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91EFC87-E213-4041-BF82-803697D8F575}" xr6:coauthVersionLast="47" xr6:coauthVersionMax="47" xr10:uidLastSave="{00000000-0000-0000-0000-000000000000}"/>
  <bookViews>
    <workbookView xWindow="-110" yWindow="-110" windowWidth="19420" windowHeight="11500" tabRatio="831" activeTab="8" xr2:uid="{00000000-000D-0000-FFFF-FFFF00000000}"/>
  </bookViews>
  <sheets>
    <sheet name="TRI-1" sheetId="16" r:id="rId1"/>
    <sheet name="TRI-2" sheetId="51" r:id="rId2"/>
    <sheet name="TRI-3" sheetId="52" r:id="rId3"/>
    <sheet name="NOTAS" sheetId="14" r:id="rId4"/>
    <sheet name="TRI-1C" sheetId="50" r:id="rId5"/>
    <sheet name="TRI-2C" sheetId="53" r:id="rId6"/>
    <sheet name="TRI-3C" sheetId="54" r:id="rId7"/>
    <sheet name="BI-1T" sheetId="19" r:id="rId8"/>
    <sheet name="BI-2T" sheetId="55" r:id="rId9"/>
    <sheet name="BI-3T" sheetId="56" r:id="rId10"/>
    <sheet name="BG-1T" sheetId="23" r:id="rId11"/>
    <sheet name="BG-2T" sheetId="57" r:id="rId12"/>
    <sheet name="BG-3T" sheetId="58" r:id="rId13"/>
  </sheets>
  <definedNames>
    <definedName name="_xlnm.Print_Area" localSheetId="3">NOTAS!$D$4:$P$74,NOTAS!$AC$4:$AO$74,NOTAS!$BH$4:$BT$74,NOTAS!$CI$4:$CV$74</definedName>
    <definedName name="_xlnm.Print_Area" localSheetId="0">'TRI-1'!$A$1:$Z$69</definedName>
    <definedName name="_xlnm.Print_Area" localSheetId="4">'TRI-1C'!$A$1:$Z$69</definedName>
    <definedName name="_xlnm.Print_Area" localSheetId="1">'TRI-2'!$A$1:$Z$69</definedName>
    <definedName name="_xlnm.Print_Area" localSheetId="5">'TRI-2C'!$A$1:$Z$69</definedName>
    <definedName name="_xlnm.Print_Area" localSheetId="2">'TRI-3'!$A$1:$Z$69</definedName>
    <definedName name="_xlnm.Print_Area" localSheetId="6">'TRI-3C'!$A$1:$Z$69</definedName>
    <definedName name="InfIndividual" localSheetId="3">NOTAS!$GD$118</definedName>
    <definedName name="informeAnual" localSheetId="3">NOTAS!$DN$6</definedName>
    <definedName name="INFORMEMEJORAMIENTO" localSheetId="3">NOTAS!$EF$4</definedName>
    <definedName name="INFORMESUPLETORIO" localSheetId="3">NOTAS!$EZ$4</definedName>
    <definedName name="primerPprimerQ" localSheetId="3">NOTAS!$D$6</definedName>
    <definedName name="primerQ" localSheetId="3">NOTAS!$CI$6</definedName>
    <definedName name="segundoPprimerQ" localSheetId="3">NOTAS!$AC$6</definedName>
    <definedName name="tercerPprimerQ" localSheetId="3">NOTAS!$BH$6</definedName>
    <definedName name="UNIDAD_EDUCATIVA" localSheetId="3">NOTAS!$D$4</definedName>
    <definedName name="Z_4DD46873_488E_4B80_8429_C88E4894E80F_.wvu.Cols" localSheetId="3" hidden="1">NOTAS!$R:$R,NOTAS!$V:$V,NOTAS!$X:$AB,NOTAS!#REF!,NOTAS!$AX:$BF,NOTAS!#REF!,NOTAS!$CD:$CG,NOTAS!$CW:$CW,NOTAS!$CZ:$CZ,NOTAS!$DB:$DL,NOTAS!$DN:$FO</definedName>
    <definedName name="Z_4DD46873_488E_4B80_8429_C88E4894E80F_.wvu.Cols" localSheetId="0" hidden="1">'TRI-1'!$Y:$Y</definedName>
    <definedName name="Z_4DD46873_488E_4B80_8429_C88E4894E80F_.wvu.Cols" localSheetId="4" hidden="1">'TRI-1C'!$Y:$Y</definedName>
    <definedName name="Z_4DD46873_488E_4B80_8429_C88E4894E80F_.wvu.Cols" localSheetId="1" hidden="1">'TRI-2'!$Y:$Y</definedName>
    <definedName name="Z_4DD46873_488E_4B80_8429_C88E4894E80F_.wvu.Cols" localSheetId="5" hidden="1">'TRI-2C'!$Y:$Y</definedName>
    <definedName name="Z_4DD46873_488E_4B80_8429_C88E4894E80F_.wvu.Cols" localSheetId="2" hidden="1">'TRI-3'!$Y:$Y</definedName>
    <definedName name="Z_4DD46873_488E_4B80_8429_C88E4894E80F_.wvu.Cols" localSheetId="6" hidden="1">'TRI-3C'!$Y:$Y</definedName>
    <definedName name="Z_4DD46873_488E_4B80_8429_C88E4894E80F_.wvu.PrintArea" localSheetId="3" hidden="1">NOTAS!$C$4:$FO$74</definedName>
    <definedName name="Z_4DD46873_488E_4B80_8429_C88E4894E80F_.wvu.PrintArea" localSheetId="0" hidden="1">'TRI-1'!$A$1:$Z$69</definedName>
    <definedName name="Z_4DD46873_488E_4B80_8429_C88E4894E80F_.wvu.PrintArea" localSheetId="4" hidden="1">'TRI-1C'!$A$1:$Z$69</definedName>
    <definedName name="Z_4DD46873_488E_4B80_8429_C88E4894E80F_.wvu.PrintArea" localSheetId="1" hidden="1">'TRI-2'!$A$1:$Z$69</definedName>
    <definedName name="Z_4DD46873_488E_4B80_8429_C88E4894E80F_.wvu.PrintArea" localSheetId="5" hidden="1">'TRI-2C'!$A$1:$Z$69</definedName>
    <definedName name="Z_4DD46873_488E_4B80_8429_C88E4894E80F_.wvu.PrintArea" localSheetId="2" hidden="1">'TRI-3'!$A$1:$Z$69</definedName>
    <definedName name="Z_4DD46873_488E_4B80_8429_C88E4894E80F_.wvu.PrintArea" localSheetId="6" hidden="1">'TRI-3C'!$A$1:$Z$69</definedName>
  </definedNames>
  <calcPr calcId="191029"/>
  <customWorkbookViews>
    <customWorkbookView name="pag1" guid="{4DD46873-488E-4B80-8429-C88E4894E80F}" maximized="1" xWindow="-8" yWindow="-8" windowWidth="1382" windowHeight="736" tabRatio="72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30" i="56" l="1"/>
  <c r="C929" i="56"/>
  <c r="C928" i="56"/>
  <c r="C926" i="56"/>
  <c r="A922" i="56"/>
  <c r="G922" i="56" s="1"/>
  <c r="I922" i="56" s="1"/>
  <c r="A921" i="56"/>
  <c r="G921" i="56" s="1"/>
  <c r="I921" i="56" s="1"/>
  <c r="G920" i="56"/>
  <c r="I920" i="56" s="1"/>
  <c r="A920" i="56"/>
  <c r="A919" i="56"/>
  <c r="G919" i="56" s="1"/>
  <c r="A918" i="56"/>
  <c r="G918" i="56" s="1"/>
  <c r="I918" i="56" s="1"/>
  <c r="A917" i="56"/>
  <c r="G917" i="56" s="1"/>
  <c r="I917" i="56" s="1"/>
  <c r="A916" i="56"/>
  <c r="G916" i="56" s="1"/>
  <c r="I916" i="56" s="1"/>
  <c r="A915" i="56"/>
  <c r="G915" i="56" s="1"/>
  <c r="I915" i="56" s="1"/>
  <c r="A914" i="56"/>
  <c r="G914" i="56" s="1"/>
  <c r="A913" i="56"/>
  <c r="G913" i="56" s="1"/>
  <c r="G912" i="56"/>
  <c r="A912" i="56"/>
  <c r="A911" i="56"/>
  <c r="G911" i="56" s="1"/>
  <c r="I911" i="56" s="1"/>
  <c r="A910" i="56"/>
  <c r="G910" i="56" s="1"/>
  <c r="I910" i="56" s="1"/>
  <c r="G909" i="56"/>
  <c r="I909" i="56" s="1"/>
  <c r="A909" i="56"/>
  <c r="A908" i="56"/>
  <c r="G908" i="56" s="1"/>
  <c r="I908" i="56" s="1"/>
  <c r="C894" i="56"/>
  <c r="C893" i="56"/>
  <c r="C892" i="56"/>
  <c r="C890" i="56"/>
  <c r="A886" i="56"/>
  <c r="G886" i="56" s="1"/>
  <c r="I886" i="56" s="1"/>
  <c r="G885" i="56"/>
  <c r="I885" i="56" s="1"/>
  <c r="A885" i="56"/>
  <c r="A884" i="56"/>
  <c r="G884" i="56" s="1"/>
  <c r="G883" i="56"/>
  <c r="A883" i="56"/>
  <c r="G882" i="56"/>
  <c r="A882" i="56"/>
  <c r="A881" i="56"/>
  <c r="G881" i="56" s="1"/>
  <c r="A880" i="56"/>
  <c r="G880" i="56" s="1"/>
  <c r="I880" i="56" s="1"/>
  <c r="A879" i="56"/>
  <c r="G879" i="56" s="1"/>
  <c r="I879" i="56" s="1"/>
  <c r="A878" i="56"/>
  <c r="G878" i="56" s="1"/>
  <c r="G877" i="56"/>
  <c r="A877" i="56"/>
  <c r="A876" i="56"/>
  <c r="G876" i="56" s="1"/>
  <c r="G875" i="56"/>
  <c r="A875" i="56"/>
  <c r="G874" i="56"/>
  <c r="A874" i="56"/>
  <c r="A873" i="56"/>
  <c r="G873" i="56" s="1"/>
  <c r="A872" i="56"/>
  <c r="G872" i="56" s="1"/>
  <c r="C858" i="56"/>
  <c r="C857" i="56"/>
  <c r="C856" i="56"/>
  <c r="C854" i="56"/>
  <c r="G850" i="56"/>
  <c r="A850" i="56"/>
  <c r="A849" i="56"/>
  <c r="G849" i="56" s="1"/>
  <c r="I849" i="56" s="1"/>
  <c r="A848" i="56"/>
  <c r="G848" i="56" s="1"/>
  <c r="I848" i="56" s="1"/>
  <c r="A847" i="56"/>
  <c r="G847" i="56" s="1"/>
  <c r="I847" i="56" s="1"/>
  <c r="A846" i="56"/>
  <c r="G846" i="56" s="1"/>
  <c r="I846" i="56" s="1"/>
  <c r="A845" i="56"/>
  <c r="G845" i="56" s="1"/>
  <c r="I845" i="56" s="1"/>
  <c r="A844" i="56"/>
  <c r="G844" i="56" s="1"/>
  <c r="I844" i="56" s="1"/>
  <c r="A843" i="56"/>
  <c r="G843" i="56" s="1"/>
  <c r="G842" i="56"/>
  <c r="A842" i="56"/>
  <c r="A841" i="56"/>
  <c r="G841" i="56" s="1"/>
  <c r="G840" i="56"/>
  <c r="A840" i="56"/>
  <c r="A839" i="56"/>
  <c r="G839" i="56" s="1"/>
  <c r="A838" i="56"/>
  <c r="G838" i="56" s="1"/>
  <c r="A837" i="56"/>
  <c r="G837" i="56" s="1"/>
  <c r="A836" i="56"/>
  <c r="G836" i="56" s="1"/>
  <c r="C822" i="56"/>
  <c r="C821" i="56"/>
  <c r="C820" i="56"/>
  <c r="C818" i="56"/>
  <c r="A814" i="56"/>
  <c r="G814" i="56" s="1"/>
  <c r="G813" i="56"/>
  <c r="I813" i="56" s="1"/>
  <c r="A813" i="56"/>
  <c r="G812" i="56"/>
  <c r="A812" i="56"/>
  <c r="A811" i="56"/>
  <c r="G811" i="56" s="1"/>
  <c r="A810" i="56"/>
  <c r="G810" i="56" s="1"/>
  <c r="I810" i="56" s="1"/>
  <c r="A809" i="56"/>
  <c r="G809" i="56" s="1"/>
  <c r="I809" i="56" s="1"/>
  <c r="A808" i="56"/>
  <c r="G808" i="56" s="1"/>
  <c r="I808" i="56" s="1"/>
  <c r="G807" i="56"/>
  <c r="I807" i="56" s="1"/>
  <c r="A807" i="56"/>
  <c r="A806" i="56"/>
  <c r="G806" i="56" s="1"/>
  <c r="G805" i="56"/>
  <c r="A805" i="56"/>
  <c r="G804" i="56"/>
  <c r="A804" i="56"/>
  <c r="A803" i="56"/>
  <c r="G803" i="56" s="1"/>
  <c r="A802" i="56"/>
  <c r="G802" i="56" s="1"/>
  <c r="G801" i="56"/>
  <c r="A801" i="56"/>
  <c r="A800" i="56"/>
  <c r="G800" i="56" s="1"/>
  <c r="C786" i="56"/>
  <c r="C785" i="56"/>
  <c r="C784" i="56"/>
  <c r="C782" i="56"/>
  <c r="A778" i="56"/>
  <c r="G778" i="56" s="1"/>
  <c r="I778" i="56" s="1"/>
  <c r="A777" i="56"/>
  <c r="G777" i="56" s="1"/>
  <c r="I777" i="56" s="1"/>
  <c r="A776" i="56"/>
  <c r="G776" i="56" s="1"/>
  <c r="I776" i="56" s="1"/>
  <c r="A775" i="56"/>
  <c r="G775" i="56" s="1"/>
  <c r="I775" i="56" s="1"/>
  <c r="A774" i="56"/>
  <c r="G774" i="56" s="1"/>
  <c r="I774" i="56" s="1"/>
  <c r="A773" i="56"/>
  <c r="G773" i="56" s="1"/>
  <c r="I773" i="56" s="1"/>
  <c r="G772" i="56"/>
  <c r="A772" i="56"/>
  <c r="A771" i="56"/>
  <c r="G771" i="56" s="1"/>
  <c r="A770" i="56"/>
  <c r="G770" i="56" s="1"/>
  <c r="A769" i="56"/>
  <c r="G769" i="56" s="1"/>
  <c r="A768" i="56"/>
  <c r="G768" i="56" s="1"/>
  <c r="A767" i="56"/>
  <c r="G767" i="56" s="1"/>
  <c r="A766" i="56"/>
  <c r="G766" i="56" s="1"/>
  <c r="A765" i="56"/>
  <c r="G765" i="56" s="1"/>
  <c r="G764" i="56"/>
  <c r="A764" i="56"/>
  <c r="C750" i="56"/>
  <c r="C749" i="56"/>
  <c r="C748" i="56"/>
  <c r="C746" i="56"/>
  <c r="A742" i="56"/>
  <c r="G742" i="56" s="1"/>
  <c r="I742" i="56" s="1"/>
  <c r="A741" i="56"/>
  <c r="G741" i="56" s="1"/>
  <c r="I741" i="56" s="1"/>
  <c r="A740" i="56"/>
  <c r="G740" i="56" s="1"/>
  <c r="I740" i="56" s="1"/>
  <c r="A739" i="56"/>
  <c r="G739" i="56" s="1"/>
  <c r="I739" i="56" s="1"/>
  <c r="A738" i="56"/>
  <c r="G738" i="56" s="1"/>
  <c r="I738" i="56" s="1"/>
  <c r="G737" i="56"/>
  <c r="A737" i="56"/>
  <c r="A736" i="56"/>
  <c r="G736" i="56" s="1"/>
  <c r="I736" i="56" s="1"/>
  <c r="G735" i="56"/>
  <c r="I735" i="56" s="1"/>
  <c r="A735" i="56"/>
  <c r="G734" i="56"/>
  <c r="A734" i="56"/>
  <c r="A733" i="56"/>
  <c r="G733" i="56" s="1"/>
  <c r="A732" i="56"/>
  <c r="G732" i="56" s="1"/>
  <c r="A731" i="56"/>
  <c r="G731" i="56" s="1"/>
  <c r="A730" i="56"/>
  <c r="G730" i="56" s="1"/>
  <c r="G729" i="56"/>
  <c r="A729" i="56"/>
  <c r="A728" i="56"/>
  <c r="G728" i="56" s="1"/>
  <c r="C714" i="56"/>
  <c r="C713" i="56"/>
  <c r="C712" i="56"/>
  <c r="C710" i="56"/>
  <c r="A706" i="56"/>
  <c r="G706" i="56" s="1"/>
  <c r="A705" i="56"/>
  <c r="G705" i="56" s="1"/>
  <c r="G704" i="56"/>
  <c r="A704" i="56"/>
  <c r="A703" i="56"/>
  <c r="G703" i="56" s="1"/>
  <c r="G702" i="56"/>
  <c r="I702" i="56" s="1"/>
  <c r="A702" i="56"/>
  <c r="A701" i="56"/>
  <c r="G701" i="56" s="1"/>
  <c r="I701" i="56" s="1"/>
  <c r="A700" i="56"/>
  <c r="G700" i="56" s="1"/>
  <c r="I700" i="56" s="1"/>
  <c r="A699" i="56"/>
  <c r="G699" i="56" s="1"/>
  <c r="I699" i="56" s="1"/>
  <c r="A698" i="56"/>
  <c r="G698" i="56" s="1"/>
  <c r="I698" i="56" s="1"/>
  <c r="A697" i="56"/>
  <c r="G697" i="56" s="1"/>
  <c r="G696" i="56"/>
  <c r="A696" i="56"/>
  <c r="A695" i="56"/>
  <c r="G695" i="56" s="1"/>
  <c r="G694" i="56"/>
  <c r="A694" i="56"/>
  <c r="A693" i="56"/>
  <c r="G693" i="56" s="1"/>
  <c r="G692" i="56"/>
  <c r="A692" i="56"/>
  <c r="C678" i="56"/>
  <c r="C677" i="56"/>
  <c r="C676" i="56"/>
  <c r="C674" i="56"/>
  <c r="A670" i="56"/>
  <c r="G670" i="56" s="1"/>
  <c r="I670" i="56" s="1"/>
  <c r="A669" i="56"/>
  <c r="G669" i="56" s="1"/>
  <c r="I669" i="56" s="1"/>
  <c r="A668" i="56"/>
  <c r="G668" i="56" s="1"/>
  <c r="G667" i="56"/>
  <c r="A667" i="56"/>
  <c r="A666" i="56"/>
  <c r="G666" i="56" s="1"/>
  <c r="I666" i="56" s="1"/>
  <c r="A665" i="56"/>
  <c r="G665" i="56" s="1"/>
  <c r="I665" i="56" s="1"/>
  <c r="A664" i="56"/>
  <c r="G664" i="56" s="1"/>
  <c r="I664" i="56" s="1"/>
  <c r="A663" i="56"/>
  <c r="G663" i="56" s="1"/>
  <c r="I663" i="56" s="1"/>
  <c r="A662" i="56"/>
  <c r="G662" i="56" s="1"/>
  <c r="A661" i="56"/>
  <c r="G661" i="56" s="1"/>
  <c r="A660" i="56"/>
  <c r="G660" i="56" s="1"/>
  <c r="G659" i="56"/>
  <c r="A659" i="56"/>
  <c r="A658" i="56"/>
  <c r="G658" i="56" s="1"/>
  <c r="A657" i="56"/>
  <c r="G657" i="56" s="1"/>
  <c r="A656" i="56"/>
  <c r="G656" i="56" s="1"/>
  <c r="I656" i="56" s="1"/>
  <c r="C642" i="56"/>
  <c r="C641" i="56"/>
  <c r="C640" i="56"/>
  <c r="C638" i="56"/>
  <c r="G634" i="56"/>
  <c r="I634" i="56" s="1"/>
  <c r="A634" i="56"/>
  <c r="A633" i="56"/>
  <c r="G633" i="56" s="1"/>
  <c r="I633" i="56" s="1"/>
  <c r="G632" i="56"/>
  <c r="A632" i="56"/>
  <c r="A631" i="56"/>
  <c r="G631" i="56" s="1"/>
  <c r="I631" i="56" s="1"/>
  <c r="A630" i="56"/>
  <c r="G630" i="56" s="1"/>
  <c r="I630" i="56" s="1"/>
  <c r="A629" i="56"/>
  <c r="G629" i="56" s="1"/>
  <c r="I629" i="56" s="1"/>
  <c r="A628" i="56"/>
  <c r="G628" i="56" s="1"/>
  <c r="A627" i="56"/>
  <c r="G627" i="56" s="1"/>
  <c r="A626" i="56"/>
  <c r="G626" i="56" s="1"/>
  <c r="I626" i="56" s="1"/>
  <c r="A625" i="56"/>
  <c r="G625" i="56" s="1"/>
  <c r="G624" i="56"/>
  <c r="A624" i="56"/>
  <c r="A623" i="56"/>
  <c r="G623" i="56" s="1"/>
  <c r="A622" i="56"/>
  <c r="G622" i="56" s="1"/>
  <c r="A621" i="56"/>
  <c r="G621" i="56" s="1"/>
  <c r="A620" i="56"/>
  <c r="G620" i="56" s="1"/>
  <c r="I620" i="56" s="1"/>
  <c r="C606" i="56"/>
  <c r="C605" i="56"/>
  <c r="C604" i="56"/>
  <c r="C602" i="56"/>
  <c r="A598" i="56"/>
  <c r="G598" i="56" s="1"/>
  <c r="G597" i="56"/>
  <c r="A597" i="56"/>
  <c r="A596" i="56"/>
  <c r="G596" i="56" s="1"/>
  <c r="I596" i="56" s="1"/>
  <c r="G595" i="56"/>
  <c r="I595" i="56" s="1"/>
  <c r="A595" i="56"/>
  <c r="A594" i="56"/>
  <c r="G594" i="56" s="1"/>
  <c r="I594" i="56" s="1"/>
  <c r="A593" i="56"/>
  <c r="G593" i="56" s="1"/>
  <c r="I593" i="56" s="1"/>
  <c r="A592" i="56"/>
  <c r="G592" i="56" s="1"/>
  <c r="A591" i="56"/>
  <c r="G591" i="56" s="1"/>
  <c r="I591" i="56" s="1"/>
  <c r="A590" i="56"/>
  <c r="G590" i="56" s="1"/>
  <c r="G589" i="56"/>
  <c r="A589" i="56"/>
  <c r="A588" i="56"/>
  <c r="G588" i="56" s="1"/>
  <c r="G587" i="56"/>
  <c r="A587" i="56"/>
  <c r="G586" i="56"/>
  <c r="A586" i="56"/>
  <c r="A585" i="56"/>
  <c r="G585" i="56" s="1"/>
  <c r="A584" i="56"/>
  <c r="G584" i="56" s="1"/>
  <c r="C570" i="56"/>
  <c r="C569" i="56"/>
  <c r="C568" i="56"/>
  <c r="C566" i="56"/>
  <c r="G562" i="56"/>
  <c r="I562" i="56" s="1"/>
  <c r="A562" i="56"/>
  <c r="A561" i="56"/>
  <c r="G561" i="56" s="1"/>
  <c r="I561" i="56" s="1"/>
  <c r="A560" i="56"/>
  <c r="G560" i="56" s="1"/>
  <c r="I560" i="56" s="1"/>
  <c r="A559" i="56"/>
  <c r="G559" i="56" s="1"/>
  <c r="I559" i="56" s="1"/>
  <c r="A558" i="56"/>
  <c r="G558" i="56" s="1"/>
  <c r="A557" i="56"/>
  <c r="G557" i="56" s="1"/>
  <c r="I557" i="56" s="1"/>
  <c r="A556" i="56"/>
  <c r="G556" i="56" s="1"/>
  <c r="I556" i="56" s="1"/>
  <c r="A555" i="56"/>
  <c r="G555" i="56" s="1"/>
  <c r="G554" i="56"/>
  <c r="A554" i="56"/>
  <c r="A553" i="56"/>
  <c r="G553" i="56" s="1"/>
  <c r="A552" i="56"/>
  <c r="G552" i="56" s="1"/>
  <c r="A551" i="56"/>
  <c r="G551" i="56" s="1"/>
  <c r="A550" i="56"/>
  <c r="G550" i="56" s="1"/>
  <c r="A549" i="56"/>
  <c r="G549" i="56" s="1"/>
  <c r="A548" i="56"/>
  <c r="G548" i="56" s="1"/>
  <c r="C534" i="56"/>
  <c r="C533" i="56"/>
  <c r="C532" i="56"/>
  <c r="C530" i="56"/>
  <c r="A526" i="56"/>
  <c r="G526" i="56" s="1"/>
  <c r="A525" i="56"/>
  <c r="G525" i="56" s="1"/>
  <c r="I525" i="56" s="1"/>
  <c r="A524" i="56"/>
  <c r="G524" i="56" s="1"/>
  <c r="I524" i="56" s="1"/>
  <c r="A523" i="56"/>
  <c r="G523" i="56" s="1"/>
  <c r="I523" i="56" s="1"/>
  <c r="A522" i="56"/>
  <c r="G522" i="56" s="1"/>
  <c r="I522" i="56" s="1"/>
  <c r="G521" i="56"/>
  <c r="I521" i="56" s="1"/>
  <c r="A521" i="56"/>
  <c r="A520" i="56"/>
  <c r="G520" i="56" s="1"/>
  <c r="G519" i="56"/>
  <c r="A519" i="56"/>
  <c r="A518" i="56"/>
  <c r="G518" i="56" s="1"/>
  <c r="G517" i="56"/>
  <c r="A517" i="56"/>
  <c r="G516" i="56"/>
  <c r="A516" i="56"/>
  <c r="A515" i="56"/>
  <c r="G515" i="56" s="1"/>
  <c r="A514" i="56"/>
  <c r="G514" i="56" s="1"/>
  <c r="A513" i="56"/>
  <c r="G513" i="56" s="1"/>
  <c r="A512" i="56"/>
  <c r="G512" i="56" s="1"/>
  <c r="C498" i="56"/>
  <c r="C497" i="56"/>
  <c r="C496" i="56"/>
  <c r="C494" i="56"/>
  <c r="A490" i="56"/>
  <c r="G490" i="56" s="1"/>
  <c r="I490" i="56" s="1"/>
  <c r="A489" i="56"/>
  <c r="G489" i="56" s="1"/>
  <c r="I489" i="56" s="1"/>
  <c r="A488" i="56"/>
  <c r="G488" i="56" s="1"/>
  <c r="A487" i="56"/>
  <c r="G487" i="56" s="1"/>
  <c r="I487" i="56" s="1"/>
  <c r="G486" i="56"/>
  <c r="A486" i="56"/>
  <c r="A485" i="56"/>
  <c r="G485" i="56" s="1"/>
  <c r="G484" i="56"/>
  <c r="A484" i="56"/>
  <c r="A483" i="56"/>
  <c r="G483" i="56" s="1"/>
  <c r="I483" i="56" s="1"/>
  <c r="A482" i="56"/>
  <c r="G482" i="56" s="1"/>
  <c r="A481" i="56"/>
  <c r="G481" i="56" s="1"/>
  <c r="A480" i="56"/>
  <c r="G480" i="56" s="1"/>
  <c r="A479" i="56"/>
  <c r="G479" i="56" s="1"/>
  <c r="A478" i="56"/>
  <c r="G478" i="56" s="1"/>
  <c r="A477" i="56"/>
  <c r="G477" i="56" s="1"/>
  <c r="G476" i="56"/>
  <c r="A476" i="56"/>
  <c r="C462" i="56"/>
  <c r="C461" i="56"/>
  <c r="C460" i="56"/>
  <c r="C458" i="56"/>
  <c r="A454" i="56"/>
  <c r="G454" i="56" s="1"/>
  <c r="I454" i="56" s="1"/>
  <c r="A453" i="56"/>
  <c r="G453" i="56" s="1"/>
  <c r="I453" i="56" s="1"/>
  <c r="A452" i="56"/>
  <c r="G452" i="56" s="1"/>
  <c r="I452" i="56" s="1"/>
  <c r="G451" i="56"/>
  <c r="A451" i="56"/>
  <c r="A450" i="56"/>
  <c r="G450" i="56" s="1"/>
  <c r="I450" i="56" s="1"/>
  <c r="G449" i="56"/>
  <c r="A449" i="56"/>
  <c r="A448" i="56"/>
  <c r="G448" i="56" s="1"/>
  <c r="G447" i="56"/>
  <c r="A447" i="56"/>
  <c r="A446" i="56"/>
  <c r="G446" i="56" s="1"/>
  <c r="A445" i="56"/>
  <c r="G445" i="56" s="1"/>
  <c r="A444" i="56"/>
  <c r="G444" i="56" s="1"/>
  <c r="A443" i="56"/>
  <c r="G443" i="56" s="1"/>
  <c r="A442" i="56"/>
  <c r="G442" i="56" s="1"/>
  <c r="G441" i="56"/>
  <c r="A441" i="56"/>
  <c r="A440" i="56"/>
  <c r="G440" i="56" s="1"/>
  <c r="C426" i="56"/>
  <c r="C425" i="56"/>
  <c r="C424" i="56"/>
  <c r="C422" i="56"/>
  <c r="A418" i="56"/>
  <c r="G418" i="56" s="1"/>
  <c r="I418" i="56" s="1"/>
  <c r="A417" i="56"/>
  <c r="G417" i="56" s="1"/>
  <c r="A416" i="56"/>
  <c r="G416" i="56" s="1"/>
  <c r="I416" i="56" s="1"/>
  <c r="A415" i="56"/>
  <c r="G415" i="56" s="1"/>
  <c r="G414" i="56"/>
  <c r="A414" i="56"/>
  <c r="A413" i="56"/>
  <c r="G413" i="56" s="1"/>
  <c r="I413" i="56" s="1"/>
  <c r="G412" i="56"/>
  <c r="I412" i="56" s="1"/>
  <c r="A412" i="56"/>
  <c r="G411" i="56"/>
  <c r="A411" i="56"/>
  <c r="A410" i="56"/>
  <c r="G410" i="56" s="1"/>
  <c r="A409" i="56"/>
  <c r="G409" i="56" s="1"/>
  <c r="G408" i="56"/>
  <c r="A408" i="56"/>
  <c r="A407" i="56"/>
  <c r="G407" i="56" s="1"/>
  <c r="G406" i="56"/>
  <c r="A406" i="56"/>
  <c r="A405" i="56"/>
  <c r="G405" i="56" s="1"/>
  <c r="A404" i="56"/>
  <c r="G404" i="56" s="1"/>
  <c r="C390" i="56"/>
  <c r="C389" i="56"/>
  <c r="C388" i="56"/>
  <c r="C386" i="56"/>
  <c r="A382" i="56"/>
  <c r="G382" i="56" s="1"/>
  <c r="A381" i="56"/>
  <c r="G381" i="56" s="1"/>
  <c r="I381" i="56" s="1"/>
  <c r="A380" i="56"/>
  <c r="G380" i="56" s="1"/>
  <c r="G379" i="56"/>
  <c r="I379" i="56" s="1"/>
  <c r="A379" i="56"/>
  <c r="A378" i="56"/>
  <c r="G378" i="56" s="1"/>
  <c r="I378" i="56" s="1"/>
  <c r="G377" i="56"/>
  <c r="A377" i="56"/>
  <c r="A376" i="56"/>
  <c r="G376" i="56" s="1"/>
  <c r="I376" i="56" s="1"/>
  <c r="A375" i="56"/>
  <c r="G375" i="56" s="1"/>
  <c r="I375" i="56" s="1"/>
  <c r="A374" i="56"/>
  <c r="G374" i="56" s="1"/>
  <c r="A373" i="56"/>
  <c r="G373" i="56" s="1"/>
  <c r="A372" i="56"/>
  <c r="G372" i="56" s="1"/>
  <c r="G371" i="56"/>
  <c r="A371" i="56"/>
  <c r="A370" i="56"/>
  <c r="G370" i="56" s="1"/>
  <c r="A369" i="56"/>
  <c r="G369" i="56" s="1"/>
  <c r="A368" i="56"/>
  <c r="G368" i="56" s="1"/>
  <c r="C354" i="56"/>
  <c r="C353" i="56"/>
  <c r="C352" i="56"/>
  <c r="C350" i="56"/>
  <c r="A346" i="56"/>
  <c r="G346" i="56" s="1"/>
  <c r="I346" i="56" s="1"/>
  <c r="A345" i="56"/>
  <c r="G345" i="56" s="1"/>
  <c r="I345" i="56" s="1"/>
  <c r="G344" i="56"/>
  <c r="I344" i="56" s="1"/>
  <c r="A344" i="56"/>
  <c r="A343" i="56"/>
  <c r="G343" i="56" s="1"/>
  <c r="A342" i="56"/>
  <c r="G342" i="56" s="1"/>
  <c r="I342" i="56" s="1"/>
  <c r="A341" i="56"/>
  <c r="G341" i="56" s="1"/>
  <c r="I341" i="56" s="1"/>
  <c r="A340" i="56"/>
  <c r="G340" i="56" s="1"/>
  <c r="A339" i="56"/>
  <c r="G339" i="56" s="1"/>
  <c r="I339" i="56" s="1"/>
  <c r="G338" i="56"/>
  <c r="A338" i="56"/>
  <c r="A337" i="56"/>
  <c r="G337" i="56" s="1"/>
  <c r="G336" i="56"/>
  <c r="A336" i="56"/>
  <c r="A335" i="56"/>
  <c r="G335" i="56" s="1"/>
  <c r="A334" i="56"/>
  <c r="G334" i="56" s="1"/>
  <c r="A333" i="56"/>
  <c r="G333" i="56" s="1"/>
  <c r="A332" i="56"/>
  <c r="G332" i="56" s="1"/>
  <c r="C318" i="56"/>
  <c r="C317" i="56"/>
  <c r="C316" i="56"/>
  <c r="C314" i="56"/>
  <c r="A310" i="56"/>
  <c r="G310" i="56" s="1"/>
  <c r="G309" i="56"/>
  <c r="I309" i="56" s="1"/>
  <c r="A309" i="56"/>
  <c r="A308" i="56"/>
  <c r="G308" i="56" s="1"/>
  <c r="I308" i="56" s="1"/>
  <c r="A307" i="56"/>
  <c r="G307" i="56" s="1"/>
  <c r="I307" i="56" s="1"/>
  <c r="A306" i="56"/>
  <c r="G306" i="56" s="1"/>
  <c r="I306" i="56" s="1"/>
  <c r="A305" i="56"/>
  <c r="G305" i="56" s="1"/>
  <c r="I305" i="56" s="1"/>
  <c r="A304" i="56"/>
  <c r="G304" i="56" s="1"/>
  <c r="G303" i="56"/>
  <c r="A303" i="56"/>
  <c r="A302" i="56"/>
  <c r="G302" i="56" s="1"/>
  <c r="G301" i="56"/>
  <c r="A301" i="56"/>
  <c r="A300" i="56"/>
  <c r="G300" i="56" s="1"/>
  <c r="G299" i="56"/>
  <c r="A299" i="56"/>
  <c r="A298" i="56"/>
  <c r="G298" i="56" s="1"/>
  <c r="A297" i="56"/>
  <c r="G297" i="56" s="1"/>
  <c r="A296" i="56"/>
  <c r="G296" i="56" s="1"/>
  <c r="C282" i="56"/>
  <c r="C281" i="56"/>
  <c r="C280" i="56"/>
  <c r="C278" i="56"/>
  <c r="G274" i="56"/>
  <c r="I274" i="56" s="1"/>
  <c r="A274" i="56"/>
  <c r="A273" i="56"/>
  <c r="G273" i="56" s="1"/>
  <c r="I273" i="56" s="1"/>
  <c r="A272" i="56"/>
  <c r="G272" i="56" s="1"/>
  <c r="I272" i="56" s="1"/>
  <c r="A271" i="56"/>
  <c r="G271" i="56" s="1"/>
  <c r="I271" i="56" s="1"/>
  <c r="A270" i="56"/>
  <c r="G270" i="56" s="1"/>
  <c r="A269" i="56"/>
  <c r="G269" i="56" s="1"/>
  <c r="I269" i="56" s="1"/>
  <c r="A268" i="56"/>
  <c r="G268" i="56" s="1"/>
  <c r="I268" i="56" s="1"/>
  <c r="A267" i="56"/>
  <c r="G267" i="56" s="1"/>
  <c r="I267" i="56" s="1"/>
  <c r="G266" i="56"/>
  <c r="A266" i="56"/>
  <c r="A265" i="56"/>
  <c r="G265" i="56" s="1"/>
  <c r="A264" i="56"/>
  <c r="G264" i="56" s="1"/>
  <c r="A263" i="56"/>
  <c r="G263" i="56" s="1"/>
  <c r="A262" i="56"/>
  <c r="G262" i="56" s="1"/>
  <c r="A261" i="56"/>
  <c r="G261" i="56" s="1"/>
  <c r="A260" i="56"/>
  <c r="G260" i="56" s="1"/>
  <c r="C246" i="56"/>
  <c r="C245" i="56"/>
  <c r="C244" i="56"/>
  <c r="C242" i="56"/>
  <c r="A238" i="56"/>
  <c r="G238" i="56" s="1"/>
  <c r="I238" i="56" s="1"/>
  <c r="A237" i="56"/>
  <c r="G237" i="56" s="1"/>
  <c r="I237" i="56" s="1"/>
  <c r="G236" i="56"/>
  <c r="I236" i="56" s="1"/>
  <c r="A236" i="56"/>
  <c r="A235" i="56"/>
  <c r="G235" i="56" s="1"/>
  <c r="I235" i="56" s="1"/>
  <c r="A234" i="56"/>
  <c r="G234" i="56" s="1"/>
  <c r="I234" i="56" s="1"/>
  <c r="G233" i="56"/>
  <c r="A233" i="56"/>
  <c r="A232" i="56"/>
  <c r="G232" i="56" s="1"/>
  <c r="G231" i="56"/>
  <c r="A231" i="56"/>
  <c r="A230" i="56"/>
  <c r="G230" i="56" s="1"/>
  <c r="A229" i="56"/>
  <c r="G229" i="56" s="1"/>
  <c r="I229" i="56" s="1"/>
  <c r="A228" i="56"/>
  <c r="G228" i="56" s="1"/>
  <c r="A227" i="56"/>
  <c r="G227" i="56" s="1"/>
  <c r="A226" i="56"/>
  <c r="G226" i="56" s="1"/>
  <c r="G225" i="56"/>
  <c r="A225" i="56"/>
  <c r="A224" i="56"/>
  <c r="G224" i="56" s="1"/>
  <c r="C210" i="56"/>
  <c r="C209" i="56"/>
  <c r="C208" i="56"/>
  <c r="C206" i="56"/>
  <c r="A202" i="56"/>
  <c r="G202" i="56" s="1"/>
  <c r="I202" i="56" s="1"/>
  <c r="G201" i="56"/>
  <c r="A201" i="56"/>
  <c r="A200" i="56"/>
  <c r="G200" i="56" s="1"/>
  <c r="I200" i="56" s="1"/>
  <c r="A199" i="56"/>
  <c r="G199" i="56" s="1"/>
  <c r="I199" i="56" s="1"/>
  <c r="A198" i="56"/>
  <c r="G198" i="56" s="1"/>
  <c r="I198" i="56" s="1"/>
  <c r="A197" i="56"/>
  <c r="G197" i="56" s="1"/>
  <c r="I197" i="56" s="1"/>
  <c r="G196" i="56"/>
  <c r="I196" i="56" s="1"/>
  <c r="A196" i="56"/>
  <c r="A195" i="56"/>
  <c r="G195" i="56" s="1"/>
  <c r="I195" i="56" s="1"/>
  <c r="A194" i="56"/>
  <c r="G194" i="56" s="1"/>
  <c r="A193" i="56"/>
  <c r="G193" i="56" s="1"/>
  <c r="A192" i="56"/>
  <c r="G192" i="56" s="1"/>
  <c r="A191" i="56"/>
  <c r="G191" i="56" s="1"/>
  <c r="G190" i="56"/>
  <c r="A190" i="56"/>
  <c r="A189" i="56"/>
  <c r="G189" i="56" s="1"/>
  <c r="G188" i="56"/>
  <c r="A188" i="56"/>
  <c r="C174" i="56"/>
  <c r="C173" i="56"/>
  <c r="C172" i="56"/>
  <c r="C170" i="56"/>
  <c r="G166" i="56"/>
  <c r="I166" i="56" s="1"/>
  <c r="A166" i="56"/>
  <c r="A165" i="56"/>
  <c r="G165" i="56" s="1"/>
  <c r="I165" i="56" s="1"/>
  <c r="A164" i="56"/>
  <c r="G164" i="56" s="1"/>
  <c r="G163" i="56"/>
  <c r="I163" i="56" s="1"/>
  <c r="A163" i="56"/>
  <c r="A162" i="56"/>
  <c r="G162" i="56" s="1"/>
  <c r="G161" i="56"/>
  <c r="A161" i="56"/>
  <c r="A160" i="56"/>
  <c r="G160" i="56" s="1"/>
  <c r="I160" i="56" s="1"/>
  <c r="A159" i="56"/>
  <c r="G159" i="56" s="1"/>
  <c r="I159" i="56" s="1"/>
  <c r="A158" i="56"/>
  <c r="G158" i="56" s="1"/>
  <c r="A157" i="56"/>
  <c r="G157" i="56" s="1"/>
  <c r="A156" i="56"/>
  <c r="G156" i="56" s="1"/>
  <c r="G155" i="56"/>
  <c r="A155" i="56"/>
  <c r="A154" i="56"/>
  <c r="G154" i="56" s="1"/>
  <c r="G153" i="56"/>
  <c r="A153" i="56"/>
  <c r="A152" i="56"/>
  <c r="G152" i="56" s="1"/>
  <c r="C138" i="56"/>
  <c r="C137" i="56"/>
  <c r="C136" i="56"/>
  <c r="C134" i="56"/>
  <c r="A130" i="56"/>
  <c r="G130" i="56" s="1"/>
  <c r="I130" i="56" s="1"/>
  <c r="A129" i="56"/>
  <c r="G129" i="56" s="1"/>
  <c r="I129" i="56" s="1"/>
  <c r="A128" i="56"/>
  <c r="G128" i="56" s="1"/>
  <c r="I128" i="56" s="1"/>
  <c r="A127" i="56"/>
  <c r="G127" i="56" s="1"/>
  <c r="I127" i="56" s="1"/>
  <c r="G126" i="56"/>
  <c r="I126" i="56" s="1"/>
  <c r="A126" i="56"/>
  <c r="A125" i="56"/>
  <c r="G125" i="56" s="1"/>
  <c r="I125" i="56" s="1"/>
  <c r="G124" i="56"/>
  <c r="A124" i="56"/>
  <c r="G123" i="56"/>
  <c r="I123" i="56" s="1"/>
  <c r="A123" i="56"/>
  <c r="A122" i="56"/>
  <c r="G122" i="56" s="1"/>
  <c r="A121" i="56"/>
  <c r="G121" i="56" s="1"/>
  <c r="A120" i="56"/>
  <c r="G120" i="56" s="1"/>
  <c r="A119" i="56"/>
  <c r="G119" i="56" s="1"/>
  <c r="G118" i="56"/>
  <c r="A118" i="56"/>
  <c r="A117" i="56"/>
  <c r="G117" i="56" s="1"/>
  <c r="G116" i="56"/>
  <c r="A116" i="56"/>
  <c r="C102" i="56"/>
  <c r="C101" i="56"/>
  <c r="C100" i="56"/>
  <c r="C98" i="56"/>
  <c r="G94" i="56"/>
  <c r="I94" i="56" s="1"/>
  <c r="A94" i="56"/>
  <c r="G93" i="56"/>
  <c r="I93" i="56" s="1"/>
  <c r="A93" i="56"/>
  <c r="A92" i="56"/>
  <c r="G92" i="56" s="1"/>
  <c r="I92" i="56" s="1"/>
  <c r="G91" i="56"/>
  <c r="I91" i="56" s="1"/>
  <c r="A91" i="56"/>
  <c r="A90" i="56"/>
  <c r="G90" i="56" s="1"/>
  <c r="I90" i="56" s="1"/>
  <c r="A89" i="56"/>
  <c r="G89" i="56" s="1"/>
  <c r="I89" i="56" s="1"/>
  <c r="G88" i="56"/>
  <c r="I88" i="56" s="1"/>
  <c r="A88" i="56"/>
  <c r="A87" i="56"/>
  <c r="G87" i="56" s="1"/>
  <c r="A86" i="56"/>
  <c r="G86" i="56" s="1"/>
  <c r="G85" i="56"/>
  <c r="A85" i="56"/>
  <c r="A84" i="56"/>
  <c r="G84" i="56" s="1"/>
  <c r="G83" i="56"/>
  <c r="A83" i="56"/>
  <c r="A82" i="56"/>
  <c r="G82" i="56" s="1"/>
  <c r="A81" i="56"/>
  <c r="G81" i="56" s="1"/>
  <c r="A80" i="56"/>
  <c r="G80" i="56" s="1"/>
  <c r="C66" i="56"/>
  <c r="C65" i="56"/>
  <c r="C64" i="56"/>
  <c r="C62" i="56"/>
  <c r="G58" i="56"/>
  <c r="A58" i="56"/>
  <c r="A57" i="56"/>
  <c r="G57" i="56" s="1"/>
  <c r="G56" i="56"/>
  <c r="A56" i="56"/>
  <c r="A55" i="56"/>
  <c r="G55" i="56" s="1"/>
  <c r="G54" i="56"/>
  <c r="A54" i="56"/>
  <c r="A53" i="56"/>
  <c r="G53" i="56" s="1"/>
  <c r="I53" i="56" s="1"/>
  <c r="A52" i="56"/>
  <c r="G52" i="56" s="1"/>
  <c r="I52" i="56" s="1"/>
  <c r="A51" i="56"/>
  <c r="G51" i="56" s="1"/>
  <c r="I51" i="56" s="1"/>
  <c r="A50" i="56"/>
  <c r="G50" i="56" s="1"/>
  <c r="A49" i="56"/>
  <c r="G49" i="56" s="1"/>
  <c r="G48" i="56"/>
  <c r="A48" i="56"/>
  <c r="A47" i="56"/>
  <c r="G47" i="56" s="1"/>
  <c r="A46" i="56"/>
  <c r="G46" i="56" s="1"/>
  <c r="A45" i="56"/>
  <c r="G45" i="56" s="1"/>
  <c r="A44" i="56"/>
  <c r="G44" i="56" s="1"/>
  <c r="C29" i="56"/>
  <c r="C28" i="56"/>
  <c r="C27" i="56"/>
  <c r="C25" i="56"/>
  <c r="A21" i="56"/>
  <c r="G21" i="56" s="1"/>
  <c r="I21" i="56" s="1"/>
  <c r="G20" i="56"/>
  <c r="I20" i="56" s="1"/>
  <c r="A20" i="56"/>
  <c r="A19" i="56"/>
  <c r="G19" i="56" s="1"/>
  <c r="G18" i="56"/>
  <c r="I18" i="56" s="1"/>
  <c r="A18" i="56"/>
  <c r="G17" i="56"/>
  <c r="A17" i="56"/>
  <c r="A16" i="56"/>
  <c r="G16" i="56" s="1"/>
  <c r="I16" i="56" s="1"/>
  <c r="A15" i="56"/>
  <c r="G15" i="56" s="1"/>
  <c r="I15" i="56" s="1"/>
  <c r="G14" i="56"/>
  <c r="A14" i="56"/>
  <c r="A13" i="56"/>
  <c r="G13" i="56" s="1"/>
  <c r="G12" i="56"/>
  <c r="A12" i="56"/>
  <c r="A11" i="56"/>
  <c r="G11" i="56" s="1"/>
  <c r="A10" i="56"/>
  <c r="G10" i="56" s="1"/>
  <c r="A9" i="56"/>
  <c r="G9" i="56" s="1"/>
  <c r="A8" i="56"/>
  <c r="G8" i="56" s="1"/>
  <c r="G7" i="56"/>
  <c r="A7" i="56"/>
  <c r="C930" i="55"/>
  <c r="C929" i="55"/>
  <c r="C928" i="55"/>
  <c r="C926" i="55"/>
  <c r="A922" i="55"/>
  <c r="G922" i="55" s="1"/>
  <c r="I922" i="55" s="1"/>
  <c r="A921" i="55"/>
  <c r="G921" i="55" s="1"/>
  <c r="A920" i="55"/>
  <c r="G920" i="55" s="1"/>
  <c r="I920" i="55" s="1"/>
  <c r="A919" i="55"/>
  <c r="G919" i="55" s="1"/>
  <c r="I919" i="55" s="1"/>
  <c r="A918" i="55"/>
  <c r="G918" i="55" s="1"/>
  <c r="I918" i="55" s="1"/>
  <c r="A917" i="55"/>
  <c r="G917" i="55" s="1"/>
  <c r="I917" i="55" s="1"/>
  <c r="A916" i="55"/>
  <c r="G916" i="55" s="1"/>
  <c r="I916" i="55" s="1"/>
  <c r="A915" i="55"/>
  <c r="G915" i="55" s="1"/>
  <c r="I915" i="55" s="1"/>
  <c r="A914" i="55"/>
  <c r="G914" i="55" s="1"/>
  <c r="A913" i="55"/>
  <c r="G913" i="55" s="1"/>
  <c r="A912" i="55"/>
  <c r="G912" i="55" s="1"/>
  <c r="I912" i="55" s="1"/>
  <c r="A911" i="55"/>
  <c r="G911" i="55" s="1"/>
  <c r="I911" i="55" s="1"/>
  <c r="A910" i="55"/>
  <c r="G910" i="55" s="1"/>
  <c r="I910" i="55" s="1"/>
  <c r="A909" i="55"/>
  <c r="G909" i="55" s="1"/>
  <c r="I909" i="55" s="1"/>
  <c r="A908" i="55"/>
  <c r="G908" i="55" s="1"/>
  <c r="I908" i="55" s="1"/>
  <c r="C894" i="55"/>
  <c r="C893" i="55"/>
  <c r="C892" i="55"/>
  <c r="C890" i="55"/>
  <c r="A886" i="55"/>
  <c r="G886" i="55" s="1"/>
  <c r="I886" i="55" s="1"/>
  <c r="A885" i="55"/>
  <c r="G885" i="55" s="1"/>
  <c r="I885" i="55" s="1"/>
  <c r="A884" i="55"/>
  <c r="G884" i="55" s="1"/>
  <c r="I884" i="55" s="1"/>
  <c r="A883" i="55"/>
  <c r="G883" i="55" s="1"/>
  <c r="I883" i="55" s="1"/>
  <c r="G882" i="55"/>
  <c r="I882" i="55" s="1"/>
  <c r="A882" i="55"/>
  <c r="A881" i="55"/>
  <c r="G881" i="55" s="1"/>
  <c r="A880" i="55"/>
  <c r="G880" i="55" s="1"/>
  <c r="I880" i="55" s="1"/>
  <c r="A879" i="55"/>
  <c r="G879" i="55" s="1"/>
  <c r="I879" i="55" s="1"/>
  <c r="A878" i="55"/>
  <c r="G878" i="55" s="1"/>
  <c r="A877" i="55"/>
  <c r="G877" i="55" s="1"/>
  <c r="G876" i="55"/>
  <c r="A876" i="55"/>
  <c r="G875" i="55"/>
  <c r="A875" i="55"/>
  <c r="A874" i="55"/>
  <c r="G874" i="55" s="1"/>
  <c r="A873" i="55"/>
  <c r="G873" i="55" s="1"/>
  <c r="A872" i="55"/>
  <c r="G872" i="55" s="1"/>
  <c r="C858" i="55"/>
  <c r="C857" i="55"/>
  <c r="C856" i="55"/>
  <c r="C854" i="55"/>
  <c r="A850" i="55"/>
  <c r="G850" i="55" s="1"/>
  <c r="A849" i="55"/>
  <c r="G849" i="55" s="1"/>
  <c r="I849" i="55" s="1"/>
  <c r="A848" i="55"/>
  <c r="G848" i="55" s="1"/>
  <c r="I848" i="55" s="1"/>
  <c r="A847" i="55"/>
  <c r="G847" i="55" s="1"/>
  <c r="I847" i="55" s="1"/>
  <c r="A846" i="55"/>
  <c r="G846" i="55" s="1"/>
  <c r="I846" i="55" s="1"/>
  <c r="A845" i="55"/>
  <c r="G845" i="55" s="1"/>
  <c r="I845" i="55" s="1"/>
  <c r="A844" i="55"/>
  <c r="G844" i="55" s="1"/>
  <c r="I844" i="55" s="1"/>
  <c r="A843" i="55"/>
  <c r="G843" i="55" s="1"/>
  <c r="I843" i="55" s="1"/>
  <c r="A842" i="55"/>
  <c r="G842" i="55" s="1"/>
  <c r="A841" i="55"/>
  <c r="G841" i="55" s="1"/>
  <c r="A840" i="55"/>
  <c r="G840" i="55" s="1"/>
  <c r="A839" i="55"/>
  <c r="G839" i="55" s="1"/>
  <c r="A838" i="55"/>
  <c r="G838" i="55" s="1"/>
  <c r="A837" i="55"/>
  <c r="G837" i="55" s="1"/>
  <c r="A836" i="55"/>
  <c r="G836" i="55" s="1"/>
  <c r="C822" i="55"/>
  <c r="C821" i="55"/>
  <c r="C820" i="55"/>
  <c r="C818" i="55"/>
  <c r="A814" i="55"/>
  <c r="G814" i="55" s="1"/>
  <c r="I814" i="55" s="1"/>
  <c r="A813" i="55"/>
  <c r="G813" i="55" s="1"/>
  <c r="I813" i="55" s="1"/>
  <c r="A812" i="55"/>
  <c r="G812" i="55" s="1"/>
  <c r="I812" i="55" s="1"/>
  <c r="A811" i="55"/>
  <c r="G811" i="55" s="1"/>
  <c r="I811" i="55" s="1"/>
  <c r="A810" i="55"/>
  <c r="G810" i="55" s="1"/>
  <c r="I810" i="55" s="1"/>
  <c r="A809" i="55"/>
  <c r="G809" i="55" s="1"/>
  <c r="I809" i="55" s="1"/>
  <c r="A808" i="55"/>
  <c r="G808" i="55" s="1"/>
  <c r="I808" i="55" s="1"/>
  <c r="A807" i="55"/>
  <c r="G807" i="55" s="1"/>
  <c r="A806" i="55"/>
  <c r="G806" i="55" s="1"/>
  <c r="A805" i="55"/>
  <c r="G805" i="55" s="1"/>
  <c r="A804" i="55"/>
  <c r="G804" i="55" s="1"/>
  <c r="A803" i="55"/>
  <c r="G803" i="55" s="1"/>
  <c r="A802" i="55"/>
  <c r="G802" i="55" s="1"/>
  <c r="A801" i="55"/>
  <c r="G801" i="55" s="1"/>
  <c r="A800" i="55"/>
  <c r="G800" i="55" s="1"/>
  <c r="C786" i="55"/>
  <c r="C785" i="55"/>
  <c r="C784" i="55"/>
  <c r="C782" i="55"/>
  <c r="G778" i="55"/>
  <c r="I778" i="55" s="1"/>
  <c r="A778" i="55"/>
  <c r="A777" i="55"/>
  <c r="G777" i="55" s="1"/>
  <c r="I777" i="55" s="1"/>
  <c r="A776" i="55"/>
  <c r="G776" i="55" s="1"/>
  <c r="I776" i="55" s="1"/>
  <c r="A775" i="55"/>
  <c r="G775" i="55" s="1"/>
  <c r="I775" i="55" s="1"/>
  <c r="G774" i="55"/>
  <c r="I774" i="55" s="1"/>
  <c r="A774" i="55"/>
  <c r="A773" i="55"/>
  <c r="G773" i="55" s="1"/>
  <c r="A772" i="55"/>
  <c r="G772" i="55" s="1"/>
  <c r="A771" i="55"/>
  <c r="G771" i="55" s="1"/>
  <c r="I771" i="55" s="1"/>
  <c r="A770" i="55"/>
  <c r="G770" i="55" s="1"/>
  <c r="G769" i="55"/>
  <c r="A769" i="55"/>
  <c r="A768" i="55"/>
  <c r="G768" i="55" s="1"/>
  <c r="A767" i="55"/>
  <c r="G767" i="55" s="1"/>
  <c r="A766" i="55"/>
  <c r="G766" i="55" s="1"/>
  <c r="A765" i="55"/>
  <c r="G765" i="55" s="1"/>
  <c r="A764" i="55"/>
  <c r="G764" i="55" s="1"/>
  <c r="C750" i="55"/>
  <c r="C749" i="55"/>
  <c r="C748" i="55"/>
  <c r="C746" i="55"/>
  <c r="A742" i="55"/>
  <c r="G742" i="55" s="1"/>
  <c r="I742" i="55" s="1"/>
  <c r="A741" i="55"/>
  <c r="G741" i="55" s="1"/>
  <c r="I741" i="55" s="1"/>
  <c r="A740" i="55"/>
  <c r="G740" i="55" s="1"/>
  <c r="I740" i="55" s="1"/>
  <c r="G739" i="55"/>
  <c r="I739" i="55" s="1"/>
  <c r="A739" i="55"/>
  <c r="A738" i="55"/>
  <c r="G738" i="55" s="1"/>
  <c r="A737" i="55"/>
  <c r="G737" i="55" s="1"/>
  <c r="A736" i="55"/>
  <c r="G736" i="55" s="1"/>
  <c r="I736" i="55" s="1"/>
  <c r="A735" i="55"/>
  <c r="G735" i="55" s="1"/>
  <c r="I735" i="55" s="1"/>
  <c r="G734" i="55"/>
  <c r="A734" i="55"/>
  <c r="A733" i="55"/>
  <c r="G733" i="55" s="1"/>
  <c r="A732" i="55"/>
  <c r="G732" i="55" s="1"/>
  <c r="A731" i="55"/>
  <c r="G731" i="55" s="1"/>
  <c r="A730" i="55"/>
  <c r="G730" i="55" s="1"/>
  <c r="A729" i="55"/>
  <c r="G729" i="55" s="1"/>
  <c r="A728" i="55"/>
  <c r="G728" i="55" s="1"/>
  <c r="C714" i="55"/>
  <c r="C713" i="55"/>
  <c r="C712" i="55"/>
  <c r="C710" i="55"/>
  <c r="A706" i="55"/>
  <c r="G706" i="55" s="1"/>
  <c r="I706" i="55" s="1"/>
  <c r="A705" i="55"/>
  <c r="G705" i="55" s="1"/>
  <c r="I705" i="55" s="1"/>
  <c r="A704" i="55"/>
  <c r="G704" i="55" s="1"/>
  <c r="I704" i="55" s="1"/>
  <c r="A703" i="55"/>
  <c r="G703" i="55" s="1"/>
  <c r="A702" i="55"/>
  <c r="G702" i="55" s="1"/>
  <c r="I702" i="55" s="1"/>
  <c r="A701" i="55"/>
  <c r="G701" i="55" s="1"/>
  <c r="I701" i="55" s="1"/>
  <c r="G700" i="55"/>
  <c r="I700" i="55" s="1"/>
  <c r="A700" i="55"/>
  <c r="G699" i="55"/>
  <c r="I699" i="55" s="1"/>
  <c r="A699" i="55"/>
  <c r="A698" i="55"/>
  <c r="G698" i="55" s="1"/>
  <c r="A697" i="55"/>
  <c r="G697" i="55" s="1"/>
  <c r="A696" i="55"/>
  <c r="G696" i="55" s="1"/>
  <c r="A695" i="55"/>
  <c r="G695" i="55" s="1"/>
  <c r="A694" i="55"/>
  <c r="G694" i="55" s="1"/>
  <c r="A693" i="55"/>
  <c r="G693" i="55" s="1"/>
  <c r="A692" i="55"/>
  <c r="G692" i="55" s="1"/>
  <c r="C678" i="55"/>
  <c r="C677" i="55"/>
  <c r="C676" i="55"/>
  <c r="C674" i="55"/>
  <c r="A670" i="55"/>
  <c r="G670" i="55" s="1"/>
  <c r="A669" i="55"/>
  <c r="G669" i="55" s="1"/>
  <c r="I669" i="55" s="1"/>
  <c r="A668" i="55"/>
  <c r="G668" i="55" s="1"/>
  <c r="I668" i="55" s="1"/>
  <c r="A667" i="55"/>
  <c r="G667" i="55" s="1"/>
  <c r="I667" i="55" s="1"/>
  <c r="A666" i="55"/>
  <c r="G666" i="55" s="1"/>
  <c r="I666" i="55" s="1"/>
  <c r="A665" i="55"/>
  <c r="G665" i="55" s="1"/>
  <c r="I665" i="55" s="1"/>
  <c r="A664" i="55"/>
  <c r="G664" i="55" s="1"/>
  <c r="I664" i="55" s="1"/>
  <c r="A663" i="55"/>
  <c r="G663" i="55" s="1"/>
  <c r="I663" i="55" s="1"/>
  <c r="A662" i="55"/>
  <c r="G662" i="55" s="1"/>
  <c r="A661" i="55"/>
  <c r="G661" i="55" s="1"/>
  <c r="A660" i="55"/>
  <c r="G660" i="55" s="1"/>
  <c r="A659" i="55"/>
  <c r="G659" i="55" s="1"/>
  <c r="A658" i="55"/>
  <c r="G658" i="55" s="1"/>
  <c r="G657" i="55"/>
  <c r="A657" i="55"/>
  <c r="A656" i="55"/>
  <c r="G656" i="55" s="1"/>
  <c r="C642" i="55"/>
  <c r="C641" i="55"/>
  <c r="C640" i="55"/>
  <c r="C638" i="55"/>
  <c r="G634" i="55"/>
  <c r="I634" i="55" s="1"/>
  <c r="A634" i="55"/>
  <c r="A633" i="55"/>
  <c r="G633" i="55" s="1"/>
  <c r="I633" i="55" s="1"/>
  <c r="G632" i="55"/>
  <c r="I632" i="55" s="1"/>
  <c r="A632" i="55"/>
  <c r="A631" i="55"/>
  <c r="G631" i="55" s="1"/>
  <c r="I631" i="55" s="1"/>
  <c r="A630" i="55"/>
  <c r="G630" i="55" s="1"/>
  <c r="I630" i="55" s="1"/>
  <c r="A629" i="55"/>
  <c r="G629" i="55" s="1"/>
  <c r="I629" i="55" s="1"/>
  <c r="A628" i="55"/>
  <c r="G628" i="55" s="1"/>
  <c r="A627" i="55"/>
  <c r="G627" i="55" s="1"/>
  <c r="A626" i="55"/>
  <c r="G626" i="55" s="1"/>
  <c r="A625" i="55"/>
  <c r="G625" i="55" s="1"/>
  <c r="G624" i="55"/>
  <c r="A624" i="55"/>
  <c r="G623" i="55"/>
  <c r="A623" i="55"/>
  <c r="A622" i="55"/>
  <c r="G622" i="55" s="1"/>
  <c r="A621" i="55"/>
  <c r="G621" i="55" s="1"/>
  <c r="A620" i="55"/>
  <c r="G620" i="55" s="1"/>
  <c r="C606" i="55"/>
  <c r="C605" i="55"/>
  <c r="C604" i="55"/>
  <c r="C602" i="55"/>
  <c r="A598" i="55"/>
  <c r="G598" i="55" s="1"/>
  <c r="I598" i="55" s="1"/>
  <c r="A597" i="55"/>
  <c r="G597" i="55" s="1"/>
  <c r="I597" i="55" s="1"/>
  <c r="G596" i="55"/>
  <c r="I596" i="55" s="1"/>
  <c r="A596" i="55"/>
  <c r="G595" i="55"/>
  <c r="I595" i="55" s="1"/>
  <c r="A595" i="55"/>
  <c r="A594" i="55"/>
  <c r="G594" i="55" s="1"/>
  <c r="I594" i="55" s="1"/>
  <c r="A593" i="55"/>
  <c r="G593" i="55" s="1"/>
  <c r="I593" i="55" s="1"/>
  <c r="A592" i="55"/>
  <c r="G592" i="55" s="1"/>
  <c r="I592" i="55" s="1"/>
  <c r="G591" i="55"/>
  <c r="A591" i="55"/>
  <c r="A590" i="55"/>
  <c r="G590" i="55" s="1"/>
  <c r="A589" i="55"/>
  <c r="G589" i="55" s="1"/>
  <c r="A588" i="55"/>
  <c r="G588" i="55" s="1"/>
  <c r="A587" i="55"/>
  <c r="G587" i="55" s="1"/>
  <c r="A586" i="55"/>
  <c r="G586" i="55" s="1"/>
  <c r="A585" i="55"/>
  <c r="G585" i="55" s="1"/>
  <c r="A584" i="55"/>
  <c r="G584" i="55" s="1"/>
  <c r="C570" i="55"/>
  <c r="C569" i="55"/>
  <c r="C568" i="55"/>
  <c r="C566" i="55"/>
  <c r="A562" i="55"/>
  <c r="G562" i="55" s="1"/>
  <c r="I562" i="55" s="1"/>
  <c r="A561" i="55"/>
  <c r="G561" i="55" s="1"/>
  <c r="I561" i="55" s="1"/>
  <c r="A560" i="55"/>
  <c r="G560" i="55" s="1"/>
  <c r="I560" i="55" s="1"/>
  <c r="A559" i="55"/>
  <c r="G559" i="55" s="1"/>
  <c r="I559" i="55" s="1"/>
  <c r="G558" i="55"/>
  <c r="A558" i="55"/>
  <c r="A557" i="55"/>
  <c r="G557" i="55" s="1"/>
  <c r="A556" i="55"/>
  <c r="G556" i="55" s="1"/>
  <c r="I556" i="55" s="1"/>
  <c r="A555" i="55"/>
  <c r="G555" i="55" s="1"/>
  <c r="I555" i="55" s="1"/>
  <c r="A554" i="55"/>
  <c r="G554" i="55" s="1"/>
  <c r="A553" i="55"/>
  <c r="G553" i="55" s="1"/>
  <c r="A552" i="55"/>
  <c r="G552" i="55" s="1"/>
  <c r="A551" i="55"/>
  <c r="G551" i="55" s="1"/>
  <c r="G550" i="55"/>
  <c r="A550" i="55"/>
  <c r="A549" i="55"/>
  <c r="G549" i="55" s="1"/>
  <c r="G548" i="55"/>
  <c r="A548" i="55"/>
  <c r="C534" i="55"/>
  <c r="C533" i="55"/>
  <c r="C532" i="55"/>
  <c r="C530" i="55"/>
  <c r="G526" i="55"/>
  <c r="A526" i="55"/>
  <c r="A525" i="55"/>
  <c r="G525" i="55" s="1"/>
  <c r="I525" i="55" s="1"/>
  <c r="A524" i="55"/>
  <c r="G524" i="55" s="1"/>
  <c r="I524" i="55" s="1"/>
  <c r="G523" i="55"/>
  <c r="A523" i="55"/>
  <c r="A522" i="55"/>
  <c r="G522" i="55" s="1"/>
  <c r="I522" i="55" s="1"/>
  <c r="A521" i="55"/>
  <c r="G521" i="55" s="1"/>
  <c r="I521" i="55" s="1"/>
  <c r="A520" i="55"/>
  <c r="G520" i="55" s="1"/>
  <c r="I520" i="55" s="1"/>
  <c r="A519" i="55"/>
  <c r="G519" i="55" s="1"/>
  <c r="I519" i="55" s="1"/>
  <c r="A518" i="55"/>
  <c r="G518" i="55" s="1"/>
  <c r="G517" i="55"/>
  <c r="A517" i="55"/>
  <c r="A516" i="55"/>
  <c r="G516" i="55" s="1"/>
  <c r="G515" i="55"/>
  <c r="A515" i="55"/>
  <c r="A514" i="55"/>
  <c r="G514" i="55" s="1"/>
  <c r="A513" i="55"/>
  <c r="G513" i="55" s="1"/>
  <c r="A512" i="55"/>
  <c r="G512" i="55" s="1"/>
  <c r="C498" i="55"/>
  <c r="C497" i="55"/>
  <c r="C496" i="55"/>
  <c r="C494" i="55"/>
  <c r="A490" i="55"/>
  <c r="G490" i="55" s="1"/>
  <c r="I490" i="55" s="1"/>
  <c r="G489" i="55"/>
  <c r="I489" i="55" s="1"/>
  <c r="A489" i="55"/>
  <c r="G488" i="55"/>
  <c r="A488" i="55"/>
  <c r="A487" i="55"/>
  <c r="G487" i="55" s="1"/>
  <c r="I487" i="55" s="1"/>
  <c r="A486" i="55"/>
  <c r="G486" i="55" s="1"/>
  <c r="I486" i="55" s="1"/>
  <c r="A485" i="55"/>
  <c r="G485" i="55" s="1"/>
  <c r="I485" i="55" s="1"/>
  <c r="G484" i="55"/>
  <c r="I484" i="55" s="1"/>
  <c r="A484" i="55"/>
  <c r="G483" i="55"/>
  <c r="I483" i="55" s="1"/>
  <c r="A483" i="55"/>
  <c r="A482" i="55"/>
  <c r="G482" i="55" s="1"/>
  <c r="A481" i="55"/>
  <c r="G481" i="55" s="1"/>
  <c r="G480" i="55"/>
  <c r="A480" i="55"/>
  <c r="A479" i="55"/>
  <c r="G479" i="55" s="1"/>
  <c r="A478" i="55"/>
  <c r="G478" i="55" s="1"/>
  <c r="A477" i="55"/>
  <c r="G477" i="55" s="1"/>
  <c r="A476" i="55"/>
  <c r="G476" i="55" s="1"/>
  <c r="C462" i="55"/>
  <c r="C461" i="55"/>
  <c r="C460" i="55"/>
  <c r="C458" i="55"/>
  <c r="A454" i="55"/>
  <c r="G454" i="55" s="1"/>
  <c r="I454" i="55" s="1"/>
  <c r="G453" i="55"/>
  <c r="A453" i="55"/>
  <c r="A452" i="55"/>
  <c r="G452" i="55" s="1"/>
  <c r="I452" i="55" s="1"/>
  <c r="A451" i="55"/>
  <c r="G451" i="55" s="1"/>
  <c r="I451" i="55" s="1"/>
  <c r="A450" i="55"/>
  <c r="G450" i="55" s="1"/>
  <c r="I450" i="55" s="1"/>
  <c r="A449" i="55"/>
  <c r="G449" i="55" s="1"/>
  <c r="I449" i="55" s="1"/>
  <c r="A448" i="55"/>
  <c r="G448" i="55" s="1"/>
  <c r="I448" i="55" s="1"/>
  <c r="G447" i="55"/>
  <c r="I447" i="55" s="1"/>
  <c r="A447" i="55"/>
  <c r="G446" i="55"/>
  <c r="A446" i="55"/>
  <c r="G445" i="55"/>
  <c r="A445" i="55"/>
  <c r="A444" i="55"/>
  <c r="G444" i="55" s="1"/>
  <c r="A443" i="55"/>
  <c r="G443" i="55" s="1"/>
  <c r="A442" i="55"/>
  <c r="G442" i="55" s="1"/>
  <c r="A441" i="55"/>
  <c r="G441" i="55" s="1"/>
  <c r="A440" i="55"/>
  <c r="G440" i="55" s="1"/>
  <c r="C426" i="55"/>
  <c r="C425" i="55"/>
  <c r="C424" i="55"/>
  <c r="C422" i="55"/>
  <c r="G418" i="55"/>
  <c r="A418" i="55"/>
  <c r="A417" i="55"/>
  <c r="G417" i="55" s="1"/>
  <c r="A416" i="55"/>
  <c r="G416" i="55" s="1"/>
  <c r="I416" i="55" s="1"/>
  <c r="A415" i="55"/>
  <c r="G415" i="55" s="1"/>
  <c r="I415" i="55" s="1"/>
  <c r="G414" i="55"/>
  <c r="I414" i="55" s="1"/>
  <c r="A414" i="55"/>
  <c r="A413" i="55"/>
  <c r="G413" i="55" s="1"/>
  <c r="I413" i="55" s="1"/>
  <c r="A412" i="55"/>
  <c r="G412" i="55" s="1"/>
  <c r="I412" i="55" s="1"/>
  <c r="A411" i="55"/>
  <c r="G411" i="55" s="1"/>
  <c r="I411" i="55" s="1"/>
  <c r="G410" i="55"/>
  <c r="A410" i="55"/>
  <c r="A409" i="55"/>
  <c r="G409" i="55" s="1"/>
  <c r="G408" i="55"/>
  <c r="A408" i="55"/>
  <c r="A407" i="55"/>
  <c r="G407" i="55" s="1"/>
  <c r="A406" i="55"/>
  <c r="G406" i="55" s="1"/>
  <c r="G405" i="55"/>
  <c r="A405" i="55"/>
  <c r="A404" i="55"/>
  <c r="G404" i="55" s="1"/>
  <c r="C390" i="55"/>
  <c r="C389" i="55"/>
  <c r="C388" i="55"/>
  <c r="C386" i="55"/>
  <c r="A382" i="55"/>
  <c r="G382" i="55" s="1"/>
  <c r="I382" i="55" s="1"/>
  <c r="A381" i="55"/>
  <c r="G381" i="55" s="1"/>
  <c r="I381" i="55" s="1"/>
  <c r="A380" i="55"/>
  <c r="G380" i="55" s="1"/>
  <c r="A379" i="55"/>
  <c r="G379" i="55" s="1"/>
  <c r="I379" i="55" s="1"/>
  <c r="A378" i="55"/>
  <c r="G378" i="55" s="1"/>
  <c r="I378" i="55" s="1"/>
  <c r="G377" i="55"/>
  <c r="I377" i="55" s="1"/>
  <c r="A377" i="55"/>
  <c r="A376" i="55"/>
  <c r="G376" i="55" s="1"/>
  <c r="I376" i="55" s="1"/>
  <c r="G375" i="55"/>
  <c r="A375" i="55"/>
  <c r="A374" i="55"/>
  <c r="G374" i="55" s="1"/>
  <c r="A373" i="55"/>
  <c r="G373" i="55" s="1"/>
  <c r="A372" i="55"/>
  <c r="G372" i="55" s="1"/>
  <c r="G371" i="55"/>
  <c r="A371" i="55"/>
  <c r="A370" i="55"/>
  <c r="G370" i="55" s="1"/>
  <c r="A369" i="55"/>
  <c r="G369" i="55" s="1"/>
  <c r="G368" i="55"/>
  <c r="A368" i="55"/>
  <c r="C354" i="55"/>
  <c r="C353" i="55"/>
  <c r="C352" i="55"/>
  <c r="C350" i="55"/>
  <c r="A346" i="55"/>
  <c r="G346" i="55" s="1"/>
  <c r="I346" i="55" s="1"/>
  <c r="A345" i="55"/>
  <c r="G345" i="55" s="1"/>
  <c r="I345" i="55" s="1"/>
  <c r="A344" i="55"/>
  <c r="G344" i="55" s="1"/>
  <c r="I344" i="55" s="1"/>
  <c r="G343" i="55"/>
  <c r="A343" i="55"/>
  <c r="A342" i="55"/>
  <c r="G342" i="55" s="1"/>
  <c r="I342" i="55" s="1"/>
  <c r="A341" i="55"/>
  <c r="G341" i="55" s="1"/>
  <c r="I341" i="55" s="1"/>
  <c r="G340" i="55"/>
  <c r="A340" i="55"/>
  <c r="A339" i="55"/>
  <c r="G339" i="55" s="1"/>
  <c r="A338" i="55"/>
  <c r="G338" i="55" s="1"/>
  <c r="A337" i="55"/>
  <c r="G337" i="55" s="1"/>
  <c r="A336" i="55"/>
  <c r="G336" i="55" s="1"/>
  <c r="A335" i="55"/>
  <c r="G335" i="55" s="1"/>
  <c r="G334" i="55"/>
  <c r="A334" i="55"/>
  <c r="A333" i="55"/>
  <c r="G333" i="55" s="1"/>
  <c r="G332" i="55"/>
  <c r="A332" i="55"/>
  <c r="C318" i="55"/>
  <c r="C317" i="55"/>
  <c r="C316" i="55"/>
  <c r="C314" i="55"/>
  <c r="A310" i="55"/>
  <c r="G310" i="55" s="1"/>
  <c r="I310" i="55" s="1"/>
  <c r="A309" i="55"/>
  <c r="G309" i="55" s="1"/>
  <c r="I309" i="55" s="1"/>
  <c r="G308" i="55"/>
  <c r="I308" i="55" s="1"/>
  <c r="A308" i="55"/>
  <c r="G307" i="55"/>
  <c r="I307" i="55" s="1"/>
  <c r="A307" i="55"/>
  <c r="A306" i="55"/>
  <c r="G306" i="55" s="1"/>
  <c r="I306" i="55" s="1"/>
  <c r="G305" i="55"/>
  <c r="A305" i="55"/>
  <c r="A304" i="55"/>
  <c r="G304" i="55" s="1"/>
  <c r="I304" i="55" s="1"/>
  <c r="A303" i="55"/>
  <c r="G303" i="55" s="1"/>
  <c r="I303" i="55" s="1"/>
  <c r="A302" i="55"/>
  <c r="G302" i="55" s="1"/>
  <c r="A301" i="55"/>
  <c r="G301" i="55" s="1"/>
  <c r="A300" i="55"/>
  <c r="G300" i="55" s="1"/>
  <c r="G299" i="55"/>
  <c r="A299" i="55"/>
  <c r="G298" i="55"/>
  <c r="A298" i="55"/>
  <c r="G297" i="55"/>
  <c r="A297" i="55"/>
  <c r="A296" i="55"/>
  <c r="G296" i="55" s="1"/>
  <c r="C282" i="55"/>
  <c r="C281" i="55"/>
  <c r="C280" i="55"/>
  <c r="C278" i="55"/>
  <c r="A274" i="55"/>
  <c r="G274" i="55" s="1"/>
  <c r="I274" i="55" s="1"/>
  <c r="A273" i="55"/>
  <c r="G273" i="55" s="1"/>
  <c r="I273" i="55" s="1"/>
  <c r="A272" i="55"/>
  <c r="G272" i="55" s="1"/>
  <c r="I272" i="55" s="1"/>
  <c r="A271" i="55"/>
  <c r="G271" i="55" s="1"/>
  <c r="I271" i="55" s="1"/>
  <c r="G270" i="55"/>
  <c r="A270" i="55"/>
  <c r="A269" i="55"/>
  <c r="G269" i="55" s="1"/>
  <c r="A268" i="55"/>
  <c r="G268" i="55" s="1"/>
  <c r="I268" i="55" s="1"/>
  <c r="A267" i="55"/>
  <c r="G267" i="55" s="1"/>
  <c r="I267" i="55" s="1"/>
  <c r="A266" i="55"/>
  <c r="G266" i="55" s="1"/>
  <c r="A265" i="55"/>
  <c r="G265" i="55" s="1"/>
  <c r="A264" i="55"/>
  <c r="G264" i="55" s="1"/>
  <c r="A263" i="55"/>
  <c r="G263" i="55" s="1"/>
  <c r="G262" i="55"/>
  <c r="A262" i="55"/>
  <c r="A261" i="55"/>
  <c r="G261" i="55" s="1"/>
  <c r="A260" i="55"/>
  <c r="G260" i="55" s="1"/>
  <c r="C246" i="55"/>
  <c r="C245" i="55"/>
  <c r="C244" i="55"/>
  <c r="C242" i="55"/>
  <c r="A238" i="55"/>
  <c r="G238" i="55" s="1"/>
  <c r="I238" i="55" s="1"/>
  <c r="A237" i="55"/>
  <c r="G237" i="55" s="1"/>
  <c r="I237" i="55" s="1"/>
  <c r="A236" i="55"/>
  <c r="G236" i="55" s="1"/>
  <c r="I236" i="55" s="1"/>
  <c r="G235" i="55"/>
  <c r="A235" i="55"/>
  <c r="A234" i="55"/>
  <c r="G234" i="55" s="1"/>
  <c r="G233" i="55"/>
  <c r="A233" i="55"/>
  <c r="A232" i="55"/>
  <c r="G232" i="55" s="1"/>
  <c r="I232" i="55" s="1"/>
  <c r="A231" i="55"/>
  <c r="G231" i="55" s="1"/>
  <c r="I231" i="55" s="1"/>
  <c r="G230" i="55"/>
  <c r="A230" i="55"/>
  <c r="A229" i="55"/>
  <c r="G229" i="55" s="1"/>
  <c r="A228" i="55"/>
  <c r="G228" i="55" s="1"/>
  <c r="G227" i="55"/>
  <c r="A227" i="55"/>
  <c r="A226" i="55"/>
  <c r="G226" i="55" s="1"/>
  <c r="A225" i="55"/>
  <c r="G225" i="55" s="1"/>
  <c r="A224" i="55"/>
  <c r="G224" i="55" s="1"/>
  <c r="C210" i="55"/>
  <c r="C209" i="55"/>
  <c r="C208" i="55"/>
  <c r="C206" i="55"/>
  <c r="G202" i="55"/>
  <c r="I202" i="55" s="1"/>
  <c r="A202" i="55"/>
  <c r="A201" i="55"/>
  <c r="G201" i="55" s="1"/>
  <c r="I201" i="55" s="1"/>
  <c r="G200" i="55"/>
  <c r="A200" i="55"/>
  <c r="A199" i="55"/>
  <c r="G199" i="55" s="1"/>
  <c r="I199" i="55" s="1"/>
  <c r="A198" i="55"/>
  <c r="G198" i="55" s="1"/>
  <c r="I198" i="55" s="1"/>
  <c r="A197" i="55"/>
  <c r="G197" i="55" s="1"/>
  <c r="I197" i="55" s="1"/>
  <c r="G196" i="55"/>
  <c r="I196" i="55" s="1"/>
  <c r="A196" i="55"/>
  <c r="A195" i="55"/>
  <c r="G195" i="55" s="1"/>
  <c r="I195" i="55" s="1"/>
  <c r="A194" i="55"/>
  <c r="G194" i="55" s="1"/>
  <c r="G193" i="55"/>
  <c r="A193" i="55"/>
  <c r="G192" i="55"/>
  <c r="A192" i="55"/>
  <c r="A191" i="55"/>
  <c r="G191" i="55" s="1"/>
  <c r="A190" i="55"/>
  <c r="G190" i="55" s="1"/>
  <c r="A189" i="55"/>
  <c r="G189" i="55" s="1"/>
  <c r="G188" i="55"/>
  <c r="A188" i="55"/>
  <c r="C174" i="55"/>
  <c r="C173" i="55"/>
  <c r="C172" i="55"/>
  <c r="C170" i="55"/>
  <c r="A166" i="55"/>
  <c r="G166" i="55" s="1"/>
  <c r="I166" i="55" s="1"/>
  <c r="G165" i="55"/>
  <c r="A165" i="55"/>
  <c r="A164" i="55"/>
  <c r="G164" i="55" s="1"/>
  <c r="I164" i="55" s="1"/>
  <c r="A163" i="55"/>
  <c r="G163" i="55" s="1"/>
  <c r="I163" i="55" s="1"/>
  <c r="A162" i="55"/>
  <c r="G162" i="55" s="1"/>
  <c r="I162" i="55" s="1"/>
  <c r="A161" i="55"/>
  <c r="G161" i="55" s="1"/>
  <c r="I161" i="55" s="1"/>
  <c r="G160" i="55"/>
  <c r="I160" i="55" s="1"/>
  <c r="A160" i="55"/>
  <c r="G159" i="55"/>
  <c r="I159" i="55" s="1"/>
  <c r="A159" i="55"/>
  <c r="A158" i="55"/>
  <c r="G158" i="55" s="1"/>
  <c r="G157" i="55"/>
  <c r="A157" i="55"/>
  <c r="A156" i="55"/>
  <c r="G156" i="55" s="1"/>
  <c r="A155" i="55"/>
  <c r="G155" i="55" s="1"/>
  <c r="A154" i="55"/>
  <c r="G154" i="55" s="1"/>
  <c r="A153" i="55"/>
  <c r="G153" i="55" s="1"/>
  <c r="A152" i="55"/>
  <c r="G152" i="55" s="1"/>
  <c r="C138" i="55"/>
  <c r="C137" i="55"/>
  <c r="C136" i="55"/>
  <c r="C134" i="55"/>
  <c r="G130" i="55"/>
  <c r="A130" i="55"/>
  <c r="A129" i="55"/>
  <c r="G129" i="55" s="1"/>
  <c r="A128" i="55"/>
  <c r="G128" i="55" s="1"/>
  <c r="I128" i="55" s="1"/>
  <c r="A127" i="55"/>
  <c r="G127" i="55" s="1"/>
  <c r="I127" i="55" s="1"/>
  <c r="A126" i="55"/>
  <c r="G126" i="55" s="1"/>
  <c r="I126" i="55" s="1"/>
  <c r="A125" i="55"/>
  <c r="G125" i="55" s="1"/>
  <c r="I125" i="55" s="1"/>
  <c r="A124" i="55"/>
  <c r="G124" i="55" s="1"/>
  <c r="I124" i="55" s="1"/>
  <c r="G123" i="55"/>
  <c r="I123" i="55" s="1"/>
  <c r="A123" i="55"/>
  <c r="G122" i="55"/>
  <c r="A122" i="55"/>
  <c r="A121" i="55"/>
  <c r="G121" i="55" s="1"/>
  <c r="A120" i="55"/>
  <c r="G120" i="55" s="1"/>
  <c r="A119" i="55"/>
  <c r="G119" i="55" s="1"/>
  <c r="G118" i="55"/>
  <c r="A118" i="55"/>
  <c r="A117" i="55"/>
  <c r="G117" i="55" s="1"/>
  <c r="A116" i="55"/>
  <c r="G116" i="55" s="1"/>
  <c r="C102" i="55"/>
  <c r="C101" i="55"/>
  <c r="C100" i="55"/>
  <c r="C98" i="55"/>
  <c r="A94" i="55"/>
  <c r="G94" i="55" s="1"/>
  <c r="I94" i="55" s="1"/>
  <c r="G93" i="55"/>
  <c r="A93" i="55"/>
  <c r="A92" i="55"/>
  <c r="G92" i="55" s="1"/>
  <c r="A91" i="55"/>
  <c r="G91" i="55" s="1"/>
  <c r="I91" i="55" s="1"/>
  <c r="G90" i="55"/>
  <c r="A90" i="55"/>
  <c r="A89" i="55"/>
  <c r="G89" i="55" s="1"/>
  <c r="I89" i="55" s="1"/>
  <c r="A88" i="55"/>
  <c r="G88" i="55" s="1"/>
  <c r="I88" i="55" s="1"/>
  <c r="G87" i="55"/>
  <c r="A87" i="55"/>
  <c r="A86" i="55"/>
  <c r="G86" i="55" s="1"/>
  <c r="A85" i="55"/>
  <c r="G85" i="55" s="1"/>
  <c r="I85" i="55" s="1"/>
  <c r="A84" i="55"/>
  <c r="G84" i="55" s="1"/>
  <c r="A83" i="55"/>
  <c r="G83" i="55" s="1"/>
  <c r="A82" i="55"/>
  <c r="G82" i="55" s="1"/>
  <c r="G81" i="55"/>
  <c r="A81" i="55"/>
  <c r="A80" i="55"/>
  <c r="G80" i="55" s="1"/>
  <c r="C66" i="55"/>
  <c r="C65" i="55"/>
  <c r="C64" i="55"/>
  <c r="C62" i="55"/>
  <c r="G58" i="55"/>
  <c r="I58" i="55" s="1"/>
  <c r="A58" i="55"/>
  <c r="A57" i="55"/>
  <c r="G57" i="55" s="1"/>
  <c r="G56" i="55"/>
  <c r="A56" i="55"/>
  <c r="A55" i="55"/>
  <c r="G55" i="55" s="1"/>
  <c r="I55" i="55" s="1"/>
  <c r="A54" i="55"/>
  <c r="G54" i="55" s="1"/>
  <c r="I54" i="55" s="1"/>
  <c r="A53" i="55"/>
  <c r="G53" i="55" s="1"/>
  <c r="I53" i="55" s="1"/>
  <c r="G52" i="55"/>
  <c r="A52" i="55"/>
  <c r="A51" i="55"/>
  <c r="G51" i="55" s="1"/>
  <c r="I51" i="55" s="1"/>
  <c r="A50" i="55"/>
  <c r="G50" i="55" s="1"/>
  <c r="A49" i="55"/>
  <c r="G49" i="55" s="1"/>
  <c r="A48" i="55"/>
  <c r="G48" i="55" s="1"/>
  <c r="G47" i="55"/>
  <c r="A47" i="55"/>
  <c r="A46" i="55"/>
  <c r="G46" i="55" s="1"/>
  <c r="A45" i="55"/>
  <c r="G45" i="55" s="1"/>
  <c r="G44" i="55"/>
  <c r="A44" i="55"/>
  <c r="C29" i="55"/>
  <c r="C28" i="55"/>
  <c r="C27" i="55"/>
  <c r="C25" i="55"/>
  <c r="A21" i="55"/>
  <c r="G21" i="55" s="1"/>
  <c r="I21" i="55" s="1"/>
  <c r="G20" i="55"/>
  <c r="I20" i="55" s="1"/>
  <c r="A20" i="55"/>
  <c r="G19" i="55"/>
  <c r="I19" i="55" s="1"/>
  <c r="A19" i="55"/>
  <c r="A18" i="55"/>
  <c r="G18" i="55" s="1"/>
  <c r="I18" i="55" s="1"/>
  <c r="A17" i="55"/>
  <c r="G17" i="55" s="1"/>
  <c r="I17" i="55" s="1"/>
  <c r="G16" i="55"/>
  <c r="A16" i="55"/>
  <c r="A15" i="55"/>
  <c r="G15" i="55" s="1"/>
  <c r="A14" i="55"/>
  <c r="G14" i="55" s="1"/>
  <c r="I14" i="55" s="1"/>
  <c r="A13" i="55"/>
  <c r="G13" i="55" s="1"/>
  <c r="A12" i="55"/>
  <c r="G12" i="55" s="1"/>
  <c r="G11" i="55"/>
  <c r="A11" i="55"/>
  <c r="G10" i="55"/>
  <c r="A10" i="55"/>
  <c r="A9" i="55"/>
  <c r="G9" i="55" s="1"/>
  <c r="G8" i="55"/>
  <c r="A8" i="55"/>
  <c r="A7" i="55"/>
  <c r="G7" i="55" s="1"/>
  <c r="BS46" i="14"/>
  <c r="BI46" i="14"/>
  <c r="AN46" i="14"/>
  <c r="AD46" i="14"/>
  <c r="O46" i="14"/>
  <c r="E46" i="14"/>
  <c r="A5325" i="57"/>
  <c r="A5324" i="57"/>
  <c r="A5323" i="57"/>
  <c r="A5322" i="57"/>
  <c r="A5321" i="57"/>
  <c r="A5320" i="57"/>
  <c r="A5319" i="57"/>
  <c r="A5318" i="57"/>
  <c r="A5317" i="57"/>
  <c r="A5316" i="57"/>
  <c r="G5316" i="57" s="1"/>
  <c r="I5316" i="57" s="1"/>
  <c r="A5314" i="57"/>
  <c r="A5313" i="57"/>
  <c r="A5312" i="57"/>
  <c r="A5311" i="57"/>
  <c r="A5310" i="57"/>
  <c r="A5309" i="57"/>
  <c r="A5308" i="57"/>
  <c r="A5307" i="57"/>
  <c r="A5306" i="57"/>
  <c r="A5305" i="57"/>
  <c r="A5304" i="57"/>
  <c r="A5303" i="57"/>
  <c r="A5302" i="57"/>
  <c r="A5301" i="57"/>
  <c r="A5300" i="57"/>
  <c r="A5299" i="57"/>
  <c r="A5298" i="57"/>
  <c r="A5297" i="57"/>
  <c r="A5296" i="57"/>
  <c r="A5295" i="57"/>
  <c r="A5294" i="57"/>
  <c r="A5293" i="57"/>
  <c r="A5292" i="57"/>
  <c r="A5291" i="57"/>
  <c r="A5290" i="57"/>
  <c r="A5289" i="57"/>
  <c r="A5288" i="57"/>
  <c r="A5287" i="57"/>
  <c r="A5285" i="57"/>
  <c r="A5284" i="57"/>
  <c r="A5283" i="57"/>
  <c r="A5282" i="57"/>
  <c r="A5281" i="57"/>
  <c r="A5280" i="57"/>
  <c r="A5279" i="57"/>
  <c r="A5278" i="57"/>
  <c r="A5277" i="57"/>
  <c r="A5276" i="57"/>
  <c r="A5275" i="57"/>
  <c r="A5273" i="57"/>
  <c r="A5272" i="57"/>
  <c r="A5271" i="57"/>
  <c r="A5270" i="57"/>
  <c r="A5269" i="57"/>
  <c r="A5268" i="57"/>
  <c r="A5267" i="57"/>
  <c r="A5266" i="57"/>
  <c r="A5265" i="57"/>
  <c r="A5264" i="57"/>
  <c r="A5263" i="57"/>
  <c r="A5262" i="57"/>
  <c r="A5261" i="57"/>
  <c r="A5260" i="57"/>
  <c r="A5259" i="57"/>
  <c r="A5258" i="57"/>
  <c r="A5257" i="57"/>
  <c r="A5256" i="57"/>
  <c r="A5255" i="57"/>
  <c r="A5254" i="57"/>
  <c r="A5253" i="57"/>
  <c r="A5251" i="57"/>
  <c r="A5250" i="57"/>
  <c r="A5249" i="57"/>
  <c r="A5248" i="57"/>
  <c r="A5247" i="57"/>
  <c r="A5246" i="57"/>
  <c r="A5245" i="57"/>
  <c r="A5244" i="57"/>
  <c r="A5243" i="57"/>
  <c r="A5242" i="57"/>
  <c r="A5241" i="57"/>
  <c r="A5240" i="57"/>
  <c r="A5239" i="57"/>
  <c r="A5238" i="57"/>
  <c r="A5237" i="57"/>
  <c r="A5236" i="57"/>
  <c r="A5235" i="57"/>
  <c r="A5234" i="57"/>
  <c r="A5233" i="57"/>
  <c r="A5232" i="57"/>
  <c r="A5231" i="57"/>
  <c r="A5230" i="57"/>
  <c r="A5228" i="57"/>
  <c r="A5227" i="57"/>
  <c r="A5226" i="57"/>
  <c r="A5225" i="57"/>
  <c r="A5224" i="57"/>
  <c r="A5223" i="57"/>
  <c r="A5222" i="57"/>
  <c r="A5221" i="57"/>
  <c r="A5220" i="57"/>
  <c r="A5219" i="57"/>
  <c r="A5218" i="57"/>
  <c r="A5217" i="57"/>
  <c r="A5216" i="57"/>
  <c r="A5215" i="57"/>
  <c r="A5214" i="57"/>
  <c r="A5213" i="57"/>
  <c r="A5212" i="57"/>
  <c r="A5211" i="57"/>
  <c r="A5210" i="57"/>
  <c r="A5209" i="57"/>
  <c r="A5207" i="57"/>
  <c r="A5206" i="57"/>
  <c r="A5205" i="57"/>
  <c r="A5204" i="57"/>
  <c r="A5203" i="57"/>
  <c r="A5202" i="57"/>
  <c r="A5201" i="57"/>
  <c r="A5200" i="57"/>
  <c r="A5199" i="57"/>
  <c r="A5198" i="57"/>
  <c r="A5197" i="57"/>
  <c r="A5196" i="57"/>
  <c r="A5195" i="57"/>
  <c r="A5194" i="57"/>
  <c r="A5193" i="57"/>
  <c r="A5191" i="57"/>
  <c r="A5190" i="57"/>
  <c r="A5189" i="57"/>
  <c r="A5188" i="57"/>
  <c r="A5187" i="57"/>
  <c r="A5186" i="57"/>
  <c r="A5185" i="57"/>
  <c r="A5184" i="57"/>
  <c r="A5183" i="57"/>
  <c r="A5182" i="57"/>
  <c r="A5181" i="57"/>
  <c r="A5180" i="57"/>
  <c r="A5179" i="57"/>
  <c r="A5178" i="57"/>
  <c r="A5177" i="57"/>
  <c r="A5176" i="57"/>
  <c r="A5175" i="57"/>
  <c r="A5174" i="57"/>
  <c r="A5173" i="57"/>
  <c r="A5120" i="57"/>
  <c r="A5119" i="57"/>
  <c r="A5118" i="57"/>
  <c r="A5117" i="57"/>
  <c r="A5116" i="57"/>
  <c r="A5115" i="57"/>
  <c r="A5114" i="57"/>
  <c r="A5113" i="57"/>
  <c r="A5112" i="57"/>
  <c r="A5111" i="57"/>
  <c r="G5111" i="57" s="1"/>
  <c r="I5111" i="57" s="1"/>
  <c r="A5109" i="57"/>
  <c r="A5108" i="57"/>
  <c r="A5107" i="57"/>
  <c r="A5106" i="57"/>
  <c r="A5105" i="57"/>
  <c r="A5104" i="57"/>
  <c r="A5103" i="57"/>
  <c r="A5102" i="57"/>
  <c r="A5101" i="57"/>
  <c r="A5100" i="57"/>
  <c r="A5099" i="57"/>
  <c r="A5098" i="57"/>
  <c r="A5097" i="57"/>
  <c r="A5096" i="57"/>
  <c r="A5095" i="57"/>
  <c r="A5094" i="57"/>
  <c r="A5093" i="57"/>
  <c r="A5092" i="57"/>
  <c r="A5091" i="57"/>
  <c r="A5090" i="57"/>
  <c r="A5089" i="57"/>
  <c r="A5088" i="57"/>
  <c r="A5087" i="57"/>
  <c r="A5086" i="57"/>
  <c r="A5085" i="57"/>
  <c r="A5084" i="57"/>
  <c r="A5083" i="57"/>
  <c r="A5082" i="57"/>
  <c r="A5080" i="57"/>
  <c r="A5079" i="57"/>
  <c r="A5078" i="57"/>
  <c r="A5077" i="57"/>
  <c r="A5076" i="57"/>
  <c r="A5075" i="57"/>
  <c r="A5074" i="57"/>
  <c r="A5073" i="57"/>
  <c r="A5072" i="57"/>
  <c r="A5071" i="57"/>
  <c r="A5070" i="57"/>
  <c r="A5068" i="57"/>
  <c r="A5067" i="57"/>
  <c r="A5066" i="57"/>
  <c r="A5065" i="57"/>
  <c r="A5064" i="57"/>
  <c r="A5063" i="57"/>
  <c r="A5062" i="57"/>
  <c r="A5061" i="57"/>
  <c r="A5060" i="57"/>
  <c r="A5059" i="57"/>
  <c r="A5058" i="57"/>
  <c r="A5057" i="57"/>
  <c r="A5056" i="57"/>
  <c r="A5055" i="57"/>
  <c r="A5054" i="57"/>
  <c r="A5053" i="57"/>
  <c r="A5052" i="57"/>
  <c r="A5051" i="57"/>
  <c r="A5050" i="57"/>
  <c r="A5049" i="57"/>
  <c r="A5048" i="57"/>
  <c r="A5046" i="57"/>
  <c r="A5045" i="57"/>
  <c r="A5044" i="57"/>
  <c r="A5043" i="57"/>
  <c r="A5042" i="57"/>
  <c r="A5041" i="57"/>
  <c r="A5040" i="57"/>
  <c r="A5039" i="57"/>
  <c r="A5038" i="57"/>
  <c r="A5037" i="57"/>
  <c r="A5036" i="57"/>
  <c r="A5035" i="57"/>
  <c r="A5034" i="57"/>
  <c r="A5033" i="57"/>
  <c r="A5032" i="57"/>
  <c r="A5031" i="57"/>
  <c r="A5030" i="57"/>
  <c r="A5029" i="57"/>
  <c r="A5028" i="57"/>
  <c r="A5027" i="57"/>
  <c r="A5026" i="57"/>
  <c r="A5025" i="57"/>
  <c r="A5023" i="57"/>
  <c r="A5022" i="57"/>
  <c r="A5021" i="57"/>
  <c r="A5020" i="57"/>
  <c r="A5019" i="57"/>
  <c r="A5018" i="57"/>
  <c r="A5017" i="57"/>
  <c r="A5016" i="57"/>
  <c r="A5015" i="57"/>
  <c r="A5014" i="57"/>
  <c r="A5013" i="57"/>
  <c r="A5012" i="57"/>
  <c r="A5011" i="57"/>
  <c r="A5010" i="57"/>
  <c r="A5009" i="57"/>
  <c r="A5008" i="57"/>
  <c r="A5007" i="57"/>
  <c r="A5006" i="57"/>
  <c r="A5005" i="57"/>
  <c r="A5004" i="57"/>
  <c r="A5002" i="57"/>
  <c r="A5001" i="57"/>
  <c r="A5000" i="57"/>
  <c r="A4999" i="57"/>
  <c r="A4998" i="57"/>
  <c r="A4997" i="57"/>
  <c r="A4996" i="57"/>
  <c r="A4995" i="57"/>
  <c r="A4994" i="57"/>
  <c r="A4993" i="57"/>
  <c r="A4992" i="57"/>
  <c r="A4991" i="57"/>
  <c r="A4990" i="57"/>
  <c r="A4989" i="57"/>
  <c r="A4988" i="57"/>
  <c r="A4986" i="57"/>
  <c r="A4985" i="57"/>
  <c r="A4984" i="57"/>
  <c r="A4983" i="57"/>
  <c r="A4982" i="57"/>
  <c r="A4981" i="57"/>
  <c r="A4980" i="57"/>
  <c r="A4979" i="57"/>
  <c r="A4978" i="57"/>
  <c r="A4977" i="57"/>
  <c r="A4976" i="57"/>
  <c r="A4975" i="57"/>
  <c r="A4974" i="57"/>
  <c r="A4973" i="57"/>
  <c r="A4972" i="57"/>
  <c r="A4971" i="57"/>
  <c r="A4970" i="57"/>
  <c r="A4969" i="57"/>
  <c r="A4968" i="57"/>
  <c r="A4915" i="57"/>
  <c r="A4914" i="57"/>
  <c r="A4913" i="57"/>
  <c r="A4912" i="57"/>
  <c r="A4911" i="57"/>
  <c r="A4910" i="57"/>
  <c r="A4909" i="57"/>
  <c r="A4908" i="57"/>
  <c r="A4907" i="57"/>
  <c r="A4906" i="57"/>
  <c r="G4906" i="57" s="1"/>
  <c r="I4906" i="57" s="1"/>
  <c r="A4904" i="57"/>
  <c r="A4903" i="57"/>
  <c r="A4902" i="57"/>
  <c r="A4901" i="57"/>
  <c r="A4900" i="57"/>
  <c r="A4899" i="57"/>
  <c r="A4898" i="57"/>
  <c r="A4897" i="57"/>
  <c r="A4896" i="57"/>
  <c r="A4895" i="57"/>
  <c r="A4894" i="57"/>
  <c r="A4893" i="57"/>
  <c r="A4892" i="57"/>
  <c r="A4891" i="57"/>
  <c r="A4890" i="57"/>
  <c r="A4889" i="57"/>
  <c r="A4888" i="57"/>
  <c r="A4887" i="57"/>
  <c r="A4886" i="57"/>
  <c r="A4885" i="57"/>
  <c r="A4884" i="57"/>
  <c r="A4883" i="57"/>
  <c r="A4882" i="57"/>
  <c r="A4881" i="57"/>
  <c r="A4880" i="57"/>
  <c r="A4879" i="57"/>
  <c r="A4878" i="57"/>
  <c r="A4877" i="57"/>
  <c r="A4875" i="57"/>
  <c r="A4874" i="57"/>
  <c r="A4873" i="57"/>
  <c r="A4872" i="57"/>
  <c r="A4871" i="57"/>
  <c r="A4870" i="57"/>
  <c r="A4869" i="57"/>
  <c r="A4868" i="57"/>
  <c r="A4867" i="57"/>
  <c r="A4866" i="57"/>
  <c r="A4865" i="57"/>
  <c r="A4863" i="57"/>
  <c r="A4862" i="57"/>
  <c r="A4861" i="57"/>
  <c r="A4860" i="57"/>
  <c r="A4859" i="57"/>
  <c r="A4858" i="57"/>
  <c r="A4857" i="57"/>
  <c r="A4856" i="57"/>
  <c r="A4855" i="57"/>
  <c r="A4854" i="57"/>
  <c r="A4853" i="57"/>
  <c r="A4852" i="57"/>
  <c r="A4851" i="57"/>
  <c r="A4850" i="57"/>
  <c r="A4849" i="57"/>
  <c r="A4848" i="57"/>
  <c r="A4847" i="57"/>
  <c r="A4846" i="57"/>
  <c r="A4845" i="57"/>
  <c r="A4844" i="57"/>
  <c r="A4843" i="57"/>
  <c r="A4841" i="57"/>
  <c r="A4840" i="57"/>
  <c r="A4839" i="57"/>
  <c r="A4838" i="57"/>
  <c r="A4837" i="57"/>
  <c r="A4836" i="57"/>
  <c r="A4835" i="57"/>
  <c r="A4834" i="57"/>
  <c r="A4833" i="57"/>
  <c r="A4832" i="57"/>
  <c r="A4831" i="57"/>
  <c r="A4830" i="57"/>
  <c r="A4829" i="57"/>
  <c r="A4828" i="57"/>
  <c r="A4827" i="57"/>
  <c r="A4826" i="57"/>
  <c r="A4825" i="57"/>
  <c r="A4824" i="57"/>
  <c r="A4823" i="57"/>
  <c r="A4822" i="57"/>
  <c r="A4821" i="57"/>
  <c r="A4820" i="57"/>
  <c r="A4818" i="57"/>
  <c r="A4817" i="57"/>
  <c r="A4816" i="57"/>
  <c r="A4815" i="57"/>
  <c r="A4814" i="57"/>
  <c r="A4813" i="57"/>
  <c r="A4812" i="57"/>
  <c r="A4811" i="57"/>
  <c r="A4810" i="57"/>
  <c r="A4809" i="57"/>
  <c r="A4808" i="57"/>
  <c r="A4807" i="57"/>
  <c r="A4806" i="57"/>
  <c r="A4805" i="57"/>
  <c r="A4804" i="57"/>
  <c r="A4803" i="57"/>
  <c r="A4802" i="57"/>
  <c r="A4801" i="57"/>
  <c r="A4800" i="57"/>
  <c r="A4799" i="57"/>
  <c r="A4797" i="57"/>
  <c r="A4796" i="57"/>
  <c r="A4795" i="57"/>
  <c r="A4794" i="57"/>
  <c r="A4793" i="57"/>
  <c r="A4792" i="57"/>
  <c r="A4791" i="57"/>
  <c r="A4790" i="57"/>
  <c r="A4789" i="57"/>
  <c r="A4788" i="57"/>
  <c r="A4787" i="57"/>
  <c r="A4786" i="57"/>
  <c r="A4785" i="57"/>
  <c r="A4784" i="57"/>
  <c r="A4783" i="57"/>
  <c r="A4781" i="57"/>
  <c r="A4780" i="57"/>
  <c r="A4779" i="57"/>
  <c r="A4778" i="57"/>
  <c r="A4777" i="57"/>
  <c r="A4776" i="57"/>
  <c r="A4775" i="57"/>
  <c r="A4774" i="57"/>
  <c r="A4773" i="57"/>
  <c r="A4772" i="57"/>
  <c r="A4771" i="57"/>
  <c r="A4770" i="57"/>
  <c r="A4769" i="57"/>
  <c r="A4768" i="57"/>
  <c r="A4767" i="57"/>
  <c r="A4766" i="57"/>
  <c r="A4765" i="57"/>
  <c r="A4764" i="57"/>
  <c r="A4763" i="57"/>
  <c r="A4710" i="57"/>
  <c r="A4709" i="57"/>
  <c r="A4708" i="57"/>
  <c r="A4707" i="57"/>
  <c r="A4706" i="57"/>
  <c r="A4705" i="57"/>
  <c r="A4704" i="57"/>
  <c r="A4703" i="57"/>
  <c r="A4702" i="57"/>
  <c r="A4701" i="57"/>
  <c r="G4701" i="57" s="1"/>
  <c r="I4701" i="57" s="1"/>
  <c r="A4699" i="57"/>
  <c r="A4698" i="57"/>
  <c r="A4697" i="57"/>
  <c r="A4696" i="57"/>
  <c r="A4695" i="57"/>
  <c r="A4694" i="57"/>
  <c r="A4693" i="57"/>
  <c r="A4692" i="57"/>
  <c r="A4691" i="57"/>
  <c r="A4690" i="57"/>
  <c r="A4689" i="57"/>
  <c r="A4688" i="57"/>
  <c r="A4687" i="57"/>
  <c r="A4686" i="57"/>
  <c r="A4685" i="57"/>
  <c r="A4684" i="57"/>
  <c r="A4683" i="57"/>
  <c r="A4682" i="57"/>
  <c r="A4681" i="57"/>
  <c r="A4680" i="57"/>
  <c r="A4679" i="57"/>
  <c r="A4678" i="57"/>
  <c r="A4677" i="57"/>
  <c r="A4676" i="57"/>
  <c r="A4675" i="57"/>
  <c r="A4674" i="57"/>
  <c r="A4673" i="57"/>
  <c r="A4672" i="57"/>
  <c r="A4670" i="57"/>
  <c r="A4669" i="57"/>
  <c r="A4668" i="57"/>
  <c r="A4667" i="57"/>
  <c r="A4666" i="57"/>
  <c r="A4665" i="57"/>
  <c r="A4664" i="57"/>
  <c r="A4663" i="57"/>
  <c r="A4662" i="57"/>
  <c r="A4661" i="57"/>
  <c r="A4660" i="57"/>
  <c r="A4658" i="57"/>
  <c r="A4657" i="57"/>
  <c r="A4656" i="57"/>
  <c r="A4655" i="57"/>
  <c r="A4654" i="57"/>
  <c r="A4653" i="57"/>
  <c r="A4652" i="57"/>
  <c r="A4651" i="57"/>
  <c r="A4650" i="57"/>
  <c r="A4649" i="57"/>
  <c r="A4648" i="57"/>
  <c r="A4647" i="57"/>
  <c r="A4646" i="57"/>
  <c r="A4645" i="57"/>
  <c r="G4645" i="57" s="1"/>
  <c r="I4645" i="57" s="1"/>
  <c r="A4644" i="57"/>
  <c r="A4643" i="57"/>
  <c r="A4642" i="57"/>
  <c r="A4641" i="57"/>
  <c r="A4640" i="57"/>
  <c r="A4639" i="57"/>
  <c r="A4638" i="57"/>
  <c r="A4636" i="57"/>
  <c r="A4635" i="57"/>
  <c r="A4634" i="57"/>
  <c r="A4633" i="57"/>
  <c r="A4632" i="57"/>
  <c r="A4631" i="57"/>
  <c r="A4630" i="57"/>
  <c r="A4629" i="57"/>
  <c r="A4628" i="57"/>
  <c r="A4627" i="57"/>
  <c r="A4626" i="57"/>
  <c r="A4625" i="57"/>
  <c r="A4624" i="57"/>
  <c r="A4623" i="57"/>
  <c r="A4622" i="57"/>
  <c r="A4621" i="57"/>
  <c r="A4620" i="57"/>
  <c r="A4619" i="57"/>
  <c r="A4618" i="57"/>
  <c r="A4617" i="57"/>
  <c r="A4616" i="57"/>
  <c r="A4615" i="57"/>
  <c r="A4613" i="57"/>
  <c r="A4612" i="57"/>
  <c r="A4611" i="57"/>
  <c r="A4610" i="57"/>
  <c r="A4609" i="57"/>
  <c r="A4608" i="57"/>
  <c r="A4607" i="57"/>
  <c r="A4606" i="57"/>
  <c r="A4605" i="57"/>
  <c r="A4604" i="57"/>
  <c r="A4603" i="57"/>
  <c r="A4602" i="57"/>
  <c r="A4601" i="57"/>
  <c r="A4600" i="57"/>
  <c r="A4599" i="57"/>
  <c r="A4598" i="57"/>
  <c r="A4597" i="57"/>
  <c r="A4596" i="57"/>
  <c r="A4595" i="57"/>
  <c r="A4594" i="57"/>
  <c r="A4592" i="57"/>
  <c r="A4591" i="57"/>
  <c r="A4590" i="57"/>
  <c r="A4589" i="57"/>
  <c r="A4588" i="57"/>
  <c r="A4587" i="57"/>
  <c r="A4586" i="57"/>
  <c r="A4585" i="57"/>
  <c r="A4584" i="57"/>
  <c r="A4583" i="57"/>
  <c r="A4582" i="57"/>
  <c r="A4581" i="57"/>
  <c r="A4580" i="57"/>
  <c r="A4579" i="57"/>
  <c r="A4578" i="57"/>
  <c r="A4576" i="57"/>
  <c r="A4575" i="57"/>
  <c r="A4574" i="57"/>
  <c r="A4573" i="57"/>
  <c r="A4572" i="57"/>
  <c r="A4571" i="57"/>
  <c r="A4570" i="57"/>
  <c r="A4569" i="57"/>
  <c r="A4568" i="57"/>
  <c r="A4567" i="57"/>
  <c r="A4566" i="57"/>
  <c r="A4565" i="57"/>
  <c r="A4564" i="57"/>
  <c r="A4563" i="57"/>
  <c r="A4562" i="57"/>
  <c r="A4561" i="57"/>
  <c r="A4560" i="57"/>
  <c r="A4559" i="57"/>
  <c r="A4558" i="57"/>
  <c r="A4505" i="57"/>
  <c r="A4504" i="57"/>
  <c r="A4503" i="57"/>
  <c r="A4502" i="57"/>
  <c r="A4501" i="57"/>
  <c r="A4500" i="57"/>
  <c r="A4499" i="57"/>
  <c r="A4498" i="57"/>
  <c r="A4497" i="57"/>
  <c r="A4496" i="57"/>
  <c r="G4496" i="57" s="1"/>
  <c r="I4496" i="57" s="1"/>
  <c r="A4494" i="57"/>
  <c r="A4493" i="57"/>
  <c r="A4492" i="57"/>
  <c r="A4491" i="57"/>
  <c r="A4490" i="57"/>
  <c r="A4489" i="57"/>
  <c r="A4488" i="57"/>
  <c r="A4487" i="57"/>
  <c r="A4486" i="57"/>
  <c r="A4485" i="57"/>
  <c r="A4484" i="57"/>
  <c r="A4483" i="57"/>
  <c r="A4482" i="57"/>
  <c r="A4481" i="57"/>
  <c r="A4480" i="57"/>
  <c r="A4479" i="57"/>
  <c r="A4478" i="57"/>
  <c r="A4477" i="57"/>
  <c r="A4476" i="57"/>
  <c r="A4475" i="57"/>
  <c r="A4474" i="57"/>
  <c r="A4473" i="57"/>
  <c r="A4472" i="57"/>
  <c r="A4471" i="57"/>
  <c r="A4470" i="57"/>
  <c r="A4469" i="57"/>
  <c r="A4468" i="57"/>
  <c r="A4467" i="57"/>
  <c r="A4465" i="57"/>
  <c r="A4464" i="57"/>
  <c r="A4463" i="57"/>
  <c r="A4462" i="57"/>
  <c r="A4461" i="57"/>
  <c r="A4460" i="57"/>
  <c r="A4459" i="57"/>
  <c r="A4458" i="57"/>
  <c r="A4457" i="57"/>
  <c r="A4456" i="57"/>
  <c r="A4455" i="57"/>
  <c r="A4453" i="57"/>
  <c r="A4452" i="57"/>
  <c r="A4451" i="57"/>
  <c r="A4450" i="57"/>
  <c r="A4449" i="57"/>
  <c r="A4448" i="57"/>
  <c r="A4447" i="57"/>
  <c r="A4446" i="57"/>
  <c r="A4445" i="57"/>
  <c r="A4444" i="57"/>
  <c r="A4443" i="57"/>
  <c r="G4443" i="57" s="1"/>
  <c r="I4443" i="57" s="1"/>
  <c r="A4442" i="57"/>
  <c r="A4441" i="57"/>
  <c r="A4440" i="57"/>
  <c r="A4439" i="57"/>
  <c r="A4438" i="57"/>
  <c r="A4437" i="57"/>
  <c r="A4436" i="57"/>
  <c r="A4435" i="57"/>
  <c r="A4434" i="57"/>
  <c r="A4433" i="57"/>
  <c r="A4431" i="57"/>
  <c r="A4430" i="57"/>
  <c r="A4429" i="57"/>
  <c r="A4428" i="57"/>
  <c r="A4427" i="57"/>
  <c r="A4426" i="57"/>
  <c r="A4425" i="57"/>
  <c r="A4424" i="57"/>
  <c r="A4423" i="57"/>
  <c r="A4422" i="57"/>
  <c r="A4421" i="57"/>
  <c r="A4420" i="57"/>
  <c r="A4419" i="57"/>
  <c r="A4418" i="57"/>
  <c r="A4417" i="57"/>
  <c r="A4416" i="57"/>
  <c r="A4415" i="57"/>
  <c r="A4414" i="57"/>
  <c r="A4413" i="57"/>
  <c r="A4412" i="57"/>
  <c r="A4411" i="57"/>
  <c r="A4410" i="57"/>
  <c r="A4408" i="57"/>
  <c r="A4407" i="57"/>
  <c r="A4406" i="57"/>
  <c r="A4405" i="57"/>
  <c r="A4404" i="57"/>
  <c r="A4403" i="57"/>
  <c r="A4402" i="57"/>
  <c r="A4401" i="57"/>
  <c r="A4400" i="57"/>
  <c r="A4399" i="57"/>
  <c r="A4398" i="57"/>
  <c r="A4397" i="57"/>
  <c r="A4396" i="57"/>
  <c r="A4395" i="57"/>
  <c r="A4394" i="57"/>
  <c r="A4393" i="57"/>
  <c r="A4392" i="57"/>
  <c r="A4391" i="57"/>
  <c r="A4390" i="57"/>
  <c r="A4389" i="57"/>
  <c r="A4387" i="57"/>
  <c r="A4386" i="57"/>
  <c r="A4385" i="57"/>
  <c r="A4384" i="57"/>
  <c r="A4383" i="57"/>
  <c r="A4382" i="57"/>
  <c r="A4381" i="57"/>
  <c r="A4380" i="57"/>
  <c r="A4379" i="57"/>
  <c r="A4378" i="57"/>
  <c r="A4377" i="57"/>
  <c r="A4376" i="57"/>
  <c r="A4375" i="57"/>
  <c r="A4374" i="57"/>
  <c r="A4373" i="57"/>
  <c r="A4371" i="57"/>
  <c r="A4370" i="57"/>
  <c r="A4369" i="57"/>
  <c r="A4368" i="57"/>
  <c r="A4367" i="57"/>
  <c r="A4366" i="57"/>
  <c r="A4365" i="57"/>
  <c r="A4364" i="57"/>
  <c r="A4363" i="57"/>
  <c r="A4362" i="57"/>
  <c r="A4361" i="57"/>
  <c r="A4360" i="57"/>
  <c r="A4359" i="57"/>
  <c r="A4358" i="57"/>
  <c r="A4357" i="57"/>
  <c r="A4356" i="57"/>
  <c r="A4355" i="57"/>
  <c r="A4354" i="57"/>
  <c r="A4353" i="57"/>
  <c r="A4300" i="57"/>
  <c r="A4299" i="57"/>
  <c r="A4298" i="57"/>
  <c r="A4297" i="57"/>
  <c r="A4296" i="57"/>
  <c r="A4295" i="57"/>
  <c r="A4294" i="57"/>
  <c r="A4293" i="57"/>
  <c r="A4292" i="57"/>
  <c r="A4291" i="57"/>
  <c r="G4291" i="57" s="1"/>
  <c r="I4291" i="57" s="1"/>
  <c r="A4289" i="57"/>
  <c r="A4288" i="57"/>
  <c r="A4287" i="57"/>
  <c r="A4286" i="57"/>
  <c r="A4285" i="57"/>
  <c r="A4284" i="57"/>
  <c r="A4283" i="57"/>
  <c r="A4282" i="57"/>
  <c r="A4281" i="57"/>
  <c r="A4280" i="57"/>
  <c r="A4279" i="57"/>
  <c r="A4278" i="57"/>
  <c r="A4277" i="57"/>
  <c r="A4276" i="57"/>
  <c r="A4275" i="57"/>
  <c r="A4274" i="57"/>
  <c r="A4273" i="57"/>
  <c r="A4272" i="57"/>
  <c r="A4271" i="57"/>
  <c r="A4270" i="57"/>
  <c r="A4269" i="57"/>
  <c r="A4268" i="57"/>
  <c r="A4267" i="57"/>
  <c r="A4266" i="57"/>
  <c r="A4265" i="57"/>
  <c r="A4264" i="57"/>
  <c r="A4263" i="57"/>
  <c r="A4262" i="57"/>
  <c r="A4260" i="57"/>
  <c r="A4259" i="57"/>
  <c r="A4258" i="57"/>
  <c r="A4257" i="57"/>
  <c r="A4256" i="57"/>
  <c r="A4255" i="57"/>
  <c r="A4254" i="57"/>
  <c r="A4253" i="57"/>
  <c r="A4252" i="57"/>
  <c r="A4251" i="57"/>
  <c r="A4250" i="57"/>
  <c r="A4248" i="57"/>
  <c r="A4247" i="57"/>
  <c r="A4246" i="57"/>
  <c r="A4245" i="57"/>
  <c r="A4244" i="57"/>
  <c r="A4243" i="57"/>
  <c r="A4242" i="57"/>
  <c r="A4241" i="57"/>
  <c r="A4240" i="57"/>
  <c r="A4239" i="57"/>
  <c r="A4238" i="57"/>
  <c r="A4237" i="57"/>
  <c r="A4236" i="57"/>
  <c r="A4235" i="57"/>
  <c r="A4234" i="57"/>
  <c r="A4233" i="57"/>
  <c r="A4232" i="57"/>
  <c r="A4231" i="57"/>
  <c r="A4230" i="57"/>
  <c r="A4229" i="57"/>
  <c r="A4228" i="57"/>
  <c r="A4226" i="57"/>
  <c r="A4225" i="57"/>
  <c r="A4224" i="57"/>
  <c r="A4223" i="57"/>
  <c r="A4222" i="57"/>
  <c r="A4221" i="57"/>
  <c r="A4220" i="57"/>
  <c r="A4219" i="57"/>
  <c r="A4218" i="57"/>
  <c r="A4217" i="57"/>
  <c r="A4216" i="57"/>
  <c r="A4215" i="57"/>
  <c r="A4214" i="57"/>
  <c r="A4213" i="57"/>
  <c r="A4212" i="57"/>
  <c r="A4211" i="57"/>
  <c r="A4210" i="57"/>
  <c r="A4209" i="57"/>
  <c r="A4208" i="57"/>
  <c r="A4207" i="57"/>
  <c r="A4206" i="57"/>
  <c r="A4205" i="57"/>
  <c r="A4203" i="57"/>
  <c r="A4202" i="57"/>
  <c r="A4201" i="57"/>
  <c r="A4200" i="57"/>
  <c r="A4199" i="57"/>
  <c r="A4198" i="57"/>
  <c r="A4197" i="57"/>
  <c r="A4196" i="57"/>
  <c r="A4195" i="57"/>
  <c r="A4194" i="57"/>
  <c r="A4193" i="57"/>
  <c r="A4192" i="57"/>
  <c r="A4191" i="57"/>
  <c r="A4190" i="57"/>
  <c r="A4189" i="57"/>
  <c r="A4188" i="57"/>
  <c r="A4187" i="57"/>
  <c r="A4186" i="57"/>
  <c r="A4185" i="57"/>
  <c r="A4184" i="57"/>
  <c r="A4182" i="57"/>
  <c r="A4181" i="57"/>
  <c r="A4180" i="57"/>
  <c r="A4179" i="57"/>
  <c r="A4178" i="57"/>
  <c r="A4177" i="57"/>
  <c r="A4176" i="57"/>
  <c r="A4175" i="57"/>
  <c r="A4174" i="57"/>
  <c r="A4173" i="57"/>
  <c r="A4172" i="57"/>
  <c r="A4171" i="57"/>
  <c r="A4170" i="57"/>
  <c r="A4169" i="57"/>
  <c r="A4168" i="57"/>
  <c r="A4166" i="57"/>
  <c r="A4165" i="57"/>
  <c r="A4164" i="57"/>
  <c r="A4163" i="57"/>
  <c r="A4162" i="57"/>
  <c r="A4161" i="57"/>
  <c r="A4160" i="57"/>
  <c r="A4159" i="57"/>
  <c r="A4158" i="57"/>
  <c r="A4157" i="57"/>
  <c r="A4156" i="57"/>
  <c r="A4155" i="57"/>
  <c r="A4154" i="57"/>
  <c r="A4153" i="57"/>
  <c r="A4152" i="57"/>
  <c r="A4151" i="57"/>
  <c r="A4150" i="57"/>
  <c r="A4149" i="57"/>
  <c r="A4148" i="57"/>
  <c r="A4095" i="57"/>
  <c r="A4094" i="57"/>
  <c r="A4093" i="57"/>
  <c r="A4092" i="57"/>
  <c r="A4091" i="57"/>
  <c r="A4090" i="57"/>
  <c r="A4089" i="57"/>
  <c r="A4088" i="57"/>
  <c r="A4087" i="57"/>
  <c r="A4086" i="57"/>
  <c r="G4086" i="57" s="1"/>
  <c r="I4086" i="57" s="1"/>
  <c r="A4084" i="57"/>
  <c r="A4083" i="57"/>
  <c r="A4082" i="57"/>
  <c r="A4081" i="57"/>
  <c r="A4080" i="57"/>
  <c r="A4079" i="57"/>
  <c r="A4078" i="57"/>
  <c r="A4077" i="57"/>
  <c r="A4076" i="57"/>
  <c r="A4075" i="57"/>
  <c r="A4074" i="57"/>
  <c r="A4073" i="57"/>
  <c r="A4072" i="57"/>
  <c r="A4071" i="57"/>
  <c r="A4070" i="57"/>
  <c r="A4069" i="57"/>
  <c r="A4068" i="57"/>
  <c r="A4067" i="57"/>
  <c r="A4066" i="57"/>
  <c r="A4065" i="57"/>
  <c r="A4064" i="57"/>
  <c r="A4063" i="57"/>
  <c r="A4062" i="57"/>
  <c r="A4061" i="57"/>
  <c r="A4060" i="57"/>
  <c r="A4059" i="57"/>
  <c r="A4058" i="57"/>
  <c r="A4057" i="57"/>
  <c r="A4055" i="57"/>
  <c r="A4054" i="57"/>
  <c r="A4053" i="57"/>
  <c r="A4052" i="57"/>
  <c r="A4051" i="57"/>
  <c r="A4050" i="57"/>
  <c r="A4049" i="57"/>
  <c r="A4048" i="57"/>
  <c r="A4047" i="57"/>
  <c r="A4046" i="57"/>
  <c r="A4045" i="57"/>
  <c r="A4043" i="57"/>
  <c r="A4042" i="57"/>
  <c r="A4041" i="57"/>
  <c r="A4040" i="57"/>
  <c r="A4039" i="57"/>
  <c r="A4038" i="57"/>
  <c r="A4037" i="57"/>
  <c r="A4036" i="57"/>
  <c r="A4035" i="57"/>
  <c r="A4034" i="57"/>
  <c r="A4033" i="57"/>
  <c r="A4032" i="57"/>
  <c r="A4031" i="57"/>
  <c r="A4030" i="57"/>
  <c r="A4029" i="57"/>
  <c r="A4028" i="57"/>
  <c r="A4027" i="57"/>
  <c r="A4026" i="57"/>
  <c r="A4025" i="57"/>
  <c r="A4024" i="57"/>
  <c r="A4023" i="57"/>
  <c r="A4021" i="57"/>
  <c r="A4020" i="57"/>
  <c r="A4019" i="57"/>
  <c r="A4018" i="57"/>
  <c r="A4017" i="57"/>
  <c r="A4016" i="57"/>
  <c r="A4015" i="57"/>
  <c r="A4014" i="57"/>
  <c r="A4013" i="57"/>
  <c r="A4012" i="57"/>
  <c r="A4011" i="57"/>
  <c r="A4010" i="57"/>
  <c r="A4009" i="57"/>
  <c r="A4008" i="57"/>
  <c r="A4007" i="57"/>
  <c r="A4006" i="57"/>
  <c r="A4005" i="57"/>
  <c r="A4004" i="57"/>
  <c r="A4003" i="57"/>
  <c r="A4002" i="57"/>
  <c r="A4001" i="57"/>
  <c r="A4000" i="57"/>
  <c r="A3998" i="57"/>
  <c r="A3997" i="57"/>
  <c r="A3996" i="57"/>
  <c r="A3995" i="57"/>
  <c r="A3994" i="57"/>
  <c r="A3993" i="57"/>
  <c r="A3992" i="57"/>
  <c r="A3991" i="57"/>
  <c r="A3990" i="57"/>
  <c r="A3989" i="57"/>
  <c r="A3988" i="57"/>
  <c r="A3987" i="57"/>
  <c r="A3986" i="57"/>
  <c r="A3985" i="57"/>
  <c r="A3984" i="57"/>
  <c r="A3983" i="57"/>
  <c r="A3982" i="57"/>
  <c r="A3981" i="57"/>
  <c r="A3980" i="57"/>
  <c r="A3979" i="57"/>
  <c r="A3977" i="57"/>
  <c r="A3976" i="57"/>
  <c r="A3975" i="57"/>
  <c r="A3974" i="57"/>
  <c r="A3973" i="57"/>
  <c r="A3972" i="57"/>
  <c r="A3971" i="57"/>
  <c r="A3970" i="57"/>
  <c r="A3969" i="57"/>
  <c r="A3968" i="57"/>
  <c r="A3967" i="57"/>
  <c r="A3966" i="57"/>
  <c r="A3965" i="57"/>
  <c r="A3964" i="57"/>
  <c r="A3963" i="57"/>
  <c r="A3961" i="57"/>
  <c r="A3960" i="57"/>
  <c r="A3959" i="57"/>
  <c r="A3958" i="57"/>
  <c r="A3957" i="57"/>
  <c r="A3956" i="57"/>
  <c r="A3955" i="57"/>
  <c r="A3954" i="57"/>
  <c r="A3953" i="57"/>
  <c r="A3952" i="57"/>
  <c r="A3951" i="57"/>
  <c r="A3950" i="57"/>
  <c r="A3949" i="57"/>
  <c r="A3948" i="57"/>
  <c r="A3947" i="57"/>
  <c r="A3946" i="57"/>
  <c r="A3945" i="57"/>
  <c r="A3944" i="57"/>
  <c r="A3943" i="57"/>
  <c r="A3890" i="57"/>
  <c r="A3889" i="57"/>
  <c r="A3888" i="57"/>
  <c r="A3887" i="57"/>
  <c r="A3886" i="57"/>
  <c r="A3885" i="57"/>
  <c r="A3884" i="57"/>
  <c r="A3883" i="57"/>
  <c r="A3882" i="57"/>
  <c r="A3881" i="57"/>
  <c r="G3881" i="57" s="1"/>
  <c r="I3881" i="57" s="1"/>
  <c r="A3879" i="57"/>
  <c r="A3878" i="57"/>
  <c r="A3877" i="57"/>
  <c r="A3876" i="57"/>
  <c r="A3875" i="57"/>
  <c r="A3874" i="57"/>
  <c r="A3873" i="57"/>
  <c r="A3872" i="57"/>
  <c r="A3871" i="57"/>
  <c r="A3870" i="57"/>
  <c r="A3869" i="57"/>
  <c r="A3868" i="57"/>
  <c r="A3867" i="57"/>
  <c r="A3866" i="57"/>
  <c r="A3865" i="57"/>
  <c r="A3864" i="57"/>
  <c r="A3863" i="57"/>
  <c r="A3862" i="57"/>
  <c r="A3861" i="57"/>
  <c r="A3860" i="57"/>
  <c r="A3859" i="57"/>
  <c r="A3858" i="57"/>
  <c r="A3857" i="57"/>
  <c r="A3856" i="57"/>
  <c r="A3855" i="57"/>
  <c r="A3854" i="57"/>
  <c r="A3853" i="57"/>
  <c r="A3852" i="57"/>
  <c r="A3850" i="57"/>
  <c r="A3849" i="57"/>
  <c r="A3848" i="57"/>
  <c r="A3847" i="57"/>
  <c r="A3846" i="57"/>
  <c r="A3845" i="57"/>
  <c r="A3844" i="57"/>
  <c r="A3843" i="57"/>
  <c r="A3842" i="57"/>
  <c r="A3841" i="57"/>
  <c r="A3840" i="57"/>
  <c r="A3838" i="57"/>
  <c r="A3837" i="57"/>
  <c r="A3836" i="57"/>
  <c r="A3835" i="57"/>
  <c r="A3834" i="57"/>
  <c r="A3833" i="57"/>
  <c r="A3832" i="57"/>
  <c r="A3831" i="57"/>
  <c r="A3830" i="57"/>
  <c r="A3829" i="57"/>
  <c r="A3828" i="57"/>
  <c r="A3827" i="57"/>
  <c r="A3826" i="57"/>
  <c r="A3825" i="57"/>
  <c r="A3824" i="57"/>
  <c r="A3823" i="57"/>
  <c r="A3822" i="57"/>
  <c r="A3821" i="57"/>
  <c r="A3820" i="57"/>
  <c r="A3819" i="57"/>
  <c r="A3818" i="57"/>
  <c r="A3816" i="57"/>
  <c r="A3815" i="57"/>
  <c r="A3814" i="57"/>
  <c r="A3813" i="57"/>
  <c r="A3812" i="57"/>
  <c r="A3811" i="57"/>
  <c r="A3810" i="57"/>
  <c r="A3809" i="57"/>
  <c r="A3808" i="57"/>
  <c r="A3807" i="57"/>
  <c r="A3806" i="57"/>
  <c r="A3805" i="57"/>
  <c r="A3804" i="57"/>
  <c r="A3803" i="57"/>
  <c r="A3802" i="57"/>
  <c r="A3801" i="57"/>
  <c r="A3800" i="57"/>
  <c r="A3799" i="57"/>
  <c r="A3798" i="57"/>
  <c r="A3797" i="57"/>
  <c r="A3796" i="57"/>
  <c r="A3795" i="57"/>
  <c r="A3793" i="57"/>
  <c r="A3792" i="57"/>
  <c r="A3791" i="57"/>
  <c r="A3790" i="57"/>
  <c r="A3789" i="57"/>
  <c r="A3788" i="57"/>
  <c r="A3787" i="57"/>
  <c r="A3786" i="57"/>
  <c r="A3785" i="57"/>
  <c r="A3784" i="57"/>
  <c r="A3783" i="57"/>
  <c r="A3782" i="57"/>
  <c r="A3781" i="57"/>
  <c r="A3780" i="57"/>
  <c r="A3779" i="57"/>
  <c r="A3778" i="57"/>
  <c r="A3777" i="57"/>
  <c r="A3776" i="57"/>
  <c r="A3775" i="57"/>
  <c r="A3774" i="57"/>
  <c r="A3772" i="57"/>
  <c r="A3771" i="57"/>
  <c r="A3770" i="57"/>
  <c r="A3769" i="57"/>
  <c r="A3768" i="57"/>
  <c r="A3767" i="57"/>
  <c r="A3766" i="57"/>
  <c r="A3765" i="57"/>
  <c r="A3764" i="57"/>
  <c r="A3763" i="57"/>
  <c r="A3762" i="57"/>
  <c r="A3761" i="57"/>
  <c r="A3760" i="57"/>
  <c r="A3759" i="57"/>
  <c r="A3758" i="57"/>
  <c r="A3756" i="57"/>
  <c r="A3755" i="57"/>
  <c r="A3754" i="57"/>
  <c r="A3753" i="57"/>
  <c r="A3752" i="57"/>
  <c r="A3751" i="57"/>
  <c r="A3750" i="57"/>
  <c r="A3749" i="57"/>
  <c r="A3748" i="57"/>
  <c r="A3747" i="57"/>
  <c r="A3746" i="57"/>
  <c r="A3745" i="57"/>
  <c r="A3744" i="57"/>
  <c r="A3743" i="57"/>
  <c r="A3742" i="57"/>
  <c r="A3741" i="57"/>
  <c r="A3740" i="57"/>
  <c r="A3739" i="57"/>
  <c r="A3738" i="57"/>
  <c r="A3685" i="57"/>
  <c r="A3684" i="57"/>
  <c r="A3683" i="57"/>
  <c r="A3682" i="57"/>
  <c r="A3681" i="57"/>
  <c r="A3680" i="57"/>
  <c r="A3679" i="57"/>
  <c r="A3678" i="57"/>
  <c r="A3677" i="57"/>
  <c r="A3676" i="57"/>
  <c r="G3676" i="57" s="1"/>
  <c r="I3676" i="57" s="1"/>
  <c r="A3674" i="57"/>
  <c r="A3673" i="57"/>
  <c r="A3672" i="57"/>
  <c r="A3671" i="57"/>
  <c r="A3670" i="57"/>
  <c r="A3669" i="57"/>
  <c r="A3668" i="57"/>
  <c r="A3667" i="57"/>
  <c r="A3666" i="57"/>
  <c r="A3665" i="57"/>
  <c r="A3664" i="57"/>
  <c r="A3663" i="57"/>
  <c r="A3662" i="57"/>
  <c r="A3661" i="57"/>
  <c r="A3660" i="57"/>
  <c r="A3659" i="57"/>
  <c r="A3658" i="57"/>
  <c r="A3657" i="57"/>
  <c r="A3656" i="57"/>
  <c r="A3655" i="57"/>
  <c r="A3654" i="57"/>
  <c r="A3653" i="57"/>
  <c r="A3652" i="57"/>
  <c r="A3651" i="57"/>
  <c r="A3650" i="57"/>
  <c r="A3649" i="57"/>
  <c r="A3648" i="57"/>
  <c r="A3647" i="57"/>
  <c r="A3645" i="57"/>
  <c r="A3644" i="57"/>
  <c r="A3643" i="57"/>
  <c r="A3642" i="57"/>
  <c r="A3641" i="57"/>
  <c r="A3640" i="57"/>
  <c r="A3639" i="57"/>
  <c r="A3638" i="57"/>
  <c r="A3637" i="57"/>
  <c r="A3636" i="57"/>
  <c r="A3635" i="57"/>
  <c r="A3633" i="57"/>
  <c r="A3632" i="57"/>
  <c r="A3631" i="57"/>
  <c r="A3630" i="57"/>
  <c r="A3629" i="57"/>
  <c r="A3628" i="57"/>
  <c r="A3627" i="57"/>
  <c r="A3626" i="57"/>
  <c r="A3625" i="57"/>
  <c r="A3624" i="57"/>
  <c r="A3623" i="57"/>
  <c r="A3622" i="57"/>
  <c r="A3621" i="57"/>
  <c r="A3620" i="57"/>
  <c r="A3619" i="57"/>
  <c r="A3618" i="57"/>
  <c r="A3617" i="57"/>
  <c r="A3616" i="57"/>
  <c r="A3615" i="57"/>
  <c r="A3614" i="57"/>
  <c r="A3613" i="57"/>
  <c r="A3611" i="57"/>
  <c r="A3610" i="57"/>
  <c r="A3609" i="57"/>
  <c r="A3608" i="57"/>
  <c r="A3607" i="57"/>
  <c r="A3606" i="57"/>
  <c r="A3605" i="57"/>
  <c r="A3604" i="57"/>
  <c r="A3603" i="57"/>
  <c r="A3602" i="57"/>
  <c r="A3601" i="57"/>
  <c r="A3600" i="57"/>
  <c r="A3599" i="57"/>
  <c r="A3598" i="57"/>
  <c r="A3597" i="57"/>
  <c r="A3596" i="57"/>
  <c r="A3595" i="57"/>
  <c r="A3594" i="57"/>
  <c r="A3593" i="57"/>
  <c r="A3592" i="57"/>
  <c r="A3591" i="57"/>
  <c r="A3590" i="57"/>
  <c r="A3588" i="57"/>
  <c r="A3587" i="57"/>
  <c r="A3586" i="57"/>
  <c r="A3585" i="57"/>
  <c r="A3584" i="57"/>
  <c r="A3583" i="57"/>
  <c r="A3582" i="57"/>
  <c r="A3581" i="57"/>
  <c r="A3580" i="57"/>
  <c r="A3579" i="57"/>
  <c r="A3578" i="57"/>
  <c r="A3577" i="57"/>
  <c r="A3576" i="57"/>
  <c r="A3575" i="57"/>
  <c r="A3574" i="57"/>
  <c r="A3573" i="57"/>
  <c r="A3572" i="57"/>
  <c r="A3571" i="57"/>
  <c r="A3570" i="57"/>
  <c r="A3569" i="57"/>
  <c r="A3567" i="57"/>
  <c r="A3566" i="57"/>
  <c r="A3565" i="57"/>
  <c r="A3564" i="57"/>
  <c r="A3563" i="57"/>
  <c r="A3562" i="57"/>
  <c r="A3561" i="57"/>
  <c r="A3560" i="57"/>
  <c r="A3559" i="57"/>
  <c r="A3558" i="57"/>
  <c r="A3557" i="57"/>
  <c r="A3556" i="57"/>
  <c r="A3555" i="57"/>
  <c r="A3554" i="57"/>
  <c r="A3553" i="57"/>
  <c r="A3551" i="57"/>
  <c r="A3550" i="57"/>
  <c r="A3549" i="57"/>
  <c r="A3548" i="57"/>
  <c r="A3547" i="57"/>
  <c r="A3546" i="57"/>
  <c r="A3545" i="57"/>
  <c r="A3544" i="57"/>
  <c r="A3543" i="57"/>
  <c r="A3542" i="57"/>
  <c r="A3541" i="57"/>
  <c r="A3540" i="57"/>
  <c r="A3539" i="57"/>
  <c r="A3538" i="57"/>
  <c r="A3537" i="57"/>
  <c r="A3536" i="57"/>
  <c r="A3535" i="57"/>
  <c r="A3534" i="57"/>
  <c r="A3533" i="57"/>
  <c r="A3480" i="57"/>
  <c r="A3479" i="57"/>
  <c r="A3478" i="57"/>
  <c r="A3477" i="57"/>
  <c r="A3476" i="57"/>
  <c r="A3475" i="57"/>
  <c r="A3474" i="57"/>
  <c r="A3473" i="57"/>
  <c r="A3472" i="57"/>
  <c r="A3471" i="57"/>
  <c r="G3471" i="57" s="1"/>
  <c r="I3471" i="57" s="1"/>
  <c r="A3469" i="57"/>
  <c r="A3468" i="57"/>
  <c r="A3467" i="57"/>
  <c r="A3466" i="57"/>
  <c r="A3465" i="57"/>
  <c r="A3464" i="57"/>
  <c r="A3463" i="57"/>
  <c r="A3462" i="57"/>
  <c r="A3461" i="57"/>
  <c r="A3460" i="57"/>
  <c r="A3459" i="57"/>
  <c r="A3458" i="57"/>
  <c r="A3457" i="57"/>
  <c r="A3456" i="57"/>
  <c r="A3455" i="57"/>
  <c r="A3454" i="57"/>
  <c r="A3453" i="57"/>
  <c r="A3452" i="57"/>
  <c r="A3451" i="57"/>
  <c r="A3450" i="57"/>
  <c r="A3449" i="57"/>
  <c r="A3448" i="57"/>
  <c r="A3447" i="57"/>
  <c r="A3446" i="57"/>
  <c r="A3445" i="57"/>
  <c r="A3444" i="57"/>
  <c r="A3443" i="57"/>
  <c r="A3442" i="57"/>
  <c r="A3440" i="57"/>
  <c r="A3439" i="57"/>
  <c r="A3438" i="57"/>
  <c r="A3437" i="57"/>
  <c r="A3436" i="57"/>
  <c r="A3435" i="57"/>
  <c r="A3434" i="57"/>
  <c r="A3433" i="57"/>
  <c r="A3432" i="57"/>
  <c r="A3431" i="57"/>
  <c r="A3430" i="57"/>
  <c r="A3428" i="57"/>
  <c r="A3427" i="57"/>
  <c r="A3426" i="57"/>
  <c r="A3425" i="57"/>
  <c r="A3424" i="57"/>
  <c r="A3423" i="57"/>
  <c r="A3422" i="57"/>
  <c r="A3421" i="57"/>
  <c r="A3420" i="57"/>
  <c r="A3419" i="57"/>
  <c r="A3418" i="57"/>
  <c r="A3417" i="57"/>
  <c r="A3416" i="57"/>
  <c r="A3415" i="57"/>
  <c r="A3414" i="57"/>
  <c r="A3413" i="57"/>
  <c r="A3412" i="57"/>
  <c r="A3411" i="57"/>
  <c r="A3410" i="57"/>
  <c r="A3409" i="57"/>
  <c r="A3408" i="57"/>
  <c r="A3406" i="57"/>
  <c r="A3405" i="57"/>
  <c r="A3404" i="57"/>
  <c r="A3403" i="57"/>
  <c r="A3402" i="57"/>
  <c r="A3401" i="57"/>
  <c r="A3400" i="57"/>
  <c r="A3399" i="57"/>
  <c r="A3398" i="57"/>
  <c r="A3397" i="57"/>
  <c r="A3396" i="57"/>
  <c r="A3395" i="57"/>
  <c r="A3394" i="57"/>
  <c r="A3393" i="57"/>
  <c r="A3392" i="57"/>
  <c r="A3391" i="57"/>
  <c r="A3390" i="57"/>
  <c r="A3389" i="57"/>
  <c r="A3388" i="57"/>
  <c r="A3387" i="57"/>
  <c r="A3386" i="57"/>
  <c r="A3385" i="57"/>
  <c r="A3383" i="57"/>
  <c r="A3382" i="57"/>
  <c r="A3381" i="57"/>
  <c r="A3380" i="57"/>
  <c r="A3379" i="57"/>
  <c r="A3378" i="57"/>
  <c r="A3377" i="57"/>
  <c r="A3376" i="57"/>
  <c r="A3375" i="57"/>
  <c r="A3374" i="57"/>
  <c r="A3373" i="57"/>
  <c r="A3372" i="57"/>
  <c r="A3371" i="57"/>
  <c r="A3370" i="57"/>
  <c r="A3369" i="57"/>
  <c r="A3368" i="57"/>
  <c r="A3367" i="57"/>
  <c r="A3366" i="57"/>
  <c r="A3365" i="57"/>
  <c r="A3364" i="57"/>
  <c r="A3362" i="57"/>
  <c r="A3361" i="57"/>
  <c r="A3360" i="57"/>
  <c r="A3359" i="57"/>
  <c r="A3358" i="57"/>
  <c r="A3357" i="57"/>
  <c r="A3356" i="57"/>
  <c r="A3355" i="57"/>
  <c r="A3354" i="57"/>
  <c r="A3353" i="57"/>
  <c r="A3352" i="57"/>
  <c r="A3351" i="57"/>
  <c r="A3350" i="57"/>
  <c r="A3349" i="57"/>
  <c r="A3348" i="57"/>
  <c r="A3346" i="57"/>
  <c r="A3345" i="57"/>
  <c r="A3344" i="57"/>
  <c r="A3343" i="57"/>
  <c r="A3342" i="57"/>
  <c r="A3341" i="57"/>
  <c r="A3340" i="57"/>
  <c r="A3339" i="57"/>
  <c r="A3338" i="57"/>
  <c r="A3337" i="57"/>
  <c r="A3336" i="57"/>
  <c r="A3335" i="57"/>
  <c r="A3334" i="57"/>
  <c r="A3333" i="57"/>
  <c r="A3332" i="57"/>
  <c r="A3331" i="57"/>
  <c r="A3330" i="57"/>
  <c r="A3329" i="57"/>
  <c r="A3328" i="57"/>
  <c r="A3275" i="57"/>
  <c r="A3274" i="57"/>
  <c r="A3273" i="57"/>
  <c r="A3272" i="57"/>
  <c r="A3271" i="57"/>
  <c r="A3270" i="57"/>
  <c r="A3269" i="57"/>
  <c r="A3268" i="57"/>
  <c r="A3267" i="57"/>
  <c r="A3266" i="57"/>
  <c r="G3266" i="57" s="1"/>
  <c r="I3266" i="57" s="1"/>
  <c r="A3264" i="57"/>
  <c r="A3263" i="57"/>
  <c r="A3262" i="57"/>
  <c r="A3261" i="57"/>
  <c r="A3260" i="57"/>
  <c r="A3259" i="57"/>
  <c r="A3258" i="57"/>
  <c r="A3257" i="57"/>
  <c r="A3256" i="57"/>
  <c r="A3255" i="57"/>
  <c r="A3254" i="57"/>
  <c r="A3253" i="57"/>
  <c r="A3252" i="57"/>
  <c r="A3251" i="57"/>
  <c r="A3250" i="57"/>
  <c r="A3249" i="57"/>
  <c r="A3248" i="57"/>
  <c r="A3247" i="57"/>
  <c r="A3246" i="57"/>
  <c r="A3245" i="57"/>
  <c r="A3244" i="57"/>
  <c r="A3243" i="57"/>
  <c r="A3242" i="57"/>
  <c r="A3241" i="57"/>
  <c r="A3240" i="57"/>
  <c r="A3239" i="57"/>
  <c r="A3238" i="57"/>
  <c r="A3237" i="57"/>
  <c r="A3235" i="57"/>
  <c r="A3234" i="57"/>
  <c r="A3233" i="57"/>
  <c r="A3232" i="57"/>
  <c r="A3231" i="57"/>
  <c r="A3230" i="57"/>
  <c r="A3229" i="57"/>
  <c r="A3228" i="57"/>
  <c r="A3227" i="57"/>
  <c r="A3226" i="57"/>
  <c r="A3225" i="57"/>
  <c r="A3223" i="57"/>
  <c r="A3222" i="57"/>
  <c r="A3221" i="57"/>
  <c r="A3220" i="57"/>
  <c r="A3219" i="57"/>
  <c r="A3218" i="57"/>
  <c r="A3217" i="57"/>
  <c r="A3216" i="57"/>
  <c r="A3215" i="57"/>
  <c r="A3214" i="57"/>
  <c r="A3213" i="57"/>
  <c r="A3212" i="57"/>
  <c r="A3211" i="57"/>
  <c r="A3210" i="57"/>
  <c r="A3209" i="57"/>
  <c r="A3208" i="57"/>
  <c r="A3207" i="57"/>
  <c r="A3206" i="57"/>
  <c r="A3205" i="57"/>
  <c r="A3204" i="57"/>
  <c r="A3203" i="57"/>
  <c r="A3201" i="57"/>
  <c r="A3200" i="57"/>
  <c r="A3199" i="57"/>
  <c r="A3198" i="57"/>
  <c r="A3197" i="57"/>
  <c r="A3196" i="57"/>
  <c r="A3195" i="57"/>
  <c r="A3194" i="57"/>
  <c r="A3193" i="57"/>
  <c r="A3192" i="57"/>
  <c r="A3191" i="57"/>
  <c r="A3190" i="57"/>
  <c r="A3189" i="57"/>
  <c r="A3188" i="57"/>
  <c r="A3187" i="57"/>
  <c r="A3186" i="57"/>
  <c r="G3186" i="57" s="1"/>
  <c r="I3186" i="57" s="1"/>
  <c r="A3185" i="57"/>
  <c r="A3184" i="57"/>
  <c r="A3183" i="57"/>
  <c r="A3182" i="57"/>
  <c r="A3181" i="57"/>
  <c r="A3180" i="57"/>
  <c r="A3178" i="57"/>
  <c r="A3177" i="57"/>
  <c r="A3176" i="57"/>
  <c r="A3175" i="57"/>
  <c r="A3174" i="57"/>
  <c r="A3173" i="57"/>
  <c r="A3172" i="57"/>
  <c r="A3171" i="57"/>
  <c r="A3170" i="57"/>
  <c r="A3169" i="57"/>
  <c r="A3168" i="57"/>
  <c r="A3167" i="57"/>
  <c r="A3166" i="57"/>
  <c r="A3165" i="57"/>
  <c r="A3164" i="57"/>
  <c r="A3163" i="57"/>
  <c r="A3162" i="57"/>
  <c r="A3161" i="57"/>
  <c r="A3160" i="57"/>
  <c r="A3159" i="57"/>
  <c r="A3157" i="57"/>
  <c r="A3156" i="57"/>
  <c r="A3155" i="57"/>
  <c r="G3154" i="57"/>
  <c r="I3154" i="57" s="1"/>
  <c r="A3154" i="57"/>
  <c r="A3153" i="57"/>
  <c r="A3152" i="57"/>
  <c r="A3151" i="57"/>
  <c r="A3150" i="57"/>
  <c r="A3149" i="57"/>
  <c r="A3148" i="57"/>
  <c r="A3147" i="57"/>
  <c r="A3146" i="57"/>
  <c r="A3145" i="57"/>
  <c r="A3144" i="57"/>
  <c r="A3143" i="57"/>
  <c r="A3141" i="57"/>
  <c r="A3140" i="57"/>
  <c r="A3139" i="57"/>
  <c r="A3138" i="57"/>
  <c r="A3137" i="57"/>
  <c r="A3136" i="57"/>
  <c r="A3135" i="57"/>
  <c r="A3134" i="57"/>
  <c r="A3133" i="57"/>
  <c r="A3132" i="57"/>
  <c r="A3131" i="57"/>
  <c r="A3130" i="57"/>
  <c r="A3129" i="57"/>
  <c r="A3128" i="57"/>
  <c r="A3127" i="57"/>
  <c r="A3126" i="57"/>
  <c r="A3125" i="57"/>
  <c r="A3124" i="57"/>
  <c r="A3123" i="57"/>
  <c r="A3070" i="57"/>
  <c r="A3069" i="57"/>
  <c r="A3068" i="57"/>
  <c r="A3067" i="57"/>
  <c r="A3066" i="57"/>
  <c r="A3065" i="57"/>
  <c r="A3064" i="57"/>
  <c r="A3063" i="57"/>
  <c r="A3062" i="57"/>
  <c r="A3061" i="57"/>
  <c r="G3061" i="57" s="1"/>
  <c r="I3061" i="57" s="1"/>
  <c r="A3059" i="57"/>
  <c r="A3058" i="57"/>
  <c r="A3057" i="57"/>
  <c r="A3056" i="57"/>
  <c r="A3055" i="57"/>
  <c r="A3054" i="57"/>
  <c r="A3053" i="57"/>
  <c r="A3052" i="57"/>
  <c r="A3051" i="57"/>
  <c r="A3050" i="57"/>
  <c r="A3049" i="57"/>
  <c r="A3048" i="57"/>
  <c r="A3047" i="57"/>
  <c r="A3046" i="57"/>
  <c r="A3045" i="57"/>
  <c r="A3044" i="57"/>
  <c r="A3043" i="57"/>
  <c r="A3042" i="57"/>
  <c r="A3041" i="57"/>
  <c r="A3040" i="57"/>
  <c r="A3039" i="57"/>
  <c r="A3038" i="57"/>
  <c r="A3037" i="57"/>
  <c r="A3036" i="57"/>
  <c r="A3035" i="57"/>
  <c r="A3034" i="57"/>
  <c r="A3033" i="57"/>
  <c r="A3032" i="57"/>
  <c r="A3030" i="57"/>
  <c r="A3029" i="57"/>
  <c r="A3028" i="57"/>
  <c r="A3027" i="57"/>
  <c r="A3026" i="57"/>
  <c r="A3025" i="57"/>
  <c r="A3024" i="57"/>
  <c r="A3023" i="57"/>
  <c r="A3022" i="57"/>
  <c r="A3021" i="57"/>
  <c r="A3020" i="57"/>
  <c r="A3018" i="57"/>
  <c r="A3017" i="57"/>
  <c r="A3016" i="57"/>
  <c r="A3015" i="57"/>
  <c r="A3014" i="57"/>
  <c r="A3013" i="57"/>
  <c r="A3012" i="57"/>
  <c r="A3011" i="57"/>
  <c r="A3010" i="57"/>
  <c r="A3009" i="57"/>
  <c r="A3008" i="57"/>
  <c r="A3007" i="57"/>
  <c r="A3006" i="57"/>
  <c r="A3005" i="57"/>
  <c r="A3004" i="57"/>
  <c r="A3003" i="57"/>
  <c r="A3002" i="57"/>
  <c r="A3001" i="57"/>
  <c r="A3000" i="57"/>
  <c r="A2999" i="57"/>
  <c r="A2998" i="57"/>
  <c r="A2996" i="57"/>
  <c r="A2995" i="57"/>
  <c r="A2994" i="57"/>
  <c r="A2993" i="57"/>
  <c r="A2992" i="57"/>
  <c r="A2991" i="57"/>
  <c r="A2990" i="57"/>
  <c r="A2989" i="57"/>
  <c r="A2988" i="57"/>
  <c r="A2987" i="57"/>
  <c r="A2986" i="57"/>
  <c r="A2985" i="57"/>
  <c r="A2984" i="57"/>
  <c r="A2983" i="57"/>
  <c r="A2982" i="57"/>
  <c r="A2981" i="57"/>
  <c r="A2980" i="57"/>
  <c r="A2979" i="57"/>
  <c r="A2978" i="57"/>
  <c r="A2977" i="57"/>
  <c r="A2976" i="57"/>
  <c r="A2975" i="57"/>
  <c r="A2973" i="57"/>
  <c r="A2972" i="57"/>
  <c r="A2971" i="57"/>
  <c r="A2970" i="57"/>
  <c r="A2969" i="57"/>
  <c r="A2968" i="57"/>
  <c r="A2967" i="57"/>
  <c r="A2966" i="57"/>
  <c r="A2965" i="57"/>
  <c r="A2964" i="57"/>
  <c r="A2963" i="57"/>
  <c r="A2962" i="57"/>
  <c r="A2961" i="57"/>
  <c r="A2960" i="57"/>
  <c r="A2959" i="57"/>
  <c r="A2958" i="57"/>
  <c r="A2957" i="57"/>
  <c r="A2956" i="57"/>
  <c r="A2955" i="57"/>
  <c r="A2954" i="57"/>
  <c r="A2952" i="57"/>
  <c r="A2951" i="57"/>
  <c r="A2950" i="57"/>
  <c r="A2949" i="57"/>
  <c r="A2948" i="57"/>
  <c r="A2947" i="57"/>
  <c r="A2946" i="57"/>
  <c r="A2945" i="57"/>
  <c r="A2944" i="57"/>
  <c r="A2943" i="57"/>
  <c r="A2942" i="57"/>
  <c r="A2941" i="57"/>
  <c r="A2940" i="57"/>
  <c r="A2939" i="57"/>
  <c r="A2938" i="57"/>
  <c r="A2936" i="57"/>
  <c r="A2935" i="57"/>
  <c r="A2934" i="57"/>
  <c r="A2933" i="57"/>
  <c r="A2932" i="57"/>
  <c r="A2931" i="57"/>
  <c r="A2930" i="57"/>
  <c r="A2929" i="57"/>
  <c r="A2928" i="57"/>
  <c r="A2927" i="57"/>
  <c r="A2926" i="57"/>
  <c r="A2925" i="57"/>
  <c r="A2924" i="57"/>
  <c r="A2923" i="57"/>
  <c r="A2922" i="57"/>
  <c r="A2921" i="57"/>
  <c r="A2920" i="57"/>
  <c r="A2919" i="57"/>
  <c r="A2918" i="57"/>
  <c r="A2865" i="57"/>
  <c r="A2864" i="57"/>
  <c r="A2863" i="57"/>
  <c r="A2862" i="57"/>
  <c r="A2861" i="57"/>
  <c r="A2860" i="57"/>
  <c r="A2859" i="57"/>
  <c r="A2858" i="57"/>
  <c r="A2857" i="57"/>
  <c r="A2856" i="57"/>
  <c r="G2856" i="57" s="1"/>
  <c r="I2856" i="57" s="1"/>
  <c r="A2854" i="57"/>
  <c r="A2853" i="57"/>
  <c r="A2852" i="57"/>
  <c r="A2851" i="57"/>
  <c r="A2850" i="57"/>
  <c r="A2849" i="57"/>
  <c r="A2848" i="57"/>
  <c r="A2847" i="57"/>
  <c r="A2846" i="57"/>
  <c r="A2845" i="57"/>
  <c r="A2844" i="57"/>
  <c r="A2843" i="57"/>
  <c r="A2842" i="57"/>
  <c r="A2841" i="57"/>
  <c r="A2840" i="57"/>
  <c r="A2839" i="57"/>
  <c r="A2838" i="57"/>
  <c r="A2837" i="57"/>
  <c r="A2836" i="57"/>
  <c r="A2835" i="57"/>
  <c r="A2834" i="57"/>
  <c r="A2833" i="57"/>
  <c r="A2832" i="57"/>
  <c r="A2831" i="57"/>
  <c r="A2830" i="57"/>
  <c r="A2829" i="57"/>
  <c r="A2828" i="57"/>
  <c r="A2827" i="57"/>
  <c r="A2825" i="57"/>
  <c r="A2824" i="57"/>
  <c r="A2823" i="57"/>
  <c r="A2822" i="57"/>
  <c r="A2821" i="57"/>
  <c r="A2820" i="57"/>
  <c r="A2819" i="57"/>
  <c r="A2818" i="57"/>
  <c r="A2817" i="57"/>
  <c r="A2816" i="57"/>
  <c r="A2815" i="57"/>
  <c r="A2813" i="57"/>
  <c r="A2812" i="57"/>
  <c r="A2811" i="57"/>
  <c r="A2810" i="57"/>
  <c r="A2809" i="57"/>
  <c r="A2808" i="57"/>
  <c r="A2807" i="57"/>
  <c r="A2806" i="57"/>
  <c r="A2805" i="57"/>
  <c r="A2804" i="57"/>
  <c r="A2803" i="57"/>
  <c r="A2802" i="57"/>
  <c r="A2801" i="57"/>
  <c r="A2800" i="57"/>
  <c r="A2799" i="57"/>
  <c r="A2798" i="57"/>
  <c r="A2797" i="57"/>
  <c r="A2796" i="57"/>
  <c r="A2795" i="57"/>
  <c r="A2794" i="57"/>
  <c r="A2793" i="57"/>
  <c r="A2791" i="57"/>
  <c r="A2790" i="57"/>
  <c r="A2789" i="57"/>
  <c r="A2788" i="57"/>
  <c r="A2787" i="57"/>
  <c r="A2786" i="57"/>
  <c r="A2785" i="57"/>
  <c r="A2784" i="57"/>
  <c r="A2783" i="57"/>
  <c r="A2782" i="57"/>
  <c r="A2781" i="57"/>
  <c r="A2780" i="57"/>
  <c r="A2779" i="57"/>
  <c r="A2778" i="57"/>
  <c r="A2777" i="57"/>
  <c r="A2776" i="57"/>
  <c r="A2775" i="57"/>
  <c r="A2774" i="57"/>
  <c r="A2773" i="57"/>
  <c r="A2772" i="57"/>
  <c r="A2771" i="57"/>
  <c r="A2770" i="57"/>
  <c r="A2768" i="57"/>
  <c r="A2767" i="57"/>
  <c r="A2766" i="57"/>
  <c r="A2765" i="57"/>
  <c r="A2764" i="57"/>
  <c r="A2763" i="57"/>
  <c r="A2762" i="57"/>
  <c r="A2761" i="57"/>
  <c r="A2760" i="57"/>
  <c r="A2759" i="57"/>
  <c r="A2758" i="57"/>
  <c r="A2757" i="57"/>
  <c r="A2756" i="57"/>
  <c r="A2755" i="57"/>
  <c r="A2754" i="57"/>
  <c r="A2753" i="57"/>
  <c r="A2752" i="57"/>
  <c r="A2751" i="57"/>
  <c r="A2750" i="57"/>
  <c r="A2749" i="57"/>
  <c r="A2747" i="57"/>
  <c r="A2746" i="57"/>
  <c r="A2745" i="57"/>
  <c r="A2744" i="57"/>
  <c r="A2743" i="57"/>
  <c r="A2742" i="57"/>
  <c r="A2741" i="57"/>
  <c r="A2740" i="57"/>
  <c r="A2739" i="57"/>
  <c r="A2738" i="57"/>
  <c r="A2737" i="57"/>
  <c r="A2736" i="57"/>
  <c r="A2735" i="57"/>
  <c r="A2734" i="57"/>
  <c r="A2733" i="57"/>
  <c r="A2731" i="57"/>
  <c r="A2730" i="57"/>
  <c r="A2729" i="57"/>
  <c r="A2728" i="57"/>
  <c r="A2727" i="57"/>
  <c r="A2726" i="57"/>
  <c r="A2725" i="57"/>
  <c r="A2724" i="57"/>
  <c r="A2723" i="57"/>
  <c r="A2722" i="57"/>
  <c r="A2721" i="57"/>
  <c r="A2720" i="57"/>
  <c r="A2719" i="57"/>
  <c r="A2718" i="57"/>
  <c r="A2717" i="57"/>
  <c r="A2716" i="57"/>
  <c r="A2715" i="57"/>
  <c r="A2714" i="57"/>
  <c r="A2713" i="57"/>
  <c r="A2660" i="57"/>
  <c r="A2659" i="57"/>
  <c r="A2658" i="57"/>
  <c r="A2657" i="57"/>
  <c r="A2656" i="57"/>
  <c r="A2655" i="57"/>
  <c r="A2654" i="57"/>
  <c r="A2653" i="57"/>
  <c r="A2652" i="57"/>
  <c r="A2651" i="57"/>
  <c r="G2651" i="57" s="1"/>
  <c r="I2651" i="57" s="1"/>
  <c r="A2649" i="57"/>
  <c r="A2648" i="57"/>
  <c r="A2647" i="57"/>
  <c r="A2646" i="57"/>
  <c r="A2645" i="57"/>
  <c r="A2644" i="57"/>
  <c r="A2643" i="57"/>
  <c r="A2642" i="57"/>
  <c r="A2641" i="57"/>
  <c r="A2640" i="57"/>
  <c r="A2639" i="57"/>
  <c r="A2638" i="57"/>
  <c r="A2637" i="57"/>
  <c r="A2636" i="57"/>
  <c r="A2635" i="57"/>
  <c r="A2634" i="57"/>
  <c r="A2633" i="57"/>
  <c r="A2632" i="57"/>
  <c r="A2631" i="57"/>
  <c r="A2630" i="57"/>
  <c r="A2629" i="57"/>
  <c r="A2628" i="57"/>
  <c r="A2627" i="57"/>
  <c r="A2626" i="57"/>
  <c r="A2625" i="57"/>
  <c r="A2624" i="57"/>
  <c r="A2623" i="57"/>
  <c r="A2622" i="57"/>
  <c r="A2620" i="57"/>
  <c r="A2619" i="57"/>
  <c r="A2618" i="57"/>
  <c r="A2617" i="57"/>
  <c r="A2616" i="57"/>
  <c r="A2615" i="57"/>
  <c r="A2614" i="57"/>
  <c r="A2613" i="57"/>
  <c r="A2612" i="57"/>
  <c r="A2611" i="57"/>
  <c r="A2610" i="57"/>
  <c r="A2608" i="57"/>
  <c r="A2607" i="57"/>
  <c r="A2606" i="57"/>
  <c r="A2605" i="57"/>
  <c r="A2604" i="57"/>
  <c r="A2603" i="57"/>
  <c r="A2602" i="57"/>
  <c r="A2601" i="57"/>
  <c r="A2600" i="57"/>
  <c r="A2599" i="57"/>
  <c r="A2598" i="57"/>
  <c r="A2597" i="57"/>
  <c r="A2596" i="57"/>
  <c r="A2595" i="57"/>
  <c r="A2594" i="57"/>
  <c r="A2593" i="57"/>
  <c r="A2592" i="57"/>
  <c r="A2591" i="57"/>
  <c r="A2590" i="57"/>
  <c r="A2589" i="57"/>
  <c r="A2588" i="57"/>
  <c r="A2586" i="57"/>
  <c r="A2585" i="57"/>
  <c r="A2584" i="57"/>
  <c r="A2583" i="57"/>
  <c r="A2582" i="57"/>
  <c r="A2581" i="57"/>
  <c r="A2580" i="57"/>
  <c r="A2579" i="57"/>
  <c r="A2578" i="57"/>
  <c r="A2577" i="57"/>
  <c r="A2576" i="57"/>
  <c r="A2575" i="57"/>
  <c r="A2574" i="57"/>
  <c r="A2573" i="57"/>
  <c r="A2572" i="57"/>
  <c r="A2571" i="57"/>
  <c r="A2570" i="57"/>
  <c r="A2569" i="57"/>
  <c r="A2568" i="57"/>
  <c r="A2567" i="57"/>
  <c r="A2566" i="57"/>
  <c r="A2565" i="57"/>
  <c r="A2563" i="57"/>
  <c r="A2562" i="57"/>
  <c r="A2561" i="57"/>
  <c r="A2560" i="57"/>
  <c r="A2559" i="57"/>
  <c r="A2558" i="57"/>
  <c r="A2557" i="57"/>
  <c r="A2556" i="57"/>
  <c r="A2555" i="57"/>
  <c r="A2554" i="57"/>
  <c r="A2553" i="57"/>
  <c r="A2552" i="57"/>
  <c r="A2551" i="57"/>
  <c r="A2550" i="57"/>
  <c r="A2549" i="57"/>
  <c r="A2548" i="57"/>
  <c r="A2547" i="57"/>
  <c r="A2546" i="57"/>
  <c r="A2545" i="57"/>
  <c r="A2544" i="57"/>
  <c r="A2542" i="57"/>
  <c r="A2541" i="57"/>
  <c r="A2540" i="57"/>
  <c r="A2539" i="57"/>
  <c r="A2538" i="57"/>
  <c r="A2537" i="57"/>
  <c r="A2536" i="57"/>
  <c r="A2535" i="57"/>
  <c r="A2534" i="57"/>
  <c r="A2533" i="57"/>
  <c r="A2532" i="57"/>
  <c r="A2531" i="57"/>
  <c r="A2530" i="57"/>
  <c r="A2529" i="57"/>
  <c r="A2528" i="57"/>
  <c r="A2526" i="57"/>
  <c r="A2525" i="57"/>
  <c r="A2524" i="57"/>
  <c r="A2523" i="57"/>
  <c r="A2522" i="57"/>
  <c r="A2521" i="57"/>
  <c r="A2520" i="57"/>
  <c r="A2519" i="57"/>
  <c r="A2518" i="57"/>
  <c r="A2517" i="57"/>
  <c r="A2516" i="57"/>
  <c r="A2515" i="57"/>
  <c r="A2514" i="57"/>
  <c r="A2513" i="57"/>
  <c r="A2512" i="57"/>
  <c r="A2511" i="57"/>
  <c r="A2510" i="57"/>
  <c r="A2509" i="57"/>
  <c r="A2508" i="57"/>
  <c r="C2472" i="57"/>
  <c r="C2471" i="57"/>
  <c r="C2470" i="57"/>
  <c r="C2468" i="57"/>
  <c r="A2464" i="57"/>
  <c r="G2464" i="57" s="1"/>
  <c r="I2464" i="57" s="1"/>
  <c r="A2463" i="57"/>
  <c r="G2463" i="57" s="1"/>
  <c r="I2463" i="57" s="1"/>
  <c r="A2462" i="57"/>
  <c r="G2462" i="57" s="1"/>
  <c r="I2462" i="57" s="1"/>
  <c r="A2461" i="57"/>
  <c r="G2461" i="57" s="1"/>
  <c r="I2461" i="57" s="1"/>
  <c r="A2414" i="57"/>
  <c r="A2413" i="57"/>
  <c r="A2412" i="57"/>
  <c r="A2411" i="57"/>
  <c r="A2410" i="57"/>
  <c r="A2409" i="57"/>
  <c r="A2408" i="57"/>
  <c r="A2407" i="57"/>
  <c r="A2406" i="57"/>
  <c r="A2405" i="57"/>
  <c r="G2405" i="57" s="1"/>
  <c r="I2405" i="57" s="1"/>
  <c r="A2403" i="57"/>
  <c r="A2402" i="57"/>
  <c r="A2401" i="57"/>
  <c r="A2400" i="57"/>
  <c r="A2399" i="57"/>
  <c r="A2398" i="57"/>
  <c r="A2397" i="57"/>
  <c r="A2396" i="57"/>
  <c r="A2395" i="57"/>
  <c r="A2394" i="57"/>
  <c r="A2393" i="57"/>
  <c r="A2392" i="57"/>
  <c r="A2391" i="57"/>
  <c r="A2390" i="57"/>
  <c r="A2389" i="57"/>
  <c r="A2388" i="57"/>
  <c r="A2387" i="57"/>
  <c r="A2386" i="57"/>
  <c r="A2385" i="57"/>
  <c r="A2384" i="57"/>
  <c r="A2383" i="57"/>
  <c r="A2382" i="57"/>
  <c r="A2381" i="57"/>
  <c r="A2380" i="57"/>
  <c r="A2379" i="57"/>
  <c r="A2378" i="57"/>
  <c r="A2377" i="57"/>
  <c r="A2376" i="57"/>
  <c r="A2374" i="57"/>
  <c r="A2373" i="57"/>
  <c r="A2372" i="57"/>
  <c r="A2371" i="57"/>
  <c r="A2370" i="57"/>
  <c r="A2369" i="57"/>
  <c r="A2368" i="57"/>
  <c r="A2367" i="57"/>
  <c r="A2366" i="57"/>
  <c r="G2365" i="57"/>
  <c r="I2365" i="57" s="1"/>
  <c r="A2365" i="57"/>
  <c r="A2364" i="57"/>
  <c r="A2362" i="57"/>
  <c r="A2361" i="57"/>
  <c r="A2360" i="57"/>
  <c r="A2359" i="57"/>
  <c r="A2358" i="57"/>
  <c r="A2357" i="57"/>
  <c r="A2356" i="57"/>
  <c r="A2355" i="57"/>
  <c r="A2354" i="57"/>
  <c r="A2353" i="57"/>
  <c r="A2352" i="57"/>
  <c r="A2351" i="57"/>
  <c r="A2350" i="57"/>
  <c r="A2349" i="57"/>
  <c r="A2348" i="57"/>
  <c r="A2347" i="57"/>
  <c r="A2346" i="57"/>
  <c r="A2345" i="57"/>
  <c r="A2344" i="57"/>
  <c r="A2343" i="57"/>
  <c r="A2342" i="57"/>
  <c r="A2340" i="57"/>
  <c r="A2339" i="57"/>
  <c r="A2338" i="57"/>
  <c r="A2337" i="57"/>
  <c r="A2336" i="57"/>
  <c r="A2335" i="57"/>
  <c r="A2334" i="57"/>
  <c r="A2333" i="57"/>
  <c r="A2332" i="57"/>
  <c r="A2331" i="57"/>
  <c r="A2330" i="57"/>
  <c r="A2329" i="57"/>
  <c r="A2328" i="57"/>
  <c r="A2327" i="57"/>
  <c r="A2326" i="57"/>
  <c r="A2325" i="57"/>
  <c r="A2324" i="57"/>
  <c r="A2323" i="57"/>
  <c r="A2322" i="57"/>
  <c r="A2321" i="57"/>
  <c r="A2320" i="57"/>
  <c r="A2319" i="57"/>
  <c r="A2317" i="57"/>
  <c r="A2316" i="57"/>
  <c r="A2315" i="57"/>
  <c r="A2314" i="57"/>
  <c r="A2313" i="57"/>
  <c r="A2312" i="57"/>
  <c r="A2311" i="57"/>
  <c r="A2310" i="57"/>
  <c r="A2309" i="57"/>
  <c r="A2308" i="57"/>
  <c r="A2307" i="57"/>
  <c r="A2306" i="57"/>
  <c r="A2305" i="57"/>
  <c r="A2304" i="57"/>
  <c r="A2303" i="57"/>
  <c r="A2302" i="57"/>
  <c r="A2301" i="57"/>
  <c r="A2300" i="57"/>
  <c r="A2299" i="57"/>
  <c r="A2298" i="57"/>
  <c r="A2296" i="57"/>
  <c r="A2295" i="57"/>
  <c r="A2294" i="57"/>
  <c r="A2293" i="57"/>
  <c r="A2292" i="57"/>
  <c r="A2291" i="57"/>
  <c r="A2290" i="57"/>
  <c r="A2289" i="57"/>
  <c r="A2288" i="57"/>
  <c r="A2287" i="57"/>
  <c r="A2286" i="57"/>
  <c r="A2285" i="57"/>
  <c r="A2284" i="57"/>
  <c r="A2283" i="57"/>
  <c r="A2282" i="57"/>
  <c r="A2280" i="57"/>
  <c r="A2279" i="57"/>
  <c r="A2278" i="57"/>
  <c r="A2277" i="57"/>
  <c r="A2276" i="57"/>
  <c r="A2275" i="57"/>
  <c r="A2274" i="57"/>
  <c r="A2273" i="57"/>
  <c r="A2272" i="57"/>
  <c r="A2271" i="57"/>
  <c r="A2270" i="57"/>
  <c r="A2269" i="57"/>
  <c r="A2268" i="57"/>
  <c r="A2267" i="57"/>
  <c r="A2266" i="57"/>
  <c r="A2265" i="57"/>
  <c r="A2264" i="57"/>
  <c r="A2263" i="57"/>
  <c r="A2262" i="57"/>
  <c r="A2209" i="57"/>
  <c r="A2208" i="57"/>
  <c r="A2207" i="57"/>
  <c r="A2206" i="57"/>
  <c r="A2205" i="57"/>
  <c r="A2204" i="57"/>
  <c r="A2203" i="57"/>
  <c r="A2202" i="57"/>
  <c r="A2201" i="57"/>
  <c r="A2200" i="57"/>
  <c r="G2200" i="57" s="1"/>
  <c r="I2200" i="57" s="1"/>
  <c r="A2198" i="57"/>
  <c r="A2197" i="57"/>
  <c r="A2196" i="57"/>
  <c r="A2195" i="57"/>
  <c r="A2194" i="57"/>
  <c r="A2193" i="57"/>
  <c r="A2192" i="57"/>
  <c r="A2191" i="57"/>
  <c r="A2190" i="57"/>
  <c r="A2189" i="57"/>
  <c r="A2188" i="57"/>
  <c r="A2187" i="57"/>
  <c r="A2186" i="57"/>
  <c r="A2185" i="57"/>
  <c r="A2184" i="57"/>
  <c r="A2183" i="57"/>
  <c r="A2182" i="57"/>
  <c r="A2181" i="57"/>
  <c r="A2180" i="57"/>
  <c r="A2179" i="57"/>
  <c r="A2178" i="57"/>
  <c r="A2177" i="57"/>
  <c r="A2176" i="57"/>
  <c r="A2175" i="57"/>
  <c r="A2174" i="57"/>
  <c r="A2173" i="57"/>
  <c r="A2172" i="57"/>
  <c r="A2171" i="57"/>
  <c r="A2169" i="57"/>
  <c r="A2168" i="57"/>
  <c r="A2167" i="57"/>
  <c r="A2166" i="57"/>
  <c r="A2165" i="57"/>
  <c r="A2164" i="57"/>
  <c r="A2163" i="57"/>
  <c r="A2162" i="57"/>
  <c r="A2161" i="57"/>
  <c r="A2160" i="57"/>
  <c r="A2159" i="57"/>
  <c r="A2157" i="57"/>
  <c r="A2156" i="57"/>
  <c r="A2155" i="57"/>
  <c r="A2154" i="57"/>
  <c r="A2153" i="57"/>
  <c r="A2152" i="57"/>
  <c r="A2151" i="57"/>
  <c r="A2150" i="57"/>
  <c r="A2149" i="57"/>
  <c r="A2148" i="57"/>
  <c r="A2147" i="57"/>
  <c r="A2146" i="57"/>
  <c r="A2145" i="57"/>
  <c r="A2144" i="57"/>
  <c r="A2143" i="57"/>
  <c r="A2142" i="57"/>
  <c r="A2141" i="57"/>
  <c r="A2140" i="57"/>
  <c r="A2139" i="57"/>
  <c r="A2138" i="57"/>
  <c r="A2137" i="57"/>
  <c r="A2135" i="57"/>
  <c r="A2134" i="57"/>
  <c r="A2133" i="57"/>
  <c r="A2132" i="57"/>
  <c r="A2131" i="57"/>
  <c r="A2130" i="57"/>
  <c r="A2129" i="57"/>
  <c r="A2128" i="57"/>
  <c r="A2127" i="57"/>
  <c r="A2126" i="57"/>
  <c r="A2125" i="57"/>
  <c r="A2124" i="57"/>
  <c r="A2123" i="57"/>
  <c r="A2122" i="57"/>
  <c r="A2121" i="57"/>
  <c r="A2120" i="57"/>
  <c r="A2119" i="57"/>
  <c r="A2118" i="57"/>
  <c r="A2117" i="57"/>
  <c r="A2116" i="57"/>
  <c r="A2115" i="57"/>
  <c r="A2114" i="57"/>
  <c r="A2112" i="57"/>
  <c r="A2111" i="57"/>
  <c r="A2110" i="57"/>
  <c r="A2109" i="57"/>
  <c r="A2108" i="57"/>
  <c r="A2107" i="57"/>
  <c r="A2106" i="57"/>
  <c r="A2105" i="57"/>
  <c r="A2104" i="57"/>
  <c r="A2103" i="57"/>
  <c r="A2102" i="57"/>
  <c r="A2101" i="57"/>
  <c r="A2100" i="57"/>
  <c r="A2099" i="57"/>
  <c r="A2098" i="57"/>
  <c r="A2097" i="57"/>
  <c r="A2096" i="57"/>
  <c r="A2095" i="57"/>
  <c r="A2094" i="57"/>
  <c r="A2093" i="57"/>
  <c r="A2091" i="57"/>
  <c r="A2090" i="57"/>
  <c r="A2089" i="57"/>
  <c r="A2088" i="57"/>
  <c r="A2087" i="57"/>
  <c r="A2086" i="57"/>
  <c r="A2085" i="57"/>
  <c r="A2084" i="57"/>
  <c r="A2083" i="57"/>
  <c r="A2082" i="57"/>
  <c r="A2081" i="57"/>
  <c r="A2080" i="57"/>
  <c r="A2079" i="57"/>
  <c r="A2078" i="57"/>
  <c r="A2077" i="57"/>
  <c r="A2075" i="57"/>
  <c r="A2074" i="57"/>
  <c r="A2073" i="57"/>
  <c r="A2072" i="57"/>
  <c r="A2071" i="57"/>
  <c r="A2070" i="57"/>
  <c r="A2069" i="57"/>
  <c r="A2068" i="57"/>
  <c r="A2067" i="57"/>
  <c r="A2066" i="57"/>
  <c r="A2065" i="57"/>
  <c r="A2064" i="57"/>
  <c r="A2063" i="57"/>
  <c r="A2062" i="57"/>
  <c r="A2061" i="57"/>
  <c r="A2060" i="57"/>
  <c r="A2059" i="57"/>
  <c r="A2058" i="57"/>
  <c r="A2057" i="57"/>
  <c r="A2004" i="57"/>
  <c r="A2003" i="57"/>
  <c r="A2002" i="57"/>
  <c r="A2001" i="57"/>
  <c r="A2000" i="57"/>
  <c r="A1999" i="57"/>
  <c r="A1998" i="57"/>
  <c r="A1997" i="57"/>
  <c r="A1996" i="57"/>
  <c r="A1995" i="57"/>
  <c r="G1995" i="57" s="1"/>
  <c r="I1995" i="57" s="1"/>
  <c r="A1993" i="57"/>
  <c r="A1992" i="57"/>
  <c r="A1991" i="57"/>
  <c r="A1990" i="57"/>
  <c r="A1989" i="57"/>
  <c r="A1988" i="57"/>
  <c r="A1987" i="57"/>
  <c r="A1986" i="57"/>
  <c r="A1985" i="57"/>
  <c r="A1984" i="57"/>
  <c r="A1983" i="57"/>
  <c r="A1982" i="57"/>
  <c r="A1981" i="57"/>
  <c r="A1980" i="57"/>
  <c r="A1979" i="57"/>
  <c r="A1978" i="57"/>
  <c r="A1977" i="57"/>
  <c r="A1976" i="57"/>
  <c r="A1975" i="57"/>
  <c r="A1974" i="57"/>
  <c r="A1973" i="57"/>
  <c r="A1972" i="57"/>
  <c r="A1971" i="57"/>
  <c r="A1970" i="57"/>
  <c r="A1969" i="57"/>
  <c r="A1968" i="57"/>
  <c r="A1967" i="57"/>
  <c r="A1966" i="57"/>
  <c r="A1964" i="57"/>
  <c r="A1963" i="57"/>
  <c r="A1962" i="57"/>
  <c r="A1961" i="57"/>
  <c r="A1960" i="57"/>
  <c r="A1959" i="57"/>
  <c r="A1958" i="57"/>
  <c r="A1957" i="57"/>
  <c r="A1956" i="57"/>
  <c r="A1955" i="57"/>
  <c r="A1954" i="57"/>
  <c r="A1952" i="57"/>
  <c r="A1951" i="57"/>
  <c r="A1950" i="57"/>
  <c r="A1949" i="57"/>
  <c r="A1948" i="57"/>
  <c r="A1947" i="57"/>
  <c r="A1946" i="57"/>
  <c r="A1945" i="57"/>
  <c r="A1944" i="57"/>
  <c r="A1943" i="57"/>
  <c r="A1942" i="57"/>
  <c r="A1941" i="57"/>
  <c r="A1940" i="57"/>
  <c r="A1939" i="57"/>
  <c r="A1938" i="57"/>
  <c r="A1937" i="57"/>
  <c r="A1936" i="57"/>
  <c r="A1935" i="57"/>
  <c r="A1934" i="57"/>
  <c r="A1933" i="57"/>
  <c r="A1932" i="57"/>
  <c r="A1930" i="57"/>
  <c r="A1929" i="57"/>
  <c r="A1928" i="57"/>
  <c r="A1927" i="57"/>
  <c r="A1926" i="57"/>
  <c r="A1925" i="57"/>
  <c r="A1924" i="57"/>
  <c r="A1923" i="57"/>
  <c r="A1922" i="57"/>
  <c r="A1921" i="57"/>
  <c r="A1920" i="57"/>
  <c r="A1919" i="57"/>
  <c r="A1918" i="57"/>
  <c r="A1917" i="57"/>
  <c r="A1916" i="57"/>
  <c r="A1915" i="57"/>
  <c r="A1914" i="57"/>
  <c r="A1913" i="57"/>
  <c r="A1912" i="57"/>
  <c r="A1911" i="57"/>
  <c r="A1910" i="57"/>
  <c r="A1909" i="57"/>
  <c r="A1907" i="57"/>
  <c r="A1906" i="57"/>
  <c r="A1905" i="57"/>
  <c r="A1904" i="57"/>
  <c r="A1903" i="57"/>
  <c r="A1902" i="57"/>
  <c r="A1901" i="57"/>
  <c r="A1900" i="57"/>
  <c r="A1899" i="57"/>
  <c r="A1898" i="57"/>
  <c r="A1897" i="57"/>
  <c r="A1896" i="57"/>
  <c r="A1895" i="57"/>
  <c r="A1894" i="57"/>
  <c r="A1893" i="57"/>
  <c r="A1892" i="57"/>
  <c r="A1891" i="57"/>
  <c r="A1890" i="57"/>
  <c r="A1889" i="57"/>
  <c r="A1888" i="57"/>
  <c r="A1886" i="57"/>
  <c r="A1885" i="57"/>
  <c r="A1884" i="57"/>
  <c r="A1883" i="57"/>
  <c r="A1882" i="57"/>
  <c r="A1881" i="57"/>
  <c r="A1880" i="57"/>
  <c r="A1879" i="57"/>
  <c r="A1878" i="57"/>
  <c r="A1877" i="57"/>
  <c r="A1876" i="57"/>
  <c r="A1875" i="57"/>
  <c r="A1874" i="57"/>
  <c r="A1873" i="57"/>
  <c r="G1873" i="57" s="1"/>
  <c r="I1873" i="57" s="1"/>
  <c r="A1872" i="57"/>
  <c r="A1870" i="57"/>
  <c r="A1869" i="57"/>
  <c r="A1868" i="57"/>
  <c r="A1867" i="57"/>
  <c r="A1866" i="57"/>
  <c r="A1865" i="57"/>
  <c r="A1864" i="57"/>
  <c r="A1863" i="57"/>
  <c r="A1862" i="57"/>
  <c r="A1861" i="57"/>
  <c r="A1860" i="57"/>
  <c r="A1859" i="57"/>
  <c r="A1858" i="57"/>
  <c r="A1857" i="57"/>
  <c r="A1856" i="57"/>
  <c r="A1855" i="57"/>
  <c r="A1854" i="57"/>
  <c r="A1853" i="57"/>
  <c r="A1852" i="57"/>
  <c r="A1799" i="57"/>
  <c r="A1798" i="57"/>
  <c r="A1797" i="57"/>
  <c r="A1796" i="57"/>
  <c r="A1795" i="57"/>
  <c r="A1794" i="57"/>
  <c r="A1793" i="57"/>
  <c r="A1792" i="57"/>
  <c r="A1791" i="57"/>
  <c r="A1790" i="57"/>
  <c r="G1790" i="57" s="1"/>
  <c r="I1790" i="57" s="1"/>
  <c r="A1788" i="57"/>
  <c r="A1787" i="57"/>
  <c r="A1786" i="57"/>
  <c r="A1785" i="57"/>
  <c r="A1784" i="57"/>
  <c r="A1783" i="57"/>
  <c r="A1782" i="57"/>
  <c r="A1781" i="57"/>
  <c r="A1780" i="57"/>
  <c r="A1779" i="57"/>
  <c r="A1778" i="57"/>
  <c r="A1777" i="57"/>
  <c r="A1776" i="57"/>
  <c r="A1775" i="57"/>
  <c r="A1774" i="57"/>
  <c r="A1773" i="57"/>
  <c r="A1772" i="57"/>
  <c r="A1771" i="57"/>
  <c r="A1770" i="57"/>
  <c r="A1769" i="57"/>
  <c r="A1768" i="57"/>
  <c r="A1767" i="57"/>
  <c r="A1766" i="57"/>
  <c r="A1765" i="57"/>
  <c r="A1764" i="57"/>
  <c r="A1763" i="57"/>
  <c r="A1762" i="57"/>
  <c r="A1761" i="57"/>
  <c r="A1759" i="57"/>
  <c r="A1758" i="57"/>
  <c r="A1757" i="57"/>
  <c r="A1756" i="57"/>
  <c r="A1755" i="57"/>
  <c r="A1754" i="57"/>
  <c r="A1753" i="57"/>
  <c r="A1752" i="57"/>
  <c r="A1751" i="57"/>
  <c r="A1750" i="57"/>
  <c r="A1749" i="57"/>
  <c r="A1747" i="57"/>
  <c r="A1746" i="57"/>
  <c r="A1745" i="57"/>
  <c r="A1744" i="57"/>
  <c r="A1743" i="57"/>
  <c r="A1742" i="57"/>
  <c r="A1741" i="57"/>
  <c r="A1740" i="57"/>
  <c r="A1739" i="57"/>
  <c r="A1738" i="57"/>
  <c r="A1737" i="57"/>
  <c r="A1736" i="57"/>
  <c r="A1735" i="57"/>
  <c r="A1734" i="57"/>
  <c r="A1733" i="57"/>
  <c r="A1732" i="57"/>
  <c r="A1731" i="57"/>
  <c r="A1730" i="57"/>
  <c r="A1729" i="57"/>
  <c r="A1728" i="57"/>
  <c r="A1727" i="57"/>
  <c r="A1725" i="57"/>
  <c r="A1724" i="57"/>
  <c r="A1723" i="57"/>
  <c r="A1722" i="57"/>
  <c r="A1721" i="57"/>
  <c r="A1720" i="57"/>
  <c r="A1719" i="57"/>
  <c r="A1718" i="57"/>
  <c r="A1717" i="57"/>
  <c r="A1716" i="57"/>
  <c r="A1715" i="57"/>
  <c r="A1714" i="57"/>
  <c r="A1713" i="57"/>
  <c r="A1712" i="57"/>
  <c r="A1711" i="57"/>
  <c r="A1710" i="57"/>
  <c r="A1709" i="57"/>
  <c r="A1708" i="57"/>
  <c r="A1707" i="57"/>
  <c r="A1706" i="57"/>
  <c r="A1705" i="57"/>
  <c r="A1704" i="57"/>
  <c r="A1702" i="57"/>
  <c r="A1701" i="57"/>
  <c r="A1700" i="57"/>
  <c r="A1699" i="57"/>
  <c r="A1698" i="57"/>
  <c r="A1697" i="57"/>
  <c r="A1696" i="57"/>
  <c r="A1695" i="57"/>
  <c r="A1694" i="57"/>
  <c r="A1693" i="57"/>
  <c r="A1692" i="57"/>
  <c r="A1691" i="57"/>
  <c r="A1690" i="57"/>
  <c r="A1689" i="57"/>
  <c r="A1688" i="57"/>
  <c r="A1687" i="57"/>
  <c r="A1686" i="57"/>
  <c r="A1685" i="57"/>
  <c r="A1684" i="57"/>
  <c r="A1683" i="57"/>
  <c r="A1681" i="57"/>
  <c r="A1680" i="57"/>
  <c r="A1679" i="57"/>
  <c r="A1678" i="57"/>
  <c r="A1677" i="57"/>
  <c r="A1676" i="57"/>
  <c r="A1675" i="57"/>
  <c r="A1674" i="57"/>
  <c r="A1673" i="57"/>
  <c r="A1672" i="57"/>
  <c r="A1671" i="57"/>
  <c r="A1670" i="57"/>
  <c r="A1669" i="57"/>
  <c r="A1668" i="57"/>
  <c r="A1667" i="57"/>
  <c r="A1665" i="57"/>
  <c r="A1664" i="57"/>
  <c r="A1663" i="57"/>
  <c r="A1662" i="57"/>
  <c r="A1661" i="57"/>
  <c r="A1660" i="57"/>
  <c r="A1659" i="57"/>
  <c r="A1658" i="57"/>
  <c r="A1657" i="57"/>
  <c r="A1656" i="57"/>
  <c r="A1655" i="57"/>
  <c r="A1654" i="57"/>
  <c r="A1653" i="57"/>
  <c r="A1652" i="57"/>
  <c r="A1651" i="57"/>
  <c r="A1650" i="57"/>
  <c r="A1649" i="57"/>
  <c r="A1648" i="57"/>
  <c r="A1647" i="57"/>
  <c r="A1594" i="57"/>
  <c r="A1593" i="57"/>
  <c r="A1592" i="57"/>
  <c r="A1591" i="57"/>
  <c r="A1590" i="57"/>
  <c r="A1589" i="57"/>
  <c r="A1588" i="57"/>
  <c r="A1587" i="57"/>
  <c r="A1586" i="57"/>
  <c r="A1585" i="57"/>
  <c r="G1585" i="57" s="1"/>
  <c r="I1585" i="57" s="1"/>
  <c r="A1583" i="57"/>
  <c r="A1582" i="57"/>
  <c r="A1581" i="57"/>
  <c r="A1580" i="57"/>
  <c r="A1579" i="57"/>
  <c r="A1578" i="57"/>
  <c r="A1577" i="57"/>
  <c r="A1576" i="57"/>
  <c r="A1575" i="57"/>
  <c r="A1574" i="57"/>
  <c r="A1573" i="57"/>
  <c r="A1572" i="57"/>
  <c r="A1571" i="57"/>
  <c r="A1570" i="57"/>
  <c r="A1569" i="57"/>
  <c r="A1568" i="57"/>
  <c r="A1567" i="57"/>
  <c r="A1566" i="57"/>
  <c r="A1565" i="57"/>
  <c r="A1564" i="57"/>
  <c r="A1563" i="57"/>
  <c r="A1562" i="57"/>
  <c r="A1561" i="57"/>
  <c r="A1560" i="57"/>
  <c r="A1559" i="57"/>
  <c r="A1558" i="57"/>
  <c r="A1557" i="57"/>
  <c r="A1556" i="57"/>
  <c r="A1554" i="57"/>
  <c r="A1553" i="57"/>
  <c r="A1552" i="57"/>
  <c r="A1551" i="57"/>
  <c r="A1550" i="57"/>
  <c r="A1549" i="57"/>
  <c r="A1548" i="57"/>
  <c r="A1547" i="57"/>
  <c r="A1546" i="57"/>
  <c r="A1545" i="57"/>
  <c r="A1544" i="57"/>
  <c r="A1542" i="57"/>
  <c r="A1541" i="57"/>
  <c r="A1540" i="57"/>
  <c r="A1539" i="57"/>
  <c r="A1538" i="57"/>
  <c r="A1537" i="57"/>
  <c r="A1536" i="57"/>
  <c r="A1535" i="57"/>
  <c r="A1534" i="57"/>
  <c r="A1533" i="57"/>
  <c r="A1532" i="57"/>
  <c r="A1531" i="57"/>
  <c r="A1530" i="57"/>
  <c r="A1529" i="57"/>
  <c r="A1528" i="57"/>
  <c r="A1527" i="57"/>
  <c r="A1526" i="57"/>
  <c r="A1525" i="57"/>
  <c r="A1524" i="57"/>
  <c r="A1523" i="57"/>
  <c r="A1522" i="57"/>
  <c r="A1520" i="57"/>
  <c r="A1519" i="57"/>
  <c r="A1518" i="57"/>
  <c r="A1517" i="57"/>
  <c r="A1516" i="57"/>
  <c r="A1515" i="57"/>
  <c r="A1514" i="57"/>
  <c r="A1513" i="57"/>
  <c r="A1512" i="57"/>
  <c r="A1511" i="57"/>
  <c r="A1510" i="57"/>
  <c r="A1509" i="57"/>
  <c r="A1508" i="57"/>
  <c r="A1507" i="57"/>
  <c r="A1506" i="57"/>
  <c r="A1505" i="57"/>
  <c r="A1504" i="57"/>
  <c r="A1503" i="57"/>
  <c r="A1502" i="57"/>
  <c r="A1501" i="57"/>
  <c r="A1500" i="57"/>
  <c r="A1499" i="57"/>
  <c r="A1497" i="57"/>
  <c r="A1496" i="57"/>
  <c r="A1495" i="57"/>
  <c r="A1494" i="57"/>
  <c r="A1493" i="57"/>
  <c r="A1492" i="57"/>
  <c r="A1491" i="57"/>
  <c r="A1490" i="57"/>
  <c r="A1489" i="57"/>
  <c r="A1488" i="57"/>
  <c r="A1487" i="57"/>
  <c r="A1486" i="57"/>
  <c r="A1485" i="57"/>
  <c r="A1484" i="57"/>
  <c r="A1483" i="57"/>
  <c r="A1482" i="57"/>
  <c r="A1481" i="57"/>
  <c r="A1480" i="57"/>
  <c r="A1479" i="57"/>
  <c r="A1478" i="57"/>
  <c r="A1476" i="57"/>
  <c r="A1475" i="57"/>
  <c r="A1474" i="57"/>
  <c r="A1473" i="57"/>
  <c r="A1472" i="57"/>
  <c r="A1471" i="57"/>
  <c r="A1470" i="57"/>
  <c r="A1469" i="57"/>
  <c r="A1468" i="57"/>
  <c r="A1467" i="57"/>
  <c r="A1466" i="57"/>
  <c r="A1465" i="57"/>
  <c r="A1464" i="57"/>
  <c r="A1463" i="57"/>
  <c r="A1462" i="57"/>
  <c r="A1460" i="57"/>
  <c r="A1459" i="57"/>
  <c r="A1458" i="57"/>
  <c r="A1457" i="57"/>
  <c r="A1456" i="57"/>
  <c r="A1455" i="57"/>
  <c r="A1454" i="57"/>
  <c r="A1453" i="57"/>
  <c r="A1452" i="57"/>
  <c r="A1451" i="57"/>
  <c r="A1450" i="57"/>
  <c r="A1449" i="57"/>
  <c r="A1448" i="57"/>
  <c r="A1447" i="57"/>
  <c r="A1446" i="57"/>
  <c r="A1445" i="57"/>
  <c r="A1444" i="57"/>
  <c r="A1443" i="57"/>
  <c r="A1442" i="57"/>
  <c r="A1389" i="57"/>
  <c r="A1388" i="57"/>
  <c r="A1387" i="57"/>
  <c r="A1386" i="57"/>
  <c r="A1385" i="57"/>
  <c r="A1384" i="57"/>
  <c r="A1383" i="57"/>
  <c r="A1382" i="57"/>
  <c r="A1381" i="57"/>
  <c r="A1380" i="57"/>
  <c r="G1380" i="57" s="1"/>
  <c r="I1380" i="57" s="1"/>
  <c r="A1378" i="57"/>
  <c r="A1377" i="57"/>
  <c r="A1376" i="57"/>
  <c r="A1375" i="57"/>
  <c r="A1374" i="57"/>
  <c r="A1373" i="57"/>
  <c r="A1372" i="57"/>
  <c r="A1371" i="57"/>
  <c r="A1370" i="57"/>
  <c r="A1369" i="57"/>
  <c r="A1368" i="57"/>
  <c r="A1367" i="57"/>
  <c r="A1366" i="57"/>
  <c r="A1365" i="57"/>
  <c r="A1364" i="57"/>
  <c r="A1363" i="57"/>
  <c r="A1362" i="57"/>
  <c r="A1361" i="57"/>
  <c r="A1360" i="57"/>
  <c r="A1359" i="57"/>
  <c r="A1358" i="57"/>
  <c r="A1357" i="57"/>
  <c r="A1356" i="57"/>
  <c r="A1355" i="57"/>
  <c r="A1354" i="57"/>
  <c r="A1353" i="57"/>
  <c r="A1352" i="57"/>
  <c r="A1351" i="57"/>
  <c r="A1349" i="57"/>
  <c r="A1348" i="57"/>
  <c r="A1347" i="57"/>
  <c r="A1346" i="57"/>
  <c r="A1345" i="57"/>
  <c r="A1344" i="57"/>
  <c r="A1343" i="57"/>
  <c r="A1342" i="57"/>
  <c r="A1341" i="57"/>
  <c r="A1340" i="57"/>
  <c r="A1339" i="57"/>
  <c r="A1337" i="57"/>
  <c r="A1336" i="57"/>
  <c r="A1335" i="57"/>
  <c r="A1334" i="57"/>
  <c r="A1333" i="57"/>
  <c r="A1332" i="57"/>
  <c r="A1331" i="57"/>
  <c r="A1330" i="57"/>
  <c r="A1329" i="57"/>
  <c r="A1328" i="57"/>
  <c r="A1327" i="57"/>
  <c r="A1326" i="57"/>
  <c r="A1325" i="57"/>
  <c r="A1324" i="57"/>
  <c r="A1323" i="57"/>
  <c r="A1322" i="57"/>
  <c r="A1321" i="57"/>
  <c r="A1320" i="57"/>
  <c r="A1319" i="57"/>
  <c r="A1318" i="57"/>
  <c r="A1317" i="57"/>
  <c r="A1315" i="57"/>
  <c r="A1314" i="57"/>
  <c r="A1313" i="57"/>
  <c r="A1312" i="57"/>
  <c r="A1311" i="57"/>
  <c r="A1310" i="57"/>
  <c r="A1309" i="57"/>
  <c r="A1308" i="57"/>
  <c r="A1307" i="57"/>
  <c r="A1306" i="57"/>
  <c r="A1305" i="57"/>
  <c r="A1304" i="57"/>
  <c r="A1303" i="57"/>
  <c r="A1302" i="57"/>
  <c r="A1301" i="57"/>
  <c r="A1300" i="57"/>
  <c r="A1299" i="57"/>
  <c r="A1298" i="57"/>
  <c r="A1297" i="57"/>
  <c r="A1296" i="57"/>
  <c r="A1295" i="57"/>
  <c r="A1294" i="57"/>
  <c r="A1292" i="57"/>
  <c r="A1291" i="57"/>
  <c r="A1290" i="57"/>
  <c r="A1289" i="57"/>
  <c r="A1288" i="57"/>
  <c r="A1287" i="57"/>
  <c r="A1286" i="57"/>
  <c r="A1285" i="57"/>
  <c r="A1284" i="57"/>
  <c r="A1283" i="57"/>
  <c r="A1282" i="57"/>
  <c r="A1281" i="57"/>
  <c r="A1280" i="57"/>
  <c r="A1279" i="57"/>
  <c r="A1278" i="57"/>
  <c r="A1277" i="57"/>
  <c r="A1276" i="57"/>
  <c r="A1275" i="57"/>
  <c r="A1274" i="57"/>
  <c r="A1273" i="57"/>
  <c r="A1271" i="57"/>
  <c r="A1270" i="57"/>
  <c r="A1269" i="57"/>
  <c r="A1268" i="57"/>
  <c r="A1267" i="57"/>
  <c r="A1266" i="57"/>
  <c r="A1265" i="57"/>
  <c r="A1264" i="57"/>
  <c r="A1263" i="57"/>
  <c r="A1262" i="57"/>
  <c r="A1261" i="57"/>
  <c r="A1260" i="57"/>
  <c r="A1259" i="57"/>
  <c r="A1258" i="57"/>
  <c r="A1257" i="57"/>
  <c r="A1255" i="57"/>
  <c r="A1254" i="57"/>
  <c r="A1253" i="57"/>
  <c r="A1252" i="57"/>
  <c r="A1251" i="57"/>
  <c r="A1250" i="57"/>
  <c r="A1249" i="57"/>
  <c r="A1248" i="57"/>
  <c r="A1247" i="57"/>
  <c r="A1246" i="57"/>
  <c r="A1245" i="57"/>
  <c r="A1244" i="57"/>
  <c r="A1243" i="57"/>
  <c r="A1242" i="57"/>
  <c r="A1241" i="57"/>
  <c r="A1240" i="57"/>
  <c r="A1239" i="57"/>
  <c r="A1238" i="57"/>
  <c r="A1237" i="57"/>
  <c r="A1184" i="57"/>
  <c r="A1183" i="57"/>
  <c r="A1182" i="57"/>
  <c r="A1181" i="57"/>
  <c r="A1180" i="57"/>
  <c r="A1179" i="57"/>
  <c r="A1178" i="57"/>
  <c r="A1177" i="57"/>
  <c r="A1176" i="57"/>
  <c r="A1175" i="57"/>
  <c r="G1175" i="57" s="1"/>
  <c r="I1175" i="57" s="1"/>
  <c r="A1173" i="57"/>
  <c r="A1172" i="57"/>
  <c r="A1171" i="57"/>
  <c r="A1170" i="57"/>
  <c r="A1169" i="57"/>
  <c r="A1168" i="57"/>
  <c r="A1167" i="57"/>
  <c r="A1166" i="57"/>
  <c r="A1165" i="57"/>
  <c r="A1164" i="57"/>
  <c r="A1163" i="57"/>
  <c r="A1162" i="57"/>
  <c r="A1161" i="57"/>
  <c r="A1160" i="57"/>
  <c r="A1159" i="57"/>
  <c r="A1158" i="57"/>
  <c r="A1157" i="57"/>
  <c r="A1156" i="57"/>
  <c r="A1155" i="57"/>
  <c r="A1154" i="57"/>
  <c r="A1153" i="57"/>
  <c r="A1152" i="57"/>
  <c r="A1151" i="57"/>
  <c r="A1150" i="57"/>
  <c r="A1149" i="57"/>
  <c r="A1148" i="57"/>
  <c r="A1147" i="57"/>
  <c r="A1146" i="57"/>
  <c r="A1144" i="57"/>
  <c r="A1143" i="57"/>
  <c r="A1142" i="57"/>
  <c r="A1141" i="57"/>
  <c r="A1140" i="57"/>
  <c r="A1139" i="57"/>
  <c r="A1138" i="57"/>
  <c r="A1137" i="57"/>
  <c r="A1136" i="57"/>
  <c r="A1135" i="57"/>
  <c r="A1134" i="57"/>
  <c r="A1132" i="57"/>
  <c r="A1131" i="57"/>
  <c r="A1130" i="57"/>
  <c r="A1129" i="57"/>
  <c r="A1128" i="57"/>
  <c r="A1127" i="57"/>
  <c r="A1126" i="57"/>
  <c r="A1125" i="57"/>
  <c r="A1124" i="57"/>
  <c r="A1123" i="57"/>
  <c r="A1122" i="57"/>
  <c r="A1121" i="57"/>
  <c r="A1120" i="57"/>
  <c r="A1119" i="57"/>
  <c r="A1118" i="57"/>
  <c r="A1117" i="57"/>
  <c r="A1116" i="57"/>
  <c r="A1115" i="57"/>
  <c r="A1114" i="57"/>
  <c r="A1113" i="57"/>
  <c r="A1112" i="57"/>
  <c r="A1110" i="57"/>
  <c r="A1109" i="57"/>
  <c r="A1108" i="57"/>
  <c r="A1107" i="57"/>
  <c r="A1106" i="57"/>
  <c r="A1105" i="57"/>
  <c r="A1104" i="57"/>
  <c r="A1103" i="57"/>
  <c r="A1102" i="57"/>
  <c r="A1101" i="57"/>
  <c r="A1100" i="57"/>
  <c r="A1099" i="57"/>
  <c r="A1098" i="57"/>
  <c r="A1097" i="57"/>
  <c r="A1096" i="57"/>
  <c r="A1095" i="57"/>
  <c r="A1094" i="57"/>
  <c r="A1093" i="57"/>
  <c r="A1092" i="57"/>
  <c r="A1091" i="57"/>
  <c r="A1090" i="57"/>
  <c r="A1089" i="57"/>
  <c r="A1087" i="57"/>
  <c r="A1086" i="57"/>
  <c r="A1085" i="57"/>
  <c r="A1084" i="57"/>
  <c r="A1083" i="57"/>
  <c r="A1082" i="57"/>
  <c r="A1081" i="57"/>
  <c r="A1080" i="57"/>
  <c r="A1079" i="57"/>
  <c r="A1078" i="57"/>
  <c r="A1077" i="57"/>
  <c r="A1076" i="57"/>
  <c r="A1075" i="57"/>
  <c r="A1074" i="57"/>
  <c r="A1073" i="57"/>
  <c r="A1072" i="57"/>
  <c r="A1071" i="57"/>
  <c r="A1070" i="57"/>
  <c r="A1069" i="57"/>
  <c r="A1068" i="57"/>
  <c r="A1066" i="57"/>
  <c r="A1065" i="57"/>
  <c r="A1064" i="57"/>
  <c r="A1063" i="57"/>
  <c r="A1062" i="57"/>
  <c r="A1061" i="57"/>
  <c r="A1060" i="57"/>
  <c r="A1059" i="57"/>
  <c r="A1058" i="57"/>
  <c r="A1057" i="57"/>
  <c r="A1056" i="57"/>
  <c r="A1055" i="57"/>
  <c r="A1054" i="57"/>
  <c r="A1053" i="57"/>
  <c r="A1052" i="57"/>
  <c r="A1050" i="57"/>
  <c r="A1049" i="57"/>
  <c r="A1048" i="57"/>
  <c r="A1047" i="57"/>
  <c r="A1046" i="57"/>
  <c r="A1045" i="57"/>
  <c r="A1044" i="57"/>
  <c r="A1043" i="57"/>
  <c r="A1042" i="57"/>
  <c r="A1041" i="57"/>
  <c r="A1040" i="57"/>
  <c r="A1039" i="57"/>
  <c r="A1038" i="57"/>
  <c r="A1037" i="57"/>
  <c r="A1036" i="57"/>
  <c r="A1035" i="57"/>
  <c r="A1034" i="57"/>
  <c r="A1033" i="57"/>
  <c r="A1032" i="57"/>
  <c r="A979" i="57"/>
  <c r="A978" i="57"/>
  <c r="A977" i="57"/>
  <c r="A976" i="57"/>
  <c r="A975" i="57"/>
  <c r="A974" i="57"/>
  <c r="A973" i="57"/>
  <c r="A972" i="57"/>
  <c r="A971" i="57"/>
  <c r="A970" i="57"/>
  <c r="G970" i="57" s="1"/>
  <c r="I970" i="57" s="1"/>
  <c r="A968" i="57"/>
  <c r="A967" i="57"/>
  <c r="A966" i="57"/>
  <c r="A965" i="57"/>
  <c r="A964" i="57"/>
  <c r="A963" i="57"/>
  <c r="A962" i="57"/>
  <c r="A961" i="57"/>
  <c r="A960" i="57"/>
  <c r="A959" i="57"/>
  <c r="A958" i="57"/>
  <c r="A957" i="57"/>
  <c r="A956" i="57"/>
  <c r="A955" i="57"/>
  <c r="A954" i="57"/>
  <c r="A953" i="57"/>
  <c r="A952" i="57"/>
  <c r="A951" i="57"/>
  <c r="A950" i="57"/>
  <c r="A949" i="57"/>
  <c r="A948" i="57"/>
  <c r="A947" i="57"/>
  <c r="A946" i="57"/>
  <c r="A945" i="57"/>
  <c r="A944" i="57"/>
  <c r="A943" i="57"/>
  <c r="A942" i="57"/>
  <c r="A941" i="57"/>
  <c r="A939" i="57"/>
  <c r="A938" i="57"/>
  <c r="A937" i="57"/>
  <c r="A936" i="57"/>
  <c r="A935" i="57"/>
  <c r="A934" i="57"/>
  <c r="A933" i="57"/>
  <c r="A932" i="57"/>
  <c r="A931" i="57"/>
  <c r="A930" i="57"/>
  <c r="A929" i="57"/>
  <c r="A927" i="57"/>
  <c r="A926" i="57"/>
  <c r="A925" i="57"/>
  <c r="A924" i="57"/>
  <c r="A923" i="57"/>
  <c r="A922" i="57"/>
  <c r="A921" i="57"/>
  <c r="A920" i="57"/>
  <c r="A919" i="57"/>
  <c r="A918" i="57"/>
  <c r="A917" i="57"/>
  <c r="A916" i="57"/>
  <c r="A915" i="57"/>
  <c r="A914" i="57"/>
  <c r="A913" i="57"/>
  <c r="A912" i="57"/>
  <c r="A911" i="57"/>
  <c r="A910" i="57"/>
  <c r="G910" i="57" s="1"/>
  <c r="I910" i="57" s="1"/>
  <c r="A909" i="57"/>
  <c r="A908" i="57"/>
  <c r="A907" i="57"/>
  <c r="A905" i="57"/>
  <c r="A904" i="57"/>
  <c r="A903" i="57"/>
  <c r="A902" i="57"/>
  <c r="A901" i="57"/>
  <c r="A900" i="57"/>
  <c r="A899" i="57"/>
  <c r="A898" i="57"/>
  <c r="A897" i="57"/>
  <c r="A896" i="57"/>
  <c r="A895" i="57"/>
  <c r="A894" i="57"/>
  <c r="A893" i="57"/>
  <c r="A892" i="57"/>
  <c r="A891" i="57"/>
  <c r="A890" i="57"/>
  <c r="A889" i="57"/>
  <c r="A888" i="57"/>
  <c r="A887" i="57"/>
  <c r="A886" i="57"/>
  <c r="A885" i="57"/>
  <c r="A884" i="57"/>
  <c r="A882" i="57"/>
  <c r="A881" i="57"/>
  <c r="A880" i="57"/>
  <c r="A879" i="57"/>
  <c r="A878" i="57"/>
  <c r="A877" i="57"/>
  <c r="A876" i="57"/>
  <c r="A875" i="57"/>
  <c r="A874" i="57"/>
  <c r="A873" i="57"/>
  <c r="A872" i="57"/>
  <c r="A871" i="57"/>
  <c r="A870" i="57"/>
  <c r="A869" i="57"/>
  <c r="A868" i="57"/>
  <c r="A867" i="57"/>
  <c r="A866" i="57"/>
  <c r="A865" i="57"/>
  <c r="A864" i="57"/>
  <c r="A863" i="57"/>
  <c r="A861" i="57"/>
  <c r="A860" i="57"/>
  <c r="A859" i="57"/>
  <c r="A858" i="57"/>
  <c r="A857" i="57"/>
  <c r="A856" i="57"/>
  <c r="A855" i="57"/>
  <c r="A854" i="57"/>
  <c r="A853" i="57"/>
  <c r="A852" i="57"/>
  <c r="A851" i="57"/>
  <c r="A850" i="57"/>
  <c r="A849" i="57"/>
  <c r="A848" i="57"/>
  <c r="A847" i="57"/>
  <c r="A845" i="57"/>
  <c r="A844" i="57"/>
  <c r="A843" i="57"/>
  <c r="A842" i="57"/>
  <c r="A841" i="57"/>
  <c r="A840" i="57"/>
  <c r="A839" i="57"/>
  <c r="A838" i="57"/>
  <c r="A837" i="57"/>
  <c r="A836" i="57"/>
  <c r="A835" i="57"/>
  <c r="A834" i="57"/>
  <c r="A833" i="57"/>
  <c r="A832" i="57"/>
  <c r="A831" i="57"/>
  <c r="A830" i="57"/>
  <c r="A829" i="57"/>
  <c r="A828" i="57"/>
  <c r="A827" i="57"/>
  <c r="A774" i="57"/>
  <c r="A773" i="57"/>
  <c r="A772" i="57"/>
  <c r="A771" i="57"/>
  <c r="A770" i="57"/>
  <c r="A769" i="57"/>
  <c r="A768" i="57"/>
  <c r="A767" i="57"/>
  <c r="A766" i="57"/>
  <c r="A765" i="57"/>
  <c r="G765" i="57" s="1"/>
  <c r="I765" i="57" s="1"/>
  <c r="A763" i="57"/>
  <c r="A762" i="57"/>
  <c r="A761" i="57"/>
  <c r="A760" i="57"/>
  <c r="A759" i="57"/>
  <c r="A758" i="57"/>
  <c r="A757" i="57"/>
  <c r="A756" i="57"/>
  <c r="A755" i="57"/>
  <c r="A754" i="57"/>
  <c r="A753" i="57"/>
  <c r="A752" i="57"/>
  <c r="A751" i="57"/>
  <c r="A750" i="57"/>
  <c r="A749" i="57"/>
  <c r="A748" i="57"/>
  <c r="A747" i="57"/>
  <c r="A746" i="57"/>
  <c r="A745" i="57"/>
  <c r="A744" i="57"/>
  <c r="G743" i="57"/>
  <c r="I743" i="57" s="1"/>
  <c r="A743" i="57"/>
  <c r="A742" i="57"/>
  <c r="A741" i="57"/>
  <c r="G741" i="57" s="1"/>
  <c r="I741" i="57" s="1"/>
  <c r="A740" i="57"/>
  <c r="A739" i="57"/>
  <c r="A738" i="57"/>
  <c r="A737" i="57"/>
  <c r="A736" i="57"/>
  <c r="A734" i="57"/>
  <c r="A733" i="57"/>
  <c r="A732" i="57"/>
  <c r="A731" i="57"/>
  <c r="A730" i="57"/>
  <c r="A729" i="57"/>
  <c r="A728" i="57"/>
  <c r="A727" i="57"/>
  <c r="A726" i="57"/>
  <c r="A725" i="57"/>
  <c r="A724" i="57"/>
  <c r="A722" i="57"/>
  <c r="A721" i="57"/>
  <c r="A720" i="57"/>
  <c r="A719" i="57"/>
  <c r="A718" i="57"/>
  <c r="A717" i="57"/>
  <c r="A716" i="57"/>
  <c r="A715" i="57"/>
  <c r="A714" i="57"/>
  <c r="A713" i="57"/>
  <c r="A712" i="57"/>
  <c r="A711" i="57"/>
  <c r="A710" i="57"/>
  <c r="A709" i="57"/>
  <c r="A708" i="57"/>
  <c r="A707" i="57"/>
  <c r="A706" i="57"/>
  <c r="A705" i="57"/>
  <c r="A704" i="57"/>
  <c r="A703" i="57"/>
  <c r="A702" i="57"/>
  <c r="A700" i="57"/>
  <c r="A699" i="57"/>
  <c r="A698" i="57"/>
  <c r="A697" i="57"/>
  <c r="A696" i="57"/>
  <c r="A695" i="57"/>
  <c r="A694" i="57"/>
  <c r="A693" i="57"/>
  <c r="A692" i="57"/>
  <c r="A691" i="57"/>
  <c r="A690" i="57"/>
  <c r="A689" i="57"/>
  <c r="A688" i="57"/>
  <c r="A687" i="57"/>
  <c r="A686" i="57"/>
  <c r="A685" i="57"/>
  <c r="A684" i="57"/>
  <c r="A683" i="57"/>
  <c r="A682" i="57"/>
  <c r="A681" i="57"/>
  <c r="A680" i="57"/>
  <c r="A679" i="57"/>
  <c r="A677" i="57"/>
  <c r="A676" i="57"/>
  <c r="A675" i="57"/>
  <c r="A674" i="57"/>
  <c r="A673" i="57"/>
  <c r="A672" i="57"/>
  <c r="A671" i="57"/>
  <c r="A670" i="57"/>
  <c r="A669" i="57"/>
  <c r="A668" i="57"/>
  <c r="A667" i="57"/>
  <c r="A666" i="57"/>
  <c r="A665" i="57"/>
  <c r="A664" i="57"/>
  <c r="A663" i="57"/>
  <c r="A662" i="57"/>
  <c r="A661" i="57"/>
  <c r="A660" i="57"/>
  <c r="A659" i="57"/>
  <c r="A658" i="57"/>
  <c r="A656" i="57"/>
  <c r="A655" i="57"/>
  <c r="A654" i="57"/>
  <c r="A653" i="57"/>
  <c r="A652" i="57"/>
  <c r="A651" i="57"/>
  <c r="A650" i="57"/>
  <c r="A649" i="57"/>
  <c r="A648" i="57"/>
  <c r="A647" i="57"/>
  <c r="A646" i="57"/>
  <c r="A645" i="57"/>
  <c r="A644" i="57"/>
  <c r="A643" i="57"/>
  <c r="A642" i="57"/>
  <c r="A640" i="57"/>
  <c r="A639" i="57"/>
  <c r="A638" i="57"/>
  <c r="A637" i="57"/>
  <c r="A636" i="57"/>
  <c r="A635" i="57"/>
  <c r="A634" i="57"/>
  <c r="A633" i="57"/>
  <c r="A632" i="57"/>
  <c r="A631" i="57"/>
  <c r="A630" i="57"/>
  <c r="A629" i="57"/>
  <c r="A628" i="57"/>
  <c r="A627" i="57"/>
  <c r="A626" i="57"/>
  <c r="A625" i="57"/>
  <c r="A624" i="57"/>
  <c r="A623" i="57"/>
  <c r="A622" i="57"/>
  <c r="A569" i="57"/>
  <c r="A568" i="57"/>
  <c r="A567" i="57"/>
  <c r="A566" i="57"/>
  <c r="A565" i="57"/>
  <c r="A564" i="57"/>
  <c r="A563" i="57"/>
  <c r="A562" i="57"/>
  <c r="A561" i="57"/>
  <c r="G560" i="57"/>
  <c r="I560" i="57" s="1"/>
  <c r="A560" i="57"/>
  <c r="A558" i="57"/>
  <c r="A557" i="57"/>
  <c r="A556" i="57"/>
  <c r="A555" i="57"/>
  <c r="A554" i="57"/>
  <c r="A553" i="57"/>
  <c r="A552" i="57"/>
  <c r="A551" i="57"/>
  <c r="A550" i="57"/>
  <c r="A549" i="57"/>
  <c r="A548" i="57"/>
  <c r="A547" i="57"/>
  <c r="A546" i="57"/>
  <c r="A545" i="57"/>
  <c r="A544" i="57"/>
  <c r="A543" i="57"/>
  <c r="A542" i="57"/>
  <c r="A541" i="57"/>
  <c r="A540" i="57"/>
  <c r="G540" i="57" s="1"/>
  <c r="I540" i="57" s="1"/>
  <c r="A539" i="57"/>
  <c r="A538" i="57"/>
  <c r="A537" i="57"/>
  <c r="A536" i="57"/>
  <c r="A535" i="57"/>
  <c r="A534" i="57"/>
  <c r="A533" i="57"/>
  <c r="A532" i="57"/>
  <c r="A531" i="57"/>
  <c r="A529" i="57"/>
  <c r="A528" i="57"/>
  <c r="A527" i="57"/>
  <c r="A526" i="57"/>
  <c r="A525" i="57"/>
  <c r="G525" i="57" s="1"/>
  <c r="I525" i="57" s="1"/>
  <c r="A524" i="57"/>
  <c r="A523" i="57"/>
  <c r="A522" i="57"/>
  <c r="A521" i="57"/>
  <c r="A520" i="57"/>
  <c r="A519" i="57"/>
  <c r="A517" i="57"/>
  <c r="A516" i="57"/>
  <c r="A515" i="57"/>
  <c r="A514" i="57"/>
  <c r="A513" i="57"/>
  <c r="A512" i="57"/>
  <c r="A511" i="57"/>
  <c r="A510" i="57"/>
  <c r="A509" i="57"/>
  <c r="G509" i="57" s="1"/>
  <c r="I509" i="57" s="1"/>
  <c r="A508" i="57"/>
  <c r="A507" i="57"/>
  <c r="A506" i="57"/>
  <c r="A505" i="57"/>
  <c r="A504" i="57"/>
  <c r="A503" i="57"/>
  <c r="A502" i="57"/>
  <c r="A501" i="57"/>
  <c r="A500" i="57"/>
  <c r="A499" i="57"/>
  <c r="A498" i="57"/>
  <c r="A497" i="57"/>
  <c r="A495" i="57"/>
  <c r="A494" i="57"/>
  <c r="A493" i="57"/>
  <c r="A492" i="57"/>
  <c r="A491" i="57"/>
  <c r="A490" i="57"/>
  <c r="A489" i="57"/>
  <c r="A488" i="57"/>
  <c r="A487" i="57"/>
  <c r="A486" i="57"/>
  <c r="A485" i="57"/>
  <c r="A484" i="57"/>
  <c r="A483" i="57"/>
  <c r="A482" i="57"/>
  <c r="A481" i="57"/>
  <c r="A480" i="57"/>
  <c r="A479" i="57"/>
  <c r="A478" i="57"/>
  <c r="A477" i="57"/>
  <c r="A476" i="57"/>
  <c r="A475" i="57"/>
  <c r="A474" i="57"/>
  <c r="A472" i="57"/>
  <c r="A471" i="57"/>
  <c r="A470" i="57"/>
  <c r="A469" i="57"/>
  <c r="A468" i="57"/>
  <c r="A467" i="57"/>
  <c r="A466" i="57"/>
  <c r="A465" i="57"/>
  <c r="A464" i="57"/>
  <c r="A463" i="57"/>
  <c r="A462" i="57"/>
  <c r="A461" i="57"/>
  <c r="A460" i="57"/>
  <c r="A459" i="57"/>
  <c r="A458" i="57"/>
  <c r="A457" i="57"/>
  <c r="A456" i="57"/>
  <c r="A455" i="57"/>
  <c r="A454" i="57"/>
  <c r="A453" i="57"/>
  <c r="A451" i="57"/>
  <c r="A450" i="57"/>
  <c r="A449" i="57"/>
  <c r="A448" i="57"/>
  <c r="A447" i="57"/>
  <c r="A446" i="57"/>
  <c r="A445" i="57"/>
  <c r="A444" i="57"/>
  <c r="A443" i="57"/>
  <c r="A442" i="57"/>
  <c r="A441" i="57"/>
  <c r="A440" i="57"/>
  <c r="A439" i="57"/>
  <c r="A438" i="57"/>
  <c r="A437" i="57"/>
  <c r="A435" i="57"/>
  <c r="A434" i="57"/>
  <c r="A433" i="57"/>
  <c r="A432" i="57"/>
  <c r="A431" i="57"/>
  <c r="A430" i="57"/>
  <c r="A429" i="57"/>
  <c r="A428" i="57"/>
  <c r="A427" i="57"/>
  <c r="A426" i="57"/>
  <c r="A425" i="57"/>
  <c r="A424" i="57"/>
  <c r="A423" i="57"/>
  <c r="A422" i="57"/>
  <c r="A421" i="57"/>
  <c r="A420" i="57"/>
  <c r="A419" i="57"/>
  <c r="A418" i="57"/>
  <c r="A417" i="57"/>
  <c r="A364" i="57"/>
  <c r="A363" i="57"/>
  <c r="A362" i="57"/>
  <c r="A361" i="57"/>
  <c r="A360" i="57"/>
  <c r="A359" i="57"/>
  <c r="A358" i="57"/>
  <c r="A357" i="57"/>
  <c r="A356" i="57"/>
  <c r="A355" i="57"/>
  <c r="G355" i="57" s="1"/>
  <c r="I355" i="57" s="1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G340" i="57" s="1"/>
  <c r="I340" i="57" s="1"/>
  <c r="A339" i="57"/>
  <c r="G339" i="57" s="1"/>
  <c r="I339" i="57" s="1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G327" i="57" s="1"/>
  <c r="I327" i="57" s="1"/>
  <c r="A326" i="57"/>
  <c r="A324" i="57"/>
  <c r="A323" i="57"/>
  <c r="A322" i="57"/>
  <c r="A321" i="57"/>
  <c r="A320" i="57"/>
  <c r="A319" i="57"/>
  <c r="A318" i="57"/>
  <c r="A317" i="57"/>
  <c r="A316" i="57"/>
  <c r="A315" i="57"/>
  <c r="A314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0" i="57"/>
  <c r="A289" i="57"/>
  <c r="G289" i="57" s="1"/>
  <c r="I289" i="57" s="1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6" i="57"/>
  <c r="A245" i="57"/>
  <c r="A244" i="57"/>
  <c r="A243" i="57"/>
  <c r="A242" i="57"/>
  <c r="A241" i="57"/>
  <c r="G241" i="57" s="1"/>
  <c r="I241" i="57" s="1"/>
  <c r="A240" i="57"/>
  <c r="A239" i="57"/>
  <c r="A238" i="57"/>
  <c r="A237" i="57"/>
  <c r="A236" i="57"/>
  <c r="A235" i="57"/>
  <c r="A234" i="57"/>
  <c r="A233" i="57"/>
  <c r="A232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159" i="57"/>
  <c r="A158" i="57"/>
  <c r="A157" i="57"/>
  <c r="A156" i="57"/>
  <c r="A155" i="57"/>
  <c r="A154" i="57"/>
  <c r="A153" i="57"/>
  <c r="A152" i="57"/>
  <c r="A151" i="57"/>
  <c r="A150" i="57"/>
  <c r="G150" i="57" s="1"/>
  <c r="I150" i="57" s="1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19" i="57"/>
  <c r="A118" i="57"/>
  <c r="A117" i="57"/>
  <c r="A116" i="57"/>
  <c r="A115" i="57"/>
  <c r="A114" i="57"/>
  <c r="A113" i="57"/>
  <c r="A112" i="57"/>
  <c r="A111" i="57"/>
  <c r="A110" i="57"/>
  <c r="A109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5325" i="58"/>
  <c r="A5324" i="58"/>
  <c r="A5323" i="58"/>
  <c r="A5322" i="58"/>
  <c r="A5321" i="58"/>
  <c r="A5320" i="58"/>
  <c r="A5319" i="58"/>
  <c r="A5318" i="58"/>
  <c r="A5317" i="58"/>
  <c r="A5316" i="58"/>
  <c r="G5316" i="58" s="1"/>
  <c r="I5316" i="58" s="1"/>
  <c r="A5314" i="58"/>
  <c r="A5313" i="58"/>
  <c r="G5313" i="58" s="1"/>
  <c r="I5313" i="58" s="1"/>
  <c r="A5312" i="58"/>
  <c r="A5311" i="58"/>
  <c r="A5310" i="58"/>
  <c r="A5309" i="58"/>
  <c r="A5308" i="58"/>
  <c r="A5307" i="58"/>
  <c r="A5306" i="58"/>
  <c r="A5305" i="58"/>
  <c r="A5304" i="58"/>
  <c r="A5303" i="58"/>
  <c r="A5302" i="58"/>
  <c r="A5301" i="58"/>
  <c r="A5300" i="58"/>
  <c r="A5299" i="58"/>
  <c r="A5298" i="58"/>
  <c r="A5297" i="58"/>
  <c r="A5296" i="58"/>
  <c r="A5295" i="58"/>
  <c r="A5294" i="58"/>
  <c r="A5293" i="58"/>
  <c r="A5292" i="58"/>
  <c r="A5291" i="58"/>
  <c r="A5290" i="58"/>
  <c r="A5289" i="58"/>
  <c r="A5288" i="58"/>
  <c r="A5287" i="58"/>
  <c r="A5285" i="58"/>
  <c r="A5284" i="58"/>
  <c r="A5283" i="58"/>
  <c r="A5282" i="58"/>
  <c r="A5281" i="58"/>
  <c r="A5280" i="58"/>
  <c r="A5279" i="58"/>
  <c r="A5278" i="58"/>
  <c r="A5277" i="58"/>
  <c r="A5276" i="58"/>
  <c r="A5275" i="58"/>
  <c r="A5273" i="58"/>
  <c r="A5272" i="58"/>
  <c r="A5271" i="58"/>
  <c r="A5270" i="58"/>
  <c r="A5269" i="58"/>
  <c r="A5268" i="58"/>
  <c r="A5267" i="58"/>
  <c r="A5266" i="58"/>
  <c r="A5265" i="58"/>
  <c r="A5264" i="58"/>
  <c r="A5263" i="58"/>
  <c r="A5262" i="58"/>
  <c r="A5261" i="58"/>
  <c r="A5260" i="58"/>
  <c r="A5259" i="58"/>
  <c r="A5258" i="58"/>
  <c r="A5257" i="58"/>
  <c r="A5256" i="58"/>
  <c r="A5255" i="58"/>
  <c r="A5254" i="58"/>
  <c r="A5253" i="58"/>
  <c r="A5251" i="58"/>
  <c r="A5250" i="58"/>
  <c r="A5249" i="58"/>
  <c r="A5248" i="58"/>
  <c r="A5247" i="58"/>
  <c r="A5246" i="58"/>
  <c r="A5245" i="58"/>
  <c r="A5244" i="58"/>
  <c r="A5243" i="58"/>
  <c r="A5242" i="58"/>
  <c r="A5241" i="58"/>
  <c r="A5240" i="58"/>
  <c r="A5239" i="58"/>
  <c r="A5238" i="58"/>
  <c r="A5237" i="58"/>
  <c r="A5236" i="58"/>
  <c r="A5235" i="58"/>
  <c r="A5234" i="58"/>
  <c r="A5233" i="58"/>
  <c r="A5232" i="58"/>
  <c r="A5231" i="58"/>
  <c r="A5230" i="58"/>
  <c r="A5228" i="58"/>
  <c r="A5227" i="58"/>
  <c r="A5226" i="58"/>
  <c r="A5225" i="58"/>
  <c r="A5224" i="58"/>
  <c r="A5223" i="58"/>
  <c r="A5222" i="58"/>
  <c r="A5221" i="58"/>
  <c r="A5220" i="58"/>
  <c r="A5219" i="58"/>
  <c r="A5218" i="58"/>
  <c r="A5217" i="58"/>
  <c r="A5216" i="58"/>
  <c r="A5215" i="58"/>
  <c r="A5214" i="58"/>
  <c r="A5213" i="58"/>
  <c r="A5212" i="58"/>
  <c r="A5211" i="58"/>
  <c r="A5210" i="58"/>
  <c r="A5209" i="58"/>
  <c r="A5207" i="58"/>
  <c r="A5206" i="58"/>
  <c r="A5205" i="58"/>
  <c r="A5204" i="58"/>
  <c r="A5203" i="58"/>
  <c r="A5202" i="58"/>
  <c r="A5201" i="58"/>
  <c r="A5200" i="58"/>
  <c r="A5199" i="58"/>
  <c r="A5198" i="58"/>
  <c r="A5197" i="58"/>
  <c r="A5196" i="58"/>
  <c r="A5195" i="58"/>
  <c r="A5194" i="58"/>
  <c r="A5193" i="58"/>
  <c r="A5191" i="58"/>
  <c r="A5190" i="58"/>
  <c r="A5189" i="58"/>
  <c r="A5188" i="58"/>
  <c r="A5187" i="58"/>
  <c r="A5186" i="58"/>
  <c r="A5185" i="58"/>
  <c r="A5184" i="58"/>
  <c r="A5183" i="58"/>
  <c r="A5182" i="58"/>
  <c r="A5181" i="58"/>
  <c r="A5180" i="58"/>
  <c r="A5179" i="58"/>
  <c r="A5178" i="58"/>
  <c r="A5177" i="58"/>
  <c r="A5176" i="58"/>
  <c r="A5175" i="58"/>
  <c r="A5174" i="58"/>
  <c r="A5173" i="58"/>
  <c r="A5120" i="58"/>
  <c r="A5119" i="58"/>
  <c r="A5118" i="58"/>
  <c r="G5118" i="58" s="1"/>
  <c r="I5118" i="58" s="1"/>
  <c r="A5117" i="58"/>
  <c r="A5116" i="58"/>
  <c r="A5115" i="58"/>
  <c r="A5114" i="58"/>
  <c r="A5113" i="58"/>
  <c r="A5112" i="58"/>
  <c r="A5111" i="58"/>
  <c r="G5111" i="58" s="1"/>
  <c r="I5111" i="58" s="1"/>
  <c r="A5109" i="58"/>
  <c r="A5108" i="58"/>
  <c r="A5107" i="58"/>
  <c r="A5106" i="58"/>
  <c r="A5105" i="58"/>
  <c r="A5104" i="58"/>
  <c r="A5103" i="58"/>
  <c r="A5102" i="58"/>
  <c r="G5101" i="58"/>
  <c r="I5101" i="58" s="1"/>
  <c r="A5101" i="58"/>
  <c r="A5100" i="58"/>
  <c r="A5099" i="58"/>
  <c r="A5098" i="58"/>
  <c r="A5097" i="58"/>
  <c r="A5096" i="58"/>
  <c r="A5095" i="58"/>
  <c r="A5094" i="58"/>
  <c r="A5093" i="58"/>
  <c r="A5092" i="58"/>
  <c r="A5091" i="58"/>
  <c r="A5090" i="58"/>
  <c r="A5089" i="58"/>
  <c r="A5088" i="58"/>
  <c r="A5087" i="58"/>
  <c r="A5086" i="58"/>
  <c r="G5086" i="58" s="1"/>
  <c r="I5086" i="58" s="1"/>
  <c r="A5085" i="58"/>
  <c r="A5084" i="58"/>
  <c r="A5083" i="58"/>
  <c r="A5082" i="58"/>
  <c r="A5080" i="58"/>
  <c r="A5079" i="58"/>
  <c r="A5078" i="58"/>
  <c r="A5077" i="58"/>
  <c r="A5076" i="58"/>
  <c r="A5075" i="58"/>
  <c r="A5074" i="58"/>
  <c r="A5073" i="58"/>
  <c r="A5072" i="58"/>
  <c r="A5071" i="58"/>
  <c r="A5070" i="58"/>
  <c r="A5068" i="58"/>
  <c r="A5067" i="58"/>
  <c r="A5066" i="58"/>
  <c r="A5065" i="58"/>
  <c r="A5064" i="58"/>
  <c r="A5063" i="58"/>
  <c r="A5062" i="58"/>
  <c r="A5061" i="58"/>
  <c r="A5060" i="58"/>
  <c r="A5059" i="58"/>
  <c r="A5058" i="58"/>
  <c r="A5057" i="58"/>
  <c r="A5056" i="58"/>
  <c r="A5055" i="58"/>
  <c r="A5054" i="58"/>
  <c r="A5053" i="58"/>
  <c r="A5052" i="58"/>
  <c r="A5051" i="58"/>
  <c r="A5050" i="58"/>
  <c r="A5049" i="58"/>
  <c r="A5048" i="58"/>
  <c r="A5046" i="58"/>
  <c r="A5045" i="58"/>
  <c r="A5044" i="58"/>
  <c r="A5043" i="58"/>
  <c r="A5042" i="58"/>
  <c r="A5041" i="58"/>
  <c r="A5040" i="58"/>
  <c r="A5039" i="58"/>
  <c r="A5038" i="58"/>
  <c r="A5037" i="58"/>
  <c r="A5036" i="58"/>
  <c r="A5035" i="58"/>
  <c r="A5034" i="58"/>
  <c r="A5033" i="58"/>
  <c r="A5032" i="58"/>
  <c r="A5031" i="58"/>
  <c r="A5030" i="58"/>
  <c r="A5029" i="58"/>
  <c r="A5028" i="58"/>
  <c r="A5027" i="58"/>
  <c r="A5026" i="58"/>
  <c r="A5025" i="58"/>
  <c r="A5023" i="58"/>
  <c r="A5022" i="58"/>
  <c r="A5021" i="58"/>
  <c r="A5020" i="58"/>
  <c r="A5019" i="58"/>
  <c r="A5018" i="58"/>
  <c r="A5017" i="58"/>
  <c r="A5016" i="58"/>
  <c r="A5015" i="58"/>
  <c r="A5014" i="58"/>
  <c r="A5013" i="58"/>
  <c r="A5012" i="58"/>
  <c r="A5011" i="58"/>
  <c r="A5010" i="58"/>
  <c r="A5009" i="58"/>
  <c r="A5008" i="58"/>
  <c r="A5007" i="58"/>
  <c r="A5006" i="58"/>
  <c r="A5005" i="58"/>
  <c r="A5004" i="58"/>
  <c r="A5002" i="58"/>
  <c r="A5001" i="58"/>
  <c r="A5000" i="58"/>
  <c r="A4999" i="58"/>
  <c r="A4998" i="58"/>
  <c r="A4997" i="58"/>
  <c r="A4996" i="58"/>
  <c r="A4995" i="58"/>
  <c r="A4994" i="58"/>
  <c r="A4993" i="58"/>
  <c r="A4992" i="58"/>
  <c r="A4991" i="58"/>
  <c r="A4990" i="58"/>
  <c r="A4989" i="58"/>
  <c r="A4988" i="58"/>
  <c r="A4986" i="58"/>
  <c r="A4985" i="58"/>
  <c r="A4984" i="58"/>
  <c r="A4983" i="58"/>
  <c r="A4982" i="58"/>
  <c r="A4981" i="58"/>
  <c r="A4980" i="58"/>
  <c r="A4979" i="58"/>
  <c r="A4978" i="58"/>
  <c r="A4977" i="58"/>
  <c r="A4976" i="58"/>
  <c r="A4975" i="58"/>
  <c r="A4974" i="58"/>
  <c r="G4974" i="58" s="1"/>
  <c r="I4974" i="58" s="1"/>
  <c r="A4973" i="58"/>
  <c r="A4972" i="58"/>
  <c r="A4971" i="58"/>
  <c r="A4970" i="58"/>
  <c r="A4969" i="58"/>
  <c r="A4968" i="58"/>
  <c r="A4915" i="58"/>
  <c r="A4914" i="58"/>
  <c r="A4913" i="58"/>
  <c r="A4912" i="58"/>
  <c r="A4911" i="58"/>
  <c r="A4910" i="58"/>
  <c r="A4909" i="58"/>
  <c r="A4908" i="58"/>
  <c r="A4907" i="58"/>
  <c r="A4906" i="58"/>
  <c r="G4906" i="58" s="1"/>
  <c r="I4906" i="58" s="1"/>
  <c r="A4904" i="58"/>
  <c r="A4903" i="58"/>
  <c r="A4902" i="58"/>
  <c r="A4901" i="58"/>
  <c r="A4900" i="58"/>
  <c r="A4899" i="58"/>
  <c r="A4898" i="58"/>
  <c r="A4897" i="58"/>
  <c r="A4896" i="58"/>
  <c r="A4895" i="58"/>
  <c r="A4894" i="58"/>
  <c r="G4894" i="58" s="1"/>
  <c r="I4894" i="58" s="1"/>
  <c r="A4893" i="58"/>
  <c r="A4892" i="58"/>
  <c r="A4891" i="58"/>
  <c r="A4890" i="58"/>
  <c r="A4889" i="58"/>
  <c r="A4888" i="58"/>
  <c r="A4887" i="58"/>
  <c r="A4886" i="58"/>
  <c r="A4885" i="58"/>
  <c r="A4884" i="58"/>
  <c r="A4883" i="58"/>
  <c r="A4882" i="58"/>
  <c r="A4881" i="58"/>
  <c r="A4880" i="58"/>
  <c r="A4879" i="58"/>
  <c r="G4879" i="58" s="1"/>
  <c r="I4879" i="58" s="1"/>
  <c r="A4878" i="58"/>
  <c r="A4877" i="58"/>
  <c r="A4875" i="58"/>
  <c r="A4874" i="58"/>
  <c r="A4873" i="58"/>
  <c r="A4872" i="58"/>
  <c r="A4871" i="58"/>
  <c r="A4870" i="58"/>
  <c r="A4869" i="58"/>
  <c r="A4868" i="58"/>
  <c r="A4867" i="58"/>
  <c r="A4866" i="58"/>
  <c r="A4865" i="58"/>
  <c r="A4863" i="58"/>
  <c r="A4862" i="58"/>
  <c r="A4861" i="58"/>
  <c r="A4860" i="58"/>
  <c r="A4859" i="58"/>
  <c r="A4858" i="58"/>
  <c r="A4857" i="58"/>
  <c r="A4856" i="58"/>
  <c r="A4855" i="58"/>
  <c r="A4854" i="58"/>
  <c r="A4853" i="58"/>
  <c r="A4852" i="58"/>
  <c r="A4851" i="58"/>
  <c r="A4850" i="58"/>
  <c r="A4849" i="58"/>
  <c r="A4848" i="58"/>
  <c r="A4847" i="58"/>
  <c r="A4846" i="58"/>
  <c r="A4845" i="58"/>
  <c r="A4844" i="58"/>
  <c r="A4843" i="58"/>
  <c r="A4841" i="58"/>
  <c r="A4840" i="58"/>
  <c r="A4839" i="58"/>
  <c r="A4838" i="58"/>
  <c r="A4837" i="58"/>
  <c r="A4836" i="58"/>
  <c r="A4835" i="58"/>
  <c r="A4834" i="58"/>
  <c r="A4833" i="58"/>
  <c r="A4832" i="58"/>
  <c r="A4831" i="58"/>
  <c r="A4830" i="58"/>
  <c r="A4829" i="58"/>
  <c r="A4828" i="58"/>
  <c r="A4827" i="58"/>
  <c r="A4826" i="58"/>
  <c r="A4825" i="58"/>
  <c r="A4824" i="58"/>
  <c r="A4823" i="58"/>
  <c r="A4822" i="58"/>
  <c r="A4821" i="58"/>
  <c r="A4820" i="58"/>
  <c r="A4818" i="58"/>
  <c r="A4817" i="58"/>
  <c r="A4816" i="58"/>
  <c r="A4815" i="58"/>
  <c r="A4814" i="58"/>
  <c r="A4813" i="58"/>
  <c r="A4812" i="58"/>
  <c r="A4811" i="58"/>
  <c r="A4810" i="58"/>
  <c r="A4809" i="58"/>
  <c r="A4808" i="58"/>
  <c r="A4807" i="58"/>
  <c r="A4806" i="58"/>
  <c r="A4805" i="58"/>
  <c r="A4804" i="58"/>
  <c r="A4803" i="58"/>
  <c r="A4802" i="58"/>
  <c r="A4801" i="58"/>
  <c r="A4800" i="58"/>
  <c r="A4799" i="58"/>
  <c r="A4797" i="58"/>
  <c r="A4796" i="58"/>
  <c r="A4795" i="58"/>
  <c r="A4794" i="58"/>
  <c r="A4793" i="58"/>
  <c r="A4792" i="58"/>
  <c r="A4791" i="58"/>
  <c r="A4790" i="58"/>
  <c r="A4789" i="58"/>
  <c r="A4788" i="58"/>
  <c r="A4787" i="58"/>
  <c r="A4786" i="58"/>
  <c r="A4785" i="58"/>
  <c r="A4784" i="58"/>
  <c r="A4783" i="58"/>
  <c r="A4781" i="58"/>
  <c r="A4780" i="58"/>
  <c r="A4779" i="58"/>
  <c r="A4778" i="58"/>
  <c r="A4777" i="58"/>
  <c r="A4776" i="58"/>
  <c r="A4775" i="58"/>
  <c r="A4774" i="58"/>
  <c r="A4773" i="58"/>
  <c r="A4772" i="58"/>
  <c r="A4771" i="58"/>
  <c r="A4770" i="58"/>
  <c r="A4769" i="58"/>
  <c r="A4768" i="58"/>
  <c r="A4767" i="58"/>
  <c r="A4766" i="58"/>
  <c r="A4765" i="58"/>
  <c r="A4764" i="58"/>
  <c r="A4763" i="58"/>
  <c r="A4710" i="58"/>
  <c r="A4709" i="58"/>
  <c r="A4708" i="58"/>
  <c r="A4707" i="58"/>
  <c r="A4706" i="58"/>
  <c r="A4705" i="58"/>
  <c r="A4704" i="58"/>
  <c r="A4703" i="58"/>
  <c r="A4702" i="58"/>
  <c r="A4701" i="58"/>
  <c r="G4701" i="58" s="1"/>
  <c r="I4701" i="58" s="1"/>
  <c r="A4699" i="58"/>
  <c r="A4698" i="58"/>
  <c r="A4697" i="58"/>
  <c r="A4696" i="58"/>
  <c r="A4695" i="58"/>
  <c r="A4694" i="58"/>
  <c r="A4693" i="58"/>
  <c r="A4692" i="58"/>
  <c r="A4691" i="58"/>
  <c r="A4690" i="58"/>
  <c r="A4689" i="58"/>
  <c r="A4688" i="58"/>
  <c r="A4687" i="58"/>
  <c r="A4686" i="58"/>
  <c r="A4685" i="58"/>
  <c r="A4684" i="58"/>
  <c r="A4683" i="58"/>
  <c r="A4682" i="58"/>
  <c r="A4681" i="58"/>
  <c r="A4680" i="58"/>
  <c r="A4679" i="58"/>
  <c r="A4678" i="58"/>
  <c r="A4677" i="58"/>
  <c r="A4676" i="58"/>
  <c r="A4675" i="58"/>
  <c r="A4674" i="58"/>
  <c r="A4673" i="58"/>
  <c r="A4672" i="58"/>
  <c r="A4670" i="58"/>
  <c r="A4669" i="58"/>
  <c r="A4668" i="58"/>
  <c r="A4667" i="58"/>
  <c r="A4666" i="58"/>
  <c r="A4665" i="58"/>
  <c r="A4664" i="58"/>
  <c r="A4663" i="58"/>
  <c r="A4662" i="58"/>
  <c r="A4661" i="58"/>
  <c r="A4660" i="58"/>
  <c r="A4658" i="58"/>
  <c r="A4657" i="58"/>
  <c r="A4656" i="58"/>
  <c r="A4655" i="58"/>
  <c r="A4654" i="58"/>
  <c r="A4653" i="58"/>
  <c r="A4652" i="58"/>
  <c r="A4651" i="58"/>
  <c r="A4650" i="58"/>
  <c r="A4649" i="58"/>
  <c r="A4648" i="58"/>
  <c r="A4647" i="58"/>
  <c r="A4646" i="58"/>
  <c r="A4645" i="58"/>
  <c r="A4644" i="58"/>
  <c r="A4643" i="58"/>
  <c r="A4642" i="58"/>
  <c r="A4641" i="58"/>
  <c r="A4640" i="58"/>
  <c r="A4639" i="58"/>
  <c r="A4638" i="58"/>
  <c r="A4636" i="58"/>
  <c r="A4635" i="58"/>
  <c r="A4634" i="58"/>
  <c r="A4633" i="58"/>
  <c r="A4632" i="58"/>
  <c r="A4631" i="58"/>
  <c r="A4630" i="58"/>
  <c r="A4629" i="58"/>
  <c r="A4628" i="58"/>
  <c r="A4627" i="58"/>
  <c r="A4626" i="58"/>
  <c r="A4625" i="58"/>
  <c r="A4624" i="58"/>
  <c r="A4623" i="58"/>
  <c r="A4622" i="58"/>
  <c r="A4621" i="58"/>
  <c r="A4620" i="58"/>
  <c r="A4619" i="58"/>
  <c r="A4618" i="58"/>
  <c r="G4618" i="58" s="1"/>
  <c r="I4618" i="58" s="1"/>
  <c r="A4617" i="58"/>
  <c r="A4616" i="58"/>
  <c r="A4615" i="58"/>
  <c r="A4613" i="58"/>
  <c r="A4612" i="58"/>
  <c r="A4611" i="58"/>
  <c r="A4610" i="58"/>
  <c r="A4609" i="58"/>
  <c r="A4608" i="58"/>
  <c r="A4607" i="58"/>
  <c r="A4606" i="58"/>
  <c r="A4605" i="58"/>
  <c r="A4604" i="58"/>
  <c r="A4603" i="58"/>
  <c r="A4602" i="58"/>
  <c r="A4601" i="58"/>
  <c r="A4600" i="58"/>
  <c r="A4599" i="58"/>
  <c r="A4598" i="58"/>
  <c r="A4597" i="58"/>
  <c r="A4596" i="58"/>
  <c r="A4595" i="58"/>
  <c r="A4594" i="58"/>
  <c r="A4592" i="58"/>
  <c r="A4591" i="58"/>
  <c r="A4590" i="58"/>
  <c r="A4589" i="58"/>
  <c r="A4588" i="58"/>
  <c r="A4587" i="58"/>
  <c r="A4586" i="58"/>
  <c r="G4586" i="58" s="1"/>
  <c r="I4586" i="58" s="1"/>
  <c r="A4585" i="58"/>
  <c r="A4584" i="58"/>
  <c r="A4583" i="58"/>
  <c r="A4582" i="58"/>
  <c r="A4581" i="58"/>
  <c r="A4580" i="58"/>
  <c r="A4579" i="58"/>
  <c r="A4578" i="58"/>
  <c r="A4576" i="58"/>
  <c r="A4575" i="58"/>
  <c r="A4574" i="58"/>
  <c r="A4573" i="58"/>
  <c r="A4572" i="58"/>
  <c r="A4571" i="58"/>
  <c r="A4570" i="58"/>
  <c r="G4570" i="58" s="1"/>
  <c r="I4570" i="58" s="1"/>
  <c r="A4569" i="58"/>
  <c r="A4568" i="58"/>
  <c r="A4567" i="58"/>
  <c r="A4566" i="58"/>
  <c r="A4565" i="58"/>
  <c r="A4564" i="58"/>
  <c r="A4563" i="58"/>
  <c r="A4562" i="58"/>
  <c r="A4561" i="58"/>
  <c r="A4560" i="58"/>
  <c r="A4559" i="58"/>
  <c r="A4558" i="58"/>
  <c r="C4512" i="58"/>
  <c r="A4505" i="58"/>
  <c r="A4504" i="58"/>
  <c r="A4503" i="58"/>
  <c r="A4502" i="58"/>
  <c r="A4501" i="58"/>
  <c r="A4500" i="58"/>
  <c r="A4499" i="58"/>
  <c r="A4498" i="58"/>
  <c r="A4497" i="58"/>
  <c r="A4496" i="58"/>
  <c r="G4496" i="58" s="1"/>
  <c r="I4496" i="58" s="1"/>
  <c r="A4494" i="58"/>
  <c r="A4493" i="58"/>
  <c r="A4492" i="58"/>
  <c r="A4491" i="58"/>
  <c r="A4490" i="58"/>
  <c r="A4489" i="58"/>
  <c r="A4488" i="58"/>
  <c r="A4487" i="58"/>
  <c r="A4486" i="58"/>
  <c r="A4485" i="58"/>
  <c r="A4484" i="58"/>
  <c r="A4483" i="58"/>
  <c r="A4482" i="58"/>
  <c r="A4481" i="58"/>
  <c r="A4480" i="58"/>
  <c r="A4479" i="58"/>
  <c r="A4478" i="58"/>
  <c r="A4477" i="58"/>
  <c r="A4476" i="58"/>
  <c r="A4475" i="58"/>
  <c r="A4474" i="58"/>
  <c r="A4473" i="58"/>
  <c r="A4472" i="58"/>
  <c r="A4471" i="58"/>
  <c r="A4470" i="58"/>
  <c r="A4469" i="58"/>
  <c r="A4468" i="58"/>
  <c r="A4467" i="58"/>
  <c r="A4465" i="58"/>
  <c r="A4464" i="58"/>
  <c r="A4463" i="58"/>
  <c r="A4462" i="58"/>
  <c r="A4461" i="58"/>
  <c r="A4460" i="58"/>
  <c r="A4459" i="58"/>
  <c r="A4458" i="58"/>
  <c r="A4457" i="58"/>
  <c r="A4456" i="58"/>
  <c r="A4455" i="58"/>
  <c r="A4453" i="58"/>
  <c r="A4452" i="58"/>
  <c r="A4451" i="58"/>
  <c r="A4450" i="58"/>
  <c r="A4449" i="58"/>
  <c r="A4448" i="58"/>
  <c r="A4447" i="58"/>
  <c r="A4446" i="58"/>
  <c r="A4445" i="58"/>
  <c r="A4444" i="58"/>
  <c r="A4443" i="58"/>
  <c r="A4442" i="58"/>
  <c r="A4441" i="58"/>
  <c r="A4440" i="58"/>
  <c r="A4439" i="58"/>
  <c r="A4438" i="58"/>
  <c r="A4437" i="58"/>
  <c r="A4436" i="58"/>
  <c r="A4435" i="58"/>
  <c r="A4434" i="58"/>
  <c r="A4433" i="58"/>
  <c r="A4431" i="58"/>
  <c r="A4430" i="58"/>
  <c r="A4429" i="58"/>
  <c r="G4429" i="58" s="1"/>
  <c r="I4429" i="58" s="1"/>
  <c r="A4428" i="58"/>
  <c r="G4427" i="58"/>
  <c r="I4427" i="58" s="1"/>
  <c r="A4427" i="58"/>
  <c r="A4426" i="58"/>
  <c r="A4425" i="58"/>
  <c r="A4424" i="58"/>
  <c r="A4423" i="58"/>
  <c r="A4422" i="58"/>
  <c r="A4421" i="58"/>
  <c r="A4420" i="58"/>
  <c r="A4419" i="58"/>
  <c r="A4418" i="58"/>
  <c r="A4417" i="58"/>
  <c r="A4416" i="58"/>
  <c r="A4415" i="58"/>
  <c r="G4414" i="58"/>
  <c r="I4414" i="58" s="1"/>
  <c r="A4414" i="58"/>
  <c r="A4413" i="58"/>
  <c r="A4412" i="58"/>
  <c r="A4411" i="58"/>
  <c r="A4410" i="58"/>
  <c r="A4408" i="58"/>
  <c r="A4407" i="58"/>
  <c r="A4406" i="58"/>
  <c r="A4405" i="58"/>
  <c r="A4404" i="58"/>
  <c r="A4403" i="58"/>
  <c r="A4402" i="58"/>
  <c r="A4401" i="58"/>
  <c r="A4400" i="58"/>
  <c r="A4399" i="58"/>
  <c r="A4398" i="58"/>
  <c r="G4398" i="58" s="1"/>
  <c r="I4398" i="58" s="1"/>
  <c r="A4397" i="58"/>
  <c r="A4396" i="58"/>
  <c r="A4395" i="58"/>
  <c r="A4394" i="58"/>
  <c r="A4393" i="58"/>
  <c r="A4392" i="58"/>
  <c r="A4391" i="58"/>
  <c r="A4390" i="58"/>
  <c r="A4389" i="58"/>
  <c r="A4387" i="58"/>
  <c r="A4386" i="58"/>
  <c r="A4385" i="58"/>
  <c r="A4384" i="58"/>
  <c r="A4383" i="58"/>
  <c r="A4382" i="58"/>
  <c r="A4381" i="58"/>
  <c r="A4380" i="58"/>
  <c r="A4379" i="58"/>
  <c r="G4379" i="58" s="1"/>
  <c r="I4379" i="58" s="1"/>
  <c r="A4378" i="58"/>
  <c r="A4377" i="58"/>
  <c r="A4376" i="58"/>
  <c r="A4375" i="58"/>
  <c r="A4374" i="58"/>
  <c r="A4373" i="58"/>
  <c r="A4371" i="58"/>
  <c r="A4370" i="58"/>
  <c r="A4369" i="58"/>
  <c r="A4368" i="58"/>
  <c r="A4367" i="58"/>
  <c r="A4366" i="58"/>
  <c r="A4365" i="58"/>
  <c r="A4364" i="58"/>
  <c r="A4363" i="58"/>
  <c r="G4363" i="58" s="1"/>
  <c r="I4363" i="58" s="1"/>
  <c r="A4362" i="58"/>
  <c r="A4361" i="58"/>
  <c r="A4360" i="58"/>
  <c r="A4359" i="58"/>
  <c r="A4358" i="58"/>
  <c r="A4357" i="58"/>
  <c r="A4356" i="58"/>
  <c r="A4355" i="58"/>
  <c r="A4354" i="58"/>
  <c r="A4353" i="58"/>
  <c r="A4300" i="58"/>
  <c r="A4299" i="58"/>
  <c r="A4298" i="58"/>
  <c r="A4297" i="58"/>
  <c r="A4296" i="58"/>
  <c r="A4295" i="58"/>
  <c r="G4295" i="58" s="1"/>
  <c r="I4295" i="58" s="1"/>
  <c r="A4294" i="58"/>
  <c r="A4293" i="58"/>
  <c r="G4293" i="58" s="1"/>
  <c r="I4293" i="58" s="1"/>
  <c r="A4292" i="58"/>
  <c r="A4291" i="58"/>
  <c r="G4291" i="58" s="1"/>
  <c r="I4291" i="58" s="1"/>
  <c r="A4289" i="58"/>
  <c r="A4288" i="58"/>
  <c r="A4287" i="58"/>
  <c r="A4286" i="58"/>
  <c r="A4285" i="58"/>
  <c r="A4284" i="58"/>
  <c r="A4283" i="58"/>
  <c r="A4282" i="58"/>
  <c r="A4281" i="58"/>
  <c r="A4280" i="58"/>
  <c r="A4279" i="58"/>
  <c r="A4278" i="58"/>
  <c r="A4277" i="58"/>
  <c r="A4276" i="58"/>
  <c r="G4276" i="58" s="1"/>
  <c r="I4276" i="58" s="1"/>
  <c r="A4275" i="58"/>
  <c r="A4274" i="58"/>
  <c r="A4273" i="58"/>
  <c r="A4272" i="58"/>
  <c r="A4271" i="58"/>
  <c r="A4270" i="58"/>
  <c r="A4269" i="58"/>
  <c r="A4268" i="58"/>
  <c r="A4267" i="58"/>
  <c r="A4266" i="58"/>
  <c r="A4265" i="58"/>
  <c r="A4264" i="58"/>
  <c r="A4263" i="58"/>
  <c r="G4263" i="58" s="1"/>
  <c r="I4263" i="58" s="1"/>
  <c r="A4262" i="58"/>
  <c r="A4260" i="58"/>
  <c r="G4260" i="58" s="1"/>
  <c r="I4260" i="58" s="1"/>
  <c r="A4259" i="58"/>
  <c r="A4258" i="58"/>
  <c r="A4257" i="58"/>
  <c r="A4256" i="58"/>
  <c r="A4255" i="58"/>
  <c r="A4254" i="58"/>
  <c r="A4253" i="58"/>
  <c r="A4252" i="58"/>
  <c r="A4251" i="58"/>
  <c r="A4250" i="58"/>
  <c r="A4248" i="58"/>
  <c r="A4247" i="58"/>
  <c r="A4246" i="58"/>
  <c r="A4245" i="58"/>
  <c r="A4244" i="58"/>
  <c r="A4243" i="58"/>
  <c r="A4242" i="58"/>
  <c r="A4241" i="58"/>
  <c r="A4240" i="58"/>
  <c r="A4239" i="58"/>
  <c r="A4238" i="58"/>
  <c r="A4237" i="58"/>
  <c r="A4236" i="58"/>
  <c r="G4236" i="58" s="1"/>
  <c r="I4236" i="58" s="1"/>
  <c r="A4235" i="58"/>
  <c r="A4234" i="58"/>
  <c r="A4233" i="58"/>
  <c r="A4232" i="58"/>
  <c r="A4231" i="58"/>
  <c r="A4230" i="58"/>
  <c r="A4229" i="58"/>
  <c r="A4228" i="58"/>
  <c r="G4228" i="58" s="1"/>
  <c r="I4228" i="58" s="1"/>
  <c r="A4226" i="58"/>
  <c r="A4225" i="58"/>
  <c r="A4224" i="58"/>
  <c r="A4223" i="58"/>
  <c r="A4222" i="58"/>
  <c r="A4221" i="58"/>
  <c r="A4220" i="58"/>
  <c r="A4219" i="58"/>
  <c r="A4218" i="58"/>
  <c r="A4217" i="58"/>
  <c r="A4216" i="58"/>
  <c r="A4215" i="58"/>
  <c r="A4214" i="58"/>
  <c r="A4213" i="58"/>
  <c r="G4213" i="58" s="1"/>
  <c r="I4213" i="58" s="1"/>
  <c r="A4212" i="58"/>
  <c r="G4212" i="58" s="1"/>
  <c r="I4212" i="58" s="1"/>
  <c r="A4211" i="58"/>
  <c r="A4210" i="58"/>
  <c r="A4209" i="58"/>
  <c r="A4208" i="58"/>
  <c r="A4207" i="58"/>
  <c r="A4206" i="58"/>
  <c r="A4205" i="58"/>
  <c r="A4203" i="58"/>
  <c r="A4202" i="58"/>
  <c r="A4201" i="58"/>
  <c r="A4200" i="58"/>
  <c r="A4199" i="58"/>
  <c r="A4198" i="58"/>
  <c r="A4197" i="58"/>
  <c r="G4197" i="58" s="1"/>
  <c r="I4197" i="58" s="1"/>
  <c r="G4196" i="58"/>
  <c r="I4196" i="58" s="1"/>
  <c r="A4196" i="58"/>
  <c r="A4195" i="58"/>
  <c r="A4194" i="58"/>
  <c r="A4193" i="58"/>
  <c r="A4192" i="58"/>
  <c r="A4191" i="58"/>
  <c r="A4190" i="58"/>
  <c r="A4189" i="58"/>
  <c r="A4188" i="58"/>
  <c r="A4187" i="58"/>
  <c r="A4186" i="58"/>
  <c r="A4185" i="58"/>
  <c r="A4184" i="58"/>
  <c r="A4182" i="58"/>
  <c r="A4181" i="58"/>
  <c r="A4180" i="58"/>
  <c r="A4179" i="58"/>
  <c r="A4178" i="58"/>
  <c r="A4177" i="58"/>
  <c r="A4176" i="58"/>
  <c r="A4175" i="58"/>
  <c r="A4174" i="58"/>
  <c r="A4173" i="58"/>
  <c r="A4172" i="58"/>
  <c r="A4171" i="58"/>
  <c r="A4170" i="58"/>
  <c r="A4169" i="58"/>
  <c r="A4168" i="58"/>
  <c r="A4166" i="58"/>
  <c r="A4165" i="58"/>
  <c r="A4164" i="58"/>
  <c r="A4163" i="58"/>
  <c r="A4162" i="58"/>
  <c r="A4161" i="58"/>
  <c r="A4160" i="58"/>
  <c r="A4159" i="58"/>
  <c r="A4158" i="58"/>
  <c r="A4157" i="58"/>
  <c r="A4156" i="58"/>
  <c r="A4155" i="58"/>
  <c r="A4154" i="58"/>
  <c r="A4153" i="58"/>
  <c r="A4152" i="58"/>
  <c r="A4151" i="58"/>
  <c r="A4150" i="58"/>
  <c r="A4149" i="58"/>
  <c r="A4148" i="58"/>
  <c r="A4095" i="58"/>
  <c r="A4094" i="58"/>
  <c r="A4093" i="58"/>
  <c r="A4092" i="58"/>
  <c r="A4091" i="58"/>
  <c r="A4090" i="58"/>
  <c r="A4089" i="58"/>
  <c r="A4088" i="58"/>
  <c r="A4087" i="58"/>
  <c r="A4086" i="58"/>
  <c r="G4086" i="58" s="1"/>
  <c r="I4086" i="58" s="1"/>
  <c r="A4084" i="58"/>
  <c r="A4083" i="58"/>
  <c r="A4082" i="58"/>
  <c r="A4081" i="58"/>
  <c r="A4080" i="58"/>
  <c r="A4079" i="58"/>
  <c r="A4078" i="58"/>
  <c r="A4077" i="58"/>
  <c r="A4076" i="58"/>
  <c r="A4075" i="58"/>
  <c r="A4074" i="58"/>
  <c r="A4073" i="58"/>
  <c r="A4072" i="58"/>
  <c r="A4071" i="58"/>
  <c r="A4070" i="58"/>
  <c r="A4069" i="58"/>
  <c r="A4068" i="58"/>
  <c r="A4067" i="58"/>
  <c r="A4066" i="58"/>
  <c r="A4065" i="58"/>
  <c r="A4064" i="58"/>
  <c r="A4063" i="58"/>
  <c r="A4062" i="58"/>
  <c r="A4061" i="58"/>
  <c r="A4060" i="58"/>
  <c r="A4059" i="58"/>
  <c r="A4058" i="58"/>
  <c r="A4057" i="58"/>
  <c r="A4055" i="58"/>
  <c r="A4054" i="58"/>
  <c r="A4053" i="58"/>
  <c r="A4052" i="58"/>
  <c r="A4051" i="58"/>
  <c r="A4050" i="58"/>
  <c r="G4050" i="58" s="1"/>
  <c r="I4050" i="58" s="1"/>
  <c r="A4049" i="58"/>
  <c r="A4048" i="58"/>
  <c r="A4047" i="58"/>
  <c r="A4046" i="58"/>
  <c r="A4045" i="58"/>
  <c r="A4043" i="58"/>
  <c r="A4042" i="58"/>
  <c r="A4041" i="58"/>
  <c r="A4040" i="58"/>
  <c r="A4039" i="58"/>
  <c r="A4038" i="58"/>
  <c r="A4037" i="58"/>
  <c r="A4036" i="58"/>
  <c r="A4035" i="58"/>
  <c r="A4034" i="58"/>
  <c r="A4033" i="58"/>
  <c r="A4032" i="58"/>
  <c r="A4031" i="58"/>
  <c r="A4030" i="58"/>
  <c r="A4029" i="58"/>
  <c r="A4028" i="58"/>
  <c r="A4027" i="58"/>
  <c r="A4026" i="58"/>
  <c r="A4025" i="58"/>
  <c r="A4024" i="58"/>
  <c r="A4023" i="58"/>
  <c r="A4021" i="58"/>
  <c r="A4020" i="58"/>
  <c r="A4019" i="58"/>
  <c r="A4018" i="58"/>
  <c r="A4017" i="58"/>
  <c r="G4016" i="58"/>
  <c r="I4016" i="58" s="1"/>
  <c r="A4016" i="58"/>
  <c r="A4015" i="58"/>
  <c r="A4014" i="58"/>
  <c r="A4013" i="58"/>
  <c r="A4012" i="58"/>
  <c r="A4011" i="58"/>
  <c r="A4010" i="58"/>
  <c r="A4009" i="58"/>
  <c r="A4008" i="58"/>
  <c r="A4007" i="58"/>
  <c r="A4006" i="58"/>
  <c r="A4005" i="58"/>
  <c r="A4004" i="58"/>
  <c r="A4003" i="58"/>
  <c r="A4002" i="58"/>
  <c r="A4001" i="58"/>
  <c r="A4000" i="58"/>
  <c r="A3998" i="58"/>
  <c r="A3997" i="58"/>
  <c r="A3996" i="58"/>
  <c r="A3995" i="58"/>
  <c r="A3994" i="58"/>
  <c r="A3993" i="58"/>
  <c r="A3992" i="58"/>
  <c r="A3991" i="58"/>
  <c r="A3990" i="58"/>
  <c r="A3989" i="58"/>
  <c r="A3988" i="58"/>
  <c r="A3987" i="58"/>
  <c r="A3986" i="58"/>
  <c r="A3985" i="58"/>
  <c r="A3984" i="58"/>
  <c r="A3983" i="58"/>
  <c r="A3982" i="58"/>
  <c r="A3981" i="58"/>
  <c r="G3981" i="58" s="1"/>
  <c r="I3981" i="58" s="1"/>
  <c r="A3980" i="58"/>
  <c r="A3979" i="58"/>
  <c r="A3977" i="58"/>
  <c r="A3976" i="58"/>
  <c r="A3975" i="58"/>
  <c r="A3974" i="58"/>
  <c r="A3973" i="58"/>
  <c r="A3972" i="58"/>
  <c r="A3971" i="58"/>
  <c r="A3970" i="58"/>
  <c r="A3969" i="58"/>
  <c r="A3968" i="58"/>
  <c r="A3967" i="58"/>
  <c r="A3966" i="58"/>
  <c r="A3965" i="58"/>
  <c r="A3964" i="58"/>
  <c r="A3963" i="58"/>
  <c r="A3961" i="58"/>
  <c r="A3960" i="58"/>
  <c r="A3959" i="58"/>
  <c r="A3958" i="58"/>
  <c r="A3957" i="58"/>
  <c r="A3956" i="58"/>
  <c r="A3955" i="58"/>
  <c r="A3954" i="58"/>
  <c r="A3953" i="58"/>
  <c r="A3952" i="58"/>
  <c r="A3951" i="58"/>
  <c r="A3950" i="58"/>
  <c r="A3949" i="58"/>
  <c r="A3948" i="58"/>
  <c r="A3947" i="58"/>
  <c r="A3946" i="58"/>
  <c r="A3945" i="58"/>
  <c r="A3944" i="58"/>
  <c r="A3943" i="58"/>
  <c r="C3894" i="58"/>
  <c r="A3890" i="58"/>
  <c r="A3889" i="58"/>
  <c r="A3888" i="58"/>
  <c r="A3887" i="58"/>
  <c r="A3886" i="58"/>
  <c r="A3885" i="58"/>
  <c r="A3884" i="58"/>
  <c r="A3883" i="58"/>
  <c r="A3882" i="58"/>
  <c r="A3881" i="58"/>
  <c r="G3881" i="58" s="1"/>
  <c r="I3881" i="58" s="1"/>
  <c r="A3879" i="58"/>
  <c r="A3878" i="58"/>
  <c r="A3877" i="58"/>
  <c r="A3876" i="58"/>
  <c r="A3875" i="58"/>
  <c r="A3874" i="58"/>
  <c r="A3873" i="58"/>
  <c r="A3872" i="58"/>
  <c r="A3871" i="58"/>
  <c r="A3870" i="58"/>
  <c r="A3869" i="58"/>
  <c r="A3868" i="58"/>
  <c r="A3867" i="58"/>
  <c r="A3866" i="58"/>
  <c r="A3865" i="58"/>
  <c r="A3864" i="58"/>
  <c r="A3863" i="58"/>
  <c r="G3863" i="58" s="1"/>
  <c r="I3863" i="58" s="1"/>
  <c r="A3862" i="58"/>
  <c r="A3861" i="58"/>
  <c r="A3860" i="58"/>
  <c r="A3859" i="58"/>
  <c r="A3858" i="58"/>
  <c r="A3857" i="58"/>
  <c r="A3856" i="58"/>
  <c r="A3855" i="58"/>
  <c r="A3854" i="58"/>
  <c r="A3853" i="58"/>
  <c r="A3852" i="58"/>
  <c r="A3850" i="58"/>
  <c r="A3849" i="58"/>
  <c r="A3848" i="58"/>
  <c r="A3847" i="58"/>
  <c r="A3846" i="58"/>
  <c r="A3845" i="58"/>
  <c r="G3845" i="58" s="1"/>
  <c r="I3845" i="58" s="1"/>
  <c r="A3844" i="58"/>
  <c r="A3843" i="58"/>
  <c r="A3842" i="58"/>
  <c r="A3841" i="58"/>
  <c r="A3840" i="58"/>
  <c r="A3838" i="58"/>
  <c r="A3837" i="58"/>
  <c r="A3836" i="58"/>
  <c r="A3835" i="58"/>
  <c r="A3834" i="58"/>
  <c r="A3833" i="58"/>
  <c r="A3832" i="58"/>
  <c r="A3831" i="58"/>
  <c r="A3830" i="58"/>
  <c r="A3829" i="58"/>
  <c r="A3828" i="58"/>
  <c r="A3827" i="58"/>
  <c r="A3826" i="58"/>
  <c r="A3825" i="58"/>
  <c r="A3824" i="58"/>
  <c r="A3823" i="58"/>
  <c r="A3822" i="58"/>
  <c r="A3821" i="58"/>
  <c r="A3820" i="58"/>
  <c r="A3819" i="58"/>
  <c r="G3819" i="58" s="1"/>
  <c r="I3819" i="58" s="1"/>
  <c r="A3818" i="58"/>
  <c r="A3816" i="58"/>
  <c r="A3815" i="58"/>
  <c r="A3814" i="58"/>
  <c r="A3813" i="58"/>
  <c r="A3812" i="58"/>
  <c r="A3811" i="58"/>
  <c r="A3810" i="58"/>
  <c r="A3809" i="58"/>
  <c r="A3808" i="58"/>
  <c r="A3807" i="58"/>
  <c r="A3806" i="58"/>
  <c r="A3805" i="58"/>
  <c r="A3804" i="58"/>
  <c r="A3803" i="58"/>
  <c r="A3802" i="58"/>
  <c r="A3801" i="58"/>
  <c r="A3800" i="58"/>
  <c r="A3799" i="58"/>
  <c r="A3798" i="58"/>
  <c r="A3797" i="58"/>
  <c r="A3796" i="58"/>
  <c r="G3796" i="58" s="1"/>
  <c r="I3796" i="58" s="1"/>
  <c r="A3795" i="58"/>
  <c r="A3793" i="58"/>
  <c r="A3792" i="58"/>
  <c r="A3791" i="58"/>
  <c r="A3790" i="58"/>
  <c r="A3789" i="58"/>
  <c r="A3788" i="58"/>
  <c r="A3787" i="58"/>
  <c r="A3786" i="58"/>
  <c r="A3785" i="58"/>
  <c r="A3784" i="58"/>
  <c r="A3783" i="58"/>
  <c r="A3782" i="58"/>
  <c r="A3781" i="58"/>
  <c r="G3781" i="58" s="1"/>
  <c r="I3781" i="58" s="1"/>
  <c r="A3780" i="58"/>
  <c r="A3779" i="58"/>
  <c r="A3778" i="58"/>
  <c r="A3777" i="58"/>
  <c r="G3776" i="58"/>
  <c r="I3776" i="58" s="1"/>
  <c r="A3776" i="58"/>
  <c r="A3775" i="58"/>
  <c r="A3774" i="58"/>
  <c r="A3772" i="58"/>
  <c r="A3771" i="58"/>
  <c r="A3770" i="58"/>
  <c r="A3769" i="58"/>
  <c r="A3768" i="58"/>
  <c r="A3767" i="58"/>
  <c r="A3766" i="58"/>
  <c r="A3765" i="58"/>
  <c r="G3765" i="58" s="1"/>
  <c r="I3765" i="58" s="1"/>
  <c r="A3764" i="58"/>
  <c r="A3763" i="58"/>
  <c r="A3762" i="58"/>
  <c r="A3761" i="58"/>
  <c r="G3761" i="58" s="1"/>
  <c r="I3761" i="58" s="1"/>
  <c r="A3760" i="58"/>
  <c r="A3759" i="58"/>
  <c r="A3758" i="58"/>
  <c r="A3756" i="58"/>
  <c r="A3755" i="58"/>
  <c r="A3754" i="58"/>
  <c r="A3753" i="58"/>
  <c r="A3752" i="58"/>
  <c r="A3751" i="58"/>
  <c r="A3750" i="58"/>
  <c r="A3749" i="58"/>
  <c r="A3748" i="58"/>
  <c r="A3747" i="58"/>
  <c r="A3746" i="58"/>
  <c r="A3745" i="58"/>
  <c r="G3745" i="58" s="1"/>
  <c r="I3745" i="58" s="1"/>
  <c r="A3744" i="58"/>
  <c r="A3743" i="58"/>
  <c r="A3742" i="58"/>
  <c r="A3741" i="58"/>
  <c r="A3740" i="58"/>
  <c r="A3739" i="58"/>
  <c r="A3738" i="58"/>
  <c r="A3685" i="58"/>
  <c r="A3684" i="58"/>
  <c r="A3683" i="58"/>
  <c r="A3682" i="58"/>
  <c r="A3681" i="58"/>
  <c r="A3680" i="58"/>
  <c r="A3679" i="58"/>
  <c r="A3678" i="58"/>
  <c r="A3677" i="58"/>
  <c r="A3676" i="58"/>
  <c r="G3676" i="58" s="1"/>
  <c r="I3676" i="58" s="1"/>
  <c r="A3674" i="58"/>
  <c r="A3673" i="58"/>
  <c r="A3672" i="58"/>
  <c r="A3671" i="58"/>
  <c r="A3670" i="58"/>
  <c r="A3669" i="58"/>
  <c r="A3668" i="58"/>
  <c r="A3667" i="58"/>
  <c r="A3666" i="58"/>
  <c r="A3665" i="58"/>
  <c r="A3664" i="58"/>
  <c r="A3663" i="58"/>
  <c r="A3662" i="58"/>
  <c r="A3661" i="58"/>
  <c r="A3660" i="58"/>
  <c r="A3659" i="58"/>
  <c r="A3658" i="58"/>
  <c r="A3657" i="58"/>
  <c r="A3656" i="58"/>
  <c r="A3655" i="58"/>
  <c r="A3654" i="58"/>
  <c r="A3653" i="58"/>
  <c r="A3652" i="58"/>
  <c r="G3652" i="58" s="1"/>
  <c r="I3652" i="58" s="1"/>
  <c r="G3651" i="58"/>
  <c r="I3651" i="58" s="1"/>
  <c r="A3651" i="58"/>
  <c r="A3650" i="58"/>
  <c r="A3649" i="58"/>
  <c r="A3648" i="58"/>
  <c r="A3647" i="58"/>
  <c r="A3645" i="58"/>
  <c r="A3644" i="58"/>
  <c r="A3643" i="58"/>
  <c r="A3642" i="58"/>
  <c r="G3642" i="58" s="1"/>
  <c r="I3642" i="58" s="1"/>
  <c r="A3641" i="58"/>
  <c r="A3640" i="58"/>
  <c r="A3639" i="58"/>
  <c r="A3638" i="58"/>
  <c r="A3637" i="58"/>
  <c r="A3636" i="58"/>
  <c r="G3636" i="58" s="1"/>
  <c r="I3636" i="58" s="1"/>
  <c r="A3635" i="58"/>
  <c r="G3635" i="58" s="1"/>
  <c r="I3635" i="58" s="1"/>
  <c r="A3633" i="58"/>
  <c r="A3632" i="58"/>
  <c r="A3631" i="58"/>
  <c r="A3630" i="58"/>
  <c r="A3629" i="58"/>
  <c r="A3628" i="58"/>
  <c r="A3627" i="58"/>
  <c r="A3626" i="58"/>
  <c r="A3625" i="58"/>
  <c r="A3624" i="58"/>
  <c r="A3623" i="58"/>
  <c r="A3622" i="58"/>
  <c r="A3621" i="58"/>
  <c r="A3620" i="58"/>
  <c r="A3619" i="58"/>
  <c r="A3618" i="58"/>
  <c r="A3617" i="58"/>
  <c r="A3616" i="58"/>
  <c r="A3615" i="58"/>
  <c r="A3614" i="58"/>
  <c r="A3613" i="58"/>
  <c r="A3611" i="58"/>
  <c r="A3610" i="58"/>
  <c r="A3609" i="58"/>
  <c r="A3608" i="58"/>
  <c r="A3607" i="58"/>
  <c r="A3606" i="58"/>
  <c r="A3605" i="58"/>
  <c r="A3604" i="58"/>
  <c r="A3603" i="58"/>
  <c r="A3602" i="58"/>
  <c r="A3601" i="58"/>
  <c r="A3600" i="58"/>
  <c r="A3599" i="58"/>
  <c r="A3598" i="58"/>
  <c r="A3597" i="58"/>
  <c r="A3596" i="58"/>
  <c r="A3595" i="58"/>
  <c r="A3594" i="58"/>
  <c r="A3593" i="58"/>
  <c r="A3592" i="58"/>
  <c r="A3591" i="58"/>
  <c r="A3590" i="58"/>
  <c r="A3588" i="58"/>
  <c r="A3587" i="58"/>
  <c r="A3586" i="58"/>
  <c r="A3585" i="58"/>
  <c r="A3584" i="58"/>
  <c r="A3583" i="58"/>
  <c r="A3582" i="58"/>
  <c r="A3581" i="58"/>
  <c r="A3580" i="58"/>
  <c r="A3579" i="58"/>
  <c r="A3578" i="58"/>
  <c r="A3577" i="58"/>
  <c r="A3576" i="58"/>
  <c r="A3575" i="58"/>
  <c r="A3574" i="58"/>
  <c r="A3573" i="58"/>
  <c r="A3572" i="58"/>
  <c r="A3571" i="58"/>
  <c r="A3570" i="58"/>
  <c r="A3569" i="58"/>
  <c r="A3567" i="58"/>
  <c r="A3566" i="58"/>
  <c r="A3565" i="58"/>
  <c r="A3564" i="58"/>
  <c r="A3563" i="58"/>
  <c r="A3562" i="58"/>
  <c r="A3561" i="58"/>
  <c r="A3560" i="58"/>
  <c r="A3559" i="58"/>
  <c r="A3558" i="58"/>
  <c r="A3557" i="58"/>
  <c r="A3556" i="58"/>
  <c r="A3555" i="58"/>
  <c r="A3554" i="58"/>
  <c r="A3553" i="58"/>
  <c r="A3551" i="58"/>
  <c r="A3550" i="58"/>
  <c r="A3549" i="58"/>
  <c r="G3548" i="58"/>
  <c r="I3548" i="58" s="1"/>
  <c r="A3548" i="58"/>
  <c r="A3547" i="58"/>
  <c r="A3546" i="58"/>
  <c r="A3545" i="58"/>
  <c r="A3544" i="58"/>
  <c r="A3543" i="58"/>
  <c r="A3542" i="58"/>
  <c r="A3541" i="58"/>
  <c r="A3540" i="58"/>
  <c r="A3539" i="58"/>
  <c r="A3538" i="58"/>
  <c r="A3537" i="58"/>
  <c r="A3536" i="58"/>
  <c r="A3535" i="58"/>
  <c r="A3534" i="58"/>
  <c r="A3533" i="58"/>
  <c r="A3480" i="58"/>
  <c r="A3479" i="58"/>
  <c r="A3478" i="58"/>
  <c r="A3477" i="58"/>
  <c r="A3476" i="58"/>
  <c r="A3475" i="58"/>
  <c r="A3474" i="58"/>
  <c r="A3473" i="58"/>
  <c r="A3472" i="58"/>
  <c r="A3471" i="58"/>
  <c r="G3471" i="58" s="1"/>
  <c r="I3471" i="58" s="1"/>
  <c r="A3469" i="58"/>
  <c r="A3468" i="58"/>
  <c r="A3467" i="58"/>
  <c r="A3466" i="58"/>
  <c r="A3465" i="58"/>
  <c r="A3464" i="58"/>
  <c r="A3463" i="58"/>
  <c r="A3462" i="58"/>
  <c r="A3461" i="58"/>
  <c r="A3460" i="58"/>
  <c r="A3459" i="58"/>
  <c r="G3459" i="58" s="1"/>
  <c r="I3459" i="58" s="1"/>
  <c r="A3458" i="58"/>
  <c r="A3457" i="58"/>
  <c r="A3456" i="58"/>
  <c r="A3455" i="58"/>
  <c r="A3454" i="58"/>
  <c r="A3453" i="58"/>
  <c r="A3452" i="58"/>
  <c r="A3451" i="58"/>
  <c r="A3450" i="58"/>
  <c r="A3449" i="58"/>
  <c r="A3448" i="58"/>
  <c r="A3447" i="58"/>
  <c r="A3446" i="58"/>
  <c r="A3445" i="58"/>
  <c r="G3445" i="58" s="1"/>
  <c r="I3445" i="58" s="1"/>
  <c r="A3444" i="58"/>
  <c r="A3443" i="58"/>
  <c r="A3442" i="58"/>
  <c r="A3440" i="58"/>
  <c r="A3439" i="58"/>
  <c r="A3438" i="58"/>
  <c r="A3437" i="58"/>
  <c r="A3436" i="58"/>
  <c r="A3435" i="58"/>
  <c r="A3434" i="58"/>
  <c r="A3433" i="58"/>
  <c r="A3432" i="58"/>
  <c r="A3431" i="58"/>
  <c r="A3430" i="58"/>
  <c r="A3428" i="58"/>
  <c r="A3427" i="58"/>
  <c r="A3426" i="58"/>
  <c r="A3425" i="58"/>
  <c r="A3424" i="58"/>
  <c r="A3423" i="58"/>
  <c r="A3422" i="58"/>
  <c r="A3421" i="58"/>
  <c r="A3420" i="58"/>
  <c r="A3419" i="58"/>
  <c r="A3418" i="58"/>
  <c r="A3417" i="58"/>
  <c r="A3416" i="58"/>
  <c r="G3416" i="58" s="1"/>
  <c r="I3416" i="58" s="1"/>
  <c r="A3415" i="58"/>
  <c r="A3414" i="58"/>
  <c r="A3413" i="58"/>
  <c r="A3412" i="58"/>
  <c r="A3411" i="58"/>
  <c r="A3410" i="58"/>
  <c r="A3409" i="58"/>
  <c r="A3408" i="58"/>
  <c r="A3406" i="58"/>
  <c r="A3405" i="58"/>
  <c r="A3404" i="58"/>
  <c r="A3403" i="58"/>
  <c r="A3402" i="58"/>
  <c r="A3401" i="58"/>
  <c r="A3400" i="58"/>
  <c r="A3399" i="58"/>
  <c r="A3398" i="58"/>
  <c r="A3397" i="58"/>
  <c r="A3396" i="58"/>
  <c r="A3395" i="58"/>
  <c r="G3394" i="58"/>
  <c r="I3394" i="58" s="1"/>
  <c r="A3394" i="58"/>
  <c r="A3393" i="58"/>
  <c r="A3392" i="58"/>
  <c r="A3391" i="58"/>
  <c r="A3390" i="58"/>
  <c r="A3389" i="58"/>
  <c r="A3388" i="58"/>
  <c r="A3387" i="58"/>
  <c r="A3386" i="58"/>
  <c r="A3385" i="58"/>
  <c r="A3383" i="58"/>
  <c r="A3382" i="58"/>
  <c r="A3381" i="58"/>
  <c r="A3380" i="58"/>
  <c r="A3379" i="58"/>
  <c r="G3379" i="58" s="1"/>
  <c r="I3379" i="58" s="1"/>
  <c r="A3378" i="58"/>
  <c r="A3377" i="58"/>
  <c r="A3376" i="58"/>
  <c r="A3375" i="58"/>
  <c r="A3374" i="58"/>
  <c r="A3373" i="58"/>
  <c r="A3372" i="58"/>
  <c r="A3371" i="58"/>
  <c r="A3370" i="58"/>
  <c r="A3369" i="58"/>
  <c r="A3368" i="58"/>
  <c r="A3367" i="58"/>
  <c r="A3366" i="58"/>
  <c r="A3365" i="58"/>
  <c r="G3365" i="58" s="1"/>
  <c r="I3365" i="58" s="1"/>
  <c r="A3364" i="58"/>
  <c r="A3362" i="58"/>
  <c r="A3361" i="58"/>
  <c r="A3360" i="58"/>
  <c r="A3359" i="58"/>
  <c r="A3358" i="58"/>
  <c r="A3357" i="58"/>
  <c r="A3356" i="58"/>
  <c r="A3355" i="58"/>
  <c r="A3354" i="58"/>
  <c r="A3353" i="58"/>
  <c r="A3352" i="58"/>
  <c r="G3351" i="58"/>
  <c r="I3351" i="58" s="1"/>
  <c r="A3351" i="58"/>
  <c r="A3350" i="58"/>
  <c r="G3350" i="58" s="1"/>
  <c r="I3350" i="58" s="1"/>
  <c r="A3349" i="58"/>
  <c r="A3348" i="58"/>
  <c r="A3346" i="58"/>
  <c r="A3345" i="58"/>
  <c r="A3344" i="58"/>
  <c r="A3343" i="58"/>
  <c r="A3342" i="58"/>
  <c r="A3341" i="58"/>
  <c r="A3340" i="58"/>
  <c r="A3339" i="58"/>
  <c r="A3338" i="58"/>
  <c r="A3337" i="58"/>
  <c r="A3336" i="58"/>
  <c r="G3336" i="58" s="1"/>
  <c r="I3336" i="58" s="1"/>
  <c r="A3335" i="58"/>
  <c r="A3334" i="58"/>
  <c r="A3333" i="58"/>
  <c r="A3332" i="58"/>
  <c r="A3331" i="58"/>
  <c r="G3331" i="58" s="1"/>
  <c r="I3331" i="58" s="1"/>
  <c r="A3330" i="58"/>
  <c r="A3329" i="58"/>
  <c r="A3328" i="58"/>
  <c r="A3275" i="58"/>
  <c r="A3274" i="58"/>
  <c r="A3273" i="58"/>
  <c r="A3272" i="58"/>
  <c r="A3271" i="58"/>
  <c r="A3270" i="58"/>
  <c r="A3269" i="58"/>
  <c r="A3268" i="58"/>
  <c r="A3267" i="58"/>
  <c r="A3266" i="58"/>
  <c r="G3266" i="58" s="1"/>
  <c r="I3266" i="58" s="1"/>
  <c r="A3264" i="58"/>
  <c r="A3263" i="58"/>
  <c r="A3262" i="58"/>
  <c r="A3261" i="58"/>
  <c r="A3260" i="58"/>
  <c r="A3259" i="58"/>
  <c r="A3258" i="58"/>
  <c r="A3257" i="58"/>
  <c r="A3256" i="58"/>
  <c r="A3255" i="58"/>
  <c r="A3254" i="58"/>
  <c r="A3253" i="58"/>
  <c r="A3252" i="58"/>
  <c r="A3251" i="58"/>
  <c r="G3251" i="58" s="1"/>
  <c r="I3251" i="58" s="1"/>
  <c r="A3250" i="58"/>
  <c r="A3249" i="58"/>
  <c r="G3249" i="58" s="1"/>
  <c r="I3249" i="58" s="1"/>
  <c r="A3248" i="58"/>
  <c r="A3247" i="58"/>
  <c r="A3246" i="58"/>
  <c r="A3245" i="58"/>
  <c r="A3244" i="58"/>
  <c r="A3243" i="58"/>
  <c r="A3242" i="58"/>
  <c r="A3241" i="58"/>
  <c r="A3240" i="58"/>
  <c r="A3239" i="58"/>
  <c r="A3238" i="58"/>
  <c r="A3237" i="58"/>
  <c r="A3235" i="58"/>
  <c r="A3234" i="58"/>
  <c r="G3233" i="58"/>
  <c r="I3233" i="58" s="1"/>
  <c r="A3233" i="58"/>
  <c r="A3232" i="58"/>
  <c r="G3232" i="58" s="1"/>
  <c r="I3232" i="58" s="1"/>
  <c r="A3231" i="58"/>
  <c r="A3230" i="58"/>
  <c r="A3229" i="58"/>
  <c r="A3228" i="58"/>
  <c r="A3227" i="58"/>
  <c r="A3226" i="58"/>
  <c r="A3225" i="58"/>
  <c r="A3223" i="58"/>
  <c r="A3222" i="58"/>
  <c r="G3222" i="58" s="1"/>
  <c r="I3222" i="58" s="1"/>
  <c r="A3221" i="58"/>
  <c r="A3220" i="58"/>
  <c r="A3219" i="58"/>
  <c r="A3218" i="58"/>
  <c r="A3217" i="58"/>
  <c r="A3216" i="58"/>
  <c r="A3215" i="58"/>
  <c r="A3214" i="58"/>
  <c r="A3213" i="58"/>
  <c r="A3212" i="58"/>
  <c r="A3211" i="58"/>
  <c r="A3210" i="58"/>
  <c r="A3209" i="58"/>
  <c r="A3208" i="58"/>
  <c r="A3207" i="58"/>
  <c r="G3206" i="58"/>
  <c r="I3206" i="58" s="1"/>
  <c r="A3206" i="58"/>
  <c r="A3205" i="58"/>
  <c r="A3204" i="58"/>
  <c r="A3203" i="58"/>
  <c r="A3201" i="58"/>
  <c r="A3200" i="58"/>
  <c r="A3199" i="58"/>
  <c r="A3198" i="58"/>
  <c r="A3197" i="58"/>
  <c r="A3196" i="58"/>
  <c r="A3195" i="58"/>
  <c r="A3194" i="58"/>
  <c r="A3193" i="58"/>
  <c r="A3192" i="58"/>
  <c r="A3191" i="58"/>
  <c r="A3190" i="58"/>
  <c r="A3189" i="58"/>
  <c r="A3188" i="58"/>
  <c r="A3187" i="58"/>
  <c r="A3186" i="58"/>
  <c r="A3185" i="58"/>
  <c r="G3184" i="58"/>
  <c r="I3184" i="58" s="1"/>
  <c r="A3184" i="58"/>
  <c r="A3183" i="58"/>
  <c r="A3182" i="58"/>
  <c r="A3181" i="58"/>
  <c r="A3180" i="58"/>
  <c r="A3178" i="58"/>
  <c r="A3177" i="58"/>
  <c r="A3176" i="58"/>
  <c r="A3175" i="58"/>
  <c r="A3174" i="58"/>
  <c r="A3173" i="58"/>
  <c r="A3172" i="58"/>
  <c r="A3171" i="58"/>
  <c r="A3170" i="58"/>
  <c r="A3169" i="58"/>
  <c r="G3169" i="58" s="1"/>
  <c r="I3169" i="58" s="1"/>
  <c r="A3168" i="58"/>
  <c r="A3167" i="58"/>
  <c r="A3166" i="58"/>
  <c r="A3165" i="58"/>
  <c r="A3164" i="58"/>
  <c r="A3163" i="58"/>
  <c r="A3162" i="58"/>
  <c r="A3161" i="58"/>
  <c r="A3160" i="58"/>
  <c r="A3159" i="58"/>
  <c r="A3157" i="58"/>
  <c r="A3156" i="58"/>
  <c r="A3155" i="58"/>
  <c r="A3154" i="58"/>
  <c r="A3153" i="58"/>
  <c r="A3152" i="58"/>
  <c r="A3151" i="58"/>
  <c r="G3151" i="58" s="1"/>
  <c r="I3151" i="58" s="1"/>
  <c r="A3150" i="58"/>
  <c r="A3149" i="58"/>
  <c r="A3148" i="58"/>
  <c r="A3147" i="58"/>
  <c r="A3146" i="58"/>
  <c r="A3145" i="58"/>
  <c r="A3144" i="58"/>
  <c r="A3143" i="58"/>
  <c r="A3141" i="58"/>
  <c r="A3140" i="58"/>
  <c r="A3139" i="58"/>
  <c r="A3138" i="58"/>
  <c r="A3137" i="58"/>
  <c r="A3136" i="58"/>
  <c r="A3135" i="58"/>
  <c r="A3134" i="58"/>
  <c r="G3134" i="58" s="1"/>
  <c r="I3134" i="58" s="1"/>
  <c r="A3133" i="58"/>
  <c r="A3132" i="58"/>
  <c r="A3131" i="58"/>
  <c r="A3130" i="58"/>
  <c r="A3129" i="58"/>
  <c r="A3128" i="58"/>
  <c r="A3127" i="58"/>
  <c r="A3126" i="58"/>
  <c r="A3125" i="58"/>
  <c r="A3124" i="58"/>
  <c r="A3123" i="58"/>
  <c r="A3070" i="58"/>
  <c r="A3069" i="58"/>
  <c r="A3068" i="58"/>
  <c r="A3067" i="58"/>
  <c r="A3066" i="58"/>
  <c r="A3065" i="58"/>
  <c r="G3065" i="58" s="1"/>
  <c r="I3065" i="58" s="1"/>
  <c r="A3064" i="58"/>
  <c r="A3063" i="58"/>
  <c r="A3062" i="58"/>
  <c r="A3061" i="58"/>
  <c r="G3061" i="58" s="1"/>
  <c r="I3061" i="58" s="1"/>
  <c r="A3059" i="58"/>
  <c r="A3058" i="58"/>
  <c r="A3057" i="58"/>
  <c r="A3056" i="58"/>
  <c r="A3055" i="58"/>
  <c r="A3054" i="58"/>
  <c r="A3053" i="58"/>
  <c r="A3052" i="58"/>
  <c r="A3051" i="58"/>
  <c r="G3051" i="58" s="1"/>
  <c r="I3051" i="58" s="1"/>
  <c r="A3050" i="58"/>
  <c r="A3049" i="58"/>
  <c r="A3048" i="58"/>
  <c r="A3047" i="58"/>
  <c r="A3046" i="58"/>
  <c r="A3045" i="58"/>
  <c r="A3044" i="58"/>
  <c r="A3043" i="58"/>
  <c r="A3042" i="58"/>
  <c r="A3041" i="58"/>
  <c r="A3040" i="58"/>
  <c r="A3039" i="58"/>
  <c r="A3038" i="58"/>
  <c r="A3037" i="58"/>
  <c r="A3036" i="58"/>
  <c r="G3036" i="58" s="1"/>
  <c r="I3036" i="58" s="1"/>
  <c r="A3035" i="58"/>
  <c r="A3034" i="58"/>
  <c r="G3034" i="58" s="1"/>
  <c r="I3034" i="58" s="1"/>
  <c r="A3033" i="58"/>
  <c r="A3032" i="58"/>
  <c r="G3032" i="58" s="1"/>
  <c r="I3032" i="58" s="1"/>
  <c r="A3030" i="58"/>
  <c r="A3029" i="58"/>
  <c r="A3028" i="58"/>
  <c r="A3027" i="58"/>
  <c r="A3026" i="58"/>
  <c r="A3025" i="58"/>
  <c r="A3024" i="58"/>
  <c r="A3023" i="58"/>
  <c r="A3022" i="58"/>
  <c r="A3021" i="58"/>
  <c r="A3020" i="58"/>
  <c r="A3018" i="58"/>
  <c r="A3017" i="58"/>
  <c r="G3017" i="58" s="1"/>
  <c r="I3017" i="58" s="1"/>
  <c r="A3016" i="58"/>
  <c r="A3015" i="58"/>
  <c r="A3014" i="58"/>
  <c r="A3013" i="58"/>
  <c r="A3012" i="58"/>
  <c r="A3011" i="58"/>
  <c r="A3010" i="58"/>
  <c r="A3009" i="58"/>
  <c r="A3008" i="58"/>
  <c r="A3007" i="58"/>
  <c r="A3006" i="58"/>
  <c r="A3005" i="58"/>
  <c r="A3004" i="58"/>
  <c r="A3003" i="58"/>
  <c r="A3002" i="58"/>
  <c r="A3001" i="58"/>
  <c r="G3001" i="58" s="1"/>
  <c r="I3001" i="58" s="1"/>
  <c r="A3000" i="58"/>
  <c r="A2999" i="58"/>
  <c r="G2999" i="58" s="1"/>
  <c r="I2999" i="58" s="1"/>
  <c r="A2998" i="58"/>
  <c r="A2996" i="58"/>
  <c r="A2995" i="58"/>
  <c r="A2994" i="58"/>
  <c r="A2993" i="58"/>
  <c r="A2992" i="58"/>
  <c r="A2991" i="58"/>
  <c r="A2990" i="58"/>
  <c r="A2989" i="58"/>
  <c r="A2988" i="58"/>
  <c r="A2987" i="58"/>
  <c r="G2987" i="58" s="1"/>
  <c r="I2987" i="58" s="1"/>
  <c r="A2986" i="58"/>
  <c r="G2986" i="58" s="1"/>
  <c r="I2986" i="58" s="1"/>
  <c r="A2985" i="58"/>
  <c r="A2984" i="58"/>
  <c r="A2983" i="58"/>
  <c r="A2982" i="58"/>
  <c r="A2981" i="58"/>
  <c r="A2980" i="58"/>
  <c r="A2979" i="58"/>
  <c r="A2978" i="58"/>
  <c r="G2978" i="58" s="1"/>
  <c r="I2978" i="58" s="1"/>
  <c r="A2977" i="58"/>
  <c r="A2976" i="58"/>
  <c r="A2975" i="58"/>
  <c r="A2973" i="58"/>
  <c r="G2973" i="58" s="1"/>
  <c r="I2973" i="58" s="1"/>
  <c r="A2972" i="58"/>
  <c r="A2971" i="58"/>
  <c r="A2970" i="58"/>
  <c r="G2970" i="58" s="1"/>
  <c r="I2970" i="58" s="1"/>
  <c r="A2969" i="58"/>
  <c r="A2968" i="58"/>
  <c r="A2967" i="58"/>
  <c r="A2966" i="58"/>
  <c r="A2965" i="58"/>
  <c r="A2964" i="58"/>
  <c r="A2963" i="58"/>
  <c r="A2962" i="58"/>
  <c r="A2961" i="58"/>
  <c r="A2960" i="58"/>
  <c r="A2959" i="58"/>
  <c r="A2958" i="58"/>
  <c r="A2957" i="58"/>
  <c r="G2957" i="58" s="1"/>
  <c r="I2957" i="58" s="1"/>
  <c r="A2956" i="58"/>
  <c r="A2955" i="58"/>
  <c r="A2954" i="58"/>
  <c r="A2952" i="58"/>
  <c r="A2951" i="58"/>
  <c r="A2950" i="58"/>
  <c r="A2949" i="58"/>
  <c r="A2948" i="58"/>
  <c r="A2947" i="58"/>
  <c r="A2946" i="58"/>
  <c r="A2945" i="58"/>
  <c r="A2944" i="58"/>
  <c r="A2943" i="58"/>
  <c r="A2942" i="58"/>
  <c r="A2941" i="58"/>
  <c r="A2940" i="58"/>
  <c r="A2939" i="58"/>
  <c r="G2939" i="58" s="1"/>
  <c r="I2939" i="58" s="1"/>
  <c r="A2938" i="58"/>
  <c r="A2936" i="58"/>
  <c r="A2935" i="58"/>
  <c r="A2934" i="58"/>
  <c r="A2933" i="58"/>
  <c r="A2932" i="58"/>
  <c r="A2931" i="58"/>
  <c r="A2930" i="58"/>
  <c r="A2929" i="58"/>
  <c r="A2928" i="58"/>
  <c r="A2927" i="58"/>
  <c r="A2926" i="58"/>
  <c r="A2925" i="58"/>
  <c r="G2925" i="58" s="1"/>
  <c r="I2925" i="58" s="1"/>
  <c r="A2924" i="58"/>
  <c r="A2923" i="58"/>
  <c r="A2922" i="58"/>
  <c r="A2921" i="58"/>
  <c r="A2920" i="58"/>
  <c r="A2919" i="58"/>
  <c r="A2918" i="58"/>
  <c r="A2865" i="58"/>
  <c r="A2864" i="58"/>
  <c r="A2863" i="58"/>
  <c r="A2862" i="58"/>
  <c r="A2861" i="58"/>
  <c r="A2860" i="58"/>
  <c r="A2859" i="58"/>
  <c r="A2858" i="58"/>
  <c r="A2857" i="58"/>
  <c r="G2856" i="58"/>
  <c r="I2856" i="58" s="1"/>
  <c r="A2856" i="58"/>
  <c r="A2854" i="58"/>
  <c r="A2853" i="58"/>
  <c r="A2852" i="58"/>
  <c r="A2851" i="58"/>
  <c r="A2850" i="58"/>
  <c r="A2849" i="58"/>
  <c r="A2848" i="58"/>
  <c r="A2847" i="58"/>
  <c r="A2846" i="58"/>
  <c r="A2845" i="58"/>
  <c r="A2844" i="58"/>
  <c r="A2843" i="58"/>
  <c r="A2842" i="58"/>
  <c r="A2841" i="58"/>
  <c r="A2840" i="58"/>
  <c r="A2839" i="58"/>
  <c r="A2838" i="58"/>
  <c r="A2837" i="58"/>
  <c r="A2836" i="58"/>
  <c r="A2835" i="58"/>
  <c r="A2834" i="58"/>
  <c r="A2833" i="58"/>
  <c r="A2832" i="58"/>
  <c r="A2831" i="58"/>
  <c r="A2830" i="58"/>
  <c r="A2829" i="58"/>
  <c r="A2828" i="58"/>
  <c r="A2827" i="58"/>
  <c r="A2825" i="58"/>
  <c r="A2824" i="58"/>
  <c r="A2823" i="58"/>
  <c r="A2822" i="58"/>
  <c r="A2821" i="58"/>
  <c r="A2820" i="58"/>
  <c r="A2819" i="58"/>
  <c r="A2818" i="58"/>
  <c r="A2817" i="58"/>
  <c r="A2816" i="58"/>
  <c r="A2815" i="58"/>
  <c r="A2813" i="58"/>
  <c r="A2812" i="58"/>
  <c r="G2812" i="58" s="1"/>
  <c r="I2812" i="58" s="1"/>
  <c r="A2811" i="58"/>
  <c r="A2810" i="58"/>
  <c r="A2809" i="58"/>
  <c r="A2808" i="58"/>
  <c r="A2807" i="58"/>
  <c r="A2806" i="58"/>
  <c r="A2805" i="58"/>
  <c r="A2804" i="58"/>
  <c r="A2803" i="58"/>
  <c r="A2802" i="58"/>
  <c r="A2801" i="58"/>
  <c r="A2800" i="58"/>
  <c r="A2799" i="58"/>
  <c r="A2798" i="58"/>
  <c r="A2797" i="58"/>
  <c r="A2796" i="58"/>
  <c r="A2795" i="58"/>
  <c r="A2794" i="58"/>
  <c r="A2793" i="58"/>
  <c r="A2791" i="58"/>
  <c r="A2790" i="58"/>
  <c r="A2789" i="58"/>
  <c r="A2788" i="58"/>
  <c r="A2787" i="58"/>
  <c r="A2786" i="58"/>
  <c r="A2785" i="58"/>
  <c r="A2784" i="58"/>
  <c r="A2783" i="58"/>
  <c r="A2782" i="58"/>
  <c r="A2781" i="58"/>
  <c r="A2780" i="58"/>
  <c r="A2779" i="58"/>
  <c r="A2778" i="58"/>
  <c r="A2777" i="58"/>
  <c r="A2776" i="58"/>
  <c r="A2775" i="58"/>
  <c r="A2774" i="58"/>
  <c r="A2773" i="58"/>
  <c r="A2772" i="58"/>
  <c r="A2771" i="58"/>
  <c r="A2770" i="58"/>
  <c r="A2768" i="58"/>
  <c r="A2767" i="58"/>
  <c r="A2766" i="58"/>
  <c r="A2765" i="58"/>
  <c r="A2764" i="58"/>
  <c r="A2763" i="58"/>
  <c r="A2762" i="58"/>
  <c r="A2761" i="58"/>
  <c r="A2760" i="58"/>
  <c r="A2759" i="58"/>
  <c r="A2758" i="58"/>
  <c r="A2757" i="58"/>
  <c r="A2756" i="58"/>
  <c r="A2755" i="58"/>
  <c r="A2754" i="58"/>
  <c r="A2753" i="58"/>
  <c r="A2752" i="58"/>
  <c r="A2751" i="58"/>
  <c r="A2750" i="58"/>
  <c r="A2749" i="58"/>
  <c r="A2747" i="58"/>
  <c r="A2746" i="58"/>
  <c r="A2745" i="58"/>
  <c r="A2744" i="58"/>
  <c r="A2743" i="58"/>
  <c r="A2742" i="58"/>
  <c r="A2741" i="58"/>
  <c r="G2741" i="58" s="1"/>
  <c r="I2741" i="58" s="1"/>
  <c r="A2740" i="58"/>
  <c r="A2739" i="58"/>
  <c r="A2738" i="58"/>
  <c r="A2737" i="58"/>
  <c r="A2736" i="58"/>
  <c r="A2735" i="58"/>
  <c r="A2734" i="58"/>
  <c r="A2733" i="58"/>
  <c r="A2731" i="58"/>
  <c r="A2730" i="58"/>
  <c r="A2729" i="58"/>
  <c r="A2728" i="58"/>
  <c r="G2728" i="58" s="1"/>
  <c r="I2728" i="58" s="1"/>
  <c r="A2727" i="58"/>
  <c r="A2726" i="58"/>
  <c r="A2725" i="58"/>
  <c r="A2724" i="58"/>
  <c r="A2723" i="58"/>
  <c r="A2722" i="58"/>
  <c r="A2721" i="58"/>
  <c r="A2720" i="58"/>
  <c r="A2719" i="58"/>
  <c r="A2718" i="58"/>
  <c r="A2717" i="58"/>
  <c r="A2716" i="58"/>
  <c r="A2715" i="58"/>
  <c r="A2714" i="58"/>
  <c r="A2713" i="58"/>
  <c r="A2660" i="58"/>
  <c r="A2659" i="58"/>
  <c r="A2658" i="58"/>
  <c r="A2657" i="58"/>
  <c r="A2656" i="58"/>
  <c r="A2655" i="58"/>
  <c r="A2654" i="58"/>
  <c r="A2653" i="58"/>
  <c r="A2652" i="58"/>
  <c r="A2651" i="58"/>
  <c r="G2651" i="58" s="1"/>
  <c r="I2651" i="58" s="1"/>
  <c r="A2649" i="58"/>
  <c r="A2648" i="58"/>
  <c r="A2647" i="58"/>
  <c r="A2646" i="58"/>
  <c r="A2645" i="58"/>
  <c r="A2644" i="58"/>
  <c r="A2643" i="58"/>
  <c r="A2642" i="58"/>
  <c r="A2641" i="58"/>
  <c r="A2640" i="58"/>
  <c r="A2639" i="58"/>
  <c r="A2638" i="58"/>
  <c r="A2637" i="58"/>
  <c r="A2636" i="58"/>
  <c r="A2635" i="58"/>
  <c r="A2634" i="58"/>
  <c r="A2633" i="58"/>
  <c r="A2632" i="58"/>
  <c r="A2631" i="58"/>
  <c r="A2630" i="58"/>
  <c r="A2629" i="58"/>
  <c r="A2628" i="58"/>
  <c r="A2627" i="58"/>
  <c r="A2626" i="58"/>
  <c r="A2625" i="58"/>
  <c r="A2624" i="58"/>
  <c r="A2623" i="58"/>
  <c r="A2622" i="58"/>
  <c r="A2620" i="58"/>
  <c r="A2619" i="58"/>
  <c r="A2618" i="58"/>
  <c r="A2617" i="58"/>
  <c r="A2616" i="58"/>
  <c r="A2615" i="58"/>
  <c r="A2614" i="58"/>
  <c r="A2613" i="58"/>
  <c r="A2612" i="58"/>
  <c r="A2611" i="58"/>
  <c r="A2610" i="58"/>
  <c r="A2608" i="58"/>
  <c r="A2607" i="58"/>
  <c r="G2607" i="58" s="1"/>
  <c r="I2607" i="58" s="1"/>
  <c r="A2606" i="58"/>
  <c r="A2605" i="58"/>
  <c r="A2604" i="58"/>
  <c r="A2603" i="58"/>
  <c r="A2602" i="58"/>
  <c r="A2601" i="58"/>
  <c r="A2600" i="58"/>
  <c r="A2599" i="58"/>
  <c r="A2598" i="58"/>
  <c r="A2597" i="58"/>
  <c r="A2596" i="58"/>
  <c r="A2595" i="58"/>
  <c r="A2594" i="58"/>
  <c r="A2593" i="58"/>
  <c r="A2592" i="58"/>
  <c r="A2591" i="58"/>
  <c r="G2591" i="58" s="1"/>
  <c r="I2591" i="58" s="1"/>
  <c r="A2590" i="58"/>
  <c r="A2589" i="58"/>
  <c r="A2588" i="58"/>
  <c r="A2586" i="58"/>
  <c r="A2585" i="58"/>
  <c r="A2584" i="58"/>
  <c r="A2583" i="58"/>
  <c r="A2582" i="58"/>
  <c r="A2581" i="58"/>
  <c r="A2580" i="58"/>
  <c r="A2579" i="58"/>
  <c r="A2578" i="58"/>
  <c r="A2577" i="58"/>
  <c r="A2576" i="58"/>
  <c r="A2575" i="58"/>
  <c r="A2574" i="58"/>
  <c r="G2574" i="58" s="1"/>
  <c r="I2574" i="58" s="1"/>
  <c r="A2573" i="58"/>
  <c r="A2572" i="58"/>
  <c r="A2571" i="58"/>
  <c r="A2570" i="58"/>
  <c r="A2569" i="58"/>
  <c r="A2568" i="58"/>
  <c r="A2567" i="58"/>
  <c r="A2566" i="58"/>
  <c r="A2565" i="58"/>
  <c r="A2563" i="58"/>
  <c r="A2562" i="58"/>
  <c r="A2561" i="58"/>
  <c r="A2560" i="58"/>
  <c r="A2559" i="58"/>
  <c r="A2558" i="58"/>
  <c r="A2557" i="58"/>
  <c r="G2557" i="58" s="1"/>
  <c r="I2557" i="58" s="1"/>
  <c r="A2556" i="58"/>
  <c r="A2555" i="58"/>
  <c r="A2554" i="58"/>
  <c r="A2553" i="58"/>
  <c r="A2552" i="58"/>
  <c r="A2551" i="58"/>
  <c r="A2550" i="58"/>
  <c r="A2549" i="58"/>
  <c r="A2548" i="58"/>
  <c r="A2547" i="58"/>
  <c r="A2546" i="58"/>
  <c r="A2545" i="58"/>
  <c r="A2544" i="58"/>
  <c r="A2542" i="58"/>
  <c r="A2541" i="58"/>
  <c r="A2540" i="58"/>
  <c r="A2539" i="58"/>
  <c r="G2539" i="58" s="1"/>
  <c r="I2539" i="58" s="1"/>
  <c r="A2538" i="58"/>
  <c r="G2537" i="58"/>
  <c r="I2537" i="58" s="1"/>
  <c r="A2537" i="58"/>
  <c r="A2536" i="58"/>
  <c r="A2535" i="58"/>
  <c r="A2534" i="58"/>
  <c r="A2533" i="58"/>
  <c r="A2532" i="58"/>
  <c r="A2531" i="58"/>
  <c r="A2530" i="58"/>
  <c r="A2529" i="58"/>
  <c r="A2528" i="58"/>
  <c r="A2526" i="58"/>
  <c r="A2525" i="58"/>
  <c r="A2524" i="58"/>
  <c r="A2523" i="58"/>
  <c r="A2522" i="58"/>
  <c r="G2521" i="58"/>
  <c r="I2521" i="58" s="1"/>
  <c r="A2521" i="58"/>
  <c r="A2520" i="58"/>
  <c r="A2519" i="58"/>
  <c r="A2518" i="58"/>
  <c r="A2517" i="58"/>
  <c r="A2516" i="58"/>
  <c r="A2515" i="58"/>
  <c r="A2514" i="58"/>
  <c r="A2513" i="58"/>
  <c r="A2512" i="58"/>
  <c r="A2511" i="58"/>
  <c r="A2510" i="58"/>
  <c r="A2509" i="58"/>
  <c r="A2508" i="58"/>
  <c r="C2472" i="58"/>
  <c r="C2471" i="58"/>
  <c r="C2470" i="58"/>
  <c r="C2468" i="58"/>
  <c r="A2464" i="58"/>
  <c r="G2464" i="58" s="1"/>
  <c r="I2464" i="58" s="1"/>
  <c r="G2463" i="58"/>
  <c r="I2463" i="58" s="1"/>
  <c r="A2463" i="58"/>
  <c r="A2462" i="58"/>
  <c r="G2462" i="58" s="1"/>
  <c r="I2462" i="58" s="1"/>
  <c r="A2461" i="58"/>
  <c r="G2461" i="58" s="1"/>
  <c r="I2461" i="58" s="1"/>
  <c r="A2414" i="58"/>
  <c r="A2413" i="58"/>
  <c r="A2412" i="58"/>
  <c r="A2411" i="58"/>
  <c r="A2410" i="58"/>
  <c r="A2409" i="58"/>
  <c r="A2408" i="58"/>
  <c r="A2407" i="58"/>
  <c r="A2406" i="58"/>
  <c r="A2405" i="58"/>
  <c r="G2405" i="58" s="1"/>
  <c r="I2405" i="58" s="1"/>
  <c r="A2403" i="58"/>
  <c r="A2402" i="58"/>
  <c r="A2401" i="58"/>
  <c r="A2400" i="58"/>
  <c r="A2399" i="58"/>
  <c r="A2398" i="58"/>
  <c r="A2397" i="58"/>
  <c r="A2396" i="58"/>
  <c r="A2395" i="58"/>
  <c r="A2394" i="58"/>
  <c r="A2393" i="58"/>
  <c r="A2392" i="58"/>
  <c r="A2391" i="58"/>
  <c r="A2390" i="58"/>
  <c r="A2389" i="58"/>
  <c r="G2389" i="58" s="1"/>
  <c r="I2389" i="58" s="1"/>
  <c r="A2388" i="58"/>
  <c r="A2387" i="58"/>
  <c r="A2386" i="58"/>
  <c r="A2385" i="58"/>
  <c r="A2384" i="58"/>
  <c r="A2383" i="58"/>
  <c r="A2382" i="58"/>
  <c r="A2381" i="58"/>
  <c r="A2380" i="58"/>
  <c r="A2379" i="58"/>
  <c r="A2378" i="58"/>
  <c r="A2377" i="58"/>
  <c r="A2376" i="58"/>
  <c r="A2374" i="58"/>
  <c r="A2373" i="58"/>
  <c r="A2372" i="58"/>
  <c r="A2371" i="58"/>
  <c r="A2370" i="58"/>
  <c r="A2369" i="58"/>
  <c r="A2368" i="58"/>
  <c r="A2367" i="58"/>
  <c r="A2366" i="58"/>
  <c r="A2365" i="58"/>
  <c r="A2364" i="58"/>
  <c r="A2362" i="58"/>
  <c r="A2361" i="58"/>
  <c r="A2360" i="58"/>
  <c r="A2359" i="58"/>
  <c r="A2358" i="58"/>
  <c r="A2357" i="58"/>
  <c r="A2356" i="58"/>
  <c r="A2355" i="58"/>
  <c r="A2354" i="58"/>
  <c r="A2353" i="58"/>
  <c r="A2352" i="58"/>
  <c r="A2351" i="58"/>
  <c r="A2350" i="58"/>
  <c r="A2349" i="58"/>
  <c r="A2348" i="58"/>
  <c r="A2347" i="58"/>
  <c r="A2346" i="58"/>
  <c r="A2345" i="58"/>
  <c r="A2344" i="58"/>
  <c r="A2343" i="58"/>
  <c r="A2342" i="58"/>
  <c r="A2340" i="58"/>
  <c r="A2339" i="58"/>
  <c r="A2338" i="58"/>
  <c r="A2337" i="58"/>
  <c r="A2336" i="58"/>
  <c r="A2335" i="58"/>
  <c r="A2334" i="58"/>
  <c r="A2333" i="58"/>
  <c r="A2332" i="58"/>
  <c r="A2331" i="58"/>
  <c r="A2330" i="58"/>
  <c r="A2329" i="58"/>
  <c r="A2328" i="58"/>
  <c r="A2327" i="58"/>
  <c r="A2326" i="58"/>
  <c r="A2325" i="58"/>
  <c r="A2324" i="58"/>
  <c r="A2323" i="58"/>
  <c r="A2322" i="58"/>
  <c r="A2321" i="58"/>
  <c r="A2320" i="58"/>
  <c r="A2319" i="58"/>
  <c r="A2317" i="58"/>
  <c r="A2316" i="58"/>
  <c r="A2315" i="58"/>
  <c r="A2314" i="58"/>
  <c r="A2313" i="58"/>
  <c r="A2312" i="58"/>
  <c r="A2311" i="58"/>
  <c r="A2310" i="58"/>
  <c r="A2309" i="58"/>
  <c r="A2308" i="58"/>
  <c r="A2307" i="58"/>
  <c r="A2306" i="58"/>
  <c r="A2305" i="58"/>
  <c r="A2304" i="58"/>
  <c r="A2303" i="58"/>
  <c r="A2302" i="58"/>
  <c r="A2301" i="58"/>
  <c r="A2300" i="58"/>
  <c r="A2299" i="58"/>
  <c r="A2298" i="58"/>
  <c r="A2296" i="58"/>
  <c r="A2295" i="58"/>
  <c r="A2294" i="58"/>
  <c r="G2293" i="58"/>
  <c r="I2293" i="58" s="1"/>
  <c r="A2293" i="58"/>
  <c r="A2292" i="58"/>
  <c r="A2291" i="58"/>
  <c r="A2290" i="58"/>
  <c r="A2289" i="58"/>
  <c r="A2288" i="58"/>
  <c r="A2287" i="58"/>
  <c r="A2286" i="58"/>
  <c r="A2285" i="58"/>
  <c r="A2284" i="58"/>
  <c r="A2283" i="58"/>
  <c r="A2282" i="58"/>
  <c r="A2280" i="58"/>
  <c r="A2279" i="58"/>
  <c r="A2278" i="58"/>
  <c r="A2277" i="58"/>
  <c r="G2277" i="58" s="1"/>
  <c r="I2277" i="58" s="1"/>
  <c r="A2276" i="58"/>
  <c r="A2275" i="58"/>
  <c r="G2275" i="58" s="1"/>
  <c r="I2275" i="58" s="1"/>
  <c r="A2274" i="58"/>
  <c r="A2273" i="58"/>
  <c r="A2272" i="58"/>
  <c r="A2271" i="58"/>
  <c r="A2270" i="58"/>
  <c r="A2269" i="58"/>
  <c r="A2268" i="58"/>
  <c r="A2267" i="58"/>
  <c r="A2266" i="58"/>
  <c r="A2265" i="58"/>
  <c r="A2264" i="58"/>
  <c r="A2263" i="58"/>
  <c r="A2262" i="58"/>
  <c r="A2209" i="58"/>
  <c r="A2208" i="58"/>
  <c r="A2207" i="58"/>
  <c r="A2206" i="58"/>
  <c r="A2205" i="58"/>
  <c r="A2204" i="58"/>
  <c r="A2203" i="58"/>
  <c r="A2202" i="58"/>
  <c r="A2201" i="58"/>
  <c r="G2201" i="58" s="1"/>
  <c r="I2201" i="58" s="1"/>
  <c r="A2200" i="58"/>
  <c r="G2200" i="58" s="1"/>
  <c r="I2200" i="58" s="1"/>
  <c r="A2198" i="58"/>
  <c r="A2197" i="58"/>
  <c r="A2196" i="58"/>
  <c r="A2195" i="58"/>
  <c r="A2194" i="58"/>
  <c r="A2193" i="58"/>
  <c r="A2192" i="58"/>
  <c r="A2191" i="58"/>
  <c r="A2190" i="58"/>
  <c r="A2189" i="58"/>
  <c r="A2188" i="58"/>
  <c r="A2187" i="58"/>
  <c r="A2186" i="58"/>
  <c r="A2185" i="58"/>
  <c r="A2184" i="58"/>
  <c r="A2183" i="58"/>
  <c r="A2182" i="58"/>
  <c r="G2182" i="58" s="1"/>
  <c r="I2182" i="58" s="1"/>
  <c r="A2181" i="58"/>
  <c r="A2180" i="58"/>
  <c r="A2179" i="58"/>
  <c r="A2178" i="58"/>
  <c r="A2177" i="58"/>
  <c r="A2176" i="58"/>
  <c r="A2175" i="58"/>
  <c r="A2174" i="58"/>
  <c r="A2173" i="58"/>
  <c r="A2172" i="58"/>
  <c r="A2171" i="58"/>
  <c r="A2169" i="58"/>
  <c r="A2168" i="58"/>
  <c r="A2167" i="58"/>
  <c r="A2166" i="58"/>
  <c r="A2165" i="58"/>
  <c r="G2165" i="58" s="1"/>
  <c r="I2165" i="58" s="1"/>
  <c r="A2164" i="58"/>
  <c r="A2163" i="58"/>
  <c r="A2162" i="58"/>
  <c r="A2161" i="58"/>
  <c r="A2160" i="58"/>
  <c r="A2159" i="58"/>
  <c r="A2157" i="58"/>
  <c r="A2156" i="58"/>
  <c r="A2155" i="58"/>
  <c r="A2154" i="58"/>
  <c r="A2153" i="58"/>
  <c r="A2152" i="58"/>
  <c r="A2151" i="58"/>
  <c r="A2150" i="58"/>
  <c r="A2149" i="58"/>
  <c r="A2148" i="58"/>
  <c r="A2147" i="58"/>
  <c r="A2146" i="58"/>
  <c r="A2145" i="58"/>
  <c r="A2144" i="58"/>
  <c r="A2143" i="58"/>
  <c r="A2142" i="58"/>
  <c r="A2141" i="58"/>
  <c r="A2140" i="58"/>
  <c r="A2139" i="58"/>
  <c r="A2138" i="58"/>
  <c r="A2137" i="58"/>
  <c r="A2135" i="58"/>
  <c r="A2134" i="58"/>
  <c r="A2133" i="58"/>
  <c r="A2132" i="58"/>
  <c r="G2132" i="58" s="1"/>
  <c r="I2132" i="58" s="1"/>
  <c r="A2131" i="58"/>
  <c r="A2130" i="58"/>
  <c r="A2129" i="58"/>
  <c r="A2128" i="58"/>
  <c r="A2127" i="58"/>
  <c r="A2126" i="58"/>
  <c r="A2125" i="58"/>
  <c r="A2124" i="58"/>
  <c r="A2123" i="58"/>
  <c r="A2122" i="58"/>
  <c r="A2121" i="58"/>
  <c r="A2120" i="58"/>
  <c r="A2119" i="58"/>
  <c r="A2118" i="58"/>
  <c r="A2117" i="58"/>
  <c r="A2116" i="58"/>
  <c r="G2116" i="58" s="1"/>
  <c r="I2116" i="58" s="1"/>
  <c r="A2115" i="58"/>
  <c r="A2114" i="58"/>
  <c r="A2112" i="58"/>
  <c r="A2111" i="58"/>
  <c r="A2110" i="58"/>
  <c r="A2109" i="58"/>
  <c r="G2109" i="58" s="1"/>
  <c r="I2109" i="58" s="1"/>
  <c r="A2108" i="58"/>
  <c r="A2107" i="58"/>
  <c r="A2106" i="58"/>
  <c r="A2105" i="58"/>
  <c r="A2104" i="58"/>
  <c r="A2103" i="58"/>
  <c r="A2102" i="58"/>
  <c r="A2101" i="58"/>
  <c r="A2100" i="58"/>
  <c r="A2099" i="58"/>
  <c r="G2099" i="58" s="1"/>
  <c r="I2099" i="58" s="1"/>
  <c r="A2098" i="58"/>
  <c r="A2097" i="58"/>
  <c r="A2096" i="58"/>
  <c r="A2095" i="58"/>
  <c r="A2094" i="58"/>
  <c r="A2093" i="58"/>
  <c r="G2093" i="58" s="1"/>
  <c r="I2093" i="58" s="1"/>
  <c r="A2091" i="58"/>
  <c r="A2090" i="58"/>
  <c r="A2089" i="58"/>
  <c r="A2088" i="58"/>
  <c r="A2087" i="58"/>
  <c r="A2086" i="58"/>
  <c r="A2085" i="58"/>
  <c r="A2084" i="58"/>
  <c r="G2083" i="58"/>
  <c r="I2083" i="58" s="1"/>
  <c r="A2083" i="58"/>
  <c r="A2082" i="58"/>
  <c r="A2081" i="58"/>
  <c r="A2080" i="58"/>
  <c r="A2079" i="58"/>
  <c r="A2078" i="58"/>
  <c r="A2077" i="58"/>
  <c r="A2075" i="58"/>
  <c r="A2074" i="58"/>
  <c r="A2073" i="58"/>
  <c r="A2072" i="58"/>
  <c r="A2071" i="58"/>
  <c r="A2070" i="58"/>
  <c r="A2069" i="58"/>
  <c r="A2068" i="58"/>
  <c r="A2067" i="58"/>
  <c r="A2066" i="58"/>
  <c r="A2065" i="58"/>
  <c r="A2064" i="58"/>
  <c r="A2063" i="58"/>
  <c r="A2062" i="58"/>
  <c r="A2061" i="58"/>
  <c r="A2060" i="58"/>
  <c r="A2059" i="58"/>
  <c r="A2058" i="58"/>
  <c r="A2057" i="58"/>
  <c r="A2004" i="58"/>
  <c r="A2003" i="58"/>
  <c r="A2002" i="58"/>
  <c r="A2001" i="58"/>
  <c r="A2000" i="58"/>
  <c r="A1999" i="58"/>
  <c r="A1998" i="58"/>
  <c r="A1997" i="58"/>
  <c r="A1996" i="58"/>
  <c r="A1995" i="58"/>
  <c r="G1995" i="58" s="1"/>
  <c r="I1995" i="58" s="1"/>
  <c r="A1993" i="58"/>
  <c r="A1992" i="58"/>
  <c r="A1991" i="58"/>
  <c r="A1990" i="58"/>
  <c r="A1989" i="58"/>
  <c r="G1989" i="58" s="1"/>
  <c r="I1989" i="58" s="1"/>
  <c r="A1988" i="58"/>
  <c r="A1987" i="58"/>
  <c r="A1986" i="58"/>
  <c r="A1985" i="58"/>
  <c r="A1984" i="58"/>
  <c r="A1983" i="58"/>
  <c r="A1982" i="58"/>
  <c r="A1981" i="58"/>
  <c r="A1980" i="58"/>
  <c r="A1979" i="58"/>
  <c r="A1978" i="58"/>
  <c r="A1977" i="58"/>
  <c r="A1976" i="58"/>
  <c r="A1975" i="58"/>
  <c r="G1975" i="58" s="1"/>
  <c r="I1975" i="58" s="1"/>
  <c r="A1974" i="58"/>
  <c r="A1973" i="58"/>
  <c r="A1972" i="58"/>
  <c r="A1971" i="58"/>
  <c r="A1970" i="58"/>
  <c r="A1969" i="58"/>
  <c r="A1968" i="58"/>
  <c r="A1967" i="58"/>
  <c r="A1966" i="58"/>
  <c r="A1964" i="58"/>
  <c r="A1963" i="58"/>
  <c r="A1962" i="58"/>
  <c r="A1961" i="58"/>
  <c r="A1960" i="58"/>
  <c r="A1959" i="58"/>
  <c r="A1958" i="58"/>
  <c r="A1957" i="58"/>
  <c r="G1957" i="58" s="1"/>
  <c r="I1957" i="58" s="1"/>
  <c r="A1956" i="58"/>
  <c r="A1955" i="58"/>
  <c r="A1954" i="58"/>
  <c r="A1952" i="58"/>
  <c r="A1951" i="58"/>
  <c r="A1950" i="58"/>
  <c r="A1949" i="58"/>
  <c r="A1948" i="58"/>
  <c r="A1947" i="58"/>
  <c r="A1946" i="58"/>
  <c r="A1945" i="58"/>
  <c r="A1944" i="58"/>
  <c r="A1943" i="58"/>
  <c r="A1942" i="58"/>
  <c r="A1941" i="58"/>
  <c r="A1940" i="58"/>
  <c r="A1939" i="58"/>
  <c r="A1938" i="58"/>
  <c r="A1937" i="58"/>
  <c r="A1936" i="58"/>
  <c r="A1935" i="58"/>
  <c r="A1934" i="58"/>
  <c r="A1933" i="58"/>
  <c r="A1932" i="58"/>
  <c r="A1930" i="58"/>
  <c r="A1929" i="58"/>
  <c r="A1928" i="58"/>
  <c r="A1927" i="58"/>
  <c r="A1926" i="58"/>
  <c r="A1925" i="58"/>
  <c r="A1924" i="58"/>
  <c r="A1923" i="58"/>
  <c r="A1922" i="58"/>
  <c r="A1921" i="58"/>
  <c r="A1920" i="58"/>
  <c r="A1919" i="58"/>
  <c r="A1918" i="58"/>
  <c r="A1917" i="58"/>
  <c r="A1916" i="58"/>
  <c r="A1915" i="58"/>
  <c r="A1914" i="58"/>
  <c r="A1913" i="58"/>
  <c r="A1912" i="58"/>
  <c r="A1911" i="58"/>
  <c r="G1911" i="58" s="1"/>
  <c r="I1911" i="58" s="1"/>
  <c r="A1910" i="58"/>
  <c r="A1909" i="58"/>
  <c r="A1907" i="58"/>
  <c r="A1906" i="58"/>
  <c r="A1905" i="58"/>
  <c r="A1904" i="58"/>
  <c r="A1903" i="58"/>
  <c r="A1902" i="58"/>
  <c r="A1901" i="58"/>
  <c r="A1900" i="58"/>
  <c r="A1899" i="58"/>
  <c r="A1898" i="58"/>
  <c r="A1897" i="58"/>
  <c r="A1896" i="58"/>
  <c r="A1895" i="58"/>
  <c r="A1894" i="58"/>
  <c r="A1893" i="58"/>
  <c r="A1892" i="58"/>
  <c r="A1891" i="58"/>
  <c r="A1890" i="58"/>
  <c r="A1889" i="58"/>
  <c r="A1888" i="58"/>
  <c r="A1886" i="58"/>
  <c r="A1885" i="58"/>
  <c r="A1884" i="58"/>
  <c r="A1883" i="58"/>
  <c r="A1882" i="58"/>
  <c r="A1881" i="58"/>
  <c r="A1880" i="58"/>
  <c r="A1879" i="58"/>
  <c r="A1878" i="58"/>
  <c r="A1877" i="58"/>
  <c r="G1877" i="58" s="1"/>
  <c r="I1877" i="58" s="1"/>
  <c r="A1876" i="58"/>
  <c r="A1875" i="58"/>
  <c r="A1874" i="58"/>
  <c r="A1873" i="58"/>
  <c r="A1872" i="58"/>
  <c r="A1870" i="58"/>
  <c r="A1869" i="58"/>
  <c r="A1868" i="58"/>
  <c r="A1867" i="58"/>
  <c r="A1866" i="58"/>
  <c r="A1865" i="58"/>
  <c r="A1864" i="58"/>
  <c r="A1863" i="58"/>
  <c r="A1862" i="58"/>
  <c r="A1861" i="58"/>
  <c r="A1860" i="58"/>
  <c r="A1859" i="58"/>
  <c r="A1858" i="58"/>
  <c r="A1857" i="58"/>
  <c r="A1856" i="58"/>
  <c r="A1855" i="58"/>
  <c r="A1854" i="58"/>
  <c r="A1853" i="58"/>
  <c r="A1852" i="58"/>
  <c r="A1799" i="58"/>
  <c r="A1798" i="58"/>
  <c r="A1797" i="58"/>
  <c r="A1796" i="58"/>
  <c r="A1795" i="58"/>
  <c r="A1794" i="58"/>
  <c r="A1793" i="58"/>
  <c r="A1792" i="58"/>
  <c r="A1791" i="58"/>
  <c r="G1791" i="58" s="1"/>
  <c r="I1791" i="58" s="1"/>
  <c r="A1790" i="58"/>
  <c r="G1790" i="58" s="1"/>
  <c r="I1790" i="58" s="1"/>
  <c r="A1788" i="58"/>
  <c r="A1787" i="58"/>
  <c r="A1786" i="58"/>
  <c r="A1785" i="58"/>
  <c r="A1784" i="58"/>
  <c r="A1783" i="58"/>
  <c r="A1782" i="58"/>
  <c r="A1781" i="58"/>
  <c r="A1780" i="58"/>
  <c r="A1779" i="58"/>
  <c r="A1778" i="58"/>
  <c r="A1777" i="58"/>
  <c r="A1776" i="58"/>
  <c r="A1775" i="58"/>
  <c r="A1774" i="58"/>
  <c r="A1773" i="58"/>
  <c r="A1772" i="58"/>
  <c r="A1771" i="58"/>
  <c r="A1770" i="58"/>
  <c r="A1769" i="58"/>
  <c r="G1768" i="58"/>
  <c r="I1768" i="58" s="1"/>
  <c r="A1768" i="58"/>
  <c r="A1767" i="58"/>
  <c r="A1766" i="58"/>
  <c r="A1765" i="58"/>
  <c r="A1764" i="58"/>
  <c r="A1763" i="58"/>
  <c r="A1762" i="58"/>
  <c r="A1761" i="58"/>
  <c r="A1759" i="58"/>
  <c r="A1758" i="58"/>
  <c r="A1757" i="58"/>
  <c r="A1756" i="58"/>
  <c r="A1755" i="58"/>
  <c r="A1754" i="58"/>
  <c r="A1753" i="58"/>
  <c r="A1752" i="58"/>
  <c r="G1752" i="58" s="1"/>
  <c r="I1752" i="58" s="1"/>
  <c r="A1751" i="58"/>
  <c r="A1750" i="58"/>
  <c r="A1749" i="58"/>
  <c r="A1747" i="58"/>
  <c r="A1746" i="58"/>
  <c r="A1745" i="58"/>
  <c r="A1744" i="58"/>
  <c r="A1743" i="58"/>
  <c r="A1742" i="58"/>
  <c r="A1741" i="58"/>
  <c r="A1740" i="58"/>
  <c r="A1739" i="58"/>
  <c r="A1738" i="58"/>
  <c r="G1737" i="58"/>
  <c r="I1737" i="58" s="1"/>
  <c r="A1737" i="58"/>
  <c r="A1736" i="58"/>
  <c r="G1736" i="58" s="1"/>
  <c r="I1736" i="58" s="1"/>
  <c r="A1735" i="58"/>
  <c r="G1735" i="58" s="1"/>
  <c r="I1735" i="58" s="1"/>
  <c r="A1734" i="58"/>
  <c r="A1733" i="58"/>
  <c r="G1732" i="58"/>
  <c r="I1732" i="58" s="1"/>
  <c r="A1732" i="58"/>
  <c r="A1731" i="58"/>
  <c r="A1730" i="58"/>
  <c r="A1729" i="58"/>
  <c r="A1728" i="58"/>
  <c r="G1727" i="58"/>
  <c r="I1727" i="58" s="1"/>
  <c r="A1727" i="58"/>
  <c r="A1725" i="58"/>
  <c r="A1724" i="58"/>
  <c r="A1723" i="58"/>
  <c r="A1722" i="58"/>
  <c r="A1721" i="58"/>
  <c r="A1720" i="58"/>
  <c r="A1719" i="58"/>
  <c r="G1718" i="58"/>
  <c r="I1718" i="58" s="1"/>
  <c r="A1718" i="58"/>
  <c r="A1717" i="58"/>
  <c r="A1716" i="58"/>
  <c r="A1715" i="58"/>
  <c r="A1714" i="58"/>
  <c r="A1713" i="58"/>
  <c r="A1712" i="58"/>
  <c r="A1711" i="58"/>
  <c r="A1710" i="58"/>
  <c r="A1709" i="58"/>
  <c r="A1708" i="58"/>
  <c r="A1707" i="58"/>
  <c r="A1706" i="58"/>
  <c r="A1705" i="58"/>
  <c r="A1704" i="58"/>
  <c r="G1704" i="58" s="1"/>
  <c r="I1704" i="58" s="1"/>
  <c r="A1702" i="58"/>
  <c r="A1701" i="58"/>
  <c r="A1700" i="58"/>
  <c r="A1699" i="58"/>
  <c r="A1698" i="58"/>
  <c r="G1698" i="58" s="1"/>
  <c r="I1698" i="58" s="1"/>
  <c r="A1697" i="58"/>
  <c r="A1696" i="58"/>
  <c r="G1696" i="58" s="1"/>
  <c r="I1696" i="58" s="1"/>
  <c r="A1695" i="58"/>
  <c r="A1694" i="58"/>
  <c r="A1693" i="58"/>
  <c r="A1692" i="58"/>
  <c r="A1691" i="58"/>
  <c r="A1690" i="58"/>
  <c r="A1689" i="58"/>
  <c r="A1688" i="58"/>
  <c r="A1687" i="58"/>
  <c r="A1686" i="58"/>
  <c r="A1685" i="58"/>
  <c r="A1684" i="58"/>
  <c r="G1684" i="58" s="1"/>
  <c r="I1684" i="58" s="1"/>
  <c r="A1683" i="58"/>
  <c r="A1681" i="58"/>
  <c r="A1680" i="58"/>
  <c r="A1679" i="58"/>
  <c r="A1678" i="58"/>
  <c r="A1677" i="58"/>
  <c r="A1676" i="58"/>
  <c r="A1675" i="58"/>
  <c r="A1674" i="58"/>
  <c r="A1673" i="58"/>
  <c r="A1672" i="58"/>
  <c r="A1671" i="58"/>
  <c r="A1670" i="58"/>
  <c r="A1669" i="58"/>
  <c r="G1669" i="58" s="1"/>
  <c r="I1669" i="58" s="1"/>
  <c r="A1668" i="58"/>
  <c r="A1667" i="58"/>
  <c r="A1665" i="58"/>
  <c r="A1664" i="58"/>
  <c r="A1663" i="58"/>
  <c r="A1662" i="58"/>
  <c r="A1661" i="58"/>
  <c r="A1660" i="58"/>
  <c r="A1659" i="58"/>
  <c r="A1658" i="58"/>
  <c r="A1657" i="58"/>
  <c r="A1656" i="58"/>
  <c r="A1655" i="58"/>
  <c r="A1654" i="58"/>
  <c r="A1653" i="58"/>
  <c r="A1652" i="58"/>
  <c r="A1651" i="58"/>
  <c r="G1650" i="58"/>
  <c r="I1650" i="58" s="1"/>
  <c r="A1650" i="58"/>
  <c r="A1649" i="58"/>
  <c r="G1649" i="58" s="1"/>
  <c r="I1649" i="58" s="1"/>
  <c r="A1648" i="58"/>
  <c r="A1647" i="58"/>
  <c r="A1594" i="58"/>
  <c r="A1593" i="58"/>
  <c r="A1592" i="58"/>
  <c r="A1591" i="58"/>
  <c r="A1590" i="58"/>
  <c r="A1589" i="58"/>
  <c r="A1588" i="58"/>
  <c r="A1587" i="58"/>
  <c r="A1586" i="58"/>
  <c r="G1586" i="58" s="1"/>
  <c r="I1586" i="58" s="1"/>
  <c r="A1585" i="58"/>
  <c r="G1585" i="58" s="1"/>
  <c r="I1585" i="58" s="1"/>
  <c r="A1583" i="58"/>
  <c r="A1582" i="58"/>
  <c r="A1581" i="58"/>
  <c r="A1580" i="58"/>
  <c r="A1579" i="58"/>
  <c r="A1578" i="58"/>
  <c r="A1577" i="58"/>
  <c r="A1576" i="58"/>
  <c r="A1575" i="58"/>
  <c r="A1574" i="58"/>
  <c r="A1573" i="58"/>
  <c r="A1572" i="58"/>
  <c r="A1571" i="58"/>
  <c r="A1570" i="58"/>
  <c r="G1569" i="58"/>
  <c r="I1569" i="58" s="1"/>
  <c r="A1569" i="58"/>
  <c r="A1568" i="58"/>
  <c r="A1567" i="58"/>
  <c r="A1566" i="58"/>
  <c r="A1565" i="58"/>
  <c r="A1564" i="58"/>
  <c r="A1563" i="58"/>
  <c r="A1562" i="58"/>
  <c r="A1561" i="58"/>
  <c r="A1560" i="58"/>
  <c r="A1559" i="58"/>
  <c r="A1558" i="58"/>
  <c r="A1557" i="58"/>
  <c r="A1556" i="58"/>
  <c r="A1554" i="58"/>
  <c r="A1553" i="58"/>
  <c r="G1553" i="58" s="1"/>
  <c r="I1553" i="58" s="1"/>
  <c r="A1552" i="58"/>
  <c r="A1551" i="58"/>
  <c r="A1550" i="58"/>
  <c r="A1549" i="58"/>
  <c r="A1548" i="58"/>
  <c r="A1547" i="58"/>
  <c r="A1546" i="58"/>
  <c r="A1545" i="58"/>
  <c r="A1544" i="58"/>
  <c r="A1542" i="58"/>
  <c r="A1541" i="58"/>
  <c r="A1540" i="58"/>
  <c r="A1539" i="58"/>
  <c r="A1538" i="58"/>
  <c r="G1538" i="58" s="1"/>
  <c r="I1538" i="58" s="1"/>
  <c r="A1537" i="58"/>
  <c r="A1536" i="58"/>
  <c r="G1536" i="58" s="1"/>
  <c r="I1536" i="58" s="1"/>
  <c r="A1535" i="58"/>
  <c r="A1534" i="58"/>
  <c r="A1533" i="58"/>
  <c r="A1532" i="58"/>
  <c r="A1531" i="58"/>
  <c r="A1530" i="58"/>
  <c r="A1529" i="58"/>
  <c r="A1528" i="58"/>
  <c r="A1527" i="58"/>
  <c r="A1526" i="58"/>
  <c r="A1525" i="58"/>
  <c r="A1524" i="58"/>
  <c r="A1523" i="58"/>
  <c r="G1523" i="58" s="1"/>
  <c r="I1523" i="58" s="1"/>
  <c r="A1522" i="58"/>
  <c r="G1522" i="58" s="1"/>
  <c r="I1522" i="58" s="1"/>
  <c r="A1520" i="58"/>
  <c r="G1520" i="58" s="1"/>
  <c r="I1520" i="58" s="1"/>
  <c r="A1519" i="58"/>
  <c r="A1518" i="58"/>
  <c r="A1517" i="58"/>
  <c r="A1516" i="58"/>
  <c r="A1515" i="58"/>
  <c r="A1514" i="58"/>
  <c r="A1513" i="58"/>
  <c r="A1512" i="58"/>
  <c r="A1511" i="58"/>
  <c r="G1511" i="58" s="1"/>
  <c r="I1511" i="58" s="1"/>
  <c r="A1510" i="58"/>
  <c r="A1509" i="58"/>
  <c r="A1508" i="58"/>
  <c r="A1507" i="58"/>
  <c r="G1507" i="58" s="1"/>
  <c r="I1507" i="58" s="1"/>
  <c r="A1506" i="58"/>
  <c r="G1506" i="58" s="1"/>
  <c r="I1506" i="58" s="1"/>
  <c r="A1505" i="58"/>
  <c r="G1505" i="58" s="1"/>
  <c r="I1505" i="58" s="1"/>
  <c r="A1504" i="58"/>
  <c r="G1504" i="58" s="1"/>
  <c r="I1504" i="58" s="1"/>
  <c r="A1503" i="58"/>
  <c r="A1502" i="58"/>
  <c r="A1501" i="58"/>
  <c r="A1500" i="58"/>
  <c r="A1499" i="58"/>
  <c r="A1497" i="58"/>
  <c r="A1496" i="58"/>
  <c r="A1495" i="58"/>
  <c r="A1494" i="58"/>
  <c r="G1494" i="58" s="1"/>
  <c r="I1494" i="58" s="1"/>
  <c r="A1493" i="58"/>
  <c r="A1492" i="58"/>
  <c r="A1491" i="58"/>
  <c r="A1490" i="58"/>
  <c r="G1490" i="58" s="1"/>
  <c r="I1490" i="58" s="1"/>
  <c r="A1489" i="58"/>
  <c r="G1489" i="58" s="1"/>
  <c r="I1489" i="58" s="1"/>
  <c r="A1488" i="58"/>
  <c r="A1487" i="58"/>
  <c r="A1486" i="58"/>
  <c r="A1485" i="58"/>
  <c r="A1484" i="58"/>
  <c r="A1483" i="58"/>
  <c r="A1482" i="58"/>
  <c r="A1481" i="58"/>
  <c r="A1480" i="58"/>
  <c r="A1479" i="58"/>
  <c r="G1479" i="58" s="1"/>
  <c r="I1479" i="58" s="1"/>
  <c r="A1478" i="58"/>
  <c r="A1476" i="58"/>
  <c r="A1475" i="58"/>
  <c r="A1474" i="58"/>
  <c r="G1474" i="58" s="1"/>
  <c r="I1474" i="58" s="1"/>
  <c r="A1473" i="58"/>
  <c r="A1472" i="58"/>
  <c r="G1472" i="58" s="1"/>
  <c r="I1472" i="58" s="1"/>
  <c r="A1471" i="58"/>
  <c r="A1470" i="58"/>
  <c r="A1469" i="58"/>
  <c r="A1468" i="58"/>
  <c r="A1467" i="58"/>
  <c r="A1466" i="58"/>
  <c r="A1465" i="58"/>
  <c r="A1464" i="58"/>
  <c r="A1463" i="58"/>
  <c r="A1462" i="58"/>
  <c r="G1462" i="58" s="1"/>
  <c r="I1462" i="58" s="1"/>
  <c r="A1460" i="58"/>
  <c r="A1459" i="58"/>
  <c r="A1458" i="58"/>
  <c r="A1457" i="58"/>
  <c r="A1456" i="58"/>
  <c r="A1455" i="58"/>
  <c r="A1454" i="58"/>
  <c r="A1453" i="58"/>
  <c r="A1452" i="58"/>
  <c r="A1451" i="58"/>
  <c r="A1450" i="58"/>
  <c r="A1449" i="58"/>
  <c r="A1448" i="58"/>
  <c r="A1447" i="58"/>
  <c r="G1446" i="58"/>
  <c r="I1446" i="58" s="1"/>
  <c r="A1446" i="58"/>
  <c r="A1445" i="58"/>
  <c r="A1444" i="58"/>
  <c r="A1443" i="58"/>
  <c r="A1442" i="58"/>
  <c r="C1396" i="58"/>
  <c r="A1389" i="58"/>
  <c r="A1388" i="58"/>
  <c r="A1387" i="58"/>
  <c r="A1386" i="58"/>
  <c r="G1386" i="58" s="1"/>
  <c r="I1386" i="58" s="1"/>
  <c r="A1385" i="58"/>
  <c r="A1384" i="58"/>
  <c r="A1383" i="58"/>
  <c r="A1382" i="58"/>
  <c r="A1381" i="58"/>
  <c r="A1380" i="58"/>
  <c r="G1380" i="58" s="1"/>
  <c r="I1380" i="58" s="1"/>
  <c r="A1378" i="58"/>
  <c r="A1377" i="58"/>
  <c r="A1376" i="58"/>
  <c r="A1375" i="58"/>
  <c r="A1374" i="58"/>
  <c r="A1373" i="58"/>
  <c r="A1372" i="58"/>
  <c r="A1371" i="58"/>
  <c r="G1371" i="58" s="1"/>
  <c r="I1371" i="58" s="1"/>
  <c r="A1370" i="58"/>
  <c r="G1370" i="58" s="1"/>
  <c r="I1370" i="58" s="1"/>
  <c r="A1369" i="58"/>
  <c r="A1368" i="58"/>
  <c r="A1367" i="58"/>
  <c r="A1366" i="58"/>
  <c r="A1365" i="58"/>
  <c r="A1364" i="58"/>
  <c r="A1363" i="58"/>
  <c r="A1362" i="58"/>
  <c r="A1361" i="58"/>
  <c r="A1360" i="58"/>
  <c r="A1359" i="58"/>
  <c r="A1358" i="58"/>
  <c r="A1357" i="58"/>
  <c r="G1357" i="58" s="1"/>
  <c r="I1357" i="58" s="1"/>
  <c r="A1356" i="58"/>
  <c r="A1355" i="58"/>
  <c r="A1354" i="58"/>
  <c r="A1353" i="58"/>
  <c r="A1352" i="58"/>
  <c r="A1351" i="58"/>
  <c r="A1349" i="58"/>
  <c r="A1348" i="58"/>
  <c r="A1347" i="58"/>
  <c r="A1346" i="58"/>
  <c r="A1345" i="58"/>
  <c r="A1344" i="58"/>
  <c r="A1343" i="58"/>
  <c r="A1342" i="58"/>
  <c r="A1341" i="58"/>
  <c r="G1341" i="58" s="1"/>
  <c r="I1341" i="58" s="1"/>
  <c r="A1340" i="58"/>
  <c r="A1339" i="58"/>
  <c r="A1337" i="58"/>
  <c r="G1337" i="58" s="1"/>
  <c r="I1337" i="58" s="1"/>
  <c r="A1336" i="58"/>
  <c r="A1335" i="58"/>
  <c r="A1334" i="58"/>
  <c r="G1334" i="58" s="1"/>
  <c r="I1334" i="58" s="1"/>
  <c r="A1333" i="58"/>
  <c r="A1332" i="58"/>
  <c r="A1331" i="58"/>
  <c r="A1330" i="58"/>
  <c r="G1329" i="58"/>
  <c r="I1329" i="58" s="1"/>
  <c r="A1329" i="58"/>
  <c r="A1328" i="58"/>
  <c r="A1327" i="58"/>
  <c r="A1326" i="58"/>
  <c r="A1325" i="58"/>
  <c r="A1324" i="58"/>
  <c r="A1323" i="58"/>
  <c r="A1322" i="58"/>
  <c r="A1321" i="58"/>
  <c r="A1320" i="58"/>
  <c r="A1319" i="58"/>
  <c r="A1318" i="58"/>
  <c r="A1317" i="58"/>
  <c r="A1315" i="58"/>
  <c r="A1314" i="58"/>
  <c r="A1313" i="58"/>
  <c r="A1312" i="58"/>
  <c r="A1311" i="58"/>
  <c r="A1310" i="58"/>
  <c r="A1309" i="58"/>
  <c r="G1309" i="58" s="1"/>
  <c r="I1309" i="58" s="1"/>
  <c r="A1308" i="58"/>
  <c r="A1307" i="58"/>
  <c r="A1306" i="58"/>
  <c r="A1305" i="58"/>
  <c r="A1304" i="58"/>
  <c r="A1303" i="58"/>
  <c r="A1302" i="58"/>
  <c r="A1301" i="58"/>
  <c r="A1300" i="58"/>
  <c r="G1300" i="58" s="1"/>
  <c r="I1300" i="58" s="1"/>
  <c r="A1299" i="58"/>
  <c r="A1298" i="58"/>
  <c r="A1297" i="58"/>
  <c r="A1296" i="58"/>
  <c r="A1295" i="58"/>
  <c r="A1294" i="58"/>
  <c r="A1292" i="58"/>
  <c r="G1292" i="58" s="1"/>
  <c r="I1292" i="58" s="1"/>
  <c r="A1291" i="58"/>
  <c r="A1290" i="58"/>
  <c r="A1289" i="58"/>
  <c r="A1288" i="58"/>
  <c r="A1287" i="58"/>
  <c r="A1286" i="58"/>
  <c r="A1285" i="58"/>
  <c r="A1284" i="58"/>
  <c r="A1283" i="58"/>
  <c r="G1283" i="58" s="1"/>
  <c r="I1283" i="58" s="1"/>
  <c r="A1282" i="58"/>
  <c r="A1281" i="58"/>
  <c r="A1280" i="58"/>
  <c r="A1279" i="58"/>
  <c r="A1278" i="58"/>
  <c r="A1277" i="58"/>
  <c r="A1276" i="58"/>
  <c r="A1275" i="58"/>
  <c r="A1274" i="58"/>
  <c r="A1273" i="58"/>
  <c r="A1271" i="58"/>
  <c r="A1270" i="58"/>
  <c r="A1269" i="58"/>
  <c r="A1268" i="58"/>
  <c r="A1267" i="58"/>
  <c r="G1267" i="58" s="1"/>
  <c r="I1267" i="58" s="1"/>
  <c r="A1266" i="58"/>
  <c r="A1265" i="58"/>
  <c r="A1264" i="58"/>
  <c r="A1263" i="58"/>
  <c r="A1262" i="58"/>
  <c r="A1261" i="58"/>
  <c r="A1260" i="58"/>
  <c r="A1259" i="58"/>
  <c r="A1258" i="58"/>
  <c r="A1257" i="58"/>
  <c r="A1255" i="58"/>
  <c r="A1254" i="58"/>
  <c r="A1253" i="58"/>
  <c r="A1252" i="58"/>
  <c r="A1251" i="58"/>
  <c r="A1250" i="58"/>
  <c r="A1249" i="58"/>
  <c r="G1249" i="58" s="1"/>
  <c r="I1249" i="58" s="1"/>
  <c r="A1248" i="58"/>
  <c r="A1247" i="58"/>
  <c r="A1246" i="58"/>
  <c r="A1245" i="58"/>
  <c r="A1244" i="58"/>
  <c r="A1243" i="58"/>
  <c r="A1242" i="58"/>
  <c r="G1242" i="58" s="1"/>
  <c r="I1242" i="58" s="1"/>
  <c r="A1241" i="58"/>
  <c r="A1240" i="58"/>
  <c r="A1239" i="58"/>
  <c r="A1238" i="58"/>
  <c r="A1237" i="58"/>
  <c r="A1184" i="58"/>
  <c r="A1183" i="58"/>
  <c r="A1182" i="58"/>
  <c r="A1181" i="58"/>
  <c r="A1180" i="58"/>
  <c r="A1179" i="58"/>
  <c r="A1178" i="58"/>
  <c r="A1177" i="58"/>
  <c r="A1176" i="58"/>
  <c r="A1175" i="58"/>
  <c r="G1175" i="58" s="1"/>
  <c r="I1175" i="58" s="1"/>
  <c r="A1173" i="58"/>
  <c r="A1172" i="58"/>
  <c r="A1171" i="58"/>
  <c r="A1170" i="58"/>
  <c r="A1169" i="58"/>
  <c r="A1168" i="58"/>
  <c r="A1167" i="58"/>
  <c r="A1166" i="58"/>
  <c r="A1165" i="58"/>
  <c r="A1164" i="58"/>
  <c r="A1163" i="58"/>
  <c r="A1162" i="58"/>
  <c r="G1162" i="58" s="1"/>
  <c r="I1162" i="58" s="1"/>
  <c r="A1161" i="58"/>
  <c r="G1161" i="58" s="1"/>
  <c r="I1161" i="58" s="1"/>
  <c r="A1160" i="58"/>
  <c r="G1160" i="58" s="1"/>
  <c r="I1160" i="58" s="1"/>
  <c r="A1159" i="58"/>
  <c r="A1158" i="58"/>
  <c r="A1157" i="58"/>
  <c r="A1156" i="58"/>
  <c r="A1155" i="58"/>
  <c r="A1154" i="58"/>
  <c r="A1153" i="58"/>
  <c r="A1152" i="58"/>
  <c r="A1151" i="58"/>
  <c r="A1150" i="58"/>
  <c r="A1149" i="58"/>
  <c r="G1149" i="58" s="1"/>
  <c r="I1149" i="58" s="1"/>
  <c r="A1148" i="58"/>
  <c r="A1147" i="58"/>
  <c r="G1147" i="58" s="1"/>
  <c r="I1147" i="58" s="1"/>
  <c r="A1146" i="58"/>
  <c r="A1144" i="58"/>
  <c r="G1144" i="58" s="1"/>
  <c r="I1144" i="58" s="1"/>
  <c r="A1143" i="58"/>
  <c r="A1142" i="58"/>
  <c r="A1141" i="58"/>
  <c r="A1140" i="58"/>
  <c r="A1139" i="58"/>
  <c r="A1138" i="58"/>
  <c r="A1137" i="58"/>
  <c r="A1136" i="58"/>
  <c r="A1135" i="58"/>
  <c r="A1134" i="58"/>
  <c r="A1132" i="58"/>
  <c r="A1131" i="58"/>
  <c r="A1130" i="58"/>
  <c r="A1129" i="58"/>
  <c r="G1129" i="58" s="1"/>
  <c r="I1129" i="58" s="1"/>
  <c r="A1128" i="58"/>
  <c r="A1127" i="58"/>
  <c r="G1127" i="58" s="1"/>
  <c r="I1127" i="58" s="1"/>
  <c r="A1126" i="58"/>
  <c r="A1125" i="58"/>
  <c r="A1124" i="58"/>
  <c r="A1123" i="58"/>
  <c r="A1122" i="58"/>
  <c r="A1121" i="58"/>
  <c r="A1120" i="58"/>
  <c r="A1119" i="58"/>
  <c r="A1118" i="58"/>
  <c r="A1117" i="58"/>
  <c r="A1116" i="58"/>
  <c r="A1115" i="58"/>
  <c r="A1114" i="58"/>
  <c r="A1113" i="58"/>
  <c r="G1113" i="58" s="1"/>
  <c r="I1113" i="58" s="1"/>
  <c r="A1112" i="58"/>
  <c r="A1110" i="58"/>
  <c r="A1109" i="58"/>
  <c r="A1108" i="58"/>
  <c r="A1107" i="58"/>
  <c r="A1106" i="58"/>
  <c r="A1105" i="58"/>
  <c r="A1104" i="58"/>
  <c r="A1103" i="58"/>
  <c r="A1102" i="58"/>
  <c r="A1101" i="58"/>
  <c r="A1100" i="58"/>
  <c r="A1099" i="58"/>
  <c r="A1098" i="58"/>
  <c r="A1097" i="58"/>
  <c r="A1096" i="58"/>
  <c r="G1096" i="58" s="1"/>
  <c r="I1096" i="58" s="1"/>
  <c r="A1095" i="58"/>
  <c r="A1094" i="58"/>
  <c r="A1093" i="58"/>
  <c r="A1092" i="58"/>
  <c r="A1091" i="58"/>
  <c r="A1090" i="58"/>
  <c r="A1089" i="58"/>
  <c r="A1087" i="58"/>
  <c r="A1086" i="58"/>
  <c r="A1085" i="58"/>
  <c r="A1084" i="58"/>
  <c r="A1083" i="58"/>
  <c r="A1082" i="58"/>
  <c r="A1081" i="58"/>
  <c r="A1080" i="58"/>
  <c r="A1079" i="58"/>
  <c r="A1078" i="58"/>
  <c r="A1077" i="58"/>
  <c r="A1076" i="58"/>
  <c r="A1075" i="58"/>
  <c r="A1074" i="58"/>
  <c r="A1073" i="58"/>
  <c r="A1072" i="58"/>
  <c r="A1071" i="58"/>
  <c r="A1070" i="58"/>
  <c r="A1069" i="58"/>
  <c r="A1068" i="58"/>
  <c r="A1066" i="58"/>
  <c r="A1065" i="58"/>
  <c r="A1064" i="58"/>
  <c r="G1064" i="58" s="1"/>
  <c r="I1064" i="58" s="1"/>
  <c r="A1063" i="58"/>
  <c r="A1062" i="58"/>
  <c r="A1061" i="58"/>
  <c r="A1060" i="58"/>
  <c r="A1059" i="58"/>
  <c r="A1058" i="58"/>
  <c r="A1057" i="58"/>
  <c r="A1056" i="58"/>
  <c r="A1055" i="58"/>
  <c r="A1054" i="58"/>
  <c r="A1053" i="58"/>
  <c r="A1052" i="58"/>
  <c r="A1050" i="58"/>
  <c r="A1049" i="58"/>
  <c r="G1049" i="58" s="1"/>
  <c r="I1049" i="58" s="1"/>
  <c r="A1048" i="58"/>
  <c r="G1048" i="58" s="1"/>
  <c r="I1048" i="58" s="1"/>
  <c r="A1047" i="58"/>
  <c r="A1046" i="58"/>
  <c r="A1045" i="58"/>
  <c r="A1044" i="58"/>
  <c r="A1043" i="58"/>
  <c r="A1042" i="58"/>
  <c r="G1042" i="58" s="1"/>
  <c r="I1042" i="58" s="1"/>
  <c r="A1041" i="58"/>
  <c r="A1040" i="58"/>
  <c r="A1039" i="58"/>
  <c r="A1038" i="58"/>
  <c r="A1037" i="58"/>
  <c r="A1036" i="58"/>
  <c r="A1035" i="58"/>
  <c r="A1034" i="58"/>
  <c r="G1034" i="58" s="1"/>
  <c r="I1034" i="58" s="1"/>
  <c r="A1033" i="58"/>
  <c r="A1032" i="58"/>
  <c r="C983" i="58"/>
  <c r="A979" i="58"/>
  <c r="A978" i="58"/>
  <c r="A977" i="58"/>
  <c r="A976" i="58"/>
  <c r="A975" i="58"/>
  <c r="A974" i="58"/>
  <c r="A973" i="58"/>
  <c r="A972" i="58"/>
  <c r="A971" i="58"/>
  <c r="A970" i="58"/>
  <c r="G970" i="58" s="1"/>
  <c r="I970" i="58" s="1"/>
  <c r="A968" i="58"/>
  <c r="A967" i="58"/>
  <c r="A966" i="58"/>
  <c r="G966" i="58" s="1"/>
  <c r="I966" i="58" s="1"/>
  <c r="A965" i="58"/>
  <c r="A964" i="58"/>
  <c r="A963" i="58"/>
  <c r="A962" i="58"/>
  <c r="A961" i="58"/>
  <c r="A960" i="58"/>
  <c r="A959" i="58"/>
  <c r="A958" i="58"/>
  <c r="A957" i="58"/>
  <c r="A956" i="58"/>
  <c r="A955" i="58"/>
  <c r="A954" i="58"/>
  <c r="G954" i="58" s="1"/>
  <c r="I954" i="58" s="1"/>
  <c r="A953" i="58"/>
  <c r="A952" i="58"/>
  <c r="A951" i="58"/>
  <c r="A950" i="58"/>
  <c r="A949" i="58"/>
  <c r="A948" i="58"/>
  <c r="A947" i="58"/>
  <c r="G947" i="58" s="1"/>
  <c r="I947" i="58" s="1"/>
  <c r="A946" i="58"/>
  <c r="A945" i="58"/>
  <c r="A944" i="58"/>
  <c r="A943" i="58"/>
  <c r="A942" i="58"/>
  <c r="A941" i="58"/>
  <c r="A939" i="58"/>
  <c r="A938" i="58"/>
  <c r="G937" i="58"/>
  <c r="I937" i="58" s="1"/>
  <c r="A937" i="58"/>
  <c r="A936" i="58"/>
  <c r="A935" i="58"/>
  <c r="A934" i="58"/>
  <c r="A933" i="58"/>
  <c r="A932" i="58"/>
  <c r="A931" i="58"/>
  <c r="G931" i="58" s="1"/>
  <c r="I931" i="58" s="1"/>
  <c r="A930" i="58"/>
  <c r="A929" i="58"/>
  <c r="A927" i="58"/>
  <c r="A926" i="58"/>
  <c r="A925" i="58"/>
  <c r="A924" i="58"/>
  <c r="A923" i="58"/>
  <c r="A922" i="58"/>
  <c r="A921" i="58"/>
  <c r="A920" i="58"/>
  <c r="A919" i="58"/>
  <c r="A918" i="58"/>
  <c r="G918" i="58" s="1"/>
  <c r="I918" i="58" s="1"/>
  <c r="A917" i="58"/>
  <c r="G917" i="58" s="1"/>
  <c r="I917" i="58" s="1"/>
  <c r="A916" i="58"/>
  <c r="A915" i="58"/>
  <c r="G915" i="58" s="1"/>
  <c r="I915" i="58" s="1"/>
  <c r="A914" i="58"/>
  <c r="A913" i="58"/>
  <c r="A912" i="58"/>
  <c r="A911" i="58"/>
  <c r="A910" i="58"/>
  <c r="A909" i="58"/>
  <c r="A908" i="58"/>
  <c r="A907" i="58"/>
  <c r="A905" i="58"/>
  <c r="A904" i="58"/>
  <c r="A903" i="58"/>
  <c r="A902" i="58"/>
  <c r="G902" i="58" s="1"/>
  <c r="I902" i="58" s="1"/>
  <c r="A901" i="58"/>
  <c r="A900" i="58"/>
  <c r="A899" i="58"/>
  <c r="G899" i="58" s="1"/>
  <c r="I899" i="58" s="1"/>
  <c r="A898" i="58"/>
  <c r="A897" i="58"/>
  <c r="A896" i="58"/>
  <c r="A895" i="58"/>
  <c r="A894" i="58"/>
  <c r="A893" i="58"/>
  <c r="A892" i="58"/>
  <c r="A891" i="58"/>
  <c r="A890" i="58"/>
  <c r="A889" i="58"/>
  <c r="A888" i="58"/>
  <c r="A887" i="58"/>
  <c r="A886" i="58"/>
  <c r="G886" i="58" s="1"/>
  <c r="I886" i="58" s="1"/>
  <c r="A885" i="58"/>
  <c r="A884" i="58"/>
  <c r="A882" i="58"/>
  <c r="A881" i="58"/>
  <c r="A880" i="58"/>
  <c r="A879" i="58"/>
  <c r="A878" i="58"/>
  <c r="A877" i="58"/>
  <c r="A876" i="58"/>
  <c r="A875" i="58"/>
  <c r="A874" i="58"/>
  <c r="A873" i="58"/>
  <c r="A872" i="58"/>
  <c r="A871" i="58"/>
  <c r="A870" i="58"/>
  <c r="G870" i="58" s="1"/>
  <c r="I870" i="58" s="1"/>
  <c r="A869" i="58"/>
  <c r="G869" i="58" s="1"/>
  <c r="I869" i="58" s="1"/>
  <c r="A868" i="58"/>
  <c r="A867" i="58"/>
  <c r="A866" i="58"/>
  <c r="A865" i="58"/>
  <c r="A864" i="58"/>
  <c r="A863" i="58"/>
  <c r="A861" i="58"/>
  <c r="A860" i="58"/>
  <c r="A859" i="58"/>
  <c r="A858" i="58"/>
  <c r="A857" i="58"/>
  <c r="A856" i="58"/>
  <c r="A855" i="58"/>
  <c r="A854" i="58"/>
  <c r="G854" i="58" s="1"/>
  <c r="I854" i="58" s="1"/>
  <c r="A853" i="58"/>
  <c r="G853" i="58" s="1"/>
  <c r="I853" i="58" s="1"/>
  <c r="A852" i="58"/>
  <c r="A851" i="58"/>
  <c r="A850" i="58"/>
  <c r="A849" i="58"/>
  <c r="A848" i="58"/>
  <c r="A847" i="58"/>
  <c r="A845" i="58"/>
  <c r="A844" i="58"/>
  <c r="A843" i="58"/>
  <c r="A842" i="58"/>
  <c r="A841" i="58"/>
  <c r="A840" i="58"/>
  <c r="A839" i="58"/>
  <c r="A838" i="58"/>
  <c r="G838" i="58" s="1"/>
  <c r="I838" i="58" s="1"/>
  <c r="G837" i="58"/>
  <c r="I837" i="58" s="1"/>
  <c r="A837" i="58"/>
  <c r="A836" i="58"/>
  <c r="A835" i="58"/>
  <c r="A834" i="58"/>
  <c r="A833" i="58"/>
  <c r="A832" i="58"/>
  <c r="A831" i="58"/>
  <c r="A830" i="58"/>
  <c r="A829" i="58"/>
  <c r="A828" i="58"/>
  <c r="G828" i="58" s="1"/>
  <c r="I828" i="58" s="1"/>
  <c r="A827" i="58"/>
  <c r="A774" i="58"/>
  <c r="A773" i="58"/>
  <c r="A772" i="58"/>
  <c r="A771" i="58"/>
  <c r="A770" i="58"/>
  <c r="A769" i="58"/>
  <c r="A768" i="58"/>
  <c r="A767" i="58"/>
  <c r="A766" i="58"/>
  <c r="A765" i="58"/>
  <c r="G765" i="58" s="1"/>
  <c r="I765" i="58" s="1"/>
  <c r="A763" i="58"/>
  <c r="A762" i="58"/>
  <c r="A761" i="58"/>
  <c r="A760" i="58"/>
  <c r="G760" i="58" s="1"/>
  <c r="I760" i="58" s="1"/>
  <c r="A759" i="58"/>
  <c r="A758" i="58"/>
  <c r="G757" i="58"/>
  <c r="I757" i="58" s="1"/>
  <c r="A757" i="58"/>
  <c r="A756" i="58"/>
  <c r="G756" i="58" s="1"/>
  <c r="I756" i="58" s="1"/>
  <c r="A755" i="58"/>
  <c r="A754" i="58"/>
  <c r="A753" i="58"/>
  <c r="A752" i="58"/>
  <c r="A751" i="58"/>
  <c r="A750" i="58"/>
  <c r="A749" i="58"/>
  <c r="A748" i="58"/>
  <c r="A747" i="58"/>
  <c r="A746" i="58"/>
  <c r="A745" i="58"/>
  <c r="A744" i="58"/>
  <c r="A743" i="58"/>
  <c r="A742" i="58"/>
  <c r="G742" i="58" s="1"/>
  <c r="I742" i="58" s="1"/>
  <c r="A741" i="58"/>
  <c r="G741" i="58" s="1"/>
  <c r="I741" i="58" s="1"/>
  <c r="A740" i="58"/>
  <c r="A739" i="58"/>
  <c r="G738" i="58"/>
  <c r="I738" i="58" s="1"/>
  <c r="A738" i="58"/>
  <c r="A737" i="58"/>
  <c r="A736" i="58"/>
  <c r="A734" i="58"/>
  <c r="A733" i="58"/>
  <c r="A732" i="58"/>
  <c r="A731" i="58"/>
  <c r="A730" i="58"/>
  <c r="A729" i="58"/>
  <c r="A728" i="58"/>
  <c r="A727" i="58"/>
  <c r="G727" i="58" s="1"/>
  <c r="I727" i="58" s="1"/>
  <c r="A726" i="58"/>
  <c r="A725" i="58"/>
  <c r="G725" i="58" s="1"/>
  <c r="I725" i="58" s="1"/>
  <c r="A724" i="58"/>
  <c r="A722" i="58"/>
  <c r="G722" i="58" s="1"/>
  <c r="I722" i="58" s="1"/>
  <c r="A721" i="58"/>
  <c r="A720" i="58"/>
  <c r="A719" i="58"/>
  <c r="A718" i="58"/>
  <c r="A717" i="58"/>
  <c r="A716" i="58"/>
  <c r="A715" i="58"/>
  <c r="A714" i="58"/>
  <c r="A713" i="58"/>
  <c r="G713" i="58" s="1"/>
  <c r="I713" i="58" s="1"/>
  <c r="A712" i="58"/>
  <c r="A711" i="58"/>
  <c r="G711" i="58" s="1"/>
  <c r="I711" i="58" s="1"/>
  <c r="A710" i="58"/>
  <c r="A709" i="58"/>
  <c r="G709" i="58" s="1"/>
  <c r="I709" i="58" s="1"/>
  <c r="A708" i="58"/>
  <c r="A707" i="58"/>
  <c r="G707" i="58" s="1"/>
  <c r="I707" i="58" s="1"/>
  <c r="A706" i="58"/>
  <c r="A705" i="58"/>
  <c r="A704" i="58"/>
  <c r="A703" i="58"/>
  <c r="A702" i="58"/>
  <c r="A700" i="58"/>
  <c r="A699" i="58"/>
  <c r="G699" i="58" s="1"/>
  <c r="I699" i="58" s="1"/>
  <c r="A698" i="58"/>
  <c r="A697" i="58"/>
  <c r="G697" i="58" s="1"/>
  <c r="I697" i="58" s="1"/>
  <c r="A696" i="58"/>
  <c r="A695" i="58"/>
  <c r="A694" i="58"/>
  <c r="A693" i="58"/>
  <c r="A692" i="58"/>
  <c r="G692" i="58" s="1"/>
  <c r="I692" i="58" s="1"/>
  <c r="A691" i="58"/>
  <c r="A690" i="58"/>
  <c r="G690" i="58" s="1"/>
  <c r="I690" i="58" s="1"/>
  <c r="A689" i="58"/>
  <c r="A688" i="58"/>
  <c r="A687" i="58"/>
  <c r="A686" i="58"/>
  <c r="A685" i="58"/>
  <c r="A684" i="58"/>
  <c r="A683" i="58"/>
  <c r="A682" i="58"/>
  <c r="A681" i="58"/>
  <c r="G681" i="58" s="1"/>
  <c r="I681" i="58" s="1"/>
  <c r="A680" i="58"/>
  <c r="A679" i="58"/>
  <c r="A677" i="58"/>
  <c r="A676" i="58"/>
  <c r="A675" i="58"/>
  <c r="A674" i="58"/>
  <c r="A673" i="58"/>
  <c r="A672" i="58"/>
  <c r="A671" i="58"/>
  <c r="A670" i="58"/>
  <c r="A669" i="58"/>
  <c r="A668" i="58"/>
  <c r="A667" i="58"/>
  <c r="A666" i="58"/>
  <c r="A665" i="58"/>
  <c r="A664" i="58"/>
  <c r="G664" i="58" s="1"/>
  <c r="I664" i="58" s="1"/>
  <c r="A663" i="58"/>
  <c r="A662" i="58"/>
  <c r="A661" i="58"/>
  <c r="A660" i="58"/>
  <c r="A659" i="58"/>
  <c r="A658" i="58"/>
  <c r="G658" i="58" s="1"/>
  <c r="I658" i="58" s="1"/>
  <c r="A656" i="58"/>
  <c r="A655" i="58"/>
  <c r="A654" i="58"/>
  <c r="A653" i="58"/>
  <c r="A652" i="58"/>
  <c r="A651" i="58"/>
  <c r="A650" i="58"/>
  <c r="A649" i="58"/>
  <c r="A648" i="58"/>
  <c r="G648" i="58" s="1"/>
  <c r="I648" i="58" s="1"/>
  <c r="A647" i="58"/>
  <c r="A646" i="58"/>
  <c r="A645" i="58"/>
  <c r="A644" i="58"/>
  <c r="A643" i="58"/>
  <c r="A642" i="58"/>
  <c r="A640" i="58"/>
  <c r="A639" i="58"/>
  <c r="A638" i="58"/>
  <c r="A637" i="58"/>
  <c r="A636" i="58"/>
  <c r="A635" i="58"/>
  <c r="A634" i="58"/>
  <c r="A633" i="58"/>
  <c r="G632" i="58"/>
  <c r="I632" i="58" s="1"/>
  <c r="A632" i="58"/>
  <c r="A631" i="58"/>
  <c r="A630" i="58"/>
  <c r="A629" i="58"/>
  <c r="A628" i="58"/>
  <c r="A627" i="58"/>
  <c r="A626" i="58"/>
  <c r="A625" i="58"/>
  <c r="G625" i="58" s="1"/>
  <c r="I625" i="58" s="1"/>
  <c r="A624" i="58"/>
  <c r="A623" i="58"/>
  <c r="A622" i="58"/>
  <c r="A569" i="58"/>
  <c r="A568" i="58"/>
  <c r="A567" i="58"/>
  <c r="A566" i="58"/>
  <c r="A565" i="58"/>
  <c r="A564" i="58"/>
  <c r="A563" i="58"/>
  <c r="A562" i="58"/>
  <c r="A561" i="58"/>
  <c r="A560" i="58"/>
  <c r="G560" i="58" s="1"/>
  <c r="I560" i="58" s="1"/>
  <c r="A558" i="58"/>
  <c r="A557" i="58"/>
  <c r="A556" i="58"/>
  <c r="A555" i="58"/>
  <c r="G555" i="58" s="1"/>
  <c r="I555" i="58" s="1"/>
  <c r="A554" i="58"/>
  <c r="A553" i="58"/>
  <c r="A552" i="58"/>
  <c r="A551" i="58"/>
  <c r="A550" i="58"/>
  <c r="A549" i="58"/>
  <c r="A548" i="58"/>
  <c r="A547" i="58"/>
  <c r="G547" i="58" s="1"/>
  <c r="I547" i="58" s="1"/>
  <c r="A546" i="58"/>
  <c r="A545" i="58"/>
  <c r="A544" i="58"/>
  <c r="A543" i="58"/>
  <c r="A542" i="58"/>
  <c r="A541" i="58"/>
  <c r="A540" i="58"/>
  <c r="A539" i="58"/>
  <c r="G539" i="58" s="1"/>
  <c r="I539" i="58" s="1"/>
  <c r="A538" i="58"/>
  <c r="A537" i="58"/>
  <c r="A536" i="58"/>
  <c r="A535" i="58"/>
  <c r="A534" i="58"/>
  <c r="A533" i="58"/>
  <c r="A532" i="58"/>
  <c r="A531" i="58"/>
  <c r="A529" i="58"/>
  <c r="A528" i="58"/>
  <c r="A527" i="58"/>
  <c r="A526" i="58"/>
  <c r="A525" i="58"/>
  <c r="A524" i="58"/>
  <c r="A523" i="58"/>
  <c r="A522" i="58"/>
  <c r="A521" i="58"/>
  <c r="A520" i="58"/>
  <c r="A519" i="58"/>
  <c r="A517" i="58"/>
  <c r="A516" i="58"/>
  <c r="A515" i="58"/>
  <c r="A514" i="58"/>
  <c r="A513" i="58"/>
  <c r="A512" i="58"/>
  <c r="A511" i="58"/>
  <c r="A510" i="58"/>
  <c r="A509" i="58"/>
  <c r="A508" i="58"/>
  <c r="A507" i="58"/>
  <c r="G507" i="58" s="1"/>
  <c r="I507" i="58" s="1"/>
  <c r="A506" i="58"/>
  <c r="A505" i="58"/>
  <c r="A504" i="58"/>
  <c r="A503" i="58"/>
  <c r="A502" i="58"/>
  <c r="A501" i="58"/>
  <c r="A500" i="58"/>
  <c r="A499" i="58"/>
  <c r="A498" i="58"/>
  <c r="A497" i="58"/>
  <c r="A495" i="58"/>
  <c r="A494" i="58"/>
  <c r="A493" i="58"/>
  <c r="A492" i="58"/>
  <c r="A491" i="58"/>
  <c r="A490" i="58"/>
  <c r="A489" i="58"/>
  <c r="A488" i="58"/>
  <c r="A487" i="58"/>
  <c r="A486" i="58"/>
  <c r="A485" i="58"/>
  <c r="A484" i="58"/>
  <c r="A483" i="58"/>
  <c r="A482" i="58"/>
  <c r="A481" i="58"/>
  <c r="A480" i="58"/>
  <c r="A479" i="58"/>
  <c r="A478" i="58"/>
  <c r="A477" i="58"/>
  <c r="A476" i="58"/>
  <c r="A475" i="58"/>
  <c r="A474" i="58"/>
  <c r="A472" i="58"/>
  <c r="A471" i="58"/>
  <c r="A470" i="58"/>
  <c r="A469" i="58"/>
  <c r="A468" i="58"/>
  <c r="A467" i="58"/>
  <c r="G467" i="58" s="1"/>
  <c r="I467" i="58" s="1"/>
  <c r="A466" i="58"/>
  <c r="G466" i="58" s="1"/>
  <c r="I466" i="58" s="1"/>
  <c r="A465" i="58"/>
  <c r="A464" i="58"/>
  <c r="A463" i="58"/>
  <c r="A462" i="58"/>
  <c r="A461" i="58"/>
  <c r="A460" i="58"/>
  <c r="A459" i="58"/>
  <c r="A458" i="58"/>
  <c r="A457" i="58"/>
  <c r="A456" i="58"/>
  <c r="A455" i="58"/>
  <c r="A454" i="58"/>
  <c r="G454" i="58" s="1"/>
  <c r="I454" i="58" s="1"/>
  <c r="A453" i="58"/>
  <c r="A451" i="58"/>
  <c r="A450" i="58"/>
  <c r="G450" i="58" s="1"/>
  <c r="I450" i="58" s="1"/>
  <c r="A449" i="58"/>
  <c r="A448" i="58"/>
  <c r="A447" i="58"/>
  <c r="A446" i="58"/>
  <c r="G446" i="58" s="1"/>
  <c r="I446" i="58" s="1"/>
  <c r="A445" i="58"/>
  <c r="A444" i="58"/>
  <c r="A443" i="58"/>
  <c r="A442" i="58"/>
  <c r="A441" i="58"/>
  <c r="A440" i="58"/>
  <c r="A439" i="58"/>
  <c r="A438" i="58"/>
  <c r="A437" i="58"/>
  <c r="A435" i="58"/>
  <c r="G435" i="58" s="1"/>
  <c r="I435" i="58" s="1"/>
  <c r="A434" i="58"/>
  <c r="A433" i="58"/>
  <c r="A432" i="58"/>
  <c r="A431" i="58"/>
  <c r="A430" i="58"/>
  <c r="A429" i="58"/>
  <c r="A428" i="58"/>
  <c r="A427" i="58"/>
  <c r="A426" i="58"/>
  <c r="A425" i="58"/>
  <c r="A424" i="58"/>
  <c r="A423" i="58"/>
  <c r="A422" i="58"/>
  <c r="A421" i="58"/>
  <c r="A420" i="58"/>
  <c r="A419" i="58"/>
  <c r="A418" i="58"/>
  <c r="A417" i="58"/>
  <c r="A364" i="58"/>
  <c r="A363" i="58"/>
  <c r="A362" i="58"/>
  <c r="A361" i="58"/>
  <c r="A360" i="58"/>
  <c r="A359" i="58"/>
  <c r="A358" i="58"/>
  <c r="A357" i="58"/>
  <c r="A356" i="58"/>
  <c r="G356" i="58" s="1"/>
  <c r="I356" i="58" s="1"/>
  <c r="A355" i="58"/>
  <c r="G355" i="58" s="1"/>
  <c r="I355" i="58" s="1"/>
  <c r="A353" i="58"/>
  <c r="A352" i="58"/>
  <c r="A351" i="58"/>
  <c r="G351" i="58" s="1"/>
  <c r="I351" i="58" s="1"/>
  <c r="A350" i="58"/>
  <c r="A349" i="58"/>
  <c r="A348" i="58"/>
  <c r="A347" i="58"/>
  <c r="A346" i="58"/>
  <c r="A345" i="58"/>
  <c r="A344" i="58"/>
  <c r="A343" i="58"/>
  <c r="A342" i="58"/>
  <c r="A341" i="58"/>
  <c r="A340" i="58"/>
  <c r="G339" i="58"/>
  <c r="I339" i="58" s="1"/>
  <c r="A339" i="58"/>
  <c r="A338" i="58"/>
  <c r="A337" i="58"/>
  <c r="A336" i="58"/>
  <c r="G336" i="58" s="1"/>
  <c r="I336" i="58" s="1"/>
  <c r="A335" i="58"/>
  <c r="A334" i="58"/>
  <c r="A333" i="58"/>
  <c r="A332" i="58"/>
  <c r="A331" i="58"/>
  <c r="A330" i="58"/>
  <c r="A329" i="58"/>
  <c r="A328" i="58"/>
  <c r="A327" i="58"/>
  <c r="A326" i="58"/>
  <c r="A324" i="58"/>
  <c r="A323" i="58"/>
  <c r="A322" i="58"/>
  <c r="A321" i="58"/>
  <c r="A320" i="58"/>
  <c r="A319" i="58"/>
  <c r="A318" i="58"/>
  <c r="A317" i="58"/>
  <c r="A316" i="58"/>
  <c r="A315" i="58"/>
  <c r="A314" i="58"/>
  <c r="A312" i="58"/>
  <c r="G312" i="58" s="1"/>
  <c r="I312" i="58" s="1"/>
  <c r="A311" i="58"/>
  <c r="A310" i="58"/>
  <c r="A309" i="58"/>
  <c r="A308" i="58"/>
  <c r="A307" i="58"/>
  <c r="A306" i="58"/>
  <c r="A305" i="58"/>
  <c r="A304" i="58"/>
  <c r="A303" i="58"/>
  <c r="A302" i="58"/>
  <c r="A301" i="58"/>
  <c r="G301" i="58" s="1"/>
  <c r="I301" i="58" s="1"/>
  <c r="A300" i="58"/>
  <c r="A299" i="58"/>
  <c r="A298" i="58"/>
  <c r="G298" i="58" s="1"/>
  <c r="I298" i="58" s="1"/>
  <c r="A297" i="58"/>
  <c r="A296" i="58"/>
  <c r="G296" i="58" s="1"/>
  <c r="I296" i="58" s="1"/>
  <c r="A295" i="58"/>
  <c r="A294" i="58"/>
  <c r="A293" i="58"/>
  <c r="A292" i="58"/>
  <c r="A290" i="58"/>
  <c r="A289" i="58"/>
  <c r="A288" i="58"/>
  <c r="A287" i="58"/>
  <c r="A286" i="58"/>
  <c r="A285" i="58"/>
  <c r="A284" i="58"/>
  <c r="A283" i="58"/>
  <c r="A282" i="58"/>
  <c r="A281" i="58"/>
  <c r="A280" i="58"/>
  <c r="A279" i="58"/>
  <c r="A278" i="58"/>
  <c r="A277" i="58"/>
  <c r="A276" i="58"/>
  <c r="A275" i="58"/>
  <c r="A274" i="58"/>
  <c r="A273" i="58"/>
  <c r="A272" i="58"/>
  <c r="A271" i="58"/>
  <c r="A270" i="58"/>
  <c r="A269" i="58"/>
  <c r="G269" i="58" s="1"/>
  <c r="I269" i="58" s="1"/>
  <c r="A267" i="58"/>
  <c r="A266" i="58"/>
  <c r="A265" i="58"/>
  <c r="A264" i="58"/>
  <c r="A263" i="58"/>
  <c r="A262" i="58"/>
  <c r="A261" i="58"/>
  <c r="A260" i="58"/>
  <c r="A259" i="58"/>
  <c r="A258" i="58"/>
  <c r="A257" i="58"/>
  <c r="A256" i="58"/>
  <c r="A255" i="58"/>
  <c r="G254" i="58"/>
  <c r="I254" i="58" s="1"/>
  <c r="A254" i="58"/>
  <c r="A253" i="58"/>
  <c r="A252" i="58"/>
  <c r="A251" i="58"/>
  <c r="A250" i="58"/>
  <c r="G250" i="58" s="1"/>
  <c r="I250" i="58" s="1"/>
  <c r="A249" i="58"/>
  <c r="A248" i="58"/>
  <c r="A246" i="58"/>
  <c r="A245" i="58"/>
  <c r="A244" i="58"/>
  <c r="A243" i="58"/>
  <c r="A242" i="58"/>
  <c r="A241" i="58"/>
  <c r="A240" i="58"/>
  <c r="A239" i="58"/>
  <c r="A238" i="58"/>
  <c r="A237" i="58"/>
  <c r="A236" i="58"/>
  <c r="A235" i="58"/>
  <c r="A234" i="58"/>
  <c r="A233" i="58"/>
  <c r="A232" i="58"/>
  <c r="A230" i="58"/>
  <c r="G230" i="58" s="1"/>
  <c r="I230" i="58" s="1"/>
  <c r="A229" i="58"/>
  <c r="A228" i="58"/>
  <c r="A227" i="58"/>
  <c r="A226" i="58"/>
  <c r="A225" i="58"/>
  <c r="A224" i="58"/>
  <c r="A223" i="58"/>
  <c r="A222" i="58"/>
  <c r="A221" i="58"/>
  <c r="A220" i="58"/>
  <c r="A219" i="58"/>
  <c r="A218" i="58"/>
  <c r="A217" i="58"/>
  <c r="A216" i="58"/>
  <c r="G216" i="58" s="1"/>
  <c r="I216" i="58" s="1"/>
  <c r="A215" i="58"/>
  <c r="A214" i="58"/>
  <c r="A213" i="58"/>
  <c r="A212" i="58"/>
  <c r="A159" i="58"/>
  <c r="A158" i="58"/>
  <c r="A157" i="58"/>
  <c r="A156" i="58"/>
  <c r="A155" i="58"/>
  <c r="A154" i="58"/>
  <c r="A153" i="58"/>
  <c r="A152" i="58"/>
  <c r="A151" i="58"/>
  <c r="A150" i="58"/>
  <c r="G150" i="58" s="1"/>
  <c r="I150" i="58" s="1"/>
  <c r="A148" i="58"/>
  <c r="A147" i="58"/>
  <c r="G147" i="58" s="1"/>
  <c r="I147" i="58" s="1"/>
  <c r="A146" i="58"/>
  <c r="A145" i="58"/>
  <c r="A144" i="58"/>
  <c r="A143" i="58"/>
  <c r="A142" i="58"/>
  <c r="A141" i="58"/>
  <c r="A140" i="58"/>
  <c r="A139" i="58"/>
  <c r="A138" i="58"/>
  <c r="A137" i="58"/>
  <c r="A136" i="58"/>
  <c r="A135" i="58"/>
  <c r="A134" i="58"/>
  <c r="A133" i="58"/>
  <c r="G133" i="58" s="1"/>
  <c r="I133" i="58" s="1"/>
  <c r="A132" i="58"/>
  <c r="A131" i="58"/>
  <c r="G131" i="58" s="1"/>
  <c r="I131" i="58" s="1"/>
  <c r="A130" i="58"/>
  <c r="A129" i="58"/>
  <c r="A128" i="58"/>
  <c r="A127" i="58"/>
  <c r="A126" i="58"/>
  <c r="A125" i="58"/>
  <c r="G125" i="58" s="1"/>
  <c r="I125" i="58" s="1"/>
  <c r="A124" i="58"/>
  <c r="A123" i="58"/>
  <c r="A122" i="58"/>
  <c r="G122" i="58" s="1"/>
  <c r="I122" i="58" s="1"/>
  <c r="A121" i="58"/>
  <c r="G121" i="58" s="1"/>
  <c r="I121" i="58" s="1"/>
  <c r="A119" i="58"/>
  <c r="G119" i="58" s="1"/>
  <c r="I119" i="58" s="1"/>
  <c r="A118" i="58"/>
  <c r="A117" i="58"/>
  <c r="G117" i="58" s="1"/>
  <c r="I117" i="58" s="1"/>
  <c r="A116" i="58"/>
  <c r="A115" i="58"/>
  <c r="A114" i="58"/>
  <c r="A113" i="58"/>
  <c r="A112" i="58"/>
  <c r="A111" i="58"/>
  <c r="A110" i="58"/>
  <c r="A109" i="58"/>
  <c r="A107" i="58"/>
  <c r="A106" i="58"/>
  <c r="A105" i="58"/>
  <c r="A104" i="58"/>
  <c r="G104" i="58" s="1"/>
  <c r="I104" i="58" s="1"/>
  <c r="A103" i="58"/>
  <c r="G103" i="58" s="1"/>
  <c r="I103" i="58" s="1"/>
  <c r="A102" i="58"/>
  <c r="G102" i="58" s="1"/>
  <c r="I102" i="58" s="1"/>
  <c r="A101" i="58"/>
  <c r="G100" i="58"/>
  <c r="I100" i="58" s="1"/>
  <c r="A100" i="58"/>
  <c r="A99" i="58"/>
  <c r="A98" i="58"/>
  <c r="A97" i="58"/>
  <c r="A96" i="58"/>
  <c r="A95" i="58"/>
  <c r="A94" i="58"/>
  <c r="A93" i="58"/>
  <c r="A92" i="58"/>
  <c r="A91" i="58"/>
  <c r="A90" i="58"/>
  <c r="G90" i="58" s="1"/>
  <c r="I90" i="58" s="1"/>
  <c r="A89" i="58"/>
  <c r="A88" i="58"/>
  <c r="G88" i="58" s="1"/>
  <c r="I88" i="58" s="1"/>
  <c r="A87" i="58"/>
  <c r="A85" i="58"/>
  <c r="A84" i="58"/>
  <c r="A83" i="58"/>
  <c r="A82" i="58"/>
  <c r="A81" i="58"/>
  <c r="A80" i="58"/>
  <c r="A79" i="58"/>
  <c r="A78" i="58"/>
  <c r="A77" i="58"/>
  <c r="A76" i="58"/>
  <c r="A75" i="58"/>
  <c r="A74" i="58"/>
  <c r="A73" i="58"/>
  <c r="G72" i="58"/>
  <c r="I72" i="58" s="1"/>
  <c r="A72" i="58"/>
  <c r="A71" i="58"/>
  <c r="A70" i="58"/>
  <c r="G70" i="58" s="1"/>
  <c r="I70" i="58" s="1"/>
  <c r="A69" i="58"/>
  <c r="A68" i="58"/>
  <c r="A67" i="58"/>
  <c r="A66" i="58"/>
  <c r="A65" i="58"/>
  <c r="A64" i="58"/>
  <c r="A62" i="58"/>
  <c r="A61" i="58"/>
  <c r="A60" i="58"/>
  <c r="A59" i="58"/>
  <c r="A58" i="58"/>
  <c r="A57" i="58"/>
  <c r="A56" i="58"/>
  <c r="A55" i="58"/>
  <c r="A54" i="58"/>
  <c r="G54" i="58" s="1"/>
  <c r="I54" i="58" s="1"/>
  <c r="A53" i="58"/>
  <c r="A52" i="58"/>
  <c r="A51" i="58"/>
  <c r="A50" i="58"/>
  <c r="A49" i="58"/>
  <c r="A48" i="58"/>
  <c r="A47" i="58"/>
  <c r="G47" i="58" s="1"/>
  <c r="I47" i="58" s="1"/>
  <c r="A46" i="58"/>
  <c r="A45" i="58"/>
  <c r="A44" i="58"/>
  <c r="A43" i="58"/>
  <c r="A41" i="58"/>
  <c r="A40" i="58"/>
  <c r="A39" i="58"/>
  <c r="A38" i="58"/>
  <c r="A37" i="58"/>
  <c r="G37" i="58" s="1"/>
  <c r="I37" i="58" s="1"/>
  <c r="A36" i="58"/>
  <c r="A35" i="58"/>
  <c r="A34" i="58"/>
  <c r="A33" i="58"/>
  <c r="A32" i="58"/>
  <c r="A31" i="58"/>
  <c r="A30" i="58"/>
  <c r="G30" i="58" s="1"/>
  <c r="I30" i="58" s="1"/>
  <c r="A29" i="58"/>
  <c r="A28" i="58"/>
  <c r="A27" i="58"/>
  <c r="A25" i="58"/>
  <c r="A24" i="58"/>
  <c r="A23" i="58"/>
  <c r="A22" i="58"/>
  <c r="A21" i="58"/>
  <c r="A20" i="58"/>
  <c r="G20" i="58" s="1"/>
  <c r="I20" i="58" s="1"/>
  <c r="A19" i="58"/>
  <c r="A18" i="58"/>
  <c r="A17" i="58"/>
  <c r="A16" i="58"/>
  <c r="A15" i="58"/>
  <c r="A14" i="58"/>
  <c r="A13" i="58"/>
  <c r="A12" i="58"/>
  <c r="A11" i="58"/>
  <c r="A10" i="58"/>
  <c r="A9" i="58"/>
  <c r="G9" i="58" s="1"/>
  <c r="I9" i="58" s="1"/>
  <c r="A8" i="58"/>
  <c r="A7" i="58"/>
  <c r="F5334" i="58"/>
  <c r="A5315" i="58"/>
  <c r="C5170" i="58"/>
  <c r="C5169" i="58"/>
  <c r="C5168" i="58"/>
  <c r="F5129" i="58"/>
  <c r="A5110" i="58"/>
  <c r="C4965" i="58"/>
  <c r="C4964" i="58"/>
  <c r="F4924" i="58"/>
  <c r="A4905" i="58"/>
  <c r="A4876" i="58"/>
  <c r="G4876" i="58" s="1"/>
  <c r="A4782" i="58"/>
  <c r="G4782" i="58" s="1"/>
  <c r="C4760" i="58"/>
  <c r="C4759" i="58"/>
  <c r="F4719" i="58"/>
  <c r="A4700" i="58"/>
  <c r="C4555" i="58"/>
  <c r="C4554" i="58"/>
  <c r="F4514" i="58"/>
  <c r="A4495" i="58"/>
  <c r="C4350" i="58"/>
  <c r="C4349" i="58"/>
  <c r="F4309" i="58"/>
  <c r="A4290" i="58"/>
  <c r="G4290" i="58" s="1"/>
  <c r="C4145" i="58"/>
  <c r="C4144" i="58"/>
  <c r="F4104" i="58"/>
  <c r="A4085" i="58"/>
  <c r="G4085" i="58" s="1"/>
  <c r="C3940" i="58"/>
  <c r="C3939" i="58"/>
  <c r="F3899" i="58"/>
  <c r="A3880" i="58"/>
  <c r="C3735" i="58"/>
  <c r="C3734" i="58"/>
  <c r="F3694" i="58"/>
  <c r="A3675" i="58"/>
  <c r="A3589" i="58"/>
  <c r="G3589" i="58" s="1"/>
  <c r="C3530" i="58"/>
  <c r="C3529" i="58"/>
  <c r="F3489" i="58"/>
  <c r="A3470" i="58"/>
  <c r="C3325" i="58"/>
  <c r="C3324" i="58"/>
  <c r="F3284" i="58"/>
  <c r="A3265" i="58"/>
  <c r="C3120" i="58"/>
  <c r="C3119" i="58"/>
  <c r="F3079" i="58"/>
  <c r="A3060" i="58"/>
  <c r="C2915" i="58"/>
  <c r="C2914" i="58"/>
  <c r="F2874" i="58"/>
  <c r="A2855" i="58"/>
  <c r="C2710" i="58"/>
  <c r="C2709" i="58"/>
  <c r="F2669" i="58"/>
  <c r="A2650" i="58"/>
  <c r="C2505" i="58"/>
  <c r="C2504" i="58"/>
  <c r="F2473" i="58"/>
  <c r="F2423" i="58"/>
  <c r="A2404" i="58"/>
  <c r="C2259" i="58"/>
  <c r="C2258" i="58"/>
  <c r="F2218" i="58"/>
  <c r="A2199" i="58"/>
  <c r="C2054" i="58"/>
  <c r="C2053" i="58"/>
  <c r="F2013" i="58"/>
  <c r="A1994" i="58"/>
  <c r="C1849" i="58"/>
  <c r="C1848" i="58"/>
  <c r="F1808" i="58"/>
  <c r="A1789" i="58"/>
  <c r="C1644" i="58"/>
  <c r="C1643" i="58"/>
  <c r="F1603" i="58"/>
  <c r="A1584" i="58"/>
  <c r="A1543" i="58"/>
  <c r="G1543" i="58" s="1"/>
  <c r="C1439" i="58"/>
  <c r="C1438" i="58"/>
  <c r="F1398" i="58"/>
  <c r="A1379" i="58"/>
  <c r="C1234" i="58"/>
  <c r="C1233" i="58"/>
  <c r="F1193" i="58"/>
  <c r="A1174" i="58"/>
  <c r="A1145" i="58"/>
  <c r="G1145" i="58" s="1"/>
  <c r="A1051" i="58"/>
  <c r="G1051" i="58" s="1"/>
  <c r="C1029" i="58"/>
  <c r="C1028" i="58"/>
  <c r="F988" i="58"/>
  <c r="A969" i="58"/>
  <c r="C824" i="58"/>
  <c r="C823" i="58"/>
  <c r="F783" i="58"/>
  <c r="A764" i="58"/>
  <c r="G764" i="58" s="1"/>
  <c r="A701" i="58"/>
  <c r="G701" i="58" s="1"/>
  <c r="C619" i="58"/>
  <c r="C618" i="58"/>
  <c r="F578" i="58"/>
  <c r="A559" i="58"/>
  <c r="C414" i="58"/>
  <c r="C413" i="58"/>
  <c r="F373" i="58"/>
  <c r="A354" i="58"/>
  <c r="G354" i="58" s="1"/>
  <c r="C209" i="58"/>
  <c r="C208" i="58"/>
  <c r="F168" i="58"/>
  <c r="A149" i="58"/>
  <c r="C4" i="58"/>
  <c r="C3" i="58"/>
  <c r="F5334" i="57"/>
  <c r="A5315" i="57"/>
  <c r="C5170" i="57"/>
  <c r="C5169" i="57"/>
  <c r="C5168" i="57"/>
  <c r="F5129" i="57"/>
  <c r="A5110" i="57"/>
  <c r="C4965" i="57"/>
  <c r="C4964" i="57"/>
  <c r="F4924" i="57"/>
  <c r="A4905" i="57"/>
  <c r="C4760" i="57"/>
  <c r="C4759" i="57"/>
  <c r="F4719" i="57"/>
  <c r="A4700" i="57"/>
  <c r="C4555" i="57"/>
  <c r="C4554" i="57"/>
  <c r="F4514" i="57"/>
  <c r="A4495" i="57"/>
  <c r="C4350" i="57"/>
  <c r="C4349" i="57"/>
  <c r="F4309" i="57"/>
  <c r="A4290" i="57"/>
  <c r="C4145" i="57"/>
  <c r="C4144" i="57"/>
  <c r="F4104" i="57"/>
  <c r="A4085" i="57"/>
  <c r="C3940" i="57"/>
  <c r="C3939" i="57"/>
  <c r="F3899" i="57"/>
  <c r="A3880" i="57"/>
  <c r="C3735" i="57"/>
  <c r="C3734" i="57"/>
  <c r="F3694" i="57"/>
  <c r="A3675" i="57"/>
  <c r="C3530" i="57"/>
  <c r="C3529" i="57"/>
  <c r="F3489" i="57"/>
  <c r="A3470" i="57"/>
  <c r="C3325" i="57"/>
  <c r="C3324" i="57"/>
  <c r="F3284" i="57"/>
  <c r="A3265" i="57"/>
  <c r="C3120" i="57"/>
  <c r="C3119" i="57"/>
  <c r="F3079" i="57"/>
  <c r="A3060" i="57"/>
  <c r="C2915" i="57"/>
  <c r="C2914" i="57"/>
  <c r="F2874" i="57"/>
  <c r="A2855" i="57"/>
  <c r="A2814" i="57"/>
  <c r="C2710" i="57"/>
  <c r="C2709" i="57"/>
  <c r="F2669" i="57"/>
  <c r="A2650" i="57"/>
  <c r="C2505" i="57"/>
  <c r="C2504" i="57"/>
  <c r="F2473" i="57"/>
  <c r="F2423" i="57"/>
  <c r="A2404" i="57"/>
  <c r="C2259" i="57"/>
  <c r="C2258" i="57"/>
  <c r="F2218" i="57"/>
  <c r="A2199" i="57"/>
  <c r="C2054" i="57"/>
  <c r="C2053" i="57"/>
  <c r="F2013" i="57"/>
  <c r="A1994" i="57"/>
  <c r="A1965" i="57"/>
  <c r="C1849" i="57"/>
  <c r="C1848" i="57"/>
  <c r="F1808" i="57"/>
  <c r="A1789" i="57"/>
  <c r="C1644" i="57"/>
  <c r="C1643" i="57"/>
  <c r="F1603" i="57"/>
  <c r="A1584" i="57"/>
  <c r="A1461" i="57"/>
  <c r="C1439" i="57"/>
  <c r="C1438" i="57"/>
  <c r="F1398" i="57"/>
  <c r="A1379" i="57"/>
  <c r="C1234" i="57"/>
  <c r="C1233" i="57"/>
  <c r="F1193" i="57"/>
  <c r="A1174" i="57"/>
  <c r="A1111" i="57"/>
  <c r="C1029" i="57"/>
  <c r="C1028" i="57"/>
  <c r="F988" i="57"/>
  <c r="A969" i="57"/>
  <c r="A846" i="57"/>
  <c r="C824" i="57"/>
  <c r="C823" i="57"/>
  <c r="F783" i="57"/>
  <c r="A764" i="57"/>
  <c r="C619" i="57"/>
  <c r="C618" i="57"/>
  <c r="F578" i="57"/>
  <c r="A559" i="57"/>
  <c r="C414" i="57"/>
  <c r="C413" i="57"/>
  <c r="F373" i="57"/>
  <c r="A354" i="57"/>
  <c r="C209" i="57"/>
  <c r="C208" i="57"/>
  <c r="F168" i="57"/>
  <c r="A149" i="57"/>
  <c r="C4" i="57"/>
  <c r="C3" i="57"/>
  <c r="F5334" i="23"/>
  <c r="A5325" i="23"/>
  <c r="A5324" i="23"/>
  <c r="A5323" i="23"/>
  <c r="A5322" i="23"/>
  <c r="A5321" i="23"/>
  <c r="A5320" i="23"/>
  <c r="A5319" i="23"/>
  <c r="A5318" i="23"/>
  <c r="G5318" i="23" s="1"/>
  <c r="I5318" i="23" s="1"/>
  <c r="A5317" i="23"/>
  <c r="A5316" i="23"/>
  <c r="G5316" i="23" s="1"/>
  <c r="I5316" i="23" s="1"/>
  <c r="A5315" i="23"/>
  <c r="A5314" i="23"/>
  <c r="A5313" i="23"/>
  <c r="A5312" i="23"/>
  <c r="A5311" i="23"/>
  <c r="A5310" i="23"/>
  <c r="A5309" i="23"/>
  <c r="A5308" i="23"/>
  <c r="A5307" i="23"/>
  <c r="A5306" i="23"/>
  <c r="A5305" i="23"/>
  <c r="A5304" i="23"/>
  <c r="A5303" i="23"/>
  <c r="G5303" i="23" s="1"/>
  <c r="I5303" i="23" s="1"/>
  <c r="A5302" i="23"/>
  <c r="A5301" i="23"/>
  <c r="A5300" i="23"/>
  <c r="A5299" i="23"/>
  <c r="A5298" i="23"/>
  <c r="A5297" i="23"/>
  <c r="A5296" i="23"/>
  <c r="A5295" i="23"/>
  <c r="A5294" i="23"/>
  <c r="A5293" i="23"/>
  <c r="A5292" i="23"/>
  <c r="A5291" i="23"/>
  <c r="A5290" i="23"/>
  <c r="A5289" i="23"/>
  <c r="A5288" i="23"/>
  <c r="A5287" i="23"/>
  <c r="A5285" i="23"/>
  <c r="A5284" i="23"/>
  <c r="A5283" i="23"/>
  <c r="A5282" i="23"/>
  <c r="A5281" i="23"/>
  <c r="A5280" i="23"/>
  <c r="G5280" i="23" s="1"/>
  <c r="I5280" i="23" s="1"/>
  <c r="A5279" i="23"/>
  <c r="A5278" i="23"/>
  <c r="A5277" i="23"/>
  <c r="A5276" i="23"/>
  <c r="A5275" i="23"/>
  <c r="A5273" i="23"/>
  <c r="A5272" i="23"/>
  <c r="A5271" i="23"/>
  <c r="A5270" i="23"/>
  <c r="A5269" i="23"/>
  <c r="A5268" i="23"/>
  <c r="A5267" i="23"/>
  <c r="A5266" i="23"/>
  <c r="A5265" i="23"/>
  <c r="A5264" i="23"/>
  <c r="G5264" i="23" s="1"/>
  <c r="I5264" i="23" s="1"/>
  <c r="A5263" i="23"/>
  <c r="A5262" i="23"/>
  <c r="A5261" i="23"/>
  <c r="A5260" i="23"/>
  <c r="A5259" i="23"/>
  <c r="A5258" i="23"/>
  <c r="A5257" i="23"/>
  <c r="A5256" i="23"/>
  <c r="G5256" i="23" s="1"/>
  <c r="I5256" i="23" s="1"/>
  <c r="A5255" i="23"/>
  <c r="A5254" i="23"/>
  <c r="A5253" i="23"/>
  <c r="G5253" i="23" s="1"/>
  <c r="I5253" i="23" s="1"/>
  <c r="A5252" i="23"/>
  <c r="A5251" i="23"/>
  <c r="A5250" i="23"/>
  <c r="A5249" i="23"/>
  <c r="A5248" i="23"/>
  <c r="A5247" i="23"/>
  <c r="A5246" i="23"/>
  <c r="A5245" i="23"/>
  <c r="A5244" i="23"/>
  <c r="A5243" i="23"/>
  <c r="A5242" i="23"/>
  <c r="A5241" i="23"/>
  <c r="A5240" i="23"/>
  <c r="A5239" i="23"/>
  <c r="A5238" i="23"/>
  <c r="A5237" i="23"/>
  <c r="G5237" i="23" s="1"/>
  <c r="I5237" i="23" s="1"/>
  <c r="A5236" i="23"/>
  <c r="A5235" i="23"/>
  <c r="A5234" i="23"/>
  <c r="A5233" i="23"/>
  <c r="A5232" i="23"/>
  <c r="A5231" i="23"/>
  <c r="G5231" i="23" s="1"/>
  <c r="I5231" i="23" s="1"/>
  <c r="A5230" i="23"/>
  <c r="A5228" i="23"/>
  <c r="G5227" i="23"/>
  <c r="I5227" i="23" s="1"/>
  <c r="A5227" i="23"/>
  <c r="A5226" i="23"/>
  <c r="A5225" i="23"/>
  <c r="A5224" i="23"/>
  <c r="A5223" i="23"/>
  <c r="A5222" i="23"/>
  <c r="G5222" i="23" s="1"/>
  <c r="I5222" i="23" s="1"/>
  <c r="A5221" i="23"/>
  <c r="A5220" i="23"/>
  <c r="A5219" i="23"/>
  <c r="A5218" i="23"/>
  <c r="A5217" i="23"/>
  <c r="A5216" i="23"/>
  <c r="A5215" i="23"/>
  <c r="G5215" i="23" s="1"/>
  <c r="I5215" i="23" s="1"/>
  <c r="A5214" i="23"/>
  <c r="A5213" i="23"/>
  <c r="A5212" i="23"/>
  <c r="A5211" i="23"/>
  <c r="A5210" i="23"/>
  <c r="A5209" i="23"/>
  <c r="A5207" i="23"/>
  <c r="A5206" i="23"/>
  <c r="A5205" i="23"/>
  <c r="A5204" i="23"/>
  <c r="A5203" i="23"/>
  <c r="A5202" i="23"/>
  <c r="A5201" i="23"/>
  <c r="A5200" i="23"/>
  <c r="A5199" i="23"/>
  <c r="A5198" i="23"/>
  <c r="A5197" i="23"/>
  <c r="A5196" i="23"/>
  <c r="A5195" i="23"/>
  <c r="A5194" i="23"/>
  <c r="A5193" i="23"/>
  <c r="A5191" i="23"/>
  <c r="A5190" i="23"/>
  <c r="A5189" i="23"/>
  <c r="A5188" i="23"/>
  <c r="A5187" i="23"/>
  <c r="A5186" i="23"/>
  <c r="A5185" i="23"/>
  <c r="A5184" i="23"/>
  <c r="A5183" i="23"/>
  <c r="A5182" i="23"/>
  <c r="A5181" i="23"/>
  <c r="A5180" i="23"/>
  <c r="A5179" i="23"/>
  <c r="A5178" i="23"/>
  <c r="A5177" i="23"/>
  <c r="A5176" i="23"/>
  <c r="A5175" i="23"/>
  <c r="A5174" i="23"/>
  <c r="A5173" i="23"/>
  <c r="C5170" i="23"/>
  <c r="C5169" i="23"/>
  <c r="C5168" i="23"/>
  <c r="F5129" i="23"/>
  <c r="A5120" i="23"/>
  <c r="A5119" i="23"/>
  <c r="A5118" i="23"/>
  <c r="A5117" i="23"/>
  <c r="A5116" i="23"/>
  <c r="A5115" i="23"/>
  <c r="A5114" i="23"/>
  <c r="A5113" i="23"/>
  <c r="A5112" i="23"/>
  <c r="A5111" i="23"/>
  <c r="G5111" i="23" s="1"/>
  <c r="I5111" i="23" s="1"/>
  <c r="A5110" i="23"/>
  <c r="A5109" i="23"/>
  <c r="A5108" i="23"/>
  <c r="A5107" i="23"/>
  <c r="G5106" i="23"/>
  <c r="I5106" i="23" s="1"/>
  <c r="A5106" i="23"/>
  <c r="A5105" i="23"/>
  <c r="A5104" i="23"/>
  <c r="A5103" i="23"/>
  <c r="A5102" i="23"/>
  <c r="A5101" i="23"/>
  <c r="A5100" i="23"/>
  <c r="A5099" i="23"/>
  <c r="A5098" i="23"/>
  <c r="A5097" i="23"/>
  <c r="A5096" i="23"/>
  <c r="A5095" i="23"/>
  <c r="A5094" i="23"/>
  <c r="A5093" i="23"/>
  <c r="A5092" i="23"/>
  <c r="A5091" i="23"/>
  <c r="A5090" i="23"/>
  <c r="G5090" i="23" s="1"/>
  <c r="I5090" i="23" s="1"/>
  <c r="A5089" i="23"/>
  <c r="A5088" i="23"/>
  <c r="A5087" i="23"/>
  <c r="A5086" i="23"/>
  <c r="A5085" i="23"/>
  <c r="A5084" i="23"/>
  <c r="A5083" i="23"/>
  <c r="A5082" i="23"/>
  <c r="A5080" i="23"/>
  <c r="A5079" i="23"/>
  <c r="A5078" i="23"/>
  <c r="A5077" i="23"/>
  <c r="A5076" i="23"/>
  <c r="A5075" i="23"/>
  <c r="A5074" i="23"/>
  <c r="A5073" i="23"/>
  <c r="A5072" i="23"/>
  <c r="A5071" i="23"/>
  <c r="A5070" i="23"/>
  <c r="A5068" i="23"/>
  <c r="A5067" i="23"/>
  <c r="A5066" i="23"/>
  <c r="A5065" i="23"/>
  <c r="A5064" i="23"/>
  <c r="A5063" i="23"/>
  <c r="A5062" i="23"/>
  <c r="A5061" i="23"/>
  <c r="A5060" i="23"/>
  <c r="A5059" i="23"/>
  <c r="A5058" i="23"/>
  <c r="A5057" i="23"/>
  <c r="A5056" i="23"/>
  <c r="A5055" i="23"/>
  <c r="A5054" i="23"/>
  <c r="A5053" i="23"/>
  <c r="A5052" i="23"/>
  <c r="A5051" i="23"/>
  <c r="A5050" i="23"/>
  <c r="A5049" i="23"/>
  <c r="A5048" i="23"/>
  <c r="A5046" i="23"/>
  <c r="A5045" i="23"/>
  <c r="A5044" i="23"/>
  <c r="A5043" i="23"/>
  <c r="A5042" i="23"/>
  <c r="A5041" i="23"/>
  <c r="A5040" i="23"/>
  <c r="A5039" i="23"/>
  <c r="A5038" i="23"/>
  <c r="A5037" i="23"/>
  <c r="A5036" i="23"/>
  <c r="A5035" i="23"/>
  <c r="A5034" i="23"/>
  <c r="A5033" i="23"/>
  <c r="A5032" i="23"/>
  <c r="A5031" i="23"/>
  <c r="A5030" i="23"/>
  <c r="A5029" i="23"/>
  <c r="A5028" i="23"/>
  <c r="A5027" i="23"/>
  <c r="A5026" i="23"/>
  <c r="A5025" i="23"/>
  <c r="A5023" i="23"/>
  <c r="A5022" i="23"/>
  <c r="A5021" i="23"/>
  <c r="A5020" i="23"/>
  <c r="A5019" i="23"/>
  <c r="A5018" i="23"/>
  <c r="A5017" i="23"/>
  <c r="A5016" i="23"/>
  <c r="A5015" i="23"/>
  <c r="A5014" i="23"/>
  <c r="A5013" i="23"/>
  <c r="A5012" i="23"/>
  <c r="A5011" i="23"/>
  <c r="A5010" i="23"/>
  <c r="A5009" i="23"/>
  <c r="A5008" i="23"/>
  <c r="A5007" i="23"/>
  <c r="A5006" i="23"/>
  <c r="A5005" i="23"/>
  <c r="A5004" i="23"/>
  <c r="A5002" i="23"/>
  <c r="A5001" i="23"/>
  <c r="A5000" i="23"/>
  <c r="A4999" i="23"/>
  <c r="A4998" i="23"/>
  <c r="A4997" i="23"/>
  <c r="A4996" i="23"/>
  <c r="A4995" i="23"/>
  <c r="A4994" i="23"/>
  <c r="A4993" i="23"/>
  <c r="A4992" i="23"/>
  <c r="A4991" i="23"/>
  <c r="A4990" i="23"/>
  <c r="A4989" i="23"/>
  <c r="A4988" i="23"/>
  <c r="A4986" i="23"/>
  <c r="A4985" i="23"/>
  <c r="A4984" i="23"/>
  <c r="A4983" i="23"/>
  <c r="A4982" i="23"/>
  <c r="G4982" i="23" s="1"/>
  <c r="I4982" i="23" s="1"/>
  <c r="A4981" i="23"/>
  <c r="A4980" i="23"/>
  <c r="A4979" i="23"/>
  <c r="A4978" i="23"/>
  <c r="A4977" i="23"/>
  <c r="A4976" i="23"/>
  <c r="A4975" i="23"/>
  <c r="A4974" i="23"/>
  <c r="A4973" i="23"/>
  <c r="A4972" i="23"/>
  <c r="A4971" i="23"/>
  <c r="A4970" i="23"/>
  <c r="A4969" i="23"/>
  <c r="A4968" i="23"/>
  <c r="C4965" i="23"/>
  <c r="C4964" i="23"/>
  <c r="F4924" i="23"/>
  <c r="A4915" i="23"/>
  <c r="A4914" i="23"/>
  <c r="A4913" i="23"/>
  <c r="A4912" i="23"/>
  <c r="A4911" i="23"/>
  <c r="A4910" i="23"/>
  <c r="A4909" i="23"/>
  <c r="A4908" i="23"/>
  <c r="A4907" i="23"/>
  <c r="A4906" i="23"/>
  <c r="G4906" i="23" s="1"/>
  <c r="I4906" i="23" s="1"/>
  <c r="A4905" i="23"/>
  <c r="A4904" i="23"/>
  <c r="A4903" i="23"/>
  <c r="A4902" i="23"/>
  <c r="A4901" i="23"/>
  <c r="A4900" i="23"/>
  <c r="A4899" i="23"/>
  <c r="A4898" i="23"/>
  <c r="A4897" i="23"/>
  <c r="A4896" i="23"/>
  <c r="A4895" i="23"/>
  <c r="A4894" i="23"/>
  <c r="A4893" i="23"/>
  <c r="A4892" i="23"/>
  <c r="A4891" i="23"/>
  <c r="A4890" i="23"/>
  <c r="A4889" i="23"/>
  <c r="A4888" i="23"/>
  <c r="A4887" i="23"/>
  <c r="A4886" i="23"/>
  <c r="A4885" i="23"/>
  <c r="A4884" i="23"/>
  <c r="A4883" i="23"/>
  <c r="A4882" i="23"/>
  <c r="A4881" i="23"/>
  <c r="A4880" i="23"/>
  <c r="A4879" i="23"/>
  <c r="A4878" i="23"/>
  <c r="A4877" i="23"/>
  <c r="A4875" i="23"/>
  <c r="A4874" i="23"/>
  <c r="A4873" i="23"/>
  <c r="A4872" i="23"/>
  <c r="A4871" i="23"/>
  <c r="A4870" i="23"/>
  <c r="A4869" i="23"/>
  <c r="A4868" i="23"/>
  <c r="A4867" i="23"/>
  <c r="A4866" i="23"/>
  <c r="A4865" i="23"/>
  <c r="A4863" i="23"/>
  <c r="A4862" i="23"/>
  <c r="A4861" i="23"/>
  <c r="A4860" i="23"/>
  <c r="A4859" i="23"/>
  <c r="A4858" i="23"/>
  <c r="A4857" i="23"/>
  <c r="A4856" i="23"/>
  <c r="A4855" i="23"/>
  <c r="A4854" i="23"/>
  <c r="G4854" i="23" s="1"/>
  <c r="I4854" i="23" s="1"/>
  <c r="A4853" i="23"/>
  <c r="A4852" i="23"/>
  <c r="A4851" i="23"/>
  <c r="A4850" i="23"/>
  <c r="A4849" i="23"/>
  <c r="A4848" i="23"/>
  <c r="A4847" i="23"/>
  <c r="A4846" i="23"/>
  <c r="A4845" i="23"/>
  <c r="A4844" i="23"/>
  <c r="A4843" i="23"/>
  <c r="A4841" i="23"/>
  <c r="A4840" i="23"/>
  <c r="A4839" i="23"/>
  <c r="A4838" i="23"/>
  <c r="A4837" i="23"/>
  <c r="A4836" i="23"/>
  <c r="A4835" i="23"/>
  <c r="A4834" i="23"/>
  <c r="A4833" i="23"/>
  <c r="A4832" i="23"/>
  <c r="A4831" i="23"/>
  <c r="A4830" i="23"/>
  <c r="A4829" i="23"/>
  <c r="A4828" i="23"/>
  <c r="A4827" i="23"/>
  <c r="A4826" i="23"/>
  <c r="A4825" i="23"/>
  <c r="A4824" i="23"/>
  <c r="G4824" i="23" s="1"/>
  <c r="I4824" i="23" s="1"/>
  <c r="A4823" i="23"/>
  <c r="A4822" i="23"/>
  <c r="A4821" i="23"/>
  <c r="A4820" i="23"/>
  <c r="G4820" i="23" s="1"/>
  <c r="I4820" i="23" s="1"/>
  <c r="A4818" i="23"/>
  <c r="A4817" i="23"/>
  <c r="A4816" i="23"/>
  <c r="A4815" i="23"/>
  <c r="A4814" i="23"/>
  <c r="A4813" i="23"/>
  <c r="A4812" i="23"/>
  <c r="A4811" i="23"/>
  <c r="A4810" i="23"/>
  <c r="A4809" i="23"/>
  <c r="A4808" i="23"/>
  <c r="A4807" i="23"/>
  <c r="A4806" i="23"/>
  <c r="A4805" i="23"/>
  <c r="A4804" i="23"/>
  <c r="A4803" i="23"/>
  <c r="A4802" i="23"/>
  <c r="A4801" i="23"/>
  <c r="A4800" i="23"/>
  <c r="A4799" i="23"/>
  <c r="A4797" i="23"/>
  <c r="A4796" i="23"/>
  <c r="A4795" i="23"/>
  <c r="A4794" i="23"/>
  <c r="A4793" i="23"/>
  <c r="A4792" i="23"/>
  <c r="A4791" i="23"/>
  <c r="A4790" i="23"/>
  <c r="A4789" i="23"/>
  <c r="A4788" i="23"/>
  <c r="G4787" i="23"/>
  <c r="I4787" i="23" s="1"/>
  <c r="A4787" i="23"/>
  <c r="A4786" i="23"/>
  <c r="A4785" i="23"/>
  <c r="A4784" i="23"/>
  <c r="A4783" i="23"/>
  <c r="A4781" i="23"/>
  <c r="A4780" i="23"/>
  <c r="G4780" i="23" s="1"/>
  <c r="I4780" i="23" s="1"/>
  <c r="A4779" i="23"/>
  <c r="A4778" i="23"/>
  <c r="A4777" i="23"/>
  <c r="A4776" i="23"/>
  <c r="A4775" i="23"/>
  <c r="A4774" i="23"/>
  <c r="A4773" i="23"/>
  <c r="A4772" i="23"/>
  <c r="G4772" i="23" s="1"/>
  <c r="I4772" i="23" s="1"/>
  <c r="A4771" i="23"/>
  <c r="A4770" i="23"/>
  <c r="A4769" i="23"/>
  <c r="A4768" i="23"/>
  <c r="A4767" i="23"/>
  <c r="A4766" i="23"/>
  <c r="A4765" i="23"/>
  <c r="A4764" i="23"/>
  <c r="A4763" i="23"/>
  <c r="C4760" i="23"/>
  <c r="C4759" i="23"/>
  <c r="F4719" i="23"/>
  <c r="C4717" i="23"/>
  <c r="C4716" i="23"/>
  <c r="A4710" i="23"/>
  <c r="A4709" i="23"/>
  <c r="A4708" i="23"/>
  <c r="A4707" i="23"/>
  <c r="A4706" i="23"/>
  <c r="A4705" i="23"/>
  <c r="A4704" i="23"/>
  <c r="A4703" i="23"/>
  <c r="A4702" i="23"/>
  <c r="A4701" i="23"/>
  <c r="G4701" i="23" s="1"/>
  <c r="I4701" i="23" s="1"/>
  <c r="A4700" i="23"/>
  <c r="A4699" i="23"/>
  <c r="A4698" i="23"/>
  <c r="G4698" i="23" s="1"/>
  <c r="I4698" i="23" s="1"/>
  <c r="A4697" i="23"/>
  <c r="A4696" i="23"/>
  <c r="A4695" i="23"/>
  <c r="A4694" i="23"/>
  <c r="A4693" i="23"/>
  <c r="A4692" i="23"/>
  <c r="A4691" i="23"/>
  <c r="A4690" i="23"/>
  <c r="A4689" i="23"/>
  <c r="A4688" i="23"/>
  <c r="A4687" i="23"/>
  <c r="A4686" i="23"/>
  <c r="A4685" i="23"/>
  <c r="A4684" i="23"/>
  <c r="A4683" i="23"/>
  <c r="A4682" i="23"/>
  <c r="G4682" i="23" s="1"/>
  <c r="I4682" i="23" s="1"/>
  <c r="A4681" i="23"/>
  <c r="A4680" i="23"/>
  <c r="A4679" i="23"/>
  <c r="A4678" i="23"/>
  <c r="A4677" i="23"/>
  <c r="A4676" i="23"/>
  <c r="A4675" i="23"/>
  <c r="A4674" i="23"/>
  <c r="A4673" i="23"/>
  <c r="A4672" i="23"/>
  <c r="A4670" i="23"/>
  <c r="A4669" i="23"/>
  <c r="A4668" i="23"/>
  <c r="A4667" i="23"/>
  <c r="A4666" i="23"/>
  <c r="A4665" i="23"/>
  <c r="A4664" i="23"/>
  <c r="A4663" i="23"/>
  <c r="A4662" i="23"/>
  <c r="A4661" i="23"/>
  <c r="A4660" i="23"/>
  <c r="A4658" i="23"/>
  <c r="A4657" i="23"/>
  <c r="A4656" i="23"/>
  <c r="A4655" i="23"/>
  <c r="A4654" i="23"/>
  <c r="A4653" i="23"/>
  <c r="A4652" i="23"/>
  <c r="A4651" i="23"/>
  <c r="A4650" i="23"/>
  <c r="A4649" i="23"/>
  <c r="A4648" i="23"/>
  <c r="A4647" i="23"/>
  <c r="A4646" i="23"/>
  <c r="A4645" i="23"/>
  <c r="A4644" i="23"/>
  <c r="A4643" i="23"/>
  <c r="A4642" i="23"/>
  <c r="A4641" i="23"/>
  <c r="A4640" i="23"/>
  <c r="A4639" i="23"/>
  <c r="A4638" i="23"/>
  <c r="A4636" i="23"/>
  <c r="A4635" i="23"/>
  <c r="A4634" i="23"/>
  <c r="A4633" i="23"/>
  <c r="A4632" i="23"/>
  <c r="A4631" i="23"/>
  <c r="A4630" i="23"/>
  <c r="A4629" i="23"/>
  <c r="A4628" i="23"/>
  <c r="A4627" i="23"/>
  <c r="A4626" i="23"/>
  <c r="A4625" i="23"/>
  <c r="G4625" i="23" s="1"/>
  <c r="I4625" i="23" s="1"/>
  <c r="A4624" i="23"/>
  <c r="A4623" i="23"/>
  <c r="A4622" i="23"/>
  <c r="A4621" i="23"/>
  <c r="A4620" i="23"/>
  <c r="A4619" i="23"/>
  <c r="A4618" i="23"/>
  <c r="A4617" i="23"/>
  <c r="A4616" i="23"/>
  <c r="A4615" i="23"/>
  <c r="A4613" i="23"/>
  <c r="A4612" i="23"/>
  <c r="A4611" i="23"/>
  <c r="A4610" i="23"/>
  <c r="A4609" i="23"/>
  <c r="A4608" i="23"/>
  <c r="A4607" i="23"/>
  <c r="A4606" i="23"/>
  <c r="A4605" i="23"/>
  <c r="A4604" i="23"/>
  <c r="A4603" i="23"/>
  <c r="A4602" i="23"/>
  <c r="A4601" i="23"/>
  <c r="A4600" i="23"/>
  <c r="A4599" i="23"/>
  <c r="A4598" i="23"/>
  <c r="A4597" i="23"/>
  <c r="A4596" i="23"/>
  <c r="A4595" i="23"/>
  <c r="A4594" i="23"/>
  <c r="A4592" i="23"/>
  <c r="A4591" i="23"/>
  <c r="A4590" i="23"/>
  <c r="A4589" i="23"/>
  <c r="A4588" i="23"/>
  <c r="A4587" i="23"/>
  <c r="A4586" i="23"/>
  <c r="A4585" i="23"/>
  <c r="A4584" i="23"/>
  <c r="A4583" i="23"/>
  <c r="A4582" i="23"/>
  <c r="A4581" i="23"/>
  <c r="A4580" i="23"/>
  <c r="A4579" i="23"/>
  <c r="A4578" i="23"/>
  <c r="A4576" i="23"/>
  <c r="A4575" i="23"/>
  <c r="G4575" i="23" s="1"/>
  <c r="I4575" i="23" s="1"/>
  <c r="A4574" i="23"/>
  <c r="A4573" i="23"/>
  <c r="A4572" i="23"/>
  <c r="A4571" i="23"/>
  <c r="A4570" i="23"/>
  <c r="A4569" i="23"/>
  <c r="A4568" i="23"/>
  <c r="A4567" i="23"/>
  <c r="A4566" i="23"/>
  <c r="A4565" i="23"/>
  <c r="A4564" i="23"/>
  <c r="A4563" i="23"/>
  <c r="A4562" i="23"/>
  <c r="A4561" i="23"/>
  <c r="A4560" i="23"/>
  <c r="A4559" i="23"/>
  <c r="G4559" i="23" s="1"/>
  <c r="I4559" i="23" s="1"/>
  <c r="A4558" i="23"/>
  <c r="C4555" i="23"/>
  <c r="C4554" i="23"/>
  <c r="F4514" i="23"/>
  <c r="A4505" i="23"/>
  <c r="A4504" i="23"/>
  <c r="A4503" i="23"/>
  <c r="A4502" i="23"/>
  <c r="A4501" i="23"/>
  <c r="A4500" i="23"/>
  <c r="A4499" i="23"/>
  <c r="A4498" i="23"/>
  <c r="A4497" i="23"/>
  <c r="A4496" i="23"/>
  <c r="G4496" i="23" s="1"/>
  <c r="I4496" i="23" s="1"/>
  <c r="A4495" i="23"/>
  <c r="A4494" i="23"/>
  <c r="A4493" i="23"/>
  <c r="A4492" i="23"/>
  <c r="A4491" i="23"/>
  <c r="A4490" i="23"/>
  <c r="A4489" i="23"/>
  <c r="A4488" i="23"/>
  <c r="A4487" i="23"/>
  <c r="A4486" i="23"/>
  <c r="A4485" i="23"/>
  <c r="A4484" i="23"/>
  <c r="A4483" i="23"/>
  <c r="A4482" i="23"/>
  <c r="A4481" i="23"/>
  <c r="A4480" i="23"/>
  <c r="A4479" i="23"/>
  <c r="A4478" i="23"/>
  <c r="A4477" i="23"/>
  <c r="A4476" i="23"/>
  <c r="A4475" i="23"/>
  <c r="A4474" i="23"/>
  <c r="A4473" i="23"/>
  <c r="A4472" i="23"/>
  <c r="A4471" i="23"/>
  <c r="G4471" i="23" s="1"/>
  <c r="I4471" i="23" s="1"/>
  <c r="A4470" i="23"/>
  <c r="A4469" i="23"/>
  <c r="A4468" i="23"/>
  <c r="A4467" i="23"/>
  <c r="A4465" i="23"/>
  <c r="A4464" i="23"/>
  <c r="A4463" i="23"/>
  <c r="A4462" i="23"/>
  <c r="A4461" i="23"/>
  <c r="A4460" i="23"/>
  <c r="A4459" i="23"/>
  <c r="A4458" i="23"/>
  <c r="A4457" i="23"/>
  <c r="A4456" i="23"/>
  <c r="A4455" i="23"/>
  <c r="A4453" i="23"/>
  <c r="A4452" i="23"/>
  <c r="A4451" i="23"/>
  <c r="A4450" i="23"/>
  <c r="A4449" i="23"/>
  <c r="A4448" i="23"/>
  <c r="A4447" i="23"/>
  <c r="A4446" i="23"/>
  <c r="A4445" i="23"/>
  <c r="A4444" i="23"/>
  <c r="A4443" i="23"/>
  <c r="A4442" i="23"/>
  <c r="A4441" i="23"/>
  <c r="A4440" i="23"/>
  <c r="A4439" i="23"/>
  <c r="A4438" i="23"/>
  <c r="A4437" i="23"/>
  <c r="A4436" i="23"/>
  <c r="A4435" i="23"/>
  <c r="A4434" i="23"/>
  <c r="A4433" i="23"/>
  <c r="A4431" i="23"/>
  <c r="A4430" i="23"/>
  <c r="A4429" i="23"/>
  <c r="A4428" i="23"/>
  <c r="A4427" i="23"/>
  <c r="A4426" i="23"/>
  <c r="A4425" i="23"/>
  <c r="A4424" i="23"/>
  <c r="A4423" i="23"/>
  <c r="A4422" i="23"/>
  <c r="A4421" i="23"/>
  <c r="A4420" i="23"/>
  <c r="A4419" i="23"/>
  <c r="A4418" i="23"/>
  <c r="A4417" i="23"/>
  <c r="A4416" i="23"/>
  <c r="A4415" i="23"/>
  <c r="A4414" i="23"/>
  <c r="A4413" i="23"/>
  <c r="A4412" i="23"/>
  <c r="A4411" i="23"/>
  <c r="A4410" i="23"/>
  <c r="A4408" i="23"/>
  <c r="A4407" i="23"/>
  <c r="A4406" i="23"/>
  <c r="A4405" i="23"/>
  <c r="A4404" i="23"/>
  <c r="A4403" i="23"/>
  <c r="A4402" i="23"/>
  <c r="A4401" i="23"/>
  <c r="A4400" i="23"/>
  <c r="A4399" i="23"/>
  <c r="A4398" i="23"/>
  <c r="A4397" i="23"/>
  <c r="A4396" i="23"/>
  <c r="A4395" i="23"/>
  <c r="A4394" i="23"/>
  <c r="A4393" i="23"/>
  <c r="A4392" i="23"/>
  <c r="A4391" i="23"/>
  <c r="A4390" i="23"/>
  <c r="A4389" i="23"/>
  <c r="A4387" i="23"/>
  <c r="A4386" i="23"/>
  <c r="A4385" i="23"/>
  <c r="A4384" i="23"/>
  <c r="A4383" i="23"/>
  <c r="A4382" i="23"/>
  <c r="A4381" i="23"/>
  <c r="A4380" i="23"/>
  <c r="A4379" i="23"/>
  <c r="A4378" i="23"/>
  <c r="A4377" i="23"/>
  <c r="A4376" i="23"/>
  <c r="A4375" i="23"/>
  <c r="A4374" i="23"/>
  <c r="A4373" i="23"/>
  <c r="A4371" i="23"/>
  <c r="A4370" i="23"/>
  <c r="A4369" i="23"/>
  <c r="A4368" i="23"/>
  <c r="A4367" i="23"/>
  <c r="A4366" i="23"/>
  <c r="A4365" i="23"/>
  <c r="A4364" i="23"/>
  <c r="A4363" i="23"/>
  <c r="A4362" i="23"/>
  <c r="A4361" i="23"/>
  <c r="A4360" i="23"/>
  <c r="A4359" i="23"/>
  <c r="A4358" i="23"/>
  <c r="A4357" i="23"/>
  <c r="A4356" i="23"/>
  <c r="A4355" i="23"/>
  <c r="A4354" i="23"/>
  <c r="A4353" i="23"/>
  <c r="C4350" i="23"/>
  <c r="C4349" i="23"/>
  <c r="F4309" i="23"/>
  <c r="A4300" i="23"/>
  <c r="A4299" i="23"/>
  <c r="A4298" i="23"/>
  <c r="A4297" i="23"/>
  <c r="A4296" i="23"/>
  <c r="A4295" i="23"/>
  <c r="A4294" i="23"/>
  <c r="A4293" i="23"/>
  <c r="A4292" i="23"/>
  <c r="A4291" i="23"/>
  <c r="G4291" i="23" s="1"/>
  <c r="I4291" i="23" s="1"/>
  <c r="A4290" i="23"/>
  <c r="A4289" i="23"/>
  <c r="A4288" i="23"/>
  <c r="A4287" i="23"/>
  <c r="A4286" i="23"/>
  <c r="A4285" i="23"/>
  <c r="A4284" i="23"/>
  <c r="A4283" i="23"/>
  <c r="A4282" i="23"/>
  <c r="A4281" i="23"/>
  <c r="A4280" i="23"/>
  <c r="A4279" i="23"/>
  <c r="A4278" i="23"/>
  <c r="A4277" i="23"/>
  <c r="A4276" i="23"/>
  <c r="A4275" i="23"/>
  <c r="A4274" i="23"/>
  <c r="A4273" i="23"/>
  <c r="A4272" i="23"/>
  <c r="A4271" i="23"/>
  <c r="A4270" i="23"/>
  <c r="A4269" i="23"/>
  <c r="A4268" i="23"/>
  <c r="A4267" i="23"/>
  <c r="A4266" i="23"/>
  <c r="A4265" i="23"/>
  <c r="A4264" i="23"/>
  <c r="A4263" i="23"/>
  <c r="A4262" i="23"/>
  <c r="A4260" i="23"/>
  <c r="A4259" i="23"/>
  <c r="A4258" i="23"/>
  <c r="A4257" i="23"/>
  <c r="A4256" i="23"/>
  <c r="A4255" i="23"/>
  <c r="A4254" i="23"/>
  <c r="A4253" i="23"/>
  <c r="A4252" i="23"/>
  <c r="A4251" i="23"/>
  <c r="A4250" i="23"/>
  <c r="A4248" i="23"/>
  <c r="A4247" i="23"/>
  <c r="A4246" i="23"/>
  <c r="A4245" i="23"/>
  <c r="A4244" i="23"/>
  <c r="A4243" i="23"/>
  <c r="A4242" i="23"/>
  <c r="A4241" i="23"/>
  <c r="A4240" i="23"/>
  <c r="A4239" i="23"/>
  <c r="A4238" i="23"/>
  <c r="A4237" i="23"/>
  <c r="A4236" i="23"/>
  <c r="A4235" i="23"/>
  <c r="A4234" i="23"/>
  <c r="G4234" i="23" s="1"/>
  <c r="I4234" i="23" s="1"/>
  <c r="A4233" i="23"/>
  <c r="G4232" i="23"/>
  <c r="I4232" i="23" s="1"/>
  <c r="A4232" i="23"/>
  <c r="A4231" i="23"/>
  <c r="A4230" i="23"/>
  <c r="A4229" i="23"/>
  <c r="A4228" i="23"/>
  <c r="A4226" i="23"/>
  <c r="A4225" i="23"/>
  <c r="A4224" i="23"/>
  <c r="A4223" i="23"/>
  <c r="A4222" i="23"/>
  <c r="A4221" i="23"/>
  <c r="A4220" i="23"/>
  <c r="A4219" i="23"/>
  <c r="A4218" i="23"/>
  <c r="A4217" i="23"/>
  <c r="A4216" i="23"/>
  <c r="A4215" i="23"/>
  <c r="A4214" i="23"/>
  <c r="A4213" i="23"/>
  <c r="A4212" i="23"/>
  <c r="A4211" i="23"/>
  <c r="A4210" i="23"/>
  <c r="A4209" i="23"/>
  <c r="A4208" i="23"/>
  <c r="A4207" i="23"/>
  <c r="A4206" i="23"/>
  <c r="A4205" i="23"/>
  <c r="A4203" i="23"/>
  <c r="A4202" i="23"/>
  <c r="A4201" i="23"/>
  <c r="G4201" i="23" s="1"/>
  <c r="I4201" i="23" s="1"/>
  <c r="A4200" i="23"/>
  <c r="G4200" i="23" s="1"/>
  <c r="I4200" i="23" s="1"/>
  <c r="A4199" i="23"/>
  <c r="A4198" i="23"/>
  <c r="A4197" i="23"/>
  <c r="A4196" i="23"/>
  <c r="A4195" i="23"/>
  <c r="A4194" i="23"/>
  <c r="A4193" i="23"/>
  <c r="A4192" i="23"/>
  <c r="A4191" i="23"/>
  <c r="A4190" i="23"/>
  <c r="A4189" i="23"/>
  <c r="A4188" i="23"/>
  <c r="A4187" i="23"/>
  <c r="A4186" i="23"/>
  <c r="A4185" i="23"/>
  <c r="A4184" i="23"/>
  <c r="A4182" i="23"/>
  <c r="A4181" i="23"/>
  <c r="A4180" i="23"/>
  <c r="A4179" i="23"/>
  <c r="A4178" i="23"/>
  <c r="A4177" i="23"/>
  <c r="A4176" i="23"/>
  <c r="A4175" i="23"/>
  <c r="A4174" i="23"/>
  <c r="A4173" i="23"/>
  <c r="A4172" i="23"/>
  <c r="A4171" i="23"/>
  <c r="A4170" i="23"/>
  <c r="A4169" i="23"/>
  <c r="G4169" i="23" s="1"/>
  <c r="I4169" i="23" s="1"/>
  <c r="A4168" i="23"/>
  <c r="A4166" i="23"/>
  <c r="A4165" i="23"/>
  <c r="A4164" i="23"/>
  <c r="A4163" i="23"/>
  <c r="A4162" i="23"/>
  <c r="A4161" i="23"/>
  <c r="A4160" i="23"/>
  <c r="A4159" i="23"/>
  <c r="A4158" i="23"/>
  <c r="A4157" i="23"/>
  <c r="A4156" i="23"/>
  <c r="A4155" i="23"/>
  <c r="A4154" i="23"/>
  <c r="A4153" i="23"/>
  <c r="A4152" i="23"/>
  <c r="G4152" i="23" s="1"/>
  <c r="I4152" i="23" s="1"/>
  <c r="A4151" i="23"/>
  <c r="A4150" i="23"/>
  <c r="A4149" i="23"/>
  <c r="A4148" i="23"/>
  <c r="C4145" i="23"/>
  <c r="C4144" i="23"/>
  <c r="F4104" i="23"/>
  <c r="A4095" i="23"/>
  <c r="G4095" i="23" s="1"/>
  <c r="I4095" i="23" s="1"/>
  <c r="A4094" i="23"/>
  <c r="A4093" i="23"/>
  <c r="A4092" i="23"/>
  <c r="A4091" i="23"/>
  <c r="A4090" i="23"/>
  <c r="A4089" i="23"/>
  <c r="A4088" i="23"/>
  <c r="A4087" i="23"/>
  <c r="A4086" i="23"/>
  <c r="G4086" i="23" s="1"/>
  <c r="I4086" i="23" s="1"/>
  <c r="A4085" i="23"/>
  <c r="A4084" i="23"/>
  <c r="A4083" i="23"/>
  <c r="A4082" i="23"/>
  <c r="A4081" i="23"/>
  <c r="A4080" i="23"/>
  <c r="A4079" i="23"/>
  <c r="A4078" i="23"/>
  <c r="A4077" i="23"/>
  <c r="A4076" i="23"/>
  <c r="A4075" i="23"/>
  <c r="A4074" i="23"/>
  <c r="A4073" i="23"/>
  <c r="A4072" i="23"/>
  <c r="A4071" i="23"/>
  <c r="A4070" i="23"/>
  <c r="A4069" i="23"/>
  <c r="A4068" i="23"/>
  <c r="A4067" i="23"/>
  <c r="A4066" i="23"/>
  <c r="A4065" i="23"/>
  <c r="A4064" i="23"/>
  <c r="A4063" i="23"/>
  <c r="A4062" i="23"/>
  <c r="A4061" i="23"/>
  <c r="A4060" i="23"/>
  <c r="A4059" i="23"/>
  <c r="A4058" i="23"/>
  <c r="A4057" i="23"/>
  <c r="A4055" i="23"/>
  <c r="A4054" i="23"/>
  <c r="A4053" i="23"/>
  <c r="G4053" i="23" s="1"/>
  <c r="I4053" i="23" s="1"/>
  <c r="A4052" i="23"/>
  <c r="A4051" i="23"/>
  <c r="A4050" i="23"/>
  <c r="A4049" i="23"/>
  <c r="A4048" i="23"/>
  <c r="A4047" i="23"/>
  <c r="A4046" i="23"/>
  <c r="A4045" i="23"/>
  <c r="A4043" i="23"/>
  <c r="A4042" i="23"/>
  <c r="A4041" i="23"/>
  <c r="A4040" i="23"/>
  <c r="A4039" i="23"/>
  <c r="A4038" i="23"/>
  <c r="A4037" i="23"/>
  <c r="G4037" i="23" s="1"/>
  <c r="I4037" i="23" s="1"/>
  <c r="A4036" i="23"/>
  <c r="A4035" i="23"/>
  <c r="A4034" i="23"/>
  <c r="A4033" i="23"/>
  <c r="A4032" i="23"/>
  <c r="A4031" i="23"/>
  <c r="A4030" i="23"/>
  <c r="A4029" i="23"/>
  <c r="A4028" i="23"/>
  <c r="A4027" i="23"/>
  <c r="A4026" i="23"/>
  <c r="A4025" i="23"/>
  <c r="A4024" i="23"/>
  <c r="A4023" i="23"/>
  <c r="A4021" i="23"/>
  <c r="A4020" i="23"/>
  <c r="A4019" i="23"/>
  <c r="A4018" i="23"/>
  <c r="A4017" i="23"/>
  <c r="A4016" i="23"/>
  <c r="A4015" i="23"/>
  <c r="A4014" i="23"/>
  <c r="A4013" i="23"/>
  <c r="A4012" i="23"/>
  <c r="A4011" i="23"/>
  <c r="A4010" i="23"/>
  <c r="A4009" i="23"/>
  <c r="A4008" i="23"/>
  <c r="A4007" i="23"/>
  <c r="A4006" i="23"/>
  <c r="A4005" i="23"/>
  <c r="A4004" i="23"/>
  <c r="A4003" i="23"/>
  <c r="A4002" i="23"/>
  <c r="A4001" i="23"/>
  <c r="A4000" i="23"/>
  <c r="A3998" i="23"/>
  <c r="A3997" i="23"/>
  <c r="A3996" i="23"/>
  <c r="A3995" i="23"/>
  <c r="A3994" i="23"/>
  <c r="A3993" i="23"/>
  <c r="A3992" i="23"/>
  <c r="A3991" i="23"/>
  <c r="A3990" i="23"/>
  <c r="A3989" i="23"/>
  <c r="A3988" i="23"/>
  <c r="A3987" i="23"/>
  <c r="A3986" i="23"/>
  <c r="A3985" i="23"/>
  <c r="A3984" i="23"/>
  <c r="A3983" i="23"/>
  <c r="A3982" i="23"/>
  <c r="A3981" i="23"/>
  <c r="A3980" i="23"/>
  <c r="A3979" i="23"/>
  <c r="A3977" i="23"/>
  <c r="A3976" i="23"/>
  <c r="A3975" i="23"/>
  <c r="A3974" i="23"/>
  <c r="A3973" i="23"/>
  <c r="A3972" i="23"/>
  <c r="A3971" i="23"/>
  <c r="A3970" i="23"/>
  <c r="A3969" i="23"/>
  <c r="A3968" i="23"/>
  <c r="A3967" i="23"/>
  <c r="A3966" i="23"/>
  <c r="A3965" i="23"/>
  <c r="A3964" i="23"/>
  <c r="A3963" i="23"/>
  <c r="A3961" i="23"/>
  <c r="A3960" i="23"/>
  <c r="A3959" i="23"/>
  <c r="A3958" i="23"/>
  <c r="A3957" i="23"/>
  <c r="A3956" i="23"/>
  <c r="A3955" i="23"/>
  <c r="A3954" i="23"/>
  <c r="A3953" i="23"/>
  <c r="A3952" i="23"/>
  <c r="A3951" i="23"/>
  <c r="A3950" i="23"/>
  <c r="A3949" i="23"/>
  <c r="A3948" i="23"/>
  <c r="A3947" i="23"/>
  <c r="A3946" i="23"/>
  <c r="A3945" i="23"/>
  <c r="A3944" i="23"/>
  <c r="A3943" i="23"/>
  <c r="C3940" i="23"/>
  <c r="C3939" i="23"/>
  <c r="F3899" i="23"/>
  <c r="A3890" i="23"/>
  <c r="A3889" i="23"/>
  <c r="A3888" i="23"/>
  <c r="A3887" i="23"/>
  <c r="A3886" i="23"/>
  <c r="A3885" i="23"/>
  <c r="A3884" i="23"/>
  <c r="A3883" i="23"/>
  <c r="A3882" i="23"/>
  <c r="A3881" i="23"/>
  <c r="G3881" i="23" s="1"/>
  <c r="I3881" i="23" s="1"/>
  <c r="A3880" i="23"/>
  <c r="A3879" i="23"/>
  <c r="A3878" i="23"/>
  <c r="A3877" i="23"/>
  <c r="A3876" i="23"/>
  <c r="A3875" i="23"/>
  <c r="A3874" i="23"/>
  <c r="A3873" i="23"/>
  <c r="A3872" i="23"/>
  <c r="A3871" i="23"/>
  <c r="A3870" i="23"/>
  <c r="G3869" i="23"/>
  <c r="I3869" i="23" s="1"/>
  <c r="A3869" i="23"/>
  <c r="A3868" i="23"/>
  <c r="A3867" i="23"/>
  <c r="A3866" i="23"/>
  <c r="A3865" i="23"/>
  <c r="A3864" i="23"/>
  <c r="A3863" i="23"/>
  <c r="A3862" i="23"/>
  <c r="A3861" i="23"/>
  <c r="A3860" i="23"/>
  <c r="A3859" i="23"/>
  <c r="A3858" i="23"/>
  <c r="A3857" i="23"/>
  <c r="A3856" i="23"/>
  <c r="G3856" i="23" s="1"/>
  <c r="I3856" i="23" s="1"/>
  <c r="A3855" i="23"/>
  <c r="A3854" i="23"/>
  <c r="A3853" i="23"/>
  <c r="G3853" i="23" s="1"/>
  <c r="I3853" i="23" s="1"/>
  <c r="A3852" i="23"/>
  <c r="A3850" i="23"/>
  <c r="A3849" i="23"/>
  <c r="A3848" i="23"/>
  <c r="A3847" i="23"/>
  <c r="A3846" i="23"/>
  <c r="A3845" i="23"/>
  <c r="A3844" i="23"/>
  <c r="A3843" i="23"/>
  <c r="A3842" i="23"/>
  <c r="A3841" i="23"/>
  <c r="A3840" i="23"/>
  <c r="A3838" i="23"/>
  <c r="A3837" i="23"/>
  <c r="A3836" i="23"/>
  <c r="A3835" i="23"/>
  <c r="A3834" i="23"/>
  <c r="A3833" i="23"/>
  <c r="A3832" i="23"/>
  <c r="A3831" i="23"/>
  <c r="A3830" i="23"/>
  <c r="A3829" i="23"/>
  <c r="A3828" i="23"/>
  <c r="A3827" i="23"/>
  <c r="A3826" i="23"/>
  <c r="A3825" i="23"/>
  <c r="A3824" i="23"/>
  <c r="A3823" i="23"/>
  <c r="A3822" i="23"/>
  <c r="A3821" i="23"/>
  <c r="A3820" i="23"/>
  <c r="A3819" i="23"/>
  <c r="A3818" i="23"/>
  <c r="A3816" i="23"/>
  <c r="A3815" i="23"/>
  <c r="A3814" i="23"/>
  <c r="A3813" i="23"/>
  <c r="A3812" i="23"/>
  <c r="A3811" i="23"/>
  <c r="A3810" i="23"/>
  <c r="A3809" i="23"/>
  <c r="A3808" i="23"/>
  <c r="A3807" i="23"/>
  <c r="A3806" i="23"/>
  <c r="A3805" i="23"/>
  <c r="G3805" i="23" s="1"/>
  <c r="I3805" i="23" s="1"/>
  <c r="A3804" i="23"/>
  <c r="A3803" i="23"/>
  <c r="A3802" i="23"/>
  <c r="A3801" i="23"/>
  <c r="A3800" i="23"/>
  <c r="A3799" i="23"/>
  <c r="A3798" i="23"/>
  <c r="A3797" i="23"/>
  <c r="A3796" i="23"/>
  <c r="A3795" i="23"/>
  <c r="A3793" i="23"/>
  <c r="A3792" i="23"/>
  <c r="A3791" i="23"/>
  <c r="A3790" i="23"/>
  <c r="G3790" i="23" s="1"/>
  <c r="I3790" i="23" s="1"/>
  <c r="A3789" i="23"/>
  <c r="G3789" i="23" s="1"/>
  <c r="I3789" i="23" s="1"/>
  <c r="A3788" i="23"/>
  <c r="A3787" i="23"/>
  <c r="A3786" i="23"/>
  <c r="A3785" i="23"/>
  <c r="A3784" i="23"/>
  <c r="A3783" i="23"/>
  <c r="A3782" i="23"/>
  <c r="A3781" i="23"/>
  <c r="A3780" i="23"/>
  <c r="A3779" i="23"/>
  <c r="A3778" i="23"/>
  <c r="A3777" i="23"/>
  <c r="A3776" i="23"/>
  <c r="A3775" i="23"/>
  <c r="A3774" i="23"/>
  <c r="G3774" i="23" s="1"/>
  <c r="I3774" i="23" s="1"/>
  <c r="A3773" i="23"/>
  <c r="A3772" i="23"/>
  <c r="A3771" i="23"/>
  <c r="A3770" i="23"/>
  <c r="A3769" i="23"/>
  <c r="A3768" i="23"/>
  <c r="A3767" i="23"/>
  <c r="A3766" i="23"/>
  <c r="A3765" i="23"/>
  <c r="A3764" i="23"/>
  <c r="A3763" i="23"/>
  <c r="A3762" i="23"/>
  <c r="A3761" i="23"/>
  <c r="A3760" i="23"/>
  <c r="A3759" i="23"/>
  <c r="A3758" i="23"/>
  <c r="A3756" i="23"/>
  <c r="A3755" i="23"/>
  <c r="A3754" i="23"/>
  <c r="A3753" i="23"/>
  <c r="A3752" i="23"/>
  <c r="G3752" i="23" s="1"/>
  <c r="I3752" i="23" s="1"/>
  <c r="A3751" i="23"/>
  <c r="A3750" i="23"/>
  <c r="A3749" i="23"/>
  <c r="A3748" i="23"/>
  <c r="A3747" i="23"/>
  <c r="A3746" i="23"/>
  <c r="A3745" i="23"/>
  <c r="A3744" i="23"/>
  <c r="A3743" i="23"/>
  <c r="A3742" i="23"/>
  <c r="A3741" i="23"/>
  <c r="G3741" i="23" s="1"/>
  <c r="I3741" i="23" s="1"/>
  <c r="A3740" i="23"/>
  <c r="A3739" i="23"/>
  <c r="A3738" i="23"/>
  <c r="C3735" i="23"/>
  <c r="C3734" i="23"/>
  <c r="F3694" i="23"/>
  <c r="A3685" i="23"/>
  <c r="A3684" i="23"/>
  <c r="A3683" i="23"/>
  <c r="G3683" i="23" s="1"/>
  <c r="I3683" i="23" s="1"/>
  <c r="A3682" i="23"/>
  <c r="A3681" i="23"/>
  <c r="A3680" i="23"/>
  <c r="A3679" i="23"/>
  <c r="A3678" i="23"/>
  <c r="A3677" i="23"/>
  <c r="A3676" i="23"/>
  <c r="G3676" i="23" s="1"/>
  <c r="I3676" i="23" s="1"/>
  <c r="A3675" i="23"/>
  <c r="A3674" i="23"/>
  <c r="G3674" i="23" s="1"/>
  <c r="I3674" i="23" s="1"/>
  <c r="A3673" i="23"/>
  <c r="A3672" i="23"/>
  <c r="A3671" i="23"/>
  <c r="A3670" i="23"/>
  <c r="A3669" i="23"/>
  <c r="A3668" i="23"/>
  <c r="A3667" i="23"/>
  <c r="A3666" i="23"/>
  <c r="A3665" i="23"/>
  <c r="A3664" i="23"/>
  <c r="A3663" i="23"/>
  <c r="A3662" i="23"/>
  <c r="A3661" i="23"/>
  <c r="A3660" i="23"/>
  <c r="A3659" i="23"/>
  <c r="A3658" i="23"/>
  <c r="G3658" i="23" s="1"/>
  <c r="I3658" i="23" s="1"/>
  <c r="A3657" i="23"/>
  <c r="A3656" i="23"/>
  <c r="A3655" i="23"/>
  <c r="A3654" i="23"/>
  <c r="A3653" i="23"/>
  <c r="A3652" i="23"/>
  <c r="A3651" i="23"/>
  <c r="A3650" i="23"/>
  <c r="A3649" i="23"/>
  <c r="A3648" i="23"/>
  <c r="A3647" i="23"/>
  <c r="A3645" i="23"/>
  <c r="A3644" i="23"/>
  <c r="A3643" i="23"/>
  <c r="A3642" i="23"/>
  <c r="A3641" i="23"/>
  <c r="A3640" i="23"/>
  <c r="A3639" i="23"/>
  <c r="A3638" i="23"/>
  <c r="A3637" i="23"/>
  <c r="A3636" i="23"/>
  <c r="A3635" i="23"/>
  <c r="A3633" i="23"/>
  <c r="A3632" i="23"/>
  <c r="A3631" i="23"/>
  <c r="A3630" i="23"/>
  <c r="A3629" i="23"/>
  <c r="A3628" i="23"/>
  <c r="A3627" i="23"/>
  <c r="A3626" i="23"/>
  <c r="A3625" i="23"/>
  <c r="A3624" i="23"/>
  <c r="A3623" i="23"/>
  <c r="A3622" i="23"/>
  <c r="A3621" i="23"/>
  <c r="A3620" i="23"/>
  <c r="A3619" i="23"/>
  <c r="A3618" i="23"/>
  <c r="A3617" i="23"/>
  <c r="A3616" i="23"/>
  <c r="A3615" i="23"/>
  <c r="A3614" i="23"/>
  <c r="A3613" i="23"/>
  <c r="A3611" i="23"/>
  <c r="A3610" i="23"/>
  <c r="A3609" i="23"/>
  <c r="A3608" i="23"/>
  <c r="A3607" i="23"/>
  <c r="A3606" i="23"/>
  <c r="A3605" i="23"/>
  <c r="A3604" i="23"/>
  <c r="A3603" i="23"/>
  <c r="A3602" i="23"/>
  <c r="A3601" i="23"/>
  <c r="A3600" i="23"/>
  <c r="A3599" i="23"/>
  <c r="A3598" i="23"/>
  <c r="A3597" i="23"/>
  <c r="A3596" i="23"/>
  <c r="A3595" i="23"/>
  <c r="A3594" i="23"/>
  <c r="G3594" i="23" s="1"/>
  <c r="I3594" i="23" s="1"/>
  <c r="A3593" i="23"/>
  <c r="A3592" i="23"/>
  <c r="A3591" i="23"/>
  <c r="A3590" i="23"/>
  <c r="A3588" i="23"/>
  <c r="A3587" i="23"/>
  <c r="A3586" i="23"/>
  <c r="A3585" i="23"/>
  <c r="A3584" i="23"/>
  <c r="A3583" i="23"/>
  <c r="A3582" i="23"/>
  <c r="A3581" i="23"/>
  <c r="A3580" i="23"/>
  <c r="A3579" i="23"/>
  <c r="A3578" i="23"/>
  <c r="A3577" i="23"/>
  <c r="A3576" i="23"/>
  <c r="A3575" i="23"/>
  <c r="A3574" i="23"/>
  <c r="A3573" i="23"/>
  <c r="A3572" i="23"/>
  <c r="A3571" i="23"/>
  <c r="A3570" i="23"/>
  <c r="A3569" i="23"/>
  <c r="A3567" i="23"/>
  <c r="A3566" i="23"/>
  <c r="A3565" i="23"/>
  <c r="A3564" i="23"/>
  <c r="A3563" i="23"/>
  <c r="A3562" i="23"/>
  <c r="A3561" i="23"/>
  <c r="A3560" i="23"/>
  <c r="A3559" i="23"/>
  <c r="A3558" i="23"/>
  <c r="A3557" i="23"/>
  <c r="A3556" i="23"/>
  <c r="A3555" i="23"/>
  <c r="A3554" i="23"/>
  <c r="A3553" i="23"/>
  <c r="A3551" i="23"/>
  <c r="A3550" i="23"/>
  <c r="A3549" i="23"/>
  <c r="A3548" i="23"/>
  <c r="A3547" i="23"/>
  <c r="G3546" i="23"/>
  <c r="I3546" i="23" s="1"/>
  <c r="A3546" i="23"/>
  <c r="A3545" i="23"/>
  <c r="A3544" i="23"/>
  <c r="A3543" i="23"/>
  <c r="A3542" i="23"/>
  <c r="A3541" i="23"/>
  <c r="A3540" i="23"/>
  <c r="A3539" i="23"/>
  <c r="A3538" i="23"/>
  <c r="A3537" i="23"/>
  <c r="A3536" i="23"/>
  <c r="A3535" i="23"/>
  <c r="A3534" i="23"/>
  <c r="A3533" i="23"/>
  <c r="C3530" i="23"/>
  <c r="C3529" i="23"/>
  <c r="F3489" i="23"/>
  <c r="C3486" i="23"/>
  <c r="A3480" i="23"/>
  <c r="A3479" i="23"/>
  <c r="A3478" i="23"/>
  <c r="A3477" i="23"/>
  <c r="A3476" i="23"/>
  <c r="A3475" i="23"/>
  <c r="A3474" i="23"/>
  <c r="A3473" i="23"/>
  <c r="A3472" i="23"/>
  <c r="A3471" i="23"/>
  <c r="G3471" i="23" s="1"/>
  <c r="I3471" i="23" s="1"/>
  <c r="A3470" i="23"/>
  <c r="A3469" i="23"/>
  <c r="A3468" i="23"/>
  <c r="A3467" i="23"/>
  <c r="A3466" i="23"/>
  <c r="A3465" i="23"/>
  <c r="A3464" i="23"/>
  <c r="A3463" i="23"/>
  <c r="A3462" i="23"/>
  <c r="A3461" i="23"/>
  <c r="A3460" i="23"/>
  <c r="A3459" i="23"/>
  <c r="A3458" i="23"/>
  <c r="A3457" i="23"/>
  <c r="A3456" i="23"/>
  <c r="A3455" i="23"/>
  <c r="A3454" i="23"/>
  <c r="A3453" i="23"/>
  <c r="A3452" i="23"/>
  <c r="A3451" i="23"/>
  <c r="A3450" i="23"/>
  <c r="A3449" i="23"/>
  <c r="G3449" i="23" s="1"/>
  <c r="I3449" i="23" s="1"/>
  <c r="A3448" i="23"/>
  <c r="A3447" i="23"/>
  <c r="A3446" i="23"/>
  <c r="A3445" i="23"/>
  <c r="A3444" i="23"/>
  <c r="A3443" i="23"/>
  <c r="A3442" i="23"/>
  <c r="A3440" i="23"/>
  <c r="A3439" i="23"/>
  <c r="A3438" i="23"/>
  <c r="A3437" i="23"/>
  <c r="A3436" i="23"/>
  <c r="A3435" i="23"/>
  <c r="A3434" i="23"/>
  <c r="G3434" i="23" s="1"/>
  <c r="I3434" i="23" s="1"/>
  <c r="A3433" i="23"/>
  <c r="A3432" i="23"/>
  <c r="A3431" i="23"/>
  <c r="A3430" i="23"/>
  <c r="A3428" i="23"/>
  <c r="A3427" i="23"/>
  <c r="A3426" i="23"/>
  <c r="A3425" i="23"/>
  <c r="G3425" i="23" s="1"/>
  <c r="I3425" i="23" s="1"/>
  <c r="A3424" i="23"/>
  <c r="A3423" i="23"/>
  <c r="A3422" i="23"/>
  <c r="A3421" i="23"/>
  <c r="A3420" i="23"/>
  <c r="A3419" i="23"/>
  <c r="A3418" i="23"/>
  <c r="A3417" i="23"/>
  <c r="A3416" i="23"/>
  <c r="A3415" i="23"/>
  <c r="A3414" i="23"/>
  <c r="A3413" i="23"/>
  <c r="A3412" i="23"/>
  <c r="A3411" i="23"/>
  <c r="A3410" i="23"/>
  <c r="G3410" i="23" s="1"/>
  <c r="I3410" i="23" s="1"/>
  <c r="A3409" i="23"/>
  <c r="A3408" i="23"/>
  <c r="A3406" i="23"/>
  <c r="A3405" i="23"/>
  <c r="A3404" i="23"/>
  <c r="A3403" i="23"/>
  <c r="A3402" i="23"/>
  <c r="A3401" i="23"/>
  <c r="A3400" i="23"/>
  <c r="A3399" i="23"/>
  <c r="A3398" i="23"/>
  <c r="A3397" i="23"/>
  <c r="A3396" i="23"/>
  <c r="A3395" i="23"/>
  <c r="A3394" i="23"/>
  <c r="A3393" i="23"/>
  <c r="A3392" i="23"/>
  <c r="A3391" i="23"/>
  <c r="A3390" i="23"/>
  <c r="A3389" i="23"/>
  <c r="A3388" i="23"/>
  <c r="A3387" i="23"/>
  <c r="A3386" i="23"/>
  <c r="A3385" i="23"/>
  <c r="A3383" i="23"/>
  <c r="A3382" i="23"/>
  <c r="A3381" i="23"/>
  <c r="A3380" i="23"/>
  <c r="A3379" i="23"/>
  <c r="A3378" i="23"/>
  <c r="A3377" i="23"/>
  <c r="A3376" i="23"/>
  <c r="A3375" i="23"/>
  <c r="A3374" i="23"/>
  <c r="A3373" i="23"/>
  <c r="A3372" i="23"/>
  <c r="A3371" i="23"/>
  <c r="A3370" i="23"/>
  <c r="A3369" i="23"/>
  <c r="A3368" i="23"/>
  <c r="A3367" i="23"/>
  <c r="A3366" i="23"/>
  <c r="A3365" i="23"/>
  <c r="A3364" i="23"/>
  <c r="A3362" i="23"/>
  <c r="A3361" i="23"/>
  <c r="A3360" i="23"/>
  <c r="A3359" i="23"/>
  <c r="A3358" i="23"/>
  <c r="A3357" i="23"/>
  <c r="A3356" i="23"/>
  <c r="A3355" i="23"/>
  <c r="A3354" i="23"/>
  <c r="A3353" i="23"/>
  <c r="A3352" i="23"/>
  <c r="A3351" i="23"/>
  <c r="A3350" i="23"/>
  <c r="A3349" i="23"/>
  <c r="A3348" i="23"/>
  <c r="A3346" i="23"/>
  <c r="A3345" i="23"/>
  <c r="A3344" i="23"/>
  <c r="A3343" i="23"/>
  <c r="A3342" i="23"/>
  <c r="A3341" i="23"/>
  <c r="A3340" i="23"/>
  <c r="A3339" i="23"/>
  <c r="A3338" i="23"/>
  <c r="A3337" i="23"/>
  <c r="A3336" i="23"/>
  <c r="A3335" i="23"/>
  <c r="A3334" i="23"/>
  <c r="A3333" i="23"/>
  <c r="A3332" i="23"/>
  <c r="A3331" i="23"/>
  <c r="A3330" i="23"/>
  <c r="A3329" i="23"/>
  <c r="A3328" i="23"/>
  <c r="C3325" i="23"/>
  <c r="C3324" i="23"/>
  <c r="F3284" i="23"/>
  <c r="A3275" i="23"/>
  <c r="A3274" i="23"/>
  <c r="G3274" i="23" s="1"/>
  <c r="I3274" i="23" s="1"/>
  <c r="A3273" i="23"/>
  <c r="A3272" i="23"/>
  <c r="A3271" i="23"/>
  <c r="A3270" i="23"/>
  <c r="A3269" i="23"/>
  <c r="A3268" i="23"/>
  <c r="A3267" i="23"/>
  <c r="A3266" i="23"/>
  <c r="G3266" i="23" s="1"/>
  <c r="I3266" i="23" s="1"/>
  <c r="A3265" i="23"/>
  <c r="A3264" i="23"/>
  <c r="A3263" i="23"/>
  <c r="A3262" i="23"/>
  <c r="A3261" i="23"/>
  <c r="A3260" i="23"/>
  <c r="G3260" i="23" s="1"/>
  <c r="I3260" i="23" s="1"/>
  <c r="A3259" i="23"/>
  <c r="A3258" i="23"/>
  <c r="A3257" i="23"/>
  <c r="A3256" i="23"/>
  <c r="A3255" i="23"/>
  <c r="A3254" i="23"/>
  <c r="A3253" i="23"/>
  <c r="A3252" i="23"/>
  <c r="A3251" i="23"/>
  <c r="G3251" i="23" s="1"/>
  <c r="I3251" i="23" s="1"/>
  <c r="A3250" i="23"/>
  <c r="A3249" i="23"/>
  <c r="A3248" i="23"/>
  <c r="A3247" i="23"/>
  <c r="A3246" i="23"/>
  <c r="A3245" i="23"/>
  <c r="G3245" i="23" s="1"/>
  <c r="I3245" i="23" s="1"/>
  <c r="A3244" i="23"/>
  <c r="A3243" i="23"/>
  <c r="A3242" i="23"/>
  <c r="A3241" i="23"/>
  <c r="A3240" i="23"/>
  <c r="A3239" i="23"/>
  <c r="A3238" i="23"/>
  <c r="A3237" i="23"/>
  <c r="A3236" i="23"/>
  <c r="A3235" i="23"/>
  <c r="A3234" i="23"/>
  <c r="A3233" i="23"/>
  <c r="A3232" i="23"/>
  <c r="G3232" i="23" s="1"/>
  <c r="I3232" i="23" s="1"/>
  <c r="A3231" i="23"/>
  <c r="G3231" i="23" s="1"/>
  <c r="I3231" i="23" s="1"/>
  <c r="A3230" i="23"/>
  <c r="G3230" i="23" s="1"/>
  <c r="I3230" i="23" s="1"/>
  <c r="A3229" i="23"/>
  <c r="G3229" i="23" s="1"/>
  <c r="I3229" i="23" s="1"/>
  <c r="A3228" i="23"/>
  <c r="A3227" i="23"/>
  <c r="A3226" i="23"/>
  <c r="A3225" i="23"/>
  <c r="A3223" i="23"/>
  <c r="A3222" i="23"/>
  <c r="A3221" i="23"/>
  <c r="A3220" i="23"/>
  <c r="A3219" i="23"/>
  <c r="A3218" i="23"/>
  <c r="A3217" i="23"/>
  <c r="G3217" i="23" s="1"/>
  <c r="I3217" i="23" s="1"/>
  <c r="A3216" i="23"/>
  <c r="G3216" i="23" s="1"/>
  <c r="I3216" i="23" s="1"/>
  <c r="A3215" i="23"/>
  <c r="G3215" i="23" s="1"/>
  <c r="I3215" i="23" s="1"/>
  <c r="A3214" i="23"/>
  <c r="G3214" i="23" s="1"/>
  <c r="I3214" i="23" s="1"/>
  <c r="A3213" i="23"/>
  <c r="G3213" i="23" s="1"/>
  <c r="I3213" i="23" s="1"/>
  <c r="A3212" i="23"/>
  <c r="A3211" i="23"/>
  <c r="A3210" i="23"/>
  <c r="A3209" i="23"/>
  <c r="A3208" i="23"/>
  <c r="A3207" i="23"/>
  <c r="A3206" i="23"/>
  <c r="A3205" i="23"/>
  <c r="A3204" i="23"/>
  <c r="A3203" i="23"/>
  <c r="A3201" i="23"/>
  <c r="A3200" i="23"/>
  <c r="G3200" i="23" s="1"/>
  <c r="I3200" i="23" s="1"/>
  <c r="A3199" i="23"/>
  <c r="G3199" i="23" s="1"/>
  <c r="I3199" i="23" s="1"/>
  <c r="A3198" i="23"/>
  <c r="G3198" i="23" s="1"/>
  <c r="I3198" i="23" s="1"/>
  <c r="A3197" i="23"/>
  <c r="A3196" i="23"/>
  <c r="A3195" i="23"/>
  <c r="A3194" i="23"/>
  <c r="A3193" i="23"/>
  <c r="A3192" i="23"/>
  <c r="A3191" i="23"/>
  <c r="A3190" i="23"/>
  <c r="A3189" i="23"/>
  <c r="A3188" i="23"/>
  <c r="A3187" i="23"/>
  <c r="A3186" i="23"/>
  <c r="A3185" i="23"/>
  <c r="G3185" i="23" s="1"/>
  <c r="I3185" i="23" s="1"/>
  <c r="A3184" i="23"/>
  <c r="G3184" i="23" s="1"/>
  <c r="I3184" i="23" s="1"/>
  <c r="A3183" i="23"/>
  <c r="G3183" i="23" s="1"/>
  <c r="I3183" i="23" s="1"/>
  <c r="A3182" i="23"/>
  <c r="G3182" i="23" s="1"/>
  <c r="I3182" i="23" s="1"/>
  <c r="A3181" i="23"/>
  <c r="A3180" i="23"/>
  <c r="A3178" i="23"/>
  <c r="A3177" i="23"/>
  <c r="A3176" i="23"/>
  <c r="A3175" i="23"/>
  <c r="A3174" i="23"/>
  <c r="A3173" i="23"/>
  <c r="A3172" i="23"/>
  <c r="A3171" i="23"/>
  <c r="A3170" i="23"/>
  <c r="G3170" i="23" s="1"/>
  <c r="I3170" i="23" s="1"/>
  <c r="A3169" i="23"/>
  <c r="A3168" i="23"/>
  <c r="G3167" i="23"/>
  <c r="I3167" i="23" s="1"/>
  <c r="A3167" i="23"/>
  <c r="A3166" i="23"/>
  <c r="A3165" i="23"/>
  <c r="A3164" i="23"/>
  <c r="A3163" i="23"/>
  <c r="A3162" i="23"/>
  <c r="A3161" i="23"/>
  <c r="A3160" i="23"/>
  <c r="A3159" i="23"/>
  <c r="A3157" i="23"/>
  <c r="A3156" i="23"/>
  <c r="G3156" i="23" s="1"/>
  <c r="I3156" i="23" s="1"/>
  <c r="A3155" i="23"/>
  <c r="G3155" i="23" s="1"/>
  <c r="I3155" i="23" s="1"/>
  <c r="A3154" i="23"/>
  <c r="G3154" i="23" s="1"/>
  <c r="I3154" i="23" s="1"/>
  <c r="A3153" i="23"/>
  <c r="A3152" i="23"/>
  <c r="A3151" i="23"/>
  <c r="A3150" i="23"/>
  <c r="A3149" i="23"/>
  <c r="A3148" i="23"/>
  <c r="A3147" i="23"/>
  <c r="A3146" i="23"/>
  <c r="A3145" i="23"/>
  <c r="A3144" i="23"/>
  <c r="A3143" i="23"/>
  <c r="A3141" i="23"/>
  <c r="A3140" i="23"/>
  <c r="A3139" i="23"/>
  <c r="G3139" i="23" s="1"/>
  <c r="I3139" i="23" s="1"/>
  <c r="A3138" i="23"/>
  <c r="G3138" i="23" s="1"/>
  <c r="I3138" i="23" s="1"/>
  <c r="A3137" i="23"/>
  <c r="G3137" i="23" s="1"/>
  <c r="I3137" i="23" s="1"/>
  <c r="A3136" i="23"/>
  <c r="G3136" i="23" s="1"/>
  <c r="I3136" i="23" s="1"/>
  <c r="A3135" i="23"/>
  <c r="A3134" i="23"/>
  <c r="A3133" i="23"/>
  <c r="A3132" i="23"/>
  <c r="A3131" i="23"/>
  <c r="A3130" i="23"/>
  <c r="A3129" i="23"/>
  <c r="A3128" i="23"/>
  <c r="A3127" i="23"/>
  <c r="A3126" i="23"/>
  <c r="A3125" i="23"/>
  <c r="A3124" i="23"/>
  <c r="A3123" i="23"/>
  <c r="C3120" i="23"/>
  <c r="C3119" i="23"/>
  <c r="F3079" i="23"/>
  <c r="A3070" i="23"/>
  <c r="A3069" i="23"/>
  <c r="A3068" i="23"/>
  <c r="A3067" i="23"/>
  <c r="A3066" i="23"/>
  <c r="A3065" i="23"/>
  <c r="A3064" i="23"/>
  <c r="A3063" i="23"/>
  <c r="A3062" i="23"/>
  <c r="A3061" i="23"/>
  <c r="G3061" i="23" s="1"/>
  <c r="I3061" i="23" s="1"/>
  <c r="A3060" i="23"/>
  <c r="A3059" i="23"/>
  <c r="A3058" i="23"/>
  <c r="A3057" i="23"/>
  <c r="G3056" i="23"/>
  <c r="I3056" i="23" s="1"/>
  <c r="A3056" i="23"/>
  <c r="A3055" i="23"/>
  <c r="A3054" i="23"/>
  <c r="A3053" i="23"/>
  <c r="A3052" i="23"/>
  <c r="A3051" i="23"/>
  <c r="A3050" i="23"/>
  <c r="A3049" i="23"/>
  <c r="A3048" i="23"/>
  <c r="A3047" i="23"/>
  <c r="A3046" i="23"/>
  <c r="A3045" i="23"/>
  <c r="A3044" i="23"/>
  <c r="A3043" i="23"/>
  <c r="A3042" i="23"/>
  <c r="G3042" i="23" s="1"/>
  <c r="I3042" i="23" s="1"/>
  <c r="A3041" i="23"/>
  <c r="A3040" i="23"/>
  <c r="A3039" i="23"/>
  <c r="A3038" i="23"/>
  <c r="A3037" i="23"/>
  <c r="A3036" i="23"/>
  <c r="A3035" i="23"/>
  <c r="A3034" i="23"/>
  <c r="A3033" i="23"/>
  <c r="A3032" i="23"/>
  <c r="A3030" i="23"/>
  <c r="A3029" i="23"/>
  <c r="A3028" i="23"/>
  <c r="A3027" i="23"/>
  <c r="A3026" i="23"/>
  <c r="A3025" i="23"/>
  <c r="A3024" i="23"/>
  <c r="A3023" i="23"/>
  <c r="A3022" i="23"/>
  <c r="A3021" i="23"/>
  <c r="A3020" i="23"/>
  <c r="A3018" i="23"/>
  <c r="A3017" i="23"/>
  <c r="A3016" i="23"/>
  <c r="A3015" i="23"/>
  <c r="A3014" i="23"/>
  <c r="A3013" i="23"/>
  <c r="A3012" i="23"/>
  <c r="A3011" i="23"/>
  <c r="A3010" i="23"/>
  <c r="A3009" i="23"/>
  <c r="A3008" i="23"/>
  <c r="A3007" i="23"/>
  <c r="A3006" i="23"/>
  <c r="A3005" i="23"/>
  <c r="A3004" i="23"/>
  <c r="A3003" i="23"/>
  <c r="A3002" i="23"/>
  <c r="A3001" i="23"/>
  <c r="A3000" i="23"/>
  <c r="A2999" i="23"/>
  <c r="A2998" i="23"/>
  <c r="A2996" i="23"/>
  <c r="A2995" i="23"/>
  <c r="A2994" i="23"/>
  <c r="A2993" i="23"/>
  <c r="A2992" i="23"/>
  <c r="A2991" i="23"/>
  <c r="A2990" i="23"/>
  <c r="A2989" i="23"/>
  <c r="A2988" i="23"/>
  <c r="A2987" i="23"/>
  <c r="A2986" i="23"/>
  <c r="A2985" i="23"/>
  <c r="A2984" i="23"/>
  <c r="A2983" i="23"/>
  <c r="A2982" i="23"/>
  <c r="A2981" i="23"/>
  <c r="A2980" i="23"/>
  <c r="A2979" i="23"/>
  <c r="A2978" i="23"/>
  <c r="A2977" i="23"/>
  <c r="A2976" i="23"/>
  <c r="A2975" i="23"/>
  <c r="A2973" i="23"/>
  <c r="A2972" i="23"/>
  <c r="A2971" i="23"/>
  <c r="A2970" i="23"/>
  <c r="A2969" i="23"/>
  <c r="A2968" i="23"/>
  <c r="A2967" i="23"/>
  <c r="A2966" i="23"/>
  <c r="A2965" i="23"/>
  <c r="A2964" i="23"/>
  <c r="A2963" i="23"/>
  <c r="A2962" i="23"/>
  <c r="A2961" i="23"/>
  <c r="A2960" i="23"/>
  <c r="A2959" i="23"/>
  <c r="A2958" i="23"/>
  <c r="A2957" i="23"/>
  <c r="A2956" i="23"/>
  <c r="A2955" i="23"/>
  <c r="A2954" i="23"/>
  <c r="A2952" i="23"/>
  <c r="A2951" i="23"/>
  <c r="A2950" i="23"/>
  <c r="A2949" i="23"/>
  <c r="A2948" i="23"/>
  <c r="A2947" i="23"/>
  <c r="A2946" i="23"/>
  <c r="A2945" i="23"/>
  <c r="A2944" i="23"/>
  <c r="A2943" i="23"/>
  <c r="A2942" i="23"/>
  <c r="A2941" i="23"/>
  <c r="A2940" i="23"/>
  <c r="A2939" i="23"/>
  <c r="A2938" i="23"/>
  <c r="A2936" i="23"/>
  <c r="A2935" i="23"/>
  <c r="A2934" i="23"/>
  <c r="A2933" i="23"/>
  <c r="A2932" i="23"/>
  <c r="A2931" i="23"/>
  <c r="A2930" i="23"/>
  <c r="A2929" i="23"/>
  <c r="A2928" i="23"/>
  <c r="G2928" i="23" s="1"/>
  <c r="I2928" i="23" s="1"/>
  <c r="A2927" i="23"/>
  <c r="A2926" i="23"/>
  <c r="A2925" i="23"/>
  <c r="A2924" i="23"/>
  <c r="A2923" i="23"/>
  <c r="A2922" i="23"/>
  <c r="A2921" i="23"/>
  <c r="A2920" i="23"/>
  <c r="A2919" i="23"/>
  <c r="A2918" i="23"/>
  <c r="C2915" i="23"/>
  <c r="C2914" i="23"/>
  <c r="F2874" i="23"/>
  <c r="C2871" i="23"/>
  <c r="A2865" i="23"/>
  <c r="A2864" i="23"/>
  <c r="G2864" i="23" s="1"/>
  <c r="I2864" i="23" s="1"/>
  <c r="A2863" i="23"/>
  <c r="A2862" i="23"/>
  <c r="A2861" i="23"/>
  <c r="A2860" i="23"/>
  <c r="A2859" i="23"/>
  <c r="G2859" i="23" s="1"/>
  <c r="I2859" i="23" s="1"/>
  <c r="A2858" i="23"/>
  <c r="A2857" i="23"/>
  <c r="A2856" i="23"/>
  <c r="G2856" i="23" s="1"/>
  <c r="I2856" i="23" s="1"/>
  <c r="A2855" i="23"/>
  <c r="A2854" i="23"/>
  <c r="A2853" i="23"/>
  <c r="A2852" i="23"/>
  <c r="A2851" i="23"/>
  <c r="G2851" i="23" s="1"/>
  <c r="I2851" i="23" s="1"/>
  <c r="A2850" i="23"/>
  <c r="A2849" i="23"/>
  <c r="A2848" i="23"/>
  <c r="A2847" i="23"/>
  <c r="A2846" i="23"/>
  <c r="A2845" i="23"/>
  <c r="A2844" i="23"/>
  <c r="A2843" i="23"/>
  <c r="A2842" i="23"/>
  <c r="A2841" i="23"/>
  <c r="A2840" i="23"/>
  <c r="A2839" i="23"/>
  <c r="A2838" i="23"/>
  <c r="A2837" i="23"/>
  <c r="A2836" i="23"/>
  <c r="A2835" i="23"/>
  <c r="A2834" i="23"/>
  <c r="A2833" i="23"/>
  <c r="A2832" i="23"/>
  <c r="A2831" i="23"/>
  <c r="A2830" i="23"/>
  <c r="A2829" i="23"/>
  <c r="A2828" i="23"/>
  <c r="A2827" i="23"/>
  <c r="A2825" i="23"/>
  <c r="A2824" i="23"/>
  <c r="A2823" i="23"/>
  <c r="A2822" i="23"/>
  <c r="A2821" i="23"/>
  <c r="A2820" i="23"/>
  <c r="A2819" i="23"/>
  <c r="A2818" i="23"/>
  <c r="G2818" i="23" s="1"/>
  <c r="I2818" i="23" s="1"/>
  <c r="A2817" i="23"/>
  <c r="A2816" i="23"/>
  <c r="A2815" i="23"/>
  <c r="A2814" i="23"/>
  <c r="A2813" i="23"/>
  <c r="A2812" i="23"/>
  <c r="A2811" i="23"/>
  <c r="A2810" i="23"/>
  <c r="A2809" i="23"/>
  <c r="A2808" i="23"/>
  <c r="A2807" i="23"/>
  <c r="A2806" i="23"/>
  <c r="G2806" i="23" s="1"/>
  <c r="I2806" i="23" s="1"/>
  <c r="A2805" i="23"/>
  <c r="A2804" i="23"/>
  <c r="A2803" i="23"/>
  <c r="A2802" i="23"/>
  <c r="G2802" i="23" s="1"/>
  <c r="I2802" i="23" s="1"/>
  <c r="A2801" i="23"/>
  <c r="A2800" i="23"/>
  <c r="A2799" i="23"/>
  <c r="A2798" i="23"/>
  <c r="A2797" i="23"/>
  <c r="A2796" i="23"/>
  <c r="A2795" i="23"/>
  <c r="A2794" i="23"/>
  <c r="A2793" i="23"/>
  <c r="A2791" i="23"/>
  <c r="A2790" i="23"/>
  <c r="A2789" i="23"/>
  <c r="A2788" i="23"/>
  <c r="A2787" i="23"/>
  <c r="A2786" i="23"/>
  <c r="A2785" i="23"/>
  <c r="A2784" i="23"/>
  <c r="A2783" i="23"/>
  <c r="A2782" i="23"/>
  <c r="A2781" i="23"/>
  <c r="A2780" i="23"/>
  <c r="A2779" i="23"/>
  <c r="A2778" i="23"/>
  <c r="A2777" i="23"/>
  <c r="A2776" i="23"/>
  <c r="A2775" i="23"/>
  <c r="A2774" i="23"/>
  <c r="A2773" i="23"/>
  <c r="A2772" i="23"/>
  <c r="A2771" i="23"/>
  <c r="A2770" i="23"/>
  <c r="A2768" i="23"/>
  <c r="A2767" i="23"/>
  <c r="A2766" i="23"/>
  <c r="A2765" i="23"/>
  <c r="A2764" i="23"/>
  <c r="A2763" i="23"/>
  <c r="A2762" i="23"/>
  <c r="A2761" i="23"/>
  <c r="A2760" i="23"/>
  <c r="G2760" i="23" s="1"/>
  <c r="I2760" i="23" s="1"/>
  <c r="A2759" i="23"/>
  <c r="A2758" i="23"/>
  <c r="A2757" i="23"/>
  <c r="A2756" i="23"/>
  <c r="A2755" i="23"/>
  <c r="A2754" i="23"/>
  <c r="A2753" i="23"/>
  <c r="A2752" i="23"/>
  <c r="A2751" i="23"/>
  <c r="A2750" i="23"/>
  <c r="A2749" i="23"/>
  <c r="A2747" i="23"/>
  <c r="A2746" i="23"/>
  <c r="A2745" i="23"/>
  <c r="A2744" i="23"/>
  <c r="G2744" i="23" s="1"/>
  <c r="I2744" i="23" s="1"/>
  <c r="A2743" i="23"/>
  <c r="A2742" i="23"/>
  <c r="A2741" i="23"/>
  <c r="A2740" i="23"/>
  <c r="A2739" i="23"/>
  <c r="A2738" i="23"/>
  <c r="A2737" i="23"/>
  <c r="A2736" i="23"/>
  <c r="A2735" i="23"/>
  <c r="A2734" i="23"/>
  <c r="A2733" i="23"/>
  <c r="A2731" i="23"/>
  <c r="A2730" i="23"/>
  <c r="A2729" i="23"/>
  <c r="A2728" i="23"/>
  <c r="A2727" i="23"/>
  <c r="A2726" i="23"/>
  <c r="A2725" i="23"/>
  <c r="A2724" i="23"/>
  <c r="A2723" i="23"/>
  <c r="A2722" i="23"/>
  <c r="G2722" i="23" s="1"/>
  <c r="I2722" i="23" s="1"/>
  <c r="A2721" i="23"/>
  <c r="A2720" i="23"/>
  <c r="A2719" i="23"/>
  <c r="A2718" i="23"/>
  <c r="A2717" i="23"/>
  <c r="A2716" i="23"/>
  <c r="A2715" i="23"/>
  <c r="A2714" i="23"/>
  <c r="A2713" i="23"/>
  <c r="C2710" i="23"/>
  <c r="C2709" i="23"/>
  <c r="F2669" i="23"/>
  <c r="A2660" i="23"/>
  <c r="A2659" i="23"/>
  <c r="A2658" i="23"/>
  <c r="G2657" i="23"/>
  <c r="I2657" i="23" s="1"/>
  <c r="A2657" i="23"/>
  <c r="A2656" i="23"/>
  <c r="A2655" i="23"/>
  <c r="A2654" i="23"/>
  <c r="G2654" i="23" s="1"/>
  <c r="I2654" i="23" s="1"/>
  <c r="A2653" i="23"/>
  <c r="A2652" i="23"/>
  <c r="A2651" i="23"/>
  <c r="G2651" i="23" s="1"/>
  <c r="I2651" i="23" s="1"/>
  <c r="A2650" i="23"/>
  <c r="A2649" i="23"/>
  <c r="A2648" i="23"/>
  <c r="A2647" i="23"/>
  <c r="A2646" i="23"/>
  <c r="A2645" i="23"/>
  <c r="A2644" i="23"/>
  <c r="A2643" i="23"/>
  <c r="A2642" i="23"/>
  <c r="A2641" i="23"/>
  <c r="A2640" i="23"/>
  <c r="A2639" i="23"/>
  <c r="A2638" i="23"/>
  <c r="A2637" i="23"/>
  <c r="A2636" i="23"/>
  <c r="A2635" i="23"/>
  <c r="A2634" i="23"/>
  <c r="A2633" i="23"/>
  <c r="A2632" i="23"/>
  <c r="A2631" i="23"/>
  <c r="A2630" i="23"/>
  <c r="A2629" i="23"/>
  <c r="A2628" i="23"/>
  <c r="A2627" i="23"/>
  <c r="A2626" i="23"/>
  <c r="A2625" i="23"/>
  <c r="A2624" i="23"/>
  <c r="A2623" i="23"/>
  <c r="A2622" i="23"/>
  <c r="A2620" i="23"/>
  <c r="A2619" i="23"/>
  <c r="A2618" i="23"/>
  <c r="A2617" i="23"/>
  <c r="A2616" i="23"/>
  <c r="A2615" i="23"/>
  <c r="A2614" i="23"/>
  <c r="A2613" i="23"/>
  <c r="G2613" i="23" s="1"/>
  <c r="I2613" i="23" s="1"/>
  <c r="A2612" i="23"/>
  <c r="A2611" i="23"/>
  <c r="A2610" i="23"/>
  <c r="A2608" i="23"/>
  <c r="A2607" i="23"/>
  <c r="A2606" i="23"/>
  <c r="A2605" i="23"/>
  <c r="A2604" i="23"/>
  <c r="A2603" i="23"/>
  <c r="A2602" i="23"/>
  <c r="A2601" i="23"/>
  <c r="A2600" i="23"/>
  <c r="A2599" i="23"/>
  <c r="A2598" i="23"/>
  <c r="A2597" i="23"/>
  <c r="A2596" i="23"/>
  <c r="A2595" i="23"/>
  <c r="A2594" i="23"/>
  <c r="A2593" i="23"/>
  <c r="A2592" i="23"/>
  <c r="A2591" i="23"/>
  <c r="A2590" i="23"/>
  <c r="A2589" i="23"/>
  <c r="A2588" i="23"/>
  <c r="A2586" i="23"/>
  <c r="A2585" i="23"/>
  <c r="A2584" i="23"/>
  <c r="A2583" i="23"/>
  <c r="A2582" i="23"/>
  <c r="A2581" i="23"/>
  <c r="G2581" i="23" s="1"/>
  <c r="I2581" i="23" s="1"/>
  <c r="A2580" i="23"/>
  <c r="A2579" i="23"/>
  <c r="G2579" i="23" s="1"/>
  <c r="I2579" i="23" s="1"/>
  <c r="A2578" i="23"/>
  <c r="A2577" i="23"/>
  <c r="A2576" i="23"/>
  <c r="A2575" i="23"/>
  <c r="A2574" i="23"/>
  <c r="A2573" i="23"/>
  <c r="A2572" i="23"/>
  <c r="A2571" i="23"/>
  <c r="A2570" i="23"/>
  <c r="A2569" i="23"/>
  <c r="A2568" i="23"/>
  <c r="A2567" i="23"/>
  <c r="A2566" i="23"/>
  <c r="A2565" i="23"/>
  <c r="G2565" i="23" s="1"/>
  <c r="I2565" i="23" s="1"/>
  <c r="A2563" i="23"/>
  <c r="A2562" i="23"/>
  <c r="G2562" i="23" s="1"/>
  <c r="I2562" i="23" s="1"/>
  <c r="A2561" i="23"/>
  <c r="G2561" i="23" s="1"/>
  <c r="I2561" i="23" s="1"/>
  <c r="A2560" i="23"/>
  <c r="A2559" i="23"/>
  <c r="A2558" i="23"/>
  <c r="A2557" i="23"/>
  <c r="A2556" i="23"/>
  <c r="A2555" i="23"/>
  <c r="A2554" i="23"/>
  <c r="A2553" i="23"/>
  <c r="A2552" i="23"/>
  <c r="A2551" i="23"/>
  <c r="A2550" i="23"/>
  <c r="A2549" i="23"/>
  <c r="A2548" i="23"/>
  <c r="G2548" i="23" s="1"/>
  <c r="I2548" i="23" s="1"/>
  <c r="A2547" i="23"/>
  <c r="G2547" i="23" s="1"/>
  <c r="I2547" i="23" s="1"/>
  <c r="A2546" i="23"/>
  <c r="G2546" i="23" s="1"/>
  <c r="I2546" i="23" s="1"/>
  <c r="A2545" i="23"/>
  <c r="A2544" i="23"/>
  <c r="A2542" i="23"/>
  <c r="A2541" i="23"/>
  <c r="A2540" i="23"/>
  <c r="A2539" i="23"/>
  <c r="A2538" i="23"/>
  <c r="A2537" i="23"/>
  <c r="A2536" i="23"/>
  <c r="A2535" i="23"/>
  <c r="A2534" i="23"/>
  <c r="A2533" i="23"/>
  <c r="A2532" i="23"/>
  <c r="G2532" i="23" s="1"/>
  <c r="I2532" i="23" s="1"/>
  <c r="A2531" i="23"/>
  <c r="A2530" i="23"/>
  <c r="A2529" i="23"/>
  <c r="G2529" i="23" s="1"/>
  <c r="I2529" i="23" s="1"/>
  <c r="A2528" i="23"/>
  <c r="A2526" i="23"/>
  <c r="A2525" i="23"/>
  <c r="A2524" i="23"/>
  <c r="A2523" i="23"/>
  <c r="A2522" i="23"/>
  <c r="A2521" i="23"/>
  <c r="A2520" i="23"/>
  <c r="A2519" i="23"/>
  <c r="A2518" i="23"/>
  <c r="A2517" i="23"/>
  <c r="G2517" i="23" s="1"/>
  <c r="I2517" i="23" s="1"/>
  <c r="G2516" i="23"/>
  <c r="I2516" i="23" s="1"/>
  <c r="A2516" i="23"/>
  <c r="A2515" i="23"/>
  <c r="A2514" i="23"/>
  <c r="A2513" i="23"/>
  <c r="A2512" i="23"/>
  <c r="A2511" i="23"/>
  <c r="A2510" i="23"/>
  <c r="A2509" i="23"/>
  <c r="A2508" i="23"/>
  <c r="C2505" i="23"/>
  <c r="C2504" i="23"/>
  <c r="F2423" i="23"/>
  <c r="A2414" i="23"/>
  <c r="A2413" i="23"/>
  <c r="A2412" i="23"/>
  <c r="A2411" i="23"/>
  <c r="A2410" i="23"/>
  <c r="A2409" i="23"/>
  <c r="G2409" i="23" s="1"/>
  <c r="I2409" i="23" s="1"/>
  <c r="A2408" i="23"/>
  <c r="A2407" i="23"/>
  <c r="A2406" i="23"/>
  <c r="A2405" i="23"/>
  <c r="G2405" i="23" s="1"/>
  <c r="I2405" i="23" s="1"/>
  <c r="A2404" i="23"/>
  <c r="A2403" i="23"/>
  <c r="A2402" i="23"/>
  <c r="A2401" i="23"/>
  <c r="A2400" i="23"/>
  <c r="A2399" i="23"/>
  <c r="A2398" i="23"/>
  <c r="A2397" i="23"/>
  <c r="A2396" i="23"/>
  <c r="A2395" i="23"/>
  <c r="A2394" i="23"/>
  <c r="G2394" i="23" s="1"/>
  <c r="I2394" i="23" s="1"/>
  <c r="A2393" i="23"/>
  <c r="G2393" i="23" s="1"/>
  <c r="I2393" i="23" s="1"/>
  <c r="A2392" i="23"/>
  <c r="A2391" i="23"/>
  <c r="A2390" i="23"/>
  <c r="A2389" i="23"/>
  <c r="A2388" i="23"/>
  <c r="A2387" i="23"/>
  <c r="G2387" i="23" s="1"/>
  <c r="I2387" i="23" s="1"/>
  <c r="A2386" i="23"/>
  <c r="A2385" i="23"/>
  <c r="A2384" i="23"/>
  <c r="A2383" i="23"/>
  <c r="A2382" i="23"/>
  <c r="A2381" i="23"/>
  <c r="A2380" i="23"/>
  <c r="A2379" i="23"/>
  <c r="A2378" i="23"/>
  <c r="G2378" i="23" s="1"/>
  <c r="I2378" i="23" s="1"/>
  <c r="A2377" i="23"/>
  <c r="A2376" i="23"/>
  <c r="A2374" i="23"/>
  <c r="A2373" i="23"/>
  <c r="A2372" i="23"/>
  <c r="A2371" i="23"/>
  <c r="A2370" i="23"/>
  <c r="G2370" i="23" s="1"/>
  <c r="I2370" i="23" s="1"/>
  <c r="A2369" i="23"/>
  <c r="A2368" i="23"/>
  <c r="A2367" i="23"/>
  <c r="G2367" i="23" s="1"/>
  <c r="I2367" i="23" s="1"/>
  <c r="A2366" i="23"/>
  <c r="A2365" i="23"/>
  <c r="A2364" i="23"/>
  <c r="A2362" i="23"/>
  <c r="A2361" i="23"/>
  <c r="A2360" i="23"/>
  <c r="A2359" i="23"/>
  <c r="A2358" i="23"/>
  <c r="A2357" i="23"/>
  <c r="A2356" i="23"/>
  <c r="A2355" i="23"/>
  <c r="A2354" i="23"/>
  <c r="A2353" i="23"/>
  <c r="A2352" i="23"/>
  <c r="A2351" i="23"/>
  <c r="A2350" i="23"/>
  <c r="A2349" i="23"/>
  <c r="A2348" i="23"/>
  <c r="A2347" i="23"/>
  <c r="A2346" i="23"/>
  <c r="A2345" i="23"/>
  <c r="A2344" i="23"/>
  <c r="A2343" i="23"/>
  <c r="A2342" i="23"/>
  <c r="A2340" i="23"/>
  <c r="A2339" i="23"/>
  <c r="G2339" i="23" s="1"/>
  <c r="I2339" i="23" s="1"/>
  <c r="A2338" i="23"/>
  <c r="A2337" i="23"/>
  <c r="A2336" i="23"/>
  <c r="A2335" i="23"/>
  <c r="A2334" i="23"/>
  <c r="A2333" i="23"/>
  <c r="A2332" i="23"/>
  <c r="A2331" i="23"/>
  <c r="A2330" i="23"/>
  <c r="A2329" i="23"/>
  <c r="A2328" i="23"/>
  <c r="A2327" i="23"/>
  <c r="A2326" i="23"/>
  <c r="A2325" i="23"/>
  <c r="A2324" i="23"/>
  <c r="A2323" i="23"/>
  <c r="A2322" i="23"/>
  <c r="A2321" i="23"/>
  <c r="A2320" i="23"/>
  <c r="A2319" i="23"/>
  <c r="A2317" i="23"/>
  <c r="A2316" i="23"/>
  <c r="A2315" i="23"/>
  <c r="A2314" i="23"/>
  <c r="A2313" i="23"/>
  <c r="A2312" i="23"/>
  <c r="A2311" i="23"/>
  <c r="A2310" i="23"/>
  <c r="A2309" i="23"/>
  <c r="A2308" i="23"/>
  <c r="A2307" i="23"/>
  <c r="A2306" i="23"/>
  <c r="A2305" i="23"/>
  <c r="A2304" i="23"/>
  <c r="A2303" i="23"/>
  <c r="A2302" i="23"/>
  <c r="A2301" i="23"/>
  <c r="A2300" i="23"/>
  <c r="A2299" i="23"/>
  <c r="A2298" i="23"/>
  <c r="A2297" i="23"/>
  <c r="A2296" i="23"/>
  <c r="A2295" i="23"/>
  <c r="A2294" i="23"/>
  <c r="A2293" i="23"/>
  <c r="A2292" i="23"/>
  <c r="A2291" i="23"/>
  <c r="A2290" i="23"/>
  <c r="A2289" i="23"/>
  <c r="A2288" i="23"/>
  <c r="A2287" i="23"/>
  <c r="A2286" i="23"/>
  <c r="G2286" i="23" s="1"/>
  <c r="I2286" i="23" s="1"/>
  <c r="A2285" i="23"/>
  <c r="A2284" i="23"/>
  <c r="G2284" i="23" s="1"/>
  <c r="I2284" i="23" s="1"/>
  <c r="A2283" i="23"/>
  <c r="A2282" i="23"/>
  <c r="A2280" i="23"/>
  <c r="A2279" i="23"/>
  <c r="A2278" i="23"/>
  <c r="A2277" i="23"/>
  <c r="A2276" i="23"/>
  <c r="A2275" i="23"/>
  <c r="A2274" i="23"/>
  <c r="A2273" i="23"/>
  <c r="A2272" i="23"/>
  <c r="A2271" i="23"/>
  <c r="G2271" i="23" s="1"/>
  <c r="I2271" i="23" s="1"/>
  <c r="A2270" i="23"/>
  <c r="A2269" i="23"/>
  <c r="A2268" i="23"/>
  <c r="A2267" i="23"/>
  <c r="A2266" i="23"/>
  <c r="A2265" i="23"/>
  <c r="A2264" i="23"/>
  <c r="A2263" i="23"/>
  <c r="A2262" i="23"/>
  <c r="C2259" i="23"/>
  <c r="C2258" i="23"/>
  <c r="F2218" i="23"/>
  <c r="A2209" i="23"/>
  <c r="A2208" i="23"/>
  <c r="A2207" i="23"/>
  <c r="A2206" i="23"/>
  <c r="A2205" i="23"/>
  <c r="A2204" i="23"/>
  <c r="A2203" i="23"/>
  <c r="A2202" i="23"/>
  <c r="A2201" i="23"/>
  <c r="A2200" i="23"/>
  <c r="G2200" i="23" s="1"/>
  <c r="I2200" i="23" s="1"/>
  <c r="A2199" i="23"/>
  <c r="A2198" i="23"/>
  <c r="A2197" i="23"/>
  <c r="A2196" i="23"/>
  <c r="G2196" i="23" s="1"/>
  <c r="I2196" i="23" s="1"/>
  <c r="A2195" i="23"/>
  <c r="A2194" i="23"/>
  <c r="A2193" i="23"/>
  <c r="A2192" i="23"/>
  <c r="A2191" i="23"/>
  <c r="A2190" i="23"/>
  <c r="G2190" i="23" s="1"/>
  <c r="I2190" i="23" s="1"/>
  <c r="A2189" i="23"/>
  <c r="A2188" i="23"/>
  <c r="A2187" i="23"/>
  <c r="A2186" i="23"/>
  <c r="A2185" i="23"/>
  <c r="A2184" i="23"/>
  <c r="A2183" i="23"/>
  <c r="A2182" i="23"/>
  <c r="A2181" i="23"/>
  <c r="G2181" i="23" s="1"/>
  <c r="I2181" i="23" s="1"/>
  <c r="A2180" i="23"/>
  <c r="G2180" i="23" s="1"/>
  <c r="I2180" i="23" s="1"/>
  <c r="A2179" i="23"/>
  <c r="A2178" i="23"/>
  <c r="A2177" i="23"/>
  <c r="A2176" i="23"/>
  <c r="A2175" i="23"/>
  <c r="A2174" i="23"/>
  <c r="G2174" i="23" s="1"/>
  <c r="I2174" i="23" s="1"/>
  <c r="A2173" i="23"/>
  <c r="A2172" i="23"/>
  <c r="A2171" i="23"/>
  <c r="A2169" i="23"/>
  <c r="A2168" i="23"/>
  <c r="A2167" i="23"/>
  <c r="A2166" i="23"/>
  <c r="A2165" i="23"/>
  <c r="G2165" i="23" s="1"/>
  <c r="I2165" i="23" s="1"/>
  <c r="A2164" i="23"/>
  <c r="A2163" i="23"/>
  <c r="A2162" i="23"/>
  <c r="A2161" i="23"/>
  <c r="A2160" i="23"/>
  <c r="G2160" i="23" s="1"/>
  <c r="I2160" i="23" s="1"/>
  <c r="A2159" i="23"/>
  <c r="A2157" i="23"/>
  <c r="G2157" i="23" s="1"/>
  <c r="I2157" i="23" s="1"/>
  <c r="A2156" i="23"/>
  <c r="A2155" i="23"/>
  <c r="A2154" i="23"/>
  <c r="A2153" i="23"/>
  <c r="A2152" i="23"/>
  <c r="A2151" i="23"/>
  <c r="A2150" i="23"/>
  <c r="A2149" i="23"/>
  <c r="A2148" i="23"/>
  <c r="A2147" i="23"/>
  <c r="A2146" i="23"/>
  <c r="A2145" i="23"/>
  <c r="A2144" i="23"/>
  <c r="A2143" i="23"/>
  <c r="A2142" i="23"/>
  <c r="A2141" i="23"/>
  <c r="A2140" i="23"/>
  <c r="A2139" i="23"/>
  <c r="A2138" i="23"/>
  <c r="A2137" i="23"/>
  <c r="A2135" i="23"/>
  <c r="A2134" i="23"/>
  <c r="A2133" i="23"/>
  <c r="G2133" i="23" s="1"/>
  <c r="I2133" i="23" s="1"/>
  <c r="A2132" i="23"/>
  <c r="A2131" i="23"/>
  <c r="A2130" i="23"/>
  <c r="A2129" i="23"/>
  <c r="A2128" i="23"/>
  <c r="A2127" i="23"/>
  <c r="G2127" i="23" s="1"/>
  <c r="I2127" i="23" s="1"/>
  <c r="A2126" i="23"/>
  <c r="A2125" i="23"/>
  <c r="A2124" i="23"/>
  <c r="A2123" i="23"/>
  <c r="A2122" i="23"/>
  <c r="A2121" i="23"/>
  <c r="A2120" i="23"/>
  <c r="A2119" i="23"/>
  <c r="A2118" i="23"/>
  <c r="A2117" i="23"/>
  <c r="A2116" i="23"/>
  <c r="A2115" i="23"/>
  <c r="A2114" i="23"/>
  <c r="A2112" i="23"/>
  <c r="G2112" i="23" s="1"/>
  <c r="I2112" i="23" s="1"/>
  <c r="A2111" i="23"/>
  <c r="A2110" i="23"/>
  <c r="A2109" i="23"/>
  <c r="A2108" i="23"/>
  <c r="A2107" i="23"/>
  <c r="A2106" i="23"/>
  <c r="A2105" i="23"/>
  <c r="A2104" i="23"/>
  <c r="A2103" i="23"/>
  <c r="A2102" i="23"/>
  <c r="A2101" i="23"/>
  <c r="A2100" i="23"/>
  <c r="A2099" i="23"/>
  <c r="A2098" i="23"/>
  <c r="A2097" i="23"/>
  <c r="A2096" i="23"/>
  <c r="A2095" i="23"/>
  <c r="A2094" i="23"/>
  <c r="A2093" i="23"/>
  <c r="A2092" i="23"/>
  <c r="A2091" i="23"/>
  <c r="A2090" i="23"/>
  <c r="A2089" i="23"/>
  <c r="A2088" i="23"/>
  <c r="A2087" i="23"/>
  <c r="A2086" i="23"/>
  <c r="A2085" i="23"/>
  <c r="A2084" i="23"/>
  <c r="A2083" i="23"/>
  <c r="A2082" i="23"/>
  <c r="A2081" i="23"/>
  <c r="A2080" i="23"/>
  <c r="A2079" i="23"/>
  <c r="A2078" i="23"/>
  <c r="A2077" i="23"/>
  <c r="A2075" i="23"/>
  <c r="A2074" i="23"/>
  <c r="G2074" i="23" s="1"/>
  <c r="I2074" i="23" s="1"/>
  <c r="A2073" i="23"/>
  <c r="A2072" i="23"/>
  <c r="A2071" i="23"/>
  <c r="A2070" i="23"/>
  <c r="A2069" i="23"/>
  <c r="A2068" i="23"/>
  <c r="A2067" i="23"/>
  <c r="A2066" i="23"/>
  <c r="A2065" i="23"/>
  <c r="A2064" i="23"/>
  <c r="A2063" i="23"/>
  <c r="A2062" i="23"/>
  <c r="A2061" i="23"/>
  <c r="A2060" i="23"/>
  <c r="A2059" i="23"/>
  <c r="A2058" i="23"/>
  <c r="A2057" i="23"/>
  <c r="C2054" i="23"/>
  <c r="C2053" i="23"/>
  <c r="F2013" i="23"/>
  <c r="C2012" i="23"/>
  <c r="A2004" i="23"/>
  <c r="A2003" i="23"/>
  <c r="A2002" i="23"/>
  <c r="A2001" i="23"/>
  <c r="A2000" i="23"/>
  <c r="A1999" i="23"/>
  <c r="A1998" i="23"/>
  <c r="A1997" i="23"/>
  <c r="A1996" i="23"/>
  <c r="A1995" i="23"/>
  <c r="G1995" i="23" s="1"/>
  <c r="I1995" i="23" s="1"/>
  <c r="A1994" i="23"/>
  <c r="A1993" i="23"/>
  <c r="A1992" i="23"/>
  <c r="A1991" i="23"/>
  <c r="A1990" i="23"/>
  <c r="G1990" i="23" s="1"/>
  <c r="I1990" i="23" s="1"/>
  <c r="A1989" i="23"/>
  <c r="A1988" i="23"/>
  <c r="A1987" i="23"/>
  <c r="A1986" i="23"/>
  <c r="A1985" i="23"/>
  <c r="A1984" i="23"/>
  <c r="G1984" i="23" s="1"/>
  <c r="I1984" i="23" s="1"/>
  <c r="A1983" i="23"/>
  <c r="A1982" i="23"/>
  <c r="A1981" i="23"/>
  <c r="A1980" i="23"/>
  <c r="A1979" i="23"/>
  <c r="A1978" i="23"/>
  <c r="A1977" i="23"/>
  <c r="A1976" i="23"/>
  <c r="A1975" i="23"/>
  <c r="A1974" i="23"/>
  <c r="A1973" i="23"/>
  <c r="A1972" i="23"/>
  <c r="A1971" i="23"/>
  <c r="A1970" i="23"/>
  <c r="A1969" i="23"/>
  <c r="A1968" i="23"/>
  <c r="G1968" i="23" s="1"/>
  <c r="I1968" i="23" s="1"/>
  <c r="A1967" i="23"/>
  <c r="A1966" i="23"/>
  <c r="A1964" i="23"/>
  <c r="A1963" i="23"/>
  <c r="A1962" i="23"/>
  <c r="A1961" i="23"/>
  <c r="A1960" i="23"/>
  <c r="A1959" i="23"/>
  <c r="A1958" i="23"/>
  <c r="A1957" i="23"/>
  <c r="A1956" i="23"/>
  <c r="A1955" i="23"/>
  <c r="A1954" i="23"/>
  <c r="A1952" i="23"/>
  <c r="A1951" i="23"/>
  <c r="A1950" i="23"/>
  <c r="A1949" i="23"/>
  <c r="A1948" i="23"/>
  <c r="A1947" i="23"/>
  <c r="A1946" i="23"/>
  <c r="A1945" i="23"/>
  <c r="A1944" i="23"/>
  <c r="A1943" i="23"/>
  <c r="G1943" i="23" s="1"/>
  <c r="I1943" i="23" s="1"/>
  <c r="A1942" i="23"/>
  <c r="G1942" i="23" s="1"/>
  <c r="I1942" i="23" s="1"/>
  <c r="A1941" i="23"/>
  <c r="A1940" i="23"/>
  <c r="A1939" i="23"/>
  <c r="A1938" i="23"/>
  <c r="A1937" i="23"/>
  <c r="A1936" i="23"/>
  <c r="A1935" i="23"/>
  <c r="A1934" i="23"/>
  <c r="A1933" i="23"/>
  <c r="A1932" i="23"/>
  <c r="A1930" i="23"/>
  <c r="A1929" i="23"/>
  <c r="A1928" i="23"/>
  <c r="A1927" i="23"/>
  <c r="A1926" i="23"/>
  <c r="A1925" i="23"/>
  <c r="A1924" i="23"/>
  <c r="A1923" i="23"/>
  <c r="A1922" i="23"/>
  <c r="A1921" i="23"/>
  <c r="A1920" i="23"/>
  <c r="A1919" i="23"/>
  <c r="A1918" i="23"/>
  <c r="A1917" i="23"/>
  <c r="A1916" i="23"/>
  <c r="A1915" i="23"/>
  <c r="A1914" i="23"/>
  <c r="A1913" i="23"/>
  <c r="A1912" i="23"/>
  <c r="A1911" i="23"/>
  <c r="A1910" i="23"/>
  <c r="A1909" i="23"/>
  <c r="A1907" i="23"/>
  <c r="A1906" i="23"/>
  <c r="A1905" i="23"/>
  <c r="A1904" i="23"/>
  <c r="A1903" i="23"/>
  <c r="A1902" i="23"/>
  <c r="G1902" i="23" s="1"/>
  <c r="I1902" i="23" s="1"/>
  <c r="A1901" i="23"/>
  <c r="A1900" i="23"/>
  <c r="A1899" i="23"/>
  <c r="A1898" i="23"/>
  <c r="A1897" i="23"/>
  <c r="A1896" i="23"/>
  <c r="A1895" i="23"/>
  <c r="A1894" i="23"/>
  <c r="A1893" i="23"/>
  <c r="A1892" i="23"/>
  <c r="A1891" i="23"/>
  <c r="A1890" i="23"/>
  <c r="A1889" i="23"/>
  <c r="A1888" i="23"/>
  <c r="A1887" i="23"/>
  <c r="A1886" i="23"/>
  <c r="A1885" i="23"/>
  <c r="A1884" i="23"/>
  <c r="A1883" i="23"/>
  <c r="A1882" i="23"/>
  <c r="A1881" i="23"/>
  <c r="A1880" i="23"/>
  <c r="A1879" i="23"/>
  <c r="A1878" i="23"/>
  <c r="A1877" i="23"/>
  <c r="A1876" i="23"/>
  <c r="A1875" i="23"/>
  <c r="A1874" i="23"/>
  <c r="A1873" i="23"/>
  <c r="A1872" i="23"/>
  <c r="A1870" i="23"/>
  <c r="A1869" i="23"/>
  <c r="A1868" i="23"/>
  <c r="A1867" i="23"/>
  <c r="A1866" i="23"/>
  <c r="A1865" i="23"/>
  <c r="A1864" i="23"/>
  <c r="A1863" i="23"/>
  <c r="G1863" i="23" s="1"/>
  <c r="I1863" i="23" s="1"/>
  <c r="A1862" i="23"/>
  <c r="A1861" i="23"/>
  <c r="A1860" i="23"/>
  <c r="A1859" i="23"/>
  <c r="A1858" i="23"/>
  <c r="A1857" i="23"/>
  <c r="G1857" i="23" s="1"/>
  <c r="I1857" i="23" s="1"/>
  <c r="A1856" i="23"/>
  <c r="A1855" i="23"/>
  <c r="A1854" i="23"/>
  <c r="A1853" i="23"/>
  <c r="A1852" i="23"/>
  <c r="C1849" i="23"/>
  <c r="C1848" i="23"/>
  <c r="F1808" i="23"/>
  <c r="A1799" i="23"/>
  <c r="A1798" i="23"/>
  <c r="A1797" i="23"/>
  <c r="A1796" i="23"/>
  <c r="A1795" i="23"/>
  <c r="A1794" i="23"/>
  <c r="A1793" i="23"/>
  <c r="A1792" i="23"/>
  <c r="G1792" i="23" s="1"/>
  <c r="I1792" i="23" s="1"/>
  <c r="A1791" i="23"/>
  <c r="G1791" i="23" s="1"/>
  <c r="I1791" i="23" s="1"/>
  <c r="A1790" i="23"/>
  <c r="G1790" i="23" s="1"/>
  <c r="I1790" i="23" s="1"/>
  <c r="A1789" i="23"/>
  <c r="A1788" i="23"/>
  <c r="A1787" i="23"/>
  <c r="A1786" i="23"/>
  <c r="A1785" i="23"/>
  <c r="A1784" i="23"/>
  <c r="A1783" i="23"/>
  <c r="A1782" i="23"/>
  <c r="A1781" i="23"/>
  <c r="A1780" i="23"/>
  <c r="A1779" i="23"/>
  <c r="A1778" i="23"/>
  <c r="A1777" i="23"/>
  <c r="A1776" i="23"/>
  <c r="A1775" i="23"/>
  <c r="A1774" i="23"/>
  <c r="A1773" i="23"/>
  <c r="A1772" i="23"/>
  <c r="A1771" i="23"/>
  <c r="A1770" i="23"/>
  <c r="A1769" i="23"/>
  <c r="A1768" i="23"/>
  <c r="A1767" i="23"/>
  <c r="A1766" i="23"/>
  <c r="A1765" i="23"/>
  <c r="A1764" i="23"/>
  <c r="A1763" i="23"/>
  <c r="G1763" i="23" s="1"/>
  <c r="I1763" i="23" s="1"/>
  <c r="A1762" i="23"/>
  <c r="G1762" i="23" s="1"/>
  <c r="I1762" i="23" s="1"/>
  <c r="A1761" i="23"/>
  <c r="A1760" i="23"/>
  <c r="A1759" i="23"/>
  <c r="A1758" i="23"/>
  <c r="A1757" i="23"/>
  <c r="A1756" i="23"/>
  <c r="A1755" i="23"/>
  <c r="A1754" i="23"/>
  <c r="A1753" i="23"/>
  <c r="A1752" i="23"/>
  <c r="A1751" i="23"/>
  <c r="A1750" i="23"/>
  <c r="A1749" i="23"/>
  <c r="A1748" i="23"/>
  <c r="A1747" i="23"/>
  <c r="A1746" i="23"/>
  <c r="A1745" i="23"/>
  <c r="A1744" i="23"/>
  <c r="A1743" i="23"/>
  <c r="A1742" i="23"/>
  <c r="A1741" i="23"/>
  <c r="A1740" i="23"/>
  <c r="A1739" i="23"/>
  <c r="A1738" i="23"/>
  <c r="A1737" i="23"/>
  <c r="A1736" i="23"/>
  <c r="A1735" i="23"/>
  <c r="G1735" i="23" s="1"/>
  <c r="I1735" i="23" s="1"/>
  <c r="A1734" i="23"/>
  <c r="A1733" i="23"/>
  <c r="A1732" i="23"/>
  <c r="G1732" i="23" s="1"/>
  <c r="I1732" i="23" s="1"/>
  <c r="G1731" i="23"/>
  <c r="I1731" i="23" s="1"/>
  <c r="A1731" i="23"/>
  <c r="A1730" i="23"/>
  <c r="A1729" i="23"/>
  <c r="A1728" i="23"/>
  <c r="A1727" i="23"/>
  <c r="A1725" i="23"/>
  <c r="A1724" i="23"/>
  <c r="A1723" i="23"/>
  <c r="A1722" i="23"/>
  <c r="A1721" i="23"/>
  <c r="A1720" i="23"/>
  <c r="G1720" i="23" s="1"/>
  <c r="I1720" i="23" s="1"/>
  <c r="A1719" i="23"/>
  <c r="G1719" i="23" s="1"/>
  <c r="I1719" i="23" s="1"/>
  <c r="A1718" i="23"/>
  <c r="A1717" i="23"/>
  <c r="A1716" i="23"/>
  <c r="A1715" i="23"/>
  <c r="A1714" i="23"/>
  <c r="A1713" i="23"/>
  <c r="A1712" i="23"/>
  <c r="A1711" i="23"/>
  <c r="A1710" i="23"/>
  <c r="A1709" i="23"/>
  <c r="A1708" i="23"/>
  <c r="A1707" i="23"/>
  <c r="A1706" i="23"/>
  <c r="A1705" i="23"/>
  <c r="G1705" i="23" s="1"/>
  <c r="I1705" i="23" s="1"/>
  <c r="A1704" i="23"/>
  <c r="A1703" i="23"/>
  <c r="A1702" i="23"/>
  <c r="A1701" i="23"/>
  <c r="A1700" i="23"/>
  <c r="A1699" i="23"/>
  <c r="A1698" i="23"/>
  <c r="A1697" i="23"/>
  <c r="A1696" i="23"/>
  <c r="A1695" i="23"/>
  <c r="A1694" i="23"/>
  <c r="A1693" i="23"/>
  <c r="A1692" i="23"/>
  <c r="A1691" i="23"/>
  <c r="A1690" i="23"/>
  <c r="A1689" i="23"/>
  <c r="A1688" i="23"/>
  <c r="A1687" i="23"/>
  <c r="A1686" i="23"/>
  <c r="A1685" i="23"/>
  <c r="A1684" i="23"/>
  <c r="A1683" i="23"/>
  <c r="A1681" i="23"/>
  <c r="A1680" i="23"/>
  <c r="A1679" i="23"/>
  <c r="A1678" i="23"/>
  <c r="A1677" i="23"/>
  <c r="A1676" i="23"/>
  <c r="A1675" i="23"/>
  <c r="A1674" i="23"/>
  <c r="A1673" i="23"/>
  <c r="A1672" i="23"/>
  <c r="A1671" i="23"/>
  <c r="A1670" i="23"/>
  <c r="A1669" i="23"/>
  <c r="A1668" i="23"/>
  <c r="A1667" i="23"/>
  <c r="A1665" i="23"/>
  <c r="A1664" i="23"/>
  <c r="A1663" i="23"/>
  <c r="G1663" i="23" s="1"/>
  <c r="I1663" i="23" s="1"/>
  <c r="A1662" i="23"/>
  <c r="A1661" i="23"/>
  <c r="A1660" i="23"/>
  <c r="A1659" i="23"/>
  <c r="A1658" i="23"/>
  <c r="A1657" i="23"/>
  <c r="A1656" i="23"/>
  <c r="A1655" i="23"/>
  <c r="A1654" i="23"/>
  <c r="A1653" i="23"/>
  <c r="A1652" i="23"/>
  <c r="A1651" i="23"/>
  <c r="A1650" i="23"/>
  <c r="A1649" i="23"/>
  <c r="A1648" i="23"/>
  <c r="A1647" i="23"/>
  <c r="C1644" i="23"/>
  <c r="C1643" i="23"/>
  <c r="F1603" i="23"/>
  <c r="C1601" i="23"/>
  <c r="C1600" i="23"/>
  <c r="A1594" i="23"/>
  <c r="A1593" i="23"/>
  <c r="A1592" i="23"/>
  <c r="A1591" i="23"/>
  <c r="A1590" i="23"/>
  <c r="A1589" i="23"/>
  <c r="G1589" i="23" s="1"/>
  <c r="I1589" i="23" s="1"/>
  <c r="A1588" i="23"/>
  <c r="A1587" i="23"/>
  <c r="A1586" i="23"/>
  <c r="A1585" i="23"/>
  <c r="G1585" i="23" s="1"/>
  <c r="I1585" i="23" s="1"/>
  <c r="A1584" i="23"/>
  <c r="A1583" i="23"/>
  <c r="A1582" i="23"/>
  <c r="A1581" i="23"/>
  <c r="A1580" i="23"/>
  <c r="A1579" i="23"/>
  <c r="A1578" i="23"/>
  <c r="G1578" i="23" s="1"/>
  <c r="I1578" i="23" s="1"/>
  <c r="A1577" i="23"/>
  <c r="A1576" i="23"/>
  <c r="A1575" i="23"/>
  <c r="A1574" i="23"/>
  <c r="A1573" i="23"/>
  <c r="A1572" i="23"/>
  <c r="A1571" i="23"/>
  <c r="A1570" i="23"/>
  <c r="A1569" i="23"/>
  <c r="A1568" i="23"/>
  <c r="A1567" i="23"/>
  <c r="A1566" i="23"/>
  <c r="A1565" i="23"/>
  <c r="A1564" i="23"/>
  <c r="A1563" i="23"/>
  <c r="G1563" i="23" s="1"/>
  <c r="I1563" i="23" s="1"/>
  <c r="A1562" i="23"/>
  <c r="A1561" i="23"/>
  <c r="A1560" i="23"/>
  <c r="A1559" i="23"/>
  <c r="A1558" i="23"/>
  <c r="A1557" i="23"/>
  <c r="A1556" i="23"/>
  <c r="A1554" i="23"/>
  <c r="A1553" i="23"/>
  <c r="A1552" i="23"/>
  <c r="A1551" i="23"/>
  <c r="A1550" i="23"/>
  <c r="A1549" i="23"/>
  <c r="A1548" i="23"/>
  <c r="A1547" i="23"/>
  <c r="G1546" i="23"/>
  <c r="I1546" i="23" s="1"/>
  <c r="A1546" i="23"/>
  <c r="A1545" i="23"/>
  <c r="A1544" i="23"/>
  <c r="A1542" i="23"/>
  <c r="A1541" i="23"/>
  <c r="A1540" i="23"/>
  <c r="A1539" i="23"/>
  <c r="A1538" i="23"/>
  <c r="A1537" i="23"/>
  <c r="A1536" i="23"/>
  <c r="A1535" i="23"/>
  <c r="A1534" i="23"/>
  <c r="A1533" i="23"/>
  <c r="A1532" i="23"/>
  <c r="A1531" i="23"/>
  <c r="A1530" i="23"/>
  <c r="A1529" i="23"/>
  <c r="A1528" i="23"/>
  <c r="A1527" i="23"/>
  <c r="A1526" i="23"/>
  <c r="G1526" i="23" s="1"/>
  <c r="I1526" i="23" s="1"/>
  <c r="A1525" i="23"/>
  <c r="A1524" i="23"/>
  <c r="A1523" i="23"/>
  <c r="A1522" i="23"/>
  <c r="G1522" i="23" s="1"/>
  <c r="I1522" i="23" s="1"/>
  <c r="A1521" i="23"/>
  <c r="A1520" i="23"/>
  <c r="A1519" i="23"/>
  <c r="A1518" i="23"/>
  <c r="A1517" i="23"/>
  <c r="A1516" i="23"/>
  <c r="A1515" i="23"/>
  <c r="G1515" i="23" s="1"/>
  <c r="I1515" i="23" s="1"/>
  <c r="A1514" i="23"/>
  <c r="A1513" i="23"/>
  <c r="A1512" i="23"/>
  <c r="A1511" i="23"/>
  <c r="A1510" i="23"/>
  <c r="G1510" i="23" s="1"/>
  <c r="I1510" i="23" s="1"/>
  <c r="A1509" i="23"/>
  <c r="A1508" i="23"/>
  <c r="A1507" i="23"/>
  <c r="A1506" i="23"/>
  <c r="A1505" i="23"/>
  <c r="A1504" i="23"/>
  <c r="A1503" i="23"/>
  <c r="A1502" i="23"/>
  <c r="A1501" i="23"/>
  <c r="A1500" i="23"/>
  <c r="A1499" i="23"/>
  <c r="A1497" i="23"/>
  <c r="A1496" i="23"/>
  <c r="A1495" i="23"/>
  <c r="A1494" i="23"/>
  <c r="A1493" i="23"/>
  <c r="A1492" i="23"/>
  <c r="A1491" i="23"/>
  <c r="A1490" i="23"/>
  <c r="A1489" i="23"/>
  <c r="A1488" i="23"/>
  <c r="A1487" i="23"/>
  <c r="A1486" i="23"/>
  <c r="A1485" i="23"/>
  <c r="A1484" i="23"/>
  <c r="A1483" i="23"/>
  <c r="G1483" i="23" s="1"/>
  <c r="I1483" i="23" s="1"/>
  <c r="A1482" i="23"/>
  <c r="A1481" i="23"/>
  <c r="A1480" i="23"/>
  <c r="A1479" i="23"/>
  <c r="A1478" i="23"/>
  <c r="A1477" i="23"/>
  <c r="A1476" i="23"/>
  <c r="A1475" i="23"/>
  <c r="A1474" i="23"/>
  <c r="A1473" i="23"/>
  <c r="A1472" i="23"/>
  <c r="A1471" i="23"/>
  <c r="A1470" i="23"/>
  <c r="A1469" i="23"/>
  <c r="A1468" i="23"/>
  <c r="A1467" i="23"/>
  <c r="G1467" i="23" s="1"/>
  <c r="I1467" i="23" s="1"/>
  <c r="A1466" i="23"/>
  <c r="A1465" i="23"/>
  <c r="A1464" i="23"/>
  <c r="A1463" i="23"/>
  <c r="A1462" i="23"/>
  <c r="A1460" i="23"/>
  <c r="A1459" i="23"/>
  <c r="A1458" i="23"/>
  <c r="A1457" i="23"/>
  <c r="A1456" i="23"/>
  <c r="A1455" i="23"/>
  <c r="A1454" i="23"/>
  <c r="A1453" i="23"/>
  <c r="A1452" i="23"/>
  <c r="A1451" i="23"/>
  <c r="G1451" i="23" s="1"/>
  <c r="I1451" i="23" s="1"/>
  <c r="A1450" i="23"/>
  <c r="A1449" i="23"/>
  <c r="A1448" i="23"/>
  <c r="A1447" i="23"/>
  <c r="G1447" i="23" s="1"/>
  <c r="I1447" i="23" s="1"/>
  <c r="A1446" i="23"/>
  <c r="A1445" i="23"/>
  <c r="A1444" i="23"/>
  <c r="A1443" i="23"/>
  <c r="A1442" i="23"/>
  <c r="C1439" i="23"/>
  <c r="C1438" i="23"/>
  <c r="F1398" i="23"/>
  <c r="C1396" i="23"/>
  <c r="A1389" i="23"/>
  <c r="A1388" i="23"/>
  <c r="A1387" i="23"/>
  <c r="A1386" i="23"/>
  <c r="A1385" i="23"/>
  <c r="A1384" i="23"/>
  <c r="A1383" i="23"/>
  <c r="A1382" i="23"/>
  <c r="A1381" i="23"/>
  <c r="A1380" i="23"/>
  <c r="G1380" i="23" s="1"/>
  <c r="I1380" i="23" s="1"/>
  <c r="A1379" i="23"/>
  <c r="A1378" i="23"/>
  <c r="A1377" i="23"/>
  <c r="A1376" i="23"/>
  <c r="A1375" i="23"/>
  <c r="A1374" i="23"/>
  <c r="A1373" i="23"/>
  <c r="A1372" i="23"/>
  <c r="A1371" i="23"/>
  <c r="A1370" i="23"/>
  <c r="A1369" i="23"/>
  <c r="A1368" i="23"/>
  <c r="G1368" i="23" s="1"/>
  <c r="I1368" i="23" s="1"/>
  <c r="A1367" i="23"/>
  <c r="A1366" i="23"/>
  <c r="A1365" i="23"/>
  <c r="A1364" i="23"/>
  <c r="A1363" i="23"/>
  <c r="A1362" i="23"/>
  <c r="A1361" i="23"/>
  <c r="A1360" i="23"/>
  <c r="A1359" i="23"/>
  <c r="A1358" i="23"/>
  <c r="A1357" i="23"/>
  <c r="A1356" i="23"/>
  <c r="A1355" i="23"/>
  <c r="A1354" i="23"/>
  <c r="A1353" i="23"/>
  <c r="A1352" i="23"/>
  <c r="G1352" i="23" s="1"/>
  <c r="I1352" i="23" s="1"/>
  <c r="A1351" i="23"/>
  <c r="A1349" i="23"/>
  <c r="A1348" i="23"/>
  <c r="A1347" i="23"/>
  <c r="A1346" i="23"/>
  <c r="A1345" i="23"/>
  <c r="A1344" i="23"/>
  <c r="A1343" i="23"/>
  <c r="A1342" i="23"/>
  <c r="A1341" i="23"/>
  <c r="A1340" i="23"/>
  <c r="A1339" i="23"/>
  <c r="A1337" i="23"/>
  <c r="A1336" i="23"/>
  <c r="A1335" i="23"/>
  <c r="A1334" i="23"/>
  <c r="A1333" i="23"/>
  <c r="A1332" i="23"/>
  <c r="A1331" i="23"/>
  <c r="A1330" i="23"/>
  <c r="A1329" i="23"/>
  <c r="A1328" i="23"/>
  <c r="A1327" i="23"/>
  <c r="A1326" i="23"/>
  <c r="A1325" i="23"/>
  <c r="A1324" i="23"/>
  <c r="A1323" i="23"/>
  <c r="A1322" i="23"/>
  <c r="A1321" i="23"/>
  <c r="A1320" i="23"/>
  <c r="A1319" i="23"/>
  <c r="A1318" i="23"/>
  <c r="A1317" i="23"/>
  <c r="A1315" i="23"/>
  <c r="A1314" i="23"/>
  <c r="A1313" i="23"/>
  <c r="A1312" i="23"/>
  <c r="A1311" i="23"/>
  <c r="A1310" i="23"/>
  <c r="A1309" i="23"/>
  <c r="A1308" i="23"/>
  <c r="A1307" i="23"/>
  <c r="A1306" i="23"/>
  <c r="A1305" i="23"/>
  <c r="A1304" i="23"/>
  <c r="A1303" i="23"/>
  <c r="A1302" i="23"/>
  <c r="A1301" i="23"/>
  <c r="A1300" i="23"/>
  <c r="A1299" i="23"/>
  <c r="A1298" i="23"/>
  <c r="A1297" i="23"/>
  <c r="A1296" i="23"/>
  <c r="A1295" i="23"/>
  <c r="A1294" i="23"/>
  <c r="A1292" i="23"/>
  <c r="A1291" i="23"/>
  <c r="A1290" i="23"/>
  <c r="A1289" i="23"/>
  <c r="A1288" i="23"/>
  <c r="G1288" i="23" s="1"/>
  <c r="I1288" i="23" s="1"/>
  <c r="A1287" i="23"/>
  <c r="A1286" i="23"/>
  <c r="A1285" i="23"/>
  <c r="A1284" i="23"/>
  <c r="A1283" i="23"/>
  <c r="A1282" i="23"/>
  <c r="A1281" i="23"/>
  <c r="A1280" i="23"/>
  <c r="A1279" i="23"/>
  <c r="A1278" i="23"/>
  <c r="A1277" i="23"/>
  <c r="A1276" i="23"/>
  <c r="A1275" i="23"/>
  <c r="A1274" i="23"/>
  <c r="A1273" i="23"/>
  <c r="A1271" i="23"/>
  <c r="G1271" i="23" s="1"/>
  <c r="I1271" i="23" s="1"/>
  <c r="A1270" i="23"/>
  <c r="A1269" i="23"/>
  <c r="A1268" i="23"/>
  <c r="A1267" i="23"/>
  <c r="A1266" i="23"/>
  <c r="A1265" i="23"/>
  <c r="A1264" i="23"/>
  <c r="A1263" i="23"/>
  <c r="A1262" i="23"/>
  <c r="A1261" i="23"/>
  <c r="A1260" i="23"/>
  <c r="A1259" i="23"/>
  <c r="A1258" i="23"/>
  <c r="G1257" i="23"/>
  <c r="I1257" i="23" s="1"/>
  <c r="A1257" i="23"/>
  <c r="A1255" i="23"/>
  <c r="A1254" i="23"/>
  <c r="A1253" i="23"/>
  <c r="A1252" i="23"/>
  <c r="A1251" i="23"/>
  <c r="A1250" i="23"/>
  <c r="A1249" i="23"/>
  <c r="A1248" i="23"/>
  <c r="A1247" i="23"/>
  <c r="A1246" i="23"/>
  <c r="A1245" i="23"/>
  <c r="A1244" i="23"/>
  <c r="A1243" i="23"/>
  <c r="A1242" i="23"/>
  <c r="G1242" i="23" s="1"/>
  <c r="I1242" i="23" s="1"/>
  <c r="A1241" i="23"/>
  <c r="G1241" i="23" s="1"/>
  <c r="I1241" i="23" s="1"/>
  <c r="A1240" i="23"/>
  <c r="A1239" i="23"/>
  <c r="A1238" i="23"/>
  <c r="A1237" i="23"/>
  <c r="C1234" i="23"/>
  <c r="C1233" i="23"/>
  <c r="F1193" i="23"/>
  <c r="A1184" i="23"/>
  <c r="A1183" i="23"/>
  <c r="A1182" i="23"/>
  <c r="A1181" i="23"/>
  <c r="A1180" i="23"/>
  <c r="A1179" i="23"/>
  <c r="A1178" i="23"/>
  <c r="G1178" i="23" s="1"/>
  <c r="I1178" i="23" s="1"/>
  <c r="A1177" i="23"/>
  <c r="A1176" i="23"/>
  <c r="A1175" i="23"/>
  <c r="G1175" i="23" s="1"/>
  <c r="I1175" i="23" s="1"/>
  <c r="A1174" i="23"/>
  <c r="A1173" i="23"/>
  <c r="A1172" i="23"/>
  <c r="A1171" i="23"/>
  <c r="A1170" i="23"/>
  <c r="A1169" i="23"/>
  <c r="A1168" i="23"/>
  <c r="A1167" i="23"/>
  <c r="A1166" i="23"/>
  <c r="A1165" i="23"/>
  <c r="A1164" i="23"/>
  <c r="A1163" i="23"/>
  <c r="A1162" i="23"/>
  <c r="G1162" i="23" s="1"/>
  <c r="I1162" i="23" s="1"/>
  <c r="A1161" i="23"/>
  <c r="A1160" i="23"/>
  <c r="A1159" i="23"/>
  <c r="A1158" i="23"/>
  <c r="A1157" i="23"/>
  <c r="A1156" i="23"/>
  <c r="A1155" i="23"/>
  <c r="A1154" i="23"/>
  <c r="A1153" i="23"/>
  <c r="A1152" i="23"/>
  <c r="A1151" i="23"/>
  <c r="A1150" i="23"/>
  <c r="A1149" i="23"/>
  <c r="A1148" i="23"/>
  <c r="A1147" i="23"/>
  <c r="A1146" i="23"/>
  <c r="G1146" i="23" s="1"/>
  <c r="I1146" i="23" s="1"/>
  <c r="A1144" i="23"/>
  <c r="A1143" i="23"/>
  <c r="A1142" i="23"/>
  <c r="A1141" i="23"/>
  <c r="A1140" i="23"/>
  <c r="A1139" i="23"/>
  <c r="A1138" i="23"/>
  <c r="A1137" i="23"/>
  <c r="A1136" i="23"/>
  <c r="A1135" i="23"/>
  <c r="A1134" i="23"/>
  <c r="G1134" i="23" s="1"/>
  <c r="I1134" i="23" s="1"/>
  <c r="A1132" i="23"/>
  <c r="A1131" i="23"/>
  <c r="A1130" i="23"/>
  <c r="A1129" i="23"/>
  <c r="A1128" i="23"/>
  <c r="A1127" i="23"/>
  <c r="A1126" i="23"/>
  <c r="A1125" i="23"/>
  <c r="A1124" i="23"/>
  <c r="A1123" i="23"/>
  <c r="A1122" i="23"/>
  <c r="A1121" i="23"/>
  <c r="A1120" i="23"/>
  <c r="A1119" i="23"/>
  <c r="G1119" i="23" s="1"/>
  <c r="I1119" i="23" s="1"/>
  <c r="A1118" i="23"/>
  <c r="A1117" i="23"/>
  <c r="A1116" i="23"/>
  <c r="A1115" i="23"/>
  <c r="G1115" i="23" s="1"/>
  <c r="I1115" i="23" s="1"/>
  <c r="A1114" i="23"/>
  <c r="A1113" i="23"/>
  <c r="A1112" i="23"/>
  <c r="A1110" i="23"/>
  <c r="A1109" i="23"/>
  <c r="A1108" i="23"/>
  <c r="A1107" i="23"/>
  <c r="A1106" i="23"/>
  <c r="A1105" i="23"/>
  <c r="A1104" i="23"/>
  <c r="A1103" i="23"/>
  <c r="G1103" i="23" s="1"/>
  <c r="I1103" i="23" s="1"/>
  <c r="A1102" i="23"/>
  <c r="A1101" i="23"/>
  <c r="A1100" i="23"/>
  <c r="A1099" i="23"/>
  <c r="A1098" i="23"/>
  <c r="A1097" i="23"/>
  <c r="A1096" i="23"/>
  <c r="A1095" i="23"/>
  <c r="A1094" i="23"/>
  <c r="A1093" i="23"/>
  <c r="A1092" i="23"/>
  <c r="A1091" i="23"/>
  <c r="A1090" i="23"/>
  <c r="A1089" i="23"/>
  <c r="A1088" i="23"/>
  <c r="A1087" i="23"/>
  <c r="A1086" i="23"/>
  <c r="A1085" i="23"/>
  <c r="A1084" i="23"/>
  <c r="A1083" i="23"/>
  <c r="A1082" i="23"/>
  <c r="A1081" i="23"/>
  <c r="A1080" i="23"/>
  <c r="A1079" i="23"/>
  <c r="A1078" i="23"/>
  <c r="A1077" i="23"/>
  <c r="A1076" i="23"/>
  <c r="A1075" i="23"/>
  <c r="A1074" i="23"/>
  <c r="A1073" i="23"/>
  <c r="A1072" i="23"/>
  <c r="A1071" i="23"/>
  <c r="A1070" i="23"/>
  <c r="A1069" i="23"/>
  <c r="A1068" i="23"/>
  <c r="A1066" i="23"/>
  <c r="A1065" i="23"/>
  <c r="A1064" i="23"/>
  <c r="A1063" i="23"/>
  <c r="A1062" i="23"/>
  <c r="A1061" i="23"/>
  <c r="A1060" i="23"/>
  <c r="A1059" i="23"/>
  <c r="A1058" i="23"/>
  <c r="A1057" i="23"/>
  <c r="A1056" i="23"/>
  <c r="A1055" i="23"/>
  <c r="A1054" i="23"/>
  <c r="A1053" i="23"/>
  <c r="A1052" i="23"/>
  <c r="A1050" i="23"/>
  <c r="A1049" i="23"/>
  <c r="G1049" i="23" s="1"/>
  <c r="I1049" i="23" s="1"/>
  <c r="A1048" i="23"/>
  <c r="A1047" i="23"/>
  <c r="A1046" i="23"/>
  <c r="A1045" i="23"/>
  <c r="G1045" i="23" s="1"/>
  <c r="I1045" i="23" s="1"/>
  <c r="A1044" i="23"/>
  <c r="A1043" i="23"/>
  <c r="A1042" i="23"/>
  <c r="A1041" i="23"/>
  <c r="A1040" i="23"/>
  <c r="A1039" i="23"/>
  <c r="A1038" i="23"/>
  <c r="A1037" i="23"/>
  <c r="A1036" i="23"/>
  <c r="A1035" i="23"/>
  <c r="A1034" i="23"/>
  <c r="A1033" i="23"/>
  <c r="A1032" i="23"/>
  <c r="C1029" i="23"/>
  <c r="C1028" i="23"/>
  <c r="F988" i="23"/>
  <c r="A979" i="23"/>
  <c r="A978" i="23"/>
  <c r="A977" i="23"/>
  <c r="A976" i="23"/>
  <c r="A975" i="23"/>
  <c r="A974" i="23"/>
  <c r="A973" i="23"/>
  <c r="A972" i="23"/>
  <c r="A971" i="23"/>
  <c r="A970" i="23"/>
  <c r="G970" i="23" s="1"/>
  <c r="I970" i="23" s="1"/>
  <c r="A969" i="23"/>
  <c r="A968" i="23"/>
  <c r="A967" i="23"/>
  <c r="G967" i="23" s="1"/>
  <c r="I967" i="23" s="1"/>
  <c r="A966" i="23"/>
  <c r="A965" i="23"/>
  <c r="A964" i="23"/>
  <c r="A963" i="23"/>
  <c r="A962" i="23"/>
  <c r="A961" i="23"/>
  <c r="A960" i="23"/>
  <c r="G960" i="23" s="1"/>
  <c r="I960" i="23" s="1"/>
  <c r="A959" i="23"/>
  <c r="G959" i="23" s="1"/>
  <c r="I959" i="23" s="1"/>
  <c r="A958" i="23"/>
  <c r="G958" i="23" s="1"/>
  <c r="I958" i="23" s="1"/>
  <c r="A957" i="23"/>
  <c r="A956" i="23"/>
  <c r="A955" i="23"/>
  <c r="A954" i="23"/>
  <c r="A953" i="23"/>
  <c r="G953" i="23" s="1"/>
  <c r="I953" i="23" s="1"/>
  <c r="A952" i="23"/>
  <c r="A951" i="23"/>
  <c r="A950" i="23"/>
  <c r="A949" i="23"/>
  <c r="A948" i="23"/>
  <c r="A947" i="23"/>
  <c r="A946" i="23"/>
  <c r="A945" i="23"/>
  <c r="A944" i="23"/>
  <c r="G944" i="23" s="1"/>
  <c r="I944" i="23" s="1"/>
  <c r="A943" i="23"/>
  <c r="A942" i="23"/>
  <c r="A941" i="23"/>
  <c r="A939" i="23"/>
  <c r="G939" i="23" s="1"/>
  <c r="I939" i="23" s="1"/>
  <c r="A938" i="23"/>
  <c r="A937" i="23"/>
  <c r="G937" i="23" s="1"/>
  <c r="I937" i="23" s="1"/>
  <c r="A936" i="23"/>
  <c r="A935" i="23"/>
  <c r="A934" i="23"/>
  <c r="A933" i="23"/>
  <c r="A932" i="23"/>
  <c r="A931" i="23"/>
  <c r="A930" i="23"/>
  <c r="A929" i="23"/>
  <c r="G929" i="23" s="1"/>
  <c r="I929" i="23" s="1"/>
  <c r="A928" i="23"/>
  <c r="A927" i="23"/>
  <c r="A926" i="23"/>
  <c r="A925" i="23"/>
  <c r="A924" i="23"/>
  <c r="G924" i="23" s="1"/>
  <c r="I924" i="23" s="1"/>
  <c r="A923" i="23"/>
  <c r="G923" i="23" s="1"/>
  <c r="I923" i="23" s="1"/>
  <c r="A922" i="23"/>
  <c r="A921" i="23"/>
  <c r="G921" i="23" s="1"/>
  <c r="I921" i="23" s="1"/>
  <c r="A920" i="23"/>
  <c r="A919" i="23"/>
  <c r="A918" i="23"/>
  <c r="A917" i="23"/>
  <c r="A916" i="23"/>
  <c r="A915" i="23"/>
  <c r="A914" i="23"/>
  <c r="A913" i="23"/>
  <c r="A912" i="23"/>
  <c r="A911" i="23"/>
  <c r="A910" i="23"/>
  <c r="A909" i="23"/>
  <c r="A908" i="23"/>
  <c r="G908" i="23" s="1"/>
  <c r="I908" i="23" s="1"/>
  <c r="A907" i="23"/>
  <c r="G907" i="23" s="1"/>
  <c r="I907" i="23" s="1"/>
  <c r="A905" i="23"/>
  <c r="A904" i="23"/>
  <c r="A903" i="23"/>
  <c r="A902" i="23"/>
  <c r="A901" i="23"/>
  <c r="A900" i="23"/>
  <c r="A899" i="23"/>
  <c r="A898" i="23"/>
  <c r="A897" i="23"/>
  <c r="A896" i="23"/>
  <c r="G896" i="23" s="1"/>
  <c r="I896" i="23" s="1"/>
  <c r="A895" i="23"/>
  <c r="A894" i="23"/>
  <c r="A893" i="23"/>
  <c r="G893" i="23" s="1"/>
  <c r="I893" i="23" s="1"/>
  <c r="A892" i="23"/>
  <c r="G892" i="23" s="1"/>
  <c r="I892" i="23" s="1"/>
  <c r="A891" i="23"/>
  <c r="A890" i="23"/>
  <c r="G890" i="23" s="1"/>
  <c r="I890" i="23" s="1"/>
  <c r="A889" i="23"/>
  <c r="A888" i="23"/>
  <c r="A887" i="23"/>
  <c r="A886" i="23"/>
  <c r="A885" i="23"/>
  <c r="A884" i="23"/>
  <c r="A882" i="23"/>
  <c r="A881" i="23"/>
  <c r="A880" i="23"/>
  <c r="A879" i="23"/>
  <c r="A878" i="23"/>
  <c r="G878" i="23" s="1"/>
  <c r="I878" i="23" s="1"/>
  <c r="A877" i="23"/>
  <c r="A876" i="23"/>
  <c r="G876" i="23" s="1"/>
  <c r="I876" i="23" s="1"/>
  <c r="A875" i="23"/>
  <c r="A874" i="23"/>
  <c r="A873" i="23"/>
  <c r="A872" i="23"/>
  <c r="A871" i="23"/>
  <c r="A870" i="23"/>
  <c r="A869" i="23"/>
  <c r="A868" i="23"/>
  <c r="A867" i="23"/>
  <c r="A866" i="23"/>
  <c r="A865" i="23"/>
  <c r="A864" i="23"/>
  <c r="A863" i="23"/>
  <c r="A862" i="23"/>
  <c r="A861" i="23"/>
  <c r="A860" i="23"/>
  <c r="A859" i="23"/>
  <c r="A858" i="23"/>
  <c r="A857" i="23"/>
  <c r="A856" i="23"/>
  <c r="A855" i="23"/>
  <c r="A854" i="23"/>
  <c r="A853" i="23"/>
  <c r="A852" i="23"/>
  <c r="A851" i="23"/>
  <c r="A850" i="23"/>
  <c r="A849" i="23"/>
  <c r="A848" i="23"/>
  <c r="A847" i="23"/>
  <c r="A846" i="23"/>
  <c r="A845" i="23"/>
  <c r="A844" i="23"/>
  <c r="G844" i="23" s="1"/>
  <c r="I844" i="23" s="1"/>
  <c r="A843" i="23"/>
  <c r="G843" i="23" s="1"/>
  <c r="I843" i="23" s="1"/>
  <c r="A842" i="23"/>
  <c r="A841" i="23"/>
  <c r="A840" i="23"/>
  <c r="A839" i="23"/>
  <c r="G839" i="23" s="1"/>
  <c r="I839" i="23" s="1"/>
  <c r="A838" i="23"/>
  <c r="A837" i="23"/>
  <c r="A836" i="23"/>
  <c r="A835" i="23"/>
  <c r="A834" i="23"/>
  <c r="A833" i="23"/>
  <c r="G833" i="23" s="1"/>
  <c r="I833" i="23" s="1"/>
  <c r="A832" i="23"/>
  <c r="A831" i="23"/>
  <c r="A830" i="23"/>
  <c r="A829" i="23"/>
  <c r="A828" i="23"/>
  <c r="A827" i="23"/>
  <c r="C824" i="23"/>
  <c r="C823" i="23"/>
  <c r="F783" i="23"/>
  <c r="A774" i="23"/>
  <c r="A773" i="23"/>
  <c r="A772" i="23"/>
  <c r="A771" i="23"/>
  <c r="A770" i="23"/>
  <c r="A769" i="23"/>
  <c r="A768" i="23"/>
  <c r="A767" i="23"/>
  <c r="A766" i="23"/>
  <c r="A765" i="23"/>
  <c r="G765" i="23" s="1"/>
  <c r="I765" i="23" s="1"/>
  <c r="A764" i="23"/>
  <c r="G764" i="23" s="1"/>
  <c r="A763" i="23"/>
  <c r="G763" i="23" s="1"/>
  <c r="I763" i="23" s="1"/>
  <c r="A762" i="23"/>
  <c r="A761" i="23"/>
  <c r="A760" i="23"/>
  <c r="A759" i="23"/>
  <c r="A758" i="23"/>
  <c r="A757" i="23"/>
  <c r="A756" i="23"/>
  <c r="A755" i="23"/>
  <c r="G755" i="23" s="1"/>
  <c r="I755" i="23" s="1"/>
  <c r="A754" i="23"/>
  <c r="A753" i="23"/>
  <c r="A752" i="23"/>
  <c r="A751" i="23"/>
  <c r="A750" i="23"/>
  <c r="A749" i="23"/>
  <c r="G749" i="23" s="1"/>
  <c r="I749" i="23" s="1"/>
  <c r="A748" i="23"/>
  <c r="A747" i="23"/>
  <c r="G747" i="23" s="1"/>
  <c r="I747" i="23" s="1"/>
  <c r="A746" i="23"/>
  <c r="A745" i="23"/>
  <c r="A744" i="23"/>
  <c r="A743" i="23"/>
  <c r="A742" i="23"/>
  <c r="A741" i="23"/>
  <c r="A740" i="23"/>
  <c r="A739" i="23"/>
  <c r="A738" i="23"/>
  <c r="A737" i="23"/>
  <c r="A736" i="23"/>
  <c r="A734" i="23"/>
  <c r="G734" i="23" s="1"/>
  <c r="I734" i="23" s="1"/>
  <c r="A733" i="23"/>
  <c r="G733" i="23" s="1"/>
  <c r="I733" i="23" s="1"/>
  <c r="A732" i="23"/>
  <c r="A731" i="23"/>
  <c r="A730" i="23"/>
  <c r="A729" i="23"/>
  <c r="G729" i="23" s="1"/>
  <c r="I729" i="23" s="1"/>
  <c r="A728" i="23"/>
  <c r="A727" i="23"/>
  <c r="A726" i="23"/>
  <c r="A725" i="23"/>
  <c r="A724" i="23"/>
  <c r="A722" i="23"/>
  <c r="A721" i="23"/>
  <c r="A720" i="23"/>
  <c r="A719" i="23"/>
  <c r="A718" i="23"/>
  <c r="A717" i="23"/>
  <c r="A716" i="23"/>
  <c r="A715" i="23"/>
  <c r="A714" i="23"/>
  <c r="A713" i="23"/>
  <c r="G713" i="23" s="1"/>
  <c r="I713" i="23" s="1"/>
  <c r="A712" i="23"/>
  <c r="A711" i="23"/>
  <c r="A710" i="23"/>
  <c r="A709" i="23"/>
  <c r="A708" i="23"/>
  <c r="A707" i="23"/>
  <c r="A706" i="23"/>
  <c r="A705" i="23"/>
  <c r="A704" i="23"/>
  <c r="A703" i="23"/>
  <c r="A702" i="23"/>
  <c r="A701" i="23"/>
  <c r="A700" i="23"/>
  <c r="G700" i="23" s="1"/>
  <c r="I700" i="23" s="1"/>
  <c r="A699" i="23"/>
  <c r="G699" i="23" s="1"/>
  <c r="I699" i="23" s="1"/>
  <c r="A698" i="23"/>
  <c r="G698" i="23" s="1"/>
  <c r="I698" i="23" s="1"/>
  <c r="A697" i="23"/>
  <c r="A696" i="23"/>
  <c r="A695" i="23"/>
  <c r="A694" i="23"/>
  <c r="A693" i="23"/>
  <c r="A692" i="23"/>
  <c r="A691" i="23"/>
  <c r="A690" i="23"/>
  <c r="A689" i="23"/>
  <c r="A688" i="23"/>
  <c r="A687" i="23"/>
  <c r="A686" i="23"/>
  <c r="G686" i="23" s="1"/>
  <c r="I686" i="23" s="1"/>
  <c r="A685" i="23"/>
  <c r="G685" i="23" s="1"/>
  <c r="I685" i="23" s="1"/>
  <c r="A684" i="23"/>
  <c r="G684" i="23" s="1"/>
  <c r="I684" i="23" s="1"/>
  <c r="A683" i="23"/>
  <c r="G683" i="23" s="1"/>
  <c r="I683" i="23" s="1"/>
  <c r="A682" i="23"/>
  <c r="A681" i="23"/>
  <c r="A680" i="23"/>
  <c r="A679" i="23"/>
  <c r="A678" i="23"/>
  <c r="A677" i="23"/>
  <c r="A676" i="23"/>
  <c r="A675" i="23"/>
  <c r="A674" i="23"/>
  <c r="A673" i="23"/>
  <c r="A672" i="23"/>
  <c r="A671" i="23"/>
  <c r="A670" i="23"/>
  <c r="A669" i="23"/>
  <c r="A668" i="23"/>
  <c r="A667" i="23"/>
  <c r="A666" i="23"/>
  <c r="A665" i="23"/>
  <c r="A664" i="23"/>
  <c r="A663" i="23"/>
  <c r="A662" i="23"/>
  <c r="A661" i="23"/>
  <c r="A660" i="23"/>
  <c r="A659" i="23"/>
  <c r="A658" i="23"/>
  <c r="A656" i="23"/>
  <c r="A655" i="23"/>
  <c r="A654" i="23"/>
  <c r="A653" i="23"/>
  <c r="A652" i="23"/>
  <c r="A651" i="23"/>
  <c r="A650" i="23"/>
  <c r="A649" i="23"/>
  <c r="A648" i="23"/>
  <c r="A647" i="23"/>
  <c r="A646" i="23"/>
  <c r="A645" i="23"/>
  <c r="A644" i="23"/>
  <c r="A643" i="23"/>
  <c r="A642" i="23"/>
  <c r="A640" i="23"/>
  <c r="A639" i="23"/>
  <c r="A638" i="23"/>
  <c r="A637" i="23"/>
  <c r="A636" i="23"/>
  <c r="A635" i="23"/>
  <c r="A634" i="23"/>
  <c r="A633" i="23"/>
  <c r="A632" i="23"/>
  <c r="A631" i="23"/>
  <c r="A630" i="23"/>
  <c r="A629" i="23"/>
  <c r="A628" i="23"/>
  <c r="A627" i="23"/>
  <c r="A626" i="23"/>
  <c r="A625" i="23"/>
  <c r="A624" i="23"/>
  <c r="A623" i="23"/>
  <c r="A622" i="23"/>
  <c r="C619" i="23"/>
  <c r="C618" i="23"/>
  <c r="F578" i="23"/>
  <c r="C577" i="23"/>
  <c r="C576" i="23"/>
  <c r="A569" i="23"/>
  <c r="A568" i="23"/>
  <c r="G568" i="23" s="1"/>
  <c r="I568" i="23" s="1"/>
  <c r="A567" i="23"/>
  <c r="A566" i="23"/>
  <c r="A565" i="23"/>
  <c r="A564" i="23"/>
  <c r="A563" i="23"/>
  <c r="A562" i="23"/>
  <c r="A561" i="23"/>
  <c r="A560" i="23"/>
  <c r="G560" i="23" s="1"/>
  <c r="I560" i="23" s="1"/>
  <c r="A559" i="23"/>
  <c r="A558" i="23"/>
  <c r="A557" i="23"/>
  <c r="A556" i="23"/>
  <c r="A555" i="23"/>
  <c r="A554" i="23"/>
  <c r="A553" i="23"/>
  <c r="G553" i="23" s="1"/>
  <c r="I553" i="23" s="1"/>
  <c r="A552" i="23"/>
  <c r="A551" i="23"/>
  <c r="A550" i="23"/>
  <c r="A549" i="23"/>
  <c r="A548" i="23"/>
  <c r="A547" i="23"/>
  <c r="A546" i="23"/>
  <c r="A545" i="23"/>
  <c r="G545" i="23" s="1"/>
  <c r="I545" i="23" s="1"/>
  <c r="A544" i="23"/>
  <c r="A543" i="23"/>
  <c r="A542" i="23"/>
  <c r="A541" i="23"/>
  <c r="A540" i="23"/>
  <c r="A539" i="23"/>
  <c r="A538" i="23"/>
  <c r="A537" i="23"/>
  <c r="G537" i="23" s="1"/>
  <c r="I537" i="23" s="1"/>
  <c r="A536" i="23"/>
  <c r="A535" i="23"/>
  <c r="A534" i="23"/>
  <c r="A533" i="23"/>
  <c r="A532" i="23"/>
  <c r="A531" i="23"/>
  <c r="A530" i="23"/>
  <c r="A529" i="23"/>
  <c r="G529" i="23" s="1"/>
  <c r="I529" i="23" s="1"/>
  <c r="A528" i="23"/>
  <c r="A527" i="23"/>
  <c r="A526" i="23"/>
  <c r="A525" i="23"/>
  <c r="A524" i="23"/>
  <c r="A523" i="23"/>
  <c r="A522" i="23"/>
  <c r="A521" i="23"/>
  <c r="A520" i="23"/>
  <c r="A519" i="23"/>
  <c r="A517" i="23"/>
  <c r="A516" i="23"/>
  <c r="A515" i="23"/>
  <c r="A514" i="23"/>
  <c r="A513" i="23"/>
  <c r="A512" i="23"/>
  <c r="A511" i="23"/>
  <c r="A510" i="23"/>
  <c r="A509" i="23"/>
  <c r="G509" i="23" s="1"/>
  <c r="I509" i="23" s="1"/>
  <c r="A508" i="23"/>
  <c r="G508" i="23" s="1"/>
  <c r="I508" i="23" s="1"/>
  <c r="G507" i="23"/>
  <c r="I507" i="23" s="1"/>
  <c r="A507" i="23"/>
  <c r="A506" i="23"/>
  <c r="A505" i="23"/>
  <c r="A504" i="23"/>
  <c r="A503" i="23"/>
  <c r="A502" i="23"/>
  <c r="A501" i="23"/>
  <c r="A500" i="23"/>
  <c r="A499" i="23"/>
  <c r="A498" i="23"/>
  <c r="A497" i="23"/>
  <c r="A495" i="23"/>
  <c r="A494" i="23"/>
  <c r="A493" i="23"/>
  <c r="G493" i="23" s="1"/>
  <c r="I493" i="23" s="1"/>
  <c r="A492" i="23"/>
  <c r="G492" i="23" s="1"/>
  <c r="I492" i="23" s="1"/>
  <c r="A491" i="23"/>
  <c r="G491" i="23" s="1"/>
  <c r="I491" i="23" s="1"/>
  <c r="A490" i="23"/>
  <c r="A489" i="23"/>
  <c r="G489" i="23" s="1"/>
  <c r="I489" i="23" s="1"/>
  <c r="A488" i="23"/>
  <c r="A487" i="23"/>
  <c r="A486" i="23"/>
  <c r="A485" i="23"/>
  <c r="A484" i="23"/>
  <c r="A483" i="23"/>
  <c r="A482" i="23"/>
  <c r="A481" i="23"/>
  <c r="A480" i="23"/>
  <c r="A479" i="23"/>
  <c r="A478" i="23"/>
  <c r="G477" i="23"/>
  <c r="I477" i="23" s="1"/>
  <c r="A477" i="23"/>
  <c r="A476" i="23"/>
  <c r="A475" i="23"/>
  <c r="A474" i="23"/>
  <c r="A472" i="23"/>
  <c r="A471" i="23"/>
  <c r="A470" i="23"/>
  <c r="A469" i="23"/>
  <c r="A468" i="23"/>
  <c r="A467" i="23"/>
  <c r="A466" i="23"/>
  <c r="A465" i="23"/>
  <c r="A464" i="23"/>
  <c r="A463" i="23"/>
  <c r="A462" i="23"/>
  <c r="G462" i="23" s="1"/>
  <c r="I462" i="23" s="1"/>
  <c r="A461" i="23"/>
  <c r="A460" i="23"/>
  <c r="A459" i="23"/>
  <c r="A458" i="23"/>
  <c r="A457" i="23"/>
  <c r="A456" i="23"/>
  <c r="A455" i="23"/>
  <c r="A454" i="23"/>
  <c r="A453" i="23"/>
  <c r="A451" i="23"/>
  <c r="A450" i="23"/>
  <c r="A449" i="23"/>
  <c r="A448" i="23"/>
  <c r="A447" i="23"/>
  <c r="G447" i="23" s="1"/>
  <c r="I447" i="23" s="1"/>
  <c r="A446" i="23"/>
  <c r="A445" i="23"/>
  <c r="A444" i="23"/>
  <c r="A443" i="23"/>
  <c r="A442" i="23"/>
  <c r="A441" i="23"/>
  <c r="A440" i="23"/>
  <c r="A439" i="23"/>
  <c r="A438" i="23"/>
  <c r="A437" i="23"/>
  <c r="A435" i="23"/>
  <c r="A434" i="23"/>
  <c r="G434" i="23" s="1"/>
  <c r="I434" i="23" s="1"/>
  <c r="A433" i="23"/>
  <c r="A432" i="23"/>
  <c r="G432" i="23" s="1"/>
  <c r="I432" i="23" s="1"/>
  <c r="A431" i="23"/>
  <c r="A430" i="23"/>
  <c r="A429" i="23"/>
  <c r="A428" i="23"/>
  <c r="A427" i="23"/>
  <c r="A426" i="23"/>
  <c r="A425" i="23"/>
  <c r="A424" i="23"/>
  <c r="A423" i="23"/>
  <c r="A422" i="23"/>
  <c r="A421" i="23"/>
  <c r="A420" i="23"/>
  <c r="A419" i="23"/>
  <c r="A418" i="23"/>
  <c r="A417" i="23"/>
  <c r="C414" i="23"/>
  <c r="C413" i="23"/>
  <c r="F373" i="23"/>
  <c r="A364" i="23"/>
  <c r="G364" i="23" s="1"/>
  <c r="I364" i="23" s="1"/>
  <c r="A363" i="23"/>
  <c r="A362" i="23"/>
  <c r="A361" i="23"/>
  <c r="A360" i="23"/>
  <c r="A359" i="23"/>
  <c r="A358" i="23"/>
  <c r="A357" i="23"/>
  <c r="A356" i="23"/>
  <c r="A355" i="23"/>
  <c r="G355" i="23" s="1"/>
  <c r="I355" i="23" s="1"/>
  <c r="A354" i="23"/>
  <c r="G354" i="23" s="1"/>
  <c r="A353" i="23"/>
  <c r="A352" i="23"/>
  <c r="A351" i="23"/>
  <c r="A350" i="23"/>
  <c r="G350" i="23" s="1"/>
  <c r="I350" i="23" s="1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G334" i="23" s="1"/>
  <c r="I334" i="23" s="1"/>
  <c r="A333" i="23"/>
  <c r="A332" i="23"/>
  <c r="A331" i="23"/>
  <c r="A330" i="23"/>
  <c r="A329" i="23"/>
  <c r="A328" i="23"/>
  <c r="A327" i="23"/>
  <c r="A326" i="23"/>
  <c r="A325" i="23"/>
  <c r="A324" i="23"/>
  <c r="A323" i="23"/>
  <c r="G323" i="23" s="1"/>
  <c r="I323" i="23" s="1"/>
  <c r="A322" i="23"/>
  <c r="A321" i="23"/>
  <c r="A320" i="23"/>
  <c r="A319" i="23"/>
  <c r="A318" i="23"/>
  <c r="A317" i="23"/>
  <c r="A316" i="23"/>
  <c r="A315" i="23"/>
  <c r="A314" i="23"/>
  <c r="A312" i="23"/>
  <c r="G311" i="23"/>
  <c r="I311" i="23" s="1"/>
  <c r="A311" i="23"/>
  <c r="A310" i="23"/>
  <c r="G310" i="23" s="1"/>
  <c r="I310" i="23" s="1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G296" i="23" s="1"/>
  <c r="I296" i="23" s="1"/>
  <c r="A295" i="23"/>
  <c r="A294" i="23"/>
  <c r="A293" i="23"/>
  <c r="G293" i="23" s="1"/>
  <c r="I293" i="23" s="1"/>
  <c r="A292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G278" i="23" s="1"/>
  <c r="I278" i="23" s="1"/>
  <c r="A277" i="23"/>
  <c r="A276" i="23"/>
  <c r="G276" i="23" s="1"/>
  <c r="I276" i="23" s="1"/>
  <c r="A275" i="23"/>
  <c r="A274" i="23"/>
  <c r="A273" i="23"/>
  <c r="A272" i="23"/>
  <c r="A271" i="23"/>
  <c r="A270" i="23"/>
  <c r="A269" i="23"/>
  <c r="A267" i="23"/>
  <c r="A266" i="23"/>
  <c r="G266" i="23" s="1"/>
  <c r="I266" i="23" s="1"/>
  <c r="A265" i="23"/>
  <c r="G265" i="23" s="1"/>
  <c r="I265" i="23" s="1"/>
  <c r="A264" i="23"/>
  <c r="G264" i="23" s="1"/>
  <c r="I264" i="23" s="1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G250" i="23" s="1"/>
  <c r="I250" i="23" s="1"/>
  <c r="A249" i="23"/>
  <c r="A248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G233" i="23" s="1"/>
  <c r="I233" i="23" s="1"/>
  <c r="A232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C209" i="23"/>
  <c r="C208" i="23"/>
  <c r="A149" i="23"/>
  <c r="C165" i="23"/>
  <c r="C2472" i="23"/>
  <c r="C2471" i="23"/>
  <c r="C2470" i="23"/>
  <c r="C2468" i="23"/>
  <c r="G68" i="23"/>
  <c r="I68" i="23" s="1"/>
  <c r="A159" i="23"/>
  <c r="A158" i="23"/>
  <c r="A157" i="23"/>
  <c r="A156" i="23"/>
  <c r="A155" i="23"/>
  <c r="A154" i="23"/>
  <c r="A153" i="23"/>
  <c r="A152" i="23"/>
  <c r="A151" i="23"/>
  <c r="A150" i="23"/>
  <c r="G150" i="23" s="1"/>
  <c r="I150" i="23" s="1"/>
  <c r="A148" i="23"/>
  <c r="A147" i="23"/>
  <c r="A146" i="23"/>
  <c r="A145" i="23"/>
  <c r="G145" i="23" s="1"/>
  <c r="I145" i="23" s="1"/>
  <c r="A144" i="23"/>
  <c r="G144" i="23" s="1"/>
  <c r="I144" i="23" s="1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G129" i="23" s="1"/>
  <c r="I129" i="23" s="1"/>
  <c r="A128" i="23"/>
  <c r="G128" i="23" s="1"/>
  <c r="I128" i="23" s="1"/>
  <c r="A116" i="23"/>
  <c r="A113" i="23"/>
  <c r="A110" i="23"/>
  <c r="A105" i="23"/>
  <c r="A102" i="23"/>
  <c r="A100" i="23"/>
  <c r="A94" i="23"/>
  <c r="A92" i="23"/>
  <c r="A88" i="23"/>
  <c r="A82" i="23"/>
  <c r="A76" i="23"/>
  <c r="A65" i="23"/>
  <c r="A49" i="23"/>
  <c r="A28" i="23"/>
  <c r="A18" i="23"/>
  <c r="G18" i="23" s="1"/>
  <c r="I18" i="23" s="1"/>
  <c r="A2464" i="23"/>
  <c r="G2464" i="23" s="1"/>
  <c r="A2463" i="23"/>
  <c r="G2463" i="23" s="1"/>
  <c r="A2462" i="23"/>
  <c r="G2462" i="23" s="1"/>
  <c r="A2461" i="23"/>
  <c r="G2461" i="23" s="1"/>
  <c r="A127" i="23"/>
  <c r="A126" i="23"/>
  <c r="A125" i="23"/>
  <c r="A124" i="23"/>
  <c r="A123" i="23"/>
  <c r="A122" i="23"/>
  <c r="A121" i="23"/>
  <c r="A119" i="23"/>
  <c r="A118" i="23"/>
  <c r="A117" i="23"/>
  <c r="A115" i="23"/>
  <c r="G115" i="23" s="1"/>
  <c r="I115" i="23" s="1"/>
  <c r="A114" i="23"/>
  <c r="G114" i="23" s="1"/>
  <c r="I114" i="23" s="1"/>
  <c r="A112" i="23"/>
  <c r="G112" i="23" s="1"/>
  <c r="I112" i="23" s="1"/>
  <c r="A111" i="23"/>
  <c r="A109" i="23"/>
  <c r="G109" i="23" s="1"/>
  <c r="I109" i="23" s="1"/>
  <c r="A107" i="23"/>
  <c r="A106" i="23"/>
  <c r="A104" i="23"/>
  <c r="A103" i="23"/>
  <c r="A101" i="23"/>
  <c r="A99" i="23"/>
  <c r="A98" i="23"/>
  <c r="A97" i="23"/>
  <c r="A96" i="23"/>
  <c r="A95" i="23"/>
  <c r="A93" i="23"/>
  <c r="A91" i="23"/>
  <c r="A90" i="23"/>
  <c r="G90" i="23" s="1"/>
  <c r="I90" i="23" s="1"/>
  <c r="A89" i="23"/>
  <c r="A87" i="23"/>
  <c r="A85" i="23"/>
  <c r="A84" i="23"/>
  <c r="A83" i="23"/>
  <c r="A81" i="23"/>
  <c r="A80" i="23"/>
  <c r="A79" i="23"/>
  <c r="A78" i="23"/>
  <c r="A77" i="23"/>
  <c r="A75" i="23"/>
  <c r="A74" i="23"/>
  <c r="A73" i="23"/>
  <c r="A72" i="23"/>
  <c r="A71" i="23"/>
  <c r="A70" i="23"/>
  <c r="A69" i="23"/>
  <c r="A68" i="23"/>
  <c r="A67" i="23"/>
  <c r="A66" i="23"/>
  <c r="A64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8" i="23"/>
  <c r="A47" i="23"/>
  <c r="A46" i="23"/>
  <c r="A45" i="23"/>
  <c r="A44" i="23"/>
  <c r="A43" i="23"/>
  <c r="A41" i="23"/>
  <c r="A40" i="23"/>
  <c r="A39" i="23"/>
  <c r="A38" i="23"/>
  <c r="A37" i="23"/>
  <c r="A36" i="23"/>
  <c r="A35" i="23"/>
  <c r="A34" i="23"/>
  <c r="G34" i="23" s="1"/>
  <c r="I34" i="23" s="1"/>
  <c r="A33" i="23"/>
  <c r="G33" i="23" s="1"/>
  <c r="I33" i="23" s="1"/>
  <c r="A32" i="23"/>
  <c r="A31" i="23"/>
  <c r="A30" i="23"/>
  <c r="A29" i="23"/>
  <c r="A27" i="23"/>
  <c r="A25" i="23"/>
  <c r="A24" i="23"/>
  <c r="A23" i="23"/>
  <c r="A22" i="23"/>
  <c r="A21" i="23"/>
  <c r="A20" i="23"/>
  <c r="A19" i="23"/>
  <c r="A17" i="23"/>
  <c r="A16" i="23"/>
  <c r="A15" i="23"/>
  <c r="G15" i="23" s="1"/>
  <c r="I15" i="23" s="1"/>
  <c r="A14" i="23"/>
  <c r="A13" i="23"/>
  <c r="A12" i="23"/>
  <c r="A11" i="23"/>
  <c r="A10" i="23"/>
  <c r="A9" i="23"/>
  <c r="A8" i="23"/>
  <c r="A7" i="23"/>
  <c r="FH53" i="54"/>
  <c r="FG53" i="54"/>
  <c r="FF53" i="54"/>
  <c r="FC53" i="54"/>
  <c r="FB53" i="54"/>
  <c r="FA53" i="54"/>
  <c r="EZ53" i="54"/>
  <c r="EY53" i="54"/>
  <c r="EX53" i="54"/>
  <c r="EW53" i="54"/>
  <c r="EV53" i="54"/>
  <c r="EU53" i="54"/>
  <c r="ET53" i="54"/>
  <c r="ER53" i="54"/>
  <c r="BR56" i="14" s="1"/>
  <c r="EQ53" i="54"/>
  <c r="EP53" i="54"/>
  <c r="EO53" i="54"/>
  <c r="EN53" i="54"/>
  <c r="EM53" i="54"/>
  <c r="EL53" i="54"/>
  <c r="EK53" i="54"/>
  <c r="EJ53" i="54"/>
  <c r="EI53" i="54"/>
  <c r="EH53" i="54"/>
  <c r="EG53" i="54"/>
  <c r="EF53" i="54"/>
  <c r="EE53" i="54"/>
  <c r="ED53" i="54"/>
  <c r="EC53" i="54"/>
  <c r="EB53" i="54"/>
  <c r="EA53" i="54"/>
  <c r="DZ53" i="54"/>
  <c r="DY53" i="54"/>
  <c r="DX53" i="54"/>
  <c r="DW53" i="54"/>
  <c r="DV53" i="54"/>
  <c r="DU53" i="54"/>
  <c r="DT53" i="54"/>
  <c r="DS53" i="54"/>
  <c r="DR53" i="54"/>
  <c r="DQ53" i="54"/>
  <c r="DP53" i="54"/>
  <c r="DN53" i="54"/>
  <c r="DM53" i="54"/>
  <c r="DL53" i="54"/>
  <c r="DK53" i="54"/>
  <c r="DJ53" i="54"/>
  <c r="DI53" i="54"/>
  <c r="DH53" i="54"/>
  <c r="DG53" i="54"/>
  <c r="DF53" i="54"/>
  <c r="DE53" i="54"/>
  <c r="DD53" i="54"/>
  <c r="DC53" i="54"/>
  <c r="DB53" i="54"/>
  <c r="DA53" i="54"/>
  <c r="CZ53" i="54"/>
  <c r="CY53" i="54"/>
  <c r="CX53" i="54"/>
  <c r="CW53" i="54"/>
  <c r="CV53" i="54"/>
  <c r="CU53" i="54"/>
  <c r="CT53" i="54"/>
  <c r="CS53" i="54"/>
  <c r="CR53" i="54"/>
  <c r="CQ53" i="54"/>
  <c r="CP53" i="54"/>
  <c r="CO53" i="54"/>
  <c r="CN53" i="54"/>
  <c r="CM53" i="54"/>
  <c r="CL53" i="54"/>
  <c r="CK53" i="54"/>
  <c r="CJ53" i="54"/>
  <c r="CI53" i="54"/>
  <c r="CH53" i="54"/>
  <c r="CF53" i="54"/>
  <c r="CE53" i="54"/>
  <c r="CD53" i="54"/>
  <c r="CC53" i="54"/>
  <c r="CB53" i="54"/>
  <c r="CA53" i="54"/>
  <c r="BZ53" i="54"/>
  <c r="BY53" i="54"/>
  <c r="BX53" i="54"/>
  <c r="BW53" i="54"/>
  <c r="BV53" i="54"/>
  <c r="BU53" i="54"/>
  <c r="BT53" i="54"/>
  <c r="BS53" i="54"/>
  <c r="BR53" i="54"/>
  <c r="BQ53" i="54"/>
  <c r="BP53" i="54"/>
  <c r="BO53" i="54"/>
  <c r="BN53" i="54"/>
  <c r="BM53" i="54"/>
  <c r="BL53" i="54"/>
  <c r="BK53" i="54"/>
  <c r="BI53" i="54"/>
  <c r="BH53" i="54"/>
  <c r="BG53" i="54"/>
  <c r="BF53" i="54"/>
  <c r="BE53" i="54"/>
  <c r="BD53" i="54"/>
  <c r="BC53" i="54"/>
  <c r="BB53" i="54"/>
  <c r="BA53" i="54"/>
  <c r="AZ53" i="54"/>
  <c r="AY53" i="54"/>
  <c r="AX53" i="54"/>
  <c r="AW53" i="54"/>
  <c r="AV53" i="54"/>
  <c r="AU53" i="54"/>
  <c r="AT53" i="54"/>
  <c r="AS53" i="54"/>
  <c r="AR53" i="54"/>
  <c r="AQ53" i="54"/>
  <c r="AP53" i="54"/>
  <c r="AO53" i="54"/>
  <c r="AN53" i="54"/>
  <c r="AM53" i="54"/>
  <c r="AL53" i="54"/>
  <c r="AK53" i="54"/>
  <c r="AJ53" i="54"/>
  <c r="AI53" i="54"/>
  <c r="AH53" i="54"/>
  <c r="AG53" i="54"/>
  <c r="AF53" i="54"/>
  <c r="AE53" i="54"/>
  <c r="AD53" i="54"/>
  <c r="AC53" i="54"/>
  <c r="AB53" i="54"/>
  <c r="AA53" i="54"/>
  <c r="Z53" i="54"/>
  <c r="Y53" i="54"/>
  <c r="X53" i="54"/>
  <c r="W53" i="54"/>
  <c r="V53" i="54"/>
  <c r="U53" i="54"/>
  <c r="T53" i="54"/>
  <c r="S53" i="54"/>
  <c r="R53" i="54"/>
  <c r="Q53" i="54"/>
  <c r="P53" i="54"/>
  <c r="O53" i="54"/>
  <c r="N53" i="54"/>
  <c r="M53" i="54"/>
  <c r="L53" i="54"/>
  <c r="K53" i="54"/>
  <c r="J53" i="54"/>
  <c r="I53" i="54"/>
  <c r="H53" i="54"/>
  <c r="G53" i="54"/>
  <c r="FH52" i="54"/>
  <c r="FG52" i="54"/>
  <c r="FF52" i="54"/>
  <c r="FB52" i="54"/>
  <c r="FA52" i="54"/>
  <c r="EZ52" i="54"/>
  <c r="EY52" i="54"/>
  <c r="EX52" i="54"/>
  <c r="EW52" i="54"/>
  <c r="EV52" i="54"/>
  <c r="EU52" i="54"/>
  <c r="ET52" i="54"/>
  <c r="EQ52" i="54"/>
  <c r="EP52" i="54"/>
  <c r="EO52" i="54"/>
  <c r="EN52" i="54"/>
  <c r="EM52" i="54"/>
  <c r="EL52" i="54"/>
  <c r="EK52" i="54"/>
  <c r="EJ52" i="54"/>
  <c r="EI52" i="54"/>
  <c r="EH52" i="54"/>
  <c r="EG52" i="54"/>
  <c r="EF52" i="54"/>
  <c r="EE52" i="54"/>
  <c r="ED52" i="54"/>
  <c r="EC52" i="54"/>
  <c r="EB52" i="54"/>
  <c r="EA52" i="54"/>
  <c r="DZ52" i="54"/>
  <c r="DY52" i="54"/>
  <c r="DX52" i="54"/>
  <c r="DW52" i="54"/>
  <c r="DV52" i="54"/>
  <c r="DU52" i="54"/>
  <c r="DT52" i="54"/>
  <c r="DS52" i="54"/>
  <c r="DR52" i="54"/>
  <c r="DQ52" i="54"/>
  <c r="DP52" i="54"/>
  <c r="DO52" i="54"/>
  <c r="DN52" i="54"/>
  <c r="DM52" i="54"/>
  <c r="DL52" i="54"/>
  <c r="DK52" i="54"/>
  <c r="DJ52" i="54"/>
  <c r="DI52" i="54"/>
  <c r="DH52" i="54"/>
  <c r="DG52" i="54"/>
  <c r="DF52" i="54"/>
  <c r="DE52" i="54"/>
  <c r="DD52" i="54"/>
  <c r="DC52" i="54"/>
  <c r="BP55" i="14" s="1"/>
  <c r="DB52" i="54"/>
  <c r="DA52" i="54"/>
  <c r="CZ52" i="54"/>
  <c r="CY52" i="54"/>
  <c r="CX52" i="54"/>
  <c r="CW52" i="54"/>
  <c r="CV52" i="54"/>
  <c r="CU52" i="54"/>
  <c r="CT52" i="54"/>
  <c r="CS52" i="54"/>
  <c r="CR52" i="54"/>
  <c r="CQ52" i="54"/>
  <c r="CP52" i="54"/>
  <c r="CO52" i="54"/>
  <c r="CN52" i="54"/>
  <c r="CM52" i="54"/>
  <c r="CL52" i="54"/>
  <c r="CK52" i="54"/>
  <c r="CJ52" i="54"/>
  <c r="CI52" i="54"/>
  <c r="CH52" i="54"/>
  <c r="CF52" i="54"/>
  <c r="CE52" i="54"/>
  <c r="CD52" i="54"/>
  <c r="CC52" i="54"/>
  <c r="CB52" i="54"/>
  <c r="CA52" i="54"/>
  <c r="BZ52" i="54"/>
  <c r="BY52" i="54"/>
  <c r="BX52" i="54"/>
  <c r="BW52" i="54"/>
  <c r="BV52" i="54"/>
  <c r="BU52" i="54"/>
  <c r="BT52" i="54"/>
  <c r="BS52" i="54"/>
  <c r="BR52" i="54"/>
  <c r="BQ52" i="54"/>
  <c r="BP52" i="54"/>
  <c r="BO52" i="54"/>
  <c r="BN52" i="54"/>
  <c r="BM52" i="54"/>
  <c r="BL52" i="54"/>
  <c r="BK52" i="54"/>
  <c r="BJ52" i="54"/>
  <c r="BI52" i="54"/>
  <c r="BH52" i="54"/>
  <c r="BG52" i="54"/>
  <c r="BF52" i="54"/>
  <c r="BE52" i="54"/>
  <c r="BD52" i="54"/>
  <c r="BC52" i="54"/>
  <c r="BB52" i="54"/>
  <c r="BA52" i="54"/>
  <c r="AZ52" i="54"/>
  <c r="AY52" i="54"/>
  <c r="AX52" i="54"/>
  <c r="AW52" i="54"/>
  <c r="AV52" i="54"/>
  <c r="AU52" i="54"/>
  <c r="AT52" i="54"/>
  <c r="AS52" i="54"/>
  <c r="AR52" i="54"/>
  <c r="AQ52" i="54"/>
  <c r="AP52" i="54"/>
  <c r="AO52" i="54"/>
  <c r="AN52" i="54"/>
  <c r="AM52" i="54"/>
  <c r="AL52" i="54"/>
  <c r="AK52" i="54"/>
  <c r="AJ52" i="54"/>
  <c r="AI52" i="54"/>
  <c r="AH52" i="54"/>
  <c r="AG52" i="54"/>
  <c r="AF52" i="54"/>
  <c r="AE52" i="54"/>
  <c r="AD52" i="54"/>
  <c r="AC52" i="54"/>
  <c r="AB52" i="54"/>
  <c r="AA52" i="54"/>
  <c r="Z52" i="54"/>
  <c r="Y52" i="54"/>
  <c r="X52" i="54"/>
  <c r="W52" i="54"/>
  <c r="V52" i="54"/>
  <c r="U52" i="54"/>
  <c r="T52" i="54"/>
  <c r="S52" i="54"/>
  <c r="R52" i="54"/>
  <c r="Q52" i="54"/>
  <c r="P52" i="54"/>
  <c r="O52" i="54"/>
  <c r="N52" i="54"/>
  <c r="M52" i="54"/>
  <c r="L52" i="54"/>
  <c r="K52" i="54"/>
  <c r="J52" i="54"/>
  <c r="I52" i="54"/>
  <c r="H52" i="54"/>
  <c r="G52" i="54"/>
  <c r="FH51" i="54"/>
  <c r="FG51" i="54"/>
  <c r="FF51" i="54"/>
  <c r="FB51" i="54"/>
  <c r="FA51" i="54"/>
  <c r="EZ51" i="54"/>
  <c r="EY51" i="54"/>
  <c r="EX51" i="54"/>
  <c r="EW51" i="54"/>
  <c r="EV51" i="54"/>
  <c r="EU51" i="54"/>
  <c r="ET51" i="54"/>
  <c r="EQ51" i="54"/>
  <c r="EP51" i="54"/>
  <c r="EO51" i="54"/>
  <c r="EN51" i="54"/>
  <c r="EM51" i="54"/>
  <c r="EL51" i="54"/>
  <c r="EK51" i="54"/>
  <c r="EJ51" i="54"/>
  <c r="EI51" i="54"/>
  <c r="EH51" i="54"/>
  <c r="EG51" i="54"/>
  <c r="EF51" i="54"/>
  <c r="EE51" i="54"/>
  <c r="ED51" i="54"/>
  <c r="EC51" i="54"/>
  <c r="EB51" i="54"/>
  <c r="EA51" i="54"/>
  <c r="DZ51" i="54"/>
  <c r="DY51" i="54"/>
  <c r="DX51" i="54"/>
  <c r="DW51" i="54"/>
  <c r="DV51" i="54"/>
  <c r="DU51" i="54"/>
  <c r="DT51" i="54"/>
  <c r="DS51" i="54"/>
  <c r="DR51" i="54"/>
  <c r="DQ51" i="54"/>
  <c r="DP51" i="54"/>
  <c r="DO51" i="54"/>
  <c r="DN51" i="54"/>
  <c r="DM51" i="54"/>
  <c r="DL51" i="54"/>
  <c r="DK51" i="54"/>
  <c r="DJ51" i="54"/>
  <c r="DI51" i="54"/>
  <c r="DH51" i="54"/>
  <c r="DG51" i="54"/>
  <c r="DF51" i="54"/>
  <c r="DE51" i="54"/>
  <c r="DD51" i="54"/>
  <c r="DB51" i="54"/>
  <c r="DA51" i="54"/>
  <c r="CZ51" i="54"/>
  <c r="CY51" i="54"/>
  <c r="CX51" i="54"/>
  <c r="CW51" i="54"/>
  <c r="CV51" i="54"/>
  <c r="CU51" i="54"/>
  <c r="CT51" i="54"/>
  <c r="CS51" i="54"/>
  <c r="CR51" i="54"/>
  <c r="CQ51" i="54"/>
  <c r="CP51" i="54"/>
  <c r="CO51" i="54"/>
  <c r="CN51" i="54"/>
  <c r="CM51" i="54"/>
  <c r="CL51" i="54"/>
  <c r="CK51" i="54"/>
  <c r="CJ51" i="54"/>
  <c r="CI51" i="54"/>
  <c r="CH51" i="54"/>
  <c r="CG51" i="54"/>
  <c r="CF51" i="54"/>
  <c r="CE51" i="54"/>
  <c r="CD51" i="54"/>
  <c r="CC51" i="54"/>
  <c r="CB51" i="54"/>
  <c r="CA51" i="54"/>
  <c r="BZ51" i="54"/>
  <c r="BY51" i="54"/>
  <c r="BX51" i="54"/>
  <c r="BW51" i="54"/>
  <c r="BV51" i="54"/>
  <c r="BU51" i="54"/>
  <c r="BT51" i="54"/>
  <c r="BS51" i="54"/>
  <c r="BR51" i="54"/>
  <c r="BQ51" i="54"/>
  <c r="BP51" i="54"/>
  <c r="BO51" i="54"/>
  <c r="BN51" i="54"/>
  <c r="BM51" i="54"/>
  <c r="BL51" i="54"/>
  <c r="BK51" i="54"/>
  <c r="BI51" i="54"/>
  <c r="BH51" i="54"/>
  <c r="BG51" i="54"/>
  <c r="BF51" i="54"/>
  <c r="BE51" i="54"/>
  <c r="BD51" i="54"/>
  <c r="BC51" i="54"/>
  <c r="BB51" i="54"/>
  <c r="BA51" i="54"/>
  <c r="AZ51" i="54"/>
  <c r="AY51" i="54"/>
  <c r="AX51" i="54"/>
  <c r="AW51" i="54"/>
  <c r="AV51" i="54"/>
  <c r="AU51" i="54"/>
  <c r="AT51" i="54"/>
  <c r="AS51" i="54"/>
  <c r="AR51" i="54"/>
  <c r="AQ51" i="54"/>
  <c r="AP51" i="54"/>
  <c r="AO51" i="54"/>
  <c r="AN51" i="54"/>
  <c r="AM51" i="54"/>
  <c r="AL51" i="54"/>
  <c r="AK51" i="54"/>
  <c r="AJ51" i="54"/>
  <c r="AI51" i="54"/>
  <c r="AH51" i="54"/>
  <c r="AG51" i="54"/>
  <c r="AF51" i="54"/>
  <c r="AE51" i="54"/>
  <c r="AD51" i="54"/>
  <c r="AC51" i="54"/>
  <c r="AB51" i="54"/>
  <c r="AA51" i="54"/>
  <c r="Z51" i="54"/>
  <c r="Y51" i="54"/>
  <c r="X51" i="54"/>
  <c r="W51" i="54"/>
  <c r="V51" i="54"/>
  <c r="U51" i="54"/>
  <c r="T51" i="54"/>
  <c r="S51" i="54"/>
  <c r="R51" i="54"/>
  <c r="Q51" i="54"/>
  <c r="P51" i="54"/>
  <c r="O51" i="54"/>
  <c r="N51" i="54"/>
  <c r="M51" i="54"/>
  <c r="L51" i="54"/>
  <c r="K51" i="54"/>
  <c r="J51" i="54"/>
  <c r="I51" i="54"/>
  <c r="H51" i="54"/>
  <c r="G51" i="54"/>
  <c r="FH50" i="54"/>
  <c r="FG50" i="54"/>
  <c r="FF50" i="54"/>
  <c r="FB50" i="54"/>
  <c r="FA50" i="54"/>
  <c r="EZ50" i="54"/>
  <c r="EY50" i="54"/>
  <c r="EX50" i="54"/>
  <c r="EW50" i="54"/>
  <c r="EV50" i="54"/>
  <c r="EU50" i="54"/>
  <c r="ET50" i="54"/>
  <c r="ER50" i="54"/>
  <c r="BR53" i="14" s="1"/>
  <c r="EQ50" i="54"/>
  <c r="EP50" i="54"/>
  <c r="EO50" i="54"/>
  <c r="EN50" i="54"/>
  <c r="EM50" i="54"/>
  <c r="EL50" i="54"/>
  <c r="EK50" i="54"/>
  <c r="EJ50" i="54"/>
  <c r="EI50" i="54"/>
  <c r="EH50" i="54"/>
  <c r="EG50" i="54"/>
  <c r="EF50" i="54"/>
  <c r="EE50" i="54"/>
  <c r="ED50" i="54"/>
  <c r="EC50" i="54"/>
  <c r="EB50" i="54"/>
  <c r="EA50" i="54"/>
  <c r="DZ50" i="54"/>
  <c r="DY50" i="54"/>
  <c r="DX50" i="54"/>
  <c r="DW50" i="54"/>
  <c r="DV50" i="54"/>
  <c r="DU50" i="54"/>
  <c r="DT50" i="54"/>
  <c r="DS50" i="54"/>
  <c r="DR50" i="54"/>
  <c r="DQ50" i="54"/>
  <c r="DP50" i="54"/>
  <c r="DO50" i="54"/>
  <c r="DN50" i="54"/>
  <c r="DM50" i="54"/>
  <c r="DL50" i="54"/>
  <c r="DK50" i="54"/>
  <c r="DJ50" i="54"/>
  <c r="DI50" i="54"/>
  <c r="DH50" i="54"/>
  <c r="DG50" i="54"/>
  <c r="DF50" i="54"/>
  <c r="DE50" i="54"/>
  <c r="DD50" i="54"/>
  <c r="DB50" i="54"/>
  <c r="DA50" i="54"/>
  <c r="CZ50" i="54"/>
  <c r="CY50" i="54"/>
  <c r="CX50" i="54"/>
  <c r="CW50" i="54"/>
  <c r="CV50" i="54"/>
  <c r="CU50" i="54"/>
  <c r="CT50" i="54"/>
  <c r="CS50" i="54"/>
  <c r="CR50" i="54"/>
  <c r="CQ50" i="54"/>
  <c r="CP50" i="54"/>
  <c r="CO50" i="54"/>
  <c r="CN50" i="54"/>
  <c r="CM50" i="54"/>
  <c r="CL50" i="54"/>
  <c r="CK50" i="54"/>
  <c r="CJ50" i="54"/>
  <c r="CI50" i="54"/>
  <c r="CH50" i="54"/>
  <c r="CG50" i="54"/>
  <c r="CF50" i="54"/>
  <c r="CE50" i="54"/>
  <c r="CD50" i="54"/>
  <c r="CC50" i="54"/>
  <c r="CB50" i="54"/>
  <c r="CA50" i="54"/>
  <c r="BZ50" i="54"/>
  <c r="BY50" i="54"/>
  <c r="BX50" i="54"/>
  <c r="BW50" i="54"/>
  <c r="BV50" i="54"/>
  <c r="BU50" i="54"/>
  <c r="BT50" i="54"/>
  <c r="BS50" i="54"/>
  <c r="BR50" i="54"/>
  <c r="BQ50" i="54"/>
  <c r="BP50" i="54"/>
  <c r="BO50" i="54"/>
  <c r="BN50" i="54"/>
  <c r="BM50" i="54"/>
  <c r="BL50" i="54"/>
  <c r="BK50" i="54"/>
  <c r="BI50" i="54"/>
  <c r="BH50" i="54"/>
  <c r="BG50" i="54"/>
  <c r="BF50" i="54"/>
  <c r="BE50" i="54"/>
  <c r="BD50" i="54"/>
  <c r="BC50" i="54"/>
  <c r="BB50" i="54"/>
  <c r="BA50" i="54"/>
  <c r="AZ50" i="54"/>
  <c r="AY50" i="54"/>
  <c r="AX50" i="54"/>
  <c r="AW50" i="54"/>
  <c r="AV50" i="54"/>
  <c r="AU50" i="54"/>
  <c r="AT50" i="54"/>
  <c r="AS50" i="54"/>
  <c r="AR50" i="54"/>
  <c r="AQ50" i="54"/>
  <c r="AP50" i="54"/>
  <c r="AO50" i="54"/>
  <c r="AN50" i="54"/>
  <c r="AM50" i="54"/>
  <c r="AL50" i="54"/>
  <c r="AK50" i="54"/>
  <c r="AJ50" i="54"/>
  <c r="AI50" i="54"/>
  <c r="AH50" i="54"/>
  <c r="AG50" i="54"/>
  <c r="AF50" i="54"/>
  <c r="AE50" i="54"/>
  <c r="AD50" i="54"/>
  <c r="AC50" i="54"/>
  <c r="AB50" i="54"/>
  <c r="AA50" i="54"/>
  <c r="Z50" i="54"/>
  <c r="Y50" i="54"/>
  <c r="X50" i="54"/>
  <c r="W50" i="54"/>
  <c r="V50" i="54"/>
  <c r="U50" i="54"/>
  <c r="T50" i="54"/>
  <c r="S50" i="54"/>
  <c r="R50" i="54"/>
  <c r="Q50" i="54"/>
  <c r="P50" i="54"/>
  <c r="O50" i="54"/>
  <c r="N50" i="54"/>
  <c r="M50" i="54"/>
  <c r="L50" i="54"/>
  <c r="K50" i="54"/>
  <c r="J50" i="54"/>
  <c r="I50" i="54"/>
  <c r="H50" i="54"/>
  <c r="G50" i="54"/>
  <c r="FH49" i="54"/>
  <c r="FG49" i="54"/>
  <c r="FF49" i="54"/>
  <c r="FB49" i="54"/>
  <c r="FA49" i="54"/>
  <c r="EZ49" i="54"/>
  <c r="EY49" i="54"/>
  <c r="EX49" i="54"/>
  <c r="EW49" i="54"/>
  <c r="EV49" i="54"/>
  <c r="EU49" i="54"/>
  <c r="ET49" i="54"/>
  <c r="ER49" i="54"/>
  <c r="BR52" i="14" s="1"/>
  <c r="EQ49" i="54"/>
  <c r="EP49" i="54"/>
  <c r="EO49" i="54"/>
  <c r="EN49" i="54"/>
  <c r="EM49" i="54"/>
  <c r="EL49" i="54"/>
  <c r="EK49" i="54"/>
  <c r="EJ49" i="54"/>
  <c r="EI49" i="54"/>
  <c r="EH49" i="54"/>
  <c r="EG49" i="54"/>
  <c r="EF49" i="54"/>
  <c r="EE49" i="54"/>
  <c r="ED49" i="54"/>
  <c r="EC49" i="54"/>
  <c r="EB49" i="54"/>
  <c r="EA49" i="54"/>
  <c r="DZ49" i="54"/>
  <c r="DY49" i="54"/>
  <c r="DX49" i="54"/>
  <c r="DW49" i="54"/>
  <c r="DV49" i="54"/>
  <c r="DU49" i="54"/>
  <c r="DT49" i="54"/>
  <c r="DS49" i="54"/>
  <c r="DR49" i="54"/>
  <c r="DQ49" i="54"/>
  <c r="DP49" i="54"/>
  <c r="DO49" i="54"/>
  <c r="DN49" i="54"/>
  <c r="DM49" i="54"/>
  <c r="DL49" i="54"/>
  <c r="DK49" i="54"/>
  <c r="DJ49" i="54"/>
  <c r="DI49" i="54"/>
  <c r="DH49" i="54"/>
  <c r="DG49" i="54"/>
  <c r="DF49" i="54"/>
  <c r="DE49" i="54"/>
  <c r="DD49" i="54"/>
  <c r="DB49" i="54"/>
  <c r="DA49" i="54"/>
  <c r="CZ49" i="54"/>
  <c r="CY49" i="54"/>
  <c r="CX49" i="54"/>
  <c r="CW49" i="54"/>
  <c r="CV49" i="54"/>
  <c r="CU49" i="54"/>
  <c r="CT49" i="54"/>
  <c r="CS49" i="54"/>
  <c r="CR49" i="54"/>
  <c r="CQ49" i="54"/>
  <c r="CP49" i="54"/>
  <c r="CO49" i="54"/>
  <c r="CN49" i="54"/>
  <c r="CM49" i="54"/>
  <c r="CL49" i="54"/>
  <c r="CK49" i="54"/>
  <c r="CJ49" i="54"/>
  <c r="CI49" i="54"/>
  <c r="CH49" i="54"/>
  <c r="CG49" i="54"/>
  <c r="BO52" i="14" s="1"/>
  <c r="CF49" i="54"/>
  <c r="CE49" i="54"/>
  <c r="CD49" i="54"/>
  <c r="CC49" i="54"/>
  <c r="CB49" i="54"/>
  <c r="CA49" i="54"/>
  <c r="BZ49" i="54"/>
  <c r="BY49" i="54"/>
  <c r="BX49" i="54"/>
  <c r="BW49" i="54"/>
  <c r="BV49" i="54"/>
  <c r="BU49" i="54"/>
  <c r="BT49" i="54"/>
  <c r="BS49" i="54"/>
  <c r="BR49" i="54"/>
  <c r="BQ49" i="54"/>
  <c r="BP49" i="54"/>
  <c r="BO49" i="54"/>
  <c r="BN49" i="54"/>
  <c r="BM49" i="54"/>
  <c r="BL49" i="54"/>
  <c r="BK49" i="54"/>
  <c r="BI49" i="54"/>
  <c r="BH49" i="54"/>
  <c r="BG49" i="54"/>
  <c r="BF49" i="54"/>
  <c r="BE49" i="54"/>
  <c r="BD49" i="54"/>
  <c r="BC49" i="54"/>
  <c r="BB49" i="54"/>
  <c r="BA49" i="54"/>
  <c r="AZ49" i="54"/>
  <c r="AY49" i="54"/>
  <c r="AX49" i="54"/>
  <c r="AW49" i="54"/>
  <c r="AV49" i="54"/>
  <c r="AU49" i="54"/>
  <c r="AT49" i="54"/>
  <c r="AS49" i="54"/>
  <c r="AR49" i="54"/>
  <c r="AQ49" i="54"/>
  <c r="AP49" i="54"/>
  <c r="AN49" i="54"/>
  <c r="AM49" i="54"/>
  <c r="AL49" i="54"/>
  <c r="AK49" i="54"/>
  <c r="AJ49" i="54"/>
  <c r="AI49" i="54"/>
  <c r="AH49" i="54"/>
  <c r="AG49" i="54"/>
  <c r="AF49" i="54"/>
  <c r="AE49" i="54"/>
  <c r="AD49" i="54"/>
  <c r="AC49" i="54"/>
  <c r="AB49" i="54"/>
  <c r="AA49" i="54"/>
  <c r="Z49" i="54"/>
  <c r="X49" i="54"/>
  <c r="W49" i="54"/>
  <c r="V49" i="54"/>
  <c r="U49" i="54"/>
  <c r="T49" i="54"/>
  <c r="S49" i="54"/>
  <c r="R49" i="54"/>
  <c r="Q49" i="54"/>
  <c r="P49" i="54"/>
  <c r="O49" i="54"/>
  <c r="N49" i="54"/>
  <c r="M49" i="54"/>
  <c r="L49" i="54"/>
  <c r="K49" i="54"/>
  <c r="J49" i="54"/>
  <c r="I49" i="54"/>
  <c r="H49" i="54"/>
  <c r="G49" i="54"/>
  <c r="FH48" i="54"/>
  <c r="FG48" i="54"/>
  <c r="FF48" i="54"/>
  <c r="FE48" i="54"/>
  <c r="FD48" i="54"/>
  <c r="FB48" i="54"/>
  <c r="FA48" i="54"/>
  <c r="EZ48" i="54"/>
  <c r="EY48" i="54"/>
  <c r="EX48" i="54"/>
  <c r="EW48" i="54"/>
  <c r="EV48" i="54"/>
  <c r="EU48" i="54"/>
  <c r="ET48" i="54"/>
  <c r="ER48" i="54"/>
  <c r="BR51" i="14" s="1"/>
  <c r="EQ48" i="54"/>
  <c r="EP48" i="54"/>
  <c r="EO48" i="54"/>
  <c r="EN48" i="54"/>
  <c r="EM48" i="54"/>
  <c r="EL48" i="54"/>
  <c r="EK48" i="54"/>
  <c r="EJ48" i="54"/>
  <c r="EI48" i="54"/>
  <c r="EH48" i="54"/>
  <c r="EG48" i="54"/>
  <c r="EF48" i="54"/>
  <c r="EE48" i="54"/>
  <c r="ED48" i="54"/>
  <c r="EC48" i="54"/>
  <c r="EB48" i="54"/>
  <c r="EA48" i="54"/>
  <c r="DZ48" i="54"/>
  <c r="DY48" i="54"/>
  <c r="DX48" i="54"/>
  <c r="DW48" i="54"/>
  <c r="DV48" i="54"/>
  <c r="DU48" i="54"/>
  <c r="DT48" i="54"/>
  <c r="DS48" i="54"/>
  <c r="DR48" i="54"/>
  <c r="DQ48" i="54"/>
  <c r="DP48" i="54"/>
  <c r="DN48" i="54"/>
  <c r="DM48" i="54"/>
  <c r="DL48" i="54"/>
  <c r="DK48" i="54"/>
  <c r="DJ48" i="54"/>
  <c r="DI48" i="54"/>
  <c r="DH48" i="54"/>
  <c r="DG48" i="54"/>
  <c r="DF48" i="54"/>
  <c r="DE48" i="54"/>
  <c r="DD48" i="54"/>
  <c r="DB48" i="54"/>
  <c r="DA48" i="54"/>
  <c r="CZ48" i="54"/>
  <c r="CY48" i="54"/>
  <c r="CX48" i="54"/>
  <c r="CW48" i="54"/>
  <c r="CV48" i="54"/>
  <c r="CU48" i="54"/>
  <c r="CT48" i="54"/>
  <c r="CS48" i="54"/>
  <c r="CR48" i="54"/>
  <c r="CQ48" i="54"/>
  <c r="CP48" i="54"/>
  <c r="CO48" i="54"/>
  <c r="CN48" i="54"/>
  <c r="CM48" i="54"/>
  <c r="CL48" i="54"/>
  <c r="CK48" i="54"/>
  <c r="CJ48" i="54"/>
  <c r="CI48" i="54"/>
  <c r="CH48" i="54"/>
  <c r="CF48" i="54"/>
  <c r="CE48" i="54"/>
  <c r="CD48" i="54"/>
  <c r="CC48" i="54"/>
  <c r="CB48" i="54"/>
  <c r="CA48" i="54"/>
  <c r="BZ48" i="54"/>
  <c r="BY48" i="54"/>
  <c r="BX48" i="54"/>
  <c r="BW48" i="54"/>
  <c r="BV48" i="54"/>
  <c r="BU48" i="54"/>
  <c r="BT48" i="54"/>
  <c r="BS48" i="54"/>
  <c r="BR48" i="54"/>
  <c r="BQ48" i="54"/>
  <c r="BP48" i="54"/>
  <c r="BO48" i="54"/>
  <c r="BN48" i="54"/>
  <c r="BM48" i="54"/>
  <c r="BL48" i="54"/>
  <c r="BK48" i="54"/>
  <c r="BI48" i="54"/>
  <c r="BH48" i="54"/>
  <c r="BG48" i="54"/>
  <c r="BF48" i="54"/>
  <c r="BE48" i="54"/>
  <c r="BD48" i="54"/>
  <c r="BC48" i="54"/>
  <c r="BB48" i="54"/>
  <c r="BA48" i="54"/>
  <c r="AZ48" i="54"/>
  <c r="AY48" i="54"/>
  <c r="AX48" i="54"/>
  <c r="AW48" i="54"/>
  <c r="AV48" i="54"/>
  <c r="AU48" i="54"/>
  <c r="AT48" i="54"/>
  <c r="AS48" i="54"/>
  <c r="AR48" i="54"/>
  <c r="AQ48" i="54"/>
  <c r="AP48" i="54"/>
  <c r="AN48" i="54"/>
  <c r="AM48" i="54"/>
  <c r="AL48" i="54"/>
  <c r="AK48" i="54"/>
  <c r="AJ48" i="54"/>
  <c r="AI48" i="54"/>
  <c r="AH48" i="54"/>
  <c r="AG48" i="54"/>
  <c r="AF48" i="54"/>
  <c r="AE48" i="54"/>
  <c r="AD48" i="54"/>
  <c r="AC48" i="54"/>
  <c r="AB48" i="54"/>
  <c r="AA48" i="54"/>
  <c r="Z48" i="54"/>
  <c r="X48" i="54"/>
  <c r="W48" i="54"/>
  <c r="V48" i="54"/>
  <c r="U48" i="54"/>
  <c r="T48" i="54"/>
  <c r="S48" i="54"/>
  <c r="R48" i="54"/>
  <c r="Q48" i="54"/>
  <c r="P48" i="54"/>
  <c r="O48" i="54"/>
  <c r="N48" i="54"/>
  <c r="M48" i="54"/>
  <c r="L48" i="54"/>
  <c r="K48" i="54"/>
  <c r="J48" i="54"/>
  <c r="I48" i="54"/>
  <c r="H48" i="54"/>
  <c r="G48" i="54"/>
  <c r="FH47" i="54"/>
  <c r="FG47" i="54"/>
  <c r="FF47" i="54"/>
  <c r="FE47" i="54"/>
  <c r="FC47" i="54"/>
  <c r="FB47" i="54"/>
  <c r="FA47" i="54"/>
  <c r="EZ47" i="54"/>
  <c r="EY47" i="54"/>
  <c r="EX47" i="54"/>
  <c r="EW47" i="54"/>
  <c r="EV47" i="54"/>
  <c r="EU47" i="54"/>
  <c r="ET47" i="54"/>
  <c r="ER47" i="54"/>
  <c r="BR50" i="14" s="1"/>
  <c r="EQ47" i="54"/>
  <c r="EP47" i="54"/>
  <c r="EO47" i="54"/>
  <c r="EN47" i="54"/>
  <c r="EM47" i="54"/>
  <c r="EL47" i="54"/>
  <c r="EK47" i="54"/>
  <c r="EJ47" i="54"/>
  <c r="EI47" i="54"/>
  <c r="EH47" i="54"/>
  <c r="EG47" i="54"/>
  <c r="EF47" i="54"/>
  <c r="EE47" i="54"/>
  <c r="ED47" i="54"/>
  <c r="EC47" i="54"/>
  <c r="EB47" i="54"/>
  <c r="EA47" i="54"/>
  <c r="DZ47" i="54"/>
  <c r="DY47" i="54"/>
  <c r="DX47" i="54"/>
  <c r="DW47" i="54"/>
  <c r="DV47" i="54"/>
  <c r="DU47" i="54"/>
  <c r="DT47" i="54"/>
  <c r="DS47" i="54"/>
  <c r="DR47" i="54"/>
  <c r="DQ47" i="54"/>
  <c r="DP47" i="54"/>
  <c r="DO47" i="54"/>
  <c r="BQ50" i="14" s="1"/>
  <c r="DN47" i="54"/>
  <c r="DM47" i="54"/>
  <c r="DL47" i="54"/>
  <c r="DK47" i="54"/>
  <c r="DJ47" i="54"/>
  <c r="DI47" i="54"/>
  <c r="DH47" i="54"/>
  <c r="DG47" i="54"/>
  <c r="DF47" i="54"/>
  <c r="DE47" i="54"/>
  <c r="DD47" i="54"/>
  <c r="DB47" i="54"/>
  <c r="DA47" i="54"/>
  <c r="CZ47" i="54"/>
  <c r="CY47" i="54"/>
  <c r="CX47" i="54"/>
  <c r="CW47" i="54"/>
  <c r="CV47" i="54"/>
  <c r="CU47" i="54"/>
  <c r="CT47" i="54"/>
  <c r="CS47" i="54"/>
  <c r="CR47" i="54"/>
  <c r="CQ47" i="54"/>
  <c r="CP47" i="54"/>
  <c r="CO47" i="54"/>
  <c r="CN47" i="54"/>
  <c r="CM47" i="54"/>
  <c r="CL47" i="54"/>
  <c r="CK47" i="54"/>
  <c r="CJ47" i="54"/>
  <c r="CI47" i="54"/>
  <c r="CH47" i="54"/>
  <c r="CF47" i="54"/>
  <c r="CE47" i="54"/>
  <c r="CD47" i="54"/>
  <c r="CC47" i="54"/>
  <c r="CB47" i="54"/>
  <c r="CA47" i="54"/>
  <c r="BZ47" i="54"/>
  <c r="BY47" i="54"/>
  <c r="BX47" i="54"/>
  <c r="BW47" i="54"/>
  <c r="BV47" i="54"/>
  <c r="BU47" i="54"/>
  <c r="BT47" i="54"/>
  <c r="BS47" i="54"/>
  <c r="BR47" i="54"/>
  <c r="BQ47" i="54"/>
  <c r="BP47" i="54"/>
  <c r="BO47" i="54"/>
  <c r="BN47" i="54"/>
  <c r="BM47" i="54"/>
  <c r="BL47" i="54"/>
  <c r="BK47" i="54"/>
  <c r="BJ47" i="54"/>
  <c r="BI47" i="54"/>
  <c r="BH47" i="54"/>
  <c r="BG47" i="54"/>
  <c r="BF47" i="54"/>
  <c r="BE47" i="54"/>
  <c r="BD47" i="54"/>
  <c r="BC47" i="54"/>
  <c r="BB47" i="54"/>
  <c r="BA47" i="54"/>
  <c r="AZ47" i="54"/>
  <c r="AY47" i="54"/>
  <c r="AX47" i="54"/>
  <c r="AW47" i="54"/>
  <c r="AV47" i="54"/>
  <c r="AU47" i="54"/>
  <c r="AT47" i="54"/>
  <c r="AS47" i="54"/>
  <c r="AR47" i="54"/>
  <c r="AQ47" i="54"/>
  <c r="AP47" i="54"/>
  <c r="AN47" i="54"/>
  <c r="AM47" i="54"/>
  <c r="AL47" i="54"/>
  <c r="AK47" i="54"/>
  <c r="AJ47" i="54"/>
  <c r="AI47" i="54"/>
  <c r="AH47" i="54"/>
  <c r="AG47" i="54"/>
  <c r="AF47" i="54"/>
  <c r="AE47" i="54"/>
  <c r="AD47" i="54"/>
  <c r="AC47" i="54"/>
  <c r="AB47" i="54"/>
  <c r="AA47" i="54"/>
  <c r="Z47" i="54"/>
  <c r="X47" i="54"/>
  <c r="W47" i="54"/>
  <c r="V47" i="54"/>
  <c r="U47" i="54"/>
  <c r="T47" i="54"/>
  <c r="S47" i="54"/>
  <c r="R47" i="54"/>
  <c r="Q47" i="54"/>
  <c r="P47" i="54"/>
  <c r="O47" i="54"/>
  <c r="N47" i="54"/>
  <c r="M47" i="54"/>
  <c r="L47" i="54"/>
  <c r="K47" i="54"/>
  <c r="J47" i="54"/>
  <c r="I47" i="54"/>
  <c r="H47" i="54"/>
  <c r="G47" i="54"/>
  <c r="FH46" i="54"/>
  <c r="FG46" i="54"/>
  <c r="FF46" i="54"/>
  <c r="FE46" i="54"/>
  <c r="FD46" i="54"/>
  <c r="FC46" i="54"/>
  <c r="FB46" i="54"/>
  <c r="FA46" i="54"/>
  <c r="EZ46" i="54"/>
  <c r="EY46" i="54"/>
  <c r="EX46" i="54"/>
  <c r="EW46" i="54"/>
  <c r="EV46" i="54"/>
  <c r="EU46" i="54"/>
  <c r="ET46" i="54"/>
  <c r="EQ46" i="54"/>
  <c r="EP46" i="54"/>
  <c r="EO46" i="54"/>
  <c r="EN46" i="54"/>
  <c r="EM46" i="54"/>
  <c r="EL46" i="54"/>
  <c r="EK46" i="54"/>
  <c r="EJ46" i="54"/>
  <c r="EI46" i="54"/>
  <c r="EH46" i="54"/>
  <c r="EG46" i="54"/>
  <c r="EF46" i="54"/>
  <c r="EE46" i="54"/>
  <c r="ED46" i="54"/>
  <c r="EC46" i="54"/>
  <c r="EB46" i="54"/>
  <c r="EA46" i="54"/>
  <c r="DZ46" i="54"/>
  <c r="DY46" i="54"/>
  <c r="DX46" i="54"/>
  <c r="DW46" i="54"/>
  <c r="DV46" i="54"/>
  <c r="DU46" i="54"/>
  <c r="DT46" i="54"/>
  <c r="DS46" i="54"/>
  <c r="DR46" i="54"/>
  <c r="DQ46" i="54"/>
  <c r="DP46" i="54"/>
  <c r="DN46" i="54"/>
  <c r="DM46" i="54"/>
  <c r="DL46" i="54"/>
  <c r="DK46" i="54"/>
  <c r="DJ46" i="54"/>
  <c r="DI46" i="54"/>
  <c r="DH46" i="54"/>
  <c r="DG46" i="54"/>
  <c r="DF46" i="54"/>
  <c r="DE46" i="54"/>
  <c r="DD46" i="54"/>
  <c r="DB46" i="54"/>
  <c r="DA46" i="54"/>
  <c r="CZ46" i="54"/>
  <c r="CY46" i="54"/>
  <c r="CX46" i="54"/>
  <c r="CW46" i="54"/>
  <c r="CV46" i="54"/>
  <c r="CU46" i="54"/>
  <c r="CT46" i="54"/>
  <c r="CS46" i="54"/>
  <c r="CR46" i="54"/>
  <c r="CQ46" i="54"/>
  <c r="CP46" i="54"/>
  <c r="CO46" i="54"/>
  <c r="CN46" i="54"/>
  <c r="CM46" i="54"/>
  <c r="CL46" i="54"/>
  <c r="CK46" i="54"/>
  <c r="CJ46" i="54"/>
  <c r="CI46" i="54"/>
  <c r="CH46" i="54"/>
  <c r="CF46" i="54"/>
  <c r="CE46" i="54"/>
  <c r="CD46" i="54"/>
  <c r="CC46" i="54"/>
  <c r="CB46" i="54"/>
  <c r="CA46" i="54"/>
  <c r="BZ46" i="54"/>
  <c r="BY46" i="54"/>
  <c r="BX46" i="54"/>
  <c r="BW46" i="54"/>
  <c r="BV46" i="54"/>
  <c r="BU46" i="54"/>
  <c r="BT46" i="54"/>
  <c r="BS46" i="54"/>
  <c r="BR46" i="54"/>
  <c r="BQ46" i="54"/>
  <c r="BP46" i="54"/>
  <c r="BO46" i="54"/>
  <c r="BN46" i="54"/>
  <c r="BM46" i="54"/>
  <c r="BL46" i="54"/>
  <c r="BK46" i="54"/>
  <c r="BJ46" i="54"/>
  <c r="BI46" i="54"/>
  <c r="BH46" i="54"/>
  <c r="BG46" i="54"/>
  <c r="BF46" i="54"/>
  <c r="BE46" i="54"/>
  <c r="BD46" i="54"/>
  <c r="BC46" i="54"/>
  <c r="BB46" i="54"/>
  <c r="BA46" i="54"/>
  <c r="AZ46" i="54"/>
  <c r="AY46" i="54"/>
  <c r="AX46" i="54"/>
  <c r="AW46" i="54"/>
  <c r="AV46" i="54"/>
  <c r="AU46" i="54"/>
  <c r="AT46" i="54"/>
  <c r="AS46" i="54"/>
  <c r="AR46" i="54"/>
  <c r="AQ46" i="54"/>
  <c r="AP46" i="54"/>
  <c r="AN46" i="54"/>
  <c r="AM46" i="54"/>
  <c r="AL46" i="54"/>
  <c r="AK46" i="54"/>
  <c r="AJ46" i="54"/>
  <c r="AI46" i="54"/>
  <c r="AH46" i="54"/>
  <c r="AG46" i="54"/>
  <c r="AF46" i="54"/>
  <c r="AE46" i="54"/>
  <c r="AD46" i="54"/>
  <c r="AC46" i="54"/>
  <c r="AB46" i="54"/>
  <c r="AA46" i="54"/>
  <c r="Z46" i="54"/>
  <c r="X46" i="54"/>
  <c r="W46" i="54"/>
  <c r="V46" i="54"/>
  <c r="U46" i="54"/>
  <c r="T46" i="54"/>
  <c r="S46" i="54"/>
  <c r="R46" i="54"/>
  <c r="Q46" i="54"/>
  <c r="P46" i="54"/>
  <c r="O46" i="54"/>
  <c r="N46" i="54"/>
  <c r="M46" i="54"/>
  <c r="L46" i="54"/>
  <c r="K46" i="54"/>
  <c r="J46" i="54"/>
  <c r="I46" i="54"/>
  <c r="H46" i="54"/>
  <c r="G46" i="54"/>
  <c r="FH45" i="54"/>
  <c r="FG45" i="54"/>
  <c r="FF45" i="54"/>
  <c r="FD45" i="54"/>
  <c r="FC45" i="54"/>
  <c r="FB45" i="54"/>
  <c r="FA45" i="54"/>
  <c r="EZ45" i="54"/>
  <c r="EY45" i="54"/>
  <c r="EX45" i="54"/>
  <c r="EW45" i="54"/>
  <c r="EV45" i="54"/>
  <c r="EU45" i="54"/>
  <c r="ET45" i="54"/>
  <c r="ER45" i="54"/>
  <c r="BR48" i="14" s="1"/>
  <c r="EQ45" i="54"/>
  <c r="EP45" i="54"/>
  <c r="EO45" i="54"/>
  <c r="EN45" i="54"/>
  <c r="EM45" i="54"/>
  <c r="EL45" i="54"/>
  <c r="EK45" i="54"/>
  <c r="EJ45" i="54"/>
  <c r="EI45" i="54"/>
  <c r="EH45" i="54"/>
  <c r="EG45" i="54"/>
  <c r="EF45" i="54"/>
  <c r="EE45" i="54"/>
  <c r="ED45" i="54"/>
  <c r="EC45" i="54"/>
  <c r="EB45" i="54"/>
  <c r="EA45" i="54"/>
  <c r="DZ45" i="54"/>
  <c r="DY45" i="54"/>
  <c r="DX45" i="54"/>
  <c r="DW45" i="54"/>
  <c r="DV45" i="54"/>
  <c r="DU45" i="54"/>
  <c r="DT45" i="54"/>
  <c r="DS45" i="54"/>
  <c r="DR45" i="54"/>
  <c r="DQ45" i="54"/>
  <c r="DP45" i="54"/>
  <c r="DN45" i="54"/>
  <c r="DM45" i="54"/>
  <c r="DL45" i="54"/>
  <c r="DK45" i="54"/>
  <c r="DJ45" i="54"/>
  <c r="DI45" i="54"/>
  <c r="DH45" i="54"/>
  <c r="DG45" i="54"/>
  <c r="DF45" i="54"/>
  <c r="DE45" i="54"/>
  <c r="DD45" i="54"/>
  <c r="DC45" i="54"/>
  <c r="DB45" i="54"/>
  <c r="DA45" i="54"/>
  <c r="CZ45" i="54"/>
  <c r="CY45" i="54"/>
  <c r="CX45" i="54"/>
  <c r="CW45" i="54"/>
  <c r="CV45" i="54"/>
  <c r="CU45" i="54"/>
  <c r="CT45" i="54"/>
  <c r="CS45" i="54"/>
  <c r="CR45" i="54"/>
  <c r="CQ45" i="54"/>
  <c r="CP45" i="54"/>
  <c r="CO45" i="54"/>
  <c r="CN45" i="54"/>
  <c r="CM45" i="54"/>
  <c r="CL45" i="54"/>
  <c r="CK45" i="54"/>
  <c r="CJ45" i="54"/>
  <c r="CI45" i="54"/>
  <c r="CH45" i="54"/>
  <c r="CF45" i="54"/>
  <c r="CE45" i="54"/>
  <c r="CD45" i="54"/>
  <c r="CC45" i="54"/>
  <c r="CB45" i="54"/>
  <c r="CA45" i="54"/>
  <c r="BZ45" i="54"/>
  <c r="BY45" i="54"/>
  <c r="BX45" i="54"/>
  <c r="BW45" i="54"/>
  <c r="BV45" i="54"/>
  <c r="BU45" i="54"/>
  <c r="BT45" i="54"/>
  <c r="BS45" i="54"/>
  <c r="BR45" i="54"/>
  <c r="BQ45" i="54"/>
  <c r="BP45" i="54"/>
  <c r="BO45" i="54"/>
  <c r="BN45" i="54"/>
  <c r="BM45" i="54"/>
  <c r="BL45" i="54"/>
  <c r="BK45" i="54"/>
  <c r="BJ45" i="54"/>
  <c r="BI45" i="54"/>
  <c r="BH45" i="54"/>
  <c r="BG45" i="54"/>
  <c r="BF45" i="54"/>
  <c r="BE45" i="54"/>
  <c r="BD45" i="54"/>
  <c r="BC45" i="54"/>
  <c r="BB45" i="54"/>
  <c r="BA45" i="54"/>
  <c r="AZ45" i="54"/>
  <c r="AY45" i="54"/>
  <c r="AX45" i="54"/>
  <c r="AW45" i="54"/>
  <c r="AV45" i="54"/>
  <c r="AU45" i="54"/>
  <c r="AT45" i="54"/>
  <c r="AS45" i="54"/>
  <c r="AR45" i="54"/>
  <c r="AQ45" i="54"/>
  <c r="AP45" i="54"/>
  <c r="AO45" i="54"/>
  <c r="BM48" i="14" s="1"/>
  <c r="AN45" i="54"/>
  <c r="AM45" i="54"/>
  <c r="AL45" i="54"/>
  <c r="AK45" i="54"/>
  <c r="AJ45" i="54"/>
  <c r="AI45" i="54"/>
  <c r="AH45" i="54"/>
  <c r="AG45" i="54"/>
  <c r="AF45" i="54"/>
  <c r="AE45" i="54"/>
  <c r="AD45" i="54"/>
  <c r="AC45" i="54"/>
  <c r="AB45" i="54"/>
  <c r="AA45" i="54"/>
  <c r="Z45" i="54"/>
  <c r="Y45" i="54"/>
  <c r="X45" i="54"/>
  <c r="W45" i="54"/>
  <c r="V45" i="54"/>
  <c r="U45" i="54"/>
  <c r="T45" i="54"/>
  <c r="S45" i="54"/>
  <c r="R45" i="54"/>
  <c r="Q45" i="54"/>
  <c r="P45" i="54"/>
  <c r="O45" i="54"/>
  <c r="N45" i="54"/>
  <c r="M45" i="54"/>
  <c r="L45" i="54"/>
  <c r="K45" i="54"/>
  <c r="J45" i="54"/>
  <c r="I45" i="54"/>
  <c r="H45" i="54"/>
  <c r="G45" i="54"/>
  <c r="FH44" i="54"/>
  <c r="FG44" i="54"/>
  <c r="FF44" i="54"/>
  <c r="FB44" i="54"/>
  <c r="FA44" i="54"/>
  <c r="EZ44" i="54"/>
  <c r="EY44" i="54"/>
  <c r="EX44" i="54"/>
  <c r="EW44" i="54"/>
  <c r="EV44" i="54"/>
  <c r="EU44" i="54"/>
  <c r="ET44" i="54"/>
  <c r="EQ44" i="54"/>
  <c r="EP44" i="54"/>
  <c r="EO44" i="54"/>
  <c r="EN44" i="54"/>
  <c r="EM44" i="54"/>
  <c r="EL44" i="54"/>
  <c r="EK44" i="54"/>
  <c r="EJ44" i="54"/>
  <c r="EI44" i="54"/>
  <c r="EH44" i="54"/>
  <c r="EG44" i="54"/>
  <c r="EF44" i="54"/>
  <c r="EE44" i="54"/>
  <c r="ED44" i="54"/>
  <c r="EC44" i="54"/>
  <c r="EB44" i="54"/>
  <c r="EA44" i="54"/>
  <c r="DZ44" i="54"/>
  <c r="DY44" i="54"/>
  <c r="DX44" i="54"/>
  <c r="DW44" i="54"/>
  <c r="DV44" i="54"/>
  <c r="DU44" i="54"/>
  <c r="DT44" i="54"/>
  <c r="DS44" i="54"/>
  <c r="DR44" i="54"/>
  <c r="DQ44" i="54"/>
  <c r="DP44" i="54"/>
  <c r="DN44" i="54"/>
  <c r="DM44" i="54"/>
  <c r="DL44" i="54"/>
  <c r="DK44" i="54"/>
  <c r="DJ44" i="54"/>
  <c r="DI44" i="54"/>
  <c r="DH44" i="54"/>
  <c r="DG44" i="54"/>
  <c r="DF44" i="54"/>
  <c r="DE44" i="54"/>
  <c r="DD44" i="54"/>
  <c r="DB44" i="54"/>
  <c r="DA44" i="54"/>
  <c r="CZ44" i="54"/>
  <c r="CY44" i="54"/>
  <c r="CX44" i="54"/>
  <c r="CW44" i="54"/>
  <c r="CV44" i="54"/>
  <c r="CU44" i="54"/>
  <c r="CT44" i="54"/>
  <c r="CS44" i="54"/>
  <c r="CR44" i="54"/>
  <c r="CQ44" i="54"/>
  <c r="CP44" i="54"/>
  <c r="CO44" i="54"/>
  <c r="CN44" i="54"/>
  <c r="CM44" i="54"/>
  <c r="CL44" i="54"/>
  <c r="CK44" i="54"/>
  <c r="CJ44" i="54"/>
  <c r="CI44" i="54"/>
  <c r="CH44" i="54"/>
  <c r="CF44" i="54"/>
  <c r="CE44" i="54"/>
  <c r="CD44" i="54"/>
  <c r="CC44" i="54"/>
  <c r="CB44" i="54"/>
  <c r="CA44" i="54"/>
  <c r="BZ44" i="54"/>
  <c r="BY44" i="54"/>
  <c r="BX44" i="54"/>
  <c r="BW44" i="54"/>
  <c r="BV44" i="54"/>
  <c r="BU44" i="54"/>
  <c r="BT44" i="54"/>
  <c r="BS44" i="54"/>
  <c r="BR44" i="54"/>
  <c r="BQ44" i="54"/>
  <c r="BP44" i="54"/>
  <c r="BO44" i="54"/>
  <c r="BN44" i="54"/>
  <c r="BM44" i="54"/>
  <c r="BL44" i="54"/>
  <c r="BK44" i="54"/>
  <c r="BJ44" i="54"/>
  <c r="BN47" i="14" s="1"/>
  <c r="BI44" i="54"/>
  <c r="BH44" i="54"/>
  <c r="BG44" i="54"/>
  <c r="BF44" i="54"/>
  <c r="BE44" i="54"/>
  <c r="BD44" i="54"/>
  <c r="BC44" i="54"/>
  <c r="BB44" i="54"/>
  <c r="BA44" i="54"/>
  <c r="AZ44" i="54"/>
  <c r="AY44" i="54"/>
  <c r="AX44" i="54"/>
  <c r="AW44" i="54"/>
  <c r="AV44" i="54"/>
  <c r="AU44" i="54"/>
  <c r="AT44" i="54"/>
  <c r="AS44" i="54"/>
  <c r="AR44" i="54"/>
  <c r="AQ44" i="54"/>
  <c r="AP44" i="54"/>
  <c r="AO44" i="54"/>
  <c r="AN44" i="54"/>
  <c r="AM44" i="54"/>
  <c r="AL44" i="54"/>
  <c r="AK44" i="54"/>
  <c r="AJ44" i="54"/>
  <c r="AI44" i="54"/>
  <c r="AH44" i="54"/>
  <c r="AG44" i="54"/>
  <c r="AF44" i="54"/>
  <c r="AE44" i="54"/>
  <c r="AD44" i="54"/>
  <c r="AC44" i="54"/>
  <c r="AB44" i="54"/>
  <c r="AA44" i="54"/>
  <c r="Z44" i="54"/>
  <c r="Y44" i="54"/>
  <c r="BL47" i="14" s="1"/>
  <c r="X44" i="54"/>
  <c r="W44" i="54"/>
  <c r="V44" i="54"/>
  <c r="U44" i="54"/>
  <c r="T44" i="54"/>
  <c r="S44" i="54"/>
  <c r="R44" i="54"/>
  <c r="Q44" i="54"/>
  <c r="P44" i="54"/>
  <c r="O44" i="54"/>
  <c r="N44" i="54"/>
  <c r="M44" i="54"/>
  <c r="L44" i="54"/>
  <c r="K44" i="54"/>
  <c r="J44" i="54"/>
  <c r="I44" i="54"/>
  <c r="H44" i="54"/>
  <c r="G44" i="54"/>
  <c r="FH43" i="54"/>
  <c r="C5333" i="58" s="1"/>
  <c r="FG43" i="54"/>
  <c r="C5332" i="58" s="1"/>
  <c r="FF43" i="54"/>
  <c r="C5331" i="58" s="1"/>
  <c r="FE43" i="54"/>
  <c r="C5329" i="58" s="1"/>
  <c r="FD43" i="54"/>
  <c r="FC43" i="54"/>
  <c r="FB43" i="54"/>
  <c r="FA43" i="54"/>
  <c r="EZ43" i="54"/>
  <c r="EY43" i="54"/>
  <c r="EX43" i="54"/>
  <c r="EW43" i="54"/>
  <c r="EV43" i="54"/>
  <c r="EU43" i="54"/>
  <c r="ET43" i="54"/>
  <c r="ES43" i="54"/>
  <c r="BT46" i="14" s="1"/>
  <c r="ER43" i="54"/>
  <c r="BR46" i="14" s="1"/>
  <c r="EQ43" i="54"/>
  <c r="EP43" i="54"/>
  <c r="EO43" i="54"/>
  <c r="EN43" i="54"/>
  <c r="EM43" i="54"/>
  <c r="G5310" i="58" s="1"/>
  <c r="I5310" i="58" s="1"/>
  <c r="EL43" i="54"/>
  <c r="EK43" i="54"/>
  <c r="EJ43" i="54"/>
  <c r="EI43" i="54"/>
  <c r="EH43" i="54"/>
  <c r="EG43" i="54"/>
  <c r="EF43" i="54"/>
  <c r="EE43" i="54"/>
  <c r="G5302" i="58" s="1"/>
  <c r="I5302" i="58" s="1"/>
  <c r="ED43" i="54"/>
  <c r="EC43" i="54"/>
  <c r="EB43" i="54"/>
  <c r="EA43" i="54"/>
  <c r="DZ43" i="54"/>
  <c r="G5297" i="58" s="1"/>
  <c r="I5297" i="58" s="1"/>
  <c r="DY43" i="54"/>
  <c r="DX43" i="54"/>
  <c r="DW43" i="54"/>
  <c r="DV43" i="54"/>
  <c r="DU43" i="54"/>
  <c r="DT43" i="54"/>
  <c r="DS43" i="54"/>
  <c r="DR43" i="54"/>
  <c r="G5289" i="58" s="1"/>
  <c r="I5289" i="58" s="1"/>
  <c r="DQ43" i="54"/>
  <c r="G5288" i="58" s="1"/>
  <c r="I5288" i="58" s="1"/>
  <c r="DP43" i="54"/>
  <c r="DO43" i="54"/>
  <c r="BQ46" i="14" s="1"/>
  <c r="DN43" i="54"/>
  <c r="DM43" i="54"/>
  <c r="DL43" i="54"/>
  <c r="DK43" i="54"/>
  <c r="DJ43" i="54"/>
  <c r="DI43" i="54"/>
  <c r="DH43" i="54"/>
  <c r="DG43" i="54"/>
  <c r="DF43" i="54"/>
  <c r="DE43" i="54"/>
  <c r="DD43" i="54"/>
  <c r="DC43" i="54"/>
  <c r="BP46" i="14" s="1"/>
  <c r="DB43" i="54"/>
  <c r="DA43" i="54"/>
  <c r="CZ43" i="54"/>
  <c r="CY43" i="54"/>
  <c r="CX43" i="54"/>
  <c r="CW43" i="54"/>
  <c r="CV43" i="54"/>
  <c r="CU43" i="54"/>
  <c r="CT43" i="54"/>
  <c r="CS43" i="54"/>
  <c r="CR43" i="54"/>
  <c r="CQ43" i="54"/>
  <c r="CP43" i="54"/>
  <c r="CO43" i="54"/>
  <c r="G5260" i="58" s="1"/>
  <c r="I5260" i="58" s="1"/>
  <c r="CN43" i="54"/>
  <c r="CM43" i="54"/>
  <c r="CL43" i="54"/>
  <c r="CK43" i="54"/>
  <c r="CJ43" i="54"/>
  <c r="CI43" i="54"/>
  <c r="CH43" i="54"/>
  <c r="CG43" i="54"/>
  <c r="BO46" i="14" s="1"/>
  <c r="CF43" i="54"/>
  <c r="CE43" i="54"/>
  <c r="CD43" i="54"/>
  <c r="CC43" i="54"/>
  <c r="CB43" i="54"/>
  <c r="CA43" i="54"/>
  <c r="BZ43" i="54"/>
  <c r="BY43" i="54"/>
  <c r="BX43" i="54"/>
  <c r="BW43" i="54"/>
  <c r="BV43" i="54"/>
  <c r="BU43" i="54"/>
  <c r="BT43" i="54"/>
  <c r="BS43" i="54"/>
  <c r="BR43" i="54"/>
  <c r="BQ43" i="54"/>
  <c r="BP43" i="54"/>
  <c r="BO43" i="54"/>
  <c r="BN43" i="54"/>
  <c r="BM43" i="54"/>
  <c r="BL43" i="54"/>
  <c r="BK43" i="54"/>
  <c r="BJ43" i="54"/>
  <c r="BN46" i="14" s="1"/>
  <c r="BI43" i="54"/>
  <c r="BH43" i="54"/>
  <c r="BG43" i="54"/>
  <c r="BF43" i="54"/>
  <c r="BE43" i="54"/>
  <c r="BD43" i="54"/>
  <c r="BC43" i="54"/>
  <c r="BB43" i="54"/>
  <c r="BA43" i="54"/>
  <c r="AZ43" i="54"/>
  <c r="AY43" i="54"/>
  <c r="AX43" i="54"/>
  <c r="AW43" i="54"/>
  <c r="G5216" i="58" s="1"/>
  <c r="I5216" i="58" s="1"/>
  <c r="AV43" i="54"/>
  <c r="AU43" i="54"/>
  <c r="G5214" i="58" s="1"/>
  <c r="I5214" i="58" s="1"/>
  <c r="AT43" i="54"/>
  <c r="AS43" i="54"/>
  <c r="G5212" i="58" s="1"/>
  <c r="I5212" i="58" s="1"/>
  <c r="AR43" i="54"/>
  <c r="AQ43" i="54"/>
  <c r="AP43" i="54"/>
  <c r="AO43" i="54"/>
  <c r="BM46" i="14" s="1"/>
  <c r="AN43" i="54"/>
  <c r="AM43" i="54"/>
  <c r="AL43" i="54"/>
  <c r="AK43" i="54"/>
  <c r="AJ43" i="54"/>
  <c r="AI43" i="54"/>
  <c r="AH43" i="54"/>
  <c r="AG43" i="54"/>
  <c r="AF43" i="54"/>
  <c r="AE43" i="54"/>
  <c r="AD43" i="54"/>
  <c r="AC43" i="54"/>
  <c r="AB43" i="54"/>
  <c r="AA43" i="54"/>
  <c r="Z43" i="54"/>
  <c r="Y43" i="54"/>
  <c r="BL46" i="14" s="1"/>
  <c r="X43" i="54"/>
  <c r="W43" i="54"/>
  <c r="V43" i="54"/>
  <c r="U43" i="54"/>
  <c r="T43" i="54"/>
  <c r="S43" i="54"/>
  <c r="G5186" i="58" s="1"/>
  <c r="I5186" i="58" s="1"/>
  <c r="R43" i="54"/>
  <c r="G5185" i="58" s="1"/>
  <c r="I5185" i="58" s="1"/>
  <c r="Q43" i="54"/>
  <c r="P43" i="54"/>
  <c r="O43" i="54"/>
  <c r="N43" i="54"/>
  <c r="M43" i="54"/>
  <c r="L43" i="54"/>
  <c r="G5179" i="58" s="1"/>
  <c r="I5179" i="58" s="1"/>
  <c r="K43" i="54"/>
  <c r="J43" i="54"/>
  <c r="I43" i="54"/>
  <c r="H43" i="54"/>
  <c r="G5175" i="58" s="1"/>
  <c r="I5175" i="58" s="1"/>
  <c r="G43" i="54"/>
  <c r="FH42" i="54"/>
  <c r="C5128" i="58" s="1"/>
  <c r="FG42" i="54"/>
  <c r="C5127" i="58" s="1"/>
  <c r="FF42" i="54"/>
  <c r="C5126" i="58" s="1"/>
  <c r="FE42" i="54"/>
  <c r="C5124" i="58" s="1"/>
  <c r="FD42" i="54"/>
  <c r="FC42" i="54"/>
  <c r="FB42" i="54"/>
  <c r="FA42" i="54"/>
  <c r="G5119" i="58" s="1"/>
  <c r="I5119" i="58" s="1"/>
  <c r="EZ42" i="54"/>
  <c r="EY42" i="54"/>
  <c r="EX42" i="54"/>
  <c r="EW42" i="54"/>
  <c r="EV42" i="54"/>
  <c r="EU42" i="54"/>
  <c r="ET42" i="54"/>
  <c r="ES42" i="54"/>
  <c r="BT45" i="14" s="1"/>
  <c r="ER42" i="54"/>
  <c r="BR45" i="14" s="1"/>
  <c r="EQ42" i="54"/>
  <c r="EP42" i="54"/>
  <c r="EO42" i="54"/>
  <c r="G5107" i="58" s="1"/>
  <c r="I5107" i="58" s="1"/>
  <c r="EN42" i="54"/>
  <c r="EM42" i="54"/>
  <c r="EL42" i="54"/>
  <c r="EK42" i="54"/>
  <c r="EJ42" i="54"/>
  <c r="EI42" i="54"/>
  <c r="EH42" i="54"/>
  <c r="EG42" i="54"/>
  <c r="EF42" i="54"/>
  <c r="EE42" i="54"/>
  <c r="ED42" i="54"/>
  <c r="G5096" i="58" s="1"/>
  <c r="I5096" i="58" s="1"/>
  <c r="EC42" i="54"/>
  <c r="EB42" i="54"/>
  <c r="EA42" i="54"/>
  <c r="DZ42" i="54"/>
  <c r="G5092" i="58" s="1"/>
  <c r="I5092" i="58" s="1"/>
  <c r="DY42" i="54"/>
  <c r="DX42" i="54"/>
  <c r="DW42" i="54"/>
  <c r="DV42" i="54"/>
  <c r="DU42" i="54"/>
  <c r="DT42" i="54"/>
  <c r="DS42" i="54"/>
  <c r="DR42" i="54"/>
  <c r="G5084" i="58" s="1"/>
  <c r="I5084" i="58" s="1"/>
  <c r="DQ42" i="54"/>
  <c r="DP42" i="54"/>
  <c r="G5082" i="58" s="1"/>
  <c r="I5082" i="58" s="1"/>
  <c r="DO42" i="54"/>
  <c r="BQ45" i="14" s="1"/>
  <c r="DN42" i="54"/>
  <c r="DM42" i="54"/>
  <c r="DL42" i="54"/>
  <c r="DK42" i="54"/>
  <c r="DJ42" i="54"/>
  <c r="DI42" i="54"/>
  <c r="DH42" i="54"/>
  <c r="DG42" i="54"/>
  <c r="DF42" i="54"/>
  <c r="DE42" i="54"/>
  <c r="DD42" i="54"/>
  <c r="G5070" i="58" s="1"/>
  <c r="I5070" i="58" s="1"/>
  <c r="DC42" i="54"/>
  <c r="BP45" i="14" s="1"/>
  <c r="DB42" i="54"/>
  <c r="DA42" i="54"/>
  <c r="CZ42" i="54"/>
  <c r="CY42" i="54"/>
  <c r="CX42" i="54"/>
  <c r="CW42" i="54"/>
  <c r="G5063" i="58" s="1"/>
  <c r="I5063" i="58" s="1"/>
  <c r="CV42" i="54"/>
  <c r="CU42" i="54"/>
  <c r="CT42" i="54"/>
  <c r="CS42" i="54"/>
  <c r="CR42" i="54"/>
  <c r="CQ42" i="54"/>
  <c r="CP42" i="54"/>
  <c r="CO42" i="54"/>
  <c r="CN42" i="54"/>
  <c r="G5054" i="58" s="1"/>
  <c r="I5054" i="58" s="1"/>
  <c r="CM42" i="54"/>
  <c r="G5053" i="58" s="1"/>
  <c r="I5053" i="58" s="1"/>
  <c r="CL42" i="54"/>
  <c r="CK42" i="54"/>
  <c r="CJ42" i="54"/>
  <c r="G5050" i="58" s="1"/>
  <c r="I5050" i="58" s="1"/>
  <c r="CI42" i="54"/>
  <c r="CH42" i="54"/>
  <c r="CG42" i="54"/>
  <c r="BO45" i="14" s="1"/>
  <c r="CF42" i="54"/>
  <c r="CE42" i="54"/>
  <c r="CD42" i="54"/>
  <c r="CC42" i="54"/>
  <c r="CB42" i="54"/>
  <c r="CA42" i="54"/>
  <c r="BZ42" i="54"/>
  <c r="BY42" i="54"/>
  <c r="BX42" i="54"/>
  <c r="BW42" i="54"/>
  <c r="BV42" i="54"/>
  <c r="BU42" i="54"/>
  <c r="BT42" i="54"/>
  <c r="BS42" i="54"/>
  <c r="BR42" i="54"/>
  <c r="BQ42" i="54"/>
  <c r="BP42" i="54"/>
  <c r="BO42" i="54"/>
  <c r="BN42" i="54"/>
  <c r="BM42" i="54"/>
  <c r="BL42" i="54"/>
  <c r="BK42" i="54"/>
  <c r="BJ42" i="54"/>
  <c r="BN45" i="14" s="1"/>
  <c r="BI42" i="54"/>
  <c r="BH42" i="54"/>
  <c r="BG42" i="54"/>
  <c r="BF42" i="54"/>
  <c r="BE42" i="54"/>
  <c r="G5019" i="58" s="1"/>
  <c r="I5019" i="58" s="1"/>
  <c r="BD42" i="54"/>
  <c r="BC42" i="54"/>
  <c r="G5017" i="58" s="1"/>
  <c r="I5017" i="58" s="1"/>
  <c r="BB42" i="54"/>
  <c r="G5016" i="58" s="1"/>
  <c r="I5016" i="58" s="1"/>
  <c r="BA42" i="54"/>
  <c r="AZ42" i="54"/>
  <c r="AY42" i="54"/>
  <c r="AX42" i="54"/>
  <c r="G5012" i="58" s="1"/>
  <c r="I5012" i="58" s="1"/>
  <c r="AW42" i="54"/>
  <c r="AV42" i="54"/>
  <c r="AU42" i="54"/>
  <c r="AT42" i="54"/>
  <c r="AS42" i="54"/>
  <c r="AR42" i="54"/>
  <c r="AQ42" i="54"/>
  <c r="G5005" i="58" s="1"/>
  <c r="I5005" i="58" s="1"/>
  <c r="AP42" i="54"/>
  <c r="G5004" i="58" s="1"/>
  <c r="I5004" i="58" s="1"/>
  <c r="AO42" i="54"/>
  <c r="BM45" i="14" s="1"/>
  <c r="AN42" i="54"/>
  <c r="AM42" i="54"/>
  <c r="AL42" i="54"/>
  <c r="AK42" i="54"/>
  <c r="AJ42" i="54"/>
  <c r="AI42" i="54"/>
  <c r="AH42" i="54"/>
  <c r="AG42" i="54"/>
  <c r="AF42" i="54"/>
  <c r="AE42" i="54"/>
  <c r="AD42" i="54"/>
  <c r="AC42" i="54"/>
  <c r="AB42" i="54"/>
  <c r="AA42" i="54"/>
  <c r="Z42" i="54"/>
  <c r="Y42" i="54"/>
  <c r="BL45" i="14" s="1"/>
  <c r="X42" i="54"/>
  <c r="W42" i="54"/>
  <c r="V42" i="54"/>
  <c r="U42" i="54"/>
  <c r="T42" i="54"/>
  <c r="S42" i="54"/>
  <c r="G4981" i="58" s="1"/>
  <c r="I4981" i="58" s="1"/>
  <c r="R42" i="54"/>
  <c r="G4980" i="58" s="1"/>
  <c r="I4980" i="58" s="1"/>
  <c r="Q42" i="54"/>
  <c r="G4979" i="58" s="1"/>
  <c r="I4979" i="58" s="1"/>
  <c r="P42" i="54"/>
  <c r="O42" i="54"/>
  <c r="N42" i="54"/>
  <c r="G4976" i="58" s="1"/>
  <c r="I4976" i="58" s="1"/>
  <c r="M42" i="54"/>
  <c r="L42" i="54"/>
  <c r="K42" i="54"/>
  <c r="J42" i="54"/>
  <c r="I42" i="54"/>
  <c r="G4971" i="58" s="1"/>
  <c r="I4971" i="58" s="1"/>
  <c r="H42" i="54"/>
  <c r="G42" i="54"/>
  <c r="FH41" i="54"/>
  <c r="C4923" i="58" s="1"/>
  <c r="FG41" i="54"/>
  <c r="C4922" i="58" s="1"/>
  <c r="FF41" i="54"/>
  <c r="C4921" i="58" s="1"/>
  <c r="FE41" i="54"/>
  <c r="C4919" i="58" s="1"/>
  <c r="FD41" i="54"/>
  <c r="FC41" i="54"/>
  <c r="FB41" i="54"/>
  <c r="FA41" i="54"/>
  <c r="EZ41" i="54"/>
  <c r="EY41" i="54"/>
  <c r="EX41" i="54"/>
  <c r="EW41" i="54"/>
  <c r="G4910" i="58" s="1"/>
  <c r="I4910" i="58" s="1"/>
  <c r="EV41" i="54"/>
  <c r="EU41" i="54"/>
  <c r="ET41" i="54"/>
  <c r="ES41" i="54"/>
  <c r="BT44" i="14" s="1"/>
  <c r="ER41" i="54"/>
  <c r="BR44" i="14" s="1"/>
  <c r="EQ41" i="54"/>
  <c r="EP41" i="54"/>
  <c r="EO41" i="54"/>
  <c r="EN41" i="54"/>
  <c r="G4901" i="58" s="1"/>
  <c r="I4901" i="58" s="1"/>
  <c r="EM41" i="54"/>
  <c r="EL41" i="54"/>
  <c r="EK41" i="54"/>
  <c r="EJ41" i="54"/>
  <c r="EI41" i="54"/>
  <c r="G4896" i="58" s="1"/>
  <c r="I4896" i="58" s="1"/>
  <c r="EH41" i="54"/>
  <c r="EG41" i="54"/>
  <c r="EF41" i="54"/>
  <c r="EE41" i="54"/>
  <c r="ED41" i="54"/>
  <c r="EC41" i="54"/>
  <c r="G4890" i="58" s="1"/>
  <c r="I4890" i="58" s="1"/>
  <c r="EB41" i="54"/>
  <c r="EA41" i="54"/>
  <c r="DZ41" i="54"/>
  <c r="DY41" i="54"/>
  <c r="DX41" i="54"/>
  <c r="G4885" i="58" s="1"/>
  <c r="I4885" i="58" s="1"/>
  <c r="DW41" i="54"/>
  <c r="DV41" i="54"/>
  <c r="DU41" i="54"/>
  <c r="DT41" i="54"/>
  <c r="DS41" i="54"/>
  <c r="DR41" i="54"/>
  <c r="DQ41" i="54"/>
  <c r="G4878" i="58" s="1"/>
  <c r="I4878" i="58" s="1"/>
  <c r="DP41" i="54"/>
  <c r="G4877" i="58" s="1"/>
  <c r="I4877" i="58" s="1"/>
  <c r="DO41" i="54"/>
  <c r="BQ44" i="14" s="1"/>
  <c r="DN41" i="54"/>
  <c r="DM41" i="54"/>
  <c r="DL41" i="54"/>
  <c r="DK41" i="54"/>
  <c r="DJ41" i="54"/>
  <c r="DI41" i="54"/>
  <c r="DH41" i="54"/>
  <c r="DG41" i="54"/>
  <c r="DF41" i="54"/>
  <c r="DE41" i="54"/>
  <c r="DD41" i="54"/>
  <c r="DC41" i="54"/>
  <c r="BP44" i="14" s="1"/>
  <c r="DB41" i="54"/>
  <c r="G4863" i="58" s="1"/>
  <c r="I4863" i="58" s="1"/>
  <c r="DA41" i="54"/>
  <c r="CZ41" i="54"/>
  <c r="CY41" i="54"/>
  <c r="CX41" i="54"/>
  <c r="CW41" i="54"/>
  <c r="CV41" i="54"/>
  <c r="CU41" i="54"/>
  <c r="CT41" i="54"/>
  <c r="CS41" i="54"/>
  <c r="CR41" i="54"/>
  <c r="CQ41" i="54"/>
  <c r="CP41" i="54"/>
  <c r="CO41" i="54"/>
  <c r="CN41" i="54"/>
  <c r="CM41" i="54"/>
  <c r="CL41" i="54"/>
  <c r="CK41" i="54"/>
  <c r="CJ41" i="54"/>
  <c r="CI41" i="54"/>
  <c r="CH41" i="54"/>
  <c r="G4843" i="58" s="1"/>
  <c r="I4843" i="58" s="1"/>
  <c r="CG41" i="54"/>
  <c r="BO44" i="14" s="1"/>
  <c r="CF41" i="54"/>
  <c r="CE41" i="54"/>
  <c r="CD41" i="54"/>
  <c r="CC41" i="54"/>
  <c r="CB41" i="54"/>
  <c r="CA41" i="54"/>
  <c r="BZ41" i="54"/>
  <c r="BY41" i="54"/>
  <c r="G4834" i="58" s="1"/>
  <c r="I4834" i="58" s="1"/>
  <c r="BX41" i="54"/>
  <c r="BW41" i="54"/>
  <c r="BV41" i="54"/>
  <c r="BU41" i="54"/>
  <c r="BT41" i="54"/>
  <c r="G4829" i="58" s="1"/>
  <c r="I4829" i="58" s="1"/>
  <c r="BS41" i="54"/>
  <c r="BR41" i="54"/>
  <c r="BQ41" i="54"/>
  <c r="G4826" i="58" s="1"/>
  <c r="I4826" i="58" s="1"/>
  <c r="BP41" i="54"/>
  <c r="BO41" i="54"/>
  <c r="BN41" i="54"/>
  <c r="BM41" i="54"/>
  <c r="BL41" i="54"/>
  <c r="BK41" i="54"/>
  <c r="BJ41" i="54"/>
  <c r="BN44" i="14" s="1"/>
  <c r="BI41" i="54"/>
  <c r="BH41" i="54"/>
  <c r="BG41" i="54"/>
  <c r="G4816" i="58" s="1"/>
  <c r="I4816" i="58" s="1"/>
  <c r="BF41" i="54"/>
  <c r="BE41" i="54"/>
  <c r="G4814" i="58" s="1"/>
  <c r="I4814" i="58" s="1"/>
  <c r="BD41" i="54"/>
  <c r="BC41" i="54"/>
  <c r="BB41" i="54"/>
  <c r="BA41" i="54"/>
  <c r="AZ41" i="54"/>
  <c r="AY41" i="54"/>
  <c r="G4808" i="58" s="1"/>
  <c r="I4808" i="58" s="1"/>
  <c r="AX41" i="54"/>
  <c r="AW41" i="54"/>
  <c r="AV41" i="54"/>
  <c r="AU41" i="54"/>
  <c r="AT41" i="54"/>
  <c r="G4803" i="58" s="1"/>
  <c r="I4803" i="58" s="1"/>
  <c r="AS41" i="54"/>
  <c r="AR41" i="54"/>
  <c r="AQ41" i="54"/>
  <c r="AP41" i="54"/>
  <c r="AO41" i="54"/>
  <c r="BM44" i="14" s="1"/>
  <c r="AN41" i="54"/>
  <c r="AM41" i="54"/>
  <c r="AL41" i="54"/>
  <c r="AK41" i="54"/>
  <c r="AJ41" i="54"/>
  <c r="AI41" i="54"/>
  <c r="AH41" i="54"/>
  <c r="AG41" i="54"/>
  <c r="AF41" i="54"/>
  <c r="AE41" i="54"/>
  <c r="AD41" i="54"/>
  <c r="AC41" i="54"/>
  <c r="AB41" i="54"/>
  <c r="AA41" i="54"/>
  <c r="Z41" i="54"/>
  <c r="Y41" i="54"/>
  <c r="BL44" i="14" s="1"/>
  <c r="X41" i="54"/>
  <c r="W41" i="54"/>
  <c r="V41" i="54"/>
  <c r="U41" i="54"/>
  <c r="T41" i="54"/>
  <c r="S41" i="54"/>
  <c r="R41" i="54"/>
  <c r="Q41" i="54"/>
  <c r="P41" i="54"/>
  <c r="O41" i="54"/>
  <c r="N41" i="54"/>
  <c r="M41" i="54"/>
  <c r="L41" i="54"/>
  <c r="G4769" i="58" s="1"/>
  <c r="I4769" i="58" s="1"/>
  <c r="K41" i="54"/>
  <c r="J41" i="54"/>
  <c r="I41" i="54"/>
  <c r="H41" i="54"/>
  <c r="G41" i="54"/>
  <c r="FH40" i="54"/>
  <c r="C4718" i="58" s="1"/>
  <c r="FG40" i="54"/>
  <c r="C4717" i="58" s="1"/>
  <c r="FF40" i="54"/>
  <c r="C4716" i="58" s="1"/>
  <c r="FE40" i="54"/>
  <c r="C4714" i="58" s="1"/>
  <c r="FD40" i="54"/>
  <c r="FC40" i="54"/>
  <c r="FB40" i="54"/>
  <c r="FA40" i="54"/>
  <c r="EZ40" i="54"/>
  <c r="EY40" i="54"/>
  <c r="EX40" i="54"/>
  <c r="EW40" i="54"/>
  <c r="EV40" i="54"/>
  <c r="EU40" i="54"/>
  <c r="ET40" i="54"/>
  <c r="ES40" i="54"/>
  <c r="BT43" i="14" s="1"/>
  <c r="ER40" i="54"/>
  <c r="BR43" i="14" s="1"/>
  <c r="EQ40" i="54"/>
  <c r="G4699" i="58" s="1"/>
  <c r="I4699" i="58" s="1"/>
  <c r="EP40" i="54"/>
  <c r="EO40" i="54"/>
  <c r="EN40" i="54"/>
  <c r="EM40" i="54"/>
  <c r="EL40" i="54"/>
  <c r="G4694" i="58" s="1"/>
  <c r="I4694" i="58" s="1"/>
  <c r="EK40" i="54"/>
  <c r="EJ40" i="54"/>
  <c r="EI40" i="54"/>
  <c r="EH40" i="54"/>
  <c r="EG40" i="54"/>
  <c r="EF40" i="54"/>
  <c r="EE40" i="54"/>
  <c r="ED40" i="54"/>
  <c r="EC40" i="54"/>
  <c r="EB40" i="54"/>
  <c r="EA40" i="54"/>
  <c r="DZ40" i="54"/>
  <c r="DY40" i="54"/>
  <c r="DX40" i="54"/>
  <c r="DW40" i="54"/>
  <c r="DV40" i="54"/>
  <c r="DU40" i="54"/>
  <c r="DT40" i="54"/>
  <c r="G4676" i="58" s="1"/>
  <c r="I4676" i="58" s="1"/>
  <c r="DS40" i="54"/>
  <c r="G4675" i="58" s="1"/>
  <c r="I4675" i="58" s="1"/>
  <c r="DR40" i="54"/>
  <c r="DQ40" i="54"/>
  <c r="DP40" i="54"/>
  <c r="DO40" i="54"/>
  <c r="BQ43" i="14" s="1"/>
  <c r="DN40" i="54"/>
  <c r="DM40" i="54"/>
  <c r="G4669" i="58" s="1"/>
  <c r="I4669" i="58" s="1"/>
  <c r="DL40" i="54"/>
  <c r="DK40" i="54"/>
  <c r="DJ40" i="54"/>
  <c r="DI40" i="54"/>
  <c r="DH40" i="54"/>
  <c r="DG40" i="54"/>
  <c r="DF40" i="54"/>
  <c r="DE40" i="54"/>
  <c r="G4661" i="58" s="1"/>
  <c r="I4661" i="58" s="1"/>
  <c r="DD40" i="54"/>
  <c r="DC40" i="54"/>
  <c r="BP43" i="14" s="1"/>
  <c r="DB40" i="54"/>
  <c r="DA40" i="54"/>
  <c r="CZ40" i="54"/>
  <c r="CY40" i="54"/>
  <c r="CX40" i="54"/>
  <c r="CW40" i="54"/>
  <c r="CV40" i="54"/>
  <c r="CU40" i="54"/>
  <c r="G4651" i="58" s="1"/>
  <c r="I4651" i="58" s="1"/>
  <c r="CT40" i="54"/>
  <c r="CS40" i="54"/>
  <c r="CR40" i="54"/>
  <c r="CQ40" i="54"/>
  <c r="CP40" i="54"/>
  <c r="CO40" i="54"/>
  <c r="G4645" i="58" s="1"/>
  <c r="I4645" i="58" s="1"/>
  <c r="CN40" i="54"/>
  <c r="CM40" i="54"/>
  <c r="CL40" i="54"/>
  <c r="CK40" i="54"/>
  <c r="G4641" i="58" s="1"/>
  <c r="I4641" i="58" s="1"/>
  <c r="CJ40" i="54"/>
  <c r="CI40" i="54"/>
  <c r="CH40" i="54"/>
  <c r="CG40" i="54"/>
  <c r="BO43" i="14" s="1"/>
  <c r="CF40" i="54"/>
  <c r="CE40" i="54"/>
  <c r="CD40" i="54"/>
  <c r="CC40" i="54"/>
  <c r="CB40" i="54"/>
  <c r="CA40" i="54"/>
  <c r="BZ40" i="54"/>
  <c r="BY40" i="54"/>
  <c r="BX40" i="54"/>
  <c r="G4628" i="58" s="1"/>
  <c r="I4628" i="58" s="1"/>
  <c r="BW40" i="54"/>
  <c r="BV40" i="54"/>
  <c r="BU40" i="54"/>
  <c r="BT40" i="54"/>
  <c r="BS40" i="54"/>
  <c r="BR40" i="54"/>
  <c r="BQ40" i="54"/>
  <c r="BP40" i="54"/>
  <c r="BO40" i="54"/>
  <c r="G4619" i="58" s="1"/>
  <c r="I4619" i="58" s="1"/>
  <c r="BN40" i="54"/>
  <c r="BM40" i="54"/>
  <c r="G4617" i="58" s="1"/>
  <c r="I4617" i="58" s="1"/>
  <c r="BL40" i="54"/>
  <c r="BK40" i="54"/>
  <c r="BJ40" i="54"/>
  <c r="BN43" i="14" s="1"/>
  <c r="BI40" i="54"/>
  <c r="BH40" i="54"/>
  <c r="G4612" i="58" s="1"/>
  <c r="I4612" i="58" s="1"/>
  <c r="BG40" i="54"/>
  <c r="BF40" i="54"/>
  <c r="BE40" i="54"/>
  <c r="BD40" i="54"/>
  <c r="BC40" i="54"/>
  <c r="BB40" i="54"/>
  <c r="BA40" i="54"/>
  <c r="AZ40" i="54"/>
  <c r="AY40" i="54"/>
  <c r="AX40" i="54"/>
  <c r="AW40" i="54"/>
  <c r="AV40" i="54"/>
  <c r="AU40" i="54"/>
  <c r="AT40" i="54"/>
  <c r="AS40" i="54"/>
  <c r="AR40" i="54"/>
  <c r="AQ40" i="54"/>
  <c r="AP40" i="54"/>
  <c r="AO40" i="54"/>
  <c r="BM43" i="14" s="1"/>
  <c r="AN40" i="54"/>
  <c r="AM40" i="54"/>
  <c r="AL40" i="54"/>
  <c r="AK40" i="54"/>
  <c r="AJ40" i="54"/>
  <c r="AI40" i="54"/>
  <c r="AH40" i="54"/>
  <c r="AG40" i="54"/>
  <c r="AF40" i="54"/>
  <c r="AE40" i="54"/>
  <c r="AD40" i="54"/>
  <c r="AC40" i="54"/>
  <c r="AB40" i="54"/>
  <c r="AA40" i="54"/>
  <c r="Z40" i="54"/>
  <c r="Y40" i="54"/>
  <c r="BL43" i="14" s="1"/>
  <c r="X40" i="54"/>
  <c r="W40" i="54"/>
  <c r="V40" i="54"/>
  <c r="G4574" i="58" s="1"/>
  <c r="I4574" i="58" s="1"/>
  <c r="U40" i="54"/>
  <c r="T40" i="54"/>
  <c r="S40" i="54"/>
  <c r="G4571" i="58" s="1"/>
  <c r="I4571" i="58" s="1"/>
  <c r="R40" i="54"/>
  <c r="Q40" i="54"/>
  <c r="P40" i="54"/>
  <c r="O40" i="54"/>
  <c r="G4567" i="58" s="1"/>
  <c r="I4567" i="58" s="1"/>
  <c r="N40" i="54"/>
  <c r="M40" i="54"/>
  <c r="G4565" i="58" s="1"/>
  <c r="I4565" i="58" s="1"/>
  <c r="L40" i="54"/>
  <c r="K40" i="54"/>
  <c r="J40" i="54"/>
  <c r="I40" i="54"/>
  <c r="H40" i="54"/>
  <c r="G40" i="54"/>
  <c r="FH39" i="54"/>
  <c r="C4513" i="58" s="1"/>
  <c r="FG39" i="54"/>
  <c r="FF39" i="54"/>
  <c r="C4511" i="58" s="1"/>
  <c r="FE39" i="54"/>
  <c r="C4509" i="58" s="1"/>
  <c r="FD39" i="54"/>
  <c r="FC39" i="54"/>
  <c r="FB39" i="54"/>
  <c r="FA39" i="54"/>
  <c r="EZ39" i="54"/>
  <c r="EY39" i="54"/>
  <c r="EX39" i="54"/>
  <c r="EW39" i="54"/>
  <c r="EV39" i="54"/>
  <c r="EU39" i="54"/>
  <c r="ET39" i="54"/>
  <c r="ES39" i="54"/>
  <c r="BT42" i="14" s="1"/>
  <c r="ER39" i="54"/>
  <c r="BR42" i="14" s="1"/>
  <c r="EQ39" i="54"/>
  <c r="EP39" i="54"/>
  <c r="EO39" i="54"/>
  <c r="EN39" i="54"/>
  <c r="EM39" i="54"/>
  <c r="EL39" i="54"/>
  <c r="EK39" i="54"/>
  <c r="EJ39" i="54"/>
  <c r="EI39" i="54"/>
  <c r="EH39" i="54"/>
  <c r="EG39" i="54"/>
  <c r="G4484" i="58" s="1"/>
  <c r="I4484" i="58" s="1"/>
  <c r="EF39" i="54"/>
  <c r="EE39" i="54"/>
  <c r="ED39" i="54"/>
  <c r="EC39" i="54"/>
  <c r="EB39" i="54"/>
  <c r="EA39" i="54"/>
  <c r="G4478" i="58" s="1"/>
  <c r="I4478" i="58" s="1"/>
  <c r="DZ39" i="54"/>
  <c r="DY39" i="54"/>
  <c r="DX39" i="54"/>
  <c r="G4475" i="58" s="1"/>
  <c r="I4475" i="58" s="1"/>
  <c r="DW39" i="54"/>
  <c r="DV39" i="54"/>
  <c r="DU39" i="54"/>
  <c r="DT39" i="54"/>
  <c r="G4471" i="58" s="1"/>
  <c r="I4471" i="58" s="1"/>
  <c r="DS39" i="54"/>
  <c r="DR39" i="54"/>
  <c r="DQ39" i="54"/>
  <c r="DP39" i="54"/>
  <c r="DO39" i="54"/>
  <c r="BQ42" i="14" s="1"/>
  <c r="DN39" i="54"/>
  <c r="DM39" i="54"/>
  <c r="DL39" i="54"/>
  <c r="DK39" i="54"/>
  <c r="DJ39" i="54"/>
  <c r="DI39" i="54"/>
  <c r="DH39" i="54"/>
  <c r="DG39" i="54"/>
  <c r="DF39" i="54"/>
  <c r="DE39" i="54"/>
  <c r="DD39" i="54"/>
  <c r="DC39" i="54"/>
  <c r="BP42" i="14" s="1"/>
  <c r="DB39" i="54"/>
  <c r="G4453" i="58" s="1"/>
  <c r="I4453" i="58" s="1"/>
  <c r="DA39" i="54"/>
  <c r="CZ39" i="54"/>
  <c r="CY39" i="54"/>
  <c r="CX39" i="54"/>
  <c r="CW39" i="54"/>
  <c r="CV39" i="54"/>
  <c r="CU39" i="54"/>
  <c r="CT39" i="54"/>
  <c r="CS39" i="54"/>
  <c r="CR39" i="54"/>
  <c r="CQ39" i="54"/>
  <c r="CP39" i="54"/>
  <c r="G4441" i="58" s="1"/>
  <c r="I4441" i="58" s="1"/>
  <c r="CO39" i="54"/>
  <c r="CN39" i="54"/>
  <c r="CM39" i="54"/>
  <c r="CL39" i="54"/>
  <c r="CK39" i="54"/>
  <c r="CJ39" i="54"/>
  <c r="CI39" i="54"/>
  <c r="G4434" i="58" s="1"/>
  <c r="I4434" i="58" s="1"/>
  <c r="CH39" i="54"/>
  <c r="G4433" i="58" s="1"/>
  <c r="I4433" i="58" s="1"/>
  <c r="CG39" i="54"/>
  <c r="BO42" i="14" s="1"/>
  <c r="CF39" i="54"/>
  <c r="CE39" i="54"/>
  <c r="CD39" i="54"/>
  <c r="CC39" i="54"/>
  <c r="CB39" i="54"/>
  <c r="CA39" i="54"/>
  <c r="BZ39" i="54"/>
  <c r="BY39" i="54"/>
  <c r="G4424" i="58" s="1"/>
  <c r="I4424" i="58" s="1"/>
  <c r="BX39" i="54"/>
  <c r="BW39" i="54"/>
  <c r="BV39" i="54"/>
  <c r="BU39" i="54"/>
  <c r="BT39" i="54"/>
  <c r="BS39" i="54"/>
  <c r="BR39" i="54"/>
  <c r="BQ39" i="54"/>
  <c r="BP39" i="54"/>
  <c r="BO39" i="54"/>
  <c r="BN39" i="54"/>
  <c r="BM39" i="54"/>
  <c r="BL39" i="54"/>
  <c r="BK39" i="54"/>
  <c r="BJ39" i="54"/>
  <c r="BN42" i="14" s="1"/>
  <c r="BI39" i="54"/>
  <c r="BH39" i="54"/>
  <c r="BG39" i="54"/>
  <c r="BF39" i="54"/>
  <c r="BE39" i="54"/>
  <c r="BD39" i="54"/>
  <c r="BC39" i="54"/>
  <c r="BB39" i="54"/>
  <c r="BA39" i="54"/>
  <c r="AZ39" i="54"/>
  <c r="AY39" i="54"/>
  <c r="AX39" i="54"/>
  <c r="G4397" i="58" s="1"/>
  <c r="I4397" i="58" s="1"/>
  <c r="AW39" i="54"/>
  <c r="AV39" i="54"/>
  <c r="AU39" i="54"/>
  <c r="G4394" i="58" s="1"/>
  <c r="I4394" i="58" s="1"/>
  <c r="AT39" i="54"/>
  <c r="AS39" i="54"/>
  <c r="AR39" i="54"/>
  <c r="AQ39" i="54"/>
  <c r="AP39" i="54"/>
  <c r="AO39" i="54"/>
  <c r="BM42" i="14" s="1"/>
  <c r="AN39" i="54"/>
  <c r="AM39" i="54"/>
  <c r="AL39" i="54"/>
  <c r="AK39" i="54"/>
  <c r="AJ39" i="54"/>
  <c r="AI39" i="54"/>
  <c r="AH39" i="54"/>
  <c r="AG39" i="54"/>
  <c r="AF39" i="54"/>
  <c r="AE39" i="54"/>
  <c r="AD39" i="54"/>
  <c r="AC39" i="54"/>
  <c r="AB39" i="54"/>
  <c r="AA39" i="54"/>
  <c r="Z39" i="54"/>
  <c r="Y39" i="54"/>
  <c r="BL42" i="14" s="1"/>
  <c r="X39" i="54"/>
  <c r="W39" i="54"/>
  <c r="V39" i="54"/>
  <c r="G4369" i="58" s="1"/>
  <c r="I4369" i="58" s="1"/>
  <c r="U39" i="54"/>
  <c r="T39" i="54"/>
  <c r="S39" i="54"/>
  <c r="R39" i="54"/>
  <c r="Q39" i="54"/>
  <c r="P39" i="54"/>
  <c r="O39" i="54"/>
  <c r="N39" i="54"/>
  <c r="M39" i="54"/>
  <c r="L39" i="54"/>
  <c r="G4359" i="58" s="1"/>
  <c r="I4359" i="58" s="1"/>
  <c r="K39" i="54"/>
  <c r="J39" i="54"/>
  <c r="I39" i="54"/>
  <c r="H39" i="54"/>
  <c r="G39" i="54"/>
  <c r="FH38" i="54"/>
  <c r="C4308" i="58" s="1"/>
  <c r="FG38" i="54"/>
  <c r="C4307" i="58" s="1"/>
  <c r="FF38" i="54"/>
  <c r="C4306" i="58" s="1"/>
  <c r="FE38" i="54"/>
  <c r="C4304" i="58" s="1"/>
  <c r="FD38" i="54"/>
  <c r="FC38" i="54"/>
  <c r="FB38" i="54"/>
  <c r="FA38" i="54"/>
  <c r="EZ38" i="54"/>
  <c r="EY38" i="54"/>
  <c r="EX38" i="54"/>
  <c r="EW38" i="54"/>
  <c r="EV38" i="54"/>
  <c r="EU38" i="54"/>
  <c r="ET38" i="54"/>
  <c r="ES38" i="54"/>
  <c r="BT41" i="14" s="1"/>
  <c r="ER38" i="54"/>
  <c r="BR41" i="14" s="1"/>
  <c r="EQ38" i="54"/>
  <c r="EP38" i="54"/>
  <c r="G4288" i="58" s="1"/>
  <c r="I4288" i="58" s="1"/>
  <c r="EO38" i="54"/>
  <c r="EN38" i="54"/>
  <c r="G4286" i="58" s="1"/>
  <c r="I4286" i="58" s="1"/>
  <c r="EM38" i="54"/>
  <c r="EL38" i="54"/>
  <c r="EK38" i="54"/>
  <c r="EJ38" i="54"/>
  <c r="EI38" i="54"/>
  <c r="EH38" i="54"/>
  <c r="EG38" i="54"/>
  <c r="EF38" i="54"/>
  <c r="G4278" i="58" s="1"/>
  <c r="I4278" i="58" s="1"/>
  <c r="EE38" i="54"/>
  <c r="ED38" i="54"/>
  <c r="EC38" i="54"/>
  <c r="EB38" i="54"/>
  <c r="EA38" i="54"/>
  <c r="G4273" i="58" s="1"/>
  <c r="I4273" i="58" s="1"/>
  <c r="DZ38" i="54"/>
  <c r="G4272" i="58" s="1"/>
  <c r="I4272" i="58" s="1"/>
  <c r="DY38" i="54"/>
  <c r="DX38" i="54"/>
  <c r="DW38" i="54"/>
  <c r="DV38" i="54"/>
  <c r="G4268" i="58" s="1"/>
  <c r="I4268" i="58" s="1"/>
  <c r="DU38" i="54"/>
  <c r="DT38" i="54"/>
  <c r="DS38" i="54"/>
  <c r="DR38" i="54"/>
  <c r="DQ38" i="54"/>
  <c r="DP38" i="54"/>
  <c r="G4262" i="58" s="1"/>
  <c r="I4262" i="58" s="1"/>
  <c r="DO38" i="54"/>
  <c r="BQ41" i="14" s="1"/>
  <c r="DN38" i="54"/>
  <c r="DM38" i="54"/>
  <c r="DL38" i="54"/>
  <c r="DK38" i="54"/>
  <c r="DJ38" i="54"/>
  <c r="DI38" i="54"/>
  <c r="DH38" i="54"/>
  <c r="DG38" i="54"/>
  <c r="DF38" i="54"/>
  <c r="DE38" i="54"/>
  <c r="G4251" i="58" s="1"/>
  <c r="I4251" i="58" s="1"/>
  <c r="DD38" i="54"/>
  <c r="DC38" i="54"/>
  <c r="BP41" i="14" s="1"/>
  <c r="DB38" i="54"/>
  <c r="DA38" i="54"/>
  <c r="CZ38" i="54"/>
  <c r="CY38" i="54"/>
  <c r="CX38" i="54"/>
  <c r="CW38" i="54"/>
  <c r="CV38" i="54"/>
  <c r="CU38" i="54"/>
  <c r="CT38" i="54"/>
  <c r="G4240" i="58" s="1"/>
  <c r="I4240" i="58" s="1"/>
  <c r="CS38" i="54"/>
  <c r="G4239" i="58" s="1"/>
  <c r="I4239" i="58" s="1"/>
  <c r="CR38" i="54"/>
  <c r="CQ38" i="54"/>
  <c r="CP38" i="54"/>
  <c r="CO38" i="54"/>
  <c r="CN38" i="54"/>
  <c r="CM38" i="54"/>
  <c r="G4233" i="58" s="1"/>
  <c r="I4233" i="58" s="1"/>
  <c r="CL38" i="54"/>
  <c r="CK38" i="54"/>
  <c r="CJ38" i="54"/>
  <c r="CI38" i="54"/>
  <c r="CH38" i="54"/>
  <c r="CG38" i="54"/>
  <c r="BO41" i="14" s="1"/>
  <c r="CF38" i="54"/>
  <c r="CE38" i="54"/>
  <c r="CD38" i="54"/>
  <c r="CC38" i="54"/>
  <c r="CB38" i="54"/>
  <c r="G4222" i="58" s="1"/>
  <c r="I4222" i="58" s="1"/>
  <c r="CA38" i="54"/>
  <c r="BZ38" i="54"/>
  <c r="BY38" i="54"/>
  <c r="BX38" i="54"/>
  <c r="BW38" i="54"/>
  <c r="BV38" i="54"/>
  <c r="BU38" i="54"/>
  <c r="BT38" i="54"/>
  <c r="BS38" i="54"/>
  <c r="BR38" i="54"/>
  <c r="BQ38" i="54"/>
  <c r="BP38" i="54"/>
  <c r="BO38" i="54"/>
  <c r="BN38" i="54"/>
  <c r="BM38" i="54"/>
  <c r="BL38" i="54"/>
  <c r="BK38" i="54"/>
  <c r="BJ38" i="54"/>
  <c r="BN41" i="14" s="1"/>
  <c r="BI38" i="54"/>
  <c r="BH38" i="54"/>
  <c r="BG38" i="54"/>
  <c r="BF38" i="54"/>
  <c r="BE38" i="54"/>
  <c r="BD38" i="54"/>
  <c r="BC38" i="54"/>
  <c r="BB38" i="54"/>
  <c r="BA38" i="54"/>
  <c r="AZ38" i="54"/>
  <c r="AY38" i="54"/>
  <c r="AX38" i="54"/>
  <c r="AW38" i="54"/>
  <c r="AV38" i="54"/>
  <c r="AU38" i="54"/>
  <c r="AT38" i="54"/>
  <c r="G4188" i="58" s="1"/>
  <c r="I4188" i="58" s="1"/>
  <c r="AS38" i="54"/>
  <c r="AR38" i="54"/>
  <c r="AQ38" i="54"/>
  <c r="AP38" i="54"/>
  <c r="AO38" i="54"/>
  <c r="BM41" i="14" s="1"/>
  <c r="AN38" i="54"/>
  <c r="AM38" i="54"/>
  <c r="AL38" i="54"/>
  <c r="AK38" i="54"/>
  <c r="AJ38" i="54"/>
  <c r="AI38" i="54"/>
  <c r="AH38" i="54"/>
  <c r="AG38" i="54"/>
  <c r="AF38" i="54"/>
  <c r="AE38" i="54"/>
  <c r="AD38" i="54"/>
  <c r="AC38" i="54"/>
  <c r="AB38" i="54"/>
  <c r="AA38" i="54"/>
  <c r="Z38" i="54"/>
  <c r="Y38" i="54"/>
  <c r="BL41" i="14" s="1"/>
  <c r="X38" i="54"/>
  <c r="W38" i="54"/>
  <c r="G4165" i="58" s="1"/>
  <c r="I4165" i="58" s="1"/>
  <c r="V38" i="54"/>
  <c r="U38" i="54"/>
  <c r="T38" i="54"/>
  <c r="S38" i="54"/>
  <c r="R38" i="54"/>
  <c r="Q38" i="54"/>
  <c r="P38" i="54"/>
  <c r="G4158" i="58" s="1"/>
  <c r="I4158" i="58" s="1"/>
  <c r="O38" i="54"/>
  <c r="N38" i="54"/>
  <c r="M38" i="54"/>
  <c r="L38" i="54"/>
  <c r="K38" i="54"/>
  <c r="J38" i="54"/>
  <c r="I38" i="54"/>
  <c r="H38" i="54"/>
  <c r="G38" i="54"/>
  <c r="FH37" i="54"/>
  <c r="C4103" i="58" s="1"/>
  <c r="FG37" i="54"/>
  <c r="C4102" i="58" s="1"/>
  <c r="FF37" i="54"/>
  <c r="C4101" i="58" s="1"/>
  <c r="FE37" i="54"/>
  <c r="C4099" i="58" s="1"/>
  <c r="FD37" i="54"/>
  <c r="FC37" i="54"/>
  <c r="FB37" i="54"/>
  <c r="FA37" i="54"/>
  <c r="EZ37" i="54"/>
  <c r="EY37" i="54"/>
  <c r="EX37" i="54"/>
  <c r="EW37" i="54"/>
  <c r="G4090" i="58" s="1"/>
  <c r="I4090" i="58" s="1"/>
  <c r="EV37" i="54"/>
  <c r="EU37" i="54"/>
  <c r="ET37" i="54"/>
  <c r="ES37" i="54"/>
  <c r="BT40" i="14" s="1"/>
  <c r="ER37" i="54"/>
  <c r="BR40" i="14" s="1"/>
  <c r="EQ37" i="54"/>
  <c r="EP37" i="54"/>
  <c r="EO37" i="54"/>
  <c r="EN37" i="54"/>
  <c r="EM37" i="54"/>
  <c r="EL37" i="54"/>
  <c r="EK37" i="54"/>
  <c r="EJ37" i="54"/>
  <c r="EI37" i="54"/>
  <c r="EH37" i="54"/>
  <c r="EG37" i="54"/>
  <c r="G4074" i="58" s="1"/>
  <c r="I4074" i="58" s="1"/>
  <c r="EF37" i="54"/>
  <c r="EE37" i="54"/>
  <c r="ED37" i="54"/>
  <c r="G4071" i="58" s="1"/>
  <c r="I4071" i="58" s="1"/>
  <c r="EC37" i="54"/>
  <c r="EB37" i="54"/>
  <c r="EA37" i="54"/>
  <c r="DZ37" i="54"/>
  <c r="DY37" i="54"/>
  <c r="DX37" i="54"/>
  <c r="DW37" i="54"/>
  <c r="DV37" i="54"/>
  <c r="DU37" i="54"/>
  <c r="DT37" i="54"/>
  <c r="DS37" i="54"/>
  <c r="DR37" i="54"/>
  <c r="DQ37" i="54"/>
  <c r="DP37" i="54"/>
  <c r="DO37" i="54"/>
  <c r="BQ40" i="14" s="1"/>
  <c r="DN37" i="54"/>
  <c r="DM37" i="54"/>
  <c r="DL37" i="54"/>
  <c r="G4053" i="58" s="1"/>
  <c r="I4053" i="58" s="1"/>
  <c r="DK37" i="54"/>
  <c r="DJ37" i="54"/>
  <c r="DI37" i="54"/>
  <c r="DH37" i="54"/>
  <c r="DG37" i="54"/>
  <c r="DF37" i="54"/>
  <c r="DE37" i="54"/>
  <c r="DD37" i="54"/>
  <c r="G4045" i="58" s="1"/>
  <c r="I4045" i="58" s="1"/>
  <c r="DC37" i="54"/>
  <c r="BP40" i="14" s="1"/>
  <c r="DB37" i="54"/>
  <c r="DA37" i="54"/>
  <c r="CZ37" i="54"/>
  <c r="CY37" i="54"/>
  <c r="CX37" i="54"/>
  <c r="CW37" i="54"/>
  <c r="CV37" i="54"/>
  <c r="G4037" i="58" s="1"/>
  <c r="I4037" i="58" s="1"/>
  <c r="CU37" i="54"/>
  <c r="CT37" i="54"/>
  <c r="CS37" i="54"/>
  <c r="CR37" i="54"/>
  <c r="CQ37" i="54"/>
  <c r="CP37" i="54"/>
  <c r="CO37" i="54"/>
  <c r="CN37" i="54"/>
  <c r="CM37" i="54"/>
  <c r="CL37" i="54"/>
  <c r="CK37" i="54"/>
  <c r="CJ37" i="54"/>
  <c r="G4025" i="58" s="1"/>
  <c r="I4025" i="58" s="1"/>
  <c r="CI37" i="54"/>
  <c r="CH37" i="54"/>
  <c r="CG37" i="54"/>
  <c r="BO40" i="14" s="1"/>
  <c r="CF37" i="54"/>
  <c r="CE37" i="54"/>
  <c r="CD37" i="54"/>
  <c r="CC37" i="54"/>
  <c r="CB37" i="54"/>
  <c r="CA37" i="54"/>
  <c r="BZ37" i="54"/>
  <c r="BY37" i="54"/>
  <c r="BX37" i="54"/>
  <c r="BW37" i="54"/>
  <c r="BV37" i="54"/>
  <c r="BU37" i="54"/>
  <c r="BT37" i="54"/>
  <c r="BS37" i="54"/>
  <c r="BR37" i="54"/>
  <c r="BQ37" i="54"/>
  <c r="BP37" i="54"/>
  <c r="BO37" i="54"/>
  <c r="BN37" i="54"/>
  <c r="BM37" i="54"/>
  <c r="BL37" i="54"/>
  <c r="BK37" i="54"/>
  <c r="G4000" i="58" s="1"/>
  <c r="I4000" i="58" s="1"/>
  <c r="BJ37" i="54"/>
  <c r="BN40" i="14" s="1"/>
  <c r="BI37" i="54"/>
  <c r="BH37" i="54"/>
  <c r="G3997" i="58" s="1"/>
  <c r="I3997" i="58" s="1"/>
  <c r="BG37" i="54"/>
  <c r="BF37" i="54"/>
  <c r="BE37" i="54"/>
  <c r="BD37" i="54"/>
  <c r="BC37" i="54"/>
  <c r="BB37" i="54"/>
  <c r="BA37" i="54"/>
  <c r="G3990" i="58" s="1"/>
  <c r="I3990" i="58" s="1"/>
  <c r="AZ37" i="54"/>
  <c r="G3989" i="58" s="1"/>
  <c r="I3989" i="58" s="1"/>
  <c r="AY37" i="54"/>
  <c r="AX37" i="54"/>
  <c r="AW37" i="54"/>
  <c r="AV37" i="54"/>
  <c r="AU37" i="54"/>
  <c r="AT37" i="54"/>
  <c r="AS37" i="54"/>
  <c r="G3982" i="58" s="1"/>
  <c r="I3982" i="58" s="1"/>
  <c r="AR37" i="54"/>
  <c r="AQ37" i="54"/>
  <c r="AP37" i="54"/>
  <c r="AO37" i="54"/>
  <c r="BM40" i="14" s="1"/>
  <c r="AN37" i="54"/>
  <c r="AM37" i="54"/>
  <c r="AL37" i="54"/>
  <c r="AK37" i="54"/>
  <c r="AJ37" i="54"/>
  <c r="AI37" i="54"/>
  <c r="AH37" i="54"/>
  <c r="AG37" i="54"/>
  <c r="AF37" i="54"/>
  <c r="AE37" i="54"/>
  <c r="AD37" i="54"/>
  <c r="G3967" i="58" s="1"/>
  <c r="I3967" i="58" s="1"/>
  <c r="AC37" i="54"/>
  <c r="G3966" i="58" s="1"/>
  <c r="I3966" i="58" s="1"/>
  <c r="AB37" i="54"/>
  <c r="AA37" i="54"/>
  <c r="Z37" i="54"/>
  <c r="Y37" i="54"/>
  <c r="BL40" i="14" s="1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945" i="58" s="1"/>
  <c r="I3945" i="58" s="1"/>
  <c r="G37" i="54"/>
  <c r="G3944" i="58" s="1"/>
  <c r="I3944" i="58" s="1"/>
  <c r="FH36" i="54"/>
  <c r="C3898" i="58" s="1"/>
  <c r="FG36" i="54"/>
  <c r="C3897" i="58" s="1"/>
  <c r="FF36" i="54"/>
  <c r="C3896" i="58" s="1"/>
  <c r="FE36" i="54"/>
  <c r="FD36" i="54"/>
  <c r="FC36" i="54"/>
  <c r="FB36" i="54"/>
  <c r="FA36" i="54"/>
  <c r="EZ36" i="54"/>
  <c r="EY36" i="54"/>
  <c r="EX36" i="54"/>
  <c r="EW36" i="54"/>
  <c r="EV36" i="54"/>
  <c r="EU36" i="54"/>
  <c r="ET36" i="54"/>
  <c r="ES36" i="54"/>
  <c r="BT39" i="14" s="1"/>
  <c r="ER36" i="54"/>
  <c r="BR39" i="14" s="1"/>
  <c r="EQ36" i="54"/>
  <c r="EP36" i="54"/>
  <c r="EO36" i="54"/>
  <c r="EN36" i="54"/>
  <c r="EM36" i="54"/>
  <c r="EL36" i="54"/>
  <c r="EK36" i="54"/>
  <c r="EJ36" i="54"/>
  <c r="EI36" i="54"/>
  <c r="EH36" i="54"/>
  <c r="EG36" i="54"/>
  <c r="G3869" i="58" s="1"/>
  <c r="I3869" i="58" s="1"/>
  <c r="EF36" i="54"/>
  <c r="EE36" i="54"/>
  <c r="ED36" i="54"/>
  <c r="EC36" i="54"/>
  <c r="G3865" i="58" s="1"/>
  <c r="I3865" i="58" s="1"/>
  <c r="EB36" i="54"/>
  <c r="G3864" i="58" s="1"/>
  <c r="I3864" i="58" s="1"/>
  <c r="EA36" i="54"/>
  <c r="DZ36" i="54"/>
  <c r="DY36" i="54"/>
  <c r="G3861" i="58" s="1"/>
  <c r="I3861" i="58" s="1"/>
  <c r="DX36" i="54"/>
  <c r="DW36" i="54"/>
  <c r="DV36" i="54"/>
  <c r="G3858" i="58" s="1"/>
  <c r="I3858" i="58" s="1"/>
  <c r="DU36" i="54"/>
  <c r="DT36" i="54"/>
  <c r="DS36" i="54"/>
  <c r="DR36" i="54"/>
  <c r="DQ36" i="54"/>
  <c r="DP36" i="54"/>
  <c r="DO36" i="54"/>
  <c r="BQ39" i="14" s="1"/>
  <c r="DN36" i="54"/>
  <c r="DM36" i="54"/>
  <c r="DL36" i="54"/>
  <c r="DK36" i="54"/>
  <c r="DJ36" i="54"/>
  <c r="DI36" i="54"/>
  <c r="DH36" i="54"/>
  <c r="DG36" i="54"/>
  <c r="DF36" i="54"/>
  <c r="DE36" i="54"/>
  <c r="DD36" i="54"/>
  <c r="DC36" i="54"/>
  <c r="BP39" i="14" s="1"/>
  <c r="DB36" i="54"/>
  <c r="DA36" i="54"/>
  <c r="CZ36" i="54"/>
  <c r="G3836" i="58" s="1"/>
  <c r="I3836" i="58" s="1"/>
  <c r="CY36" i="54"/>
  <c r="CX36" i="54"/>
  <c r="CW36" i="54"/>
  <c r="G3833" i="58" s="1"/>
  <c r="I3833" i="58" s="1"/>
  <c r="CV36" i="54"/>
  <c r="G3832" i="58" s="1"/>
  <c r="I3832" i="58" s="1"/>
  <c r="CU36" i="54"/>
  <c r="CT36" i="54"/>
  <c r="CS36" i="54"/>
  <c r="CR36" i="54"/>
  <c r="CQ36" i="54"/>
  <c r="CP36" i="54"/>
  <c r="CO36" i="54"/>
  <c r="CN36" i="54"/>
  <c r="CM36" i="54"/>
  <c r="CL36" i="54"/>
  <c r="CK36" i="54"/>
  <c r="CJ36" i="54"/>
  <c r="G3820" i="58" s="1"/>
  <c r="I3820" i="58" s="1"/>
  <c r="CI36" i="54"/>
  <c r="CH36" i="54"/>
  <c r="CG36" i="54"/>
  <c r="BO39" i="14" s="1"/>
  <c r="CF36" i="54"/>
  <c r="CE36" i="54"/>
  <c r="CD36" i="54"/>
  <c r="CC36" i="54"/>
  <c r="CB36" i="54"/>
  <c r="CA36" i="54"/>
  <c r="BZ36" i="54"/>
  <c r="G3810" i="58" s="1"/>
  <c r="I3810" i="58" s="1"/>
  <c r="BY36" i="54"/>
  <c r="G3809" i="58" s="1"/>
  <c r="I3809" i="58" s="1"/>
  <c r="BX36" i="54"/>
  <c r="BW36" i="54"/>
  <c r="BV36" i="54"/>
  <c r="G3806" i="58" s="1"/>
  <c r="I3806" i="58" s="1"/>
  <c r="BU36" i="54"/>
  <c r="BT36" i="54"/>
  <c r="BS36" i="54"/>
  <c r="BR36" i="54"/>
  <c r="BQ36" i="54"/>
  <c r="BP36" i="54"/>
  <c r="BO36" i="54"/>
  <c r="BN36" i="54"/>
  <c r="BM36" i="54"/>
  <c r="BL36" i="54"/>
  <c r="BK36" i="54"/>
  <c r="BJ36" i="54"/>
  <c r="BN39" i="14" s="1"/>
  <c r="BI36" i="54"/>
  <c r="BH36" i="54"/>
  <c r="BG36" i="54"/>
  <c r="BF36" i="54"/>
  <c r="BE36" i="54"/>
  <c r="BD36" i="54"/>
  <c r="BC36" i="54"/>
  <c r="BB36" i="54"/>
  <c r="BA36" i="54"/>
  <c r="AZ36" i="54"/>
  <c r="AY36" i="54"/>
  <c r="AX36" i="54"/>
  <c r="G3782" i="58" s="1"/>
  <c r="I3782" i="58" s="1"/>
  <c r="AW36" i="54"/>
  <c r="AV36" i="54"/>
  <c r="AU36" i="54"/>
  <c r="AT36" i="54"/>
  <c r="AS36" i="54"/>
  <c r="AR36" i="54"/>
  <c r="AQ36" i="54"/>
  <c r="AP36" i="54"/>
  <c r="AO36" i="54"/>
  <c r="BM39" i="14" s="1"/>
  <c r="AN36" i="54"/>
  <c r="AM36" i="54"/>
  <c r="AL36" i="54"/>
  <c r="AK36" i="54"/>
  <c r="AJ36" i="54"/>
  <c r="AI36" i="54"/>
  <c r="AH36" i="54"/>
  <c r="AG36" i="54"/>
  <c r="AF36" i="54"/>
  <c r="AE36" i="54"/>
  <c r="AD36" i="54"/>
  <c r="AC36" i="54"/>
  <c r="AB36" i="54"/>
  <c r="AA36" i="54"/>
  <c r="Z36" i="54"/>
  <c r="Y36" i="54"/>
  <c r="BL39" i="14" s="1"/>
  <c r="X36" i="54"/>
  <c r="W36" i="54"/>
  <c r="V36" i="54"/>
  <c r="G3754" i="58" s="1"/>
  <c r="I3754" i="58" s="1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H35" i="54"/>
  <c r="C3693" i="58" s="1"/>
  <c r="FG35" i="54"/>
  <c r="C3692" i="58" s="1"/>
  <c r="FF35" i="54"/>
  <c r="C3691" i="58" s="1"/>
  <c r="FE35" i="54"/>
  <c r="C3689" i="58" s="1"/>
  <c r="FD35" i="54"/>
  <c r="FC35" i="54"/>
  <c r="FB35" i="54"/>
  <c r="G3685" i="58" s="1"/>
  <c r="I3685" i="58" s="1"/>
  <c r="FA35" i="54"/>
  <c r="EZ35" i="54"/>
  <c r="EY35" i="54"/>
  <c r="G3682" i="58" s="1"/>
  <c r="I3682" i="58" s="1"/>
  <c r="EX35" i="54"/>
  <c r="G3681" i="58" s="1"/>
  <c r="I3681" i="58" s="1"/>
  <c r="EW35" i="54"/>
  <c r="EV35" i="54"/>
  <c r="EU35" i="54"/>
  <c r="ET35" i="54"/>
  <c r="ES35" i="54"/>
  <c r="BT38" i="14" s="1"/>
  <c r="ER35" i="54"/>
  <c r="BR38" i="14" s="1"/>
  <c r="EQ35" i="54"/>
  <c r="EP35" i="54"/>
  <c r="EO35" i="54"/>
  <c r="EN35" i="54"/>
  <c r="EM35" i="54"/>
  <c r="EL35" i="54"/>
  <c r="EK35" i="54"/>
  <c r="EJ35" i="54"/>
  <c r="EI35" i="54"/>
  <c r="EH35" i="54"/>
  <c r="EG35" i="54"/>
  <c r="EF35" i="54"/>
  <c r="EE35" i="54"/>
  <c r="ED35" i="54"/>
  <c r="EC35" i="54"/>
  <c r="EB35" i="54"/>
  <c r="EA35" i="54"/>
  <c r="DZ35" i="54"/>
  <c r="DY35" i="54"/>
  <c r="G3656" i="58" s="1"/>
  <c r="I3656" i="58" s="1"/>
  <c r="DX35" i="54"/>
  <c r="DW35" i="54"/>
  <c r="DV35" i="54"/>
  <c r="DU35" i="54"/>
  <c r="DT35" i="54"/>
  <c r="DS35" i="54"/>
  <c r="DR35" i="54"/>
  <c r="DQ35" i="54"/>
  <c r="DP35" i="54"/>
  <c r="DO35" i="54"/>
  <c r="BQ38" i="14" s="1"/>
  <c r="DN35" i="54"/>
  <c r="DM35" i="54"/>
  <c r="DL35" i="54"/>
  <c r="DK35" i="54"/>
  <c r="DJ35" i="54"/>
  <c r="DI35" i="54"/>
  <c r="DH35" i="54"/>
  <c r="DG35" i="54"/>
  <c r="DF35" i="54"/>
  <c r="DE35" i="54"/>
  <c r="DD35" i="54"/>
  <c r="DC35" i="54"/>
  <c r="BP38" i="14" s="1"/>
  <c r="DB35" i="54"/>
  <c r="G3633" i="58" s="1"/>
  <c r="I3633" i="58" s="1"/>
  <c r="DA35" i="54"/>
  <c r="CZ35" i="54"/>
  <c r="CY35" i="54"/>
  <c r="G3630" i="58" s="1"/>
  <c r="I3630" i="58" s="1"/>
  <c r="CX35" i="54"/>
  <c r="CW35" i="54"/>
  <c r="CV35" i="54"/>
  <c r="CU35" i="54"/>
  <c r="CT35" i="54"/>
  <c r="CS35" i="54"/>
  <c r="CR35" i="54"/>
  <c r="CQ35" i="54"/>
  <c r="CP35" i="54"/>
  <c r="CO35" i="54"/>
  <c r="CN35" i="54"/>
  <c r="G3619" i="58" s="1"/>
  <c r="I3619" i="58" s="1"/>
  <c r="CM35" i="54"/>
  <c r="CL35" i="54"/>
  <c r="G3617" i="58" s="1"/>
  <c r="I3617" i="58" s="1"/>
  <c r="CK35" i="54"/>
  <c r="CJ35" i="54"/>
  <c r="CI35" i="54"/>
  <c r="CH35" i="54"/>
  <c r="CG35" i="54"/>
  <c r="BO38" i="14" s="1"/>
  <c r="CF35" i="54"/>
  <c r="CE35" i="54"/>
  <c r="CD35" i="54"/>
  <c r="CC35" i="54"/>
  <c r="CB35" i="54"/>
  <c r="G3607" i="58" s="1"/>
  <c r="I3607" i="58" s="1"/>
  <c r="CA35" i="54"/>
  <c r="BZ35" i="54"/>
  <c r="BY35" i="54"/>
  <c r="BX35" i="54"/>
  <c r="BW35" i="54"/>
  <c r="BV35" i="54"/>
  <c r="BU35" i="54"/>
  <c r="BT35" i="54"/>
  <c r="BS35" i="54"/>
  <c r="BR35" i="54"/>
  <c r="BQ35" i="54"/>
  <c r="BP35" i="54"/>
  <c r="G3595" i="58" s="1"/>
  <c r="I3595" i="58" s="1"/>
  <c r="BO35" i="54"/>
  <c r="BN35" i="54"/>
  <c r="BM35" i="54"/>
  <c r="BL35" i="54"/>
  <c r="BK35" i="54"/>
  <c r="BJ35" i="54"/>
  <c r="BN38" i="14" s="1"/>
  <c r="BI35" i="54"/>
  <c r="BH35" i="54"/>
  <c r="BG35" i="54"/>
  <c r="BF35" i="54"/>
  <c r="BE35" i="54"/>
  <c r="G3584" i="58" s="1"/>
  <c r="I3584" i="58" s="1"/>
  <c r="BD35" i="54"/>
  <c r="BC35" i="54"/>
  <c r="BB35" i="54"/>
  <c r="BA35" i="54"/>
  <c r="AZ35" i="54"/>
  <c r="AY35" i="54"/>
  <c r="AX35" i="54"/>
  <c r="AW35" i="54"/>
  <c r="AV35" i="54"/>
  <c r="AU35" i="54"/>
  <c r="AT35" i="54"/>
  <c r="AS35" i="54"/>
  <c r="AR35" i="54"/>
  <c r="AQ35" i="54"/>
  <c r="AP35" i="54"/>
  <c r="AO35" i="54"/>
  <c r="BM38" i="14" s="1"/>
  <c r="AN35" i="54"/>
  <c r="AM35" i="54"/>
  <c r="AL35" i="54"/>
  <c r="AK35" i="54"/>
  <c r="AJ35" i="54"/>
  <c r="AI35" i="54"/>
  <c r="AH35" i="54"/>
  <c r="AG35" i="54"/>
  <c r="AF35" i="54"/>
  <c r="G3559" i="58" s="1"/>
  <c r="I3559" i="58" s="1"/>
  <c r="AE35" i="54"/>
  <c r="AD35" i="54"/>
  <c r="AC35" i="54"/>
  <c r="G3556" i="58" s="1"/>
  <c r="I3556" i="58" s="1"/>
  <c r="AB35" i="54"/>
  <c r="G3555" i="58" s="1"/>
  <c r="I3555" i="58" s="1"/>
  <c r="AA35" i="54"/>
  <c r="G3554" i="58" s="1"/>
  <c r="I3554" i="58" s="1"/>
  <c r="Z35" i="54"/>
  <c r="Y35" i="54"/>
  <c r="BL38" i="14" s="1"/>
  <c r="X35" i="54"/>
  <c r="W35" i="54"/>
  <c r="V35" i="54"/>
  <c r="U35" i="54"/>
  <c r="T35" i="54"/>
  <c r="G3547" i="58" s="1"/>
  <c r="I3547" i="58" s="1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H34" i="54"/>
  <c r="C3488" i="58" s="1"/>
  <c r="FG34" i="54"/>
  <c r="C3487" i="58" s="1"/>
  <c r="FF34" i="54"/>
  <c r="C3486" i="58" s="1"/>
  <c r="FE34" i="54"/>
  <c r="C3484" i="58" s="1"/>
  <c r="FD34" i="54"/>
  <c r="FC34" i="54"/>
  <c r="FB34" i="54"/>
  <c r="FA34" i="54"/>
  <c r="EZ34" i="54"/>
  <c r="EY34" i="54"/>
  <c r="EX34" i="54"/>
  <c r="G3476" i="58" s="1"/>
  <c r="I3476" i="58" s="1"/>
  <c r="EW34" i="54"/>
  <c r="EV34" i="54"/>
  <c r="EU34" i="54"/>
  <c r="ET34" i="54"/>
  <c r="ES34" i="54"/>
  <c r="BT37" i="14" s="1"/>
  <c r="ER34" i="54"/>
  <c r="BR37" i="14" s="1"/>
  <c r="EQ34" i="54"/>
  <c r="EP34" i="54"/>
  <c r="EO34" i="54"/>
  <c r="EN34" i="54"/>
  <c r="EM34" i="54"/>
  <c r="EL34" i="54"/>
  <c r="EK34" i="54"/>
  <c r="EJ34" i="54"/>
  <c r="G3462" i="58" s="1"/>
  <c r="I3462" i="58" s="1"/>
  <c r="EI34" i="54"/>
  <c r="EH34" i="54"/>
  <c r="EG34" i="54"/>
  <c r="EF34" i="54"/>
  <c r="G3458" i="58" s="1"/>
  <c r="I3458" i="58" s="1"/>
  <c r="EE34" i="54"/>
  <c r="ED34" i="54"/>
  <c r="EC34" i="54"/>
  <c r="EB34" i="54"/>
  <c r="EA34" i="54"/>
  <c r="DZ34" i="54"/>
  <c r="DY34" i="54"/>
  <c r="DX34" i="54"/>
  <c r="DW34" i="54"/>
  <c r="DV34" i="54"/>
  <c r="DU34" i="54"/>
  <c r="DT34" i="54"/>
  <c r="G3446" i="58" s="1"/>
  <c r="I3446" i="58" s="1"/>
  <c r="DS34" i="54"/>
  <c r="DR34" i="54"/>
  <c r="DQ34" i="54"/>
  <c r="DP34" i="54"/>
  <c r="DO34" i="54"/>
  <c r="BQ37" i="14" s="1"/>
  <c r="DN34" i="54"/>
  <c r="DM34" i="54"/>
  <c r="DL34" i="54"/>
  <c r="DK34" i="54"/>
  <c r="DJ34" i="54"/>
  <c r="DI34" i="54"/>
  <c r="DH34" i="54"/>
  <c r="G3434" i="58" s="1"/>
  <c r="I3434" i="58" s="1"/>
  <c r="DG34" i="54"/>
  <c r="DF34" i="54"/>
  <c r="G3432" i="58" s="1"/>
  <c r="I3432" i="58" s="1"/>
  <c r="DE34" i="54"/>
  <c r="DD34" i="54"/>
  <c r="G3430" i="58" s="1"/>
  <c r="I3430" i="58" s="1"/>
  <c r="DC34" i="54"/>
  <c r="BP37" i="14" s="1"/>
  <c r="DB34" i="54"/>
  <c r="DA34" i="54"/>
  <c r="CZ34" i="54"/>
  <c r="CY34" i="54"/>
  <c r="G3425" i="58" s="1"/>
  <c r="I3425" i="58" s="1"/>
  <c r="CX34" i="54"/>
  <c r="CW34" i="54"/>
  <c r="CV34" i="54"/>
  <c r="CU34" i="54"/>
  <c r="G3421" i="58" s="1"/>
  <c r="I3421" i="58" s="1"/>
  <c r="CT34" i="54"/>
  <c r="CS34" i="54"/>
  <c r="CR34" i="54"/>
  <c r="CQ34" i="54"/>
  <c r="CP34" i="54"/>
  <c r="CO34" i="54"/>
  <c r="CN34" i="54"/>
  <c r="CM34" i="54"/>
  <c r="CL34" i="54"/>
  <c r="CK34" i="54"/>
  <c r="CJ34" i="54"/>
  <c r="CI34" i="54"/>
  <c r="CH34" i="54"/>
  <c r="CG34" i="54"/>
  <c r="BO37" i="14" s="1"/>
  <c r="CF34" i="54"/>
  <c r="CE34" i="54"/>
  <c r="CD34" i="54"/>
  <c r="CC34" i="54"/>
  <c r="CB34" i="54"/>
  <c r="CA34" i="54"/>
  <c r="BZ34" i="54"/>
  <c r="BY34" i="54"/>
  <c r="BX34" i="54"/>
  <c r="BW34" i="54"/>
  <c r="BV34" i="54"/>
  <c r="BU34" i="54"/>
  <c r="BT34" i="54"/>
  <c r="BS34" i="54"/>
  <c r="G3393" i="58" s="1"/>
  <c r="I3393" i="58" s="1"/>
  <c r="BR34" i="54"/>
  <c r="BQ34" i="54"/>
  <c r="G3391" i="58" s="1"/>
  <c r="I3391" i="58" s="1"/>
  <c r="BP34" i="54"/>
  <c r="BO34" i="54"/>
  <c r="G3389" i="58" s="1"/>
  <c r="I3389" i="58" s="1"/>
  <c r="BN34" i="54"/>
  <c r="BM34" i="54"/>
  <c r="BL34" i="54"/>
  <c r="BK34" i="54"/>
  <c r="BJ34" i="54"/>
  <c r="BN37" i="14" s="1"/>
  <c r="BI34" i="54"/>
  <c r="BH34" i="54"/>
  <c r="BG34" i="54"/>
  <c r="BF34" i="54"/>
  <c r="BE34" i="54"/>
  <c r="BD34" i="54"/>
  <c r="BC34" i="54"/>
  <c r="BB34" i="54"/>
  <c r="BA34" i="54"/>
  <c r="AZ34" i="54"/>
  <c r="AY34" i="54"/>
  <c r="AX34" i="54"/>
  <c r="AW34" i="54"/>
  <c r="AV34" i="54"/>
  <c r="AU34" i="54"/>
  <c r="AT34" i="54"/>
  <c r="G3368" i="58" s="1"/>
  <c r="I3368" i="58" s="1"/>
  <c r="AS34" i="54"/>
  <c r="AR34" i="54"/>
  <c r="AQ34" i="54"/>
  <c r="AP34" i="54"/>
  <c r="AO34" i="54"/>
  <c r="BM37" i="14" s="1"/>
  <c r="AN34" i="54"/>
  <c r="AM34" i="54"/>
  <c r="AL34" i="54"/>
  <c r="AK34" i="54"/>
  <c r="AJ34" i="54"/>
  <c r="AI34" i="54"/>
  <c r="AH34" i="54"/>
  <c r="AG34" i="54"/>
  <c r="AF34" i="54"/>
  <c r="AE34" i="54"/>
  <c r="AD34" i="54"/>
  <c r="G3352" i="58" s="1"/>
  <c r="I3352" i="58" s="1"/>
  <c r="AC34" i="54"/>
  <c r="AB34" i="54"/>
  <c r="AA34" i="54"/>
  <c r="Z34" i="54"/>
  <c r="Y34" i="54"/>
  <c r="BL37" i="14" s="1"/>
  <c r="X34" i="54"/>
  <c r="W34" i="54"/>
  <c r="V34" i="54"/>
  <c r="U34" i="54"/>
  <c r="T34" i="54"/>
  <c r="S34" i="54"/>
  <c r="R34" i="54"/>
  <c r="Q34" i="54"/>
  <c r="P34" i="54"/>
  <c r="G3338" i="58" s="1"/>
  <c r="I3338" i="58" s="1"/>
  <c r="O34" i="54"/>
  <c r="N34" i="54"/>
  <c r="M34" i="54"/>
  <c r="L34" i="54"/>
  <c r="G3334" i="58" s="1"/>
  <c r="I3334" i="58" s="1"/>
  <c r="K34" i="54"/>
  <c r="G3333" i="58" s="1"/>
  <c r="I3333" i="58" s="1"/>
  <c r="J34" i="54"/>
  <c r="I34" i="54"/>
  <c r="H34" i="54"/>
  <c r="G34" i="54"/>
  <c r="FH33" i="54"/>
  <c r="C3283" i="58" s="1"/>
  <c r="FG33" i="54"/>
  <c r="C3282" i="58" s="1"/>
  <c r="FF33" i="54"/>
  <c r="C3281" i="58" s="1"/>
  <c r="FE33" i="54"/>
  <c r="C3279" i="58" s="1"/>
  <c r="FD33" i="54"/>
  <c r="FC33" i="54"/>
  <c r="FB33" i="54"/>
  <c r="FA33" i="54"/>
  <c r="EZ33" i="54"/>
  <c r="EY33" i="54"/>
  <c r="G3272" i="58" s="1"/>
  <c r="I3272" i="58" s="1"/>
  <c r="EX33" i="54"/>
  <c r="EW33" i="54"/>
  <c r="EV33" i="54"/>
  <c r="EU33" i="54"/>
  <c r="ET33" i="54"/>
  <c r="ES33" i="54"/>
  <c r="BT36" i="14" s="1"/>
  <c r="ER33" i="54"/>
  <c r="BR36" i="14" s="1"/>
  <c r="EQ33" i="54"/>
  <c r="G3264" i="58" s="1"/>
  <c r="I3264" i="58" s="1"/>
  <c r="EP33" i="54"/>
  <c r="G3263" i="58" s="1"/>
  <c r="I3263" i="58" s="1"/>
  <c r="EO33" i="54"/>
  <c r="EN33" i="54"/>
  <c r="EM33" i="54"/>
  <c r="EL33" i="54"/>
  <c r="EK33" i="54"/>
  <c r="EJ33" i="54"/>
  <c r="EI33" i="54"/>
  <c r="EH33" i="54"/>
  <c r="EG33" i="54"/>
  <c r="EF33" i="54"/>
  <c r="EE33" i="54"/>
  <c r="ED33" i="54"/>
  <c r="EC33" i="54"/>
  <c r="EB33" i="54"/>
  <c r="EA33" i="54"/>
  <c r="DZ33" i="54"/>
  <c r="DY33" i="54"/>
  <c r="DX33" i="54"/>
  <c r="DW33" i="54"/>
  <c r="G3244" i="58" s="1"/>
  <c r="I3244" i="58" s="1"/>
  <c r="DV33" i="54"/>
  <c r="DU33" i="54"/>
  <c r="DT33" i="54"/>
  <c r="DS33" i="54"/>
  <c r="DR33" i="54"/>
  <c r="DQ33" i="54"/>
  <c r="DP33" i="54"/>
  <c r="G3237" i="58" s="1"/>
  <c r="I3237" i="58" s="1"/>
  <c r="DO33" i="54"/>
  <c r="BQ36" i="14" s="1"/>
  <c r="DN33" i="54"/>
  <c r="DM33" i="54"/>
  <c r="DL33" i="54"/>
  <c r="DK33" i="54"/>
  <c r="DJ33" i="54"/>
  <c r="G3231" i="58" s="1"/>
  <c r="I3231" i="58" s="1"/>
  <c r="DI33" i="54"/>
  <c r="G3230" i="58" s="1"/>
  <c r="I3230" i="58" s="1"/>
  <c r="DH33" i="54"/>
  <c r="G3229" i="58" s="1"/>
  <c r="I3229" i="58" s="1"/>
  <c r="DG33" i="54"/>
  <c r="DF33" i="54"/>
  <c r="DE33" i="54"/>
  <c r="DD33" i="54"/>
  <c r="DC33" i="54"/>
  <c r="BP36" i="14" s="1"/>
  <c r="DB33" i="54"/>
  <c r="DA33" i="54"/>
  <c r="CZ33" i="54"/>
  <c r="CY33" i="54"/>
  <c r="CX33" i="54"/>
  <c r="CW33" i="54"/>
  <c r="CV33" i="54"/>
  <c r="CU33" i="54"/>
  <c r="CT33" i="54"/>
  <c r="CS33" i="54"/>
  <c r="CR33" i="54"/>
  <c r="CQ33" i="54"/>
  <c r="CP33" i="54"/>
  <c r="CO33" i="54"/>
  <c r="CN33" i="54"/>
  <c r="CM33" i="54"/>
  <c r="CL33" i="54"/>
  <c r="CK33" i="54"/>
  <c r="CJ33" i="54"/>
  <c r="G3205" i="58" s="1"/>
  <c r="I3205" i="58" s="1"/>
  <c r="CI33" i="54"/>
  <c r="G3204" i="58" s="1"/>
  <c r="I3204" i="58" s="1"/>
  <c r="CH33" i="54"/>
  <c r="CG33" i="54"/>
  <c r="BO36" i="14" s="1"/>
  <c r="CF33" i="54"/>
  <c r="CE33" i="54"/>
  <c r="CD33" i="54"/>
  <c r="CC33" i="54"/>
  <c r="CB33" i="54"/>
  <c r="CA33" i="54"/>
  <c r="BZ33" i="54"/>
  <c r="BY33" i="54"/>
  <c r="BX33" i="54"/>
  <c r="G3193" i="58" s="1"/>
  <c r="I3193" i="58" s="1"/>
  <c r="BW33" i="54"/>
  <c r="BV33" i="54"/>
  <c r="BU33" i="54"/>
  <c r="BT33" i="54"/>
  <c r="BS33" i="54"/>
  <c r="G3188" i="58" s="1"/>
  <c r="I3188" i="58" s="1"/>
  <c r="BR33" i="54"/>
  <c r="BQ33" i="54"/>
  <c r="G3186" i="58" s="1"/>
  <c r="I3186" i="58" s="1"/>
  <c r="BP33" i="54"/>
  <c r="BO33" i="54"/>
  <c r="BN33" i="54"/>
  <c r="G3183" i="58" s="1"/>
  <c r="I3183" i="58" s="1"/>
  <c r="BM33" i="54"/>
  <c r="BL33" i="54"/>
  <c r="BK33" i="54"/>
  <c r="BJ33" i="54"/>
  <c r="BN36" i="14" s="1"/>
  <c r="BI33" i="54"/>
  <c r="BH33" i="54"/>
  <c r="BG33" i="54"/>
  <c r="BF33" i="54"/>
  <c r="BE33" i="54"/>
  <c r="BD33" i="54"/>
  <c r="BC33" i="54"/>
  <c r="BB33" i="54"/>
  <c r="BA33" i="54"/>
  <c r="AZ33" i="54"/>
  <c r="AY33" i="54"/>
  <c r="AX33" i="54"/>
  <c r="AW33" i="54"/>
  <c r="AV33" i="54"/>
  <c r="G3165" i="58" s="1"/>
  <c r="I3165" i="58" s="1"/>
  <c r="AU33" i="54"/>
  <c r="AT33" i="54"/>
  <c r="G3163" i="58" s="1"/>
  <c r="I3163" i="58" s="1"/>
  <c r="AS33" i="54"/>
  <c r="AR33" i="54"/>
  <c r="AQ33" i="54"/>
  <c r="AP33" i="54"/>
  <c r="AO33" i="54"/>
  <c r="BM36" i="14" s="1"/>
  <c r="AN33" i="54"/>
  <c r="AM33" i="54"/>
  <c r="AL33" i="54"/>
  <c r="AK33" i="54"/>
  <c r="AJ33" i="54"/>
  <c r="AI33" i="54"/>
  <c r="AH33" i="54"/>
  <c r="AG33" i="54"/>
  <c r="AF33" i="54"/>
  <c r="AE33" i="54"/>
  <c r="AD33" i="54"/>
  <c r="G3147" i="58" s="1"/>
  <c r="I3147" i="58" s="1"/>
  <c r="AC33" i="54"/>
  <c r="AB33" i="54"/>
  <c r="AA33" i="54"/>
  <c r="Z33" i="54"/>
  <c r="Y33" i="54"/>
  <c r="BL36" i="14" s="1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G3124" i="58" s="1"/>
  <c r="I3124" i="58" s="1"/>
  <c r="FH32" i="54"/>
  <c r="C3078" i="58" s="1"/>
  <c r="FG32" i="54"/>
  <c r="C3077" i="58" s="1"/>
  <c r="FF32" i="54"/>
  <c r="C3076" i="58" s="1"/>
  <c r="FE32" i="54"/>
  <c r="C3074" i="58" s="1"/>
  <c r="FD32" i="54"/>
  <c r="FC32" i="54"/>
  <c r="FB32" i="54"/>
  <c r="FA32" i="54"/>
  <c r="EZ32" i="54"/>
  <c r="EY32" i="54"/>
  <c r="EX32" i="54"/>
  <c r="EW32" i="54"/>
  <c r="EV32" i="54"/>
  <c r="EU32" i="54"/>
  <c r="ET32" i="54"/>
  <c r="ES32" i="54"/>
  <c r="BT35" i="14" s="1"/>
  <c r="ER32" i="54"/>
  <c r="BR35" i="14" s="1"/>
  <c r="EQ32" i="54"/>
  <c r="EP32" i="54"/>
  <c r="EO32" i="54"/>
  <c r="EN32" i="54"/>
  <c r="EM32" i="54"/>
  <c r="G3055" i="58" s="1"/>
  <c r="I3055" i="58" s="1"/>
  <c r="EL32" i="54"/>
  <c r="EK32" i="54"/>
  <c r="EJ32" i="54"/>
  <c r="EI32" i="54"/>
  <c r="EH32" i="54"/>
  <c r="EG32" i="54"/>
  <c r="EF32" i="54"/>
  <c r="EE32" i="54"/>
  <c r="ED32" i="54"/>
  <c r="EC32" i="54"/>
  <c r="EB32" i="54"/>
  <c r="EA32" i="54"/>
  <c r="DZ32" i="54"/>
  <c r="DY32" i="54"/>
  <c r="G3041" i="58" s="1"/>
  <c r="I3041" i="58" s="1"/>
  <c r="DX32" i="54"/>
  <c r="G3040" i="58" s="1"/>
  <c r="I3040" i="58" s="1"/>
  <c r="DW32" i="54"/>
  <c r="G3039" i="58" s="1"/>
  <c r="I3039" i="58" s="1"/>
  <c r="DV32" i="54"/>
  <c r="DU32" i="54"/>
  <c r="DT32" i="54"/>
  <c r="DS32" i="54"/>
  <c r="DR32" i="54"/>
  <c r="DQ32" i="54"/>
  <c r="DP32" i="54"/>
  <c r="DO32" i="54"/>
  <c r="BQ35" i="14" s="1"/>
  <c r="DN32" i="54"/>
  <c r="DM32" i="54"/>
  <c r="DL32" i="54"/>
  <c r="DK32" i="54"/>
  <c r="DJ32" i="54"/>
  <c r="DI32" i="54"/>
  <c r="DH32" i="54"/>
  <c r="DG32" i="54"/>
  <c r="DF32" i="54"/>
  <c r="DE32" i="54"/>
  <c r="DD32" i="54"/>
  <c r="DC32" i="54"/>
  <c r="BP35" i="14" s="1"/>
  <c r="DB32" i="54"/>
  <c r="DA32" i="54"/>
  <c r="CZ32" i="54"/>
  <c r="CY32" i="54"/>
  <c r="CX32" i="54"/>
  <c r="G3014" i="58" s="1"/>
  <c r="I3014" i="58" s="1"/>
  <c r="CW32" i="54"/>
  <c r="CV32" i="54"/>
  <c r="CU32" i="54"/>
  <c r="CT32" i="54"/>
  <c r="CS32" i="54"/>
  <c r="CR32" i="54"/>
  <c r="G3008" i="58" s="1"/>
  <c r="I3008" i="58" s="1"/>
  <c r="CQ32" i="54"/>
  <c r="G3007" i="58" s="1"/>
  <c r="I3007" i="58" s="1"/>
  <c r="CP32" i="54"/>
  <c r="CO32" i="54"/>
  <c r="CN32" i="54"/>
  <c r="CM32" i="54"/>
  <c r="CL32" i="54"/>
  <c r="CK32" i="54"/>
  <c r="CJ32" i="54"/>
  <c r="CI32" i="54"/>
  <c r="CH32" i="54"/>
  <c r="CG32" i="54"/>
  <c r="BO35" i="14" s="1"/>
  <c r="CF32" i="54"/>
  <c r="CE32" i="54"/>
  <c r="G2995" i="58" s="1"/>
  <c r="I2995" i="58" s="1"/>
  <c r="CD32" i="54"/>
  <c r="CC32" i="54"/>
  <c r="CB32" i="54"/>
  <c r="CA32" i="54"/>
  <c r="BZ32" i="54"/>
  <c r="BY32" i="54"/>
  <c r="BX32" i="54"/>
  <c r="G2988" i="58" s="1"/>
  <c r="I2988" i="58" s="1"/>
  <c r="BW32" i="54"/>
  <c r="BV32" i="54"/>
  <c r="BU32" i="54"/>
  <c r="BT32" i="54"/>
  <c r="G2984" i="58" s="1"/>
  <c r="I2984" i="58" s="1"/>
  <c r="BS32" i="54"/>
  <c r="BR32" i="54"/>
  <c r="BQ32" i="54"/>
  <c r="BP32" i="54"/>
  <c r="BO32" i="54"/>
  <c r="BN32" i="54"/>
  <c r="BM32" i="54"/>
  <c r="BL32" i="54"/>
  <c r="BK32" i="54"/>
  <c r="BJ32" i="54"/>
  <c r="BN35" i="14" s="1"/>
  <c r="BI32" i="54"/>
  <c r="BH32" i="54"/>
  <c r="BG32" i="54"/>
  <c r="BF32" i="54"/>
  <c r="BE32" i="54"/>
  <c r="BD32" i="54"/>
  <c r="BC32" i="54"/>
  <c r="BB32" i="54"/>
  <c r="BA32" i="54"/>
  <c r="AZ32" i="54"/>
  <c r="AY32" i="54"/>
  <c r="AX32" i="54"/>
  <c r="AW32" i="54"/>
  <c r="AV32" i="54"/>
  <c r="AU32" i="54"/>
  <c r="AT32" i="54"/>
  <c r="AS32" i="54"/>
  <c r="AR32" i="54"/>
  <c r="AQ32" i="54"/>
  <c r="AP32" i="54"/>
  <c r="AO32" i="54"/>
  <c r="BM35" i="14" s="1"/>
  <c r="AN32" i="54"/>
  <c r="AM32" i="54"/>
  <c r="AL32" i="54"/>
  <c r="AK32" i="54"/>
  <c r="AJ32" i="54"/>
  <c r="AI32" i="54"/>
  <c r="G2947" i="58" s="1"/>
  <c r="I2947" i="58" s="1"/>
  <c r="AH32" i="54"/>
  <c r="AG32" i="54"/>
  <c r="G2945" i="58" s="1"/>
  <c r="I2945" i="58" s="1"/>
  <c r="AF32" i="54"/>
  <c r="AE32" i="54"/>
  <c r="AD32" i="54"/>
  <c r="AC32" i="54"/>
  <c r="AB32" i="54"/>
  <c r="AA32" i="54"/>
  <c r="Z32" i="54"/>
  <c r="Y32" i="54"/>
  <c r="BL35" i="14" s="1"/>
  <c r="X32" i="54"/>
  <c r="W32" i="54"/>
  <c r="V32" i="54"/>
  <c r="U32" i="54"/>
  <c r="T32" i="54"/>
  <c r="G2932" i="58" s="1"/>
  <c r="I2932" i="58" s="1"/>
  <c r="S32" i="54"/>
  <c r="R32" i="54"/>
  <c r="Q32" i="54"/>
  <c r="P32" i="54"/>
  <c r="O32" i="54"/>
  <c r="N32" i="54"/>
  <c r="M32" i="54"/>
  <c r="L32" i="54"/>
  <c r="K32" i="54"/>
  <c r="J32" i="54"/>
  <c r="I32" i="54"/>
  <c r="H32" i="54"/>
  <c r="G32" i="54"/>
  <c r="FH31" i="54"/>
  <c r="C2873" i="58" s="1"/>
  <c r="FG31" i="54"/>
  <c r="C2872" i="58" s="1"/>
  <c r="FF31" i="54"/>
  <c r="C2871" i="58" s="1"/>
  <c r="FE31" i="54"/>
  <c r="C2869" i="58" s="1"/>
  <c r="FD31" i="54"/>
  <c r="FC31" i="54"/>
  <c r="FB31" i="54"/>
  <c r="FA31" i="54"/>
  <c r="EZ31" i="54"/>
  <c r="EY31" i="54"/>
  <c r="EX31" i="54"/>
  <c r="EW31" i="54"/>
  <c r="EV31" i="54"/>
  <c r="EU31" i="54"/>
  <c r="G2858" i="58" s="1"/>
  <c r="I2858" i="58" s="1"/>
  <c r="ET31" i="54"/>
  <c r="ES31" i="54"/>
  <c r="BT34" i="14" s="1"/>
  <c r="ER31" i="54"/>
  <c r="BR34" i="14" s="1"/>
  <c r="EQ31" i="54"/>
  <c r="EP31" i="54"/>
  <c r="EO31" i="54"/>
  <c r="EN31" i="54"/>
  <c r="EM31" i="54"/>
  <c r="EL31" i="54"/>
  <c r="EK31" i="54"/>
  <c r="EJ31" i="54"/>
  <c r="EI31" i="54"/>
  <c r="EH31" i="54"/>
  <c r="EG31" i="54"/>
  <c r="EF31" i="54"/>
  <c r="EE31" i="54"/>
  <c r="ED31" i="54"/>
  <c r="EC31" i="54"/>
  <c r="EB31" i="54"/>
  <c r="EA31" i="54"/>
  <c r="DZ31" i="54"/>
  <c r="DY31" i="54"/>
  <c r="DX31" i="54"/>
  <c r="DW31" i="54"/>
  <c r="DV31" i="54"/>
  <c r="DU31" i="54"/>
  <c r="DT31" i="54"/>
  <c r="DS31" i="54"/>
  <c r="DR31" i="54"/>
  <c r="DQ31" i="54"/>
  <c r="DP31" i="54"/>
  <c r="DO31" i="54"/>
  <c r="BQ34" i="14" s="1"/>
  <c r="DN31" i="54"/>
  <c r="DM31" i="54"/>
  <c r="DL31" i="54"/>
  <c r="DK31" i="54"/>
  <c r="DJ31" i="54"/>
  <c r="DI31" i="54"/>
  <c r="DH31" i="54"/>
  <c r="DG31" i="54"/>
  <c r="DF31" i="54"/>
  <c r="DE31" i="54"/>
  <c r="DD31" i="54"/>
  <c r="DC31" i="54"/>
  <c r="BP34" i="14" s="1"/>
  <c r="DB31" i="54"/>
  <c r="DA31" i="54"/>
  <c r="CZ31" i="54"/>
  <c r="CY31" i="54"/>
  <c r="CX31" i="54"/>
  <c r="CW31" i="54"/>
  <c r="CV31" i="54"/>
  <c r="CU31" i="54"/>
  <c r="CT31" i="54"/>
  <c r="CS31" i="54"/>
  <c r="CR31" i="54"/>
  <c r="CQ31" i="54"/>
  <c r="CP31" i="54"/>
  <c r="CO31" i="54"/>
  <c r="G2800" i="58" s="1"/>
  <c r="I2800" i="58" s="1"/>
  <c r="CN31" i="54"/>
  <c r="CM31" i="54"/>
  <c r="CL31" i="54"/>
  <c r="CK31" i="54"/>
  <c r="CJ31" i="54"/>
  <c r="CI31" i="54"/>
  <c r="CH31" i="54"/>
  <c r="CG31" i="54"/>
  <c r="BO34" i="14" s="1"/>
  <c r="CF31" i="54"/>
  <c r="CE31" i="54"/>
  <c r="G2790" i="58" s="1"/>
  <c r="I2790" i="58" s="1"/>
  <c r="CD31" i="54"/>
  <c r="G2789" i="58" s="1"/>
  <c r="I2789" i="58" s="1"/>
  <c r="CC31" i="54"/>
  <c r="G2788" i="58" s="1"/>
  <c r="I2788" i="58" s="1"/>
  <c r="CB31" i="54"/>
  <c r="G2787" i="58" s="1"/>
  <c r="I2787" i="58" s="1"/>
  <c r="CA31" i="54"/>
  <c r="BZ31" i="54"/>
  <c r="BY31" i="54"/>
  <c r="BX31" i="54"/>
  <c r="BW31" i="54"/>
  <c r="BV31" i="54"/>
  <c r="BU31" i="54"/>
  <c r="BT31" i="54"/>
  <c r="BS31" i="54"/>
  <c r="BR31" i="54"/>
  <c r="BQ31" i="54"/>
  <c r="G2776" i="58" s="1"/>
  <c r="I2776" i="58" s="1"/>
  <c r="BP31" i="54"/>
  <c r="BO31" i="54"/>
  <c r="BN31" i="54"/>
  <c r="BM31" i="54"/>
  <c r="G2772" i="58" s="1"/>
  <c r="I2772" i="58" s="1"/>
  <c r="BL31" i="54"/>
  <c r="BK31" i="54"/>
  <c r="BJ31" i="54"/>
  <c r="BN34" i="14" s="1"/>
  <c r="BI31" i="54"/>
  <c r="BH31" i="54"/>
  <c r="BG31" i="54"/>
  <c r="BF31" i="54"/>
  <c r="BE31" i="54"/>
  <c r="BD31" i="54"/>
  <c r="BC31" i="54"/>
  <c r="BB31" i="54"/>
  <c r="BA31" i="54"/>
  <c r="AZ31" i="54"/>
  <c r="AY31" i="54"/>
  <c r="AX31" i="54"/>
  <c r="AW31" i="54"/>
  <c r="AV31" i="54"/>
  <c r="AU31" i="54"/>
  <c r="AT31" i="54"/>
  <c r="AS31" i="54"/>
  <c r="AR31" i="54"/>
  <c r="AQ31" i="54"/>
  <c r="AP31" i="54"/>
  <c r="AO31" i="54"/>
  <c r="BM34" i="14" s="1"/>
  <c r="AN31" i="54"/>
  <c r="AM31" i="54"/>
  <c r="AL31" i="54"/>
  <c r="AK31" i="54"/>
  <c r="AJ31" i="54"/>
  <c r="AI31" i="54"/>
  <c r="AH31" i="54"/>
  <c r="AG31" i="54"/>
  <c r="G2740" i="58" s="1"/>
  <c r="I2740" i="58" s="1"/>
  <c r="AF31" i="54"/>
  <c r="AE31" i="54"/>
  <c r="G2738" i="58" s="1"/>
  <c r="I2738" i="58" s="1"/>
  <c r="AD31" i="54"/>
  <c r="G2737" i="58" s="1"/>
  <c r="I2737" i="58" s="1"/>
  <c r="AC31" i="54"/>
  <c r="G2736" i="58" s="1"/>
  <c r="I2736" i="58" s="1"/>
  <c r="AB31" i="54"/>
  <c r="G2735" i="58" s="1"/>
  <c r="I2735" i="58" s="1"/>
  <c r="AA31" i="54"/>
  <c r="Z31" i="54"/>
  <c r="Y31" i="54"/>
  <c r="BL34" i="14" s="1"/>
  <c r="X31" i="54"/>
  <c r="W31" i="54"/>
  <c r="V31" i="54"/>
  <c r="U31" i="54"/>
  <c r="T31" i="54"/>
  <c r="G2727" i="58" s="1"/>
  <c r="I2727" i="58" s="1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H30" i="54"/>
  <c r="C2668" i="58" s="1"/>
  <c r="FG30" i="54"/>
  <c r="C2667" i="58" s="1"/>
  <c r="FF30" i="54"/>
  <c r="C2666" i="58" s="1"/>
  <c r="FE30" i="54"/>
  <c r="C2664" i="58" s="1"/>
  <c r="FD30" i="54"/>
  <c r="FC30" i="54"/>
  <c r="FB30" i="54"/>
  <c r="FA30" i="54"/>
  <c r="EZ30" i="54"/>
  <c r="EY30" i="54"/>
  <c r="G2657" i="58" s="1"/>
  <c r="I2657" i="58" s="1"/>
  <c r="EX30" i="54"/>
  <c r="EW30" i="54"/>
  <c r="EV30" i="54"/>
  <c r="EU30" i="54"/>
  <c r="ET30" i="54"/>
  <c r="ES30" i="54"/>
  <c r="BT33" i="14" s="1"/>
  <c r="ER30" i="54"/>
  <c r="BR33" i="14" s="1"/>
  <c r="EQ30" i="54"/>
  <c r="EP30" i="54"/>
  <c r="EO30" i="54"/>
  <c r="EN30" i="54"/>
  <c r="EM30" i="54"/>
  <c r="EL30" i="54"/>
  <c r="EK30" i="54"/>
  <c r="EJ30" i="54"/>
  <c r="EI30" i="54"/>
  <c r="EH30" i="54"/>
  <c r="EG30" i="54"/>
  <c r="EF30" i="54"/>
  <c r="EE30" i="54"/>
  <c r="ED30" i="54"/>
  <c r="EC30" i="54"/>
  <c r="EB30" i="54"/>
  <c r="EA30" i="54"/>
  <c r="DZ30" i="54"/>
  <c r="DY30" i="54"/>
  <c r="DX30" i="54"/>
  <c r="DW30" i="54"/>
  <c r="DV30" i="54"/>
  <c r="DU30" i="54"/>
  <c r="DT30" i="54"/>
  <c r="DS30" i="54"/>
  <c r="DR30" i="54"/>
  <c r="DQ30" i="54"/>
  <c r="DP30" i="54"/>
  <c r="DO30" i="54"/>
  <c r="BQ33" i="14" s="1"/>
  <c r="DN30" i="54"/>
  <c r="DM30" i="54"/>
  <c r="DL30" i="54"/>
  <c r="DK30" i="54"/>
  <c r="DJ30" i="54"/>
  <c r="DI30" i="54"/>
  <c r="DH30" i="54"/>
  <c r="DG30" i="54"/>
  <c r="DF30" i="54"/>
  <c r="DE30" i="54"/>
  <c r="DD30" i="54"/>
  <c r="DC30" i="54"/>
  <c r="BP33" i="14" s="1"/>
  <c r="DB30" i="54"/>
  <c r="DA30" i="54"/>
  <c r="CZ30" i="54"/>
  <c r="CY30" i="54"/>
  <c r="CX30" i="54"/>
  <c r="CW30" i="54"/>
  <c r="CV30" i="54"/>
  <c r="CU30" i="54"/>
  <c r="CT30" i="54"/>
  <c r="CS30" i="54"/>
  <c r="CR30" i="54"/>
  <c r="CQ30" i="54"/>
  <c r="CP30" i="54"/>
  <c r="CO30" i="54"/>
  <c r="CN30" i="54"/>
  <c r="CM30" i="54"/>
  <c r="CL30" i="54"/>
  <c r="CK30" i="54"/>
  <c r="CJ30" i="54"/>
  <c r="CI30" i="54"/>
  <c r="CH30" i="54"/>
  <c r="G2588" i="58" s="1"/>
  <c r="I2588" i="58" s="1"/>
  <c r="CG30" i="54"/>
  <c r="BO33" i="14" s="1"/>
  <c r="CF30" i="54"/>
  <c r="G2586" i="58" s="1"/>
  <c r="I2586" i="58" s="1"/>
  <c r="CE30" i="54"/>
  <c r="CD30" i="54"/>
  <c r="CC30" i="54"/>
  <c r="CB30" i="54"/>
  <c r="CA30" i="54"/>
  <c r="BZ30" i="54"/>
  <c r="BY30" i="54"/>
  <c r="BX30" i="54"/>
  <c r="BW30" i="54"/>
  <c r="BV30" i="54"/>
  <c r="BU30" i="54"/>
  <c r="BT30" i="54"/>
  <c r="BS30" i="54"/>
  <c r="BR30" i="54"/>
  <c r="BQ30" i="54"/>
  <c r="BP30" i="54"/>
  <c r="BO30" i="54"/>
  <c r="BN30" i="54"/>
  <c r="BM30" i="54"/>
  <c r="BL30" i="54"/>
  <c r="BK30" i="54"/>
  <c r="BJ30" i="54"/>
  <c r="BN33" i="14" s="1"/>
  <c r="BI30" i="54"/>
  <c r="BH30" i="54"/>
  <c r="BG30" i="54"/>
  <c r="BF30" i="54"/>
  <c r="BE30" i="54"/>
  <c r="BD30" i="54"/>
  <c r="BC30" i="54"/>
  <c r="BB30" i="54"/>
  <c r="BA30" i="54"/>
  <c r="AZ30" i="54"/>
  <c r="AY30" i="54"/>
  <c r="AX30" i="54"/>
  <c r="AW30" i="54"/>
  <c r="AV30" i="54"/>
  <c r="AU30" i="54"/>
  <c r="AT30" i="54"/>
  <c r="AS30" i="54"/>
  <c r="AR30" i="54"/>
  <c r="G2546" i="58" s="1"/>
  <c r="I2546" i="58" s="1"/>
  <c r="AQ30" i="54"/>
  <c r="G2545" i="58" s="1"/>
  <c r="I2545" i="58" s="1"/>
  <c r="AP30" i="54"/>
  <c r="AO30" i="54"/>
  <c r="BM33" i="14" s="1"/>
  <c r="AN30" i="54"/>
  <c r="AM30" i="54"/>
  <c r="AL30" i="54"/>
  <c r="AK30" i="54"/>
  <c r="AJ30" i="54"/>
  <c r="G2538" i="58" s="1"/>
  <c r="I2538" i="58" s="1"/>
  <c r="AI30" i="54"/>
  <c r="AH30" i="54"/>
  <c r="AG30" i="54"/>
  <c r="AF30" i="54"/>
  <c r="AE30" i="54"/>
  <c r="AD30" i="54"/>
  <c r="AC30" i="54"/>
  <c r="AB30" i="54"/>
  <c r="AA30" i="54"/>
  <c r="Z30" i="54"/>
  <c r="Y30" i="54"/>
  <c r="BL33" i="14" s="1"/>
  <c r="X30" i="54"/>
  <c r="W30" i="54"/>
  <c r="V30" i="54"/>
  <c r="U30" i="54"/>
  <c r="T30" i="54"/>
  <c r="S30" i="54"/>
  <c r="R30" i="54"/>
  <c r="Q30" i="54"/>
  <c r="P30" i="54"/>
  <c r="O30" i="54"/>
  <c r="N30" i="54"/>
  <c r="M30" i="54"/>
  <c r="L30" i="54"/>
  <c r="K30" i="54"/>
  <c r="G2513" i="58" s="1"/>
  <c r="I2513" i="58" s="1"/>
  <c r="J30" i="54"/>
  <c r="I30" i="54"/>
  <c r="H30" i="54"/>
  <c r="G30" i="54"/>
  <c r="FH29" i="54"/>
  <c r="C2422" i="58" s="1"/>
  <c r="FG29" i="54"/>
  <c r="C2421" i="58" s="1"/>
  <c r="FF29" i="54"/>
  <c r="C2420" i="58" s="1"/>
  <c r="FE29" i="54"/>
  <c r="C2418" i="58" s="1"/>
  <c r="FD29" i="54"/>
  <c r="FC29" i="54"/>
  <c r="FB29" i="54"/>
  <c r="FA29" i="54"/>
  <c r="EZ29" i="54"/>
  <c r="EY29" i="54"/>
  <c r="EX29" i="54"/>
  <c r="EW29" i="54"/>
  <c r="EV29" i="54"/>
  <c r="EU29" i="54"/>
  <c r="ET29" i="54"/>
  <c r="ES29" i="54"/>
  <c r="BT32" i="14" s="1"/>
  <c r="ER29" i="54"/>
  <c r="BR32" i="14" s="1"/>
  <c r="EQ29" i="54"/>
  <c r="EP29" i="54"/>
  <c r="EO29" i="54"/>
  <c r="EN29" i="54"/>
  <c r="EM29" i="54"/>
  <c r="EL29" i="54"/>
  <c r="EK29" i="54"/>
  <c r="EJ29" i="54"/>
  <c r="EI29" i="54"/>
  <c r="EH29" i="54"/>
  <c r="EG29" i="54"/>
  <c r="EF29" i="54"/>
  <c r="EE29" i="54"/>
  <c r="ED29" i="54"/>
  <c r="EC29" i="54"/>
  <c r="EB29" i="54"/>
  <c r="EA29" i="54"/>
  <c r="DZ29" i="54"/>
  <c r="DY29" i="54"/>
  <c r="DX29" i="54"/>
  <c r="DW29" i="54"/>
  <c r="DV29" i="54"/>
  <c r="DU29" i="54"/>
  <c r="DT29" i="54"/>
  <c r="DS29" i="54"/>
  <c r="DR29" i="54"/>
  <c r="DQ29" i="54"/>
  <c r="DP29" i="54"/>
  <c r="DO29" i="54"/>
  <c r="BQ32" i="14" s="1"/>
  <c r="DN29" i="54"/>
  <c r="G2374" i="58" s="1"/>
  <c r="I2374" i="58" s="1"/>
  <c r="DM29" i="54"/>
  <c r="DL29" i="54"/>
  <c r="DK29" i="54"/>
  <c r="DJ29" i="54"/>
  <c r="DI29" i="54"/>
  <c r="DH29" i="54"/>
  <c r="G2368" i="58" s="1"/>
  <c r="I2368" i="58" s="1"/>
  <c r="DG29" i="54"/>
  <c r="DF29" i="54"/>
  <c r="G2366" i="58" s="1"/>
  <c r="I2366" i="58" s="1"/>
  <c r="DE29" i="54"/>
  <c r="DD29" i="54"/>
  <c r="DC29" i="54"/>
  <c r="BP32" i="14" s="1"/>
  <c r="DB29" i="54"/>
  <c r="DA29" i="54"/>
  <c r="CZ29" i="54"/>
  <c r="CY29" i="54"/>
  <c r="CX29" i="54"/>
  <c r="CW29" i="54"/>
  <c r="CV29" i="54"/>
  <c r="CU29" i="54"/>
  <c r="CT29" i="54"/>
  <c r="CS29" i="54"/>
  <c r="CR29" i="54"/>
  <c r="CQ29" i="54"/>
  <c r="CP29" i="54"/>
  <c r="CO29" i="54"/>
  <c r="CN29" i="54"/>
  <c r="CM29" i="54"/>
  <c r="CL29" i="54"/>
  <c r="CK29" i="54"/>
  <c r="CJ29" i="54"/>
  <c r="CI29" i="54"/>
  <c r="CH29" i="54"/>
  <c r="CG29" i="54"/>
  <c r="BO32" i="14" s="1"/>
  <c r="CF29" i="54"/>
  <c r="CE29" i="54"/>
  <c r="CD29" i="54"/>
  <c r="CC29" i="54"/>
  <c r="CB29" i="54"/>
  <c r="CA29" i="54"/>
  <c r="G2335" i="58" s="1"/>
  <c r="I2335" i="58" s="1"/>
  <c r="BZ29" i="54"/>
  <c r="G2334" i="58" s="1"/>
  <c r="I2334" i="58" s="1"/>
  <c r="BY29" i="54"/>
  <c r="BX29" i="54"/>
  <c r="BW29" i="54"/>
  <c r="BV29" i="54"/>
  <c r="BU29" i="54"/>
  <c r="BT29" i="54"/>
  <c r="BS29" i="54"/>
  <c r="BR29" i="54"/>
  <c r="BQ29" i="54"/>
  <c r="BP29" i="54"/>
  <c r="G2324" i="58" s="1"/>
  <c r="I2324" i="58" s="1"/>
  <c r="BO29" i="54"/>
  <c r="G2323" i="58" s="1"/>
  <c r="I2323" i="58" s="1"/>
  <c r="BN29" i="54"/>
  <c r="G2322" i="58" s="1"/>
  <c r="I2322" i="58" s="1"/>
  <c r="BM29" i="54"/>
  <c r="BL29" i="54"/>
  <c r="BK29" i="54"/>
  <c r="G2319" i="58" s="1"/>
  <c r="I2319" i="58" s="1"/>
  <c r="BJ29" i="54"/>
  <c r="BN32" i="14" s="1"/>
  <c r="BI29" i="54"/>
  <c r="BH29" i="54"/>
  <c r="BG29" i="54"/>
  <c r="BF29" i="54"/>
  <c r="BE29" i="54"/>
  <c r="BD29" i="54"/>
  <c r="G2312" i="58" s="1"/>
  <c r="I2312" i="58" s="1"/>
  <c r="BC29" i="54"/>
  <c r="BB29" i="54"/>
  <c r="BA29" i="54"/>
  <c r="AZ29" i="54"/>
  <c r="AY29" i="54"/>
  <c r="AX29" i="54"/>
  <c r="AW29" i="54"/>
  <c r="AV29" i="54"/>
  <c r="G2304" i="58" s="1"/>
  <c r="I2304" i="58" s="1"/>
  <c r="AU29" i="54"/>
  <c r="AT29" i="54"/>
  <c r="AS29" i="54"/>
  <c r="AR29" i="54"/>
  <c r="AQ29" i="54"/>
  <c r="AP29" i="54"/>
  <c r="AO29" i="54"/>
  <c r="BM32" i="14" s="1"/>
  <c r="AN29" i="54"/>
  <c r="AM29" i="54"/>
  <c r="AL29" i="54"/>
  <c r="AK29" i="54"/>
  <c r="AJ29" i="54"/>
  <c r="AI29" i="54"/>
  <c r="AH29" i="54"/>
  <c r="AG29" i="54"/>
  <c r="AF29" i="54"/>
  <c r="AE29" i="54"/>
  <c r="AD29" i="54"/>
  <c r="AC29" i="54"/>
  <c r="AB29" i="54"/>
  <c r="G2284" i="58" s="1"/>
  <c r="I2284" i="58" s="1"/>
  <c r="AA29" i="54"/>
  <c r="G2283" i="58" s="1"/>
  <c r="I2283" i="58" s="1"/>
  <c r="Z29" i="54"/>
  <c r="Y29" i="54"/>
  <c r="BL32" i="14" s="1"/>
  <c r="X29" i="54"/>
  <c r="W29" i="54"/>
  <c r="V29" i="54"/>
  <c r="U29" i="54"/>
  <c r="T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H28" i="54"/>
  <c r="C2217" i="58" s="1"/>
  <c r="FG28" i="54"/>
  <c r="C2216" i="58" s="1"/>
  <c r="FF28" i="54"/>
  <c r="C2215" i="58" s="1"/>
  <c r="FE28" i="54"/>
  <c r="C2213" i="58" s="1"/>
  <c r="FD28" i="54"/>
  <c r="FC28" i="54"/>
  <c r="FB28" i="54"/>
  <c r="FA28" i="54"/>
  <c r="EZ28" i="54"/>
  <c r="EY28" i="54"/>
  <c r="EX28" i="54"/>
  <c r="EW28" i="54"/>
  <c r="EV28" i="54"/>
  <c r="EU28" i="54"/>
  <c r="ET28" i="54"/>
  <c r="ES28" i="54"/>
  <c r="BT31" i="14" s="1"/>
  <c r="ER28" i="54"/>
  <c r="BR31" i="14" s="1"/>
  <c r="EQ28" i="54"/>
  <c r="EP28" i="54"/>
  <c r="EO28" i="54"/>
  <c r="EN28" i="54"/>
  <c r="EM28" i="54"/>
  <c r="EL28" i="54"/>
  <c r="EK28" i="54"/>
  <c r="EJ28" i="54"/>
  <c r="EI28" i="54"/>
  <c r="EH28" i="54"/>
  <c r="EG28" i="54"/>
  <c r="EF28" i="54"/>
  <c r="EE28" i="54"/>
  <c r="ED28" i="54"/>
  <c r="EC28" i="54"/>
  <c r="EB28" i="54"/>
  <c r="EA28" i="54"/>
  <c r="DZ28" i="54"/>
  <c r="DY28" i="54"/>
  <c r="DX28" i="54"/>
  <c r="DW28" i="54"/>
  <c r="DV28" i="54"/>
  <c r="DU28" i="54"/>
  <c r="DT28" i="54"/>
  <c r="DS28" i="54"/>
  <c r="DR28" i="54"/>
  <c r="DQ28" i="54"/>
  <c r="DP28" i="54"/>
  <c r="DO28" i="54"/>
  <c r="BQ31" i="14" s="1"/>
  <c r="DN28" i="54"/>
  <c r="DM28" i="54"/>
  <c r="DL28" i="54"/>
  <c r="DK28" i="54"/>
  <c r="DJ28" i="54"/>
  <c r="DI28" i="54"/>
  <c r="DH28" i="54"/>
  <c r="DG28" i="54"/>
  <c r="DF28" i="54"/>
  <c r="DE28" i="54"/>
  <c r="DD28" i="54"/>
  <c r="DC28" i="54"/>
  <c r="BP31" i="14" s="1"/>
  <c r="DB28" i="54"/>
  <c r="DA28" i="54"/>
  <c r="CZ28" i="54"/>
  <c r="G2155" i="58" s="1"/>
  <c r="I2155" i="58" s="1"/>
  <c r="CY28" i="54"/>
  <c r="CX28" i="54"/>
  <c r="CW28" i="54"/>
  <c r="CV28" i="54"/>
  <c r="CU28" i="54"/>
  <c r="CT28" i="54"/>
  <c r="CS28" i="54"/>
  <c r="CR28" i="54"/>
  <c r="CQ28" i="54"/>
  <c r="CP28" i="54"/>
  <c r="CO28" i="54"/>
  <c r="G2144" i="58" s="1"/>
  <c r="I2144" i="58" s="1"/>
  <c r="CN28" i="54"/>
  <c r="CM28" i="54"/>
  <c r="CL28" i="54"/>
  <c r="CK28" i="54"/>
  <c r="CJ28" i="54"/>
  <c r="CI28" i="54"/>
  <c r="CH28" i="54"/>
  <c r="CG28" i="54"/>
  <c r="BO31" i="14" s="1"/>
  <c r="CF28" i="54"/>
  <c r="CE28" i="54"/>
  <c r="CD28" i="54"/>
  <c r="CC28" i="54"/>
  <c r="CB28" i="54"/>
  <c r="CA28" i="54"/>
  <c r="BZ28" i="54"/>
  <c r="BY28" i="54"/>
  <c r="BX28" i="54"/>
  <c r="BW28" i="54"/>
  <c r="BV28" i="54"/>
  <c r="BU28" i="54"/>
  <c r="BT28" i="54"/>
  <c r="BS28" i="54"/>
  <c r="BR28" i="54"/>
  <c r="BQ28" i="54"/>
  <c r="BP28" i="54"/>
  <c r="BO28" i="54"/>
  <c r="BN28" i="54"/>
  <c r="BM28" i="54"/>
  <c r="BL28" i="54"/>
  <c r="BK28" i="54"/>
  <c r="BJ28" i="54"/>
  <c r="BN31" i="14" s="1"/>
  <c r="BI28" i="54"/>
  <c r="BH28" i="54"/>
  <c r="BG28" i="54"/>
  <c r="BF28" i="54"/>
  <c r="BE28" i="54"/>
  <c r="BD28" i="54"/>
  <c r="BC28" i="54"/>
  <c r="BB28" i="54"/>
  <c r="BA28" i="54"/>
  <c r="AZ28" i="54"/>
  <c r="AY28" i="54"/>
  <c r="AX28" i="54"/>
  <c r="AW28" i="54"/>
  <c r="AV28" i="54"/>
  <c r="AU28" i="54"/>
  <c r="AT28" i="54"/>
  <c r="AS28" i="54"/>
  <c r="AR28" i="54"/>
  <c r="AQ28" i="54"/>
  <c r="AP28" i="54"/>
  <c r="AO28" i="54"/>
  <c r="BM31" i="14" s="1"/>
  <c r="AN28" i="54"/>
  <c r="AM28" i="54"/>
  <c r="AL28" i="54"/>
  <c r="AK28" i="54"/>
  <c r="AJ28" i="54"/>
  <c r="AI28" i="54"/>
  <c r="AH28" i="54"/>
  <c r="AG28" i="54"/>
  <c r="AF28" i="54"/>
  <c r="AE28" i="54"/>
  <c r="AD28" i="54"/>
  <c r="AC28" i="54"/>
  <c r="AB28" i="54"/>
  <c r="AA28" i="54"/>
  <c r="Z28" i="54"/>
  <c r="Y28" i="54"/>
  <c r="BL31" i="14" s="1"/>
  <c r="X28" i="54"/>
  <c r="W28" i="54"/>
  <c r="V28" i="54"/>
  <c r="U28" i="54"/>
  <c r="G2072" i="58" s="1"/>
  <c r="I2072" i="58" s="1"/>
  <c r="T28" i="54"/>
  <c r="S28" i="54"/>
  <c r="R28" i="54"/>
  <c r="Q28" i="54"/>
  <c r="P28" i="54"/>
  <c r="G2067" i="58" s="1"/>
  <c r="I2067" i="58" s="1"/>
  <c r="O28" i="54"/>
  <c r="N28" i="54"/>
  <c r="M28" i="54"/>
  <c r="G2064" i="58" s="1"/>
  <c r="I2064" i="58" s="1"/>
  <c r="L28" i="54"/>
  <c r="K28" i="54"/>
  <c r="J28" i="54"/>
  <c r="I28" i="54"/>
  <c r="H28" i="54"/>
  <c r="G28" i="54"/>
  <c r="FH27" i="54"/>
  <c r="C2012" i="58" s="1"/>
  <c r="FG27" i="54"/>
  <c r="C2011" i="58" s="1"/>
  <c r="FF27" i="54"/>
  <c r="C2010" i="58" s="1"/>
  <c r="FE27" i="54"/>
  <c r="C2008" i="58" s="1"/>
  <c r="FD27" i="54"/>
  <c r="FC27" i="54"/>
  <c r="FB27" i="54"/>
  <c r="FA27" i="54"/>
  <c r="EZ27" i="54"/>
  <c r="EY27" i="54"/>
  <c r="EX27" i="54"/>
  <c r="EW27" i="54"/>
  <c r="EV27" i="54"/>
  <c r="EU27" i="54"/>
  <c r="ET27" i="54"/>
  <c r="ES27" i="54"/>
  <c r="BT30" i="14" s="1"/>
  <c r="ER27" i="54"/>
  <c r="BR30" i="14" s="1"/>
  <c r="EQ27" i="54"/>
  <c r="EP27" i="54"/>
  <c r="EO27" i="54"/>
  <c r="EN27" i="54"/>
  <c r="G1990" i="58" s="1"/>
  <c r="I1990" i="58" s="1"/>
  <c r="EM27" i="54"/>
  <c r="EL27" i="54"/>
  <c r="G1988" i="58" s="1"/>
  <c r="I1988" i="58" s="1"/>
  <c r="EK27" i="54"/>
  <c r="EJ27" i="54"/>
  <c r="EI27" i="54"/>
  <c r="G1985" i="58" s="1"/>
  <c r="I1985" i="58" s="1"/>
  <c r="EH27" i="54"/>
  <c r="EG27" i="54"/>
  <c r="EF27" i="54"/>
  <c r="EE27" i="54"/>
  <c r="ED27" i="54"/>
  <c r="EC27" i="54"/>
  <c r="EB27" i="54"/>
  <c r="EA27" i="54"/>
  <c r="DZ27" i="54"/>
  <c r="DY27" i="54"/>
  <c r="DX27" i="54"/>
  <c r="DW27" i="54"/>
  <c r="DV27" i="54"/>
  <c r="DU27" i="54"/>
  <c r="DT27" i="54"/>
  <c r="DS27" i="54"/>
  <c r="G1969" i="58" s="1"/>
  <c r="I1969" i="58" s="1"/>
  <c r="DR27" i="54"/>
  <c r="DQ27" i="54"/>
  <c r="DP27" i="54"/>
  <c r="DO27" i="54"/>
  <c r="BQ30" i="14" s="1"/>
  <c r="DN27" i="54"/>
  <c r="DM27" i="54"/>
  <c r="DL27" i="54"/>
  <c r="DK27" i="54"/>
  <c r="DJ27" i="54"/>
  <c r="DI27" i="54"/>
  <c r="G1959" i="58" s="1"/>
  <c r="I1959" i="58" s="1"/>
  <c r="DH27" i="54"/>
  <c r="DG27" i="54"/>
  <c r="DF27" i="54"/>
  <c r="DE27" i="54"/>
  <c r="DD27" i="54"/>
  <c r="DC27" i="54"/>
  <c r="BP30" i="14" s="1"/>
  <c r="DB27" i="54"/>
  <c r="DA27" i="54"/>
  <c r="CZ27" i="54"/>
  <c r="CY27" i="54"/>
  <c r="G1949" i="58" s="1"/>
  <c r="I1949" i="58" s="1"/>
  <c r="CX27" i="54"/>
  <c r="CW27" i="54"/>
  <c r="CV27" i="54"/>
  <c r="G1946" i="58" s="1"/>
  <c r="I1946" i="58" s="1"/>
  <c r="CU27" i="54"/>
  <c r="G1945" i="58" s="1"/>
  <c r="I1945" i="58" s="1"/>
  <c r="CT27" i="54"/>
  <c r="G1944" i="58" s="1"/>
  <c r="I1944" i="58" s="1"/>
  <c r="CS27" i="54"/>
  <c r="CR27" i="54"/>
  <c r="CQ27" i="54"/>
  <c r="CP27" i="54"/>
  <c r="CO27" i="54"/>
  <c r="CN27" i="54"/>
  <c r="CM27" i="54"/>
  <c r="CL27" i="54"/>
  <c r="G1936" i="58" s="1"/>
  <c r="I1936" i="58" s="1"/>
  <c r="CK27" i="54"/>
  <c r="CJ27" i="54"/>
  <c r="CI27" i="54"/>
  <c r="CH27" i="54"/>
  <c r="G1932" i="58" s="1"/>
  <c r="I1932" i="58" s="1"/>
  <c r="CG27" i="54"/>
  <c r="BO30" i="14" s="1"/>
  <c r="CF27" i="54"/>
  <c r="CE27" i="54"/>
  <c r="CD27" i="54"/>
  <c r="CC27" i="54"/>
  <c r="CB27" i="54"/>
  <c r="CA27" i="54"/>
  <c r="G1925" i="58" s="1"/>
  <c r="I1925" i="58" s="1"/>
  <c r="BZ27" i="54"/>
  <c r="BY27" i="54"/>
  <c r="BX27" i="54"/>
  <c r="BW27" i="54"/>
  <c r="BV27" i="54"/>
  <c r="BU27" i="54"/>
  <c r="BT27" i="54"/>
  <c r="BS27" i="54"/>
  <c r="BR27" i="54"/>
  <c r="BQ27" i="54"/>
  <c r="BP27" i="54"/>
  <c r="BO27" i="54"/>
  <c r="BN27" i="54"/>
  <c r="BM27" i="54"/>
  <c r="BL27" i="54"/>
  <c r="BK27" i="54"/>
  <c r="BJ27" i="54"/>
  <c r="BN30" i="14" s="1"/>
  <c r="BI27" i="54"/>
  <c r="G1907" i="58" s="1"/>
  <c r="I1907" i="58" s="1"/>
  <c r="BH27" i="54"/>
  <c r="G1906" i="58" s="1"/>
  <c r="I1906" i="58" s="1"/>
  <c r="BG27" i="54"/>
  <c r="BF27" i="54"/>
  <c r="BE27" i="54"/>
  <c r="BD27" i="54"/>
  <c r="BC27" i="54"/>
  <c r="BB27" i="54"/>
  <c r="BA27" i="54"/>
  <c r="AZ27" i="54"/>
  <c r="AY27" i="54"/>
  <c r="AX27" i="54"/>
  <c r="AW27" i="54"/>
  <c r="AV27" i="54"/>
  <c r="AU27" i="54"/>
  <c r="AT27" i="54"/>
  <c r="AS27" i="54"/>
  <c r="AR27" i="54"/>
  <c r="AQ27" i="54"/>
  <c r="AP27" i="54"/>
  <c r="AO27" i="54"/>
  <c r="BM30" i="14" s="1"/>
  <c r="AN27" i="54"/>
  <c r="AM27" i="54"/>
  <c r="G1885" i="58" s="1"/>
  <c r="I1885" i="58" s="1"/>
  <c r="AL27" i="54"/>
  <c r="AK27" i="54"/>
  <c r="AJ27" i="54"/>
  <c r="AI27" i="54"/>
  <c r="AH27" i="54"/>
  <c r="AG27" i="54"/>
  <c r="AF27" i="54"/>
  <c r="AE27" i="54"/>
  <c r="AD27" i="54"/>
  <c r="AC27" i="54"/>
  <c r="G1875" i="58" s="1"/>
  <c r="I1875" i="58" s="1"/>
  <c r="AB27" i="54"/>
  <c r="AA27" i="54"/>
  <c r="Z27" i="54"/>
  <c r="Y27" i="54"/>
  <c r="BL30" i="14" s="1"/>
  <c r="X27" i="54"/>
  <c r="W27" i="54"/>
  <c r="V27" i="54"/>
  <c r="U27" i="54"/>
  <c r="T27" i="54"/>
  <c r="S27" i="54"/>
  <c r="R27" i="54"/>
  <c r="Q27" i="54"/>
  <c r="P27" i="54"/>
  <c r="O27" i="54"/>
  <c r="N27" i="54"/>
  <c r="M27" i="54"/>
  <c r="L27" i="54"/>
  <c r="K27" i="54"/>
  <c r="G1857" i="58" s="1"/>
  <c r="I1857" i="58" s="1"/>
  <c r="J27" i="54"/>
  <c r="G1856" i="58" s="1"/>
  <c r="I1856" i="58" s="1"/>
  <c r="I27" i="54"/>
  <c r="H27" i="54"/>
  <c r="G27" i="54"/>
  <c r="FH26" i="54"/>
  <c r="C1807" i="58" s="1"/>
  <c r="FG26" i="54"/>
  <c r="C1806" i="58" s="1"/>
  <c r="FF26" i="54"/>
  <c r="C1805" i="58" s="1"/>
  <c r="FE26" i="54"/>
  <c r="C1803" i="58" s="1"/>
  <c r="FD26" i="54"/>
  <c r="FC26" i="54"/>
  <c r="FB26" i="54"/>
  <c r="FA26" i="54"/>
  <c r="EZ26" i="54"/>
  <c r="EY26" i="54"/>
  <c r="EX26" i="54"/>
  <c r="EW26" i="54"/>
  <c r="EV26" i="54"/>
  <c r="G1793" i="58" s="1"/>
  <c r="I1793" i="58" s="1"/>
  <c r="EU26" i="54"/>
  <c r="G1792" i="58" s="1"/>
  <c r="I1792" i="58" s="1"/>
  <c r="ET26" i="54"/>
  <c r="ES26" i="54"/>
  <c r="BT29" i="14" s="1"/>
  <c r="ER26" i="54"/>
  <c r="BR29" i="14" s="1"/>
  <c r="EQ26" i="54"/>
  <c r="EP26" i="54"/>
  <c r="EO26" i="54"/>
  <c r="EN26" i="54"/>
  <c r="EM26" i="54"/>
  <c r="G1784" i="58" s="1"/>
  <c r="I1784" i="58" s="1"/>
  <c r="EL26" i="54"/>
  <c r="EK26" i="54"/>
  <c r="EJ26" i="54"/>
  <c r="EI26" i="54"/>
  <c r="EH26" i="54"/>
  <c r="EG26" i="54"/>
  <c r="EF26" i="54"/>
  <c r="G1777" i="58" s="1"/>
  <c r="I1777" i="58" s="1"/>
  <c r="EE26" i="54"/>
  <c r="ED26" i="54"/>
  <c r="EC26" i="54"/>
  <c r="EB26" i="54"/>
  <c r="EA26" i="54"/>
  <c r="G1772" i="58" s="1"/>
  <c r="I1772" i="58" s="1"/>
  <c r="DZ26" i="54"/>
  <c r="DY26" i="54"/>
  <c r="DX26" i="54"/>
  <c r="DW26" i="54"/>
  <c r="DV26" i="54"/>
  <c r="DU26" i="54"/>
  <c r="DT26" i="54"/>
  <c r="DS26" i="54"/>
  <c r="DR26" i="54"/>
  <c r="DQ26" i="54"/>
  <c r="DP26" i="54"/>
  <c r="DO26" i="54"/>
  <c r="BQ29" i="14" s="1"/>
  <c r="DN26" i="54"/>
  <c r="DM26" i="54"/>
  <c r="DL26" i="54"/>
  <c r="DK26" i="54"/>
  <c r="DJ26" i="54"/>
  <c r="DI26" i="54"/>
  <c r="DH26" i="54"/>
  <c r="DG26" i="54"/>
  <c r="DF26" i="54"/>
  <c r="DE26" i="54"/>
  <c r="DD26" i="54"/>
  <c r="DC26" i="54"/>
  <c r="BP29" i="14" s="1"/>
  <c r="DB26" i="54"/>
  <c r="DA26" i="54"/>
  <c r="CZ26" i="54"/>
  <c r="CY26" i="54"/>
  <c r="CX26" i="54"/>
  <c r="CW26" i="54"/>
  <c r="CV26" i="54"/>
  <c r="CU26" i="54"/>
  <c r="CT26" i="54"/>
  <c r="CS26" i="54"/>
  <c r="G1738" i="58" s="1"/>
  <c r="I1738" i="58" s="1"/>
  <c r="CR26" i="54"/>
  <c r="CQ26" i="54"/>
  <c r="CP26" i="54"/>
  <c r="CO26" i="54"/>
  <c r="G1734" i="58" s="1"/>
  <c r="I1734" i="58" s="1"/>
  <c r="CN26" i="54"/>
  <c r="G1733" i="58" s="1"/>
  <c r="I1733" i="58" s="1"/>
  <c r="CM26" i="54"/>
  <c r="CL26" i="54"/>
  <c r="CK26" i="54"/>
  <c r="CJ26" i="54"/>
  <c r="CI26" i="54"/>
  <c r="CH26" i="54"/>
  <c r="CG26" i="54"/>
  <c r="BO29" i="14" s="1"/>
  <c r="CF26" i="54"/>
  <c r="CE26" i="54"/>
  <c r="CD26" i="54"/>
  <c r="CC26" i="54"/>
  <c r="CB26" i="54"/>
  <c r="CA26" i="54"/>
  <c r="BZ26" i="54"/>
  <c r="BY26" i="54"/>
  <c r="BX26" i="54"/>
  <c r="BW26" i="54"/>
  <c r="BV26" i="54"/>
  <c r="BU26" i="54"/>
  <c r="BT26" i="54"/>
  <c r="BS26" i="54"/>
  <c r="BR26" i="54"/>
  <c r="BQ26" i="54"/>
  <c r="G1710" i="58" s="1"/>
  <c r="I1710" i="58" s="1"/>
  <c r="BP26" i="54"/>
  <c r="BO26" i="54"/>
  <c r="BN26" i="54"/>
  <c r="BM26" i="54"/>
  <c r="BL26" i="54"/>
  <c r="BK26" i="54"/>
  <c r="BJ26" i="54"/>
  <c r="BN29" i="14" s="1"/>
  <c r="BI26" i="54"/>
  <c r="BH26" i="54"/>
  <c r="BG26" i="54"/>
  <c r="BF26" i="54"/>
  <c r="BE26" i="54"/>
  <c r="BD26" i="54"/>
  <c r="G1697" i="58" s="1"/>
  <c r="I1697" i="58" s="1"/>
  <c r="BC26" i="54"/>
  <c r="BB26" i="54"/>
  <c r="BA26" i="54"/>
  <c r="AZ26" i="54"/>
  <c r="G1693" i="58" s="1"/>
  <c r="I1693" i="58" s="1"/>
  <c r="AY26" i="54"/>
  <c r="G1692" i="58" s="1"/>
  <c r="I1692" i="58" s="1"/>
  <c r="AX26" i="54"/>
  <c r="G1691" i="58" s="1"/>
  <c r="I1691" i="58" s="1"/>
  <c r="AW26" i="54"/>
  <c r="AV26" i="54"/>
  <c r="AU26" i="54"/>
  <c r="AT26" i="54"/>
  <c r="AS26" i="54"/>
  <c r="G1686" i="58" s="1"/>
  <c r="I1686" i="58" s="1"/>
  <c r="AR26" i="54"/>
  <c r="AQ26" i="54"/>
  <c r="AP26" i="54"/>
  <c r="G1683" i="58" s="1"/>
  <c r="I1683" i="58" s="1"/>
  <c r="AO26" i="54"/>
  <c r="BM29" i="14" s="1"/>
  <c r="AN26" i="54"/>
  <c r="AM26" i="54"/>
  <c r="AL26" i="54"/>
  <c r="G1679" i="58" s="1"/>
  <c r="I1679" i="58" s="1"/>
  <c r="AK26" i="54"/>
  <c r="AJ26" i="54"/>
  <c r="AI26" i="54"/>
  <c r="AH26" i="54"/>
  <c r="AG26" i="54"/>
  <c r="AF26" i="54"/>
  <c r="AE26" i="54"/>
  <c r="AD26" i="54"/>
  <c r="AC26" i="54"/>
  <c r="AB26" i="54"/>
  <c r="AA26" i="54"/>
  <c r="Z26" i="54"/>
  <c r="Y26" i="54"/>
  <c r="BL29" i="14" s="1"/>
  <c r="X26" i="54"/>
  <c r="W26" i="54"/>
  <c r="G1664" i="58" s="1"/>
  <c r="I1664" i="58" s="1"/>
  <c r="V26" i="54"/>
  <c r="U26" i="54"/>
  <c r="T26" i="54"/>
  <c r="S26" i="54"/>
  <c r="R26" i="54"/>
  <c r="Q26" i="54"/>
  <c r="G1658" i="58" s="1"/>
  <c r="I1658" i="58" s="1"/>
  <c r="P26" i="54"/>
  <c r="G1657" i="58" s="1"/>
  <c r="I1657" i="58" s="1"/>
  <c r="O26" i="54"/>
  <c r="G1656" i="58" s="1"/>
  <c r="I1656" i="58" s="1"/>
  <c r="N26" i="54"/>
  <c r="G1655" i="58" s="1"/>
  <c r="I1655" i="58" s="1"/>
  <c r="M26" i="54"/>
  <c r="G1654" i="58" s="1"/>
  <c r="I1654" i="58" s="1"/>
  <c r="L26" i="54"/>
  <c r="K26" i="54"/>
  <c r="G1652" i="58" s="1"/>
  <c r="I1652" i="58" s="1"/>
  <c r="J26" i="54"/>
  <c r="G1651" i="58" s="1"/>
  <c r="I1651" i="58" s="1"/>
  <c r="I26" i="54"/>
  <c r="H26" i="54"/>
  <c r="G26" i="54"/>
  <c r="FH25" i="54"/>
  <c r="C1602" i="58" s="1"/>
  <c r="FG25" i="54"/>
  <c r="C1601" i="58" s="1"/>
  <c r="FF25" i="54"/>
  <c r="C1600" i="58" s="1"/>
  <c r="FE25" i="54"/>
  <c r="C1598" i="58" s="1"/>
  <c r="FD25" i="54"/>
  <c r="FC25" i="54"/>
  <c r="FB25" i="54"/>
  <c r="FA25" i="54"/>
  <c r="EZ25" i="54"/>
  <c r="EY25" i="54"/>
  <c r="EX25" i="54"/>
  <c r="EW25" i="54"/>
  <c r="EV25" i="54"/>
  <c r="G1588" i="58" s="1"/>
  <c r="I1588" i="58" s="1"/>
  <c r="EU25" i="54"/>
  <c r="ET25" i="54"/>
  <c r="ES25" i="54"/>
  <c r="BT28" i="14" s="1"/>
  <c r="ER25" i="54"/>
  <c r="BR28" i="14" s="1"/>
  <c r="EQ25" i="54"/>
  <c r="EP25" i="54"/>
  <c r="EO25" i="54"/>
  <c r="EN25" i="54"/>
  <c r="EM25" i="54"/>
  <c r="EL25" i="54"/>
  <c r="EK25" i="54"/>
  <c r="EJ25" i="54"/>
  <c r="EI25" i="54"/>
  <c r="EH25" i="54"/>
  <c r="EG25" i="54"/>
  <c r="EF25" i="54"/>
  <c r="EE25" i="54"/>
  <c r="ED25" i="54"/>
  <c r="EC25" i="54"/>
  <c r="EB25" i="54"/>
  <c r="G1568" i="58" s="1"/>
  <c r="I1568" i="58" s="1"/>
  <c r="EA25" i="54"/>
  <c r="DZ25" i="54"/>
  <c r="DY25" i="54"/>
  <c r="DX25" i="54"/>
  <c r="DW25" i="54"/>
  <c r="DV25" i="54"/>
  <c r="DU25" i="54"/>
  <c r="DT25" i="54"/>
  <c r="DS25" i="54"/>
  <c r="DR25" i="54"/>
  <c r="G1558" i="58" s="1"/>
  <c r="I1558" i="58" s="1"/>
  <c r="DQ25" i="54"/>
  <c r="DP25" i="54"/>
  <c r="DO25" i="54"/>
  <c r="BQ28" i="14" s="1"/>
  <c r="DN25" i="54"/>
  <c r="DM25" i="54"/>
  <c r="DL25" i="54"/>
  <c r="DK25" i="54"/>
  <c r="DJ25" i="54"/>
  <c r="DI25" i="54"/>
  <c r="DH25" i="54"/>
  <c r="DG25" i="54"/>
  <c r="DF25" i="54"/>
  <c r="DE25" i="54"/>
  <c r="G1545" i="58" s="1"/>
  <c r="I1545" i="58" s="1"/>
  <c r="DD25" i="54"/>
  <c r="DC25" i="54"/>
  <c r="BP28" i="14" s="1"/>
  <c r="DB25" i="54"/>
  <c r="G1542" i="58" s="1"/>
  <c r="I1542" i="58" s="1"/>
  <c r="DA25" i="54"/>
  <c r="CZ25" i="54"/>
  <c r="CY25" i="54"/>
  <c r="CX25" i="54"/>
  <c r="CW25" i="54"/>
  <c r="CV25" i="54"/>
  <c r="CU25" i="54"/>
  <c r="CT25" i="54"/>
  <c r="G1534" i="58" s="1"/>
  <c r="I1534" i="58" s="1"/>
  <c r="CS25" i="54"/>
  <c r="G1533" i="58" s="1"/>
  <c r="I1533" i="58" s="1"/>
  <c r="CR25" i="54"/>
  <c r="CQ25" i="54"/>
  <c r="CP25" i="54"/>
  <c r="CO25" i="54"/>
  <c r="CN25" i="54"/>
  <c r="CM25" i="54"/>
  <c r="G1527" i="58" s="1"/>
  <c r="I1527" i="58" s="1"/>
  <c r="CL25" i="54"/>
  <c r="CK25" i="54"/>
  <c r="CJ25" i="54"/>
  <c r="CI25" i="54"/>
  <c r="CH25" i="54"/>
  <c r="CG25" i="54"/>
  <c r="BO28" i="14" s="1"/>
  <c r="CF25" i="54"/>
  <c r="CE25" i="54"/>
  <c r="CD25" i="54"/>
  <c r="CC25" i="54"/>
  <c r="CB25" i="54"/>
  <c r="CA25" i="54"/>
  <c r="BZ25" i="54"/>
  <c r="BY25" i="54"/>
  <c r="BX25" i="54"/>
  <c r="BW25" i="54"/>
  <c r="BV25" i="54"/>
  <c r="BU25" i="54"/>
  <c r="BT25" i="54"/>
  <c r="BS25" i="54"/>
  <c r="BR25" i="54"/>
  <c r="BQ25" i="54"/>
  <c r="BP25" i="54"/>
  <c r="BO25" i="54"/>
  <c r="BN25" i="54"/>
  <c r="BM25" i="54"/>
  <c r="BL25" i="54"/>
  <c r="BK25" i="54"/>
  <c r="BJ25" i="54"/>
  <c r="BN28" i="14" s="1"/>
  <c r="BI25" i="54"/>
  <c r="BH25" i="54"/>
  <c r="G1496" i="58" s="1"/>
  <c r="I1496" i="58" s="1"/>
  <c r="BG25" i="54"/>
  <c r="BF25" i="54"/>
  <c r="BE25" i="54"/>
  <c r="BD25" i="54"/>
  <c r="BC25" i="54"/>
  <c r="BB25" i="54"/>
  <c r="BA25" i="54"/>
  <c r="AZ25" i="54"/>
  <c r="AY25" i="54"/>
  <c r="AX25" i="54"/>
  <c r="AW25" i="54"/>
  <c r="AV25" i="54"/>
  <c r="AU25" i="54"/>
  <c r="AT25" i="54"/>
  <c r="AS25" i="54"/>
  <c r="AR25" i="54"/>
  <c r="AQ25" i="54"/>
  <c r="AP25" i="54"/>
  <c r="AO25" i="54"/>
  <c r="BM28" i="14" s="1"/>
  <c r="AN25" i="54"/>
  <c r="AM25" i="54"/>
  <c r="AL25" i="54"/>
  <c r="AK25" i="54"/>
  <c r="AJ25" i="54"/>
  <c r="AI25" i="54"/>
  <c r="AH25" i="54"/>
  <c r="AG25" i="54"/>
  <c r="AF25" i="54"/>
  <c r="AE25" i="54"/>
  <c r="AD25" i="54"/>
  <c r="AC25" i="54"/>
  <c r="AB25" i="54"/>
  <c r="AA25" i="54"/>
  <c r="Z25" i="54"/>
  <c r="Y25" i="54"/>
  <c r="BL28" i="14" s="1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H24" i="54"/>
  <c r="C1397" i="58" s="1"/>
  <c r="FG24" i="54"/>
  <c r="FF24" i="54"/>
  <c r="C1395" i="58" s="1"/>
  <c r="FE24" i="54"/>
  <c r="C1393" i="58" s="1"/>
  <c r="FD24" i="54"/>
  <c r="FC24" i="54"/>
  <c r="FB24" i="54"/>
  <c r="FA24" i="54"/>
  <c r="EZ24" i="54"/>
  <c r="EY24" i="54"/>
  <c r="EX24" i="54"/>
  <c r="EW24" i="54"/>
  <c r="EV24" i="54"/>
  <c r="EU24" i="54"/>
  <c r="ET24" i="54"/>
  <c r="ES24" i="54"/>
  <c r="BT27" i="14" s="1"/>
  <c r="ER24" i="54"/>
  <c r="BR27" i="14" s="1"/>
  <c r="EQ24" i="54"/>
  <c r="EP24" i="54"/>
  <c r="EO24" i="54"/>
  <c r="EN24" i="54"/>
  <c r="EM24" i="54"/>
  <c r="EL24" i="54"/>
  <c r="G1373" i="58" s="1"/>
  <c r="I1373" i="58" s="1"/>
  <c r="EK24" i="54"/>
  <c r="EJ24" i="54"/>
  <c r="EI24" i="54"/>
  <c r="EH24" i="54"/>
  <c r="EG24" i="54"/>
  <c r="EF24" i="54"/>
  <c r="EE24" i="54"/>
  <c r="ED24" i="54"/>
  <c r="EC24" i="54"/>
  <c r="EB24" i="54"/>
  <c r="EA24" i="54"/>
  <c r="DZ24" i="54"/>
  <c r="DY24" i="54"/>
  <c r="DX24" i="54"/>
  <c r="DW24" i="54"/>
  <c r="DV24" i="54"/>
  <c r="DU24" i="54"/>
  <c r="DT24" i="54"/>
  <c r="DS24" i="54"/>
  <c r="DR24" i="54"/>
  <c r="DQ24" i="54"/>
  <c r="DP24" i="54"/>
  <c r="DO24" i="54"/>
  <c r="BQ27" i="14" s="1"/>
  <c r="DN24" i="54"/>
  <c r="DM24" i="54"/>
  <c r="DL24" i="54"/>
  <c r="DK24" i="54"/>
  <c r="DJ24" i="54"/>
  <c r="DI24" i="54"/>
  <c r="DH24" i="54"/>
  <c r="DG24" i="54"/>
  <c r="DF24" i="54"/>
  <c r="DE24" i="54"/>
  <c r="DD24" i="54"/>
  <c r="G1339" i="58" s="1"/>
  <c r="I1339" i="58" s="1"/>
  <c r="DC24" i="54"/>
  <c r="BP27" i="14" s="1"/>
  <c r="DB24" i="54"/>
  <c r="DA24" i="54"/>
  <c r="CZ24" i="54"/>
  <c r="G1335" i="58" s="1"/>
  <c r="I1335" i="58" s="1"/>
  <c r="CY24" i="54"/>
  <c r="CX24" i="54"/>
  <c r="CW24" i="54"/>
  <c r="CV24" i="54"/>
  <c r="CU24" i="54"/>
  <c r="CT24" i="54"/>
  <c r="CS24" i="54"/>
  <c r="CR24" i="54"/>
  <c r="G1327" i="58" s="1"/>
  <c r="I1327" i="58" s="1"/>
  <c r="CQ24" i="54"/>
  <c r="G1326" i="58" s="1"/>
  <c r="I1326" i="58" s="1"/>
  <c r="CP24" i="54"/>
  <c r="CO24" i="54"/>
  <c r="CN24" i="54"/>
  <c r="CM24" i="54"/>
  <c r="CL24" i="54"/>
  <c r="G1321" i="58" s="1"/>
  <c r="I1321" i="58" s="1"/>
  <c r="CK24" i="54"/>
  <c r="G1320" i="58" s="1"/>
  <c r="I1320" i="58" s="1"/>
  <c r="CJ24" i="54"/>
  <c r="CI24" i="54"/>
  <c r="G1318" i="58" s="1"/>
  <c r="I1318" i="58" s="1"/>
  <c r="CH24" i="54"/>
  <c r="CG24" i="54"/>
  <c r="BO27" i="14" s="1"/>
  <c r="CF24" i="54"/>
  <c r="CE24" i="54"/>
  <c r="CD24" i="54"/>
  <c r="CC24" i="54"/>
  <c r="CB24" i="54"/>
  <c r="CA24" i="54"/>
  <c r="BZ24" i="54"/>
  <c r="BY24" i="54"/>
  <c r="BX24" i="54"/>
  <c r="BW24" i="54"/>
  <c r="BV24" i="54"/>
  <c r="BU24" i="54"/>
  <c r="BT24" i="54"/>
  <c r="BS24" i="54"/>
  <c r="BR24" i="54"/>
  <c r="BQ24" i="54"/>
  <c r="BP24" i="54"/>
  <c r="BO24" i="54"/>
  <c r="BN24" i="54"/>
  <c r="BM24" i="54"/>
  <c r="BL24" i="54"/>
  <c r="BK24" i="54"/>
  <c r="BJ24" i="54"/>
  <c r="BN27" i="14" s="1"/>
  <c r="BI24" i="54"/>
  <c r="BH24" i="54"/>
  <c r="BG24" i="54"/>
  <c r="BF24" i="54"/>
  <c r="G1289" i="58" s="1"/>
  <c r="I1289" i="58" s="1"/>
  <c r="BE24" i="54"/>
  <c r="BD24" i="54"/>
  <c r="G1287" i="58" s="1"/>
  <c r="I1287" i="58" s="1"/>
  <c r="BC24" i="54"/>
  <c r="BB24" i="54"/>
  <c r="BA24" i="54"/>
  <c r="AZ24" i="54"/>
  <c r="AY24" i="54"/>
  <c r="AX24" i="54"/>
  <c r="G1281" i="58" s="1"/>
  <c r="I1281" i="58" s="1"/>
  <c r="AW24" i="54"/>
  <c r="AV24" i="54"/>
  <c r="AU24" i="54"/>
  <c r="AT24" i="54"/>
  <c r="AS24" i="54"/>
  <c r="AR24" i="54"/>
  <c r="AQ24" i="54"/>
  <c r="AP24" i="54"/>
  <c r="AO24" i="54"/>
  <c r="BM27" i="14" s="1"/>
  <c r="AN24" i="54"/>
  <c r="AM24" i="54"/>
  <c r="AL24" i="54"/>
  <c r="AK24" i="54"/>
  <c r="AJ24" i="54"/>
  <c r="AI24" i="54"/>
  <c r="AH24" i="54"/>
  <c r="AG24" i="54"/>
  <c r="AF24" i="54"/>
  <c r="AE24" i="54"/>
  <c r="AD24" i="54"/>
  <c r="AC24" i="54"/>
  <c r="AB24" i="54"/>
  <c r="AA24" i="54"/>
  <c r="Z24" i="54"/>
  <c r="Y24" i="54"/>
  <c r="BL27" i="14" s="1"/>
  <c r="X24" i="54"/>
  <c r="W24" i="54"/>
  <c r="V24" i="54"/>
  <c r="G1253" i="58" s="1"/>
  <c r="I1253" i="58" s="1"/>
  <c r="U24" i="54"/>
  <c r="T24" i="54"/>
  <c r="S24" i="54"/>
  <c r="R24" i="54"/>
  <c r="Q24" i="54"/>
  <c r="P24" i="54"/>
  <c r="O24" i="54"/>
  <c r="N24" i="54"/>
  <c r="M24" i="54"/>
  <c r="L24" i="54"/>
  <c r="K24" i="54"/>
  <c r="J24" i="54"/>
  <c r="I24" i="54"/>
  <c r="G1240" i="58" s="1"/>
  <c r="I1240" i="58" s="1"/>
  <c r="H24" i="54"/>
  <c r="G24" i="54"/>
  <c r="FH23" i="54"/>
  <c r="C1192" i="58" s="1"/>
  <c r="FG23" i="54"/>
  <c r="C1191" i="58" s="1"/>
  <c r="FF23" i="54"/>
  <c r="C1190" i="58" s="1"/>
  <c r="FE23" i="54"/>
  <c r="C1188" i="58" s="1"/>
  <c r="FD23" i="54"/>
  <c r="FC23" i="54"/>
  <c r="FB23" i="54"/>
  <c r="G1184" i="58" s="1"/>
  <c r="I1184" i="58" s="1"/>
  <c r="FA23" i="54"/>
  <c r="EZ23" i="54"/>
  <c r="G1182" i="58" s="1"/>
  <c r="I1182" i="58" s="1"/>
  <c r="EY23" i="54"/>
  <c r="EX23" i="54"/>
  <c r="EW23" i="54"/>
  <c r="EV23" i="54"/>
  <c r="EU23" i="54"/>
  <c r="ET23" i="54"/>
  <c r="ES23" i="54"/>
  <c r="BT26" i="14" s="1"/>
  <c r="ER23" i="54"/>
  <c r="BR26" i="14" s="1"/>
  <c r="EQ23" i="54"/>
  <c r="EP23" i="54"/>
  <c r="EO23" i="54"/>
  <c r="EN23" i="54"/>
  <c r="G1170" i="58" s="1"/>
  <c r="I1170" i="58" s="1"/>
  <c r="EM23" i="54"/>
  <c r="EL23" i="54"/>
  <c r="G1168" i="58" s="1"/>
  <c r="I1168" i="58" s="1"/>
  <c r="EK23" i="54"/>
  <c r="EJ23" i="54"/>
  <c r="EI23" i="54"/>
  <c r="EH23" i="54"/>
  <c r="EG23" i="54"/>
  <c r="EF23" i="54"/>
  <c r="EE23" i="54"/>
  <c r="ED23" i="54"/>
  <c r="EC23" i="54"/>
  <c r="EB23" i="54"/>
  <c r="EA23" i="54"/>
  <c r="G1157" i="58" s="1"/>
  <c r="I1157" i="58" s="1"/>
  <c r="DZ23" i="54"/>
  <c r="DY23" i="54"/>
  <c r="DX23" i="54"/>
  <c r="DW23" i="54"/>
  <c r="DV23" i="54"/>
  <c r="DU23" i="54"/>
  <c r="DT23" i="54"/>
  <c r="DS23" i="54"/>
  <c r="DR23" i="54"/>
  <c r="DQ23" i="54"/>
  <c r="DP23" i="54"/>
  <c r="DO23" i="54"/>
  <c r="BQ26" i="14" s="1"/>
  <c r="DN23" i="54"/>
  <c r="DM23" i="54"/>
  <c r="DL23" i="54"/>
  <c r="DK23" i="54"/>
  <c r="DJ23" i="54"/>
  <c r="DI23" i="54"/>
  <c r="DH23" i="54"/>
  <c r="DG23" i="54"/>
  <c r="DF23" i="54"/>
  <c r="DE23" i="54"/>
  <c r="DD23" i="54"/>
  <c r="DC23" i="54"/>
  <c r="BP26" i="14" s="1"/>
  <c r="DB23" i="54"/>
  <c r="DA23" i="54"/>
  <c r="CZ23" i="54"/>
  <c r="CY23" i="54"/>
  <c r="CX23" i="54"/>
  <c r="CW23" i="54"/>
  <c r="CV23" i="54"/>
  <c r="CU23" i="54"/>
  <c r="CT23" i="54"/>
  <c r="CS23" i="54"/>
  <c r="CR23" i="54"/>
  <c r="CQ23" i="54"/>
  <c r="CP23" i="54"/>
  <c r="CO23" i="54"/>
  <c r="CN23" i="54"/>
  <c r="CM23" i="54"/>
  <c r="CL23" i="54"/>
  <c r="CK23" i="54"/>
  <c r="CJ23" i="54"/>
  <c r="CI23" i="54"/>
  <c r="CH23" i="54"/>
  <c r="CG23" i="54"/>
  <c r="BO26" i="14" s="1"/>
  <c r="CF23" i="54"/>
  <c r="CE23" i="54"/>
  <c r="CD23" i="54"/>
  <c r="CC23" i="54"/>
  <c r="CB23" i="54"/>
  <c r="CA23" i="54"/>
  <c r="BZ23" i="54"/>
  <c r="BY23" i="54"/>
  <c r="BX23" i="54"/>
  <c r="BW23" i="54"/>
  <c r="BV23" i="54"/>
  <c r="BU23" i="54"/>
  <c r="BT23" i="54"/>
  <c r="BS23" i="54"/>
  <c r="BR23" i="54"/>
  <c r="BQ23" i="54"/>
  <c r="BP23" i="54"/>
  <c r="BO23" i="54"/>
  <c r="BN23" i="54"/>
  <c r="BM23" i="54"/>
  <c r="BL23" i="54"/>
  <c r="BK23" i="54"/>
  <c r="BJ23" i="54"/>
  <c r="BN26" i="14" s="1"/>
  <c r="BI23" i="54"/>
  <c r="BH23" i="54"/>
  <c r="BG23" i="54"/>
  <c r="BF23" i="54"/>
  <c r="BE23" i="54"/>
  <c r="BD23" i="54"/>
  <c r="G1082" i="58" s="1"/>
  <c r="I1082" i="58" s="1"/>
  <c r="BC23" i="54"/>
  <c r="BB23" i="54"/>
  <c r="BA23" i="54"/>
  <c r="AZ23" i="54"/>
  <c r="AY23" i="54"/>
  <c r="AX23" i="54"/>
  <c r="AW23" i="54"/>
  <c r="AV23" i="54"/>
  <c r="AU23" i="54"/>
  <c r="G1073" i="58" s="1"/>
  <c r="I1073" i="58" s="1"/>
  <c r="AT23" i="54"/>
  <c r="AS23" i="54"/>
  <c r="AR23" i="54"/>
  <c r="AQ23" i="54"/>
  <c r="AP23" i="54"/>
  <c r="AO23" i="54"/>
  <c r="BM26" i="14" s="1"/>
  <c r="AN23" i="54"/>
  <c r="AM23" i="54"/>
  <c r="AL23" i="54"/>
  <c r="AK23" i="54"/>
  <c r="AJ23" i="54"/>
  <c r="AI23" i="54"/>
  <c r="AH23" i="54"/>
  <c r="G1060" i="58" s="1"/>
  <c r="I1060" i="58" s="1"/>
  <c r="AG23" i="54"/>
  <c r="AF23" i="54"/>
  <c r="AE23" i="54"/>
  <c r="AD23" i="54"/>
  <c r="AC23" i="54"/>
  <c r="AB23" i="54"/>
  <c r="AA23" i="54"/>
  <c r="Z23" i="54"/>
  <c r="Y23" i="54"/>
  <c r="BL26" i="14" s="1"/>
  <c r="X23" i="54"/>
  <c r="W23" i="54"/>
  <c r="V23" i="54"/>
  <c r="U23" i="54"/>
  <c r="T23" i="54"/>
  <c r="S23" i="54"/>
  <c r="R23" i="54"/>
  <c r="Q23" i="54"/>
  <c r="P23" i="54"/>
  <c r="O23" i="54"/>
  <c r="N23" i="54"/>
  <c r="G1040" i="58" s="1"/>
  <c r="I1040" i="58" s="1"/>
  <c r="M23" i="54"/>
  <c r="G1039" i="58" s="1"/>
  <c r="I1039" i="58" s="1"/>
  <c r="L23" i="54"/>
  <c r="K23" i="54"/>
  <c r="J23" i="54"/>
  <c r="I23" i="54"/>
  <c r="H23" i="54"/>
  <c r="G23" i="54"/>
  <c r="FH22" i="54"/>
  <c r="C987" i="58" s="1"/>
  <c r="FG22" i="54"/>
  <c r="C986" i="58" s="1"/>
  <c r="FF22" i="54"/>
  <c r="C985" i="58" s="1"/>
  <c r="FE22" i="54"/>
  <c r="FD22" i="54"/>
  <c r="FC22" i="54"/>
  <c r="FB22" i="54"/>
  <c r="FA22" i="54"/>
  <c r="EZ22" i="54"/>
  <c r="EY22" i="54"/>
  <c r="EX22" i="54"/>
  <c r="EW22" i="54"/>
  <c r="EV22" i="54"/>
  <c r="EU22" i="54"/>
  <c r="ET22" i="54"/>
  <c r="ES22" i="54"/>
  <c r="BT25" i="14" s="1"/>
  <c r="ER22" i="54"/>
  <c r="BR25" i="14" s="1"/>
  <c r="EQ22" i="54"/>
  <c r="EP22" i="54"/>
  <c r="EO22" i="54"/>
  <c r="EN22" i="54"/>
  <c r="EM22" i="54"/>
  <c r="EL22" i="54"/>
  <c r="EK22" i="54"/>
  <c r="EJ22" i="54"/>
  <c r="EI22" i="54"/>
  <c r="EH22" i="54"/>
  <c r="G959" i="58" s="1"/>
  <c r="I959" i="58" s="1"/>
  <c r="EG22" i="54"/>
  <c r="EF22" i="54"/>
  <c r="EE22" i="54"/>
  <c r="ED22" i="54"/>
  <c r="EC22" i="54"/>
  <c r="EB22" i="54"/>
  <c r="EA22" i="54"/>
  <c r="DZ22" i="54"/>
  <c r="DY22" i="54"/>
  <c r="DX22" i="54"/>
  <c r="DW22" i="54"/>
  <c r="DV22" i="54"/>
  <c r="DU22" i="54"/>
  <c r="DT22" i="54"/>
  <c r="DS22" i="54"/>
  <c r="DR22" i="54"/>
  <c r="DQ22" i="54"/>
  <c r="DP22" i="54"/>
  <c r="DO22" i="54"/>
  <c r="BQ25" i="14" s="1"/>
  <c r="DN22" i="54"/>
  <c r="DM22" i="54"/>
  <c r="DL22" i="54"/>
  <c r="DK22" i="54"/>
  <c r="DJ22" i="54"/>
  <c r="DI22" i="54"/>
  <c r="DH22" i="54"/>
  <c r="DG22" i="54"/>
  <c r="DF22" i="54"/>
  <c r="DE22" i="54"/>
  <c r="DD22" i="54"/>
  <c r="DC22" i="54"/>
  <c r="BP25" i="14" s="1"/>
  <c r="DB22" i="54"/>
  <c r="DA22" i="54"/>
  <c r="CZ22" i="54"/>
  <c r="G925" i="58" s="1"/>
  <c r="I925" i="58" s="1"/>
  <c r="CY22" i="54"/>
  <c r="CX22" i="54"/>
  <c r="CW22" i="54"/>
  <c r="CV22" i="54"/>
  <c r="G921" i="58" s="1"/>
  <c r="I921" i="58" s="1"/>
  <c r="CU22" i="54"/>
  <c r="CT22" i="54"/>
  <c r="CS22" i="54"/>
  <c r="CR22" i="54"/>
  <c r="CQ22" i="54"/>
  <c r="G916" i="58" s="1"/>
  <c r="I916" i="58" s="1"/>
  <c r="CP22" i="54"/>
  <c r="CO22" i="54"/>
  <c r="CN22" i="54"/>
  <c r="CM22" i="54"/>
  <c r="CL22" i="54"/>
  <c r="CK22" i="54"/>
  <c r="CJ22" i="54"/>
  <c r="CI22" i="54"/>
  <c r="CH22" i="54"/>
  <c r="CG22" i="54"/>
  <c r="BO25" i="14" s="1"/>
  <c r="CF22" i="54"/>
  <c r="CE22" i="54"/>
  <c r="CD22" i="54"/>
  <c r="CC22" i="54"/>
  <c r="CB22" i="54"/>
  <c r="CA22" i="54"/>
  <c r="BZ22" i="54"/>
  <c r="BY22" i="54"/>
  <c r="BX22" i="54"/>
  <c r="BW22" i="54"/>
  <c r="BV22" i="54"/>
  <c r="BU22" i="54"/>
  <c r="BT22" i="54"/>
  <c r="BS22" i="54"/>
  <c r="BR22" i="54"/>
  <c r="BQ22" i="54"/>
  <c r="BP22" i="54"/>
  <c r="BO22" i="54"/>
  <c r="BN22" i="54"/>
  <c r="BM22" i="54"/>
  <c r="BL22" i="54"/>
  <c r="BK22" i="54"/>
  <c r="BJ22" i="54"/>
  <c r="BN25" i="14" s="1"/>
  <c r="BI22" i="54"/>
  <c r="BH22" i="54"/>
  <c r="G881" i="58" s="1"/>
  <c r="I881" i="58" s="1"/>
  <c r="BG22" i="54"/>
  <c r="BF22" i="54"/>
  <c r="G879" i="58" s="1"/>
  <c r="I879" i="58" s="1"/>
  <c r="BE22" i="54"/>
  <c r="BD22" i="54"/>
  <c r="BC22" i="54"/>
  <c r="BB22" i="54"/>
  <c r="BA22" i="54"/>
  <c r="AZ22" i="54"/>
  <c r="AY22" i="54"/>
  <c r="AX22" i="54"/>
  <c r="AW22" i="54"/>
  <c r="AV22" i="54"/>
  <c r="AU22" i="54"/>
  <c r="AT22" i="54"/>
  <c r="AS22" i="54"/>
  <c r="AR22" i="54"/>
  <c r="AQ22" i="54"/>
  <c r="AP22" i="54"/>
  <c r="G863" i="58" s="1"/>
  <c r="I863" i="58" s="1"/>
  <c r="AO22" i="54"/>
  <c r="BM25" i="14" s="1"/>
  <c r="AN22" i="54"/>
  <c r="AM22" i="54"/>
  <c r="AL22" i="54"/>
  <c r="AK22" i="54"/>
  <c r="AJ22" i="54"/>
  <c r="AI22" i="54"/>
  <c r="AH22" i="54"/>
  <c r="AG22" i="54"/>
  <c r="AF22" i="54"/>
  <c r="AE22" i="54"/>
  <c r="AD22" i="54"/>
  <c r="AC22" i="54"/>
  <c r="AB22" i="54"/>
  <c r="AA22" i="54"/>
  <c r="Z22" i="54"/>
  <c r="Y22" i="54"/>
  <c r="BL25" i="14" s="1"/>
  <c r="X22" i="54"/>
  <c r="W22" i="54"/>
  <c r="V22" i="54"/>
  <c r="U22" i="54"/>
  <c r="T2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G22" i="54"/>
  <c r="FH21" i="54"/>
  <c r="C782" i="58" s="1"/>
  <c r="FG21" i="54"/>
  <c r="C781" i="58" s="1"/>
  <c r="FF21" i="54"/>
  <c r="C780" i="58" s="1"/>
  <c r="FE21" i="54"/>
  <c r="C778" i="58" s="1"/>
  <c r="FD21" i="54"/>
  <c r="FC21" i="54"/>
  <c r="FB21" i="54"/>
  <c r="FA21" i="54"/>
  <c r="EZ21" i="54"/>
  <c r="EY21" i="54"/>
  <c r="EX21" i="54"/>
  <c r="EW21" i="54"/>
  <c r="EV21" i="54"/>
  <c r="EU21" i="54"/>
  <c r="ET21" i="54"/>
  <c r="EQ21" i="54"/>
  <c r="EP21" i="54"/>
  <c r="G762" i="58" s="1"/>
  <c r="I762" i="58" s="1"/>
  <c r="EO21" i="54"/>
  <c r="EN21" i="54"/>
  <c r="EM21" i="54"/>
  <c r="G759" i="58" s="1"/>
  <c r="I759" i="58" s="1"/>
  <c r="EL21" i="54"/>
  <c r="G758" i="58" s="1"/>
  <c r="I758" i="58" s="1"/>
  <c r="EK21" i="54"/>
  <c r="EJ21" i="54"/>
  <c r="EI21" i="54"/>
  <c r="EH21" i="54"/>
  <c r="EG21" i="54"/>
  <c r="EF21" i="54"/>
  <c r="G752" i="58" s="1"/>
  <c r="I752" i="58" s="1"/>
  <c r="EE21" i="54"/>
  <c r="ED21" i="54"/>
  <c r="EC21" i="54"/>
  <c r="G749" i="58" s="1"/>
  <c r="I749" i="58" s="1"/>
  <c r="EB21" i="54"/>
  <c r="EA21" i="54"/>
  <c r="DZ21" i="54"/>
  <c r="DY21" i="54"/>
  <c r="DX21" i="54"/>
  <c r="DW21" i="54"/>
  <c r="DV21" i="54"/>
  <c r="DU21" i="54"/>
  <c r="DT21" i="54"/>
  <c r="DS21" i="54"/>
  <c r="DR21" i="54"/>
  <c r="DQ21" i="54"/>
  <c r="DP21" i="54"/>
  <c r="G736" i="58" s="1"/>
  <c r="I736" i="58" s="1"/>
  <c r="DO21" i="54"/>
  <c r="BQ24" i="14" s="1"/>
  <c r="DN21" i="54"/>
  <c r="DM21" i="54"/>
  <c r="DL21" i="54"/>
  <c r="DK21" i="54"/>
  <c r="G731" i="58" s="1"/>
  <c r="I731" i="58" s="1"/>
  <c r="DJ21" i="54"/>
  <c r="DI21" i="54"/>
  <c r="DH21" i="54"/>
  <c r="DG21" i="54"/>
  <c r="DF21" i="54"/>
  <c r="DE21" i="54"/>
  <c r="DD21" i="54"/>
  <c r="DC21" i="54"/>
  <c r="BP24" i="14" s="1"/>
  <c r="DB21" i="54"/>
  <c r="DA21" i="54"/>
  <c r="CZ21" i="54"/>
  <c r="CY21" i="54"/>
  <c r="CX21" i="54"/>
  <c r="CW21" i="54"/>
  <c r="CV21" i="54"/>
  <c r="CU21" i="54"/>
  <c r="CT21" i="54"/>
  <c r="CS21" i="54"/>
  <c r="CR21" i="54"/>
  <c r="CQ21" i="54"/>
  <c r="CP21" i="54"/>
  <c r="CO21" i="54"/>
  <c r="CN21" i="54"/>
  <c r="CM21" i="54"/>
  <c r="CL21" i="54"/>
  <c r="G706" i="58" s="1"/>
  <c r="I706" i="58" s="1"/>
  <c r="CK21" i="54"/>
  <c r="CJ21" i="54"/>
  <c r="CI21" i="54"/>
  <c r="CH21" i="54"/>
  <c r="G702" i="58" s="1"/>
  <c r="I702" i="58" s="1"/>
  <c r="CG21" i="54"/>
  <c r="BO24" i="14" s="1"/>
  <c r="CF21" i="54"/>
  <c r="CE21" i="54"/>
  <c r="CD21" i="54"/>
  <c r="CC21" i="54"/>
  <c r="CB21" i="54"/>
  <c r="CA21" i="54"/>
  <c r="BZ21" i="54"/>
  <c r="BY21" i="54"/>
  <c r="BX21" i="54"/>
  <c r="BW21" i="54"/>
  <c r="G691" i="58" s="1"/>
  <c r="I691" i="58" s="1"/>
  <c r="BV21" i="54"/>
  <c r="BU21" i="54"/>
  <c r="BT21" i="54"/>
  <c r="BS21" i="54"/>
  <c r="BR21" i="54"/>
  <c r="BQ21" i="54"/>
  <c r="BP21" i="54"/>
  <c r="BO21" i="54"/>
  <c r="BN21" i="54"/>
  <c r="BM21" i="54"/>
  <c r="BL21" i="54"/>
  <c r="BK21" i="54"/>
  <c r="BJ21" i="54"/>
  <c r="BN24" i="14" s="1"/>
  <c r="BI21" i="54"/>
  <c r="BH21" i="54"/>
  <c r="BG21" i="54"/>
  <c r="BF21" i="54"/>
  <c r="BE21" i="54"/>
  <c r="BD21" i="54"/>
  <c r="BC21" i="54"/>
  <c r="BB21" i="54"/>
  <c r="BA21" i="54"/>
  <c r="AZ21" i="54"/>
  <c r="G668" i="58" s="1"/>
  <c r="I668" i="58" s="1"/>
  <c r="AY21" i="54"/>
  <c r="AX21" i="54"/>
  <c r="AW21" i="54"/>
  <c r="AV21" i="54"/>
  <c r="AU21" i="54"/>
  <c r="AT21" i="54"/>
  <c r="AS21" i="54"/>
  <c r="AR21" i="54"/>
  <c r="AQ21" i="54"/>
  <c r="AP21" i="54"/>
  <c r="AO21" i="54"/>
  <c r="BM24" i="14" s="1"/>
  <c r="AN21" i="54"/>
  <c r="AM21" i="54"/>
  <c r="AL21" i="54"/>
  <c r="AK21" i="54"/>
  <c r="AJ21" i="54"/>
  <c r="AI21" i="54"/>
  <c r="AH21" i="54"/>
  <c r="AG21" i="54"/>
  <c r="AF21" i="54"/>
  <c r="AE21" i="54"/>
  <c r="AD21" i="54"/>
  <c r="AC21" i="54"/>
  <c r="AB21" i="54"/>
  <c r="AA21" i="54"/>
  <c r="Z21" i="54"/>
  <c r="G642" i="58" s="1"/>
  <c r="I642" i="58" s="1"/>
  <c r="Y21" i="54"/>
  <c r="BL24" i="14" s="1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H20" i="54"/>
  <c r="C577" i="58" s="1"/>
  <c r="FG20" i="54"/>
  <c r="C576" i="58" s="1"/>
  <c r="FF20" i="54"/>
  <c r="C575" i="58" s="1"/>
  <c r="FD20" i="54"/>
  <c r="FB20" i="54"/>
  <c r="FA20" i="54"/>
  <c r="EZ20" i="54"/>
  <c r="EY20" i="54"/>
  <c r="G566" i="58" s="1"/>
  <c r="I566" i="58" s="1"/>
  <c r="EX20" i="54"/>
  <c r="EW20" i="54"/>
  <c r="EV20" i="54"/>
  <c r="EU20" i="54"/>
  <c r="ET20" i="54"/>
  <c r="ER20" i="54"/>
  <c r="BR23" i="14" s="1"/>
  <c r="EQ20" i="54"/>
  <c r="EP20" i="54"/>
  <c r="EO20" i="54"/>
  <c r="EN20" i="54"/>
  <c r="EM20" i="54"/>
  <c r="EL20" i="54"/>
  <c r="G553" i="58" s="1"/>
  <c r="I553" i="58" s="1"/>
  <c r="EK20" i="54"/>
  <c r="EJ20" i="54"/>
  <c r="EI20" i="54"/>
  <c r="EH20" i="54"/>
  <c r="EG20" i="54"/>
  <c r="EF20" i="54"/>
  <c r="EE20" i="54"/>
  <c r="G546" i="58" s="1"/>
  <c r="I546" i="58" s="1"/>
  <c r="ED20" i="54"/>
  <c r="EC20" i="54"/>
  <c r="EB20" i="54"/>
  <c r="EA20" i="54"/>
  <c r="DZ20" i="54"/>
  <c r="DY20" i="54"/>
  <c r="DX20" i="54"/>
  <c r="DW20" i="54"/>
  <c r="DV20" i="54"/>
  <c r="DU20" i="54"/>
  <c r="DT20" i="54"/>
  <c r="DS20" i="54"/>
  <c r="DR20" i="54"/>
  <c r="DQ20" i="54"/>
  <c r="DP20" i="54"/>
  <c r="DN20" i="54"/>
  <c r="DM20" i="54"/>
  <c r="DL20" i="54"/>
  <c r="DK20" i="54"/>
  <c r="G526" i="58" s="1"/>
  <c r="I526" i="58" s="1"/>
  <c r="DJ20" i="54"/>
  <c r="DI20" i="54"/>
  <c r="DH20" i="54"/>
  <c r="DG20" i="54"/>
  <c r="DF20" i="54"/>
  <c r="DE20" i="54"/>
  <c r="DD20" i="54"/>
  <c r="DC20" i="54"/>
  <c r="DB20" i="54"/>
  <c r="DA20" i="54"/>
  <c r="G516" i="58" s="1"/>
  <c r="I516" i="58" s="1"/>
  <c r="CZ20" i="54"/>
  <c r="CY20" i="54"/>
  <c r="CX20" i="54"/>
  <c r="CW20" i="54"/>
  <c r="G512" i="58" s="1"/>
  <c r="I512" i="58" s="1"/>
  <c r="CV20" i="54"/>
  <c r="CU20" i="54"/>
  <c r="CT20" i="54"/>
  <c r="CS20" i="54"/>
  <c r="CR20" i="54"/>
  <c r="CQ20" i="54"/>
  <c r="G506" i="58" s="1"/>
  <c r="I506" i="58" s="1"/>
  <c r="CP20" i="54"/>
  <c r="G505" i="58" s="1"/>
  <c r="I505" i="58" s="1"/>
  <c r="CO20" i="54"/>
  <c r="G504" i="58" s="1"/>
  <c r="I504" i="58" s="1"/>
  <c r="CN20" i="54"/>
  <c r="CM20" i="54"/>
  <c r="CL20" i="54"/>
  <c r="CK20" i="54"/>
  <c r="CJ20" i="54"/>
  <c r="CI20" i="54"/>
  <c r="CH20" i="54"/>
  <c r="CF20" i="54"/>
  <c r="CE20" i="54"/>
  <c r="CD20" i="54"/>
  <c r="CC20" i="54"/>
  <c r="CB20" i="54"/>
  <c r="G491" i="58" s="1"/>
  <c r="I491" i="58" s="1"/>
  <c r="CA20" i="54"/>
  <c r="BZ20" i="54"/>
  <c r="BY20" i="54"/>
  <c r="BX20" i="54"/>
  <c r="BW20" i="54"/>
  <c r="BV20" i="54"/>
  <c r="BU20" i="54"/>
  <c r="BT20" i="54"/>
  <c r="BS20" i="54"/>
  <c r="BR20" i="54"/>
  <c r="BQ20" i="54"/>
  <c r="G480" i="58" s="1"/>
  <c r="I480" i="58" s="1"/>
  <c r="BP20" i="54"/>
  <c r="BO20" i="54"/>
  <c r="BN20" i="54"/>
  <c r="BM20" i="54"/>
  <c r="BL20" i="54"/>
  <c r="BK20" i="54"/>
  <c r="BI20" i="54"/>
  <c r="BH20" i="54"/>
  <c r="BG20" i="54"/>
  <c r="BF20" i="54"/>
  <c r="BE20" i="54"/>
  <c r="G468" i="58" s="1"/>
  <c r="I468" i="58" s="1"/>
  <c r="BD20" i="54"/>
  <c r="BC20" i="54"/>
  <c r="BB20" i="54"/>
  <c r="BA20" i="54"/>
  <c r="AZ20" i="54"/>
  <c r="AY20" i="54"/>
  <c r="AX20" i="54"/>
  <c r="AW20" i="54"/>
  <c r="AV20" i="54"/>
  <c r="AU20" i="54"/>
  <c r="G458" i="58" s="1"/>
  <c r="I458" i="58" s="1"/>
  <c r="AT20" i="54"/>
  <c r="AS20" i="54"/>
  <c r="AR20" i="54"/>
  <c r="AQ20" i="54"/>
  <c r="AP20" i="54"/>
  <c r="AN20" i="54"/>
  <c r="AM20" i="54"/>
  <c r="AL20" i="54"/>
  <c r="AK20" i="54"/>
  <c r="AJ20" i="54"/>
  <c r="AI20" i="54"/>
  <c r="AH20" i="54"/>
  <c r="AG20" i="54"/>
  <c r="AF20" i="54"/>
  <c r="G443" i="58" s="1"/>
  <c r="I443" i="58" s="1"/>
  <c r="AE20" i="54"/>
  <c r="AD20" i="54"/>
  <c r="AC20" i="54"/>
  <c r="AB20" i="54"/>
  <c r="AA20" i="54"/>
  <c r="Z20" i="54"/>
  <c r="Y20" i="54"/>
  <c r="X20" i="54"/>
  <c r="W20" i="54"/>
  <c r="V20" i="54"/>
  <c r="U20" i="54"/>
  <c r="T20" i="54"/>
  <c r="S20" i="54"/>
  <c r="G430" i="58" s="1"/>
  <c r="I430" i="58" s="1"/>
  <c r="R20" i="54"/>
  <c r="Q20" i="54"/>
  <c r="P20" i="54"/>
  <c r="O20" i="54"/>
  <c r="N20" i="54"/>
  <c r="M20" i="54"/>
  <c r="L20" i="54"/>
  <c r="K20" i="54"/>
  <c r="J20" i="54"/>
  <c r="I20" i="54"/>
  <c r="H20" i="54"/>
  <c r="G20" i="54"/>
  <c r="FH19" i="54"/>
  <c r="C372" i="58" s="1"/>
  <c r="FG19" i="54"/>
  <c r="C371" i="58" s="1"/>
  <c r="FF19" i="54"/>
  <c r="C370" i="58" s="1"/>
  <c r="FE19" i="54"/>
  <c r="C368" i="58" s="1"/>
  <c r="FD19" i="54"/>
  <c r="FB19" i="54"/>
  <c r="FA19" i="54"/>
  <c r="EZ19" i="54"/>
  <c r="EY19" i="54"/>
  <c r="EX19" i="54"/>
  <c r="G360" i="58" s="1"/>
  <c r="I360" i="58" s="1"/>
  <c r="EW19" i="54"/>
  <c r="EV19" i="54"/>
  <c r="EU19" i="54"/>
  <c r="ET19" i="54"/>
  <c r="EQ19" i="54"/>
  <c r="EP19" i="54"/>
  <c r="EO19" i="54"/>
  <c r="EN19" i="54"/>
  <c r="G350" i="58" s="1"/>
  <c r="I350" i="58" s="1"/>
  <c r="EM19" i="54"/>
  <c r="EL19" i="54"/>
  <c r="EK19" i="54"/>
  <c r="EJ19" i="54"/>
  <c r="EI19" i="54"/>
  <c r="EH19" i="54"/>
  <c r="EG19" i="54"/>
  <c r="EF19" i="54"/>
  <c r="EE19" i="54"/>
  <c r="ED19" i="54"/>
  <c r="EC19" i="54"/>
  <c r="EB19" i="54"/>
  <c r="EA19" i="54"/>
  <c r="DZ19" i="54"/>
  <c r="DY19" i="54"/>
  <c r="DX19" i="54"/>
  <c r="DW19" i="54"/>
  <c r="G333" i="58" s="1"/>
  <c r="I333" i="58" s="1"/>
  <c r="DV19" i="54"/>
  <c r="DU19" i="54"/>
  <c r="DT19" i="54"/>
  <c r="DS19" i="54"/>
  <c r="DR19" i="54"/>
  <c r="DQ19" i="54"/>
  <c r="DP19" i="54"/>
  <c r="G326" i="58" s="1"/>
  <c r="I326" i="58" s="1"/>
  <c r="DN19" i="54"/>
  <c r="G324" i="58" s="1"/>
  <c r="I324" i="58" s="1"/>
  <c r="DM19" i="54"/>
  <c r="DL19" i="54"/>
  <c r="DK19" i="54"/>
  <c r="DJ19" i="54"/>
  <c r="DI19" i="54"/>
  <c r="DH19" i="54"/>
  <c r="DG19" i="54"/>
  <c r="DF19" i="54"/>
  <c r="DE19" i="54"/>
  <c r="G315" i="58" s="1"/>
  <c r="I315" i="58" s="1"/>
  <c r="DD19" i="54"/>
  <c r="DB19" i="54"/>
  <c r="DA19" i="54"/>
  <c r="CZ19" i="54"/>
  <c r="CY19" i="54"/>
  <c r="G309" i="58" s="1"/>
  <c r="I309" i="58" s="1"/>
  <c r="CX19" i="54"/>
  <c r="CW19" i="54"/>
  <c r="CV19" i="54"/>
  <c r="CU19" i="54"/>
  <c r="CT19" i="54"/>
  <c r="CS19" i="54"/>
  <c r="CR19" i="54"/>
  <c r="CQ19" i="54"/>
  <c r="CP19" i="54"/>
  <c r="CO19" i="54"/>
  <c r="CN19" i="54"/>
  <c r="CM19" i="54"/>
  <c r="CL19" i="54"/>
  <c r="CK19" i="54"/>
  <c r="CJ19" i="54"/>
  <c r="CI19" i="54"/>
  <c r="CH19" i="54"/>
  <c r="CG19" i="54"/>
  <c r="CF19" i="54"/>
  <c r="CE19" i="54"/>
  <c r="CD19" i="54"/>
  <c r="CC19" i="54"/>
  <c r="CB19" i="54"/>
  <c r="CA19" i="54"/>
  <c r="BZ19" i="54"/>
  <c r="BY19" i="54"/>
  <c r="BX19" i="54"/>
  <c r="BW19" i="54"/>
  <c r="BV19" i="54"/>
  <c r="BU19" i="54"/>
  <c r="G279" i="58" s="1"/>
  <c r="I279" i="58" s="1"/>
  <c r="BT19" i="54"/>
  <c r="BS19" i="54"/>
  <c r="BR19" i="54"/>
  <c r="BQ19" i="54"/>
  <c r="BP19" i="54"/>
  <c r="BO19" i="54"/>
  <c r="BN19" i="54"/>
  <c r="BM19" i="54"/>
  <c r="BL19" i="54"/>
  <c r="BK19" i="54"/>
  <c r="BJ19" i="54"/>
  <c r="BI19" i="54"/>
  <c r="BH19" i="54"/>
  <c r="BG19" i="54"/>
  <c r="G265" i="58" s="1"/>
  <c r="I265" i="58" s="1"/>
  <c r="BF19" i="54"/>
  <c r="BE19" i="54"/>
  <c r="BD19" i="54"/>
  <c r="BC19" i="54"/>
  <c r="BB19" i="54"/>
  <c r="G260" i="58" s="1"/>
  <c r="I260" i="58" s="1"/>
  <c r="BA19" i="54"/>
  <c r="AZ19" i="54"/>
  <c r="AY19" i="54"/>
  <c r="AX19" i="54"/>
  <c r="AW19" i="54"/>
  <c r="AV19" i="54"/>
  <c r="AU19" i="54"/>
  <c r="AT19" i="54"/>
  <c r="G252" i="58" s="1"/>
  <c r="I252" i="58" s="1"/>
  <c r="AS19" i="54"/>
  <c r="AR19" i="54"/>
  <c r="AQ19" i="54"/>
  <c r="AP19" i="54"/>
  <c r="AN19" i="54"/>
  <c r="AM19" i="54"/>
  <c r="AL19" i="54"/>
  <c r="AK19" i="54"/>
  <c r="AJ19" i="54"/>
  <c r="AI19" i="54"/>
  <c r="AH19" i="54"/>
  <c r="AG19" i="54"/>
  <c r="AF19" i="54"/>
  <c r="AE19" i="54"/>
  <c r="AD19" i="54"/>
  <c r="AC19" i="54"/>
  <c r="AB19" i="54"/>
  <c r="AA19" i="54"/>
  <c r="Z19" i="54"/>
  <c r="X19" i="54"/>
  <c r="W19" i="54"/>
  <c r="V19" i="54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H18" i="54"/>
  <c r="C167" i="58" s="1"/>
  <c r="FG18" i="54"/>
  <c r="C166" i="58" s="1"/>
  <c r="FF18" i="54"/>
  <c r="C165" i="58" s="1"/>
  <c r="FE18" i="54"/>
  <c r="C163" i="58" s="1"/>
  <c r="FB18" i="54"/>
  <c r="G159" i="58" s="1"/>
  <c r="I159" i="58" s="1"/>
  <c r="FA18" i="54"/>
  <c r="G158" i="58" s="1"/>
  <c r="I158" i="58" s="1"/>
  <c r="EZ18" i="54"/>
  <c r="EY18" i="54"/>
  <c r="EX18" i="54"/>
  <c r="G155" i="58" s="1"/>
  <c r="I155" i="58" s="1"/>
  <c r="EW18" i="54"/>
  <c r="G154" i="58" s="1"/>
  <c r="I154" i="58" s="1"/>
  <c r="EV18" i="54"/>
  <c r="EU18" i="54"/>
  <c r="ET18" i="54"/>
  <c r="EQ18" i="54"/>
  <c r="EP18" i="54"/>
  <c r="EO18" i="54"/>
  <c r="EN18" i="54"/>
  <c r="EM18" i="54"/>
  <c r="EL18" i="54"/>
  <c r="EK18" i="54"/>
  <c r="EJ18" i="54"/>
  <c r="EI18" i="54"/>
  <c r="EH18" i="54"/>
  <c r="EG18" i="54"/>
  <c r="EF18" i="54"/>
  <c r="EE18" i="54"/>
  <c r="ED18" i="54"/>
  <c r="EC18" i="54"/>
  <c r="EB18" i="54"/>
  <c r="EA18" i="54"/>
  <c r="G132" i="58" s="1"/>
  <c r="I132" i="58" s="1"/>
  <c r="DZ18" i="54"/>
  <c r="DY18" i="54"/>
  <c r="DX18" i="54"/>
  <c r="DW18" i="54"/>
  <c r="G128" i="58" s="1"/>
  <c r="I128" i="58" s="1"/>
  <c r="DV18" i="54"/>
  <c r="G127" i="58" s="1"/>
  <c r="I127" i="58" s="1"/>
  <c r="DU18" i="54"/>
  <c r="DT18" i="54"/>
  <c r="DS18" i="54"/>
  <c r="G124" i="58" s="1"/>
  <c r="I124" i="58" s="1"/>
  <c r="DR18" i="54"/>
  <c r="G123" i="58" s="1"/>
  <c r="I123" i="58" s="1"/>
  <c r="DQ18" i="54"/>
  <c r="DP18" i="54"/>
  <c r="DN18" i="54"/>
  <c r="DM18" i="54"/>
  <c r="DL18" i="54"/>
  <c r="DK18" i="54"/>
  <c r="DJ18" i="54"/>
  <c r="DI18" i="54"/>
  <c r="DH18" i="54"/>
  <c r="G113" i="58" s="1"/>
  <c r="I113" i="58" s="1"/>
  <c r="DG18" i="54"/>
  <c r="DF18" i="54"/>
  <c r="DE18" i="54"/>
  <c r="DD18" i="54"/>
  <c r="G109" i="58" s="1"/>
  <c r="I109" i="58" s="1"/>
  <c r="DB18" i="54"/>
  <c r="DA18" i="54"/>
  <c r="CZ18" i="54"/>
  <c r="CY18" i="54"/>
  <c r="CX18" i="54"/>
  <c r="CW18" i="54"/>
  <c r="CV18" i="54"/>
  <c r="CU18" i="54"/>
  <c r="CT18" i="54"/>
  <c r="G99" i="58" s="1"/>
  <c r="I99" i="58" s="1"/>
  <c r="CS18" i="54"/>
  <c r="CR18" i="54"/>
  <c r="CQ18" i="54"/>
  <c r="CP18" i="54"/>
  <c r="G95" i="58" s="1"/>
  <c r="I95" i="58" s="1"/>
  <c r="CO18" i="54"/>
  <c r="CN18" i="54"/>
  <c r="CM18" i="54"/>
  <c r="CL18" i="54"/>
  <c r="CK18" i="54"/>
  <c r="CJ18" i="54"/>
  <c r="CI18" i="54"/>
  <c r="CH18" i="54"/>
  <c r="G87" i="58" s="1"/>
  <c r="I87" i="58" s="1"/>
  <c r="CF18" i="54"/>
  <c r="CE18" i="54"/>
  <c r="CD18" i="54"/>
  <c r="CC18" i="54"/>
  <c r="CB18" i="54"/>
  <c r="CA18" i="54"/>
  <c r="BZ18" i="54"/>
  <c r="BY18" i="54"/>
  <c r="BX18" i="54"/>
  <c r="BW18" i="54"/>
  <c r="BV18" i="54"/>
  <c r="BU18" i="54"/>
  <c r="BT18" i="54"/>
  <c r="BS18" i="54"/>
  <c r="BR18" i="54"/>
  <c r="BQ18" i="54"/>
  <c r="BP18" i="54"/>
  <c r="BO18" i="54"/>
  <c r="BN18" i="54"/>
  <c r="BM18" i="54"/>
  <c r="BL18" i="54"/>
  <c r="BK18" i="54"/>
  <c r="G64" i="58" s="1"/>
  <c r="I64" i="58" s="1"/>
  <c r="BI18" i="54"/>
  <c r="G62" i="58" s="1"/>
  <c r="I62" i="58" s="1"/>
  <c r="BH18" i="54"/>
  <c r="BG18" i="54"/>
  <c r="BF18" i="54"/>
  <c r="BE18" i="54"/>
  <c r="BD18" i="54"/>
  <c r="BC18" i="54"/>
  <c r="BB18" i="54"/>
  <c r="BA18" i="54"/>
  <c r="AZ18" i="54"/>
  <c r="AY18" i="54"/>
  <c r="AX18" i="54"/>
  <c r="AW18" i="54"/>
  <c r="AV18" i="54"/>
  <c r="AU18" i="54"/>
  <c r="AT18" i="54"/>
  <c r="AS18" i="54"/>
  <c r="AR18" i="54"/>
  <c r="AQ18" i="54"/>
  <c r="AP18" i="54"/>
  <c r="AN18" i="54"/>
  <c r="AM18" i="54"/>
  <c r="AL18" i="54"/>
  <c r="AK18" i="54"/>
  <c r="AJ18" i="54"/>
  <c r="AI18" i="54"/>
  <c r="AH18" i="54"/>
  <c r="AG18" i="54"/>
  <c r="AF18" i="54"/>
  <c r="AE18" i="54"/>
  <c r="AD18" i="54"/>
  <c r="AC18" i="54"/>
  <c r="AB18" i="54"/>
  <c r="AA18" i="54"/>
  <c r="Z18" i="54"/>
  <c r="G27" i="58" s="1"/>
  <c r="I27" i="58" s="1"/>
  <c r="X18" i="54"/>
  <c r="W18" i="54"/>
  <c r="V18" i="54"/>
  <c r="U18" i="54"/>
  <c r="T18" i="54"/>
  <c r="S18" i="54"/>
  <c r="R18" i="54"/>
  <c r="Q18" i="54"/>
  <c r="P18" i="54"/>
  <c r="O18" i="54"/>
  <c r="G16" i="58" s="1"/>
  <c r="I16" i="58" s="1"/>
  <c r="N18" i="54"/>
  <c r="M18" i="54"/>
  <c r="L18" i="54"/>
  <c r="K18" i="54"/>
  <c r="J18" i="54"/>
  <c r="I18" i="54"/>
  <c r="H18" i="54"/>
  <c r="G18" i="54"/>
  <c r="FH53" i="53"/>
  <c r="FG53" i="53"/>
  <c r="FF53" i="53"/>
  <c r="FB53" i="53"/>
  <c r="FA53" i="53"/>
  <c r="EZ53" i="53"/>
  <c r="EY53" i="53"/>
  <c r="EX53" i="53"/>
  <c r="EW53" i="53"/>
  <c r="EV53" i="53"/>
  <c r="EU53" i="53"/>
  <c r="ET53" i="53"/>
  <c r="EQ53" i="53"/>
  <c r="EP53" i="53"/>
  <c r="EO53" i="53"/>
  <c r="EN53" i="53"/>
  <c r="EM53" i="53"/>
  <c r="EL53" i="53"/>
  <c r="EK53" i="53"/>
  <c r="EJ53" i="53"/>
  <c r="EI53" i="53"/>
  <c r="EH53" i="53"/>
  <c r="EG53" i="53"/>
  <c r="EF53" i="53"/>
  <c r="EE53" i="53"/>
  <c r="ED53" i="53"/>
  <c r="EC53" i="53"/>
  <c r="EB53" i="53"/>
  <c r="EA53" i="53"/>
  <c r="DZ53" i="53"/>
  <c r="DY53" i="53"/>
  <c r="DX53" i="53"/>
  <c r="DW53" i="53"/>
  <c r="DV53" i="53"/>
  <c r="DU53" i="53"/>
  <c r="DT53" i="53"/>
  <c r="DS53" i="53"/>
  <c r="DR53" i="53"/>
  <c r="DQ53" i="53"/>
  <c r="DP53" i="53"/>
  <c r="DN53" i="53"/>
  <c r="DM53" i="53"/>
  <c r="DL53" i="53"/>
  <c r="DK53" i="53"/>
  <c r="DJ53" i="53"/>
  <c r="DI53" i="53"/>
  <c r="DH53" i="53"/>
  <c r="DG53" i="53"/>
  <c r="DF53" i="53"/>
  <c r="DE53" i="53"/>
  <c r="DD53" i="53"/>
  <c r="DB53" i="53"/>
  <c r="DA53" i="53"/>
  <c r="CZ53" i="53"/>
  <c r="CY53" i="53"/>
  <c r="CX53" i="53"/>
  <c r="CW53" i="53"/>
  <c r="CV53" i="53"/>
  <c r="CU53" i="53"/>
  <c r="CT53" i="53"/>
  <c r="CS53" i="53"/>
  <c r="CR53" i="53"/>
  <c r="CQ53" i="53"/>
  <c r="CP53" i="53"/>
  <c r="CO53" i="53"/>
  <c r="CN53" i="53"/>
  <c r="CM53" i="53"/>
  <c r="CL53" i="53"/>
  <c r="CK53" i="53"/>
  <c r="CJ53" i="53"/>
  <c r="CI53" i="53"/>
  <c r="CH53" i="53"/>
  <c r="CF53" i="53"/>
  <c r="CE53" i="53"/>
  <c r="CD53" i="53"/>
  <c r="CC53" i="53"/>
  <c r="CB53" i="53"/>
  <c r="CA53" i="53"/>
  <c r="BZ53" i="53"/>
  <c r="BY53" i="53"/>
  <c r="BX53" i="53"/>
  <c r="BW53" i="53"/>
  <c r="BV53" i="53"/>
  <c r="BU53" i="53"/>
  <c r="BT53" i="53"/>
  <c r="BS53" i="53"/>
  <c r="BR53" i="53"/>
  <c r="BQ53" i="53"/>
  <c r="BP53" i="53"/>
  <c r="BO53" i="53"/>
  <c r="BN53" i="53"/>
  <c r="BM53" i="53"/>
  <c r="BL53" i="53"/>
  <c r="BK53" i="53"/>
  <c r="BJ53" i="53"/>
  <c r="BI53" i="53"/>
  <c r="BH53" i="53"/>
  <c r="BG53" i="53"/>
  <c r="BF53" i="53"/>
  <c r="BE53" i="53"/>
  <c r="BD53" i="53"/>
  <c r="BC53" i="53"/>
  <c r="BB53" i="53"/>
  <c r="BA53" i="53"/>
  <c r="AZ53" i="53"/>
  <c r="AY53" i="53"/>
  <c r="AX53" i="53"/>
  <c r="AW53" i="53"/>
  <c r="AV53" i="53"/>
  <c r="AU53" i="53"/>
  <c r="AT53" i="53"/>
  <c r="AS53" i="53"/>
  <c r="AR53" i="53"/>
  <c r="AQ53" i="53"/>
  <c r="AP53" i="53"/>
  <c r="AO53" i="53"/>
  <c r="AN53" i="53"/>
  <c r="AM53" i="53"/>
  <c r="AL53" i="53"/>
  <c r="AK53" i="53"/>
  <c r="AJ53" i="53"/>
  <c r="AI53" i="53"/>
  <c r="AH53" i="53"/>
  <c r="AG53" i="53"/>
  <c r="AF53" i="53"/>
  <c r="AE53" i="53"/>
  <c r="AD53" i="53"/>
  <c r="AC53" i="53"/>
  <c r="AB53" i="53"/>
  <c r="AA53" i="53"/>
  <c r="Z53" i="53"/>
  <c r="Y53" i="53"/>
  <c r="X53" i="53"/>
  <c r="W53" i="53"/>
  <c r="V53" i="53"/>
  <c r="U53" i="53"/>
  <c r="T53" i="53"/>
  <c r="S53" i="53"/>
  <c r="R53" i="53"/>
  <c r="Q53" i="53"/>
  <c r="P53" i="53"/>
  <c r="O53" i="53"/>
  <c r="N53" i="53"/>
  <c r="M53" i="53"/>
  <c r="L53" i="53"/>
  <c r="K53" i="53"/>
  <c r="J53" i="53"/>
  <c r="I53" i="53"/>
  <c r="H53" i="53"/>
  <c r="G53" i="53"/>
  <c r="FH52" i="53"/>
  <c r="FG52" i="53"/>
  <c r="FF52" i="53"/>
  <c r="FE52" i="53"/>
  <c r="FC52" i="53"/>
  <c r="FB52" i="53"/>
  <c r="FA52" i="53"/>
  <c r="EZ52" i="53"/>
  <c r="EY52" i="53"/>
  <c r="EX52" i="53"/>
  <c r="EW52" i="53"/>
  <c r="EV52" i="53"/>
  <c r="EU52" i="53"/>
  <c r="ET52" i="53"/>
  <c r="EQ52" i="53"/>
  <c r="EP52" i="53"/>
  <c r="EO52" i="53"/>
  <c r="EN52" i="53"/>
  <c r="EM52" i="53"/>
  <c r="EL52" i="53"/>
  <c r="EK52" i="53"/>
  <c r="EJ52" i="53"/>
  <c r="EI52" i="53"/>
  <c r="EH52" i="53"/>
  <c r="EG52" i="53"/>
  <c r="EF52" i="53"/>
  <c r="EE52" i="53"/>
  <c r="ED52" i="53"/>
  <c r="EC52" i="53"/>
  <c r="EB52" i="53"/>
  <c r="EA52" i="53"/>
  <c r="DZ52" i="53"/>
  <c r="DY52" i="53"/>
  <c r="DX52" i="53"/>
  <c r="DW52" i="53"/>
  <c r="DV52" i="53"/>
  <c r="DU52" i="53"/>
  <c r="DT52" i="53"/>
  <c r="DS52" i="53"/>
  <c r="DR52" i="53"/>
  <c r="DQ52" i="53"/>
  <c r="DP52" i="53"/>
  <c r="DO52" i="53"/>
  <c r="DN52" i="53"/>
  <c r="DM52" i="53"/>
  <c r="DL52" i="53"/>
  <c r="DK52" i="53"/>
  <c r="DJ52" i="53"/>
  <c r="DI52" i="53"/>
  <c r="DH52" i="53"/>
  <c r="DG52" i="53"/>
  <c r="DF52" i="53"/>
  <c r="DE52" i="53"/>
  <c r="DD52" i="53"/>
  <c r="DB52" i="53"/>
  <c r="DA52" i="53"/>
  <c r="CZ52" i="53"/>
  <c r="CY52" i="53"/>
  <c r="CX52" i="53"/>
  <c r="CW52" i="53"/>
  <c r="CV52" i="53"/>
  <c r="CU52" i="53"/>
  <c r="CT52" i="53"/>
  <c r="CS52" i="53"/>
  <c r="CR52" i="53"/>
  <c r="CQ52" i="53"/>
  <c r="CP52" i="53"/>
  <c r="CO52" i="53"/>
  <c r="CN52" i="53"/>
  <c r="CM52" i="53"/>
  <c r="CL52" i="53"/>
  <c r="CK52" i="53"/>
  <c r="CJ52" i="53"/>
  <c r="CI52" i="53"/>
  <c r="CH52" i="53"/>
  <c r="CF52" i="53"/>
  <c r="CE52" i="53"/>
  <c r="CD52" i="53"/>
  <c r="CC52" i="53"/>
  <c r="CB52" i="53"/>
  <c r="CA52" i="53"/>
  <c r="BZ52" i="53"/>
  <c r="BY52" i="53"/>
  <c r="BX52" i="53"/>
  <c r="BW52" i="53"/>
  <c r="BV52" i="53"/>
  <c r="BU52" i="53"/>
  <c r="BT52" i="53"/>
  <c r="BS52" i="53"/>
  <c r="BR52" i="53"/>
  <c r="BQ52" i="53"/>
  <c r="BP52" i="53"/>
  <c r="BO52" i="53"/>
  <c r="BN52" i="53"/>
  <c r="BM52" i="53"/>
  <c r="BL52" i="53"/>
  <c r="BK52" i="53"/>
  <c r="BI52" i="53"/>
  <c r="BH52" i="53"/>
  <c r="BG52" i="53"/>
  <c r="BF52" i="53"/>
  <c r="BE52" i="53"/>
  <c r="BD52" i="53"/>
  <c r="BC52" i="53"/>
  <c r="BB52" i="53"/>
  <c r="BA52" i="53"/>
  <c r="AZ52" i="53"/>
  <c r="AY52" i="53"/>
  <c r="AX52" i="53"/>
  <c r="AW52" i="53"/>
  <c r="AV52" i="53"/>
  <c r="AU52" i="53"/>
  <c r="AT52" i="53"/>
  <c r="AS52" i="53"/>
  <c r="AR52" i="53"/>
  <c r="AQ52" i="53"/>
  <c r="AP52" i="53"/>
  <c r="AN52" i="53"/>
  <c r="AM52" i="53"/>
  <c r="AL52" i="53"/>
  <c r="AK52" i="53"/>
  <c r="AJ52" i="53"/>
  <c r="AI52" i="53"/>
  <c r="AH52" i="53"/>
  <c r="AG52" i="53"/>
  <c r="AF52" i="53"/>
  <c r="AE52" i="53"/>
  <c r="AD52" i="53"/>
  <c r="AC52" i="53"/>
  <c r="AB52" i="53"/>
  <c r="AA52" i="53"/>
  <c r="Z52" i="53"/>
  <c r="X52" i="53"/>
  <c r="W52" i="53"/>
  <c r="V52" i="53"/>
  <c r="U52" i="53"/>
  <c r="T52" i="53"/>
  <c r="S52" i="53"/>
  <c r="R52" i="53"/>
  <c r="Q52" i="53"/>
  <c r="P52" i="53"/>
  <c r="O52" i="53"/>
  <c r="N52" i="53"/>
  <c r="M52" i="53"/>
  <c r="L52" i="53"/>
  <c r="K52" i="53"/>
  <c r="J52" i="53"/>
  <c r="I52" i="53"/>
  <c r="H52" i="53"/>
  <c r="G52" i="53"/>
  <c r="FH51" i="53"/>
  <c r="FG51" i="53"/>
  <c r="FF51" i="53"/>
  <c r="FB51" i="53"/>
  <c r="FA51" i="53"/>
  <c r="EZ51" i="53"/>
  <c r="EY51" i="53"/>
  <c r="EX51" i="53"/>
  <c r="EW51" i="53"/>
  <c r="EV51" i="53"/>
  <c r="EU51" i="53"/>
  <c r="ET51" i="53"/>
  <c r="EQ51" i="53"/>
  <c r="EP51" i="53"/>
  <c r="EO51" i="53"/>
  <c r="EN51" i="53"/>
  <c r="EM51" i="53"/>
  <c r="EL51" i="53"/>
  <c r="EK51" i="53"/>
  <c r="EJ51" i="53"/>
  <c r="EI51" i="53"/>
  <c r="EH51" i="53"/>
  <c r="EG51" i="53"/>
  <c r="EF51" i="53"/>
  <c r="EE51" i="53"/>
  <c r="ED51" i="53"/>
  <c r="EC51" i="53"/>
  <c r="EB51" i="53"/>
  <c r="EA51" i="53"/>
  <c r="DZ51" i="53"/>
  <c r="DY51" i="53"/>
  <c r="DX51" i="53"/>
  <c r="DW51" i="53"/>
  <c r="DV51" i="53"/>
  <c r="DU51" i="53"/>
  <c r="DT51" i="53"/>
  <c r="DS51" i="53"/>
  <c r="DR51" i="53"/>
  <c r="DQ51" i="53"/>
  <c r="DP51" i="53"/>
  <c r="DO51" i="53"/>
  <c r="AL54" i="14" s="1"/>
  <c r="DN51" i="53"/>
  <c r="DM51" i="53"/>
  <c r="DL51" i="53"/>
  <c r="DK51" i="53"/>
  <c r="DJ51" i="53"/>
  <c r="DI51" i="53"/>
  <c r="DH51" i="53"/>
  <c r="DG51" i="53"/>
  <c r="DF51" i="53"/>
  <c r="DE51" i="53"/>
  <c r="DD51" i="53"/>
  <c r="DC51" i="53"/>
  <c r="AK54" i="14" s="1"/>
  <c r="DB51" i="53"/>
  <c r="DA51" i="53"/>
  <c r="CZ51" i="53"/>
  <c r="CY51" i="53"/>
  <c r="CX51" i="53"/>
  <c r="CW51" i="53"/>
  <c r="CV51" i="53"/>
  <c r="CU51" i="53"/>
  <c r="CT51" i="53"/>
  <c r="CS51" i="53"/>
  <c r="CR51" i="53"/>
  <c r="CQ51" i="53"/>
  <c r="CP51" i="53"/>
  <c r="CO51" i="53"/>
  <c r="CN51" i="53"/>
  <c r="CM51" i="53"/>
  <c r="CL51" i="53"/>
  <c r="CK51" i="53"/>
  <c r="CJ51" i="53"/>
  <c r="CI51" i="53"/>
  <c r="CH51" i="53"/>
  <c r="CG51" i="53"/>
  <c r="AJ54" i="14" s="1"/>
  <c r="CF51" i="53"/>
  <c r="CE51" i="53"/>
  <c r="CD51" i="53"/>
  <c r="CC51" i="53"/>
  <c r="CB51" i="53"/>
  <c r="CA51" i="53"/>
  <c r="BZ51" i="53"/>
  <c r="BY51" i="53"/>
  <c r="BX51" i="53"/>
  <c r="BW51" i="53"/>
  <c r="BV51" i="53"/>
  <c r="BU51" i="53"/>
  <c r="BT51" i="53"/>
  <c r="BS51" i="53"/>
  <c r="BR51" i="53"/>
  <c r="BQ51" i="53"/>
  <c r="BP51" i="53"/>
  <c r="BO51" i="53"/>
  <c r="BN51" i="53"/>
  <c r="BM51" i="53"/>
  <c r="BL51" i="53"/>
  <c r="BK51" i="53"/>
  <c r="BI51" i="53"/>
  <c r="BH51" i="53"/>
  <c r="BG51" i="53"/>
  <c r="BF51" i="53"/>
  <c r="BE51" i="53"/>
  <c r="BD51" i="53"/>
  <c r="BC51" i="53"/>
  <c r="BB51" i="53"/>
  <c r="BA51" i="53"/>
  <c r="AZ51" i="53"/>
  <c r="AY51" i="53"/>
  <c r="AX51" i="53"/>
  <c r="AW51" i="53"/>
  <c r="AV51" i="53"/>
  <c r="AU51" i="53"/>
  <c r="AT51" i="53"/>
  <c r="AS51" i="53"/>
  <c r="AR51" i="53"/>
  <c r="AQ51" i="53"/>
  <c r="AP51" i="53"/>
  <c r="AO51" i="53"/>
  <c r="AH54" i="14" s="1"/>
  <c r="AN51" i="53"/>
  <c r="AM51" i="53"/>
  <c r="AL51" i="53"/>
  <c r="AK51" i="53"/>
  <c r="AJ51" i="53"/>
  <c r="AI51" i="53"/>
  <c r="AH51" i="53"/>
  <c r="AG51" i="53"/>
  <c r="AF51" i="53"/>
  <c r="AE51" i="53"/>
  <c r="AD51" i="53"/>
  <c r="AC51" i="53"/>
  <c r="AB51" i="53"/>
  <c r="AA51" i="53"/>
  <c r="Z51" i="53"/>
  <c r="Y51" i="53"/>
  <c r="X51" i="53"/>
  <c r="W51" i="53"/>
  <c r="V51" i="53"/>
  <c r="U51" i="53"/>
  <c r="T51" i="53"/>
  <c r="S51" i="53"/>
  <c r="R51" i="53"/>
  <c r="Q51" i="53"/>
  <c r="P51" i="53"/>
  <c r="O51" i="53"/>
  <c r="N51" i="53"/>
  <c r="M51" i="53"/>
  <c r="L51" i="53"/>
  <c r="K51" i="53"/>
  <c r="J51" i="53"/>
  <c r="I51" i="53"/>
  <c r="H51" i="53"/>
  <c r="G51" i="53"/>
  <c r="FH50" i="53"/>
  <c r="FG50" i="53"/>
  <c r="FF50" i="53"/>
  <c r="FC50" i="53"/>
  <c r="FB50" i="53"/>
  <c r="FA50" i="53"/>
  <c r="EZ50" i="53"/>
  <c r="EY50" i="53"/>
  <c r="EX50" i="53"/>
  <c r="EW50" i="53"/>
  <c r="EV50" i="53"/>
  <c r="EU50" i="53"/>
  <c r="ET50" i="53"/>
  <c r="EQ50" i="53"/>
  <c r="EP50" i="53"/>
  <c r="EO50" i="53"/>
  <c r="EN50" i="53"/>
  <c r="EM50" i="53"/>
  <c r="EL50" i="53"/>
  <c r="EK50" i="53"/>
  <c r="EJ50" i="53"/>
  <c r="EI50" i="53"/>
  <c r="EH50" i="53"/>
  <c r="EG50" i="53"/>
  <c r="EF50" i="53"/>
  <c r="EE50" i="53"/>
  <c r="ED50" i="53"/>
  <c r="EC50" i="53"/>
  <c r="EB50" i="53"/>
  <c r="EA50" i="53"/>
  <c r="DZ50" i="53"/>
  <c r="DY50" i="53"/>
  <c r="DX50" i="53"/>
  <c r="DW50" i="53"/>
  <c r="DV50" i="53"/>
  <c r="DU50" i="53"/>
  <c r="DT50" i="53"/>
  <c r="DS50" i="53"/>
  <c r="DR50" i="53"/>
  <c r="DQ50" i="53"/>
  <c r="DP50" i="53"/>
  <c r="DN50" i="53"/>
  <c r="DM50" i="53"/>
  <c r="DL50" i="53"/>
  <c r="DK50" i="53"/>
  <c r="DJ50" i="53"/>
  <c r="DI50" i="53"/>
  <c r="DH50" i="53"/>
  <c r="DG50" i="53"/>
  <c r="DF50" i="53"/>
  <c r="DE50" i="53"/>
  <c r="DD50" i="53"/>
  <c r="DB50" i="53"/>
  <c r="DA50" i="53"/>
  <c r="CZ50" i="53"/>
  <c r="CY50" i="53"/>
  <c r="CX50" i="53"/>
  <c r="CW50" i="53"/>
  <c r="CV50" i="53"/>
  <c r="CU50" i="53"/>
  <c r="CT50" i="53"/>
  <c r="CS50" i="53"/>
  <c r="CR50" i="53"/>
  <c r="CQ50" i="53"/>
  <c r="CP50" i="53"/>
  <c r="CO50" i="53"/>
  <c r="CN50" i="53"/>
  <c r="CM50" i="53"/>
  <c r="CL50" i="53"/>
  <c r="CK50" i="53"/>
  <c r="CJ50" i="53"/>
  <c r="CI50" i="53"/>
  <c r="CH50" i="53"/>
  <c r="CG50" i="53"/>
  <c r="CF50" i="53"/>
  <c r="CE50" i="53"/>
  <c r="CD50" i="53"/>
  <c r="CC50" i="53"/>
  <c r="CB50" i="53"/>
  <c r="CA50" i="53"/>
  <c r="BZ50" i="53"/>
  <c r="BY50" i="53"/>
  <c r="BX50" i="53"/>
  <c r="BW50" i="53"/>
  <c r="BV50" i="53"/>
  <c r="BU50" i="53"/>
  <c r="BT50" i="53"/>
  <c r="BS50" i="53"/>
  <c r="BR50" i="53"/>
  <c r="BQ50" i="53"/>
  <c r="BP50" i="53"/>
  <c r="BO50" i="53"/>
  <c r="BN50" i="53"/>
  <c r="BM50" i="53"/>
  <c r="BL50" i="53"/>
  <c r="BK50" i="53"/>
  <c r="BI50" i="53"/>
  <c r="BH50" i="53"/>
  <c r="BG50" i="53"/>
  <c r="BF50" i="53"/>
  <c r="BE50" i="53"/>
  <c r="BD50" i="53"/>
  <c r="BC50" i="53"/>
  <c r="BB50" i="53"/>
  <c r="BA50" i="53"/>
  <c r="AZ50" i="53"/>
  <c r="AY50" i="53"/>
  <c r="AX50" i="53"/>
  <c r="AW50" i="53"/>
  <c r="AV50" i="53"/>
  <c r="AU50" i="53"/>
  <c r="AT50" i="53"/>
  <c r="AS50" i="53"/>
  <c r="AR50" i="53"/>
  <c r="AQ50" i="53"/>
  <c r="AP50" i="53"/>
  <c r="AN50" i="53"/>
  <c r="AM50" i="53"/>
  <c r="AL50" i="53"/>
  <c r="AK50" i="53"/>
  <c r="AJ50" i="53"/>
  <c r="AI50" i="53"/>
  <c r="AH50" i="53"/>
  <c r="AG50" i="53"/>
  <c r="AF50" i="53"/>
  <c r="AE50" i="53"/>
  <c r="AD50" i="53"/>
  <c r="AC50" i="53"/>
  <c r="AB50" i="53"/>
  <c r="AA50" i="53"/>
  <c r="Z50" i="53"/>
  <c r="Y50" i="53"/>
  <c r="AG53" i="14" s="1"/>
  <c r="X50" i="53"/>
  <c r="W50" i="53"/>
  <c r="V50" i="53"/>
  <c r="U50" i="53"/>
  <c r="T50" i="53"/>
  <c r="S50" i="53"/>
  <c r="R50" i="53"/>
  <c r="Q50" i="53"/>
  <c r="P50" i="53"/>
  <c r="O50" i="53"/>
  <c r="N50" i="53"/>
  <c r="M50" i="53"/>
  <c r="L50" i="53"/>
  <c r="K50" i="53"/>
  <c r="J50" i="53"/>
  <c r="I50" i="53"/>
  <c r="H50" i="53"/>
  <c r="G50" i="53"/>
  <c r="FH49" i="53"/>
  <c r="FG49" i="53"/>
  <c r="FF49" i="53"/>
  <c r="FE49" i="53"/>
  <c r="FB49" i="53"/>
  <c r="FA49" i="53"/>
  <c r="EZ49" i="53"/>
  <c r="EY49" i="53"/>
  <c r="EX49" i="53"/>
  <c r="EW49" i="53"/>
  <c r="EV49" i="53"/>
  <c r="EU49" i="53"/>
  <c r="ET49" i="53"/>
  <c r="ER49" i="53"/>
  <c r="AM52" i="14" s="1"/>
  <c r="EQ49" i="53"/>
  <c r="EP49" i="53"/>
  <c r="EO49" i="53"/>
  <c r="EN49" i="53"/>
  <c r="EM49" i="53"/>
  <c r="EL49" i="53"/>
  <c r="EK49" i="53"/>
  <c r="EJ49" i="53"/>
  <c r="EI49" i="53"/>
  <c r="EH49" i="53"/>
  <c r="EG49" i="53"/>
  <c r="EF49" i="53"/>
  <c r="EE49" i="53"/>
  <c r="ED49" i="53"/>
  <c r="EC49" i="53"/>
  <c r="EB49" i="53"/>
  <c r="EA49" i="53"/>
  <c r="DZ49" i="53"/>
  <c r="DY49" i="53"/>
  <c r="DX49" i="53"/>
  <c r="DW49" i="53"/>
  <c r="DV49" i="53"/>
  <c r="DU49" i="53"/>
  <c r="DT49" i="53"/>
  <c r="DS49" i="53"/>
  <c r="DR49" i="53"/>
  <c r="DQ49" i="53"/>
  <c r="DP49" i="53"/>
  <c r="DO49" i="53"/>
  <c r="DN49" i="53"/>
  <c r="DM49" i="53"/>
  <c r="DL49" i="53"/>
  <c r="DK49" i="53"/>
  <c r="DJ49" i="53"/>
  <c r="DI49" i="53"/>
  <c r="DH49" i="53"/>
  <c r="DG49" i="53"/>
  <c r="DF49" i="53"/>
  <c r="DE49" i="53"/>
  <c r="DD49" i="53"/>
  <c r="DC49" i="53"/>
  <c r="DB49" i="53"/>
  <c r="DA49" i="53"/>
  <c r="CZ49" i="53"/>
  <c r="CY49" i="53"/>
  <c r="CX49" i="53"/>
  <c r="CW49" i="53"/>
  <c r="CV49" i="53"/>
  <c r="CU49" i="53"/>
  <c r="CT49" i="53"/>
  <c r="CS49" i="53"/>
  <c r="CR49" i="53"/>
  <c r="CQ49" i="53"/>
  <c r="CP49" i="53"/>
  <c r="CO49" i="53"/>
  <c r="CN49" i="53"/>
  <c r="CM49" i="53"/>
  <c r="CL49" i="53"/>
  <c r="CK49" i="53"/>
  <c r="CJ49" i="53"/>
  <c r="CI49" i="53"/>
  <c r="CH49" i="53"/>
  <c r="CG49" i="53"/>
  <c r="AJ52" i="14" s="1"/>
  <c r="CF49" i="53"/>
  <c r="CE49" i="53"/>
  <c r="CD49" i="53"/>
  <c r="CC49" i="53"/>
  <c r="CB49" i="53"/>
  <c r="CA49" i="53"/>
  <c r="BZ49" i="53"/>
  <c r="BY49" i="53"/>
  <c r="BX49" i="53"/>
  <c r="BW49" i="53"/>
  <c r="BV49" i="53"/>
  <c r="BU49" i="53"/>
  <c r="BT49" i="53"/>
  <c r="BS49" i="53"/>
  <c r="BR49" i="53"/>
  <c r="BQ49" i="53"/>
  <c r="BP49" i="53"/>
  <c r="BO49" i="53"/>
  <c r="BN49" i="53"/>
  <c r="BM49" i="53"/>
  <c r="BL49" i="53"/>
  <c r="BK49" i="53"/>
  <c r="BI49" i="53"/>
  <c r="BH49" i="53"/>
  <c r="BG49" i="53"/>
  <c r="BF49" i="53"/>
  <c r="BE49" i="53"/>
  <c r="BD49" i="53"/>
  <c r="BC49" i="53"/>
  <c r="BB49" i="53"/>
  <c r="BA49" i="53"/>
  <c r="AZ49" i="53"/>
  <c r="AY49" i="53"/>
  <c r="AX49" i="53"/>
  <c r="AW49" i="53"/>
  <c r="AV49" i="53"/>
  <c r="AU49" i="53"/>
  <c r="AT49" i="53"/>
  <c r="AS49" i="53"/>
  <c r="AR49" i="53"/>
  <c r="AQ49" i="53"/>
  <c r="AP49" i="53"/>
  <c r="AO49" i="53"/>
  <c r="AH52" i="14" s="1"/>
  <c r="AN49" i="53"/>
  <c r="AM49" i="53"/>
  <c r="AL49" i="53"/>
  <c r="AK49" i="53"/>
  <c r="AJ49" i="53"/>
  <c r="AI49" i="53"/>
  <c r="AH49" i="53"/>
  <c r="AG49" i="53"/>
  <c r="AF49" i="53"/>
  <c r="AE49" i="53"/>
  <c r="AD49" i="53"/>
  <c r="AC49" i="53"/>
  <c r="AB49" i="53"/>
  <c r="AA49" i="53"/>
  <c r="Z49" i="53"/>
  <c r="X49" i="53"/>
  <c r="W49" i="53"/>
  <c r="V49" i="53"/>
  <c r="U49" i="53"/>
  <c r="T49" i="53"/>
  <c r="S49" i="53"/>
  <c r="R49" i="53"/>
  <c r="Q49" i="53"/>
  <c r="P49" i="53"/>
  <c r="O49" i="53"/>
  <c r="N49" i="53"/>
  <c r="M49" i="53"/>
  <c r="L49" i="53"/>
  <c r="K49" i="53"/>
  <c r="J49" i="53"/>
  <c r="I49" i="53"/>
  <c r="H49" i="53"/>
  <c r="G49" i="53"/>
  <c r="FH48" i="53"/>
  <c r="FG48" i="53"/>
  <c r="FF48" i="53"/>
  <c r="FB48" i="53"/>
  <c r="FA48" i="53"/>
  <c r="EZ48" i="53"/>
  <c r="EY48" i="53"/>
  <c r="EX48" i="53"/>
  <c r="EW48" i="53"/>
  <c r="EV48" i="53"/>
  <c r="EU48" i="53"/>
  <c r="ET48" i="53"/>
  <c r="EQ48" i="53"/>
  <c r="EP48" i="53"/>
  <c r="EO48" i="53"/>
  <c r="EN48" i="53"/>
  <c r="EM48" i="53"/>
  <c r="EL48" i="53"/>
  <c r="EK48" i="53"/>
  <c r="EJ48" i="53"/>
  <c r="EI48" i="53"/>
  <c r="EH48" i="53"/>
  <c r="EG48" i="53"/>
  <c r="EF48" i="53"/>
  <c r="EE48" i="53"/>
  <c r="ED48" i="53"/>
  <c r="EC48" i="53"/>
  <c r="EB48" i="53"/>
  <c r="EA48" i="53"/>
  <c r="DZ48" i="53"/>
  <c r="DY48" i="53"/>
  <c r="DX48" i="53"/>
  <c r="DW48" i="53"/>
  <c r="DV48" i="53"/>
  <c r="DU48" i="53"/>
  <c r="DT48" i="53"/>
  <c r="DS48" i="53"/>
  <c r="DR48" i="53"/>
  <c r="DQ48" i="53"/>
  <c r="DP48" i="53"/>
  <c r="DN48" i="53"/>
  <c r="DM48" i="53"/>
  <c r="DL48" i="53"/>
  <c r="DK48" i="53"/>
  <c r="DJ48" i="53"/>
  <c r="DI48" i="53"/>
  <c r="DH48" i="53"/>
  <c r="DG48" i="53"/>
  <c r="DF48" i="53"/>
  <c r="DE48" i="53"/>
  <c r="DD48" i="53"/>
  <c r="DB48" i="53"/>
  <c r="DA48" i="53"/>
  <c r="CZ48" i="53"/>
  <c r="CY48" i="53"/>
  <c r="CX48" i="53"/>
  <c r="CW48" i="53"/>
  <c r="CV48" i="53"/>
  <c r="CU48" i="53"/>
  <c r="CT48" i="53"/>
  <c r="CS48" i="53"/>
  <c r="CR48" i="53"/>
  <c r="CQ48" i="53"/>
  <c r="CP48" i="53"/>
  <c r="CO48" i="53"/>
  <c r="CN48" i="53"/>
  <c r="CM48" i="53"/>
  <c r="CL48" i="53"/>
  <c r="CK48" i="53"/>
  <c r="CJ48" i="53"/>
  <c r="CI48" i="53"/>
  <c r="CH48" i="53"/>
  <c r="CG48" i="53"/>
  <c r="CF48" i="53"/>
  <c r="CE48" i="53"/>
  <c r="CD48" i="53"/>
  <c r="CC48" i="53"/>
  <c r="CB48" i="53"/>
  <c r="CA48" i="53"/>
  <c r="BZ48" i="53"/>
  <c r="BY48" i="53"/>
  <c r="BX48" i="53"/>
  <c r="BW48" i="53"/>
  <c r="BV48" i="53"/>
  <c r="BU48" i="53"/>
  <c r="BT48" i="53"/>
  <c r="BS48" i="53"/>
  <c r="BR48" i="53"/>
  <c r="BQ48" i="53"/>
  <c r="BP48" i="53"/>
  <c r="BO48" i="53"/>
  <c r="BN48" i="53"/>
  <c r="BM48" i="53"/>
  <c r="BL48" i="53"/>
  <c r="BK48" i="53"/>
  <c r="BI48" i="53"/>
  <c r="BH48" i="53"/>
  <c r="BG48" i="53"/>
  <c r="BF48" i="53"/>
  <c r="BE48" i="53"/>
  <c r="BD48" i="53"/>
  <c r="BC48" i="53"/>
  <c r="BB48" i="53"/>
  <c r="BA48" i="53"/>
  <c r="AZ48" i="53"/>
  <c r="AY48" i="53"/>
  <c r="AX48" i="53"/>
  <c r="AW48" i="53"/>
  <c r="AV48" i="53"/>
  <c r="AU48" i="53"/>
  <c r="AT48" i="53"/>
  <c r="AS48" i="53"/>
  <c r="AR48" i="53"/>
  <c r="AQ48" i="53"/>
  <c r="AP48" i="53"/>
  <c r="AO48" i="53"/>
  <c r="AN48" i="53"/>
  <c r="AM48" i="53"/>
  <c r="AL48" i="53"/>
  <c r="AK48" i="53"/>
  <c r="AJ48" i="53"/>
  <c r="AI48" i="53"/>
  <c r="AH48" i="53"/>
  <c r="AG48" i="53"/>
  <c r="AF48" i="53"/>
  <c r="AE48" i="53"/>
  <c r="AD48" i="53"/>
  <c r="AC48" i="53"/>
  <c r="AB48" i="53"/>
  <c r="AA48" i="53"/>
  <c r="Z48" i="53"/>
  <c r="Y48" i="53"/>
  <c r="X48" i="53"/>
  <c r="W48" i="53"/>
  <c r="V48" i="53"/>
  <c r="U48" i="53"/>
  <c r="T48" i="53"/>
  <c r="S48" i="53"/>
  <c r="R48" i="53"/>
  <c r="Q48" i="53"/>
  <c r="P48" i="53"/>
  <c r="O48" i="53"/>
  <c r="N48" i="53"/>
  <c r="M48" i="53"/>
  <c r="L48" i="53"/>
  <c r="K48" i="53"/>
  <c r="J48" i="53"/>
  <c r="I48" i="53"/>
  <c r="H48" i="53"/>
  <c r="G48" i="53"/>
  <c r="FH47" i="53"/>
  <c r="FG47" i="53"/>
  <c r="FF47" i="53"/>
  <c r="FE47" i="53"/>
  <c r="FD47" i="53"/>
  <c r="FB47" i="53"/>
  <c r="FA47" i="53"/>
  <c r="EZ47" i="53"/>
  <c r="EY47" i="53"/>
  <c r="EX47" i="53"/>
  <c r="EW47" i="53"/>
  <c r="EV47" i="53"/>
  <c r="EU47" i="53"/>
  <c r="ET47" i="53"/>
  <c r="EQ47" i="53"/>
  <c r="EP47" i="53"/>
  <c r="EO47" i="53"/>
  <c r="EN47" i="53"/>
  <c r="EM47" i="53"/>
  <c r="EL47" i="53"/>
  <c r="EK47" i="53"/>
  <c r="EJ47" i="53"/>
  <c r="EI47" i="53"/>
  <c r="EH47" i="53"/>
  <c r="EG47" i="53"/>
  <c r="EF47" i="53"/>
  <c r="EE47" i="53"/>
  <c r="ED47" i="53"/>
  <c r="EC47" i="53"/>
  <c r="EB47" i="53"/>
  <c r="EA47" i="53"/>
  <c r="DZ47" i="53"/>
  <c r="DY47" i="53"/>
  <c r="DX47" i="53"/>
  <c r="DW47" i="53"/>
  <c r="DV47" i="53"/>
  <c r="DU47" i="53"/>
  <c r="DT47" i="53"/>
  <c r="DS47" i="53"/>
  <c r="DR47" i="53"/>
  <c r="DQ47" i="53"/>
  <c r="DP47" i="53"/>
  <c r="DN47" i="53"/>
  <c r="DM47" i="53"/>
  <c r="DL47" i="53"/>
  <c r="DK47" i="53"/>
  <c r="DJ47" i="53"/>
  <c r="DI47" i="53"/>
  <c r="DH47" i="53"/>
  <c r="DG47" i="53"/>
  <c r="DF47" i="53"/>
  <c r="DE47" i="53"/>
  <c r="DD47" i="53"/>
  <c r="DB47" i="53"/>
  <c r="DA47" i="53"/>
  <c r="CZ47" i="53"/>
  <c r="CY47" i="53"/>
  <c r="CX47" i="53"/>
  <c r="CW47" i="53"/>
  <c r="CV47" i="53"/>
  <c r="CU47" i="53"/>
  <c r="CT47" i="53"/>
  <c r="CS47" i="53"/>
  <c r="CR47" i="53"/>
  <c r="CQ47" i="53"/>
  <c r="CP47" i="53"/>
  <c r="CO47" i="53"/>
  <c r="CN47" i="53"/>
  <c r="CM47" i="53"/>
  <c r="CL47" i="53"/>
  <c r="CK47" i="53"/>
  <c r="CJ47" i="53"/>
  <c r="CI47" i="53"/>
  <c r="CH47" i="53"/>
  <c r="CF47" i="53"/>
  <c r="CE47" i="53"/>
  <c r="CD47" i="53"/>
  <c r="CC47" i="53"/>
  <c r="CB47" i="53"/>
  <c r="CA47" i="53"/>
  <c r="BZ47" i="53"/>
  <c r="BY47" i="53"/>
  <c r="BX47" i="53"/>
  <c r="BW47" i="53"/>
  <c r="BV47" i="53"/>
  <c r="BU47" i="53"/>
  <c r="BT47" i="53"/>
  <c r="BS47" i="53"/>
  <c r="BR47" i="53"/>
  <c r="BQ47" i="53"/>
  <c r="BP47" i="53"/>
  <c r="BO47" i="53"/>
  <c r="BN47" i="53"/>
  <c r="BM47" i="53"/>
  <c r="BL47" i="53"/>
  <c r="BK47" i="53"/>
  <c r="BI47" i="53"/>
  <c r="BH47" i="53"/>
  <c r="BG47" i="53"/>
  <c r="BF47" i="53"/>
  <c r="BE47" i="53"/>
  <c r="BD47" i="53"/>
  <c r="BC47" i="53"/>
  <c r="BB47" i="53"/>
  <c r="BA47" i="53"/>
  <c r="AZ47" i="53"/>
  <c r="AY47" i="53"/>
  <c r="AX47" i="53"/>
  <c r="AW47" i="53"/>
  <c r="AV47" i="53"/>
  <c r="AU47" i="53"/>
  <c r="AT47" i="53"/>
  <c r="AS47" i="53"/>
  <c r="AR47" i="53"/>
  <c r="AQ47" i="53"/>
  <c r="AP47" i="53"/>
  <c r="AN47" i="53"/>
  <c r="AM47" i="53"/>
  <c r="AL47" i="53"/>
  <c r="AK47" i="53"/>
  <c r="AJ47" i="53"/>
  <c r="AI47" i="53"/>
  <c r="AH47" i="53"/>
  <c r="AG47" i="53"/>
  <c r="AF47" i="53"/>
  <c r="AE47" i="53"/>
  <c r="AD47" i="53"/>
  <c r="AC47" i="53"/>
  <c r="AB47" i="53"/>
  <c r="AA47" i="53"/>
  <c r="Z47" i="53"/>
  <c r="X47" i="53"/>
  <c r="W47" i="53"/>
  <c r="V47" i="53"/>
  <c r="U47" i="53"/>
  <c r="T47" i="53"/>
  <c r="S47" i="53"/>
  <c r="R47" i="53"/>
  <c r="Q47" i="53"/>
  <c r="P47" i="53"/>
  <c r="O47" i="53"/>
  <c r="N47" i="53"/>
  <c r="M47" i="53"/>
  <c r="L47" i="53"/>
  <c r="K47" i="53"/>
  <c r="J47" i="53"/>
  <c r="I47" i="53"/>
  <c r="H47" i="53"/>
  <c r="G47" i="53"/>
  <c r="FH46" i="53"/>
  <c r="FG46" i="53"/>
  <c r="FF46" i="53"/>
  <c r="FD46" i="53"/>
  <c r="FC46" i="53"/>
  <c r="FB46" i="53"/>
  <c r="FA46" i="53"/>
  <c r="EZ46" i="53"/>
  <c r="EY46" i="53"/>
  <c r="EX46" i="53"/>
  <c r="EW46" i="53"/>
  <c r="EV46" i="53"/>
  <c r="EU46" i="53"/>
  <c r="ET46" i="53"/>
  <c r="EQ46" i="53"/>
  <c r="EP46" i="53"/>
  <c r="EO46" i="53"/>
  <c r="EN46" i="53"/>
  <c r="EM46" i="53"/>
  <c r="EL46" i="53"/>
  <c r="EK46" i="53"/>
  <c r="EJ46" i="53"/>
  <c r="EI46" i="53"/>
  <c r="EH46" i="53"/>
  <c r="EG46" i="53"/>
  <c r="EF46" i="53"/>
  <c r="EE46" i="53"/>
  <c r="ED46" i="53"/>
  <c r="EC46" i="53"/>
  <c r="EB46" i="53"/>
  <c r="EA46" i="53"/>
  <c r="DZ46" i="53"/>
  <c r="DY46" i="53"/>
  <c r="DX46" i="53"/>
  <c r="DW46" i="53"/>
  <c r="DV46" i="53"/>
  <c r="DU46" i="53"/>
  <c r="DT46" i="53"/>
  <c r="DS46" i="53"/>
  <c r="DR46" i="53"/>
  <c r="DQ46" i="53"/>
  <c r="DP46" i="53"/>
  <c r="DO46" i="53"/>
  <c r="AL49" i="14" s="1"/>
  <c r="DN46" i="53"/>
  <c r="DM46" i="53"/>
  <c r="DL46" i="53"/>
  <c r="DK46" i="53"/>
  <c r="DJ46" i="53"/>
  <c r="DI46" i="53"/>
  <c r="DH46" i="53"/>
  <c r="DG46" i="53"/>
  <c r="DF46" i="53"/>
  <c r="DE46" i="53"/>
  <c r="DD46" i="53"/>
  <c r="DC46" i="53"/>
  <c r="DB46" i="53"/>
  <c r="DA46" i="53"/>
  <c r="CZ46" i="53"/>
  <c r="CY46" i="53"/>
  <c r="CX46" i="53"/>
  <c r="CW46" i="53"/>
  <c r="CV46" i="53"/>
  <c r="CU46" i="53"/>
  <c r="CT46" i="53"/>
  <c r="CS46" i="53"/>
  <c r="CR46" i="53"/>
  <c r="CQ46" i="53"/>
  <c r="CP46" i="53"/>
  <c r="CO46" i="53"/>
  <c r="CN46" i="53"/>
  <c r="CM46" i="53"/>
  <c r="CL46" i="53"/>
  <c r="CK46" i="53"/>
  <c r="CJ46" i="53"/>
  <c r="CI46" i="53"/>
  <c r="CH46" i="53"/>
  <c r="CG46" i="53"/>
  <c r="AJ49" i="14" s="1"/>
  <c r="CF46" i="53"/>
  <c r="CE46" i="53"/>
  <c r="CD46" i="53"/>
  <c r="CC46" i="53"/>
  <c r="CB46" i="53"/>
  <c r="CA46" i="53"/>
  <c r="BZ46" i="53"/>
  <c r="BY46" i="53"/>
  <c r="BX46" i="53"/>
  <c r="BW46" i="53"/>
  <c r="BV46" i="53"/>
  <c r="BU46" i="53"/>
  <c r="BT46" i="53"/>
  <c r="BS46" i="53"/>
  <c r="BR46" i="53"/>
  <c r="BQ46" i="53"/>
  <c r="BP46" i="53"/>
  <c r="BO46" i="53"/>
  <c r="BN46" i="53"/>
  <c r="BM46" i="53"/>
  <c r="BL46" i="53"/>
  <c r="BK46" i="53"/>
  <c r="BJ46" i="53"/>
  <c r="AI49" i="14" s="1"/>
  <c r="BI46" i="53"/>
  <c r="BH46" i="53"/>
  <c r="BG46" i="53"/>
  <c r="BF46" i="53"/>
  <c r="BE46" i="53"/>
  <c r="BD46" i="53"/>
  <c r="BC46" i="53"/>
  <c r="BB46" i="53"/>
  <c r="BA46" i="53"/>
  <c r="AZ46" i="53"/>
  <c r="AY46" i="53"/>
  <c r="AX46" i="53"/>
  <c r="AW46" i="53"/>
  <c r="AV46" i="53"/>
  <c r="AU46" i="53"/>
  <c r="AT46" i="53"/>
  <c r="AS46" i="53"/>
  <c r="AR46" i="53"/>
  <c r="AQ46" i="53"/>
  <c r="AP46" i="53"/>
  <c r="AN46" i="53"/>
  <c r="AM46" i="53"/>
  <c r="AL46" i="53"/>
  <c r="AK46" i="53"/>
  <c r="AJ46" i="53"/>
  <c r="AI46" i="53"/>
  <c r="AH46" i="53"/>
  <c r="AG46" i="53"/>
  <c r="AF46" i="53"/>
  <c r="AE46" i="53"/>
  <c r="AD46" i="53"/>
  <c r="AC46" i="53"/>
  <c r="AB46" i="53"/>
  <c r="AA46" i="53"/>
  <c r="Z46" i="53"/>
  <c r="X46" i="53"/>
  <c r="W46" i="53"/>
  <c r="V46" i="53"/>
  <c r="U46" i="53"/>
  <c r="T46" i="53"/>
  <c r="S46" i="53"/>
  <c r="R46" i="53"/>
  <c r="Q46" i="53"/>
  <c r="P46" i="53"/>
  <c r="O46" i="53"/>
  <c r="N46" i="53"/>
  <c r="M46" i="53"/>
  <c r="L46" i="53"/>
  <c r="K46" i="53"/>
  <c r="J46" i="53"/>
  <c r="I46" i="53"/>
  <c r="H46" i="53"/>
  <c r="G46" i="53"/>
  <c r="FH45" i="53"/>
  <c r="FG45" i="53"/>
  <c r="FF45" i="53"/>
  <c r="FB45" i="53"/>
  <c r="FA45" i="53"/>
  <c r="EZ45" i="53"/>
  <c r="EY45" i="53"/>
  <c r="EX45" i="53"/>
  <c r="EW45" i="53"/>
  <c r="EV45" i="53"/>
  <c r="EU45" i="53"/>
  <c r="ET45" i="53"/>
  <c r="EQ45" i="53"/>
  <c r="EP45" i="53"/>
  <c r="EO45" i="53"/>
  <c r="EN45" i="53"/>
  <c r="EM45" i="53"/>
  <c r="EL45" i="53"/>
  <c r="EK45" i="53"/>
  <c r="EJ45" i="53"/>
  <c r="EI45" i="53"/>
  <c r="EH45" i="53"/>
  <c r="EG45" i="53"/>
  <c r="EF45" i="53"/>
  <c r="EE45" i="53"/>
  <c r="ED45" i="53"/>
  <c r="EC45" i="53"/>
  <c r="EB45" i="53"/>
  <c r="EA45" i="53"/>
  <c r="DZ45" i="53"/>
  <c r="DY45" i="53"/>
  <c r="DX45" i="53"/>
  <c r="DW45" i="53"/>
  <c r="DV45" i="53"/>
  <c r="DU45" i="53"/>
  <c r="DT45" i="53"/>
  <c r="DS45" i="53"/>
  <c r="DR45" i="53"/>
  <c r="DQ45" i="53"/>
  <c r="DP45" i="53"/>
  <c r="DN45" i="53"/>
  <c r="DM45" i="53"/>
  <c r="DL45" i="53"/>
  <c r="DK45" i="53"/>
  <c r="DJ45" i="53"/>
  <c r="DI45" i="53"/>
  <c r="DH45" i="53"/>
  <c r="DG45" i="53"/>
  <c r="DF45" i="53"/>
  <c r="DE45" i="53"/>
  <c r="DD45" i="53"/>
  <c r="DB45" i="53"/>
  <c r="DA45" i="53"/>
  <c r="CZ45" i="53"/>
  <c r="CY45" i="53"/>
  <c r="CX45" i="53"/>
  <c r="CW45" i="53"/>
  <c r="CV45" i="53"/>
  <c r="CU45" i="53"/>
  <c r="CT45" i="53"/>
  <c r="CS45" i="53"/>
  <c r="CR45" i="53"/>
  <c r="CQ45" i="53"/>
  <c r="CP45" i="53"/>
  <c r="CO45" i="53"/>
  <c r="CN45" i="53"/>
  <c r="CM45" i="53"/>
  <c r="CL45" i="53"/>
  <c r="CK45" i="53"/>
  <c r="CJ45" i="53"/>
  <c r="CI45" i="53"/>
  <c r="CH45" i="53"/>
  <c r="CF45" i="53"/>
  <c r="CE45" i="53"/>
  <c r="CD45" i="53"/>
  <c r="CC45" i="53"/>
  <c r="CB45" i="53"/>
  <c r="CA45" i="53"/>
  <c r="BZ45" i="53"/>
  <c r="BY45" i="53"/>
  <c r="BX45" i="53"/>
  <c r="BW45" i="53"/>
  <c r="BV45" i="53"/>
  <c r="BU45" i="53"/>
  <c r="BT45" i="53"/>
  <c r="BS45" i="53"/>
  <c r="BR45" i="53"/>
  <c r="BQ45" i="53"/>
  <c r="BP45" i="53"/>
  <c r="BO45" i="53"/>
  <c r="BN45" i="53"/>
  <c r="BM45" i="53"/>
  <c r="BL45" i="53"/>
  <c r="BK45" i="53"/>
  <c r="BJ45" i="53"/>
  <c r="AI48" i="14" s="1"/>
  <c r="BI45" i="53"/>
  <c r="BH45" i="53"/>
  <c r="BG45" i="53"/>
  <c r="BF45" i="53"/>
  <c r="BE45" i="53"/>
  <c r="BD45" i="53"/>
  <c r="BC45" i="53"/>
  <c r="BB45" i="53"/>
  <c r="BA45" i="53"/>
  <c r="AZ45" i="53"/>
  <c r="AY45" i="53"/>
  <c r="AX45" i="53"/>
  <c r="AW45" i="53"/>
  <c r="AV45" i="53"/>
  <c r="AU45" i="53"/>
  <c r="AT45" i="53"/>
  <c r="AS45" i="53"/>
  <c r="AR45" i="53"/>
  <c r="AQ45" i="53"/>
  <c r="AP45" i="53"/>
  <c r="AO45" i="53"/>
  <c r="AN45" i="53"/>
  <c r="AM45" i="53"/>
  <c r="AL45" i="53"/>
  <c r="AK45" i="53"/>
  <c r="AJ45" i="53"/>
  <c r="AI45" i="53"/>
  <c r="AH45" i="53"/>
  <c r="AG45" i="53"/>
  <c r="AF45" i="53"/>
  <c r="AE45" i="53"/>
  <c r="AD45" i="53"/>
  <c r="AC45" i="53"/>
  <c r="AB45" i="53"/>
  <c r="AA45" i="53"/>
  <c r="Z45" i="53"/>
  <c r="Y45" i="53"/>
  <c r="X45" i="53"/>
  <c r="W45" i="53"/>
  <c r="V45" i="53"/>
  <c r="U45" i="53"/>
  <c r="T45" i="53"/>
  <c r="S45" i="53"/>
  <c r="R45" i="53"/>
  <c r="Q45" i="53"/>
  <c r="P45" i="53"/>
  <c r="O45" i="53"/>
  <c r="N45" i="53"/>
  <c r="M45" i="53"/>
  <c r="L45" i="53"/>
  <c r="K45" i="53"/>
  <c r="J45" i="53"/>
  <c r="I45" i="53"/>
  <c r="H45" i="53"/>
  <c r="G45" i="53"/>
  <c r="FH44" i="53"/>
  <c r="FG44" i="53"/>
  <c r="FF44" i="53"/>
  <c r="FE44" i="53"/>
  <c r="FC44" i="53"/>
  <c r="FB44" i="53"/>
  <c r="FA44" i="53"/>
  <c r="EZ44" i="53"/>
  <c r="EY44" i="53"/>
  <c r="EX44" i="53"/>
  <c r="EW44" i="53"/>
  <c r="EV44" i="53"/>
  <c r="EU44" i="53"/>
  <c r="ET44" i="53"/>
  <c r="ER44" i="53"/>
  <c r="AM47" i="14" s="1"/>
  <c r="EQ44" i="53"/>
  <c r="EP44" i="53"/>
  <c r="EO44" i="53"/>
  <c r="EN44" i="53"/>
  <c r="EM44" i="53"/>
  <c r="EL44" i="53"/>
  <c r="EK44" i="53"/>
  <c r="EJ44" i="53"/>
  <c r="EI44" i="53"/>
  <c r="EH44" i="53"/>
  <c r="EG44" i="53"/>
  <c r="EF44" i="53"/>
  <c r="EE44" i="53"/>
  <c r="ED44" i="53"/>
  <c r="EC44" i="53"/>
  <c r="EB44" i="53"/>
  <c r="EA44" i="53"/>
  <c r="DZ44" i="53"/>
  <c r="DY44" i="53"/>
  <c r="DX44" i="53"/>
  <c r="DW44" i="53"/>
  <c r="DV44" i="53"/>
  <c r="DU44" i="53"/>
  <c r="DT44" i="53"/>
  <c r="DS44" i="53"/>
  <c r="DR44" i="53"/>
  <c r="DQ44" i="53"/>
  <c r="DP44" i="53"/>
  <c r="DO44" i="53"/>
  <c r="AL47" i="14" s="1"/>
  <c r="DN44" i="53"/>
  <c r="DM44" i="53"/>
  <c r="DL44" i="53"/>
  <c r="DK44" i="53"/>
  <c r="DJ44" i="53"/>
  <c r="DI44" i="53"/>
  <c r="DH44" i="53"/>
  <c r="DG44" i="53"/>
  <c r="DF44" i="53"/>
  <c r="DE44" i="53"/>
  <c r="DD44" i="53"/>
  <c r="DC44" i="53"/>
  <c r="AK47" i="14" s="1"/>
  <c r="DB44" i="53"/>
  <c r="DA44" i="53"/>
  <c r="CZ44" i="53"/>
  <c r="CY44" i="53"/>
  <c r="CX44" i="53"/>
  <c r="CW44" i="53"/>
  <c r="CV44" i="53"/>
  <c r="CU44" i="53"/>
  <c r="CT44" i="53"/>
  <c r="CS44" i="53"/>
  <c r="CR44" i="53"/>
  <c r="CQ44" i="53"/>
  <c r="CP44" i="53"/>
  <c r="CO44" i="53"/>
  <c r="CN44" i="53"/>
  <c r="CM44" i="53"/>
  <c r="CL44" i="53"/>
  <c r="CK44" i="53"/>
  <c r="CJ44" i="53"/>
  <c r="CI44" i="53"/>
  <c r="CH44" i="53"/>
  <c r="CF44" i="53"/>
  <c r="CE44" i="53"/>
  <c r="CD44" i="53"/>
  <c r="CC44" i="53"/>
  <c r="CB44" i="53"/>
  <c r="CA44" i="53"/>
  <c r="BZ44" i="53"/>
  <c r="BY44" i="53"/>
  <c r="BX44" i="53"/>
  <c r="BW44" i="53"/>
  <c r="BV44" i="53"/>
  <c r="BU44" i="53"/>
  <c r="BT44" i="53"/>
  <c r="BS44" i="53"/>
  <c r="BR44" i="53"/>
  <c r="BQ44" i="53"/>
  <c r="BP44" i="53"/>
  <c r="BO44" i="53"/>
  <c r="BN44" i="53"/>
  <c r="BM44" i="53"/>
  <c r="BL44" i="53"/>
  <c r="BK44" i="53"/>
  <c r="BI44" i="53"/>
  <c r="BH44" i="53"/>
  <c r="BG44" i="53"/>
  <c r="BF44" i="53"/>
  <c r="BE44" i="53"/>
  <c r="BD44" i="53"/>
  <c r="BC44" i="53"/>
  <c r="BB44" i="53"/>
  <c r="BA44" i="53"/>
  <c r="AZ44" i="53"/>
  <c r="AY44" i="53"/>
  <c r="AX44" i="53"/>
  <c r="AW44" i="53"/>
  <c r="AV44" i="53"/>
  <c r="AU44" i="53"/>
  <c r="AT44" i="53"/>
  <c r="AS44" i="53"/>
  <c r="AR44" i="53"/>
  <c r="AQ44" i="53"/>
  <c r="AP44" i="53"/>
  <c r="AO44" i="53"/>
  <c r="AH47" i="14" s="1"/>
  <c r="AN44" i="53"/>
  <c r="AM44" i="53"/>
  <c r="AL44" i="53"/>
  <c r="AK44" i="53"/>
  <c r="AJ44" i="53"/>
  <c r="AI44" i="53"/>
  <c r="AH44" i="53"/>
  <c r="AG44" i="53"/>
  <c r="AF44" i="53"/>
  <c r="AE44" i="53"/>
  <c r="AD44" i="53"/>
  <c r="AC44" i="53"/>
  <c r="AB44" i="53"/>
  <c r="AA44" i="53"/>
  <c r="Z44" i="53"/>
  <c r="X44" i="53"/>
  <c r="W44" i="53"/>
  <c r="V44" i="53"/>
  <c r="U44" i="53"/>
  <c r="T44" i="53"/>
  <c r="S44" i="53"/>
  <c r="R44" i="53"/>
  <c r="Q44" i="53"/>
  <c r="P44" i="53"/>
  <c r="O44" i="53"/>
  <c r="N44" i="53"/>
  <c r="M44" i="53"/>
  <c r="L44" i="53"/>
  <c r="K44" i="53"/>
  <c r="J44" i="53"/>
  <c r="I44" i="53"/>
  <c r="H44" i="53"/>
  <c r="G44" i="53"/>
  <c r="FH43" i="53"/>
  <c r="C5333" i="57" s="1"/>
  <c r="FG43" i="53"/>
  <c r="C5332" i="57" s="1"/>
  <c r="FF43" i="53"/>
  <c r="C5331" i="57" s="1"/>
  <c r="FE43" i="53"/>
  <c r="C5329" i="57" s="1"/>
  <c r="FD43" i="53"/>
  <c r="FC43" i="53"/>
  <c r="FB43" i="53"/>
  <c r="FA43" i="53"/>
  <c r="EZ43" i="53"/>
  <c r="EY43" i="53"/>
  <c r="EX43" i="53"/>
  <c r="EW43" i="53"/>
  <c r="EV43" i="53"/>
  <c r="EU43" i="53"/>
  <c r="ET43" i="53"/>
  <c r="ES43" i="53"/>
  <c r="AO46" i="14" s="1"/>
  <c r="ER43" i="53"/>
  <c r="AM46" i="14" s="1"/>
  <c r="EQ43" i="53"/>
  <c r="EP43" i="53"/>
  <c r="EO43" i="53"/>
  <c r="EN43" i="53"/>
  <c r="EM43" i="53"/>
  <c r="G5310" i="57" s="1"/>
  <c r="I5310" i="57" s="1"/>
  <c r="EL43" i="53"/>
  <c r="EK43" i="53"/>
  <c r="EJ43" i="53"/>
  <c r="EI43" i="53"/>
  <c r="EH43" i="53"/>
  <c r="EG43" i="53"/>
  <c r="EF43" i="53"/>
  <c r="EE43" i="53"/>
  <c r="G5302" i="57" s="1"/>
  <c r="I5302" i="57" s="1"/>
  <c r="ED43" i="53"/>
  <c r="G5301" i="57" s="1"/>
  <c r="I5301" i="57" s="1"/>
  <c r="EC43" i="53"/>
  <c r="EB43" i="53"/>
  <c r="EA43" i="53"/>
  <c r="DZ43" i="53"/>
  <c r="DY43" i="53"/>
  <c r="DX43" i="53"/>
  <c r="DW43" i="53"/>
  <c r="DV43" i="53"/>
  <c r="DU43" i="53"/>
  <c r="DT43" i="53"/>
  <c r="DS43" i="53"/>
  <c r="DR43" i="53"/>
  <c r="DQ43" i="53"/>
  <c r="G5288" i="57" s="1"/>
  <c r="I5288" i="57" s="1"/>
  <c r="DP43" i="53"/>
  <c r="DO43" i="53"/>
  <c r="AL46" i="14" s="1"/>
  <c r="DN43" i="53"/>
  <c r="DM43" i="53"/>
  <c r="DL43" i="53"/>
  <c r="DK43" i="53"/>
  <c r="DJ43" i="53"/>
  <c r="DI43" i="53"/>
  <c r="DH43" i="53"/>
  <c r="DG43" i="53"/>
  <c r="DF43" i="53"/>
  <c r="DE43" i="53"/>
  <c r="DD43" i="53"/>
  <c r="DC43" i="53"/>
  <c r="AK46" i="14" s="1"/>
  <c r="DB43" i="53"/>
  <c r="G5273" i="57" s="1"/>
  <c r="I5273" i="57" s="1"/>
  <c r="DA43" i="53"/>
  <c r="CZ43" i="53"/>
  <c r="CY43" i="53"/>
  <c r="CX43" i="53"/>
  <c r="CW43" i="53"/>
  <c r="G5268" i="57" s="1"/>
  <c r="I5268" i="57" s="1"/>
  <c r="CV43" i="53"/>
  <c r="CU43" i="53"/>
  <c r="CT43" i="53"/>
  <c r="CS43" i="53"/>
  <c r="CR43" i="53"/>
  <c r="CQ43" i="53"/>
  <c r="CP43" i="53"/>
  <c r="CO43" i="53"/>
  <c r="CN43" i="53"/>
  <c r="CM43" i="53"/>
  <c r="CL43" i="53"/>
  <c r="CK43" i="53"/>
  <c r="CJ43" i="53"/>
  <c r="CI43" i="53"/>
  <c r="CH43" i="53"/>
  <c r="CG43" i="53"/>
  <c r="AJ46" i="14" s="1"/>
  <c r="CF43" i="53"/>
  <c r="CE43" i="53"/>
  <c r="CD43" i="53"/>
  <c r="CC43" i="53"/>
  <c r="CB43" i="53"/>
  <c r="CA43" i="53"/>
  <c r="BZ43" i="53"/>
  <c r="BY43" i="53"/>
  <c r="BX43" i="53"/>
  <c r="BW43" i="53"/>
  <c r="BV43" i="53"/>
  <c r="BU43" i="53"/>
  <c r="BT43" i="53"/>
  <c r="G5239" i="57" s="1"/>
  <c r="I5239" i="57" s="1"/>
  <c r="BS43" i="53"/>
  <c r="BR43" i="53"/>
  <c r="BQ43" i="53"/>
  <c r="BP43" i="53"/>
  <c r="BO43" i="53"/>
  <c r="BN43" i="53"/>
  <c r="BM43" i="53"/>
  <c r="BL43" i="53"/>
  <c r="BK43" i="53"/>
  <c r="BJ43" i="53"/>
  <c r="AI46" i="14" s="1"/>
  <c r="BI43" i="53"/>
  <c r="BH43" i="53"/>
  <c r="BG43" i="53"/>
  <c r="BF43" i="53"/>
  <c r="BE43" i="53"/>
  <c r="BD43" i="53"/>
  <c r="BC43" i="53"/>
  <c r="G5222" i="57" s="1"/>
  <c r="I5222" i="57" s="1"/>
  <c r="BB43" i="53"/>
  <c r="BA43" i="53"/>
  <c r="AZ43" i="53"/>
  <c r="AY43" i="53"/>
  <c r="G5218" i="57" s="1"/>
  <c r="I5218" i="57" s="1"/>
  <c r="AX43" i="53"/>
  <c r="AW43" i="53"/>
  <c r="AV43" i="53"/>
  <c r="AU43" i="53"/>
  <c r="AT43" i="53"/>
  <c r="G5213" i="57" s="1"/>
  <c r="I5213" i="57" s="1"/>
  <c r="AS43" i="53"/>
  <c r="AR43" i="53"/>
  <c r="AQ43" i="53"/>
  <c r="G5210" i="57" s="1"/>
  <c r="I5210" i="57" s="1"/>
  <c r="AP43" i="53"/>
  <c r="G5209" i="57" s="1"/>
  <c r="I5209" i="57" s="1"/>
  <c r="AO43" i="53"/>
  <c r="AH46" i="14" s="1"/>
  <c r="AN43" i="53"/>
  <c r="AM43" i="53"/>
  <c r="AL43" i="53"/>
  <c r="AK43" i="53"/>
  <c r="AJ43" i="53"/>
  <c r="AI43" i="53"/>
  <c r="AH43" i="53"/>
  <c r="AG43" i="53"/>
  <c r="AF43" i="53"/>
  <c r="AE43" i="53"/>
  <c r="AD43" i="53"/>
  <c r="AC43" i="53"/>
  <c r="AB43" i="53"/>
  <c r="AA43" i="53"/>
  <c r="Z43" i="53"/>
  <c r="Y43" i="53"/>
  <c r="AG46" i="14" s="1"/>
  <c r="X43" i="53"/>
  <c r="W43" i="53"/>
  <c r="V43" i="53"/>
  <c r="U43" i="53"/>
  <c r="T43" i="53"/>
  <c r="S43" i="53"/>
  <c r="R43" i="53"/>
  <c r="Q43" i="53"/>
  <c r="P43" i="53"/>
  <c r="O43" i="53"/>
  <c r="N43" i="53"/>
  <c r="M43" i="53"/>
  <c r="G5180" i="57" s="1"/>
  <c r="I5180" i="57" s="1"/>
  <c r="L43" i="53"/>
  <c r="G5179" i="57" s="1"/>
  <c r="I5179" i="57" s="1"/>
  <c r="K43" i="53"/>
  <c r="J43" i="53"/>
  <c r="G5177" i="57" s="1"/>
  <c r="I5177" i="57" s="1"/>
  <c r="I43" i="53"/>
  <c r="H43" i="53"/>
  <c r="G43" i="53"/>
  <c r="FH42" i="53"/>
  <c r="C5128" i="57" s="1"/>
  <c r="FG42" i="53"/>
  <c r="C5127" i="57" s="1"/>
  <c r="FF42" i="53"/>
  <c r="C5126" i="57" s="1"/>
  <c r="FB42" i="53"/>
  <c r="FA42" i="53"/>
  <c r="EZ42" i="53"/>
  <c r="EY42" i="53"/>
  <c r="EX42" i="53"/>
  <c r="EW42" i="53"/>
  <c r="EV42" i="53"/>
  <c r="G5114" i="57" s="1"/>
  <c r="I5114" i="57" s="1"/>
  <c r="EU42" i="53"/>
  <c r="ET42" i="53"/>
  <c r="EQ42" i="53"/>
  <c r="EP42" i="53"/>
  <c r="EO42" i="53"/>
  <c r="EN42" i="53"/>
  <c r="EM42" i="53"/>
  <c r="G5105" i="57" s="1"/>
  <c r="I5105" i="57" s="1"/>
  <c r="EL42" i="53"/>
  <c r="EK42" i="53"/>
  <c r="EJ42" i="53"/>
  <c r="EI42" i="53"/>
  <c r="EH42" i="53"/>
  <c r="EG42" i="53"/>
  <c r="EF42" i="53"/>
  <c r="EE42" i="53"/>
  <c r="ED42" i="53"/>
  <c r="G5096" i="57" s="1"/>
  <c r="I5096" i="57" s="1"/>
  <c r="EC42" i="53"/>
  <c r="EB42" i="53"/>
  <c r="EA42" i="53"/>
  <c r="G5093" i="57" s="1"/>
  <c r="I5093" i="57" s="1"/>
  <c r="DZ42" i="53"/>
  <c r="G5092" i="57" s="1"/>
  <c r="I5092" i="57" s="1"/>
  <c r="DY42" i="53"/>
  <c r="DX42" i="53"/>
  <c r="DW42" i="53"/>
  <c r="DV42" i="53"/>
  <c r="DU42" i="53"/>
  <c r="DT42" i="53"/>
  <c r="DS42" i="53"/>
  <c r="DR42" i="53"/>
  <c r="DQ42" i="53"/>
  <c r="DP42" i="53"/>
  <c r="DN42" i="53"/>
  <c r="DM42" i="53"/>
  <c r="DL42" i="53"/>
  <c r="DK42" i="53"/>
  <c r="DJ42" i="53"/>
  <c r="DI42" i="53"/>
  <c r="DH42" i="53"/>
  <c r="DG42" i="53"/>
  <c r="DF42" i="53"/>
  <c r="DE42" i="53"/>
  <c r="DD42" i="53"/>
  <c r="DB42" i="53"/>
  <c r="DA42" i="53"/>
  <c r="CZ42" i="53"/>
  <c r="CY42" i="53"/>
  <c r="CX42" i="53"/>
  <c r="CW42" i="53"/>
  <c r="CV42" i="53"/>
  <c r="CU42" i="53"/>
  <c r="CT42" i="53"/>
  <c r="CS42" i="53"/>
  <c r="G5059" i="57" s="1"/>
  <c r="I5059" i="57" s="1"/>
  <c r="CR42" i="53"/>
  <c r="CQ42" i="53"/>
  <c r="CP42" i="53"/>
  <c r="CO42" i="53"/>
  <c r="CN42" i="53"/>
  <c r="CM42" i="53"/>
  <c r="CL42" i="53"/>
  <c r="CK42" i="53"/>
  <c r="CJ42" i="53"/>
  <c r="CI42" i="53"/>
  <c r="CH42" i="53"/>
  <c r="G5048" i="57" s="1"/>
  <c r="I5048" i="57" s="1"/>
  <c r="CF42" i="53"/>
  <c r="CE42" i="53"/>
  <c r="CD42" i="53"/>
  <c r="G5044" i="57" s="1"/>
  <c r="I5044" i="57" s="1"/>
  <c r="CC42" i="53"/>
  <c r="CB42" i="53"/>
  <c r="CA42" i="53"/>
  <c r="BZ42" i="53"/>
  <c r="BY42" i="53"/>
  <c r="BX42" i="53"/>
  <c r="BW42" i="53"/>
  <c r="BV42" i="53"/>
  <c r="G5036" i="57" s="1"/>
  <c r="I5036" i="57" s="1"/>
  <c r="BU42" i="53"/>
  <c r="BT42" i="53"/>
  <c r="BS42" i="53"/>
  <c r="BR42" i="53"/>
  <c r="BQ42" i="53"/>
  <c r="BP42" i="53"/>
  <c r="BO42" i="53"/>
  <c r="BN42" i="53"/>
  <c r="BM42" i="53"/>
  <c r="BL42" i="53"/>
  <c r="BK42" i="53"/>
  <c r="BI42" i="53"/>
  <c r="BH42" i="53"/>
  <c r="BG42" i="53"/>
  <c r="BF42" i="53"/>
  <c r="BE42" i="53"/>
  <c r="BD42" i="53"/>
  <c r="G5018" i="57" s="1"/>
  <c r="I5018" i="57" s="1"/>
  <c r="BC42" i="53"/>
  <c r="BB42" i="53"/>
  <c r="BA42" i="53"/>
  <c r="AZ42" i="53"/>
  <c r="AY42" i="53"/>
  <c r="AX42" i="53"/>
  <c r="AW42" i="53"/>
  <c r="AV42" i="53"/>
  <c r="AU42" i="53"/>
  <c r="AT42" i="53"/>
  <c r="AS42" i="53"/>
  <c r="AR42" i="53"/>
  <c r="AQ42" i="53"/>
  <c r="G5005" i="57" s="1"/>
  <c r="I5005" i="57" s="1"/>
  <c r="AP42" i="53"/>
  <c r="AO42" i="53"/>
  <c r="AH45" i="14" s="1"/>
  <c r="AN42" i="53"/>
  <c r="AM42" i="53"/>
  <c r="AL42" i="53"/>
  <c r="AK42" i="53"/>
  <c r="AJ42" i="53"/>
  <c r="AI42" i="53"/>
  <c r="AH42" i="53"/>
  <c r="AG42" i="53"/>
  <c r="AF42" i="53"/>
  <c r="AE42" i="53"/>
  <c r="AD42" i="53"/>
  <c r="AC42" i="53"/>
  <c r="AB42" i="53"/>
  <c r="AA42" i="53"/>
  <c r="Z42" i="53"/>
  <c r="Y42" i="53"/>
  <c r="AG45" i="14" s="1"/>
  <c r="X42" i="53"/>
  <c r="G4986" i="57" s="1"/>
  <c r="I4986" i="57" s="1"/>
  <c r="W42" i="53"/>
  <c r="V42" i="53"/>
  <c r="G4984" i="57" s="1"/>
  <c r="I4984" i="57" s="1"/>
  <c r="U42" i="53"/>
  <c r="T42" i="53"/>
  <c r="S42" i="53"/>
  <c r="R42" i="53"/>
  <c r="Q42" i="53"/>
  <c r="P42" i="53"/>
  <c r="G4978" i="57" s="1"/>
  <c r="I4978" i="57" s="1"/>
  <c r="O42" i="53"/>
  <c r="N42" i="53"/>
  <c r="M42" i="53"/>
  <c r="L42" i="53"/>
  <c r="K42" i="53"/>
  <c r="J42" i="53"/>
  <c r="I42" i="53"/>
  <c r="H42" i="53"/>
  <c r="G42" i="53"/>
  <c r="FH41" i="53"/>
  <c r="C4923" i="57" s="1"/>
  <c r="FG41" i="53"/>
  <c r="C4922" i="57" s="1"/>
  <c r="FF41" i="53"/>
  <c r="C4921" i="57" s="1"/>
  <c r="FD41" i="53"/>
  <c r="FC41" i="53"/>
  <c r="FB41" i="53"/>
  <c r="FA41" i="53"/>
  <c r="EZ41" i="53"/>
  <c r="EY41" i="53"/>
  <c r="EX41" i="53"/>
  <c r="EW41" i="53"/>
  <c r="EV41" i="53"/>
  <c r="EU41" i="53"/>
  <c r="ET41" i="53"/>
  <c r="G4907" i="57" s="1"/>
  <c r="I4907" i="57" s="1"/>
  <c r="EQ41" i="53"/>
  <c r="EP41" i="53"/>
  <c r="EO41" i="53"/>
  <c r="EN41" i="53"/>
  <c r="EM41" i="53"/>
  <c r="EL41" i="53"/>
  <c r="EK41" i="53"/>
  <c r="EJ41" i="53"/>
  <c r="EI41" i="53"/>
  <c r="EH41" i="53"/>
  <c r="G4895" i="57" s="1"/>
  <c r="I4895" i="57" s="1"/>
  <c r="EG41" i="53"/>
  <c r="EF41" i="53"/>
  <c r="EE41" i="53"/>
  <c r="ED41" i="53"/>
  <c r="EC41" i="53"/>
  <c r="G4890" i="57" s="1"/>
  <c r="I4890" i="57" s="1"/>
  <c r="EB41" i="53"/>
  <c r="G4889" i="57" s="1"/>
  <c r="I4889" i="57" s="1"/>
  <c r="EA41" i="53"/>
  <c r="DZ41" i="53"/>
  <c r="DY41" i="53"/>
  <c r="DX41" i="53"/>
  <c r="DW41" i="53"/>
  <c r="DV41" i="53"/>
  <c r="DU41" i="53"/>
  <c r="DT41" i="53"/>
  <c r="DS41" i="53"/>
  <c r="DR41" i="53"/>
  <c r="DQ41" i="53"/>
  <c r="DP41" i="53"/>
  <c r="DN41" i="53"/>
  <c r="DM41" i="53"/>
  <c r="G4874" i="57" s="1"/>
  <c r="I4874" i="57" s="1"/>
  <c r="DL41" i="53"/>
  <c r="DK41" i="53"/>
  <c r="DJ41" i="53"/>
  <c r="DI41" i="53"/>
  <c r="DH41" i="53"/>
  <c r="DG41" i="53"/>
  <c r="DF41" i="53"/>
  <c r="DE41" i="53"/>
  <c r="DD41" i="53"/>
  <c r="DB41" i="53"/>
  <c r="DA41" i="53"/>
  <c r="CZ41" i="53"/>
  <c r="CY41" i="53"/>
  <c r="G4860" i="57" s="1"/>
  <c r="I4860" i="57" s="1"/>
  <c r="CX41" i="53"/>
  <c r="CW41" i="53"/>
  <c r="CV41" i="53"/>
  <c r="CU41" i="53"/>
  <c r="CT41" i="53"/>
  <c r="CS41" i="53"/>
  <c r="CR41" i="53"/>
  <c r="CQ41" i="53"/>
  <c r="CP41" i="53"/>
  <c r="CO41" i="53"/>
  <c r="CN41" i="53"/>
  <c r="CM41" i="53"/>
  <c r="G4848" i="57" s="1"/>
  <c r="I4848" i="57" s="1"/>
  <c r="CL41" i="53"/>
  <c r="CK41" i="53"/>
  <c r="CJ41" i="53"/>
  <c r="CI41" i="53"/>
  <c r="CH41" i="53"/>
  <c r="CF41" i="53"/>
  <c r="CE41" i="53"/>
  <c r="CD41" i="53"/>
  <c r="CC41" i="53"/>
  <c r="CB41" i="53"/>
  <c r="CA41" i="53"/>
  <c r="BZ41" i="53"/>
  <c r="G4835" i="57" s="1"/>
  <c r="I4835" i="57" s="1"/>
  <c r="BY41" i="53"/>
  <c r="BX41" i="53"/>
  <c r="BW41" i="53"/>
  <c r="BV41" i="53"/>
  <c r="BU41" i="53"/>
  <c r="BT41" i="53"/>
  <c r="G4829" i="57" s="1"/>
  <c r="I4829" i="57" s="1"/>
  <c r="BS41" i="53"/>
  <c r="BR41" i="53"/>
  <c r="BQ41" i="53"/>
  <c r="BP41" i="53"/>
  <c r="BO41" i="53"/>
  <c r="BN41" i="53"/>
  <c r="BM41" i="53"/>
  <c r="BL41" i="53"/>
  <c r="BK41" i="53"/>
  <c r="BI41" i="53"/>
  <c r="G4818" i="57" s="1"/>
  <c r="I4818" i="57" s="1"/>
  <c r="BH41" i="53"/>
  <c r="BG41" i="53"/>
  <c r="BF41" i="53"/>
  <c r="BE41" i="53"/>
  <c r="BD41" i="53"/>
  <c r="BC41" i="53"/>
  <c r="BB41" i="53"/>
  <c r="BA41" i="53"/>
  <c r="AZ41" i="53"/>
  <c r="AY41" i="53"/>
  <c r="AX41" i="53"/>
  <c r="AW41" i="53"/>
  <c r="AV41" i="53"/>
  <c r="AU41" i="53"/>
  <c r="AT41" i="53"/>
  <c r="G4803" i="57" s="1"/>
  <c r="I4803" i="57" s="1"/>
  <c r="AS41" i="53"/>
  <c r="AR41" i="53"/>
  <c r="AQ41" i="53"/>
  <c r="AP41" i="53"/>
  <c r="AN41" i="53"/>
  <c r="AM41" i="53"/>
  <c r="AL41" i="53"/>
  <c r="AK41" i="53"/>
  <c r="AJ41" i="53"/>
  <c r="AI41" i="53"/>
  <c r="G4792" i="57" s="1"/>
  <c r="I4792" i="57" s="1"/>
  <c r="AH41" i="53"/>
  <c r="G4791" i="57" s="1"/>
  <c r="I4791" i="57" s="1"/>
  <c r="AG41" i="53"/>
  <c r="AF41" i="53"/>
  <c r="AE41" i="53"/>
  <c r="AD41" i="53"/>
  <c r="AC41" i="53"/>
  <c r="AB41" i="53"/>
  <c r="AA41" i="53"/>
  <c r="Z41" i="53"/>
  <c r="X41" i="53"/>
  <c r="W41" i="53"/>
  <c r="V41" i="53"/>
  <c r="U41" i="53"/>
  <c r="G4778" i="57" s="1"/>
  <c r="I4778" i="57" s="1"/>
  <c r="T41" i="53"/>
  <c r="G4777" i="57" s="1"/>
  <c r="I4777" i="57" s="1"/>
  <c r="S41" i="53"/>
  <c r="R41" i="53"/>
  <c r="Q41" i="53"/>
  <c r="P41" i="53"/>
  <c r="O41" i="53"/>
  <c r="N41" i="53"/>
  <c r="M41" i="53"/>
  <c r="L41" i="53"/>
  <c r="K41" i="53"/>
  <c r="J41" i="53"/>
  <c r="I41" i="53"/>
  <c r="H41" i="53"/>
  <c r="G41" i="53"/>
  <c r="FH40" i="53"/>
  <c r="C4718" i="57" s="1"/>
  <c r="FG40" i="53"/>
  <c r="C4717" i="57" s="1"/>
  <c r="FF40" i="53"/>
  <c r="C4716" i="57" s="1"/>
  <c r="FE40" i="53"/>
  <c r="C4714" i="57" s="1"/>
  <c r="FB40" i="53"/>
  <c r="FA40" i="53"/>
  <c r="EZ40" i="53"/>
  <c r="EY40" i="53"/>
  <c r="EX40" i="53"/>
  <c r="EW40" i="53"/>
  <c r="EV40" i="53"/>
  <c r="EU40" i="53"/>
  <c r="ET40" i="53"/>
  <c r="ER40" i="53"/>
  <c r="AM43" i="14" s="1"/>
  <c r="EQ40" i="53"/>
  <c r="EP40" i="53"/>
  <c r="EO40" i="53"/>
  <c r="EN40" i="53"/>
  <c r="EM40" i="53"/>
  <c r="EL40" i="53"/>
  <c r="G4694" i="57" s="1"/>
  <c r="I4694" i="57" s="1"/>
  <c r="EK40" i="53"/>
  <c r="EJ40" i="53"/>
  <c r="EI40" i="53"/>
  <c r="EH40" i="53"/>
  <c r="EG40" i="53"/>
  <c r="EF40" i="53"/>
  <c r="EE40" i="53"/>
  <c r="ED40" i="53"/>
  <c r="EC40" i="53"/>
  <c r="EB40" i="53"/>
  <c r="EA40" i="53"/>
  <c r="G4683" i="57" s="1"/>
  <c r="I4683" i="57" s="1"/>
  <c r="DZ40" i="53"/>
  <c r="DY40" i="53"/>
  <c r="DX40" i="53"/>
  <c r="DW40" i="53"/>
  <c r="DV40" i="53"/>
  <c r="DU40" i="53"/>
  <c r="DT40" i="53"/>
  <c r="DS40" i="53"/>
  <c r="DR40" i="53"/>
  <c r="DQ40" i="53"/>
  <c r="G4673" i="57" s="1"/>
  <c r="I4673" i="57" s="1"/>
  <c r="DP40" i="53"/>
  <c r="DO40" i="53"/>
  <c r="AL43" i="14" s="1"/>
  <c r="DN40" i="53"/>
  <c r="DM40" i="53"/>
  <c r="DL40" i="53"/>
  <c r="DK40" i="53"/>
  <c r="DJ40" i="53"/>
  <c r="DI40" i="53"/>
  <c r="DH40" i="53"/>
  <c r="DG40" i="53"/>
  <c r="DF40" i="53"/>
  <c r="DE40" i="53"/>
  <c r="G4661" i="57" s="1"/>
  <c r="I4661" i="57" s="1"/>
  <c r="DD40" i="53"/>
  <c r="G4660" i="57" s="1"/>
  <c r="I4660" i="57" s="1"/>
  <c r="DC40" i="53"/>
  <c r="AK43" i="14" s="1"/>
  <c r="DB40" i="53"/>
  <c r="G4658" i="57" s="1"/>
  <c r="I4658" i="57" s="1"/>
  <c r="DA40" i="53"/>
  <c r="CZ40" i="53"/>
  <c r="CY40" i="53"/>
  <c r="CX40" i="53"/>
  <c r="G4654" i="57" s="1"/>
  <c r="I4654" i="57" s="1"/>
  <c r="CW40" i="53"/>
  <c r="CV40" i="53"/>
  <c r="CU40" i="53"/>
  <c r="CT40" i="53"/>
  <c r="CS40" i="53"/>
  <c r="CR40" i="53"/>
  <c r="G4648" i="57" s="1"/>
  <c r="I4648" i="57" s="1"/>
  <c r="CQ40" i="53"/>
  <c r="CP40" i="53"/>
  <c r="CO40" i="53"/>
  <c r="CN40" i="53"/>
  <c r="CM40" i="53"/>
  <c r="CL40" i="53"/>
  <c r="CK40" i="53"/>
  <c r="CJ40" i="53"/>
  <c r="G4640" i="57" s="1"/>
  <c r="I4640" i="57" s="1"/>
  <c r="CI40" i="53"/>
  <c r="CH40" i="53"/>
  <c r="CF40" i="53"/>
  <c r="CE40" i="53"/>
  <c r="CD40" i="53"/>
  <c r="CC40" i="53"/>
  <c r="CB40" i="53"/>
  <c r="CA40" i="53"/>
  <c r="G4631" i="57" s="1"/>
  <c r="I4631" i="57" s="1"/>
  <c r="BZ40" i="53"/>
  <c r="BY40" i="53"/>
  <c r="BX40" i="53"/>
  <c r="BW40" i="53"/>
  <c r="BV40" i="53"/>
  <c r="BU40" i="53"/>
  <c r="BT40" i="53"/>
  <c r="BS40" i="53"/>
  <c r="BR40" i="53"/>
  <c r="BQ40" i="53"/>
  <c r="BP40" i="53"/>
  <c r="BO40" i="53"/>
  <c r="BN40" i="53"/>
  <c r="BM40" i="53"/>
  <c r="BL40" i="53"/>
  <c r="BK40" i="53"/>
  <c r="BJ40" i="53"/>
  <c r="AI43" i="14" s="1"/>
  <c r="BI40" i="53"/>
  <c r="BH40" i="53"/>
  <c r="BG40" i="53"/>
  <c r="BF40" i="53"/>
  <c r="BE40" i="53"/>
  <c r="G4609" i="57" s="1"/>
  <c r="I4609" i="57" s="1"/>
  <c r="BD40" i="53"/>
  <c r="BC40" i="53"/>
  <c r="BB40" i="53"/>
  <c r="BA40" i="53"/>
  <c r="AZ40" i="53"/>
  <c r="AY40" i="53"/>
  <c r="AX40" i="53"/>
  <c r="AW40" i="53"/>
  <c r="AV40" i="53"/>
  <c r="AU40" i="53"/>
  <c r="AT40" i="53"/>
  <c r="AS40" i="53"/>
  <c r="G4597" i="57" s="1"/>
  <c r="I4597" i="57" s="1"/>
  <c r="AR40" i="53"/>
  <c r="AQ40" i="53"/>
  <c r="AP40" i="53"/>
  <c r="AO40" i="53"/>
  <c r="AH43" i="14" s="1"/>
  <c r="AN40" i="53"/>
  <c r="AM40" i="53"/>
  <c r="AL40" i="53"/>
  <c r="AK40" i="53"/>
  <c r="AJ40" i="53"/>
  <c r="AI40" i="53"/>
  <c r="AH40" i="53"/>
  <c r="AG40" i="53"/>
  <c r="AF40" i="53"/>
  <c r="AE40" i="53"/>
  <c r="AD40" i="53"/>
  <c r="AC40" i="53"/>
  <c r="AB40" i="53"/>
  <c r="AA40" i="53"/>
  <c r="Z40" i="53"/>
  <c r="X40" i="53"/>
  <c r="W40" i="53"/>
  <c r="V40" i="53"/>
  <c r="U40" i="53"/>
  <c r="T40" i="53"/>
  <c r="S40" i="53"/>
  <c r="R40" i="53"/>
  <c r="Q40" i="53"/>
  <c r="P40" i="53"/>
  <c r="O40" i="53"/>
  <c r="N40" i="53"/>
  <c r="M40" i="53"/>
  <c r="L40" i="53"/>
  <c r="K40" i="53"/>
  <c r="J40" i="53"/>
  <c r="I40" i="53"/>
  <c r="H40" i="53"/>
  <c r="G40" i="53"/>
  <c r="FH39" i="53"/>
  <c r="C4513" i="57" s="1"/>
  <c r="FG39" i="53"/>
  <c r="C4512" i="57" s="1"/>
  <c r="FF39" i="53"/>
  <c r="C4511" i="57" s="1"/>
  <c r="FB39" i="53"/>
  <c r="FA39" i="53"/>
  <c r="EZ39" i="53"/>
  <c r="EY39" i="53"/>
  <c r="EX39" i="53"/>
  <c r="EW39" i="53"/>
  <c r="EV39" i="53"/>
  <c r="EU39" i="53"/>
  <c r="ET39" i="53"/>
  <c r="EQ39" i="53"/>
  <c r="G4494" i="57" s="1"/>
  <c r="I4494" i="57" s="1"/>
  <c r="EP39" i="53"/>
  <c r="EO39" i="53"/>
  <c r="EN39" i="53"/>
  <c r="EM39" i="53"/>
  <c r="EL39" i="53"/>
  <c r="EK39" i="53"/>
  <c r="EJ39" i="53"/>
  <c r="EI39" i="53"/>
  <c r="EH39" i="53"/>
  <c r="EG39" i="53"/>
  <c r="EF39" i="53"/>
  <c r="EE39" i="53"/>
  <c r="ED39" i="53"/>
  <c r="EC39" i="53"/>
  <c r="G4480" i="57" s="1"/>
  <c r="I4480" i="57" s="1"/>
  <c r="EB39" i="53"/>
  <c r="EA39" i="53"/>
  <c r="DZ39" i="53"/>
  <c r="DY39" i="53"/>
  <c r="DX39" i="53"/>
  <c r="DW39" i="53"/>
  <c r="DV39" i="53"/>
  <c r="DU39" i="53"/>
  <c r="DT39" i="53"/>
  <c r="G4471" i="57" s="1"/>
  <c r="I4471" i="57" s="1"/>
  <c r="DS39" i="53"/>
  <c r="DR39" i="53"/>
  <c r="DQ39" i="53"/>
  <c r="DP39" i="53"/>
  <c r="DN39" i="53"/>
  <c r="DM39" i="53"/>
  <c r="DL39" i="53"/>
  <c r="G4463" i="57" s="1"/>
  <c r="I4463" i="57" s="1"/>
  <c r="DK39" i="53"/>
  <c r="DJ39" i="53"/>
  <c r="DI39" i="53"/>
  <c r="DH39" i="53"/>
  <c r="DG39" i="53"/>
  <c r="DF39" i="53"/>
  <c r="DE39" i="53"/>
  <c r="DD39" i="53"/>
  <c r="DB39" i="53"/>
  <c r="DA39" i="53"/>
  <c r="CZ39" i="53"/>
  <c r="CY39" i="53"/>
  <c r="G4450" i="57" s="1"/>
  <c r="I4450" i="57" s="1"/>
  <c r="CX39" i="53"/>
  <c r="CW39" i="53"/>
  <c r="CV39" i="53"/>
  <c r="CU39" i="53"/>
  <c r="CT39" i="53"/>
  <c r="CS39" i="53"/>
  <c r="G4444" i="57" s="1"/>
  <c r="I4444" i="57" s="1"/>
  <c r="CR39" i="53"/>
  <c r="CQ39" i="53"/>
  <c r="CP39" i="53"/>
  <c r="CO39" i="53"/>
  <c r="G4440" i="57" s="1"/>
  <c r="I4440" i="57" s="1"/>
  <c r="CN39" i="53"/>
  <c r="CM39" i="53"/>
  <c r="CL39" i="53"/>
  <c r="CK39" i="53"/>
  <c r="CJ39" i="53"/>
  <c r="CI39" i="53"/>
  <c r="CH39" i="53"/>
  <c r="CG39" i="53"/>
  <c r="AJ42" i="14" s="1"/>
  <c r="CF39" i="53"/>
  <c r="CE39" i="53"/>
  <c r="CD39" i="53"/>
  <c r="CC39" i="53"/>
  <c r="CB39" i="53"/>
  <c r="CA39" i="53"/>
  <c r="BZ39" i="53"/>
  <c r="BY39" i="53"/>
  <c r="BX39" i="53"/>
  <c r="BW39" i="53"/>
  <c r="BV39" i="53"/>
  <c r="BU39" i="53"/>
  <c r="BT39" i="53"/>
  <c r="BS39" i="53"/>
  <c r="BR39" i="53"/>
  <c r="BQ39" i="53"/>
  <c r="BP39" i="53"/>
  <c r="BO39" i="53"/>
  <c r="BN39" i="53"/>
  <c r="BM39" i="53"/>
  <c r="BL39" i="53"/>
  <c r="BK39" i="53"/>
  <c r="BJ39" i="53"/>
  <c r="AI42" i="14" s="1"/>
  <c r="BI39" i="53"/>
  <c r="BH39" i="53"/>
  <c r="BG39" i="53"/>
  <c r="BF39" i="53"/>
  <c r="G4405" i="57" s="1"/>
  <c r="I4405" i="57" s="1"/>
  <c r="BE39" i="53"/>
  <c r="BD39" i="53"/>
  <c r="G4403" i="57" s="1"/>
  <c r="I4403" i="57" s="1"/>
  <c r="BC39" i="53"/>
  <c r="BB39" i="53"/>
  <c r="BA39" i="53"/>
  <c r="AZ39" i="53"/>
  <c r="AY39" i="53"/>
  <c r="AX39" i="53"/>
  <c r="AW39" i="53"/>
  <c r="AV39" i="53"/>
  <c r="AU39" i="53"/>
  <c r="AT39" i="53"/>
  <c r="AS39" i="53"/>
  <c r="AR39" i="53"/>
  <c r="AQ39" i="53"/>
  <c r="AP39" i="53"/>
  <c r="AN39" i="53"/>
  <c r="AM39" i="53"/>
  <c r="AL39" i="53"/>
  <c r="AK39" i="53"/>
  <c r="AJ39" i="53"/>
  <c r="AI39" i="53"/>
  <c r="AH39" i="53"/>
  <c r="AG39" i="53"/>
  <c r="AF39" i="53"/>
  <c r="AE39" i="53"/>
  <c r="AD39" i="53"/>
  <c r="AC39" i="53"/>
  <c r="AB39" i="53"/>
  <c r="AA39" i="53"/>
  <c r="G4374" i="57" s="1"/>
  <c r="I4374" i="57" s="1"/>
  <c r="Z39" i="53"/>
  <c r="X39" i="53"/>
  <c r="W39" i="53"/>
  <c r="V39" i="53"/>
  <c r="U39" i="53"/>
  <c r="T39" i="53"/>
  <c r="S39" i="53"/>
  <c r="R39" i="53"/>
  <c r="Q39" i="53"/>
  <c r="P39" i="53"/>
  <c r="O39" i="53"/>
  <c r="N39" i="53"/>
  <c r="M39" i="53"/>
  <c r="L39" i="53"/>
  <c r="K39" i="53"/>
  <c r="J39" i="53"/>
  <c r="I39" i="53"/>
  <c r="H39" i="53"/>
  <c r="G39" i="53"/>
  <c r="FH38" i="53"/>
  <c r="C4308" i="57" s="1"/>
  <c r="FG38" i="53"/>
  <c r="C4307" i="57" s="1"/>
  <c r="FF38" i="53"/>
  <c r="C4306" i="57" s="1"/>
  <c r="FB38" i="53"/>
  <c r="FA38" i="53"/>
  <c r="EZ38" i="53"/>
  <c r="EY38" i="53"/>
  <c r="EX38" i="53"/>
  <c r="EW38" i="53"/>
  <c r="EV38" i="53"/>
  <c r="EU38" i="53"/>
  <c r="ET38" i="53"/>
  <c r="EQ38" i="53"/>
  <c r="EP38" i="53"/>
  <c r="EO38" i="53"/>
  <c r="EN38" i="53"/>
  <c r="EM38" i="53"/>
  <c r="EL38" i="53"/>
  <c r="EK38" i="53"/>
  <c r="EJ38" i="53"/>
  <c r="EI38" i="53"/>
  <c r="EH38" i="53"/>
  <c r="EG38" i="53"/>
  <c r="EF38" i="53"/>
  <c r="EE38" i="53"/>
  <c r="ED38" i="53"/>
  <c r="EC38" i="53"/>
  <c r="EB38" i="53"/>
  <c r="EA38" i="53"/>
  <c r="DZ38" i="53"/>
  <c r="DY38" i="53"/>
  <c r="DX38" i="53"/>
  <c r="DW38" i="53"/>
  <c r="DV38" i="53"/>
  <c r="DU38" i="53"/>
  <c r="DT38" i="53"/>
  <c r="DS38" i="53"/>
  <c r="DR38" i="53"/>
  <c r="DQ38" i="53"/>
  <c r="DP38" i="53"/>
  <c r="DN38" i="53"/>
  <c r="DM38" i="53"/>
  <c r="DL38" i="53"/>
  <c r="DK38" i="53"/>
  <c r="DJ38" i="53"/>
  <c r="DI38" i="53"/>
  <c r="DH38" i="53"/>
  <c r="DG38" i="53"/>
  <c r="DF38" i="53"/>
  <c r="DE38" i="53"/>
  <c r="DD38" i="53"/>
  <c r="G4250" i="57" s="1"/>
  <c r="I4250" i="57" s="1"/>
  <c r="DB38" i="53"/>
  <c r="G4248" i="57" s="1"/>
  <c r="I4248" i="57" s="1"/>
  <c r="DA38" i="53"/>
  <c r="CZ38" i="53"/>
  <c r="CY38" i="53"/>
  <c r="CX38" i="53"/>
  <c r="CW38" i="53"/>
  <c r="CV38" i="53"/>
  <c r="G4242" i="57" s="1"/>
  <c r="I4242" i="57" s="1"/>
  <c r="CU38" i="53"/>
  <c r="CT38" i="53"/>
  <c r="CS38" i="53"/>
  <c r="CR38" i="53"/>
  <c r="CQ38" i="53"/>
  <c r="CP38" i="53"/>
  <c r="G4236" i="57" s="1"/>
  <c r="I4236" i="57" s="1"/>
  <c r="CO38" i="53"/>
  <c r="CN38" i="53"/>
  <c r="CM38" i="53"/>
  <c r="CL38" i="53"/>
  <c r="CK38" i="53"/>
  <c r="CJ38" i="53"/>
  <c r="CI38" i="53"/>
  <c r="CH38" i="53"/>
  <c r="CF38" i="53"/>
  <c r="CE38" i="53"/>
  <c r="CD38" i="53"/>
  <c r="CC38" i="53"/>
  <c r="CB38" i="53"/>
  <c r="CA38" i="53"/>
  <c r="BZ38" i="53"/>
  <c r="G4220" i="57" s="1"/>
  <c r="I4220" i="57" s="1"/>
  <c r="BY38" i="53"/>
  <c r="G4219" i="57" s="1"/>
  <c r="I4219" i="57" s="1"/>
  <c r="BX38" i="53"/>
  <c r="BW38" i="53"/>
  <c r="BV38" i="53"/>
  <c r="BU38" i="53"/>
  <c r="BT38" i="53"/>
  <c r="G4214" i="57" s="1"/>
  <c r="I4214" i="57" s="1"/>
  <c r="BS38" i="53"/>
  <c r="BR38" i="53"/>
  <c r="BQ38" i="53"/>
  <c r="BP38" i="53"/>
  <c r="BO38" i="53"/>
  <c r="G4209" i="57" s="1"/>
  <c r="I4209" i="57" s="1"/>
  <c r="BN38" i="53"/>
  <c r="BM38" i="53"/>
  <c r="BL38" i="53"/>
  <c r="BK38" i="53"/>
  <c r="BJ38" i="53"/>
  <c r="AI41" i="14" s="1"/>
  <c r="BI38" i="53"/>
  <c r="BH38" i="53"/>
  <c r="BG38" i="53"/>
  <c r="BF38" i="53"/>
  <c r="BE38" i="53"/>
  <c r="BD38" i="53"/>
  <c r="BC38" i="53"/>
  <c r="BB38" i="53"/>
  <c r="BA38" i="53"/>
  <c r="AZ38" i="53"/>
  <c r="AY38" i="53"/>
  <c r="AX38" i="53"/>
  <c r="AW38" i="53"/>
  <c r="AV38" i="53"/>
  <c r="AU38" i="53"/>
  <c r="AT38" i="53"/>
  <c r="AS38" i="53"/>
  <c r="AR38" i="53"/>
  <c r="AQ38" i="53"/>
  <c r="AP38" i="53"/>
  <c r="AO38" i="53"/>
  <c r="AH41" i="14" s="1"/>
  <c r="AN38" i="53"/>
  <c r="AM38" i="53"/>
  <c r="AL38" i="53"/>
  <c r="AK38" i="53"/>
  <c r="AJ38" i="53"/>
  <c r="AI38" i="53"/>
  <c r="AH38" i="53"/>
  <c r="AG38" i="53"/>
  <c r="AF38" i="53"/>
  <c r="AE38" i="53"/>
  <c r="AD38" i="53"/>
  <c r="AC38" i="53"/>
  <c r="AB38" i="53"/>
  <c r="AA38" i="53"/>
  <c r="Z38" i="53"/>
  <c r="X38" i="53"/>
  <c r="W38" i="53"/>
  <c r="V38" i="53"/>
  <c r="U38" i="53"/>
  <c r="T38" i="53"/>
  <c r="S38" i="53"/>
  <c r="R38" i="53"/>
  <c r="Q38" i="53"/>
  <c r="P38" i="53"/>
  <c r="O38" i="53"/>
  <c r="N38" i="53"/>
  <c r="G4156" i="57" s="1"/>
  <c r="I4156" i="57" s="1"/>
  <c r="M38" i="53"/>
  <c r="L38" i="53"/>
  <c r="K38" i="53"/>
  <c r="J38" i="53"/>
  <c r="I38" i="53"/>
  <c r="H38" i="53"/>
  <c r="G38" i="53"/>
  <c r="FH37" i="53"/>
  <c r="C4103" i="57" s="1"/>
  <c r="FG37" i="53"/>
  <c r="C4102" i="57" s="1"/>
  <c r="FF37" i="53"/>
  <c r="C4101" i="57" s="1"/>
  <c r="FB37" i="53"/>
  <c r="FA37" i="53"/>
  <c r="G4094" i="57" s="1"/>
  <c r="I4094" i="57" s="1"/>
  <c r="EZ37" i="53"/>
  <c r="EY37" i="53"/>
  <c r="EX37" i="53"/>
  <c r="EW37" i="53"/>
  <c r="G4090" i="57" s="1"/>
  <c r="I4090" i="57" s="1"/>
  <c r="EV37" i="53"/>
  <c r="EU37" i="53"/>
  <c r="ET37" i="53"/>
  <c r="G4087" i="57" s="1"/>
  <c r="I4087" i="57" s="1"/>
  <c r="EQ37" i="53"/>
  <c r="EP37" i="53"/>
  <c r="EO37" i="53"/>
  <c r="EN37" i="53"/>
  <c r="EM37" i="53"/>
  <c r="EL37" i="53"/>
  <c r="EK37" i="53"/>
  <c r="EJ37" i="53"/>
  <c r="EI37" i="53"/>
  <c r="EH37" i="53"/>
  <c r="EG37" i="53"/>
  <c r="EF37" i="53"/>
  <c r="EE37" i="53"/>
  <c r="ED37" i="53"/>
  <c r="EC37" i="53"/>
  <c r="EB37" i="53"/>
  <c r="EA37" i="53"/>
  <c r="DZ37" i="53"/>
  <c r="DY37" i="53"/>
  <c r="DX37" i="53"/>
  <c r="DW37" i="53"/>
  <c r="DV37" i="53"/>
  <c r="DU37" i="53"/>
  <c r="G4062" i="57" s="1"/>
  <c r="I4062" i="57" s="1"/>
  <c r="DT37" i="53"/>
  <c r="G4061" i="57" s="1"/>
  <c r="I4061" i="57" s="1"/>
  <c r="DS37" i="53"/>
  <c r="DR37" i="53"/>
  <c r="DQ37" i="53"/>
  <c r="DP37" i="53"/>
  <c r="DN37" i="53"/>
  <c r="DM37" i="53"/>
  <c r="DL37" i="53"/>
  <c r="DK37" i="53"/>
  <c r="DJ37" i="53"/>
  <c r="DI37" i="53"/>
  <c r="DH37" i="53"/>
  <c r="DG37" i="53"/>
  <c r="DF37" i="53"/>
  <c r="DE37" i="53"/>
  <c r="DD37" i="53"/>
  <c r="DB37" i="53"/>
  <c r="DA37" i="53"/>
  <c r="CZ37" i="53"/>
  <c r="CY37" i="53"/>
  <c r="CX37" i="53"/>
  <c r="CW37" i="53"/>
  <c r="CV37" i="53"/>
  <c r="CU37" i="53"/>
  <c r="CT37" i="53"/>
  <c r="CS37" i="53"/>
  <c r="CR37" i="53"/>
  <c r="CQ37" i="53"/>
  <c r="CP37" i="53"/>
  <c r="CO37" i="53"/>
  <c r="CN37" i="53"/>
  <c r="G4029" i="57" s="1"/>
  <c r="I4029" i="57" s="1"/>
  <c r="CM37" i="53"/>
  <c r="CL37" i="53"/>
  <c r="CK37" i="53"/>
  <c r="CJ37" i="53"/>
  <c r="CI37" i="53"/>
  <c r="CH37" i="53"/>
  <c r="CG37" i="53"/>
  <c r="AJ40" i="14" s="1"/>
  <c r="CF37" i="53"/>
  <c r="CE37" i="53"/>
  <c r="CD37" i="53"/>
  <c r="CC37" i="53"/>
  <c r="CB37" i="53"/>
  <c r="CA37" i="53"/>
  <c r="G4016" i="57" s="1"/>
  <c r="I4016" i="57" s="1"/>
  <c r="BZ37" i="53"/>
  <c r="BY37" i="53"/>
  <c r="BX37" i="53"/>
  <c r="BW37" i="53"/>
  <c r="BV37" i="53"/>
  <c r="BU37" i="53"/>
  <c r="BT37" i="53"/>
  <c r="BS37" i="53"/>
  <c r="BR37" i="53"/>
  <c r="BQ37" i="53"/>
  <c r="BP37" i="53"/>
  <c r="BO37" i="53"/>
  <c r="BN37" i="53"/>
  <c r="BM37" i="53"/>
  <c r="BL37" i="53"/>
  <c r="BK37" i="53"/>
  <c r="BI37" i="53"/>
  <c r="BH37" i="53"/>
  <c r="BG37" i="53"/>
  <c r="G3996" i="57" s="1"/>
  <c r="I3996" i="57" s="1"/>
  <c r="BF37" i="53"/>
  <c r="G3995" i="57" s="1"/>
  <c r="I3995" i="57" s="1"/>
  <c r="BE37" i="53"/>
  <c r="BD37" i="53"/>
  <c r="G3993" i="57" s="1"/>
  <c r="I3993" i="57" s="1"/>
  <c r="BC37" i="53"/>
  <c r="BB37" i="53"/>
  <c r="BA37" i="53"/>
  <c r="AZ37" i="53"/>
  <c r="G3989" i="57" s="1"/>
  <c r="I3989" i="57" s="1"/>
  <c r="AY37" i="53"/>
  <c r="AX37" i="53"/>
  <c r="AW37" i="53"/>
  <c r="AV37" i="53"/>
  <c r="AU37" i="53"/>
  <c r="AT37" i="53"/>
  <c r="AS37" i="53"/>
  <c r="AR37" i="53"/>
  <c r="AQ37" i="53"/>
  <c r="AP37" i="53"/>
  <c r="AO37" i="53"/>
  <c r="AH40" i="14" s="1"/>
  <c r="AN37" i="53"/>
  <c r="AM37" i="53"/>
  <c r="AL37" i="53"/>
  <c r="AK37" i="53"/>
  <c r="AJ37" i="53"/>
  <c r="AI37" i="53"/>
  <c r="AH37" i="53"/>
  <c r="AG37" i="53"/>
  <c r="AF37" i="53"/>
  <c r="AE37" i="53"/>
  <c r="AD37" i="53"/>
  <c r="AC37" i="53"/>
  <c r="AB37" i="53"/>
  <c r="G3965" i="57" s="1"/>
  <c r="I3965" i="57" s="1"/>
  <c r="AA37" i="53"/>
  <c r="Z37" i="53"/>
  <c r="X37" i="53"/>
  <c r="W37" i="53"/>
  <c r="V37" i="53"/>
  <c r="U37" i="53"/>
  <c r="T37" i="53"/>
  <c r="S37" i="53"/>
  <c r="R37" i="53"/>
  <c r="G3955" i="57" s="1"/>
  <c r="I3955" i="57" s="1"/>
  <c r="Q37" i="53"/>
  <c r="P37" i="53"/>
  <c r="O37" i="53"/>
  <c r="N37" i="53"/>
  <c r="G3951" i="57" s="1"/>
  <c r="I3951" i="57" s="1"/>
  <c r="M37" i="53"/>
  <c r="L37" i="53"/>
  <c r="K37" i="53"/>
  <c r="J37" i="53"/>
  <c r="I37" i="53"/>
  <c r="H37" i="53"/>
  <c r="G37" i="53"/>
  <c r="FH36" i="53"/>
  <c r="C3898" i="57" s="1"/>
  <c r="FG36" i="53"/>
  <c r="C3897" i="57" s="1"/>
  <c r="FF36" i="53"/>
  <c r="C3896" i="57" s="1"/>
  <c r="FD36" i="53"/>
  <c r="FB36" i="53"/>
  <c r="G3890" i="57" s="1"/>
  <c r="I3890" i="57" s="1"/>
  <c r="FA36" i="53"/>
  <c r="EZ36" i="53"/>
  <c r="EY36" i="53"/>
  <c r="EX36" i="53"/>
  <c r="G3886" i="57" s="1"/>
  <c r="I3886" i="57" s="1"/>
  <c r="EW36" i="53"/>
  <c r="EV36" i="53"/>
  <c r="EU36" i="53"/>
  <c r="ET36" i="53"/>
  <c r="EQ36" i="53"/>
  <c r="EP36" i="53"/>
  <c r="EO36" i="53"/>
  <c r="EN36" i="53"/>
  <c r="EM36" i="53"/>
  <c r="EL36" i="53"/>
  <c r="EK36" i="53"/>
  <c r="EJ36" i="53"/>
  <c r="EI36" i="53"/>
  <c r="EH36" i="53"/>
  <c r="EG36" i="53"/>
  <c r="EF36" i="53"/>
  <c r="EE36" i="53"/>
  <c r="ED36" i="53"/>
  <c r="EC36" i="53"/>
  <c r="EB36" i="53"/>
  <c r="EA36" i="53"/>
  <c r="DZ36" i="53"/>
  <c r="DY36" i="53"/>
  <c r="DX36" i="53"/>
  <c r="DW36" i="53"/>
  <c r="G3859" i="57" s="1"/>
  <c r="I3859" i="57" s="1"/>
  <c r="DV36" i="53"/>
  <c r="DU36" i="53"/>
  <c r="DT36" i="53"/>
  <c r="G3856" i="57" s="1"/>
  <c r="I3856" i="57" s="1"/>
  <c r="DS36" i="53"/>
  <c r="DR36" i="53"/>
  <c r="DQ36" i="53"/>
  <c r="DP36" i="53"/>
  <c r="DO36" i="53"/>
  <c r="AL39" i="14" s="1"/>
  <c r="DN36" i="53"/>
  <c r="DM36" i="53"/>
  <c r="G3849" i="57" s="1"/>
  <c r="I3849" i="57" s="1"/>
  <c r="DL36" i="53"/>
  <c r="DK36" i="53"/>
  <c r="DJ36" i="53"/>
  <c r="DI36" i="53"/>
  <c r="DH36" i="53"/>
  <c r="G3844" i="57" s="1"/>
  <c r="I3844" i="57" s="1"/>
  <c r="DG36" i="53"/>
  <c r="G3843" i="57" s="1"/>
  <c r="I3843" i="57" s="1"/>
  <c r="DF36" i="53"/>
  <c r="DE36" i="53"/>
  <c r="DD36" i="53"/>
  <c r="DB36" i="53"/>
  <c r="DA36" i="53"/>
  <c r="CZ36" i="53"/>
  <c r="CY36" i="53"/>
  <c r="CX36" i="53"/>
  <c r="CW36" i="53"/>
  <c r="CV36" i="53"/>
  <c r="CU36" i="53"/>
  <c r="CT36" i="53"/>
  <c r="G3830" i="57" s="1"/>
  <c r="I3830" i="57" s="1"/>
  <c r="CS36" i="53"/>
  <c r="CR36" i="53"/>
  <c r="CQ36" i="53"/>
  <c r="CP36" i="53"/>
  <c r="CO36" i="53"/>
  <c r="CN36" i="53"/>
  <c r="CM36" i="53"/>
  <c r="G3823" i="57" s="1"/>
  <c r="I3823" i="57" s="1"/>
  <c r="CL36" i="53"/>
  <c r="CK36" i="53"/>
  <c r="CJ36" i="53"/>
  <c r="CI36" i="53"/>
  <c r="CH36" i="53"/>
  <c r="CF36" i="53"/>
  <c r="CE36" i="53"/>
  <c r="CD36" i="53"/>
  <c r="CC36" i="53"/>
  <c r="CB36" i="53"/>
  <c r="CA36" i="53"/>
  <c r="BZ36" i="53"/>
  <c r="BY36" i="53"/>
  <c r="BX36" i="53"/>
  <c r="BW36" i="53"/>
  <c r="G3807" i="57" s="1"/>
  <c r="I3807" i="57" s="1"/>
  <c r="BV36" i="53"/>
  <c r="BU36" i="53"/>
  <c r="BT36" i="53"/>
  <c r="BS36" i="53"/>
  <c r="BR36" i="53"/>
  <c r="BQ36" i="53"/>
  <c r="BP36" i="53"/>
  <c r="BO36" i="53"/>
  <c r="BN36" i="53"/>
  <c r="BM36" i="53"/>
  <c r="BL36" i="53"/>
  <c r="BK36" i="53"/>
  <c r="BJ36" i="53"/>
  <c r="AI39" i="14" s="1"/>
  <c r="BI36" i="53"/>
  <c r="BH36" i="53"/>
  <c r="BG36" i="53"/>
  <c r="BF36" i="53"/>
  <c r="G3790" i="57" s="1"/>
  <c r="I3790" i="57" s="1"/>
  <c r="BE36" i="53"/>
  <c r="BD36" i="53"/>
  <c r="BC36" i="53"/>
  <c r="BB36" i="53"/>
  <c r="BA36" i="53"/>
  <c r="AZ36" i="53"/>
  <c r="AY36" i="53"/>
  <c r="AX36" i="53"/>
  <c r="AW36" i="53"/>
  <c r="AV36" i="53"/>
  <c r="AU36" i="53"/>
  <c r="AT36" i="53"/>
  <c r="AS36" i="53"/>
  <c r="G3777" i="57" s="1"/>
  <c r="I3777" i="57" s="1"/>
  <c r="AR36" i="53"/>
  <c r="G3776" i="57" s="1"/>
  <c r="I3776" i="57" s="1"/>
  <c r="AQ36" i="53"/>
  <c r="AP36" i="53"/>
  <c r="G3774" i="57" s="1"/>
  <c r="I3774" i="57" s="1"/>
  <c r="AN36" i="53"/>
  <c r="AM36" i="53"/>
  <c r="AL36" i="53"/>
  <c r="AK36" i="53"/>
  <c r="AJ36" i="53"/>
  <c r="AI36" i="53"/>
  <c r="AH36" i="53"/>
  <c r="AG36" i="53"/>
  <c r="G3765" i="57" s="1"/>
  <c r="I3765" i="57" s="1"/>
  <c r="AF36" i="53"/>
  <c r="AE36" i="53"/>
  <c r="G3763" i="57" s="1"/>
  <c r="I3763" i="57" s="1"/>
  <c r="AD36" i="53"/>
  <c r="G3762" i="57" s="1"/>
  <c r="I3762" i="57" s="1"/>
  <c r="AC36" i="53"/>
  <c r="AB36" i="53"/>
  <c r="AA36" i="53"/>
  <c r="Z36" i="53"/>
  <c r="Y36" i="53"/>
  <c r="AG39" i="14" s="1"/>
  <c r="X36" i="53"/>
  <c r="W36" i="53"/>
  <c r="V36" i="53"/>
  <c r="U36" i="53"/>
  <c r="G3753" i="57" s="1"/>
  <c r="I3753" i="57" s="1"/>
  <c r="T36" i="53"/>
  <c r="S36" i="53"/>
  <c r="R36" i="53"/>
  <c r="Q36" i="53"/>
  <c r="P36" i="53"/>
  <c r="O36" i="53"/>
  <c r="N36" i="53"/>
  <c r="G3746" i="57" s="1"/>
  <c r="I3746" i="57" s="1"/>
  <c r="M36" i="53"/>
  <c r="L36" i="53"/>
  <c r="K36" i="53"/>
  <c r="J36" i="53"/>
  <c r="I36" i="53"/>
  <c r="H36" i="53"/>
  <c r="G36" i="53"/>
  <c r="FH35" i="53"/>
  <c r="C3693" i="57" s="1"/>
  <c r="FG35" i="53"/>
  <c r="C3692" i="57" s="1"/>
  <c r="FF35" i="53"/>
  <c r="C3691" i="57" s="1"/>
  <c r="FB35" i="53"/>
  <c r="FA35" i="53"/>
  <c r="EZ35" i="53"/>
  <c r="EY35" i="53"/>
  <c r="EX35" i="53"/>
  <c r="G3681" i="57" s="1"/>
  <c r="I3681" i="57" s="1"/>
  <c r="EW35" i="53"/>
  <c r="EV35" i="53"/>
  <c r="EU35" i="53"/>
  <c r="ET35" i="53"/>
  <c r="EQ35" i="53"/>
  <c r="EP35" i="53"/>
  <c r="EO35" i="53"/>
  <c r="EN35" i="53"/>
  <c r="EM35" i="53"/>
  <c r="EL35" i="53"/>
  <c r="EK35" i="53"/>
  <c r="EJ35" i="53"/>
  <c r="EI35" i="53"/>
  <c r="EH35" i="53"/>
  <c r="EG35" i="53"/>
  <c r="EF35" i="53"/>
  <c r="EE35" i="53"/>
  <c r="ED35" i="53"/>
  <c r="EC35" i="53"/>
  <c r="EB35" i="53"/>
  <c r="G3659" i="57" s="1"/>
  <c r="I3659" i="57" s="1"/>
  <c r="EA35" i="53"/>
  <c r="DZ35" i="53"/>
  <c r="DY35" i="53"/>
  <c r="DX35" i="53"/>
  <c r="DW35" i="53"/>
  <c r="DV35" i="53"/>
  <c r="DU35" i="53"/>
  <c r="DT35" i="53"/>
  <c r="DS35" i="53"/>
  <c r="DR35" i="53"/>
  <c r="DQ35" i="53"/>
  <c r="DP35" i="53"/>
  <c r="G3647" i="57" s="1"/>
  <c r="I3647" i="57" s="1"/>
  <c r="DO35" i="53"/>
  <c r="AL38" i="14" s="1"/>
  <c r="DN35" i="53"/>
  <c r="DM35" i="53"/>
  <c r="DL35" i="53"/>
  <c r="DK35" i="53"/>
  <c r="DJ35" i="53"/>
  <c r="DI35" i="53"/>
  <c r="DH35" i="53"/>
  <c r="DG35" i="53"/>
  <c r="DF35" i="53"/>
  <c r="DE35" i="53"/>
  <c r="DD35" i="53"/>
  <c r="DB35" i="53"/>
  <c r="DA35" i="53"/>
  <c r="CZ35" i="53"/>
  <c r="CY35" i="53"/>
  <c r="CX35" i="53"/>
  <c r="G3629" i="57" s="1"/>
  <c r="I3629" i="57" s="1"/>
  <c r="CW35" i="53"/>
  <c r="CV35" i="53"/>
  <c r="CU35" i="53"/>
  <c r="CT35" i="53"/>
  <c r="G3625" i="57" s="1"/>
  <c r="I3625" i="57" s="1"/>
  <c r="CS35" i="53"/>
  <c r="G3624" i="57" s="1"/>
  <c r="I3624" i="57" s="1"/>
  <c r="CR35" i="53"/>
  <c r="CQ35" i="53"/>
  <c r="G3622" i="57" s="1"/>
  <c r="I3622" i="57" s="1"/>
  <c r="CP35" i="53"/>
  <c r="CO35" i="53"/>
  <c r="G3620" i="57" s="1"/>
  <c r="I3620" i="57" s="1"/>
  <c r="CN35" i="53"/>
  <c r="CM35" i="53"/>
  <c r="CL35" i="53"/>
  <c r="CK35" i="53"/>
  <c r="CJ35" i="53"/>
  <c r="CI35" i="53"/>
  <c r="G3614" i="57" s="1"/>
  <c r="I3614" i="57" s="1"/>
  <c r="CH35" i="53"/>
  <c r="G3613" i="57" s="1"/>
  <c r="I3613" i="57" s="1"/>
  <c r="CG35" i="53"/>
  <c r="AJ38" i="14" s="1"/>
  <c r="CF35" i="53"/>
  <c r="CE35" i="53"/>
  <c r="CD35" i="53"/>
  <c r="CC35" i="53"/>
  <c r="CB35" i="53"/>
  <c r="CA35" i="53"/>
  <c r="BZ35" i="53"/>
  <c r="BY35" i="53"/>
  <c r="G3604" i="57" s="1"/>
  <c r="I3604" i="57" s="1"/>
  <c r="BX35" i="53"/>
  <c r="BW35" i="53"/>
  <c r="BV35" i="53"/>
  <c r="BU35" i="53"/>
  <c r="BT35" i="53"/>
  <c r="BS35" i="53"/>
  <c r="BR35" i="53"/>
  <c r="BQ35" i="53"/>
  <c r="BP35" i="53"/>
  <c r="BO35" i="53"/>
  <c r="BN35" i="53"/>
  <c r="BM35" i="53"/>
  <c r="BL35" i="53"/>
  <c r="BK35" i="53"/>
  <c r="BI35" i="53"/>
  <c r="BH35" i="53"/>
  <c r="BG35" i="53"/>
  <c r="BF35" i="53"/>
  <c r="G3585" i="57" s="1"/>
  <c r="I3585" i="57" s="1"/>
  <c r="BE35" i="53"/>
  <c r="G3584" i="57" s="1"/>
  <c r="I3584" i="57" s="1"/>
  <c r="BD35" i="53"/>
  <c r="BC35" i="53"/>
  <c r="BB35" i="53"/>
  <c r="BA35" i="53"/>
  <c r="AZ35" i="53"/>
  <c r="AY35" i="53"/>
  <c r="AX35" i="53"/>
  <c r="AW35" i="53"/>
  <c r="AV35" i="53"/>
  <c r="AU35" i="53"/>
  <c r="AT35" i="53"/>
  <c r="AS35" i="53"/>
  <c r="AR35" i="53"/>
  <c r="AQ35" i="53"/>
  <c r="AP35" i="53"/>
  <c r="AN35" i="53"/>
  <c r="AM35" i="53"/>
  <c r="AL35" i="53"/>
  <c r="AK35" i="53"/>
  <c r="AJ35" i="53"/>
  <c r="AI35" i="53"/>
  <c r="AH35" i="53"/>
  <c r="AG35" i="53"/>
  <c r="AF35" i="53"/>
  <c r="AE35" i="53"/>
  <c r="AD35" i="53"/>
  <c r="G3557" i="57" s="1"/>
  <c r="I3557" i="57" s="1"/>
  <c r="AC35" i="53"/>
  <c r="AB35" i="53"/>
  <c r="AA35" i="53"/>
  <c r="Z35" i="53"/>
  <c r="Y35" i="53"/>
  <c r="AG38" i="14" s="1"/>
  <c r="X35" i="53"/>
  <c r="W35" i="53"/>
  <c r="V35" i="53"/>
  <c r="U35" i="53"/>
  <c r="T35" i="53"/>
  <c r="S35" i="53"/>
  <c r="R35" i="53"/>
  <c r="Q35" i="53"/>
  <c r="G3544" i="57" s="1"/>
  <c r="I3544" i="57" s="1"/>
  <c r="P35" i="53"/>
  <c r="O35" i="53"/>
  <c r="N35" i="53"/>
  <c r="M35" i="53"/>
  <c r="L35" i="53"/>
  <c r="K35" i="53"/>
  <c r="J35" i="53"/>
  <c r="I35" i="53"/>
  <c r="H35" i="53"/>
  <c r="G35" i="53"/>
  <c r="FH34" i="53"/>
  <c r="C3488" i="57" s="1"/>
  <c r="FG34" i="53"/>
  <c r="C3487" i="57" s="1"/>
  <c r="FF34" i="53"/>
  <c r="C3486" i="57" s="1"/>
  <c r="FE34" i="53"/>
  <c r="C3484" i="57" s="1"/>
  <c r="FD34" i="53"/>
  <c r="FB34" i="53"/>
  <c r="FA34" i="53"/>
  <c r="EZ34" i="53"/>
  <c r="EY34" i="53"/>
  <c r="G3477" i="57" s="1"/>
  <c r="I3477" i="57" s="1"/>
  <c r="EX34" i="53"/>
  <c r="EW34" i="53"/>
  <c r="EV34" i="53"/>
  <c r="EU34" i="53"/>
  <c r="ET34" i="53"/>
  <c r="ER34" i="53"/>
  <c r="AM37" i="14" s="1"/>
  <c r="EQ34" i="53"/>
  <c r="EP34" i="53"/>
  <c r="G3468" i="57" s="1"/>
  <c r="I3468" i="57" s="1"/>
  <c r="EO34" i="53"/>
  <c r="EN34" i="53"/>
  <c r="EM34" i="53"/>
  <c r="EL34" i="53"/>
  <c r="EK34" i="53"/>
  <c r="EJ34" i="53"/>
  <c r="G3462" i="57" s="1"/>
  <c r="I3462" i="57" s="1"/>
  <c r="EI34" i="53"/>
  <c r="EH34" i="53"/>
  <c r="G3460" i="57" s="1"/>
  <c r="I3460" i="57" s="1"/>
  <c r="EG34" i="53"/>
  <c r="G3459" i="57" s="1"/>
  <c r="I3459" i="57" s="1"/>
  <c r="EF34" i="53"/>
  <c r="EE34" i="53"/>
  <c r="ED34" i="53"/>
  <c r="EC34" i="53"/>
  <c r="EB34" i="53"/>
  <c r="EA34" i="53"/>
  <c r="DZ34" i="53"/>
  <c r="DY34" i="53"/>
  <c r="DX34" i="53"/>
  <c r="DW34" i="53"/>
  <c r="G3449" i="57" s="1"/>
  <c r="I3449" i="57" s="1"/>
  <c r="DV34" i="53"/>
  <c r="DU34" i="53"/>
  <c r="G3447" i="57" s="1"/>
  <c r="I3447" i="57" s="1"/>
  <c r="DT34" i="53"/>
  <c r="DS34" i="53"/>
  <c r="DR34" i="53"/>
  <c r="DQ34" i="53"/>
  <c r="DP34" i="53"/>
  <c r="G3442" i="57" s="1"/>
  <c r="I3442" i="57" s="1"/>
  <c r="DO34" i="53"/>
  <c r="AL37" i="14" s="1"/>
  <c r="DN34" i="53"/>
  <c r="DM34" i="53"/>
  <c r="DL34" i="53"/>
  <c r="DK34" i="53"/>
  <c r="DJ34" i="53"/>
  <c r="G3436" i="57" s="1"/>
  <c r="I3436" i="57" s="1"/>
  <c r="DI34" i="53"/>
  <c r="DH34" i="53"/>
  <c r="DG34" i="53"/>
  <c r="G3433" i="57" s="1"/>
  <c r="I3433" i="57" s="1"/>
  <c r="DF34" i="53"/>
  <c r="DE34" i="53"/>
  <c r="DD34" i="53"/>
  <c r="DB34" i="53"/>
  <c r="DA34" i="53"/>
  <c r="CZ34" i="53"/>
  <c r="CY34" i="53"/>
  <c r="CX34" i="53"/>
  <c r="G3424" i="57" s="1"/>
  <c r="I3424" i="57" s="1"/>
  <c r="CW34" i="53"/>
  <c r="CV34" i="53"/>
  <c r="CU34" i="53"/>
  <c r="CT34" i="53"/>
  <c r="CS34" i="53"/>
  <c r="CR34" i="53"/>
  <c r="CQ34" i="53"/>
  <c r="CP34" i="53"/>
  <c r="G3416" i="57" s="1"/>
  <c r="I3416" i="57" s="1"/>
  <c r="CO34" i="53"/>
  <c r="CN34" i="53"/>
  <c r="G3414" i="57" s="1"/>
  <c r="I3414" i="57" s="1"/>
  <c r="CM34" i="53"/>
  <c r="G3413" i="57" s="1"/>
  <c r="I3413" i="57" s="1"/>
  <c r="CL34" i="53"/>
  <c r="G3412" i="57" s="1"/>
  <c r="I3412" i="57" s="1"/>
  <c r="CK34" i="53"/>
  <c r="CJ34" i="53"/>
  <c r="CI34" i="53"/>
  <c r="CH34" i="53"/>
  <c r="G3408" i="57" s="1"/>
  <c r="I3408" i="57" s="1"/>
  <c r="CF34" i="53"/>
  <c r="CE34" i="53"/>
  <c r="CD34" i="53"/>
  <c r="CC34" i="53"/>
  <c r="CB34" i="53"/>
  <c r="CA34" i="53"/>
  <c r="BZ34" i="53"/>
  <c r="BY34" i="53"/>
  <c r="BX34" i="53"/>
  <c r="BW34" i="53"/>
  <c r="BV34" i="53"/>
  <c r="BU34" i="53"/>
  <c r="BT34" i="53"/>
  <c r="G3394" i="57" s="1"/>
  <c r="I3394" i="57" s="1"/>
  <c r="BS34" i="53"/>
  <c r="BR34" i="53"/>
  <c r="BQ34" i="53"/>
  <c r="BP34" i="53"/>
  <c r="BO34" i="53"/>
  <c r="BN34" i="53"/>
  <c r="BM34" i="53"/>
  <c r="G3387" i="57" s="1"/>
  <c r="I3387" i="57" s="1"/>
  <c r="BL34" i="53"/>
  <c r="BK34" i="53"/>
  <c r="G3385" i="57" s="1"/>
  <c r="I3385" i="57" s="1"/>
  <c r="BI34" i="53"/>
  <c r="BH34" i="53"/>
  <c r="BG34" i="53"/>
  <c r="G3381" i="57" s="1"/>
  <c r="I3381" i="57" s="1"/>
  <c r="BF34" i="53"/>
  <c r="BE34" i="53"/>
  <c r="BD34" i="53"/>
  <c r="BC34" i="53"/>
  <c r="BB34" i="53"/>
  <c r="BA34" i="53"/>
  <c r="AZ34" i="53"/>
  <c r="AY34" i="53"/>
  <c r="AX34" i="53"/>
  <c r="AW34" i="53"/>
  <c r="AV34" i="53"/>
  <c r="AU34" i="53"/>
  <c r="AT34" i="53"/>
  <c r="G3368" i="57" s="1"/>
  <c r="I3368" i="57" s="1"/>
  <c r="AS34" i="53"/>
  <c r="AR34" i="53"/>
  <c r="AQ34" i="53"/>
  <c r="AP34" i="53"/>
  <c r="AN34" i="53"/>
  <c r="AM34" i="53"/>
  <c r="AL34" i="53"/>
  <c r="AK34" i="53"/>
  <c r="G3359" i="57" s="1"/>
  <c r="I3359" i="57" s="1"/>
  <c r="AJ34" i="53"/>
  <c r="AI34" i="53"/>
  <c r="AH34" i="53"/>
  <c r="AG34" i="53"/>
  <c r="AF34" i="53"/>
  <c r="AE34" i="53"/>
  <c r="AD34" i="53"/>
  <c r="AC34" i="53"/>
  <c r="AB34" i="53"/>
  <c r="G3350" i="57" s="1"/>
  <c r="I3350" i="57" s="1"/>
  <c r="AA34" i="53"/>
  <c r="Z34" i="53"/>
  <c r="X34" i="53"/>
  <c r="W34" i="53"/>
  <c r="V34" i="53"/>
  <c r="U34" i="53"/>
  <c r="T34" i="53"/>
  <c r="G3342" i="57" s="1"/>
  <c r="I3342" i="57" s="1"/>
  <c r="S34" i="53"/>
  <c r="R34" i="53"/>
  <c r="G3340" i="57" s="1"/>
  <c r="I3340" i="57" s="1"/>
  <c r="Q34" i="53"/>
  <c r="P34" i="53"/>
  <c r="O34" i="53"/>
  <c r="N34" i="53"/>
  <c r="M34" i="53"/>
  <c r="L34" i="53"/>
  <c r="K34" i="53"/>
  <c r="J34" i="53"/>
  <c r="I34" i="53"/>
  <c r="H34" i="53"/>
  <c r="G3330" i="57" s="1"/>
  <c r="I3330" i="57" s="1"/>
  <c r="G34" i="53"/>
  <c r="FH33" i="53"/>
  <c r="C3283" i="57" s="1"/>
  <c r="FG33" i="53"/>
  <c r="C3282" i="57" s="1"/>
  <c r="FF33" i="53"/>
  <c r="C3281" i="57" s="1"/>
  <c r="FE33" i="53"/>
  <c r="C3279" i="57" s="1"/>
  <c r="FD33" i="53"/>
  <c r="FC33" i="53"/>
  <c r="FB33" i="53"/>
  <c r="FA33" i="53"/>
  <c r="EZ33" i="53"/>
  <c r="EY33" i="53"/>
  <c r="EX33" i="53"/>
  <c r="EW33" i="53"/>
  <c r="G3270" i="57" s="1"/>
  <c r="I3270" i="57" s="1"/>
  <c r="EV33" i="53"/>
  <c r="EU33" i="53"/>
  <c r="ET33" i="53"/>
  <c r="G3267" i="57" s="1"/>
  <c r="I3267" i="57" s="1"/>
  <c r="EQ33" i="53"/>
  <c r="EP33" i="53"/>
  <c r="EO33" i="53"/>
  <c r="EN33" i="53"/>
  <c r="EM33" i="53"/>
  <c r="EL33" i="53"/>
  <c r="EK33" i="53"/>
  <c r="EJ33" i="53"/>
  <c r="EI33" i="53"/>
  <c r="EH33" i="53"/>
  <c r="EG33" i="53"/>
  <c r="EF33" i="53"/>
  <c r="EE33" i="53"/>
  <c r="ED33" i="53"/>
  <c r="EC33" i="53"/>
  <c r="EB33" i="53"/>
  <c r="EA33" i="53"/>
  <c r="DZ33" i="53"/>
  <c r="DY33" i="53"/>
  <c r="DX33" i="53"/>
  <c r="DW33" i="53"/>
  <c r="G3244" i="57" s="1"/>
  <c r="I3244" i="57" s="1"/>
  <c r="DV33" i="53"/>
  <c r="DU33" i="53"/>
  <c r="DT33" i="53"/>
  <c r="DS33" i="53"/>
  <c r="DR33" i="53"/>
  <c r="DQ33" i="53"/>
  <c r="DP33" i="53"/>
  <c r="DN33" i="53"/>
  <c r="DM33" i="53"/>
  <c r="G3234" i="57" s="1"/>
  <c r="I3234" i="57" s="1"/>
  <c r="DL33" i="53"/>
  <c r="DK33" i="53"/>
  <c r="DJ33" i="53"/>
  <c r="DI33" i="53"/>
  <c r="DH33" i="53"/>
  <c r="DG33" i="53"/>
  <c r="DF33" i="53"/>
  <c r="DE33" i="53"/>
  <c r="DD33" i="53"/>
  <c r="DC33" i="53"/>
  <c r="AK36" i="14" s="1"/>
  <c r="DB33" i="53"/>
  <c r="DA33" i="53"/>
  <c r="CZ33" i="53"/>
  <c r="CY33" i="53"/>
  <c r="CX33" i="53"/>
  <c r="CW33" i="53"/>
  <c r="CV33" i="53"/>
  <c r="CU33" i="53"/>
  <c r="CT33" i="53"/>
  <c r="CS33" i="53"/>
  <c r="CR33" i="53"/>
  <c r="CQ33" i="53"/>
  <c r="CP33" i="53"/>
  <c r="CO33" i="53"/>
  <c r="CN33" i="53"/>
  <c r="CM33" i="53"/>
  <c r="CL33" i="53"/>
  <c r="CK33" i="53"/>
  <c r="CJ33" i="53"/>
  <c r="CI33" i="53"/>
  <c r="CH33" i="53"/>
  <c r="CF33" i="53"/>
  <c r="CE33" i="53"/>
  <c r="CD33" i="53"/>
  <c r="CC33" i="53"/>
  <c r="CB33" i="53"/>
  <c r="CA33" i="53"/>
  <c r="BZ33" i="53"/>
  <c r="BY33" i="53"/>
  <c r="BX33" i="53"/>
  <c r="BW33" i="53"/>
  <c r="BV33" i="53"/>
  <c r="BU33" i="53"/>
  <c r="BT33" i="53"/>
  <c r="BS33" i="53"/>
  <c r="BR33" i="53"/>
  <c r="BQ33" i="53"/>
  <c r="BP33" i="53"/>
  <c r="G3185" i="57" s="1"/>
  <c r="I3185" i="57" s="1"/>
  <c r="BO33" i="53"/>
  <c r="BN33" i="53"/>
  <c r="BM33" i="53"/>
  <c r="BL33" i="53"/>
  <c r="BK33" i="53"/>
  <c r="BJ33" i="53"/>
  <c r="AI36" i="14" s="1"/>
  <c r="BI33" i="53"/>
  <c r="BH33" i="53"/>
  <c r="BG33" i="53"/>
  <c r="BF33" i="53"/>
  <c r="BE33" i="53"/>
  <c r="BD33" i="53"/>
  <c r="BC33" i="53"/>
  <c r="BB33" i="53"/>
  <c r="BA33" i="53"/>
  <c r="G3170" i="57" s="1"/>
  <c r="I3170" i="57" s="1"/>
  <c r="AZ33" i="53"/>
  <c r="AY33" i="53"/>
  <c r="AX33" i="53"/>
  <c r="G3167" i="57" s="1"/>
  <c r="I3167" i="57" s="1"/>
  <c r="AW33" i="53"/>
  <c r="AV33" i="53"/>
  <c r="AU33" i="53"/>
  <c r="AT33" i="53"/>
  <c r="AS33" i="53"/>
  <c r="AR33" i="53"/>
  <c r="AQ33" i="53"/>
  <c r="AP33" i="53"/>
  <c r="AO33" i="53"/>
  <c r="AH36" i="14" s="1"/>
  <c r="AN33" i="53"/>
  <c r="AM33" i="53"/>
  <c r="AL33" i="53"/>
  <c r="AK33" i="53"/>
  <c r="AJ33" i="53"/>
  <c r="AI33" i="53"/>
  <c r="AH33" i="53"/>
  <c r="AG33" i="53"/>
  <c r="AF33" i="53"/>
  <c r="AE33" i="53"/>
  <c r="AD33" i="53"/>
  <c r="AC33" i="53"/>
  <c r="AB33" i="53"/>
  <c r="AA33" i="53"/>
  <c r="Z33" i="53"/>
  <c r="Y33" i="53"/>
  <c r="AG36" i="14" s="1"/>
  <c r="X33" i="53"/>
  <c r="W33" i="53"/>
  <c r="V33" i="53"/>
  <c r="U33" i="53"/>
  <c r="T33" i="53"/>
  <c r="S33" i="53"/>
  <c r="R33" i="53"/>
  <c r="Q33" i="53"/>
  <c r="P33" i="53"/>
  <c r="G3133" i="57" s="1"/>
  <c r="I3133" i="57" s="1"/>
  <c r="O33" i="53"/>
  <c r="N33" i="53"/>
  <c r="M33" i="53"/>
  <c r="L33" i="53"/>
  <c r="K33" i="53"/>
  <c r="J33" i="53"/>
  <c r="I33" i="53"/>
  <c r="H33" i="53"/>
  <c r="G33" i="53"/>
  <c r="G3124" i="57" s="1"/>
  <c r="I3124" i="57" s="1"/>
  <c r="FH32" i="53"/>
  <c r="C3078" i="57" s="1"/>
  <c r="FG32" i="53"/>
  <c r="C3077" i="57" s="1"/>
  <c r="FF32" i="53"/>
  <c r="C3076" i="57" s="1"/>
  <c r="FB32" i="53"/>
  <c r="FA32" i="53"/>
  <c r="EZ32" i="53"/>
  <c r="EY32" i="53"/>
  <c r="EX32" i="53"/>
  <c r="EW32" i="53"/>
  <c r="G3065" i="57" s="1"/>
  <c r="I3065" i="57" s="1"/>
  <c r="EV32" i="53"/>
  <c r="EU32" i="53"/>
  <c r="ET32" i="53"/>
  <c r="ER32" i="53"/>
  <c r="AM35" i="14" s="1"/>
  <c r="EQ32" i="53"/>
  <c r="EP32" i="53"/>
  <c r="EO32" i="53"/>
  <c r="EN32" i="53"/>
  <c r="EM32" i="53"/>
  <c r="EL32" i="53"/>
  <c r="EK32" i="53"/>
  <c r="EJ32" i="53"/>
  <c r="EI32" i="53"/>
  <c r="EH32" i="53"/>
  <c r="EG32" i="53"/>
  <c r="EF32" i="53"/>
  <c r="EE32" i="53"/>
  <c r="ED32" i="53"/>
  <c r="EC32" i="53"/>
  <c r="EB32" i="53"/>
  <c r="EA32" i="53"/>
  <c r="DZ32" i="53"/>
  <c r="G3042" i="57" s="1"/>
  <c r="I3042" i="57" s="1"/>
  <c r="DY32" i="53"/>
  <c r="G3041" i="57" s="1"/>
  <c r="I3041" i="57" s="1"/>
  <c r="DX32" i="53"/>
  <c r="DW32" i="53"/>
  <c r="G3039" i="57" s="1"/>
  <c r="I3039" i="57" s="1"/>
  <c r="DV32" i="53"/>
  <c r="DU32" i="53"/>
  <c r="DT32" i="53"/>
  <c r="DS32" i="53"/>
  <c r="DR32" i="53"/>
  <c r="DQ32" i="53"/>
  <c r="DP32" i="53"/>
  <c r="DO32" i="53"/>
  <c r="AL35" i="14" s="1"/>
  <c r="DN32" i="53"/>
  <c r="DM32" i="53"/>
  <c r="DL32" i="53"/>
  <c r="DK32" i="53"/>
  <c r="DJ32" i="53"/>
  <c r="DI32" i="53"/>
  <c r="DH32" i="53"/>
  <c r="G3024" i="57" s="1"/>
  <c r="I3024" i="57" s="1"/>
  <c r="DG32" i="53"/>
  <c r="DF32" i="53"/>
  <c r="DE32" i="53"/>
  <c r="DD32" i="53"/>
  <c r="DB32" i="53"/>
  <c r="G3018" i="57" s="1"/>
  <c r="I3018" i="57" s="1"/>
  <c r="DA32" i="53"/>
  <c r="CZ32" i="53"/>
  <c r="CY32" i="53"/>
  <c r="CX32" i="53"/>
  <c r="CW32" i="53"/>
  <c r="CV32" i="53"/>
  <c r="CU32" i="53"/>
  <c r="CT32" i="53"/>
  <c r="G3010" i="57" s="1"/>
  <c r="I3010" i="57" s="1"/>
  <c r="CS32" i="53"/>
  <c r="CR32" i="53"/>
  <c r="CQ32" i="53"/>
  <c r="CP32" i="53"/>
  <c r="CO32" i="53"/>
  <c r="CN32" i="53"/>
  <c r="CM32" i="53"/>
  <c r="CL32" i="53"/>
  <c r="CK32" i="53"/>
  <c r="CJ32" i="53"/>
  <c r="CI32" i="53"/>
  <c r="CH32" i="53"/>
  <c r="CG32" i="53"/>
  <c r="AJ35" i="14" s="1"/>
  <c r="CF32" i="53"/>
  <c r="CE32" i="53"/>
  <c r="CD32" i="53"/>
  <c r="CC32" i="53"/>
  <c r="CB32" i="53"/>
  <c r="CA32" i="53"/>
  <c r="BZ32" i="53"/>
  <c r="BY32" i="53"/>
  <c r="BX32" i="53"/>
  <c r="BW32" i="53"/>
  <c r="G2987" i="57" s="1"/>
  <c r="I2987" i="57" s="1"/>
  <c r="BV32" i="53"/>
  <c r="G2986" i="57" s="1"/>
  <c r="I2986" i="57" s="1"/>
  <c r="BU32" i="53"/>
  <c r="BT32" i="53"/>
  <c r="BS32" i="53"/>
  <c r="BR32" i="53"/>
  <c r="BQ32" i="53"/>
  <c r="G2981" i="57" s="1"/>
  <c r="I2981" i="57" s="1"/>
  <c r="BP32" i="53"/>
  <c r="BO32" i="53"/>
  <c r="BN32" i="53"/>
  <c r="BM32" i="53"/>
  <c r="BL32" i="53"/>
  <c r="BK32" i="53"/>
  <c r="BJ32" i="53"/>
  <c r="AI35" i="14" s="1"/>
  <c r="BI32" i="53"/>
  <c r="BH32" i="53"/>
  <c r="BG32" i="53"/>
  <c r="BF32" i="53"/>
  <c r="BE32" i="53"/>
  <c r="BD32" i="53"/>
  <c r="G2968" i="57" s="1"/>
  <c r="I2968" i="57" s="1"/>
  <c r="BC32" i="53"/>
  <c r="G2967" i="57" s="1"/>
  <c r="I2967" i="57" s="1"/>
  <c r="BB32" i="53"/>
  <c r="BA32" i="53"/>
  <c r="AZ32" i="53"/>
  <c r="AY32" i="53"/>
  <c r="AX32" i="53"/>
  <c r="AW32" i="53"/>
  <c r="G2961" i="57" s="1"/>
  <c r="I2961" i="57" s="1"/>
  <c r="AV32" i="53"/>
  <c r="AU32" i="53"/>
  <c r="AT32" i="53"/>
  <c r="AS32" i="53"/>
  <c r="AR32" i="53"/>
  <c r="AQ32" i="53"/>
  <c r="AP32" i="53"/>
  <c r="AN32" i="53"/>
  <c r="AM32" i="53"/>
  <c r="AL32" i="53"/>
  <c r="G2950" i="57" s="1"/>
  <c r="I2950" i="57" s="1"/>
  <c r="AK32" i="53"/>
  <c r="AJ32" i="53"/>
  <c r="AI32" i="53"/>
  <c r="AH32" i="53"/>
  <c r="G2946" i="57" s="1"/>
  <c r="I2946" i="57" s="1"/>
  <c r="AG32" i="53"/>
  <c r="AF32" i="53"/>
  <c r="AE32" i="53"/>
  <c r="AD32" i="53"/>
  <c r="AC32" i="53"/>
  <c r="AB32" i="53"/>
  <c r="AA32" i="53"/>
  <c r="Z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G2924" i="57" s="1"/>
  <c r="I2924" i="57" s="1"/>
  <c r="K32" i="53"/>
  <c r="J32" i="53"/>
  <c r="I32" i="53"/>
  <c r="H32" i="53"/>
  <c r="G32" i="53"/>
  <c r="FH31" i="53"/>
  <c r="C2873" i="57" s="1"/>
  <c r="FG31" i="53"/>
  <c r="C2872" i="57" s="1"/>
  <c r="FF31" i="53"/>
  <c r="C2871" i="57" s="1"/>
  <c r="FB31" i="53"/>
  <c r="G2865" i="57" s="1"/>
  <c r="I2865" i="57" s="1"/>
  <c r="FA31" i="53"/>
  <c r="EZ31" i="53"/>
  <c r="EY31" i="53"/>
  <c r="EX31" i="53"/>
  <c r="EW31" i="53"/>
  <c r="EV31" i="53"/>
  <c r="EU31" i="53"/>
  <c r="ET31" i="53"/>
  <c r="EQ31" i="53"/>
  <c r="EP31" i="53"/>
  <c r="EO31" i="53"/>
  <c r="EN31" i="53"/>
  <c r="G2851" i="57" s="1"/>
  <c r="I2851" i="57" s="1"/>
  <c r="EM31" i="53"/>
  <c r="EL31" i="53"/>
  <c r="EK31" i="53"/>
  <c r="EJ31" i="53"/>
  <c r="EI31" i="53"/>
  <c r="EH31" i="53"/>
  <c r="EG31" i="53"/>
  <c r="EF31" i="53"/>
  <c r="EE31" i="53"/>
  <c r="ED31" i="53"/>
  <c r="EC31" i="53"/>
  <c r="EB31" i="53"/>
  <c r="G2839" i="57" s="1"/>
  <c r="I2839" i="57" s="1"/>
  <c r="EA31" i="53"/>
  <c r="DZ31" i="53"/>
  <c r="DY31" i="53"/>
  <c r="DX31" i="53"/>
  <c r="DW31" i="53"/>
  <c r="DV31" i="53"/>
  <c r="DU31" i="53"/>
  <c r="DT31" i="53"/>
  <c r="DS31" i="53"/>
  <c r="DR31" i="53"/>
  <c r="DQ31" i="53"/>
  <c r="DP31" i="53"/>
  <c r="DN31" i="53"/>
  <c r="DM31" i="53"/>
  <c r="DL31" i="53"/>
  <c r="DK31" i="53"/>
  <c r="DJ31" i="53"/>
  <c r="DI31" i="53"/>
  <c r="DH31" i="53"/>
  <c r="DG31" i="53"/>
  <c r="DF31" i="53"/>
  <c r="DE31" i="53"/>
  <c r="G2816" i="57" s="1"/>
  <c r="I2816" i="57" s="1"/>
  <c r="DD31" i="53"/>
  <c r="DC31" i="53"/>
  <c r="AK34" i="14" s="1"/>
  <c r="DB31" i="53"/>
  <c r="DA31" i="53"/>
  <c r="CZ31" i="53"/>
  <c r="CY31" i="53"/>
  <c r="CX31" i="53"/>
  <c r="CW31" i="53"/>
  <c r="CV31" i="53"/>
  <c r="CU31" i="53"/>
  <c r="CT31" i="53"/>
  <c r="CS31" i="53"/>
  <c r="CR31" i="53"/>
  <c r="CQ31" i="53"/>
  <c r="CP31" i="53"/>
  <c r="G2801" i="57" s="1"/>
  <c r="I2801" i="57" s="1"/>
  <c r="CO31" i="53"/>
  <c r="CN31" i="53"/>
  <c r="CM31" i="53"/>
  <c r="CL31" i="53"/>
  <c r="CK31" i="53"/>
  <c r="CJ31" i="53"/>
  <c r="CI31" i="53"/>
  <c r="CH31" i="53"/>
  <c r="CF31" i="53"/>
  <c r="CE31" i="53"/>
  <c r="CD31" i="53"/>
  <c r="CC31" i="53"/>
  <c r="CB31" i="53"/>
  <c r="CA31" i="53"/>
  <c r="BZ31" i="53"/>
  <c r="BY31" i="53"/>
  <c r="BX31" i="53"/>
  <c r="BW31" i="53"/>
  <c r="BV31" i="53"/>
  <c r="BU31" i="53"/>
  <c r="BT31" i="53"/>
  <c r="G2779" i="57" s="1"/>
  <c r="I2779" i="57" s="1"/>
  <c r="BS31" i="53"/>
  <c r="BR31" i="53"/>
  <c r="BQ31" i="53"/>
  <c r="BP31" i="53"/>
  <c r="BO31" i="53"/>
  <c r="BN31" i="53"/>
  <c r="BM31" i="53"/>
  <c r="BL31" i="53"/>
  <c r="BK31" i="53"/>
  <c r="BI31" i="53"/>
  <c r="BH31" i="53"/>
  <c r="BG31" i="53"/>
  <c r="G2766" i="57" s="1"/>
  <c r="I2766" i="57" s="1"/>
  <c r="BF31" i="53"/>
  <c r="BE31" i="53"/>
  <c r="BD31" i="53"/>
  <c r="BC31" i="53"/>
  <c r="BB31" i="53"/>
  <c r="G2761" i="57" s="1"/>
  <c r="I2761" i="57" s="1"/>
  <c r="BA31" i="53"/>
  <c r="AZ31" i="53"/>
  <c r="AY31" i="53"/>
  <c r="AX31" i="53"/>
  <c r="AW31" i="53"/>
  <c r="AV31" i="53"/>
  <c r="AU31" i="53"/>
  <c r="AT31" i="53"/>
  <c r="AS31" i="53"/>
  <c r="AR31" i="53"/>
  <c r="AQ31" i="53"/>
  <c r="AP31" i="53"/>
  <c r="AN31" i="53"/>
  <c r="G2747" i="57" s="1"/>
  <c r="I2747" i="57" s="1"/>
  <c r="AM31" i="53"/>
  <c r="AL31" i="53"/>
  <c r="AK31" i="53"/>
  <c r="AJ31" i="53"/>
  <c r="AI31" i="53"/>
  <c r="AH31" i="53"/>
  <c r="G2741" i="57" s="1"/>
  <c r="I2741" i="57" s="1"/>
  <c r="AG31" i="53"/>
  <c r="AF31" i="53"/>
  <c r="G2739" i="57" s="1"/>
  <c r="I2739" i="57" s="1"/>
  <c r="AE31" i="53"/>
  <c r="AD31" i="53"/>
  <c r="AC31" i="53"/>
  <c r="AB31" i="53"/>
  <c r="AA31" i="53"/>
  <c r="G2734" i="57" s="1"/>
  <c r="I2734" i="57" s="1"/>
  <c r="Z31" i="53"/>
  <c r="G2733" i="57" s="1"/>
  <c r="I2733" i="57" s="1"/>
  <c r="X31" i="53"/>
  <c r="W31" i="53"/>
  <c r="V31" i="53"/>
  <c r="U31" i="53"/>
  <c r="G2728" i="57" s="1"/>
  <c r="I2728" i="57" s="1"/>
  <c r="T31" i="53"/>
  <c r="S31" i="53"/>
  <c r="R31" i="53"/>
  <c r="Q31" i="53"/>
  <c r="P31" i="53"/>
  <c r="O31" i="53"/>
  <c r="G2722" i="57" s="1"/>
  <c r="I2722" i="57" s="1"/>
  <c r="N31" i="53"/>
  <c r="M31" i="53"/>
  <c r="L31" i="53"/>
  <c r="K31" i="53"/>
  <c r="J31" i="53"/>
  <c r="I31" i="53"/>
  <c r="H31" i="53"/>
  <c r="G31" i="53"/>
  <c r="FH30" i="53"/>
  <c r="C2668" i="57" s="1"/>
  <c r="FG30" i="53"/>
  <c r="C2667" i="57" s="1"/>
  <c r="FF30" i="53"/>
  <c r="C2666" i="57" s="1"/>
  <c r="FB30" i="53"/>
  <c r="G2660" i="57" s="1"/>
  <c r="I2660" i="57" s="1"/>
  <c r="FA30" i="53"/>
  <c r="EZ30" i="53"/>
  <c r="EY30" i="53"/>
  <c r="G2657" i="57" s="1"/>
  <c r="I2657" i="57" s="1"/>
  <c r="EX30" i="53"/>
  <c r="EW30" i="53"/>
  <c r="EV30" i="53"/>
  <c r="EU30" i="53"/>
  <c r="ET30" i="53"/>
  <c r="ER30" i="53"/>
  <c r="AM33" i="14" s="1"/>
  <c r="EQ30" i="53"/>
  <c r="EP30" i="53"/>
  <c r="EO30" i="53"/>
  <c r="EN30" i="53"/>
  <c r="EM30" i="53"/>
  <c r="G2645" i="57" s="1"/>
  <c r="I2645" i="57" s="1"/>
  <c r="EL30" i="53"/>
  <c r="EK30" i="53"/>
  <c r="EJ30" i="53"/>
  <c r="EI30" i="53"/>
  <c r="EH30" i="53"/>
  <c r="EG30" i="53"/>
  <c r="G2639" i="57" s="1"/>
  <c r="I2639" i="57" s="1"/>
  <c r="EF30" i="53"/>
  <c r="EE30" i="53"/>
  <c r="ED30" i="53"/>
  <c r="EC30" i="53"/>
  <c r="EB30" i="53"/>
  <c r="EA30" i="53"/>
  <c r="DZ30" i="53"/>
  <c r="DY30" i="53"/>
  <c r="DX30" i="53"/>
  <c r="DW30" i="53"/>
  <c r="DV30" i="53"/>
  <c r="DU30" i="53"/>
  <c r="DT30" i="53"/>
  <c r="DS30" i="53"/>
  <c r="DR30" i="53"/>
  <c r="DQ30" i="53"/>
  <c r="DP30" i="53"/>
  <c r="DN30" i="53"/>
  <c r="DM30" i="53"/>
  <c r="G2619" i="57" s="1"/>
  <c r="I2619" i="57" s="1"/>
  <c r="DL30" i="53"/>
  <c r="DK30" i="53"/>
  <c r="DJ30" i="53"/>
  <c r="DI30" i="53"/>
  <c r="DH30" i="53"/>
  <c r="G2614" i="57" s="1"/>
  <c r="I2614" i="57" s="1"/>
  <c r="DG30" i="53"/>
  <c r="DF30" i="53"/>
  <c r="DE30" i="53"/>
  <c r="DD30" i="53"/>
  <c r="DB30" i="53"/>
  <c r="DA30" i="53"/>
  <c r="CZ30" i="53"/>
  <c r="CY30" i="53"/>
  <c r="CX30" i="53"/>
  <c r="CW30" i="53"/>
  <c r="CV30" i="53"/>
  <c r="CU30" i="53"/>
  <c r="G2601" i="57" s="1"/>
  <c r="I2601" i="57" s="1"/>
  <c r="CT30" i="53"/>
  <c r="CS30" i="53"/>
  <c r="CR30" i="53"/>
  <c r="CQ30" i="53"/>
  <c r="CP30" i="53"/>
  <c r="CO30" i="53"/>
  <c r="CN30" i="53"/>
  <c r="CM30" i="53"/>
  <c r="CL30" i="53"/>
  <c r="CK30" i="53"/>
  <c r="CJ30" i="53"/>
  <c r="CI30" i="53"/>
  <c r="CH30" i="53"/>
  <c r="CF30" i="53"/>
  <c r="G2586" i="57" s="1"/>
  <c r="I2586" i="57" s="1"/>
  <c r="CE30" i="53"/>
  <c r="CD30" i="53"/>
  <c r="CC30" i="53"/>
  <c r="CB30" i="53"/>
  <c r="CA30" i="53"/>
  <c r="BZ30" i="53"/>
  <c r="BY30" i="53"/>
  <c r="BX30" i="53"/>
  <c r="BW30" i="53"/>
  <c r="BV30" i="53"/>
  <c r="BU30" i="53"/>
  <c r="BT30" i="53"/>
  <c r="BS30" i="53"/>
  <c r="BR30" i="53"/>
  <c r="BQ30" i="53"/>
  <c r="BP30" i="53"/>
  <c r="BO30" i="53"/>
  <c r="BN30" i="53"/>
  <c r="BM30" i="53"/>
  <c r="BL30" i="53"/>
  <c r="BK30" i="53"/>
  <c r="G2565" i="57" s="1"/>
  <c r="I2565" i="57" s="1"/>
  <c r="BI30" i="53"/>
  <c r="BH30" i="53"/>
  <c r="BG30" i="53"/>
  <c r="BF30" i="53"/>
  <c r="BE30" i="53"/>
  <c r="BD30" i="53"/>
  <c r="BC30" i="53"/>
  <c r="BB30" i="53"/>
  <c r="BA30" i="53"/>
  <c r="AZ30" i="53"/>
  <c r="AY30" i="53"/>
  <c r="AX30" i="53"/>
  <c r="AW30" i="53"/>
  <c r="AV30" i="53"/>
  <c r="AU30" i="53"/>
  <c r="AT30" i="53"/>
  <c r="AS30" i="53"/>
  <c r="AR30" i="53"/>
  <c r="AQ30" i="53"/>
  <c r="AP30" i="53"/>
  <c r="AN30" i="53"/>
  <c r="AM30" i="53"/>
  <c r="AL30" i="53"/>
  <c r="AK30" i="53"/>
  <c r="AJ30" i="53"/>
  <c r="AI30" i="53"/>
  <c r="AH30" i="53"/>
  <c r="AG30" i="53"/>
  <c r="AF30" i="53"/>
  <c r="AE30" i="53"/>
  <c r="AD30" i="53"/>
  <c r="AC30" i="53"/>
  <c r="AB30" i="53"/>
  <c r="AA30" i="53"/>
  <c r="G2529" i="57" s="1"/>
  <c r="I2529" i="57" s="1"/>
  <c r="Z30" i="53"/>
  <c r="X30" i="53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H29" i="53"/>
  <c r="C2422" i="57" s="1"/>
  <c r="FG29" i="53"/>
  <c r="C2421" i="57" s="1"/>
  <c r="FF29" i="53"/>
  <c r="C2420" i="57" s="1"/>
  <c r="FD29" i="53"/>
  <c r="FB29" i="53"/>
  <c r="FA29" i="53"/>
  <c r="EZ29" i="53"/>
  <c r="EY29" i="53"/>
  <c r="EX29" i="53"/>
  <c r="EW29" i="53"/>
  <c r="EV29" i="53"/>
  <c r="EU29" i="53"/>
  <c r="ET29" i="53"/>
  <c r="EQ29" i="53"/>
  <c r="EP29" i="53"/>
  <c r="EO29" i="53"/>
  <c r="EN29" i="53"/>
  <c r="EM29" i="53"/>
  <c r="EL29" i="53"/>
  <c r="G2398" i="57" s="1"/>
  <c r="I2398" i="57" s="1"/>
  <c r="EK29" i="53"/>
  <c r="EJ29" i="53"/>
  <c r="EI29" i="53"/>
  <c r="EH29" i="53"/>
  <c r="G2394" i="57" s="1"/>
  <c r="I2394" i="57" s="1"/>
  <c r="EG29" i="53"/>
  <c r="EF29" i="53"/>
  <c r="EE29" i="53"/>
  <c r="ED29" i="53"/>
  <c r="G2390" i="57" s="1"/>
  <c r="I2390" i="57" s="1"/>
  <c r="EC29" i="53"/>
  <c r="EB29" i="53"/>
  <c r="EA29" i="53"/>
  <c r="DZ29" i="53"/>
  <c r="DY29" i="53"/>
  <c r="DX29" i="53"/>
  <c r="G2384" i="57" s="1"/>
  <c r="I2384" i="57" s="1"/>
  <c r="DW29" i="53"/>
  <c r="DV29" i="53"/>
  <c r="DU29" i="53"/>
  <c r="DT29" i="53"/>
  <c r="DS29" i="53"/>
  <c r="DR29" i="53"/>
  <c r="DQ29" i="53"/>
  <c r="DP29" i="53"/>
  <c r="DN29" i="53"/>
  <c r="DM29" i="53"/>
  <c r="DL29" i="53"/>
  <c r="DK29" i="53"/>
  <c r="DJ29" i="53"/>
  <c r="DI29" i="53"/>
  <c r="DH29" i="53"/>
  <c r="DG29" i="53"/>
  <c r="DF29" i="53"/>
  <c r="DE29" i="53"/>
  <c r="DD29" i="53"/>
  <c r="DB29" i="53"/>
  <c r="DA29" i="53"/>
  <c r="CZ29" i="53"/>
  <c r="CY29" i="53"/>
  <c r="CX29" i="53"/>
  <c r="CW29" i="53"/>
  <c r="G2357" i="57" s="1"/>
  <c r="I2357" i="57" s="1"/>
  <c r="CV29" i="53"/>
  <c r="CU29" i="53"/>
  <c r="CT29" i="53"/>
  <c r="CS29" i="53"/>
  <c r="CR29" i="53"/>
  <c r="CQ29" i="53"/>
  <c r="CP29" i="53"/>
  <c r="CO29" i="53"/>
  <c r="CN29" i="53"/>
  <c r="CM29" i="53"/>
  <c r="G2347" i="57" s="1"/>
  <c r="I2347" i="57" s="1"/>
  <c r="CL29" i="53"/>
  <c r="CK29" i="53"/>
  <c r="CJ29" i="53"/>
  <c r="CI29" i="53"/>
  <c r="CH29" i="53"/>
  <c r="CG29" i="53"/>
  <c r="AJ32" i="14" s="1"/>
  <c r="CF29" i="53"/>
  <c r="CE29" i="53"/>
  <c r="CD29" i="53"/>
  <c r="CC29" i="53"/>
  <c r="CB29" i="53"/>
  <c r="CA29" i="53"/>
  <c r="BZ29" i="53"/>
  <c r="G2334" i="57" s="1"/>
  <c r="I2334" i="57" s="1"/>
  <c r="BY29" i="53"/>
  <c r="BX29" i="53"/>
  <c r="BW29" i="53"/>
  <c r="BV29" i="53"/>
  <c r="BU29" i="53"/>
  <c r="BT29" i="53"/>
  <c r="BS29" i="53"/>
  <c r="BR29" i="53"/>
  <c r="G2326" i="57" s="1"/>
  <c r="I2326" i="57" s="1"/>
  <c r="BQ29" i="53"/>
  <c r="BP29" i="53"/>
  <c r="BO29" i="53"/>
  <c r="BN29" i="53"/>
  <c r="BM29" i="53"/>
  <c r="BL29" i="53"/>
  <c r="BK29" i="53"/>
  <c r="BJ29" i="53"/>
  <c r="AI32" i="14" s="1"/>
  <c r="BI29" i="53"/>
  <c r="BH29" i="53"/>
  <c r="BG29" i="53"/>
  <c r="BF29" i="53"/>
  <c r="BE29" i="53"/>
  <c r="BD29" i="53"/>
  <c r="BC29" i="53"/>
  <c r="BB29" i="53"/>
  <c r="G2310" i="57" s="1"/>
  <c r="I2310" i="57" s="1"/>
  <c r="BA29" i="53"/>
  <c r="AZ29" i="53"/>
  <c r="AY29" i="53"/>
  <c r="AX29" i="53"/>
  <c r="G2306" i="57" s="1"/>
  <c r="I2306" i="57" s="1"/>
  <c r="AW29" i="53"/>
  <c r="AV29" i="53"/>
  <c r="AU29" i="53"/>
  <c r="AT29" i="53"/>
  <c r="AS29" i="53"/>
  <c r="G2301" i="57" s="1"/>
  <c r="I2301" i="57" s="1"/>
  <c r="AR29" i="53"/>
  <c r="AQ29" i="53"/>
  <c r="AP29" i="53"/>
  <c r="G2298" i="57" s="1"/>
  <c r="I2298" i="57" s="1"/>
  <c r="AO29" i="53"/>
  <c r="AH32" i="14" s="1"/>
  <c r="AN29" i="53"/>
  <c r="AM29" i="53"/>
  <c r="AL29" i="53"/>
  <c r="AK29" i="53"/>
  <c r="AJ29" i="53"/>
  <c r="AI29" i="53"/>
  <c r="AH29" i="53"/>
  <c r="AG29" i="53"/>
  <c r="AF29" i="53"/>
  <c r="AE29" i="53"/>
  <c r="AD29" i="53"/>
  <c r="AC29" i="53"/>
  <c r="AB29" i="53"/>
  <c r="AA29" i="53"/>
  <c r="Z29" i="53"/>
  <c r="X29" i="53"/>
  <c r="W29" i="53"/>
  <c r="V29" i="53"/>
  <c r="U29" i="53"/>
  <c r="G2277" i="57" s="1"/>
  <c r="I2277" i="57" s="1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H28" i="53"/>
  <c r="C2217" i="57" s="1"/>
  <c r="FG28" i="53"/>
  <c r="C2216" i="57" s="1"/>
  <c r="FF28" i="53"/>
  <c r="C2215" i="57" s="1"/>
  <c r="FB28" i="53"/>
  <c r="FA28" i="53"/>
  <c r="EZ28" i="53"/>
  <c r="EY28" i="53"/>
  <c r="EX28" i="53"/>
  <c r="EW28" i="53"/>
  <c r="EV28" i="53"/>
  <c r="EU28" i="53"/>
  <c r="ET28" i="53"/>
  <c r="ER28" i="53"/>
  <c r="AM31" i="14" s="1"/>
  <c r="EQ28" i="53"/>
  <c r="EP28" i="53"/>
  <c r="EO28" i="53"/>
  <c r="EN28" i="53"/>
  <c r="EM28" i="53"/>
  <c r="EL28" i="53"/>
  <c r="EK28" i="53"/>
  <c r="EJ28" i="53"/>
  <c r="EI28" i="53"/>
  <c r="G2190" i="57" s="1"/>
  <c r="I2190" i="57" s="1"/>
  <c r="EH28" i="53"/>
  <c r="EG28" i="53"/>
  <c r="EF28" i="53"/>
  <c r="EE28" i="53"/>
  <c r="ED28" i="53"/>
  <c r="EC28" i="53"/>
  <c r="EB28" i="53"/>
  <c r="EA28" i="53"/>
  <c r="G2182" i="57" s="1"/>
  <c r="I2182" i="57" s="1"/>
  <c r="DZ28" i="53"/>
  <c r="DY28" i="53"/>
  <c r="DX28" i="53"/>
  <c r="DW28" i="53"/>
  <c r="DV28" i="53"/>
  <c r="DU28" i="53"/>
  <c r="DT28" i="53"/>
  <c r="DS28" i="53"/>
  <c r="DR28" i="53"/>
  <c r="DQ28" i="53"/>
  <c r="DP28" i="53"/>
  <c r="DN28" i="53"/>
  <c r="DM28" i="53"/>
  <c r="DL28" i="53"/>
  <c r="G2167" i="57" s="1"/>
  <c r="I2167" i="57" s="1"/>
  <c r="DK28" i="53"/>
  <c r="G2166" i="57" s="1"/>
  <c r="I2166" i="57" s="1"/>
  <c r="DJ28" i="53"/>
  <c r="DI28" i="53"/>
  <c r="DH28" i="53"/>
  <c r="DG28" i="53"/>
  <c r="DF28" i="53"/>
  <c r="G2161" i="57" s="1"/>
  <c r="I2161" i="57" s="1"/>
  <c r="DE28" i="53"/>
  <c r="DD28" i="53"/>
  <c r="DC28" i="53"/>
  <c r="AK31" i="14" s="1"/>
  <c r="DB28" i="53"/>
  <c r="DA28" i="53"/>
  <c r="CZ28" i="53"/>
  <c r="G2155" i="57" s="1"/>
  <c r="I2155" i="57" s="1"/>
  <c r="CY28" i="53"/>
  <c r="CX28" i="53"/>
  <c r="CW28" i="53"/>
  <c r="CV28" i="53"/>
  <c r="CU28" i="53"/>
  <c r="CT28" i="53"/>
  <c r="CS28" i="53"/>
  <c r="CR28" i="53"/>
  <c r="G2147" i="57" s="1"/>
  <c r="I2147" i="57" s="1"/>
  <c r="CQ28" i="53"/>
  <c r="CP28" i="53"/>
  <c r="CO28" i="53"/>
  <c r="CN28" i="53"/>
  <c r="CM28" i="53"/>
  <c r="CL28" i="53"/>
  <c r="CK28" i="53"/>
  <c r="CJ28" i="53"/>
  <c r="CI28" i="53"/>
  <c r="CH28" i="53"/>
  <c r="CF28" i="53"/>
  <c r="CE28" i="53"/>
  <c r="CD28" i="53"/>
  <c r="CC28" i="53"/>
  <c r="G2132" i="57" s="1"/>
  <c r="I2132" i="57" s="1"/>
  <c r="CB28" i="53"/>
  <c r="CA28" i="53"/>
  <c r="BZ28" i="53"/>
  <c r="BY28" i="53"/>
  <c r="BX28" i="53"/>
  <c r="BW28" i="53"/>
  <c r="BV28" i="53"/>
  <c r="G2125" i="57" s="1"/>
  <c r="I2125" i="57" s="1"/>
  <c r="BU28" i="53"/>
  <c r="BT28" i="53"/>
  <c r="BS28" i="53"/>
  <c r="BR28" i="53"/>
  <c r="BQ28" i="53"/>
  <c r="BP28" i="53"/>
  <c r="BO28" i="53"/>
  <c r="BN28" i="53"/>
  <c r="BM28" i="53"/>
  <c r="BL28" i="53"/>
  <c r="BK28" i="53"/>
  <c r="BI28" i="53"/>
  <c r="G2112" i="57" s="1"/>
  <c r="I2112" i="57" s="1"/>
  <c r="BH28" i="53"/>
  <c r="BG28" i="53"/>
  <c r="BF28" i="53"/>
  <c r="BE28" i="53"/>
  <c r="BD28" i="53"/>
  <c r="BC28" i="53"/>
  <c r="BB28" i="53"/>
  <c r="BA28" i="53"/>
  <c r="AZ28" i="53"/>
  <c r="AY28" i="53"/>
  <c r="AX28" i="53"/>
  <c r="AW28" i="53"/>
  <c r="AV28" i="53"/>
  <c r="AU28" i="53"/>
  <c r="AT28" i="53"/>
  <c r="AS28" i="53"/>
  <c r="AR28" i="53"/>
  <c r="AQ28" i="53"/>
  <c r="AP28" i="53"/>
  <c r="AO28" i="53"/>
  <c r="AH31" i="14" s="1"/>
  <c r="AN28" i="53"/>
  <c r="AM28" i="53"/>
  <c r="AL28" i="53"/>
  <c r="AK28" i="53"/>
  <c r="AJ28" i="53"/>
  <c r="AI28" i="53"/>
  <c r="AH28" i="53"/>
  <c r="AG28" i="53"/>
  <c r="AF28" i="53"/>
  <c r="AE28" i="53"/>
  <c r="AD28" i="53"/>
  <c r="AC28" i="53"/>
  <c r="AB28" i="53"/>
  <c r="G2079" i="57" s="1"/>
  <c r="I2079" i="57" s="1"/>
  <c r="AA28" i="53"/>
  <c r="Z28" i="53"/>
  <c r="Y28" i="53"/>
  <c r="AG31" i="14" s="1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H27" i="53"/>
  <c r="C2012" i="57" s="1"/>
  <c r="FG27" i="53"/>
  <c r="C2011" i="57" s="1"/>
  <c r="FF27" i="53"/>
  <c r="C2010" i="57" s="1"/>
  <c r="FC27" i="53"/>
  <c r="FB27" i="53"/>
  <c r="FA27" i="53"/>
  <c r="EZ27" i="53"/>
  <c r="G2002" i="57" s="1"/>
  <c r="I2002" i="57" s="1"/>
  <c r="EY27" i="53"/>
  <c r="G2001" i="57" s="1"/>
  <c r="I2001" i="57" s="1"/>
  <c r="EX27" i="53"/>
  <c r="EW27" i="53"/>
  <c r="EV27" i="53"/>
  <c r="EU27" i="53"/>
  <c r="ET27" i="53"/>
  <c r="ER27" i="53"/>
  <c r="AM30" i="14" s="1"/>
  <c r="EQ27" i="53"/>
  <c r="EP27" i="53"/>
  <c r="EO27" i="53"/>
  <c r="EN27" i="53"/>
  <c r="EM27" i="53"/>
  <c r="EL27" i="53"/>
  <c r="EK27" i="53"/>
  <c r="EJ27" i="53"/>
  <c r="EI27" i="53"/>
  <c r="EH27" i="53"/>
  <c r="EG27" i="53"/>
  <c r="G1983" i="57" s="1"/>
  <c r="I1983" i="57" s="1"/>
  <c r="EF27" i="53"/>
  <c r="EE27" i="53"/>
  <c r="ED27" i="53"/>
  <c r="EC27" i="53"/>
  <c r="EB27" i="53"/>
  <c r="EA27" i="53"/>
  <c r="DZ27" i="53"/>
  <c r="DY27" i="53"/>
  <c r="DX27" i="53"/>
  <c r="DW27" i="53"/>
  <c r="DV27" i="53"/>
  <c r="DU27" i="53"/>
  <c r="DT27" i="53"/>
  <c r="DS27" i="53"/>
  <c r="DR27" i="53"/>
  <c r="DQ27" i="53"/>
  <c r="DP27" i="53"/>
  <c r="DO27" i="53"/>
  <c r="AL30" i="14" s="1"/>
  <c r="DN27" i="53"/>
  <c r="DM27" i="53"/>
  <c r="DL27" i="53"/>
  <c r="DK27" i="53"/>
  <c r="DJ27" i="53"/>
  <c r="DI27" i="53"/>
  <c r="DH27" i="53"/>
  <c r="DG27" i="53"/>
  <c r="DF27" i="53"/>
  <c r="DE27" i="53"/>
  <c r="DD27" i="53"/>
  <c r="DC27" i="53"/>
  <c r="AK30" i="14" s="1"/>
  <c r="DB27" i="53"/>
  <c r="DA27" i="53"/>
  <c r="CZ27" i="53"/>
  <c r="CY27" i="53"/>
  <c r="CX27" i="53"/>
  <c r="CW27" i="53"/>
  <c r="CV27" i="53"/>
  <c r="CU27" i="53"/>
  <c r="CT27" i="53"/>
  <c r="CS27" i="53"/>
  <c r="CR27" i="53"/>
  <c r="CQ27" i="53"/>
  <c r="CP27" i="53"/>
  <c r="CO27" i="53"/>
  <c r="CN27" i="53"/>
  <c r="CM27" i="53"/>
  <c r="CL27" i="53"/>
  <c r="CK27" i="53"/>
  <c r="CJ27" i="53"/>
  <c r="CI27" i="53"/>
  <c r="CH27" i="53"/>
  <c r="CG27" i="53"/>
  <c r="AJ30" i="14" s="1"/>
  <c r="CF27" i="53"/>
  <c r="CE27" i="53"/>
  <c r="CD27" i="53"/>
  <c r="CC27" i="53"/>
  <c r="CB27" i="53"/>
  <c r="CA27" i="53"/>
  <c r="BZ27" i="53"/>
  <c r="BY27" i="53"/>
  <c r="BX27" i="53"/>
  <c r="BW27" i="53"/>
  <c r="BV27" i="53"/>
  <c r="BU27" i="53"/>
  <c r="G1919" i="57" s="1"/>
  <c r="I1919" i="57" s="1"/>
  <c r="BT27" i="53"/>
  <c r="BS27" i="53"/>
  <c r="BR27" i="53"/>
  <c r="BQ27" i="53"/>
  <c r="G1915" i="57" s="1"/>
  <c r="I1915" i="57" s="1"/>
  <c r="BP27" i="53"/>
  <c r="G1914" i="57" s="1"/>
  <c r="I1914" i="57" s="1"/>
  <c r="BO27" i="53"/>
  <c r="BN27" i="53"/>
  <c r="BM27" i="53"/>
  <c r="BL27" i="53"/>
  <c r="BK27" i="53"/>
  <c r="BI27" i="53"/>
  <c r="BH27" i="53"/>
  <c r="BG27" i="53"/>
  <c r="BF27" i="53"/>
  <c r="BE27" i="53"/>
  <c r="BD27" i="53"/>
  <c r="BC27" i="53"/>
  <c r="BB27" i="53"/>
  <c r="BA27" i="53"/>
  <c r="G1899" i="57" s="1"/>
  <c r="I1899" i="57" s="1"/>
  <c r="AZ27" i="53"/>
  <c r="AY27" i="53"/>
  <c r="AX27" i="53"/>
  <c r="AW27" i="53"/>
  <c r="AV27" i="53"/>
  <c r="AU27" i="53"/>
  <c r="AT27" i="53"/>
  <c r="G1892" i="57" s="1"/>
  <c r="I1892" i="57" s="1"/>
  <c r="AS27" i="53"/>
  <c r="AR27" i="53"/>
  <c r="AQ27" i="53"/>
  <c r="AP27" i="53"/>
  <c r="AN27" i="53"/>
  <c r="AM27" i="53"/>
  <c r="AL27" i="53"/>
  <c r="AK27" i="53"/>
  <c r="AJ27" i="53"/>
  <c r="AI27" i="53"/>
  <c r="AH27" i="53"/>
  <c r="AG27" i="53"/>
  <c r="AF27" i="53"/>
  <c r="AE27" i="53"/>
  <c r="AD27" i="53"/>
  <c r="G1876" i="57" s="1"/>
  <c r="I1876" i="57" s="1"/>
  <c r="AC27" i="53"/>
  <c r="AB27" i="53"/>
  <c r="AA27" i="53"/>
  <c r="Z27" i="53"/>
  <c r="Y27" i="53"/>
  <c r="AG30" i="14" s="1"/>
  <c r="X27" i="53"/>
  <c r="W27" i="53"/>
  <c r="V27" i="53"/>
  <c r="U27" i="53"/>
  <c r="T27" i="53"/>
  <c r="S27" i="53"/>
  <c r="R27" i="53"/>
  <c r="Q27" i="53"/>
  <c r="G1863" i="57" s="1"/>
  <c r="I1863" i="57" s="1"/>
  <c r="P27" i="53"/>
  <c r="O27" i="53"/>
  <c r="N27" i="53"/>
  <c r="M27" i="53"/>
  <c r="L27" i="53"/>
  <c r="K27" i="53"/>
  <c r="J27" i="53"/>
  <c r="I27" i="53"/>
  <c r="G1855" i="57" s="1"/>
  <c r="I1855" i="57" s="1"/>
  <c r="H27" i="53"/>
  <c r="G27" i="53"/>
  <c r="FH26" i="53"/>
  <c r="C1807" i="57" s="1"/>
  <c r="FG26" i="53"/>
  <c r="C1806" i="57" s="1"/>
  <c r="FF26" i="53"/>
  <c r="C1805" i="57" s="1"/>
  <c r="FD26" i="53"/>
  <c r="FB26" i="53"/>
  <c r="FA26" i="53"/>
  <c r="EZ26" i="53"/>
  <c r="EY26" i="53"/>
  <c r="EX26" i="53"/>
  <c r="EW26" i="53"/>
  <c r="G1794" i="57" s="1"/>
  <c r="I1794" i="57" s="1"/>
  <c r="EV26" i="53"/>
  <c r="EU26" i="53"/>
  <c r="ET26" i="53"/>
  <c r="G1791" i="57" s="1"/>
  <c r="I1791" i="57" s="1"/>
  <c r="EQ26" i="53"/>
  <c r="EP26" i="53"/>
  <c r="EO26" i="53"/>
  <c r="EN26" i="53"/>
  <c r="EM26" i="53"/>
  <c r="EL26" i="53"/>
  <c r="EK26" i="53"/>
  <c r="EJ26" i="53"/>
  <c r="EI26" i="53"/>
  <c r="G1780" i="57" s="1"/>
  <c r="I1780" i="57" s="1"/>
  <c r="EH26" i="53"/>
  <c r="EG26" i="53"/>
  <c r="EF26" i="53"/>
  <c r="EE26" i="53"/>
  <c r="ED26" i="53"/>
  <c r="EC26" i="53"/>
  <c r="EB26" i="53"/>
  <c r="EA26" i="53"/>
  <c r="DZ26" i="53"/>
  <c r="DY26" i="53"/>
  <c r="DX26" i="53"/>
  <c r="DW26" i="53"/>
  <c r="DV26" i="53"/>
  <c r="DU26" i="53"/>
  <c r="DT26" i="53"/>
  <c r="DS26" i="53"/>
  <c r="DR26" i="53"/>
  <c r="DQ26" i="53"/>
  <c r="DP26" i="53"/>
  <c r="DN26" i="53"/>
  <c r="DM26" i="53"/>
  <c r="DL26" i="53"/>
  <c r="DK26" i="53"/>
  <c r="DJ26" i="53"/>
  <c r="DI26" i="53"/>
  <c r="DH26" i="53"/>
  <c r="DG26" i="53"/>
  <c r="DF26" i="53"/>
  <c r="DE26" i="53"/>
  <c r="DD26" i="53"/>
  <c r="DB26" i="53"/>
  <c r="DA26" i="53"/>
  <c r="CZ26" i="53"/>
  <c r="CY26" i="53"/>
  <c r="CX26" i="53"/>
  <c r="CW26" i="53"/>
  <c r="G1742" i="57" s="1"/>
  <c r="I1742" i="57" s="1"/>
  <c r="CV26" i="53"/>
  <c r="CU26" i="53"/>
  <c r="CT26" i="53"/>
  <c r="CS26" i="53"/>
  <c r="CR26" i="53"/>
  <c r="CQ26" i="53"/>
  <c r="CP26" i="53"/>
  <c r="CO26" i="53"/>
  <c r="CN26" i="53"/>
  <c r="CM26" i="53"/>
  <c r="CL26" i="53"/>
  <c r="CK26" i="53"/>
  <c r="CJ26" i="53"/>
  <c r="CI26" i="53"/>
  <c r="CH26" i="53"/>
  <c r="CF26" i="53"/>
  <c r="CE26" i="53"/>
  <c r="G1724" i="57" s="1"/>
  <c r="I1724" i="57" s="1"/>
  <c r="CD26" i="53"/>
  <c r="G1723" i="57" s="1"/>
  <c r="I1723" i="57" s="1"/>
  <c r="CC26" i="53"/>
  <c r="G1722" i="57" s="1"/>
  <c r="I1722" i="57" s="1"/>
  <c r="CB26" i="53"/>
  <c r="CA26" i="53"/>
  <c r="G1720" i="57" s="1"/>
  <c r="I1720" i="57" s="1"/>
  <c r="BZ26" i="53"/>
  <c r="BY26" i="53"/>
  <c r="G1718" i="57" s="1"/>
  <c r="I1718" i="57" s="1"/>
  <c r="BX26" i="53"/>
  <c r="BW26" i="53"/>
  <c r="G1716" i="57" s="1"/>
  <c r="I1716" i="57" s="1"/>
  <c r="BV26" i="53"/>
  <c r="BU26" i="53"/>
  <c r="BT26" i="53"/>
  <c r="G1713" i="57" s="1"/>
  <c r="I1713" i="57" s="1"/>
  <c r="BS26" i="53"/>
  <c r="G1712" i="57" s="1"/>
  <c r="I1712" i="57" s="1"/>
  <c r="BR26" i="53"/>
  <c r="G1711" i="57" s="1"/>
  <c r="I1711" i="57" s="1"/>
  <c r="BQ26" i="53"/>
  <c r="BP26" i="53"/>
  <c r="BO26" i="53"/>
  <c r="G1708" i="57" s="1"/>
  <c r="I1708" i="57" s="1"/>
  <c r="BN26" i="53"/>
  <c r="G1707" i="57" s="1"/>
  <c r="I1707" i="57" s="1"/>
  <c r="BM26" i="53"/>
  <c r="BL26" i="53"/>
  <c r="G1705" i="57" s="1"/>
  <c r="I1705" i="57" s="1"/>
  <c r="BK26" i="53"/>
  <c r="BI26" i="53"/>
  <c r="BH26" i="53"/>
  <c r="BG26" i="53"/>
  <c r="BF26" i="53"/>
  <c r="BE26" i="53"/>
  <c r="BD26" i="53"/>
  <c r="BC26" i="53"/>
  <c r="BB26" i="53"/>
  <c r="G1695" i="57" s="1"/>
  <c r="I1695" i="57" s="1"/>
  <c r="BA26" i="53"/>
  <c r="AZ26" i="53"/>
  <c r="AY26" i="53"/>
  <c r="AX26" i="53"/>
  <c r="AW26" i="53"/>
  <c r="AV26" i="53"/>
  <c r="AU26" i="53"/>
  <c r="AT26" i="53"/>
  <c r="G1687" i="57" s="1"/>
  <c r="I1687" i="57" s="1"/>
  <c r="AS26" i="53"/>
  <c r="AR26" i="53"/>
  <c r="AQ26" i="53"/>
  <c r="AP26" i="53"/>
  <c r="AN26" i="53"/>
  <c r="AM26" i="53"/>
  <c r="AL26" i="53"/>
  <c r="AK26" i="53"/>
  <c r="AJ26" i="53"/>
  <c r="G1677" i="57" s="1"/>
  <c r="I1677" i="57" s="1"/>
  <c r="AI26" i="53"/>
  <c r="AH26" i="53"/>
  <c r="AG26" i="53"/>
  <c r="AF26" i="53"/>
  <c r="G1673" i="57" s="1"/>
  <c r="I1673" i="57" s="1"/>
  <c r="AE26" i="53"/>
  <c r="G1672" i="57" s="1"/>
  <c r="I1672" i="57" s="1"/>
  <c r="AD26" i="53"/>
  <c r="AC26" i="53"/>
  <c r="AB26" i="53"/>
  <c r="G1669" i="57" s="1"/>
  <c r="I1669" i="57" s="1"/>
  <c r="AA26" i="53"/>
  <c r="Z26" i="53"/>
  <c r="Y26" i="53"/>
  <c r="AG29" i="14" s="1"/>
  <c r="X26" i="53"/>
  <c r="W26" i="53"/>
  <c r="V26" i="53"/>
  <c r="U26" i="53"/>
  <c r="T26" i="53"/>
  <c r="S26" i="53"/>
  <c r="R26" i="53"/>
  <c r="Q26" i="53"/>
  <c r="P26" i="53"/>
  <c r="O26" i="53"/>
  <c r="N26" i="53"/>
  <c r="M26" i="53"/>
  <c r="L26" i="53"/>
  <c r="K26" i="53"/>
  <c r="J26" i="53"/>
  <c r="I26" i="53"/>
  <c r="H26" i="53"/>
  <c r="G26" i="53"/>
  <c r="FH25" i="53"/>
  <c r="C1602" i="57" s="1"/>
  <c r="FG25" i="53"/>
  <c r="C1601" i="57" s="1"/>
  <c r="FF25" i="53"/>
  <c r="C1600" i="57" s="1"/>
  <c r="FD25" i="53"/>
  <c r="FC25" i="53"/>
  <c r="FB25" i="53"/>
  <c r="FA25" i="53"/>
  <c r="G1593" i="57" s="1"/>
  <c r="I1593" i="57" s="1"/>
  <c r="EZ25" i="53"/>
  <c r="EY25" i="53"/>
  <c r="EX25" i="53"/>
  <c r="EW25" i="53"/>
  <c r="EV25" i="53"/>
  <c r="EU25" i="53"/>
  <c r="ET25" i="53"/>
  <c r="ER25" i="53"/>
  <c r="AM28" i="14" s="1"/>
  <c r="EQ25" i="53"/>
  <c r="EP25" i="53"/>
  <c r="EO25" i="53"/>
  <c r="EN25" i="53"/>
  <c r="EM25" i="53"/>
  <c r="EL25" i="53"/>
  <c r="EK25" i="53"/>
  <c r="EJ25" i="53"/>
  <c r="EI25" i="53"/>
  <c r="EH25" i="53"/>
  <c r="EG25" i="53"/>
  <c r="EF25" i="53"/>
  <c r="EE25" i="53"/>
  <c r="ED25" i="53"/>
  <c r="EC25" i="53"/>
  <c r="EB25" i="53"/>
  <c r="EA25" i="53"/>
  <c r="DZ25" i="53"/>
  <c r="DY25" i="53"/>
  <c r="DX25" i="53"/>
  <c r="DW25" i="53"/>
  <c r="DV25" i="53"/>
  <c r="DU25" i="53"/>
  <c r="DT25" i="53"/>
  <c r="DS25" i="53"/>
  <c r="DR25" i="53"/>
  <c r="DQ25" i="53"/>
  <c r="DP25" i="53"/>
  <c r="DN25" i="53"/>
  <c r="DM25" i="53"/>
  <c r="DL25" i="53"/>
  <c r="DK25" i="53"/>
  <c r="DJ25" i="53"/>
  <c r="DI25" i="53"/>
  <c r="DH25" i="53"/>
  <c r="DG25" i="53"/>
  <c r="DF25" i="53"/>
  <c r="DE25" i="53"/>
  <c r="DD25" i="53"/>
  <c r="DC25" i="53"/>
  <c r="AK28" i="14" s="1"/>
  <c r="DB25" i="53"/>
  <c r="DA25" i="53"/>
  <c r="CZ25" i="53"/>
  <c r="CY25" i="53"/>
  <c r="CX25" i="53"/>
  <c r="CW25" i="53"/>
  <c r="CV25" i="53"/>
  <c r="CU25" i="53"/>
  <c r="CT25" i="53"/>
  <c r="CS25" i="53"/>
  <c r="CR25" i="53"/>
  <c r="CQ25" i="53"/>
  <c r="CP25" i="53"/>
  <c r="CO25" i="53"/>
  <c r="CN25" i="53"/>
  <c r="CM25" i="53"/>
  <c r="CL25" i="53"/>
  <c r="CK25" i="53"/>
  <c r="G1525" i="57" s="1"/>
  <c r="I1525" i="57" s="1"/>
  <c r="CJ25" i="53"/>
  <c r="CI25" i="53"/>
  <c r="CH25" i="53"/>
  <c r="CG25" i="53"/>
  <c r="AJ28" i="14" s="1"/>
  <c r="CF25" i="53"/>
  <c r="CE25" i="53"/>
  <c r="CD25" i="53"/>
  <c r="CC25" i="53"/>
  <c r="CB25" i="53"/>
  <c r="CA25" i="53"/>
  <c r="BZ25" i="53"/>
  <c r="BY25" i="53"/>
  <c r="BX25" i="53"/>
  <c r="BW25" i="53"/>
  <c r="BV25" i="53"/>
  <c r="BU25" i="53"/>
  <c r="G1509" i="57" s="1"/>
  <c r="I1509" i="57" s="1"/>
  <c r="BT25" i="53"/>
  <c r="G1508" i="57" s="1"/>
  <c r="I1508" i="57" s="1"/>
  <c r="BS25" i="53"/>
  <c r="G1507" i="57" s="1"/>
  <c r="I1507" i="57" s="1"/>
  <c r="BR25" i="53"/>
  <c r="BQ25" i="53"/>
  <c r="BP25" i="53"/>
  <c r="BO25" i="53"/>
  <c r="G1503" i="57" s="1"/>
  <c r="I1503" i="57" s="1"/>
  <c r="BN25" i="53"/>
  <c r="BM25" i="53"/>
  <c r="BL25" i="53"/>
  <c r="G1500" i="57" s="1"/>
  <c r="I1500" i="57" s="1"/>
  <c r="BK25" i="53"/>
  <c r="BI25" i="53"/>
  <c r="BH25" i="53"/>
  <c r="BG25" i="53"/>
  <c r="G1495" i="57" s="1"/>
  <c r="I1495" i="57" s="1"/>
  <c r="BF25" i="53"/>
  <c r="BE25" i="53"/>
  <c r="BD25" i="53"/>
  <c r="BC25" i="53"/>
  <c r="BB25" i="53"/>
  <c r="BA25" i="53"/>
  <c r="AZ25" i="53"/>
  <c r="AY25" i="53"/>
  <c r="AX25" i="53"/>
  <c r="AW25" i="53"/>
  <c r="AV25" i="53"/>
  <c r="AU25" i="53"/>
  <c r="AT25" i="53"/>
  <c r="AS25" i="53"/>
  <c r="AR25" i="53"/>
  <c r="AQ25" i="53"/>
  <c r="AP25" i="53"/>
  <c r="AN25" i="53"/>
  <c r="AM25" i="53"/>
  <c r="AL25" i="53"/>
  <c r="AK25" i="53"/>
  <c r="AJ25" i="53"/>
  <c r="AI25" i="53"/>
  <c r="AH25" i="53"/>
  <c r="AG25" i="53"/>
  <c r="G1469" i="57" s="1"/>
  <c r="I1469" i="57" s="1"/>
  <c r="AF25" i="53"/>
  <c r="AE25" i="53"/>
  <c r="AD25" i="53"/>
  <c r="AC25" i="53"/>
  <c r="AB25" i="53"/>
  <c r="AA25" i="53"/>
  <c r="Z25" i="53"/>
  <c r="X25" i="53"/>
  <c r="W25" i="53"/>
  <c r="V25" i="53"/>
  <c r="U25" i="53"/>
  <c r="G1457" i="57" s="1"/>
  <c r="I1457" i="57" s="1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H24" i="53"/>
  <c r="C1397" i="57" s="1"/>
  <c r="FG24" i="53"/>
  <c r="C1396" i="57" s="1"/>
  <c r="FF24" i="53"/>
  <c r="C1395" i="57" s="1"/>
  <c r="FE24" i="53"/>
  <c r="C1393" i="57" s="1"/>
  <c r="FD24" i="53"/>
  <c r="FC24" i="53"/>
  <c r="FB24" i="53"/>
  <c r="FA24" i="53"/>
  <c r="EZ24" i="53"/>
  <c r="EY24" i="53"/>
  <c r="EX24" i="53"/>
  <c r="EW24" i="53"/>
  <c r="EV24" i="53"/>
  <c r="EU24" i="53"/>
  <c r="ET24" i="53"/>
  <c r="EQ24" i="53"/>
  <c r="EP24" i="53"/>
  <c r="EO24" i="53"/>
  <c r="EN24" i="53"/>
  <c r="EM24" i="53"/>
  <c r="EL24" i="53"/>
  <c r="EK24" i="53"/>
  <c r="EJ24" i="53"/>
  <c r="EI24" i="53"/>
  <c r="EH24" i="53"/>
  <c r="EG24" i="53"/>
  <c r="G1368" i="57" s="1"/>
  <c r="I1368" i="57" s="1"/>
  <c r="EF24" i="53"/>
  <c r="EE24" i="53"/>
  <c r="ED24" i="53"/>
  <c r="EC24" i="53"/>
  <c r="EB24" i="53"/>
  <c r="EA24" i="53"/>
  <c r="DZ24" i="53"/>
  <c r="DY24" i="53"/>
  <c r="G1360" i="57" s="1"/>
  <c r="I1360" i="57" s="1"/>
  <c r="DX24" i="53"/>
  <c r="DW24" i="53"/>
  <c r="DV24" i="53"/>
  <c r="DU24" i="53"/>
  <c r="DT24" i="53"/>
  <c r="DS24" i="53"/>
  <c r="DR24" i="53"/>
  <c r="DQ24" i="53"/>
  <c r="DP24" i="53"/>
  <c r="DO24" i="53"/>
  <c r="AL27" i="14" s="1"/>
  <c r="DN24" i="53"/>
  <c r="DM24" i="53"/>
  <c r="DL24" i="53"/>
  <c r="DK24" i="53"/>
  <c r="DJ24" i="53"/>
  <c r="DI24" i="53"/>
  <c r="G1344" i="57" s="1"/>
  <c r="I1344" i="57" s="1"/>
  <c r="DH24" i="53"/>
  <c r="DG24" i="53"/>
  <c r="DF24" i="53"/>
  <c r="DE24" i="53"/>
  <c r="DD24" i="53"/>
  <c r="G1339" i="57" s="1"/>
  <c r="I1339" i="57" s="1"/>
  <c r="DB24" i="53"/>
  <c r="DA24" i="53"/>
  <c r="CZ24" i="53"/>
  <c r="CY24" i="53"/>
  <c r="CX24" i="53"/>
  <c r="CW24" i="53"/>
  <c r="CV24" i="53"/>
  <c r="CU24" i="53"/>
  <c r="CT24" i="53"/>
  <c r="CS24" i="53"/>
  <c r="CR24" i="53"/>
  <c r="CQ24" i="53"/>
  <c r="CP24" i="53"/>
  <c r="CO24" i="53"/>
  <c r="CN24" i="53"/>
  <c r="CM24" i="53"/>
  <c r="CL24" i="53"/>
  <c r="CK24" i="53"/>
  <c r="CJ24" i="53"/>
  <c r="CI24" i="53"/>
  <c r="CH24" i="53"/>
  <c r="CF24" i="53"/>
  <c r="CE24" i="53"/>
  <c r="CD24" i="53"/>
  <c r="CC24" i="53"/>
  <c r="CB24" i="53"/>
  <c r="CA24" i="53"/>
  <c r="BZ24" i="53"/>
  <c r="BY24" i="53"/>
  <c r="BX24" i="53"/>
  <c r="BW24" i="53"/>
  <c r="BV24" i="53"/>
  <c r="BU24" i="53"/>
  <c r="G1304" i="57" s="1"/>
  <c r="I1304" i="57" s="1"/>
  <c r="BT24" i="53"/>
  <c r="BS24" i="53"/>
  <c r="G1302" i="57" s="1"/>
  <c r="I1302" i="57" s="1"/>
  <c r="BR24" i="53"/>
  <c r="BQ24" i="53"/>
  <c r="BP24" i="53"/>
  <c r="G1299" i="57" s="1"/>
  <c r="I1299" i="57" s="1"/>
  <c r="BO24" i="53"/>
  <c r="BN24" i="53"/>
  <c r="BM24" i="53"/>
  <c r="BL24" i="53"/>
  <c r="BK24" i="53"/>
  <c r="G1294" i="57" s="1"/>
  <c r="I1294" i="57" s="1"/>
  <c r="BI24" i="53"/>
  <c r="G1292" i="57" s="1"/>
  <c r="I1292" i="57" s="1"/>
  <c r="BH24" i="53"/>
  <c r="BG24" i="53"/>
  <c r="BF24" i="53"/>
  <c r="BE24" i="53"/>
  <c r="BD24" i="53"/>
  <c r="BC24" i="53"/>
  <c r="BB24" i="53"/>
  <c r="BA24" i="53"/>
  <c r="AZ24" i="53"/>
  <c r="AY24" i="53"/>
  <c r="AX24" i="53"/>
  <c r="AW24" i="53"/>
  <c r="AV24" i="53"/>
  <c r="AU24" i="53"/>
  <c r="AT24" i="53"/>
  <c r="AS24" i="53"/>
  <c r="AR24" i="53"/>
  <c r="AQ24" i="53"/>
  <c r="AP24" i="53"/>
  <c r="G1273" i="57" s="1"/>
  <c r="I1273" i="57" s="1"/>
  <c r="AN24" i="53"/>
  <c r="AM24" i="53"/>
  <c r="AL24" i="53"/>
  <c r="G1269" i="57" s="1"/>
  <c r="I1269" i="57" s="1"/>
  <c r="AK24" i="53"/>
  <c r="AJ24" i="53"/>
  <c r="AI24" i="53"/>
  <c r="AH24" i="53"/>
  <c r="G1265" i="57" s="1"/>
  <c r="I1265" i="57" s="1"/>
  <c r="AG24" i="53"/>
  <c r="AF24" i="53"/>
  <c r="AE24" i="53"/>
  <c r="AD24" i="53"/>
  <c r="AC24" i="53"/>
  <c r="AB24" i="53"/>
  <c r="AA24" i="53"/>
  <c r="Z24" i="53"/>
  <c r="X24" i="53"/>
  <c r="W24" i="53"/>
  <c r="V24" i="53"/>
  <c r="U24" i="53"/>
  <c r="T24" i="53"/>
  <c r="S24" i="53"/>
  <c r="G1250" i="57" s="1"/>
  <c r="I1250" i="57" s="1"/>
  <c r="R24" i="53"/>
  <c r="Q24" i="53"/>
  <c r="P24" i="53"/>
  <c r="G1247" i="57" s="1"/>
  <c r="I1247" i="57" s="1"/>
  <c r="O24" i="53"/>
  <c r="N24" i="53"/>
  <c r="M24" i="53"/>
  <c r="L24" i="53"/>
  <c r="K24" i="53"/>
  <c r="J24" i="53"/>
  <c r="I24" i="53"/>
  <c r="H24" i="53"/>
  <c r="G24" i="53"/>
  <c r="FH23" i="53"/>
  <c r="C1192" i="57" s="1"/>
  <c r="FG23" i="53"/>
  <c r="C1191" i="57" s="1"/>
  <c r="FF23" i="53"/>
  <c r="C1190" i="57" s="1"/>
  <c r="FB23" i="53"/>
  <c r="FA23" i="53"/>
  <c r="EZ23" i="53"/>
  <c r="EY23" i="53"/>
  <c r="EX23" i="53"/>
  <c r="EW23" i="53"/>
  <c r="EV23" i="53"/>
  <c r="EU23" i="53"/>
  <c r="ET23" i="53"/>
  <c r="ER23" i="53"/>
  <c r="AM26" i="14" s="1"/>
  <c r="EQ23" i="53"/>
  <c r="EP23" i="53"/>
  <c r="EO23" i="53"/>
  <c r="G1171" i="57" s="1"/>
  <c r="I1171" i="57" s="1"/>
  <c r="EN23" i="53"/>
  <c r="EM23" i="53"/>
  <c r="EL23" i="53"/>
  <c r="EK23" i="53"/>
  <c r="EJ23" i="53"/>
  <c r="EI23" i="53"/>
  <c r="EH23" i="53"/>
  <c r="G1164" i="57" s="1"/>
  <c r="I1164" i="57" s="1"/>
  <c r="EG23" i="53"/>
  <c r="G1163" i="57" s="1"/>
  <c r="I1163" i="57" s="1"/>
  <c r="EF23" i="53"/>
  <c r="EE23" i="53"/>
  <c r="ED23" i="53"/>
  <c r="EC23" i="53"/>
  <c r="EB23" i="53"/>
  <c r="EA23" i="53"/>
  <c r="DZ23" i="53"/>
  <c r="DY23" i="53"/>
  <c r="DX23" i="53"/>
  <c r="DW23" i="53"/>
  <c r="DV23" i="53"/>
  <c r="DU23" i="53"/>
  <c r="DT23" i="53"/>
  <c r="DS23" i="53"/>
  <c r="DR23" i="53"/>
  <c r="G1148" i="57" s="1"/>
  <c r="I1148" i="57" s="1"/>
  <c r="DQ23" i="53"/>
  <c r="DP23" i="53"/>
  <c r="DN23" i="53"/>
  <c r="DM23" i="53"/>
  <c r="DL23" i="53"/>
  <c r="DK23" i="53"/>
  <c r="DJ23" i="53"/>
  <c r="DI23" i="53"/>
  <c r="DH23" i="53"/>
  <c r="DG23" i="53"/>
  <c r="DF23" i="53"/>
  <c r="DE23" i="53"/>
  <c r="DD23" i="53"/>
  <c r="DC23" i="53"/>
  <c r="AK26" i="14" s="1"/>
  <c r="DB23" i="53"/>
  <c r="DA23" i="53"/>
  <c r="CZ23" i="53"/>
  <c r="CY23" i="53"/>
  <c r="CX23" i="53"/>
  <c r="CW23" i="53"/>
  <c r="G1127" i="57" s="1"/>
  <c r="I1127" i="57" s="1"/>
  <c r="CV23" i="53"/>
  <c r="CU23" i="53"/>
  <c r="CT23" i="53"/>
  <c r="CS23" i="53"/>
  <c r="G1123" i="57" s="1"/>
  <c r="I1123" i="57" s="1"/>
  <c r="CR23" i="53"/>
  <c r="G1122" i="57" s="1"/>
  <c r="I1122" i="57" s="1"/>
  <c r="CQ23" i="53"/>
  <c r="CP23" i="53"/>
  <c r="CO23" i="53"/>
  <c r="CN23" i="53"/>
  <c r="G1118" i="57" s="1"/>
  <c r="I1118" i="57" s="1"/>
  <c r="CM23" i="53"/>
  <c r="CL23" i="53"/>
  <c r="CK23" i="53"/>
  <c r="CJ23" i="53"/>
  <c r="CI23" i="53"/>
  <c r="CH23" i="53"/>
  <c r="CG23" i="53"/>
  <c r="AJ26" i="14" s="1"/>
  <c r="CF23" i="53"/>
  <c r="CE23" i="53"/>
  <c r="CD23" i="53"/>
  <c r="G1108" i="57" s="1"/>
  <c r="I1108" i="57" s="1"/>
  <c r="CC23" i="53"/>
  <c r="CB23" i="53"/>
  <c r="CA23" i="53"/>
  <c r="BZ23" i="53"/>
  <c r="G1104" i="57" s="1"/>
  <c r="I1104" i="57" s="1"/>
  <c r="BY23" i="53"/>
  <c r="BX23" i="53"/>
  <c r="BW23" i="53"/>
  <c r="BV23" i="53"/>
  <c r="BU23" i="53"/>
  <c r="BT23" i="53"/>
  <c r="BS23" i="53"/>
  <c r="BR23" i="53"/>
  <c r="BQ23" i="53"/>
  <c r="BP23" i="53"/>
  <c r="BO23" i="53"/>
  <c r="BN23" i="53"/>
  <c r="G1092" i="57" s="1"/>
  <c r="I1092" i="57" s="1"/>
  <c r="BM23" i="53"/>
  <c r="BL23" i="53"/>
  <c r="BK23" i="53"/>
  <c r="BJ23" i="53"/>
  <c r="AI26" i="14" s="1"/>
  <c r="BI23" i="53"/>
  <c r="BH23" i="53"/>
  <c r="G1086" i="57" s="1"/>
  <c r="I1086" i="57" s="1"/>
  <c r="BG23" i="53"/>
  <c r="BF23" i="53"/>
  <c r="BE23" i="53"/>
  <c r="G1083" i="57" s="1"/>
  <c r="I1083" i="57" s="1"/>
  <c r="BD23" i="53"/>
  <c r="G1082" i="57" s="1"/>
  <c r="I1082" i="57" s="1"/>
  <c r="BC23" i="53"/>
  <c r="G1081" i="57" s="1"/>
  <c r="I1081" i="57" s="1"/>
  <c r="BB23" i="53"/>
  <c r="BA23" i="53"/>
  <c r="AZ23" i="53"/>
  <c r="AY23" i="53"/>
  <c r="AX23" i="53"/>
  <c r="AW23" i="53"/>
  <c r="AV23" i="53"/>
  <c r="AU23" i="53"/>
  <c r="AT23" i="53"/>
  <c r="AS23" i="53"/>
  <c r="AR23" i="53"/>
  <c r="AQ23" i="53"/>
  <c r="AP23" i="53"/>
  <c r="AO23" i="53"/>
  <c r="AH26" i="14" s="1"/>
  <c r="AN23" i="53"/>
  <c r="AM23" i="53"/>
  <c r="AL23" i="53"/>
  <c r="AK23" i="53"/>
  <c r="G1063" i="57" s="1"/>
  <c r="I1063" i="57" s="1"/>
  <c r="AJ23" i="53"/>
  <c r="AI23" i="53"/>
  <c r="AH23" i="53"/>
  <c r="AG23" i="53"/>
  <c r="AF23" i="53"/>
  <c r="AE23" i="53"/>
  <c r="AD23" i="53"/>
  <c r="AC23" i="53"/>
  <c r="G1055" i="57" s="1"/>
  <c r="I1055" i="57" s="1"/>
  <c r="AB23" i="53"/>
  <c r="G1054" i="57" s="1"/>
  <c r="I1054" i="57" s="1"/>
  <c r="AA23" i="53"/>
  <c r="Z23" i="53"/>
  <c r="X23" i="53"/>
  <c r="W23" i="53"/>
  <c r="V23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G23" i="53"/>
  <c r="FH22" i="53"/>
  <c r="C987" i="57" s="1"/>
  <c r="FG22" i="53"/>
  <c r="C986" i="57" s="1"/>
  <c r="FF22" i="53"/>
  <c r="C985" i="57" s="1"/>
  <c r="FB22" i="53"/>
  <c r="FA22" i="53"/>
  <c r="EZ22" i="53"/>
  <c r="EY22" i="53"/>
  <c r="G976" i="57" s="1"/>
  <c r="I976" i="57" s="1"/>
  <c r="EX22" i="53"/>
  <c r="G975" i="57" s="1"/>
  <c r="I975" i="57" s="1"/>
  <c r="EW22" i="53"/>
  <c r="EV22" i="53"/>
  <c r="EU22" i="53"/>
  <c r="G972" i="57" s="1"/>
  <c r="I972" i="57" s="1"/>
  <c r="ET22" i="53"/>
  <c r="G971" i="57" s="1"/>
  <c r="I971" i="57" s="1"/>
  <c r="EQ22" i="53"/>
  <c r="EP22" i="53"/>
  <c r="G967" i="57" s="1"/>
  <c r="I967" i="57" s="1"/>
  <c r="EO22" i="53"/>
  <c r="EN22" i="53"/>
  <c r="EM22" i="53"/>
  <c r="EL22" i="53"/>
  <c r="EK22" i="53"/>
  <c r="EJ22" i="53"/>
  <c r="G961" i="57" s="1"/>
  <c r="I961" i="57" s="1"/>
  <c r="EI22" i="53"/>
  <c r="EH22" i="53"/>
  <c r="EG22" i="53"/>
  <c r="EF22" i="53"/>
  <c r="EE22" i="53"/>
  <c r="ED22" i="53"/>
  <c r="EC22" i="53"/>
  <c r="EB22" i="53"/>
  <c r="EA22" i="53"/>
  <c r="DZ22" i="53"/>
  <c r="DY22" i="53"/>
  <c r="DX22" i="53"/>
  <c r="DW22" i="53"/>
  <c r="DV22" i="53"/>
  <c r="DU22" i="53"/>
  <c r="DT22" i="53"/>
  <c r="DS22" i="53"/>
  <c r="DR22" i="53"/>
  <c r="DQ22" i="53"/>
  <c r="DP22" i="53"/>
  <c r="DN22" i="53"/>
  <c r="DM22" i="53"/>
  <c r="G938" i="57" s="1"/>
  <c r="I938" i="57" s="1"/>
  <c r="DL22" i="53"/>
  <c r="DK22" i="53"/>
  <c r="DJ22" i="53"/>
  <c r="DI22" i="53"/>
  <c r="DH22" i="53"/>
  <c r="DG22" i="53"/>
  <c r="DF22" i="53"/>
  <c r="DE22" i="53"/>
  <c r="DD22" i="53"/>
  <c r="DC22" i="53"/>
  <c r="AK25" i="14" s="1"/>
  <c r="DB22" i="53"/>
  <c r="DA22" i="53"/>
  <c r="CZ22" i="53"/>
  <c r="CY22" i="53"/>
  <c r="CX22" i="53"/>
  <c r="CW22" i="53"/>
  <c r="CV22" i="53"/>
  <c r="G921" i="57" s="1"/>
  <c r="I921" i="57" s="1"/>
  <c r="CU22" i="53"/>
  <c r="G920" i="57" s="1"/>
  <c r="I920" i="57" s="1"/>
  <c r="CT22" i="53"/>
  <c r="CS22" i="53"/>
  <c r="CR22" i="53"/>
  <c r="CQ22" i="53"/>
  <c r="CP22" i="53"/>
  <c r="CO22" i="53"/>
  <c r="CN22" i="53"/>
  <c r="CM22" i="53"/>
  <c r="CL22" i="53"/>
  <c r="CK22" i="53"/>
  <c r="CJ22" i="53"/>
  <c r="CI22" i="53"/>
  <c r="CH22" i="53"/>
  <c r="CF22" i="53"/>
  <c r="CE22" i="53"/>
  <c r="CD22" i="53"/>
  <c r="CC22" i="53"/>
  <c r="G902" i="57" s="1"/>
  <c r="I902" i="57" s="1"/>
  <c r="CB22" i="53"/>
  <c r="CA22" i="53"/>
  <c r="BZ22" i="53"/>
  <c r="BY22" i="53"/>
  <c r="BX22" i="53"/>
  <c r="BW22" i="53"/>
  <c r="BV22" i="53"/>
  <c r="BU22" i="53"/>
  <c r="BT22" i="53"/>
  <c r="BS22" i="53"/>
  <c r="G892" i="57" s="1"/>
  <c r="I892" i="57" s="1"/>
  <c r="BR22" i="53"/>
  <c r="BQ22" i="53"/>
  <c r="BP22" i="53"/>
  <c r="BO22" i="53"/>
  <c r="BN22" i="53"/>
  <c r="BM22" i="53"/>
  <c r="BL22" i="53"/>
  <c r="BK22" i="53"/>
  <c r="BI22" i="53"/>
  <c r="BH22" i="53"/>
  <c r="BG22" i="53"/>
  <c r="BF22" i="53"/>
  <c r="G879" i="57" s="1"/>
  <c r="I879" i="57" s="1"/>
  <c r="BE22" i="53"/>
  <c r="BD22" i="53"/>
  <c r="BC22" i="53"/>
  <c r="BB22" i="53"/>
  <c r="BA22" i="53"/>
  <c r="AZ22" i="53"/>
  <c r="AY22" i="53"/>
  <c r="AX22" i="53"/>
  <c r="AW22" i="53"/>
  <c r="AV22" i="53"/>
  <c r="AU22" i="53"/>
  <c r="G868" i="57" s="1"/>
  <c r="I868" i="57" s="1"/>
  <c r="AT22" i="53"/>
  <c r="AS22" i="53"/>
  <c r="AR22" i="53"/>
  <c r="AQ22" i="53"/>
  <c r="AP22" i="53"/>
  <c r="G863" i="57" s="1"/>
  <c r="I863" i="57" s="1"/>
  <c r="AN22" i="53"/>
  <c r="G861" i="57" s="1"/>
  <c r="I861" i="57" s="1"/>
  <c r="AM22" i="53"/>
  <c r="AL22" i="53"/>
  <c r="AK22" i="53"/>
  <c r="AJ22" i="53"/>
  <c r="AI22" i="53"/>
  <c r="AH22" i="53"/>
  <c r="AG22" i="53"/>
  <c r="AF22" i="53"/>
  <c r="AE22" i="53"/>
  <c r="AD22" i="53"/>
  <c r="AC22" i="53"/>
  <c r="AB22" i="53"/>
  <c r="AA22" i="53"/>
  <c r="Z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G834" i="57" s="1"/>
  <c r="I834" i="57" s="1"/>
  <c r="L22" i="53"/>
  <c r="K22" i="53"/>
  <c r="J22" i="53"/>
  <c r="I22" i="53"/>
  <c r="H22" i="53"/>
  <c r="G22" i="53"/>
  <c r="FH21" i="53"/>
  <c r="C782" i="57" s="1"/>
  <c r="FG21" i="53"/>
  <c r="C781" i="57" s="1"/>
  <c r="FF21" i="53"/>
  <c r="C780" i="57" s="1"/>
  <c r="FB21" i="53"/>
  <c r="G774" i="57" s="1"/>
  <c r="I774" i="57" s="1"/>
  <c r="FA21" i="53"/>
  <c r="EZ21" i="53"/>
  <c r="EY21" i="53"/>
  <c r="EX21" i="53"/>
  <c r="EW21" i="53"/>
  <c r="EV21" i="53"/>
  <c r="EU21" i="53"/>
  <c r="ET21" i="53"/>
  <c r="ER21" i="53"/>
  <c r="AM24" i="14" s="1"/>
  <c r="EQ21" i="53"/>
  <c r="EP21" i="53"/>
  <c r="EO21" i="53"/>
  <c r="EN21" i="53"/>
  <c r="EM21" i="53"/>
  <c r="G759" i="57" s="1"/>
  <c r="I759" i="57" s="1"/>
  <c r="EL21" i="53"/>
  <c r="EK21" i="53"/>
  <c r="EJ21" i="53"/>
  <c r="EI21" i="53"/>
  <c r="EH21" i="53"/>
  <c r="G754" i="57" s="1"/>
  <c r="I754" i="57" s="1"/>
  <c r="EG21" i="53"/>
  <c r="EF21" i="53"/>
  <c r="EE21" i="53"/>
  <c r="ED21" i="53"/>
  <c r="EC21" i="53"/>
  <c r="EB21" i="53"/>
  <c r="G748" i="57" s="1"/>
  <c r="I748" i="57" s="1"/>
  <c r="EA21" i="53"/>
  <c r="DZ21" i="53"/>
  <c r="DY21" i="53"/>
  <c r="DX21" i="53"/>
  <c r="DW21" i="53"/>
  <c r="DV21" i="53"/>
  <c r="DU21" i="53"/>
  <c r="DT21" i="53"/>
  <c r="G740" i="57" s="1"/>
  <c r="I740" i="57" s="1"/>
  <c r="DS21" i="53"/>
  <c r="DR21" i="53"/>
  <c r="DQ21" i="53"/>
  <c r="DP21" i="53"/>
  <c r="DN21" i="53"/>
  <c r="DM21" i="53"/>
  <c r="DL21" i="53"/>
  <c r="DK21" i="53"/>
  <c r="DJ21" i="53"/>
  <c r="DI21" i="53"/>
  <c r="DH21" i="53"/>
  <c r="DG21" i="53"/>
  <c r="DF21" i="53"/>
  <c r="DE21" i="53"/>
  <c r="G725" i="57" s="1"/>
  <c r="I725" i="57" s="1"/>
  <c r="DD21" i="53"/>
  <c r="DB21" i="53"/>
  <c r="DA21" i="53"/>
  <c r="G721" i="57" s="1"/>
  <c r="I721" i="57" s="1"/>
  <c r="CZ21" i="53"/>
  <c r="CY21" i="53"/>
  <c r="CX21" i="53"/>
  <c r="CW21" i="53"/>
  <c r="CV21" i="53"/>
  <c r="CU21" i="53"/>
  <c r="CT21" i="53"/>
  <c r="CS21" i="53"/>
  <c r="CR21" i="53"/>
  <c r="CQ21" i="53"/>
  <c r="CP21" i="53"/>
  <c r="CO21" i="53"/>
  <c r="CN21" i="53"/>
  <c r="CM21" i="53"/>
  <c r="CL21" i="53"/>
  <c r="CK21" i="53"/>
  <c r="CJ21" i="53"/>
  <c r="CI21" i="53"/>
  <c r="G703" i="57" s="1"/>
  <c r="I703" i="57" s="1"/>
  <c r="CH21" i="53"/>
  <c r="G702" i="57" s="1"/>
  <c r="I702" i="57" s="1"/>
  <c r="CF21" i="53"/>
  <c r="CE21" i="53"/>
  <c r="CD21" i="53"/>
  <c r="CC21" i="53"/>
  <c r="CB21" i="53"/>
  <c r="CA21" i="53"/>
  <c r="BZ21" i="53"/>
  <c r="BY21" i="53"/>
  <c r="BX21" i="53"/>
  <c r="BW21" i="53"/>
  <c r="BV21" i="53"/>
  <c r="BU21" i="53"/>
  <c r="BT21" i="53"/>
  <c r="BS21" i="53"/>
  <c r="BR21" i="53"/>
  <c r="G686" i="57" s="1"/>
  <c r="I686" i="57" s="1"/>
  <c r="BQ21" i="53"/>
  <c r="BP21" i="53"/>
  <c r="BO21" i="53"/>
  <c r="BN21" i="53"/>
  <c r="BM21" i="53"/>
  <c r="BL21" i="53"/>
  <c r="BK21" i="53"/>
  <c r="BI21" i="53"/>
  <c r="BH21" i="53"/>
  <c r="BG21" i="53"/>
  <c r="BF21" i="53"/>
  <c r="BE21" i="53"/>
  <c r="G673" i="57" s="1"/>
  <c r="I673" i="57" s="1"/>
  <c r="BD21" i="53"/>
  <c r="BC21" i="53"/>
  <c r="BB21" i="53"/>
  <c r="BA21" i="53"/>
  <c r="AZ21" i="53"/>
  <c r="AY21" i="53"/>
  <c r="AX21" i="53"/>
  <c r="AW21" i="53"/>
  <c r="AV21" i="53"/>
  <c r="AU21" i="53"/>
  <c r="AT21" i="53"/>
  <c r="G662" i="57" s="1"/>
  <c r="I662" i="57" s="1"/>
  <c r="AS21" i="53"/>
  <c r="AR21" i="53"/>
  <c r="AQ21" i="53"/>
  <c r="AP21" i="53"/>
  <c r="AN21" i="53"/>
  <c r="AM21" i="53"/>
  <c r="AL21" i="53"/>
  <c r="G654" i="57" s="1"/>
  <c r="I654" i="57" s="1"/>
  <c r="AK21" i="53"/>
  <c r="AJ21" i="53"/>
  <c r="AI21" i="53"/>
  <c r="AH21" i="53"/>
  <c r="G650" i="57" s="1"/>
  <c r="I650" i="57" s="1"/>
  <c r="AG21" i="53"/>
  <c r="AF21" i="53"/>
  <c r="AE21" i="53"/>
  <c r="AD21" i="53"/>
  <c r="AC21" i="53"/>
  <c r="AB21" i="53"/>
  <c r="AA21" i="53"/>
  <c r="Z21" i="53"/>
  <c r="Y21" i="53"/>
  <c r="AG24" i="14" s="1"/>
  <c r="X21" i="53"/>
  <c r="W21" i="53"/>
  <c r="G639" i="57" s="1"/>
  <c r="I639" i="57" s="1"/>
  <c r="V21" i="53"/>
  <c r="U21" i="53"/>
  <c r="T21" i="53"/>
  <c r="S21" i="53"/>
  <c r="R21" i="53"/>
  <c r="Q21" i="53"/>
  <c r="G633" i="57" s="1"/>
  <c r="I633" i="57" s="1"/>
  <c r="P21" i="53"/>
  <c r="O21" i="53"/>
  <c r="N21" i="53"/>
  <c r="M21" i="53"/>
  <c r="L21" i="53"/>
  <c r="K21" i="53"/>
  <c r="J21" i="53"/>
  <c r="I21" i="53"/>
  <c r="G625" i="57" s="1"/>
  <c r="I625" i="57" s="1"/>
  <c r="H21" i="53"/>
  <c r="G21" i="53"/>
  <c r="FH20" i="53"/>
  <c r="C577" i="57" s="1"/>
  <c r="FG20" i="53"/>
  <c r="C576" i="57" s="1"/>
  <c r="FF20" i="53"/>
  <c r="C575" i="57" s="1"/>
  <c r="FB20" i="53"/>
  <c r="FA20" i="53"/>
  <c r="EZ20" i="53"/>
  <c r="EY20" i="53"/>
  <c r="EX20" i="53"/>
  <c r="EW20" i="53"/>
  <c r="EV20" i="53"/>
  <c r="G563" i="57" s="1"/>
  <c r="I563" i="57" s="1"/>
  <c r="EU20" i="53"/>
  <c r="ET20" i="53"/>
  <c r="EQ20" i="53"/>
  <c r="EP20" i="53"/>
  <c r="EO20" i="53"/>
  <c r="EN20" i="53"/>
  <c r="G555" i="57" s="1"/>
  <c r="I555" i="57" s="1"/>
  <c r="EM20" i="53"/>
  <c r="EL20" i="53"/>
  <c r="EK20" i="53"/>
  <c r="EJ20" i="53"/>
  <c r="EI20" i="53"/>
  <c r="EH20" i="53"/>
  <c r="EG20" i="53"/>
  <c r="EF20" i="53"/>
  <c r="EE20" i="53"/>
  <c r="ED20" i="53"/>
  <c r="G545" i="57" s="1"/>
  <c r="I545" i="57" s="1"/>
  <c r="EC20" i="53"/>
  <c r="EB20" i="53"/>
  <c r="EA20" i="53"/>
  <c r="DZ20" i="53"/>
  <c r="DY20" i="53"/>
  <c r="DX20" i="53"/>
  <c r="G539" i="57" s="1"/>
  <c r="I539" i="57" s="1"/>
  <c r="DW20" i="53"/>
  <c r="DV20" i="53"/>
  <c r="DU20" i="53"/>
  <c r="DT20" i="53"/>
  <c r="DS20" i="53"/>
  <c r="G534" i="57" s="1"/>
  <c r="I534" i="57" s="1"/>
  <c r="DR20" i="53"/>
  <c r="DQ20" i="53"/>
  <c r="DP20" i="53"/>
  <c r="DN20" i="53"/>
  <c r="DM20" i="53"/>
  <c r="DL20" i="53"/>
  <c r="G527" i="57" s="1"/>
  <c r="I527" i="57" s="1"/>
  <c r="DK20" i="53"/>
  <c r="DJ20" i="53"/>
  <c r="DI20" i="53"/>
  <c r="DH20" i="53"/>
  <c r="DG20" i="53"/>
  <c r="DF20" i="53"/>
  <c r="DE20" i="53"/>
  <c r="DD20" i="53"/>
  <c r="DC20" i="53"/>
  <c r="AK23" i="14" s="1"/>
  <c r="DB20" i="53"/>
  <c r="DA20" i="53"/>
  <c r="CZ20" i="53"/>
  <c r="CY20" i="53"/>
  <c r="CX20" i="53"/>
  <c r="CW20" i="53"/>
  <c r="CV20" i="53"/>
  <c r="CU20" i="53"/>
  <c r="CT20" i="53"/>
  <c r="CS20" i="53"/>
  <c r="CR20" i="53"/>
  <c r="CQ20" i="53"/>
  <c r="CP20" i="53"/>
  <c r="CO20" i="53"/>
  <c r="G504" i="57" s="1"/>
  <c r="I504" i="57" s="1"/>
  <c r="CN20" i="53"/>
  <c r="CM20" i="53"/>
  <c r="CL20" i="53"/>
  <c r="CK20" i="53"/>
  <c r="CJ20" i="53"/>
  <c r="G499" i="57" s="1"/>
  <c r="I499" i="57" s="1"/>
  <c r="CI20" i="53"/>
  <c r="CH20" i="53"/>
  <c r="CF20" i="53"/>
  <c r="CE20" i="53"/>
  <c r="CD20" i="53"/>
  <c r="CC20" i="53"/>
  <c r="CB20" i="53"/>
  <c r="CA20" i="53"/>
  <c r="BZ20" i="53"/>
  <c r="BY20" i="53"/>
  <c r="BX20" i="53"/>
  <c r="BW20" i="53"/>
  <c r="BV20" i="53"/>
  <c r="BU20" i="53"/>
  <c r="BT20" i="53"/>
  <c r="BS20" i="53"/>
  <c r="G482" i="57" s="1"/>
  <c r="I482" i="57" s="1"/>
  <c r="BR20" i="53"/>
  <c r="BQ20" i="53"/>
  <c r="BP20" i="53"/>
  <c r="BO20" i="53"/>
  <c r="BN20" i="53"/>
  <c r="BM20" i="53"/>
  <c r="BL20" i="53"/>
  <c r="G475" i="57" s="1"/>
  <c r="I475" i="57" s="1"/>
  <c r="BK20" i="53"/>
  <c r="BI20" i="53"/>
  <c r="BH20" i="53"/>
  <c r="BG20" i="53"/>
  <c r="BF20" i="53"/>
  <c r="BE20" i="53"/>
  <c r="G468" i="57" s="1"/>
  <c r="I468" i="57" s="1"/>
  <c r="BD20" i="53"/>
  <c r="BC20" i="53"/>
  <c r="BB20" i="53"/>
  <c r="BA20" i="53"/>
  <c r="G464" i="57" s="1"/>
  <c r="I464" i="57" s="1"/>
  <c r="AZ20" i="53"/>
  <c r="AY20" i="53"/>
  <c r="AX20" i="53"/>
  <c r="AW20" i="53"/>
  <c r="AV20" i="53"/>
  <c r="AU20" i="53"/>
  <c r="G458" i="57" s="1"/>
  <c r="I458" i="57" s="1"/>
  <c r="AT20" i="53"/>
  <c r="AS20" i="53"/>
  <c r="AR20" i="53"/>
  <c r="AQ20" i="53"/>
  <c r="AP20" i="53"/>
  <c r="AN20" i="53"/>
  <c r="AM20" i="53"/>
  <c r="G450" i="57" s="1"/>
  <c r="I450" i="57" s="1"/>
  <c r="AL20" i="53"/>
  <c r="AK20" i="53"/>
  <c r="G448" i="57" s="1"/>
  <c r="I448" i="57" s="1"/>
  <c r="AJ20" i="53"/>
  <c r="AI20" i="53"/>
  <c r="AH20" i="53"/>
  <c r="G445" i="57" s="1"/>
  <c r="I445" i="57" s="1"/>
  <c r="AG20" i="53"/>
  <c r="AF20" i="53"/>
  <c r="AE20" i="53"/>
  <c r="AD20" i="53"/>
  <c r="AC20" i="53"/>
  <c r="G440" i="57" s="1"/>
  <c r="I440" i="57" s="1"/>
  <c r="AB20" i="53"/>
  <c r="AA20" i="53"/>
  <c r="Z20" i="53"/>
  <c r="G437" i="57" s="1"/>
  <c r="I437" i="57" s="1"/>
  <c r="X20" i="53"/>
  <c r="W20" i="53"/>
  <c r="V20" i="53"/>
  <c r="U20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H19" i="53"/>
  <c r="C372" i="57" s="1"/>
  <c r="FG19" i="53"/>
  <c r="C371" i="57" s="1"/>
  <c r="FF19" i="53"/>
  <c r="C370" i="57" s="1"/>
  <c r="FB19" i="53"/>
  <c r="FA19" i="53"/>
  <c r="EZ19" i="53"/>
  <c r="G362" i="57" s="1"/>
  <c r="I362" i="57" s="1"/>
  <c r="EY19" i="53"/>
  <c r="G361" i="57" s="1"/>
  <c r="I361" i="57" s="1"/>
  <c r="EX19" i="53"/>
  <c r="EW19" i="53"/>
  <c r="EV19" i="53"/>
  <c r="EU19" i="53"/>
  <c r="ET19" i="53"/>
  <c r="G356" i="57" s="1"/>
  <c r="I356" i="57" s="1"/>
  <c r="EQ19" i="53"/>
  <c r="EP19" i="53"/>
  <c r="EO19" i="53"/>
  <c r="EN19" i="53"/>
  <c r="EM19" i="53"/>
  <c r="EL19" i="53"/>
  <c r="EK19" i="53"/>
  <c r="G347" i="57" s="1"/>
  <c r="I347" i="57" s="1"/>
  <c r="EJ19" i="53"/>
  <c r="EI19" i="53"/>
  <c r="EH19" i="53"/>
  <c r="EG19" i="53"/>
  <c r="G343" i="57" s="1"/>
  <c r="I343" i="57" s="1"/>
  <c r="EF19" i="53"/>
  <c r="EE19" i="53"/>
  <c r="ED19" i="53"/>
  <c r="EC19" i="53"/>
  <c r="EB19" i="53"/>
  <c r="EA19" i="53"/>
  <c r="DZ19" i="53"/>
  <c r="DY19" i="53"/>
  <c r="DX19" i="53"/>
  <c r="DW19" i="53"/>
  <c r="DV19" i="53"/>
  <c r="DU19" i="53"/>
  <c r="DT19" i="53"/>
  <c r="G330" i="57" s="1"/>
  <c r="I330" i="57" s="1"/>
  <c r="DS19" i="53"/>
  <c r="DR19" i="53"/>
  <c r="DQ19" i="53"/>
  <c r="DP19" i="53"/>
  <c r="DN19" i="53"/>
  <c r="DM19" i="53"/>
  <c r="G323" i="57" s="1"/>
  <c r="I323" i="57" s="1"/>
  <c r="DL19" i="53"/>
  <c r="DK19" i="53"/>
  <c r="DJ19" i="53"/>
  <c r="DI19" i="53"/>
  <c r="DH19" i="53"/>
  <c r="DG19" i="53"/>
  <c r="DF19" i="53"/>
  <c r="DE19" i="53"/>
  <c r="DD19" i="53"/>
  <c r="DB19" i="53"/>
  <c r="DA19" i="53"/>
  <c r="CZ19" i="53"/>
  <c r="CY19" i="53"/>
  <c r="CX19" i="53"/>
  <c r="CW19" i="53"/>
  <c r="CV19" i="53"/>
  <c r="CU19" i="53"/>
  <c r="CT19" i="53"/>
  <c r="CS19" i="53"/>
  <c r="CR19" i="53"/>
  <c r="G302" i="57" s="1"/>
  <c r="I302" i="57" s="1"/>
  <c r="CQ19" i="53"/>
  <c r="CP19" i="53"/>
  <c r="CO19" i="53"/>
  <c r="CN19" i="53"/>
  <c r="CM19" i="53"/>
  <c r="CL19" i="53"/>
  <c r="G296" i="57" s="1"/>
  <c r="I296" i="57" s="1"/>
  <c r="CK19" i="53"/>
  <c r="CJ19" i="53"/>
  <c r="G294" i="57" s="1"/>
  <c r="I294" i="57" s="1"/>
  <c r="CI19" i="53"/>
  <c r="CH19" i="53"/>
  <c r="CF19" i="53"/>
  <c r="CE19" i="53"/>
  <c r="CD19" i="53"/>
  <c r="CC19" i="53"/>
  <c r="CB19" i="53"/>
  <c r="G286" i="57" s="1"/>
  <c r="I286" i="57" s="1"/>
  <c r="CA19" i="53"/>
  <c r="BZ19" i="53"/>
  <c r="G284" i="57" s="1"/>
  <c r="I284" i="57" s="1"/>
  <c r="BY19" i="53"/>
  <c r="BX19" i="53"/>
  <c r="BW19" i="53"/>
  <c r="BV19" i="53"/>
  <c r="BU19" i="53"/>
  <c r="BT19" i="53"/>
  <c r="BS19" i="53"/>
  <c r="BR19" i="53"/>
  <c r="BQ19" i="53"/>
  <c r="BP19" i="53"/>
  <c r="BO19" i="53"/>
  <c r="BN19" i="53"/>
  <c r="BM19" i="53"/>
  <c r="BL19" i="53"/>
  <c r="G270" i="57" s="1"/>
  <c r="I270" i="57" s="1"/>
  <c r="BK19" i="53"/>
  <c r="BI19" i="53"/>
  <c r="BH19" i="53"/>
  <c r="BG19" i="53"/>
  <c r="BF19" i="53"/>
  <c r="BE19" i="53"/>
  <c r="BD19" i="53"/>
  <c r="BC19" i="53"/>
  <c r="G261" i="57" s="1"/>
  <c r="I261" i="57" s="1"/>
  <c r="BB19" i="53"/>
  <c r="G260" i="57" s="1"/>
  <c r="I260" i="57" s="1"/>
  <c r="BA19" i="53"/>
  <c r="AZ19" i="53"/>
  <c r="G258" i="57" s="1"/>
  <c r="I258" i="57" s="1"/>
  <c r="AY19" i="53"/>
  <c r="AX19" i="53"/>
  <c r="AW19" i="53"/>
  <c r="AV19" i="53"/>
  <c r="AU19" i="53"/>
  <c r="AT19" i="53"/>
  <c r="AS19" i="53"/>
  <c r="AR19" i="53"/>
  <c r="AQ19" i="53"/>
  <c r="G249" i="57" s="1"/>
  <c r="I249" i="57" s="1"/>
  <c r="AP19" i="53"/>
  <c r="G248" i="57" s="1"/>
  <c r="I248" i="57" s="1"/>
  <c r="AN19" i="53"/>
  <c r="AM19" i="53"/>
  <c r="AL19" i="53"/>
  <c r="AK19" i="53"/>
  <c r="G243" i="57" s="1"/>
  <c r="I243" i="57" s="1"/>
  <c r="AJ19" i="53"/>
  <c r="AI19" i="53"/>
  <c r="AH19" i="53"/>
  <c r="AG19" i="53"/>
  <c r="AF19" i="53"/>
  <c r="AE19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G221" i="57" s="1"/>
  <c r="I221" i="57" s="1"/>
  <c r="N19" i="53"/>
  <c r="M19" i="53"/>
  <c r="G219" i="57" s="1"/>
  <c r="I219" i="57" s="1"/>
  <c r="L19" i="53"/>
  <c r="K19" i="53"/>
  <c r="G217" i="57" s="1"/>
  <c r="I217" i="57" s="1"/>
  <c r="J19" i="53"/>
  <c r="I19" i="53"/>
  <c r="H19" i="53"/>
  <c r="G19" i="53"/>
  <c r="FH18" i="53"/>
  <c r="C167" i="57" s="1"/>
  <c r="FG18" i="53"/>
  <c r="C166" i="57" s="1"/>
  <c r="FF18" i="53"/>
  <c r="C165" i="57" s="1"/>
  <c r="FB18" i="53"/>
  <c r="FA18" i="53"/>
  <c r="EZ18" i="53"/>
  <c r="EY18" i="53"/>
  <c r="EX18" i="53"/>
  <c r="EW18" i="53"/>
  <c r="EV18" i="53"/>
  <c r="EU18" i="53"/>
  <c r="G152" i="57" s="1"/>
  <c r="I152" i="57" s="1"/>
  <c r="ET18" i="53"/>
  <c r="EQ18" i="53"/>
  <c r="EP18" i="53"/>
  <c r="EO18" i="53"/>
  <c r="EN18" i="53"/>
  <c r="EM18" i="53"/>
  <c r="EL18" i="53"/>
  <c r="EK18" i="53"/>
  <c r="G142" i="57" s="1"/>
  <c r="I142" i="57" s="1"/>
  <c r="EJ18" i="53"/>
  <c r="EI18" i="53"/>
  <c r="G140" i="57" s="1"/>
  <c r="I140" i="57" s="1"/>
  <c r="EH18" i="53"/>
  <c r="EG18" i="53"/>
  <c r="EF18" i="53"/>
  <c r="EE18" i="53"/>
  <c r="G136" i="57" s="1"/>
  <c r="I136" i="57" s="1"/>
  <c r="ED18" i="53"/>
  <c r="EC18" i="53"/>
  <c r="EB18" i="53"/>
  <c r="EA18" i="53"/>
  <c r="G132" i="57" s="1"/>
  <c r="I132" i="57" s="1"/>
  <c r="DZ18" i="53"/>
  <c r="G131" i="57" s="1"/>
  <c r="I131" i="57" s="1"/>
  <c r="DY18" i="53"/>
  <c r="DX18" i="53"/>
  <c r="DW18" i="53"/>
  <c r="G128" i="57" s="1"/>
  <c r="I128" i="57" s="1"/>
  <c r="DV18" i="53"/>
  <c r="DU18" i="53"/>
  <c r="DT18" i="53"/>
  <c r="DS18" i="53"/>
  <c r="G124" i="57" s="1"/>
  <c r="I124" i="57" s="1"/>
  <c r="DR18" i="53"/>
  <c r="G123" i="57" s="1"/>
  <c r="I123" i="57" s="1"/>
  <c r="DQ18" i="53"/>
  <c r="DP18" i="53"/>
  <c r="DN18" i="53"/>
  <c r="DM18" i="53"/>
  <c r="DL18" i="53"/>
  <c r="DK18" i="53"/>
  <c r="DJ18" i="53"/>
  <c r="DI18" i="53"/>
  <c r="DH18" i="53"/>
  <c r="DG18" i="53"/>
  <c r="DF18" i="53"/>
  <c r="DE18" i="53"/>
  <c r="DD18" i="53"/>
  <c r="DB18" i="53"/>
  <c r="DA18" i="53"/>
  <c r="CZ18" i="53"/>
  <c r="CY18" i="53"/>
  <c r="G104" i="57" s="1"/>
  <c r="I104" i="57" s="1"/>
  <c r="CX18" i="53"/>
  <c r="CW18" i="53"/>
  <c r="CV18" i="53"/>
  <c r="G101" i="57" s="1"/>
  <c r="I101" i="57" s="1"/>
  <c r="CU18" i="53"/>
  <c r="CT18" i="53"/>
  <c r="CS18" i="53"/>
  <c r="CR18" i="53"/>
  <c r="CQ18" i="53"/>
  <c r="CP18" i="53"/>
  <c r="G95" i="57" s="1"/>
  <c r="I95" i="57" s="1"/>
  <c r="CO18" i="53"/>
  <c r="CN18" i="53"/>
  <c r="CM18" i="53"/>
  <c r="CL18" i="53"/>
  <c r="CK18" i="53"/>
  <c r="CJ18" i="53"/>
  <c r="G89" i="57" s="1"/>
  <c r="I89" i="57" s="1"/>
  <c r="CI18" i="53"/>
  <c r="G88" i="57" s="1"/>
  <c r="I88" i="57" s="1"/>
  <c r="CH18" i="53"/>
  <c r="CF18" i="53"/>
  <c r="CE18" i="53"/>
  <c r="CD18" i="53"/>
  <c r="G83" i="57" s="1"/>
  <c r="I83" i="57" s="1"/>
  <c r="CC18" i="53"/>
  <c r="CB18" i="53"/>
  <c r="CA18" i="53"/>
  <c r="BZ18" i="53"/>
  <c r="BY18" i="53"/>
  <c r="BX18" i="53"/>
  <c r="BW18" i="53"/>
  <c r="BV18" i="53"/>
  <c r="BU18" i="53"/>
  <c r="BT18" i="53"/>
  <c r="BS18" i="53"/>
  <c r="BR18" i="53"/>
  <c r="BQ18" i="53"/>
  <c r="BP18" i="53"/>
  <c r="BO18" i="53"/>
  <c r="BN18" i="53"/>
  <c r="BM18" i="53"/>
  <c r="BL18" i="53"/>
  <c r="G65" i="57" s="1"/>
  <c r="I65" i="57" s="1"/>
  <c r="BK18" i="53"/>
  <c r="BI18" i="53"/>
  <c r="BH18" i="53"/>
  <c r="BG18" i="53"/>
  <c r="BF18" i="53"/>
  <c r="BE18" i="53"/>
  <c r="G58" i="57" s="1"/>
  <c r="I58" i="57" s="1"/>
  <c r="BD18" i="53"/>
  <c r="BC18" i="53"/>
  <c r="BB18" i="53"/>
  <c r="BA18" i="53"/>
  <c r="AZ18" i="53"/>
  <c r="AY18" i="53"/>
  <c r="AX18" i="53"/>
  <c r="AW18" i="53"/>
  <c r="AV18" i="53"/>
  <c r="AU18" i="53"/>
  <c r="G48" i="57" s="1"/>
  <c r="I48" i="57" s="1"/>
  <c r="AT18" i="53"/>
  <c r="AS18" i="53"/>
  <c r="AR18" i="53"/>
  <c r="AQ18" i="53"/>
  <c r="AP18" i="53"/>
  <c r="AN18" i="53"/>
  <c r="AM18" i="53"/>
  <c r="AL18" i="53"/>
  <c r="AK18" i="53"/>
  <c r="G38" i="57" s="1"/>
  <c r="I38" i="57" s="1"/>
  <c r="AJ18" i="53"/>
  <c r="G37" i="57" s="1"/>
  <c r="I37" i="57" s="1"/>
  <c r="AI18" i="53"/>
  <c r="AH18" i="53"/>
  <c r="AG18" i="53"/>
  <c r="AF18" i="53"/>
  <c r="AE18" i="53"/>
  <c r="AD18" i="53"/>
  <c r="AC18" i="53"/>
  <c r="AB18" i="53"/>
  <c r="AA18" i="53"/>
  <c r="Z18" i="53"/>
  <c r="X18" i="53"/>
  <c r="G25" i="57" s="1"/>
  <c r="I25" i="57" s="1"/>
  <c r="W18" i="53"/>
  <c r="G24" i="57" s="1"/>
  <c r="I24" i="57" s="1"/>
  <c r="V18" i="53"/>
  <c r="U18" i="53"/>
  <c r="T18" i="53"/>
  <c r="S18" i="53"/>
  <c r="R18" i="53"/>
  <c r="Q18" i="53"/>
  <c r="P18" i="53"/>
  <c r="O18" i="53"/>
  <c r="N18" i="53"/>
  <c r="M18" i="53"/>
  <c r="L18" i="53"/>
  <c r="K18" i="53"/>
  <c r="J18" i="53"/>
  <c r="I18" i="53"/>
  <c r="G10" i="57" s="1"/>
  <c r="I10" i="57" s="1"/>
  <c r="H18" i="53"/>
  <c r="G18" i="53"/>
  <c r="G8" i="57" s="1"/>
  <c r="I8" i="57" s="1"/>
  <c r="G930" i="56"/>
  <c r="I923" i="56"/>
  <c r="I919" i="56"/>
  <c r="C905" i="56"/>
  <c r="C904" i="56"/>
  <c r="C903" i="56"/>
  <c r="G894" i="56"/>
  <c r="I887" i="56"/>
  <c r="I884" i="56"/>
  <c r="I883" i="56"/>
  <c r="I882" i="56"/>
  <c r="I881" i="56"/>
  <c r="C869" i="56"/>
  <c r="C868" i="56"/>
  <c r="G858" i="56"/>
  <c r="I851" i="56"/>
  <c r="I850" i="56"/>
  <c r="I843" i="56"/>
  <c r="C833" i="56"/>
  <c r="C832" i="56"/>
  <c r="G822" i="56"/>
  <c r="I815" i="56"/>
  <c r="I814" i="56"/>
  <c r="I812" i="56"/>
  <c r="I811" i="56"/>
  <c r="C797" i="56"/>
  <c r="C796" i="56"/>
  <c r="G786" i="56"/>
  <c r="I779" i="56"/>
  <c r="I772" i="56"/>
  <c r="I771" i="56"/>
  <c r="C761" i="56"/>
  <c r="C760" i="56"/>
  <c r="G750" i="56"/>
  <c r="I743" i="56"/>
  <c r="I737" i="56"/>
  <c r="C725" i="56"/>
  <c r="C724" i="56"/>
  <c r="G714" i="56"/>
  <c r="I707" i="56"/>
  <c r="I706" i="56"/>
  <c r="I705" i="56"/>
  <c r="I704" i="56"/>
  <c r="I703" i="56"/>
  <c r="C689" i="56"/>
  <c r="C688" i="56"/>
  <c r="G678" i="56"/>
  <c r="I671" i="56"/>
  <c r="I668" i="56"/>
  <c r="I667" i="56"/>
  <c r="C653" i="56"/>
  <c r="C652" i="56"/>
  <c r="G642" i="56"/>
  <c r="I635" i="56"/>
  <c r="I632" i="56"/>
  <c r="I628" i="56"/>
  <c r="I627" i="56"/>
  <c r="C617" i="56"/>
  <c r="C616" i="56"/>
  <c r="G606" i="56"/>
  <c r="I599" i="56"/>
  <c r="I598" i="56"/>
  <c r="I597" i="56"/>
  <c r="I592" i="56"/>
  <c r="I590" i="56"/>
  <c r="C581" i="56"/>
  <c r="C580" i="56"/>
  <c r="G570" i="56"/>
  <c r="I563" i="56"/>
  <c r="I558" i="56"/>
  <c r="I555" i="56"/>
  <c r="C545" i="56"/>
  <c r="C544" i="56"/>
  <c r="G534" i="56"/>
  <c r="I527" i="56"/>
  <c r="I526" i="56"/>
  <c r="I520" i="56"/>
  <c r="I519" i="56"/>
  <c r="C509" i="56"/>
  <c r="C508" i="56"/>
  <c r="G498" i="56"/>
  <c r="I491" i="56"/>
  <c r="I488" i="56"/>
  <c r="I486" i="56"/>
  <c r="I485" i="56"/>
  <c r="I484" i="56"/>
  <c r="C473" i="56"/>
  <c r="C472" i="56"/>
  <c r="G462" i="56"/>
  <c r="I455" i="56"/>
  <c r="I451" i="56"/>
  <c r="I449" i="56"/>
  <c r="I448" i="56"/>
  <c r="I447" i="56"/>
  <c r="C437" i="56"/>
  <c r="C436" i="56"/>
  <c r="G426" i="56"/>
  <c r="I419" i="56"/>
  <c r="I417" i="56"/>
  <c r="I415" i="56"/>
  <c r="I414" i="56"/>
  <c r="I411" i="56"/>
  <c r="C401" i="56"/>
  <c r="C400" i="56"/>
  <c r="G390" i="56"/>
  <c r="I383" i="56"/>
  <c r="I382" i="56"/>
  <c r="I380" i="56"/>
  <c r="I377" i="56"/>
  <c r="C365" i="56"/>
  <c r="C364" i="56"/>
  <c r="G354" i="56"/>
  <c r="I347" i="56"/>
  <c r="I343" i="56"/>
  <c r="I340" i="56"/>
  <c r="C329" i="56"/>
  <c r="C328" i="56"/>
  <c r="G318" i="56"/>
  <c r="I311" i="56"/>
  <c r="I310" i="56"/>
  <c r="I304" i="56"/>
  <c r="I303" i="56"/>
  <c r="C293" i="56"/>
  <c r="C292" i="56"/>
  <c r="G282" i="56"/>
  <c r="I275" i="56"/>
  <c r="I270" i="56"/>
  <c r="C257" i="56"/>
  <c r="C256" i="56"/>
  <c r="G246" i="56"/>
  <c r="I239" i="56"/>
  <c r="I233" i="56"/>
  <c r="I232" i="56"/>
  <c r="I231" i="56"/>
  <c r="C221" i="56"/>
  <c r="C220" i="56"/>
  <c r="G210" i="56"/>
  <c r="I203" i="56"/>
  <c r="I201" i="56"/>
  <c r="C185" i="56"/>
  <c r="C184" i="56"/>
  <c r="G174" i="56"/>
  <c r="I167" i="56"/>
  <c r="I164" i="56"/>
  <c r="I162" i="56"/>
  <c r="I161" i="56"/>
  <c r="C149" i="56"/>
  <c r="C148" i="56"/>
  <c r="G138" i="56"/>
  <c r="I131" i="56"/>
  <c r="I124" i="56"/>
  <c r="C113" i="56"/>
  <c r="C112" i="56"/>
  <c r="G102" i="56"/>
  <c r="I95" i="56"/>
  <c r="I87" i="56"/>
  <c r="C77" i="56"/>
  <c r="C76" i="56"/>
  <c r="G66" i="56"/>
  <c r="I59" i="56"/>
  <c r="I58" i="56"/>
  <c r="I57" i="56"/>
  <c r="I56" i="56"/>
  <c r="I55" i="56"/>
  <c r="I54" i="56"/>
  <c r="C41" i="56"/>
  <c r="C40" i="56"/>
  <c r="G29" i="56"/>
  <c r="I22" i="56"/>
  <c r="I19" i="56"/>
  <c r="I17" i="56"/>
  <c r="I14" i="56"/>
  <c r="C4" i="56"/>
  <c r="C3" i="56"/>
  <c r="G930" i="55"/>
  <c r="I923" i="55"/>
  <c r="I921" i="55"/>
  <c r="I913" i="55"/>
  <c r="C905" i="55"/>
  <c r="C904" i="55"/>
  <c r="C903" i="55"/>
  <c r="G894" i="55"/>
  <c r="I887" i="55"/>
  <c r="I881" i="55"/>
  <c r="C869" i="55"/>
  <c r="C868" i="55"/>
  <c r="G858" i="55"/>
  <c r="I851" i="55"/>
  <c r="I850" i="55"/>
  <c r="C833" i="55"/>
  <c r="C832" i="55"/>
  <c r="G822" i="55"/>
  <c r="I815" i="55"/>
  <c r="I807" i="55"/>
  <c r="C797" i="55"/>
  <c r="C796" i="55"/>
  <c r="G786" i="55"/>
  <c r="I779" i="55"/>
  <c r="I773" i="55"/>
  <c r="I772" i="55"/>
  <c r="C761" i="55"/>
  <c r="C760" i="55"/>
  <c r="G750" i="55"/>
  <c r="I743" i="55"/>
  <c r="I738" i="55"/>
  <c r="I737" i="55"/>
  <c r="C725" i="55"/>
  <c r="C724" i="55"/>
  <c r="G714" i="55"/>
  <c r="I707" i="55"/>
  <c r="I703" i="55"/>
  <c r="I698" i="55"/>
  <c r="C689" i="55"/>
  <c r="C688" i="55"/>
  <c r="G678" i="55"/>
  <c r="I671" i="55"/>
  <c r="I670" i="55"/>
  <c r="C653" i="55"/>
  <c r="C652" i="55"/>
  <c r="G642" i="55"/>
  <c r="I635" i="55"/>
  <c r="I628" i="55"/>
  <c r="I627" i="55"/>
  <c r="C617" i="55"/>
  <c r="C616" i="55"/>
  <c r="G606" i="55"/>
  <c r="I599" i="55"/>
  <c r="I591" i="55"/>
  <c r="I590" i="55"/>
  <c r="C581" i="55"/>
  <c r="C580" i="55"/>
  <c r="G570" i="55"/>
  <c r="I563" i="55"/>
  <c r="I558" i="55"/>
  <c r="I557" i="55"/>
  <c r="C545" i="55"/>
  <c r="C544" i="55"/>
  <c r="G534" i="55"/>
  <c r="I527" i="55"/>
  <c r="I526" i="55"/>
  <c r="I523" i="55"/>
  <c r="C509" i="55"/>
  <c r="C508" i="55"/>
  <c r="G498" i="55"/>
  <c r="I491" i="55"/>
  <c r="I488" i="55"/>
  <c r="C473" i="55"/>
  <c r="C472" i="55"/>
  <c r="G462" i="55"/>
  <c r="I455" i="55"/>
  <c r="I453" i="55"/>
  <c r="C437" i="55"/>
  <c r="C436" i="55"/>
  <c r="G426" i="55"/>
  <c r="I419" i="55"/>
  <c r="I418" i="55"/>
  <c r="I417" i="55"/>
  <c r="C401" i="55"/>
  <c r="C400" i="55"/>
  <c r="G390" i="55"/>
  <c r="I383" i="55"/>
  <c r="I380" i="55"/>
  <c r="I375" i="55"/>
  <c r="C365" i="55"/>
  <c r="C364" i="55"/>
  <c r="G354" i="55"/>
  <c r="I347" i="55"/>
  <c r="I343" i="55"/>
  <c r="I340" i="55"/>
  <c r="I339" i="55"/>
  <c r="C329" i="55"/>
  <c r="C328" i="55"/>
  <c r="G318" i="55"/>
  <c r="I311" i="55"/>
  <c r="I305" i="55"/>
  <c r="C293" i="55"/>
  <c r="C292" i="55"/>
  <c r="G282" i="55"/>
  <c r="I275" i="55"/>
  <c r="I270" i="55"/>
  <c r="I269" i="55"/>
  <c r="C257" i="55"/>
  <c r="C256" i="55"/>
  <c r="G246" i="55"/>
  <c r="I239" i="55"/>
  <c r="I235" i="55"/>
  <c r="I234" i="55"/>
  <c r="I233" i="55"/>
  <c r="C221" i="55"/>
  <c r="C220" i="55"/>
  <c r="G210" i="55"/>
  <c r="I203" i="55"/>
  <c r="I200" i="55"/>
  <c r="C185" i="55"/>
  <c r="C184" i="55"/>
  <c r="G174" i="55"/>
  <c r="I167" i="55"/>
  <c r="I165" i="55"/>
  <c r="C149" i="55"/>
  <c r="C148" i="55"/>
  <c r="G138" i="55"/>
  <c r="I131" i="55"/>
  <c r="I130" i="55"/>
  <c r="I129" i="55"/>
  <c r="C113" i="55"/>
  <c r="C112" i="55"/>
  <c r="G102" i="55"/>
  <c r="I95" i="55"/>
  <c r="I93" i="55"/>
  <c r="I92" i="55"/>
  <c r="I90" i="55"/>
  <c r="I87" i="55"/>
  <c r="C77" i="55"/>
  <c r="C76" i="55"/>
  <c r="G66" i="55"/>
  <c r="I59" i="55"/>
  <c r="I57" i="55"/>
  <c r="I56" i="55"/>
  <c r="I52" i="55"/>
  <c r="C41" i="55"/>
  <c r="C40" i="55"/>
  <c r="G29" i="55"/>
  <c r="I22" i="55"/>
  <c r="I16" i="55"/>
  <c r="I15" i="55"/>
  <c r="C4" i="55"/>
  <c r="C3" i="55"/>
  <c r="B64" i="54"/>
  <c r="FD61" i="54"/>
  <c r="FC61" i="54"/>
  <c r="ER61" i="54"/>
  <c r="DC61" i="54"/>
  <c r="CG61" i="54"/>
  <c r="BJ61" i="54"/>
  <c r="AO61" i="54"/>
  <c r="Y61" i="54"/>
  <c r="ES61" i="54" s="1"/>
  <c r="C61" i="54"/>
  <c r="FD60" i="54"/>
  <c r="FC60" i="54"/>
  <c r="ER60" i="54"/>
  <c r="DC60" i="54"/>
  <c r="CG60" i="54"/>
  <c r="BJ60" i="54"/>
  <c r="AO60" i="54"/>
  <c r="Y60" i="54"/>
  <c r="ES60" i="54" s="1"/>
  <c r="C60" i="54"/>
  <c r="FD59" i="54"/>
  <c r="FC59" i="54"/>
  <c r="ER59" i="54"/>
  <c r="DC59" i="54"/>
  <c r="CG59" i="54"/>
  <c r="BJ59" i="54"/>
  <c r="AO59" i="54"/>
  <c r="Y59" i="54"/>
  <c r="ES59" i="54" s="1"/>
  <c r="C59" i="54"/>
  <c r="FD58" i="54"/>
  <c r="FC58" i="54"/>
  <c r="ER58" i="54"/>
  <c r="DC58" i="54"/>
  <c r="CG58" i="54"/>
  <c r="BJ58" i="54"/>
  <c r="AO58" i="54"/>
  <c r="Y58" i="54"/>
  <c r="ES58" i="54" s="1"/>
  <c r="C58" i="54"/>
  <c r="FD57" i="54"/>
  <c r="FC57" i="54"/>
  <c r="ER57" i="54"/>
  <c r="DC57" i="54"/>
  <c r="CG57" i="54"/>
  <c r="BJ57" i="54"/>
  <c r="AO57" i="54"/>
  <c r="Y57" i="54"/>
  <c r="ES57" i="54" s="1"/>
  <c r="C57" i="54"/>
  <c r="FD56" i="54"/>
  <c r="FC56" i="54"/>
  <c r="ES56" i="54"/>
  <c r="ER56" i="54"/>
  <c r="DC56" i="54"/>
  <c r="CG56" i="54"/>
  <c r="BJ56" i="54"/>
  <c r="AO56" i="54"/>
  <c r="Y56" i="54"/>
  <c r="C56" i="54"/>
  <c r="FD55" i="54"/>
  <c r="FC55" i="54"/>
  <c r="ES55" i="54"/>
  <c r="ER55" i="54"/>
  <c r="DC55" i="54"/>
  <c r="CG55" i="54"/>
  <c r="BJ55" i="54"/>
  <c r="AO55" i="54"/>
  <c r="Y55" i="54"/>
  <c r="C55" i="54"/>
  <c r="FD54" i="54"/>
  <c r="FC54" i="54"/>
  <c r="ER54" i="54"/>
  <c r="DC54" i="54"/>
  <c r="CG54" i="54"/>
  <c r="BJ54" i="54"/>
  <c r="AO54" i="54"/>
  <c r="Y54" i="54"/>
  <c r="ES54" i="54" s="1"/>
  <c r="C54" i="54"/>
  <c r="C53" i="54"/>
  <c r="C52" i="54"/>
  <c r="C51" i="54"/>
  <c r="C50" i="54"/>
  <c r="C49" i="54"/>
  <c r="C43" i="54"/>
  <c r="Q7" i="54"/>
  <c r="D7" i="54"/>
  <c r="Q6" i="54"/>
  <c r="D6" i="54"/>
  <c r="B64" i="53"/>
  <c r="FD61" i="53"/>
  <c r="FC61" i="53"/>
  <c r="ER61" i="53"/>
  <c r="DC61" i="53"/>
  <c r="CG61" i="53"/>
  <c r="BJ61" i="53"/>
  <c r="AO61" i="53"/>
  <c r="Y61" i="53"/>
  <c r="ES61" i="53" s="1"/>
  <c r="C61" i="53"/>
  <c r="FD60" i="53"/>
  <c r="FC60" i="53"/>
  <c r="ER60" i="53"/>
  <c r="DC60" i="53"/>
  <c r="ES60" i="53" s="1"/>
  <c r="CG60" i="53"/>
  <c r="BJ60" i="53"/>
  <c r="AO60" i="53"/>
  <c r="Y60" i="53"/>
  <c r="C60" i="53"/>
  <c r="FD59" i="53"/>
  <c r="FC59" i="53"/>
  <c r="ER59" i="53"/>
  <c r="DC59" i="53"/>
  <c r="CG59" i="53"/>
  <c r="BJ59" i="53"/>
  <c r="AO59" i="53"/>
  <c r="Y59" i="53"/>
  <c r="ES59" i="53" s="1"/>
  <c r="C59" i="53"/>
  <c r="FD58" i="53"/>
  <c r="FC58" i="53"/>
  <c r="ER58" i="53"/>
  <c r="DC58" i="53"/>
  <c r="CG58" i="53"/>
  <c r="BJ58" i="53"/>
  <c r="AO58" i="53"/>
  <c r="Y58" i="53"/>
  <c r="ES58" i="53" s="1"/>
  <c r="C58" i="53"/>
  <c r="FD57" i="53"/>
  <c r="FC57" i="53"/>
  <c r="ER57" i="53"/>
  <c r="DC57" i="53"/>
  <c r="CG57" i="53"/>
  <c r="BJ57" i="53"/>
  <c r="ES57" i="53" s="1"/>
  <c r="AO57" i="53"/>
  <c r="Y57" i="53"/>
  <c r="C57" i="53"/>
  <c r="FD56" i="53"/>
  <c r="FC56" i="53"/>
  <c r="ER56" i="53"/>
  <c r="DC56" i="53"/>
  <c r="CG56" i="53"/>
  <c r="BJ56" i="53"/>
  <c r="AO56" i="53"/>
  <c r="Y56" i="53"/>
  <c r="ES56" i="53" s="1"/>
  <c r="C56" i="53"/>
  <c r="FD55" i="53"/>
  <c r="FC55" i="53"/>
  <c r="ES55" i="53"/>
  <c r="ER55" i="53"/>
  <c r="DC55" i="53"/>
  <c r="CG55" i="53"/>
  <c r="BJ55" i="53"/>
  <c r="AO55" i="53"/>
  <c r="Y55" i="53"/>
  <c r="C55" i="53"/>
  <c r="FD54" i="53"/>
  <c r="FC54" i="53"/>
  <c r="ER54" i="53"/>
  <c r="DC54" i="53"/>
  <c r="CG54" i="53"/>
  <c r="BJ54" i="53"/>
  <c r="AO54" i="53"/>
  <c r="Y54" i="53"/>
  <c r="ES54" i="53" s="1"/>
  <c r="C54" i="53"/>
  <c r="C53" i="53"/>
  <c r="C52" i="53"/>
  <c r="C51" i="53"/>
  <c r="C50" i="53"/>
  <c r="C49" i="53"/>
  <c r="C43" i="53"/>
  <c r="Q7" i="53"/>
  <c r="D7" i="53"/>
  <c r="Q6" i="53"/>
  <c r="D6" i="53"/>
  <c r="G930" i="19"/>
  <c r="C930" i="19"/>
  <c r="I923" i="19"/>
  <c r="A922" i="19"/>
  <c r="G922" i="19" s="1"/>
  <c r="I922" i="19" s="1"/>
  <c r="A921" i="19"/>
  <c r="G921" i="19" s="1"/>
  <c r="I921" i="19" s="1"/>
  <c r="A920" i="19"/>
  <c r="G920" i="19" s="1"/>
  <c r="I920" i="19" s="1"/>
  <c r="A919" i="19"/>
  <c r="G919" i="19" s="1"/>
  <c r="I919" i="19" s="1"/>
  <c r="A918" i="19"/>
  <c r="G918" i="19" s="1"/>
  <c r="I918" i="19" s="1"/>
  <c r="A917" i="19"/>
  <c r="G917" i="19" s="1"/>
  <c r="I917" i="19" s="1"/>
  <c r="A916" i="19"/>
  <c r="G916" i="19" s="1"/>
  <c r="I916" i="19" s="1"/>
  <c r="A915" i="19"/>
  <c r="G915" i="19" s="1"/>
  <c r="I915" i="19" s="1"/>
  <c r="A914" i="19"/>
  <c r="G914" i="19" s="1"/>
  <c r="I914" i="19" s="1"/>
  <c r="A913" i="19"/>
  <c r="G913" i="19" s="1"/>
  <c r="I913" i="19" s="1"/>
  <c r="A912" i="19"/>
  <c r="G912" i="19" s="1"/>
  <c r="I912" i="19" s="1"/>
  <c r="A911" i="19"/>
  <c r="A910" i="19"/>
  <c r="A909" i="19"/>
  <c r="G909" i="19" s="1"/>
  <c r="I909" i="19" s="1"/>
  <c r="A908" i="19"/>
  <c r="C905" i="19"/>
  <c r="C904" i="19"/>
  <c r="C903" i="19"/>
  <c r="G894" i="19"/>
  <c r="I887" i="19"/>
  <c r="A886" i="19"/>
  <c r="G886" i="19" s="1"/>
  <c r="I886" i="19" s="1"/>
  <c r="A885" i="19"/>
  <c r="G885" i="19" s="1"/>
  <c r="I885" i="19" s="1"/>
  <c r="A884" i="19"/>
  <c r="G884" i="19" s="1"/>
  <c r="I884" i="19" s="1"/>
  <c r="A883" i="19"/>
  <c r="G883" i="19" s="1"/>
  <c r="I883" i="19" s="1"/>
  <c r="A882" i="19"/>
  <c r="G882" i="19" s="1"/>
  <c r="I882" i="19" s="1"/>
  <c r="A881" i="19"/>
  <c r="G881" i="19" s="1"/>
  <c r="I881" i="19" s="1"/>
  <c r="A880" i="19"/>
  <c r="G880" i="19" s="1"/>
  <c r="I880" i="19" s="1"/>
  <c r="A879" i="19"/>
  <c r="G879" i="19" s="1"/>
  <c r="I879" i="19" s="1"/>
  <c r="A878" i="19"/>
  <c r="A877" i="19"/>
  <c r="A876" i="19"/>
  <c r="A875" i="19"/>
  <c r="A874" i="19"/>
  <c r="A873" i="19"/>
  <c r="A872" i="19"/>
  <c r="C869" i="19"/>
  <c r="C868" i="19"/>
  <c r="G858" i="19"/>
  <c r="I851" i="19"/>
  <c r="A850" i="19"/>
  <c r="G850" i="19" s="1"/>
  <c r="I850" i="19" s="1"/>
  <c r="A849" i="19"/>
  <c r="G849" i="19" s="1"/>
  <c r="I849" i="19" s="1"/>
  <c r="A848" i="19"/>
  <c r="G848" i="19" s="1"/>
  <c r="I848" i="19" s="1"/>
  <c r="A847" i="19"/>
  <c r="G847" i="19" s="1"/>
  <c r="I847" i="19" s="1"/>
  <c r="A846" i="19"/>
  <c r="G846" i="19" s="1"/>
  <c r="I846" i="19" s="1"/>
  <c r="A845" i="19"/>
  <c r="G845" i="19" s="1"/>
  <c r="I845" i="19" s="1"/>
  <c r="A844" i="19"/>
  <c r="G844" i="19" s="1"/>
  <c r="I844" i="19" s="1"/>
  <c r="A843" i="19"/>
  <c r="G843" i="19" s="1"/>
  <c r="I843" i="19" s="1"/>
  <c r="A842" i="19"/>
  <c r="A841" i="19"/>
  <c r="A840" i="19"/>
  <c r="A839" i="19"/>
  <c r="A838" i="19"/>
  <c r="A837" i="19"/>
  <c r="A836" i="19"/>
  <c r="C833" i="19"/>
  <c r="C832" i="19"/>
  <c r="G822" i="19"/>
  <c r="I815" i="19"/>
  <c r="A814" i="19"/>
  <c r="G814" i="19" s="1"/>
  <c r="I814" i="19" s="1"/>
  <c r="A813" i="19"/>
  <c r="G813" i="19" s="1"/>
  <c r="I813" i="19" s="1"/>
  <c r="A812" i="19"/>
  <c r="G812" i="19" s="1"/>
  <c r="I812" i="19" s="1"/>
  <c r="A811" i="19"/>
  <c r="G811" i="19" s="1"/>
  <c r="I811" i="19" s="1"/>
  <c r="A810" i="19"/>
  <c r="G810" i="19" s="1"/>
  <c r="I810" i="19" s="1"/>
  <c r="A809" i="19"/>
  <c r="G809" i="19" s="1"/>
  <c r="I809" i="19" s="1"/>
  <c r="A808" i="19"/>
  <c r="G808" i="19" s="1"/>
  <c r="I808" i="19" s="1"/>
  <c r="A807" i="19"/>
  <c r="G807" i="19" s="1"/>
  <c r="I807" i="19" s="1"/>
  <c r="A806" i="19"/>
  <c r="A805" i="19"/>
  <c r="A804" i="19"/>
  <c r="A803" i="19"/>
  <c r="A802" i="19"/>
  <c r="A801" i="19"/>
  <c r="A800" i="19"/>
  <c r="C797" i="19"/>
  <c r="C796" i="19"/>
  <c r="G786" i="19"/>
  <c r="C785" i="19"/>
  <c r="I779" i="19"/>
  <c r="A778" i="19"/>
  <c r="G778" i="19" s="1"/>
  <c r="I778" i="19" s="1"/>
  <c r="A777" i="19"/>
  <c r="G777" i="19" s="1"/>
  <c r="I777" i="19" s="1"/>
  <c r="A776" i="19"/>
  <c r="G776" i="19" s="1"/>
  <c r="I776" i="19" s="1"/>
  <c r="A775" i="19"/>
  <c r="G775" i="19" s="1"/>
  <c r="I775" i="19" s="1"/>
  <c r="A774" i="19"/>
  <c r="G774" i="19" s="1"/>
  <c r="I774" i="19" s="1"/>
  <c r="A773" i="19"/>
  <c r="G773" i="19" s="1"/>
  <c r="I773" i="19" s="1"/>
  <c r="A772" i="19"/>
  <c r="G772" i="19" s="1"/>
  <c r="I772" i="19" s="1"/>
  <c r="A771" i="19"/>
  <c r="G771" i="19" s="1"/>
  <c r="I771" i="19" s="1"/>
  <c r="A770" i="19"/>
  <c r="A769" i="19"/>
  <c r="G769" i="19" s="1"/>
  <c r="I769" i="19" s="1"/>
  <c r="A768" i="19"/>
  <c r="A767" i="19"/>
  <c r="A766" i="19"/>
  <c r="A765" i="19"/>
  <c r="A764" i="19"/>
  <c r="C761" i="19"/>
  <c r="C760" i="19"/>
  <c r="G750" i="19"/>
  <c r="C748" i="19"/>
  <c r="I743" i="19"/>
  <c r="A742" i="19"/>
  <c r="G742" i="19" s="1"/>
  <c r="I742" i="19" s="1"/>
  <c r="A741" i="19"/>
  <c r="G741" i="19" s="1"/>
  <c r="I741" i="19" s="1"/>
  <c r="A740" i="19"/>
  <c r="G740" i="19" s="1"/>
  <c r="I740" i="19" s="1"/>
  <c r="A739" i="19"/>
  <c r="G739" i="19" s="1"/>
  <c r="I739" i="19" s="1"/>
  <c r="A738" i="19"/>
  <c r="G738" i="19" s="1"/>
  <c r="I738" i="19" s="1"/>
  <c r="A737" i="19"/>
  <c r="G737" i="19" s="1"/>
  <c r="I737" i="19" s="1"/>
  <c r="A736" i="19"/>
  <c r="G736" i="19" s="1"/>
  <c r="I736" i="19" s="1"/>
  <c r="A735" i="19"/>
  <c r="G735" i="19" s="1"/>
  <c r="I735" i="19" s="1"/>
  <c r="A734" i="19"/>
  <c r="A733" i="19"/>
  <c r="A732" i="19"/>
  <c r="A731" i="19"/>
  <c r="A730" i="19"/>
  <c r="A729" i="19"/>
  <c r="A728" i="19"/>
  <c r="C725" i="19"/>
  <c r="C724" i="19"/>
  <c r="G714" i="19"/>
  <c r="I707" i="19"/>
  <c r="A706" i="19"/>
  <c r="G706" i="19" s="1"/>
  <c r="I706" i="19" s="1"/>
  <c r="A705" i="19"/>
  <c r="G705" i="19" s="1"/>
  <c r="I705" i="19" s="1"/>
  <c r="A704" i="19"/>
  <c r="G704" i="19" s="1"/>
  <c r="I704" i="19" s="1"/>
  <c r="A703" i="19"/>
  <c r="G703" i="19" s="1"/>
  <c r="I703" i="19" s="1"/>
  <c r="A702" i="19"/>
  <c r="G702" i="19" s="1"/>
  <c r="I702" i="19" s="1"/>
  <c r="A701" i="19"/>
  <c r="G701" i="19" s="1"/>
  <c r="I701" i="19" s="1"/>
  <c r="A700" i="19"/>
  <c r="G700" i="19" s="1"/>
  <c r="I700" i="19" s="1"/>
  <c r="A699" i="19"/>
  <c r="G699" i="19" s="1"/>
  <c r="I699" i="19" s="1"/>
  <c r="A698" i="19"/>
  <c r="A697" i="19"/>
  <c r="A696" i="19"/>
  <c r="G696" i="19" s="1"/>
  <c r="I696" i="19" s="1"/>
  <c r="A695" i="19"/>
  <c r="A694" i="19"/>
  <c r="A693" i="19"/>
  <c r="A692" i="19"/>
  <c r="C689" i="19"/>
  <c r="C688" i="19"/>
  <c r="G678" i="19"/>
  <c r="I671" i="19"/>
  <c r="A670" i="19"/>
  <c r="G670" i="19" s="1"/>
  <c r="I670" i="19" s="1"/>
  <c r="A669" i="19"/>
  <c r="G669" i="19" s="1"/>
  <c r="I669" i="19" s="1"/>
  <c r="A668" i="19"/>
  <c r="G668" i="19" s="1"/>
  <c r="I668" i="19" s="1"/>
  <c r="A667" i="19"/>
  <c r="G667" i="19" s="1"/>
  <c r="I667" i="19" s="1"/>
  <c r="A666" i="19"/>
  <c r="G666" i="19" s="1"/>
  <c r="I666" i="19" s="1"/>
  <c r="A665" i="19"/>
  <c r="G665" i="19" s="1"/>
  <c r="I665" i="19" s="1"/>
  <c r="A664" i="19"/>
  <c r="G664" i="19" s="1"/>
  <c r="I664" i="19" s="1"/>
  <c r="A663" i="19"/>
  <c r="G663" i="19" s="1"/>
  <c r="I663" i="19" s="1"/>
  <c r="A662" i="19"/>
  <c r="A661" i="19"/>
  <c r="A660" i="19"/>
  <c r="A659" i="19"/>
  <c r="A658" i="19"/>
  <c r="A657" i="19"/>
  <c r="A656" i="19"/>
  <c r="C653" i="19"/>
  <c r="C652" i="19"/>
  <c r="G642" i="19"/>
  <c r="C641" i="19"/>
  <c r="I635" i="19"/>
  <c r="A634" i="19"/>
  <c r="G634" i="19" s="1"/>
  <c r="I634" i="19" s="1"/>
  <c r="A633" i="19"/>
  <c r="G633" i="19" s="1"/>
  <c r="I633" i="19" s="1"/>
  <c r="A632" i="19"/>
  <c r="G632" i="19" s="1"/>
  <c r="I632" i="19" s="1"/>
  <c r="A631" i="19"/>
  <c r="G631" i="19" s="1"/>
  <c r="I631" i="19" s="1"/>
  <c r="A630" i="19"/>
  <c r="G630" i="19" s="1"/>
  <c r="I630" i="19" s="1"/>
  <c r="A629" i="19"/>
  <c r="G629" i="19" s="1"/>
  <c r="I629" i="19" s="1"/>
  <c r="A628" i="19"/>
  <c r="G628" i="19" s="1"/>
  <c r="I628" i="19" s="1"/>
  <c r="A627" i="19"/>
  <c r="G627" i="19" s="1"/>
  <c r="I627" i="19" s="1"/>
  <c r="A626" i="19"/>
  <c r="A625" i="19"/>
  <c r="A624" i="19"/>
  <c r="A623" i="19"/>
  <c r="A622" i="19"/>
  <c r="A621" i="19"/>
  <c r="A620" i="19"/>
  <c r="C617" i="19"/>
  <c r="C616" i="19"/>
  <c r="G606" i="19"/>
  <c r="C605" i="19"/>
  <c r="C604" i="19"/>
  <c r="I599" i="19"/>
  <c r="A598" i="19"/>
  <c r="G598" i="19" s="1"/>
  <c r="I598" i="19" s="1"/>
  <c r="A597" i="19"/>
  <c r="G597" i="19" s="1"/>
  <c r="I597" i="19" s="1"/>
  <c r="A596" i="19"/>
  <c r="G596" i="19" s="1"/>
  <c r="I596" i="19" s="1"/>
  <c r="A595" i="19"/>
  <c r="G595" i="19" s="1"/>
  <c r="I595" i="19" s="1"/>
  <c r="A594" i="19"/>
  <c r="G594" i="19" s="1"/>
  <c r="I594" i="19" s="1"/>
  <c r="A593" i="19"/>
  <c r="G593" i="19" s="1"/>
  <c r="I593" i="19" s="1"/>
  <c r="A592" i="19"/>
  <c r="G592" i="19" s="1"/>
  <c r="I592" i="19" s="1"/>
  <c r="A591" i="19"/>
  <c r="G591" i="19" s="1"/>
  <c r="I591" i="19" s="1"/>
  <c r="A590" i="19"/>
  <c r="A589" i="19"/>
  <c r="A588" i="19"/>
  <c r="A587" i="19"/>
  <c r="A586" i="19"/>
  <c r="A585" i="19"/>
  <c r="A584" i="19"/>
  <c r="C581" i="19"/>
  <c r="C580" i="19"/>
  <c r="G570" i="19"/>
  <c r="I563" i="19"/>
  <c r="A562" i="19"/>
  <c r="G562" i="19" s="1"/>
  <c r="I562" i="19" s="1"/>
  <c r="A561" i="19"/>
  <c r="G561" i="19" s="1"/>
  <c r="I561" i="19" s="1"/>
  <c r="A560" i="19"/>
  <c r="G560" i="19" s="1"/>
  <c r="I560" i="19" s="1"/>
  <c r="A559" i="19"/>
  <c r="G559" i="19" s="1"/>
  <c r="I559" i="19" s="1"/>
  <c r="A558" i="19"/>
  <c r="G558" i="19" s="1"/>
  <c r="I558" i="19" s="1"/>
  <c r="A557" i="19"/>
  <c r="G557" i="19" s="1"/>
  <c r="I557" i="19" s="1"/>
  <c r="A556" i="19"/>
  <c r="G556" i="19" s="1"/>
  <c r="I556" i="19" s="1"/>
  <c r="A555" i="19"/>
  <c r="G555" i="19" s="1"/>
  <c r="I555" i="19" s="1"/>
  <c r="A554" i="19"/>
  <c r="A553" i="19"/>
  <c r="A552" i="19"/>
  <c r="A551" i="19"/>
  <c r="A550" i="19"/>
  <c r="A549" i="19"/>
  <c r="A548" i="19"/>
  <c r="C545" i="19"/>
  <c r="C544" i="19"/>
  <c r="G534" i="19"/>
  <c r="C533" i="19"/>
  <c r="I527" i="19"/>
  <c r="A526" i="19"/>
  <c r="G526" i="19" s="1"/>
  <c r="I526" i="19" s="1"/>
  <c r="A525" i="19"/>
  <c r="G525" i="19" s="1"/>
  <c r="I525" i="19" s="1"/>
  <c r="A524" i="19"/>
  <c r="G524" i="19" s="1"/>
  <c r="I524" i="19" s="1"/>
  <c r="A523" i="19"/>
  <c r="G523" i="19" s="1"/>
  <c r="I523" i="19" s="1"/>
  <c r="A522" i="19"/>
  <c r="G522" i="19" s="1"/>
  <c r="I522" i="19" s="1"/>
  <c r="A521" i="19"/>
  <c r="G521" i="19" s="1"/>
  <c r="I521" i="19" s="1"/>
  <c r="A520" i="19"/>
  <c r="G520" i="19" s="1"/>
  <c r="I520" i="19" s="1"/>
  <c r="A519" i="19"/>
  <c r="G519" i="19" s="1"/>
  <c r="I519" i="19" s="1"/>
  <c r="A518" i="19"/>
  <c r="A517" i="19"/>
  <c r="A516" i="19"/>
  <c r="A515" i="19"/>
  <c r="A514" i="19"/>
  <c r="A513" i="19"/>
  <c r="A512" i="19"/>
  <c r="C509" i="19"/>
  <c r="C508" i="19"/>
  <c r="G498" i="19"/>
  <c r="I491" i="19"/>
  <c r="A490" i="19"/>
  <c r="G490" i="19" s="1"/>
  <c r="I490" i="19" s="1"/>
  <c r="A489" i="19"/>
  <c r="G489" i="19" s="1"/>
  <c r="I489" i="19" s="1"/>
  <c r="A488" i="19"/>
  <c r="G488" i="19" s="1"/>
  <c r="I488" i="19" s="1"/>
  <c r="A487" i="19"/>
  <c r="G487" i="19" s="1"/>
  <c r="I487" i="19" s="1"/>
  <c r="A486" i="19"/>
  <c r="G486" i="19" s="1"/>
  <c r="I486" i="19" s="1"/>
  <c r="A485" i="19"/>
  <c r="G485" i="19" s="1"/>
  <c r="I485" i="19" s="1"/>
  <c r="A484" i="19"/>
  <c r="G484" i="19" s="1"/>
  <c r="I484" i="19" s="1"/>
  <c r="A483" i="19"/>
  <c r="G483" i="19" s="1"/>
  <c r="I483" i="19" s="1"/>
  <c r="A482" i="19"/>
  <c r="A481" i="19"/>
  <c r="A480" i="19"/>
  <c r="A479" i="19"/>
  <c r="A478" i="19"/>
  <c r="A477" i="19"/>
  <c r="A476" i="19"/>
  <c r="C473" i="19"/>
  <c r="C472" i="19"/>
  <c r="G462" i="19"/>
  <c r="I455" i="19"/>
  <c r="A454" i="19"/>
  <c r="G454" i="19" s="1"/>
  <c r="I454" i="19" s="1"/>
  <c r="A453" i="19"/>
  <c r="G453" i="19" s="1"/>
  <c r="I453" i="19" s="1"/>
  <c r="A452" i="19"/>
  <c r="G452" i="19" s="1"/>
  <c r="I452" i="19" s="1"/>
  <c r="A451" i="19"/>
  <c r="G451" i="19" s="1"/>
  <c r="I451" i="19" s="1"/>
  <c r="A450" i="19"/>
  <c r="G450" i="19" s="1"/>
  <c r="I450" i="19" s="1"/>
  <c r="A449" i="19"/>
  <c r="G449" i="19" s="1"/>
  <c r="I449" i="19" s="1"/>
  <c r="A448" i="19"/>
  <c r="G448" i="19" s="1"/>
  <c r="I448" i="19" s="1"/>
  <c r="A447" i="19"/>
  <c r="G447" i="19" s="1"/>
  <c r="I447" i="19" s="1"/>
  <c r="A446" i="19"/>
  <c r="A445" i="19"/>
  <c r="A444" i="19"/>
  <c r="A443" i="19"/>
  <c r="A442" i="19"/>
  <c r="A441" i="19"/>
  <c r="A440" i="19"/>
  <c r="C437" i="19"/>
  <c r="C436" i="19"/>
  <c r="G426" i="19"/>
  <c r="I419" i="19"/>
  <c r="A418" i="19"/>
  <c r="G418" i="19" s="1"/>
  <c r="I418" i="19" s="1"/>
  <c r="A417" i="19"/>
  <c r="G417" i="19" s="1"/>
  <c r="I417" i="19" s="1"/>
  <c r="A416" i="19"/>
  <c r="G416" i="19" s="1"/>
  <c r="I416" i="19" s="1"/>
  <c r="A415" i="19"/>
  <c r="G415" i="19" s="1"/>
  <c r="I415" i="19" s="1"/>
  <c r="A414" i="19"/>
  <c r="G414" i="19" s="1"/>
  <c r="I414" i="19" s="1"/>
  <c r="A413" i="19"/>
  <c r="G413" i="19" s="1"/>
  <c r="I413" i="19" s="1"/>
  <c r="A412" i="19"/>
  <c r="G412" i="19" s="1"/>
  <c r="I412" i="19" s="1"/>
  <c r="A411" i="19"/>
  <c r="G411" i="19" s="1"/>
  <c r="I411" i="19" s="1"/>
  <c r="A410" i="19"/>
  <c r="A409" i="19"/>
  <c r="A408" i="19"/>
  <c r="A407" i="19"/>
  <c r="A406" i="19"/>
  <c r="A405" i="19"/>
  <c r="A404" i="19"/>
  <c r="C401" i="19"/>
  <c r="C400" i="19"/>
  <c r="G390" i="19"/>
  <c r="I383" i="19"/>
  <c r="A382" i="19"/>
  <c r="G382" i="19" s="1"/>
  <c r="I382" i="19" s="1"/>
  <c r="A381" i="19"/>
  <c r="G381" i="19" s="1"/>
  <c r="I381" i="19" s="1"/>
  <c r="A380" i="19"/>
  <c r="G380" i="19" s="1"/>
  <c r="I380" i="19" s="1"/>
  <c r="A379" i="19"/>
  <c r="G379" i="19" s="1"/>
  <c r="I379" i="19" s="1"/>
  <c r="A378" i="19"/>
  <c r="G378" i="19" s="1"/>
  <c r="I378" i="19" s="1"/>
  <c r="A377" i="19"/>
  <c r="G377" i="19" s="1"/>
  <c r="I377" i="19" s="1"/>
  <c r="A376" i="19"/>
  <c r="G376" i="19" s="1"/>
  <c r="I376" i="19" s="1"/>
  <c r="A375" i="19"/>
  <c r="G375" i="19" s="1"/>
  <c r="I375" i="19" s="1"/>
  <c r="A374" i="19"/>
  <c r="A373" i="19"/>
  <c r="A372" i="19"/>
  <c r="A371" i="19"/>
  <c r="A370" i="19"/>
  <c r="A369" i="19"/>
  <c r="A368" i="19"/>
  <c r="C365" i="19"/>
  <c r="C364" i="19"/>
  <c r="G354" i="19"/>
  <c r="C354" i="19"/>
  <c r="I347" i="19"/>
  <c r="A346" i="19"/>
  <c r="G346" i="19" s="1"/>
  <c r="I346" i="19" s="1"/>
  <c r="A345" i="19"/>
  <c r="G345" i="19" s="1"/>
  <c r="I345" i="19" s="1"/>
  <c r="A344" i="19"/>
  <c r="G344" i="19" s="1"/>
  <c r="I344" i="19" s="1"/>
  <c r="A343" i="19"/>
  <c r="G343" i="19" s="1"/>
  <c r="I343" i="19" s="1"/>
  <c r="A342" i="19"/>
  <c r="G342" i="19" s="1"/>
  <c r="I342" i="19" s="1"/>
  <c r="A341" i="19"/>
  <c r="G341" i="19" s="1"/>
  <c r="I341" i="19" s="1"/>
  <c r="A340" i="19"/>
  <c r="G340" i="19" s="1"/>
  <c r="I340" i="19" s="1"/>
  <c r="A339" i="19"/>
  <c r="G339" i="19" s="1"/>
  <c r="I339" i="19" s="1"/>
  <c r="A338" i="19"/>
  <c r="A337" i="19"/>
  <c r="A336" i="19"/>
  <c r="A335" i="19"/>
  <c r="A334" i="19"/>
  <c r="A333" i="19"/>
  <c r="A332" i="19"/>
  <c r="C329" i="19"/>
  <c r="C328" i="19"/>
  <c r="G318" i="19"/>
  <c r="C317" i="19"/>
  <c r="I311" i="19"/>
  <c r="A310" i="19"/>
  <c r="G310" i="19" s="1"/>
  <c r="I310" i="19" s="1"/>
  <c r="A309" i="19"/>
  <c r="G309" i="19" s="1"/>
  <c r="I309" i="19" s="1"/>
  <c r="A308" i="19"/>
  <c r="G308" i="19" s="1"/>
  <c r="I308" i="19" s="1"/>
  <c r="A307" i="19"/>
  <c r="G307" i="19" s="1"/>
  <c r="I307" i="19" s="1"/>
  <c r="A306" i="19"/>
  <c r="G306" i="19" s="1"/>
  <c r="I306" i="19" s="1"/>
  <c r="A305" i="19"/>
  <c r="G305" i="19" s="1"/>
  <c r="I305" i="19" s="1"/>
  <c r="A304" i="19"/>
  <c r="G304" i="19" s="1"/>
  <c r="I304" i="19" s="1"/>
  <c r="A303" i="19"/>
  <c r="G303" i="19" s="1"/>
  <c r="I303" i="19" s="1"/>
  <c r="A302" i="19"/>
  <c r="A301" i="19"/>
  <c r="A300" i="19"/>
  <c r="A299" i="19"/>
  <c r="A298" i="19"/>
  <c r="A297" i="19"/>
  <c r="A296" i="19"/>
  <c r="C293" i="19"/>
  <c r="C292" i="19"/>
  <c r="G282" i="19"/>
  <c r="I275" i="19"/>
  <c r="A274" i="19"/>
  <c r="G274" i="19" s="1"/>
  <c r="I274" i="19" s="1"/>
  <c r="A273" i="19"/>
  <c r="G273" i="19" s="1"/>
  <c r="I273" i="19" s="1"/>
  <c r="A272" i="19"/>
  <c r="G272" i="19" s="1"/>
  <c r="I272" i="19" s="1"/>
  <c r="A271" i="19"/>
  <c r="G271" i="19" s="1"/>
  <c r="I271" i="19" s="1"/>
  <c r="A270" i="19"/>
  <c r="G270" i="19" s="1"/>
  <c r="I270" i="19" s="1"/>
  <c r="A269" i="19"/>
  <c r="G269" i="19" s="1"/>
  <c r="I269" i="19" s="1"/>
  <c r="A268" i="19"/>
  <c r="G268" i="19" s="1"/>
  <c r="I268" i="19" s="1"/>
  <c r="A267" i="19"/>
  <c r="G267" i="19" s="1"/>
  <c r="I267" i="19" s="1"/>
  <c r="A266" i="19"/>
  <c r="A265" i="19"/>
  <c r="A264" i="19"/>
  <c r="G264" i="19" s="1"/>
  <c r="I264" i="19" s="1"/>
  <c r="A263" i="19"/>
  <c r="A262" i="19"/>
  <c r="A261" i="19"/>
  <c r="A260" i="19"/>
  <c r="C257" i="19"/>
  <c r="C256" i="19"/>
  <c r="G246" i="19"/>
  <c r="C246" i="19"/>
  <c r="C245" i="19"/>
  <c r="I239" i="19"/>
  <c r="A238" i="19"/>
  <c r="G238" i="19" s="1"/>
  <c r="I238" i="19" s="1"/>
  <c r="A237" i="19"/>
  <c r="G237" i="19" s="1"/>
  <c r="I237" i="19" s="1"/>
  <c r="A236" i="19"/>
  <c r="G236" i="19" s="1"/>
  <c r="I236" i="19" s="1"/>
  <c r="A235" i="19"/>
  <c r="G235" i="19" s="1"/>
  <c r="I235" i="19" s="1"/>
  <c r="A234" i="19"/>
  <c r="G234" i="19" s="1"/>
  <c r="I234" i="19" s="1"/>
  <c r="A233" i="19"/>
  <c r="G233" i="19" s="1"/>
  <c r="I233" i="19" s="1"/>
  <c r="A232" i="19"/>
  <c r="G232" i="19" s="1"/>
  <c r="I232" i="19" s="1"/>
  <c r="A231" i="19"/>
  <c r="G231" i="19" s="1"/>
  <c r="I231" i="19" s="1"/>
  <c r="A230" i="19"/>
  <c r="A229" i="19"/>
  <c r="A228" i="19"/>
  <c r="A227" i="19"/>
  <c r="A226" i="19"/>
  <c r="A225" i="19"/>
  <c r="A224" i="19"/>
  <c r="C221" i="19"/>
  <c r="C220" i="19"/>
  <c r="G210" i="19"/>
  <c r="C209" i="19"/>
  <c r="I203" i="19"/>
  <c r="A202" i="19"/>
  <c r="G202" i="19" s="1"/>
  <c r="I202" i="19" s="1"/>
  <c r="A201" i="19"/>
  <c r="G201" i="19" s="1"/>
  <c r="I201" i="19" s="1"/>
  <c r="A200" i="19"/>
  <c r="G200" i="19" s="1"/>
  <c r="I200" i="19" s="1"/>
  <c r="A199" i="19"/>
  <c r="G199" i="19" s="1"/>
  <c r="I199" i="19" s="1"/>
  <c r="A198" i="19"/>
  <c r="G198" i="19" s="1"/>
  <c r="I198" i="19" s="1"/>
  <c r="A197" i="19"/>
  <c r="G197" i="19" s="1"/>
  <c r="I197" i="19" s="1"/>
  <c r="A196" i="19"/>
  <c r="G196" i="19" s="1"/>
  <c r="I196" i="19" s="1"/>
  <c r="A195" i="19"/>
  <c r="G195" i="19" s="1"/>
  <c r="I195" i="19" s="1"/>
  <c r="A194" i="19"/>
  <c r="A193" i="19"/>
  <c r="A192" i="19"/>
  <c r="A191" i="19"/>
  <c r="A190" i="19"/>
  <c r="A189" i="19"/>
  <c r="A188" i="19"/>
  <c r="C185" i="19"/>
  <c r="C184" i="19"/>
  <c r="G174" i="19"/>
  <c r="C173" i="19"/>
  <c r="C172" i="19"/>
  <c r="I167" i="19"/>
  <c r="A166" i="19"/>
  <c r="G166" i="19" s="1"/>
  <c r="I166" i="19" s="1"/>
  <c r="A165" i="19"/>
  <c r="G165" i="19" s="1"/>
  <c r="I165" i="19" s="1"/>
  <c r="A164" i="19"/>
  <c r="G164" i="19" s="1"/>
  <c r="I164" i="19" s="1"/>
  <c r="A163" i="19"/>
  <c r="G163" i="19" s="1"/>
  <c r="I163" i="19" s="1"/>
  <c r="A162" i="19"/>
  <c r="G162" i="19" s="1"/>
  <c r="I162" i="19" s="1"/>
  <c r="A161" i="19"/>
  <c r="G161" i="19" s="1"/>
  <c r="I161" i="19" s="1"/>
  <c r="A160" i="19"/>
  <c r="G160" i="19" s="1"/>
  <c r="I160" i="19" s="1"/>
  <c r="A159" i="19"/>
  <c r="G159" i="19" s="1"/>
  <c r="I159" i="19" s="1"/>
  <c r="A158" i="19"/>
  <c r="A157" i="19"/>
  <c r="A156" i="19"/>
  <c r="G156" i="19" s="1"/>
  <c r="I156" i="19" s="1"/>
  <c r="A155" i="19"/>
  <c r="A154" i="19"/>
  <c r="A153" i="19"/>
  <c r="A152" i="19"/>
  <c r="C149" i="19"/>
  <c r="C148" i="19"/>
  <c r="G138" i="19"/>
  <c r="I131" i="19"/>
  <c r="A130" i="19"/>
  <c r="G130" i="19" s="1"/>
  <c r="I130" i="19" s="1"/>
  <c r="A129" i="19"/>
  <c r="G129" i="19" s="1"/>
  <c r="I129" i="19" s="1"/>
  <c r="A128" i="19"/>
  <c r="G128" i="19" s="1"/>
  <c r="I128" i="19" s="1"/>
  <c r="A127" i="19"/>
  <c r="G127" i="19" s="1"/>
  <c r="I127" i="19" s="1"/>
  <c r="A126" i="19"/>
  <c r="G126" i="19" s="1"/>
  <c r="I126" i="19" s="1"/>
  <c r="A125" i="19"/>
  <c r="G125" i="19" s="1"/>
  <c r="I125" i="19" s="1"/>
  <c r="A124" i="19"/>
  <c r="G124" i="19" s="1"/>
  <c r="I124" i="19" s="1"/>
  <c r="A123" i="19"/>
  <c r="G123" i="19" s="1"/>
  <c r="I123" i="19" s="1"/>
  <c r="A122" i="19"/>
  <c r="A121" i="19"/>
  <c r="A120" i="19"/>
  <c r="A119" i="19"/>
  <c r="A118" i="19"/>
  <c r="A117" i="19"/>
  <c r="A116" i="19"/>
  <c r="C113" i="19"/>
  <c r="C112" i="19"/>
  <c r="G102" i="19"/>
  <c r="I95" i="19"/>
  <c r="A94" i="19"/>
  <c r="G94" i="19" s="1"/>
  <c r="I94" i="19" s="1"/>
  <c r="A93" i="19"/>
  <c r="G93" i="19" s="1"/>
  <c r="I93" i="19" s="1"/>
  <c r="A92" i="19"/>
  <c r="G92" i="19" s="1"/>
  <c r="I92" i="19" s="1"/>
  <c r="A91" i="19"/>
  <c r="G91" i="19" s="1"/>
  <c r="I91" i="19" s="1"/>
  <c r="A90" i="19"/>
  <c r="G90" i="19" s="1"/>
  <c r="I90" i="19" s="1"/>
  <c r="A89" i="19"/>
  <c r="G89" i="19" s="1"/>
  <c r="I89" i="19" s="1"/>
  <c r="A88" i="19"/>
  <c r="G88" i="19" s="1"/>
  <c r="I88" i="19" s="1"/>
  <c r="A87" i="19"/>
  <c r="G87" i="19" s="1"/>
  <c r="I87" i="19" s="1"/>
  <c r="A86" i="19"/>
  <c r="A85" i="19"/>
  <c r="A84" i="19"/>
  <c r="A83" i="19"/>
  <c r="A82" i="19"/>
  <c r="A81" i="19"/>
  <c r="A80" i="19"/>
  <c r="C77" i="19"/>
  <c r="C76" i="19"/>
  <c r="G66" i="19"/>
  <c r="C65" i="19"/>
  <c r="I59" i="19"/>
  <c r="A58" i="19"/>
  <c r="G58" i="19" s="1"/>
  <c r="I58" i="19" s="1"/>
  <c r="A57" i="19"/>
  <c r="G57" i="19" s="1"/>
  <c r="I57" i="19" s="1"/>
  <c r="A56" i="19"/>
  <c r="G56" i="19" s="1"/>
  <c r="I56" i="19" s="1"/>
  <c r="A55" i="19"/>
  <c r="G55" i="19" s="1"/>
  <c r="I55" i="19" s="1"/>
  <c r="A54" i="19"/>
  <c r="G54" i="19" s="1"/>
  <c r="I54" i="19" s="1"/>
  <c r="A53" i="19"/>
  <c r="G53" i="19" s="1"/>
  <c r="I53" i="19" s="1"/>
  <c r="A52" i="19"/>
  <c r="G52" i="19" s="1"/>
  <c r="I52" i="19" s="1"/>
  <c r="A51" i="19"/>
  <c r="G51" i="19" s="1"/>
  <c r="I51" i="19" s="1"/>
  <c r="A50" i="19"/>
  <c r="A49" i="19"/>
  <c r="A48" i="19"/>
  <c r="G48" i="19" s="1"/>
  <c r="I48" i="19" s="1"/>
  <c r="A47" i="19"/>
  <c r="A46" i="19"/>
  <c r="A45" i="19"/>
  <c r="A44" i="19"/>
  <c r="C41" i="19"/>
  <c r="C40" i="19"/>
  <c r="A13" i="19"/>
  <c r="A530" i="57" s="1"/>
  <c r="A12" i="19"/>
  <c r="A723" i="58" s="1"/>
  <c r="A11" i="19"/>
  <c r="A3202" i="23" s="1"/>
  <c r="A10" i="19"/>
  <c r="A883" i="23" s="1"/>
  <c r="A9" i="19"/>
  <c r="A8" i="19"/>
  <c r="A4987" i="23" s="1"/>
  <c r="A7" i="19"/>
  <c r="A21" i="19"/>
  <c r="G21" i="19" s="1"/>
  <c r="A20" i="19"/>
  <c r="G20" i="19" s="1"/>
  <c r="A19" i="19"/>
  <c r="G19" i="19" s="1"/>
  <c r="A18" i="19"/>
  <c r="G18" i="19" s="1"/>
  <c r="A17" i="19"/>
  <c r="G17" i="19" s="1"/>
  <c r="A16" i="19"/>
  <c r="G16" i="19" s="1"/>
  <c r="A15" i="19"/>
  <c r="G15" i="19" s="1"/>
  <c r="A14" i="19"/>
  <c r="G14" i="19" s="1"/>
  <c r="B64" i="52"/>
  <c r="FD61" i="52"/>
  <c r="FC61" i="52"/>
  <c r="ER61" i="52"/>
  <c r="DC61" i="52"/>
  <c r="CG61" i="52"/>
  <c r="BJ61" i="52"/>
  <c r="AO61" i="52"/>
  <c r="Y61" i="52"/>
  <c r="ES61" i="52" s="1"/>
  <c r="C61" i="52"/>
  <c r="FD60" i="52"/>
  <c r="FC60" i="52"/>
  <c r="ES60" i="52"/>
  <c r="ER60" i="52"/>
  <c r="DC60" i="52"/>
  <c r="CG60" i="52"/>
  <c r="BJ60" i="52"/>
  <c r="AO60" i="52"/>
  <c r="Y60" i="52"/>
  <c r="C60" i="52"/>
  <c r="FD59" i="52"/>
  <c r="FC59" i="52"/>
  <c r="ER59" i="52"/>
  <c r="DC59" i="52"/>
  <c r="CG59" i="52"/>
  <c r="BJ59" i="52"/>
  <c r="AO59" i="52"/>
  <c r="Y59" i="52"/>
  <c r="ES59" i="52" s="1"/>
  <c r="C59" i="52"/>
  <c r="FD58" i="52"/>
  <c r="FC58" i="52"/>
  <c r="ER58" i="52"/>
  <c r="DC58" i="52"/>
  <c r="CG58" i="52"/>
  <c r="BJ58" i="52"/>
  <c r="AO58" i="52"/>
  <c r="Y58" i="52"/>
  <c r="ES58" i="52" s="1"/>
  <c r="C58" i="52"/>
  <c r="FD57" i="52"/>
  <c r="FC57" i="52"/>
  <c r="ER57" i="52"/>
  <c r="DC57" i="52"/>
  <c r="CG57" i="52"/>
  <c r="BJ57" i="52"/>
  <c r="AO57" i="52"/>
  <c r="ES57" i="52" s="1"/>
  <c r="Y57" i="52"/>
  <c r="C57" i="52"/>
  <c r="FD56" i="52"/>
  <c r="FC56" i="52"/>
  <c r="ER56" i="52"/>
  <c r="DC56" i="52"/>
  <c r="CG56" i="52"/>
  <c r="BJ56" i="52"/>
  <c r="AO56" i="52"/>
  <c r="Y56" i="52"/>
  <c r="ES56" i="52" s="1"/>
  <c r="C56" i="52"/>
  <c r="FD55" i="52"/>
  <c r="FC55" i="52"/>
  <c r="ES55" i="52"/>
  <c r="ER55" i="52"/>
  <c r="DC55" i="52"/>
  <c r="CG55" i="52"/>
  <c r="BJ55" i="52"/>
  <c r="AO55" i="52"/>
  <c r="Y55" i="52"/>
  <c r="C55" i="52"/>
  <c r="FD54" i="52"/>
  <c r="FC54" i="52"/>
  <c r="ER54" i="52"/>
  <c r="DC54" i="52"/>
  <c r="CG54" i="52"/>
  <c r="BJ54" i="52"/>
  <c r="AO54" i="52"/>
  <c r="Y54" i="52"/>
  <c r="ES54" i="52" s="1"/>
  <c r="C54" i="52"/>
  <c r="FD53" i="52"/>
  <c r="FD53" i="54" s="1"/>
  <c r="FC53" i="52"/>
  <c r="FE53" i="52" s="1"/>
  <c r="FE53" i="54" s="1"/>
  <c r="ER53" i="52"/>
  <c r="DO53" i="52"/>
  <c r="DO53" i="54" s="1"/>
  <c r="DC53" i="52"/>
  <c r="CG53" i="52"/>
  <c r="CG53" i="54" s="1"/>
  <c r="BJ53" i="52"/>
  <c r="BJ53" i="54" s="1"/>
  <c r="AO53" i="52"/>
  <c r="Y53" i="52"/>
  <c r="C53" i="52"/>
  <c r="FE52" i="52"/>
  <c r="FE52" i="54" s="1"/>
  <c r="FD52" i="52"/>
  <c r="FD52" i="54" s="1"/>
  <c r="FC52" i="52"/>
  <c r="FC52" i="54" s="1"/>
  <c r="ER52" i="52"/>
  <c r="ER52" i="54" s="1"/>
  <c r="BR55" i="14" s="1"/>
  <c r="DO52" i="52"/>
  <c r="DC52" i="52"/>
  <c r="CG52" i="52"/>
  <c r="CG52" i="54" s="1"/>
  <c r="BJ52" i="52"/>
  <c r="AO52" i="52"/>
  <c r="Y52" i="52"/>
  <c r="C52" i="52"/>
  <c r="FD51" i="52"/>
  <c r="FD51" i="54" s="1"/>
  <c r="FC51" i="52"/>
  <c r="ER51" i="52"/>
  <c r="ER51" i="54" s="1"/>
  <c r="BR54" i="14" s="1"/>
  <c r="DO51" i="52"/>
  <c r="DC51" i="52"/>
  <c r="DC51" i="54" s="1"/>
  <c r="CG51" i="52"/>
  <c r="BJ51" i="52"/>
  <c r="BJ51" i="54" s="1"/>
  <c r="AO51" i="52"/>
  <c r="Y51" i="52"/>
  <c r="C51" i="52"/>
  <c r="FD50" i="52"/>
  <c r="FD50" i="54" s="1"/>
  <c r="FC50" i="52"/>
  <c r="FE50" i="52" s="1"/>
  <c r="FE50" i="54" s="1"/>
  <c r="ER50" i="52"/>
  <c r="DO50" i="52"/>
  <c r="DC50" i="52"/>
  <c r="DC50" i="54" s="1"/>
  <c r="CG50" i="52"/>
  <c r="BJ50" i="52"/>
  <c r="BJ50" i="54" s="1"/>
  <c r="BN53" i="14" s="1"/>
  <c r="AO50" i="52"/>
  <c r="Y50" i="52"/>
  <c r="C50" i="52"/>
  <c r="FD49" i="52"/>
  <c r="FD49" i="54" s="1"/>
  <c r="FC49" i="52"/>
  <c r="ER49" i="52"/>
  <c r="DO49" i="52"/>
  <c r="DC49" i="52"/>
  <c r="DC49" i="54" s="1"/>
  <c r="CG49" i="52"/>
  <c r="BJ49" i="52"/>
  <c r="BJ49" i="54" s="1"/>
  <c r="BN52" i="14" s="1"/>
  <c r="AO49" i="52"/>
  <c r="AO49" i="54" s="1"/>
  <c r="Y49" i="52"/>
  <c r="Y49" i="54" s="1"/>
  <c r="C49" i="52"/>
  <c r="FD48" i="52"/>
  <c r="FC48" i="52"/>
  <c r="FE48" i="52" s="1"/>
  <c r="ER48" i="52"/>
  <c r="DO48" i="52"/>
  <c r="DC48" i="52"/>
  <c r="DC48" i="54" s="1"/>
  <c r="CG48" i="52"/>
  <c r="CG48" i="54" s="1"/>
  <c r="BJ48" i="52"/>
  <c r="BJ48" i="54" s="1"/>
  <c r="AO48" i="52"/>
  <c r="AO48" i="54" s="1"/>
  <c r="BM51" i="14" s="1"/>
  <c r="Y48" i="52"/>
  <c r="Y48" i="54" s="1"/>
  <c r="FD47" i="52"/>
  <c r="FD47" i="54" s="1"/>
  <c r="FC47" i="52"/>
  <c r="FE47" i="52" s="1"/>
  <c r="ER47" i="52"/>
  <c r="DO47" i="52"/>
  <c r="DC47" i="52"/>
  <c r="DC47" i="54" s="1"/>
  <c r="CG47" i="52"/>
  <c r="CG47" i="54" s="1"/>
  <c r="BJ47" i="52"/>
  <c r="AO47" i="52"/>
  <c r="AO47" i="54" s="1"/>
  <c r="Y47" i="52"/>
  <c r="Y47" i="54" s="1"/>
  <c r="FD46" i="52"/>
  <c r="FC46" i="52"/>
  <c r="FE46" i="52" s="1"/>
  <c r="ER46" i="52"/>
  <c r="ER46" i="54" s="1"/>
  <c r="BR49" i="14" s="1"/>
  <c r="DO46" i="52"/>
  <c r="DO46" i="54" s="1"/>
  <c r="DC46" i="52"/>
  <c r="DC46" i="54" s="1"/>
  <c r="CG46" i="52"/>
  <c r="CG46" i="54" s="1"/>
  <c r="BJ46" i="52"/>
  <c r="AO46" i="52"/>
  <c r="AO46" i="54" s="1"/>
  <c r="Y46" i="52"/>
  <c r="FD45" i="52"/>
  <c r="FC45" i="52"/>
  <c r="FE45" i="52" s="1"/>
  <c r="FE45" i="54" s="1"/>
  <c r="ER45" i="52"/>
  <c r="DO45" i="52"/>
  <c r="DO45" i="54" s="1"/>
  <c r="DC45" i="52"/>
  <c r="CG45" i="52"/>
  <c r="CG45" i="54" s="1"/>
  <c r="BJ45" i="52"/>
  <c r="AO45" i="52"/>
  <c r="Y45" i="52"/>
  <c r="FE44" i="52"/>
  <c r="FE44" i="54" s="1"/>
  <c r="FD44" i="52"/>
  <c r="FD44" i="54" s="1"/>
  <c r="FC44" i="52"/>
  <c r="FC44" i="54" s="1"/>
  <c r="ER44" i="52"/>
  <c r="ER44" i="54" s="1"/>
  <c r="BR47" i="14" s="1"/>
  <c r="DO44" i="52"/>
  <c r="ES44" i="52" s="1"/>
  <c r="ES44" i="54" s="1"/>
  <c r="BT47" i="14" s="1"/>
  <c r="DC44" i="52"/>
  <c r="DC44" i="54" s="1"/>
  <c r="CG44" i="52"/>
  <c r="CG44" i="54" s="1"/>
  <c r="BJ44" i="52"/>
  <c r="AO44" i="52"/>
  <c r="Y44" i="52"/>
  <c r="FD43" i="52"/>
  <c r="FC43" i="52"/>
  <c r="FE43" i="52" s="1"/>
  <c r="ES43" i="52"/>
  <c r="ER43" i="52"/>
  <c r="DO43" i="52"/>
  <c r="DC43" i="52"/>
  <c r="CG43" i="52"/>
  <c r="BJ43" i="52"/>
  <c r="AO43" i="52"/>
  <c r="Y43" i="52"/>
  <c r="C43" i="52"/>
  <c r="FD42" i="52"/>
  <c r="FC42" i="52"/>
  <c r="FE42" i="52" s="1"/>
  <c r="ER42" i="52"/>
  <c r="DO42" i="52"/>
  <c r="DC42" i="52"/>
  <c r="CG42" i="52"/>
  <c r="BJ42" i="52"/>
  <c r="AO42" i="52"/>
  <c r="Y42" i="52"/>
  <c r="ES42" i="52" s="1"/>
  <c r="FD41" i="52"/>
  <c r="FC41" i="52"/>
  <c r="FE41" i="52" s="1"/>
  <c r="ER41" i="52"/>
  <c r="DO41" i="52"/>
  <c r="DC41" i="52"/>
  <c r="CG41" i="52"/>
  <c r="BJ41" i="52"/>
  <c r="AO41" i="52"/>
  <c r="Y41" i="52"/>
  <c r="ES41" i="52" s="1"/>
  <c r="FE40" i="52"/>
  <c r="FD40" i="52"/>
  <c r="FC40" i="52"/>
  <c r="ER40" i="52"/>
  <c r="DO40" i="52"/>
  <c r="ES40" i="52" s="1"/>
  <c r="DC40" i="52"/>
  <c r="CG40" i="52"/>
  <c r="BJ40" i="52"/>
  <c r="AO40" i="52"/>
  <c r="Y40" i="52"/>
  <c r="FD39" i="52"/>
  <c r="FC39" i="52"/>
  <c r="FE39" i="52" s="1"/>
  <c r="ES39" i="52"/>
  <c r="ER39" i="52"/>
  <c r="DO39" i="52"/>
  <c r="DC39" i="52"/>
  <c r="CG39" i="52"/>
  <c r="BJ39" i="52"/>
  <c r="AO39" i="52"/>
  <c r="Y39" i="52"/>
  <c r="FD38" i="52"/>
  <c r="FC38" i="52"/>
  <c r="FE38" i="52" s="1"/>
  <c r="ER38" i="52"/>
  <c r="DO38" i="52"/>
  <c r="DC38" i="52"/>
  <c r="CG38" i="52"/>
  <c r="BJ38" i="52"/>
  <c r="AO38" i="52"/>
  <c r="Y38" i="52"/>
  <c r="ES38" i="52" s="1"/>
  <c r="FD37" i="52"/>
  <c r="FC37" i="52"/>
  <c r="FE37" i="52" s="1"/>
  <c r="ER37" i="52"/>
  <c r="DO37" i="52"/>
  <c r="DC37" i="52"/>
  <c r="CG37" i="52"/>
  <c r="BJ37" i="52"/>
  <c r="AO37" i="52"/>
  <c r="Y37" i="52"/>
  <c r="ES37" i="52" s="1"/>
  <c r="FE36" i="52"/>
  <c r="FD36" i="52"/>
  <c r="FC36" i="52"/>
  <c r="ER36" i="52"/>
  <c r="DO36" i="52"/>
  <c r="ES36" i="52" s="1"/>
  <c r="DC36" i="52"/>
  <c r="CG36" i="52"/>
  <c r="BJ36" i="52"/>
  <c r="AO36" i="52"/>
  <c r="Y36" i="52"/>
  <c r="FD35" i="52"/>
  <c r="FC35" i="52"/>
  <c r="FE35" i="52" s="1"/>
  <c r="ES35" i="52"/>
  <c r="ER35" i="52"/>
  <c r="DO35" i="52"/>
  <c r="DC35" i="52"/>
  <c r="CG35" i="52"/>
  <c r="BJ35" i="52"/>
  <c r="AO35" i="52"/>
  <c r="Y35" i="52"/>
  <c r="FD34" i="52"/>
  <c r="FC34" i="52"/>
  <c r="FE34" i="52" s="1"/>
  <c r="ER34" i="52"/>
  <c r="DO34" i="52"/>
  <c r="DC34" i="52"/>
  <c r="CG34" i="52"/>
  <c r="BJ34" i="52"/>
  <c r="AO34" i="52"/>
  <c r="Y34" i="52"/>
  <c r="ES34" i="52" s="1"/>
  <c r="FD33" i="52"/>
  <c r="FC33" i="52"/>
  <c r="FE33" i="52" s="1"/>
  <c r="ER33" i="52"/>
  <c r="DO33" i="52"/>
  <c r="DC33" i="52"/>
  <c r="CG33" i="52"/>
  <c r="BJ33" i="52"/>
  <c r="AO33" i="52"/>
  <c r="Y33" i="52"/>
  <c r="ES33" i="52" s="1"/>
  <c r="FE32" i="52"/>
  <c r="FD32" i="52"/>
  <c r="FC32" i="52"/>
  <c r="ER32" i="52"/>
  <c r="DO32" i="52"/>
  <c r="ES32" i="52" s="1"/>
  <c r="DC32" i="52"/>
  <c r="CG32" i="52"/>
  <c r="BJ32" i="52"/>
  <c r="AO32" i="52"/>
  <c r="Y32" i="52"/>
  <c r="FE31" i="52"/>
  <c r="FD31" i="52"/>
  <c r="FC31" i="52"/>
  <c r="ES31" i="52"/>
  <c r="ER31" i="52"/>
  <c r="DO31" i="52"/>
  <c r="DC31" i="52"/>
  <c r="CG31" i="52"/>
  <c r="BJ31" i="52"/>
  <c r="AO31" i="52"/>
  <c r="Y31" i="52"/>
  <c r="FD30" i="52"/>
  <c r="FC30" i="52"/>
  <c r="FE30" i="52" s="1"/>
  <c r="ER30" i="52"/>
  <c r="DO30" i="52"/>
  <c r="DC30" i="52"/>
  <c r="CG30" i="52"/>
  <c r="BJ30" i="52"/>
  <c r="AO30" i="52"/>
  <c r="Y30" i="52"/>
  <c r="ES30" i="52" s="1"/>
  <c r="FD29" i="52"/>
  <c r="FC29" i="52"/>
  <c r="FE29" i="52" s="1"/>
  <c r="ER29" i="52"/>
  <c r="DO29" i="52"/>
  <c r="DC29" i="52"/>
  <c r="CG29" i="52"/>
  <c r="BJ29" i="52"/>
  <c r="AO29" i="52"/>
  <c r="Y29" i="52"/>
  <c r="ES29" i="52" s="1"/>
  <c r="FE28" i="52"/>
  <c r="FD28" i="52"/>
  <c r="FC28" i="52"/>
  <c r="ER28" i="52"/>
  <c r="DO28" i="52"/>
  <c r="ES28" i="52" s="1"/>
  <c r="DC28" i="52"/>
  <c r="CG28" i="52"/>
  <c r="BJ28" i="52"/>
  <c r="AO28" i="52"/>
  <c r="Y28" i="52"/>
  <c r="FE27" i="52"/>
  <c r="FD27" i="52"/>
  <c r="FC27" i="52"/>
  <c r="ES27" i="52"/>
  <c r="ER27" i="52"/>
  <c r="DO27" i="52"/>
  <c r="DC27" i="52"/>
  <c r="CG27" i="52"/>
  <c r="BJ27" i="52"/>
  <c r="AO27" i="52"/>
  <c r="Y27" i="52"/>
  <c r="FD26" i="52"/>
  <c r="FC26" i="52"/>
  <c r="FE26" i="52" s="1"/>
  <c r="ER26" i="52"/>
  <c r="DO26" i="52"/>
  <c r="DC26" i="52"/>
  <c r="CG26" i="52"/>
  <c r="BJ26" i="52"/>
  <c r="AO26" i="52"/>
  <c r="Y26" i="52"/>
  <c r="ES26" i="52" s="1"/>
  <c r="FD25" i="52"/>
  <c r="FC25" i="52"/>
  <c r="FE25" i="52" s="1"/>
  <c r="ER25" i="52"/>
  <c r="DO25" i="52"/>
  <c r="DC25" i="52"/>
  <c r="CG25" i="52"/>
  <c r="BJ25" i="52"/>
  <c r="AO25" i="52"/>
  <c r="Y25" i="52"/>
  <c r="ES25" i="52" s="1"/>
  <c r="FE24" i="52"/>
  <c r="FD24" i="52"/>
  <c r="FC24" i="52"/>
  <c r="ER24" i="52"/>
  <c r="DO24" i="52"/>
  <c r="ES24" i="52" s="1"/>
  <c r="DC24" i="52"/>
  <c r="CG24" i="52"/>
  <c r="BJ24" i="52"/>
  <c r="AO24" i="52"/>
  <c r="Y24" i="52"/>
  <c r="FE23" i="52"/>
  <c r="FD23" i="52"/>
  <c r="FC23" i="52"/>
  <c r="ES23" i="52"/>
  <c r="ER23" i="52"/>
  <c r="DO23" i="52"/>
  <c r="DC23" i="52"/>
  <c r="CG23" i="52"/>
  <c r="BJ23" i="52"/>
  <c r="AO23" i="52"/>
  <c r="Y23" i="52"/>
  <c r="FD22" i="52"/>
  <c r="FC22" i="52"/>
  <c r="FE22" i="52" s="1"/>
  <c r="ER22" i="52"/>
  <c r="DO22" i="52"/>
  <c r="DC22" i="52"/>
  <c r="CG22" i="52"/>
  <c r="BJ22" i="52"/>
  <c r="AO22" i="52"/>
  <c r="Y22" i="52"/>
  <c r="ES22" i="52" s="1"/>
  <c r="FD21" i="52"/>
  <c r="FC21" i="52"/>
  <c r="FE21" i="52" s="1"/>
  <c r="ER21" i="52"/>
  <c r="ER21" i="54" s="1"/>
  <c r="BR24" i="14" s="1"/>
  <c r="DO21" i="52"/>
  <c r="DC21" i="52"/>
  <c r="CG21" i="52"/>
  <c r="BJ21" i="52"/>
  <c r="AO21" i="52"/>
  <c r="Y21" i="52"/>
  <c r="ES21" i="52" s="1"/>
  <c r="ES21" i="54" s="1"/>
  <c r="BT24" i="14" s="1"/>
  <c r="FE20" i="52"/>
  <c r="FE20" i="54" s="1"/>
  <c r="C573" i="58" s="1"/>
  <c r="FD20" i="52"/>
  <c r="FC20" i="52"/>
  <c r="FC20" i="54" s="1"/>
  <c r="ER20" i="52"/>
  <c r="DO20" i="52"/>
  <c r="DO20" i="54" s="1"/>
  <c r="DC20" i="52"/>
  <c r="CG20" i="52"/>
  <c r="CG20" i="54" s="1"/>
  <c r="BJ20" i="52"/>
  <c r="BJ20" i="54" s="1"/>
  <c r="AO20" i="52"/>
  <c r="AO20" i="54" s="1"/>
  <c r="Y20" i="52"/>
  <c r="FD19" i="52"/>
  <c r="FC19" i="52" s="1"/>
  <c r="FE19" i="52" s="1"/>
  <c r="ER19" i="52"/>
  <c r="ER19" i="54" s="1"/>
  <c r="BR22" i="14" s="1"/>
  <c r="DO19" i="52"/>
  <c r="DO19" i="54" s="1"/>
  <c r="DC19" i="52"/>
  <c r="DC19" i="54" s="1"/>
  <c r="CG19" i="52"/>
  <c r="BJ19" i="52"/>
  <c r="AO19" i="52"/>
  <c r="AO19" i="54" s="1"/>
  <c r="Y19" i="52"/>
  <c r="FD18" i="52"/>
  <c r="FC18" i="52" s="1"/>
  <c r="FE18" i="52" s="1"/>
  <c r="ER18" i="52"/>
  <c r="ER18" i="54" s="1"/>
  <c r="BR21" i="14" s="1"/>
  <c r="DO18" i="52"/>
  <c r="DO18" i="54" s="1"/>
  <c r="DC18" i="52"/>
  <c r="DC18" i="54" s="1"/>
  <c r="CG18" i="52"/>
  <c r="CG18" i="54" s="1"/>
  <c r="BJ18" i="52"/>
  <c r="BJ18" i="54" s="1"/>
  <c r="AO18" i="52"/>
  <c r="AO18" i="54" s="1"/>
  <c r="Y18" i="52"/>
  <c r="ES18" i="52" s="1"/>
  <c r="ES18" i="54" s="1"/>
  <c r="BT21" i="14" s="1"/>
  <c r="Q7" i="52"/>
  <c r="D7" i="52"/>
  <c r="Q6" i="52"/>
  <c r="D6" i="52"/>
  <c r="B64" i="51"/>
  <c r="FD61" i="51"/>
  <c r="FC61" i="51"/>
  <c r="ER61" i="51"/>
  <c r="DC61" i="51"/>
  <c r="CG61" i="51"/>
  <c r="BJ61" i="51"/>
  <c r="AO61" i="51"/>
  <c r="Y61" i="51"/>
  <c r="ES61" i="51" s="1"/>
  <c r="C61" i="51"/>
  <c r="FD60" i="51"/>
  <c r="FC60" i="51"/>
  <c r="ER60" i="51"/>
  <c r="DC60" i="51"/>
  <c r="ES60" i="51" s="1"/>
  <c r="CG60" i="51"/>
  <c r="BJ60" i="51"/>
  <c r="AO60" i="51"/>
  <c r="Y60" i="51"/>
  <c r="C60" i="51"/>
  <c r="FD59" i="51"/>
  <c r="FC59" i="51"/>
  <c r="ER59" i="51"/>
  <c r="DC59" i="51"/>
  <c r="CG59" i="51"/>
  <c r="BJ59" i="51"/>
  <c r="AO59" i="51"/>
  <c r="Y59" i="51"/>
  <c r="ES59" i="51" s="1"/>
  <c r="C59" i="51"/>
  <c r="FD58" i="51"/>
  <c r="FC58" i="51"/>
  <c r="ER58" i="51"/>
  <c r="DC58" i="51"/>
  <c r="CG58" i="51"/>
  <c r="BJ58" i="51"/>
  <c r="AO58" i="51"/>
  <c r="Y58" i="51"/>
  <c r="ES58" i="51" s="1"/>
  <c r="C58" i="51"/>
  <c r="FD57" i="51"/>
  <c r="FC57" i="51"/>
  <c r="ER57" i="51"/>
  <c r="DC57" i="51"/>
  <c r="CG57" i="51"/>
  <c r="BJ57" i="51"/>
  <c r="ES57" i="51" s="1"/>
  <c r="AO57" i="51"/>
  <c r="Y57" i="51"/>
  <c r="C57" i="51"/>
  <c r="FD56" i="51"/>
  <c r="FC56" i="51"/>
  <c r="ER56" i="51"/>
  <c r="DC56" i="51"/>
  <c r="CG56" i="51"/>
  <c r="BJ56" i="51"/>
  <c r="AO56" i="51"/>
  <c r="Y56" i="51"/>
  <c r="ES56" i="51" s="1"/>
  <c r="C56" i="51"/>
  <c r="FD55" i="51"/>
  <c r="FC55" i="51"/>
  <c r="ES55" i="51"/>
  <c r="ER55" i="51"/>
  <c r="DC55" i="51"/>
  <c r="CG55" i="51"/>
  <c r="BJ55" i="51"/>
  <c r="AO55" i="51"/>
  <c r="Y55" i="51"/>
  <c r="C55" i="51"/>
  <c r="FD54" i="51"/>
  <c r="FC54" i="51"/>
  <c r="ER54" i="51"/>
  <c r="DC54" i="51"/>
  <c r="CG54" i="51"/>
  <c r="BJ54" i="51"/>
  <c r="AO54" i="51"/>
  <c r="Y54" i="51"/>
  <c r="ES54" i="51" s="1"/>
  <c r="C54" i="51"/>
  <c r="FD53" i="51"/>
  <c r="FD53" i="53" s="1"/>
  <c r="FC53" i="51"/>
  <c r="FE53" i="51" s="1"/>
  <c r="FE53" i="53" s="1"/>
  <c r="ER53" i="51"/>
  <c r="ER53" i="53" s="1"/>
  <c r="AM56" i="14" s="1"/>
  <c r="DO53" i="51"/>
  <c r="DO53" i="53" s="1"/>
  <c r="DC53" i="51"/>
  <c r="DC53" i="53" s="1"/>
  <c r="CG53" i="51"/>
  <c r="CG53" i="53" s="1"/>
  <c r="BJ53" i="51"/>
  <c r="AO53" i="51"/>
  <c r="Y53" i="51"/>
  <c r="C53" i="51"/>
  <c r="FD52" i="51"/>
  <c r="FD52" i="53" s="1"/>
  <c r="FC52" i="51"/>
  <c r="FE52" i="51" s="1"/>
  <c r="ER52" i="51"/>
  <c r="ER52" i="53" s="1"/>
  <c r="AM55" i="14" s="1"/>
  <c r="DO52" i="51"/>
  <c r="DC52" i="51"/>
  <c r="DC52" i="53" s="1"/>
  <c r="CG52" i="51"/>
  <c r="CG52" i="53" s="1"/>
  <c r="BJ52" i="51"/>
  <c r="BJ52" i="53" s="1"/>
  <c r="AI55" i="14" s="1"/>
  <c r="AO52" i="51"/>
  <c r="AO52" i="53" s="1"/>
  <c r="Y52" i="51"/>
  <c r="ES52" i="51" s="1"/>
  <c r="ES52" i="53" s="1"/>
  <c r="AO55" i="14" s="1"/>
  <c r="C52" i="51"/>
  <c r="FD51" i="51"/>
  <c r="FD51" i="53" s="1"/>
  <c r="FC51" i="51"/>
  <c r="FE51" i="51" s="1"/>
  <c r="FE51" i="53" s="1"/>
  <c r="ER51" i="51"/>
  <c r="ER51" i="53" s="1"/>
  <c r="AM54" i="14" s="1"/>
  <c r="DO51" i="51"/>
  <c r="DC51" i="51"/>
  <c r="CG51" i="51"/>
  <c r="BJ51" i="51"/>
  <c r="BJ51" i="53" s="1"/>
  <c r="AO51" i="51"/>
  <c r="Y51" i="51"/>
  <c r="C51" i="51"/>
  <c r="FD50" i="51"/>
  <c r="FD50" i="53" s="1"/>
  <c r="FC50" i="51"/>
  <c r="FE50" i="51" s="1"/>
  <c r="FE50" i="53" s="1"/>
  <c r="ER50" i="51"/>
  <c r="ER50" i="53" s="1"/>
  <c r="AM53" i="14" s="1"/>
  <c r="DO50" i="51"/>
  <c r="DO50" i="53" s="1"/>
  <c r="DC50" i="51"/>
  <c r="DC50" i="53" s="1"/>
  <c r="CG50" i="51"/>
  <c r="BJ50" i="51"/>
  <c r="BJ50" i="53" s="1"/>
  <c r="AO50" i="51"/>
  <c r="AO50" i="53" s="1"/>
  <c r="Y50" i="51"/>
  <c r="C50" i="51"/>
  <c r="FD49" i="51"/>
  <c r="FD49" i="53" s="1"/>
  <c r="FC49" i="51"/>
  <c r="FE49" i="51" s="1"/>
  <c r="ER49" i="51"/>
  <c r="DO49" i="51"/>
  <c r="DC49" i="51"/>
  <c r="CG49" i="51"/>
  <c r="BJ49" i="51"/>
  <c r="BJ49" i="53" s="1"/>
  <c r="AO49" i="51"/>
  <c r="Y49" i="51"/>
  <c r="C49" i="51"/>
  <c r="FD48" i="51"/>
  <c r="FD48" i="53" s="1"/>
  <c r="FC48" i="51"/>
  <c r="FE48" i="51" s="1"/>
  <c r="FE48" i="53" s="1"/>
  <c r="ER48" i="51"/>
  <c r="ER48" i="53" s="1"/>
  <c r="AM51" i="14" s="1"/>
  <c r="DO48" i="51"/>
  <c r="DO48" i="53" s="1"/>
  <c r="DC48" i="51"/>
  <c r="DC48" i="53" s="1"/>
  <c r="CG48" i="51"/>
  <c r="BJ48" i="51"/>
  <c r="BJ48" i="53" s="1"/>
  <c r="AI51" i="14" s="1"/>
  <c r="AO48" i="51"/>
  <c r="Y48" i="51"/>
  <c r="FD47" i="51"/>
  <c r="FC47" i="51"/>
  <c r="FE47" i="51" s="1"/>
  <c r="ER47" i="51"/>
  <c r="ER47" i="53" s="1"/>
  <c r="AM50" i="14" s="1"/>
  <c r="DO47" i="51"/>
  <c r="DO47" i="53" s="1"/>
  <c r="DC47" i="51"/>
  <c r="CG47" i="51"/>
  <c r="CG47" i="53" s="1"/>
  <c r="BJ47" i="51"/>
  <c r="BJ47" i="53" s="1"/>
  <c r="AO47" i="51"/>
  <c r="AO47" i="53" s="1"/>
  <c r="AH50" i="14" s="1"/>
  <c r="Y47" i="51"/>
  <c r="Y47" i="53" s="1"/>
  <c r="FD46" i="51"/>
  <c r="FC46" i="51"/>
  <c r="FE46" i="51" s="1"/>
  <c r="FE46" i="53" s="1"/>
  <c r="ER46" i="51"/>
  <c r="ER46" i="53" s="1"/>
  <c r="AM49" i="14" s="1"/>
  <c r="DO46" i="51"/>
  <c r="DC46" i="51"/>
  <c r="CG46" i="51"/>
  <c r="BJ46" i="51"/>
  <c r="AO46" i="51"/>
  <c r="AO46" i="53" s="1"/>
  <c r="Y46" i="51"/>
  <c r="FD45" i="51"/>
  <c r="FD45" i="53" s="1"/>
  <c r="FC45" i="51"/>
  <c r="FE45" i="51" s="1"/>
  <c r="FE45" i="53" s="1"/>
  <c r="ER45" i="51"/>
  <c r="ER45" i="53" s="1"/>
  <c r="AM48" i="14" s="1"/>
  <c r="DO45" i="51"/>
  <c r="DO45" i="53" s="1"/>
  <c r="DC45" i="51"/>
  <c r="DC45" i="53" s="1"/>
  <c r="CG45" i="51"/>
  <c r="CG45" i="53" s="1"/>
  <c r="BJ45" i="51"/>
  <c r="AO45" i="51"/>
  <c r="Y45" i="51"/>
  <c r="FD44" i="51"/>
  <c r="FD44" i="53" s="1"/>
  <c r="FC44" i="51"/>
  <c r="FE44" i="51" s="1"/>
  <c r="ER44" i="51"/>
  <c r="DO44" i="51"/>
  <c r="DC44" i="51"/>
  <c r="CG44" i="51"/>
  <c r="CG44" i="53" s="1"/>
  <c r="AJ47" i="14" s="1"/>
  <c r="BJ44" i="51"/>
  <c r="BJ44" i="53" s="1"/>
  <c r="AI47" i="14" s="1"/>
  <c r="AO44" i="51"/>
  <c r="Y44" i="51"/>
  <c r="ES44" i="51" s="1"/>
  <c r="ES44" i="53" s="1"/>
  <c r="AO47" i="14" s="1"/>
  <c r="FD43" i="51"/>
  <c r="FC43" i="51"/>
  <c r="FE43" i="51" s="1"/>
  <c r="ER43" i="51"/>
  <c r="DO43" i="51"/>
  <c r="DC43" i="51"/>
  <c r="ES43" i="51" s="1"/>
  <c r="CG43" i="51"/>
  <c r="BJ43" i="51"/>
  <c r="AO43" i="51"/>
  <c r="Y43" i="51"/>
  <c r="C43" i="51"/>
  <c r="FD42" i="51"/>
  <c r="FC42" i="51" s="1"/>
  <c r="ER42" i="51"/>
  <c r="ER42" i="53" s="1"/>
  <c r="AM45" i="14" s="1"/>
  <c r="DO42" i="51"/>
  <c r="DO42" i="53" s="1"/>
  <c r="AL45" i="14" s="1"/>
  <c r="DC42" i="51"/>
  <c r="DC42" i="53" s="1"/>
  <c r="AK45" i="14" s="1"/>
  <c r="CG42" i="51"/>
  <c r="CG42" i="53" s="1"/>
  <c r="AJ45" i="14" s="1"/>
  <c r="BJ42" i="51"/>
  <c r="BJ42" i="53" s="1"/>
  <c r="AI45" i="14" s="1"/>
  <c r="AO42" i="51"/>
  <c r="Y42" i="51"/>
  <c r="FD41" i="51"/>
  <c r="FC41" i="51"/>
  <c r="FE41" i="51" s="1"/>
  <c r="FE41" i="53" s="1"/>
  <c r="C4919" i="57" s="1"/>
  <c r="ER41" i="51"/>
  <c r="ER41" i="53" s="1"/>
  <c r="AM44" i="14" s="1"/>
  <c r="DO41" i="51"/>
  <c r="DO41" i="53" s="1"/>
  <c r="AL44" i="14" s="1"/>
  <c r="DC41" i="51"/>
  <c r="DC41" i="53" s="1"/>
  <c r="AK44" i="14" s="1"/>
  <c r="CG41" i="51"/>
  <c r="CG41" i="53" s="1"/>
  <c r="AJ44" i="14" s="1"/>
  <c r="BJ41" i="51"/>
  <c r="BJ41" i="53" s="1"/>
  <c r="AI44" i="14" s="1"/>
  <c r="AO41" i="51"/>
  <c r="AO41" i="53" s="1"/>
  <c r="AH44" i="14" s="1"/>
  <c r="Y41" i="51"/>
  <c r="FD40" i="51"/>
  <c r="FD40" i="53" s="1"/>
  <c r="FC40" i="51"/>
  <c r="FE40" i="51" s="1"/>
  <c r="ER40" i="51"/>
  <c r="DO40" i="51"/>
  <c r="DC40" i="51"/>
  <c r="CG40" i="51"/>
  <c r="CG40" i="53" s="1"/>
  <c r="AJ43" i="14" s="1"/>
  <c r="BJ40" i="51"/>
  <c r="AO40" i="51"/>
  <c r="Y40" i="51"/>
  <c r="FD39" i="51"/>
  <c r="FD39" i="53" s="1"/>
  <c r="FC39" i="51"/>
  <c r="FE39" i="51" s="1"/>
  <c r="FE39" i="53" s="1"/>
  <c r="C4509" i="57" s="1"/>
  <c r="ER39" i="51"/>
  <c r="ER39" i="53" s="1"/>
  <c r="AM42" i="14" s="1"/>
  <c r="DO39" i="51"/>
  <c r="DO39" i="53" s="1"/>
  <c r="AL42" i="14" s="1"/>
  <c r="DC39" i="51"/>
  <c r="DC39" i="53" s="1"/>
  <c r="AK42" i="14" s="1"/>
  <c r="CG39" i="51"/>
  <c r="BJ39" i="51"/>
  <c r="AO39" i="51"/>
  <c r="AO39" i="53" s="1"/>
  <c r="AH42" i="14" s="1"/>
  <c r="Y39" i="51"/>
  <c r="Y39" i="53" s="1"/>
  <c r="AG42" i="14" s="1"/>
  <c r="FD38" i="51"/>
  <c r="FD38" i="53" s="1"/>
  <c r="FC38" i="51"/>
  <c r="FE38" i="51" s="1"/>
  <c r="FE38" i="53" s="1"/>
  <c r="C4304" i="57" s="1"/>
  <c r="ER38" i="51"/>
  <c r="ER38" i="53" s="1"/>
  <c r="AM41" i="14" s="1"/>
  <c r="DO38" i="51"/>
  <c r="DO38" i="53" s="1"/>
  <c r="AL41" i="14" s="1"/>
  <c r="DC38" i="51"/>
  <c r="DC38" i="53" s="1"/>
  <c r="AK41" i="14" s="1"/>
  <c r="CG38" i="51"/>
  <c r="CG38" i="53" s="1"/>
  <c r="AJ41" i="14" s="1"/>
  <c r="BJ38" i="51"/>
  <c r="AO38" i="51"/>
  <c r="Y38" i="51"/>
  <c r="ES38" i="51" s="1"/>
  <c r="ES38" i="53" s="1"/>
  <c r="AO41" i="14" s="1"/>
  <c r="FD37" i="51"/>
  <c r="FD37" i="53" s="1"/>
  <c r="FC37" i="51"/>
  <c r="FE37" i="51" s="1"/>
  <c r="FE37" i="53" s="1"/>
  <c r="C4099" i="57" s="1"/>
  <c r="ER37" i="51"/>
  <c r="ER37" i="53" s="1"/>
  <c r="AM40" i="14" s="1"/>
  <c r="DO37" i="51"/>
  <c r="DO37" i="53" s="1"/>
  <c r="AL40" i="14" s="1"/>
  <c r="DC37" i="51"/>
  <c r="DC37" i="53" s="1"/>
  <c r="AK40" i="14" s="1"/>
  <c r="CG37" i="51"/>
  <c r="BJ37" i="51"/>
  <c r="BJ37" i="53" s="1"/>
  <c r="AI40" i="14" s="1"/>
  <c r="AO37" i="51"/>
  <c r="Y37" i="51"/>
  <c r="FD36" i="51"/>
  <c r="FC36" i="51" s="1"/>
  <c r="ER36" i="51"/>
  <c r="ER36" i="53" s="1"/>
  <c r="AM39" i="14" s="1"/>
  <c r="DO36" i="51"/>
  <c r="DC36" i="51"/>
  <c r="DC36" i="53" s="1"/>
  <c r="AK39" i="14" s="1"/>
  <c r="CG36" i="51"/>
  <c r="CG36" i="53" s="1"/>
  <c r="AJ39" i="14" s="1"/>
  <c r="BJ36" i="51"/>
  <c r="AO36" i="51"/>
  <c r="AO36" i="53" s="1"/>
  <c r="AH39" i="14" s="1"/>
  <c r="Y36" i="51"/>
  <c r="ES36" i="51" s="1"/>
  <c r="ES36" i="53" s="1"/>
  <c r="AO39" i="14" s="1"/>
  <c r="FD35" i="51"/>
  <c r="FC35" i="51" s="1"/>
  <c r="ER35" i="51"/>
  <c r="ER35" i="53" s="1"/>
  <c r="AM38" i="14" s="1"/>
  <c r="DO35" i="51"/>
  <c r="DC35" i="51"/>
  <c r="DC35" i="53" s="1"/>
  <c r="AK38" i="14" s="1"/>
  <c r="CG35" i="51"/>
  <c r="BJ35" i="51"/>
  <c r="BJ35" i="53" s="1"/>
  <c r="AI38" i="14" s="1"/>
  <c r="AO35" i="51"/>
  <c r="AO35" i="53" s="1"/>
  <c r="AH38" i="14" s="1"/>
  <c r="Y35" i="51"/>
  <c r="FD34" i="51"/>
  <c r="FC34" i="51"/>
  <c r="FE34" i="51" s="1"/>
  <c r="ER34" i="51"/>
  <c r="DO34" i="51"/>
  <c r="DC34" i="51"/>
  <c r="DC34" i="53" s="1"/>
  <c r="AK37" i="14" s="1"/>
  <c r="CG34" i="51"/>
  <c r="CG34" i="53" s="1"/>
  <c r="AJ37" i="14" s="1"/>
  <c r="BJ34" i="51"/>
  <c r="BJ34" i="53" s="1"/>
  <c r="AI37" i="14" s="1"/>
  <c r="AO34" i="51"/>
  <c r="AO34" i="53" s="1"/>
  <c r="AH37" i="14" s="1"/>
  <c r="Y34" i="51"/>
  <c r="FD33" i="51"/>
  <c r="FC33" i="51"/>
  <c r="FE33" i="51" s="1"/>
  <c r="ER33" i="51"/>
  <c r="ER33" i="53" s="1"/>
  <c r="AM36" i="14" s="1"/>
  <c r="DO33" i="51"/>
  <c r="DO33" i="53" s="1"/>
  <c r="AL36" i="14" s="1"/>
  <c r="DC33" i="51"/>
  <c r="CG33" i="51"/>
  <c r="CG33" i="53" s="1"/>
  <c r="AJ36" i="14" s="1"/>
  <c r="BJ33" i="51"/>
  <c r="AO33" i="51"/>
  <c r="Y33" i="51"/>
  <c r="FD32" i="51"/>
  <c r="FD32" i="53" s="1"/>
  <c r="FC32" i="51"/>
  <c r="FE32" i="51" s="1"/>
  <c r="FE32" i="53" s="1"/>
  <c r="C3074" i="57" s="1"/>
  <c r="ER32" i="51"/>
  <c r="DO32" i="51"/>
  <c r="DC32" i="51"/>
  <c r="DC32" i="53" s="1"/>
  <c r="AK35" i="14" s="1"/>
  <c r="CG32" i="51"/>
  <c r="BJ32" i="51"/>
  <c r="AO32" i="51"/>
  <c r="AO32" i="53" s="1"/>
  <c r="AH35" i="14" s="1"/>
  <c r="Y32" i="51"/>
  <c r="FD31" i="51"/>
  <c r="FD31" i="53" s="1"/>
  <c r="FC31" i="51"/>
  <c r="FE31" i="51" s="1"/>
  <c r="FE31" i="53" s="1"/>
  <c r="C2869" i="57" s="1"/>
  <c r="ER31" i="51"/>
  <c r="ER31" i="53" s="1"/>
  <c r="AM34" i="14" s="1"/>
  <c r="DO31" i="51"/>
  <c r="DO31" i="53" s="1"/>
  <c r="AL34" i="14" s="1"/>
  <c r="DC31" i="51"/>
  <c r="CG31" i="51"/>
  <c r="CG31" i="53" s="1"/>
  <c r="AJ34" i="14" s="1"/>
  <c r="BJ31" i="51"/>
  <c r="BJ31" i="53" s="1"/>
  <c r="AI34" i="14" s="1"/>
  <c r="AO31" i="51"/>
  <c r="AO31" i="53" s="1"/>
  <c r="AH34" i="14" s="1"/>
  <c r="Y31" i="51"/>
  <c r="Y31" i="53" s="1"/>
  <c r="AG34" i="14" s="1"/>
  <c r="FD30" i="51"/>
  <c r="FD30" i="53" s="1"/>
  <c r="FC30" i="51"/>
  <c r="FE30" i="51" s="1"/>
  <c r="FE30" i="53" s="1"/>
  <c r="C2664" i="57" s="1"/>
  <c r="ER30" i="51"/>
  <c r="DO30" i="51"/>
  <c r="DO30" i="53" s="1"/>
  <c r="AL33" i="14" s="1"/>
  <c r="DC30" i="51"/>
  <c r="DC30" i="53" s="1"/>
  <c r="AK33" i="14" s="1"/>
  <c r="CG30" i="51"/>
  <c r="CG30" i="53" s="1"/>
  <c r="AJ33" i="14" s="1"/>
  <c r="BJ30" i="51"/>
  <c r="BJ30" i="53" s="1"/>
  <c r="AI33" i="14" s="1"/>
  <c r="AO30" i="51"/>
  <c r="AO30" i="53" s="1"/>
  <c r="AH33" i="14" s="1"/>
  <c r="Y30" i="51"/>
  <c r="FD29" i="51"/>
  <c r="FC29" i="51" s="1"/>
  <c r="ER29" i="51"/>
  <c r="ER29" i="53" s="1"/>
  <c r="AM32" i="14" s="1"/>
  <c r="DO29" i="51"/>
  <c r="DO29" i="53" s="1"/>
  <c r="AL32" i="14" s="1"/>
  <c r="DC29" i="51"/>
  <c r="DC29" i="53" s="1"/>
  <c r="AK32" i="14" s="1"/>
  <c r="CG29" i="51"/>
  <c r="BJ29" i="51"/>
  <c r="AO29" i="51"/>
  <c r="Y29" i="51"/>
  <c r="ES29" i="51" s="1"/>
  <c r="ES29" i="53" s="1"/>
  <c r="AO32" i="14" s="1"/>
  <c r="FD28" i="51"/>
  <c r="FD28" i="53" s="1"/>
  <c r="FC28" i="51"/>
  <c r="FE28" i="51" s="1"/>
  <c r="FE28" i="53" s="1"/>
  <c r="C2213" i="57" s="1"/>
  <c r="ER28" i="51"/>
  <c r="DO28" i="51"/>
  <c r="DO28" i="53" s="1"/>
  <c r="AL31" i="14" s="1"/>
  <c r="DC28" i="51"/>
  <c r="CG28" i="51"/>
  <c r="CG28" i="53" s="1"/>
  <c r="AJ31" i="14" s="1"/>
  <c r="BJ28" i="51"/>
  <c r="BJ28" i="53" s="1"/>
  <c r="AI31" i="14" s="1"/>
  <c r="AO28" i="51"/>
  <c r="Y28" i="51"/>
  <c r="FD27" i="51"/>
  <c r="FD27" i="53" s="1"/>
  <c r="FC27" i="51"/>
  <c r="FE27" i="51" s="1"/>
  <c r="FE27" i="53" s="1"/>
  <c r="C2008" i="57" s="1"/>
  <c r="ER27" i="51"/>
  <c r="DO27" i="51"/>
  <c r="DC27" i="51"/>
  <c r="CG27" i="51"/>
  <c r="BJ27" i="51"/>
  <c r="BJ27" i="53" s="1"/>
  <c r="AI30" i="14" s="1"/>
  <c r="AO27" i="51"/>
  <c r="AO27" i="53" s="1"/>
  <c r="AH30" i="14" s="1"/>
  <c r="Y27" i="51"/>
  <c r="FD26" i="51"/>
  <c r="FC26" i="51" s="1"/>
  <c r="ER26" i="51"/>
  <c r="ER26" i="53" s="1"/>
  <c r="AM29" i="14" s="1"/>
  <c r="DO26" i="51"/>
  <c r="DO26" i="53" s="1"/>
  <c r="AL29" i="14" s="1"/>
  <c r="DC26" i="51"/>
  <c r="DC26" i="53" s="1"/>
  <c r="AK29" i="14" s="1"/>
  <c r="CG26" i="51"/>
  <c r="CG26" i="53" s="1"/>
  <c r="AJ29" i="14" s="1"/>
  <c r="BJ26" i="51"/>
  <c r="BJ26" i="53" s="1"/>
  <c r="AI29" i="14" s="1"/>
  <c r="AO26" i="51"/>
  <c r="AO26" i="53" s="1"/>
  <c r="AH29" i="14" s="1"/>
  <c r="Y26" i="51"/>
  <c r="FD25" i="51"/>
  <c r="FC25" i="51"/>
  <c r="FE25" i="51" s="1"/>
  <c r="FE25" i="53" s="1"/>
  <c r="C1598" i="57" s="1"/>
  <c r="ER25" i="51"/>
  <c r="DO25" i="51"/>
  <c r="DO25" i="53" s="1"/>
  <c r="AL28" i="14" s="1"/>
  <c r="DC25" i="51"/>
  <c r="CG25" i="51"/>
  <c r="BJ25" i="51"/>
  <c r="BJ25" i="53" s="1"/>
  <c r="AI28" i="14" s="1"/>
  <c r="AO25" i="51"/>
  <c r="AO25" i="53" s="1"/>
  <c r="AH28" i="14" s="1"/>
  <c r="Y25" i="51"/>
  <c r="FD24" i="51"/>
  <c r="FC24" i="51"/>
  <c r="FE24" i="51" s="1"/>
  <c r="ER24" i="51"/>
  <c r="ER24" i="53" s="1"/>
  <c r="AM27" i="14" s="1"/>
  <c r="DO24" i="51"/>
  <c r="DC24" i="51"/>
  <c r="DC24" i="53" s="1"/>
  <c r="AK27" i="14" s="1"/>
  <c r="CG24" i="51"/>
  <c r="CG24" i="53" s="1"/>
  <c r="AJ27" i="14" s="1"/>
  <c r="BJ24" i="51"/>
  <c r="BJ24" i="53" s="1"/>
  <c r="AI27" i="14" s="1"/>
  <c r="AO24" i="51"/>
  <c r="AO24" i="53" s="1"/>
  <c r="AH27" i="14" s="1"/>
  <c r="Y24" i="51"/>
  <c r="FD23" i="51"/>
  <c r="FD23" i="53" s="1"/>
  <c r="FC23" i="51"/>
  <c r="FE23" i="51" s="1"/>
  <c r="FE23" i="53" s="1"/>
  <c r="C1188" i="57" s="1"/>
  <c r="ER23" i="51"/>
  <c r="DO23" i="51"/>
  <c r="DO23" i="53" s="1"/>
  <c r="AL26" i="14" s="1"/>
  <c r="DC23" i="51"/>
  <c r="CG23" i="51"/>
  <c r="BJ23" i="51"/>
  <c r="AO23" i="51"/>
  <c r="Y23" i="51"/>
  <c r="Y23" i="53" s="1"/>
  <c r="AG26" i="14" s="1"/>
  <c r="FD22" i="51"/>
  <c r="FD22" i="53" s="1"/>
  <c r="ER22" i="51"/>
  <c r="ER22" i="53" s="1"/>
  <c r="AM25" i="14" s="1"/>
  <c r="DO22" i="51"/>
  <c r="DO22" i="53" s="1"/>
  <c r="AL25" i="14" s="1"/>
  <c r="DC22" i="51"/>
  <c r="CG22" i="51"/>
  <c r="CG22" i="53" s="1"/>
  <c r="AJ25" i="14" s="1"/>
  <c r="BJ22" i="51"/>
  <c r="BJ22" i="53" s="1"/>
  <c r="AI25" i="14" s="1"/>
  <c r="AO22" i="51"/>
  <c r="AO22" i="53" s="1"/>
  <c r="AH25" i="14" s="1"/>
  <c r="Y22" i="51"/>
  <c r="FD21" i="51"/>
  <c r="FD21" i="53" s="1"/>
  <c r="FC21" i="51"/>
  <c r="FE21" i="51" s="1"/>
  <c r="FE21" i="53" s="1"/>
  <c r="C778" i="57" s="1"/>
  <c r="ER21" i="51"/>
  <c r="DO21" i="51"/>
  <c r="DO21" i="53" s="1"/>
  <c r="DC21" i="51"/>
  <c r="DC21" i="53" s="1"/>
  <c r="CG21" i="51"/>
  <c r="CG21" i="53" s="1"/>
  <c r="AJ24" i="14" s="1"/>
  <c r="BJ21" i="51"/>
  <c r="BJ21" i="53" s="1"/>
  <c r="AI24" i="14" s="1"/>
  <c r="AO21" i="51"/>
  <c r="AO21" i="53" s="1"/>
  <c r="AH24" i="14" s="1"/>
  <c r="Y21" i="51"/>
  <c r="FD20" i="51"/>
  <c r="FD20" i="53" s="1"/>
  <c r="ER20" i="51"/>
  <c r="ER20" i="53" s="1"/>
  <c r="AM23" i="14" s="1"/>
  <c r="DO20" i="51"/>
  <c r="DO20" i="53" s="1"/>
  <c r="DC20" i="51"/>
  <c r="CG20" i="51"/>
  <c r="CG20" i="53" s="1"/>
  <c r="BJ20" i="51"/>
  <c r="BJ20" i="53" s="1"/>
  <c r="AO20" i="51"/>
  <c r="AO20" i="53" s="1"/>
  <c r="Y20" i="51"/>
  <c r="Y20" i="53" s="1"/>
  <c r="FD19" i="51"/>
  <c r="FD19" i="53" s="1"/>
  <c r="ER19" i="51"/>
  <c r="ER19" i="53" s="1"/>
  <c r="AM22" i="14" s="1"/>
  <c r="DO19" i="51"/>
  <c r="DO19" i="53" s="1"/>
  <c r="DC19" i="51"/>
  <c r="DC19" i="53" s="1"/>
  <c r="CG19" i="51"/>
  <c r="CG19" i="53" s="1"/>
  <c r="AJ22" i="14" s="1"/>
  <c r="BJ19" i="51"/>
  <c r="BJ19" i="53" s="1"/>
  <c r="AI22" i="14" s="1"/>
  <c r="AO19" i="51"/>
  <c r="AO19" i="53" s="1"/>
  <c r="Y19" i="51"/>
  <c r="FD18" i="51"/>
  <c r="FD18" i="53" s="1"/>
  <c r="FC18" i="51"/>
  <c r="FE18" i="51" s="1"/>
  <c r="FE18" i="53" s="1"/>
  <c r="C163" i="57" s="1"/>
  <c r="ER18" i="51"/>
  <c r="ER18" i="53" s="1"/>
  <c r="AM21" i="14" s="1"/>
  <c r="DO18" i="51"/>
  <c r="DO18" i="53" s="1"/>
  <c r="DC18" i="51"/>
  <c r="DC18" i="53" s="1"/>
  <c r="AK21" i="14" s="1"/>
  <c r="CG18" i="51"/>
  <c r="CG18" i="53" s="1"/>
  <c r="BJ18" i="51"/>
  <c r="BJ18" i="53" s="1"/>
  <c r="AI21" i="14" s="1"/>
  <c r="AO18" i="51"/>
  <c r="AO18" i="53" s="1"/>
  <c r="Y18" i="51"/>
  <c r="Q7" i="51"/>
  <c r="D7" i="51"/>
  <c r="Q6" i="51"/>
  <c r="D6" i="51"/>
  <c r="ET19" i="50"/>
  <c r="EU19" i="50"/>
  <c r="EV19" i="50"/>
  <c r="EW19" i="50"/>
  <c r="EX19" i="50"/>
  <c r="EY19" i="50"/>
  <c r="EZ19" i="50"/>
  <c r="FA19" i="50"/>
  <c r="FB19" i="50"/>
  <c r="FF19" i="50"/>
  <c r="FG19" i="50"/>
  <c r="FH19" i="50"/>
  <c r="C66" i="19" s="1"/>
  <c r="ET20" i="50"/>
  <c r="EU20" i="50"/>
  <c r="EV20" i="50"/>
  <c r="EW20" i="50"/>
  <c r="EX20" i="50"/>
  <c r="EY20" i="50"/>
  <c r="EZ20" i="50"/>
  <c r="FA20" i="50"/>
  <c r="FB20" i="50"/>
  <c r="FF20" i="50"/>
  <c r="FG20" i="50"/>
  <c r="FH20" i="50"/>
  <c r="C102" i="19" s="1"/>
  <c r="ET21" i="50"/>
  <c r="EU21" i="50"/>
  <c r="EV21" i="50"/>
  <c r="EW21" i="50"/>
  <c r="EX21" i="50"/>
  <c r="EY21" i="50"/>
  <c r="EZ21" i="50"/>
  <c r="FA21" i="50"/>
  <c r="FB21" i="50"/>
  <c r="FF21" i="50"/>
  <c r="FG21" i="50"/>
  <c r="FH21" i="50"/>
  <c r="ET22" i="50"/>
  <c r="EU22" i="50"/>
  <c r="EV22" i="50"/>
  <c r="EW22" i="50"/>
  <c r="EX22" i="50"/>
  <c r="EY22" i="50"/>
  <c r="EZ22" i="50"/>
  <c r="FA22" i="50"/>
  <c r="FB22" i="50"/>
  <c r="FF22" i="50"/>
  <c r="FG22" i="50"/>
  <c r="FH22" i="50"/>
  <c r="ET23" i="50"/>
  <c r="EU23" i="50"/>
  <c r="EV23" i="50"/>
  <c r="EW23" i="50"/>
  <c r="G1179" i="23" s="1"/>
  <c r="I1179" i="23" s="1"/>
  <c r="EX23" i="50"/>
  <c r="EY23" i="50"/>
  <c r="EZ23" i="50"/>
  <c r="FA23" i="50"/>
  <c r="FB23" i="50"/>
  <c r="FF23" i="50"/>
  <c r="C1190" i="23" s="1"/>
  <c r="FG23" i="50"/>
  <c r="C1191" i="23" s="1"/>
  <c r="FH23" i="50"/>
  <c r="ET24" i="50"/>
  <c r="G1381" i="23" s="1"/>
  <c r="I1381" i="23" s="1"/>
  <c r="EU24" i="50"/>
  <c r="EV24" i="50"/>
  <c r="EW24" i="50"/>
  <c r="EX24" i="50"/>
  <c r="EY24" i="50"/>
  <c r="EZ24" i="50"/>
  <c r="FA24" i="50"/>
  <c r="FB24" i="50"/>
  <c r="FF24" i="50"/>
  <c r="C244" i="19" s="1"/>
  <c r="FG24" i="50"/>
  <c r="FH24" i="50"/>
  <c r="C1397" i="23" s="1"/>
  <c r="ET25" i="50"/>
  <c r="EU25" i="50"/>
  <c r="EV25" i="50"/>
  <c r="EW25" i="50"/>
  <c r="EX25" i="50"/>
  <c r="EY25" i="50"/>
  <c r="EZ25" i="50"/>
  <c r="FA25" i="50"/>
  <c r="FB25" i="50"/>
  <c r="FF25" i="50"/>
  <c r="FG25" i="50"/>
  <c r="FH25" i="50"/>
  <c r="ET26" i="50"/>
  <c r="EU26" i="50"/>
  <c r="EV26" i="50"/>
  <c r="EW26" i="50"/>
  <c r="EX26" i="50"/>
  <c r="EY26" i="50"/>
  <c r="EZ26" i="50"/>
  <c r="FA26" i="50"/>
  <c r="FB26" i="50"/>
  <c r="FF26" i="50"/>
  <c r="C1805" i="23" s="1"/>
  <c r="FG26" i="50"/>
  <c r="FH26" i="50"/>
  <c r="ET27" i="50"/>
  <c r="EU27" i="50"/>
  <c r="EV27" i="50"/>
  <c r="EW27" i="50"/>
  <c r="EX27" i="50"/>
  <c r="EY27" i="50"/>
  <c r="G2001" i="23" s="1"/>
  <c r="I2001" i="23" s="1"/>
  <c r="EZ27" i="50"/>
  <c r="FA27" i="50"/>
  <c r="FB27" i="50"/>
  <c r="FF27" i="50"/>
  <c r="FG27" i="50"/>
  <c r="FH27" i="50"/>
  <c r="ET28" i="50"/>
  <c r="EU28" i="50"/>
  <c r="EV28" i="50"/>
  <c r="EW28" i="50"/>
  <c r="EX28" i="50"/>
  <c r="EY28" i="50"/>
  <c r="EZ28" i="50"/>
  <c r="FA28" i="50"/>
  <c r="FB28" i="50"/>
  <c r="FF28" i="50"/>
  <c r="FG28" i="50"/>
  <c r="FH28" i="50"/>
  <c r="ET29" i="50"/>
  <c r="EU29" i="50"/>
  <c r="EV29" i="50"/>
  <c r="EW29" i="50"/>
  <c r="EX29" i="50"/>
  <c r="EY29" i="50"/>
  <c r="G2411" i="23" s="1"/>
  <c r="I2411" i="23" s="1"/>
  <c r="EZ29" i="50"/>
  <c r="FA29" i="50"/>
  <c r="FB29" i="50"/>
  <c r="FF29" i="50"/>
  <c r="FG29" i="50"/>
  <c r="FH29" i="50"/>
  <c r="ET30" i="50"/>
  <c r="EU30" i="50"/>
  <c r="EV30" i="50"/>
  <c r="EW30" i="50"/>
  <c r="EX30" i="50"/>
  <c r="EY30" i="50"/>
  <c r="EZ30" i="50"/>
  <c r="FA30" i="50"/>
  <c r="FB30" i="50"/>
  <c r="FF30" i="50"/>
  <c r="FG30" i="50"/>
  <c r="FH30" i="50"/>
  <c r="ET31" i="50"/>
  <c r="EU31" i="50"/>
  <c r="EV31" i="50"/>
  <c r="EW31" i="50"/>
  <c r="EX31" i="50"/>
  <c r="EY31" i="50"/>
  <c r="G2862" i="23" s="1"/>
  <c r="I2862" i="23" s="1"/>
  <c r="EZ31" i="50"/>
  <c r="FA31" i="50"/>
  <c r="FB31" i="50"/>
  <c r="FF31" i="50"/>
  <c r="FG31" i="50"/>
  <c r="FH31" i="50"/>
  <c r="ET32" i="50"/>
  <c r="EU32" i="50"/>
  <c r="EV32" i="50"/>
  <c r="EW32" i="50"/>
  <c r="EX32" i="50"/>
  <c r="EY32" i="50"/>
  <c r="EZ32" i="50"/>
  <c r="FA32" i="50"/>
  <c r="FB32" i="50"/>
  <c r="FF32" i="50"/>
  <c r="FG32" i="50"/>
  <c r="FH32" i="50"/>
  <c r="ET33" i="50"/>
  <c r="EU33" i="50"/>
  <c r="EV33" i="50"/>
  <c r="EW33" i="50"/>
  <c r="G3270" i="23" s="1"/>
  <c r="I3270" i="23" s="1"/>
  <c r="EX33" i="50"/>
  <c r="EY33" i="50"/>
  <c r="EZ33" i="50"/>
  <c r="FA33" i="50"/>
  <c r="FB33" i="50"/>
  <c r="FF33" i="50"/>
  <c r="C568" i="19" s="1"/>
  <c r="FG33" i="50"/>
  <c r="C569" i="19" s="1"/>
  <c r="FH33" i="50"/>
  <c r="ET34" i="50"/>
  <c r="EU34" i="50"/>
  <c r="EV34" i="50"/>
  <c r="EW34" i="50"/>
  <c r="G3475" i="23" s="1"/>
  <c r="I3475" i="23" s="1"/>
  <c r="EX34" i="50"/>
  <c r="EY34" i="50"/>
  <c r="EZ34" i="50"/>
  <c r="FA34" i="50"/>
  <c r="FB34" i="50"/>
  <c r="FF34" i="50"/>
  <c r="FG34" i="50"/>
  <c r="C3487" i="23" s="1"/>
  <c r="FH34" i="50"/>
  <c r="ET35" i="50"/>
  <c r="EU35" i="50"/>
  <c r="EV35" i="50"/>
  <c r="EW35" i="50"/>
  <c r="EX35" i="50"/>
  <c r="EY35" i="50"/>
  <c r="EZ35" i="50"/>
  <c r="FA35" i="50"/>
  <c r="FB35" i="50"/>
  <c r="G3685" i="23" s="1"/>
  <c r="I3685" i="23" s="1"/>
  <c r="FF35" i="50"/>
  <c r="FG35" i="50"/>
  <c r="C3692" i="23" s="1"/>
  <c r="FH35" i="50"/>
  <c r="C3693" i="23" s="1"/>
  <c r="ET36" i="50"/>
  <c r="EU36" i="50"/>
  <c r="EV36" i="50"/>
  <c r="EW36" i="50"/>
  <c r="EX36" i="50"/>
  <c r="EY36" i="50"/>
  <c r="G3887" i="23" s="1"/>
  <c r="I3887" i="23" s="1"/>
  <c r="EZ36" i="50"/>
  <c r="FA36" i="50"/>
  <c r="FB36" i="50"/>
  <c r="FF36" i="50"/>
  <c r="FG36" i="50"/>
  <c r="FH36" i="50"/>
  <c r="ET37" i="50"/>
  <c r="EU37" i="50"/>
  <c r="EV37" i="50"/>
  <c r="EW37" i="50"/>
  <c r="EX37" i="50"/>
  <c r="EY37" i="50"/>
  <c r="EZ37" i="50"/>
  <c r="FA37" i="50"/>
  <c r="FB37" i="50"/>
  <c r="FF37" i="50"/>
  <c r="FG37" i="50"/>
  <c r="C713" i="19" s="1"/>
  <c r="FH37" i="50"/>
  <c r="ET38" i="50"/>
  <c r="EU38" i="50"/>
  <c r="EV38" i="50"/>
  <c r="EW38" i="50"/>
  <c r="EX38" i="50"/>
  <c r="EY38" i="50"/>
  <c r="G4297" i="23" s="1"/>
  <c r="I4297" i="23" s="1"/>
  <c r="EZ38" i="50"/>
  <c r="FA38" i="50"/>
  <c r="FB38" i="50"/>
  <c r="FF38" i="50"/>
  <c r="C4306" i="23" s="1"/>
  <c r="FG38" i="50"/>
  <c r="C4307" i="23" s="1"/>
  <c r="FH38" i="50"/>
  <c r="ET39" i="50"/>
  <c r="EU39" i="50"/>
  <c r="EV39" i="50"/>
  <c r="EW39" i="50"/>
  <c r="EX39" i="50"/>
  <c r="EY39" i="50"/>
  <c r="EZ39" i="50"/>
  <c r="FA39" i="50"/>
  <c r="FB39" i="50"/>
  <c r="FF39" i="50"/>
  <c r="C4511" i="23" s="1"/>
  <c r="FG39" i="50"/>
  <c r="C4512" i="23" s="1"/>
  <c r="FH39" i="50"/>
  <c r="C786" i="19" s="1"/>
  <c r="ET40" i="50"/>
  <c r="EU40" i="50"/>
  <c r="EV40" i="50"/>
  <c r="EW40" i="50"/>
  <c r="EX40" i="50"/>
  <c r="EY40" i="50"/>
  <c r="EZ40" i="50"/>
  <c r="FA40" i="50"/>
  <c r="FB40" i="50"/>
  <c r="FF40" i="50"/>
  <c r="C820" i="19" s="1"/>
  <c r="FG40" i="50"/>
  <c r="C821" i="19" s="1"/>
  <c r="FH40" i="50"/>
  <c r="C822" i="19" s="1"/>
  <c r="ET41" i="50"/>
  <c r="EU41" i="50"/>
  <c r="EV41" i="50"/>
  <c r="EW41" i="50"/>
  <c r="EX41" i="50"/>
  <c r="EY41" i="50"/>
  <c r="EZ41" i="50"/>
  <c r="FA41" i="50"/>
  <c r="FB41" i="50"/>
  <c r="FF41" i="50"/>
  <c r="C4921" i="23" s="1"/>
  <c r="FG41" i="50"/>
  <c r="C4922" i="23" s="1"/>
  <c r="FH41" i="50"/>
  <c r="C4923" i="23" s="1"/>
  <c r="ET42" i="50"/>
  <c r="EU42" i="50"/>
  <c r="EV42" i="50"/>
  <c r="EW42" i="50"/>
  <c r="EX42" i="50"/>
  <c r="EY42" i="50"/>
  <c r="EZ42" i="50"/>
  <c r="FA42" i="50"/>
  <c r="FB42" i="50"/>
  <c r="FF42" i="50"/>
  <c r="FG42" i="50"/>
  <c r="C5127" i="23" s="1"/>
  <c r="FH42" i="50"/>
  <c r="ET43" i="50"/>
  <c r="EU43" i="50"/>
  <c r="EV43" i="50"/>
  <c r="EW43" i="50"/>
  <c r="EX43" i="50"/>
  <c r="EY43" i="50"/>
  <c r="EZ43" i="50"/>
  <c r="FA43" i="50"/>
  <c r="FB43" i="50"/>
  <c r="FC43" i="50"/>
  <c r="FD43" i="50"/>
  <c r="FE43" i="50"/>
  <c r="FF43" i="50"/>
  <c r="C5331" i="23" s="1"/>
  <c r="FG43" i="50"/>
  <c r="C5332" i="23" s="1"/>
  <c r="FH43" i="50"/>
  <c r="ET44" i="50"/>
  <c r="EU44" i="50"/>
  <c r="EV44" i="50"/>
  <c r="EW44" i="50"/>
  <c r="EX44" i="50"/>
  <c r="EY44" i="50"/>
  <c r="EZ44" i="50"/>
  <c r="FA44" i="50"/>
  <c r="FB44" i="50"/>
  <c r="FF44" i="50"/>
  <c r="FG44" i="50"/>
  <c r="FH44" i="50"/>
  <c r="ET45" i="50"/>
  <c r="EU45" i="50"/>
  <c r="EV45" i="50"/>
  <c r="EW45" i="50"/>
  <c r="EX45" i="50"/>
  <c r="EY45" i="50"/>
  <c r="EZ45" i="50"/>
  <c r="FA45" i="50"/>
  <c r="FB45" i="50"/>
  <c r="FF45" i="50"/>
  <c r="FG45" i="50"/>
  <c r="FH45" i="50"/>
  <c r="ET46" i="50"/>
  <c r="EU46" i="50"/>
  <c r="EV46" i="50"/>
  <c r="EW46" i="50"/>
  <c r="EX46" i="50"/>
  <c r="EY46" i="50"/>
  <c r="EZ46" i="50"/>
  <c r="FA46" i="50"/>
  <c r="FB46" i="50"/>
  <c r="FF46" i="50"/>
  <c r="FG46" i="50"/>
  <c r="FH46" i="50"/>
  <c r="ET47" i="50"/>
  <c r="EU47" i="50"/>
  <c r="EV47" i="50"/>
  <c r="EW47" i="50"/>
  <c r="EX47" i="50"/>
  <c r="EY47" i="50"/>
  <c r="EZ47" i="50"/>
  <c r="FA47" i="50"/>
  <c r="FB47" i="50"/>
  <c r="FF47" i="50"/>
  <c r="FG47" i="50"/>
  <c r="FH47" i="50"/>
  <c r="ET48" i="50"/>
  <c r="EU48" i="50"/>
  <c r="EV48" i="50"/>
  <c r="EW48" i="50"/>
  <c r="EX48" i="50"/>
  <c r="EY48" i="50"/>
  <c r="EZ48" i="50"/>
  <c r="FA48" i="50"/>
  <c r="FB48" i="50"/>
  <c r="FF48" i="50"/>
  <c r="FG48" i="50"/>
  <c r="FH48" i="50"/>
  <c r="ET49" i="50"/>
  <c r="EU49" i="50"/>
  <c r="EV49" i="50"/>
  <c r="EW49" i="50"/>
  <c r="EX49" i="50"/>
  <c r="EY49" i="50"/>
  <c r="EZ49" i="50"/>
  <c r="FA49" i="50"/>
  <c r="FB49" i="50"/>
  <c r="FF49" i="50"/>
  <c r="FG49" i="50"/>
  <c r="FH49" i="50"/>
  <c r="ET50" i="50"/>
  <c r="EU50" i="50"/>
  <c r="EV50" i="50"/>
  <c r="EW50" i="50"/>
  <c r="EX50" i="50"/>
  <c r="EY50" i="50"/>
  <c r="EZ50" i="50"/>
  <c r="FA50" i="50"/>
  <c r="FB50" i="50"/>
  <c r="FF50" i="50"/>
  <c r="FG50" i="50"/>
  <c r="FH50" i="50"/>
  <c r="ET51" i="50"/>
  <c r="EU51" i="50"/>
  <c r="EV51" i="50"/>
  <c r="EW51" i="50"/>
  <c r="EX51" i="50"/>
  <c r="EY51" i="50"/>
  <c r="EZ51" i="50"/>
  <c r="FA51" i="50"/>
  <c r="FB51" i="50"/>
  <c r="FF51" i="50"/>
  <c r="FG51" i="50"/>
  <c r="FH51" i="50"/>
  <c r="ET52" i="50"/>
  <c r="EU52" i="50"/>
  <c r="EV52" i="50"/>
  <c r="EW52" i="50"/>
  <c r="EX52" i="50"/>
  <c r="EY52" i="50"/>
  <c r="EZ52" i="50"/>
  <c r="FA52" i="50"/>
  <c r="FB52" i="50"/>
  <c r="FF52" i="50"/>
  <c r="FG52" i="50"/>
  <c r="FH52" i="50"/>
  <c r="ET53" i="50"/>
  <c r="EU53" i="50"/>
  <c r="EV53" i="50"/>
  <c r="EW53" i="50"/>
  <c r="EX53" i="50"/>
  <c r="EY53" i="50"/>
  <c r="EZ53" i="50"/>
  <c r="FA53" i="50"/>
  <c r="FB53" i="50"/>
  <c r="FF53" i="50"/>
  <c r="FG53" i="50"/>
  <c r="FH53" i="50"/>
  <c r="EU18" i="50"/>
  <c r="G152" i="23" s="1"/>
  <c r="I152" i="23" s="1"/>
  <c r="EV18" i="50"/>
  <c r="EW18" i="50"/>
  <c r="EX18" i="50"/>
  <c r="EY18" i="50"/>
  <c r="EZ18" i="50"/>
  <c r="FA18" i="50"/>
  <c r="FB18" i="50"/>
  <c r="FF18" i="50"/>
  <c r="C27" i="19" s="1"/>
  <c r="FG18" i="50"/>
  <c r="C28" i="19" s="1"/>
  <c r="FH18" i="50"/>
  <c r="C29" i="19" s="1"/>
  <c r="ET18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S19" i="50"/>
  <c r="T19" i="50"/>
  <c r="U19" i="50"/>
  <c r="V19" i="50"/>
  <c r="W19" i="50"/>
  <c r="X19" i="50"/>
  <c r="Z19" i="50"/>
  <c r="AA19" i="50"/>
  <c r="AB19" i="50"/>
  <c r="AC19" i="50"/>
  <c r="AD19" i="50"/>
  <c r="AE19" i="50"/>
  <c r="AF19" i="50"/>
  <c r="AG19" i="50"/>
  <c r="AH19" i="50"/>
  <c r="AI19" i="50"/>
  <c r="AJ19" i="50"/>
  <c r="AK19" i="50"/>
  <c r="AL19" i="50"/>
  <c r="AM19" i="50"/>
  <c r="AN19" i="50"/>
  <c r="AP19" i="50"/>
  <c r="AQ19" i="50"/>
  <c r="AR19" i="50"/>
  <c r="AS19" i="50"/>
  <c r="AT19" i="50"/>
  <c r="AU19" i="50"/>
  <c r="AV19" i="50"/>
  <c r="AW19" i="50"/>
  <c r="AX19" i="50"/>
  <c r="AY19" i="50"/>
  <c r="AZ19" i="50"/>
  <c r="BA19" i="50"/>
  <c r="BB19" i="50"/>
  <c r="BC19" i="50"/>
  <c r="BD19" i="50"/>
  <c r="BE19" i="50"/>
  <c r="BF19" i="50"/>
  <c r="BG19" i="50"/>
  <c r="BH19" i="50"/>
  <c r="BI19" i="50"/>
  <c r="BK19" i="50"/>
  <c r="BL19" i="50"/>
  <c r="BM19" i="50"/>
  <c r="BN19" i="50"/>
  <c r="BO19" i="50"/>
  <c r="BP19" i="50"/>
  <c r="BQ19" i="50"/>
  <c r="BR19" i="50"/>
  <c r="BS19" i="50"/>
  <c r="BT19" i="50"/>
  <c r="BU19" i="50"/>
  <c r="BV19" i="50"/>
  <c r="BW19" i="50"/>
  <c r="BX19" i="50"/>
  <c r="BY19" i="50"/>
  <c r="BZ19" i="50"/>
  <c r="CA19" i="50"/>
  <c r="CB19" i="50"/>
  <c r="CC19" i="50"/>
  <c r="CD19" i="50"/>
  <c r="CE19" i="50"/>
  <c r="CF19" i="50"/>
  <c r="CH19" i="50"/>
  <c r="CI19" i="50"/>
  <c r="CJ19" i="50"/>
  <c r="CK19" i="50"/>
  <c r="CL19" i="50"/>
  <c r="CM19" i="50"/>
  <c r="CN19" i="50"/>
  <c r="CO19" i="50"/>
  <c r="CP19" i="50"/>
  <c r="CQ19" i="50"/>
  <c r="CR19" i="50"/>
  <c r="CS19" i="50"/>
  <c r="CT19" i="50"/>
  <c r="CU19" i="50"/>
  <c r="CV19" i="50"/>
  <c r="CW19" i="50"/>
  <c r="CX19" i="50"/>
  <c r="CY19" i="50"/>
  <c r="CZ19" i="50"/>
  <c r="DA19" i="50"/>
  <c r="DB19" i="50"/>
  <c r="DD19" i="50"/>
  <c r="DE19" i="50"/>
  <c r="DF19" i="50"/>
  <c r="DG19" i="50"/>
  <c r="DH19" i="50"/>
  <c r="DI19" i="50"/>
  <c r="DJ19" i="50"/>
  <c r="DK19" i="50"/>
  <c r="DL19" i="50"/>
  <c r="DM19" i="50"/>
  <c r="DN19" i="50"/>
  <c r="DP19" i="50"/>
  <c r="G326" i="23" s="1"/>
  <c r="I326" i="23" s="1"/>
  <c r="DQ19" i="50"/>
  <c r="DR19" i="50"/>
  <c r="DS19" i="50"/>
  <c r="DT19" i="50"/>
  <c r="DU19" i="50"/>
  <c r="DV19" i="50"/>
  <c r="DW19" i="50"/>
  <c r="DX19" i="50"/>
  <c r="DY19" i="50"/>
  <c r="DZ19" i="50"/>
  <c r="EA19" i="50"/>
  <c r="EB19" i="50"/>
  <c r="EC19" i="50"/>
  <c r="ED19" i="50"/>
  <c r="EE19" i="50"/>
  <c r="EF19" i="50"/>
  <c r="EG19" i="50"/>
  <c r="EH19" i="50"/>
  <c r="EI19" i="50"/>
  <c r="EJ19" i="50"/>
  <c r="EK19" i="50"/>
  <c r="EL19" i="50"/>
  <c r="EM19" i="50"/>
  <c r="EN19" i="50"/>
  <c r="EO19" i="50"/>
  <c r="EP19" i="50"/>
  <c r="EQ19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S20" i="50"/>
  <c r="T20" i="50"/>
  <c r="U20" i="50"/>
  <c r="V20" i="50"/>
  <c r="W20" i="50"/>
  <c r="X20" i="50"/>
  <c r="Z20" i="50"/>
  <c r="AA20" i="50"/>
  <c r="AB20" i="50"/>
  <c r="AC20" i="50"/>
  <c r="AD20" i="50"/>
  <c r="G441" i="23" s="1"/>
  <c r="I441" i="23" s="1"/>
  <c r="AE20" i="50"/>
  <c r="AF20" i="50"/>
  <c r="AG20" i="50"/>
  <c r="AH20" i="50"/>
  <c r="AI20" i="50"/>
  <c r="AJ20" i="50"/>
  <c r="AK20" i="50"/>
  <c r="AL20" i="50"/>
  <c r="AM20" i="50"/>
  <c r="AN20" i="50"/>
  <c r="AP20" i="50"/>
  <c r="AQ20" i="50"/>
  <c r="AR20" i="50"/>
  <c r="AS20" i="50"/>
  <c r="G456" i="23" s="1"/>
  <c r="I456" i="23" s="1"/>
  <c r="AT20" i="50"/>
  <c r="AU20" i="50"/>
  <c r="AV20" i="50"/>
  <c r="AW20" i="50"/>
  <c r="AX20" i="50"/>
  <c r="AY20" i="50"/>
  <c r="AZ20" i="50"/>
  <c r="BA20" i="50"/>
  <c r="BB20" i="50"/>
  <c r="BC20" i="50"/>
  <c r="BD20" i="50"/>
  <c r="BE20" i="50"/>
  <c r="BF20" i="50"/>
  <c r="BG20" i="50"/>
  <c r="BH20" i="50"/>
  <c r="BI20" i="50"/>
  <c r="BK20" i="50"/>
  <c r="BL20" i="50"/>
  <c r="BM20" i="50"/>
  <c r="BN20" i="50"/>
  <c r="BO20" i="50"/>
  <c r="BP20" i="50"/>
  <c r="BQ20" i="50"/>
  <c r="BR20" i="50"/>
  <c r="BS20" i="50"/>
  <c r="BT20" i="50"/>
  <c r="BU20" i="50"/>
  <c r="BV20" i="50"/>
  <c r="BW20" i="50"/>
  <c r="BX20" i="50"/>
  <c r="BY20" i="50"/>
  <c r="BZ20" i="50"/>
  <c r="CA20" i="50"/>
  <c r="CB20" i="50"/>
  <c r="CC20" i="50"/>
  <c r="CD20" i="50"/>
  <c r="CE20" i="50"/>
  <c r="CF20" i="50"/>
  <c r="CH20" i="50"/>
  <c r="CI20" i="50"/>
  <c r="CJ20" i="50"/>
  <c r="CK20" i="50"/>
  <c r="CL20" i="50"/>
  <c r="CM20" i="50"/>
  <c r="CN20" i="50"/>
  <c r="CO20" i="50"/>
  <c r="CP20" i="50"/>
  <c r="CQ20" i="50"/>
  <c r="CR20" i="50"/>
  <c r="CS20" i="50"/>
  <c r="CT20" i="50"/>
  <c r="CU20" i="50"/>
  <c r="CV20" i="50"/>
  <c r="CW20" i="50"/>
  <c r="CX20" i="50"/>
  <c r="CY20" i="50"/>
  <c r="CZ20" i="50"/>
  <c r="DA20" i="50"/>
  <c r="DB20" i="50"/>
  <c r="DD20" i="50"/>
  <c r="DE20" i="50"/>
  <c r="DF20" i="50"/>
  <c r="DG20" i="50"/>
  <c r="DH20" i="50"/>
  <c r="DI20" i="50"/>
  <c r="DJ20" i="50"/>
  <c r="DK20" i="50"/>
  <c r="DL20" i="50"/>
  <c r="DM20" i="50"/>
  <c r="G528" i="23" s="1"/>
  <c r="I528" i="23" s="1"/>
  <c r="DN20" i="50"/>
  <c r="DP20" i="50"/>
  <c r="DQ20" i="50"/>
  <c r="DR20" i="50"/>
  <c r="DS20" i="50"/>
  <c r="DT20" i="50"/>
  <c r="DU20" i="50"/>
  <c r="DV20" i="50"/>
  <c r="DW20" i="50"/>
  <c r="DX20" i="50"/>
  <c r="DY20" i="50"/>
  <c r="DZ20" i="50"/>
  <c r="EA20" i="50"/>
  <c r="EB20" i="50"/>
  <c r="EC20" i="50"/>
  <c r="ED20" i="50"/>
  <c r="EE20" i="50"/>
  <c r="EF20" i="50"/>
  <c r="EG20" i="50"/>
  <c r="EH20" i="50"/>
  <c r="EI20" i="50"/>
  <c r="EJ20" i="50"/>
  <c r="EK20" i="50"/>
  <c r="EL20" i="50"/>
  <c r="EM20" i="50"/>
  <c r="EN20" i="50"/>
  <c r="EO20" i="50"/>
  <c r="EP20" i="50"/>
  <c r="EQ20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S21" i="50"/>
  <c r="T21" i="50"/>
  <c r="U21" i="50"/>
  <c r="V21" i="50"/>
  <c r="W21" i="50"/>
  <c r="X21" i="50"/>
  <c r="Z21" i="50"/>
  <c r="AA21" i="50"/>
  <c r="AB21" i="50"/>
  <c r="G644" i="23" s="1"/>
  <c r="I644" i="23" s="1"/>
  <c r="AC21" i="50"/>
  <c r="AD21" i="50"/>
  <c r="AE21" i="50"/>
  <c r="AF21" i="50"/>
  <c r="AG21" i="50"/>
  <c r="AH21" i="50"/>
  <c r="AI21" i="50"/>
  <c r="AJ21" i="50"/>
  <c r="AK21" i="50"/>
  <c r="AL21" i="50"/>
  <c r="AM21" i="50"/>
  <c r="AN21" i="50"/>
  <c r="AP21" i="50"/>
  <c r="AQ21" i="50"/>
  <c r="AR21" i="50"/>
  <c r="AS21" i="50"/>
  <c r="AT21" i="50"/>
  <c r="AU21" i="50"/>
  <c r="AV21" i="50"/>
  <c r="AW21" i="50"/>
  <c r="AX21" i="50"/>
  <c r="AY21" i="50"/>
  <c r="AZ21" i="50"/>
  <c r="BA21" i="50"/>
  <c r="BB21" i="50"/>
  <c r="BC21" i="50"/>
  <c r="BD21" i="50"/>
  <c r="BE21" i="50"/>
  <c r="BF21" i="50"/>
  <c r="BG21" i="50"/>
  <c r="BH21" i="50"/>
  <c r="BI21" i="50"/>
  <c r="G677" i="23" s="1"/>
  <c r="I677" i="23" s="1"/>
  <c r="BK21" i="50"/>
  <c r="BL21" i="50"/>
  <c r="BM21" i="50"/>
  <c r="BN21" i="50"/>
  <c r="G682" i="23" s="1"/>
  <c r="I682" i="23" s="1"/>
  <c r="BO21" i="50"/>
  <c r="BP21" i="50"/>
  <c r="BQ21" i="50"/>
  <c r="BR21" i="50"/>
  <c r="BS21" i="50"/>
  <c r="BT21" i="50"/>
  <c r="BU21" i="50"/>
  <c r="G689" i="23" s="1"/>
  <c r="I689" i="23" s="1"/>
  <c r="BV21" i="50"/>
  <c r="BW21" i="50"/>
  <c r="BX21" i="50"/>
  <c r="BY21" i="50"/>
  <c r="BZ21" i="50"/>
  <c r="CA21" i="50"/>
  <c r="CB21" i="50"/>
  <c r="CC21" i="50"/>
  <c r="CD21" i="50"/>
  <c r="CE21" i="50"/>
  <c r="CF21" i="50"/>
  <c r="CH21" i="50"/>
  <c r="CI21" i="50"/>
  <c r="CJ21" i="50"/>
  <c r="CK21" i="50"/>
  <c r="G705" i="23" s="1"/>
  <c r="I705" i="23" s="1"/>
  <c r="CL21" i="50"/>
  <c r="CM21" i="50"/>
  <c r="CN21" i="50"/>
  <c r="CO21" i="50"/>
  <c r="CP21" i="50"/>
  <c r="CQ21" i="50"/>
  <c r="CR21" i="50"/>
  <c r="CS21" i="50"/>
  <c r="CT21" i="50"/>
  <c r="CU21" i="50"/>
  <c r="CV21" i="50"/>
  <c r="CW21" i="50"/>
  <c r="CX21" i="50"/>
  <c r="CY21" i="50"/>
  <c r="CZ21" i="50"/>
  <c r="DA21" i="50"/>
  <c r="DB21" i="50"/>
  <c r="DD21" i="50"/>
  <c r="DE21" i="50"/>
  <c r="DF21" i="50"/>
  <c r="DG21" i="50"/>
  <c r="G727" i="23" s="1"/>
  <c r="I727" i="23" s="1"/>
  <c r="DH21" i="50"/>
  <c r="DI21" i="50"/>
  <c r="DJ21" i="50"/>
  <c r="DK21" i="50"/>
  <c r="DL21" i="50"/>
  <c r="DM21" i="50"/>
  <c r="DN21" i="50"/>
  <c r="DP21" i="50"/>
  <c r="DQ21" i="50"/>
  <c r="DR21" i="50"/>
  <c r="DS21" i="50"/>
  <c r="DT21" i="50"/>
  <c r="DU21" i="50"/>
  <c r="DV21" i="50"/>
  <c r="DW21" i="50"/>
  <c r="DX21" i="50"/>
  <c r="DY21" i="50"/>
  <c r="DZ21" i="50"/>
  <c r="EA21" i="50"/>
  <c r="EB21" i="50"/>
  <c r="EC21" i="50"/>
  <c r="ED21" i="50"/>
  <c r="EE21" i="50"/>
  <c r="EF21" i="50"/>
  <c r="EG21" i="50"/>
  <c r="EH21" i="50"/>
  <c r="EI21" i="50"/>
  <c r="EJ21" i="50"/>
  <c r="EK21" i="50"/>
  <c r="EL21" i="50"/>
  <c r="EM21" i="50"/>
  <c r="EN21" i="50"/>
  <c r="EO21" i="50"/>
  <c r="EP21" i="50"/>
  <c r="EQ21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S22" i="50"/>
  <c r="T22" i="50"/>
  <c r="U22" i="50"/>
  <c r="V22" i="50"/>
  <c r="W22" i="50"/>
  <c r="X22" i="50"/>
  <c r="Z22" i="50"/>
  <c r="AA22" i="50"/>
  <c r="AB22" i="50"/>
  <c r="AC22" i="50"/>
  <c r="AD22" i="50"/>
  <c r="AE22" i="50"/>
  <c r="AF22" i="50"/>
  <c r="AG22" i="50"/>
  <c r="AH22" i="50"/>
  <c r="AI22" i="50"/>
  <c r="AJ22" i="50"/>
  <c r="AK22" i="50"/>
  <c r="AL22" i="50"/>
  <c r="AM22" i="50"/>
  <c r="AN22" i="50"/>
  <c r="AP22" i="50"/>
  <c r="AQ22" i="50"/>
  <c r="AR22" i="50"/>
  <c r="AS22" i="50"/>
  <c r="AT22" i="50"/>
  <c r="AU22" i="50"/>
  <c r="AV22" i="50"/>
  <c r="AW22" i="50"/>
  <c r="AX22" i="50"/>
  <c r="AY22" i="50"/>
  <c r="AZ22" i="50"/>
  <c r="BA22" i="50"/>
  <c r="BB22" i="50"/>
  <c r="BC22" i="50"/>
  <c r="BD22" i="50"/>
  <c r="BE22" i="50"/>
  <c r="BF22" i="50"/>
  <c r="BG22" i="50"/>
  <c r="BH22" i="50"/>
  <c r="BI22" i="50"/>
  <c r="BK22" i="50"/>
  <c r="BL22" i="50"/>
  <c r="BM22" i="50"/>
  <c r="BN22" i="50"/>
  <c r="BO22" i="50"/>
  <c r="BP22" i="50"/>
  <c r="BQ22" i="50"/>
  <c r="BR22" i="50"/>
  <c r="BS22" i="50"/>
  <c r="BT22" i="50"/>
  <c r="BU22" i="50"/>
  <c r="BV22" i="50"/>
  <c r="BW22" i="50"/>
  <c r="BX22" i="50"/>
  <c r="BY22" i="50"/>
  <c r="BZ22" i="50"/>
  <c r="CA22" i="50"/>
  <c r="CB22" i="50"/>
  <c r="CC22" i="50"/>
  <c r="CD22" i="50"/>
  <c r="CE22" i="50"/>
  <c r="CF22" i="50"/>
  <c r="CH22" i="50"/>
  <c r="CI22" i="50"/>
  <c r="CJ22" i="50"/>
  <c r="CK22" i="50"/>
  <c r="CL22" i="50"/>
  <c r="CM22" i="50"/>
  <c r="CN22" i="50"/>
  <c r="CO22" i="50"/>
  <c r="CP22" i="50"/>
  <c r="CQ22" i="50"/>
  <c r="CR22" i="50"/>
  <c r="CS22" i="50"/>
  <c r="CT22" i="50"/>
  <c r="CU22" i="50"/>
  <c r="CV22" i="50"/>
  <c r="CW22" i="50"/>
  <c r="CX22" i="50"/>
  <c r="CY22" i="50"/>
  <c r="CZ22" i="50"/>
  <c r="DA22" i="50"/>
  <c r="DB22" i="50"/>
  <c r="DC22" i="50"/>
  <c r="L25" i="14" s="1"/>
  <c r="DD22" i="50"/>
  <c r="DE22" i="50"/>
  <c r="DF22" i="50"/>
  <c r="DG22" i="50"/>
  <c r="DH22" i="50"/>
  <c r="DI22" i="50"/>
  <c r="DJ22" i="50"/>
  <c r="DK22" i="50"/>
  <c r="DL22" i="50"/>
  <c r="DM22" i="50"/>
  <c r="DN22" i="50"/>
  <c r="DP22" i="50"/>
  <c r="G941" i="23" s="1"/>
  <c r="I941" i="23" s="1"/>
  <c r="DQ22" i="50"/>
  <c r="DR22" i="50"/>
  <c r="DS22" i="50"/>
  <c r="DT22" i="50"/>
  <c r="DU22" i="50"/>
  <c r="DV22" i="50"/>
  <c r="DW22" i="50"/>
  <c r="DX22" i="50"/>
  <c r="DY22" i="50"/>
  <c r="DZ22" i="50"/>
  <c r="EA22" i="50"/>
  <c r="EB22" i="50"/>
  <c r="EC22" i="50"/>
  <c r="ED22" i="50"/>
  <c r="EE22" i="50"/>
  <c r="EF22" i="50"/>
  <c r="EG22" i="50"/>
  <c r="EH22" i="50"/>
  <c r="EI22" i="50"/>
  <c r="EJ22" i="50"/>
  <c r="EK22" i="50"/>
  <c r="EL22" i="50"/>
  <c r="EM22" i="50"/>
  <c r="EN22" i="50"/>
  <c r="EO22" i="50"/>
  <c r="EP22" i="50"/>
  <c r="EQ22" i="50"/>
  <c r="ER22" i="50"/>
  <c r="N25" i="14" s="1"/>
  <c r="G23" i="50"/>
  <c r="H23" i="50"/>
  <c r="I23" i="50"/>
  <c r="J23" i="50"/>
  <c r="K23" i="50"/>
  <c r="L23" i="50"/>
  <c r="G1038" i="23" s="1"/>
  <c r="I1038" i="23" s="1"/>
  <c r="M23" i="50"/>
  <c r="N23" i="50"/>
  <c r="O23" i="50"/>
  <c r="P23" i="50"/>
  <c r="Q23" i="50"/>
  <c r="R23" i="50"/>
  <c r="S23" i="50"/>
  <c r="T23" i="50"/>
  <c r="U23" i="50"/>
  <c r="V23" i="50"/>
  <c r="W23" i="50"/>
  <c r="X23" i="50"/>
  <c r="Z23" i="50"/>
  <c r="AA23" i="50"/>
  <c r="AB23" i="50"/>
  <c r="AC23" i="50"/>
  <c r="AD23" i="50"/>
  <c r="G1056" i="23" s="1"/>
  <c r="I1056" i="23" s="1"/>
  <c r="AE23" i="50"/>
  <c r="AF23" i="50"/>
  <c r="AG23" i="50"/>
  <c r="AH23" i="50"/>
  <c r="AI23" i="50"/>
  <c r="AJ23" i="50"/>
  <c r="AK23" i="50"/>
  <c r="AL23" i="50"/>
  <c r="AM23" i="50"/>
  <c r="G1065" i="23" s="1"/>
  <c r="I1065" i="23" s="1"/>
  <c r="AN23" i="50"/>
  <c r="AP23" i="50"/>
  <c r="AQ23" i="50"/>
  <c r="AR23" i="50"/>
  <c r="AS23" i="50"/>
  <c r="AT23" i="50"/>
  <c r="AU23" i="50"/>
  <c r="AV23" i="50"/>
  <c r="AW23" i="50"/>
  <c r="AX23" i="50"/>
  <c r="AY23" i="50"/>
  <c r="AZ23" i="50"/>
  <c r="BA23" i="50"/>
  <c r="BB23" i="50"/>
  <c r="BC23" i="50"/>
  <c r="BD23" i="50"/>
  <c r="BE23" i="50"/>
  <c r="BF23" i="50"/>
  <c r="BG23" i="50"/>
  <c r="BH23" i="50"/>
  <c r="BI23" i="50"/>
  <c r="BK23" i="50"/>
  <c r="BL23" i="50"/>
  <c r="BM23" i="50"/>
  <c r="BN23" i="50"/>
  <c r="BO23" i="50"/>
  <c r="BP23" i="50"/>
  <c r="BQ23" i="50"/>
  <c r="BR23" i="50"/>
  <c r="BS23" i="50"/>
  <c r="BT23" i="50"/>
  <c r="BU23" i="50"/>
  <c r="BV23" i="50"/>
  <c r="BW23" i="50"/>
  <c r="BX23" i="50"/>
  <c r="BY23" i="50"/>
  <c r="BZ23" i="50"/>
  <c r="CA23" i="50"/>
  <c r="G1105" i="23" s="1"/>
  <c r="I1105" i="23" s="1"/>
  <c r="CB23" i="50"/>
  <c r="CC23" i="50"/>
  <c r="CD23" i="50"/>
  <c r="CE23" i="50"/>
  <c r="CF23" i="50"/>
  <c r="CH23" i="50"/>
  <c r="CI23" i="50"/>
  <c r="CJ23" i="50"/>
  <c r="CK23" i="50"/>
  <c r="CL23" i="50"/>
  <c r="CM23" i="50"/>
  <c r="CN23" i="50"/>
  <c r="CO23" i="50"/>
  <c r="CP23" i="50"/>
  <c r="CQ23" i="50"/>
  <c r="G1121" i="23" s="1"/>
  <c r="I1121" i="23" s="1"/>
  <c r="CR23" i="50"/>
  <c r="CS23" i="50"/>
  <c r="CT23" i="50"/>
  <c r="G1124" i="23" s="1"/>
  <c r="I1124" i="23" s="1"/>
  <c r="CU23" i="50"/>
  <c r="CV23" i="50"/>
  <c r="CW23" i="50"/>
  <c r="CX23" i="50"/>
  <c r="CY23" i="50"/>
  <c r="CZ23" i="50"/>
  <c r="DA23" i="50"/>
  <c r="DB23" i="50"/>
  <c r="DD23" i="50"/>
  <c r="DE23" i="50"/>
  <c r="DF23" i="50"/>
  <c r="DG23" i="50"/>
  <c r="DH23" i="50"/>
  <c r="DI23" i="50"/>
  <c r="DJ23" i="50"/>
  <c r="DK23" i="50"/>
  <c r="DL23" i="50"/>
  <c r="DM23" i="50"/>
  <c r="DN23" i="50"/>
  <c r="DO23" i="50"/>
  <c r="M26" i="14" s="1"/>
  <c r="DP23" i="50"/>
  <c r="DQ23" i="50"/>
  <c r="DR23" i="50"/>
  <c r="DS23" i="50"/>
  <c r="DT23" i="50"/>
  <c r="DU23" i="50"/>
  <c r="DV23" i="50"/>
  <c r="DW23" i="50"/>
  <c r="DX23" i="50"/>
  <c r="DY23" i="50"/>
  <c r="DZ23" i="50"/>
  <c r="EA23" i="50"/>
  <c r="EB23" i="50"/>
  <c r="EC23" i="50"/>
  <c r="ED23" i="50"/>
  <c r="EE23" i="50"/>
  <c r="EF23" i="50"/>
  <c r="EG23" i="50"/>
  <c r="EH23" i="50"/>
  <c r="EI23" i="50"/>
  <c r="EJ23" i="50"/>
  <c r="EK23" i="50"/>
  <c r="EL23" i="50"/>
  <c r="EM23" i="50"/>
  <c r="EN23" i="50"/>
  <c r="EO23" i="50"/>
  <c r="EP23" i="50"/>
  <c r="EQ23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W24" i="50"/>
  <c r="X24" i="50"/>
  <c r="Z24" i="50"/>
  <c r="AA24" i="50"/>
  <c r="AB24" i="50"/>
  <c r="AC24" i="50"/>
  <c r="AD24" i="50"/>
  <c r="AE24" i="50"/>
  <c r="AF24" i="50"/>
  <c r="AG24" i="50"/>
  <c r="AH24" i="50"/>
  <c r="AI24" i="50"/>
  <c r="AJ24" i="50"/>
  <c r="AK24" i="50"/>
  <c r="AL24" i="50"/>
  <c r="AM24" i="50"/>
  <c r="AN24" i="50"/>
  <c r="AP24" i="50"/>
  <c r="AQ24" i="50"/>
  <c r="AR24" i="50"/>
  <c r="AS24" i="50"/>
  <c r="AT24" i="50"/>
  <c r="AU24" i="50"/>
  <c r="AV24" i="50"/>
  <c r="G1279" i="23" s="1"/>
  <c r="I1279" i="23" s="1"/>
  <c r="AW24" i="50"/>
  <c r="AX24" i="50"/>
  <c r="AY24" i="50"/>
  <c r="AZ24" i="50"/>
  <c r="BA24" i="50"/>
  <c r="G1284" i="23" s="1"/>
  <c r="I1284" i="23" s="1"/>
  <c r="BB24" i="50"/>
  <c r="BC24" i="50"/>
  <c r="BD24" i="50"/>
  <c r="BE24" i="50"/>
  <c r="BF24" i="50"/>
  <c r="BG24" i="50"/>
  <c r="BH24" i="50"/>
  <c r="BI24" i="50"/>
  <c r="BK24" i="50"/>
  <c r="BL24" i="50"/>
  <c r="BM24" i="50"/>
  <c r="BN24" i="50"/>
  <c r="BO24" i="50"/>
  <c r="BP24" i="50"/>
  <c r="BQ24" i="50"/>
  <c r="BR24" i="50"/>
  <c r="BS24" i="50"/>
  <c r="BT24" i="50"/>
  <c r="BU24" i="50"/>
  <c r="BV24" i="50"/>
  <c r="BW24" i="50"/>
  <c r="BX24" i="50"/>
  <c r="BY24" i="50"/>
  <c r="BZ24" i="50"/>
  <c r="CA24" i="50"/>
  <c r="G1310" i="23" s="1"/>
  <c r="I1310" i="23" s="1"/>
  <c r="CB24" i="50"/>
  <c r="CC24" i="50"/>
  <c r="CD24" i="50"/>
  <c r="CE24" i="50"/>
  <c r="CF24" i="50"/>
  <c r="CH24" i="50"/>
  <c r="CI24" i="50"/>
  <c r="CJ24" i="50"/>
  <c r="CK24" i="50"/>
  <c r="CL24" i="50"/>
  <c r="CM24" i="50"/>
  <c r="CN24" i="50"/>
  <c r="CO24" i="50"/>
  <c r="CP24" i="50"/>
  <c r="CQ24" i="50"/>
  <c r="CR24" i="50"/>
  <c r="CS24" i="50"/>
  <c r="CT24" i="50"/>
  <c r="CU24" i="50"/>
  <c r="CV24" i="50"/>
  <c r="CW24" i="50"/>
  <c r="CX24" i="50"/>
  <c r="CY24" i="50"/>
  <c r="CZ24" i="50"/>
  <c r="DA24" i="50"/>
  <c r="DB24" i="50"/>
  <c r="G1337" i="23" s="1"/>
  <c r="I1337" i="23" s="1"/>
  <c r="DD24" i="50"/>
  <c r="DE24" i="50"/>
  <c r="DF24" i="50"/>
  <c r="DG24" i="50"/>
  <c r="DH24" i="50"/>
  <c r="DI24" i="50"/>
  <c r="DJ24" i="50"/>
  <c r="DK24" i="50"/>
  <c r="DL24" i="50"/>
  <c r="DM24" i="50"/>
  <c r="DN24" i="50"/>
  <c r="DO24" i="50"/>
  <c r="M27" i="14" s="1"/>
  <c r="DP24" i="50"/>
  <c r="DQ24" i="50"/>
  <c r="DR24" i="50"/>
  <c r="DS24" i="50"/>
  <c r="DT24" i="50"/>
  <c r="DU24" i="50"/>
  <c r="DV24" i="50"/>
  <c r="DW24" i="50"/>
  <c r="DX24" i="50"/>
  <c r="DY24" i="50"/>
  <c r="DZ24" i="50"/>
  <c r="EA24" i="50"/>
  <c r="EB24" i="50"/>
  <c r="EC24" i="50"/>
  <c r="ED24" i="50"/>
  <c r="EE24" i="50"/>
  <c r="EF24" i="50"/>
  <c r="EG24" i="50"/>
  <c r="EH24" i="50"/>
  <c r="EI24" i="50"/>
  <c r="EJ24" i="50"/>
  <c r="EK24" i="50"/>
  <c r="EL24" i="50"/>
  <c r="EM24" i="50"/>
  <c r="EN24" i="50"/>
  <c r="G1375" i="23" s="1"/>
  <c r="I1375" i="23" s="1"/>
  <c r="EO24" i="50"/>
  <c r="EP24" i="50"/>
  <c r="EQ24" i="50"/>
  <c r="ER24" i="50"/>
  <c r="N27" i="14" s="1"/>
  <c r="G25" i="50"/>
  <c r="H25" i="50"/>
  <c r="I25" i="50"/>
  <c r="J25" i="50"/>
  <c r="K25" i="50"/>
  <c r="L25" i="50"/>
  <c r="M25" i="50"/>
  <c r="N25" i="50"/>
  <c r="G1450" i="23" s="1"/>
  <c r="I1450" i="23" s="1"/>
  <c r="O25" i="50"/>
  <c r="P25" i="50"/>
  <c r="Q25" i="50"/>
  <c r="R25" i="50"/>
  <c r="S25" i="50"/>
  <c r="T25" i="50"/>
  <c r="U25" i="50"/>
  <c r="V25" i="50"/>
  <c r="W25" i="50"/>
  <c r="X25" i="50"/>
  <c r="Z25" i="50"/>
  <c r="AA25" i="50"/>
  <c r="AB25" i="50"/>
  <c r="AC25" i="50"/>
  <c r="AD25" i="50"/>
  <c r="AE25" i="50"/>
  <c r="AF25" i="50"/>
  <c r="AG25" i="50"/>
  <c r="AH25" i="50"/>
  <c r="AI25" i="50"/>
  <c r="AJ25" i="50"/>
  <c r="AK25" i="50"/>
  <c r="AL25" i="50"/>
  <c r="AM25" i="50"/>
  <c r="AN25" i="50"/>
  <c r="G1476" i="23" s="1"/>
  <c r="I1476" i="23" s="1"/>
  <c r="AP25" i="50"/>
  <c r="AQ25" i="50"/>
  <c r="AR25" i="50"/>
  <c r="AS25" i="50"/>
  <c r="AT25" i="50"/>
  <c r="AU25" i="50"/>
  <c r="AV25" i="50"/>
  <c r="AW25" i="50"/>
  <c r="AX25" i="50"/>
  <c r="AY25" i="50"/>
  <c r="AZ25" i="50"/>
  <c r="BA25" i="50"/>
  <c r="BB25" i="50"/>
  <c r="BC25" i="50"/>
  <c r="BD25" i="50"/>
  <c r="BE25" i="50"/>
  <c r="BF25" i="50"/>
  <c r="BG25" i="50"/>
  <c r="BH25" i="50"/>
  <c r="BI25" i="50"/>
  <c r="BK25" i="50"/>
  <c r="G1499" i="23" s="1"/>
  <c r="I1499" i="23" s="1"/>
  <c r="BL25" i="50"/>
  <c r="BM25" i="50"/>
  <c r="BN25" i="50"/>
  <c r="BO25" i="50"/>
  <c r="BP25" i="50"/>
  <c r="BQ25" i="50"/>
  <c r="BR25" i="50"/>
  <c r="BS25" i="50"/>
  <c r="BT25" i="50"/>
  <c r="BU25" i="50"/>
  <c r="BV25" i="50"/>
  <c r="BW25" i="50"/>
  <c r="BX25" i="50"/>
  <c r="BY25" i="50"/>
  <c r="BZ25" i="50"/>
  <c r="CA25" i="50"/>
  <c r="CB25" i="50"/>
  <c r="CC25" i="50"/>
  <c r="CD25" i="50"/>
  <c r="CE25" i="50"/>
  <c r="CF25" i="50"/>
  <c r="CH25" i="50"/>
  <c r="CI25" i="50"/>
  <c r="CJ25" i="50"/>
  <c r="CK25" i="50"/>
  <c r="CL25" i="50"/>
  <c r="CM25" i="50"/>
  <c r="CN25" i="50"/>
  <c r="CO25" i="50"/>
  <c r="CP25" i="50"/>
  <c r="CQ25" i="50"/>
  <c r="CR25" i="50"/>
  <c r="CS25" i="50"/>
  <c r="CT25" i="50"/>
  <c r="CU25" i="50"/>
  <c r="G1535" i="23" s="1"/>
  <c r="I1535" i="23" s="1"/>
  <c r="CV25" i="50"/>
  <c r="CW25" i="50"/>
  <c r="CX25" i="50"/>
  <c r="CY25" i="50"/>
  <c r="CZ25" i="50"/>
  <c r="DA25" i="50"/>
  <c r="DB25" i="50"/>
  <c r="G1542" i="23" s="1"/>
  <c r="I1542" i="23" s="1"/>
  <c r="DC25" i="50"/>
  <c r="L28" i="14" s="1"/>
  <c r="DD25" i="50"/>
  <c r="DE25" i="50"/>
  <c r="DF25" i="50"/>
  <c r="DG25" i="50"/>
  <c r="DH25" i="50"/>
  <c r="DI25" i="50"/>
  <c r="DJ25" i="50"/>
  <c r="DK25" i="50"/>
  <c r="DL25" i="50"/>
  <c r="DM25" i="50"/>
  <c r="DN25" i="50"/>
  <c r="DO25" i="50"/>
  <c r="M28" i="14" s="1"/>
  <c r="DP25" i="50"/>
  <c r="DQ25" i="50"/>
  <c r="DR25" i="50"/>
  <c r="DS25" i="50"/>
  <c r="DT25" i="50"/>
  <c r="DU25" i="50"/>
  <c r="DV25" i="50"/>
  <c r="DW25" i="50"/>
  <c r="DX25" i="50"/>
  <c r="G1564" i="23" s="1"/>
  <c r="I1564" i="23" s="1"/>
  <c r="DY25" i="50"/>
  <c r="DZ25" i="50"/>
  <c r="EA25" i="50"/>
  <c r="EB25" i="50"/>
  <c r="EC25" i="50"/>
  <c r="ED25" i="50"/>
  <c r="EE25" i="50"/>
  <c r="EF25" i="50"/>
  <c r="EG25" i="50"/>
  <c r="EH25" i="50"/>
  <c r="EI25" i="50"/>
  <c r="EJ25" i="50"/>
  <c r="EK25" i="50"/>
  <c r="EL25" i="50"/>
  <c r="EM25" i="50"/>
  <c r="EN25" i="50"/>
  <c r="EO25" i="50"/>
  <c r="EP25" i="50"/>
  <c r="EQ25" i="50"/>
  <c r="G26" i="50"/>
  <c r="H26" i="50"/>
  <c r="I26" i="50"/>
  <c r="J26" i="50"/>
  <c r="K26" i="50"/>
  <c r="L26" i="50"/>
  <c r="M26" i="50"/>
  <c r="N26" i="50"/>
  <c r="G1655" i="23" s="1"/>
  <c r="I1655" i="23" s="1"/>
  <c r="O26" i="50"/>
  <c r="P26" i="50"/>
  <c r="Q26" i="50"/>
  <c r="R26" i="50"/>
  <c r="S26" i="50"/>
  <c r="T26" i="50"/>
  <c r="U26" i="50"/>
  <c r="V26" i="50"/>
  <c r="W26" i="50"/>
  <c r="X26" i="50"/>
  <c r="Y26" i="50"/>
  <c r="H29" i="14" s="1"/>
  <c r="Z26" i="50"/>
  <c r="AA26" i="50"/>
  <c r="AB26" i="50"/>
  <c r="AC26" i="50"/>
  <c r="AD26" i="50"/>
  <c r="AE26" i="50"/>
  <c r="AF26" i="50"/>
  <c r="AG26" i="50"/>
  <c r="AH26" i="50"/>
  <c r="AI26" i="50"/>
  <c r="AJ26" i="50"/>
  <c r="AK26" i="50"/>
  <c r="AL26" i="50"/>
  <c r="AM26" i="50"/>
  <c r="AN26" i="50"/>
  <c r="G1681" i="23" s="1"/>
  <c r="I1681" i="23" s="1"/>
  <c r="AP26" i="50"/>
  <c r="AQ26" i="50"/>
  <c r="AR26" i="50"/>
  <c r="AS26" i="50"/>
  <c r="AT26" i="50"/>
  <c r="AU26" i="50"/>
  <c r="AV26" i="50"/>
  <c r="AW26" i="50"/>
  <c r="AX26" i="50"/>
  <c r="AY26" i="50"/>
  <c r="AZ26" i="50"/>
  <c r="BA26" i="50"/>
  <c r="BB26" i="50"/>
  <c r="BC26" i="50"/>
  <c r="BD26" i="50"/>
  <c r="BE26" i="50"/>
  <c r="BF26" i="50"/>
  <c r="BG26" i="50"/>
  <c r="BH26" i="50"/>
  <c r="BI26" i="50"/>
  <c r="BK26" i="50"/>
  <c r="BL26" i="50"/>
  <c r="BM26" i="50"/>
  <c r="BN26" i="50"/>
  <c r="BO26" i="50"/>
  <c r="BP26" i="50"/>
  <c r="BQ26" i="50"/>
  <c r="BR26" i="50"/>
  <c r="BS26" i="50"/>
  <c r="BT26" i="50"/>
  <c r="BU26" i="50"/>
  <c r="BV26" i="50"/>
  <c r="BW26" i="50"/>
  <c r="BX26" i="50"/>
  <c r="BY26" i="50"/>
  <c r="BZ26" i="50"/>
  <c r="CA26" i="50"/>
  <c r="CB26" i="50"/>
  <c r="CC26" i="50"/>
  <c r="CD26" i="50"/>
  <c r="CE26" i="50"/>
  <c r="CF26" i="50"/>
  <c r="CH26" i="50"/>
  <c r="CI26" i="50"/>
  <c r="CJ26" i="50"/>
  <c r="CK26" i="50"/>
  <c r="CL26" i="50"/>
  <c r="CM26" i="50"/>
  <c r="CN26" i="50"/>
  <c r="CO26" i="50"/>
  <c r="CP26" i="50"/>
  <c r="CQ26" i="50"/>
  <c r="CR26" i="50"/>
  <c r="CS26" i="50"/>
  <c r="CT26" i="50"/>
  <c r="CU26" i="50"/>
  <c r="CV26" i="50"/>
  <c r="CW26" i="50"/>
  <c r="CX26" i="50"/>
  <c r="CY26" i="50"/>
  <c r="CZ26" i="50"/>
  <c r="DA26" i="50"/>
  <c r="DB26" i="50"/>
  <c r="DD26" i="50"/>
  <c r="DE26" i="50"/>
  <c r="DF26" i="50"/>
  <c r="DG26" i="50"/>
  <c r="DH26" i="50"/>
  <c r="DI26" i="50"/>
  <c r="DJ26" i="50"/>
  <c r="DK26" i="50"/>
  <c r="DL26" i="50"/>
  <c r="DM26" i="50"/>
  <c r="DN26" i="50"/>
  <c r="DO26" i="50"/>
  <c r="M29" i="14" s="1"/>
  <c r="DP26" i="50"/>
  <c r="DQ26" i="50"/>
  <c r="DR26" i="50"/>
  <c r="DS26" i="50"/>
  <c r="DT26" i="50"/>
  <c r="DU26" i="50"/>
  <c r="DV26" i="50"/>
  <c r="G1767" i="23" s="1"/>
  <c r="I1767" i="23" s="1"/>
  <c r="DW26" i="50"/>
  <c r="DX26" i="50"/>
  <c r="G1769" i="23" s="1"/>
  <c r="I1769" i="23" s="1"/>
  <c r="DY26" i="50"/>
  <c r="DZ26" i="50"/>
  <c r="EA26" i="50"/>
  <c r="EB26" i="50"/>
  <c r="EC26" i="50"/>
  <c r="ED26" i="50"/>
  <c r="EE26" i="50"/>
  <c r="EF26" i="50"/>
  <c r="EG26" i="50"/>
  <c r="EH26" i="50"/>
  <c r="EI26" i="50"/>
  <c r="EJ26" i="50"/>
  <c r="EK26" i="50"/>
  <c r="EL26" i="50"/>
  <c r="EM26" i="50"/>
  <c r="EN26" i="50"/>
  <c r="EO26" i="50"/>
  <c r="EP26" i="50"/>
  <c r="EQ26" i="50"/>
  <c r="G27" i="50"/>
  <c r="H27" i="50"/>
  <c r="I27" i="50"/>
  <c r="J27" i="50"/>
  <c r="K27" i="50"/>
  <c r="L27" i="50"/>
  <c r="G1858" i="23" s="1"/>
  <c r="I1858" i="23" s="1"/>
  <c r="M27" i="50"/>
  <c r="N27" i="50"/>
  <c r="O27" i="50"/>
  <c r="P27" i="50"/>
  <c r="Q27" i="50"/>
  <c r="R27" i="50"/>
  <c r="S27" i="50"/>
  <c r="T27" i="50"/>
  <c r="U27" i="50"/>
  <c r="V27" i="50"/>
  <c r="W27" i="50"/>
  <c r="X27" i="50"/>
  <c r="Y27" i="50"/>
  <c r="H30" i="14" s="1"/>
  <c r="Z27" i="50"/>
  <c r="AA27" i="50"/>
  <c r="AB27" i="50"/>
  <c r="AC27" i="50"/>
  <c r="AD27" i="50"/>
  <c r="AE27" i="50"/>
  <c r="AF27" i="50"/>
  <c r="AG27" i="50"/>
  <c r="G1879" i="23" s="1"/>
  <c r="I1879" i="23" s="1"/>
  <c r="AH27" i="50"/>
  <c r="AI27" i="50"/>
  <c r="AJ27" i="50"/>
  <c r="AK27" i="50"/>
  <c r="AL27" i="50"/>
  <c r="AM27" i="50"/>
  <c r="AN27" i="50"/>
  <c r="AP27" i="50"/>
  <c r="AQ27" i="50"/>
  <c r="AR27" i="50"/>
  <c r="G1890" i="23" s="1"/>
  <c r="I1890" i="23" s="1"/>
  <c r="AS27" i="50"/>
  <c r="AT27" i="50"/>
  <c r="AU27" i="50"/>
  <c r="AV27" i="50"/>
  <c r="AW27" i="50"/>
  <c r="AX27" i="50"/>
  <c r="AY27" i="50"/>
  <c r="AZ27" i="50"/>
  <c r="BA27" i="50"/>
  <c r="BB27" i="50"/>
  <c r="BC27" i="50"/>
  <c r="BD27" i="50"/>
  <c r="BE27" i="50"/>
  <c r="BF27" i="50"/>
  <c r="BG27" i="50"/>
  <c r="BH27" i="50"/>
  <c r="BI27" i="50"/>
  <c r="BK27" i="50"/>
  <c r="BL27" i="50"/>
  <c r="BM27" i="50"/>
  <c r="BN27" i="50"/>
  <c r="BO27" i="50"/>
  <c r="BP27" i="50"/>
  <c r="BQ27" i="50"/>
  <c r="BR27" i="50"/>
  <c r="BS27" i="50"/>
  <c r="G1917" i="23" s="1"/>
  <c r="I1917" i="23" s="1"/>
  <c r="BT27" i="50"/>
  <c r="BU27" i="50"/>
  <c r="BV27" i="50"/>
  <c r="BW27" i="50"/>
  <c r="BX27" i="50"/>
  <c r="BY27" i="50"/>
  <c r="BZ27" i="50"/>
  <c r="CA27" i="50"/>
  <c r="CB27" i="50"/>
  <c r="CC27" i="50"/>
  <c r="CD27" i="50"/>
  <c r="CE27" i="50"/>
  <c r="CF27" i="50"/>
  <c r="CH27" i="50"/>
  <c r="CI27" i="50"/>
  <c r="CJ27" i="50"/>
  <c r="CK27" i="50"/>
  <c r="CL27" i="50"/>
  <c r="CM27" i="50"/>
  <c r="CN27" i="50"/>
  <c r="CO27" i="50"/>
  <c r="CP27" i="50"/>
  <c r="CQ27" i="50"/>
  <c r="CR27" i="50"/>
  <c r="CS27" i="50"/>
  <c r="CT27" i="50"/>
  <c r="CU27" i="50"/>
  <c r="CV27" i="50"/>
  <c r="CW27" i="50"/>
  <c r="CX27" i="50"/>
  <c r="CY27" i="50"/>
  <c r="CZ27" i="50"/>
  <c r="DA27" i="50"/>
  <c r="DB27" i="50"/>
  <c r="DD27" i="50"/>
  <c r="DE27" i="50"/>
  <c r="DF27" i="50"/>
  <c r="DG27" i="50"/>
  <c r="DH27" i="50"/>
  <c r="DI27" i="50"/>
  <c r="DJ27" i="50"/>
  <c r="DK27" i="50"/>
  <c r="DL27" i="50"/>
  <c r="DM27" i="50"/>
  <c r="DN27" i="50"/>
  <c r="DP27" i="50"/>
  <c r="G1966" i="23" s="1"/>
  <c r="I1966" i="23" s="1"/>
  <c r="DQ27" i="50"/>
  <c r="DR27" i="50"/>
  <c r="DS27" i="50"/>
  <c r="DT27" i="50"/>
  <c r="DU27" i="50"/>
  <c r="DV27" i="50"/>
  <c r="DW27" i="50"/>
  <c r="DX27" i="50"/>
  <c r="DY27" i="50"/>
  <c r="DZ27" i="50"/>
  <c r="EA27" i="50"/>
  <c r="EB27" i="50"/>
  <c r="EC27" i="50"/>
  <c r="ED27" i="50"/>
  <c r="EE27" i="50"/>
  <c r="EF27" i="50"/>
  <c r="EG27" i="50"/>
  <c r="EH27" i="50"/>
  <c r="EI27" i="50"/>
  <c r="EJ27" i="50"/>
  <c r="EK27" i="50"/>
  <c r="EL27" i="50"/>
  <c r="EM27" i="50"/>
  <c r="EN27" i="50"/>
  <c r="EO27" i="50"/>
  <c r="EP27" i="50"/>
  <c r="EQ27" i="50"/>
  <c r="ER27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S28" i="50"/>
  <c r="T28" i="50"/>
  <c r="U28" i="50"/>
  <c r="V28" i="50"/>
  <c r="W28" i="50"/>
  <c r="X28" i="50"/>
  <c r="Y28" i="50"/>
  <c r="H31" i="14" s="1"/>
  <c r="Z28" i="50"/>
  <c r="AA28" i="50"/>
  <c r="AB28" i="50"/>
  <c r="AC28" i="50"/>
  <c r="AD28" i="50"/>
  <c r="AE28" i="50"/>
  <c r="AF28" i="50"/>
  <c r="AG28" i="50"/>
  <c r="AH28" i="50"/>
  <c r="AI28" i="50"/>
  <c r="AJ28" i="50"/>
  <c r="AK28" i="50"/>
  <c r="AL28" i="50"/>
  <c r="AM28" i="50"/>
  <c r="AN28" i="50"/>
  <c r="AP28" i="50"/>
  <c r="AQ28" i="50"/>
  <c r="AR28" i="50"/>
  <c r="G2095" i="23" s="1"/>
  <c r="I2095" i="23" s="1"/>
  <c r="AS28" i="50"/>
  <c r="AT28" i="50"/>
  <c r="AU28" i="50"/>
  <c r="AV28" i="50"/>
  <c r="AW28" i="50"/>
  <c r="AX28" i="50"/>
  <c r="AY28" i="50"/>
  <c r="AZ28" i="50"/>
  <c r="BA28" i="50"/>
  <c r="BB28" i="50"/>
  <c r="BC28" i="50"/>
  <c r="BD28" i="50"/>
  <c r="BE28" i="50"/>
  <c r="BF28" i="50"/>
  <c r="BG28" i="50"/>
  <c r="BH28" i="50"/>
  <c r="BI28" i="50"/>
  <c r="BK28" i="50"/>
  <c r="G2114" i="23" s="1"/>
  <c r="I2114" i="23" s="1"/>
  <c r="BL28" i="50"/>
  <c r="BM28" i="50"/>
  <c r="BN28" i="50"/>
  <c r="BO28" i="50"/>
  <c r="BP28" i="50"/>
  <c r="BQ28" i="50"/>
  <c r="BR28" i="50"/>
  <c r="BS28" i="50"/>
  <c r="G2122" i="23" s="1"/>
  <c r="I2122" i="23" s="1"/>
  <c r="BT28" i="50"/>
  <c r="BU28" i="50"/>
  <c r="BV28" i="50"/>
  <c r="BW28" i="50"/>
  <c r="BX28" i="50"/>
  <c r="BY28" i="50"/>
  <c r="BZ28" i="50"/>
  <c r="CA28" i="50"/>
  <c r="CB28" i="50"/>
  <c r="CC28" i="50"/>
  <c r="CD28" i="50"/>
  <c r="CE28" i="50"/>
  <c r="CF28" i="50"/>
  <c r="CH28" i="50"/>
  <c r="CI28" i="50"/>
  <c r="CJ28" i="50"/>
  <c r="CK28" i="50"/>
  <c r="CL28" i="50"/>
  <c r="G2141" i="23" s="1"/>
  <c r="I2141" i="23" s="1"/>
  <c r="CM28" i="50"/>
  <c r="CN28" i="50"/>
  <c r="CO28" i="50"/>
  <c r="CP28" i="50"/>
  <c r="CQ28" i="50"/>
  <c r="CR28" i="50"/>
  <c r="CS28" i="50"/>
  <c r="CT28" i="50"/>
  <c r="CU28" i="50"/>
  <c r="CV28" i="50"/>
  <c r="CW28" i="50"/>
  <c r="CX28" i="50"/>
  <c r="CY28" i="50"/>
  <c r="CZ28" i="50"/>
  <c r="G2155" i="23" s="1"/>
  <c r="I2155" i="23" s="1"/>
  <c r="DA28" i="50"/>
  <c r="DB28" i="50"/>
  <c r="DD28" i="50"/>
  <c r="DE28" i="50"/>
  <c r="DF28" i="50"/>
  <c r="DG28" i="50"/>
  <c r="DH28" i="50"/>
  <c r="DI28" i="50"/>
  <c r="DJ28" i="50"/>
  <c r="DK28" i="50"/>
  <c r="DL28" i="50"/>
  <c r="DM28" i="50"/>
  <c r="DN28" i="50"/>
  <c r="DO28" i="50"/>
  <c r="M31" i="14" s="1"/>
  <c r="DP28" i="50"/>
  <c r="DQ28" i="50"/>
  <c r="DR28" i="50"/>
  <c r="DS28" i="50"/>
  <c r="DT28" i="50"/>
  <c r="DU28" i="50"/>
  <c r="DV28" i="50"/>
  <c r="DW28" i="50"/>
  <c r="DX28" i="50"/>
  <c r="DY28" i="50"/>
  <c r="DZ28" i="50"/>
  <c r="EA28" i="50"/>
  <c r="EB28" i="50"/>
  <c r="EC28" i="50"/>
  <c r="ED28" i="50"/>
  <c r="EE28" i="50"/>
  <c r="EF28" i="50"/>
  <c r="EG28" i="50"/>
  <c r="EH28" i="50"/>
  <c r="EI28" i="50"/>
  <c r="EJ28" i="50"/>
  <c r="EK28" i="50"/>
  <c r="EL28" i="50"/>
  <c r="EM28" i="50"/>
  <c r="EN28" i="50"/>
  <c r="G2195" i="23" s="1"/>
  <c r="I2195" i="23" s="1"/>
  <c r="EO28" i="50"/>
  <c r="EP28" i="50"/>
  <c r="EQ28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S29" i="50"/>
  <c r="T29" i="50"/>
  <c r="U29" i="50"/>
  <c r="V29" i="50"/>
  <c r="W29" i="50"/>
  <c r="G2279" i="23" s="1"/>
  <c r="I2279" i="23" s="1"/>
  <c r="X29" i="50"/>
  <c r="Z29" i="50"/>
  <c r="AA29" i="50"/>
  <c r="AB29" i="50"/>
  <c r="AC29" i="50"/>
  <c r="AD29" i="50"/>
  <c r="AE29" i="50"/>
  <c r="AF29" i="50"/>
  <c r="AG29" i="50"/>
  <c r="AH29" i="50"/>
  <c r="AI29" i="50"/>
  <c r="AJ29" i="50"/>
  <c r="AK29" i="50"/>
  <c r="AL29" i="50"/>
  <c r="AM29" i="50"/>
  <c r="AN29" i="50"/>
  <c r="AP29" i="50"/>
  <c r="AQ29" i="50"/>
  <c r="AR29" i="50"/>
  <c r="AS29" i="50"/>
  <c r="AT29" i="50"/>
  <c r="AU29" i="50"/>
  <c r="AV29" i="50"/>
  <c r="AW29" i="50"/>
  <c r="AX29" i="50"/>
  <c r="AY29" i="50"/>
  <c r="AZ29" i="50"/>
  <c r="BA29" i="50"/>
  <c r="BB29" i="50"/>
  <c r="BC29" i="50"/>
  <c r="BD29" i="50"/>
  <c r="BE29" i="50"/>
  <c r="BF29" i="50"/>
  <c r="BG29" i="50"/>
  <c r="BH29" i="50"/>
  <c r="BI29" i="50"/>
  <c r="BK29" i="50"/>
  <c r="BL29" i="50"/>
  <c r="BM29" i="50"/>
  <c r="BN29" i="50"/>
  <c r="BO29" i="50"/>
  <c r="BP29" i="50"/>
  <c r="BQ29" i="50"/>
  <c r="BR29" i="50"/>
  <c r="BS29" i="50"/>
  <c r="BT29" i="50"/>
  <c r="BU29" i="50"/>
  <c r="BV29" i="50"/>
  <c r="BW29" i="50"/>
  <c r="BX29" i="50"/>
  <c r="BY29" i="50"/>
  <c r="BZ29" i="50"/>
  <c r="CA29" i="50"/>
  <c r="CB29" i="50"/>
  <c r="CC29" i="50"/>
  <c r="CD29" i="50"/>
  <c r="CE29" i="50"/>
  <c r="CF29" i="50"/>
  <c r="CH29" i="50"/>
  <c r="CI29" i="50"/>
  <c r="CJ29" i="50"/>
  <c r="CK29" i="50"/>
  <c r="CL29" i="50"/>
  <c r="CM29" i="50"/>
  <c r="CN29" i="50"/>
  <c r="CO29" i="50"/>
  <c r="CP29" i="50"/>
  <c r="CQ29" i="50"/>
  <c r="G2351" i="23" s="1"/>
  <c r="I2351" i="23" s="1"/>
  <c r="CR29" i="50"/>
  <c r="CS29" i="50"/>
  <c r="CT29" i="50"/>
  <c r="CU29" i="50"/>
  <c r="CV29" i="50"/>
  <c r="CW29" i="50"/>
  <c r="CX29" i="50"/>
  <c r="CY29" i="50"/>
  <c r="CZ29" i="50"/>
  <c r="DA29" i="50"/>
  <c r="DB29" i="50"/>
  <c r="DD29" i="50"/>
  <c r="DE29" i="50"/>
  <c r="DF29" i="50"/>
  <c r="G2366" i="23" s="1"/>
  <c r="I2366" i="23" s="1"/>
  <c r="DG29" i="50"/>
  <c r="DH29" i="50"/>
  <c r="DI29" i="50"/>
  <c r="DJ29" i="50"/>
  <c r="DK29" i="50"/>
  <c r="DL29" i="50"/>
  <c r="DM29" i="50"/>
  <c r="DN29" i="50"/>
  <c r="DP29" i="50"/>
  <c r="DQ29" i="50"/>
  <c r="DR29" i="50"/>
  <c r="DS29" i="50"/>
  <c r="DT29" i="50"/>
  <c r="DU29" i="50"/>
  <c r="DV29" i="50"/>
  <c r="DW29" i="50"/>
  <c r="DX29" i="50"/>
  <c r="DY29" i="50"/>
  <c r="DZ29" i="50"/>
  <c r="EA29" i="50"/>
  <c r="EB29" i="50"/>
  <c r="EC29" i="50"/>
  <c r="ED29" i="50"/>
  <c r="EE29" i="50"/>
  <c r="EF29" i="50"/>
  <c r="EG29" i="50"/>
  <c r="EH29" i="50"/>
  <c r="EI29" i="50"/>
  <c r="EJ29" i="50"/>
  <c r="EK29" i="50"/>
  <c r="EL29" i="50"/>
  <c r="EM29" i="50"/>
  <c r="EN29" i="50"/>
  <c r="EO29" i="50"/>
  <c r="EP29" i="50"/>
  <c r="EQ29" i="50"/>
  <c r="ER29" i="50"/>
  <c r="N32" i="14" s="1"/>
  <c r="G30" i="50"/>
  <c r="H30" i="50"/>
  <c r="I30" i="50"/>
  <c r="J30" i="50"/>
  <c r="K30" i="50"/>
  <c r="L30" i="50"/>
  <c r="M30" i="50"/>
  <c r="N30" i="50"/>
  <c r="O30" i="50"/>
  <c r="P30" i="50"/>
  <c r="Q30" i="50"/>
  <c r="R30" i="50"/>
  <c r="S30" i="50"/>
  <c r="T30" i="50"/>
  <c r="U30" i="50"/>
  <c r="V30" i="50"/>
  <c r="W30" i="50"/>
  <c r="X30" i="50"/>
  <c r="Z30" i="50"/>
  <c r="AA30" i="50"/>
  <c r="AB30" i="50"/>
  <c r="G2530" i="23" s="1"/>
  <c r="I2530" i="23" s="1"/>
  <c r="AC30" i="50"/>
  <c r="AD30" i="50"/>
  <c r="AE30" i="50"/>
  <c r="AF30" i="50"/>
  <c r="AG30" i="50"/>
  <c r="AH30" i="50"/>
  <c r="AI30" i="50"/>
  <c r="AJ30" i="50"/>
  <c r="AK30" i="50"/>
  <c r="AL30" i="50"/>
  <c r="AM30" i="50"/>
  <c r="AN30" i="50"/>
  <c r="AP30" i="50"/>
  <c r="G2544" i="23" s="1"/>
  <c r="I2544" i="23" s="1"/>
  <c r="AQ30" i="50"/>
  <c r="AR30" i="50"/>
  <c r="AS30" i="50"/>
  <c r="AT30" i="50"/>
  <c r="AU30" i="50"/>
  <c r="AV30" i="50"/>
  <c r="AW30" i="50"/>
  <c r="AX30" i="50"/>
  <c r="AY30" i="50"/>
  <c r="AZ30" i="50"/>
  <c r="BA30" i="50"/>
  <c r="BB30" i="50"/>
  <c r="BC30" i="50"/>
  <c r="BD30" i="50"/>
  <c r="BE30" i="50"/>
  <c r="BF30" i="50"/>
  <c r="BG30" i="50"/>
  <c r="BH30" i="50"/>
  <c r="BI30" i="50"/>
  <c r="BK30" i="50"/>
  <c r="BL30" i="50"/>
  <c r="BM30" i="50"/>
  <c r="BN30" i="50"/>
  <c r="BO30" i="50"/>
  <c r="BP30" i="50"/>
  <c r="BQ30" i="50"/>
  <c r="BR30" i="50"/>
  <c r="BS30" i="50"/>
  <c r="BT30" i="50"/>
  <c r="BU30" i="50"/>
  <c r="BV30" i="50"/>
  <c r="BW30" i="50"/>
  <c r="BX30" i="50"/>
  <c r="BY30" i="50"/>
  <c r="BZ30" i="50"/>
  <c r="CA30" i="50"/>
  <c r="CB30" i="50"/>
  <c r="CC30" i="50"/>
  <c r="CD30" i="50"/>
  <c r="CE30" i="50"/>
  <c r="CF30" i="50"/>
  <c r="CH30" i="50"/>
  <c r="CI30" i="50"/>
  <c r="CJ30" i="50"/>
  <c r="CK30" i="50"/>
  <c r="CL30" i="50"/>
  <c r="CM30" i="50"/>
  <c r="CN30" i="50"/>
  <c r="CO30" i="50"/>
  <c r="CP30" i="50"/>
  <c r="CQ30" i="50"/>
  <c r="CR30" i="50"/>
  <c r="CS30" i="50"/>
  <c r="CT30" i="50"/>
  <c r="CU30" i="50"/>
  <c r="CV30" i="50"/>
  <c r="CW30" i="50"/>
  <c r="CX30" i="50"/>
  <c r="CY30" i="50"/>
  <c r="CZ30" i="50"/>
  <c r="DA30" i="50"/>
  <c r="DB30" i="50"/>
  <c r="DC30" i="50"/>
  <c r="L33" i="14" s="1"/>
  <c r="DD30" i="50"/>
  <c r="DE30" i="50"/>
  <c r="DF30" i="50"/>
  <c r="DG30" i="50"/>
  <c r="DH30" i="50"/>
  <c r="DI30" i="50"/>
  <c r="DJ30" i="50"/>
  <c r="DK30" i="50"/>
  <c r="DL30" i="50"/>
  <c r="DM30" i="50"/>
  <c r="DN30" i="50"/>
  <c r="DP30" i="50"/>
  <c r="DQ30" i="50"/>
  <c r="DR30" i="50"/>
  <c r="DS30" i="50"/>
  <c r="DT30" i="50"/>
  <c r="DU30" i="50"/>
  <c r="DV30" i="50"/>
  <c r="DW30" i="50"/>
  <c r="DX30" i="50"/>
  <c r="DY30" i="50"/>
  <c r="DZ30" i="50"/>
  <c r="EA30" i="50"/>
  <c r="EB30" i="50"/>
  <c r="EC30" i="50"/>
  <c r="ED30" i="50"/>
  <c r="EE30" i="50"/>
  <c r="EF30" i="50"/>
  <c r="EG30" i="50"/>
  <c r="EH30" i="50"/>
  <c r="EI30" i="50"/>
  <c r="EJ30" i="50"/>
  <c r="EK30" i="50"/>
  <c r="EL30" i="50"/>
  <c r="EM30" i="50"/>
  <c r="EN30" i="50"/>
  <c r="EO30" i="50"/>
  <c r="EP30" i="50"/>
  <c r="EQ30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S31" i="50"/>
  <c r="T31" i="50"/>
  <c r="U31" i="50"/>
  <c r="V31" i="50"/>
  <c r="W31" i="50"/>
  <c r="X31" i="50"/>
  <c r="Z31" i="50"/>
  <c r="AA31" i="50"/>
  <c r="AB31" i="50"/>
  <c r="AC31" i="50"/>
  <c r="AD31" i="50"/>
  <c r="AE31" i="50"/>
  <c r="AF31" i="50"/>
  <c r="AG31" i="50"/>
  <c r="AH31" i="50"/>
  <c r="AI31" i="50"/>
  <c r="AJ31" i="50"/>
  <c r="AK31" i="50"/>
  <c r="AL31" i="50"/>
  <c r="AM31" i="50"/>
  <c r="AN31" i="50"/>
  <c r="AP31" i="50"/>
  <c r="AQ31" i="50"/>
  <c r="AR31" i="50"/>
  <c r="AS31" i="50"/>
  <c r="G2752" i="23" s="1"/>
  <c r="I2752" i="23" s="1"/>
  <c r="AT31" i="50"/>
  <c r="AU31" i="50"/>
  <c r="AV31" i="50"/>
  <c r="AW31" i="50"/>
  <c r="AX31" i="50"/>
  <c r="AY31" i="50"/>
  <c r="AZ31" i="50"/>
  <c r="BA31" i="50"/>
  <c r="BB31" i="50"/>
  <c r="BC31" i="50"/>
  <c r="BD31" i="50"/>
  <c r="BE31" i="50"/>
  <c r="BF31" i="50"/>
  <c r="BG31" i="50"/>
  <c r="BH31" i="50"/>
  <c r="BI31" i="50"/>
  <c r="BK31" i="50"/>
  <c r="BL31" i="50"/>
  <c r="BM31" i="50"/>
  <c r="BN31" i="50"/>
  <c r="BO31" i="50"/>
  <c r="BP31" i="50"/>
  <c r="BQ31" i="50"/>
  <c r="BR31" i="50"/>
  <c r="BS31" i="50"/>
  <c r="BT31" i="50"/>
  <c r="BU31" i="50"/>
  <c r="BV31" i="50"/>
  <c r="BW31" i="50"/>
  <c r="BX31" i="50"/>
  <c r="BY31" i="50"/>
  <c r="BZ31" i="50"/>
  <c r="CA31" i="50"/>
  <c r="CB31" i="50"/>
  <c r="CC31" i="50"/>
  <c r="CD31" i="50"/>
  <c r="CE31" i="50"/>
  <c r="CF31" i="50"/>
  <c r="CH31" i="50"/>
  <c r="CI31" i="50"/>
  <c r="CJ31" i="50"/>
  <c r="CK31" i="50"/>
  <c r="CL31" i="50"/>
  <c r="CM31" i="50"/>
  <c r="CN31" i="50"/>
  <c r="CO31" i="50"/>
  <c r="CP31" i="50"/>
  <c r="CQ31" i="50"/>
  <c r="CR31" i="50"/>
  <c r="CS31" i="50"/>
  <c r="CT31" i="50"/>
  <c r="CU31" i="50"/>
  <c r="CV31" i="50"/>
  <c r="CW31" i="50"/>
  <c r="CX31" i="50"/>
  <c r="CY31" i="50"/>
  <c r="CZ31" i="50"/>
  <c r="DA31" i="50"/>
  <c r="DB31" i="50"/>
  <c r="G2813" i="23" s="1"/>
  <c r="I2813" i="23" s="1"/>
  <c r="DD31" i="50"/>
  <c r="DE31" i="50"/>
  <c r="DF31" i="50"/>
  <c r="DG31" i="50"/>
  <c r="DH31" i="50"/>
  <c r="DI31" i="50"/>
  <c r="DJ31" i="50"/>
  <c r="DK31" i="50"/>
  <c r="DL31" i="50"/>
  <c r="DM31" i="50"/>
  <c r="DN31" i="50"/>
  <c r="DP31" i="50"/>
  <c r="DQ31" i="50"/>
  <c r="DR31" i="50"/>
  <c r="DS31" i="50"/>
  <c r="DT31" i="50"/>
  <c r="DU31" i="50"/>
  <c r="DV31" i="50"/>
  <c r="DW31" i="50"/>
  <c r="DX31" i="50"/>
  <c r="DY31" i="50"/>
  <c r="DZ31" i="50"/>
  <c r="EA31" i="50"/>
  <c r="EB31" i="50"/>
  <c r="EC31" i="50"/>
  <c r="ED31" i="50"/>
  <c r="EE31" i="50"/>
  <c r="EF31" i="50"/>
  <c r="EG31" i="50"/>
  <c r="G2844" i="23" s="1"/>
  <c r="I2844" i="23" s="1"/>
  <c r="EH31" i="50"/>
  <c r="EI31" i="50"/>
  <c r="EJ31" i="50"/>
  <c r="EK31" i="50"/>
  <c r="EL31" i="50"/>
  <c r="EM31" i="50"/>
  <c r="EN31" i="50"/>
  <c r="EO31" i="50"/>
  <c r="EP31" i="50"/>
  <c r="G2853" i="23" s="1"/>
  <c r="I2853" i="23" s="1"/>
  <c r="EQ31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S32" i="50"/>
  <c r="T32" i="50"/>
  <c r="U32" i="50"/>
  <c r="V32" i="50"/>
  <c r="W32" i="50"/>
  <c r="X32" i="50"/>
  <c r="Y32" i="50"/>
  <c r="H35" i="14" s="1"/>
  <c r="Z32" i="50"/>
  <c r="AA32" i="50"/>
  <c r="AB32" i="50"/>
  <c r="AC32" i="50"/>
  <c r="G2941" i="23" s="1"/>
  <c r="I2941" i="23" s="1"/>
  <c r="AD32" i="50"/>
  <c r="G2942" i="23" s="1"/>
  <c r="I2942" i="23" s="1"/>
  <c r="AE32" i="50"/>
  <c r="AF32" i="50"/>
  <c r="AG32" i="50"/>
  <c r="AH32" i="50"/>
  <c r="AI32" i="50"/>
  <c r="AJ32" i="50"/>
  <c r="AK32" i="50"/>
  <c r="AL32" i="50"/>
  <c r="AM32" i="50"/>
  <c r="G2951" i="23" s="1"/>
  <c r="I2951" i="23" s="1"/>
  <c r="AN32" i="50"/>
  <c r="AP32" i="50"/>
  <c r="AQ32" i="50"/>
  <c r="AR32" i="50"/>
  <c r="AS32" i="50"/>
  <c r="AT32" i="50"/>
  <c r="AU32" i="50"/>
  <c r="AV32" i="50"/>
  <c r="AW32" i="50"/>
  <c r="AX32" i="50"/>
  <c r="AY32" i="50"/>
  <c r="AZ32" i="50"/>
  <c r="BA32" i="50"/>
  <c r="BB32" i="50"/>
  <c r="BC32" i="50"/>
  <c r="BD32" i="50"/>
  <c r="G2968" i="23" s="1"/>
  <c r="I2968" i="23" s="1"/>
  <c r="BE32" i="50"/>
  <c r="BF32" i="50"/>
  <c r="BG32" i="50"/>
  <c r="BH32" i="50"/>
  <c r="BI32" i="50"/>
  <c r="BK32" i="50"/>
  <c r="BL32" i="50"/>
  <c r="BM32" i="50"/>
  <c r="BN32" i="50"/>
  <c r="BO32" i="50"/>
  <c r="BP32" i="50"/>
  <c r="BQ32" i="50"/>
  <c r="BR32" i="50"/>
  <c r="BS32" i="50"/>
  <c r="BT32" i="50"/>
  <c r="BU32" i="50"/>
  <c r="BV32" i="50"/>
  <c r="BW32" i="50"/>
  <c r="BX32" i="50"/>
  <c r="BY32" i="50"/>
  <c r="BZ32" i="50"/>
  <c r="CA32" i="50"/>
  <c r="CB32" i="50"/>
  <c r="CC32" i="50"/>
  <c r="CD32" i="50"/>
  <c r="CE32" i="50"/>
  <c r="CF32" i="50"/>
  <c r="CH32" i="50"/>
  <c r="CI32" i="50"/>
  <c r="CJ32" i="50"/>
  <c r="CK32" i="50"/>
  <c r="CL32" i="50"/>
  <c r="CM32" i="50"/>
  <c r="CN32" i="50"/>
  <c r="CO32" i="50"/>
  <c r="CP32" i="50"/>
  <c r="CQ32" i="50"/>
  <c r="CR32" i="50"/>
  <c r="CS32" i="50"/>
  <c r="CT32" i="50"/>
  <c r="CU32" i="50"/>
  <c r="CV32" i="50"/>
  <c r="CW32" i="50"/>
  <c r="CX32" i="50"/>
  <c r="CY32" i="50"/>
  <c r="CZ32" i="50"/>
  <c r="DA32" i="50"/>
  <c r="DB32" i="50"/>
  <c r="DD32" i="50"/>
  <c r="DE32" i="50"/>
  <c r="DF32" i="50"/>
  <c r="DG32" i="50"/>
  <c r="DH32" i="50"/>
  <c r="DI32" i="50"/>
  <c r="DJ32" i="50"/>
  <c r="DK32" i="50"/>
  <c r="DL32" i="50"/>
  <c r="DM32" i="50"/>
  <c r="DN32" i="50"/>
  <c r="DP32" i="50"/>
  <c r="DQ32" i="50"/>
  <c r="DR32" i="50"/>
  <c r="DS32" i="50"/>
  <c r="DT32" i="50"/>
  <c r="DU32" i="50"/>
  <c r="DV32" i="50"/>
  <c r="DW32" i="50"/>
  <c r="DX32" i="50"/>
  <c r="DY32" i="50"/>
  <c r="DZ32" i="50"/>
  <c r="EA32" i="50"/>
  <c r="EB32" i="50"/>
  <c r="EC32" i="50"/>
  <c r="ED32" i="50"/>
  <c r="EE32" i="50"/>
  <c r="EF32" i="50"/>
  <c r="EG32" i="50"/>
  <c r="EH32" i="50"/>
  <c r="EI32" i="50"/>
  <c r="EJ32" i="50"/>
  <c r="EK32" i="50"/>
  <c r="EL32" i="50"/>
  <c r="EM32" i="50"/>
  <c r="EN32" i="50"/>
  <c r="EO32" i="50"/>
  <c r="EP32" i="50"/>
  <c r="EQ32" i="50"/>
  <c r="G33" i="50"/>
  <c r="H33" i="50"/>
  <c r="I33" i="50"/>
  <c r="J33" i="50"/>
  <c r="K33" i="50"/>
  <c r="L33" i="50"/>
  <c r="M33" i="50"/>
  <c r="N33" i="50"/>
  <c r="O33" i="50"/>
  <c r="P33" i="50"/>
  <c r="Q33" i="50"/>
  <c r="G3134" i="23" s="1"/>
  <c r="I3134" i="23" s="1"/>
  <c r="R33" i="50"/>
  <c r="S33" i="50"/>
  <c r="T33" i="50"/>
  <c r="U33" i="50"/>
  <c r="V33" i="50"/>
  <c r="W33" i="50"/>
  <c r="X33" i="50"/>
  <c r="Y33" i="50"/>
  <c r="H36" i="14" s="1"/>
  <c r="Z33" i="50"/>
  <c r="AA33" i="50"/>
  <c r="AB33" i="50"/>
  <c r="AC33" i="50"/>
  <c r="AD33" i="50"/>
  <c r="AE33" i="50"/>
  <c r="AF33" i="50"/>
  <c r="AG33" i="50"/>
  <c r="AH33" i="50"/>
  <c r="AI33" i="50"/>
  <c r="AJ33" i="50"/>
  <c r="AK33" i="50"/>
  <c r="AL33" i="50"/>
  <c r="AM33" i="50"/>
  <c r="AN33" i="50"/>
  <c r="AP33" i="50"/>
  <c r="AQ33" i="50"/>
  <c r="AR33" i="50"/>
  <c r="AS33" i="50"/>
  <c r="AT33" i="50"/>
  <c r="AU33" i="50"/>
  <c r="AV33" i="50"/>
  <c r="AW33" i="50"/>
  <c r="AX33" i="50"/>
  <c r="AY33" i="50"/>
  <c r="AZ33" i="50"/>
  <c r="BA33" i="50"/>
  <c r="BB33" i="50"/>
  <c r="BC33" i="50"/>
  <c r="BD33" i="50"/>
  <c r="BE33" i="50"/>
  <c r="BF33" i="50"/>
  <c r="BG33" i="50"/>
  <c r="BH33" i="50"/>
  <c r="BI33" i="50"/>
  <c r="BK33" i="50"/>
  <c r="G3180" i="23" s="1"/>
  <c r="I3180" i="23" s="1"/>
  <c r="BL33" i="50"/>
  <c r="BM33" i="50"/>
  <c r="BN33" i="50"/>
  <c r="BO33" i="50"/>
  <c r="BP33" i="50"/>
  <c r="BQ33" i="50"/>
  <c r="BR33" i="50"/>
  <c r="BS33" i="50"/>
  <c r="BT33" i="50"/>
  <c r="BU33" i="50"/>
  <c r="BV33" i="50"/>
  <c r="BW33" i="50"/>
  <c r="BX33" i="50"/>
  <c r="BY33" i="50"/>
  <c r="BZ33" i="50"/>
  <c r="CA33" i="50"/>
  <c r="G3196" i="23" s="1"/>
  <c r="I3196" i="23" s="1"/>
  <c r="CB33" i="50"/>
  <c r="CC33" i="50"/>
  <c r="CD33" i="50"/>
  <c r="CE33" i="50"/>
  <c r="CF33" i="50"/>
  <c r="CH33" i="50"/>
  <c r="CI33" i="50"/>
  <c r="CJ33" i="50"/>
  <c r="CK33" i="50"/>
  <c r="CL33" i="50"/>
  <c r="CM33" i="50"/>
  <c r="CN33" i="50"/>
  <c r="CO33" i="50"/>
  <c r="CP33" i="50"/>
  <c r="CQ33" i="50"/>
  <c r="CR33" i="50"/>
  <c r="CS33" i="50"/>
  <c r="CT33" i="50"/>
  <c r="CU33" i="50"/>
  <c r="CV33" i="50"/>
  <c r="CW33" i="50"/>
  <c r="CX33" i="50"/>
  <c r="CY33" i="50"/>
  <c r="CZ33" i="50"/>
  <c r="DA33" i="50"/>
  <c r="G3222" i="23" s="1"/>
  <c r="I3222" i="23" s="1"/>
  <c r="DB33" i="50"/>
  <c r="DC33" i="50"/>
  <c r="L36" i="14" s="1"/>
  <c r="DD33" i="50"/>
  <c r="DE33" i="50"/>
  <c r="DF33" i="50"/>
  <c r="DG33" i="50"/>
  <c r="G3228" i="23" s="1"/>
  <c r="I3228" i="23" s="1"/>
  <c r="DH33" i="50"/>
  <c r="DI33" i="50"/>
  <c r="DJ33" i="50"/>
  <c r="DK33" i="50"/>
  <c r="DL33" i="50"/>
  <c r="G3233" i="23" s="1"/>
  <c r="I3233" i="23" s="1"/>
  <c r="DM33" i="50"/>
  <c r="DN33" i="50"/>
  <c r="DO33" i="50"/>
  <c r="M36" i="14" s="1"/>
  <c r="DP33" i="50"/>
  <c r="DQ33" i="50"/>
  <c r="DR33" i="50"/>
  <c r="DS33" i="50"/>
  <c r="DT33" i="50"/>
  <c r="DU33" i="50"/>
  <c r="DV33" i="50"/>
  <c r="DW33" i="50"/>
  <c r="DX33" i="50"/>
  <c r="DY33" i="50"/>
  <c r="DZ33" i="50"/>
  <c r="EA33" i="50"/>
  <c r="EB33" i="50"/>
  <c r="EC33" i="50"/>
  <c r="ED33" i="50"/>
  <c r="EE33" i="50"/>
  <c r="EF33" i="50"/>
  <c r="EG33" i="50"/>
  <c r="EH33" i="50"/>
  <c r="EI33" i="50"/>
  <c r="EJ33" i="50"/>
  <c r="EK33" i="50"/>
  <c r="EL33" i="50"/>
  <c r="G3259" i="23" s="1"/>
  <c r="I3259" i="23" s="1"/>
  <c r="EM33" i="50"/>
  <c r="EN33" i="50"/>
  <c r="EO33" i="50"/>
  <c r="EP33" i="50"/>
  <c r="EQ33" i="50"/>
  <c r="G34" i="50"/>
  <c r="H34" i="50"/>
  <c r="I34" i="50"/>
  <c r="J34" i="50"/>
  <c r="K34" i="50"/>
  <c r="L34" i="50"/>
  <c r="M34" i="50"/>
  <c r="N34" i="50"/>
  <c r="O34" i="50"/>
  <c r="P34" i="50"/>
  <c r="Q34" i="50"/>
  <c r="R34" i="50"/>
  <c r="S34" i="50"/>
  <c r="T34" i="50"/>
  <c r="U34" i="50"/>
  <c r="V34" i="50"/>
  <c r="W34" i="50"/>
  <c r="X34" i="50"/>
  <c r="Y34" i="50"/>
  <c r="H37" i="14" s="1"/>
  <c r="Z34" i="50"/>
  <c r="AA34" i="50"/>
  <c r="AB34" i="50"/>
  <c r="AC34" i="50"/>
  <c r="AD34" i="50"/>
  <c r="AE34" i="50"/>
  <c r="AF34" i="50"/>
  <c r="AG34" i="50"/>
  <c r="AH34" i="50"/>
  <c r="AI34" i="50"/>
  <c r="AJ34" i="50"/>
  <c r="AK34" i="50"/>
  <c r="AL34" i="50"/>
  <c r="AM34" i="50"/>
  <c r="AN34" i="50"/>
  <c r="AP34" i="50"/>
  <c r="AQ34" i="50"/>
  <c r="AR34" i="50"/>
  <c r="AS34" i="50"/>
  <c r="AT34" i="50"/>
  <c r="AU34" i="50"/>
  <c r="AV34" i="50"/>
  <c r="AW34" i="50"/>
  <c r="AX34" i="50"/>
  <c r="AY34" i="50"/>
  <c r="AZ34" i="50"/>
  <c r="BA34" i="50"/>
  <c r="BB34" i="50"/>
  <c r="BC34" i="50"/>
  <c r="BD34" i="50"/>
  <c r="BE34" i="50"/>
  <c r="G3379" i="23" s="1"/>
  <c r="I3379" i="23" s="1"/>
  <c r="BF34" i="50"/>
  <c r="BG34" i="50"/>
  <c r="BH34" i="50"/>
  <c r="BI34" i="50"/>
  <c r="BK34" i="50"/>
  <c r="BL34" i="50"/>
  <c r="BM34" i="50"/>
  <c r="BN34" i="50"/>
  <c r="BO34" i="50"/>
  <c r="BP34" i="50"/>
  <c r="BQ34" i="50"/>
  <c r="BR34" i="50"/>
  <c r="BS34" i="50"/>
  <c r="BT34" i="50"/>
  <c r="BU34" i="50"/>
  <c r="BV34" i="50"/>
  <c r="BW34" i="50"/>
  <c r="BX34" i="50"/>
  <c r="BY34" i="50"/>
  <c r="BZ34" i="50"/>
  <c r="CA34" i="50"/>
  <c r="CB34" i="50"/>
  <c r="CC34" i="50"/>
  <c r="CD34" i="50"/>
  <c r="CE34" i="50"/>
  <c r="CF34" i="50"/>
  <c r="CH34" i="50"/>
  <c r="CI34" i="50"/>
  <c r="CJ34" i="50"/>
  <c r="CK34" i="50"/>
  <c r="CL34" i="50"/>
  <c r="CM34" i="50"/>
  <c r="CN34" i="50"/>
  <c r="CO34" i="50"/>
  <c r="CP34" i="50"/>
  <c r="CQ34" i="50"/>
  <c r="CR34" i="50"/>
  <c r="CS34" i="50"/>
  <c r="CT34" i="50"/>
  <c r="CU34" i="50"/>
  <c r="CV34" i="50"/>
  <c r="CW34" i="50"/>
  <c r="CX34" i="50"/>
  <c r="CY34" i="50"/>
  <c r="CZ34" i="50"/>
  <c r="DA34" i="50"/>
  <c r="DB34" i="50"/>
  <c r="DC34" i="50"/>
  <c r="L37" i="14" s="1"/>
  <c r="DD34" i="50"/>
  <c r="DE34" i="50"/>
  <c r="DF34" i="50"/>
  <c r="DG34" i="50"/>
  <c r="DH34" i="50"/>
  <c r="DI34" i="50"/>
  <c r="DJ34" i="50"/>
  <c r="DK34" i="50"/>
  <c r="DL34" i="50"/>
  <c r="DM34" i="50"/>
  <c r="DN34" i="50"/>
  <c r="DP34" i="50"/>
  <c r="DQ34" i="50"/>
  <c r="DR34" i="50"/>
  <c r="DS34" i="50"/>
  <c r="DT34" i="50"/>
  <c r="DU34" i="50"/>
  <c r="DV34" i="50"/>
  <c r="DW34" i="50"/>
  <c r="DX34" i="50"/>
  <c r="DY34" i="50"/>
  <c r="DZ34" i="50"/>
  <c r="EA34" i="50"/>
  <c r="EB34" i="50"/>
  <c r="EC34" i="50"/>
  <c r="ED34" i="50"/>
  <c r="EE34" i="50"/>
  <c r="EF34" i="50"/>
  <c r="EG34" i="50"/>
  <c r="EH34" i="50"/>
  <c r="EI34" i="50"/>
  <c r="EJ34" i="50"/>
  <c r="EK34" i="50"/>
  <c r="EL34" i="50"/>
  <c r="EM34" i="50"/>
  <c r="EN34" i="50"/>
  <c r="EO34" i="50"/>
  <c r="EP34" i="50"/>
  <c r="EQ34" i="50"/>
  <c r="ER34" i="50"/>
  <c r="N37" i="14" s="1"/>
  <c r="G35" i="50"/>
  <c r="H35" i="50"/>
  <c r="I35" i="50"/>
  <c r="J35" i="50"/>
  <c r="K35" i="50"/>
  <c r="L35" i="50"/>
  <c r="M35" i="50"/>
  <c r="N35" i="50"/>
  <c r="O35" i="50"/>
  <c r="P35" i="50"/>
  <c r="Q35" i="50"/>
  <c r="R35" i="50"/>
  <c r="S35" i="50"/>
  <c r="T35" i="50"/>
  <c r="U35" i="50"/>
  <c r="V35" i="50"/>
  <c r="W35" i="50"/>
  <c r="X35" i="50"/>
  <c r="Y35" i="50"/>
  <c r="H38" i="14" s="1"/>
  <c r="Z35" i="50"/>
  <c r="AA35" i="50"/>
  <c r="AB35" i="50"/>
  <c r="AC35" i="50"/>
  <c r="AD35" i="50"/>
  <c r="AE35" i="50"/>
  <c r="AF35" i="50"/>
  <c r="AG35" i="50"/>
  <c r="AH35" i="50"/>
  <c r="AI35" i="50"/>
  <c r="AJ35" i="50"/>
  <c r="AK35" i="50"/>
  <c r="AL35" i="50"/>
  <c r="AM35" i="50"/>
  <c r="AN35" i="50"/>
  <c r="G3567" i="23" s="1"/>
  <c r="I3567" i="23" s="1"/>
  <c r="AP35" i="50"/>
  <c r="AQ35" i="50"/>
  <c r="AR35" i="50"/>
  <c r="AS35" i="50"/>
  <c r="AT35" i="50"/>
  <c r="AU35" i="50"/>
  <c r="AV35" i="50"/>
  <c r="AW35" i="50"/>
  <c r="AX35" i="50"/>
  <c r="AY35" i="50"/>
  <c r="AZ35" i="50"/>
  <c r="BA35" i="50"/>
  <c r="BB35" i="50"/>
  <c r="BC35" i="50"/>
  <c r="BD35" i="50"/>
  <c r="BE35" i="50"/>
  <c r="BF35" i="50"/>
  <c r="BG35" i="50"/>
  <c r="BH35" i="50"/>
  <c r="BI35" i="50"/>
  <c r="BK35" i="50"/>
  <c r="BL35" i="50"/>
  <c r="BM35" i="50"/>
  <c r="BN35" i="50"/>
  <c r="BO35" i="50"/>
  <c r="BP35" i="50"/>
  <c r="BQ35" i="50"/>
  <c r="BR35" i="50"/>
  <c r="BS35" i="50"/>
  <c r="BT35" i="50"/>
  <c r="BU35" i="50"/>
  <c r="BV35" i="50"/>
  <c r="BW35" i="50"/>
  <c r="BX35" i="50"/>
  <c r="BY35" i="50"/>
  <c r="BZ35" i="50"/>
  <c r="CA35" i="50"/>
  <c r="CB35" i="50"/>
  <c r="CC35" i="50"/>
  <c r="CD35" i="50"/>
  <c r="CE35" i="50"/>
  <c r="CF35" i="50"/>
  <c r="CH35" i="50"/>
  <c r="CI35" i="50"/>
  <c r="CJ35" i="50"/>
  <c r="CK35" i="50"/>
  <c r="CL35" i="50"/>
  <c r="G3617" i="23" s="1"/>
  <c r="I3617" i="23" s="1"/>
  <c r="CM35" i="50"/>
  <c r="CN35" i="50"/>
  <c r="CO35" i="50"/>
  <c r="CP35" i="50"/>
  <c r="CQ35" i="50"/>
  <c r="G3622" i="23" s="1"/>
  <c r="I3622" i="23" s="1"/>
  <c r="CR35" i="50"/>
  <c r="CS35" i="50"/>
  <c r="CT35" i="50"/>
  <c r="CU35" i="50"/>
  <c r="CV35" i="50"/>
  <c r="CW35" i="50"/>
  <c r="CX35" i="50"/>
  <c r="CY35" i="50"/>
  <c r="CZ35" i="50"/>
  <c r="DA35" i="50"/>
  <c r="DB35" i="50"/>
  <c r="DC35" i="50"/>
  <c r="L38" i="14" s="1"/>
  <c r="DD35" i="50"/>
  <c r="DE35" i="50"/>
  <c r="DF35" i="50"/>
  <c r="DG35" i="50"/>
  <c r="DH35" i="50"/>
  <c r="DI35" i="50"/>
  <c r="DJ35" i="50"/>
  <c r="DK35" i="50"/>
  <c r="DL35" i="50"/>
  <c r="DM35" i="50"/>
  <c r="G3644" i="23" s="1"/>
  <c r="I3644" i="23" s="1"/>
  <c r="DN35" i="50"/>
  <c r="DP35" i="50"/>
  <c r="DQ35" i="50"/>
  <c r="DR35" i="50"/>
  <c r="DS35" i="50"/>
  <c r="G3650" i="23" s="1"/>
  <c r="I3650" i="23" s="1"/>
  <c r="DT35" i="50"/>
  <c r="DU35" i="50"/>
  <c r="DV35" i="50"/>
  <c r="DW35" i="50"/>
  <c r="DX35" i="50"/>
  <c r="DY35" i="50"/>
  <c r="DZ35" i="50"/>
  <c r="EA35" i="50"/>
  <c r="EB35" i="50"/>
  <c r="EC35" i="50"/>
  <c r="ED35" i="50"/>
  <c r="EE35" i="50"/>
  <c r="EF35" i="50"/>
  <c r="EG35" i="50"/>
  <c r="EH35" i="50"/>
  <c r="EI35" i="50"/>
  <c r="EJ35" i="50"/>
  <c r="EK35" i="50"/>
  <c r="EL35" i="50"/>
  <c r="EM35" i="50"/>
  <c r="EN35" i="50"/>
  <c r="EO35" i="50"/>
  <c r="EP35" i="50"/>
  <c r="EQ35" i="50"/>
  <c r="ER35" i="50"/>
  <c r="N38" i="14" s="1"/>
  <c r="G36" i="50"/>
  <c r="H36" i="50"/>
  <c r="I36" i="50"/>
  <c r="J36" i="50"/>
  <c r="K36" i="50"/>
  <c r="L36" i="50"/>
  <c r="M36" i="50"/>
  <c r="N36" i="50"/>
  <c r="O36" i="50"/>
  <c r="P36" i="50"/>
  <c r="Q36" i="50"/>
  <c r="R36" i="50"/>
  <c r="S36" i="50"/>
  <c r="T36" i="50"/>
  <c r="U36" i="50"/>
  <c r="V36" i="50"/>
  <c r="W36" i="50"/>
  <c r="X36" i="50"/>
  <c r="Y36" i="50"/>
  <c r="H39" i="14" s="1"/>
  <c r="Z36" i="50"/>
  <c r="AA36" i="50"/>
  <c r="AB36" i="50"/>
  <c r="AC36" i="50"/>
  <c r="AD36" i="50"/>
  <c r="G3762" i="23" s="1"/>
  <c r="I3762" i="23" s="1"/>
  <c r="AE36" i="50"/>
  <c r="AF36" i="50"/>
  <c r="AG36" i="50"/>
  <c r="AH36" i="50"/>
  <c r="G3766" i="23" s="1"/>
  <c r="I3766" i="23" s="1"/>
  <c r="AI36" i="50"/>
  <c r="AJ36" i="50"/>
  <c r="AK36" i="50"/>
  <c r="AL36" i="50"/>
  <c r="AM36" i="50"/>
  <c r="AN36" i="50"/>
  <c r="AP36" i="50"/>
  <c r="AQ36" i="50"/>
  <c r="AR36" i="50"/>
  <c r="AS36" i="50"/>
  <c r="AT36" i="50"/>
  <c r="AU36" i="50"/>
  <c r="AV36" i="50"/>
  <c r="AW36" i="50"/>
  <c r="AX36" i="50"/>
  <c r="AY36" i="50"/>
  <c r="AZ36" i="50"/>
  <c r="BA36" i="50"/>
  <c r="BB36" i="50"/>
  <c r="BC36" i="50"/>
  <c r="BD36" i="50"/>
  <c r="BE36" i="50"/>
  <c r="BF36" i="50"/>
  <c r="BG36" i="50"/>
  <c r="BH36" i="50"/>
  <c r="BI36" i="50"/>
  <c r="BK36" i="50"/>
  <c r="BL36" i="50"/>
  <c r="BM36" i="50"/>
  <c r="BN36" i="50"/>
  <c r="BO36" i="50"/>
  <c r="BP36" i="50"/>
  <c r="BQ36" i="50"/>
  <c r="BR36" i="50"/>
  <c r="BS36" i="50"/>
  <c r="G3803" i="23" s="1"/>
  <c r="I3803" i="23" s="1"/>
  <c r="BT36" i="50"/>
  <c r="BU36" i="50"/>
  <c r="BV36" i="50"/>
  <c r="BW36" i="50"/>
  <c r="BX36" i="50"/>
  <c r="BY36" i="50"/>
  <c r="BZ36" i="50"/>
  <c r="CA36" i="50"/>
  <c r="CB36" i="50"/>
  <c r="CC36" i="50"/>
  <c r="CD36" i="50"/>
  <c r="CE36" i="50"/>
  <c r="CF36" i="50"/>
  <c r="CH36" i="50"/>
  <c r="CI36" i="50"/>
  <c r="CJ36" i="50"/>
  <c r="CK36" i="50"/>
  <c r="CL36" i="50"/>
  <c r="CM36" i="50"/>
  <c r="CN36" i="50"/>
  <c r="CO36" i="50"/>
  <c r="CP36" i="50"/>
  <c r="CQ36" i="50"/>
  <c r="CR36" i="50"/>
  <c r="CS36" i="50"/>
  <c r="CT36" i="50"/>
  <c r="CU36" i="50"/>
  <c r="CV36" i="50"/>
  <c r="CW36" i="50"/>
  <c r="CX36" i="50"/>
  <c r="CY36" i="50"/>
  <c r="CZ36" i="50"/>
  <c r="DA36" i="50"/>
  <c r="DB36" i="50"/>
  <c r="DD36" i="50"/>
  <c r="DE36" i="50"/>
  <c r="DF36" i="50"/>
  <c r="DG36" i="50"/>
  <c r="DH36" i="50"/>
  <c r="DI36" i="50"/>
  <c r="DJ36" i="50"/>
  <c r="DK36" i="50"/>
  <c r="DL36" i="50"/>
  <c r="DM36" i="50"/>
  <c r="DN36" i="50"/>
  <c r="DP36" i="50"/>
  <c r="DQ36" i="50"/>
  <c r="DR36" i="50"/>
  <c r="DS36" i="50"/>
  <c r="DT36" i="50"/>
  <c r="DU36" i="50"/>
  <c r="DV36" i="50"/>
  <c r="DW36" i="50"/>
  <c r="DX36" i="50"/>
  <c r="DY36" i="50"/>
  <c r="DZ36" i="50"/>
  <c r="EA36" i="50"/>
  <c r="EB36" i="50"/>
  <c r="EC36" i="50"/>
  <c r="ED36" i="50"/>
  <c r="EE36" i="50"/>
  <c r="EF36" i="50"/>
  <c r="EG36" i="50"/>
  <c r="EH36" i="50"/>
  <c r="EI36" i="50"/>
  <c r="EJ36" i="50"/>
  <c r="EK36" i="50"/>
  <c r="EL36" i="50"/>
  <c r="EM36" i="50"/>
  <c r="EN36" i="50"/>
  <c r="EO36" i="50"/>
  <c r="EP36" i="50"/>
  <c r="EQ36" i="50"/>
  <c r="ER36" i="50"/>
  <c r="N39" i="14" s="1"/>
  <c r="G37" i="50"/>
  <c r="H37" i="50"/>
  <c r="I37" i="50"/>
  <c r="J37" i="50"/>
  <c r="K37" i="50"/>
  <c r="L37" i="50"/>
  <c r="M37" i="50"/>
  <c r="N37" i="50"/>
  <c r="G3951" i="23" s="1"/>
  <c r="I3951" i="23" s="1"/>
  <c r="O37" i="50"/>
  <c r="P37" i="50"/>
  <c r="Q37" i="50"/>
  <c r="R37" i="50"/>
  <c r="S37" i="50"/>
  <c r="G3956" i="23" s="1"/>
  <c r="I3956" i="23" s="1"/>
  <c r="T37" i="50"/>
  <c r="U37" i="50"/>
  <c r="G3958" i="23" s="1"/>
  <c r="I3958" i="23" s="1"/>
  <c r="V37" i="50"/>
  <c r="W37" i="50"/>
  <c r="G3960" i="23" s="1"/>
  <c r="I3960" i="23" s="1"/>
  <c r="X37" i="50"/>
  <c r="Z37" i="50"/>
  <c r="AA37" i="50"/>
  <c r="AB37" i="50"/>
  <c r="AC37" i="50"/>
  <c r="AD37" i="50"/>
  <c r="G3967" i="23" s="1"/>
  <c r="I3967" i="23" s="1"/>
  <c r="AE37" i="50"/>
  <c r="AF37" i="50"/>
  <c r="AG37" i="50"/>
  <c r="AH37" i="50"/>
  <c r="AI37" i="50"/>
  <c r="AJ37" i="50"/>
  <c r="AK37" i="50"/>
  <c r="AL37" i="50"/>
  <c r="AM37" i="50"/>
  <c r="AN37" i="50"/>
  <c r="AP37" i="50"/>
  <c r="AQ37" i="50"/>
  <c r="AR37" i="50"/>
  <c r="AS37" i="50"/>
  <c r="AT37" i="50"/>
  <c r="AU37" i="50"/>
  <c r="AV37" i="50"/>
  <c r="AW37" i="50"/>
  <c r="AX37" i="50"/>
  <c r="AY37" i="50"/>
  <c r="AZ37" i="50"/>
  <c r="BA37" i="50"/>
  <c r="BB37" i="50"/>
  <c r="BC37" i="50"/>
  <c r="BD37" i="50"/>
  <c r="BE37" i="50"/>
  <c r="G3994" i="23" s="1"/>
  <c r="I3994" i="23" s="1"/>
  <c r="BF37" i="50"/>
  <c r="BG37" i="50"/>
  <c r="BH37" i="50"/>
  <c r="BI37" i="50"/>
  <c r="BK37" i="50"/>
  <c r="BL37" i="50"/>
  <c r="BM37" i="50"/>
  <c r="BN37" i="50"/>
  <c r="BO37" i="50"/>
  <c r="BP37" i="50"/>
  <c r="BQ37" i="50"/>
  <c r="BR37" i="50"/>
  <c r="G4007" i="23" s="1"/>
  <c r="I4007" i="23" s="1"/>
  <c r="BS37" i="50"/>
  <c r="BT37" i="50"/>
  <c r="G4009" i="23" s="1"/>
  <c r="I4009" i="23" s="1"/>
  <c r="BU37" i="50"/>
  <c r="BV37" i="50"/>
  <c r="BW37" i="50"/>
  <c r="BX37" i="50"/>
  <c r="BY37" i="50"/>
  <c r="BZ37" i="50"/>
  <c r="CA37" i="50"/>
  <c r="CB37" i="50"/>
  <c r="CC37" i="50"/>
  <c r="CD37" i="50"/>
  <c r="CE37" i="50"/>
  <c r="CF37" i="50"/>
  <c r="CH37" i="50"/>
  <c r="CI37" i="50"/>
  <c r="CJ37" i="50"/>
  <c r="CK37" i="50"/>
  <c r="CL37" i="50"/>
  <c r="CM37" i="50"/>
  <c r="CN37" i="50"/>
  <c r="CO37" i="50"/>
  <c r="CP37" i="50"/>
  <c r="CQ37" i="50"/>
  <c r="G4032" i="23" s="1"/>
  <c r="I4032" i="23" s="1"/>
  <c r="CR37" i="50"/>
  <c r="CS37" i="50"/>
  <c r="CT37" i="50"/>
  <c r="CU37" i="50"/>
  <c r="CV37" i="50"/>
  <c r="CW37" i="50"/>
  <c r="CX37" i="50"/>
  <c r="CY37" i="50"/>
  <c r="CZ37" i="50"/>
  <c r="DA37" i="50"/>
  <c r="DB37" i="50"/>
  <c r="DC37" i="50"/>
  <c r="L40" i="14" s="1"/>
  <c r="DD37" i="50"/>
  <c r="DE37" i="50"/>
  <c r="G4046" i="23" s="1"/>
  <c r="I4046" i="23" s="1"/>
  <c r="DF37" i="50"/>
  <c r="DG37" i="50"/>
  <c r="DH37" i="50"/>
  <c r="DI37" i="50"/>
  <c r="DJ37" i="50"/>
  <c r="DK37" i="50"/>
  <c r="DL37" i="50"/>
  <c r="DM37" i="50"/>
  <c r="DN37" i="50"/>
  <c r="DP37" i="50"/>
  <c r="DQ37" i="50"/>
  <c r="DR37" i="50"/>
  <c r="DS37" i="50"/>
  <c r="DT37" i="50"/>
  <c r="DU37" i="50"/>
  <c r="DV37" i="50"/>
  <c r="DW37" i="50"/>
  <c r="DX37" i="50"/>
  <c r="DY37" i="50"/>
  <c r="DZ37" i="50"/>
  <c r="EA37" i="50"/>
  <c r="EB37" i="50"/>
  <c r="EC37" i="50"/>
  <c r="ED37" i="50"/>
  <c r="EE37" i="50"/>
  <c r="EF37" i="50"/>
  <c r="G4073" i="23" s="1"/>
  <c r="I4073" i="23" s="1"/>
  <c r="EG37" i="50"/>
  <c r="G4074" i="23" s="1"/>
  <c r="I4074" i="23" s="1"/>
  <c r="EH37" i="50"/>
  <c r="EI37" i="50"/>
  <c r="EJ37" i="50"/>
  <c r="EK37" i="50"/>
  <c r="EL37" i="50"/>
  <c r="EM37" i="50"/>
  <c r="EN37" i="50"/>
  <c r="EO37" i="50"/>
  <c r="EP37" i="50"/>
  <c r="EQ37" i="50"/>
  <c r="ER37" i="50"/>
  <c r="N40" i="14" s="1"/>
  <c r="G38" i="50"/>
  <c r="H38" i="50"/>
  <c r="I38" i="50"/>
  <c r="J38" i="50"/>
  <c r="K38" i="50"/>
  <c r="L38" i="50"/>
  <c r="M38" i="50"/>
  <c r="N38" i="50"/>
  <c r="O38" i="50"/>
  <c r="P38" i="50"/>
  <c r="Q38" i="50"/>
  <c r="R38" i="50"/>
  <c r="S38" i="50"/>
  <c r="T38" i="50"/>
  <c r="U38" i="50"/>
  <c r="V38" i="50"/>
  <c r="W38" i="50"/>
  <c r="X38" i="50"/>
  <c r="Z38" i="50"/>
  <c r="AA38" i="50"/>
  <c r="AB38" i="50"/>
  <c r="AC38" i="50"/>
  <c r="AD38" i="50"/>
  <c r="AE38" i="50"/>
  <c r="AF38" i="50"/>
  <c r="AG38" i="50"/>
  <c r="AH38" i="50"/>
  <c r="AI38" i="50"/>
  <c r="AJ38" i="50"/>
  <c r="AK38" i="50"/>
  <c r="AL38" i="50"/>
  <c r="AM38" i="50"/>
  <c r="AN38" i="50"/>
  <c r="AP38" i="50"/>
  <c r="AQ38" i="50"/>
  <c r="AR38" i="50"/>
  <c r="G4186" i="23" s="1"/>
  <c r="I4186" i="23" s="1"/>
  <c r="AS38" i="50"/>
  <c r="AT38" i="50"/>
  <c r="AU38" i="50"/>
  <c r="AV38" i="50"/>
  <c r="AW38" i="50"/>
  <c r="AX38" i="50"/>
  <c r="AY38" i="50"/>
  <c r="G4193" i="23" s="1"/>
  <c r="I4193" i="23" s="1"/>
  <c r="AZ38" i="50"/>
  <c r="G4194" i="23" s="1"/>
  <c r="I4194" i="23" s="1"/>
  <c r="BA38" i="50"/>
  <c r="BB38" i="50"/>
  <c r="BC38" i="50"/>
  <c r="BD38" i="50"/>
  <c r="BE38" i="50"/>
  <c r="BF38" i="50"/>
  <c r="BG38" i="50"/>
  <c r="BH38" i="50"/>
  <c r="BI38" i="50"/>
  <c r="BK38" i="50"/>
  <c r="BL38" i="50"/>
  <c r="BM38" i="50"/>
  <c r="BN38" i="50"/>
  <c r="BO38" i="50"/>
  <c r="BP38" i="50"/>
  <c r="BQ38" i="50"/>
  <c r="BR38" i="50"/>
  <c r="BS38" i="50"/>
  <c r="BT38" i="50"/>
  <c r="BU38" i="50"/>
  <c r="BV38" i="50"/>
  <c r="BW38" i="50"/>
  <c r="BX38" i="50"/>
  <c r="BY38" i="50"/>
  <c r="BZ38" i="50"/>
  <c r="CA38" i="50"/>
  <c r="G4221" i="23" s="1"/>
  <c r="I4221" i="23" s="1"/>
  <c r="CB38" i="50"/>
  <c r="CC38" i="50"/>
  <c r="CD38" i="50"/>
  <c r="CE38" i="50"/>
  <c r="G4225" i="23" s="1"/>
  <c r="I4225" i="23" s="1"/>
  <c r="CF38" i="50"/>
  <c r="CH38" i="50"/>
  <c r="CI38" i="50"/>
  <c r="CJ38" i="50"/>
  <c r="CK38" i="50"/>
  <c r="CL38" i="50"/>
  <c r="CM38" i="50"/>
  <c r="CN38" i="50"/>
  <c r="CO38" i="50"/>
  <c r="CP38" i="50"/>
  <c r="CQ38" i="50"/>
  <c r="CR38" i="50"/>
  <c r="CS38" i="50"/>
  <c r="CT38" i="50"/>
  <c r="CU38" i="50"/>
  <c r="CV38" i="50"/>
  <c r="CW38" i="50"/>
  <c r="CX38" i="50"/>
  <c r="CY38" i="50"/>
  <c r="CZ38" i="50"/>
  <c r="DA38" i="50"/>
  <c r="DB38" i="50"/>
  <c r="DD38" i="50"/>
  <c r="DE38" i="50"/>
  <c r="DF38" i="50"/>
  <c r="DG38" i="50"/>
  <c r="DH38" i="50"/>
  <c r="DI38" i="50"/>
  <c r="DJ38" i="50"/>
  <c r="DK38" i="50"/>
  <c r="DL38" i="50"/>
  <c r="DM38" i="50"/>
  <c r="DN38" i="50"/>
  <c r="DP38" i="50"/>
  <c r="DQ38" i="50"/>
  <c r="DR38" i="50"/>
  <c r="DS38" i="50"/>
  <c r="DT38" i="50"/>
  <c r="DU38" i="50"/>
  <c r="DV38" i="50"/>
  <c r="DW38" i="50"/>
  <c r="DX38" i="50"/>
  <c r="DY38" i="50"/>
  <c r="DZ38" i="50"/>
  <c r="EA38" i="50"/>
  <c r="EB38" i="50"/>
  <c r="EC38" i="50"/>
  <c r="ED38" i="50"/>
  <c r="EE38" i="50"/>
  <c r="EF38" i="50"/>
  <c r="EG38" i="50"/>
  <c r="EH38" i="50"/>
  <c r="EI38" i="50"/>
  <c r="EJ38" i="50"/>
  <c r="EK38" i="50"/>
  <c r="EL38" i="50"/>
  <c r="EM38" i="50"/>
  <c r="G4285" i="23" s="1"/>
  <c r="I4285" i="23" s="1"/>
  <c r="EN38" i="50"/>
  <c r="EO38" i="50"/>
  <c r="EP38" i="50"/>
  <c r="EQ38" i="50"/>
  <c r="ER38" i="50"/>
  <c r="N41" i="14" s="1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G4367" i="23" s="1"/>
  <c r="I4367" i="23" s="1"/>
  <c r="U39" i="50"/>
  <c r="V39" i="50"/>
  <c r="W39" i="50"/>
  <c r="X39" i="50"/>
  <c r="Z39" i="50"/>
  <c r="AA39" i="50"/>
  <c r="AB39" i="50"/>
  <c r="AC39" i="50"/>
  <c r="AD39" i="50"/>
  <c r="AE39" i="50"/>
  <c r="AF39" i="50"/>
  <c r="AG39" i="50"/>
  <c r="AH39" i="50"/>
  <c r="AI39" i="50"/>
  <c r="AJ39" i="50"/>
  <c r="AK39" i="50"/>
  <c r="AL39" i="50"/>
  <c r="AM39" i="50"/>
  <c r="G4386" i="23" s="1"/>
  <c r="I4386" i="23" s="1"/>
  <c r="AN39" i="50"/>
  <c r="AP39" i="50"/>
  <c r="AQ39" i="50"/>
  <c r="AR39" i="50"/>
  <c r="AS39" i="50"/>
  <c r="AT39" i="50"/>
  <c r="AU39" i="50"/>
  <c r="AV39" i="50"/>
  <c r="AW39" i="50"/>
  <c r="G4396" i="23" s="1"/>
  <c r="I4396" i="23" s="1"/>
  <c r="AX39" i="50"/>
  <c r="AY39" i="50"/>
  <c r="AZ39" i="50"/>
  <c r="BA39" i="50"/>
  <c r="BB39" i="50"/>
  <c r="BC39" i="50"/>
  <c r="BD39" i="50"/>
  <c r="BE39" i="50"/>
  <c r="BF39" i="50"/>
  <c r="BG39" i="50"/>
  <c r="BH39" i="50"/>
  <c r="BI39" i="50"/>
  <c r="BK39" i="50"/>
  <c r="BL39" i="50"/>
  <c r="BM39" i="50"/>
  <c r="BN39" i="50"/>
  <c r="BO39" i="50"/>
  <c r="BP39" i="50"/>
  <c r="BQ39" i="50"/>
  <c r="BR39" i="50"/>
  <c r="BS39" i="50"/>
  <c r="BT39" i="50"/>
  <c r="BU39" i="50"/>
  <c r="BV39" i="50"/>
  <c r="BW39" i="50"/>
  <c r="BX39" i="50"/>
  <c r="BY39" i="50"/>
  <c r="BZ39" i="50"/>
  <c r="CA39" i="50"/>
  <c r="CB39" i="50"/>
  <c r="CC39" i="50"/>
  <c r="CD39" i="50"/>
  <c r="CE39" i="50"/>
  <c r="CF39" i="50"/>
  <c r="CH39" i="50"/>
  <c r="CI39" i="50"/>
  <c r="CJ39" i="50"/>
  <c r="CK39" i="50"/>
  <c r="CL39" i="50"/>
  <c r="CM39" i="50"/>
  <c r="CN39" i="50"/>
  <c r="CO39" i="50"/>
  <c r="CP39" i="50"/>
  <c r="CQ39" i="50"/>
  <c r="CR39" i="50"/>
  <c r="CS39" i="50"/>
  <c r="CT39" i="50"/>
  <c r="CU39" i="50"/>
  <c r="CV39" i="50"/>
  <c r="CW39" i="50"/>
  <c r="CX39" i="50"/>
  <c r="CY39" i="50"/>
  <c r="CZ39" i="50"/>
  <c r="DA39" i="50"/>
  <c r="DB39" i="50"/>
  <c r="DC39" i="50"/>
  <c r="L42" i="14" s="1"/>
  <c r="DD39" i="50"/>
  <c r="DE39" i="50"/>
  <c r="DF39" i="50"/>
  <c r="DG39" i="50"/>
  <c r="DH39" i="50"/>
  <c r="DI39" i="50"/>
  <c r="DJ39" i="50"/>
  <c r="DK39" i="50"/>
  <c r="DL39" i="50"/>
  <c r="DM39" i="50"/>
  <c r="G4464" i="23" s="1"/>
  <c r="I4464" i="23" s="1"/>
  <c r="DN39" i="50"/>
  <c r="DO39" i="50"/>
  <c r="M42" i="14" s="1"/>
  <c r="DP39" i="50"/>
  <c r="DQ39" i="50"/>
  <c r="DR39" i="50"/>
  <c r="DS39" i="50"/>
  <c r="DT39" i="50"/>
  <c r="DU39" i="50"/>
  <c r="DV39" i="50"/>
  <c r="DW39" i="50"/>
  <c r="DX39" i="50"/>
  <c r="G4475" i="23" s="1"/>
  <c r="I4475" i="23" s="1"/>
  <c r="DY39" i="50"/>
  <c r="DZ39" i="50"/>
  <c r="EA39" i="50"/>
  <c r="EB39" i="50"/>
  <c r="EC39" i="50"/>
  <c r="ED39" i="50"/>
  <c r="G4481" i="23" s="1"/>
  <c r="I4481" i="23" s="1"/>
  <c r="EE39" i="50"/>
  <c r="EF39" i="50"/>
  <c r="EG39" i="50"/>
  <c r="EH39" i="50"/>
  <c r="EI39" i="50"/>
  <c r="EJ39" i="50"/>
  <c r="EK39" i="50"/>
  <c r="EL39" i="50"/>
  <c r="G4489" i="23" s="1"/>
  <c r="I4489" i="23" s="1"/>
  <c r="EM39" i="50"/>
  <c r="EN39" i="50"/>
  <c r="G4491" i="23" s="1"/>
  <c r="I4491" i="23" s="1"/>
  <c r="EO39" i="50"/>
  <c r="EP39" i="50"/>
  <c r="EQ39" i="50"/>
  <c r="ER39" i="50"/>
  <c r="N42" i="14" s="1"/>
  <c r="G40" i="50"/>
  <c r="H40" i="50"/>
  <c r="I40" i="50"/>
  <c r="J40" i="50"/>
  <c r="K40" i="50"/>
  <c r="L40" i="50"/>
  <c r="M40" i="50"/>
  <c r="N40" i="50"/>
  <c r="O40" i="50"/>
  <c r="P40" i="50"/>
  <c r="Q40" i="50"/>
  <c r="G4569" i="23" s="1"/>
  <c r="I4569" i="23" s="1"/>
  <c r="R40" i="50"/>
  <c r="S40" i="50"/>
  <c r="T40" i="50"/>
  <c r="U40" i="50"/>
  <c r="V40" i="50"/>
  <c r="W40" i="50"/>
  <c r="X40" i="50"/>
  <c r="Z40" i="50"/>
  <c r="AA40" i="50"/>
  <c r="AB40" i="50"/>
  <c r="AC40" i="50"/>
  <c r="AD40" i="50"/>
  <c r="AE40" i="50"/>
  <c r="AF40" i="50"/>
  <c r="AG40" i="50"/>
  <c r="AH40" i="50"/>
  <c r="AI40" i="50"/>
  <c r="AJ40" i="50"/>
  <c r="AK40" i="50"/>
  <c r="AL40" i="50"/>
  <c r="AM40" i="50"/>
  <c r="AN40" i="50"/>
  <c r="AP40" i="50"/>
  <c r="AQ40" i="50"/>
  <c r="AR40" i="50"/>
  <c r="AS40" i="50"/>
  <c r="AT40" i="50"/>
  <c r="AU40" i="50"/>
  <c r="AV40" i="50"/>
  <c r="AW40" i="50"/>
  <c r="AX40" i="50"/>
  <c r="AY40" i="50"/>
  <c r="AZ40" i="50"/>
  <c r="G4604" i="23" s="1"/>
  <c r="I4604" i="23" s="1"/>
  <c r="BA40" i="50"/>
  <c r="BB40" i="50"/>
  <c r="BC40" i="50"/>
  <c r="BD40" i="50"/>
  <c r="BE40" i="50"/>
  <c r="BF40" i="50"/>
  <c r="BG40" i="50"/>
  <c r="BH40" i="50"/>
  <c r="BI40" i="50"/>
  <c r="BK40" i="50"/>
  <c r="BL40" i="50"/>
  <c r="BM40" i="50"/>
  <c r="BN40" i="50"/>
  <c r="G4618" i="23" s="1"/>
  <c r="I4618" i="23" s="1"/>
  <c r="BO40" i="50"/>
  <c r="BP40" i="50"/>
  <c r="BQ40" i="50"/>
  <c r="BR40" i="50"/>
  <c r="BS40" i="50"/>
  <c r="BT40" i="50"/>
  <c r="BU40" i="50"/>
  <c r="BV40" i="50"/>
  <c r="BW40" i="50"/>
  <c r="BX40" i="50"/>
  <c r="BY40" i="50"/>
  <c r="BZ40" i="50"/>
  <c r="CA40" i="50"/>
  <c r="CB40" i="50"/>
  <c r="CC40" i="50"/>
  <c r="CD40" i="50"/>
  <c r="G4634" i="23" s="1"/>
  <c r="I4634" i="23" s="1"/>
  <c r="CE40" i="50"/>
  <c r="CF40" i="50"/>
  <c r="CH40" i="50"/>
  <c r="CI40" i="50"/>
  <c r="CJ40" i="50"/>
  <c r="CK40" i="50"/>
  <c r="CL40" i="50"/>
  <c r="G4642" i="23" s="1"/>
  <c r="I4642" i="23" s="1"/>
  <c r="CM40" i="50"/>
  <c r="CN40" i="50"/>
  <c r="CO40" i="50"/>
  <c r="CP40" i="50"/>
  <c r="CQ40" i="50"/>
  <c r="CR40" i="50"/>
  <c r="CS40" i="50"/>
  <c r="CT40" i="50"/>
  <c r="CU40" i="50"/>
  <c r="CV40" i="50"/>
  <c r="CW40" i="50"/>
  <c r="CX40" i="50"/>
  <c r="CY40" i="50"/>
  <c r="CZ40" i="50"/>
  <c r="DA40" i="50"/>
  <c r="DB40" i="50"/>
  <c r="DD40" i="50"/>
  <c r="DE40" i="50"/>
  <c r="DF40" i="50"/>
  <c r="DG40" i="50"/>
  <c r="DH40" i="50"/>
  <c r="DI40" i="50"/>
  <c r="DJ40" i="50"/>
  <c r="DK40" i="50"/>
  <c r="DL40" i="50"/>
  <c r="DM40" i="50"/>
  <c r="DN40" i="50"/>
  <c r="DO40" i="50"/>
  <c r="M43" i="14" s="1"/>
  <c r="DP40" i="50"/>
  <c r="DQ40" i="50"/>
  <c r="DR40" i="50"/>
  <c r="DS40" i="50"/>
  <c r="DT40" i="50"/>
  <c r="DU40" i="50"/>
  <c r="DV40" i="50"/>
  <c r="DW40" i="50"/>
  <c r="DX40" i="50"/>
  <c r="G4680" i="23" s="1"/>
  <c r="I4680" i="23" s="1"/>
  <c r="DY40" i="50"/>
  <c r="DZ40" i="50"/>
  <c r="EA40" i="50"/>
  <c r="EB40" i="50"/>
  <c r="EC40" i="50"/>
  <c r="ED40" i="50"/>
  <c r="EE40" i="50"/>
  <c r="EF40" i="50"/>
  <c r="EG40" i="50"/>
  <c r="EH40" i="50"/>
  <c r="EI40" i="50"/>
  <c r="EJ40" i="50"/>
  <c r="EK40" i="50"/>
  <c r="EL40" i="50"/>
  <c r="EM40" i="50"/>
  <c r="EN40" i="50"/>
  <c r="EO40" i="50"/>
  <c r="EP40" i="50"/>
  <c r="EQ40" i="50"/>
  <c r="G41" i="50"/>
  <c r="H41" i="50"/>
  <c r="I41" i="50"/>
  <c r="J41" i="50"/>
  <c r="K41" i="50"/>
  <c r="L41" i="50"/>
  <c r="M41" i="50"/>
  <c r="N41" i="50"/>
  <c r="O41" i="50"/>
  <c r="P41" i="50"/>
  <c r="Q41" i="50"/>
  <c r="R41" i="50"/>
  <c r="S41" i="50"/>
  <c r="G4776" i="23" s="1"/>
  <c r="I4776" i="23" s="1"/>
  <c r="T41" i="50"/>
  <c r="U41" i="50"/>
  <c r="V41" i="50"/>
  <c r="W41" i="50"/>
  <c r="X41" i="50"/>
  <c r="Z41" i="50"/>
  <c r="AA41" i="50"/>
  <c r="AB41" i="50"/>
  <c r="AC41" i="50"/>
  <c r="AD41" i="50"/>
  <c r="AE41" i="50"/>
  <c r="AF41" i="50"/>
  <c r="AG41" i="50"/>
  <c r="AH41" i="50"/>
  <c r="AI41" i="50"/>
  <c r="AJ41" i="50"/>
  <c r="AK41" i="50"/>
  <c r="AL41" i="50"/>
  <c r="AM41" i="50"/>
  <c r="AN41" i="50"/>
  <c r="AP41" i="50"/>
  <c r="AQ41" i="50"/>
  <c r="AR41" i="50"/>
  <c r="AS41" i="50"/>
  <c r="AT41" i="50"/>
  <c r="AU41" i="50"/>
  <c r="G4804" i="23" s="1"/>
  <c r="I4804" i="23" s="1"/>
  <c r="AV41" i="50"/>
  <c r="AW41" i="50"/>
  <c r="AX41" i="50"/>
  <c r="AY41" i="50"/>
  <c r="G4808" i="23" s="1"/>
  <c r="I4808" i="23" s="1"/>
  <c r="AZ41" i="50"/>
  <c r="BA41" i="50"/>
  <c r="BB41" i="50"/>
  <c r="BC41" i="50"/>
  <c r="BD41" i="50"/>
  <c r="G4813" i="23" s="1"/>
  <c r="I4813" i="23" s="1"/>
  <c r="BE41" i="50"/>
  <c r="BF41" i="50"/>
  <c r="BG41" i="50"/>
  <c r="BH41" i="50"/>
  <c r="BI41" i="50"/>
  <c r="BK41" i="50"/>
  <c r="BL41" i="50"/>
  <c r="BM41" i="50"/>
  <c r="BN41" i="50"/>
  <c r="BO41" i="50"/>
  <c r="BP41" i="50"/>
  <c r="BQ41" i="50"/>
  <c r="BR41" i="50"/>
  <c r="BS41" i="50"/>
  <c r="BT41" i="50"/>
  <c r="BU41" i="50"/>
  <c r="BV41" i="50"/>
  <c r="BW41" i="50"/>
  <c r="BX41" i="50"/>
  <c r="BY41" i="50"/>
  <c r="BZ41" i="50"/>
  <c r="CA41" i="50"/>
  <c r="CB41" i="50"/>
  <c r="CC41" i="50"/>
  <c r="CD41" i="50"/>
  <c r="CE41" i="50"/>
  <c r="CF41" i="50"/>
  <c r="CH41" i="50"/>
  <c r="CI41" i="50"/>
  <c r="CJ41" i="50"/>
  <c r="CK41" i="50"/>
  <c r="CL41" i="50"/>
  <c r="CM41" i="50"/>
  <c r="CN41" i="50"/>
  <c r="CO41" i="50"/>
  <c r="CP41" i="50"/>
  <c r="CQ41" i="50"/>
  <c r="CR41" i="50"/>
  <c r="CS41" i="50"/>
  <c r="CT41" i="50"/>
  <c r="CU41" i="50"/>
  <c r="CV41" i="50"/>
  <c r="CW41" i="50"/>
  <c r="CX41" i="50"/>
  <c r="CY41" i="50"/>
  <c r="CZ41" i="50"/>
  <c r="DA41" i="50"/>
  <c r="DB41" i="50"/>
  <c r="G4863" i="23" s="1"/>
  <c r="I4863" i="23" s="1"/>
  <c r="DD41" i="50"/>
  <c r="DE41" i="50"/>
  <c r="DF41" i="50"/>
  <c r="DG41" i="50"/>
  <c r="DH41" i="50"/>
  <c r="DI41" i="50"/>
  <c r="DJ41" i="50"/>
  <c r="DK41" i="50"/>
  <c r="DL41" i="50"/>
  <c r="DM41" i="50"/>
  <c r="DN41" i="50"/>
  <c r="DO41" i="50"/>
  <c r="M44" i="14" s="1"/>
  <c r="DP41" i="50"/>
  <c r="DQ41" i="50"/>
  <c r="DR41" i="50"/>
  <c r="DS41" i="50"/>
  <c r="DT41" i="50"/>
  <c r="DU41" i="50"/>
  <c r="DV41" i="50"/>
  <c r="DW41" i="50"/>
  <c r="DX41" i="50"/>
  <c r="DY41" i="50"/>
  <c r="DZ41" i="50"/>
  <c r="EA41" i="50"/>
  <c r="EB41" i="50"/>
  <c r="EC41" i="50"/>
  <c r="ED41" i="50"/>
  <c r="EE41" i="50"/>
  <c r="EF41" i="50"/>
  <c r="EG41" i="50"/>
  <c r="EH41" i="50"/>
  <c r="EI41" i="50"/>
  <c r="G4896" i="23" s="1"/>
  <c r="I4896" i="23" s="1"/>
  <c r="EJ41" i="50"/>
  <c r="EK41" i="50"/>
  <c r="EL41" i="50"/>
  <c r="EM41" i="50"/>
  <c r="EN41" i="50"/>
  <c r="EO41" i="50"/>
  <c r="EP41" i="50"/>
  <c r="EQ41" i="50"/>
  <c r="ER41" i="50"/>
  <c r="N44" i="14" s="1"/>
  <c r="G42" i="50"/>
  <c r="H42" i="50"/>
  <c r="I42" i="50"/>
  <c r="J42" i="50"/>
  <c r="K42" i="50"/>
  <c r="L42" i="50"/>
  <c r="G4974" i="23" s="1"/>
  <c r="I4974" i="23" s="1"/>
  <c r="M42" i="50"/>
  <c r="N42" i="50"/>
  <c r="O42" i="50"/>
  <c r="P42" i="50"/>
  <c r="Q42" i="50"/>
  <c r="R42" i="50"/>
  <c r="S42" i="50"/>
  <c r="G4981" i="23" s="1"/>
  <c r="I4981" i="23" s="1"/>
  <c r="T42" i="50"/>
  <c r="U42" i="50"/>
  <c r="V42" i="50"/>
  <c r="W42" i="50"/>
  <c r="X42" i="50"/>
  <c r="Y42" i="50"/>
  <c r="H45" i="14" s="1"/>
  <c r="Z42" i="50"/>
  <c r="AA42" i="50"/>
  <c r="AB42" i="50"/>
  <c r="AC42" i="50"/>
  <c r="AD42" i="50"/>
  <c r="AE42" i="50"/>
  <c r="AF42" i="50"/>
  <c r="AG42" i="50"/>
  <c r="AH42" i="50"/>
  <c r="AI42" i="50"/>
  <c r="AJ42" i="50"/>
  <c r="AK42" i="50"/>
  <c r="AL42" i="50"/>
  <c r="AM42" i="50"/>
  <c r="AN42" i="50"/>
  <c r="AP42" i="50"/>
  <c r="AQ42" i="50"/>
  <c r="AR42" i="50"/>
  <c r="AS42" i="50"/>
  <c r="AT42" i="50"/>
  <c r="AU42" i="50"/>
  <c r="AV42" i="50"/>
  <c r="AW42" i="50"/>
  <c r="AX42" i="50"/>
  <c r="AY42" i="50"/>
  <c r="AZ42" i="50"/>
  <c r="BA42" i="50"/>
  <c r="BB42" i="50"/>
  <c r="BC42" i="50"/>
  <c r="BD42" i="50"/>
  <c r="BE42" i="50"/>
  <c r="BF42" i="50"/>
  <c r="BG42" i="50"/>
  <c r="BH42" i="50"/>
  <c r="BI42" i="50"/>
  <c r="BK42" i="50"/>
  <c r="BL42" i="50"/>
  <c r="BM42" i="50"/>
  <c r="BN42" i="50"/>
  <c r="BO42" i="50"/>
  <c r="BP42" i="50"/>
  <c r="G5030" i="23" s="1"/>
  <c r="I5030" i="23" s="1"/>
  <c r="BQ42" i="50"/>
  <c r="BR42" i="50"/>
  <c r="BS42" i="50"/>
  <c r="BT42" i="50"/>
  <c r="BU42" i="50"/>
  <c r="BV42" i="50"/>
  <c r="BW42" i="50"/>
  <c r="BX42" i="50"/>
  <c r="BY42" i="50"/>
  <c r="BZ42" i="50"/>
  <c r="CA42" i="50"/>
  <c r="CB42" i="50"/>
  <c r="CC42" i="50"/>
  <c r="CD42" i="50"/>
  <c r="CE42" i="50"/>
  <c r="CF42" i="50"/>
  <c r="CH42" i="50"/>
  <c r="CI42" i="50"/>
  <c r="CJ42" i="50"/>
  <c r="CK42" i="50"/>
  <c r="CL42" i="50"/>
  <c r="CM42" i="50"/>
  <c r="CN42" i="50"/>
  <c r="CO42" i="50"/>
  <c r="CP42" i="50"/>
  <c r="CQ42" i="50"/>
  <c r="CR42" i="50"/>
  <c r="CS42" i="50"/>
  <c r="CT42" i="50"/>
  <c r="CU42" i="50"/>
  <c r="CV42" i="50"/>
  <c r="CW42" i="50"/>
  <c r="CX42" i="50"/>
  <c r="CY42" i="50"/>
  <c r="CZ42" i="50"/>
  <c r="DA42" i="50"/>
  <c r="DB42" i="50"/>
  <c r="DC42" i="50"/>
  <c r="L45" i="14" s="1"/>
  <c r="DD42" i="50"/>
  <c r="DE42" i="50"/>
  <c r="DF42" i="50"/>
  <c r="DG42" i="50"/>
  <c r="DH42" i="50"/>
  <c r="DI42" i="50"/>
  <c r="DJ42" i="50"/>
  <c r="DK42" i="50"/>
  <c r="DL42" i="50"/>
  <c r="DM42" i="50"/>
  <c r="DN42" i="50"/>
  <c r="DP42" i="50"/>
  <c r="DQ42" i="50"/>
  <c r="DR42" i="50"/>
  <c r="DS42" i="50"/>
  <c r="DT42" i="50"/>
  <c r="DU42" i="50"/>
  <c r="DV42" i="50"/>
  <c r="DW42" i="50"/>
  <c r="DX42" i="50"/>
  <c r="DY42" i="50"/>
  <c r="DZ42" i="50"/>
  <c r="EA42" i="50"/>
  <c r="EB42" i="50"/>
  <c r="EC42" i="50"/>
  <c r="ED42" i="50"/>
  <c r="EE42" i="50"/>
  <c r="EF42" i="50"/>
  <c r="EG42" i="50"/>
  <c r="EH42" i="50"/>
  <c r="EI42" i="50"/>
  <c r="EJ42" i="50"/>
  <c r="EK42" i="50"/>
  <c r="EL42" i="50"/>
  <c r="EM42" i="50"/>
  <c r="EN42" i="50"/>
  <c r="EO42" i="50"/>
  <c r="EP42" i="50"/>
  <c r="EQ42" i="50"/>
  <c r="G43" i="50"/>
  <c r="H43" i="50"/>
  <c r="I43" i="50"/>
  <c r="J43" i="50"/>
  <c r="K43" i="50"/>
  <c r="L43" i="50"/>
  <c r="G5179" i="23" s="1"/>
  <c r="I5179" i="23" s="1"/>
  <c r="M43" i="50"/>
  <c r="N43" i="50"/>
  <c r="O43" i="50"/>
  <c r="P43" i="50"/>
  <c r="Q43" i="50"/>
  <c r="R43" i="50"/>
  <c r="S43" i="50"/>
  <c r="T43" i="50"/>
  <c r="U43" i="50"/>
  <c r="V43" i="50"/>
  <c r="W43" i="50"/>
  <c r="X43" i="50"/>
  <c r="Y43" i="50"/>
  <c r="H46" i="14" s="1"/>
  <c r="Z43" i="50"/>
  <c r="AA43" i="50"/>
  <c r="AB43" i="50"/>
  <c r="AC43" i="50"/>
  <c r="AD43" i="50"/>
  <c r="G5197" i="23" s="1"/>
  <c r="I5197" i="23" s="1"/>
  <c r="AE43" i="50"/>
  <c r="AF43" i="50"/>
  <c r="AG43" i="50"/>
  <c r="AH43" i="50"/>
  <c r="AI43" i="50"/>
  <c r="AJ43" i="50"/>
  <c r="AK43" i="50"/>
  <c r="AL43" i="50"/>
  <c r="AM43" i="50"/>
  <c r="AN43" i="50"/>
  <c r="AO43" i="50"/>
  <c r="I46" i="14" s="1"/>
  <c r="AP43" i="50"/>
  <c r="AQ43" i="50"/>
  <c r="AR43" i="50"/>
  <c r="G5211" i="23" s="1"/>
  <c r="I5211" i="23" s="1"/>
  <c r="AS43" i="50"/>
  <c r="AT43" i="50"/>
  <c r="AU43" i="50"/>
  <c r="AV43" i="50"/>
  <c r="AW43" i="50"/>
  <c r="AX43" i="50"/>
  <c r="G5217" i="23" s="1"/>
  <c r="I5217" i="23" s="1"/>
  <c r="AY43" i="50"/>
  <c r="AZ43" i="50"/>
  <c r="BA43" i="50"/>
  <c r="BB43" i="50"/>
  <c r="BC43" i="50"/>
  <c r="BD43" i="50"/>
  <c r="BE43" i="50"/>
  <c r="G5224" i="23" s="1"/>
  <c r="I5224" i="23" s="1"/>
  <c r="BF43" i="50"/>
  <c r="BG43" i="50"/>
  <c r="BH43" i="50"/>
  <c r="BI43" i="50"/>
  <c r="BJ43" i="50"/>
  <c r="J46" i="14" s="1"/>
  <c r="BK43" i="50"/>
  <c r="BL43" i="50"/>
  <c r="BM43" i="50"/>
  <c r="BN43" i="50"/>
  <c r="BO43" i="50"/>
  <c r="BP43" i="50"/>
  <c r="G5235" i="23" s="1"/>
  <c r="I5235" i="23" s="1"/>
  <c r="BQ43" i="50"/>
  <c r="BR43" i="50"/>
  <c r="BS43" i="50"/>
  <c r="BT43" i="50"/>
  <c r="BU43" i="50"/>
  <c r="BV43" i="50"/>
  <c r="BW43" i="50"/>
  <c r="BX43" i="50"/>
  <c r="BY43" i="50"/>
  <c r="BZ43" i="50"/>
  <c r="CA43" i="50"/>
  <c r="CB43" i="50"/>
  <c r="CC43" i="50"/>
  <c r="CD43" i="50"/>
  <c r="CE43" i="50"/>
  <c r="CF43" i="50"/>
  <c r="CG43" i="50"/>
  <c r="K46" i="14" s="1"/>
  <c r="CH43" i="50"/>
  <c r="CI43" i="50"/>
  <c r="CJ43" i="50"/>
  <c r="CK43" i="50"/>
  <c r="CL43" i="50"/>
  <c r="CM43" i="50"/>
  <c r="CN43" i="50"/>
  <c r="CO43" i="50"/>
  <c r="CP43" i="50"/>
  <c r="CQ43" i="50"/>
  <c r="CR43" i="50"/>
  <c r="CS43" i="50"/>
  <c r="CT43" i="50"/>
  <c r="G5265" i="23" s="1"/>
  <c r="I5265" i="23" s="1"/>
  <c r="CU43" i="50"/>
  <c r="CV43" i="50"/>
  <c r="CW43" i="50"/>
  <c r="CX43" i="50"/>
  <c r="CY43" i="50"/>
  <c r="CZ43" i="50"/>
  <c r="DA43" i="50"/>
  <c r="DB43" i="50"/>
  <c r="DC43" i="50"/>
  <c r="L46" i="14" s="1"/>
  <c r="DD43" i="50"/>
  <c r="DE43" i="50"/>
  <c r="DF43" i="50"/>
  <c r="DG43" i="50"/>
  <c r="DH43" i="50"/>
  <c r="DI43" i="50"/>
  <c r="DJ43" i="50"/>
  <c r="DK43" i="50"/>
  <c r="DL43" i="50"/>
  <c r="DM43" i="50"/>
  <c r="DN43" i="50"/>
  <c r="DO43" i="50"/>
  <c r="M46" i="14" s="1"/>
  <c r="DP43" i="50"/>
  <c r="DQ43" i="50"/>
  <c r="DR43" i="50"/>
  <c r="DS43" i="50"/>
  <c r="DT43" i="50"/>
  <c r="DU43" i="50"/>
  <c r="DV43" i="50"/>
  <c r="DW43" i="50"/>
  <c r="DX43" i="50"/>
  <c r="DY43" i="50"/>
  <c r="DZ43" i="50"/>
  <c r="EA43" i="50"/>
  <c r="EB43" i="50"/>
  <c r="EC43" i="50"/>
  <c r="ED43" i="50"/>
  <c r="EE43" i="50"/>
  <c r="EF43" i="50"/>
  <c r="EG43" i="50"/>
  <c r="EH43" i="50"/>
  <c r="EI43" i="50"/>
  <c r="EJ43" i="50"/>
  <c r="EK43" i="50"/>
  <c r="EL43" i="50"/>
  <c r="EM43" i="50"/>
  <c r="EN43" i="50"/>
  <c r="EO43" i="50"/>
  <c r="EP43" i="50"/>
  <c r="EQ43" i="50"/>
  <c r="ER43" i="50"/>
  <c r="ES43" i="50"/>
  <c r="P46" i="14" s="1"/>
  <c r="G44" i="50"/>
  <c r="H44" i="50"/>
  <c r="I44" i="50"/>
  <c r="J44" i="50"/>
  <c r="K44" i="50"/>
  <c r="L44" i="50"/>
  <c r="M44" i="50"/>
  <c r="N44" i="50"/>
  <c r="O44" i="50"/>
  <c r="P44" i="50"/>
  <c r="Q44" i="50"/>
  <c r="R44" i="50"/>
  <c r="S44" i="50"/>
  <c r="T44" i="50"/>
  <c r="U44" i="50"/>
  <c r="V44" i="50"/>
  <c r="W44" i="50"/>
  <c r="X44" i="50"/>
  <c r="Z44" i="50"/>
  <c r="AA44" i="50"/>
  <c r="AB44" i="50"/>
  <c r="AC44" i="50"/>
  <c r="AD44" i="50"/>
  <c r="AE44" i="50"/>
  <c r="AF44" i="50"/>
  <c r="AG44" i="50"/>
  <c r="AH44" i="50"/>
  <c r="AI44" i="50"/>
  <c r="AJ44" i="50"/>
  <c r="AK44" i="50"/>
  <c r="AL44" i="50"/>
  <c r="AM44" i="50"/>
  <c r="AN44" i="50"/>
  <c r="AP44" i="50"/>
  <c r="AQ44" i="50"/>
  <c r="AR44" i="50"/>
  <c r="AS44" i="50"/>
  <c r="AT44" i="50"/>
  <c r="AU44" i="50"/>
  <c r="AV44" i="50"/>
  <c r="AW44" i="50"/>
  <c r="AX44" i="50"/>
  <c r="AY44" i="50"/>
  <c r="AZ44" i="50"/>
  <c r="BA44" i="50"/>
  <c r="BB44" i="50"/>
  <c r="BC44" i="50"/>
  <c r="BD44" i="50"/>
  <c r="BE44" i="50"/>
  <c r="BF44" i="50"/>
  <c r="BG44" i="50"/>
  <c r="BH44" i="50"/>
  <c r="BI44" i="50"/>
  <c r="BK44" i="50"/>
  <c r="BL44" i="50"/>
  <c r="BM44" i="50"/>
  <c r="BN44" i="50"/>
  <c r="BO44" i="50"/>
  <c r="BP44" i="50"/>
  <c r="BQ44" i="50"/>
  <c r="BR44" i="50"/>
  <c r="BS44" i="50"/>
  <c r="BT44" i="50"/>
  <c r="BU44" i="50"/>
  <c r="BV44" i="50"/>
  <c r="BW44" i="50"/>
  <c r="BX44" i="50"/>
  <c r="BY44" i="50"/>
  <c r="BZ44" i="50"/>
  <c r="CA44" i="50"/>
  <c r="CB44" i="50"/>
  <c r="CC44" i="50"/>
  <c r="CD44" i="50"/>
  <c r="CE44" i="50"/>
  <c r="CF44" i="50"/>
  <c r="CH44" i="50"/>
  <c r="CI44" i="50"/>
  <c r="CJ44" i="50"/>
  <c r="CK44" i="50"/>
  <c r="CL44" i="50"/>
  <c r="CM44" i="50"/>
  <c r="CN44" i="50"/>
  <c r="CO44" i="50"/>
  <c r="CP44" i="50"/>
  <c r="CQ44" i="50"/>
  <c r="CR44" i="50"/>
  <c r="CS44" i="50"/>
  <c r="CT44" i="50"/>
  <c r="CU44" i="50"/>
  <c r="CV44" i="50"/>
  <c r="CW44" i="50"/>
  <c r="CX44" i="50"/>
  <c r="CY44" i="50"/>
  <c r="CZ44" i="50"/>
  <c r="DA44" i="50"/>
  <c r="DB44" i="50"/>
  <c r="DD44" i="50"/>
  <c r="DE44" i="50"/>
  <c r="DF44" i="50"/>
  <c r="DG44" i="50"/>
  <c r="DH44" i="50"/>
  <c r="DI44" i="50"/>
  <c r="DJ44" i="50"/>
  <c r="DK44" i="50"/>
  <c r="DL44" i="50"/>
  <c r="DM44" i="50"/>
  <c r="DN44" i="50"/>
  <c r="DP44" i="50"/>
  <c r="DQ44" i="50"/>
  <c r="DR44" i="50"/>
  <c r="DS44" i="50"/>
  <c r="DT44" i="50"/>
  <c r="DU44" i="50"/>
  <c r="DV44" i="50"/>
  <c r="DW44" i="50"/>
  <c r="DX44" i="50"/>
  <c r="DY44" i="50"/>
  <c r="DZ44" i="50"/>
  <c r="EA44" i="50"/>
  <c r="EB44" i="50"/>
  <c r="EC44" i="50"/>
  <c r="ED44" i="50"/>
  <c r="EE44" i="50"/>
  <c r="EF44" i="50"/>
  <c r="EG44" i="50"/>
  <c r="EH44" i="50"/>
  <c r="EI44" i="50"/>
  <c r="EJ44" i="50"/>
  <c r="EK44" i="50"/>
  <c r="EL44" i="50"/>
  <c r="EM44" i="50"/>
  <c r="EN44" i="50"/>
  <c r="EO44" i="50"/>
  <c r="EP44" i="50"/>
  <c r="EQ44" i="50"/>
  <c r="ER44" i="50"/>
  <c r="G45" i="50"/>
  <c r="H45" i="50"/>
  <c r="I45" i="50"/>
  <c r="J45" i="50"/>
  <c r="K45" i="50"/>
  <c r="L45" i="50"/>
  <c r="M45" i="50"/>
  <c r="N45" i="50"/>
  <c r="O45" i="50"/>
  <c r="P45" i="50"/>
  <c r="Q45" i="50"/>
  <c r="R45" i="50"/>
  <c r="S45" i="50"/>
  <c r="T45" i="50"/>
  <c r="U45" i="50"/>
  <c r="V45" i="50"/>
  <c r="W45" i="50"/>
  <c r="X45" i="50"/>
  <c r="Z45" i="50"/>
  <c r="AA45" i="50"/>
  <c r="AB45" i="50"/>
  <c r="AC45" i="50"/>
  <c r="AD45" i="50"/>
  <c r="AE45" i="50"/>
  <c r="AF45" i="50"/>
  <c r="AG45" i="50"/>
  <c r="AH45" i="50"/>
  <c r="AI45" i="50"/>
  <c r="AJ45" i="50"/>
  <c r="AK45" i="50"/>
  <c r="AL45" i="50"/>
  <c r="AM45" i="50"/>
  <c r="AN45" i="50"/>
  <c r="AP45" i="50"/>
  <c r="AQ45" i="50"/>
  <c r="AR45" i="50"/>
  <c r="AS45" i="50"/>
  <c r="AT45" i="50"/>
  <c r="AU45" i="50"/>
  <c r="AV45" i="50"/>
  <c r="AW45" i="50"/>
  <c r="AX45" i="50"/>
  <c r="AY45" i="50"/>
  <c r="AZ45" i="50"/>
  <c r="BA45" i="50"/>
  <c r="BB45" i="50"/>
  <c r="BC45" i="50"/>
  <c r="BD45" i="50"/>
  <c r="BE45" i="50"/>
  <c r="BF45" i="50"/>
  <c r="BG45" i="50"/>
  <c r="BH45" i="50"/>
  <c r="BI45" i="50"/>
  <c r="BK45" i="50"/>
  <c r="BL45" i="50"/>
  <c r="BM45" i="50"/>
  <c r="BN45" i="50"/>
  <c r="BO45" i="50"/>
  <c r="BP45" i="50"/>
  <c r="BQ45" i="50"/>
  <c r="BR45" i="50"/>
  <c r="BS45" i="50"/>
  <c r="BT45" i="50"/>
  <c r="BU45" i="50"/>
  <c r="BV45" i="50"/>
  <c r="BW45" i="50"/>
  <c r="BX45" i="50"/>
  <c r="BY45" i="50"/>
  <c r="BZ45" i="50"/>
  <c r="CA45" i="50"/>
  <c r="CB45" i="50"/>
  <c r="CC45" i="50"/>
  <c r="CD45" i="50"/>
  <c r="CE45" i="50"/>
  <c r="CF45" i="50"/>
  <c r="CH45" i="50"/>
  <c r="CI45" i="50"/>
  <c r="CJ45" i="50"/>
  <c r="CK45" i="50"/>
  <c r="CL45" i="50"/>
  <c r="CM45" i="50"/>
  <c r="CN45" i="50"/>
  <c r="CO45" i="50"/>
  <c r="CP45" i="50"/>
  <c r="CQ45" i="50"/>
  <c r="CR45" i="50"/>
  <c r="CS45" i="50"/>
  <c r="CT45" i="50"/>
  <c r="CU45" i="50"/>
  <c r="CV45" i="50"/>
  <c r="CW45" i="50"/>
  <c r="CX45" i="50"/>
  <c r="CY45" i="50"/>
  <c r="CZ45" i="50"/>
  <c r="DA45" i="50"/>
  <c r="DB45" i="50"/>
  <c r="DD45" i="50"/>
  <c r="DE45" i="50"/>
  <c r="DF45" i="50"/>
  <c r="DG45" i="50"/>
  <c r="DH45" i="50"/>
  <c r="DI45" i="50"/>
  <c r="DJ45" i="50"/>
  <c r="DK45" i="50"/>
  <c r="DL45" i="50"/>
  <c r="DM45" i="50"/>
  <c r="DN45" i="50"/>
  <c r="DP45" i="50"/>
  <c r="DQ45" i="50"/>
  <c r="DR45" i="50"/>
  <c r="DS45" i="50"/>
  <c r="DT45" i="50"/>
  <c r="DU45" i="50"/>
  <c r="DV45" i="50"/>
  <c r="DW45" i="50"/>
  <c r="DX45" i="50"/>
  <c r="DY45" i="50"/>
  <c r="DZ45" i="50"/>
  <c r="EA45" i="50"/>
  <c r="EB45" i="50"/>
  <c r="EC45" i="50"/>
  <c r="ED45" i="50"/>
  <c r="EE45" i="50"/>
  <c r="EF45" i="50"/>
  <c r="EG45" i="50"/>
  <c r="EH45" i="50"/>
  <c r="EI45" i="50"/>
  <c r="EJ45" i="50"/>
  <c r="EK45" i="50"/>
  <c r="EL45" i="50"/>
  <c r="EM45" i="50"/>
  <c r="EN45" i="50"/>
  <c r="EO45" i="50"/>
  <c r="EP45" i="50"/>
  <c r="EQ45" i="50"/>
  <c r="ER45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S46" i="50"/>
  <c r="T46" i="50"/>
  <c r="U46" i="50"/>
  <c r="V46" i="50"/>
  <c r="W46" i="50"/>
  <c r="X46" i="50"/>
  <c r="Y46" i="50"/>
  <c r="Z46" i="50"/>
  <c r="AA46" i="50"/>
  <c r="AB46" i="50"/>
  <c r="AC46" i="50"/>
  <c r="AD46" i="50"/>
  <c r="AE46" i="50"/>
  <c r="AF46" i="50"/>
  <c r="AG46" i="50"/>
  <c r="AH46" i="50"/>
  <c r="AI46" i="50"/>
  <c r="AJ46" i="50"/>
  <c r="AK46" i="50"/>
  <c r="AL46" i="50"/>
  <c r="AM46" i="50"/>
  <c r="AN46" i="50"/>
  <c r="AP46" i="50"/>
  <c r="AQ46" i="50"/>
  <c r="AR46" i="50"/>
  <c r="AS46" i="50"/>
  <c r="AT46" i="50"/>
  <c r="AU46" i="50"/>
  <c r="AV46" i="50"/>
  <c r="AW46" i="50"/>
  <c r="AX46" i="50"/>
  <c r="AY46" i="50"/>
  <c r="AZ46" i="50"/>
  <c r="BA46" i="50"/>
  <c r="BB46" i="50"/>
  <c r="BC46" i="50"/>
  <c r="BD46" i="50"/>
  <c r="BE46" i="50"/>
  <c r="BF46" i="50"/>
  <c r="BG46" i="50"/>
  <c r="BH46" i="50"/>
  <c r="BI46" i="50"/>
  <c r="BK46" i="50"/>
  <c r="BL46" i="50"/>
  <c r="BM46" i="50"/>
  <c r="BN46" i="50"/>
  <c r="BO46" i="50"/>
  <c r="BP46" i="50"/>
  <c r="BQ46" i="50"/>
  <c r="BR46" i="50"/>
  <c r="BS46" i="50"/>
  <c r="BT46" i="50"/>
  <c r="BU46" i="50"/>
  <c r="BV46" i="50"/>
  <c r="BW46" i="50"/>
  <c r="BX46" i="50"/>
  <c r="BY46" i="50"/>
  <c r="BZ46" i="50"/>
  <c r="CA46" i="50"/>
  <c r="CB46" i="50"/>
  <c r="CC46" i="50"/>
  <c r="CD46" i="50"/>
  <c r="CE46" i="50"/>
  <c r="CF46" i="50"/>
  <c r="CH46" i="50"/>
  <c r="CI46" i="50"/>
  <c r="CJ46" i="50"/>
  <c r="CK46" i="50"/>
  <c r="CL46" i="50"/>
  <c r="CM46" i="50"/>
  <c r="CN46" i="50"/>
  <c r="CO46" i="50"/>
  <c r="CP46" i="50"/>
  <c r="CQ46" i="50"/>
  <c r="CR46" i="50"/>
  <c r="CS46" i="50"/>
  <c r="CT46" i="50"/>
  <c r="CU46" i="50"/>
  <c r="CV46" i="50"/>
  <c r="CW46" i="50"/>
  <c r="CX46" i="50"/>
  <c r="CY46" i="50"/>
  <c r="CZ46" i="50"/>
  <c r="DA46" i="50"/>
  <c r="DB46" i="50"/>
  <c r="DD46" i="50"/>
  <c r="DE46" i="50"/>
  <c r="DF46" i="50"/>
  <c r="DG46" i="50"/>
  <c r="DH46" i="50"/>
  <c r="DI46" i="50"/>
  <c r="DJ46" i="50"/>
  <c r="DK46" i="50"/>
  <c r="DL46" i="50"/>
  <c r="DM46" i="50"/>
  <c r="DN46" i="50"/>
  <c r="DO46" i="50"/>
  <c r="DP46" i="50"/>
  <c r="DQ46" i="50"/>
  <c r="DR46" i="50"/>
  <c r="DS46" i="50"/>
  <c r="DT46" i="50"/>
  <c r="DU46" i="50"/>
  <c r="DV46" i="50"/>
  <c r="DW46" i="50"/>
  <c r="DX46" i="50"/>
  <c r="DY46" i="50"/>
  <c r="DZ46" i="50"/>
  <c r="EA46" i="50"/>
  <c r="EB46" i="50"/>
  <c r="EC46" i="50"/>
  <c r="ED46" i="50"/>
  <c r="EE46" i="50"/>
  <c r="EF46" i="50"/>
  <c r="EG46" i="50"/>
  <c r="EH46" i="50"/>
  <c r="EI46" i="50"/>
  <c r="EJ46" i="50"/>
  <c r="EK46" i="50"/>
  <c r="EL46" i="50"/>
  <c r="EM46" i="50"/>
  <c r="EN46" i="50"/>
  <c r="EO46" i="50"/>
  <c r="EP46" i="50"/>
  <c r="EQ46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S47" i="50"/>
  <c r="T47" i="50"/>
  <c r="U47" i="50"/>
  <c r="V47" i="50"/>
  <c r="W47" i="50"/>
  <c r="X47" i="50"/>
  <c r="Y47" i="50"/>
  <c r="Z47" i="50"/>
  <c r="AA47" i="50"/>
  <c r="AB47" i="50"/>
  <c r="AC47" i="50"/>
  <c r="AD47" i="50"/>
  <c r="AE47" i="50"/>
  <c r="AF47" i="50"/>
  <c r="AG47" i="50"/>
  <c r="AH47" i="50"/>
  <c r="AI47" i="50"/>
  <c r="AJ47" i="50"/>
  <c r="AK47" i="50"/>
  <c r="AL47" i="50"/>
  <c r="AM47" i="50"/>
  <c r="AN47" i="50"/>
  <c r="AP47" i="50"/>
  <c r="AQ47" i="50"/>
  <c r="AR47" i="50"/>
  <c r="AS47" i="50"/>
  <c r="AT47" i="50"/>
  <c r="AU47" i="50"/>
  <c r="AV47" i="50"/>
  <c r="AW47" i="50"/>
  <c r="AX47" i="50"/>
  <c r="AY47" i="50"/>
  <c r="AZ47" i="50"/>
  <c r="BA47" i="50"/>
  <c r="BB47" i="50"/>
  <c r="BC47" i="50"/>
  <c r="BD47" i="50"/>
  <c r="BE47" i="50"/>
  <c r="BF47" i="50"/>
  <c r="BG47" i="50"/>
  <c r="BH47" i="50"/>
  <c r="BI47" i="50"/>
  <c r="BK47" i="50"/>
  <c r="BL47" i="50"/>
  <c r="BM47" i="50"/>
  <c r="BN47" i="50"/>
  <c r="BO47" i="50"/>
  <c r="BP47" i="50"/>
  <c r="BQ47" i="50"/>
  <c r="BR47" i="50"/>
  <c r="BS47" i="50"/>
  <c r="BT47" i="50"/>
  <c r="BU47" i="50"/>
  <c r="BV47" i="50"/>
  <c r="BW47" i="50"/>
  <c r="BX47" i="50"/>
  <c r="BY47" i="50"/>
  <c r="BZ47" i="50"/>
  <c r="CA47" i="50"/>
  <c r="CB47" i="50"/>
  <c r="CC47" i="50"/>
  <c r="CD47" i="50"/>
  <c r="CE47" i="50"/>
  <c r="CF47" i="50"/>
  <c r="CH47" i="50"/>
  <c r="CI47" i="50"/>
  <c r="CJ47" i="50"/>
  <c r="CK47" i="50"/>
  <c r="CL47" i="50"/>
  <c r="CM47" i="50"/>
  <c r="CN47" i="50"/>
  <c r="CO47" i="50"/>
  <c r="CP47" i="50"/>
  <c r="CQ47" i="50"/>
  <c r="CR47" i="50"/>
  <c r="CS47" i="50"/>
  <c r="CT47" i="50"/>
  <c r="CU47" i="50"/>
  <c r="CV47" i="50"/>
  <c r="CW47" i="50"/>
  <c r="CX47" i="50"/>
  <c r="CY47" i="50"/>
  <c r="CZ47" i="50"/>
  <c r="DA47" i="50"/>
  <c r="DB47" i="50"/>
  <c r="DC47" i="50"/>
  <c r="L50" i="14" s="1"/>
  <c r="DD47" i="50"/>
  <c r="DE47" i="50"/>
  <c r="DF47" i="50"/>
  <c r="DG47" i="50"/>
  <c r="DH47" i="50"/>
  <c r="DI47" i="50"/>
  <c r="DJ47" i="50"/>
  <c r="DK47" i="50"/>
  <c r="DL47" i="50"/>
  <c r="DM47" i="50"/>
  <c r="DN47" i="50"/>
  <c r="DO47" i="50"/>
  <c r="DP47" i="50"/>
  <c r="DQ47" i="50"/>
  <c r="DR47" i="50"/>
  <c r="DS47" i="50"/>
  <c r="DT47" i="50"/>
  <c r="DU47" i="50"/>
  <c r="DV47" i="50"/>
  <c r="DW47" i="50"/>
  <c r="DX47" i="50"/>
  <c r="DY47" i="50"/>
  <c r="DZ47" i="50"/>
  <c r="EA47" i="50"/>
  <c r="EB47" i="50"/>
  <c r="EC47" i="50"/>
  <c r="ED47" i="50"/>
  <c r="EE47" i="50"/>
  <c r="EF47" i="50"/>
  <c r="EG47" i="50"/>
  <c r="EH47" i="50"/>
  <c r="EI47" i="50"/>
  <c r="EJ47" i="50"/>
  <c r="EK47" i="50"/>
  <c r="EL47" i="50"/>
  <c r="EM47" i="50"/>
  <c r="EN47" i="50"/>
  <c r="EO47" i="50"/>
  <c r="EP47" i="50"/>
  <c r="EQ47" i="50"/>
  <c r="ER47" i="50"/>
  <c r="G48" i="50"/>
  <c r="H48" i="50"/>
  <c r="I48" i="50"/>
  <c r="J48" i="50"/>
  <c r="K48" i="50"/>
  <c r="L48" i="50"/>
  <c r="M48" i="50"/>
  <c r="N48" i="50"/>
  <c r="O48" i="50"/>
  <c r="P48" i="50"/>
  <c r="Q48" i="50"/>
  <c r="R48" i="50"/>
  <c r="S48" i="50"/>
  <c r="T48" i="50"/>
  <c r="U48" i="50"/>
  <c r="V48" i="50"/>
  <c r="W48" i="50"/>
  <c r="X48" i="50"/>
  <c r="Y48" i="50"/>
  <c r="Z48" i="50"/>
  <c r="AA48" i="50"/>
  <c r="AB48" i="50"/>
  <c r="AC48" i="50"/>
  <c r="AD48" i="50"/>
  <c r="AE48" i="50"/>
  <c r="AF48" i="50"/>
  <c r="AG48" i="50"/>
  <c r="AH48" i="50"/>
  <c r="AI48" i="50"/>
  <c r="AJ48" i="50"/>
  <c r="AK48" i="50"/>
  <c r="AL48" i="50"/>
  <c r="AM48" i="50"/>
  <c r="AN48" i="50"/>
  <c r="AP48" i="50"/>
  <c r="AQ48" i="50"/>
  <c r="AR48" i="50"/>
  <c r="AS48" i="50"/>
  <c r="AT48" i="50"/>
  <c r="AU48" i="50"/>
  <c r="AV48" i="50"/>
  <c r="AW48" i="50"/>
  <c r="AX48" i="50"/>
  <c r="AY48" i="50"/>
  <c r="AZ48" i="50"/>
  <c r="BA48" i="50"/>
  <c r="BB48" i="50"/>
  <c r="BC48" i="50"/>
  <c r="BD48" i="50"/>
  <c r="BE48" i="50"/>
  <c r="BF48" i="50"/>
  <c r="BG48" i="50"/>
  <c r="BH48" i="50"/>
  <c r="BI48" i="50"/>
  <c r="BK48" i="50"/>
  <c r="BL48" i="50"/>
  <c r="BM48" i="50"/>
  <c r="BN48" i="50"/>
  <c r="BO48" i="50"/>
  <c r="BP48" i="50"/>
  <c r="BQ48" i="50"/>
  <c r="BR48" i="50"/>
  <c r="BS48" i="50"/>
  <c r="BT48" i="50"/>
  <c r="BU48" i="50"/>
  <c r="BV48" i="50"/>
  <c r="BW48" i="50"/>
  <c r="BX48" i="50"/>
  <c r="BY48" i="50"/>
  <c r="BZ48" i="50"/>
  <c r="CA48" i="50"/>
  <c r="CB48" i="50"/>
  <c r="CC48" i="50"/>
  <c r="CD48" i="50"/>
  <c r="CE48" i="50"/>
  <c r="CF48" i="50"/>
  <c r="CH48" i="50"/>
  <c r="CI48" i="50"/>
  <c r="CJ48" i="50"/>
  <c r="CK48" i="50"/>
  <c r="CL48" i="50"/>
  <c r="CM48" i="50"/>
  <c r="CN48" i="50"/>
  <c r="CO48" i="50"/>
  <c r="CP48" i="50"/>
  <c r="CQ48" i="50"/>
  <c r="CR48" i="50"/>
  <c r="CS48" i="50"/>
  <c r="CT48" i="50"/>
  <c r="CU48" i="50"/>
  <c r="CV48" i="50"/>
  <c r="CW48" i="50"/>
  <c r="CX48" i="50"/>
  <c r="CY48" i="50"/>
  <c r="CZ48" i="50"/>
  <c r="DA48" i="50"/>
  <c r="DB48" i="50"/>
  <c r="DC48" i="50"/>
  <c r="DD48" i="50"/>
  <c r="DE48" i="50"/>
  <c r="DF48" i="50"/>
  <c r="DG48" i="50"/>
  <c r="DH48" i="50"/>
  <c r="DI48" i="50"/>
  <c r="DJ48" i="50"/>
  <c r="DK48" i="50"/>
  <c r="DL48" i="50"/>
  <c r="DM48" i="50"/>
  <c r="DN48" i="50"/>
  <c r="DO48" i="50"/>
  <c r="M51" i="14" s="1"/>
  <c r="DP48" i="50"/>
  <c r="DQ48" i="50"/>
  <c r="DR48" i="50"/>
  <c r="DS48" i="50"/>
  <c r="DT48" i="50"/>
  <c r="DU48" i="50"/>
  <c r="DV48" i="50"/>
  <c r="DW48" i="50"/>
  <c r="DX48" i="50"/>
  <c r="DY48" i="50"/>
  <c r="DZ48" i="50"/>
  <c r="EA48" i="50"/>
  <c r="EB48" i="50"/>
  <c r="EC48" i="50"/>
  <c r="ED48" i="50"/>
  <c r="EE48" i="50"/>
  <c r="EF48" i="50"/>
  <c r="EG48" i="50"/>
  <c r="EH48" i="50"/>
  <c r="EI48" i="50"/>
  <c r="EJ48" i="50"/>
  <c r="EK48" i="50"/>
  <c r="EL48" i="50"/>
  <c r="EM48" i="50"/>
  <c r="EN48" i="50"/>
  <c r="EO48" i="50"/>
  <c r="EP48" i="50"/>
  <c r="EQ48" i="50"/>
  <c r="ER48" i="50"/>
  <c r="N51" i="14" s="1"/>
  <c r="G49" i="50"/>
  <c r="H49" i="50"/>
  <c r="I49" i="50"/>
  <c r="J49" i="50"/>
  <c r="K49" i="50"/>
  <c r="L49" i="50"/>
  <c r="M49" i="50"/>
  <c r="N49" i="50"/>
  <c r="O49" i="50"/>
  <c r="P49" i="50"/>
  <c r="Q49" i="50"/>
  <c r="R49" i="50"/>
  <c r="S49" i="50"/>
  <c r="T49" i="50"/>
  <c r="U49" i="50"/>
  <c r="V49" i="50"/>
  <c r="W49" i="50"/>
  <c r="X49" i="50"/>
  <c r="Y49" i="50"/>
  <c r="H52" i="14" s="1"/>
  <c r="Z49" i="50"/>
  <c r="AA49" i="50"/>
  <c r="AB49" i="50"/>
  <c r="AC49" i="50"/>
  <c r="AD49" i="50"/>
  <c r="AE49" i="50"/>
  <c r="AF49" i="50"/>
  <c r="AG49" i="50"/>
  <c r="AH49" i="50"/>
  <c r="AI49" i="50"/>
  <c r="AJ49" i="50"/>
  <c r="AK49" i="50"/>
  <c r="AL49" i="50"/>
  <c r="AM49" i="50"/>
  <c r="AN49" i="50"/>
  <c r="AP49" i="50"/>
  <c r="AQ49" i="50"/>
  <c r="AR49" i="50"/>
  <c r="AS49" i="50"/>
  <c r="AT49" i="50"/>
  <c r="AU49" i="50"/>
  <c r="AV49" i="50"/>
  <c r="AW49" i="50"/>
  <c r="AX49" i="50"/>
  <c r="AY49" i="50"/>
  <c r="AZ49" i="50"/>
  <c r="BA49" i="50"/>
  <c r="BB49" i="50"/>
  <c r="BC49" i="50"/>
  <c r="BD49" i="50"/>
  <c r="BE49" i="50"/>
  <c r="BF49" i="50"/>
  <c r="BG49" i="50"/>
  <c r="BH49" i="50"/>
  <c r="BI49" i="50"/>
  <c r="BK49" i="50"/>
  <c r="BL49" i="50"/>
  <c r="BM49" i="50"/>
  <c r="BN49" i="50"/>
  <c r="BO49" i="50"/>
  <c r="BP49" i="50"/>
  <c r="BQ49" i="50"/>
  <c r="BR49" i="50"/>
  <c r="BS49" i="50"/>
  <c r="BT49" i="50"/>
  <c r="BU49" i="50"/>
  <c r="BV49" i="50"/>
  <c r="BW49" i="50"/>
  <c r="BX49" i="50"/>
  <c r="BY49" i="50"/>
  <c r="BZ49" i="50"/>
  <c r="CA49" i="50"/>
  <c r="CB49" i="50"/>
  <c r="CC49" i="50"/>
  <c r="CD49" i="50"/>
  <c r="CE49" i="50"/>
  <c r="CF49" i="50"/>
  <c r="CH49" i="50"/>
  <c r="CI49" i="50"/>
  <c r="CJ49" i="50"/>
  <c r="CK49" i="50"/>
  <c r="CL49" i="50"/>
  <c r="CM49" i="50"/>
  <c r="CN49" i="50"/>
  <c r="CO49" i="50"/>
  <c r="CP49" i="50"/>
  <c r="CQ49" i="50"/>
  <c r="CR49" i="50"/>
  <c r="CS49" i="50"/>
  <c r="CT49" i="50"/>
  <c r="CU49" i="50"/>
  <c r="CV49" i="50"/>
  <c r="CW49" i="50"/>
  <c r="CX49" i="50"/>
  <c r="CY49" i="50"/>
  <c r="CZ49" i="50"/>
  <c r="DA49" i="50"/>
  <c r="DB49" i="50"/>
  <c r="DD49" i="50"/>
  <c r="DE49" i="50"/>
  <c r="DF49" i="50"/>
  <c r="DG49" i="50"/>
  <c r="DH49" i="50"/>
  <c r="DI49" i="50"/>
  <c r="DJ49" i="50"/>
  <c r="DK49" i="50"/>
  <c r="DL49" i="50"/>
  <c r="DM49" i="50"/>
  <c r="DN49" i="50"/>
  <c r="DP49" i="50"/>
  <c r="DQ49" i="50"/>
  <c r="DR49" i="50"/>
  <c r="DS49" i="50"/>
  <c r="DT49" i="50"/>
  <c r="DU49" i="50"/>
  <c r="DV49" i="50"/>
  <c r="DW49" i="50"/>
  <c r="DX49" i="50"/>
  <c r="DY49" i="50"/>
  <c r="DZ49" i="50"/>
  <c r="EA49" i="50"/>
  <c r="EB49" i="50"/>
  <c r="EC49" i="50"/>
  <c r="ED49" i="50"/>
  <c r="EE49" i="50"/>
  <c r="EF49" i="50"/>
  <c r="EG49" i="50"/>
  <c r="EH49" i="50"/>
  <c r="EI49" i="50"/>
  <c r="EJ49" i="50"/>
  <c r="EK49" i="50"/>
  <c r="EL49" i="50"/>
  <c r="EM49" i="50"/>
  <c r="EN49" i="50"/>
  <c r="EO49" i="50"/>
  <c r="EP49" i="50"/>
  <c r="EQ49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S50" i="50"/>
  <c r="T50" i="50"/>
  <c r="U50" i="50"/>
  <c r="V50" i="50"/>
  <c r="W50" i="50"/>
  <c r="X50" i="50"/>
  <c r="Y50" i="50"/>
  <c r="Z50" i="50"/>
  <c r="AA50" i="50"/>
  <c r="AB50" i="50"/>
  <c r="AC50" i="50"/>
  <c r="AD50" i="50"/>
  <c r="AE50" i="50"/>
  <c r="AF50" i="50"/>
  <c r="AG50" i="50"/>
  <c r="AH50" i="50"/>
  <c r="AI50" i="50"/>
  <c r="AJ50" i="50"/>
  <c r="AK50" i="50"/>
  <c r="AL50" i="50"/>
  <c r="AM50" i="50"/>
  <c r="AN50" i="50"/>
  <c r="AP50" i="50"/>
  <c r="AQ50" i="50"/>
  <c r="AR50" i="50"/>
  <c r="AS50" i="50"/>
  <c r="AT50" i="50"/>
  <c r="AU50" i="50"/>
  <c r="AV50" i="50"/>
  <c r="AW50" i="50"/>
  <c r="AX50" i="50"/>
  <c r="AY50" i="50"/>
  <c r="AZ50" i="50"/>
  <c r="BA50" i="50"/>
  <c r="BB50" i="50"/>
  <c r="BC50" i="50"/>
  <c r="BD50" i="50"/>
  <c r="BE50" i="50"/>
  <c r="BF50" i="50"/>
  <c r="BG50" i="50"/>
  <c r="BH50" i="50"/>
  <c r="BI50" i="50"/>
  <c r="BK50" i="50"/>
  <c r="BL50" i="50"/>
  <c r="BM50" i="50"/>
  <c r="BN50" i="50"/>
  <c r="BO50" i="50"/>
  <c r="BP50" i="50"/>
  <c r="BQ50" i="50"/>
  <c r="BR50" i="50"/>
  <c r="BS50" i="50"/>
  <c r="BT50" i="50"/>
  <c r="BU50" i="50"/>
  <c r="BV50" i="50"/>
  <c r="BW50" i="50"/>
  <c r="BX50" i="50"/>
  <c r="BY50" i="50"/>
  <c r="BZ50" i="50"/>
  <c r="CA50" i="50"/>
  <c r="CB50" i="50"/>
  <c r="CC50" i="50"/>
  <c r="CD50" i="50"/>
  <c r="CE50" i="50"/>
  <c r="CF50" i="50"/>
  <c r="CH50" i="50"/>
  <c r="CI50" i="50"/>
  <c r="CJ50" i="50"/>
  <c r="CK50" i="50"/>
  <c r="CL50" i="50"/>
  <c r="CM50" i="50"/>
  <c r="CN50" i="50"/>
  <c r="CO50" i="50"/>
  <c r="CP50" i="50"/>
  <c r="CQ50" i="50"/>
  <c r="CR50" i="50"/>
  <c r="CS50" i="50"/>
  <c r="CT50" i="50"/>
  <c r="CU50" i="50"/>
  <c r="CV50" i="50"/>
  <c r="CW50" i="50"/>
  <c r="CX50" i="50"/>
  <c r="CY50" i="50"/>
  <c r="CZ50" i="50"/>
  <c r="DA50" i="50"/>
  <c r="DB50" i="50"/>
  <c r="DC50" i="50"/>
  <c r="DD50" i="50"/>
  <c r="DE50" i="50"/>
  <c r="DF50" i="50"/>
  <c r="DG50" i="50"/>
  <c r="DH50" i="50"/>
  <c r="DI50" i="50"/>
  <c r="DJ50" i="50"/>
  <c r="DK50" i="50"/>
  <c r="DL50" i="50"/>
  <c r="DM50" i="50"/>
  <c r="DN50" i="50"/>
  <c r="DO50" i="50"/>
  <c r="M53" i="14" s="1"/>
  <c r="DP50" i="50"/>
  <c r="DQ50" i="50"/>
  <c r="DR50" i="50"/>
  <c r="DS50" i="50"/>
  <c r="DT50" i="50"/>
  <c r="DU50" i="50"/>
  <c r="DV50" i="50"/>
  <c r="DW50" i="50"/>
  <c r="DX50" i="50"/>
  <c r="DY50" i="50"/>
  <c r="DZ50" i="50"/>
  <c r="EA50" i="50"/>
  <c r="EB50" i="50"/>
  <c r="EC50" i="50"/>
  <c r="ED50" i="50"/>
  <c r="EE50" i="50"/>
  <c r="EF50" i="50"/>
  <c r="EG50" i="50"/>
  <c r="EH50" i="50"/>
  <c r="EI50" i="50"/>
  <c r="EJ50" i="50"/>
  <c r="EK50" i="50"/>
  <c r="EL50" i="50"/>
  <c r="EM50" i="50"/>
  <c r="EN50" i="50"/>
  <c r="EO50" i="50"/>
  <c r="EP50" i="50"/>
  <c r="EQ50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S51" i="50"/>
  <c r="T51" i="50"/>
  <c r="U51" i="50"/>
  <c r="V51" i="50"/>
  <c r="W51" i="50"/>
  <c r="X51" i="50"/>
  <c r="Z51" i="50"/>
  <c r="AA51" i="50"/>
  <c r="AB51" i="50"/>
  <c r="AC51" i="50"/>
  <c r="AD51" i="50"/>
  <c r="AE51" i="50"/>
  <c r="AF51" i="50"/>
  <c r="AG51" i="50"/>
  <c r="AH51" i="50"/>
  <c r="AI51" i="50"/>
  <c r="AJ51" i="50"/>
  <c r="AK51" i="50"/>
  <c r="AL51" i="50"/>
  <c r="AM51" i="50"/>
  <c r="AN51" i="50"/>
  <c r="AP51" i="50"/>
  <c r="AQ51" i="50"/>
  <c r="AR51" i="50"/>
  <c r="AS51" i="50"/>
  <c r="AT51" i="50"/>
  <c r="AU51" i="50"/>
  <c r="AV51" i="50"/>
  <c r="AW51" i="50"/>
  <c r="AX51" i="50"/>
  <c r="AY51" i="50"/>
  <c r="AZ51" i="50"/>
  <c r="BA51" i="50"/>
  <c r="BB51" i="50"/>
  <c r="BC51" i="50"/>
  <c r="BD51" i="50"/>
  <c r="BE51" i="50"/>
  <c r="BF51" i="50"/>
  <c r="BG51" i="50"/>
  <c r="BH51" i="50"/>
  <c r="BI51" i="50"/>
  <c r="BK51" i="50"/>
  <c r="BL51" i="50"/>
  <c r="BM51" i="50"/>
  <c r="BN51" i="50"/>
  <c r="BO51" i="50"/>
  <c r="BP51" i="50"/>
  <c r="BQ51" i="50"/>
  <c r="BR51" i="50"/>
  <c r="BS51" i="50"/>
  <c r="BT51" i="50"/>
  <c r="BU51" i="50"/>
  <c r="BV51" i="50"/>
  <c r="BW51" i="50"/>
  <c r="BX51" i="50"/>
  <c r="BY51" i="50"/>
  <c r="BZ51" i="50"/>
  <c r="CA51" i="50"/>
  <c r="CB51" i="50"/>
  <c r="CC51" i="50"/>
  <c r="CD51" i="50"/>
  <c r="CE51" i="50"/>
  <c r="CF51" i="50"/>
  <c r="CH51" i="50"/>
  <c r="CI51" i="50"/>
  <c r="CJ51" i="50"/>
  <c r="CK51" i="50"/>
  <c r="CL51" i="50"/>
  <c r="CM51" i="50"/>
  <c r="CN51" i="50"/>
  <c r="CO51" i="50"/>
  <c r="CP51" i="50"/>
  <c r="CQ51" i="50"/>
  <c r="CR51" i="50"/>
  <c r="CS51" i="50"/>
  <c r="CT51" i="50"/>
  <c r="CU51" i="50"/>
  <c r="CV51" i="50"/>
  <c r="CW51" i="50"/>
  <c r="CX51" i="50"/>
  <c r="CY51" i="50"/>
  <c r="CZ51" i="50"/>
  <c r="DA51" i="50"/>
  <c r="DB51" i="50"/>
  <c r="DC51" i="50"/>
  <c r="L54" i="14" s="1"/>
  <c r="DD51" i="50"/>
  <c r="DE51" i="50"/>
  <c r="DF51" i="50"/>
  <c r="DG51" i="50"/>
  <c r="DH51" i="50"/>
  <c r="DI51" i="50"/>
  <c r="DJ51" i="50"/>
  <c r="DK51" i="50"/>
  <c r="DL51" i="50"/>
  <c r="DM51" i="50"/>
  <c r="DN51" i="50"/>
  <c r="DO51" i="50"/>
  <c r="M54" i="14" s="1"/>
  <c r="DP51" i="50"/>
  <c r="DQ51" i="50"/>
  <c r="DR51" i="50"/>
  <c r="DS51" i="50"/>
  <c r="DT51" i="50"/>
  <c r="DU51" i="50"/>
  <c r="DV51" i="50"/>
  <c r="DW51" i="50"/>
  <c r="DX51" i="50"/>
  <c r="DY51" i="50"/>
  <c r="DZ51" i="50"/>
  <c r="EA51" i="50"/>
  <c r="EB51" i="50"/>
  <c r="EC51" i="50"/>
  <c r="ED51" i="50"/>
  <c r="EE51" i="50"/>
  <c r="EF51" i="50"/>
  <c r="EG51" i="50"/>
  <c r="EH51" i="50"/>
  <c r="EI51" i="50"/>
  <c r="EJ51" i="50"/>
  <c r="EK51" i="50"/>
  <c r="EL51" i="50"/>
  <c r="EM51" i="50"/>
  <c r="EN51" i="50"/>
  <c r="EO51" i="50"/>
  <c r="EP51" i="50"/>
  <c r="EQ51" i="50"/>
  <c r="ER51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S52" i="50"/>
  <c r="T52" i="50"/>
  <c r="U52" i="50"/>
  <c r="V52" i="50"/>
  <c r="W52" i="50"/>
  <c r="X52" i="50"/>
  <c r="Y52" i="50"/>
  <c r="Z52" i="50"/>
  <c r="AA52" i="50"/>
  <c r="AB52" i="50"/>
  <c r="AC52" i="50"/>
  <c r="AD52" i="50"/>
  <c r="AE52" i="50"/>
  <c r="AF52" i="50"/>
  <c r="AG52" i="50"/>
  <c r="AH52" i="50"/>
  <c r="AI52" i="50"/>
  <c r="AJ52" i="50"/>
  <c r="AK52" i="50"/>
  <c r="AL52" i="50"/>
  <c r="AM52" i="50"/>
  <c r="AN52" i="50"/>
  <c r="AP52" i="50"/>
  <c r="AQ52" i="50"/>
  <c r="AR52" i="50"/>
  <c r="AS52" i="50"/>
  <c r="AT52" i="50"/>
  <c r="AU52" i="50"/>
  <c r="AV52" i="50"/>
  <c r="AW52" i="50"/>
  <c r="AX52" i="50"/>
  <c r="AY52" i="50"/>
  <c r="AZ52" i="50"/>
  <c r="BA52" i="50"/>
  <c r="BB52" i="50"/>
  <c r="BC52" i="50"/>
  <c r="BD52" i="50"/>
  <c r="BE52" i="50"/>
  <c r="BF52" i="50"/>
  <c r="BG52" i="50"/>
  <c r="BH52" i="50"/>
  <c r="BI52" i="50"/>
  <c r="BK52" i="50"/>
  <c r="BL52" i="50"/>
  <c r="BM52" i="50"/>
  <c r="BN52" i="50"/>
  <c r="BO52" i="50"/>
  <c r="BP52" i="50"/>
  <c r="BQ52" i="50"/>
  <c r="BR52" i="50"/>
  <c r="BS52" i="50"/>
  <c r="BT52" i="50"/>
  <c r="BU52" i="50"/>
  <c r="BV52" i="50"/>
  <c r="BW52" i="50"/>
  <c r="BX52" i="50"/>
  <c r="BY52" i="50"/>
  <c r="BZ52" i="50"/>
  <c r="CA52" i="50"/>
  <c r="CB52" i="50"/>
  <c r="CC52" i="50"/>
  <c r="CD52" i="50"/>
  <c r="CE52" i="50"/>
  <c r="CF52" i="50"/>
  <c r="CH52" i="50"/>
  <c r="CI52" i="50"/>
  <c r="CJ52" i="50"/>
  <c r="CK52" i="50"/>
  <c r="CL52" i="50"/>
  <c r="CM52" i="50"/>
  <c r="CN52" i="50"/>
  <c r="CO52" i="50"/>
  <c r="CP52" i="50"/>
  <c r="CQ52" i="50"/>
  <c r="CR52" i="50"/>
  <c r="CS52" i="50"/>
  <c r="CT52" i="50"/>
  <c r="CU52" i="50"/>
  <c r="CV52" i="50"/>
  <c r="CW52" i="50"/>
  <c r="CX52" i="50"/>
  <c r="CY52" i="50"/>
  <c r="CZ52" i="50"/>
  <c r="DA52" i="50"/>
  <c r="DB52" i="50"/>
  <c r="DD52" i="50"/>
  <c r="DE52" i="50"/>
  <c r="DF52" i="50"/>
  <c r="DG52" i="50"/>
  <c r="DH52" i="50"/>
  <c r="DI52" i="50"/>
  <c r="DJ52" i="50"/>
  <c r="DK52" i="50"/>
  <c r="DL52" i="50"/>
  <c r="DM52" i="50"/>
  <c r="DN52" i="50"/>
  <c r="DP52" i="50"/>
  <c r="DQ52" i="50"/>
  <c r="DR52" i="50"/>
  <c r="DS52" i="50"/>
  <c r="DT52" i="50"/>
  <c r="DU52" i="50"/>
  <c r="DV52" i="50"/>
  <c r="DW52" i="50"/>
  <c r="DX52" i="50"/>
  <c r="DY52" i="50"/>
  <c r="DZ52" i="50"/>
  <c r="EA52" i="50"/>
  <c r="EB52" i="50"/>
  <c r="EC52" i="50"/>
  <c r="ED52" i="50"/>
  <c r="EE52" i="50"/>
  <c r="EF52" i="50"/>
  <c r="EG52" i="50"/>
  <c r="EH52" i="50"/>
  <c r="EI52" i="50"/>
  <c r="EJ52" i="50"/>
  <c r="EK52" i="50"/>
  <c r="EL52" i="50"/>
  <c r="EM52" i="50"/>
  <c r="EN52" i="50"/>
  <c r="EO52" i="50"/>
  <c r="EP52" i="50"/>
  <c r="EQ52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S53" i="50"/>
  <c r="T53" i="50"/>
  <c r="U53" i="50"/>
  <c r="V53" i="50"/>
  <c r="W53" i="50"/>
  <c r="X53" i="50"/>
  <c r="Z53" i="50"/>
  <c r="AA53" i="50"/>
  <c r="AB53" i="50"/>
  <c r="AC53" i="50"/>
  <c r="AD53" i="50"/>
  <c r="AE53" i="50"/>
  <c r="AF53" i="50"/>
  <c r="AG53" i="50"/>
  <c r="AH53" i="50"/>
  <c r="AI53" i="50"/>
  <c r="AJ53" i="50"/>
  <c r="AK53" i="50"/>
  <c r="AL53" i="50"/>
  <c r="AM53" i="50"/>
  <c r="AN53" i="50"/>
  <c r="AP53" i="50"/>
  <c r="AQ53" i="50"/>
  <c r="AR53" i="50"/>
  <c r="AS53" i="50"/>
  <c r="AT53" i="50"/>
  <c r="AU53" i="50"/>
  <c r="AV53" i="50"/>
  <c r="AW53" i="50"/>
  <c r="AX53" i="50"/>
  <c r="AY53" i="50"/>
  <c r="AZ53" i="50"/>
  <c r="BA53" i="50"/>
  <c r="BB53" i="50"/>
  <c r="BC53" i="50"/>
  <c r="BD53" i="50"/>
  <c r="BE53" i="50"/>
  <c r="BF53" i="50"/>
  <c r="BG53" i="50"/>
  <c r="BH53" i="50"/>
  <c r="BI53" i="50"/>
  <c r="BK53" i="50"/>
  <c r="BL53" i="50"/>
  <c r="BM53" i="50"/>
  <c r="BN53" i="50"/>
  <c r="BO53" i="50"/>
  <c r="BP53" i="50"/>
  <c r="BQ53" i="50"/>
  <c r="BR53" i="50"/>
  <c r="BS53" i="50"/>
  <c r="BT53" i="50"/>
  <c r="BU53" i="50"/>
  <c r="BV53" i="50"/>
  <c r="BW53" i="50"/>
  <c r="BX53" i="50"/>
  <c r="BY53" i="50"/>
  <c r="BZ53" i="50"/>
  <c r="CA53" i="50"/>
  <c r="CB53" i="50"/>
  <c r="CC53" i="50"/>
  <c r="CD53" i="50"/>
  <c r="CE53" i="50"/>
  <c r="CF53" i="50"/>
  <c r="CH53" i="50"/>
  <c r="CI53" i="50"/>
  <c r="CJ53" i="50"/>
  <c r="CK53" i="50"/>
  <c r="CL53" i="50"/>
  <c r="CM53" i="50"/>
  <c r="CN53" i="50"/>
  <c r="CO53" i="50"/>
  <c r="CP53" i="50"/>
  <c r="CQ53" i="50"/>
  <c r="CR53" i="50"/>
  <c r="CS53" i="50"/>
  <c r="CT53" i="50"/>
  <c r="CU53" i="50"/>
  <c r="CV53" i="50"/>
  <c r="CW53" i="50"/>
  <c r="CX53" i="50"/>
  <c r="CY53" i="50"/>
  <c r="CZ53" i="50"/>
  <c r="DA53" i="50"/>
  <c r="DB53" i="50"/>
  <c r="DD53" i="50"/>
  <c r="DE53" i="50"/>
  <c r="DF53" i="50"/>
  <c r="DG53" i="50"/>
  <c r="DH53" i="50"/>
  <c r="DI53" i="50"/>
  <c r="DJ53" i="50"/>
  <c r="DK53" i="50"/>
  <c r="DL53" i="50"/>
  <c r="DM53" i="50"/>
  <c r="DN53" i="50"/>
  <c r="DP53" i="50"/>
  <c r="DQ53" i="50"/>
  <c r="DR53" i="50"/>
  <c r="DS53" i="50"/>
  <c r="DT53" i="50"/>
  <c r="DU53" i="50"/>
  <c r="DV53" i="50"/>
  <c r="DW53" i="50"/>
  <c r="DX53" i="50"/>
  <c r="DY53" i="50"/>
  <c r="DZ53" i="50"/>
  <c r="EA53" i="50"/>
  <c r="EB53" i="50"/>
  <c r="EC53" i="50"/>
  <c r="ED53" i="50"/>
  <c r="EE53" i="50"/>
  <c r="EF53" i="50"/>
  <c r="EG53" i="50"/>
  <c r="EH53" i="50"/>
  <c r="EI53" i="50"/>
  <c r="EJ53" i="50"/>
  <c r="EK53" i="50"/>
  <c r="EL53" i="50"/>
  <c r="EM53" i="50"/>
  <c r="EN53" i="50"/>
  <c r="EO53" i="50"/>
  <c r="EP53" i="50"/>
  <c r="EQ53" i="50"/>
  <c r="H18" i="50"/>
  <c r="I18" i="50"/>
  <c r="J18" i="50"/>
  <c r="K18" i="50"/>
  <c r="L18" i="50"/>
  <c r="M18" i="50"/>
  <c r="N18" i="50"/>
  <c r="O18" i="50"/>
  <c r="P18" i="50"/>
  <c r="Q18" i="50"/>
  <c r="R18" i="50"/>
  <c r="S18" i="50"/>
  <c r="T18" i="50"/>
  <c r="U18" i="50"/>
  <c r="V18" i="50"/>
  <c r="W18" i="50"/>
  <c r="X18" i="50"/>
  <c r="Z18" i="50"/>
  <c r="AA18" i="50"/>
  <c r="AB18" i="50"/>
  <c r="AC18" i="50"/>
  <c r="AD18" i="50"/>
  <c r="AE18" i="50"/>
  <c r="AF18" i="50"/>
  <c r="AG18" i="50"/>
  <c r="AH18" i="50"/>
  <c r="AI18" i="50"/>
  <c r="AJ18" i="50"/>
  <c r="AK18" i="50"/>
  <c r="AL18" i="50"/>
  <c r="AM18" i="50"/>
  <c r="AN18" i="50"/>
  <c r="AP18" i="50"/>
  <c r="AQ18" i="50"/>
  <c r="AR18" i="50"/>
  <c r="AS18" i="50"/>
  <c r="AT18" i="50"/>
  <c r="AU18" i="50"/>
  <c r="AV18" i="50"/>
  <c r="AW18" i="50"/>
  <c r="AX18" i="50"/>
  <c r="AY18" i="50"/>
  <c r="AZ18" i="50"/>
  <c r="BA18" i="50"/>
  <c r="BB18" i="50"/>
  <c r="BC18" i="50"/>
  <c r="BD18" i="50"/>
  <c r="BE18" i="50"/>
  <c r="BF18" i="50"/>
  <c r="BG18" i="50"/>
  <c r="BH18" i="50"/>
  <c r="BI18" i="50"/>
  <c r="BK18" i="50"/>
  <c r="BL18" i="50"/>
  <c r="G65" i="23" s="1"/>
  <c r="I65" i="23" s="1"/>
  <c r="BM18" i="50"/>
  <c r="BN18" i="50"/>
  <c r="BO18" i="50"/>
  <c r="BP18" i="50"/>
  <c r="BQ18" i="50"/>
  <c r="BR18" i="50"/>
  <c r="BS18" i="50"/>
  <c r="BT18" i="50"/>
  <c r="BU18" i="50"/>
  <c r="G74" i="23" s="1"/>
  <c r="I74" i="23" s="1"/>
  <c r="BV18" i="50"/>
  <c r="BW18" i="50"/>
  <c r="BX18" i="50"/>
  <c r="BY18" i="50"/>
  <c r="BZ18" i="50"/>
  <c r="CA18" i="50"/>
  <c r="CB18" i="50"/>
  <c r="CC18" i="50"/>
  <c r="CD18" i="50"/>
  <c r="CE18" i="50"/>
  <c r="CF18" i="50"/>
  <c r="CH18" i="50"/>
  <c r="CI18" i="50"/>
  <c r="CJ18" i="50"/>
  <c r="CK18" i="50"/>
  <c r="CL18" i="50"/>
  <c r="CM18" i="50"/>
  <c r="G92" i="23" s="1"/>
  <c r="I92" i="23" s="1"/>
  <c r="CN18" i="50"/>
  <c r="CO18" i="50"/>
  <c r="CP18" i="50"/>
  <c r="CQ18" i="50"/>
  <c r="CR18" i="50"/>
  <c r="CS18" i="50"/>
  <c r="CT18" i="50"/>
  <c r="CU18" i="50"/>
  <c r="CV18" i="50"/>
  <c r="CW18" i="50"/>
  <c r="CX18" i="50"/>
  <c r="CY18" i="50"/>
  <c r="CZ18" i="50"/>
  <c r="DA18" i="50"/>
  <c r="DB18" i="50"/>
  <c r="DD18" i="50"/>
  <c r="DE18" i="50"/>
  <c r="DF18" i="50"/>
  <c r="G111" i="23" s="1"/>
  <c r="I111" i="23" s="1"/>
  <c r="DG18" i="50"/>
  <c r="DH18" i="50"/>
  <c r="DI18" i="50"/>
  <c r="DJ18" i="50"/>
  <c r="DK18" i="50"/>
  <c r="G116" i="23" s="1"/>
  <c r="I116" i="23" s="1"/>
  <c r="DL18" i="50"/>
  <c r="DM18" i="50"/>
  <c r="DN18" i="50"/>
  <c r="DP18" i="50"/>
  <c r="DQ18" i="50"/>
  <c r="DR18" i="50"/>
  <c r="DS18" i="50"/>
  <c r="DT18" i="50"/>
  <c r="DU18" i="50"/>
  <c r="DV18" i="50"/>
  <c r="DW18" i="50"/>
  <c r="DX18" i="50"/>
  <c r="DY18" i="50"/>
  <c r="DZ18" i="50"/>
  <c r="EA18" i="50"/>
  <c r="EB18" i="50"/>
  <c r="EC18" i="50"/>
  <c r="ED18" i="50"/>
  <c r="EE18" i="50"/>
  <c r="EF18" i="50"/>
  <c r="EG18" i="50"/>
  <c r="EH18" i="50"/>
  <c r="EI18" i="50"/>
  <c r="EJ18" i="50"/>
  <c r="EK18" i="50"/>
  <c r="EL18" i="50"/>
  <c r="EM18" i="50"/>
  <c r="EN18" i="50"/>
  <c r="EO18" i="50"/>
  <c r="EP18" i="50"/>
  <c r="EQ18" i="50"/>
  <c r="G18" i="50"/>
  <c r="B64" i="50"/>
  <c r="FD61" i="50"/>
  <c r="FC61" i="50"/>
  <c r="ER61" i="50"/>
  <c r="DC61" i="50"/>
  <c r="CG61" i="50"/>
  <c r="BJ61" i="50"/>
  <c r="AO61" i="50"/>
  <c r="Y61" i="50"/>
  <c r="ES61" i="50" s="1"/>
  <c r="C61" i="50"/>
  <c r="FD60" i="50"/>
  <c r="FC60" i="50"/>
  <c r="ER60" i="50"/>
  <c r="DC60" i="50"/>
  <c r="ES60" i="50" s="1"/>
  <c r="CG60" i="50"/>
  <c r="BJ60" i="50"/>
  <c r="AO60" i="50"/>
  <c r="Y60" i="50"/>
  <c r="C60" i="50"/>
  <c r="FD59" i="50"/>
  <c r="FC59" i="50"/>
  <c r="ER59" i="50"/>
  <c r="DC59" i="50"/>
  <c r="CG59" i="50"/>
  <c r="BJ59" i="50"/>
  <c r="AO59" i="50"/>
  <c r="Y59" i="50"/>
  <c r="ES59" i="50" s="1"/>
  <c r="C59" i="50"/>
  <c r="FD58" i="50"/>
  <c r="FC58" i="50"/>
  <c r="ER58" i="50"/>
  <c r="DC58" i="50"/>
  <c r="CG58" i="50"/>
  <c r="BJ58" i="50"/>
  <c r="AO58" i="50"/>
  <c r="Y58" i="50"/>
  <c r="ES58" i="50" s="1"/>
  <c r="C58" i="50"/>
  <c r="FD57" i="50"/>
  <c r="FC57" i="50"/>
  <c r="ER57" i="50"/>
  <c r="DC57" i="50"/>
  <c r="CG57" i="50"/>
  <c r="BJ57" i="50"/>
  <c r="ES57" i="50" s="1"/>
  <c r="AO57" i="50"/>
  <c r="Y57" i="50"/>
  <c r="C57" i="50"/>
  <c r="FD56" i="50"/>
  <c r="FC56" i="50"/>
  <c r="ER56" i="50"/>
  <c r="DC56" i="50"/>
  <c r="CG56" i="50"/>
  <c r="BJ56" i="50"/>
  <c r="AO56" i="50"/>
  <c r="Y56" i="50"/>
  <c r="ES56" i="50" s="1"/>
  <c r="C56" i="50"/>
  <c r="FD55" i="50"/>
  <c r="FC55" i="50"/>
  <c r="ES55" i="50"/>
  <c r="ER55" i="50"/>
  <c r="DC55" i="50"/>
  <c r="CG55" i="50"/>
  <c r="BJ55" i="50"/>
  <c r="AO55" i="50"/>
  <c r="Y55" i="50"/>
  <c r="C55" i="50"/>
  <c r="FD54" i="50"/>
  <c r="FC54" i="50"/>
  <c r="ER54" i="50"/>
  <c r="DC54" i="50"/>
  <c r="CG54" i="50"/>
  <c r="BJ54" i="50"/>
  <c r="AO54" i="50"/>
  <c r="Y54" i="50"/>
  <c r="ES54" i="50" s="1"/>
  <c r="C54" i="50"/>
  <c r="C53" i="50"/>
  <c r="C52" i="50"/>
  <c r="C51" i="50"/>
  <c r="C50" i="50"/>
  <c r="C49" i="50"/>
  <c r="C43" i="50"/>
  <c r="Q7" i="50"/>
  <c r="D7" i="50"/>
  <c r="Q6" i="50"/>
  <c r="D6" i="50"/>
  <c r="FE43" i="16"/>
  <c r="ER19" i="16"/>
  <c r="ER19" i="50" s="1"/>
  <c r="N22" i="14" s="1"/>
  <c r="ER20" i="16"/>
  <c r="ER20" i="50" s="1"/>
  <c r="ER21" i="16"/>
  <c r="ER21" i="50" s="1"/>
  <c r="N24" i="14" s="1"/>
  <c r="ER22" i="16"/>
  <c r="ER23" i="16"/>
  <c r="ER23" i="50" s="1"/>
  <c r="N26" i="14" s="1"/>
  <c r="ER24" i="16"/>
  <c r="ER25" i="16"/>
  <c r="ER25" i="50" s="1"/>
  <c r="N28" i="14" s="1"/>
  <c r="ER26" i="16"/>
  <c r="ER26" i="50" s="1"/>
  <c r="N29" i="14" s="1"/>
  <c r="ER27" i="16"/>
  <c r="ER28" i="16"/>
  <c r="ER28" i="50" s="1"/>
  <c r="N31" i="14" s="1"/>
  <c r="ER29" i="16"/>
  <c r="ER30" i="16"/>
  <c r="ER30" i="50" s="1"/>
  <c r="N33" i="14" s="1"/>
  <c r="ER31" i="16"/>
  <c r="ER31" i="50" s="1"/>
  <c r="ER32" i="16"/>
  <c r="ER32" i="50" s="1"/>
  <c r="N35" i="14" s="1"/>
  <c r="ER33" i="16"/>
  <c r="ER33" i="50" s="1"/>
  <c r="N36" i="14" s="1"/>
  <c r="ER34" i="16"/>
  <c r="ER35" i="16"/>
  <c r="ER36" i="16"/>
  <c r="ER37" i="16"/>
  <c r="ER38" i="16"/>
  <c r="ER39" i="16"/>
  <c r="ER40" i="16"/>
  <c r="ER40" i="50" s="1"/>
  <c r="N43" i="14" s="1"/>
  <c r="ER41" i="16"/>
  <c r="ER42" i="16"/>
  <c r="ER42" i="50" s="1"/>
  <c r="N45" i="14" s="1"/>
  <c r="ER43" i="16"/>
  <c r="ER44" i="16"/>
  <c r="ER45" i="16"/>
  <c r="ER46" i="16"/>
  <c r="ER46" i="50" s="1"/>
  <c r="N49" i="14" s="1"/>
  <c r="ER47" i="16"/>
  <c r="ER48" i="16"/>
  <c r="ER49" i="16"/>
  <c r="ER49" i="50" s="1"/>
  <c r="ER50" i="16"/>
  <c r="ER50" i="50" s="1"/>
  <c r="N53" i="14" s="1"/>
  <c r="ER51" i="16"/>
  <c r="ER52" i="16"/>
  <c r="ER52" i="50" s="1"/>
  <c r="ER53" i="16"/>
  <c r="ER53" i="50" s="1"/>
  <c r="ER54" i="16"/>
  <c r="ER55" i="16"/>
  <c r="ER56" i="16"/>
  <c r="ER57" i="16"/>
  <c r="ER58" i="16"/>
  <c r="ER59" i="16"/>
  <c r="ER60" i="16"/>
  <c r="ER61" i="16"/>
  <c r="ER18" i="16"/>
  <c r="ER18" i="50" s="1"/>
  <c r="N21" i="14" s="1"/>
  <c r="DO19" i="16"/>
  <c r="DO19" i="50" s="1"/>
  <c r="M22" i="14" s="1"/>
  <c r="DO20" i="16"/>
  <c r="DO20" i="50" s="1"/>
  <c r="M23" i="14" s="1"/>
  <c r="DO21" i="16"/>
  <c r="DO21" i="50" s="1"/>
  <c r="M24" i="14" s="1"/>
  <c r="DO22" i="16"/>
  <c r="DO22" i="50" s="1"/>
  <c r="M25" i="14" s="1"/>
  <c r="DO23" i="16"/>
  <c r="DO24" i="16"/>
  <c r="DO25" i="16"/>
  <c r="DO26" i="16"/>
  <c r="DO27" i="16"/>
  <c r="DO27" i="50" s="1"/>
  <c r="M30" i="14" s="1"/>
  <c r="DO28" i="16"/>
  <c r="DO29" i="16"/>
  <c r="DO29" i="50" s="1"/>
  <c r="M32" i="14" s="1"/>
  <c r="DO30" i="16"/>
  <c r="DO30" i="50" s="1"/>
  <c r="DO31" i="16"/>
  <c r="DO31" i="50" s="1"/>
  <c r="M34" i="14" s="1"/>
  <c r="DO32" i="16"/>
  <c r="DO32" i="50" s="1"/>
  <c r="M35" i="14" s="1"/>
  <c r="DO33" i="16"/>
  <c r="DO34" i="16"/>
  <c r="DO34" i="50" s="1"/>
  <c r="M37" i="14" s="1"/>
  <c r="DO35" i="16"/>
  <c r="DO35" i="50" s="1"/>
  <c r="M38" i="14" s="1"/>
  <c r="DO36" i="16"/>
  <c r="DO36" i="50" s="1"/>
  <c r="M39" i="14" s="1"/>
  <c r="DO37" i="16"/>
  <c r="DO37" i="50" s="1"/>
  <c r="M40" i="14" s="1"/>
  <c r="DO38" i="16"/>
  <c r="DO38" i="50" s="1"/>
  <c r="M41" i="14" s="1"/>
  <c r="DO39" i="16"/>
  <c r="DO40" i="16"/>
  <c r="DO41" i="16"/>
  <c r="DO42" i="16"/>
  <c r="DO42" i="50" s="1"/>
  <c r="M45" i="14" s="1"/>
  <c r="DO43" i="16"/>
  <c r="DO44" i="16"/>
  <c r="DO44" i="50" s="1"/>
  <c r="DO45" i="16"/>
  <c r="DO45" i="50" s="1"/>
  <c r="M48" i="14" s="1"/>
  <c r="DO46" i="16"/>
  <c r="DO47" i="16"/>
  <c r="DO48" i="16"/>
  <c r="DO49" i="16"/>
  <c r="DO49" i="50" s="1"/>
  <c r="M52" i="14" s="1"/>
  <c r="DO50" i="16"/>
  <c r="DO51" i="16"/>
  <c r="DO52" i="16"/>
  <c r="DO52" i="50" s="1"/>
  <c r="DO53" i="16"/>
  <c r="DO53" i="50" s="1"/>
  <c r="DO18" i="16"/>
  <c r="DO18" i="50" s="1"/>
  <c r="DC19" i="16"/>
  <c r="DC19" i="50" s="1"/>
  <c r="L22" i="14" s="1"/>
  <c r="DC20" i="16"/>
  <c r="DC20" i="50" s="1"/>
  <c r="DC21" i="16"/>
  <c r="DC21" i="50" s="1"/>
  <c r="L24" i="14" s="1"/>
  <c r="DC22" i="16"/>
  <c r="DC23" i="16"/>
  <c r="DC23" i="50" s="1"/>
  <c r="L26" i="14" s="1"/>
  <c r="DC24" i="16"/>
  <c r="DC24" i="50" s="1"/>
  <c r="L27" i="14" s="1"/>
  <c r="DC25" i="16"/>
  <c r="DC26" i="16"/>
  <c r="DC26" i="50" s="1"/>
  <c r="L29" i="14" s="1"/>
  <c r="DC27" i="16"/>
  <c r="DC27" i="50" s="1"/>
  <c r="L30" i="14" s="1"/>
  <c r="DC28" i="16"/>
  <c r="DC28" i="50" s="1"/>
  <c r="L31" i="14" s="1"/>
  <c r="DC29" i="16"/>
  <c r="DC29" i="50" s="1"/>
  <c r="L32" i="14" s="1"/>
  <c r="DC30" i="16"/>
  <c r="DC31" i="16"/>
  <c r="DC31" i="50" s="1"/>
  <c r="L34" i="14" s="1"/>
  <c r="DC32" i="16"/>
  <c r="DC32" i="50" s="1"/>
  <c r="L35" i="14" s="1"/>
  <c r="DC33" i="16"/>
  <c r="DC34" i="16"/>
  <c r="DC35" i="16"/>
  <c r="DC36" i="16"/>
  <c r="DC36" i="50" s="1"/>
  <c r="L39" i="14" s="1"/>
  <c r="DC37" i="16"/>
  <c r="DC38" i="16"/>
  <c r="DC38" i="50" s="1"/>
  <c r="L41" i="14" s="1"/>
  <c r="DC39" i="16"/>
  <c r="DC40" i="16"/>
  <c r="DC40" i="50" s="1"/>
  <c r="L43" i="14" s="1"/>
  <c r="DC41" i="16"/>
  <c r="DC41" i="50" s="1"/>
  <c r="L44" i="14" s="1"/>
  <c r="DC42" i="16"/>
  <c r="DC43" i="16"/>
  <c r="DC44" i="16"/>
  <c r="DC44" i="50" s="1"/>
  <c r="DC45" i="16"/>
  <c r="DC45" i="50" s="1"/>
  <c r="DC46" i="16"/>
  <c r="DC46" i="50" s="1"/>
  <c r="DC47" i="16"/>
  <c r="DC48" i="16"/>
  <c r="DC49" i="16"/>
  <c r="DC49" i="50" s="1"/>
  <c r="DC50" i="16"/>
  <c r="DC51" i="16"/>
  <c r="DC52" i="16"/>
  <c r="DC52" i="50" s="1"/>
  <c r="DC53" i="16"/>
  <c r="DC53" i="50" s="1"/>
  <c r="L56" i="14" s="1"/>
  <c r="DC54" i="16"/>
  <c r="DC55" i="16"/>
  <c r="DC56" i="16"/>
  <c r="DC57" i="16"/>
  <c r="DC58" i="16"/>
  <c r="DC59" i="16"/>
  <c r="DC60" i="16"/>
  <c r="DC61" i="16"/>
  <c r="DC18" i="16"/>
  <c r="DC18" i="50" s="1"/>
  <c r="Y19" i="16"/>
  <c r="Y19" i="50" s="1"/>
  <c r="Y20" i="16"/>
  <c r="Y20" i="50" s="1"/>
  <c r="H23" i="14" s="1"/>
  <c r="Y21" i="16"/>
  <c r="Y21" i="50" s="1"/>
  <c r="H24" i="14" s="1"/>
  <c r="Y22" i="16"/>
  <c r="Y23" i="16"/>
  <c r="Y23" i="50" s="1"/>
  <c r="H26" i="14" s="1"/>
  <c r="Y24" i="16"/>
  <c r="Y24" i="50" s="1"/>
  <c r="Y25" i="16"/>
  <c r="Y25" i="50" s="1"/>
  <c r="H28" i="14" s="1"/>
  <c r="Y26" i="16"/>
  <c r="Y27" i="16"/>
  <c r="Y28" i="16"/>
  <c r="Y29" i="16"/>
  <c r="Y29" i="50" s="1"/>
  <c r="H32" i="14" s="1"/>
  <c r="Y30" i="16"/>
  <c r="Y30" i="50" s="1"/>
  <c r="H33" i="14" s="1"/>
  <c r="Y31" i="16"/>
  <c r="Y31" i="50" s="1"/>
  <c r="H34" i="14" s="1"/>
  <c r="Y32" i="16"/>
  <c r="Y33" i="16"/>
  <c r="Y34" i="16"/>
  <c r="Y35" i="16"/>
  <c r="Y36" i="16"/>
  <c r="Y37" i="16"/>
  <c r="Y37" i="50" s="1"/>
  <c r="H40" i="14" s="1"/>
  <c r="Y38" i="16"/>
  <c r="Y38" i="50" s="1"/>
  <c r="H41" i="14" s="1"/>
  <c r="Y39" i="16"/>
  <c r="Y39" i="50" s="1"/>
  <c r="H42" i="14" s="1"/>
  <c r="Y40" i="16"/>
  <c r="Y40" i="50" s="1"/>
  <c r="Y41" i="16"/>
  <c r="Y41" i="50" s="1"/>
  <c r="H44" i="14" s="1"/>
  <c r="Y42" i="16"/>
  <c r="Y43" i="16"/>
  <c r="Y44" i="16"/>
  <c r="Y44" i="50" s="1"/>
  <c r="Y45" i="16"/>
  <c r="Y45" i="50" s="1"/>
  <c r="Y46" i="16"/>
  <c r="Y47" i="16"/>
  <c r="Y48" i="16"/>
  <c r="Y49" i="16"/>
  <c r="Y50" i="16"/>
  <c r="Y51" i="16"/>
  <c r="Y51" i="50" s="1"/>
  <c r="Y52" i="16"/>
  <c r="Y53" i="16"/>
  <c r="Y53" i="50" s="1"/>
  <c r="H56" i="14" s="1"/>
  <c r="Y54" i="16"/>
  <c r="Y55" i="16"/>
  <c r="Y56" i="16"/>
  <c r="Y57" i="16"/>
  <c r="Y58" i="16"/>
  <c r="Y59" i="16"/>
  <c r="Y60" i="16"/>
  <c r="Y61" i="16"/>
  <c r="Y18" i="16"/>
  <c r="Y18" i="50" s="1"/>
  <c r="ES54" i="16"/>
  <c r="ES55" i="16"/>
  <c r="ES56" i="16"/>
  <c r="F2473" i="23"/>
  <c r="I22" i="19"/>
  <c r="I11" i="56" l="1"/>
  <c r="FC22" i="51"/>
  <c r="FE22" i="51" s="1"/>
  <c r="FE22" i="53" s="1"/>
  <c r="C983" i="57" s="1"/>
  <c r="G893" i="57"/>
  <c r="I893" i="57" s="1"/>
  <c r="ES22" i="51"/>
  <c r="ES22" i="53" s="1"/>
  <c r="AO25" i="14" s="1"/>
  <c r="FE42" i="51"/>
  <c r="FE42" i="53" s="1"/>
  <c r="C5124" i="57" s="1"/>
  <c r="FC42" i="53"/>
  <c r="FE35" i="51"/>
  <c r="FE35" i="53" s="1"/>
  <c r="C3689" i="57" s="1"/>
  <c r="FC35" i="53"/>
  <c r="FE26" i="51"/>
  <c r="FE26" i="53" s="1"/>
  <c r="C1803" i="57" s="1"/>
  <c r="FC26" i="53"/>
  <c r="FE36" i="51"/>
  <c r="FE36" i="53" s="1"/>
  <c r="C3894" i="57" s="1"/>
  <c r="FC36" i="53"/>
  <c r="FE29" i="51"/>
  <c r="FE29" i="53" s="1"/>
  <c r="C2418" i="57" s="1"/>
  <c r="FC29" i="53"/>
  <c r="FC21" i="53"/>
  <c r="FC28" i="53"/>
  <c r="FC30" i="53"/>
  <c r="FC32" i="53"/>
  <c r="G1184" i="57"/>
  <c r="I1184" i="57" s="1"/>
  <c r="FC20" i="51"/>
  <c r="FC37" i="53"/>
  <c r="FC39" i="53"/>
  <c r="FC34" i="53"/>
  <c r="G2655" i="57"/>
  <c r="I2655" i="57" s="1"/>
  <c r="FD35" i="53"/>
  <c r="FC31" i="53"/>
  <c r="FD42" i="53"/>
  <c r="FC38" i="53"/>
  <c r="FC40" i="53"/>
  <c r="FC23" i="53"/>
  <c r="FC19" i="51"/>
  <c r="FC22" i="53"/>
  <c r="G569" i="57"/>
  <c r="I569" i="57" s="1"/>
  <c r="G4493" i="57"/>
  <c r="I4493" i="57" s="1"/>
  <c r="G969" i="57"/>
  <c r="G1167" i="57"/>
  <c r="I1167" i="57" s="1"/>
  <c r="G3464" i="57"/>
  <c r="I3464" i="57" s="1"/>
  <c r="G559" i="57"/>
  <c r="G1994" i="57"/>
  <c r="G4473" i="57"/>
  <c r="I4473" i="57" s="1"/>
  <c r="G1584" i="57"/>
  <c r="G111" i="57"/>
  <c r="I111" i="57" s="1"/>
  <c r="G1965" i="57"/>
  <c r="ES28" i="51"/>
  <c r="ES28" i="53" s="1"/>
  <c r="AO31" i="14" s="1"/>
  <c r="G5062" i="57"/>
  <c r="I5062" i="57" s="1"/>
  <c r="ES30" i="51"/>
  <c r="ES30" i="53" s="1"/>
  <c r="AO33" i="14" s="1"/>
  <c r="G305" i="57"/>
  <c r="I305" i="57" s="1"/>
  <c r="G714" i="57"/>
  <c r="I714" i="57" s="1"/>
  <c r="G2814" i="57"/>
  <c r="G907" i="57"/>
  <c r="I907" i="57" s="1"/>
  <c r="G4410" i="57"/>
  <c r="I4410" i="57" s="1"/>
  <c r="G4426" i="57"/>
  <c r="I4426" i="57" s="1"/>
  <c r="ES25" i="51"/>
  <c r="ES25" i="53" s="1"/>
  <c r="AO28" i="14" s="1"/>
  <c r="G478" i="57"/>
  <c r="I478" i="57" s="1"/>
  <c r="G494" i="57"/>
  <c r="I494" i="57" s="1"/>
  <c r="G2135" i="57"/>
  <c r="I2135" i="57" s="1"/>
  <c r="G3188" i="57"/>
  <c r="I3188" i="57" s="1"/>
  <c r="G491" i="57"/>
  <c r="I491" i="57" s="1"/>
  <c r="G1077" i="57"/>
  <c r="I1077" i="57" s="1"/>
  <c r="G5013" i="57"/>
  <c r="I5013" i="57" s="1"/>
  <c r="ES41" i="51"/>
  <c r="ES41" i="53" s="1"/>
  <c r="AO44" i="14" s="1"/>
  <c r="ES34" i="51"/>
  <c r="ES34" i="53" s="1"/>
  <c r="AO37" i="14" s="1"/>
  <c r="G461" i="57"/>
  <c r="I461" i="57" s="1"/>
  <c r="G4393" i="57"/>
  <c r="I4393" i="57" s="1"/>
  <c r="G61" i="57"/>
  <c r="I61" i="57" s="1"/>
  <c r="G1073" i="57"/>
  <c r="I1073" i="57" s="1"/>
  <c r="G1496" i="57"/>
  <c r="I1496" i="57" s="1"/>
  <c r="ES24" i="51"/>
  <c r="ES24" i="53" s="1"/>
  <c r="AO27" i="14" s="1"/>
  <c r="ES40" i="51"/>
  <c r="ES40" i="53" s="1"/>
  <c r="AO43" i="14" s="1"/>
  <c r="ES33" i="51"/>
  <c r="ES33" i="53" s="1"/>
  <c r="AO36" i="14" s="1"/>
  <c r="G4808" i="57"/>
  <c r="I4808" i="57" s="1"/>
  <c r="ES26" i="51"/>
  <c r="ES26" i="53" s="1"/>
  <c r="AO29" i="14" s="1"/>
  <c r="ES42" i="51"/>
  <c r="ES42" i="53" s="1"/>
  <c r="AO45" i="14" s="1"/>
  <c r="ES31" i="51"/>
  <c r="ES31" i="53" s="1"/>
  <c r="AO34" i="14" s="1"/>
  <c r="ES21" i="51"/>
  <c r="ES21" i="53" s="1"/>
  <c r="AO24" i="14" s="1"/>
  <c r="ES37" i="51"/>
  <c r="ES37" i="53" s="1"/>
  <c r="AO40" i="14" s="1"/>
  <c r="ES35" i="51"/>
  <c r="ES35" i="53" s="1"/>
  <c r="AO38" i="14" s="1"/>
  <c r="ES32" i="51"/>
  <c r="ES32" i="53" s="1"/>
  <c r="AO35" i="14" s="1"/>
  <c r="Y24" i="53"/>
  <c r="AG27" i="14" s="1"/>
  <c r="Y32" i="53"/>
  <c r="AG35" i="14" s="1"/>
  <c r="Y40" i="53"/>
  <c r="AG43" i="14" s="1"/>
  <c r="ES27" i="51"/>
  <c r="ES27" i="53" s="1"/>
  <c r="AO30" i="14" s="1"/>
  <c r="Y41" i="53"/>
  <c r="AG44" i="14" s="1"/>
  <c r="G11" i="57"/>
  <c r="I11" i="57" s="1"/>
  <c r="Y22" i="53"/>
  <c r="AG25" i="14" s="1"/>
  <c r="Y30" i="53"/>
  <c r="AG33" i="14" s="1"/>
  <c r="Y38" i="53"/>
  <c r="AG41" i="14" s="1"/>
  <c r="ES23" i="51"/>
  <c r="ES23" i="53" s="1"/>
  <c r="AO26" i="14" s="1"/>
  <c r="Y25" i="53"/>
  <c r="AG28" i="14" s="1"/>
  <c r="ES39" i="51"/>
  <c r="ES39" i="53" s="1"/>
  <c r="AO42" i="14" s="1"/>
  <c r="Y29" i="53"/>
  <c r="AG32" i="14" s="1"/>
  <c r="Y37" i="53"/>
  <c r="AG40" i="14" s="1"/>
  <c r="Y34" i="53"/>
  <c r="AG37" i="14" s="1"/>
  <c r="C353" i="19"/>
  <c r="C642" i="19"/>
  <c r="C784" i="19"/>
  <c r="C986" i="23"/>
  <c r="C4718" i="23"/>
  <c r="C858" i="19"/>
  <c r="C894" i="19"/>
  <c r="C1602" i="23"/>
  <c r="C856" i="19"/>
  <c r="C3281" i="23"/>
  <c r="C389" i="19"/>
  <c r="C857" i="19"/>
  <c r="C782" i="23"/>
  <c r="C1806" i="23"/>
  <c r="C2216" i="23"/>
  <c r="C281" i="19"/>
  <c r="C282" i="19"/>
  <c r="C714" i="19"/>
  <c r="G769" i="23"/>
  <c r="I769" i="23" s="1"/>
  <c r="G2655" i="23"/>
  <c r="I2655" i="23" s="1"/>
  <c r="G772" i="23"/>
  <c r="I772" i="23" s="1"/>
  <c r="G2208" i="23"/>
  <c r="I2208" i="23" s="1"/>
  <c r="G3068" i="23"/>
  <c r="I3068" i="23" s="1"/>
  <c r="G3067" i="23"/>
  <c r="I3067" i="23" s="1"/>
  <c r="G971" i="23"/>
  <c r="I971" i="23" s="1"/>
  <c r="G2406" i="23"/>
  <c r="I2406" i="23" s="1"/>
  <c r="G4499" i="23"/>
  <c r="I4499" i="23" s="1"/>
  <c r="G1184" i="23"/>
  <c r="I1184" i="23" s="1"/>
  <c r="G3480" i="23"/>
  <c r="I3480" i="23" s="1"/>
  <c r="G974" i="23"/>
  <c r="I974" i="23" s="1"/>
  <c r="G569" i="23"/>
  <c r="I569" i="23" s="1"/>
  <c r="G975" i="23"/>
  <c r="I975" i="23" s="1"/>
  <c r="G2000" i="23"/>
  <c r="I2000" i="23" s="1"/>
  <c r="G2861" i="23"/>
  <c r="I2861" i="23" s="1"/>
  <c r="G976" i="23"/>
  <c r="I976" i="23" s="1"/>
  <c r="G3678" i="23"/>
  <c r="I3678" i="23" s="1"/>
  <c r="G360" i="23"/>
  <c r="I360" i="23" s="1"/>
  <c r="G3273" i="23"/>
  <c r="I3273" i="23" s="1"/>
  <c r="G4705" i="23"/>
  <c r="I4705" i="23" s="1"/>
  <c r="N34" i="14"/>
  <c r="I482" i="55"/>
  <c r="G546" i="23"/>
  <c r="I546" i="23" s="1"/>
  <c r="G1558" i="23"/>
  <c r="I1558" i="23" s="1"/>
  <c r="G955" i="23"/>
  <c r="I955" i="23" s="1"/>
  <c r="G1167" i="23"/>
  <c r="I1167" i="23" s="1"/>
  <c r="G2628" i="23"/>
  <c r="I2628" i="23" s="1"/>
  <c r="I518" i="55"/>
  <c r="I734" i="55"/>
  <c r="G1785" i="23"/>
  <c r="I1785" i="23" s="1"/>
  <c r="I194" i="56"/>
  <c r="I266" i="55"/>
  <c r="G3247" i="23"/>
  <c r="I3247" i="23" s="1"/>
  <c r="G770" i="19"/>
  <c r="I770" i="19" s="1"/>
  <c r="G745" i="23"/>
  <c r="I745" i="23" s="1"/>
  <c r="G956" i="23"/>
  <c r="I956" i="23" s="1"/>
  <c r="I13" i="55"/>
  <c r="G539" i="23"/>
  <c r="I539" i="23" s="1"/>
  <c r="G555" i="23"/>
  <c r="I555" i="23" s="1"/>
  <c r="G750" i="23"/>
  <c r="I750" i="23" s="1"/>
  <c r="G945" i="23"/>
  <c r="I945" i="23" s="1"/>
  <c r="G961" i="23"/>
  <c r="I961" i="23" s="1"/>
  <c r="G1355" i="23"/>
  <c r="I1355" i="23" s="1"/>
  <c r="G1371" i="23"/>
  <c r="I1371" i="23" s="1"/>
  <c r="G1789" i="23"/>
  <c r="G2379" i="23"/>
  <c r="I2379" i="23" s="1"/>
  <c r="G2649" i="23"/>
  <c r="I2649" i="23" s="1"/>
  <c r="G3452" i="23"/>
  <c r="I3452" i="23" s="1"/>
  <c r="G3468" i="23"/>
  <c r="I3468" i="23" s="1"/>
  <c r="G3664" i="23"/>
  <c r="I3664" i="23" s="1"/>
  <c r="G4076" i="23"/>
  <c r="I4076" i="23" s="1"/>
  <c r="G4472" i="23"/>
  <c r="I4472" i="23" s="1"/>
  <c r="G734" i="19"/>
  <c r="I734" i="19" s="1"/>
  <c r="G482" i="19"/>
  <c r="I482" i="19" s="1"/>
  <c r="G1573" i="23"/>
  <c r="I1573" i="23" s="1"/>
  <c r="I302" i="56"/>
  <c r="I878" i="56"/>
  <c r="I518" i="56"/>
  <c r="G2176" i="23"/>
  <c r="I2176" i="23" s="1"/>
  <c r="G1983" i="23"/>
  <c r="I1983" i="23" s="1"/>
  <c r="G3450" i="23"/>
  <c r="I3450" i="23" s="1"/>
  <c r="G3662" i="23"/>
  <c r="I3662" i="23" s="1"/>
  <c r="I122" i="56"/>
  <c r="G3467" i="23"/>
  <c r="I3467" i="23" s="1"/>
  <c r="G410" i="19"/>
  <c r="I410" i="19" s="1"/>
  <c r="G698" i="19"/>
  <c r="I698" i="19" s="1"/>
  <c r="I842" i="55"/>
  <c r="G328" i="23"/>
  <c r="I328" i="23" s="1"/>
  <c r="G344" i="23"/>
  <c r="I344" i="23" s="1"/>
  <c r="G540" i="23"/>
  <c r="I540" i="23" s="1"/>
  <c r="G556" i="23"/>
  <c r="I556" i="23" s="1"/>
  <c r="G2396" i="23"/>
  <c r="I2396" i="23" s="1"/>
  <c r="G2634" i="23"/>
  <c r="I2634" i="23" s="1"/>
  <c r="G2650" i="23"/>
  <c r="G3059" i="23"/>
  <c r="I3059" i="23" s="1"/>
  <c r="G127" i="23"/>
  <c r="I127" i="23" s="1"/>
  <c r="G2840" i="23"/>
  <c r="I2840" i="23" s="1"/>
  <c r="G122" i="19"/>
  <c r="I122" i="19" s="1"/>
  <c r="G662" i="19"/>
  <c r="I662" i="19" s="1"/>
  <c r="G3451" i="23"/>
  <c r="I3451" i="23" s="1"/>
  <c r="G3647" i="23"/>
  <c r="I3647" i="23" s="1"/>
  <c r="I446" i="56"/>
  <c r="I662" i="56"/>
  <c r="G329" i="23"/>
  <c r="I329" i="23" s="1"/>
  <c r="G345" i="23"/>
  <c r="I345" i="23" s="1"/>
  <c r="G541" i="23"/>
  <c r="I541" i="23" s="1"/>
  <c r="G557" i="23"/>
  <c r="I557" i="23" s="1"/>
  <c r="G1357" i="23"/>
  <c r="I1357" i="23" s="1"/>
  <c r="G1373" i="23"/>
  <c r="I1373" i="23" s="1"/>
  <c r="G2381" i="23"/>
  <c r="I2381" i="23" s="1"/>
  <c r="G2397" i="23"/>
  <c r="I2397" i="23" s="1"/>
  <c r="G2832" i="23"/>
  <c r="I2832" i="23" s="1"/>
  <c r="G2848" i="23"/>
  <c r="I2848" i="23" s="1"/>
  <c r="G3045" i="23"/>
  <c r="I3045" i="23" s="1"/>
  <c r="G538" i="23"/>
  <c r="I538" i="23" s="1"/>
  <c r="G302" i="19"/>
  <c r="I302" i="19" s="1"/>
  <c r="I446" i="55"/>
  <c r="I662" i="55"/>
  <c r="I158" i="56"/>
  <c r="I770" i="56"/>
  <c r="G1776" i="23"/>
  <c r="I1776" i="23" s="1"/>
  <c r="G2382" i="23"/>
  <c r="I2382" i="23" s="1"/>
  <c r="G2833" i="23"/>
  <c r="I2833" i="23" s="1"/>
  <c r="G2849" i="23"/>
  <c r="I2849" i="23" s="1"/>
  <c r="I482" i="56"/>
  <c r="G3442" i="23"/>
  <c r="I3442" i="23" s="1"/>
  <c r="G142" i="23"/>
  <c r="I142" i="23" s="1"/>
  <c r="G3262" i="23"/>
  <c r="I3262" i="23" s="1"/>
  <c r="G1151" i="23"/>
  <c r="I1151" i="23" s="1"/>
  <c r="G2192" i="23"/>
  <c r="I2192" i="23" s="1"/>
  <c r="G2643" i="23"/>
  <c r="I2643" i="23" s="1"/>
  <c r="G158" i="19"/>
  <c r="I158" i="19" s="1"/>
  <c r="G3466" i="23"/>
  <c r="I3466" i="23" s="1"/>
  <c r="I122" i="55"/>
  <c r="G554" i="23"/>
  <c r="I554" i="23" s="1"/>
  <c r="G446" i="19"/>
  <c r="I446" i="19" s="1"/>
  <c r="G590" i="19"/>
  <c r="I590" i="19" s="1"/>
  <c r="I158" i="55"/>
  <c r="I770" i="55"/>
  <c r="G738" i="23"/>
  <c r="I738" i="23" s="1"/>
  <c r="G754" i="23"/>
  <c r="I754" i="23" s="1"/>
  <c r="G1777" i="23"/>
  <c r="I1777" i="23" s="1"/>
  <c r="G2834" i="23"/>
  <c r="I2834" i="23" s="1"/>
  <c r="G2824" i="23"/>
  <c r="I2824" i="23" s="1"/>
  <c r="G553" i="19"/>
  <c r="I553" i="19" s="1"/>
  <c r="I121" i="56"/>
  <c r="G521" i="23"/>
  <c r="I521" i="23" s="1"/>
  <c r="I697" i="56"/>
  <c r="I877" i="56"/>
  <c r="G409" i="19"/>
  <c r="I409" i="19" s="1"/>
  <c r="I553" i="55"/>
  <c r="I553" i="56"/>
  <c r="G522" i="23"/>
  <c r="I522" i="23" s="1"/>
  <c r="G3236" i="23"/>
  <c r="I841" i="55"/>
  <c r="G523" i="23"/>
  <c r="I523" i="23" s="1"/>
  <c r="G2164" i="23"/>
  <c r="I2164" i="23" s="1"/>
  <c r="G4666" i="23"/>
  <c r="I4666" i="23" s="1"/>
  <c r="I517" i="55"/>
  <c r="G157" i="19"/>
  <c r="I157" i="19" s="1"/>
  <c r="G3025" i="23"/>
  <c r="I3025" i="23" s="1"/>
  <c r="G193" i="19"/>
  <c r="I193" i="19" s="1"/>
  <c r="G589" i="19"/>
  <c r="I589" i="19" s="1"/>
  <c r="I157" i="55"/>
  <c r="I157" i="56"/>
  <c r="G5077" i="23"/>
  <c r="I5077" i="23" s="1"/>
  <c r="I769" i="55"/>
  <c r="G1340" i="23"/>
  <c r="I1340" i="23" s="1"/>
  <c r="G2617" i="23"/>
  <c r="I2617" i="23" s="1"/>
  <c r="G3436" i="23"/>
  <c r="I3436" i="23" s="1"/>
  <c r="G4456" i="23"/>
  <c r="I4456" i="23" s="1"/>
  <c r="G524" i="23"/>
  <c r="I524" i="23" s="1"/>
  <c r="G525" i="23"/>
  <c r="I525" i="23" s="1"/>
  <c r="I589" i="55"/>
  <c r="G1760" i="23"/>
  <c r="G2168" i="23"/>
  <c r="I2168" i="23" s="1"/>
  <c r="G2365" i="23"/>
  <c r="I2365" i="23" s="1"/>
  <c r="G1749" i="23"/>
  <c r="I1749" i="23" s="1"/>
  <c r="I733" i="55"/>
  <c r="G265" i="19"/>
  <c r="I265" i="19" s="1"/>
  <c r="I769" i="56"/>
  <c r="G2816" i="23"/>
  <c r="I2816" i="23" s="1"/>
  <c r="G3029" i="23"/>
  <c r="I3029" i="23" s="1"/>
  <c r="G5080" i="23"/>
  <c r="I5080" i="23" s="1"/>
  <c r="I841" i="56"/>
  <c r="G229" i="19"/>
  <c r="I229" i="19" s="1"/>
  <c r="G481" i="19"/>
  <c r="I481" i="19" s="1"/>
  <c r="G841" i="19"/>
  <c r="I841" i="19" s="1"/>
  <c r="I193" i="55"/>
  <c r="I265" i="55"/>
  <c r="I193" i="56"/>
  <c r="G2817" i="23"/>
  <c r="I2817" i="23" s="1"/>
  <c r="G444" i="19"/>
  <c r="I444" i="19" s="1"/>
  <c r="G588" i="19"/>
  <c r="I588" i="19" s="1"/>
  <c r="I156" i="55"/>
  <c r="I336" i="55"/>
  <c r="I444" i="55"/>
  <c r="I840" i="56"/>
  <c r="G506" i="23"/>
  <c r="I506" i="23" s="1"/>
  <c r="I156" i="56"/>
  <c r="I768" i="56"/>
  <c r="G295" i="23"/>
  <c r="I295" i="23" s="1"/>
  <c r="G910" i="23"/>
  <c r="I910" i="23" s="1"/>
  <c r="G1335" i="23"/>
  <c r="I1335" i="23" s="1"/>
  <c r="G3626" i="23"/>
  <c r="I3626" i="23" s="1"/>
  <c r="G732" i="19"/>
  <c r="I732" i="19" s="1"/>
  <c r="G715" i="23"/>
  <c r="I715" i="23" s="1"/>
  <c r="G911" i="23"/>
  <c r="I911" i="23" s="1"/>
  <c r="G1320" i="23"/>
  <c r="I1320" i="23" s="1"/>
  <c r="G1934" i="23"/>
  <c r="I1934" i="23" s="1"/>
  <c r="G1950" i="23"/>
  <c r="I1950" i="23" s="1"/>
  <c r="G3006" i="23"/>
  <c r="I3006" i="23" s="1"/>
  <c r="G91" i="23"/>
  <c r="I91" i="23" s="1"/>
  <c r="G1748" i="23"/>
  <c r="G1531" i="23"/>
  <c r="I1531" i="23" s="1"/>
  <c r="G3204" i="23"/>
  <c r="I3204" i="23" s="1"/>
  <c r="G3220" i="23"/>
  <c r="I3220" i="23" s="1"/>
  <c r="G4649" i="23"/>
  <c r="I4649" i="23" s="1"/>
  <c r="I300" i="55"/>
  <c r="I408" i="55"/>
  <c r="I732" i="56"/>
  <c r="G408" i="19"/>
  <c r="I408" i="19" s="1"/>
  <c r="I120" i="56"/>
  <c r="G3820" i="23"/>
  <c r="I3820" i="23" s="1"/>
  <c r="G3836" i="23"/>
  <c r="I3836" i="23" s="1"/>
  <c r="I336" i="56"/>
  <c r="G308" i="23"/>
  <c r="I308" i="23" s="1"/>
  <c r="G2355" i="23"/>
  <c r="I2355" i="23" s="1"/>
  <c r="G300" i="19"/>
  <c r="I300" i="19" s="1"/>
  <c r="G2143" i="23"/>
  <c r="I2143" i="23" s="1"/>
  <c r="G3822" i="23"/>
  <c r="I3822" i="23" s="1"/>
  <c r="G3838" i="23"/>
  <c r="I3838" i="23" s="1"/>
  <c r="I372" i="56"/>
  <c r="G702" i="23"/>
  <c r="I702" i="23" s="1"/>
  <c r="G913" i="23"/>
  <c r="I913" i="23" s="1"/>
  <c r="G1936" i="23"/>
  <c r="I1936" i="23" s="1"/>
  <c r="G1952" i="23"/>
  <c r="I1952" i="23" s="1"/>
  <c r="G2361" i="23"/>
  <c r="I2361" i="23" s="1"/>
  <c r="G4025" i="23"/>
  <c r="I4025" i="23" s="1"/>
  <c r="G4650" i="23"/>
  <c r="I4650" i="23" s="1"/>
  <c r="G4845" i="23"/>
  <c r="I4845" i="23" s="1"/>
  <c r="I696" i="55"/>
  <c r="G299" i="23"/>
  <c r="I299" i="23" s="1"/>
  <c r="G510" i="23"/>
  <c r="I510" i="23" s="1"/>
  <c r="G718" i="23"/>
  <c r="I718" i="23" s="1"/>
  <c r="G1323" i="23"/>
  <c r="I1323" i="23" s="1"/>
  <c r="G2149" i="23"/>
  <c r="I2149" i="23" s="1"/>
  <c r="G2346" i="23"/>
  <c r="I2346" i="23" s="1"/>
  <c r="G3009" i="23"/>
  <c r="I3009" i="23" s="1"/>
  <c r="G4026" i="23"/>
  <c r="I4026" i="23" s="1"/>
  <c r="G228" i="19"/>
  <c r="I228" i="19" s="1"/>
  <c r="I372" i="55"/>
  <c r="I696" i="56"/>
  <c r="G2600" i="23"/>
  <c r="I2600" i="23" s="1"/>
  <c r="G3615" i="23"/>
  <c r="I3615" i="23" s="1"/>
  <c r="G4027" i="23"/>
  <c r="I4027" i="23" s="1"/>
  <c r="G4439" i="23"/>
  <c r="I4439" i="23" s="1"/>
  <c r="G912" i="23"/>
  <c r="I912" i="23" s="1"/>
  <c r="G336" i="19"/>
  <c r="I336" i="19" s="1"/>
  <c r="G120" i="19"/>
  <c r="I120" i="19" s="1"/>
  <c r="G768" i="19"/>
  <c r="I768" i="19" s="1"/>
  <c r="I48" i="56"/>
  <c r="I876" i="56"/>
  <c r="G1325" i="23"/>
  <c r="I1325" i="23" s="1"/>
  <c r="G1729" i="23"/>
  <c r="I1729" i="23" s="1"/>
  <c r="G3420" i="23"/>
  <c r="I3420" i="23" s="1"/>
  <c r="G3632" i="23"/>
  <c r="I3632" i="23" s="1"/>
  <c r="G4440" i="23"/>
  <c r="I4440" i="23" s="1"/>
  <c r="G2803" i="23"/>
  <c r="I2803" i="23" s="1"/>
  <c r="G1317" i="23"/>
  <c r="I1317" i="23" s="1"/>
  <c r="G840" i="19"/>
  <c r="I840" i="19" s="1"/>
  <c r="I264" i="55"/>
  <c r="I516" i="56"/>
  <c r="G721" i="23"/>
  <c r="I721" i="23" s="1"/>
  <c r="G1730" i="23"/>
  <c r="I1730" i="23" s="1"/>
  <c r="G1745" i="23"/>
  <c r="I1745" i="23" s="1"/>
  <c r="G2349" i="23"/>
  <c r="I2349" i="23" s="1"/>
  <c r="G2602" i="23"/>
  <c r="I2602" i="23" s="1"/>
  <c r="G2800" i="23"/>
  <c r="I2800" i="23" s="1"/>
  <c r="G928" i="23"/>
  <c r="I876" i="55"/>
  <c r="G372" i="19"/>
  <c r="I372" i="19" s="1"/>
  <c r="I516" i="55"/>
  <c r="I732" i="55"/>
  <c r="I408" i="56"/>
  <c r="G89" i="23"/>
  <c r="I89" i="23" s="1"/>
  <c r="G706" i="23"/>
  <c r="I706" i="23" s="1"/>
  <c r="G1129" i="23"/>
  <c r="I1129" i="23" s="1"/>
  <c r="G1746" i="23"/>
  <c r="I1746" i="23" s="1"/>
  <c r="G2350" i="23"/>
  <c r="I2350" i="23" s="1"/>
  <c r="G282" i="23"/>
  <c r="I282" i="23" s="1"/>
  <c r="G478" i="23"/>
  <c r="I478" i="23" s="1"/>
  <c r="G1305" i="23"/>
  <c r="I1305" i="23" s="1"/>
  <c r="G1919" i="23"/>
  <c r="I1919" i="23" s="1"/>
  <c r="G2975" i="23"/>
  <c r="I2975" i="23" s="1"/>
  <c r="G85" i="23"/>
  <c r="I85" i="23" s="1"/>
  <c r="G283" i="23"/>
  <c r="I283" i="23" s="1"/>
  <c r="G479" i="23"/>
  <c r="I479" i="23" s="1"/>
  <c r="G897" i="23"/>
  <c r="I897" i="23" s="1"/>
  <c r="G2116" i="23"/>
  <c r="I2116" i="23" s="1"/>
  <c r="G2329" i="23"/>
  <c r="I2329" i="23" s="1"/>
  <c r="G697" i="23"/>
  <c r="I697" i="23" s="1"/>
  <c r="G69" i="23"/>
  <c r="I69" i="23" s="1"/>
  <c r="G4828" i="23"/>
  <c r="I4828" i="23" s="1"/>
  <c r="G70" i="23"/>
  <c r="I70" i="23" s="1"/>
  <c r="G690" i="23"/>
  <c r="I690" i="23" s="1"/>
  <c r="G1309" i="23"/>
  <c r="I1309" i="23" s="1"/>
  <c r="G1504" i="23"/>
  <c r="I1504" i="23" s="1"/>
  <c r="G2332" i="23"/>
  <c r="I2332" i="23" s="1"/>
  <c r="G2569" i="23"/>
  <c r="I2569" i="23" s="1"/>
  <c r="G2585" i="23"/>
  <c r="I2585" i="23" s="1"/>
  <c r="G2783" i="23"/>
  <c r="I2783" i="23" s="1"/>
  <c r="G3387" i="23"/>
  <c r="I3387" i="23" s="1"/>
  <c r="G3403" i="23"/>
  <c r="I3403" i="23" s="1"/>
  <c r="G691" i="23"/>
  <c r="I691" i="23" s="1"/>
  <c r="G1505" i="23"/>
  <c r="I1505" i="23" s="1"/>
  <c r="G2333" i="23"/>
  <c r="I2333" i="23" s="1"/>
  <c r="G3388" i="23"/>
  <c r="I3388" i="23" s="1"/>
  <c r="G3404" i="23"/>
  <c r="I3404" i="23" s="1"/>
  <c r="G3600" i="23"/>
  <c r="I3600" i="23" s="1"/>
  <c r="G891" i="23"/>
  <c r="I891" i="23" s="1"/>
  <c r="G2577" i="23"/>
  <c r="I2577" i="23" s="1"/>
  <c r="G4021" i="23"/>
  <c r="I4021" i="23" s="1"/>
  <c r="G1506" i="23"/>
  <c r="I1506" i="23" s="1"/>
  <c r="G1715" i="23"/>
  <c r="I1715" i="23" s="1"/>
  <c r="G2785" i="23"/>
  <c r="I2785" i="23" s="1"/>
  <c r="G281" i="23"/>
  <c r="I281" i="23" s="1"/>
  <c r="G480" i="23"/>
  <c r="I480" i="23" s="1"/>
  <c r="G273" i="23"/>
  <c r="I273" i="23" s="1"/>
  <c r="G1910" i="23"/>
  <c r="I1910" i="23" s="1"/>
  <c r="G2770" i="23"/>
  <c r="I2770" i="23" s="1"/>
  <c r="G2786" i="23"/>
  <c r="I2786" i="23" s="1"/>
  <c r="G3186" i="23"/>
  <c r="I3186" i="23" s="1"/>
  <c r="G274" i="23"/>
  <c r="I274" i="23" s="1"/>
  <c r="G1099" i="23"/>
  <c r="I1099" i="23" s="1"/>
  <c r="G1911" i="23"/>
  <c r="I1911" i="23" s="1"/>
  <c r="G2771" i="23"/>
  <c r="I2771" i="23" s="1"/>
  <c r="G2787" i="23"/>
  <c r="I2787" i="23" s="1"/>
  <c r="G5046" i="23"/>
  <c r="I5046" i="23" s="1"/>
  <c r="G4217" i="23"/>
  <c r="I4217" i="23" s="1"/>
  <c r="G2129" i="23"/>
  <c r="I2129" i="23" s="1"/>
  <c r="G4218" i="23"/>
  <c r="I4218" i="23" s="1"/>
  <c r="G75" i="23"/>
  <c r="I75" i="23" s="1"/>
  <c r="G3181" i="23"/>
  <c r="I3181" i="23" s="1"/>
  <c r="G879" i="23"/>
  <c r="I879" i="23" s="1"/>
  <c r="G464" i="23"/>
  <c r="I464" i="23" s="1"/>
  <c r="G864" i="23"/>
  <c r="I864" i="23" s="1"/>
  <c r="G880" i="23"/>
  <c r="I880" i="23" s="1"/>
  <c r="G1903" i="23"/>
  <c r="I1903" i="23" s="1"/>
  <c r="G3171" i="23"/>
  <c r="I3171" i="23" s="1"/>
  <c r="G3578" i="23"/>
  <c r="I3578" i="23" s="1"/>
  <c r="G4202" i="23"/>
  <c r="I4202" i="23" s="1"/>
  <c r="G51" i="23"/>
  <c r="I51" i="23" s="1"/>
  <c r="G658" i="23"/>
  <c r="I658" i="23" s="1"/>
  <c r="G674" i="23"/>
  <c r="I674" i="23" s="1"/>
  <c r="G881" i="23"/>
  <c r="I881" i="23" s="1"/>
  <c r="G1274" i="23"/>
  <c r="I1274" i="23" s="1"/>
  <c r="G1290" i="23"/>
  <c r="I1290" i="23" s="1"/>
  <c r="G1888" i="23"/>
  <c r="I1888" i="23" s="1"/>
  <c r="G1904" i="23"/>
  <c r="I1904" i="23" s="1"/>
  <c r="G2100" i="23"/>
  <c r="I2100" i="23" s="1"/>
  <c r="G2959" i="23"/>
  <c r="I2959" i="23" s="1"/>
  <c r="G4807" i="23"/>
  <c r="I4807" i="23" s="1"/>
  <c r="G3168" i="23"/>
  <c r="I3168" i="23" s="1"/>
  <c r="G52" i="23"/>
  <c r="I52" i="23" s="1"/>
  <c r="G659" i="23"/>
  <c r="I659" i="23" s="1"/>
  <c r="G675" i="23"/>
  <c r="I675" i="23" s="1"/>
  <c r="G1291" i="23"/>
  <c r="I1291" i="23" s="1"/>
  <c r="G2101" i="23"/>
  <c r="I2101" i="23" s="1"/>
  <c r="G2314" i="23"/>
  <c r="I2314" i="23" s="1"/>
  <c r="G2960" i="23"/>
  <c r="I2960" i="23" s="1"/>
  <c r="G863" i="23"/>
  <c r="I863" i="23" s="1"/>
  <c r="G1276" i="23"/>
  <c r="I1276" i="23" s="1"/>
  <c r="G2299" i="23"/>
  <c r="I2299" i="23" s="1"/>
  <c r="G661" i="23"/>
  <c r="I661" i="23" s="1"/>
  <c r="G1277" i="23"/>
  <c r="I1277" i="23" s="1"/>
  <c r="G1698" i="23"/>
  <c r="I1698" i="23" s="1"/>
  <c r="G2316" i="23"/>
  <c r="I2316" i="23" s="1"/>
  <c r="G2751" i="23"/>
  <c r="I2751" i="23" s="1"/>
  <c r="G2962" i="23"/>
  <c r="I2962" i="23" s="1"/>
  <c r="G4404" i="23"/>
  <c r="I4404" i="23" s="1"/>
  <c r="G256" i="23"/>
  <c r="I256" i="23" s="1"/>
  <c r="G453" i="23"/>
  <c r="I453" i="23" s="1"/>
  <c r="G469" i="23"/>
  <c r="I469" i="23" s="1"/>
  <c r="G1699" i="23"/>
  <c r="I1699" i="23" s="1"/>
  <c r="G2301" i="23"/>
  <c r="I2301" i="23" s="1"/>
  <c r="G2317" i="23"/>
  <c r="I2317" i="23" s="1"/>
  <c r="G2767" i="23"/>
  <c r="I2767" i="23" s="1"/>
  <c r="G3995" i="23"/>
  <c r="I3995" i="23" s="1"/>
  <c r="G257" i="23"/>
  <c r="I257" i="23" s="1"/>
  <c r="G454" i="23"/>
  <c r="I454" i="23" s="1"/>
  <c r="G1684" i="23"/>
  <c r="I1684" i="23" s="1"/>
  <c r="G2302" i="23"/>
  <c r="I2302" i="23" s="1"/>
  <c r="G2768" i="23"/>
  <c r="I2768" i="23" s="1"/>
  <c r="G3584" i="23"/>
  <c r="I3584" i="23" s="1"/>
  <c r="G3980" i="23"/>
  <c r="I3980" i="23" s="1"/>
  <c r="G3996" i="23"/>
  <c r="I3996" i="23" s="1"/>
  <c r="G4406" i="23"/>
  <c r="I4406" i="23" s="1"/>
  <c r="G471" i="23"/>
  <c r="I471" i="23" s="1"/>
  <c r="G1491" i="23"/>
  <c r="I1491" i="23" s="1"/>
  <c r="G1894" i="23"/>
  <c r="I1894" i="23" s="1"/>
  <c r="G2753" i="23"/>
  <c r="I2753" i="23" s="1"/>
  <c r="G3373" i="23"/>
  <c r="I3373" i="23" s="1"/>
  <c r="G1068" i="23"/>
  <c r="I1068" i="23" s="1"/>
  <c r="G1084" i="23"/>
  <c r="I1084" i="23" s="1"/>
  <c r="G1492" i="23"/>
  <c r="I1492" i="23" s="1"/>
  <c r="G3374" i="23"/>
  <c r="I3374" i="23" s="1"/>
  <c r="G4392" i="23"/>
  <c r="I4392" i="23" s="1"/>
  <c r="G671" i="23"/>
  <c r="I671" i="23" s="1"/>
  <c r="G457" i="23"/>
  <c r="I457" i="23" s="1"/>
  <c r="G873" i="23"/>
  <c r="I873" i="23" s="1"/>
  <c r="G1493" i="23"/>
  <c r="I1493" i="23" s="1"/>
  <c r="G1687" i="23"/>
  <c r="I1687" i="23" s="1"/>
  <c r="G2755" i="23"/>
  <c r="I2755" i="23" s="1"/>
  <c r="G261" i="23"/>
  <c r="I261" i="23" s="1"/>
  <c r="G458" i="23"/>
  <c r="I458" i="23" s="1"/>
  <c r="G1070" i="23"/>
  <c r="I1070" i="23" s="1"/>
  <c r="G1086" i="23"/>
  <c r="I1086" i="23" s="1"/>
  <c r="G1478" i="23"/>
  <c r="I1478" i="23" s="1"/>
  <c r="G1494" i="23"/>
  <c r="I1494" i="23" s="1"/>
  <c r="G1688" i="23"/>
  <c r="I1688" i="23" s="1"/>
  <c r="G2093" i="23"/>
  <c r="I2093" i="23" s="1"/>
  <c r="G4607" i="23"/>
  <c r="I4607" i="23" s="1"/>
  <c r="G5014" i="23"/>
  <c r="I5014" i="23" s="1"/>
  <c r="G875" i="23"/>
  <c r="I875" i="23" s="1"/>
  <c r="G1071" i="23"/>
  <c r="I1071" i="23" s="1"/>
  <c r="G1087" i="23"/>
  <c r="I1087" i="23" s="1"/>
  <c r="G2560" i="23"/>
  <c r="I2560" i="23" s="1"/>
  <c r="G236" i="23"/>
  <c r="I236" i="23" s="1"/>
  <c r="G449" i="23"/>
  <c r="I449" i="23" s="1"/>
  <c r="G643" i="23"/>
  <c r="I643" i="23" s="1"/>
  <c r="G4788" i="23"/>
  <c r="I4788" i="23" s="1"/>
  <c r="G847" i="23"/>
  <c r="I847" i="23" s="1"/>
  <c r="G1872" i="23"/>
  <c r="I1872" i="23" s="1"/>
  <c r="G2084" i="23"/>
  <c r="I2084" i="23" s="1"/>
  <c r="G1873" i="23"/>
  <c r="I1873" i="23" s="1"/>
  <c r="G3975" i="23"/>
  <c r="I3975" i="23" s="1"/>
  <c r="G1680" i="23"/>
  <c r="I1680" i="23" s="1"/>
  <c r="G645" i="23"/>
  <c r="I645" i="23" s="1"/>
  <c r="G848" i="23"/>
  <c r="I848" i="23" s="1"/>
  <c r="G1475" i="23"/>
  <c r="I1475" i="23" s="1"/>
  <c r="G242" i="23"/>
  <c r="I242" i="23" s="1"/>
  <c r="G2531" i="23"/>
  <c r="I2531" i="23" s="1"/>
  <c r="G1258" i="23"/>
  <c r="I1258" i="23" s="1"/>
  <c r="G1878" i="23"/>
  <c r="I1878" i="23" s="1"/>
  <c r="G857" i="23"/>
  <c r="I857" i="23" s="1"/>
  <c r="G2737" i="23"/>
  <c r="I2737" i="23" s="1"/>
  <c r="G3356" i="23"/>
  <c r="I3356" i="23" s="1"/>
  <c r="G3964" i="23"/>
  <c r="I3964" i="23" s="1"/>
  <c r="G4374" i="23"/>
  <c r="I4374" i="23" s="1"/>
  <c r="G2085" i="23"/>
  <c r="I2085" i="23" s="1"/>
  <c r="G438" i="23"/>
  <c r="I438" i="23" s="1"/>
  <c r="G439" i="23"/>
  <c r="I439" i="23" s="1"/>
  <c r="G3354" i="23"/>
  <c r="I3354" i="23" s="1"/>
  <c r="G650" i="23"/>
  <c r="I650" i="23" s="1"/>
  <c r="G1462" i="23"/>
  <c r="I1462" i="23" s="1"/>
  <c r="G4375" i="23"/>
  <c r="I4375" i="23" s="1"/>
  <c r="G240" i="23"/>
  <c r="I240" i="23" s="1"/>
  <c r="G651" i="23"/>
  <c r="I651" i="23" s="1"/>
  <c r="G859" i="23"/>
  <c r="I859" i="23" s="1"/>
  <c r="G1463" i="23"/>
  <c r="I1463" i="23" s="1"/>
  <c r="G1671" i="23"/>
  <c r="I1671" i="23" s="1"/>
  <c r="G2739" i="23"/>
  <c r="I2739" i="23" s="1"/>
  <c r="G2950" i="23"/>
  <c r="I2950" i="23" s="1"/>
  <c r="G4376" i="23"/>
  <c r="I4376" i="23" s="1"/>
  <c r="G3152" i="23"/>
  <c r="I3152" i="23" s="1"/>
  <c r="G4170" i="23"/>
  <c r="I4170" i="23" s="1"/>
  <c r="G1063" i="23"/>
  <c r="I1063" i="23" s="1"/>
  <c r="G2944" i="23"/>
  <c r="I2944" i="23" s="1"/>
  <c r="G39" i="23"/>
  <c r="I39" i="23" s="1"/>
  <c r="G241" i="23"/>
  <c r="I241" i="23" s="1"/>
  <c r="G646" i="23"/>
  <c r="I646" i="23" s="1"/>
  <c r="G4796" i="23"/>
  <c r="I4796" i="23" s="1"/>
  <c r="G860" i="23"/>
  <c r="I860" i="23" s="1"/>
  <c r="G1055" i="23"/>
  <c r="I1055" i="23" s="1"/>
  <c r="G1464" i="23"/>
  <c r="I1464" i="23" s="1"/>
  <c r="G1672" i="23"/>
  <c r="I1672" i="23" s="1"/>
  <c r="G2077" i="23"/>
  <c r="I2077" i="23" s="1"/>
  <c r="G3562" i="23"/>
  <c r="I3562" i="23" s="1"/>
  <c r="G2282" i="23"/>
  <c r="I2282" i="23" s="1"/>
  <c r="G2943" i="23"/>
  <c r="I2943" i="23" s="1"/>
  <c r="G1261" i="23"/>
  <c r="I1261" i="23" s="1"/>
  <c r="G3977" i="23"/>
  <c r="I3977" i="23" s="1"/>
  <c r="G2735" i="23"/>
  <c r="I2735" i="23" s="1"/>
  <c r="G1673" i="23"/>
  <c r="I1673" i="23" s="1"/>
  <c r="G4591" i="23"/>
  <c r="I4591" i="23" s="1"/>
  <c r="G4998" i="23"/>
  <c r="I4998" i="23" s="1"/>
  <c r="H43" i="14"/>
  <c r="I800" i="56"/>
  <c r="H27" i="14"/>
  <c r="I224" i="55"/>
  <c r="I872" i="55"/>
  <c r="G512" i="19"/>
  <c r="I512" i="19" s="1"/>
  <c r="G4987" i="23"/>
  <c r="G21" i="23"/>
  <c r="I21" i="23" s="1"/>
  <c r="G629" i="23"/>
  <c r="I629" i="23" s="1"/>
  <c r="G2069" i="23"/>
  <c r="I2069" i="23" s="1"/>
  <c r="G4154" i="23"/>
  <c r="I4154" i="23" s="1"/>
  <c r="G4775" i="23"/>
  <c r="I4775" i="23" s="1"/>
  <c r="I836" i="56"/>
  <c r="G656" i="19"/>
  <c r="I656" i="19" s="1"/>
  <c r="I800" i="55"/>
  <c r="I296" i="56"/>
  <c r="G226" i="23"/>
  <c r="I226" i="23" s="1"/>
  <c r="G423" i="23"/>
  <c r="I423" i="23" s="1"/>
  <c r="G1034" i="23"/>
  <c r="I1034" i="23" s="1"/>
  <c r="G1050" i="23"/>
  <c r="I1050" i="23" s="1"/>
  <c r="G2929" i="23"/>
  <c r="I2929" i="23" s="1"/>
  <c r="I188" i="55"/>
  <c r="G3124" i="23"/>
  <c r="I3124" i="23" s="1"/>
  <c r="G4153" i="23"/>
  <c r="I4153" i="23" s="1"/>
  <c r="G630" i="23"/>
  <c r="I630" i="23" s="1"/>
  <c r="G2267" i="23"/>
  <c r="I2267" i="23" s="1"/>
  <c r="I116" i="55"/>
  <c r="I296" i="55"/>
  <c r="G227" i="23"/>
  <c r="I227" i="23" s="1"/>
  <c r="G424" i="23"/>
  <c r="I424" i="23" s="1"/>
  <c r="G1035" i="23"/>
  <c r="I1035" i="23" s="1"/>
  <c r="G1459" i="23"/>
  <c r="I1459" i="23" s="1"/>
  <c r="G2269" i="23"/>
  <c r="I2269" i="23" s="1"/>
  <c r="G3338" i="23"/>
  <c r="I3338" i="23" s="1"/>
  <c r="G1245" i="23"/>
  <c r="I1245" i="23" s="1"/>
  <c r="G2068" i="23"/>
  <c r="I2068" i="23" s="1"/>
  <c r="G3140" i="23"/>
  <c r="I3140" i="23" s="1"/>
  <c r="Y22" i="50"/>
  <c r="H25" i="14" s="1"/>
  <c r="I620" i="55"/>
  <c r="G422" i="23"/>
  <c r="I422" i="23" s="1"/>
  <c r="G1649" i="23"/>
  <c r="I1649" i="23" s="1"/>
  <c r="I512" i="56"/>
  <c r="I872" i="56"/>
  <c r="G228" i="23"/>
  <c r="I228" i="23" s="1"/>
  <c r="G1036" i="23"/>
  <c r="I1036" i="23" s="1"/>
  <c r="G1445" i="23"/>
  <c r="I1445" i="23" s="1"/>
  <c r="G2522" i="23"/>
  <c r="I2522" i="23" s="1"/>
  <c r="G800" i="19"/>
  <c r="I800" i="19" s="1"/>
  <c r="I224" i="56"/>
  <c r="G4765" i="23"/>
  <c r="I4765" i="23" s="1"/>
  <c r="G440" i="19"/>
  <c r="I440" i="19" s="1"/>
  <c r="G216" i="23"/>
  <c r="I216" i="23" s="1"/>
  <c r="G429" i="23"/>
  <c r="I429" i="23" s="1"/>
  <c r="G637" i="23"/>
  <c r="I637" i="23" s="1"/>
  <c r="G1656" i="23"/>
  <c r="I1656" i="23" s="1"/>
  <c r="G2511" i="23"/>
  <c r="I2511" i="23" s="1"/>
  <c r="G4359" i="23"/>
  <c r="I4359" i="23" s="1"/>
  <c r="G2721" i="23"/>
  <c r="I2721" i="23" s="1"/>
  <c r="I332" i="55"/>
  <c r="I440" i="55"/>
  <c r="G430" i="23"/>
  <c r="I430" i="23" s="1"/>
  <c r="G831" i="23"/>
  <c r="I831" i="23" s="1"/>
  <c r="G1239" i="23"/>
  <c r="I1239" i="23" s="1"/>
  <c r="G1255" i="23"/>
  <c r="I1255" i="23" s="1"/>
  <c r="G1657" i="23"/>
  <c r="I1657" i="23" s="1"/>
  <c r="G2275" i="23"/>
  <c r="I2275" i="23" s="1"/>
  <c r="G224" i="19"/>
  <c r="I224" i="19" s="1"/>
  <c r="G296" i="19"/>
  <c r="I296" i="19" s="1"/>
  <c r="G636" i="23"/>
  <c r="I636" i="23" s="1"/>
  <c r="G1039" i="23"/>
  <c r="I1039" i="23" s="1"/>
  <c r="G1448" i="23"/>
  <c r="I1448" i="23" s="1"/>
  <c r="G728" i="19"/>
  <c r="I728" i="19" s="1"/>
  <c r="I656" i="55"/>
  <c r="G14" i="23"/>
  <c r="I14" i="23" s="1"/>
  <c r="G832" i="23"/>
  <c r="I832" i="23" s="1"/>
  <c r="G771" i="58"/>
  <c r="I771" i="58" s="1"/>
  <c r="G656" i="58"/>
  <c r="I656" i="58" s="1"/>
  <c r="G673" i="58"/>
  <c r="I673" i="58" s="1"/>
  <c r="G3167" i="58"/>
  <c r="I3167" i="58" s="1"/>
  <c r="G3247" i="58"/>
  <c r="I3247" i="58" s="1"/>
  <c r="G4457" i="58"/>
  <c r="I4457" i="58" s="1"/>
  <c r="G230" i="19"/>
  <c r="I230" i="19" s="1"/>
  <c r="G2313" i="23"/>
  <c r="I2313" i="23" s="1"/>
  <c r="G5064" i="23"/>
  <c r="I5064" i="23" s="1"/>
  <c r="C462" i="19"/>
  <c r="C2668" i="23"/>
  <c r="C2215" i="23"/>
  <c r="I266" i="56"/>
  <c r="I517" i="56"/>
  <c r="G3605" i="23"/>
  <c r="I3605" i="23" s="1"/>
  <c r="G4442" i="58"/>
  <c r="I4442" i="58" s="1"/>
  <c r="C2667" i="23"/>
  <c r="C461" i="19"/>
  <c r="I49" i="55"/>
  <c r="G339" i="23"/>
  <c r="I339" i="23" s="1"/>
  <c r="G468" i="23"/>
  <c r="I468" i="23" s="1"/>
  <c r="G3540" i="23"/>
  <c r="I3540" i="23" s="1"/>
  <c r="N46" i="14"/>
  <c r="I914" i="55"/>
  <c r="M33" i="14"/>
  <c r="I445" i="56"/>
  <c r="N30" i="14"/>
  <c r="I338" i="55"/>
  <c r="C3078" i="23"/>
  <c r="C534" i="19"/>
  <c r="C2872" i="23"/>
  <c r="C497" i="19"/>
  <c r="C2666" i="23"/>
  <c r="C460" i="19"/>
  <c r="C388" i="19"/>
  <c r="I728" i="56"/>
  <c r="G720" i="23"/>
  <c r="I720" i="23" s="1"/>
  <c r="G770" i="23"/>
  <c r="I770" i="23" s="1"/>
  <c r="G1059" i="23"/>
  <c r="I1059" i="23" s="1"/>
  <c r="G1387" i="23"/>
  <c r="I1387" i="23" s="1"/>
  <c r="G2619" i="23"/>
  <c r="I2619" i="23" s="1"/>
  <c r="G3153" i="23"/>
  <c r="I3153" i="23" s="1"/>
  <c r="G3169" i="23"/>
  <c r="I3169" i="23" s="1"/>
  <c r="G3201" i="23"/>
  <c r="I3201" i="23" s="1"/>
  <c r="G3885" i="23"/>
  <c r="I3885" i="23" s="1"/>
  <c r="G4064" i="23"/>
  <c r="I4064" i="23" s="1"/>
  <c r="G4080" i="23"/>
  <c r="I4080" i="23" s="1"/>
  <c r="G4664" i="23"/>
  <c r="I4664" i="23" s="1"/>
  <c r="G4696" i="23"/>
  <c r="I4696" i="23" s="1"/>
  <c r="G4773" i="23"/>
  <c r="I4773" i="23" s="1"/>
  <c r="G4789" i="23"/>
  <c r="I4789" i="23" s="1"/>
  <c r="G4805" i="23"/>
  <c r="I4805" i="23" s="1"/>
  <c r="G4838" i="23"/>
  <c r="I4838" i="23" s="1"/>
  <c r="G4855" i="23"/>
  <c r="I4855" i="23" s="1"/>
  <c r="G4889" i="23"/>
  <c r="I4889" i="23" s="1"/>
  <c r="G4905" i="23"/>
  <c r="I337" i="56"/>
  <c r="G5048" i="23"/>
  <c r="I5048" i="23" s="1"/>
  <c r="C5329" i="23"/>
  <c r="C926" i="19"/>
  <c r="C2421" i="23"/>
  <c r="C425" i="19"/>
  <c r="G322" i="23"/>
  <c r="I322" i="23" s="1"/>
  <c r="C2873" i="23"/>
  <c r="C498" i="19"/>
  <c r="C424" i="19"/>
  <c r="C2420" i="23"/>
  <c r="G3590" i="23"/>
  <c r="I3590" i="23" s="1"/>
  <c r="G4821" i="23"/>
  <c r="I4821" i="23" s="1"/>
  <c r="C3283" i="23"/>
  <c r="C570" i="19"/>
  <c r="C3077" i="23"/>
  <c r="C496" i="19"/>
  <c r="I445" i="55"/>
  <c r="G771" i="23"/>
  <c r="I771" i="23" s="1"/>
  <c r="G834" i="23"/>
  <c r="I834" i="23" s="1"/>
  <c r="G882" i="23"/>
  <c r="I882" i="23" s="1"/>
  <c r="G1306" i="23"/>
  <c r="I1306" i="23" s="1"/>
  <c r="G2139" i="23"/>
  <c r="I2139" i="23" s="1"/>
  <c r="G2205" i="23"/>
  <c r="I2205" i="23" s="1"/>
  <c r="G3755" i="23"/>
  <c r="I3755" i="23" s="1"/>
  <c r="G4665" i="23"/>
  <c r="I4665" i="23" s="1"/>
  <c r="G4681" i="23"/>
  <c r="I4681" i="23" s="1"/>
  <c r="G4697" i="23"/>
  <c r="I4697" i="23" s="1"/>
  <c r="G4774" i="23"/>
  <c r="I4774" i="23" s="1"/>
  <c r="G4790" i="23"/>
  <c r="I4790" i="23" s="1"/>
  <c r="G4823" i="23"/>
  <c r="I4823" i="23" s="1"/>
  <c r="G4839" i="23"/>
  <c r="I4839" i="23" s="1"/>
  <c r="G4873" i="23"/>
  <c r="I4873" i="23" s="1"/>
  <c r="G77" i="58"/>
  <c r="I77" i="58" s="1"/>
  <c r="G26" i="23"/>
  <c r="H21" i="14"/>
  <c r="C606" i="19"/>
  <c r="C3488" i="23"/>
  <c r="C3282" i="23"/>
  <c r="C3076" i="23"/>
  <c r="G20" i="57"/>
  <c r="I20" i="57" s="1"/>
  <c r="I404" i="55"/>
  <c r="G2059" i="23"/>
  <c r="I2059" i="23" s="1"/>
  <c r="G4457" i="23"/>
  <c r="I4457" i="23" s="1"/>
  <c r="G4667" i="23"/>
  <c r="I4667" i="23" s="1"/>
  <c r="G4699" i="23"/>
  <c r="I4699" i="23" s="1"/>
  <c r="G3759" i="23"/>
  <c r="I3759" i="23" s="1"/>
  <c r="G4034" i="23"/>
  <c r="I4034" i="23" s="1"/>
  <c r="G4504" i="23"/>
  <c r="I4504" i="23" s="1"/>
  <c r="G4651" i="23"/>
  <c r="I4651" i="23" s="1"/>
  <c r="I660" i="55"/>
  <c r="G664" i="23"/>
  <c r="I664" i="23" s="1"/>
  <c r="G1773" i="23"/>
  <c r="I1773" i="23" s="1"/>
  <c r="G4620" i="23"/>
  <c r="I4620" i="23" s="1"/>
  <c r="G4635" i="23"/>
  <c r="I4635" i="23" s="1"/>
  <c r="C4308" i="23"/>
  <c r="C750" i="19"/>
  <c r="C4102" i="23"/>
  <c r="C3896" i="23"/>
  <c r="C676" i="19"/>
  <c r="C174" i="19"/>
  <c r="C987" i="23"/>
  <c r="C781" i="23"/>
  <c r="C137" i="19"/>
  <c r="BN14" i="14"/>
  <c r="AI14" i="14"/>
  <c r="A3773" i="58"/>
  <c r="G3773" i="58" s="1"/>
  <c r="A3158" i="57"/>
  <c r="G3158" i="57" s="1"/>
  <c r="A1887" i="57"/>
  <c r="G1887" i="57" s="1"/>
  <c r="A247" i="57"/>
  <c r="A5003" i="58"/>
  <c r="G5003" i="58" s="1"/>
  <c r="A4183" i="58"/>
  <c r="G4183" i="58" s="1"/>
  <c r="A5003" i="57"/>
  <c r="G5003" i="57" s="1"/>
  <c r="A3158" i="58"/>
  <c r="G3158" i="58" s="1"/>
  <c r="A1272" i="58"/>
  <c r="G1272" i="58" s="1"/>
  <c r="A4388" i="57"/>
  <c r="G4388" i="57" s="1"/>
  <c r="A4798" i="23"/>
  <c r="A4388" i="58"/>
  <c r="G4388" i="58" s="1"/>
  <c r="A2953" i="23"/>
  <c r="A4798" i="58"/>
  <c r="G4798" i="58" s="1"/>
  <c r="A2748" i="58"/>
  <c r="G2748" i="58" s="1"/>
  <c r="A2297" i="57"/>
  <c r="G2297" i="57" s="1"/>
  <c r="A1067" i="57"/>
  <c r="G1067" i="57" s="1"/>
  <c r="A5208" i="58"/>
  <c r="G5208" i="58" s="1"/>
  <c r="A2543" i="58"/>
  <c r="G2543" i="58" s="1"/>
  <c r="A862" i="57"/>
  <c r="G862" i="57" s="1"/>
  <c r="A3568" i="58"/>
  <c r="G3568" i="58" s="1"/>
  <c r="A1887" i="58"/>
  <c r="G1887" i="58" s="1"/>
  <c r="A1272" i="23"/>
  <c r="A4593" i="58"/>
  <c r="G4593" i="58" s="1"/>
  <c r="A2953" i="58"/>
  <c r="G2953" i="58" s="1"/>
  <c r="A862" i="58"/>
  <c r="G862" i="58" s="1"/>
  <c r="A1682" i="57"/>
  <c r="G1682" i="57" s="1"/>
  <c r="A4183" i="23"/>
  <c r="A3978" i="58"/>
  <c r="G3978" i="58" s="1"/>
  <c r="A247" i="58"/>
  <c r="G247" i="58" s="1"/>
  <c r="A4593" i="23"/>
  <c r="A452" i="58"/>
  <c r="A1067" i="23"/>
  <c r="A1682" i="23"/>
  <c r="A5208" i="57"/>
  <c r="G5208" i="57" s="1"/>
  <c r="A657" i="57"/>
  <c r="G657" i="57" s="1"/>
  <c r="A3158" i="23"/>
  <c r="A3773" i="57"/>
  <c r="G3773" i="57" s="1"/>
  <c r="A2092" i="57"/>
  <c r="G2092" i="57" s="1"/>
  <c r="A42" i="57"/>
  <c r="A1272" i="57"/>
  <c r="G1272" i="57" s="1"/>
  <c r="A42" i="23"/>
  <c r="A657" i="58"/>
  <c r="G657" i="58" s="1"/>
  <c r="A452" i="23"/>
  <c r="A452" i="57"/>
  <c r="A5003" i="23"/>
  <c r="A2543" i="57"/>
  <c r="G2543" i="57" s="1"/>
  <c r="I481" i="55"/>
  <c r="I588" i="55"/>
  <c r="G113" i="23"/>
  <c r="I113" i="23" s="1"/>
  <c r="C575" i="23"/>
  <c r="G631" i="23"/>
  <c r="I631" i="23" s="1"/>
  <c r="G1758" i="23"/>
  <c r="I1758" i="23" s="1"/>
  <c r="G1774" i="23"/>
  <c r="I1774" i="23" s="1"/>
  <c r="G1999" i="23"/>
  <c r="I1999" i="23" s="1"/>
  <c r="G1071" i="58"/>
  <c r="I1071" i="58" s="1"/>
  <c r="I584" i="55"/>
  <c r="G756" i="23"/>
  <c r="I756" i="23" s="1"/>
  <c r="G2107" i="23"/>
  <c r="I2107" i="23" s="1"/>
  <c r="G4683" i="23"/>
  <c r="I4683" i="23" s="1"/>
  <c r="C532" i="19"/>
  <c r="G632" i="23"/>
  <c r="I632" i="23" s="1"/>
  <c r="G1132" i="23"/>
  <c r="I1132" i="23" s="1"/>
  <c r="G1759" i="23"/>
  <c r="I1759" i="23" s="1"/>
  <c r="G2542" i="23"/>
  <c r="I2542" i="23" s="1"/>
  <c r="G2576" i="23"/>
  <c r="I2576" i="23" s="1"/>
  <c r="A3363" i="57"/>
  <c r="G3363" i="57" s="1"/>
  <c r="G1358" i="58"/>
  <c r="I1358" i="58" s="1"/>
  <c r="G57" i="23"/>
  <c r="I57" i="23" s="1"/>
  <c r="G97" i="23"/>
  <c r="I97" i="23" s="1"/>
  <c r="G134" i="23"/>
  <c r="I134" i="23" s="1"/>
  <c r="G544" i="23"/>
  <c r="I544" i="23" s="1"/>
  <c r="G712" i="23"/>
  <c r="I712" i="23" s="1"/>
  <c r="G744" i="23"/>
  <c r="I744" i="23" s="1"/>
  <c r="G853" i="23"/>
  <c r="I853" i="23" s="1"/>
  <c r="G884" i="23"/>
  <c r="I884" i="23" s="1"/>
  <c r="G1042" i="23"/>
  <c r="I1042" i="23" s="1"/>
  <c r="G1073" i="23"/>
  <c r="I1073" i="23" s="1"/>
  <c r="G1120" i="23"/>
  <c r="I1120" i="23" s="1"/>
  <c r="G1182" i="23"/>
  <c r="I1182" i="23" s="1"/>
  <c r="G1329" i="23"/>
  <c r="I1329" i="23" s="1"/>
  <c r="G1377" i="23"/>
  <c r="I1377" i="23" s="1"/>
  <c r="G1654" i="23"/>
  <c r="I1654" i="23" s="1"/>
  <c r="G1972" i="23"/>
  <c r="I1972" i="23" s="1"/>
  <c r="G2098" i="23"/>
  <c r="I2098" i="23" s="1"/>
  <c r="G2146" i="23"/>
  <c r="I2146" i="23" s="1"/>
  <c r="G2178" i="23"/>
  <c r="I2178" i="23" s="1"/>
  <c r="G2209" i="23"/>
  <c r="I2209" i="23" s="1"/>
  <c r="G2320" i="23"/>
  <c r="I2320" i="23" s="1"/>
  <c r="G2352" i="23"/>
  <c r="I2352" i="23" s="1"/>
  <c r="G2400" i="23"/>
  <c r="I2400" i="23" s="1"/>
  <c r="G2741" i="23"/>
  <c r="I2741" i="23" s="1"/>
  <c r="G2999" i="23"/>
  <c r="I2999" i="23" s="1"/>
  <c r="G3033" i="23"/>
  <c r="I3033" i="23" s="1"/>
  <c r="G3397" i="23"/>
  <c r="I3397" i="23" s="1"/>
  <c r="G3431" i="23"/>
  <c r="I3431" i="23" s="1"/>
  <c r="C4513" i="23"/>
  <c r="C4101" i="23"/>
  <c r="C712" i="19"/>
  <c r="C1192" i="23"/>
  <c r="C136" i="19"/>
  <c r="C780" i="23"/>
  <c r="G624" i="19"/>
  <c r="I624" i="19" s="1"/>
  <c r="I410" i="55"/>
  <c r="I624" i="55"/>
  <c r="I806" i="55"/>
  <c r="G297" i="23"/>
  <c r="I297" i="23" s="1"/>
  <c r="G728" i="23"/>
  <c r="I728" i="23" s="1"/>
  <c r="G918" i="23"/>
  <c r="I918" i="23" s="1"/>
  <c r="G950" i="23"/>
  <c r="I950" i="23" s="1"/>
  <c r="G1313" i="23"/>
  <c r="I1313" i="23" s="1"/>
  <c r="G1501" i="23"/>
  <c r="I1501" i="23" s="1"/>
  <c r="G1594" i="23"/>
  <c r="I1594" i="23" s="1"/>
  <c r="G1923" i="23"/>
  <c r="I1923" i="23" s="1"/>
  <c r="C2217" i="23"/>
  <c r="C390" i="19"/>
  <c r="G121" i="19"/>
  <c r="I121" i="19" s="1"/>
  <c r="G554" i="19"/>
  <c r="I554" i="19" s="1"/>
  <c r="G584" i="19"/>
  <c r="I584" i="19" s="1"/>
  <c r="C929" i="19"/>
  <c r="I554" i="56"/>
  <c r="I764" i="56"/>
  <c r="G10" i="23"/>
  <c r="I10" i="23" s="1"/>
  <c r="G29" i="23"/>
  <c r="I29" i="23" s="1"/>
  <c r="G46" i="23"/>
  <c r="I46" i="23" s="1"/>
  <c r="G64" i="23"/>
  <c r="I64" i="23" s="1"/>
  <c r="G83" i="23"/>
  <c r="I83" i="23" s="1"/>
  <c r="G106" i="23"/>
  <c r="I106" i="23" s="1"/>
  <c r="G105" i="23"/>
  <c r="I105" i="23" s="1"/>
  <c r="G140" i="23"/>
  <c r="I140" i="23" s="1"/>
  <c r="A63" i="23"/>
  <c r="G223" i="23"/>
  <c r="I223" i="23" s="1"/>
  <c r="G286" i="23"/>
  <c r="I286" i="23" s="1"/>
  <c r="G302" i="23"/>
  <c r="I302" i="23" s="1"/>
  <c r="G318" i="23"/>
  <c r="I318" i="23" s="1"/>
  <c r="G428" i="23"/>
  <c r="I428" i="23" s="1"/>
  <c r="G443" i="23"/>
  <c r="I443" i="23" s="1"/>
  <c r="G673" i="23"/>
  <c r="I673" i="23" s="1"/>
  <c r="G688" i="23"/>
  <c r="I688" i="23" s="1"/>
  <c r="G1094" i="23"/>
  <c r="I1094" i="23" s="1"/>
  <c r="G1109" i="23"/>
  <c r="I1109" i="23" s="1"/>
  <c r="G1140" i="23"/>
  <c r="I1140" i="23" s="1"/>
  <c r="G1157" i="23"/>
  <c r="I1157" i="23" s="1"/>
  <c r="G1173" i="23"/>
  <c r="I1173" i="23" s="1"/>
  <c r="G1490" i="23"/>
  <c r="I1490" i="23" s="1"/>
  <c r="G1520" i="23"/>
  <c r="I1520" i="23" s="1"/>
  <c r="G1551" i="23"/>
  <c r="I1551" i="23" s="1"/>
  <c r="G1567" i="23"/>
  <c r="I1567" i="23" s="1"/>
  <c r="G1583" i="23"/>
  <c r="I1583" i="23" s="1"/>
  <c r="G1676" i="23"/>
  <c r="I1676" i="23" s="1"/>
  <c r="G1709" i="23"/>
  <c r="I1709" i="23" s="1"/>
  <c r="G1740" i="23"/>
  <c r="I1740" i="23" s="1"/>
  <c r="G1786" i="23"/>
  <c r="I1786" i="23" s="1"/>
  <c r="G1881" i="23"/>
  <c r="I1881" i="23" s="1"/>
  <c r="G1897" i="23"/>
  <c r="I1897" i="23" s="1"/>
  <c r="G1945" i="23"/>
  <c r="I1945" i="23" s="1"/>
  <c r="G1962" i="23"/>
  <c r="I1962" i="23" s="1"/>
  <c r="G1978" i="23"/>
  <c r="I1978" i="23" s="1"/>
  <c r="G1994" i="23"/>
  <c r="G2088" i="23"/>
  <c r="I2088" i="23" s="1"/>
  <c r="G2184" i="23"/>
  <c r="I2184" i="23" s="1"/>
  <c r="G2199" i="23"/>
  <c r="G2293" i="23"/>
  <c r="I2293" i="23" s="1"/>
  <c r="G2309" i="23"/>
  <c r="I2309" i="23" s="1"/>
  <c r="G2390" i="23"/>
  <c r="I2390" i="23" s="1"/>
  <c r="G2539" i="23"/>
  <c r="I2539" i="23" s="1"/>
  <c r="G2590" i="23"/>
  <c r="I2590" i="23" s="1"/>
  <c r="G2606" i="23"/>
  <c r="I2606" i="23" s="1"/>
  <c r="G2623" i="23"/>
  <c r="I2623" i="23" s="1"/>
  <c r="G2638" i="23"/>
  <c r="I2638" i="23" s="1"/>
  <c r="G2845" i="23"/>
  <c r="I2845" i="23" s="1"/>
  <c r="G2923" i="23"/>
  <c r="I2923" i="23" s="1"/>
  <c r="G3005" i="23"/>
  <c r="I3005" i="23" s="1"/>
  <c r="G3336" i="23"/>
  <c r="I3336" i="23" s="1"/>
  <c r="G3437" i="23"/>
  <c r="I3437" i="23" s="1"/>
  <c r="G3454" i="23"/>
  <c r="I3454" i="23" s="1"/>
  <c r="G3470" i="23"/>
  <c r="G4420" i="23"/>
  <c r="I4420" i="23" s="1"/>
  <c r="G4437" i="23"/>
  <c r="I4437" i="23" s="1"/>
  <c r="G4453" i="23"/>
  <c r="I4453" i="23" s="1"/>
  <c r="G4485" i="23"/>
  <c r="I4485" i="23" s="1"/>
  <c r="G4500" i="23"/>
  <c r="I4500" i="23" s="1"/>
  <c r="G4564" i="23"/>
  <c r="I4564" i="23" s="1"/>
  <c r="G4901" i="23"/>
  <c r="I4901" i="23" s="1"/>
  <c r="G4980" i="23"/>
  <c r="I4980" i="23" s="1"/>
  <c r="G4995" i="23"/>
  <c r="I4995" i="23" s="1"/>
  <c r="G5011" i="23"/>
  <c r="I5011" i="23" s="1"/>
  <c r="G5028" i="23"/>
  <c r="I5028" i="23" s="1"/>
  <c r="G5043" i="23"/>
  <c r="I5043" i="23" s="1"/>
  <c r="G5060" i="23"/>
  <c r="I5060" i="23" s="1"/>
  <c r="G5093" i="23"/>
  <c r="I5093" i="23" s="1"/>
  <c r="G5108" i="23"/>
  <c r="I5108" i="23" s="1"/>
  <c r="G5185" i="23"/>
  <c r="I5185" i="23" s="1"/>
  <c r="G852" i="58"/>
  <c r="I852" i="58" s="1"/>
  <c r="G1567" i="58"/>
  <c r="I1567" i="58" s="1"/>
  <c r="G2264" i="58"/>
  <c r="I2264" i="58" s="1"/>
  <c r="G2280" i="58"/>
  <c r="I2280" i="58" s="1"/>
  <c r="G4678" i="58"/>
  <c r="I4678" i="58" s="1"/>
  <c r="C2422" i="23"/>
  <c r="C2010" i="23"/>
  <c r="C352" i="19"/>
  <c r="G152" i="19"/>
  <c r="I152" i="19" s="1"/>
  <c r="G301" i="19"/>
  <c r="I301" i="19" s="1"/>
  <c r="C426" i="19"/>
  <c r="G480" i="19"/>
  <c r="I480" i="19" s="1"/>
  <c r="G660" i="19"/>
  <c r="I660" i="19" s="1"/>
  <c r="G910" i="19"/>
  <c r="I910" i="19" s="1"/>
  <c r="I373" i="55"/>
  <c r="I512" i="55"/>
  <c r="I728" i="55"/>
  <c r="I840" i="55"/>
  <c r="I584" i="56"/>
  <c r="G11" i="23"/>
  <c r="I11" i="23" s="1"/>
  <c r="G30" i="23"/>
  <c r="I30" i="23" s="1"/>
  <c r="G47" i="23"/>
  <c r="I47" i="23" s="1"/>
  <c r="G66" i="23"/>
  <c r="I66" i="23" s="1"/>
  <c r="G84" i="23"/>
  <c r="I84" i="23" s="1"/>
  <c r="G107" i="23"/>
  <c r="I107" i="23" s="1"/>
  <c r="G110" i="23"/>
  <c r="I110" i="23" s="1"/>
  <c r="G141" i="23"/>
  <c r="I141" i="23" s="1"/>
  <c r="G255" i="23"/>
  <c r="I255" i="23" s="1"/>
  <c r="G271" i="23"/>
  <c r="I271" i="23" s="1"/>
  <c r="G287" i="23"/>
  <c r="I287" i="23" s="1"/>
  <c r="G303" i="23"/>
  <c r="I303" i="23" s="1"/>
  <c r="G319" i="23"/>
  <c r="I319" i="23" s="1"/>
  <c r="G335" i="23"/>
  <c r="I335" i="23" s="1"/>
  <c r="G767" i="23"/>
  <c r="I767" i="23" s="1"/>
  <c r="G829" i="23"/>
  <c r="I829" i="23" s="1"/>
  <c r="G1048" i="23"/>
  <c r="I1048" i="23" s="1"/>
  <c r="G1080" i="23"/>
  <c r="I1080" i="23" s="1"/>
  <c r="G1460" i="23"/>
  <c r="I1460" i="23" s="1"/>
  <c r="G1536" i="23"/>
  <c r="I1536" i="23" s="1"/>
  <c r="G1552" i="23"/>
  <c r="I1552" i="23" s="1"/>
  <c r="G1660" i="23"/>
  <c r="I1660" i="23" s="1"/>
  <c r="G1694" i="23"/>
  <c r="I1694" i="23" s="1"/>
  <c r="G1725" i="23"/>
  <c r="I1725" i="23" s="1"/>
  <c r="G1771" i="23"/>
  <c r="I1771" i="23" s="1"/>
  <c r="G1866" i="23"/>
  <c r="I1866" i="23" s="1"/>
  <c r="G1882" i="23"/>
  <c r="I1882" i="23" s="1"/>
  <c r="G1914" i="23"/>
  <c r="I1914" i="23" s="1"/>
  <c r="G1929" i="23"/>
  <c r="I1929" i="23" s="1"/>
  <c r="G1963" i="23"/>
  <c r="I1963" i="23" s="1"/>
  <c r="G1979" i="23"/>
  <c r="I1979" i="23" s="1"/>
  <c r="G2152" i="23"/>
  <c r="I2152" i="23" s="1"/>
  <c r="G2185" i="23"/>
  <c r="I2185" i="23" s="1"/>
  <c r="G2278" i="23"/>
  <c r="I2278" i="23" s="1"/>
  <c r="G2540" i="23"/>
  <c r="I2540" i="23" s="1"/>
  <c r="G2591" i="23"/>
  <c r="I2591" i="23" s="1"/>
  <c r="G2607" i="23"/>
  <c r="I2607" i="23" s="1"/>
  <c r="G2830" i="23"/>
  <c r="I2830" i="23" s="1"/>
  <c r="G2924" i="23"/>
  <c r="I2924" i="23" s="1"/>
  <c r="G2989" i="23"/>
  <c r="I2989" i="23" s="1"/>
  <c r="G3197" i="23"/>
  <c r="I3197" i="23" s="1"/>
  <c r="G3371" i="23"/>
  <c r="I3371" i="23" s="1"/>
  <c r="G3421" i="23"/>
  <c r="I3421" i="23" s="1"/>
  <c r="G3438" i="23"/>
  <c r="I3438" i="23" s="1"/>
  <c r="G3882" i="23"/>
  <c r="I3882" i="23" s="1"/>
  <c r="G4278" i="23"/>
  <c r="I4278" i="23" s="1"/>
  <c r="G4389" i="23"/>
  <c r="I4389" i="23" s="1"/>
  <c r="G4818" i="23"/>
  <c r="I4818" i="23" s="1"/>
  <c r="G4835" i="23"/>
  <c r="I4835" i="23" s="1"/>
  <c r="G4869" i="23"/>
  <c r="I4869" i="23" s="1"/>
  <c r="G4886" i="23"/>
  <c r="I4886" i="23" s="1"/>
  <c r="G4996" i="23"/>
  <c r="I4996" i="23" s="1"/>
  <c r="G5012" i="23"/>
  <c r="I5012" i="23" s="1"/>
  <c r="G5029" i="23"/>
  <c r="I5029" i="23" s="1"/>
  <c r="G5044" i="23"/>
  <c r="I5044" i="23" s="1"/>
  <c r="G5061" i="23"/>
  <c r="I5061" i="23" s="1"/>
  <c r="A3179" i="57"/>
  <c r="G3179" i="57" s="1"/>
  <c r="A3757" i="57"/>
  <c r="G3757" i="57" s="1"/>
  <c r="G57" i="58"/>
  <c r="I57" i="58" s="1"/>
  <c r="G769" i="58"/>
  <c r="I769" i="58" s="1"/>
  <c r="G935" i="58"/>
  <c r="I935" i="58" s="1"/>
  <c r="G951" i="58"/>
  <c r="I951" i="58" s="1"/>
  <c r="G1085" i="58"/>
  <c r="I1085" i="58" s="1"/>
  <c r="G1102" i="58"/>
  <c r="I1102" i="58" s="1"/>
  <c r="G1119" i="58"/>
  <c r="I1119" i="58" s="1"/>
  <c r="G1136" i="58"/>
  <c r="I1136" i="58" s="1"/>
  <c r="G1469" i="58"/>
  <c r="I1469" i="58" s="1"/>
  <c r="G1486" i="58"/>
  <c r="I1486" i="58" s="1"/>
  <c r="G1551" i="58"/>
  <c r="I1551" i="58" s="1"/>
  <c r="G2181" i="58"/>
  <c r="I2181" i="58" s="1"/>
  <c r="G2197" i="58"/>
  <c r="I2197" i="58" s="1"/>
  <c r="G2265" i="58"/>
  <c r="I2265" i="58" s="1"/>
  <c r="G2331" i="58"/>
  <c r="I2331" i="58" s="1"/>
  <c r="G2797" i="58"/>
  <c r="I2797" i="58" s="1"/>
  <c r="G3597" i="58"/>
  <c r="I3597" i="58" s="1"/>
  <c r="G3614" i="58"/>
  <c r="I3614" i="58" s="1"/>
  <c r="G1061" i="57"/>
  <c r="I1061" i="57" s="1"/>
  <c r="G1095" i="57"/>
  <c r="I1095" i="57" s="1"/>
  <c r="G1112" i="57"/>
  <c r="I1112" i="57" s="1"/>
  <c r="G661" i="19"/>
  <c r="I661" i="19" s="1"/>
  <c r="G911" i="19"/>
  <c r="I911" i="19" s="1"/>
  <c r="I374" i="55"/>
  <c r="I404" i="56"/>
  <c r="G12" i="23"/>
  <c r="I12" i="23" s="1"/>
  <c r="G31" i="23"/>
  <c r="I31" i="23" s="1"/>
  <c r="G48" i="23"/>
  <c r="I48" i="23" s="1"/>
  <c r="G67" i="23"/>
  <c r="I67" i="23" s="1"/>
  <c r="G272" i="23"/>
  <c r="I272" i="23" s="1"/>
  <c r="G288" i="23"/>
  <c r="I288" i="23" s="1"/>
  <c r="G304" i="23"/>
  <c r="I304" i="23" s="1"/>
  <c r="G320" i="23"/>
  <c r="I320" i="23" s="1"/>
  <c r="G476" i="23"/>
  <c r="I476" i="23" s="1"/>
  <c r="G536" i="23"/>
  <c r="I536" i="23" s="1"/>
  <c r="G552" i="23"/>
  <c r="I552" i="23" s="1"/>
  <c r="G628" i="23"/>
  <c r="I628" i="23" s="1"/>
  <c r="G660" i="23"/>
  <c r="I660" i="23" s="1"/>
  <c r="G719" i="23"/>
  <c r="I719" i="23" s="1"/>
  <c r="G736" i="23"/>
  <c r="I736" i="23" s="1"/>
  <c r="G830" i="23"/>
  <c r="I830" i="23" s="1"/>
  <c r="G845" i="23"/>
  <c r="I845" i="23" s="1"/>
  <c r="G861" i="23"/>
  <c r="I861" i="23" s="1"/>
  <c r="G877" i="23"/>
  <c r="I877" i="23" s="1"/>
  <c r="G909" i="23"/>
  <c r="I909" i="23" s="1"/>
  <c r="G925" i="23"/>
  <c r="I925" i="23" s="1"/>
  <c r="G957" i="23"/>
  <c r="I957" i="23" s="1"/>
  <c r="G1321" i="23"/>
  <c r="I1321" i="23" s="1"/>
  <c r="G1385" i="23"/>
  <c r="I1385" i="23" s="1"/>
  <c r="G1537" i="23"/>
  <c r="I1537" i="23" s="1"/>
  <c r="G1569" i="23"/>
  <c r="I1569" i="23" s="1"/>
  <c r="G1757" i="23"/>
  <c r="I1757" i="23" s="1"/>
  <c r="G1788" i="23"/>
  <c r="I1788" i="23" s="1"/>
  <c r="G1867" i="23"/>
  <c r="I1867" i="23" s="1"/>
  <c r="G1947" i="23"/>
  <c r="I1947" i="23" s="1"/>
  <c r="G2106" i="23"/>
  <c r="I2106" i="23" s="1"/>
  <c r="G2138" i="23"/>
  <c r="I2138" i="23" s="1"/>
  <c r="G2153" i="23"/>
  <c r="I2153" i="23" s="1"/>
  <c r="G2263" i="23"/>
  <c r="I2263" i="23" s="1"/>
  <c r="G2376" i="23"/>
  <c r="I2376" i="23" s="1"/>
  <c r="G2525" i="23"/>
  <c r="I2525" i="23" s="1"/>
  <c r="G2558" i="23"/>
  <c r="I2558" i="23" s="1"/>
  <c r="G2592" i="23"/>
  <c r="I2592" i="23" s="1"/>
  <c r="G2765" i="23"/>
  <c r="I2765" i="23" s="1"/>
  <c r="G2814" i="23"/>
  <c r="G2847" i="23"/>
  <c r="I2847" i="23" s="1"/>
  <c r="G2973" i="23"/>
  <c r="I2973" i="23" s="1"/>
  <c r="G3439" i="23"/>
  <c r="I3439" i="23" s="1"/>
  <c r="G3852" i="23"/>
  <c r="I3852" i="23" s="1"/>
  <c r="G3868" i="23"/>
  <c r="I3868" i="23" s="1"/>
  <c r="G3992" i="23"/>
  <c r="I3992" i="23" s="1"/>
  <c r="G4008" i="23"/>
  <c r="I4008" i="23" s="1"/>
  <c r="G4390" i="23"/>
  <c r="I4390" i="23" s="1"/>
  <c r="G4422" i="23"/>
  <c r="I4422" i="23" s="1"/>
  <c r="G4870" i="23"/>
  <c r="I4870" i="23" s="1"/>
  <c r="G4903" i="23"/>
  <c r="I4903" i="23" s="1"/>
  <c r="G4997" i="23"/>
  <c r="I4997" i="23" s="1"/>
  <c r="G5013" i="23"/>
  <c r="I5013" i="23" s="1"/>
  <c r="G5045" i="23"/>
  <c r="I5045" i="23" s="1"/>
  <c r="G5062" i="23"/>
  <c r="I5062" i="23" s="1"/>
  <c r="G5078" i="23"/>
  <c r="I5078" i="23" s="1"/>
  <c r="G5095" i="23"/>
  <c r="I5095" i="23" s="1"/>
  <c r="G5110" i="23"/>
  <c r="G1453" i="58"/>
  <c r="I1453" i="58" s="1"/>
  <c r="G1535" i="58"/>
  <c r="I1535" i="58" s="1"/>
  <c r="G2065" i="58"/>
  <c r="I2065" i="58" s="1"/>
  <c r="G3364" i="58"/>
  <c r="I3364" i="58" s="1"/>
  <c r="G3380" i="58"/>
  <c r="I3380" i="58" s="1"/>
  <c r="G3581" i="58"/>
  <c r="I3581" i="58" s="1"/>
  <c r="G4001" i="58"/>
  <c r="I4001" i="58" s="1"/>
  <c r="G3827" i="57"/>
  <c r="I3827" i="57" s="1"/>
  <c r="G3254" i="57"/>
  <c r="I3254" i="57" s="1"/>
  <c r="G1935" i="58"/>
  <c r="I1935" i="58" s="1"/>
  <c r="G2002" i="58"/>
  <c r="I2002" i="58" s="1"/>
  <c r="G2320" i="58"/>
  <c r="I2320" i="58" s="1"/>
  <c r="G325" i="23"/>
  <c r="G341" i="23"/>
  <c r="I341" i="23" s="1"/>
  <c r="G419" i="23"/>
  <c r="I419" i="23" s="1"/>
  <c r="G450" i="23"/>
  <c r="I450" i="23" s="1"/>
  <c r="G465" i="23"/>
  <c r="I465" i="23" s="1"/>
  <c r="G494" i="23"/>
  <c r="I494" i="23" s="1"/>
  <c r="G526" i="23"/>
  <c r="I526" i="23" s="1"/>
  <c r="G633" i="23"/>
  <c r="I633" i="23" s="1"/>
  <c r="G649" i="23"/>
  <c r="I649" i="23" s="1"/>
  <c r="G665" i="23"/>
  <c r="I665" i="23" s="1"/>
  <c r="G679" i="23"/>
  <c r="I679" i="23" s="1"/>
  <c r="G741" i="23"/>
  <c r="I741" i="23" s="1"/>
  <c r="G757" i="23"/>
  <c r="I757" i="23" s="1"/>
  <c r="G773" i="23"/>
  <c r="I773" i="23" s="1"/>
  <c r="G914" i="23"/>
  <c r="I914" i="23" s="1"/>
  <c r="G930" i="23"/>
  <c r="I930" i="23" s="1"/>
  <c r="G946" i="23"/>
  <c r="I946" i="23" s="1"/>
  <c r="G1101" i="23"/>
  <c r="I1101" i="23" s="1"/>
  <c r="G1117" i="23"/>
  <c r="I1117" i="23" s="1"/>
  <c r="G1131" i="23"/>
  <c r="I1131" i="23" s="1"/>
  <c r="G1148" i="23"/>
  <c r="I1148" i="23" s="1"/>
  <c r="G1164" i="23"/>
  <c r="I1164" i="23" s="1"/>
  <c r="G1326" i="23"/>
  <c r="I1326" i="23" s="1"/>
  <c r="G1481" i="23"/>
  <c r="I1481" i="23" s="1"/>
  <c r="G1496" i="23"/>
  <c r="I1496" i="23" s="1"/>
  <c r="G2995" i="23"/>
  <c r="I2995" i="23" s="1"/>
  <c r="G3343" i="23"/>
  <c r="I3343" i="23" s="1"/>
  <c r="G3630" i="23"/>
  <c r="I3630" i="23" s="1"/>
  <c r="G3743" i="23"/>
  <c r="I3743" i="23" s="1"/>
  <c r="G3840" i="23"/>
  <c r="I3840" i="23" s="1"/>
  <c r="G3872" i="23"/>
  <c r="I3872" i="23" s="1"/>
  <c r="G4091" i="23"/>
  <c r="I4091" i="23" s="1"/>
  <c r="G4171" i="23"/>
  <c r="I4171" i="23" s="1"/>
  <c r="G4187" i="23"/>
  <c r="I4187" i="23" s="1"/>
  <c r="G4219" i="23"/>
  <c r="I4219" i="23" s="1"/>
  <c r="G4251" i="23"/>
  <c r="I4251" i="23" s="1"/>
  <c r="G4284" i="23"/>
  <c r="I4284" i="23" s="1"/>
  <c r="G4361" i="23"/>
  <c r="I4361" i="23" s="1"/>
  <c r="G4588" i="23"/>
  <c r="I4588" i="23" s="1"/>
  <c r="G4621" i="23"/>
  <c r="I4621" i="23" s="1"/>
  <c r="G4636" i="23"/>
  <c r="I4636" i="23" s="1"/>
  <c r="G4668" i="23"/>
  <c r="I4668" i="23" s="1"/>
  <c r="G4684" i="23"/>
  <c r="I4684" i="23" s="1"/>
  <c r="G4792" i="23"/>
  <c r="I4792" i="23" s="1"/>
  <c r="A2318" i="58"/>
  <c r="G2318" i="58" s="1"/>
  <c r="G542" i="58"/>
  <c r="I542" i="58" s="1"/>
  <c r="G643" i="58"/>
  <c r="I643" i="58" s="1"/>
  <c r="G1375" i="58"/>
  <c r="I1375" i="58" s="1"/>
  <c r="G3070" i="58"/>
  <c r="I3070" i="58" s="1"/>
  <c r="G293" i="57"/>
  <c r="I293" i="57" s="1"/>
  <c r="G309" i="57"/>
  <c r="I309" i="57" s="1"/>
  <c r="G664" i="57"/>
  <c r="I664" i="57" s="1"/>
  <c r="G4607" i="57"/>
  <c r="I4607" i="57" s="1"/>
  <c r="G4894" i="57"/>
  <c r="I4894" i="57" s="1"/>
  <c r="G4996" i="57"/>
  <c r="I4996" i="57" s="1"/>
  <c r="C3898" i="23"/>
  <c r="C678" i="19"/>
  <c r="G50" i="19"/>
  <c r="I50" i="19" s="1"/>
  <c r="G337" i="19"/>
  <c r="I337" i="19" s="1"/>
  <c r="G517" i="19"/>
  <c r="I517" i="19" s="1"/>
  <c r="G872" i="19"/>
  <c r="I872" i="19" s="1"/>
  <c r="I229" i="55"/>
  <c r="I476" i="55"/>
  <c r="I410" i="56"/>
  <c r="I661" i="56"/>
  <c r="I913" i="56"/>
  <c r="G19" i="23"/>
  <c r="I19" i="23" s="1"/>
  <c r="G37" i="23"/>
  <c r="I37" i="23" s="1"/>
  <c r="G55" i="23"/>
  <c r="I55" i="23" s="1"/>
  <c r="G73" i="23"/>
  <c r="I73" i="23" s="1"/>
  <c r="G95" i="23"/>
  <c r="I95" i="23" s="1"/>
  <c r="G118" i="23"/>
  <c r="I118" i="23" s="1"/>
  <c r="G132" i="23"/>
  <c r="I132" i="23" s="1"/>
  <c r="G148" i="23"/>
  <c r="I148" i="23" s="1"/>
  <c r="A231" i="23"/>
  <c r="G231" i="23" s="1"/>
  <c r="G246" i="23"/>
  <c r="I246" i="23" s="1"/>
  <c r="G342" i="23"/>
  <c r="I342" i="23" s="1"/>
  <c r="G357" i="23"/>
  <c r="I357" i="23" s="1"/>
  <c r="G420" i="23"/>
  <c r="I420" i="23" s="1"/>
  <c r="G435" i="23"/>
  <c r="I435" i="23" s="1"/>
  <c r="G451" i="23"/>
  <c r="I451" i="23" s="1"/>
  <c r="G466" i="23"/>
  <c r="I466" i="23" s="1"/>
  <c r="G495" i="23"/>
  <c r="I495" i="23" s="1"/>
  <c r="G666" i="23"/>
  <c r="I666" i="23" s="1"/>
  <c r="G726" i="23"/>
  <c r="I726" i="23" s="1"/>
  <c r="G742" i="23"/>
  <c r="I742" i="23" s="1"/>
  <c r="G758" i="23"/>
  <c r="I758" i="23" s="1"/>
  <c r="G774" i="23"/>
  <c r="I774" i="23" s="1"/>
  <c r="G851" i="23"/>
  <c r="I851" i="23" s="1"/>
  <c r="G867" i="23"/>
  <c r="I867" i="23" s="1"/>
  <c r="G898" i="23"/>
  <c r="I898" i="23" s="1"/>
  <c r="G1102" i="23"/>
  <c r="I1102" i="23" s="1"/>
  <c r="G1118" i="23"/>
  <c r="I1118" i="23" s="1"/>
  <c r="G1149" i="23"/>
  <c r="I1149" i="23" s="1"/>
  <c r="G1165" i="23"/>
  <c r="I1165" i="23" s="1"/>
  <c r="G1180" i="23"/>
  <c r="I1180" i="23" s="1"/>
  <c r="G1244" i="23"/>
  <c r="I1244" i="23" s="1"/>
  <c r="G1260" i="23"/>
  <c r="I1260" i="23" s="1"/>
  <c r="G1294" i="23"/>
  <c r="I1294" i="23" s="1"/>
  <c r="G1327" i="23"/>
  <c r="I1327" i="23" s="1"/>
  <c r="G1343" i="23"/>
  <c r="I1343" i="23" s="1"/>
  <c r="G1360" i="23"/>
  <c r="I1360" i="23" s="1"/>
  <c r="C1395" i="23"/>
  <c r="G1497" i="23"/>
  <c r="I1497" i="23" s="1"/>
  <c r="G1701" i="23"/>
  <c r="I1701" i="23" s="1"/>
  <c r="G1717" i="23"/>
  <c r="I1717" i="23" s="1"/>
  <c r="G2207" i="23"/>
  <c r="I2207" i="23" s="1"/>
  <c r="G2804" i="23"/>
  <c r="I2804" i="23" s="1"/>
  <c r="G2980" i="23"/>
  <c r="I2980" i="23" s="1"/>
  <c r="G3013" i="23"/>
  <c r="I3013" i="23" s="1"/>
  <c r="G3047" i="23"/>
  <c r="I3047" i="23" s="1"/>
  <c r="G3062" i="23"/>
  <c r="I3062" i="23" s="1"/>
  <c r="G3125" i="23"/>
  <c r="I3125" i="23" s="1"/>
  <c r="G3205" i="23"/>
  <c r="I3205" i="23" s="1"/>
  <c r="G3221" i="23"/>
  <c r="I3221" i="23" s="1"/>
  <c r="G3478" i="23"/>
  <c r="I3478" i="23" s="1"/>
  <c r="G3538" i="23"/>
  <c r="I3538" i="23" s="1"/>
  <c r="A3552" i="23"/>
  <c r="G3552" i="23" s="1"/>
  <c r="G3649" i="23"/>
  <c r="I3649" i="23" s="1"/>
  <c r="G3680" i="23"/>
  <c r="I3680" i="23" s="1"/>
  <c r="G3761" i="23"/>
  <c r="I3761" i="23" s="1"/>
  <c r="G3775" i="23"/>
  <c r="I3775" i="23" s="1"/>
  <c r="G3807" i="23"/>
  <c r="I3807" i="23" s="1"/>
  <c r="G3824" i="23"/>
  <c r="I3824" i="23" s="1"/>
  <c r="G3873" i="23"/>
  <c r="I3873" i="23" s="1"/>
  <c r="G3965" i="23"/>
  <c r="I3965" i="23" s="1"/>
  <c r="G4077" i="23"/>
  <c r="I4077" i="23" s="1"/>
  <c r="G4092" i="23"/>
  <c r="I4092" i="23" s="1"/>
  <c r="G4155" i="23"/>
  <c r="I4155" i="23" s="1"/>
  <c r="G4172" i="23"/>
  <c r="I4172" i="23" s="1"/>
  <c r="G4188" i="23"/>
  <c r="I4188" i="23" s="1"/>
  <c r="G4235" i="23"/>
  <c r="I4235" i="23" s="1"/>
  <c r="G4269" i="23"/>
  <c r="I4269" i="23" s="1"/>
  <c r="G4299" i="23"/>
  <c r="I4299" i="23" s="1"/>
  <c r="G4412" i="23"/>
  <c r="I4412" i="23" s="1"/>
  <c r="G4462" i="23"/>
  <c r="I4462" i="23" s="1"/>
  <c r="G4605" i="23"/>
  <c r="I4605" i="23" s="1"/>
  <c r="G4622" i="23"/>
  <c r="I4622" i="23" s="1"/>
  <c r="G4638" i="23"/>
  <c r="I4638" i="23" s="1"/>
  <c r="G4652" i="23"/>
  <c r="I4652" i="23" s="1"/>
  <c r="G4685" i="23"/>
  <c r="I4685" i="23" s="1"/>
  <c r="G5019" i="23"/>
  <c r="I5019" i="23" s="1"/>
  <c r="G5035" i="23"/>
  <c r="I5035" i="23" s="1"/>
  <c r="G5068" i="23"/>
  <c r="I5068" i="23" s="1"/>
  <c r="G1174" i="58"/>
  <c r="G1789" i="58"/>
  <c r="G261" i="58"/>
  <c r="I261" i="58" s="1"/>
  <c r="G293" i="58"/>
  <c r="I293" i="58" s="1"/>
  <c r="G510" i="58"/>
  <c r="I510" i="58" s="1"/>
  <c r="G543" i="58"/>
  <c r="I543" i="58" s="1"/>
  <c r="G628" i="58"/>
  <c r="I628" i="58" s="1"/>
  <c r="G677" i="58"/>
  <c r="I677" i="58" s="1"/>
  <c r="G694" i="58"/>
  <c r="I694" i="58" s="1"/>
  <c r="G843" i="58"/>
  <c r="I843" i="58" s="1"/>
  <c r="G1903" i="58"/>
  <c r="I1903" i="58" s="1"/>
  <c r="G1920" i="58"/>
  <c r="I1920" i="58" s="1"/>
  <c r="G2154" i="58"/>
  <c r="I2154" i="58" s="1"/>
  <c r="G3021" i="58"/>
  <c r="I3021" i="58" s="1"/>
  <c r="G3038" i="58"/>
  <c r="I3038" i="58" s="1"/>
  <c r="G3155" i="58"/>
  <c r="I3155" i="58" s="1"/>
  <c r="G3187" i="58"/>
  <c r="I3187" i="58" s="1"/>
  <c r="G3235" i="58"/>
  <c r="I3235" i="58" s="1"/>
  <c r="G5058" i="58"/>
  <c r="I5058" i="58" s="1"/>
  <c r="G648" i="57"/>
  <c r="I648" i="57" s="1"/>
  <c r="G2319" i="57"/>
  <c r="I2319" i="57" s="1"/>
  <c r="G516" i="19"/>
  <c r="I516" i="19" s="1"/>
  <c r="G842" i="19"/>
  <c r="I842" i="19" s="1"/>
  <c r="I228" i="55"/>
  <c r="I337" i="55"/>
  <c r="I661" i="55"/>
  <c r="I338" i="56"/>
  <c r="I409" i="56"/>
  <c r="I660" i="56"/>
  <c r="C4103" i="23"/>
  <c r="C640" i="19"/>
  <c r="C3691" i="23"/>
  <c r="A3962" i="58"/>
  <c r="G3962" i="58" s="1"/>
  <c r="A1051" i="57"/>
  <c r="G1051" i="57" s="1"/>
  <c r="A641" i="57"/>
  <c r="G641" i="57" s="1"/>
  <c r="A3757" i="58"/>
  <c r="G3757" i="58" s="1"/>
  <c r="A3962" i="57"/>
  <c r="G3962" i="57" s="1"/>
  <c r="A3552" i="57"/>
  <c r="G3552" i="57" s="1"/>
  <c r="A3142" i="57"/>
  <c r="G3142" i="57" s="1"/>
  <c r="A231" i="57"/>
  <c r="A4577" i="58"/>
  <c r="G4577" i="58" s="1"/>
  <c r="A846" i="58"/>
  <c r="G846" i="58" s="1"/>
  <c r="A4987" i="57"/>
  <c r="G4987" i="57" s="1"/>
  <c r="A2937" i="58"/>
  <c r="G2937" i="58" s="1"/>
  <c r="A5192" i="23"/>
  <c r="G5192" i="23" s="1"/>
  <c r="A1871" i="23"/>
  <c r="G1871" i="23" s="1"/>
  <c r="A1871" i="58"/>
  <c r="G1871" i="58" s="1"/>
  <c r="A3347" i="57"/>
  <c r="A4372" i="57"/>
  <c r="G4372" i="57" s="1"/>
  <c r="A2527" i="23"/>
  <c r="G2527" i="23" s="1"/>
  <c r="A1256" i="58"/>
  <c r="G1256" i="58" s="1"/>
  <c r="A436" i="58"/>
  <c r="A2732" i="57"/>
  <c r="G2732" i="57" s="1"/>
  <c r="A2937" i="23"/>
  <c r="G2937" i="23" s="1"/>
  <c r="A4167" i="58"/>
  <c r="G4167" i="58" s="1"/>
  <c r="A1461" i="58"/>
  <c r="G1461" i="58" s="1"/>
  <c r="A5192" i="58"/>
  <c r="G5192" i="58" s="1"/>
  <c r="A2527" i="58"/>
  <c r="G2527" i="58" s="1"/>
  <c r="A1256" i="57"/>
  <c r="G1256" i="57" s="1"/>
  <c r="A3347" i="23"/>
  <c r="G3347" i="23" s="1"/>
  <c r="A2527" i="57"/>
  <c r="G2527" i="57" s="1"/>
  <c r="A2076" i="57"/>
  <c r="G2076" i="57" s="1"/>
  <c r="A2281" i="57"/>
  <c r="A2732" i="23"/>
  <c r="G2732" i="23" s="1"/>
  <c r="A4987" i="58"/>
  <c r="G4987" i="58" s="1"/>
  <c r="A4372" i="58"/>
  <c r="G4372" i="58" s="1"/>
  <c r="A3142" i="58"/>
  <c r="G3142" i="58" s="1"/>
  <c r="A1666" i="57"/>
  <c r="G1666" i="57" s="1"/>
  <c r="A4577" i="23"/>
  <c r="G4577" i="23" s="1"/>
  <c r="A3962" i="23"/>
  <c r="G3962" i="23" s="1"/>
  <c r="A641" i="23"/>
  <c r="G641" i="23" s="1"/>
  <c r="C210" i="19"/>
  <c r="G338" i="19"/>
  <c r="I338" i="19" s="1"/>
  <c r="G368" i="19"/>
  <c r="I368" i="19" s="1"/>
  <c r="G518" i="19"/>
  <c r="I518" i="19" s="1"/>
  <c r="G697" i="19"/>
  <c r="I697" i="19" s="1"/>
  <c r="C892" i="19"/>
  <c r="I230" i="55"/>
  <c r="I692" i="55"/>
  <c r="I804" i="55"/>
  <c r="I228" i="56"/>
  <c r="I368" i="56"/>
  <c r="I548" i="56"/>
  <c r="I914" i="56"/>
  <c r="G20" i="23"/>
  <c r="I20" i="23" s="1"/>
  <c r="G38" i="23"/>
  <c r="I38" i="23" s="1"/>
  <c r="G56" i="23"/>
  <c r="I56" i="23" s="1"/>
  <c r="G96" i="23"/>
  <c r="I96" i="23" s="1"/>
  <c r="G119" i="23"/>
  <c r="I119" i="23" s="1"/>
  <c r="G76" i="23"/>
  <c r="I76" i="23" s="1"/>
  <c r="G133" i="23"/>
  <c r="I133" i="23" s="1"/>
  <c r="G263" i="23"/>
  <c r="I263" i="23" s="1"/>
  <c r="G279" i="23"/>
  <c r="I279" i="23" s="1"/>
  <c r="G327" i="23"/>
  <c r="I327" i="23" s="1"/>
  <c r="G343" i="23"/>
  <c r="I343" i="23" s="1"/>
  <c r="G421" i="23"/>
  <c r="I421" i="23" s="1"/>
  <c r="G467" i="23"/>
  <c r="I467" i="23" s="1"/>
  <c r="G511" i="23"/>
  <c r="I511" i="23" s="1"/>
  <c r="G635" i="23"/>
  <c r="I635" i="23" s="1"/>
  <c r="G667" i="23"/>
  <c r="I667" i="23" s="1"/>
  <c r="G743" i="23"/>
  <c r="I743" i="23" s="1"/>
  <c r="G759" i="23"/>
  <c r="I759" i="23" s="1"/>
  <c r="G837" i="23"/>
  <c r="I837" i="23" s="1"/>
  <c r="G852" i="23"/>
  <c r="I852" i="23" s="1"/>
  <c r="G868" i="23"/>
  <c r="I868" i="23" s="1"/>
  <c r="G1041" i="23"/>
  <c r="I1041" i="23" s="1"/>
  <c r="G1072" i="23"/>
  <c r="I1072" i="23" s="1"/>
  <c r="G1150" i="23"/>
  <c r="I1150" i="23" s="1"/>
  <c r="G1166" i="23"/>
  <c r="I1166" i="23" s="1"/>
  <c r="G1181" i="23"/>
  <c r="I1181" i="23" s="1"/>
  <c r="G1328" i="23"/>
  <c r="I1328" i="23" s="1"/>
  <c r="G1344" i="23"/>
  <c r="I1344" i="23" s="1"/>
  <c r="G1361" i="23"/>
  <c r="I1361" i="23" s="1"/>
  <c r="G1376" i="23"/>
  <c r="I1376" i="23" s="1"/>
  <c r="G1669" i="23"/>
  <c r="I1669" i="23" s="1"/>
  <c r="G1686" i="23"/>
  <c r="I1686" i="23" s="1"/>
  <c r="G1702" i="23"/>
  <c r="I1702" i="23" s="1"/>
  <c r="G1718" i="23"/>
  <c r="I1718" i="23" s="1"/>
  <c r="G2081" i="23"/>
  <c r="I2081" i="23" s="1"/>
  <c r="G2145" i="23"/>
  <c r="I2145" i="23" s="1"/>
  <c r="G2161" i="23"/>
  <c r="I2161" i="23" s="1"/>
  <c r="G2177" i="23"/>
  <c r="I2177" i="23" s="1"/>
  <c r="G2193" i="23"/>
  <c r="I2193" i="23" s="1"/>
  <c r="G2335" i="23"/>
  <c r="I2335" i="23" s="1"/>
  <c r="G2566" i="23"/>
  <c r="I2566" i="23" s="1"/>
  <c r="G2632" i="23"/>
  <c r="I2632" i="23" s="1"/>
  <c r="G2647" i="23"/>
  <c r="I2647" i="23" s="1"/>
  <c r="G2724" i="23"/>
  <c r="I2724" i="23" s="1"/>
  <c r="G2740" i="23"/>
  <c r="I2740" i="23" s="1"/>
  <c r="G2756" i="23"/>
  <c r="I2756" i="23" s="1"/>
  <c r="G2772" i="23"/>
  <c r="I2772" i="23" s="1"/>
  <c r="G2965" i="23"/>
  <c r="I2965" i="23" s="1"/>
  <c r="G3032" i="23"/>
  <c r="I3032" i="23" s="1"/>
  <c r="G3048" i="23"/>
  <c r="I3048" i="23" s="1"/>
  <c r="G3063" i="23"/>
  <c r="I3063" i="23" s="1"/>
  <c r="G3190" i="23"/>
  <c r="I3190" i="23" s="1"/>
  <c r="G3447" i="23"/>
  <c r="I3447" i="23" s="1"/>
  <c r="G3463" i="23"/>
  <c r="I3463" i="23" s="1"/>
  <c r="G3665" i="23"/>
  <c r="I3665" i="23" s="1"/>
  <c r="G3745" i="23"/>
  <c r="I3745" i="23" s="1"/>
  <c r="G3792" i="23"/>
  <c r="I3792" i="23" s="1"/>
  <c r="G3859" i="23"/>
  <c r="I3859" i="23" s="1"/>
  <c r="G3952" i="23"/>
  <c r="I3952" i="23" s="1"/>
  <c r="G4063" i="23"/>
  <c r="I4063" i="23" s="1"/>
  <c r="G4078" i="23"/>
  <c r="I4078" i="23" s="1"/>
  <c r="G4093" i="23"/>
  <c r="I4093" i="23" s="1"/>
  <c r="G4156" i="23"/>
  <c r="I4156" i="23" s="1"/>
  <c r="G4173" i="23"/>
  <c r="I4173" i="23" s="1"/>
  <c r="G4205" i="23"/>
  <c r="I4205" i="23" s="1"/>
  <c r="G4236" i="23"/>
  <c r="I4236" i="23" s="1"/>
  <c r="G4253" i="23"/>
  <c r="I4253" i="23" s="1"/>
  <c r="G4300" i="23"/>
  <c r="I4300" i="23" s="1"/>
  <c r="G4573" i="23"/>
  <c r="I4573" i="23" s="1"/>
  <c r="G4590" i="23"/>
  <c r="I4590" i="23" s="1"/>
  <c r="G4606" i="23"/>
  <c r="I4606" i="23" s="1"/>
  <c r="G4623" i="23"/>
  <c r="I4623" i="23" s="1"/>
  <c r="A641" i="58"/>
  <c r="G641" i="58" s="1"/>
  <c r="G278" i="58"/>
  <c r="I278" i="58" s="1"/>
  <c r="G310" i="58"/>
  <c r="I310" i="58" s="1"/>
  <c r="G327" i="58"/>
  <c r="I327" i="58" s="1"/>
  <c r="G342" i="58"/>
  <c r="I342" i="58" s="1"/>
  <c r="G1178" i="58"/>
  <c r="I1178" i="58" s="1"/>
  <c r="G1245" i="58"/>
  <c r="I1245" i="58" s="1"/>
  <c r="G1296" i="58"/>
  <c r="I1296" i="58" s="1"/>
  <c r="G1312" i="58"/>
  <c r="I1312" i="58" s="1"/>
  <c r="G1785" i="58"/>
  <c r="I1785" i="58" s="1"/>
  <c r="G2956" i="58"/>
  <c r="I2956" i="58" s="1"/>
  <c r="G2972" i="58"/>
  <c r="I2972" i="58" s="1"/>
  <c r="G4456" i="58"/>
  <c r="I4456" i="58" s="1"/>
  <c r="G4504" i="58"/>
  <c r="I4504" i="58" s="1"/>
  <c r="G2286" i="57"/>
  <c r="I2286" i="57" s="1"/>
  <c r="G3554" i="23"/>
  <c r="I3554" i="23" s="1"/>
  <c r="G3570" i="23"/>
  <c r="I3570" i="23" s="1"/>
  <c r="G3586" i="23"/>
  <c r="I3586" i="23" s="1"/>
  <c r="G3602" i="23"/>
  <c r="I3602" i="23" s="1"/>
  <c r="G3633" i="23"/>
  <c r="I3633" i="23" s="1"/>
  <c r="G3666" i="23"/>
  <c r="I3666" i="23" s="1"/>
  <c r="G3682" i="23"/>
  <c r="I3682" i="23" s="1"/>
  <c r="G3777" i="23"/>
  <c r="I3777" i="23" s="1"/>
  <c r="G3843" i="23"/>
  <c r="I3843" i="23" s="1"/>
  <c r="G3860" i="23"/>
  <c r="I3860" i="23" s="1"/>
  <c r="G4047" i="23"/>
  <c r="I4047" i="23" s="1"/>
  <c r="G4079" i="23"/>
  <c r="I4079" i="23" s="1"/>
  <c r="G4094" i="23"/>
  <c r="I4094" i="23" s="1"/>
  <c r="G4190" i="23"/>
  <c r="I4190" i="23" s="1"/>
  <c r="G4206" i="23"/>
  <c r="I4206" i="23" s="1"/>
  <c r="G4237" i="23"/>
  <c r="I4237" i="23" s="1"/>
  <c r="G4271" i="23"/>
  <c r="I4271" i="23" s="1"/>
  <c r="G5277" i="23"/>
  <c r="I5277" i="23" s="1"/>
  <c r="G5294" i="23"/>
  <c r="I5294" i="23" s="1"/>
  <c r="G215" i="58"/>
  <c r="I215" i="58" s="1"/>
  <c r="G232" i="58"/>
  <c r="I232" i="58" s="1"/>
  <c r="G263" i="58"/>
  <c r="I263" i="58" s="1"/>
  <c r="G311" i="58"/>
  <c r="I311" i="58" s="1"/>
  <c r="G328" i="58"/>
  <c r="I328" i="58" s="1"/>
  <c r="G462" i="58"/>
  <c r="I462" i="58" s="1"/>
  <c r="G495" i="58"/>
  <c r="I495" i="58" s="1"/>
  <c r="G2089" i="58"/>
  <c r="I2089" i="58" s="1"/>
  <c r="G3874" i="58"/>
  <c r="I3874" i="58" s="1"/>
  <c r="G4075" i="58"/>
  <c r="I4075" i="58" s="1"/>
  <c r="G4472" i="58"/>
  <c r="I4472" i="58" s="1"/>
  <c r="G82" i="23"/>
  <c r="I82" i="23" s="1"/>
  <c r="G280" i="23"/>
  <c r="I280" i="23" s="1"/>
  <c r="G760" i="23"/>
  <c r="I760" i="23" s="1"/>
  <c r="G838" i="23"/>
  <c r="I838" i="23" s="1"/>
  <c r="G869" i="23"/>
  <c r="I869" i="23" s="1"/>
  <c r="G965" i="23"/>
  <c r="I965" i="23" s="1"/>
  <c r="G1057" i="23"/>
  <c r="I1057" i="23" s="1"/>
  <c r="G1104" i="23"/>
  <c r="I1104" i="23" s="1"/>
  <c r="G1312" i="23"/>
  <c r="I1312" i="23" s="1"/>
  <c r="G1345" i="23"/>
  <c r="I1345" i="23" s="1"/>
  <c r="G1362" i="23"/>
  <c r="I1362" i="23" s="1"/>
  <c r="G1734" i="23"/>
  <c r="I1734" i="23" s="1"/>
  <c r="G1956" i="23"/>
  <c r="I1956" i="23" s="1"/>
  <c r="G1988" i="23"/>
  <c r="I1988" i="23" s="1"/>
  <c r="G2162" i="23"/>
  <c r="I2162" i="23" s="1"/>
  <c r="G2194" i="23"/>
  <c r="I2194" i="23" s="1"/>
  <c r="G2336" i="23"/>
  <c r="I2336" i="23" s="1"/>
  <c r="G2725" i="23"/>
  <c r="I2725" i="23" s="1"/>
  <c r="G2757" i="23"/>
  <c r="I2757" i="23" s="1"/>
  <c r="G3015" i="23"/>
  <c r="I3015" i="23" s="1"/>
  <c r="G3049" i="23"/>
  <c r="I3049" i="23" s="1"/>
  <c r="G3414" i="23"/>
  <c r="I3414" i="23" s="1"/>
  <c r="BO14" i="14"/>
  <c r="AJ14" i="14"/>
  <c r="A3384" i="58"/>
  <c r="G3384" i="58" s="1"/>
  <c r="A4204" i="58"/>
  <c r="G4204" i="58" s="1"/>
  <c r="A5024" i="57"/>
  <c r="G5024" i="57" s="1"/>
  <c r="A4614" i="58"/>
  <c r="G4614" i="58" s="1"/>
  <c r="A2769" i="58"/>
  <c r="G2769" i="58" s="1"/>
  <c r="A63" i="58"/>
  <c r="G63" i="58" s="1"/>
  <c r="A3999" i="58"/>
  <c r="G3999" i="58" s="1"/>
  <c r="A1908" i="58"/>
  <c r="G1908" i="58" s="1"/>
  <c r="A3384" i="23"/>
  <c r="A1293" i="23"/>
  <c r="A3794" i="57"/>
  <c r="G3794" i="57" s="1"/>
  <c r="A1498" i="23"/>
  <c r="A4819" i="57"/>
  <c r="G4819" i="57" s="1"/>
  <c r="A5229" i="23"/>
  <c r="G5229" i="23" s="1"/>
  <c r="A473" i="57"/>
  <c r="G473" i="57" s="1"/>
  <c r="A2974" i="58"/>
  <c r="G2974" i="58" s="1"/>
  <c r="A1703" i="57"/>
  <c r="G1703" i="57" s="1"/>
  <c r="A3794" i="23"/>
  <c r="A2769" i="23"/>
  <c r="A2564" i="57"/>
  <c r="G2564" i="57" s="1"/>
  <c r="A2113" i="57"/>
  <c r="G2113" i="57" s="1"/>
  <c r="A1293" i="58"/>
  <c r="G1293" i="58" s="1"/>
  <c r="A3179" i="58"/>
  <c r="G3179" i="58" s="1"/>
  <c r="A678" i="58"/>
  <c r="G678" i="58" s="1"/>
  <c r="A1908" i="57"/>
  <c r="G1908" i="57" s="1"/>
  <c r="A268" i="57"/>
  <c r="A5229" i="57"/>
  <c r="G5229" i="57" s="1"/>
  <c r="A2564" i="58"/>
  <c r="G2564" i="58" s="1"/>
  <c r="A678" i="57"/>
  <c r="G678" i="57" s="1"/>
  <c r="A2564" i="23"/>
  <c r="A3794" i="58"/>
  <c r="G3794" i="58" s="1"/>
  <c r="A268" i="58"/>
  <c r="A1088" i="57"/>
  <c r="G1088" i="57" s="1"/>
  <c r="A63" i="57"/>
  <c r="G63" i="57" s="1"/>
  <c r="A4409" i="57"/>
  <c r="G4409" i="57" s="1"/>
  <c r="A4409" i="23"/>
  <c r="G445" i="19"/>
  <c r="I445" i="19" s="1"/>
  <c r="I230" i="56"/>
  <c r="G218" i="23"/>
  <c r="I218" i="23" s="1"/>
  <c r="G312" i="23"/>
  <c r="I312" i="23" s="1"/>
  <c r="G934" i="23"/>
  <c r="I934" i="23" s="1"/>
  <c r="G966" i="23"/>
  <c r="I966" i="23" s="1"/>
  <c r="G1043" i="23"/>
  <c r="I1043" i="23" s="1"/>
  <c r="G1058" i="23"/>
  <c r="I1058" i="23" s="1"/>
  <c r="G1074" i="23"/>
  <c r="I1074" i="23" s="1"/>
  <c r="G1089" i="23"/>
  <c r="I1089" i="23" s="1"/>
  <c r="G1297" i="23"/>
  <c r="I1297" i="23" s="1"/>
  <c r="G1797" i="23"/>
  <c r="I1797" i="23" s="1"/>
  <c r="G1892" i="23"/>
  <c r="I1892" i="23" s="1"/>
  <c r="A1908" i="23"/>
  <c r="G1940" i="23"/>
  <c r="I1940" i="23" s="1"/>
  <c r="G2083" i="23"/>
  <c r="I2083" i="23" s="1"/>
  <c r="G2099" i="23"/>
  <c r="I2099" i="23" s="1"/>
  <c r="G2115" i="23"/>
  <c r="I2115" i="23" s="1"/>
  <c r="G2130" i="23"/>
  <c r="I2130" i="23" s="1"/>
  <c r="G2147" i="23"/>
  <c r="I2147" i="23" s="1"/>
  <c r="G2272" i="23"/>
  <c r="I2272" i="23" s="1"/>
  <c r="G2385" i="23"/>
  <c r="I2385" i="23" s="1"/>
  <c r="G2401" i="23"/>
  <c r="I2401" i="23" s="1"/>
  <c r="G2584" i="23"/>
  <c r="I2584" i="23" s="1"/>
  <c r="G2726" i="23"/>
  <c r="I2726" i="23" s="1"/>
  <c r="G2758" i="23"/>
  <c r="I2758" i="23" s="1"/>
  <c r="G3016" i="23"/>
  <c r="I3016" i="23" s="1"/>
  <c r="G3160" i="23"/>
  <c r="I3160" i="23" s="1"/>
  <c r="G3175" i="23"/>
  <c r="I3175" i="23" s="1"/>
  <c r="G3465" i="23"/>
  <c r="I3465" i="23" s="1"/>
  <c r="G3555" i="23"/>
  <c r="I3555" i="23" s="1"/>
  <c r="G3571" i="23"/>
  <c r="I3571" i="23" s="1"/>
  <c r="G3603" i="23"/>
  <c r="I3603" i="23" s="1"/>
  <c r="G3635" i="23"/>
  <c r="I3635" i="23" s="1"/>
  <c r="G3651" i="23"/>
  <c r="I3651" i="23" s="1"/>
  <c r="G3747" i="23"/>
  <c r="I3747" i="23" s="1"/>
  <c r="G3795" i="23"/>
  <c r="I3795" i="23" s="1"/>
  <c r="G3810" i="23"/>
  <c r="I3810" i="23" s="1"/>
  <c r="C3897" i="23"/>
  <c r="G4048" i="23"/>
  <c r="I4048" i="23" s="1"/>
  <c r="G4495" i="23"/>
  <c r="G5228" i="23"/>
  <c r="I5228" i="23" s="1"/>
  <c r="G2724" i="58"/>
  <c r="I2724" i="58" s="1"/>
  <c r="G2775" i="58"/>
  <c r="I2775" i="58" s="1"/>
  <c r="G2942" i="58"/>
  <c r="I2942" i="58" s="1"/>
  <c r="G4611" i="57"/>
  <c r="I4611" i="57" s="1"/>
  <c r="G192" i="19"/>
  <c r="I192" i="19" s="1"/>
  <c r="G266" i="19"/>
  <c r="I266" i="19" s="1"/>
  <c r="I764" i="55"/>
  <c r="I85" i="56"/>
  <c r="I301" i="56"/>
  <c r="I692" i="56"/>
  <c r="I733" i="56"/>
  <c r="G235" i="23"/>
  <c r="I235" i="23" s="1"/>
  <c r="G298" i="23"/>
  <c r="I298" i="23" s="1"/>
  <c r="G330" i="23"/>
  <c r="I330" i="23" s="1"/>
  <c r="G346" i="23"/>
  <c r="I346" i="23" s="1"/>
  <c r="G483" i="23"/>
  <c r="I483" i="23" s="1"/>
  <c r="G500" i="23"/>
  <c r="I500" i="23" s="1"/>
  <c r="G514" i="23"/>
  <c r="I514" i="23" s="1"/>
  <c r="G530" i="23"/>
  <c r="G714" i="23"/>
  <c r="I714" i="23" s="1"/>
  <c r="G746" i="23"/>
  <c r="I746" i="23" s="1"/>
  <c r="G762" i="23"/>
  <c r="I762" i="23" s="1"/>
  <c r="G886" i="23"/>
  <c r="I886" i="23" s="1"/>
  <c r="G902" i="23"/>
  <c r="I902" i="23" s="1"/>
  <c r="G1044" i="23"/>
  <c r="I1044" i="23" s="1"/>
  <c r="G1075" i="23"/>
  <c r="I1075" i="23" s="1"/>
  <c r="G1090" i="23"/>
  <c r="I1090" i="23" s="1"/>
  <c r="G1136" i="23"/>
  <c r="I1136" i="23" s="1"/>
  <c r="G1153" i="23"/>
  <c r="I1153" i="23" s="1"/>
  <c r="G1169" i="23"/>
  <c r="I1169" i="23" s="1"/>
  <c r="G1281" i="23"/>
  <c r="I1281" i="23" s="1"/>
  <c r="G1298" i="23"/>
  <c r="I1298" i="23" s="1"/>
  <c r="G1314" i="23"/>
  <c r="I1314" i="23" s="1"/>
  <c r="G1782" i="23"/>
  <c r="I1782" i="23" s="1"/>
  <c r="G1861" i="23"/>
  <c r="I1861" i="23" s="1"/>
  <c r="C2011" i="23"/>
  <c r="G2067" i="23"/>
  <c r="I2067" i="23" s="1"/>
  <c r="G2131" i="23"/>
  <c r="I2131" i="23" s="1"/>
  <c r="G2552" i="23"/>
  <c r="I2552" i="23" s="1"/>
  <c r="G2919" i="23"/>
  <c r="I2919" i="23" s="1"/>
  <c r="G2935" i="23"/>
  <c r="I2935" i="23" s="1"/>
  <c r="G2984" i="23"/>
  <c r="I2984" i="23" s="1"/>
  <c r="G3001" i="23"/>
  <c r="I3001" i="23" s="1"/>
  <c r="G3129" i="23"/>
  <c r="I3129" i="23" s="1"/>
  <c r="G3241" i="23"/>
  <c r="I3241" i="23" s="1"/>
  <c r="G3256" i="23"/>
  <c r="I3256" i="23" s="1"/>
  <c r="G3332" i="23"/>
  <c r="I3332" i="23" s="1"/>
  <c r="G3382" i="23"/>
  <c r="I3382" i="23" s="1"/>
  <c r="G3433" i="23"/>
  <c r="I3433" i="23" s="1"/>
  <c r="G3541" i="23"/>
  <c r="I3541" i="23" s="1"/>
  <c r="G3556" i="23"/>
  <c r="I3556" i="23" s="1"/>
  <c r="G3572" i="23"/>
  <c r="I3572" i="23" s="1"/>
  <c r="G3588" i="23"/>
  <c r="I3588" i="23" s="1"/>
  <c r="G3604" i="23"/>
  <c r="I3604" i="23" s="1"/>
  <c r="G3619" i="23"/>
  <c r="I3619" i="23" s="1"/>
  <c r="G3636" i="23"/>
  <c r="I3636" i="23" s="1"/>
  <c r="G3668" i="23"/>
  <c r="I3668" i="23" s="1"/>
  <c r="G3877" i="23"/>
  <c r="I3877" i="23" s="1"/>
  <c r="G3969" i="23"/>
  <c r="I3969" i="23" s="1"/>
  <c r="G4049" i="23"/>
  <c r="I4049" i="23" s="1"/>
  <c r="G4065" i="23"/>
  <c r="I4065" i="23" s="1"/>
  <c r="G4366" i="23"/>
  <c r="I4366" i="23" s="1"/>
  <c r="G4467" i="23"/>
  <c r="I4467" i="23" s="1"/>
  <c r="G4560" i="23"/>
  <c r="I4560" i="23" s="1"/>
  <c r="G4576" i="23"/>
  <c r="I4576" i="23" s="1"/>
  <c r="G4674" i="23"/>
  <c r="I4674" i="23" s="1"/>
  <c r="G4689" i="23"/>
  <c r="I4689" i="23" s="1"/>
  <c r="G5181" i="23"/>
  <c r="I5181" i="23" s="1"/>
  <c r="G5214" i="23"/>
  <c r="I5214" i="23" s="1"/>
  <c r="G5246" i="23"/>
  <c r="I5246" i="23" s="1"/>
  <c r="G84" i="58"/>
  <c r="I84" i="58" s="1"/>
  <c r="G1148" i="58"/>
  <c r="I1148" i="58" s="1"/>
  <c r="G1725" i="58"/>
  <c r="I1725" i="58" s="1"/>
  <c r="G2759" i="58"/>
  <c r="I2759" i="58" s="1"/>
  <c r="G3587" i="23"/>
  <c r="I3587" i="23" s="1"/>
  <c r="G3618" i="23"/>
  <c r="I3618" i="23" s="1"/>
  <c r="G3667" i="23"/>
  <c r="I3667" i="23" s="1"/>
  <c r="G3844" i="23"/>
  <c r="I3844" i="23" s="1"/>
  <c r="G3985" i="23"/>
  <c r="I3985" i="23" s="1"/>
  <c r="G5213" i="23"/>
  <c r="I5213" i="23" s="1"/>
  <c r="G5261" i="23"/>
  <c r="I5261" i="23" s="1"/>
  <c r="G344" i="58"/>
  <c r="I344" i="58" s="1"/>
  <c r="G4359" i="57"/>
  <c r="I4359" i="57" s="1"/>
  <c r="I86" i="55"/>
  <c r="C138" i="19"/>
  <c r="G625" i="19"/>
  <c r="I625" i="19" s="1"/>
  <c r="C749" i="19"/>
  <c r="G876" i="19"/>
  <c r="I876" i="19" s="1"/>
  <c r="I480" i="55"/>
  <c r="I552" i="55"/>
  <c r="I625" i="55"/>
  <c r="I877" i="55"/>
  <c r="C316" i="19"/>
  <c r="G626" i="19"/>
  <c r="I626" i="19" s="1"/>
  <c r="G804" i="19"/>
  <c r="I804" i="19" s="1"/>
  <c r="G877" i="19"/>
  <c r="I877" i="19" s="1"/>
  <c r="I192" i="55"/>
  <c r="I301" i="55"/>
  <c r="I626" i="55"/>
  <c r="I836" i="55"/>
  <c r="I116" i="56"/>
  <c r="I188" i="56"/>
  <c r="I804" i="56"/>
  <c r="G220" i="23"/>
  <c r="I220" i="23" s="1"/>
  <c r="G315" i="23"/>
  <c r="I315" i="23" s="1"/>
  <c r="G470" i="23"/>
  <c r="I470" i="23" s="1"/>
  <c r="G501" i="23"/>
  <c r="I501" i="23" s="1"/>
  <c r="G515" i="23"/>
  <c r="I515" i="23" s="1"/>
  <c r="G639" i="23"/>
  <c r="I639" i="23" s="1"/>
  <c r="G920" i="23"/>
  <c r="I920" i="23" s="1"/>
  <c r="G952" i="23"/>
  <c r="I952" i="23" s="1"/>
  <c r="G1299" i="23"/>
  <c r="I1299" i="23" s="1"/>
  <c r="G1487" i="23"/>
  <c r="I1487" i="23" s="1"/>
  <c r="G1503" i="23"/>
  <c r="I1503" i="23" s="1"/>
  <c r="G1533" i="23"/>
  <c r="I1533" i="23" s="1"/>
  <c r="G1706" i="23"/>
  <c r="I1706" i="23" s="1"/>
  <c r="G2536" i="23"/>
  <c r="I2536" i="23" s="1"/>
  <c r="G2952" i="23"/>
  <c r="I2952" i="23" s="1"/>
  <c r="G3417" i="23"/>
  <c r="I3417" i="23" s="1"/>
  <c r="G3557" i="23"/>
  <c r="I3557" i="23" s="1"/>
  <c r="G3573" i="23"/>
  <c r="I3573" i="23" s="1"/>
  <c r="G3620" i="23"/>
  <c r="I3620" i="23" s="1"/>
  <c r="G3637" i="23"/>
  <c r="I3637" i="23" s="1"/>
  <c r="G3653" i="23"/>
  <c r="I3653" i="23" s="1"/>
  <c r="G4450" i="23"/>
  <c r="I4450" i="23" s="1"/>
  <c r="G4627" i="23"/>
  <c r="I4627" i="23" s="1"/>
  <c r="C5126" i="23"/>
  <c r="G5182" i="23"/>
  <c r="I5182" i="23" s="1"/>
  <c r="G5198" i="23"/>
  <c r="I5198" i="23" s="1"/>
  <c r="G281" i="58"/>
  <c r="I281" i="58" s="1"/>
  <c r="G898" i="58"/>
  <c r="I898" i="58" s="1"/>
  <c r="G1317" i="58"/>
  <c r="I1317" i="58" s="1"/>
  <c r="G2310" i="58"/>
  <c r="I2310" i="58" s="1"/>
  <c r="G2526" i="58"/>
  <c r="I2526" i="58" s="1"/>
  <c r="G1376" i="57"/>
  <c r="I1376" i="57" s="1"/>
  <c r="G251" i="23"/>
  <c r="I251" i="23" s="1"/>
  <c r="G267" i="23"/>
  <c r="I267" i="23" s="1"/>
  <c r="G484" i="23"/>
  <c r="I484" i="23" s="1"/>
  <c r="G730" i="23"/>
  <c r="I730" i="23" s="1"/>
  <c r="G936" i="23"/>
  <c r="I936" i="23" s="1"/>
  <c r="G968" i="23"/>
  <c r="I968" i="23" s="1"/>
  <c r="G1282" i="23"/>
  <c r="I1282" i="23" s="1"/>
  <c r="G1456" i="23"/>
  <c r="I1456" i="23" s="1"/>
  <c r="G1517" i="23"/>
  <c r="I1517" i="23" s="1"/>
  <c r="G1548" i="23"/>
  <c r="I1548" i="23" s="1"/>
  <c r="G1580" i="23"/>
  <c r="I1580" i="23" s="1"/>
  <c r="G1690" i="23"/>
  <c r="I1690" i="23" s="1"/>
  <c r="G1925" i="23"/>
  <c r="I1925" i="23" s="1"/>
  <c r="G2603" i="23"/>
  <c r="I2603" i="23" s="1"/>
  <c r="G3227" i="23"/>
  <c r="I3227" i="23" s="1"/>
  <c r="G3542" i="23"/>
  <c r="I3542" i="23" s="1"/>
  <c r="A4056" i="57"/>
  <c r="G4056" i="57" s="1"/>
  <c r="A5081" i="58"/>
  <c r="G5081" i="58" s="1"/>
  <c r="A940" i="57"/>
  <c r="G940" i="57" s="1"/>
  <c r="A1350" i="57"/>
  <c r="G1350" i="57" s="1"/>
  <c r="A4671" i="58"/>
  <c r="G4671" i="58" s="1"/>
  <c r="A5081" i="23"/>
  <c r="G5081" i="23" s="1"/>
  <c r="A2826" i="57"/>
  <c r="G2826" i="57" s="1"/>
  <c r="A2375" i="57"/>
  <c r="G2375" i="57" s="1"/>
  <c r="A2375" i="23"/>
  <c r="G2375" i="23" s="1"/>
  <c r="A2826" i="23"/>
  <c r="G2826" i="23" s="1"/>
  <c r="A735" i="58"/>
  <c r="G735" i="58" s="1"/>
  <c r="A2621" i="23"/>
  <c r="G2621" i="23" s="1"/>
  <c r="A1555" i="58"/>
  <c r="G1555" i="58" s="1"/>
  <c r="A3646" i="57"/>
  <c r="G3646" i="57" s="1"/>
  <c r="G194" i="19"/>
  <c r="I194" i="19" s="1"/>
  <c r="G552" i="19"/>
  <c r="I552" i="19" s="1"/>
  <c r="G805" i="19"/>
  <c r="I805" i="19" s="1"/>
  <c r="I373" i="56"/>
  <c r="I552" i="56"/>
  <c r="I805" i="56"/>
  <c r="G25" i="23"/>
  <c r="I25" i="23" s="1"/>
  <c r="G44" i="23"/>
  <c r="I44" i="23" s="1"/>
  <c r="G61" i="23"/>
  <c r="I61" i="23" s="1"/>
  <c r="G80" i="23"/>
  <c r="I80" i="23" s="1"/>
  <c r="G103" i="23"/>
  <c r="I103" i="23" s="1"/>
  <c r="G125" i="23"/>
  <c r="I125" i="23" s="1"/>
  <c r="G100" i="23"/>
  <c r="I100" i="23" s="1"/>
  <c r="G138" i="23"/>
  <c r="I138" i="23" s="1"/>
  <c r="G155" i="23"/>
  <c r="I155" i="23" s="1"/>
  <c r="A26" i="23"/>
  <c r="G221" i="23"/>
  <c r="I221" i="23" s="1"/>
  <c r="G252" i="23"/>
  <c r="I252" i="23" s="1"/>
  <c r="A268" i="23"/>
  <c r="G485" i="23"/>
  <c r="I485" i="23" s="1"/>
  <c r="G502" i="23"/>
  <c r="I502" i="23" s="1"/>
  <c r="G516" i="23"/>
  <c r="I516" i="23" s="1"/>
  <c r="G655" i="23"/>
  <c r="I655" i="23" s="1"/>
  <c r="G748" i="23"/>
  <c r="I748" i="23" s="1"/>
  <c r="G888" i="23"/>
  <c r="I888" i="23" s="1"/>
  <c r="G904" i="23"/>
  <c r="I904" i="23" s="1"/>
  <c r="G969" i="23"/>
  <c r="G1060" i="23"/>
  <c r="I1060" i="23" s="1"/>
  <c r="G1250" i="23"/>
  <c r="I1250" i="23" s="1"/>
  <c r="G1266" i="23"/>
  <c r="I1266" i="23" s="1"/>
  <c r="G1283" i="23"/>
  <c r="I1283" i="23" s="1"/>
  <c r="G1518" i="23"/>
  <c r="I1518" i="23" s="1"/>
  <c r="G1534" i="23"/>
  <c r="I1534" i="23" s="1"/>
  <c r="G1549" i="23"/>
  <c r="I1549" i="23" s="1"/>
  <c r="G1565" i="23"/>
  <c r="I1565" i="23" s="1"/>
  <c r="G1581" i="23"/>
  <c r="I1581" i="23" s="1"/>
  <c r="G1674" i="23"/>
  <c r="I1674" i="23" s="1"/>
  <c r="G1691" i="23"/>
  <c r="I1691" i="23" s="1"/>
  <c r="G1926" i="23"/>
  <c r="I1926" i="23" s="1"/>
  <c r="G1960" i="23"/>
  <c r="I1960" i="23" s="1"/>
  <c r="G1976" i="23"/>
  <c r="I1976" i="23" s="1"/>
  <c r="G1992" i="23"/>
  <c r="I1992" i="23" s="1"/>
  <c r="G2086" i="23"/>
  <c r="I2086" i="23" s="1"/>
  <c r="G2102" i="23"/>
  <c r="I2102" i="23" s="1"/>
  <c r="G2118" i="23"/>
  <c r="I2118" i="23" s="1"/>
  <c r="G2324" i="23"/>
  <c r="I2324" i="23" s="1"/>
  <c r="G2921" i="23"/>
  <c r="I2921" i="23" s="1"/>
  <c r="G2938" i="23"/>
  <c r="I2938" i="23" s="1"/>
  <c r="G3020" i="23"/>
  <c r="I3020" i="23" s="1"/>
  <c r="G3037" i="23"/>
  <c r="I3037" i="23" s="1"/>
  <c r="G3053" i="23"/>
  <c r="I3053" i="23" s="1"/>
  <c r="G3243" i="23"/>
  <c r="I3243" i="23" s="1"/>
  <c r="G3258" i="23"/>
  <c r="I3258" i="23" s="1"/>
  <c r="G3272" i="23"/>
  <c r="I3272" i="23" s="1"/>
  <c r="G3334" i="23"/>
  <c r="I3334" i="23" s="1"/>
  <c r="G3351" i="23"/>
  <c r="I3351" i="23" s="1"/>
  <c r="G3368" i="23"/>
  <c r="I3368" i="23" s="1"/>
  <c r="G3385" i="23"/>
  <c r="I3385" i="23" s="1"/>
  <c r="G3401" i="23"/>
  <c r="I3401" i="23" s="1"/>
  <c r="G3418" i="23"/>
  <c r="I3418" i="23" s="1"/>
  <c r="G3435" i="23"/>
  <c r="I3435" i="23" s="1"/>
  <c r="G3543" i="23"/>
  <c r="I3543" i="23" s="1"/>
  <c r="G3558" i="23"/>
  <c r="I3558" i="23" s="1"/>
  <c r="G3574" i="23"/>
  <c r="I3574" i="23" s="1"/>
  <c r="G3621" i="23"/>
  <c r="I3621" i="23" s="1"/>
  <c r="G3988" i="23"/>
  <c r="I3988" i="23" s="1"/>
  <c r="G4035" i="23"/>
  <c r="I4035" i="23" s="1"/>
  <c r="G4241" i="23"/>
  <c r="I4241" i="23" s="1"/>
  <c r="G4258" i="23"/>
  <c r="I4258" i="23" s="1"/>
  <c r="G4451" i="23"/>
  <c r="I4451" i="23" s="1"/>
  <c r="G4498" i="23"/>
  <c r="I4498" i="23" s="1"/>
  <c r="G4596" i="23"/>
  <c r="I4596" i="23" s="1"/>
  <c r="G4611" i="23"/>
  <c r="I4611" i="23" s="1"/>
  <c r="G4658" i="23"/>
  <c r="I4658" i="23" s="1"/>
  <c r="G5091" i="23"/>
  <c r="I5091" i="23" s="1"/>
  <c r="G5183" i="23"/>
  <c r="I5183" i="23" s="1"/>
  <c r="G5199" i="23"/>
  <c r="I5199" i="23" s="1"/>
  <c r="A5229" i="58"/>
  <c r="G5229" i="58" s="1"/>
  <c r="G882" i="58"/>
  <c r="I882" i="58" s="1"/>
  <c r="G948" i="58"/>
  <c r="I948" i="58" s="1"/>
  <c r="G1250" i="58"/>
  <c r="I1250" i="58" s="1"/>
  <c r="G1565" i="58"/>
  <c r="I1565" i="58" s="1"/>
  <c r="G1712" i="58"/>
  <c r="I1712" i="58" s="1"/>
  <c r="G2512" i="58"/>
  <c r="I2512" i="58" s="1"/>
  <c r="G2961" i="58"/>
  <c r="I2961" i="58" s="1"/>
  <c r="G3594" i="58"/>
  <c r="I3594" i="58" s="1"/>
  <c r="G3660" i="58"/>
  <c r="I3660" i="58" s="1"/>
  <c r="G1463" i="57"/>
  <c r="I1463" i="57" s="1"/>
  <c r="G1665" i="57"/>
  <c r="I1665" i="57" s="1"/>
  <c r="G2071" i="57"/>
  <c r="I2071" i="57" s="1"/>
  <c r="C318" i="19"/>
  <c r="C1807" i="23"/>
  <c r="G373" i="19"/>
  <c r="I373" i="19" s="1"/>
  <c r="G878" i="19"/>
  <c r="I878" i="19" s="1"/>
  <c r="I554" i="55"/>
  <c r="I444" i="56"/>
  <c r="I624" i="56"/>
  <c r="G159" i="23"/>
  <c r="I159" i="23" s="1"/>
  <c r="C5333" i="23"/>
  <c r="C893" i="19"/>
  <c r="C280" i="19"/>
  <c r="G356" i="23"/>
  <c r="I356" i="23" s="1"/>
  <c r="G374" i="19"/>
  <c r="I374" i="19" s="1"/>
  <c r="C677" i="19"/>
  <c r="G733" i="19"/>
  <c r="I733" i="19" s="1"/>
  <c r="G806" i="19"/>
  <c r="I806" i="19" s="1"/>
  <c r="C928" i="19"/>
  <c r="I194" i="55"/>
  <c r="I697" i="55"/>
  <c r="I374" i="56"/>
  <c r="G222" i="23"/>
  <c r="I222" i="23" s="1"/>
  <c r="G237" i="23"/>
  <c r="I237" i="23" s="1"/>
  <c r="G333" i="23"/>
  <c r="I333" i="23" s="1"/>
  <c r="G349" i="23"/>
  <c r="I349" i="23" s="1"/>
  <c r="G363" i="23"/>
  <c r="I363" i="23" s="1"/>
  <c r="G427" i="23"/>
  <c r="I427" i="23" s="1"/>
  <c r="G442" i="23"/>
  <c r="I442" i="23" s="1"/>
  <c r="G472" i="23"/>
  <c r="I472" i="23" s="1"/>
  <c r="G517" i="23"/>
  <c r="I517" i="23" s="1"/>
  <c r="G642" i="23"/>
  <c r="I642" i="23" s="1"/>
  <c r="G656" i="23"/>
  <c r="I656" i="23" s="1"/>
  <c r="G672" i="23"/>
  <c r="I672" i="23" s="1"/>
  <c r="G687" i="23"/>
  <c r="I687" i="23" s="1"/>
  <c r="G716" i="23"/>
  <c r="I716" i="23" s="1"/>
  <c r="G889" i="23"/>
  <c r="I889" i="23" s="1"/>
  <c r="G905" i="23"/>
  <c r="I905" i="23" s="1"/>
  <c r="G922" i="23"/>
  <c r="I922" i="23" s="1"/>
  <c r="G938" i="23"/>
  <c r="I938" i="23" s="1"/>
  <c r="G954" i="23"/>
  <c r="I954" i="23" s="1"/>
  <c r="G1078" i="23"/>
  <c r="I1078" i="23" s="1"/>
  <c r="G1251" i="23"/>
  <c r="I1251" i="23" s="1"/>
  <c r="G1267" i="23"/>
  <c r="I1267" i="23" s="1"/>
  <c r="G1382" i="23"/>
  <c r="I1382" i="23" s="1"/>
  <c r="G1458" i="23"/>
  <c r="I1458" i="23" s="1"/>
  <c r="G1489" i="23"/>
  <c r="I1489" i="23" s="1"/>
  <c r="G1519" i="23"/>
  <c r="I1519" i="23" s="1"/>
  <c r="G1550" i="23"/>
  <c r="I1550" i="23" s="1"/>
  <c r="G1566" i="23"/>
  <c r="I1566" i="23" s="1"/>
  <c r="G1582" i="23"/>
  <c r="I1582" i="23" s="1"/>
  <c r="G1658" i="23"/>
  <c r="I1658" i="23" s="1"/>
  <c r="G1754" i="23"/>
  <c r="I1754" i="23" s="1"/>
  <c r="G1864" i="23"/>
  <c r="I1864" i="23" s="1"/>
  <c r="G1896" i="23"/>
  <c r="I1896" i="23" s="1"/>
  <c r="G1944" i="23"/>
  <c r="I1944" i="23" s="1"/>
  <c r="G1993" i="23"/>
  <c r="I1993" i="23" s="1"/>
  <c r="G2070" i="23"/>
  <c r="I2070" i="23" s="1"/>
  <c r="G2103" i="23"/>
  <c r="I2103" i="23" s="1"/>
  <c r="G2119" i="23"/>
  <c r="I2119" i="23" s="1"/>
  <c r="G2134" i="23"/>
  <c r="I2134" i="23" s="1"/>
  <c r="G2325" i="23"/>
  <c r="I2325" i="23" s="1"/>
  <c r="G2342" i="23"/>
  <c r="I2342" i="23" s="1"/>
  <c r="G2357" i="23"/>
  <c r="I2357" i="23" s="1"/>
  <c r="G2389" i="23"/>
  <c r="I2389" i="23" s="1"/>
  <c r="G2555" i="23"/>
  <c r="I2555" i="23" s="1"/>
  <c r="G2572" i="23"/>
  <c r="I2572" i="23" s="1"/>
  <c r="G2589" i="23"/>
  <c r="I2589" i="23" s="1"/>
  <c r="G2622" i="23"/>
  <c r="I2622" i="23" s="1"/>
  <c r="G2714" i="23"/>
  <c r="I2714" i="23" s="1"/>
  <c r="G2730" i="23"/>
  <c r="I2730" i="23" s="1"/>
  <c r="G2939" i="23"/>
  <c r="I2939" i="23" s="1"/>
  <c r="G2955" i="23"/>
  <c r="I2955" i="23" s="1"/>
  <c r="G3054" i="23"/>
  <c r="I3054" i="23" s="1"/>
  <c r="G3212" i="23"/>
  <c r="I3212" i="23" s="1"/>
  <c r="G3244" i="23"/>
  <c r="I3244" i="23" s="1"/>
  <c r="G3335" i="23"/>
  <c r="I3335" i="23" s="1"/>
  <c r="G3419" i="23"/>
  <c r="I3419" i="23" s="1"/>
  <c r="G3453" i="23"/>
  <c r="I3453" i="23" s="1"/>
  <c r="G3469" i="23"/>
  <c r="I3469" i="23" s="1"/>
  <c r="G3544" i="23"/>
  <c r="I3544" i="23" s="1"/>
  <c r="G3559" i="23"/>
  <c r="I3559" i="23" s="1"/>
  <c r="G3575" i="23"/>
  <c r="I3575" i="23" s="1"/>
  <c r="G3591" i="23"/>
  <c r="I3591" i="23" s="1"/>
  <c r="G3606" i="23"/>
  <c r="I3606" i="23" s="1"/>
  <c r="G3799" i="23"/>
  <c r="I3799" i="23" s="1"/>
  <c r="G3831" i="23"/>
  <c r="I3831" i="23" s="1"/>
  <c r="G3865" i="23"/>
  <c r="I3865" i="23" s="1"/>
  <c r="G3972" i="23"/>
  <c r="I3972" i="23" s="1"/>
  <c r="G4419" i="23"/>
  <c r="I4419" i="23" s="1"/>
  <c r="G4436" i="23"/>
  <c r="I4436" i="23" s="1"/>
  <c r="G4452" i="23"/>
  <c r="I4452" i="23" s="1"/>
  <c r="G4484" i="23"/>
  <c r="I4484" i="23" s="1"/>
  <c r="G4580" i="23"/>
  <c r="I4580" i="23" s="1"/>
  <c r="G5059" i="23"/>
  <c r="I5059" i="23" s="1"/>
  <c r="G5076" i="23"/>
  <c r="I5076" i="23" s="1"/>
  <c r="G5092" i="23"/>
  <c r="I5092" i="23" s="1"/>
  <c r="G5107" i="23"/>
  <c r="I5107" i="23" s="1"/>
  <c r="C5128" i="23"/>
  <c r="G5249" i="23"/>
  <c r="I5249" i="23" s="1"/>
  <c r="G868" i="58"/>
  <c r="I868" i="58" s="1"/>
  <c r="G884" i="58"/>
  <c r="I884" i="58" s="1"/>
  <c r="G2279" i="58"/>
  <c r="I2279" i="58" s="1"/>
  <c r="G2561" i="58"/>
  <c r="I2561" i="58" s="1"/>
  <c r="G2578" i="58"/>
  <c r="I2578" i="58" s="1"/>
  <c r="G3426" i="58"/>
  <c r="I3426" i="58" s="1"/>
  <c r="G3947" i="58"/>
  <c r="I3947" i="58" s="1"/>
  <c r="G3964" i="58"/>
  <c r="I3964" i="58" s="1"/>
  <c r="G554" i="57"/>
  <c r="I554" i="57" s="1"/>
  <c r="G942" i="57"/>
  <c r="I942" i="57" s="1"/>
  <c r="G4042" i="23"/>
  <c r="I4042" i="23" s="1"/>
  <c r="G4198" i="23"/>
  <c r="I4198" i="23" s="1"/>
  <c r="G4215" i="23"/>
  <c r="I4215" i="23" s="1"/>
  <c r="G4231" i="23"/>
  <c r="I4231" i="23" s="1"/>
  <c r="G4246" i="23"/>
  <c r="I4246" i="23" s="1"/>
  <c r="G4294" i="23"/>
  <c r="I4294" i="23" s="1"/>
  <c r="G4417" i="23"/>
  <c r="I4417" i="23" s="1"/>
  <c r="G4434" i="23"/>
  <c r="I4434" i="23" s="1"/>
  <c r="G4480" i="23"/>
  <c r="I4480" i="23" s="1"/>
  <c r="G4493" i="23"/>
  <c r="I4493" i="23" s="1"/>
  <c r="G4802" i="23"/>
  <c r="I4802" i="23" s="1"/>
  <c r="G4816" i="23"/>
  <c r="I4816" i="23" s="1"/>
  <c r="G4833" i="23"/>
  <c r="I4833" i="23" s="1"/>
  <c r="G4850" i="23"/>
  <c r="I4850" i="23" s="1"/>
  <c r="G4866" i="23"/>
  <c r="I4866" i="23" s="1"/>
  <c r="G4883" i="23"/>
  <c r="I4883" i="23" s="1"/>
  <c r="G4898" i="23"/>
  <c r="I4898" i="23" s="1"/>
  <c r="G5057" i="23"/>
  <c r="I5057" i="23" s="1"/>
  <c r="G5105" i="23"/>
  <c r="I5105" i="23" s="1"/>
  <c r="G5120" i="23"/>
  <c r="I5120" i="23" s="1"/>
  <c r="G5196" i="23"/>
  <c r="I5196" i="23" s="1"/>
  <c r="G5226" i="23"/>
  <c r="I5226" i="23" s="1"/>
  <c r="G5242" i="23"/>
  <c r="I5242" i="23" s="1"/>
  <c r="G5257" i="23"/>
  <c r="I5257" i="23" s="1"/>
  <c r="G5273" i="23"/>
  <c r="I5273" i="23" s="1"/>
  <c r="G5291" i="23"/>
  <c r="I5291" i="23" s="1"/>
  <c r="G228" i="58"/>
  <c r="I228" i="58" s="1"/>
  <c r="G275" i="58"/>
  <c r="I275" i="58" s="1"/>
  <c r="G290" i="58"/>
  <c r="I290" i="58" s="1"/>
  <c r="G423" i="58"/>
  <c r="I423" i="58" s="1"/>
  <c r="G456" i="58"/>
  <c r="I456" i="58" s="1"/>
  <c r="G536" i="58"/>
  <c r="I536" i="58" s="1"/>
  <c r="G552" i="58"/>
  <c r="I552" i="58" s="1"/>
  <c r="G653" i="58"/>
  <c r="I653" i="58" s="1"/>
  <c r="G766" i="58"/>
  <c r="I766" i="58" s="1"/>
  <c r="G976" i="58"/>
  <c r="I976" i="58" s="1"/>
  <c r="G1059" i="58"/>
  <c r="I1059" i="58" s="1"/>
  <c r="G1173" i="58"/>
  <c r="I1173" i="58" s="1"/>
  <c r="G1579" i="58"/>
  <c r="I1579" i="58" s="1"/>
  <c r="G1709" i="58"/>
  <c r="I1709" i="58" s="1"/>
  <c r="G1723" i="58"/>
  <c r="I1723" i="58" s="1"/>
  <c r="G1799" i="58"/>
  <c r="I1799" i="58" s="1"/>
  <c r="G1883" i="58"/>
  <c r="I1883" i="58" s="1"/>
  <c r="G1900" i="58"/>
  <c r="I1900" i="58" s="1"/>
  <c r="G1917" i="58"/>
  <c r="I1917" i="58" s="1"/>
  <c r="G2078" i="58"/>
  <c r="I2078" i="58" s="1"/>
  <c r="G2126" i="58"/>
  <c r="I2126" i="58" s="1"/>
  <c r="G2143" i="58"/>
  <c r="I2143" i="58" s="1"/>
  <c r="G2308" i="58"/>
  <c r="I2308" i="58" s="1"/>
  <c r="G2406" i="58"/>
  <c r="I2406" i="58" s="1"/>
  <c r="G2655" i="58"/>
  <c r="I2655" i="58" s="1"/>
  <c r="G2721" i="58"/>
  <c r="I2721" i="58" s="1"/>
  <c r="G3260" i="58"/>
  <c r="I3260" i="58" s="1"/>
  <c r="G3409" i="58"/>
  <c r="I3409" i="58" s="1"/>
  <c r="G3474" i="58"/>
  <c r="I3474" i="58" s="1"/>
  <c r="G3591" i="58"/>
  <c r="I3591" i="58" s="1"/>
  <c r="G4633" i="58"/>
  <c r="I4633" i="58" s="1"/>
  <c r="G4683" i="58"/>
  <c r="I4683" i="58" s="1"/>
  <c r="G652" i="57"/>
  <c r="I652" i="57" s="1"/>
  <c r="G1475" i="57"/>
  <c r="I1475" i="57" s="1"/>
  <c r="G2064" i="57"/>
  <c r="I2064" i="57" s="1"/>
  <c r="G2515" i="57"/>
  <c r="I2515" i="57" s="1"/>
  <c r="G2566" i="57"/>
  <c r="I2566" i="57" s="1"/>
  <c r="G2582" i="57"/>
  <c r="I2582" i="57" s="1"/>
  <c r="G2936" i="57"/>
  <c r="I2936" i="57" s="1"/>
  <c r="G2969" i="57"/>
  <c r="I2969" i="57" s="1"/>
  <c r="G3037" i="57"/>
  <c r="I3037" i="57" s="1"/>
  <c r="G3070" i="57"/>
  <c r="I3070" i="57" s="1"/>
  <c r="G3203" i="57"/>
  <c r="I3203" i="57" s="1"/>
  <c r="G9" i="23"/>
  <c r="I9" i="23" s="1"/>
  <c r="G45" i="23"/>
  <c r="I45" i="23" s="1"/>
  <c r="G62" i="23"/>
  <c r="I62" i="23" s="1"/>
  <c r="G81" i="23"/>
  <c r="I81" i="23" s="1"/>
  <c r="G104" i="23"/>
  <c r="I104" i="23" s="1"/>
  <c r="G126" i="23"/>
  <c r="I126" i="23" s="1"/>
  <c r="G102" i="23"/>
  <c r="I102" i="23" s="1"/>
  <c r="G139" i="23"/>
  <c r="I139" i="23" s="1"/>
  <c r="G217" i="23"/>
  <c r="I217" i="23" s="1"/>
  <c r="G232" i="23"/>
  <c r="I232" i="23" s="1"/>
  <c r="G262" i="23"/>
  <c r="I262" i="23" s="1"/>
  <c r="G277" i="23"/>
  <c r="I277" i="23" s="1"/>
  <c r="G520" i="23"/>
  <c r="I520" i="23" s="1"/>
  <c r="G535" i="23"/>
  <c r="I535" i="23" s="1"/>
  <c r="G551" i="23"/>
  <c r="I551" i="23" s="1"/>
  <c r="G567" i="23"/>
  <c r="I567" i="23" s="1"/>
  <c r="G627" i="23"/>
  <c r="I627" i="23" s="1"/>
  <c r="G654" i="23"/>
  <c r="I654" i="23" s="1"/>
  <c r="G670" i="23"/>
  <c r="I670" i="23" s="1"/>
  <c r="G696" i="23"/>
  <c r="I696" i="23" s="1"/>
  <c r="G711" i="23"/>
  <c r="I711" i="23" s="1"/>
  <c r="G725" i="23"/>
  <c r="I725" i="23" s="1"/>
  <c r="G740" i="23"/>
  <c r="I740" i="23" s="1"/>
  <c r="G768" i="23"/>
  <c r="I768" i="23" s="1"/>
  <c r="G828" i="23"/>
  <c r="I828" i="23" s="1"/>
  <c r="G858" i="23"/>
  <c r="I858" i="23" s="1"/>
  <c r="G874" i="23"/>
  <c r="I874" i="23" s="1"/>
  <c r="G887" i="23"/>
  <c r="I887" i="23" s="1"/>
  <c r="G903" i="23"/>
  <c r="I903" i="23" s="1"/>
  <c r="G919" i="23"/>
  <c r="I919" i="23" s="1"/>
  <c r="G935" i="23"/>
  <c r="I935" i="23" s="1"/>
  <c r="G951" i="23"/>
  <c r="I951" i="23" s="1"/>
  <c r="C985" i="23"/>
  <c r="G1040" i="23"/>
  <c r="I1040" i="23" s="1"/>
  <c r="G1069" i="23"/>
  <c r="I1069" i="23" s="1"/>
  <c r="G1273" i="23"/>
  <c r="I1273" i="23" s="1"/>
  <c r="G1287" i="23"/>
  <c r="I1287" i="23" s="1"/>
  <c r="G1334" i="23"/>
  <c r="I1334" i="23" s="1"/>
  <c r="G1351" i="23"/>
  <c r="I1351" i="23" s="1"/>
  <c r="G1367" i="23"/>
  <c r="I1367" i="23" s="1"/>
  <c r="G1457" i="23"/>
  <c r="I1457" i="23" s="1"/>
  <c r="G1473" i="23"/>
  <c r="I1473" i="23" s="1"/>
  <c r="G1488" i="23"/>
  <c r="I1488" i="23" s="1"/>
  <c r="G1502" i="23"/>
  <c r="I1502" i="23" s="1"/>
  <c r="G1516" i="23"/>
  <c r="I1516" i="23" s="1"/>
  <c r="G1532" i="23"/>
  <c r="I1532" i="23" s="1"/>
  <c r="G1547" i="23"/>
  <c r="I1547" i="23" s="1"/>
  <c r="G1579" i="23"/>
  <c r="I1579" i="23" s="1"/>
  <c r="G1670" i="23"/>
  <c r="I1670" i="23" s="1"/>
  <c r="G1685" i="23"/>
  <c r="I1685" i="23" s="1"/>
  <c r="G1700" i="23"/>
  <c r="I1700" i="23" s="1"/>
  <c r="G1716" i="23"/>
  <c r="I1716" i="23" s="1"/>
  <c r="G1772" i="23"/>
  <c r="I1772" i="23" s="1"/>
  <c r="G1787" i="23"/>
  <c r="I1787" i="23" s="1"/>
  <c r="G1862" i="23"/>
  <c r="I1862" i="23" s="1"/>
  <c r="G1893" i="23"/>
  <c r="I1893" i="23" s="1"/>
  <c r="G1909" i="23"/>
  <c r="I1909" i="23" s="1"/>
  <c r="G1957" i="23"/>
  <c r="I1957" i="23" s="1"/>
  <c r="G1973" i="23"/>
  <c r="I1973" i="23" s="1"/>
  <c r="G2065" i="23"/>
  <c r="I2065" i="23" s="1"/>
  <c r="G2082" i="23"/>
  <c r="I2082" i="23" s="1"/>
  <c r="G2097" i="23"/>
  <c r="I2097" i="23" s="1"/>
  <c r="G2128" i="23"/>
  <c r="I2128" i="23" s="1"/>
  <c r="G2144" i="23"/>
  <c r="I2144" i="23" s="1"/>
  <c r="G2159" i="23"/>
  <c r="I2159" i="23" s="1"/>
  <c r="G2175" i="23"/>
  <c r="I2175" i="23" s="1"/>
  <c r="G2191" i="23"/>
  <c r="I2191" i="23" s="1"/>
  <c r="G2206" i="23"/>
  <c r="I2206" i="23" s="1"/>
  <c r="G2268" i="23"/>
  <c r="I2268" i="23" s="1"/>
  <c r="G2283" i="23"/>
  <c r="I2283" i="23" s="1"/>
  <c r="G2298" i="23"/>
  <c r="I2298" i="23" s="1"/>
  <c r="G2330" i="23"/>
  <c r="I2330" i="23" s="1"/>
  <c r="G2347" i="23"/>
  <c r="I2347" i="23" s="1"/>
  <c r="G2362" i="23"/>
  <c r="I2362" i="23" s="1"/>
  <c r="G2391" i="23"/>
  <c r="I2391" i="23" s="1"/>
  <c r="G2407" i="23"/>
  <c r="I2407" i="23" s="1"/>
  <c r="G2537" i="23"/>
  <c r="I2537" i="23" s="1"/>
  <c r="G2597" i="23"/>
  <c r="I2597" i="23" s="1"/>
  <c r="G2614" i="23"/>
  <c r="I2614" i="23" s="1"/>
  <c r="G2629" i="23"/>
  <c r="I2629" i="23" s="1"/>
  <c r="G2644" i="23"/>
  <c r="I2644" i="23" s="1"/>
  <c r="G2658" i="23"/>
  <c r="I2658" i="23" s="1"/>
  <c r="G2782" i="23"/>
  <c r="I2782" i="23" s="1"/>
  <c r="G2799" i="23"/>
  <c r="I2799" i="23" s="1"/>
  <c r="G2829" i="23"/>
  <c r="I2829" i="23" s="1"/>
  <c r="G2858" i="23"/>
  <c r="I2858" i="23" s="1"/>
  <c r="G2934" i="23"/>
  <c r="I2934" i="23" s="1"/>
  <c r="G2949" i="23"/>
  <c r="I2949" i="23" s="1"/>
  <c r="G2964" i="23"/>
  <c r="I2964" i="23" s="1"/>
  <c r="G3166" i="23"/>
  <c r="I3166" i="23" s="1"/>
  <c r="G3211" i="23"/>
  <c r="I3211" i="23" s="1"/>
  <c r="G3242" i="23"/>
  <c r="I3242" i="23" s="1"/>
  <c r="G3257" i="23"/>
  <c r="I3257" i="23" s="1"/>
  <c r="G3271" i="23"/>
  <c r="I3271" i="23" s="1"/>
  <c r="G3333" i="23"/>
  <c r="I3333" i="23" s="1"/>
  <c r="G3350" i="23"/>
  <c r="I3350" i="23" s="1"/>
  <c r="G3367" i="23"/>
  <c r="I3367" i="23" s="1"/>
  <c r="G3381" i="23"/>
  <c r="I3381" i="23" s="1"/>
  <c r="G3398" i="23"/>
  <c r="I3398" i="23" s="1"/>
  <c r="G3432" i="23"/>
  <c r="I3432" i="23" s="1"/>
  <c r="G3448" i="23"/>
  <c r="I3448" i="23" s="1"/>
  <c r="G3464" i="23"/>
  <c r="I3464" i="23" s="1"/>
  <c r="G3479" i="23"/>
  <c r="I3479" i="23" s="1"/>
  <c r="G3539" i="23"/>
  <c r="I3539" i="23" s="1"/>
  <c r="G3553" i="23"/>
  <c r="I3553" i="23" s="1"/>
  <c r="G3569" i="23"/>
  <c r="I3569" i="23" s="1"/>
  <c r="G3585" i="23"/>
  <c r="I3585" i="23" s="1"/>
  <c r="G3601" i="23"/>
  <c r="I3601" i="23" s="1"/>
  <c r="G3616" i="23"/>
  <c r="I3616" i="23" s="1"/>
  <c r="G3631" i="23"/>
  <c r="I3631" i="23" s="1"/>
  <c r="G3648" i="23"/>
  <c r="I3648" i="23" s="1"/>
  <c r="G3663" i="23"/>
  <c r="I3663" i="23" s="1"/>
  <c r="G3679" i="23"/>
  <c r="I3679" i="23" s="1"/>
  <c r="G3788" i="23"/>
  <c r="I3788" i="23" s="1"/>
  <c r="G3804" i="23"/>
  <c r="I3804" i="23" s="1"/>
  <c r="G3821" i="23"/>
  <c r="I3821" i="23" s="1"/>
  <c r="G3837" i="23"/>
  <c r="I3837" i="23" s="1"/>
  <c r="G3854" i="23"/>
  <c r="I3854" i="23" s="1"/>
  <c r="G3883" i="23"/>
  <c r="I3883" i="23" s="1"/>
  <c r="G3957" i="23"/>
  <c r="I3957" i="23" s="1"/>
  <c r="G4002" i="23"/>
  <c r="I4002" i="23" s="1"/>
  <c r="G4015" i="23"/>
  <c r="I4015" i="23" s="1"/>
  <c r="G4029" i="23"/>
  <c r="I4029" i="23" s="1"/>
  <c r="G4043" i="23"/>
  <c r="I4043" i="23" s="1"/>
  <c r="G4185" i="23"/>
  <c r="I4185" i="23" s="1"/>
  <c r="G4199" i="23"/>
  <c r="I4199" i="23" s="1"/>
  <c r="G4216" i="23"/>
  <c r="I4216" i="23" s="1"/>
  <c r="G4247" i="23"/>
  <c r="I4247" i="23" s="1"/>
  <c r="G4265" i="23"/>
  <c r="I4265" i="23" s="1"/>
  <c r="G4280" i="23"/>
  <c r="I4280" i="23" s="1"/>
  <c r="G4357" i="23"/>
  <c r="I4357" i="23" s="1"/>
  <c r="G4371" i="23"/>
  <c r="I4371" i="23" s="1"/>
  <c r="G4403" i="23"/>
  <c r="I4403" i="23" s="1"/>
  <c r="G4418" i="23"/>
  <c r="I4418" i="23" s="1"/>
  <c r="G4435" i="23"/>
  <c r="I4435" i="23" s="1"/>
  <c r="G4570" i="23"/>
  <c r="I4570" i="23" s="1"/>
  <c r="G4585" i="23"/>
  <c r="I4585" i="23" s="1"/>
  <c r="G4695" i="23"/>
  <c r="I4695" i="23" s="1"/>
  <c r="G4771" i="23"/>
  <c r="I4771" i="23" s="1"/>
  <c r="G4803" i="23"/>
  <c r="I4803" i="23" s="1"/>
  <c r="G4817" i="23"/>
  <c r="I4817" i="23" s="1"/>
  <c r="G4834" i="23"/>
  <c r="I4834" i="23" s="1"/>
  <c r="G4851" i="23"/>
  <c r="I4851" i="23" s="1"/>
  <c r="G4867" i="23"/>
  <c r="I4867" i="23" s="1"/>
  <c r="G4915" i="23"/>
  <c r="I4915" i="23" s="1"/>
  <c r="G4978" i="23"/>
  <c r="I4978" i="23" s="1"/>
  <c r="G4993" i="23"/>
  <c r="I4993" i="23" s="1"/>
  <c r="G5009" i="23"/>
  <c r="I5009" i="23" s="1"/>
  <c r="G5026" i="23"/>
  <c r="I5026" i="23" s="1"/>
  <c r="G5041" i="23"/>
  <c r="I5041" i="23" s="1"/>
  <c r="G5058" i="23"/>
  <c r="I5058" i="23" s="1"/>
  <c r="G5075" i="23"/>
  <c r="I5075" i="23" s="1"/>
  <c r="G5180" i="23"/>
  <c r="I5180" i="23" s="1"/>
  <c r="G5212" i="23"/>
  <c r="I5212" i="23" s="1"/>
  <c r="G5243" i="23"/>
  <c r="I5243" i="23" s="1"/>
  <c r="G5258" i="23"/>
  <c r="I5258" i="23" s="1"/>
  <c r="G5307" i="23"/>
  <c r="I5307" i="23" s="1"/>
  <c r="A2997" i="57"/>
  <c r="G2997" i="57" s="1"/>
  <c r="G145" i="58"/>
  <c r="I145" i="58" s="1"/>
  <c r="G213" i="58"/>
  <c r="I213" i="58" s="1"/>
  <c r="G246" i="58"/>
  <c r="I246" i="58" s="1"/>
  <c r="G276" i="58"/>
  <c r="I276" i="58" s="1"/>
  <c r="G308" i="58"/>
  <c r="I308" i="58" s="1"/>
  <c r="G340" i="58"/>
  <c r="I340" i="58" s="1"/>
  <c r="G441" i="58"/>
  <c r="I441" i="58" s="1"/>
  <c r="G457" i="58"/>
  <c r="I457" i="58" s="1"/>
  <c r="G637" i="58"/>
  <c r="I637" i="58" s="1"/>
  <c r="G834" i="58"/>
  <c r="I834" i="58" s="1"/>
  <c r="G897" i="58"/>
  <c r="I897" i="58" s="1"/>
  <c r="G914" i="58"/>
  <c r="I914" i="58" s="1"/>
  <c r="G929" i="58"/>
  <c r="I929" i="58" s="1"/>
  <c r="G945" i="58"/>
  <c r="I945" i="58" s="1"/>
  <c r="G960" i="58"/>
  <c r="I960" i="58" s="1"/>
  <c r="G1043" i="58"/>
  <c r="I1043" i="58" s="1"/>
  <c r="G1142" i="58"/>
  <c r="I1142" i="58" s="1"/>
  <c r="G1517" i="58"/>
  <c r="I1517" i="58" s="1"/>
  <c r="G1549" i="58"/>
  <c r="I1549" i="58" s="1"/>
  <c r="G1695" i="58"/>
  <c r="I1695" i="58" s="1"/>
  <c r="G1724" i="58"/>
  <c r="I1724" i="58" s="1"/>
  <c r="G1753" i="58"/>
  <c r="I1753" i="58" s="1"/>
  <c r="G1769" i="58"/>
  <c r="I1769" i="58" s="1"/>
  <c r="G1884" i="58"/>
  <c r="I1884" i="58" s="1"/>
  <c r="G2276" i="58"/>
  <c r="I2276" i="58" s="1"/>
  <c r="G2325" i="58"/>
  <c r="I2325" i="58" s="1"/>
  <c r="G3361" i="58"/>
  <c r="I3361" i="58" s="1"/>
  <c r="G3974" i="58"/>
  <c r="I3974" i="58" s="1"/>
  <c r="G4486" i="58"/>
  <c r="I4486" i="58" s="1"/>
  <c r="G4503" i="58"/>
  <c r="I4503" i="58" s="1"/>
  <c r="G4585" i="58"/>
  <c r="I4585" i="58" s="1"/>
  <c r="G17" i="57"/>
  <c r="I17" i="57" s="1"/>
  <c r="G34" i="57"/>
  <c r="I34" i="57" s="1"/>
  <c r="G922" i="57"/>
  <c r="I922" i="57" s="1"/>
  <c r="G49" i="19"/>
  <c r="I49" i="19" s="1"/>
  <c r="I260" i="55"/>
  <c r="I805" i="55"/>
  <c r="I192" i="56"/>
  <c r="I260" i="56"/>
  <c r="I300" i="56"/>
  <c r="I476" i="56"/>
  <c r="I625" i="56"/>
  <c r="I734" i="56"/>
  <c r="I842" i="56"/>
  <c r="I912" i="56"/>
  <c r="G16" i="23"/>
  <c r="I16" i="23" s="1"/>
  <c r="G35" i="23"/>
  <c r="I35" i="23" s="1"/>
  <c r="G53" i="23"/>
  <c r="I53" i="23" s="1"/>
  <c r="G71" i="23"/>
  <c r="I71" i="23" s="1"/>
  <c r="G28" i="23"/>
  <c r="I28" i="23" s="1"/>
  <c r="G130" i="23"/>
  <c r="I130" i="23" s="1"/>
  <c r="G146" i="23"/>
  <c r="I146" i="23" s="1"/>
  <c r="G149" i="23"/>
  <c r="G224" i="23"/>
  <c r="I224" i="23" s="1"/>
  <c r="G238" i="23"/>
  <c r="I238" i="23" s="1"/>
  <c r="G253" i="23"/>
  <c r="I253" i="23" s="1"/>
  <c r="G269" i="23"/>
  <c r="I269" i="23" s="1"/>
  <c r="G284" i="23"/>
  <c r="I284" i="23" s="1"/>
  <c r="G300" i="23"/>
  <c r="I300" i="23" s="1"/>
  <c r="G316" i="23"/>
  <c r="I316" i="23" s="1"/>
  <c r="G331" i="23"/>
  <c r="I331" i="23" s="1"/>
  <c r="G347" i="23"/>
  <c r="I347" i="23" s="1"/>
  <c r="G425" i="23"/>
  <c r="I425" i="23" s="1"/>
  <c r="G440" i="23"/>
  <c r="I440" i="23" s="1"/>
  <c r="G455" i="23"/>
  <c r="I455" i="23" s="1"/>
  <c r="G481" i="23"/>
  <c r="I481" i="23" s="1"/>
  <c r="G498" i="23"/>
  <c r="I498" i="23" s="1"/>
  <c r="G512" i="23"/>
  <c r="I512" i="23" s="1"/>
  <c r="G527" i="23"/>
  <c r="I527" i="23" s="1"/>
  <c r="G542" i="23"/>
  <c r="I542" i="23" s="1"/>
  <c r="G558" i="23"/>
  <c r="I558" i="23" s="1"/>
  <c r="G647" i="23"/>
  <c r="I647" i="23" s="1"/>
  <c r="G662" i="23"/>
  <c r="I662" i="23" s="1"/>
  <c r="G676" i="23"/>
  <c r="I676" i="23" s="1"/>
  <c r="G703" i="23"/>
  <c r="I703" i="23" s="1"/>
  <c r="G731" i="23"/>
  <c r="I731" i="23" s="1"/>
  <c r="G835" i="23"/>
  <c r="I835" i="23" s="1"/>
  <c r="G849" i="23"/>
  <c r="I849" i="23" s="1"/>
  <c r="G865" i="23"/>
  <c r="I865" i="23" s="1"/>
  <c r="G894" i="23"/>
  <c r="I894" i="23" s="1"/>
  <c r="G926" i="23"/>
  <c r="I926" i="23" s="1"/>
  <c r="G942" i="23"/>
  <c r="I942" i="23" s="1"/>
  <c r="G972" i="23"/>
  <c r="I972" i="23" s="1"/>
  <c r="G1046" i="23"/>
  <c r="I1046" i="23" s="1"/>
  <c r="G1061" i="23"/>
  <c r="I1061" i="23" s="1"/>
  <c r="G1091" i="23"/>
  <c r="I1091" i="23" s="1"/>
  <c r="G1106" i="23"/>
  <c r="I1106" i="23" s="1"/>
  <c r="G1122" i="23"/>
  <c r="I1122" i="23" s="1"/>
  <c r="G1137" i="23"/>
  <c r="I1137" i="23" s="1"/>
  <c r="G1154" i="23"/>
  <c r="I1154" i="23" s="1"/>
  <c r="G1170" i="23"/>
  <c r="I1170" i="23" s="1"/>
  <c r="G1295" i="23"/>
  <c r="I1295" i="23" s="1"/>
  <c r="G1341" i="23"/>
  <c r="I1341" i="23" s="1"/>
  <c r="G1358" i="23"/>
  <c r="I1358" i="23" s="1"/>
  <c r="G1374" i="23"/>
  <c r="I1374" i="23" s="1"/>
  <c r="G1388" i="23"/>
  <c r="I1388" i="23" s="1"/>
  <c r="G1449" i="23"/>
  <c r="I1449" i="23" s="1"/>
  <c r="G1465" i="23"/>
  <c r="I1465" i="23" s="1"/>
  <c r="G1479" i="23"/>
  <c r="I1479" i="23" s="1"/>
  <c r="G1507" i="23"/>
  <c r="I1507" i="23" s="1"/>
  <c r="G1523" i="23"/>
  <c r="I1523" i="23" s="1"/>
  <c r="G1554" i="23"/>
  <c r="I1554" i="23" s="1"/>
  <c r="G1570" i="23"/>
  <c r="I1570" i="23" s="1"/>
  <c r="G1586" i="23"/>
  <c r="I1586" i="23" s="1"/>
  <c r="G1677" i="23"/>
  <c r="I1677" i="23" s="1"/>
  <c r="G1885" i="23"/>
  <c r="I1885" i="23" s="1"/>
  <c r="G1900" i="23"/>
  <c r="I1900" i="23" s="1"/>
  <c r="G1980" i="23"/>
  <c r="I1980" i="23" s="1"/>
  <c r="G1996" i="23"/>
  <c r="I1996" i="23" s="1"/>
  <c r="G2072" i="23"/>
  <c r="I2072" i="23" s="1"/>
  <c r="G2089" i="23"/>
  <c r="I2089" i="23" s="1"/>
  <c r="G2289" i="23"/>
  <c r="I2289" i="23" s="1"/>
  <c r="G2305" i="23"/>
  <c r="I2305" i="23" s="1"/>
  <c r="G2321" i="23"/>
  <c r="I2321" i="23" s="1"/>
  <c r="G2515" i="23"/>
  <c r="I2515" i="23" s="1"/>
  <c r="G2574" i="23"/>
  <c r="I2574" i="23" s="1"/>
  <c r="G2604" i="23"/>
  <c r="I2604" i="23" s="1"/>
  <c r="G2620" i="23"/>
  <c r="I2620" i="23" s="1"/>
  <c r="G2635" i="23"/>
  <c r="I2635" i="23" s="1"/>
  <c r="G2727" i="23"/>
  <c r="I2727" i="23" s="1"/>
  <c r="G2742" i="23"/>
  <c r="I2742" i="23" s="1"/>
  <c r="G2789" i="23"/>
  <c r="I2789" i="23" s="1"/>
  <c r="G2820" i="23"/>
  <c r="I2820" i="23" s="1"/>
  <c r="G2836" i="23"/>
  <c r="I2836" i="23" s="1"/>
  <c r="G2970" i="23"/>
  <c r="I2970" i="23" s="1"/>
  <c r="G2986" i="23"/>
  <c r="I2986" i="23" s="1"/>
  <c r="G3002" i="23"/>
  <c r="I3002" i="23" s="1"/>
  <c r="G3034" i="23"/>
  <c r="I3034" i="23" s="1"/>
  <c r="G3050" i="23"/>
  <c r="I3050" i="23" s="1"/>
  <c r="G3064" i="23"/>
  <c r="I3064" i="23" s="1"/>
  <c r="G3126" i="23"/>
  <c r="I3126" i="23" s="1"/>
  <c r="G3141" i="23"/>
  <c r="I3141" i="23" s="1"/>
  <c r="G3157" i="23"/>
  <c r="I3157" i="23" s="1"/>
  <c r="G3172" i="23"/>
  <c r="I3172" i="23" s="1"/>
  <c r="G3187" i="23"/>
  <c r="I3187" i="23" s="1"/>
  <c r="G3218" i="23"/>
  <c r="I3218" i="23" s="1"/>
  <c r="G3248" i="23"/>
  <c r="I3248" i="23" s="1"/>
  <c r="G3263" i="23"/>
  <c r="I3263" i="23" s="1"/>
  <c r="G3340" i="23"/>
  <c r="I3340" i="23" s="1"/>
  <c r="G3357" i="23"/>
  <c r="I3357" i="23" s="1"/>
  <c r="G3389" i="23"/>
  <c r="I3389" i="23" s="1"/>
  <c r="G3405" i="23"/>
  <c r="I3405" i="23" s="1"/>
  <c r="G3422" i="23"/>
  <c r="I3422" i="23" s="1"/>
  <c r="G3455" i="23"/>
  <c r="I3455" i="23" s="1"/>
  <c r="G3779" i="23"/>
  <c r="I3779" i="23" s="1"/>
  <c r="G3796" i="23"/>
  <c r="I3796" i="23" s="1"/>
  <c r="G3811" i="23"/>
  <c r="I3811" i="23" s="1"/>
  <c r="G3828" i="23"/>
  <c r="I3828" i="23" s="1"/>
  <c r="G3950" i="23"/>
  <c r="I3950" i="23" s="1"/>
  <c r="G3993" i="23"/>
  <c r="I3993" i="23" s="1"/>
  <c r="G4050" i="23"/>
  <c r="I4050" i="23" s="1"/>
  <c r="G4066" i="23"/>
  <c r="I4066" i="23" s="1"/>
  <c r="G4081" i="23"/>
  <c r="I4081" i="23" s="1"/>
  <c r="G4158" i="23"/>
  <c r="I4158" i="23" s="1"/>
  <c r="G4175" i="23"/>
  <c r="I4175" i="23" s="1"/>
  <c r="G4191" i="23"/>
  <c r="I4191" i="23" s="1"/>
  <c r="G4255" i="23"/>
  <c r="I4255" i="23" s="1"/>
  <c r="G4272" i="23"/>
  <c r="I4272" i="23" s="1"/>
  <c r="G4286" i="23"/>
  <c r="I4286" i="23" s="1"/>
  <c r="G4379" i="23"/>
  <c r="I4379" i="23" s="1"/>
  <c r="G4395" i="23"/>
  <c r="I4395" i="23" s="1"/>
  <c r="G4442" i="23"/>
  <c r="I4442" i="23" s="1"/>
  <c r="G4473" i="23"/>
  <c r="I4473" i="23" s="1"/>
  <c r="G4501" i="23"/>
  <c r="I4501" i="23" s="1"/>
  <c r="G4561" i="23"/>
  <c r="I4561" i="23" s="1"/>
  <c r="G4592" i="23"/>
  <c r="I4592" i="23" s="1"/>
  <c r="G4640" i="23"/>
  <c r="I4640" i="23" s="1"/>
  <c r="G4654" i="23"/>
  <c r="I4654" i="23" s="1"/>
  <c r="G4670" i="23"/>
  <c r="I4670" i="23" s="1"/>
  <c r="G4686" i="23"/>
  <c r="I4686" i="23" s="1"/>
  <c r="G4702" i="23"/>
  <c r="I4702" i="23" s="1"/>
  <c r="G4777" i="23"/>
  <c r="I4777" i="23" s="1"/>
  <c r="G4793" i="23"/>
  <c r="I4793" i="23" s="1"/>
  <c r="G4825" i="23"/>
  <c r="I4825" i="23" s="1"/>
  <c r="G4858" i="23"/>
  <c r="I4858" i="23" s="1"/>
  <c r="G4874" i="23"/>
  <c r="I4874" i="23" s="1"/>
  <c r="G4891" i="23"/>
  <c r="I4891" i="23" s="1"/>
  <c r="G4984" i="23"/>
  <c r="I4984" i="23" s="1"/>
  <c r="G5000" i="23"/>
  <c r="I5000" i="23" s="1"/>
  <c r="G5016" i="23"/>
  <c r="I5016" i="23" s="1"/>
  <c r="G5032" i="23"/>
  <c r="I5032" i="23" s="1"/>
  <c r="G5219" i="23"/>
  <c r="I5219" i="23" s="1"/>
  <c r="G5234" i="23"/>
  <c r="I5234" i="23" s="1"/>
  <c r="G5110" i="57"/>
  <c r="G3060" i="58"/>
  <c r="G59" i="58"/>
  <c r="I59" i="58" s="1"/>
  <c r="G74" i="58"/>
  <c r="I74" i="58" s="1"/>
  <c r="G347" i="58"/>
  <c r="I347" i="58" s="1"/>
  <c r="G662" i="58"/>
  <c r="I662" i="58" s="1"/>
  <c r="G679" i="58"/>
  <c r="I679" i="58" s="1"/>
  <c r="G728" i="58"/>
  <c r="I728" i="58" s="1"/>
  <c r="G744" i="58"/>
  <c r="I744" i="58" s="1"/>
  <c r="G774" i="58"/>
  <c r="I774" i="58" s="1"/>
  <c r="G840" i="58"/>
  <c r="I840" i="58" s="1"/>
  <c r="G857" i="58"/>
  <c r="I857" i="58" s="1"/>
  <c r="G873" i="58"/>
  <c r="I873" i="58" s="1"/>
  <c r="G1050" i="58"/>
  <c r="I1050" i="58" s="1"/>
  <c r="G1099" i="58"/>
  <c r="I1099" i="58" s="1"/>
  <c r="G1116" i="58"/>
  <c r="I1116" i="58" s="1"/>
  <c r="G1132" i="58"/>
  <c r="I1132" i="58" s="1"/>
  <c r="G1297" i="58"/>
  <c r="I1297" i="58" s="1"/>
  <c r="G1313" i="58"/>
  <c r="I1313" i="58" s="1"/>
  <c r="G1343" i="58"/>
  <c r="I1343" i="58" s="1"/>
  <c r="G1458" i="58"/>
  <c r="I1458" i="58" s="1"/>
  <c r="G1475" i="58"/>
  <c r="I1475" i="58" s="1"/>
  <c r="G1491" i="58"/>
  <c r="I1491" i="58" s="1"/>
  <c r="G1524" i="58"/>
  <c r="I1524" i="58" s="1"/>
  <c r="G1557" i="58"/>
  <c r="I1557" i="58" s="1"/>
  <c r="G1987" i="58"/>
  <c r="I1987" i="58" s="1"/>
  <c r="G2069" i="58"/>
  <c r="I2069" i="58" s="1"/>
  <c r="G2184" i="58"/>
  <c r="I2184" i="58" s="1"/>
  <c r="G2381" i="58"/>
  <c r="I2381" i="58" s="1"/>
  <c r="G2397" i="58"/>
  <c r="I2397" i="58" s="1"/>
  <c r="G2414" i="58"/>
  <c r="I2414" i="58" s="1"/>
  <c r="G2778" i="58"/>
  <c r="I2778" i="58" s="1"/>
  <c r="G2860" i="58"/>
  <c r="I2860" i="58" s="1"/>
  <c r="G2927" i="58"/>
  <c r="I2927" i="58" s="1"/>
  <c r="G2943" i="58"/>
  <c r="I2943" i="58" s="1"/>
  <c r="G2958" i="58"/>
  <c r="I2958" i="58" s="1"/>
  <c r="G2975" i="58"/>
  <c r="I2975" i="58" s="1"/>
  <c r="G3465" i="58"/>
  <c r="I3465" i="58" s="1"/>
  <c r="G3534" i="58"/>
  <c r="I3534" i="58" s="1"/>
  <c r="G3631" i="58"/>
  <c r="I3631" i="58" s="1"/>
  <c r="G3749" i="58"/>
  <c r="I3749" i="58" s="1"/>
  <c r="G4030" i="58"/>
  <c r="I4030" i="58" s="1"/>
  <c r="G109" i="57"/>
  <c r="I109" i="57" s="1"/>
  <c r="G694" i="57"/>
  <c r="I694" i="57" s="1"/>
  <c r="G2523" i="57"/>
  <c r="I2523" i="57" s="1"/>
  <c r="G2540" i="57"/>
  <c r="I2540" i="57" s="1"/>
  <c r="G4845" i="57"/>
  <c r="I4845" i="57" s="1"/>
  <c r="G4861" i="57"/>
  <c r="I4861" i="57" s="1"/>
  <c r="G4879" i="57"/>
  <c r="I4879" i="57" s="1"/>
  <c r="G17" i="23"/>
  <c r="I17" i="23" s="1"/>
  <c r="G36" i="23"/>
  <c r="I36" i="23" s="1"/>
  <c r="G54" i="23"/>
  <c r="I54" i="23" s="1"/>
  <c r="G72" i="23"/>
  <c r="I72" i="23" s="1"/>
  <c r="G93" i="23"/>
  <c r="I93" i="23" s="1"/>
  <c r="G117" i="23"/>
  <c r="I117" i="23" s="1"/>
  <c r="G49" i="23"/>
  <c r="I49" i="23" s="1"/>
  <c r="G131" i="23"/>
  <c r="I131" i="23" s="1"/>
  <c r="G147" i="23"/>
  <c r="I147" i="23" s="1"/>
  <c r="G225" i="23"/>
  <c r="I225" i="23" s="1"/>
  <c r="G239" i="23"/>
  <c r="I239" i="23" s="1"/>
  <c r="G254" i="23"/>
  <c r="I254" i="23" s="1"/>
  <c r="G270" i="23"/>
  <c r="I270" i="23" s="1"/>
  <c r="G285" i="23"/>
  <c r="I285" i="23" s="1"/>
  <c r="G301" i="23"/>
  <c r="I301" i="23" s="1"/>
  <c r="G317" i="23"/>
  <c r="I317" i="23" s="1"/>
  <c r="G332" i="23"/>
  <c r="I332" i="23" s="1"/>
  <c r="G348" i="23"/>
  <c r="I348" i="23" s="1"/>
  <c r="G362" i="23"/>
  <c r="I362" i="23" s="1"/>
  <c r="G426" i="23"/>
  <c r="I426" i="23" s="1"/>
  <c r="G482" i="23"/>
  <c r="I482" i="23" s="1"/>
  <c r="G499" i="23"/>
  <c r="I499" i="23" s="1"/>
  <c r="G513" i="23"/>
  <c r="I513" i="23" s="1"/>
  <c r="G543" i="23"/>
  <c r="I543" i="23" s="1"/>
  <c r="G559" i="23"/>
  <c r="G634" i="23"/>
  <c r="I634" i="23" s="1"/>
  <c r="G648" i="23"/>
  <c r="I648" i="23" s="1"/>
  <c r="G663" i="23"/>
  <c r="I663" i="23" s="1"/>
  <c r="G704" i="23"/>
  <c r="I704" i="23" s="1"/>
  <c r="G717" i="23"/>
  <c r="I717" i="23" s="1"/>
  <c r="G732" i="23"/>
  <c r="I732" i="23" s="1"/>
  <c r="G761" i="23"/>
  <c r="I761" i="23" s="1"/>
  <c r="G836" i="23"/>
  <c r="I836" i="23" s="1"/>
  <c r="G850" i="23"/>
  <c r="I850" i="23" s="1"/>
  <c r="G866" i="23"/>
  <c r="I866" i="23" s="1"/>
  <c r="G895" i="23"/>
  <c r="I895" i="23" s="1"/>
  <c r="G927" i="23"/>
  <c r="I927" i="23" s="1"/>
  <c r="G943" i="23"/>
  <c r="I943" i="23" s="1"/>
  <c r="G973" i="23"/>
  <c r="I973" i="23" s="1"/>
  <c r="G1033" i="23"/>
  <c r="I1033" i="23" s="1"/>
  <c r="G1047" i="23"/>
  <c r="I1047" i="23" s="1"/>
  <c r="G1062" i="23"/>
  <c r="I1062" i="23" s="1"/>
  <c r="G1077" i="23"/>
  <c r="I1077" i="23" s="1"/>
  <c r="G1248" i="23"/>
  <c r="I1248" i="23" s="1"/>
  <c r="G1264" i="23"/>
  <c r="I1264" i="23" s="1"/>
  <c r="G1296" i="23"/>
  <c r="I1296" i="23" s="1"/>
  <c r="G1311" i="23"/>
  <c r="I1311" i="23" s="1"/>
  <c r="G1342" i="23"/>
  <c r="I1342" i="23" s="1"/>
  <c r="G1359" i="23"/>
  <c r="I1359" i="23" s="1"/>
  <c r="G1389" i="23"/>
  <c r="I1389" i="23" s="1"/>
  <c r="G1466" i="23"/>
  <c r="I1466" i="23" s="1"/>
  <c r="G1480" i="23"/>
  <c r="I1480" i="23" s="1"/>
  <c r="G1539" i="23"/>
  <c r="I1539" i="23" s="1"/>
  <c r="G1933" i="23"/>
  <c r="I1933" i="23" s="1"/>
  <c r="G1949" i="23"/>
  <c r="I1949" i="23" s="1"/>
  <c r="G1981" i="23"/>
  <c r="I1981" i="23" s="1"/>
  <c r="G1997" i="23"/>
  <c r="I1997" i="23" s="1"/>
  <c r="G2073" i="23"/>
  <c r="I2073" i="23" s="1"/>
  <c r="G2290" i="23"/>
  <c r="I2290" i="23" s="1"/>
  <c r="G2306" i="23"/>
  <c r="I2306" i="23" s="1"/>
  <c r="G2414" i="23"/>
  <c r="I2414" i="23" s="1"/>
  <c r="G2545" i="23"/>
  <c r="I2545" i="23" s="1"/>
  <c r="G2575" i="23"/>
  <c r="I2575" i="23" s="1"/>
  <c r="G2605" i="23"/>
  <c r="I2605" i="23" s="1"/>
  <c r="G2636" i="23"/>
  <c r="I2636" i="23" s="1"/>
  <c r="G2652" i="23"/>
  <c r="I2652" i="23" s="1"/>
  <c r="G2728" i="23"/>
  <c r="I2728" i="23" s="1"/>
  <c r="G2743" i="23"/>
  <c r="I2743" i="23" s="1"/>
  <c r="G2774" i="23"/>
  <c r="I2774" i="23" s="1"/>
  <c r="G2790" i="23"/>
  <c r="I2790" i="23" s="1"/>
  <c r="G2821" i="23"/>
  <c r="I2821" i="23" s="1"/>
  <c r="G2837" i="23"/>
  <c r="I2837" i="23" s="1"/>
  <c r="G2926" i="23"/>
  <c r="I2926" i="23" s="1"/>
  <c r="G2957" i="23"/>
  <c r="I2957" i="23" s="1"/>
  <c r="G2971" i="23"/>
  <c r="I2971" i="23" s="1"/>
  <c r="G2987" i="23"/>
  <c r="I2987" i="23" s="1"/>
  <c r="G3003" i="23"/>
  <c r="I3003" i="23" s="1"/>
  <c r="G3017" i="23"/>
  <c r="I3017" i="23" s="1"/>
  <c r="G3035" i="23"/>
  <c r="I3035" i="23" s="1"/>
  <c r="G3051" i="23"/>
  <c r="I3051" i="23" s="1"/>
  <c r="G3065" i="23"/>
  <c r="I3065" i="23" s="1"/>
  <c r="G3127" i="23"/>
  <c r="I3127" i="23" s="1"/>
  <c r="G3143" i="23"/>
  <c r="I3143" i="23" s="1"/>
  <c r="G3173" i="23"/>
  <c r="I3173" i="23" s="1"/>
  <c r="G3188" i="23"/>
  <c r="I3188" i="23" s="1"/>
  <c r="G3234" i="23"/>
  <c r="I3234" i="23" s="1"/>
  <c r="G3341" i="23"/>
  <c r="I3341" i="23" s="1"/>
  <c r="G3358" i="23"/>
  <c r="I3358" i="23" s="1"/>
  <c r="G3390" i="23"/>
  <c r="I3390" i="23" s="1"/>
  <c r="G3406" i="23"/>
  <c r="I3406" i="23" s="1"/>
  <c r="G3423" i="23"/>
  <c r="I3423" i="23" s="1"/>
  <c r="G3623" i="23"/>
  <c r="I3623" i="23" s="1"/>
  <c r="G3640" i="23"/>
  <c r="I3640" i="23" s="1"/>
  <c r="G3671" i="23"/>
  <c r="I3671" i="23" s="1"/>
  <c r="G3750" i="23"/>
  <c r="I3750" i="23" s="1"/>
  <c r="G3765" i="23"/>
  <c r="I3765" i="23" s="1"/>
  <c r="G3780" i="23"/>
  <c r="I3780" i="23" s="1"/>
  <c r="G3812" i="23"/>
  <c r="I3812" i="23" s="1"/>
  <c r="G3829" i="23"/>
  <c r="I3829" i="23" s="1"/>
  <c r="G3890" i="23"/>
  <c r="I3890" i="23" s="1"/>
  <c r="G3963" i="23"/>
  <c r="I3963" i="23" s="1"/>
  <c r="G4023" i="23"/>
  <c r="I4023" i="23" s="1"/>
  <c r="G4051" i="23"/>
  <c r="I4051" i="23" s="1"/>
  <c r="G4067" i="23"/>
  <c r="I4067" i="23" s="1"/>
  <c r="G4082" i="23"/>
  <c r="I4082" i="23" s="1"/>
  <c r="G4159" i="23"/>
  <c r="I4159" i="23" s="1"/>
  <c r="G4176" i="23"/>
  <c r="I4176" i="23" s="1"/>
  <c r="G4239" i="23"/>
  <c r="I4239" i="23" s="1"/>
  <c r="G4256" i="23"/>
  <c r="I4256" i="23" s="1"/>
  <c r="G4287" i="23"/>
  <c r="I4287" i="23" s="1"/>
  <c r="G4364" i="23"/>
  <c r="I4364" i="23" s="1"/>
  <c r="G4380" i="23"/>
  <c r="I4380" i="23" s="1"/>
  <c r="G4410" i="23"/>
  <c r="I4410" i="23" s="1"/>
  <c r="G4426" i="23"/>
  <c r="I4426" i="23" s="1"/>
  <c r="G4443" i="23"/>
  <c r="I4443" i="23" s="1"/>
  <c r="G4474" i="23"/>
  <c r="I4474" i="23" s="1"/>
  <c r="G4488" i="23"/>
  <c r="I4488" i="23" s="1"/>
  <c r="G4502" i="23"/>
  <c r="I4502" i="23" s="1"/>
  <c r="G4562" i="23"/>
  <c r="I4562" i="23" s="1"/>
  <c r="G4594" i="23"/>
  <c r="I4594" i="23" s="1"/>
  <c r="G4609" i="23"/>
  <c r="I4609" i="23" s="1"/>
  <c r="G4641" i="23"/>
  <c r="I4641" i="23" s="1"/>
  <c r="G4655" i="23"/>
  <c r="I4655" i="23" s="1"/>
  <c r="G4672" i="23"/>
  <c r="I4672" i="23" s="1"/>
  <c r="G4809" i="23"/>
  <c r="I4809" i="23" s="1"/>
  <c r="G4826" i="23"/>
  <c r="I4826" i="23" s="1"/>
  <c r="G4843" i="23"/>
  <c r="I4843" i="23" s="1"/>
  <c r="G4970" i="23"/>
  <c r="I4970" i="23" s="1"/>
  <c r="G5188" i="23"/>
  <c r="I5188" i="23" s="1"/>
  <c r="G5220" i="23"/>
  <c r="I5220" i="23" s="1"/>
  <c r="G5266" i="23"/>
  <c r="I5266" i="23" s="1"/>
  <c r="G5283" i="23"/>
  <c r="I5283" i="23" s="1"/>
  <c r="G5300" i="23"/>
  <c r="I5300" i="23" s="1"/>
  <c r="G5315" i="23"/>
  <c r="G11" i="58"/>
  <c r="I11" i="58" s="1"/>
  <c r="G44" i="58"/>
  <c r="I44" i="58" s="1"/>
  <c r="G60" i="58"/>
  <c r="I60" i="58" s="1"/>
  <c r="G75" i="58"/>
  <c r="I75" i="58" s="1"/>
  <c r="G91" i="58"/>
  <c r="I91" i="58" s="1"/>
  <c r="G432" i="58"/>
  <c r="I432" i="58" s="1"/>
  <c r="G465" i="58"/>
  <c r="I465" i="58" s="1"/>
  <c r="G481" i="58"/>
  <c r="I481" i="58" s="1"/>
  <c r="G696" i="58"/>
  <c r="I696" i="58" s="1"/>
  <c r="G1151" i="58"/>
  <c r="I1151" i="58" s="1"/>
  <c r="G1248" i="58"/>
  <c r="I1248" i="58" s="1"/>
  <c r="G1298" i="58"/>
  <c r="I1298" i="58" s="1"/>
  <c r="G1314" i="58"/>
  <c r="I1314" i="58" s="1"/>
  <c r="G1376" i="58"/>
  <c r="I1376" i="58" s="1"/>
  <c r="G1444" i="58"/>
  <c r="I1444" i="58" s="1"/>
  <c r="G1459" i="58"/>
  <c r="I1459" i="58" s="1"/>
  <c r="G1671" i="58"/>
  <c r="I1671" i="58" s="1"/>
  <c r="G1910" i="58"/>
  <c r="I1910" i="58" s="1"/>
  <c r="G1941" i="58"/>
  <c r="I1941" i="58" s="1"/>
  <c r="G1972" i="58"/>
  <c r="I1972" i="58" s="1"/>
  <c r="G2135" i="58"/>
  <c r="I2135" i="58" s="1"/>
  <c r="G2168" i="58"/>
  <c r="I2168" i="58" s="1"/>
  <c r="G2185" i="58"/>
  <c r="I2185" i="58" s="1"/>
  <c r="G2547" i="58"/>
  <c r="I2547" i="58" s="1"/>
  <c r="G2745" i="58"/>
  <c r="I2745" i="58" s="1"/>
  <c r="G2829" i="58"/>
  <c r="I2829" i="58" s="1"/>
  <c r="G2845" i="58"/>
  <c r="I2845" i="58" s="1"/>
  <c r="G2944" i="58"/>
  <c r="I2944" i="58" s="1"/>
  <c r="G3140" i="58"/>
  <c r="I3140" i="58" s="1"/>
  <c r="G3353" i="58"/>
  <c r="I3353" i="58" s="1"/>
  <c r="G3583" i="58"/>
  <c r="I3583" i="58" s="1"/>
  <c r="G3783" i="58"/>
  <c r="I3783" i="58" s="1"/>
  <c r="G3816" i="58"/>
  <c r="I3816" i="58" s="1"/>
  <c r="G3882" i="58"/>
  <c r="I3882" i="58" s="1"/>
  <c r="G3949" i="58"/>
  <c r="I3949" i="58" s="1"/>
  <c r="G4909" i="58"/>
  <c r="I4909" i="58" s="1"/>
  <c r="G679" i="57"/>
  <c r="I679" i="57" s="1"/>
  <c r="G4677" i="57"/>
  <c r="I4677" i="57" s="1"/>
  <c r="G2637" i="23"/>
  <c r="I2637" i="23" s="1"/>
  <c r="G2653" i="23"/>
  <c r="I2653" i="23" s="1"/>
  <c r="G2729" i="23"/>
  <c r="I2729" i="23" s="1"/>
  <c r="G2759" i="23"/>
  <c r="I2759" i="23" s="1"/>
  <c r="G2775" i="23"/>
  <c r="I2775" i="23" s="1"/>
  <c r="G2958" i="23"/>
  <c r="I2958" i="23" s="1"/>
  <c r="G2972" i="23"/>
  <c r="I2972" i="23" s="1"/>
  <c r="G2988" i="23"/>
  <c r="I2988" i="23" s="1"/>
  <c r="G3004" i="23"/>
  <c r="I3004" i="23" s="1"/>
  <c r="G3018" i="23"/>
  <c r="I3018" i="23" s="1"/>
  <c r="G3036" i="23"/>
  <c r="I3036" i="23" s="1"/>
  <c r="G3052" i="23"/>
  <c r="I3052" i="23" s="1"/>
  <c r="G3066" i="23"/>
  <c r="I3066" i="23" s="1"/>
  <c r="G3128" i="23"/>
  <c r="I3128" i="23" s="1"/>
  <c r="G3144" i="23"/>
  <c r="I3144" i="23" s="1"/>
  <c r="G3159" i="23"/>
  <c r="I3159" i="23" s="1"/>
  <c r="G3342" i="23"/>
  <c r="I3342" i="23" s="1"/>
  <c r="G3359" i="23"/>
  <c r="I3359" i="23" s="1"/>
  <c r="G3375" i="23"/>
  <c r="I3375" i="23" s="1"/>
  <c r="G3391" i="23"/>
  <c r="I3391" i="23" s="1"/>
  <c r="G3408" i="23"/>
  <c r="I3408" i="23" s="1"/>
  <c r="G3457" i="23"/>
  <c r="I3457" i="23" s="1"/>
  <c r="G3473" i="23"/>
  <c r="I3473" i="23" s="1"/>
  <c r="G3609" i="23"/>
  <c r="I3609" i="23" s="1"/>
  <c r="G3751" i="23"/>
  <c r="I3751" i="23" s="1"/>
  <c r="G3781" i="23"/>
  <c r="I3781" i="23" s="1"/>
  <c r="G3798" i="23"/>
  <c r="I3798" i="23" s="1"/>
  <c r="G3813" i="23"/>
  <c r="I3813" i="23" s="1"/>
  <c r="G3830" i="23"/>
  <c r="I3830" i="23" s="1"/>
  <c r="G3847" i="23"/>
  <c r="I3847" i="23" s="1"/>
  <c r="G3863" i="23"/>
  <c r="I3863" i="23" s="1"/>
  <c r="G3876" i="23"/>
  <c r="I3876" i="23" s="1"/>
  <c r="G3979" i="23"/>
  <c r="I3979" i="23" s="1"/>
  <c r="G4024" i="23"/>
  <c r="I4024" i="23" s="1"/>
  <c r="G4036" i="23"/>
  <c r="I4036" i="23" s="1"/>
  <c r="G4052" i="23"/>
  <c r="I4052" i="23" s="1"/>
  <c r="G4068" i="23"/>
  <c r="I4068" i="23" s="1"/>
  <c r="G4083" i="23"/>
  <c r="I4083" i="23" s="1"/>
  <c r="G4209" i="23"/>
  <c r="I4209" i="23" s="1"/>
  <c r="G4224" i="23"/>
  <c r="I4224" i="23" s="1"/>
  <c r="G4274" i="23"/>
  <c r="I4274" i="23" s="1"/>
  <c r="G4365" i="23"/>
  <c r="I4365" i="23" s="1"/>
  <c r="G4381" i="23"/>
  <c r="I4381" i="23" s="1"/>
  <c r="G4411" i="23"/>
  <c r="I4411" i="23" s="1"/>
  <c r="G4427" i="23"/>
  <c r="I4427" i="23" s="1"/>
  <c r="G4579" i="23"/>
  <c r="I4579" i="23" s="1"/>
  <c r="G4595" i="23"/>
  <c r="I4595" i="23" s="1"/>
  <c r="G4610" i="23"/>
  <c r="I4610" i="23" s="1"/>
  <c r="G4626" i="23"/>
  <c r="I4626" i="23" s="1"/>
  <c r="G4656" i="23"/>
  <c r="I4656" i="23" s="1"/>
  <c r="G4673" i="23"/>
  <c r="I4673" i="23" s="1"/>
  <c r="G4688" i="23"/>
  <c r="I4688" i="23" s="1"/>
  <c r="G4704" i="23"/>
  <c r="I4704" i="23" s="1"/>
  <c r="G4764" i="23"/>
  <c r="I4764" i="23" s="1"/>
  <c r="G4779" i="23"/>
  <c r="I4779" i="23" s="1"/>
  <c r="G4795" i="23"/>
  <c r="I4795" i="23" s="1"/>
  <c r="G4860" i="23"/>
  <c r="I4860" i="23" s="1"/>
  <c r="G4877" i="23"/>
  <c r="I4877" i="23" s="1"/>
  <c r="G4893" i="23"/>
  <c r="I4893" i="23" s="1"/>
  <c r="G4908" i="23"/>
  <c r="I4908" i="23" s="1"/>
  <c r="G5051" i="23"/>
  <c r="I5051" i="23" s="1"/>
  <c r="G5084" i="23"/>
  <c r="I5084" i="23" s="1"/>
  <c r="G5099" i="23"/>
  <c r="I5099" i="23" s="1"/>
  <c r="G5114" i="23"/>
  <c r="I5114" i="23" s="1"/>
  <c r="G5174" i="23"/>
  <c r="I5174" i="23" s="1"/>
  <c r="G5236" i="23"/>
  <c r="I5236" i="23" s="1"/>
  <c r="G5252" i="23"/>
  <c r="G5267" i="23"/>
  <c r="I5267" i="23" s="1"/>
  <c r="G5284" i="23"/>
  <c r="I5284" i="23" s="1"/>
  <c r="G5301" i="23"/>
  <c r="I5301" i="23" s="1"/>
  <c r="G1111" i="57"/>
  <c r="G28" i="58"/>
  <c r="I28" i="58" s="1"/>
  <c r="G45" i="58"/>
  <c r="I45" i="58" s="1"/>
  <c r="G61" i="58"/>
  <c r="I61" i="58" s="1"/>
  <c r="G76" i="58"/>
  <c r="I76" i="58" s="1"/>
  <c r="G92" i="58"/>
  <c r="I92" i="58" s="1"/>
  <c r="G222" i="58"/>
  <c r="I222" i="58" s="1"/>
  <c r="G239" i="58"/>
  <c r="I239" i="58" s="1"/>
  <c r="G284" i="58"/>
  <c r="I284" i="58" s="1"/>
  <c r="G513" i="58"/>
  <c r="I513" i="58" s="1"/>
  <c r="G1037" i="58"/>
  <c r="I1037" i="58" s="1"/>
  <c r="G1266" i="58"/>
  <c r="I1266" i="58" s="1"/>
  <c r="G1282" i="58"/>
  <c r="I1282" i="58" s="1"/>
  <c r="G1362" i="58"/>
  <c r="I1362" i="58" s="1"/>
  <c r="G1778" i="58"/>
  <c r="I1778" i="58" s="1"/>
  <c r="G1926" i="58"/>
  <c r="I1926" i="58" s="1"/>
  <c r="G1942" i="58"/>
  <c r="I1942" i="58" s="1"/>
  <c r="G2071" i="58"/>
  <c r="I2071" i="58" s="1"/>
  <c r="G2153" i="58"/>
  <c r="I2153" i="58" s="1"/>
  <c r="G2169" i="58"/>
  <c r="I2169" i="58" s="1"/>
  <c r="G2367" i="58"/>
  <c r="I2367" i="58" s="1"/>
  <c r="G2862" i="58"/>
  <c r="I2862" i="58" s="1"/>
  <c r="G4845" i="58"/>
  <c r="I4845" i="58" s="1"/>
  <c r="G94" i="57"/>
  <c r="I94" i="57" s="1"/>
  <c r="G663" i="57"/>
  <c r="I663" i="57" s="1"/>
  <c r="G4459" i="57"/>
  <c r="I4459" i="57" s="1"/>
  <c r="G2372" i="23"/>
  <c r="I2372" i="23" s="1"/>
  <c r="G2402" i="23"/>
  <c r="I2402" i="23" s="1"/>
  <c r="G2518" i="23"/>
  <c r="I2518" i="23" s="1"/>
  <c r="G2563" i="23"/>
  <c r="I2563" i="23" s="1"/>
  <c r="G2578" i="23"/>
  <c r="I2578" i="23" s="1"/>
  <c r="G2608" i="23"/>
  <c r="I2608" i="23" s="1"/>
  <c r="G2624" i="23"/>
  <c r="I2624" i="23" s="1"/>
  <c r="G2639" i="23"/>
  <c r="I2639" i="23" s="1"/>
  <c r="G2715" i="23"/>
  <c r="I2715" i="23" s="1"/>
  <c r="G2746" i="23"/>
  <c r="I2746" i="23" s="1"/>
  <c r="G2761" i="23"/>
  <c r="I2761" i="23" s="1"/>
  <c r="G2777" i="23"/>
  <c r="I2777" i="23" s="1"/>
  <c r="G2794" i="23"/>
  <c r="I2794" i="23" s="1"/>
  <c r="G2809" i="23"/>
  <c r="I2809" i="23" s="1"/>
  <c r="G3021" i="23"/>
  <c r="I3021" i="23" s="1"/>
  <c r="G3038" i="23"/>
  <c r="I3038" i="23" s="1"/>
  <c r="G3146" i="23"/>
  <c r="I3146" i="23" s="1"/>
  <c r="G3161" i="23"/>
  <c r="I3161" i="23" s="1"/>
  <c r="G3191" i="23"/>
  <c r="I3191" i="23" s="1"/>
  <c r="G3361" i="23"/>
  <c r="I3361" i="23" s="1"/>
  <c r="G3377" i="23"/>
  <c r="I3377" i="23" s="1"/>
  <c r="G3393" i="23"/>
  <c r="I3393" i="23" s="1"/>
  <c r="G3643" i="23"/>
  <c r="I3643" i="23" s="1"/>
  <c r="G3753" i="23"/>
  <c r="I3753" i="23" s="1"/>
  <c r="G3767" i="23"/>
  <c r="I3767" i="23" s="1"/>
  <c r="G3783" i="23"/>
  <c r="I3783" i="23" s="1"/>
  <c r="G3849" i="23"/>
  <c r="I3849" i="23" s="1"/>
  <c r="G3878" i="23"/>
  <c r="I3878" i="23" s="1"/>
  <c r="G3953" i="23"/>
  <c r="I3953" i="23" s="1"/>
  <c r="G3966" i="23"/>
  <c r="I3966" i="23" s="1"/>
  <c r="G3981" i="23"/>
  <c r="I3981" i="23" s="1"/>
  <c r="G4010" i="23"/>
  <c r="I4010" i="23" s="1"/>
  <c r="G4038" i="23"/>
  <c r="I4038" i="23" s="1"/>
  <c r="G4070" i="23"/>
  <c r="I4070" i="23" s="1"/>
  <c r="G4162" i="23"/>
  <c r="I4162" i="23" s="1"/>
  <c r="G4179" i="23"/>
  <c r="I4179" i="23" s="1"/>
  <c r="G4226" i="23"/>
  <c r="I4226" i="23" s="1"/>
  <c r="G4290" i="23"/>
  <c r="G4383" i="23"/>
  <c r="I4383" i="23" s="1"/>
  <c r="G4398" i="23"/>
  <c r="I4398" i="23" s="1"/>
  <c r="G4476" i="23"/>
  <c r="I4476" i="23" s="1"/>
  <c r="G4490" i="23"/>
  <c r="I4490" i="23" s="1"/>
  <c r="G4505" i="23"/>
  <c r="I4505" i="23" s="1"/>
  <c r="G4565" i="23"/>
  <c r="I4565" i="23" s="1"/>
  <c r="G4597" i="23"/>
  <c r="I4597" i="23" s="1"/>
  <c r="G4612" i="23"/>
  <c r="I4612" i="23" s="1"/>
  <c r="G4675" i="23"/>
  <c r="I4675" i="23" s="1"/>
  <c r="G4846" i="23"/>
  <c r="I4846" i="23" s="1"/>
  <c r="G4973" i="23"/>
  <c r="I4973" i="23" s="1"/>
  <c r="G5191" i="23"/>
  <c r="I5191" i="23" s="1"/>
  <c r="G5223" i="23"/>
  <c r="I5223" i="23" s="1"/>
  <c r="G5269" i="23"/>
  <c r="I5269" i="23" s="1"/>
  <c r="G5287" i="23"/>
  <c r="I5287" i="23" s="1"/>
  <c r="G1994" i="58"/>
  <c r="G14" i="58"/>
  <c r="I14" i="58" s="1"/>
  <c r="G110" i="58"/>
  <c r="I110" i="58" s="1"/>
  <c r="G732" i="58"/>
  <c r="I732" i="58" s="1"/>
  <c r="G748" i="58"/>
  <c r="I748" i="58" s="1"/>
  <c r="G1055" i="58"/>
  <c r="I1055" i="58" s="1"/>
  <c r="G1072" i="58"/>
  <c r="I1072" i="58" s="1"/>
  <c r="G1120" i="58"/>
  <c r="I1120" i="58" s="1"/>
  <c r="G1251" i="58"/>
  <c r="I1251" i="58" s="1"/>
  <c r="G1268" i="58"/>
  <c r="I1268" i="58" s="1"/>
  <c r="G2073" i="58"/>
  <c r="I2073" i="58" s="1"/>
  <c r="G2105" i="58"/>
  <c r="I2105" i="58" s="1"/>
  <c r="G2122" i="58"/>
  <c r="I2122" i="58" s="1"/>
  <c r="G2139" i="58"/>
  <c r="I2139" i="58" s="1"/>
  <c r="G2749" i="58"/>
  <c r="I2749" i="58" s="1"/>
  <c r="G2765" i="58"/>
  <c r="I2765" i="58" s="1"/>
  <c r="G3011" i="58"/>
  <c r="I3011" i="58" s="1"/>
  <c r="G3027" i="58"/>
  <c r="I3027" i="58" s="1"/>
  <c r="G3044" i="58"/>
  <c r="I3044" i="58" s="1"/>
  <c r="G3161" i="58"/>
  <c r="I3161" i="58" s="1"/>
  <c r="G3453" i="58"/>
  <c r="I3453" i="58" s="1"/>
  <c r="G3469" i="58"/>
  <c r="I3469" i="58" s="1"/>
  <c r="G3603" i="58"/>
  <c r="I3603" i="58" s="1"/>
  <c r="G3770" i="58"/>
  <c r="I3770" i="58" s="1"/>
  <c r="G4646" i="58"/>
  <c r="I4646" i="58" s="1"/>
  <c r="G5281" i="58"/>
  <c r="I5281" i="58" s="1"/>
  <c r="G665" i="57"/>
  <c r="I665" i="57" s="1"/>
  <c r="A86" i="58"/>
  <c r="L14" i="14"/>
  <c r="A2341" i="58"/>
  <c r="G2341" i="58" s="1"/>
  <c r="A5252" i="58"/>
  <c r="G5252" i="58" s="1"/>
  <c r="A1931" i="57"/>
  <c r="G1931" i="57" s="1"/>
  <c r="A3202" i="57"/>
  <c r="G3202" i="57" s="1"/>
  <c r="A4227" i="23"/>
  <c r="A5047" i="23"/>
  <c r="G116" i="19"/>
  <c r="I116" i="19" s="1"/>
  <c r="G188" i="19"/>
  <c r="I188" i="19" s="1"/>
  <c r="G260" i="19"/>
  <c r="I260" i="19" s="1"/>
  <c r="G332" i="19"/>
  <c r="I332" i="19" s="1"/>
  <c r="G404" i="19"/>
  <c r="I404" i="19" s="1"/>
  <c r="G476" i="19"/>
  <c r="I476" i="19" s="1"/>
  <c r="G548" i="19"/>
  <c r="I548" i="19" s="1"/>
  <c r="G620" i="19"/>
  <c r="I620" i="19" s="1"/>
  <c r="G692" i="19"/>
  <c r="I692" i="19" s="1"/>
  <c r="G764" i="19"/>
  <c r="I764" i="19" s="1"/>
  <c r="I120" i="55"/>
  <c r="I302" i="55"/>
  <c r="I768" i="55"/>
  <c r="I878" i="55"/>
  <c r="I264" i="56"/>
  <c r="I440" i="56"/>
  <c r="I480" i="56"/>
  <c r="I588" i="56"/>
  <c r="I806" i="56"/>
  <c r="G22" i="23"/>
  <c r="I22" i="23" s="1"/>
  <c r="G40" i="23"/>
  <c r="I40" i="23" s="1"/>
  <c r="G58" i="23"/>
  <c r="I58" i="23" s="1"/>
  <c r="G77" i="23"/>
  <c r="I77" i="23" s="1"/>
  <c r="G98" i="23"/>
  <c r="I98" i="23" s="1"/>
  <c r="G122" i="23"/>
  <c r="I122" i="23" s="1"/>
  <c r="G88" i="23"/>
  <c r="I88" i="23" s="1"/>
  <c r="G135" i="23"/>
  <c r="I135" i="23" s="1"/>
  <c r="G243" i="23"/>
  <c r="I243" i="23" s="1"/>
  <c r="G258" i="23"/>
  <c r="I258" i="23" s="1"/>
  <c r="G289" i="23"/>
  <c r="I289" i="23" s="1"/>
  <c r="G305" i="23"/>
  <c r="I305" i="23" s="1"/>
  <c r="G321" i="23"/>
  <c r="I321" i="23" s="1"/>
  <c r="G336" i="23"/>
  <c r="I336" i="23" s="1"/>
  <c r="G351" i="23"/>
  <c r="I351" i="23" s="1"/>
  <c r="G444" i="23"/>
  <c r="I444" i="23" s="1"/>
  <c r="G459" i="23"/>
  <c r="I459" i="23" s="1"/>
  <c r="G486" i="23"/>
  <c r="I486" i="23" s="1"/>
  <c r="G503" i="23"/>
  <c r="I503" i="23" s="1"/>
  <c r="G547" i="23"/>
  <c r="I547" i="23" s="1"/>
  <c r="G623" i="23"/>
  <c r="I623" i="23" s="1"/>
  <c r="G638" i="23"/>
  <c r="I638" i="23" s="1"/>
  <c r="G692" i="23"/>
  <c r="I692" i="23" s="1"/>
  <c r="G707" i="23"/>
  <c r="I707" i="23" s="1"/>
  <c r="G737" i="23"/>
  <c r="I737" i="23" s="1"/>
  <c r="G751" i="23"/>
  <c r="I751" i="23" s="1"/>
  <c r="G840" i="23"/>
  <c r="I840" i="23" s="1"/>
  <c r="G854" i="23"/>
  <c r="I854" i="23" s="1"/>
  <c r="G870" i="23"/>
  <c r="I870" i="23" s="1"/>
  <c r="G899" i="23"/>
  <c r="I899" i="23" s="1"/>
  <c r="G915" i="23"/>
  <c r="I915" i="23" s="1"/>
  <c r="G931" i="23"/>
  <c r="I931" i="23" s="1"/>
  <c r="G947" i="23"/>
  <c r="I947" i="23" s="1"/>
  <c r="G962" i="23"/>
  <c r="I962" i="23" s="1"/>
  <c r="G977" i="23"/>
  <c r="I977" i="23" s="1"/>
  <c r="G1037" i="23"/>
  <c r="I1037" i="23" s="1"/>
  <c r="G1052" i="23"/>
  <c r="I1052" i="23" s="1"/>
  <c r="G1096" i="23"/>
  <c r="I1096" i="23" s="1"/>
  <c r="G1112" i="23"/>
  <c r="I1112" i="23" s="1"/>
  <c r="G1126" i="23"/>
  <c r="I1126" i="23" s="1"/>
  <c r="G1142" i="23"/>
  <c r="I1142" i="23" s="1"/>
  <c r="G1159" i="23"/>
  <c r="I1159" i="23" s="1"/>
  <c r="G1252" i="23"/>
  <c r="I1252" i="23" s="1"/>
  <c r="G1268" i="23"/>
  <c r="I1268" i="23" s="1"/>
  <c r="G1453" i="23"/>
  <c r="I1453" i="23" s="1"/>
  <c r="G1560" i="23"/>
  <c r="I1560" i="23" s="1"/>
  <c r="G1575" i="23"/>
  <c r="I1575" i="23" s="1"/>
  <c r="G1591" i="23"/>
  <c r="I1591" i="23" s="1"/>
  <c r="G1651" i="23"/>
  <c r="I1651" i="23" s="1"/>
  <c r="G1665" i="23"/>
  <c r="I1665" i="23" s="1"/>
  <c r="G1697" i="23"/>
  <c r="I1697" i="23" s="1"/>
  <c r="G1712" i="23"/>
  <c r="I1712" i="23" s="1"/>
  <c r="G1728" i="23"/>
  <c r="I1728" i="23" s="1"/>
  <c r="G1742" i="23"/>
  <c r="I1742" i="23" s="1"/>
  <c r="G1756" i="23"/>
  <c r="I1756" i="23" s="1"/>
  <c r="G1784" i="23"/>
  <c r="I1784" i="23" s="1"/>
  <c r="G1799" i="23"/>
  <c r="I1799" i="23" s="1"/>
  <c r="G1875" i="23"/>
  <c r="I1875" i="23" s="1"/>
  <c r="G1905" i="23"/>
  <c r="I1905" i="23" s="1"/>
  <c r="G1920" i="23"/>
  <c r="I1920" i="23" s="1"/>
  <c r="G1937" i="23"/>
  <c r="I1937" i="23" s="1"/>
  <c r="G1969" i="23"/>
  <c r="I1969" i="23" s="1"/>
  <c r="G1985" i="23"/>
  <c r="I1985" i="23" s="1"/>
  <c r="G2061" i="23"/>
  <c r="I2061" i="23" s="1"/>
  <c r="G2078" i="23"/>
  <c r="I2078" i="23" s="1"/>
  <c r="G2326" i="23"/>
  <c r="I2326" i="23" s="1"/>
  <c r="G2343" i="23"/>
  <c r="I2343" i="23" s="1"/>
  <c r="G2358" i="23"/>
  <c r="I2358" i="23" s="1"/>
  <c r="G2373" i="23"/>
  <c r="I2373" i="23" s="1"/>
  <c r="G2388" i="23"/>
  <c r="I2388" i="23" s="1"/>
  <c r="G2403" i="23"/>
  <c r="I2403" i="23" s="1"/>
  <c r="G2519" i="23"/>
  <c r="I2519" i="23" s="1"/>
  <c r="G2533" i="23"/>
  <c r="I2533" i="23" s="1"/>
  <c r="G2549" i="23"/>
  <c r="I2549" i="23" s="1"/>
  <c r="G2593" i="23"/>
  <c r="I2593" i="23" s="1"/>
  <c r="G2610" i="23"/>
  <c r="I2610" i="23" s="1"/>
  <c r="G2625" i="23"/>
  <c r="I2625" i="23" s="1"/>
  <c r="G2640" i="23"/>
  <c r="I2640" i="23" s="1"/>
  <c r="G2747" i="23"/>
  <c r="I2747" i="23" s="1"/>
  <c r="G2930" i="23"/>
  <c r="I2930" i="23" s="1"/>
  <c r="G2945" i="23"/>
  <c r="I2945" i="23" s="1"/>
  <c r="G2961" i="23"/>
  <c r="I2961" i="23" s="1"/>
  <c r="G2990" i="23"/>
  <c r="I2990" i="23" s="1"/>
  <c r="G3022" i="23"/>
  <c r="I3022" i="23" s="1"/>
  <c r="G3039" i="23"/>
  <c r="I3039" i="23" s="1"/>
  <c r="G3069" i="23"/>
  <c r="I3069" i="23" s="1"/>
  <c r="G3131" i="23"/>
  <c r="I3131" i="23" s="1"/>
  <c r="G3238" i="23"/>
  <c r="I3238" i="23" s="1"/>
  <c r="G3253" i="23"/>
  <c r="I3253" i="23" s="1"/>
  <c r="G3268" i="23"/>
  <c r="I3268" i="23" s="1"/>
  <c r="G3329" i="23"/>
  <c r="I3329" i="23" s="1"/>
  <c r="G3345" i="23"/>
  <c r="I3345" i="23" s="1"/>
  <c r="G3362" i="23"/>
  <c r="I3362" i="23" s="1"/>
  <c r="G3378" i="23"/>
  <c r="I3378" i="23" s="1"/>
  <c r="G3460" i="23"/>
  <c r="I3460" i="23" s="1"/>
  <c r="G3535" i="23"/>
  <c r="I3535" i="23" s="1"/>
  <c r="G3549" i="23"/>
  <c r="I3549" i="23" s="1"/>
  <c r="G3565" i="23"/>
  <c r="I3565" i="23" s="1"/>
  <c r="G3581" i="23"/>
  <c r="I3581" i="23" s="1"/>
  <c r="G3597" i="23"/>
  <c r="I3597" i="23" s="1"/>
  <c r="A3612" i="23"/>
  <c r="G3659" i="23"/>
  <c r="I3659" i="23" s="1"/>
  <c r="G3675" i="23"/>
  <c r="G3784" i="23"/>
  <c r="I3784" i="23" s="1"/>
  <c r="G3816" i="23"/>
  <c r="I3816" i="23" s="1"/>
  <c r="G3833" i="23"/>
  <c r="I3833" i="23" s="1"/>
  <c r="G3850" i="23"/>
  <c r="I3850" i="23" s="1"/>
  <c r="G3879" i="23"/>
  <c r="I3879" i="23" s="1"/>
  <c r="G3954" i="23"/>
  <c r="I3954" i="23" s="1"/>
  <c r="G3982" i="23"/>
  <c r="I3982" i="23" s="1"/>
  <c r="G3997" i="23"/>
  <c r="I3997" i="23" s="1"/>
  <c r="G4011" i="23"/>
  <c r="I4011" i="23" s="1"/>
  <c r="G4039" i="23"/>
  <c r="I4039" i="23" s="1"/>
  <c r="G4055" i="23"/>
  <c r="I4055" i="23" s="1"/>
  <c r="G4071" i="23"/>
  <c r="I4071" i="23" s="1"/>
  <c r="G4195" i="23"/>
  <c r="I4195" i="23" s="1"/>
  <c r="G4212" i="23"/>
  <c r="I4212" i="23" s="1"/>
  <c r="G4260" i="23"/>
  <c r="I4260" i="23" s="1"/>
  <c r="G4277" i="23"/>
  <c r="I4277" i="23" s="1"/>
  <c r="G4477" i="23"/>
  <c r="I4477" i="23" s="1"/>
  <c r="G4566" i="23"/>
  <c r="I4566" i="23" s="1"/>
  <c r="G4581" i="23"/>
  <c r="I4581" i="23" s="1"/>
  <c r="G4598" i="23"/>
  <c r="I4598" i="23" s="1"/>
  <c r="G4629" i="23"/>
  <c r="I4629" i="23" s="1"/>
  <c r="G4644" i="23"/>
  <c r="I4644" i="23" s="1"/>
  <c r="G4847" i="23"/>
  <c r="I4847" i="23" s="1"/>
  <c r="G4880" i="23"/>
  <c r="I4880" i="23" s="1"/>
  <c r="G4911" i="23"/>
  <c r="I4911" i="23" s="1"/>
  <c r="G5054" i="23"/>
  <c r="I5054" i="23" s="1"/>
  <c r="G5117" i="23"/>
  <c r="I5117" i="23" s="1"/>
  <c r="G5177" i="23"/>
  <c r="I5177" i="23" s="1"/>
  <c r="G5193" i="23"/>
  <c r="I5193" i="23" s="1"/>
  <c r="G5209" i="23"/>
  <c r="I5209" i="23" s="1"/>
  <c r="G5239" i="23"/>
  <c r="I5239" i="23" s="1"/>
  <c r="G5255" i="23"/>
  <c r="I5255" i="23" s="1"/>
  <c r="G5270" i="23"/>
  <c r="I5270" i="23" s="1"/>
  <c r="G5288" i="23"/>
  <c r="I5288" i="23" s="1"/>
  <c r="G5319" i="23"/>
  <c r="I5319" i="23" s="1"/>
  <c r="G1789" i="57"/>
  <c r="G242" i="58"/>
  <c r="I242" i="58" s="1"/>
  <c r="G287" i="58"/>
  <c r="I287" i="58" s="1"/>
  <c r="G321" i="58"/>
  <c r="I321" i="58" s="1"/>
  <c r="G420" i="58"/>
  <c r="I420" i="58" s="1"/>
  <c r="G502" i="58"/>
  <c r="I502" i="58" s="1"/>
  <c r="G533" i="58"/>
  <c r="I533" i="58" s="1"/>
  <c r="G549" i="58"/>
  <c r="I549" i="58" s="1"/>
  <c r="G650" i="58"/>
  <c r="I650" i="58" s="1"/>
  <c r="G667" i="58"/>
  <c r="I667" i="58" s="1"/>
  <c r="G941" i="58"/>
  <c r="I941" i="58" s="1"/>
  <c r="G957" i="58"/>
  <c r="I957" i="58" s="1"/>
  <c r="G973" i="58"/>
  <c r="I973" i="58" s="1"/>
  <c r="G1252" i="58"/>
  <c r="I1252" i="58" s="1"/>
  <c r="G1285" i="58"/>
  <c r="I1285" i="58" s="1"/>
  <c r="G1319" i="58"/>
  <c r="I1319" i="58" s="1"/>
  <c r="G1749" i="58"/>
  <c r="I1749" i="58" s="1"/>
  <c r="G1766" i="58"/>
  <c r="I1766" i="58" s="1"/>
  <c r="G1863" i="58"/>
  <c r="I1863" i="58" s="1"/>
  <c r="G1897" i="58"/>
  <c r="I1897" i="58" s="1"/>
  <c r="G2074" i="58"/>
  <c r="I2074" i="58" s="1"/>
  <c r="G2106" i="58"/>
  <c r="I2106" i="58" s="1"/>
  <c r="G2123" i="58"/>
  <c r="I2123" i="58" s="1"/>
  <c r="G2140" i="58"/>
  <c r="I2140" i="58" s="1"/>
  <c r="G2173" i="58"/>
  <c r="I2173" i="58" s="1"/>
  <c r="G2305" i="58"/>
  <c r="I2305" i="58" s="1"/>
  <c r="G2337" i="58"/>
  <c r="I2337" i="58" s="1"/>
  <c r="G2354" i="58"/>
  <c r="I2354" i="58" s="1"/>
  <c r="G2519" i="58"/>
  <c r="I2519" i="58" s="1"/>
  <c r="G2535" i="58"/>
  <c r="I2535" i="58" s="1"/>
  <c r="G2618" i="58"/>
  <c r="I2618" i="58" s="1"/>
  <c r="G2635" i="58"/>
  <c r="I2635" i="58" s="1"/>
  <c r="G3454" i="58"/>
  <c r="I3454" i="58" s="1"/>
  <c r="G3604" i="58"/>
  <c r="I3604" i="58" s="1"/>
  <c r="G3620" i="58"/>
  <c r="I3620" i="58" s="1"/>
  <c r="G4880" i="58"/>
  <c r="I4880" i="58" s="1"/>
  <c r="G699" i="57"/>
  <c r="I699" i="57" s="1"/>
  <c r="G2194" i="57"/>
  <c r="I2194" i="57" s="1"/>
  <c r="G3653" i="57"/>
  <c r="I3653" i="57" s="1"/>
  <c r="M14" i="14"/>
  <c r="A4659" i="58"/>
  <c r="G4659" i="58" s="1"/>
  <c r="A3634" i="57"/>
  <c r="G3634" i="57" s="1"/>
  <c r="A1133" i="57"/>
  <c r="G1133" i="57" s="1"/>
  <c r="A3224" i="57"/>
  <c r="G3224" i="57" s="1"/>
  <c r="A518" i="57"/>
  <c r="G518" i="57" s="1"/>
  <c r="A1133" i="58"/>
  <c r="G1133" i="58" s="1"/>
  <c r="C208" i="19"/>
  <c r="G836" i="19"/>
  <c r="I836" i="19" s="1"/>
  <c r="G908" i="19"/>
  <c r="I908" i="19" s="1"/>
  <c r="I121" i="55"/>
  <c r="I368" i="55"/>
  <c r="I409" i="55"/>
  <c r="I548" i="55"/>
  <c r="I265" i="56"/>
  <c r="I332" i="56"/>
  <c r="I481" i="56"/>
  <c r="I589" i="56"/>
  <c r="G23" i="23"/>
  <c r="I23" i="23" s="1"/>
  <c r="G41" i="23"/>
  <c r="I41" i="23" s="1"/>
  <c r="G59" i="23"/>
  <c r="I59" i="23" s="1"/>
  <c r="G78" i="23"/>
  <c r="I78" i="23" s="1"/>
  <c r="G99" i="23"/>
  <c r="I99" i="23" s="1"/>
  <c r="G123" i="23"/>
  <c r="I123" i="23" s="1"/>
  <c r="G136" i="23"/>
  <c r="I136" i="23" s="1"/>
  <c r="G214" i="23"/>
  <c r="I214" i="23" s="1"/>
  <c r="G229" i="23"/>
  <c r="I229" i="23" s="1"/>
  <c r="G244" i="23"/>
  <c r="I244" i="23" s="1"/>
  <c r="G259" i="23"/>
  <c r="I259" i="23" s="1"/>
  <c r="G290" i="23"/>
  <c r="I290" i="23" s="1"/>
  <c r="G306" i="23"/>
  <c r="I306" i="23" s="1"/>
  <c r="G337" i="23"/>
  <c r="I337" i="23" s="1"/>
  <c r="G352" i="23"/>
  <c r="I352" i="23" s="1"/>
  <c r="G445" i="23"/>
  <c r="I445" i="23" s="1"/>
  <c r="G460" i="23"/>
  <c r="I460" i="23" s="1"/>
  <c r="G474" i="23"/>
  <c r="I474" i="23" s="1"/>
  <c r="G487" i="23"/>
  <c r="I487" i="23" s="1"/>
  <c r="G504" i="23"/>
  <c r="I504" i="23" s="1"/>
  <c r="G532" i="23"/>
  <c r="I532" i="23" s="1"/>
  <c r="G548" i="23"/>
  <c r="I548" i="23" s="1"/>
  <c r="G624" i="23"/>
  <c r="I624" i="23" s="1"/>
  <c r="G680" i="23"/>
  <c r="I680" i="23" s="1"/>
  <c r="G693" i="23"/>
  <c r="I693" i="23" s="1"/>
  <c r="G708" i="23"/>
  <c r="I708" i="23" s="1"/>
  <c r="G752" i="23"/>
  <c r="I752" i="23" s="1"/>
  <c r="G841" i="23"/>
  <c r="I841" i="23" s="1"/>
  <c r="G855" i="23"/>
  <c r="I855" i="23" s="1"/>
  <c r="G871" i="23"/>
  <c r="I871" i="23" s="1"/>
  <c r="G900" i="23"/>
  <c r="I900" i="23" s="1"/>
  <c r="G1301" i="23"/>
  <c r="I1301" i="23" s="1"/>
  <c r="G1331" i="23"/>
  <c r="I1331" i="23" s="1"/>
  <c r="G1347" i="23"/>
  <c r="I1347" i="23" s="1"/>
  <c r="G1364" i="23"/>
  <c r="I1364" i="23" s="1"/>
  <c r="G1379" i="23"/>
  <c r="G1454" i="23"/>
  <c r="I1454" i="23" s="1"/>
  <c r="G1470" i="23"/>
  <c r="I1470" i="23" s="1"/>
  <c r="G1513" i="23"/>
  <c r="I1513" i="23" s="1"/>
  <c r="G1545" i="23"/>
  <c r="I1545" i="23" s="1"/>
  <c r="G1561" i="23"/>
  <c r="I1561" i="23" s="1"/>
  <c r="G1576" i="23"/>
  <c r="I1576" i="23" s="1"/>
  <c r="G1592" i="23"/>
  <c r="I1592" i="23" s="1"/>
  <c r="G1652" i="23"/>
  <c r="I1652" i="23" s="1"/>
  <c r="G1667" i="23"/>
  <c r="I1667" i="23" s="1"/>
  <c r="G1713" i="23"/>
  <c r="I1713" i="23" s="1"/>
  <c r="G1743" i="23"/>
  <c r="I1743" i="23" s="1"/>
  <c r="G1859" i="23"/>
  <c r="I1859" i="23" s="1"/>
  <c r="G1876" i="23"/>
  <c r="I1876" i="23" s="1"/>
  <c r="G1906" i="23"/>
  <c r="I1906" i="23" s="1"/>
  <c r="G1921" i="23"/>
  <c r="I1921" i="23" s="1"/>
  <c r="G1938" i="23"/>
  <c r="I1938" i="23" s="1"/>
  <c r="G1954" i="23"/>
  <c r="I1954" i="23" s="1"/>
  <c r="G1970" i="23"/>
  <c r="I1970" i="23" s="1"/>
  <c r="G2062" i="23"/>
  <c r="I2062" i="23" s="1"/>
  <c r="G2110" i="23"/>
  <c r="I2110" i="23" s="1"/>
  <c r="G2125" i="23"/>
  <c r="I2125" i="23" s="1"/>
  <c r="G2172" i="23"/>
  <c r="I2172" i="23" s="1"/>
  <c r="G2188" i="23"/>
  <c r="I2188" i="23" s="1"/>
  <c r="G2203" i="23"/>
  <c r="I2203" i="23" s="1"/>
  <c r="G2265" i="23"/>
  <c r="I2265" i="23" s="1"/>
  <c r="G2295" i="23"/>
  <c r="I2295" i="23" s="1"/>
  <c r="G2311" i="23"/>
  <c r="I2311" i="23" s="1"/>
  <c r="G2327" i="23"/>
  <c r="I2327" i="23" s="1"/>
  <c r="G2344" i="23"/>
  <c r="I2344" i="23" s="1"/>
  <c r="G2359" i="23"/>
  <c r="I2359" i="23" s="1"/>
  <c r="G2374" i="23"/>
  <c r="I2374" i="23" s="1"/>
  <c r="G2404" i="23"/>
  <c r="G2520" i="23"/>
  <c r="I2520" i="23" s="1"/>
  <c r="G2534" i="23"/>
  <c r="I2534" i="23" s="1"/>
  <c r="G2550" i="23"/>
  <c r="I2550" i="23" s="1"/>
  <c r="G2594" i="23"/>
  <c r="I2594" i="23" s="1"/>
  <c r="G2611" i="23"/>
  <c r="I2611" i="23" s="1"/>
  <c r="G2626" i="23"/>
  <c r="I2626" i="23" s="1"/>
  <c r="G2641" i="23"/>
  <c r="I2641" i="23" s="1"/>
  <c r="G2656" i="23"/>
  <c r="I2656" i="23" s="1"/>
  <c r="G2717" i="23"/>
  <c r="I2717" i="23" s="1"/>
  <c r="G2733" i="23"/>
  <c r="I2733" i="23" s="1"/>
  <c r="G2779" i="23"/>
  <c r="I2779" i="23" s="1"/>
  <c r="G2796" i="23"/>
  <c r="I2796" i="23" s="1"/>
  <c r="G2811" i="23"/>
  <c r="I2811" i="23" s="1"/>
  <c r="G2842" i="23"/>
  <c r="I2842" i="23" s="1"/>
  <c r="G2855" i="23"/>
  <c r="G2931" i="23"/>
  <c r="I2931" i="23" s="1"/>
  <c r="G2946" i="23"/>
  <c r="I2946" i="23" s="1"/>
  <c r="G2976" i="23"/>
  <c r="I2976" i="23" s="1"/>
  <c r="G2991" i="23"/>
  <c r="I2991" i="23" s="1"/>
  <c r="G3007" i="23"/>
  <c r="I3007" i="23" s="1"/>
  <c r="G3208" i="23"/>
  <c r="I3208" i="23" s="1"/>
  <c r="G3225" i="23"/>
  <c r="I3225" i="23" s="1"/>
  <c r="G3239" i="23"/>
  <c r="I3239" i="23" s="1"/>
  <c r="G3254" i="23"/>
  <c r="I3254" i="23" s="1"/>
  <c r="G3269" i="23"/>
  <c r="I3269" i="23" s="1"/>
  <c r="G3330" i="23"/>
  <c r="I3330" i="23" s="1"/>
  <c r="G3346" i="23"/>
  <c r="I3346" i="23" s="1"/>
  <c r="G3428" i="23"/>
  <c r="I3428" i="23" s="1"/>
  <c r="G3445" i="23"/>
  <c r="I3445" i="23" s="1"/>
  <c r="G3628" i="23"/>
  <c r="I3628" i="23" s="1"/>
  <c r="G3660" i="23"/>
  <c r="I3660" i="23" s="1"/>
  <c r="G3739" i="23"/>
  <c r="I3739" i="23" s="1"/>
  <c r="G3769" i="23"/>
  <c r="I3769" i="23" s="1"/>
  <c r="G3802" i="23"/>
  <c r="I3802" i="23" s="1"/>
  <c r="G3818" i="23"/>
  <c r="I3818" i="23" s="1"/>
  <c r="G3834" i="23"/>
  <c r="I3834" i="23" s="1"/>
  <c r="G3866" i="23"/>
  <c r="I3866" i="23" s="1"/>
  <c r="G3880" i="23"/>
  <c r="G3955" i="23"/>
  <c r="I3955" i="23" s="1"/>
  <c r="G3983" i="23"/>
  <c r="I3983" i="23" s="1"/>
  <c r="G3998" i="23"/>
  <c r="I3998" i="23" s="1"/>
  <c r="G4012" i="23"/>
  <c r="I4012" i="23" s="1"/>
  <c r="G4040" i="23"/>
  <c r="I4040" i="23" s="1"/>
  <c r="G4057" i="23"/>
  <c r="I4057" i="23" s="1"/>
  <c r="G4229" i="23"/>
  <c r="I4229" i="23" s="1"/>
  <c r="G4244" i="23"/>
  <c r="I4244" i="23" s="1"/>
  <c r="G4262" i="23"/>
  <c r="I4262" i="23" s="1"/>
  <c r="G4292" i="23"/>
  <c r="I4292" i="23" s="1"/>
  <c r="G4415" i="23"/>
  <c r="I4415" i="23" s="1"/>
  <c r="G4448" i="23"/>
  <c r="I4448" i="23" s="1"/>
  <c r="G4463" i="23"/>
  <c r="I4463" i="23" s="1"/>
  <c r="G4478" i="23"/>
  <c r="I4478" i="23" s="1"/>
  <c r="G4567" i="23"/>
  <c r="I4567" i="23" s="1"/>
  <c r="G4582" i="23"/>
  <c r="I4582" i="23" s="1"/>
  <c r="G4599" i="23"/>
  <c r="I4599" i="23" s="1"/>
  <c r="G4615" i="23"/>
  <c r="I4615" i="23" s="1"/>
  <c r="G4692" i="23"/>
  <c r="I4692" i="23" s="1"/>
  <c r="G4708" i="23"/>
  <c r="I4708" i="23" s="1"/>
  <c r="G4768" i="23"/>
  <c r="I4768" i="23" s="1"/>
  <c r="G4784" i="23"/>
  <c r="I4784" i="23" s="1"/>
  <c r="G4831" i="23"/>
  <c r="I4831" i="23" s="1"/>
  <c r="G4848" i="23"/>
  <c r="I4848" i="23" s="1"/>
  <c r="G4881" i="23"/>
  <c r="I4881" i="23" s="1"/>
  <c r="G4912" i="23"/>
  <c r="I4912" i="23" s="1"/>
  <c r="G4975" i="23"/>
  <c r="I4975" i="23" s="1"/>
  <c r="G4990" i="23"/>
  <c r="I4990" i="23" s="1"/>
  <c r="G5006" i="23"/>
  <c r="I5006" i="23" s="1"/>
  <c r="G5022" i="23"/>
  <c r="I5022" i="23" s="1"/>
  <c r="G5038" i="23"/>
  <c r="I5038" i="23" s="1"/>
  <c r="G5240" i="23"/>
  <c r="I5240" i="23" s="1"/>
  <c r="G5271" i="23"/>
  <c r="I5271" i="23" s="1"/>
  <c r="G5289" i="23"/>
  <c r="I5289" i="23" s="1"/>
  <c r="G5304" i="23"/>
  <c r="I5304" i="23" s="1"/>
  <c r="G5320" i="23"/>
  <c r="I5320" i="23" s="1"/>
  <c r="G4700" i="57"/>
  <c r="G2650" i="58"/>
  <c r="G226" i="58"/>
  <c r="I226" i="58" s="1"/>
  <c r="G353" i="58"/>
  <c r="I353" i="58" s="1"/>
  <c r="G421" i="58"/>
  <c r="I421" i="58" s="1"/>
  <c r="G438" i="58"/>
  <c r="I438" i="58" s="1"/>
  <c r="G470" i="58"/>
  <c r="I470" i="58" s="1"/>
  <c r="G486" i="58"/>
  <c r="I486" i="58" s="1"/>
  <c r="G503" i="58"/>
  <c r="I503" i="58" s="1"/>
  <c r="G550" i="58"/>
  <c r="I550" i="58" s="1"/>
  <c r="G567" i="58"/>
  <c r="I567" i="58" s="1"/>
  <c r="G634" i="58"/>
  <c r="I634" i="58" s="1"/>
  <c r="G750" i="58"/>
  <c r="I750" i="58" s="1"/>
  <c r="G831" i="58"/>
  <c r="I831" i="58" s="1"/>
  <c r="G847" i="58"/>
  <c r="I847" i="58" s="1"/>
  <c r="G911" i="58"/>
  <c r="I911" i="58" s="1"/>
  <c r="G942" i="58"/>
  <c r="I942" i="58" s="1"/>
  <c r="G958" i="58"/>
  <c r="I958" i="58" s="1"/>
  <c r="G974" i="58"/>
  <c r="I974" i="58" s="1"/>
  <c r="G1089" i="58"/>
  <c r="I1089" i="58" s="1"/>
  <c r="G1105" i="58"/>
  <c r="I1105" i="58" s="1"/>
  <c r="G1122" i="58"/>
  <c r="I1122" i="58" s="1"/>
  <c r="G1156" i="58"/>
  <c r="I1156" i="58" s="1"/>
  <c r="G1659" i="58"/>
  <c r="I1659" i="58" s="1"/>
  <c r="G1750" i="58"/>
  <c r="I1750" i="58" s="1"/>
  <c r="G1767" i="58"/>
  <c r="I1767" i="58" s="1"/>
  <c r="G1782" i="58"/>
  <c r="I1782" i="58" s="1"/>
  <c r="G1797" i="58"/>
  <c r="I1797" i="58" s="1"/>
  <c r="G1898" i="58"/>
  <c r="I1898" i="58" s="1"/>
  <c r="G2290" i="58"/>
  <c r="I2290" i="58" s="1"/>
  <c r="G2306" i="58"/>
  <c r="I2306" i="58" s="1"/>
  <c r="G2569" i="58"/>
  <c r="I2569" i="58" s="1"/>
  <c r="G2585" i="58"/>
  <c r="I2585" i="58" s="1"/>
  <c r="G2653" i="58"/>
  <c r="I2653" i="58" s="1"/>
  <c r="G2784" i="58"/>
  <c r="I2784" i="58" s="1"/>
  <c r="G2964" i="58"/>
  <c r="I2964" i="58" s="1"/>
  <c r="G3243" i="58"/>
  <c r="I3243" i="58" s="1"/>
  <c r="G3258" i="58"/>
  <c r="I3258" i="58" s="1"/>
  <c r="G3375" i="58"/>
  <c r="I3375" i="58" s="1"/>
  <c r="G3392" i="58"/>
  <c r="I3392" i="58" s="1"/>
  <c r="G3406" i="58"/>
  <c r="I3406" i="58" s="1"/>
  <c r="G3438" i="58"/>
  <c r="I3438" i="58" s="1"/>
  <c r="G3455" i="58"/>
  <c r="I3455" i="58" s="1"/>
  <c r="G3540" i="58"/>
  <c r="I3540" i="58" s="1"/>
  <c r="G3588" i="58"/>
  <c r="I3588" i="58" s="1"/>
  <c r="G3822" i="58"/>
  <c r="I3822" i="58" s="1"/>
  <c r="G4631" i="58"/>
  <c r="I4631" i="58" s="1"/>
  <c r="G4648" i="58"/>
  <c r="I4648" i="58" s="1"/>
  <c r="G4664" i="58"/>
  <c r="I4664" i="58" s="1"/>
  <c r="G4849" i="58"/>
  <c r="I4849" i="58" s="1"/>
  <c r="G4865" i="58"/>
  <c r="I4865" i="58" s="1"/>
  <c r="G5083" i="58"/>
  <c r="I5083" i="58" s="1"/>
  <c r="G667" i="57"/>
  <c r="I667" i="57" s="1"/>
  <c r="G1741" i="57"/>
  <c r="I1741" i="57" s="1"/>
  <c r="G3603" i="57"/>
  <c r="I3603" i="57" s="1"/>
  <c r="G3654" i="57"/>
  <c r="I3654" i="57" s="1"/>
  <c r="G24" i="23"/>
  <c r="I24" i="23" s="1"/>
  <c r="G60" i="23"/>
  <c r="I60" i="23" s="1"/>
  <c r="G79" i="23"/>
  <c r="I79" i="23" s="1"/>
  <c r="G101" i="23"/>
  <c r="I101" i="23" s="1"/>
  <c r="G124" i="23"/>
  <c r="I124" i="23" s="1"/>
  <c r="G94" i="23"/>
  <c r="I94" i="23" s="1"/>
  <c r="G137" i="23"/>
  <c r="I137" i="23" s="1"/>
  <c r="G154" i="23"/>
  <c r="I154" i="23" s="1"/>
  <c r="G215" i="23"/>
  <c r="I215" i="23" s="1"/>
  <c r="G230" i="23"/>
  <c r="I230" i="23" s="1"/>
  <c r="G245" i="23"/>
  <c r="I245" i="23" s="1"/>
  <c r="G260" i="23"/>
  <c r="I260" i="23" s="1"/>
  <c r="G275" i="23"/>
  <c r="I275" i="23" s="1"/>
  <c r="G307" i="23"/>
  <c r="I307" i="23" s="1"/>
  <c r="G338" i="23"/>
  <c r="I338" i="23" s="1"/>
  <c r="G353" i="23"/>
  <c r="I353" i="23" s="1"/>
  <c r="G431" i="23"/>
  <c r="I431" i="23" s="1"/>
  <c r="G446" i="23"/>
  <c r="I446" i="23" s="1"/>
  <c r="G461" i="23"/>
  <c r="I461" i="23" s="1"/>
  <c r="G475" i="23"/>
  <c r="I475" i="23" s="1"/>
  <c r="G488" i="23"/>
  <c r="I488" i="23" s="1"/>
  <c r="G505" i="23"/>
  <c r="I505" i="23" s="1"/>
  <c r="A518" i="23"/>
  <c r="G533" i="23"/>
  <c r="I533" i="23" s="1"/>
  <c r="G549" i="23"/>
  <c r="I549" i="23" s="1"/>
  <c r="G625" i="23"/>
  <c r="I625" i="23" s="1"/>
  <c r="G652" i="23"/>
  <c r="I652" i="23" s="1"/>
  <c r="G668" i="23"/>
  <c r="I668" i="23" s="1"/>
  <c r="G681" i="23"/>
  <c r="I681" i="23" s="1"/>
  <c r="G694" i="23"/>
  <c r="I694" i="23" s="1"/>
  <c r="G709" i="23"/>
  <c r="I709" i="23" s="1"/>
  <c r="G722" i="23"/>
  <c r="I722" i="23" s="1"/>
  <c r="G753" i="23"/>
  <c r="I753" i="23" s="1"/>
  <c r="G901" i="23"/>
  <c r="I901" i="23" s="1"/>
  <c r="G917" i="23"/>
  <c r="I917" i="23" s="1"/>
  <c r="G933" i="23"/>
  <c r="I933" i="23" s="1"/>
  <c r="G949" i="23"/>
  <c r="I949" i="23" s="1"/>
  <c r="G964" i="23"/>
  <c r="I964" i="23" s="1"/>
  <c r="G979" i="23"/>
  <c r="I979" i="23" s="1"/>
  <c r="G1054" i="23"/>
  <c r="I1054" i="23" s="1"/>
  <c r="G1083" i="23"/>
  <c r="I1083" i="23" s="1"/>
  <c r="G1098" i="23"/>
  <c r="I1098" i="23" s="1"/>
  <c r="G1114" i="23"/>
  <c r="I1114" i="23" s="1"/>
  <c r="G1128" i="23"/>
  <c r="I1128" i="23" s="1"/>
  <c r="G1144" i="23"/>
  <c r="I1144" i="23" s="1"/>
  <c r="G1161" i="23"/>
  <c r="I1161" i="23" s="1"/>
  <c r="G1177" i="23"/>
  <c r="I1177" i="23" s="1"/>
  <c r="G1238" i="23"/>
  <c r="I1238" i="23" s="1"/>
  <c r="G1254" i="23"/>
  <c r="I1254" i="23" s="1"/>
  <c r="G1270" i="23"/>
  <c r="I1270" i="23" s="1"/>
  <c r="G1285" i="23"/>
  <c r="I1285" i="23" s="1"/>
  <c r="G1302" i="23"/>
  <c r="I1302" i="23" s="1"/>
  <c r="G1332" i="23"/>
  <c r="I1332" i="23" s="1"/>
  <c r="G1348" i="23"/>
  <c r="I1348" i="23" s="1"/>
  <c r="G1365" i="23"/>
  <c r="I1365" i="23" s="1"/>
  <c r="G1530" i="23"/>
  <c r="I1530" i="23" s="1"/>
  <c r="G1562" i="23"/>
  <c r="I1562" i="23" s="1"/>
  <c r="G1577" i="23"/>
  <c r="I1577" i="23" s="1"/>
  <c r="G1593" i="23"/>
  <c r="I1593" i="23" s="1"/>
  <c r="G1653" i="23"/>
  <c r="I1653" i="23" s="1"/>
  <c r="G1668" i="23"/>
  <c r="I1668" i="23" s="1"/>
  <c r="G1683" i="23"/>
  <c r="I1683" i="23" s="1"/>
  <c r="G1714" i="23"/>
  <c r="I1714" i="23" s="1"/>
  <c r="G1744" i="23"/>
  <c r="I1744" i="23" s="1"/>
  <c r="G1770" i="23"/>
  <c r="I1770" i="23" s="1"/>
  <c r="G1860" i="23"/>
  <c r="I1860" i="23" s="1"/>
  <c r="G1877" i="23"/>
  <c r="I1877" i="23" s="1"/>
  <c r="G1891" i="23"/>
  <c r="I1891" i="23" s="1"/>
  <c r="G1907" i="23"/>
  <c r="I1907" i="23" s="1"/>
  <c r="G1922" i="23"/>
  <c r="I1922" i="23" s="1"/>
  <c r="G1939" i="23"/>
  <c r="I1939" i="23" s="1"/>
  <c r="G1955" i="23"/>
  <c r="I1955" i="23" s="1"/>
  <c r="G1987" i="23"/>
  <c r="I1987" i="23" s="1"/>
  <c r="G2002" i="23"/>
  <c r="I2002" i="23" s="1"/>
  <c r="G2266" i="23"/>
  <c r="I2266" i="23" s="1"/>
  <c r="G2280" i="23"/>
  <c r="I2280" i="23" s="1"/>
  <c r="G2296" i="23"/>
  <c r="I2296" i="23" s="1"/>
  <c r="G2312" i="23"/>
  <c r="I2312" i="23" s="1"/>
  <c r="G2328" i="23"/>
  <c r="I2328" i="23" s="1"/>
  <c r="G2345" i="23"/>
  <c r="I2345" i="23" s="1"/>
  <c r="G2360" i="23"/>
  <c r="I2360" i="23" s="1"/>
  <c r="G2521" i="23"/>
  <c r="I2521" i="23" s="1"/>
  <c r="G2535" i="23"/>
  <c r="I2535" i="23" s="1"/>
  <c r="G2551" i="23"/>
  <c r="I2551" i="23" s="1"/>
  <c r="G2580" i="23"/>
  <c r="I2580" i="23" s="1"/>
  <c r="G2595" i="23"/>
  <c r="I2595" i="23" s="1"/>
  <c r="G2718" i="23"/>
  <c r="I2718" i="23" s="1"/>
  <c r="G2734" i="23"/>
  <c r="I2734" i="23" s="1"/>
  <c r="G2764" i="23"/>
  <c r="I2764" i="23" s="1"/>
  <c r="G2780" i="23"/>
  <c r="I2780" i="23" s="1"/>
  <c r="G2797" i="23"/>
  <c r="I2797" i="23" s="1"/>
  <c r="G2812" i="23"/>
  <c r="I2812" i="23" s="1"/>
  <c r="G2827" i="23"/>
  <c r="I2827" i="23" s="1"/>
  <c r="G2843" i="23"/>
  <c r="I2843" i="23" s="1"/>
  <c r="G2932" i="23"/>
  <c r="I2932" i="23" s="1"/>
  <c r="G2947" i="23"/>
  <c r="I2947" i="23" s="1"/>
  <c r="G2977" i="23"/>
  <c r="I2977" i="23" s="1"/>
  <c r="G2992" i="23"/>
  <c r="I2992" i="23" s="1"/>
  <c r="G3041" i="23"/>
  <c r="I3041" i="23" s="1"/>
  <c r="G3164" i="23"/>
  <c r="I3164" i="23" s="1"/>
  <c r="G3178" i="23"/>
  <c r="I3178" i="23" s="1"/>
  <c r="G3194" i="23"/>
  <c r="I3194" i="23" s="1"/>
  <c r="G3348" i="23"/>
  <c r="I3348" i="23" s="1"/>
  <c r="G3365" i="23"/>
  <c r="I3365" i="23" s="1"/>
  <c r="G3413" i="23"/>
  <c r="I3413" i="23" s="1"/>
  <c r="G3462" i="23"/>
  <c r="I3462" i="23" s="1"/>
  <c r="G3477" i="23"/>
  <c r="I3477" i="23" s="1"/>
  <c r="G3537" i="23"/>
  <c r="I3537" i="23" s="1"/>
  <c r="G3551" i="23"/>
  <c r="I3551" i="23" s="1"/>
  <c r="G3583" i="23"/>
  <c r="I3583" i="23" s="1"/>
  <c r="G3599" i="23"/>
  <c r="I3599" i="23" s="1"/>
  <c r="G3614" i="23"/>
  <c r="I3614" i="23" s="1"/>
  <c r="G3629" i="23"/>
  <c r="I3629" i="23" s="1"/>
  <c r="G3645" i="23"/>
  <c r="I3645" i="23" s="1"/>
  <c r="G3661" i="23"/>
  <c r="I3661" i="23" s="1"/>
  <c r="G3677" i="23"/>
  <c r="I3677" i="23" s="1"/>
  <c r="G3740" i="23"/>
  <c r="I3740" i="23" s="1"/>
  <c r="G3770" i="23"/>
  <c r="I3770" i="23" s="1"/>
  <c r="G3786" i="23"/>
  <c r="I3786" i="23" s="1"/>
  <c r="G3819" i="23"/>
  <c r="I3819" i="23" s="1"/>
  <c r="G3835" i="23"/>
  <c r="I3835" i="23" s="1"/>
  <c r="G3867" i="23"/>
  <c r="I3867" i="23" s="1"/>
  <c r="G3968" i="23"/>
  <c r="I3968" i="23" s="1"/>
  <c r="G3984" i="23"/>
  <c r="I3984" i="23" s="1"/>
  <c r="G4000" i="23"/>
  <c r="I4000" i="23" s="1"/>
  <c r="G4013" i="23"/>
  <c r="I4013" i="23" s="1"/>
  <c r="G4088" i="23"/>
  <c r="I4088" i="23" s="1"/>
  <c r="G4149" i="23"/>
  <c r="I4149" i="23" s="1"/>
  <c r="G4165" i="23"/>
  <c r="I4165" i="23" s="1"/>
  <c r="G4182" i="23"/>
  <c r="I4182" i="23" s="1"/>
  <c r="G4230" i="23"/>
  <c r="I4230" i="23" s="1"/>
  <c r="G4245" i="23"/>
  <c r="I4245" i="23" s="1"/>
  <c r="G4263" i="23"/>
  <c r="I4263" i="23" s="1"/>
  <c r="G4401" i="23"/>
  <c r="I4401" i="23" s="1"/>
  <c r="G4416" i="23"/>
  <c r="I4416" i="23" s="1"/>
  <c r="G4433" i="23"/>
  <c r="I4433" i="23" s="1"/>
  <c r="G4449" i="23"/>
  <c r="I4449" i="23" s="1"/>
  <c r="G4479" i="23"/>
  <c r="I4479" i="23" s="1"/>
  <c r="G4492" i="23"/>
  <c r="I4492" i="23" s="1"/>
  <c r="G4568" i="23"/>
  <c r="I4568" i="23" s="1"/>
  <c r="G4646" i="23"/>
  <c r="I4646" i="23" s="1"/>
  <c r="G4678" i="23"/>
  <c r="I4678" i="23" s="1"/>
  <c r="G4801" i="23"/>
  <c r="I4801" i="23" s="1"/>
  <c r="G4815" i="23"/>
  <c r="I4815" i="23" s="1"/>
  <c r="G4832" i="23"/>
  <c r="I4832" i="23" s="1"/>
  <c r="G4849" i="23"/>
  <c r="I4849" i="23" s="1"/>
  <c r="G4865" i="23"/>
  <c r="I4865" i="23" s="1"/>
  <c r="G4882" i="23"/>
  <c r="I4882" i="23" s="1"/>
  <c r="G4897" i="23"/>
  <c r="I4897" i="23" s="1"/>
  <c r="G5119" i="23"/>
  <c r="I5119" i="23" s="1"/>
  <c r="G5195" i="23"/>
  <c r="I5195" i="23" s="1"/>
  <c r="G5225" i="23"/>
  <c r="I5225" i="23" s="1"/>
  <c r="G5241" i="23"/>
  <c r="I5241" i="23" s="1"/>
  <c r="G5272" i="23"/>
  <c r="I5272" i="23" s="1"/>
  <c r="G5290" i="23"/>
  <c r="I5290" i="23" s="1"/>
  <c r="G5305" i="23"/>
  <c r="I5305" i="23" s="1"/>
  <c r="G5321" i="23"/>
  <c r="I5321" i="23" s="1"/>
  <c r="G2404" i="57"/>
  <c r="G5315" i="57"/>
  <c r="G33" i="58"/>
  <c r="I33" i="58" s="1"/>
  <c r="G50" i="58"/>
  <c r="I50" i="58" s="1"/>
  <c r="G143" i="58"/>
  <c r="I143" i="58" s="1"/>
  <c r="G323" i="58"/>
  <c r="I323" i="58" s="1"/>
  <c r="G422" i="58"/>
  <c r="I422" i="58" s="1"/>
  <c r="G439" i="58"/>
  <c r="I439" i="58" s="1"/>
  <c r="G703" i="58"/>
  <c r="I703" i="58" s="1"/>
  <c r="G718" i="58"/>
  <c r="I718" i="58" s="1"/>
  <c r="G832" i="58"/>
  <c r="I832" i="58" s="1"/>
  <c r="G895" i="58"/>
  <c r="I895" i="58" s="1"/>
  <c r="G926" i="58"/>
  <c r="I926" i="58" s="1"/>
  <c r="G1058" i="58"/>
  <c r="I1058" i="58" s="1"/>
  <c r="G1074" i="58"/>
  <c r="I1074" i="58" s="1"/>
  <c r="G1172" i="58"/>
  <c r="I1172" i="58" s="1"/>
  <c r="G1238" i="58"/>
  <c r="I1238" i="58" s="1"/>
  <c r="G1367" i="58"/>
  <c r="I1367" i="58" s="1"/>
  <c r="G1383" i="58"/>
  <c r="I1383" i="58" s="1"/>
  <c r="G1708" i="58"/>
  <c r="I1708" i="58" s="1"/>
  <c r="G1722" i="58"/>
  <c r="I1722" i="58" s="1"/>
  <c r="G1751" i="58"/>
  <c r="I1751" i="58" s="1"/>
  <c r="G1916" i="58"/>
  <c r="I1916" i="58" s="1"/>
  <c r="G1993" i="58"/>
  <c r="I1993" i="58" s="1"/>
  <c r="G2307" i="58"/>
  <c r="I2307" i="58" s="1"/>
  <c r="G2553" i="58"/>
  <c r="I2553" i="58" s="1"/>
  <c r="G2752" i="58"/>
  <c r="I2752" i="58" s="1"/>
  <c r="G2768" i="58"/>
  <c r="I2768" i="58" s="1"/>
  <c r="G3359" i="58"/>
  <c r="I3359" i="58" s="1"/>
  <c r="G3408" i="58"/>
  <c r="I3408" i="58" s="1"/>
  <c r="G3423" i="58"/>
  <c r="I3423" i="58" s="1"/>
  <c r="G3774" i="58"/>
  <c r="I3774" i="58" s="1"/>
  <c r="G4501" i="58"/>
  <c r="I4501" i="58" s="1"/>
  <c r="G4784" i="58"/>
  <c r="I4784" i="58" s="1"/>
  <c r="G4801" i="58"/>
  <c r="I4801" i="58" s="1"/>
  <c r="G1103" i="57"/>
  <c r="I1103" i="57" s="1"/>
  <c r="G2598" i="57"/>
  <c r="I2598" i="57" s="1"/>
  <c r="G2615" i="57"/>
  <c r="I2615" i="57" s="1"/>
  <c r="G3201" i="57"/>
  <c r="I3201" i="57" s="1"/>
  <c r="G3218" i="57"/>
  <c r="I3218" i="57" s="1"/>
  <c r="G3401" i="57"/>
  <c r="I3401" i="57" s="1"/>
  <c r="G4812" i="58"/>
  <c r="I4812" i="58" s="1"/>
  <c r="G5190" i="58"/>
  <c r="I5190" i="58" s="1"/>
  <c r="G5207" i="58"/>
  <c r="I5207" i="58" s="1"/>
  <c r="G858" i="57"/>
  <c r="I858" i="57" s="1"/>
  <c r="G1089" i="57"/>
  <c r="I1089" i="57" s="1"/>
  <c r="G1675" i="57"/>
  <c r="I1675" i="57" s="1"/>
  <c r="G2391" i="57"/>
  <c r="I2391" i="57" s="1"/>
  <c r="G4250" i="23"/>
  <c r="I4250" i="23" s="1"/>
  <c r="G4266" i="23"/>
  <c r="I4266" i="23" s="1"/>
  <c r="G4281" i="23"/>
  <c r="I4281" i="23" s="1"/>
  <c r="G4295" i="23"/>
  <c r="I4295" i="23" s="1"/>
  <c r="G4354" i="23"/>
  <c r="I4354" i="23" s="1"/>
  <c r="G4368" i="23"/>
  <c r="I4368" i="23" s="1"/>
  <c r="G4384" i="23"/>
  <c r="I4384" i="23" s="1"/>
  <c r="G4399" i="23"/>
  <c r="I4399" i="23" s="1"/>
  <c r="G4430" i="23"/>
  <c r="I4430" i="23" s="1"/>
  <c r="G4446" i="23"/>
  <c r="I4446" i="23" s="1"/>
  <c r="G4460" i="23"/>
  <c r="I4460" i="23" s="1"/>
  <c r="G4503" i="23"/>
  <c r="I4503" i="23" s="1"/>
  <c r="G4563" i="23"/>
  <c r="I4563" i="23" s="1"/>
  <c r="G4578" i="23"/>
  <c r="I4578" i="23" s="1"/>
  <c r="G4608" i="23"/>
  <c r="I4608" i="23" s="1"/>
  <c r="G4624" i="23"/>
  <c r="I4624" i="23" s="1"/>
  <c r="G4639" i="23"/>
  <c r="I4639" i="23" s="1"/>
  <c r="G4653" i="23"/>
  <c r="I4653" i="23" s="1"/>
  <c r="G4669" i="23"/>
  <c r="I4669" i="23" s="1"/>
  <c r="G4700" i="23"/>
  <c r="G4791" i="23"/>
  <c r="I4791" i="23" s="1"/>
  <c r="G4806" i="23"/>
  <c r="I4806" i="23" s="1"/>
  <c r="G4836" i="23"/>
  <c r="I4836" i="23" s="1"/>
  <c r="G4852" i="23"/>
  <c r="I4852" i="23" s="1"/>
  <c r="G4885" i="23"/>
  <c r="I4885" i="23" s="1"/>
  <c r="G4900" i="23"/>
  <c r="I4900" i="23" s="1"/>
  <c r="G5073" i="23"/>
  <c r="I5073" i="23" s="1"/>
  <c r="G5088" i="23"/>
  <c r="I5088" i="23" s="1"/>
  <c r="G5103" i="23"/>
  <c r="I5103" i="23" s="1"/>
  <c r="G5194" i="23"/>
  <c r="I5194" i="23" s="1"/>
  <c r="G5210" i="23"/>
  <c r="I5210" i="23" s="1"/>
  <c r="G5238" i="23"/>
  <c r="I5238" i="23" s="1"/>
  <c r="G5254" i="23"/>
  <c r="I5254" i="23" s="1"/>
  <c r="G5268" i="23"/>
  <c r="I5268" i="23" s="1"/>
  <c r="G5285" i="23"/>
  <c r="I5285" i="23" s="1"/>
  <c r="G5302" i="23"/>
  <c r="I5302" i="23" s="1"/>
  <c r="G5317" i="23"/>
  <c r="I5317" i="23" s="1"/>
  <c r="G149" i="57"/>
  <c r="G1584" i="58"/>
  <c r="G2199" i="58"/>
  <c r="G144" i="58"/>
  <c r="I144" i="58" s="1"/>
  <c r="G244" i="58"/>
  <c r="I244" i="58" s="1"/>
  <c r="G259" i="58"/>
  <c r="I259" i="58" s="1"/>
  <c r="G274" i="58"/>
  <c r="I274" i="58" s="1"/>
  <c r="G289" i="58"/>
  <c r="I289" i="58" s="1"/>
  <c r="G306" i="58"/>
  <c r="I306" i="58" s="1"/>
  <c r="G352" i="58"/>
  <c r="I352" i="58" s="1"/>
  <c r="G434" i="58"/>
  <c r="I434" i="58" s="1"/>
  <c r="G451" i="58"/>
  <c r="I451" i="58" s="1"/>
  <c r="G482" i="58"/>
  <c r="I482" i="58" s="1"/>
  <c r="G498" i="58"/>
  <c r="I498" i="58" s="1"/>
  <c r="G527" i="58"/>
  <c r="I527" i="58" s="1"/>
  <c r="G561" i="58"/>
  <c r="I561" i="58" s="1"/>
  <c r="G627" i="58"/>
  <c r="I627" i="58" s="1"/>
  <c r="G674" i="58"/>
  <c r="I674" i="58" s="1"/>
  <c r="G849" i="58"/>
  <c r="I849" i="58" s="1"/>
  <c r="G865" i="58"/>
  <c r="I865" i="58" s="1"/>
  <c r="G943" i="58"/>
  <c r="I943" i="58" s="1"/>
  <c r="G1056" i="58"/>
  <c r="I1056" i="58" s="1"/>
  <c r="G1263" i="58"/>
  <c r="I1263" i="58" s="1"/>
  <c r="G1280" i="58"/>
  <c r="I1280" i="58" s="1"/>
  <c r="G1550" i="58"/>
  <c r="I1550" i="58" s="1"/>
  <c r="G1566" i="58"/>
  <c r="I1566" i="58" s="1"/>
  <c r="G1581" i="58"/>
  <c r="I1581" i="58" s="1"/>
  <c r="G1648" i="58"/>
  <c r="I1648" i="58" s="1"/>
  <c r="G1660" i="58"/>
  <c r="I1660" i="58" s="1"/>
  <c r="G1747" i="58"/>
  <c r="I1747" i="58" s="1"/>
  <c r="G1765" i="58"/>
  <c r="I1765" i="58" s="1"/>
  <c r="G1780" i="58"/>
  <c r="I1780" i="58" s="1"/>
  <c r="G1795" i="58"/>
  <c r="I1795" i="58" s="1"/>
  <c r="G1862" i="58"/>
  <c r="I1862" i="58" s="1"/>
  <c r="G1878" i="58"/>
  <c r="I1878" i="58" s="1"/>
  <c r="G2150" i="58"/>
  <c r="I2150" i="58" s="1"/>
  <c r="G2198" i="58"/>
  <c r="I2198" i="58" s="1"/>
  <c r="G2263" i="58"/>
  <c r="I2263" i="58" s="1"/>
  <c r="G2386" i="58"/>
  <c r="I2386" i="58" s="1"/>
  <c r="G2402" i="58"/>
  <c r="I2402" i="58" s="1"/>
  <c r="G2562" i="58"/>
  <c r="I2562" i="58" s="1"/>
  <c r="G2579" i="58"/>
  <c r="I2579" i="58" s="1"/>
  <c r="G2596" i="58"/>
  <c r="I2596" i="58" s="1"/>
  <c r="G2613" i="58"/>
  <c r="I2613" i="58" s="1"/>
  <c r="G2630" i="58"/>
  <c r="I2630" i="58" s="1"/>
  <c r="G2646" i="58"/>
  <c r="I2646" i="58" s="1"/>
  <c r="G2985" i="58"/>
  <c r="I2985" i="58" s="1"/>
  <c r="G3343" i="58"/>
  <c r="I3343" i="58" s="1"/>
  <c r="G3404" i="58"/>
  <c r="I3404" i="58" s="1"/>
  <c r="G3436" i="58"/>
  <c r="I3436" i="58" s="1"/>
  <c r="G3452" i="58"/>
  <c r="I3452" i="58" s="1"/>
  <c r="G3467" i="58"/>
  <c r="I3467" i="58" s="1"/>
  <c r="G3648" i="58"/>
  <c r="I3648" i="58" s="1"/>
  <c r="G3827" i="58"/>
  <c r="I3827" i="58" s="1"/>
  <c r="G4483" i="58"/>
  <c r="I4483" i="58" s="1"/>
  <c r="G4582" i="58"/>
  <c r="I4582" i="58" s="1"/>
  <c r="G4599" i="58"/>
  <c r="I4599" i="58" s="1"/>
  <c r="G4630" i="58"/>
  <c r="I4630" i="58" s="1"/>
  <c r="G4680" i="58"/>
  <c r="I4680" i="58" s="1"/>
  <c r="G4695" i="58"/>
  <c r="I4695" i="58" s="1"/>
  <c r="G5008" i="58"/>
  <c r="I5008" i="58" s="1"/>
  <c r="G5025" i="58"/>
  <c r="I5025" i="58" s="1"/>
  <c r="G5074" i="58"/>
  <c r="I5074" i="58" s="1"/>
  <c r="G5091" i="58"/>
  <c r="I5091" i="58" s="1"/>
  <c r="G5325" i="58"/>
  <c r="I5325" i="58" s="1"/>
  <c r="G693" i="57"/>
  <c r="I693" i="57" s="1"/>
  <c r="G710" i="57"/>
  <c r="I710" i="57" s="1"/>
  <c r="G726" i="57"/>
  <c r="I726" i="57" s="1"/>
  <c r="G842" i="57"/>
  <c r="I842" i="57" s="1"/>
  <c r="G973" i="57"/>
  <c r="I973" i="57" s="1"/>
  <c r="G1172" i="57"/>
  <c r="I1172" i="57" s="1"/>
  <c r="G1257" i="57"/>
  <c r="I1257" i="57" s="1"/>
  <c r="G1289" i="57"/>
  <c r="I1289" i="57" s="1"/>
  <c r="G3749" i="57"/>
  <c r="I3749" i="57" s="1"/>
  <c r="G3865" i="57"/>
  <c r="I3865" i="57" s="1"/>
  <c r="G3950" i="57"/>
  <c r="I3950" i="57" s="1"/>
  <c r="G3567" i="58"/>
  <c r="I3567" i="58" s="1"/>
  <c r="G3994" i="58"/>
  <c r="I3994" i="58" s="1"/>
  <c r="G4011" i="58"/>
  <c r="I4011" i="58" s="1"/>
  <c r="G4177" i="58"/>
  <c r="I4177" i="58" s="1"/>
  <c r="G4470" i="58"/>
  <c r="I4470" i="58" s="1"/>
  <c r="G4502" i="58"/>
  <c r="I4502" i="58" s="1"/>
  <c r="G4584" i="58"/>
  <c r="I4584" i="58" s="1"/>
  <c r="G4601" i="58"/>
  <c r="I4601" i="58" s="1"/>
  <c r="G4697" i="58"/>
  <c r="I4697" i="58" s="1"/>
  <c r="G4765" i="58"/>
  <c r="I4765" i="58" s="1"/>
  <c r="G4893" i="58"/>
  <c r="I4893" i="58" s="1"/>
  <c r="G4994" i="58"/>
  <c r="I4994" i="58" s="1"/>
  <c r="G5226" i="58"/>
  <c r="I5226" i="58" s="1"/>
  <c r="G5243" i="58"/>
  <c r="I5243" i="58" s="1"/>
  <c r="G728" i="57"/>
  <c r="I728" i="57" s="1"/>
  <c r="G760" i="57"/>
  <c r="I760" i="57" s="1"/>
  <c r="G1459" i="57"/>
  <c r="I1459" i="57" s="1"/>
  <c r="G1725" i="57"/>
  <c r="I1725" i="57" s="1"/>
  <c r="G2763" i="57"/>
  <c r="I2763" i="57" s="1"/>
  <c r="G3432" i="57"/>
  <c r="I3432" i="57" s="1"/>
  <c r="G4474" i="57"/>
  <c r="I4474" i="57" s="1"/>
  <c r="G4574" i="57"/>
  <c r="I4574" i="57" s="1"/>
  <c r="G4591" i="57"/>
  <c r="I4591" i="57" s="1"/>
  <c r="G5279" i="57"/>
  <c r="I5279" i="57" s="1"/>
  <c r="G5109" i="58"/>
  <c r="I5109" i="58" s="1"/>
  <c r="G105" i="57"/>
  <c r="I105" i="57" s="1"/>
  <c r="G634" i="57"/>
  <c r="I634" i="57" s="1"/>
  <c r="G680" i="57"/>
  <c r="I680" i="57" s="1"/>
  <c r="G713" i="57"/>
  <c r="I713" i="57" s="1"/>
  <c r="G729" i="57"/>
  <c r="I729" i="57" s="1"/>
  <c r="G878" i="57"/>
  <c r="I878" i="57" s="1"/>
  <c r="G895" i="57"/>
  <c r="I895" i="57" s="1"/>
  <c r="G912" i="57"/>
  <c r="I912" i="57" s="1"/>
  <c r="G1243" i="57"/>
  <c r="I1243" i="57" s="1"/>
  <c r="G3618" i="57"/>
  <c r="I3618" i="57" s="1"/>
  <c r="G3868" i="57"/>
  <c r="I3868" i="57" s="1"/>
  <c r="G4626" i="57"/>
  <c r="I4626" i="57" s="1"/>
  <c r="G4910" i="57"/>
  <c r="I4910" i="57" s="1"/>
  <c r="G5230" i="57"/>
  <c r="I5230" i="57" s="1"/>
  <c r="G5280" i="57"/>
  <c r="I5280" i="57" s="1"/>
  <c r="G5079" i="57"/>
  <c r="I5079" i="57" s="1"/>
  <c r="G5298" i="57"/>
  <c r="I5298" i="57" s="1"/>
  <c r="G5182" i="57"/>
  <c r="I5182" i="57" s="1"/>
  <c r="G5199" i="57"/>
  <c r="I5199" i="57" s="1"/>
  <c r="G5265" i="57"/>
  <c r="I5265" i="57" s="1"/>
  <c r="G5282" i="57"/>
  <c r="I5282" i="57" s="1"/>
  <c r="G3588" i="57"/>
  <c r="I3588" i="57" s="1"/>
  <c r="G4258" i="57"/>
  <c r="I4258" i="57" s="1"/>
  <c r="G4275" i="57"/>
  <c r="I4275" i="57" s="1"/>
  <c r="G4292" i="57"/>
  <c r="I4292" i="57" s="1"/>
  <c r="G4377" i="57"/>
  <c r="I4377" i="57" s="1"/>
  <c r="G4411" i="57"/>
  <c r="I4411" i="57" s="1"/>
  <c r="G4427" i="57"/>
  <c r="I4427" i="57" s="1"/>
  <c r="G4796" i="57"/>
  <c r="I4796" i="57" s="1"/>
  <c r="G4880" i="57"/>
  <c r="I4880" i="57" s="1"/>
  <c r="G5266" i="57"/>
  <c r="I5266" i="57" s="1"/>
  <c r="G5300" i="57"/>
  <c r="I5300" i="57" s="1"/>
  <c r="G13" i="23"/>
  <c r="I13" i="23" s="1"/>
  <c r="G32" i="23"/>
  <c r="I32" i="23" s="1"/>
  <c r="G50" i="23"/>
  <c r="I50" i="23" s="1"/>
  <c r="G143" i="23"/>
  <c r="I143" i="23" s="1"/>
  <c r="G219" i="23"/>
  <c r="I219" i="23" s="1"/>
  <c r="G234" i="23"/>
  <c r="I234" i="23" s="1"/>
  <c r="G249" i="23"/>
  <c r="I249" i="23" s="1"/>
  <c r="G294" i="23"/>
  <c r="I294" i="23" s="1"/>
  <c r="G309" i="23"/>
  <c r="I309" i="23" s="1"/>
  <c r="G324" i="23"/>
  <c r="I324" i="23" s="1"/>
  <c r="G340" i="23"/>
  <c r="I340" i="23" s="1"/>
  <c r="G433" i="23"/>
  <c r="I433" i="23" s="1"/>
  <c r="G448" i="23"/>
  <c r="I448" i="23" s="1"/>
  <c r="G463" i="23"/>
  <c r="I463" i="23" s="1"/>
  <c r="G490" i="23"/>
  <c r="I490" i="23" s="1"/>
  <c r="G519" i="23"/>
  <c r="I519" i="23" s="1"/>
  <c r="G534" i="23"/>
  <c r="I534" i="23" s="1"/>
  <c r="G550" i="23"/>
  <c r="I550" i="23" s="1"/>
  <c r="G566" i="23"/>
  <c r="I566" i="23" s="1"/>
  <c r="G626" i="23"/>
  <c r="I626" i="23" s="1"/>
  <c r="G640" i="23"/>
  <c r="I640" i="23" s="1"/>
  <c r="G653" i="23"/>
  <c r="I653" i="23" s="1"/>
  <c r="G669" i="23"/>
  <c r="I669" i="23" s="1"/>
  <c r="G695" i="23"/>
  <c r="I695" i="23" s="1"/>
  <c r="G710" i="23"/>
  <c r="I710" i="23" s="1"/>
  <c r="G724" i="23"/>
  <c r="I724" i="23" s="1"/>
  <c r="G739" i="23"/>
  <c r="I739" i="23" s="1"/>
  <c r="G766" i="23"/>
  <c r="I766" i="23" s="1"/>
  <c r="G842" i="23"/>
  <c r="I842" i="23" s="1"/>
  <c r="G856" i="23"/>
  <c r="I856" i="23" s="1"/>
  <c r="G872" i="23"/>
  <c r="I872" i="23" s="1"/>
  <c r="G885" i="23"/>
  <c r="I885" i="23" s="1"/>
  <c r="G916" i="23"/>
  <c r="I916" i="23" s="1"/>
  <c r="G932" i="23"/>
  <c r="I932" i="23" s="1"/>
  <c r="G948" i="23"/>
  <c r="I948" i="23" s="1"/>
  <c r="G963" i="23"/>
  <c r="I963" i="23" s="1"/>
  <c r="G978" i="23"/>
  <c r="I978" i="23" s="1"/>
  <c r="G1053" i="23"/>
  <c r="I1053" i="23" s="1"/>
  <c r="G1082" i="23"/>
  <c r="I1082" i="23" s="1"/>
  <c r="G1097" i="23"/>
  <c r="I1097" i="23" s="1"/>
  <c r="G1113" i="23"/>
  <c r="I1113" i="23" s="1"/>
  <c r="G1127" i="23"/>
  <c r="I1127" i="23" s="1"/>
  <c r="G1143" i="23"/>
  <c r="I1143" i="23" s="1"/>
  <c r="G1160" i="23"/>
  <c r="I1160" i="23" s="1"/>
  <c r="G1176" i="23"/>
  <c r="I1176" i="23" s="1"/>
  <c r="G1253" i="23"/>
  <c r="I1253" i="23" s="1"/>
  <c r="G1269" i="23"/>
  <c r="I1269" i="23" s="1"/>
  <c r="G1300" i="23"/>
  <c r="I1300" i="23" s="1"/>
  <c r="G1315" i="23"/>
  <c r="I1315" i="23" s="1"/>
  <c r="G1330" i="23"/>
  <c r="I1330" i="23" s="1"/>
  <c r="G1346" i="23"/>
  <c r="I1346" i="23" s="1"/>
  <c r="G1363" i="23"/>
  <c r="I1363" i="23" s="1"/>
  <c r="G1378" i="23"/>
  <c r="I1378" i="23" s="1"/>
  <c r="G1452" i="23"/>
  <c r="I1452" i="23" s="1"/>
  <c r="G1468" i="23"/>
  <c r="I1468" i="23" s="1"/>
  <c r="G1509" i="23"/>
  <c r="I1509" i="23" s="1"/>
  <c r="G1525" i="23"/>
  <c r="I1525" i="23" s="1"/>
  <c r="G1540" i="23"/>
  <c r="I1540" i="23" s="1"/>
  <c r="G1556" i="23"/>
  <c r="I1556" i="23" s="1"/>
  <c r="G1723" i="23"/>
  <c r="I1723" i="23" s="1"/>
  <c r="G1738" i="23"/>
  <c r="I1738" i="23" s="1"/>
  <c r="G1752" i="23"/>
  <c r="I1752" i="23" s="1"/>
  <c r="G1766" i="23"/>
  <c r="I1766" i="23" s="1"/>
  <c r="G1780" i="23"/>
  <c r="I1780" i="23" s="1"/>
  <c r="G1795" i="23"/>
  <c r="I1795" i="23" s="1"/>
  <c r="G1855" i="23"/>
  <c r="I1855" i="23" s="1"/>
  <c r="G1870" i="23"/>
  <c r="I1870" i="23" s="1"/>
  <c r="G1916" i="23"/>
  <c r="I1916" i="23" s="1"/>
  <c r="G1932" i="23"/>
  <c r="I1932" i="23" s="1"/>
  <c r="G1948" i="23"/>
  <c r="I1948" i="23" s="1"/>
  <c r="G1964" i="23"/>
  <c r="I1964" i="23" s="1"/>
  <c r="G2071" i="23"/>
  <c r="I2071" i="23" s="1"/>
  <c r="G2087" i="23"/>
  <c r="I2087" i="23" s="1"/>
  <c r="G2117" i="23"/>
  <c r="I2117" i="23" s="1"/>
  <c r="G2132" i="23"/>
  <c r="I2132" i="23" s="1"/>
  <c r="G2148" i="23"/>
  <c r="I2148" i="23" s="1"/>
  <c r="G2163" i="23"/>
  <c r="I2163" i="23" s="1"/>
  <c r="G2179" i="23"/>
  <c r="I2179" i="23" s="1"/>
  <c r="G2270" i="23"/>
  <c r="I2270" i="23" s="1"/>
  <c r="G2285" i="23"/>
  <c r="I2285" i="23" s="1"/>
  <c r="G2300" i="23"/>
  <c r="I2300" i="23" s="1"/>
  <c r="G2315" i="23"/>
  <c r="I2315" i="23" s="1"/>
  <c r="G2331" i="23"/>
  <c r="I2331" i="23" s="1"/>
  <c r="G2348" i="23"/>
  <c r="I2348" i="23" s="1"/>
  <c r="G2364" i="23"/>
  <c r="I2364" i="23" s="1"/>
  <c r="G2377" i="23"/>
  <c r="I2377" i="23" s="1"/>
  <c r="G2392" i="23"/>
  <c r="I2392" i="23" s="1"/>
  <c r="G2408" i="23"/>
  <c r="I2408" i="23" s="1"/>
  <c r="G2509" i="23"/>
  <c r="I2509" i="23" s="1"/>
  <c r="G2523" i="23"/>
  <c r="I2523" i="23" s="1"/>
  <c r="G2554" i="23"/>
  <c r="I2554" i="23" s="1"/>
  <c r="G2568" i="23"/>
  <c r="I2568" i="23" s="1"/>
  <c r="G2583" i="23"/>
  <c r="I2583" i="23" s="1"/>
  <c r="G2598" i="23"/>
  <c r="I2598" i="23" s="1"/>
  <c r="G2766" i="23"/>
  <c r="I2766" i="23" s="1"/>
  <c r="G2781" i="23"/>
  <c r="I2781" i="23" s="1"/>
  <c r="G2798" i="23"/>
  <c r="I2798" i="23" s="1"/>
  <c r="G2828" i="23"/>
  <c r="I2828" i="23" s="1"/>
  <c r="G2857" i="23"/>
  <c r="I2857" i="23" s="1"/>
  <c r="G2933" i="23"/>
  <c r="I2933" i="23" s="1"/>
  <c r="G2948" i="23"/>
  <c r="I2948" i="23" s="1"/>
  <c r="G2963" i="23"/>
  <c r="I2963" i="23" s="1"/>
  <c r="G2978" i="23"/>
  <c r="I2978" i="23" s="1"/>
  <c r="G2993" i="23"/>
  <c r="I2993" i="23" s="1"/>
  <c r="G3023" i="23"/>
  <c r="I3023" i="23" s="1"/>
  <c r="G3040" i="23"/>
  <c r="I3040" i="23" s="1"/>
  <c r="G3132" i="23"/>
  <c r="I3132" i="23" s="1"/>
  <c r="G3147" i="23"/>
  <c r="I3147" i="23" s="1"/>
  <c r="G3267" i="23"/>
  <c r="I3267" i="23" s="1"/>
  <c r="G3344" i="23"/>
  <c r="I3344" i="23" s="1"/>
  <c r="G3360" i="23"/>
  <c r="I3360" i="23" s="1"/>
  <c r="G3376" i="23"/>
  <c r="I3376" i="23" s="1"/>
  <c r="G3392" i="23"/>
  <c r="I3392" i="23" s="1"/>
  <c r="G3409" i="23"/>
  <c r="I3409" i="23" s="1"/>
  <c r="G3424" i="23"/>
  <c r="I3424" i="23" s="1"/>
  <c r="G3456" i="23"/>
  <c r="I3456" i="23" s="1"/>
  <c r="G3472" i="23"/>
  <c r="I3472" i="23" s="1"/>
  <c r="G3561" i="23"/>
  <c r="I3561" i="23" s="1"/>
  <c r="G3577" i="23"/>
  <c r="I3577" i="23" s="1"/>
  <c r="G3593" i="23"/>
  <c r="I3593" i="23" s="1"/>
  <c r="G3608" i="23"/>
  <c r="I3608" i="23" s="1"/>
  <c r="G3639" i="23"/>
  <c r="I3639" i="23" s="1"/>
  <c r="G3654" i="23"/>
  <c r="I3654" i="23" s="1"/>
  <c r="G3746" i="23"/>
  <c r="I3746" i="23" s="1"/>
  <c r="G3776" i="23"/>
  <c r="I3776" i="23" s="1"/>
  <c r="G3791" i="23"/>
  <c r="I3791" i="23" s="1"/>
  <c r="G3806" i="23"/>
  <c r="I3806" i="23" s="1"/>
  <c r="G3823" i="23"/>
  <c r="I3823" i="23" s="1"/>
  <c r="G3855" i="23"/>
  <c r="I3855" i="23" s="1"/>
  <c r="G3884" i="23"/>
  <c r="I3884" i="23" s="1"/>
  <c r="G3944" i="23"/>
  <c r="I3944" i="23" s="1"/>
  <c r="G3971" i="23"/>
  <c r="I3971" i="23" s="1"/>
  <c r="G3987" i="23"/>
  <c r="I3987" i="23" s="1"/>
  <c r="G4003" i="23"/>
  <c r="I4003" i="23" s="1"/>
  <c r="G4016" i="23"/>
  <c r="I4016" i="23" s="1"/>
  <c r="G4030" i="23"/>
  <c r="I4030" i="23" s="1"/>
  <c r="G4059" i="23"/>
  <c r="I4059" i="23" s="1"/>
  <c r="G4164" i="23"/>
  <c r="I4164" i="23" s="1"/>
  <c r="G4181" i="23"/>
  <c r="I4181" i="23" s="1"/>
  <c r="G4211" i="23"/>
  <c r="I4211" i="23" s="1"/>
  <c r="G4240" i="23"/>
  <c r="I4240" i="23" s="1"/>
  <c r="G4257" i="23"/>
  <c r="I4257" i="23" s="1"/>
  <c r="G4273" i="23"/>
  <c r="I4273" i="23" s="1"/>
  <c r="G4360" i="23"/>
  <c r="I4360" i="23" s="1"/>
  <c r="G4391" i="23"/>
  <c r="I4391" i="23" s="1"/>
  <c r="G4405" i="23"/>
  <c r="I4405" i="23" s="1"/>
  <c r="G4421" i="23"/>
  <c r="I4421" i="23" s="1"/>
  <c r="G4438" i="23"/>
  <c r="I4438" i="23" s="1"/>
  <c r="G4465" i="23"/>
  <c r="I4465" i="23" s="1"/>
  <c r="G4494" i="23"/>
  <c r="I4494" i="23" s="1"/>
  <c r="G4584" i="23"/>
  <c r="I4584" i="23" s="1"/>
  <c r="G4600" i="23"/>
  <c r="I4600" i="23" s="1"/>
  <c r="G4616" i="23"/>
  <c r="I4616" i="23" s="1"/>
  <c r="G4630" i="23"/>
  <c r="I4630" i="23" s="1"/>
  <c r="G4645" i="23"/>
  <c r="I4645" i="23" s="1"/>
  <c r="G4799" i="23"/>
  <c r="I4799" i="23" s="1"/>
  <c r="G4812" i="23"/>
  <c r="I4812" i="23" s="1"/>
  <c r="G4859" i="23"/>
  <c r="I4859" i="23" s="1"/>
  <c r="G4875" i="23"/>
  <c r="I4875" i="23" s="1"/>
  <c r="G4892" i="23"/>
  <c r="I4892" i="23" s="1"/>
  <c r="G4907" i="23"/>
  <c r="I4907" i="23" s="1"/>
  <c r="G4969" i="23"/>
  <c r="I4969" i="23" s="1"/>
  <c r="G4983" i="23"/>
  <c r="I4983" i="23" s="1"/>
  <c r="G4999" i="23"/>
  <c r="I4999" i="23" s="1"/>
  <c r="G5015" i="23"/>
  <c r="I5015" i="23" s="1"/>
  <c r="G5031" i="23"/>
  <c r="I5031" i="23" s="1"/>
  <c r="G5063" i="23"/>
  <c r="I5063" i="23" s="1"/>
  <c r="G5079" i="23"/>
  <c r="I5079" i="23" s="1"/>
  <c r="G5094" i="23"/>
  <c r="I5094" i="23" s="1"/>
  <c r="G5109" i="23"/>
  <c r="I5109" i="23" s="1"/>
  <c r="G5184" i="23"/>
  <c r="I5184" i="23" s="1"/>
  <c r="G5200" i="23"/>
  <c r="I5200" i="23" s="1"/>
  <c r="G5216" i="23"/>
  <c r="I5216" i="23" s="1"/>
  <c r="G5230" i="23"/>
  <c r="I5230" i="23" s="1"/>
  <c r="G5245" i="23"/>
  <c r="I5245" i="23" s="1"/>
  <c r="G5260" i="23"/>
  <c r="I5260" i="23" s="1"/>
  <c r="G5276" i="23"/>
  <c r="I5276" i="23" s="1"/>
  <c r="G5293" i="23"/>
  <c r="I5293" i="23" s="1"/>
  <c r="G5308" i="23"/>
  <c r="I5308" i="23" s="1"/>
  <c r="G5324" i="23"/>
  <c r="I5324" i="23" s="1"/>
  <c r="G3060" i="57"/>
  <c r="G5110" i="58"/>
  <c r="G13" i="58"/>
  <c r="I13" i="58" s="1"/>
  <c r="G29" i="58"/>
  <c r="I29" i="58" s="1"/>
  <c r="G46" i="58"/>
  <c r="I46" i="58" s="1"/>
  <c r="G105" i="58"/>
  <c r="I105" i="58" s="1"/>
  <c r="G135" i="58"/>
  <c r="I135" i="58" s="1"/>
  <c r="G280" i="58"/>
  <c r="I280" i="58" s="1"/>
  <c r="G297" i="58"/>
  <c r="I297" i="58" s="1"/>
  <c r="G329" i="58"/>
  <c r="I329" i="58" s="1"/>
  <c r="G343" i="58"/>
  <c r="I343" i="58" s="1"/>
  <c r="G426" i="58"/>
  <c r="I426" i="58" s="1"/>
  <c r="G442" i="58"/>
  <c r="I442" i="58" s="1"/>
  <c r="G568" i="58"/>
  <c r="I568" i="58" s="1"/>
  <c r="G666" i="58"/>
  <c r="I666" i="58" s="1"/>
  <c r="G682" i="58"/>
  <c r="I682" i="58" s="1"/>
  <c r="G747" i="58"/>
  <c r="I747" i="58" s="1"/>
  <c r="G839" i="58"/>
  <c r="I839" i="58" s="1"/>
  <c r="G872" i="58"/>
  <c r="I872" i="58" s="1"/>
  <c r="G887" i="58"/>
  <c r="I887" i="58" s="1"/>
  <c r="G903" i="58"/>
  <c r="I903" i="58" s="1"/>
  <c r="G1079" i="58"/>
  <c r="I1079" i="58" s="1"/>
  <c r="G1112" i="58"/>
  <c r="I1112" i="58" s="1"/>
  <c r="G1128" i="58"/>
  <c r="I1128" i="58" s="1"/>
  <c r="G1159" i="58"/>
  <c r="I1159" i="58" s="1"/>
  <c r="G1239" i="58"/>
  <c r="I1239" i="58" s="1"/>
  <c r="G1270" i="58"/>
  <c r="I1270" i="58" s="1"/>
  <c r="G1363" i="58"/>
  <c r="I1363" i="58" s="1"/>
  <c r="G1378" i="58"/>
  <c r="I1378" i="58" s="1"/>
  <c r="G1478" i="58"/>
  <c r="I1478" i="58" s="1"/>
  <c r="G1493" i="58"/>
  <c r="I1493" i="58" s="1"/>
  <c r="G1510" i="58"/>
  <c r="I1510" i="58" s="1"/>
  <c r="G1526" i="58"/>
  <c r="I1526" i="58" s="1"/>
  <c r="G1541" i="58"/>
  <c r="I1541" i="58" s="1"/>
  <c r="G1572" i="58"/>
  <c r="I1572" i="58" s="1"/>
  <c r="G1711" i="58"/>
  <c r="I1711" i="58" s="1"/>
  <c r="G1869" i="58"/>
  <c r="I1869" i="58" s="1"/>
  <c r="G1919" i="58"/>
  <c r="I1919" i="58" s="1"/>
  <c r="G1934" i="58"/>
  <c r="I1934" i="58" s="1"/>
  <c r="G1948" i="58"/>
  <c r="I1948" i="58" s="1"/>
  <c r="G2270" i="58"/>
  <c r="I2270" i="58" s="1"/>
  <c r="G2330" i="58"/>
  <c r="I2330" i="58" s="1"/>
  <c r="G2346" i="58"/>
  <c r="I2346" i="58" s="1"/>
  <c r="G2377" i="58"/>
  <c r="I2377" i="58" s="1"/>
  <c r="G2393" i="58"/>
  <c r="I2393" i="58" s="1"/>
  <c r="G2410" i="58"/>
  <c r="I2410" i="58" s="1"/>
  <c r="G2603" i="58"/>
  <c r="I2603" i="58" s="1"/>
  <c r="G2620" i="58"/>
  <c r="I2620" i="58" s="1"/>
  <c r="G2637" i="58"/>
  <c r="I2637" i="58" s="1"/>
  <c r="G2751" i="58"/>
  <c r="I2751" i="58" s="1"/>
  <c r="G2767" i="58"/>
  <c r="I2767" i="58" s="1"/>
  <c r="G2798" i="58"/>
  <c r="I2798" i="58" s="1"/>
  <c r="G2813" i="58"/>
  <c r="I2813" i="58" s="1"/>
  <c r="G2831" i="58"/>
  <c r="I2831" i="58" s="1"/>
  <c r="G2847" i="58"/>
  <c r="I2847" i="58" s="1"/>
  <c r="G3056" i="58"/>
  <c r="I3056" i="58" s="1"/>
  <c r="G3173" i="58"/>
  <c r="I3173" i="58" s="1"/>
  <c r="G3218" i="58"/>
  <c r="I3218" i="58" s="1"/>
  <c r="G3366" i="58"/>
  <c r="I3366" i="58" s="1"/>
  <c r="G3381" i="58"/>
  <c r="I3381" i="58" s="1"/>
  <c r="G3395" i="58"/>
  <c r="I3395" i="58" s="1"/>
  <c r="G3412" i="58"/>
  <c r="I3412" i="58" s="1"/>
  <c r="G3444" i="58"/>
  <c r="I3444" i="58" s="1"/>
  <c r="G3475" i="58"/>
  <c r="I3475" i="58" s="1"/>
  <c r="G3573" i="58"/>
  <c r="I3573" i="58" s="1"/>
  <c r="G3590" i="58"/>
  <c r="I3590" i="58" s="1"/>
  <c r="G3753" i="58"/>
  <c r="I3753" i="58" s="1"/>
  <c r="G3769" i="58"/>
  <c r="I3769" i="58" s="1"/>
  <c r="G3785" i="58"/>
  <c r="I3785" i="58" s="1"/>
  <c r="G3802" i="58"/>
  <c r="I3802" i="58" s="1"/>
  <c r="G3866" i="58"/>
  <c r="I3866" i="58" s="1"/>
  <c r="G4182" i="58"/>
  <c r="I4182" i="58" s="1"/>
  <c r="G4247" i="58"/>
  <c r="I4247" i="58" s="1"/>
  <c r="G4428" i="58"/>
  <c r="I4428" i="58" s="1"/>
  <c r="G4443" i="58"/>
  <c r="I4443" i="58" s="1"/>
  <c r="G4474" i="58"/>
  <c r="I4474" i="58" s="1"/>
  <c r="G4572" i="58"/>
  <c r="I4572" i="58" s="1"/>
  <c r="G4621" i="58"/>
  <c r="I4621" i="58" s="1"/>
  <c r="G4638" i="58"/>
  <c r="I4638" i="58" s="1"/>
  <c r="G4835" i="58"/>
  <c r="I4835" i="58" s="1"/>
  <c r="G4851" i="58"/>
  <c r="I4851" i="58" s="1"/>
  <c r="G4867" i="58"/>
  <c r="I4867" i="58" s="1"/>
  <c r="G5265" i="58"/>
  <c r="I5265" i="58" s="1"/>
  <c r="G62" i="57"/>
  <c r="I62" i="57" s="1"/>
  <c r="G158" i="57"/>
  <c r="I158" i="57" s="1"/>
  <c r="G526" i="57"/>
  <c r="I526" i="57" s="1"/>
  <c r="G541" i="57"/>
  <c r="I541" i="57" s="1"/>
  <c r="G2134" i="57"/>
  <c r="I2134" i="57" s="1"/>
  <c r="G2151" i="57"/>
  <c r="I2151" i="57" s="1"/>
  <c r="G2317" i="57"/>
  <c r="I2317" i="57" s="1"/>
  <c r="G2852" i="57"/>
  <c r="I2852" i="57" s="1"/>
  <c r="G3021" i="57"/>
  <c r="I3021" i="57" s="1"/>
  <c r="G4259" i="57"/>
  <c r="I4259" i="57" s="1"/>
  <c r="G4462" i="57"/>
  <c r="I4462" i="57" s="1"/>
  <c r="G3394" i="23"/>
  <c r="I3394" i="23" s="1"/>
  <c r="G3426" i="23"/>
  <c r="I3426" i="23" s="1"/>
  <c r="G3656" i="23"/>
  <c r="I3656" i="23" s="1"/>
  <c r="G3672" i="23"/>
  <c r="I3672" i="23" s="1"/>
  <c r="G3748" i="23"/>
  <c r="I3748" i="23" s="1"/>
  <c r="G3763" i="23"/>
  <c r="I3763" i="23" s="1"/>
  <c r="G3793" i="23"/>
  <c r="I3793" i="23" s="1"/>
  <c r="G3808" i="23"/>
  <c r="I3808" i="23" s="1"/>
  <c r="G3825" i="23"/>
  <c r="I3825" i="23" s="1"/>
  <c r="G3841" i="23"/>
  <c r="I3841" i="23" s="1"/>
  <c r="G3857" i="23"/>
  <c r="I3857" i="23" s="1"/>
  <c r="G3870" i="23"/>
  <c r="I3870" i="23" s="1"/>
  <c r="G3946" i="23"/>
  <c r="I3946" i="23" s="1"/>
  <c r="G3959" i="23"/>
  <c r="I3959" i="23" s="1"/>
  <c r="G3989" i="23"/>
  <c r="I3989" i="23" s="1"/>
  <c r="G4045" i="23"/>
  <c r="I4045" i="23" s="1"/>
  <c r="G4061" i="23"/>
  <c r="I4061" i="23" s="1"/>
  <c r="G4089" i="23"/>
  <c r="I4089" i="23" s="1"/>
  <c r="G4150" i="23"/>
  <c r="I4150" i="23" s="1"/>
  <c r="G4166" i="23"/>
  <c r="I4166" i="23" s="1"/>
  <c r="G4196" i="23"/>
  <c r="I4196" i="23" s="1"/>
  <c r="G4213" i="23"/>
  <c r="I4213" i="23" s="1"/>
  <c r="G4242" i="23"/>
  <c r="I4242" i="23" s="1"/>
  <c r="G4275" i="23"/>
  <c r="I4275" i="23" s="1"/>
  <c r="G4288" i="23"/>
  <c r="I4288" i="23" s="1"/>
  <c r="G4362" i="23"/>
  <c r="I4362" i="23" s="1"/>
  <c r="G4377" i="23"/>
  <c r="I4377" i="23" s="1"/>
  <c r="G4393" i="23"/>
  <c r="I4393" i="23" s="1"/>
  <c r="G4407" i="23"/>
  <c r="I4407" i="23" s="1"/>
  <c r="G4423" i="23"/>
  <c r="I4423" i="23" s="1"/>
  <c r="G4468" i="23"/>
  <c r="I4468" i="23" s="1"/>
  <c r="G4482" i="23"/>
  <c r="I4482" i="23" s="1"/>
  <c r="G4647" i="23"/>
  <c r="I4647" i="23" s="1"/>
  <c r="G4662" i="23"/>
  <c r="I4662" i="23" s="1"/>
  <c r="G4829" i="23"/>
  <c r="I4829" i="23" s="1"/>
  <c r="G4861" i="23"/>
  <c r="I4861" i="23" s="1"/>
  <c r="G4878" i="23"/>
  <c r="I4878" i="23" s="1"/>
  <c r="G4894" i="23"/>
  <c r="I4894" i="23" s="1"/>
  <c r="G4909" i="23"/>
  <c r="I4909" i="23" s="1"/>
  <c r="G4971" i="23"/>
  <c r="I4971" i="23" s="1"/>
  <c r="G4985" i="23"/>
  <c r="I4985" i="23" s="1"/>
  <c r="G5001" i="23"/>
  <c r="I5001" i="23" s="1"/>
  <c r="G5017" i="23"/>
  <c r="I5017" i="23" s="1"/>
  <c r="G5033" i="23"/>
  <c r="I5033" i="23" s="1"/>
  <c r="G5049" i="23"/>
  <c r="I5049" i="23" s="1"/>
  <c r="G5065" i="23"/>
  <c r="I5065" i="23" s="1"/>
  <c r="G5096" i="23"/>
  <c r="I5096" i="23" s="1"/>
  <c r="G5186" i="23"/>
  <c r="I5186" i="23" s="1"/>
  <c r="G5202" i="23"/>
  <c r="I5202" i="23" s="1"/>
  <c r="G3675" i="57"/>
  <c r="G15" i="58"/>
  <c r="I15" i="58" s="1"/>
  <c r="G31" i="58"/>
  <c r="I31" i="58" s="1"/>
  <c r="G48" i="58"/>
  <c r="I48" i="58" s="1"/>
  <c r="G78" i="58"/>
  <c r="I78" i="58" s="1"/>
  <c r="G107" i="58"/>
  <c r="I107" i="58" s="1"/>
  <c r="G137" i="58"/>
  <c r="I137" i="58" s="1"/>
  <c r="G220" i="58"/>
  <c r="I220" i="58" s="1"/>
  <c r="G237" i="58"/>
  <c r="I237" i="58" s="1"/>
  <c r="G331" i="58"/>
  <c r="I331" i="58" s="1"/>
  <c r="G521" i="58"/>
  <c r="I521" i="58" s="1"/>
  <c r="G537" i="58"/>
  <c r="I537" i="58" s="1"/>
  <c r="G635" i="58"/>
  <c r="I635" i="58" s="1"/>
  <c r="G651" i="58"/>
  <c r="I651" i="58" s="1"/>
  <c r="G684" i="58"/>
  <c r="I684" i="58" s="1"/>
  <c r="G716" i="58"/>
  <c r="I716" i="58" s="1"/>
  <c r="G1065" i="58"/>
  <c r="I1065" i="58" s="1"/>
  <c r="G1081" i="58"/>
  <c r="I1081" i="58" s="1"/>
  <c r="G1114" i="58"/>
  <c r="I1114" i="58" s="1"/>
  <c r="G1130" i="58"/>
  <c r="I1130" i="58" s="1"/>
  <c r="G1176" i="58"/>
  <c r="I1176" i="58" s="1"/>
  <c r="G1303" i="58"/>
  <c r="I1303" i="58" s="1"/>
  <c r="G1348" i="58"/>
  <c r="I1348" i="58" s="1"/>
  <c r="G1574" i="58"/>
  <c r="I1574" i="58" s="1"/>
  <c r="G1590" i="58"/>
  <c r="I1590" i="58" s="1"/>
  <c r="G1685" i="58"/>
  <c r="I1685" i="58" s="1"/>
  <c r="G1888" i="58"/>
  <c r="I1888" i="58" s="1"/>
  <c r="G2159" i="58"/>
  <c r="I2159" i="58" s="1"/>
  <c r="G2176" i="58"/>
  <c r="I2176" i="58" s="1"/>
  <c r="G2288" i="58"/>
  <c r="I2288" i="58" s="1"/>
  <c r="G2348" i="58"/>
  <c r="I2348" i="58" s="1"/>
  <c r="G2510" i="58"/>
  <c r="I2510" i="58" s="1"/>
  <c r="G2524" i="58"/>
  <c r="I2524" i="58" s="1"/>
  <c r="G2540" i="58"/>
  <c r="I2540" i="58" s="1"/>
  <c r="G2555" i="58"/>
  <c r="I2555" i="58" s="1"/>
  <c r="G2589" i="58"/>
  <c r="I2589" i="58" s="1"/>
  <c r="G2605" i="58"/>
  <c r="I2605" i="58" s="1"/>
  <c r="G2623" i="58"/>
  <c r="I2623" i="58" s="1"/>
  <c r="G2639" i="58"/>
  <c r="I2639" i="58" s="1"/>
  <c r="G2753" i="58"/>
  <c r="I2753" i="58" s="1"/>
  <c r="G2770" i="58"/>
  <c r="I2770" i="58" s="1"/>
  <c r="G2785" i="58"/>
  <c r="I2785" i="58" s="1"/>
  <c r="G2833" i="58"/>
  <c r="I2833" i="58" s="1"/>
  <c r="G2849" i="58"/>
  <c r="I2849" i="58" s="1"/>
  <c r="G2931" i="58"/>
  <c r="I2931" i="58" s="1"/>
  <c r="G2946" i="58"/>
  <c r="I2946" i="58" s="1"/>
  <c r="G3058" i="58"/>
  <c r="I3058" i="58" s="1"/>
  <c r="G3125" i="58"/>
  <c r="I3125" i="58" s="1"/>
  <c r="G3159" i="58"/>
  <c r="I3159" i="58" s="1"/>
  <c r="G3175" i="58"/>
  <c r="I3175" i="58" s="1"/>
  <c r="G3190" i="58"/>
  <c r="I3190" i="58" s="1"/>
  <c r="G3220" i="58"/>
  <c r="I3220" i="58" s="1"/>
  <c r="G3592" i="58"/>
  <c r="I3592" i="58" s="1"/>
  <c r="G3623" i="58"/>
  <c r="I3623" i="58" s="1"/>
  <c r="G3739" i="58"/>
  <c r="I3739" i="58" s="1"/>
  <c r="G3804" i="58"/>
  <c r="I3804" i="58" s="1"/>
  <c r="G3868" i="58"/>
  <c r="I3868" i="58" s="1"/>
  <c r="G4034" i="58"/>
  <c r="I4034" i="58" s="1"/>
  <c r="G4772" i="58"/>
  <c r="I4772" i="58" s="1"/>
  <c r="G4789" i="58"/>
  <c r="I4789" i="58" s="1"/>
  <c r="G5201" i="58"/>
  <c r="I5201" i="58" s="1"/>
  <c r="G32" i="57"/>
  <c r="I32" i="57" s="1"/>
  <c r="G80" i="57"/>
  <c r="I80" i="57" s="1"/>
  <c r="G228" i="57"/>
  <c r="I228" i="57" s="1"/>
  <c r="G277" i="57"/>
  <c r="I277" i="57" s="1"/>
  <c r="G511" i="57"/>
  <c r="I511" i="57" s="1"/>
  <c r="G670" i="57"/>
  <c r="I670" i="57" s="1"/>
  <c r="G1348" i="57"/>
  <c r="I1348" i="57" s="1"/>
  <c r="G1918" i="57"/>
  <c r="I1918" i="57" s="1"/>
  <c r="G1935" i="57"/>
  <c r="I1935" i="57" s="1"/>
  <c r="G1951" i="57"/>
  <c r="I1951" i="57" s="1"/>
  <c r="G1969" i="57"/>
  <c r="I1969" i="57" s="1"/>
  <c r="G2737" i="57"/>
  <c r="I2737" i="57" s="1"/>
  <c r="G2923" i="57"/>
  <c r="I2923" i="57" s="1"/>
  <c r="G2957" i="57"/>
  <c r="I2957" i="57" s="1"/>
  <c r="G2972" i="57"/>
  <c r="I2972" i="57" s="1"/>
  <c r="G3056" i="57"/>
  <c r="I3056" i="57" s="1"/>
  <c r="G3125" i="57"/>
  <c r="I3125" i="57" s="1"/>
  <c r="G4229" i="57"/>
  <c r="I4229" i="57" s="1"/>
  <c r="G4414" i="57"/>
  <c r="I4414" i="57" s="1"/>
  <c r="G4430" i="57"/>
  <c r="I4430" i="57" s="1"/>
  <c r="G4498" i="57"/>
  <c r="I4498" i="57" s="1"/>
  <c r="G4582" i="57"/>
  <c r="I4582" i="57" s="1"/>
  <c r="G4783" i="57"/>
  <c r="I4783" i="57" s="1"/>
  <c r="G4883" i="57"/>
  <c r="I4883" i="57" s="1"/>
  <c r="G5067" i="57"/>
  <c r="I5067" i="57" s="1"/>
  <c r="G5085" i="57"/>
  <c r="I5085" i="57" s="1"/>
  <c r="G1085" i="23"/>
  <c r="I1085" i="23" s="1"/>
  <c r="G1100" i="23"/>
  <c r="I1100" i="23" s="1"/>
  <c r="G1116" i="23"/>
  <c r="I1116" i="23" s="1"/>
  <c r="G1130" i="23"/>
  <c r="I1130" i="23" s="1"/>
  <c r="G1147" i="23"/>
  <c r="I1147" i="23" s="1"/>
  <c r="G1163" i="23"/>
  <c r="I1163" i="23" s="1"/>
  <c r="G1240" i="23"/>
  <c r="I1240" i="23" s="1"/>
  <c r="G1286" i="23"/>
  <c r="I1286" i="23" s="1"/>
  <c r="G1303" i="23"/>
  <c r="I1303" i="23" s="1"/>
  <c r="G1318" i="23"/>
  <c r="I1318" i="23" s="1"/>
  <c r="G1484" i="23"/>
  <c r="I1484" i="23" s="1"/>
  <c r="G1528" i="23"/>
  <c r="I1528" i="23" s="1"/>
  <c r="G1696" i="23"/>
  <c r="I1696" i="23" s="1"/>
  <c r="G1711" i="23"/>
  <c r="I1711" i="23" s="1"/>
  <c r="G1727" i="23"/>
  <c r="I1727" i="23" s="1"/>
  <c r="G1741" i="23"/>
  <c r="I1741" i="23" s="1"/>
  <c r="G1755" i="23"/>
  <c r="I1755" i="23" s="1"/>
  <c r="G1768" i="23"/>
  <c r="I1768" i="23" s="1"/>
  <c r="G1783" i="23"/>
  <c r="I1783" i="23" s="1"/>
  <c r="G1798" i="23"/>
  <c r="I1798" i="23" s="1"/>
  <c r="G1874" i="23"/>
  <c r="I1874" i="23" s="1"/>
  <c r="G1889" i="23"/>
  <c r="I1889" i="23" s="1"/>
  <c r="G1918" i="23"/>
  <c r="I1918" i="23" s="1"/>
  <c r="G1935" i="23"/>
  <c r="I1935" i="23" s="1"/>
  <c r="G1951" i="23"/>
  <c r="I1951" i="23" s="1"/>
  <c r="G1967" i="23"/>
  <c r="I1967" i="23" s="1"/>
  <c r="G1982" i="23"/>
  <c r="I1982" i="23" s="1"/>
  <c r="G1998" i="23"/>
  <c r="I1998" i="23" s="1"/>
  <c r="G2058" i="23"/>
  <c r="I2058" i="23" s="1"/>
  <c r="G2090" i="23"/>
  <c r="I2090" i="23" s="1"/>
  <c r="G2104" i="23"/>
  <c r="I2104" i="23" s="1"/>
  <c r="G2120" i="23"/>
  <c r="I2120" i="23" s="1"/>
  <c r="G2135" i="23"/>
  <c r="I2135" i="23" s="1"/>
  <c r="G2150" i="23"/>
  <c r="I2150" i="23" s="1"/>
  <c r="G2166" i="23"/>
  <c r="I2166" i="23" s="1"/>
  <c r="G2182" i="23"/>
  <c r="I2182" i="23" s="1"/>
  <c r="G2197" i="23"/>
  <c r="I2197" i="23" s="1"/>
  <c r="G2273" i="23"/>
  <c r="I2273" i="23" s="1"/>
  <c r="G2287" i="23"/>
  <c r="I2287" i="23" s="1"/>
  <c r="G2303" i="23"/>
  <c r="I2303" i="23" s="1"/>
  <c r="G2512" i="23"/>
  <c r="I2512" i="23" s="1"/>
  <c r="G2526" i="23"/>
  <c r="I2526" i="23" s="1"/>
  <c r="G2541" i="23"/>
  <c r="I2541" i="23" s="1"/>
  <c r="G2586" i="23"/>
  <c r="I2586" i="23" s="1"/>
  <c r="G2723" i="23"/>
  <c r="I2723" i="23" s="1"/>
  <c r="G2738" i="23"/>
  <c r="I2738" i="23" s="1"/>
  <c r="G2754" i="23"/>
  <c r="I2754" i="23" s="1"/>
  <c r="G2784" i="23"/>
  <c r="I2784" i="23" s="1"/>
  <c r="G2801" i="23"/>
  <c r="I2801" i="23" s="1"/>
  <c r="G2815" i="23"/>
  <c r="I2815" i="23" s="1"/>
  <c r="G2831" i="23"/>
  <c r="I2831" i="23" s="1"/>
  <c r="G2846" i="23"/>
  <c r="I2846" i="23" s="1"/>
  <c r="G2860" i="23"/>
  <c r="I2860" i="23" s="1"/>
  <c r="G2920" i="23"/>
  <c r="I2920" i="23" s="1"/>
  <c r="G2936" i="23"/>
  <c r="I2936" i="23" s="1"/>
  <c r="G2966" i="23"/>
  <c r="I2966" i="23" s="1"/>
  <c r="G2981" i="23"/>
  <c r="I2981" i="23" s="1"/>
  <c r="G3010" i="23"/>
  <c r="I3010" i="23" s="1"/>
  <c r="G3026" i="23"/>
  <c r="I3026" i="23" s="1"/>
  <c r="G3150" i="23"/>
  <c r="I3150" i="23" s="1"/>
  <c r="G3195" i="23"/>
  <c r="I3195" i="23" s="1"/>
  <c r="G3210" i="23"/>
  <c r="I3210" i="23" s="1"/>
  <c r="G3226" i="23"/>
  <c r="I3226" i="23" s="1"/>
  <c r="G3240" i="23"/>
  <c r="I3240" i="23" s="1"/>
  <c r="G3255" i="23"/>
  <c r="I3255" i="23" s="1"/>
  <c r="G3331" i="23"/>
  <c r="I3331" i="23" s="1"/>
  <c r="G3364" i="23"/>
  <c r="I3364" i="23" s="1"/>
  <c r="G3395" i="23"/>
  <c r="I3395" i="23" s="1"/>
  <c r="G3411" i="23"/>
  <c r="I3411" i="23" s="1"/>
  <c r="G3427" i="23"/>
  <c r="I3427" i="23" s="1"/>
  <c r="G3673" i="23"/>
  <c r="I3673" i="23" s="1"/>
  <c r="G3749" i="23"/>
  <c r="I3749" i="23" s="1"/>
  <c r="G3764" i="23"/>
  <c r="I3764" i="23" s="1"/>
  <c r="G3778" i="23"/>
  <c r="I3778" i="23" s="1"/>
  <c r="G3809" i="23"/>
  <c r="I3809" i="23" s="1"/>
  <c r="G3826" i="23"/>
  <c r="I3826" i="23" s="1"/>
  <c r="G3947" i="23"/>
  <c r="I3947" i="23" s="1"/>
  <c r="G3990" i="23"/>
  <c r="I3990" i="23" s="1"/>
  <c r="G4006" i="23"/>
  <c r="I4006" i="23" s="1"/>
  <c r="G4019" i="23"/>
  <c r="I4019" i="23" s="1"/>
  <c r="G4062" i="23"/>
  <c r="I4062" i="23" s="1"/>
  <c r="G4075" i="23"/>
  <c r="I4075" i="23" s="1"/>
  <c r="G4090" i="23"/>
  <c r="I4090" i="23" s="1"/>
  <c r="G4151" i="23"/>
  <c r="I4151" i="23" s="1"/>
  <c r="G4168" i="23"/>
  <c r="I4168" i="23" s="1"/>
  <c r="G4184" i="23"/>
  <c r="I4184" i="23" s="1"/>
  <c r="G4197" i="23"/>
  <c r="I4197" i="23" s="1"/>
  <c r="G4214" i="23"/>
  <c r="I4214" i="23" s="1"/>
  <c r="G4228" i="23"/>
  <c r="I4228" i="23" s="1"/>
  <c r="G4243" i="23"/>
  <c r="I4243" i="23" s="1"/>
  <c r="G4259" i="23"/>
  <c r="I4259" i="23" s="1"/>
  <c r="G4276" i="23"/>
  <c r="I4276" i="23" s="1"/>
  <c r="G4289" i="23"/>
  <c r="I4289" i="23" s="1"/>
  <c r="G4363" i="23"/>
  <c r="I4363" i="23" s="1"/>
  <c r="G4378" i="23"/>
  <c r="I4378" i="23" s="1"/>
  <c r="G4394" i="23"/>
  <c r="I4394" i="23" s="1"/>
  <c r="G4408" i="23"/>
  <c r="I4408" i="23" s="1"/>
  <c r="G4424" i="23"/>
  <c r="I4424" i="23" s="1"/>
  <c r="G4469" i="23"/>
  <c r="I4469" i="23" s="1"/>
  <c r="G4497" i="23"/>
  <c r="I4497" i="23" s="1"/>
  <c r="G4603" i="23"/>
  <c r="I4603" i="23" s="1"/>
  <c r="G4633" i="23"/>
  <c r="I4633" i="23" s="1"/>
  <c r="G4694" i="23"/>
  <c r="I4694" i="23" s="1"/>
  <c r="G4710" i="23"/>
  <c r="I4710" i="23" s="1"/>
  <c r="G4770" i="23"/>
  <c r="I4770" i="23" s="1"/>
  <c r="G4786" i="23"/>
  <c r="I4786" i="23" s="1"/>
  <c r="G4814" i="23"/>
  <c r="I4814" i="23" s="1"/>
  <c r="G4830" i="23"/>
  <c r="I4830" i="23" s="1"/>
  <c r="G4862" i="23"/>
  <c r="I4862" i="23" s="1"/>
  <c r="G4879" i="23"/>
  <c r="I4879" i="23" s="1"/>
  <c r="G4895" i="23"/>
  <c r="I4895" i="23" s="1"/>
  <c r="G4910" i="23"/>
  <c r="I4910" i="23" s="1"/>
  <c r="G4972" i="23"/>
  <c r="I4972" i="23" s="1"/>
  <c r="G4986" i="23"/>
  <c r="I4986" i="23" s="1"/>
  <c r="G5002" i="23"/>
  <c r="I5002" i="23" s="1"/>
  <c r="G5018" i="23"/>
  <c r="I5018" i="23" s="1"/>
  <c r="G5034" i="23"/>
  <c r="I5034" i="23" s="1"/>
  <c r="G5050" i="23"/>
  <c r="I5050" i="23" s="1"/>
  <c r="G5066" i="23"/>
  <c r="I5066" i="23" s="1"/>
  <c r="G5082" i="23"/>
  <c r="I5082" i="23" s="1"/>
  <c r="G5097" i="23"/>
  <c r="I5097" i="23" s="1"/>
  <c r="G5112" i="23"/>
  <c r="I5112" i="23" s="1"/>
  <c r="G5187" i="23"/>
  <c r="I5187" i="23" s="1"/>
  <c r="G5203" i="23"/>
  <c r="I5203" i="23" s="1"/>
  <c r="G5218" i="23"/>
  <c r="I5218" i="23" s="1"/>
  <c r="G5296" i="23"/>
  <c r="I5296" i="23" s="1"/>
  <c r="G5311" i="23"/>
  <c r="I5311" i="23" s="1"/>
  <c r="G2199" i="57"/>
  <c r="G4290" i="57"/>
  <c r="G4905" i="57"/>
  <c r="G32" i="58"/>
  <c r="I32" i="58" s="1"/>
  <c r="G49" i="58"/>
  <c r="I49" i="58" s="1"/>
  <c r="G65" i="58"/>
  <c r="I65" i="58" s="1"/>
  <c r="G94" i="58"/>
  <c r="I94" i="58" s="1"/>
  <c r="G138" i="58"/>
  <c r="I138" i="58" s="1"/>
  <c r="G267" i="58"/>
  <c r="I267" i="58" s="1"/>
  <c r="G283" i="58"/>
  <c r="I283" i="58" s="1"/>
  <c r="G300" i="58"/>
  <c r="I300" i="58" s="1"/>
  <c r="G316" i="58"/>
  <c r="I316" i="58" s="1"/>
  <c r="G332" i="58"/>
  <c r="I332" i="58" s="1"/>
  <c r="G429" i="58"/>
  <c r="I429" i="58" s="1"/>
  <c r="G461" i="58"/>
  <c r="I461" i="58" s="1"/>
  <c r="G477" i="58"/>
  <c r="I477" i="58" s="1"/>
  <c r="G522" i="58"/>
  <c r="I522" i="58" s="1"/>
  <c r="G554" i="58"/>
  <c r="I554" i="58" s="1"/>
  <c r="G875" i="58"/>
  <c r="I875" i="58" s="1"/>
  <c r="G890" i="58"/>
  <c r="I890" i="58" s="1"/>
  <c r="G968" i="58"/>
  <c r="I968" i="58" s="1"/>
  <c r="G1036" i="58"/>
  <c r="I1036" i="58" s="1"/>
  <c r="G1131" i="58"/>
  <c r="I1131" i="58" s="1"/>
  <c r="G1257" i="58"/>
  <c r="I1257" i="58" s="1"/>
  <c r="G1274" i="58"/>
  <c r="I1274" i="58" s="1"/>
  <c r="G1333" i="58"/>
  <c r="I1333" i="58" s="1"/>
  <c r="G1349" i="58"/>
  <c r="I1349" i="58" s="1"/>
  <c r="G1529" i="58"/>
  <c r="I1529" i="58" s="1"/>
  <c r="G1561" i="58"/>
  <c r="I1561" i="58" s="1"/>
  <c r="G1670" i="58"/>
  <c r="I1670" i="58" s="1"/>
  <c r="G1741" i="58"/>
  <c r="I1741" i="58" s="1"/>
  <c r="G1758" i="58"/>
  <c r="I1758" i="58" s="1"/>
  <c r="G1774" i="58"/>
  <c r="I1774" i="58" s="1"/>
  <c r="G1905" i="58"/>
  <c r="I1905" i="58" s="1"/>
  <c r="G1951" i="58"/>
  <c r="I1951" i="58" s="1"/>
  <c r="G1968" i="58"/>
  <c r="I1968" i="58" s="1"/>
  <c r="G1983" i="58"/>
  <c r="I1983" i="58" s="1"/>
  <c r="G2273" i="58"/>
  <c r="I2273" i="58" s="1"/>
  <c r="G2289" i="58"/>
  <c r="I2289" i="58" s="1"/>
  <c r="G2333" i="58"/>
  <c r="I2333" i="58" s="1"/>
  <c r="G2380" i="58"/>
  <c r="I2380" i="58" s="1"/>
  <c r="G2396" i="58"/>
  <c r="I2396" i="58" s="1"/>
  <c r="G2413" i="58"/>
  <c r="I2413" i="58" s="1"/>
  <c r="G2511" i="58"/>
  <c r="I2511" i="58" s="1"/>
  <c r="G2541" i="58"/>
  <c r="I2541" i="58" s="1"/>
  <c r="G2754" i="58"/>
  <c r="I2754" i="58" s="1"/>
  <c r="G2771" i="58"/>
  <c r="I2771" i="58" s="1"/>
  <c r="G2817" i="58"/>
  <c r="I2817" i="58" s="1"/>
  <c r="G3398" i="58"/>
  <c r="I3398" i="58" s="1"/>
  <c r="G3431" i="58"/>
  <c r="I3431" i="58" s="1"/>
  <c r="G3576" i="58"/>
  <c r="I3576" i="58" s="1"/>
  <c r="G3953" i="58"/>
  <c r="I3953" i="58" s="1"/>
  <c r="G4267" i="58"/>
  <c r="I4267" i="58" s="1"/>
  <c r="G4400" i="58"/>
  <c r="I4400" i="58" s="1"/>
  <c r="G4416" i="58"/>
  <c r="I4416" i="58" s="1"/>
  <c r="G5052" i="58"/>
  <c r="I5052" i="58" s="1"/>
  <c r="G5067" i="58"/>
  <c r="I5067" i="58" s="1"/>
  <c r="G5085" i="58"/>
  <c r="I5085" i="58" s="1"/>
  <c r="G5117" i="58"/>
  <c r="I5117" i="58" s="1"/>
  <c r="G16" i="57"/>
  <c r="I16" i="57" s="1"/>
  <c r="G113" i="57"/>
  <c r="I113" i="57" s="1"/>
  <c r="G1468" i="57"/>
  <c r="I1468" i="57" s="1"/>
  <c r="G1704" i="57"/>
  <c r="I1704" i="57" s="1"/>
  <c r="G2087" i="57"/>
  <c r="I2087" i="57" s="1"/>
  <c r="G2187" i="57"/>
  <c r="I2187" i="57" s="1"/>
  <c r="G2271" i="57"/>
  <c r="I2271" i="57" s="1"/>
  <c r="G3994" i="57"/>
  <c r="I3994" i="57" s="1"/>
  <c r="G4028" i="57"/>
  <c r="I4028" i="57" s="1"/>
  <c r="G4045" i="57"/>
  <c r="I4045" i="57" s="1"/>
  <c r="G4162" i="57"/>
  <c r="I4162" i="57" s="1"/>
  <c r="G4230" i="57"/>
  <c r="I4230" i="57" s="1"/>
  <c r="G5298" i="23"/>
  <c r="I5298" i="23" s="1"/>
  <c r="G5313" i="23"/>
  <c r="I5313" i="23" s="1"/>
  <c r="G17" i="58"/>
  <c r="I17" i="58" s="1"/>
  <c r="G34" i="58"/>
  <c r="I34" i="58" s="1"/>
  <c r="G67" i="58"/>
  <c r="I67" i="58" s="1"/>
  <c r="G81" i="58"/>
  <c r="I81" i="58" s="1"/>
  <c r="G111" i="58"/>
  <c r="I111" i="58" s="1"/>
  <c r="G223" i="58"/>
  <c r="I223" i="58" s="1"/>
  <c r="G240" i="58"/>
  <c r="I240" i="58" s="1"/>
  <c r="G447" i="58"/>
  <c r="I447" i="58" s="1"/>
  <c r="G463" i="58"/>
  <c r="I463" i="58" s="1"/>
  <c r="G479" i="58"/>
  <c r="I479" i="58" s="1"/>
  <c r="G493" i="58"/>
  <c r="I493" i="58" s="1"/>
  <c r="G508" i="58"/>
  <c r="I508" i="58" s="1"/>
  <c r="G524" i="58"/>
  <c r="I524" i="58" s="1"/>
  <c r="G687" i="58"/>
  <c r="I687" i="58" s="1"/>
  <c r="G737" i="58"/>
  <c r="I737" i="58" s="1"/>
  <c r="G829" i="58"/>
  <c r="I829" i="58" s="1"/>
  <c r="G877" i="58"/>
  <c r="I877" i="58" s="1"/>
  <c r="G892" i="58"/>
  <c r="I892" i="58" s="1"/>
  <c r="G909" i="58"/>
  <c r="I909" i="58" s="1"/>
  <c r="G924" i="58"/>
  <c r="I924" i="58" s="1"/>
  <c r="G1038" i="58"/>
  <c r="I1038" i="58" s="1"/>
  <c r="G1069" i="58"/>
  <c r="I1069" i="58" s="1"/>
  <c r="G1117" i="58"/>
  <c r="I1117" i="58" s="1"/>
  <c r="G1134" i="58"/>
  <c r="I1134" i="58" s="1"/>
  <c r="G1306" i="58"/>
  <c r="I1306" i="58" s="1"/>
  <c r="G1577" i="58"/>
  <c r="I1577" i="58" s="1"/>
  <c r="G1672" i="58"/>
  <c r="I1672" i="58" s="1"/>
  <c r="G1687" i="58"/>
  <c r="I1687" i="58" s="1"/>
  <c r="G1716" i="58"/>
  <c r="I1716" i="58" s="1"/>
  <c r="G1731" i="58"/>
  <c r="I1731" i="58" s="1"/>
  <c r="G1891" i="58"/>
  <c r="I1891" i="58" s="1"/>
  <c r="G1954" i="58"/>
  <c r="I1954" i="58" s="1"/>
  <c r="G2000" i="58"/>
  <c r="I2000" i="58" s="1"/>
  <c r="G2066" i="58"/>
  <c r="I2066" i="58" s="1"/>
  <c r="G2162" i="58"/>
  <c r="I2162" i="58" s="1"/>
  <c r="G2179" i="58"/>
  <c r="I2179" i="58" s="1"/>
  <c r="G2291" i="58"/>
  <c r="I2291" i="58" s="1"/>
  <c r="G2321" i="58"/>
  <c r="I2321" i="58" s="1"/>
  <c r="G2351" i="58"/>
  <c r="I2351" i="58" s="1"/>
  <c r="G2382" i="58"/>
  <c r="I2382" i="58" s="1"/>
  <c r="G2398" i="58"/>
  <c r="I2398" i="58" s="1"/>
  <c r="G2592" i="58"/>
  <c r="I2592" i="58" s="1"/>
  <c r="G2608" i="58"/>
  <c r="I2608" i="58" s="1"/>
  <c r="G2626" i="58"/>
  <c r="I2626" i="58" s="1"/>
  <c r="G2642" i="58"/>
  <c r="I2642" i="58" s="1"/>
  <c r="G2658" i="58"/>
  <c r="I2658" i="58" s="1"/>
  <c r="G3012" i="58"/>
  <c r="I3012" i="58" s="1"/>
  <c r="G3028" i="58"/>
  <c r="I3028" i="58" s="1"/>
  <c r="G3045" i="58"/>
  <c r="I3045" i="58" s="1"/>
  <c r="G3062" i="58"/>
  <c r="I3062" i="58" s="1"/>
  <c r="G3128" i="58"/>
  <c r="I3128" i="58" s="1"/>
  <c r="G3240" i="58"/>
  <c r="I3240" i="58" s="1"/>
  <c r="G3255" i="58"/>
  <c r="I3255" i="58" s="1"/>
  <c r="G3561" i="58"/>
  <c r="I3561" i="58" s="1"/>
  <c r="G3790" i="58"/>
  <c r="I3790" i="58" s="1"/>
  <c r="G3871" i="58"/>
  <c r="I3871" i="58" s="1"/>
  <c r="G3888" i="58"/>
  <c r="I3888" i="58" s="1"/>
  <c r="G4903" i="58"/>
  <c r="I4903" i="58" s="1"/>
  <c r="G263" i="57"/>
  <c r="I263" i="57" s="1"/>
  <c r="G331" i="57"/>
  <c r="I331" i="57" s="1"/>
  <c r="G1085" i="57"/>
  <c r="I1085" i="57" s="1"/>
  <c r="G1135" i="57"/>
  <c r="I1135" i="57" s="1"/>
  <c r="G1152" i="57"/>
  <c r="I1152" i="57" s="1"/>
  <c r="G1453" i="57"/>
  <c r="I1453" i="57" s="1"/>
  <c r="G1736" i="57"/>
  <c r="I1736" i="57" s="1"/>
  <c r="G1854" i="57"/>
  <c r="I1854" i="57" s="1"/>
  <c r="G1888" i="57"/>
  <c r="I1888" i="57" s="1"/>
  <c r="G4913" i="23"/>
  <c r="I4913" i="23" s="1"/>
  <c r="G4989" i="23"/>
  <c r="I4989" i="23" s="1"/>
  <c r="G5005" i="23"/>
  <c r="I5005" i="23" s="1"/>
  <c r="G5021" i="23"/>
  <c r="I5021" i="23" s="1"/>
  <c r="G5037" i="23"/>
  <c r="I5037" i="23" s="1"/>
  <c r="G5053" i="23"/>
  <c r="I5053" i="23" s="1"/>
  <c r="G5070" i="23"/>
  <c r="I5070" i="23" s="1"/>
  <c r="G5085" i="23"/>
  <c r="I5085" i="23" s="1"/>
  <c r="G5100" i="23"/>
  <c r="I5100" i="23" s="1"/>
  <c r="G5115" i="23"/>
  <c r="I5115" i="23" s="1"/>
  <c r="G5206" i="23"/>
  <c r="I5206" i="23" s="1"/>
  <c r="G5251" i="23"/>
  <c r="I5251" i="23" s="1"/>
  <c r="G5282" i="23"/>
  <c r="I5282" i="23" s="1"/>
  <c r="G5299" i="23"/>
  <c r="I5299" i="23" s="1"/>
  <c r="G5314" i="23"/>
  <c r="I5314" i="23" s="1"/>
  <c r="G18" i="58"/>
  <c r="I18" i="58" s="1"/>
  <c r="G52" i="58"/>
  <c r="I52" i="58" s="1"/>
  <c r="G157" i="58"/>
  <c r="I157" i="58" s="1"/>
  <c r="G241" i="58"/>
  <c r="I241" i="58" s="1"/>
  <c r="G303" i="58"/>
  <c r="I303" i="58" s="1"/>
  <c r="G349" i="58"/>
  <c r="I349" i="58" s="1"/>
  <c r="G431" i="58"/>
  <c r="I431" i="58" s="1"/>
  <c r="G448" i="58"/>
  <c r="I448" i="58" s="1"/>
  <c r="G464" i="58"/>
  <c r="I464" i="58" s="1"/>
  <c r="G494" i="58"/>
  <c r="I494" i="58" s="1"/>
  <c r="G557" i="58"/>
  <c r="I557" i="58" s="1"/>
  <c r="G671" i="58"/>
  <c r="I671" i="58" s="1"/>
  <c r="G705" i="58"/>
  <c r="I705" i="58" s="1"/>
  <c r="G845" i="58"/>
  <c r="I845" i="58" s="1"/>
  <c r="G878" i="58"/>
  <c r="I878" i="58" s="1"/>
  <c r="G893" i="58"/>
  <c r="I893" i="58" s="1"/>
  <c r="G972" i="58"/>
  <c r="I972" i="58" s="1"/>
  <c r="G1084" i="58"/>
  <c r="I1084" i="58" s="1"/>
  <c r="G1101" i="58"/>
  <c r="I1101" i="58" s="1"/>
  <c r="G1118" i="58"/>
  <c r="I1118" i="58" s="1"/>
  <c r="G1164" i="58"/>
  <c r="I1164" i="58" s="1"/>
  <c r="G1260" i="58"/>
  <c r="I1260" i="58" s="1"/>
  <c r="G1277" i="58"/>
  <c r="I1277" i="58" s="1"/>
  <c r="G1353" i="58"/>
  <c r="I1353" i="58" s="1"/>
  <c r="G1385" i="58"/>
  <c r="I1385" i="58" s="1"/>
  <c r="G1451" i="58"/>
  <c r="I1451" i="58" s="1"/>
  <c r="G1467" i="58"/>
  <c r="I1467" i="58" s="1"/>
  <c r="G1484" i="58"/>
  <c r="I1484" i="58" s="1"/>
  <c r="G1532" i="58"/>
  <c r="I1532" i="58" s="1"/>
  <c r="G1578" i="58"/>
  <c r="I1578" i="58" s="1"/>
  <c r="G1594" i="58"/>
  <c r="I1594" i="58" s="1"/>
  <c r="G1673" i="58"/>
  <c r="I1673" i="58" s="1"/>
  <c r="G1701" i="58"/>
  <c r="I1701" i="58" s="1"/>
  <c r="G1859" i="58"/>
  <c r="I1859" i="58" s="1"/>
  <c r="G2147" i="58"/>
  <c r="I2147" i="58" s="1"/>
  <c r="G2163" i="58"/>
  <c r="I2163" i="58" s="1"/>
  <c r="G2180" i="58"/>
  <c r="I2180" i="58" s="1"/>
  <c r="G2195" i="58"/>
  <c r="I2195" i="58" s="1"/>
  <c r="G2292" i="58"/>
  <c r="I2292" i="58" s="1"/>
  <c r="G2352" i="58"/>
  <c r="I2352" i="58" s="1"/>
  <c r="G2529" i="58"/>
  <c r="I2529" i="58" s="1"/>
  <c r="G2559" i="58"/>
  <c r="I2559" i="58" s="1"/>
  <c r="G2576" i="58"/>
  <c r="I2576" i="58" s="1"/>
  <c r="G2593" i="58"/>
  <c r="I2593" i="58" s="1"/>
  <c r="G2610" i="58"/>
  <c r="I2610" i="58" s="1"/>
  <c r="G2627" i="58"/>
  <c r="I2627" i="58" s="1"/>
  <c r="G2643" i="58"/>
  <c r="I2643" i="58" s="1"/>
  <c r="G3579" i="58"/>
  <c r="I3579" i="58" s="1"/>
  <c r="G3611" i="58"/>
  <c r="I3611" i="58" s="1"/>
  <c r="G3743" i="58"/>
  <c r="I3743" i="58" s="1"/>
  <c r="G3759" i="58"/>
  <c r="I3759" i="58" s="1"/>
  <c r="G3956" i="58"/>
  <c r="I3956" i="58" s="1"/>
  <c r="G4038" i="58"/>
  <c r="I4038" i="58" s="1"/>
  <c r="G5088" i="58"/>
  <c r="I5088" i="58" s="1"/>
  <c r="G5322" i="58"/>
  <c r="I5322" i="58" s="1"/>
  <c r="G19" i="57"/>
  <c r="I19" i="57" s="1"/>
  <c r="G52" i="57"/>
  <c r="I52" i="57" s="1"/>
  <c r="G432" i="57"/>
  <c r="I432" i="57" s="1"/>
  <c r="G954" i="57"/>
  <c r="I954" i="57" s="1"/>
  <c r="G1037" i="57"/>
  <c r="I1037" i="57" s="1"/>
  <c r="G1136" i="57"/>
  <c r="I1136" i="57" s="1"/>
  <c r="G1153" i="57"/>
  <c r="I1153" i="57" s="1"/>
  <c r="G1538" i="57"/>
  <c r="I1538" i="57" s="1"/>
  <c r="G1556" i="57"/>
  <c r="I1556" i="57" s="1"/>
  <c r="G1572" i="57"/>
  <c r="I1572" i="57" s="1"/>
  <c r="G1690" i="57"/>
  <c r="I1690" i="57" s="1"/>
  <c r="G1721" i="57"/>
  <c r="I1721" i="57" s="1"/>
  <c r="G2591" i="57"/>
  <c r="I2591" i="57" s="1"/>
  <c r="G1076" i="23"/>
  <c r="I1076" i="23" s="1"/>
  <c r="G1135" i="23"/>
  <c r="I1135" i="23" s="1"/>
  <c r="G1152" i="23"/>
  <c r="I1152" i="23" s="1"/>
  <c r="G1168" i="23"/>
  <c r="I1168" i="23" s="1"/>
  <c r="G1183" i="23"/>
  <c r="I1183" i="23" s="1"/>
  <c r="G1243" i="23"/>
  <c r="I1243" i="23" s="1"/>
  <c r="G1259" i="23"/>
  <c r="I1259" i="23" s="1"/>
  <c r="G1275" i="23"/>
  <c r="I1275" i="23" s="1"/>
  <c r="G1289" i="23"/>
  <c r="I1289" i="23" s="1"/>
  <c r="G1304" i="23"/>
  <c r="I1304" i="23" s="1"/>
  <c r="G1319" i="23"/>
  <c r="I1319" i="23" s="1"/>
  <c r="G1333" i="23"/>
  <c r="I1333" i="23" s="1"/>
  <c r="G1349" i="23"/>
  <c r="I1349" i="23" s="1"/>
  <c r="G1366" i="23"/>
  <c r="I1366" i="23" s="1"/>
  <c r="G1455" i="23"/>
  <c r="I1455" i="23" s="1"/>
  <c r="G1469" i="23"/>
  <c r="I1469" i="23" s="1"/>
  <c r="G1482" i="23"/>
  <c r="I1482" i="23" s="1"/>
  <c r="G1495" i="23"/>
  <c r="I1495" i="23" s="1"/>
  <c r="G1508" i="23"/>
  <c r="I1508" i="23" s="1"/>
  <c r="G1524" i="23"/>
  <c r="I1524" i="23" s="1"/>
  <c r="G1538" i="23"/>
  <c r="I1538" i="23" s="1"/>
  <c r="G1553" i="23"/>
  <c r="I1553" i="23" s="1"/>
  <c r="G1568" i="23"/>
  <c r="I1568" i="23" s="1"/>
  <c r="G1584" i="23"/>
  <c r="G1659" i="23"/>
  <c r="I1659" i="23" s="1"/>
  <c r="G1675" i="23"/>
  <c r="I1675" i="23" s="1"/>
  <c r="G1689" i="23"/>
  <c r="I1689" i="23" s="1"/>
  <c r="G1704" i="23"/>
  <c r="I1704" i="23" s="1"/>
  <c r="G1733" i="23"/>
  <c r="I1733" i="23" s="1"/>
  <c r="G1747" i="23"/>
  <c r="I1747" i="23" s="1"/>
  <c r="G1761" i="23"/>
  <c r="I1761" i="23" s="1"/>
  <c r="G1775" i="23"/>
  <c r="I1775" i="23" s="1"/>
  <c r="G1865" i="23"/>
  <c r="I1865" i="23" s="1"/>
  <c r="G1880" i="23"/>
  <c r="I1880" i="23" s="1"/>
  <c r="G1895" i="23"/>
  <c r="I1895" i="23" s="1"/>
  <c r="G1924" i="23"/>
  <c r="I1924" i="23" s="1"/>
  <c r="G1941" i="23"/>
  <c r="I1941" i="23" s="1"/>
  <c r="G1971" i="23"/>
  <c r="I1971" i="23" s="1"/>
  <c r="G1986" i="23"/>
  <c r="I1986" i="23" s="1"/>
  <c r="G2060" i="23"/>
  <c r="I2060" i="23" s="1"/>
  <c r="G2075" i="23"/>
  <c r="I2075" i="23" s="1"/>
  <c r="G2091" i="23"/>
  <c r="I2091" i="23" s="1"/>
  <c r="G2105" i="23"/>
  <c r="I2105" i="23" s="1"/>
  <c r="G2121" i="23"/>
  <c r="I2121" i="23" s="1"/>
  <c r="G2137" i="23"/>
  <c r="I2137" i="23" s="1"/>
  <c r="G2151" i="23"/>
  <c r="I2151" i="23" s="1"/>
  <c r="G2167" i="23"/>
  <c r="I2167" i="23" s="1"/>
  <c r="G2183" i="23"/>
  <c r="I2183" i="23" s="1"/>
  <c r="G2198" i="23"/>
  <c r="I2198" i="23" s="1"/>
  <c r="G2274" i="23"/>
  <c r="I2274" i="23" s="1"/>
  <c r="G2288" i="23"/>
  <c r="I2288" i="23" s="1"/>
  <c r="G2304" i="23"/>
  <c r="I2304" i="23" s="1"/>
  <c r="G2319" i="23"/>
  <c r="I2319" i="23" s="1"/>
  <c r="G2334" i="23"/>
  <c r="I2334" i="23" s="1"/>
  <c r="G2380" i="23"/>
  <c r="I2380" i="23" s="1"/>
  <c r="G2395" i="23"/>
  <c r="I2395" i="23" s="1"/>
  <c r="G2410" i="23"/>
  <c r="I2410" i="23" s="1"/>
  <c r="G2510" i="23"/>
  <c r="I2510" i="23" s="1"/>
  <c r="G2524" i="23"/>
  <c r="I2524" i="23" s="1"/>
  <c r="G2538" i="23"/>
  <c r="I2538" i="23" s="1"/>
  <c r="G2553" i="23"/>
  <c r="I2553" i="23" s="1"/>
  <c r="G2567" i="23"/>
  <c r="I2567" i="23" s="1"/>
  <c r="G2582" i="23"/>
  <c r="I2582" i="23" s="1"/>
  <c r="G2596" i="23"/>
  <c r="I2596" i="23" s="1"/>
  <c r="G2612" i="23"/>
  <c r="I2612" i="23" s="1"/>
  <c r="G2627" i="23"/>
  <c r="I2627" i="23" s="1"/>
  <c r="G2642" i="23"/>
  <c r="I2642" i="23" s="1"/>
  <c r="G2716" i="23"/>
  <c r="I2716" i="23" s="1"/>
  <c r="G2731" i="23"/>
  <c r="I2731" i="23" s="1"/>
  <c r="G2745" i="23"/>
  <c r="I2745" i="23" s="1"/>
  <c r="G2773" i="23"/>
  <c r="I2773" i="23" s="1"/>
  <c r="G2788" i="23"/>
  <c r="I2788" i="23" s="1"/>
  <c r="G2805" i="23"/>
  <c r="I2805" i="23" s="1"/>
  <c r="G2819" i="23"/>
  <c r="I2819" i="23" s="1"/>
  <c r="G2835" i="23"/>
  <c r="I2835" i="23" s="1"/>
  <c r="G2850" i="23"/>
  <c r="I2850" i="23" s="1"/>
  <c r="G2863" i="23"/>
  <c r="I2863" i="23" s="1"/>
  <c r="G2922" i="23"/>
  <c r="I2922" i="23" s="1"/>
  <c r="G2979" i="23"/>
  <c r="I2979" i="23" s="1"/>
  <c r="G2994" i="23"/>
  <c r="I2994" i="23" s="1"/>
  <c r="G3008" i="23"/>
  <c r="I3008" i="23" s="1"/>
  <c r="G3024" i="23"/>
  <c r="I3024" i="23" s="1"/>
  <c r="G3055" i="23"/>
  <c r="I3055" i="23" s="1"/>
  <c r="G3070" i="23"/>
  <c r="I3070" i="23" s="1"/>
  <c r="G3130" i="23"/>
  <c r="I3130" i="23" s="1"/>
  <c r="G3145" i="23"/>
  <c r="I3145" i="23" s="1"/>
  <c r="G3174" i="23"/>
  <c r="I3174" i="23" s="1"/>
  <c r="G3189" i="23"/>
  <c r="I3189" i="23" s="1"/>
  <c r="G3203" i="23"/>
  <c r="I3203" i="23" s="1"/>
  <c r="G3219" i="23"/>
  <c r="I3219" i="23" s="1"/>
  <c r="G3246" i="23"/>
  <c r="I3246" i="23" s="1"/>
  <c r="G3261" i="23"/>
  <c r="I3261" i="23" s="1"/>
  <c r="G3275" i="23"/>
  <c r="I3275" i="23" s="1"/>
  <c r="G3349" i="23"/>
  <c r="I3349" i="23" s="1"/>
  <c r="G3366" i="23"/>
  <c r="I3366" i="23" s="1"/>
  <c r="G3380" i="23"/>
  <c r="I3380" i="23" s="1"/>
  <c r="G3396" i="23"/>
  <c r="I3396" i="23" s="1"/>
  <c r="G3412" i="23"/>
  <c r="I3412" i="23" s="1"/>
  <c r="G3440" i="23"/>
  <c r="I3440" i="23" s="1"/>
  <c r="G3545" i="23"/>
  <c r="I3545" i="23" s="1"/>
  <c r="G3560" i="23"/>
  <c r="I3560" i="23" s="1"/>
  <c r="G3576" i="23"/>
  <c r="I3576" i="23" s="1"/>
  <c r="G3592" i="23"/>
  <c r="I3592" i="23" s="1"/>
  <c r="G3607" i="23"/>
  <c r="I3607" i="23" s="1"/>
  <c r="G3638" i="23"/>
  <c r="I3638" i="23" s="1"/>
  <c r="G3652" i="23"/>
  <c r="I3652" i="23" s="1"/>
  <c r="G3681" i="23"/>
  <c r="I3681" i="23" s="1"/>
  <c r="G3754" i="23"/>
  <c r="I3754" i="23" s="1"/>
  <c r="G3768" i="23"/>
  <c r="I3768" i="23" s="1"/>
  <c r="G3782" i="23"/>
  <c r="I3782" i="23" s="1"/>
  <c r="G3797" i="23"/>
  <c r="I3797" i="23" s="1"/>
  <c r="G3827" i="23"/>
  <c r="I3827" i="23" s="1"/>
  <c r="G3842" i="23"/>
  <c r="I3842" i="23" s="1"/>
  <c r="G3858" i="23"/>
  <c r="I3858" i="23" s="1"/>
  <c r="G3871" i="23"/>
  <c r="I3871" i="23" s="1"/>
  <c r="G3886" i="23"/>
  <c r="I3886" i="23" s="1"/>
  <c r="G3945" i="23"/>
  <c r="I3945" i="23" s="1"/>
  <c r="G3970" i="23"/>
  <c r="I3970" i="23" s="1"/>
  <c r="G3986" i="23"/>
  <c r="I3986" i="23" s="1"/>
  <c r="G4001" i="23"/>
  <c r="I4001" i="23" s="1"/>
  <c r="G4014" i="23"/>
  <c r="I4014" i="23" s="1"/>
  <c r="G4028" i="23"/>
  <c r="I4028" i="23" s="1"/>
  <c r="G4041" i="23"/>
  <c r="I4041" i="23" s="1"/>
  <c r="G4054" i="23"/>
  <c r="I4054" i="23" s="1"/>
  <c r="G4069" i="23"/>
  <c r="I4069" i="23" s="1"/>
  <c r="G4157" i="23"/>
  <c r="I4157" i="23" s="1"/>
  <c r="G4174" i="23"/>
  <c r="I4174" i="23" s="1"/>
  <c r="G4189" i="23"/>
  <c r="I4189" i="23" s="1"/>
  <c r="G4203" i="23"/>
  <c r="I4203" i="23" s="1"/>
  <c r="G4220" i="23"/>
  <c r="I4220" i="23" s="1"/>
  <c r="G4233" i="23"/>
  <c r="I4233" i="23" s="1"/>
  <c r="G4248" i="23"/>
  <c r="I4248" i="23" s="1"/>
  <c r="G4264" i="23"/>
  <c r="I4264" i="23" s="1"/>
  <c r="G4279" i="23"/>
  <c r="I4279" i="23" s="1"/>
  <c r="G4293" i="23"/>
  <c r="I4293" i="23" s="1"/>
  <c r="G4382" i="23"/>
  <c r="I4382" i="23" s="1"/>
  <c r="G4397" i="23"/>
  <c r="I4397" i="23" s="1"/>
  <c r="G4425" i="23"/>
  <c r="I4425" i="23" s="1"/>
  <c r="G4441" i="23"/>
  <c r="I4441" i="23" s="1"/>
  <c r="G4455" i="23"/>
  <c r="I4455" i="23" s="1"/>
  <c r="G4470" i="23"/>
  <c r="I4470" i="23" s="1"/>
  <c r="G4483" i="23"/>
  <c r="I4483" i="23" s="1"/>
  <c r="G4583" i="23"/>
  <c r="I4583" i="23" s="1"/>
  <c r="G4613" i="23"/>
  <c r="I4613" i="23" s="1"/>
  <c r="G4628" i="23"/>
  <c r="I4628" i="23" s="1"/>
  <c r="G4643" i="23"/>
  <c r="I4643" i="23" s="1"/>
  <c r="G4657" i="23"/>
  <c r="I4657" i="23" s="1"/>
  <c r="G4687" i="23"/>
  <c r="I4687" i="23" s="1"/>
  <c r="G4703" i="23"/>
  <c r="I4703" i="23" s="1"/>
  <c r="G4778" i="23"/>
  <c r="I4778" i="23" s="1"/>
  <c r="G4794" i="23"/>
  <c r="I4794" i="23" s="1"/>
  <c r="G4822" i="23"/>
  <c r="I4822" i="23" s="1"/>
  <c r="G4837" i="23"/>
  <c r="I4837" i="23" s="1"/>
  <c r="G4853" i="23"/>
  <c r="I4853" i="23" s="1"/>
  <c r="G4868" i="23"/>
  <c r="I4868" i="23" s="1"/>
  <c r="G4884" i="23"/>
  <c r="I4884" i="23" s="1"/>
  <c r="G4899" i="23"/>
  <c r="I4899" i="23" s="1"/>
  <c r="G4914" i="23"/>
  <c r="I4914" i="23" s="1"/>
  <c r="G4988" i="23"/>
  <c r="I4988" i="23" s="1"/>
  <c r="G5004" i="23"/>
  <c r="I5004" i="23" s="1"/>
  <c r="G5020" i="23"/>
  <c r="I5020" i="23" s="1"/>
  <c r="G5036" i="23"/>
  <c r="I5036" i="23" s="1"/>
  <c r="G5052" i="23"/>
  <c r="I5052" i="23" s="1"/>
  <c r="G5067" i="23"/>
  <c r="I5067" i="23" s="1"/>
  <c r="G5083" i="23"/>
  <c r="I5083" i="23" s="1"/>
  <c r="G5098" i="23"/>
  <c r="I5098" i="23" s="1"/>
  <c r="G5113" i="23"/>
  <c r="I5113" i="23" s="1"/>
  <c r="G5201" i="23"/>
  <c r="I5201" i="23" s="1"/>
  <c r="G5244" i="23"/>
  <c r="I5244" i="23" s="1"/>
  <c r="G5259" i="23"/>
  <c r="I5259" i="23" s="1"/>
  <c r="G5275" i="23"/>
  <c r="I5275" i="23" s="1"/>
  <c r="G5292" i="23"/>
  <c r="I5292" i="23" s="1"/>
  <c r="G5306" i="23"/>
  <c r="I5306" i="23" s="1"/>
  <c r="G5322" i="23"/>
  <c r="I5322" i="23" s="1"/>
  <c r="G3265" i="57"/>
  <c r="G68" i="58"/>
  <c r="I68" i="58" s="1"/>
  <c r="G82" i="58"/>
  <c r="I82" i="58" s="1"/>
  <c r="G96" i="58"/>
  <c r="I96" i="58" s="1"/>
  <c r="G156" i="58"/>
  <c r="I156" i="58" s="1"/>
  <c r="G221" i="58"/>
  <c r="I221" i="58" s="1"/>
  <c r="G238" i="58"/>
  <c r="I238" i="58" s="1"/>
  <c r="G253" i="58"/>
  <c r="I253" i="58" s="1"/>
  <c r="G266" i="58"/>
  <c r="I266" i="58" s="1"/>
  <c r="G282" i="58"/>
  <c r="I282" i="58" s="1"/>
  <c r="G299" i="58"/>
  <c r="I299" i="58" s="1"/>
  <c r="G330" i="58"/>
  <c r="I330" i="58" s="1"/>
  <c r="G424" i="58"/>
  <c r="I424" i="58" s="1"/>
  <c r="G469" i="58"/>
  <c r="I469" i="58" s="1"/>
  <c r="G485" i="58"/>
  <c r="I485" i="58" s="1"/>
  <c r="G501" i="58"/>
  <c r="I501" i="58" s="1"/>
  <c r="G514" i="58"/>
  <c r="I514" i="58" s="1"/>
  <c r="G529" i="58"/>
  <c r="I529" i="58" s="1"/>
  <c r="G545" i="58"/>
  <c r="I545" i="58" s="1"/>
  <c r="G672" i="58"/>
  <c r="I672" i="58" s="1"/>
  <c r="G688" i="58"/>
  <c r="I688" i="58" s="1"/>
  <c r="G717" i="58"/>
  <c r="I717" i="58" s="1"/>
  <c r="G734" i="58"/>
  <c r="I734" i="58" s="1"/>
  <c r="G761" i="58"/>
  <c r="I761" i="58" s="1"/>
  <c r="G855" i="58"/>
  <c r="I855" i="58" s="1"/>
  <c r="G901" i="58"/>
  <c r="I901" i="58" s="1"/>
  <c r="G930" i="58"/>
  <c r="I930" i="58" s="1"/>
  <c r="G946" i="58"/>
  <c r="I946" i="58" s="1"/>
  <c r="G978" i="58"/>
  <c r="I978" i="58" s="1"/>
  <c r="G1087" i="58"/>
  <c r="I1087" i="58" s="1"/>
  <c r="G1104" i="58"/>
  <c r="I1104" i="58" s="1"/>
  <c r="G1137" i="58"/>
  <c r="I1137" i="58" s="1"/>
  <c r="G1165" i="58"/>
  <c r="I1165" i="58" s="1"/>
  <c r="G1347" i="58"/>
  <c r="I1347" i="58" s="1"/>
  <c r="G1445" i="58"/>
  <c r="I1445" i="58" s="1"/>
  <c r="G1460" i="58"/>
  <c r="I1460" i="58" s="1"/>
  <c r="G1476" i="58"/>
  <c r="I1476" i="58" s="1"/>
  <c r="G1492" i="58"/>
  <c r="I1492" i="58" s="1"/>
  <c r="G1509" i="58"/>
  <c r="I1509" i="58" s="1"/>
  <c r="G1525" i="58"/>
  <c r="I1525" i="58" s="1"/>
  <c r="G1583" i="58"/>
  <c r="I1583" i="58" s="1"/>
  <c r="G1674" i="58"/>
  <c r="I1674" i="58" s="1"/>
  <c r="G1688" i="58"/>
  <c r="I1688" i="58" s="1"/>
  <c r="G1773" i="58"/>
  <c r="I1773" i="58" s="1"/>
  <c r="G1788" i="58"/>
  <c r="I1788" i="58" s="1"/>
  <c r="G1855" i="58"/>
  <c r="I1855" i="58" s="1"/>
  <c r="G1902" i="58"/>
  <c r="I1902" i="58" s="1"/>
  <c r="G1947" i="58"/>
  <c r="I1947" i="58" s="1"/>
  <c r="G1962" i="58"/>
  <c r="I1962" i="58" s="1"/>
  <c r="G1978" i="58"/>
  <c r="I1978" i="58" s="1"/>
  <c r="G2088" i="58"/>
  <c r="I2088" i="58" s="1"/>
  <c r="G2104" i="58"/>
  <c r="I2104" i="58" s="1"/>
  <c r="G2121" i="58"/>
  <c r="I2121" i="58" s="1"/>
  <c r="G2138" i="58"/>
  <c r="I2138" i="58" s="1"/>
  <c r="G2152" i="58"/>
  <c r="I2152" i="58" s="1"/>
  <c r="G2167" i="58"/>
  <c r="I2167" i="58" s="1"/>
  <c r="G2183" i="58"/>
  <c r="I2183" i="58" s="1"/>
  <c r="G2278" i="58"/>
  <c r="I2278" i="58" s="1"/>
  <c r="G2336" i="58"/>
  <c r="I2336" i="58" s="1"/>
  <c r="G2353" i="58"/>
  <c r="I2353" i="58" s="1"/>
  <c r="G2757" i="58"/>
  <c r="I2757" i="58" s="1"/>
  <c r="G2773" i="58"/>
  <c r="I2773" i="58" s="1"/>
  <c r="G2802" i="58"/>
  <c r="I2802" i="58" s="1"/>
  <c r="G2819" i="58"/>
  <c r="I2819" i="58" s="1"/>
  <c r="G2836" i="58"/>
  <c r="I2836" i="58" s="1"/>
  <c r="G2852" i="58"/>
  <c r="I2852" i="58" s="1"/>
  <c r="G3043" i="58"/>
  <c r="I3043" i="58" s="1"/>
  <c r="G3059" i="58"/>
  <c r="I3059" i="58" s="1"/>
  <c r="G3126" i="58"/>
  <c r="I3126" i="58" s="1"/>
  <c r="G3238" i="58"/>
  <c r="I3238" i="58" s="1"/>
  <c r="G3253" i="58"/>
  <c r="I3253" i="58" s="1"/>
  <c r="G3337" i="58"/>
  <c r="I3337" i="58" s="1"/>
  <c r="G3383" i="58"/>
  <c r="I3383" i="58" s="1"/>
  <c r="G3542" i="58"/>
  <c r="I3542" i="58" s="1"/>
  <c r="G3665" i="58"/>
  <c r="I3665" i="58" s="1"/>
  <c r="G3779" i="58"/>
  <c r="I3779" i="58" s="1"/>
  <c r="G3793" i="58"/>
  <c r="I3793" i="58" s="1"/>
  <c r="G3825" i="58"/>
  <c r="I3825" i="58" s="1"/>
  <c r="G4004" i="58"/>
  <c r="I4004" i="58" s="1"/>
  <c r="G4019" i="58"/>
  <c r="I4019" i="58" s="1"/>
  <c r="G4234" i="58"/>
  <c r="I4234" i="58" s="1"/>
  <c r="G4492" i="58"/>
  <c r="I4492" i="58" s="1"/>
  <c r="G4672" i="58"/>
  <c r="I4672" i="58" s="1"/>
  <c r="G4818" i="58"/>
  <c r="I4818" i="58" s="1"/>
  <c r="G5059" i="58"/>
  <c r="I5059" i="58" s="1"/>
  <c r="G5075" i="58"/>
  <c r="I5075" i="58" s="1"/>
  <c r="G5176" i="58"/>
  <c r="I5176" i="58" s="1"/>
  <c r="G5323" i="58"/>
  <c r="I5323" i="58" s="1"/>
  <c r="G97" i="57"/>
  <c r="I97" i="57" s="1"/>
  <c r="G114" i="57"/>
  <c r="I114" i="57" s="1"/>
  <c r="G684" i="57"/>
  <c r="I684" i="57" s="1"/>
  <c r="G2276" i="57"/>
  <c r="I2276" i="57" s="1"/>
  <c r="G2624" i="57"/>
  <c r="I2624" i="57" s="1"/>
  <c r="G2823" i="57"/>
  <c r="I2823" i="57" s="1"/>
  <c r="G3992" i="57"/>
  <c r="I3992" i="57" s="1"/>
  <c r="G1064" i="23"/>
  <c r="I1064" i="23" s="1"/>
  <c r="G1092" i="23"/>
  <c r="I1092" i="23" s="1"/>
  <c r="G1107" i="23"/>
  <c r="I1107" i="23" s="1"/>
  <c r="G1123" i="23"/>
  <c r="I1123" i="23" s="1"/>
  <c r="G1138" i="23"/>
  <c r="I1138" i="23" s="1"/>
  <c r="G1155" i="23"/>
  <c r="I1155" i="23" s="1"/>
  <c r="G1171" i="23"/>
  <c r="I1171" i="23" s="1"/>
  <c r="G1246" i="23"/>
  <c r="I1246" i="23" s="1"/>
  <c r="G1262" i="23"/>
  <c r="I1262" i="23" s="1"/>
  <c r="G1278" i="23"/>
  <c r="I1278" i="23" s="1"/>
  <c r="G1292" i="23"/>
  <c r="I1292" i="23" s="1"/>
  <c r="G1307" i="23"/>
  <c r="I1307" i="23" s="1"/>
  <c r="G1336" i="23"/>
  <c r="I1336" i="23" s="1"/>
  <c r="G1353" i="23"/>
  <c r="I1353" i="23" s="1"/>
  <c r="G1369" i="23"/>
  <c r="I1369" i="23" s="1"/>
  <c r="G1383" i="23"/>
  <c r="I1383" i="23" s="1"/>
  <c r="G1443" i="23"/>
  <c r="I1443" i="23" s="1"/>
  <c r="G1471" i="23"/>
  <c r="I1471" i="23" s="1"/>
  <c r="G1485" i="23"/>
  <c r="I1485" i="23" s="1"/>
  <c r="G1511" i="23"/>
  <c r="I1511" i="23" s="1"/>
  <c r="G1541" i="23"/>
  <c r="I1541" i="23" s="1"/>
  <c r="G1571" i="23"/>
  <c r="I1571" i="23" s="1"/>
  <c r="G1587" i="23"/>
  <c r="I1587" i="23" s="1"/>
  <c r="G1661" i="23"/>
  <c r="I1661" i="23" s="1"/>
  <c r="G1678" i="23"/>
  <c r="I1678" i="23" s="1"/>
  <c r="G1692" i="23"/>
  <c r="I1692" i="23" s="1"/>
  <c r="G1707" i="23"/>
  <c r="I1707" i="23" s="1"/>
  <c r="G1721" i="23"/>
  <c r="I1721" i="23" s="1"/>
  <c r="G1736" i="23"/>
  <c r="I1736" i="23" s="1"/>
  <c r="G1750" i="23"/>
  <c r="I1750" i="23" s="1"/>
  <c r="G1764" i="23"/>
  <c r="I1764" i="23" s="1"/>
  <c r="G1778" i="23"/>
  <c r="I1778" i="23" s="1"/>
  <c r="G1793" i="23"/>
  <c r="I1793" i="23" s="1"/>
  <c r="G1853" i="23"/>
  <c r="I1853" i="23" s="1"/>
  <c r="G1868" i="23"/>
  <c r="I1868" i="23" s="1"/>
  <c r="G1883" i="23"/>
  <c r="I1883" i="23" s="1"/>
  <c r="G1898" i="23"/>
  <c r="I1898" i="23" s="1"/>
  <c r="G1912" i="23"/>
  <c r="I1912" i="23" s="1"/>
  <c r="G1927" i="23"/>
  <c r="I1927" i="23" s="1"/>
  <c r="G1958" i="23"/>
  <c r="I1958" i="23" s="1"/>
  <c r="G1974" i="23"/>
  <c r="I1974" i="23" s="1"/>
  <c r="G2003" i="23"/>
  <c r="I2003" i="23" s="1"/>
  <c r="G2063" i="23"/>
  <c r="I2063" i="23" s="1"/>
  <c r="G2079" i="23"/>
  <c r="I2079" i="23" s="1"/>
  <c r="G2094" i="23"/>
  <c r="I2094" i="23" s="1"/>
  <c r="G2108" i="23"/>
  <c r="I2108" i="23" s="1"/>
  <c r="G2123" i="23"/>
  <c r="I2123" i="23" s="1"/>
  <c r="G2140" i="23"/>
  <c r="I2140" i="23" s="1"/>
  <c r="G2154" i="23"/>
  <c r="I2154" i="23" s="1"/>
  <c r="G2169" i="23"/>
  <c r="I2169" i="23" s="1"/>
  <c r="G2186" i="23"/>
  <c r="I2186" i="23" s="1"/>
  <c r="G2201" i="23"/>
  <c r="I2201" i="23" s="1"/>
  <c r="G2276" i="23"/>
  <c r="I2276" i="23" s="1"/>
  <c r="G2291" i="23"/>
  <c r="I2291" i="23" s="1"/>
  <c r="G2307" i="23"/>
  <c r="I2307" i="23" s="1"/>
  <c r="G2322" i="23"/>
  <c r="I2322" i="23" s="1"/>
  <c r="G2337" i="23"/>
  <c r="I2337" i="23" s="1"/>
  <c r="G2353" i="23"/>
  <c r="I2353" i="23" s="1"/>
  <c r="G2368" i="23"/>
  <c r="I2368" i="23" s="1"/>
  <c r="G2383" i="23"/>
  <c r="I2383" i="23" s="1"/>
  <c r="G2398" i="23"/>
  <c r="I2398" i="23" s="1"/>
  <c r="G2412" i="23"/>
  <c r="I2412" i="23" s="1"/>
  <c r="G2513" i="23"/>
  <c r="I2513" i="23" s="1"/>
  <c r="G2556" i="23"/>
  <c r="I2556" i="23" s="1"/>
  <c r="G2570" i="23"/>
  <c r="I2570" i="23" s="1"/>
  <c r="G2615" i="23"/>
  <c r="I2615" i="23" s="1"/>
  <c r="G2630" i="23"/>
  <c r="I2630" i="23" s="1"/>
  <c r="G2645" i="23"/>
  <c r="I2645" i="23" s="1"/>
  <c r="G2659" i="23"/>
  <c r="I2659" i="23" s="1"/>
  <c r="G2719" i="23"/>
  <c r="I2719" i="23" s="1"/>
  <c r="G2749" i="23"/>
  <c r="I2749" i="23" s="1"/>
  <c r="G2762" i="23"/>
  <c r="I2762" i="23" s="1"/>
  <c r="G2791" i="23"/>
  <c r="I2791" i="23" s="1"/>
  <c r="G2807" i="23"/>
  <c r="I2807" i="23" s="1"/>
  <c r="G2822" i="23"/>
  <c r="I2822" i="23" s="1"/>
  <c r="G2838" i="23"/>
  <c r="I2838" i="23" s="1"/>
  <c r="G2852" i="23"/>
  <c r="I2852" i="23" s="1"/>
  <c r="G2865" i="23"/>
  <c r="I2865" i="23" s="1"/>
  <c r="G2940" i="23"/>
  <c r="I2940" i="23" s="1"/>
  <c r="G2967" i="23"/>
  <c r="I2967" i="23" s="1"/>
  <c r="G2982" i="23"/>
  <c r="I2982" i="23" s="1"/>
  <c r="G2996" i="23"/>
  <c r="I2996" i="23" s="1"/>
  <c r="G3011" i="23"/>
  <c r="I3011" i="23" s="1"/>
  <c r="G3027" i="23"/>
  <c r="I3027" i="23" s="1"/>
  <c r="G3043" i="23"/>
  <c r="I3043" i="23" s="1"/>
  <c r="G3057" i="23"/>
  <c r="I3057" i="23" s="1"/>
  <c r="G3133" i="23"/>
  <c r="I3133" i="23" s="1"/>
  <c r="G3148" i="23"/>
  <c r="I3148" i="23" s="1"/>
  <c r="G3162" i="23"/>
  <c r="I3162" i="23" s="1"/>
  <c r="G3176" i="23"/>
  <c r="I3176" i="23" s="1"/>
  <c r="G3192" i="23"/>
  <c r="I3192" i="23" s="1"/>
  <c r="G3206" i="23"/>
  <c r="I3206" i="23" s="1"/>
  <c r="G3249" i="23"/>
  <c r="I3249" i="23" s="1"/>
  <c r="G3264" i="23"/>
  <c r="I3264" i="23" s="1"/>
  <c r="G3352" i="23"/>
  <c r="I3352" i="23" s="1"/>
  <c r="G3369" i="23"/>
  <c r="I3369" i="23" s="1"/>
  <c r="G3383" i="23"/>
  <c r="I3383" i="23" s="1"/>
  <c r="G3399" i="23"/>
  <c r="I3399" i="23" s="1"/>
  <c r="G3415" i="23"/>
  <c r="I3415" i="23" s="1"/>
  <c r="G3443" i="23"/>
  <c r="I3443" i="23" s="1"/>
  <c r="G3458" i="23"/>
  <c r="I3458" i="23" s="1"/>
  <c r="G3474" i="23"/>
  <c r="I3474" i="23" s="1"/>
  <c r="G3547" i="23"/>
  <c r="I3547" i="23" s="1"/>
  <c r="G3563" i="23"/>
  <c r="I3563" i="23" s="1"/>
  <c r="G3579" i="23"/>
  <c r="I3579" i="23" s="1"/>
  <c r="G3595" i="23"/>
  <c r="I3595" i="23" s="1"/>
  <c r="G3610" i="23"/>
  <c r="I3610" i="23" s="1"/>
  <c r="G3624" i="23"/>
  <c r="I3624" i="23" s="1"/>
  <c r="G3641" i="23"/>
  <c r="I3641" i="23" s="1"/>
  <c r="G3669" i="23"/>
  <c r="I3669" i="23" s="1"/>
  <c r="G3684" i="23"/>
  <c r="I3684" i="23" s="1"/>
  <c r="G3756" i="23"/>
  <c r="I3756" i="23" s="1"/>
  <c r="G3771" i="23"/>
  <c r="I3771" i="23" s="1"/>
  <c r="G3800" i="23"/>
  <c r="I3800" i="23" s="1"/>
  <c r="G3814" i="23"/>
  <c r="I3814" i="23" s="1"/>
  <c r="G3845" i="23"/>
  <c r="I3845" i="23" s="1"/>
  <c r="G3861" i="23"/>
  <c r="I3861" i="23" s="1"/>
  <c r="G3874" i="23"/>
  <c r="I3874" i="23" s="1"/>
  <c r="G3888" i="23"/>
  <c r="I3888" i="23" s="1"/>
  <c r="G3948" i="23"/>
  <c r="I3948" i="23" s="1"/>
  <c r="G3973" i="23"/>
  <c r="I3973" i="23" s="1"/>
  <c r="G4004" i="23"/>
  <c r="I4004" i="23" s="1"/>
  <c r="G4017" i="23"/>
  <c r="I4017" i="23" s="1"/>
  <c r="G4031" i="23"/>
  <c r="I4031" i="23" s="1"/>
  <c r="G4072" i="23"/>
  <c r="I4072" i="23" s="1"/>
  <c r="G4084" i="23"/>
  <c r="I4084" i="23" s="1"/>
  <c r="G4160" i="23"/>
  <c r="I4160" i="23" s="1"/>
  <c r="G4177" i="23"/>
  <c r="I4177" i="23" s="1"/>
  <c r="G4192" i="23"/>
  <c r="I4192" i="23" s="1"/>
  <c r="G4207" i="23"/>
  <c r="I4207" i="23" s="1"/>
  <c r="G4222" i="23"/>
  <c r="I4222" i="23" s="1"/>
  <c r="G4267" i="23"/>
  <c r="I4267" i="23" s="1"/>
  <c r="G4282" i="23"/>
  <c r="I4282" i="23" s="1"/>
  <c r="G4296" i="23"/>
  <c r="I4296" i="23" s="1"/>
  <c r="G4355" i="23"/>
  <c r="I4355" i="23" s="1"/>
  <c r="G4369" i="23"/>
  <c r="I4369" i="23" s="1"/>
  <c r="G4385" i="23"/>
  <c r="I4385" i="23" s="1"/>
  <c r="G4413" i="23"/>
  <c r="I4413" i="23" s="1"/>
  <c r="G4428" i="23"/>
  <c r="I4428" i="23" s="1"/>
  <c r="G4444" i="23"/>
  <c r="I4444" i="23" s="1"/>
  <c r="G4458" i="23"/>
  <c r="I4458" i="23" s="1"/>
  <c r="G4486" i="23"/>
  <c r="I4486" i="23" s="1"/>
  <c r="G4571" i="23"/>
  <c r="I4571" i="23" s="1"/>
  <c r="G4586" i="23"/>
  <c r="I4586" i="23" s="1"/>
  <c r="G4601" i="23"/>
  <c r="I4601" i="23" s="1"/>
  <c r="G4617" i="23"/>
  <c r="I4617" i="23" s="1"/>
  <c r="G4631" i="23"/>
  <c r="I4631" i="23" s="1"/>
  <c r="G4660" i="23"/>
  <c r="I4660" i="23" s="1"/>
  <c r="G4676" i="23"/>
  <c r="I4676" i="23" s="1"/>
  <c r="G4690" i="23"/>
  <c r="I4690" i="23" s="1"/>
  <c r="G4706" i="23"/>
  <c r="I4706" i="23" s="1"/>
  <c r="G4766" i="23"/>
  <c r="I4766" i="23" s="1"/>
  <c r="G4781" i="23"/>
  <c r="I4781" i="23" s="1"/>
  <c r="G4797" i="23"/>
  <c r="I4797" i="23" s="1"/>
  <c r="G4810" i="23"/>
  <c r="I4810" i="23" s="1"/>
  <c r="G4840" i="23"/>
  <c r="I4840" i="23" s="1"/>
  <c r="G4856" i="23"/>
  <c r="I4856" i="23" s="1"/>
  <c r="G4871" i="23"/>
  <c r="I4871" i="23" s="1"/>
  <c r="G4887" i="23"/>
  <c r="I4887" i="23" s="1"/>
  <c r="G4976" i="23"/>
  <c r="I4976" i="23" s="1"/>
  <c r="G4991" i="23"/>
  <c r="I4991" i="23" s="1"/>
  <c r="G5007" i="23"/>
  <c r="I5007" i="23" s="1"/>
  <c r="G5023" i="23"/>
  <c r="I5023" i="23" s="1"/>
  <c r="G5039" i="23"/>
  <c r="I5039" i="23" s="1"/>
  <c r="G5055" i="23"/>
  <c r="I5055" i="23" s="1"/>
  <c r="G5071" i="23"/>
  <c r="I5071" i="23" s="1"/>
  <c r="G5086" i="23"/>
  <c r="I5086" i="23" s="1"/>
  <c r="G5101" i="23"/>
  <c r="I5101" i="23" s="1"/>
  <c r="G5175" i="23"/>
  <c r="I5175" i="23" s="1"/>
  <c r="G5189" i="23"/>
  <c r="I5189" i="23" s="1"/>
  <c r="G5204" i="23"/>
  <c r="I5204" i="23" s="1"/>
  <c r="G5232" i="23"/>
  <c r="I5232" i="23" s="1"/>
  <c r="G5247" i="23"/>
  <c r="I5247" i="23" s="1"/>
  <c r="G5262" i="23"/>
  <c r="I5262" i="23" s="1"/>
  <c r="G5278" i="23"/>
  <c r="I5278" i="23" s="1"/>
  <c r="G5309" i="23"/>
  <c r="I5309" i="23" s="1"/>
  <c r="G354" i="57"/>
  <c r="G764" i="57"/>
  <c r="G2855" i="57"/>
  <c r="G149" i="58"/>
  <c r="G969" i="58"/>
  <c r="G3470" i="58"/>
  <c r="G39" i="58"/>
  <c r="I39" i="58" s="1"/>
  <c r="G115" i="58"/>
  <c r="I115" i="58" s="1"/>
  <c r="G129" i="58"/>
  <c r="I129" i="58" s="1"/>
  <c r="G224" i="58"/>
  <c r="I224" i="58" s="1"/>
  <c r="G255" i="58"/>
  <c r="I255" i="58" s="1"/>
  <c r="G270" i="58"/>
  <c r="I270" i="58" s="1"/>
  <c r="G317" i="58"/>
  <c r="I317" i="58" s="1"/>
  <c r="G345" i="58"/>
  <c r="I345" i="58" s="1"/>
  <c r="G427" i="58"/>
  <c r="I427" i="58" s="1"/>
  <c r="G472" i="58"/>
  <c r="I472" i="58" s="1"/>
  <c r="G488" i="58"/>
  <c r="I488" i="58" s="1"/>
  <c r="G629" i="58"/>
  <c r="I629" i="58" s="1"/>
  <c r="G660" i="58"/>
  <c r="I660" i="58" s="1"/>
  <c r="G720" i="58"/>
  <c r="I720" i="58" s="1"/>
  <c r="G751" i="58"/>
  <c r="I751" i="58" s="1"/>
  <c r="G763" i="58"/>
  <c r="I763" i="58" s="1"/>
  <c r="G841" i="58"/>
  <c r="I841" i="58" s="1"/>
  <c r="G858" i="58"/>
  <c r="I858" i="58" s="1"/>
  <c r="G888" i="58"/>
  <c r="I888" i="58" s="1"/>
  <c r="G933" i="58"/>
  <c r="I933" i="58" s="1"/>
  <c r="G964" i="58"/>
  <c r="I964" i="58" s="1"/>
  <c r="G1075" i="58"/>
  <c r="I1075" i="58" s="1"/>
  <c r="G1091" i="58"/>
  <c r="I1091" i="58" s="1"/>
  <c r="G1107" i="58"/>
  <c r="I1107" i="58" s="1"/>
  <c r="G1183" i="58"/>
  <c r="I1183" i="58" s="1"/>
  <c r="G1322" i="58"/>
  <c r="I1322" i="58" s="1"/>
  <c r="G1365" i="58"/>
  <c r="I1365" i="58" s="1"/>
  <c r="G1381" i="58"/>
  <c r="I1381" i="58" s="1"/>
  <c r="G1447" i="58"/>
  <c r="I1447" i="58" s="1"/>
  <c r="G1463" i="58"/>
  <c r="I1463" i="58" s="1"/>
  <c r="G1480" i="58"/>
  <c r="I1480" i="58" s="1"/>
  <c r="G1495" i="58"/>
  <c r="I1495" i="58" s="1"/>
  <c r="G1662" i="58"/>
  <c r="I1662" i="58" s="1"/>
  <c r="G1717" i="58"/>
  <c r="I1717" i="58" s="1"/>
  <c r="G1776" i="58"/>
  <c r="I1776" i="58" s="1"/>
  <c r="G1874" i="58"/>
  <c r="I1874" i="58" s="1"/>
  <c r="G1889" i="58"/>
  <c r="I1889" i="58" s="1"/>
  <c r="G1966" i="58"/>
  <c r="I1966" i="58" s="1"/>
  <c r="G1981" i="58"/>
  <c r="I1981" i="58" s="1"/>
  <c r="G1996" i="58"/>
  <c r="I1996" i="58" s="1"/>
  <c r="G2062" i="58"/>
  <c r="I2062" i="58" s="1"/>
  <c r="G2075" i="58"/>
  <c r="I2075" i="58" s="1"/>
  <c r="G2090" i="58"/>
  <c r="I2090" i="58" s="1"/>
  <c r="G2107" i="58"/>
  <c r="I2107" i="58" s="1"/>
  <c r="G2124" i="58"/>
  <c r="I2124" i="58" s="1"/>
  <c r="G2141" i="58"/>
  <c r="I2141" i="58" s="1"/>
  <c r="G2171" i="58"/>
  <c r="I2171" i="58" s="1"/>
  <c r="G2186" i="58"/>
  <c r="I2186" i="58" s="1"/>
  <c r="G2202" i="58"/>
  <c r="I2202" i="58" s="1"/>
  <c r="G2339" i="58"/>
  <c r="I2339" i="58" s="1"/>
  <c r="G2356" i="58"/>
  <c r="I2356" i="58" s="1"/>
  <c r="G2370" i="58"/>
  <c r="I2370" i="58" s="1"/>
  <c r="G2517" i="58"/>
  <c r="I2517" i="58" s="1"/>
  <c r="G2533" i="58"/>
  <c r="I2533" i="58" s="1"/>
  <c r="G2996" i="58"/>
  <c r="I2996" i="58" s="1"/>
  <c r="G3013" i="58"/>
  <c r="I3013" i="58" s="1"/>
  <c r="G3029" i="58"/>
  <c r="I3029" i="58" s="1"/>
  <c r="G3146" i="58"/>
  <c r="I3146" i="58" s="1"/>
  <c r="G3194" i="58"/>
  <c r="I3194" i="58" s="1"/>
  <c r="G3273" i="58"/>
  <c r="I3273" i="58" s="1"/>
  <c r="G3339" i="58"/>
  <c r="I3339" i="58" s="1"/>
  <c r="G3558" i="58"/>
  <c r="I3558" i="58" s="1"/>
  <c r="G3574" i="58"/>
  <c r="I3574" i="58" s="1"/>
  <c r="G3605" i="58"/>
  <c r="I3605" i="58" s="1"/>
  <c r="G3621" i="58"/>
  <c r="I3621" i="58" s="1"/>
  <c r="G3859" i="58"/>
  <c r="I3859" i="58" s="1"/>
  <c r="G4007" i="58"/>
  <c r="I4007" i="58" s="1"/>
  <c r="G4023" i="58"/>
  <c r="I4023" i="58" s="1"/>
  <c r="G4899" i="58"/>
  <c r="I4899" i="58" s="1"/>
  <c r="G5294" i="58"/>
  <c r="I5294" i="58" s="1"/>
  <c r="G53" i="57"/>
  <c r="I53" i="57" s="1"/>
  <c r="G69" i="57"/>
  <c r="I69" i="57" s="1"/>
  <c r="G100" i="57"/>
  <c r="I100" i="57" s="1"/>
  <c r="G1464" i="57"/>
  <c r="I1464" i="57" s="1"/>
  <c r="G1481" i="57"/>
  <c r="I1481" i="57" s="1"/>
  <c r="G1650" i="57"/>
  <c r="I1650" i="57" s="1"/>
  <c r="G1667" i="57"/>
  <c r="I1667" i="57" s="1"/>
  <c r="G1997" i="57"/>
  <c r="I1997" i="57" s="1"/>
  <c r="G2179" i="57"/>
  <c r="I2179" i="57" s="1"/>
  <c r="G2659" i="57"/>
  <c r="I2659" i="57" s="1"/>
  <c r="G4079" i="57"/>
  <c r="I4079" i="57" s="1"/>
  <c r="G4095" i="57"/>
  <c r="I4095" i="57" s="1"/>
  <c r="G1079" i="23"/>
  <c r="I1079" i="23" s="1"/>
  <c r="G1093" i="23"/>
  <c r="I1093" i="23" s="1"/>
  <c r="G1108" i="23"/>
  <c r="I1108" i="23" s="1"/>
  <c r="G1139" i="23"/>
  <c r="I1139" i="23" s="1"/>
  <c r="G1156" i="23"/>
  <c r="I1156" i="23" s="1"/>
  <c r="G1172" i="23"/>
  <c r="I1172" i="23" s="1"/>
  <c r="G1247" i="23"/>
  <c r="I1247" i="23" s="1"/>
  <c r="G1263" i="23"/>
  <c r="I1263" i="23" s="1"/>
  <c r="G1308" i="23"/>
  <c r="I1308" i="23" s="1"/>
  <c r="G1322" i="23"/>
  <c r="I1322" i="23" s="1"/>
  <c r="G1354" i="23"/>
  <c r="I1354" i="23" s="1"/>
  <c r="G1370" i="23"/>
  <c r="I1370" i="23" s="1"/>
  <c r="G1384" i="23"/>
  <c r="I1384" i="23" s="1"/>
  <c r="G1444" i="23"/>
  <c r="I1444" i="23" s="1"/>
  <c r="G1472" i="23"/>
  <c r="I1472" i="23" s="1"/>
  <c r="G1486" i="23"/>
  <c r="I1486" i="23" s="1"/>
  <c r="G1512" i="23"/>
  <c r="I1512" i="23" s="1"/>
  <c r="G1527" i="23"/>
  <c r="I1527" i="23" s="1"/>
  <c r="G1557" i="23"/>
  <c r="I1557" i="23" s="1"/>
  <c r="G1572" i="23"/>
  <c r="I1572" i="23" s="1"/>
  <c r="G1588" i="23"/>
  <c r="I1588" i="23" s="1"/>
  <c r="G1648" i="23"/>
  <c r="I1648" i="23" s="1"/>
  <c r="G1662" i="23"/>
  <c r="I1662" i="23" s="1"/>
  <c r="G1679" i="23"/>
  <c r="I1679" i="23" s="1"/>
  <c r="G1693" i="23"/>
  <c r="I1693" i="23" s="1"/>
  <c r="G1708" i="23"/>
  <c r="I1708" i="23" s="1"/>
  <c r="G1722" i="23"/>
  <c r="I1722" i="23" s="1"/>
  <c r="G1737" i="23"/>
  <c r="I1737" i="23" s="1"/>
  <c r="G1751" i="23"/>
  <c r="I1751" i="23" s="1"/>
  <c r="G1765" i="23"/>
  <c r="I1765" i="23" s="1"/>
  <c r="G1779" i="23"/>
  <c r="I1779" i="23" s="1"/>
  <c r="G1794" i="23"/>
  <c r="I1794" i="23" s="1"/>
  <c r="G1854" i="23"/>
  <c r="I1854" i="23" s="1"/>
  <c r="G1869" i="23"/>
  <c r="I1869" i="23" s="1"/>
  <c r="G1884" i="23"/>
  <c r="I1884" i="23" s="1"/>
  <c r="G1899" i="23"/>
  <c r="I1899" i="23" s="1"/>
  <c r="G1913" i="23"/>
  <c r="I1913" i="23" s="1"/>
  <c r="G1928" i="23"/>
  <c r="I1928" i="23" s="1"/>
  <c r="G1959" i="23"/>
  <c r="I1959" i="23" s="1"/>
  <c r="G1975" i="23"/>
  <c r="I1975" i="23" s="1"/>
  <c r="G1989" i="23"/>
  <c r="I1989" i="23" s="1"/>
  <c r="G2004" i="23"/>
  <c r="I2004" i="23" s="1"/>
  <c r="G2064" i="23"/>
  <c r="I2064" i="23" s="1"/>
  <c r="G2080" i="23"/>
  <c r="I2080" i="23" s="1"/>
  <c r="G2109" i="23"/>
  <c r="I2109" i="23" s="1"/>
  <c r="G2124" i="23"/>
  <c r="I2124" i="23" s="1"/>
  <c r="G2171" i="23"/>
  <c r="I2171" i="23" s="1"/>
  <c r="G2187" i="23"/>
  <c r="I2187" i="23" s="1"/>
  <c r="G2202" i="23"/>
  <c r="I2202" i="23" s="1"/>
  <c r="G2277" i="23"/>
  <c r="I2277" i="23" s="1"/>
  <c r="G2292" i="23"/>
  <c r="I2292" i="23" s="1"/>
  <c r="G2308" i="23"/>
  <c r="I2308" i="23" s="1"/>
  <c r="G2323" i="23"/>
  <c r="I2323" i="23" s="1"/>
  <c r="G2338" i="23"/>
  <c r="I2338" i="23" s="1"/>
  <c r="G2354" i="23"/>
  <c r="I2354" i="23" s="1"/>
  <c r="G2369" i="23"/>
  <c r="I2369" i="23" s="1"/>
  <c r="G2384" i="23"/>
  <c r="I2384" i="23" s="1"/>
  <c r="G2399" i="23"/>
  <c r="I2399" i="23" s="1"/>
  <c r="G2413" i="23"/>
  <c r="I2413" i="23" s="1"/>
  <c r="G2514" i="23"/>
  <c r="I2514" i="23" s="1"/>
  <c r="G2528" i="23"/>
  <c r="I2528" i="23" s="1"/>
  <c r="G2557" i="23"/>
  <c r="I2557" i="23" s="1"/>
  <c r="G2571" i="23"/>
  <c r="I2571" i="23" s="1"/>
  <c r="G2599" i="23"/>
  <c r="I2599" i="23" s="1"/>
  <c r="G2616" i="23"/>
  <c r="I2616" i="23" s="1"/>
  <c r="G2631" i="23"/>
  <c r="I2631" i="23" s="1"/>
  <c r="G2646" i="23"/>
  <c r="I2646" i="23" s="1"/>
  <c r="G2660" i="23"/>
  <c r="I2660" i="23" s="1"/>
  <c r="G2720" i="23"/>
  <c r="I2720" i="23" s="1"/>
  <c r="G2750" i="23"/>
  <c r="I2750" i="23" s="1"/>
  <c r="G2763" i="23"/>
  <c r="I2763" i="23" s="1"/>
  <c r="G2776" i="23"/>
  <c r="I2776" i="23" s="1"/>
  <c r="G2793" i="23"/>
  <c r="I2793" i="23" s="1"/>
  <c r="G2808" i="23"/>
  <c r="I2808" i="23" s="1"/>
  <c r="G2823" i="23"/>
  <c r="I2823" i="23" s="1"/>
  <c r="G2839" i="23"/>
  <c r="I2839" i="23" s="1"/>
  <c r="G2925" i="23"/>
  <c r="I2925" i="23" s="1"/>
  <c r="G2954" i="23"/>
  <c r="I2954" i="23" s="1"/>
  <c r="G2983" i="23"/>
  <c r="I2983" i="23" s="1"/>
  <c r="G2998" i="23"/>
  <c r="I2998" i="23" s="1"/>
  <c r="G3012" i="23"/>
  <c r="I3012" i="23" s="1"/>
  <c r="G3028" i="23"/>
  <c r="I3028" i="23" s="1"/>
  <c r="G3044" i="23"/>
  <c r="I3044" i="23" s="1"/>
  <c r="G3058" i="23"/>
  <c r="I3058" i="23" s="1"/>
  <c r="G3149" i="23"/>
  <c r="I3149" i="23" s="1"/>
  <c r="G3163" i="23"/>
  <c r="I3163" i="23" s="1"/>
  <c r="G3177" i="23"/>
  <c r="I3177" i="23" s="1"/>
  <c r="G3193" i="23"/>
  <c r="I3193" i="23" s="1"/>
  <c r="G3207" i="23"/>
  <c r="I3207" i="23" s="1"/>
  <c r="G3235" i="23"/>
  <c r="I3235" i="23" s="1"/>
  <c r="G3250" i="23"/>
  <c r="I3250" i="23" s="1"/>
  <c r="G3265" i="23"/>
  <c r="G3337" i="23"/>
  <c r="I3337" i="23" s="1"/>
  <c r="G3353" i="23"/>
  <c r="I3353" i="23" s="1"/>
  <c r="G3370" i="23"/>
  <c r="I3370" i="23" s="1"/>
  <c r="G3400" i="23"/>
  <c r="I3400" i="23" s="1"/>
  <c r="G3416" i="23"/>
  <c r="I3416" i="23" s="1"/>
  <c r="G3430" i="23"/>
  <c r="I3430" i="23" s="1"/>
  <c r="G3444" i="23"/>
  <c r="I3444" i="23" s="1"/>
  <c r="G3459" i="23"/>
  <c r="I3459" i="23" s="1"/>
  <c r="G3534" i="23"/>
  <c r="I3534" i="23" s="1"/>
  <c r="G3548" i="23"/>
  <c r="I3548" i="23" s="1"/>
  <c r="G3564" i="23"/>
  <c r="I3564" i="23" s="1"/>
  <c r="G3580" i="23"/>
  <c r="I3580" i="23" s="1"/>
  <c r="G3596" i="23"/>
  <c r="I3596" i="23" s="1"/>
  <c r="G3611" i="23"/>
  <c r="I3611" i="23" s="1"/>
  <c r="G3625" i="23"/>
  <c r="I3625" i="23" s="1"/>
  <c r="G3642" i="23"/>
  <c r="I3642" i="23" s="1"/>
  <c r="G3655" i="23"/>
  <c r="I3655" i="23" s="1"/>
  <c r="G3670" i="23"/>
  <c r="I3670" i="23" s="1"/>
  <c r="G3742" i="23"/>
  <c r="I3742" i="23" s="1"/>
  <c r="G3758" i="23"/>
  <c r="I3758" i="23" s="1"/>
  <c r="G3772" i="23"/>
  <c r="I3772" i="23" s="1"/>
  <c r="G3785" i="23"/>
  <c r="I3785" i="23" s="1"/>
  <c r="G3801" i="23"/>
  <c r="I3801" i="23" s="1"/>
  <c r="G3815" i="23"/>
  <c r="I3815" i="23" s="1"/>
  <c r="G3846" i="23"/>
  <c r="I3846" i="23" s="1"/>
  <c r="G3862" i="23"/>
  <c r="I3862" i="23" s="1"/>
  <c r="G3875" i="23"/>
  <c r="I3875" i="23" s="1"/>
  <c r="G3889" i="23"/>
  <c r="I3889" i="23" s="1"/>
  <c r="G3949" i="23"/>
  <c r="I3949" i="23" s="1"/>
  <c r="G3974" i="23"/>
  <c r="I3974" i="23" s="1"/>
  <c r="G4005" i="23"/>
  <c r="I4005" i="23" s="1"/>
  <c r="G4018" i="23"/>
  <c r="I4018" i="23" s="1"/>
  <c r="G4058" i="23"/>
  <c r="I4058" i="23" s="1"/>
  <c r="G4085" i="23"/>
  <c r="G4161" i="23"/>
  <c r="I4161" i="23" s="1"/>
  <c r="G4178" i="23"/>
  <c r="I4178" i="23" s="1"/>
  <c r="G4208" i="23"/>
  <c r="I4208" i="23" s="1"/>
  <c r="G4223" i="23"/>
  <c r="I4223" i="23" s="1"/>
  <c r="G4252" i="23"/>
  <c r="I4252" i="23" s="1"/>
  <c r="G4268" i="23"/>
  <c r="I4268" i="23" s="1"/>
  <c r="G4283" i="23"/>
  <c r="I4283" i="23" s="1"/>
  <c r="G4356" i="23"/>
  <c r="I4356" i="23" s="1"/>
  <c r="G4370" i="23"/>
  <c r="I4370" i="23" s="1"/>
  <c r="G4400" i="23"/>
  <c r="I4400" i="23" s="1"/>
  <c r="G4414" i="23"/>
  <c r="I4414" i="23" s="1"/>
  <c r="G4429" i="23"/>
  <c r="I4429" i="23" s="1"/>
  <c r="G4445" i="23"/>
  <c r="I4445" i="23" s="1"/>
  <c r="G4459" i="23"/>
  <c r="I4459" i="23" s="1"/>
  <c r="G4487" i="23"/>
  <c r="I4487" i="23" s="1"/>
  <c r="G4572" i="23"/>
  <c r="I4572" i="23" s="1"/>
  <c r="G4587" i="23"/>
  <c r="I4587" i="23" s="1"/>
  <c r="G4602" i="23"/>
  <c r="I4602" i="23" s="1"/>
  <c r="G4632" i="23"/>
  <c r="I4632" i="23" s="1"/>
  <c r="G4661" i="23"/>
  <c r="I4661" i="23" s="1"/>
  <c r="G4677" i="23"/>
  <c r="I4677" i="23" s="1"/>
  <c r="G4691" i="23"/>
  <c r="I4691" i="23" s="1"/>
  <c r="G4707" i="23"/>
  <c r="I4707" i="23" s="1"/>
  <c r="G4767" i="23"/>
  <c r="I4767" i="23" s="1"/>
  <c r="G4783" i="23"/>
  <c r="I4783" i="23" s="1"/>
  <c r="G4811" i="23"/>
  <c r="I4811" i="23" s="1"/>
  <c r="G4841" i="23"/>
  <c r="I4841" i="23" s="1"/>
  <c r="G4857" i="23"/>
  <c r="I4857" i="23" s="1"/>
  <c r="G4872" i="23"/>
  <c r="I4872" i="23" s="1"/>
  <c r="G4888" i="23"/>
  <c r="I4888" i="23" s="1"/>
  <c r="G4902" i="23"/>
  <c r="I4902" i="23" s="1"/>
  <c r="G4977" i="23"/>
  <c r="I4977" i="23" s="1"/>
  <c r="G4992" i="23"/>
  <c r="I4992" i="23" s="1"/>
  <c r="G5008" i="23"/>
  <c r="I5008" i="23" s="1"/>
  <c r="G5025" i="23"/>
  <c r="I5025" i="23" s="1"/>
  <c r="G5040" i="23"/>
  <c r="I5040" i="23" s="1"/>
  <c r="G5056" i="23"/>
  <c r="I5056" i="23" s="1"/>
  <c r="G5072" i="23"/>
  <c r="I5072" i="23" s="1"/>
  <c r="G5087" i="23"/>
  <c r="I5087" i="23" s="1"/>
  <c r="G5102" i="23"/>
  <c r="I5102" i="23" s="1"/>
  <c r="G5116" i="23"/>
  <c r="I5116" i="23" s="1"/>
  <c r="G5176" i="23"/>
  <c r="I5176" i="23" s="1"/>
  <c r="G5190" i="23"/>
  <c r="I5190" i="23" s="1"/>
  <c r="G5205" i="23"/>
  <c r="I5205" i="23" s="1"/>
  <c r="G5233" i="23"/>
  <c r="I5233" i="23" s="1"/>
  <c r="G5248" i="23"/>
  <c r="I5248" i="23" s="1"/>
  <c r="G5263" i="23"/>
  <c r="I5263" i="23" s="1"/>
  <c r="G5279" i="23"/>
  <c r="I5279" i="23" s="1"/>
  <c r="G5295" i="23"/>
  <c r="I5295" i="23" s="1"/>
  <c r="G5310" i="23"/>
  <c r="I5310" i="23" s="1"/>
  <c r="G1174" i="57"/>
  <c r="G3880" i="57"/>
  <c r="G4495" i="58"/>
  <c r="G23" i="58"/>
  <c r="I23" i="58" s="1"/>
  <c r="G116" i="58"/>
  <c r="I116" i="58" s="1"/>
  <c r="G130" i="58"/>
  <c r="I130" i="58" s="1"/>
  <c r="G225" i="58"/>
  <c r="I225" i="58" s="1"/>
  <c r="G256" i="58"/>
  <c r="I256" i="58" s="1"/>
  <c r="G271" i="58"/>
  <c r="I271" i="58" s="1"/>
  <c r="G286" i="58"/>
  <c r="I286" i="58" s="1"/>
  <c r="G302" i="58"/>
  <c r="I302" i="58" s="1"/>
  <c r="G318" i="58"/>
  <c r="I318" i="58" s="1"/>
  <c r="G517" i="58"/>
  <c r="I517" i="58" s="1"/>
  <c r="G630" i="58"/>
  <c r="I630" i="58" s="1"/>
  <c r="G645" i="58"/>
  <c r="I645" i="58" s="1"/>
  <c r="G676" i="58"/>
  <c r="I676" i="58" s="1"/>
  <c r="G721" i="58"/>
  <c r="I721" i="58" s="1"/>
  <c r="G842" i="58"/>
  <c r="I842" i="58" s="1"/>
  <c r="G859" i="58"/>
  <c r="I859" i="58" s="1"/>
  <c r="G905" i="58"/>
  <c r="I905" i="58" s="1"/>
  <c r="G920" i="58"/>
  <c r="I920" i="58" s="1"/>
  <c r="G1045" i="58"/>
  <c r="I1045" i="58" s="1"/>
  <c r="G1169" i="58"/>
  <c r="I1169" i="58" s="1"/>
  <c r="G1247" i="58"/>
  <c r="I1247" i="58" s="1"/>
  <c r="G1262" i="58"/>
  <c r="I1262" i="58" s="1"/>
  <c r="G1279" i="58"/>
  <c r="I1279" i="58" s="1"/>
  <c r="G1291" i="58"/>
  <c r="I1291" i="58" s="1"/>
  <c r="G1308" i="58"/>
  <c r="I1308" i="58" s="1"/>
  <c r="G1323" i="58"/>
  <c r="I1323" i="58" s="1"/>
  <c r="G1352" i="58"/>
  <c r="I1352" i="58" s="1"/>
  <c r="G1366" i="58"/>
  <c r="I1366" i="58" s="1"/>
  <c r="G1382" i="58"/>
  <c r="I1382" i="58" s="1"/>
  <c r="G1481" i="58"/>
  <c r="I1481" i="58" s="1"/>
  <c r="G1571" i="58"/>
  <c r="I1571" i="58" s="1"/>
  <c r="G1663" i="58"/>
  <c r="I1663" i="58" s="1"/>
  <c r="G1678" i="58"/>
  <c r="I1678" i="58" s="1"/>
  <c r="G2063" i="58"/>
  <c r="I2063" i="58" s="1"/>
  <c r="G2357" i="58"/>
  <c r="I2357" i="58" s="1"/>
  <c r="G2549" i="58"/>
  <c r="I2549" i="58" s="1"/>
  <c r="G2565" i="58"/>
  <c r="I2565" i="58" s="1"/>
  <c r="G2581" i="58"/>
  <c r="I2581" i="58" s="1"/>
  <c r="G2806" i="58"/>
  <c r="I2806" i="58" s="1"/>
  <c r="G2823" i="58"/>
  <c r="I2823" i="58" s="1"/>
  <c r="G2840" i="58"/>
  <c r="I2840" i="58" s="1"/>
  <c r="G2952" i="58"/>
  <c r="I2952" i="58" s="1"/>
  <c r="G2998" i="58"/>
  <c r="I2998" i="58" s="1"/>
  <c r="G3030" i="58"/>
  <c r="I3030" i="58" s="1"/>
  <c r="G3047" i="58"/>
  <c r="I3047" i="58" s="1"/>
  <c r="G3064" i="58"/>
  <c r="I3064" i="58" s="1"/>
  <c r="G3130" i="58"/>
  <c r="I3130" i="58" s="1"/>
  <c r="G3242" i="58"/>
  <c r="I3242" i="58" s="1"/>
  <c r="G3274" i="58"/>
  <c r="I3274" i="58" s="1"/>
  <c r="G3480" i="58"/>
  <c r="I3480" i="58" s="1"/>
  <c r="G3546" i="58"/>
  <c r="I3546" i="58" s="1"/>
  <c r="G3575" i="58"/>
  <c r="I3575" i="58" s="1"/>
  <c r="G3638" i="58"/>
  <c r="I3638" i="58" s="1"/>
  <c r="G3654" i="58"/>
  <c r="I3654" i="58" s="1"/>
  <c r="G3798" i="58"/>
  <c r="I3798" i="58" s="1"/>
  <c r="G3812" i="58"/>
  <c r="I3812" i="58" s="1"/>
  <c r="G3829" i="58"/>
  <c r="I3829" i="58" s="1"/>
  <c r="G3844" i="58"/>
  <c r="I3844" i="58" s="1"/>
  <c r="G3860" i="58"/>
  <c r="I3860" i="58" s="1"/>
  <c r="G3959" i="58"/>
  <c r="I3959" i="58" s="1"/>
  <c r="G4270" i="58"/>
  <c r="I4270" i="58" s="1"/>
  <c r="G4370" i="58"/>
  <c r="I4370" i="58" s="1"/>
  <c r="G4403" i="58"/>
  <c r="I4403" i="58" s="1"/>
  <c r="G4419" i="58"/>
  <c r="I4419" i="58" s="1"/>
  <c r="G4984" i="58"/>
  <c r="I4984" i="58" s="1"/>
  <c r="G5032" i="58"/>
  <c r="I5032" i="58" s="1"/>
  <c r="G5049" i="58"/>
  <c r="I5049" i="58" s="1"/>
  <c r="G5079" i="58"/>
  <c r="I5079" i="58" s="1"/>
  <c r="G5278" i="58"/>
  <c r="I5278" i="58" s="1"/>
  <c r="G300" i="57"/>
  <c r="I300" i="57" s="1"/>
  <c r="G483" i="57"/>
  <c r="I483" i="57" s="1"/>
  <c r="G514" i="57"/>
  <c r="I514" i="57" s="1"/>
  <c r="G1248" i="57"/>
  <c r="I1248" i="57" s="1"/>
  <c r="G1281" i="57"/>
  <c r="I1281" i="57" s="1"/>
  <c r="G1715" i="57"/>
  <c r="I1715" i="57" s="1"/>
  <c r="G1882" i="57"/>
  <c r="I1882" i="57" s="1"/>
  <c r="G1930" i="57"/>
  <c r="I1930" i="57" s="1"/>
  <c r="G1947" i="57"/>
  <c r="I1947" i="57" s="1"/>
  <c r="G1998" i="57"/>
  <c r="I1998" i="57" s="1"/>
  <c r="G2794" i="57"/>
  <c r="I2794" i="57" s="1"/>
  <c r="G3580" i="57"/>
  <c r="I3580" i="57" s="1"/>
  <c r="G3779" i="57"/>
  <c r="I3779" i="57" s="1"/>
  <c r="G3796" i="57"/>
  <c r="I3796" i="57" s="1"/>
  <c r="G3980" i="57"/>
  <c r="I3980" i="57" s="1"/>
  <c r="G3799" i="58"/>
  <c r="I3799" i="58" s="1"/>
  <c r="G3813" i="58"/>
  <c r="I3813" i="58" s="1"/>
  <c r="G3877" i="58"/>
  <c r="I3877" i="58" s="1"/>
  <c r="G3992" i="58"/>
  <c r="I3992" i="58" s="1"/>
  <c r="G4254" i="58"/>
  <c r="I4254" i="58" s="1"/>
  <c r="G4287" i="58"/>
  <c r="I4287" i="58" s="1"/>
  <c r="G4775" i="58"/>
  <c r="I4775" i="58" s="1"/>
  <c r="G5198" i="58"/>
  <c r="I5198" i="58" s="1"/>
  <c r="G5262" i="58"/>
  <c r="I5262" i="58" s="1"/>
  <c r="G351" i="57"/>
  <c r="I351" i="57" s="1"/>
  <c r="G706" i="57"/>
  <c r="I706" i="57" s="1"/>
  <c r="G870" i="57"/>
  <c r="I870" i="57" s="1"/>
  <c r="G887" i="57"/>
  <c r="I887" i="57" s="1"/>
  <c r="G1116" i="57"/>
  <c r="I1116" i="57" s="1"/>
  <c r="G1150" i="57"/>
  <c r="I1150" i="57" s="1"/>
  <c r="G1165" i="57"/>
  <c r="I1165" i="57" s="1"/>
  <c r="G1282" i="57"/>
  <c r="I1282" i="57" s="1"/>
  <c r="G1364" i="57"/>
  <c r="I1364" i="57" s="1"/>
  <c r="G1381" i="57"/>
  <c r="I1381" i="57" s="1"/>
  <c r="G1449" i="57"/>
  <c r="I1449" i="57" s="1"/>
  <c r="G1932" i="57"/>
  <c r="I1932" i="57" s="1"/>
  <c r="G1966" i="57"/>
  <c r="I1966" i="57" s="1"/>
  <c r="G1982" i="57"/>
  <c r="I1982" i="57" s="1"/>
  <c r="G2299" i="57"/>
  <c r="I2299" i="57" s="1"/>
  <c r="G2314" i="57"/>
  <c r="I2314" i="57" s="1"/>
  <c r="G2411" i="57"/>
  <c r="I2411" i="57" s="1"/>
  <c r="G2511" i="57"/>
  <c r="I2511" i="57" s="1"/>
  <c r="G2528" i="57"/>
  <c r="I2528" i="57" s="1"/>
  <c r="G2644" i="57"/>
  <c r="I2644" i="57" s="1"/>
  <c r="G3479" i="57"/>
  <c r="I3479" i="57" s="1"/>
  <c r="G3879" i="57"/>
  <c r="I3879" i="57" s="1"/>
  <c r="G4065" i="57"/>
  <c r="I4065" i="57" s="1"/>
  <c r="G4182" i="57"/>
  <c r="I4182" i="57" s="1"/>
  <c r="G4199" i="57"/>
  <c r="I4199" i="57" s="1"/>
  <c r="G1066" i="23"/>
  <c r="I1066" i="23" s="1"/>
  <c r="G1081" i="23"/>
  <c r="I1081" i="23" s="1"/>
  <c r="G1095" i="23"/>
  <c r="I1095" i="23" s="1"/>
  <c r="G1110" i="23"/>
  <c r="I1110" i="23" s="1"/>
  <c r="G1125" i="23"/>
  <c r="I1125" i="23" s="1"/>
  <c r="G1141" i="23"/>
  <c r="I1141" i="23" s="1"/>
  <c r="G1158" i="23"/>
  <c r="I1158" i="23" s="1"/>
  <c r="G1174" i="23"/>
  <c r="G1249" i="23"/>
  <c r="I1249" i="23" s="1"/>
  <c r="G1265" i="23"/>
  <c r="I1265" i="23" s="1"/>
  <c r="G1280" i="23"/>
  <c r="I1280" i="23" s="1"/>
  <c r="G1324" i="23"/>
  <c r="I1324" i="23" s="1"/>
  <c r="G1339" i="23"/>
  <c r="I1339" i="23" s="1"/>
  <c r="G1356" i="23"/>
  <c r="I1356" i="23" s="1"/>
  <c r="G1372" i="23"/>
  <c r="I1372" i="23" s="1"/>
  <c r="G1386" i="23"/>
  <c r="I1386" i="23" s="1"/>
  <c r="G1446" i="23"/>
  <c r="I1446" i="23" s="1"/>
  <c r="G1474" i="23"/>
  <c r="I1474" i="23" s="1"/>
  <c r="G1500" i="23"/>
  <c r="I1500" i="23" s="1"/>
  <c r="G1514" i="23"/>
  <c r="I1514" i="23" s="1"/>
  <c r="G1529" i="23"/>
  <c r="I1529" i="23" s="1"/>
  <c r="G1544" i="23"/>
  <c r="I1544" i="23" s="1"/>
  <c r="G1559" i="23"/>
  <c r="I1559" i="23" s="1"/>
  <c r="G1574" i="23"/>
  <c r="I1574" i="23" s="1"/>
  <c r="G1590" i="23"/>
  <c r="I1590" i="23" s="1"/>
  <c r="G1650" i="23"/>
  <c r="I1650" i="23" s="1"/>
  <c r="G1664" i="23"/>
  <c r="I1664" i="23" s="1"/>
  <c r="G1695" i="23"/>
  <c r="I1695" i="23" s="1"/>
  <c r="G1710" i="23"/>
  <c r="I1710" i="23" s="1"/>
  <c r="G1724" i="23"/>
  <c r="I1724" i="23" s="1"/>
  <c r="G1739" i="23"/>
  <c r="I1739" i="23" s="1"/>
  <c r="G1753" i="23"/>
  <c r="I1753" i="23" s="1"/>
  <c r="G1781" i="23"/>
  <c r="I1781" i="23" s="1"/>
  <c r="G1796" i="23"/>
  <c r="I1796" i="23" s="1"/>
  <c r="G1856" i="23"/>
  <c r="I1856" i="23" s="1"/>
  <c r="G1886" i="23"/>
  <c r="I1886" i="23" s="1"/>
  <c r="G1901" i="23"/>
  <c r="I1901" i="23" s="1"/>
  <c r="G1915" i="23"/>
  <c r="I1915" i="23" s="1"/>
  <c r="G1930" i="23"/>
  <c r="I1930" i="23" s="1"/>
  <c r="G1946" i="23"/>
  <c r="I1946" i="23" s="1"/>
  <c r="G1961" i="23"/>
  <c r="I1961" i="23" s="1"/>
  <c r="G1977" i="23"/>
  <c r="I1977" i="23" s="1"/>
  <c r="G1991" i="23"/>
  <c r="I1991" i="23" s="1"/>
  <c r="G2066" i="23"/>
  <c r="I2066" i="23" s="1"/>
  <c r="G2096" i="23"/>
  <c r="I2096" i="23" s="1"/>
  <c r="G2111" i="23"/>
  <c r="I2111" i="23" s="1"/>
  <c r="G2126" i="23"/>
  <c r="I2126" i="23" s="1"/>
  <c r="G2142" i="23"/>
  <c r="I2142" i="23" s="1"/>
  <c r="G2156" i="23"/>
  <c r="I2156" i="23" s="1"/>
  <c r="G2173" i="23"/>
  <c r="I2173" i="23" s="1"/>
  <c r="G2189" i="23"/>
  <c r="I2189" i="23" s="1"/>
  <c r="G2204" i="23"/>
  <c r="I2204" i="23" s="1"/>
  <c r="G2264" i="23"/>
  <c r="I2264" i="23" s="1"/>
  <c r="G2294" i="23"/>
  <c r="I2294" i="23" s="1"/>
  <c r="G2310" i="23"/>
  <c r="I2310" i="23" s="1"/>
  <c r="G2340" i="23"/>
  <c r="I2340" i="23" s="1"/>
  <c r="G2356" i="23"/>
  <c r="I2356" i="23" s="1"/>
  <c r="G2371" i="23"/>
  <c r="I2371" i="23" s="1"/>
  <c r="G2386" i="23"/>
  <c r="I2386" i="23" s="1"/>
  <c r="G2559" i="23"/>
  <c r="I2559" i="23" s="1"/>
  <c r="G2573" i="23"/>
  <c r="I2573" i="23" s="1"/>
  <c r="G2588" i="23"/>
  <c r="I2588" i="23" s="1"/>
  <c r="G2601" i="23"/>
  <c r="I2601" i="23" s="1"/>
  <c r="G2618" i="23"/>
  <c r="I2618" i="23" s="1"/>
  <c r="G2633" i="23"/>
  <c r="I2633" i="23" s="1"/>
  <c r="G2648" i="23"/>
  <c r="I2648" i="23" s="1"/>
  <c r="G2736" i="23"/>
  <c r="I2736" i="23" s="1"/>
  <c r="G2778" i="23"/>
  <c r="I2778" i="23" s="1"/>
  <c r="G2795" i="23"/>
  <c r="I2795" i="23" s="1"/>
  <c r="G2810" i="23"/>
  <c r="I2810" i="23" s="1"/>
  <c r="G2825" i="23"/>
  <c r="I2825" i="23" s="1"/>
  <c r="G2841" i="23"/>
  <c r="I2841" i="23" s="1"/>
  <c r="G2854" i="23"/>
  <c r="I2854" i="23" s="1"/>
  <c r="G2927" i="23"/>
  <c r="I2927" i="23" s="1"/>
  <c r="G2956" i="23"/>
  <c r="I2956" i="23" s="1"/>
  <c r="G2969" i="23"/>
  <c r="I2969" i="23" s="1"/>
  <c r="G2985" i="23"/>
  <c r="I2985" i="23" s="1"/>
  <c r="G3000" i="23"/>
  <c r="I3000" i="23" s="1"/>
  <c r="G3014" i="23"/>
  <c r="I3014" i="23" s="1"/>
  <c r="G3030" i="23"/>
  <c r="I3030" i="23" s="1"/>
  <c r="G3046" i="23"/>
  <c r="I3046" i="23" s="1"/>
  <c r="G3060" i="23"/>
  <c r="G3135" i="23"/>
  <c r="I3135" i="23" s="1"/>
  <c r="G3151" i="23"/>
  <c r="I3151" i="23" s="1"/>
  <c r="G3165" i="23"/>
  <c r="I3165" i="23" s="1"/>
  <c r="G3209" i="23"/>
  <c r="I3209" i="23" s="1"/>
  <c r="G3223" i="23"/>
  <c r="I3223" i="23" s="1"/>
  <c r="G3237" i="23"/>
  <c r="I3237" i="23" s="1"/>
  <c r="G3252" i="23"/>
  <c r="I3252" i="23" s="1"/>
  <c r="G3339" i="23"/>
  <c r="I3339" i="23" s="1"/>
  <c r="G3355" i="23"/>
  <c r="I3355" i="23" s="1"/>
  <c r="G3372" i="23"/>
  <c r="I3372" i="23" s="1"/>
  <c r="G3386" i="23"/>
  <c r="I3386" i="23" s="1"/>
  <c r="G3402" i="23"/>
  <c r="I3402" i="23" s="1"/>
  <c r="G3446" i="23"/>
  <c r="I3446" i="23" s="1"/>
  <c r="G3461" i="23"/>
  <c r="I3461" i="23" s="1"/>
  <c r="G3476" i="23"/>
  <c r="I3476" i="23" s="1"/>
  <c r="G3536" i="23"/>
  <c r="I3536" i="23" s="1"/>
  <c r="G3550" i="23"/>
  <c r="I3550" i="23" s="1"/>
  <c r="G3566" i="23"/>
  <c r="I3566" i="23" s="1"/>
  <c r="G3582" i="23"/>
  <c r="I3582" i="23" s="1"/>
  <c r="G3598" i="23"/>
  <c r="I3598" i="23" s="1"/>
  <c r="G3613" i="23"/>
  <c r="I3613" i="23" s="1"/>
  <c r="G3627" i="23"/>
  <c r="I3627" i="23" s="1"/>
  <c r="G3657" i="23"/>
  <c r="I3657" i="23" s="1"/>
  <c r="G3744" i="23"/>
  <c r="I3744" i="23" s="1"/>
  <c r="G3760" i="23"/>
  <c r="I3760" i="23" s="1"/>
  <c r="G3787" i="23"/>
  <c r="I3787" i="23" s="1"/>
  <c r="G3832" i="23"/>
  <c r="I3832" i="23" s="1"/>
  <c r="G3848" i="23"/>
  <c r="I3848" i="23" s="1"/>
  <c r="G3864" i="23"/>
  <c r="I3864" i="23" s="1"/>
  <c r="G3961" i="23"/>
  <c r="I3961" i="23" s="1"/>
  <c r="G3976" i="23"/>
  <c r="I3976" i="23" s="1"/>
  <c r="G3991" i="23"/>
  <c r="I3991" i="23" s="1"/>
  <c r="G4020" i="23"/>
  <c r="I4020" i="23" s="1"/>
  <c r="G4033" i="23"/>
  <c r="I4033" i="23" s="1"/>
  <c r="G4060" i="23"/>
  <c r="I4060" i="23" s="1"/>
  <c r="G4087" i="23"/>
  <c r="I4087" i="23" s="1"/>
  <c r="G4163" i="23"/>
  <c r="I4163" i="23" s="1"/>
  <c r="G4180" i="23"/>
  <c r="I4180" i="23" s="1"/>
  <c r="G4210" i="23"/>
  <c r="I4210" i="23" s="1"/>
  <c r="G4238" i="23"/>
  <c r="I4238" i="23" s="1"/>
  <c r="G4254" i="23"/>
  <c r="I4254" i="23" s="1"/>
  <c r="G4270" i="23"/>
  <c r="I4270" i="23" s="1"/>
  <c r="G4298" i="23"/>
  <c r="I4298" i="23" s="1"/>
  <c r="G4358" i="23"/>
  <c r="I4358" i="23" s="1"/>
  <c r="G4373" i="23"/>
  <c r="I4373" i="23" s="1"/>
  <c r="G4387" i="23"/>
  <c r="I4387" i="23" s="1"/>
  <c r="G4402" i="23"/>
  <c r="I4402" i="23" s="1"/>
  <c r="G4431" i="23"/>
  <c r="I4431" i="23" s="1"/>
  <c r="G4447" i="23"/>
  <c r="I4447" i="23" s="1"/>
  <c r="G4461" i="23"/>
  <c r="I4461" i="23" s="1"/>
  <c r="G4574" i="23"/>
  <c r="I4574" i="23" s="1"/>
  <c r="G4589" i="23"/>
  <c r="I4589" i="23" s="1"/>
  <c r="G4619" i="23"/>
  <c r="I4619" i="23" s="1"/>
  <c r="G4648" i="23"/>
  <c r="I4648" i="23" s="1"/>
  <c r="G4663" i="23"/>
  <c r="I4663" i="23" s="1"/>
  <c r="G4679" i="23"/>
  <c r="I4679" i="23" s="1"/>
  <c r="G4693" i="23"/>
  <c r="I4693" i="23" s="1"/>
  <c r="G4709" i="23"/>
  <c r="I4709" i="23" s="1"/>
  <c r="G4769" i="23"/>
  <c r="I4769" i="23" s="1"/>
  <c r="G4785" i="23"/>
  <c r="I4785" i="23" s="1"/>
  <c r="G4800" i="23"/>
  <c r="I4800" i="23" s="1"/>
  <c r="G4827" i="23"/>
  <c r="I4827" i="23" s="1"/>
  <c r="G4844" i="23"/>
  <c r="I4844" i="23" s="1"/>
  <c r="G4890" i="23"/>
  <c r="I4890" i="23" s="1"/>
  <c r="G4904" i="23"/>
  <c r="I4904" i="23" s="1"/>
  <c r="G4979" i="23"/>
  <c r="I4979" i="23" s="1"/>
  <c r="G4994" i="23"/>
  <c r="I4994" i="23" s="1"/>
  <c r="G5010" i="23"/>
  <c r="I5010" i="23" s="1"/>
  <c r="G5027" i="23"/>
  <c r="I5027" i="23" s="1"/>
  <c r="G5042" i="23"/>
  <c r="I5042" i="23" s="1"/>
  <c r="G5074" i="23"/>
  <c r="I5074" i="23" s="1"/>
  <c r="G5089" i="23"/>
  <c r="I5089" i="23" s="1"/>
  <c r="G5104" i="23"/>
  <c r="I5104" i="23" s="1"/>
  <c r="G5118" i="23"/>
  <c r="I5118" i="23" s="1"/>
  <c r="G5178" i="23"/>
  <c r="I5178" i="23" s="1"/>
  <c r="G5207" i="23"/>
  <c r="I5207" i="23" s="1"/>
  <c r="G5221" i="23"/>
  <c r="I5221" i="23" s="1"/>
  <c r="G5250" i="23"/>
  <c r="I5250" i="23" s="1"/>
  <c r="G5281" i="23"/>
  <c r="I5281" i="23" s="1"/>
  <c r="G5297" i="23"/>
  <c r="I5297" i="23" s="1"/>
  <c r="G5312" i="23"/>
  <c r="I5312" i="23" s="1"/>
  <c r="G3470" i="57"/>
  <c r="G25" i="58"/>
  <c r="I25" i="58" s="1"/>
  <c r="G58" i="58"/>
  <c r="I58" i="58" s="1"/>
  <c r="G73" i="58"/>
  <c r="I73" i="58" s="1"/>
  <c r="G89" i="58"/>
  <c r="I89" i="58" s="1"/>
  <c r="G101" i="58"/>
  <c r="I101" i="58" s="1"/>
  <c r="G118" i="58"/>
  <c r="I118" i="58" s="1"/>
  <c r="G146" i="58"/>
  <c r="I146" i="58" s="1"/>
  <c r="G258" i="58"/>
  <c r="I258" i="58" s="1"/>
  <c r="G273" i="58"/>
  <c r="I273" i="58" s="1"/>
  <c r="G334" i="58"/>
  <c r="I334" i="58" s="1"/>
  <c r="G476" i="58"/>
  <c r="I476" i="58" s="1"/>
  <c r="G520" i="58"/>
  <c r="I520" i="58" s="1"/>
  <c r="G535" i="58"/>
  <c r="I535" i="58" s="1"/>
  <c r="G647" i="58"/>
  <c r="I647" i="58" s="1"/>
  <c r="G663" i="58"/>
  <c r="I663" i="58" s="1"/>
  <c r="G693" i="58"/>
  <c r="I693" i="58" s="1"/>
  <c r="G708" i="58"/>
  <c r="I708" i="58" s="1"/>
  <c r="G724" i="58"/>
  <c r="I724" i="58" s="1"/>
  <c r="G739" i="58"/>
  <c r="I739" i="58" s="1"/>
  <c r="G753" i="58"/>
  <c r="I753" i="58" s="1"/>
  <c r="G952" i="58"/>
  <c r="I952" i="58" s="1"/>
  <c r="G967" i="58"/>
  <c r="I967" i="58" s="1"/>
  <c r="G1126" i="58"/>
  <c r="I1126" i="58" s="1"/>
  <c r="G1264" i="58"/>
  <c r="I1264" i="58" s="1"/>
  <c r="G1294" i="58"/>
  <c r="I1294" i="58" s="1"/>
  <c r="G1310" i="58"/>
  <c r="I1310" i="58" s="1"/>
  <c r="G1325" i="58"/>
  <c r="I1325" i="58" s="1"/>
  <c r="G1336" i="58"/>
  <c r="I1336" i="58" s="1"/>
  <c r="G1368" i="58"/>
  <c r="I1368" i="58" s="1"/>
  <c r="G1450" i="58"/>
  <c r="I1450" i="58" s="1"/>
  <c r="G1466" i="58"/>
  <c r="I1466" i="58" s="1"/>
  <c r="G1483" i="58"/>
  <c r="I1483" i="58" s="1"/>
  <c r="G1515" i="58"/>
  <c r="I1515" i="58" s="1"/>
  <c r="G1653" i="58"/>
  <c r="I1653" i="58" s="1"/>
  <c r="G1779" i="58"/>
  <c r="I1779" i="58" s="1"/>
  <c r="G1794" i="58"/>
  <c r="I1794" i="58" s="1"/>
  <c r="G1860" i="58"/>
  <c r="I1860" i="58" s="1"/>
  <c r="G1876" i="58"/>
  <c r="I1876" i="58" s="1"/>
  <c r="G1892" i="58"/>
  <c r="I1892" i="58" s="1"/>
  <c r="G1939" i="58"/>
  <c r="I1939" i="58" s="1"/>
  <c r="G1999" i="58"/>
  <c r="I1999" i="58" s="1"/>
  <c r="G2079" i="58"/>
  <c r="I2079" i="58" s="1"/>
  <c r="G2094" i="58"/>
  <c r="I2094" i="58" s="1"/>
  <c r="G2110" i="58"/>
  <c r="I2110" i="58" s="1"/>
  <c r="G2127" i="58"/>
  <c r="I2127" i="58" s="1"/>
  <c r="G2156" i="58"/>
  <c r="I2156" i="58" s="1"/>
  <c r="G2174" i="58"/>
  <c r="I2174" i="58" s="1"/>
  <c r="G2301" i="58"/>
  <c r="I2301" i="58" s="1"/>
  <c r="G2314" i="58"/>
  <c r="I2314" i="58" s="1"/>
  <c r="G2327" i="58"/>
  <c r="I2327" i="58" s="1"/>
  <c r="G2343" i="58"/>
  <c r="I2343" i="58" s="1"/>
  <c r="G2373" i="58"/>
  <c r="I2373" i="58" s="1"/>
  <c r="G2717" i="58"/>
  <c r="I2717" i="58" s="1"/>
  <c r="G2734" i="58"/>
  <c r="I2734" i="58" s="1"/>
  <c r="G2746" i="58"/>
  <c r="I2746" i="58" s="1"/>
  <c r="G2763" i="58"/>
  <c r="I2763" i="58" s="1"/>
  <c r="G2924" i="58"/>
  <c r="I2924" i="58" s="1"/>
  <c r="G2940" i="58"/>
  <c r="I2940" i="58" s="1"/>
  <c r="G2955" i="58"/>
  <c r="I2955" i="58" s="1"/>
  <c r="G2971" i="58"/>
  <c r="I2971" i="58" s="1"/>
  <c r="G3000" i="58"/>
  <c r="I3000" i="58" s="1"/>
  <c r="G3049" i="58"/>
  <c r="I3049" i="58" s="1"/>
  <c r="G3132" i="58"/>
  <c r="I3132" i="58" s="1"/>
  <c r="G3228" i="58"/>
  <c r="I3228" i="58" s="1"/>
  <c r="G3357" i="58"/>
  <c r="I3357" i="58" s="1"/>
  <c r="G3373" i="58"/>
  <c r="I3373" i="58" s="1"/>
  <c r="G3420" i="58"/>
  <c r="I3420" i="58" s="1"/>
  <c r="G3435" i="58"/>
  <c r="I3435" i="58" s="1"/>
  <c r="G3451" i="58"/>
  <c r="I3451" i="58" s="1"/>
  <c r="G3560" i="58"/>
  <c r="I3560" i="58" s="1"/>
  <c r="G3608" i="58"/>
  <c r="I3608" i="58" s="1"/>
  <c r="G3671" i="58"/>
  <c r="I3671" i="58" s="1"/>
  <c r="G3800" i="58"/>
  <c r="I3800" i="58" s="1"/>
  <c r="G3814" i="58"/>
  <c r="I3814" i="58" s="1"/>
  <c r="G3831" i="58"/>
  <c r="I3831" i="58" s="1"/>
  <c r="G4091" i="58"/>
  <c r="I4091" i="58" s="1"/>
  <c r="G4192" i="58"/>
  <c r="I4192" i="58" s="1"/>
  <c r="G4208" i="58"/>
  <c r="I4208" i="58" s="1"/>
  <c r="G4356" i="58"/>
  <c r="I4356" i="58" s="1"/>
  <c r="G4566" i="58"/>
  <c r="I4566" i="58" s="1"/>
  <c r="G4581" i="58"/>
  <c r="I4581" i="58" s="1"/>
  <c r="G4615" i="58"/>
  <c r="I4615" i="58" s="1"/>
  <c r="G4629" i="58"/>
  <c r="I4629" i="58" s="1"/>
  <c r="G4693" i="58"/>
  <c r="I4693" i="58" s="1"/>
  <c r="G4856" i="58"/>
  <c r="I4856" i="58" s="1"/>
  <c r="G40" i="57"/>
  <c r="I40" i="57" s="1"/>
  <c r="G56" i="57"/>
  <c r="I56" i="57" s="1"/>
  <c r="G319" i="57"/>
  <c r="I319" i="57" s="1"/>
  <c r="G674" i="57"/>
  <c r="I674" i="57" s="1"/>
  <c r="G1151" i="57"/>
  <c r="I1151" i="57" s="1"/>
  <c r="G1183" i="57"/>
  <c r="I1183" i="57" s="1"/>
  <c r="G1267" i="57"/>
  <c r="I1267" i="57" s="1"/>
  <c r="G1283" i="57"/>
  <c r="I1283" i="57" s="1"/>
  <c r="G1333" i="57"/>
  <c r="I1333" i="57" s="1"/>
  <c r="G1365" i="57"/>
  <c r="I1365" i="57" s="1"/>
  <c r="G1501" i="57"/>
  <c r="I1501" i="57" s="1"/>
  <c r="G1799" i="57"/>
  <c r="I1799" i="57" s="1"/>
  <c r="G1867" i="57"/>
  <c r="I1867" i="57" s="1"/>
  <c r="G1900" i="57"/>
  <c r="I1900" i="57" s="1"/>
  <c r="G1916" i="57"/>
  <c r="I1916" i="57" s="1"/>
  <c r="G2165" i="57"/>
  <c r="I2165" i="57" s="1"/>
  <c r="G2332" i="57"/>
  <c r="I2332" i="57" s="1"/>
  <c r="G2395" i="57"/>
  <c r="I2395" i="57" s="1"/>
  <c r="G2596" i="57"/>
  <c r="I2596" i="57" s="1"/>
  <c r="G2613" i="57"/>
  <c r="I2613" i="57" s="1"/>
  <c r="G3064" i="57"/>
  <c r="I3064" i="57" s="1"/>
  <c r="G3196" i="57"/>
  <c r="I3196" i="57" s="1"/>
  <c r="G3230" i="57"/>
  <c r="I3230" i="57" s="1"/>
  <c r="G3430" i="57"/>
  <c r="I3430" i="57" s="1"/>
  <c r="G3675" i="58"/>
  <c r="G4905" i="58"/>
  <c r="G5315" i="58"/>
  <c r="G19" i="58"/>
  <c r="I19" i="58" s="1"/>
  <c r="G35" i="58"/>
  <c r="I35" i="58" s="1"/>
  <c r="G51" i="58"/>
  <c r="I51" i="58" s="1"/>
  <c r="G66" i="58"/>
  <c r="I66" i="58" s="1"/>
  <c r="G80" i="58"/>
  <c r="I80" i="58" s="1"/>
  <c r="G136" i="58"/>
  <c r="I136" i="58" s="1"/>
  <c r="G214" i="58"/>
  <c r="I214" i="58" s="1"/>
  <c r="G229" i="58"/>
  <c r="I229" i="58" s="1"/>
  <c r="G245" i="58"/>
  <c r="I245" i="58" s="1"/>
  <c r="G288" i="58"/>
  <c r="I288" i="58" s="1"/>
  <c r="G304" i="58"/>
  <c r="I304" i="58" s="1"/>
  <c r="G319" i="58"/>
  <c r="I319" i="58" s="1"/>
  <c r="G484" i="58"/>
  <c r="I484" i="58" s="1"/>
  <c r="G500" i="58"/>
  <c r="I500" i="58" s="1"/>
  <c r="G541" i="58"/>
  <c r="I541" i="58" s="1"/>
  <c r="G569" i="58"/>
  <c r="I569" i="58" s="1"/>
  <c r="G633" i="58"/>
  <c r="I633" i="58" s="1"/>
  <c r="G649" i="58"/>
  <c r="I649" i="58" s="1"/>
  <c r="G665" i="58"/>
  <c r="I665" i="58" s="1"/>
  <c r="G680" i="58"/>
  <c r="I680" i="58" s="1"/>
  <c r="G695" i="58"/>
  <c r="I695" i="58" s="1"/>
  <c r="G710" i="58"/>
  <c r="I710" i="58" s="1"/>
  <c r="G726" i="58"/>
  <c r="I726" i="58" s="1"/>
  <c r="G740" i="58"/>
  <c r="I740" i="58" s="1"/>
  <c r="G754" i="58"/>
  <c r="I754" i="58" s="1"/>
  <c r="G767" i="58"/>
  <c r="I767" i="58" s="1"/>
  <c r="G830" i="58"/>
  <c r="I830" i="58" s="1"/>
  <c r="G844" i="58"/>
  <c r="I844" i="58" s="1"/>
  <c r="G861" i="58"/>
  <c r="I861" i="58" s="1"/>
  <c r="G965" i="58"/>
  <c r="I965" i="58" s="1"/>
  <c r="G979" i="58"/>
  <c r="I979" i="58" s="1"/>
  <c r="G1041" i="58"/>
  <c r="I1041" i="58" s="1"/>
  <c r="G1057" i="58"/>
  <c r="I1057" i="58" s="1"/>
  <c r="G1086" i="58"/>
  <c r="I1086" i="58" s="1"/>
  <c r="G1103" i="58"/>
  <c r="I1103" i="58" s="1"/>
  <c r="G1135" i="58"/>
  <c r="I1135" i="58" s="1"/>
  <c r="G1150" i="58"/>
  <c r="I1150" i="58" s="1"/>
  <c r="G1163" i="58"/>
  <c r="I1163" i="58" s="1"/>
  <c r="G1177" i="58"/>
  <c r="I1177" i="58" s="1"/>
  <c r="G1355" i="58"/>
  <c r="I1355" i="58" s="1"/>
  <c r="G1369" i="58"/>
  <c r="I1369" i="58" s="1"/>
  <c r="G1449" i="58"/>
  <c r="I1449" i="58" s="1"/>
  <c r="G1465" i="58"/>
  <c r="I1465" i="58" s="1"/>
  <c r="G1482" i="58"/>
  <c r="I1482" i="58" s="1"/>
  <c r="G1513" i="58"/>
  <c r="I1513" i="58" s="1"/>
  <c r="G1587" i="58"/>
  <c r="I1587" i="58" s="1"/>
  <c r="G1661" i="58"/>
  <c r="I1661" i="58" s="1"/>
  <c r="G1676" i="58"/>
  <c r="I1676" i="58" s="1"/>
  <c r="G1690" i="58"/>
  <c r="I1690" i="58" s="1"/>
  <c r="G1700" i="58"/>
  <c r="I1700" i="58" s="1"/>
  <c r="G1740" i="58"/>
  <c r="I1740" i="58" s="1"/>
  <c r="G1757" i="58"/>
  <c r="I1757" i="58" s="1"/>
  <c r="G1786" i="58"/>
  <c r="I1786" i="58" s="1"/>
  <c r="G1909" i="58"/>
  <c r="I1909" i="58" s="1"/>
  <c r="G1940" i="58"/>
  <c r="I1940" i="58" s="1"/>
  <c r="G1984" i="58"/>
  <c r="I1984" i="58" s="1"/>
  <c r="G1998" i="58"/>
  <c r="I1998" i="58" s="1"/>
  <c r="G2077" i="58"/>
  <c r="I2077" i="58" s="1"/>
  <c r="G2091" i="58"/>
  <c r="I2091" i="58" s="1"/>
  <c r="G2108" i="58"/>
  <c r="I2108" i="58" s="1"/>
  <c r="G2125" i="58"/>
  <c r="I2125" i="58" s="1"/>
  <c r="G2142" i="58"/>
  <c r="I2142" i="58" s="1"/>
  <c r="G2172" i="58"/>
  <c r="I2172" i="58" s="1"/>
  <c r="G2187" i="58"/>
  <c r="I2187" i="58" s="1"/>
  <c r="G2338" i="58"/>
  <c r="I2338" i="58" s="1"/>
  <c r="G2515" i="58"/>
  <c r="I2515" i="58" s="1"/>
  <c r="G2531" i="58"/>
  <c r="I2531" i="58" s="1"/>
  <c r="G2560" i="58"/>
  <c r="I2560" i="58" s="1"/>
  <c r="G2577" i="58"/>
  <c r="I2577" i="58" s="1"/>
  <c r="G2594" i="58"/>
  <c r="I2594" i="58" s="1"/>
  <c r="G2628" i="58"/>
  <c r="I2628" i="58" s="1"/>
  <c r="G2644" i="58"/>
  <c r="I2644" i="58" s="1"/>
  <c r="G2755" i="58"/>
  <c r="I2755" i="58" s="1"/>
  <c r="G2786" i="58"/>
  <c r="I2786" i="58" s="1"/>
  <c r="G2799" i="58"/>
  <c r="I2799" i="58" s="1"/>
  <c r="G2815" i="58"/>
  <c r="I2815" i="58" s="1"/>
  <c r="G2864" i="58"/>
  <c r="I2864" i="58" s="1"/>
  <c r="G2929" i="58"/>
  <c r="I2929" i="58" s="1"/>
  <c r="G2960" i="58"/>
  <c r="I2960" i="58" s="1"/>
  <c r="G2977" i="58"/>
  <c r="I2977" i="58" s="1"/>
  <c r="G3004" i="58"/>
  <c r="I3004" i="58" s="1"/>
  <c r="G3182" i="58"/>
  <c r="I3182" i="58" s="1"/>
  <c r="G3227" i="58"/>
  <c r="I3227" i="58" s="1"/>
  <c r="G3256" i="58"/>
  <c r="I3256" i="58" s="1"/>
  <c r="G3367" i="58"/>
  <c r="I3367" i="58" s="1"/>
  <c r="G3382" i="58"/>
  <c r="I3382" i="58" s="1"/>
  <c r="G3396" i="58"/>
  <c r="I3396" i="58" s="1"/>
  <c r="G3473" i="58"/>
  <c r="I3473" i="58" s="1"/>
  <c r="G3538" i="58"/>
  <c r="I3538" i="58" s="1"/>
  <c r="G3553" i="58"/>
  <c r="I3553" i="58" s="1"/>
  <c r="G3565" i="58"/>
  <c r="I3565" i="58" s="1"/>
  <c r="G3582" i="58"/>
  <c r="I3582" i="58" s="1"/>
  <c r="G3596" i="58"/>
  <c r="I3596" i="58" s="1"/>
  <c r="G3627" i="58"/>
  <c r="I3627" i="58" s="1"/>
  <c r="G3658" i="58"/>
  <c r="I3658" i="58" s="1"/>
  <c r="G3741" i="58"/>
  <c r="I3741" i="58" s="1"/>
  <c r="G3756" i="58"/>
  <c r="I3756" i="58" s="1"/>
  <c r="G3772" i="58"/>
  <c r="I3772" i="58" s="1"/>
  <c r="G3979" i="58"/>
  <c r="I3979" i="58" s="1"/>
  <c r="G4206" i="58"/>
  <c r="I4206" i="58" s="1"/>
  <c r="G4221" i="58"/>
  <c r="I4221" i="58" s="1"/>
  <c r="G4269" i="58"/>
  <c r="I4269" i="58" s="1"/>
  <c r="G4399" i="58"/>
  <c r="I4399" i="58" s="1"/>
  <c r="G4415" i="58"/>
  <c r="I4415" i="58" s="1"/>
  <c r="G4430" i="58"/>
  <c r="I4430" i="58" s="1"/>
  <c r="G4444" i="58"/>
  <c r="I4444" i="58" s="1"/>
  <c r="G4459" i="58"/>
  <c r="I4459" i="58" s="1"/>
  <c r="G4491" i="58"/>
  <c r="I4491" i="58" s="1"/>
  <c r="G4590" i="58"/>
  <c r="I4590" i="58" s="1"/>
  <c r="G4607" i="58"/>
  <c r="I4607" i="58" s="1"/>
  <c r="G4892" i="58"/>
  <c r="I4892" i="58" s="1"/>
  <c r="G4908" i="58"/>
  <c r="I4908" i="58" s="1"/>
  <c r="G4975" i="58"/>
  <c r="I4975" i="58" s="1"/>
  <c r="G4990" i="58"/>
  <c r="I4990" i="58" s="1"/>
  <c r="G5020" i="58"/>
  <c r="I5020" i="58" s="1"/>
  <c r="G5037" i="58"/>
  <c r="I5037" i="58" s="1"/>
  <c r="G5183" i="58"/>
  <c r="I5183" i="58" s="1"/>
  <c r="G5296" i="58"/>
  <c r="I5296" i="58" s="1"/>
  <c r="G23" i="57"/>
  <c r="I23" i="57" s="1"/>
  <c r="G298" i="57"/>
  <c r="I298" i="57" s="1"/>
  <c r="G315" i="57"/>
  <c r="I315" i="57" s="1"/>
  <c r="G446" i="57"/>
  <c r="I446" i="57" s="1"/>
  <c r="G495" i="57"/>
  <c r="I495" i="57" s="1"/>
  <c r="G510" i="57"/>
  <c r="I510" i="57" s="1"/>
  <c r="G542" i="57"/>
  <c r="I542" i="57" s="1"/>
  <c r="G682" i="57"/>
  <c r="I682" i="57" s="1"/>
  <c r="G1124" i="57"/>
  <c r="I1124" i="57" s="1"/>
  <c r="G1751" i="57"/>
  <c r="I1751" i="57" s="1"/>
  <c r="G1768" i="57"/>
  <c r="I1768" i="57" s="1"/>
  <c r="G1784" i="57"/>
  <c r="I1784" i="57" s="1"/>
  <c r="G1885" i="57"/>
  <c r="I1885" i="57" s="1"/>
  <c r="G1984" i="57"/>
  <c r="I1984" i="57" s="1"/>
  <c r="G2631" i="57"/>
  <c r="I2631" i="57" s="1"/>
  <c r="G3811" i="57"/>
  <c r="I3811" i="57" s="1"/>
  <c r="G3961" i="57"/>
  <c r="I3961" i="57" s="1"/>
  <c r="G3977" i="57"/>
  <c r="I3977" i="57" s="1"/>
  <c r="G4243" i="57"/>
  <c r="I4243" i="57" s="1"/>
  <c r="G5323" i="23"/>
  <c r="I5323" i="23" s="1"/>
  <c r="G1379" i="57"/>
  <c r="G2650" i="57"/>
  <c r="G4495" i="57"/>
  <c r="G559" i="58"/>
  <c r="G8" i="58"/>
  <c r="I8" i="58" s="1"/>
  <c r="G22" i="58"/>
  <c r="I22" i="58" s="1"/>
  <c r="G38" i="58"/>
  <c r="I38" i="58" s="1"/>
  <c r="G53" i="58"/>
  <c r="I53" i="58" s="1"/>
  <c r="G69" i="58"/>
  <c r="I69" i="58" s="1"/>
  <c r="G83" i="58"/>
  <c r="I83" i="58" s="1"/>
  <c r="G97" i="58"/>
  <c r="I97" i="58" s="1"/>
  <c r="G112" i="58"/>
  <c r="I112" i="58" s="1"/>
  <c r="G126" i="58"/>
  <c r="I126" i="58" s="1"/>
  <c r="G139" i="58"/>
  <c r="I139" i="58" s="1"/>
  <c r="G233" i="58"/>
  <c r="I233" i="58" s="1"/>
  <c r="G249" i="58"/>
  <c r="I249" i="58" s="1"/>
  <c r="G292" i="58"/>
  <c r="I292" i="58" s="1"/>
  <c r="G307" i="58"/>
  <c r="I307" i="58" s="1"/>
  <c r="G322" i="58"/>
  <c r="I322" i="58" s="1"/>
  <c r="G335" i="58"/>
  <c r="I335" i="58" s="1"/>
  <c r="G348" i="58"/>
  <c r="I348" i="58" s="1"/>
  <c r="G428" i="58"/>
  <c r="I428" i="58" s="1"/>
  <c r="G471" i="58"/>
  <c r="I471" i="58" s="1"/>
  <c r="G487" i="58"/>
  <c r="I487" i="58" s="1"/>
  <c r="G528" i="58"/>
  <c r="I528" i="58" s="1"/>
  <c r="G544" i="58"/>
  <c r="I544" i="58" s="1"/>
  <c r="G556" i="58"/>
  <c r="I556" i="58" s="1"/>
  <c r="G636" i="58"/>
  <c r="I636" i="58" s="1"/>
  <c r="G652" i="58"/>
  <c r="I652" i="58" s="1"/>
  <c r="G683" i="58"/>
  <c r="I683" i="58" s="1"/>
  <c r="G698" i="58"/>
  <c r="I698" i="58" s="1"/>
  <c r="G712" i="58"/>
  <c r="I712" i="58" s="1"/>
  <c r="G729" i="58"/>
  <c r="I729" i="58" s="1"/>
  <c r="G743" i="58"/>
  <c r="I743" i="58" s="1"/>
  <c r="G770" i="58"/>
  <c r="I770" i="58" s="1"/>
  <c r="G848" i="58"/>
  <c r="I848" i="58" s="1"/>
  <c r="G864" i="58"/>
  <c r="I864" i="58" s="1"/>
  <c r="G894" i="58"/>
  <c r="I894" i="58" s="1"/>
  <c r="G910" i="58"/>
  <c r="I910" i="58" s="1"/>
  <c r="G923" i="58"/>
  <c r="I923" i="58" s="1"/>
  <c r="G953" i="58"/>
  <c r="I953" i="58" s="1"/>
  <c r="G1044" i="58"/>
  <c r="I1044" i="58" s="1"/>
  <c r="G1090" i="58"/>
  <c r="I1090" i="58" s="1"/>
  <c r="G1106" i="58"/>
  <c r="I1106" i="58" s="1"/>
  <c r="G1121" i="58"/>
  <c r="I1121" i="58" s="1"/>
  <c r="G1180" i="58"/>
  <c r="I1180" i="58" s="1"/>
  <c r="G1255" i="58"/>
  <c r="I1255" i="58" s="1"/>
  <c r="G1273" i="58"/>
  <c r="I1273" i="58" s="1"/>
  <c r="G1302" i="58"/>
  <c r="I1302" i="58" s="1"/>
  <c r="G1342" i="58"/>
  <c r="I1342" i="58" s="1"/>
  <c r="G1372" i="58"/>
  <c r="I1372" i="58" s="1"/>
  <c r="G1387" i="58"/>
  <c r="I1387" i="58" s="1"/>
  <c r="G1500" i="58"/>
  <c r="I1500" i="58" s="1"/>
  <c r="G1531" i="58"/>
  <c r="I1531" i="58" s="1"/>
  <c r="G1560" i="58"/>
  <c r="I1560" i="58" s="1"/>
  <c r="G1573" i="58"/>
  <c r="I1573" i="58" s="1"/>
  <c r="G1743" i="58"/>
  <c r="I1743" i="58" s="1"/>
  <c r="G1761" i="58"/>
  <c r="I1761" i="58" s="1"/>
  <c r="G1854" i="58"/>
  <c r="I1854" i="58" s="1"/>
  <c r="G1868" i="58"/>
  <c r="I1868" i="58" s="1"/>
  <c r="G1912" i="58"/>
  <c r="I1912" i="58" s="1"/>
  <c r="G1927" i="58"/>
  <c r="I1927" i="58" s="1"/>
  <c r="G1943" i="58"/>
  <c r="I1943" i="58" s="1"/>
  <c r="G1956" i="58"/>
  <c r="I1956" i="58" s="1"/>
  <c r="G1971" i="58"/>
  <c r="I1971" i="58" s="1"/>
  <c r="G1986" i="58"/>
  <c r="I1986" i="58" s="1"/>
  <c r="G2001" i="58"/>
  <c r="I2001" i="58" s="1"/>
  <c r="G2080" i="58"/>
  <c r="I2080" i="58" s="1"/>
  <c r="G2095" i="58"/>
  <c r="I2095" i="58" s="1"/>
  <c r="G2111" i="58"/>
  <c r="I2111" i="58" s="1"/>
  <c r="G2128" i="58"/>
  <c r="I2128" i="58" s="1"/>
  <c r="G2300" i="58"/>
  <c r="I2300" i="58" s="1"/>
  <c r="G2313" i="58"/>
  <c r="I2313" i="58" s="1"/>
  <c r="G2326" i="58"/>
  <c r="I2326" i="58" s="1"/>
  <c r="G2342" i="58"/>
  <c r="I2342" i="58" s="1"/>
  <c r="G2358" i="58"/>
  <c r="I2358" i="58" s="1"/>
  <c r="G2372" i="58"/>
  <c r="I2372" i="58" s="1"/>
  <c r="G2729" i="58"/>
  <c r="I2729" i="58" s="1"/>
  <c r="G3136" i="58"/>
  <c r="I3136" i="58" s="1"/>
  <c r="G3153" i="58"/>
  <c r="I3153" i="58" s="1"/>
  <c r="G3199" i="58"/>
  <c r="I3199" i="58" s="1"/>
  <c r="G3213" i="58"/>
  <c r="I3213" i="58" s="1"/>
  <c r="G3259" i="58"/>
  <c r="I3259" i="58" s="1"/>
  <c r="G3275" i="58"/>
  <c r="I3275" i="58" s="1"/>
  <c r="G3369" i="58"/>
  <c r="I3369" i="58" s="1"/>
  <c r="G3569" i="58"/>
  <c r="I3569" i="58" s="1"/>
  <c r="G3599" i="58"/>
  <c r="I3599" i="58" s="1"/>
  <c r="G3661" i="58"/>
  <c r="I3661" i="58" s="1"/>
  <c r="G3678" i="58"/>
  <c r="I3678" i="58" s="1"/>
  <c r="G3789" i="58"/>
  <c r="I3789" i="58" s="1"/>
  <c r="G3852" i="58"/>
  <c r="I3852" i="58" s="1"/>
  <c r="G3996" i="58"/>
  <c r="I3996" i="58" s="1"/>
  <c r="G4061" i="58"/>
  <c r="I4061" i="58" s="1"/>
  <c r="G4160" i="58"/>
  <c r="I4160" i="58" s="1"/>
  <c r="G4176" i="58"/>
  <c r="I4176" i="58" s="1"/>
  <c r="G4193" i="58"/>
  <c r="I4193" i="58" s="1"/>
  <c r="G4223" i="58"/>
  <c r="I4223" i="58" s="1"/>
  <c r="G4386" i="58"/>
  <c r="I4386" i="58" s="1"/>
  <c r="G4402" i="58"/>
  <c r="I4402" i="58" s="1"/>
  <c r="G4418" i="58"/>
  <c r="I4418" i="58" s="1"/>
  <c r="G4562" i="58"/>
  <c r="I4562" i="58" s="1"/>
  <c r="G4656" i="58"/>
  <c r="I4656" i="58" s="1"/>
  <c r="G4674" i="58"/>
  <c r="I4674" i="58" s="1"/>
  <c r="G4688" i="58"/>
  <c r="I4688" i="58" s="1"/>
  <c r="G4805" i="58"/>
  <c r="I4805" i="58" s="1"/>
  <c r="G4866" i="58"/>
  <c r="I4866" i="58" s="1"/>
  <c r="G4881" i="58"/>
  <c r="I4881" i="58" s="1"/>
  <c r="G4895" i="58"/>
  <c r="I4895" i="58" s="1"/>
  <c r="G5040" i="58"/>
  <c r="I5040" i="58" s="1"/>
  <c r="G5102" i="58"/>
  <c r="I5102" i="58" s="1"/>
  <c r="G5234" i="58"/>
  <c r="I5234" i="58" s="1"/>
  <c r="G5250" i="58"/>
  <c r="I5250" i="58" s="1"/>
  <c r="G5282" i="58"/>
  <c r="I5282" i="58" s="1"/>
  <c r="G285" i="57"/>
  <c r="I285" i="57" s="1"/>
  <c r="G335" i="57"/>
  <c r="I335" i="57" s="1"/>
  <c r="G350" i="57"/>
  <c r="I350" i="57" s="1"/>
  <c r="G1524" i="57"/>
  <c r="I1524" i="57" s="1"/>
  <c r="G1674" i="57"/>
  <c r="I1674" i="57" s="1"/>
  <c r="G2203" i="57"/>
  <c r="I2203" i="57" s="1"/>
  <c r="G3197" i="57"/>
  <c r="I3197" i="57" s="1"/>
  <c r="G3214" i="57"/>
  <c r="I3214" i="57" s="1"/>
  <c r="G3231" i="57"/>
  <c r="I3231" i="57" s="1"/>
  <c r="G3582" i="57"/>
  <c r="I3582" i="57" s="1"/>
  <c r="G3781" i="57"/>
  <c r="I3781" i="57" s="1"/>
  <c r="G3798" i="57"/>
  <c r="I3798" i="57" s="1"/>
  <c r="G4064" i="57"/>
  <c r="I4064" i="57" s="1"/>
  <c r="G4080" i="57"/>
  <c r="I4080" i="57" s="1"/>
  <c r="G5325" i="23"/>
  <c r="I5325" i="23" s="1"/>
  <c r="G1379" i="58"/>
  <c r="G3265" i="58"/>
  <c r="G55" i="58"/>
  <c r="I55" i="58" s="1"/>
  <c r="G85" i="58"/>
  <c r="I85" i="58" s="1"/>
  <c r="G141" i="58"/>
  <c r="I141" i="58" s="1"/>
  <c r="G218" i="58"/>
  <c r="I218" i="58" s="1"/>
  <c r="G235" i="58"/>
  <c r="I235" i="58" s="1"/>
  <c r="G251" i="58"/>
  <c r="I251" i="58" s="1"/>
  <c r="G264" i="58"/>
  <c r="I264" i="58" s="1"/>
  <c r="G294" i="58"/>
  <c r="I294" i="58" s="1"/>
  <c r="G337" i="58"/>
  <c r="I337" i="58" s="1"/>
  <c r="G444" i="58"/>
  <c r="I444" i="58" s="1"/>
  <c r="G459" i="58"/>
  <c r="I459" i="58" s="1"/>
  <c r="G489" i="58"/>
  <c r="I489" i="58" s="1"/>
  <c r="G515" i="58"/>
  <c r="I515" i="58" s="1"/>
  <c r="G623" i="58"/>
  <c r="I623" i="58" s="1"/>
  <c r="G638" i="58"/>
  <c r="I638" i="58" s="1"/>
  <c r="G654" i="58"/>
  <c r="I654" i="58" s="1"/>
  <c r="G669" i="58"/>
  <c r="I669" i="58" s="1"/>
  <c r="G745" i="58"/>
  <c r="I745" i="58" s="1"/>
  <c r="G772" i="58"/>
  <c r="I772" i="58" s="1"/>
  <c r="G835" i="58"/>
  <c r="I835" i="58" s="1"/>
  <c r="G850" i="58"/>
  <c r="I850" i="58" s="1"/>
  <c r="G866" i="58"/>
  <c r="I866" i="58" s="1"/>
  <c r="G880" i="58"/>
  <c r="I880" i="58" s="1"/>
  <c r="G912" i="58"/>
  <c r="I912" i="58" s="1"/>
  <c r="G938" i="58"/>
  <c r="I938" i="58" s="1"/>
  <c r="G955" i="58"/>
  <c r="I955" i="58" s="1"/>
  <c r="G1046" i="58"/>
  <c r="I1046" i="58" s="1"/>
  <c r="G1061" i="58"/>
  <c r="I1061" i="58" s="1"/>
  <c r="G1076" i="58"/>
  <c r="I1076" i="58" s="1"/>
  <c r="G1092" i="58"/>
  <c r="I1092" i="58" s="1"/>
  <c r="G1108" i="58"/>
  <c r="I1108" i="58" s="1"/>
  <c r="G1243" i="58"/>
  <c r="I1243" i="58" s="1"/>
  <c r="G1258" i="58"/>
  <c r="I1258" i="58" s="1"/>
  <c r="G1275" i="58"/>
  <c r="I1275" i="58" s="1"/>
  <c r="G1288" i="58"/>
  <c r="I1288" i="58" s="1"/>
  <c r="G1304" i="58"/>
  <c r="I1304" i="58" s="1"/>
  <c r="G1330" i="58"/>
  <c r="I1330" i="58" s="1"/>
  <c r="G1389" i="58"/>
  <c r="I1389" i="58" s="1"/>
  <c r="G1502" i="58"/>
  <c r="I1502" i="58" s="1"/>
  <c r="G1546" i="58"/>
  <c r="I1546" i="58" s="1"/>
  <c r="G1562" i="58"/>
  <c r="I1562" i="58" s="1"/>
  <c r="G1591" i="58"/>
  <c r="I1591" i="58" s="1"/>
  <c r="G1745" i="58"/>
  <c r="I1745" i="58" s="1"/>
  <c r="G1763" i="58"/>
  <c r="I1763" i="58" s="1"/>
  <c r="G1870" i="58"/>
  <c r="I1870" i="58" s="1"/>
  <c r="G1914" i="58"/>
  <c r="I1914" i="58" s="1"/>
  <c r="G1929" i="58"/>
  <c r="I1929" i="58" s="1"/>
  <c r="G1958" i="58"/>
  <c r="I1958" i="58" s="1"/>
  <c r="G1973" i="58"/>
  <c r="I1973" i="58" s="1"/>
  <c r="G2003" i="58"/>
  <c r="I2003" i="58" s="1"/>
  <c r="G2192" i="58"/>
  <c r="I2192" i="58" s="1"/>
  <c r="G2207" i="58"/>
  <c r="I2207" i="58" s="1"/>
  <c r="G2271" i="58"/>
  <c r="I2271" i="58" s="1"/>
  <c r="G2286" i="58"/>
  <c r="I2286" i="58" s="1"/>
  <c r="G2344" i="58"/>
  <c r="I2344" i="58" s="1"/>
  <c r="G2360" i="58"/>
  <c r="I2360" i="58" s="1"/>
  <c r="G2520" i="58"/>
  <c r="I2520" i="58" s="1"/>
  <c r="G2536" i="58"/>
  <c r="I2536" i="58" s="1"/>
  <c r="G2616" i="58"/>
  <c r="I2616" i="58" s="1"/>
  <c r="G2715" i="58"/>
  <c r="I2715" i="58" s="1"/>
  <c r="G2731" i="58"/>
  <c r="I2731" i="58" s="1"/>
  <c r="G2743" i="58"/>
  <c r="I2743" i="58" s="1"/>
  <c r="G2820" i="58"/>
  <c r="I2820" i="58" s="1"/>
  <c r="G2837" i="58"/>
  <c r="I2837" i="58" s="1"/>
  <c r="G2853" i="58"/>
  <c r="I2853" i="58" s="1"/>
  <c r="G3138" i="58"/>
  <c r="I3138" i="58" s="1"/>
  <c r="G3170" i="58"/>
  <c r="I3170" i="58" s="1"/>
  <c r="G3185" i="58"/>
  <c r="I3185" i="58" s="1"/>
  <c r="G3201" i="58"/>
  <c r="I3201" i="58" s="1"/>
  <c r="G3215" i="58"/>
  <c r="I3215" i="58" s="1"/>
  <c r="G3245" i="58"/>
  <c r="I3245" i="58" s="1"/>
  <c r="G3261" i="58"/>
  <c r="I3261" i="58" s="1"/>
  <c r="G3355" i="58"/>
  <c r="I3355" i="58" s="1"/>
  <c r="G3371" i="58"/>
  <c r="I3371" i="58" s="1"/>
  <c r="G3387" i="58"/>
  <c r="I3387" i="58" s="1"/>
  <c r="G3417" i="58"/>
  <c r="I3417" i="58" s="1"/>
  <c r="G3571" i="58"/>
  <c r="I3571" i="58" s="1"/>
  <c r="G3586" i="58"/>
  <c r="I3586" i="58" s="1"/>
  <c r="G3663" i="58"/>
  <c r="I3663" i="58" s="1"/>
  <c r="G3680" i="58"/>
  <c r="I3680" i="58" s="1"/>
  <c r="G3777" i="58"/>
  <c r="I3777" i="58" s="1"/>
  <c r="G3791" i="58"/>
  <c r="I3791" i="58" s="1"/>
  <c r="G3808" i="58"/>
  <c r="I3808" i="58" s="1"/>
  <c r="G3823" i="58"/>
  <c r="I3823" i="58" s="1"/>
  <c r="G4047" i="58"/>
  <c r="I4047" i="58" s="1"/>
  <c r="G4063" i="58"/>
  <c r="I4063" i="58" s="1"/>
  <c r="G4078" i="58"/>
  <c r="I4078" i="58" s="1"/>
  <c r="G4241" i="58"/>
  <c r="I4241" i="58" s="1"/>
  <c r="G4289" i="58"/>
  <c r="I4289" i="58" s="1"/>
  <c r="G4596" i="58"/>
  <c r="I4596" i="58" s="1"/>
  <c r="G4658" i="58"/>
  <c r="I4658" i="58" s="1"/>
  <c r="G4706" i="58"/>
  <c r="I4706" i="58" s="1"/>
  <c r="G4822" i="58"/>
  <c r="I4822" i="58" s="1"/>
  <c r="G4852" i="58"/>
  <c r="I4852" i="58" s="1"/>
  <c r="G4868" i="58"/>
  <c r="I4868" i="58" s="1"/>
  <c r="G4995" i="58"/>
  <c r="I4995" i="58" s="1"/>
  <c r="G222" i="57"/>
  <c r="I222" i="57" s="1"/>
  <c r="G255" i="57"/>
  <c r="I255" i="57" s="1"/>
  <c r="G271" i="57"/>
  <c r="I271" i="57" s="1"/>
  <c r="G352" i="57"/>
  <c r="I352" i="57" s="1"/>
  <c r="G835" i="57"/>
  <c r="I835" i="57" s="1"/>
  <c r="G852" i="57"/>
  <c r="I852" i="57" s="1"/>
  <c r="G1048" i="57"/>
  <c r="I1048" i="57" s="1"/>
  <c r="G1296" i="57"/>
  <c r="I1296" i="57" s="1"/>
  <c r="G1329" i="57"/>
  <c r="I1329" i="57" s="1"/>
  <c r="G1345" i="57"/>
  <c r="I1345" i="57" s="1"/>
  <c r="G1361" i="57"/>
  <c r="I1361" i="57" s="1"/>
  <c r="G1592" i="57"/>
  <c r="I1592" i="57" s="1"/>
  <c r="G1660" i="57"/>
  <c r="I1660" i="57" s="1"/>
  <c r="G1857" i="57"/>
  <c r="I1857" i="57" s="1"/>
  <c r="G1989" i="57"/>
  <c r="I1989" i="57" s="1"/>
  <c r="G2849" i="57"/>
  <c r="I2849" i="57" s="1"/>
  <c r="G2933" i="57"/>
  <c r="I2933" i="57" s="1"/>
  <c r="G3034" i="57"/>
  <c r="I3034" i="57" s="1"/>
  <c r="G3383" i="57"/>
  <c r="I3383" i="57" s="1"/>
  <c r="G3399" i="57"/>
  <c r="I3399" i="57" s="1"/>
  <c r="G3683" i="57"/>
  <c r="I3683" i="57" s="1"/>
  <c r="G4085" i="57"/>
  <c r="G2404" i="58"/>
  <c r="G2855" i="58"/>
  <c r="G10" i="58"/>
  <c r="I10" i="58" s="1"/>
  <c r="G24" i="58"/>
  <c r="I24" i="58" s="1"/>
  <c r="G40" i="58"/>
  <c r="I40" i="58" s="1"/>
  <c r="G114" i="58"/>
  <c r="I114" i="58" s="1"/>
  <c r="G142" i="58"/>
  <c r="I142" i="58" s="1"/>
  <c r="G219" i="58"/>
  <c r="I219" i="58" s="1"/>
  <c r="G236" i="58"/>
  <c r="I236" i="58" s="1"/>
  <c r="G295" i="58"/>
  <c r="I295" i="58" s="1"/>
  <c r="G338" i="58"/>
  <c r="I338" i="58" s="1"/>
  <c r="G445" i="58"/>
  <c r="I445" i="58" s="1"/>
  <c r="G460" i="58"/>
  <c r="I460" i="58" s="1"/>
  <c r="G475" i="58"/>
  <c r="I475" i="58" s="1"/>
  <c r="G490" i="58"/>
  <c r="I490" i="58" s="1"/>
  <c r="G532" i="58"/>
  <c r="I532" i="58" s="1"/>
  <c r="G558" i="58"/>
  <c r="I558" i="58" s="1"/>
  <c r="G624" i="58"/>
  <c r="I624" i="58" s="1"/>
  <c r="G639" i="58"/>
  <c r="I639" i="58" s="1"/>
  <c r="G655" i="58"/>
  <c r="I655" i="58" s="1"/>
  <c r="G686" i="58"/>
  <c r="I686" i="58" s="1"/>
  <c r="G715" i="58"/>
  <c r="I715" i="58" s="1"/>
  <c r="G746" i="58"/>
  <c r="I746" i="58" s="1"/>
  <c r="G836" i="58"/>
  <c r="I836" i="58" s="1"/>
  <c r="G851" i="58"/>
  <c r="I851" i="58" s="1"/>
  <c r="G867" i="58"/>
  <c r="I867" i="58" s="1"/>
  <c r="G896" i="58"/>
  <c r="I896" i="58" s="1"/>
  <c r="G913" i="58"/>
  <c r="I913" i="58" s="1"/>
  <c r="G939" i="58"/>
  <c r="I939" i="58" s="1"/>
  <c r="G956" i="58"/>
  <c r="I956" i="58" s="1"/>
  <c r="G1033" i="58"/>
  <c r="I1033" i="58" s="1"/>
  <c r="G1047" i="58"/>
  <c r="I1047" i="58" s="1"/>
  <c r="G1062" i="58"/>
  <c r="I1062" i="58" s="1"/>
  <c r="G1077" i="58"/>
  <c r="I1077" i="58" s="1"/>
  <c r="G1093" i="58"/>
  <c r="I1093" i="58" s="1"/>
  <c r="G1109" i="58"/>
  <c r="I1109" i="58" s="1"/>
  <c r="G1141" i="58"/>
  <c r="I1141" i="58" s="1"/>
  <c r="G1155" i="58"/>
  <c r="I1155" i="58" s="1"/>
  <c r="G1244" i="58"/>
  <c r="I1244" i="58" s="1"/>
  <c r="G1331" i="58"/>
  <c r="I1331" i="58" s="1"/>
  <c r="G1345" i="58"/>
  <c r="I1345" i="58" s="1"/>
  <c r="G1360" i="58"/>
  <c r="I1360" i="58" s="1"/>
  <c r="G1455" i="58"/>
  <c r="I1455" i="58" s="1"/>
  <c r="G1488" i="58"/>
  <c r="I1488" i="58" s="1"/>
  <c r="G1503" i="58"/>
  <c r="I1503" i="58" s="1"/>
  <c r="G1519" i="58"/>
  <c r="I1519" i="58" s="1"/>
  <c r="G1547" i="58"/>
  <c r="I1547" i="58" s="1"/>
  <c r="G1563" i="58"/>
  <c r="I1563" i="58" s="1"/>
  <c r="G1576" i="58"/>
  <c r="I1576" i="58" s="1"/>
  <c r="G1592" i="58"/>
  <c r="I1592" i="58" s="1"/>
  <c r="G1667" i="58"/>
  <c r="I1667" i="58" s="1"/>
  <c r="G1681" i="58"/>
  <c r="I1681" i="58" s="1"/>
  <c r="G1706" i="58"/>
  <c r="I1706" i="58" s="1"/>
  <c r="G1720" i="58"/>
  <c r="I1720" i="58" s="1"/>
  <c r="G1872" i="58"/>
  <c r="I1872" i="58" s="1"/>
  <c r="G1974" i="58"/>
  <c r="I1974" i="58" s="1"/>
  <c r="G2131" i="58"/>
  <c r="I2131" i="58" s="1"/>
  <c r="G2193" i="58"/>
  <c r="I2193" i="58" s="1"/>
  <c r="G2208" i="58"/>
  <c r="I2208" i="58" s="1"/>
  <c r="G2303" i="58"/>
  <c r="I2303" i="58" s="1"/>
  <c r="G2316" i="58"/>
  <c r="I2316" i="58" s="1"/>
  <c r="G2329" i="58"/>
  <c r="I2329" i="58" s="1"/>
  <c r="G2391" i="58"/>
  <c r="I2391" i="58" s="1"/>
  <c r="G2408" i="58"/>
  <c r="I2408" i="58" s="1"/>
  <c r="G2600" i="58"/>
  <c r="I2600" i="58" s="1"/>
  <c r="G2617" i="58"/>
  <c r="I2617" i="58" s="1"/>
  <c r="G2634" i="58"/>
  <c r="I2634" i="58" s="1"/>
  <c r="G2716" i="58"/>
  <c r="I2716" i="58" s="1"/>
  <c r="G2733" i="58"/>
  <c r="I2733" i="58" s="1"/>
  <c r="G2744" i="58"/>
  <c r="I2744" i="58" s="1"/>
  <c r="G2761" i="58"/>
  <c r="I2761" i="58" s="1"/>
  <c r="G2804" i="58"/>
  <c r="I2804" i="58" s="1"/>
  <c r="G2821" i="58"/>
  <c r="I2821" i="58" s="1"/>
  <c r="G2838" i="58"/>
  <c r="I2838" i="58" s="1"/>
  <c r="G2854" i="58"/>
  <c r="I2854" i="58" s="1"/>
  <c r="G2919" i="58"/>
  <c r="I2919" i="58" s="1"/>
  <c r="G2934" i="58"/>
  <c r="I2934" i="58" s="1"/>
  <c r="G3010" i="58"/>
  <c r="I3010" i="58" s="1"/>
  <c r="G3026" i="58"/>
  <c r="I3026" i="58" s="1"/>
  <c r="G3042" i="58"/>
  <c r="I3042" i="58" s="1"/>
  <c r="G3057" i="58"/>
  <c r="I3057" i="58" s="1"/>
  <c r="G3139" i="58"/>
  <c r="I3139" i="58" s="1"/>
  <c r="G3402" i="58"/>
  <c r="I3402" i="58" s="1"/>
  <c r="G3418" i="58"/>
  <c r="I3418" i="58" s="1"/>
  <c r="G3433" i="58"/>
  <c r="I3433" i="58" s="1"/>
  <c r="G3448" i="58"/>
  <c r="I3448" i="58" s="1"/>
  <c r="G3478" i="58"/>
  <c r="I3478" i="58" s="1"/>
  <c r="G3544" i="58"/>
  <c r="I3544" i="58" s="1"/>
  <c r="G3650" i="58"/>
  <c r="I3650" i="58" s="1"/>
  <c r="G3664" i="58"/>
  <c r="I3664" i="58" s="1"/>
  <c r="G3747" i="58"/>
  <c r="I3747" i="58" s="1"/>
  <c r="G3763" i="58"/>
  <c r="I3763" i="58" s="1"/>
  <c r="G3886" i="58"/>
  <c r="I3886" i="58" s="1"/>
  <c r="G3968" i="58"/>
  <c r="I3968" i="58" s="1"/>
  <c r="G4032" i="58"/>
  <c r="I4032" i="58" s="1"/>
  <c r="G4048" i="58"/>
  <c r="I4048" i="58" s="1"/>
  <c r="G4064" i="58"/>
  <c r="I4064" i="58" s="1"/>
  <c r="G4823" i="58"/>
  <c r="I4823" i="58" s="1"/>
  <c r="G5090" i="58"/>
  <c r="I5090" i="58" s="1"/>
  <c r="G5220" i="58"/>
  <c r="I5220" i="58" s="1"/>
  <c r="G5237" i="58"/>
  <c r="I5237" i="58" s="1"/>
  <c r="G76" i="57"/>
  <c r="I76" i="57" s="1"/>
  <c r="G107" i="57"/>
  <c r="I107" i="57" s="1"/>
  <c r="G304" i="57"/>
  <c r="I304" i="57" s="1"/>
  <c r="G321" i="57"/>
  <c r="I321" i="57" s="1"/>
  <c r="G1066" i="57"/>
  <c r="I1066" i="57" s="1"/>
  <c r="G1180" i="57"/>
  <c r="I1180" i="57" s="1"/>
  <c r="G1297" i="57"/>
  <c r="I1297" i="57" s="1"/>
  <c r="G1447" i="57"/>
  <c r="I1447" i="57" s="1"/>
  <c r="G1480" i="57"/>
  <c r="I1480" i="57" s="1"/>
  <c r="G1542" i="57"/>
  <c r="I1542" i="57" s="1"/>
  <c r="G1560" i="57"/>
  <c r="I1560" i="57" s="1"/>
  <c r="G1710" i="57"/>
  <c r="I1710" i="57" s="1"/>
  <c r="G3334" i="57"/>
  <c r="I3334" i="57" s="1"/>
  <c r="G3667" i="57"/>
  <c r="I3667" i="57" s="1"/>
  <c r="G3850" i="57"/>
  <c r="I3850" i="57" s="1"/>
  <c r="G3884" i="57"/>
  <c r="I3884" i="57" s="1"/>
  <c r="G1178" i="57"/>
  <c r="I1178" i="57" s="1"/>
  <c r="G1245" i="57"/>
  <c r="I1245" i="57" s="1"/>
  <c r="G1309" i="57"/>
  <c r="I1309" i="57" s="1"/>
  <c r="G1326" i="57"/>
  <c r="I1326" i="57" s="1"/>
  <c r="G1473" i="57"/>
  <c r="I1473" i="57" s="1"/>
  <c r="G2094" i="57"/>
  <c r="I2094" i="57" s="1"/>
  <c r="G2110" i="57"/>
  <c r="I2110" i="57" s="1"/>
  <c r="G2127" i="57"/>
  <c r="I2127" i="57" s="1"/>
  <c r="G2176" i="57"/>
  <c r="I2176" i="57" s="1"/>
  <c r="G2191" i="57"/>
  <c r="I2191" i="57" s="1"/>
  <c r="G2208" i="57"/>
  <c r="I2208" i="57" s="1"/>
  <c r="G3857" i="57"/>
  <c r="I3857" i="57" s="1"/>
  <c r="G4487" i="57"/>
  <c r="I4487" i="57" s="1"/>
  <c r="G4504" i="57"/>
  <c r="I4504" i="57" s="1"/>
  <c r="G5023" i="57"/>
  <c r="I5023" i="57" s="1"/>
  <c r="G2371" i="58"/>
  <c r="I2371" i="58" s="1"/>
  <c r="G2387" i="58"/>
  <c r="I2387" i="58" s="1"/>
  <c r="G2403" i="58"/>
  <c r="I2403" i="58" s="1"/>
  <c r="G2558" i="58"/>
  <c r="I2558" i="58" s="1"/>
  <c r="G2575" i="58"/>
  <c r="I2575" i="58" s="1"/>
  <c r="G2590" i="58"/>
  <c r="I2590" i="58" s="1"/>
  <c r="G2606" i="58"/>
  <c r="I2606" i="58" s="1"/>
  <c r="G2624" i="58"/>
  <c r="I2624" i="58" s="1"/>
  <c r="G2640" i="58"/>
  <c r="I2640" i="58" s="1"/>
  <c r="G2656" i="58"/>
  <c r="I2656" i="58" s="1"/>
  <c r="G2722" i="58"/>
  <c r="I2722" i="58" s="1"/>
  <c r="G2781" i="58"/>
  <c r="I2781" i="58" s="1"/>
  <c r="G2794" i="58"/>
  <c r="I2794" i="58" s="1"/>
  <c r="G2809" i="58"/>
  <c r="I2809" i="58" s="1"/>
  <c r="G2827" i="58"/>
  <c r="I2827" i="58" s="1"/>
  <c r="G2843" i="58"/>
  <c r="I2843" i="58" s="1"/>
  <c r="G2922" i="58"/>
  <c r="I2922" i="58" s="1"/>
  <c r="G2950" i="58"/>
  <c r="I2950" i="58" s="1"/>
  <c r="G2983" i="58"/>
  <c r="I2983" i="58" s="1"/>
  <c r="G2994" i="58"/>
  <c r="I2994" i="58" s="1"/>
  <c r="G3135" i="58"/>
  <c r="I3135" i="58" s="1"/>
  <c r="G3195" i="58"/>
  <c r="I3195" i="58" s="1"/>
  <c r="G3209" i="58"/>
  <c r="I3209" i="58" s="1"/>
  <c r="G3239" i="58"/>
  <c r="I3239" i="58" s="1"/>
  <c r="G3271" i="58"/>
  <c r="I3271" i="58" s="1"/>
  <c r="G3349" i="58"/>
  <c r="I3349" i="58" s="1"/>
  <c r="G3378" i="58"/>
  <c r="I3378" i="58" s="1"/>
  <c r="G3463" i="58"/>
  <c r="I3463" i="58" s="1"/>
  <c r="G3618" i="58"/>
  <c r="I3618" i="58" s="1"/>
  <c r="G3649" i="58"/>
  <c r="I3649" i="58" s="1"/>
  <c r="G3662" i="58"/>
  <c r="I3662" i="58" s="1"/>
  <c r="G3679" i="58"/>
  <c r="I3679" i="58" s="1"/>
  <c r="G3744" i="58"/>
  <c r="I3744" i="58" s="1"/>
  <c r="G3760" i="58"/>
  <c r="I3760" i="58" s="1"/>
  <c r="G3835" i="58"/>
  <c r="I3835" i="58" s="1"/>
  <c r="G3850" i="58"/>
  <c r="I3850" i="58" s="1"/>
  <c r="G3963" i="58"/>
  <c r="I3963" i="58" s="1"/>
  <c r="G4156" i="58"/>
  <c r="I4156" i="58" s="1"/>
  <c r="G4172" i="58"/>
  <c r="I4172" i="58" s="1"/>
  <c r="G4235" i="58"/>
  <c r="I4235" i="58" s="1"/>
  <c r="G4482" i="58"/>
  <c r="I4482" i="58" s="1"/>
  <c r="G4499" i="58"/>
  <c r="I4499" i="58" s="1"/>
  <c r="G4689" i="58"/>
  <c r="I4689" i="58" s="1"/>
  <c r="G4787" i="58"/>
  <c r="I4787" i="58" s="1"/>
  <c r="G4831" i="58"/>
  <c r="I4831" i="58" s="1"/>
  <c r="G5018" i="58"/>
  <c r="I5018" i="58" s="1"/>
  <c r="G5304" i="58"/>
  <c r="I5304" i="58" s="1"/>
  <c r="G5320" i="58"/>
  <c r="I5320" i="58" s="1"/>
  <c r="G75" i="57"/>
  <c r="I75" i="57" s="1"/>
  <c r="G236" i="57"/>
  <c r="I236" i="57" s="1"/>
  <c r="G430" i="57"/>
  <c r="I430" i="57" s="1"/>
  <c r="G460" i="57"/>
  <c r="I460" i="57" s="1"/>
  <c r="G677" i="57"/>
  <c r="I677" i="57" s="1"/>
  <c r="G692" i="57"/>
  <c r="I692" i="57" s="1"/>
  <c r="G709" i="57"/>
  <c r="I709" i="57" s="1"/>
  <c r="G772" i="57"/>
  <c r="I772" i="57" s="1"/>
  <c r="G838" i="57"/>
  <c r="I838" i="57" s="1"/>
  <c r="G855" i="57"/>
  <c r="I855" i="57" s="1"/>
  <c r="G1098" i="57"/>
  <c r="I1098" i="57" s="1"/>
  <c r="G1179" i="57"/>
  <c r="I1179" i="57" s="1"/>
  <c r="G1310" i="57"/>
  <c r="I1310" i="57" s="1"/>
  <c r="G1375" i="57"/>
  <c r="I1375" i="57" s="1"/>
  <c r="G1443" i="57"/>
  <c r="I1443" i="57" s="1"/>
  <c r="G1688" i="57"/>
  <c r="I1688" i="57" s="1"/>
  <c r="G1749" i="57"/>
  <c r="I1749" i="57" s="1"/>
  <c r="G1766" i="57"/>
  <c r="I1766" i="57" s="1"/>
  <c r="G1798" i="57"/>
  <c r="I1798" i="57" s="1"/>
  <c r="G2095" i="57"/>
  <c r="I2095" i="57" s="1"/>
  <c r="G2111" i="57"/>
  <c r="I2111" i="57" s="1"/>
  <c r="G2145" i="57"/>
  <c r="I2145" i="57" s="1"/>
  <c r="G2177" i="57"/>
  <c r="I2177" i="57" s="1"/>
  <c r="G2340" i="57"/>
  <c r="I2340" i="57" s="1"/>
  <c r="G2356" i="57"/>
  <c r="I2356" i="57" s="1"/>
  <c r="G2538" i="57"/>
  <c r="I2538" i="57" s="1"/>
  <c r="G2555" i="57"/>
  <c r="I2555" i="57" s="1"/>
  <c r="G2572" i="57"/>
  <c r="I2572" i="57" s="1"/>
  <c r="G2605" i="57"/>
  <c r="I2605" i="57" s="1"/>
  <c r="G21" i="58"/>
  <c r="I21" i="58" s="1"/>
  <c r="G36" i="58"/>
  <c r="I36" i="58" s="1"/>
  <c r="G79" i="58"/>
  <c r="I79" i="58" s="1"/>
  <c r="G93" i="58"/>
  <c r="I93" i="58" s="1"/>
  <c r="G106" i="58"/>
  <c r="I106" i="58" s="1"/>
  <c r="G134" i="58"/>
  <c r="I134" i="58" s="1"/>
  <c r="G148" i="58"/>
  <c r="I148" i="58" s="1"/>
  <c r="G227" i="58"/>
  <c r="I227" i="58" s="1"/>
  <c r="G243" i="58"/>
  <c r="I243" i="58" s="1"/>
  <c r="G257" i="58"/>
  <c r="I257" i="58" s="1"/>
  <c r="G272" i="58"/>
  <c r="I272" i="58" s="1"/>
  <c r="G285" i="58"/>
  <c r="I285" i="58" s="1"/>
  <c r="G341" i="58"/>
  <c r="I341" i="58" s="1"/>
  <c r="G419" i="58"/>
  <c r="I419" i="58" s="1"/>
  <c r="G433" i="58"/>
  <c r="I433" i="58" s="1"/>
  <c r="G449" i="58"/>
  <c r="I449" i="58" s="1"/>
  <c r="G478" i="58"/>
  <c r="I478" i="58" s="1"/>
  <c r="G492" i="58"/>
  <c r="I492" i="58" s="1"/>
  <c r="G519" i="58"/>
  <c r="I519" i="58" s="1"/>
  <c r="G534" i="58"/>
  <c r="I534" i="58" s="1"/>
  <c r="G548" i="58"/>
  <c r="I548" i="58" s="1"/>
  <c r="G626" i="58"/>
  <c r="I626" i="58" s="1"/>
  <c r="G640" i="58"/>
  <c r="I640" i="58" s="1"/>
  <c r="G670" i="58"/>
  <c r="I670" i="58" s="1"/>
  <c r="G685" i="58"/>
  <c r="I685" i="58" s="1"/>
  <c r="G700" i="58"/>
  <c r="I700" i="58" s="1"/>
  <c r="G714" i="58"/>
  <c r="I714" i="58" s="1"/>
  <c r="G730" i="58"/>
  <c r="I730" i="58" s="1"/>
  <c r="G755" i="58"/>
  <c r="I755" i="58" s="1"/>
  <c r="G768" i="58"/>
  <c r="I768" i="58" s="1"/>
  <c r="G856" i="58"/>
  <c r="I856" i="58" s="1"/>
  <c r="G871" i="58"/>
  <c r="I871" i="58" s="1"/>
  <c r="G885" i="58"/>
  <c r="I885" i="58" s="1"/>
  <c r="G900" i="58"/>
  <c r="I900" i="58" s="1"/>
  <c r="G927" i="58"/>
  <c r="I927" i="58" s="1"/>
  <c r="G944" i="58"/>
  <c r="I944" i="58" s="1"/>
  <c r="G971" i="58"/>
  <c r="I971" i="58" s="1"/>
  <c r="G1035" i="58"/>
  <c r="I1035" i="58" s="1"/>
  <c r="G1063" i="58"/>
  <c r="I1063" i="58" s="1"/>
  <c r="G1078" i="58"/>
  <c r="I1078" i="58" s="1"/>
  <c r="G1094" i="58"/>
  <c r="I1094" i="58" s="1"/>
  <c r="G1110" i="58"/>
  <c r="I1110" i="58" s="1"/>
  <c r="G1124" i="58"/>
  <c r="I1124" i="58" s="1"/>
  <c r="G1139" i="58"/>
  <c r="I1139" i="58" s="1"/>
  <c r="G1153" i="58"/>
  <c r="I1153" i="58" s="1"/>
  <c r="G1167" i="58"/>
  <c r="I1167" i="58" s="1"/>
  <c r="G1356" i="58"/>
  <c r="I1356" i="58" s="1"/>
  <c r="G1384" i="58"/>
  <c r="I1384" i="58" s="1"/>
  <c r="G1448" i="58"/>
  <c r="I1448" i="58" s="1"/>
  <c r="G1464" i="58"/>
  <c r="I1464" i="58" s="1"/>
  <c r="G1508" i="58"/>
  <c r="I1508" i="58" s="1"/>
  <c r="G1548" i="58"/>
  <c r="I1548" i="58" s="1"/>
  <c r="G1564" i="58"/>
  <c r="I1564" i="58" s="1"/>
  <c r="G1575" i="58"/>
  <c r="I1575" i="58" s="1"/>
  <c r="G1589" i="58"/>
  <c r="I1589" i="58" s="1"/>
  <c r="G1714" i="58"/>
  <c r="I1714" i="58" s="1"/>
  <c r="G1729" i="58"/>
  <c r="I1729" i="58" s="1"/>
  <c r="G1755" i="58"/>
  <c r="I1755" i="58" s="1"/>
  <c r="G1771" i="58"/>
  <c r="I1771" i="58" s="1"/>
  <c r="G1798" i="58"/>
  <c r="I1798" i="58" s="1"/>
  <c r="G1861" i="58"/>
  <c r="I1861" i="58" s="1"/>
  <c r="G1890" i="58"/>
  <c r="I1890" i="58" s="1"/>
  <c r="G1904" i="58"/>
  <c r="I1904" i="58" s="1"/>
  <c r="G1918" i="58"/>
  <c r="I1918" i="58" s="1"/>
  <c r="G1933" i="58"/>
  <c r="I1933" i="58" s="1"/>
  <c r="G1960" i="58"/>
  <c r="I1960" i="58" s="1"/>
  <c r="G1976" i="58"/>
  <c r="I1976" i="58" s="1"/>
  <c r="G2004" i="58"/>
  <c r="I2004" i="58" s="1"/>
  <c r="G2082" i="58"/>
  <c r="I2082" i="58" s="1"/>
  <c r="G2097" i="58"/>
  <c r="I2097" i="58" s="1"/>
  <c r="G2114" i="58"/>
  <c r="I2114" i="58" s="1"/>
  <c r="G2130" i="58"/>
  <c r="I2130" i="58" s="1"/>
  <c r="G2298" i="58"/>
  <c r="I2298" i="58" s="1"/>
  <c r="G2350" i="58"/>
  <c r="I2350" i="58" s="1"/>
  <c r="G2379" i="58"/>
  <c r="I2379" i="58" s="1"/>
  <c r="G2395" i="58"/>
  <c r="I2395" i="58" s="1"/>
  <c r="G2412" i="58"/>
  <c r="I2412" i="58" s="1"/>
  <c r="G2509" i="58"/>
  <c r="I2509" i="58" s="1"/>
  <c r="G2523" i="58"/>
  <c r="I2523" i="58" s="1"/>
  <c r="G2551" i="58"/>
  <c r="I2551" i="58" s="1"/>
  <c r="G2567" i="58"/>
  <c r="I2567" i="58" s="1"/>
  <c r="G2583" i="58"/>
  <c r="I2583" i="58" s="1"/>
  <c r="G2598" i="58"/>
  <c r="I2598" i="58" s="1"/>
  <c r="G2615" i="58"/>
  <c r="I2615" i="58" s="1"/>
  <c r="G2632" i="58"/>
  <c r="I2632" i="58" s="1"/>
  <c r="G2648" i="58"/>
  <c r="I2648" i="58" s="1"/>
  <c r="G2714" i="58"/>
  <c r="I2714" i="58" s="1"/>
  <c r="G2730" i="58"/>
  <c r="I2730" i="58" s="1"/>
  <c r="G2742" i="58"/>
  <c r="I2742" i="58" s="1"/>
  <c r="G2758" i="58"/>
  <c r="I2758" i="58" s="1"/>
  <c r="G2774" i="58"/>
  <c r="I2774" i="58" s="1"/>
  <c r="G2818" i="58"/>
  <c r="I2818" i="58" s="1"/>
  <c r="G2835" i="58"/>
  <c r="I2835" i="58" s="1"/>
  <c r="G2851" i="58"/>
  <c r="I2851" i="58" s="1"/>
  <c r="G2930" i="58"/>
  <c r="I2930" i="58" s="1"/>
  <c r="G2959" i="58"/>
  <c r="I2959" i="58" s="1"/>
  <c r="G2976" i="58"/>
  <c r="I2976" i="58" s="1"/>
  <c r="G3002" i="58"/>
  <c r="I3002" i="58" s="1"/>
  <c r="G3015" i="58"/>
  <c r="I3015" i="58" s="1"/>
  <c r="G3048" i="58"/>
  <c r="I3048" i="58" s="1"/>
  <c r="G3063" i="58"/>
  <c r="I3063" i="58" s="1"/>
  <c r="G3144" i="58"/>
  <c r="I3144" i="58" s="1"/>
  <c r="G3217" i="58"/>
  <c r="I3217" i="58" s="1"/>
  <c r="G3246" i="58"/>
  <c r="I3246" i="58" s="1"/>
  <c r="G3399" i="58"/>
  <c r="I3399" i="58" s="1"/>
  <c r="G3428" i="58"/>
  <c r="I3428" i="58" s="1"/>
  <c r="G3472" i="58"/>
  <c r="I3472" i="58" s="1"/>
  <c r="G3610" i="58"/>
  <c r="I3610" i="58" s="1"/>
  <c r="G3625" i="58"/>
  <c r="I3625" i="58" s="1"/>
  <c r="G3640" i="58"/>
  <c r="I3640" i="58" s="1"/>
  <c r="G3768" i="58"/>
  <c r="I3768" i="58" s="1"/>
  <c r="G3828" i="58"/>
  <c r="I3828" i="58" s="1"/>
  <c r="G3843" i="58"/>
  <c r="I3843" i="58" s="1"/>
  <c r="G3872" i="58"/>
  <c r="I3872" i="58" s="1"/>
  <c r="G3889" i="58"/>
  <c r="I3889" i="58" s="1"/>
  <c r="G3971" i="58"/>
  <c r="I3971" i="58" s="1"/>
  <c r="G4002" i="58"/>
  <c r="I4002" i="58" s="1"/>
  <c r="G4017" i="58"/>
  <c r="I4017" i="58" s="1"/>
  <c r="G4033" i="58"/>
  <c r="I4033" i="58" s="1"/>
  <c r="G4080" i="58"/>
  <c r="I4080" i="58" s="1"/>
  <c r="G4211" i="58"/>
  <c r="I4211" i="58" s="1"/>
  <c r="G4226" i="58"/>
  <c r="I4226" i="58" s="1"/>
  <c r="G4274" i="58"/>
  <c r="I4274" i="58" s="1"/>
  <c r="G4385" i="58"/>
  <c r="I4385" i="58" s="1"/>
  <c r="G4401" i="58"/>
  <c r="I4401" i="58" s="1"/>
  <c r="G4445" i="58"/>
  <c r="I4445" i="58" s="1"/>
  <c r="G4460" i="58"/>
  <c r="I4460" i="58" s="1"/>
  <c r="G4588" i="58"/>
  <c r="I4588" i="58" s="1"/>
  <c r="G4605" i="58"/>
  <c r="I4605" i="58" s="1"/>
  <c r="G4650" i="58"/>
  <c r="I4650" i="58" s="1"/>
  <c r="G4681" i="58"/>
  <c r="I4681" i="58" s="1"/>
  <c r="G4778" i="58"/>
  <c r="I4778" i="58" s="1"/>
  <c r="G4795" i="58"/>
  <c r="I4795" i="58" s="1"/>
  <c r="G4838" i="58"/>
  <c r="I4838" i="58" s="1"/>
  <c r="G4854" i="58"/>
  <c r="I4854" i="58" s="1"/>
  <c r="G5089" i="58"/>
  <c r="I5089" i="58" s="1"/>
  <c r="G5232" i="58"/>
  <c r="I5232" i="58" s="1"/>
  <c r="G5248" i="58"/>
  <c r="I5248" i="58" s="1"/>
  <c r="G5264" i="58"/>
  <c r="I5264" i="58" s="1"/>
  <c r="G5280" i="58"/>
  <c r="I5280" i="58" s="1"/>
  <c r="G5311" i="58"/>
  <c r="I5311" i="58" s="1"/>
  <c r="G98" i="57"/>
  <c r="I98" i="57" s="1"/>
  <c r="G244" i="57"/>
  <c r="I244" i="57" s="1"/>
  <c r="G324" i="57"/>
  <c r="I324" i="57" s="1"/>
  <c r="G453" i="57"/>
  <c r="I453" i="57" s="1"/>
  <c r="G513" i="57"/>
  <c r="I513" i="57" s="1"/>
  <c r="G624" i="57"/>
  <c r="I624" i="57" s="1"/>
  <c r="G669" i="57"/>
  <c r="I669" i="57" s="1"/>
  <c r="G1043" i="57"/>
  <c r="I1043" i="57" s="1"/>
  <c r="G1106" i="57"/>
  <c r="I1106" i="57" s="1"/>
  <c r="G1138" i="57"/>
  <c r="I1138" i="57" s="1"/>
  <c r="G1466" i="57"/>
  <c r="I1466" i="57" s="1"/>
  <c r="G1513" i="57"/>
  <c r="I1513" i="57" s="1"/>
  <c r="G1529" i="57"/>
  <c r="I1529" i="57" s="1"/>
  <c r="G2316" i="57"/>
  <c r="I2316" i="57" s="1"/>
  <c r="G2381" i="57"/>
  <c r="I2381" i="57" s="1"/>
  <c r="G2413" i="57"/>
  <c r="I2413" i="57" s="1"/>
  <c r="G2547" i="57"/>
  <c r="I2547" i="57" s="1"/>
  <c r="G2597" i="57"/>
  <c r="I2597" i="57" s="1"/>
  <c r="G4005" i="58"/>
  <c r="I4005" i="58" s="1"/>
  <c r="G4020" i="58"/>
  <c r="I4020" i="58" s="1"/>
  <c r="G4036" i="58"/>
  <c r="I4036" i="58" s="1"/>
  <c r="G4052" i="58"/>
  <c r="I4052" i="58" s="1"/>
  <c r="G4068" i="58"/>
  <c r="I4068" i="58" s="1"/>
  <c r="G4245" i="58"/>
  <c r="I4245" i="58" s="1"/>
  <c r="G4493" i="58"/>
  <c r="I4493" i="58" s="1"/>
  <c r="G4684" i="58"/>
  <c r="I4684" i="58" s="1"/>
  <c r="G4841" i="58"/>
  <c r="I4841" i="58" s="1"/>
  <c r="G4873" i="58"/>
  <c r="I4873" i="58" s="1"/>
  <c r="G4999" i="58"/>
  <c r="I4999" i="58" s="1"/>
  <c r="G5014" i="58"/>
  <c r="I5014" i="58" s="1"/>
  <c r="G5046" i="58"/>
  <c r="I5046" i="58" s="1"/>
  <c r="G5060" i="58"/>
  <c r="I5060" i="58" s="1"/>
  <c r="G5105" i="58"/>
  <c r="I5105" i="58" s="1"/>
  <c r="G5203" i="58"/>
  <c r="I5203" i="58" s="1"/>
  <c r="G5218" i="58"/>
  <c r="I5218" i="58" s="1"/>
  <c r="G5235" i="58"/>
  <c r="I5235" i="58" s="1"/>
  <c r="G5251" i="58"/>
  <c r="I5251" i="58" s="1"/>
  <c r="G54" i="57"/>
  <c r="I54" i="57" s="1"/>
  <c r="G85" i="57"/>
  <c r="I85" i="57" s="1"/>
  <c r="G146" i="57"/>
  <c r="I146" i="57" s="1"/>
  <c r="G230" i="57"/>
  <c r="I230" i="57" s="1"/>
  <c r="G278" i="57"/>
  <c r="I278" i="57" s="1"/>
  <c r="G358" i="57"/>
  <c r="I358" i="57" s="1"/>
  <c r="G720" i="57"/>
  <c r="I720" i="57" s="1"/>
  <c r="G736" i="57"/>
  <c r="I736" i="57" s="1"/>
  <c r="G932" i="57"/>
  <c r="I932" i="57" s="1"/>
  <c r="G1109" i="57"/>
  <c r="I1109" i="57" s="1"/>
  <c r="G1141" i="57"/>
  <c r="I1141" i="57" s="1"/>
  <c r="G1305" i="57"/>
  <c r="I1305" i="57" s="1"/>
  <c r="G1322" i="57"/>
  <c r="I1322" i="57" s="1"/>
  <c r="G1566" i="57"/>
  <c r="I1566" i="57" s="1"/>
  <c r="G1582" i="57"/>
  <c r="I1582" i="57" s="1"/>
  <c r="G1907" i="57"/>
  <c r="I1907" i="57" s="1"/>
  <c r="G1923" i="57"/>
  <c r="I1923" i="57" s="1"/>
  <c r="G1940" i="57"/>
  <c r="I1940" i="57" s="1"/>
  <c r="G1957" i="57"/>
  <c r="I1957" i="57" s="1"/>
  <c r="G1974" i="57"/>
  <c r="I1974" i="57" s="1"/>
  <c r="G2058" i="57"/>
  <c r="I2058" i="57" s="1"/>
  <c r="G2073" i="57"/>
  <c r="I2073" i="57" s="1"/>
  <c r="G2089" i="57"/>
  <c r="I2089" i="57" s="1"/>
  <c r="G2106" i="57"/>
  <c r="I2106" i="57" s="1"/>
  <c r="G2287" i="57"/>
  <c r="I2287" i="57" s="1"/>
  <c r="G2303" i="57"/>
  <c r="I2303" i="57" s="1"/>
  <c r="G2351" i="57"/>
  <c r="I2351" i="57" s="1"/>
  <c r="G2399" i="57"/>
  <c r="I2399" i="57" s="1"/>
  <c r="G2567" i="57"/>
  <c r="I2567" i="57" s="1"/>
  <c r="G2583" i="57"/>
  <c r="I2583" i="57" s="1"/>
  <c r="G2808" i="57"/>
  <c r="I2808" i="57" s="1"/>
  <c r="G2825" i="57"/>
  <c r="I2825" i="57" s="1"/>
  <c r="G2858" i="57"/>
  <c r="I2858" i="57" s="1"/>
  <c r="G2942" i="57"/>
  <c r="I2942" i="57" s="1"/>
  <c r="G3008" i="57"/>
  <c r="I3008" i="57" s="1"/>
  <c r="G3025" i="57"/>
  <c r="I3025" i="57" s="1"/>
  <c r="G3126" i="57"/>
  <c r="I3126" i="57" s="1"/>
  <c r="G3240" i="57"/>
  <c r="I3240" i="57" s="1"/>
  <c r="G3373" i="57"/>
  <c r="I3373" i="57" s="1"/>
  <c r="G3389" i="57"/>
  <c r="I3389" i="57" s="1"/>
  <c r="G3405" i="57"/>
  <c r="I3405" i="57" s="1"/>
  <c r="G3439" i="57"/>
  <c r="I3439" i="57" s="1"/>
  <c r="G3985" i="57"/>
  <c r="I3985" i="57" s="1"/>
  <c r="G4267" i="57"/>
  <c r="I4267" i="57" s="1"/>
  <c r="G4283" i="57"/>
  <c r="I4283" i="57" s="1"/>
  <c r="G4300" i="57"/>
  <c r="I4300" i="57" s="1"/>
  <c r="G4483" i="57"/>
  <c r="I4483" i="57" s="1"/>
  <c r="G4768" i="57"/>
  <c r="I4768" i="57" s="1"/>
  <c r="G5120" i="57"/>
  <c r="I5120" i="57" s="1"/>
  <c r="G509" i="58"/>
  <c r="I509" i="58" s="1"/>
  <c r="G523" i="58"/>
  <c r="I523" i="58" s="1"/>
  <c r="G538" i="58"/>
  <c r="I538" i="58" s="1"/>
  <c r="G551" i="58"/>
  <c r="I551" i="58" s="1"/>
  <c r="G644" i="58"/>
  <c r="I644" i="58" s="1"/>
  <c r="G659" i="58"/>
  <c r="I659" i="58" s="1"/>
  <c r="G689" i="58"/>
  <c r="I689" i="58" s="1"/>
  <c r="G704" i="58"/>
  <c r="I704" i="58" s="1"/>
  <c r="G733" i="58"/>
  <c r="I733" i="58" s="1"/>
  <c r="G833" i="58"/>
  <c r="I833" i="58" s="1"/>
  <c r="G860" i="58"/>
  <c r="I860" i="58" s="1"/>
  <c r="G874" i="58"/>
  <c r="I874" i="58" s="1"/>
  <c r="G889" i="58"/>
  <c r="I889" i="58" s="1"/>
  <c r="G904" i="58"/>
  <c r="I904" i="58" s="1"/>
  <c r="G919" i="58"/>
  <c r="I919" i="58" s="1"/>
  <c r="G932" i="58"/>
  <c r="I932" i="58" s="1"/>
  <c r="G961" i="58"/>
  <c r="I961" i="58" s="1"/>
  <c r="G1052" i="58"/>
  <c r="I1052" i="58" s="1"/>
  <c r="G1068" i="58"/>
  <c r="I1068" i="58" s="1"/>
  <c r="G1098" i="58"/>
  <c r="I1098" i="58" s="1"/>
  <c r="G1115" i="58"/>
  <c r="I1115" i="58" s="1"/>
  <c r="G1143" i="58"/>
  <c r="I1143" i="58" s="1"/>
  <c r="G1259" i="58"/>
  <c r="I1259" i="58" s="1"/>
  <c r="G1276" i="58"/>
  <c r="I1276" i="58" s="1"/>
  <c r="G1305" i="58"/>
  <c r="I1305" i="58" s="1"/>
  <c r="G1344" i="58"/>
  <c r="I1344" i="58" s="1"/>
  <c r="G1359" i="58"/>
  <c r="I1359" i="58" s="1"/>
  <c r="G1388" i="58"/>
  <c r="I1388" i="58" s="1"/>
  <c r="G1452" i="58"/>
  <c r="I1452" i="58" s="1"/>
  <c r="G1468" i="58"/>
  <c r="I1468" i="58" s="1"/>
  <c r="G1512" i="58"/>
  <c r="I1512" i="58" s="1"/>
  <c r="G1537" i="58"/>
  <c r="I1537" i="58" s="1"/>
  <c r="G1552" i="58"/>
  <c r="I1552" i="58" s="1"/>
  <c r="G1593" i="58"/>
  <c r="I1593" i="58" s="1"/>
  <c r="G1702" i="58"/>
  <c r="I1702" i="58" s="1"/>
  <c r="G1742" i="58"/>
  <c r="I1742" i="58" s="1"/>
  <c r="G1759" i="58"/>
  <c r="I1759" i="58" s="1"/>
  <c r="G1865" i="58"/>
  <c r="I1865" i="58" s="1"/>
  <c r="G1880" i="58"/>
  <c r="I1880" i="58" s="1"/>
  <c r="G1894" i="58"/>
  <c r="I1894" i="58" s="1"/>
  <c r="G1922" i="58"/>
  <c r="I1922" i="58" s="1"/>
  <c r="G1964" i="58"/>
  <c r="I1964" i="58" s="1"/>
  <c r="G1980" i="58"/>
  <c r="I1980" i="58" s="1"/>
  <c r="G1992" i="58"/>
  <c r="I1992" i="58" s="1"/>
  <c r="G2058" i="58"/>
  <c r="I2058" i="58" s="1"/>
  <c r="G2070" i="58"/>
  <c r="I2070" i="58" s="1"/>
  <c r="G2085" i="58"/>
  <c r="I2085" i="58" s="1"/>
  <c r="G2101" i="58"/>
  <c r="I2101" i="58" s="1"/>
  <c r="G2118" i="58"/>
  <c r="I2118" i="58" s="1"/>
  <c r="G2134" i="58"/>
  <c r="I2134" i="58" s="1"/>
  <c r="G2149" i="58"/>
  <c r="I2149" i="58" s="1"/>
  <c r="G2164" i="58"/>
  <c r="I2164" i="58" s="1"/>
  <c r="G2194" i="58"/>
  <c r="I2194" i="58" s="1"/>
  <c r="G2209" i="58"/>
  <c r="I2209" i="58" s="1"/>
  <c r="G2272" i="58"/>
  <c r="I2272" i="58" s="1"/>
  <c r="G2287" i="58"/>
  <c r="I2287" i="58" s="1"/>
  <c r="G2302" i="58"/>
  <c r="I2302" i="58" s="1"/>
  <c r="G2315" i="58"/>
  <c r="I2315" i="58" s="1"/>
  <c r="G2383" i="58"/>
  <c r="I2383" i="58" s="1"/>
  <c r="G2399" i="58"/>
  <c r="I2399" i="58" s="1"/>
  <c r="G2528" i="58"/>
  <c r="I2528" i="58" s="1"/>
  <c r="G2554" i="58"/>
  <c r="I2554" i="58" s="1"/>
  <c r="G2571" i="58"/>
  <c r="I2571" i="58" s="1"/>
  <c r="G2602" i="58"/>
  <c r="I2602" i="58" s="1"/>
  <c r="G2619" i="58"/>
  <c r="I2619" i="58" s="1"/>
  <c r="G2636" i="58"/>
  <c r="I2636" i="58" s="1"/>
  <c r="G2652" i="58"/>
  <c r="I2652" i="58" s="1"/>
  <c r="G2718" i="58"/>
  <c r="I2718" i="58" s="1"/>
  <c r="G2777" i="58"/>
  <c r="I2777" i="58" s="1"/>
  <c r="G2805" i="58"/>
  <c r="I2805" i="58" s="1"/>
  <c r="G2822" i="58"/>
  <c r="I2822" i="58" s="1"/>
  <c r="G2839" i="58"/>
  <c r="I2839" i="58" s="1"/>
  <c r="G2933" i="58"/>
  <c r="I2933" i="58" s="1"/>
  <c r="G2963" i="58"/>
  <c r="I2963" i="58" s="1"/>
  <c r="G2979" i="58"/>
  <c r="I2979" i="58" s="1"/>
  <c r="G2990" i="58"/>
  <c r="I2990" i="58" s="1"/>
  <c r="G3006" i="58"/>
  <c r="I3006" i="58" s="1"/>
  <c r="G3020" i="58"/>
  <c r="I3020" i="58" s="1"/>
  <c r="G3067" i="58"/>
  <c r="I3067" i="58" s="1"/>
  <c r="G3148" i="58"/>
  <c r="I3148" i="58" s="1"/>
  <c r="G3178" i="58"/>
  <c r="I3178" i="58" s="1"/>
  <c r="G3192" i="58"/>
  <c r="I3192" i="58" s="1"/>
  <c r="G3267" i="58"/>
  <c r="I3267" i="58" s="1"/>
  <c r="G3332" i="58"/>
  <c r="I3332" i="58" s="1"/>
  <c r="G3344" i="58"/>
  <c r="I3344" i="58" s="1"/>
  <c r="G3460" i="58"/>
  <c r="I3460" i="58" s="1"/>
  <c r="G3541" i="58"/>
  <c r="I3541" i="58" s="1"/>
  <c r="G3629" i="58"/>
  <c r="I3629" i="58" s="1"/>
  <c r="G3644" i="58"/>
  <c r="I3644" i="58" s="1"/>
  <c r="G3740" i="58"/>
  <c r="I3740" i="58" s="1"/>
  <c r="G3755" i="58"/>
  <c r="I3755" i="58" s="1"/>
  <c r="G3771" i="58"/>
  <c r="I3771" i="58" s="1"/>
  <c r="G3784" i="58"/>
  <c r="I3784" i="58" s="1"/>
  <c r="G3801" i="58"/>
  <c r="I3801" i="58" s="1"/>
  <c r="G4152" i="58"/>
  <c r="I4152" i="58" s="1"/>
  <c r="G4168" i="58"/>
  <c r="I4168" i="58" s="1"/>
  <c r="G4185" i="58"/>
  <c r="I4185" i="58" s="1"/>
  <c r="G4231" i="58"/>
  <c r="I4231" i="58" s="1"/>
  <c r="G4246" i="58"/>
  <c r="I4246" i="58" s="1"/>
  <c r="G4292" i="58"/>
  <c r="I4292" i="58" s="1"/>
  <c r="G4390" i="58"/>
  <c r="I4390" i="58" s="1"/>
  <c r="G4405" i="58"/>
  <c r="I4405" i="58" s="1"/>
  <c r="G4421" i="58"/>
  <c r="I4421" i="58" s="1"/>
  <c r="G4575" i="58"/>
  <c r="I4575" i="58" s="1"/>
  <c r="G4592" i="58"/>
  <c r="I4592" i="58" s="1"/>
  <c r="G4609" i="58"/>
  <c r="I4609" i="58" s="1"/>
  <c r="G4623" i="58"/>
  <c r="I4623" i="58" s="1"/>
  <c r="G4670" i="58"/>
  <c r="I4670" i="58" s="1"/>
  <c r="G4858" i="58"/>
  <c r="I4858" i="58" s="1"/>
  <c r="G4970" i="58"/>
  <c r="I4970" i="58" s="1"/>
  <c r="G5000" i="58"/>
  <c r="I5000" i="58" s="1"/>
  <c r="G5031" i="58"/>
  <c r="I5031" i="58" s="1"/>
  <c r="G5048" i="58"/>
  <c r="I5048" i="58" s="1"/>
  <c r="G5061" i="58"/>
  <c r="I5061" i="58" s="1"/>
  <c r="G5076" i="58"/>
  <c r="I5076" i="58" s="1"/>
  <c r="G5174" i="58"/>
  <c r="I5174" i="58" s="1"/>
  <c r="G5187" i="58"/>
  <c r="I5187" i="58" s="1"/>
  <c r="G5204" i="58"/>
  <c r="I5204" i="58" s="1"/>
  <c r="G5219" i="58"/>
  <c r="I5219" i="58" s="1"/>
  <c r="G5253" i="58"/>
  <c r="I5253" i="58" s="1"/>
  <c r="G5267" i="58"/>
  <c r="I5267" i="58" s="1"/>
  <c r="G5284" i="58"/>
  <c r="I5284" i="58" s="1"/>
  <c r="G71" i="57"/>
  <c r="I71" i="57" s="1"/>
  <c r="G102" i="57"/>
  <c r="I102" i="57" s="1"/>
  <c r="G119" i="57"/>
  <c r="I119" i="57" s="1"/>
  <c r="G216" i="57"/>
  <c r="I216" i="57" s="1"/>
  <c r="G232" i="57"/>
  <c r="I232" i="57" s="1"/>
  <c r="G851" i="57"/>
  <c r="I851" i="57" s="1"/>
  <c r="G867" i="57"/>
  <c r="I867" i="57" s="1"/>
  <c r="G900" i="57"/>
  <c r="I900" i="57" s="1"/>
  <c r="G949" i="57"/>
  <c r="I949" i="57" s="1"/>
  <c r="G965" i="57"/>
  <c r="I965" i="57" s="1"/>
  <c r="G1714" i="57"/>
  <c r="I1714" i="57" s="1"/>
  <c r="G1744" i="57"/>
  <c r="I1744" i="57" s="1"/>
  <c r="G1762" i="57"/>
  <c r="I1762" i="57" s="1"/>
  <c r="G1778" i="57"/>
  <c r="I1778" i="57" s="1"/>
  <c r="G1862" i="57"/>
  <c r="I1862" i="57" s="1"/>
  <c r="G2288" i="57"/>
  <c r="I2288" i="57" s="1"/>
  <c r="G2304" i="57"/>
  <c r="I2304" i="57" s="1"/>
  <c r="G2385" i="57"/>
  <c r="I2385" i="57" s="1"/>
  <c r="G2551" i="57"/>
  <c r="I2551" i="57" s="1"/>
  <c r="G2568" i="57"/>
  <c r="I2568" i="57" s="1"/>
  <c r="G2584" i="57"/>
  <c r="I2584" i="57" s="1"/>
  <c r="G2746" i="57"/>
  <c r="I2746" i="57" s="1"/>
  <c r="G2762" i="57"/>
  <c r="I2762" i="57" s="1"/>
  <c r="G2777" i="57"/>
  <c r="I2777" i="57" s="1"/>
  <c r="G2809" i="57"/>
  <c r="I2809" i="57" s="1"/>
  <c r="G2859" i="57"/>
  <c r="I2859" i="57" s="1"/>
  <c r="G2926" i="57"/>
  <c r="I2926" i="57" s="1"/>
  <c r="G2943" i="57"/>
  <c r="I2943" i="57" s="1"/>
  <c r="G2976" i="57"/>
  <c r="I2976" i="57" s="1"/>
  <c r="G2992" i="57"/>
  <c r="I2992" i="57" s="1"/>
  <c r="G3009" i="57"/>
  <c r="I3009" i="57" s="1"/>
  <c r="G3357" i="57"/>
  <c r="I3357" i="57" s="1"/>
  <c r="G3558" i="57"/>
  <c r="I3558" i="57" s="1"/>
  <c r="G3575" i="57"/>
  <c r="I3575" i="57" s="1"/>
  <c r="G3639" i="57"/>
  <c r="I3639" i="57" s="1"/>
  <c r="G3986" i="57"/>
  <c r="I3986" i="57" s="1"/>
  <c r="G4154" i="57"/>
  <c r="I4154" i="57" s="1"/>
  <c r="G4385" i="57"/>
  <c r="I4385" i="57" s="1"/>
  <c r="G4402" i="57"/>
  <c r="I4402" i="57" s="1"/>
  <c r="G1670" i="57"/>
  <c r="I1670" i="57" s="1"/>
  <c r="G1729" i="57"/>
  <c r="I1729" i="57" s="1"/>
  <c r="G1878" i="57"/>
  <c r="I1878" i="57" s="1"/>
  <c r="G1894" i="57"/>
  <c r="I1894" i="57" s="1"/>
  <c r="G1910" i="57"/>
  <c r="I1910" i="57" s="1"/>
  <c r="G1925" i="57"/>
  <c r="I1925" i="57" s="1"/>
  <c r="G2142" i="57"/>
  <c r="I2142" i="57" s="1"/>
  <c r="G2206" i="57"/>
  <c r="I2206" i="57" s="1"/>
  <c r="G2272" i="57"/>
  <c r="I2272" i="57" s="1"/>
  <c r="G2289" i="57"/>
  <c r="I2289" i="57" s="1"/>
  <c r="G2305" i="57"/>
  <c r="I2305" i="57" s="1"/>
  <c r="G2810" i="57"/>
  <c r="I2810" i="57" s="1"/>
  <c r="G2828" i="57"/>
  <c r="I2828" i="57" s="1"/>
  <c r="G2843" i="57"/>
  <c r="I2843" i="57" s="1"/>
  <c r="G2927" i="57"/>
  <c r="I2927" i="57" s="1"/>
  <c r="G3059" i="57"/>
  <c r="I3059" i="57" s="1"/>
  <c r="G3880" i="58"/>
  <c r="G4700" i="58"/>
  <c r="G12" i="58"/>
  <c r="I12" i="58" s="1"/>
  <c r="G41" i="58"/>
  <c r="I41" i="58" s="1"/>
  <c r="G56" i="58"/>
  <c r="I56" i="58" s="1"/>
  <c r="G71" i="58"/>
  <c r="I71" i="58" s="1"/>
  <c r="G98" i="58"/>
  <c r="I98" i="58" s="1"/>
  <c r="G140" i="58"/>
  <c r="I140" i="58" s="1"/>
  <c r="G217" i="58"/>
  <c r="I217" i="58" s="1"/>
  <c r="G234" i="58"/>
  <c r="I234" i="58" s="1"/>
  <c r="G262" i="58"/>
  <c r="I262" i="58" s="1"/>
  <c r="G277" i="58"/>
  <c r="I277" i="58" s="1"/>
  <c r="G305" i="58"/>
  <c r="I305" i="58" s="1"/>
  <c r="G320" i="58"/>
  <c r="I320" i="58" s="1"/>
  <c r="G346" i="58"/>
  <c r="I346" i="58" s="1"/>
  <c r="G425" i="58"/>
  <c r="I425" i="58" s="1"/>
  <c r="G440" i="58"/>
  <c r="I440" i="58" s="1"/>
  <c r="G455" i="58"/>
  <c r="I455" i="58" s="1"/>
  <c r="G483" i="58"/>
  <c r="I483" i="58" s="1"/>
  <c r="G499" i="58"/>
  <c r="I499" i="58" s="1"/>
  <c r="G511" i="58"/>
  <c r="I511" i="58" s="1"/>
  <c r="G525" i="58"/>
  <c r="I525" i="58" s="1"/>
  <c r="G540" i="58"/>
  <c r="I540" i="58" s="1"/>
  <c r="G631" i="58"/>
  <c r="I631" i="58" s="1"/>
  <c r="G646" i="58"/>
  <c r="I646" i="58" s="1"/>
  <c r="G661" i="58"/>
  <c r="I661" i="58" s="1"/>
  <c r="G675" i="58"/>
  <c r="I675" i="58" s="1"/>
  <c r="G719" i="58"/>
  <c r="I719" i="58" s="1"/>
  <c r="G773" i="58"/>
  <c r="I773" i="58" s="1"/>
  <c r="G876" i="58"/>
  <c r="I876" i="58" s="1"/>
  <c r="G891" i="58"/>
  <c r="I891" i="58" s="1"/>
  <c r="G907" i="58"/>
  <c r="I907" i="58" s="1"/>
  <c r="G949" i="58"/>
  <c r="I949" i="58" s="1"/>
  <c r="G963" i="58"/>
  <c r="I963" i="58" s="1"/>
  <c r="G1054" i="58"/>
  <c r="I1054" i="58" s="1"/>
  <c r="G1070" i="58"/>
  <c r="I1070" i="58" s="1"/>
  <c r="G1083" i="58"/>
  <c r="I1083" i="58" s="1"/>
  <c r="G1100" i="58"/>
  <c r="I1100" i="58" s="1"/>
  <c r="G1146" i="58"/>
  <c r="I1146" i="58" s="1"/>
  <c r="G1158" i="58"/>
  <c r="I1158" i="58" s="1"/>
  <c r="G1171" i="58"/>
  <c r="I1171" i="58" s="1"/>
  <c r="G1246" i="58"/>
  <c r="I1246" i="58" s="1"/>
  <c r="G1261" i="58"/>
  <c r="I1261" i="58" s="1"/>
  <c r="G1278" i="58"/>
  <c r="I1278" i="58" s="1"/>
  <c r="G1290" i="58"/>
  <c r="I1290" i="58" s="1"/>
  <c r="G1307" i="58"/>
  <c r="I1307" i="58" s="1"/>
  <c r="G1332" i="58"/>
  <c r="I1332" i="58" s="1"/>
  <c r="G1346" i="58"/>
  <c r="I1346" i="58" s="1"/>
  <c r="G1361" i="58"/>
  <c r="I1361" i="58" s="1"/>
  <c r="G1374" i="58"/>
  <c r="I1374" i="58" s="1"/>
  <c r="G1454" i="58"/>
  <c r="I1454" i="58" s="1"/>
  <c r="G1470" i="58"/>
  <c r="I1470" i="58" s="1"/>
  <c r="G1497" i="58"/>
  <c r="I1497" i="58" s="1"/>
  <c r="G1539" i="58"/>
  <c r="I1539" i="58" s="1"/>
  <c r="G1554" i="58"/>
  <c r="I1554" i="58" s="1"/>
  <c r="G1665" i="58"/>
  <c r="I1665" i="58" s="1"/>
  <c r="G1775" i="58"/>
  <c r="I1775" i="58" s="1"/>
  <c r="G1853" i="58"/>
  <c r="I1853" i="58" s="1"/>
  <c r="G1867" i="58"/>
  <c r="I1867" i="58" s="1"/>
  <c r="G1882" i="58"/>
  <c r="I1882" i="58" s="1"/>
  <c r="G1896" i="58"/>
  <c r="I1896" i="58" s="1"/>
  <c r="G1924" i="58"/>
  <c r="I1924" i="58" s="1"/>
  <c r="G1938" i="58"/>
  <c r="I1938" i="58" s="1"/>
  <c r="G1950" i="58"/>
  <c r="I1950" i="58" s="1"/>
  <c r="G1967" i="58"/>
  <c r="I1967" i="58" s="1"/>
  <c r="G1982" i="58"/>
  <c r="I1982" i="58" s="1"/>
  <c r="G2060" i="58"/>
  <c r="I2060" i="58" s="1"/>
  <c r="G2087" i="58"/>
  <c r="I2087" i="58" s="1"/>
  <c r="G2103" i="58"/>
  <c r="I2103" i="58" s="1"/>
  <c r="G2120" i="58"/>
  <c r="I2120" i="58" s="1"/>
  <c r="G2137" i="58"/>
  <c r="I2137" i="58" s="1"/>
  <c r="G2151" i="58"/>
  <c r="I2151" i="58" s="1"/>
  <c r="G2166" i="58"/>
  <c r="I2166" i="58" s="1"/>
  <c r="G2196" i="58"/>
  <c r="I2196" i="58" s="1"/>
  <c r="G2274" i="58"/>
  <c r="I2274" i="58" s="1"/>
  <c r="G2317" i="58"/>
  <c r="I2317" i="58" s="1"/>
  <c r="G2385" i="58"/>
  <c r="I2385" i="58" s="1"/>
  <c r="G2401" i="58"/>
  <c r="I2401" i="58" s="1"/>
  <c r="G2514" i="58"/>
  <c r="I2514" i="58" s="1"/>
  <c r="G2544" i="58"/>
  <c r="I2544" i="58" s="1"/>
  <c r="G2556" i="58"/>
  <c r="I2556" i="58" s="1"/>
  <c r="G2573" i="58"/>
  <c r="I2573" i="58" s="1"/>
  <c r="G2604" i="58"/>
  <c r="I2604" i="58" s="1"/>
  <c r="G2622" i="58"/>
  <c r="I2622" i="58" s="1"/>
  <c r="G2638" i="58"/>
  <c r="I2638" i="58" s="1"/>
  <c r="G2654" i="58"/>
  <c r="I2654" i="58" s="1"/>
  <c r="G2720" i="58"/>
  <c r="I2720" i="58" s="1"/>
  <c r="G2747" i="58"/>
  <c r="I2747" i="58" s="1"/>
  <c r="G2779" i="58"/>
  <c r="I2779" i="58" s="1"/>
  <c r="G2791" i="58"/>
  <c r="I2791" i="58" s="1"/>
  <c r="G2807" i="58"/>
  <c r="I2807" i="58" s="1"/>
  <c r="G2824" i="58"/>
  <c r="I2824" i="58" s="1"/>
  <c r="G2841" i="58"/>
  <c r="I2841" i="58" s="1"/>
  <c r="G2857" i="58"/>
  <c r="I2857" i="58" s="1"/>
  <c r="G2920" i="58"/>
  <c r="I2920" i="58" s="1"/>
  <c r="G2948" i="58"/>
  <c r="I2948" i="58" s="1"/>
  <c r="G2965" i="58"/>
  <c r="I2965" i="58" s="1"/>
  <c r="G2981" i="58"/>
  <c r="I2981" i="58" s="1"/>
  <c r="G2992" i="58"/>
  <c r="I2992" i="58" s="1"/>
  <c r="G3069" i="58"/>
  <c r="I3069" i="58" s="1"/>
  <c r="G3150" i="58"/>
  <c r="I3150" i="58" s="1"/>
  <c r="G3181" i="58"/>
  <c r="I3181" i="58" s="1"/>
  <c r="G3207" i="58"/>
  <c r="I3207" i="58" s="1"/>
  <c r="G3223" i="58"/>
  <c r="I3223" i="58" s="1"/>
  <c r="G3252" i="58"/>
  <c r="I3252" i="58" s="1"/>
  <c r="G3269" i="58"/>
  <c r="I3269" i="58" s="1"/>
  <c r="G3376" i="58"/>
  <c r="I3376" i="58" s="1"/>
  <c r="G3405" i="58"/>
  <c r="I3405" i="58" s="1"/>
  <c r="G3419" i="58"/>
  <c r="I3419" i="58" s="1"/>
  <c r="G3447" i="58"/>
  <c r="I3447" i="58" s="1"/>
  <c r="G3477" i="58"/>
  <c r="I3477" i="58" s="1"/>
  <c r="G3570" i="58"/>
  <c r="I3570" i="58" s="1"/>
  <c r="G3677" i="58"/>
  <c r="I3677" i="58" s="1"/>
  <c r="G3742" i="58"/>
  <c r="I3742" i="58" s="1"/>
  <c r="G3758" i="58"/>
  <c r="I3758" i="58" s="1"/>
  <c r="G3786" i="58"/>
  <c r="I3786" i="58" s="1"/>
  <c r="G3803" i="58"/>
  <c r="I3803" i="58" s="1"/>
  <c r="G3818" i="58"/>
  <c r="I3818" i="58" s="1"/>
  <c r="G3977" i="58"/>
  <c r="I3977" i="58" s="1"/>
  <c r="G3991" i="58"/>
  <c r="I3991" i="58" s="1"/>
  <c r="G4008" i="58"/>
  <c r="I4008" i="58" s="1"/>
  <c r="G4087" i="58"/>
  <c r="I4087" i="58" s="1"/>
  <c r="G4187" i="58"/>
  <c r="I4187" i="58" s="1"/>
  <c r="G4201" i="58"/>
  <c r="I4201" i="58" s="1"/>
  <c r="G4217" i="58"/>
  <c r="I4217" i="58" s="1"/>
  <c r="G4248" i="58"/>
  <c r="I4248" i="58" s="1"/>
  <c r="G4264" i="58"/>
  <c r="I4264" i="58" s="1"/>
  <c r="G4375" i="58"/>
  <c r="I4375" i="58" s="1"/>
  <c r="G4392" i="58"/>
  <c r="I4392" i="58" s="1"/>
  <c r="G4480" i="58"/>
  <c r="I4480" i="58" s="1"/>
  <c r="G4595" i="58"/>
  <c r="I4595" i="58" s="1"/>
  <c r="G4611" i="58"/>
  <c r="I4611" i="58" s="1"/>
  <c r="G4655" i="58"/>
  <c r="I4655" i="58" s="1"/>
  <c r="G4687" i="58"/>
  <c r="I4687" i="58" s="1"/>
  <c r="G4702" i="58"/>
  <c r="I4702" i="58" s="1"/>
  <c r="G4768" i="58"/>
  <c r="I4768" i="58" s="1"/>
  <c r="G4985" i="58"/>
  <c r="I4985" i="58" s="1"/>
  <c r="G5033" i="58"/>
  <c r="I5033" i="58" s="1"/>
  <c r="G5108" i="58"/>
  <c r="I5108" i="58" s="1"/>
  <c r="G5189" i="58"/>
  <c r="I5189" i="58" s="1"/>
  <c r="G5206" i="58"/>
  <c r="I5206" i="58" s="1"/>
  <c r="G5221" i="58"/>
  <c r="I5221" i="58" s="1"/>
  <c r="G5238" i="58"/>
  <c r="I5238" i="58" s="1"/>
  <c r="G135" i="57"/>
  <c r="I135" i="57" s="1"/>
  <c r="G488" i="57"/>
  <c r="I488" i="57" s="1"/>
  <c r="G550" i="57"/>
  <c r="I550" i="57" s="1"/>
  <c r="G630" i="57"/>
  <c r="I630" i="57" s="1"/>
  <c r="G645" i="57"/>
  <c r="I645" i="57" s="1"/>
  <c r="G660" i="57"/>
  <c r="I660" i="57" s="1"/>
  <c r="G919" i="57"/>
  <c r="I919" i="57" s="1"/>
  <c r="G1033" i="57"/>
  <c r="I1033" i="57" s="1"/>
  <c r="G1244" i="57"/>
  <c r="I1244" i="57" s="1"/>
  <c r="G1261" i="57"/>
  <c r="I1261" i="57" s="1"/>
  <c r="G1489" i="57"/>
  <c r="I1489" i="57" s="1"/>
  <c r="G1552" i="57"/>
  <c r="I1552" i="57" s="1"/>
  <c r="G1569" i="57"/>
  <c r="I1569" i="57" s="1"/>
  <c r="G1586" i="57"/>
  <c r="I1586" i="57" s="1"/>
  <c r="G1702" i="57"/>
  <c r="I1702" i="57" s="1"/>
  <c r="G2126" i="57"/>
  <c r="I2126" i="57" s="1"/>
  <c r="G2207" i="57"/>
  <c r="I2207" i="57" s="1"/>
  <c r="G2273" i="57"/>
  <c r="I2273" i="57" s="1"/>
  <c r="G2290" i="57"/>
  <c r="I2290" i="57" s="1"/>
  <c r="G2323" i="57"/>
  <c r="I2323" i="57" s="1"/>
  <c r="G2354" i="57"/>
  <c r="I2354" i="57" s="1"/>
  <c r="G2370" i="57"/>
  <c r="I2370" i="57" s="1"/>
  <c r="G2402" i="57"/>
  <c r="I2402" i="57" s="1"/>
  <c r="G2636" i="57"/>
  <c r="I2636" i="57" s="1"/>
  <c r="G3475" i="57"/>
  <c r="I3475" i="57" s="1"/>
  <c r="G3560" i="57"/>
  <c r="I3560" i="57" s="1"/>
  <c r="G3840" i="57"/>
  <c r="I3840" i="57" s="1"/>
  <c r="G3872" i="57"/>
  <c r="I3872" i="57" s="1"/>
  <c r="G3889" i="57"/>
  <c r="I3889" i="57" s="1"/>
  <c r="G1265" i="58"/>
  <c r="I1265" i="58" s="1"/>
  <c r="G1295" i="58"/>
  <c r="I1295" i="58" s="1"/>
  <c r="G1311" i="58"/>
  <c r="I1311" i="58" s="1"/>
  <c r="G1324" i="58"/>
  <c r="I1324" i="58" s="1"/>
  <c r="G1351" i="58"/>
  <c r="I1351" i="58" s="1"/>
  <c r="G1364" i="58"/>
  <c r="I1364" i="58" s="1"/>
  <c r="G1457" i="58"/>
  <c r="I1457" i="58" s="1"/>
  <c r="G1680" i="58"/>
  <c r="I1680" i="58" s="1"/>
  <c r="G1705" i="58"/>
  <c r="I1705" i="58" s="1"/>
  <c r="G1719" i="58"/>
  <c r="I1719" i="58" s="1"/>
  <c r="G1744" i="58"/>
  <c r="I1744" i="58" s="1"/>
  <c r="G1762" i="58"/>
  <c r="I1762" i="58" s="1"/>
  <c r="G1787" i="58"/>
  <c r="I1787" i="58" s="1"/>
  <c r="G1864" i="58"/>
  <c r="I1864" i="58" s="1"/>
  <c r="G1879" i="58"/>
  <c r="I1879" i="58" s="1"/>
  <c r="G1893" i="58"/>
  <c r="I1893" i="58" s="1"/>
  <c r="G1921" i="58"/>
  <c r="I1921" i="58" s="1"/>
  <c r="G1961" i="58"/>
  <c r="I1961" i="58" s="1"/>
  <c r="G1977" i="58"/>
  <c r="I1977" i="58" s="1"/>
  <c r="G2081" i="58"/>
  <c r="I2081" i="58" s="1"/>
  <c r="G2096" i="58"/>
  <c r="I2096" i="58" s="1"/>
  <c r="G2112" i="58"/>
  <c r="I2112" i="58" s="1"/>
  <c r="G2129" i="58"/>
  <c r="I2129" i="58" s="1"/>
  <c r="G2157" i="58"/>
  <c r="I2157" i="58" s="1"/>
  <c r="G2175" i="58"/>
  <c r="I2175" i="58" s="1"/>
  <c r="G2188" i="58"/>
  <c r="I2188" i="58" s="1"/>
  <c r="G2203" i="58"/>
  <c r="I2203" i="58" s="1"/>
  <c r="G2266" i="58"/>
  <c r="I2266" i="58" s="1"/>
  <c r="G2282" i="58"/>
  <c r="I2282" i="58" s="1"/>
  <c r="G2294" i="58"/>
  <c r="I2294" i="58" s="1"/>
  <c r="G2362" i="58"/>
  <c r="I2362" i="58" s="1"/>
  <c r="G2548" i="58"/>
  <c r="I2548" i="58" s="1"/>
  <c r="G2563" i="58"/>
  <c r="I2563" i="58" s="1"/>
  <c r="G2612" i="58"/>
  <c r="I2612" i="58" s="1"/>
  <c r="G2660" i="58"/>
  <c r="I2660" i="58" s="1"/>
  <c r="G2726" i="58"/>
  <c r="I2726" i="58" s="1"/>
  <c r="G2766" i="58"/>
  <c r="I2766" i="58" s="1"/>
  <c r="G2780" i="58"/>
  <c r="I2780" i="58" s="1"/>
  <c r="G2793" i="58"/>
  <c r="I2793" i="58" s="1"/>
  <c r="G2808" i="58"/>
  <c r="I2808" i="58" s="1"/>
  <c r="G2825" i="58"/>
  <c r="I2825" i="58" s="1"/>
  <c r="G2936" i="58"/>
  <c r="I2936" i="58" s="1"/>
  <c r="G2966" i="58"/>
  <c r="I2966" i="58" s="1"/>
  <c r="G3023" i="58"/>
  <c r="I3023" i="58" s="1"/>
  <c r="G3053" i="58"/>
  <c r="I3053" i="58" s="1"/>
  <c r="G3177" i="58"/>
  <c r="I3177" i="58" s="1"/>
  <c r="G3191" i="58"/>
  <c r="I3191" i="58" s="1"/>
  <c r="G3219" i="58"/>
  <c r="I3219" i="58" s="1"/>
  <c r="G3248" i="58"/>
  <c r="I3248" i="58" s="1"/>
  <c r="G3340" i="58"/>
  <c r="I3340" i="58" s="1"/>
  <c r="G3413" i="58"/>
  <c r="I3413" i="58" s="1"/>
  <c r="G3440" i="58"/>
  <c r="I3440" i="58" s="1"/>
  <c r="G3456" i="58"/>
  <c r="I3456" i="58" s="1"/>
  <c r="G3535" i="58"/>
  <c r="I3535" i="58" s="1"/>
  <c r="G3549" i="58"/>
  <c r="I3549" i="58" s="1"/>
  <c r="G3562" i="58"/>
  <c r="I3562" i="58" s="1"/>
  <c r="G3593" i="58"/>
  <c r="I3593" i="58" s="1"/>
  <c r="G3653" i="58"/>
  <c r="I3653" i="58" s="1"/>
  <c r="G3667" i="58"/>
  <c r="I3667" i="58" s="1"/>
  <c r="G3748" i="58"/>
  <c r="I3748" i="58" s="1"/>
  <c r="G3764" i="58"/>
  <c r="I3764" i="58" s="1"/>
  <c r="G3838" i="58"/>
  <c r="I3838" i="58" s="1"/>
  <c r="G3855" i="58"/>
  <c r="I3855" i="58" s="1"/>
  <c r="G4060" i="58"/>
  <c r="I4060" i="58" s="1"/>
  <c r="G4157" i="58"/>
  <c r="I4157" i="58" s="1"/>
  <c r="G4220" i="58"/>
  <c r="I4220" i="58" s="1"/>
  <c r="G4280" i="58"/>
  <c r="I4280" i="58" s="1"/>
  <c r="G4360" i="58"/>
  <c r="I4360" i="58" s="1"/>
  <c r="G4376" i="58"/>
  <c r="I4376" i="58" s="1"/>
  <c r="G4622" i="58"/>
  <c r="I4622" i="58" s="1"/>
  <c r="G4639" i="58"/>
  <c r="I4639" i="58" s="1"/>
  <c r="G4682" i="58"/>
  <c r="I4682" i="58" s="1"/>
  <c r="G4696" i="58"/>
  <c r="I4696" i="58" s="1"/>
  <c r="G4777" i="58"/>
  <c r="I4777" i="58" s="1"/>
  <c r="G4794" i="58"/>
  <c r="I4794" i="58" s="1"/>
  <c r="G4809" i="58"/>
  <c r="I4809" i="58" s="1"/>
  <c r="G4853" i="58"/>
  <c r="I4853" i="58" s="1"/>
  <c r="G4882" i="58"/>
  <c r="I4882" i="58" s="1"/>
  <c r="G5007" i="58"/>
  <c r="I5007" i="58" s="1"/>
  <c r="G5021" i="58"/>
  <c r="I5021" i="58" s="1"/>
  <c r="G5066" i="58"/>
  <c r="I5066" i="58" s="1"/>
  <c r="G5177" i="58"/>
  <c r="I5177" i="58" s="1"/>
  <c r="G5271" i="58"/>
  <c r="I5271" i="58" s="1"/>
  <c r="G13" i="57"/>
  <c r="I13" i="57" s="1"/>
  <c r="G134" i="57"/>
  <c r="I134" i="57" s="1"/>
  <c r="G148" i="57"/>
  <c r="I148" i="57" s="1"/>
  <c r="G262" i="57"/>
  <c r="I262" i="57" s="1"/>
  <c r="G310" i="57"/>
  <c r="I310" i="57" s="1"/>
  <c r="G469" i="57"/>
  <c r="I469" i="57" s="1"/>
  <c r="G500" i="57"/>
  <c r="I500" i="57" s="1"/>
  <c r="G515" i="57"/>
  <c r="I515" i="57" s="1"/>
  <c r="G532" i="57"/>
  <c r="I532" i="57" s="1"/>
  <c r="G626" i="57"/>
  <c r="I626" i="57" s="1"/>
  <c r="G640" i="57"/>
  <c r="I640" i="57" s="1"/>
  <c r="G864" i="57"/>
  <c r="I864" i="57" s="1"/>
  <c r="G1042" i="57"/>
  <c r="I1042" i="57" s="1"/>
  <c r="G1154" i="57"/>
  <c r="I1154" i="57" s="1"/>
  <c r="G1169" i="57"/>
  <c r="I1169" i="57" s="1"/>
  <c r="G1286" i="57"/>
  <c r="I1286" i="57" s="1"/>
  <c r="G1318" i="57"/>
  <c r="I1318" i="57" s="1"/>
  <c r="G1334" i="57"/>
  <c r="I1334" i="57" s="1"/>
  <c r="G1349" i="57"/>
  <c r="I1349" i="57" s="1"/>
  <c r="G1545" i="57"/>
  <c r="I1545" i="57" s="1"/>
  <c r="G1678" i="57"/>
  <c r="I1678" i="57" s="1"/>
  <c r="G1694" i="57"/>
  <c r="I1694" i="57" s="1"/>
  <c r="G1738" i="57"/>
  <c r="I1738" i="57" s="1"/>
  <c r="G1755" i="57"/>
  <c r="I1755" i="57" s="1"/>
  <c r="G1772" i="57"/>
  <c r="I1772" i="57" s="1"/>
  <c r="G1788" i="57"/>
  <c r="I1788" i="57" s="1"/>
  <c r="G1934" i="57"/>
  <c r="I1934" i="57" s="1"/>
  <c r="G1950" i="57"/>
  <c r="I1950" i="57" s="1"/>
  <c r="G1968" i="57"/>
  <c r="I1968" i="57" s="1"/>
  <c r="G2000" i="57"/>
  <c r="I2000" i="57" s="1"/>
  <c r="G2275" i="57"/>
  <c r="I2275" i="57" s="1"/>
  <c r="G2308" i="57"/>
  <c r="I2308" i="57" s="1"/>
  <c r="G2355" i="57"/>
  <c r="I2355" i="57" s="1"/>
  <c r="G2371" i="57"/>
  <c r="I2371" i="57" s="1"/>
  <c r="G2388" i="57"/>
  <c r="I2388" i="57" s="1"/>
  <c r="G2588" i="57"/>
  <c r="I2588" i="57" s="1"/>
  <c r="G2620" i="57"/>
  <c r="I2620" i="57" s="1"/>
  <c r="G2637" i="57"/>
  <c r="I2637" i="57" s="1"/>
  <c r="G2652" i="57"/>
  <c r="I2652" i="57" s="1"/>
  <c r="G2862" i="57"/>
  <c r="I2862" i="57" s="1"/>
  <c r="G2963" i="57"/>
  <c r="I2963" i="57" s="1"/>
  <c r="G2979" i="57"/>
  <c r="I2979" i="57" s="1"/>
  <c r="G3259" i="57"/>
  <c r="I3259" i="57" s="1"/>
  <c r="G3275" i="57"/>
  <c r="I3275" i="57" s="1"/>
  <c r="G3867" i="57"/>
  <c r="I3867" i="57" s="1"/>
  <c r="G3883" i="57"/>
  <c r="I3883" i="57" s="1"/>
  <c r="G3966" i="57"/>
  <c r="I3966" i="57" s="1"/>
  <c r="G1518" i="58"/>
  <c r="I1518" i="58" s="1"/>
  <c r="G1530" i="58"/>
  <c r="I1530" i="58" s="1"/>
  <c r="G1544" i="58"/>
  <c r="I1544" i="58" s="1"/>
  <c r="G1559" i="58"/>
  <c r="I1559" i="58" s="1"/>
  <c r="G1570" i="58"/>
  <c r="I1570" i="58" s="1"/>
  <c r="G1668" i="58"/>
  <c r="I1668" i="58" s="1"/>
  <c r="G1694" i="58"/>
  <c r="I1694" i="58" s="1"/>
  <c r="G1707" i="58"/>
  <c r="I1707" i="58" s="1"/>
  <c r="G1721" i="58"/>
  <c r="I1721" i="58" s="1"/>
  <c r="G1746" i="58"/>
  <c r="I1746" i="58" s="1"/>
  <c r="G1764" i="58"/>
  <c r="I1764" i="58" s="1"/>
  <c r="G1866" i="58"/>
  <c r="I1866" i="58" s="1"/>
  <c r="G1881" i="58"/>
  <c r="I1881" i="58" s="1"/>
  <c r="G1895" i="58"/>
  <c r="I1895" i="58" s="1"/>
  <c r="G1923" i="58"/>
  <c r="I1923" i="58" s="1"/>
  <c r="G1937" i="58"/>
  <c r="I1937" i="58" s="1"/>
  <c r="G1963" i="58"/>
  <c r="I1963" i="58" s="1"/>
  <c r="G1979" i="58"/>
  <c r="I1979" i="58" s="1"/>
  <c r="G1991" i="58"/>
  <c r="I1991" i="58" s="1"/>
  <c r="G2068" i="58"/>
  <c r="I2068" i="58" s="1"/>
  <c r="G2098" i="58"/>
  <c r="I2098" i="58" s="1"/>
  <c r="G2115" i="58"/>
  <c r="I2115" i="58" s="1"/>
  <c r="G2145" i="58"/>
  <c r="I2145" i="58" s="1"/>
  <c r="G2160" i="58"/>
  <c r="I2160" i="58" s="1"/>
  <c r="G2177" i="58"/>
  <c r="I2177" i="58" s="1"/>
  <c r="G2190" i="58"/>
  <c r="I2190" i="58" s="1"/>
  <c r="G2205" i="58"/>
  <c r="I2205" i="58" s="1"/>
  <c r="G2268" i="58"/>
  <c r="I2268" i="58" s="1"/>
  <c r="G2296" i="58"/>
  <c r="I2296" i="58" s="1"/>
  <c r="G2349" i="58"/>
  <c r="I2349" i="58" s="1"/>
  <c r="G2365" i="58"/>
  <c r="I2365" i="58" s="1"/>
  <c r="G2378" i="58"/>
  <c r="I2378" i="58" s="1"/>
  <c r="G2394" i="58"/>
  <c r="I2394" i="58" s="1"/>
  <c r="G2411" i="58"/>
  <c r="I2411" i="58" s="1"/>
  <c r="G2522" i="58"/>
  <c r="I2522" i="58" s="1"/>
  <c r="G2550" i="58"/>
  <c r="I2550" i="58" s="1"/>
  <c r="G2566" i="58"/>
  <c r="I2566" i="58" s="1"/>
  <c r="G2582" i="58"/>
  <c r="I2582" i="58" s="1"/>
  <c r="G2597" i="58"/>
  <c r="I2597" i="58" s="1"/>
  <c r="G2614" i="58"/>
  <c r="I2614" i="58" s="1"/>
  <c r="G2782" i="58"/>
  <c r="I2782" i="58" s="1"/>
  <c r="G2795" i="58"/>
  <c r="I2795" i="58" s="1"/>
  <c r="G2810" i="58"/>
  <c r="I2810" i="58" s="1"/>
  <c r="G2828" i="58"/>
  <c r="I2828" i="58" s="1"/>
  <c r="G2844" i="58"/>
  <c r="I2844" i="58" s="1"/>
  <c r="G2859" i="58"/>
  <c r="I2859" i="58" s="1"/>
  <c r="G2923" i="58"/>
  <c r="I2923" i="58" s="1"/>
  <c r="G2938" i="58"/>
  <c r="I2938" i="58" s="1"/>
  <c r="G2968" i="58"/>
  <c r="I2968" i="58" s="1"/>
  <c r="G3025" i="58"/>
  <c r="I3025" i="58" s="1"/>
  <c r="G3133" i="58"/>
  <c r="I3133" i="58" s="1"/>
  <c r="G3149" i="58"/>
  <c r="I3149" i="58" s="1"/>
  <c r="G3164" i="58"/>
  <c r="I3164" i="58" s="1"/>
  <c r="G3180" i="58"/>
  <c r="I3180" i="58" s="1"/>
  <c r="G3221" i="58"/>
  <c r="I3221" i="58" s="1"/>
  <c r="G3234" i="58"/>
  <c r="I3234" i="58" s="1"/>
  <c r="G3330" i="58"/>
  <c r="I3330" i="58" s="1"/>
  <c r="G3342" i="58"/>
  <c r="I3342" i="58" s="1"/>
  <c r="G3356" i="58"/>
  <c r="I3356" i="58" s="1"/>
  <c r="G3372" i="58"/>
  <c r="I3372" i="58" s="1"/>
  <c r="G3388" i="58"/>
  <c r="I3388" i="58" s="1"/>
  <c r="G3400" i="58"/>
  <c r="I3400" i="58" s="1"/>
  <c r="G3415" i="58"/>
  <c r="I3415" i="58" s="1"/>
  <c r="G3443" i="58"/>
  <c r="I3443" i="58" s="1"/>
  <c r="G3609" i="58"/>
  <c r="I3609" i="58" s="1"/>
  <c r="G3624" i="58"/>
  <c r="I3624" i="58" s="1"/>
  <c r="G3639" i="58"/>
  <c r="I3639" i="58" s="1"/>
  <c r="G3669" i="58"/>
  <c r="I3669" i="58" s="1"/>
  <c r="G3684" i="58"/>
  <c r="I3684" i="58" s="1"/>
  <c r="G3841" i="58"/>
  <c r="I3841" i="58" s="1"/>
  <c r="G3857" i="58"/>
  <c r="I3857" i="58" s="1"/>
  <c r="G4031" i="58"/>
  <c r="I4031" i="58" s="1"/>
  <c r="G4046" i="58"/>
  <c r="I4046" i="58" s="1"/>
  <c r="G4062" i="58"/>
  <c r="I4062" i="58" s="1"/>
  <c r="G4076" i="58"/>
  <c r="I4076" i="58" s="1"/>
  <c r="G4092" i="58"/>
  <c r="I4092" i="58" s="1"/>
  <c r="G4159" i="58"/>
  <c r="I4159" i="58" s="1"/>
  <c r="G4175" i="58"/>
  <c r="I4175" i="58" s="1"/>
  <c r="G4207" i="58"/>
  <c r="I4207" i="58" s="1"/>
  <c r="G4282" i="58"/>
  <c r="I4282" i="58" s="1"/>
  <c r="G4298" i="58"/>
  <c r="I4298" i="58" s="1"/>
  <c r="G4410" i="58"/>
  <c r="I4410" i="58" s="1"/>
  <c r="G4438" i="58"/>
  <c r="I4438" i="58" s="1"/>
  <c r="G4468" i="58"/>
  <c r="I4468" i="58" s="1"/>
  <c r="G4576" i="58"/>
  <c r="I4576" i="58" s="1"/>
  <c r="G4594" i="58"/>
  <c r="I4594" i="58" s="1"/>
  <c r="G4610" i="58"/>
  <c r="I4610" i="58" s="1"/>
  <c r="G4764" i="58"/>
  <c r="I4764" i="58" s="1"/>
  <c r="G4779" i="58"/>
  <c r="I4779" i="58" s="1"/>
  <c r="G4796" i="58"/>
  <c r="I4796" i="58" s="1"/>
  <c r="G4839" i="58"/>
  <c r="I4839" i="58" s="1"/>
  <c r="G4884" i="58"/>
  <c r="I4884" i="58" s="1"/>
  <c r="G4913" i="58"/>
  <c r="I4913" i="58" s="1"/>
  <c r="G4993" i="58"/>
  <c r="I4993" i="58" s="1"/>
  <c r="G5009" i="58"/>
  <c r="I5009" i="58" s="1"/>
  <c r="G5290" i="58"/>
  <c r="I5290" i="58" s="1"/>
  <c r="G30" i="57"/>
  <c r="I30" i="57" s="1"/>
  <c r="G45" i="57"/>
  <c r="I45" i="57" s="1"/>
  <c r="G60" i="57"/>
  <c r="I60" i="57" s="1"/>
  <c r="G90" i="57"/>
  <c r="I90" i="57" s="1"/>
  <c r="G218" i="57"/>
  <c r="I218" i="57" s="1"/>
  <c r="G250" i="57"/>
  <c r="I250" i="57" s="1"/>
  <c r="G426" i="57"/>
  <c r="I426" i="57" s="1"/>
  <c r="G471" i="57"/>
  <c r="I471" i="57" s="1"/>
  <c r="G486" i="57"/>
  <c r="I486" i="57" s="1"/>
  <c r="G502" i="57"/>
  <c r="I502" i="57" s="1"/>
  <c r="G737" i="57"/>
  <c r="I737" i="57" s="1"/>
  <c r="G750" i="57"/>
  <c r="I750" i="57" s="1"/>
  <c r="G947" i="57"/>
  <c r="I947" i="57" s="1"/>
  <c r="G963" i="57"/>
  <c r="I963" i="57" s="1"/>
  <c r="G977" i="57"/>
  <c r="I977" i="57" s="1"/>
  <c r="G1060" i="57"/>
  <c r="I1060" i="57" s="1"/>
  <c r="G1320" i="57"/>
  <c r="I1320" i="57" s="1"/>
  <c r="G1547" i="57"/>
  <c r="I1547" i="57" s="1"/>
  <c r="G1740" i="57"/>
  <c r="I1740" i="57" s="1"/>
  <c r="G1757" i="57"/>
  <c r="I1757" i="57" s="1"/>
  <c r="G1774" i="57"/>
  <c r="I1774" i="57" s="1"/>
  <c r="G1858" i="57"/>
  <c r="I1858" i="57" s="1"/>
  <c r="G1889" i="57"/>
  <c r="I1889" i="57" s="1"/>
  <c r="G1903" i="57"/>
  <c r="I1903" i="57" s="1"/>
  <c r="G2100" i="57"/>
  <c r="I2100" i="57" s="1"/>
  <c r="G2117" i="57"/>
  <c r="I2117" i="57" s="1"/>
  <c r="G2164" i="57"/>
  <c r="I2164" i="57" s="1"/>
  <c r="G2180" i="57"/>
  <c r="I2180" i="57" s="1"/>
  <c r="G2342" i="57"/>
  <c r="I2342" i="57" s="1"/>
  <c r="G2948" i="57"/>
  <c r="I2948" i="57" s="1"/>
  <c r="G3245" i="57"/>
  <c r="I3245" i="57" s="1"/>
  <c r="G3261" i="57"/>
  <c r="I3261" i="57" s="1"/>
  <c r="G3343" i="57"/>
  <c r="I3343" i="57" s="1"/>
  <c r="G3376" i="57"/>
  <c r="I3376" i="57" s="1"/>
  <c r="G3542" i="57"/>
  <c r="I3542" i="57" s="1"/>
  <c r="G3559" i="57"/>
  <c r="I3559" i="57" s="1"/>
  <c r="G3593" i="57"/>
  <c r="I3593" i="57" s="1"/>
  <c r="G3608" i="57"/>
  <c r="I3608" i="57" s="1"/>
  <c r="G3854" i="57"/>
  <c r="I3854" i="57" s="1"/>
  <c r="G3885" i="57"/>
  <c r="I3885" i="57" s="1"/>
  <c r="G4169" i="57"/>
  <c r="I4169" i="57" s="1"/>
  <c r="G4186" i="57"/>
  <c r="I4186" i="57" s="1"/>
  <c r="G4202" i="57"/>
  <c r="I4202" i="57" s="1"/>
  <c r="G4482" i="57"/>
  <c r="I4482" i="57" s="1"/>
  <c r="G4767" i="57"/>
  <c r="I4767" i="57" s="1"/>
  <c r="G4850" i="57"/>
  <c r="I4850" i="57" s="1"/>
  <c r="G4867" i="57"/>
  <c r="I4867" i="57" s="1"/>
  <c r="G3988" i="58"/>
  <c r="I3988" i="58" s="1"/>
  <c r="G4003" i="58"/>
  <c r="I4003" i="58" s="1"/>
  <c r="G4018" i="58"/>
  <c r="I4018" i="58" s="1"/>
  <c r="G4065" i="58"/>
  <c r="I4065" i="58" s="1"/>
  <c r="G4095" i="58"/>
  <c r="I4095" i="58" s="1"/>
  <c r="G4178" i="58"/>
  <c r="I4178" i="58" s="1"/>
  <c r="G4194" i="58"/>
  <c r="I4194" i="58" s="1"/>
  <c r="G4224" i="58"/>
  <c r="I4224" i="58" s="1"/>
  <c r="G4255" i="58"/>
  <c r="I4255" i="58" s="1"/>
  <c r="G4365" i="58"/>
  <c r="I4365" i="58" s="1"/>
  <c r="G4381" i="58"/>
  <c r="I4381" i="58" s="1"/>
  <c r="G4396" i="58"/>
  <c r="I4396" i="58" s="1"/>
  <c r="G4580" i="58"/>
  <c r="I4580" i="58" s="1"/>
  <c r="G4613" i="58"/>
  <c r="I4613" i="58" s="1"/>
  <c r="G4627" i="58"/>
  <c r="I4627" i="58" s="1"/>
  <c r="G4643" i="58"/>
  <c r="I4643" i="58" s="1"/>
  <c r="G4783" i="58"/>
  <c r="I4783" i="58" s="1"/>
  <c r="G4800" i="58"/>
  <c r="I4800" i="58" s="1"/>
  <c r="G4828" i="58"/>
  <c r="I4828" i="58" s="1"/>
  <c r="G4857" i="58"/>
  <c r="I4857" i="58" s="1"/>
  <c r="G4872" i="58"/>
  <c r="I4872" i="58" s="1"/>
  <c r="G4886" i="58"/>
  <c r="I4886" i="58" s="1"/>
  <c r="G5027" i="58"/>
  <c r="I5027" i="58" s="1"/>
  <c r="G5245" i="58"/>
  <c r="I5245" i="58" s="1"/>
  <c r="G5261" i="58"/>
  <c r="I5261" i="58" s="1"/>
  <c r="G5308" i="58"/>
  <c r="I5308" i="58" s="1"/>
  <c r="G18" i="57"/>
  <c r="I18" i="57" s="1"/>
  <c r="G93" i="57"/>
  <c r="I93" i="57" s="1"/>
  <c r="G110" i="57"/>
  <c r="I110" i="57" s="1"/>
  <c r="G125" i="57"/>
  <c r="I125" i="57" s="1"/>
  <c r="G138" i="57"/>
  <c r="I138" i="57" s="1"/>
  <c r="G237" i="57"/>
  <c r="I237" i="57" s="1"/>
  <c r="G267" i="57"/>
  <c r="I267" i="57" s="1"/>
  <c r="G346" i="57"/>
  <c r="I346" i="57" s="1"/>
  <c r="G444" i="57"/>
  <c r="I444" i="57" s="1"/>
  <c r="G753" i="57"/>
  <c r="I753" i="57" s="1"/>
  <c r="G869" i="57"/>
  <c r="I869" i="57" s="1"/>
  <c r="G885" i="57"/>
  <c r="I885" i="57" s="1"/>
  <c r="G901" i="57"/>
  <c r="I901" i="57" s="1"/>
  <c r="G918" i="57"/>
  <c r="I918" i="57" s="1"/>
  <c r="G934" i="57"/>
  <c r="I934" i="57" s="1"/>
  <c r="G950" i="57"/>
  <c r="I950" i="57" s="1"/>
  <c r="G1047" i="57"/>
  <c r="I1047" i="57" s="1"/>
  <c r="G1126" i="57"/>
  <c r="I1126" i="57" s="1"/>
  <c r="G1159" i="57"/>
  <c r="I1159" i="57" s="1"/>
  <c r="G1242" i="57"/>
  <c r="I1242" i="57" s="1"/>
  <c r="G1259" i="57"/>
  <c r="I1259" i="57" s="1"/>
  <c r="G1275" i="57"/>
  <c r="I1275" i="57" s="1"/>
  <c r="G1470" i="57"/>
  <c r="I1470" i="57" s="1"/>
  <c r="G1487" i="57"/>
  <c r="I1487" i="57" s="1"/>
  <c r="G2070" i="57"/>
  <c r="I2070" i="57" s="1"/>
  <c r="G2086" i="57"/>
  <c r="I2086" i="57" s="1"/>
  <c r="G2103" i="57"/>
  <c r="I2103" i="57" s="1"/>
  <c r="G2120" i="57"/>
  <c r="I2120" i="57" s="1"/>
  <c r="G2152" i="57"/>
  <c r="I2152" i="57" s="1"/>
  <c r="G2345" i="57"/>
  <c r="I2345" i="57" s="1"/>
  <c r="G2377" i="57"/>
  <c r="I2377" i="57" s="1"/>
  <c r="G2409" i="57"/>
  <c r="I2409" i="57" s="1"/>
  <c r="G2509" i="57"/>
  <c r="I2509" i="57" s="1"/>
  <c r="G2542" i="57"/>
  <c r="I2542" i="57" s="1"/>
  <c r="G2559" i="57"/>
  <c r="I2559" i="57" s="1"/>
  <c r="G2576" i="57"/>
  <c r="I2576" i="57" s="1"/>
  <c r="G2785" i="57"/>
  <c r="I2785" i="57" s="1"/>
  <c r="G2984" i="57"/>
  <c r="I2984" i="57" s="1"/>
  <c r="G3001" i="57"/>
  <c r="I3001" i="57" s="1"/>
  <c r="G3017" i="57"/>
  <c r="I3017" i="57" s="1"/>
  <c r="G3151" i="57"/>
  <c r="I3151" i="57" s="1"/>
  <c r="G3198" i="57"/>
  <c r="I3198" i="57" s="1"/>
  <c r="G3215" i="57"/>
  <c r="I3215" i="57" s="1"/>
  <c r="G3248" i="57"/>
  <c r="I3248" i="57" s="1"/>
  <c r="G2285" i="58"/>
  <c r="I2285" i="58" s="1"/>
  <c r="G2299" i="58"/>
  <c r="I2299" i="58" s="1"/>
  <c r="G2311" i="58"/>
  <c r="I2311" i="58" s="1"/>
  <c r="G2364" i="58"/>
  <c r="I2364" i="58" s="1"/>
  <c r="G2376" i="58"/>
  <c r="I2376" i="58" s="1"/>
  <c r="G2392" i="58"/>
  <c r="I2392" i="58" s="1"/>
  <c r="G2409" i="58"/>
  <c r="I2409" i="58" s="1"/>
  <c r="G2518" i="58"/>
  <c r="I2518" i="58" s="1"/>
  <c r="G2534" i="58"/>
  <c r="I2534" i="58" s="1"/>
  <c r="G2572" i="58"/>
  <c r="I2572" i="58" s="1"/>
  <c r="G2633" i="58"/>
  <c r="I2633" i="58" s="1"/>
  <c r="G2649" i="58"/>
  <c r="I2649" i="58" s="1"/>
  <c r="G2739" i="58"/>
  <c r="I2739" i="58" s="1"/>
  <c r="G2750" i="58"/>
  <c r="I2750" i="58" s="1"/>
  <c r="G2764" i="58"/>
  <c r="I2764" i="58" s="1"/>
  <c r="G2803" i="58"/>
  <c r="I2803" i="58" s="1"/>
  <c r="G2834" i="58"/>
  <c r="I2834" i="58" s="1"/>
  <c r="G2850" i="58"/>
  <c r="I2850" i="58" s="1"/>
  <c r="G2865" i="58"/>
  <c r="I2865" i="58" s="1"/>
  <c r="G2928" i="58"/>
  <c r="I2928" i="58" s="1"/>
  <c r="G2941" i="58"/>
  <c r="I2941" i="58" s="1"/>
  <c r="G2954" i="58"/>
  <c r="I2954" i="58" s="1"/>
  <c r="G2969" i="58"/>
  <c r="I2969" i="58" s="1"/>
  <c r="G3009" i="58"/>
  <c r="I3009" i="58" s="1"/>
  <c r="G3024" i="58"/>
  <c r="I3024" i="58" s="1"/>
  <c r="G3054" i="58"/>
  <c r="I3054" i="58" s="1"/>
  <c r="G3068" i="58"/>
  <c r="I3068" i="58" s="1"/>
  <c r="G3131" i="58"/>
  <c r="I3131" i="58" s="1"/>
  <c r="G3162" i="58"/>
  <c r="I3162" i="58" s="1"/>
  <c r="G3176" i="58"/>
  <c r="I3176" i="58" s="1"/>
  <c r="G3189" i="58"/>
  <c r="I3189" i="58" s="1"/>
  <c r="G3203" i="58"/>
  <c r="I3203" i="58" s="1"/>
  <c r="G3216" i="58"/>
  <c r="I3216" i="58" s="1"/>
  <c r="G3335" i="58"/>
  <c r="I3335" i="58" s="1"/>
  <c r="G3362" i="58"/>
  <c r="I3362" i="58" s="1"/>
  <c r="G3377" i="58"/>
  <c r="I3377" i="58" s="1"/>
  <c r="G3403" i="58"/>
  <c r="I3403" i="58" s="1"/>
  <c r="G3442" i="58"/>
  <c r="I3442" i="58" s="1"/>
  <c r="G3468" i="58"/>
  <c r="I3468" i="58" s="1"/>
  <c r="G3602" i="58"/>
  <c r="I3602" i="58" s="1"/>
  <c r="G3616" i="58"/>
  <c r="I3616" i="58" s="1"/>
  <c r="G3645" i="58"/>
  <c r="I3645" i="58" s="1"/>
  <c r="G3659" i="58"/>
  <c r="I3659" i="58" s="1"/>
  <c r="G3797" i="58"/>
  <c r="I3797" i="58" s="1"/>
  <c r="G3811" i="58"/>
  <c r="I3811" i="58" s="1"/>
  <c r="G3842" i="58"/>
  <c r="I3842" i="58" s="1"/>
  <c r="G3952" i="58"/>
  <c r="I3952" i="58" s="1"/>
  <c r="G3983" i="58"/>
  <c r="I3983" i="58" s="1"/>
  <c r="G4155" i="58"/>
  <c r="I4155" i="58" s="1"/>
  <c r="G4171" i="58"/>
  <c r="I4171" i="58" s="1"/>
  <c r="G4202" i="58"/>
  <c r="I4202" i="58" s="1"/>
  <c r="G4275" i="58"/>
  <c r="I4275" i="58" s="1"/>
  <c r="G4366" i="58"/>
  <c r="I4366" i="58" s="1"/>
  <c r="G4382" i="58"/>
  <c r="I4382" i="58" s="1"/>
  <c r="G4455" i="58"/>
  <c r="I4455" i="58" s="1"/>
  <c r="G4497" i="58"/>
  <c r="I4497" i="58" s="1"/>
  <c r="G4608" i="58"/>
  <c r="I4608" i="58" s="1"/>
  <c r="G4636" i="58"/>
  <c r="I4636" i="58" s="1"/>
  <c r="G4665" i="58"/>
  <c r="I4665" i="58" s="1"/>
  <c r="G4679" i="58"/>
  <c r="I4679" i="58" s="1"/>
  <c r="G4709" i="58"/>
  <c r="I4709" i="58" s="1"/>
  <c r="G4891" i="58"/>
  <c r="I4891" i="58" s="1"/>
  <c r="G4907" i="58"/>
  <c r="I4907" i="58" s="1"/>
  <c r="G5013" i="58"/>
  <c r="I5013" i="58" s="1"/>
  <c r="G5116" i="58"/>
  <c r="I5116" i="58" s="1"/>
  <c r="G5197" i="58"/>
  <c r="I5197" i="58" s="1"/>
  <c r="G5213" i="58"/>
  <c r="I5213" i="58" s="1"/>
  <c r="G5275" i="58"/>
  <c r="I5275" i="58" s="1"/>
  <c r="G5291" i="58"/>
  <c r="I5291" i="58" s="1"/>
  <c r="G5305" i="58"/>
  <c r="I5305" i="58" s="1"/>
  <c r="G5321" i="58"/>
  <c r="I5321" i="58" s="1"/>
  <c r="G103" i="57"/>
  <c r="I103" i="57" s="1"/>
  <c r="G121" i="57"/>
  <c r="I121" i="57" s="1"/>
  <c r="G147" i="57"/>
  <c r="I147" i="57" s="1"/>
  <c r="G215" i="57"/>
  <c r="I215" i="57" s="1"/>
  <c r="G272" i="57"/>
  <c r="I272" i="57" s="1"/>
  <c r="G303" i="57"/>
  <c r="I303" i="57" s="1"/>
  <c r="G320" i="57"/>
  <c r="I320" i="57" s="1"/>
  <c r="G505" i="57"/>
  <c r="I505" i="57" s="1"/>
  <c r="G521" i="57"/>
  <c r="I521" i="57" s="1"/>
  <c r="G537" i="57"/>
  <c r="I537" i="57" s="1"/>
  <c r="G631" i="57"/>
  <c r="I631" i="57" s="1"/>
  <c r="G1041" i="57"/>
  <c r="I1041" i="57" s="1"/>
  <c r="G1072" i="57"/>
  <c r="I1072" i="57" s="1"/>
  <c r="G1260" i="57"/>
  <c r="I1260" i="57" s="1"/>
  <c r="G1276" i="57"/>
  <c r="I1276" i="57" s="1"/>
  <c r="G1306" i="57"/>
  <c r="I1306" i="57" s="1"/>
  <c r="G1340" i="57"/>
  <c r="I1340" i="57" s="1"/>
  <c r="G1355" i="57"/>
  <c r="I1355" i="57" s="1"/>
  <c r="G1387" i="57"/>
  <c r="I1387" i="57" s="1"/>
  <c r="G1454" i="57"/>
  <c r="I1454" i="57" s="1"/>
  <c r="G1486" i="57"/>
  <c r="I1486" i="57" s="1"/>
  <c r="G1502" i="57"/>
  <c r="I1502" i="57" s="1"/>
  <c r="G1693" i="57"/>
  <c r="I1693" i="57" s="1"/>
  <c r="G1735" i="57"/>
  <c r="I1735" i="57" s="1"/>
  <c r="G1752" i="57"/>
  <c r="I1752" i="57" s="1"/>
  <c r="G1769" i="57"/>
  <c r="I1769" i="57" s="1"/>
  <c r="G1785" i="57"/>
  <c r="I1785" i="57" s="1"/>
  <c r="G2061" i="57"/>
  <c r="I2061" i="57" s="1"/>
  <c r="G2077" i="57"/>
  <c r="I2077" i="57" s="1"/>
  <c r="G2169" i="57"/>
  <c r="I2169" i="57" s="1"/>
  <c r="G2283" i="57"/>
  <c r="I2283" i="57" s="1"/>
  <c r="G2300" i="57"/>
  <c r="I2300" i="57" s="1"/>
  <c r="G2361" i="57"/>
  <c r="I2361" i="57" s="1"/>
  <c r="G2410" i="57"/>
  <c r="I2410" i="57" s="1"/>
  <c r="G2577" i="57"/>
  <c r="I2577" i="57" s="1"/>
  <c r="G2611" i="57"/>
  <c r="I2611" i="57" s="1"/>
  <c r="G2642" i="57"/>
  <c r="I2642" i="57" s="1"/>
  <c r="G2723" i="57"/>
  <c r="I2723" i="57" s="1"/>
  <c r="G2753" i="57"/>
  <c r="I2753" i="57" s="1"/>
  <c r="G2998" i="57"/>
  <c r="I2998" i="57" s="1"/>
  <c r="G3229" i="57"/>
  <c r="I3229" i="57" s="1"/>
  <c r="G3341" i="57"/>
  <c r="I3341" i="57" s="1"/>
  <c r="G3358" i="57"/>
  <c r="I3358" i="57" s="1"/>
  <c r="G3438" i="57"/>
  <c r="I3438" i="57" s="1"/>
  <c r="G3554" i="57"/>
  <c r="I3554" i="57" s="1"/>
  <c r="G3587" i="57"/>
  <c r="I3587" i="57" s="1"/>
  <c r="G3652" i="57"/>
  <c r="I3652" i="57" s="1"/>
  <c r="G3684" i="57"/>
  <c r="I3684" i="57" s="1"/>
  <c r="G4407" i="57"/>
  <c r="I4407" i="57" s="1"/>
  <c r="G4424" i="57"/>
  <c r="I4424" i="57" s="1"/>
  <c r="G4824" i="57"/>
  <c r="I4824" i="57" s="1"/>
  <c r="G4839" i="57"/>
  <c r="I4839" i="57" s="1"/>
  <c r="G2328" i="58"/>
  <c r="I2328" i="58" s="1"/>
  <c r="G2340" i="58"/>
  <c r="I2340" i="58" s="1"/>
  <c r="G2355" i="58"/>
  <c r="I2355" i="58" s="1"/>
  <c r="G2369" i="58"/>
  <c r="I2369" i="58" s="1"/>
  <c r="G2384" i="58"/>
  <c r="I2384" i="58" s="1"/>
  <c r="G2400" i="58"/>
  <c r="I2400" i="58" s="1"/>
  <c r="G2525" i="58"/>
  <c r="I2525" i="58" s="1"/>
  <c r="G2552" i="58"/>
  <c r="I2552" i="58" s="1"/>
  <c r="G2580" i="58"/>
  <c r="I2580" i="58" s="1"/>
  <c r="G2595" i="58"/>
  <c r="I2595" i="58" s="1"/>
  <c r="G2611" i="58"/>
  <c r="I2611" i="58" s="1"/>
  <c r="G2625" i="58"/>
  <c r="I2625" i="58" s="1"/>
  <c r="G2641" i="58"/>
  <c r="I2641" i="58" s="1"/>
  <c r="G2719" i="58"/>
  <c r="I2719" i="58" s="1"/>
  <c r="G2756" i="58"/>
  <c r="I2756" i="58" s="1"/>
  <c r="G2783" i="58"/>
  <c r="I2783" i="58" s="1"/>
  <c r="G2796" i="58"/>
  <c r="I2796" i="58" s="1"/>
  <c r="G2811" i="58"/>
  <c r="I2811" i="58" s="1"/>
  <c r="G2842" i="58"/>
  <c r="I2842" i="58" s="1"/>
  <c r="G2921" i="58"/>
  <c r="I2921" i="58" s="1"/>
  <c r="G2935" i="58"/>
  <c r="I2935" i="58" s="1"/>
  <c r="G2962" i="58"/>
  <c r="I2962" i="58" s="1"/>
  <c r="G3003" i="58"/>
  <c r="I3003" i="58" s="1"/>
  <c r="G3016" i="58"/>
  <c r="I3016" i="58" s="1"/>
  <c r="G3033" i="58"/>
  <c r="I3033" i="58" s="1"/>
  <c r="G3046" i="58"/>
  <c r="I3046" i="58" s="1"/>
  <c r="G3154" i="58"/>
  <c r="I3154" i="58" s="1"/>
  <c r="G3168" i="58"/>
  <c r="I3168" i="58" s="1"/>
  <c r="G3208" i="58"/>
  <c r="I3208" i="58" s="1"/>
  <c r="G3225" i="58"/>
  <c r="I3225" i="58" s="1"/>
  <c r="G3250" i="58"/>
  <c r="I3250" i="58" s="1"/>
  <c r="G3329" i="58"/>
  <c r="I3329" i="58" s="1"/>
  <c r="G3341" i="58"/>
  <c r="I3341" i="58" s="1"/>
  <c r="G3354" i="58"/>
  <c r="I3354" i="58" s="1"/>
  <c r="G3370" i="58"/>
  <c r="I3370" i="58" s="1"/>
  <c r="G3385" i="58"/>
  <c r="I3385" i="58" s="1"/>
  <c r="G3397" i="58"/>
  <c r="I3397" i="58" s="1"/>
  <c r="G3411" i="58"/>
  <c r="I3411" i="58" s="1"/>
  <c r="G3422" i="58"/>
  <c r="I3422" i="58" s="1"/>
  <c r="G3461" i="58"/>
  <c r="I3461" i="58" s="1"/>
  <c r="G3539" i="58"/>
  <c r="I3539" i="58" s="1"/>
  <c r="G3566" i="58"/>
  <c r="I3566" i="58" s="1"/>
  <c r="G3580" i="58"/>
  <c r="I3580" i="58" s="1"/>
  <c r="G3622" i="58"/>
  <c r="I3622" i="58" s="1"/>
  <c r="G3637" i="58"/>
  <c r="I3637" i="58" s="1"/>
  <c r="G3666" i="58"/>
  <c r="I3666" i="58" s="1"/>
  <c r="G3788" i="58"/>
  <c r="I3788" i="58" s="1"/>
  <c r="G3805" i="58"/>
  <c r="I3805" i="58" s="1"/>
  <c r="G3849" i="58"/>
  <c r="I3849" i="58" s="1"/>
  <c r="G3878" i="58"/>
  <c r="I3878" i="58" s="1"/>
  <c r="G3960" i="58"/>
  <c r="I3960" i="58" s="1"/>
  <c r="G4006" i="58"/>
  <c r="I4006" i="58" s="1"/>
  <c r="G4035" i="58"/>
  <c r="I4035" i="58" s="1"/>
  <c r="G4067" i="58"/>
  <c r="I4067" i="58" s="1"/>
  <c r="G4081" i="58"/>
  <c r="I4081" i="58" s="1"/>
  <c r="G4163" i="58"/>
  <c r="I4163" i="58" s="1"/>
  <c r="G4179" i="58"/>
  <c r="I4179" i="58" s="1"/>
  <c r="G4253" i="58"/>
  <c r="I4253" i="58" s="1"/>
  <c r="G4281" i="58"/>
  <c r="I4281" i="58" s="1"/>
  <c r="G4374" i="58"/>
  <c r="I4374" i="58" s="1"/>
  <c r="G4391" i="58"/>
  <c r="I4391" i="58" s="1"/>
  <c r="G4404" i="58"/>
  <c r="I4404" i="58" s="1"/>
  <c r="G4447" i="58"/>
  <c r="I4447" i="58" s="1"/>
  <c r="G4462" i="58"/>
  <c r="I4462" i="58" s="1"/>
  <c r="G4476" i="58"/>
  <c r="I4476" i="58" s="1"/>
  <c r="G4600" i="58"/>
  <c r="I4600" i="58" s="1"/>
  <c r="G4644" i="58"/>
  <c r="I4644" i="58" s="1"/>
  <c r="G4657" i="58"/>
  <c r="I4657" i="58" s="1"/>
  <c r="G4673" i="58"/>
  <c r="I4673" i="58" s="1"/>
  <c r="G4799" i="58"/>
  <c r="I4799" i="58" s="1"/>
  <c r="G4813" i="58"/>
  <c r="I4813" i="58" s="1"/>
  <c r="G4827" i="58"/>
  <c r="I4827" i="58" s="1"/>
  <c r="G4840" i="58"/>
  <c r="I4840" i="58" s="1"/>
  <c r="G4855" i="58"/>
  <c r="I4855" i="58" s="1"/>
  <c r="G4870" i="58"/>
  <c r="I4870" i="58" s="1"/>
  <c r="G4898" i="58"/>
  <c r="I4898" i="58" s="1"/>
  <c r="G4977" i="58"/>
  <c r="I4977" i="58" s="1"/>
  <c r="G5006" i="58"/>
  <c r="I5006" i="58" s="1"/>
  <c r="G5036" i="58"/>
  <c r="I5036" i="58" s="1"/>
  <c r="G5051" i="58"/>
  <c r="I5051" i="58" s="1"/>
  <c r="G5064" i="58"/>
  <c r="I5064" i="58" s="1"/>
  <c r="G5188" i="58"/>
  <c r="I5188" i="58" s="1"/>
  <c r="G5205" i="58"/>
  <c r="I5205" i="58" s="1"/>
  <c r="G5236" i="58"/>
  <c r="I5236" i="58" s="1"/>
  <c r="G51" i="57"/>
  <c r="I51" i="57" s="1"/>
  <c r="G66" i="57"/>
  <c r="I66" i="57" s="1"/>
  <c r="G81" i="57"/>
  <c r="I81" i="57" s="1"/>
  <c r="G127" i="57"/>
  <c r="I127" i="57" s="1"/>
  <c r="G264" i="57"/>
  <c r="I264" i="57" s="1"/>
  <c r="G280" i="57"/>
  <c r="I280" i="57" s="1"/>
  <c r="G295" i="57"/>
  <c r="I295" i="57" s="1"/>
  <c r="G311" i="57"/>
  <c r="I311" i="57" s="1"/>
  <c r="G467" i="57"/>
  <c r="I467" i="57" s="1"/>
  <c r="G498" i="57"/>
  <c r="I498" i="57" s="1"/>
  <c r="G557" i="57"/>
  <c r="I557" i="57" s="1"/>
  <c r="G623" i="57"/>
  <c r="I623" i="57" s="1"/>
  <c r="G698" i="57"/>
  <c r="I698" i="57" s="1"/>
  <c r="G715" i="57"/>
  <c r="I715" i="57" s="1"/>
  <c r="G937" i="57"/>
  <c r="I937" i="57" s="1"/>
  <c r="G953" i="57"/>
  <c r="I953" i="57" s="1"/>
  <c r="G1034" i="57"/>
  <c r="I1034" i="57" s="1"/>
  <c r="G1139" i="57"/>
  <c r="I1139" i="57" s="1"/>
  <c r="G1156" i="57"/>
  <c r="I1156" i="57" s="1"/>
  <c r="G1170" i="57"/>
  <c r="I1170" i="57" s="1"/>
  <c r="G1539" i="57"/>
  <c r="I1539" i="57" s="1"/>
  <c r="G1557" i="57"/>
  <c r="I1557" i="57" s="1"/>
  <c r="G1573" i="57"/>
  <c r="I1573" i="57" s="1"/>
  <c r="G1655" i="57"/>
  <c r="I1655" i="57" s="1"/>
  <c r="G1727" i="57"/>
  <c r="I1727" i="57" s="1"/>
  <c r="G1793" i="57"/>
  <c r="I1793" i="57" s="1"/>
  <c r="G2084" i="57"/>
  <c r="I2084" i="57" s="1"/>
  <c r="G2101" i="57"/>
  <c r="I2101" i="57" s="1"/>
  <c r="G2118" i="57"/>
  <c r="I2118" i="57" s="1"/>
  <c r="G2148" i="57"/>
  <c r="I2148" i="57" s="1"/>
  <c r="G2162" i="57"/>
  <c r="I2162" i="57" s="1"/>
  <c r="G2192" i="57"/>
  <c r="I2192" i="57" s="1"/>
  <c r="G2209" i="57"/>
  <c r="I2209" i="57" s="1"/>
  <c r="G2369" i="57"/>
  <c r="I2369" i="57" s="1"/>
  <c r="G2386" i="57"/>
  <c r="I2386" i="57" s="1"/>
  <c r="G2401" i="57"/>
  <c r="I2401" i="57" s="1"/>
  <c r="G2716" i="57"/>
  <c r="I2716" i="57" s="1"/>
  <c r="G2776" i="57"/>
  <c r="I2776" i="57" s="1"/>
  <c r="G2807" i="57"/>
  <c r="I2807" i="57" s="1"/>
  <c r="G2824" i="57"/>
  <c r="I2824" i="57" s="1"/>
  <c r="G2840" i="57"/>
  <c r="I2840" i="57" s="1"/>
  <c r="G2857" i="57"/>
  <c r="I2857" i="57" s="1"/>
  <c r="G2989" i="57"/>
  <c r="I2989" i="57" s="1"/>
  <c r="G3139" i="57"/>
  <c r="I3139" i="57" s="1"/>
  <c r="G3155" i="57"/>
  <c r="I3155" i="57" s="1"/>
  <c r="G3171" i="57"/>
  <c r="I3171" i="57" s="1"/>
  <c r="G3626" i="57"/>
  <c r="I3626" i="57" s="1"/>
  <c r="G3743" i="57"/>
  <c r="I3743" i="57" s="1"/>
  <c r="G3759" i="57"/>
  <c r="I3759" i="57" s="1"/>
  <c r="G3838" i="57"/>
  <c r="I3838" i="57" s="1"/>
  <c r="G3855" i="57"/>
  <c r="I3855" i="57" s="1"/>
  <c r="G908" i="58"/>
  <c r="I908" i="58" s="1"/>
  <c r="G934" i="58"/>
  <c r="I934" i="58" s="1"/>
  <c r="G962" i="58"/>
  <c r="I962" i="58" s="1"/>
  <c r="G975" i="58"/>
  <c r="I975" i="58" s="1"/>
  <c r="G1066" i="58"/>
  <c r="I1066" i="58" s="1"/>
  <c r="G1080" i="58"/>
  <c r="I1080" i="58" s="1"/>
  <c r="G1095" i="58"/>
  <c r="I1095" i="58" s="1"/>
  <c r="G1123" i="58"/>
  <c r="I1123" i="58" s="1"/>
  <c r="G1138" i="58"/>
  <c r="I1138" i="58" s="1"/>
  <c r="G1152" i="58"/>
  <c r="I1152" i="58" s="1"/>
  <c r="G1166" i="58"/>
  <c r="I1166" i="58" s="1"/>
  <c r="G1179" i="58"/>
  <c r="I1179" i="58" s="1"/>
  <c r="G1269" i="58"/>
  <c r="I1269" i="58" s="1"/>
  <c r="G1284" i="58"/>
  <c r="I1284" i="58" s="1"/>
  <c r="G1299" i="58"/>
  <c r="I1299" i="58" s="1"/>
  <c r="G1315" i="58"/>
  <c r="I1315" i="58" s="1"/>
  <c r="G1354" i="58"/>
  <c r="I1354" i="58" s="1"/>
  <c r="G1377" i="58"/>
  <c r="I1377" i="58" s="1"/>
  <c r="G1456" i="58"/>
  <c r="I1456" i="58" s="1"/>
  <c r="G1471" i="58"/>
  <c r="I1471" i="58" s="1"/>
  <c r="G1485" i="58"/>
  <c r="I1485" i="58" s="1"/>
  <c r="G1499" i="58"/>
  <c r="I1499" i="58" s="1"/>
  <c r="G1514" i="58"/>
  <c r="I1514" i="58" s="1"/>
  <c r="G1540" i="58"/>
  <c r="I1540" i="58" s="1"/>
  <c r="G1556" i="58"/>
  <c r="I1556" i="58" s="1"/>
  <c r="G1580" i="58"/>
  <c r="I1580" i="58" s="1"/>
  <c r="G1675" i="58"/>
  <c r="I1675" i="58" s="1"/>
  <c r="G1689" i="58"/>
  <c r="I1689" i="58" s="1"/>
  <c r="G1699" i="58"/>
  <c r="I1699" i="58" s="1"/>
  <c r="G1713" i="58"/>
  <c r="I1713" i="58" s="1"/>
  <c r="G1728" i="58"/>
  <c r="I1728" i="58" s="1"/>
  <c r="G1754" i="58"/>
  <c r="I1754" i="58" s="1"/>
  <c r="G1770" i="58"/>
  <c r="I1770" i="58" s="1"/>
  <c r="G1781" i="58"/>
  <c r="I1781" i="58" s="1"/>
  <c r="G1873" i="58"/>
  <c r="I1873" i="58" s="1"/>
  <c r="G1899" i="58"/>
  <c r="I1899" i="58" s="1"/>
  <c r="G1913" i="58"/>
  <c r="I1913" i="58" s="1"/>
  <c r="G1928" i="58"/>
  <c r="I1928" i="58" s="1"/>
  <c r="G1952" i="58"/>
  <c r="I1952" i="58" s="1"/>
  <c r="G2059" i="58"/>
  <c r="I2059" i="58" s="1"/>
  <c r="G2084" i="58"/>
  <c r="I2084" i="58" s="1"/>
  <c r="G2100" i="58"/>
  <c r="I2100" i="58" s="1"/>
  <c r="G2117" i="58"/>
  <c r="I2117" i="58" s="1"/>
  <c r="G2146" i="58"/>
  <c r="I2146" i="58" s="1"/>
  <c r="G2161" i="58"/>
  <c r="I2161" i="58" s="1"/>
  <c r="G2189" i="58"/>
  <c r="I2189" i="58" s="1"/>
  <c r="G2204" i="58"/>
  <c r="I2204" i="58" s="1"/>
  <c r="G2267" i="58"/>
  <c r="I2267" i="58" s="1"/>
  <c r="G2295" i="58"/>
  <c r="I2295" i="58" s="1"/>
  <c r="G2332" i="58"/>
  <c r="I2332" i="58" s="1"/>
  <c r="G2345" i="58"/>
  <c r="I2345" i="58" s="1"/>
  <c r="G2359" i="58"/>
  <c r="I2359" i="58" s="1"/>
  <c r="G2388" i="58"/>
  <c r="I2388" i="58" s="1"/>
  <c r="G2530" i="58"/>
  <c r="I2530" i="58" s="1"/>
  <c r="G2542" i="58"/>
  <c r="I2542" i="58" s="1"/>
  <c r="G2568" i="58"/>
  <c r="I2568" i="58" s="1"/>
  <c r="G2584" i="58"/>
  <c r="I2584" i="58" s="1"/>
  <c r="G2599" i="58"/>
  <c r="I2599" i="58" s="1"/>
  <c r="G2629" i="58"/>
  <c r="I2629" i="58" s="1"/>
  <c r="G2645" i="58"/>
  <c r="I2645" i="58" s="1"/>
  <c r="G2659" i="58"/>
  <c r="I2659" i="58" s="1"/>
  <c r="G2723" i="58"/>
  <c r="I2723" i="58" s="1"/>
  <c r="G2760" i="58"/>
  <c r="I2760" i="58" s="1"/>
  <c r="G2816" i="58"/>
  <c r="I2816" i="58" s="1"/>
  <c r="G2830" i="58"/>
  <c r="I2830" i="58" s="1"/>
  <c r="G2846" i="58"/>
  <c r="I2846" i="58" s="1"/>
  <c r="G2861" i="58"/>
  <c r="I2861" i="58" s="1"/>
  <c r="G2949" i="58"/>
  <c r="I2949" i="58" s="1"/>
  <c r="G2980" i="58"/>
  <c r="I2980" i="58" s="1"/>
  <c r="G2991" i="58"/>
  <c r="I2991" i="58" s="1"/>
  <c r="G3037" i="58"/>
  <c r="I3037" i="58" s="1"/>
  <c r="G3050" i="58"/>
  <c r="I3050" i="58" s="1"/>
  <c r="G3198" i="58"/>
  <c r="I3198" i="58" s="1"/>
  <c r="G3212" i="58"/>
  <c r="I3212" i="58" s="1"/>
  <c r="G3241" i="58"/>
  <c r="I3241" i="58" s="1"/>
  <c r="G3254" i="58"/>
  <c r="I3254" i="58" s="1"/>
  <c r="G3268" i="58"/>
  <c r="I3268" i="58" s="1"/>
  <c r="G3345" i="58"/>
  <c r="I3345" i="58" s="1"/>
  <c r="G3374" i="58"/>
  <c r="I3374" i="58" s="1"/>
  <c r="G3437" i="58"/>
  <c r="I3437" i="58" s="1"/>
  <c r="G3464" i="58"/>
  <c r="I3464" i="58" s="1"/>
  <c r="G3479" i="58"/>
  <c r="I3479" i="58" s="1"/>
  <c r="G3543" i="58"/>
  <c r="I3543" i="58" s="1"/>
  <c r="G3598" i="58"/>
  <c r="I3598" i="58" s="1"/>
  <c r="G3613" i="58"/>
  <c r="I3613" i="58" s="1"/>
  <c r="G3626" i="58"/>
  <c r="I3626" i="58" s="1"/>
  <c r="G3641" i="58"/>
  <c r="I3641" i="58" s="1"/>
  <c r="G3670" i="58"/>
  <c r="I3670" i="58" s="1"/>
  <c r="G3750" i="58"/>
  <c r="I3750" i="58" s="1"/>
  <c r="G3778" i="58"/>
  <c r="I3778" i="58" s="1"/>
  <c r="G3792" i="58"/>
  <c r="I3792" i="58" s="1"/>
  <c r="G3824" i="58"/>
  <c r="I3824" i="58" s="1"/>
  <c r="G3837" i="58"/>
  <c r="I3837" i="58" s="1"/>
  <c r="G3854" i="58"/>
  <c r="I3854" i="58" s="1"/>
  <c r="G3867" i="58"/>
  <c r="I3867" i="58" s="1"/>
  <c r="G3883" i="58"/>
  <c r="I3883" i="58" s="1"/>
  <c r="G3948" i="58"/>
  <c r="I3948" i="58" s="1"/>
  <c r="G3965" i="58"/>
  <c r="I3965" i="58" s="1"/>
  <c r="G3980" i="58"/>
  <c r="I3980" i="58" s="1"/>
  <c r="G4151" i="58"/>
  <c r="I4151" i="58" s="1"/>
  <c r="G4166" i="58"/>
  <c r="I4166" i="58" s="1"/>
  <c r="G4184" i="58"/>
  <c r="I4184" i="58" s="1"/>
  <c r="G4198" i="58"/>
  <c r="I4198" i="58" s="1"/>
  <c r="G4214" i="58"/>
  <c r="I4214" i="58" s="1"/>
  <c r="G4230" i="58"/>
  <c r="I4230" i="58" s="1"/>
  <c r="G4408" i="58"/>
  <c r="I4408" i="58" s="1"/>
  <c r="G4437" i="58"/>
  <c r="I4437" i="58" s="1"/>
  <c r="G4479" i="58"/>
  <c r="I4479" i="58" s="1"/>
  <c r="G4559" i="58"/>
  <c r="I4559" i="58" s="1"/>
  <c r="G4604" i="58"/>
  <c r="I4604" i="58" s="1"/>
  <c r="G4632" i="58"/>
  <c r="I4632" i="58" s="1"/>
  <c r="G4690" i="58"/>
  <c r="I4690" i="58" s="1"/>
  <c r="G4830" i="58"/>
  <c r="I4830" i="58" s="1"/>
  <c r="G4844" i="58"/>
  <c r="I4844" i="58" s="1"/>
  <c r="G4859" i="58"/>
  <c r="I4859" i="58" s="1"/>
  <c r="G5010" i="58"/>
  <c r="I5010" i="58" s="1"/>
  <c r="G5039" i="58"/>
  <c r="I5039" i="58" s="1"/>
  <c r="G5068" i="58"/>
  <c r="I5068" i="58" s="1"/>
  <c r="G5097" i="58"/>
  <c r="I5097" i="58" s="1"/>
  <c r="G39" i="57"/>
  <c r="I39" i="57" s="1"/>
  <c r="G55" i="57"/>
  <c r="I55" i="57" s="1"/>
  <c r="G70" i="57"/>
  <c r="I70" i="57" s="1"/>
  <c r="G84" i="57"/>
  <c r="I84" i="57" s="1"/>
  <c r="G99" i="57"/>
  <c r="I99" i="57" s="1"/>
  <c r="G254" i="57"/>
  <c r="I254" i="57" s="1"/>
  <c r="G269" i="57"/>
  <c r="I269" i="57" s="1"/>
  <c r="G299" i="57"/>
  <c r="I299" i="57" s="1"/>
  <c r="G316" i="57"/>
  <c r="I316" i="57" s="1"/>
  <c r="G456" i="57"/>
  <c r="I456" i="57" s="1"/>
  <c r="G485" i="57"/>
  <c r="I485" i="57" s="1"/>
  <c r="G763" i="57"/>
  <c r="I763" i="57" s="1"/>
  <c r="G844" i="57"/>
  <c r="I844" i="57" s="1"/>
  <c r="G877" i="57"/>
  <c r="I877" i="57" s="1"/>
  <c r="G909" i="57"/>
  <c r="I909" i="57" s="1"/>
  <c r="G924" i="57"/>
  <c r="I924" i="57" s="1"/>
  <c r="G941" i="57"/>
  <c r="I941" i="57" s="1"/>
  <c r="G957" i="57"/>
  <c r="I957" i="57" s="1"/>
  <c r="G1052" i="57"/>
  <c r="I1052" i="57" s="1"/>
  <c r="G1068" i="57"/>
  <c r="I1068" i="57" s="1"/>
  <c r="G1097" i="57"/>
  <c r="I1097" i="57" s="1"/>
  <c r="G1160" i="57"/>
  <c r="I1160" i="57" s="1"/>
  <c r="G1241" i="57"/>
  <c r="I1241" i="57" s="1"/>
  <c r="G1255" i="57"/>
  <c r="I1255" i="57" s="1"/>
  <c r="G1288" i="57"/>
  <c r="I1288" i="57" s="1"/>
  <c r="G1319" i="57"/>
  <c r="I1319" i="57" s="1"/>
  <c r="G1335" i="57"/>
  <c r="I1335" i="57" s="1"/>
  <c r="G1351" i="57"/>
  <c r="I1351" i="57" s="1"/>
  <c r="G1367" i="57"/>
  <c r="I1367" i="57" s="1"/>
  <c r="G1383" i="57"/>
  <c r="I1383" i="57" s="1"/>
  <c r="G1450" i="57"/>
  <c r="I1450" i="57" s="1"/>
  <c r="G1482" i="57"/>
  <c r="I1482" i="57" s="1"/>
  <c r="G1497" i="57"/>
  <c r="I1497" i="57" s="1"/>
  <c r="G1659" i="57"/>
  <c r="I1659" i="57" s="1"/>
  <c r="G1689" i="57"/>
  <c r="I1689" i="57" s="1"/>
  <c r="G1877" i="57"/>
  <c r="I1877" i="57" s="1"/>
  <c r="G1924" i="57"/>
  <c r="I1924" i="57" s="1"/>
  <c r="G1941" i="57"/>
  <c r="I1941" i="57" s="1"/>
  <c r="G2105" i="57"/>
  <c r="I2105" i="57" s="1"/>
  <c r="G2122" i="57"/>
  <c r="I2122" i="57" s="1"/>
  <c r="G2137" i="57"/>
  <c r="I2137" i="57" s="1"/>
  <c r="G2295" i="57"/>
  <c r="I2295" i="57" s="1"/>
  <c r="G2311" i="57"/>
  <c r="I2311" i="57" s="1"/>
  <c r="G2327" i="57"/>
  <c r="I2327" i="57" s="1"/>
  <c r="G2406" i="57"/>
  <c r="I2406" i="57" s="1"/>
  <c r="G2522" i="57"/>
  <c r="I2522" i="57" s="1"/>
  <c r="G2539" i="57"/>
  <c r="I2539" i="57" s="1"/>
  <c r="G2556" i="57"/>
  <c r="I2556" i="57" s="1"/>
  <c r="G2573" i="57"/>
  <c r="I2573" i="57" s="1"/>
  <c r="G2606" i="57"/>
  <c r="I2606" i="57" s="1"/>
  <c r="G2749" i="57"/>
  <c r="I2749" i="57" s="1"/>
  <c r="G2795" i="57"/>
  <c r="I2795" i="57" s="1"/>
  <c r="G2962" i="57"/>
  <c r="I2962" i="57" s="1"/>
  <c r="G2993" i="57"/>
  <c r="I2993" i="57" s="1"/>
  <c r="G3127" i="57"/>
  <c r="I3127" i="57" s="1"/>
  <c r="G3144" i="57"/>
  <c r="I3144" i="57" s="1"/>
  <c r="G3337" i="57"/>
  <c r="I3337" i="57" s="1"/>
  <c r="G3370" i="57"/>
  <c r="I3370" i="57" s="1"/>
  <c r="G3566" i="57"/>
  <c r="I3566" i="57" s="1"/>
  <c r="G3583" i="57"/>
  <c r="I3583" i="57" s="1"/>
  <c r="G3873" i="57"/>
  <c r="I3873" i="57" s="1"/>
  <c r="G3971" i="57"/>
  <c r="I3971" i="57" s="1"/>
  <c r="G4004" i="57"/>
  <c r="I4004" i="57" s="1"/>
  <c r="G4020" i="57"/>
  <c r="I4020" i="57" s="1"/>
  <c r="G4037" i="57"/>
  <c r="I4037" i="57" s="1"/>
  <c r="G4054" i="57"/>
  <c r="I4054" i="57" s="1"/>
  <c r="G4252" i="57"/>
  <c r="I4252" i="57" s="1"/>
  <c r="G4269" i="57"/>
  <c r="I4269" i="57" s="1"/>
  <c r="G4285" i="57"/>
  <c r="I4285" i="57" s="1"/>
  <c r="G922" i="58"/>
  <c r="I922" i="58" s="1"/>
  <c r="G936" i="58"/>
  <c r="I936" i="58" s="1"/>
  <c r="G950" i="58"/>
  <c r="I950" i="58" s="1"/>
  <c r="G977" i="58"/>
  <c r="I977" i="58" s="1"/>
  <c r="G1053" i="58"/>
  <c r="I1053" i="58" s="1"/>
  <c r="G1097" i="58"/>
  <c r="I1097" i="58" s="1"/>
  <c r="G1125" i="58"/>
  <c r="I1125" i="58" s="1"/>
  <c r="G1140" i="58"/>
  <c r="I1140" i="58" s="1"/>
  <c r="G1154" i="58"/>
  <c r="I1154" i="58" s="1"/>
  <c r="G1181" i="58"/>
  <c r="I1181" i="58" s="1"/>
  <c r="G1241" i="58"/>
  <c r="I1241" i="58" s="1"/>
  <c r="G1254" i="58"/>
  <c r="I1254" i="58" s="1"/>
  <c r="G1271" i="58"/>
  <c r="I1271" i="58" s="1"/>
  <c r="G1286" i="58"/>
  <c r="I1286" i="58" s="1"/>
  <c r="G1301" i="58"/>
  <c r="I1301" i="58" s="1"/>
  <c r="G1328" i="58"/>
  <c r="I1328" i="58" s="1"/>
  <c r="G1340" i="58"/>
  <c r="I1340" i="58" s="1"/>
  <c r="G1443" i="58"/>
  <c r="I1443" i="58" s="1"/>
  <c r="G1473" i="58"/>
  <c r="I1473" i="58" s="1"/>
  <c r="G1487" i="58"/>
  <c r="I1487" i="58" s="1"/>
  <c r="G1501" i="58"/>
  <c r="I1501" i="58" s="1"/>
  <c r="G1516" i="58"/>
  <c r="I1516" i="58" s="1"/>
  <c r="G1528" i="58"/>
  <c r="I1528" i="58" s="1"/>
  <c r="G1582" i="58"/>
  <c r="I1582" i="58" s="1"/>
  <c r="G1677" i="58"/>
  <c r="I1677" i="58" s="1"/>
  <c r="G1715" i="58"/>
  <c r="I1715" i="58" s="1"/>
  <c r="G1730" i="58"/>
  <c r="I1730" i="58" s="1"/>
  <c r="G1739" i="58"/>
  <c r="I1739" i="58" s="1"/>
  <c r="G1756" i="58"/>
  <c r="I1756" i="58" s="1"/>
  <c r="G1783" i="58"/>
  <c r="I1783" i="58" s="1"/>
  <c r="G1796" i="58"/>
  <c r="I1796" i="58" s="1"/>
  <c r="G1858" i="58"/>
  <c r="I1858" i="58" s="1"/>
  <c r="G1886" i="58"/>
  <c r="I1886" i="58" s="1"/>
  <c r="G1901" i="58"/>
  <c r="I1901" i="58" s="1"/>
  <c r="G1915" i="58"/>
  <c r="I1915" i="58" s="1"/>
  <c r="G1930" i="58"/>
  <c r="I1930" i="58" s="1"/>
  <c r="G1955" i="58"/>
  <c r="I1955" i="58" s="1"/>
  <c r="G1970" i="58"/>
  <c r="I1970" i="58" s="1"/>
  <c r="G1997" i="58"/>
  <c r="I1997" i="58" s="1"/>
  <c r="G2061" i="58"/>
  <c r="I2061" i="58" s="1"/>
  <c r="G2086" i="58"/>
  <c r="I2086" i="58" s="1"/>
  <c r="G2102" i="58"/>
  <c r="I2102" i="58" s="1"/>
  <c r="G2119" i="58"/>
  <c r="I2119" i="58" s="1"/>
  <c r="G2133" i="58"/>
  <c r="I2133" i="58" s="1"/>
  <c r="G2148" i="58"/>
  <c r="I2148" i="58" s="1"/>
  <c r="G2178" i="58"/>
  <c r="I2178" i="58" s="1"/>
  <c r="G2191" i="58"/>
  <c r="I2191" i="58" s="1"/>
  <c r="G2206" i="58"/>
  <c r="I2206" i="58" s="1"/>
  <c r="G2269" i="58"/>
  <c r="I2269" i="58" s="1"/>
  <c r="G2309" i="58"/>
  <c r="I2309" i="58" s="1"/>
  <c r="G2347" i="58"/>
  <c r="I2347" i="58" s="1"/>
  <c r="G2361" i="58"/>
  <c r="I2361" i="58" s="1"/>
  <c r="G2390" i="58"/>
  <c r="I2390" i="58" s="1"/>
  <c r="G2407" i="58"/>
  <c r="I2407" i="58" s="1"/>
  <c r="G2516" i="58"/>
  <c r="I2516" i="58" s="1"/>
  <c r="G2532" i="58"/>
  <c r="I2532" i="58" s="1"/>
  <c r="G2570" i="58"/>
  <c r="I2570" i="58" s="1"/>
  <c r="G2601" i="58"/>
  <c r="I2601" i="58" s="1"/>
  <c r="G2631" i="58"/>
  <c r="I2631" i="58" s="1"/>
  <c r="G2647" i="58"/>
  <c r="I2647" i="58" s="1"/>
  <c r="G2725" i="58"/>
  <c r="I2725" i="58" s="1"/>
  <c r="G2762" i="58"/>
  <c r="I2762" i="58" s="1"/>
  <c r="G2801" i="58"/>
  <c r="I2801" i="58" s="1"/>
  <c r="G2832" i="58"/>
  <c r="I2832" i="58" s="1"/>
  <c r="G2848" i="58"/>
  <c r="I2848" i="58" s="1"/>
  <c r="G2863" i="58"/>
  <c r="I2863" i="58" s="1"/>
  <c r="G2926" i="58"/>
  <c r="I2926" i="58" s="1"/>
  <c r="G2951" i="58"/>
  <c r="I2951" i="58" s="1"/>
  <c r="G2967" i="58"/>
  <c r="I2967" i="58" s="1"/>
  <c r="G2982" i="58"/>
  <c r="I2982" i="58" s="1"/>
  <c r="G2993" i="58"/>
  <c r="I2993" i="58" s="1"/>
  <c r="G3022" i="58"/>
  <c r="I3022" i="58" s="1"/>
  <c r="G3052" i="58"/>
  <c r="I3052" i="58" s="1"/>
  <c r="G3066" i="58"/>
  <c r="I3066" i="58" s="1"/>
  <c r="G3129" i="58"/>
  <c r="I3129" i="58" s="1"/>
  <c r="G3145" i="58"/>
  <c r="I3145" i="58" s="1"/>
  <c r="G3160" i="58"/>
  <c r="I3160" i="58" s="1"/>
  <c r="G3174" i="58"/>
  <c r="I3174" i="58" s="1"/>
  <c r="G3200" i="58"/>
  <c r="I3200" i="58" s="1"/>
  <c r="G3214" i="58"/>
  <c r="I3214" i="58" s="1"/>
  <c r="G3270" i="58"/>
  <c r="I3270" i="58" s="1"/>
  <c r="G3348" i="58"/>
  <c r="I3348" i="58" s="1"/>
  <c r="G3360" i="58"/>
  <c r="I3360" i="58" s="1"/>
  <c r="G3401" i="58"/>
  <c r="I3401" i="58" s="1"/>
  <c r="G3427" i="58"/>
  <c r="I3427" i="58" s="1"/>
  <c r="G3439" i="58"/>
  <c r="I3439" i="58" s="1"/>
  <c r="G3466" i="58"/>
  <c r="I3466" i="58" s="1"/>
  <c r="G3545" i="58"/>
  <c r="I3545" i="58" s="1"/>
  <c r="G3557" i="58"/>
  <c r="I3557" i="58" s="1"/>
  <c r="G3585" i="58"/>
  <c r="I3585" i="58" s="1"/>
  <c r="G3600" i="58"/>
  <c r="I3600" i="58" s="1"/>
  <c r="G3643" i="58"/>
  <c r="I3643" i="58" s="1"/>
  <c r="G3657" i="58"/>
  <c r="I3657" i="58" s="1"/>
  <c r="G3672" i="58"/>
  <c r="I3672" i="58" s="1"/>
  <c r="G3780" i="58"/>
  <c r="I3780" i="58" s="1"/>
  <c r="G3795" i="58"/>
  <c r="I3795" i="58" s="1"/>
  <c r="G3826" i="58"/>
  <c r="I3826" i="58" s="1"/>
  <c r="G3840" i="58"/>
  <c r="I3840" i="58" s="1"/>
  <c r="G3856" i="58"/>
  <c r="I3856" i="58" s="1"/>
  <c r="G3885" i="58"/>
  <c r="I3885" i="58" s="1"/>
  <c r="G3950" i="58"/>
  <c r="I3950" i="58" s="1"/>
  <c r="G3995" i="58"/>
  <c r="I3995" i="58" s="1"/>
  <c r="G4012" i="58"/>
  <c r="I4012" i="58" s="1"/>
  <c r="G4026" i="58"/>
  <c r="I4026" i="58" s="1"/>
  <c r="G4041" i="58"/>
  <c r="I4041" i="58" s="1"/>
  <c r="G4057" i="58"/>
  <c r="I4057" i="58" s="1"/>
  <c r="G4072" i="58"/>
  <c r="I4072" i="58" s="1"/>
  <c r="G4186" i="58"/>
  <c r="I4186" i="58" s="1"/>
  <c r="G4232" i="58"/>
  <c r="I4232" i="58" s="1"/>
  <c r="G4244" i="58"/>
  <c r="I4244" i="58" s="1"/>
  <c r="G4364" i="58"/>
  <c r="I4364" i="58" s="1"/>
  <c r="G4380" i="58"/>
  <c r="I4380" i="58" s="1"/>
  <c r="G4395" i="58"/>
  <c r="I4395" i="58" s="1"/>
  <c r="G4469" i="58"/>
  <c r="I4469" i="58" s="1"/>
  <c r="G4481" i="58"/>
  <c r="I4481" i="58" s="1"/>
  <c r="G4494" i="58"/>
  <c r="I4494" i="58" s="1"/>
  <c r="G4561" i="58"/>
  <c r="I4561" i="58" s="1"/>
  <c r="G4589" i="58"/>
  <c r="I4589" i="58" s="1"/>
  <c r="G4606" i="58"/>
  <c r="I4606" i="58" s="1"/>
  <c r="G4692" i="58"/>
  <c r="I4692" i="58" s="1"/>
  <c r="G4707" i="58"/>
  <c r="I4707" i="58" s="1"/>
  <c r="G4771" i="58"/>
  <c r="I4771" i="58" s="1"/>
  <c r="G4788" i="58"/>
  <c r="I4788" i="58" s="1"/>
  <c r="G4804" i="58"/>
  <c r="I4804" i="58" s="1"/>
  <c r="G4817" i="58"/>
  <c r="I4817" i="58" s="1"/>
  <c r="G4846" i="58"/>
  <c r="I4846" i="58" s="1"/>
  <c r="G4904" i="58"/>
  <c r="I4904" i="58" s="1"/>
  <c r="G4969" i="58"/>
  <c r="I4969" i="58" s="1"/>
  <c r="G4996" i="58"/>
  <c r="I4996" i="58" s="1"/>
  <c r="G5026" i="58"/>
  <c r="I5026" i="58" s="1"/>
  <c r="G5041" i="58"/>
  <c r="I5041" i="58" s="1"/>
  <c r="G5071" i="58"/>
  <c r="I5071" i="58" s="1"/>
  <c r="G5180" i="58"/>
  <c r="I5180" i="58" s="1"/>
  <c r="G5225" i="58"/>
  <c r="I5225" i="58" s="1"/>
  <c r="G5242" i="58"/>
  <c r="I5242" i="58" s="1"/>
  <c r="G5258" i="58"/>
  <c r="I5258" i="58" s="1"/>
  <c r="G5303" i="58"/>
  <c r="I5303" i="58" s="1"/>
  <c r="G5319" i="58"/>
  <c r="I5319" i="58" s="1"/>
  <c r="G12" i="57"/>
  <c r="I12" i="57" s="1"/>
  <c r="G41" i="57"/>
  <c r="I41" i="57" s="1"/>
  <c r="G145" i="57"/>
  <c r="I145" i="57" s="1"/>
  <c r="G227" i="57"/>
  <c r="I227" i="57" s="1"/>
  <c r="G301" i="57"/>
  <c r="I301" i="57" s="1"/>
  <c r="G334" i="57"/>
  <c r="I334" i="57" s="1"/>
  <c r="G472" i="57"/>
  <c r="I472" i="57" s="1"/>
  <c r="G487" i="57"/>
  <c r="I487" i="57" s="1"/>
  <c r="G549" i="57"/>
  <c r="I549" i="57" s="1"/>
  <c r="G644" i="57"/>
  <c r="I644" i="57" s="1"/>
  <c r="G659" i="57"/>
  <c r="I659" i="57" s="1"/>
  <c r="G688" i="57"/>
  <c r="I688" i="57" s="1"/>
  <c r="G749" i="57"/>
  <c r="I749" i="57" s="1"/>
  <c r="G831" i="57"/>
  <c r="I831" i="57" s="1"/>
  <c r="G847" i="57"/>
  <c r="I847" i="57" s="1"/>
  <c r="G911" i="57"/>
  <c r="I911" i="57" s="1"/>
  <c r="G926" i="57"/>
  <c r="I926" i="57" s="1"/>
  <c r="G943" i="57"/>
  <c r="I943" i="57" s="1"/>
  <c r="G1099" i="57"/>
  <c r="I1099" i="57" s="1"/>
  <c r="G1177" i="57"/>
  <c r="I1177" i="57" s="1"/>
  <c r="G1258" i="57"/>
  <c r="I1258" i="57" s="1"/>
  <c r="G1337" i="57"/>
  <c r="I1337" i="57" s="1"/>
  <c r="G1353" i="57"/>
  <c r="I1353" i="57" s="1"/>
  <c r="G1385" i="57"/>
  <c r="I1385" i="57" s="1"/>
  <c r="G1467" i="57"/>
  <c r="I1467" i="57" s="1"/>
  <c r="G1514" i="57"/>
  <c r="I1514" i="57" s="1"/>
  <c r="G1563" i="57"/>
  <c r="I1563" i="57" s="1"/>
  <c r="G1579" i="57"/>
  <c r="I1579" i="57" s="1"/>
  <c r="G1661" i="57"/>
  <c r="I1661" i="57" s="1"/>
  <c r="G1676" i="57"/>
  <c r="I1676" i="57" s="1"/>
  <c r="G1783" i="57"/>
  <c r="I1783" i="57" s="1"/>
  <c r="G1864" i="57"/>
  <c r="I1864" i="57" s="1"/>
  <c r="G1895" i="57"/>
  <c r="I1895" i="57" s="1"/>
  <c r="G1911" i="57"/>
  <c r="I1911" i="57" s="1"/>
  <c r="G2524" i="57"/>
  <c r="I2524" i="57" s="1"/>
  <c r="G2592" i="57"/>
  <c r="I2592" i="57" s="1"/>
  <c r="G2608" i="57"/>
  <c r="I2608" i="57" s="1"/>
  <c r="G2736" i="57"/>
  <c r="I2736" i="57" s="1"/>
  <c r="G2781" i="57"/>
  <c r="I2781" i="57" s="1"/>
  <c r="G2813" i="57"/>
  <c r="I2813" i="57" s="1"/>
  <c r="G2964" i="57"/>
  <c r="I2964" i="57" s="1"/>
  <c r="G3129" i="57"/>
  <c r="I3129" i="57" s="1"/>
  <c r="G3146" i="57"/>
  <c r="I3146" i="57" s="1"/>
  <c r="G3388" i="57"/>
  <c r="I3388" i="57" s="1"/>
  <c r="G3797" i="57"/>
  <c r="I3797" i="57" s="1"/>
  <c r="G3812" i="57"/>
  <c r="I3812" i="57" s="1"/>
  <c r="G3828" i="57"/>
  <c r="I3828" i="57" s="1"/>
  <c r="G2989" i="58"/>
  <c r="I2989" i="58" s="1"/>
  <c r="G3005" i="58"/>
  <c r="I3005" i="58" s="1"/>
  <c r="G3018" i="58"/>
  <c r="I3018" i="58" s="1"/>
  <c r="G3035" i="58"/>
  <c r="I3035" i="58" s="1"/>
  <c r="G3137" i="58"/>
  <c r="I3137" i="58" s="1"/>
  <c r="G3152" i="58"/>
  <c r="I3152" i="58" s="1"/>
  <c r="G3166" i="58"/>
  <c r="I3166" i="58" s="1"/>
  <c r="G3257" i="58"/>
  <c r="I3257" i="58" s="1"/>
  <c r="G3346" i="58"/>
  <c r="I3346" i="58" s="1"/>
  <c r="G3358" i="58"/>
  <c r="I3358" i="58" s="1"/>
  <c r="G3386" i="58"/>
  <c r="I3386" i="58" s="1"/>
  <c r="G3410" i="58"/>
  <c r="I3410" i="58" s="1"/>
  <c r="G3457" i="58"/>
  <c r="I3457" i="58" s="1"/>
  <c r="G3572" i="58"/>
  <c r="I3572" i="58" s="1"/>
  <c r="G3587" i="58"/>
  <c r="I3587" i="58" s="1"/>
  <c r="G3601" i="58"/>
  <c r="I3601" i="58" s="1"/>
  <c r="G3615" i="58"/>
  <c r="I3615" i="58" s="1"/>
  <c r="G3628" i="58"/>
  <c r="I3628" i="58" s="1"/>
  <c r="G3655" i="58"/>
  <c r="I3655" i="58" s="1"/>
  <c r="G3668" i="58"/>
  <c r="I3668" i="58" s="1"/>
  <c r="G3683" i="58"/>
  <c r="I3683" i="58" s="1"/>
  <c r="G3746" i="58"/>
  <c r="I3746" i="58" s="1"/>
  <c r="G3762" i="58"/>
  <c r="I3762" i="58" s="1"/>
  <c r="G3775" i="58"/>
  <c r="I3775" i="58" s="1"/>
  <c r="G3787" i="58"/>
  <c r="I3787" i="58" s="1"/>
  <c r="G3815" i="58"/>
  <c r="I3815" i="58" s="1"/>
  <c r="G3830" i="58"/>
  <c r="I3830" i="58" s="1"/>
  <c r="G3870" i="58"/>
  <c r="I3870" i="58" s="1"/>
  <c r="G3887" i="58"/>
  <c r="I3887" i="58" s="1"/>
  <c r="G3993" i="58"/>
  <c r="I3993" i="58" s="1"/>
  <c r="G4009" i="58"/>
  <c r="I4009" i="58" s="1"/>
  <c r="G4024" i="58"/>
  <c r="I4024" i="58" s="1"/>
  <c r="G4069" i="58"/>
  <c r="I4069" i="58" s="1"/>
  <c r="G4082" i="58"/>
  <c r="I4082" i="58" s="1"/>
  <c r="G4195" i="58"/>
  <c r="I4195" i="58" s="1"/>
  <c r="G4225" i="58"/>
  <c r="I4225" i="58" s="1"/>
  <c r="G4294" i="58"/>
  <c r="I4294" i="58" s="1"/>
  <c r="G4357" i="58"/>
  <c r="I4357" i="58" s="1"/>
  <c r="G4417" i="58"/>
  <c r="I4417" i="58" s="1"/>
  <c r="G4431" i="58"/>
  <c r="I4431" i="58" s="1"/>
  <c r="G4458" i="58"/>
  <c r="I4458" i="58" s="1"/>
  <c r="G4473" i="58"/>
  <c r="I4473" i="58" s="1"/>
  <c r="G4591" i="58"/>
  <c r="I4591" i="58" s="1"/>
  <c r="G4620" i="58"/>
  <c r="I4620" i="58" s="1"/>
  <c r="G4634" i="58"/>
  <c r="I4634" i="58" s="1"/>
  <c r="G4663" i="58"/>
  <c r="I4663" i="58" s="1"/>
  <c r="G4677" i="58"/>
  <c r="I4677" i="58" s="1"/>
  <c r="G4691" i="58"/>
  <c r="I4691" i="58" s="1"/>
  <c r="G4705" i="58"/>
  <c r="I4705" i="58" s="1"/>
  <c r="G4785" i="58"/>
  <c r="I4785" i="58" s="1"/>
  <c r="G4802" i="58"/>
  <c r="I4802" i="58" s="1"/>
  <c r="G4912" i="58"/>
  <c r="I4912" i="58" s="1"/>
  <c r="G4973" i="58"/>
  <c r="I4973" i="58" s="1"/>
  <c r="G5001" i="58"/>
  <c r="I5001" i="58" s="1"/>
  <c r="G5057" i="58"/>
  <c r="I5057" i="58" s="1"/>
  <c r="G5087" i="58"/>
  <c r="I5087" i="58" s="1"/>
  <c r="G5100" i="58"/>
  <c r="I5100" i="58" s="1"/>
  <c r="G5115" i="58"/>
  <c r="I5115" i="58" s="1"/>
  <c r="G5194" i="58"/>
  <c r="I5194" i="58" s="1"/>
  <c r="G5211" i="58"/>
  <c r="I5211" i="58" s="1"/>
  <c r="G5224" i="58"/>
  <c r="I5224" i="58" s="1"/>
  <c r="G5241" i="58"/>
  <c r="I5241" i="58" s="1"/>
  <c r="G5257" i="58"/>
  <c r="I5257" i="58" s="1"/>
  <c r="G5270" i="58"/>
  <c r="I5270" i="58" s="1"/>
  <c r="G5301" i="58"/>
  <c r="I5301" i="58" s="1"/>
  <c r="G67" i="57"/>
  <c r="I67" i="57" s="1"/>
  <c r="G96" i="57"/>
  <c r="I96" i="57" s="1"/>
  <c r="G139" i="57"/>
  <c r="I139" i="57" s="1"/>
  <c r="G276" i="57"/>
  <c r="I276" i="57" s="1"/>
  <c r="G338" i="57"/>
  <c r="I338" i="57" s="1"/>
  <c r="G431" i="57"/>
  <c r="I431" i="57" s="1"/>
  <c r="G459" i="57"/>
  <c r="I459" i="57" s="1"/>
  <c r="G474" i="57"/>
  <c r="I474" i="57" s="1"/>
  <c r="G501" i="57"/>
  <c r="I501" i="57" s="1"/>
  <c r="G516" i="57"/>
  <c r="I516" i="57" s="1"/>
  <c r="G533" i="57"/>
  <c r="I533" i="57" s="1"/>
  <c r="G627" i="57"/>
  <c r="I627" i="57" s="1"/>
  <c r="G655" i="57"/>
  <c r="I655" i="57" s="1"/>
  <c r="G671" i="57"/>
  <c r="I671" i="57" s="1"/>
  <c r="G685" i="57"/>
  <c r="I685" i="57" s="1"/>
  <c r="G747" i="57"/>
  <c r="I747" i="57" s="1"/>
  <c r="G762" i="57"/>
  <c r="I762" i="57" s="1"/>
  <c r="G828" i="57"/>
  <c r="I828" i="57" s="1"/>
  <c r="G843" i="57"/>
  <c r="I843" i="57" s="1"/>
  <c r="G860" i="57"/>
  <c r="I860" i="57" s="1"/>
  <c r="G908" i="57"/>
  <c r="I908" i="57" s="1"/>
  <c r="G956" i="57"/>
  <c r="I956" i="57" s="1"/>
  <c r="G1064" i="57"/>
  <c r="I1064" i="57" s="1"/>
  <c r="G1080" i="57"/>
  <c r="I1080" i="57" s="1"/>
  <c r="G1137" i="57"/>
  <c r="I1137" i="57" s="1"/>
  <c r="G1166" i="57"/>
  <c r="I1166" i="57" s="1"/>
  <c r="G1181" i="57"/>
  <c r="I1181" i="57" s="1"/>
  <c r="G1246" i="57"/>
  <c r="I1246" i="57" s="1"/>
  <c r="G1263" i="57"/>
  <c r="I1263" i="57" s="1"/>
  <c r="G1279" i="57"/>
  <c r="I1279" i="57" s="1"/>
  <c r="G1325" i="57"/>
  <c r="I1325" i="57" s="1"/>
  <c r="G1342" i="57"/>
  <c r="I1342" i="57" s="1"/>
  <c r="G1357" i="57"/>
  <c r="I1357" i="57" s="1"/>
  <c r="G1372" i="57"/>
  <c r="I1372" i="57" s="1"/>
  <c r="G1456" i="57"/>
  <c r="I1456" i="57" s="1"/>
  <c r="G1471" i="57"/>
  <c r="I1471" i="57" s="1"/>
  <c r="G1516" i="57"/>
  <c r="I1516" i="57" s="1"/>
  <c r="G1531" i="57"/>
  <c r="I1531" i="57" s="1"/>
  <c r="G1548" i="57"/>
  <c r="I1548" i="57" s="1"/>
  <c r="G1662" i="57"/>
  <c r="I1662" i="57" s="1"/>
  <c r="G1939" i="57"/>
  <c r="I1939" i="57" s="1"/>
  <c r="G1956" i="57"/>
  <c r="I1956" i="57" s="1"/>
  <c r="G1973" i="57"/>
  <c r="I1973" i="57" s="1"/>
  <c r="G1988" i="57"/>
  <c r="I1988" i="57" s="1"/>
  <c r="G2069" i="57"/>
  <c r="I2069" i="57" s="1"/>
  <c r="G2085" i="57"/>
  <c r="I2085" i="57" s="1"/>
  <c r="G2102" i="57"/>
  <c r="I2102" i="57" s="1"/>
  <c r="G2119" i="57"/>
  <c r="I2119" i="57" s="1"/>
  <c r="G2178" i="57"/>
  <c r="I2178" i="57" s="1"/>
  <c r="G2193" i="57"/>
  <c r="I2193" i="57" s="1"/>
  <c r="G2274" i="57"/>
  <c r="I2274" i="57" s="1"/>
  <c r="G2291" i="57"/>
  <c r="I2291" i="57" s="1"/>
  <c r="G2324" i="57"/>
  <c r="I2324" i="57" s="1"/>
  <c r="G2338" i="57"/>
  <c r="I2338" i="57" s="1"/>
  <c r="G2531" i="57"/>
  <c r="I2531" i="57" s="1"/>
  <c r="G2581" i="57"/>
  <c r="I2581" i="57" s="1"/>
  <c r="G2612" i="57"/>
  <c r="I2612" i="57" s="1"/>
  <c r="G2628" i="57"/>
  <c r="I2628" i="57" s="1"/>
  <c r="G2754" i="57"/>
  <c r="I2754" i="57" s="1"/>
  <c r="G2800" i="57"/>
  <c r="I2800" i="57" s="1"/>
  <c r="G2833" i="57"/>
  <c r="I2833" i="57" s="1"/>
  <c r="G2848" i="57"/>
  <c r="I2848" i="57" s="1"/>
  <c r="G3419" i="57"/>
  <c r="I3419" i="57" s="1"/>
  <c r="G3451" i="57"/>
  <c r="I3451" i="57" s="1"/>
  <c r="G3534" i="57"/>
  <c r="I3534" i="57" s="1"/>
  <c r="G3550" i="57"/>
  <c r="I3550" i="57" s="1"/>
  <c r="G3567" i="57"/>
  <c r="I3567" i="57" s="1"/>
  <c r="G3680" i="57"/>
  <c r="I3680" i="57" s="1"/>
  <c r="G3793" i="57"/>
  <c r="I3793" i="57" s="1"/>
  <c r="G3809" i="57"/>
  <c r="I3809" i="57" s="1"/>
  <c r="G3825" i="57"/>
  <c r="I3825" i="57" s="1"/>
  <c r="G3841" i="57"/>
  <c r="I3841" i="57" s="1"/>
  <c r="G3869" i="57"/>
  <c r="I3869" i="57" s="1"/>
  <c r="G4000" i="57"/>
  <c r="I4000" i="57" s="1"/>
  <c r="G4033" i="57"/>
  <c r="I4033" i="57" s="1"/>
  <c r="G4050" i="57"/>
  <c r="I4050" i="57" s="1"/>
  <c r="G3141" i="58"/>
  <c r="I3141" i="58" s="1"/>
  <c r="G3156" i="58"/>
  <c r="I3156" i="58" s="1"/>
  <c r="G3171" i="58"/>
  <c r="I3171" i="58" s="1"/>
  <c r="G3196" i="58"/>
  <c r="I3196" i="58" s="1"/>
  <c r="G3210" i="58"/>
  <c r="I3210" i="58" s="1"/>
  <c r="G3262" i="58"/>
  <c r="I3262" i="58" s="1"/>
  <c r="G3390" i="58"/>
  <c r="I3390" i="58" s="1"/>
  <c r="G3424" i="58"/>
  <c r="I3424" i="58" s="1"/>
  <c r="G3449" i="58"/>
  <c r="I3449" i="58" s="1"/>
  <c r="G3536" i="58"/>
  <c r="I3536" i="58" s="1"/>
  <c r="G3550" i="58"/>
  <c r="I3550" i="58" s="1"/>
  <c r="G3563" i="58"/>
  <c r="I3563" i="58" s="1"/>
  <c r="G3577" i="58"/>
  <c r="I3577" i="58" s="1"/>
  <c r="G3606" i="58"/>
  <c r="I3606" i="58" s="1"/>
  <c r="G3673" i="58"/>
  <c r="I3673" i="58" s="1"/>
  <c r="G3751" i="58"/>
  <c r="I3751" i="58" s="1"/>
  <c r="G3766" i="58"/>
  <c r="I3766" i="58" s="1"/>
  <c r="G3847" i="58"/>
  <c r="I3847" i="58" s="1"/>
  <c r="G3875" i="58"/>
  <c r="I3875" i="58" s="1"/>
  <c r="G3954" i="58"/>
  <c r="I3954" i="58" s="1"/>
  <c r="G3969" i="58"/>
  <c r="I3969" i="58" s="1"/>
  <c r="G3984" i="58"/>
  <c r="I3984" i="58" s="1"/>
  <c r="G4042" i="58"/>
  <c r="I4042" i="58" s="1"/>
  <c r="G4058" i="58"/>
  <c r="I4058" i="58" s="1"/>
  <c r="G4088" i="58"/>
  <c r="I4088" i="58" s="1"/>
  <c r="G4153" i="58"/>
  <c r="I4153" i="58" s="1"/>
  <c r="G4169" i="58"/>
  <c r="I4169" i="58" s="1"/>
  <c r="G4199" i="58"/>
  <c r="I4199" i="58" s="1"/>
  <c r="G4215" i="58"/>
  <c r="I4215" i="58" s="1"/>
  <c r="G4242" i="58"/>
  <c r="I4242" i="58" s="1"/>
  <c r="G4299" i="58"/>
  <c r="I4299" i="58" s="1"/>
  <c r="G4361" i="58"/>
  <c r="I4361" i="58" s="1"/>
  <c r="G4406" i="58"/>
  <c r="I4406" i="58" s="1"/>
  <c r="G4422" i="58"/>
  <c r="I4422" i="58" s="1"/>
  <c r="G4435" i="58"/>
  <c r="I4435" i="58" s="1"/>
  <c r="G4448" i="58"/>
  <c r="I4448" i="58" s="1"/>
  <c r="G4463" i="58"/>
  <c r="I4463" i="58" s="1"/>
  <c r="G4489" i="58"/>
  <c r="I4489" i="58" s="1"/>
  <c r="G4505" i="58"/>
  <c r="I4505" i="58" s="1"/>
  <c r="G4568" i="58"/>
  <c r="I4568" i="58" s="1"/>
  <c r="G4597" i="58"/>
  <c r="I4597" i="58" s="1"/>
  <c r="G4624" i="58"/>
  <c r="I4624" i="58" s="1"/>
  <c r="G4668" i="58"/>
  <c r="I4668" i="58" s="1"/>
  <c r="G4710" i="58"/>
  <c r="I4710" i="58" s="1"/>
  <c r="G4773" i="58"/>
  <c r="I4773" i="58" s="1"/>
  <c r="G4790" i="58"/>
  <c r="I4790" i="58" s="1"/>
  <c r="G4806" i="58"/>
  <c r="I4806" i="58" s="1"/>
  <c r="G4832" i="58"/>
  <c r="I4832" i="58" s="1"/>
  <c r="G4847" i="58"/>
  <c r="I4847" i="58" s="1"/>
  <c r="G4978" i="58"/>
  <c r="I4978" i="58" s="1"/>
  <c r="G4991" i="58"/>
  <c r="I4991" i="58" s="1"/>
  <c r="G5034" i="58"/>
  <c r="I5034" i="58" s="1"/>
  <c r="G5062" i="58"/>
  <c r="I5062" i="58" s="1"/>
  <c r="G5077" i="58"/>
  <c r="I5077" i="58" s="1"/>
  <c r="G5103" i="58"/>
  <c r="I5103" i="58" s="1"/>
  <c r="G5184" i="58"/>
  <c r="I5184" i="58" s="1"/>
  <c r="G5215" i="58"/>
  <c r="I5215" i="58" s="1"/>
  <c r="G5230" i="58"/>
  <c r="I5230" i="58" s="1"/>
  <c r="G5246" i="58"/>
  <c r="I5246" i="58" s="1"/>
  <c r="G5276" i="58"/>
  <c r="I5276" i="58" s="1"/>
  <c r="G5292" i="58"/>
  <c r="I5292" i="58" s="1"/>
  <c r="G5306" i="58"/>
  <c r="I5306" i="58" s="1"/>
  <c r="G57" i="57"/>
  <c r="I57" i="57" s="1"/>
  <c r="G72" i="57"/>
  <c r="I72" i="57" s="1"/>
  <c r="G87" i="57"/>
  <c r="I87" i="57" s="1"/>
  <c r="G116" i="57"/>
  <c r="I116" i="57" s="1"/>
  <c r="G130" i="57"/>
  <c r="I130" i="57" s="1"/>
  <c r="G223" i="57"/>
  <c r="I223" i="57" s="1"/>
  <c r="G342" i="57"/>
  <c r="I342" i="57" s="1"/>
  <c r="G421" i="57"/>
  <c r="I421" i="57" s="1"/>
  <c r="G435" i="57"/>
  <c r="I435" i="57" s="1"/>
  <c r="G522" i="57"/>
  <c r="I522" i="57" s="1"/>
  <c r="G552" i="57"/>
  <c r="I552" i="57" s="1"/>
  <c r="G646" i="57"/>
  <c r="I646" i="57" s="1"/>
  <c r="G661" i="57"/>
  <c r="I661" i="57" s="1"/>
  <c r="G690" i="57"/>
  <c r="I690" i="57" s="1"/>
  <c r="G707" i="57"/>
  <c r="I707" i="57" s="1"/>
  <c r="G722" i="57"/>
  <c r="I722" i="57" s="1"/>
  <c r="G738" i="57"/>
  <c r="I738" i="57" s="1"/>
  <c r="G751" i="57"/>
  <c r="I751" i="57" s="1"/>
  <c r="G865" i="57"/>
  <c r="I865" i="57" s="1"/>
  <c r="G880" i="57"/>
  <c r="I880" i="57" s="1"/>
  <c r="G896" i="57"/>
  <c r="I896" i="57" s="1"/>
  <c r="G1039" i="57"/>
  <c r="I1039" i="57" s="1"/>
  <c r="G1113" i="57"/>
  <c r="I1113" i="57" s="1"/>
  <c r="G1157" i="57"/>
  <c r="I1157" i="57" s="1"/>
  <c r="G1313" i="57"/>
  <c r="I1313" i="57" s="1"/>
  <c r="G1476" i="57"/>
  <c r="I1476" i="57" s="1"/>
  <c r="G1522" i="57"/>
  <c r="I1522" i="57" s="1"/>
  <c r="G1536" i="57"/>
  <c r="I1536" i="57" s="1"/>
  <c r="G1587" i="57"/>
  <c r="I1587" i="57" s="1"/>
  <c r="G1651" i="57"/>
  <c r="I1651" i="57" s="1"/>
  <c r="G1697" i="57"/>
  <c r="I1697" i="57" s="1"/>
  <c r="G1753" i="57"/>
  <c r="I1753" i="57" s="1"/>
  <c r="G1770" i="57"/>
  <c r="I1770" i="57" s="1"/>
  <c r="G1786" i="57"/>
  <c r="I1786" i="57" s="1"/>
  <c r="G1880" i="57"/>
  <c r="I1880" i="57" s="1"/>
  <c r="G1896" i="57"/>
  <c r="I1896" i="57" s="1"/>
  <c r="G1912" i="57"/>
  <c r="I1912" i="57" s="1"/>
  <c r="G1961" i="57"/>
  <c r="I1961" i="57" s="1"/>
  <c r="G1978" i="57"/>
  <c r="I1978" i="57" s="1"/>
  <c r="G1993" i="57"/>
  <c r="I1993" i="57" s="1"/>
  <c r="G2090" i="57"/>
  <c r="I2090" i="57" s="1"/>
  <c r="G2107" i="57"/>
  <c r="I2107" i="57" s="1"/>
  <c r="G2124" i="57"/>
  <c r="I2124" i="57" s="1"/>
  <c r="G2139" i="57"/>
  <c r="I2139" i="57" s="1"/>
  <c r="G2183" i="57"/>
  <c r="I2183" i="57" s="1"/>
  <c r="G2198" i="57"/>
  <c r="I2198" i="57" s="1"/>
  <c r="G2279" i="57"/>
  <c r="I2279" i="57" s="1"/>
  <c r="G2312" i="57"/>
  <c r="I2312" i="57" s="1"/>
  <c r="G2328" i="57"/>
  <c r="I2328" i="57" s="1"/>
  <c r="G2343" i="57"/>
  <c r="I2343" i="57" s="1"/>
  <c r="G2373" i="57"/>
  <c r="I2373" i="57" s="1"/>
  <c r="G2789" i="57"/>
  <c r="I2789" i="57" s="1"/>
  <c r="G2838" i="57"/>
  <c r="I2838" i="57" s="1"/>
  <c r="G2853" i="57"/>
  <c r="I2853" i="57" s="1"/>
  <c r="G2921" i="57"/>
  <c r="I2921" i="57" s="1"/>
  <c r="G2938" i="57"/>
  <c r="I2938" i="57" s="1"/>
  <c r="G2955" i="57"/>
  <c r="I2955" i="57" s="1"/>
  <c r="G3002" i="57"/>
  <c r="I3002" i="57" s="1"/>
  <c r="G3135" i="57"/>
  <c r="I3135" i="57" s="1"/>
  <c r="G3184" i="57"/>
  <c r="I3184" i="57" s="1"/>
  <c r="G3216" i="57"/>
  <c r="I3216" i="57" s="1"/>
  <c r="G3263" i="57"/>
  <c r="I3263" i="57" s="1"/>
  <c r="G3329" i="57"/>
  <c r="I3329" i="57" s="1"/>
  <c r="G3344" i="57"/>
  <c r="I3344" i="57" s="1"/>
  <c r="G3360" i="57"/>
  <c r="I3360" i="57" s="1"/>
  <c r="G3573" i="57"/>
  <c r="I3573" i="57" s="1"/>
  <c r="G3637" i="57"/>
  <c r="I3637" i="57" s="1"/>
  <c r="G3668" i="57"/>
  <c r="I3668" i="57" s="1"/>
  <c r="G3750" i="57"/>
  <c r="I3750" i="57" s="1"/>
  <c r="G3782" i="57"/>
  <c r="I3782" i="57" s="1"/>
  <c r="G3799" i="57"/>
  <c r="I3799" i="57" s="1"/>
  <c r="G4173" i="57"/>
  <c r="I4173" i="57" s="1"/>
  <c r="G4190" i="57"/>
  <c r="I4190" i="57" s="1"/>
  <c r="G4207" i="57"/>
  <c r="I4207" i="57" s="1"/>
  <c r="G4222" i="57"/>
  <c r="I4222" i="57" s="1"/>
  <c r="G4238" i="57"/>
  <c r="I4238" i="57" s="1"/>
  <c r="G3127" i="58"/>
  <c r="I3127" i="58" s="1"/>
  <c r="G3143" i="58"/>
  <c r="I3143" i="58" s="1"/>
  <c r="G3157" i="58"/>
  <c r="I3157" i="58" s="1"/>
  <c r="G3172" i="58"/>
  <c r="I3172" i="58" s="1"/>
  <c r="G3197" i="58"/>
  <c r="I3197" i="58" s="1"/>
  <c r="G3211" i="58"/>
  <c r="I3211" i="58" s="1"/>
  <c r="G3226" i="58"/>
  <c r="I3226" i="58" s="1"/>
  <c r="G3414" i="58"/>
  <c r="I3414" i="58" s="1"/>
  <c r="G3450" i="58"/>
  <c r="I3450" i="58" s="1"/>
  <c r="G3537" i="58"/>
  <c r="I3537" i="58" s="1"/>
  <c r="G3551" i="58"/>
  <c r="I3551" i="58" s="1"/>
  <c r="G3564" i="58"/>
  <c r="I3564" i="58" s="1"/>
  <c r="G3578" i="58"/>
  <c r="I3578" i="58" s="1"/>
  <c r="G3632" i="58"/>
  <c r="I3632" i="58" s="1"/>
  <c r="G3647" i="58"/>
  <c r="I3647" i="58" s="1"/>
  <c r="G3674" i="58"/>
  <c r="I3674" i="58" s="1"/>
  <c r="G3752" i="58"/>
  <c r="I3752" i="58" s="1"/>
  <c r="G3767" i="58"/>
  <c r="I3767" i="58" s="1"/>
  <c r="G3807" i="58"/>
  <c r="I3807" i="58" s="1"/>
  <c r="G3821" i="58"/>
  <c r="I3821" i="58" s="1"/>
  <c r="G3834" i="58"/>
  <c r="I3834" i="58" s="1"/>
  <c r="G3848" i="58"/>
  <c r="I3848" i="58" s="1"/>
  <c r="G3862" i="58"/>
  <c r="I3862" i="58" s="1"/>
  <c r="G3876" i="58"/>
  <c r="I3876" i="58" s="1"/>
  <c r="G3955" i="58"/>
  <c r="I3955" i="58" s="1"/>
  <c r="G3970" i="58"/>
  <c r="I3970" i="58" s="1"/>
  <c r="G3998" i="58"/>
  <c r="I3998" i="58" s="1"/>
  <c r="G4029" i="58"/>
  <c r="I4029" i="58" s="1"/>
  <c r="G4043" i="58"/>
  <c r="I4043" i="58" s="1"/>
  <c r="G4059" i="58"/>
  <c r="I4059" i="58" s="1"/>
  <c r="G4073" i="58"/>
  <c r="I4073" i="58" s="1"/>
  <c r="G4089" i="58"/>
  <c r="I4089" i="58" s="1"/>
  <c r="G4154" i="58"/>
  <c r="I4154" i="58" s="1"/>
  <c r="G4170" i="58"/>
  <c r="I4170" i="58" s="1"/>
  <c r="G4216" i="58"/>
  <c r="I4216" i="58" s="1"/>
  <c r="G4243" i="58"/>
  <c r="I4243" i="58" s="1"/>
  <c r="G4258" i="58"/>
  <c r="I4258" i="58" s="1"/>
  <c r="G4285" i="58"/>
  <c r="I4285" i="58" s="1"/>
  <c r="G4362" i="58"/>
  <c r="I4362" i="58" s="1"/>
  <c r="G4378" i="58"/>
  <c r="I4378" i="58" s="1"/>
  <c r="G4407" i="58"/>
  <c r="I4407" i="58" s="1"/>
  <c r="G4436" i="58"/>
  <c r="I4436" i="58" s="1"/>
  <c r="G4449" i="58"/>
  <c r="I4449" i="58" s="1"/>
  <c r="G4464" i="58"/>
  <c r="I4464" i="58" s="1"/>
  <c r="G4490" i="58"/>
  <c r="I4490" i="58" s="1"/>
  <c r="G4569" i="58"/>
  <c r="I4569" i="58" s="1"/>
  <c r="G4625" i="58"/>
  <c r="I4625" i="58" s="1"/>
  <c r="G4654" i="58"/>
  <c r="I4654" i="58" s="1"/>
  <c r="G4774" i="58"/>
  <c r="I4774" i="58" s="1"/>
  <c r="G4791" i="58"/>
  <c r="I4791" i="58" s="1"/>
  <c r="G4848" i="58"/>
  <c r="I4848" i="58" s="1"/>
  <c r="G4902" i="58"/>
  <c r="I4902" i="58" s="1"/>
  <c r="G4992" i="58"/>
  <c r="I4992" i="58" s="1"/>
  <c r="G5035" i="58"/>
  <c r="I5035" i="58" s="1"/>
  <c r="G5078" i="58"/>
  <c r="I5078" i="58" s="1"/>
  <c r="G5104" i="58"/>
  <c r="I5104" i="58" s="1"/>
  <c r="G5120" i="58"/>
  <c r="I5120" i="58" s="1"/>
  <c r="G5231" i="58"/>
  <c r="I5231" i="58" s="1"/>
  <c r="G5247" i="58"/>
  <c r="I5247" i="58" s="1"/>
  <c r="G5277" i="58"/>
  <c r="I5277" i="58" s="1"/>
  <c r="G5293" i="58"/>
  <c r="I5293" i="58" s="1"/>
  <c r="G5307" i="58"/>
  <c r="I5307" i="58" s="1"/>
  <c r="G14" i="57"/>
  <c r="I14" i="57" s="1"/>
  <c r="G29" i="57"/>
  <c r="I29" i="57" s="1"/>
  <c r="G143" i="57"/>
  <c r="I143" i="57" s="1"/>
  <c r="G224" i="57"/>
  <c r="I224" i="57" s="1"/>
  <c r="G238" i="57"/>
  <c r="I238" i="57" s="1"/>
  <c r="G422" i="57"/>
  <c r="I422" i="57" s="1"/>
  <c r="G553" i="57"/>
  <c r="I553" i="57" s="1"/>
  <c r="G647" i="57"/>
  <c r="I647" i="57" s="1"/>
  <c r="G691" i="57"/>
  <c r="I691" i="57" s="1"/>
  <c r="G708" i="57"/>
  <c r="I708" i="57" s="1"/>
  <c r="G739" i="57"/>
  <c r="I739" i="57" s="1"/>
  <c r="G752" i="57"/>
  <c r="I752" i="57" s="1"/>
  <c r="G768" i="57"/>
  <c r="I768" i="57" s="1"/>
  <c r="G946" i="57"/>
  <c r="I946" i="57" s="1"/>
  <c r="G1071" i="57"/>
  <c r="I1071" i="57" s="1"/>
  <c r="G1084" i="57"/>
  <c r="I1084" i="57" s="1"/>
  <c r="G1114" i="57"/>
  <c r="I1114" i="57" s="1"/>
  <c r="G1252" i="57"/>
  <c r="I1252" i="57" s="1"/>
  <c r="G1494" i="57"/>
  <c r="I1494" i="57" s="1"/>
  <c r="G1537" i="57"/>
  <c r="I1537" i="57" s="1"/>
  <c r="G1554" i="57"/>
  <c r="I1554" i="57" s="1"/>
  <c r="G1571" i="57"/>
  <c r="I1571" i="57" s="1"/>
  <c r="G1588" i="57"/>
  <c r="I1588" i="57" s="1"/>
  <c r="G1652" i="57"/>
  <c r="I1652" i="57" s="1"/>
  <c r="G1683" i="57"/>
  <c r="I1683" i="57" s="1"/>
  <c r="G1737" i="57"/>
  <c r="I1737" i="57" s="1"/>
  <c r="G1754" i="57"/>
  <c r="I1754" i="57" s="1"/>
  <c r="G1771" i="57"/>
  <c r="I1771" i="57" s="1"/>
  <c r="G1787" i="57"/>
  <c r="I1787" i="57" s="1"/>
  <c r="G1866" i="57"/>
  <c r="I1866" i="57" s="1"/>
  <c r="G1881" i="57"/>
  <c r="I1881" i="57" s="1"/>
  <c r="G1945" i="57"/>
  <c r="I1945" i="57" s="1"/>
  <c r="G1962" i="57"/>
  <c r="I1962" i="57" s="1"/>
  <c r="G1979" i="57"/>
  <c r="I1979" i="57" s="1"/>
  <c r="G2168" i="57"/>
  <c r="I2168" i="57" s="1"/>
  <c r="G2265" i="57"/>
  <c r="I2265" i="57" s="1"/>
  <c r="G2313" i="57"/>
  <c r="I2313" i="57" s="1"/>
  <c r="G2329" i="57"/>
  <c r="I2329" i="57" s="1"/>
  <c r="G2554" i="57"/>
  <c r="I2554" i="57" s="1"/>
  <c r="G2715" i="57"/>
  <c r="I2715" i="57" s="1"/>
  <c r="G2730" i="57"/>
  <c r="I2730" i="57" s="1"/>
  <c r="G2775" i="57"/>
  <c r="I2775" i="57" s="1"/>
  <c r="G2790" i="57"/>
  <c r="I2790" i="57" s="1"/>
  <c r="G2822" i="57"/>
  <c r="I2822" i="57" s="1"/>
  <c r="G2854" i="57"/>
  <c r="I2854" i="57" s="1"/>
  <c r="G2922" i="57"/>
  <c r="I2922" i="57" s="1"/>
  <c r="G3169" i="57"/>
  <c r="I3169" i="57" s="1"/>
  <c r="G3200" i="57"/>
  <c r="I3200" i="57" s="1"/>
  <c r="G3217" i="57"/>
  <c r="I3217" i="57" s="1"/>
  <c r="G3345" i="57"/>
  <c r="I3345" i="57" s="1"/>
  <c r="G3377" i="57"/>
  <c r="I3377" i="57" s="1"/>
  <c r="G3574" i="57"/>
  <c r="I3574" i="57" s="1"/>
  <c r="G3638" i="57"/>
  <c r="I3638" i="57" s="1"/>
  <c r="G3669" i="57"/>
  <c r="I3669" i="57" s="1"/>
  <c r="G3767" i="57"/>
  <c r="I3767" i="57" s="1"/>
  <c r="G3783" i="57"/>
  <c r="I3783" i="57" s="1"/>
  <c r="G3815" i="57"/>
  <c r="I3815" i="57" s="1"/>
  <c r="G3845" i="57"/>
  <c r="I3845" i="57" s="1"/>
  <c r="G3860" i="57"/>
  <c r="I3860" i="57" s="1"/>
  <c r="G4006" i="57"/>
  <c r="I4006" i="57" s="1"/>
  <c r="G4023" i="57"/>
  <c r="I4023" i="57" s="1"/>
  <c r="G4039" i="57"/>
  <c r="I4039" i="57" s="1"/>
  <c r="G3846" i="58"/>
  <c r="I3846" i="58" s="1"/>
  <c r="G3873" i="58"/>
  <c r="I3873" i="58" s="1"/>
  <c r="G3890" i="58"/>
  <c r="I3890" i="58" s="1"/>
  <c r="G3951" i="58"/>
  <c r="I3951" i="58" s="1"/>
  <c r="G4021" i="58"/>
  <c r="I4021" i="58" s="1"/>
  <c r="G4049" i="58"/>
  <c r="I4049" i="58" s="1"/>
  <c r="G4077" i="58"/>
  <c r="I4077" i="58" s="1"/>
  <c r="G4093" i="58"/>
  <c r="I4093" i="58" s="1"/>
  <c r="G4174" i="58"/>
  <c r="I4174" i="58" s="1"/>
  <c r="G4189" i="58"/>
  <c r="I4189" i="58" s="1"/>
  <c r="G4203" i="58"/>
  <c r="I4203" i="58" s="1"/>
  <c r="G4259" i="58"/>
  <c r="I4259" i="58" s="1"/>
  <c r="G4300" i="58"/>
  <c r="I4300" i="58" s="1"/>
  <c r="G4377" i="58"/>
  <c r="I4377" i="58" s="1"/>
  <c r="G4393" i="58"/>
  <c r="I4393" i="58" s="1"/>
  <c r="G4420" i="58"/>
  <c r="I4420" i="58" s="1"/>
  <c r="G4446" i="58"/>
  <c r="I4446" i="58" s="1"/>
  <c r="G4485" i="58"/>
  <c r="I4485" i="58" s="1"/>
  <c r="G4500" i="58"/>
  <c r="I4500" i="58" s="1"/>
  <c r="G4573" i="58"/>
  <c r="I4573" i="58" s="1"/>
  <c r="G4587" i="58"/>
  <c r="I4587" i="58" s="1"/>
  <c r="G4642" i="58"/>
  <c r="I4642" i="58" s="1"/>
  <c r="G4708" i="58"/>
  <c r="I4708" i="58" s="1"/>
  <c r="G4770" i="58"/>
  <c r="I4770" i="58" s="1"/>
  <c r="G4786" i="58"/>
  <c r="I4786" i="58" s="1"/>
  <c r="G4815" i="58"/>
  <c r="I4815" i="58" s="1"/>
  <c r="G4869" i="58"/>
  <c r="I4869" i="58" s="1"/>
  <c r="G4883" i="58"/>
  <c r="I4883" i="58" s="1"/>
  <c r="G4982" i="58"/>
  <c r="I4982" i="58" s="1"/>
  <c r="G4997" i="58"/>
  <c r="I4997" i="58" s="1"/>
  <c r="G5011" i="58"/>
  <c r="I5011" i="58" s="1"/>
  <c r="G5022" i="58"/>
  <c r="I5022" i="58" s="1"/>
  <c r="G5093" i="58"/>
  <c r="I5093" i="58" s="1"/>
  <c r="G5217" i="58"/>
  <c r="I5217" i="58" s="1"/>
  <c r="G5233" i="58"/>
  <c r="I5233" i="58" s="1"/>
  <c r="G5249" i="58"/>
  <c r="I5249" i="58" s="1"/>
  <c r="G5263" i="58"/>
  <c r="I5263" i="58" s="1"/>
  <c r="G5279" i="58"/>
  <c r="I5279" i="58" s="1"/>
  <c r="G5295" i="58"/>
  <c r="I5295" i="58" s="1"/>
  <c r="G5309" i="58"/>
  <c r="I5309" i="58" s="1"/>
  <c r="G44" i="57"/>
  <c r="I44" i="57" s="1"/>
  <c r="G73" i="57"/>
  <c r="I73" i="57" s="1"/>
  <c r="G115" i="57"/>
  <c r="I115" i="57" s="1"/>
  <c r="G129" i="57"/>
  <c r="I129" i="57" s="1"/>
  <c r="G220" i="57"/>
  <c r="I220" i="57" s="1"/>
  <c r="G275" i="57"/>
  <c r="I275" i="57" s="1"/>
  <c r="G290" i="57"/>
  <c r="I290" i="57" s="1"/>
  <c r="G306" i="57"/>
  <c r="I306" i="57" s="1"/>
  <c r="G429" i="57"/>
  <c r="I429" i="57" s="1"/>
  <c r="G443" i="57"/>
  <c r="I443" i="57" s="1"/>
  <c r="G457" i="57"/>
  <c r="I457" i="57" s="1"/>
  <c r="G470" i="57"/>
  <c r="I470" i="57" s="1"/>
  <c r="G484" i="57"/>
  <c r="I484" i="57" s="1"/>
  <c r="G512" i="57"/>
  <c r="I512" i="57" s="1"/>
  <c r="G528" i="57"/>
  <c r="I528" i="57" s="1"/>
  <c r="G544" i="57"/>
  <c r="I544" i="57" s="1"/>
  <c r="G556" i="57"/>
  <c r="I556" i="57" s="1"/>
  <c r="G637" i="57"/>
  <c r="I637" i="57" s="1"/>
  <c r="G651" i="57"/>
  <c r="I651" i="57" s="1"/>
  <c r="G696" i="57"/>
  <c r="I696" i="57" s="1"/>
  <c r="G712" i="57"/>
  <c r="I712" i="57" s="1"/>
  <c r="G850" i="57"/>
  <c r="I850" i="57" s="1"/>
  <c r="G866" i="57"/>
  <c r="I866" i="57" s="1"/>
  <c r="G881" i="57"/>
  <c r="I881" i="57" s="1"/>
  <c r="G897" i="57"/>
  <c r="I897" i="57" s="1"/>
  <c r="G974" i="57"/>
  <c r="I974" i="57" s="1"/>
  <c r="G1096" i="57"/>
  <c r="I1096" i="57" s="1"/>
  <c r="G1110" i="57"/>
  <c r="I1110" i="57" s="1"/>
  <c r="G1125" i="57"/>
  <c r="I1125" i="57" s="1"/>
  <c r="G1140" i="57"/>
  <c r="I1140" i="57" s="1"/>
  <c r="G1155" i="57"/>
  <c r="I1155" i="57" s="1"/>
  <c r="G1168" i="57"/>
  <c r="I1168" i="57" s="1"/>
  <c r="G1182" i="57"/>
  <c r="I1182" i="57" s="1"/>
  <c r="G1264" i="57"/>
  <c r="I1264" i="57" s="1"/>
  <c r="G1308" i="57"/>
  <c r="I1308" i="57" s="1"/>
  <c r="G1324" i="57"/>
  <c r="I1324" i="57" s="1"/>
  <c r="G1341" i="57"/>
  <c r="I1341" i="57" s="1"/>
  <c r="G1371" i="57"/>
  <c r="I1371" i="57" s="1"/>
  <c r="G1485" i="57"/>
  <c r="I1485" i="57" s="1"/>
  <c r="G1512" i="57"/>
  <c r="I1512" i="57" s="1"/>
  <c r="G1528" i="57"/>
  <c r="I1528" i="57" s="1"/>
  <c r="G1544" i="57"/>
  <c r="I1544" i="57" s="1"/>
  <c r="G1577" i="57"/>
  <c r="I1577" i="57" s="1"/>
  <c r="G1701" i="57"/>
  <c r="I1701" i="57" s="1"/>
  <c r="G1739" i="57"/>
  <c r="I1739" i="57" s="1"/>
  <c r="G1756" i="57"/>
  <c r="I1756" i="57" s="1"/>
  <c r="G1773" i="57"/>
  <c r="I1773" i="57" s="1"/>
  <c r="G1853" i="57"/>
  <c r="I1853" i="57" s="1"/>
  <c r="G1868" i="57"/>
  <c r="I1868" i="57" s="1"/>
  <c r="G1929" i="57"/>
  <c r="I1929" i="57" s="1"/>
  <c r="G1946" i="57"/>
  <c r="I1946" i="57" s="1"/>
  <c r="G1963" i="57"/>
  <c r="I1963" i="57" s="1"/>
  <c r="G1980" i="57"/>
  <c r="I1980" i="57" s="1"/>
  <c r="G1996" i="57"/>
  <c r="I1996" i="57" s="1"/>
  <c r="G2060" i="57"/>
  <c r="I2060" i="57" s="1"/>
  <c r="G2075" i="57"/>
  <c r="I2075" i="57" s="1"/>
  <c r="G2091" i="57"/>
  <c r="I2091" i="57" s="1"/>
  <c r="G2140" i="57"/>
  <c r="I2140" i="57" s="1"/>
  <c r="G2154" i="57"/>
  <c r="I2154" i="57" s="1"/>
  <c r="G2197" i="57"/>
  <c r="I2197" i="57" s="1"/>
  <c r="G2263" i="57"/>
  <c r="I2263" i="57" s="1"/>
  <c r="G2353" i="57"/>
  <c r="I2353" i="57" s="1"/>
  <c r="G2368" i="57"/>
  <c r="I2368" i="57" s="1"/>
  <c r="G2414" i="57"/>
  <c r="I2414" i="57" s="1"/>
  <c r="G2513" i="57"/>
  <c r="I2513" i="57" s="1"/>
  <c r="G2546" i="57"/>
  <c r="I2546" i="57" s="1"/>
  <c r="G2626" i="57"/>
  <c r="I2626" i="57" s="1"/>
  <c r="G2721" i="57"/>
  <c r="I2721" i="57" s="1"/>
  <c r="G2735" i="57"/>
  <c r="I2735" i="57" s="1"/>
  <c r="G2750" i="57"/>
  <c r="I2750" i="57" s="1"/>
  <c r="G2780" i="57"/>
  <c r="I2780" i="57" s="1"/>
  <c r="G2796" i="57"/>
  <c r="I2796" i="57" s="1"/>
  <c r="G2829" i="57"/>
  <c r="I2829" i="57" s="1"/>
  <c r="G2844" i="57"/>
  <c r="I2844" i="57" s="1"/>
  <c r="G3140" i="57"/>
  <c r="I3140" i="57" s="1"/>
  <c r="G3156" i="57"/>
  <c r="I3156" i="57" s="1"/>
  <c r="G3187" i="57"/>
  <c r="I3187" i="57" s="1"/>
  <c r="G3365" i="57"/>
  <c r="I3365" i="57" s="1"/>
  <c r="G3380" i="57"/>
  <c r="I3380" i="57" s="1"/>
  <c r="G3396" i="57"/>
  <c r="I3396" i="57" s="1"/>
  <c r="G3682" i="57"/>
  <c r="I3682" i="57" s="1"/>
  <c r="G3810" i="57"/>
  <c r="I3810" i="57" s="1"/>
  <c r="G3826" i="57"/>
  <c r="I3826" i="57" s="1"/>
  <c r="G3842" i="57"/>
  <c r="I3842" i="57" s="1"/>
  <c r="G3887" i="57"/>
  <c r="I3887" i="57" s="1"/>
  <c r="G4217" i="57"/>
  <c r="I4217" i="57" s="1"/>
  <c r="G4365" i="57"/>
  <c r="I4365" i="57" s="1"/>
  <c r="G4399" i="57"/>
  <c r="I4399" i="57" s="1"/>
  <c r="G4416" i="57"/>
  <c r="I4416" i="57" s="1"/>
  <c r="G4433" i="57"/>
  <c r="I4433" i="57" s="1"/>
  <c r="G4448" i="57"/>
  <c r="I4448" i="57" s="1"/>
  <c r="G4479" i="57"/>
  <c r="I4479" i="57" s="1"/>
  <c r="G4563" i="57"/>
  <c r="I4563" i="57" s="1"/>
  <c r="G4780" i="57"/>
  <c r="I4780" i="57" s="1"/>
  <c r="G4863" i="57"/>
  <c r="I4863" i="57" s="1"/>
  <c r="G4881" i="57"/>
  <c r="I4881" i="57" s="1"/>
  <c r="G5065" i="57"/>
  <c r="I5065" i="57" s="1"/>
  <c r="G5184" i="57"/>
  <c r="I5184" i="57" s="1"/>
  <c r="G3853" i="58"/>
  <c r="I3853" i="58" s="1"/>
  <c r="G3972" i="58"/>
  <c r="I3972" i="58" s="1"/>
  <c r="G3986" i="58"/>
  <c r="I3986" i="58" s="1"/>
  <c r="G4013" i="58"/>
  <c r="I4013" i="58" s="1"/>
  <c r="G4039" i="58"/>
  <c r="I4039" i="58" s="1"/>
  <c r="G4149" i="58"/>
  <c r="I4149" i="58" s="1"/>
  <c r="G4164" i="58"/>
  <c r="I4164" i="58" s="1"/>
  <c r="G4180" i="58"/>
  <c r="I4180" i="58" s="1"/>
  <c r="G4209" i="58"/>
  <c r="I4209" i="58" s="1"/>
  <c r="G4237" i="58"/>
  <c r="I4237" i="58" s="1"/>
  <c r="G4250" i="58"/>
  <c r="I4250" i="58" s="1"/>
  <c r="G4265" i="58"/>
  <c r="I4265" i="58" s="1"/>
  <c r="G4277" i="58"/>
  <c r="I4277" i="58" s="1"/>
  <c r="G4354" i="58"/>
  <c r="I4354" i="58" s="1"/>
  <c r="G4367" i="58"/>
  <c r="I4367" i="58" s="1"/>
  <c r="G4383" i="58"/>
  <c r="I4383" i="58" s="1"/>
  <c r="G4411" i="58"/>
  <c r="I4411" i="58" s="1"/>
  <c r="G4425" i="58"/>
  <c r="I4425" i="58" s="1"/>
  <c r="G4452" i="58"/>
  <c r="I4452" i="58" s="1"/>
  <c r="G4578" i="58"/>
  <c r="I4578" i="58" s="1"/>
  <c r="G4660" i="58"/>
  <c r="I4660" i="58" s="1"/>
  <c r="G4698" i="58"/>
  <c r="I4698" i="58" s="1"/>
  <c r="G4792" i="58"/>
  <c r="I4792" i="58" s="1"/>
  <c r="G4860" i="58"/>
  <c r="I4860" i="58" s="1"/>
  <c r="G4874" i="58"/>
  <c r="I4874" i="58" s="1"/>
  <c r="G4887" i="58"/>
  <c r="I4887" i="58" s="1"/>
  <c r="G4900" i="58"/>
  <c r="I4900" i="58" s="1"/>
  <c r="G5029" i="58"/>
  <c r="I5029" i="58" s="1"/>
  <c r="G5044" i="58"/>
  <c r="I5044" i="58" s="1"/>
  <c r="G5072" i="58"/>
  <c r="I5072" i="58" s="1"/>
  <c r="G5098" i="58"/>
  <c r="I5098" i="58" s="1"/>
  <c r="G5113" i="58"/>
  <c r="I5113" i="58" s="1"/>
  <c r="G5178" i="58"/>
  <c r="I5178" i="58" s="1"/>
  <c r="G5191" i="58"/>
  <c r="I5191" i="58" s="1"/>
  <c r="G5209" i="58"/>
  <c r="I5209" i="58" s="1"/>
  <c r="G5222" i="58"/>
  <c r="I5222" i="58" s="1"/>
  <c r="G5299" i="58"/>
  <c r="I5299" i="58" s="1"/>
  <c r="G5314" i="58"/>
  <c r="I5314" i="58" s="1"/>
  <c r="G225" i="57"/>
  <c r="I225" i="57" s="1"/>
  <c r="G239" i="57"/>
  <c r="I239" i="57" s="1"/>
  <c r="G252" i="57"/>
  <c r="I252" i="57" s="1"/>
  <c r="G265" i="57"/>
  <c r="I265" i="57" s="1"/>
  <c r="G281" i="57"/>
  <c r="I281" i="57" s="1"/>
  <c r="G328" i="57"/>
  <c r="I328" i="57" s="1"/>
  <c r="G353" i="57"/>
  <c r="I353" i="57" s="1"/>
  <c r="G419" i="57"/>
  <c r="I419" i="57" s="1"/>
  <c r="G433" i="57"/>
  <c r="I433" i="57" s="1"/>
  <c r="G447" i="57"/>
  <c r="I447" i="57" s="1"/>
  <c r="G535" i="57"/>
  <c r="I535" i="57" s="1"/>
  <c r="G628" i="57"/>
  <c r="I628" i="57" s="1"/>
  <c r="G733" i="57"/>
  <c r="I733" i="57" s="1"/>
  <c r="G839" i="57"/>
  <c r="I839" i="57" s="1"/>
  <c r="G856" i="57"/>
  <c r="I856" i="57" s="1"/>
  <c r="G872" i="57"/>
  <c r="I872" i="57" s="1"/>
  <c r="G888" i="57"/>
  <c r="I888" i="57" s="1"/>
  <c r="G951" i="57"/>
  <c r="I951" i="57" s="1"/>
  <c r="G1058" i="57"/>
  <c r="I1058" i="57" s="1"/>
  <c r="G1101" i="57"/>
  <c r="I1101" i="57" s="1"/>
  <c r="G1146" i="57"/>
  <c r="I1146" i="57" s="1"/>
  <c r="G1270" i="57"/>
  <c r="I1270" i="57" s="1"/>
  <c r="G1330" i="57"/>
  <c r="I1330" i="57" s="1"/>
  <c r="G1377" i="57"/>
  <c r="I1377" i="57" s="1"/>
  <c r="G1445" i="57"/>
  <c r="I1445" i="57" s="1"/>
  <c r="G1491" i="57"/>
  <c r="I1491" i="57" s="1"/>
  <c r="G1505" i="57"/>
  <c r="I1505" i="57" s="1"/>
  <c r="G1518" i="57"/>
  <c r="I1518" i="57" s="1"/>
  <c r="G1533" i="57"/>
  <c r="I1533" i="57" s="1"/>
  <c r="G1550" i="57"/>
  <c r="I1550" i="57" s="1"/>
  <c r="G1567" i="57"/>
  <c r="I1567" i="57" s="1"/>
  <c r="G1691" i="57"/>
  <c r="I1691" i="57" s="1"/>
  <c r="G1795" i="57"/>
  <c r="I1795" i="57" s="1"/>
  <c r="G1936" i="57"/>
  <c r="I1936" i="57" s="1"/>
  <c r="G1952" i="57"/>
  <c r="I1952" i="57" s="1"/>
  <c r="G1970" i="57"/>
  <c r="I1970" i="57" s="1"/>
  <c r="G1985" i="57"/>
  <c r="I1985" i="57" s="1"/>
  <c r="G2115" i="57"/>
  <c r="I2115" i="57" s="1"/>
  <c r="G2174" i="57"/>
  <c r="I2174" i="57" s="1"/>
  <c r="G2188" i="57"/>
  <c r="I2188" i="57" s="1"/>
  <c r="G2204" i="57"/>
  <c r="I2204" i="57" s="1"/>
  <c r="G2269" i="57"/>
  <c r="I2269" i="57" s="1"/>
  <c r="G2284" i="57"/>
  <c r="I2284" i="57" s="1"/>
  <c r="G2330" i="57"/>
  <c r="I2330" i="57" s="1"/>
  <c r="G2358" i="57"/>
  <c r="I2358" i="57" s="1"/>
  <c r="G2389" i="57"/>
  <c r="I2389" i="57" s="1"/>
  <c r="G2535" i="57"/>
  <c r="I2535" i="57" s="1"/>
  <c r="G2552" i="57"/>
  <c r="I2552" i="57" s="1"/>
  <c r="G2569" i="57"/>
  <c r="I2569" i="57" s="1"/>
  <c r="G2600" i="57"/>
  <c r="I2600" i="57" s="1"/>
  <c r="G2616" i="57"/>
  <c r="I2616" i="57" s="1"/>
  <c r="G2632" i="57"/>
  <c r="I2632" i="57" s="1"/>
  <c r="G2646" i="57"/>
  <c r="I2646" i="57" s="1"/>
  <c r="G2726" i="57"/>
  <c r="I2726" i="57" s="1"/>
  <c r="G2740" i="57"/>
  <c r="I2740" i="57" s="1"/>
  <c r="G2982" i="57"/>
  <c r="I2982" i="57" s="1"/>
  <c r="G3030" i="57"/>
  <c r="I3030" i="57" s="1"/>
  <c r="G3045" i="57"/>
  <c r="I3045" i="57" s="1"/>
  <c r="G3355" i="57"/>
  <c r="I3355" i="57" s="1"/>
  <c r="G3371" i="57"/>
  <c r="I3371" i="57" s="1"/>
  <c r="G3386" i="57"/>
  <c r="I3386" i="57" s="1"/>
  <c r="G3402" i="57"/>
  <c r="I3402" i="57" s="1"/>
  <c r="G3417" i="57"/>
  <c r="I3417" i="57" s="1"/>
  <c r="G3434" i="57"/>
  <c r="I3434" i="57" s="1"/>
  <c r="G3578" i="57"/>
  <c r="I3578" i="57" s="1"/>
  <c r="G3801" i="57"/>
  <c r="I3801" i="57" s="1"/>
  <c r="G3816" i="57"/>
  <c r="I3816" i="57" s="1"/>
  <c r="G3831" i="57"/>
  <c r="I3831" i="57" s="1"/>
  <c r="G3990" i="57"/>
  <c r="I3990" i="57" s="1"/>
  <c r="G4007" i="57"/>
  <c r="I4007" i="57" s="1"/>
  <c r="G4024" i="57"/>
  <c r="I4024" i="57" s="1"/>
  <c r="G4157" i="57"/>
  <c r="I4157" i="57" s="1"/>
  <c r="G3958" i="58"/>
  <c r="I3958" i="58" s="1"/>
  <c r="G3973" i="58"/>
  <c r="I3973" i="58" s="1"/>
  <c r="G3987" i="58"/>
  <c r="I3987" i="58" s="1"/>
  <c r="G4084" i="58"/>
  <c r="I4084" i="58" s="1"/>
  <c r="G4150" i="58"/>
  <c r="I4150" i="58" s="1"/>
  <c r="G4181" i="58"/>
  <c r="I4181" i="58" s="1"/>
  <c r="G4210" i="58"/>
  <c r="I4210" i="58" s="1"/>
  <c r="G4238" i="58"/>
  <c r="I4238" i="58" s="1"/>
  <c r="G4266" i="58"/>
  <c r="I4266" i="58" s="1"/>
  <c r="G4355" i="58"/>
  <c r="I4355" i="58" s="1"/>
  <c r="G4384" i="58"/>
  <c r="I4384" i="58" s="1"/>
  <c r="G4412" i="58"/>
  <c r="I4412" i="58" s="1"/>
  <c r="G4440" i="58"/>
  <c r="I4440" i="58" s="1"/>
  <c r="G4579" i="58"/>
  <c r="I4579" i="58" s="1"/>
  <c r="G4647" i="58"/>
  <c r="I4647" i="58" s="1"/>
  <c r="G4685" i="58"/>
  <c r="I4685" i="58" s="1"/>
  <c r="G4821" i="58"/>
  <c r="I4821" i="58" s="1"/>
  <c r="G4989" i="58"/>
  <c r="I4989" i="58" s="1"/>
  <c r="G5030" i="58"/>
  <c r="I5030" i="58" s="1"/>
  <c r="G5045" i="58"/>
  <c r="I5045" i="58" s="1"/>
  <c r="G5073" i="58"/>
  <c r="I5073" i="58" s="1"/>
  <c r="G5114" i="58"/>
  <c r="I5114" i="58" s="1"/>
  <c r="G5193" i="58"/>
  <c r="I5193" i="58" s="1"/>
  <c r="G5210" i="58"/>
  <c r="I5210" i="58" s="1"/>
  <c r="G5256" i="58"/>
  <c r="I5256" i="58" s="1"/>
  <c r="G5269" i="58"/>
  <c r="I5269" i="58" s="1"/>
  <c r="G5287" i="58"/>
  <c r="I5287" i="58" s="1"/>
  <c r="G5300" i="58"/>
  <c r="I5300" i="58" s="1"/>
  <c r="G79" i="57"/>
  <c r="I79" i="57" s="1"/>
  <c r="G226" i="57"/>
  <c r="I226" i="57" s="1"/>
  <c r="G240" i="57"/>
  <c r="I240" i="57" s="1"/>
  <c r="G253" i="57"/>
  <c r="I253" i="57" s="1"/>
  <c r="G266" i="57"/>
  <c r="I266" i="57" s="1"/>
  <c r="G282" i="57"/>
  <c r="I282" i="57" s="1"/>
  <c r="G297" i="57"/>
  <c r="I297" i="57" s="1"/>
  <c r="G463" i="57"/>
  <c r="I463" i="57" s="1"/>
  <c r="G520" i="57"/>
  <c r="I520" i="57" s="1"/>
  <c r="G536" i="57"/>
  <c r="I536" i="57" s="1"/>
  <c r="G687" i="57"/>
  <c r="I687" i="57" s="1"/>
  <c r="G719" i="57"/>
  <c r="I719" i="57" s="1"/>
  <c r="G734" i="57"/>
  <c r="I734" i="57" s="1"/>
  <c r="G761" i="57"/>
  <c r="I761" i="57" s="1"/>
  <c r="G840" i="57"/>
  <c r="I840" i="57" s="1"/>
  <c r="G857" i="57"/>
  <c r="I857" i="57" s="1"/>
  <c r="G873" i="57"/>
  <c r="I873" i="57" s="1"/>
  <c r="G904" i="57"/>
  <c r="I904" i="57" s="1"/>
  <c r="G936" i="57"/>
  <c r="I936" i="57" s="1"/>
  <c r="G952" i="57"/>
  <c r="I952" i="57" s="1"/>
  <c r="G966" i="57"/>
  <c r="I966" i="57" s="1"/>
  <c r="G979" i="57"/>
  <c r="I979" i="57" s="1"/>
  <c r="G1045" i="57"/>
  <c r="I1045" i="57" s="1"/>
  <c r="G1059" i="57"/>
  <c r="I1059" i="57" s="1"/>
  <c r="G1075" i="57"/>
  <c r="I1075" i="57" s="1"/>
  <c r="G1271" i="57"/>
  <c r="I1271" i="57" s="1"/>
  <c r="G1301" i="57"/>
  <c r="I1301" i="57" s="1"/>
  <c r="G1314" i="57"/>
  <c r="I1314" i="57" s="1"/>
  <c r="G1363" i="57"/>
  <c r="I1363" i="57" s="1"/>
  <c r="G1378" i="57"/>
  <c r="I1378" i="57" s="1"/>
  <c r="G1551" i="57"/>
  <c r="I1551" i="57" s="1"/>
  <c r="G1568" i="57"/>
  <c r="I1568" i="57" s="1"/>
  <c r="G1583" i="57"/>
  <c r="I1583" i="57" s="1"/>
  <c r="G1648" i="57"/>
  <c r="I1648" i="57" s="1"/>
  <c r="G1663" i="57"/>
  <c r="I1663" i="57" s="1"/>
  <c r="G1731" i="57"/>
  <c r="I1731" i="57" s="1"/>
  <c r="G2116" i="57"/>
  <c r="I2116" i="57" s="1"/>
  <c r="G2131" i="57"/>
  <c r="I2131" i="57" s="1"/>
  <c r="G2175" i="57"/>
  <c r="I2175" i="57" s="1"/>
  <c r="G2270" i="57"/>
  <c r="I2270" i="57" s="1"/>
  <c r="G2285" i="57"/>
  <c r="I2285" i="57" s="1"/>
  <c r="G2331" i="57"/>
  <c r="I2331" i="57" s="1"/>
  <c r="G2520" i="57"/>
  <c r="I2520" i="57" s="1"/>
  <c r="G2536" i="57"/>
  <c r="I2536" i="57" s="1"/>
  <c r="G2617" i="57"/>
  <c r="I2617" i="57" s="1"/>
  <c r="G2633" i="57"/>
  <c r="I2633" i="57" s="1"/>
  <c r="G2727" i="57"/>
  <c r="I2727" i="57" s="1"/>
  <c r="G2919" i="57"/>
  <c r="I2919" i="57" s="1"/>
  <c r="G2935" i="57"/>
  <c r="I2935" i="57" s="1"/>
  <c r="G2951" i="57"/>
  <c r="I2951" i="57" s="1"/>
  <c r="G2983" i="57"/>
  <c r="I2983" i="57" s="1"/>
  <c r="G3032" i="57"/>
  <c r="I3032" i="57" s="1"/>
  <c r="G3046" i="57"/>
  <c r="I3046" i="57" s="1"/>
  <c r="G3339" i="57"/>
  <c r="I3339" i="57" s="1"/>
  <c r="G3372" i="57"/>
  <c r="I3372" i="57" s="1"/>
  <c r="G3418" i="57"/>
  <c r="I3418" i="57" s="1"/>
  <c r="G3435" i="57"/>
  <c r="I3435" i="57" s="1"/>
  <c r="G3545" i="57"/>
  <c r="I3545" i="57" s="1"/>
  <c r="G3595" i="57"/>
  <c r="I3595" i="57" s="1"/>
  <c r="G3610" i="57"/>
  <c r="I3610" i="57" s="1"/>
  <c r="G3641" i="57"/>
  <c r="I3641" i="57" s="1"/>
  <c r="G3657" i="57"/>
  <c r="I3657" i="57" s="1"/>
  <c r="G3672" i="57"/>
  <c r="I3672" i="57" s="1"/>
  <c r="G3754" i="57"/>
  <c r="I3754" i="57" s="1"/>
  <c r="G3769" i="57"/>
  <c r="I3769" i="57" s="1"/>
  <c r="G3785" i="57"/>
  <c r="I3785" i="57" s="1"/>
  <c r="G3991" i="57"/>
  <c r="I3991" i="57" s="1"/>
  <c r="G4059" i="57"/>
  <c r="I4059" i="57" s="1"/>
  <c r="G4075" i="57"/>
  <c r="I4075" i="57" s="1"/>
  <c r="G4091" i="57"/>
  <c r="I4091" i="57" s="1"/>
  <c r="G4175" i="57"/>
  <c r="I4175" i="57" s="1"/>
  <c r="G4604" i="57"/>
  <c r="I4604" i="57" s="1"/>
  <c r="G4621" i="57"/>
  <c r="I4621" i="57" s="1"/>
  <c r="G3879" i="58"/>
  <c r="I3879" i="58" s="1"/>
  <c r="G3957" i="58"/>
  <c r="I3957" i="58" s="1"/>
  <c r="G3985" i="58"/>
  <c r="I3985" i="58" s="1"/>
  <c r="G4010" i="58"/>
  <c r="I4010" i="58" s="1"/>
  <c r="G4051" i="58"/>
  <c r="I4051" i="58" s="1"/>
  <c r="G4066" i="58"/>
  <c r="I4066" i="58" s="1"/>
  <c r="G4079" i="58"/>
  <c r="I4079" i="58" s="1"/>
  <c r="G4094" i="58"/>
  <c r="I4094" i="58" s="1"/>
  <c r="G4173" i="58"/>
  <c r="I4173" i="58" s="1"/>
  <c r="G4200" i="58"/>
  <c r="I4200" i="58" s="1"/>
  <c r="G4229" i="58"/>
  <c r="I4229" i="58" s="1"/>
  <c r="G4252" i="58"/>
  <c r="I4252" i="58" s="1"/>
  <c r="G4279" i="58"/>
  <c r="I4279" i="58" s="1"/>
  <c r="G4368" i="58"/>
  <c r="I4368" i="58" s="1"/>
  <c r="G4423" i="58"/>
  <c r="I4423" i="58" s="1"/>
  <c r="G4461" i="58"/>
  <c r="I4461" i="58" s="1"/>
  <c r="G4498" i="58"/>
  <c r="I4498" i="58" s="1"/>
  <c r="G4560" i="58"/>
  <c r="I4560" i="58" s="1"/>
  <c r="G4583" i="58"/>
  <c r="I4583" i="58" s="1"/>
  <c r="G4598" i="58"/>
  <c r="I4598" i="58" s="1"/>
  <c r="G4635" i="58"/>
  <c r="I4635" i="58" s="1"/>
  <c r="G4649" i="58"/>
  <c r="I4649" i="58" s="1"/>
  <c r="G4662" i="58"/>
  <c r="I4662" i="58" s="1"/>
  <c r="G4686" i="58"/>
  <c r="I4686" i="58" s="1"/>
  <c r="G4776" i="58"/>
  <c r="I4776" i="58" s="1"/>
  <c r="G4793" i="58"/>
  <c r="I4793" i="58" s="1"/>
  <c r="G4807" i="58"/>
  <c r="I4807" i="58" s="1"/>
  <c r="G4820" i="58"/>
  <c r="I4820" i="58" s="1"/>
  <c r="G4833" i="58"/>
  <c r="I4833" i="58" s="1"/>
  <c r="G4871" i="58"/>
  <c r="I4871" i="58" s="1"/>
  <c r="G4897" i="58"/>
  <c r="I4897" i="58" s="1"/>
  <c r="G4911" i="58"/>
  <c r="I4911" i="58" s="1"/>
  <c r="G4972" i="58"/>
  <c r="I4972" i="58" s="1"/>
  <c r="G4983" i="58"/>
  <c r="I4983" i="58" s="1"/>
  <c r="G4998" i="58"/>
  <c r="I4998" i="58" s="1"/>
  <c r="G5023" i="58"/>
  <c r="I5023" i="58" s="1"/>
  <c r="G5038" i="58"/>
  <c r="I5038" i="58" s="1"/>
  <c r="G5065" i="58"/>
  <c r="I5065" i="58" s="1"/>
  <c r="G5080" i="58"/>
  <c r="I5080" i="58" s="1"/>
  <c r="G5181" i="58"/>
  <c r="I5181" i="58" s="1"/>
  <c r="G5195" i="58"/>
  <c r="I5195" i="58" s="1"/>
  <c r="G5223" i="58"/>
  <c r="I5223" i="58" s="1"/>
  <c r="G5240" i="58"/>
  <c r="I5240" i="58" s="1"/>
  <c r="G5255" i="58"/>
  <c r="I5255" i="58" s="1"/>
  <c r="G5268" i="58"/>
  <c r="I5268" i="58" s="1"/>
  <c r="G5285" i="58"/>
  <c r="I5285" i="58" s="1"/>
  <c r="G5298" i="58"/>
  <c r="I5298" i="58" s="1"/>
  <c r="G5312" i="58"/>
  <c r="I5312" i="58" s="1"/>
  <c r="G31" i="57"/>
  <c r="I31" i="57" s="1"/>
  <c r="G46" i="57"/>
  <c r="I46" i="57" s="1"/>
  <c r="G74" i="57"/>
  <c r="I74" i="57" s="1"/>
  <c r="G256" i="57"/>
  <c r="I256" i="57" s="1"/>
  <c r="G312" i="57"/>
  <c r="I312" i="57" s="1"/>
  <c r="G329" i="57"/>
  <c r="I329" i="57" s="1"/>
  <c r="G341" i="57"/>
  <c r="I341" i="57" s="1"/>
  <c r="G420" i="57"/>
  <c r="I420" i="57" s="1"/>
  <c r="G434" i="57"/>
  <c r="I434" i="57" s="1"/>
  <c r="G462" i="57"/>
  <c r="I462" i="57" s="1"/>
  <c r="G476" i="57"/>
  <c r="I476" i="57" s="1"/>
  <c r="G489" i="57"/>
  <c r="I489" i="57" s="1"/>
  <c r="G548" i="57"/>
  <c r="I548" i="57" s="1"/>
  <c r="G653" i="57"/>
  <c r="I653" i="57" s="1"/>
  <c r="G668" i="57"/>
  <c r="I668" i="57" s="1"/>
  <c r="G683" i="57"/>
  <c r="I683" i="57" s="1"/>
  <c r="G697" i="57"/>
  <c r="I697" i="57" s="1"/>
  <c r="G727" i="57"/>
  <c r="I727" i="57" s="1"/>
  <c r="G755" i="57"/>
  <c r="I755" i="57" s="1"/>
  <c r="G894" i="57"/>
  <c r="I894" i="57" s="1"/>
  <c r="G923" i="57"/>
  <c r="I923" i="57" s="1"/>
  <c r="G939" i="57"/>
  <c r="I939" i="57" s="1"/>
  <c r="G955" i="57"/>
  <c r="I955" i="57" s="1"/>
  <c r="G968" i="57"/>
  <c r="I968" i="57" s="1"/>
  <c r="G1046" i="57"/>
  <c r="I1046" i="57" s="1"/>
  <c r="G1074" i="57"/>
  <c r="I1074" i="57" s="1"/>
  <c r="G1100" i="57"/>
  <c r="I1100" i="57" s="1"/>
  <c r="G1115" i="57"/>
  <c r="I1115" i="57" s="1"/>
  <c r="G1142" i="57"/>
  <c r="I1142" i="57" s="1"/>
  <c r="G1249" i="57"/>
  <c r="I1249" i="57" s="1"/>
  <c r="G1323" i="57"/>
  <c r="I1323" i="57" s="1"/>
  <c r="G1354" i="57"/>
  <c r="I1354" i="57" s="1"/>
  <c r="G1369" i="57"/>
  <c r="I1369" i="57" s="1"/>
  <c r="G1386" i="57"/>
  <c r="I1386" i="57" s="1"/>
  <c r="G1451" i="57"/>
  <c r="I1451" i="57" s="1"/>
  <c r="G1479" i="57"/>
  <c r="I1479" i="57" s="1"/>
  <c r="G1523" i="57"/>
  <c r="I1523" i="57" s="1"/>
  <c r="G1553" i="57"/>
  <c r="I1553" i="57" s="1"/>
  <c r="G1570" i="57"/>
  <c r="I1570" i="57" s="1"/>
  <c r="G1649" i="57"/>
  <c r="I1649" i="57" s="1"/>
  <c r="G1664" i="57"/>
  <c r="I1664" i="57" s="1"/>
  <c r="G1692" i="57"/>
  <c r="I1692" i="57" s="1"/>
  <c r="G1706" i="57"/>
  <c r="I1706" i="57" s="1"/>
  <c r="G1759" i="57"/>
  <c r="I1759" i="57" s="1"/>
  <c r="G1776" i="57"/>
  <c r="I1776" i="57" s="1"/>
  <c r="G1856" i="57"/>
  <c r="I1856" i="57" s="1"/>
  <c r="G1872" i="57"/>
  <c r="I1872" i="57" s="1"/>
  <c r="G1886" i="57"/>
  <c r="I1886" i="57" s="1"/>
  <c r="G1901" i="57"/>
  <c r="I1901" i="57" s="1"/>
  <c r="G1949" i="57"/>
  <c r="I1949" i="57" s="1"/>
  <c r="G1999" i="57"/>
  <c r="I1999" i="57" s="1"/>
  <c r="G2062" i="57"/>
  <c r="I2062" i="57" s="1"/>
  <c r="G2109" i="57"/>
  <c r="I2109" i="57" s="1"/>
  <c r="G2196" i="57"/>
  <c r="I2196" i="57" s="1"/>
  <c r="G2293" i="57"/>
  <c r="I2293" i="57" s="1"/>
  <c r="G2321" i="57"/>
  <c r="I2321" i="57" s="1"/>
  <c r="G2521" i="57"/>
  <c r="I2521" i="57" s="1"/>
  <c r="G2537" i="57"/>
  <c r="I2537" i="57" s="1"/>
  <c r="G2553" i="57"/>
  <c r="I2553" i="57" s="1"/>
  <c r="G2570" i="57"/>
  <c r="I2570" i="57" s="1"/>
  <c r="G2630" i="57"/>
  <c r="I2630" i="57" s="1"/>
  <c r="G2767" i="57"/>
  <c r="I2767" i="57" s="1"/>
  <c r="G2783" i="57"/>
  <c r="I2783" i="57" s="1"/>
  <c r="G2832" i="57"/>
  <c r="I2832" i="57" s="1"/>
  <c r="G2847" i="57"/>
  <c r="I2847" i="57" s="1"/>
  <c r="G2863" i="57"/>
  <c r="I2863" i="57" s="1"/>
  <c r="G2991" i="57"/>
  <c r="I2991" i="57" s="1"/>
  <c r="G3007" i="57"/>
  <c r="I3007" i="57" s="1"/>
  <c r="G3199" i="57"/>
  <c r="I3199" i="57" s="1"/>
  <c r="G3232" i="57"/>
  <c r="I3232" i="57" s="1"/>
  <c r="G3247" i="57"/>
  <c r="I3247" i="57" s="1"/>
  <c r="G3262" i="57"/>
  <c r="I3262" i="57" s="1"/>
  <c r="G3390" i="57"/>
  <c r="I3390" i="57" s="1"/>
  <c r="G3406" i="57"/>
  <c r="I3406" i="57" s="1"/>
  <c r="G3452" i="57"/>
  <c r="I3452" i="57" s="1"/>
  <c r="G3547" i="57"/>
  <c r="I3547" i="57" s="1"/>
  <c r="G3642" i="57"/>
  <c r="I3642" i="57" s="1"/>
  <c r="G3658" i="57"/>
  <c r="I3658" i="57" s="1"/>
  <c r="G3755" i="57"/>
  <c r="I3755" i="57" s="1"/>
  <c r="G3786" i="57"/>
  <c r="I3786" i="57" s="1"/>
  <c r="G3802" i="57"/>
  <c r="I3802" i="57" s="1"/>
  <c r="G3944" i="57"/>
  <c r="I3944" i="57" s="1"/>
  <c r="G3958" i="57"/>
  <c r="I3958" i="57" s="1"/>
  <c r="G4072" i="57"/>
  <c r="I4072" i="57" s="1"/>
  <c r="G4155" i="57"/>
  <c r="I4155" i="57" s="1"/>
  <c r="G4172" i="57"/>
  <c r="I4172" i="57" s="1"/>
  <c r="G4189" i="57"/>
  <c r="I4189" i="57" s="1"/>
  <c r="G4206" i="57"/>
  <c r="I4206" i="57" s="1"/>
  <c r="G4266" i="57"/>
  <c r="I4266" i="57" s="1"/>
  <c r="G4282" i="57"/>
  <c r="I4282" i="57" s="1"/>
  <c r="G4299" i="57"/>
  <c r="I4299" i="57" s="1"/>
  <c r="G4383" i="57"/>
  <c r="I4383" i="57" s="1"/>
  <c r="G4598" i="57"/>
  <c r="I4598" i="57" s="1"/>
  <c r="G4781" i="57"/>
  <c r="I4781" i="57" s="1"/>
  <c r="G4799" i="57"/>
  <c r="I4799" i="57" s="1"/>
  <c r="G4815" i="57"/>
  <c r="I4815" i="57" s="1"/>
  <c r="G4982" i="57"/>
  <c r="I4982" i="57" s="1"/>
  <c r="G3884" i="58"/>
  <c r="I3884" i="58" s="1"/>
  <c r="G3946" i="58"/>
  <c r="I3946" i="58" s="1"/>
  <c r="G3961" i="58"/>
  <c r="I3961" i="58" s="1"/>
  <c r="G3975" i="58"/>
  <c r="I3975" i="58" s="1"/>
  <c r="G4014" i="58"/>
  <c r="I4014" i="58" s="1"/>
  <c r="G4027" i="58"/>
  <c r="I4027" i="58" s="1"/>
  <c r="G4054" i="58"/>
  <c r="I4054" i="58" s="1"/>
  <c r="G4070" i="58"/>
  <c r="I4070" i="58" s="1"/>
  <c r="G4161" i="58"/>
  <c r="I4161" i="58" s="1"/>
  <c r="G4190" i="58"/>
  <c r="I4190" i="58" s="1"/>
  <c r="G4218" i="58"/>
  <c r="I4218" i="58" s="1"/>
  <c r="G4256" i="58"/>
  <c r="I4256" i="58" s="1"/>
  <c r="G4271" i="58"/>
  <c r="I4271" i="58" s="1"/>
  <c r="G4283" i="58"/>
  <c r="I4283" i="58" s="1"/>
  <c r="G4296" i="58"/>
  <c r="I4296" i="58" s="1"/>
  <c r="G4358" i="58"/>
  <c r="I4358" i="58" s="1"/>
  <c r="G4371" i="58"/>
  <c r="I4371" i="58" s="1"/>
  <c r="G4387" i="58"/>
  <c r="I4387" i="58" s="1"/>
  <c r="G4426" i="58"/>
  <c r="I4426" i="58" s="1"/>
  <c r="G4450" i="58"/>
  <c r="I4450" i="58" s="1"/>
  <c r="G4465" i="58"/>
  <c r="I4465" i="58" s="1"/>
  <c r="G4487" i="58"/>
  <c r="I4487" i="58" s="1"/>
  <c r="G4563" i="58"/>
  <c r="I4563" i="58" s="1"/>
  <c r="G4602" i="58"/>
  <c r="I4602" i="58" s="1"/>
  <c r="G4616" i="58"/>
  <c r="I4616" i="58" s="1"/>
  <c r="G4640" i="58"/>
  <c r="I4640" i="58" s="1"/>
  <c r="G4652" i="58"/>
  <c r="I4652" i="58" s="1"/>
  <c r="G4666" i="58"/>
  <c r="I4666" i="58" s="1"/>
  <c r="G4703" i="58"/>
  <c r="I4703" i="58" s="1"/>
  <c r="G4766" i="58"/>
  <c r="I4766" i="58" s="1"/>
  <c r="G4780" i="58"/>
  <c r="I4780" i="58" s="1"/>
  <c r="G4797" i="58"/>
  <c r="I4797" i="58" s="1"/>
  <c r="G4810" i="58"/>
  <c r="I4810" i="58" s="1"/>
  <c r="G4824" i="58"/>
  <c r="I4824" i="58" s="1"/>
  <c r="G4836" i="58"/>
  <c r="I4836" i="58" s="1"/>
  <c r="G4861" i="58"/>
  <c r="I4861" i="58" s="1"/>
  <c r="G4875" i="58"/>
  <c r="I4875" i="58" s="1"/>
  <c r="G4888" i="58"/>
  <c r="I4888" i="58" s="1"/>
  <c r="G4914" i="58"/>
  <c r="I4914" i="58" s="1"/>
  <c r="G4986" i="58"/>
  <c r="I4986" i="58" s="1"/>
  <c r="G5002" i="58"/>
  <c r="I5002" i="58" s="1"/>
  <c r="G5015" i="58"/>
  <c r="I5015" i="58" s="1"/>
  <c r="G5042" i="58"/>
  <c r="I5042" i="58" s="1"/>
  <c r="G5055" i="58"/>
  <c r="I5055" i="58" s="1"/>
  <c r="G5095" i="58"/>
  <c r="I5095" i="58" s="1"/>
  <c r="G5199" i="58"/>
  <c r="I5199" i="58" s="1"/>
  <c r="G5227" i="58"/>
  <c r="I5227" i="58" s="1"/>
  <c r="G5259" i="58"/>
  <c r="I5259" i="58" s="1"/>
  <c r="G5317" i="58"/>
  <c r="I5317" i="58" s="1"/>
  <c r="G21" i="57"/>
  <c r="I21" i="57" s="1"/>
  <c r="G35" i="57"/>
  <c r="I35" i="57" s="1"/>
  <c r="G49" i="57"/>
  <c r="I49" i="57" s="1"/>
  <c r="G77" i="57"/>
  <c r="I77" i="57" s="1"/>
  <c r="G91" i="57"/>
  <c r="I91" i="57" s="1"/>
  <c r="G117" i="57"/>
  <c r="I117" i="57" s="1"/>
  <c r="G141" i="57"/>
  <c r="I141" i="57" s="1"/>
  <c r="G233" i="57"/>
  <c r="I233" i="57" s="1"/>
  <c r="G246" i="57"/>
  <c r="I246" i="57" s="1"/>
  <c r="G259" i="57"/>
  <c r="I259" i="57" s="1"/>
  <c r="G424" i="57"/>
  <c r="I424" i="57" s="1"/>
  <c r="G439" i="57"/>
  <c r="I439" i="57" s="1"/>
  <c r="G465" i="57"/>
  <c r="I465" i="57" s="1"/>
  <c r="G479" i="57"/>
  <c r="I479" i="57" s="1"/>
  <c r="G507" i="57"/>
  <c r="I507" i="57" s="1"/>
  <c r="G523" i="57"/>
  <c r="I523" i="57" s="1"/>
  <c r="G538" i="57"/>
  <c r="I538" i="57" s="1"/>
  <c r="G564" i="57"/>
  <c r="I564" i="57" s="1"/>
  <c r="G642" i="57"/>
  <c r="I642" i="57" s="1"/>
  <c r="G716" i="57"/>
  <c r="I716" i="57" s="1"/>
  <c r="G773" i="57"/>
  <c r="I773" i="57" s="1"/>
  <c r="G836" i="57"/>
  <c r="I836" i="57" s="1"/>
  <c r="G853" i="57"/>
  <c r="I853" i="57" s="1"/>
  <c r="G882" i="57"/>
  <c r="I882" i="57" s="1"/>
  <c r="G913" i="57"/>
  <c r="I913" i="57" s="1"/>
  <c r="G927" i="57"/>
  <c r="I927" i="57" s="1"/>
  <c r="G1090" i="57"/>
  <c r="I1090" i="57" s="1"/>
  <c r="G1130" i="57"/>
  <c r="I1130" i="57" s="1"/>
  <c r="G1147" i="57"/>
  <c r="I1147" i="57" s="1"/>
  <c r="G1239" i="57"/>
  <c r="I1239" i="57" s="1"/>
  <c r="G1284" i="57"/>
  <c r="I1284" i="57" s="1"/>
  <c r="G1298" i="57"/>
  <c r="I1298" i="57" s="1"/>
  <c r="G1311" i="57"/>
  <c r="I1311" i="57" s="1"/>
  <c r="G1358" i="57"/>
  <c r="I1358" i="57" s="1"/>
  <c r="G1373" i="57"/>
  <c r="I1373" i="57" s="1"/>
  <c r="G1483" i="57"/>
  <c r="I1483" i="57" s="1"/>
  <c r="G1499" i="57"/>
  <c r="I1499" i="57" s="1"/>
  <c r="G1510" i="57"/>
  <c r="I1510" i="57" s="1"/>
  <c r="G1526" i="57"/>
  <c r="I1526" i="57" s="1"/>
  <c r="G1540" i="57"/>
  <c r="I1540" i="57" s="1"/>
  <c r="G1680" i="57"/>
  <c r="I1680" i="57" s="1"/>
  <c r="G1796" i="57"/>
  <c r="I1796" i="57" s="1"/>
  <c r="G1860" i="57"/>
  <c r="I1860" i="57" s="1"/>
  <c r="G1875" i="57"/>
  <c r="I1875" i="57" s="1"/>
  <c r="G1891" i="57"/>
  <c r="I1891" i="57" s="1"/>
  <c r="G1905" i="57"/>
  <c r="I1905" i="57" s="1"/>
  <c r="G1920" i="57"/>
  <c r="I1920" i="57" s="1"/>
  <c r="G1937" i="57"/>
  <c r="I1937" i="57" s="1"/>
  <c r="G2065" i="57"/>
  <c r="I2065" i="57" s="1"/>
  <c r="G2080" i="57"/>
  <c r="I2080" i="57" s="1"/>
  <c r="G2128" i="57"/>
  <c r="I2128" i="57" s="1"/>
  <c r="G2143" i="57"/>
  <c r="I2143" i="57" s="1"/>
  <c r="G2171" i="57"/>
  <c r="I2171" i="57" s="1"/>
  <c r="G2266" i="57"/>
  <c r="I2266" i="57" s="1"/>
  <c r="G2325" i="57"/>
  <c r="I2325" i="57" s="1"/>
  <c r="G2366" i="57"/>
  <c r="I2366" i="57" s="1"/>
  <c r="G2382" i="57"/>
  <c r="I2382" i="57" s="1"/>
  <c r="G2396" i="57"/>
  <c r="I2396" i="57" s="1"/>
  <c r="G2525" i="57"/>
  <c r="I2525" i="57" s="1"/>
  <c r="G2602" i="57"/>
  <c r="I2602" i="57" s="1"/>
  <c r="G2742" i="57"/>
  <c r="I2742" i="57" s="1"/>
  <c r="G2772" i="57"/>
  <c r="I2772" i="57" s="1"/>
  <c r="G2803" i="57"/>
  <c r="I2803" i="57" s="1"/>
  <c r="G2819" i="57"/>
  <c r="I2819" i="57" s="1"/>
  <c r="G2949" i="57"/>
  <c r="I2949" i="57" s="1"/>
  <c r="G2965" i="57"/>
  <c r="I2965" i="57" s="1"/>
  <c r="G2980" i="57"/>
  <c r="I2980" i="57" s="1"/>
  <c r="G3011" i="57"/>
  <c r="I3011" i="57" s="1"/>
  <c r="G3141" i="57"/>
  <c r="I3141" i="57" s="1"/>
  <c r="G3157" i="57"/>
  <c r="I3157" i="57" s="1"/>
  <c r="G3172" i="57"/>
  <c r="I3172" i="57" s="1"/>
  <c r="G3204" i="57"/>
  <c r="I3204" i="57" s="1"/>
  <c r="G3219" i="57"/>
  <c r="I3219" i="57" s="1"/>
  <c r="G3235" i="57"/>
  <c r="I3235" i="57" s="1"/>
  <c r="G3425" i="57"/>
  <c r="I3425" i="57" s="1"/>
  <c r="G3456" i="57"/>
  <c r="I3456" i="57" s="1"/>
  <c r="G3806" i="57"/>
  <c r="I3806" i="57" s="1"/>
  <c r="G3836" i="57"/>
  <c r="I3836" i="57" s="1"/>
  <c r="G3948" i="57"/>
  <c r="I3948" i="57" s="1"/>
  <c r="G3963" i="57"/>
  <c r="I3963" i="57" s="1"/>
  <c r="G4060" i="57"/>
  <c r="I4060" i="57" s="1"/>
  <c r="G4159" i="57"/>
  <c r="I4159" i="57" s="1"/>
  <c r="G4193" i="57"/>
  <c r="I4193" i="57" s="1"/>
  <c r="G4223" i="57"/>
  <c r="I4223" i="57" s="1"/>
  <c r="G4635" i="57"/>
  <c r="I4635" i="57" s="1"/>
  <c r="G4652" i="57"/>
  <c r="I4652" i="57" s="1"/>
  <c r="G4684" i="57"/>
  <c r="I4684" i="57" s="1"/>
  <c r="G5054" i="57"/>
  <c r="I5054" i="57" s="1"/>
  <c r="G3976" i="58"/>
  <c r="I3976" i="58" s="1"/>
  <c r="G4015" i="58"/>
  <c r="I4015" i="58" s="1"/>
  <c r="G4028" i="58"/>
  <c r="I4028" i="58" s="1"/>
  <c r="G4040" i="58"/>
  <c r="I4040" i="58" s="1"/>
  <c r="G4055" i="58"/>
  <c r="I4055" i="58" s="1"/>
  <c r="G4083" i="58"/>
  <c r="I4083" i="58" s="1"/>
  <c r="G4162" i="58"/>
  <c r="I4162" i="58" s="1"/>
  <c r="G4191" i="58"/>
  <c r="I4191" i="58" s="1"/>
  <c r="G4205" i="58"/>
  <c r="I4205" i="58" s="1"/>
  <c r="G4219" i="58"/>
  <c r="I4219" i="58" s="1"/>
  <c r="G4257" i="58"/>
  <c r="I4257" i="58" s="1"/>
  <c r="G4284" i="58"/>
  <c r="I4284" i="58" s="1"/>
  <c r="G4297" i="58"/>
  <c r="I4297" i="58" s="1"/>
  <c r="G4373" i="58"/>
  <c r="I4373" i="58" s="1"/>
  <c r="G4389" i="58"/>
  <c r="I4389" i="58" s="1"/>
  <c r="G4413" i="58"/>
  <c r="I4413" i="58" s="1"/>
  <c r="G4439" i="58"/>
  <c r="I4439" i="58" s="1"/>
  <c r="G4451" i="58"/>
  <c r="I4451" i="58" s="1"/>
  <c r="G4467" i="58"/>
  <c r="I4467" i="58" s="1"/>
  <c r="G4477" i="58"/>
  <c r="I4477" i="58" s="1"/>
  <c r="G4488" i="58"/>
  <c r="I4488" i="58" s="1"/>
  <c r="G4564" i="58"/>
  <c r="I4564" i="58" s="1"/>
  <c r="G4603" i="58"/>
  <c r="I4603" i="58" s="1"/>
  <c r="G4626" i="58"/>
  <c r="I4626" i="58" s="1"/>
  <c r="G4653" i="58"/>
  <c r="I4653" i="58" s="1"/>
  <c r="G4667" i="58"/>
  <c r="I4667" i="58" s="1"/>
  <c r="G4704" i="58"/>
  <c r="I4704" i="58" s="1"/>
  <c r="G4767" i="58"/>
  <c r="I4767" i="58" s="1"/>
  <c r="G4781" i="58"/>
  <c r="I4781" i="58" s="1"/>
  <c r="G4811" i="58"/>
  <c r="I4811" i="58" s="1"/>
  <c r="G4825" i="58"/>
  <c r="I4825" i="58" s="1"/>
  <c r="G4837" i="58"/>
  <c r="I4837" i="58" s="1"/>
  <c r="G5056" i="58"/>
  <c r="I5056" i="58" s="1"/>
  <c r="G5200" i="58"/>
  <c r="I5200" i="58" s="1"/>
  <c r="G5273" i="58"/>
  <c r="I5273" i="58" s="1"/>
  <c r="G5318" i="58"/>
  <c r="I5318" i="58" s="1"/>
  <c r="G9" i="57"/>
  <c r="I9" i="57" s="1"/>
  <c r="G22" i="57"/>
  <c r="I22" i="57" s="1"/>
  <c r="G36" i="57"/>
  <c r="I36" i="57" s="1"/>
  <c r="G50" i="57"/>
  <c r="I50" i="57" s="1"/>
  <c r="G78" i="57"/>
  <c r="I78" i="57" s="1"/>
  <c r="G92" i="57"/>
  <c r="I92" i="57" s="1"/>
  <c r="G118" i="57"/>
  <c r="I118" i="57" s="1"/>
  <c r="G157" i="57"/>
  <c r="I157" i="57" s="1"/>
  <c r="G274" i="57"/>
  <c r="I274" i="57" s="1"/>
  <c r="G288" i="57"/>
  <c r="I288" i="57" s="1"/>
  <c r="G318" i="57"/>
  <c r="I318" i="57" s="1"/>
  <c r="G360" i="57"/>
  <c r="I360" i="57" s="1"/>
  <c r="G425" i="57"/>
  <c r="I425" i="57" s="1"/>
  <c r="G451" i="57"/>
  <c r="I451" i="57" s="1"/>
  <c r="G466" i="57"/>
  <c r="I466" i="57" s="1"/>
  <c r="G508" i="57"/>
  <c r="I508" i="57" s="1"/>
  <c r="G658" i="57"/>
  <c r="I658" i="57" s="1"/>
  <c r="G837" i="57"/>
  <c r="I837" i="57" s="1"/>
  <c r="G854" i="57"/>
  <c r="I854" i="57" s="1"/>
  <c r="G884" i="57"/>
  <c r="I884" i="57" s="1"/>
  <c r="G898" i="57"/>
  <c r="I898" i="57" s="1"/>
  <c r="G914" i="57"/>
  <c r="I914" i="57" s="1"/>
  <c r="G960" i="57"/>
  <c r="I960" i="57" s="1"/>
  <c r="G1036" i="57"/>
  <c r="I1036" i="57" s="1"/>
  <c r="G1050" i="57"/>
  <c r="I1050" i="57" s="1"/>
  <c r="G1078" i="57"/>
  <c r="I1078" i="57" s="1"/>
  <c r="G1091" i="57"/>
  <c r="I1091" i="57" s="1"/>
  <c r="G1119" i="57"/>
  <c r="I1119" i="57" s="1"/>
  <c r="G1131" i="57"/>
  <c r="I1131" i="57" s="1"/>
  <c r="G1254" i="57"/>
  <c r="I1254" i="57" s="1"/>
  <c r="G1285" i="57"/>
  <c r="I1285" i="57" s="1"/>
  <c r="G1312" i="57"/>
  <c r="I1312" i="57" s="1"/>
  <c r="G1328" i="57"/>
  <c r="I1328" i="57" s="1"/>
  <c r="G1359" i="57"/>
  <c r="I1359" i="57" s="1"/>
  <c r="G1559" i="57"/>
  <c r="I1559" i="57" s="1"/>
  <c r="G1575" i="57"/>
  <c r="I1575" i="57" s="1"/>
  <c r="G1590" i="57"/>
  <c r="I1590" i="57" s="1"/>
  <c r="G1654" i="57"/>
  <c r="I1654" i="57" s="1"/>
  <c r="G1681" i="57"/>
  <c r="I1681" i="57" s="1"/>
  <c r="G1696" i="57"/>
  <c r="I1696" i="57" s="1"/>
  <c r="G1709" i="57"/>
  <c r="I1709" i="57" s="1"/>
  <c r="G1719" i="57"/>
  <c r="I1719" i="57" s="1"/>
  <c r="G1781" i="57"/>
  <c r="I1781" i="57" s="1"/>
  <c r="G1906" i="57"/>
  <c r="I1906" i="57" s="1"/>
  <c r="G1921" i="57"/>
  <c r="I1921" i="57" s="1"/>
  <c r="G1955" i="57"/>
  <c r="I1955" i="57" s="1"/>
  <c r="G1972" i="57"/>
  <c r="I1972" i="57" s="1"/>
  <c r="G1987" i="57"/>
  <c r="I1987" i="57" s="1"/>
  <c r="G2129" i="57"/>
  <c r="I2129" i="57" s="1"/>
  <c r="G2144" i="57"/>
  <c r="I2144" i="57" s="1"/>
  <c r="G2157" i="57"/>
  <c r="I2157" i="57" s="1"/>
  <c r="G2339" i="57"/>
  <c r="I2339" i="57" s="1"/>
  <c r="G2352" i="57"/>
  <c r="I2352" i="57" s="1"/>
  <c r="G2367" i="57"/>
  <c r="I2367" i="57" s="1"/>
  <c r="G2383" i="57"/>
  <c r="I2383" i="57" s="1"/>
  <c r="G2397" i="57"/>
  <c r="I2397" i="57" s="1"/>
  <c r="G2412" i="57"/>
  <c r="I2412" i="57" s="1"/>
  <c r="G2510" i="57"/>
  <c r="I2510" i="57" s="1"/>
  <c r="G2526" i="57"/>
  <c r="I2526" i="57" s="1"/>
  <c r="G2558" i="57"/>
  <c r="I2558" i="57" s="1"/>
  <c r="G2729" i="57"/>
  <c r="I2729" i="57" s="1"/>
  <c r="G2743" i="57"/>
  <c r="I2743" i="57" s="1"/>
  <c r="G2758" i="57"/>
  <c r="I2758" i="57" s="1"/>
  <c r="G2966" i="57"/>
  <c r="I2966" i="57" s="1"/>
  <c r="G2996" i="57"/>
  <c r="I2996" i="57" s="1"/>
  <c r="G3012" i="57"/>
  <c r="I3012" i="57" s="1"/>
  <c r="G3044" i="57"/>
  <c r="I3044" i="57" s="1"/>
  <c r="G3143" i="57"/>
  <c r="I3143" i="57" s="1"/>
  <c r="G3159" i="57"/>
  <c r="I3159" i="57" s="1"/>
  <c r="G3173" i="57"/>
  <c r="I3173" i="57" s="1"/>
  <c r="G3237" i="57"/>
  <c r="I3237" i="57" s="1"/>
  <c r="G3332" i="57"/>
  <c r="I3332" i="57" s="1"/>
  <c r="G3364" i="57"/>
  <c r="I3364" i="57" s="1"/>
  <c r="G3395" i="57"/>
  <c r="I3395" i="57" s="1"/>
  <c r="G3443" i="57"/>
  <c r="I3443" i="57" s="1"/>
  <c r="G3601" i="57"/>
  <c r="I3601" i="57" s="1"/>
  <c r="G3616" i="57"/>
  <c r="I3616" i="57" s="1"/>
  <c r="G3648" i="57"/>
  <c r="I3648" i="57" s="1"/>
  <c r="G3679" i="57"/>
  <c r="I3679" i="57" s="1"/>
  <c r="G3745" i="57"/>
  <c r="I3745" i="57" s="1"/>
  <c r="G3853" i="57"/>
  <c r="I3853" i="57" s="1"/>
  <c r="G3866" i="57"/>
  <c r="I3866" i="57" s="1"/>
  <c r="G3882" i="57"/>
  <c r="I3882" i="57" s="1"/>
  <c r="G3949" i="57"/>
  <c r="I3949" i="57" s="1"/>
  <c r="G3964" i="57"/>
  <c r="I3964" i="57" s="1"/>
  <c r="G3979" i="57"/>
  <c r="I3979" i="57" s="1"/>
  <c r="G4043" i="57"/>
  <c r="I4043" i="57" s="1"/>
  <c r="G4160" i="57"/>
  <c r="I4160" i="57" s="1"/>
  <c r="G4177" i="57"/>
  <c r="I4177" i="57" s="1"/>
  <c r="G4194" i="57"/>
  <c r="I4194" i="57" s="1"/>
  <c r="G4210" i="57"/>
  <c r="I4210" i="57" s="1"/>
  <c r="G4887" i="57"/>
  <c r="I4887" i="57" s="1"/>
  <c r="G4850" i="58"/>
  <c r="I4850" i="58" s="1"/>
  <c r="G4862" i="58"/>
  <c r="I4862" i="58" s="1"/>
  <c r="G4889" i="58"/>
  <c r="I4889" i="58" s="1"/>
  <c r="G4915" i="58"/>
  <c r="I4915" i="58" s="1"/>
  <c r="G4988" i="58"/>
  <c r="I4988" i="58" s="1"/>
  <c r="G5028" i="58"/>
  <c r="I5028" i="58" s="1"/>
  <c r="G5043" i="58"/>
  <c r="I5043" i="58" s="1"/>
  <c r="G5094" i="58"/>
  <c r="I5094" i="58" s="1"/>
  <c r="G5106" i="58"/>
  <c r="I5106" i="58" s="1"/>
  <c r="G5182" i="58"/>
  <c r="I5182" i="58" s="1"/>
  <c r="G5196" i="58"/>
  <c r="I5196" i="58" s="1"/>
  <c r="G5239" i="58"/>
  <c r="I5239" i="58" s="1"/>
  <c r="G5254" i="58"/>
  <c r="I5254" i="58" s="1"/>
  <c r="G5266" i="58"/>
  <c r="I5266" i="58" s="1"/>
  <c r="G5283" i="58"/>
  <c r="I5283" i="58" s="1"/>
  <c r="G5324" i="58"/>
  <c r="I5324" i="58" s="1"/>
  <c r="G15" i="57"/>
  <c r="I15" i="57" s="1"/>
  <c r="G28" i="57"/>
  <c r="I28" i="57" s="1"/>
  <c r="G68" i="57"/>
  <c r="I68" i="57" s="1"/>
  <c r="G82" i="57"/>
  <c r="I82" i="57" s="1"/>
  <c r="G106" i="57"/>
  <c r="I106" i="57" s="1"/>
  <c r="G122" i="57"/>
  <c r="I122" i="57" s="1"/>
  <c r="G133" i="57"/>
  <c r="I133" i="57" s="1"/>
  <c r="G144" i="57"/>
  <c r="I144" i="57" s="1"/>
  <c r="G159" i="57"/>
  <c r="I159" i="57" s="1"/>
  <c r="G235" i="57"/>
  <c r="I235" i="57" s="1"/>
  <c r="G273" i="57"/>
  <c r="I273" i="57" s="1"/>
  <c r="G287" i="57"/>
  <c r="I287" i="57" s="1"/>
  <c r="G317" i="57"/>
  <c r="I317" i="57" s="1"/>
  <c r="G332" i="57"/>
  <c r="I332" i="57" s="1"/>
  <c r="G344" i="57"/>
  <c r="I344" i="57" s="1"/>
  <c r="G449" i="57"/>
  <c r="I449" i="57" s="1"/>
  <c r="G490" i="57"/>
  <c r="I490" i="57" s="1"/>
  <c r="G517" i="57"/>
  <c r="I517" i="57" s="1"/>
  <c r="G638" i="57"/>
  <c r="I638" i="57" s="1"/>
  <c r="G666" i="57"/>
  <c r="I666" i="57" s="1"/>
  <c r="G681" i="57"/>
  <c r="I681" i="57" s="1"/>
  <c r="G695" i="57"/>
  <c r="I695" i="57" s="1"/>
  <c r="G711" i="57"/>
  <c r="I711" i="57" s="1"/>
  <c r="G841" i="57"/>
  <c r="I841" i="57" s="1"/>
  <c r="G899" i="57"/>
  <c r="I899" i="57" s="1"/>
  <c r="G915" i="57"/>
  <c r="I915" i="57" s="1"/>
  <c r="G929" i="57"/>
  <c r="I929" i="57" s="1"/>
  <c r="G959" i="57"/>
  <c r="I959" i="57" s="1"/>
  <c r="G1035" i="57"/>
  <c r="I1035" i="57" s="1"/>
  <c r="G1049" i="57"/>
  <c r="I1049" i="57" s="1"/>
  <c r="G1062" i="57"/>
  <c r="I1062" i="57" s="1"/>
  <c r="G1076" i="57"/>
  <c r="I1076" i="57" s="1"/>
  <c r="G1087" i="57"/>
  <c r="I1087" i="57" s="1"/>
  <c r="G1102" i="57"/>
  <c r="I1102" i="57" s="1"/>
  <c r="G1117" i="57"/>
  <c r="I1117" i="57" s="1"/>
  <c r="G1128" i="57"/>
  <c r="I1128" i="57" s="1"/>
  <c r="G1143" i="57"/>
  <c r="I1143" i="57" s="1"/>
  <c r="G1290" i="57"/>
  <c r="I1290" i="57" s="1"/>
  <c r="G1347" i="57"/>
  <c r="I1347" i="57" s="1"/>
  <c r="G1362" i="57"/>
  <c r="I1362" i="57" s="1"/>
  <c r="G1455" i="57"/>
  <c r="I1455" i="57" s="1"/>
  <c r="G1484" i="57"/>
  <c r="I1484" i="57" s="1"/>
  <c r="G1511" i="57"/>
  <c r="I1511" i="57" s="1"/>
  <c r="G1527" i="57"/>
  <c r="I1527" i="57" s="1"/>
  <c r="G1541" i="57"/>
  <c r="I1541" i="57" s="1"/>
  <c r="G1558" i="57"/>
  <c r="I1558" i="57" s="1"/>
  <c r="G1574" i="57"/>
  <c r="I1574" i="57" s="1"/>
  <c r="G1589" i="57"/>
  <c r="I1589" i="57" s="1"/>
  <c r="G1668" i="57"/>
  <c r="I1668" i="57" s="1"/>
  <c r="G1730" i="57"/>
  <c r="I1730" i="57" s="1"/>
  <c r="G1743" i="57"/>
  <c r="I1743" i="57" s="1"/>
  <c r="G1761" i="57"/>
  <c r="I1761" i="57" s="1"/>
  <c r="G1777" i="57"/>
  <c r="I1777" i="57" s="1"/>
  <c r="G1792" i="57"/>
  <c r="I1792" i="57" s="1"/>
  <c r="G1884" i="57"/>
  <c r="I1884" i="57" s="1"/>
  <c r="G1928" i="57"/>
  <c r="I1928" i="57" s="1"/>
  <c r="G1944" i="57"/>
  <c r="I1944" i="57" s="1"/>
  <c r="G1960" i="57"/>
  <c r="I1960" i="57" s="1"/>
  <c r="G1977" i="57"/>
  <c r="I1977" i="57" s="1"/>
  <c r="G1992" i="57"/>
  <c r="I1992" i="57" s="1"/>
  <c r="G2068" i="57"/>
  <c r="I2068" i="57" s="1"/>
  <c r="G2083" i="57"/>
  <c r="I2083" i="57" s="1"/>
  <c r="G2099" i="57"/>
  <c r="I2099" i="57" s="1"/>
  <c r="G2114" i="57"/>
  <c r="I2114" i="57" s="1"/>
  <c r="G2141" i="57"/>
  <c r="I2141" i="57" s="1"/>
  <c r="G2153" i="57"/>
  <c r="I2153" i="57" s="1"/>
  <c r="G2181" i="57"/>
  <c r="I2181" i="57" s="1"/>
  <c r="G2195" i="57"/>
  <c r="I2195" i="57" s="1"/>
  <c r="G2302" i="57"/>
  <c r="I2302" i="57" s="1"/>
  <c r="G2315" i="57"/>
  <c r="I2315" i="57" s="1"/>
  <c r="G2344" i="57"/>
  <c r="I2344" i="57" s="1"/>
  <c r="G2372" i="57"/>
  <c r="I2372" i="57" s="1"/>
  <c r="G2387" i="57"/>
  <c r="I2387" i="57" s="1"/>
  <c r="G2400" i="57"/>
  <c r="I2400" i="57" s="1"/>
  <c r="G2544" i="57"/>
  <c r="I2544" i="57" s="1"/>
  <c r="G2635" i="57"/>
  <c r="I2635" i="57" s="1"/>
  <c r="G2649" i="57"/>
  <c r="I2649" i="57" s="1"/>
  <c r="G2714" i="57"/>
  <c r="I2714" i="57" s="1"/>
  <c r="G2756" i="57"/>
  <c r="I2756" i="57" s="1"/>
  <c r="G2770" i="57"/>
  <c r="I2770" i="57" s="1"/>
  <c r="G2799" i="57"/>
  <c r="I2799" i="57" s="1"/>
  <c r="G2815" i="57"/>
  <c r="I2815" i="57" s="1"/>
  <c r="G2925" i="57"/>
  <c r="I2925" i="57" s="1"/>
  <c r="G2941" i="57"/>
  <c r="I2941" i="57" s="1"/>
  <c r="G2956" i="57"/>
  <c r="I2956" i="57" s="1"/>
  <c r="G3016" i="57"/>
  <c r="I3016" i="57" s="1"/>
  <c r="G3033" i="57"/>
  <c r="I3033" i="57" s="1"/>
  <c r="G3047" i="57"/>
  <c r="I3047" i="57" s="1"/>
  <c r="G3063" i="57"/>
  <c r="I3063" i="57" s="1"/>
  <c r="G3128" i="57"/>
  <c r="I3128" i="57" s="1"/>
  <c r="G3160" i="57"/>
  <c r="I3160" i="57" s="1"/>
  <c r="G3206" i="57"/>
  <c r="I3206" i="57" s="1"/>
  <c r="G3269" i="57"/>
  <c r="I3269" i="57" s="1"/>
  <c r="G3411" i="57"/>
  <c r="I3411" i="57" s="1"/>
  <c r="G3581" i="57"/>
  <c r="I3581" i="57" s="1"/>
  <c r="G3596" i="57"/>
  <c r="I3596" i="57" s="1"/>
  <c r="G3671" i="57"/>
  <c r="I3671" i="57" s="1"/>
  <c r="G3768" i="57"/>
  <c r="I3768" i="57" s="1"/>
  <c r="G4015" i="57"/>
  <c r="I4015" i="57" s="1"/>
  <c r="G4049" i="57"/>
  <c r="I4049" i="57" s="1"/>
  <c r="G4081" i="57"/>
  <c r="I4081" i="57" s="1"/>
  <c r="G4375" i="57"/>
  <c r="I4375" i="57" s="1"/>
  <c r="G4441" i="57"/>
  <c r="I4441" i="57" s="1"/>
  <c r="G4457" i="57"/>
  <c r="I4457" i="57" s="1"/>
  <c r="G4488" i="57"/>
  <c r="I4488" i="57" s="1"/>
  <c r="G4606" i="57"/>
  <c r="I4606" i="57" s="1"/>
  <c r="G4638" i="57"/>
  <c r="I4638" i="57" s="1"/>
  <c r="G4770" i="57"/>
  <c r="I4770" i="57" s="1"/>
  <c r="G4787" i="57"/>
  <c r="I4787" i="57" s="1"/>
  <c r="G4834" i="57"/>
  <c r="I4834" i="57" s="1"/>
  <c r="G4868" i="57"/>
  <c r="I4868" i="57" s="1"/>
  <c r="G5052" i="57"/>
  <c r="I5052" i="57" s="1"/>
  <c r="G2817" i="57"/>
  <c r="I2817" i="57" s="1"/>
  <c r="G2834" i="57"/>
  <c r="I2834" i="57" s="1"/>
  <c r="G3003" i="57"/>
  <c r="I3003" i="57" s="1"/>
  <c r="G3050" i="57"/>
  <c r="I3050" i="57" s="1"/>
  <c r="G3131" i="57"/>
  <c r="I3131" i="57" s="1"/>
  <c r="G3177" i="57"/>
  <c r="I3177" i="57" s="1"/>
  <c r="G3192" i="57"/>
  <c r="I3192" i="57" s="1"/>
  <c r="G3225" i="57"/>
  <c r="I3225" i="57" s="1"/>
  <c r="G3241" i="57"/>
  <c r="I3241" i="57" s="1"/>
  <c r="G3255" i="57"/>
  <c r="I3255" i="57" s="1"/>
  <c r="G3271" i="57"/>
  <c r="I3271" i="57" s="1"/>
  <c r="G3457" i="57"/>
  <c r="I3457" i="57" s="1"/>
  <c r="G3469" i="57"/>
  <c r="I3469" i="57" s="1"/>
  <c r="G3627" i="57"/>
  <c r="I3627" i="57" s="1"/>
  <c r="G3643" i="57"/>
  <c r="I3643" i="57" s="1"/>
  <c r="G3756" i="57"/>
  <c r="I3756" i="57" s="1"/>
  <c r="G3771" i="57"/>
  <c r="I3771" i="57" s="1"/>
  <c r="G3787" i="57"/>
  <c r="I3787" i="57" s="1"/>
  <c r="G3818" i="57"/>
  <c r="I3818" i="57" s="1"/>
  <c r="G3874" i="57"/>
  <c r="I3874" i="57" s="1"/>
  <c r="G4052" i="57"/>
  <c r="I4052" i="57" s="1"/>
  <c r="G4184" i="57"/>
  <c r="I4184" i="57" s="1"/>
  <c r="G4200" i="57"/>
  <c r="I4200" i="57" s="1"/>
  <c r="G4215" i="57"/>
  <c r="I4215" i="57" s="1"/>
  <c r="G4231" i="57"/>
  <c r="I4231" i="57" s="1"/>
  <c r="G4244" i="57"/>
  <c r="I4244" i="57" s="1"/>
  <c r="G4361" i="57"/>
  <c r="I4361" i="57" s="1"/>
  <c r="G4395" i="57"/>
  <c r="I4395" i="57" s="1"/>
  <c r="G4705" i="57"/>
  <c r="I4705" i="57" s="1"/>
  <c r="G4971" i="57"/>
  <c r="I4971" i="57" s="1"/>
  <c r="G5021" i="57"/>
  <c r="I5021" i="57" s="1"/>
  <c r="G767" i="57"/>
  <c r="I767" i="57" s="1"/>
  <c r="G830" i="57"/>
  <c r="I830" i="57" s="1"/>
  <c r="G845" i="57"/>
  <c r="I845" i="57" s="1"/>
  <c r="G874" i="57"/>
  <c r="I874" i="57" s="1"/>
  <c r="G889" i="57"/>
  <c r="I889" i="57" s="1"/>
  <c r="G903" i="57"/>
  <c r="I903" i="57" s="1"/>
  <c r="G933" i="57"/>
  <c r="I933" i="57" s="1"/>
  <c r="G948" i="57"/>
  <c r="I948" i="57" s="1"/>
  <c r="G962" i="57"/>
  <c r="I962" i="57" s="1"/>
  <c r="G1038" i="57"/>
  <c r="I1038" i="57" s="1"/>
  <c r="G1053" i="57"/>
  <c r="I1053" i="57" s="1"/>
  <c r="G1065" i="57"/>
  <c r="I1065" i="57" s="1"/>
  <c r="G1105" i="57"/>
  <c r="I1105" i="57" s="1"/>
  <c r="G1120" i="57"/>
  <c r="I1120" i="57" s="1"/>
  <c r="G1251" i="57"/>
  <c r="I1251" i="57" s="1"/>
  <c r="G1266" i="57"/>
  <c r="I1266" i="57" s="1"/>
  <c r="G1280" i="57"/>
  <c r="I1280" i="57" s="1"/>
  <c r="G1321" i="57"/>
  <c r="I1321" i="57" s="1"/>
  <c r="G1336" i="57"/>
  <c r="I1336" i="57" s="1"/>
  <c r="G1366" i="57"/>
  <c r="I1366" i="57" s="1"/>
  <c r="G1444" i="57"/>
  <c r="I1444" i="57" s="1"/>
  <c r="G1458" i="57"/>
  <c r="I1458" i="57" s="1"/>
  <c r="G1472" i="57"/>
  <c r="I1472" i="57" s="1"/>
  <c r="G1488" i="57"/>
  <c r="I1488" i="57" s="1"/>
  <c r="G1562" i="57"/>
  <c r="I1562" i="57" s="1"/>
  <c r="G1578" i="57"/>
  <c r="I1578" i="57" s="1"/>
  <c r="G1656" i="57"/>
  <c r="I1656" i="57" s="1"/>
  <c r="G1671" i="57"/>
  <c r="I1671" i="57" s="1"/>
  <c r="G1734" i="57"/>
  <c r="I1734" i="57" s="1"/>
  <c r="G1747" i="57"/>
  <c r="I1747" i="57" s="1"/>
  <c r="G1765" i="57"/>
  <c r="I1765" i="57" s="1"/>
  <c r="G1859" i="57"/>
  <c r="I1859" i="57" s="1"/>
  <c r="G1874" i="57"/>
  <c r="I1874" i="57" s="1"/>
  <c r="G1902" i="57"/>
  <c r="I1902" i="57" s="1"/>
  <c r="G1917" i="57"/>
  <c r="I1917" i="57" s="1"/>
  <c r="G1933" i="57"/>
  <c r="I1933" i="57" s="1"/>
  <c r="G1948" i="57"/>
  <c r="I1948" i="57" s="1"/>
  <c r="G1964" i="57"/>
  <c r="I1964" i="57" s="1"/>
  <c r="G1981" i="57"/>
  <c r="I1981" i="57" s="1"/>
  <c r="G2072" i="57"/>
  <c r="I2072" i="57" s="1"/>
  <c r="G2130" i="57"/>
  <c r="I2130" i="57" s="1"/>
  <c r="G2156" i="57"/>
  <c r="I2156" i="57" s="1"/>
  <c r="G2184" i="57"/>
  <c r="I2184" i="57" s="1"/>
  <c r="G2360" i="57"/>
  <c r="I2360" i="57" s="1"/>
  <c r="G2376" i="57"/>
  <c r="I2376" i="57" s="1"/>
  <c r="G2516" i="57"/>
  <c r="I2516" i="57" s="1"/>
  <c r="G2532" i="57"/>
  <c r="I2532" i="57" s="1"/>
  <c r="G2548" i="57"/>
  <c r="I2548" i="57" s="1"/>
  <c r="G2563" i="57"/>
  <c r="I2563" i="57" s="1"/>
  <c r="G2607" i="57"/>
  <c r="I2607" i="57" s="1"/>
  <c r="G2788" i="57"/>
  <c r="I2788" i="57" s="1"/>
  <c r="G2802" i="57"/>
  <c r="I2802" i="57" s="1"/>
  <c r="G2818" i="57"/>
  <c r="I2818" i="57" s="1"/>
  <c r="G2835" i="57"/>
  <c r="I2835" i="57" s="1"/>
  <c r="G2960" i="57"/>
  <c r="I2960" i="57" s="1"/>
  <c r="G2975" i="57"/>
  <c r="I2975" i="57" s="1"/>
  <c r="G2988" i="57"/>
  <c r="I2988" i="57" s="1"/>
  <c r="G3004" i="57"/>
  <c r="I3004" i="57" s="1"/>
  <c r="G3020" i="57"/>
  <c r="I3020" i="57" s="1"/>
  <c r="G3051" i="57"/>
  <c r="I3051" i="57" s="1"/>
  <c r="G3066" i="57"/>
  <c r="I3066" i="57" s="1"/>
  <c r="G3148" i="57"/>
  <c r="I3148" i="57" s="1"/>
  <c r="G3164" i="57"/>
  <c r="I3164" i="57" s="1"/>
  <c r="G3226" i="57"/>
  <c r="I3226" i="57" s="1"/>
  <c r="G3242" i="57"/>
  <c r="I3242" i="57" s="1"/>
  <c r="G3256" i="57"/>
  <c r="I3256" i="57" s="1"/>
  <c r="G3537" i="57"/>
  <c r="I3537" i="57" s="1"/>
  <c r="G3553" i="57"/>
  <c r="I3553" i="57" s="1"/>
  <c r="G3615" i="57"/>
  <c r="I3615" i="57" s="1"/>
  <c r="G3628" i="57"/>
  <c r="I3628" i="57" s="1"/>
  <c r="G3644" i="57"/>
  <c r="I3644" i="57" s="1"/>
  <c r="G3772" i="57"/>
  <c r="I3772" i="57" s="1"/>
  <c r="G4003" i="57"/>
  <c r="I4003" i="57" s="1"/>
  <c r="G4053" i="57"/>
  <c r="I4053" i="57" s="1"/>
  <c r="G4168" i="57"/>
  <c r="I4168" i="57" s="1"/>
  <c r="G4185" i="57"/>
  <c r="I4185" i="57" s="1"/>
  <c r="G4201" i="57"/>
  <c r="I4201" i="57" s="1"/>
  <c r="G4216" i="57"/>
  <c r="I4216" i="57" s="1"/>
  <c r="G4232" i="57"/>
  <c r="I4232" i="57" s="1"/>
  <c r="G4245" i="57"/>
  <c r="I4245" i="57" s="1"/>
  <c r="G4278" i="57"/>
  <c r="I4278" i="57" s="1"/>
  <c r="G4295" i="57"/>
  <c r="I4295" i="57" s="1"/>
  <c r="G4689" i="57"/>
  <c r="I4689" i="57" s="1"/>
  <c r="G4706" i="57"/>
  <c r="I4706" i="57" s="1"/>
  <c r="G5039" i="57"/>
  <c r="I5039" i="57" s="1"/>
  <c r="G5099" i="58"/>
  <c r="I5099" i="58" s="1"/>
  <c r="G5112" i="58"/>
  <c r="I5112" i="58" s="1"/>
  <c r="G5202" i="58"/>
  <c r="I5202" i="58" s="1"/>
  <c r="G5228" i="58"/>
  <c r="I5228" i="58" s="1"/>
  <c r="G5244" i="58"/>
  <c r="I5244" i="58" s="1"/>
  <c r="G5272" i="58"/>
  <c r="I5272" i="58" s="1"/>
  <c r="G33" i="57"/>
  <c r="I33" i="57" s="1"/>
  <c r="G47" i="57"/>
  <c r="I47" i="57" s="1"/>
  <c r="G59" i="57"/>
  <c r="I59" i="57" s="1"/>
  <c r="G112" i="57"/>
  <c r="I112" i="57" s="1"/>
  <c r="G126" i="57"/>
  <c r="I126" i="57" s="1"/>
  <c r="G137" i="57"/>
  <c r="I137" i="57" s="1"/>
  <c r="G214" i="57"/>
  <c r="I214" i="57" s="1"/>
  <c r="G251" i="57"/>
  <c r="I251" i="57" s="1"/>
  <c r="G307" i="57"/>
  <c r="I307" i="57" s="1"/>
  <c r="G524" i="57"/>
  <c r="I524" i="57" s="1"/>
  <c r="G551" i="57"/>
  <c r="I551" i="57" s="1"/>
  <c r="G629" i="57"/>
  <c r="I629" i="57" s="1"/>
  <c r="G643" i="57"/>
  <c r="I643" i="57" s="1"/>
  <c r="G656" i="57"/>
  <c r="I656" i="57" s="1"/>
  <c r="G730" i="57"/>
  <c r="I730" i="57" s="1"/>
  <c r="G744" i="57"/>
  <c r="I744" i="57" s="1"/>
  <c r="G756" i="57"/>
  <c r="I756" i="57" s="1"/>
  <c r="G769" i="57"/>
  <c r="I769" i="57" s="1"/>
  <c r="G832" i="57"/>
  <c r="I832" i="57" s="1"/>
  <c r="G891" i="57"/>
  <c r="I891" i="57" s="1"/>
  <c r="G905" i="57"/>
  <c r="I905" i="57" s="1"/>
  <c r="G935" i="57"/>
  <c r="I935" i="57" s="1"/>
  <c r="G964" i="57"/>
  <c r="I964" i="57" s="1"/>
  <c r="G1040" i="57"/>
  <c r="I1040" i="57" s="1"/>
  <c r="G1149" i="57"/>
  <c r="I1149" i="57" s="1"/>
  <c r="G1176" i="57"/>
  <c r="I1176" i="57" s="1"/>
  <c r="G1240" i="57"/>
  <c r="I1240" i="57" s="1"/>
  <c r="G1253" i="57"/>
  <c r="I1253" i="57" s="1"/>
  <c r="G1268" i="57"/>
  <c r="I1268" i="57" s="1"/>
  <c r="G1295" i="57"/>
  <c r="I1295" i="57" s="1"/>
  <c r="G1307" i="57"/>
  <c r="I1307" i="57" s="1"/>
  <c r="G1352" i="57"/>
  <c r="I1352" i="57" s="1"/>
  <c r="G1382" i="57"/>
  <c r="I1382" i="57" s="1"/>
  <c r="G1446" i="57"/>
  <c r="I1446" i="57" s="1"/>
  <c r="G1460" i="57"/>
  <c r="I1460" i="57" s="1"/>
  <c r="G1490" i="57"/>
  <c r="I1490" i="57" s="1"/>
  <c r="G1504" i="57"/>
  <c r="I1504" i="57" s="1"/>
  <c r="G1517" i="57"/>
  <c r="I1517" i="57" s="1"/>
  <c r="G1532" i="57"/>
  <c r="I1532" i="57" s="1"/>
  <c r="G1564" i="57"/>
  <c r="I1564" i="57" s="1"/>
  <c r="G1686" i="57"/>
  <c r="I1686" i="57" s="1"/>
  <c r="G1700" i="57"/>
  <c r="I1700" i="57" s="1"/>
  <c r="G1750" i="57"/>
  <c r="I1750" i="57" s="1"/>
  <c r="G1767" i="57"/>
  <c r="I1767" i="57" s="1"/>
  <c r="G1782" i="57"/>
  <c r="I1782" i="57" s="1"/>
  <c r="G1797" i="57"/>
  <c r="I1797" i="57" s="1"/>
  <c r="G1861" i="57"/>
  <c r="I1861" i="57" s="1"/>
  <c r="G1890" i="57"/>
  <c r="I1890" i="57" s="1"/>
  <c r="G1904" i="57"/>
  <c r="I1904" i="57" s="1"/>
  <c r="G1967" i="57"/>
  <c r="I1967" i="57" s="1"/>
  <c r="G2059" i="57"/>
  <c r="I2059" i="57" s="1"/>
  <c r="G2074" i="57"/>
  <c r="I2074" i="57" s="1"/>
  <c r="G2088" i="57"/>
  <c r="I2088" i="57" s="1"/>
  <c r="G2104" i="57"/>
  <c r="I2104" i="57" s="1"/>
  <c r="G2159" i="57"/>
  <c r="I2159" i="57" s="1"/>
  <c r="G2186" i="57"/>
  <c r="I2186" i="57" s="1"/>
  <c r="G2202" i="57"/>
  <c r="I2202" i="57" s="1"/>
  <c r="G2278" i="57"/>
  <c r="I2278" i="57" s="1"/>
  <c r="G2294" i="57"/>
  <c r="I2294" i="57" s="1"/>
  <c r="G2307" i="57"/>
  <c r="I2307" i="57" s="1"/>
  <c r="G2322" i="57"/>
  <c r="I2322" i="57" s="1"/>
  <c r="G2335" i="57"/>
  <c r="I2335" i="57" s="1"/>
  <c r="G2348" i="57"/>
  <c r="I2348" i="57" s="1"/>
  <c r="G2362" i="57"/>
  <c r="I2362" i="57" s="1"/>
  <c r="G2378" i="57"/>
  <c r="I2378" i="57" s="1"/>
  <c r="G2392" i="57"/>
  <c r="I2392" i="57" s="1"/>
  <c r="G2534" i="57"/>
  <c r="I2534" i="57" s="1"/>
  <c r="G2580" i="57"/>
  <c r="I2580" i="57" s="1"/>
  <c r="G2595" i="57"/>
  <c r="I2595" i="57" s="1"/>
  <c r="G2610" i="57"/>
  <c r="I2610" i="57" s="1"/>
  <c r="G2625" i="57"/>
  <c r="I2625" i="57" s="1"/>
  <c r="G2640" i="57"/>
  <c r="I2640" i="57" s="1"/>
  <c r="G2656" i="57"/>
  <c r="I2656" i="57" s="1"/>
  <c r="G2720" i="57"/>
  <c r="I2720" i="57" s="1"/>
  <c r="G2804" i="57"/>
  <c r="I2804" i="57" s="1"/>
  <c r="G2931" i="57"/>
  <c r="I2931" i="57" s="1"/>
  <c r="G2977" i="57"/>
  <c r="I2977" i="57" s="1"/>
  <c r="G3038" i="57"/>
  <c r="I3038" i="57" s="1"/>
  <c r="G3338" i="57"/>
  <c r="I3338" i="57" s="1"/>
  <c r="G3369" i="57"/>
  <c r="I3369" i="57" s="1"/>
  <c r="G3400" i="57"/>
  <c r="I3400" i="57" s="1"/>
  <c r="G3415" i="57"/>
  <c r="I3415" i="57" s="1"/>
  <c r="G3446" i="57"/>
  <c r="I3446" i="57" s="1"/>
  <c r="G3473" i="57"/>
  <c r="I3473" i="57" s="1"/>
  <c r="G3539" i="57"/>
  <c r="I3539" i="57" s="1"/>
  <c r="G3744" i="57"/>
  <c r="I3744" i="57" s="1"/>
  <c r="G3863" i="57"/>
  <c r="I3863" i="57" s="1"/>
  <c r="G3877" i="57"/>
  <c r="I3877" i="57" s="1"/>
  <c r="G3945" i="57"/>
  <c r="I3945" i="57" s="1"/>
  <c r="G4005" i="57"/>
  <c r="I4005" i="57" s="1"/>
  <c r="G4021" i="57"/>
  <c r="I4021" i="57" s="1"/>
  <c r="G4038" i="57"/>
  <c r="I4038" i="57" s="1"/>
  <c r="G4055" i="57"/>
  <c r="I4055" i="57" s="1"/>
  <c r="G4153" i="57"/>
  <c r="I4153" i="57" s="1"/>
  <c r="G4170" i="57"/>
  <c r="I4170" i="57" s="1"/>
  <c r="G4447" i="57"/>
  <c r="I4447" i="57" s="1"/>
  <c r="G4809" i="57"/>
  <c r="I4809" i="57" s="1"/>
  <c r="G4825" i="57"/>
  <c r="I4825" i="57" s="1"/>
  <c r="G229" i="57"/>
  <c r="I229" i="57" s="1"/>
  <c r="G242" i="57"/>
  <c r="I242" i="57" s="1"/>
  <c r="G279" i="57"/>
  <c r="I279" i="57" s="1"/>
  <c r="G333" i="57"/>
  <c r="I333" i="57" s="1"/>
  <c r="G345" i="57"/>
  <c r="I345" i="57" s="1"/>
  <c r="G359" i="57"/>
  <c r="I359" i="57" s="1"/>
  <c r="G423" i="57"/>
  <c r="I423" i="57" s="1"/>
  <c r="G438" i="57"/>
  <c r="I438" i="57" s="1"/>
  <c r="G477" i="57"/>
  <c r="I477" i="57" s="1"/>
  <c r="G503" i="57"/>
  <c r="I503" i="57" s="1"/>
  <c r="G529" i="57"/>
  <c r="I529" i="57" s="1"/>
  <c r="G543" i="57"/>
  <c r="I543" i="57" s="1"/>
  <c r="G632" i="57"/>
  <c r="I632" i="57" s="1"/>
  <c r="G672" i="57"/>
  <c r="I672" i="57" s="1"/>
  <c r="G700" i="57"/>
  <c r="I700" i="57" s="1"/>
  <c r="G742" i="57"/>
  <c r="I742" i="57" s="1"/>
  <c r="G766" i="57"/>
  <c r="I766" i="57" s="1"/>
  <c r="G829" i="57"/>
  <c r="I829" i="57" s="1"/>
  <c r="G859" i="57"/>
  <c r="I859" i="57" s="1"/>
  <c r="G871" i="57"/>
  <c r="I871" i="57" s="1"/>
  <c r="G886" i="57"/>
  <c r="I886" i="57" s="1"/>
  <c r="G925" i="57"/>
  <c r="I925" i="57" s="1"/>
  <c r="G978" i="57"/>
  <c r="I978" i="57" s="1"/>
  <c r="G1079" i="57"/>
  <c r="I1079" i="57" s="1"/>
  <c r="G1129" i="57"/>
  <c r="I1129" i="57" s="1"/>
  <c r="G1144" i="57"/>
  <c r="I1144" i="57" s="1"/>
  <c r="G1158" i="57"/>
  <c r="I1158" i="57" s="1"/>
  <c r="G1262" i="57"/>
  <c r="I1262" i="57" s="1"/>
  <c r="G1274" i="57"/>
  <c r="I1274" i="57" s="1"/>
  <c r="G1287" i="57"/>
  <c r="I1287" i="57" s="1"/>
  <c r="G1300" i="57"/>
  <c r="I1300" i="57" s="1"/>
  <c r="G1327" i="57"/>
  <c r="I1327" i="57" s="1"/>
  <c r="G1343" i="57"/>
  <c r="I1343" i="57" s="1"/>
  <c r="G1356" i="57"/>
  <c r="I1356" i="57" s="1"/>
  <c r="G1370" i="57"/>
  <c r="I1370" i="57" s="1"/>
  <c r="G1384" i="57"/>
  <c r="I1384" i="57" s="1"/>
  <c r="G1448" i="57"/>
  <c r="I1448" i="57" s="1"/>
  <c r="G1462" i="57"/>
  <c r="I1462" i="57" s="1"/>
  <c r="G1474" i="57"/>
  <c r="I1474" i="57" s="1"/>
  <c r="G1515" i="57"/>
  <c r="I1515" i="57" s="1"/>
  <c r="G1530" i="57"/>
  <c r="I1530" i="57" s="1"/>
  <c r="G1546" i="57"/>
  <c r="I1546" i="57" s="1"/>
  <c r="G1561" i="57"/>
  <c r="I1561" i="57" s="1"/>
  <c r="G1576" i="57"/>
  <c r="I1576" i="57" s="1"/>
  <c r="G1591" i="57"/>
  <c r="I1591" i="57" s="1"/>
  <c r="G1653" i="57"/>
  <c r="I1653" i="57" s="1"/>
  <c r="G1679" i="57"/>
  <c r="I1679" i="57" s="1"/>
  <c r="G1717" i="57"/>
  <c r="I1717" i="57" s="1"/>
  <c r="G1728" i="57"/>
  <c r="I1728" i="57" s="1"/>
  <c r="G1758" i="57"/>
  <c r="I1758" i="57" s="1"/>
  <c r="G1775" i="57"/>
  <c r="I1775" i="57" s="1"/>
  <c r="G1865" i="57"/>
  <c r="I1865" i="57" s="1"/>
  <c r="G1879" i="57"/>
  <c r="I1879" i="57" s="1"/>
  <c r="G1893" i="57"/>
  <c r="I1893" i="57" s="1"/>
  <c r="G1909" i="57"/>
  <c r="I1909" i="57" s="1"/>
  <c r="G1922" i="57"/>
  <c r="I1922" i="57" s="1"/>
  <c r="G1938" i="57"/>
  <c r="I1938" i="57" s="1"/>
  <c r="G1954" i="57"/>
  <c r="I1954" i="57" s="1"/>
  <c r="G1971" i="57"/>
  <c r="I1971" i="57" s="1"/>
  <c r="G1986" i="57"/>
  <c r="I1986" i="57" s="1"/>
  <c r="G2063" i="57"/>
  <c r="I2063" i="57" s="1"/>
  <c r="G2078" i="57"/>
  <c r="I2078" i="57" s="1"/>
  <c r="G2093" i="57"/>
  <c r="I2093" i="57" s="1"/>
  <c r="G2108" i="57"/>
  <c r="I2108" i="57" s="1"/>
  <c r="G2121" i="57"/>
  <c r="I2121" i="57" s="1"/>
  <c r="G2133" i="57"/>
  <c r="I2133" i="57" s="1"/>
  <c r="G2146" i="57"/>
  <c r="I2146" i="57" s="1"/>
  <c r="G2160" i="57"/>
  <c r="I2160" i="57" s="1"/>
  <c r="G2172" i="57"/>
  <c r="I2172" i="57" s="1"/>
  <c r="G2185" i="57"/>
  <c r="I2185" i="57" s="1"/>
  <c r="G2403" i="57"/>
  <c r="I2403" i="57" s="1"/>
  <c r="G2514" i="57"/>
  <c r="I2514" i="57" s="1"/>
  <c r="G2530" i="57"/>
  <c r="I2530" i="57" s="1"/>
  <c r="G2545" i="57"/>
  <c r="I2545" i="57" s="1"/>
  <c r="G2560" i="57"/>
  <c r="I2560" i="57" s="1"/>
  <c r="G2574" i="57"/>
  <c r="I2574" i="57" s="1"/>
  <c r="G2755" i="57"/>
  <c r="I2755" i="57" s="1"/>
  <c r="G2768" i="57"/>
  <c r="I2768" i="57" s="1"/>
  <c r="G2782" i="57"/>
  <c r="I2782" i="57" s="1"/>
  <c r="G2797" i="57"/>
  <c r="I2797" i="57" s="1"/>
  <c r="G2811" i="57"/>
  <c r="I2811" i="57" s="1"/>
  <c r="G2841" i="57"/>
  <c r="I2841" i="57" s="1"/>
  <c r="G2920" i="57"/>
  <c r="I2920" i="57" s="1"/>
  <c r="G2934" i="57"/>
  <c r="I2934" i="57" s="1"/>
  <c r="G2978" i="57"/>
  <c r="I2978" i="57" s="1"/>
  <c r="G3006" i="57"/>
  <c r="I3006" i="57" s="1"/>
  <c r="G3049" i="57"/>
  <c r="I3049" i="57" s="1"/>
  <c r="G3130" i="57"/>
  <c r="I3130" i="57" s="1"/>
  <c r="G3145" i="57"/>
  <c r="I3145" i="57" s="1"/>
  <c r="G3161" i="57"/>
  <c r="I3161" i="57" s="1"/>
  <c r="G3239" i="57"/>
  <c r="I3239" i="57" s="1"/>
  <c r="G3253" i="57"/>
  <c r="I3253" i="57" s="1"/>
  <c r="G3333" i="57"/>
  <c r="I3333" i="57" s="1"/>
  <c r="G3348" i="57"/>
  <c r="I3348" i="57" s="1"/>
  <c r="G3362" i="57"/>
  <c r="I3362" i="57" s="1"/>
  <c r="G3423" i="57"/>
  <c r="I3423" i="57" s="1"/>
  <c r="G3437" i="57"/>
  <c r="I3437" i="57" s="1"/>
  <c r="G3450" i="57"/>
  <c r="I3450" i="57" s="1"/>
  <c r="G3463" i="57"/>
  <c r="I3463" i="57" s="1"/>
  <c r="G3478" i="57"/>
  <c r="I3478" i="57" s="1"/>
  <c r="G3572" i="57"/>
  <c r="I3572" i="57" s="1"/>
  <c r="G3586" i="57"/>
  <c r="I3586" i="57" s="1"/>
  <c r="G3602" i="57"/>
  <c r="I3602" i="57" s="1"/>
  <c r="G3617" i="57"/>
  <c r="I3617" i="57" s="1"/>
  <c r="G3661" i="57"/>
  <c r="I3661" i="57" s="1"/>
  <c r="G3742" i="57"/>
  <c r="I3742" i="57" s="1"/>
  <c r="G3784" i="57"/>
  <c r="I3784" i="57" s="1"/>
  <c r="G3858" i="57"/>
  <c r="I3858" i="57" s="1"/>
  <c r="G3871" i="57"/>
  <c r="I3871" i="57" s="1"/>
  <c r="G3888" i="57"/>
  <c r="I3888" i="57" s="1"/>
  <c r="G4063" i="57"/>
  <c r="I4063" i="57" s="1"/>
  <c r="G4078" i="57"/>
  <c r="I4078" i="57" s="1"/>
  <c r="G4158" i="57"/>
  <c r="I4158" i="57" s="1"/>
  <c r="G4174" i="57"/>
  <c r="I4174" i="57" s="1"/>
  <c r="G4191" i="57"/>
  <c r="I4191" i="57" s="1"/>
  <c r="G4221" i="57"/>
  <c r="I4221" i="57" s="1"/>
  <c r="G4237" i="57"/>
  <c r="I4237" i="57" s="1"/>
  <c r="G4251" i="57"/>
  <c r="I4251" i="57" s="1"/>
  <c r="G4268" i="57"/>
  <c r="I4268" i="57" s="1"/>
  <c r="G4284" i="57"/>
  <c r="I4284" i="57" s="1"/>
  <c r="G4367" i="57"/>
  <c r="I4367" i="57" s="1"/>
  <c r="G4401" i="57"/>
  <c r="I4401" i="57" s="1"/>
  <c r="G4417" i="57"/>
  <c r="I4417" i="57" s="1"/>
  <c r="G4434" i="57"/>
  <c r="I4434" i="57" s="1"/>
  <c r="G4497" i="57"/>
  <c r="I4497" i="57" s="1"/>
  <c r="G4564" i="57"/>
  <c r="I4564" i="57" s="1"/>
  <c r="G4581" i="57"/>
  <c r="I4581" i="57" s="1"/>
  <c r="G4837" i="57"/>
  <c r="I4837" i="57" s="1"/>
  <c r="G4854" i="57"/>
  <c r="I4854" i="57" s="1"/>
  <c r="G5053" i="57"/>
  <c r="I5053" i="57" s="1"/>
  <c r="G5103" i="57"/>
  <c r="I5103" i="57" s="1"/>
  <c r="G5219" i="57"/>
  <c r="I5219" i="57" s="1"/>
  <c r="G257" i="57"/>
  <c r="I257" i="57" s="1"/>
  <c r="G283" i="57"/>
  <c r="I283" i="57" s="1"/>
  <c r="G322" i="57"/>
  <c r="I322" i="57" s="1"/>
  <c r="G336" i="57"/>
  <c r="I336" i="57" s="1"/>
  <c r="G348" i="57"/>
  <c r="I348" i="57" s="1"/>
  <c r="G427" i="57"/>
  <c r="I427" i="57" s="1"/>
  <c r="G441" i="57"/>
  <c r="I441" i="57" s="1"/>
  <c r="G454" i="57"/>
  <c r="I454" i="57" s="1"/>
  <c r="G480" i="57"/>
  <c r="I480" i="57" s="1"/>
  <c r="G492" i="57"/>
  <c r="I492" i="57" s="1"/>
  <c r="G546" i="57"/>
  <c r="I546" i="57" s="1"/>
  <c r="G558" i="57"/>
  <c r="I558" i="57" s="1"/>
  <c r="G635" i="57"/>
  <c r="I635" i="57" s="1"/>
  <c r="G649" i="57"/>
  <c r="I649" i="57" s="1"/>
  <c r="G675" i="57"/>
  <c r="I675" i="57" s="1"/>
  <c r="G704" i="57"/>
  <c r="I704" i="57" s="1"/>
  <c r="G717" i="57"/>
  <c r="I717" i="57" s="1"/>
  <c r="G731" i="57"/>
  <c r="I731" i="57" s="1"/>
  <c r="G745" i="57"/>
  <c r="I745" i="57" s="1"/>
  <c r="G757" i="57"/>
  <c r="I757" i="57" s="1"/>
  <c r="G770" i="57"/>
  <c r="I770" i="57" s="1"/>
  <c r="G833" i="57"/>
  <c r="I833" i="57" s="1"/>
  <c r="G848" i="57"/>
  <c r="I848" i="57" s="1"/>
  <c r="G875" i="57"/>
  <c r="I875" i="57" s="1"/>
  <c r="G916" i="57"/>
  <c r="I916" i="57" s="1"/>
  <c r="G930" i="57"/>
  <c r="I930" i="57" s="1"/>
  <c r="G944" i="57"/>
  <c r="I944" i="57" s="1"/>
  <c r="G1056" i="57"/>
  <c r="I1056" i="57" s="1"/>
  <c r="G1069" i="57"/>
  <c r="I1069" i="57" s="1"/>
  <c r="G1093" i="57"/>
  <c r="I1093" i="57" s="1"/>
  <c r="G1121" i="57"/>
  <c r="I1121" i="57" s="1"/>
  <c r="G1132" i="57"/>
  <c r="I1132" i="57" s="1"/>
  <c r="G1161" i="57"/>
  <c r="I1161" i="57" s="1"/>
  <c r="G1173" i="57"/>
  <c r="I1173" i="57" s="1"/>
  <c r="G1277" i="57"/>
  <c r="I1277" i="57" s="1"/>
  <c r="G1303" i="57"/>
  <c r="I1303" i="57" s="1"/>
  <c r="G1315" i="57"/>
  <c r="I1315" i="57" s="1"/>
  <c r="G1331" i="57"/>
  <c r="I1331" i="57" s="1"/>
  <c r="G1388" i="57"/>
  <c r="I1388" i="57" s="1"/>
  <c r="G1492" i="57"/>
  <c r="I1492" i="57" s="1"/>
  <c r="G1506" i="57"/>
  <c r="I1506" i="57" s="1"/>
  <c r="G1519" i="57"/>
  <c r="I1519" i="57" s="1"/>
  <c r="G1534" i="57"/>
  <c r="I1534" i="57" s="1"/>
  <c r="G1580" i="57"/>
  <c r="I1580" i="57" s="1"/>
  <c r="G1594" i="57"/>
  <c r="I1594" i="57" s="1"/>
  <c r="G1657" i="57"/>
  <c r="I1657" i="57" s="1"/>
  <c r="G1684" i="57"/>
  <c r="I1684" i="57" s="1"/>
  <c r="G1698" i="57"/>
  <c r="I1698" i="57" s="1"/>
  <c r="G1732" i="57"/>
  <c r="I1732" i="57" s="1"/>
  <c r="G1745" i="57"/>
  <c r="I1745" i="57" s="1"/>
  <c r="G1763" i="57"/>
  <c r="I1763" i="57" s="1"/>
  <c r="G1779" i="57"/>
  <c r="I1779" i="57" s="1"/>
  <c r="G1869" i="57"/>
  <c r="I1869" i="57" s="1"/>
  <c r="G1897" i="57"/>
  <c r="I1897" i="57" s="1"/>
  <c r="G1913" i="57"/>
  <c r="I1913" i="57" s="1"/>
  <c r="G1926" i="57"/>
  <c r="I1926" i="57" s="1"/>
  <c r="G1942" i="57"/>
  <c r="I1942" i="57" s="1"/>
  <c r="G1958" i="57"/>
  <c r="I1958" i="57" s="1"/>
  <c r="G1975" i="57"/>
  <c r="I1975" i="57" s="1"/>
  <c r="G1990" i="57"/>
  <c r="I1990" i="57" s="1"/>
  <c r="G2081" i="57"/>
  <c r="I2081" i="57" s="1"/>
  <c r="G2097" i="57"/>
  <c r="I2097" i="57" s="1"/>
  <c r="G2149" i="57"/>
  <c r="I2149" i="57" s="1"/>
  <c r="G2189" i="57"/>
  <c r="I2189" i="57" s="1"/>
  <c r="G2267" i="57"/>
  <c r="I2267" i="57" s="1"/>
  <c r="G2280" i="57"/>
  <c r="I2280" i="57" s="1"/>
  <c r="G2296" i="57"/>
  <c r="I2296" i="57" s="1"/>
  <c r="G2309" i="57"/>
  <c r="I2309" i="57" s="1"/>
  <c r="G2336" i="57"/>
  <c r="I2336" i="57" s="1"/>
  <c r="G2349" i="57"/>
  <c r="I2349" i="57" s="1"/>
  <c r="G2364" i="57"/>
  <c r="I2364" i="57" s="1"/>
  <c r="G2379" i="57"/>
  <c r="I2379" i="57" s="1"/>
  <c r="G2393" i="57"/>
  <c r="I2393" i="57" s="1"/>
  <c r="G2407" i="57"/>
  <c r="I2407" i="57" s="1"/>
  <c r="G2549" i="57"/>
  <c r="I2549" i="57" s="1"/>
  <c r="G2578" i="57"/>
  <c r="I2578" i="57" s="1"/>
  <c r="G2593" i="57"/>
  <c r="I2593" i="57" s="1"/>
  <c r="G2622" i="57"/>
  <c r="I2622" i="57" s="1"/>
  <c r="G2638" i="57"/>
  <c r="I2638" i="57" s="1"/>
  <c r="G2653" i="57"/>
  <c r="I2653" i="57" s="1"/>
  <c r="G2717" i="57"/>
  <c r="I2717" i="57" s="1"/>
  <c r="G2731" i="57"/>
  <c r="I2731" i="57" s="1"/>
  <c r="G2744" i="57"/>
  <c r="I2744" i="57" s="1"/>
  <c r="G2759" i="57"/>
  <c r="I2759" i="57" s="1"/>
  <c r="G2786" i="57"/>
  <c r="I2786" i="57" s="1"/>
  <c r="G2830" i="57"/>
  <c r="I2830" i="57" s="1"/>
  <c r="G2845" i="57"/>
  <c r="I2845" i="57" s="1"/>
  <c r="G2860" i="57"/>
  <c r="I2860" i="57" s="1"/>
  <c r="G3053" i="57"/>
  <c r="I3053" i="57" s="1"/>
  <c r="G3211" i="57"/>
  <c r="I3211" i="57" s="1"/>
  <c r="G3227" i="57"/>
  <c r="I3227" i="57" s="1"/>
  <c r="G3257" i="57"/>
  <c r="I3257" i="57" s="1"/>
  <c r="G3273" i="57"/>
  <c r="I3273" i="57" s="1"/>
  <c r="G3397" i="57"/>
  <c r="I3397" i="57" s="1"/>
  <c r="G3454" i="57"/>
  <c r="I3454" i="57" s="1"/>
  <c r="G3467" i="57"/>
  <c r="I3467" i="57" s="1"/>
  <c r="G3590" i="57"/>
  <c r="I3590" i="57" s="1"/>
  <c r="G3605" i="57"/>
  <c r="I3605" i="57" s="1"/>
  <c r="G3632" i="57"/>
  <c r="I3632" i="57" s="1"/>
  <c r="G3665" i="57"/>
  <c r="I3665" i="57" s="1"/>
  <c r="G3760" i="57"/>
  <c r="I3760" i="57" s="1"/>
  <c r="G3788" i="57"/>
  <c r="I3788" i="57" s="1"/>
  <c r="G3803" i="57"/>
  <c r="I3803" i="57" s="1"/>
  <c r="G3956" i="57"/>
  <c r="I3956" i="57" s="1"/>
  <c r="G3972" i="57"/>
  <c r="I3972" i="57" s="1"/>
  <c r="G3987" i="57"/>
  <c r="I3987" i="57" s="1"/>
  <c r="G4017" i="57"/>
  <c r="I4017" i="57" s="1"/>
  <c r="G4034" i="57"/>
  <c r="I4034" i="57" s="1"/>
  <c r="G4051" i="57"/>
  <c r="I4051" i="57" s="1"/>
  <c r="G4066" i="57"/>
  <c r="I4066" i="57" s="1"/>
  <c r="G4082" i="57"/>
  <c r="I4082" i="57" s="1"/>
  <c r="G4178" i="57"/>
  <c r="I4178" i="57" s="1"/>
  <c r="G4501" i="57"/>
  <c r="I4501" i="57" s="1"/>
  <c r="G4601" i="57"/>
  <c r="I4601" i="57" s="1"/>
  <c r="G4663" i="57"/>
  <c r="I4663" i="57" s="1"/>
  <c r="G4679" i="57"/>
  <c r="I4679" i="57" s="1"/>
  <c r="G5008" i="57"/>
  <c r="I5008" i="57" s="1"/>
  <c r="G5025" i="57"/>
  <c r="I5025" i="57" s="1"/>
  <c r="G5040" i="57"/>
  <c r="I5040" i="57" s="1"/>
  <c r="G5057" i="57"/>
  <c r="I5057" i="57" s="1"/>
  <c r="G5256" i="57"/>
  <c r="I5256" i="57" s="1"/>
  <c r="G5290" i="57"/>
  <c r="I5290" i="57" s="1"/>
  <c r="G234" i="57"/>
  <c r="I234" i="57" s="1"/>
  <c r="G245" i="57"/>
  <c r="I245" i="57" s="1"/>
  <c r="G308" i="57"/>
  <c r="I308" i="57" s="1"/>
  <c r="G337" i="57"/>
  <c r="I337" i="57" s="1"/>
  <c r="G349" i="57"/>
  <c r="I349" i="57" s="1"/>
  <c r="G428" i="57"/>
  <c r="I428" i="57" s="1"/>
  <c r="G442" i="57"/>
  <c r="I442" i="57" s="1"/>
  <c r="G455" i="57"/>
  <c r="I455" i="57" s="1"/>
  <c r="G481" i="57"/>
  <c r="I481" i="57" s="1"/>
  <c r="G493" i="57"/>
  <c r="I493" i="57" s="1"/>
  <c r="G506" i="57"/>
  <c r="I506" i="57" s="1"/>
  <c r="G519" i="57"/>
  <c r="I519" i="57" s="1"/>
  <c r="G547" i="57"/>
  <c r="I547" i="57" s="1"/>
  <c r="G636" i="57"/>
  <c r="I636" i="57" s="1"/>
  <c r="G676" i="57"/>
  <c r="I676" i="57" s="1"/>
  <c r="G689" i="57"/>
  <c r="I689" i="57" s="1"/>
  <c r="G705" i="57"/>
  <c r="I705" i="57" s="1"/>
  <c r="G718" i="57"/>
  <c r="I718" i="57" s="1"/>
  <c r="G732" i="57"/>
  <c r="I732" i="57" s="1"/>
  <c r="G746" i="57"/>
  <c r="I746" i="57" s="1"/>
  <c r="G758" i="57"/>
  <c r="I758" i="57" s="1"/>
  <c r="G771" i="57"/>
  <c r="I771" i="57" s="1"/>
  <c r="G849" i="57"/>
  <c r="I849" i="57" s="1"/>
  <c r="G876" i="57"/>
  <c r="I876" i="57" s="1"/>
  <c r="G890" i="57"/>
  <c r="I890" i="57" s="1"/>
  <c r="G917" i="57"/>
  <c r="I917" i="57" s="1"/>
  <c r="G931" i="57"/>
  <c r="I931" i="57" s="1"/>
  <c r="G945" i="57"/>
  <c r="I945" i="57" s="1"/>
  <c r="G958" i="57"/>
  <c r="I958" i="57" s="1"/>
  <c r="G1044" i="57"/>
  <c r="I1044" i="57" s="1"/>
  <c r="G1057" i="57"/>
  <c r="I1057" i="57" s="1"/>
  <c r="G1070" i="57"/>
  <c r="I1070" i="57" s="1"/>
  <c r="G1094" i="57"/>
  <c r="I1094" i="57" s="1"/>
  <c r="G1107" i="57"/>
  <c r="I1107" i="57" s="1"/>
  <c r="G1134" i="57"/>
  <c r="I1134" i="57" s="1"/>
  <c r="G1162" i="57"/>
  <c r="I1162" i="57" s="1"/>
  <c r="G1238" i="57"/>
  <c r="I1238" i="57" s="1"/>
  <c r="G1278" i="57"/>
  <c r="I1278" i="57" s="1"/>
  <c r="G1291" i="57"/>
  <c r="I1291" i="57" s="1"/>
  <c r="G1317" i="57"/>
  <c r="I1317" i="57" s="1"/>
  <c r="G1332" i="57"/>
  <c r="I1332" i="57" s="1"/>
  <c r="G1346" i="57"/>
  <c r="I1346" i="57" s="1"/>
  <c r="G1374" i="57"/>
  <c r="I1374" i="57" s="1"/>
  <c r="G1389" i="57"/>
  <c r="I1389" i="57" s="1"/>
  <c r="G1452" i="57"/>
  <c r="I1452" i="57" s="1"/>
  <c r="G1465" i="57"/>
  <c r="I1465" i="57" s="1"/>
  <c r="G1478" i="57"/>
  <c r="I1478" i="57" s="1"/>
  <c r="G1493" i="57"/>
  <c r="I1493" i="57" s="1"/>
  <c r="G1520" i="57"/>
  <c r="I1520" i="57" s="1"/>
  <c r="G1535" i="57"/>
  <c r="I1535" i="57" s="1"/>
  <c r="G1549" i="57"/>
  <c r="I1549" i="57" s="1"/>
  <c r="G1565" i="57"/>
  <c r="I1565" i="57" s="1"/>
  <c r="G1581" i="57"/>
  <c r="I1581" i="57" s="1"/>
  <c r="G1658" i="57"/>
  <c r="I1658" i="57" s="1"/>
  <c r="G1685" i="57"/>
  <c r="I1685" i="57" s="1"/>
  <c r="G1699" i="57"/>
  <c r="I1699" i="57" s="1"/>
  <c r="G1733" i="57"/>
  <c r="I1733" i="57" s="1"/>
  <c r="G1746" i="57"/>
  <c r="I1746" i="57" s="1"/>
  <c r="G1764" i="57"/>
  <c r="I1764" i="57" s="1"/>
  <c r="G1870" i="57"/>
  <c r="I1870" i="57" s="1"/>
  <c r="G1883" i="57"/>
  <c r="I1883" i="57" s="1"/>
  <c r="G1898" i="57"/>
  <c r="I1898" i="57" s="1"/>
  <c r="G1927" i="57"/>
  <c r="I1927" i="57" s="1"/>
  <c r="G1943" i="57"/>
  <c r="I1943" i="57" s="1"/>
  <c r="G1959" i="57"/>
  <c r="I1959" i="57" s="1"/>
  <c r="G1976" i="57"/>
  <c r="I1976" i="57" s="1"/>
  <c r="G1991" i="57"/>
  <c r="I1991" i="57" s="1"/>
  <c r="G2004" i="57"/>
  <c r="I2004" i="57" s="1"/>
  <c r="G2067" i="57"/>
  <c r="I2067" i="57" s="1"/>
  <c r="G2082" i="57"/>
  <c r="I2082" i="57" s="1"/>
  <c r="G2098" i="57"/>
  <c r="I2098" i="57" s="1"/>
  <c r="G2138" i="57"/>
  <c r="I2138" i="57" s="1"/>
  <c r="G2150" i="57"/>
  <c r="I2150" i="57" s="1"/>
  <c r="G2163" i="57"/>
  <c r="I2163" i="57" s="1"/>
  <c r="G2205" i="57"/>
  <c r="I2205" i="57" s="1"/>
  <c r="G2268" i="57"/>
  <c r="I2268" i="57" s="1"/>
  <c r="G2282" i="57"/>
  <c r="I2282" i="57" s="1"/>
  <c r="G2337" i="57"/>
  <c r="I2337" i="57" s="1"/>
  <c r="G2350" i="57"/>
  <c r="I2350" i="57" s="1"/>
  <c r="G2380" i="57"/>
  <c r="I2380" i="57" s="1"/>
  <c r="G2408" i="57"/>
  <c r="I2408" i="57" s="1"/>
  <c r="G2519" i="57"/>
  <c r="I2519" i="57" s="1"/>
  <c r="G2550" i="57"/>
  <c r="I2550" i="57" s="1"/>
  <c r="G2579" i="57"/>
  <c r="I2579" i="57" s="1"/>
  <c r="G2594" i="57"/>
  <c r="I2594" i="57" s="1"/>
  <c r="G2623" i="57"/>
  <c r="I2623" i="57" s="1"/>
  <c r="G2654" i="57"/>
  <c r="I2654" i="57" s="1"/>
  <c r="G2718" i="57"/>
  <c r="I2718" i="57" s="1"/>
  <c r="G2745" i="57"/>
  <c r="I2745" i="57" s="1"/>
  <c r="G2760" i="57"/>
  <c r="I2760" i="57" s="1"/>
  <c r="G2773" i="57"/>
  <c r="I2773" i="57" s="1"/>
  <c r="G2787" i="57"/>
  <c r="I2787" i="57" s="1"/>
  <c r="G2861" i="57"/>
  <c r="I2861" i="57" s="1"/>
  <c r="G2940" i="57"/>
  <c r="I2940" i="57" s="1"/>
  <c r="G2954" i="57"/>
  <c r="I2954" i="57" s="1"/>
  <c r="G3150" i="57"/>
  <c r="I3150" i="57" s="1"/>
  <c r="G3166" i="57"/>
  <c r="I3166" i="57" s="1"/>
  <c r="G3258" i="57"/>
  <c r="I3258" i="57" s="1"/>
  <c r="G3398" i="57"/>
  <c r="I3398" i="57" s="1"/>
  <c r="G3426" i="57"/>
  <c r="I3426" i="57" s="1"/>
  <c r="G3455" i="57"/>
  <c r="I3455" i="57" s="1"/>
  <c r="G3546" i="57"/>
  <c r="I3546" i="57" s="1"/>
  <c r="G3561" i="57"/>
  <c r="I3561" i="57" s="1"/>
  <c r="G3576" i="57"/>
  <c r="I3576" i="57" s="1"/>
  <c r="G3761" i="57"/>
  <c r="I3761" i="57" s="1"/>
  <c r="G3957" i="57"/>
  <c r="I3957" i="57" s="1"/>
  <c r="G3973" i="57"/>
  <c r="I3973" i="57" s="1"/>
  <c r="G3988" i="57"/>
  <c r="I3988" i="57" s="1"/>
  <c r="G4018" i="57"/>
  <c r="I4018" i="57" s="1"/>
  <c r="G4035" i="57"/>
  <c r="I4035" i="57" s="1"/>
  <c r="G4067" i="57"/>
  <c r="I4067" i="57" s="1"/>
  <c r="G4083" i="57"/>
  <c r="I4083" i="57" s="1"/>
  <c r="G4226" i="57"/>
  <c r="I4226" i="57" s="1"/>
  <c r="G4256" i="57"/>
  <c r="I4256" i="57" s="1"/>
  <c r="G4273" i="57"/>
  <c r="I4273" i="57" s="1"/>
  <c r="G4289" i="57"/>
  <c r="I4289" i="57" s="1"/>
  <c r="G4356" i="57"/>
  <c r="I4356" i="57" s="1"/>
  <c r="G4373" i="57"/>
  <c r="I4373" i="57" s="1"/>
  <c r="G4422" i="57"/>
  <c r="I4422" i="57" s="1"/>
  <c r="G4439" i="57"/>
  <c r="I4439" i="57" s="1"/>
  <c r="G4453" i="57"/>
  <c r="I4453" i="57" s="1"/>
  <c r="G4470" i="57"/>
  <c r="I4470" i="57" s="1"/>
  <c r="G4892" i="57"/>
  <c r="I4892" i="57" s="1"/>
  <c r="G4908" i="57"/>
  <c r="I4908" i="57" s="1"/>
  <c r="G4992" i="57"/>
  <c r="I4992" i="57" s="1"/>
  <c r="G5240" i="57"/>
  <c r="I5240" i="57" s="1"/>
  <c r="G3974" i="57"/>
  <c r="I3974" i="57" s="1"/>
  <c r="G4019" i="57"/>
  <c r="I4019" i="57" s="1"/>
  <c r="G4036" i="57"/>
  <c r="I4036" i="57" s="1"/>
  <c r="G4068" i="57"/>
  <c r="I4068" i="57" s="1"/>
  <c r="G4795" i="57"/>
  <c r="I4795" i="57" s="1"/>
  <c r="G4812" i="57"/>
  <c r="I4812" i="57" s="1"/>
  <c r="G4893" i="57"/>
  <c r="I4893" i="57" s="1"/>
  <c r="G4976" i="57"/>
  <c r="I4976" i="57" s="1"/>
  <c r="G5010" i="57"/>
  <c r="I5010" i="57" s="1"/>
  <c r="G5027" i="57"/>
  <c r="I5027" i="57" s="1"/>
  <c r="G5042" i="57"/>
  <c r="I5042" i="57" s="1"/>
  <c r="G2003" i="57"/>
  <c r="I2003" i="57" s="1"/>
  <c r="G2066" i="57"/>
  <c r="I2066" i="57" s="1"/>
  <c r="G2096" i="57"/>
  <c r="I2096" i="57" s="1"/>
  <c r="G2123" i="57"/>
  <c r="I2123" i="57" s="1"/>
  <c r="G2173" i="57"/>
  <c r="I2173" i="57" s="1"/>
  <c r="G2201" i="57"/>
  <c r="I2201" i="57" s="1"/>
  <c r="G2264" i="57"/>
  <c r="I2264" i="57" s="1"/>
  <c r="G2292" i="57"/>
  <c r="I2292" i="57" s="1"/>
  <c r="G2320" i="57"/>
  <c r="I2320" i="57" s="1"/>
  <c r="G2333" i="57"/>
  <c r="I2333" i="57" s="1"/>
  <c r="G2346" i="57"/>
  <c r="I2346" i="57" s="1"/>
  <c r="G2359" i="57"/>
  <c r="I2359" i="57" s="1"/>
  <c r="G2374" i="57"/>
  <c r="I2374" i="57" s="1"/>
  <c r="G2512" i="57"/>
  <c r="I2512" i="57" s="1"/>
  <c r="G2541" i="57"/>
  <c r="I2541" i="57" s="1"/>
  <c r="G2557" i="57"/>
  <c r="I2557" i="57" s="1"/>
  <c r="G2571" i="57"/>
  <c r="I2571" i="57" s="1"/>
  <c r="G2585" i="57"/>
  <c r="I2585" i="57" s="1"/>
  <c r="G2599" i="57"/>
  <c r="I2599" i="57" s="1"/>
  <c r="G2629" i="57"/>
  <c r="I2629" i="57" s="1"/>
  <c r="G2643" i="57"/>
  <c r="I2643" i="57" s="1"/>
  <c r="G2658" i="57"/>
  <c r="I2658" i="57" s="1"/>
  <c r="G2774" i="57"/>
  <c r="I2774" i="57" s="1"/>
  <c r="G2831" i="57"/>
  <c r="I2831" i="57" s="1"/>
  <c r="G2846" i="57"/>
  <c r="I2846" i="57" s="1"/>
  <c r="G2939" i="57"/>
  <c r="I2939" i="57" s="1"/>
  <c r="G2952" i="57"/>
  <c r="I2952" i="57" s="1"/>
  <c r="G2994" i="57"/>
  <c r="I2994" i="57" s="1"/>
  <c r="G3052" i="57"/>
  <c r="I3052" i="57" s="1"/>
  <c r="G3067" i="57"/>
  <c r="I3067" i="57" s="1"/>
  <c r="G3207" i="57"/>
  <c r="I3207" i="57" s="1"/>
  <c r="G3222" i="57"/>
  <c r="I3222" i="57" s="1"/>
  <c r="G3268" i="57"/>
  <c r="I3268" i="57" s="1"/>
  <c r="G3331" i="57"/>
  <c r="I3331" i="57" s="1"/>
  <c r="G3374" i="57"/>
  <c r="I3374" i="57" s="1"/>
  <c r="G3431" i="57"/>
  <c r="I3431" i="57" s="1"/>
  <c r="G3564" i="57"/>
  <c r="I3564" i="57" s="1"/>
  <c r="G3609" i="57"/>
  <c r="I3609" i="57" s="1"/>
  <c r="G3635" i="57"/>
  <c r="I3635" i="57" s="1"/>
  <c r="G3651" i="57"/>
  <c r="I3651" i="57" s="1"/>
  <c r="G3666" i="57"/>
  <c r="I3666" i="57" s="1"/>
  <c r="G3758" i="57"/>
  <c r="I3758" i="57" s="1"/>
  <c r="G3770" i="57"/>
  <c r="I3770" i="57" s="1"/>
  <c r="G3814" i="57"/>
  <c r="I3814" i="57" s="1"/>
  <c r="G4008" i="57"/>
  <c r="I4008" i="57" s="1"/>
  <c r="G4025" i="57"/>
  <c r="I4025" i="57" s="1"/>
  <c r="G4040" i="57"/>
  <c r="I4040" i="57" s="1"/>
  <c r="G4088" i="57"/>
  <c r="I4088" i="57" s="1"/>
  <c r="G4503" i="57"/>
  <c r="I4503" i="57" s="1"/>
  <c r="G4587" i="57"/>
  <c r="I4587" i="57" s="1"/>
  <c r="G4633" i="57"/>
  <c r="I4633" i="57" s="1"/>
  <c r="G4650" i="57"/>
  <c r="I4650" i="57" s="1"/>
  <c r="G4665" i="57"/>
  <c r="I4665" i="57" s="1"/>
  <c r="G4681" i="57"/>
  <c r="I4681" i="57" s="1"/>
  <c r="G4764" i="57"/>
  <c r="I4764" i="57" s="1"/>
  <c r="G4877" i="57"/>
  <c r="I4877" i="57" s="1"/>
  <c r="G4973" i="57"/>
  <c r="I4973" i="57" s="1"/>
  <c r="G5006" i="57"/>
  <c r="I5006" i="57" s="1"/>
  <c r="G5022" i="57"/>
  <c r="I5022" i="57" s="1"/>
  <c r="G5038" i="57"/>
  <c r="I5038" i="57" s="1"/>
  <c r="G5055" i="57"/>
  <c r="I5055" i="57" s="1"/>
  <c r="G5187" i="57"/>
  <c r="I5187" i="57" s="1"/>
  <c r="G5253" i="57"/>
  <c r="I5253" i="57" s="1"/>
  <c r="G2517" i="57"/>
  <c r="I2517" i="57" s="1"/>
  <c r="G2561" i="57"/>
  <c r="I2561" i="57" s="1"/>
  <c r="G2589" i="57"/>
  <c r="I2589" i="57" s="1"/>
  <c r="G2603" i="57"/>
  <c r="I2603" i="57" s="1"/>
  <c r="G2618" i="57"/>
  <c r="I2618" i="57" s="1"/>
  <c r="G2647" i="57"/>
  <c r="I2647" i="57" s="1"/>
  <c r="G2724" i="57"/>
  <c r="I2724" i="57" s="1"/>
  <c r="G2738" i="57"/>
  <c r="I2738" i="57" s="1"/>
  <c r="G2751" i="57"/>
  <c r="I2751" i="57" s="1"/>
  <c r="G2764" i="57"/>
  <c r="I2764" i="57" s="1"/>
  <c r="G2778" i="57"/>
  <c r="I2778" i="57" s="1"/>
  <c r="G2791" i="57"/>
  <c r="I2791" i="57" s="1"/>
  <c r="G2805" i="57"/>
  <c r="I2805" i="57" s="1"/>
  <c r="G2820" i="57"/>
  <c r="I2820" i="57" s="1"/>
  <c r="G2836" i="57"/>
  <c r="I2836" i="57" s="1"/>
  <c r="G2850" i="57"/>
  <c r="I2850" i="57" s="1"/>
  <c r="G2864" i="57"/>
  <c r="I2864" i="57" s="1"/>
  <c r="G2928" i="57"/>
  <c r="I2928" i="57" s="1"/>
  <c r="G2944" i="57"/>
  <c r="I2944" i="57" s="1"/>
  <c r="G2958" i="57"/>
  <c r="I2958" i="57" s="1"/>
  <c r="G3014" i="57"/>
  <c r="I3014" i="57" s="1"/>
  <c r="G3028" i="57"/>
  <c r="I3028" i="57" s="1"/>
  <c r="G3136" i="57"/>
  <c r="I3136" i="57" s="1"/>
  <c r="G3182" i="57"/>
  <c r="I3182" i="57" s="1"/>
  <c r="G3212" i="57"/>
  <c r="I3212" i="57" s="1"/>
  <c r="G3243" i="57"/>
  <c r="I3243" i="57" s="1"/>
  <c r="G3335" i="57"/>
  <c r="I3335" i="57" s="1"/>
  <c r="G3349" i="57"/>
  <c r="I3349" i="57" s="1"/>
  <c r="G3378" i="57"/>
  <c r="I3378" i="57" s="1"/>
  <c r="G3421" i="57"/>
  <c r="I3421" i="57" s="1"/>
  <c r="G3448" i="57"/>
  <c r="I3448" i="57" s="1"/>
  <c r="G3540" i="57"/>
  <c r="I3540" i="57" s="1"/>
  <c r="G3555" i="57"/>
  <c r="I3555" i="57" s="1"/>
  <c r="G3569" i="57"/>
  <c r="I3569" i="57" s="1"/>
  <c r="G3599" i="57"/>
  <c r="I3599" i="57" s="1"/>
  <c r="G3655" i="57"/>
  <c r="I3655" i="57" s="1"/>
  <c r="G3685" i="57"/>
  <c r="I3685" i="57" s="1"/>
  <c r="G3775" i="57"/>
  <c r="I3775" i="57" s="1"/>
  <c r="G3789" i="57"/>
  <c r="I3789" i="57" s="1"/>
  <c r="G3848" i="57"/>
  <c r="I3848" i="57" s="1"/>
  <c r="G3954" i="57"/>
  <c r="I3954" i="57" s="1"/>
  <c r="G3969" i="57"/>
  <c r="I3969" i="57" s="1"/>
  <c r="G3983" i="57"/>
  <c r="I3983" i="57" s="1"/>
  <c r="G3997" i="57"/>
  <c r="I3997" i="57" s="1"/>
  <c r="G4013" i="57"/>
  <c r="I4013" i="57" s="1"/>
  <c r="G4046" i="57"/>
  <c r="I4046" i="57" s="1"/>
  <c r="G4076" i="57"/>
  <c r="I4076" i="57" s="1"/>
  <c r="G4092" i="57"/>
  <c r="I4092" i="57" s="1"/>
  <c r="G4187" i="57"/>
  <c r="I4187" i="57" s="1"/>
  <c r="G4203" i="57"/>
  <c r="I4203" i="57" s="1"/>
  <c r="G4263" i="57"/>
  <c r="I4263" i="57" s="1"/>
  <c r="G4379" i="57"/>
  <c r="I4379" i="57" s="1"/>
  <c r="G4396" i="57"/>
  <c r="I4396" i="57" s="1"/>
  <c r="G4412" i="57"/>
  <c r="I4412" i="57" s="1"/>
  <c r="G4428" i="57"/>
  <c r="I4428" i="57" s="1"/>
  <c r="G4559" i="57"/>
  <c r="I4559" i="57" s="1"/>
  <c r="G4575" i="57"/>
  <c r="I4575" i="57" s="1"/>
  <c r="G4592" i="57"/>
  <c r="I4592" i="57" s="1"/>
  <c r="G4608" i="57"/>
  <c r="I4608" i="57" s="1"/>
  <c r="G4623" i="57"/>
  <c r="I4623" i="57" s="1"/>
  <c r="G4702" i="57"/>
  <c r="I4702" i="57" s="1"/>
  <c r="G4784" i="57"/>
  <c r="I4784" i="57" s="1"/>
  <c r="G4800" i="57"/>
  <c r="I4800" i="57" s="1"/>
  <c r="G4911" i="57"/>
  <c r="I4911" i="57" s="1"/>
  <c r="G4994" i="57"/>
  <c r="I4994" i="57" s="1"/>
  <c r="G5011" i="57"/>
  <c r="I5011" i="57" s="1"/>
  <c r="G5109" i="57"/>
  <c r="I5109" i="57" s="1"/>
  <c r="G2518" i="57"/>
  <c r="I2518" i="57" s="1"/>
  <c r="G2533" i="57"/>
  <c r="I2533" i="57" s="1"/>
  <c r="G2562" i="57"/>
  <c r="I2562" i="57" s="1"/>
  <c r="G2575" i="57"/>
  <c r="I2575" i="57" s="1"/>
  <c r="G2590" i="57"/>
  <c r="I2590" i="57" s="1"/>
  <c r="G2604" i="57"/>
  <c r="I2604" i="57" s="1"/>
  <c r="G2634" i="57"/>
  <c r="I2634" i="57" s="1"/>
  <c r="G2648" i="57"/>
  <c r="I2648" i="57" s="1"/>
  <c r="G2725" i="57"/>
  <c r="I2725" i="57" s="1"/>
  <c r="G2752" i="57"/>
  <c r="I2752" i="57" s="1"/>
  <c r="G2765" i="57"/>
  <c r="I2765" i="57" s="1"/>
  <c r="G2793" i="57"/>
  <c r="I2793" i="57" s="1"/>
  <c r="G2806" i="57"/>
  <c r="I2806" i="57" s="1"/>
  <c r="G2821" i="57"/>
  <c r="I2821" i="57" s="1"/>
  <c r="G2837" i="57"/>
  <c r="I2837" i="57" s="1"/>
  <c r="G2959" i="57"/>
  <c r="I2959" i="57" s="1"/>
  <c r="G3029" i="57"/>
  <c r="I3029" i="57" s="1"/>
  <c r="G3058" i="57"/>
  <c r="I3058" i="57" s="1"/>
  <c r="G3168" i="57"/>
  <c r="I3168" i="57" s="1"/>
  <c r="G3183" i="57"/>
  <c r="I3183" i="57" s="1"/>
  <c r="G3213" i="57"/>
  <c r="I3213" i="57" s="1"/>
  <c r="G3228" i="57"/>
  <c r="I3228" i="57" s="1"/>
  <c r="G3272" i="57"/>
  <c r="I3272" i="57" s="1"/>
  <c r="G3336" i="57"/>
  <c r="I3336" i="57" s="1"/>
  <c r="G3393" i="57"/>
  <c r="I3393" i="57" s="1"/>
  <c r="G3409" i="57"/>
  <c r="I3409" i="57" s="1"/>
  <c r="G3422" i="57"/>
  <c r="I3422" i="57" s="1"/>
  <c r="G3541" i="57"/>
  <c r="I3541" i="57" s="1"/>
  <c r="G3556" i="57"/>
  <c r="I3556" i="57" s="1"/>
  <c r="G3600" i="57"/>
  <c r="I3600" i="57" s="1"/>
  <c r="G3640" i="57"/>
  <c r="I3640" i="57" s="1"/>
  <c r="G3656" i="57"/>
  <c r="I3656" i="57" s="1"/>
  <c r="G3670" i="57"/>
  <c r="I3670" i="57" s="1"/>
  <c r="G3748" i="57"/>
  <c r="I3748" i="57" s="1"/>
  <c r="G3821" i="57"/>
  <c r="I3821" i="57" s="1"/>
  <c r="G3834" i="57"/>
  <c r="I3834" i="57" s="1"/>
  <c r="G3998" i="57"/>
  <c r="I3998" i="57" s="1"/>
  <c r="G4014" i="57"/>
  <c r="I4014" i="57" s="1"/>
  <c r="G4030" i="57"/>
  <c r="I4030" i="57" s="1"/>
  <c r="G4077" i="57"/>
  <c r="I4077" i="57" s="1"/>
  <c r="G4093" i="57"/>
  <c r="I4093" i="57" s="1"/>
  <c r="G4171" i="57"/>
  <c r="I4171" i="57" s="1"/>
  <c r="G4188" i="57"/>
  <c r="I4188" i="57" s="1"/>
  <c r="G4205" i="57"/>
  <c r="I4205" i="57" s="1"/>
  <c r="G4218" i="57"/>
  <c r="I4218" i="57" s="1"/>
  <c r="G4234" i="57"/>
  <c r="I4234" i="57" s="1"/>
  <c r="G4247" i="57"/>
  <c r="I4247" i="57" s="1"/>
  <c r="G4280" i="57"/>
  <c r="I4280" i="57" s="1"/>
  <c r="G4297" i="57"/>
  <c r="I4297" i="57" s="1"/>
  <c r="G4363" i="57"/>
  <c r="I4363" i="57" s="1"/>
  <c r="G4380" i="57"/>
  <c r="I4380" i="57" s="1"/>
  <c r="G4397" i="57"/>
  <c r="I4397" i="57" s="1"/>
  <c r="G4445" i="57"/>
  <c r="I4445" i="57" s="1"/>
  <c r="G4576" i="57"/>
  <c r="I4576" i="57" s="1"/>
  <c r="G4594" i="57"/>
  <c r="I4594" i="57" s="1"/>
  <c r="G4687" i="57"/>
  <c r="I4687" i="57" s="1"/>
  <c r="G4703" i="57"/>
  <c r="I4703" i="57" s="1"/>
  <c r="G4801" i="57"/>
  <c r="I4801" i="57" s="1"/>
  <c r="G4849" i="57"/>
  <c r="I4849" i="57" s="1"/>
  <c r="G4866" i="57"/>
  <c r="I4866" i="57" s="1"/>
  <c r="G5095" i="57"/>
  <c r="I5095" i="57" s="1"/>
  <c r="G2627" i="57"/>
  <c r="I2627" i="57" s="1"/>
  <c r="G2641" i="57"/>
  <c r="I2641" i="57" s="1"/>
  <c r="G2719" i="57"/>
  <c r="I2719" i="57" s="1"/>
  <c r="G2757" i="57"/>
  <c r="I2757" i="57" s="1"/>
  <c r="G2771" i="57"/>
  <c r="I2771" i="57" s="1"/>
  <c r="G2784" i="57"/>
  <c r="I2784" i="57" s="1"/>
  <c r="G2798" i="57"/>
  <c r="I2798" i="57" s="1"/>
  <c r="G2812" i="57"/>
  <c r="I2812" i="57" s="1"/>
  <c r="G2827" i="57"/>
  <c r="I2827" i="57" s="1"/>
  <c r="G2842" i="57"/>
  <c r="I2842" i="57" s="1"/>
  <c r="G2932" i="57"/>
  <c r="I2932" i="57" s="1"/>
  <c r="G2947" i="57"/>
  <c r="I2947" i="57" s="1"/>
  <c r="G2973" i="57"/>
  <c r="I2973" i="57" s="1"/>
  <c r="G3015" i="57"/>
  <c r="I3015" i="57" s="1"/>
  <c r="G3134" i="57"/>
  <c r="I3134" i="57" s="1"/>
  <c r="G3149" i="57"/>
  <c r="I3149" i="57" s="1"/>
  <c r="G3165" i="57"/>
  <c r="I3165" i="57" s="1"/>
  <c r="G3178" i="57"/>
  <c r="I3178" i="57" s="1"/>
  <c r="G3193" i="57"/>
  <c r="I3193" i="57" s="1"/>
  <c r="G3208" i="57"/>
  <c r="I3208" i="57" s="1"/>
  <c r="G3223" i="57"/>
  <c r="I3223" i="57" s="1"/>
  <c r="G3238" i="57"/>
  <c r="I3238" i="57" s="1"/>
  <c r="G3252" i="57"/>
  <c r="I3252" i="57" s="1"/>
  <c r="G3356" i="57"/>
  <c r="I3356" i="57" s="1"/>
  <c r="G3382" i="57"/>
  <c r="I3382" i="57" s="1"/>
  <c r="G3410" i="57"/>
  <c r="I3410" i="57" s="1"/>
  <c r="G3474" i="57"/>
  <c r="I3474" i="57" s="1"/>
  <c r="G3594" i="57"/>
  <c r="I3594" i="57" s="1"/>
  <c r="G3621" i="57"/>
  <c r="I3621" i="57" s="1"/>
  <c r="G3633" i="57"/>
  <c r="I3633" i="57" s="1"/>
  <c r="G3662" i="57"/>
  <c r="I3662" i="57" s="1"/>
  <c r="G3741" i="57"/>
  <c r="I3741" i="57" s="1"/>
  <c r="G3766" i="57"/>
  <c r="I3766" i="57" s="1"/>
  <c r="G3780" i="57"/>
  <c r="I3780" i="57" s="1"/>
  <c r="G3795" i="57"/>
  <c r="I3795" i="57" s="1"/>
  <c r="G3808" i="57"/>
  <c r="I3808" i="57" s="1"/>
  <c r="G3824" i="57"/>
  <c r="I3824" i="57" s="1"/>
  <c r="G3837" i="57"/>
  <c r="I3837" i="57" s="1"/>
  <c r="G3852" i="57"/>
  <c r="I3852" i="57" s="1"/>
  <c r="G3864" i="57"/>
  <c r="I3864" i="57" s="1"/>
  <c r="G3878" i="57"/>
  <c r="I3878" i="57" s="1"/>
  <c r="G4012" i="57"/>
  <c r="I4012" i="57" s="1"/>
  <c r="G4073" i="57"/>
  <c r="I4073" i="57" s="1"/>
  <c r="G4228" i="57"/>
  <c r="I4228" i="57" s="1"/>
  <c r="G4257" i="57"/>
  <c r="I4257" i="57" s="1"/>
  <c r="G4274" i="57"/>
  <c r="I4274" i="57" s="1"/>
  <c r="G4391" i="57"/>
  <c r="I4391" i="57" s="1"/>
  <c r="G4455" i="57"/>
  <c r="I4455" i="57" s="1"/>
  <c r="G4485" i="57"/>
  <c r="I4485" i="57" s="1"/>
  <c r="G4602" i="57"/>
  <c r="I4602" i="57" s="1"/>
  <c r="G4618" i="57"/>
  <c r="I4618" i="57" s="1"/>
  <c r="G4710" i="57"/>
  <c r="I4710" i="57" s="1"/>
  <c r="G4807" i="57"/>
  <c r="I4807" i="57" s="1"/>
  <c r="G4823" i="57"/>
  <c r="I4823" i="57" s="1"/>
  <c r="G4838" i="57"/>
  <c r="I4838" i="57" s="1"/>
  <c r="G4855" i="57"/>
  <c r="I4855" i="57" s="1"/>
  <c r="G4872" i="57"/>
  <c r="I4872" i="57" s="1"/>
  <c r="G4983" i="57"/>
  <c r="I4983" i="57" s="1"/>
  <c r="G5197" i="57"/>
  <c r="I5197" i="57" s="1"/>
  <c r="G5227" i="57"/>
  <c r="I5227" i="57" s="1"/>
  <c r="G5294" i="57"/>
  <c r="I5294" i="57" s="1"/>
  <c r="G2929" i="57"/>
  <c r="I2929" i="57" s="1"/>
  <c r="G2945" i="57"/>
  <c r="I2945" i="57" s="1"/>
  <c r="G2970" i="57"/>
  <c r="I2970" i="57" s="1"/>
  <c r="G2985" i="57"/>
  <c r="I2985" i="57" s="1"/>
  <c r="G2999" i="57"/>
  <c r="I2999" i="57" s="1"/>
  <c r="G3026" i="57"/>
  <c r="I3026" i="57" s="1"/>
  <c r="G3040" i="57"/>
  <c r="I3040" i="57" s="1"/>
  <c r="G3054" i="57"/>
  <c r="I3054" i="57" s="1"/>
  <c r="G3068" i="57"/>
  <c r="I3068" i="57" s="1"/>
  <c r="G3132" i="57"/>
  <c r="I3132" i="57" s="1"/>
  <c r="G3162" i="57"/>
  <c r="I3162" i="57" s="1"/>
  <c r="G3175" i="57"/>
  <c r="I3175" i="57" s="1"/>
  <c r="G3190" i="57"/>
  <c r="I3190" i="57" s="1"/>
  <c r="G3220" i="57"/>
  <c r="I3220" i="57" s="1"/>
  <c r="G3249" i="57"/>
  <c r="I3249" i="57" s="1"/>
  <c r="G3264" i="57"/>
  <c r="I3264" i="57" s="1"/>
  <c r="G3353" i="57"/>
  <c r="I3353" i="57" s="1"/>
  <c r="G3444" i="57"/>
  <c r="I3444" i="57" s="1"/>
  <c r="G3458" i="57"/>
  <c r="I3458" i="57" s="1"/>
  <c r="G3535" i="57"/>
  <c r="I3535" i="57" s="1"/>
  <c r="G3548" i="57"/>
  <c r="I3548" i="57" s="1"/>
  <c r="G3562" i="57"/>
  <c r="I3562" i="57" s="1"/>
  <c r="G3591" i="57"/>
  <c r="I3591" i="57" s="1"/>
  <c r="G3606" i="57"/>
  <c r="I3606" i="57" s="1"/>
  <c r="G3619" i="57"/>
  <c r="I3619" i="57" s="1"/>
  <c r="G3630" i="57"/>
  <c r="I3630" i="57" s="1"/>
  <c r="G3673" i="57"/>
  <c r="I3673" i="57" s="1"/>
  <c r="G3751" i="57"/>
  <c r="I3751" i="57" s="1"/>
  <c r="G3764" i="57"/>
  <c r="I3764" i="57" s="1"/>
  <c r="G3791" i="57"/>
  <c r="I3791" i="57" s="1"/>
  <c r="G3822" i="57"/>
  <c r="I3822" i="57" s="1"/>
  <c r="G3861" i="57"/>
  <c r="I3861" i="57" s="1"/>
  <c r="G3875" i="57"/>
  <c r="I3875" i="57" s="1"/>
  <c r="G3952" i="57"/>
  <c r="I3952" i="57" s="1"/>
  <c r="G3967" i="57"/>
  <c r="I3967" i="57" s="1"/>
  <c r="G3981" i="57"/>
  <c r="I3981" i="57" s="1"/>
  <c r="G4009" i="57"/>
  <c r="I4009" i="57" s="1"/>
  <c r="G4026" i="57"/>
  <c r="I4026" i="57" s="1"/>
  <c r="G4041" i="57"/>
  <c r="I4041" i="57" s="1"/>
  <c r="G4057" i="57"/>
  <c r="I4057" i="57" s="1"/>
  <c r="G4070" i="57"/>
  <c r="I4070" i="57" s="1"/>
  <c r="G4149" i="57"/>
  <c r="I4149" i="57" s="1"/>
  <c r="G4163" i="57"/>
  <c r="I4163" i="57" s="1"/>
  <c r="G4195" i="57"/>
  <c r="I4195" i="57" s="1"/>
  <c r="G4211" i="57"/>
  <c r="I4211" i="57" s="1"/>
  <c r="G4224" i="57"/>
  <c r="I4224" i="57" s="1"/>
  <c r="G4437" i="57"/>
  <c r="I4437" i="57" s="1"/>
  <c r="G4468" i="57"/>
  <c r="I4468" i="57" s="1"/>
  <c r="G4499" i="57"/>
  <c r="I4499" i="57" s="1"/>
  <c r="G4566" i="57"/>
  <c r="I4566" i="57" s="1"/>
  <c r="G4615" i="57"/>
  <c r="I4615" i="57" s="1"/>
  <c r="G4630" i="57"/>
  <c r="I4630" i="57" s="1"/>
  <c r="G4675" i="57"/>
  <c r="I4675" i="57" s="1"/>
  <c r="G4691" i="57"/>
  <c r="I4691" i="57" s="1"/>
  <c r="G4707" i="57"/>
  <c r="I4707" i="57" s="1"/>
  <c r="G4773" i="57"/>
  <c r="I4773" i="57" s="1"/>
  <c r="G4980" i="57"/>
  <c r="I4980" i="57" s="1"/>
  <c r="G4997" i="57"/>
  <c r="I4997" i="57" s="1"/>
  <c r="G5080" i="57"/>
  <c r="I5080" i="57" s="1"/>
  <c r="G5178" i="57"/>
  <c r="I5178" i="57" s="1"/>
  <c r="G5291" i="57"/>
  <c r="I5291" i="57" s="1"/>
  <c r="G2930" i="57"/>
  <c r="I2930" i="57" s="1"/>
  <c r="G2971" i="57"/>
  <c r="I2971" i="57" s="1"/>
  <c r="G3000" i="57"/>
  <c r="I3000" i="57" s="1"/>
  <c r="G3013" i="57"/>
  <c r="I3013" i="57" s="1"/>
  <c r="G3027" i="57"/>
  <c r="I3027" i="57" s="1"/>
  <c r="G3055" i="57"/>
  <c r="I3055" i="57" s="1"/>
  <c r="G3069" i="57"/>
  <c r="I3069" i="57" s="1"/>
  <c r="G3163" i="57"/>
  <c r="I3163" i="57" s="1"/>
  <c r="G3176" i="57"/>
  <c r="I3176" i="57" s="1"/>
  <c r="G3191" i="57"/>
  <c r="I3191" i="57" s="1"/>
  <c r="G3221" i="57"/>
  <c r="I3221" i="57" s="1"/>
  <c r="G3354" i="57"/>
  <c r="I3354" i="57" s="1"/>
  <c r="G3420" i="57"/>
  <c r="I3420" i="57" s="1"/>
  <c r="G3445" i="57"/>
  <c r="I3445" i="57" s="1"/>
  <c r="G3472" i="57"/>
  <c r="I3472" i="57" s="1"/>
  <c r="G3536" i="57"/>
  <c r="I3536" i="57" s="1"/>
  <c r="G3549" i="57"/>
  <c r="I3549" i="57" s="1"/>
  <c r="G3563" i="57"/>
  <c r="I3563" i="57" s="1"/>
  <c r="G3577" i="57"/>
  <c r="I3577" i="57" s="1"/>
  <c r="G3592" i="57"/>
  <c r="I3592" i="57" s="1"/>
  <c r="G3631" i="57"/>
  <c r="I3631" i="57" s="1"/>
  <c r="G3660" i="57"/>
  <c r="I3660" i="57" s="1"/>
  <c r="G3674" i="57"/>
  <c r="I3674" i="57" s="1"/>
  <c r="G3739" i="57"/>
  <c r="I3739" i="57" s="1"/>
  <c r="G3778" i="57"/>
  <c r="I3778" i="57" s="1"/>
  <c r="G3792" i="57"/>
  <c r="I3792" i="57" s="1"/>
  <c r="G3835" i="57"/>
  <c r="I3835" i="57" s="1"/>
  <c r="G3862" i="57"/>
  <c r="I3862" i="57" s="1"/>
  <c r="G3876" i="57"/>
  <c r="I3876" i="57" s="1"/>
  <c r="G3953" i="57"/>
  <c r="I3953" i="57" s="1"/>
  <c r="G3968" i="57"/>
  <c r="I3968" i="57" s="1"/>
  <c r="G3982" i="57"/>
  <c r="I3982" i="57" s="1"/>
  <c r="G4010" i="57"/>
  <c r="I4010" i="57" s="1"/>
  <c r="G4058" i="57"/>
  <c r="I4058" i="57" s="1"/>
  <c r="G4071" i="57"/>
  <c r="I4071" i="57" s="1"/>
  <c r="G4150" i="57"/>
  <c r="I4150" i="57" s="1"/>
  <c r="G4164" i="57"/>
  <c r="I4164" i="57" s="1"/>
  <c r="G4179" i="57"/>
  <c r="I4179" i="57" s="1"/>
  <c r="G4196" i="57"/>
  <c r="I4196" i="57" s="1"/>
  <c r="G4212" i="57"/>
  <c r="I4212" i="57" s="1"/>
  <c r="G4272" i="57"/>
  <c r="I4272" i="57" s="1"/>
  <c r="G4288" i="57"/>
  <c r="I4288" i="57" s="1"/>
  <c r="G4355" i="57"/>
  <c r="I4355" i="57" s="1"/>
  <c r="G4371" i="57"/>
  <c r="I4371" i="57" s="1"/>
  <c r="G4389" i="57"/>
  <c r="I4389" i="57" s="1"/>
  <c r="G4452" i="57"/>
  <c r="I4452" i="57" s="1"/>
  <c r="G4469" i="57"/>
  <c r="I4469" i="57" s="1"/>
  <c r="G4567" i="57"/>
  <c r="I4567" i="57" s="1"/>
  <c r="G4616" i="57"/>
  <c r="I4616" i="57" s="1"/>
  <c r="G4647" i="57"/>
  <c r="I4647" i="57" s="1"/>
  <c r="G4692" i="57"/>
  <c r="I4692" i="57" s="1"/>
  <c r="G4853" i="57"/>
  <c r="I4853" i="57" s="1"/>
  <c r="G4870" i="57"/>
  <c r="I4870" i="57" s="1"/>
  <c r="G4981" i="57"/>
  <c r="I4981" i="57" s="1"/>
  <c r="G4998" i="57"/>
  <c r="I4998" i="57" s="1"/>
  <c r="G5064" i="57"/>
  <c r="I5064" i="57" s="1"/>
  <c r="G5082" i="57"/>
  <c r="I5082" i="57" s="1"/>
  <c r="G2990" i="57"/>
  <c r="I2990" i="57" s="1"/>
  <c r="G3005" i="57"/>
  <c r="I3005" i="57" s="1"/>
  <c r="G3043" i="57"/>
  <c r="I3043" i="57" s="1"/>
  <c r="G3057" i="57"/>
  <c r="I3057" i="57" s="1"/>
  <c r="G3147" i="57"/>
  <c r="I3147" i="57" s="1"/>
  <c r="G3174" i="57"/>
  <c r="I3174" i="57" s="1"/>
  <c r="G3189" i="57"/>
  <c r="I3189" i="57" s="1"/>
  <c r="G3205" i="57"/>
  <c r="I3205" i="57" s="1"/>
  <c r="G3233" i="57"/>
  <c r="I3233" i="57" s="1"/>
  <c r="G3246" i="57"/>
  <c r="I3246" i="57" s="1"/>
  <c r="G3260" i="57"/>
  <c r="I3260" i="57" s="1"/>
  <c r="G3274" i="57"/>
  <c r="I3274" i="57" s="1"/>
  <c r="G3346" i="57"/>
  <c r="I3346" i="57" s="1"/>
  <c r="G3361" i="57"/>
  <c r="I3361" i="57" s="1"/>
  <c r="G3375" i="57"/>
  <c r="I3375" i="57" s="1"/>
  <c r="G3461" i="57"/>
  <c r="I3461" i="57" s="1"/>
  <c r="G3476" i="57"/>
  <c r="I3476" i="57" s="1"/>
  <c r="G3538" i="57"/>
  <c r="I3538" i="57" s="1"/>
  <c r="G3551" i="57"/>
  <c r="I3551" i="57" s="1"/>
  <c r="G3565" i="57"/>
  <c r="I3565" i="57" s="1"/>
  <c r="G3579" i="57"/>
  <c r="I3579" i="57" s="1"/>
  <c r="G3607" i="57"/>
  <c r="I3607" i="57" s="1"/>
  <c r="G3645" i="57"/>
  <c r="I3645" i="57" s="1"/>
  <c r="G3747" i="57"/>
  <c r="I3747" i="57" s="1"/>
  <c r="G3800" i="57"/>
  <c r="I3800" i="57" s="1"/>
  <c r="G3813" i="57"/>
  <c r="I3813" i="57" s="1"/>
  <c r="G3829" i="57"/>
  <c r="I3829" i="57" s="1"/>
  <c r="G3970" i="57"/>
  <c r="I3970" i="57" s="1"/>
  <c r="G3984" i="57"/>
  <c r="I3984" i="57" s="1"/>
  <c r="G4011" i="57"/>
  <c r="I4011" i="57" s="1"/>
  <c r="G4027" i="57"/>
  <c r="I4027" i="57" s="1"/>
  <c r="G4042" i="57"/>
  <c r="I4042" i="57" s="1"/>
  <c r="G4069" i="57"/>
  <c r="I4069" i="57" s="1"/>
  <c r="G4084" i="57"/>
  <c r="I4084" i="57" s="1"/>
  <c r="G4161" i="57"/>
  <c r="I4161" i="57" s="1"/>
  <c r="G4176" i="57"/>
  <c r="I4176" i="57" s="1"/>
  <c r="G4265" i="57"/>
  <c r="I4265" i="57" s="1"/>
  <c r="G4281" i="57"/>
  <c r="I4281" i="57" s="1"/>
  <c r="G4364" i="57"/>
  <c r="I4364" i="57" s="1"/>
  <c r="G4381" i="57"/>
  <c r="I4381" i="57" s="1"/>
  <c r="G4460" i="57"/>
  <c r="I4460" i="57" s="1"/>
  <c r="G4572" i="57"/>
  <c r="I4572" i="57" s="1"/>
  <c r="G4589" i="57"/>
  <c r="I4589" i="57" s="1"/>
  <c r="G4620" i="57"/>
  <c r="I4620" i="57" s="1"/>
  <c r="G4634" i="57"/>
  <c r="I4634" i="57" s="1"/>
  <c r="G4649" i="57"/>
  <c r="I4649" i="57" s="1"/>
  <c r="G4662" i="57"/>
  <c r="I4662" i="57" s="1"/>
  <c r="G4678" i="57"/>
  <c r="I4678" i="57" s="1"/>
  <c r="G4693" i="57"/>
  <c r="I4693" i="57" s="1"/>
  <c r="G4709" i="57"/>
  <c r="I4709" i="57" s="1"/>
  <c r="G4805" i="57"/>
  <c r="I4805" i="57" s="1"/>
  <c r="G4821" i="57"/>
  <c r="I4821" i="57" s="1"/>
  <c r="G4852" i="57"/>
  <c r="I4852" i="57" s="1"/>
  <c r="G5012" i="57"/>
  <c r="I5012" i="57" s="1"/>
  <c r="G5077" i="57"/>
  <c r="I5077" i="57" s="1"/>
  <c r="G5107" i="57"/>
  <c r="I5107" i="57" s="1"/>
  <c r="G5237" i="57"/>
  <c r="I5237" i="57" s="1"/>
  <c r="G5269" i="57"/>
  <c r="I5269" i="57" s="1"/>
  <c r="G2995" i="57"/>
  <c r="I2995" i="57" s="1"/>
  <c r="G3022" i="57"/>
  <c r="I3022" i="57" s="1"/>
  <c r="G3035" i="57"/>
  <c r="I3035" i="57" s="1"/>
  <c r="G3137" i="57"/>
  <c r="I3137" i="57" s="1"/>
  <c r="G3152" i="57"/>
  <c r="I3152" i="57" s="1"/>
  <c r="G3180" i="57"/>
  <c r="I3180" i="57" s="1"/>
  <c r="G3194" i="57"/>
  <c r="I3194" i="57" s="1"/>
  <c r="G3209" i="57"/>
  <c r="I3209" i="57" s="1"/>
  <c r="G3250" i="57"/>
  <c r="I3250" i="57" s="1"/>
  <c r="G3351" i="57"/>
  <c r="I3351" i="57" s="1"/>
  <c r="G3366" i="57"/>
  <c r="I3366" i="57" s="1"/>
  <c r="G3391" i="57"/>
  <c r="I3391" i="57" s="1"/>
  <c r="G3403" i="57"/>
  <c r="I3403" i="57" s="1"/>
  <c r="G3427" i="57"/>
  <c r="I3427" i="57" s="1"/>
  <c r="G3440" i="57"/>
  <c r="I3440" i="57" s="1"/>
  <c r="G3465" i="57"/>
  <c r="I3465" i="57" s="1"/>
  <c r="G3480" i="57"/>
  <c r="I3480" i="57" s="1"/>
  <c r="G3543" i="57"/>
  <c r="I3543" i="57" s="1"/>
  <c r="G3570" i="57"/>
  <c r="I3570" i="57" s="1"/>
  <c r="G3597" i="57"/>
  <c r="I3597" i="57" s="1"/>
  <c r="G3611" i="57"/>
  <c r="I3611" i="57" s="1"/>
  <c r="G3623" i="57"/>
  <c r="I3623" i="57" s="1"/>
  <c r="G3649" i="57"/>
  <c r="I3649" i="57" s="1"/>
  <c r="G3663" i="57"/>
  <c r="I3663" i="57" s="1"/>
  <c r="G3677" i="57"/>
  <c r="I3677" i="57" s="1"/>
  <c r="G3752" i="57"/>
  <c r="I3752" i="57" s="1"/>
  <c r="G3804" i="57"/>
  <c r="I3804" i="57" s="1"/>
  <c r="G3819" i="57"/>
  <c r="I3819" i="57" s="1"/>
  <c r="G3832" i="57"/>
  <c r="I3832" i="57" s="1"/>
  <c r="G3846" i="57"/>
  <c r="I3846" i="57" s="1"/>
  <c r="G3946" i="57"/>
  <c r="I3946" i="57" s="1"/>
  <c r="G3959" i="57"/>
  <c r="I3959" i="57" s="1"/>
  <c r="G3975" i="57"/>
  <c r="I3975" i="57" s="1"/>
  <c r="G4001" i="57"/>
  <c r="I4001" i="57" s="1"/>
  <c r="G4031" i="57"/>
  <c r="I4031" i="57" s="1"/>
  <c r="G4047" i="57"/>
  <c r="I4047" i="57" s="1"/>
  <c r="G4089" i="57"/>
  <c r="I4089" i="57" s="1"/>
  <c r="G4151" i="57"/>
  <c r="I4151" i="57" s="1"/>
  <c r="G4165" i="57"/>
  <c r="I4165" i="57" s="1"/>
  <c r="G4180" i="57"/>
  <c r="I4180" i="57" s="1"/>
  <c r="G4197" i="57"/>
  <c r="I4197" i="57" s="1"/>
  <c r="G4213" i="57"/>
  <c r="I4213" i="57" s="1"/>
  <c r="G4239" i="57"/>
  <c r="I4239" i="57" s="1"/>
  <c r="G4253" i="57"/>
  <c r="I4253" i="57" s="1"/>
  <c r="G4270" i="57"/>
  <c r="I4270" i="57" s="1"/>
  <c r="G4286" i="57"/>
  <c r="I4286" i="57" s="1"/>
  <c r="G4369" i="57"/>
  <c r="I4369" i="57" s="1"/>
  <c r="G4386" i="57"/>
  <c r="I4386" i="57" s="1"/>
  <c r="G4435" i="57"/>
  <c r="I4435" i="57" s="1"/>
  <c r="G4449" i="57"/>
  <c r="I4449" i="57" s="1"/>
  <c r="G4561" i="57"/>
  <c r="I4561" i="57" s="1"/>
  <c r="G4578" i="57"/>
  <c r="I4578" i="57" s="1"/>
  <c r="G4667" i="57"/>
  <c r="I4667" i="57" s="1"/>
  <c r="G4697" i="57"/>
  <c r="I4697" i="57" s="1"/>
  <c r="G4765" i="57"/>
  <c r="I4765" i="57" s="1"/>
  <c r="G4810" i="57"/>
  <c r="I4810" i="57" s="1"/>
  <c r="G4903" i="57"/>
  <c r="I4903" i="57" s="1"/>
  <c r="G4969" i="57"/>
  <c r="I4969" i="57" s="1"/>
  <c r="G5000" i="57"/>
  <c r="I5000" i="57" s="1"/>
  <c r="G5017" i="57"/>
  <c r="I5017" i="57" s="1"/>
  <c r="G5097" i="57"/>
  <c r="I5097" i="57" s="1"/>
  <c r="G5195" i="57"/>
  <c r="I5195" i="57" s="1"/>
  <c r="G5292" i="57"/>
  <c r="I5292" i="57" s="1"/>
  <c r="G5307" i="57"/>
  <c r="I5307" i="57" s="1"/>
  <c r="G3023" i="57"/>
  <c r="I3023" i="57" s="1"/>
  <c r="G3036" i="57"/>
  <c r="I3036" i="57" s="1"/>
  <c r="G3048" i="57"/>
  <c r="I3048" i="57" s="1"/>
  <c r="G3062" i="57"/>
  <c r="I3062" i="57" s="1"/>
  <c r="G3138" i="57"/>
  <c r="I3138" i="57" s="1"/>
  <c r="G3153" i="57"/>
  <c r="I3153" i="57" s="1"/>
  <c r="G3181" i="57"/>
  <c r="I3181" i="57" s="1"/>
  <c r="G3195" i="57"/>
  <c r="I3195" i="57" s="1"/>
  <c r="G3210" i="57"/>
  <c r="I3210" i="57" s="1"/>
  <c r="G3251" i="57"/>
  <c r="I3251" i="57" s="1"/>
  <c r="G3352" i="57"/>
  <c r="I3352" i="57" s="1"/>
  <c r="G3367" i="57"/>
  <c r="I3367" i="57" s="1"/>
  <c r="G3379" i="57"/>
  <c r="I3379" i="57" s="1"/>
  <c r="G3392" i="57"/>
  <c r="I3392" i="57" s="1"/>
  <c r="G3404" i="57"/>
  <c r="I3404" i="57" s="1"/>
  <c r="G3428" i="57"/>
  <c r="I3428" i="57" s="1"/>
  <c r="G3453" i="57"/>
  <c r="I3453" i="57" s="1"/>
  <c r="G3466" i="57"/>
  <c r="I3466" i="57" s="1"/>
  <c r="G3571" i="57"/>
  <c r="I3571" i="57" s="1"/>
  <c r="G3598" i="57"/>
  <c r="I3598" i="57" s="1"/>
  <c r="G3636" i="57"/>
  <c r="I3636" i="57" s="1"/>
  <c r="G3650" i="57"/>
  <c r="I3650" i="57" s="1"/>
  <c r="G3664" i="57"/>
  <c r="I3664" i="57" s="1"/>
  <c r="G3678" i="57"/>
  <c r="I3678" i="57" s="1"/>
  <c r="G3740" i="57"/>
  <c r="I3740" i="57" s="1"/>
  <c r="G3805" i="57"/>
  <c r="I3805" i="57" s="1"/>
  <c r="G3820" i="57"/>
  <c r="I3820" i="57" s="1"/>
  <c r="G3833" i="57"/>
  <c r="I3833" i="57" s="1"/>
  <c r="G3847" i="57"/>
  <c r="I3847" i="57" s="1"/>
  <c r="G3870" i="57"/>
  <c r="I3870" i="57" s="1"/>
  <c r="G3947" i="57"/>
  <c r="I3947" i="57" s="1"/>
  <c r="G3960" i="57"/>
  <c r="I3960" i="57" s="1"/>
  <c r="G3976" i="57"/>
  <c r="I3976" i="57" s="1"/>
  <c r="G4002" i="57"/>
  <c r="I4002" i="57" s="1"/>
  <c r="G4032" i="57"/>
  <c r="I4032" i="57" s="1"/>
  <c r="G4048" i="57"/>
  <c r="I4048" i="57" s="1"/>
  <c r="G4074" i="57"/>
  <c r="I4074" i="57" s="1"/>
  <c r="G4152" i="57"/>
  <c r="I4152" i="57" s="1"/>
  <c r="G4166" i="57"/>
  <c r="I4166" i="57" s="1"/>
  <c r="G4181" i="57"/>
  <c r="I4181" i="57" s="1"/>
  <c r="G4198" i="57"/>
  <c r="I4198" i="57" s="1"/>
  <c r="G4225" i="57"/>
  <c r="I4225" i="57" s="1"/>
  <c r="G4240" i="57"/>
  <c r="I4240" i="57" s="1"/>
  <c r="G4254" i="57"/>
  <c r="I4254" i="57" s="1"/>
  <c r="G4271" i="57"/>
  <c r="I4271" i="57" s="1"/>
  <c r="G4354" i="57"/>
  <c r="I4354" i="57" s="1"/>
  <c r="G4370" i="57"/>
  <c r="I4370" i="57" s="1"/>
  <c r="G4419" i="57"/>
  <c r="I4419" i="57" s="1"/>
  <c r="G4436" i="57"/>
  <c r="I4436" i="57" s="1"/>
  <c r="G4465" i="57"/>
  <c r="I4465" i="57" s="1"/>
  <c r="G4562" i="57"/>
  <c r="I4562" i="57" s="1"/>
  <c r="G4579" i="57"/>
  <c r="I4579" i="57" s="1"/>
  <c r="G4596" i="57"/>
  <c r="I4596" i="57" s="1"/>
  <c r="G4625" i="57"/>
  <c r="I4625" i="57" s="1"/>
  <c r="G4668" i="57"/>
  <c r="I4668" i="57" s="1"/>
  <c r="G4794" i="57"/>
  <c r="I4794" i="57" s="1"/>
  <c r="G4827" i="57"/>
  <c r="I4827" i="57" s="1"/>
  <c r="G4841" i="57"/>
  <c r="I4841" i="57" s="1"/>
  <c r="G4858" i="57"/>
  <c r="I4858" i="57" s="1"/>
  <c r="G4970" i="57"/>
  <c r="I4970" i="57" s="1"/>
  <c r="G5001" i="57"/>
  <c r="I5001" i="57" s="1"/>
  <c r="G5051" i="57"/>
  <c r="I5051" i="57" s="1"/>
  <c r="G5084" i="57"/>
  <c r="I5084" i="57" s="1"/>
  <c r="G5226" i="57"/>
  <c r="I5226" i="57" s="1"/>
  <c r="G5260" i="57"/>
  <c r="I5260" i="57" s="1"/>
  <c r="G5293" i="57"/>
  <c r="I5293" i="57" s="1"/>
  <c r="G5317" i="57"/>
  <c r="I5317" i="57" s="1"/>
  <c r="G5094" i="57"/>
  <c r="I5094" i="57" s="1"/>
  <c r="G5106" i="57"/>
  <c r="I5106" i="57" s="1"/>
  <c r="G5181" i="57"/>
  <c r="I5181" i="57" s="1"/>
  <c r="G5196" i="57"/>
  <c r="I5196" i="57" s="1"/>
  <c r="G5211" i="57"/>
  <c r="I5211" i="57" s="1"/>
  <c r="G5223" i="57"/>
  <c r="I5223" i="57" s="1"/>
  <c r="G5238" i="57"/>
  <c r="I5238" i="57" s="1"/>
  <c r="G5303" i="57"/>
  <c r="I5303" i="57" s="1"/>
  <c r="G5318" i="57"/>
  <c r="I5318" i="57" s="1"/>
  <c r="G5212" i="57"/>
  <c r="I5212" i="57" s="1"/>
  <c r="G5224" i="57"/>
  <c r="I5224" i="57" s="1"/>
  <c r="G5254" i="57"/>
  <c r="I5254" i="57" s="1"/>
  <c r="G5267" i="57"/>
  <c r="I5267" i="57" s="1"/>
  <c r="G5304" i="57"/>
  <c r="I5304" i="57" s="1"/>
  <c r="G5319" i="57"/>
  <c r="I5319" i="57" s="1"/>
  <c r="G4366" i="57"/>
  <c r="I4366" i="57" s="1"/>
  <c r="G4382" i="57"/>
  <c r="I4382" i="57" s="1"/>
  <c r="G4398" i="57"/>
  <c r="I4398" i="57" s="1"/>
  <c r="G4413" i="57"/>
  <c r="I4413" i="57" s="1"/>
  <c r="G4429" i="57"/>
  <c r="I4429" i="57" s="1"/>
  <c r="G4442" i="57"/>
  <c r="I4442" i="57" s="1"/>
  <c r="G4456" i="57"/>
  <c r="I4456" i="57" s="1"/>
  <c r="G4484" i="57"/>
  <c r="I4484" i="57" s="1"/>
  <c r="G4500" i="57"/>
  <c r="I4500" i="57" s="1"/>
  <c r="G4595" i="57"/>
  <c r="I4595" i="57" s="1"/>
  <c r="G4622" i="57"/>
  <c r="I4622" i="57" s="1"/>
  <c r="G4636" i="57"/>
  <c r="I4636" i="57" s="1"/>
  <c r="G4651" i="57"/>
  <c r="I4651" i="57" s="1"/>
  <c r="G4664" i="57"/>
  <c r="I4664" i="57" s="1"/>
  <c r="G4680" i="57"/>
  <c r="I4680" i="57" s="1"/>
  <c r="G4708" i="57"/>
  <c r="I4708" i="57" s="1"/>
  <c r="G4769" i="57"/>
  <c r="I4769" i="57" s="1"/>
  <c r="G4797" i="57"/>
  <c r="I4797" i="57" s="1"/>
  <c r="G4811" i="57"/>
  <c r="I4811" i="57" s="1"/>
  <c r="G4826" i="57"/>
  <c r="I4826" i="57" s="1"/>
  <c r="G4840" i="57"/>
  <c r="I4840" i="57" s="1"/>
  <c r="G4869" i="57"/>
  <c r="I4869" i="57" s="1"/>
  <c r="G4882" i="57"/>
  <c r="I4882" i="57" s="1"/>
  <c r="G4909" i="57"/>
  <c r="I4909" i="57" s="1"/>
  <c r="G4972" i="57"/>
  <c r="I4972" i="57" s="1"/>
  <c r="G4999" i="57"/>
  <c r="I4999" i="57" s="1"/>
  <c r="G5026" i="57"/>
  <c r="I5026" i="57" s="1"/>
  <c r="G5041" i="57"/>
  <c r="I5041" i="57" s="1"/>
  <c r="G5066" i="57"/>
  <c r="I5066" i="57" s="1"/>
  <c r="G5083" i="57"/>
  <c r="I5083" i="57" s="1"/>
  <c r="G5108" i="57"/>
  <c r="I5108" i="57" s="1"/>
  <c r="G5183" i="57"/>
  <c r="I5183" i="57" s="1"/>
  <c r="G5198" i="57"/>
  <c r="I5198" i="57" s="1"/>
  <c r="G5225" i="57"/>
  <c r="I5225" i="57" s="1"/>
  <c r="G5255" i="57"/>
  <c r="I5255" i="57" s="1"/>
  <c r="G5281" i="57"/>
  <c r="I5281" i="57" s="1"/>
  <c r="G5305" i="57"/>
  <c r="I5305" i="57" s="1"/>
  <c r="G5320" i="57"/>
  <c r="I5320" i="57" s="1"/>
  <c r="G5306" i="57"/>
  <c r="I5306" i="57" s="1"/>
  <c r="G5321" i="57"/>
  <c r="I5321" i="57" s="1"/>
  <c r="G4241" i="57"/>
  <c r="I4241" i="57" s="1"/>
  <c r="G4255" i="57"/>
  <c r="I4255" i="57" s="1"/>
  <c r="G4287" i="57"/>
  <c r="I4287" i="57" s="1"/>
  <c r="G4368" i="57"/>
  <c r="I4368" i="57" s="1"/>
  <c r="G4384" i="57"/>
  <c r="I4384" i="57" s="1"/>
  <c r="G4400" i="57"/>
  <c r="I4400" i="57" s="1"/>
  <c r="G4415" i="57"/>
  <c r="I4415" i="57" s="1"/>
  <c r="G4431" i="57"/>
  <c r="I4431" i="57" s="1"/>
  <c r="G4458" i="57"/>
  <c r="I4458" i="57" s="1"/>
  <c r="G4472" i="57"/>
  <c r="I4472" i="57" s="1"/>
  <c r="G4486" i="57"/>
  <c r="I4486" i="57" s="1"/>
  <c r="G4502" i="57"/>
  <c r="I4502" i="57" s="1"/>
  <c r="G4565" i="57"/>
  <c r="I4565" i="57" s="1"/>
  <c r="G4580" i="57"/>
  <c r="I4580" i="57" s="1"/>
  <c r="G4610" i="57"/>
  <c r="I4610" i="57" s="1"/>
  <c r="G4624" i="57"/>
  <c r="I4624" i="57" s="1"/>
  <c r="G4639" i="57"/>
  <c r="I4639" i="57" s="1"/>
  <c r="G4653" i="57"/>
  <c r="I4653" i="57" s="1"/>
  <c r="G4666" i="57"/>
  <c r="I4666" i="57" s="1"/>
  <c r="G4682" i="57"/>
  <c r="I4682" i="57" s="1"/>
  <c r="G4695" i="57"/>
  <c r="I4695" i="57" s="1"/>
  <c r="G4771" i="57"/>
  <c r="I4771" i="57" s="1"/>
  <c r="G4785" i="57"/>
  <c r="I4785" i="57" s="1"/>
  <c r="G4813" i="57"/>
  <c r="I4813" i="57" s="1"/>
  <c r="G4828" i="57"/>
  <c r="I4828" i="57" s="1"/>
  <c r="G4843" i="57"/>
  <c r="I4843" i="57" s="1"/>
  <c r="G4856" i="57"/>
  <c r="I4856" i="57" s="1"/>
  <c r="G4884" i="57"/>
  <c r="I4884" i="57" s="1"/>
  <c r="G4896" i="57"/>
  <c r="I4896" i="57" s="1"/>
  <c r="G4985" i="57"/>
  <c r="I4985" i="57" s="1"/>
  <c r="G5014" i="57"/>
  <c r="I5014" i="57" s="1"/>
  <c r="G5028" i="57"/>
  <c r="I5028" i="57" s="1"/>
  <c r="G5043" i="57"/>
  <c r="I5043" i="57" s="1"/>
  <c r="G5200" i="57"/>
  <c r="I5200" i="57" s="1"/>
  <c r="G5214" i="57"/>
  <c r="I5214" i="57" s="1"/>
  <c r="G5241" i="57"/>
  <c r="I5241" i="57" s="1"/>
  <c r="G5257" i="57"/>
  <c r="I5257" i="57" s="1"/>
  <c r="G5283" i="57"/>
  <c r="I5283" i="57" s="1"/>
  <c r="G5295" i="57"/>
  <c r="I5295" i="57" s="1"/>
  <c r="G5322" i="57"/>
  <c r="I5322" i="57" s="1"/>
  <c r="G4696" i="57"/>
  <c r="I4696" i="57" s="1"/>
  <c r="G4772" i="57"/>
  <c r="I4772" i="57" s="1"/>
  <c r="G4786" i="57"/>
  <c r="I4786" i="57" s="1"/>
  <c r="G4814" i="57"/>
  <c r="I4814" i="57" s="1"/>
  <c r="G4844" i="57"/>
  <c r="I4844" i="57" s="1"/>
  <c r="G4857" i="57"/>
  <c r="I4857" i="57" s="1"/>
  <c r="G4871" i="57"/>
  <c r="I4871" i="57" s="1"/>
  <c r="G4885" i="57"/>
  <c r="I4885" i="57" s="1"/>
  <c r="G4897" i="57"/>
  <c r="I4897" i="57" s="1"/>
  <c r="G4974" i="57"/>
  <c r="I4974" i="57" s="1"/>
  <c r="G5015" i="57"/>
  <c r="I5015" i="57" s="1"/>
  <c r="G5029" i="57"/>
  <c r="I5029" i="57" s="1"/>
  <c r="G5056" i="57"/>
  <c r="I5056" i="57" s="1"/>
  <c r="G5068" i="57"/>
  <c r="I5068" i="57" s="1"/>
  <c r="G5174" i="57"/>
  <c r="I5174" i="57" s="1"/>
  <c r="G5185" i="57"/>
  <c r="I5185" i="57" s="1"/>
  <c r="G5201" i="57"/>
  <c r="I5201" i="57" s="1"/>
  <c r="G5215" i="57"/>
  <c r="I5215" i="57" s="1"/>
  <c r="G5242" i="57"/>
  <c r="I5242" i="57" s="1"/>
  <c r="G5258" i="57"/>
  <c r="I5258" i="57" s="1"/>
  <c r="G5284" i="57"/>
  <c r="I5284" i="57" s="1"/>
  <c r="G5296" i="57"/>
  <c r="I5296" i="57" s="1"/>
  <c r="G5323" i="57"/>
  <c r="I5323" i="57" s="1"/>
  <c r="G4886" i="57"/>
  <c r="I4886" i="57" s="1"/>
  <c r="G4898" i="57"/>
  <c r="I4898" i="57" s="1"/>
  <c r="G4912" i="57"/>
  <c r="I4912" i="57" s="1"/>
  <c r="G4975" i="57"/>
  <c r="I4975" i="57" s="1"/>
  <c r="G5002" i="57"/>
  <c r="I5002" i="57" s="1"/>
  <c r="G5016" i="57"/>
  <c r="I5016" i="57" s="1"/>
  <c r="G5030" i="57"/>
  <c r="I5030" i="57" s="1"/>
  <c r="G5070" i="57"/>
  <c r="I5070" i="57" s="1"/>
  <c r="G5086" i="57"/>
  <c r="I5086" i="57" s="1"/>
  <c r="G5098" i="57"/>
  <c r="I5098" i="57" s="1"/>
  <c r="G5112" i="57"/>
  <c r="I5112" i="57" s="1"/>
  <c r="G5175" i="57"/>
  <c r="I5175" i="57" s="1"/>
  <c r="G5186" i="57"/>
  <c r="I5186" i="57" s="1"/>
  <c r="G5202" i="57"/>
  <c r="I5202" i="57" s="1"/>
  <c r="G5216" i="57"/>
  <c r="I5216" i="57" s="1"/>
  <c r="G5228" i="57"/>
  <c r="I5228" i="57" s="1"/>
  <c r="G5243" i="57"/>
  <c r="I5243" i="57" s="1"/>
  <c r="G5259" i="57"/>
  <c r="I5259" i="57" s="1"/>
  <c r="G5270" i="57"/>
  <c r="I5270" i="57" s="1"/>
  <c r="G5285" i="57"/>
  <c r="I5285" i="57" s="1"/>
  <c r="G5297" i="57"/>
  <c r="I5297" i="57" s="1"/>
  <c r="G5308" i="57"/>
  <c r="I5308" i="57" s="1"/>
  <c r="G5324" i="57"/>
  <c r="I5324" i="57" s="1"/>
  <c r="G4387" i="57"/>
  <c r="I4387" i="57" s="1"/>
  <c r="G4418" i="57"/>
  <c r="I4418" i="57" s="1"/>
  <c r="G4446" i="57"/>
  <c r="I4446" i="57" s="1"/>
  <c r="G4461" i="57"/>
  <c r="I4461" i="57" s="1"/>
  <c r="G4475" i="57"/>
  <c r="I4475" i="57" s="1"/>
  <c r="G4489" i="57"/>
  <c r="I4489" i="57" s="1"/>
  <c r="G4505" i="57"/>
  <c r="I4505" i="57" s="1"/>
  <c r="G4568" i="57"/>
  <c r="I4568" i="57" s="1"/>
  <c r="G4583" i="57"/>
  <c r="I4583" i="57" s="1"/>
  <c r="G4599" i="57"/>
  <c r="I4599" i="57" s="1"/>
  <c r="G4612" i="57"/>
  <c r="I4612" i="57" s="1"/>
  <c r="G4641" i="57"/>
  <c r="I4641" i="57" s="1"/>
  <c r="G4655" i="57"/>
  <c r="I4655" i="57" s="1"/>
  <c r="G4669" i="57"/>
  <c r="I4669" i="57" s="1"/>
  <c r="G4774" i="57"/>
  <c r="I4774" i="57" s="1"/>
  <c r="G4788" i="57"/>
  <c r="I4788" i="57" s="1"/>
  <c r="G4802" i="57"/>
  <c r="I4802" i="57" s="1"/>
  <c r="G4830" i="57"/>
  <c r="I4830" i="57" s="1"/>
  <c r="G4846" i="57"/>
  <c r="I4846" i="57" s="1"/>
  <c r="G4873" i="57"/>
  <c r="I4873" i="57" s="1"/>
  <c r="G4899" i="57"/>
  <c r="I4899" i="57" s="1"/>
  <c r="G4913" i="57"/>
  <c r="I4913" i="57" s="1"/>
  <c r="G4988" i="57"/>
  <c r="I4988" i="57" s="1"/>
  <c r="G5004" i="57"/>
  <c r="I5004" i="57" s="1"/>
  <c r="G5031" i="57"/>
  <c r="I5031" i="57" s="1"/>
  <c r="G5045" i="57"/>
  <c r="I5045" i="57" s="1"/>
  <c r="G5071" i="57"/>
  <c r="I5071" i="57" s="1"/>
  <c r="G5087" i="57"/>
  <c r="I5087" i="57" s="1"/>
  <c r="G5099" i="57"/>
  <c r="I5099" i="57" s="1"/>
  <c r="G5113" i="57"/>
  <c r="I5113" i="57" s="1"/>
  <c r="G5176" i="57"/>
  <c r="I5176" i="57" s="1"/>
  <c r="G5203" i="57"/>
  <c r="I5203" i="57" s="1"/>
  <c r="G5217" i="57"/>
  <c r="I5217" i="57" s="1"/>
  <c r="G5244" i="57"/>
  <c r="I5244" i="57" s="1"/>
  <c r="G5271" i="57"/>
  <c r="I5271" i="57" s="1"/>
  <c r="G5287" i="57"/>
  <c r="I5287" i="57" s="1"/>
  <c r="G5309" i="57"/>
  <c r="I5309" i="57" s="1"/>
  <c r="G5325" i="57"/>
  <c r="I5325" i="57" s="1"/>
  <c r="G4476" i="57"/>
  <c r="I4476" i="57" s="1"/>
  <c r="G4490" i="57"/>
  <c r="I4490" i="57" s="1"/>
  <c r="G4569" i="57"/>
  <c r="I4569" i="57" s="1"/>
  <c r="G4584" i="57"/>
  <c r="I4584" i="57" s="1"/>
  <c r="G4600" i="57"/>
  <c r="I4600" i="57" s="1"/>
  <c r="G4613" i="57"/>
  <c r="I4613" i="57" s="1"/>
  <c r="G4627" i="57"/>
  <c r="I4627" i="57" s="1"/>
  <c r="G4642" i="57"/>
  <c r="I4642" i="57" s="1"/>
  <c r="G4656" i="57"/>
  <c r="I4656" i="57" s="1"/>
  <c r="G4670" i="57"/>
  <c r="I4670" i="57" s="1"/>
  <c r="G4698" i="57"/>
  <c r="I4698" i="57" s="1"/>
  <c r="G4775" i="57"/>
  <c r="I4775" i="57" s="1"/>
  <c r="G4789" i="57"/>
  <c r="I4789" i="57" s="1"/>
  <c r="G4816" i="57"/>
  <c r="I4816" i="57" s="1"/>
  <c r="G4831" i="57"/>
  <c r="I4831" i="57" s="1"/>
  <c r="G4847" i="57"/>
  <c r="I4847" i="57" s="1"/>
  <c r="G4859" i="57"/>
  <c r="I4859" i="57" s="1"/>
  <c r="G4900" i="57"/>
  <c r="I4900" i="57" s="1"/>
  <c r="G4914" i="57"/>
  <c r="I4914" i="57" s="1"/>
  <c r="G4989" i="57"/>
  <c r="I4989" i="57" s="1"/>
  <c r="G5032" i="57"/>
  <c r="I5032" i="57" s="1"/>
  <c r="G5046" i="57"/>
  <c r="I5046" i="57" s="1"/>
  <c r="G5058" i="57"/>
  <c r="I5058" i="57" s="1"/>
  <c r="G5072" i="57"/>
  <c r="I5072" i="57" s="1"/>
  <c r="G5088" i="57"/>
  <c r="I5088" i="57" s="1"/>
  <c r="G5100" i="57"/>
  <c r="I5100" i="57" s="1"/>
  <c r="G5204" i="57"/>
  <c r="I5204" i="57" s="1"/>
  <c r="G5245" i="57"/>
  <c r="I5245" i="57" s="1"/>
  <c r="G5272" i="57"/>
  <c r="I5272" i="57" s="1"/>
  <c r="G4260" i="57"/>
  <c r="I4260" i="57" s="1"/>
  <c r="G4276" i="57"/>
  <c r="I4276" i="57" s="1"/>
  <c r="G4293" i="57"/>
  <c r="I4293" i="57" s="1"/>
  <c r="G4357" i="57"/>
  <c r="I4357" i="57" s="1"/>
  <c r="G4404" i="57"/>
  <c r="I4404" i="57" s="1"/>
  <c r="G4420" i="57"/>
  <c r="I4420" i="57" s="1"/>
  <c r="G4477" i="57"/>
  <c r="I4477" i="57" s="1"/>
  <c r="G4491" i="57"/>
  <c r="I4491" i="57" s="1"/>
  <c r="G4570" i="57"/>
  <c r="I4570" i="57" s="1"/>
  <c r="G4585" i="57"/>
  <c r="I4585" i="57" s="1"/>
  <c r="G4628" i="57"/>
  <c r="I4628" i="57" s="1"/>
  <c r="G4643" i="57"/>
  <c r="I4643" i="57" s="1"/>
  <c r="G4657" i="57"/>
  <c r="I4657" i="57" s="1"/>
  <c r="G4672" i="57"/>
  <c r="I4672" i="57" s="1"/>
  <c r="G4685" i="57"/>
  <c r="I4685" i="57" s="1"/>
  <c r="G4699" i="57"/>
  <c r="I4699" i="57" s="1"/>
  <c r="G4776" i="57"/>
  <c r="I4776" i="57" s="1"/>
  <c r="G4790" i="57"/>
  <c r="I4790" i="57" s="1"/>
  <c r="G4817" i="57"/>
  <c r="I4817" i="57" s="1"/>
  <c r="G4832" i="57"/>
  <c r="I4832" i="57" s="1"/>
  <c r="G4888" i="57"/>
  <c r="I4888" i="57" s="1"/>
  <c r="G4901" i="57"/>
  <c r="I4901" i="57" s="1"/>
  <c r="G4915" i="57"/>
  <c r="I4915" i="57" s="1"/>
  <c r="G4977" i="57"/>
  <c r="I4977" i="57" s="1"/>
  <c r="G4990" i="57"/>
  <c r="I4990" i="57" s="1"/>
  <c r="G5033" i="57"/>
  <c r="I5033" i="57" s="1"/>
  <c r="G5073" i="57"/>
  <c r="I5073" i="57" s="1"/>
  <c r="G5089" i="57"/>
  <c r="I5089" i="57" s="1"/>
  <c r="G5101" i="57"/>
  <c r="I5101" i="57" s="1"/>
  <c r="G5188" i="57"/>
  <c r="I5188" i="57" s="1"/>
  <c r="G5205" i="57"/>
  <c r="I5205" i="57" s="1"/>
  <c r="G5231" i="57"/>
  <c r="I5231" i="57" s="1"/>
  <c r="G5246" i="57"/>
  <c r="I5246" i="57" s="1"/>
  <c r="G5261" i="57"/>
  <c r="I5261" i="57" s="1"/>
  <c r="G5299" i="57"/>
  <c r="I5299" i="57" s="1"/>
  <c r="G4233" i="57"/>
  <c r="I4233" i="57" s="1"/>
  <c r="G4246" i="57"/>
  <c r="I4246" i="57" s="1"/>
  <c r="G4262" i="57"/>
  <c r="I4262" i="57" s="1"/>
  <c r="G4277" i="57"/>
  <c r="I4277" i="57" s="1"/>
  <c r="G4294" i="57"/>
  <c r="I4294" i="57" s="1"/>
  <c r="G4358" i="57"/>
  <c r="I4358" i="57" s="1"/>
  <c r="G4390" i="57"/>
  <c r="I4390" i="57" s="1"/>
  <c r="G4421" i="57"/>
  <c r="I4421" i="57" s="1"/>
  <c r="G4478" i="57"/>
  <c r="I4478" i="57" s="1"/>
  <c r="G4492" i="57"/>
  <c r="I4492" i="57" s="1"/>
  <c r="G4571" i="57"/>
  <c r="I4571" i="57" s="1"/>
  <c r="G4586" i="57"/>
  <c r="I4586" i="57" s="1"/>
  <c r="G4629" i="57"/>
  <c r="I4629" i="57" s="1"/>
  <c r="G4644" i="57"/>
  <c r="I4644" i="57" s="1"/>
  <c r="G4686" i="57"/>
  <c r="I4686" i="57" s="1"/>
  <c r="G4804" i="57"/>
  <c r="I4804" i="57" s="1"/>
  <c r="G4833" i="57"/>
  <c r="I4833" i="57" s="1"/>
  <c r="G4875" i="57"/>
  <c r="I4875" i="57" s="1"/>
  <c r="G4902" i="57"/>
  <c r="I4902" i="57" s="1"/>
  <c r="G4991" i="57"/>
  <c r="I4991" i="57" s="1"/>
  <c r="G5034" i="57"/>
  <c r="I5034" i="57" s="1"/>
  <c r="G5074" i="57"/>
  <c r="I5074" i="57" s="1"/>
  <c r="G5090" i="57"/>
  <c r="I5090" i="57" s="1"/>
  <c r="G5102" i="57"/>
  <c r="I5102" i="57" s="1"/>
  <c r="G5115" i="57"/>
  <c r="I5115" i="57" s="1"/>
  <c r="G5189" i="57"/>
  <c r="I5189" i="57" s="1"/>
  <c r="G5206" i="57"/>
  <c r="I5206" i="57" s="1"/>
  <c r="G5232" i="57"/>
  <c r="I5232" i="57" s="1"/>
  <c r="G5247" i="57"/>
  <c r="I5247" i="57" s="1"/>
  <c r="G5262" i="57"/>
  <c r="I5262" i="57" s="1"/>
  <c r="G5289" i="57"/>
  <c r="I5289" i="57" s="1"/>
  <c r="G5311" i="57"/>
  <c r="I5311" i="57" s="1"/>
  <c r="G5019" i="57"/>
  <c r="I5019" i="57" s="1"/>
  <c r="G5035" i="57"/>
  <c r="I5035" i="57" s="1"/>
  <c r="G5049" i="57"/>
  <c r="I5049" i="57" s="1"/>
  <c r="G5060" i="57"/>
  <c r="I5060" i="57" s="1"/>
  <c r="G5075" i="57"/>
  <c r="I5075" i="57" s="1"/>
  <c r="G5091" i="57"/>
  <c r="I5091" i="57" s="1"/>
  <c r="G5116" i="57"/>
  <c r="I5116" i="57" s="1"/>
  <c r="G5190" i="57"/>
  <c r="I5190" i="57" s="1"/>
  <c r="G5207" i="57"/>
  <c r="I5207" i="57" s="1"/>
  <c r="G5233" i="57"/>
  <c r="I5233" i="57" s="1"/>
  <c r="G5248" i="57"/>
  <c r="I5248" i="57" s="1"/>
  <c r="G5263" i="57"/>
  <c r="I5263" i="57" s="1"/>
  <c r="G5275" i="57"/>
  <c r="I5275" i="57" s="1"/>
  <c r="G5312" i="57"/>
  <c r="I5312" i="57" s="1"/>
  <c r="G4192" i="57"/>
  <c r="I4192" i="57" s="1"/>
  <c r="G4208" i="57"/>
  <c r="I4208" i="57" s="1"/>
  <c r="G4235" i="57"/>
  <c r="I4235" i="57" s="1"/>
  <c r="G4264" i="57"/>
  <c r="I4264" i="57" s="1"/>
  <c r="G4279" i="57"/>
  <c r="I4279" i="57" s="1"/>
  <c r="G4296" i="57"/>
  <c r="I4296" i="57" s="1"/>
  <c r="G4360" i="57"/>
  <c r="I4360" i="57" s="1"/>
  <c r="G4376" i="57"/>
  <c r="I4376" i="57" s="1"/>
  <c r="G4392" i="57"/>
  <c r="I4392" i="57" s="1"/>
  <c r="G4406" i="57"/>
  <c r="I4406" i="57" s="1"/>
  <c r="G4423" i="57"/>
  <c r="I4423" i="57" s="1"/>
  <c r="G4438" i="57"/>
  <c r="I4438" i="57" s="1"/>
  <c r="G4464" i="57"/>
  <c r="I4464" i="57" s="1"/>
  <c r="G4573" i="57"/>
  <c r="I4573" i="57" s="1"/>
  <c r="G4588" i="57"/>
  <c r="I4588" i="57" s="1"/>
  <c r="G4603" i="57"/>
  <c r="I4603" i="57" s="1"/>
  <c r="G4617" i="57"/>
  <c r="I4617" i="57" s="1"/>
  <c r="G4646" i="57"/>
  <c r="I4646" i="57" s="1"/>
  <c r="G4674" i="57"/>
  <c r="I4674" i="57" s="1"/>
  <c r="G4688" i="57"/>
  <c r="I4688" i="57" s="1"/>
  <c r="G4806" i="57"/>
  <c r="I4806" i="57" s="1"/>
  <c r="G4820" i="57"/>
  <c r="I4820" i="57" s="1"/>
  <c r="G4862" i="57"/>
  <c r="I4862" i="57" s="1"/>
  <c r="G4878" i="57"/>
  <c r="I4878" i="57" s="1"/>
  <c r="G4904" i="57"/>
  <c r="I4904" i="57" s="1"/>
  <c r="G4979" i="57"/>
  <c r="I4979" i="57" s="1"/>
  <c r="G4993" i="57"/>
  <c r="I4993" i="57" s="1"/>
  <c r="G5007" i="57"/>
  <c r="I5007" i="57" s="1"/>
  <c r="G5020" i="57"/>
  <c r="I5020" i="57" s="1"/>
  <c r="G5050" i="57"/>
  <c r="I5050" i="57" s="1"/>
  <c r="G5061" i="57"/>
  <c r="I5061" i="57" s="1"/>
  <c r="G5076" i="57"/>
  <c r="I5076" i="57" s="1"/>
  <c r="G5117" i="57"/>
  <c r="I5117" i="57" s="1"/>
  <c r="G5191" i="57"/>
  <c r="I5191" i="57" s="1"/>
  <c r="G5220" i="57"/>
  <c r="I5220" i="57" s="1"/>
  <c r="G5234" i="57"/>
  <c r="I5234" i="57" s="1"/>
  <c r="G5249" i="57"/>
  <c r="I5249" i="57" s="1"/>
  <c r="G5264" i="57"/>
  <c r="I5264" i="57" s="1"/>
  <c r="G5276" i="57"/>
  <c r="I5276" i="57" s="1"/>
  <c r="G5313" i="57"/>
  <c r="I5313" i="57" s="1"/>
  <c r="G5104" i="57"/>
  <c r="I5104" i="57" s="1"/>
  <c r="G5118" i="57"/>
  <c r="I5118" i="57" s="1"/>
  <c r="G5193" i="57"/>
  <c r="I5193" i="57" s="1"/>
  <c r="G5221" i="57"/>
  <c r="I5221" i="57" s="1"/>
  <c r="G5235" i="57"/>
  <c r="I5235" i="57" s="1"/>
  <c r="G5250" i="57"/>
  <c r="I5250" i="57" s="1"/>
  <c r="G5277" i="57"/>
  <c r="I5277" i="57" s="1"/>
  <c r="G5314" i="57"/>
  <c r="I5314" i="57" s="1"/>
  <c r="G4298" i="57"/>
  <c r="I4298" i="57" s="1"/>
  <c r="G4362" i="57"/>
  <c r="I4362" i="57" s="1"/>
  <c r="G4378" i="57"/>
  <c r="I4378" i="57" s="1"/>
  <c r="G4394" i="57"/>
  <c r="I4394" i="57" s="1"/>
  <c r="G4408" i="57"/>
  <c r="I4408" i="57" s="1"/>
  <c r="G4425" i="57"/>
  <c r="I4425" i="57" s="1"/>
  <c r="G4451" i="57"/>
  <c r="I4451" i="57" s="1"/>
  <c r="G4467" i="57"/>
  <c r="I4467" i="57" s="1"/>
  <c r="G4481" i="57"/>
  <c r="I4481" i="57" s="1"/>
  <c r="G4560" i="57"/>
  <c r="I4560" i="57" s="1"/>
  <c r="G4590" i="57"/>
  <c r="I4590" i="57" s="1"/>
  <c r="G4605" i="57"/>
  <c r="I4605" i="57" s="1"/>
  <c r="G4619" i="57"/>
  <c r="I4619" i="57" s="1"/>
  <c r="G4632" i="57"/>
  <c r="I4632" i="57" s="1"/>
  <c r="G4676" i="57"/>
  <c r="I4676" i="57" s="1"/>
  <c r="G4690" i="57"/>
  <c r="I4690" i="57" s="1"/>
  <c r="G4704" i="57"/>
  <c r="I4704" i="57" s="1"/>
  <c r="G4766" i="57"/>
  <c r="I4766" i="57" s="1"/>
  <c r="G4779" i="57"/>
  <c r="I4779" i="57" s="1"/>
  <c r="G4793" i="57"/>
  <c r="I4793" i="57" s="1"/>
  <c r="G4822" i="57"/>
  <c r="I4822" i="57" s="1"/>
  <c r="G4836" i="57"/>
  <c r="I4836" i="57" s="1"/>
  <c r="G4851" i="57"/>
  <c r="I4851" i="57" s="1"/>
  <c r="G4865" i="57"/>
  <c r="I4865" i="57" s="1"/>
  <c r="G4891" i="57"/>
  <c r="I4891" i="57" s="1"/>
  <c r="G4995" i="57"/>
  <c r="I4995" i="57" s="1"/>
  <c r="G5009" i="57"/>
  <c r="I5009" i="57" s="1"/>
  <c r="G5037" i="57"/>
  <c r="I5037" i="57" s="1"/>
  <c r="G5063" i="57"/>
  <c r="I5063" i="57" s="1"/>
  <c r="G5078" i="57"/>
  <c r="I5078" i="57" s="1"/>
  <c r="G5119" i="57"/>
  <c r="I5119" i="57" s="1"/>
  <c r="G5194" i="57"/>
  <c r="I5194" i="57" s="1"/>
  <c r="G5236" i="57"/>
  <c r="I5236" i="57" s="1"/>
  <c r="G5251" i="57"/>
  <c r="I5251" i="57" s="1"/>
  <c r="G5278" i="57"/>
  <c r="I5278" i="57" s="1"/>
  <c r="G43" i="58"/>
  <c r="I43" i="58" s="1"/>
  <c r="G248" i="58"/>
  <c r="I248" i="58" s="1"/>
  <c r="G364" i="58"/>
  <c r="I364" i="58" s="1"/>
  <c r="G497" i="58"/>
  <c r="I497" i="58" s="1"/>
  <c r="G531" i="58"/>
  <c r="I531" i="58" s="1"/>
  <c r="G568" i="57"/>
  <c r="I568" i="57" s="1"/>
  <c r="G452" i="57"/>
  <c r="G27" i="23"/>
  <c r="I27" i="23" s="1"/>
  <c r="G418" i="23"/>
  <c r="I418" i="23" s="1"/>
  <c r="G361" i="23"/>
  <c r="I361" i="23" s="1"/>
  <c r="I44" i="56"/>
  <c r="A2341" i="23"/>
  <c r="A3224" i="23"/>
  <c r="G3224" i="23" s="1"/>
  <c r="A1953" i="57"/>
  <c r="G1953" i="57" s="1"/>
  <c r="A4637" i="58"/>
  <c r="G4637" i="58" s="1"/>
  <c r="A1726" i="57"/>
  <c r="G1726" i="57" s="1"/>
  <c r="A4044" i="57"/>
  <c r="G4044" i="57" s="1"/>
  <c r="A4842" i="57"/>
  <c r="G4842" i="57" s="1"/>
  <c r="A1931" i="58"/>
  <c r="G1931" i="58" s="1"/>
  <c r="A2792" i="58"/>
  <c r="G2792" i="58" s="1"/>
  <c r="A4022" i="58"/>
  <c r="G4022" i="58" s="1"/>
  <c r="A4864" i="58"/>
  <c r="G4864" i="58" s="1"/>
  <c r="A928" i="58"/>
  <c r="G928" i="58" s="1"/>
  <c r="A3429" i="57"/>
  <c r="G3429" i="57" s="1"/>
  <c r="A1338" i="57"/>
  <c r="G1338" i="57" s="1"/>
  <c r="A5274" i="23"/>
  <c r="G5274" i="23" s="1"/>
  <c r="A1133" i="23"/>
  <c r="G1133" i="23" s="1"/>
  <c r="A723" i="23"/>
  <c r="G723" i="23" s="1"/>
  <c r="A2363" i="58"/>
  <c r="G2363" i="58" s="1"/>
  <c r="A4249" i="58"/>
  <c r="G4249" i="58" s="1"/>
  <c r="A3019" i="58"/>
  <c r="G3019" i="58" s="1"/>
  <c r="A2158" i="57"/>
  <c r="G2158" i="57" s="1"/>
  <c r="A723" i="57"/>
  <c r="G723" i="57" s="1"/>
  <c r="A4454" i="23"/>
  <c r="G4454" i="23" s="1"/>
  <c r="A3634" i="23"/>
  <c r="G3634" i="23" s="1"/>
  <c r="A2158" i="23"/>
  <c r="G2158" i="23" s="1"/>
  <c r="A1543" i="23"/>
  <c r="G1543" i="23" s="1"/>
  <c r="BQ14" i="14"/>
  <c r="AL14" i="14"/>
  <c r="A3634" i="58"/>
  <c r="G3634" i="58" s="1"/>
  <c r="A313" i="58"/>
  <c r="A108" i="57"/>
  <c r="G108" i="57" s="1"/>
  <c r="A3429" i="23"/>
  <c r="G3429" i="23" s="1"/>
  <c r="A313" i="23"/>
  <c r="G313" i="23" s="1"/>
  <c r="A4864" i="57"/>
  <c r="G4864" i="57" s="1"/>
  <c r="A5069" i="58"/>
  <c r="G5069" i="58" s="1"/>
  <c r="A4454" i="58"/>
  <c r="G4454" i="58" s="1"/>
  <c r="A518" i="58"/>
  <c r="G518" i="58" s="1"/>
  <c r="A2363" i="57"/>
  <c r="G2363" i="57" s="1"/>
  <c r="A928" i="57"/>
  <c r="G928" i="57" s="1"/>
  <c r="A3839" i="23"/>
  <c r="G3839" i="23" s="1"/>
  <c r="A3019" i="23"/>
  <c r="G3019" i="23" s="1"/>
  <c r="A1953" i="58"/>
  <c r="G1953" i="58" s="1"/>
  <c r="A4454" i="57"/>
  <c r="G4454" i="57" s="1"/>
  <c r="A1748" i="57"/>
  <c r="G1748" i="57" s="1"/>
  <c r="A5069" i="23"/>
  <c r="G5069" i="23" s="1"/>
  <c r="A4249" i="23"/>
  <c r="G4249" i="23" s="1"/>
  <c r="A3839" i="58"/>
  <c r="G3839" i="58" s="1"/>
  <c r="A3224" i="58"/>
  <c r="G3224" i="58" s="1"/>
  <c r="A2609" i="58"/>
  <c r="G2609" i="58" s="1"/>
  <c r="A5069" i="57"/>
  <c r="G5069" i="57" s="1"/>
  <c r="A313" i="57"/>
  <c r="G313" i="57" s="1"/>
  <c r="A108" i="23"/>
  <c r="G108" i="23" s="1"/>
  <c r="A4659" i="23"/>
  <c r="G4659" i="23" s="1"/>
  <c r="A2609" i="23"/>
  <c r="G2609" i="23" s="1"/>
  <c r="A3441" i="23"/>
  <c r="G3441" i="23" s="1"/>
  <c r="A4432" i="57"/>
  <c r="G4432" i="57" s="1"/>
  <c r="A5252" i="57"/>
  <c r="G5252" i="57" s="1"/>
  <c r="A2814" i="58"/>
  <c r="G2814" i="58" s="1"/>
  <c r="A4044" i="58"/>
  <c r="G4044" i="58" s="1"/>
  <c r="A1521" i="58"/>
  <c r="G1521" i="58" s="1"/>
  <c r="A4022" i="57"/>
  <c r="G4022" i="57" s="1"/>
  <c r="A2792" i="57"/>
  <c r="G2792" i="57" s="1"/>
  <c r="A906" i="23"/>
  <c r="BP14" i="14"/>
  <c r="A291" i="58"/>
  <c r="G291" i="58" s="1"/>
  <c r="A4842" i="58"/>
  <c r="G4842" i="58" s="1"/>
  <c r="A906" i="58"/>
  <c r="G906" i="58" s="1"/>
  <c r="A3407" i="57"/>
  <c r="G3407" i="57" s="1"/>
  <c r="A1316" i="57"/>
  <c r="G1316" i="57" s="1"/>
  <c r="A3817" i="23"/>
  <c r="A1931" i="23"/>
  <c r="A4227" i="58"/>
  <c r="G4227" i="58" s="1"/>
  <c r="A2997" i="58"/>
  <c r="G2997" i="58" s="1"/>
  <c r="A2136" i="57"/>
  <c r="G2136" i="57" s="1"/>
  <c r="A701" i="57"/>
  <c r="G701" i="57" s="1"/>
  <c r="A4432" i="23"/>
  <c r="A4022" i="23"/>
  <c r="A2997" i="23"/>
  <c r="AK14" i="14"/>
  <c r="A3612" i="58"/>
  <c r="G3612" i="58" s="1"/>
  <c r="A86" i="57"/>
  <c r="A1111" i="58"/>
  <c r="G1111" i="58" s="1"/>
  <c r="A3612" i="57"/>
  <c r="G3612" i="57" s="1"/>
  <c r="A5047" i="58"/>
  <c r="G5047" i="58" s="1"/>
  <c r="A4432" i="58"/>
  <c r="G4432" i="58" s="1"/>
  <c r="A496" i="58"/>
  <c r="A2341" i="57"/>
  <c r="G2341" i="57" s="1"/>
  <c r="A906" i="57"/>
  <c r="G906" i="57" s="1"/>
  <c r="A4842" i="23"/>
  <c r="A1726" i="23"/>
  <c r="A3817" i="58"/>
  <c r="G3817" i="58" s="1"/>
  <c r="A3202" i="58"/>
  <c r="G3202" i="58" s="1"/>
  <c r="A2587" i="58"/>
  <c r="G2587" i="58" s="1"/>
  <c r="A5047" i="57"/>
  <c r="G5047" i="57" s="1"/>
  <c r="A291" i="57"/>
  <c r="A1316" i="23"/>
  <c r="A86" i="23"/>
  <c r="A291" i="23"/>
  <c r="A4261" i="58"/>
  <c r="G4261" i="58" s="1"/>
  <c r="A3031" i="58"/>
  <c r="G3031" i="58" s="1"/>
  <c r="A2170" i="57"/>
  <c r="G2170" i="57" s="1"/>
  <c r="A735" i="57"/>
  <c r="G735" i="57" s="1"/>
  <c r="A5286" i="23"/>
  <c r="G5286" i="23" s="1"/>
  <c r="A1350" i="23"/>
  <c r="G1350" i="23" s="1"/>
  <c r="BR14" i="14"/>
  <c r="AM14" i="14"/>
  <c r="A3646" i="58"/>
  <c r="G3646" i="58" s="1"/>
  <c r="A325" i="58"/>
  <c r="A120" i="57"/>
  <c r="G120" i="57" s="1"/>
  <c r="A1145" i="23"/>
  <c r="G1145" i="23" s="1"/>
  <c r="A735" i="23"/>
  <c r="G735" i="23" s="1"/>
  <c r="A2375" i="58"/>
  <c r="G2375" i="58" s="1"/>
  <c r="A4876" i="57"/>
  <c r="G4876" i="57" s="1"/>
  <c r="A4466" i="23"/>
  <c r="G4466" i="23" s="1"/>
  <c r="A2170" i="23"/>
  <c r="G2170" i="23" s="1"/>
  <c r="A1555" i="23"/>
  <c r="G1555" i="23" s="1"/>
  <c r="N14" i="14"/>
  <c r="A1760" i="58"/>
  <c r="G1760" i="58" s="1"/>
  <c r="A4261" i="57"/>
  <c r="G4261" i="57" s="1"/>
  <c r="A3031" i="57"/>
  <c r="G3031" i="57" s="1"/>
  <c r="A1555" i="57"/>
  <c r="G1555" i="57" s="1"/>
  <c r="A4056" i="23"/>
  <c r="G4056" i="23" s="1"/>
  <c r="A3646" i="23"/>
  <c r="G3646" i="23" s="1"/>
  <c r="A3851" i="58"/>
  <c r="G3851" i="58" s="1"/>
  <c r="A3236" i="58"/>
  <c r="G3236" i="58" s="1"/>
  <c r="A2621" i="58"/>
  <c r="G2621" i="58" s="1"/>
  <c r="A5081" i="57"/>
  <c r="G5081" i="57" s="1"/>
  <c r="A1760" i="57"/>
  <c r="G1760" i="57" s="1"/>
  <c r="A325" i="57"/>
  <c r="G325" i="57" s="1"/>
  <c r="A1965" i="23"/>
  <c r="G1965" i="23" s="1"/>
  <c r="A940" i="23"/>
  <c r="G940" i="23" s="1"/>
  <c r="A120" i="23"/>
  <c r="G120" i="23" s="1"/>
  <c r="A1350" i="58"/>
  <c r="G1350" i="58" s="1"/>
  <c r="A3236" i="57"/>
  <c r="G3236" i="57" s="1"/>
  <c r="A2621" i="57"/>
  <c r="G2621" i="57" s="1"/>
  <c r="A4671" i="23"/>
  <c r="G4671" i="23" s="1"/>
  <c r="A3851" i="23"/>
  <c r="G3851" i="23" s="1"/>
  <c r="A1965" i="58"/>
  <c r="G1965" i="58" s="1"/>
  <c r="A4466" i="57"/>
  <c r="G4466" i="57" s="1"/>
  <c r="A3031" i="23"/>
  <c r="G3031" i="23" s="1"/>
  <c r="A496" i="23"/>
  <c r="A1338" i="23"/>
  <c r="G1338" i="23" s="1"/>
  <c r="A1953" i="23"/>
  <c r="G1953" i="23" s="1"/>
  <c r="A2792" i="23"/>
  <c r="A5274" i="57"/>
  <c r="G5274" i="57" s="1"/>
  <c r="A108" i="58"/>
  <c r="G108" i="58" s="1"/>
  <c r="A2826" i="58"/>
  <c r="G2826" i="58" s="1"/>
  <c r="A4056" i="58"/>
  <c r="G4056" i="58" s="1"/>
  <c r="A4466" i="58"/>
  <c r="G4466" i="58" s="1"/>
  <c r="A2587" i="23"/>
  <c r="A4044" i="23"/>
  <c r="G4044" i="23" s="1"/>
  <c r="A4637" i="23"/>
  <c r="A5286" i="57"/>
  <c r="G5286" i="57" s="1"/>
  <c r="A120" i="58"/>
  <c r="A530" i="58"/>
  <c r="G530" i="58" s="1"/>
  <c r="A2363" i="23"/>
  <c r="G2363" i="23" s="1"/>
  <c r="A1145" i="57"/>
  <c r="G1145" i="57" s="1"/>
  <c r="A1521" i="57"/>
  <c r="G1521" i="57" s="1"/>
  <c r="A2587" i="57"/>
  <c r="G2587" i="57" s="1"/>
  <c r="A3019" i="57"/>
  <c r="G3019" i="57" s="1"/>
  <c r="A3441" i="57"/>
  <c r="G3441" i="57" s="1"/>
  <c r="A940" i="58"/>
  <c r="G940" i="58" s="1"/>
  <c r="A1726" i="58"/>
  <c r="G1726" i="58" s="1"/>
  <c r="A2136" i="58"/>
  <c r="G2136" i="58" s="1"/>
  <c r="A5274" i="58"/>
  <c r="G5274" i="58" s="1"/>
  <c r="A1111" i="23"/>
  <c r="A2136" i="23"/>
  <c r="A3407" i="23"/>
  <c r="A1543" i="57"/>
  <c r="G1543" i="57" s="1"/>
  <c r="A2609" i="57"/>
  <c r="G2609" i="57" s="1"/>
  <c r="A3817" i="57"/>
  <c r="G3817" i="57" s="1"/>
  <c r="A4227" i="57"/>
  <c r="G4227" i="57" s="1"/>
  <c r="A4637" i="57"/>
  <c r="G4637" i="57" s="1"/>
  <c r="A1316" i="58"/>
  <c r="G1316" i="58" s="1"/>
  <c r="A1748" i="58"/>
  <c r="G1748" i="58" s="1"/>
  <c r="A2158" i="58"/>
  <c r="G2158" i="58" s="1"/>
  <c r="A3407" i="58"/>
  <c r="G3407" i="58" s="1"/>
  <c r="A5286" i="58"/>
  <c r="G5286" i="58" s="1"/>
  <c r="BL14" i="14"/>
  <c r="AG14" i="14"/>
  <c r="H14" i="14"/>
  <c r="G268" i="58"/>
  <c r="A4864" i="23"/>
  <c r="G4864" i="23" s="1"/>
  <c r="A4876" i="23"/>
  <c r="G4876" i="23" s="1"/>
  <c r="A3839" i="57"/>
  <c r="G3839" i="57" s="1"/>
  <c r="A4249" i="57"/>
  <c r="G4249" i="57" s="1"/>
  <c r="A4659" i="57"/>
  <c r="G4659" i="57" s="1"/>
  <c r="A1338" i="58"/>
  <c r="G1338" i="58" s="1"/>
  <c r="A2170" i="58"/>
  <c r="G2170" i="58" s="1"/>
  <c r="A3429" i="58"/>
  <c r="G3429" i="58" s="1"/>
  <c r="A4261" i="23"/>
  <c r="G4261" i="23" s="1"/>
  <c r="A496" i="57"/>
  <c r="G496" i="57" s="1"/>
  <c r="A3851" i="57"/>
  <c r="G3851" i="57" s="1"/>
  <c r="A4671" i="57"/>
  <c r="G4671" i="57" s="1"/>
  <c r="A3441" i="58"/>
  <c r="G3441" i="58" s="1"/>
  <c r="A436" i="23"/>
  <c r="G436" i="23" s="1"/>
  <c r="A473" i="23"/>
  <c r="A657" i="23"/>
  <c r="A2113" i="23"/>
  <c r="A3142" i="23"/>
  <c r="G3142" i="23" s="1"/>
  <c r="A3179" i="23"/>
  <c r="A3589" i="23"/>
  <c r="A4372" i="23"/>
  <c r="G4372" i="23" s="1"/>
  <c r="A4782" i="23"/>
  <c r="G4782" i="23" s="1"/>
  <c r="A5208" i="23"/>
  <c r="G5208" i="23" s="1"/>
  <c r="A883" i="57"/>
  <c r="G883" i="57" s="1"/>
  <c r="A2318" i="57"/>
  <c r="G2318" i="57" s="1"/>
  <c r="A2937" i="57"/>
  <c r="G2937" i="57" s="1"/>
  <c r="A3568" i="57"/>
  <c r="G3568" i="57" s="1"/>
  <c r="A4167" i="57"/>
  <c r="G4167" i="57" s="1"/>
  <c r="A473" i="58"/>
  <c r="G473" i="58" s="1"/>
  <c r="A1067" i="58"/>
  <c r="G1067" i="58" s="1"/>
  <c r="A1666" i="58"/>
  <c r="G1666" i="58" s="1"/>
  <c r="A4409" i="58"/>
  <c r="G4409" i="58" s="1"/>
  <c r="A5024" i="58"/>
  <c r="G5024" i="58" s="1"/>
  <c r="I14" i="14"/>
  <c r="A1051" i="23"/>
  <c r="G1051" i="23" s="1"/>
  <c r="A2748" i="23"/>
  <c r="A4614" i="23"/>
  <c r="A1477" i="57"/>
  <c r="G1477" i="57" s="1"/>
  <c r="A2953" i="57"/>
  <c r="G2953" i="57" s="1"/>
  <c r="A3589" i="57"/>
  <c r="G3589" i="57" s="1"/>
  <c r="A4183" i="57"/>
  <c r="G4183" i="57" s="1"/>
  <c r="A4782" i="57"/>
  <c r="G4782" i="57" s="1"/>
  <c r="A1088" i="58"/>
  <c r="G1088" i="58" s="1"/>
  <c r="A1682" i="58"/>
  <c r="G1682" i="58" s="1"/>
  <c r="A2281" i="58"/>
  <c r="G2281" i="58" s="1"/>
  <c r="J14" i="14"/>
  <c r="A247" i="23"/>
  <c r="A2076" i="23"/>
  <c r="G2076" i="23" s="1"/>
  <c r="A2543" i="23"/>
  <c r="A3363" i="23"/>
  <c r="A4819" i="23"/>
  <c r="A26" i="57"/>
  <c r="A1498" i="57"/>
  <c r="G1498" i="57" s="1"/>
  <c r="A2974" i="57"/>
  <c r="G2974" i="57" s="1"/>
  <c r="A4204" i="57"/>
  <c r="G4204" i="57" s="1"/>
  <c r="A4798" i="57"/>
  <c r="G4798" i="57" s="1"/>
  <c r="A231" i="58"/>
  <c r="A1703" i="58"/>
  <c r="G1703" i="58" s="1"/>
  <c r="A2297" i="58"/>
  <c r="G2297" i="58" s="1"/>
  <c r="A3552" i="58"/>
  <c r="G3552" i="58" s="1"/>
  <c r="K14" i="14"/>
  <c r="AH14" i="14"/>
  <c r="BM14" i="14"/>
  <c r="A1256" i="23"/>
  <c r="G1256" i="23" s="1"/>
  <c r="A1666" i="23"/>
  <c r="G1666" i="23" s="1"/>
  <c r="A4204" i="23"/>
  <c r="A4388" i="23"/>
  <c r="A1293" i="57"/>
  <c r="G1293" i="57" s="1"/>
  <c r="A2748" i="57"/>
  <c r="G2748" i="57" s="1"/>
  <c r="A3384" i="57"/>
  <c r="G3384" i="57" s="1"/>
  <c r="A3978" i="57"/>
  <c r="G3978" i="57" s="1"/>
  <c r="A4577" i="57"/>
  <c r="G4577" i="57" s="1"/>
  <c r="A883" i="58"/>
  <c r="G883" i="58" s="1"/>
  <c r="A1477" i="58"/>
  <c r="G1477" i="58" s="1"/>
  <c r="A2076" i="58"/>
  <c r="G2076" i="58" s="1"/>
  <c r="A4819" i="58"/>
  <c r="G4819" i="58" s="1"/>
  <c r="A2318" i="23"/>
  <c r="A3568" i="23"/>
  <c r="A3757" i="23"/>
  <c r="G3757" i="23" s="1"/>
  <c r="A3999" i="23"/>
  <c r="A2769" i="57"/>
  <c r="G2769" i="57" s="1"/>
  <c r="A3999" i="57"/>
  <c r="G3999" i="57" s="1"/>
  <c r="A4593" i="57"/>
  <c r="G4593" i="57" s="1"/>
  <c r="A26" i="58"/>
  <c r="A1498" i="58"/>
  <c r="G1498" i="58" s="1"/>
  <c r="A2092" i="58"/>
  <c r="G2092" i="58" s="1"/>
  <c r="A3347" i="58"/>
  <c r="G3347" i="58" s="1"/>
  <c r="A1461" i="23"/>
  <c r="G1461" i="23" s="1"/>
  <c r="A2281" i="23"/>
  <c r="G2281" i="23" s="1"/>
  <c r="A2974" i="23"/>
  <c r="A3978" i="23"/>
  <c r="A4167" i="23"/>
  <c r="G4167" i="23" s="1"/>
  <c r="A5024" i="23"/>
  <c r="A436" i="57"/>
  <c r="G436" i="57" s="1"/>
  <c r="A1871" i="57"/>
  <c r="G1871" i="57" s="1"/>
  <c r="A4614" i="57"/>
  <c r="G4614" i="57" s="1"/>
  <c r="A5192" i="57"/>
  <c r="G5192" i="57" s="1"/>
  <c r="A42" i="58"/>
  <c r="G42" i="58" s="1"/>
  <c r="A2113" i="58"/>
  <c r="G2113" i="58" s="1"/>
  <c r="A2732" i="58"/>
  <c r="G2732" i="58" s="1"/>
  <c r="A3363" i="58"/>
  <c r="G3363" i="58" s="1"/>
  <c r="BP49" i="14"/>
  <c r="BP54" i="14"/>
  <c r="BO51" i="14"/>
  <c r="BN56" i="14"/>
  <c r="BP47" i="14"/>
  <c r="BL55" i="14"/>
  <c r="BQ52" i="14"/>
  <c r="BO56" i="14"/>
  <c r="BN49" i="14"/>
  <c r="BP51" i="14"/>
  <c r="BM55" i="14"/>
  <c r="FE51" i="52"/>
  <c r="FE51" i="54" s="1"/>
  <c r="FC51" i="54"/>
  <c r="BP53" i="14"/>
  <c r="BQ56" i="14"/>
  <c r="BL48" i="14"/>
  <c r="BO48" i="14"/>
  <c r="BM50" i="14"/>
  <c r="BP48" i="14"/>
  <c r="BQ48" i="14"/>
  <c r="BL52" i="14"/>
  <c r="DO44" i="54"/>
  <c r="BM52" i="14"/>
  <c r="BN50" i="14"/>
  <c r="BL54" i="14"/>
  <c r="BM54" i="14"/>
  <c r="BL50" i="14"/>
  <c r="BL56" i="14"/>
  <c r="BM56" i="14"/>
  <c r="BQ54" i="14"/>
  <c r="BO55" i="14"/>
  <c r="BN48" i="14"/>
  <c r="BO47" i="14"/>
  <c r="ES46" i="52"/>
  <c r="ES46" i="54" s="1"/>
  <c r="BT49" i="14" s="1"/>
  <c r="Y46" i="54"/>
  <c r="ES47" i="52"/>
  <c r="ES47" i="54" s="1"/>
  <c r="BT50" i="14" s="1"/>
  <c r="ES52" i="52"/>
  <c r="ES52" i="54" s="1"/>
  <c r="BT55" i="14" s="1"/>
  <c r="BM47" i="14"/>
  <c r="BO53" i="14"/>
  <c r="BP56" i="14"/>
  <c r="BM49" i="14"/>
  <c r="BP52" i="14"/>
  <c r="ES51" i="52"/>
  <c r="ES51" i="54" s="1"/>
  <c r="BT54" i="14" s="1"/>
  <c r="BQ53" i="14"/>
  <c r="BO54" i="14"/>
  <c r="BO49" i="14"/>
  <c r="BL51" i="14"/>
  <c r="BN54" i="14"/>
  <c r="BQ55" i="14"/>
  <c r="BP50" i="14"/>
  <c r="FE49" i="52"/>
  <c r="FE49" i="54" s="1"/>
  <c r="FC49" i="54"/>
  <c r="BQ49" i="14"/>
  <c r="BN51" i="14"/>
  <c r="FC48" i="54"/>
  <c r="BL53" i="14"/>
  <c r="BM53" i="14"/>
  <c r="BO50" i="14"/>
  <c r="ES45" i="52"/>
  <c r="ES45" i="54" s="1"/>
  <c r="BT48" i="14" s="1"/>
  <c r="ES48" i="52"/>
  <c r="ES48" i="54" s="1"/>
  <c r="BT51" i="14" s="1"/>
  <c r="ES50" i="52"/>
  <c r="ES50" i="54" s="1"/>
  <c r="BT53" i="14" s="1"/>
  <c r="ES53" i="52"/>
  <c r="ES53" i="54" s="1"/>
  <c r="BT56" i="14" s="1"/>
  <c r="DO48" i="54"/>
  <c r="BN55" i="14"/>
  <c r="FC50" i="54"/>
  <c r="ES49" i="52"/>
  <c r="ES49" i="54" s="1"/>
  <c r="BT52" i="14" s="1"/>
  <c r="AL50" i="14"/>
  <c r="AK55" i="14"/>
  <c r="AL51" i="14"/>
  <c r="AH53" i="14"/>
  <c r="AK56" i="14"/>
  <c r="AK53" i="14"/>
  <c r="AH55" i="14"/>
  <c r="AK48" i="14"/>
  <c r="AI50" i="14"/>
  <c r="AL53" i="14"/>
  <c r="AJ50" i="14"/>
  <c r="AI56" i="14"/>
  <c r="AK49" i="14"/>
  <c r="AL48" i="14"/>
  <c r="ES49" i="51"/>
  <c r="ES49" i="53" s="1"/>
  <c r="AO52" i="14" s="1"/>
  <c r="Y49" i="53"/>
  <c r="Y52" i="53"/>
  <c r="AK52" i="14"/>
  <c r="AI52" i="14"/>
  <c r="AJ55" i="14"/>
  <c r="ES46" i="51"/>
  <c r="ES46" i="53" s="1"/>
  <c r="AO49" i="14" s="1"/>
  <c r="Y46" i="53"/>
  <c r="AH49" i="14"/>
  <c r="AJ48" i="14"/>
  <c r="AI54" i="14"/>
  <c r="AG48" i="14"/>
  <c r="AJ53" i="14"/>
  <c r="AG54" i="14"/>
  <c r="FC45" i="53"/>
  <c r="FC48" i="53"/>
  <c r="AJ51" i="14"/>
  <c r="AG56" i="14"/>
  <c r="AH56" i="14"/>
  <c r="AK51" i="14"/>
  <c r="ES50" i="51"/>
  <c r="ES50" i="53" s="1"/>
  <c r="AO53" i="14" s="1"/>
  <c r="FC51" i="53"/>
  <c r="AH51" i="14"/>
  <c r="FC53" i="53"/>
  <c r="AG51" i="14"/>
  <c r="AJ56" i="14"/>
  <c r="AI53" i="14"/>
  <c r="Y44" i="53"/>
  <c r="FC47" i="53"/>
  <c r="AL55" i="14"/>
  <c r="AH48" i="14"/>
  <c r="ES45" i="51"/>
  <c r="ES45" i="53" s="1"/>
  <c r="AO48" i="14" s="1"/>
  <c r="AG50" i="14"/>
  <c r="AL56" i="14"/>
  <c r="AL52" i="14"/>
  <c r="ES47" i="51"/>
  <c r="ES47" i="53" s="1"/>
  <c r="AO50" i="14" s="1"/>
  <c r="ES48" i="51"/>
  <c r="ES48" i="53" s="1"/>
  <c r="AO51" i="14" s="1"/>
  <c r="ES51" i="51"/>
  <c r="ES51" i="53" s="1"/>
  <c r="AO54" i="14" s="1"/>
  <c r="ES53" i="51"/>
  <c r="ES53" i="53" s="1"/>
  <c r="AO56" i="14" s="1"/>
  <c r="DC47" i="53"/>
  <c r="FC49" i="53"/>
  <c r="L53" i="14"/>
  <c r="L55" i="14"/>
  <c r="N55" i="14"/>
  <c r="N56" i="14"/>
  <c r="H51" i="14"/>
  <c r="L52" i="14"/>
  <c r="M56" i="14"/>
  <c r="N52" i="14"/>
  <c r="M47" i="14"/>
  <c r="H47" i="14"/>
  <c r="M55" i="14"/>
  <c r="M49" i="14"/>
  <c r="H54" i="14"/>
  <c r="L49" i="14"/>
  <c r="L48" i="14"/>
  <c r="L47" i="14"/>
  <c r="H48" i="14"/>
  <c r="L51" i="14"/>
  <c r="H49" i="14"/>
  <c r="M50" i="14"/>
  <c r="H53" i="14"/>
  <c r="N48" i="14"/>
  <c r="N54" i="14"/>
  <c r="N47" i="14"/>
  <c r="H55" i="14"/>
  <c r="N50" i="14"/>
  <c r="H50" i="14"/>
  <c r="G565" i="58"/>
  <c r="I565" i="58" s="1"/>
  <c r="FC18" i="54"/>
  <c r="G361" i="58"/>
  <c r="I361" i="58" s="1"/>
  <c r="FD18" i="54"/>
  <c r="G357" i="58"/>
  <c r="I357" i="58" s="1"/>
  <c r="G358" i="58"/>
  <c r="I358" i="58" s="1"/>
  <c r="FC19" i="54"/>
  <c r="G359" i="58"/>
  <c r="I359" i="58" s="1"/>
  <c r="G151" i="58"/>
  <c r="I151" i="58" s="1"/>
  <c r="G362" i="58"/>
  <c r="I362" i="58" s="1"/>
  <c r="G562" i="58"/>
  <c r="I562" i="58" s="1"/>
  <c r="G152" i="58"/>
  <c r="I152" i="58" s="1"/>
  <c r="G363" i="58"/>
  <c r="I363" i="58" s="1"/>
  <c r="G563" i="58"/>
  <c r="I563" i="58" s="1"/>
  <c r="G153" i="58"/>
  <c r="I153" i="58" s="1"/>
  <c r="G564" i="58"/>
  <c r="I564" i="58" s="1"/>
  <c r="G325" i="58"/>
  <c r="BQ22" i="14"/>
  <c r="G120" i="58"/>
  <c r="BQ21" i="14"/>
  <c r="BQ23" i="14"/>
  <c r="G314" i="58"/>
  <c r="I314" i="58" s="1"/>
  <c r="BP22" i="14"/>
  <c r="G313" i="58"/>
  <c r="BP21" i="14"/>
  <c r="BP23" i="14"/>
  <c r="G723" i="58"/>
  <c r="G86" i="58"/>
  <c r="BO21" i="14"/>
  <c r="BO23" i="14"/>
  <c r="G496" i="58"/>
  <c r="BO22" i="14"/>
  <c r="G474" i="58"/>
  <c r="I474" i="58" s="1"/>
  <c r="BN21" i="14"/>
  <c r="BN23" i="14"/>
  <c r="BN22" i="14"/>
  <c r="G453" i="58"/>
  <c r="I453" i="58" s="1"/>
  <c r="BM21" i="14"/>
  <c r="G452" i="58"/>
  <c r="BM23" i="14"/>
  <c r="BM22" i="14"/>
  <c r="G437" i="58"/>
  <c r="I437" i="58" s="1"/>
  <c r="ES20" i="52"/>
  <c r="ES20" i="54" s="1"/>
  <c r="BT23" i="14" s="1"/>
  <c r="G418" i="58"/>
  <c r="I418" i="58" s="1"/>
  <c r="BL23" i="14"/>
  <c r="G436" i="58"/>
  <c r="ES19" i="52"/>
  <c r="ES19" i="54" s="1"/>
  <c r="BT22" i="14" s="1"/>
  <c r="Y19" i="54"/>
  <c r="Y18" i="54"/>
  <c r="G562" i="57"/>
  <c r="I562" i="57" s="1"/>
  <c r="G561" i="57"/>
  <c r="I561" i="57" s="1"/>
  <c r="G363" i="57"/>
  <c r="I363" i="57" s="1"/>
  <c r="G151" i="57"/>
  <c r="I151" i="57" s="1"/>
  <c r="G364" i="57"/>
  <c r="I364" i="57" s="1"/>
  <c r="FC18" i="53"/>
  <c r="G565" i="57"/>
  <c r="I565" i="57" s="1"/>
  <c r="G153" i="57"/>
  <c r="I153" i="57" s="1"/>
  <c r="G566" i="57"/>
  <c r="I566" i="57" s="1"/>
  <c r="G154" i="57"/>
  <c r="I154" i="57" s="1"/>
  <c r="G567" i="57"/>
  <c r="I567" i="57" s="1"/>
  <c r="G155" i="57"/>
  <c r="I155" i="57" s="1"/>
  <c r="G156" i="57"/>
  <c r="I156" i="57" s="1"/>
  <c r="G357" i="57"/>
  <c r="I357" i="57" s="1"/>
  <c r="G326" i="57"/>
  <c r="I326" i="57" s="1"/>
  <c r="G531" i="57"/>
  <c r="I531" i="57" s="1"/>
  <c r="AL21" i="14"/>
  <c r="G530" i="57"/>
  <c r="AL23" i="14"/>
  <c r="AL24" i="14"/>
  <c r="AL22" i="14"/>
  <c r="G314" i="57"/>
  <c r="I314" i="57" s="1"/>
  <c r="G724" i="57"/>
  <c r="I724" i="57" s="1"/>
  <c r="AK22" i="14"/>
  <c r="AK24" i="14"/>
  <c r="G292" i="57"/>
  <c r="I292" i="57" s="1"/>
  <c r="G497" i="57"/>
  <c r="I497" i="57" s="1"/>
  <c r="G86" i="57"/>
  <c r="AJ21" i="14"/>
  <c r="AJ23" i="14"/>
  <c r="G291" i="57"/>
  <c r="G64" i="57"/>
  <c r="I64" i="57" s="1"/>
  <c r="AI23" i="14"/>
  <c r="G268" i="57"/>
  <c r="G43" i="57"/>
  <c r="I43" i="57" s="1"/>
  <c r="G42" i="57"/>
  <c r="AH21" i="14"/>
  <c r="G247" i="57"/>
  <c r="AH22" i="14"/>
  <c r="AH23" i="14"/>
  <c r="ES19" i="51"/>
  <c r="ES19" i="53" s="1"/>
  <c r="AO22" i="14" s="1"/>
  <c r="ES20" i="51"/>
  <c r="ES20" i="53" s="1"/>
  <c r="AO23" i="14" s="1"/>
  <c r="G27" i="57"/>
  <c r="I27" i="57" s="1"/>
  <c r="AG23" i="14"/>
  <c r="G231" i="57"/>
  <c r="AG22" i="14"/>
  <c r="ES18" i="51"/>
  <c r="ES18" i="53" s="1"/>
  <c r="AO21" i="14" s="1"/>
  <c r="Y18" i="53"/>
  <c r="G418" i="57"/>
  <c r="I418" i="57" s="1"/>
  <c r="G213" i="57"/>
  <c r="I213" i="57" s="1"/>
  <c r="C64" i="19"/>
  <c r="C370" i="23"/>
  <c r="C371" i="23"/>
  <c r="C100" i="19"/>
  <c r="C372" i="23"/>
  <c r="C101" i="19"/>
  <c r="C166" i="23"/>
  <c r="C167" i="23"/>
  <c r="G565" i="23"/>
  <c r="I565" i="23" s="1"/>
  <c r="G153" i="23"/>
  <c r="I153" i="23" s="1"/>
  <c r="G156" i="23"/>
  <c r="I156" i="23" s="1"/>
  <c r="G359" i="23"/>
  <c r="I359" i="23" s="1"/>
  <c r="G158" i="23"/>
  <c r="I158" i="23" s="1"/>
  <c r="G358" i="23"/>
  <c r="I358" i="23" s="1"/>
  <c r="G561" i="23"/>
  <c r="I561" i="23" s="1"/>
  <c r="G562" i="23"/>
  <c r="I562" i="23" s="1"/>
  <c r="G157" i="23"/>
  <c r="I157" i="23" s="1"/>
  <c r="G563" i="23"/>
  <c r="I563" i="23" s="1"/>
  <c r="G151" i="23"/>
  <c r="I151" i="23" s="1"/>
  <c r="G564" i="23"/>
  <c r="I564" i="23" s="1"/>
  <c r="G86" i="19"/>
  <c r="I86" i="19" s="1"/>
  <c r="I13" i="56"/>
  <c r="G531" i="23"/>
  <c r="I531" i="23" s="1"/>
  <c r="N23" i="14"/>
  <c r="I86" i="56"/>
  <c r="I50" i="55"/>
  <c r="G13" i="19"/>
  <c r="G121" i="23"/>
  <c r="I121" i="23" s="1"/>
  <c r="I50" i="56"/>
  <c r="M21" i="14"/>
  <c r="G12" i="19"/>
  <c r="G314" i="23"/>
  <c r="I314" i="23" s="1"/>
  <c r="I12" i="55"/>
  <c r="I49" i="56"/>
  <c r="G85" i="19"/>
  <c r="I85" i="19" s="1"/>
  <c r="I12" i="56"/>
  <c r="I84" i="56"/>
  <c r="I84" i="55"/>
  <c r="G84" i="19"/>
  <c r="I84" i="19" s="1"/>
  <c r="L23" i="14"/>
  <c r="L21" i="14"/>
  <c r="G497" i="23"/>
  <c r="I497" i="23" s="1"/>
  <c r="G292" i="23"/>
  <c r="I292" i="23" s="1"/>
  <c r="I48" i="55"/>
  <c r="G87" i="23"/>
  <c r="I87" i="23" s="1"/>
  <c r="G11" i="19"/>
  <c r="I11" i="55"/>
  <c r="G518" i="23"/>
  <c r="G248" i="23"/>
  <c r="I248" i="23" s="1"/>
  <c r="G43" i="23"/>
  <c r="I43" i="23" s="1"/>
  <c r="G437" i="23"/>
  <c r="I437" i="23" s="1"/>
  <c r="G80" i="19"/>
  <c r="I80" i="19" s="1"/>
  <c r="I80" i="56"/>
  <c r="G8" i="23"/>
  <c r="I8" i="23" s="1"/>
  <c r="G44" i="19"/>
  <c r="I44" i="19" s="1"/>
  <c r="I7" i="56"/>
  <c r="I7" i="55"/>
  <c r="I44" i="55"/>
  <c r="G213" i="23"/>
  <c r="I213" i="23" s="1"/>
  <c r="H22" i="14"/>
  <c r="G7" i="19"/>
  <c r="I80" i="55"/>
  <c r="ES61" i="16"/>
  <c r="ES57" i="16"/>
  <c r="ES60" i="16"/>
  <c r="ES59" i="16"/>
  <c r="ES43" i="16"/>
  <c r="ES58" i="16"/>
  <c r="I2461" i="23"/>
  <c r="I2464" i="23"/>
  <c r="I2462" i="23"/>
  <c r="I2463" i="23"/>
  <c r="G846" i="57" l="1"/>
  <c r="FE19" i="51"/>
  <c r="FE19" i="53" s="1"/>
  <c r="C368" i="57" s="1"/>
  <c r="FC19" i="53"/>
  <c r="FE20" i="51"/>
  <c r="FE20" i="53" s="1"/>
  <c r="C573" i="57" s="1"/>
  <c r="FC20" i="53"/>
  <c r="G3347" i="57"/>
  <c r="G2281" i="57"/>
  <c r="G1461" i="57"/>
  <c r="G2136" i="23"/>
  <c r="G4227" i="23"/>
  <c r="G2341" i="23"/>
  <c r="G2792" i="23"/>
  <c r="G1316" i="23"/>
  <c r="G906" i="23"/>
  <c r="G2997" i="23"/>
  <c r="G5047" i="23"/>
  <c r="G3384" i="23"/>
  <c r="G846" i="23"/>
  <c r="I152" i="56"/>
  <c r="I152" i="55"/>
  <c r="BQ51" i="14"/>
  <c r="BQ47" i="14"/>
  <c r="BL49" i="14"/>
  <c r="AG52" i="14"/>
  <c r="AG47" i="14"/>
  <c r="AK50" i="14"/>
  <c r="AG49" i="14"/>
  <c r="AG55" i="14"/>
  <c r="G231" i="58"/>
  <c r="BL22" i="14"/>
  <c r="G26" i="58"/>
  <c r="BL21" i="14"/>
  <c r="AG21" i="14"/>
  <c r="G26" i="57"/>
  <c r="K57" i="14"/>
  <c r="K58" i="14"/>
  <c r="K59" i="14"/>
  <c r="K60" i="14"/>
  <c r="K61" i="14"/>
  <c r="K62" i="14"/>
  <c r="K63" i="14"/>
  <c r="K64" i="14"/>
  <c r="CG19" i="16"/>
  <c r="CG20" i="16"/>
  <c r="CG21" i="16"/>
  <c r="CG21" i="50" s="1"/>
  <c r="CG22" i="16"/>
  <c r="CG22" i="50" s="1"/>
  <c r="CG23" i="16"/>
  <c r="CG23" i="50" s="1"/>
  <c r="G1111" i="23" s="1"/>
  <c r="CG24" i="16"/>
  <c r="CG24" i="50" s="1"/>
  <c r="CG25" i="16"/>
  <c r="CG25" i="50" s="1"/>
  <c r="CG26" i="16"/>
  <c r="CG26" i="50" s="1"/>
  <c r="CG27" i="16"/>
  <c r="CG27" i="50" s="1"/>
  <c r="CG28" i="16"/>
  <c r="CG28" i="50" s="1"/>
  <c r="CG29" i="16"/>
  <c r="CG29" i="50" s="1"/>
  <c r="CG30" i="16"/>
  <c r="CG30" i="50" s="1"/>
  <c r="G2587" i="23" s="1"/>
  <c r="CG31" i="16"/>
  <c r="CG31" i="50" s="1"/>
  <c r="CG32" i="16"/>
  <c r="CG32" i="50" s="1"/>
  <c r="CG33" i="16"/>
  <c r="CG33" i="50" s="1"/>
  <c r="CG34" i="16"/>
  <c r="CG34" i="50" s="1"/>
  <c r="CG35" i="16"/>
  <c r="CG35" i="50" s="1"/>
  <c r="CG36" i="16"/>
  <c r="CG36" i="50" s="1"/>
  <c r="G3817" i="23" s="1"/>
  <c r="CG37" i="16"/>
  <c r="CG37" i="50" s="1"/>
  <c r="CG38" i="16"/>
  <c r="CG38" i="50" s="1"/>
  <c r="CG39" i="16"/>
  <c r="CG39" i="50" s="1"/>
  <c r="G4432" i="23" s="1"/>
  <c r="CG40" i="16"/>
  <c r="CG40" i="50" s="1"/>
  <c r="CG41" i="16"/>
  <c r="CG41" i="50" s="1"/>
  <c r="CG42" i="16"/>
  <c r="CG42" i="50" s="1"/>
  <c r="CG43" i="16"/>
  <c r="CG44" i="16"/>
  <c r="CG44" i="50" s="1"/>
  <c r="CG45" i="16"/>
  <c r="CG45" i="50" s="1"/>
  <c r="CG46" i="16"/>
  <c r="CG46" i="50" s="1"/>
  <c r="CG47" i="16"/>
  <c r="CG47" i="50" s="1"/>
  <c r="CG48" i="16"/>
  <c r="CG48" i="50" s="1"/>
  <c r="CG49" i="16"/>
  <c r="CG49" i="50" s="1"/>
  <c r="CG50" i="16"/>
  <c r="CG50" i="50" s="1"/>
  <c r="CG51" i="16"/>
  <c r="CG51" i="50" s="1"/>
  <c r="CG52" i="16"/>
  <c r="CG52" i="50" s="1"/>
  <c r="CG53" i="16"/>
  <c r="CG53" i="50" s="1"/>
  <c r="CG54" i="16"/>
  <c r="CG55" i="16"/>
  <c r="CG56" i="16"/>
  <c r="CG57" i="16"/>
  <c r="CG58" i="16"/>
  <c r="CG59" i="16"/>
  <c r="CG60" i="16"/>
  <c r="CG61" i="16"/>
  <c r="CG18" i="16"/>
  <c r="BJ19" i="16"/>
  <c r="BJ20" i="16"/>
  <c r="BJ21" i="16"/>
  <c r="BJ21" i="50" s="1"/>
  <c r="BJ22" i="16"/>
  <c r="BJ22" i="50" s="1"/>
  <c r="BJ23" i="16"/>
  <c r="BJ23" i="50" s="1"/>
  <c r="BJ24" i="16"/>
  <c r="BJ24" i="50" s="1"/>
  <c r="G1293" i="23" s="1"/>
  <c r="BJ25" i="16"/>
  <c r="BJ25" i="50" s="1"/>
  <c r="BJ26" i="16"/>
  <c r="BJ26" i="50" s="1"/>
  <c r="BJ27" i="16"/>
  <c r="BJ27" i="50" s="1"/>
  <c r="G1908" i="23" s="1"/>
  <c r="BJ28" i="16"/>
  <c r="BJ28" i="50" s="1"/>
  <c r="G2113" i="23" s="1"/>
  <c r="BJ29" i="16"/>
  <c r="BJ29" i="50" s="1"/>
  <c r="G2318" i="23" s="1"/>
  <c r="BJ30" i="16"/>
  <c r="BJ30" i="50" s="1"/>
  <c r="G2564" i="23" s="1"/>
  <c r="BJ31" i="16"/>
  <c r="BJ31" i="50" s="1"/>
  <c r="BJ32" i="16"/>
  <c r="BJ32" i="50" s="1"/>
  <c r="BJ33" i="16"/>
  <c r="BJ33" i="50" s="1"/>
  <c r="BJ34" i="16"/>
  <c r="BJ34" i="50" s="1"/>
  <c r="BJ35" i="16"/>
  <c r="BJ35" i="50" s="1"/>
  <c r="BJ36" i="16"/>
  <c r="BJ36" i="50" s="1"/>
  <c r="BJ37" i="16"/>
  <c r="BJ37" i="50" s="1"/>
  <c r="BJ38" i="16"/>
  <c r="BJ38" i="50" s="1"/>
  <c r="BJ39" i="16"/>
  <c r="BJ39" i="50" s="1"/>
  <c r="BJ40" i="16"/>
  <c r="BJ40" i="50" s="1"/>
  <c r="BJ41" i="16"/>
  <c r="BJ41" i="50" s="1"/>
  <c r="BJ42" i="16"/>
  <c r="BJ42" i="50" s="1"/>
  <c r="BJ43" i="16"/>
  <c r="BJ44" i="16"/>
  <c r="BJ44" i="50" s="1"/>
  <c r="BJ45" i="16"/>
  <c r="BJ45" i="50" s="1"/>
  <c r="BJ46" i="16"/>
  <c r="BJ46" i="50" s="1"/>
  <c r="BJ47" i="16"/>
  <c r="BJ47" i="50" s="1"/>
  <c r="BJ48" i="16"/>
  <c r="BJ48" i="50" s="1"/>
  <c r="BJ49" i="16"/>
  <c r="BJ49" i="50" s="1"/>
  <c r="BJ50" i="16"/>
  <c r="BJ50" i="50" s="1"/>
  <c r="BJ51" i="16"/>
  <c r="BJ51" i="50" s="1"/>
  <c r="BJ52" i="16"/>
  <c r="BJ52" i="50" s="1"/>
  <c r="BJ53" i="16"/>
  <c r="BJ53" i="50" s="1"/>
  <c r="BJ54" i="16"/>
  <c r="BJ55" i="16"/>
  <c r="BJ56" i="16"/>
  <c r="BJ57" i="16"/>
  <c r="BJ58" i="16"/>
  <c r="BJ59" i="16"/>
  <c r="BJ60" i="16"/>
  <c r="BJ61" i="16"/>
  <c r="BJ18" i="16"/>
  <c r="AO19" i="16"/>
  <c r="AO20" i="16"/>
  <c r="AO21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O34" i="16"/>
  <c r="AO35" i="16"/>
  <c r="AO36" i="16"/>
  <c r="AO37" i="16"/>
  <c r="AO38" i="16"/>
  <c r="AO39" i="16"/>
  <c r="AO40" i="16"/>
  <c r="AO41" i="16"/>
  <c r="AO42" i="16"/>
  <c r="AO43" i="16"/>
  <c r="AO44" i="16"/>
  <c r="AO45" i="16"/>
  <c r="AO46" i="16"/>
  <c r="AO47" i="16"/>
  <c r="AO48" i="16"/>
  <c r="AO49" i="16"/>
  <c r="AO50" i="16"/>
  <c r="AO51" i="16"/>
  <c r="AO52" i="16"/>
  <c r="AO53" i="16"/>
  <c r="AO54" i="16"/>
  <c r="AO55" i="16"/>
  <c r="AO56" i="16"/>
  <c r="AO57" i="16"/>
  <c r="AO58" i="16"/>
  <c r="AO59" i="16"/>
  <c r="AO60" i="16"/>
  <c r="AO61" i="16"/>
  <c r="AO18" i="16"/>
  <c r="I7" i="19"/>
  <c r="FD19" i="16"/>
  <c r="FD19" i="50" s="1"/>
  <c r="FD20" i="16"/>
  <c r="FD20" i="50" s="1"/>
  <c r="FD21" i="16"/>
  <c r="FD21" i="50" s="1"/>
  <c r="FD22" i="16"/>
  <c r="FD22" i="50" s="1"/>
  <c r="FD23" i="16"/>
  <c r="FD23" i="50" s="1"/>
  <c r="FC24" i="16"/>
  <c r="FD24" i="16"/>
  <c r="FD24" i="50" s="1"/>
  <c r="FD25" i="16"/>
  <c r="FD25" i="50" s="1"/>
  <c r="FD26" i="16"/>
  <c r="FD26" i="50" s="1"/>
  <c r="FD27" i="16"/>
  <c r="FD27" i="50" s="1"/>
  <c r="FD28" i="16"/>
  <c r="FD28" i="50" s="1"/>
  <c r="FD29" i="16"/>
  <c r="FD29" i="50" s="1"/>
  <c r="FD30" i="16"/>
  <c r="FD30" i="50" s="1"/>
  <c r="FD31" i="16"/>
  <c r="FD31" i="50" s="1"/>
  <c r="FD32" i="16"/>
  <c r="FD32" i="50" s="1"/>
  <c r="FD33" i="16"/>
  <c r="FD33" i="50" s="1"/>
  <c r="FD34" i="16"/>
  <c r="FD34" i="50" s="1"/>
  <c r="FD35" i="16"/>
  <c r="FD35" i="50" s="1"/>
  <c r="FD36" i="16"/>
  <c r="FD36" i="50" s="1"/>
  <c r="FD37" i="16"/>
  <c r="FD37" i="50" s="1"/>
  <c r="FD38" i="16"/>
  <c r="FD38" i="50" s="1"/>
  <c r="FD39" i="16"/>
  <c r="FD39" i="50" s="1"/>
  <c r="FD40" i="16"/>
  <c r="FD40" i="50" s="1"/>
  <c r="FD41" i="16"/>
  <c r="FD41" i="50" s="1"/>
  <c r="FD42" i="16"/>
  <c r="FD42" i="50" s="1"/>
  <c r="FC43" i="16"/>
  <c r="FD43" i="16"/>
  <c r="FC44" i="16"/>
  <c r="FD44" i="16"/>
  <c r="FD44" i="50" s="1"/>
  <c r="FC45" i="16"/>
  <c r="FD45" i="16"/>
  <c r="FD45" i="50" s="1"/>
  <c r="FC46" i="16"/>
  <c r="FD46" i="16"/>
  <c r="FD46" i="50" s="1"/>
  <c r="FC47" i="16"/>
  <c r="FD47" i="16"/>
  <c r="FD47" i="50" s="1"/>
  <c r="FC48" i="16"/>
  <c r="FD48" i="16"/>
  <c r="FD48" i="50" s="1"/>
  <c r="FC49" i="16"/>
  <c r="FD49" i="16"/>
  <c r="FD49" i="50" s="1"/>
  <c r="FC50" i="16"/>
  <c r="FD50" i="16"/>
  <c r="FD50" i="50" s="1"/>
  <c r="FC51" i="16"/>
  <c r="FD51" i="16"/>
  <c r="FD51" i="50" s="1"/>
  <c r="FC52" i="16"/>
  <c r="FD52" i="16"/>
  <c r="FD52" i="50" s="1"/>
  <c r="FC53" i="16"/>
  <c r="FD53" i="16"/>
  <c r="FD53" i="50" s="1"/>
  <c r="FC54" i="16"/>
  <c r="FD54" i="16"/>
  <c r="FC55" i="16"/>
  <c r="FD55" i="16"/>
  <c r="FC56" i="16"/>
  <c r="FD56" i="16"/>
  <c r="FC57" i="16"/>
  <c r="FD57" i="16"/>
  <c r="FC58" i="16"/>
  <c r="FD58" i="16"/>
  <c r="FC59" i="16"/>
  <c r="FD59" i="16"/>
  <c r="FC60" i="16"/>
  <c r="FD60" i="16"/>
  <c r="FC61" i="16"/>
  <c r="FD61" i="16"/>
  <c r="FD18" i="16"/>
  <c r="FD18" i="50" s="1"/>
  <c r="FC39" i="16" l="1"/>
  <c r="FC31" i="16"/>
  <c r="FC23" i="16"/>
  <c r="FC38" i="16"/>
  <c r="FC30" i="16"/>
  <c r="FC22" i="16"/>
  <c r="FC32" i="16"/>
  <c r="FC37" i="16"/>
  <c r="FC40" i="16"/>
  <c r="FC35" i="16"/>
  <c r="FC27" i="16"/>
  <c r="FC28" i="16"/>
  <c r="FC42" i="16"/>
  <c r="FC34" i="16"/>
  <c r="FC26" i="16"/>
  <c r="FC29" i="16"/>
  <c r="FC36" i="16"/>
  <c r="FC24" i="50"/>
  <c r="FE24" i="16"/>
  <c r="FE24" i="50" s="1"/>
  <c r="FC41" i="16"/>
  <c r="FC33" i="16"/>
  <c r="FC25" i="16"/>
  <c r="K37" i="14"/>
  <c r="G587" i="19"/>
  <c r="I587" i="19" s="1"/>
  <c r="I587" i="56"/>
  <c r="I587" i="55"/>
  <c r="K38" i="14"/>
  <c r="G623" i="19"/>
  <c r="I623" i="19" s="1"/>
  <c r="I623" i="55"/>
  <c r="I623" i="56"/>
  <c r="K30" i="14"/>
  <c r="I335" i="55"/>
  <c r="I335" i="56"/>
  <c r="G335" i="19"/>
  <c r="I335" i="19" s="1"/>
  <c r="K40" i="14"/>
  <c r="G695" i="19"/>
  <c r="I695" i="19" s="1"/>
  <c r="I695" i="56"/>
  <c r="I695" i="55"/>
  <c r="K34" i="14"/>
  <c r="I479" i="55"/>
  <c r="I479" i="56"/>
  <c r="G479" i="19"/>
  <c r="I479" i="19" s="1"/>
  <c r="K31" i="14"/>
  <c r="G371" i="19"/>
  <c r="I371" i="19" s="1"/>
  <c r="I371" i="55"/>
  <c r="I371" i="56"/>
  <c r="K45" i="14"/>
  <c r="I875" i="55"/>
  <c r="I875" i="56"/>
  <c r="G875" i="19"/>
  <c r="I875" i="19" s="1"/>
  <c r="K29" i="14"/>
  <c r="G299" i="19"/>
  <c r="I299" i="19" s="1"/>
  <c r="I299" i="56"/>
  <c r="I299" i="55"/>
  <c r="G1931" i="23"/>
  <c r="K32" i="14"/>
  <c r="G407" i="19"/>
  <c r="I407" i="19" s="1"/>
  <c r="I407" i="55"/>
  <c r="I407" i="56"/>
  <c r="K44" i="14"/>
  <c r="G839" i="19"/>
  <c r="I839" i="19" s="1"/>
  <c r="I839" i="56"/>
  <c r="I839" i="55"/>
  <c r="K28" i="14"/>
  <c r="G263" i="19"/>
  <c r="I263" i="19" s="1"/>
  <c r="I263" i="56"/>
  <c r="I263" i="55"/>
  <c r="G1521" i="23"/>
  <c r="G1726" i="23"/>
  <c r="K24" i="14"/>
  <c r="G119" i="19"/>
  <c r="I119" i="19" s="1"/>
  <c r="I119" i="56"/>
  <c r="G701" i="23"/>
  <c r="I119" i="55"/>
  <c r="K35" i="14"/>
  <c r="I515" i="55"/>
  <c r="I515" i="56"/>
  <c r="G515" i="19"/>
  <c r="I515" i="19" s="1"/>
  <c r="K43" i="14"/>
  <c r="I803" i="56"/>
  <c r="I803" i="55"/>
  <c r="G803" i="19"/>
  <c r="I803" i="19" s="1"/>
  <c r="K27" i="14"/>
  <c r="G227" i="19"/>
  <c r="I227" i="19" s="1"/>
  <c r="I227" i="55"/>
  <c r="I227" i="56"/>
  <c r="G4637" i="23"/>
  <c r="K36" i="14"/>
  <c r="I551" i="56"/>
  <c r="G551" i="19"/>
  <c r="I551" i="19" s="1"/>
  <c r="I551" i="55"/>
  <c r="G3202" i="23"/>
  <c r="K33" i="14"/>
  <c r="I443" i="56"/>
  <c r="I443" i="55"/>
  <c r="G443" i="19"/>
  <c r="I443" i="19" s="1"/>
  <c r="K42" i="14"/>
  <c r="G767" i="19"/>
  <c r="I767" i="19" s="1"/>
  <c r="I767" i="56"/>
  <c r="I767" i="55"/>
  <c r="K26" i="14"/>
  <c r="I191" i="56"/>
  <c r="G191" i="19"/>
  <c r="I191" i="19" s="1"/>
  <c r="I191" i="55"/>
  <c r="G4022" i="23"/>
  <c r="G3407" i="23"/>
  <c r="K39" i="14"/>
  <c r="I659" i="56"/>
  <c r="G659" i="19"/>
  <c r="I659" i="19" s="1"/>
  <c r="I659" i="55"/>
  <c r="K41" i="14"/>
  <c r="I731" i="56"/>
  <c r="I731" i="55"/>
  <c r="G731" i="19"/>
  <c r="I731" i="19" s="1"/>
  <c r="K25" i="14"/>
  <c r="I155" i="55"/>
  <c r="G155" i="19"/>
  <c r="I155" i="19" s="1"/>
  <c r="I155" i="56"/>
  <c r="G3612" i="23"/>
  <c r="G4842" i="23"/>
  <c r="J45" i="14"/>
  <c r="G874" i="19"/>
  <c r="I874" i="19" s="1"/>
  <c r="I874" i="56"/>
  <c r="I874" i="55"/>
  <c r="J29" i="14"/>
  <c r="G298" i="19"/>
  <c r="I298" i="19" s="1"/>
  <c r="I298" i="55"/>
  <c r="I298" i="56"/>
  <c r="G1703" i="23"/>
  <c r="J28" i="14"/>
  <c r="I262" i="56"/>
  <c r="G262" i="19"/>
  <c r="I262" i="19" s="1"/>
  <c r="I262" i="55"/>
  <c r="J44" i="14"/>
  <c r="I838" i="55"/>
  <c r="I838" i="56"/>
  <c r="G838" i="19"/>
  <c r="I838" i="19" s="1"/>
  <c r="J43" i="14"/>
  <c r="I802" i="55"/>
  <c r="I802" i="56"/>
  <c r="G802" i="19"/>
  <c r="I802" i="19" s="1"/>
  <c r="J27" i="14"/>
  <c r="I226" i="55"/>
  <c r="G226" i="19"/>
  <c r="I226" i="19" s="1"/>
  <c r="I226" i="56"/>
  <c r="J26" i="14"/>
  <c r="I190" i="56"/>
  <c r="G190" i="19"/>
  <c r="I190" i="19" s="1"/>
  <c r="I190" i="55"/>
  <c r="G1088" i="23"/>
  <c r="G5024" i="23"/>
  <c r="J41" i="14"/>
  <c r="I730" i="56"/>
  <c r="G730" i="19"/>
  <c r="I730" i="19" s="1"/>
  <c r="I730" i="55"/>
  <c r="J25" i="14"/>
  <c r="I154" i="55"/>
  <c r="G883" i="23"/>
  <c r="G154" i="19"/>
  <c r="I154" i="19" s="1"/>
  <c r="I154" i="56"/>
  <c r="J40" i="14"/>
  <c r="I694" i="55"/>
  <c r="I694" i="56"/>
  <c r="G694" i="19"/>
  <c r="I694" i="19" s="1"/>
  <c r="J24" i="14"/>
  <c r="G118" i="19"/>
  <c r="I118" i="19" s="1"/>
  <c r="I118" i="56"/>
  <c r="I118" i="55"/>
  <c r="G678" i="23"/>
  <c r="G1498" i="23"/>
  <c r="J39" i="14"/>
  <c r="G658" i="19"/>
  <c r="I658" i="19" s="1"/>
  <c r="I658" i="56"/>
  <c r="I658" i="55"/>
  <c r="G4204" i="23"/>
  <c r="J38" i="14"/>
  <c r="I622" i="55"/>
  <c r="I622" i="56"/>
  <c r="G622" i="19"/>
  <c r="I622" i="19" s="1"/>
  <c r="J42" i="14"/>
  <c r="I766" i="56"/>
  <c r="I766" i="55"/>
  <c r="G766" i="19"/>
  <c r="I766" i="19" s="1"/>
  <c r="J37" i="14"/>
  <c r="I586" i="55"/>
  <c r="I586" i="56"/>
  <c r="G586" i="19"/>
  <c r="I586" i="19" s="1"/>
  <c r="G3999" i="23"/>
  <c r="J36" i="14"/>
  <c r="G550" i="19"/>
  <c r="I550" i="19" s="1"/>
  <c r="I550" i="55"/>
  <c r="I550" i="56"/>
  <c r="G4614" i="23"/>
  <c r="J35" i="14"/>
  <c r="I514" i="56"/>
  <c r="I514" i="55"/>
  <c r="G514" i="19"/>
  <c r="I514" i="19" s="1"/>
  <c r="G3179" i="23"/>
  <c r="J34" i="14"/>
  <c r="I478" i="55"/>
  <c r="G478" i="19"/>
  <c r="I478" i="19" s="1"/>
  <c r="I478" i="56"/>
  <c r="G4819" i="23"/>
  <c r="J33" i="14"/>
  <c r="G442" i="19"/>
  <c r="I442" i="19" s="1"/>
  <c r="I442" i="55"/>
  <c r="I442" i="56"/>
  <c r="G2769" i="23"/>
  <c r="J32" i="14"/>
  <c r="I406" i="55"/>
  <c r="G406" i="19"/>
  <c r="I406" i="19" s="1"/>
  <c r="I406" i="56"/>
  <c r="G2974" i="23"/>
  <c r="G3794" i="23"/>
  <c r="J30" i="14"/>
  <c r="I334" i="56"/>
  <c r="I334" i="55"/>
  <c r="G334" i="19"/>
  <c r="I334" i="19" s="1"/>
  <c r="J31" i="14"/>
  <c r="G370" i="19"/>
  <c r="I370" i="19" s="1"/>
  <c r="I370" i="55"/>
  <c r="I370" i="56"/>
  <c r="G4409" i="23"/>
  <c r="G3589" i="23"/>
  <c r="AO29" i="50"/>
  <c r="ES29" i="16"/>
  <c r="ES29" i="50" s="1"/>
  <c r="P32" i="14" s="1"/>
  <c r="AO27" i="50"/>
  <c r="ES27" i="16"/>
  <c r="ES27" i="50" s="1"/>
  <c r="P30" i="14" s="1"/>
  <c r="AO42" i="50"/>
  <c r="ES42" i="16"/>
  <c r="ES42" i="50" s="1"/>
  <c r="P45" i="14" s="1"/>
  <c r="AO26" i="50"/>
  <c r="ES26" i="16"/>
  <c r="ES26" i="50" s="1"/>
  <c r="P29" i="14" s="1"/>
  <c r="AO31" i="50"/>
  <c r="ES31" i="16"/>
  <c r="ES31" i="50" s="1"/>
  <c r="P34" i="14" s="1"/>
  <c r="AO28" i="50"/>
  <c r="ES28" i="16"/>
  <c r="ES28" i="50" s="1"/>
  <c r="P31" i="14" s="1"/>
  <c r="AO41" i="50"/>
  <c r="ES41" i="16"/>
  <c r="ES41" i="50" s="1"/>
  <c r="P44" i="14" s="1"/>
  <c r="AO25" i="50"/>
  <c r="ES25" i="16"/>
  <c r="ES25" i="50" s="1"/>
  <c r="P28" i="14" s="1"/>
  <c r="AO40" i="50"/>
  <c r="ES40" i="16"/>
  <c r="ES40" i="50" s="1"/>
  <c r="P43" i="14" s="1"/>
  <c r="AO24" i="50"/>
  <c r="ES24" i="16"/>
  <c r="ES24" i="50" s="1"/>
  <c r="P27" i="14" s="1"/>
  <c r="AO30" i="50"/>
  <c r="ES30" i="16"/>
  <c r="ES30" i="50" s="1"/>
  <c r="P33" i="14" s="1"/>
  <c r="AO39" i="50"/>
  <c r="ES39" i="16"/>
  <c r="ES39" i="50" s="1"/>
  <c r="P42" i="14" s="1"/>
  <c r="AO23" i="50"/>
  <c r="ES23" i="16"/>
  <c r="ES23" i="50" s="1"/>
  <c r="P26" i="14" s="1"/>
  <c r="AO33" i="50"/>
  <c r="ES33" i="16"/>
  <c r="ES33" i="50" s="1"/>
  <c r="P36" i="14" s="1"/>
  <c r="AO36" i="50"/>
  <c r="ES36" i="16"/>
  <c r="ES36" i="50" s="1"/>
  <c r="P39" i="14" s="1"/>
  <c r="AO32" i="50"/>
  <c r="ES32" i="16"/>
  <c r="ES32" i="50" s="1"/>
  <c r="P35" i="14" s="1"/>
  <c r="AO38" i="50"/>
  <c r="ES38" i="16"/>
  <c r="ES38" i="50" s="1"/>
  <c r="P41" i="14" s="1"/>
  <c r="AO37" i="50"/>
  <c r="ES37" i="16"/>
  <c r="ES37" i="50" s="1"/>
  <c r="P40" i="14" s="1"/>
  <c r="AO35" i="50"/>
  <c r="ES35" i="16"/>
  <c r="ES35" i="50" s="1"/>
  <c r="P38" i="14" s="1"/>
  <c r="AO22" i="50"/>
  <c r="ES22" i="16"/>
  <c r="ES22" i="50" s="1"/>
  <c r="P25" i="14" s="1"/>
  <c r="ES21" i="16"/>
  <c r="ES21" i="50" s="1"/>
  <c r="P24" i="14" s="1"/>
  <c r="AO21" i="50"/>
  <c r="AO34" i="50"/>
  <c r="ES34" i="16"/>
  <c r="ES34" i="50" s="1"/>
  <c r="P37" i="14" s="1"/>
  <c r="FC50" i="50"/>
  <c r="FE50" i="16"/>
  <c r="FE50" i="50" s="1"/>
  <c r="K52" i="14"/>
  <c r="J55" i="14"/>
  <c r="K51" i="14"/>
  <c r="K54" i="14"/>
  <c r="FE49" i="16"/>
  <c r="FE49" i="50" s="1"/>
  <c r="FC49" i="50"/>
  <c r="FE48" i="16"/>
  <c r="FE48" i="50" s="1"/>
  <c r="FC48" i="50"/>
  <c r="J53" i="14"/>
  <c r="K49" i="14"/>
  <c r="K55" i="14"/>
  <c r="J56" i="14"/>
  <c r="J54" i="14"/>
  <c r="K50" i="14"/>
  <c r="FE47" i="16"/>
  <c r="FE47" i="50" s="1"/>
  <c r="FC47" i="50"/>
  <c r="AO53" i="50"/>
  <c r="ES53" i="16"/>
  <c r="ES53" i="50" s="1"/>
  <c r="P56" i="14" s="1"/>
  <c r="J52" i="14"/>
  <c r="K48" i="14"/>
  <c r="ES52" i="16"/>
  <c r="ES52" i="50" s="1"/>
  <c r="P55" i="14" s="1"/>
  <c r="AO52" i="50"/>
  <c r="J51" i="14"/>
  <c r="K47" i="14"/>
  <c r="FE46" i="16"/>
  <c r="FE46" i="50" s="1"/>
  <c r="FC46" i="50"/>
  <c r="ES51" i="16"/>
  <c r="ES51" i="50" s="1"/>
  <c r="P54" i="14" s="1"/>
  <c r="AO51" i="50"/>
  <c r="J50" i="14"/>
  <c r="AO50" i="50"/>
  <c r="ES50" i="16"/>
  <c r="ES50" i="50" s="1"/>
  <c r="P53" i="14" s="1"/>
  <c r="J49" i="14"/>
  <c r="FC53" i="50"/>
  <c r="FE53" i="16"/>
  <c r="FE53" i="50" s="1"/>
  <c r="FE45" i="16"/>
  <c r="FE45" i="50" s="1"/>
  <c r="FC45" i="50"/>
  <c r="AO49" i="50"/>
  <c r="ES49" i="16"/>
  <c r="ES49" i="50" s="1"/>
  <c r="P52" i="14" s="1"/>
  <c r="J48" i="14"/>
  <c r="K53" i="14"/>
  <c r="AO46" i="50"/>
  <c r="ES46" i="16"/>
  <c r="ES46" i="50" s="1"/>
  <c r="P49" i="14" s="1"/>
  <c r="AO44" i="50"/>
  <c r="ES44" i="16"/>
  <c r="ES44" i="50" s="1"/>
  <c r="P47" i="14" s="1"/>
  <c r="AO48" i="50"/>
  <c r="ES48" i="16"/>
  <c r="ES48" i="50" s="1"/>
  <c r="P51" i="14" s="1"/>
  <c r="J47" i="14"/>
  <c r="FE52" i="16"/>
  <c r="FE52" i="50" s="1"/>
  <c r="FC52" i="50"/>
  <c r="FE44" i="16"/>
  <c r="FE44" i="50" s="1"/>
  <c r="FC44" i="50"/>
  <c r="AO47" i="50"/>
  <c r="ES47" i="16"/>
  <c r="ES47" i="50" s="1"/>
  <c r="P50" i="14" s="1"/>
  <c r="FE51" i="16"/>
  <c r="FE51" i="50" s="1"/>
  <c r="FC51" i="50"/>
  <c r="AO45" i="50"/>
  <c r="ES45" i="16"/>
  <c r="ES45" i="50" s="1"/>
  <c r="P48" i="14" s="1"/>
  <c r="K56" i="14"/>
  <c r="CG20" i="50"/>
  <c r="CG19" i="50"/>
  <c r="BJ20" i="50"/>
  <c r="BJ19" i="50"/>
  <c r="AO20" i="50"/>
  <c r="ES20" i="16"/>
  <c r="ES20" i="50" s="1"/>
  <c r="P23" i="14" s="1"/>
  <c r="AO19" i="50"/>
  <c r="ES19" i="16"/>
  <c r="ES19" i="50" s="1"/>
  <c r="P22" i="14" s="1"/>
  <c r="CG18" i="50"/>
  <c r="BJ18" i="50"/>
  <c r="AO18" i="50"/>
  <c r="ES18" i="16"/>
  <c r="ES18" i="50" s="1"/>
  <c r="P21" i="14" s="1"/>
  <c r="FC21" i="16"/>
  <c r="I21" i="19"/>
  <c r="I20" i="19"/>
  <c r="I19" i="19"/>
  <c r="I18" i="19"/>
  <c r="I17" i="19"/>
  <c r="I16" i="19"/>
  <c r="I15" i="19"/>
  <c r="I14" i="19"/>
  <c r="I13" i="19"/>
  <c r="I12" i="19"/>
  <c r="I11" i="19"/>
  <c r="FC18" i="16"/>
  <c r="FC20" i="16"/>
  <c r="FC19" i="16"/>
  <c r="C3" i="23"/>
  <c r="C3" i="19"/>
  <c r="P57" i="14"/>
  <c r="P58" i="14"/>
  <c r="P59" i="14"/>
  <c r="P60" i="14"/>
  <c r="P61" i="14"/>
  <c r="P62" i="14"/>
  <c r="P63" i="14"/>
  <c r="P64" i="14"/>
  <c r="FC42" i="50" l="1"/>
  <c r="FE42" i="16"/>
  <c r="FE42" i="50" s="1"/>
  <c r="FC26" i="50"/>
  <c r="FE26" i="16"/>
  <c r="FE26" i="50" s="1"/>
  <c r="FE34" i="16"/>
  <c r="FE34" i="50" s="1"/>
  <c r="FC34" i="50"/>
  <c r="FE28" i="16"/>
  <c r="FE28" i="50" s="1"/>
  <c r="FC28" i="50"/>
  <c r="FE27" i="16"/>
  <c r="FE27" i="50" s="1"/>
  <c r="FC27" i="50"/>
  <c r="FC35" i="50"/>
  <c r="FE35" i="16"/>
  <c r="FE35" i="50" s="1"/>
  <c r="FC40" i="50"/>
  <c r="FE40" i="16"/>
  <c r="FE40" i="50" s="1"/>
  <c r="FE29" i="16"/>
  <c r="FE29" i="50" s="1"/>
  <c r="FC29" i="50"/>
  <c r="FE32" i="16"/>
  <c r="FE32" i="50" s="1"/>
  <c r="FC32" i="50"/>
  <c r="FC25" i="50"/>
  <c r="FE25" i="16"/>
  <c r="FE25" i="50" s="1"/>
  <c r="FC22" i="50"/>
  <c r="FE22" i="16"/>
  <c r="FE22" i="50" s="1"/>
  <c r="FC21" i="50"/>
  <c r="FE21" i="16"/>
  <c r="FE21" i="50" s="1"/>
  <c r="FE33" i="16"/>
  <c r="FE33" i="50" s="1"/>
  <c r="FC33" i="50"/>
  <c r="FE30" i="16"/>
  <c r="FE30" i="50" s="1"/>
  <c r="FC30" i="50"/>
  <c r="FC41" i="50"/>
  <c r="FE41" i="16"/>
  <c r="FE41" i="50" s="1"/>
  <c r="FC38" i="50"/>
  <c r="FE38" i="16"/>
  <c r="FE38" i="50" s="1"/>
  <c r="FC37" i="50"/>
  <c r="FE37" i="16"/>
  <c r="FE37" i="50" s="1"/>
  <c r="C242" i="19"/>
  <c r="C1393" i="23"/>
  <c r="FC23" i="50"/>
  <c r="FE23" i="16"/>
  <c r="FE23" i="50" s="1"/>
  <c r="FE31" i="16"/>
  <c r="FE31" i="50" s="1"/>
  <c r="FC31" i="50"/>
  <c r="FC36" i="50"/>
  <c r="FE36" i="16"/>
  <c r="FE36" i="50" s="1"/>
  <c r="FC39" i="50"/>
  <c r="FE39" i="16"/>
  <c r="FE39" i="50" s="1"/>
  <c r="I28" i="14"/>
  <c r="I261" i="56"/>
  <c r="I261" i="55"/>
  <c r="G261" i="19"/>
  <c r="I261" i="19" s="1"/>
  <c r="G1477" i="23"/>
  <c r="I44" i="14"/>
  <c r="G837" i="19"/>
  <c r="I837" i="19" s="1"/>
  <c r="I837" i="56"/>
  <c r="I837" i="55"/>
  <c r="G4798" i="23"/>
  <c r="I36" i="14"/>
  <c r="I549" i="56"/>
  <c r="G549" i="19"/>
  <c r="I549" i="19" s="1"/>
  <c r="I549" i="55"/>
  <c r="G3158" i="23"/>
  <c r="I24" i="14"/>
  <c r="I117" i="55"/>
  <c r="G117" i="19"/>
  <c r="I117" i="19" s="1"/>
  <c r="I117" i="56"/>
  <c r="G657" i="23"/>
  <c r="I37" i="14"/>
  <c r="G585" i="19"/>
  <c r="I585" i="19" s="1"/>
  <c r="I585" i="56"/>
  <c r="I585" i="55"/>
  <c r="G3363" i="23"/>
  <c r="I31" i="14"/>
  <c r="G2092" i="23"/>
  <c r="G369" i="19"/>
  <c r="I369" i="19" s="1"/>
  <c r="I369" i="55"/>
  <c r="I369" i="56"/>
  <c r="I26" i="14"/>
  <c r="I189" i="55"/>
  <c r="I189" i="56"/>
  <c r="G189" i="19"/>
  <c r="I189" i="19" s="1"/>
  <c r="G1067" i="23"/>
  <c r="I34" i="14"/>
  <c r="I477" i="55"/>
  <c r="I477" i="56"/>
  <c r="G477" i="19"/>
  <c r="I477" i="19" s="1"/>
  <c r="G2748" i="23"/>
  <c r="I35" i="14"/>
  <c r="G513" i="19"/>
  <c r="I513" i="19" s="1"/>
  <c r="I513" i="55"/>
  <c r="I513" i="56"/>
  <c r="G2953" i="23"/>
  <c r="I39" i="14"/>
  <c r="G3773" i="23"/>
  <c r="G657" i="19"/>
  <c r="I657" i="19" s="1"/>
  <c r="I657" i="55"/>
  <c r="I657" i="56"/>
  <c r="I42" i="14"/>
  <c r="G765" i="19"/>
  <c r="I765" i="19" s="1"/>
  <c r="I765" i="56"/>
  <c r="I765" i="55"/>
  <c r="G4388" i="23"/>
  <c r="I45" i="14"/>
  <c r="G873" i="19"/>
  <c r="I873" i="19" s="1"/>
  <c r="I873" i="56"/>
  <c r="I873" i="55"/>
  <c r="G5003" i="23"/>
  <c r="I40" i="14"/>
  <c r="G693" i="19"/>
  <c r="I693" i="19" s="1"/>
  <c r="I693" i="55"/>
  <c r="I693" i="56"/>
  <c r="G3978" i="23"/>
  <c r="I27" i="14"/>
  <c r="I225" i="55"/>
  <c r="G225" i="19"/>
  <c r="I225" i="19" s="1"/>
  <c r="I225" i="56"/>
  <c r="G1272" i="23"/>
  <c r="I30" i="14"/>
  <c r="I333" i="55"/>
  <c r="G1887" i="23"/>
  <c r="G333" i="19"/>
  <c r="I333" i="19" s="1"/>
  <c r="I333" i="56"/>
  <c r="I25" i="14"/>
  <c r="I153" i="55"/>
  <c r="G153" i="19"/>
  <c r="I153" i="19" s="1"/>
  <c r="G862" i="23"/>
  <c r="I153" i="56"/>
  <c r="I33" i="14"/>
  <c r="I441" i="56"/>
  <c r="I441" i="55"/>
  <c r="G441" i="19"/>
  <c r="I441" i="19" s="1"/>
  <c r="G2543" i="23"/>
  <c r="I29" i="14"/>
  <c r="G297" i="19"/>
  <c r="I297" i="19" s="1"/>
  <c r="I297" i="55"/>
  <c r="I297" i="56"/>
  <c r="G1682" i="23"/>
  <c r="I38" i="14"/>
  <c r="G621" i="19"/>
  <c r="I621" i="19" s="1"/>
  <c r="I621" i="55"/>
  <c r="I621" i="56"/>
  <c r="G3568" i="23"/>
  <c r="I41" i="14"/>
  <c r="I729" i="56"/>
  <c r="I729" i="55"/>
  <c r="G729" i="19"/>
  <c r="I729" i="19" s="1"/>
  <c r="G4183" i="23"/>
  <c r="I43" i="14"/>
  <c r="G801" i="19"/>
  <c r="I801" i="19" s="1"/>
  <c r="I801" i="56"/>
  <c r="I801" i="55"/>
  <c r="G4593" i="23"/>
  <c r="I32" i="14"/>
  <c r="I405" i="55"/>
  <c r="G2297" i="23"/>
  <c r="I405" i="56"/>
  <c r="G405" i="19"/>
  <c r="I405" i="19" s="1"/>
  <c r="I55" i="14"/>
  <c r="I51" i="14"/>
  <c r="I52" i="14"/>
  <c r="I56" i="14"/>
  <c r="I47" i="14"/>
  <c r="I49" i="14"/>
  <c r="I50" i="14"/>
  <c r="I53" i="14"/>
  <c r="I48" i="14"/>
  <c r="I54" i="14"/>
  <c r="FC20" i="50"/>
  <c r="FC19" i="50"/>
  <c r="FC18" i="50"/>
  <c r="G86" i="23"/>
  <c r="K21" i="14"/>
  <c r="I10" i="56"/>
  <c r="I10" i="55"/>
  <c r="G10" i="19"/>
  <c r="I10" i="19" s="1"/>
  <c r="K22" i="14"/>
  <c r="G47" i="19"/>
  <c r="I47" i="19" s="1"/>
  <c r="I47" i="55"/>
  <c r="G291" i="23"/>
  <c r="I47" i="56"/>
  <c r="G496" i="23"/>
  <c r="K23" i="14"/>
  <c r="I83" i="56"/>
  <c r="G83" i="19"/>
  <c r="I83" i="19" s="1"/>
  <c r="I83" i="55"/>
  <c r="J22" i="14"/>
  <c r="I46" i="56"/>
  <c r="G268" i="23"/>
  <c r="I46" i="55"/>
  <c r="G46" i="19"/>
  <c r="I46" i="19" s="1"/>
  <c r="J23" i="14"/>
  <c r="I82" i="56"/>
  <c r="G82" i="19"/>
  <c r="I82" i="19" s="1"/>
  <c r="I82" i="55"/>
  <c r="G473" i="23"/>
  <c r="I9" i="56"/>
  <c r="J21" i="14"/>
  <c r="G63" i="23"/>
  <c r="I9" i="55"/>
  <c r="G9" i="19"/>
  <c r="I9" i="19" s="1"/>
  <c r="G247" i="23"/>
  <c r="I22" i="14"/>
  <c r="I45" i="56"/>
  <c r="G45" i="19"/>
  <c r="I45" i="19" s="1"/>
  <c r="I45" i="55"/>
  <c r="I8" i="55"/>
  <c r="G42" i="23"/>
  <c r="I21" i="14"/>
  <c r="G8" i="19"/>
  <c r="I8" i="19" s="1"/>
  <c r="I8" i="56"/>
  <c r="G452" i="23"/>
  <c r="I23" i="14"/>
  <c r="I81" i="56"/>
  <c r="G81" i="19"/>
  <c r="I81" i="19" s="1"/>
  <c r="I81" i="55"/>
  <c r="FE20" i="16"/>
  <c r="FE20" i="50" s="1"/>
  <c r="FE19" i="16"/>
  <c r="FE19" i="50" s="1"/>
  <c r="FE18" i="16"/>
  <c r="FE18" i="50" s="1"/>
  <c r="C782" i="19" l="1"/>
  <c r="C4509" i="23"/>
  <c r="C4919" i="23"/>
  <c r="C854" i="19"/>
  <c r="C4714" i="23"/>
  <c r="C818" i="19"/>
  <c r="C4304" i="23"/>
  <c r="C746" i="19"/>
  <c r="C3894" i="23"/>
  <c r="C674" i="19"/>
  <c r="C638" i="19"/>
  <c r="C3689" i="23"/>
  <c r="C458" i="19"/>
  <c r="C2664" i="23"/>
  <c r="C350" i="19"/>
  <c r="C2008" i="23"/>
  <c r="C3279" i="23"/>
  <c r="C566" i="19"/>
  <c r="C2213" i="23"/>
  <c r="C386" i="19"/>
  <c r="C2869" i="23"/>
  <c r="C494" i="19"/>
  <c r="C170" i="19"/>
  <c r="C983" i="23"/>
  <c r="C206" i="19"/>
  <c r="C1188" i="23"/>
  <c r="C2418" i="23"/>
  <c r="C422" i="19"/>
  <c r="C134" i="19"/>
  <c r="C778" i="23"/>
  <c r="C3484" i="23"/>
  <c r="C602" i="19"/>
  <c r="C1803" i="23"/>
  <c r="C314" i="19"/>
  <c r="C710" i="19"/>
  <c r="C4099" i="23"/>
  <c r="C5124" i="23"/>
  <c r="C890" i="19"/>
  <c r="C278" i="19"/>
  <c r="C1598" i="23"/>
  <c r="C3074" i="23"/>
  <c r="C530" i="19"/>
  <c r="C163" i="23"/>
  <c r="C25" i="19"/>
  <c r="C98" i="19"/>
  <c r="C573" i="23"/>
  <c r="C62" i="19"/>
  <c r="C368" i="23"/>
  <c r="XBG21" i="14"/>
  <c r="XBI21" i="14"/>
  <c r="XBJ21" i="14"/>
  <c r="XBK21" i="14"/>
  <c r="XBG22" i="14"/>
  <c r="XBI22" i="14"/>
  <c r="XBJ22" i="14"/>
  <c r="XBK22" i="14"/>
  <c r="XBG23" i="14"/>
  <c r="XBI23" i="14"/>
  <c r="XBJ23" i="14"/>
  <c r="XBK23" i="14"/>
  <c r="XBG24" i="14"/>
  <c r="XBI24" i="14"/>
  <c r="XBJ24" i="14"/>
  <c r="XBK24" i="14"/>
  <c r="XBG25" i="14"/>
  <c r="XBI25" i="14"/>
  <c r="XBJ25" i="14"/>
  <c r="XBK25" i="14"/>
  <c r="XBG26" i="14"/>
  <c r="XBI26" i="14"/>
  <c r="XBJ26" i="14"/>
  <c r="XBK26" i="14"/>
  <c r="XBG27" i="14"/>
  <c r="XBI27" i="14"/>
  <c r="XBJ27" i="14"/>
  <c r="XBK27" i="14"/>
  <c r="XBG28" i="14"/>
  <c r="XBI28" i="14"/>
  <c r="XBJ28" i="14"/>
  <c r="XBK28" i="14"/>
  <c r="XBG29" i="14"/>
  <c r="XBI29" i="14"/>
  <c r="XBJ29" i="14"/>
  <c r="XBK29" i="14"/>
  <c r="XBG30" i="14"/>
  <c r="XBI30" i="14"/>
  <c r="XBJ30" i="14"/>
  <c r="XBK30" i="14"/>
  <c r="XBG31" i="14"/>
  <c r="XBI31" i="14"/>
  <c r="XBJ31" i="14"/>
  <c r="XBK31" i="14"/>
  <c r="XBG32" i="14"/>
  <c r="XBI32" i="14"/>
  <c r="XBJ32" i="14"/>
  <c r="XBK32" i="14"/>
  <c r="XBG33" i="14"/>
  <c r="XBI33" i="14"/>
  <c r="XBJ33" i="14"/>
  <c r="XBK33" i="14"/>
  <c r="XBG34" i="14"/>
  <c r="XBI34" i="14"/>
  <c r="XBJ34" i="14"/>
  <c r="XBK34" i="14"/>
  <c r="XBG35" i="14"/>
  <c r="XBI35" i="14"/>
  <c r="XBJ35" i="14"/>
  <c r="XBK35" i="14"/>
  <c r="XBG36" i="14"/>
  <c r="XBI36" i="14"/>
  <c r="XBJ36" i="14"/>
  <c r="XBK36" i="14"/>
  <c r="XBG37" i="14"/>
  <c r="XBI37" i="14"/>
  <c r="XBJ37" i="14"/>
  <c r="XBK37" i="14"/>
  <c r="XBG38" i="14"/>
  <c r="XBI38" i="14"/>
  <c r="XBJ38" i="14"/>
  <c r="XBK38" i="14"/>
  <c r="XBG39" i="14"/>
  <c r="XBI39" i="14"/>
  <c r="XBJ39" i="14"/>
  <c r="XBK39" i="14"/>
  <c r="XBG40" i="14"/>
  <c r="XBI40" i="14"/>
  <c r="XBJ40" i="14"/>
  <c r="XBK40" i="14"/>
  <c r="XBG41" i="14"/>
  <c r="XBI41" i="14"/>
  <c r="XBJ41" i="14"/>
  <c r="XBK41" i="14"/>
  <c r="XBG42" i="14"/>
  <c r="XBI42" i="14"/>
  <c r="XBJ42" i="14"/>
  <c r="XBK42" i="14"/>
  <c r="XBG43" i="14"/>
  <c r="XBI43" i="14"/>
  <c r="XBJ43" i="14"/>
  <c r="XBK43" i="14"/>
  <c r="XBG44" i="14"/>
  <c r="XBI44" i="14"/>
  <c r="XBJ44" i="14"/>
  <c r="XBK44" i="14"/>
  <c r="XBG45" i="14"/>
  <c r="XBI45" i="14"/>
  <c r="XBJ45" i="14"/>
  <c r="XBK45" i="14"/>
  <c r="XBG46" i="14"/>
  <c r="XBI46" i="14"/>
  <c r="XBJ46" i="14"/>
  <c r="XBK46" i="14"/>
  <c r="XBG47" i="14"/>
  <c r="XBI47" i="14"/>
  <c r="XBJ47" i="14"/>
  <c r="XBK47" i="14"/>
  <c r="XBG48" i="14"/>
  <c r="XBI48" i="14"/>
  <c r="XBJ48" i="14"/>
  <c r="XBK48" i="14"/>
  <c r="XBG49" i="14"/>
  <c r="XBI49" i="14"/>
  <c r="XBJ49" i="14"/>
  <c r="XBK49" i="14"/>
  <c r="XBG50" i="14"/>
  <c r="XBI50" i="14"/>
  <c r="XBJ50" i="14"/>
  <c r="XBK50" i="14"/>
  <c r="XBG51" i="14"/>
  <c r="XBI51" i="14"/>
  <c r="XBJ51" i="14"/>
  <c r="XBK51" i="14"/>
  <c r="XBG52" i="14"/>
  <c r="XBI52" i="14"/>
  <c r="XBJ52" i="14"/>
  <c r="XBK52" i="14"/>
  <c r="XBG53" i="14"/>
  <c r="XBI53" i="14"/>
  <c r="XBJ53" i="14"/>
  <c r="XBK53" i="14"/>
  <c r="XBG54" i="14"/>
  <c r="XBI54" i="14"/>
  <c r="XBJ54" i="14"/>
  <c r="XBK54" i="14"/>
  <c r="XBG55" i="14"/>
  <c r="XBI55" i="14"/>
  <c r="XBJ55" i="14"/>
  <c r="XBK55" i="14"/>
  <c r="XBG56" i="14"/>
  <c r="XBI56" i="14"/>
  <c r="XBJ56" i="14"/>
  <c r="XBK56" i="14"/>
  <c r="XBG57" i="14"/>
  <c r="XBI57" i="14"/>
  <c r="XBJ57" i="14"/>
  <c r="XBK57" i="14"/>
  <c r="XBG58" i="14"/>
  <c r="XBI58" i="14"/>
  <c r="XBJ58" i="14"/>
  <c r="XBK58" i="14"/>
  <c r="XBG59" i="14"/>
  <c r="XBI59" i="14"/>
  <c r="XBJ59" i="14"/>
  <c r="XBK59" i="14"/>
  <c r="XBG60" i="14"/>
  <c r="XBI60" i="14"/>
  <c r="XBJ60" i="14"/>
  <c r="XBK60" i="14"/>
  <c r="XBG61" i="14"/>
  <c r="XBI61" i="14"/>
  <c r="XBJ61" i="14"/>
  <c r="XBK61" i="14"/>
  <c r="XBG62" i="14"/>
  <c r="XBI62" i="14"/>
  <c r="XBJ62" i="14"/>
  <c r="XBK62" i="14"/>
  <c r="XBG63" i="14"/>
  <c r="XBI63" i="14"/>
  <c r="XBJ63" i="14"/>
  <c r="XBK63" i="14"/>
  <c r="XBG64" i="14"/>
  <c r="XBI64" i="14"/>
  <c r="XBJ64" i="14"/>
  <c r="XBK64" i="14"/>
  <c r="XBG65" i="14"/>
  <c r="XBI65" i="14"/>
  <c r="XBJ65" i="14"/>
  <c r="XBK65" i="14"/>
  <c r="XBG66" i="14"/>
  <c r="XBI66" i="14"/>
  <c r="XBJ66" i="14"/>
  <c r="XBK66" i="14"/>
  <c r="XBG67" i="14"/>
  <c r="XBI67" i="14"/>
  <c r="XBJ67" i="14"/>
  <c r="XBK67" i="14"/>
  <c r="G29" i="19"/>
  <c r="C4" i="23"/>
  <c r="F168" i="23"/>
  <c r="BI45" i="14" l="1"/>
  <c r="AD45" i="14"/>
  <c r="E45" i="14"/>
  <c r="BI44" i="14"/>
  <c r="AD44" i="14"/>
  <c r="E44" i="14"/>
  <c r="BI43" i="14"/>
  <c r="E43" i="14"/>
  <c r="AD43" i="14"/>
  <c r="BI42" i="14"/>
  <c r="E42" i="14"/>
  <c r="AD42" i="14"/>
  <c r="AD41" i="14"/>
  <c r="BI41" i="14"/>
  <c r="E41" i="14"/>
  <c r="E40" i="14"/>
  <c r="AD40" i="14"/>
  <c r="BI40" i="14"/>
  <c r="BI39" i="14"/>
  <c r="AD39" i="14"/>
  <c r="E39" i="14"/>
  <c r="BI38" i="14"/>
  <c r="AD38" i="14"/>
  <c r="E38" i="14"/>
  <c r="E37" i="14"/>
  <c r="BI37" i="14"/>
  <c r="AD37" i="14"/>
  <c r="AD36" i="14"/>
  <c r="E36" i="14"/>
  <c r="BI36" i="14"/>
  <c r="AD35" i="14"/>
  <c r="BI35" i="14"/>
  <c r="E35" i="14"/>
  <c r="E34" i="14"/>
  <c r="AD34" i="14"/>
  <c r="BI34" i="14"/>
  <c r="E33" i="14"/>
  <c r="AD33" i="14"/>
  <c r="BI33" i="14"/>
  <c r="BI32" i="14"/>
  <c r="E32" i="14"/>
  <c r="AD32" i="14"/>
  <c r="BI31" i="14"/>
  <c r="AD31" i="14"/>
  <c r="E31" i="14"/>
  <c r="BI30" i="14"/>
  <c r="AD30" i="14"/>
  <c r="E30" i="14"/>
  <c r="BI29" i="14"/>
  <c r="AD29" i="14"/>
  <c r="E29" i="14"/>
  <c r="BI28" i="14"/>
  <c r="AD28" i="14"/>
  <c r="E28" i="14"/>
  <c r="BI27" i="14"/>
  <c r="E27" i="14"/>
  <c r="AD27" i="14"/>
  <c r="BI26" i="14"/>
  <c r="E26" i="14"/>
  <c r="AD26" i="14"/>
  <c r="AD25" i="14"/>
  <c r="E25" i="14"/>
  <c r="BI25" i="14"/>
  <c r="AD24" i="14"/>
  <c r="E24" i="14"/>
  <c r="BI24" i="14"/>
  <c r="AD23" i="14"/>
  <c r="BI23" i="14"/>
  <c r="E23" i="14"/>
  <c r="AD22" i="14"/>
  <c r="BI22" i="14"/>
  <c r="E22" i="14"/>
  <c r="AD47" i="14"/>
  <c r="BI47" i="14"/>
  <c r="E47" i="14"/>
  <c r="BI49" i="14"/>
  <c r="AD49" i="14"/>
  <c r="E49" i="14"/>
  <c r="AD48" i="14"/>
  <c r="E48" i="14"/>
  <c r="BI48" i="14"/>
  <c r="BI53" i="14"/>
  <c r="AD53" i="14"/>
  <c r="E53" i="14"/>
  <c r="BI51" i="14"/>
  <c r="AD51" i="14"/>
  <c r="E51" i="14"/>
  <c r="BI56" i="14"/>
  <c r="AD56" i="14"/>
  <c r="E56" i="14"/>
  <c r="BI54" i="14"/>
  <c r="AD54" i="14"/>
  <c r="E54" i="14"/>
  <c r="BI52" i="14"/>
  <c r="AD52" i="14"/>
  <c r="E52" i="14"/>
  <c r="BI55" i="14"/>
  <c r="AD55" i="14"/>
  <c r="E55" i="14"/>
  <c r="BI50" i="14"/>
  <c r="AD50" i="14"/>
  <c r="E50" i="14"/>
  <c r="C4" i="19"/>
  <c r="C4963" i="58" l="1"/>
  <c r="BS45" i="14"/>
  <c r="C42" i="52"/>
  <c r="C42" i="50"/>
  <c r="C867" i="56"/>
  <c r="AN45" i="14"/>
  <c r="C42" i="54"/>
  <c r="C42" i="51"/>
  <c r="C4963" i="23"/>
  <c r="C867" i="19"/>
  <c r="O45" i="14"/>
  <c r="C867" i="55"/>
  <c r="C42" i="53"/>
  <c r="C4963" i="57"/>
  <c r="C4758" i="58"/>
  <c r="BS44" i="14"/>
  <c r="C831" i="56"/>
  <c r="C41" i="50"/>
  <c r="C41" i="53"/>
  <c r="AN44" i="14"/>
  <c r="C831" i="55"/>
  <c r="C4758" i="23"/>
  <c r="C41" i="52"/>
  <c r="C4758" i="57"/>
  <c r="C831" i="19"/>
  <c r="O44" i="14"/>
  <c r="C41" i="51"/>
  <c r="C41" i="54"/>
  <c r="BS43" i="14"/>
  <c r="O43" i="14"/>
  <c r="C40" i="50"/>
  <c r="C40" i="52"/>
  <c r="C40" i="53"/>
  <c r="C4553" i="58"/>
  <c r="C4553" i="57"/>
  <c r="C795" i="56"/>
  <c r="C40" i="51"/>
  <c r="AN43" i="14"/>
  <c r="C795" i="55"/>
  <c r="C4553" i="23"/>
  <c r="C40" i="54"/>
  <c r="C795" i="19"/>
  <c r="BS42" i="14"/>
  <c r="C39" i="51"/>
  <c r="C4348" i="57"/>
  <c r="C759" i="19"/>
  <c r="C39" i="50"/>
  <c r="O42" i="14"/>
  <c r="C759" i="56"/>
  <c r="C39" i="54"/>
  <c r="AN42" i="14"/>
  <c r="C39" i="52"/>
  <c r="C759" i="55"/>
  <c r="C4348" i="23"/>
  <c r="C4348" i="58"/>
  <c r="C39" i="53"/>
  <c r="BS41" i="14"/>
  <c r="C38" i="52"/>
  <c r="C38" i="54"/>
  <c r="C38" i="50"/>
  <c r="C723" i="56"/>
  <c r="C723" i="19"/>
  <c r="O41" i="14"/>
  <c r="C4143" i="58"/>
  <c r="C38" i="51"/>
  <c r="AN41" i="14"/>
  <c r="C38" i="53"/>
  <c r="C4143" i="57"/>
  <c r="C4143" i="23"/>
  <c r="C723" i="55"/>
  <c r="BS40" i="14"/>
  <c r="C3938" i="23"/>
  <c r="C37" i="51"/>
  <c r="C3938" i="58"/>
  <c r="C687" i="56"/>
  <c r="C37" i="50"/>
  <c r="C3938" i="57"/>
  <c r="C37" i="53"/>
  <c r="C687" i="19"/>
  <c r="C37" i="52"/>
  <c r="O40" i="14"/>
  <c r="C687" i="55"/>
  <c r="AN40" i="14"/>
  <c r="C37" i="54"/>
  <c r="BS39" i="14"/>
  <c r="AN39" i="14"/>
  <c r="O39" i="14"/>
  <c r="C3733" i="23"/>
  <c r="C36" i="50"/>
  <c r="C36" i="52"/>
  <c r="C3733" i="57"/>
  <c r="C651" i="56"/>
  <c r="C36" i="53"/>
  <c r="C651" i="19"/>
  <c r="C36" i="54"/>
  <c r="C36" i="51"/>
  <c r="C651" i="55"/>
  <c r="C3733" i="58"/>
  <c r="BS38" i="14"/>
  <c r="C3528" i="57"/>
  <c r="C3528" i="23"/>
  <c r="C615" i="55"/>
  <c r="AN38" i="14"/>
  <c r="C35" i="53"/>
  <c r="O38" i="14"/>
  <c r="C35" i="51"/>
  <c r="C615" i="56"/>
  <c r="C35" i="50"/>
  <c r="C35" i="54"/>
  <c r="C3528" i="58"/>
  <c r="C35" i="52"/>
  <c r="C615" i="19"/>
  <c r="BS37" i="14"/>
  <c r="C3323" i="23"/>
  <c r="C34" i="50"/>
  <c r="AN37" i="14"/>
  <c r="O37" i="14"/>
  <c r="C579" i="19"/>
  <c r="C34" i="54"/>
  <c r="C34" i="53"/>
  <c r="C579" i="55"/>
  <c r="C34" i="51"/>
  <c r="C34" i="52"/>
  <c r="C3323" i="57"/>
  <c r="C3323" i="58"/>
  <c r="C579" i="56"/>
  <c r="C3118" i="58"/>
  <c r="BS36" i="14"/>
  <c r="C3118" i="23"/>
  <c r="C33" i="52"/>
  <c r="C33" i="53"/>
  <c r="AN36" i="14"/>
  <c r="C33" i="54"/>
  <c r="C543" i="55"/>
  <c r="C543" i="19"/>
  <c r="O36" i="14"/>
  <c r="C33" i="51"/>
  <c r="C543" i="56"/>
  <c r="C33" i="50"/>
  <c r="C3118" i="57"/>
  <c r="BS35" i="14"/>
  <c r="O35" i="14"/>
  <c r="C2913" i="57"/>
  <c r="C2913" i="23"/>
  <c r="C32" i="53"/>
  <c r="C32" i="54"/>
  <c r="C32" i="51"/>
  <c r="AN35" i="14"/>
  <c r="C32" i="50"/>
  <c r="C2913" i="58"/>
  <c r="C507" i="55"/>
  <c r="C32" i="52"/>
  <c r="C507" i="19"/>
  <c r="C507" i="56"/>
  <c r="BS34" i="14"/>
  <c r="C31" i="54"/>
  <c r="C31" i="50"/>
  <c r="O34" i="14"/>
  <c r="C2708" i="58"/>
  <c r="C2708" i="23"/>
  <c r="C31" i="52"/>
  <c r="AN34" i="14"/>
  <c r="C471" i="55"/>
  <c r="C31" i="53"/>
  <c r="C471" i="56"/>
  <c r="C2708" i="57"/>
  <c r="C471" i="19"/>
  <c r="C31" i="51"/>
  <c r="BS33" i="14"/>
  <c r="C2503" i="58"/>
  <c r="C435" i="19"/>
  <c r="C30" i="50"/>
  <c r="C2503" i="23"/>
  <c r="C30" i="51"/>
  <c r="O33" i="14"/>
  <c r="C2503" i="57"/>
  <c r="C435" i="55"/>
  <c r="C435" i="56"/>
  <c r="AN33" i="14"/>
  <c r="C30" i="54"/>
  <c r="C30" i="53"/>
  <c r="C30" i="52"/>
  <c r="BS32" i="14"/>
  <c r="C29" i="51"/>
  <c r="C399" i="19"/>
  <c r="C29" i="50"/>
  <c r="C29" i="52"/>
  <c r="C399" i="55"/>
  <c r="C2257" i="57"/>
  <c r="C2257" i="23"/>
  <c r="C29" i="54"/>
  <c r="C29" i="53"/>
  <c r="O32" i="14"/>
  <c r="C2257" i="58"/>
  <c r="C399" i="56"/>
  <c r="AN32" i="14"/>
  <c r="BS31" i="14"/>
  <c r="AN31" i="14"/>
  <c r="O31" i="14"/>
  <c r="C2052" i="57"/>
  <c r="C363" i="19"/>
  <c r="C28" i="54"/>
  <c r="C28" i="50"/>
  <c r="C28" i="53"/>
  <c r="C2052" i="58"/>
  <c r="C2052" i="23"/>
  <c r="C28" i="51"/>
  <c r="C363" i="55"/>
  <c r="C363" i="56"/>
  <c r="C28" i="52"/>
  <c r="BS30" i="14"/>
  <c r="C1847" i="57"/>
  <c r="C27" i="54"/>
  <c r="C27" i="51"/>
  <c r="AN30" i="14"/>
  <c r="C1847" i="58"/>
  <c r="C27" i="53"/>
  <c r="O30" i="14"/>
  <c r="C27" i="50"/>
  <c r="C27" i="52"/>
  <c r="C327" i="19"/>
  <c r="C327" i="56"/>
  <c r="C327" i="55"/>
  <c r="C1847" i="23"/>
  <c r="BS29" i="14"/>
  <c r="C1642" i="23"/>
  <c r="C26" i="53"/>
  <c r="C1642" i="58"/>
  <c r="C291" i="56"/>
  <c r="C26" i="52"/>
  <c r="AN29" i="14"/>
  <c r="C1642" i="57"/>
  <c r="C26" i="50"/>
  <c r="C26" i="54"/>
  <c r="O29" i="14"/>
  <c r="C291" i="19"/>
  <c r="C291" i="55"/>
  <c r="C26" i="51"/>
  <c r="BS28" i="14"/>
  <c r="C25" i="51"/>
  <c r="AN28" i="14"/>
  <c r="C1437" i="23"/>
  <c r="C25" i="50"/>
  <c r="C25" i="54"/>
  <c r="C1437" i="58"/>
  <c r="C1437" i="57"/>
  <c r="C25" i="52"/>
  <c r="O28" i="14"/>
  <c r="C255" i="19"/>
  <c r="C255" i="56"/>
  <c r="C255" i="55"/>
  <c r="C25" i="53"/>
  <c r="BS27" i="14"/>
  <c r="O27" i="14"/>
  <c r="C219" i="19"/>
  <c r="C219" i="55"/>
  <c r="C24" i="52"/>
  <c r="C24" i="51"/>
  <c r="C1232" i="58"/>
  <c r="C24" i="54"/>
  <c r="C1232" i="57"/>
  <c r="C219" i="56"/>
  <c r="AN27" i="14"/>
  <c r="C24" i="50"/>
  <c r="C1232" i="23"/>
  <c r="C24" i="53"/>
  <c r="BS26" i="14"/>
  <c r="C23" i="54"/>
  <c r="C1027" i="58"/>
  <c r="C1027" i="57"/>
  <c r="C183" i="19"/>
  <c r="C23" i="53"/>
  <c r="C183" i="56"/>
  <c r="O26" i="14"/>
  <c r="C183" i="55"/>
  <c r="C23" i="51"/>
  <c r="C1027" i="23"/>
  <c r="C23" i="50"/>
  <c r="AN26" i="14"/>
  <c r="C23" i="52"/>
  <c r="BS25" i="14"/>
  <c r="C22" i="54"/>
  <c r="C147" i="55"/>
  <c r="C22" i="50"/>
  <c r="C822" i="23"/>
  <c r="C22" i="53"/>
  <c r="C22" i="52"/>
  <c r="C147" i="56"/>
  <c r="C22" i="51"/>
  <c r="C147" i="19"/>
  <c r="C822" i="58"/>
  <c r="C822" i="57"/>
  <c r="O25" i="14"/>
  <c r="AN25" i="14"/>
  <c r="BS24" i="14"/>
  <c r="C21" i="53"/>
  <c r="C617" i="57"/>
  <c r="C617" i="23"/>
  <c r="C111" i="55"/>
  <c r="O24" i="14"/>
  <c r="C21" i="52"/>
  <c r="C111" i="19"/>
  <c r="C617" i="58"/>
  <c r="C21" i="54"/>
  <c r="C21" i="51"/>
  <c r="AN24" i="14"/>
  <c r="C111" i="56"/>
  <c r="C21" i="50"/>
  <c r="C412" i="58"/>
  <c r="C20" i="52"/>
  <c r="C75" i="56"/>
  <c r="C75" i="55"/>
  <c r="C20" i="54"/>
  <c r="C75" i="19"/>
  <c r="C412" i="23"/>
  <c r="C20" i="50"/>
  <c r="C20" i="53"/>
  <c r="C20" i="51"/>
  <c r="C412" i="57"/>
  <c r="BS23" i="14"/>
  <c r="AN23" i="14"/>
  <c r="O23" i="14"/>
  <c r="C39" i="55"/>
  <c r="C207" i="58"/>
  <c r="C207" i="23"/>
  <c r="C39" i="19"/>
  <c r="C19" i="51"/>
  <c r="C39" i="56"/>
  <c r="C19" i="53"/>
  <c r="C19" i="50"/>
  <c r="C19" i="52"/>
  <c r="C207" i="57"/>
  <c r="C19" i="54"/>
  <c r="O22" i="14"/>
  <c r="AN22" i="14"/>
  <c r="BS22" i="14"/>
  <c r="C44" i="51"/>
  <c r="AN47" i="14"/>
  <c r="C44" i="50"/>
  <c r="O47" i="14"/>
  <c r="C44" i="52"/>
  <c r="C44" i="53"/>
  <c r="C44" i="54"/>
  <c r="BS47" i="14"/>
  <c r="C45" i="51"/>
  <c r="BS48" i="14"/>
  <c r="AN48" i="14"/>
  <c r="C45" i="52"/>
  <c r="O48" i="14"/>
  <c r="C45" i="50"/>
  <c r="C45" i="54"/>
  <c r="C45" i="53"/>
  <c r="O56" i="14"/>
  <c r="BS56" i="14"/>
  <c r="AN56" i="14"/>
  <c r="BS50" i="14"/>
  <c r="AN50" i="14"/>
  <c r="C47" i="54"/>
  <c r="C47" i="53"/>
  <c r="C47" i="52"/>
  <c r="O50" i="14"/>
  <c r="C47" i="50"/>
  <c r="C47" i="51"/>
  <c r="C48" i="51"/>
  <c r="O51" i="14"/>
  <c r="C48" i="50"/>
  <c r="C48" i="54"/>
  <c r="C48" i="53"/>
  <c r="BS51" i="14"/>
  <c r="AN51" i="14"/>
  <c r="C48" i="52"/>
  <c r="BS53" i="14"/>
  <c r="AN53" i="14"/>
  <c r="O53" i="14"/>
  <c r="BS55" i="14"/>
  <c r="AN55" i="14"/>
  <c r="O55" i="14"/>
  <c r="BS52" i="14"/>
  <c r="AN52" i="14"/>
  <c r="O52" i="14"/>
  <c r="C46" i="52"/>
  <c r="O49" i="14"/>
  <c r="C46" i="50"/>
  <c r="C46" i="51"/>
  <c r="C46" i="53"/>
  <c r="BS49" i="14"/>
  <c r="AN49" i="14"/>
  <c r="C46" i="54"/>
  <c r="BS54" i="14"/>
  <c r="AN54" i="14"/>
  <c r="O54" i="14"/>
  <c r="BI21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BG27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Q6" i="16"/>
  <c r="D7" i="16"/>
  <c r="D6" i="16"/>
  <c r="B64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Q7" i="16"/>
  <c r="CJ67" i="14" l="1"/>
  <c r="AC67" i="14"/>
  <c r="D67" i="14"/>
  <c r="BH67" i="14"/>
  <c r="E21" i="14"/>
  <c r="C18" i="50" l="1"/>
  <c r="C2" i="57"/>
  <c r="C18" i="52"/>
  <c r="C18" i="51"/>
  <c r="C18" i="54"/>
  <c r="C2" i="55"/>
  <c r="C2" i="56"/>
  <c r="C18" i="53"/>
  <c r="C2" i="58"/>
  <c r="AN21" i="14"/>
  <c r="O21" i="14"/>
  <c r="W21" i="14" s="1"/>
  <c r="BS21" i="14"/>
  <c r="CA21" i="14" s="1"/>
  <c r="BY21" i="14"/>
  <c r="BW21" i="14"/>
  <c r="BU21" i="14"/>
  <c r="S21" i="14"/>
  <c r="U21" i="14"/>
  <c r="C2" i="23"/>
  <c r="C2" i="19"/>
  <c r="C18" i="16"/>
  <c r="BZ21" i="14"/>
  <c r="R21" i="14"/>
  <c r="T21" i="14"/>
  <c r="V21" i="14"/>
  <c r="BX21" i="14"/>
  <c r="BV21" i="14"/>
  <c r="CB21" i="14" l="1"/>
  <c r="CP21" i="14"/>
  <c r="CR21" i="14"/>
  <c r="CN21" i="14" l="1"/>
  <c r="CT21" i="14" l="1"/>
  <c r="CW21" i="14"/>
  <c r="GM160" i="14"/>
  <c r="GL160" i="14"/>
  <c r="GK160" i="14"/>
  <c r="GJ160" i="14"/>
  <c r="GI160" i="14"/>
  <c r="GH160" i="14"/>
  <c r="GG160" i="14"/>
  <c r="GF160" i="14"/>
  <c r="GE160" i="14"/>
  <c r="GD160" i="14"/>
  <c r="GM158" i="14"/>
  <c r="GL158" i="14"/>
  <c r="GK158" i="14"/>
  <c r="GJ158" i="14"/>
  <c r="GI158" i="14"/>
  <c r="GH158" i="14"/>
  <c r="GG158" i="14"/>
  <c r="GF158" i="14"/>
  <c r="GE158" i="14"/>
  <c r="GD158" i="14"/>
  <c r="GM156" i="14"/>
  <c r="GL156" i="14"/>
  <c r="GK156" i="14"/>
  <c r="GJ156" i="14"/>
  <c r="GI156" i="14"/>
  <c r="GH156" i="14"/>
  <c r="GG156" i="14"/>
  <c r="GF156" i="14"/>
  <c r="GE156" i="14"/>
  <c r="GD156" i="14"/>
  <c r="EZ68" i="14"/>
  <c r="EF68" i="14"/>
  <c r="DN68" i="14"/>
  <c r="DT64" i="14"/>
  <c r="EL64" i="14" s="1"/>
  <c r="EP64" i="14" s="1"/>
  <c r="DG64" i="14"/>
  <c r="DF64" i="14"/>
  <c r="DC64" i="14"/>
  <c r="CZ64" i="14"/>
  <c r="AD63" i="14"/>
  <c r="DT63" i="14"/>
  <c r="EL63" i="14" s="1"/>
  <c r="EP63" i="14" s="1"/>
  <c r="DG63" i="14"/>
  <c r="DF63" i="14"/>
  <c r="DC63" i="14"/>
  <c r="CZ63" i="14"/>
  <c r="DT62" i="14"/>
  <c r="EL62" i="14" s="1"/>
  <c r="EP62" i="14" s="1"/>
  <c r="DG62" i="14"/>
  <c r="DF62" i="14"/>
  <c r="DC62" i="14"/>
  <c r="CZ62" i="14"/>
  <c r="DT61" i="14"/>
  <c r="EL61" i="14" s="1"/>
  <c r="EP61" i="14" s="1"/>
  <c r="DG61" i="14"/>
  <c r="DF61" i="14"/>
  <c r="DC61" i="14"/>
  <c r="CZ61" i="14"/>
  <c r="DT60" i="14"/>
  <c r="EL60" i="14" s="1"/>
  <c r="EP60" i="14" s="1"/>
  <c r="DG60" i="14"/>
  <c r="DF60" i="14"/>
  <c r="DC60" i="14"/>
  <c r="CZ60" i="14"/>
  <c r="AD59" i="14"/>
  <c r="DT59" i="14"/>
  <c r="EL59" i="14" s="1"/>
  <c r="EP59" i="14" s="1"/>
  <c r="DG59" i="14"/>
  <c r="DF59" i="14"/>
  <c r="DC59" i="14"/>
  <c r="CZ59" i="14"/>
  <c r="DT58" i="14"/>
  <c r="EL58" i="14" s="1"/>
  <c r="EP58" i="14" s="1"/>
  <c r="DG58" i="14"/>
  <c r="DF58" i="14"/>
  <c r="DC58" i="14"/>
  <c r="CZ58" i="14"/>
  <c r="AD57" i="14"/>
  <c r="DT57" i="14"/>
  <c r="EL57" i="14" s="1"/>
  <c r="EP57" i="14" s="1"/>
  <c r="DG57" i="14"/>
  <c r="DF57" i="14"/>
  <c r="DC57" i="14"/>
  <c r="CZ57" i="14"/>
  <c r="DT56" i="14"/>
  <c r="EL56" i="14" s="1"/>
  <c r="EP56" i="14" s="1"/>
  <c r="DG56" i="14"/>
  <c r="DF56" i="14"/>
  <c r="DC56" i="14"/>
  <c r="CZ56" i="14"/>
  <c r="DT55" i="14"/>
  <c r="EL55" i="14" s="1"/>
  <c r="EP55" i="14" s="1"/>
  <c r="DG55" i="14"/>
  <c r="DF55" i="14"/>
  <c r="DC55" i="14"/>
  <c r="CZ55" i="14"/>
  <c r="DT54" i="14"/>
  <c r="EL54" i="14" s="1"/>
  <c r="EP54" i="14" s="1"/>
  <c r="DG54" i="14"/>
  <c r="DF54" i="14"/>
  <c r="DC54" i="14"/>
  <c r="CZ54" i="14"/>
  <c r="DT53" i="14"/>
  <c r="EL53" i="14" s="1"/>
  <c r="EP53" i="14" s="1"/>
  <c r="DG53" i="14"/>
  <c r="DF53" i="14"/>
  <c r="DC53" i="14"/>
  <c r="CZ53" i="14"/>
  <c r="CJ52" i="14"/>
  <c r="DT52" i="14"/>
  <c r="EL52" i="14" s="1"/>
  <c r="EP52" i="14" s="1"/>
  <c r="DG52" i="14"/>
  <c r="DF52" i="14"/>
  <c r="DC52" i="14"/>
  <c r="CZ52" i="14"/>
  <c r="DT51" i="14"/>
  <c r="EL51" i="14" s="1"/>
  <c r="EP51" i="14" s="1"/>
  <c r="DG51" i="14"/>
  <c r="DF51" i="14"/>
  <c r="DC51" i="14"/>
  <c r="CZ51" i="14"/>
  <c r="DT50" i="14"/>
  <c r="EL50" i="14" s="1"/>
  <c r="EP50" i="14" s="1"/>
  <c r="DG50" i="14"/>
  <c r="DF50" i="14"/>
  <c r="DC50" i="14"/>
  <c r="CZ50" i="14"/>
  <c r="DT49" i="14"/>
  <c r="EL49" i="14" s="1"/>
  <c r="EP49" i="14" s="1"/>
  <c r="DG49" i="14"/>
  <c r="DF49" i="14"/>
  <c r="DC49" i="14"/>
  <c r="CZ49" i="14"/>
  <c r="DT48" i="14"/>
  <c r="EL48" i="14" s="1"/>
  <c r="EP48" i="14" s="1"/>
  <c r="DG48" i="14"/>
  <c r="DF48" i="14"/>
  <c r="DC48" i="14"/>
  <c r="CZ48" i="14"/>
  <c r="DT47" i="14"/>
  <c r="EL47" i="14" s="1"/>
  <c r="EP47" i="14" s="1"/>
  <c r="DG47" i="14"/>
  <c r="DF47" i="14"/>
  <c r="DC47" i="14"/>
  <c r="CZ47" i="14"/>
  <c r="DT46" i="14"/>
  <c r="EL46" i="14" s="1"/>
  <c r="EP46" i="14" s="1"/>
  <c r="DG46" i="14"/>
  <c r="DF46" i="14"/>
  <c r="DC46" i="14"/>
  <c r="CZ46" i="14"/>
  <c r="DT45" i="14"/>
  <c r="EL45" i="14" s="1"/>
  <c r="EP45" i="14" s="1"/>
  <c r="DG45" i="14"/>
  <c r="DF45" i="14"/>
  <c r="DC45" i="14"/>
  <c r="CZ45" i="14"/>
  <c r="DT44" i="14"/>
  <c r="EL44" i="14" s="1"/>
  <c r="EP44" i="14" s="1"/>
  <c r="DG44" i="14"/>
  <c r="DF44" i="14"/>
  <c r="DC44" i="14"/>
  <c r="CZ44" i="14"/>
  <c r="DT43" i="14"/>
  <c r="EL43" i="14" s="1"/>
  <c r="EP43" i="14" s="1"/>
  <c r="DG43" i="14"/>
  <c r="DF43" i="14"/>
  <c r="DC43" i="14"/>
  <c r="CZ43" i="14"/>
  <c r="DT42" i="14"/>
  <c r="EL42" i="14" s="1"/>
  <c r="EP42" i="14" s="1"/>
  <c r="DG42" i="14"/>
  <c r="DF42" i="14"/>
  <c r="DC42" i="14"/>
  <c r="CZ42" i="14"/>
  <c r="DT41" i="14"/>
  <c r="EL41" i="14" s="1"/>
  <c r="EP41" i="14" s="1"/>
  <c r="DG41" i="14"/>
  <c r="DF41" i="14"/>
  <c r="DC41" i="14"/>
  <c r="CZ41" i="14"/>
  <c r="DT40" i="14"/>
  <c r="EL40" i="14" s="1"/>
  <c r="EP40" i="14" s="1"/>
  <c r="DG40" i="14"/>
  <c r="DF40" i="14"/>
  <c r="DC40" i="14"/>
  <c r="CZ40" i="14"/>
  <c r="DT39" i="14"/>
  <c r="EL39" i="14" s="1"/>
  <c r="EP39" i="14" s="1"/>
  <c r="DG39" i="14"/>
  <c r="DF39" i="14"/>
  <c r="DC39" i="14"/>
  <c r="CZ39" i="14"/>
  <c r="DT38" i="14"/>
  <c r="EL38" i="14" s="1"/>
  <c r="EP38" i="14" s="1"/>
  <c r="DG38" i="14"/>
  <c r="DF38" i="14"/>
  <c r="DC38" i="14"/>
  <c r="CZ38" i="14"/>
  <c r="DT37" i="14"/>
  <c r="EL37" i="14" s="1"/>
  <c r="EP37" i="14" s="1"/>
  <c r="DG37" i="14"/>
  <c r="DF37" i="14"/>
  <c r="DC37" i="14"/>
  <c r="CZ37" i="14"/>
  <c r="DT36" i="14"/>
  <c r="EL36" i="14" s="1"/>
  <c r="EP36" i="14" s="1"/>
  <c r="DG36" i="14"/>
  <c r="DF36" i="14"/>
  <c r="DC36" i="14"/>
  <c r="CZ36" i="14"/>
  <c r="DT35" i="14"/>
  <c r="EL35" i="14" s="1"/>
  <c r="EP35" i="14" s="1"/>
  <c r="DG35" i="14"/>
  <c r="DF35" i="14"/>
  <c r="DC35" i="14"/>
  <c r="CZ35" i="14"/>
  <c r="DT34" i="14"/>
  <c r="EL34" i="14" s="1"/>
  <c r="EP34" i="14" s="1"/>
  <c r="DG34" i="14"/>
  <c r="DF34" i="14"/>
  <c r="DC34" i="14"/>
  <c r="CZ34" i="14"/>
  <c r="DT33" i="14"/>
  <c r="EL33" i="14" s="1"/>
  <c r="EP33" i="14" s="1"/>
  <c r="DG33" i="14"/>
  <c r="DF33" i="14"/>
  <c r="DC33" i="14"/>
  <c r="CZ33" i="14"/>
  <c r="DT32" i="14"/>
  <c r="EL32" i="14" s="1"/>
  <c r="EP32" i="14" s="1"/>
  <c r="DG32" i="14"/>
  <c r="DF32" i="14"/>
  <c r="DC32" i="14"/>
  <c r="CZ32" i="14"/>
  <c r="DT31" i="14"/>
  <c r="EL31" i="14" s="1"/>
  <c r="EP31" i="14" s="1"/>
  <c r="DG31" i="14"/>
  <c r="DF31" i="14"/>
  <c r="DC31" i="14"/>
  <c r="CZ31" i="14"/>
  <c r="DT30" i="14"/>
  <c r="EL30" i="14" s="1"/>
  <c r="EP30" i="14" s="1"/>
  <c r="DG30" i="14"/>
  <c r="DF30" i="14"/>
  <c r="DC30" i="14"/>
  <c r="CZ30" i="14"/>
  <c r="DT29" i="14"/>
  <c r="EL29" i="14" s="1"/>
  <c r="EP29" i="14" s="1"/>
  <c r="DG29" i="14"/>
  <c r="DF29" i="14"/>
  <c r="DC29" i="14"/>
  <c r="CZ29" i="14"/>
  <c r="DT28" i="14"/>
  <c r="EL28" i="14" s="1"/>
  <c r="EP28" i="14" s="1"/>
  <c r="DG28" i="14"/>
  <c r="DF28" i="14"/>
  <c r="DC28" i="14"/>
  <c r="CZ28" i="14"/>
  <c r="DT27" i="14"/>
  <c r="EL27" i="14" s="1"/>
  <c r="EP27" i="14" s="1"/>
  <c r="DG27" i="14"/>
  <c r="DF27" i="14"/>
  <c r="DC27" i="14"/>
  <c r="CZ27" i="14"/>
  <c r="DT26" i="14"/>
  <c r="EL26" i="14" s="1"/>
  <c r="EP26" i="14" s="1"/>
  <c r="DG26" i="14"/>
  <c r="DF26" i="14"/>
  <c r="DC26" i="14"/>
  <c r="CZ26" i="14"/>
  <c r="DT25" i="14"/>
  <c r="EL25" i="14" s="1"/>
  <c r="EP25" i="14" s="1"/>
  <c r="DG25" i="14"/>
  <c r="DF25" i="14"/>
  <c r="DC25" i="14"/>
  <c r="CZ25" i="14"/>
  <c r="DT24" i="14"/>
  <c r="EL24" i="14" s="1"/>
  <c r="EP24" i="14" s="1"/>
  <c r="DG24" i="14"/>
  <c r="DF24" i="14"/>
  <c r="DC24" i="14"/>
  <c r="CZ24" i="14"/>
  <c r="DT23" i="14"/>
  <c r="EL23" i="14" s="1"/>
  <c r="EP23" i="14" s="1"/>
  <c r="DG23" i="14"/>
  <c r="DF23" i="14"/>
  <c r="DC23" i="14"/>
  <c r="CZ23" i="14"/>
  <c r="DT22" i="14"/>
  <c r="EL22" i="14" s="1"/>
  <c r="EP22" i="14" s="1"/>
  <c r="DG22" i="14"/>
  <c r="DF22" i="14"/>
  <c r="DC22" i="14"/>
  <c r="CZ22" i="14"/>
  <c r="DG21" i="14"/>
  <c r="DF21" i="14"/>
  <c r="DC21" i="14"/>
  <c r="AK9" i="14"/>
  <c r="GH122" i="14"/>
  <c r="L11" i="14"/>
  <c r="GD116" i="14"/>
  <c r="CK9" i="14" l="1"/>
  <c r="AE9" i="14"/>
  <c r="AD21" i="14"/>
  <c r="FA24" i="14"/>
  <c r="EG31" i="14"/>
  <c r="EG47" i="14"/>
  <c r="DO53" i="14"/>
  <c r="AD61" i="14"/>
  <c r="GG122" i="14"/>
  <c r="AE10" i="14"/>
  <c r="GK122" i="14"/>
  <c r="AK10" i="14"/>
  <c r="EG25" i="14"/>
  <c r="CJ32" i="14"/>
  <c r="EG48" i="14"/>
  <c r="FA54" i="14"/>
  <c r="AD58" i="14"/>
  <c r="EG62" i="14"/>
  <c r="AD62" i="14"/>
  <c r="FA26" i="14"/>
  <c r="DO33" i="14"/>
  <c r="EG55" i="14"/>
  <c r="DP11" i="14"/>
  <c r="AE11" i="14"/>
  <c r="CJ27" i="14"/>
  <c r="CJ30" i="14"/>
  <c r="DO34" i="14"/>
  <c r="EG49" i="14"/>
  <c r="AD60" i="14"/>
  <c r="EG64" i="14"/>
  <c r="AD64" i="14"/>
  <c r="GK123" i="14"/>
  <c r="AK11" i="14"/>
  <c r="CJ23" i="14"/>
  <c r="CJ28" i="14"/>
  <c r="DO36" i="14"/>
  <c r="FA23" i="14"/>
  <c r="FA28" i="14"/>
  <c r="DO23" i="14"/>
  <c r="DO28" i="14"/>
  <c r="CJ31" i="14"/>
  <c r="DO31" i="14"/>
  <c r="DI60" i="14"/>
  <c r="DJ60" i="14" s="1"/>
  <c r="EH10" i="14"/>
  <c r="EG36" i="14"/>
  <c r="DO22" i="14"/>
  <c r="DI31" i="14"/>
  <c r="DJ31" i="14" s="1"/>
  <c r="FA31" i="14"/>
  <c r="DI59" i="14"/>
  <c r="DJ59" i="14" s="1"/>
  <c r="BI64" i="14"/>
  <c r="CJ42" i="14"/>
  <c r="CU9" i="14"/>
  <c r="FL10" i="14"/>
  <c r="DI22" i="14"/>
  <c r="DJ22" i="14" s="1"/>
  <c r="EG23" i="14"/>
  <c r="CJ36" i="14"/>
  <c r="FA36" i="14"/>
  <c r="FA37" i="14"/>
  <c r="FA38" i="14"/>
  <c r="FA39" i="14"/>
  <c r="DI41" i="14"/>
  <c r="DJ41" i="14" s="1"/>
  <c r="DO42" i="14"/>
  <c r="CJ44" i="14"/>
  <c r="DO45" i="14"/>
  <c r="E63" i="14"/>
  <c r="I63" i="14" s="1"/>
  <c r="DO64" i="14"/>
  <c r="E62" i="14"/>
  <c r="I62" i="14" s="1"/>
  <c r="CU10" i="14"/>
  <c r="FB11" i="14"/>
  <c r="DI25" i="14"/>
  <c r="DJ25" i="14" s="1"/>
  <c r="DO37" i="14"/>
  <c r="DO38" i="14"/>
  <c r="DO39" i="14"/>
  <c r="DI42" i="14"/>
  <c r="DJ42" i="14" s="1"/>
  <c r="EG42" i="14"/>
  <c r="EG44" i="14"/>
  <c r="FA45" i="14"/>
  <c r="E64" i="14"/>
  <c r="I64" i="14" s="1"/>
  <c r="FA64" i="14"/>
  <c r="FA49" i="14"/>
  <c r="EG52" i="14"/>
  <c r="DI63" i="14"/>
  <c r="DJ63" i="14" s="1"/>
  <c r="CJ35" i="14"/>
  <c r="DO55" i="14"/>
  <c r="BJ11" i="14"/>
  <c r="EG32" i="14"/>
  <c r="DO49" i="14"/>
  <c r="DI51" i="14"/>
  <c r="DJ51" i="14" s="1"/>
  <c r="DI54" i="14"/>
  <c r="DJ54" i="14" s="1"/>
  <c r="DI58" i="14"/>
  <c r="DJ58" i="14" s="1"/>
  <c r="DI64" i="14"/>
  <c r="DJ64" i="14" s="1"/>
  <c r="DO54" i="14"/>
  <c r="BI59" i="14"/>
  <c r="BH4" i="14"/>
  <c r="BJ10" i="14"/>
  <c r="EH11" i="14"/>
  <c r="CJ24" i="14"/>
  <c r="EG24" i="14"/>
  <c r="CJ25" i="14"/>
  <c r="DO26" i="14"/>
  <c r="DO27" i="14"/>
  <c r="EG28" i="14"/>
  <c r="DI29" i="14"/>
  <c r="DJ29" i="14" s="1"/>
  <c r="DI32" i="14"/>
  <c r="DJ32" i="14" s="1"/>
  <c r="EG35" i="14"/>
  <c r="CJ37" i="14"/>
  <c r="DI37" i="14"/>
  <c r="DJ37" i="14" s="1"/>
  <c r="EG37" i="14"/>
  <c r="EG50" i="14"/>
  <c r="DI57" i="14"/>
  <c r="DJ57" i="14" s="1"/>
  <c r="E60" i="14"/>
  <c r="I60" i="14" s="1"/>
  <c r="E61" i="14"/>
  <c r="I61" i="14" s="1"/>
  <c r="CJ64" i="14"/>
  <c r="EF4" i="14"/>
  <c r="DO46" i="14"/>
  <c r="E59" i="14"/>
  <c r="I59" i="14" s="1"/>
  <c r="BI60" i="14"/>
  <c r="CJ26" i="14"/>
  <c r="DP10" i="14"/>
  <c r="CJ21" i="14"/>
  <c r="EG21" i="14"/>
  <c r="DO24" i="14"/>
  <c r="DI26" i="14"/>
  <c r="DJ26" i="14" s="1"/>
  <c r="EG26" i="14"/>
  <c r="DI30" i="14"/>
  <c r="DJ30" i="14" s="1"/>
  <c r="DI34" i="14"/>
  <c r="DJ34" i="14" s="1"/>
  <c r="DO35" i="14"/>
  <c r="CJ45" i="14"/>
  <c r="EG45" i="14"/>
  <c r="CJ49" i="14"/>
  <c r="CJ50" i="14"/>
  <c r="DI55" i="14"/>
  <c r="DJ55" i="14" s="1"/>
  <c r="DI62" i="14"/>
  <c r="DJ62" i="14" s="1"/>
  <c r="EG27" i="14"/>
  <c r="EG30" i="14"/>
  <c r="CJ41" i="14"/>
  <c r="EG41" i="14"/>
  <c r="CJ43" i="14"/>
  <c r="DI43" i="14"/>
  <c r="DJ43" i="14" s="1"/>
  <c r="EG43" i="14"/>
  <c r="DO44" i="14"/>
  <c r="FA44" i="14"/>
  <c r="FA46" i="14"/>
  <c r="DO50" i="14"/>
  <c r="FA50" i="14"/>
  <c r="CJ51" i="14"/>
  <c r="EG51" i="14"/>
  <c r="FA55" i="14"/>
  <c r="BI62" i="14"/>
  <c r="EZ4" i="14"/>
  <c r="FB10" i="14"/>
  <c r="FA21" i="14"/>
  <c r="DO25" i="14"/>
  <c r="FA25" i="14"/>
  <c r="FA27" i="14"/>
  <c r="DI28" i="14"/>
  <c r="DJ28" i="14" s="1"/>
  <c r="FA30" i="14"/>
  <c r="DI33" i="14"/>
  <c r="DJ33" i="14" s="1"/>
  <c r="FA34" i="14"/>
  <c r="CJ38" i="14"/>
  <c r="DI38" i="14"/>
  <c r="DJ38" i="14" s="1"/>
  <c r="EG38" i="14"/>
  <c r="CJ40" i="14"/>
  <c r="EG40" i="14"/>
  <c r="FA41" i="14"/>
  <c r="FA43" i="14"/>
  <c r="DI45" i="14"/>
  <c r="DJ45" i="14" s="1"/>
  <c r="DO48" i="14"/>
  <c r="FA48" i="14"/>
  <c r="DI49" i="14"/>
  <c r="DJ49" i="14" s="1"/>
  <c r="FA51" i="14"/>
  <c r="DI53" i="14"/>
  <c r="DJ53" i="14" s="1"/>
  <c r="CJ62" i="14"/>
  <c r="DO62" i="14"/>
  <c r="FA62" i="14"/>
  <c r="CJ22" i="14"/>
  <c r="DO30" i="14"/>
  <c r="DO41" i="14"/>
  <c r="EG22" i="14"/>
  <c r="DO43" i="14"/>
  <c r="DO51" i="14"/>
  <c r="CI4" i="14"/>
  <c r="F10" i="14"/>
  <c r="CK10" i="14"/>
  <c r="DY10" i="14"/>
  <c r="F11" i="14"/>
  <c r="CK11" i="14"/>
  <c r="DO21" i="14"/>
  <c r="FA22" i="14"/>
  <c r="DI24" i="14"/>
  <c r="DJ24" i="14" s="1"/>
  <c r="DI27" i="14"/>
  <c r="DJ27" i="14" s="1"/>
  <c r="DI35" i="14"/>
  <c r="DJ35" i="14" s="1"/>
  <c r="FA35" i="14"/>
  <c r="CJ39" i="14"/>
  <c r="EG39" i="14"/>
  <c r="DO40" i="14"/>
  <c r="FA40" i="14"/>
  <c r="FA42" i="14"/>
  <c r="CJ46" i="14"/>
  <c r="DI46" i="14"/>
  <c r="DJ46" i="14" s="1"/>
  <c r="EG46" i="14"/>
  <c r="CJ48" i="14"/>
  <c r="DI52" i="14"/>
  <c r="DJ52" i="14" s="1"/>
  <c r="CJ55" i="14"/>
  <c r="BI61" i="14"/>
  <c r="DI61" i="14"/>
  <c r="DJ61" i="14" s="1"/>
  <c r="DY9" i="14"/>
  <c r="FL9" i="14"/>
  <c r="FB9" i="14"/>
  <c r="DP9" i="14"/>
  <c r="FL11" i="14"/>
  <c r="DY11" i="14"/>
  <c r="CU11" i="14"/>
  <c r="GK121" i="14"/>
  <c r="ER9" i="14"/>
  <c r="BQ9" i="14"/>
  <c r="L9" i="14"/>
  <c r="GG121" i="14"/>
  <c r="EH9" i="14"/>
  <c r="BJ9" i="14"/>
  <c r="F9" i="14"/>
  <c r="DI21" i="14"/>
  <c r="DJ21" i="14" s="1"/>
  <c r="DI23" i="14"/>
  <c r="DJ23" i="14" s="1"/>
  <c r="FA29" i="14"/>
  <c r="EG29" i="14"/>
  <c r="DO29" i="14"/>
  <c r="CJ29" i="14"/>
  <c r="FK67" i="14"/>
  <c r="DX67" i="14"/>
  <c r="EQ67" i="14"/>
  <c r="BI57" i="14"/>
  <c r="E57" i="14"/>
  <c r="I57" i="14" s="1"/>
  <c r="EG57" i="14"/>
  <c r="CJ57" i="14"/>
  <c r="DO57" i="14"/>
  <c r="FA57" i="14"/>
  <c r="DI39" i="14"/>
  <c r="DJ39" i="14" s="1"/>
  <c r="EG33" i="14"/>
  <c r="CJ33" i="14"/>
  <c r="FA32" i="14"/>
  <c r="DO32" i="14"/>
  <c r="FA33" i="14"/>
  <c r="FA47" i="14"/>
  <c r="DO47" i="14"/>
  <c r="FA56" i="14"/>
  <c r="DO56" i="14"/>
  <c r="CJ56" i="14"/>
  <c r="CJ47" i="14"/>
  <c r="EG56" i="14"/>
  <c r="AC4" i="14"/>
  <c r="DN4" i="14"/>
  <c r="L10" i="14"/>
  <c r="BQ10" i="14"/>
  <c r="ER10" i="14"/>
  <c r="BQ11" i="14"/>
  <c r="ER11" i="14"/>
  <c r="EZ67" i="14"/>
  <c r="DN67" i="14"/>
  <c r="GG123" i="14"/>
  <c r="EF67" i="14"/>
  <c r="CJ34" i="14"/>
  <c r="EG34" i="14"/>
  <c r="DI36" i="14"/>
  <c r="DJ36" i="14" s="1"/>
  <c r="DI40" i="14"/>
  <c r="DJ40" i="14" s="1"/>
  <c r="DI44" i="14"/>
  <c r="DJ44" i="14" s="1"/>
  <c r="DI47" i="14"/>
  <c r="DJ47" i="14" s="1"/>
  <c r="EG53" i="14"/>
  <c r="CJ53" i="14"/>
  <c r="DI48" i="14"/>
  <c r="DJ48" i="14" s="1"/>
  <c r="DI50" i="14"/>
  <c r="DJ50" i="14" s="1"/>
  <c r="FA52" i="14"/>
  <c r="DO52" i="14"/>
  <c r="FA53" i="14"/>
  <c r="DI56" i="14"/>
  <c r="DJ56" i="14" s="1"/>
  <c r="FA58" i="14"/>
  <c r="EG58" i="14"/>
  <c r="DO58" i="14"/>
  <c r="CJ58" i="14"/>
  <c r="E58" i="14"/>
  <c r="I58" i="14" s="1"/>
  <c r="BI58" i="14"/>
  <c r="CJ54" i="14"/>
  <c r="EG54" i="14"/>
  <c r="FA60" i="14"/>
  <c r="EG60" i="14"/>
  <c r="DO60" i="14"/>
  <c r="CJ60" i="14"/>
  <c r="FA63" i="14"/>
  <c r="EG63" i="14"/>
  <c r="DO63" i="14"/>
  <c r="CJ63" i="14"/>
  <c r="BI63" i="14"/>
  <c r="FA59" i="14"/>
  <c r="EG59" i="14"/>
  <c r="DO59" i="14"/>
  <c r="CJ59" i="14"/>
  <c r="FA61" i="14"/>
  <c r="EG61" i="14"/>
  <c r="DO61" i="14"/>
  <c r="CJ61" i="14"/>
  <c r="BW39" i="14" l="1"/>
  <c r="CR39" i="14"/>
  <c r="CP39" i="14"/>
  <c r="BU39" i="14"/>
  <c r="AP39" i="14"/>
  <c r="U39" i="14"/>
  <c r="CN39" i="14"/>
  <c r="BY25" i="14"/>
  <c r="BU25" i="14"/>
  <c r="S25" i="14"/>
  <c r="Q25" i="14"/>
  <c r="CN25" i="14"/>
  <c r="BW24" i="14"/>
  <c r="S24" i="14"/>
  <c r="U24" i="14"/>
  <c r="Q24" i="14"/>
  <c r="CN24" i="14"/>
  <c r="Q55" i="14"/>
  <c r="AR55" i="14"/>
  <c r="S55" i="14"/>
  <c r="AP55" i="14"/>
  <c r="CN55" i="14"/>
  <c r="S52" i="14"/>
  <c r="CR52" i="14"/>
  <c r="Q52" i="14"/>
  <c r="CP52" i="14"/>
  <c r="CN52" i="14"/>
  <c r="BW23" i="14"/>
  <c r="S23" i="14"/>
  <c r="U23" i="14"/>
  <c r="CN23" i="14"/>
  <c r="Q23" i="14"/>
  <c r="CR26" i="14"/>
  <c r="U26" i="14"/>
  <c r="S26" i="14"/>
  <c r="CP26" i="14"/>
  <c r="Q26" i="14"/>
  <c r="BW41" i="14"/>
  <c r="BU41" i="14"/>
  <c r="U41" i="14"/>
  <c r="S41" i="14"/>
  <c r="CN41" i="14"/>
  <c r="AR38" i="14"/>
  <c r="BY38" i="14"/>
  <c r="BW38" i="14"/>
  <c r="BU38" i="14"/>
  <c r="S38" i="14"/>
  <c r="Q38" i="14"/>
  <c r="CN38" i="14"/>
  <c r="AR53" i="14"/>
  <c r="BY53" i="14"/>
  <c r="Q53" i="14"/>
  <c r="U53" i="14"/>
  <c r="CN53" i="14"/>
  <c r="S51" i="14"/>
  <c r="AP51" i="14"/>
  <c r="U51" i="14"/>
  <c r="Q51" i="14"/>
  <c r="CN51" i="14"/>
  <c r="AR29" i="14"/>
  <c r="S29" i="14"/>
  <c r="CP29" i="14"/>
  <c r="U29" i="14"/>
  <c r="BU29" i="14"/>
  <c r="CR29" i="14"/>
  <c r="Q29" i="14"/>
  <c r="CN29" i="14"/>
  <c r="U34" i="14"/>
  <c r="S34" i="14"/>
  <c r="AP34" i="14"/>
  <c r="CR34" i="14"/>
  <c r="BU34" i="14"/>
  <c r="AT34" i="14"/>
  <c r="Q34" i="14"/>
  <c r="BY30" i="14"/>
  <c r="BW30" i="14"/>
  <c r="S30" i="14"/>
  <c r="U30" i="14"/>
  <c r="Q30" i="14"/>
  <c r="CN30" i="14"/>
  <c r="BW36" i="14"/>
  <c r="AR36" i="14"/>
  <c r="AT36" i="14"/>
  <c r="S36" i="14"/>
  <c r="CN36" i="14"/>
  <c r="Q36" i="14"/>
  <c r="AR50" i="14"/>
  <c r="U50" i="14"/>
  <c r="Q50" i="14"/>
  <c r="CN50" i="14"/>
  <c r="S28" i="14"/>
  <c r="Q28" i="14"/>
  <c r="U28" i="14"/>
  <c r="CN28" i="14"/>
  <c r="U54" i="14"/>
  <c r="S54" i="14"/>
  <c r="CR54" i="14"/>
  <c r="AP54" i="14"/>
  <c r="BU54" i="14"/>
  <c r="CN54" i="14"/>
  <c r="Q54" i="14"/>
  <c r="BW46" i="14"/>
  <c r="U46" i="14"/>
  <c r="S46" i="14"/>
  <c r="BY46" i="14"/>
  <c r="Q46" i="14"/>
  <c r="AT40" i="14"/>
  <c r="S40" i="14"/>
  <c r="BU40" i="14"/>
  <c r="AP40" i="14"/>
  <c r="CP40" i="14"/>
  <c r="CN40" i="14"/>
  <c r="AR35" i="14"/>
  <c r="BY35" i="14"/>
  <c r="BW35" i="14"/>
  <c r="BU35" i="14"/>
  <c r="S35" i="14"/>
  <c r="Q35" i="14"/>
  <c r="U35" i="14"/>
  <c r="CN35" i="14"/>
  <c r="AR45" i="14"/>
  <c r="S45" i="14"/>
  <c r="U45" i="14"/>
  <c r="Q45" i="14"/>
  <c r="CN45" i="14"/>
  <c r="S31" i="14"/>
  <c r="U31" i="14"/>
  <c r="CP31" i="14"/>
  <c r="Q31" i="14"/>
  <c r="CR31" i="14"/>
  <c r="CN31" i="14"/>
  <c r="AR49" i="14"/>
  <c r="S49" i="14"/>
  <c r="U49" i="14"/>
  <c r="CP49" i="14"/>
  <c r="BU49" i="14"/>
  <c r="CR49" i="14"/>
  <c r="Q49" i="14"/>
  <c r="CN49" i="14"/>
  <c r="AT37" i="14"/>
  <c r="BW37" i="14"/>
  <c r="CP37" i="14"/>
  <c r="BU37" i="14"/>
  <c r="S37" i="14"/>
  <c r="U37" i="14"/>
  <c r="AP37" i="14"/>
  <c r="CN37" i="14"/>
  <c r="AR44" i="14"/>
  <c r="AT44" i="14"/>
  <c r="AP44" i="14"/>
  <c r="S44" i="14"/>
  <c r="U44" i="14"/>
  <c r="Q44" i="14"/>
  <c r="CN44" i="14"/>
  <c r="BW27" i="14"/>
  <c r="BY27" i="14"/>
  <c r="U27" i="14"/>
  <c r="Q27" i="14"/>
  <c r="CN27" i="14"/>
  <c r="BY47" i="14"/>
  <c r="S47" i="14"/>
  <c r="BU47" i="14"/>
  <c r="U47" i="14"/>
  <c r="AT47" i="14"/>
  <c r="Q47" i="14"/>
  <c r="CN47" i="14"/>
  <c r="BW43" i="14"/>
  <c r="S43" i="14"/>
  <c r="CP43" i="14"/>
  <c r="U43" i="14"/>
  <c r="Q43" i="14"/>
  <c r="CN43" i="14"/>
  <c r="S32" i="14"/>
  <c r="Q32" i="14"/>
  <c r="U32" i="14"/>
  <c r="AR33" i="14"/>
  <c r="BY33" i="14"/>
  <c r="AT33" i="14"/>
  <c r="AP33" i="14"/>
  <c r="S33" i="14"/>
  <c r="Q33" i="14"/>
  <c r="CN33" i="14"/>
  <c r="BY22" i="14"/>
  <c r="U22" i="14"/>
  <c r="Q22" i="14"/>
  <c r="CN22" i="14"/>
  <c r="AR42" i="14"/>
  <c r="U42" i="14"/>
  <c r="Q42" i="14"/>
  <c r="CN42" i="14"/>
  <c r="U48" i="14"/>
  <c r="Q48" i="14"/>
  <c r="S48" i="14"/>
  <c r="BY48" i="14"/>
  <c r="CR48" i="14"/>
  <c r="AP48" i="14"/>
  <c r="BU48" i="14"/>
  <c r="CN48" i="14"/>
  <c r="BV55" i="14"/>
  <c r="BZ55" i="14"/>
  <c r="AV55" i="14"/>
  <c r="BW55" i="14"/>
  <c r="CA55" i="14"/>
  <c r="AS55" i="14"/>
  <c r="CP55" i="14"/>
  <c r="BX55" i="14"/>
  <c r="CR55" i="14"/>
  <c r="AT55" i="14"/>
  <c r="BU55" i="14"/>
  <c r="BY55" i="14"/>
  <c r="AQ55" i="14"/>
  <c r="AU55" i="14"/>
  <c r="W55" i="14"/>
  <c r="U55" i="14"/>
  <c r="R55" i="14"/>
  <c r="T55" i="14"/>
  <c r="V55" i="14"/>
  <c r="BY54" i="14"/>
  <c r="AR54" i="14"/>
  <c r="AV54" i="14"/>
  <c r="BV54" i="14"/>
  <c r="BZ54" i="14"/>
  <c r="AS54" i="14"/>
  <c r="CP54" i="14"/>
  <c r="BW54" i="14"/>
  <c r="CA54" i="14"/>
  <c r="AT54" i="14"/>
  <c r="BX54" i="14"/>
  <c r="AQ54" i="14"/>
  <c r="AU54" i="14"/>
  <c r="W54" i="14"/>
  <c r="T54" i="14"/>
  <c r="V54" i="14"/>
  <c r="R54" i="14"/>
  <c r="BW53" i="14"/>
  <c r="CA53" i="14"/>
  <c r="AQ53" i="14"/>
  <c r="AU53" i="14"/>
  <c r="BX53" i="14"/>
  <c r="CR53" i="14"/>
  <c r="AV53" i="14"/>
  <c r="BU53" i="14"/>
  <c r="AS53" i="14"/>
  <c r="CP53" i="14"/>
  <c r="BV53" i="14"/>
  <c r="BZ53" i="14"/>
  <c r="AP53" i="14"/>
  <c r="AT53" i="14"/>
  <c r="W53" i="14"/>
  <c r="T53" i="14"/>
  <c r="S53" i="14"/>
  <c r="R53" i="14"/>
  <c r="V53" i="14"/>
  <c r="BU52" i="14"/>
  <c r="BY52" i="14"/>
  <c r="AP52" i="14"/>
  <c r="AT52" i="14"/>
  <c r="BV52" i="14"/>
  <c r="BZ52" i="14"/>
  <c r="AQ52" i="14"/>
  <c r="AU52" i="14"/>
  <c r="BW52" i="14"/>
  <c r="CA52" i="14"/>
  <c r="AR52" i="14"/>
  <c r="AV52" i="14"/>
  <c r="BX52" i="14"/>
  <c r="AS52" i="14"/>
  <c r="W52" i="14"/>
  <c r="T52" i="14"/>
  <c r="U52" i="14"/>
  <c r="V52" i="14"/>
  <c r="R52" i="14"/>
  <c r="BW51" i="14"/>
  <c r="CA51" i="14"/>
  <c r="AS51" i="14"/>
  <c r="CP51" i="14"/>
  <c r="BX51" i="14"/>
  <c r="CR51" i="14"/>
  <c r="AT51" i="14"/>
  <c r="BU51" i="14"/>
  <c r="BY51" i="14"/>
  <c r="AQ51" i="14"/>
  <c r="AU51" i="14"/>
  <c r="BV51" i="14"/>
  <c r="BZ51" i="14"/>
  <c r="AR51" i="14"/>
  <c r="AV51" i="14"/>
  <c r="W51" i="14"/>
  <c r="T51" i="14"/>
  <c r="R51" i="14"/>
  <c r="V51" i="14"/>
  <c r="BU50" i="14"/>
  <c r="BY50" i="14"/>
  <c r="AV50" i="14"/>
  <c r="BV50" i="14"/>
  <c r="BZ50" i="14"/>
  <c r="AS50" i="14"/>
  <c r="CP50" i="14"/>
  <c r="BW50" i="14"/>
  <c r="CA50" i="14"/>
  <c r="AP50" i="14"/>
  <c r="AT50" i="14"/>
  <c r="BX50" i="14"/>
  <c r="CR50" i="14"/>
  <c r="AQ50" i="14"/>
  <c r="AU50" i="14"/>
  <c r="W50" i="14"/>
  <c r="T50" i="14"/>
  <c r="V50" i="14"/>
  <c r="R50" i="14"/>
  <c r="S50" i="14"/>
  <c r="BW49" i="14"/>
  <c r="CA49" i="14"/>
  <c r="AQ49" i="14"/>
  <c r="AU49" i="14"/>
  <c r="BX49" i="14"/>
  <c r="AV49" i="14"/>
  <c r="BY49" i="14"/>
  <c r="AS49" i="14"/>
  <c r="BV49" i="14"/>
  <c r="BZ49" i="14"/>
  <c r="AP49" i="14"/>
  <c r="AT49" i="14"/>
  <c r="W49" i="14"/>
  <c r="T49" i="14"/>
  <c r="R49" i="14"/>
  <c r="V49" i="14"/>
  <c r="AT48" i="14"/>
  <c r="BV48" i="14"/>
  <c r="BZ48" i="14"/>
  <c r="AQ48" i="14"/>
  <c r="AU48" i="14"/>
  <c r="BW48" i="14"/>
  <c r="CA48" i="14"/>
  <c r="AR48" i="14"/>
  <c r="AV48" i="14"/>
  <c r="BX48" i="14"/>
  <c r="AS48" i="14"/>
  <c r="CP48" i="14"/>
  <c r="W48" i="14"/>
  <c r="T48" i="14"/>
  <c r="V48" i="14"/>
  <c r="R48" i="14"/>
  <c r="BW47" i="14"/>
  <c r="CA47" i="14"/>
  <c r="AS47" i="14"/>
  <c r="CP47" i="14"/>
  <c r="BX47" i="14"/>
  <c r="CR47" i="14"/>
  <c r="AP47" i="14"/>
  <c r="AQ47" i="14"/>
  <c r="AU47" i="14"/>
  <c r="BV47" i="14"/>
  <c r="BZ47" i="14"/>
  <c r="AR47" i="14"/>
  <c r="AV47" i="14"/>
  <c r="W47" i="14"/>
  <c r="T47" i="14"/>
  <c r="R47" i="14"/>
  <c r="V47" i="14"/>
  <c r="AQ46" i="14"/>
  <c r="AU46" i="14"/>
  <c r="AR46" i="14"/>
  <c r="AV46" i="14"/>
  <c r="AS46" i="14"/>
  <c r="CP46" i="14"/>
  <c r="AP46" i="14"/>
  <c r="AT46" i="14"/>
  <c r="W46" i="14"/>
  <c r="T46" i="14"/>
  <c r="V46" i="14"/>
  <c r="R46" i="14"/>
  <c r="CN46" i="14"/>
  <c r="CT59" i="14"/>
  <c r="BP59" i="14"/>
  <c r="BX59" i="14" s="1"/>
  <c r="BT59" i="14"/>
  <c r="CR59" i="14" s="1"/>
  <c r="BM59" i="14"/>
  <c r="BU59" i="14" s="1"/>
  <c r="BQ59" i="14"/>
  <c r="BY59" i="14" s="1"/>
  <c r="AI59" i="14"/>
  <c r="AQ59" i="14" s="1"/>
  <c r="AM59" i="14"/>
  <c r="AU59" i="14" s="1"/>
  <c r="BN59" i="14"/>
  <c r="BV59" i="14" s="1"/>
  <c r="BR59" i="14"/>
  <c r="BZ59" i="14" s="1"/>
  <c r="AJ59" i="14"/>
  <c r="AR59" i="14" s="1"/>
  <c r="AN59" i="14"/>
  <c r="AV59" i="14" s="1"/>
  <c r="BO59" i="14"/>
  <c r="BW59" i="14" s="1"/>
  <c r="AH59" i="14"/>
  <c r="AP59" i="14" s="1"/>
  <c r="S59" i="14"/>
  <c r="O59" i="14"/>
  <c r="W59" i="14" s="1"/>
  <c r="BS59" i="14"/>
  <c r="CA59" i="14" s="1"/>
  <c r="AK59" i="14"/>
  <c r="AS59" i="14" s="1"/>
  <c r="T59" i="14"/>
  <c r="CN59" i="14"/>
  <c r="CW59" i="14" s="1"/>
  <c r="AL59" i="14"/>
  <c r="AT59" i="14" s="1"/>
  <c r="Q59" i="14"/>
  <c r="M59" i="14"/>
  <c r="U59" i="14" s="1"/>
  <c r="AO59" i="14"/>
  <c r="CP59" i="14" s="1"/>
  <c r="J59" i="14"/>
  <c r="R59" i="14" s="1"/>
  <c r="N59" i="14"/>
  <c r="V59" i="14" s="1"/>
  <c r="CT61" i="14"/>
  <c r="BP61" i="14"/>
  <c r="BX61" i="14" s="1"/>
  <c r="BT61" i="14"/>
  <c r="CR61" i="14" s="1"/>
  <c r="BM61" i="14"/>
  <c r="BU61" i="14" s="1"/>
  <c r="BQ61" i="14"/>
  <c r="BY61" i="14" s="1"/>
  <c r="AI61" i="14"/>
  <c r="AQ61" i="14" s="1"/>
  <c r="AM61" i="14"/>
  <c r="AU61" i="14" s="1"/>
  <c r="BN61" i="14"/>
  <c r="BV61" i="14" s="1"/>
  <c r="BR61" i="14"/>
  <c r="BZ61" i="14" s="1"/>
  <c r="AJ61" i="14"/>
  <c r="AR61" i="14" s="1"/>
  <c r="AN61" i="14"/>
  <c r="AV61" i="14" s="1"/>
  <c r="BO61" i="14"/>
  <c r="BW61" i="14" s="1"/>
  <c r="AH61" i="14"/>
  <c r="AP61" i="14" s="1"/>
  <c r="S61" i="14"/>
  <c r="O61" i="14"/>
  <c r="W61" i="14" s="1"/>
  <c r="BS61" i="14"/>
  <c r="CA61" i="14" s="1"/>
  <c r="AK61" i="14"/>
  <c r="AS61" i="14" s="1"/>
  <c r="T61" i="14"/>
  <c r="CN61" i="14"/>
  <c r="CW61" i="14" s="1"/>
  <c r="AL61" i="14"/>
  <c r="AT61" i="14" s="1"/>
  <c r="Q61" i="14"/>
  <c r="M61" i="14"/>
  <c r="U61" i="14" s="1"/>
  <c r="AO61" i="14"/>
  <c r="CP61" i="14" s="1"/>
  <c r="J61" i="14"/>
  <c r="R61" i="14" s="1"/>
  <c r="N61" i="14"/>
  <c r="V61" i="14" s="1"/>
  <c r="CT63" i="14"/>
  <c r="BM63" i="14"/>
  <c r="BU63" i="14" s="1"/>
  <c r="BQ63" i="14"/>
  <c r="BY63" i="14" s="1"/>
  <c r="AI63" i="14"/>
  <c r="AQ63" i="14" s="1"/>
  <c r="AM63" i="14"/>
  <c r="AU63" i="14" s="1"/>
  <c r="BN63" i="14"/>
  <c r="BV63" i="14" s="1"/>
  <c r="BR63" i="14"/>
  <c r="BZ63" i="14" s="1"/>
  <c r="AJ63" i="14"/>
  <c r="AR63" i="14" s="1"/>
  <c r="AN63" i="14"/>
  <c r="AV63" i="14" s="1"/>
  <c r="BT63" i="14"/>
  <c r="CR63" i="14" s="1"/>
  <c r="AH63" i="14"/>
  <c r="AP63" i="14" s="1"/>
  <c r="S63" i="14"/>
  <c r="O63" i="14"/>
  <c r="W63" i="14" s="1"/>
  <c r="BO63" i="14"/>
  <c r="BW63" i="14" s="1"/>
  <c r="AK63" i="14"/>
  <c r="AS63" i="14" s="1"/>
  <c r="T63" i="14"/>
  <c r="CN63" i="14"/>
  <c r="CW63" i="14" s="1"/>
  <c r="BP63" i="14"/>
  <c r="BX63" i="14" s="1"/>
  <c r="AL63" i="14"/>
  <c r="AT63" i="14" s="1"/>
  <c r="Q63" i="14"/>
  <c r="M63" i="14"/>
  <c r="U63" i="14" s="1"/>
  <c r="BS63" i="14"/>
  <c r="CA63" i="14" s="1"/>
  <c r="AO63" i="14"/>
  <c r="CP63" i="14" s="1"/>
  <c r="J63" i="14"/>
  <c r="R63" i="14" s="1"/>
  <c r="N63" i="14"/>
  <c r="V63" i="14" s="1"/>
  <c r="CT60" i="14"/>
  <c r="BP60" i="14"/>
  <c r="BX60" i="14" s="1"/>
  <c r="BT60" i="14"/>
  <c r="CR60" i="14" s="1"/>
  <c r="BM60" i="14"/>
  <c r="BU60" i="14" s="1"/>
  <c r="BQ60" i="14"/>
  <c r="BY60" i="14" s="1"/>
  <c r="AI60" i="14"/>
  <c r="AQ60" i="14" s="1"/>
  <c r="AM60" i="14"/>
  <c r="AU60" i="14" s="1"/>
  <c r="BN60" i="14"/>
  <c r="BV60" i="14" s="1"/>
  <c r="BR60" i="14"/>
  <c r="BZ60" i="14" s="1"/>
  <c r="AJ60" i="14"/>
  <c r="AR60" i="14" s="1"/>
  <c r="AN60" i="14"/>
  <c r="AV60" i="14" s="1"/>
  <c r="BO60" i="14"/>
  <c r="BW60" i="14" s="1"/>
  <c r="AH60" i="14"/>
  <c r="AP60" i="14" s="1"/>
  <c r="S60" i="14"/>
  <c r="O60" i="14"/>
  <c r="W60" i="14" s="1"/>
  <c r="BS60" i="14"/>
  <c r="CA60" i="14" s="1"/>
  <c r="AK60" i="14"/>
  <c r="AS60" i="14" s="1"/>
  <c r="T60" i="14"/>
  <c r="CN60" i="14"/>
  <c r="CW60" i="14" s="1"/>
  <c r="AL60" i="14"/>
  <c r="AT60" i="14" s="1"/>
  <c r="Q60" i="14"/>
  <c r="M60" i="14"/>
  <c r="U60" i="14" s="1"/>
  <c r="AO60" i="14"/>
  <c r="CP60" i="14" s="1"/>
  <c r="J60" i="14"/>
  <c r="R60" i="14" s="1"/>
  <c r="N60" i="14"/>
  <c r="V60" i="14" s="1"/>
  <c r="CT58" i="14"/>
  <c r="BP58" i="14"/>
  <c r="BX58" i="14" s="1"/>
  <c r="BT58" i="14"/>
  <c r="CR58" i="14" s="1"/>
  <c r="BM58" i="14"/>
  <c r="BU58" i="14" s="1"/>
  <c r="BQ58" i="14"/>
  <c r="BY58" i="14" s="1"/>
  <c r="AI58" i="14"/>
  <c r="AQ58" i="14" s="1"/>
  <c r="AM58" i="14"/>
  <c r="AU58" i="14" s="1"/>
  <c r="BN58" i="14"/>
  <c r="BV58" i="14" s="1"/>
  <c r="BR58" i="14"/>
  <c r="BZ58" i="14" s="1"/>
  <c r="AJ58" i="14"/>
  <c r="AR58" i="14" s="1"/>
  <c r="AN58" i="14"/>
  <c r="AV58" i="14" s="1"/>
  <c r="BO58" i="14"/>
  <c r="BW58" i="14" s="1"/>
  <c r="AH58" i="14"/>
  <c r="AP58" i="14" s="1"/>
  <c r="S58" i="14"/>
  <c r="O58" i="14"/>
  <c r="W58" i="14" s="1"/>
  <c r="BS58" i="14"/>
  <c r="CA58" i="14" s="1"/>
  <c r="AK58" i="14"/>
  <c r="AS58" i="14" s="1"/>
  <c r="T58" i="14"/>
  <c r="CN58" i="14"/>
  <c r="CW58" i="14" s="1"/>
  <c r="AL58" i="14"/>
  <c r="AT58" i="14" s="1"/>
  <c r="Q58" i="14"/>
  <c r="M58" i="14"/>
  <c r="U58" i="14" s="1"/>
  <c r="AO58" i="14"/>
  <c r="CP58" i="14" s="1"/>
  <c r="J58" i="14"/>
  <c r="R58" i="14" s="1"/>
  <c r="N58" i="14"/>
  <c r="V58" i="14" s="1"/>
  <c r="CT62" i="14"/>
  <c r="BM62" i="14"/>
  <c r="BU62" i="14" s="1"/>
  <c r="BQ62" i="14"/>
  <c r="BY62" i="14" s="1"/>
  <c r="AI62" i="14"/>
  <c r="AQ62" i="14" s="1"/>
  <c r="AM62" i="14"/>
  <c r="AU62" i="14" s="1"/>
  <c r="BN62" i="14"/>
  <c r="BV62" i="14" s="1"/>
  <c r="BR62" i="14"/>
  <c r="BZ62" i="14" s="1"/>
  <c r="AJ62" i="14"/>
  <c r="AR62" i="14" s="1"/>
  <c r="AN62" i="14"/>
  <c r="AV62" i="14" s="1"/>
  <c r="BT62" i="14"/>
  <c r="CR62" i="14" s="1"/>
  <c r="AH62" i="14"/>
  <c r="AP62" i="14" s="1"/>
  <c r="S62" i="14"/>
  <c r="O62" i="14"/>
  <c r="W62" i="14" s="1"/>
  <c r="BO62" i="14"/>
  <c r="BW62" i="14" s="1"/>
  <c r="AK62" i="14"/>
  <c r="AS62" i="14" s="1"/>
  <c r="T62" i="14"/>
  <c r="CN62" i="14"/>
  <c r="CW62" i="14" s="1"/>
  <c r="BP62" i="14"/>
  <c r="BX62" i="14" s="1"/>
  <c r="AL62" i="14"/>
  <c r="AT62" i="14" s="1"/>
  <c r="Q62" i="14"/>
  <c r="M62" i="14"/>
  <c r="U62" i="14" s="1"/>
  <c r="BS62" i="14"/>
  <c r="CA62" i="14" s="1"/>
  <c r="AO62" i="14"/>
  <c r="CP62" i="14" s="1"/>
  <c r="J62" i="14"/>
  <c r="R62" i="14" s="1"/>
  <c r="N62" i="14"/>
  <c r="V62" i="14" s="1"/>
  <c r="BX56" i="14"/>
  <c r="CR56" i="14"/>
  <c r="BU56" i="14"/>
  <c r="BY56" i="14"/>
  <c r="AP56" i="14"/>
  <c r="AT56" i="14"/>
  <c r="BV56" i="14"/>
  <c r="BZ56" i="14"/>
  <c r="AQ56" i="14"/>
  <c r="AU56" i="14"/>
  <c r="BW56" i="14"/>
  <c r="CP56" i="14"/>
  <c r="S56" i="14"/>
  <c r="W56" i="14"/>
  <c r="CA56" i="14"/>
  <c r="AR56" i="14"/>
  <c r="T56" i="14"/>
  <c r="CN56" i="14"/>
  <c r="AS56" i="14"/>
  <c r="Q56" i="14"/>
  <c r="U56" i="14"/>
  <c r="AV56" i="14"/>
  <c r="R56" i="14"/>
  <c r="V56" i="14"/>
  <c r="BP57" i="14"/>
  <c r="BX57" i="14" s="1"/>
  <c r="BT57" i="14"/>
  <c r="CR57" i="14" s="1"/>
  <c r="BM57" i="14"/>
  <c r="BU57" i="14" s="1"/>
  <c r="BQ57" i="14"/>
  <c r="BY57" i="14" s="1"/>
  <c r="AI57" i="14"/>
  <c r="AQ57" i="14" s="1"/>
  <c r="AM57" i="14"/>
  <c r="AU57" i="14" s="1"/>
  <c r="BN57" i="14"/>
  <c r="BV57" i="14" s="1"/>
  <c r="BR57" i="14"/>
  <c r="BZ57" i="14" s="1"/>
  <c r="AJ57" i="14"/>
  <c r="AR57" i="14" s="1"/>
  <c r="AN57" i="14"/>
  <c r="AV57" i="14" s="1"/>
  <c r="BO57" i="14"/>
  <c r="BW57" i="14" s="1"/>
  <c r="AH57" i="14"/>
  <c r="AP57" i="14" s="1"/>
  <c r="S57" i="14"/>
  <c r="O57" i="14"/>
  <c r="W57" i="14" s="1"/>
  <c r="CT57" i="14"/>
  <c r="BS57" i="14"/>
  <c r="CA57" i="14" s="1"/>
  <c r="AK57" i="14"/>
  <c r="AS57" i="14" s="1"/>
  <c r="T57" i="14"/>
  <c r="CN57" i="14"/>
  <c r="CW57" i="14" s="1"/>
  <c r="AL57" i="14"/>
  <c r="AT57" i="14" s="1"/>
  <c r="Q57" i="14"/>
  <c r="M57" i="14"/>
  <c r="U57" i="14" s="1"/>
  <c r="AO57" i="14"/>
  <c r="CP57" i="14" s="1"/>
  <c r="J57" i="14"/>
  <c r="R57" i="14" s="1"/>
  <c r="N57" i="14"/>
  <c r="V57" i="14" s="1"/>
  <c r="CT64" i="14"/>
  <c r="BM64" i="14"/>
  <c r="BU64" i="14" s="1"/>
  <c r="BQ64" i="14"/>
  <c r="BY64" i="14" s="1"/>
  <c r="AI64" i="14"/>
  <c r="AQ64" i="14" s="1"/>
  <c r="AM64" i="14"/>
  <c r="AU64" i="14" s="1"/>
  <c r="BN64" i="14"/>
  <c r="BV64" i="14" s="1"/>
  <c r="BR64" i="14"/>
  <c r="BZ64" i="14" s="1"/>
  <c r="AJ64" i="14"/>
  <c r="AR64" i="14" s="1"/>
  <c r="AN64" i="14"/>
  <c r="AV64" i="14" s="1"/>
  <c r="BT64" i="14"/>
  <c r="CR64" i="14" s="1"/>
  <c r="AH64" i="14"/>
  <c r="AP64" i="14" s="1"/>
  <c r="S64" i="14"/>
  <c r="O64" i="14"/>
  <c r="W64" i="14" s="1"/>
  <c r="BO64" i="14"/>
  <c r="BW64" i="14" s="1"/>
  <c r="AK64" i="14"/>
  <c r="AS64" i="14" s="1"/>
  <c r="T64" i="14"/>
  <c r="CN64" i="14"/>
  <c r="CW64" i="14" s="1"/>
  <c r="BP64" i="14"/>
  <c r="BX64" i="14" s="1"/>
  <c r="AL64" i="14"/>
  <c r="AT64" i="14" s="1"/>
  <c r="Q64" i="14"/>
  <c r="M64" i="14"/>
  <c r="U64" i="14" s="1"/>
  <c r="BS64" i="14"/>
  <c r="CA64" i="14" s="1"/>
  <c r="AO64" i="14"/>
  <c r="CP64" i="14" s="1"/>
  <c r="J64" i="14"/>
  <c r="R64" i="14" s="1"/>
  <c r="N64" i="14"/>
  <c r="V64" i="14" s="1"/>
  <c r="BZ46" i="14"/>
  <c r="BV46" i="14"/>
  <c r="BU46" i="14"/>
  <c r="CR46" i="14"/>
  <c r="BX46" i="14"/>
  <c r="CA46" i="14"/>
  <c r="C43" i="16"/>
  <c r="BZ38" i="14"/>
  <c r="BV38" i="14"/>
  <c r="AU38" i="14"/>
  <c r="AQ38" i="14"/>
  <c r="AT38" i="14"/>
  <c r="AP38" i="14"/>
  <c r="CR38" i="14"/>
  <c r="BX38" i="14"/>
  <c r="CP38" i="14"/>
  <c r="AS38" i="14"/>
  <c r="U38" i="14"/>
  <c r="AV38" i="14"/>
  <c r="R38" i="14"/>
  <c r="V38" i="14"/>
  <c r="W38" i="14"/>
  <c r="CA38" i="14"/>
  <c r="T38" i="14"/>
  <c r="C35" i="16"/>
  <c r="BZ45" i="14"/>
  <c r="BV45" i="14"/>
  <c r="AU45" i="14"/>
  <c r="AQ45" i="14"/>
  <c r="BY45" i="14"/>
  <c r="BU45" i="14"/>
  <c r="AT45" i="14"/>
  <c r="AP45" i="14"/>
  <c r="CR45" i="14"/>
  <c r="BX45" i="14"/>
  <c r="CP45" i="14"/>
  <c r="AS45" i="14"/>
  <c r="CA45" i="14"/>
  <c r="BW45" i="14"/>
  <c r="W45" i="14"/>
  <c r="C42" i="16"/>
  <c r="AV45" i="14"/>
  <c r="T45" i="14"/>
  <c r="V45" i="14"/>
  <c r="R45" i="14"/>
  <c r="BZ41" i="14"/>
  <c r="BV41" i="14"/>
  <c r="AU41" i="14"/>
  <c r="AQ41" i="14"/>
  <c r="BY41" i="14"/>
  <c r="AT41" i="14"/>
  <c r="AP41" i="14"/>
  <c r="CR41" i="14"/>
  <c r="BX41" i="14"/>
  <c r="CP41" i="14"/>
  <c r="AS41" i="14"/>
  <c r="AR41" i="14"/>
  <c r="Q41" i="14"/>
  <c r="R41" i="14"/>
  <c r="CA41" i="14"/>
  <c r="V41" i="14"/>
  <c r="W41" i="14"/>
  <c r="C38" i="16"/>
  <c r="AV41" i="14"/>
  <c r="T41" i="14"/>
  <c r="BZ37" i="14"/>
  <c r="BV37" i="14"/>
  <c r="AU37" i="14"/>
  <c r="AQ37" i="14"/>
  <c r="BY37" i="14"/>
  <c r="CR37" i="14"/>
  <c r="BX37" i="14"/>
  <c r="AS37" i="14"/>
  <c r="AR37" i="14"/>
  <c r="Q37" i="14"/>
  <c r="R37" i="14"/>
  <c r="CA37" i="14"/>
  <c r="V37" i="14"/>
  <c r="W37" i="14"/>
  <c r="C34" i="16"/>
  <c r="AV37" i="14"/>
  <c r="T37" i="14"/>
  <c r="C19" i="16"/>
  <c r="W22" i="14"/>
  <c r="BX22" i="14"/>
  <c r="BU22" i="14"/>
  <c r="S22" i="14"/>
  <c r="T22" i="14"/>
  <c r="BW22" i="14"/>
  <c r="BV22" i="14"/>
  <c r="R22" i="14"/>
  <c r="V22" i="14"/>
  <c r="CA22" i="14"/>
  <c r="BZ22" i="14"/>
  <c r="CP22" i="14"/>
  <c r="C29" i="16"/>
  <c r="BZ32" i="14"/>
  <c r="BU32" i="14"/>
  <c r="BY32" i="14"/>
  <c r="AR32" i="14"/>
  <c r="AS32" i="14"/>
  <c r="R32" i="14"/>
  <c r="T32" i="14"/>
  <c r="BV32" i="14"/>
  <c r="BW32" i="14"/>
  <c r="AT32" i="14"/>
  <c r="AQ32" i="14"/>
  <c r="AV32" i="14"/>
  <c r="W32" i="14"/>
  <c r="CA32" i="14"/>
  <c r="BX32" i="14"/>
  <c r="AP32" i="14"/>
  <c r="AU32" i="14"/>
  <c r="V32" i="14"/>
  <c r="CR32" i="14"/>
  <c r="CP32" i="14"/>
  <c r="CN32" i="14"/>
  <c r="C30" i="16"/>
  <c r="W33" i="14"/>
  <c r="BW33" i="14"/>
  <c r="BX33" i="14"/>
  <c r="AQ33" i="14"/>
  <c r="CA33" i="14"/>
  <c r="AU33" i="14"/>
  <c r="R33" i="14"/>
  <c r="U33" i="14"/>
  <c r="AV33" i="14"/>
  <c r="BV33" i="14"/>
  <c r="BZ33" i="14"/>
  <c r="BU33" i="14"/>
  <c r="AS33" i="14"/>
  <c r="V33" i="14"/>
  <c r="T33" i="14"/>
  <c r="CR33" i="14"/>
  <c r="CP33" i="14"/>
  <c r="C27" i="16"/>
  <c r="AV30" i="14"/>
  <c r="BU30" i="14"/>
  <c r="AT30" i="14"/>
  <c r="BZ30" i="14"/>
  <c r="BX30" i="14"/>
  <c r="T30" i="14"/>
  <c r="W30" i="14"/>
  <c r="BV30" i="14"/>
  <c r="AQ30" i="14"/>
  <c r="R30" i="14"/>
  <c r="V30" i="14"/>
  <c r="CA30" i="14"/>
  <c r="AR30" i="14"/>
  <c r="AS30" i="14"/>
  <c r="AP30" i="14"/>
  <c r="AU30" i="14"/>
  <c r="CR30" i="14"/>
  <c r="CP30" i="14"/>
  <c r="C44" i="16"/>
  <c r="C24" i="16"/>
  <c r="BV27" i="14"/>
  <c r="S27" i="14"/>
  <c r="CA27" i="14"/>
  <c r="BZ27" i="14"/>
  <c r="R27" i="14"/>
  <c r="V27" i="14"/>
  <c r="T27" i="14"/>
  <c r="W27" i="14"/>
  <c r="BX27" i="14"/>
  <c r="BU27" i="14"/>
  <c r="CP27" i="14"/>
  <c r="CR27" i="14"/>
  <c r="C48" i="16"/>
  <c r="C46" i="16"/>
  <c r="C26" i="16"/>
  <c r="BV29" i="14"/>
  <c r="BW29" i="14"/>
  <c r="BX29" i="14"/>
  <c r="AQ29" i="14"/>
  <c r="W29" i="14"/>
  <c r="AV29" i="14"/>
  <c r="CA29" i="14"/>
  <c r="AP29" i="14"/>
  <c r="AU29" i="14"/>
  <c r="T29" i="14"/>
  <c r="R29" i="14"/>
  <c r="BZ29" i="14"/>
  <c r="AS29" i="14"/>
  <c r="AT29" i="14"/>
  <c r="BY29" i="14"/>
  <c r="V29" i="14"/>
  <c r="BZ44" i="14"/>
  <c r="BV44" i="14"/>
  <c r="AU44" i="14"/>
  <c r="AQ44" i="14"/>
  <c r="BY44" i="14"/>
  <c r="BU44" i="14"/>
  <c r="CR44" i="14"/>
  <c r="BX44" i="14"/>
  <c r="CP44" i="14"/>
  <c r="AS44" i="14"/>
  <c r="BW44" i="14"/>
  <c r="AV44" i="14"/>
  <c r="W44" i="14"/>
  <c r="CA44" i="14"/>
  <c r="T44" i="14"/>
  <c r="V44" i="14"/>
  <c r="C41" i="16"/>
  <c r="R44" i="14"/>
  <c r="BZ40" i="14"/>
  <c r="BV40" i="14"/>
  <c r="AU40" i="14"/>
  <c r="AQ40" i="14"/>
  <c r="BY40" i="14"/>
  <c r="CR40" i="14"/>
  <c r="BX40" i="14"/>
  <c r="AS40" i="14"/>
  <c r="BW40" i="14"/>
  <c r="Q40" i="14"/>
  <c r="U40" i="14"/>
  <c r="R40" i="14"/>
  <c r="AV40" i="14"/>
  <c r="V40" i="14"/>
  <c r="AR40" i="14"/>
  <c r="W40" i="14"/>
  <c r="CA40" i="14"/>
  <c r="T40" i="14"/>
  <c r="C37" i="16"/>
  <c r="BZ36" i="14"/>
  <c r="BV36" i="14"/>
  <c r="AU36" i="14"/>
  <c r="AQ36" i="14"/>
  <c r="BY36" i="14"/>
  <c r="BU36" i="14"/>
  <c r="AP36" i="14"/>
  <c r="CR36" i="14"/>
  <c r="BX36" i="14"/>
  <c r="CP36" i="14"/>
  <c r="AS36" i="14"/>
  <c r="U36" i="14"/>
  <c r="AV36" i="14"/>
  <c r="R36" i="14"/>
  <c r="V36" i="14"/>
  <c r="W36" i="14"/>
  <c r="CA36" i="14"/>
  <c r="T36" i="14"/>
  <c r="C33" i="16"/>
  <c r="C28" i="16"/>
  <c r="AV31" i="14"/>
  <c r="BW31" i="14"/>
  <c r="BV31" i="14"/>
  <c r="AR31" i="14"/>
  <c r="AS31" i="14"/>
  <c r="AQ31" i="14"/>
  <c r="W31" i="14"/>
  <c r="CA31" i="14"/>
  <c r="BZ31" i="14"/>
  <c r="AP31" i="14"/>
  <c r="AT31" i="14"/>
  <c r="AU31" i="14"/>
  <c r="V31" i="14"/>
  <c r="R31" i="14"/>
  <c r="BX31" i="14"/>
  <c r="BU31" i="14"/>
  <c r="T31" i="14"/>
  <c r="BY31" i="14"/>
  <c r="BZ43" i="14"/>
  <c r="BV43" i="14"/>
  <c r="AU43" i="14"/>
  <c r="AQ43" i="14"/>
  <c r="BY43" i="14"/>
  <c r="BU43" i="14"/>
  <c r="AT43" i="14"/>
  <c r="AP43" i="14"/>
  <c r="CR43" i="14"/>
  <c r="BX43" i="14"/>
  <c r="AS43" i="14"/>
  <c r="AR43" i="14"/>
  <c r="C40" i="16"/>
  <c r="CA43" i="14"/>
  <c r="W43" i="14"/>
  <c r="AV43" i="14"/>
  <c r="T43" i="14"/>
  <c r="V43" i="14"/>
  <c r="R43" i="14"/>
  <c r="BZ39" i="14"/>
  <c r="BV39" i="14"/>
  <c r="AU39" i="14"/>
  <c r="AQ39" i="14"/>
  <c r="BY39" i="14"/>
  <c r="AT39" i="14"/>
  <c r="BX39" i="14"/>
  <c r="AS39" i="14"/>
  <c r="AR39" i="14"/>
  <c r="Q39" i="14"/>
  <c r="C36" i="16"/>
  <c r="R39" i="14"/>
  <c r="CA39" i="14"/>
  <c r="V39" i="14"/>
  <c r="S39" i="14"/>
  <c r="W39" i="14"/>
  <c r="AV39" i="14"/>
  <c r="T39" i="14"/>
  <c r="BZ35" i="14"/>
  <c r="BV35" i="14"/>
  <c r="AU35" i="14"/>
  <c r="AQ35" i="14"/>
  <c r="AT35" i="14"/>
  <c r="AP35" i="14"/>
  <c r="CR35" i="14"/>
  <c r="BX35" i="14"/>
  <c r="CP35" i="14"/>
  <c r="AS35" i="14"/>
  <c r="C32" i="16"/>
  <c r="CA35" i="14"/>
  <c r="R35" i="14"/>
  <c r="V35" i="14"/>
  <c r="W35" i="14"/>
  <c r="AV35" i="14"/>
  <c r="T35" i="14"/>
  <c r="C31" i="16"/>
  <c r="BV34" i="14"/>
  <c r="W34" i="14"/>
  <c r="AV34" i="14"/>
  <c r="BZ34" i="14"/>
  <c r="BX34" i="14"/>
  <c r="BY34" i="14"/>
  <c r="T34" i="14"/>
  <c r="V34" i="14"/>
  <c r="BW34" i="14"/>
  <c r="AQ34" i="14"/>
  <c r="R34" i="14"/>
  <c r="CA34" i="14"/>
  <c r="AR34" i="14"/>
  <c r="AS34" i="14"/>
  <c r="AU34" i="14"/>
  <c r="CN34" i="14"/>
  <c r="CP34" i="14"/>
  <c r="C47" i="16"/>
  <c r="C22" i="16"/>
  <c r="BW25" i="14"/>
  <c r="BX25" i="14"/>
  <c r="BV25" i="14"/>
  <c r="U25" i="14"/>
  <c r="CA25" i="14"/>
  <c r="BZ25" i="14"/>
  <c r="T25" i="14"/>
  <c r="R25" i="14"/>
  <c r="W25" i="14"/>
  <c r="V25" i="14"/>
  <c r="CP25" i="14"/>
  <c r="C21" i="16"/>
  <c r="W24" i="14"/>
  <c r="BU24" i="14"/>
  <c r="BY24" i="14"/>
  <c r="R24" i="14"/>
  <c r="T24" i="14"/>
  <c r="BV24" i="14"/>
  <c r="CA24" i="14"/>
  <c r="BX24" i="14"/>
  <c r="BZ24" i="14"/>
  <c r="V24" i="14"/>
  <c r="CP24" i="14"/>
  <c r="CR24" i="14"/>
  <c r="C25" i="16"/>
  <c r="W28" i="14"/>
  <c r="BU28" i="14"/>
  <c r="BY28" i="14"/>
  <c r="R28" i="14"/>
  <c r="BW28" i="14"/>
  <c r="BV28" i="14"/>
  <c r="T28" i="14"/>
  <c r="V28" i="14"/>
  <c r="CA28" i="14"/>
  <c r="BX28" i="14"/>
  <c r="BZ28" i="14"/>
  <c r="CP28" i="14"/>
  <c r="CR28" i="14"/>
  <c r="BZ42" i="14"/>
  <c r="BV42" i="14"/>
  <c r="AU42" i="14"/>
  <c r="AQ42" i="14"/>
  <c r="BY42" i="14"/>
  <c r="BU42" i="14"/>
  <c r="AT42" i="14"/>
  <c r="AP42" i="14"/>
  <c r="CR42" i="14"/>
  <c r="BX42" i="14"/>
  <c r="CP42" i="14"/>
  <c r="AS42" i="14"/>
  <c r="BW42" i="14"/>
  <c r="R42" i="14"/>
  <c r="AV42" i="14"/>
  <c r="V42" i="14"/>
  <c r="S42" i="14"/>
  <c r="W42" i="14"/>
  <c r="CA42" i="14"/>
  <c r="C39" i="16"/>
  <c r="T42" i="14"/>
  <c r="C20" i="16"/>
  <c r="BY23" i="14"/>
  <c r="BV23" i="14"/>
  <c r="CA23" i="14"/>
  <c r="BZ23" i="14"/>
  <c r="V23" i="14"/>
  <c r="R23" i="14"/>
  <c r="BX23" i="14"/>
  <c r="T23" i="14"/>
  <c r="W23" i="14"/>
  <c r="BU23" i="14"/>
  <c r="CP23" i="14"/>
  <c r="C23" i="16"/>
  <c r="BU26" i="14"/>
  <c r="BX26" i="14"/>
  <c r="BY26" i="14"/>
  <c r="T26" i="14"/>
  <c r="V26" i="14"/>
  <c r="BW26" i="14"/>
  <c r="BV26" i="14"/>
  <c r="R26" i="14"/>
  <c r="W26" i="14"/>
  <c r="CA26" i="14"/>
  <c r="BZ26" i="14"/>
  <c r="CN26" i="14"/>
  <c r="C45" i="16"/>
  <c r="GG179" i="14"/>
  <c r="GK169" i="14"/>
  <c r="GL137" i="14"/>
  <c r="GF179" i="14"/>
  <c r="GG146" i="14"/>
  <c r="GJ146" i="14"/>
  <c r="GH137" i="14"/>
  <c r="GH169" i="14"/>
  <c r="GK179" i="14"/>
  <c r="GL133" i="14"/>
  <c r="GH133" i="14"/>
  <c r="GD133" i="14"/>
  <c r="GK133" i="14"/>
  <c r="GG133" i="14"/>
  <c r="GJ133" i="14"/>
  <c r="GF133" i="14"/>
  <c r="GE133" i="14"/>
  <c r="GM133" i="14"/>
  <c r="GI133" i="14"/>
  <c r="GF169" i="14"/>
  <c r="GM137" i="14"/>
  <c r="GK137" i="14"/>
  <c r="GH179" i="14"/>
  <c r="GJ179" i="14"/>
  <c r="GH146" i="14"/>
  <c r="GM146" i="14"/>
  <c r="GK146" i="14"/>
  <c r="GE169" i="14"/>
  <c r="GJ169" i="14"/>
  <c r="GL169" i="14"/>
  <c r="GF137" i="14"/>
  <c r="GD137" i="14"/>
  <c r="GE179" i="14"/>
  <c r="GL146" i="14"/>
  <c r="GF146" i="14"/>
  <c r="GI169" i="14"/>
  <c r="GG169" i="14"/>
  <c r="GI137" i="14"/>
  <c r="GJ137" i="14"/>
  <c r="GI179" i="14"/>
  <c r="GE146" i="14"/>
  <c r="GJ135" i="14"/>
  <c r="GF135" i="14"/>
  <c r="GM135" i="14"/>
  <c r="GI135" i="14"/>
  <c r="GE135" i="14"/>
  <c r="GL135" i="14"/>
  <c r="GH135" i="14"/>
  <c r="GD135" i="14"/>
  <c r="GG135" i="14"/>
  <c r="GK135" i="14"/>
  <c r="GM169" i="14"/>
  <c r="GE137" i="14"/>
  <c r="GG137" i="14"/>
  <c r="GI146" i="14"/>
  <c r="CW40" i="14" l="1"/>
  <c r="CT40" i="14"/>
  <c r="CT30" i="14"/>
  <c r="CW30" i="14"/>
  <c r="CT27" i="14"/>
  <c r="CW27" i="14"/>
  <c r="CT42" i="14"/>
  <c r="CW42" i="14"/>
  <c r="CT28" i="14"/>
  <c r="CW28" i="14"/>
  <c r="CT45" i="14"/>
  <c r="CW45" i="14"/>
  <c r="CT43" i="14"/>
  <c r="CW43" i="14"/>
  <c r="CW25" i="14"/>
  <c r="CT32" i="14"/>
  <c r="CW32" i="14"/>
  <c r="CT44" i="14"/>
  <c r="CW44" i="14"/>
  <c r="CT41" i="14"/>
  <c r="CW41" i="14"/>
  <c r="CT26" i="14"/>
  <c r="CW26" i="14"/>
  <c r="CW35" i="14"/>
  <c r="CT35" i="14"/>
  <c r="CW39" i="14"/>
  <c r="CT39" i="14"/>
  <c r="CT33" i="14"/>
  <c r="CW33" i="14"/>
  <c r="CT46" i="14"/>
  <c r="CW46" i="14"/>
  <c r="CW36" i="14"/>
  <c r="CT36" i="14"/>
  <c r="CW37" i="14"/>
  <c r="CT37" i="14"/>
  <c r="CT31" i="14"/>
  <c r="CW31" i="14"/>
  <c r="CT29" i="14"/>
  <c r="CW29" i="14"/>
  <c r="CT34" i="14"/>
  <c r="CW34" i="14"/>
  <c r="CW38" i="14"/>
  <c r="CT38" i="14"/>
  <c r="CW47" i="14"/>
  <c r="CT47" i="14"/>
  <c r="CT49" i="14"/>
  <c r="CW49" i="14"/>
  <c r="CT51" i="14"/>
  <c r="CW51" i="14"/>
  <c r="CT50" i="14"/>
  <c r="CW50" i="14"/>
  <c r="CT52" i="14"/>
  <c r="CW52" i="14"/>
  <c r="CT54" i="14"/>
  <c r="CW54" i="14"/>
  <c r="CT56" i="14"/>
  <c r="CW56" i="14"/>
  <c r="CT53" i="14"/>
  <c r="CW53" i="14"/>
  <c r="CT48" i="14"/>
  <c r="CW48" i="14"/>
  <c r="CT55" i="14"/>
  <c r="CW55" i="14"/>
  <c r="CT24" i="14"/>
  <c r="CW24" i="14"/>
  <c r="AW63" i="14"/>
  <c r="AW59" i="14"/>
  <c r="CB55" i="14"/>
  <c r="AW48" i="14"/>
  <c r="AW52" i="14"/>
  <c r="X57" i="14"/>
  <c r="X60" i="14"/>
  <c r="AW60" i="14"/>
  <c r="AW55" i="14"/>
  <c r="X55" i="14"/>
  <c r="X58" i="14"/>
  <c r="AW58" i="14"/>
  <c r="AW46" i="14"/>
  <c r="X48" i="14"/>
  <c r="X54" i="14"/>
  <c r="X53" i="14"/>
  <c r="AW54" i="14"/>
  <c r="CB54" i="14"/>
  <c r="X52" i="14"/>
  <c r="AW53" i="14"/>
  <c r="CB53" i="14"/>
  <c r="X51" i="14"/>
  <c r="CB52" i="14"/>
  <c r="X50" i="14"/>
  <c r="AW51" i="14"/>
  <c r="CB51" i="14"/>
  <c r="X49" i="14"/>
  <c r="AW50" i="14"/>
  <c r="CB50" i="14"/>
  <c r="AW49" i="14"/>
  <c r="CB49" i="14"/>
  <c r="X47" i="14"/>
  <c r="CB48" i="14"/>
  <c r="X46" i="14"/>
  <c r="AW47" i="14"/>
  <c r="CB47" i="14"/>
  <c r="X64" i="14"/>
  <c r="AW62" i="14"/>
  <c r="CB58" i="14"/>
  <c r="CB63" i="14"/>
  <c r="CB59" i="14"/>
  <c r="AW64" i="14"/>
  <c r="AW57" i="14"/>
  <c r="X56" i="14"/>
  <c r="AW56" i="14"/>
  <c r="CB62" i="14"/>
  <c r="CB60" i="14"/>
  <c r="CB64" i="14"/>
  <c r="CB57" i="14"/>
  <c r="X63" i="14"/>
  <c r="X61" i="14"/>
  <c r="AW61" i="14"/>
  <c r="CB56" i="14"/>
  <c r="X62" i="14"/>
  <c r="CB61" i="14"/>
  <c r="X59" i="14"/>
  <c r="X22" i="14"/>
  <c r="X27" i="14"/>
  <c r="X33" i="14"/>
  <c r="CB40" i="14"/>
  <c r="AW42" i="14"/>
  <c r="CB38" i="14"/>
  <c r="AW36" i="14"/>
  <c r="X34" i="14"/>
  <c r="CB42" i="14"/>
  <c r="CB36" i="14"/>
  <c r="AW44" i="14"/>
  <c r="AW29" i="14"/>
  <c r="AW31" i="14"/>
  <c r="AW40" i="14"/>
  <c r="CB44" i="14"/>
  <c r="CB41" i="14"/>
  <c r="AW38" i="14"/>
  <c r="CB46" i="14"/>
  <c r="CB37" i="14"/>
  <c r="CB22" i="14"/>
  <c r="CB45" i="14"/>
  <c r="X24" i="14"/>
  <c r="AW33" i="14"/>
  <c r="AW41" i="14"/>
  <c r="AW45" i="14"/>
  <c r="AW37" i="14"/>
  <c r="X30" i="14"/>
  <c r="X31" i="14"/>
  <c r="X23" i="14"/>
  <c r="X29" i="14"/>
  <c r="X32" i="14"/>
  <c r="X28" i="14"/>
  <c r="X25" i="14"/>
  <c r="X38" i="14"/>
  <c r="CB27" i="14"/>
  <c r="CB24" i="14"/>
  <c r="CB25" i="14"/>
  <c r="CR25" i="14" s="1"/>
  <c r="CT25" i="14" s="1"/>
  <c r="CB31" i="14"/>
  <c r="CB29" i="14"/>
  <c r="AW32" i="14"/>
  <c r="AW30" i="14"/>
  <c r="X26" i="14"/>
  <c r="CB23" i="14"/>
  <c r="CR23" i="14"/>
  <c r="CT23" i="14" s="1"/>
  <c r="AW34" i="14"/>
  <c r="AW35" i="14"/>
  <c r="CB39" i="14"/>
  <c r="AW43" i="14"/>
  <c r="X36" i="14"/>
  <c r="X44" i="14"/>
  <c r="CB30" i="14"/>
  <c r="X41" i="14"/>
  <c r="X42" i="14"/>
  <c r="CB28" i="14"/>
  <c r="X35" i="14"/>
  <c r="X43" i="14"/>
  <c r="X40" i="14"/>
  <c r="CB33" i="14"/>
  <c r="CR22" i="14"/>
  <c r="CT22" i="14" s="1"/>
  <c r="CB26" i="14"/>
  <c r="CB34" i="14"/>
  <c r="CB35" i="14"/>
  <c r="AW39" i="14"/>
  <c r="CB43" i="14"/>
  <c r="CB32" i="14"/>
  <c r="X37" i="14"/>
  <c r="X45" i="14"/>
  <c r="X39" i="14"/>
  <c r="CW22" i="14" l="1"/>
  <c r="CW23" i="14"/>
  <c r="CZ21" i="14"/>
  <c r="DT21" i="14"/>
  <c r="EL21" i="14" s="1"/>
  <c r="DS60" i="14" l="1"/>
  <c r="DS44" i="14"/>
  <c r="DS48" i="14" l="1"/>
  <c r="DS28" i="14"/>
  <c r="DU44" i="14"/>
  <c r="DW44" i="14"/>
  <c r="DY44" i="14" s="1"/>
  <c r="DV44" i="14"/>
  <c r="DZ44" i="14" s="1"/>
  <c r="EK44" i="14"/>
  <c r="EO44" i="14" s="1"/>
  <c r="EQ44" i="14" s="1"/>
  <c r="DS27" i="14"/>
  <c r="DS39" i="14"/>
  <c r="DV60" i="14"/>
  <c r="DZ60" i="14" s="1"/>
  <c r="DU60" i="14"/>
  <c r="DW60" i="14"/>
  <c r="DY60" i="14" s="1"/>
  <c r="EK60" i="14"/>
  <c r="EO60" i="14" s="1"/>
  <c r="EQ60" i="14" s="1"/>
  <c r="FE60" i="14" l="1"/>
  <c r="FI60" i="14" s="1"/>
  <c r="FJ60" i="14" s="1"/>
  <c r="FN60" i="14"/>
  <c r="FO60" i="14" s="1"/>
  <c r="ER60" i="14"/>
  <c r="ES60" i="14"/>
  <c r="DS41" i="14"/>
  <c r="DS30" i="14"/>
  <c r="DS31" i="14"/>
  <c r="DS56" i="14"/>
  <c r="DS33" i="14"/>
  <c r="DS29" i="14"/>
  <c r="DS47" i="14"/>
  <c r="DS58" i="14"/>
  <c r="DU48" i="14"/>
  <c r="DW48" i="14"/>
  <c r="DY48" i="14" s="1"/>
  <c r="DV48" i="14"/>
  <c r="DZ48" i="14" s="1"/>
  <c r="EK48" i="14"/>
  <c r="EO48" i="14" s="1"/>
  <c r="EQ48" i="14" s="1"/>
  <c r="DS26" i="14"/>
  <c r="DS61" i="14"/>
  <c r="DS53" i="14"/>
  <c r="DS35" i="14"/>
  <c r="DS37" i="14"/>
  <c r="DS40" i="14"/>
  <c r="FN44" i="14"/>
  <c r="FO44" i="14" s="1"/>
  <c r="ES44" i="14"/>
  <c r="ER44" i="14"/>
  <c r="FE44" i="14"/>
  <c r="FI44" i="14" s="1"/>
  <c r="FJ44" i="14" s="1"/>
  <c r="DS32" i="14"/>
  <c r="DS59" i="14"/>
  <c r="DS54" i="14"/>
  <c r="DU39" i="14"/>
  <c r="DW39" i="14"/>
  <c r="DY39" i="14" s="1"/>
  <c r="EK39" i="14"/>
  <c r="EO39" i="14" s="1"/>
  <c r="EQ39" i="14" s="1"/>
  <c r="DV39" i="14"/>
  <c r="DZ39" i="14" s="1"/>
  <c r="DS62" i="14"/>
  <c r="DS36" i="14"/>
  <c r="DS49" i="14"/>
  <c r="DS34" i="14"/>
  <c r="DS64" i="14"/>
  <c r="DS57" i="14"/>
  <c r="DS43" i="14"/>
  <c r="DS42" i="14"/>
  <c r="EK28" i="14"/>
  <c r="EO28" i="14" s="1"/>
  <c r="EQ28" i="14" s="1"/>
  <c r="DW28" i="14"/>
  <c r="DY28" i="14" s="1"/>
  <c r="DU28" i="14"/>
  <c r="DV28" i="14"/>
  <c r="DZ28" i="14" s="1"/>
  <c r="DS45" i="14"/>
  <c r="DS55" i="14"/>
  <c r="DS46" i="14"/>
  <c r="DW27" i="14"/>
  <c r="DY27" i="14" s="1"/>
  <c r="EK27" i="14"/>
  <c r="EO27" i="14" s="1"/>
  <c r="EQ27" i="14" s="1"/>
  <c r="DU27" i="14"/>
  <c r="DV27" i="14"/>
  <c r="DZ27" i="14" s="1"/>
  <c r="DS51" i="14"/>
  <c r="DS52" i="14"/>
  <c r="DS50" i="14"/>
  <c r="DS38" i="14"/>
  <c r="DS63" i="14"/>
  <c r="DV38" i="14" l="1"/>
  <c r="DZ38" i="14" s="1"/>
  <c r="DW38" i="14"/>
  <c r="DY38" i="14" s="1"/>
  <c r="EK38" i="14"/>
  <c r="EO38" i="14" s="1"/>
  <c r="EQ38" i="14" s="1"/>
  <c r="DU38" i="14"/>
  <c r="DU46" i="14"/>
  <c r="EK46" i="14"/>
  <c r="EO46" i="14" s="1"/>
  <c r="EQ46" i="14" s="1"/>
  <c r="DW46" i="14"/>
  <c r="DY46" i="14" s="1"/>
  <c r="DV46" i="14"/>
  <c r="DZ46" i="14" s="1"/>
  <c r="DU49" i="14"/>
  <c r="DV49" i="14"/>
  <c r="DZ49" i="14" s="1"/>
  <c r="DW49" i="14"/>
  <c r="DY49" i="14" s="1"/>
  <c r="EK49" i="14"/>
  <c r="EO49" i="14" s="1"/>
  <c r="EQ49" i="14" s="1"/>
  <c r="FN48" i="14"/>
  <c r="FO48" i="14" s="1"/>
  <c r="ES48" i="14"/>
  <c r="ER48" i="14"/>
  <c r="FE48" i="14"/>
  <c r="FI48" i="14" s="1"/>
  <c r="FJ48" i="14" s="1"/>
  <c r="DV58" i="14"/>
  <c r="DZ58" i="14" s="1"/>
  <c r="DU58" i="14"/>
  <c r="EK58" i="14"/>
  <c r="EO58" i="14" s="1"/>
  <c r="EQ58" i="14" s="1"/>
  <c r="DW58" i="14"/>
  <c r="DY58" i="14" s="1"/>
  <c r="EK29" i="14"/>
  <c r="EO29" i="14" s="1"/>
  <c r="EQ29" i="14" s="1"/>
  <c r="DW29" i="14"/>
  <c r="DY29" i="14" s="1"/>
  <c r="DV29" i="14"/>
  <c r="DZ29" i="14" s="1"/>
  <c r="DU29" i="14"/>
  <c r="DU56" i="14"/>
  <c r="DW56" i="14"/>
  <c r="DY56" i="14" s="1"/>
  <c r="EK56" i="14"/>
  <c r="EO56" i="14" s="1"/>
  <c r="EQ56" i="14" s="1"/>
  <c r="DV56" i="14"/>
  <c r="DZ56" i="14" s="1"/>
  <c r="DU52" i="14"/>
  <c r="DW52" i="14"/>
  <c r="DY52" i="14" s="1"/>
  <c r="EK52" i="14"/>
  <c r="EO52" i="14" s="1"/>
  <c r="EQ52" i="14" s="1"/>
  <c r="DV52" i="14"/>
  <c r="DZ52" i="14" s="1"/>
  <c r="DU45" i="14"/>
  <c r="DV45" i="14"/>
  <c r="DZ45" i="14" s="1"/>
  <c r="EK45" i="14"/>
  <c r="EO45" i="14" s="1"/>
  <c r="EQ45" i="14" s="1"/>
  <c r="DW45" i="14"/>
  <c r="DY45" i="14" s="1"/>
  <c r="FN28" i="14"/>
  <c r="FO28" i="14" s="1"/>
  <c r="ER28" i="14"/>
  <c r="FE28" i="14"/>
  <c r="FI28" i="14" s="1"/>
  <c r="FJ28" i="14" s="1"/>
  <c r="ES28" i="14"/>
  <c r="DU43" i="14"/>
  <c r="DW43" i="14"/>
  <c r="DY43" i="14" s="1"/>
  <c r="DV43" i="14"/>
  <c r="DZ43" i="14" s="1"/>
  <c r="EK43" i="14"/>
  <c r="EO43" i="14" s="1"/>
  <c r="EQ43" i="14" s="1"/>
  <c r="EK64" i="14"/>
  <c r="EO64" i="14" s="1"/>
  <c r="EQ64" i="14" s="1"/>
  <c r="DV64" i="14"/>
  <c r="DZ64" i="14" s="1"/>
  <c r="DU64" i="14"/>
  <c r="DW64" i="14"/>
  <c r="DY64" i="14" s="1"/>
  <c r="EK62" i="14"/>
  <c r="EO62" i="14" s="1"/>
  <c r="EQ62" i="14" s="1"/>
  <c r="DV62" i="14"/>
  <c r="DZ62" i="14" s="1"/>
  <c r="DW62" i="14"/>
  <c r="DY62" i="14" s="1"/>
  <c r="DU62" i="14"/>
  <c r="DV59" i="14"/>
  <c r="DZ59" i="14" s="1"/>
  <c r="DW59" i="14"/>
  <c r="DY59" i="14" s="1"/>
  <c r="DU59" i="14"/>
  <c r="EK59" i="14"/>
  <c r="EO59" i="14" s="1"/>
  <c r="EQ59" i="14" s="1"/>
  <c r="DU40" i="14"/>
  <c r="DW40" i="14"/>
  <c r="DY40" i="14" s="1"/>
  <c r="DV40" i="14"/>
  <c r="DZ40" i="14" s="1"/>
  <c r="EK40" i="14"/>
  <c r="EO40" i="14" s="1"/>
  <c r="EQ40" i="14" s="1"/>
  <c r="DV35" i="14"/>
  <c r="DZ35" i="14" s="1"/>
  <c r="EK35" i="14"/>
  <c r="EO35" i="14" s="1"/>
  <c r="EQ35" i="14" s="1"/>
  <c r="DU35" i="14"/>
  <c r="DW35" i="14"/>
  <c r="DY35" i="14" s="1"/>
  <c r="EK61" i="14"/>
  <c r="EO61" i="14" s="1"/>
  <c r="EQ61" i="14" s="1"/>
  <c r="DV61" i="14"/>
  <c r="DZ61" i="14" s="1"/>
  <c r="DW61" i="14"/>
  <c r="DY61" i="14" s="1"/>
  <c r="DU61" i="14"/>
  <c r="DU30" i="14"/>
  <c r="EK30" i="14"/>
  <c r="EO30" i="14" s="1"/>
  <c r="EQ30" i="14" s="1"/>
  <c r="DW30" i="14"/>
  <c r="DY30" i="14" s="1"/>
  <c r="DV30" i="14"/>
  <c r="DZ30" i="14" s="1"/>
  <c r="EK63" i="14"/>
  <c r="EO63" i="14" s="1"/>
  <c r="EQ63" i="14" s="1"/>
  <c r="DW63" i="14"/>
  <c r="DY63" i="14" s="1"/>
  <c r="DV63" i="14"/>
  <c r="DZ63" i="14" s="1"/>
  <c r="DU63" i="14"/>
  <c r="DU51" i="14"/>
  <c r="EK51" i="14"/>
  <c r="EO51" i="14" s="1"/>
  <c r="EQ51" i="14" s="1"/>
  <c r="DV51" i="14"/>
  <c r="DZ51" i="14" s="1"/>
  <c r="DW51" i="14"/>
  <c r="DY51" i="14" s="1"/>
  <c r="ES27" i="14"/>
  <c r="ER27" i="14"/>
  <c r="FE27" i="14"/>
  <c r="FI27" i="14" s="1"/>
  <c r="FJ27" i="14" s="1"/>
  <c r="FN27" i="14"/>
  <c r="FO27" i="14" s="1"/>
  <c r="DU55" i="14"/>
  <c r="DV55" i="14"/>
  <c r="DZ55" i="14" s="1"/>
  <c r="EK55" i="14"/>
  <c r="EO55" i="14" s="1"/>
  <c r="EQ55" i="14" s="1"/>
  <c r="DW55" i="14"/>
  <c r="DY55" i="14" s="1"/>
  <c r="DV42" i="14"/>
  <c r="DZ42" i="14" s="1"/>
  <c r="DU42" i="14"/>
  <c r="EK42" i="14"/>
  <c r="EO42" i="14" s="1"/>
  <c r="EQ42" i="14" s="1"/>
  <c r="DW42" i="14"/>
  <c r="DY42" i="14" s="1"/>
  <c r="DU53" i="14"/>
  <c r="EK53" i="14"/>
  <c r="EO53" i="14" s="1"/>
  <c r="EQ53" i="14" s="1"/>
  <c r="DV53" i="14"/>
  <c r="DZ53" i="14" s="1"/>
  <c r="DW53" i="14"/>
  <c r="DY53" i="14" s="1"/>
  <c r="EK26" i="14"/>
  <c r="EO26" i="14" s="1"/>
  <c r="EQ26" i="14" s="1"/>
  <c r="DU26" i="14"/>
  <c r="DV26" i="14"/>
  <c r="DZ26" i="14" s="1"/>
  <c r="DW26" i="14"/>
  <c r="DY26" i="14" s="1"/>
  <c r="DU47" i="14"/>
  <c r="EK47" i="14"/>
  <c r="EO47" i="14" s="1"/>
  <c r="EQ47" i="14" s="1"/>
  <c r="DV47" i="14"/>
  <c r="DZ47" i="14" s="1"/>
  <c r="DW47" i="14"/>
  <c r="DY47" i="14" s="1"/>
  <c r="DU50" i="14"/>
  <c r="DV50" i="14"/>
  <c r="DZ50" i="14" s="1"/>
  <c r="DW50" i="14"/>
  <c r="DY50" i="14" s="1"/>
  <c r="EK50" i="14"/>
  <c r="EO50" i="14" s="1"/>
  <c r="EQ50" i="14" s="1"/>
  <c r="DU57" i="14"/>
  <c r="EK57" i="14"/>
  <c r="EO57" i="14" s="1"/>
  <c r="EQ57" i="14" s="1"/>
  <c r="DV57" i="14"/>
  <c r="DZ57" i="14" s="1"/>
  <c r="DW57" i="14"/>
  <c r="DY57" i="14" s="1"/>
  <c r="DU34" i="14"/>
  <c r="EK34" i="14"/>
  <c r="EO34" i="14" s="1"/>
  <c r="EQ34" i="14" s="1"/>
  <c r="DV34" i="14"/>
  <c r="DZ34" i="14" s="1"/>
  <c r="DW34" i="14"/>
  <c r="DY34" i="14" s="1"/>
  <c r="DU36" i="14"/>
  <c r="DW36" i="14"/>
  <c r="DY36" i="14" s="1"/>
  <c r="DV36" i="14"/>
  <c r="DZ36" i="14" s="1"/>
  <c r="EK36" i="14"/>
  <c r="EO36" i="14" s="1"/>
  <c r="EQ36" i="14" s="1"/>
  <c r="FE39" i="14"/>
  <c r="FI39" i="14" s="1"/>
  <c r="FJ39" i="14" s="1"/>
  <c r="ES39" i="14"/>
  <c r="ER39" i="14"/>
  <c r="FN39" i="14"/>
  <c r="FO39" i="14" s="1"/>
  <c r="DU54" i="14"/>
  <c r="DV54" i="14"/>
  <c r="DZ54" i="14" s="1"/>
  <c r="DW54" i="14"/>
  <c r="DY54" i="14" s="1"/>
  <c r="EK54" i="14"/>
  <c r="EO54" i="14" s="1"/>
  <c r="EQ54" i="14" s="1"/>
  <c r="DU32" i="14"/>
  <c r="DW32" i="14"/>
  <c r="DY32" i="14" s="1"/>
  <c r="EK32" i="14"/>
  <c r="EO32" i="14" s="1"/>
  <c r="EQ32" i="14" s="1"/>
  <c r="DV32" i="14"/>
  <c r="DZ32" i="14" s="1"/>
  <c r="EK37" i="14"/>
  <c r="EO37" i="14" s="1"/>
  <c r="EQ37" i="14" s="1"/>
  <c r="DU37" i="14"/>
  <c r="DW37" i="14"/>
  <c r="DY37" i="14" s="1"/>
  <c r="DV37" i="14"/>
  <c r="DZ37" i="14" s="1"/>
  <c r="DU33" i="14"/>
  <c r="EK33" i="14"/>
  <c r="EO33" i="14" s="1"/>
  <c r="EQ33" i="14" s="1"/>
  <c r="DV33" i="14"/>
  <c r="DZ33" i="14" s="1"/>
  <c r="DW33" i="14"/>
  <c r="DY33" i="14" s="1"/>
  <c r="DU31" i="14"/>
  <c r="DV31" i="14"/>
  <c r="DZ31" i="14" s="1"/>
  <c r="EK31" i="14"/>
  <c r="EO31" i="14" s="1"/>
  <c r="EQ31" i="14" s="1"/>
  <c r="DW31" i="14"/>
  <c r="DY31" i="14" s="1"/>
  <c r="DU41" i="14"/>
  <c r="DV41" i="14"/>
  <c r="DZ41" i="14" s="1"/>
  <c r="EK41" i="14"/>
  <c r="EO41" i="14" s="1"/>
  <c r="EQ41" i="14" s="1"/>
  <c r="DW41" i="14"/>
  <c r="DY41" i="14" s="1"/>
  <c r="FE41" i="14" l="1"/>
  <c r="FI41" i="14" s="1"/>
  <c r="FJ41" i="14" s="1"/>
  <c r="ES41" i="14"/>
  <c r="ER41" i="14"/>
  <c r="FN41" i="14"/>
  <c r="FO41" i="14" s="1"/>
  <c r="ES37" i="14"/>
  <c r="FN37" i="14"/>
  <c r="FO37" i="14" s="1"/>
  <c r="ER37" i="14"/>
  <c r="FE37" i="14"/>
  <c r="FI37" i="14" s="1"/>
  <c r="FJ37" i="14" s="1"/>
  <c r="ES54" i="14"/>
  <c r="FN54" i="14"/>
  <c r="FO54" i="14" s="1"/>
  <c r="FE54" i="14"/>
  <c r="FI54" i="14" s="1"/>
  <c r="FJ54" i="14" s="1"/>
  <c r="ER54" i="14"/>
  <c r="FN36" i="14"/>
  <c r="FO36" i="14" s="1"/>
  <c r="ES36" i="14"/>
  <c r="ER36" i="14"/>
  <c r="FE36" i="14"/>
  <c r="FI36" i="14" s="1"/>
  <c r="FJ36" i="14" s="1"/>
  <c r="FN50" i="14"/>
  <c r="FO50" i="14" s="1"/>
  <c r="ES50" i="14"/>
  <c r="ER50" i="14"/>
  <c r="FE50" i="14"/>
  <c r="FI50" i="14" s="1"/>
  <c r="FJ50" i="14" s="1"/>
  <c r="FN40" i="14"/>
  <c r="FO40" i="14" s="1"/>
  <c r="ES40" i="14"/>
  <c r="ER40" i="14"/>
  <c r="FE40" i="14"/>
  <c r="FI40" i="14" s="1"/>
  <c r="FJ40" i="14" s="1"/>
  <c r="ER59" i="14"/>
  <c r="FN59" i="14"/>
  <c r="FO59" i="14" s="1"/>
  <c r="FE59" i="14"/>
  <c r="FI59" i="14" s="1"/>
  <c r="FJ59" i="14" s="1"/>
  <c r="ES59" i="14"/>
  <c r="FE43" i="14"/>
  <c r="FI43" i="14" s="1"/>
  <c r="FJ43" i="14" s="1"/>
  <c r="ES43" i="14"/>
  <c r="ER43" i="14"/>
  <c r="FN43" i="14"/>
  <c r="FO43" i="14" s="1"/>
  <c r="ES49" i="14"/>
  <c r="FN49" i="14"/>
  <c r="FO49" i="14" s="1"/>
  <c r="FE49" i="14"/>
  <c r="FI49" i="14" s="1"/>
  <c r="FJ49" i="14" s="1"/>
  <c r="ER49" i="14"/>
  <c r="ES42" i="14"/>
  <c r="ER42" i="14"/>
  <c r="FN42" i="14"/>
  <c r="FO42" i="14" s="1"/>
  <c r="FE42" i="14"/>
  <c r="FI42" i="14" s="1"/>
  <c r="FJ42" i="14" s="1"/>
  <c r="FE45" i="14"/>
  <c r="FI45" i="14" s="1"/>
  <c r="FJ45" i="14" s="1"/>
  <c r="ES45" i="14"/>
  <c r="ER45" i="14"/>
  <c r="FN45" i="14"/>
  <c r="FO45" i="14" s="1"/>
  <c r="FE52" i="14"/>
  <c r="FI52" i="14" s="1"/>
  <c r="FJ52" i="14" s="1"/>
  <c r="ES52" i="14"/>
  <c r="FN52" i="14"/>
  <c r="FO52" i="14" s="1"/>
  <c r="ER52" i="14"/>
  <c r="FE56" i="14"/>
  <c r="FI56" i="14" s="1"/>
  <c r="FJ56" i="14" s="1"/>
  <c r="ES56" i="14"/>
  <c r="FN56" i="14"/>
  <c r="FO56" i="14" s="1"/>
  <c r="ER56" i="14"/>
  <c r="ES58" i="14"/>
  <c r="FN58" i="14"/>
  <c r="FO58" i="14" s="1"/>
  <c r="ER58" i="14"/>
  <c r="FE58" i="14"/>
  <c r="FI58" i="14" s="1"/>
  <c r="FJ58" i="14" s="1"/>
  <c r="ES38" i="14"/>
  <c r="FN38" i="14"/>
  <c r="FO38" i="14" s="1"/>
  <c r="FE38" i="14"/>
  <c r="FI38" i="14" s="1"/>
  <c r="FJ38" i="14" s="1"/>
  <c r="ER38" i="14"/>
  <c r="ER31" i="14"/>
  <c r="ES31" i="14"/>
  <c r="FE31" i="14"/>
  <c r="FI31" i="14" s="1"/>
  <c r="FJ31" i="14" s="1"/>
  <c r="FN31" i="14"/>
  <c r="FO31" i="14" s="1"/>
  <c r="FE32" i="14"/>
  <c r="FI32" i="14" s="1"/>
  <c r="FJ32" i="14" s="1"/>
  <c r="ES32" i="14"/>
  <c r="FN32" i="14"/>
  <c r="FO32" i="14" s="1"/>
  <c r="ER32" i="14"/>
  <c r="FN55" i="14"/>
  <c r="FO55" i="14" s="1"/>
  <c r="ES55" i="14"/>
  <c r="FE55" i="14"/>
  <c r="FI55" i="14" s="1"/>
  <c r="FJ55" i="14" s="1"/>
  <c r="ER55" i="14"/>
  <c r="FE33" i="14"/>
  <c r="FI33" i="14" s="1"/>
  <c r="FJ33" i="14" s="1"/>
  <c r="ES33" i="14"/>
  <c r="FN33" i="14"/>
  <c r="FO33" i="14" s="1"/>
  <c r="ER33" i="14"/>
  <c r="ES34" i="14"/>
  <c r="FN34" i="14"/>
  <c r="FO34" i="14" s="1"/>
  <c r="FE34" i="14"/>
  <c r="FI34" i="14" s="1"/>
  <c r="FJ34" i="14" s="1"/>
  <c r="ER34" i="14"/>
  <c r="FE57" i="14"/>
  <c r="FI57" i="14" s="1"/>
  <c r="FJ57" i="14" s="1"/>
  <c r="ES57" i="14"/>
  <c r="FN57" i="14"/>
  <c r="FO57" i="14" s="1"/>
  <c r="ER57" i="14"/>
  <c r="FE47" i="14"/>
  <c r="FI47" i="14" s="1"/>
  <c r="FJ47" i="14" s="1"/>
  <c r="ES47" i="14"/>
  <c r="FN47" i="14"/>
  <c r="FO47" i="14" s="1"/>
  <c r="ER47" i="14"/>
  <c r="FE53" i="14"/>
  <c r="FI53" i="14" s="1"/>
  <c r="FJ53" i="14" s="1"/>
  <c r="ES53" i="14"/>
  <c r="FN53" i="14"/>
  <c r="FO53" i="14" s="1"/>
  <c r="ER53" i="14"/>
  <c r="ER51" i="14"/>
  <c r="ES51" i="14"/>
  <c r="FE51" i="14"/>
  <c r="FI51" i="14" s="1"/>
  <c r="FJ51" i="14" s="1"/>
  <c r="FN51" i="14"/>
  <c r="FO51" i="14" s="1"/>
  <c r="ES30" i="14"/>
  <c r="FN30" i="14"/>
  <c r="FO30" i="14" s="1"/>
  <c r="ER30" i="14"/>
  <c r="FE30" i="14"/>
  <c r="FI30" i="14" s="1"/>
  <c r="FJ30" i="14" s="1"/>
  <c r="ES35" i="14"/>
  <c r="ER35" i="14"/>
  <c r="FN35" i="14"/>
  <c r="FO35" i="14" s="1"/>
  <c r="FE35" i="14"/>
  <c r="FI35" i="14" s="1"/>
  <c r="FJ35" i="14" s="1"/>
  <c r="ES46" i="14"/>
  <c r="FN46" i="14"/>
  <c r="FO46" i="14" s="1"/>
  <c r="FE46" i="14"/>
  <c r="FI46" i="14" s="1"/>
  <c r="FJ46" i="14" s="1"/>
  <c r="ER46" i="14"/>
  <c r="FN26" i="14"/>
  <c r="FO26" i="14" s="1"/>
  <c r="ER26" i="14"/>
  <c r="FE26" i="14"/>
  <c r="FI26" i="14" s="1"/>
  <c r="FJ26" i="14" s="1"/>
  <c r="ES26" i="14"/>
  <c r="ER63" i="14"/>
  <c r="FE63" i="14"/>
  <c r="FI63" i="14" s="1"/>
  <c r="FJ63" i="14" s="1"/>
  <c r="FN63" i="14"/>
  <c r="FO63" i="14" s="1"/>
  <c r="ES63" i="14"/>
  <c r="FN61" i="14"/>
  <c r="FO61" i="14" s="1"/>
  <c r="FE61" i="14"/>
  <c r="FI61" i="14" s="1"/>
  <c r="FJ61" i="14" s="1"/>
  <c r="ER61" i="14"/>
  <c r="ES61" i="14"/>
  <c r="ER62" i="14"/>
  <c r="FE62" i="14"/>
  <c r="FI62" i="14" s="1"/>
  <c r="FJ62" i="14" s="1"/>
  <c r="FN62" i="14"/>
  <c r="FO62" i="14" s="1"/>
  <c r="ES62" i="14"/>
  <c r="ES64" i="14"/>
  <c r="ER64" i="14"/>
  <c r="FE64" i="14"/>
  <c r="FI64" i="14" s="1"/>
  <c r="FJ64" i="14" s="1"/>
  <c r="FN64" i="14"/>
  <c r="FO64" i="14" s="1"/>
  <c r="ER29" i="14"/>
  <c r="FE29" i="14"/>
  <c r="FI29" i="14" s="1"/>
  <c r="FJ29" i="14" s="1"/>
  <c r="FN29" i="14"/>
  <c r="FO29" i="14" s="1"/>
  <c r="ES29" i="14"/>
  <c r="DS25" i="14" l="1"/>
  <c r="EK25" i="14" l="1"/>
  <c r="EO25" i="14" s="1"/>
  <c r="EQ25" i="14" s="1"/>
  <c r="DW25" i="14"/>
  <c r="DY25" i="14" s="1"/>
  <c r="DV25" i="14"/>
  <c r="DZ25" i="14" s="1"/>
  <c r="DU25" i="14"/>
  <c r="DS24" i="14"/>
  <c r="DS23" i="14"/>
  <c r="EK24" i="14" l="1"/>
  <c r="EO24" i="14" s="1"/>
  <c r="EQ24" i="14" s="1"/>
  <c r="DV24" i="14"/>
  <c r="DZ24" i="14" s="1"/>
  <c r="DU24" i="14"/>
  <c r="DW24" i="14"/>
  <c r="DY24" i="14" s="1"/>
  <c r="ER25" i="14"/>
  <c r="FE25" i="14"/>
  <c r="FI25" i="14" s="1"/>
  <c r="FJ25" i="14" s="1"/>
  <c r="FN25" i="14"/>
  <c r="FO25" i="14" s="1"/>
  <c r="ES25" i="14"/>
  <c r="DS22" i="14"/>
  <c r="DU22" i="14" s="1"/>
  <c r="DV23" i="14"/>
  <c r="DZ23" i="14" s="1"/>
  <c r="EK23" i="14"/>
  <c r="DU23" i="14"/>
  <c r="DW23" i="14"/>
  <c r="DY23" i="14" s="1"/>
  <c r="ER24" i="14" l="1"/>
  <c r="FE24" i="14"/>
  <c r="FI24" i="14" s="1"/>
  <c r="FJ24" i="14" s="1"/>
  <c r="ES24" i="14"/>
  <c r="FN24" i="14"/>
  <c r="FO24" i="14" s="1"/>
  <c r="EO23" i="14"/>
  <c r="EQ23" i="14" s="1"/>
  <c r="FE23" i="14" s="1"/>
  <c r="FI23" i="14" s="1"/>
  <c r="FJ23" i="14" s="1"/>
  <c r="DW22" i="14"/>
  <c r="DY22" i="14" s="1"/>
  <c r="DV22" i="14"/>
  <c r="DZ22" i="14" s="1"/>
  <c r="EK22" i="14"/>
  <c r="EO22" i="14" s="1"/>
  <c r="EQ22" i="14" s="1"/>
  <c r="ES22" i="14" s="1"/>
  <c r="FN23" i="14" l="1"/>
  <c r="FO23" i="14" s="1"/>
  <c r="ER23" i="14"/>
  <c r="ES23" i="14"/>
  <c r="FN22" i="14"/>
  <c r="FO22" i="14" s="1"/>
  <c r="FE22" i="14"/>
  <c r="FI22" i="14" s="1"/>
  <c r="FJ22" i="14" s="1"/>
  <c r="ER22" i="14"/>
  <c r="DS21" i="14" l="1"/>
  <c r="EK21" i="14" s="1"/>
  <c r="DU21" i="14" l="1"/>
  <c r="DV21" i="14"/>
  <c r="DZ21" i="14" l="1"/>
  <c r="DU73" i="14" s="1"/>
  <c r="DW21" i="14"/>
  <c r="DU70" i="14" l="1"/>
  <c r="DU72" i="14"/>
  <c r="DU71" i="14"/>
  <c r="DU74" i="14"/>
  <c r="EP21" i="14"/>
  <c r="DY73" i="14"/>
  <c r="ER73" i="14" s="1"/>
  <c r="DY71" i="14"/>
  <c r="ER71" i="14" s="1"/>
  <c r="DY21" i="14"/>
  <c r="EO21" i="14"/>
  <c r="EQ21" i="14" s="1"/>
  <c r="DW70" i="14" l="1"/>
  <c r="ER21" i="14"/>
  <c r="ES21" i="14"/>
  <c r="FE21" i="14"/>
  <c r="FI21" i="14" s="1"/>
  <c r="FJ21" i="14" s="1"/>
  <c r="FN21" i="14"/>
  <c r="FO21" i="14" s="1"/>
  <c r="DW74" i="14" l="1"/>
  <c r="DW71" i="14"/>
  <c r="DW73" i="14"/>
  <c r="DW72" i="14"/>
  <c r="EM73" i="14"/>
  <c r="EM74" i="14"/>
  <c r="EM71" i="14"/>
  <c r="EM72" i="14"/>
  <c r="EM70" i="14"/>
  <c r="FG70" i="14"/>
  <c r="FG71" i="14"/>
  <c r="EO70" i="14" l="1"/>
  <c r="EO71" i="14"/>
  <c r="EO73" i="14"/>
  <c r="EO74" i="14"/>
  <c r="EO72" i="14"/>
  <c r="Q21" i="14" l="1"/>
  <c r="X21" i="14" s="1"/>
</calcChain>
</file>

<file path=xl/sharedStrings.xml><?xml version="1.0" encoding="utf-8"?>
<sst xmlns="http://schemas.openxmlformats.org/spreadsheetml/2006/main" count="4907" uniqueCount="369">
  <si>
    <t>Índice de Hoja de Notas</t>
  </si>
  <si>
    <t>INFORME ANUAL DE APRENDIZAJE</t>
  </si>
  <si>
    <t>Primer Quimestre</t>
  </si>
  <si>
    <t xml:space="preserve">ÁREA Y/O ASIGNATURA: </t>
  </si>
  <si>
    <t>ESPECIALIZACIÓN:</t>
  </si>
  <si>
    <t>GRADO O CURSO:</t>
  </si>
  <si>
    <t>AÑO LECTIVO:</t>
  </si>
  <si>
    <t>Segundo Quimestre</t>
  </si>
  <si>
    <t xml:space="preserve">PROFESOR/A: </t>
  </si>
  <si>
    <t>FECHA:</t>
  </si>
  <si>
    <t>Resumen del Año</t>
  </si>
  <si>
    <t>Nº</t>
  </si>
  <si>
    <t>NÓMINA</t>
  </si>
  <si>
    <t>FALTAS</t>
  </si>
  <si>
    <t>Evaluación Comportamiento</t>
  </si>
  <si>
    <t>SUMA</t>
  </si>
  <si>
    <t>PROMEDIO PARCIAL</t>
  </si>
  <si>
    <t>Escala Cualitativa</t>
  </si>
  <si>
    <t>Evaluación del Comportamiento</t>
  </si>
  <si>
    <t>Promedio Evaluaciones Parciales</t>
  </si>
  <si>
    <t>PROMEDIO DE NOTAS PARCIALES (80%)</t>
  </si>
  <si>
    <t>CALIFICACIÓN QUIMESTRAL</t>
  </si>
  <si>
    <t>Quimestres</t>
  </si>
  <si>
    <t>PROMEDIO DE CALIFICACIONES QUIMESTRALES</t>
  </si>
  <si>
    <t>JUSTIFICADAS</t>
  </si>
  <si>
    <t>INJUSTIFICADAS</t>
  </si>
  <si>
    <t>Tareas</t>
  </si>
  <si>
    <t>Actividades Grupales en clase</t>
  </si>
  <si>
    <t>Lecciones</t>
  </si>
  <si>
    <t>Prueba Escrita</t>
  </si>
  <si>
    <t>Primer informe parcial</t>
  </si>
  <si>
    <t>Segundo informe parcial</t>
  </si>
  <si>
    <t>Tercer informe parcial</t>
  </si>
  <si>
    <t>Paralelo</t>
  </si>
  <si>
    <t>Especialización</t>
  </si>
  <si>
    <t>Materia</t>
  </si>
  <si>
    <t>Año Lectivo</t>
  </si>
  <si>
    <t>Resumen del Profesor</t>
  </si>
  <si>
    <t>Bloque1</t>
  </si>
  <si>
    <t>Bloque2</t>
  </si>
  <si>
    <t>Moda</t>
  </si>
  <si>
    <t>Nota Quimestral</t>
  </si>
  <si>
    <t>ESTUDIANTE 1</t>
  </si>
  <si>
    <t>________________________</t>
  </si>
  <si>
    <t>Vto.Bno. ____________________</t>
  </si>
  <si>
    <t>Escala cualitativa</t>
  </si>
  <si>
    <t>Número de estudiantes</t>
  </si>
  <si>
    <t>Porcentaje de estudiantes</t>
  </si>
  <si>
    <t>Escala cuantitativa</t>
  </si>
  <si>
    <t>Supera los aprendizajes requeridos</t>
  </si>
  <si>
    <t>Domina los aprendizajes requeridos</t>
  </si>
  <si>
    <t>Alcanza los aprendizajes requeridos</t>
  </si>
  <si>
    <t>8 - 7</t>
  </si>
  <si>
    <t>Esta próximo a alcanzar los aprendizajes requeridos</t>
  </si>
  <si>
    <t>6 - 5</t>
  </si>
  <si>
    <t>No alcanza los aprendizajes requeridos</t>
  </si>
  <si>
    <t>&lt; = 4</t>
  </si>
  <si>
    <t>INFORME INDIVIDUAL DE APRENDIZAJES Y COMPORTAMIENTO</t>
  </si>
  <si>
    <t xml:space="preserve">1. ÁREA Y/O ASIGNATURA: </t>
  </si>
  <si>
    <t>5. ESPECIALIZACIÓN:</t>
  </si>
  <si>
    <t>2. GRADO O CURSO:</t>
  </si>
  <si>
    <t>6. AÑO LECTIVO:</t>
  </si>
  <si>
    <t xml:space="preserve">3. PROFESOR/A: </t>
  </si>
  <si>
    <t>7. FECHA:</t>
  </si>
  <si>
    <t xml:space="preserve">4. ESTUDIANTE: </t>
  </si>
  <si>
    <t>E. Sumativa</t>
  </si>
  <si>
    <t>PRIMER PARCIAL</t>
  </si>
  <si>
    <t>SEGUNDO PARCIAL</t>
  </si>
  <si>
    <t>TERCER PARCIAL</t>
  </si>
  <si>
    <t>PRIMER QUIMESTRE</t>
  </si>
  <si>
    <t>TOTAL FALTAS</t>
  </si>
  <si>
    <t>SEGUNDO QUIMESTRE</t>
  </si>
  <si>
    <t>INFORME ANUAL</t>
  </si>
  <si>
    <t>Profesor</t>
  </si>
  <si>
    <t>NL</t>
  </si>
  <si>
    <t>APELLIDO</t>
  </si>
  <si>
    <t>Retornar</t>
  </si>
  <si>
    <t>Curso</t>
  </si>
  <si>
    <t>NUMAT</t>
  </si>
  <si>
    <t>CODFC</t>
  </si>
  <si>
    <t>CODMAT</t>
  </si>
  <si>
    <t>Evaluación Formativa</t>
  </si>
  <si>
    <t>Actividades individuales en clase</t>
  </si>
  <si>
    <t>Exámenes 100%</t>
  </si>
  <si>
    <t>Exámenes 20%</t>
  </si>
  <si>
    <t>Códigos</t>
  </si>
  <si>
    <t xml:space="preserve">  </t>
  </si>
  <si>
    <t xml:space="preserve"> </t>
  </si>
  <si>
    <t>Nombre del Tutor</t>
  </si>
  <si>
    <t>Tutor</t>
  </si>
  <si>
    <t>EXAMEN QUIMESTRAL (20%)</t>
  </si>
  <si>
    <t>RESULTADOS DE APROBACIÓN Y REPROBACIÓN</t>
  </si>
  <si>
    <t>MEDIA X</t>
  </si>
  <si>
    <t>SUMA DE CALIFICACIONES QUIMESTRALES</t>
  </si>
  <si>
    <t>INFORME MEJORAMIENTO NOTA QUIMESTRAL</t>
  </si>
  <si>
    <t>INFORME SUPLETORIO REMEDIAL Y GRACIA</t>
  </si>
  <si>
    <t>Notas Quimestrales</t>
  </si>
  <si>
    <t>Modificar Quimestres</t>
  </si>
  <si>
    <t>Nota Quimestral Definitiva</t>
  </si>
  <si>
    <t>Promedio Final</t>
  </si>
  <si>
    <t>Promedio Quimestral</t>
  </si>
  <si>
    <t>EXAMEN</t>
  </si>
  <si>
    <t>NOTAL FINAL</t>
  </si>
  <si>
    <t>SUPLETORIO</t>
  </si>
  <si>
    <t>REMEDIAL</t>
  </si>
  <si>
    <t>GRACIA</t>
  </si>
  <si>
    <t>Aprobado</t>
  </si>
  <si>
    <t>Reprobado</t>
  </si>
  <si>
    <t>REPROBADO REMEDIAL</t>
  </si>
  <si>
    <t xml:space="preserve">REPROBADO </t>
  </si>
  <si>
    <t>Docente</t>
  </si>
  <si>
    <t>INFORME DEL SEGUNDO TRIMESTRE DE APRENDIZAJE</t>
  </si>
  <si>
    <t>INFORME DEL TERCER TRIMESTRE DE APRENDIZAJE</t>
  </si>
  <si>
    <t>INFORME DEL PRIMER TRIMESTRE DE APRENDIZAJE</t>
  </si>
  <si>
    <t>PONDERADO ANUAL</t>
  </si>
  <si>
    <t>NOTA</t>
  </si>
  <si>
    <t>Primer Trimestre</t>
  </si>
  <si>
    <t>Segundo Trimestre</t>
  </si>
  <si>
    <t>Tercer Trimestre</t>
  </si>
  <si>
    <t>INFORME DE RENDIMIENTO ACADÉMICO ANUAL</t>
  </si>
  <si>
    <t>A+</t>
  </si>
  <si>
    <t>B-</t>
  </si>
  <si>
    <t>B+</t>
  </si>
  <si>
    <t>C+</t>
  </si>
  <si>
    <t>C-</t>
  </si>
  <si>
    <t>D+</t>
  </si>
  <si>
    <t>D-</t>
  </si>
  <si>
    <t>E+</t>
  </si>
  <si>
    <t>E-</t>
  </si>
  <si>
    <t>A-</t>
  </si>
  <si>
    <t>PROMEDIO TRIMESTRAL</t>
  </si>
  <si>
    <t>OBSERVACIONES</t>
  </si>
  <si>
    <t>PROMEDIO FINAL</t>
  </si>
  <si>
    <t>AMBITOS</t>
  </si>
  <si>
    <t>Identidad y autonomía</t>
  </si>
  <si>
    <t>Convivencia</t>
  </si>
  <si>
    <t>Relaciones con el medio natural y cultural</t>
  </si>
  <si>
    <t>Relaciones lógico-matemáticas</t>
  </si>
  <si>
    <t>Comprensión y expresión del lenguaje</t>
  </si>
  <si>
    <t>Expresión artística</t>
  </si>
  <si>
    <t>Expresión corporal y motricidad</t>
  </si>
  <si>
    <t>PROMEDIO</t>
  </si>
  <si>
    <t>Año</t>
  </si>
  <si>
    <t>Siglas Titulo</t>
  </si>
  <si>
    <t>Nombre</t>
  </si>
  <si>
    <t>C.C.</t>
  </si>
  <si>
    <t xml:space="preserve">Lic. </t>
  </si>
  <si>
    <t>UNIDAD EDUCATIVA "     "</t>
  </si>
  <si>
    <t xml:space="preserve">DOCENTE: </t>
  </si>
  <si>
    <t>A: DESTREZA O APRENDIZAJE ALCANZADO</t>
  </si>
  <si>
    <t>EP: DESTREZA O APRENDIZAJE EN PROCESO DE DESARROLLO</t>
  </si>
  <si>
    <t>I: DESTREZA O APRENDIZAJE INICIADO</t>
  </si>
  <si>
    <t>NE: NO EVALUADO</t>
  </si>
  <si>
    <t xml:space="preserve">ESTUDIANTE: </t>
  </si>
  <si>
    <t xml:space="preserve">GRADO/CURSO: </t>
  </si>
  <si>
    <t>ASIGNATURAS</t>
  </si>
  <si>
    <t xml:space="preserve">DESARROLLO </t>
  </si>
  <si>
    <t>PROM</t>
  </si>
  <si>
    <t xml:space="preserve">COMPORTAMENTAL </t>
  </si>
  <si>
    <t>ASISTENCIA</t>
  </si>
  <si>
    <t>FALTAS JUSTIFICADAS</t>
  </si>
  <si>
    <t>FALTAS INJUSTIFICADAS</t>
  </si>
  <si>
    <t xml:space="preserve">Santo Domingo, </t>
  </si>
  <si>
    <t>ATRASOS</t>
  </si>
  <si>
    <t>TUTOR</t>
  </si>
  <si>
    <t>VICERRECTOR</t>
  </si>
  <si>
    <t>EQUIVALENCIA SEGÚN RGLOEI</t>
  </si>
  <si>
    <t>BOLETIN PRIMER TRIMESTRE</t>
  </si>
  <si>
    <t>COMPORTAMENTAL</t>
  </si>
  <si>
    <t>HORAS JUSTIFICADAS</t>
  </si>
  <si>
    <t>HORAS INJUSTIFICADAS</t>
  </si>
  <si>
    <t>I TRIMESTRE</t>
  </si>
  <si>
    <t>CONVIVENCIA</t>
  </si>
  <si>
    <t>IDENTIDAD Y AUTONOMÍA</t>
  </si>
  <si>
    <t>UNIDAD EDUCATIVA "SANTO DOMINGO DE LOS COLORADOS"</t>
  </si>
  <si>
    <t>Mgs.</t>
  </si>
  <si>
    <t>INICIAL</t>
  </si>
  <si>
    <t>PROMEDIO GENERAL</t>
  </si>
  <si>
    <t>PROMEDIO FINAL
CIVICA Y 
ACOMPAÑMIENTO
INTEGRAL EN EL AULA</t>
  </si>
  <si>
    <t>AUTOCONOCIMIENTO</t>
  </si>
  <si>
    <t>PENSAMIENO CRITICO</t>
  </si>
  <si>
    <t>MANEJO DE PROBLEMAS</t>
  </si>
  <si>
    <t>TOMA DE DECISIONES</t>
  </si>
  <si>
    <t>TRABAJO EN EQUIPO</t>
  </si>
  <si>
    <t>CONCIENCIA SOCIAL</t>
  </si>
  <si>
    <t>MANEJO DE EMOCIONES Y SENTIMIENTOS</t>
  </si>
  <si>
    <t xml:space="preserve">RELACIONES INTERPERSONALES	</t>
  </si>
  <si>
    <t>MANEJO DE CONFLICTOS</t>
  </si>
  <si>
    <t>CÍVICA Y ACOMPAÑAMIENTO INTEGRAL EN EL AULA</t>
  </si>
  <si>
    <t>S</t>
  </si>
  <si>
    <t>F</t>
  </si>
  <si>
    <t>O</t>
  </si>
  <si>
    <t>N</t>
  </si>
  <si>
    <t>A</t>
  </si>
  <si>
    <t>Comunicar algunos datos de su identidad como: nombres completos, edad, nombres de familiares cercanos, lugar dónde vive.</t>
  </si>
  <si>
    <t>Demostrar curiosidad por las características físicas (genitales) que le permiten reconocerse como niño y niña</t>
  </si>
  <si>
    <t>Identificar la importancia de usar el cinturón de seguridad para promover el autocuidado y la protección personal.</t>
  </si>
  <si>
    <t>Identificar las situaciones de peligro a las que se puede exponer en su entorno inmediato y seguir pautas de comportamiento para evitarlas.</t>
  </si>
  <si>
    <t>Identificar sus características físicas y las de las personas de su entorno como parte del proceso de aceptación de sí mismo y de respeto a los demás.</t>
  </si>
  <si>
    <t>Identificar y manifestar sus emociones y sentimientos, expresando las causas de los mismos mediante el lenguaje verbal. (D.EIB.10.3.)</t>
  </si>
  <si>
    <t>Identificarse como miembro de una familia reconociéndose como parte importante de la misma.</t>
  </si>
  <si>
    <t>Practicar con autonomía hábitos de higiene personal como lavarse las manos, los dientes y la cara.</t>
  </si>
  <si>
    <t>Practicar hábitos de orden ubicando los objetos en el lugar correspondiente.</t>
  </si>
  <si>
    <t>Practicar las acciones a seguir en situaciones de riesgo como: temblores, incendios, entre otros, determinadas en el plan de contingencia institucional.</t>
  </si>
  <si>
    <t>Practicar normas de seguridad para evitar accidentes a los que se puede exponer en su entorno inmediato.</t>
  </si>
  <si>
    <t>Realiza independientemente normas de aseo al ir al baño.</t>
  </si>
  <si>
    <t>Reconocer la importancia del uso del casco y demás indumentaria de pro tección para protegerse de lesiones en actividades que requieran su uso</t>
  </si>
  <si>
    <t>Reconocer situaciones problémicas en las actividades escolares para solucionarlas de forma creativa y con autonomía.</t>
  </si>
  <si>
    <t>Seleccionar las prendas de vestir de acuerdo al estado climático (prendas para el frío / prendas para el calor).</t>
  </si>
  <si>
    <t>Tomar decisiones con respecto a la elección de actividades, vestuario entre otros, en función de sus gustos y preferencias, argumentando las mismas.</t>
  </si>
  <si>
    <t>Utilizar la cuchara, tenedor y el vaso cuando se alimenta de manera autónoma.</t>
  </si>
  <si>
    <t>Vestirse y desvestirse de manera independiente con prendas de vestir sencillas. (D.EIB.10.5)</t>
  </si>
  <si>
    <t>Apoyar y motivar a otras personas a participar en actividades grupales, particularmente a quienes muestran dificultades al hacerlo</t>
  </si>
  <si>
    <t>Asumir y respetar normas de convivencia en la institución de educación inicial y en el hogar acordadas con el adulto. (D.EIB.10.15.)</t>
  </si>
  <si>
    <t>Colaborar en actividades que se desarrollan con otros niños y adultos de su entorno.</t>
  </si>
  <si>
    <t>Demostrar actitudes de solidaridad ante situaciones de necesidad de sus compañeros y adultos de su entorno</t>
  </si>
  <si>
    <t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t>
  </si>
  <si>
    <t>Demostrar preferencia de jugar la mayor parte del tiempo con un amigo estableciendo niveles de empatías más estables.</t>
  </si>
  <si>
    <t>Demostrar sensibilidad ante deseos, emociones y sentimientos de otras personas.</t>
  </si>
  <si>
    <t>Desarrollar la capacidad de esperar para obtener una recompensa mayor en el futuro.</t>
  </si>
  <si>
    <t>Identificar instituciones y profesiones que brindan servicios a la comunidad y los roles que ellos cumplen.</t>
  </si>
  <si>
    <t>Identificar las profesiones, oficios y ocupaciones que cumplen los miembros de su familia.</t>
  </si>
  <si>
    <t>Incrementar su campo de interrelación con otras personas a más del grupo familiar y escolar interactuando con mayor facilidad.</t>
  </si>
  <si>
    <t>Observar las expresiones faciales y comportamientos de otros niños y niñas en actividades lúdicas para identificar sus emociones, guiar sus propias acciones y fomentar un ambiente de convivencia armónica</t>
  </si>
  <si>
    <t>Participar juegos grupales siguiendo las reglas y asumiendo roles que le permitan mantener un ambiente armónico con sus pares. (D.EIB.10.11.)</t>
  </si>
  <si>
    <t>Practicar la costumbre de ahorrar para ocasiones y casos especiales</t>
  </si>
  <si>
    <t>Respetar las diferencias individuales que existe entre sus compañeros como: género, diversidad cultural, necesidades especiales, estructura familiar, entre otros.</t>
  </si>
  <si>
    <t>RELACIONES CON EL MEDIO NATURAL Y CULTURAL</t>
  </si>
  <si>
    <t>Comunicar de manera asertiva sus preferencias o desacuerdos al interactuar con sus pares reconociendo cómo sus expresiones o acciones influyen en las otras personas.</t>
  </si>
  <si>
    <t>Construir conexiones emocionales con su contexto natural (plantas, animales, agua, tierra, aire) y social.</t>
  </si>
  <si>
    <t>dentificar en las actividades diarias oportunidades para aprovechar los recursos y reducir los residuos para proteger el entorno natural</t>
  </si>
  <si>
    <t>Diferenciar entre alimentos nutritivos y no nutritivos identificando los beneficios de una alimentación sana y saludable.</t>
  </si>
  <si>
    <t>Diferenciar entre lo que le pertenece, lo que pertenece a los demás y lo que pertenece al grupo o comunidad.</t>
  </si>
  <si>
    <t>Diferenciar los seres vivos y elementos no vivos de su entorno explorando su mundo natural.</t>
  </si>
  <si>
    <t>Establecer comparaciones entre los elementos del entorno a través de la discriminación sensorial.</t>
  </si>
  <si>
    <t>Explorar e identificar los diferentes elementos y fenómenos del entorno natural mediante procesos que propicien la indagación.</t>
  </si>
  <si>
    <t>Identificar características de las plantas por su utilidad, estableciendo diferencias entre ellas.</t>
  </si>
  <si>
    <t>Identificar las características de los animales domésticos y silvestres estableciendo las diferencias entre ellos.</t>
  </si>
  <si>
    <t>Identificar las características del mar y reconocerlo como una parte integral del territorio nacional</t>
  </si>
  <si>
    <t>Identificar prácticas socioculturales de su localidad demostrando curiosidad ante sus tradiciones.</t>
  </si>
  <si>
    <t>Observar el proceso del ciclo vital de las plantas mediante actividades de experimentación.</t>
  </si>
  <si>
    <t>Participar en actividades lúdicas para identificar prácticas de movilidad que ayudan a cuidar el planeta</t>
  </si>
  <si>
    <t>Participar en algunas prácticas tradicionales de su entorno disfrutando y respetando las diferentes manifestaciones culturales</t>
  </si>
  <si>
    <t>Practicar hábitos de cuidado y conservación del medio ambiente que eviten la contaminación del aire, suelo y agua. (D.EIB.10.19.)</t>
  </si>
  <si>
    <t>Realizar acciones de cuidado y protección de plantas y animales de su entorno erradicando actitudes de maltrato.</t>
  </si>
  <si>
    <t>Reconocer cómo las personas utilizan el dinero en su entorno familiar para satisfacer sus necesidades y deseos</t>
  </si>
  <si>
    <t>Reconocer las consecuencias de no cuidar sus pertenencias.</t>
  </si>
  <si>
    <t>Reconocer los medios de transporte sostenibles, como: bicicleta, scooters, patinetes, transporte público, tranvías, metros y, caminar; por medio de actividades lúdicas</t>
  </si>
  <si>
    <t>RELACIONES LOGICAS MATEMATICAS</t>
  </si>
  <si>
    <t>Asociar las formas de los objetos del entorno con figuras geométricas bidimensionales</t>
  </si>
  <si>
    <t>Clasificar objetos con dos atributos (tamaño, color o forma).</t>
  </si>
  <si>
    <t>Comparar y armar colecciones de más, igual y menos objetos.</t>
  </si>
  <si>
    <t>Comparar y ordenar secuencialmente un conjunto pequeño de objetos de acuerdo con su tamaño.</t>
  </si>
  <si>
    <t>Comprender la relación de número-cantidad hasta el 10.</t>
  </si>
  <si>
    <t>Comprender la relación del numeral (representación simbólica del número) con la cantidad hasta el 5.</t>
  </si>
  <si>
    <t>Contar oralmente del 1 al 15 con secuencia numérica.</t>
  </si>
  <si>
    <t>Continuar y reproducir patrones simples con objetos concretos y representaciones gráficas.</t>
  </si>
  <si>
    <t>Establecer la relación de correspondencia entre los elementos de colecciones de objetos.</t>
  </si>
  <si>
    <t>Identificar características de mañana, tarde y noche</t>
  </si>
  <si>
    <t>Identificar en los objetos las nociones de medida: largo/ corto, grueso/delgado.</t>
  </si>
  <si>
    <t>Identificar figuras geométricas básicas: círculo, cuadrado y triángulo en objetos del entorno y en representaciones gráficas.</t>
  </si>
  <si>
    <t>Identificar la diferencia entre lo que se desea y lo que se necesita</t>
  </si>
  <si>
    <t>Identificar las nociones de tiempo en acciones que siceden antes, ahora y después</t>
  </si>
  <si>
    <t>Identificar los números de emergencia a través de actividades lúdicas, y reconocer cuándo pedir ayuda en situaciones sencillas.</t>
  </si>
  <si>
    <t>Identificar semejanzas y diferencias en objetos del entorno con criterios de forma, color y tamaño</t>
  </si>
  <si>
    <t>Ordenar en secuencias lógica sucesos de hasta cinco eventos en representaciones gráficas de sus actividades de la rutina diaria y en escenas de cuentos</t>
  </si>
  <si>
    <t>Reconocer billetes y monedas en situaciones de la vida real</t>
  </si>
  <si>
    <t>Reconocer la ubicación de objetos en relación a sí mismo y diferentes puntos de referencia según las nociones espaciales de: entre, adelante/atrás, junto a, cerca/lejos</t>
  </si>
  <si>
    <t>Reconocer los colores secundarios en objetos e imágenes del entorno.</t>
  </si>
  <si>
    <t>Reconocer y comparar características personales (estatura, edad, u atributos físicos) al establecer relaciones básicas de tamaño y cantidad en actividades escolares.</t>
  </si>
  <si>
    <t>Relacionar las distintas formas de adquirir dinero con el trabajo y el esfuerzo.</t>
  </si>
  <si>
    <t>COMPRENSIÓN Y EXPRESION DEL LENGUAJE</t>
  </si>
  <si>
    <t>Asociar la imagen de la portada con el título de los cuentos conocidos.</t>
  </si>
  <si>
    <t>Colaborar en la creación de textos colectivos con la ayuda del docente.</t>
  </si>
  <si>
    <t>Comprender el derecho propio y de las otras personas a decir que no como una respuesta válida y respetable.</t>
  </si>
  <si>
    <t>Comunicarse a través de dibujos de objetos con detalles que lo vuelven identificables, como representación simbólica de sus ideas.</t>
  </si>
  <si>
    <t>Comunicarse incorporando palabras nuevas a su vocabulario en función de los ambientes y experiencias en las que interactúa.</t>
  </si>
  <si>
    <t>Contar un cuento en base a sus imágenes a partir de la portada y siguiendo la secuencia de las páginas.</t>
  </si>
  <si>
    <t>Describir oralmente imágenes gráficas (pictogramas) y digitales, estructurando oraciones más elaboradas que describan a los objetos que observa.</t>
  </si>
  <si>
    <t>Describir oralmente imágenes relacionadas con los derechos de las personas en situación de movilidad</t>
  </si>
  <si>
    <t>Expresarse oralmente pronunciando correctamente la mayoría de las palabras puede presentarse dificultades en la pronunciación de s, y la r.</t>
  </si>
  <si>
    <t>Expresarse utilizando oraciones cortas y completas manteniendo el orden de las palabras.</t>
  </si>
  <si>
    <t>Identificar “auditivamente” el fonema (sonido) inicial de las palabras más utilizadas.</t>
  </si>
  <si>
    <t>Identificar una persona adulta de confianza para solicitar apoyo al enfrentar desafíos emocionales en situaciones cotidianas del entorno escolar</t>
  </si>
  <si>
    <t>Participar en conversaciones más complejas y largas manteniéndose dentro del tema.</t>
  </si>
  <si>
    <t>Producir palabras que riman espontáneamente tomado en cuenta los sonidos finales de las mismas.</t>
  </si>
  <si>
    <t>Realizar modificaciones del contenido de un cuento relatado por el adulto, cambiando partes del él como: acciones y final.</t>
  </si>
  <si>
    <t>Realizar movimientos articulatorios complejos: movimientos de los labios juntos de izquierda a derecha, hacia adelante, movimiento de las mandíbulas a los lados, inflar las mejillas y movimiento de lengua de mayor dificultad</t>
  </si>
  <si>
    <t>Reconocer etiquetas y rótulos de su entorno inmediato y los “lee”.</t>
  </si>
  <si>
    <t>Relatar cuentos, narrados por el adulto, manteniendo la secuencia, sin la ayuda del paratexto.</t>
  </si>
  <si>
    <t>Reproducir trabalenguas sencillos, adivinanzas, canciones y poemas cortos, mejorando su pronunciación y potenciando su capacidad imaginativa.</t>
  </si>
  <si>
    <t>Responder preguntas sobre un texto narrado por el adulto, relacionadas a los personajes y acciones principales.</t>
  </si>
  <si>
    <t>Seguir instrucciones sencillas que involucren la ejecución de tres o más actividades</t>
  </si>
  <si>
    <t>EXPRESIÓN ARTISTICA</t>
  </si>
  <si>
    <t>Cantar canciones siguiendo el ritmo y coordinando con las expresiones de su cuerpo.</t>
  </si>
  <si>
    <t>Comunicar de manera escrita sus ideas intentando imitar letras o formas parecidas a letras.</t>
  </si>
  <si>
    <t>Ejecutar patrones de más de dos ritmos con partes del cuerpo y elementos o instrumentos sonoros.</t>
  </si>
  <si>
    <t>Expresar emociones utilizando materiales artísticos para reflejar su estado emocional para autocuidarse canalizando sentimientos de alegría, tristeza o frustración, sin asociar roles o conductas a expectativas de género</t>
  </si>
  <si>
    <t>Expresar su opinión al observar una obra artística relacionada a la plástica o a la escultura.</t>
  </si>
  <si>
    <t>Expresar sus vivencias y experiencias a través del dibujo libre.</t>
  </si>
  <si>
    <t>Mantener el ritmo y las secuencias de pasos sencillos durante la ejecución de coreografías.</t>
  </si>
  <si>
    <t>Participar en dramatizaciones y actividades lúdicas que representen situaciones cotidianas en la vía para identificar y respetar las señales de tránsito básicas (como semáforos, señales de pare y cruces peatonales), promoviendo un comportamiento seguro y ordenado.</t>
  </si>
  <si>
    <t>Participar en dramatizaciones, asumiendo roles de diferentes personas del entorno y de personajes de cuentos e historietas.</t>
  </si>
  <si>
    <t>Participar en rondas populares, bailes y juegos tradicionales, asumiendo los roles y respetando las reglas.</t>
  </si>
  <si>
    <t>Realizar actividades creativas utilizando las técnicas grafo plásticas con variedad de materiales.</t>
  </si>
  <si>
    <t>EXPRESION CORPORAL Y MOTRICIDAD</t>
  </si>
  <si>
    <t>Caminar y correr con soltura y seguridad manteniendo el equilibrio a diferentes distancias, orientaciones y ritmos en espacios parciales.</t>
  </si>
  <si>
    <t>Caminar, correr y saltar de un lugar a otro coordinadamente combinando estas formas de desplazamiento, a velocidades diferentes y en superficies planas e inclinadas con obstáculos.</t>
  </si>
  <si>
    <t>Discriminar sonidos onomatopéyicos y diferencia los sonidos naturales de los artificiales</t>
  </si>
  <si>
    <t>Ejecutar actividades coordinadamente y con un control adecuado de fuerza y tonicidad muscular como: lanzar, atrapar y patear objetos y pelotas.</t>
  </si>
  <si>
    <t>Emplear su lado dominante en la realización de la mayoría de las actividades que utilice la mano, ojo y pie.</t>
  </si>
  <si>
    <t>Galopar y salticar coordinadamente con obstáculos ejecutando circuitos.</t>
  </si>
  <si>
    <t>Identificar en su cuerpo y en el de los demás partes y articulaciones del cuerpo humano, así como partes finas de la cara, a través de la exploración sensorial.</t>
  </si>
  <si>
    <t>Mantener el equilibro al caminar sobre líneas rectas, curvas y quebradas con altura (aprox. 20 cm) logrando un adecuado control postural.</t>
  </si>
  <si>
    <t>Mantener un adecuado control postural en diferentes posiciones del cuerpo y en desplazamientos.</t>
  </si>
  <si>
    <t>Orientarse en el espacio realizando desplazamientos en función de consignas dadas con las nociones: entre, adelante-atrás, junto a, cerca-lejos</t>
  </si>
  <si>
    <t>Realiza varios movimientos y desplazamientos combinados a diferentes velocidades (rápido, lento), duración (largos y corto).</t>
  </si>
  <si>
    <t>Realizar actividades de coordinación visomotriz con niveles de dificultad creciente en el tamaño y tipo de materiales.</t>
  </si>
  <si>
    <t>Realizar desplazamientos y movimientos combinados utilizando el espacio total y parcial a diferentes distancias (largas-cortas)</t>
  </si>
  <si>
    <t>Realizar ejercicios de equilibrio estático y dinámico, controlando los movimientos de las partes gruesas del cuerpo y estructurando motricidad facial y gestual según la consigna incrementando el lapso de tiempo.</t>
  </si>
  <si>
    <t>Realizar ejercicios de simetría corporal como: identificar en el espejo y otros materiales las partes semejantes que conforman el lado derecho e izquierdo del cuerpo.</t>
  </si>
  <si>
    <t>Realizar ejercicios que involucran movimientos segmentados de partes gruesas y finas del cuerpo (cuello, hombro, codo, muñeca, dedos, cadera, rodilla, tobillo, pie).</t>
  </si>
  <si>
    <t>Realizar movimientos diferenciados con los lados laterales del cuerpo (un lado y otro lado).</t>
  </si>
  <si>
    <t>Realizar movimientos para la coordinación de ojo y pie como: patear pelotas hacia un punto fijo determinado.</t>
  </si>
  <si>
    <t>Realizar representaciones gráficas utilizando el dibujo con detalles que le dan intencionalidad y sentido para identificarlos</t>
  </si>
  <si>
    <t>Reconocer la importancia del peatón y respetar su espacio en la vía mediante actividades lúdicas que fomenten el aprendizaje de normas de tránsito.</t>
  </si>
  <si>
    <t>Representar la figura humana utilizando el monigote e incorporando detalles según la interiorización de su imagen corporal.</t>
  </si>
  <si>
    <t>Saltar de un pie a otro alternadamente, de manera autónoma.</t>
  </si>
  <si>
    <t>Saltar en dos pies en sentido vertical obstáculos de 20 a 30 cm en altura y en sentido horizontal longitudes de aproximadamente 50 a 70 cm.</t>
  </si>
  <si>
    <t>Subir y bajar escaleras alternando los pies.</t>
  </si>
  <si>
    <t>Trepar y reptar a diferentes ritmos y en posiciones corporales diversas (cúbito ventral y cúbito dorsal).</t>
  </si>
  <si>
    <t>Ubicar algunas partes de su cuerpo en función de las nociones de al lado, junto a, cerca-lejos.</t>
  </si>
  <si>
    <t>Utilizar el espacio parcial e inicia con el uso del espacio total para realizar representaciones gráficas.</t>
  </si>
  <si>
    <t>Utilizar la pinza digital para coger lápices, marcadores, pinceles y diversos tipos de materiales.</t>
  </si>
  <si>
    <t>III TRIMESTRE</t>
  </si>
  <si>
    <t>II TRIMESTRE</t>
  </si>
  <si>
    <t>BOLETIN SEGUNDO TRIMESTRE</t>
  </si>
  <si>
    <t>BOLETIN TERCER TRIMESTRE</t>
  </si>
  <si>
    <t>CIVICA Y ACOMPAÑAMIENTO INTEGRAL</t>
  </si>
  <si>
    <t>INICIAL II</t>
  </si>
  <si>
    <t>IDENTIDAD Y AUTONOMIA</t>
  </si>
  <si>
    <t>2025-2026 MATUTINA</t>
  </si>
  <si>
    <t>CUZCO GUERRERO JENNY DEL PILAR</t>
  </si>
  <si>
    <t>1308821196</t>
  </si>
  <si>
    <t>ALARCON GARCIA LIAM KAEL</t>
  </si>
  <si>
    <t>BURGOS MARTINEZ ALEXANDER ABDIEL</t>
  </si>
  <si>
    <t>CARREÑO SANCHEZ AMMY VALENTINA</t>
  </si>
  <si>
    <t>CASTRO GOMEZ ANNIA VALENTINA</t>
  </si>
  <si>
    <t>CEDEÑO AGUIRRE KEYLOR DEMIR</t>
  </si>
  <si>
    <t>CERDAN TORO MADISON YARELIS</t>
  </si>
  <si>
    <t>CEVALLOS ZAMBRANO IAN SAHIR</t>
  </si>
  <si>
    <t>CONGACHA OÑA JEAN PIERRE</t>
  </si>
  <si>
    <t>CUEVA VILLEGAS VALENTINA STEFANIA</t>
  </si>
  <si>
    <t>DE LA CRUZ VALLEJO JOEL ALEXANDER</t>
  </si>
  <si>
    <t>DUEÑAS CALDERON LEONIDAS NICOLAI</t>
  </si>
  <si>
    <t>GOMEZ CELI ELIAM LEVIT</t>
  </si>
  <si>
    <t>GUILLEN ABRIL JEOVANNY EMMANUEL</t>
  </si>
  <si>
    <t>LOOR ROLDAN HEYDAN YADIEL</t>
  </si>
  <si>
    <t>LOPEZ PALLO GRACE SAMANTHA</t>
  </si>
  <si>
    <t>MARIN CHAVEZ JULEISY BEDRIYE</t>
  </si>
  <si>
    <t>MERA ZAMBRANO YADIEL ATES</t>
  </si>
  <si>
    <t>MORA QUINTEROS THIAGO JOSE</t>
  </si>
  <si>
    <t>PAREDES GUANOLUISA KENDRA ESTEFANIA</t>
  </si>
  <si>
    <t>PINARGOTE OLMEDO LIAM ALEXANDER</t>
  </si>
  <si>
    <t>QUIROZ VALDEZ IKER EDUARDO</t>
  </si>
  <si>
    <t>RUIZ VILLAMARIN EMIR SAUL</t>
  </si>
  <si>
    <t>SEGOVIA ELIZALDE ERICK ISAAC</t>
  </si>
  <si>
    <t>VERNAZA CERVANTES KEYLER JHAIR</t>
  </si>
  <si>
    <t>ZAMBRANO CEDEÑO LESLY GISELL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</si>
</sst>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00A]d&quot; de &quot;mmmm&quot; de &quot;yyyy;@"/>
    <numFmt numFmtId="165" formatCode="[$-F800]dddd\,\ mmmm\ dd\,\ yyyy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u/>
      <sz val="9"/>
      <color theme="10"/>
      <name val="Calibri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i/>
      <sz val="18"/>
      <color theme="1"/>
      <name val="Calibri"/>
      <family val="2"/>
      <scheme val="minor"/>
    </font>
    <font>
      <sz val="11"/>
      <color theme="1"/>
      <name val="Tahoma"/>
      <family val="2"/>
    </font>
    <font>
      <sz val="9"/>
      <color theme="1"/>
      <name val="Tahoma"/>
      <family val="2"/>
    </font>
    <font>
      <sz val="7"/>
      <color theme="1"/>
      <name val="Tahoma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merican Classic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merican Classic"/>
      <family val="1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 Narrow"/>
      <family val="2"/>
    </font>
    <font>
      <b/>
      <sz val="10"/>
      <name val="Calibri"/>
      <family val="2"/>
      <charset val="1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04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5" xfId="0" applyFont="1" applyBorder="1"/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6" fillId="0" borderId="0" xfId="0" applyFont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2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top"/>
    </xf>
    <xf numFmtId="0" fontId="3" fillId="0" borderId="0" xfId="1" applyAlignment="1" applyProtection="1"/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0" fontId="6" fillId="0" borderId="1" xfId="0" applyFont="1" applyBorder="1"/>
    <xf numFmtId="1" fontId="0" fillId="4" borderId="7" xfId="0" applyNumberFormat="1" applyFill="1" applyBorder="1"/>
    <xf numFmtId="2" fontId="0" fillId="4" borderId="7" xfId="0" applyNumberFormat="1" applyFill="1" applyBorder="1" applyAlignment="1">
      <alignment horizontal="center"/>
    </xf>
    <xf numFmtId="2" fontId="0" fillId="4" borderId="7" xfId="0" applyNumberFormat="1" applyFill="1" applyBorder="1"/>
    <xf numFmtId="0" fontId="8" fillId="5" borderId="7" xfId="0" applyFont="1" applyFill="1" applyBorder="1" applyAlignment="1">
      <alignment horizontal="center" vertical="center" wrapText="1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0" fillId="0" borderId="13" xfId="0" applyBorder="1"/>
    <xf numFmtId="1" fontId="0" fillId="5" borderId="7" xfId="0" applyNumberFormat="1" applyFill="1" applyBorder="1"/>
    <xf numFmtId="2" fontId="0" fillId="5" borderId="7" xfId="0" applyNumberFormat="1" applyFill="1" applyBorder="1" applyAlignment="1">
      <alignment horizontal="center"/>
    </xf>
    <xf numFmtId="2" fontId="0" fillId="5" borderId="7" xfId="0" applyNumberFormat="1" applyFill="1" applyBorder="1"/>
    <xf numFmtId="1" fontId="0" fillId="6" borderId="7" xfId="0" applyNumberFormat="1" applyFill="1" applyBorder="1"/>
    <xf numFmtId="2" fontId="0" fillId="6" borderId="7" xfId="0" applyNumberFormat="1" applyFill="1" applyBorder="1" applyAlignment="1">
      <alignment horizontal="center"/>
    </xf>
    <xf numFmtId="2" fontId="0" fillId="6" borderId="7" xfId="0" applyNumberFormat="1" applyFill="1" applyBorder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4" fontId="7" fillId="0" borderId="5" xfId="0" applyNumberFormat="1" applyFont="1" applyBorder="1" applyAlignment="1">
      <alignment horizontal="left" vertical="center"/>
    </xf>
    <xf numFmtId="0" fontId="0" fillId="0" borderId="0" xfId="0" quotePrefix="1"/>
    <xf numFmtId="0" fontId="0" fillId="0" borderId="14" xfId="0" applyBorder="1"/>
    <xf numFmtId="0" fontId="0" fillId="0" borderId="15" xfId="0" applyBorder="1"/>
    <xf numFmtId="0" fontId="8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16" fillId="0" borderId="7" xfId="0" applyNumberFormat="1" applyFont="1" applyBorder="1" applyAlignment="1">
      <alignment horizontal="center"/>
    </xf>
    <xf numFmtId="2" fontId="16" fillId="0" borderId="7" xfId="0" applyNumberFormat="1" applyFont="1" applyBorder="1" applyAlignment="1" applyProtection="1">
      <alignment horizontal="center"/>
      <protection locked="0"/>
    </xf>
    <xf numFmtId="2" fontId="16" fillId="0" borderId="7" xfId="0" quotePrefix="1" applyNumberFormat="1" applyFont="1" applyBorder="1" applyAlignment="1" applyProtection="1">
      <alignment horizontal="center"/>
      <protection locked="0"/>
    </xf>
    <xf numFmtId="0" fontId="16" fillId="0" borderId="7" xfId="0" applyFont="1" applyBorder="1"/>
    <xf numFmtId="2" fontId="16" fillId="0" borderId="7" xfId="0" applyNumberFormat="1" applyFont="1" applyBorder="1" applyAlignment="1" applyProtection="1">
      <alignment horizontal="center"/>
      <protection hidden="1"/>
    </xf>
    <xf numFmtId="0" fontId="16" fillId="0" borderId="0" xfId="0" applyFont="1"/>
    <xf numFmtId="2" fontId="17" fillId="0" borderId="7" xfId="0" applyNumberFormat="1" applyFont="1" applyBorder="1" applyAlignment="1">
      <alignment horizontal="center"/>
    </xf>
    <xf numFmtId="2" fontId="16" fillId="0" borderId="7" xfId="0" quotePrefix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Alignment="1">
      <alignment vertical="center" wrapText="1"/>
    </xf>
    <xf numFmtId="2" fontId="17" fillId="0" borderId="7" xfId="0" quotePrefix="1" applyNumberFormat="1" applyFont="1" applyBorder="1" applyAlignment="1">
      <alignment horizontal="center"/>
    </xf>
    <xf numFmtId="0" fontId="3" fillId="0" borderId="17" xfId="1" applyBorder="1" applyAlignment="1" applyProtection="1"/>
    <xf numFmtId="0" fontId="3" fillId="0" borderId="18" xfId="1" applyBorder="1" applyAlignment="1" applyProtection="1"/>
    <xf numFmtId="0" fontId="20" fillId="0" borderId="7" xfId="0" applyFont="1" applyBorder="1" applyAlignment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9" fillId="0" borderId="7" xfId="0" applyFont="1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22" fillId="0" borderId="0" xfId="0" applyFont="1"/>
    <xf numFmtId="0" fontId="22" fillId="0" borderId="5" xfId="0" applyFont="1" applyBorder="1"/>
    <xf numFmtId="0" fontId="8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2" fontId="19" fillId="0" borderId="0" xfId="0" applyNumberFormat="1" applyFont="1" applyAlignment="1" applyProtection="1">
      <alignment horizontal="center"/>
      <protection hidden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2" fillId="0" borderId="1" xfId="0" applyFont="1" applyBorder="1"/>
    <xf numFmtId="0" fontId="22" fillId="0" borderId="2" xfId="0" applyFont="1" applyBorder="1"/>
    <xf numFmtId="0" fontId="22" fillId="0" borderId="3" xfId="0" applyFont="1" applyBorder="1"/>
    <xf numFmtId="0" fontId="22" fillId="0" borderId="13" xfId="0" applyFont="1" applyBorder="1"/>
    <xf numFmtId="0" fontId="22" fillId="0" borderId="14" xfId="0" applyFont="1" applyBorder="1"/>
    <xf numFmtId="0" fontId="22" fillId="0" borderId="15" xfId="0" applyFont="1" applyBorder="1"/>
    <xf numFmtId="2" fontId="21" fillId="0" borderId="7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2" fontId="19" fillId="0" borderId="0" xfId="0" applyNumberFormat="1" applyFont="1" applyAlignment="1" applyProtection="1">
      <alignment horizontal="left"/>
      <protection hidden="1"/>
    </xf>
    <xf numFmtId="0" fontId="16" fillId="0" borderId="0" xfId="0" applyFont="1" applyAlignment="1">
      <alignment horizontal="left"/>
    </xf>
    <xf numFmtId="0" fontId="0" fillId="3" borderId="0" xfId="0" applyFill="1"/>
    <xf numFmtId="0" fontId="12" fillId="6" borderId="0" xfId="0" applyFont="1" applyFill="1"/>
    <xf numFmtId="49" fontId="12" fillId="0" borderId="0" xfId="0" applyNumberFormat="1" applyFont="1"/>
    <xf numFmtId="0" fontId="12" fillId="7" borderId="0" xfId="0" applyFont="1" applyFill="1"/>
    <xf numFmtId="49" fontId="12" fillId="7" borderId="0" xfId="0" applyNumberFormat="1" applyFont="1" applyFill="1"/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wrapText="1"/>
    </xf>
    <xf numFmtId="0" fontId="7" fillId="0" borderId="0" xfId="0" applyFont="1"/>
    <xf numFmtId="2" fontId="17" fillId="0" borderId="7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Protection="1">
      <protection locked="0"/>
    </xf>
    <xf numFmtId="0" fontId="0" fillId="0" borderId="7" xfId="0" applyBorder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26" fillId="0" borderId="0" xfId="0" applyFont="1" applyProtection="1">
      <protection locked="0" hidden="1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vertical="top" wrapText="1"/>
      <protection hidden="1"/>
    </xf>
    <xf numFmtId="0" fontId="0" fillId="0" borderId="0" xfId="0" applyAlignment="1" applyProtection="1">
      <alignment horizontal="right" vertical="center" wrapText="1"/>
      <protection hidden="1"/>
    </xf>
    <xf numFmtId="0" fontId="27" fillId="0" borderId="0" xfId="0" applyFont="1" applyAlignment="1" applyProtection="1">
      <alignment vertical="center"/>
      <protection locked="0"/>
    </xf>
    <xf numFmtId="0" fontId="28" fillId="0" borderId="0" xfId="0" applyFont="1" applyProtection="1">
      <protection locked="0" hidden="1"/>
    </xf>
    <xf numFmtId="0" fontId="22" fillId="0" borderId="0" xfId="0" applyFont="1" applyAlignment="1" applyProtection="1">
      <alignment vertical="center"/>
      <protection locked="0"/>
    </xf>
    <xf numFmtId="2" fontId="0" fillId="4" borderId="4" xfId="0" applyNumberFormat="1" applyFill="1" applyBorder="1" applyAlignment="1">
      <alignment horizontal="center"/>
    </xf>
    <xf numFmtId="0" fontId="0" fillId="14" borderId="5" xfId="0" applyFill="1" applyBorder="1" applyProtection="1">
      <protection locked="0"/>
    </xf>
    <xf numFmtId="2" fontId="0" fillId="14" borderId="4" xfId="0" applyNumberFormat="1" applyFill="1" applyBorder="1" applyAlignment="1">
      <alignment horizontal="center"/>
    </xf>
    <xf numFmtId="0" fontId="0" fillId="14" borderId="16" xfId="0" applyFill="1" applyBorder="1" applyAlignment="1">
      <alignment horizontal="right" vertical="center"/>
    </xf>
    <xf numFmtId="0" fontId="0" fillId="4" borderId="5" xfId="0" applyFill="1" applyBorder="1" applyProtection="1">
      <protection locked="0"/>
    </xf>
    <xf numFmtId="0" fontId="0" fillId="4" borderId="16" xfId="0" applyFill="1" applyBorder="1" applyAlignment="1">
      <alignment horizontal="right" vertical="center"/>
    </xf>
    <xf numFmtId="0" fontId="0" fillId="0" borderId="5" xfId="0" applyBorder="1" applyProtection="1">
      <protection locked="0"/>
    </xf>
    <xf numFmtId="0" fontId="0" fillId="0" borderId="14" xfId="0" applyBorder="1" applyAlignment="1" applyProtection="1">
      <alignment horizontal="left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2" fontId="0" fillId="14" borderId="13" xfId="0" applyNumberFormat="1" applyFill="1" applyBorder="1" applyAlignment="1">
      <alignment horizontal="center"/>
    </xf>
    <xf numFmtId="0" fontId="0" fillId="14" borderId="24" xfId="0" applyFill="1" applyBorder="1" applyAlignment="1">
      <alignment horizontal="right" vertical="center"/>
    </xf>
    <xf numFmtId="0" fontId="2" fillId="0" borderId="0" xfId="0" applyFont="1" applyAlignment="1" applyProtection="1">
      <alignment horizontal="righ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0" fontId="22" fillId="0" borderId="7" xfId="0" applyFont="1" applyBorder="1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 applyProtection="1">
      <alignment horizontal="left"/>
      <protection locked="0"/>
    </xf>
    <xf numFmtId="0" fontId="29" fillId="4" borderId="2" xfId="0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2" fontId="0" fillId="4" borderId="1" xfId="0" applyNumberForma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0" fillId="0" borderId="13" xfId="0" applyBorder="1" applyAlignment="1">
      <alignment horizontal="left"/>
    </xf>
    <xf numFmtId="165" fontId="0" fillId="0" borderId="0" xfId="0" applyNumberFormat="1" applyAlignment="1" applyProtection="1">
      <alignment horizontal="left" vertical="center"/>
      <protection locked="0"/>
    </xf>
    <xf numFmtId="2" fontId="19" fillId="0" borderId="7" xfId="0" applyNumberFormat="1" applyFont="1" applyBorder="1" applyAlignment="1">
      <alignment horizontal="center"/>
    </xf>
    <xf numFmtId="0" fontId="0" fillId="4" borderId="0" xfId="0" applyFill="1" applyAlignment="1">
      <alignment shrinkToFit="1"/>
    </xf>
    <xf numFmtId="0" fontId="0" fillId="4" borderId="5" xfId="0" applyFill="1" applyBorder="1" applyAlignment="1">
      <alignment shrinkToFit="1"/>
    </xf>
    <xf numFmtId="0" fontId="0" fillId="0" borderId="0" xfId="0" applyAlignment="1">
      <alignment shrinkToFit="1"/>
    </xf>
    <xf numFmtId="0" fontId="0" fillId="0" borderId="5" xfId="0" applyBorder="1" applyAlignment="1">
      <alignment shrinkToFit="1"/>
    </xf>
    <xf numFmtId="0" fontId="0" fillId="4" borderId="0" xfId="0" applyFill="1" applyAlignment="1">
      <alignment horizontal="left"/>
    </xf>
    <xf numFmtId="0" fontId="0" fillId="4" borderId="5" xfId="0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27" xfId="0" applyBorder="1" applyAlignment="1">
      <alignment horizontal="right" vertical="center"/>
    </xf>
    <xf numFmtId="0" fontId="0" fillId="0" borderId="3" xfId="0" applyBorder="1" applyProtection="1">
      <protection locked="0"/>
    </xf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35" fillId="0" borderId="0" xfId="0" applyFont="1"/>
    <xf numFmtId="0" fontId="35" fillId="9" borderId="7" xfId="0" applyFont="1" applyFill="1" applyBorder="1" applyAlignment="1">
      <alignment horizontal="center" vertical="center" wrapText="1"/>
    </xf>
    <xf numFmtId="0" fontId="35" fillId="7" borderId="11" xfId="0" applyFont="1" applyFill="1" applyBorder="1" applyAlignment="1">
      <alignment horizontal="center" vertical="center" textRotation="90"/>
    </xf>
    <xf numFmtId="0" fontId="35" fillId="0" borderId="11" xfId="0" applyFont="1" applyBorder="1" applyAlignment="1">
      <alignment vertical="center" textRotation="90"/>
    </xf>
    <xf numFmtId="0" fontId="35" fillId="0" borderId="11" xfId="0" applyFont="1" applyBorder="1" applyAlignment="1">
      <alignment horizontal="center" vertical="center" textRotation="90"/>
    </xf>
    <xf numFmtId="0" fontId="35" fillId="0" borderId="7" xfId="0" applyFont="1" applyBorder="1"/>
    <xf numFmtId="0" fontId="36" fillId="0" borderId="0" xfId="0" applyFont="1" applyAlignment="1">
      <alignment vertical="top"/>
    </xf>
    <xf numFmtId="0" fontId="35" fillId="7" borderId="12" xfId="0" applyFont="1" applyFill="1" applyBorder="1" applyAlignment="1">
      <alignment horizontal="center" vertical="center" textRotation="90"/>
    </xf>
    <xf numFmtId="0" fontId="39" fillId="0" borderId="0" xfId="0" applyFont="1" applyAlignment="1">
      <alignment vertical="top"/>
    </xf>
    <xf numFmtId="0" fontId="35" fillId="12" borderId="1" xfId="0" applyFont="1" applyFill="1" applyBorder="1" applyAlignment="1">
      <alignment horizontal="center" vertical="center" wrapText="1"/>
    </xf>
    <xf numFmtId="0" fontId="35" fillId="12" borderId="13" xfId="0" applyFont="1" applyFill="1" applyBorder="1" applyAlignment="1">
      <alignment horizontal="center" vertical="center" wrapText="1"/>
    </xf>
    <xf numFmtId="0" fontId="35" fillId="13" borderId="2" xfId="0" applyFont="1" applyFill="1" applyBorder="1" applyAlignment="1">
      <alignment horizontal="center" vertical="center" wrapText="1"/>
    </xf>
    <xf numFmtId="0" fontId="35" fillId="13" borderId="14" xfId="0" applyFont="1" applyFill="1" applyBorder="1" applyAlignment="1">
      <alignment horizontal="center" vertical="center" wrapText="1"/>
    </xf>
    <xf numFmtId="0" fontId="40" fillId="0" borderId="0" xfId="0" applyFont="1"/>
    <xf numFmtId="2" fontId="0" fillId="4" borderId="1" xfId="0" applyNumberFormat="1" applyFill="1" applyBorder="1" applyAlignment="1">
      <alignment horizontal="center" vertical="center"/>
    </xf>
    <xf numFmtId="0" fontId="24" fillId="0" borderId="7" xfId="0" applyFont="1" applyBorder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14" borderId="0" xfId="0" applyFill="1"/>
    <xf numFmtId="2" fontId="0" fillId="0" borderId="0" xfId="0" applyNumberFormat="1"/>
    <xf numFmtId="0" fontId="0" fillId="4" borderId="4" xfId="0" applyFill="1" applyBorder="1"/>
    <xf numFmtId="2" fontId="16" fillId="0" borderId="0" xfId="0" applyNumberFormat="1" applyFont="1" applyAlignment="1">
      <alignment horizontal="center"/>
    </xf>
    <xf numFmtId="0" fontId="4" fillId="0" borderId="14" xfId="0" applyFont="1" applyBorder="1"/>
    <xf numFmtId="0" fontId="32" fillId="0" borderId="0" xfId="0" applyFont="1" applyAlignment="1">
      <alignment horizontal="left"/>
    </xf>
    <xf numFmtId="0" fontId="35" fillId="7" borderId="6" xfId="0" applyFont="1" applyFill="1" applyBorder="1" applyAlignment="1">
      <alignment horizontal="left" vertical="center" textRotation="90" wrapText="1"/>
    </xf>
    <xf numFmtId="0" fontId="36" fillId="13" borderId="6" xfId="0" applyFont="1" applyFill="1" applyBorder="1" applyAlignment="1" applyProtection="1">
      <alignment horizontal="center" vertical="top" wrapText="1"/>
      <protection locked="0"/>
    </xf>
    <xf numFmtId="0" fontId="36" fillId="13" borderId="11" xfId="0" applyFont="1" applyFill="1" applyBorder="1" applyAlignment="1" applyProtection="1">
      <alignment horizontal="center" vertical="top" wrapText="1"/>
      <protection locked="0"/>
    </xf>
    <xf numFmtId="0" fontId="36" fillId="13" borderId="12" xfId="0" applyFont="1" applyFill="1" applyBorder="1" applyAlignment="1" applyProtection="1">
      <alignment horizontal="center" vertical="top" wrapText="1"/>
      <protection locked="0"/>
    </xf>
    <xf numFmtId="0" fontId="36" fillId="11" borderId="6" xfId="0" applyFont="1" applyFill="1" applyBorder="1" applyAlignment="1" applyProtection="1">
      <alignment horizontal="center" vertical="top" wrapText="1"/>
      <protection locked="0"/>
    </xf>
    <xf numFmtId="0" fontId="36" fillId="11" borderId="11" xfId="0" applyFont="1" applyFill="1" applyBorder="1" applyAlignment="1" applyProtection="1">
      <alignment horizontal="center" vertical="top" wrapText="1"/>
      <protection locked="0"/>
    </xf>
    <xf numFmtId="0" fontId="36" fillId="11" borderId="12" xfId="0" applyFont="1" applyFill="1" applyBorder="1" applyAlignment="1" applyProtection="1">
      <alignment horizontal="center" vertical="top" wrapText="1"/>
      <protection locked="0"/>
    </xf>
    <xf numFmtId="0" fontId="36" fillId="12" borderId="6" xfId="0" applyFont="1" applyFill="1" applyBorder="1" applyAlignment="1" applyProtection="1">
      <alignment horizontal="center" vertical="top" wrapText="1"/>
      <protection locked="0"/>
    </xf>
    <xf numFmtId="0" fontId="36" fillId="12" borderId="11" xfId="0" applyFont="1" applyFill="1" applyBorder="1" applyAlignment="1" applyProtection="1">
      <alignment horizontal="center" vertical="top" wrapText="1"/>
      <protection locked="0"/>
    </xf>
    <xf numFmtId="0" fontId="36" fillId="12" borderId="12" xfId="0" applyFont="1" applyFill="1" applyBorder="1" applyAlignment="1" applyProtection="1">
      <alignment horizontal="center" vertical="top" wrapText="1"/>
      <protection locked="0"/>
    </xf>
    <xf numFmtId="0" fontId="36" fillId="7" borderId="6" xfId="0" applyFont="1" applyFill="1" applyBorder="1" applyAlignment="1">
      <alignment horizontal="center" vertical="center" textRotation="90" wrapText="1"/>
    </xf>
    <xf numFmtId="0" fontId="36" fillId="7" borderId="11" xfId="0" applyFont="1" applyFill="1" applyBorder="1" applyAlignment="1">
      <alignment horizontal="center" vertical="center" textRotation="90" wrapText="1"/>
    </xf>
    <xf numFmtId="0" fontId="36" fillId="7" borderId="12" xfId="0" applyFont="1" applyFill="1" applyBorder="1" applyAlignment="1">
      <alignment horizontal="center" vertical="center" textRotation="90" wrapText="1"/>
    </xf>
    <xf numFmtId="0" fontId="35" fillId="12" borderId="1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center" vertical="center" wrapText="1"/>
    </xf>
    <xf numFmtId="0" fontId="35" fillId="12" borderId="3" xfId="0" applyFont="1" applyFill="1" applyBorder="1" applyAlignment="1">
      <alignment horizontal="center" vertical="center" wrapText="1"/>
    </xf>
    <xf numFmtId="0" fontId="35" fillId="12" borderId="13" xfId="0" applyFont="1" applyFill="1" applyBorder="1" applyAlignment="1">
      <alignment horizontal="center" vertical="center" wrapText="1"/>
    </xf>
    <xf numFmtId="0" fontId="35" fillId="12" borderId="14" xfId="0" applyFont="1" applyFill="1" applyBorder="1" applyAlignment="1">
      <alignment horizontal="center" vertical="center" wrapText="1"/>
    </xf>
    <xf numFmtId="0" fontId="35" fillId="12" borderId="15" xfId="0" applyFont="1" applyFill="1" applyBorder="1" applyAlignment="1">
      <alignment horizontal="center" vertical="center" wrapText="1"/>
    </xf>
    <xf numFmtId="0" fontId="34" fillId="8" borderId="13" xfId="0" applyFont="1" applyFill="1" applyBorder="1" applyAlignment="1">
      <alignment horizontal="left" vertical="center"/>
    </xf>
    <xf numFmtId="0" fontId="34" fillId="8" borderId="14" xfId="0" applyFont="1" applyFill="1" applyBorder="1" applyAlignment="1">
      <alignment horizontal="left" vertical="center"/>
    </xf>
    <xf numFmtId="0" fontId="34" fillId="8" borderId="15" xfId="0" applyFont="1" applyFill="1" applyBorder="1" applyAlignment="1">
      <alignment horizontal="left" vertical="center"/>
    </xf>
    <xf numFmtId="0" fontId="35" fillId="9" borderId="7" xfId="0" applyFont="1" applyFill="1" applyBorder="1" applyAlignment="1">
      <alignment horizontal="center" vertical="center" wrapText="1"/>
    </xf>
    <xf numFmtId="0" fontId="36" fillId="7" borderId="7" xfId="0" applyFont="1" applyFill="1" applyBorder="1" applyAlignment="1">
      <alignment horizontal="center" vertical="center" textRotation="90" wrapText="1"/>
    </xf>
    <xf numFmtId="0" fontId="36" fillId="8" borderId="7" xfId="0" applyFont="1" applyFill="1" applyBorder="1" applyAlignment="1" applyProtection="1">
      <alignment horizontal="center" vertical="top" wrapText="1"/>
      <protection locked="0"/>
    </xf>
    <xf numFmtId="0" fontId="35" fillId="8" borderId="7" xfId="0" applyFont="1" applyFill="1" applyBorder="1" applyAlignment="1">
      <alignment horizontal="center" vertical="center" wrapText="1"/>
    </xf>
    <xf numFmtId="0" fontId="35" fillId="7" borderId="6" xfId="0" applyFont="1" applyFill="1" applyBorder="1" applyAlignment="1">
      <alignment horizontal="center" vertical="center" textRotation="90" wrapText="1"/>
    </xf>
    <xf numFmtId="0" fontId="35" fillId="7" borderId="11" xfId="0" applyFont="1" applyFill="1" applyBorder="1" applyAlignment="1">
      <alignment horizontal="center" vertical="center" textRotation="90"/>
    </xf>
    <xf numFmtId="0" fontId="35" fillId="7" borderId="12" xfId="0" applyFont="1" applyFill="1" applyBorder="1" applyAlignment="1">
      <alignment horizontal="center" vertical="center" textRotation="90"/>
    </xf>
    <xf numFmtId="0" fontId="34" fillId="2" borderId="13" xfId="0" applyFont="1" applyFill="1" applyBorder="1" applyAlignment="1">
      <alignment horizontal="left" vertical="center"/>
    </xf>
    <xf numFmtId="0" fontId="34" fillId="2" borderId="14" xfId="0" applyFont="1" applyFill="1" applyBorder="1" applyAlignment="1">
      <alignment horizontal="left" vertical="center"/>
    </xf>
    <xf numFmtId="0" fontId="34" fillId="2" borderId="15" xfId="0" applyFont="1" applyFill="1" applyBorder="1" applyAlignment="1">
      <alignment horizontal="left" vertical="center"/>
    </xf>
    <xf numFmtId="0" fontId="36" fillId="7" borderId="6" xfId="0" applyFont="1" applyFill="1" applyBorder="1" applyAlignment="1">
      <alignment horizontal="center" vertical="center" textRotation="90"/>
    </xf>
    <xf numFmtId="0" fontId="36" fillId="7" borderId="11" xfId="0" applyFont="1" applyFill="1" applyBorder="1" applyAlignment="1">
      <alignment horizontal="center" vertical="center" textRotation="90"/>
    </xf>
    <xf numFmtId="0" fontId="36" fillId="7" borderId="12" xfId="0" applyFont="1" applyFill="1" applyBorder="1" applyAlignment="1">
      <alignment horizontal="center" vertical="center" textRotation="90"/>
    </xf>
    <xf numFmtId="0" fontId="35" fillId="7" borderId="6" xfId="0" applyFont="1" applyFill="1" applyBorder="1" applyAlignment="1">
      <alignment horizontal="center" vertical="center" textRotation="90"/>
    </xf>
    <xf numFmtId="0" fontId="36" fillId="13" borderId="6" xfId="0" applyFont="1" applyFill="1" applyBorder="1" applyAlignment="1" applyProtection="1">
      <alignment horizontal="center" vertical="center" textRotation="90" wrapText="1"/>
      <protection locked="0"/>
    </xf>
    <xf numFmtId="0" fontId="36" fillId="13" borderId="11" xfId="0" applyFont="1" applyFill="1" applyBorder="1" applyAlignment="1" applyProtection="1">
      <alignment horizontal="center" vertical="center" textRotation="90" wrapText="1"/>
      <protection locked="0"/>
    </xf>
    <xf numFmtId="0" fontId="36" fillId="13" borderId="12" xfId="0" applyFont="1" applyFill="1" applyBorder="1" applyAlignment="1" applyProtection="1">
      <alignment horizontal="center" vertical="center" textRotation="90" wrapText="1"/>
      <protection locked="0"/>
    </xf>
    <xf numFmtId="0" fontId="35" fillId="0" borderId="8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35" fillId="0" borderId="10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34" fillId="10" borderId="12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2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 wrapText="1"/>
    </xf>
    <xf numFmtId="0" fontId="35" fillId="10" borderId="6" xfId="0" applyFont="1" applyFill="1" applyBorder="1" applyAlignment="1">
      <alignment horizontal="center" vertical="center" wrapText="1"/>
    </xf>
    <xf numFmtId="0" fontId="35" fillId="10" borderId="12" xfId="0" applyFont="1" applyFill="1" applyBorder="1" applyAlignment="1">
      <alignment horizontal="center" vertical="center" wrapText="1"/>
    </xf>
    <xf numFmtId="0" fontId="36" fillId="10" borderId="6" xfId="0" applyFont="1" applyFill="1" applyBorder="1" applyAlignment="1" applyProtection="1">
      <alignment horizontal="center" vertical="top" wrapText="1"/>
      <protection locked="0"/>
    </xf>
    <xf numFmtId="0" fontId="36" fillId="10" borderId="11" xfId="0" applyFont="1" applyFill="1" applyBorder="1" applyAlignment="1" applyProtection="1">
      <alignment horizontal="center" vertical="top" wrapText="1"/>
      <protection locked="0"/>
    </xf>
    <xf numFmtId="0" fontId="36" fillId="10" borderId="12" xfId="0" applyFont="1" applyFill="1" applyBorder="1" applyAlignment="1" applyProtection="1">
      <alignment horizontal="center" vertical="top" wrapText="1"/>
      <protection locked="0"/>
    </xf>
    <xf numFmtId="0" fontId="35" fillId="8" borderId="1" xfId="0" applyFont="1" applyFill="1" applyBorder="1" applyAlignment="1">
      <alignment horizontal="center" vertical="center" wrapText="1"/>
    </xf>
    <xf numFmtId="0" fontId="35" fillId="8" borderId="13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37" fillId="8" borderId="7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left"/>
    </xf>
    <xf numFmtId="0" fontId="35" fillId="11" borderId="1" xfId="0" applyFont="1" applyFill="1" applyBorder="1" applyAlignment="1">
      <alignment horizontal="center" vertical="center" wrapText="1"/>
    </xf>
    <xf numFmtId="0" fontId="35" fillId="11" borderId="2" xfId="0" applyFont="1" applyFill="1" applyBorder="1" applyAlignment="1">
      <alignment horizontal="center" vertical="center" wrapText="1"/>
    </xf>
    <xf numFmtId="0" fontId="35" fillId="11" borderId="3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5" xfId="0" applyFont="1" applyFill="1" applyBorder="1" applyAlignment="1">
      <alignment horizontal="center" vertical="center" wrapText="1"/>
    </xf>
    <xf numFmtId="0" fontId="35" fillId="11" borderId="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left"/>
    </xf>
    <xf numFmtId="0" fontId="31" fillId="0" borderId="7" xfId="0" applyFont="1" applyBorder="1" applyAlignment="1" applyProtection="1">
      <alignment horizontal="center" vertical="center" textRotation="90" wrapText="1"/>
      <protection locked="0"/>
    </xf>
    <xf numFmtId="0" fontId="30" fillId="0" borderId="7" xfId="0" applyFont="1" applyBorder="1" applyAlignment="1" applyProtection="1">
      <alignment horizontal="center" vertical="center" textRotation="90" wrapText="1"/>
      <protection locked="0"/>
    </xf>
    <xf numFmtId="0" fontId="38" fillId="0" borderId="7" xfId="0" applyFont="1" applyBorder="1" applyAlignment="1" applyProtection="1">
      <alignment horizontal="center" vertical="center" textRotation="90" wrapText="1"/>
      <protection locked="0"/>
    </xf>
    <xf numFmtId="0" fontId="35" fillId="2" borderId="6" xfId="0" applyFont="1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0" fontId="35" fillId="13" borderId="2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4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 applyProtection="1">
      <alignment horizontal="center" vertical="top" wrapText="1"/>
      <protection locked="0"/>
    </xf>
    <xf numFmtId="0" fontId="36" fillId="2" borderId="11" xfId="0" applyFont="1" applyFill="1" applyBorder="1" applyAlignment="1" applyProtection="1">
      <alignment horizontal="center" vertical="top" wrapText="1"/>
      <protection locked="0"/>
    </xf>
    <xf numFmtId="0" fontId="36" fillId="2" borderId="12" xfId="0" applyFont="1" applyFill="1" applyBorder="1" applyAlignment="1" applyProtection="1">
      <alignment horizontal="center" vertical="top" wrapText="1"/>
      <protection locked="0"/>
    </xf>
    <xf numFmtId="0" fontId="34" fillId="11" borderId="12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5" fillId="2" borderId="13" xfId="0" applyFont="1" applyFill="1" applyBorder="1" applyAlignment="1">
      <alignment horizontal="center"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34" fillId="12" borderId="12" xfId="0" applyFont="1" applyFill="1" applyBorder="1" applyAlignment="1">
      <alignment horizontal="left" vertical="center"/>
    </xf>
    <xf numFmtId="0" fontId="35" fillId="12" borderId="6" xfId="0" applyFont="1" applyFill="1" applyBorder="1" applyAlignment="1">
      <alignment horizontal="center" vertical="center" wrapText="1"/>
    </xf>
    <xf numFmtId="0" fontId="35" fillId="12" borderId="12" xfId="0" applyFont="1" applyFill="1" applyBorder="1" applyAlignment="1">
      <alignment horizontal="center" vertical="center" wrapText="1"/>
    </xf>
    <xf numFmtId="0" fontId="35" fillId="13" borderId="3" xfId="0" applyFont="1" applyFill="1" applyBorder="1" applyAlignment="1">
      <alignment horizontal="center" vertical="center" wrapText="1"/>
    </xf>
    <xf numFmtId="0" fontId="35" fillId="13" borderId="15" xfId="0" applyFont="1" applyFill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6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 textRotation="90"/>
    </xf>
    <xf numFmtId="0" fontId="11" fillId="5" borderId="7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textRotation="90" wrapText="1"/>
    </xf>
    <xf numFmtId="0" fontId="10" fillId="5" borderId="7" xfId="0" applyFont="1" applyFill="1" applyBorder="1" applyAlignment="1">
      <alignment horizontal="center" textRotation="90" wrapText="1"/>
    </xf>
    <xf numFmtId="2" fontId="0" fillId="6" borderId="8" xfId="0" applyNumberFormat="1" applyFill="1" applyBorder="1" applyAlignment="1">
      <alignment horizontal="right"/>
    </xf>
    <xf numFmtId="2" fontId="0" fillId="6" borderId="9" xfId="0" applyNumberFormat="1" applyFill="1" applyBorder="1" applyAlignment="1">
      <alignment horizontal="right"/>
    </xf>
    <xf numFmtId="2" fontId="0" fillId="6" borderId="10" xfId="0" applyNumberFormat="1" applyFill="1" applyBorder="1" applyAlignment="1">
      <alignment horizontal="right"/>
    </xf>
    <xf numFmtId="0" fontId="0" fillId="6" borderId="7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 textRotation="90"/>
    </xf>
    <xf numFmtId="0" fontId="11" fillId="6" borderId="7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textRotation="90" wrapText="1"/>
    </xf>
    <xf numFmtId="0" fontId="10" fillId="6" borderId="7" xfId="0" applyFont="1" applyFill="1" applyBorder="1" applyAlignment="1">
      <alignment horizontal="center" textRotation="90" wrapText="1"/>
    </xf>
    <xf numFmtId="0" fontId="2" fillId="6" borderId="7" xfId="0" applyFont="1" applyFill="1" applyBorder="1" applyAlignment="1">
      <alignment horizontal="center" textRotation="90" wrapText="1"/>
    </xf>
    <xf numFmtId="0" fontId="2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textRotation="90"/>
    </xf>
    <xf numFmtId="0" fontId="9" fillId="5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textRotation="90"/>
    </xf>
    <xf numFmtId="0" fontId="11" fillId="4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 wrapText="1"/>
    </xf>
    <xf numFmtId="0" fontId="9" fillId="4" borderId="7" xfId="0" applyFont="1" applyFill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49" fontId="13" fillId="0" borderId="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textRotation="90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14" fontId="7" fillId="0" borderId="5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2" fontId="16" fillId="0" borderId="9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12" fillId="2" borderId="0" xfId="0" applyFont="1" applyFill="1" applyAlignment="1">
      <alignment horizontal="center"/>
    </xf>
    <xf numFmtId="0" fontId="15" fillId="0" borderId="0" xfId="1" applyFont="1" applyAlignment="1" applyProtection="1">
      <alignment horizontal="left"/>
    </xf>
    <xf numFmtId="0" fontId="9" fillId="0" borderId="6" xfId="0" applyFont="1" applyBorder="1" applyAlignment="1">
      <alignment horizontal="center" vertical="center" textRotation="90" wrapText="1"/>
    </xf>
    <xf numFmtId="0" fontId="9" fillId="0" borderId="11" xfId="0" applyFont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textRotation="90" wrapText="1"/>
    </xf>
    <xf numFmtId="0" fontId="2" fillId="0" borderId="11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textRotation="90" wrapText="1"/>
    </xf>
    <xf numFmtId="0" fontId="10" fillId="0" borderId="11" xfId="0" applyFont="1" applyBorder="1" applyAlignment="1">
      <alignment horizontal="center" textRotation="90" wrapText="1"/>
    </xf>
    <xf numFmtId="0" fontId="10" fillId="0" borderId="12" xfId="0" applyFont="1" applyBorder="1" applyAlignment="1">
      <alignment horizontal="center" textRotation="90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textRotation="90" wrapText="1"/>
    </xf>
    <xf numFmtId="0" fontId="10" fillId="0" borderId="11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6" xfId="1" applyBorder="1" applyAlignment="1" applyProtection="1">
      <alignment horizontal="center" vertical="center"/>
    </xf>
    <xf numFmtId="0" fontId="3" fillId="0" borderId="21" xfId="1" applyBorder="1" applyAlignment="1" applyProtection="1">
      <alignment horizontal="center" vertical="center"/>
    </xf>
    <xf numFmtId="0" fontId="3" fillId="0" borderId="16" xfId="1" applyBorder="1" applyAlignment="1" applyProtection="1">
      <alignment horizontal="center"/>
    </xf>
    <xf numFmtId="0" fontId="3" fillId="0" borderId="21" xfId="1" applyBorder="1" applyAlignment="1" applyProtection="1">
      <alignment horizontal="center"/>
    </xf>
    <xf numFmtId="0" fontId="22" fillId="0" borderId="0" xfId="0" applyFont="1" applyAlignment="1">
      <alignment horizontal="left" vertical="center"/>
    </xf>
    <xf numFmtId="0" fontId="0" fillId="0" borderId="16" xfId="0" applyBorder="1"/>
    <xf numFmtId="0" fontId="0" fillId="0" borderId="21" xfId="0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14" fontId="22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 textRotation="90" wrapText="1"/>
    </xf>
    <xf numFmtId="0" fontId="6" fillId="0" borderId="3" xfId="0" applyFont="1" applyBorder="1" applyAlignment="1">
      <alignment horizontal="center" textRotation="90" wrapText="1"/>
    </xf>
    <xf numFmtId="0" fontId="6" fillId="0" borderId="4" xfId="0" applyFont="1" applyBorder="1" applyAlignment="1">
      <alignment horizontal="center" textRotation="90" wrapText="1"/>
    </xf>
    <xf numFmtId="0" fontId="6" fillId="0" borderId="5" xfId="0" applyFont="1" applyBorder="1" applyAlignment="1">
      <alignment horizontal="center" textRotation="90" wrapText="1"/>
    </xf>
    <xf numFmtId="0" fontId="6" fillId="0" borderId="13" xfId="0" applyFont="1" applyBorder="1" applyAlignment="1">
      <alignment horizontal="center" textRotation="90" wrapText="1"/>
    </xf>
    <xf numFmtId="0" fontId="6" fillId="0" borderId="15" xfId="0" applyFont="1" applyBorder="1" applyAlignment="1">
      <alignment horizontal="center" textRotation="90" wrapText="1"/>
    </xf>
    <xf numFmtId="0" fontId="9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4" fontId="22" fillId="0" borderId="5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center" vertical="center" wrapText="1"/>
    </xf>
    <xf numFmtId="0" fontId="41" fillId="0" borderId="8" xfId="0" applyFont="1" applyBorder="1" applyAlignment="1">
      <alignment horizontal="left"/>
    </xf>
    <xf numFmtId="0" fontId="41" fillId="0" borderId="9" xfId="0" applyFont="1" applyBorder="1" applyAlignment="1">
      <alignment horizontal="left"/>
    </xf>
    <xf numFmtId="0" fontId="41" fillId="0" borderId="7" xfId="0" applyFont="1" applyBorder="1" applyAlignment="1">
      <alignment horizontal="left"/>
    </xf>
    <xf numFmtId="0" fontId="22" fillId="0" borderId="8" xfId="0" applyFont="1" applyBorder="1" applyAlignment="1" applyProtection="1">
      <alignment horizontal="left"/>
      <protection locked="0"/>
    </xf>
    <xf numFmtId="0" fontId="22" fillId="0" borderId="10" xfId="0" applyFont="1" applyBorder="1" applyAlignment="1" applyProtection="1">
      <alignment horizontal="left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164" fontId="0" fillId="0" borderId="0" xfId="0" applyNumberFormat="1" applyAlignment="1">
      <alignment horizontal="left" vertical="center"/>
    </xf>
    <xf numFmtId="0" fontId="2" fillId="0" borderId="0" xfId="0" applyFont="1" applyAlignment="1" applyProtection="1">
      <alignment horizontal="center"/>
      <protection locked="0"/>
    </xf>
    <xf numFmtId="2" fontId="0" fillId="0" borderId="2" xfId="0" applyNumberFormat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2" fillId="0" borderId="19" xfId="0" applyFont="1" applyBorder="1" applyAlignment="1" applyProtection="1">
      <alignment horizontal="center" vertical="center" shrinkToFit="1"/>
      <protection locked="0"/>
    </xf>
    <xf numFmtId="0" fontId="2" fillId="0" borderId="20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 applyProtection="1">
      <alignment horizontal="right"/>
      <protection locked="0"/>
    </xf>
  </cellXfs>
  <cellStyles count="3">
    <cellStyle name="Hipervínculo" xfId="1" builtinId="8"/>
    <cellStyle name="Normal" xfId="0" builtinId="0"/>
    <cellStyle name="Normal 3" xfId="2" xr:uid="{00000000-0005-0000-0000-000002000000}"/>
  </cellStyles>
  <dxfs count="6"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CX165"/>
  <sheetViews>
    <sheetView zoomScale="60" zoomScaleNormal="60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G20" sqref="G20"/>
    </sheetView>
  </sheetViews>
  <sheetFormatPr baseColWidth="10" defaultRowHeight="14.5"/>
  <cols>
    <col min="1" max="1" width="4.90625" customWidth="1"/>
    <col min="2" max="2" width="5" customWidth="1"/>
    <col min="3" max="3" width="35.90625" customWidth="1"/>
    <col min="4" max="5" width="4" customWidth="1"/>
    <col min="6" max="6" width="6.6328125" customWidth="1"/>
    <col min="7" max="159" width="15.6328125" customWidth="1"/>
    <col min="160" max="160" width="15.6328125" hidden="1" customWidth="1"/>
    <col min="161" max="164" width="6.54296875" customWidth="1"/>
  </cols>
  <sheetData>
    <row r="1" spans="1:164" ht="16.5" customHeight="1">
      <c r="A1" s="42"/>
      <c r="B1" s="253" t="s">
        <v>147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"/>
    </row>
    <row r="2" spans="1:164" ht="15" customHeight="1">
      <c r="A2" s="42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1"/>
    </row>
    <row r="3" spans="1:164" ht="16.5" customHeight="1">
      <c r="A3" s="42"/>
      <c r="B3" s="255" t="s">
        <v>113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"/>
    </row>
    <row r="4" spans="1:164" ht="15.75" customHeight="1">
      <c r="A4" s="43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"/>
      <c r="FC4" s="186" t="s">
        <v>189</v>
      </c>
      <c r="FD4" s="186"/>
    </row>
    <row r="5" spans="1:164" ht="15.75" customHeight="1">
      <c r="A5" s="4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2"/>
      <c r="FC5" s="186" t="s">
        <v>190</v>
      </c>
      <c r="FD5" s="186"/>
    </row>
    <row r="6" spans="1:164" ht="15.5">
      <c r="A6" s="42"/>
      <c r="B6" s="6">
        <v>1</v>
      </c>
      <c r="C6" s="7" t="s">
        <v>5</v>
      </c>
      <c r="D6" s="23" t="str">
        <f>NOTAS!B14</f>
        <v>INICIAL II</v>
      </c>
      <c r="E6" s="23"/>
      <c r="F6" s="23"/>
      <c r="G6" s="23"/>
      <c r="H6" s="23"/>
      <c r="I6" s="23"/>
      <c r="O6" s="8">
        <v>3</v>
      </c>
      <c r="P6" s="7" t="s">
        <v>6</v>
      </c>
      <c r="Q6" s="107" t="str">
        <f>NOTAS!B18</f>
        <v>2025-2026 MATUTINA</v>
      </c>
      <c r="T6" s="105"/>
      <c r="U6" s="105"/>
      <c r="V6" s="105"/>
      <c r="X6" s="106"/>
      <c r="FC6" s="186" t="s">
        <v>191</v>
      </c>
      <c r="FD6" s="186"/>
    </row>
    <row r="7" spans="1:164" ht="15.5">
      <c r="A7" s="42"/>
      <c r="B7" s="6">
        <v>2</v>
      </c>
      <c r="C7" s="7" t="s">
        <v>148</v>
      </c>
      <c r="D7" s="256" t="str">
        <f>NOTAS!B24</f>
        <v>CUZCO GUERRERO JENNY DEL PILAR</v>
      </c>
      <c r="E7" s="256"/>
      <c r="F7" s="256"/>
      <c r="G7" s="256"/>
      <c r="H7" s="256"/>
      <c r="I7" s="256"/>
      <c r="O7" s="8">
        <v>4</v>
      </c>
      <c r="P7" s="10" t="s">
        <v>9</v>
      </c>
      <c r="Q7" s="257">
        <f ca="1">TODAY()</f>
        <v>45994</v>
      </c>
      <c r="R7" s="257"/>
      <c r="S7" s="257"/>
      <c r="T7" s="107"/>
      <c r="U7" s="107"/>
      <c r="V7" s="107"/>
      <c r="X7" s="44"/>
      <c r="FC7" s="186" t="s">
        <v>192</v>
      </c>
      <c r="FD7" s="186"/>
    </row>
    <row r="8" spans="1:164" ht="15.5">
      <c r="A8" s="42"/>
      <c r="B8" s="6"/>
      <c r="O8" s="8"/>
      <c r="X8" s="44"/>
    </row>
    <row r="9" spans="1:164" ht="18.5" customHeight="1">
      <c r="A9" s="42"/>
      <c r="B9" s="11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</row>
    <row r="10" spans="1:164" s="195" customFormat="1" ht="24" customHeight="1">
      <c r="B10" s="241" t="s">
        <v>11</v>
      </c>
      <c r="C10" s="244" t="s">
        <v>12</v>
      </c>
      <c r="D10" s="245"/>
      <c r="E10" s="245"/>
      <c r="F10" s="246"/>
      <c r="G10" s="215" t="s">
        <v>173</v>
      </c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7"/>
      <c r="Z10" s="258" t="s">
        <v>172</v>
      </c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98" t="s">
        <v>227</v>
      </c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303" t="s">
        <v>248</v>
      </c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303"/>
      <c r="CF10" s="303"/>
      <c r="CG10" s="303"/>
      <c r="CH10" s="225" t="s">
        <v>271</v>
      </c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/>
      <c r="DD10" s="235" t="s">
        <v>293</v>
      </c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7"/>
      <c r="DP10" s="238" t="s">
        <v>305</v>
      </c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40"/>
      <c r="ES10" s="231" t="s">
        <v>177</v>
      </c>
      <c r="ET10" s="238" t="s">
        <v>188</v>
      </c>
      <c r="EU10" s="239"/>
      <c r="EV10" s="239"/>
      <c r="EW10" s="239"/>
      <c r="EX10" s="239"/>
      <c r="EY10" s="239"/>
      <c r="EZ10" s="239"/>
      <c r="FA10" s="239"/>
      <c r="FB10" s="239"/>
      <c r="FC10" s="222" t="s">
        <v>178</v>
      </c>
      <c r="FD10" s="196"/>
      <c r="FE10" s="285" t="s">
        <v>171</v>
      </c>
      <c r="FF10" s="285"/>
      <c r="FG10" s="285"/>
      <c r="FH10" s="285"/>
    </row>
    <row r="11" spans="1:164" s="173" customFormat="1" ht="12.75" hidden="1" customHeight="1">
      <c r="B11" s="242"/>
      <c r="C11" s="247"/>
      <c r="D11" s="248"/>
      <c r="E11" s="248"/>
      <c r="F11" s="249"/>
      <c r="G11" s="221"/>
      <c r="H11" s="221"/>
      <c r="I11" s="221"/>
      <c r="J11" s="221"/>
      <c r="K11" s="221"/>
      <c r="L11" s="221"/>
      <c r="M11" s="221"/>
      <c r="N11" s="221"/>
      <c r="O11" s="221"/>
      <c r="P11" s="270"/>
      <c r="Q11" s="218"/>
      <c r="R11" s="218"/>
      <c r="S11" s="218"/>
      <c r="T11" s="218"/>
      <c r="U11" s="174"/>
      <c r="V11" s="174"/>
      <c r="W11" s="218"/>
      <c r="X11" s="218"/>
      <c r="Y11" s="219" t="s">
        <v>141</v>
      </c>
      <c r="Z11" s="259"/>
      <c r="AA11" s="260"/>
      <c r="AB11" s="261"/>
      <c r="AC11" s="265"/>
      <c r="AD11" s="265"/>
      <c r="AE11" s="259"/>
      <c r="AF11" s="260"/>
      <c r="AG11" s="260"/>
      <c r="AH11" s="261"/>
      <c r="AI11" s="259"/>
      <c r="AJ11" s="260"/>
      <c r="AK11" s="260"/>
      <c r="AL11" s="260"/>
      <c r="AM11" s="260"/>
      <c r="AN11" s="261"/>
      <c r="AO11" s="228" t="s">
        <v>141</v>
      </c>
      <c r="AP11" s="277"/>
      <c r="AQ11" s="278"/>
      <c r="AR11" s="278"/>
      <c r="AS11" s="279"/>
      <c r="AT11" s="283"/>
      <c r="AU11" s="277"/>
      <c r="AV11" s="278"/>
      <c r="AW11" s="279"/>
      <c r="AX11" s="277"/>
      <c r="AY11" s="278"/>
      <c r="AZ11" s="279"/>
      <c r="BA11" s="277"/>
      <c r="BB11" s="279"/>
      <c r="BC11" s="277"/>
      <c r="BD11" s="278"/>
      <c r="BE11" s="278"/>
      <c r="BF11" s="278"/>
      <c r="BG11" s="278"/>
      <c r="BH11" s="278"/>
      <c r="BI11" s="279"/>
      <c r="BJ11" s="206" t="s">
        <v>141</v>
      </c>
      <c r="BK11" s="209"/>
      <c r="BL11" s="210"/>
      <c r="BM11" s="210"/>
      <c r="BN11" s="210"/>
      <c r="BO11" s="211"/>
      <c r="BP11" s="209"/>
      <c r="BQ11" s="210"/>
      <c r="BR11" s="211"/>
      <c r="BS11" s="209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304"/>
      <c r="CG11" s="206" t="s">
        <v>141</v>
      </c>
      <c r="CH11" s="299"/>
      <c r="CI11" s="300"/>
      <c r="CJ11" s="300"/>
      <c r="CK11" s="300"/>
      <c r="CL11" s="289"/>
      <c r="CM11" s="291"/>
      <c r="CN11" s="292"/>
      <c r="CO11" s="292"/>
      <c r="CP11" s="292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306"/>
      <c r="DC11" s="228" t="s">
        <v>141</v>
      </c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223"/>
      <c r="ET11" s="176"/>
      <c r="EU11" s="176"/>
      <c r="EV11" s="176"/>
      <c r="EW11" s="176"/>
      <c r="EX11" s="176"/>
      <c r="EY11" s="177"/>
      <c r="EZ11" s="177"/>
      <c r="FA11" s="177"/>
      <c r="FB11" s="177"/>
      <c r="FC11" s="223"/>
      <c r="FD11" s="175"/>
      <c r="FE11" s="178"/>
      <c r="FF11" s="178"/>
      <c r="FG11" s="178"/>
      <c r="FH11" s="178"/>
    </row>
    <row r="12" spans="1:164" s="173" customFormat="1" ht="22.5" hidden="1" customHeight="1">
      <c r="B12" s="242"/>
      <c r="C12" s="247"/>
      <c r="D12" s="248"/>
      <c r="E12" s="248"/>
      <c r="F12" s="249"/>
      <c r="G12" s="221"/>
      <c r="H12" s="221"/>
      <c r="I12" s="221"/>
      <c r="J12" s="221"/>
      <c r="K12" s="221"/>
      <c r="L12" s="221"/>
      <c r="M12" s="221"/>
      <c r="N12" s="221"/>
      <c r="O12" s="221"/>
      <c r="P12" s="271"/>
      <c r="Q12" s="218"/>
      <c r="R12" s="218"/>
      <c r="S12" s="218"/>
      <c r="T12" s="218"/>
      <c r="U12" s="174"/>
      <c r="V12" s="174"/>
      <c r="W12" s="218"/>
      <c r="X12" s="218"/>
      <c r="Y12" s="219"/>
      <c r="Z12" s="262"/>
      <c r="AA12" s="263"/>
      <c r="AB12" s="264"/>
      <c r="AC12" s="266"/>
      <c r="AD12" s="266"/>
      <c r="AE12" s="262"/>
      <c r="AF12" s="263"/>
      <c r="AG12" s="263"/>
      <c r="AH12" s="264"/>
      <c r="AI12" s="262"/>
      <c r="AJ12" s="263"/>
      <c r="AK12" s="263"/>
      <c r="AL12" s="263"/>
      <c r="AM12" s="263"/>
      <c r="AN12" s="264"/>
      <c r="AO12" s="229"/>
      <c r="AP12" s="280"/>
      <c r="AQ12" s="281"/>
      <c r="AR12" s="281"/>
      <c r="AS12" s="282"/>
      <c r="AT12" s="284"/>
      <c r="AU12" s="280"/>
      <c r="AV12" s="281"/>
      <c r="AW12" s="282"/>
      <c r="AX12" s="280"/>
      <c r="AY12" s="281"/>
      <c r="AZ12" s="282"/>
      <c r="BA12" s="280"/>
      <c r="BB12" s="282"/>
      <c r="BC12" s="280"/>
      <c r="BD12" s="281"/>
      <c r="BE12" s="281"/>
      <c r="BF12" s="281"/>
      <c r="BG12" s="281"/>
      <c r="BH12" s="281"/>
      <c r="BI12" s="282"/>
      <c r="BJ12" s="207"/>
      <c r="BK12" s="212"/>
      <c r="BL12" s="213"/>
      <c r="BM12" s="213"/>
      <c r="BN12" s="213"/>
      <c r="BO12" s="214"/>
      <c r="BP12" s="212"/>
      <c r="BQ12" s="213"/>
      <c r="BR12" s="214"/>
      <c r="BS12" s="212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305"/>
      <c r="CG12" s="207"/>
      <c r="CH12" s="301"/>
      <c r="CI12" s="302"/>
      <c r="CJ12" s="302"/>
      <c r="CK12" s="302"/>
      <c r="CL12" s="290"/>
      <c r="CM12" s="293"/>
      <c r="CN12" s="294"/>
      <c r="CO12" s="294"/>
      <c r="CP12" s="294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307"/>
      <c r="DC12" s="229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223"/>
      <c r="ET12" s="176"/>
      <c r="EU12" s="176"/>
      <c r="EV12" s="176"/>
      <c r="EW12" s="176"/>
      <c r="EX12" s="176"/>
      <c r="EY12" s="177"/>
      <c r="EZ12" s="177"/>
      <c r="FA12" s="177"/>
      <c r="FB12" s="177"/>
      <c r="FC12" s="223"/>
      <c r="FD12" s="175"/>
      <c r="FE12" s="178"/>
      <c r="FF12" s="178"/>
      <c r="FG12" s="178"/>
      <c r="FH12" s="178"/>
    </row>
    <row r="13" spans="1:164" s="179" customFormat="1" ht="24.75" customHeight="1">
      <c r="A13" s="179" t="s">
        <v>86</v>
      </c>
      <c r="B13" s="242"/>
      <c r="C13" s="247"/>
      <c r="D13" s="248"/>
      <c r="E13" s="248"/>
      <c r="F13" s="249"/>
      <c r="G13" s="275" t="s">
        <v>194</v>
      </c>
      <c r="H13" s="220" t="s">
        <v>195</v>
      </c>
      <c r="I13" s="220" t="s">
        <v>196</v>
      </c>
      <c r="J13" s="220" t="s">
        <v>197</v>
      </c>
      <c r="K13" s="220" t="s">
        <v>198</v>
      </c>
      <c r="L13" s="220" t="s">
        <v>199</v>
      </c>
      <c r="M13" s="220" t="s">
        <v>200</v>
      </c>
      <c r="N13" s="220" t="s">
        <v>201</v>
      </c>
      <c r="O13" s="220" t="s">
        <v>202</v>
      </c>
      <c r="P13" s="220" t="s">
        <v>203</v>
      </c>
      <c r="Q13" s="220" t="s">
        <v>204</v>
      </c>
      <c r="R13" s="220" t="s">
        <v>205</v>
      </c>
      <c r="S13" s="220" t="s">
        <v>206</v>
      </c>
      <c r="T13" s="220" t="s">
        <v>207</v>
      </c>
      <c r="U13" s="220" t="s">
        <v>208</v>
      </c>
      <c r="V13" s="220" t="s">
        <v>209</v>
      </c>
      <c r="W13" s="220" t="s">
        <v>210</v>
      </c>
      <c r="X13" s="220" t="s">
        <v>211</v>
      </c>
      <c r="Y13" s="219"/>
      <c r="Z13" s="267" t="s">
        <v>212</v>
      </c>
      <c r="AA13" s="267" t="s">
        <v>213</v>
      </c>
      <c r="AB13" s="267" t="s">
        <v>214</v>
      </c>
      <c r="AC13" s="267" t="s">
        <v>215</v>
      </c>
      <c r="AD13" s="267" t="s">
        <v>216</v>
      </c>
      <c r="AE13" s="267" t="s">
        <v>217</v>
      </c>
      <c r="AF13" s="267" t="s">
        <v>218</v>
      </c>
      <c r="AG13" s="267" t="s">
        <v>219</v>
      </c>
      <c r="AH13" s="267" t="s">
        <v>220</v>
      </c>
      <c r="AI13" s="267" t="s">
        <v>221</v>
      </c>
      <c r="AJ13" s="267" t="s">
        <v>222</v>
      </c>
      <c r="AK13" s="267" t="s">
        <v>223</v>
      </c>
      <c r="AL13" s="267" t="s">
        <v>224</v>
      </c>
      <c r="AM13" s="267" t="s">
        <v>225</v>
      </c>
      <c r="AN13" s="267" t="s">
        <v>226</v>
      </c>
      <c r="AO13" s="229"/>
      <c r="AP13" s="200" t="s">
        <v>228</v>
      </c>
      <c r="AQ13" s="200" t="s">
        <v>229</v>
      </c>
      <c r="AR13" s="200" t="s">
        <v>230</v>
      </c>
      <c r="AS13" s="200" t="s">
        <v>231</v>
      </c>
      <c r="AT13" s="200" t="s">
        <v>232</v>
      </c>
      <c r="AU13" s="200" t="s">
        <v>233</v>
      </c>
      <c r="AV13" s="200" t="s">
        <v>234</v>
      </c>
      <c r="AW13" s="200" t="s">
        <v>235</v>
      </c>
      <c r="AX13" s="200" t="s">
        <v>236</v>
      </c>
      <c r="AY13" s="200" t="s">
        <v>237</v>
      </c>
      <c r="AZ13" s="200" t="s">
        <v>238</v>
      </c>
      <c r="BA13" s="200" t="s">
        <v>239</v>
      </c>
      <c r="BB13" s="200" t="s">
        <v>240</v>
      </c>
      <c r="BC13" s="200" t="s">
        <v>241</v>
      </c>
      <c r="BD13" s="200" t="s">
        <v>242</v>
      </c>
      <c r="BE13" s="200" t="s">
        <v>243</v>
      </c>
      <c r="BF13" s="200" t="s">
        <v>244</v>
      </c>
      <c r="BG13" s="200" t="s">
        <v>245</v>
      </c>
      <c r="BH13" s="200" t="s">
        <v>246</v>
      </c>
      <c r="BI13" s="200" t="s">
        <v>247</v>
      </c>
      <c r="BJ13" s="207"/>
      <c r="BK13" s="203" t="s">
        <v>249</v>
      </c>
      <c r="BL13" s="203" t="s">
        <v>250</v>
      </c>
      <c r="BM13" s="203" t="s">
        <v>251</v>
      </c>
      <c r="BN13" s="203" t="s">
        <v>252</v>
      </c>
      <c r="BO13" s="203" t="s">
        <v>253</v>
      </c>
      <c r="BP13" s="203" t="s">
        <v>254</v>
      </c>
      <c r="BQ13" s="203" t="s">
        <v>255</v>
      </c>
      <c r="BR13" s="203" t="s">
        <v>256</v>
      </c>
      <c r="BS13" s="203" t="s">
        <v>257</v>
      </c>
      <c r="BT13" s="203" t="s">
        <v>258</v>
      </c>
      <c r="BU13" s="203" t="s">
        <v>259</v>
      </c>
      <c r="BV13" s="203" t="s">
        <v>260</v>
      </c>
      <c r="BW13" s="203" t="s">
        <v>261</v>
      </c>
      <c r="BX13" s="203" t="s">
        <v>262</v>
      </c>
      <c r="BY13" s="203" t="s">
        <v>263</v>
      </c>
      <c r="BZ13" s="203" t="s">
        <v>264</v>
      </c>
      <c r="CA13" s="203" t="s">
        <v>265</v>
      </c>
      <c r="CB13" s="203" t="s">
        <v>266</v>
      </c>
      <c r="CC13" s="203" t="s">
        <v>267</v>
      </c>
      <c r="CD13" s="203" t="s">
        <v>268</v>
      </c>
      <c r="CE13" s="203" t="s">
        <v>269</v>
      </c>
      <c r="CF13" s="203" t="s">
        <v>270</v>
      </c>
      <c r="CG13" s="207"/>
      <c r="CH13" s="295" t="s">
        <v>272</v>
      </c>
      <c r="CI13" s="295" t="s">
        <v>273</v>
      </c>
      <c r="CJ13" s="295" t="s">
        <v>274</v>
      </c>
      <c r="CK13" s="295" t="s">
        <v>275</v>
      </c>
      <c r="CL13" s="295" t="s">
        <v>276</v>
      </c>
      <c r="CM13" s="197" t="s">
        <v>277</v>
      </c>
      <c r="CN13" s="197" t="s">
        <v>278</v>
      </c>
      <c r="CO13" s="197" t="s">
        <v>279</v>
      </c>
      <c r="CP13" s="197" t="s">
        <v>280</v>
      </c>
      <c r="CQ13" s="197" t="s">
        <v>281</v>
      </c>
      <c r="CR13" s="197" t="s">
        <v>282</v>
      </c>
      <c r="CS13" s="197" t="s">
        <v>283</v>
      </c>
      <c r="CT13" s="197" t="s">
        <v>284</v>
      </c>
      <c r="CU13" s="197" t="s">
        <v>285</v>
      </c>
      <c r="CV13" s="197" t="s">
        <v>286</v>
      </c>
      <c r="CW13" s="197" t="s">
        <v>287</v>
      </c>
      <c r="CX13" s="197" t="s">
        <v>288</v>
      </c>
      <c r="CY13" s="197" t="s">
        <v>289</v>
      </c>
      <c r="CZ13" s="197" t="s">
        <v>290</v>
      </c>
      <c r="DA13" s="197" t="s">
        <v>291</v>
      </c>
      <c r="DB13" s="197" t="s">
        <v>292</v>
      </c>
      <c r="DC13" s="229"/>
      <c r="DD13" s="197" t="s">
        <v>294</v>
      </c>
      <c r="DE13" s="197" t="s">
        <v>295</v>
      </c>
      <c r="DF13" s="197" t="s">
        <v>296</v>
      </c>
      <c r="DG13" s="197" t="s">
        <v>297</v>
      </c>
      <c r="DH13" s="197" t="s">
        <v>298</v>
      </c>
      <c r="DI13" s="197" t="s">
        <v>299</v>
      </c>
      <c r="DJ13" s="197" t="s">
        <v>300</v>
      </c>
      <c r="DK13" s="197" t="s">
        <v>301</v>
      </c>
      <c r="DL13" s="197" t="s">
        <v>302</v>
      </c>
      <c r="DM13" s="197" t="s">
        <v>303</v>
      </c>
      <c r="DN13" s="197" t="s">
        <v>304</v>
      </c>
      <c r="DO13" s="228" t="s">
        <v>141</v>
      </c>
      <c r="DP13" s="197" t="s">
        <v>306</v>
      </c>
      <c r="DQ13" s="197" t="s">
        <v>307</v>
      </c>
      <c r="DR13" s="197" t="s">
        <v>308</v>
      </c>
      <c r="DS13" s="197" t="s">
        <v>309</v>
      </c>
      <c r="DT13" s="197" t="s">
        <v>310</v>
      </c>
      <c r="DU13" s="197" t="s">
        <v>311</v>
      </c>
      <c r="DV13" s="197" t="s">
        <v>312</v>
      </c>
      <c r="DW13" s="197" t="s">
        <v>313</v>
      </c>
      <c r="DX13" s="197" t="s">
        <v>314</v>
      </c>
      <c r="DY13" s="197" t="s">
        <v>315</v>
      </c>
      <c r="DZ13" s="197" t="s">
        <v>316</v>
      </c>
      <c r="EA13" s="197" t="s">
        <v>317</v>
      </c>
      <c r="EB13" s="197" t="s">
        <v>318</v>
      </c>
      <c r="EC13" s="197" t="s">
        <v>319</v>
      </c>
      <c r="ED13" s="197" t="s">
        <v>320</v>
      </c>
      <c r="EE13" s="197" t="s">
        <v>321</v>
      </c>
      <c r="EF13" s="197" t="s">
        <v>322</v>
      </c>
      <c r="EG13" s="197" t="s">
        <v>323</v>
      </c>
      <c r="EH13" s="197" t="s">
        <v>324</v>
      </c>
      <c r="EI13" s="197" t="s">
        <v>325</v>
      </c>
      <c r="EJ13" s="197" t="s">
        <v>326</v>
      </c>
      <c r="EK13" s="197" t="s">
        <v>327</v>
      </c>
      <c r="EL13" s="197" t="s">
        <v>328</v>
      </c>
      <c r="EM13" s="197" t="s">
        <v>329</v>
      </c>
      <c r="EN13" s="197" t="s">
        <v>330</v>
      </c>
      <c r="EO13" s="197" t="s">
        <v>331</v>
      </c>
      <c r="EP13" s="197" t="s">
        <v>332</v>
      </c>
      <c r="EQ13" s="197" t="s">
        <v>333</v>
      </c>
      <c r="ER13" s="228" t="s">
        <v>141</v>
      </c>
      <c r="ES13" s="223"/>
      <c r="ET13" s="232" t="s">
        <v>179</v>
      </c>
      <c r="EU13" s="232" t="s">
        <v>180</v>
      </c>
      <c r="EV13" s="232" t="s">
        <v>181</v>
      </c>
      <c r="EW13" s="232" t="s">
        <v>182</v>
      </c>
      <c r="EX13" s="232" t="s">
        <v>183</v>
      </c>
      <c r="EY13" s="232" t="s">
        <v>184</v>
      </c>
      <c r="EZ13" s="232" t="s">
        <v>186</v>
      </c>
      <c r="FA13" s="232" t="s">
        <v>187</v>
      </c>
      <c r="FB13" s="232" t="s">
        <v>185</v>
      </c>
      <c r="FC13" s="223"/>
      <c r="FD13" s="175"/>
      <c r="FE13" s="286" t="s">
        <v>168</v>
      </c>
      <c r="FF13" s="287" t="s">
        <v>169</v>
      </c>
      <c r="FG13" s="287" t="s">
        <v>170</v>
      </c>
      <c r="FH13" s="288" t="s">
        <v>163</v>
      </c>
    </row>
    <row r="14" spans="1:164" s="179" customFormat="1" ht="24.75" customHeight="1">
      <c r="A14" s="179" t="s">
        <v>86</v>
      </c>
      <c r="B14" s="242"/>
      <c r="C14" s="247"/>
      <c r="D14" s="248"/>
      <c r="E14" s="248"/>
      <c r="F14" s="249"/>
      <c r="G14" s="275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19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29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7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7"/>
      <c r="CH14" s="296"/>
      <c r="CI14" s="296"/>
      <c r="CJ14" s="296"/>
      <c r="CK14" s="296"/>
      <c r="CL14" s="296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229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229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229"/>
      <c r="ES14" s="223"/>
      <c r="ET14" s="233"/>
      <c r="EU14" s="233"/>
      <c r="EV14" s="233"/>
      <c r="EW14" s="233"/>
      <c r="EX14" s="233"/>
      <c r="EY14" s="233"/>
      <c r="EZ14" s="233"/>
      <c r="FA14" s="233"/>
      <c r="FB14" s="233"/>
      <c r="FC14" s="223"/>
      <c r="FD14" s="175"/>
      <c r="FE14" s="286"/>
      <c r="FF14" s="287"/>
      <c r="FG14" s="287"/>
      <c r="FH14" s="288"/>
    </row>
    <row r="15" spans="1:164" s="179" customFormat="1" ht="24.75" customHeight="1">
      <c r="A15" s="179" t="s">
        <v>86</v>
      </c>
      <c r="B15" s="242"/>
      <c r="C15" s="247"/>
      <c r="D15" s="248"/>
      <c r="E15" s="248"/>
      <c r="F15" s="249"/>
      <c r="G15" s="275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19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29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7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7"/>
      <c r="CH15" s="296"/>
      <c r="CI15" s="296"/>
      <c r="CJ15" s="296"/>
      <c r="CK15" s="296"/>
      <c r="CL15" s="296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229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229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229"/>
      <c r="ES15" s="223"/>
      <c r="ET15" s="233"/>
      <c r="EU15" s="233"/>
      <c r="EV15" s="233"/>
      <c r="EW15" s="233"/>
      <c r="EX15" s="233"/>
      <c r="EY15" s="233"/>
      <c r="EZ15" s="233"/>
      <c r="FA15" s="233"/>
      <c r="FB15" s="233"/>
      <c r="FC15" s="223"/>
      <c r="FD15" s="175"/>
      <c r="FE15" s="286"/>
      <c r="FF15" s="287"/>
      <c r="FG15" s="287"/>
      <c r="FH15" s="288"/>
    </row>
    <row r="16" spans="1:164" s="179" customFormat="1" ht="24.75" customHeight="1">
      <c r="A16" s="179" t="s">
        <v>86</v>
      </c>
      <c r="B16" s="242"/>
      <c r="C16" s="247"/>
      <c r="D16" s="248"/>
      <c r="E16" s="248"/>
      <c r="F16" s="249"/>
      <c r="G16" s="275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19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29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7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7"/>
      <c r="CH16" s="296"/>
      <c r="CI16" s="296"/>
      <c r="CJ16" s="296"/>
      <c r="CK16" s="296"/>
      <c r="CL16" s="296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229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229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229"/>
      <c r="ES16" s="223"/>
      <c r="ET16" s="233"/>
      <c r="EU16" s="233"/>
      <c r="EV16" s="233"/>
      <c r="EW16" s="233"/>
      <c r="EX16" s="233"/>
      <c r="EY16" s="233"/>
      <c r="EZ16" s="233"/>
      <c r="FA16" s="233"/>
      <c r="FB16" s="233"/>
      <c r="FC16" s="223"/>
      <c r="FD16" s="175"/>
      <c r="FE16" s="286"/>
      <c r="FF16" s="287"/>
      <c r="FG16" s="287"/>
      <c r="FH16" s="288"/>
    </row>
    <row r="17" spans="1:164 16322:16326" s="179" customFormat="1" ht="24.75" customHeight="1">
      <c r="A17" s="179" t="s">
        <v>86</v>
      </c>
      <c r="B17" s="243"/>
      <c r="C17" s="250"/>
      <c r="D17" s="251"/>
      <c r="E17" s="251"/>
      <c r="F17" s="252"/>
      <c r="G17" s="275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1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30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8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8"/>
      <c r="CH17" s="297"/>
      <c r="CI17" s="297"/>
      <c r="CJ17" s="297"/>
      <c r="CK17" s="297"/>
      <c r="CL17" s="297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230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30"/>
      <c r="DP17" s="199"/>
      <c r="DQ17" s="199"/>
      <c r="DR17" s="199"/>
      <c r="DS17" s="199"/>
      <c r="DT17" s="199"/>
      <c r="DU17" s="199"/>
      <c r="DV17" s="199"/>
      <c r="DW17" s="199"/>
      <c r="DX17" s="199"/>
      <c r="DY17" s="199"/>
      <c r="DZ17" s="199"/>
      <c r="EA17" s="199"/>
      <c r="EB17" s="199"/>
      <c r="EC17" s="199"/>
      <c r="ED17" s="199"/>
      <c r="EE17" s="199"/>
      <c r="EF17" s="199"/>
      <c r="EG17" s="199"/>
      <c r="EH17" s="199"/>
      <c r="EI17" s="199"/>
      <c r="EJ17" s="199"/>
      <c r="EK17" s="199"/>
      <c r="EL17" s="199"/>
      <c r="EM17" s="199"/>
      <c r="EN17" s="199"/>
      <c r="EO17" s="199"/>
      <c r="EP17" s="199"/>
      <c r="EQ17" s="199"/>
      <c r="ER17" s="229"/>
      <c r="ES17" s="224"/>
      <c r="ET17" s="234"/>
      <c r="EU17" s="234"/>
      <c r="EV17" s="234"/>
      <c r="EW17" s="234"/>
      <c r="EX17" s="234"/>
      <c r="EY17" s="234"/>
      <c r="EZ17" s="234"/>
      <c r="FA17" s="234"/>
      <c r="FB17" s="234"/>
      <c r="FC17" s="224"/>
      <c r="FD17" s="180"/>
      <c r="FE17" s="286"/>
      <c r="FF17" s="287"/>
      <c r="FG17" s="287"/>
      <c r="FH17" s="288"/>
      <c r="XCT17" s="181" t="s">
        <v>78</v>
      </c>
      <c r="XCU17" s="181" t="s">
        <v>74</v>
      </c>
      <c r="XCV17" s="181" t="s">
        <v>75</v>
      </c>
      <c r="XCW17" s="181" t="s">
        <v>79</v>
      </c>
      <c r="XCX17" s="181" t="s">
        <v>80</v>
      </c>
    </row>
    <row r="18" spans="1:164 16322:16326" ht="21" customHeight="1">
      <c r="A18" s="45"/>
      <c r="B18" s="53">
        <v>1</v>
      </c>
      <c r="C18" s="272" t="str">
        <f>IF(NOTAS!E21&gt;"",NOTAS!E21,"")</f>
        <v>ALARCON GARCIA LIAM KAEL</v>
      </c>
      <c r="D18" s="273"/>
      <c r="E18" s="273"/>
      <c r="F18" s="274"/>
      <c r="G18" s="51">
        <v>9</v>
      </c>
      <c r="H18" s="51">
        <v>10</v>
      </c>
      <c r="I18" s="51">
        <v>7</v>
      </c>
      <c r="J18" s="51">
        <v>7</v>
      </c>
      <c r="K18" s="51">
        <v>10</v>
      </c>
      <c r="L18" s="51">
        <v>10</v>
      </c>
      <c r="M18" s="51">
        <v>10</v>
      </c>
      <c r="N18" s="51">
        <v>10</v>
      </c>
      <c r="O18" s="51">
        <v>7</v>
      </c>
      <c r="P18" s="51">
        <v>10</v>
      </c>
      <c r="Q18" s="51">
        <v>10</v>
      </c>
      <c r="R18" s="51">
        <v>10</v>
      </c>
      <c r="S18" s="51">
        <v>8</v>
      </c>
      <c r="T18" s="51">
        <v>7</v>
      </c>
      <c r="U18" s="51">
        <v>10</v>
      </c>
      <c r="V18" s="51">
        <v>10</v>
      </c>
      <c r="W18" s="51">
        <v>10</v>
      </c>
      <c r="X18" s="51">
        <v>8</v>
      </c>
      <c r="Y18" s="50">
        <f>IFERROR(INT(FIXED(TRUNC(AVERAGE(G18:X18),2),0)),"")</f>
        <v>9</v>
      </c>
      <c r="Z18" s="51">
        <v>7</v>
      </c>
      <c r="AA18" s="51">
        <v>7</v>
      </c>
      <c r="AB18" s="51">
        <v>7</v>
      </c>
      <c r="AC18" s="51">
        <v>7</v>
      </c>
      <c r="AD18" s="51">
        <v>7</v>
      </c>
      <c r="AE18" s="51">
        <v>7</v>
      </c>
      <c r="AF18" s="51">
        <v>7</v>
      </c>
      <c r="AG18" s="51">
        <v>7</v>
      </c>
      <c r="AH18" s="51">
        <v>7</v>
      </c>
      <c r="AI18" s="51">
        <v>7</v>
      </c>
      <c r="AJ18" s="51">
        <v>7</v>
      </c>
      <c r="AK18" s="51">
        <v>7</v>
      </c>
      <c r="AL18" s="51">
        <v>7</v>
      </c>
      <c r="AM18" s="51">
        <v>7</v>
      </c>
      <c r="AN18" s="51">
        <v>7</v>
      </c>
      <c r="AO18" s="50">
        <f t="shared" ref="AO18:AO61" si="0">IFERROR(INT(FIXED(TRUNC(AVERAGE(Z18:AN18),2),0)),"")</f>
        <v>7</v>
      </c>
      <c r="AP18" s="51">
        <v>7</v>
      </c>
      <c r="AQ18" s="51">
        <v>7</v>
      </c>
      <c r="AR18" s="51">
        <v>7</v>
      </c>
      <c r="AS18" s="51">
        <v>7</v>
      </c>
      <c r="AT18" s="51">
        <v>7</v>
      </c>
      <c r="AU18" s="51">
        <v>7</v>
      </c>
      <c r="AV18" s="51">
        <v>7</v>
      </c>
      <c r="AW18" s="51">
        <v>7</v>
      </c>
      <c r="AX18" s="51">
        <v>7</v>
      </c>
      <c r="AY18" s="51">
        <v>7</v>
      </c>
      <c r="AZ18" s="51">
        <v>7</v>
      </c>
      <c r="BA18" s="51">
        <v>7</v>
      </c>
      <c r="BB18" s="51">
        <v>7</v>
      </c>
      <c r="BC18" s="51">
        <v>7</v>
      </c>
      <c r="BD18" s="51">
        <v>7</v>
      </c>
      <c r="BE18" s="51">
        <v>7</v>
      </c>
      <c r="BF18" s="51">
        <v>7</v>
      </c>
      <c r="BG18" s="51">
        <v>7</v>
      </c>
      <c r="BH18" s="51">
        <v>7</v>
      </c>
      <c r="BI18" s="51">
        <v>7</v>
      </c>
      <c r="BJ18" s="50">
        <f>IFERROR(INT(FIXED(TRUNC(AVERAGE(AP18:BI18),2),0)),"")</f>
        <v>7</v>
      </c>
      <c r="BK18" s="51">
        <v>7</v>
      </c>
      <c r="BL18" s="51">
        <v>8</v>
      </c>
      <c r="BM18" s="51">
        <v>8</v>
      </c>
      <c r="BN18" s="51">
        <v>8</v>
      </c>
      <c r="BO18" s="51">
        <v>8</v>
      </c>
      <c r="BP18" s="51">
        <v>8</v>
      </c>
      <c r="BQ18" s="51">
        <v>8</v>
      </c>
      <c r="BR18" s="51">
        <v>8</v>
      </c>
      <c r="BS18" s="51">
        <v>8</v>
      </c>
      <c r="BT18" s="51">
        <v>8</v>
      </c>
      <c r="BU18" s="51">
        <v>8</v>
      </c>
      <c r="BV18" s="51">
        <v>8</v>
      </c>
      <c r="BW18" s="51">
        <v>8</v>
      </c>
      <c r="BX18" s="51">
        <v>8</v>
      </c>
      <c r="BY18" s="51">
        <v>8</v>
      </c>
      <c r="BZ18" s="51">
        <v>8</v>
      </c>
      <c r="CA18" s="51">
        <v>8</v>
      </c>
      <c r="CB18" s="51">
        <v>8</v>
      </c>
      <c r="CC18" s="51">
        <v>8</v>
      </c>
      <c r="CD18" s="51">
        <v>8</v>
      </c>
      <c r="CE18" s="51">
        <v>8</v>
      </c>
      <c r="CF18" s="51">
        <v>8</v>
      </c>
      <c r="CG18" s="50">
        <f t="shared" ref="CG18:CG61" si="1">IFERROR(INT(FIXED(TRUNC(AVERAGE(BK18:CF18),2),0)),"")</f>
        <v>8</v>
      </c>
      <c r="CH18" s="51">
        <v>7</v>
      </c>
      <c r="CI18" s="51">
        <v>7</v>
      </c>
      <c r="CJ18" s="51">
        <v>7</v>
      </c>
      <c r="CK18" s="51">
        <v>7</v>
      </c>
      <c r="CL18" s="51">
        <v>7</v>
      </c>
      <c r="CM18" s="51">
        <v>7</v>
      </c>
      <c r="CN18" s="51">
        <v>7</v>
      </c>
      <c r="CO18" s="51">
        <v>7</v>
      </c>
      <c r="CP18" s="51">
        <v>7</v>
      </c>
      <c r="CQ18" s="51">
        <v>7</v>
      </c>
      <c r="CR18" s="51">
        <v>7</v>
      </c>
      <c r="CS18" s="51">
        <v>7</v>
      </c>
      <c r="CT18" s="51">
        <v>7</v>
      </c>
      <c r="CU18" s="51">
        <v>7</v>
      </c>
      <c r="CV18" s="51">
        <v>7</v>
      </c>
      <c r="CW18" s="51">
        <v>7</v>
      </c>
      <c r="CX18" s="51">
        <v>7</v>
      </c>
      <c r="CY18" s="51">
        <v>7</v>
      </c>
      <c r="CZ18" s="51">
        <v>7</v>
      </c>
      <c r="DA18" s="51">
        <v>7</v>
      </c>
      <c r="DB18" s="51">
        <v>7</v>
      </c>
      <c r="DC18" s="50">
        <f>IFERROR(INT(FIXED(TRUNC(AVERAGE(CH18:DB18),2),0)),"")</f>
        <v>7</v>
      </c>
      <c r="DD18" s="51">
        <v>7</v>
      </c>
      <c r="DE18" s="51">
        <v>7</v>
      </c>
      <c r="DF18" s="51">
        <v>7</v>
      </c>
      <c r="DG18" s="51">
        <v>7</v>
      </c>
      <c r="DH18" s="51">
        <v>7</v>
      </c>
      <c r="DI18" s="51">
        <v>7</v>
      </c>
      <c r="DJ18" s="51">
        <v>7</v>
      </c>
      <c r="DK18" s="51">
        <v>7</v>
      </c>
      <c r="DL18" s="51">
        <v>7</v>
      </c>
      <c r="DM18" s="51">
        <v>7</v>
      </c>
      <c r="DN18" s="51">
        <v>7</v>
      </c>
      <c r="DO18" s="50">
        <f>IFERROR(INT(FIXED(TRUNC(AVERAGE(DD18:DN18),2),0)),"")</f>
        <v>7</v>
      </c>
      <c r="DP18" s="51">
        <v>8</v>
      </c>
      <c r="DQ18" s="51">
        <v>8</v>
      </c>
      <c r="DR18" s="51">
        <v>8</v>
      </c>
      <c r="DS18" s="51">
        <v>8</v>
      </c>
      <c r="DT18" s="51">
        <v>8</v>
      </c>
      <c r="DU18" s="51">
        <v>8</v>
      </c>
      <c r="DV18" s="51">
        <v>8</v>
      </c>
      <c r="DW18" s="51">
        <v>8</v>
      </c>
      <c r="DX18" s="51">
        <v>8</v>
      </c>
      <c r="DY18" s="51">
        <v>8</v>
      </c>
      <c r="DZ18" s="51">
        <v>8</v>
      </c>
      <c r="EA18" s="51">
        <v>8</v>
      </c>
      <c r="EB18" s="51">
        <v>8</v>
      </c>
      <c r="EC18" s="51">
        <v>8</v>
      </c>
      <c r="ED18" s="51">
        <v>8</v>
      </c>
      <c r="EE18" s="51">
        <v>8</v>
      </c>
      <c r="EF18" s="51">
        <v>8</v>
      </c>
      <c r="EG18" s="51">
        <v>8</v>
      </c>
      <c r="EH18" s="51">
        <v>8</v>
      </c>
      <c r="EI18" s="51">
        <v>8</v>
      </c>
      <c r="EJ18" s="51">
        <v>8</v>
      </c>
      <c r="EK18" s="51">
        <v>8</v>
      </c>
      <c r="EL18" s="51">
        <v>8</v>
      </c>
      <c r="EM18" s="51">
        <v>8</v>
      </c>
      <c r="EN18" s="51">
        <v>8</v>
      </c>
      <c r="EO18" s="51">
        <v>8</v>
      </c>
      <c r="EP18" s="51">
        <v>8</v>
      </c>
      <c r="EQ18" s="51">
        <v>8</v>
      </c>
      <c r="ER18" s="50">
        <f>IFERROR(INT(FIXED(TRUNC(AVERAGE(DP18:EQ18),2),0)),"")</f>
        <v>8</v>
      </c>
      <c r="ES18" s="50">
        <f>IF(OR(Y18="",AO18="",BJ18="",CG18="",DC18="",DO18=""),"",IFERROR(AVERAGE(Y18,AO18,BJ18,CG18,DC18,DO18),""))</f>
        <v>7.5</v>
      </c>
      <c r="ET18" s="51" t="s">
        <v>189</v>
      </c>
      <c r="EU18" s="51" t="s">
        <v>189</v>
      </c>
      <c r="EV18" s="51" t="s">
        <v>189</v>
      </c>
      <c r="EW18" s="51" t="s">
        <v>189</v>
      </c>
      <c r="EX18" s="51" t="s">
        <v>189</v>
      </c>
      <c r="EY18" s="51" t="s">
        <v>190</v>
      </c>
      <c r="EZ18" s="51" t="s">
        <v>189</v>
      </c>
      <c r="FA18" s="51" t="s">
        <v>190</v>
      </c>
      <c r="FB18" s="51" t="s">
        <v>189</v>
      </c>
      <c r="FC18" s="50" t="str">
        <f>IF(OR(ET18="",EU18="",EV18="",EW18="",EX18="",EY18="",EZ18="",FA18="",FB18=""),"",IF(FD18&gt;=35,"A+",IF(FD18&gt;=33,"A-",IF(FD18&gt;=30,"B+",IF(FD18&gt;=27,"B-",IF(FD18&gt;=20,"C+",IF(FD18&gt;=18,"C-",IF(FD18&gt;=15,"D+",IF(FD18&gt;=13,"D-",IF(FD18&gt;=11,"E+",IF(FD18&gt;=0,"E-")))))))))))</f>
        <v>A-</v>
      </c>
      <c r="FD18" s="50">
        <f>IF(ET18="S",4,IF(ET18="F",3,IF(ET18="O",2,IF(ET18="N",1))))+IF(EU18="S",4,IF(EU18="F",3,IF(EU18="O",2,IF(EU18="N",1))))+IF(EV18="S",4,IF(EV18="F",3,IF(EV18="O",2,IF(EV18="N",1))))+IF(EW18="S",4,IF(EW18="F",3,IF(EW18="O",2,IF(EW18="N",1))))+IF(EX18="S",4,IF(EX18="F",3,IF(EX18="O",2,IF(EX18="N",1))))+IF(EY18="S",4,IF(EY18="F",3,IF(EY18="O",2,IF(EY18="N",1))))+IF(EZ18="S",4,IF(EZ18="F",3,IF(EZ18="O",2,IF(EZ18="N",1))))+IF(FA18="S",4,IF(FA18="F",3,IF(FA18="O",2,IF(FA18="N",1))))+IF(FB18="S",4,IF(FB18="F",3,IF(FB18="O",2,IF(FB18="N",1))))</f>
        <v>34</v>
      </c>
      <c r="FE18" s="50" t="str">
        <f>IF(FC18="","",FC18)</f>
        <v>A-</v>
      </c>
      <c r="FF18" s="110">
        <v>15</v>
      </c>
      <c r="FG18" s="110"/>
      <c r="FH18" s="110">
        <v>0</v>
      </c>
    </row>
    <row r="19" spans="1:164 16322:16326" ht="21" customHeight="1">
      <c r="B19" s="53">
        <v>2</v>
      </c>
      <c r="C19" s="272" t="str">
        <f>IF(NOTAS!E22&gt;"",NOTAS!E22,"")</f>
        <v>BURGOS MARTINEZ ALEXANDER ABDIEL</v>
      </c>
      <c r="D19" s="273"/>
      <c r="E19" s="273"/>
      <c r="F19" s="274"/>
      <c r="G19" s="51">
        <v>9</v>
      </c>
      <c r="H19" s="51">
        <v>10</v>
      </c>
      <c r="I19" s="51">
        <v>7</v>
      </c>
      <c r="J19" s="51">
        <v>7</v>
      </c>
      <c r="K19" s="51">
        <v>8</v>
      </c>
      <c r="L19" s="51">
        <v>8</v>
      </c>
      <c r="M19" s="51">
        <v>10</v>
      </c>
      <c r="N19" s="51">
        <v>10</v>
      </c>
      <c r="O19" s="51">
        <v>7</v>
      </c>
      <c r="P19" s="51">
        <v>10</v>
      </c>
      <c r="Q19" s="51">
        <v>7</v>
      </c>
      <c r="R19" s="51">
        <v>10</v>
      </c>
      <c r="S19" s="51">
        <v>8</v>
      </c>
      <c r="T19" s="51">
        <v>7</v>
      </c>
      <c r="U19" s="51">
        <v>10</v>
      </c>
      <c r="V19" s="51">
        <v>10</v>
      </c>
      <c r="W19" s="51">
        <v>10</v>
      </c>
      <c r="X19" s="51">
        <v>10</v>
      </c>
      <c r="Y19" s="50">
        <f t="shared" ref="Y19:Y61" si="2">IFERROR(INT(FIXED(TRUNC(AVERAGE(G19:X19),2),0)),"")</f>
        <v>9</v>
      </c>
      <c r="Z19" s="51">
        <v>7</v>
      </c>
      <c r="AA19" s="51">
        <v>7</v>
      </c>
      <c r="AB19" s="51">
        <v>7</v>
      </c>
      <c r="AC19" s="51">
        <v>7</v>
      </c>
      <c r="AD19" s="51">
        <v>7</v>
      </c>
      <c r="AE19" s="51">
        <v>7</v>
      </c>
      <c r="AF19" s="51">
        <v>7</v>
      </c>
      <c r="AG19" s="51">
        <v>7</v>
      </c>
      <c r="AH19" s="51">
        <v>7</v>
      </c>
      <c r="AI19" s="51">
        <v>7</v>
      </c>
      <c r="AJ19" s="51">
        <v>7</v>
      </c>
      <c r="AK19" s="51">
        <v>7</v>
      </c>
      <c r="AL19" s="51">
        <v>7</v>
      </c>
      <c r="AM19" s="51">
        <v>7</v>
      </c>
      <c r="AN19" s="51">
        <v>7</v>
      </c>
      <c r="AO19" s="50">
        <f t="shared" si="0"/>
        <v>7</v>
      </c>
      <c r="AP19" s="51">
        <v>7</v>
      </c>
      <c r="AQ19" s="51">
        <v>7</v>
      </c>
      <c r="AR19" s="51">
        <v>7</v>
      </c>
      <c r="AS19" s="51">
        <v>7</v>
      </c>
      <c r="AT19" s="51">
        <v>7</v>
      </c>
      <c r="AU19" s="51">
        <v>7</v>
      </c>
      <c r="AV19" s="51">
        <v>7</v>
      </c>
      <c r="AW19" s="51">
        <v>7</v>
      </c>
      <c r="AX19" s="51">
        <v>7</v>
      </c>
      <c r="AY19" s="51">
        <v>7</v>
      </c>
      <c r="AZ19" s="51">
        <v>7</v>
      </c>
      <c r="BA19" s="51">
        <v>7</v>
      </c>
      <c r="BB19" s="51">
        <v>7</v>
      </c>
      <c r="BC19" s="51">
        <v>7</v>
      </c>
      <c r="BD19" s="51">
        <v>7</v>
      </c>
      <c r="BE19" s="51">
        <v>7</v>
      </c>
      <c r="BF19" s="51">
        <v>7</v>
      </c>
      <c r="BG19" s="51">
        <v>7</v>
      </c>
      <c r="BH19" s="51">
        <v>7</v>
      </c>
      <c r="BI19" s="51">
        <v>7</v>
      </c>
      <c r="BJ19" s="50">
        <f t="shared" ref="BJ19:BJ61" si="3">IFERROR(INT(FIXED(TRUNC(AVERAGE(AP19:BI19),2),0)),"")</f>
        <v>7</v>
      </c>
      <c r="BK19" s="51">
        <v>7</v>
      </c>
      <c r="BL19" s="51">
        <v>8</v>
      </c>
      <c r="BM19" s="51">
        <v>8</v>
      </c>
      <c r="BN19" s="51">
        <v>8</v>
      </c>
      <c r="BO19" s="51">
        <v>8</v>
      </c>
      <c r="BP19" s="51">
        <v>8</v>
      </c>
      <c r="BQ19" s="51">
        <v>8</v>
      </c>
      <c r="BR19" s="51">
        <v>8</v>
      </c>
      <c r="BS19" s="51">
        <v>8</v>
      </c>
      <c r="BT19" s="51">
        <v>8</v>
      </c>
      <c r="BU19" s="51">
        <v>8</v>
      </c>
      <c r="BV19" s="51">
        <v>8</v>
      </c>
      <c r="BW19" s="51">
        <v>8</v>
      </c>
      <c r="BX19" s="51">
        <v>8</v>
      </c>
      <c r="BY19" s="51">
        <v>8</v>
      </c>
      <c r="BZ19" s="51">
        <v>8</v>
      </c>
      <c r="CA19" s="51">
        <v>8</v>
      </c>
      <c r="CB19" s="51">
        <v>8</v>
      </c>
      <c r="CC19" s="51">
        <v>8</v>
      </c>
      <c r="CD19" s="51">
        <v>8</v>
      </c>
      <c r="CE19" s="51">
        <v>8</v>
      </c>
      <c r="CF19" s="51">
        <v>8</v>
      </c>
      <c r="CG19" s="50">
        <f t="shared" si="1"/>
        <v>8</v>
      </c>
      <c r="CH19" s="51">
        <v>7</v>
      </c>
      <c r="CI19" s="51">
        <v>7</v>
      </c>
      <c r="CJ19" s="51">
        <v>7</v>
      </c>
      <c r="CK19" s="51">
        <v>7</v>
      </c>
      <c r="CL19" s="51">
        <v>7</v>
      </c>
      <c r="CM19" s="51">
        <v>7</v>
      </c>
      <c r="CN19" s="51">
        <v>7</v>
      </c>
      <c r="CO19" s="51">
        <v>7</v>
      </c>
      <c r="CP19" s="51">
        <v>7</v>
      </c>
      <c r="CQ19" s="51">
        <v>7</v>
      </c>
      <c r="CR19" s="51">
        <v>7</v>
      </c>
      <c r="CS19" s="51">
        <v>7</v>
      </c>
      <c r="CT19" s="51">
        <v>7</v>
      </c>
      <c r="CU19" s="51">
        <v>7</v>
      </c>
      <c r="CV19" s="51">
        <v>7</v>
      </c>
      <c r="CW19" s="51">
        <v>7</v>
      </c>
      <c r="CX19" s="51">
        <v>7</v>
      </c>
      <c r="CY19" s="51">
        <v>7</v>
      </c>
      <c r="CZ19" s="51">
        <v>7</v>
      </c>
      <c r="DA19" s="51">
        <v>7</v>
      </c>
      <c r="DB19" s="51">
        <v>7</v>
      </c>
      <c r="DC19" s="50">
        <f t="shared" ref="DC19:DC61" si="4">IFERROR(INT(FIXED(TRUNC(AVERAGE(CH19:DB19),2),0)),"")</f>
        <v>7</v>
      </c>
      <c r="DD19" s="51">
        <v>7</v>
      </c>
      <c r="DE19" s="51">
        <v>7</v>
      </c>
      <c r="DF19" s="51">
        <v>7</v>
      </c>
      <c r="DG19" s="51">
        <v>7</v>
      </c>
      <c r="DH19" s="51">
        <v>7</v>
      </c>
      <c r="DI19" s="51">
        <v>7</v>
      </c>
      <c r="DJ19" s="51">
        <v>7</v>
      </c>
      <c r="DK19" s="51">
        <v>7</v>
      </c>
      <c r="DL19" s="51">
        <v>7</v>
      </c>
      <c r="DM19" s="51">
        <v>7</v>
      </c>
      <c r="DN19" s="51">
        <v>7</v>
      </c>
      <c r="DO19" s="50">
        <f t="shared" ref="DO19:DO53" si="5">IFERROR(INT(FIXED(TRUNC(AVERAGE(DD19:DN19),2),0)),"")</f>
        <v>7</v>
      </c>
      <c r="DP19" s="51">
        <v>10</v>
      </c>
      <c r="DQ19" s="51">
        <v>10</v>
      </c>
      <c r="DR19" s="51">
        <v>10</v>
      </c>
      <c r="DS19" s="51">
        <v>10</v>
      </c>
      <c r="DT19" s="51">
        <v>10</v>
      </c>
      <c r="DU19" s="51">
        <v>10</v>
      </c>
      <c r="DV19" s="51">
        <v>10</v>
      </c>
      <c r="DW19" s="51">
        <v>10</v>
      </c>
      <c r="DX19" s="51">
        <v>10</v>
      </c>
      <c r="DY19" s="51">
        <v>10</v>
      </c>
      <c r="DZ19" s="51">
        <v>10</v>
      </c>
      <c r="EA19" s="51">
        <v>10</v>
      </c>
      <c r="EB19" s="51">
        <v>10</v>
      </c>
      <c r="EC19" s="51">
        <v>10</v>
      </c>
      <c r="ED19" s="51">
        <v>10</v>
      </c>
      <c r="EE19" s="51">
        <v>10</v>
      </c>
      <c r="EF19" s="51">
        <v>10</v>
      </c>
      <c r="EG19" s="51">
        <v>10</v>
      </c>
      <c r="EH19" s="51">
        <v>10</v>
      </c>
      <c r="EI19" s="51">
        <v>10</v>
      </c>
      <c r="EJ19" s="51">
        <v>10</v>
      </c>
      <c r="EK19" s="51">
        <v>10</v>
      </c>
      <c r="EL19" s="51">
        <v>10</v>
      </c>
      <c r="EM19" s="51">
        <v>10</v>
      </c>
      <c r="EN19" s="51">
        <v>10</v>
      </c>
      <c r="EO19" s="51">
        <v>10</v>
      </c>
      <c r="EP19" s="51">
        <v>10</v>
      </c>
      <c r="EQ19" s="51">
        <v>10</v>
      </c>
      <c r="ER19" s="50">
        <f t="shared" ref="ER19:ER61" si="6">IFERROR(INT(FIXED(TRUNC(AVERAGE(DP19:EQ19),2),0)),"")</f>
        <v>10</v>
      </c>
      <c r="ES19" s="50">
        <f t="shared" ref="ES19:ES61" si="7">IF(OR(Y19="",AO19="",BJ19="",CG19="",DC19="",DO19=""),"",IFERROR(AVERAGE(Y19,AO19,BJ19,CG19,DC19,DO19),""))</f>
        <v>7.5</v>
      </c>
      <c r="ET19" s="51" t="s">
        <v>189</v>
      </c>
      <c r="EU19" s="51" t="s">
        <v>189</v>
      </c>
      <c r="EV19" s="51" t="s">
        <v>189</v>
      </c>
      <c r="EW19" s="51" t="s">
        <v>189</v>
      </c>
      <c r="EX19" s="51" t="s">
        <v>189</v>
      </c>
      <c r="EY19" s="51" t="s">
        <v>190</v>
      </c>
      <c r="EZ19" s="51" t="s">
        <v>190</v>
      </c>
      <c r="FA19" s="51" t="s">
        <v>190</v>
      </c>
      <c r="FB19" s="51" t="s">
        <v>190</v>
      </c>
      <c r="FC19" s="50" t="str">
        <f t="shared" ref="FC19:FC61" si="8">IF(OR(ET19="",EU19="",EV19="",EW19="",EX19="",EY19="",EZ19="",FA19="",FB19=""),"",IF(FD19&gt;=35,"A+",IF(FD19&gt;=33,"A-",IF(FD19&gt;=30,"B+",IF(FD19&gt;=27,"B-",IF(FD19&gt;=20,"C+",IF(FD19&gt;=18,"C-",IF(FD19&gt;=15,"D+",IF(FD19&gt;=13,"D-",IF(FD19&gt;=11,"E+",IF(FD19&gt;=0,"E-")))))))))))</f>
        <v>B+</v>
      </c>
      <c r="FD19" s="50">
        <f t="shared" ref="FD19:FD61" si="9">IF(ET19="S",4,IF(ET19="F",3,IF(ET19="O",2,IF(ET19="N",1))))+IF(EU19="S",4,IF(EU19="F",3,IF(EU19="O",2,IF(EU19="N",1))))+IF(EV19="S",4,IF(EV19="F",3,IF(EV19="O",2,IF(EV19="N",1))))+IF(EW19="S",4,IF(EW19="F",3,IF(EW19="O",2,IF(EW19="N",1))))+IF(EX19="S",4,IF(EX19="F",3,IF(EX19="O",2,IF(EX19="N",1))))+IF(EY19="S",4,IF(EY19="F",3,IF(EY19="O",2,IF(EY19="N",1))))+IF(EZ19="S",4,IF(EZ19="F",3,IF(EZ19="O",2,IF(EZ19="N",1))))+IF(FA19="S",4,IF(FA19="F",3,IF(FA19="O",2,IF(FA19="N",1))))+IF(FB19="S",4,IF(FB19="F",3,IF(FB19="O",2,IF(FB19="N",1))))</f>
        <v>32</v>
      </c>
      <c r="FE19" s="50" t="str">
        <f t="shared" ref="FE19:FE53" si="10">IF(FC19="","",FC19)</f>
        <v>B+</v>
      </c>
      <c r="FF19" s="110"/>
      <c r="FG19" s="110"/>
      <c r="FH19" s="110">
        <v>10</v>
      </c>
    </row>
    <row r="20" spans="1:164 16322:16326" ht="21" customHeight="1">
      <c r="B20" s="53">
        <v>3</v>
      </c>
      <c r="C20" s="272" t="str">
        <f>IF(NOTAS!E23&gt;"",NOTAS!E23,"")</f>
        <v>CARREÑO SANCHEZ AMMY VALENTINA</v>
      </c>
      <c r="D20" s="273"/>
      <c r="E20" s="273"/>
      <c r="F20" s="274"/>
      <c r="G20" s="51">
        <v>9</v>
      </c>
      <c r="H20" s="51">
        <v>10</v>
      </c>
      <c r="I20" s="51">
        <v>7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8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0">
        <f t="shared" si="2"/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1">
        <v>10</v>
      </c>
      <c r="AH20" s="51">
        <v>8</v>
      </c>
      <c r="AI20" s="51">
        <v>8</v>
      </c>
      <c r="AJ20" s="51">
        <v>10</v>
      </c>
      <c r="AK20" s="51">
        <v>10</v>
      </c>
      <c r="AL20" s="51">
        <v>10</v>
      </c>
      <c r="AM20" s="51">
        <v>7</v>
      </c>
      <c r="AN20" s="51">
        <v>10</v>
      </c>
      <c r="AO20" s="50">
        <f t="shared" si="0"/>
        <v>10</v>
      </c>
      <c r="AP20" s="51">
        <v>10</v>
      </c>
      <c r="AQ20" s="51">
        <v>10</v>
      </c>
      <c r="AR20" s="51">
        <v>10</v>
      </c>
      <c r="AS20" s="51">
        <v>10</v>
      </c>
      <c r="AT20" s="51">
        <v>10</v>
      </c>
      <c r="AU20" s="51">
        <v>10</v>
      </c>
      <c r="AV20" s="51">
        <v>10</v>
      </c>
      <c r="AW20" s="51">
        <v>10</v>
      </c>
      <c r="AX20" s="51">
        <v>10</v>
      </c>
      <c r="AY20" s="51">
        <v>10</v>
      </c>
      <c r="AZ20" s="51">
        <v>10</v>
      </c>
      <c r="BA20" s="51">
        <v>10</v>
      </c>
      <c r="BB20" s="51">
        <v>10</v>
      </c>
      <c r="BC20" s="51">
        <v>10</v>
      </c>
      <c r="BD20" s="51">
        <v>10</v>
      </c>
      <c r="BE20" s="51">
        <v>10</v>
      </c>
      <c r="BF20" s="51">
        <v>10</v>
      </c>
      <c r="BG20" s="51">
        <v>10</v>
      </c>
      <c r="BH20" s="51">
        <v>10</v>
      </c>
      <c r="BI20" s="51">
        <v>10</v>
      </c>
      <c r="BJ20" s="50">
        <f t="shared" si="3"/>
        <v>10</v>
      </c>
      <c r="BK20" s="51">
        <v>10</v>
      </c>
      <c r="BL20" s="51">
        <v>10</v>
      </c>
      <c r="BM20" s="51">
        <v>10</v>
      </c>
      <c r="BN20" s="51">
        <v>10</v>
      </c>
      <c r="BO20" s="51">
        <v>1</v>
      </c>
      <c r="BP20" s="51">
        <v>10</v>
      </c>
      <c r="BQ20" s="51">
        <v>10</v>
      </c>
      <c r="BR20" s="51">
        <v>10</v>
      </c>
      <c r="BS20" s="51">
        <v>10</v>
      </c>
      <c r="BT20" s="51">
        <v>10</v>
      </c>
      <c r="BU20" s="51">
        <v>10</v>
      </c>
      <c r="BV20" s="51">
        <v>10</v>
      </c>
      <c r="BW20" s="51">
        <v>10</v>
      </c>
      <c r="BX20" s="51">
        <v>10</v>
      </c>
      <c r="BY20" s="51">
        <v>10</v>
      </c>
      <c r="BZ20" s="51">
        <v>10</v>
      </c>
      <c r="CA20" s="51">
        <v>10</v>
      </c>
      <c r="CB20" s="51">
        <v>10</v>
      </c>
      <c r="CC20" s="51">
        <v>10</v>
      </c>
      <c r="CD20" s="51">
        <v>10</v>
      </c>
      <c r="CE20" s="51">
        <v>10</v>
      </c>
      <c r="CF20" s="51">
        <v>10</v>
      </c>
      <c r="CG20" s="50">
        <f t="shared" si="1"/>
        <v>10</v>
      </c>
      <c r="CH20" s="51">
        <v>10</v>
      </c>
      <c r="CI20" s="51">
        <v>10</v>
      </c>
      <c r="CJ20" s="51">
        <v>10</v>
      </c>
      <c r="CK20" s="51">
        <v>10</v>
      </c>
      <c r="CL20" s="51">
        <v>10</v>
      </c>
      <c r="CM20" s="51">
        <v>10</v>
      </c>
      <c r="CN20" s="51">
        <v>10</v>
      </c>
      <c r="CO20" s="51">
        <v>10</v>
      </c>
      <c r="CP20" s="51">
        <v>10</v>
      </c>
      <c r="CQ20" s="51">
        <v>10</v>
      </c>
      <c r="CR20" s="51">
        <v>10</v>
      </c>
      <c r="CS20" s="51">
        <v>10</v>
      </c>
      <c r="CT20" s="51">
        <v>10</v>
      </c>
      <c r="CU20" s="51">
        <v>10</v>
      </c>
      <c r="CV20" s="51">
        <v>10</v>
      </c>
      <c r="CW20" s="51">
        <v>10</v>
      </c>
      <c r="CX20" s="51">
        <v>10</v>
      </c>
      <c r="CY20" s="51">
        <v>10</v>
      </c>
      <c r="CZ20" s="51">
        <v>10</v>
      </c>
      <c r="DA20" s="51">
        <v>10</v>
      </c>
      <c r="DB20" s="51">
        <v>10</v>
      </c>
      <c r="DC20" s="50">
        <f t="shared" si="4"/>
        <v>10</v>
      </c>
      <c r="DD20" s="51">
        <v>10</v>
      </c>
      <c r="DE20" s="51">
        <v>10</v>
      </c>
      <c r="DF20" s="51">
        <v>10</v>
      </c>
      <c r="DG20" s="51">
        <v>10</v>
      </c>
      <c r="DH20" s="51">
        <v>10</v>
      </c>
      <c r="DI20" s="51">
        <v>10</v>
      </c>
      <c r="DJ20" s="51">
        <v>10</v>
      </c>
      <c r="DK20" s="51">
        <v>10</v>
      </c>
      <c r="DL20" s="51">
        <v>10</v>
      </c>
      <c r="DM20" s="51">
        <v>10</v>
      </c>
      <c r="DN20" s="51">
        <v>10</v>
      </c>
      <c r="DO20" s="50">
        <f t="shared" si="5"/>
        <v>10</v>
      </c>
      <c r="DP20" s="51">
        <v>10</v>
      </c>
      <c r="DQ20" s="51">
        <v>10</v>
      </c>
      <c r="DR20" s="51">
        <v>10</v>
      </c>
      <c r="DS20" s="51">
        <v>10</v>
      </c>
      <c r="DT20" s="51">
        <v>10</v>
      </c>
      <c r="DU20" s="51">
        <v>10</v>
      </c>
      <c r="DV20" s="51">
        <v>10</v>
      </c>
      <c r="DW20" s="51">
        <v>10</v>
      </c>
      <c r="DX20" s="51">
        <v>10</v>
      </c>
      <c r="DY20" s="51">
        <v>10</v>
      </c>
      <c r="DZ20" s="51">
        <v>10</v>
      </c>
      <c r="EA20" s="51">
        <v>10</v>
      </c>
      <c r="EB20" s="51">
        <v>10</v>
      </c>
      <c r="EC20" s="51">
        <v>10</v>
      </c>
      <c r="ED20" s="51">
        <v>10</v>
      </c>
      <c r="EE20" s="51">
        <v>10</v>
      </c>
      <c r="EF20" s="51">
        <v>10</v>
      </c>
      <c r="EG20" s="51">
        <v>10</v>
      </c>
      <c r="EH20" s="51">
        <v>10</v>
      </c>
      <c r="EI20" s="51">
        <v>10</v>
      </c>
      <c r="EJ20" s="51">
        <v>10</v>
      </c>
      <c r="EK20" s="51">
        <v>10</v>
      </c>
      <c r="EL20" s="51">
        <v>10</v>
      </c>
      <c r="EM20" s="51">
        <v>10</v>
      </c>
      <c r="EN20" s="51">
        <v>10</v>
      </c>
      <c r="EO20" s="51">
        <v>10</v>
      </c>
      <c r="EP20" s="51">
        <v>10</v>
      </c>
      <c r="EQ20" s="51">
        <v>10</v>
      </c>
      <c r="ER20" s="50">
        <f t="shared" si="6"/>
        <v>10</v>
      </c>
      <c r="ES20" s="50">
        <f t="shared" si="7"/>
        <v>10</v>
      </c>
      <c r="ET20" s="51" t="s">
        <v>189</v>
      </c>
      <c r="EU20" s="51" t="s">
        <v>189</v>
      </c>
      <c r="EV20" s="51" t="s">
        <v>189</v>
      </c>
      <c r="EW20" s="51" t="s">
        <v>189</v>
      </c>
      <c r="EX20" s="51" t="s">
        <v>189</v>
      </c>
      <c r="EY20" s="51" t="s">
        <v>189</v>
      </c>
      <c r="EZ20" s="51" t="s">
        <v>189</v>
      </c>
      <c r="FA20" s="51" t="s">
        <v>190</v>
      </c>
      <c r="FB20" s="51" t="s">
        <v>189</v>
      </c>
      <c r="FC20" s="50" t="str">
        <f t="shared" si="8"/>
        <v>A+</v>
      </c>
      <c r="FD20" s="50">
        <f t="shared" si="9"/>
        <v>35</v>
      </c>
      <c r="FE20" s="50" t="str">
        <f t="shared" si="10"/>
        <v>A+</v>
      </c>
      <c r="FF20" s="110"/>
      <c r="FG20" s="110"/>
      <c r="FH20" s="110">
        <v>0</v>
      </c>
    </row>
    <row r="21" spans="1:164 16322:16326" ht="21" customHeight="1">
      <c r="A21" t="s">
        <v>86</v>
      </c>
      <c r="B21" s="53">
        <v>4</v>
      </c>
      <c r="C21" s="272" t="str">
        <f>IF(NOTAS!E24&gt;"",NOTAS!E24,"")</f>
        <v>CASTRO GOMEZ ANNIA VALENTINA</v>
      </c>
      <c r="D21" s="273"/>
      <c r="E21" s="273"/>
      <c r="F21" s="274"/>
      <c r="G21" s="51">
        <v>9</v>
      </c>
      <c r="H21" s="51">
        <v>10</v>
      </c>
      <c r="I21" s="51">
        <v>7</v>
      </c>
      <c r="J21" s="51">
        <v>10</v>
      </c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8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0">
        <f t="shared" si="2"/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51">
        <v>10</v>
      </c>
      <c r="AH21" s="51">
        <v>8</v>
      </c>
      <c r="AI21" s="51">
        <v>8</v>
      </c>
      <c r="AJ21" s="51">
        <v>10</v>
      </c>
      <c r="AK21" s="51">
        <v>10</v>
      </c>
      <c r="AL21" s="51">
        <v>10</v>
      </c>
      <c r="AM21" s="51">
        <v>7</v>
      </c>
      <c r="AN21" s="51">
        <v>10</v>
      </c>
      <c r="AO21" s="50">
        <f t="shared" si="0"/>
        <v>10</v>
      </c>
      <c r="AP21" s="51">
        <v>10</v>
      </c>
      <c r="AQ21" s="51">
        <v>10</v>
      </c>
      <c r="AR21" s="51">
        <v>10</v>
      </c>
      <c r="AS21" s="51">
        <v>10</v>
      </c>
      <c r="AT21" s="51">
        <v>10</v>
      </c>
      <c r="AU21" s="51">
        <v>10</v>
      </c>
      <c r="AV21" s="51">
        <v>10</v>
      </c>
      <c r="AW21" s="51">
        <v>10</v>
      </c>
      <c r="AX21" s="51">
        <v>10</v>
      </c>
      <c r="AY21" s="51">
        <v>10</v>
      </c>
      <c r="AZ21" s="51">
        <v>10</v>
      </c>
      <c r="BA21" s="51">
        <v>10</v>
      </c>
      <c r="BB21" s="51">
        <v>10</v>
      </c>
      <c r="BC21" s="51">
        <v>10</v>
      </c>
      <c r="BD21" s="51">
        <v>10</v>
      </c>
      <c r="BE21" s="51">
        <v>10</v>
      </c>
      <c r="BF21" s="51">
        <v>10</v>
      </c>
      <c r="BG21" s="51">
        <v>10</v>
      </c>
      <c r="BH21" s="51">
        <v>10</v>
      </c>
      <c r="BI21" s="51">
        <v>10</v>
      </c>
      <c r="BJ21" s="50">
        <f t="shared" si="3"/>
        <v>10</v>
      </c>
      <c r="BK21" s="51">
        <v>10</v>
      </c>
      <c r="BL21" s="51">
        <v>10</v>
      </c>
      <c r="BM21" s="51">
        <v>10</v>
      </c>
      <c r="BN21" s="51">
        <v>10</v>
      </c>
      <c r="BO21" s="51">
        <v>10</v>
      </c>
      <c r="BP21" s="51">
        <v>10</v>
      </c>
      <c r="BQ21" s="51">
        <v>10</v>
      </c>
      <c r="BR21" s="51">
        <v>10</v>
      </c>
      <c r="BS21" s="51">
        <v>10</v>
      </c>
      <c r="BT21" s="51">
        <v>10</v>
      </c>
      <c r="BU21" s="51">
        <v>10</v>
      </c>
      <c r="BV21" s="51">
        <v>10</v>
      </c>
      <c r="BW21" s="51">
        <v>10</v>
      </c>
      <c r="BX21" s="51">
        <v>10</v>
      </c>
      <c r="BY21" s="51">
        <v>10</v>
      </c>
      <c r="BZ21" s="51">
        <v>10</v>
      </c>
      <c r="CA21" s="51">
        <v>10</v>
      </c>
      <c r="CB21" s="51">
        <v>10</v>
      </c>
      <c r="CC21" s="51">
        <v>10</v>
      </c>
      <c r="CD21" s="51">
        <v>10</v>
      </c>
      <c r="CE21" s="51">
        <v>10</v>
      </c>
      <c r="CF21" s="51">
        <v>10</v>
      </c>
      <c r="CG21" s="50">
        <f t="shared" si="1"/>
        <v>10</v>
      </c>
      <c r="CH21" s="51">
        <v>10</v>
      </c>
      <c r="CI21" s="51">
        <v>10</v>
      </c>
      <c r="CJ21" s="51">
        <v>10</v>
      </c>
      <c r="CK21" s="51">
        <v>10</v>
      </c>
      <c r="CL21" s="51">
        <v>10</v>
      </c>
      <c r="CM21" s="51">
        <v>10</v>
      </c>
      <c r="CN21" s="51">
        <v>10</v>
      </c>
      <c r="CO21" s="51">
        <v>10</v>
      </c>
      <c r="CP21" s="51">
        <v>10</v>
      </c>
      <c r="CQ21" s="51">
        <v>10</v>
      </c>
      <c r="CR21" s="51">
        <v>10</v>
      </c>
      <c r="CS21" s="51">
        <v>10</v>
      </c>
      <c r="CT21" s="51">
        <v>10</v>
      </c>
      <c r="CU21" s="51">
        <v>10</v>
      </c>
      <c r="CV21" s="51">
        <v>10</v>
      </c>
      <c r="CW21" s="51">
        <v>10</v>
      </c>
      <c r="CX21" s="51">
        <v>10</v>
      </c>
      <c r="CY21" s="51">
        <v>10</v>
      </c>
      <c r="CZ21" s="51">
        <v>10</v>
      </c>
      <c r="DA21" s="51">
        <v>10</v>
      </c>
      <c r="DB21" s="51">
        <v>10</v>
      </c>
      <c r="DC21" s="50">
        <f t="shared" si="4"/>
        <v>10</v>
      </c>
      <c r="DD21" s="51">
        <v>10</v>
      </c>
      <c r="DE21" s="51">
        <v>10</v>
      </c>
      <c r="DF21" s="51">
        <v>10</v>
      </c>
      <c r="DG21" s="51">
        <v>10</v>
      </c>
      <c r="DH21" s="51">
        <v>10</v>
      </c>
      <c r="DI21" s="51">
        <v>10</v>
      </c>
      <c r="DJ21" s="51">
        <v>10</v>
      </c>
      <c r="DK21" s="51">
        <v>10</v>
      </c>
      <c r="DL21" s="51">
        <v>10</v>
      </c>
      <c r="DM21" s="51">
        <v>10</v>
      </c>
      <c r="DN21" s="51">
        <v>10</v>
      </c>
      <c r="DO21" s="50">
        <f t="shared" si="5"/>
        <v>10</v>
      </c>
      <c r="DP21" s="51">
        <v>10</v>
      </c>
      <c r="DQ21" s="51">
        <v>10</v>
      </c>
      <c r="DR21" s="51">
        <v>10</v>
      </c>
      <c r="DS21" s="51">
        <v>10</v>
      </c>
      <c r="DT21" s="51">
        <v>10</v>
      </c>
      <c r="DU21" s="51">
        <v>10</v>
      </c>
      <c r="DV21" s="51">
        <v>10</v>
      </c>
      <c r="DW21" s="51">
        <v>10</v>
      </c>
      <c r="DX21" s="51">
        <v>10</v>
      </c>
      <c r="DY21" s="51">
        <v>10</v>
      </c>
      <c r="DZ21" s="51">
        <v>10</v>
      </c>
      <c r="EA21" s="51">
        <v>10</v>
      </c>
      <c r="EB21" s="51">
        <v>10</v>
      </c>
      <c r="EC21" s="51">
        <v>10</v>
      </c>
      <c r="ED21" s="51">
        <v>10</v>
      </c>
      <c r="EE21" s="51">
        <v>10</v>
      </c>
      <c r="EF21" s="51">
        <v>10</v>
      </c>
      <c r="EG21" s="51">
        <v>10</v>
      </c>
      <c r="EH21" s="51">
        <v>10</v>
      </c>
      <c r="EI21" s="51">
        <v>10</v>
      </c>
      <c r="EJ21" s="51">
        <v>10</v>
      </c>
      <c r="EK21" s="51">
        <v>10</v>
      </c>
      <c r="EL21" s="51">
        <v>10</v>
      </c>
      <c r="EM21" s="51">
        <v>10</v>
      </c>
      <c r="EN21" s="51">
        <v>10</v>
      </c>
      <c r="EO21" s="51">
        <v>10</v>
      </c>
      <c r="EP21" s="51">
        <v>10</v>
      </c>
      <c r="EQ21" s="51">
        <v>10</v>
      </c>
      <c r="ER21" s="50">
        <f t="shared" si="6"/>
        <v>10</v>
      </c>
      <c r="ES21" s="50">
        <f t="shared" si="7"/>
        <v>10</v>
      </c>
      <c r="ET21" s="51" t="s">
        <v>189</v>
      </c>
      <c r="EU21" s="51" t="s">
        <v>189</v>
      </c>
      <c r="EV21" s="51" t="s">
        <v>189</v>
      </c>
      <c r="EW21" s="51" t="s">
        <v>189</v>
      </c>
      <c r="EX21" s="51" t="s">
        <v>189</v>
      </c>
      <c r="EY21" s="51" t="s">
        <v>189</v>
      </c>
      <c r="EZ21" s="51" t="s">
        <v>189</v>
      </c>
      <c r="FA21" s="51" t="s">
        <v>190</v>
      </c>
      <c r="FB21" s="51" t="s">
        <v>190</v>
      </c>
      <c r="FC21" s="50" t="str">
        <f t="shared" si="8"/>
        <v>A-</v>
      </c>
      <c r="FD21" s="50">
        <f t="shared" si="9"/>
        <v>34</v>
      </c>
      <c r="FE21" s="50" t="str">
        <f t="shared" si="10"/>
        <v>A-</v>
      </c>
      <c r="FF21" s="110"/>
      <c r="FG21" s="110"/>
      <c r="FH21" s="110">
        <v>0</v>
      </c>
    </row>
    <row r="22" spans="1:164 16322:16326" ht="21" customHeight="1">
      <c r="B22" s="53">
        <v>5</v>
      </c>
      <c r="C22" s="272" t="str">
        <f>IF(NOTAS!E25&gt;"",NOTAS!E25,"")</f>
        <v>CEDEÑO AGUIRRE KEYLOR DEMIR</v>
      </c>
      <c r="D22" s="273"/>
      <c r="E22" s="273"/>
      <c r="F22" s="274"/>
      <c r="G22" s="51">
        <v>9</v>
      </c>
      <c r="H22" s="51">
        <v>10</v>
      </c>
      <c r="I22" s="51">
        <v>7</v>
      </c>
      <c r="J22" s="51">
        <v>10</v>
      </c>
      <c r="K22" s="51">
        <v>10</v>
      </c>
      <c r="L22" s="51">
        <v>10</v>
      </c>
      <c r="M22" s="51">
        <v>10</v>
      </c>
      <c r="N22" s="51">
        <v>10</v>
      </c>
      <c r="O22" s="51">
        <v>10</v>
      </c>
      <c r="P22" s="51">
        <v>10</v>
      </c>
      <c r="Q22" s="51">
        <v>10</v>
      </c>
      <c r="R22" s="51">
        <v>10</v>
      </c>
      <c r="S22" s="51">
        <v>8</v>
      </c>
      <c r="T22" s="51">
        <v>10</v>
      </c>
      <c r="U22" s="51">
        <v>10</v>
      </c>
      <c r="V22" s="51">
        <v>10</v>
      </c>
      <c r="W22" s="51">
        <v>10</v>
      </c>
      <c r="X22" s="51">
        <v>10</v>
      </c>
      <c r="Y22" s="50">
        <f t="shared" si="2"/>
        <v>10</v>
      </c>
      <c r="Z22" s="51">
        <v>10</v>
      </c>
      <c r="AA22" s="51">
        <v>10</v>
      </c>
      <c r="AB22" s="51">
        <v>10</v>
      </c>
      <c r="AC22" s="51">
        <v>10</v>
      </c>
      <c r="AD22" s="51">
        <v>10</v>
      </c>
      <c r="AE22" s="51">
        <v>10</v>
      </c>
      <c r="AF22" s="51">
        <v>10</v>
      </c>
      <c r="AG22" s="51">
        <v>10</v>
      </c>
      <c r="AH22" s="51">
        <v>8</v>
      </c>
      <c r="AI22" s="51">
        <v>8</v>
      </c>
      <c r="AJ22" s="51">
        <v>10</v>
      </c>
      <c r="AK22" s="51">
        <v>10</v>
      </c>
      <c r="AL22" s="51">
        <v>10</v>
      </c>
      <c r="AM22" s="51">
        <v>7</v>
      </c>
      <c r="AN22" s="51">
        <v>10</v>
      </c>
      <c r="AO22" s="50">
        <f t="shared" si="0"/>
        <v>10</v>
      </c>
      <c r="AP22" s="51">
        <v>10</v>
      </c>
      <c r="AQ22" s="51">
        <v>10</v>
      </c>
      <c r="AR22" s="51">
        <v>10</v>
      </c>
      <c r="AS22" s="51">
        <v>10</v>
      </c>
      <c r="AT22" s="51">
        <v>10</v>
      </c>
      <c r="AU22" s="51">
        <v>10</v>
      </c>
      <c r="AV22" s="51">
        <v>10</v>
      </c>
      <c r="AW22" s="51">
        <v>10</v>
      </c>
      <c r="AX22" s="51">
        <v>10</v>
      </c>
      <c r="AY22" s="51">
        <v>10</v>
      </c>
      <c r="AZ22" s="51">
        <v>10</v>
      </c>
      <c r="BA22" s="51">
        <v>10</v>
      </c>
      <c r="BB22" s="51">
        <v>10</v>
      </c>
      <c r="BC22" s="51">
        <v>10</v>
      </c>
      <c r="BD22" s="51">
        <v>10</v>
      </c>
      <c r="BE22" s="51">
        <v>10</v>
      </c>
      <c r="BF22" s="51">
        <v>10</v>
      </c>
      <c r="BG22" s="51">
        <v>10</v>
      </c>
      <c r="BH22" s="51">
        <v>10</v>
      </c>
      <c r="BI22" s="51">
        <v>10</v>
      </c>
      <c r="BJ22" s="50">
        <f t="shared" si="3"/>
        <v>10</v>
      </c>
      <c r="BK22" s="51">
        <v>10</v>
      </c>
      <c r="BL22" s="51">
        <v>10</v>
      </c>
      <c r="BM22" s="51">
        <v>10</v>
      </c>
      <c r="BN22" s="51">
        <v>10</v>
      </c>
      <c r="BO22" s="51">
        <v>10</v>
      </c>
      <c r="BP22" s="51">
        <v>10</v>
      </c>
      <c r="BQ22" s="51">
        <v>10</v>
      </c>
      <c r="BR22" s="51">
        <v>10</v>
      </c>
      <c r="BS22" s="51">
        <v>10</v>
      </c>
      <c r="BT22" s="51">
        <v>10</v>
      </c>
      <c r="BU22" s="51">
        <v>10</v>
      </c>
      <c r="BV22" s="51">
        <v>10</v>
      </c>
      <c r="BW22" s="51">
        <v>10</v>
      </c>
      <c r="BX22" s="51">
        <v>10</v>
      </c>
      <c r="BY22" s="51">
        <v>10</v>
      </c>
      <c r="BZ22" s="51">
        <v>10</v>
      </c>
      <c r="CA22" s="51">
        <v>10</v>
      </c>
      <c r="CB22" s="51">
        <v>10</v>
      </c>
      <c r="CC22" s="51">
        <v>10</v>
      </c>
      <c r="CD22" s="51">
        <v>10</v>
      </c>
      <c r="CE22" s="51">
        <v>10</v>
      </c>
      <c r="CF22" s="51">
        <v>10</v>
      </c>
      <c r="CG22" s="50">
        <f t="shared" si="1"/>
        <v>10</v>
      </c>
      <c r="CH22" s="51">
        <v>7</v>
      </c>
      <c r="CI22" s="51">
        <v>7</v>
      </c>
      <c r="CJ22" s="51">
        <v>7</v>
      </c>
      <c r="CK22" s="51">
        <v>7</v>
      </c>
      <c r="CL22" s="51">
        <v>7</v>
      </c>
      <c r="CM22" s="51">
        <v>7</v>
      </c>
      <c r="CN22" s="51">
        <v>7</v>
      </c>
      <c r="CO22" s="51">
        <v>7</v>
      </c>
      <c r="CP22" s="51">
        <v>7</v>
      </c>
      <c r="CQ22" s="51">
        <v>7</v>
      </c>
      <c r="CR22" s="51">
        <v>7</v>
      </c>
      <c r="CS22" s="51">
        <v>7</v>
      </c>
      <c r="CT22" s="51">
        <v>7</v>
      </c>
      <c r="CU22" s="51">
        <v>7</v>
      </c>
      <c r="CV22" s="51">
        <v>7</v>
      </c>
      <c r="CW22" s="51">
        <v>7</v>
      </c>
      <c r="CX22" s="51">
        <v>7</v>
      </c>
      <c r="CY22" s="51">
        <v>7</v>
      </c>
      <c r="CZ22" s="51">
        <v>7</v>
      </c>
      <c r="DA22" s="51">
        <v>7</v>
      </c>
      <c r="DB22" s="51">
        <v>7</v>
      </c>
      <c r="DC22" s="50">
        <f t="shared" si="4"/>
        <v>7</v>
      </c>
      <c r="DD22" s="51">
        <v>10</v>
      </c>
      <c r="DE22" s="51">
        <v>10</v>
      </c>
      <c r="DF22" s="51">
        <v>10</v>
      </c>
      <c r="DG22" s="51">
        <v>10</v>
      </c>
      <c r="DH22" s="51">
        <v>10</v>
      </c>
      <c r="DI22" s="51">
        <v>10</v>
      </c>
      <c r="DJ22" s="51">
        <v>10</v>
      </c>
      <c r="DK22" s="51">
        <v>10</v>
      </c>
      <c r="DL22" s="51">
        <v>10</v>
      </c>
      <c r="DM22" s="51">
        <v>10</v>
      </c>
      <c r="DN22" s="51">
        <v>10</v>
      </c>
      <c r="DO22" s="50">
        <f t="shared" si="5"/>
        <v>10</v>
      </c>
      <c r="DP22" s="51">
        <v>10</v>
      </c>
      <c r="DQ22" s="51">
        <v>10</v>
      </c>
      <c r="DR22" s="51">
        <v>10</v>
      </c>
      <c r="DS22" s="51">
        <v>10</v>
      </c>
      <c r="DT22" s="51">
        <v>10</v>
      </c>
      <c r="DU22" s="51">
        <v>10</v>
      </c>
      <c r="DV22" s="51">
        <v>10</v>
      </c>
      <c r="DW22" s="51">
        <v>10</v>
      </c>
      <c r="DX22" s="51">
        <v>10</v>
      </c>
      <c r="DY22" s="51">
        <v>10</v>
      </c>
      <c r="DZ22" s="51">
        <v>10</v>
      </c>
      <c r="EA22" s="51">
        <v>10</v>
      </c>
      <c r="EB22" s="51">
        <v>10</v>
      </c>
      <c r="EC22" s="51">
        <v>10</v>
      </c>
      <c r="ED22" s="51">
        <v>10</v>
      </c>
      <c r="EE22" s="51">
        <v>10</v>
      </c>
      <c r="EF22" s="51">
        <v>10</v>
      </c>
      <c r="EG22" s="51">
        <v>10</v>
      </c>
      <c r="EH22" s="51">
        <v>10</v>
      </c>
      <c r="EI22" s="51">
        <v>10</v>
      </c>
      <c r="EJ22" s="51">
        <v>10</v>
      </c>
      <c r="EK22" s="51">
        <v>10</v>
      </c>
      <c r="EL22" s="51">
        <v>10</v>
      </c>
      <c r="EM22" s="51">
        <v>10</v>
      </c>
      <c r="EN22" s="51">
        <v>10</v>
      </c>
      <c r="EO22" s="51">
        <v>10</v>
      </c>
      <c r="EP22" s="51">
        <v>10</v>
      </c>
      <c r="EQ22" s="51">
        <v>10</v>
      </c>
      <c r="ER22" s="50">
        <f t="shared" si="6"/>
        <v>10</v>
      </c>
      <c r="ES22" s="50">
        <f t="shared" si="7"/>
        <v>9.5</v>
      </c>
      <c r="ET22" s="51" t="s">
        <v>189</v>
      </c>
      <c r="EU22" s="51" t="s">
        <v>189</v>
      </c>
      <c r="EV22" s="51" t="s">
        <v>189</v>
      </c>
      <c r="EW22" s="51" t="s">
        <v>189</v>
      </c>
      <c r="EX22" s="51" t="s">
        <v>189</v>
      </c>
      <c r="EY22" s="51" t="s">
        <v>190</v>
      </c>
      <c r="EZ22" s="51" t="s">
        <v>189</v>
      </c>
      <c r="FA22" s="51" t="s">
        <v>190</v>
      </c>
      <c r="FB22" s="51" t="s">
        <v>189</v>
      </c>
      <c r="FC22" s="50" t="str">
        <f t="shared" si="8"/>
        <v>A-</v>
      </c>
      <c r="FD22" s="50">
        <f t="shared" si="9"/>
        <v>34</v>
      </c>
      <c r="FE22" s="50" t="str">
        <f t="shared" si="10"/>
        <v>A-</v>
      </c>
      <c r="FF22" s="110">
        <v>3</v>
      </c>
      <c r="FG22" s="110"/>
      <c r="FH22" s="110">
        <v>0</v>
      </c>
    </row>
    <row r="23" spans="1:164 16322:16326" ht="21" customHeight="1">
      <c r="B23" s="53">
        <v>6</v>
      </c>
      <c r="C23" s="272" t="str">
        <f>IF(NOTAS!E26&gt;"",NOTAS!E26,"")</f>
        <v>CERDAN TORO MADISON YARELIS</v>
      </c>
      <c r="D23" s="273"/>
      <c r="E23" s="273"/>
      <c r="F23" s="274"/>
      <c r="G23" s="51">
        <v>9</v>
      </c>
      <c r="H23" s="51">
        <v>10</v>
      </c>
      <c r="I23" s="51">
        <v>7</v>
      </c>
      <c r="J23" s="51">
        <v>7</v>
      </c>
      <c r="K23" s="51">
        <v>8</v>
      </c>
      <c r="L23" s="51">
        <v>8</v>
      </c>
      <c r="M23" s="51">
        <v>10</v>
      </c>
      <c r="N23" s="51">
        <v>10</v>
      </c>
      <c r="O23" s="51">
        <v>7</v>
      </c>
      <c r="P23" s="51">
        <v>7</v>
      </c>
      <c r="Q23" s="51">
        <v>7</v>
      </c>
      <c r="R23" s="51">
        <v>10</v>
      </c>
      <c r="S23" s="51">
        <v>8</v>
      </c>
      <c r="T23" s="51">
        <v>7</v>
      </c>
      <c r="U23" s="51">
        <v>10</v>
      </c>
      <c r="V23" s="51">
        <v>10</v>
      </c>
      <c r="W23" s="51">
        <v>10</v>
      </c>
      <c r="X23" s="51">
        <v>10</v>
      </c>
      <c r="Y23" s="50">
        <f t="shared" si="2"/>
        <v>9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1">
        <v>7</v>
      </c>
      <c r="AH23" s="51">
        <v>7</v>
      </c>
      <c r="AI23" s="51">
        <v>7</v>
      </c>
      <c r="AJ23" s="51">
        <v>7</v>
      </c>
      <c r="AK23" s="51">
        <v>7</v>
      </c>
      <c r="AL23" s="51">
        <v>7</v>
      </c>
      <c r="AM23" s="51">
        <v>7</v>
      </c>
      <c r="AN23" s="51">
        <v>7</v>
      </c>
      <c r="AO23" s="50">
        <f t="shared" si="0"/>
        <v>7</v>
      </c>
      <c r="AP23" s="51">
        <v>7</v>
      </c>
      <c r="AQ23" s="51">
        <v>7</v>
      </c>
      <c r="AR23" s="51">
        <v>7</v>
      </c>
      <c r="AS23" s="51">
        <v>7</v>
      </c>
      <c r="AT23" s="51">
        <v>7</v>
      </c>
      <c r="AU23" s="51">
        <v>7</v>
      </c>
      <c r="AV23" s="51">
        <v>7</v>
      </c>
      <c r="AW23" s="51">
        <v>7</v>
      </c>
      <c r="AX23" s="51">
        <v>7</v>
      </c>
      <c r="AY23" s="51">
        <v>7</v>
      </c>
      <c r="AZ23" s="51">
        <v>7</v>
      </c>
      <c r="BA23" s="51">
        <v>7</v>
      </c>
      <c r="BB23" s="51">
        <v>7</v>
      </c>
      <c r="BC23" s="51">
        <v>7</v>
      </c>
      <c r="BD23" s="51">
        <v>7</v>
      </c>
      <c r="BE23" s="51">
        <v>7</v>
      </c>
      <c r="BF23" s="51">
        <v>7</v>
      </c>
      <c r="BG23" s="51">
        <v>7</v>
      </c>
      <c r="BH23" s="51">
        <v>7</v>
      </c>
      <c r="BI23" s="51">
        <v>7</v>
      </c>
      <c r="BJ23" s="50">
        <f t="shared" si="3"/>
        <v>7</v>
      </c>
      <c r="BK23" s="51">
        <v>10</v>
      </c>
      <c r="BL23" s="51">
        <v>10</v>
      </c>
      <c r="BM23" s="51">
        <v>10</v>
      </c>
      <c r="BN23" s="51">
        <v>10</v>
      </c>
      <c r="BO23" s="51">
        <v>10</v>
      </c>
      <c r="BP23" s="51">
        <v>10</v>
      </c>
      <c r="BQ23" s="51">
        <v>10</v>
      </c>
      <c r="BR23" s="51">
        <v>10</v>
      </c>
      <c r="BS23" s="51">
        <v>10</v>
      </c>
      <c r="BT23" s="51">
        <v>10</v>
      </c>
      <c r="BU23" s="51">
        <v>10</v>
      </c>
      <c r="BV23" s="51">
        <v>10</v>
      </c>
      <c r="BW23" s="51">
        <v>10</v>
      </c>
      <c r="BX23" s="51">
        <v>10</v>
      </c>
      <c r="BY23" s="51">
        <v>10</v>
      </c>
      <c r="BZ23" s="51">
        <v>10</v>
      </c>
      <c r="CA23" s="51">
        <v>10</v>
      </c>
      <c r="CB23" s="51">
        <v>10</v>
      </c>
      <c r="CC23" s="51">
        <v>10</v>
      </c>
      <c r="CD23" s="51">
        <v>10</v>
      </c>
      <c r="CE23" s="51">
        <v>10</v>
      </c>
      <c r="CF23" s="51">
        <v>10</v>
      </c>
      <c r="CG23" s="50">
        <f t="shared" si="1"/>
        <v>10</v>
      </c>
      <c r="CH23" s="51">
        <v>10</v>
      </c>
      <c r="CI23" s="51">
        <v>10</v>
      </c>
      <c r="CJ23" s="51">
        <v>10</v>
      </c>
      <c r="CK23" s="51">
        <v>10</v>
      </c>
      <c r="CL23" s="51">
        <v>10</v>
      </c>
      <c r="CM23" s="51">
        <v>10</v>
      </c>
      <c r="CN23" s="51">
        <v>10</v>
      </c>
      <c r="CO23" s="51">
        <v>10</v>
      </c>
      <c r="CP23" s="51">
        <v>10</v>
      </c>
      <c r="CQ23" s="51">
        <v>10</v>
      </c>
      <c r="CR23" s="51">
        <v>10</v>
      </c>
      <c r="CS23" s="51">
        <v>10</v>
      </c>
      <c r="CT23" s="51">
        <v>10</v>
      </c>
      <c r="CU23" s="51">
        <v>10</v>
      </c>
      <c r="CV23" s="51">
        <v>10</v>
      </c>
      <c r="CW23" s="51">
        <v>10</v>
      </c>
      <c r="CX23" s="51">
        <v>10</v>
      </c>
      <c r="CY23" s="51">
        <v>10</v>
      </c>
      <c r="CZ23" s="51">
        <v>10</v>
      </c>
      <c r="DA23" s="51">
        <v>10</v>
      </c>
      <c r="DB23" s="51">
        <v>10</v>
      </c>
      <c r="DC23" s="50">
        <f t="shared" si="4"/>
        <v>10</v>
      </c>
      <c r="DD23" s="51">
        <v>10</v>
      </c>
      <c r="DE23" s="51">
        <v>10</v>
      </c>
      <c r="DF23" s="51">
        <v>10</v>
      </c>
      <c r="DG23" s="51">
        <v>10</v>
      </c>
      <c r="DH23" s="51">
        <v>10</v>
      </c>
      <c r="DI23" s="51">
        <v>10</v>
      </c>
      <c r="DJ23" s="51">
        <v>10</v>
      </c>
      <c r="DK23" s="51">
        <v>10</v>
      </c>
      <c r="DL23" s="51">
        <v>10</v>
      </c>
      <c r="DM23" s="51">
        <v>10</v>
      </c>
      <c r="DN23" s="51">
        <v>10</v>
      </c>
      <c r="DO23" s="50">
        <f t="shared" si="5"/>
        <v>10</v>
      </c>
      <c r="DP23" s="51">
        <v>10</v>
      </c>
      <c r="DQ23" s="51">
        <v>10</v>
      </c>
      <c r="DR23" s="51">
        <v>10</v>
      </c>
      <c r="DS23" s="51">
        <v>10</v>
      </c>
      <c r="DT23" s="51">
        <v>10</v>
      </c>
      <c r="DU23" s="51">
        <v>10</v>
      </c>
      <c r="DV23" s="51">
        <v>10</v>
      </c>
      <c r="DW23" s="51">
        <v>10</v>
      </c>
      <c r="DX23" s="51">
        <v>10</v>
      </c>
      <c r="DY23" s="51">
        <v>10</v>
      </c>
      <c r="DZ23" s="51">
        <v>10</v>
      </c>
      <c r="EA23" s="51">
        <v>10</v>
      </c>
      <c r="EB23" s="51">
        <v>10</v>
      </c>
      <c r="EC23" s="51">
        <v>10</v>
      </c>
      <c r="ED23" s="51">
        <v>10</v>
      </c>
      <c r="EE23" s="51">
        <v>10</v>
      </c>
      <c r="EF23" s="51">
        <v>10</v>
      </c>
      <c r="EG23" s="51">
        <v>10</v>
      </c>
      <c r="EH23" s="51">
        <v>10</v>
      </c>
      <c r="EI23" s="51">
        <v>10</v>
      </c>
      <c r="EJ23" s="51">
        <v>10</v>
      </c>
      <c r="EK23" s="51">
        <v>10</v>
      </c>
      <c r="EL23" s="51">
        <v>10</v>
      </c>
      <c r="EM23" s="51">
        <v>10</v>
      </c>
      <c r="EN23" s="51">
        <v>10</v>
      </c>
      <c r="EO23" s="51">
        <v>10</v>
      </c>
      <c r="EP23" s="51">
        <v>10</v>
      </c>
      <c r="EQ23" s="51">
        <v>10</v>
      </c>
      <c r="ER23" s="50">
        <f t="shared" si="6"/>
        <v>10</v>
      </c>
      <c r="ES23" s="50">
        <f t="shared" si="7"/>
        <v>8.8333333333333339</v>
      </c>
      <c r="ET23" s="51" t="s">
        <v>189</v>
      </c>
      <c r="EU23" s="51" t="s">
        <v>189</v>
      </c>
      <c r="EV23" s="51" t="s">
        <v>189</v>
      </c>
      <c r="EW23" s="51" t="s">
        <v>189</v>
      </c>
      <c r="EX23" s="51" t="s">
        <v>189</v>
      </c>
      <c r="EY23" s="51" t="s">
        <v>190</v>
      </c>
      <c r="EZ23" s="51" t="s">
        <v>190</v>
      </c>
      <c r="FA23" s="51" t="s">
        <v>190</v>
      </c>
      <c r="FB23" s="51" t="s">
        <v>190</v>
      </c>
      <c r="FC23" s="50" t="str">
        <f t="shared" si="8"/>
        <v>B+</v>
      </c>
      <c r="FD23" s="50">
        <f t="shared" si="9"/>
        <v>32</v>
      </c>
      <c r="FE23" s="50" t="str">
        <f t="shared" si="10"/>
        <v>B+</v>
      </c>
      <c r="FF23" s="110"/>
      <c r="FG23" s="110"/>
      <c r="FH23" s="110">
        <v>0</v>
      </c>
    </row>
    <row r="24" spans="1:164 16322:16326" ht="21" customHeight="1">
      <c r="B24" s="53">
        <v>7</v>
      </c>
      <c r="C24" s="272" t="str">
        <f>IF(NOTAS!E27&gt;"",NOTAS!E27,"")</f>
        <v>CEVALLOS ZAMBRANO IAN SAHIR</v>
      </c>
      <c r="D24" s="273"/>
      <c r="E24" s="273"/>
      <c r="F24" s="274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0" t="str">
        <f t="shared" si="2"/>
        <v/>
      </c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0" t="str">
        <f t="shared" si="0"/>
        <v/>
      </c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0" t="str">
        <f t="shared" si="3"/>
        <v/>
      </c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0" t="str">
        <f t="shared" si="1"/>
        <v/>
      </c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0" t="str">
        <f t="shared" si="4"/>
        <v/>
      </c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0" t="str">
        <f t="shared" si="5"/>
        <v/>
      </c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0" t="str">
        <f t="shared" si="6"/>
        <v/>
      </c>
      <c r="ES24" s="50" t="str">
        <f t="shared" si="7"/>
        <v/>
      </c>
      <c r="ET24" s="51"/>
      <c r="EU24" s="51"/>
      <c r="EV24" s="51"/>
      <c r="EW24" s="51"/>
      <c r="EX24" s="51"/>
      <c r="EY24" s="51"/>
      <c r="EZ24" s="51"/>
      <c r="FA24" s="51"/>
      <c r="FB24" s="51"/>
      <c r="FC24" s="50" t="str">
        <f t="shared" si="8"/>
        <v/>
      </c>
      <c r="FD24" s="50">
        <f t="shared" si="9"/>
        <v>0</v>
      </c>
      <c r="FE24" s="50" t="str">
        <f t="shared" si="10"/>
        <v/>
      </c>
      <c r="FF24" s="110"/>
      <c r="FG24" s="110"/>
      <c r="FH24" s="110"/>
    </row>
    <row r="25" spans="1:164 16322:16326" ht="21" customHeight="1">
      <c r="B25" s="53">
        <v>8</v>
      </c>
      <c r="C25" s="272" t="str">
        <f>IF(NOTAS!E28&gt;"",NOTAS!E28,"")</f>
        <v>CONGACHA OÑA JEAN PIERRE</v>
      </c>
      <c r="D25" s="273"/>
      <c r="E25" s="273"/>
      <c r="F25" s="274"/>
      <c r="G25" s="51">
        <v>9</v>
      </c>
      <c r="H25" s="51">
        <v>10</v>
      </c>
      <c r="I25" s="51">
        <v>7</v>
      </c>
      <c r="J25" s="51">
        <v>10</v>
      </c>
      <c r="K25" s="51">
        <v>8</v>
      </c>
      <c r="L25" s="51">
        <v>10</v>
      </c>
      <c r="M25" s="51">
        <v>10</v>
      </c>
      <c r="N25" s="51">
        <v>10</v>
      </c>
      <c r="O25" s="51">
        <v>10</v>
      </c>
      <c r="P25" s="51">
        <v>10</v>
      </c>
      <c r="Q25" s="51">
        <v>10</v>
      </c>
      <c r="R25" s="51">
        <v>10</v>
      </c>
      <c r="S25" s="51">
        <v>8</v>
      </c>
      <c r="T25" s="51">
        <v>10</v>
      </c>
      <c r="U25" s="51">
        <v>10</v>
      </c>
      <c r="V25" s="51">
        <v>10</v>
      </c>
      <c r="W25" s="51">
        <v>10</v>
      </c>
      <c r="X25" s="51">
        <v>10</v>
      </c>
      <c r="Y25" s="50">
        <f t="shared" si="2"/>
        <v>10</v>
      </c>
      <c r="Z25" s="51">
        <v>10</v>
      </c>
      <c r="AA25" s="51">
        <v>10</v>
      </c>
      <c r="AB25" s="51">
        <v>10</v>
      </c>
      <c r="AC25" s="51">
        <v>10</v>
      </c>
      <c r="AD25" s="51">
        <v>10</v>
      </c>
      <c r="AE25" s="51">
        <v>10</v>
      </c>
      <c r="AF25" s="51">
        <v>10</v>
      </c>
      <c r="AG25" s="51">
        <v>10</v>
      </c>
      <c r="AH25" s="51">
        <v>8</v>
      </c>
      <c r="AI25" s="51">
        <v>8</v>
      </c>
      <c r="AJ25" s="51">
        <v>10</v>
      </c>
      <c r="AK25" s="51">
        <v>10</v>
      </c>
      <c r="AL25" s="51">
        <v>10</v>
      </c>
      <c r="AM25" s="51">
        <v>7</v>
      </c>
      <c r="AN25" s="51">
        <v>10</v>
      </c>
      <c r="AO25" s="50">
        <f t="shared" si="0"/>
        <v>10</v>
      </c>
      <c r="AP25" s="51">
        <v>10</v>
      </c>
      <c r="AQ25" s="51">
        <v>10</v>
      </c>
      <c r="AR25" s="51">
        <v>10</v>
      </c>
      <c r="AS25" s="51">
        <v>10</v>
      </c>
      <c r="AT25" s="51">
        <v>10</v>
      </c>
      <c r="AU25" s="51">
        <v>10</v>
      </c>
      <c r="AV25" s="51">
        <v>10</v>
      </c>
      <c r="AW25" s="51">
        <v>10</v>
      </c>
      <c r="AX25" s="51">
        <v>10</v>
      </c>
      <c r="AY25" s="51">
        <v>10</v>
      </c>
      <c r="AZ25" s="51">
        <v>10</v>
      </c>
      <c r="BA25" s="51">
        <v>10</v>
      </c>
      <c r="BB25" s="51">
        <v>10</v>
      </c>
      <c r="BC25" s="51">
        <v>10</v>
      </c>
      <c r="BD25" s="51">
        <v>10</v>
      </c>
      <c r="BE25" s="51">
        <v>10</v>
      </c>
      <c r="BF25" s="51">
        <v>10</v>
      </c>
      <c r="BG25" s="51">
        <v>10</v>
      </c>
      <c r="BH25" s="51">
        <v>10</v>
      </c>
      <c r="BI25" s="51">
        <v>10</v>
      </c>
      <c r="BJ25" s="50">
        <f t="shared" si="3"/>
        <v>10</v>
      </c>
      <c r="BK25" s="51">
        <v>10</v>
      </c>
      <c r="BL25" s="51">
        <v>10</v>
      </c>
      <c r="BM25" s="51">
        <v>10</v>
      </c>
      <c r="BN25" s="51">
        <v>10</v>
      </c>
      <c r="BO25" s="51">
        <v>10</v>
      </c>
      <c r="BP25" s="51">
        <v>10</v>
      </c>
      <c r="BQ25" s="51">
        <v>10</v>
      </c>
      <c r="BR25" s="51">
        <v>10</v>
      </c>
      <c r="BS25" s="51">
        <v>10</v>
      </c>
      <c r="BT25" s="51">
        <v>10</v>
      </c>
      <c r="BU25" s="51">
        <v>10</v>
      </c>
      <c r="BV25" s="51">
        <v>10</v>
      </c>
      <c r="BW25" s="51">
        <v>10</v>
      </c>
      <c r="BX25" s="51">
        <v>10</v>
      </c>
      <c r="BY25" s="51">
        <v>10</v>
      </c>
      <c r="BZ25" s="51">
        <v>10</v>
      </c>
      <c r="CA25" s="51">
        <v>10</v>
      </c>
      <c r="CB25" s="51">
        <v>10</v>
      </c>
      <c r="CC25" s="51">
        <v>10</v>
      </c>
      <c r="CD25" s="51">
        <v>10</v>
      </c>
      <c r="CE25" s="51">
        <v>10</v>
      </c>
      <c r="CF25" s="51">
        <v>10</v>
      </c>
      <c r="CG25" s="50">
        <f t="shared" si="1"/>
        <v>10</v>
      </c>
      <c r="CH25" s="51">
        <v>10</v>
      </c>
      <c r="CI25" s="51">
        <v>10</v>
      </c>
      <c r="CJ25" s="51">
        <v>10</v>
      </c>
      <c r="CK25" s="51">
        <v>10</v>
      </c>
      <c r="CL25" s="51">
        <v>10</v>
      </c>
      <c r="CM25" s="51">
        <v>10</v>
      </c>
      <c r="CN25" s="51">
        <v>10</v>
      </c>
      <c r="CO25" s="51">
        <v>10</v>
      </c>
      <c r="CP25" s="51">
        <v>10</v>
      </c>
      <c r="CQ25" s="51">
        <v>10</v>
      </c>
      <c r="CR25" s="51">
        <v>10</v>
      </c>
      <c r="CS25" s="51">
        <v>10</v>
      </c>
      <c r="CT25" s="51">
        <v>10</v>
      </c>
      <c r="CU25" s="51">
        <v>10</v>
      </c>
      <c r="CV25" s="51">
        <v>10</v>
      </c>
      <c r="CW25" s="51">
        <v>10</v>
      </c>
      <c r="CX25" s="51">
        <v>10</v>
      </c>
      <c r="CY25" s="51">
        <v>10</v>
      </c>
      <c r="CZ25" s="51">
        <v>10</v>
      </c>
      <c r="DA25" s="51">
        <v>10</v>
      </c>
      <c r="DB25" s="51">
        <v>10</v>
      </c>
      <c r="DC25" s="50">
        <f t="shared" si="4"/>
        <v>10</v>
      </c>
      <c r="DD25" s="51">
        <v>10</v>
      </c>
      <c r="DE25" s="51">
        <v>10</v>
      </c>
      <c r="DF25" s="51">
        <v>10</v>
      </c>
      <c r="DG25" s="51">
        <v>10</v>
      </c>
      <c r="DH25" s="51">
        <v>10</v>
      </c>
      <c r="DI25" s="51">
        <v>10</v>
      </c>
      <c r="DJ25" s="51">
        <v>10</v>
      </c>
      <c r="DK25" s="51">
        <v>10</v>
      </c>
      <c r="DL25" s="51">
        <v>10</v>
      </c>
      <c r="DM25" s="51">
        <v>10</v>
      </c>
      <c r="DN25" s="51">
        <v>10</v>
      </c>
      <c r="DO25" s="50">
        <f t="shared" si="5"/>
        <v>10</v>
      </c>
      <c r="DP25" s="51">
        <v>10</v>
      </c>
      <c r="DQ25" s="51">
        <v>10</v>
      </c>
      <c r="DR25" s="51">
        <v>10</v>
      </c>
      <c r="DS25" s="51">
        <v>10</v>
      </c>
      <c r="DT25" s="51">
        <v>10</v>
      </c>
      <c r="DU25" s="51">
        <v>10</v>
      </c>
      <c r="DV25" s="51">
        <v>10</v>
      </c>
      <c r="DW25" s="51">
        <v>10</v>
      </c>
      <c r="DX25" s="51">
        <v>10</v>
      </c>
      <c r="DY25" s="51">
        <v>10</v>
      </c>
      <c r="DZ25" s="51">
        <v>10</v>
      </c>
      <c r="EA25" s="51">
        <v>10</v>
      </c>
      <c r="EB25" s="51">
        <v>10</v>
      </c>
      <c r="EC25" s="51">
        <v>10</v>
      </c>
      <c r="ED25" s="51">
        <v>10</v>
      </c>
      <c r="EE25" s="51">
        <v>10</v>
      </c>
      <c r="EF25" s="51">
        <v>10</v>
      </c>
      <c r="EG25" s="51">
        <v>10</v>
      </c>
      <c r="EH25" s="51">
        <v>10</v>
      </c>
      <c r="EI25" s="51">
        <v>10</v>
      </c>
      <c r="EJ25" s="51">
        <v>10</v>
      </c>
      <c r="EK25" s="51">
        <v>10</v>
      </c>
      <c r="EL25" s="51">
        <v>10</v>
      </c>
      <c r="EM25" s="51">
        <v>10</v>
      </c>
      <c r="EN25" s="51">
        <v>10</v>
      </c>
      <c r="EO25" s="51">
        <v>10</v>
      </c>
      <c r="EP25" s="51">
        <v>10</v>
      </c>
      <c r="EQ25" s="51">
        <v>10</v>
      </c>
      <c r="ER25" s="50">
        <f t="shared" si="6"/>
        <v>10</v>
      </c>
      <c r="ES25" s="50">
        <f t="shared" si="7"/>
        <v>10</v>
      </c>
      <c r="ET25" s="51" t="s">
        <v>189</v>
      </c>
      <c r="EU25" s="51" t="s">
        <v>189</v>
      </c>
      <c r="EV25" s="51" t="s">
        <v>189</v>
      </c>
      <c r="EW25" s="51" t="s">
        <v>189</v>
      </c>
      <c r="EX25" s="51" t="s">
        <v>189</v>
      </c>
      <c r="EY25" s="51" t="s">
        <v>189</v>
      </c>
      <c r="EZ25" s="51" t="s">
        <v>189</v>
      </c>
      <c r="FA25" s="51" t="s">
        <v>190</v>
      </c>
      <c r="FB25" s="51" t="s">
        <v>190</v>
      </c>
      <c r="FC25" s="50" t="str">
        <f t="shared" si="8"/>
        <v>A-</v>
      </c>
      <c r="FD25" s="50">
        <f t="shared" si="9"/>
        <v>34</v>
      </c>
      <c r="FE25" s="50" t="str">
        <f t="shared" si="10"/>
        <v>A-</v>
      </c>
      <c r="FF25" s="110"/>
      <c r="FG25" s="110"/>
      <c r="FH25" s="110">
        <v>0</v>
      </c>
    </row>
    <row r="26" spans="1:164 16322:16326" ht="21" customHeight="1">
      <c r="A26" t="s">
        <v>87</v>
      </c>
      <c r="B26" s="53">
        <v>9</v>
      </c>
      <c r="C26" s="272" t="str">
        <f>IF(NOTAS!E29&gt;"",NOTAS!E29,"")</f>
        <v>CUEVA VILLEGAS VALENTINA STEFANIA</v>
      </c>
      <c r="D26" s="273"/>
      <c r="E26" s="273"/>
      <c r="F26" s="274"/>
      <c r="G26" s="51">
        <v>9</v>
      </c>
      <c r="H26" s="51">
        <v>10</v>
      </c>
      <c r="I26" s="51">
        <v>7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8</v>
      </c>
      <c r="T26" s="51">
        <v>7</v>
      </c>
      <c r="U26" s="51">
        <v>10</v>
      </c>
      <c r="V26" s="51">
        <v>10</v>
      </c>
      <c r="W26" s="51">
        <v>10</v>
      </c>
      <c r="X26" s="51">
        <v>10</v>
      </c>
      <c r="Y26" s="50">
        <f t="shared" si="2"/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1">
        <v>10</v>
      </c>
      <c r="AH26" s="51">
        <v>8</v>
      </c>
      <c r="AI26" s="51">
        <v>8</v>
      </c>
      <c r="AJ26" s="51">
        <v>10</v>
      </c>
      <c r="AK26" s="51">
        <v>10</v>
      </c>
      <c r="AL26" s="51">
        <v>10</v>
      </c>
      <c r="AM26" s="51">
        <v>7</v>
      </c>
      <c r="AN26" s="51">
        <v>10</v>
      </c>
      <c r="AO26" s="50">
        <f t="shared" si="0"/>
        <v>10</v>
      </c>
      <c r="AP26" s="51">
        <v>10</v>
      </c>
      <c r="AQ26" s="51">
        <v>10</v>
      </c>
      <c r="AR26" s="51">
        <v>10</v>
      </c>
      <c r="AS26" s="51">
        <v>10</v>
      </c>
      <c r="AT26" s="51">
        <v>10</v>
      </c>
      <c r="AU26" s="51">
        <v>10</v>
      </c>
      <c r="AV26" s="51">
        <v>10</v>
      </c>
      <c r="AW26" s="51">
        <v>10</v>
      </c>
      <c r="AX26" s="51">
        <v>10</v>
      </c>
      <c r="AY26" s="51">
        <v>10</v>
      </c>
      <c r="AZ26" s="51">
        <v>10</v>
      </c>
      <c r="BA26" s="51">
        <v>10</v>
      </c>
      <c r="BB26" s="51">
        <v>10</v>
      </c>
      <c r="BC26" s="51">
        <v>10</v>
      </c>
      <c r="BD26" s="51">
        <v>10</v>
      </c>
      <c r="BE26" s="51">
        <v>10</v>
      </c>
      <c r="BF26" s="51">
        <v>10</v>
      </c>
      <c r="BG26" s="51">
        <v>10</v>
      </c>
      <c r="BH26" s="51">
        <v>10</v>
      </c>
      <c r="BI26" s="51">
        <v>10</v>
      </c>
      <c r="BJ26" s="50">
        <f t="shared" si="3"/>
        <v>10</v>
      </c>
      <c r="BK26" s="51">
        <v>10</v>
      </c>
      <c r="BL26" s="51">
        <v>10</v>
      </c>
      <c r="BM26" s="51">
        <v>10</v>
      </c>
      <c r="BN26" s="51">
        <v>10</v>
      </c>
      <c r="BO26" s="51">
        <v>10</v>
      </c>
      <c r="BP26" s="51">
        <v>10</v>
      </c>
      <c r="BQ26" s="51">
        <v>10</v>
      </c>
      <c r="BR26" s="51">
        <v>10</v>
      </c>
      <c r="BS26" s="51">
        <v>10</v>
      </c>
      <c r="BT26" s="51">
        <v>10</v>
      </c>
      <c r="BU26" s="51">
        <v>10</v>
      </c>
      <c r="BV26" s="51">
        <v>10</v>
      </c>
      <c r="BW26" s="51">
        <v>10</v>
      </c>
      <c r="BX26" s="51">
        <v>10</v>
      </c>
      <c r="BY26" s="51">
        <v>10</v>
      </c>
      <c r="BZ26" s="51">
        <v>10</v>
      </c>
      <c r="CA26" s="51">
        <v>10</v>
      </c>
      <c r="CB26" s="51">
        <v>10</v>
      </c>
      <c r="CC26" s="51">
        <v>10</v>
      </c>
      <c r="CD26" s="51">
        <v>10</v>
      </c>
      <c r="CE26" s="51">
        <v>10</v>
      </c>
      <c r="CF26" s="51">
        <v>10</v>
      </c>
      <c r="CG26" s="50">
        <f t="shared" si="1"/>
        <v>10</v>
      </c>
      <c r="CH26" s="51">
        <v>10</v>
      </c>
      <c r="CI26" s="51">
        <v>10</v>
      </c>
      <c r="CJ26" s="51">
        <v>10</v>
      </c>
      <c r="CK26" s="51">
        <v>10</v>
      </c>
      <c r="CL26" s="51">
        <v>10</v>
      </c>
      <c r="CM26" s="51">
        <v>10</v>
      </c>
      <c r="CN26" s="51">
        <v>10</v>
      </c>
      <c r="CO26" s="51">
        <v>10</v>
      </c>
      <c r="CP26" s="51">
        <v>10</v>
      </c>
      <c r="CQ26" s="51">
        <v>10</v>
      </c>
      <c r="CR26" s="51">
        <v>10</v>
      </c>
      <c r="CS26" s="51">
        <v>10</v>
      </c>
      <c r="CT26" s="51">
        <v>10</v>
      </c>
      <c r="CU26" s="51">
        <v>10</v>
      </c>
      <c r="CV26" s="51">
        <v>10</v>
      </c>
      <c r="CW26" s="51">
        <v>10</v>
      </c>
      <c r="CX26" s="51">
        <v>10</v>
      </c>
      <c r="CY26" s="51">
        <v>10</v>
      </c>
      <c r="CZ26" s="51">
        <v>10</v>
      </c>
      <c r="DA26" s="51">
        <v>10</v>
      </c>
      <c r="DB26" s="51">
        <v>10</v>
      </c>
      <c r="DC26" s="50">
        <f t="shared" si="4"/>
        <v>10</v>
      </c>
      <c r="DD26" s="51">
        <v>10</v>
      </c>
      <c r="DE26" s="51">
        <v>10</v>
      </c>
      <c r="DF26" s="51">
        <v>10</v>
      </c>
      <c r="DG26" s="51">
        <v>10</v>
      </c>
      <c r="DH26" s="51">
        <v>10</v>
      </c>
      <c r="DI26" s="51">
        <v>10</v>
      </c>
      <c r="DJ26" s="51">
        <v>10</v>
      </c>
      <c r="DK26" s="51">
        <v>10</v>
      </c>
      <c r="DL26" s="51">
        <v>10</v>
      </c>
      <c r="DM26" s="51">
        <v>10</v>
      </c>
      <c r="DN26" s="51">
        <v>10</v>
      </c>
      <c r="DO26" s="50">
        <f t="shared" si="5"/>
        <v>10</v>
      </c>
      <c r="DP26" s="51">
        <v>10</v>
      </c>
      <c r="DQ26" s="51">
        <v>10</v>
      </c>
      <c r="DR26" s="51">
        <v>10</v>
      </c>
      <c r="DS26" s="51">
        <v>10</v>
      </c>
      <c r="DT26" s="51">
        <v>10</v>
      </c>
      <c r="DU26" s="51">
        <v>10</v>
      </c>
      <c r="DV26" s="51">
        <v>10</v>
      </c>
      <c r="DW26" s="51">
        <v>10</v>
      </c>
      <c r="DX26" s="51">
        <v>10</v>
      </c>
      <c r="DY26" s="51">
        <v>10</v>
      </c>
      <c r="DZ26" s="51">
        <v>10</v>
      </c>
      <c r="EA26" s="51">
        <v>10</v>
      </c>
      <c r="EB26" s="51">
        <v>10</v>
      </c>
      <c r="EC26" s="51">
        <v>10</v>
      </c>
      <c r="ED26" s="51">
        <v>10</v>
      </c>
      <c r="EE26" s="51">
        <v>10</v>
      </c>
      <c r="EF26" s="51">
        <v>10</v>
      </c>
      <c r="EG26" s="51">
        <v>10</v>
      </c>
      <c r="EH26" s="51">
        <v>10</v>
      </c>
      <c r="EI26" s="51">
        <v>10</v>
      </c>
      <c r="EJ26" s="51">
        <v>10</v>
      </c>
      <c r="EK26" s="51">
        <v>10</v>
      </c>
      <c r="EL26" s="51">
        <v>10</v>
      </c>
      <c r="EM26" s="51">
        <v>10</v>
      </c>
      <c r="EN26" s="51">
        <v>10</v>
      </c>
      <c r="EO26" s="51">
        <v>10</v>
      </c>
      <c r="EP26" s="51">
        <v>10</v>
      </c>
      <c r="EQ26" s="51">
        <v>10</v>
      </c>
      <c r="ER26" s="50">
        <f t="shared" si="6"/>
        <v>10</v>
      </c>
      <c r="ES26" s="50">
        <f t="shared" si="7"/>
        <v>10</v>
      </c>
      <c r="ET26" s="51" t="s">
        <v>189</v>
      </c>
      <c r="EU26" s="51" t="s">
        <v>189</v>
      </c>
      <c r="EV26" s="51" t="s">
        <v>189</v>
      </c>
      <c r="EW26" s="51" t="s">
        <v>189</v>
      </c>
      <c r="EX26" s="51" t="s">
        <v>189</v>
      </c>
      <c r="EY26" s="51" t="s">
        <v>189</v>
      </c>
      <c r="EZ26" s="51" t="s">
        <v>189</v>
      </c>
      <c r="FA26" s="51" t="s">
        <v>189</v>
      </c>
      <c r="FB26" s="51" t="s">
        <v>189</v>
      </c>
      <c r="FC26" s="50" t="str">
        <f t="shared" si="8"/>
        <v>A+</v>
      </c>
      <c r="FD26" s="50">
        <f t="shared" si="9"/>
        <v>36</v>
      </c>
      <c r="FE26" s="50" t="str">
        <f t="shared" si="10"/>
        <v>A+</v>
      </c>
      <c r="FF26" s="110"/>
      <c r="FG26" s="110"/>
      <c r="FH26" s="110">
        <v>0</v>
      </c>
    </row>
    <row r="27" spans="1:164 16322:16326" ht="21" customHeight="1">
      <c r="B27" s="53">
        <v>10</v>
      </c>
      <c r="C27" s="272" t="str">
        <f>IF(NOTAS!E30&gt;"",NOTAS!E30,"")</f>
        <v>DE LA CRUZ VALLEJO JOEL ALEXANDER</v>
      </c>
      <c r="D27" s="273"/>
      <c r="E27" s="273"/>
      <c r="F27" s="274"/>
      <c r="G27" s="51">
        <v>9</v>
      </c>
      <c r="H27" s="51">
        <v>10</v>
      </c>
      <c r="I27" s="51">
        <v>7</v>
      </c>
      <c r="J27" s="51">
        <v>10</v>
      </c>
      <c r="K27" s="51">
        <v>10</v>
      </c>
      <c r="L27" s="51">
        <v>10</v>
      </c>
      <c r="M27" s="51">
        <v>10</v>
      </c>
      <c r="N27" s="51">
        <v>10</v>
      </c>
      <c r="O27" s="51">
        <v>10</v>
      </c>
      <c r="P27" s="51">
        <v>10</v>
      </c>
      <c r="Q27" s="51">
        <v>10</v>
      </c>
      <c r="R27" s="51">
        <v>10</v>
      </c>
      <c r="S27" s="51">
        <v>8</v>
      </c>
      <c r="T27" s="51">
        <v>7</v>
      </c>
      <c r="U27" s="51">
        <v>10</v>
      </c>
      <c r="V27" s="51">
        <v>10</v>
      </c>
      <c r="W27" s="51">
        <v>10</v>
      </c>
      <c r="X27" s="51">
        <v>10</v>
      </c>
      <c r="Y27" s="50">
        <f t="shared" si="2"/>
        <v>10</v>
      </c>
      <c r="Z27" s="51">
        <v>10</v>
      </c>
      <c r="AA27" s="51">
        <v>10</v>
      </c>
      <c r="AB27" s="51">
        <v>10</v>
      </c>
      <c r="AC27" s="51">
        <v>10</v>
      </c>
      <c r="AD27" s="51">
        <v>10</v>
      </c>
      <c r="AE27" s="51">
        <v>10</v>
      </c>
      <c r="AF27" s="51">
        <v>10</v>
      </c>
      <c r="AG27" s="51">
        <v>10</v>
      </c>
      <c r="AH27" s="51">
        <v>8</v>
      </c>
      <c r="AI27" s="51">
        <v>8</v>
      </c>
      <c r="AJ27" s="51">
        <v>10</v>
      </c>
      <c r="AK27" s="51">
        <v>10</v>
      </c>
      <c r="AL27" s="51">
        <v>10</v>
      </c>
      <c r="AM27" s="51">
        <v>7</v>
      </c>
      <c r="AN27" s="51">
        <v>10</v>
      </c>
      <c r="AO27" s="50">
        <f t="shared" si="0"/>
        <v>10</v>
      </c>
      <c r="AP27" s="51">
        <v>10</v>
      </c>
      <c r="AQ27" s="51">
        <v>10</v>
      </c>
      <c r="AR27" s="51">
        <v>10</v>
      </c>
      <c r="AS27" s="51">
        <v>10</v>
      </c>
      <c r="AT27" s="51">
        <v>10</v>
      </c>
      <c r="AU27" s="51">
        <v>10</v>
      </c>
      <c r="AV27" s="51">
        <v>10</v>
      </c>
      <c r="AW27" s="51">
        <v>10</v>
      </c>
      <c r="AX27" s="51">
        <v>10</v>
      </c>
      <c r="AY27" s="51">
        <v>10</v>
      </c>
      <c r="AZ27" s="51">
        <v>10</v>
      </c>
      <c r="BA27" s="51">
        <v>10</v>
      </c>
      <c r="BB27" s="51">
        <v>10</v>
      </c>
      <c r="BC27" s="51">
        <v>10</v>
      </c>
      <c r="BD27" s="51">
        <v>10</v>
      </c>
      <c r="BE27" s="51">
        <v>10</v>
      </c>
      <c r="BF27" s="51">
        <v>10</v>
      </c>
      <c r="BG27" s="51">
        <v>10</v>
      </c>
      <c r="BH27" s="51">
        <v>10</v>
      </c>
      <c r="BI27" s="51">
        <v>10</v>
      </c>
      <c r="BJ27" s="50">
        <f t="shared" si="3"/>
        <v>10</v>
      </c>
      <c r="BK27" s="51">
        <v>10</v>
      </c>
      <c r="BL27" s="51">
        <v>10</v>
      </c>
      <c r="BM27" s="51">
        <v>10</v>
      </c>
      <c r="BN27" s="51">
        <v>10</v>
      </c>
      <c r="BO27" s="51">
        <v>10</v>
      </c>
      <c r="BP27" s="51">
        <v>10</v>
      </c>
      <c r="BQ27" s="51">
        <v>10</v>
      </c>
      <c r="BR27" s="51">
        <v>10</v>
      </c>
      <c r="BS27" s="51">
        <v>10</v>
      </c>
      <c r="BT27" s="51">
        <v>10</v>
      </c>
      <c r="BU27" s="51">
        <v>10</v>
      </c>
      <c r="BV27" s="51">
        <v>10</v>
      </c>
      <c r="BW27" s="51">
        <v>10</v>
      </c>
      <c r="BX27" s="51">
        <v>10</v>
      </c>
      <c r="BY27" s="51">
        <v>10</v>
      </c>
      <c r="BZ27" s="51">
        <v>10</v>
      </c>
      <c r="CA27" s="51">
        <v>10</v>
      </c>
      <c r="CB27" s="51">
        <v>10</v>
      </c>
      <c r="CC27" s="51">
        <v>10</v>
      </c>
      <c r="CD27" s="51">
        <v>10</v>
      </c>
      <c r="CE27" s="51">
        <v>10</v>
      </c>
      <c r="CF27" s="51">
        <v>10</v>
      </c>
      <c r="CG27" s="50">
        <f t="shared" si="1"/>
        <v>10</v>
      </c>
      <c r="CH27" s="51">
        <v>10</v>
      </c>
      <c r="CI27" s="51">
        <v>10</v>
      </c>
      <c r="CJ27" s="51">
        <v>10</v>
      </c>
      <c r="CK27" s="51">
        <v>10</v>
      </c>
      <c r="CL27" s="51">
        <v>10</v>
      </c>
      <c r="CM27" s="51">
        <v>10</v>
      </c>
      <c r="CN27" s="51">
        <v>10</v>
      </c>
      <c r="CO27" s="51">
        <v>10</v>
      </c>
      <c r="CP27" s="51">
        <v>10</v>
      </c>
      <c r="CQ27" s="51">
        <v>10</v>
      </c>
      <c r="CR27" s="51">
        <v>10</v>
      </c>
      <c r="CS27" s="51">
        <v>10</v>
      </c>
      <c r="CT27" s="51">
        <v>10</v>
      </c>
      <c r="CU27" s="51">
        <v>10</v>
      </c>
      <c r="CV27" s="51">
        <v>10</v>
      </c>
      <c r="CW27" s="51">
        <v>10</v>
      </c>
      <c r="CX27" s="51">
        <v>10</v>
      </c>
      <c r="CY27" s="51">
        <v>10</v>
      </c>
      <c r="CZ27" s="51">
        <v>10</v>
      </c>
      <c r="DA27" s="51">
        <v>10</v>
      </c>
      <c r="DB27" s="51">
        <v>10</v>
      </c>
      <c r="DC27" s="50">
        <f t="shared" si="4"/>
        <v>10</v>
      </c>
      <c r="DD27" s="51">
        <v>10</v>
      </c>
      <c r="DE27" s="51">
        <v>10</v>
      </c>
      <c r="DF27" s="51">
        <v>10</v>
      </c>
      <c r="DG27" s="51">
        <v>10</v>
      </c>
      <c r="DH27" s="51">
        <v>10</v>
      </c>
      <c r="DI27" s="51">
        <v>10</v>
      </c>
      <c r="DJ27" s="51">
        <v>10</v>
      </c>
      <c r="DK27" s="51">
        <v>10</v>
      </c>
      <c r="DL27" s="51">
        <v>10</v>
      </c>
      <c r="DM27" s="51">
        <v>10</v>
      </c>
      <c r="DN27" s="51">
        <v>10</v>
      </c>
      <c r="DO27" s="50">
        <f t="shared" si="5"/>
        <v>10</v>
      </c>
      <c r="DP27" s="51">
        <v>10</v>
      </c>
      <c r="DQ27" s="51">
        <v>10</v>
      </c>
      <c r="DR27" s="51">
        <v>10</v>
      </c>
      <c r="DS27" s="51">
        <v>10</v>
      </c>
      <c r="DT27" s="51">
        <v>10</v>
      </c>
      <c r="DU27" s="51">
        <v>10</v>
      </c>
      <c r="DV27" s="51">
        <v>10</v>
      </c>
      <c r="DW27" s="51">
        <v>10</v>
      </c>
      <c r="DX27" s="51">
        <v>10</v>
      </c>
      <c r="DY27" s="51">
        <v>10</v>
      </c>
      <c r="DZ27" s="51">
        <v>10</v>
      </c>
      <c r="EA27" s="51">
        <v>10</v>
      </c>
      <c r="EB27" s="51">
        <v>10</v>
      </c>
      <c r="EC27" s="51">
        <v>10</v>
      </c>
      <c r="ED27" s="51">
        <v>10</v>
      </c>
      <c r="EE27" s="51">
        <v>10</v>
      </c>
      <c r="EF27" s="51">
        <v>10</v>
      </c>
      <c r="EG27" s="51">
        <v>10</v>
      </c>
      <c r="EH27" s="51">
        <v>10</v>
      </c>
      <c r="EI27" s="51">
        <v>10</v>
      </c>
      <c r="EJ27" s="51">
        <v>10</v>
      </c>
      <c r="EK27" s="51">
        <v>10</v>
      </c>
      <c r="EL27" s="51">
        <v>10</v>
      </c>
      <c r="EM27" s="51">
        <v>10</v>
      </c>
      <c r="EN27" s="51">
        <v>10</v>
      </c>
      <c r="EO27" s="51">
        <v>10</v>
      </c>
      <c r="EP27" s="51">
        <v>10</v>
      </c>
      <c r="EQ27" s="51">
        <v>10</v>
      </c>
      <c r="ER27" s="50">
        <f t="shared" si="6"/>
        <v>10</v>
      </c>
      <c r="ES27" s="50">
        <f t="shared" si="7"/>
        <v>10</v>
      </c>
      <c r="ET27" s="51" t="s">
        <v>189</v>
      </c>
      <c r="EU27" s="51" t="s">
        <v>189</v>
      </c>
      <c r="EV27" s="51" t="s">
        <v>189</v>
      </c>
      <c r="EW27" s="51" t="s">
        <v>189</v>
      </c>
      <c r="EX27" s="51" t="s">
        <v>189</v>
      </c>
      <c r="EY27" s="51" t="s">
        <v>189</v>
      </c>
      <c r="EZ27" s="51" t="s">
        <v>189</v>
      </c>
      <c r="FA27" s="51" t="s">
        <v>189</v>
      </c>
      <c r="FB27" s="51" t="s">
        <v>189</v>
      </c>
      <c r="FC27" s="50" t="str">
        <f t="shared" si="8"/>
        <v>A+</v>
      </c>
      <c r="FD27" s="50">
        <f t="shared" si="9"/>
        <v>36</v>
      </c>
      <c r="FE27" s="50" t="str">
        <f t="shared" si="10"/>
        <v>A+</v>
      </c>
      <c r="FF27" s="110"/>
      <c r="FG27" s="110"/>
      <c r="FH27" s="110">
        <v>0</v>
      </c>
    </row>
    <row r="28" spans="1:164 16322:16326" ht="21" customHeight="1">
      <c r="B28" s="53">
        <v>11</v>
      </c>
      <c r="C28" s="272" t="str">
        <f>IF(NOTAS!E31&gt;"",NOTAS!E31,"")</f>
        <v>DUEÑAS CALDERON LEONIDAS NICOLAI</v>
      </c>
      <c r="D28" s="273"/>
      <c r="E28" s="273"/>
      <c r="F28" s="274"/>
      <c r="G28" s="51">
        <v>9</v>
      </c>
      <c r="H28" s="51">
        <v>10</v>
      </c>
      <c r="I28" s="51">
        <v>7</v>
      </c>
      <c r="J28" s="51">
        <v>8</v>
      </c>
      <c r="K28" s="51">
        <v>8</v>
      </c>
      <c r="L28" s="51">
        <v>10</v>
      </c>
      <c r="M28" s="51">
        <v>10</v>
      </c>
      <c r="N28" s="51">
        <v>10</v>
      </c>
      <c r="O28" s="51">
        <v>7</v>
      </c>
      <c r="P28" s="51">
        <v>7</v>
      </c>
      <c r="Q28" s="51">
        <v>7</v>
      </c>
      <c r="R28" s="51">
        <v>10</v>
      </c>
      <c r="S28" s="51">
        <v>8</v>
      </c>
      <c r="T28" s="51">
        <v>7</v>
      </c>
      <c r="U28" s="51">
        <v>10</v>
      </c>
      <c r="V28" s="51">
        <v>10</v>
      </c>
      <c r="W28" s="51">
        <v>10</v>
      </c>
      <c r="X28" s="51">
        <v>10</v>
      </c>
      <c r="Y28" s="50">
        <f t="shared" si="2"/>
        <v>9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1">
        <v>7</v>
      </c>
      <c r="AH28" s="51">
        <v>7</v>
      </c>
      <c r="AI28" s="51">
        <v>7</v>
      </c>
      <c r="AJ28" s="51">
        <v>7</v>
      </c>
      <c r="AK28" s="51">
        <v>7</v>
      </c>
      <c r="AL28" s="51">
        <v>7</v>
      </c>
      <c r="AM28" s="51">
        <v>7</v>
      </c>
      <c r="AN28" s="51">
        <v>7</v>
      </c>
      <c r="AO28" s="50">
        <f t="shared" si="0"/>
        <v>7</v>
      </c>
      <c r="AP28" s="51">
        <v>7</v>
      </c>
      <c r="AQ28" s="51">
        <v>7</v>
      </c>
      <c r="AR28" s="51">
        <v>7</v>
      </c>
      <c r="AS28" s="51">
        <v>7</v>
      </c>
      <c r="AT28" s="51">
        <v>7</v>
      </c>
      <c r="AU28" s="51">
        <v>7</v>
      </c>
      <c r="AV28" s="51">
        <v>7</v>
      </c>
      <c r="AW28" s="51">
        <v>7</v>
      </c>
      <c r="AX28" s="51">
        <v>7</v>
      </c>
      <c r="AY28" s="51">
        <v>7</v>
      </c>
      <c r="AZ28" s="51">
        <v>7</v>
      </c>
      <c r="BA28" s="51">
        <v>7</v>
      </c>
      <c r="BB28" s="51">
        <v>7</v>
      </c>
      <c r="BC28" s="51">
        <v>7</v>
      </c>
      <c r="BD28" s="51">
        <v>7</v>
      </c>
      <c r="BE28" s="51">
        <v>7</v>
      </c>
      <c r="BF28" s="51">
        <v>7</v>
      </c>
      <c r="BG28" s="51">
        <v>7</v>
      </c>
      <c r="BH28" s="51">
        <v>7</v>
      </c>
      <c r="BI28" s="51">
        <v>7</v>
      </c>
      <c r="BJ28" s="50">
        <f t="shared" si="3"/>
        <v>7</v>
      </c>
      <c r="BK28" s="51">
        <v>10</v>
      </c>
      <c r="BL28" s="51">
        <v>10</v>
      </c>
      <c r="BM28" s="51">
        <v>10</v>
      </c>
      <c r="BN28" s="51">
        <v>10</v>
      </c>
      <c r="BO28" s="51">
        <v>10</v>
      </c>
      <c r="BP28" s="51">
        <v>10</v>
      </c>
      <c r="BQ28" s="51">
        <v>10</v>
      </c>
      <c r="BR28" s="51">
        <v>10</v>
      </c>
      <c r="BS28" s="51">
        <v>10</v>
      </c>
      <c r="BT28" s="51">
        <v>10</v>
      </c>
      <c r="BU28" s="51">
        <v>10</v>
      </c>
      <c r="BV28" s="51">
        <v>10</v>
      </c>
      <c r="BW28" s="51">
        <v>10</v>
      </c>
      <c r="BX28" s="51">
        <v>10</v>
      </c>
      <c r="BY28" s="51">
        <v>10</v>
      </c>
      <c r="BZ28" s="51">
        <v>10</v>
      </c>
      <c r="CA28" s="51">
        <v>10</v>
      </c>
      <c r="CB28" s="51">
        <v>10</v>
      </c>
      <c r="CC28" s="51">
        <v>10</v>
      </c>
      <c r="CD28" s="51">
        <v>10</v>
      </c>
      <c r="CE28" s="51">
        <v>10</v>
      </c>
      <c r="CF28" s="51">
        <v>10</v>
      </c>
      <c r="CG28" s="50">
        <f t="shared" si="1"/>
        <v>10</v>
      </c>
      <c r="CH28" s="51">
        <v>10</v>
      </c>
      <c r="CI28" s="51">
        <v>10</v>
      </c>
      <c r="CJ28" s="51">
        <v>10</v>
      </c>
      <c r="CK28" s="51">
        <v>10</v>
      </c>
      <c r="CL28" s="51">
        <v>10</v>
      </c>
      <c r="CM28" s="51">
        <v>10</v>
      </c>
      <c r="CN28" s="51">
        <v>10</v>
      </c>
      <c r="CO28" s="51">
        <v>10</v>
      </c>
      <c r="CP28" s="51">
        <v>10</v>
      </c>
      <c r="CQ28" s="51">
        <v>10</v>
      </c>
      <c r="CR28" s="51">
        <v>10</v>
      </c>
      <c r="CS28" s="51">
        <v>10</v>
      </c>
      <c r="CT28" s="51">
        <v>10</v>
      </c>
      <c r="CU28" s="51">
        <v>10</v>
      </c>
      <c r="CV28" s="51">
        <v>10</v>
      </c>
      <c r="CW28" s="51">
        <v>10</v>
      </c>
      <c r="CX28" s="51">
        <v>10</v>
      </c>
      <c r="CY28" s="51">
        <v>10</v>
      </c>
      <c r="CZ28" s="51">
        <v>10</v>
      </c>
      <c r="DA28" s="51">
        <v>10</v>
      </c>
      <c r="DB28" s="51">
        <v>10</v>
      </c>
      <c r="DC28" s="50">
        <f t="shared" si="4"/>
        <v>10</v>
      </c>
      <c r="DD28" s="51">
        <v>10</v>
      </c>
      <c r="DE28" s="51">
        <v>10</v>
      </c>
      <c r="DF28" s="51">
        <v>10</v>
      </c>
      <c r="DG28" s="51">
        <v>10</v>
      </c>
      <c r="DH28" s="51">
        <v>10</v>
      </c>
      <c r="DI28" s="51">
        <v>10</v>
      </c>
      <c r="DJ28" s="51">
        <v>10</v>
      </c>
      <c r="DK28" s="51">
        <v>10</v>
      </c>
      <c r="DL28" s="51">
        <v>10</v>
      </c>
      <c r="DM28" s="51">
        <v>10</v>
      </c>
      <c r="DN28" s="51">
        <v>10</v>
      </c>
      <c r="DO28" s="50">
        <f t="shared" si="5"/>
        <v>10</v>
      </c>
      <c r="DP28" s="51">
        <v>10</v>
      </c>
      <c r="DQ28" s="51">
        <v>10</v>
      </c>
      <c r="DR28" s="51">
        <v>10</v>
      </c>
      <c r="DS28" s="51">
        <v>10</v>
      </c>
      <c r="DT28" s="51">
        <v>10</v>
      </c>
      <c r="DU28" s="51">
        <v>10</v>
      </c>
      <c r="DV28" s="51">
        <v>10</v>
      </c>
      <c r="DW28" s="51">
        <v>10</v>
      </c>
      <c r="DX28" s="51">
        <v>10</v>
      </c>
      <c r="DY28" s="51">
        <v>10</v>
      </c>
      <c r="DZ28" s="51">
        <v>10</v>
      </c>
      <c r="EA28" s="51">
        <v>10</v>
      </c>
      <c r="EB28" s="51">
        <v>10</v>
      </c>
      <c r="EC28" s="51">
        <v>10</v>
      </c>
      <c r="ED28" s="51">
        <v>10</v>
      </c>
      <c r="EE28" s="51">
        <v>10</v>
      </c>
      <c r="EF28" s="51">
        <v>10</v>
      </c>
      <c r="EG28" s="51">
        <v>10</v>
      </c>
      <c r="EH28" s="51">
        <v>10</v>
      </c>
      <c r="EI28" s="51">
        <v>10</v>
      </c>
      <c r="EJ28" s="51">
        <v>10</v>
      </c>
      <c r="EK28" s="51">
        <v>10</v>
      </c>
      <c r="EL28" s="51">
        <v>10</v>
      </c>
      <c r="EM28" s="51">
        <v>10</v>
      </c>
      <c r="EN28" s="51">
        <v>10</v>
      </c>
      <c r="EO28" s="51">
        <v>10</v>
      </c>
      <c r="EP28" s="51">
        <v>10</v>
      </c>
      <c r="EQ28" s="51">
        <v>10</v>
      </c>
      <c r="ER28" s="50">
        <f t="shared" si="6"/>
        <v>10</v>
      </c>
      <c r="ES28" s="50">
        <f t="shared" si="7"/>
        <v>8.8333333333333339</v>
      </c>
      <c r="ET28" s="51" t="s">
        <v>189</v>
      </c>
      <c r="EU28" s="51" t="s">
        <v>189</v>
      </c>
      <c r="EV28" s="51" t="s">
        <v>189</v>
      </c>
      <c r="EW28" s="51" t="s">
        <v>189</v>
      </c>
      <c r="EX28" s="51" t="s">
        <v>189</v>
      </c>
      <c r="EY28" s="51" t="s">
        <v>189</v>
      </c>
      <c r="EZ28" s="51" t="s">
        <v>190</v>
      </c>
      <c r="FA28" s="51" t="s">
        <v>190</v>
      </c>
      <c r="FB28" s="51" t="s">
        <v>190</v>
      </c>
      <c r="FC28" s="50" t="str">
        <f t="shared" si="8"/>
        <v>A-</v>
      </c>
      <c r="FD28" s="50">
        <f t="shared" si="9"/>
        <v>33</v>
      </c>
      <c r="FE28" s="50" t="str">
        <f t="shared" si="10"/>
        <v>A-</v>
      </c>
      <c r="FF28" s="110"/>
      <c r="FG28" s="110"/>
      <c r="FH28" s="110">
        <v>5</v>
      </c>
    </row>
    <row r="29" spans="1:164 16322:16326" ht="21" customHeight="1">
      <c r="A29" t="s">
        <v>87</v>
      </c>
      <c r="B29" s="53">
        <v>12</v>
      </c>
      <c r="C29" s="272" t="str">
        <f>IF(NOTAS!E32&gt;"",NOTAS!E32,"")</f>
        <v>GOMEZ CELI ELIAM LEVIT</v>
      </c>
      <c r="D29" s="273"/>
      <c r="E29" s="273"/>
      <c r="F29" s="274"/>
      <c r="G29" s="51">
        <v>9</v>
      </c>
      <c r="H29" s="51">
        <v>10</v>
      </c>
      <c r="I29" s="51">
        <v>7</v>
      </c>
      <c r="J29" s="51">
        <v>10</v>
      </c>
      <c r="K29" s="51">
        <v>8</v>
      </c>
      <c r="L29" s="51">
        <v>7</v>
      </c>
      <c r="M29" s="51">
        <v>10</v>
      </c>
      <c r="N29" s="51">
        <v>10</v>
      </c>
      <c r="O29" s="51">
        <v>10</v>
      </c>
      <c r="P29" s="51">
        <v>10</v>
      </c>
      <c r="Q29" s="51">
        <v>10</v>
      </c>
      <c r="R29" s="51">
        <v>10</v>
      </c>
      <c r="S29" s="51">
        <v>8</v>
      </c>
      <c r="T29" s="51">
        <v>10</v>
      </c>
      <c r="U29" s="51">
        <v>10</v>
      </c>
      <c r="V29" s="51">
        <v>10</v>
      </c>
      <c r="W29" s="51">
        <v>10</v>
      </c>
      <c r="X29" s="51">
        <v>10</v>
      </c>
      <c r="Y29" s="50">
        <f t="shared" si="2"/>
        <v>9</v>
      </c>
      <c r="Z29" s="51">
        <v>10</v>
      </c>
      <c r="AA29" s="51">
        <v>10</v>
      </c>
      <c r="AB29" s="51">
        <v>10</v>
      </c>
      <c r="AC29" s="51">
        <v>10</v>
      </c>
      <c r="AD29" s="51">
        <v>10</v>
      </c>
      <c r="AE29" s="51">
        <v>10</v>
      </c>
      <c r="AF29" s="51">
        <v>10</v>
      </c>
      <c r="AG29" s="51">
        <v>10</v>
      </c>
      <c r="AH29" s="51">
        <v>8</v>
      </c>
      <c r="AI29" s="51">
        <v>8</v>
      </c>
      <c r="AJ29" s="51">
        <v>10</v>
      </c>
      <c r="AK29" s="51">
        <v>10</v>
      </c>
      <c r="AL29" s="51">
        <v>10</v>
      </c>
      <c r="AM29" s="51">
        <v>7</v>
      </c>
      <c r="AN29" s="51">
        <v>10</v>
      </c>
      <c r="AO29" s="50">
        <f t="shared" si="0"/>
        <v>10</v>
      </c>
      <c r="AP29" s="51">
        <v>10</v>
      </c>
      <c r="AQ29" s="51">
        <v>10</v>
      </c>
      <c r="AR29" s="51">
        <v>10</v>
      </c>
      <c r="AS29" s="51">
        <v>10</v>
      </c>
      <c r="AT29" s="51">
        <v>10</v>
      </c>
      <c r="AU29" s="51">
        <v>10</v>
      </c>
      <c r="AV29" s="51">
        <v>10</v>
      </c>
      <c r="AW29" s="51">
        <v>10</v>
      </c>
      <c r="AX29" s="51">
        <v>10</v>
      </c>
      <c r="AY29" s="51">
        <v>10</v>
      </c>
      <c r="AZ29" s="51">
        <v>10</v>
      </c>
      <c r="BA29" s="51">
        <v>10</v>
      </c>
      <c r="BB29" s="51">
        <v>10</v>
      </c>
      <c r="BC29" s="51">
        <v>10</v>
      </c>
      <c r="BD29" s="51">
        <v>10</v>
      </c>
      <c r="BE29" s="51">
        <v>10</v>
      </c>
      <c r="BF29" s="51">
        <v>10</v>
      </c>
      <c r="BG29" s="51">
        <v>10</v>
      </c>
      <c r="BH29" s="51">
        <v>10</v>
      </c>
      <c r="BI29" s="51">
        <v>10</v>
      </c>
      <c r="BJ29" s="50">
        <f t="shared" si="3"/>
        <v>10</v>
      </c>
      <c r="BK29" s="51">
        <v>10</v>
      </c>
      <c r="BL29" s="51">
        <v>10</v>
      </c>
      <c r="BM29" s="51">
        <v>10</v>
      </c>
      <c r="BN29" s="51">
        <v>10</v>
      </c>
      <c r="BO29" s="51">
        <v>10</v>
      </c>
      <c r="BP29" s="51">
        <v>10</v>
      </c>
      <c r="BQ29" s="51">
        <v>10</v>
      </c>
      <c r="BR29" s="51">
        <v>10</v>
      </c>
      <c r="BS29" s="51">
        <v>10</v>
      </c>
      <c r="BT29" s="51">
        <v>10</v>
      </c>
      <c r="BU29" s="51">
        <v>10</v>
      </c>
      <c r="BV29" s="51">
        <v>10</v>
      </c>
      <c r="BW29" s="51">
        <v>10</v>
      </c>
      <c r="BX29" s="51">
        <v>10</v>
      </c>
      <c r="BY29" s="51">
        <v>10</v>
      </c>
      <c r="BZ29" s="51">
        <v>10</v>
      </c>
      <c r="CA29" s="51">
        <v>10</v>
      </c>
      <c r="CB29" s="51">
        <v>10</v>
      </c>
      <c r="CC29" s="51">
        <v>10</v>
      </c>
      <c r="CD29" s="51">
        <v>10</v>
      </c>
      <c r="CE29" s="51">
        <v>10</v>
      </c>
      <c r="CF29" s="51">
        <v>10</v>
      </c>
      <c r="CG29" s="50">
        <f t="shared" si="1"/>
        <v>10</v>
      </c>
      <c r="CH29" s="51">
        <v>10</v>
      </c>
      <c r="CI29" s="51">
        <v>10</v>
      </c>
      <c r="CJ29" s="51">
        <v>10</v>
      </c>
      <c r="CK29" s="51">
        <v>10</v>
      </c>
      <c r="CL29" s="51">
        <v>10</v>
      </c>
      <c r="CM29" s="51">
        <v>10</v>
      </c>
      <c r="CN29" s="51">
        <v>10</v>
      </c>
      <c r="CO29" s="51">
        <v>10</v>
      </c>
      <c r="CP29" s="51">
        <v>10</v>
      </c>
      <c r="CQ29" s="51">
        <v>10</v>
      </c>
      <c r="CR29" s="51">
        <v>10</v>
      </c>
      <c r="CS29" s="51">
        <v>10</v>
      </c>
      <c r="CT29" s="51">
        <v>10</v>
      </c>
      <c r="CU29" s="51">
        <v>10</v>
      </c>
      <c r="CV29" s="51">
        <v>10</v>
      </c>
      <c r="CW29" s="51">
        <v>10</v>
      </c>
      <c r="CX29" s="51">
        <v>10</v>
      </c>
      <c r="CY29" s="51">
        <v>10</v>
      </c>
      <c r="CZ29" s="51">
        <v>10</v>
      </c>
      <c r="DA29" s="51">
        <v>10</v>
      </c>
      <c r="DB29" s="51">
        <v>10</v>
      </c>
      <c r="DC29" s="50">
        <f t="shared" si="4"/>
        <v>10</v>
      </c>
      <c r="DD29" s="51">
        <v>8</v>
      </c>
      <c r="DE29" s="51">
        <v>8</v>
      </c>
      <c r="DF29" s="51">
        <v>8</v>
      </c>
      <c r="DG29" s="51">
        <v>8</v>
      </c>
      <c r="DH29" s="51">
        <v>8</v>
      </c>
      <c r="DI29" s="51">
        <v>8</v>
      </c>
      <c r="DJ29" s="51">
        <v>8</v>
      </c>
      <c r="DK29" s="51">
        <v>8</v>
      </c>
      <c r="DL29" s="51">
        <v>8</v>
      </c>
      <c r="DM29" s="51">
        <v>10</v>
      </c>
      <c r="DN29" s="51">
        <v>10</v>
      </c>
      <c r="DO29" s="50">
        <f t="shared" si="5"/>
        <v>8</v>
      </c>
      <c r="DP29" s="51">
        <v>10</v>
      </c>
      <c r="DQ29" s="51">
        <v>10</v>
      </c>
      <c r="DR29" s="51">
        <v>10</v>
      </c>
      <c r="DS29" s="51">
        <v>10</v>
      </c>
      <c r="DT29" s="51">
        <v>10</v>
      </c>
      <c r="DU29" s="51">
        <v>10</v>
      </c>
      <c r="DV29" s="51">
        <v>10</v>
      </c>
      <c r="DW29" s="51">
        <v>10</v>
      </c>
      <c r="DX29" s="51">
        <v>10</v>
      </c>
      <c r="DY29" s="51">
        <v>10</v>
      </c>
      <c r="DZ29" s="51">
        <v>10</v>
      </c>
      <c r="EA29" s="51">
        <v>10</v>
      </c>
      <c r="EB29" s="51">
        <v>10</v>
      </c>
      <c r="EC29" s="51">
        <v>10</v>
      </c>
      <c r="ED29" s="51">
        <v>10</v>
      </c>
      <c r="EE29" s="51">
        <v>10</v>
      </c>
      <c r="EF29" s="51">
        <v>10</v>
      </c>
      <c r="EG29" s="51">
        <v>10</v>
      </c>
      <c r="EH29" s="51">
        <v>10</v>
      </c>
      <c r="EI29" s="51">
        <v>10</v>
      </c>
      <c r="EJ29" s="51">
        <v>10</v>
      </c>
      <c r="EK29" s="51">
        <v>10</v>
      </c>
      <c r="EL29" s="51">
        <v>10</v>
      </c>
      <c r="EM29" s="51">
        <v>10</v>
      </c>
      <c r="EN29" s="51">
        <v>10</v>
      </c>
      <c r="EO29" s="51">
        <v>10</v>
      </c>
      <c r="EP29" s="51">
        <v>10</v>
      </c>
      <c r="EQ29" s="51">
        <v>10</v>
      </c>
      <c r="ER29" s="50">
        <f t="shared" si="6"/>
        <v>10</v>
      </c>
      <c r="ES29" s="50">
        <f t="shared" si="7"/>
        <v>9.5</v>
      </c>
      <c r="ET29" s="51" t="s">
        <v>189</v>
      </c>
      <c r="EU29" s="51" t="s">
        <v>189</v>
      </c>
      <c r="EV29" s="51" t="s">
        <v>189</v>
      </c>
      <c r="EW29" s="51" t="s">
        <v>189</v>
      </c>
      <c r="EX29" s="51" t="s">
        <v>189</v>
      </c>
      <c r="EY29" s="51" t="s">
        <v>189</v>
      </c>
      <c r="EZ29" s="51" t="s">
        <v>189</v>
      </c>
      <c r="FA29" s="51" t="s">
        <v>190</v>
      </c>
      <c r="FB29" s="51" t="s">
        <v>190</v>
      </c>
      <c r="FC29" s="50" t="str">
        <f t="shared" si="8"/>
        <v>A-</v>
      </c>
      <c r="FD29" s="50">
        <f t="shared" si="9"/>
        <v>34</v>
      </c>
      <c r="FE29" s="50" t="str">
        <f t="shared" si="10"/>
        <v>A-</v>
      </c>
      <c r="FF29" s="110"/>
      <c r="FG29" s="110"/>
      <c r="FH29" s="110">
        <v>0</v>
      </c>
    </row>
    <row r="30" spans="1:164 16322:16326" ht="21" customHeight="1">
      <c r="B30" s="53">
        <v>13</v>
      </c>
      <c r="C30" s="272" t="str">
        <f>IF(NOTAS!E33&gt;"",NOTAS!E33,"")</f>
        <v>GUILLEN ABRIL JEOVANNY EMMANUEL</v>
      </c>
      <c r="D30" s="273"/>
      <c r="E30" s="273"/>
      <c r="F30" s="274"/>
      <c r="G30" s="51">
        <v>9</v>
      </c>
      <c r="H30" s="51">
        <v>10</v>
      </c>
      <c r="I30" s="51">
        <v>7</v>
      </c>
      <c r="J30" s="51">
        <v>10</v>
      </c>
      <c r="K30" s="51">
        <v>10</v>
      </c>
      <c r="L30" s="51">
        <v>10</v>
      </c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1">
        <v>10</v>
      </c>
      <c r="S30" s="51">
        <v>8</v>
      </c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0">
        <f t="shared" si="2"/>
        <v>10</v>
      </c>
      <c r="Z30" s="51">
        <v>10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10</v>
      </c>
      <c r="AG30" s="51">
        <v>10</v>
      </c>
      <c r="AH30" s="51">
        <v>8</v>
      </c>
      <c r="AI30" s="51">
        <v>8</v>
      </c>
      <c r="AJ30" s="51">
        <v>10</v>
      </c>
      <c r="AK30" s="51">
        <v>10</v>
      </c>
      <c r="AL30" s="51">
        <v>10</v>
      </c>
      <c r="AM30" s="51">
        <v>10</v>
      </c>
      <c r="AN30" s="51">
        <v>10</v>
      </c>
      <c r="AO30" s="50">
        <f t="shared" si="0"/>
        <v>10</v>
      </c>
      <c r="AP30" s="51">
        <v>10</v>
      </c>
      <c r="AQ30" s="51">
        <v>10</v>
      </c>
      <c r="AR30" s="51">
        <v>10</v>
      </c>
      <c r="AS30" s="51">
        <v>10</v>
      </c>
      <c r="AT30" s="51">
        <v>10</v>
      </c>
      <c r="AU30" s="51">
        <v>10</v>
      </c>
      <c r="AV30" s="51">
        <v>10</v>
      </c>
      <c r="AW30" s="51">
        <v>10</v>
      </c>
      <c r="AX30" s="51">
        <v>10</v>
      </c>
      <c r="AY30" s="51">
        <v>10</v>
      </c>
      <c r="AZ30" s="51">
        <v>10</v>
      </c>
      <c r="BA30" s="51">
        <v>10</v>
      </c>
      <c r="BB30" s="51">
        <v>10</v>
      </c>
      <c r="BC30" s="51">
        <v>10</v>
      </c>
      <c r="BD30" s="51">
        <v>10</v>
      </c>
      <c r="BE30" s="51">
        <v>10</v>
      </c>
      <c r="BF30" s="51">
        <v>10</v>
      </c>
      <c r="BG30" s="51">
        <v>10</v>
      </c>
      <c r="BH30" s="51">
        <v>10</v>
      </c>
      <c r="BI30" s="51">
        <v>10</v>
      </c>
      <c r="BJ30" s="50">
        <f t="shared" si="3"/>
        <v>10</v>
      </c>
      <c r="BK30" s="51">
        <v>10</v>
      </c>
      <c r="BL30" s="51">
        <v>10</v>
      </c>
      <c r="BM30" s="51">
        <v>10</v>
      </c>
      <c r="BN30" s="51">
        <v>10</v>
      </c>
      <c r="BO30" s="51">
        <v>10</v>
      </c>
      <c r="BP30" s="51">
        <v>10</v>
      </c>
      <c r="BQ30" s="51">
        <v>10</v>
      </c>
      <c r="BR30" s="51">
        <v>10</v>
      </c>
      <c r="BS30" s="51">
        <v>10</v>
      </c>
      <c r="BT30" s="51">
        <v>10</v>
      </c>
      <c r="BU30" s="51">
        <v>10</v>
      </c>
      <c r="BV30" s="51">
        <v>10</v>
      </c>
      <c r="BW30" s="51">
        <v>10</v>
      </c>
      <c r="BX30" s="51">
        <v>10</v>
      </c>
      <c r="BY30" s="51">
        <v>10</v>
      </c>
      <c r="BZ30" s="51">
        <v>10</v>
      </c>
      <c r="CA30" s="51">
        <v>10</v>
      </c>
      <c r="CB30" s="51">
        <v>10</v>
      </c>
      <c r="CC30" s="51">
        <v>10</v>
      </c>
      <c r="CD30" s="51">
        <v>10</v>
      </c>
      <c r="CE30" s="51">
        <v>10</v>
      </c>
      <c r="CF30" s="51">
        <v>10</v>
      </c>
      <c r="CG30" s="50">
        <f t="shared" si="1"/>
        <v>10</v>
      </c>
      <c r="CH30" s="51">
        <v>10</v>
      </c>
      <c r="CI30" s="51">
        <v>10</v>
      </c>
      <c r="CJ30" s="51">
        <v>10</v>
      </c>
      <c r="CK30" s="51">
        <v>10</v>
      </c>
      <c r="CL30" s="51">
        <v>10</v>
      </c>
      <c r="CM30" s="51">
        <v>10</v>
      </c>
      <c r="CN30" s="51">
        <v>10</v>
      </c>
      <c r="CO30" s="51">
        <v>10</v>
      </c>
      <c r="CP30" s="51">
        <v>10</v>
      </c>
      <c r="CQ30" s="51">
        <v>10</v>
      </c>
      <c r="CR30" s="51">
        <v>10</v>
      </c>
      <c r="CS30" s="51">
        <v>10</v>
      </c>
      <c r="CT30" s="51">
        <v>10</v>
      </c>
      <c r="CU30" s="51">
        <v>10</v>
      </c>
      <c r="CV30" s="51">
        <v>10</v>
      </c>
      <c r="CW30" s="51">
        <v>10</v>
      </c>
      <c r="CX30" s="51">
        <v>10</v>
      </c>
      <c r="CY30" s="51">
        <v>10</v>
      </c>
      <c r="CZ30" s="51">
        <v>10</v>
      </c>
      <c r="DA30" s="51">
        <v>10</v>
      </c>
      <c r="DB30" s="51">
        <v>10</v>
      </c>
      <c r="DC30" s="50">
        <f t="shared" si="4"/>
        <v>10</v>
      </c>
      <c r="DD30" s="51">
        <v>10</v>
      </c>
      <c r="DE30" s="51">
        <v>10</v>
      </c>
      <c r="DF30" s="51">
        <v>10</v>
      </c>
      <c r="DG30" s="51">
        <v>10</v>
      </c>
      <c r="DH30" s="51">
        <v>10</v>
      </c>
      <c r="DI30" s="51">
        <v>10</v>
      </c>
      <c r="DJ30" s="51">
        <v>10</v>
      </c>
      <c r="DK30" s="51">
        <v>10</v>
      </c>
      <c r="DL30" s="51">
        <v>10</v>
      </c>
      <c r="DM30" s="51">
        <v>10</v>
      </c>
      <c r="DN30" s="51">
        <v>10</v>
      </c>
      <c r="DO30" s="50">
        <f t="shared" si="5"/>
        <v>10</v>
      </c>
      <c r="DP30" s="51">
        <v>10</v>
      </c>
      <c r="DQ30" s="51">
        <v>10</v>
      </c>
      <c r="DR30" s="51">
        <v>10</v>
      </c>
      <c r="DS30" s="51">
        <v>10</v>
      </c>
      <c r="DT30" s="51">
        <v>10</v>
      </c>
      <c r="DU30" s="51">
        <v>10</v>
      </c>
      <c r="DV30" s="51">
        <v>10</v>
      </c>
      <c r="DW30" s="51">
        <v>10</v>
      </c>
      <c r="DX30" s="51">
        <v>10</v>
      </c>
      <c r="DY30" s="51">
        <v>10</v>
      </c>
      <c r="DZ30" s="51">
        <v>10</v>
      </c>
      <c r="EA30" s="51">
        <v>10</v>
      </c>
      <c r="EB30" s="51">
        <v>10</v>
      </c>
      <c r="EC30" s="51">
        <v>10</v>
      </c>
      <c r="ED30" s="51">
        <v>10</v>
      </c>
      <c r="EE30" s="51">
        <v>10</v>
      </c>
      <c r="EF30" s="51">
        <v>10</v>
      </c>
      <c r="EG30" s="51">
        <v>10</v>
      </c>
      <c r="EH30" s="51">
        <v>10</v>
      </c>
      <c r="EI30" s="51">
        <v>10</v>
      </c>
      <c r="EJ30" s="51">
        <v>10</v>
      </c>
      <c r="EK30" s="51">
        <v>10</v>
      </c>
      <c r="EL30" s="51">
        <v>10</v>
      </c>
      <c r="EM30" s="51">
        <v>10</v>
      </c>
      <c r="EN30" s="51">
        <v>10</v>
      </c>
      <c r="EO30" s="51">
        <v>10</v>
      </c>
      <c r="EP30" s="51">
        <v>10</v>
      </c>
      <c r="EQ30" s="51">
        <v>10</v>
      </c>
      <c r="ER30" s="50">
        <f t="shared" si="6"/>
        <v>10</v>
      </c>
      <c r="ES30" s="50">
        <f t="shared" si="7"/>
        <v>10</v>
      </c>
      <c r="ET30" s="51" t="s">
        <v>189</v>
      </c>
      <c r="EU30" s="51" t="s">
        <v>189</v>
      </c>
      <c r="EV30" s="51" t="s">
        <v>189</v>
      </c>
      <c r="EW30" s="51" t="s">
        <v>189</v>
      </c>
      <c r="EX30" s="51" t="s">
        <v>189</v>
      </c>
      <c r="EY30" s="51" t="s">
        <v>189</v>
      </c>
      <c r="EZ30" s="51" t="s">
        <v>189</v>
      </c>
      <c r="FA30" s="51" t="s">
        <v>189</v>
      </c>
      <c r="FB30" s="51" t="s">
        <v>190</v>
      </c>
      <c r="FC30" s="50" t="str">
        <f t="shared" si="8"/>
        <v>A+</v>
      </c>
      <c r="FD30" s="50">
        <f t="shared" si="9"/>
        <v>35</v>
      </c>
      <c r="FE30" s="50" t="str">
        <f t="shared" si="10"/>
        <v>A+</v>
      </c>
      <c r="FF30" s="110"/>
      <c r="FG30" s="110"/>
      <c r="FH30" s="110">
        <v>0</v>
      </c>
    </row>
    <row r="31" spans="1:164 16322:16326" ht="21" customHeight="1">
      <c r="B31" s="53">
        <v>14</v>
      </c>
      <c r="C31" s="272" t="str">
        <f>IF(NOTAS!E34&gt;"",NOTAS!E34,"")</f>
        <v>LOOR ROLDAN HEYDAN YADIEL</v>
      </c>
      <c r="D31" s="273"/>
      <c r="E31" s="273"/>
      <c r="F31" s="274"/>
      <c r="G31" s="51">
        <v>7</v>
      </c>
      <c r="H31" s="51">
        <v>10</v>
      </c>
      <c r="I31" s="51">
        <v>7</v>
      </c>
      <c r="J31" s="51">
        <v>10</v>
      </c>
      <c r="K31" s="51">
        <v>8</v>
      </c>
      <c r="L31" s="51">
        <v>7</v>
      </c>
      <c r="M31" s="51">
        <v>10</v>
      </c>
      <c r="N31" s="51">
        <v>10</v>
      </c>
      <c r="O31" s="51">
        <v>7</v>
      </c>
      <c r="P31" s="51">
        <v>7</v>
      </c>
      <c r="Q31" s="51">
        <v>7</v>
      </c>
      <c r="R31" s="51">
        <v>10</v>
      </c>
      <c r="S31" s="51">
        <v>8</v>
      </c>
      <c r="T31" s="51">
        <v>7</v>
      </c>
      <c r="U31" s="51">
        <v>10</v>
      </c>
      <c r="V31" s="51">
        <v>7</v>
      </c>
      <c r="W31" s="51">
        <v>10</v>
      </c>
      <c r="X31" s="51">
        <v>10</v>
      </c>
      <c r="Y31" s="50">
        <f t="shared" si="2"/>
        <v>8</v>
      </c>
      <c r="Z31" s="51">
        <v>10</v>
      </c>
      <c r="AA31" s="51">
        <v>7</v>
      </c>
      <c r="AB31" s="51">
        <v>7</v>
      </c>
      <c r="AC31" s="51">
        <v>10</v>
      </c>
      <c r="AD31" s="51">
        <v>10</v>
      </c>
      <c r="AE31" s="51">
        <v>10</v>
      </c>
      <c r="AF31" s="51">
        <v>10</v>
      </c>
      <c r="AG31" s="51">
        <v>7</v>
      </c>
      <c r="AH31" s="51">
        <v>8</v>
      </c>
      <c r="AI31" s="51">
        <v>8</v>
      </c>
      <c r="AJ31" s="51">
        <v>10</v>
      </c>
      <c r="AK31" s="51">
        <v>7</v>
      </c>
      <c r="AL31" s="51">
        <v>10</v>
      </c>
      <c r="AM31" s="51">
        <v>7</v>
      </c>
      <c r="AN31" s="51">
        <v>8</v>
      </c>
      <c r="AO31" s="50">
        <f t="shared" si="0"/>
        <v>9</v>
      </c>
      <c r="AP31" s="51">
        <v>8</v>
      </c>
      <c r="AQ31" s="51">
        <v>8</v>
      </c>
      <c r="AR31" s="51">
        <v>8</v>
      </c>
      <c r="AS31" s="51">
        <v>8</v>
      </c>
      <c r="AT31" s="51">
        <v>8</v>
      </c>
      <c r="AU31" s="51">
        <v>8</v>
      </c>
      <c r="AV31" s="51">
        <v>8</v>
      </c>
      <c r="AW31" s="51">
        <v>8</v>
      </c>
      <c r="AX31" s="51">
        <v>8</v>
      </c>
      <c r="AY31" s="51">
        <v>8</v>
      </c>
      <c r="AZ31" s="51">
        <v>8</v>
      </c>
      <c r="BA31" s="51">
        <v>8</v>
      </c>
      <c r="BB31" s="51">
        <v>8</v>
      </c>
      <c r="BC31" s="51">
        <v>8</v>
      </c>
      <c r="BD31" s="51">
        <v>8</v>
      </c>
      <c r="BE31" s="51">
        <v>8</v>
      </c>
      <c r="BF31" s="51">
        <v>8</v>
      </c>
      <c r="BG31" s="51">
        <v>8</v>
      </c>
      <c r="BH31" s="51">
        <v>8</v>
      </c>
      <c r="BI31" s="51">
        <v>8</v>
      </c>
      <c r="BJ31" s="50">
        <f t="shared" si="3"/>
        <v>8</v>
      </c>
      <c r="BK31" s="51">
        <v>8</v>
      </c>
      <c r="BL31" s="51">
        <v>8</v>
      </c>
      <c r="BM31" s="51">
        <v>8</v>
      </c>
      <c r="BN31" s="51">
        <v>8</v>
      </c>
      <c r="BO31" s="51">
        <v>8</v>
      </c>
      <c r="BP31" s="51">
        <v>8</v>
      </c>
      <c r="BQ31" s="51">
        <v>8</v>
      </c>
      <c r="BR31" s="51">
        <v>8</v>
      </c>
      <c r="BS31" s="51">
        <v>8</v>
      </c>
      <c r="BT31" s="51">
        <v>8</v>
      </c>
      <c r="BU31" s="51">
        <v>8</v>
      </c>
      <c r="BV31" s="51">
        <v>8</v>
      </c>
      <c r="BW31" s="51">
        <v>8</v>
      </c>
      <c r="BX31" s="51">
        <v>8</v>
      </c>
      <c r="BY31" s="51">
        <v>8</v>
      </c>
      <c r="BZ31" s="51">
        <v>8</v>
      </c>
      <c r="CA31" s="51">
        <v>8</v>
      </c>
      <c r="CB31" s="51">
        <v>8</v>
      </c>
      <c r="CC31" s="51">
        <v>8</v>
      </c>
      <c r="CD31" s="51">
        <v>8</v>
      </c>
      <c r="CE31" s="51">
        <v>8</v>
      </c>
      <c r="CF31" s="51">
        <v>8</v>
      </c>
      <c r="CG31" s="50">
        <f t="shared" si="1"/>
        <v>8</v>
      </c>
      <c r="CH31" s="51">
        <v>7</v>
      </c>
      <c r="CI31" s="51">
        <v>7</v>
      </c>
      <c r="CJ31" s="51">
        <v>7</v>
      </c>
      <c r="CK31" s="51">
        <v>7</v>
      </c>
      <c r="CL31" s="51">
        <v>7</v>
      </c>
      <c r="CM31" s="51">
        <v>7</v>
      </c>
      <c r="CN31" s="51">
        <v>7</v>
      </c>
      <c r="CO31" s="51">
        <v>7</v>
      </c>
      <c r="CP31" s="51">
        <v>7</v>
      </c>
      <c r="CQ31" s="51">
        <v>7</v>
      </c>
      <c r="CR31" s="51">
        <v>7</v>
      </c>
      <c r="CS31" s="51">
        <v>7</v>
      </c>
      <c r="CT31" s="51">
        <v>7</v>
      </c>
      <c r="CU31" s="51">
        <v>7</v>
      </c>
      <c r="CV31" s="51">
        <v>7</v>
      </c>
      <c r="CW31" s="51">
        <v>7</v>
      </c>
      <c r="CX31" s="51">
        <v>7</v>
      </c>
      <c r="CY31" s="51">
        <v>7</v>
      </c>
      <c r="CZ31" s="51">
        <v>7</v>
      </c>
      <c r="DA31" s="51">
        <v>7</v>
      </c>
      <c r="DB31" s="51">
        <v>7</v>
      </c>
      <c r="DC31" s="50">
        <f t="shared" si="4"/>
        <v>7</v>
      </c>
      <c r="DD31" s="51">
        <v>7</v>
      </c>
      <c r="DE31" s="51">
        <v>7</v>
      </c>
      <c r="DF31" s="51">
        <v>10</v>
      </c>
      <c r="DG31" s="51">
        <v>10</v>
      </c>
      <c r="DH31" s="51">
        <v>10</v>
      </c>
      <c r="DI31" s="51">
        <v>10</v>
      </c>
      <c r="DJ31" s="51">
        <v>10</v>
      </c>
      <c r="DK31" s="51">
        <v>10</v>
      </c>
      <c r="DL31" s="51">
        <v>10</v>
      </c>
      <c r="DM31" s="51">
        <v>10</v>
      </c>
      <c r="DN31" s="51">
        <v>10</v>
      </c>
      <c r="DO31" s="50">
        <f t="shared" si="5"/>
        <v>9</v>
      </c>
      <c r="DP31" s="51">
        <v>8</v>
      </c>
      <c r="DQ31" s="51">
        <v>8</v>
      </c>
      <c r="DR31" s="51">
        <v>8</v>
      </c>
      <c r="DS31" s="51">
        <v>8</v>
      </c>
      <c r="DT31" s="51">
        <v>8</v>
      </c>
      <c r="DU31" s="51">
        <v>8</v>
      </c>
      <c r="DV31" s="51">
        <v>8</v>
      </c>
      <c r="DW31" s="51">
        <v>8</v>
      </c>
      <c r="DX31" s="51">
        <v>8</v>
      </c>
      <c r="DY31" s="51">
        <v>8</v>
      </c>
      <c r="DZ31" s="51">
        <v>8</v>
      </c>
      <c r="EA31" s="51">
        <v>8</v>
      </c>
      <c r="EB31" s="51">
        <v>8</v>
      </c>
      <c r="EC31" s="51">
        <v>8</v>
      </c>
      <c r="ED31" s="51">
        <v>8</v>
      </c>
      <c r="EE31" s="51">
        <v>8</v>
      </c>
      <c r="EF31" s="51">
        <v>8</v>
      </c>
      <c r="EG31" s="51">
        <v>8</v>
      </c>
      <c r="EH31" s="51">
        <v>8</v>
      </c>
      <c r="EI31" s="51">
        <v>8</v>
      </c>
      <c r="EJ31" s="51">
        <v>8</v>
      </c>
      <c r="EK31" s="51">
        <v>8</v>
      </c>
      <c r="EL31" s="51">
        <v>8</v>
      </c>
      <c r="EM31" s="51">
        <v>8</v>
      </c>
      <c r="EN31" s="51">
        <v>8</v>
      </c>
      <c r="EO31" s="51">
        <v>8</v>
      </c>
      <c r="EP31" s="51">
        <v>8</v>
      </c>
      <c r="EQ31" s="51">
        <v>8</v>
      </c>
      <c r="ER31" s="50">
        <f t="shared" si="6"/>
        <v>8</v>
      </c>
      <c r="ES31" s="50">
        <f t="shared" si="7"/>
        <v>8.1666666666666661</v>
      </c>
      <c r="ET31" s="51" t="s">
        <v>190</v>
      </c>
      <c r="EU31" s="51" t="s">
        <v>189</v>
      </c>
      <c r="EV31" s="51" t="s">
        <v>189</v>
      </c>
      <c r="EW31" s="51" t="s">
        <v>189</v>
      </c>
      <c r="EX31" s="51" t="s">
        <v>189</v>
      </c>
      <c r="EY31" s="51" t="s">
        <v>190</v>
      </c>
      <c r="EZ31" s="51" t="s">
        <v>189</v>
      </c>
      <c r="FA31" s="51" t="s">
        <v>190</v>
      </c>
      <c r="FB31" s="51" t="s">
        <v>190</v>
      </c>
      <c r="FC31" s="50" t="str">
        <f t="shared" si="8"/>
        <v>B+</v>
      </c>
      <c r="FD31" s="50">
        <f t="shared" si="9"/>
        <v>32</v>
      </c>
      <c r="FE31" s="50" t="str">
        <f t="shared" si="10"/>
        <v>B+</v>
      </c>
      <c r="FF31" s="110"/>
      <c r="FG31" s="110"/>
      <c r="FH31" s="110">
        <v>0</v>
      </c>
    </row>
    <row r="32" spans="1:164 16322:16326" ht="21" customHeight="1">
      <c r="B32" s="53">
        <v>15</v>
      </c>
      <c r="C32" s="272" t="str">
        <f>IF(NOTAS!E35&gt;"",NOTAS!E35,"")</f>
        <v>LOPEZ PALLO GRACE SAMANTHA</v>
      </c>
      <c r="D32" s="273"/>
      <c r="E32" s="273"/>
      <c r="F32" s="274"/>
      <c r="G32" s="51">
        <v>9</v>
      </c>
      <c r="H32" s="51">
        <v>10</v>
      </c>
      <c r="I32" s="51">
        <v>7</v>
      </c>
      <c r="J32" s="51">
        <v>10</v>
      </c>
      <c r="K32" s="51">
        <v>10</v>
      </c>
      <c r="L32" s="51">
        <v>10</v>
      </c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1">
        <v>8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0">
        <f t="shared" si="2"/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8</v>
      </c>
      <c r="AE32" s="51">
        <v>10</v>
      </c>
      <c r="AF32" s="51">
        <v>10</v>
      </c>
      <c r="AG32" s="51">
        <v>10</v>
      </c>
      <c r="AH32" s="51">
        <v>8</v>
      </c>
      <c r="AI32" s="51">
        <v>8</v>
      </c>
      <c r="AJ32" s="51">
        <v>10</v>
      </c>
      <c r="AK32" s="51">
        <v>10</v>
      </c>
      <c r="AL32" s="51">
        <v>10</v>
      </c>
      <c r="AM32" s="51">
        <v>7</v>
      </c>
      <c r="AN32" s="51">
        <v>10</v>
      </c>
      <c r="AO32" s="50">
        <f t="shared" si="0"/>
        <v>9</v>
      </c>
      <c r="AP32" s="51">
        <v>10</v>
      </c>
      <c r="AQ32" s="51">
        <v>10</v>
      </c>
      <c r="AR32" s="51">
        <v>10</v>
      </c>
      <c r="AS32" s="51">
        <v>10</v>
      </c>
      <c r="AT32" s="51">
        <v>10</v>
      </c>
      <c r="AU32" s="51">
        <v>10</v>
      </c>
      <c r="AV32" s="51">
        <v>10</v>
      </c>
      <c r="AW32" s="51">
        <v>10</v>
      </c>
      <c r="AX32" s="51">
        <v>10</v>
      </c>
      <c r="AY32" s="51">
        <v>10</v>
      </c>
      <c r="AZ32" s="51">
        <v>10</v>
      </c>
      <c r="BA32" s="51">
        <v>10</v>
      </c>
      <c r="BB32" s="51">
        <v>10</v>
      </c>
      <c r="BC32" s="51">
        <v>10</v>
      </c>
      <c r="BD32" s="51">
        <v>10</v>
      </c>
      <c r="BE32" s="51">
        <v>10</v>
      </c>
      <c r="BF32" s="51">
        <v>10</v>
      </c>
      <c r="BG32" s="51">
        <v>10</v>
      </c>
      <c r="BH32" s="51">
        <v>10</v>
      </c>
      <c r="BI32" s="51">
        <v>10</v>
      </c>
      <c r="BJ32" s="50">
        <f t="shared" si="3"/>
        <v>10</v>
      </c>
      <c r="BK32" s="51">
        <v>10</v>
      </c>
      <c r="BL32" s="51">
        <v>10</v>
      </c>
      <c r="BM32" s="51">
        <v>10</v>
      </c>
      <c r="BN32" s="51">
        <v>10</v>
      </c>
      <c r="BO32" s="51">
        <v>10</v>
      </c>
      <c r="BP32" s="51">
        <v>10</v>
      </c>
      <c r="BQ32" s="51">
        <v>10</v>
      </c>
      <c r="BR32" s="51">
        <v>10</v>
      </c>
      <c r="BS32" s="51">
        <v>10</v>
      </c>
      <c r="BT32" s="51">
        <v>10</v>
      </c>
      <c r="BU32" s="51">
        <v>10</v>
      </c>
      <c r="BV32" s="51">
        <v>10</v>
      </c>
      <c r="BW32" s="51">
        <v>10</v>
      </c>
      <c r="BX32" s="51">
        <v>10</v>
      </c>
      <c r="BY32" s="51">
        <v>10</v>
      </c>
      <c r="BZ32" s="51">
        <v>10</v>
      </c>
      <c r="CA32" s="51">
        <v>10</v>
      </c>
      <c r="CB32" s="51">
        <v>10</v>
      </c>
      <c r="CC32" s="51">
        <v>10</v>
      </c>
      <c r="CD32" s="51">
        <v>10</v>
      </c>
      <c r="CE32" s="51">
        <v>10</v>
      </c>
      <c r="CF32" s="51">
        <v>10</v>
      </c>
      <c r="CG32" s="50">
        <f t="shared" si="1"/>
        <v>10</v>
      </c>
      <c r="CH32" s="51">
        <v>8</v>
      </c>
      <c r="CI32" s="51">
        <v>8</v>
      </c>
      <c r="CJ32" s="51">
        <v>8</v>
      </c>
      <c r="CK32" s="51">
        <v>8</v>
      </c>
      <c r="CL32" s="51">
        <v>8</v>
      </c>
      <c r="CM32" s="51">
        <v>8</v>
      </c>
      <c r="CN32" s="51">
        <v>8</v>
      </c>
      <c r="CO32" s="51">
        <v>8</v>
      </c>
      <c r="CP32" s="51">
        <v>8</v>
      </c>
      <c r="CQ32" s="51">
        <v>8</v>
      </c>
      <c r="CR32" s="51">
        <v>8</v>
      </c>
      <c r="CS32" s="51">
        <v>8</v>
      </c>
      <c r="CT32" s="51">
        <v>8</v>
      </c>
      <c r="CU32" s="51">
        <v>8</v>
      </c>
      <c r="CV32" s="51">
        <v>8</v>
      </c>
      <c r="CW32" s="51">
        <v>8</v>
      </c>
      <c r="CX32" s="51">
        <v>8</v>
      </c>
      <c r="CY32" s="51">
        <v>8</v>
      </c>
      <c r="CZ32" s="51">
        <v>8</v>
      </c>
      <c r="DA32" s="51">
        <v>8</v>
      </c>
      <c r="DB32" s="51">
        <v>8</v>
      </c>
      <c r="DC32" s="50">
        <f t="shared" si="4"/>
        <v>8</v>
      </c>
      <c r="DD32" s="51">
        <v>10</v>
      </c>
      <c r="DE32" s="51">
        <v>10</v>
      </c>
      <c r="DF32" s="51">
        <v>10</v>
      </c>
      <c r="DG32" s="51">
        <v>10</v>
      </c>
      <c r="DH32" s="51">
        <v>10</v>
      </c>
      <c r="DI32" s="51">
        <v>10</v>
      </c>
      <c r="DJ32" s="51">
        <v>10</v>
      </c>
      <c r="DK32" s="51">
        <v>10</v>
      </c>
      <c r="DL32" s="51">
        <v>10</v>
      </c>
      <c r="DM32" s="51">
        <v>10</v>
      </c>
      <c r="DN32" s="51">
        <v>10</v>
      </c>
      <c r="DO32" s="50">
        <f t="shared" si="5"/>
        <v>10</v>
      </c>
      <c r="DP32" s="51">
        <v>8</v>
      </c>
      <c r="DQ32" s="51">
        <v>8</v>
      </c>
      <c r="DR32" s="51">
        <v>8</v>
      </c>
      <c r="DS32" s="51">
        <v>8</v>
      </c>
      <c r="DT32" s="51">
        <v>8</v>
      </c>
      <c r="DU32" s="51">
        <v>8</v>
      </c>
      <c r="DV32" s="51">
        <v>8</v>
      </c>
      <c r="DW32" s="51">
        <v>8</v>
      </c>
      <c r="DX32" s="51">
        <v>8</v>
      </c>
      <c r="DY32" s="51">
        <v>8</v>
      </c>
      <c r="DZ32" s="51">
        <v>8</v>
      </c>
      <c r="EA32" s="51">
        <v>8</v>
      </c>
      <c r="EB32" s="51">
        <v>8</v>
      </c>
      <c r="EC32" s="51">
        <v>8</v>
      </c>
      <c r="ED32" s="51">
        <v>8</v>
      </c>
      <c r="EE32" s="51">
        <v>8</v>
      </c>
      <c r="EF32" s="51">
        <v>8</v>
      </c>
      <c r="EG32" s="51">
        <v>8</v>
      </c>
      <c r="EH32" s="51">
        <v>8</v>
      </c>
      <c r="EI32" s="51">
        <v>8</v>
      </c>
      <c r="EJ32" s="51">
        <v>8</v>
      </c>
      <c r="EK32" s="51">
        <v>8</v>
      </c>
      <c r="EL32" s="51">
        <v>8</v>
      </c>
      <c r="EM32" s="51">
        <v>8</v>
      </c>
      <c r="EN32" s="51">
        <v>8</v>
      </c>
      <c r="EO32" s="51">
        <v>8</v>
      </c>
      <c r="EP32" s="51">
        <v>8</v>
      </c>
      <c r="EQ32" s="51">
        <v>8</v>
      </c>
      <c r="ER32" s="50">
        <f t="shared" si="6"/>
        <v>8</v>
      </c>
      <c r="ES32" s="50">
        <f t="shared" si="7"/>
        <v>9.5</v>
      </c>
      <c r="ET32" s="51" t="s">
        <v>189</v>
      </c>
      <c r="EU32" s="51" t="s">
        <v>189</v>
      </c>
      <c r="EV32" s="51" t="s">
        <v>189</v>
      </c>
      <c r="EW32" s="51" t="s">
        <v>189</v>
      </c>
      <c r="EX32" s="51" t="s">
        <v>189</v>
      </c>
      <c r="EY32" s="51" t="s">
        <v>189</v>
      </c>
      <c r="EZ32" s="51" t="s">
        <v>189</v>
      </c>
      <c r="FA32" s="51" t="s">
        <v>189</v>
      </c>
      <c r="FB32" s="51" t="s">
        <v>189</v>
      </c>
      <c r="FC32" s="50" t="str">
        <f t="shared" si="8"/>
        <v>A+</v>
      </c>
      <c r="FD32" s="50">
        <f t="shared" si="9"/>
        <v>36</v>
      </c>
      <c r="FE32" s="50" t="str">
        <f t="shared" si="10"/>
        <v>A+</v>
      </c>
      <c r="FF32" s="110"/>
      <c r="FG32" s="110"/>
      <c r="FH32" s="110">
        <v>10</v>
      </c>
    </row>
    <row r="33" spans="1:164" ht="21" customHeight="1">
      <c r="A33" t="s">
        <v>87</v>
      </c>
      <c r="B33" s="53">
        <v>16</v>
      </c>
      <c r="C33" s="272" t="str">
        <f>IF(NOTAS!E36&gt;"",NOTAS!E36,"")</f>
        <v>MARIN CHAVEZ JULEISY BEDRIYE</v>
      </c>
      <c r="D33" s="273"/>
      <c r="E33" s="273"/>
      <c r="F33" s="274"/>
      <c r="G33" s="51">
        <v>9</v>
      </c>
      <c r="H33" s="51">
        <v>10</v>
      </c>
      <c r="I33" s="51">
        <v>7</v>
      </c>
      <c r="J33" s="51">
        <v>10</v>
      </c>
      <c r="K33" s="51">
        <v>10</v>
      </c>
      <c r="L33" s="51">
        <v>7</v>
      </c>
      <c r="M33" s="51">
        <v>10</v>
      </c>
      <c r="N33" s="51">
        <v>10</v>
      </c>
      <c r="O33" s="51">
        <v>7</v>
      </c>
      <c r="P33" s="51">
        <v>10</v>
      </c>
      <c r="Q33" s="51">
        <v>10</v>
      </c>
      <c r="R33" s="51">
        <v>10</v>
      </c>
      <c r="S33" s="51">
        <v>8</v>
      </c>
      <c r="T33" s="51">
        <v>10</v>
      </c>
      <c r="U33" s="51">
        <v>10</v>
      </c>
      <c r="V33" s="51">
        <v>10</v>
      </c>
      <c r="W33" s="51">
        <v>10</v>
      </c>
      <c r="X33" s="51">
        <v>10</v>
      </c>
      <c r="Y33" s="50">
        <f t="shared" si="2"/>
        <v>9</v>
      </c>
      <c r="Z33" s="51">
        <v>10</v>
      </c>
      <c r="AA33" s="51">
        <v>10</v>
      </c>
      <c r="AB33" s="51">
        <v>10</v>
      </c>
      <c r="AC33" s="51">
        <v>10</v>
      </c>
      <c r="AD33" s="51">
        <v>10</v>
      </c>
      <c r="AE33" s="51">
        <v>10</v>
      </c>
      <c r="AF33" s="51">
        <v>10</v>
      </c>
      <c r="AG33" s="51">
        <v>10</v>
      </c>
      <c r="AH33" s="51">
        <v>8</v>
      </c>
      <c r="AI33" s="51">
        <v>8</v>
      </c>
      <c r="AJ33" s="51">
        <v>10</v>
      </c>
      <c r="AK33" s="51">
        <v>10</v>
      </c>
      <c r="AL33" s="51">
        <v>10</v>
      </c>
      <c r="AM33" s="51">
        <v>7</v>
      </c>
      <c r="AN33" s="51">
        <v>10</v>
      </c>
      <c r="AO33" s="50">
        <f t="shared" si="0"/>
        <v>10</v>
      </c>
      <c r="AP33" s="51">
        <v>8</v>
      </c>
      <c r="AQ33" s="51">
        <v>8</v>
      </c>
      <c r="AR33" s="51">
        <v>8</v>
      </c>
      <c r="AS33" s="51">
        <v>8</v>
      </c>
      <c r="AT33" s="51">
        <v>8</v>
      </c>
      <c r="AU33" s="51">
        <v>8</v>
      </c>
      <c r="AV33" s="51">
        <v>8</v>
      </c>
      <c r="AW33" s="51">
        <v>8</v>
      </c>
      <c r="AX33" s="51">
        <v>8</v>
      </c>
      <c r="AY33" s="51">
        <v>8</v>
      </c>
      <c r="AZ33" s="51">
        <v>8</v>
      </c>
      <c r="BA33" s="51">
        <v>8</v>
      </c>
      <c r="BB33" s="51">
        <v>8</v>
      </c>
      <c r="BC33" s="51">
        <v>8</v>
      </c>
      <c r="BD33" s="51">
        <v>8</v>
      </c>
      <c r="BE33" s="51">
        <v>8</v>
      </c>
      <c r="BF33" s="51">
        <v>8</v>
      </c>
      <c r="BG33" s="51">
        <v>8</v>
      </c>
      <c r="BH33" s="51">
        <v>8</v>
      </c>
      <c r="BI33" s="51">
        <v>8</v>
      </c>
      <c r="BJ33" s="50">
        <f t="shared" si="3"/>
        <v>8</v>
      </c>
      <c r="BK33" s="51">
        <v>7</v>
      </c>
      <c r="BL33" s="51">
        <v>7</v>
      </c>
      <c r="BM33" s="51">
        <v>7</v>
      </c>
      <c r="BN33" s="51">
        <v>7</v>
      </c>
      <c r="BO33" s="51">
        <v>7</v>
      </c>
      <c r="BP33" s="51">
        <v>7</v>
      </c>
      <c r="BQ33" s="51">
        <v>7</v>
      </c>
      <c r="BR33" s="51">
        <v>7</v>
      </c>
      <c r="BS33" s="51">
        <v>7</v>
      </c>
      <c r="BT33" s="51">
        <v>7</v>
      </c>
      <c r="BU33" s="51">
        <v>7</v>
      </c>
      <c r="BV33" s="51">
        <v>7</v>
      </c>
      <c r="BW33" s="51">
        <v>7</v>
      </c>
      <c r="BX33" s="51">
        <v>7</v>
      </c>
      <c r="BY33" s="51">
        <v>7</v>
      </c>
      <c r="BZ33" s="51">
        <v>7</v>
      </c>
      <c r="CA33" s="51">
        <v>7</v>
      </c>
      <c r="CB33" s="51">
        <v>7</v>
      </c>
      <c r="CC33" s="51">
        <v>7</v>
      </c>
      <c r="CD33" s="51">
        <v>7</v>
      </c>
      <c r="CE33" s="51">
        <v>7</v>
      </c>
      <c r="CF33" s="51">
        <v>7</v>
      </c>
      <c r="CG33" s="50">
        <f t="shared" si="1"/>
        <v>7</v>
      </c>
      <c r="CH33" s="51">
        <v>7</v>
      </c>
      <c r="CI33" s="51">
        <v>7</v>
      </c>
      <c r="CJ33" s="51">
        <v>7</v>
      </c>
      <c r="CK33" s="51">
        <v>7</v>
      </c>
      <c r="CL33" s="51">
        <v>7</v>
      </c>
      <c r="CM33" s="51">
        <v>7</v>
      </c>
      <c r="CN33" s="51">
        <v>7</v>
      </c>
      <c r="CO33" s="51">
        <v>7</v>
      </c>
      <c r="CP33" s="51">
        <v>7</v>
      </c>
      <c r="CQ33" s="51">
        <v>7</v>
      </c>
      <c r="CR33" s="51">
        <v>7</v>
      </c>
      <c r="CS33" s="51">
        <v>7</v>
      </c>
      <c r="CT33" s="51">
        <v>7</v>
      </c>
      <c r="CU33" s="51">
        <v>7</v>
      </c>
      <c r="CV33" s="51">
        <v>7</v>
      </c>
      <c r="CW33" s="51">
        <v>7</v>
      </c>
      <c r="CX33" s="51">
        <v>7</v>
      </c>
      <c r="CY33" s="51">
        <v>7</v>
      </c>
      <c r="CZ33" s="51">
        <v>7</v>
      </c>
      <c r="DA33" s="51">
        <v>7</v>
      </c>
      <c r="DB33" s="51">
        <v>7</v>
      </c>
      <c r="DC33" s="50">
        <f t="shared" si="4"/>
        <v>7</v>
      </c>
      <c r="DD33" s="51">
        <v>7</v>
      </c>
      <c r="DE33" s="51">
        <v>7</v>
      </c>
      <c r="DF33" s="51">
        <v>7</v>
      </c>
      <c r="DG33" s="51">
        <v>7</v>
      </c>
      <c r="DH33" s="51">
        <v>7</v>
      </c>
      <c r="DI33" s="51">
        <v>7</v>
      </c>
      <c r="DJ33" s="51">
        <v>7</v>
      </c>
      <c r="DK33" s="51">
        <v>7</v>
      </c>
      <c r="DL33" s="51">
        <v>7</v>
      </c>
      <c r="DM33" s="51">
        <v>7</v>
      </c>
      <c r="DN33" s="51">
        <v>7</v>
      </c>
      <c r="DO33" s="50">
        <f t="shared" si="5"/>
        <v>7</v>
      </c>
      <c r="DP33" s="51">
        <v>8</v>
      </c>
      <c r="DQ33" s="51">
        <v>8</v>
      </c>
      <c r="DR33" s="51">
        <v>8</v>
      </c>
      <c r="DS33" s="51">
        <v>8</v>
      </c>
      <c r="DT33" s="51">
        <v>8</v>
      </c>
      <c r="DU33" s="51">
        <v>8</v>
      </c>
      <c r="DV33" s="51">
        <v>8</v>
      </c>
      <c r="DW33" s="51">
        <v>8</v>
      </c>
      <c r="DX33" s="51">
        <v>8</v>
      </c>
      <c r="DY33" s="51">
        <v>8</v>
      </c>
      <c r="DZ33" s="51">
        <v>8</v>
      </c>
      <c r="EA33" s="51">
        <v>8</v>
      </c>
      <c r="EB33" s="51">
        <v>8</v>
      </c>
      <c r="EC33" s="51">
        <v>8</v>
      </c>
      <c r="ED33" s="51">
        <v>8</v>
      </c>
      <c r="EE33" s="51">
        <v>8</v>
      </c>
      <c r="EF33" s="51">
        <v>8</v>
      </c>
      <c r="EG33" s="51">
        <v>8</v>
      </c>
      <c r="EH33" s="51">
        <v>8</v>
      </c>
      <c r="EI33" s="51">
        <v>8</v>
      </c>
      <c r="EJ33" s="51">
        <v>8</v>
      </c>
      <c r="EK33" s="51">
        <v>8</v>
      </c>
      <c r="EL33" s="51">
        <v>8</v>
      </c>
      <c r="EM33" s="51">
        <v>8</v>
      </c>
      <c r="EN33" s="51">
        <v>8</v>
      </c>
      <c r="EO33" s="51">
        <v>8</v>
      </c>
      <c r="EP33" s="51">
        <v>8</v>
      </c>
      <c r="EQ33" s="51">
        <v>8</v>
      </c>
      <c r="ER33" s="50">
        <f t="shared" si="6"/>
        <v>8</v>
      </c>
      <c r="ES33" s="50">
        <f t="shared" si="7"/>
        <v>8</v>
      </c>
      <c r="ET33" s="51" t="s">
        <v>190</v>
      </c>
      <c r="EU33" s="51" t="s">
        <v>190</v>
      </c>
      <c r="EV33" s="51" t="s">
        <v>190</v>
      </c>
      <c r="EW33" s="51" t="s">
        <v>190</v>
      </c>
      <c r="EX33" s="51" t="s">
        <v>189</v>
      </c>
      <c r="EY33" s="51" t="s">
        <v>190</v>
      </c>
      <c r="EZ33" s="51" t="s">
        <v>190</v>
      </c>
      <c r="FA33" s="51" t="s">
        <v>190</v>
      </c>
      <c r="FB33" s="51" t="s">
        <v>190</v>
      </c>
      <c r="FC33" s="50" t="str">
        <f t="shared" si="8"/>
        <v>B-</v>
      </c>
      <c r="FD33" s="50">
        <f t="shared" si="9"/>
        <v>28</v>
      </c>
      <c r="FE33" s="50" t="str">
        <f t="shared" si="10"/>
        <v>B-</v>
      </c>
      <c r="FF33" s="110"/>
      <c r="FG33" s="110"/>
      <c r="FH33" s="110">
        <v>0</v>
      </c>
    </row>
    <row r="34" spans="1:164" ht="21" customHeight="1">
      <c r="A34" t="s">
        <v>87</v>
      </c>
      <c r="B34" s="53">
        <v>17</v>
      </c>
      <c r="C34" s="272" t="str">
        <f>IF(NOTAS!E37&gt;"",NOTAS!E37,"")</f>
        <v>MERA ZAMBRANO YADIEL ATES</v>
      </c>
      <c r="D34" s="273"/>
      <c r="E34" s="273"/>
      <c r="F34" s="274"/>
      <c r="G34" s="51">
        <v>9</v>
      </c>
      <c r="H34" s="51">
        <v>10</v>
      </c>
      <c r="I34" s="51">
        <v>7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8</v>
      </c>
      <c r="P34" s="51">
        <v>10</v>
      </c>
      <c r="Q34" s="51">
        <v>10</v>
      </c>
      <c r="R34" s="51">
        <v>10</v>
      </c>
      <c r="S34" s="51">
        <v>8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0">
        <f t="shared" si="2"/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51">
        <v>10</v>
      </c>
      <c r="AH34" s="51">
        <v>8</v>
      </c>
      <c r="AI34" s="51">
        <v>8</v>
      </c>
      <c r="AJ34" s="51">
        <v>10</v>
      </c>
      <c r="AK34" s="51">
        <v>10</v>
      </c>
      <c r="AL34" s="51">
        <v>10</v>
      </c>
      <c r="AM34" s="51">
        <v>7</v>
      </c>
      <c r="AN34" s="51">
        <v>10</v>
      </c>
      <c r="AO34" s="50">
        <f t="shared" si="0"/>
        <v>10</v>
      </c>
      <c r="AP34" s="51">
        <v>8</v>
      </c>
      <c r="AQ34" s="51">
        <v>8</v>
      </c>
      <c r="AR34" s="51">
        <v>8</v>
      </c>
      <c r="AS34" s="51">
        <v>8</v>
      </c>
      <c r="AT34" s="51">
        <v>8</v>
      </c>
      <c r="AU34" s="51">
        <v>8</v>
      </c>
      <c r="AV34" s="51">
        <v>8</v>
      </c>
      <c r="AW34" s="51">
        <v>8</v>
      </c>
      <c r="AX34" s="51">
        <v>8</v>
      </c>
      <c r="AY34" s="51">
        <v>8</v>
      </c>
      <c r="AZ34" s="51">
        <v>8</v>
      </c>
      <c r="BA34" s="51">
        <v>8</v>
      </c>
      <c r="BB34" s="51">
        <v>8</v>
      </c>
      <c r="BC34" s="51">
        <v>8</v>
      </c>
      <c r="BD34" s="51">
        <v>8</v>
      </c>
      <c r="BE34" s="51">
        <v>8</v>
      </c>
      <c r="BF34" s="51">
        <v>8</v>
      </c>
      <c r="BG34" s="51">
        <v>8</v>
      </c>
      <c r="BH34" s="51">
        <v>8</v>
      </c>
      <c r="BI34" s="51">
        <v>8</v>
      </c>
      <c r="BJ34" s="50">
        <f t="shared" si="3"/>
        <v>8</v>
      </c>
      <c r="BK34" s="51">
        <v>10</v>
      </c>
      <c r="BL34" s="51">
        <v>10</v>
      </c>
      <c r="BM34" s="51">
        <v>10</v>
      </c>
      <c r="BN34" s="51">
        <v>10</v>
      </c>
      <c r="BO34" s="51">
        <v>10</v>
      </c>
      <c r="BP34" s="51">
        <v>10</v>
      </c>
      <c r="BQ34" s="51">
        <v>10</v>
      </c>
      <c r="BR34" s="51">
        <v>10</v>
      </c>
      <c r="BS34" s="51">
        <v>10</v>
      </c>
      <c r="BT34" s="51">
        <v>10</v>
      </c>
      <c r="BU34" s="51">
        <v>10</v>
      </c>
      <c r="BV34" s="51">
        <v>10</v>
      </c>
      <c r="BW34" s="51">
        <v>10</v>
      </c>
      <c r="BX34" s="51">
        <v>10</v>
      </c>
      <c r="BY34" s="51">
        <v>10</v>
      </c>
      <c r="BZ34" s="51">
        <v>10</v>
      </c>
      <c r="CA34" s="51">
        <v>10</v>
      </c>
      <c r="CB34" s="51">
        <v>10</v>
      </c>
      <c r="CC34" s="51">
        <v>10</v>
      </c>
      <c r="CD34" s="51">
        <v>10</v>
      </c>
      <c r="CE34" s="51">
        <v>10</v>
      </c>
      <c r="CF34" s="51">
        <v>10</v>
      </c>
      <c r="CG34" s="50">
        <f t="shared" si="1"/>
        <v>10</v>
      </c>
      <c r="CH34" s="51">
        <v>10</v>
      </c>
      <c r="CI34" s="51">
        <v>10</v>
      </c>
      <c r="CJ34" s="51">
        <v>10</v>
      </c>
      <c r="CK34" s="51">
        <v>10</v>
      </c>
      <c r="CL34" s="51">
        <v>10</v>
      </c>
      <c r="CM34" s="51">
        <v>10</v>
      </c>
      <c r="CN34" s="51">
        <v>10</v>
      </c>
      <c r="CO34" s="51">
        <v>10</v>
      </c>
      <c r="CP34" s="51">
        <v>10</v>
      </c>
      <c r="CQ34" s="51">
        <v>10</v>
      </c>
      <c r="CR34" s="51">
        <v>10</v>
      </c>
      <c r="CS34" s="51">
        <v>10</v>
      </c>
      <c r="CT34" s="51">
        <v>10</v>
      </c>
      <c r="CU34" s="51">
        <v>10</v>
      </c>
      <c r="CV34" s="51">
        <v>10</v>
      </c>
      <c r="CW34" s="51">
        <v>10</v>
      </c>
      <c r="CX34" s="51">
        <v>10</v>
      </c>
      <c r="CY34" s="51">
        <v>10</v>
      </c>
      <c r="CZ34" s="51">
        <v>10</v>
      </c>
      <c r="DA34" s="51">
        <v>10</v>
      </c>
      <c r="DB34" s="51">
        <v>10</v>
      </c>
      <c r="DC34" s="50">
        <f t="shared" si="4"/>
        <v>10</v>
      </c>
      <c r="DD34" s="51">
        <v>10</v>
      </c>
      <c r="DE34" s="51">
        <v>10</v>
      </c>
      <c r="DF34" s="51">
        <v>10</v>
      </c>
      <c r="DG34" s="51">
        <v>10</v>
      </c>
      <c r="DH34" s="51">
        <v>10</v>
      </c>
      <c r="DI34" s="51">
        <v>10</v>
      </c>
      <c r="DJ34" s="51">
        <v>10</v>
      </c>
      <c r="DK34" s="51">
        <v>10</v>
      </c>
      <c r="DL34" s="51">
        <v>10</v>
      </c>
      <c r="DM34" s="51">
        <v>10</v>
      </c>
      <c r="DN34" s="51">
        <v>10</v>
      </c>
      <c r="DO34" s="50">
        <f t="shared" si="5"/>
        <v>10</v>
      </c>
      <c r="DP34" s="51">
        <v>10</v>
      </c>
      <c r="DQ34" s="51">
        <v>10</v>
      </c>
      <c r="DR34" s="51">
        <v>10</v>
      </c>
      <c r="DS34" s="51">
        <v>10</v>
      </c>
      <c r="DT34" s="51">
        <v>10</v>
      </c>
      <c r="DU34" s="51">
        <v>10</v>
      </c>
      <c r="DV34" s="51">
        <v>10</v>
      </c>
      <c r="DW34" s="51">
        <v>10</v>
      </c>
      <c r="DX34" s="51">
        <v>10</v>
      </c>
      <c r="DY34" s="51">
        <v>10</v>
      </c>
      <c r="DZ34" s="51">
        <v>10</v>
      </c>
      <c r="EA34" s="51">
        <v>10</v>
      </c>
      <c r="EB34" s="51">
        <v>10</v>
      </c>
      <c r="EC34" s="51">
        <v>10</v>
      </c>
      <c r="ED34" s="51">
        <v>10</v>
      </c>
      <c r="EE34" s="51">
        <v>10</v>
      </c>
      <c r="EF34" s="51">
        <v>10</v>
      </c>
      <c r="EG34" s="51">
        <v>10</v>
      </c>
      <c r="EH34" s="51">
        <v>10</v>
      </c>
      <c r="EI34" s="51">
        <v>10</v>
      </c>
      <c r="EJ34" s="51">
        <v>10</v>
      </c>
      <c r="EK34" s="51">
        <v>10</v>
      </c>
      <c r="EL34" s="51">
        <v>10</v>
      </c>
      <c r="EM34" s="51">
        <v>10</v>
      </c>
      <c r="EN34" s="51">
        <v>10</v>
      </c>
      <c r="EO34" s="51">
        <v>10</v>
      </c>
      <c r="EP34" s="51">
        <v>10</v>
      </c>
      <c r="EQ34" s="51">
        <v>10</v>
      </c>
      <c r="ER34" s="50">
        <f t="shared" si="6"/>
        <v>10</v>
      </c>
      <c r="ES34" s="50">
        <f t="shared" si="7"/>
        <v>9.6666666666666661</v>
      </c>
      <c r="ET34" s="51" t="s">
        <v>189</v>
      </c>
      <c r="EU34" s="51" t="s">
        <v>189</v>
      </c>
      <c r="EV34" s="51" t="s">
        <v>189</v>
      </c>
      <c r="EW34" s="51" t="s">
        <v>189</v>
      </c>
      <c r="EX34" s="51" t="s">
        <v>189</v>
      </c>
      <c r="EY34" s="51" t="s">
        <v>189</v>
      </c>
      <c r="EZ34" s="51" t="s">
        <v>189</v>
      </c>
      <c r="FA34" s="51" t="s">
        <v>189</v>
      </c>
      <c r="FB34" s="51" t="s">
        <v>189</v>
      </c>
      <c r="FC34" s="50" t="str">
        <f t="shared" si="8"/>
        <v>A+</v>
      </c>
      <c r="FD34" s="50">
        <f t="shared" si="9"/>
        <v>36</v>
      </c>
      <c r="FE34" s="50" t="str">
        <f t="shared" si="10"/>
        <v>A+</v>
      </c>
      <c r="FF34" s="110"/>
      <c r="FG34" s="110"/>
      <c r="FH34" s="110">
        <v>0</v>
      </c>
    </row>
    <row r="35" spans="1:164" ht="21" customHeight="1">
      <c r="A35" t="s">
        <v>87</v>
      </c>
      <c r="B35" s="53">
        <v>18</v>
      </c>
      <c r="C35" s="272" t="str">
        <f>IF(NOTAS!E38&gt;"",NOTAS!E38,"")</f>
        <v>MORA QUINTEROS THIAGO JOSE</v>
      </c>
      <c r="D35" s="273"/>
      <c r="E35" s="273"/>
      <c r="F35" s="274"/>
      <c r="G35" s="51">
        <v>9</v>
      </c>
      <c r="H35" s="51">
        <v>10</v>
      </c>
      <c r="I35" s="51">
        <v>7</v>
      </c>
      <c r="J35" s="51">
        <v>7</v>
      </c>
      <c r="K35" s="51">
        <v>8</v>
      </c>
      <c r="L35" s="51">
        <v>10</v>
      </c>
      <c r="M35" s="51">
        <v>10</v>
      </c>
      <c r="N35" s="51">
        <v>10</v>
      </c>
      <c r="O35" s="51">
        <v>7</v>
      </c>
      <c r="P35" s="51">
        <v>7</v>
      </c>
      <c r="Q35" s="51">
        <v>7</v>
      </c>
      <c r="R35" s="51">
        <v>10</v>
      </c>
      <c r="S35" s="51">
        <v>8</v>
      </c>
      <c r="T35" s="51">
        <v>8</v>
      </c>
      <c r="U35" s="51">
        <v>10</v>
      </c>
      <c r="V35" s="51">
        <v>10</v>
      </c>
      <c r="W35" s="51">
        <v>10</v>
      </c>
      <c r="X35" s="51">
        <v>10</v>
      </c>
      <c r="Y35" s="50">
        <f t="shared" si="2"/>
        <v>9</v>
      </c>
      <c r="Z35" s="51">
        <v>7</v>
      </c>
      <c r="AA35" s="51">
        <v>7</v>
      </c>
      <c r="AB35" s="51">
        <v>7</v>
      </c>
      <c r="AC35" s="51">
        <v>7</v>
      </c>
      <c r="AD35" s="51">
        <v>7</v>
      </c>
      <c r="AE35" s="51">
        <v>7</v>
      </c>
      <c r="AF35" s="51">
        <v>7</v>
      </c>
      <c r="AG35" s="51">
        <v>7</v>
      </c>
      <c r="AH35" s="51">
        <v>7</v>
      </c>
      <c r="AI35" s="51">
        <v>7</v>
      </c>
      <c r="AJ35" s="51">
        <v>7</v>
      </c>
      <c r="AK35" s="51">
        <v>7</v>
      </c>
      <c r="AL35" s="51">
        <v>7</v>
      </c>
      <c r="AM35" s="51">
        <v>7</v>
      </c>
      <c r="AN35" s="51">
        <v>7</v>
      </c>
      <c r="AO35" s="50">
        <f t="shared" si="0"/>
        <v>7</v>
      </c>
      <c r="AP35" s="51">
        <v>7</v>
      </c>
      <c r="AQ35" s="51">
        <v>7</v>
      </c>
      <c r="AR35" s="51">
        <v>7</v>
      </c>
      <c r="AS35" s="51">
        <v>7</v>
      </c>
      <c r="AT35" s="51">
        <v>7</v>
      </c>
      <c r="AU35" s="51">
        <v>7</v>
      </c>
      <c r="AV35" s="51">
        <v>7</v>
      </c>
      <c r="AW35" s="51">
        <v>7</v>
      </c>
      <c r="AX35" s="51">
        <v>7</v>
      </c>
      <c r="AY35" s="51">
        <v>7</v>
      </c>
      <c r="AZ35" s="51">
        <v>7</v>
      </c>
      <c r="BA35" s="51">
        <v>7</v>
      </c>
      <c r="BB35" s="51">
        <v>7</v>
      </c>
      <c r="BC35" s="51">
        <v>7</v>
      </c>
      <c r="BD35" s="51">
        <v>7</v>
      </c>
      <c r="BE35" s="51">
        <v>7</v>
      </c>
      <c r="BF35" s="51">
        <v>7</v>
      </c>
      <c r="BG35" s="51">
        <v>7</v>
      </c>
      <c r="BH35" s="51">
        <v>7</v>
      </c>
      <c r="BI35" s="51">
        <v>7</v>
      </c>
      <c r="BJ35" s="50">
        <f t="shared" si="3"/>
        <v>7</v>
      </c>
      <c r="BK35" s="51">
        <v>8</v>
      </c>
      <c r="BL35" s="51">
        <v>8</v>
      </c>
      <c r="BM35" s="51">
        <v>8</v>
      </c>
      <c r="BN35" s="51">
        <v>8</v>
      </c>
      <c r="BO35" s="51">
        <v>8</v>
      </c>
      <c r="BP35" s="51">
        <v>8</v>
      </c>
      <c r="BQ35" s="51">
        <v>8</v>
      </c>
      <c r="BR35" s="51">
        <v>8</v>
      </c>
      <c r="BS35" s="51">
        <v>8</v>
      </c>
      <c r="BT35" s="51">
        <v>8</v>
      </c>
      <c r="BU35" s="51">
        <v>8</v>
      </c>
      <c r="BV35" s="51">
        <v>8</v>
      </c>
      <c r="BW35" s="51">
        <v>8</v>
      </c>
      <c r="BX35" s="51">
        <v>8</v>
      </c>
      <c r="BY35" s="51">
        <v>8</v>
      </c>
      <c r="BZ35" s="51">
        <v>8</v>
      </c>
      <c r="CA35" s="51">
        <v>8</v>
      </c>
      <c r="CB35" s="51">
        <v>8</v>
      </c>
      <c r="CC35" s="51">
        <v>8</v>
      </c>
      <c r="CD35" s="51">
        <v>8</v>
      </c>
      <c r="CE35" s="51">
        <v>8</v>
      </c>
      <c r="CF35" s="51">
        <v>8</v>
      </c>
      <c r="CG35" s="50">
        <f t="shared" si="1"/>
        <v>8</v>
      </c>
      <c r="CH35" s="51">
        <v>10</v>
      </c>
      <c r="CI35" s="51">
        <v>10</v>
      </c>
      <c r="CJ35" s="51">
        <v>10</v>
      </c>
      <c r="CK35" s="51">
        <v>10</v>
      </c>
      <c r="CL35" s="51">
        <v>10</v>
      </c>
      <c r="CM35" s="51">
        <v>10</v>
      </c>
      <c r="CN35" s="51">
        <v>10</v>
      </c>
      <c r="CO35" s="51">
        <v>10</v>
      </c>
      <c r="CP35" s="51">
        <v>10</v>
      </c>
      <c r="CQ35" s="51">
        <v>10</v>
      </c>
      <c r="CR35" s="51">
        <v>10</v>
      </c>
      <c r="CS35" s="51">
        <v>10</v>
      </c>
      <c r="CT35" s="51">
        <v>10</v>
      </c>
      <c r="CU35" s="51">
        <v>10</v>
      </c>
      <c r="CV35" s="51">
        <v>10</v>
      </c>
      <c r="CW35" s="51">
        <v>10</v>
      </c>
      <c r="CX35" s="51">
        <v>10</v>
      </c>
      <c r="CY35" s="51">
        <v>10</v>
      </c>
      <c r="CZ35" s="51">
        <v>10</v>
      </c>
      <c r="DA35" s="51">
        <v>10</v>
      </c>
      <c r="DB35" s="51">
        <v>10</v>
      </c>
      <c r="DC35" s="50">
        <f t="shared" si="4"/>
        <v>10</v>
      </c>
      <c r="DD35" s="51">
        <v>10</v>
      </c>
      <c r="DE35" s="51">
        <v>10</v>
      </c>
      <c r="DF35" s="51">
        <v>10</v>
      </c>
      <c r="DG35" s="51">
        <v>10</v>
      </c>
      <c r="DH35" s="51">
        <v>10</v>
      </c>
      <c r="DI35" s="51">
        <v>10</v>
      </c>
      <c r="DJ35" s="51">
        <v>10</v>
      </c>
      <c r="DK35" s="51">
        <v>10</v>
      </c>
      <c r="DL35" s="51">
        <v>10</v>
      </c>
      <c r="DM35" s="51">
        <v>10</v>
      </c>
      <c r="DN35" s="51">
        <v>10</v>
      </c>
      <c r="DO35" s="50">
        <f t="shared" si="5"/>
        <v>10</v>
      </c>
      <c r="DP35" s="51">
        <v>10</v>
      </c>
      <c r="DQ35" s="51">
        <v>10</v>
      </c>
      <c r="DR35" s="51">
        <v>10</v>
      </c>
      <c r="DS35" s="51">
        <v>10</v>
      </c>
      <c r="DT35" s="51">
        <v>10</v>
      </c>
      <c r="DU35" s="51">
        <v>10</v>
      </c>
      <c r="DV35" s="51">
        <v>10</v>
      </c>
      <c r="DW35" s="51">
        <v>10</v>
      </c>
      <c r="DX35" s="51">
        <v>10</v>
      </c>
      <c r="DY35" s="51">
        <v>10</v>
      </c>
      <c r="DZ35" s="51">
        <v>10</v>
      </c>
      <c r="EA35" s="51">
        <v>10</v>
      </c>
      <c r="EB35" s="51">
        <v>10</v>
      </c>
      <c r="EC35" s="51">
        <v>10</v>
      </c>
      <c r="ED35" s="51">
        <v>10</v>
      </c>
      <c r="EE35" s="51">
        <v>10</v>
      </c>
      <c r="EF35" s="51">
        <v>10</v>
      </c>
      <c r="EG35" s="51">
        <v>10</v>
      </c>
      <c r="EH35" s="51">
        <v>10</v>
      </c>
      <c r="EI35" s="51">
        <v>10</v>
      </c>
      <c r="EJ35" s="51">
        <v>10</v>
      </c>
      <c r="EK35" s="51">
        <v>10</v>
      </c>
      <c r="EL35" s="51">
        <v>10</v>
      </c>
      <c r="EM35" s="51">
        <v>10</v>
      </c>
      <c r="EN35" s="51">
        <v>10</v>
      </c>
      <c r="EO35" s="51">
        <v>10</v>
      </c>
      <c r="EP35" s="51">
        <v>10</v>
      </c>
      <c r="EQ35" s="51">
        <v>10</v>
      </c>
      <c r="ER35" s="50">
        <f t="shared" si="6"/>
        <v>10</v>
      </c>
      <c r="ES35" s="50">
        <f t="shared" si="7"/>
        <v>8.5</v>
      </c>
      <c r="ET35" s="51" t="s">
        <v>189</v>
      </c>
      <c r="EU35" s="51" t="s">
        <v>189</v>
      </c>
      <c r="EV35" s="51" t="s">
        <v>189</v>
      </c>
      <c r="EW35" s="51" t="s">
        <v>189</v>
      </c>
      <c r="EX35" s="51" t="s">
        <v>189</v>
      </c>
      <c r="EY35" s="51" t="s">
        <v>190</v>
      </c>
      <c r="EZ35" s="51" t="s">
        <v>190</v>
      </c>
      <c r="FA35" s="51" t="s">
        <v>190</v>
      </c>
      <c r="FB35" s="51" t="s">
        <v>190</v>
      </c>
      <c r="FC35" s="50" t="str">
        <f t="shared" si="8"/>
        <v>B+</v>
      </c>
      <c r="FD35" s="50">
        <f t="shared" si="9"/>
        <v>32</v>
      </c>
      <c r="FE35" s="50" t="str">
        <f t="shared" si="10"/>
        <v>B+</v>
      </c>
      <c r="FF35" s="110"/>
      <c r="FG35" s="110"/>
      <c r="FH35" s="110">
        <v>0</v>
      </c>
    </row>
    <row r="36" spans="1:164" ht="21" customHeight="1">
      <c r="B36" s="53">
        <v>19</v>
      </c>
      <c r="C36" s="272" t="str">
        <f>IF(NOTAS!E39&gt;"",NOTAS!E39,"")</f>
        <v>PAREDES GUANOLUISA KENDRA ESTEFANIA</v>
      </c>
      <c r="D36" s="273"/>
      <c r="E36" s="273"/>
      <c r="F36" s="274"/>
      <c r="G36" s="51">
        <v>9</v>
      </c>
      <c r="H36" s="51">
        <v>10</v>
      </c>
      <c r="I36" s="51">
        <v>7</v>
      </c>
      <c r="J36" s="51">
        <v>10</v>
      </c>
      <c r="K36" s="51">
        <v>10</v>
      </c>
      <c r="L36" s="51">
        <v>10</v>
      </c>
      <c r="M36" s="51">
        <v>10</v>
      </c>
      <c r="N36" s="51">
        <v>10</v>
      </c>
      <c r="O36" s="51">
        <v>10</v>
      </c>
      <c r="P36" s="51">
        <v>10</v>
      </c>
      <c r="Q36" s="51">
        <v>10</v>
      </c>
      <c r="R36" s="51">
        <v>10</v>
      </c>
      <c r="S36" s="51">
        <v>8</v>
      </c>
      <c r="T36" s="51">
        <v>10</v>
      </c>
      <c r="U36" s="51">
        <v>10</v>
      </c>
      <c r="V36" s="51">
        <v>10</v>
      </c>
      <c r="W36" s="51">
        <v>10</v>
      </c>
      <c r="X36" s="51">
        <v>10</v>
      </c>
      <c r="Y36" s="50">
        <f t="shared" si="2"/>
        <v>10</v>
      </c>
      <c r="Z36" s="51">
        <v>10</v>
      </c>
      <c r="AA36" s="51">
        <v>10</v>
      </c>
      <c r="AB36" s="51">
        <v>10</v>
      </c>
      <c r="AC36" s="51">
        <v>10</v>
      </c>
      <c r="AD36" s="51">
        <v>10</v>
      </c>
      <c r="AE36" s="51">
        <v>10</v>
      </c>
      <c r="AF36" s="51">
        <v>10</v>
      </c>
      <c r="AG36" s="51">
        <v>10</v>
      </c>
      <c r="AH36" s="51">
        <v>8</v>
      </c>
      <c r="AI36" s="51">
        <v>8</v>
      </c>
      <c r="AJ36" s="51">
        <v>10</v>
      </c>
      <c r="AK36" s="51">
        <v>10</v>
      </c>
      <c r="AL36" s="51">
        <v>10</v>
      </c>
      <c r="AM36" s="51">
        <v>7</v>
      </c>
      <c r="AN36" s="51">
        <v>10</v>
      </c>
      <c r="AO36" s="50">
        <f t="shared" si="0"/>
        <v>10</v>
      </c>
      <c r="AP36" s="51">
        <v>9</v>
      </c>
      <c r="AQ36" s="51">
        <v>9</v>
      </c>
      <c r="AR36" s="51">
        <v>9</v>
      </c>
      <c r="AS36" s="51">
        <v>9</v>
      </c>
      <c r="AT36" s="51">
        <v>9</v>
      </c>
      <c r="AU36" s="51">
        <v>9</v>
      </c>
      <c r="AV36" s="51">
        <v>9</v>
      </c>
      <c r="AW36" s="51">
        <v>9</v>
      </c>
      <c r="AX36" s="51">
        <v>9</v>
      </c>
      <c r="AY36" s="51">
        <v>9</v>
      </c>
      <c r="AZ36" s="51">
        <v>9</v>
      </c>
      <c r="BA36" s="51">
        <v>9</v>
      </c>
      <c r="BB36" s="51">
        <v>9</v>
      </c>
      <c r="BC36" s="51">
        <v>9</v>
      </c>
      <c r="BD36" s="51">
        <v>9</v>
      </c>
      <c r="BE36" s="51">
        <v>9</v>
      </c>
      <c r="BF36" s="51">
        <v>9</v>
      </c>
      <c r="BG36" s="51">
        <v>9</v>
      </c>
      <c r="BH36" s="51">
        <v>9</v>
      </c>
      <c r="BI36" s="51">
        <v>9</v>
      </c>
      <c r="BJ36" s="50">
        <f t="shared" si="3"/>
        <v>9</v>
      </c>
      <c r="BK36" s="51">
        <v>10</v>
      </c>
      <c r="BL36" s="51">
        <v>10</v>
      </c>
      <c r="BM36" s="51">
        <v>10</v>
      </c>
      <c r="BN36" s="51">
        <v>10</v>
      </c>
      <c r="BO36" s="51">
        <v>10</v>
      </c>
      <c r="BP36" s="51">
        <v>10</v>
      </c>
      <c r="BQ36" s="51">
        <v>10</v>
      </c>
      <c r="BR36" s="51">
        <v>10</v>
      </c>
      <c r="BS36" s="51">
        <v>10</v>
      </c>
      <c r="BT36" s="51">
        <v>10</v>
      </c>
      <c r="BU36" s="51">
        <v>10</v>
      </c>
      <c r="BV36" s="51">
        <v>10</v>
      </c>
      <c r="BW36" s="51">
        <v>10</v>
      </c>
      <c r="BX36" s="51">
        <v>10</v>
      </c>
      <c r="BY36" s="51">
        <v>10</v>
      </c>
      <c r="BZ36" s="51">
        <v>10</v>
      </c>
      <c r="CA36" s="51">
        <v>10</v>
      </c>
      <c r="CB36" s="51">
        <v>10</v>
      </c>
      <c r="CC36" s="51">
        <v>10</v>
      </c>
      <c r="CD36" s="51">
        <v>10</v>
      </c>
      <c r="CE36" s="51">
        <v>10</v>
      </c>
      <c r="CF36" s="51">
        <v>10</v>
      </c>
      <c r="CG36" s="50">
        <f t="shared" si="1"/>
        <v>10</v>
      </c>
      <c r="CH36" s="51">
        <v>10</v>
      </c>
      <c r="CI36" s="51">
        <v>10</v>
      </c>
      <c r="CJ36" s="51">
        <v>10</v>
      </c>
      <c r="CK36" s="51">
        <v>10</v>
      </c>
      <c r="CL36" s="51">
        <v>10</v>
      </c>
      <c r="CM36" s="51">
        <v>10</v>
      </c>
      <c r="CN36" s="51">
        <v>10</v>
      </c>
      <c r="CO36" s="51">
        <v>10</v>
      </c>
      <c r="CP36" s="51">
        <v>10</v>
      </c>
      <c r="CQ36" s="51">
        <v>10</v>
      </c>
      <c r="CR36" s="51">
        <v>10</v>
      </c>
      <c r="CS36" s="51">
        <v>10</v>
      </c>
      <c r="CT36" s="51">
        <v>10</v>
      </c>
      <c r="CU36" s="51">
        <v>10</v>
      </c>
      <c r="CV36" s="51">
        <v>10</v>
      </c>
      <c r="CW36" s="51">
        <v>10</v>
      </c>
      <c r="CX36" s="51">
        <v>10</v>
      </c>
      <c r="CY36" s="51">
        <v>10</v>
      </c>
      <c r="CZ36" s="51">
        <v>10</v>
      </c>
      <c r="DA36" s="51">
        <v>10</v>
      </c>
      <c r="DB36" s="51">
        <v>10</v>
      </c>
      <c r="DC36" s="50">
        <f t="shared" si="4"/>
        <v>10</v>
      </c>
      <c r="DD36" s="51">
        <v>10</v>
      </c>
      <c r="DE36" s="51">
        <v>10</v>
      </c>
      <c r="DF36" s="51">
        <v>10</v>
      </c>
      <c r="DG36" s="51">
        <v>10</v>
      </c>
      <c r="DH36" s="51">
        <v>10</v>
      </c>
      <c r="DI36" s="51">
        <v>10</v>
      </c>
      <c r="DJ36" s="51">
        <v>10</v>
      </c>
      <c r="DK36" s="51">
        <v>10</v>
      </c>
      <c r="DL36" s="51">
        <v>10</v>
      </c>
      <c r="DM36" s="51">
        <v>10</v>
      </c>
      <c r="DN36" s="51">
        <v>10</v>
      </c>
      <c r="DO36" s="50">
        <f t="shared" si="5"/>
        <v>10</v>
      </c>
      <c r="DP36" s="51">
        <v>10</v>
      </c>
      <c r="DQ36" s="51">
        <v>10</v>
      </c>
      <c r="DR36" s="51">
        <v>10</v>
      </c>
      <c r="DS36" s="51">
        <v>10</v>
      </c>
      <c r="DT36" s="51">
        <v>10</v>
      </c>
      <c r="DU36" s="51">
        <v>10</v>
      </c>
      <c r="DV36" s="51">
        <v>10</v>
      </c>
      <c r="DW36" s="51">
        <v>10</v>
      </c>
      <c r="DX36" s="51">
        <v>10</v>
      </c>
      <c r="DY36" s="51">
        <v>10</v>
      </c>
      <c r="DZ36" s="51">
        <v>10</v>
      </c>
      <c r="EA36" s="51">
        <v>10</v>
      </c>
      <c r="EB36" s="51">
        <v>10</v>
      </c>
      <c r="EC36" s="51">
        <v>10</v>
      </c>
      <c r="ED36" s="51">
        <v>10</v>
      </c>
      <c r="EE36" s="51">
        <v>10</v>
      </c>
      <c r="EF36" s="51">
        <v>10</v>
      </c>
      <c r="EG36" s="51">
        <v>10</v>
      </c>
      <c r="EH36" s="51">
        <v>10</v>
      </c>
      <c r="EI36" s="51">
        <v>10</v>
      </c>
      <c r="EJ36" s="51">
        <v>10</v>
      </c>
      <c r="EK36" s="51">
        <v>10</v>
      </c>
      <c r="EL36" s="51">
        <v>10</v>
      </c>
      <c r="EM36" s="51">
        <v>10</v>
      </c>
      <c r="EN36" s="51">
        <v>10</v>
      </c>
      <c r="EO36" s="51">
        <v>10</v>
      </c>
      <c r="EP36" s="51">
        <v>10</v>
      </c>
      <c r="EQ36" s="51">
        <v>10</v>
      </c>
      <c r="ER36" s="50">
        <f t="shared" si="6"/>
        <v>10</v>
      </c>
      <c r="ES36" s="50">
        <f t="shared" si="7"/>
        <v>9.8333333333333339</v>
      </c>
      <c r="ET36" s="51" t="s">
        <v>189</v>
      </c>
      <c r="EU36" s="51" t="s">
        <v>189</v>
      </c>
      <c r="EV36" s="51" t="s">
        <v>189</v>
      </c>
      <c r="EW36" s="51" t="s">
        <v>189</v>
      </c>
      <c r="EX36" s="51" t="s">
        <v>189</v>
      </c>
      <c r="EY36" s="51" t="s">
        <v>189</v>
      </c>
      <c r="EZ36" s="51" t="s">
        <v>189</v>
      </c>
      <c r="FA36" s="51" t="s">
        <v>189</v>
      </c>
      <c r="FB36" s="51" t="s">
        <v>189</v>
      </c>
      <c r="FC36" s="50" t="str">
        <f t="shared" si="8"/>
        <v>A+</v>
      </c>
      <c r="FD36" s="50">
        <f t="shared" si="9"/>
        <v>36</v>
      </c>
      <c r="FE36" s="50" t="str">
        <f t="shared" si="10"/>
        <v>A+</v>
      </c>
      <c r="FF36" s="110"/>
      <c r="FG36" s="110"/>
      <c r="FH36" s="110">
        <v>10</v>
      </c>
    </row>
    <row r="37" spans="1:164" ht="21" customHeight="1">
      <c r="B37" s="53">
        <v>20</v>
      </c>
      <c r="C37" s="272" t="str">
        <f>IF(NOTAS!E40&gt;"",NOTAS!E40,"")</f>
        <v>PINARGOTE OLMEDO LIAM ALEXANDER</v>
      </c>
      <c r="D37" s="273"/>
      <c r="E37" s="273"/>
      <c r="F37" s="274"/>
      <c r="G37" s="51">
        <v>9</v>
      </c>
      <c r="H37" s="51">
        <v>10</v>
      </c>
      <c r="I37" s="51">
        <v>7</v>
      </c>
      <c r="J37" s="51">
        <v>10</v>
      </c>
      <c r="K37" s="51">
        <v>10</v>
      </c>
      <c r="L37" s="51">
        <v>10</v>
      </c>
      <c r="M37" s="51">
        <v>10</v>
      </c>
      <c r="N37" s="51">
        <v>10</v>
      </c>
      <c r="O37" s="51">
        <v>7</v>
      </c>
      <c r="P37" s="51">
        <v>10</v>
      </c>
      <c r="Q37" s="51">
        <v>10</v>
      </c>
      <c r="R37" s="51">
        <v>10</v>
      </c>
      <c r="S37" s="51">
        <v>8</v>
      </c>
      <c r="T37" s="51">
        <v>8</v>
      </c>
      <c r="U37" s="51">
        <v>10</v>
      </c>
      <c r="V37" s="51">
        <v>7</v>
      </c>
      <c r="W37" s="51">
        <v>10</v>
      </c>
      <c r="X37" s="51">
        <v>8</v>
      </c>
      <c r="Y37" s="50">
        <f t="shared" si="2"/>
        <v>9</v>
      </c>
      <c r="Z37" s="51">
        <v>10</v>
      </c>
      <c r="AA37" s="51">
        <v>10</v>
      </c>
      <c r="AB37" s="51">
        <v>10</v>
      </c>
      <c r="AC37" s="51">
        <v>10</v>
      </c>
      <c r="AD37" s="51">
        <v>10</v>
      </c>
      <c r="AE37" s="51">
        <v>10</v>
      </c>
      <c r="AF37" s="51">
        <v>10</v>
      </c>
      <c r="AG37" s="51">
        <v>10</v>
      </c>
      <c r="AH37" s="51">
        <v>8</v>
      </c>
      <c r="AI37" s="51">
        <v>8</v>
      </c>
      <c r="AJ37" s="51">
        <v>10</v>
      </c>
      <c r="AK37" s="51">
        <v>10</v>
      </c>
      <c r="AL37" s="51">
        <v>10</v>
      </c>
      <c r="AM37" s="51">
        <v>7</v>
      </c>
      <c r="AN37" s="51">
        <v>10</v>
      </c>
      <c r="AO37" s="50">
        <f t="shared" si="0"/>
        <v>10</v>
      </c>
      <c r="AP37" s="51">
        <v>8</v>
      </c>
      <c r="AQ37" s="51">
        <v>8</v>
      </c>
      <c r="AR37" s="51">
        <v>8</v>
      </c>
      <c r="AS37" s="51">
        <v>8</v>
      </c>
      <c r="AT37" s="51">
        <v>8</v>
      </c>
      <c r="AU37" s="51">
        <v>8</v>
      </c>
      <c r="AV37" s="51">
        <v>8</v>
      </c>
      <c r="AW37" s="51">
        <v>8</v>
      </c>
      <c r="AX37" s="51">
        <v>8</v>
      </c>
      <c r="AY37" s="51">
        <v>8</v>
      </c>
      <c r="AZ37" s="51">
        <v>8</v>
      </c>
      <c r="BA37" s="51">
        <v>8</v>
      </c>
      <c r="BB37" s="51">
        <v>8</v>
      </c>
      <c r="BC37" s="51">
        <v>8</v>
      </c>
      <c r="BD37" s="51">
        <v>8</v>
      </c>
      <c r="BE37" s="51">
        <v>8</v>
      </c>
      <c r="BF37" s="51">
        <v>8</v>
      </c>
      <c r="BG37" s="51">
        <v>8</v>
      </c>
      <c r="BH37" s="51">
        <v>8</v>
      </c>
      <c r="BI37" s="51">
        <v>8</v>
      </c>
      <c r="BJ37" s="50">
        <f t="shared" si="3"/>
        <v>8</v>
      </c>
      <c r="BK37" s="51">
        <v>10</v>
      </c>
      <c r="BL37" s="51">
        <v>10</v>
      </c>
      <c r="BM37" s="51">
        <v>10</v>
      </c>
      <c r="BN37" s="51">
        <v>10</v>
      </c>
      <c r="BO37" s="51">
        <v>10</v>
      </c>
      <c r="BP37" s="51">
        <v>10</v>
      </c>
      <c r="BQ37" s="51">
        <v>10</v>
      </c>
      <c r="BR37" s="51">
        <v>10</v>
      </c>
      <c r="BS37" s="51">
        <v>10</v>
      </c>
      <c r="BT37" s="51">
        <v>10</v>
      </c>
      <c r="BU37" s="51">
        <v>10</v>
      </c>
      <c r="BV37" s="51">
        <v>10</v>
      </c>
      <c r="BW37" s="51">
        <v>10</v>
      </c>
      <c r="BX37" s="51">
        <v>10</v>
      </c>
      <c r="BY37" s="51">
        <v>10</v>
      </c>
      <c r="BZ37" s="51">
        <v>10</v>
      </c>
      <c r="CA37" s="51">
        <v>10</v>
      </c>
      <c r="CB37" s="51">
        <v>10</v>
      </c>
      <c r="CC37" s="51">
        <v>10</v>
      </c>
      <c r="CD37" s="51">
        <v>10</v>
      </c>
      <c r="CE37" s="51">
        <v>10</v>
      </c>
      <c r="CF37" s="51">
        <v>10</v>
      </c>
      <c r="CG37" s="50">
        <f t="shared" si="1"/>
        <v>10</v>
      </c>
      <c r="CH37" s="51">
        <v>10</v>
      </c>
      <c r="CI37" s="51">
        <v>10</v>
      </c>
      <c r="CJ37" s="51">
        <v>10</v>
      </c>
      <c r="CK37" s="51">
        <v>10</v>
      </c>
      <c r="CL37" s="51">
        <v>10</v>
      </c>
      <c r="CM37" s="51">
        <v>10</v>
      </c>
      <c r="CN37" s="51">
        <v>10</v>
      </c>
      <c r="CO37" s="51">
        <v>10</v>
      </c>
      <c r="CP37" s="51">
        <v>10</v>
      </c>
      <c r="CQ37" s="51">
        <v>10</v>
      </c>
      <c r="CR37" s="51">
        <v>10</v>
      </c>
      <c r="CS37" s="51">
        <v>10</v>
      </c>
      <c r="CT37" s="51">
        <v>10</v>
      </c>
      <c r="CU37" s="51">
        <v>10</v>
      </c>
      <c r="CV37" s="51">
        <v>10</v>
      </c>
      <c r="CW37" s="51">
        <v>10</v>
      </c>
      <c r="CX37" s="51">
        <v>10</v>
      </c>
      <c r="CY37" s="51">
        <v>10</v>
      </c>
      <c r="CZ37" s="51">
        <v>10</v>
      </c>
      <c r="DA37" s="51">
        <v>10</v>
      </c>
      <c r="DB37" s="51">
        <v>10</v>
      </c>
      <c r="DC37" s="50">
        <f t="shared" si="4"/>
        <v>10</v>
      </c>
      <c r="DD37" s="51">
        <v>10</v>
      </c>
      <c r="DE37" s="51">
        <v>10</v>
      </c>
      <c r="DF37" s="51">
        <v>10</v>
      </c>
      <c r="DG37" s="51">
        <v>10</v>
      </c>
      <c r="DH37" s="51">
        <v>10</v>
      </c>
      <c r="DI37" s="51">
        <v>10</v>
      </c>
      <c r="DJ37" s="51">
        <v>10</v>
      </c>
      <c r="DK37" s="51">
        <v>10</v>
      </c>
      <c r="DL37" s="51">
        <v>10</v>
      </c>
      <c r="DM37" s="51">
        <v>10</v>
      </c>
      <c r="DN37" s="51">
        <v>10</v>
      </c>
      <c r="DO37" s="50">
        <f t="shared" si="5"/>
        <v>10</v>
      </c>
      <c r="DP37" s="51">
        <v>8</v>
      </c>
      <c r="DQ37" s="51">
        <v>8</v>
      </c>
      <c r="DR37" s="51">
        <v>8</v>
      </c>
      <c r="DS37" s="51">
        <v>8</v>
      </c>
      <c r="DT37" s="51">
        <v>8</v>
      </c>
      <c r="DU37" s="51">
        <v>8</v>
      </c>
      <c r="DV37" s="51">
        <v>8</v>
      </c>
      <c r="DW37" s="51">
        <v>8</v>
      </c>
      <c r="DX37" s="51">
        <v>8</v>
      </c>
      <c r="DY37" s="51">
        <v>8</v>
      </c>
      <c r="DZ37" s="51">
        <v>8</v>
      </c>
      <c r="EA37" s="51">
        <v>8</v>
      </c>
      <c r="EB37" s="51">
        <v>8</v>
      </c>
      <c r="EC37" s="51">
        <v>8</v>
      </c>
      <c r="ED37" s="51">
        <v>8</v>
      </c>
      <c r="EE37" s="51">
        <v>8</v>
      </c>
      <c r="EF37" s="51">
        <v>8</v>
      </c>
      <c r="EG37" s="51">
        <v>8</v>
      </c>
      <c r="EH37" s="51">
        <v>8</v>
      </c>
      <c r="EI37" s="51">
        <v>8</v>
      </c>
      <c r="EJ37" s="51">
        <v>8</v>
      </c>
      <c r="EK37" s="51">
        <v>8</v>
      </c>
      <c r="EL37" s="51">
        <v>8</v>
      </c>
      <c r="EM37" s="51">
        <v>8</v>
      </c>
      <c r="EN37" s="51">
        <v>7</v>
      </c>
      <c r="EO37" s="51">
        <v>8</v>
      </c>
      <c r="EP37" s="51">
        <v>10</v>
      </c>
      <c r="EQ37" s="51">
        <v>10</v>
      </c>
      <c r="ER37" s="50">
        <f t="shared" si="6"/>
        <v>8</v>
      </c>
      <c r="ES37" s="50">
        <f t="shared" si="7"/>
        <v>9.5</v>
      </c>
      <c r="ET37" s="51" t="s">
        <v>189</v>
      </c>
      <c r="EU37" s="51" t="s">
        <v>189</v>
      </c>
      <c r="EV37" s="51" t="s">
        <v>189</v>
      </c>
      <c r="EW37" s="51" t="s">
        <v>190</v>
      </c>
      <c r="EX37" s="51" t="s">
        <v>189</v>
      </c>
      <c r="EY37" s="51" t="s">
        <v>189</v>
      </c>
      <c r="EZ37" s="51" t="s">
        <v>189</v>
      </c>
      <c r="FA37" s="51" t="s">
        <v>190</v>
      </c>
      <c r="FB37" s="51" t="s">
        <v>190</v>
      </c>
      <c r="FC37" s="50" t="str">
        <f t="shared" si="8"/>
        <v>A-</v>
      </c>
      <c r="FD37" s="50">
        <f t="shared" si="9"/>
        <v>33</v>
      </c>
      <c r="FE37" s="50" t="str">
        <f t="shared" si="10"/>
        <v>A-</v>
      </c>
      <c r="FF37" s="110"/>
      <c r="FG37" s="110"/>
      <c r="FH37" s="110">
        <v>0</v>
      </c>
    </row>
    <row r="38" spans="1:164" ht="21" customHeight="1">
      <c r="B38" s="53">
        <v>21</v>
      </c>
      <c r="C38" s="272" t="str">
        <f>IF(NOTAS!E41&gt;"",NOTAS!E41,"")</f>
        <v>QUIROZ VALDEZ IKER EDUARDO</v>
      </c>
      <c r="D38" s="273"/>
      <c r="E38" s="273"/>
      <c r="F38" s="274"/>
      <c r="G38" s="51">
        <v>9</v>
      </c>
      <c r="H38" s="51">
        <v>10</v>
      </c>
      <c r="I38" s="51">
        <v>7</v>
      </c>
      <c r="J38" s="51">
        <v>10</v>
      </c>
      <c r="K38" s="51">
        <v>10</v>
      </c>
      <c r="L38" s="51">
        <v>10</v>
      </c>
      <c r="M38" s="51">
        <v>10</v>
      </c>
      <c r="N38" s="51">
        <v>10</v>
      </c>
      <c r="O38" s="51">
        <v>10</v>
      </c>
      <c r="P38" s="51">
        <v>10</v>
      </c>
      <c r="Q38" s="51">
        <v>10</v>
      </c>
      <c r="R38" s="51">
        <v>10</v>
      </c>
      <c r="S38" s="51">
        <v>8</v>
      </c>
      <c r="T38" s="51">
        <v>8</v>
      </c>
      <c r="U38" s="51">
        <v>10</v>
      </c>
      <c r="V38" s="51">
        <v>10</v>
      </c>
      <c r="W38" s="51">
        <v>10</v>
      </c>
      <c r="X38" s="51">
        <v>10</v>
      </c>
      <c r="Y38" s="50">
        <f t="shared" si="2"/>
        <v>10</v>
      </c>
      <c r="Z38" s="51">
        <v>10</v>
      </c>
      <c r="AA38" s="51">
        <v>10</v>
      </c>
      <c r="AB38" s="51">
        <v>10</v>
      </c>
      <c r="AC38" s="51">
        <v>10</v>
      </c>
      <c r="AD38" s="51">
        <v>10</v>
      </c>
      <c r="AE38" s="51">
        <v>10</v>
      </c>
      <c r="AF38" s="51">
        <v>10</v>
      </c>
      <c r="AG38" s="51">
        <v>10</v>
      </c>
      <c r="AH38" s="51">
        <v>8</v>
      </c>
      <c r="AI38" s="51">
        <v>8</v>
      </c>
      <c r="AJ38" s="51">
        <v>10</v>
      </c>
      <c r="AK38" s="51">
        <v>10</v>
      </c>
      <c r="AL38" s="51">
        <v>10</v>
      </c>
      <c r="AM38" s="51">
        <v>7</v>
      </c>
      <c r="AN38" s="51">
        <v>10</v>
      </c>
      <c r="AO38" s="50">
        <f t="shared" si="0"/>
        <v>10</v>
      </c>
      <c r="AP38" s="51">
        <v>8</v>
      </c>
      <c r="AQ38" s="51">
        <v>8</v>
      </c>
      <c r="AR38" s="51">
        <v>8</v>
      </c>
      <c r="AS38" s="51">
        <v>8</v>
      </c>
      <c r="AT38" s="51">
        <v>8</v>
      </c>
      <c r="AU38" s="51">
        <v>8</v>
      </c>
      <c r="AV38" s="51">
        <v>8</v>
      </c>
      <c r="AW38" s="51">
        <v>8</v>
      </c>
      <c r="AX38" s="51">
        <v>8</v>
      </c>
      <c r="AY38" s="51">
        <v>8</v>
      </c>
      <c r="AZ38" s="51">
        <v>8</v>
      </c>
      <c r="BA38" s="51">
        <v>8</v>
      </c>
      <c r="BB38" s="51">
        <v>8</v>
      </c>
      <c r="BC38" s="51">
        <v>8</v>
      </c>
      <c r="BD38" s="51">
        <v>8</v>
      </c>
      <c r="BE38" s="51">
        <v>8</v>
      </c>
      <c r="BF38" s="51">
        <v>8</v>
      </c>
      <c r="BG38" s="51">
        <v>8</v>
      </c>
      <c r="BH38" s="51">
        <v>8</v>
      </c>
      <c r="BI38" s="51">
        <v>8</v>
      </c>
      <c r="BJ38" s="50">
        <f t="shared" si="3"/>
        <v>8</v>
      </c>
      <c r="BK38" s="51">
        <v>8</v>
      </c>
      <c r="BL38" s="51">
        <v>8</v>
      </c>
      <c r="BM38" s="51">
        <v>8</v>
      </c>
      <c r="BN38" s="51">
        <v>8</v>
      </c>
      <c r="BO38" s="51">
        <v>8</v>
      </c>
      <c r="BP38" s="51">
        <v>8</v>
      </c>
      <c r="BQ38" s="51">
        <v>8</v>
      </c>
      <c r="BR38" s="51">
        <v>8</v>
      </c>
      <c r="BS38" s="51">
        <v>8</v>
      </c>
      <c r="BT38" s="51">
        <v>8</v>
      </c>
      <c r="BU38" s="51">
        <v>8</v>
      </c>
      <c r="BV38" s="51">
        <v>8</v>
      </c>
      <c r="BW38" s="51">
        <v>8</v>
      </c>
      <c r="BX38" s="51">
        <v>8</v>
      </c>
      <c r="BY38" s="51">
        <v>8</v>
      </c>
      <c r="BZ38" s="51">
        <v>8</v>
      </c>
      <c r="CA38" s="51">
        <v>8</v>
      </c>
      <c r="CB38" s="51">
        <v>8</v>
      </c>
      <c r="CC38" s="51">
        <v>8</v>
      </c>
      <c r="CD38" s="51">
        <v>8</v>
      </c>
      <c r="CE38" s="51">
        <v>8</v>
      </c>
      <c r="CF38" s="51">
        <v>8</v>
      </c>
      <c r="CG38" s="50">
        <f t="shared" si="1"/>
        <v>8</v>
      </c>
      <c r="CH38" s="51">
        <v>10</v>
      </c>
      <c r="CI38" s="51">
        <v>10</v>
      </c>
      <c r="CJ38" s="51">
        <v>10</v>
      </c>
      <c r="CK38" s="51">
        <v>10</v>
      </c>
      <c r="CL38" s="51">
        <v>10</v>
      </c>
      <c r="CM38" s="51">
        <v>10</v>
      </c>
      <c r="CN38" s="51">
        <v>10</v>
      </c>
      <c r="CO38" s="51">
        <v>10</v>
      </c>
      <c r="CP38" s="51">
        <v>10</v>
      </c>
      <c r="CQ38" s="51">
        <v>10</v>
      </c>
      <c r="CR38" s="51">
        <v>10</v>
      </c>
      <c r="CS38" s="51">
        <v>10</v>
      </c>
      <c r="CT38" s="51">
        <v>10</v>
      </c>
      <c r="CU38" s="51">
        <v>10</v>
      </c>
      <c r="CV38" s="51">
        <v>10</v>
      </c>
      <c r="CW38" s="51">
        <v>10</v>
      </c>
      <c r="CX38" s="51">
        <v>10</v>
      </c>
      <c r="CY38" s="51">
        <v>10</v>
      </c>
      <c r="CZ38" s="51">
        <v>10</v>
      </c>
      <c r="DA38" s="51">
        <v>10</v>
      </c>
      <c r="DB38" s="51">
        <v>10</v>
      </c>
      <c r="DC38" s="50">
        <f t="shared" si="4"/>
        <v>10</v>
      </c>
      <c r="DD38" s="51">
        <v>8</v>
      </c>
      <c r="DE38" s="51">
        <v>8</v>
      </c>
      <c r="DF38" s="51">
        <v>8</v>
      </c>
      <c r="DG38" s="51">
        <v>8</v>
      </c>
      <c r="DH38" s="51">
        <v>8</v>
      </c>
      <c r="DI38" s="51">
        <v>8</v>
      </c>
      <c r="DJ38" s="51">
        <v>8</v>
      </c>
      <c r="DK38" s="51">
        <v>8</v>
      </c>
      <c r="DL38" s="51">
        <v>8</v>
      </c>
      <c r="DM38" s="51">
        <v>8</v>
      </c>
      <c r="DN38" s="51">
        <v>8</v>
      </c>
      <c r="DO38" s="50">
        <f t="shared" si="5"/>
        <v>8</v>
      </c>
      <c r="DP38" s="51">
        <v>9</v>
      </c>
      <c r="DQ38" s="51">
        <v>9</v>
      </c>
      <c r="DR38" s="51">
        <v>9</v>
      </c>
      <c r="DS38" s="51">
        <v>9</v>
      </c>
      <c r="DT38" s="51">
        <v>9</v>
      </c>
      <c r="DU38" s="51">
        <v>9</v>
      </c>
      <c r="DV38" s="51">
        <v>9</v>
      </c>
      <c r="DW38" s="51">
        <v>9</v>
      </c>
      <c r="DX38" s="51">
        <v>9</v>
      </c>
      <c r="DY38" s="51">
        <v>9</v>
      </c>
      <c r="DZ38" s="51">
        <v>9</v>
      </c>
      <c r="EA38" s="51">
        <v>9</v>
      </c>
      <c r="EB38" s="51">
        <v>9</v>
      </c>
      <c r="EC38" s="51">
        <v>9</v>
      </c>
      <c r="ED38" s="51">
        <v>9</v>
      </c>
      <c r="EE38" s="51">
        <v>9</v>
      </c>
      <c r="EF38" s="51">
        <v>9</v>
      </c>
      <c r="EG38" s="51">
        <v>9</v>
      </c>
      <c r="EH38" s="51">
        <v>9</v>
      </c>
      <c r="EI38" s="51">
        <v>9</v>
      </c>
      <c r="EJ38" s="51">
        <v>9</v>
      </c>
      <c r="EK38" s="51">
        <v>9</v>
      </c>
      <c r="EL38" s="51">
        <v>9</v>
      </c>
      <c r="EM38" s="51">
        <v>9</v>
      </c>
      <c r="EN38" s="51">
        <v>9</v>
      </c>
      <c r="EO38" s="51">
        <v>9</v>
      </c>
      <c r="EP38" s="51">
        <v>9</v>
      </c>
      <c r="EQ38" s="51">
        <v>9</v>
      </c>
      <c r="ER38" s="50">
        <f t="shared" si="6"/>
        <v>9</v>
      </c>
      <c r="ES38" s="50">
        <f t="shared" si="7"/>
        <v>9</v>
      </c>
      <c r="ET38" s="51" t="s">
        <v>189</v>
      </c>
      <c r="EU38" s="51" t="s">
        <v>189</v>
      </c>
      <c r="EV38" s="51" t="s">
        <v>189</v>
      </c>
      <c r="EW38" s="51" t="s">
        <v>189</v>
      </c>
      <c r="EX38" s="51" t="s">
        <v>189</v>
      </c>
      <c r="EY38" s="51" t="s">
        <v>190</v>
      </c>
      <c r="EZ38" s="51" t="s">
        <v>189</v>
      </c>
      <c r="FA38" s="51" t="s">
        <v>190</v>
      </c>
      <c r="FB38" s="51" t="s">
        <v>190</v>
      </c>
      <c r="FC38" s="50" t="str">
        <f t="shared" si="8"/>
        <v>A-</v>
      </c>
      <c r="FD38" s="50">
        <f t="shared" si="9"/>
        <v>33</v>
      </c>
      <c r="FE38" s="50" t="str">
        <f t="shared" si="10"/>
        <v>A-</v>
      </c>
      <c r="FF38" s="110"/>
      <c r="FG38" s="110"/>
      <c r="FH38" s="110">
        <v>0</v>
      </c>
    </row>
    <row r="39" spans="1:164" ht="21" customHeight="1">
      <c r="B39" s="53">
        <v>22</v>
      </c>
      <c r="C39" s="272" t="str">
        <f>IF(NOTAS!E42&gt;"",NOTAS!E42,"")</f>
        <v>RUIZ VILLAMARIN EMIR SAUL</v>
      </c>
      <c r="D39" s="273"/>
      <c r="E39" s="273"/>
      <c r="F39" s="274"/>
      <c r="G39" s="51">
        <v>9</v>
      </c>
      <c r="H39" s="51">
        <v>10</v>
      </c>
      <c r="I39" s="51">
        <v>7</v>
      </c>
      <c r="J39" s="51">
        <v>7</v>
      </c>
      <c r="K39" s="51">
        <v>7</v>
      </c>
      <c r="L39" s="51">
        <v>10</v>
      </c>
      <c r="M39" s="51">
        <v>10</v>
      </c>
      <c r="N39" s="51">
        <v>10</v>
      </c>
      <c r="O39" s="51">
        <v>10</v>
      </c>
      <c r="P39" s="51">
        <v>7</v>
      </c>
      <c r="Q39" s="51">
        <v>7</v>
      </c>
      <c r="R39" s="51">
        <v>10</v>
      </c>
      <c r="S39" s="51">
        <v>8</v>
      </c>
      <c r="T39" s="51">
        <v>8</v>
      </c>
      <c r="U39" s="51">
        <v>10</v>
      </c>
      <c r="V39" s="51">
        <v>10</v>
      </c>
      <c r="W39" s="51">
        <v>10</v>
      </c>
      <c r="X39" s="51">
        <v>10</v>
      </c>
      <c r="Y39" s="50">
        <f t="shared" si="2"/>
        <v>9</v>
      </c>
      <c r="Z39" s="51">
        <v>7</v>
      </c>
      <c r="AA39" s="51">
        <v>7</v>
      </c>
      <c r="AB39" s="51">
        <v>7</v>
      </c>
      <c r="AC39" s="51">
        <v>7</v>
      </c>
      <c r="AD39" s="51">
        <v>7</v>
      </c>
      <c r="AE39" s="51">
        <v>7</v>
      </c>
      <c r="AF39" s="51">
        <v>7</v>
      </c>
      <c r="AG39" s="51">
        <v>7</v>
      </c>
      <c r="AH39" s="51">
        <v>7</v>
      </c>
      <c r="AI39" s="51">
        <v>7</v>
      </c>
      <c r="AJ39" s="51">
        <v>7</v>
      </c>
      <c r="AK39" s="51">
        <v>7</v>
      </c>
      <c r="AL39" s="51">
        <v>7</v>
      </c>
      <c r="AM39" s="51">
        <v>7</v>
      </c>
      <c r="AN39" s="51">
        <v>7</v>
      </c>
      <c r="AO39" s="50">
        <f t="shared" si="0"/>
        <v>7</v>
      </c>
      <c r="AP39" s="51">
        <v>7</v>
      </c>
      <c r="AQ39" s="51">
        <v>7</v>
      </c>
      <c r="AR39" s="51">
        <v>7</v>
      </c>
      <c r="AS39" s="51">
        <v>7</v>
      </c>
      <c r="AT39" s="51">
        <v>7</v>
      </c>
      <c r="AU39" s="51">
        <v>7</v>
      </c>
      <c r="AV39" s="51">
        <v>7</v>
      </c>
      <c r="AW39" s="51">
        <v>7</v>
      </c>
      <c r="AX39" s="51">
        <v>7</v>
      </c>
      <c r="AY39" s="51">
        <v>7</v>
      </c>
      <c r="AZ39" s="51">
        <v>7</v>
      </c>
      <c r="BA39" s="51">
        <v>7</v>
      </c>
      <c r="BB39" s="51">
        <v>7</v>
      </c>
      <c r="BC39" s="51">
        <v>7</v>
      </c>
      <c r="BD39" s="51">
        <v>7</v>
      </c>
      <c r="BE39" s="51">
        <v>7</v>
      </c>
      <c r="BF39" s="51">
        <v>7</v>
      </c>
      <c r="BG39" s="51">
        <v>7</v>
      </c>
      <c r="BH39" s="51">
        <v>7</v>
      </c>
      <c r="BI39" s="51">
        <v>7</v>
      </c>
      <c r="BJ39" s="50">
        <f t="shared" si="3"/>
        <v>7</v>
      </c>
      <c r="BK39" s="51">
        <v>8</v>
      </c>
      <c r="BL39" s="51">
        <v>8</v>
      </c>
      <c r="BM39" s="51">
        <v>8</v>
      </c>
      <c r="BN39" s="51">
        <v>8</v>
      </c>
      <c r="BO39" s="51">
        <v>8</v>
      </c>
      <c r="BP39" s="51">
        <v>8</v>
      </c>
      <c r="BQ39" s="51">
        <v>8</v>
      </c>
      <c r="BR39" s="51">
        <v>8</v>
      </c>
      <c r="BS39" s="51">
        <v>8</v>
      </c>
      <c r="BT39" s="51">
        <v>8</v>
      </c>
      <c r="BU39" s="51">
        <v>8</v>
      </c>
      <c r="BV39" s="51">
        <v>8</v>
      </c>
      <c r="BW39" s="51">
        <v>8</v>
      </c>
      <c r="BX39" s="51">
        <v>8</v>
      </c>
      <c r="BY39" s="51">
        <v>8</v>
      </c>
      <c r="BZ39" s="51">
        <v>8</v>
      </c>
      <c r="CA39" s="51">
        <v>8</v>
      </c>
      <c r="CB39" s="51">
        <v>8</v>
      </c>
      <c r="CC39" s="51">
        <v>8</v>
      </c>
      <c r="CD39" s="51">
        <v>8</v>
      </c>
      <c r="CE39" s="51">
        <v>8</v>
      </c>
      <c r="CF39" s="51">
        <v>8</v>
      </c>
      <c r="CG39" s="50">
        <f t="shared" si="1"/>
        <v>8</v>
      </c>
      <c r="CH39" s="51">
        <v>8</v>
      </c>
      <c r="CI39" s="51">
        <v>8</v>
      </c>
      <c r="CJ39" s="51">
        <v>8</v>
      </c>
      <c r="CK39" s="51">
        <v>8</v>
      </c>
      <c r="CL39" s="51">
        <v>8</v>
      </c>
      <c r="CM39" s="51">
        <v>8</v>
      </c>
      <c r="CN39" s="51">
        <v>8</v>
      </c>
      <c r="CO39" s="51">
        <v>8</v>
      </c>
      <c r="CP39" s="51">
        <v>8</v>
      </c>
      <c r="CQ39" s="51">
        <v>8</v>
      </c>
      <c r="CR39" s="51">
        <v>8</v>
      </c>
      <c r="CS39" s="51">
        <v>8</v>
      </c>
      <c r="CT39" s="51">
        <v>8</v>
      </c>
      <c r="CU39" s="51">
        <v>8</v>
      </c>
      <c r="CV39" s="51">
        <v>8</v>
      </c>
      <c r="CW39" s="51">
        <v>8</v>
      </c>
      <c r="CX39" s="51">
        <v>8</v>
      </c>
      <c r="CY39" s="51">
        <v>8</v>
      </c>
      <c r="CZ39" s="51">
        <v>8</v>
      </c>
      <c r="DA39" s="51">
        <v>8</v>
      </c>
      <c r="DB39" s="51">
        <v>8</v>
      </c>
      <c r="DC39" s="50">
        <f t="shared" si="4"/>
        <v>8</v>
      </c>
      <c r="DD39" s="51">
        <v>10</v>
      </c>
      <c r="DE39" s="51">
        <v>10</v>
      </c>
      <c r="DF39" s="51">
        <v>10</v>
      </c>
      <c r="DG39" s="51">
        <v>10</v>
      </c>
      <c r="DH39" s="51">
        <v>10</v>
      </c>
      <c r="DI39" s="51">
        <v>10</v>
      </c>
      <c r="DJ39" s="51">
        <v>10</v>
      </c>
      <c r="DK39" s="51">
        <v>10</v>
      </c>
      <c r="DL39" s="51">
        <v>10</v>
      </c>
      <c r="DM39" s="51">
        <v>10</v>
      </c>
      <c r="DN39" s="51">
        <v>10</v>
      </c>
      <c r="DO39" s="50">
        <f t="shared" si="5"/>
        <v>10</v>
      </c>
      <c r="DP39" s="51">
        <v>10</v>
      </c>
      <c r="DQ39" s="51">
        <v>10</v>
      </c>
      <c r="DR39" s="51">
        <v>10</v>
      </c>
      <c r="DS39" s="51">
        <v>10</v>
      </c>
      <c r="DT39" s="51">
        <v>10</v>
      </c>
      <c r="DU39" s="51">
        <v>10</v>
      </c>
      <c r="DV39" s="51">
        <v>1</v>
      </c>
      <c r="DW39" s="51">
        <v>10</v>
      </c>
      <c r="DX39" s="51">
        <v>10</v>
      </c>
      <c r="DY39" s="51">
        <v>10</v>
      </c>
      <c r="DZ39" s="51">
        <v>10</v>
      </c>
      <c r="EA39" s="51">
        <v>10</v>
      </c>
      <c r="EB39" s="51">
        <v>10</v>
      </c>
      <c r="EC39" s="51">
        <v>10</v>
      </c>
      <c r="ED39" s="51">
        <v>10</v>
      </c>
      <c r="EE39" s="51">
        <v>10</v>
      </c>
      <c r="EF39" s="51">
        <v>10</v>
      </c>
      <c r="EG39" s="51">
        <v>10</v>
      </c>
      <c r="EH39" s="51">
        <v>10</v>
      </c>
      <c r="EI39" s="51">
        <v>10</v>
      </c>
      <c r="EJ39" s="51">
        <v>10</v>
      </c>
      <c r="EK39" s="51">
        <v>10</v>
      </c>
      <c r="EL39" s="51">
        <v>10</v>
      </c>
      <c r="EM39" s="51">
        <v>10</v>
      </c>
      <c r="EN39" s="51">
        <v>10</v>
      </c>
      <c r="EO39" s="51">
        <v>10</v>
      </c>
      <c r="EP39" s="51">
        <v>10</v>
      </c>
      <c r="EQ39" s="51">
        <v>10</v>
      </c>
      <c r="ER39" s="50">
        <f t="shared" si="6"/>
        <v>10</v>
      </c>
      <c r="ES39" s="50">
        <f t="shared" si="7"/>
        <v>8.1666666666666661</v>
      </c>
      <c r="ET39" s="51" t="s">
        <v>189</v>
      </c>
      <c r="EU39" s="51" t="s">
        <v>189</v>
      </c>
      <c r="EV39" s="51" t="s">
        <v>189</v>
      </c>
      <c r="EW39" s="51" t="s">
        <v>189</v>
      </c>
      <c r="EX39" s="51" t="s">
        <v>189</v>
      </c>
      <c r="EY39" s="51" t="s">
        <v>190</v>
      </c>
      <c r="EZ39" s="51" t="s">
        <v>190</v>
      </c>
      <c r="FA39" s="51" t="s">
        <v>190</v>
      </c>
      <c r="FB39" s="51" t="s">
        <v>190</v>
      </c>
      <c r="FC39" s="50" t="str">
        <f t="shared" si="8"/>
        <v>B+</v>
      </c>
      <c r="FD39" s="50">
        <f t="shared" si="9"/>
        <v>32</v>
      </c>
      <c r="FE39" s="50" t="str">
        <f t="shared" si="10"/>
        <v>B+</v>
      </c>
      <c r="FF39" s="110"/>
      <c r="FG39" s="110"/>
      <c r="FH39" s="110">
        <v>0</v>
      </c>
    </row>
    <row r="40" spans="1:164" ht="21" customHeight="1">
      <c r="B40" s="53">
        <v>23</v>
      </c>
      <c r="C40" s="272" t="str">
        <f>IF(NOTAS!E43&gt;"",NOTAS!E43,"")</f>
        <v>SEGOVIA ELIZALDE ERICK ISAAC</v>
      </c>
      <c r="D40" s="273"/>
      <c r="E40" s="273"/>
      <c r="F40" s="274"/>
      <c r="G40" s="51">
        <v>9</v>
      </c>
      <c r="H40" s="51">
        <v>10</v>
      </c>
      <c r="I40" s="51">
        <v>7</v>
      </c>
      <c r="J40" s="51">
        <v>7</v>
      </c>
      <c r="K40" s="51">
        <v>7</v>
      </c>
      <c r="L40" s="51">
        <v>10</v>
      </c>
      <c r="M40" s="51">
        <v>10</v>
      </c>
      <c r="N40" s="51">
        <v>10</v>
      </c>
      <c r="O40" s="51">
        <v>10</v>
      </c>
      <c r="P40" s="51">
        <v>7</v>
      </c>
      <c r="Q40" s="51">
        <v>7</v>
      </c>
      <c r="R40" s="51">
        <v>10</v>
      </c>
      <c r="S40" s="51">
        <v>8</v>
      </c>
      <c r="T40" s="51">
        <v>7</v>
      </c>
      <c r="U40" s="51">
        <v>10</v>
      </c>
      <c r="V40" s="51">
        <v>10</v>
      </c>
      <c r="W40" s="51">
        <v>10</v>
      </c>
      <c r="X40" s="51">
        <v>10</v>
      </c>
      <c r="Y40" s="50">
        <f t="shared" si="2"/>
        <v>9</v>
      </c>
      <c r="Z40" s="51">
        <v>7</v>
      </c>
      <c r="AA40" s="51">
        <v>7</v>
      </c>
      <c r="AB40" s="51">
        <v>7</v>
      </c>
      <c r="AC40" s="51">
        <v>7</v>
      </c>
      <c r="AD40" s="51">
        <v>7</v>
      </c>
      <c r="AE40" s="51">
        <v>7</v>
      </c>
      <c r="AF40" s="51">
        <v>7</v>
      </c>
      <c r="AG40" s="51">
        <v>7</v>
      </c>
      <c r="AH40" s="51">
        <v>7</v>
      </c>
      <c r="AI40" s="51">
        <v>7</v>
      </c>
      <c r="AJ40" s="51">
        <v>7</v>
      </c>
      <c r="AK40" s="51">
        <v>7</v>
      </c>
      <c r="AL40" s="51">
        <v>7</v>
      </c>
      <c r="AM40" s="51">
        <v>7</v>
      </c>
      <c r="AN40" s="51">
        <v>7</v>
      </c>
      <c r="AO40" s="50">
        <f t="shared" si="0"/>
        <v>7</v>
      </c>
      <c r="AP40" s="51">
        <v>7</v>
      </c>
      <c r="AQ40" s="51">
        <v>7</v>
      </c>
      <c r="AR40" s="51">
        <v>7</v>
      </c>
      <c r="AS40" s="51">
        <v>7</v>
      </c>
      <c r="AT40" s="51">
        <v>7</v>
      </c>
      <c r="AU40" s="51">
        <v>7</v>
      </c>
      <c r="AV40" s="51">
        <v>7</v>
      </c>
      <c r="AW40" s="51">
        <v>7</v>
      </c>
      <c r="AX40" s="51">
        <v>7</v>
      </c>
      <c r="AY40" s="51">
        <v>7</v>
      </c>
      <c r="AZ40" s="51">
        <v>7</v>
      </c>
      <c r="BA40" s="51">
        <v>7</v>
      </c>
      <c r="BB40" s="51">
        <v>7</v>
      </c>
      <c r="BC40" s="51">
        <v>7</v>
      </c>
      <c r="BD40" s="51">
        <v>7</v>
      </c>
      <c r="BE40" s="51">
        <v>7</v>
      </c>
      <c r="BF40" s="51">
        <v>7</v>
      </c>
      <c r="BG40" s="51">
        <v>7</v>
      </c>
      <c r="BH40" s="51">
        <v>7</v>
      </c>
      <c r="BI40" s="51">
        <v>7</v>
      </c>
      <c r="BJ40" s="50">
        <f t="shared" si="3"/>
        <v>7</v>
      </c>
      <c r="BK40" s="51">
        <v>10</v>
      </c>
      <c r="BL40" s="51">
        <v>10</v>
      </c>
      <c r="BM40" s="51">
        <v>10</v>
      </c>
      <c r="BN40" s="51">
        <v>10</v>
      </c>
      <c r="BO40" s="51">
        <v>10</v>
      </c>
      <c r="BP40" s="51">
        <v>10</v>
      </c>
      <c r="BQ40" s="51">
        <v>10</v>
      </c>
      <c r="BR40" s="51">
        <v>10</v>
      </c>
      <c r="BS40" s="51">
        <v>10</v>
      </c>
      <c r="BT40" s="51">
        <v>10</v>
      </c>
      <c r="BU40" s="51">
        <v>10</v>
      </c>
      <c r="BV40" s="51">
        <v>10</v>
      </c>
      <c r="BW40" s="51">
        <v>10</v>
      </c>
      <c r="BX40" s="51">
        <v>10</v>
      </c>
      <c r="BY40" s="51">
        <v>10</v>
      </c>
      <c r="BZ40" s="51">
        <v>10</v>
      </c>
      <c r="CA40" s="51">
        <v>10</v>
      </c>
      <c r="CB40" s="51">
        <v>10</v>
      </c>
      <c r="CC40" s="51">
        <v>10</v>
      </c>
      <c r="CD40" s="51">
        <v>10</v>
      </c>
      <c r="CE40" s="51">
        <v>10</v>
      </c>
      <c r="CF40" s="51">
        <v>10</v>
      </c>
      <c r="CG40" s="50">
        <f t="shared" si="1"/>
        <v>10</v>
      </c>
      <c r="CH40" s="51">
        <v>10</v>
      </c>
      <c r="CI40" s="51">
        <v>10</v>
      </c>
      <c r="CJ40" s="51">
        <v>10</v>
      </c>
      <c r="CK40" s="51">
        <v>10</v>
      </c>
      <c r="CL40" s="51">
        <v>10</v>
      </c>
      <c r="CM40" s="51">
        <v>10</v>
      </c>
      <c r="CN40" s="51">
        <v>10</v>
      </c>
      <c r="CO40" s="51">
        <v>10</v>
      </c>
      <c r="CP40" s="51">
        <v>10</v>
      </c>
      <c r="CQ40" s="51">
        <v>10</v>
      </c>
      <c r="CR40" s="51">
        <v>10</v>
      </c>
      <c r="CS40" s="51">
        <v>10</v>
      </c>
      <c r="CT40" s="51">
        <v>10</v>
      </c>
      <c r="CU40" s="51">
        <v>10</v>
      </c>
      <c r="CV40" s="51">
        <v>10</v>
      </c>
      <c r="CW40" s="51">
        <v>10</v>
      </c>
      <c r="CX40" s="51">
        <v>10</v>
      </c>
      <c r="CY40" s="51">
        <v>10</v>
      </c>
      <c r="CZ40" s="51">
        <v>10</v>
      </c>
      <c r="DA40" s="51">
        <v>10</v>
      </c>
      <c r="DB40" s="51">
        <v>10</v>
      </c>
      <c r="DC40" s="50">
        <f t="shared" si="4"/>
        <v>10</v>
      </c>
      <c r="DD40" s="51">
        <v>10</v>
      </c>
      <c r="DE40" s="51">
        <v>10</v>
      </c>
      <c r="DF40" s="51">
        <v>10</v>
      </c>
      <c r="DG40" s="51">
        <v>10</v>
      </c>
      <c r="DH40" s="51">
        <v>10</v>
      </c>
      <c r="DI40" s="51">
        <v>10</v>
      </c>
      <c r="DJ40" s="51">
        <v>10</v>
      </c>
      <c r="DK40" s="51">
        <v>10</v>
      </c>
      <c r="DL40" s="51">
        <v>10</v>
      </c>
      <c r="DM40" s="51">
        <v>10</v>
      </c>
      <c r="DN40" s="51">
        <v>10</v>
      </c>
      <c r="DO40" s="50">
        <f t="shared" si="5"/>
        <v>10</v>
      </c>
      <c r="DP40" s="51">
        <v>10</v>
      </c>
      <c r="DQ40" s="51">
        <v>10</v>
      </c>
      <c r="DR40" s="51">
        <v>10</v>
      </c>
      <c r="DS40" s="51">
        <v>10</v>
      </c>
      <c r="DT40" s="51">
        <v>10</v>
      </c>
      <c r="DU40" s="51">
        <v>10</v>
      </c>
      <c r="DV40" s="51">
        <v>10</v>
      </c>
      <c r="DW40" s="51">
        <v>10</v>
      </c>
      <c r="DX40" s="51">
        <v>10</v>
      </c>
      <c r="DY40" s="51">
        <v>10</v>
      </c>
      <c r="DZ40" s="51">
        <v>10</v>
      </c>
      <c r="EA40" s="51">
        <v>10</v>
      </c>
      <c r="EB40" s="51">
        <v>10</v>
      </c>
      <c r="EC40" s="51">
        <v>10</v>
      </c>
      <c r="ED40" s="51">
        <v>10</v>
      </c>
      <c r="EE40" s="51">
        <v>10</v>
      </c>
      <c r="EF40" s="51">
        <v>10</v>
      </c>
      <c r="EG40" s="51">
        <v>10</v>
      </c>
      <c r="EH40" s="51">
        <v>10</v>
      </c>
      <c r="EI40" s="51">
        <v>10</v>
      </c>
      <c r="EJ40" s="51">
        <v>10</v>
      </c>
      <c r="EK40" s="51">
        <v>10</v>
      </c>
      <c r="EL40" s="51">
        <v>10</v>
      </c>
      <c r="EM40" s="51">
        <v>10</v>
      </c>
      <c r="EN40" s="51">
        <v>10</v>
      </c>
      <c r="EO40" s="51">
        <v>10</v>
      </c>
      <c r="EP40" s="51">
        <v>10</v>
      </c>
      <c r="EQ40" s="51">
        <v>10</v>
      </c>
      <c r="ER40" s="50">
        <f t="shared" si="6"/>
        <v>10</v>
      </c>
      <c r="ES40" s="50">
        <f t="shared" si="7"/>
        <v>8.8333333333333339</v>
      </c>
      <c r="ET40" s="51" t="s">
        <v>189</v>
      </c>
      <c r="EU40" s="51" t="s">
        <v>189</v>
      </c>
      <c r="EV40" s="51" t="s">
        <v>189</v>
      </c>
      <c r="EW40" s="51" t="s">
        <v>189</v>
      </c>
      <c r="EX40" s="51" t="s">
        <v>189</v>
      </c>
      <c r="EY40" s="51" t="s">
        <v>190</v>
      </c>
      <c r="EZ40" s="51" t="s">
        <v>190</v>
      </c>
      <c r="FA40" s="51" t="s">
        <v>190</v>
      </c>
      <c r="FB40" s="51" t="s">
        <v>190</v>
      </c>
      <c r="FC40" s="50" t="str">
        <f t="shared" si="8"/>
        <v>B+</v>
      </c>
      <c r="FD40" s="50">
        <f t="shared" si="9"/>
        <v>32</v>
      </c>
      <c r="FE40" s="50" t="str">
        <f t="shared" si="10"/>
        <v>B+</v>
      </c>
      <c r="FF40" s="110">
        <v>3</v>
      </c>
      <c r="FG40" s="110"/>
      <c r="FH40" s="110">
        <v>0</v>
      </c>
    </row>
    <row r="41" spans="1:164" ht="21" customHeight="1">
      <c r="B41" s="53">
        <v>24</v>
      </c>
      <c r="C41" s="272" t="str">
        <f>IF(NOTAS!E44&gt;"",NOTAS!E44,"")</f>
        <v>VERNAZA CERVANTES KEYLER JHAIR</v>
      </c>
      <c r="D41" s="273"/>
      <c r="E41" s="273"/>
      <c r="F41" s="274"/>
      <c r="G41" s="51">
        <v>9</v>
      </c>
      <c r="H41" s="51">
        <v>10</v>
      </c>
      <c r="I41" s="51">
        <v>7</v>
      </c>
      <c r="J41" s="51">
        <v>7</v>
      </c>
      <c r="K41" s="51">
        <v>7</v>
      </c>
      <c r="L41" s="51">
        <v>7</v>
      </c>
      <c r="M41" s="51">
        <v>10</v>
      </c>
      <c r="N41" s="51">
        <v>10</v>
      </c>
      <c r="O41" s="51">
        <v>7</v>
      </c>
      <c r="P41" s="51">
        <v>7</v>
      </c>
      <c r="Q41" s="51">
        <v>7</v>
      </c>
      <c r="R41" s="51">
        <v>10</v>
      </c>
      <c r="S41" s="51">
        <v>8</v>
      </c>
      <c r="T41" s="51">
        <v>8</v>
      </c>
      <c r="U41" s="51">
        <v>10</v>
      </c>
      <c r="V41" s="51">
        <v>10</v>
      </c>
      <c r="W41" s="51">
        <v>10</v>
      </c>
      <c r="X41" s="51">
        <v>10</v>
      </c>
      <c r="Y41" s="50">
        <f t="shared" si="2"/>
        <v>9</v>
      </c>
      <c r="Z41" s="51">
        <v>7</v>
      </c>
      <c r="AA41" s="51">
        <v>7</v>
      </c>
      <c r="AB41" s="51">
        <v>7</v>
      </c>
      <c r="AC41" s="51">
        <v>7</v>
      </c>
      <c r="AD41" s="51">
        <v>7</v>
      </c>
      <c r="AE41" s="51">
        <v>7</v>
      </c>
      <c r="AF41" s="51">
        <v>7</v>
      </c>
      <c r="AG41" s="51">
        <v>7</v>
      </c>
      <c r="AH41" s="51">
        <v>7</v>
      </c>
      <c r="AI41" s="51">
        <v>7</v>
      </c>
      <c r="AJ41" s="51">
        <v>7</v>
      </c>
      <c r="AK41" s="51">
        <v>7</v>
      </c>
      <c r="AL41" s="51">
        <v>7</v>
      </c>
      <c r="AM41" s="51">
        <v>7</v>
      </c>
      <c r="AN41" s="51">
        <v>7</v>
      </c>
      <c r="AO41" s="50">
        <f t="shared" si="0"/>
        <v>7</v>
      </c>
      <c r="AP41" s="51">
        <v>7</v>
      </c>
      <c r="AQ41" s="51">
        <v>7</v>
      </c>
      <c r="AR41" s="51">
        <v>7</v>
      </c>
      <c r="AS41" s="51">
        <v>7</v>
      </c>
      <c r="AT41" s="51">
        <v>7</v>
      </c>
      <c r="AU41" s="51">
        <v>7</v>
      </c>
      <c r="AV41" s="51">
        <v>7</v>
      </c>
      <c r="AW41" s="51">
        <v>7</v>
      </c>
      <c r="AX41" s="51">
        <v>7</v>
      </c>
      <c r="AY41" s="51">
        <v>7</v>
      </c>
      <c r="AZ41" s="51">
        <v>7</v>
      </c>
      <c r="BA41" s="51">
        <v>7</v>
      </c>
      <c r="BB41" s="51">
        <v>7</v>
      </c>
      <c r="BC41" s="51">
        <v>7</v>
      </c>
      <c r="BD41" s="51">
        <v>7</v>
      </c>
      <c r="BE41" s="51">
        <v>7</v>
      </c>
      <c r="BF41" s="51">
        <v>7</v>
      </c>
      <c r="BG41" s="51">
        <v>7</v>
      </c>
      <c r="BH41" s="51">
        <v>7</v>
      </c>
      <c r="BI41" s="51">
        <v>7</v>
      </c>
      <c r="BJ41" s="50">
        <f t="shared" si="3"/>
        <v>7</v>
      </c>
      <c r="BK41" s="51">
        <v>8</v>
      </c>
      <c r="BL41" s="51">
        <v>8</v>
      </c>
      <c r="BM41" s="51">
        <v>8</v>
      </c>
      <c r="BN41" s="51">
        <v>8</v>
      </c>
      <c r="BO41" s="51">
        <v>8</v>
      </c>
      <c r="BP41" s="51">
        <v>8</v>
      </c>
      <c r="BQ41" s="51">
        <v>8</v>
      </c>
      <c r="BR41" s="51">
        <v>8</v>
      </c>
      <c r="BS41" s="51">
        <v>8</v>
      </c>
      <c r="BT41" s="51">
        <v>8</v>
      </c>
      <c r="BU41" s="51">
        <v>8</v>
      </c>
      <c r="BV41" s="51">
        <v>8</v>
      </c>
      <c r="BW41" s="51">
        <v>8</v>
      </c>
      <c r="BX41" s="51">
        <v>8</v>
      </c>
      <c r="BY41" s="51">
        <v>8</v>
      </c>
      <c r="BZ41" s="51">
        <v>8</v>
      </c>
      <c r="CA41" s="51">
        <v>8</v>
      </c>
      <c r="CB41" s="51">
        <v>8</v>
      </c>
      <c r="CC41" s="51">
        <v>8</v>
      </c>
      <c r="CD41" s="51">
        <v>8</v>
      </c>
      <c r="CE41" s="51">
        <v>8</v>
      </c>
      <c r="CF41" s="51">
        <v>8</v>
      </c>
      <c r="CG41" s="50">
        <f t="shared" si="1"/>
        <v>8</v>
      </c>
      <c r="CH41" s="51">
        <v>10</v>
      </c>
      <c r="CI41" s="51">
        <v>10</v>
      </c>
      <c r="CJ41" s="51">
        <v>10</v>
      </c>
      <c r="CK41" s="51">
        <v>10</v>
      </c>
      <c r="CL41" s="51">
        <v>10</v>
      </c>
      <c r="CM41" s="51">
        <v>10</v>
      </c>
      <c r="CN41" s="51">
        <v>10</v>
      </c>
      <c r="CO41" s="51">
        <v>10</v>
      </c>
      <c r="CP41" s="51">
        <v>10</v>
      </c>
      <c r="CQ41" s="51">
        <v>10</v>
      </c>
      <c r="CR41" s="51">
        <v>10</v>
      </c>
      <c r="CS41" s="51">
        <v>10</v>
      </c>
      <c r="CT41" s="51">
        <v>10</v>
      </c>
      <c r="CU41" s="51">
        <v>10</v>
      </c>
      <c r="CV41" s="51">
        <v>10</v>
      </c>
      <c r="CW41" s="51">
        <v>10</v>
      </c>
      <c r="CX41" s="51">
        <v>10</v>
      </c>
      <c r="CY41" s="51">
        <v>10</v>
      </c>
      <c r="CZ41" s="51">
        <v>10</v>
      </c>
      <c r="DA41" s="51">
        <v>10</v>
      </c>
      <c r="DB41" s="51">
        <v>10</v>
      </c>
      <c r="DC41" s="50">
        <f t="shared" si="4"/>
        <v>10</v>
      </c>
      <c r="DD41" s="51">
        <v>10</v>
      </c>
      <c r="DE41" s="51">
        <v>10</v>
      </c>
      <c r="DF41" s="51">
        <v>10</v>
      </c>
      <c r="DG41" s="51">
        <v>10</v>
      </c>
      <c r="DH41" s="51">
        <v>10</v>
      </c>
      <c r="DI41" s="51">
        <v>10</v>
      </c>
      <c r="DJ41" s="51">
        <v>10</v>
      </c>
      <c r="DK41" s="51">
        <v>10</v>
      </c>
      <c r="DL41" s="51">
        <v>10</v>
      </c>
      <c r="DM41" s="51">
        <v>10</v>
      </c>
      <c r="DN41" s="51">
        <v>10</v>
      </c>
      <c r="DO41" s="50">
        <f t="shared" si="5"/>
        <v>10</v>
      </c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>
        <v>10</v>
      </c>
      <c r="ED41" s="51">
        <v>10</v>
      </c>
      <c r="EE41" s="51">
        <v>10</v>
      </c>
      <c r="EF41" s="51">
        <v>10</v>
      </c>
      <c r="EG41" s="51">
        <v>10</v>
      </c>
      <c r="EH41" s="51">
        <v>10</v>
      </c>
      <c r="EI41" s="51">
        <v>10</v>
      </c>
      <c r="EJ41" s="51">
        <v>10</v>
      </c>
      <c r="EK41" s="51">
        <v>10</v>
      </c>
      <c r="EL41" s="51">
        <v>10</v>
      </c>
      <c r="EM41" s="51">
        <v>10</v>
      </c>
      <c r="EN41" s="51">
        <v>10</v>
      </c>
      <c r="EO41" s="51">
        <v>10</v>
      </c>
      <c r="EP41" s="51">
        <v>10</v>
      </c>
      <c r="EQ41" s="51">
        <v>10</v>
      </c>
      <c r="ER41" s="50">
        <f t="shared" si="6"/>
        <v>10</v>
      </c>
      <c r="ES41" s="50">
        <f t="shared" si="7"/>
        <v>8.5</v>
      </c>
      <c r="ET41" s="51" t="s">
        <v>189</v>
      </c>
      <c r="EU41" s="51" t="s">
        <v>189</v>
      </c>
      <c r="EV41" s="51" t="s">
        <v>189</v>
      </c>
      <c r="EW41" s="51" t="s">
        <v>189</v>
      </c>
      <c r="EX41" s="51" t="s">
        <v>189</v>
      </c>
      <c r="EY41" s="51" t="s">
        <v>190</v>
      </c>
      <c r="EZ41" s="51" t="s">
        <v>190</v>
      </c>
      <c r="FA41" s="51" t="s">
        <v>190</v>
      </c>
      <c r="FB41" s="51" t="s">
        <v>190</v>
      </c>
      <c r="FC41" s="50" t="str">
        <f t="shared" si="8"/>
        <v>B+</v>
      </c>
      <c r="FD41" s="50">
        <f t="shared" si="9"/>
        <v>32</v>
      </c>
      <c r="FE41" s="50" t="str">
        <f t="shared" si="10"/>
        <v>B+</v>
      </c>
      <c r="FF41" s="110"/>
      <c r="FG41" s="110"/>
      <c r="FH41" s="110">
        <v>0</v>
      </c>
    </row>
    <row r="42" spans="1:164" ht="21" customHeight="1">
      <c r="B42" s="53">
        <v>25</v>
      </c>
      <c r="C42" s="272" t="str">
        <f>IF(NOTAS!E45&gt;"",NOTAS!E45,"")</f>
        <v>ZAMBRANO CEDEÑO LESLY GISELL</v>
      </c>
      <c r="D42" s="273"/>
      <c r="E42" s="273"/>
      <c r="F42" s="274"/>
      <c r="G42" s="51">
        <v>9</v>
      </c>
      <c r="H42" s="51">
        <v>10</v>
      </c>
      <c r="I42" s="51">
        <v>7</v>
      </c>
      <c r="J42" s="51">
        <v>10</v>
      </c>
      <c r="K42" s="51">
        <v>10</v>
      </c>
      <c r="L42" s="51">
        <v>10</v>
      </c>
      <c r="M42" s="51">
        <v>10</v>
      </c>
      <c r="N42" s="51">
        <v>10</v>
      </c>
      <c r="O42" s="51">
        <v>10</v>
      </c>
      <c r="P42" s="51">
        <v>10</v>
      </c>
      <c r="Q42" s="51">
        <v>10</v>
      </c>
      <c r="R42" s="51">
        <v>10</v>
      </c>
      <c r="S42" s="51">
        <v>8</v>
      </c>
      <c r="T42" s="51">
        <v>10</v>
      </c>
      <c r="U42" s="51">
        <v>10</v>
      </c>
      <c r="V42" s="51">
        <v>10</v>
      </c>
      <c r="W42" s="51">
        <v>10</v>
      </c>
      <c r="X42" s="51">
        <v>10</v>
      </c>
      <c r="Y42" s="50">
        <f t="shared" si="2"/>
        <v>10</v>
      </c>
      <c r="Z42" s="51">
        <v>10</v>
      </c>
      <c r="AA42" s="51">
        <v>10</v>
      </c>
      <c r="AB42" s="51">
        <v>10</v>
      </c>
      <c r="AC42" s="51">
        <v>10</v>
      </c>
      <c r="AD42" s="51">
        <v>10</v>
      </c>
      <c r="AE42" s="51">
        <v>10</v>
      </c>
      <c r="AF42" s="51">
        <v>10</v>
      </c>
      <c r="AG42" s="51">
        <v>10</v>
      </c>
      <c r="AH42" s="51">
        <v>8</v>
      </c>
      <c r="AI42" s="51">
        <v>8</v>
      </c>
      <c r="AJ42" s="51">
        <v>10</v>
      </c>
      <c r="AK42" s="51">
        <v>10</v>
      </c>
      <c r="AL42" s="51">
        <v>10</v>
      </c>
      <c r="AM42" s="51">
        <v>10</v>
      </c>
      <c r="AN42" s="51">
        <v>10</v>
      </c>
      <c r="AO42" s="50">
        <f t="shared" si="0"/>
        <v>10</v>
      </c>
      <c r="AP42" s="51">
        <v>10</v>
      </c>
      <c r="AQ42" s="51">
        <v>10</v>
      </c>
      <c r="AR42" s="51">
        <v>10</v>
      </c>
      <c r="AS42" s="51">
        <v>10</v>
      </c>
      <c r="AT42" s="51">
        <v>10</v>
      </c>
      <c r="AU42" s="51">
        <v>10</v>
      </c>
      <c r="AV42" s="51">
        <v>10</v>
      </c>
      <c r="AW42" s="51">
        <v>10</v>
      </c>
      <c r="AX42" s="51">
        <v>10</v>
      </c>
      <c r="AY42" s="51">
        <v>10</v>
      </c>
      <c r="AZ42" s="51">
        <v>10</v>
      </c>
      <c r="BA42" s="51">
        <v>10</v>
      </c>
      <c r="BB42" s="51">
        <v>10</v>
      </c>
      <c r="BC42" s="51">
        <v>10</v>
      </c>
      <c r="BD42" s="51">
        <v>10</v>
      </c>
      <c r="BE42" s="51">
        <v>10</v>
      </c>
      <c r="BF42" s="51">
        <v>10</v>
      </c>
      <c r="BG42" s="51">
        <v>10</v>
      </c>
      <c r="BH42" s="51">
        <v>10</v>
      </c>
      <c r="BI42" s="51">
        <v>10</v>
      </c>
      <c r="BJ42" s="50">
        <f t="shared" si="3"/>
        <v>10</v>
      </c>
      <c r="BK42" s="51">
        <v>10</v>
      </c>
      <c r="BL42" s="51">
        <v>10</v>
      </c>
      <c r="BM42" s="51">
        <v>10</v>
      </c>
      <c r="BN42" s="51">
        <v>10</v>
      </c>
      <c r="BO42" s="51">
        <v>10</v>
      </c>
      <c r="BP42" s="51">
        <v>10</v>
      </c>
      <c r="BQ42" s="51">
        <v>10</v>
      </c>
      <c r="BR42" s="51">
        <v>10</v>
      </c>
      <c r="BS42" s="51">
        <v>10</v>
      </c>
      <c r="BT42" s="51">
        <v>10</v>
      </c>
      <c r="BU42" s="51">
        <v>10</v>
      </c>
      <c r="BV42" s="51">
        <v>10</v>
      </c>
      <c r="BW42" s="51">
        <v>10</v>
      </c>
      <c r="BX42" s="51">
        <v>10</v>
      </c>
      <c r="BY42" s="51">
        <v>10</v>
      </c>
      <c r="BZ42" s="51">
        <v>10</v>
      </c>
      <c r="CA42" s="51">
        <v>10</v>
      </c>
      <c r="CB42" s="51">
        <v>10</v>
      </c>
      <c r="CC42" s="51">
        <v>10</v>
      </c>
      <c r="CD42" s="51">
        <v>10</v>
      </c>
      <c r="CE42" s="51">
        <v>10</v>
      </c>
      <c r="CF42" s="51">
        <v>10</v>
      </c>
      <c r="CG42" s="50">
        <f t="shared" si="1"/>
        <v>10</v>
      </c>
      <c r="CH42" s="51">
        <v>10</v>
      </c>
      <c r="CI42" s="51">
        <v>10</v>
      </c>
      <c r="CJ42" s="51">
        <v>10</v>
      </c>
      <c r="CK42" s="51">
        <v>10</v>
      </c>
      <c r="CL42" s="51">
        <v>10</v>
      </c>
      <c r="CM42" s="51">
        <v>10</v>
      </c>
      <c r="CN42" s="51">
        <v>10</v>
      </c>
      <c r="CO42" s="51">
        <v>10</v>
      </c>
      <c r="CP42" s="51">
        <v>10</v>
      </c>
      <c r="CQ42" s="51">
        <v>10</v>
      </c>
      <c r="CR42" s="51">
        <v>10</v>
      </c>
      <c r="CS42" s="51">
        <v>10</v>
      </c>
      <c r="CT42" s="51">
        <v>10</v>
      </c>
      <c r="CU42" s="51">
        <v>10</v>
      </c>
      <c r="CV42" s="51">
        <v>10</v>
      </c>
      <c r="CW42" s="51">
        <v>10</v>
      </c>
      <c r="CX42" s="51">
        <v>10</v>
      </c>
      <c r="CY42" s="51">
        <v>10</v>
      </c>
      <c r="CZ42" s="51">
        <v>10</v>
      </c>
      <c r="DA42" s="51">
        <v>10</v>
      </c>
      <c r="DB42" s="51">
        <v>10</v>
      </c>
      <c r="DC42" s="50">
        <f t="shared" si="4"/>
        <v>10</v>
      </c>
      <c r="DD42" s="51">
        <v>10</v>
      </c>
      <c r="DE42" s="51">
        <v>10</v>
      </c>
      <c r="DF42" s="51">
        <v>10</v>
      </c>
      <c r="DG42" s="51">
        <v>10</v>
      </c>
      <c r="DH42" s="51">
        <v>10</v>
      </c>
      <c r="DI42" s="51">
        <v>10</v>
      </c>
      <c r="DJ42" s="51">
        <v>10</v>
      </c>
      <c r="DK42" s="51">
        <v>10</v>
      </c>
      <c r="DL42" s="51">
        <v>10</v>
      </c>
      <c r="DM42" s="51">
        <v>10</v>
      </c>
      <c r="DN42" s="51">
        <v>10</v>
      </c>
      <c r="DO42" s="50">
        <f t="shared" si="5"/>
        <v>10</v>
      </c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>
        <v>10</v>
      </c>
      <c r="ED42" s="51">
        <v>10</v>
      </c>
      <c r="EE42" s="51">
        <v>10</v>
      </c>
      <c r="EF42" s="51">
        <v>10</v>
      </c>
      <c r="EG42" s="51">
        <v>10</v>
      </c>
      <c r="EH42" s="51">
        <v>10</v>
      </c>
      <c r="EI42" s="51">
        <v>10</v>
      </c>
      <c r="EJ42" s="51">
        <v>10</v>
      </c>
      <c r="EK42" s="51">
        <v>10</v>
      </c>
      <c r="EL42" s="51">
        <v>10</v>
      </c>
      <c r="EM42" s="51">
        <v>10</v>
      </c>
      <c r="EN42" s="51">
        <v>10</v>
      </c>
      <c r="EO42" s="51">
        <v>10</v>
      </c>
      <c r="EP42" s="51">
        <v>10</v>
      </c>
      <c r="EQ42" s="51">
        <v>10</v>
      </c>
      <c r="ER42" s="50">
        <f t="shared" si="6"/>
        <v>10</v>
      </c>
      <c r="ES42" s="50">
        <f t="shared" si="7"/>
        <v>10</v>
      </c>
      <c r="ET42" s="51" t="s">
        <v>189</v>
      </c>
      <c r="EU42" s="51" t="s">
        <v>189</v>
      </c>
      <c r="EV42" s="51" t="s">
        <v>189</v>
      </c>
      <c r="EW42" s="51" t="s">
        <v>189</v>
      </c>
      <c r="EX42" s="51" t="s">
        <v>189</v>
      </c>
      <c r="EY42" s="51" t="s">
        <v>189</v>
      </c>
      <c r="EZ42" s="51" t="s">
        <v>189</v>
      </c>
      <c r="FA42" s="51" t="s">
        <v>189</v>
      </c>
      <c r="FB42" s="51" t="s">
        <v>189</v>
      </c>
      <c r="FC42" s="50" t="str">
        <f t="shared" si="8"/>
        <v>A+</v>
      </c>
      <c r="FD42" s="50">
        <f t="shared" si="9"/>
        <v>36</v>
      </c>
      <c r="FE42" s="50" t="str">
        <f t="shared" si="10"/>
        <v>A+</v>
      </c>
      <c r="FF42" s="110"/>
      <c r="FG42" s="110"/>
      <c r="FH42" s="110">
        <v>0</v>
      </c>
    </row>
    <row r="43" spans="1:164" ht="21" customHeight="1">
      <c r="B43" s="53">
        <v>26</v>
      </c>
      <c r="C43" s="272" t="str">
        <f>IF(NOTAS!E46&gt;"",NOTAS!E46,"")</f>
        <v/>
      </c>
      <c r="D43" s="273"/>
      <c r="E43" s="273"/>
      <c r="F43" s="274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0" t="str">
        <f t="shared" si="2"/>
        <v/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0" t="str">
        <f t="shared" si="0"/>
        <v/>
      </c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0" t="str">
        <f t="shared" si="3"/>
        <v/>
      </c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0" t="str">
        <f t="shared" si="1"/>
        <v/>
      </c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0" t="str">
        <f t="shared" si="4"/>
        <v/>
      </c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0" t="str">
        <f t="shared" si="5"/>
        <v/>
      </c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0" t="str">
        <f t="shared" si="6"/>
        <v/>
      </c>
      <c r="ES43" s="50" t="str">
        <f t="shared" si="7"/>
        <v/>
      </c>
      <c r="ET43" s="51"/>
      <c r="EU43" s="51"/>
      <c r="EV43" s="51"/>
      <c r="EW43" s="51"/>
      <c r="EX43" s="51"/>
      <c r="EY43" s="51"/>
      <c r="EZ43" s="51"/>
      <c r="FA43" s="51"/>
      <c r="FB43" s="51"/>
      <c r="FC43" s="50" t="str">
        <f t="shared" si="8"/>
        <v/>
      </c>
      <c r="FD43" s="50">
        <f t="shared" si="9"/>
        <v>0</v>
      </c>
      <c r="FE43" s="50" t="str">
        <f t="shared" si="10"/>
        <v/>
      </c>
      <c r="FF43" s="110"/>
      <c r="FG43" s="110"/>
      <c r="FH43" s="110"/>
    </row>
    <row r="44" spans="1:164" ht="21" hidden="1" customHeight="1">
      <c r="B44" s="53">
        <v>27</v>
      </c>
      <c r="C44" s="272" t="str">
        <f>IF(NOTAS!E47&gt;"",NOTAS!E47,"")</f>
        <v/>
      </c>
      <c r="D44" s="273"/>
      <c r="E44" s="273"/>
      <c r="F44" s="27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0" t="str">
        <f t="shared" si="2"/>
        <v/>
      </c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0" t="str">
        <f t="shared" si="0"/>
        <v/>
      </c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0" t="str">
        <f t="shared" si="3"/>
        <v/>
      </c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0" t="str">
        <f t="shared" si="1"/>
        <v/>
      </c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0" t="str">
        <f t="shared" si="4"/>
        <v/>
      </c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0" t="str">
        <f t="shared" si="5"/>
        <v/>
      </c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0" t="str">
        <f t="shared" si="6"/>
        <v/>
      </c>
      <c r="ES44" s="50" t="str">
        <f t="shared" si="7"/>
        <v/>
      </c>
      <c r="ET44" s="51"/>
      <c r="EU44" s="51"/>
      <c r="EV44" s="51"/>
      <c r="EW44" s="51"/>
      <c r="EX44" s="51"/>
      <c r="EY44" s="51"/>
      <c r="EZ44" s="51"/>
      <c r="FA44" s="51"/>
      <c r="FB44" s="51"/>
      <c r="FC44" s="50" t="str">
        <f t="shared" si="8"/>
        <v/>
      </c>
      <c r="FD44" s="50">
        <f t="shared" si="9"/>
        <v>0</v>
      </c>
      <c r="FE44" s="50" t="str">
        <f t="shared" si="10"/>
        <v/>
      </c>
      <c r="FF44" s="110"/>
      <c r="FG44" s="110"/>
      <c r="FH44" s="110"/>
    </row>
    <row r="45" spans="1:164" ht="21" hidden="1" customHeight="1">
      <c r="B45" s="53">
        <v>28</v>
      </c>
      <c r="C45" s="272" t="str">
        <f>IF(NOTAS!E48&gt;"",NOTAS!E48,"")</f>
        <v/>
      </c>
      <c r="D45" s="273"/>
      <c r="E45" s="273"/>
      <c r="F45" s="274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0" t="str">
        <f t="shared" si="2"/>
        <v/>
      </c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0" t="str">
        <f t="shared" si="0"/>
        <v/>
      </c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0" t="str">
        <f t="shared" si="3"/>
        <v/>
      </c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0" t="str">
        <f t="shared" si="1"/>
        <v/>
      </c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0" t="str">
        <f t="shared" si="4"/>
        <v/>
      </c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0" t="str">
        <f t="shared" si="5"/>
        <v/>
      </c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0" t="str">
        <f t="shared" si="6"/>
        <v/>
      </c>
      <c r="ES45" s="50" t="str">
        <f t="shared" si="7"/>
        <v/>
      </c>
      <c r="ET45" s="51"/>
      <c r="EU45" s="51"/>
      <c r="EV45" s="51"/>
      <c r="EW45" s="51"/>
      <c r="EX45" s="51"/>
      <c r="EY45" s="51"/>
      <c r="EZ45" s="51"/>
      <c r="FA45" s="51"/>
      <c r="FB45" s="51"/>
      <c r="FC45" s="50" t="str">
        <f t="shared" si="8"/>
        <v/>
      </c>
      <c r="FD45" s="50">
        <f t="shared" si="9"/>
        <v>0</v>
      </c>
      <c r="FE45" s="50" t="str">
        <f t="shared" si="10"/>
        <v/>
      </c>
      <c r="FF45" s="110"/>
      <c r="FG45" s="110"/>
      <c r="FH45" s="110"/>
    </row>
    <row r="46" spans="1:164" ht="21" hidden="1" customHeight="1">
      <c r="B46" s="53">
        <v>29</v>
      </c>
      <c r="C46" s="272" t="str">
        <f>IF(NOTAS!E49&gt;"",NOTAS!E49,"")</f>
        <v/>
      </c>
      <c r="D46" s="273"/>
      <c r="E46" s="273"/>
      <c r="F46" s="274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0" t="str">
        <f t="shared" si="2"/>
        <v/>
      </c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0" t="str">
        <f t="shared" si="0"/>
        <v/>
      </c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0" t="str">
        <f t="shared" si="3"/>
        <v/>
      </c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0" t="str">
        <f t="shared" si="1"/>
        <v/>
      </c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0" t="str">
        <f t="shared" si="4"/>
        <v/>
      </c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0" t="str">
        <f t="shared" si="5"/>
        <v/>
      </c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  <c r="EJ46" s="51"/>
      <c r="EK46" s="51"/>
      <c r="EL46" s="51"/>
      <c r="EM46" s="51"/>
      <c r="EN46" s="51"/>
      <c r="EO46" s="51"/>
      <c r="EP46" s="51"/>
      <c r="EQ46" s="51"/>
      <c r="ER46" s="50" t="str">
        <f t="shared" si="6"/>
        <v/>
      </c>
      <c r="ES46" s="50" t="str">
        <f t="shared" si="7"/>
        <v/>
      </c>
      <c r="ET46" s="51"/>
      <c r="EU46" s="51"/>
      <c r="EV46" s="51"/>
      <c r="EW46" s="51"/>
      <c r="EX46" s="51"/>
      <c r="EY46" s="51"/>
      <c r="EZ46" s="51"/>
      <c r="FA46" s="51"/>
      <c r="FB46" s="51"/>
      <c r="FC46" s="50" t="str">
        <f t="shared" si="8"/>
        <v/>
      </c>
      <c r="FD46" s="50">
        <f t="shared" si="9"/>
        <v>0</v>
      </c>
      <c r="FE46" s="50" t="str">
        <f t="shared" si="10"/>
        <v/>
      </c>
      <c r="FF46" s="110"/>
      <c r="FG46" s="110"/>
      <c r="FH46" s="110"/>
    </row>
    <row r="47" spans="1:164" ht="21" hidden="1" customHeight="1">
      <c r="B47" s="53">
        <v>30</v>
      </c>
      <c r="C47" s="272" t="str">
        <f>IF(NOTAS!E50&gt;"",NOTAS!E50,"")</f>
        <v/>
      </c>
      <c r="D47" s="273"/>
      <c r="E47" s="273"/>
      <c r="F47" s="274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0" t="str">
        <f t="shared" si="2"/>
        <v/>
      </c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0" t="str">
        <f t="shared" si="0"/>
        <v/>
      </c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0" t="str">
        <f t="shared" si="3"/>
        <v/>
      </c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0" t="str">
        <f t="shared" si="1"/>
        <v/>
      </c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0" t="str">
        <f t="shared" si="4"/>
        <v/>
      </c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0" t="str">
        <f t="shared" si="5"/>
        <v/>
      </c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  <c r="EJ47" s="51"/>
      <c r="EK47" s="51"/>
      <c r="EL47" s="51"/>
      <c r="EM47" s="51"/>
      <c r="EN47" s="51"/>
      <c r="EO47" s="51"/>
      <c r="EP47" s="51"/>
      <c r="EQ47" s="51"/>
      <c r="ER47" s="50" t="str">
        <f t="shared" si="6"/>
        <v/>
      </c>
      <c r="ES47" s="50" t="str">
        <f t="shared" si="7"/>
        <v/>
      </c>
      <c r="ET47" s="51"/>
      <c r="EU47" s="51"/>
      <c r="EV47" s="51"/>
      <c r="EW47" s="51"/>
      <c r="EX47" s="51"/>
      <c r="EY47" s="51"/>
      <c r="EZ47" s="51"/>
      <c r="FA47" s="51"/>
      <c r="FB47" s="51"/>
      <c r="FC47" s="50" t="str">
        <f t="shared" si="8"/>
        <v/>
      </c>
      <c r="FD47" s="50">
        <f t="shared" si="9"/>
        <v>0</v>
      </c>
      <c r="FE47" s="50" t="str">
        <f t="shared" si="10"/>
        <v/>
      </c>
      <c r="FF47" s="110"/>
      <c r="FG47" s="110"/>
      <c r="FH47" s="110"/>
    </row>
    <row r="48" spans="1:164" ht="21" hidden="1" customHeight="1">
      <c r="B48" s="53">
        <v>31</v>
      </c>
      <c r="C48" s="272" t="str">
        <f>IF(NOTAS!E51&gt;"",NOTAS!E51,"")</f>
        <v/>
      </c>
      <c r="D48" s="273"/>
      <c r="E48" s="273"/>
      <c r="F48" s="274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0" t="str">
        <f t="shared" si="2"/>
        <v/>
      </c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0" t="str">
        <f t="shared" si="0"/>
        <v/>
      </c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0" t="str">
        <f t="shared" si="3"/>
        <v/>
      </c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0" t="str">
        <f t="shared" si="1"/>
        <v/>
      </c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0" t="str">
        <f t="shared" si="4"/>
        <v/>
      </c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0" t="str">
        <f t="shared" si="5"/>
        <v/>
      </c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0" t="str">
        <f t="shared" si="6"/>
        <v/>
      </c>
      <c r="ES48" s="50" t="str">
        <f t="shared" si="7"/>
        <v/>
      </c>
      <c r="ET48" s="51"/>
      <c r="EU48" s="51"/>
      <c r="EV48" s="51"/>
      <c r="EW48" s="51"/>
      <c r="EX48" s="51"/>
      <c r="EY48" s="51"/>
      <c r="EZ48" s="51"/>
      <c r="FA48" s="51"/>
      <c r="FB48" s="51"/>
      <c r="FC48" s="50" t="str">
        <f t="shared" si="8"/>
        <v/>
      </c>
      <c r="FD48" s="50">
        <f t="shared" si="9"/>
        <v>0</v>
      </c>
      <c r="FE48" s="50" t="str">
        <f t="shared" si="10"/>
        <v/>
      </c>
      <c r="FF48" s="110"/>
      <c r="FG48" s="110"/>
      <c r="FH48" s="110"/>
    </row>
    <row r="49" spans="2:164" ht="21" hidden="1" customHeight="1">
      <c r="B49" s="53">
        <v>32</v>
      </c>
      <c r="C49" s="272" t="str">
        <f>IF(NOTAS!XBX52&lt;&gt;"",NOTAS!XBX52,"")</f>
        <v/>
      </c>
      <c r="D49" s="273"/>
      <c r="E49" s="273"/>
      <c r="F49" s="274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0" t="str">
        <f t="shared" si="2"/>
        <v/>
      </c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0" t="str">
        <f t="shared" si="0"/>
        <v/>
      </c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0" t="str">
        <f t="shared" si="3"/>
        <v/>
      </c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0" t="str">
        <f t="shared" si="1"/>
        <v/>
      </c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0" t="str">
        <f t="shared" si="4"/>
        <v/>
      </c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0" t="str">
        <f t="shared" si="5"/>
        <v/>
      </c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0" t="str">
        <f t="shared" si="6"/>
        <v/>
      </c>
      <c r="ES49" s="50" t="str">
        <f t="shared" si="7"/>
        <v/>
      </c>
      <c r="ET49" s="51"/>
      <c r="EU49" s="51"/>
      <c r="EV49" s="51"/>
      <c r="EW49" s="51"/>
      <c r="EX49" s="51"/>
      <c r="EY49" s="51"/>
      <c r="EZ49" s="51"/>
      <c r="FA49" s="51"/>
      <c r="FB49" s="51"/>
      <c r="FC49" s="50" t="str">
        <f t="shared" si="8"/>
        <v/>
      </c>
      <c r="FD49" s="50">
        <f t="shared" si="9"/>
        <v>0</v>
      </c>
      <c r="FE49" s="50" t="str">
        <f t="shared" si="10"/>
        <v/>
      </c>
      <c r="FF49" s="110"/>
      <c r="FG49" s="110"/>
      <c r="FH49" s="110"/>
    </row>
    <row r="50" spans="2:164" ht="21" hidden="1" customHeight="1">
      <c r="B50" s="53">
        <v>33</v>
      </c>
      <c r="C50" s="272" t="str">
        <f>IF(NOTAS!XBX53&lt;&gt;"",NOTAS!XBX53,"")</f>
        <v/>
      </c>
      <c r="D50" s="273"/>
      <c r="E50" s="273"/>
      <c r="F50" s="274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0" t="str">
        <f t="shared" si="2"/>
        <v/>
      </c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0" t="str">
        <f t="shared" si="0"/>
        <v/>
      </c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0" t="str">
        <f t="shared" si="3"/>
        <v/>
      </c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0" t="str">
        <f t="shared" si="1"/>
        <v/>
      </c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0" t="str">
        <f t="shared" si="4"/>
        <v/>
      </c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0" t="str">
        <f t="shared" si="5"/>
        <v/>
      </c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0" t="str">
        <f t="shared" si="6"/>
        <v/>
      </c>
      <c r="ES50" s="50" t="str">
        <f t="shared" si="7"/>
        <v/>
      </c>
      <c r="ET50" s="51"/>
      <c r="EU50" s="51"/>
      <c r="EV50" s="51"/>
      <c r="EW50" s="51"/>
      <c r="EX50" s="51"/>
      <c r="EY50" s="51"/>
      <c r="EZ50" s="51"/>
      <c r="FA50" s="51"/>
      <c r="FB50" s="51"/>
      <c r="FC50" s="50" t="str">
        <f t="shared" si="8"/>
        <v/>
      </c>
      <c r="FD50" s="50">
        <f t="shared" si="9"/>
        <v>0</v>
      </c>
      <c r="FE50" s="50" t="str">
        <f t="shared" si="10"/>
        <v/>
      </c>
      <c r="FF50" s="110"/>
      <c r="FG50" s="110"/>
      <c r="FH50" s="110"/>
    </row>
    <row r="51" spans="2:164" ht="21" hidden="1" customHeight="1">
      <c r="B51" s="53">
        <v>34</v>
      </c>
      <c r="C51" s="272" t="str">
        <f>IF(NOTAS!XBX54&lt;&gt;"",NOTAS!XBX54,"")</f>
        <v/>
      </c>
      <c r="D51" s="273"/>
      <c r="E51" s="273"/>
      <c r="F51" s="274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0" t="str">
        <f t="shared" si="2"/>
        <v/>
      </c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0" t="str">
        <f t="shared" si="0"/>
        <v/>
      </c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0" t="str">
        <f t="shared" si="3"/>
        <v/>
      </c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0" t="str">
        <f t="shared" si="1"/>
        <v/>
      </c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0" t="str">
        <f t="shared" si="4"/>
        <v/>
      </c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0" t="str">
        <f t="shared" si="5"/>
        <v/>
      </c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0" t="str">
        <f t="shared" si="6"/>
        <v/>
      </c>
      <c r="ES51" s="50" t="str">
        <f t="shared" si="7"/>
        <v/>
      </c>
      <c r="ET51" s="51"/>
      <c r="EU51" s="51"/>
      <c r="EV51" s="51"/>
      <c r="EW51" s="51"/>
      <c r="EX51" s="51"/>
      <c r="EY51" s="51"/>
      <c r="EZ51" s="51"/>
      <c r="FA51" s="51"/>
      <c r="FB51" s="51"/>
      <c r="FC51" s="50" t="str">
        <f t="shared" si="8"/>
        <v/>
      </c>
      <c r="FD51" s="50">
        <f t="shared" si="9"/>
        <v>0</v>
      </c>
      <c r="FE51" s="50" t="str">
        <f t="shared" si="10"/>
        <v/>
      </c>
      <c r="FF51" s="110"/>
      <c r="FG51" s="110"/>
      <c r="FH51" s="110"/>
    </row>
    <row r="52" spans="2:164" ht="21" hidden="1" customHeight="1">
      <c r="B52" s="53">
        <v>35</v>
      </c>
      <c r="C52" s="272" t="str">
        <f>IF(NOTAS!XBX55&lt;&gt;"",NOTAS!XBX55,"")</f>
        <v/>
      </c>
      <c r="D52" s="273"/>
      <c r="E52" s="273"/>
      <c r="F52" s="274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0" t="str">
        <f t="shared" si="2"/>
        <v/>
      </c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0" t="str">
        <f t="shared" si="0"/>
        <v/>
      </c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0" t="str">
        <f t="shared" si="3"/>
        <v/>
      </c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0" t="str">
        <f t="shared" si="1"/>
        <v/>
      </c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0" t="str">
        <f t="shared" si="4"/>
        <v/>
      </c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0" t="str">
        <f t="shared" si="5"/>
        <v/>
      </c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0" t="str">
        <f t="shared" si="6"/>
        <v/>
      </c>
      <c r="ES52" s="50" t="str">
        <f t="shared" si="7"/>
        <v/>
      </c>
      <c r="ET52" s="51"/>
      <c r="EU52" s="51"/>
      <c r="EV52" s="51"/>
      <c r="EW52" s="51"/>
      <c r="EX52" s="51"/>
      <c r="EY52" s="51"/>
      <c r="EZ52" s="51"/>
      <c r="FA52" s="51"/>
      <c r="FB52" s="51"/>
      <c r="FC52" s="50" t="str">
        <f t="shared" si="8"/>
        <v/>
      </c>
      <c r="FD52" s="50">
        <f t="shared" si="9"/>
        <v>0</v>
      </c>
      <c r="FE52" s="50" t="str">
        <f t="shared" si="10"/>
        <v/>
      </c>
      <c r="FF52" s="110"/>
      <c r="FG52" s="110"/>
      <c r="FH52" s="110"/>
    </row>
    <row r="53" spans="2:164" ht="21" hidden="1" customHeight="1">
      <c r="B53" s="53">
        <v>36</v>
      </c>
      <c r="C53" s="272" t="str">
        <f>IF(NOTAS!XBX56&lt;&gt;"",NOTAS!XBX56,"")</f>
        <v/>
      </c>
      <c r="D53" s="273"/>
      <c r="E53" s="273"/>
      <c r="F53" s="274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0" t="str">
        <f t="shared" si="2"/>
        <v/>
      </c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0" t="str">
        <f t="shared" si="0"/>
        <v/>
      </c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0" t="str">
        <f t="shared" si="3"/>
        <v/>
      </c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0" t="str">
        <f t="shared" si="1"/>
        <v/>
      </c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0" t="str">
        <f t="shared" si="4"/>
        <v/>
      </c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0" t="str">
        <f t="shared" si="5"/>
        <v/>
      </c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0" t="str">
        <f t="shared" si="6"/>
        <v/>
      </c>
      <c r="ES53" s="50" t="str">
        <f t="shared" si="7"/>
        <v/>
      </c>
      <c r="ET53" s="51"/>
      <c r="EU53" s="51"/>
      <c r="EV53" s="51"/>
      <c r="EW53" s="51"/>
      <c r="EX53" s="51"/>
      <c r="EY53" s="51"/>
      <c r="EZ53" s="51"/>
      <c r="FA53" s="51"/>
      <c r="FB53" s="51"/>
      <c r="FC53" s="50" t="str">
        <f t="shared" si="8"/>
        <v/>
      </c>
      <c r="FD53" s="50">
        <f t="shared" si="9"/>
        <v>0</v>
      </c>
      <c r="FE53" s="50" t="str">
        <f t="shared" si="10"/>
        <v/>
      </c>
      <c r="FF53" s="110"/>
      <c r="FG53" s="110"/>
      <c r="FH53" s="110"/>
    </row>
    <row r="54" spans="2:164" ht="21" hidden="1" customHeight="1">
      <c r="B54" s="53">
        <v>37</v>
      </c>
      <c r="C54" s="272" t="str">
        <f>IF(NOTAS!XBX57&lt;&gt;"",NOTAS!XBX57,"")</f>
        <v/>
      </c>
      <c r="D54" s="273"/>
      <c r="E54" s="273"/>
      <c r="F54" s="274"/>
      <c r="G54" s="51"/>
      <c r="H54" s="51"/>
      <c r="I54" s="51"/>
      <c r="J54" s="51"/>
      <c r="K54" s="51"/>
      <c r="L54" s="51"/>
      <c r="M54" s="108"/>
      <c r="N54" s="52"/>
      <c r="O54" s="52"/>
      <c r="P54" s="51"/>
      <c r="Q54" s="52"/>
      <c r="R54" s="108"/>
      <c r="S54" s="108"/>
      <c r="T54" s="51"/>
      <c r="U54" s="51"/>
      <c r="V54" s="51"/>
      <c r="W54" s="51"/>
      <c r="X54" s="108"/>
      <c r="Y54" s="50" t="str">
        <f t="shared" si="2"/>
        <v/>
      </c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50" t="str">
        <f t="shared" si="0"/>
        <v/>
      </c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50" t="str">
        <f t="shared" si="3"/>
        <v/>
      </c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50" t="str">
        <f t="shared" si="1"/>
        <v/>
      </c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50" t="str">
        <f t="shared" si="4"/>
        <v/>
      </c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50" t="str">
        <f t="shared" si="6"/>
        <v/>
      </c>
      <c r="ES54" s="50" t="str">
        <f t="shared" si="7"/>
        <v/>
      </c>
      <c r="ET54" s="110"/>
      <c r="EU54" s="110"/>
      <c r="EV54" s="110"/>
      <c r="EW54" s="110"/>
      <c r="EX54" s="110"/>
      <c r="EY54" s="110"/>
      <c r="EZ54" s="110"/>
      <c r="FA54" s="110"/>
      <c r="FB54" s="110"/>
      <c r="FC54" s="50" t="str">
        <f t="shared" si="8"/>
        <v/>
      </c>
      <c r="FD54" s="50">
        <f t="shared" si="9"/>
        <v>0</v>
      </c>
      <c r="FE54" s="110"/>
      <c r="FF54" s="110"/>
      <c r="FG54" s="110"/>
      <c r="FH54" s="110"/>
    </row>
    <row r="55" spans="2:164" ht="21" hidden="1" customHeight="1">
      <c r="B55" s="53">
        <v>38</v>
      </c>
      <c r="C55" s="272" t="str">
        <f>IF(NOTAS!XBX58&lt;&gt;"",NOTAS!XBX58,"")</f>
        <v/>
      </c>
      <c r="D55" s="273"/>
      <c r="E55" s="273"/>
      <c r="F55" s="274"/>
      <c r="G55" s="51"/>
      <c r="H55" s="51"/>
      <c r="I55" s="51"/>
      <c r="J55" s="51"/>
      <c r="K55" s="51"/>
      <c r="L55" s="51"/>
      <c r="M55" s="108"/>
      <c r="N55" s="52"/>
      <c r="O55" s="52"/>
      <c r="P55" s="51"/>
      <c r="Q55" s="52"/>
      <c r="R55" s="108"/>
      <c r="S55" s="108"/>
      <c r="T55" s="51"/>
      <c r="U55" s="51"/>
      <c r="V55" s="51"/>
      <c r="W55" s="51"/>
      <c r="X55" s="108"/>
      <c r="Y55" s="50" t="str">
        <f t="shared" si="2"/>
        <v/>
      </c>
      <c r="Z55" s="109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50" t="str">
        <f t="shared" si="0"/>
        <v/>
      </c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50" t="str">
        <f t="shared" si="3"/>
        <v/>
      </c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50" t="str">
        <f t="shared" si="1"/>
        <v/>
      </c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50" t="str">
        <f t="shared" si="4"/>
        <v/>
      </c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50" t="str">
        <f t="shared" si="6"/>
        <v/>
      </c>
      <c r="ES55" s="50" t="str">
        <f t="shared" si="7"/>
        <v/>
      </c>
      <c r="ET55" s="110"/>
      <c r="EU55" s="110"/>
      <c r="EV55" s="110"/>
      <c r="EW55" s="110"/>
      <c r="EX55" s="110"/>
      <c r="EY55" s="110"/>
      <c r="EZ55" s="110"/>
      <c r="FA55" s="110"/>
      <c r="FB55" s="110"/>
      <c r="FC55" s="50" t="str">
        <f t="shared" si="8"/>
        <v/>
      </c>
      <c r="FD55" s="50">
        <f t="shared" si="9"/>
        <v>0</v>
      </c>
      <c r="FE55" s="110"/>
      <c r="FF55" s="110"/>
      <c r="FG55" s="110"/>
      <c r="FH55" s="110"/>
    </row>
    <row r="56" spans="2:164" ht="21" hidden="1" customHeight="1">
      <c r="B56" s="53">
        <v>39</v>
      </c>
      <c r="C56" s="272" t="str">
        <f>IF(NOTAS!XBX59&lt;&gt;"",NOTAS!XBX59,"")</f>
        <v/>
      </c>
      <c r="D56" s="273"/>
      <c r="E56" s="273"/>
      <c r="F56" s="274"/>
      <c r="G56" s="51"/>
      <c r="H56" s="51"/>
      <c r="I56" s="51"/>
      <c r="J56" s="51"/>
      <c r="K56" s="51"/>
      <c r="L56" s="51"/>
      <c r="M56" s="108"/>
      <c r="N56" s="52"/>
      <c r="O56" s="52"/>
      <c r="P56" s="51"/>
      <c r="Q56" s="52"/>
      <c r="R56" s="108"/>
      <c r="S56" s="108"/>
      <c r="T56" s="51"/>
      <c r="U56" s="51"/>
      <c r="V56" s="51"/>
      <c r="W56" s="51"/>
      <c r="X56" s="108"/>
      <c r="Y56" s="50" t="str">
        <f t="shared" si="2"/>
        <v/>
      </c>
      <c r="Z56" s="109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50" t="str">
        <f t="shared" si="0"/>
        <v/>
      </c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50" t="str">
        <f t="shared" si="3"/>
        <v/>
      </c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50" t="str">
        <f t="shared" si="1"/>
        <v/>
      </c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50" t="str">
        <f t="shared" si="4"/>
        <v/>
      </c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50" t="str">
        <f t="shared" si="6"/>
        <v/>
      </c>
      <c r="ES56" s="50" t="str">
        <f t="shared" si="7"/>
        <v/>
      </c>
      <c r="ET56" s="110"/>
      <c r="EU56" s="110"/>
      <c r="EV56" s="110"/>
      <c r="EW56" s="110"/>
      <c r="EX56" s="110"/>
      <c r="EY56" s="110"/>
      <c r="EZ56" s="110"/>
      <c r="FA56" s="110"/>
      <c r="FB56" s="110"/>
      <c r="FC56" s="50" t="str">
        <f t="shared" si="8"/>
        <v/>
      </c>
      <c r="FD56" s="50">
        <f t="shared" si="9"/>
        <v>0</v>
      </c>
      <c r="FE56" s="110"/>
      <c r="FF56" s="110"/>
      <c r="FG56" s="110"/>
      <c r="FH56" s="110"/>
    </row>
    <row r="57" spans="2:164" ht="21" hidden="1" customHeight="1">
      <c r="B57" s="53">
        <v>40</v>
      </c>
      <c r="C57" s="272" t="str">
        <f>IF(NOTAS!XBX60&lt;&gt;"",NOTAS!XBX60,"")</f>
        <v/>
      </c>
      <c r="D57" s="273"/>
      <c r="E57" s="273"/>
      <c r="F57" s="274"/>
      <c r="G57" s="51"/>
      <c r="H57" s="51"/>
      <c r="I57" s="51"/>
      <c r="J57" s="51"/>
      <c r="K57" s="51"/>
      <c r="L57" s="51"/>
      <c r="M57" s="108"/>
      <c r="N57" s="52"/>
      <c r="O57" s="52"/>
      <c r="P57" s="51"/>
      <c r="Q57" s="52"/>
      <c r="R57" s="108"/>
      <c r="S57" s="108"/>
      <c r="T57" s="51"/>
      <c r="U57" s="51"/>
      <c r="V57" s="51"/>
      <c r="W57" s="51"/>
      <c r="X57" s="108"/>
      <c r="Y57" s="50" t="str">
        <f t="shared" si="2"/>
        <v/>
      </c>
      <c r="Z57" s="109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50" t="str">
        <f t="shared" si="0"/>
        <v/>
      </c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50" t="str">
        <f t="shared" si="3"/>
        <v/>
      </c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50" t="str">
        <f t="shared" si="1"/>
        <v/>
      </c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50" t="str">
        <f t="shared" si="4"/>
        <v/>
      </c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50" t="str">
        <f t="shared" si="6"/>
        <v/>
      </c>
      <c r="ES57" s="50" t="str">
        <f t="shared" si="7"/>
        <v/>
      </c>
      <c r="ET57" s="110"/>
      <c r="EU57" s="110"/>
      <c r="EV57" s="110"/>
      <c r="EW57" s="110"/>
      <c r="EX57" s="110"/>
      <c r="EY57" s="110"/>
      <c r="EZ57" s="110"/>
      <c r="FA57" s="110"/>
      <c r="FB57" s="110"/>
      <c r="FC57" s="50" t="str">
        <f t="shared" si="8"/>
        <v/>
      </c>
      <c r="FD57" s="50">
        <f t="shared" si="9"/>
        <v>0</v>
      </c>
      <c r="FE57" s="110"/>
      <c r="FF57" s="110"/>
      <c r="FG57" s="110"/>
      <c r="FH57" s="110"/>
    </row>
    <row r="58" spans="2:164" ht="21" hidden="1" customHeight="1">
      <c r="B58" s="53">
        <v>41</v>
      </c>
      <c r="C58" s="272" t="str">
        <f>IF(NOTAS!XBX61&lt;&gt;"",NOTAS!XBX61,"")</f>
        <v/>
      </c>
      <c r="D58" s="273"/>
      <c r="E58" s="273"/>
      <c r="F58" s="274"/>
      <c r="G58" s="51"/>
      <c r="H58" s="51"/>
      <c r="I58" s="51"/>
      <c r="J58" s="51"/>
      <c r="K58" s="51"/>
      <c r="L58" s="51"/>
      <c r="M58" s="108"/>
      <c r="N58" s="52"/>
      <c r="O58" s="52"/>
      <c r="P58" s="51"/>
      <c r="Q58" s="52"/>
      <c r="R58" s="108"/>
      <c r="S58" s="108"/>
      <c r="T58" s="51"/>
      <c r="U58" s="51"/>
      <c r="V58" s="51"/>
      <c r="W58" s="51"/>
      <c r="X58" s="108"/>
      <c r="Y58" s="50" t="str">
        <f t="shared" si="2"/>
        <v/>
      </c>
      <c r="Z58" s="109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50" t="str">
        <f t="shared" si="0"/>
        <v/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50" t="str">
        <f t="shared" si="3"/>
        <v/>
      </c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50" t="str">
        <f t="shared" si="1"/>
        <v/>
      </c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50" t="str">
        <f t="shared" si="4"/>
        <v/>
      </c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50" t="str">
        <f t="shared" si="6"/>
        <v/>
      </c>
      <c r="ES58" s="50" t="str">
        <f t="shared" si="7"/>
        <v/>
      </c>
      <c r="ET58" s="110"/>
      <c r="EU58" s="110"/>
      <c r="EV58" s="110"/>
      <c r="EW58" s="110"/>
      <c r="EX58" s="110"/>
      <c r="EY58" s="110"/>
      <c r="EZ58" s="110"/>
      <c r="FA58" s="110"/>
      <c r="FB58" s="110"/>
      <c r="FC58" s="50" t="str">
        <f t="shared" si="8"/>
        <v/>
      </c>
      <c r="FD58" s="50">
        <f t="shared" si="9"/>
        <v>0</v>
      </c>
      <c r="FE58" s="110"/>
      <c r="FF58" s="110"/>
      <c r="FG58" s="110"/>
      <c r="FH58" s="110"/>
    </row>
    <row r="59" spans="2:164" ht="21" hidden="1" customHeight="1">
      <c r="B59" s="53">
        <v>42</v>
      </c>
      <c r="C59" s="272" t="str">
        <f>IF(NOTAS!XBX62&lt;&gt;"",NOTAS!XBX62,"")</f>
        <v/>
      </c>
      <c r="D59" s="273"/>
      <c r="E59" s="273"/>
      <c r="F59" s="274"/>
      <c r="G59" s="51"/>
      <c r="H59" s="51"/>
      <c r="I59" s="51"/>
      <c r="J59" s="51"/>
      <c r="K59" s="51"/>
      <c r="L59" s="51"/>
      <c r="M59" s="108"/>
      <c r="N59" s="52"/>
      <c r="O59" s="52"/>
      <c r="P59" s="51"/>
      <c r="Q59" s="52"/>
      <c r="R59" s="108"/>
      <c r="S59" s="108"/>
      <c r="T59" s="51"/>
      <c r="U59" s="51"/>
      <c r="V59" s="51"/>
      <c r="W59" s="51"/>
      <c r="X59" s="108"/>
      <c r="Y59" s="50" t="str">
        <f t="shared" si="2"/>
        <v/>
      </c>
      <c r="Z59" s="109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50" t="str">
        <f t="shared" si="0"/>
        <v/>
      </c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50" t="str">
        <f t="shared" si="3"/>
        <v/>
      </c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50" t="str">
        <f t="shared" si="1"/>
        <v/>
      </c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50" t="str">
        <f t="shared" si="4"/>
        <v/>
      </c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50" t="str">
        <f t="shared" si="6"/>
        <v/>
      </c>
      <c r="ES59" s="50" t="str">
        <f t="shared" si="7"/>
        <v/>
      </c>
      <c r="ET59" s="110"/>
      <c r="EU59" s="110"/>
      <c r="EV59" s="110"/>
      <c r="EW59" s="110"/>
      <c r="EX59" s="110"/>
      <c r="EY59" s="110"/>
      <c r="EZ59" s="110"/>
      <c r="FA59" s="110"/>
      <c r="FB59" s="110"/>
      <c r="FC59" s="50" t="str">
        <f t="shared" si="8"/>
        <v/>
      </c>
      <c r="FD59" s="50">
        <f t="shared" si="9"/>
        <v>0</v>
      </c>
      <c r="FE59" s="110"/>
      <c r="FF59" s="110"/>
      <c r="FG59" s="110"/>
      <c r="FH59" s="110"/>
    </row>
    <row r="60" spans="2:164" ht="21" hidden="1" customHeight="1">
      <c r="B60" s="53">
        <v>43</v>
      </c>
      <c r="C60" s="272" t="str">
        <f>IF(NOTAS!XBX63&lt;&gt;"",NOTAS!XBX63,"")</f>
        <v/>
      </c>
      <c r="D60" s="273"/>
      <c r="E60" s="273"/>
      <c r="F60" s="274"/>
      <c r="G60" s="51"/>
      <c r="H60" s="51"/>
      <c r="I60" s="51"/>
      <c r="J60" s="51"/>
      <c r="K60" s="51"/>
      <c r="L60" s="51"/>
      <c r="M60" s="108"/>
      <c r="N60" s="52"/>
      <c r="O60" s="52"/>
      <c r="P60" s="51"/>
      <c r="Q60" s="52"/>
      <c r="R60" s="108"/>
      <c r="S60" s="108"/>
      <c r="T60" s="51"/>
      <c r="U60" s="51"/>
      <c r="V60" s="51"/>
      <c r="W60" s="51"/>
      <c r="X60" s="108"/>
      <c r="Y60" s="50" t="str">
        <f t="shared" si="2"/>
        <v/>
      </c>
      <c r="Z60" s="109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50" t="str">
        <f t="shared" si="0"/>
        <v/>
      </c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50" t="str">
        <f t="shared" si="3"/>
        <v/>
      </c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50" t="str">
        <f t="shared" si="1"/>
        <v/>
      </c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50" t="str">
        <f t="shared" si="4"/>
        <v/>
      </c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50" t="str">
        <f t="shared" si="6"/>
        <v/>
      </c>
      <c r="ES60" s="50" t="str">
        <f t="shared" si="7"/>
        <v/>
      </c>
      <c r="ET60" s="110"/>
      <c r="EU60" s="110"/>
      <c r="EV60" s="110"/>
      <c r="EW60" s="110"/>
      <c r="EX60" s="110"/>
      <c r="EY60" s="110"/>
      <c r="EZ60" s="110"/>
      <c r="FA60" s="110"/>
      <c r="FB60" s="110"/>
      <c r="FC60" s="50" t="str">
        <f t="shared" si="8"/>
        <v/>
      </c>
      <c r="FD60" s="50">
        <f t="shared" si="9"/>
        <v>0</v>
      </c>
      <c r="FE60" s="110"/>
      <c r="FF60" s="110"/>
      <c r="FG60" s="110"/>
      <c r="FH60" s="110"/>
    </row>
    <row r="61" spans="2:164" ht="21" hidden="1" customHeight="1">
      <c r="B61" s="53">
        <v>44</v>
      </c>
      <c r="C61" s="272" t="str">
        <f>IF(NOTAS!XBX64&lt;&gt;"",NOTAS!XBX64,"")</f>
        <v/>
      </c>
      <c r="D61" s="273"/>
      <c r="E61" s="273"/>
      <c r="F61" s="274"/>
      <c r="G61" s="51"/>
      <c r="H61" s="51"/>
      <c r="I61" s="51"/>
      <c r="J61" s="51"/>
      <c r="K61" s="51"/>
      <c r="L61" s="51"/>
      <c r="M61" s="108"/>
      <c r="N61" s="52"/>
      <c r="O61" s="52"/>
      <c r="P61" s="51"/>
      <c r="Q61" s="52"/>
      <c r="R61" s="108"/>
      <c r="S61" s="108"/>
      <c r="T61" s="51"/>
      <c r="U61" s="51"/>
      <c r="V61" s="51"/>
      <c r="W61" s="51"/>
      <c r="X61" s="108"/>
      <c r="Y61" s="50" t="str">
        <f t="shared" si="2"/>
        <v/>
      </c>
      <c r="Z61" s="109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50" t="str">
        <f t="shared" si="0"/>
        <v/>
      </c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50" t="str">
        <f t="shared" si="3"/>
        <v/>
      </c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50" t="str">
        <f t="shared" si="1"/>
        <v/>
      </c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50" t="str">
        <f t="shared" si="4"/>
        <v/>
      </c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50" t="str">
        <f t="shared" si="6"/>
        <v/>
      </c>
      <c r="ES61" s="50" t="str">
        <f t="shared" si="7"/>
        <v/>
      </c>
      <c r="ET61" s="110"/>
      <c r="EU61" s="110"/>
      <c r="EV61" s="110"/>
      <c r="EW61" s="110"/>
      <c r="EX61" s="110"/>
      <c r="EY61" s="110"/>
      <c r="EZ61" s="110"/>
      <c r="FA61" s="110"/>
      <c r="FB61" s="110"/>
      <c r="FC61" s="50" t="str">
        <f t="shared" si="8"/>
        <v/>
      </c>
      <c r="FD61" s="50">
        <f t="shared" si="9"/>
        <v>0</v>
      </c>
      <c r="FE61" s="110"/>
      <c r="FF61" s="110"/>
      <c r="FG61" s="110"/>
      <c r="FH61" s="110"/>
    </row>
    <row r="62" spans="2:164" ht="12" customHeight="1"/>
    <row r="63" spans="2:164">
      <c r="B63" t="s">
        <v>43</v>
      </c>
      <c r="X63" s="71"/>
    </row>
    <row r="64" spans="2:164">
      <c r="B64" s="17" t="str">
        <f>NOTAS!B24</f>
        <v>CUZCO GUERRERO JENNY DEL PILAR</v>
      </c>
      <c r="C64" s="17"/>
      <c r="D64" s="17"/>
      <c r="X64" s="42"/>
    </row>
    <row r="65" spans="2:24">
      <c r="B65" s="276" t="s">
        <v>110</v>
      </c>
      <c r="C65" s="276"/>
      <c r="X65" s="71"/>
    </row>
    <row r="66" spans="2:24" ht="18.75" customHeight="1"/>
    <row r="72" spans="2:24" ht="15" customHeight="1"/>
    <row r="73" spans="2:24" ht="15" customHeight="1"/>
    <row r="108" ht="15" customHeight="1"/>
    <row r="109" ht="15" customHeight="1"/>
    <row r="110" ht="15" customHeight="1"/>
    <row r="111" ht="15" customHeight="1"/>
    <row r="117" ht="15" customHeight="1"/>
    <row r="118" ht="15" customHeight="1"/>
    <row r="131" ht="15" customHeight="1"/>
    <row r="132" ht="15" customHeight="1"/>
    <row r="140" ht="15" customHeight="1"/>
    <row r="141" ht="15" customHeight="1"/>
    <row r="154" ht="15" customHeight="1"/>
    <row r="155" ht="15" customHeight="1"/>
    <row r="164" ht="15" customHeight="1"/>
    <row r="165" ht="15" customHeight="1"/>
  </sheetData>
  <sheetProtection sheet="1" objects="1" scenarios="1"/>
  <protectedRanges>
    <protectedRange sqref="EK18:EQ53" name="Rango9"/>
    <protectedRange sqref="CM19:DB53" name="Rango7"/>
    <protectedRange sqref="BK19:CF53" name="Rango5"/>
    <protectedRange sqref="Z19:AN53" name="Rango3"/>
    <protectedRange sqref="G18:P53 AP18:BI18 CH18:DB18 Q18:X18 Z18:AN18 BK18:CF18" name="Rango1"/>
    <protectedRange sqref="Q19:X53" name="Rango2"/>
    <protectedRange sqref="AP19:BI53" name="Rango4"/>
    <protectedRange sqref="CH19:CL53" name="Rango6"/>
    <protectedRange sqref="DD18:DN53 DP18:EJ53" name="Rango8"/>
    <protectedRange sqref="ET18:FB53" name="Rango10"/>
  </protectedRanges>
  <mergeCells count="243">
    <mergeCell ref="AP10:BJ10"/>
    <mergeCell ref="CH11:CK12"/>
    <mergeCell ref="DD13:DD17"/>
    <mergeCell ref="AX13:AX17"/>
    <mergeCell ref="BK10:CG10"/>
    <mergeCell ref="CG11:CG17"/>
    <mergeCell ref="CK13:CK17"/>
    <mergeCell ref="EL13:EL17"/>
    <mergeCell ref="EM13:EM17"/>
    <mergeCell ref="BP13:BP17"/>
    <mergeCell ref="CF11:CF12"/>
    <mergeCell ref="CH13:CH17"/>
    <mergeCell ref="CI13:CI17"/>
    <mergeCell ref="CJ13:CJ17"/>
    <mergeCell ref="CZ13:CZ17"/>
    <mergeCell ref="DA13:DA17"/>
    <mergeCell ref="CF13:CF17"/>
    <mergeCell ref="CO13:CO17"/>
    <mergeCell ref="CP13:CP17"/>
    <mergeCell ref="DB11:DB12"/>
    <mergeCell ref="DL13:DL17"/>
    <mergeCell ref="DM13:DM17"/>
    <mergeCell ref="DN13:DN17"/>
    <mergeCell ref="DP13:DP17"/>
    <mergeCell ref="FE10:FH10"/>
    <mergeCell ref="FE13:FE17"/>
    <mergeCell ref="FF13:FF17"/>
    <mergeCell ref="FG13:FG17"/>
    <mergeCell ref="FH13:FH17"/>
    <mergeCell ref="CL11:CL12"/>
    <mergeCell ref="DF13:DF17"/>
    <mergeCell ref="DG13:DG17"/>
    <mergeCell ref="CM11:CP12"/>
    <mergeCell ref="CM13:CM17"/>
    <mergeCell ref="EY13:EY17"/>
    <mergeCell ref="DH13:DH17"/>
    <mergeCell ref="DI13:DI17"/>
    <mergeCell ref="CL13:CL17"/>
    <mergeCell ref="DB13:DB17"/>
    <mergeCell ref="CN13:CN17"/>
    <mergeCell ref="ET10:FB10"/>
    <mergeCell ref="EV13:EV17"/>
    <mergeCell ref="DO13:DO17"/>
    <mergeCell ref="DQ13:DQ17"/>
    <mergeCell ref="EN13:EN17"/>
    <mergeCell ref="CW13:CW17"/>
    <mergeCell ref="CX13:CX17"/>
    <mergeCell ref="CY13:CY17"/>
    <mergeCell ref="AO11:AO17"/>
    <mergeCell ref="AN13:AN17"/>
    <mergeCell ref="Z13:Z17"/>
    <mergeCell ref="AQ13:AQ17"/>
    <mergeCell ref="AR13:AR17"/>
    <mergeCell ref="AS13:AS17"/>
    <mergeCell ref="AT13:AT17"/>
    <mergeCell ref="BC11:BI12"/>
    <mergeCell ref="AP11:AS12"/>
    <mergeCell ref="AT11:AT12"/>
    <mergeCell ref="AP13:AP17"/>
    <mergeCell ref="AA13:AA17"/>
    <mergeCell ref="AU13:AU17"/>
    <mergeCell ref="BA13:BA17"/>
    <mergeCell ref="BB13:BB17"/>
    <mergeCell ref="BC13:BC17"/>
    <mergeCell ref="AJ13:AJ17"/>
    <mergeCell ref="AK13:AK17"/>
    <mergeCell ref="BA11:BB12"/>
    <mergeCell ref="AV13:AV17"/>
    <mergeCell ref="AW13:AW17"/>
    <mergeCell ref="AU11:AW12"/>
    <mergeCell ref="AX11:AZ12"/>
    <mergeCell ref="AY13:AY17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B65:C65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61:F61"/>
    <mergeCell ref="C36:F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P11:P12"/>
    <mergeCell ref="C19:F19"/>
    <mergeCell ref="C20:F20"/>
    <mergeCell ref="C21:F21"/>
    <mergeCell ref="C34:F34"/>
    <mergeCell ref="C35:F35"/>
    <mergeCell ref="C22:F22"/>
    <mergeCell ref="C23:F23"/>
    <mergeCell ref="C24:F24"/>
    <mergeCell ref="C18:F18"/>
    <mergeCell ref="G13:G17"/>
    <mergeCell ref="H13:H17"/>
    <mergeCell ref="I13:I17"/>
    <mergeCell ref="J13:J17"/>
    <mergeCell ref="K13:K17"/>
    <mergeCell ref="B10:B17"/>
    <mergeCell ref="C10:F17"/>
    <mergeCell ref="B1:X2"/>
    <mergeCell ref="B3:X4"/>
    <mergeCell ref="D7:I7"/>
    <mergeCell ref="Q7:S7"/>
    <mergeCell ref="Z10:AO10"/>
    <mergeCell ref="AI11:AN12"/>
    <mergeCell ref="AE11:AH12"/>
    <mergeCell ref="AD11:AD12"/>
    <mergeCell ref="AC11:AC12"/>
    <mergeCell ref="Z11:AB12"/>
    <mergeCell ref="AL13:AL17"/>
    <mergeCell ref="AM13:AM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Q13:Q17"/>
    <mergeCell ref="R13:R17"/>
    <mergeCell ref="EI13:EI17"/>
    <mergeCell ref="EJ13:EJ17"/>
    <mergeCell ref="DY13:DY17"/>
    <mergeCell ref="DC11:DC17"/>
    <mergeCell ref="ES10:ES17"/>
    <mergeCell ref="EZ13:EZ17"/>
    <mergeCell ref="FA13:FA17"/>
    <mergeCell ref="FB13:FB17"/>
    <mergeCell ref="EW13:EW17"/>
    <mergeCell ref="ER13:ER17"/>
    <mergeCell ref="ET13:ET17"/>
    <mergeCell ref="EU13:EU17"/>
    <mergeCell ref="EX13:EX17"/>
    <mergeCell ref="DE13:DE17"/>
    <mergeCell ref="DD10:DO10"/>
    <mergeCell ref="DR13:DR17"/>
    <mergeCell ref="DT13:DT17"/>
    <mergeCell ref="DU13:DU17"/>
    <mergeCell ref="DV13:DV17"/>
    <mergeCell ref="DW13:DW17"/>
    <mergeCell ref="DX13:DX17"/>
    <mergeCell ref="DP10:ER10"/>
    <mergeCell ref="DS13:DS17"/>
    <mergeCell ref="DZ13:DZ17"/>
    <mergeCell ref="FC10:FC17"/>
    <mergeCell ref="DJ13:DJ17"/>
    <mergeCell ref="DK13:DK17"/>
    <mergeCell ref="BK11:BO12"/>
    <mergeCell ref="BK13:BK17"/>
    <mergeCell ref="BL13:BL17"/>
    <mergeCell ref="BM13:BM17"/>
    <mergeCell ref="BN13:BN17"/>
    <mergeCell ref="BO13:BO17"/>
    <mergeCell ref="CB13:CB17"/>
    <mergeCell ref="CC13:CC17"/>
    <mergeCell ref="CD13:CD17"/>
    <mergeCell ref="CE13:CE17"/>
    <mergeCell ref="CH10:DC10"/>
    <mergeCell ref="CQ13:CQ17"/>
    <mergeCell ref="CR13:CR17"/>
    <mergeCell ref="CS13:CS17"/>
    <mergeCell ref="CT13:CT17"/>
    <mergeCell ref="CU13:CU17"/>
    <mergeCell ref="CV13:CV17"/>
    <mergeCell ref="EK13:EK17"/>
    <mergeCell ref="EO13:EO17"/>
    <mergeCell ref="EP13:EP17"/>
    <mergeCell ref="EQ13:EQ17"/>
    <mergeCell ref="AZ13:AZ17"/>
    <mergeCell ref="G10:Y10"/>
    <mergeCell ref="BD13:BD17"/>
    <mergeCell ref="BE13:BE17"/>
    <mergeCell ref="BF13:BF17"/>
    <mergeCell ref="BG13:BG17"/>
    <mergeCell ref="X11:X12"/>
    <mergeCell ref="Y11:Y17"/>
    <mergeCell ref="X13:X17"/>
    <mergeCell ref="S13:S17"/>
    <mergeCell ref="T13:T17"/>
    <mergeCell ref="W13:W17"/>
    <mergeCell ref="W11:W12"/>
    <mergeCell ref="Q11:Q12"/>
    <mergeCell ref="R11:T12"/>
    <mergeCell ref="U13:U17"/>
    <mergeCell ref="V13:V17"/>
    <mergeCell ref="L13:L17"/>
    <mergeCell ref="M13:M17"/>
    <mergeCell ref="N11:O12"/>
    <mergeCell ref="N13:N17"/>
    <mergeCell ref="O13:O17"/>
    <mergeCell ref="P13:P17"/>
    <mergeCell ref="G11:M12"/>
    <mergeCell ref="EA13:EA17"/>
    <mergeCell ref="EB13:EB17"/>
    <mergeCell ref="EC13:EC17"/>
    <mergeCell ref="ED13:ED17"/>
    <mergeCell ref="EE13:EE17"/>
    <mergeCell ref="EF13:EF17"/>
    <mergeCell ref="EG13:EG17"/>
    <mergeCell ref="EH13:EH17"/>
    <mergeCell ref="BH13:BH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BI13:BI17"/>
    <mergeCell ref="BJ11:BJ17"/>
    <mergeCell ref="BP11:BR12"/>
    <mergeCell ref="BS11:BS12"/>
    <mergeCell ref="BQ13:BQ17"/>
    <mergeCell ref="BR13:BR17"/>
    <mergeCell ref="BS13:BS17"/>
  </mergeCells>
  <dataValidations count="4">
    <dataValidation type="decimal" allowBlank="1" showErrorMessage="1" errorTitle="Validación de Datos" error="Por favor; sólo Ingrese Datos entre 0 y 10" sqref="T61:W61 G61:L61 N61:Q61" xr:uid="{00000000-0002-0000-0000-000000000000}">
      <formula1>0</formula1>
      <formula2>10</formula2>
    </dataValidation>
    <dataValidation allowBlank="1" sqref="X8" xr:uid="{00000000-0002-0000-0000-000001000000}"/>
    <dataValidation type="decimal" allowBlank="1" showInputMessage="1" showErrorMessage="1" sqref="AP18:BI60 CH18:DB60 G18:X60 Z18:AN60 BK18:CF60" xr:uid="{00000000-0002-0000-0000-000002000000}">
      <formula1>0</formula1>
      <formula2>10</formula2>
    </dataValidation>
    <dataValidation type="list" allowBlank="1" showInputMessage="1" showErrorMessage="1" sqref="ET18:FB53" xr:uid="{D02147E7-EAA7-4D6F-B01E-8CD75DACD5A8}">
      <formula1>$FC$4:$FC$7</formula1>
    </dataValidation>
  </dataValidations>
  <pageMargins left="0.25" right="0.25" top="0.75" bottom="0.75" header="0.3" footer="0.3"/>
  <pageSetup paperSize="9" scale="20" fitToHeight="2" orientation="landscape" horizontalDpi="4294967295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1062-56C9-484E-AC03-E3717C0D81EA}">
  <sheetPr>
    <pageSetUpPr fitToPage="1"/>
  </sheetPr>
  <dimension ref="A1:XCX165"/>
  <sheetViews>
    <sheetView zoomScale="60" zoomScaleNormal="60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FH22" sqref="FH22"/>
    </sheetView>
  </sheetViews>
  <sheetFormatPr baseColWidth="10" defaultRowHeight="14.5"/>
  <cols>
    <col min="1" max="1" width="4.90625" customWidth="1"/>
    <col min="2" max="2" width="5" customWidth="1"/>
    <col min="3" max="3" width="35.90625" customWidth="1"/>
    <col min="4" max="5" width="4" customWidth="1"/>
    <col min="6" max="6" width="6.6328125" customWidth="1"/>
    <col min="7" max="159" width="15.6328125" customWidth="1"/>
    <col min="160" max="160" width="15.6328125" hidden="1" customWidth="1"/>
    <col min="161" max="164" width="6.54296875" customWidth="1"/>
  </cols>
  <sheetData>
    <row r="1" spans="1:164" ht="16.5" customHeight="1">
      <c r="A1" s="42"/>
      <c r="B1" s="253" t="s">
        <v>147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"/>
    </row>
    <row r="2" spans="1:164" ht="15" customHeight="1">
      <c r="A2" s="42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1"/>
    </row>
    <row r="3" spans="1:164" ht="16.5" customHeight="1">
      <c r="A3" s="42"/>
      <c r="B3" s="255" t="s">
        <v>111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"/>
    </row>
    <row r="4" spans="1:164" ht="15.75" customHeight="1">
      <c r="A4" s="43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"/>
      <c r="FC4" s="186" t="s">
        <v>189</v>
      </c>
      <c r="FD4" s="186"/>
    </row>
    <row r="5" spans="1:164" ht="15.75" customHeight="1">
      <c r="A5" s="4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2"/>
      <c r="FC5" s="186" t="s">
        <v>190</v>
      </c>
      <c r="FD5" s="186"/>
    </row>
    <row r="6" spans="1:164" ht="15.5">
      <c r="A6" s="42"/>
      <c r="B6" s="6">
        <v>1</v>
      </c>
      <c r="C6" s="7" t="s">
        <v>5</v>
      </c>
      <c r="D6" s="23" t="str">
        <f>NOTAS!B14</f>
        <v>INICIAL II</v>
      </c>
      <c r="E6" s="23"/>
      <c r="F6" s="23"/>
      <c r="G6" s="23"/>
      <c r="H6" s="23"/>
      <c r="I6" s="23"/>
      <c r="O6" s="8">
        <v>3</v>
      </c>
      <c r="P6" s="7" t="s">
        <v>6</v>
      </c>
      <c r="Q6" s="107" t="str">
        <f>NOTAS!B18</f>
        <v>2025-2026 MATUTINA</v>
      </c>
      <c r="T6" s="105"/>
      <c r="U6" s="105"/>
      <c r="V6" s="105"/>
      <c r="X6" s="106"/>
      <c r="FC6" s="186" t="s">
        <v>191</v>
      </c>
      <c r="FD6" s="186"/>
    </row>
    <row r="7" spans="1:164" ht="15.5">
      <c r="A7" s="42"/>
      <c r="B7" s="6">
        <v>2</v>
      </c>
      <c r="C7" s="7" t="s">
        <v>148</v>
      </c>
      <c r="D7" s="256" t="str">
        <f>NOTAS!B24</f>
        <v>CUZCO GUERRERO JENNY DEL PILAR</v>
      </c>
      <c r="E7" s="256"/>
      <c r="F7" s="256"/>
      <c r="G7" s="256"/>
      <c r="H7" s="256"/>
      <c r="I7" s="256"/>
      <c r="O7" s="8">
        <v>4</v>
      </c>
      <c r="P7" s="10" t="s">
        <v>9</v>
      </c>
      <c r="Q7" s="257">
        <f ca="1">TODAY()</f>
        <v>45994</v>
      </c>
      <c r="R7" s="257"/>
      <c r="S7" s="257"/>
      <c r="T7" s="107"/>
      <c r="U7" s="107"/>
      <c r="V7" s="107"/>
      <c r="X7" s="44"/>
      <c r="FC7" s="186" t="s">
        <v>192</v>
      </c>
      <c r="FD7" s="186"/>
    </row>
    <row r="8" spans="1:164" ht="15.5">
      <c r="A8" s="42"/>
      <c r="B8" s="6"/>
      <c r="O8" s="8"/>
      <c r="X8" s="44"/>
    </row>
    <row r="9" spans="1:164" ht="18.5" customHeight="1">
      <c r="A9" s="42"/>
      <c r="B9" s="11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</row>
    <row r="10" spans="1:164" s="195" customFormat="1" ht="24" customHeight="1">
      <c r="B10" s="241" t="s">
        <v>11</v>
      </c>
      <c r="C10" s="244" t="s">
        <v>12</v>
      </c>
      <c r="D10" s="245"/>
      <c r="E10" s="245"/>
      <c r="F10" s="246"/>
      <c r="G10" s="215" t="s">
        <v>173</v>
      </c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7"/>
      <c r="Z10" s="258" t="s">
        <v>172</v>
      </c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98" t="s">
        <v>227</v>
      </c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303" t="s">
        <v>248</v>
      </c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303"/>
      <c r="CF10" s="303"/>
      <c r="CG10" s="303"/>
      <c r="CH10" s="225" t="s">
        <v>271</v>
      </c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/>
      <c r="DD10" s="235" t="s">
        <v>293</v>
      </c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7"/>
      <c r="DP10" s="238" t="s">
        <v>305</v>
      </c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40"/>
      <c r="ES10" s="231" t="s">
        <v>177</v>
      </c>
      <c r="ET10" s="238" t="s">
        <v>188</v>
      </c>
      <c r="EU10" s="239"/>
      <c r="EV10" s="239"/>
      <c r="EW10" s="239"/>
      <c r="EX10" s="239"/>
      <c r="EY10" s="239"/>
      <c r="EZ10" s="239"/>
      <c r="FA10" s="239"/>
      <c r="FB10" s="239"/>
      <c r="FC10" s="222" t="s">
        <v>178</v>
      </c>
      <c r="FD10" s="196"/>
      <c r="FE10" s="285" t="s">
        <v>335</v>
      </c>
      <c r="FF10" s="285"/>
      <c r="FG10" s="285"/>
      <c r="FH10" s="285"/>
    </row>
    <row r="11" spans="1:164" s="173" customFormat="1" ht="12.75" hidden="1" customHeight="1">
      <c r="B11" s="242"/>
      <c r="C11" s="247"/>
      <c r="D11" s="248"/>
      <c r="E11" s="248"/>
      <c r="F11" s="249"/>
      <c r="G11" s="221"/>
      <c r="H11" s="221"/>
      <c r="I11" s="221"/>
      <c r="J11" s="221"/>
      <c r="K11" s="221"/>
      <c r="L11" s="221"/>
      <c r="M11" s="221"/>
      <c r="N11" s="221"/>
      <c r="O11" s="221"/>
      <c r="P11" s="270"/>
      <c r="Q11" s="218"/>
      <c r="R11" s="218"/>
      <c r="S11" s="218"/>
      <c r="T11" s="218"/>
      <c r="U11" s="174"/>
      <c r="V11" s="174"/>
      <c r="W11" s="218"/>
      <c r="X11" s="218"/>
      <c r="Y11" s="219" t="s">
        <v>141</v>
      </c>
      <c r="Z11" s="259"/>
      <c r="AA11" s="260"/>
      <c r="AB11" s="261"/>
      <c r="AC11" s="265"/>
      <c r="AD11" s="265"/>
      <c r="AE11" s="259"/>
      <c r="AF11" s="260"/>
      <c r="AG11" s="260"/>
      <c r="AH11" s="261"/>
      <c r="AI11" s="259"/>
      <c r="AJ11" s="260"/>
      <c r="AK11" s="260"/>
      <c r="AL11" s="260"/>
      <c r="AM11" s="260"/>
      <c r="AN11" s="261"/>
      <c r="AO11" s="228" t="s">
        <v>141</v>
      </c>
      <c r="AP11" s="277"/>
      <c r="AQ11" s="278"/>
      <c r="AR11" s="278"/>
      <c r="AS11" s="279"/>
      <c r="AT11" s="283"/>
      <c r="AU11" s="277"/>
      <c r="AV11" s="278"/>
      <c r="AW11" s="279"/>
      <c r="AX11" s="277"/>
      <c r="AY11" s="278"/>
      <c r="AZ11" s="279"/>
      <c r="BA11" s="277"/>
      <c r="BB11" s="279"/>
      <c r="BC11" s="277"/>
      <c r="BD11" s="278"/>
      <c r="BE11" s="278"/>
      <c r="BF11" s="278"/>
      <c r="BG11" s="278"/>
      <c r="BH11" s="278"/>
      <c r="BI11" s="279"/>
      <c r="BJ11" s="206" t="s">
        <v>141</v>
      </c>
      <c r="BK11" s="209"/>
      <c r="BL11" s="210"/>
      <c r="BM11" s="210"/>
      <c r="BN11" s="210"/>
      <c r="BO11" s="211"/>
      <c r="BP11" s="209"/>
      <c r="BQ11" s="210"/>
      <c r="BR11" s="211"/>
      <c r="BS11" s="209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304"/>
      <c r="CG11" s="206" t="s">
        <v>141</v>
      </c>
      <c r="CH11" s="299"/>
      <c r="CI11" s="300"/>
      <c r="CJ11" s="300"/>
      <c r="CK11" s="300"/>
      <c r="CL11" s="289"/>
      <c r="CM11" s="291"/>
      <c r="CN11" s="292"/>
      <c r="CO11" s="292"/>
      <c r="CP11" s="292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306"/>
      <c r="DC11" s="228" t="s">
        <v>141</v>
      </c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223"/>
      <c r="ET11" s="176"/>
      <c r="EU11" s="176"/>
      <c r="EV11" s="176"/>
      <c r="EW11" s="176"/>
      <c r="EX11" s="176"/>
      <c r="EY11" s="177"/>
      <c r="EZ11" s="177"/>
      <c r="FA11" s="177"/>
      <c r="FB11" s="177"/>
      <c r="FC11" s="223"/>
      <c r="FD11" s="175"/>
      <c r="FE11" s="178"/>
      <c r="FF11" s="178"/>
      <c r="FG11" s="178"/>
      <c r="FH11" s="178"/>
    </row>
    <row r="12" spans="1:164" s="173" customFormat="1" ht="22.5" hidden="1" customHeight="1">
      <c r="B12" s="242"/>
      <c r="C12" s="247"/>
      <c r="D12" s="248"/>
      <c r="E12" s="248"/>
      <c r="F12" s="249"/>
      <c r="G12" s="221"/>
      <c r="H12" s="221"/>
      <c r="I12" s="221"/>
      <c r="J12" s="221"/>
      <c r="K12" s="221"/>
      <c r="L12" s="221"/>
      <c r="M12" s="221"/>
      <c r="N12" s="221"/>
      <c r="O12" s="221"/>
      <c r="P12" s="271"/>
      <c r="Q12" s="218"/>
      <c r="R12" s="218"/>
      <c r="S12" s="218"/>
      <c r="T12" s="218"/>
      <c r="U12" s="174"/>
      <c r="V12" s="174"/>
      <c r="W12" s="218"/>
      <c r="X12" s="218"/>
      <c r="Y12" s="219"/>
      <c r="Z12" s="262"/>
      <c r="AA12" s="263"/>
      <c r="AB12" s="264"/>
      <c r="AC12" s="266"/>
      <c r="AD12" s="266"/>
      <c r="AE12" s="262"/>
      <c r="AF12" s="263"/>
      <c r="AG12" s="263"/>
      <c r="AH12" s="264"/>
      <c r="AI12" s="262"/>
      <c r="AJ12" s="263"/>
      <c r="AK12" s="263"/>
      <c r="AL12" s="263"/>
      <c r="AM12" s="263"/>
      <c r="AN12" s="264"/>
      <c r="AO12" s="229"/>
      <c r="AP12" s="280"/>
      <c r="AQ12" s="281"/>
      <c r="AR12" s="281"/>
      <c r="AS12" s="282"/>
      <c r="AT12" s="284"/>
      <c r="AU12" s="280"/>
      <c r="AV12" s="281"/>
      <c r="AW12" s="282"/>
      <c r="AX12" s="280"/>
      <c r="AY12" s="281"/>
      <c r="AZ12" s="282"/>
      <c r="BA12" s="280"/>
      <c r="BB12" s="282"/>
      <c r="BC12" s="280"/>
      <c r="BD12" s="281"/>
      <c r="BE12" s="281"/>
      <c r="BF12" s="281"/>
      <c r="BG12" s="281"/>
      <c r="BH12" s="281"/>
      <c r="BI12" s="282"/>
      <c r="BJ12" s="207"/>
      <c r="BK12" s="212"/>
      <c r="BL12" s="213"/>
      <c r="BM12" s="213"/>
      <c r="BN12" s="213"/>
      <c r="BO12" s="214"/>
      <c r="BP12" s="212"/>
      <c r="BQ12" s="213"/>
      <c r="BR12" s="214"/>
      <c r="BS12" s="212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305"/>
      <c r="CG12" s="207"/>
      <c r="CH12" s="301"/>
      <c r="CI12" s="302"/>
      <c r="CJ12" s="302"/>
      <c r="CK12" s="302"/>
      <c r="CL12" s="290"/>
      <c r="CM12" s="293"/>
      <c r="CN12" s="294"/>
      <c r="CO12" s="294"/>
      <c r="CP12" s="294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307"/>
      <c r="DC12" s="229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223"/>
      <c r="ET12" s="176"/>
      <c r="EU12" s="176"/>
      <c r="EV12" s="176"/>
      <c r="EW12" s="176"/>
      <c r="EX12" s="176"/>
      <c r="EY12" s="177"/>
      <c r="EZ12" s="177"/>
      <c r="FA12" s="177"/>
      <c r="FB12" s="177"/>
      <c r="FC12" s="223"/>
      <c r="FD12" s="175"/>
      <c r="FE12" s="178"/>
      <c r="FF12" s="178"/>
      <c r="FG12" s="178"/>
      <c r="FH12" s="178"/>
    </row>
    <row r="13" spans="1:164" s="179" customFormat="1" ht="24.75" customHeight="1">
      <c r="A13" s="179" t="s">
        <v>86</v>
      </c>
      <c r="B13" s="242"/>
      <c r="C13" s="247"/>
      <c r="D13" s="248"/>
      <c r="E13" s="248"/>
      <c r="F13" s="249"/>
      <c r="G13" s="275" t="s">
        <v>194</v>
      </c>
      <c r="H13" s="220" t="s">
        <v>195</v>
      </c>
      <c r="I13" s="220" t="s">
        <v>196</v>
      </c>
      <c r="J13" s="220" t="s">
        <v>197</v>
      </c>
      <c r="K13" s="220" t="s">
        <v>198</v>
      </c>
      <c r="L13" s="220" t="s">
        <v>199</v>
      </c>
      <c r="M13" s="220" t="s">
        <v>200</v>
      </c>
      <c r="N13" s="220" t="s">
        <v>201</v>
      </c>
      <c r="O13" s="220" t="s">
        <v>202</v>
      </c>
      <c r="P13" s="220" t="s">
        <v>203</v>
      </c>
      <c r="Q13" s="220" t="s">
        <v>204</v>
      </c>
      <c r="R13" s="220" t="s">
        <v>205</v>
      </c>
      <c r="S13" s="220" t="s">
        <v>206</v>
      </c>
      <c r="T13" s="220" t="s">
        <v>207</v>
      </c>
      <c r="U13" s="220" t="s">
        <v>208</v>
      </c>
      <c r="V13" s="220" t="s">
        <v>209</v>
      </c>
      <c r="W13" s="220" t="s">
        <v>210</v>
      </c>
      <c r="X13" s="220" t="s">
        <v>211</v>
      </c>
      <c r="Y13" s="219"/>
      <c r="Z13" s="267" t="s">
        <v>212</v>
      </c>
      <c r="AA13" s="267" t="s">
        <v>213</v>
      </c>
      <c r="AB13" s="267" t="s">
        <v>214</v>
      </c>
      <c r="AC13" s="267" t="s">
        <v>215</v>
      </c>
      <c r="AD13" s="267" t="s">
        <v>216</v>
      </c>
      <c r="AE13" s="267" t="s">
        <v>217</v>
      </c>
      <c r="AF13" s="267" t="s">
        <v>218</v>
      </c>
      <c r="AG13" s="267" t="s">
        <v>219</v>
      </c>
      <c r="AH13" s="267" t="s">
        <v>220</v>
      </c>
      <c r="AI13" s="267" t="s">
        <v>221</v>
      </c>
      <c r="AJ13" s="267" t="s">
        <v>222</v>
      </c>
      <c r="AK13" s="267" t="s">
        <v>223</v>
      </c>
      <c r="AL13" s="267" t="s">
        <v>224</v>
      </c>
      <c r="AM13" s="267" t="s">
        <v>225</v>
      </c>
      <c r="AN13" s="267" t="s">
        <v>226</v>
      </c>
      <c r="AO13" s="229"/>
      <c r="AP13" s="200" t="s">
        <v>228</v>
      </c>
      <c r="AQ13" s="200" t="s">
        <v>229</v>
      </c>
      <c r="AR13" s="200" t="s">
        <v>230</v>
      </c>
      <c r="AS13" s="200" t="s">
        <v>231</v>
      </c>
      <c r="AT13" s="200" t="s">
        <v>232</v>
      </c>
      <c r="AU13" s="200" t="s">
        <v>233</v>
      </c>
      <c r="AV13" s="200" t="s">
        <v>234</v>
      </c>
      <c r="AW13" s="200" t="s">
        <v>235</v>
      </c>
      <c r="AX13" s="200" t="s">
        <v>236</v>
      </c>
      <c r="AY13" s="200" t="s">
        <v>237</v>
      </c>
      <c r="AZ13" s="200" t="s">
        <v>238</v>
      </c>
      <c r="BA13" s="200" t="s">
        <v>239</v>
      </c>
      <c r="BB13" s="200" t="s">
        <v>240</v>
      </c>
      <c r="BC13" s="200" t="s">
        <v>241</v>
      </c>
      <c r="BD13" s="200" t="s">
        <v>242</v>
      </c>
      <c r="BE13" s="200" t="s">
        <v>243</v>
      </c>
      <c r="BF13" s="200" t="s">
        <v>244</v>
      </c>
      <c r="BG13" s="200" t="s">
        <v>245</v>
      </c>
      <c r="BH13" s="200" t="s">
        <v>246</v>
      </c>
      <c r="BI13" s="200" t="s">
        <v>247</v>
      </c>
      <c r="BJ13" s="207"/>
      <c r="BK13" s="203" t="s">
        <v>249</v>
      </c>
      <c r="BL13" s="203" t="s">
        <v>250</v>
      </c>
      <c r="BM13" s="203" t="s">
        <v>251</v>
      </c>
      <c r="BN13" s="203" t="s">
        <v>252</v>
      </c>
      <c r="BO13" s="203" t="s">
        <v>253</v>
      </c>
      <c r="BP13" s="203" t="s">
        <v>254</v>
      </c>
      <c r="BQ13" s="203" t="s">
        <v>255</v>
      </c>
      <c r="BR13" s="203" t="s">
        <v>256</v>
      </c>
      <c r="BS13" s="203" t="s">
        <v>257</v>
      </c>
      <c r="BT13" s="203" t="s">
        <v>258</v>
      </c>
      <c r="BU13" s="203" t="s">
        <v>259</v>
      </c>
      <c r="BV13" s="203" t="s">
        <v>260</v>
      </c>
      <c r="BW13" s="203" t="s">
        <v>261</v>
      </c>
      <c r="BX13" s="203" t="s">
        <v>262</v>
      </c>
      <c r="BY13" s="203" t="s">
        <v>263</v>
      </c>
      <c r="BZ13" s="203" t="s">
        <v>264</v>
      </c>
      <c r="CA13" s="203" t="s">
        <v>265</v>
      </c>
      <c r="CB13" s="203" t="s">
        <v>266</v>
      </c>
      <c r="CC13" s="203" t="s">
        <v>267</v>
      </c>
      <c r="CD13" s="203" t="s">
        <v>268</v>
      </c>
      <c r="CE13" s="203" t="s">
        <v>269</v>
      </c>
      <c r="CF13" s="203" t="s">
        <v>270</v>
      </c>
      <c r="CG13" s="207"/>
      <c r="CH13" s="295" t="s">
        <v>272</v>
      </c>
      <c r="CI13" s="295" t="s">
        <v>273</v>
      </c>
      <c r="CJ13" s="295" t="s">
        <v>274</v>
      </c>
      <c r="CK13" s="295" t="s">
        <v>275</v>
      </c>
      <c r="CL13" s="295" t="s">
        <v>276</v>
      </c>
      <c r="CM13" s="197" t="s">
        <v>277</v>
      </c>
      <c r="CN13" s="197" t="s">
        <v>278</v>
      </c>
      <c r="CO13" s="197" t="s">
        <v>279</v>
      </c>
      <c r="CP13" s="197" t="s">
        <v>280</v>
      </c>
      <c r="CQ13" s="197" t="s">
        <v>281</v>
      </c>
      <c r="CR13" s="197" t="s">
        <v>282</v>
      </c>
      <c r="CS13" s="197" t="s">
        <v>283</v>
      </c>
      <c r="CT13" s="197" t="s">
        <v>284</v>
      </c>
      <c r="CU13" s="197" t="s">
        <v>285</v>
      </c>
      <c r="CV13" s="197" t="s">
        <v>286</v>
      </c>
      <c r="CW13" s="197" t="s">
        <v>287</v>
      </c>
      <c r="CX13" s="197" t="s">
        <v>288</v>
      </c>
      <c r="CY13" s="197" t="s">
        <v>289</v>
      </c>
      <c r="CZ13" s="197" t="s">
        <v>290</v>
      </c>
      <c r="DA13" s="197" t="s">
        <v>291</v>
      </c>
      <c r="DB13" s="197" t="s">
        <v>292</v>
      </c>
      <c r="DC13" s="229"/>
      <c r="DD13" s="197" t="s">
        <v>294</v>
      </c>
      <c r="DE13" s="197" t="s">
        <v>295</v>
      </c>
      <c r="DF13" s="197" t="s">
        <v>296</v>
      </c>
      <c r="DG13" s="197" t="s">
        <v>297</v>
      </c>
      <c r="DH13" s="197" t="s">
        <v>298</v>
      </c>
      <c r="DI13" s="197" t="s">
        <v>299</v>
      </c>
      <c r="DJ13" s="197" t="s">
        <v>300</v>
      </c>
      <c r="DK13" s="197" t="s">
        <v>301</v>
      </c>
      <c r="DL13" s="197" t="s">
        <v>302</v>
      </c>
      <c r="DM13" s="197" t="s">
        <v>303</v>
      </c>
      <c r="DN13" s="197" t="s">
        <v>304</v>
      </c>
      <c r="DO13" s="228" t="s">
        <v>141</v>
      </c>
      <c r="DP13" s="197" t="s">
        <v>306</v>
      </c>
      <c r="DQ13" s="197" t="s">
        <v>307</v>
      </c>
      <c r="DR13" s="197" t="s">
        <v>308</v>
      </c>
      <c r="DS13" s="197" t="s">
        <v>309</v>
      </c>
      <c r="DT13" s="197" t="s">
        <v>310</v>
      </c>
      <c r="DU13" s="197" t="s">
        <v>311</v>
      </c>
      <c r="DV13" s="197" t="s">
        <v>312</v>
      </c>
      <c r="DW13" s="197" t="s">
        <v>313</v>
      </c>
      <c r="DX13" s="197" t="s">
        <v>314</v>
      </c>
      <c r="DY13" s="197" t="s">
        <v>315</v>
      </c>
      <c r="DZ13" s="197" t="s">
        <v>316</v>
      </c>
      <c r="EA13" s="197" t="s">
        <v>317</v>
      </c>
      <c r="EB13" s="197" t="s">
        <v>318</v>
      </c>
      <c r="EC13" s="197" t="s">
        <v>319</v>
      </c>
      <c r="ED13" s="197" t="s">
        <v>320</v>
      </c>
      <c r="EE13" s="197" t="s">
        <v>321</v>
      </c>
      <c r="EF13" s="197" t="s">
        <v>322</v>
      </c>
      <c r="EG13" s="197" t="s">
        <v>323</v>
      </c>
      <c r="EH13" s="197" t="s">
        <v>324</v>
      </c>
      <c r="EI13" s="197" t="s">
        <v>325</v>
      </c>
      <c r="EJ13" s="197" t="s">
        <v>326</v>
      </c>
      <c r="EK13" s="197" t="s">
        <v>327</v>
      </c>
      <c r="EL13" s="197" t="s">
        <v>328</v>
      </c>
      <c r="EM13" s="197" t="s">
        <v>329</v>
      </c>
      <c r="EN13" s="197" t="s">
        <v>330</v>
      </c>
      <c r="EO13" s="197" t="s">
        <v>331</v>
      </c>
      <c r="EP13" s="197" t="s">
        <v>332</v>
      </c>
      <c r="EQ13" s="197" t="s">
        <v>333</v>
      </c>
      <c r="ER13" s="228" t="s">
        <v>141</v>
      </c>
      <c r="ES13" s="223"/>
      <c r="ET13" s="232" t="s">
        <v>179</v>
      </c>
      <c r="EU13" s="232" t="s">
        <v>180</v>
      </c>
      <c r="EV13" s="232" t="s">
        <v>181</v>
      </c>
      <c r="EW13" s="232" t="s">
        <v>182</v>
      </c>
      <c r="EX13" s="232" t="s">
        <v>183</v>
      </c>
      <c r="EY13" s="232" t="s">
        <v>184</v>
      </c>
      <c r="EZ13" s="232" t="s">
        <v>186</v>
      </c>
      <c r="FA13" s="232" t="s">
        <v>187</v>
      </c>
      <c r="FB13" s="232" t="s">
        <v>185</v>
      </c>
      <c r="FC13" s="223"/>
      <c r="FD13" s="175"/>
      <c r="FE13" s="286" t="s">
        <v>168</v>
      </c>
      <c r="FF13" s="287" t="s">
        <v>169</v>
      </c>
      <c r="FG13" s="287" t="s">
        <v>170</v>
      </c>
      <c r="FH13" s="288" t="s">
        <v>163</v>
      </c>
    </row>
    <row r="14" spans="1:164" s="179" customFormat="1" ht="24.75" customHeight="1">
      <c r="A14" s="179" t="s">
        <v>86</v>
      </c>
      <c r="B14" s="242"/>
      <c r="C14" s="247"/>
      <c r="D14" s="248"/>
      <c r="E14" s="248"/>
      <c r="F14" s="249"/>
      <c r="G14" s="275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19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29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7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7"/>
      <c r="CH14" s="296"/>
      <c r="CI14" s="296"/>
      <c r="CJ14" s="296"/>
      <c r="CK14" s="296"/>
      <c r="CL14" s="296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229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229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229"/>
      <c r="ES14" s="223"/>
      <c r="ET14" s="233"/>
      <c r="EU14" s="233"/>
      <c r="EV14" s="233"/>
      <c r="EW14" s="233"/>
      <c r="EX14" s="233"/>
      <c r="EY14" s="233"/>
      <c r="EZ14" s="233"/>
      <c r="FA14" s="233"/>
      <c r="FB14" s="233"/>
      <c r="FC14" s="223"/>
      <c r="FD14" s="175"/>
      <c r="FE14" s="286"/>
      <c r="FF14" s="287"/>
      <c r="FG14" s="287"/>
      <c r="FH14" s="288"/>
    </row>
    <row r="15" spans="1:164" s="179" customFormat="1" ht="24.75" customHeight="1">
      <c r="A15" s="179" t="s">
        <v>86</v>
      </c>
      <c r="B15" s="242"/>
      <c r="C15" s="247"/>
      <c r="D15" s="248"/>
      <c r="E15" s="248"/>
      <c r="F15" s="249"/>
      <c r="G15" s="275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19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29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7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7"/>
      <c r="CH15" s="296"/>
      <c r="CI15" s="296"/>
      <c r="CJ15" s="296"/>
      <c r="CK15" s="296"/>
      <c r="CL15" s="296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229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229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229"/>
      <c r="ES15" s="223"/>
      <c r="ET15" s="233"/>
      <c r="EU15" s="233"/>
      <c r="EV15" s="233"/>
      <c r="EW15" s="233"/>
      <c r="EX15" s="233"/>
      <c r="EY15" s="233"/>
      <c r="EZ15" s="233"/>
      <c r="FA15" s="233"/>
      <c r="FB15" s="233"/>
      <c r="FC15" s="223"/>
      <c r="FD15" s="175"/>
      <c r="FE15" s="286"/>
      <c r="FF15" s="287"/>
      <c r="FG15" s="287"/>
      <c r="FH15" s="288"/>
    </row>
    <row r="16" spans="1:164" s="179" customFormat="1" ht="24.75" customHeight="1">
      <c r="A16" s="179" t="s">
        <v>86</v>
      </c>
      <c r="B16" s="242"/>
      <c r="C16" s="247"/>
      <c r="D16" s="248"/>
      <c r="E16" s="248"/>
      <c r="F16" s="249"/>
      <c r="G16" s="275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19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29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7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7"/>
      <c r="CH16" s="296"/>
      <c r="CI16" s="296"/>
      <c r="CJ16" s="296"/>
      <c r="CK16" s="296"/>
      <c r="CL16" s="296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229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229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229"/>
      <c r="ES16" s="223"/>
      <c r="ET16" s="233"/>
      <c r="EU16" s="233"/>
      <c r="EV16" s="233"/>
      <c r="EW16" s="233"/>
      <c r="EX16" s="233"/>
      <c r="EY16" s="233"/>
      <c r="EZ16" s="233"/>
      <c r="FA16" s="233"/>
      <c r="FB16" s="233"/>
      <c r="FC16" s="223"/>
      <c r="FD16" s="175"/>
      <c r="FE16" s="286"/>
      <c r="FF16" s="287"/>
      <c r="FG16" s="287"/>
      <c r="FH16" s="288"/>
    </row>
    <row r="17" spans="1:164 16322:16326" s="179" customFormat="1" ht="24.75" customHeight="1">
      <c r="A17" s="179" t="s">
        <v>86</v>
      </c>
      <c r="B17" s="243"/>
      <c r="C17" s="250"/>
      <c r="D17" s="251"/>
      <c r="E17" s="251"/>
      <c r="F17" s="252"/>
      <c r="G17" s="275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1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30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8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8"/>
      <c r="CH17" s="297"/>
      <c r="CI17" s="297"/>
      <c r="CJ17" s="297"/>
      <c r="CK17" s="297"/>
      <c r="CL17" s="297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230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30"/>
      <c r="DP17" s="199"/>
      <c r="DQ17" s="199"/>
      <c r="DR17" s="199"/>
      <c r="DS17" s="199"/>
      <c r="DT17" s="199"/>
      <c r="DU17" s="199"/>
      <c r="DV17" s="199"/>
      <c r="DW17" s="199"/>
      <c r="DX17" s="199"/>
      <c r="DY17" s="199"/>
      <c r="DZ17" s="199"/>
      <c r="EA17" s="199"/>
      <c r="EB17" s="199"/>
      <c r="EC17" s="199"/>
      <c r="ED17" s="199"/>
      <c r="EE17" s="199"/>
      <c r="EF17" s="199"/>
      <c r="EG17" s="199"/>
      <c r="EH17" s="199"/>
      <c r="EI17" s="199"/>
      <c r="EJ17" s="199"/>
      <c r="EK17" s="199"/>
      <c r="EL17" s="199"/>
      <c r="EM17" s="199"/>
      <c r="EN17" s="199"/>
      <c r="EO17" s="199"/>
      <c r="EP17" s="199"/>
      <c r="EQ17" s="199"/>
      <c r="ER17" s="229"/>
      <c r="ES17" s="224"/>
      <c r="ET17" s="234"/>
      <c r="EU17" s="234"/>
      <c r="EV17" s="234"/>
      <c r="EW17" s="234"/>
      <c r="EX17" s="234"/>
      <c r="EY17" s="234"/>
      <c r="EZ17" s="234"/>
      <c r="FA17" s="234"/>
      <c r="FB17" s="234"/>
      <c r="FC17" s="224"/>
      <c r="FD17" s="180"/>
      <c r="FE17" s="286"/>
      <c r="FF17" s="287"/>
      <c r="FG17" s="287"/>
      <c r="FH17" s="288"/>
      <c r="XCT17" s="181" t="s">
        <v>78</v>
      </c>
      <c r="XCU17" s="181" t="s">
        <v>74</v>
      </c>
      <c r="XCV17" s="181" t="s">
        <v>75</v>
      </c>
      <c r="XCW17" s="181" t="s">
        <v>79</v>
      </c>
      <c r="XCX17" s="181" t="s">
        <v>80</v>
      </c>
    </row>
    <row r="18" spans="1:164 16322:16326" ht="21" customHeight="1">
      <c r="A18" s="45"/>
      <c r="B18" s="53">
        <v>1</v>
      </c>
      <c r="C18" s="272" t="str">
        <f>IF(NOTAS!E21&gt;"",NOTAS!E21,"")</f>
        <v>ALARCON GARCIA LIAM KAEL</v>
      </c>
      <c r="D18" s="273"/>
      <c r="E18" s="273"/>
      <c r="F18" s="274"/>
      <c r="G18" s="51">
        <v>10</v>
      </c>
      <c r="H18" s="51">
        <v>10</v>
      </c>
      <c r="I18" s="51">
        <v>10</v>
      </c>
      <c r="J18" s="51">
        <v>10</v>
      </c>
      <c r="K18" s="51">
        <v>10</v>
      </c>
      <c r="L18" s="51">
        <v>10</v>
      </c>
      <c r="M18" s="51">
        <v>10</v>
      </c>
      <c r="N18" s="51">
        <v>10</v>
      </c>
      <c r="O18" s="51">
        <v>10</v>
      </c>
      <c r="P18" s="51">
        <v>10</v>
      </c>
      <c r="Q18" s="51">
        <v>10</v>
      </c>
      <c r="R18" s="51">
        <v>10</v>
      </c>
      <c r="S18" s="51">
        <v>10</v>
      </c>
      <c r="T18" s="51">
        <v>10</v>
      </c>
      <c r="U18" s="51">
        <v>10</v>
      </c>
      <c r="V18" s="51">
        <v>10</v>
      </c>
      <c r="W18" s="51">
        <v>10</v>
      </c>
      <c r="X18" s="51">
        <v>10</v>
      </c>
      <c r="Y18" s="50">
        <f>IFERROR(INT(FIXED(TRUNC(AVERAGE(G18:X18),2),0)),"")</f>
        <v>10</v>
      </c>
      <c r="Z18" s="51">
        <v>8</v>
      </c>
      <c r="AA18" s="51">
        <v>8</v>
      </c>
      <c r="AB18" s="51">
        <v>8</v>
      </c>
      <c r="AC18" s="51">
        <v>8</v>
      </c>
      <c r="AD18" s="51">
        <v>8</v>
      </c>
      <c r="AE18" s="51">
        <v>8</v>
      </c>
      <c r="AF18" s="51">
        <v>8</v>
      </c>
      <c r="AG18" s="51">
        <v>8</v>
      </c>
      <c r="AH18" s="51">
        <v>8</v>
      </c>
      <c r="AI18" s="51">
        <v>8</v>
      </c>
      <c r="AJ18" s="51">
        <v>8</v>
      </c>
      <c r="AK18" s="51">
        <v>8</v>
      </c>
      <c r="AL18" s="51">
        <v>8</v>
      </c>
      <c r="AM18" s="51">
        <v>8</v>
      </c>
      <c r="AN18" s="51">
        <v>8</v>
      </c>
      <c r="AO18" s="50">
        <f t="shared" ref="AO18:AO61" si="0">IFERROR(INT(FIXED(TRUNC(AVERAGE(Z18:AN18),2),0)),"")</f>
        <v>8</v>
      </c>
      <c r="AP18" s="51">
        <v>10</v>
      </c>
      <c r="AQ18" s="51">
        <v>10</v>
      </c>
      <c r="AR18" s="51">
        <v>10</v>
      </c>
      <c r="AS18" s="51">
        <v>10</v>
      </c>
      <c r="AT18" s="51">
        <v>10</v>
      </c>
      <c r="AU18" s="51">
        <v>10</v>
      </c>
      <c r="AV18" s="51">
        <v>10</v>
      </c>
      <c r="AW18" s="51">
        <v>10</v>
      </c>
      <c r="AX18" s="51">
        <v>10</v>
      </c>
      <c r="AY18" s="51">
        <v>10</v>
      </c>
      <c r="AZ18" s="51">
        <v>10</v>
      </c>
      <c r="BA18" s="51">
        <v>10</v>
      </c>
      <c r="BB18" s="51">
        <v>10</v>
      </c>
      <c r="BC18" s="51">
        <v>10</v>
      </c>
      <c r="BD18" s="51">
        <v>10</v>
      </c>
      <c r="BE18" s="51">
        <v>10</v>
      </c>
      <c r="BF18" s="51">
        <v>10</v>
      </c>
      <c r="BG18" s="51">
        <v>10</v>
      </c>
      <c r="BH18" s="51">
        <v>10</v>
      </c>
      <c r="BI18" s="51">
        <v>10</v>
      </c>
      <c r="BJ18" s="50">
        <f>IFERROR(INT(FIXED(TRUNC(AVERAGE(AP18:BI18),2),0)),"")</f>
        <v>10</v>
      </c>
      <c r="BK18" s="51">
        <v>8</v>
      </c>
      <c r="BL18" s="51">
        <v>8</v>
      </c>
      <c r="BM18" s="51">
        <v>8</v>
      </c>
      <c r="BN18" s="51">
        <v>8</v>
      </c>
      <c r="BO18" s="51">
        <v>8</v>
      </c>
      <c r="BP18" s="51">
        <v>8</v>
      </c>
      <c r="BQ18" s="51">
        <v>8</v>
      </c>
      <c r="BR18" s="51">
        <v>8</v>
      </c>
      <c r="BS18" s="51">
        <v>8</v>
      </c>
      <c r="BT18" s="51">
        <v>8</v>
      </c>
      <c r="BU18" s="51">
        <v>8</v>
      </c>
      <c r="BV18" s="51">
        <v>8</v>
      </c>
      <c r="BW18" s="51">
        <v>8</v>
      </c>
      <c r="BX18" s="51">
        <v>8</v>
      </c>
      <c r="BY18" s="51">
        <v>8</v>
      </c>
      <c r="BZ18" s="51">
        <v>8</v>
      </c>
      <c r="CA18" s="51">
        <v>8</v>
      </c>
      <c r="CB18" s="51">
        <v>8</v>
      </c>
      <c r="CC18" s="51">
        <v>8</v>
      </c>
      <c r="CD18" s="51">
        <v>8</v>
      </c>
      <c r="CE18" s="51">
        <v>8</v>
      </c>
      <c r="CF18" s="51">
        <v>8</v>
      </c>
      <c r="CG18" s="50">
        <f t="shared" ref="CG18:CG61" si="1">IFERROR(INT(FIXED(TRUNC(AVERAGE(BK18:CF18),2),0)),"")</f>
        <v>8</v>
      </c>
      <c r="CH18" s="51">
        <v>10</v>
      </c>
      <c r="CI18" s="51">
        <v>10</v>
      </c>
      <c r="CJ18" s="51">
        <v>10</v>
      </c>
      <c r="CK18" s="51">
        <v>10</v>
      </c>
      <c r="CL18" s="51">
        <v>10</v>
      </c>
      <c r="CM18" s="51">
        <v>10</v>
      </c>
      <c r="CN18" s="51">
        <v>10</v>
      </c>
      <c r="CO18" s="51">
        <v>10</v>
      </c>
      <c r="CP18" s="51">
        <v>10</v>
      </c>
      <c r="CQ18" s="51">
        <v>10</v>
      </c>
      <c r="CR18" s="51">
        <v>10</v>
      </c>
      <c r="CS18" s="51">
        <v>10</v>
      </c>
      <c r="CT18" s="51">
        <v>10</v>
      </c>
      <c r="CU18" s="51">
        <v>10</v>
      </c>
      <c r="CV18" s="51">
        <v>10</v>
      </c>
      <c r="CW18" s="51">
        <v>10</v>
      </c>
      <c r="CX18" s="51">
        <v>10</v>
      </c>
      <c r="CY18" s="51">
        <v>10</v>
      </c>
      <c r="CZ18" s="51">
        <v>10</v>
      </c>
      <c r="DA18" s="51">
        <v>10</v>
      </c>
      <c r="DB18" s="51">
        <v>10</v>
      </c>
      <c r="DC18" s="50">
        <f>IFERROR(INT(FIXED(TRUNC(AVERAGE(CH18:DB18),2),0)),"")</f>
        <v>10</v>
      </c>
      <c r="DD18" s="51">
        <v>10</v>
      </c>
      <c r="DE18" s="51">
        <v>10</v>
      </c>
      <c r="DF18" s="51">
        <v>10</v>
      </c>
      <c r="DG18" s="51">
        <v>10</v>
      </c>
      <c r="DH18" s="51">
        <v>10</v>
      </c>
      <c r="DI18" s="51">
        <v>10</v>
      </c>
      <c r="DJ18" s="51">
        <v>10</v>
      </c>
      <c r="DK18" s="51">
        <v>10</v>
      </c>
      <c r="DL18" s="51">
        <v>10</v>
      </c>
      <c r="DM18" s="51">
        <v>10</v>
      </c>
      <c r="DN18" s="51">
        <v>10</v>
      </c>
      <c r="DO18" s="50">
        <f>IFERROR(INT(FIXED(TRUNC(AVERAGE(DD18:DN18),2),0)),"")</f>
        <v>10</v>
      </c>
      <c r="DP18" s="51">
        <v>10</v>
      </c>
      <c r="DQ18" s="51">
        <v>10</v>
      </c>
      <c r="DR18" s="51">
        <v>10</v>
      </c>
      <c r="DS18" s="51">
        <v>10</v>
      </c>
      <c r="DT18" s="51">
        <v>10</v>
      </c>
      <c r="DU18" s="51">
        <v>10</v>
      </c>
      <c r="DV18" s="51">
        <v>10</v>
      </c>
      <c r="DW18" s="51">
        <v>10</v>
      </c>
      <c r="DX18" s="51">
        <v>10</v>
      </c>
      <c r="DY18" s="51">
        <v>10</v>
      </c>
      <c r="DZ18" s="51">
        <v>10</v>
      </c>
      <c r="EA18" s="51">
        <v>10</v>
      </c>
      <c r="EB18" s="51">
        <v>10</v>
      </c>
      <c r="EC18" s="51">
        <v>10</v>
      </c>
      <c r="ED18" s="51">
        <v>10</v>
      </c>
      <c r="EE18" s="51">
        <v>10</v>
      </c>
      <c r="EF18" s="51">
        <v>10</v>
      </c>
      <c r="EG18" s="51">
        <v>10</v>
      </c>
      <c r="EH18" s="51">
        <v>10</v>
      </c>
      <c r="EI18" s="51">
        <v>8</v>
      </c>
      <c r="EJ18" s="51">
        <v>10</v>
      </c>
      <c r="EK18" s="51">
        <v>10</v>
      </c>
      <c r="EL18" s="51">
        <v>10</v>
      </c>
      <c r="EM18" s="51">
        <v>10</v>
      </c>
      <c r="EN18" s="51">
        <v>10</v>
      </c>
      <c r="EO18" s="51">
        <v>10</v>
      </c>
      <c r="EP18" s="51">
        <v>10</v>
      </c>
      <c r="EQ18" s="51">
        <v>10</v>
      </c>
      <c r="ER18" s="50">
        <f>IFERROR(INT(FIXED(TRUNC(AVERAGE(DP18:EQ18),2),0)),"")</f>
        <v>10</v>
      </c>
      <c r="ES18" s="50">
        <f>IF(OR(Y18="",AO18="",BJ18="",CG18="",DC18="",DO18=""),"",IFERROR(AVERAGE(Y18,AO18,BJ18,CG18,DC18,DO18),""))</f>
        <v>9.3333333333333339</v>
      </c>
      <c r="ET18" s="51" t="s">
        <v>189</v>
      </c>
      <c r="EU18" s="51" t="s">
        <v>189</v>
      </c>
      <c r="EV18" s="51" t="s">
        <v>190</v>
      </c>
      <c r="EW18" s="51" t="s">
        <v>189</v>
      </c>
      <c r="EX18" s="51" t="s">
        <v>190</v>
      </c>
      <c r="EY18" s="51" t="s">
        <v>190</v>
      </c>
      <c r="EZ18" s="51" t="s">
        <v>190</v>
      </c>
      <c r="FA18" s="51" t="s">
        <v>190</v>
      </c>
      <c r="FB18" s="51" t="s">
        <v>190</v>
      </c>
      <c r="FC18" s="50" t="str">
        <f>IF(OR(ET18="",EU18="",EV18="",EW18="",EX18="",EY18="",EZ18="",FA18="",FB18=""),"",IF(FD18&gt;=35,"A+",IF(FD18&gt;=33,"A-",IF(FD18&gt;=30,"B+",IF(FD18&gt;=27,"B-",IF(FD18&gt;=20,"C+",IF(FD18&gt;=18,"C-",IF(FD18&gt;=15,"D+",IF(FD18&gt;=13,"D-",IF(FD18&gt;=11,"E+",IF(FD18&gt;=0,"E-")))))))))))</f>
        <v>B+</v>
      </c>
      <c r="FD18" s="50">
        <f>IF(ET18="S",4,IF(ET18="F",3,IF(ET18="O",2,IF(ET18="N",1))))+IF(EU18="S",4,IF(EU18="F",3,IF(EU18="O",2,IF(EU18="N",1))))+IF(EV18="S",4,IF(EV18="F",3,IF(EV18="O",2,IF(EV18="N",1))))+IF(EW18="S",4,IF(EW18="F",3,IF(EW18="O",2,IF(EW18="N",1))))+IF(EX18="S",4,IF(EX18="F",3,IF(EX18="O",2,IF(EX18="N",1))))+IF(EY18="S",4,IF(EY18="F",3,IF(EY18="O",2,IF(EY18="N",1))))+IF(EZ18="S",4,IF(EZ18="F",3,IF(EZ18="O",2,IF(EZ18="N",1))))+IF(FA18="S",4,IF(FA18="F",3,IF(FA18="O",2,IF(FA18="N",1))))+IF(FB18="S",4,IF(FB18="F",3,IF(FB18="O",2,IF(FB18="N",1))))</f>
        <v>30</v>
      </c>
      <c r="FE18" s="50" t="str">
        <f>IF(FC18="","",FC18)</f>
        <v>B+</v>
      </c>
      <c r="FF18" s="110"/>
      <c r="FG18" s="110"/>
      <c r="FH18" s="110"/>
    </row>
    <row r="19" spans="1:164 16322:16326" ht="21" customHeight="1">
      <c r="B19" s="53">
        <v>2</v>
      </c>
      <c r="C19" s="272" t="str">
        <f>IF(NOTAS!E22&gt;"",NOTAS!E22,"")</f>
        <v>BURGOS MARTINEZ ALEXANDER ABDIEL</v>
      </c>
      <c r="D19" s="273"/>
      <c r="E19" s="273"/>
      <c r="F19" s="274"/>
      <c r="G19" s="51">
        <v>10</v>
      </c>
      <c r="H19" s="51">
        <v>10</v>
      </c>
      <c r="I19" s="51">
        <v>10</v>
      </c>
      <c r="J19" s="51">
        <v>10</v>
      </c>
      <c r="K19" s="51">
        <v>10</v>
      </c>
      <c r="L19" s="51">
        <v>10</v>
      </c>
      <c r="M19" s="51">
        <v>10</v>
      </c>
      <c r="N19" s="51">
        <v>10</v>
      </c>
      <c r="O19" s="51">
        <v>10</v>
      </c>
      <c r="P19" s="51">
        <v>10</v>
      </c>
      <c r="Q19" s="51">
        <v>10</v>
      </c>
      <c r="R19" s="51">
        <v>10</v>
      </c>
      <c r="S19" s="51">
        <v>10</v>
      </c>
      <c r="T19" s="51">
        <v>10</v>
      </c>
      <c r="U19" s="51">
        <v>10</v>
      </c>
      <c r="V19" s="51">
        <v>10</v>
      </c>
      <c r="W19" s="51">
        <v>10</v>
      </c>
      <c r="X19" s="51">
        <v>10</v>
      </c>
      <c r="Y19" s="50">
        <f t="shared" ref="Y19:Y61" si="2">IFERROR(INT(FIXED(TRUNC(AVERAGE(G19:X19),2),0)),"")</f>
        <v>10</v>
      </c>
      <c r="Z19" s="51">
        <v>10</v>
      </c>
      <c r="AA19" s="51">
        <v>10</v>
      </c>
      <c r="AB19" s="51">
        <v>10</v>
      </c>
      <c r="AC19" s="51">
        <v>10</v>
      </c>
      <c r="AD19" s="51">
        <v>10</v>
      </c>
      <c r="AE19" s="51">
        <v>10</v>
      </c>
      <c r="AF19" s="51">
        <v>10</v>
      </c>
      <c r="AG19" s="51">
        <v>10</v>
      </c>
      <c r="AH19" s="51">
        <v>10</v>
      </c>
      <c r="AI19" s="51">
        <v>10</v>
      </c>
      <c r="AJ19" s="51">
        <v>10</v>
      </c>
      <c r="AK19" s="51">
        <v>10</v>
      </c>
      <c r="AL19" s="51">
        <v>10</v>
      </c>
      <c r="AM19" s="51">
        <v>10</v>
      </c>
      <c r="AN19" s="51">
        <v>10</v>
      </c>
      <c r="AO19" s="50">
        <f t="shared" si="0"/>
        <v>10</v>
      </c>
      <c r="AP19" s="51">
        <v>10</v>
      </c>
      <c r="AQ19" s="51">
        <v>10</v>
      </c>
      <c r="AR19" s="51">
        <v>10</v>
      </c>
      <c r="AS19" s="51">
        <v>10</v>
      </c>
      <c r="AT19" s="51">
        <v>10</v>
      </c>
      <c r="AU19" s="51">
        <v>10</v>
      </c>
      <c r="AV19" s="51">
        <v>10</v>
      </c>
      <c r="AW19" s="51">
        <v>10</v>
      </c>
      <c r="AX19" s="51">
        <v>10</v>
      </c>
      <c r="AY19" s="51">
        <v>10</v>
      </c>
      <c r="AZ19" s="51">
        <v>10</v>
      </c>
      <c r="BA19" s="51">
        <v>10</v>
      </c>
      <c r="BB19" s="51">
        <v>10</v>
      </c>
      <c r="BC19" s="51">
        <v>10</v>
      </c>
      <c r="BD19" s="51">
        <v>10</v>
      </c>
      <c r="BE19" s="51">
        <v>10</v>
      </c>
      <c r="BF19" s="51">
        <v>10</v>
      </c>
      <c r="BG19" s="51">
        <v>10</v>
      </c>
      <c r="BH19" s="51">
        <v>10</v>
      </c>
      <c r="BI19" s="51">
        <v>10</v>
      </c>
      <c r="BJ19" s="50">
        <f t="shared" ref="BJ19:BJ61" si="3">IFERROR(INT(FIXED(TRUNC(AVERAGE(AP19:BI19),2),0)),"")</f>
        <v>10</v>
      </c>
      <c r="BK19" s="51">
        <v>7</v>
      </c>
      <c r="BL19" s="51">
        <v>7</v>
      </c>
      <c r="BM19" s="51">
        <v>7</v>
      </c>
      <c r="BN19" s="51">
        <v>7</v>
      </c>
      <c r="BO19" s="51">
        <v>7</v>
      </c>
      <c r="BP19" s="51">
        <v>7</v>
      </c>
      <c r="BQ19" s="51">
        <v>7</v>
      </c>
      <c r="BR19" s="51">
        <v>7</v>
      </c>
      <c r="BS19" s="51">
        <v>7</v>
      </c>
      <c r="BT19" s="51">
        <v>7</v>
      </c>
      <c r="BU19" s="51">
        <v>7</v>
      </c>
      <c r="BV19" s="51">
        <v>7</v>
      </c>
      <c r="BW19" s="51">
        <v>7</v>
      </c>
      <c r="BX19" s="51">
        <v>7</v>
      </c>
      <c r="BY19" s="51">
        <v>7</v>
      </c>
      <c r="BZ19" s="51">
        <v>7</v>
      </c>
      <c r="CA19" s="51">
        <v>7</v>
      </c>
      <c r="CB19" s="51">
        <v>7</v>
      </c>
      <c r="CC19" s="51">
        <v>7</v>
      </c>
      <c r="CD19" s="51">
        <v>7</v>
      </c>
      <c r="CE19" s="51">
        <v>7</v>
      </c>
      <c r="CF19" s="51">
        <v>7</v>
      </c>
      <c r="CG19" s="50">
        <f t="shared" si="1"/>
        <v>7</v>
      </c>
      <c r="CH19" s="51">
        <v>8</v>
      </c>
      <c r="CI19" s="51">
        <v>8</v>
      </c>
      <c r="CJ19" s="51">
        <v>8</v>
      </c>
      <c r="CK19" s="51">
        <v>8</v>
      </c>
      <c r="CL19" s="51">
        <v>8</v>
      </c>
      <c r="CM19" s="51">
        <v>8</v>
      </c>
      <c r="CN19" s="51">
        <v>8</v>
      </c>
      <c r="CO19" s="51">
        <v>8</v>
      </c>
      <c r="CP19" s="51">
        <v>8</v>
      </c>
      <c r="CQ19" s="51">
        <v>8</v>
      </c>
      <c r="CR19" s="51">
        <v>8</v>
      </c>
      <c r="CS19" s="51">
        <v>8</v>
      </c>
      <c r="CT19" s="51">
        <v>8</v>
      </c>
      <c r="CU19" s="51">
        <v>8</v>
      </c>
      <c r="CV19" s="51">
        <v>8</v>
      </c>
      <c r="CW19" s="51">
        <v>8</v>
      </c>
      <c r="CX19" s="51">
        <v>8</v>
      </c>
      <c r="CY19" s="51">
        <v>8</v>
      </c>
      <c r="CZ19" s="51">
        <v>8</v>
      </c>
      <c r="DA19" s="51">
        <v>8</v>
      </c>
      <c r="DB19" s="51">
        <v>8</v>
      </c>
      <c r="DC19" s="50">
        <f t="shared" ref="DC19:DC61" si="4">IFERROR(INT(FIXED(TRUNC(AVERAGE(CH19:DB19),2),0)),"")</f>
        <v>8</v>
      </c>
      <c r="DD19" s="51">
        <v>10</v>
      </c>
      <c r="DE19" s="51">
        <v>10</v>
      </c>
      <c r="DF19" s="51">
        <v>10</v>
      </c>
      <c r="DG19" s="51">
        <v>10</v>
      </c>
      <c r="DH19" s="51">
        <v>10</v>
      </c>
      <c r="DI19" s="51">
        <v>10</v>
      </c>
      <c r="DJ19" s="51">
        <v>10</v>
      </c>
      <c r="DK19" s="51">
        <v>10</v>
      </c>
      <c r="DL19" s="51">
        <v>10</v>
      </c>
      <c r="DM19" s="51">
        <v>10</v>
      </c>
      <c r="DN19" s="51">
        <v>10</v>
      </c>
      <c r="DO19" s="50">
        <f t="shared" ref="DO19:DO53" si="5">IFERROR(INT(FIXED(TRUNC(AVERAGE(DD19:DN19),2),0)),"")</f>
        <v>10</v>
      </c>
      <c r="DP19" s="51">
        <v>10</v>
      </c>
      <c r="DQ19" s="51">
        <v>10</v>
      </c>
      <c r="DR19" s="51">
        <v>10</v>
      </c>
      <c r="DS19" s="51">
        <v>10</v>
      </c>
      <c r="DT19" s="51">
        <v>10</v>
      </c>
      <c r="DU19" s="51">
        <v>10</v>
      </c>
      <c r="DV19" s="51">
        <v>10</v>
      </c>
      <c r="DW19" s="51">
        <v>10</v>
      </c>
      <c r="DX19" s="51">
        <v>10</v>
      </c>
      <c r="DY19" s="51">
        <v>10</v>
      </c>
      <c r="DZ19" s="51">
        <v>10</v>
      </c>
      <c r="EA19" s="51">
        <v>10</v>
      </c>
      <c r="EB19" s="51">
        <v>10</v>
      </c>
      <c r="EC19" s="51">
        <v>10</v>
      </c>
      <c r="ED19" s="51">
        <v>10</v>
      </c>
      <c r="EE19" s="51">
        <v>10</v>
      </c>
      <c r="EF19" s="51">
        <v>10</v>
      </c>
      <c r="EG19" s="51">
        <v>10</v>
      </c>
      <c r="EH19" s="51">
        <v>10</v>
      </c>
      <c r="EI19" s="51">
        <v>8</v>
      </c>
      <c r="EJ19" s="51">
        <v>10</v>
      </c>
      <c r="EK19" s="51">
        <v>10</v>
      </c>
      <c r="EL19" s="51">
        <v>10</v>
      </c>
      <c r="EM19" s="51">
        <v>10</v>
      </c>
      <c r="EN19" s="51">
        <v>10</v>
      </c>
      <c r="EO19" s="51">
        <v>10</v>
      </c>
      <c r="EP19" s="51">
        <v>10</v>
      </c>
      <c r="EQ19" s="51">
        <v>7</v>
      </c>
      <c r="ER19" s="50">
        <f t="shared" ref="ER19:ER61" si="6">IFERROR(INT(FIXED(TRUNC(AVERAGE(DP19:EQ19),2),0)),"")</f>
        <v>10</v>
      </c>
      <c r="ES19" s="50">
        <f t="shared" ref="ES19:ES61" si="7">IF(OR(Y19="",AO19="",BJ19="",CG19="",DC19="",DO19=""),"",IFERROR(AVERAGE(Y19,AO19,BJ19,CG19,DC19,DO19),""))</f>
        <v>9.1666666666666661</v>
      </c>
      <c r="ET19" s="51" t="s">
        <v>189</v>
      </c>
      <c r="EU19" s="51" t="s">
        <v>189</v>
      </c>
      <c r="EV19" s="51" t="s">
        <v>190</v>
      </c>
      <c r="EW19" s="51" t="s">
        <v>189</v>
      </c>
      <c r="EX19" s="51" t="s">
        <v>189</v>
      </c>
      <c r="EY19" s="51" t="s">
        <v>189</v>
      </c>
      <c r="EZ19" s="51" t="s">
        <v>189</v>
      </c>
      <c r="FA19" s="51" t="s">
        <v>189</v>
      </c>
      <c r="FB19" s="51" t="s">
        <v>189</v>
      </c>
      <c r="FC19" s="50" t="str">
        <f t="shared" ref="FC19:FC61" si="8">IF(OR(ET19="",EU19="",EV19="",EW19="",EX19="",EY19="",EZ19="",FA19="",FB19=""),"",IF(FD19&gt;=35,"A+",IF(FD19&gt;=33,"A-",IF(FD19&gt;=30,"B+",IF(FD19&gt;=27,"B-",IF(FD19&gt;=20,"C+",IF(FD19&gt;=18,"C-",IF(FD19&gt;=15,"D+",IF(FD19&gt;=13,"D-",IF(FD19&gt;=11,"E+",IF(FD19&gt;=0,"E-")))))))))))</f>
        <v>A+</v>
      </c>
      <c r="FD19" s="50">
        <f t="shared" ref="FD19:FD61" si="9">IF(ET19="S",4,IF(ET19="F",3,IF(ET19="O",2,IF(ET19="N",1))))+IF(EU19="S",4,IF(EU19="F",3,IF(EU19="O",2,IF(EU19="N",1))))+IF(EV19="S",4,IF(EV19="F",3,IF(EV19="O",2,IF(EV19="N",1))))+IF(EW19="S",4,IF(EW19="F",3,IF(EW19="O",2,IF(EW19="N",1))))+IF(EX19="S",4,IF(EX19="F",3,IF(EX19="O",2,IF(EX19="N",1))))+IF(EY19="S",4,IF(EY19="F",3,IF(EY19="O",2,IF(EY19="N",1))))+IF(EZ19="S",4,IF(EZ19="F",3,IF(EZ19="O",2,IF(EZ19="N",1))))+IF(FA19="S",4,IF(FA19="F",3,IF(FA19="O",2,IF(FA19="N",1))))+IF(FB19="S",4,IF(FB19="F",3,IF(FB19="O",2,IF(FB19="N",1))))</f>
        <v>35</v>
      </c>
      <c r="FE19" s="50" t="str">
        <f t="shared" ref="FE19:FE53" si="10">IF(FC19="","",FC19)</f>
        <v>A+</v>
      </c>
      <c r="FF19" s="110"/>
      <c r="FG19" s="110"/>
      <c r="FH19" s="110"/>
    </row>
    <row r="20" spans="1:164 16322:16326" ht="21" customHeight="1">
      <c r="B20" s="53">
        <v>3</v>
      </c>
      <c r="C20" s="272" t="str">
        <f>IF(NOTAS!E23&gt;"",NOTAS!E23,"")</f>
        <v>CARREÑO SANCHEZ AMMY VALENTINA</v>
      </c>
      <c r="D20" s="273"/>
      <c r="E20" s="273"/>
      <c r="F20" s="274"/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0">
        <f t="shared" si="2"/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1">
        <v>10</v>
      </c>
      <c r="AH20" s="51">
        <v>10</v>
      </c>
      <c r="AI20" s="51">
        <v>10</v>
      </c>
      <c r="AJ20" s="51">
        <v>10</v>
      </c>
      <c r="AK20" s="51">
        <v>10</v>
      </c>
      <c r="AL20" s="51">
        <v>10</v>
      </c>
      <c r="AM20" s="51">
        <v>10</v>
      </c>
      <c r="AN20" s="51">
        <v>10</v>
      </c>
      <c r="AO20" s="50">
        <f t="shared" si="0"/>
        <v>10</v>
      </c>
      <c r="AP20" s="51">
        <v>10</v>
      </c>
      <c r="AQ20" s="51">
        <v>10</v>
      </c>
      <c r="AR20" s="51">
        <v>10</v>
      </c>
      <c r="AS20" s="51">
        <v>10</v>
      </c>
      <c r="AT20" s="51">
        <v>10</v>
      </c>
      <c r="AU20" s="51">
        <v>10</v>
      </c>
      <c r="AV20" s="51">
        <v>10</v>
      </c>
      <c r="AW20" s="51">
        <v>10</v>
      </c>
      <c r="AX20" s="51">
        <v>10</v>
      </c>
      <c r="AY20" s="51">
        <v>10</v>
      </c>
      <c r="AZ20" s="51">
        <v>10</v>
      </c>
      <c r="BA20" s="51">
        <v>10</v>
      </c>
      <c r="BB20" s="51">
        <v>10</v>
      </c>
      <c r="BC20" s="51">
        <v>10</v>
      </c>
      <c r="BD20" s="51">
        <v>10</v>
      </c>
      <c r="BE20" s="51">
        <v>10</v>
      </c>
      <c r="BF20" s="51">
        <v>10</v>
      </c>
      <c r="BG20" s="51">
        <v>10</v>
      </c>
      <c r="BH20" s="51">
        <v>10</v>
      </c>
      <c r="BI20" s="51">
        <v>10</v>
      </c>
      <c r="BJ20" s="50">
        <f t="shared" si="3"/>
        <v>10</v>
      </c>
      <c r="BK20" s="51">
        <v>10</v>
      </c>
      <c r="BL20" s="51">
        <v>10</v>
      </c>
      <c r="BM20" s="51">
        <v>10</v>
      </c>
      <c r="BN20" s="51">
        <v>10</v>
      </c>
      <c r="BO20" s="51">
        <v>10</v>
      </c>
      <c r="BP20" s="51">
        <v>10</v>
      </c>
      <c r="BQ20" s="51">
        <v>10</v>
      </c>
      <c r="BR20" s="51">
        <v>10</v>
      </c>
      <c r="BS20" s="51">
        <v>10</v>
      </c>
      <c r="BT20" s="51">
        <v>10</v>
      </c>
      <c r="BU20" s="51">
        <v>10</v>
      </c>
      <c r="BV20" s="51">
        <v>10</v>
      </c>
      <c r="BW20" s="51">
        <v>10</v>
      </c>
      <c r="BX20" s="51">
        <v>10</v>
      </c>
      <c r="BY20" s="51">
        <v>10</v>
      </c>
      <c r="BZ20" s="51">
        <v>10</v>
      </c>
      <c r="CA20" s="51">
        <v>10</v>
      </c>
      <c r="CB20" s="51">
        <v>10</v>
      </c>
      <c r="CC20" s="51">
        <v>10</v>
      </c>
      <c r="CD20" s="51">
        <v>10</v>
      </c>
      <c r="CE20" s="51">
        <v>10</v>
      </c>
      <c r="CF20" s="51">
        <v>10</v>
      </c>
      <c r="CG20" s="50">
        <f t="shared" si="1"/>
        <v>10</v>
      </c>
      <c r="CH20" s="51">
        <v>8</v>
      </c>
      <c r="CI20" s="51">
        <v>8</v>
      </c>
      <c r="CJ20" s="51">
        <v>8</v>
      </c>
      <c r="CK20" s="51">
        <v>8</v>
      </c>
      <c r="CL20" s="51">
        <v>8</v>
      </c>
      <c r="CM20" s="51">
        <v>8</v>
      </c>
      <c r="CN20" s="51">
        <v>8</v>
      </c>
      <c r="CO20" s="51">
        <v>8</v>
      </c>
      <c r="CP20" s="51">
        <v>8</v>
      </c>
      <c r="CQ20" s="51">
        <v>8</v>
      </c>
      <c r="CR20" s="51">
        <v>8</v>
      </c>
      <c r="CS20" s="51">
        <v>8</v>
      </c>
      <c r="CT20" s="51">
        <v>8</v>
      </c>
      <c r="CU20" s="51">
        <v>8</v>
      </c>
      <c r="CV20" s="51">
        <v>8</v>
      </c>
      <c r="CW20" s="51">
        <v>8</v>
      </c>
      <c r="CX20" s="51">
        <v>8</v>
      </c>
      <c r="CY20" s="51">
        <v>8</v>
      </c>
      <c r="CZ20" s="51">
        <v>8</v>
      </c>
      <c r="DA20" s="51">
        <v>8</v>
      </c>
      <c r="DB20" s="51">
        <v>8</v>
      </c>
      <c r="DC20" s="50">
        <f t="shared" si="4"/>
        <v>8</v>
      </c>
      <c r="DD20" s="51">
        <v>10</v>
      </c>
      <c r="DE20" s="51">
        <v>10</v>
      </c>
      <c r="DF20" s="51">
        <v>10</v>
      </c>
      <c r="DG20" s="51">
        <v>10</v>
      </c>
      <c r="DH20" s="51">
        <v>10</v>
      </c>
      <c r="DI20" s="51">
        <v>10</v>
      </c>
      <c r="DJ20" s="51">
        <v>10</v>
      </c>
      <c r="DK20" s="51">
        <v>10</v>
      </c>
      <c r="DL20" s="51">
        <v>10</v>
      </c>
      <c r="DM20" s="51">
        <v>10</v>
      </c>
      <c r="DN20" s="51">
        <v>10</v>
      </c>
      <c r="DO20" s="50">
        <f t="shared" si="5"/>
        <v>10</v>
      </c>
      <c r="DP20" s="51">
        <v>10</v>
      </c>
      <c r="DQ20" s="51">
        <v>10</v>
      </c>
      <c r="DR20" s="51">
        <v>10</v>
      </c>
      <c r="DS20" s="51">
        <v>10</v>
      </c>
      <c r="DT20" s="51">
        <v>10</v>
      </c>
      <c r="DU20" s="51">
        <v>10</v>
      </c>
      <c r="DV20" s="51">
        <v>10</v>
      </c>
      <c r="DW20" s="51">
        <v>10</v>
      </c>
      <c r="DX20" s="51">
        <v>10</v>
      </c>
      <c r="DY20" s="51">
        <v>10</v>
      </c>
      <c r="DZ20" s="51">
        <v>10</v>
      </c>
      <c r="EA20" s="51">
        <v>10</v>
      </c>
      <c r="EB20" s="51">
        <v>10</v>
      </c>
      <c r="EC20" s="51">
        <v>10</v>
      </c>
      <c r="ED20" s="51">
        <v>10</v>
      </c>
      <c r="EE20" s="51">
        <v>10</v>
      </c>
      <c r="EF20" s="51">
        <v>10</v>
      </c>
      <c r="EG20" s="51">
        <v>10</v>
      </c>
      <c r="EH20" s="51">
        <v>10</v>
      </c>
      <c r="EI20" s="51">
        <v>8</v>
      </c>
      <c r="EJ20" s="51">
        <v>10</v>
      </c>
      <c r="EK20" s="51">
        <v>10</v>
      </c>
      <c r="EL20" s="51">
        <v>10</v>
      </c>
      <c r="EM20" s="51">
        <v>10</v>
      </c>
      <c r="EN20" s="51">
        <v>10</v>
      </c>
      <c r="EO20" s="51">
        <v>10</v>
      </c>
      <c r="EP20" s="51">
        <v>10</v>
      </c>
      <c r="EQ20" s="51">
        <v>10</v>
      </c>
      <c r="ER20" s="50">
        <f t="shared" si="6"/>
        <v>10</v>
      </c>
      <c r="ES20" s="50">
        <f t="shared" si="7"/>
        <v>9.6666666666666661</v>
      </c>
      <c r="ET20" s="51" t="s">
        <v>189</v>
      </c>
      <c r="EU20" s="51" t="s">
        <v>189</v>
      </c>
      <c r="EV20" s="51" t="s">
        <v>189</v>
      </c>
      <c r="EW20" s="51" t="s">
        <v>189</v>
      </c>
      <c r="EX20" s="51" t="s">
        <v>189</v>
      </c>
      <c r="EY20" s="51" t="s">
        <v>189</v>
      </c>
      <c r="EZ20" s="51" t="s">
        <v>189</v>
      </c>
      <c r="FA20" s="51" t="s">
        <v>189</v>
      </c>
      <c r="FB20" s="51" t="s">
        <v>189</v>
      </c>
      <c r="FC20" s="50" t="str">
        <f t="shared" si="8"/>
        <v>A+</v>
      </c>
      <c r="FD20" s="50">
        <f t="shared" si="9"/>
        <v>36</v>
      </c>
      <c r="FE20" s="50" t="str">
        <f t="shared" si="10"/>
        <v>A+</v>
      </c>
      <c r="FF20" s="110"/>
      <c r="FG20" s="110"/>
      <c r="FH20" s="110"/>
    </row>
    <row r="21" spans="1:164 16322:16326" ht="21" customHeight="1">
      <c r="A21" t="s">
        <v>86</v>
      </c>
      <c r="B21" s="53">
        <v>4</v>
      </c>
      <c r="C21" s="272" t="str">
        <f>IF(NOTAS!E24&gt;"",NOTAS!E24,"")</f>
        <v>CASTRO GOMEZ ANNIA VALENTINA</v>
      </c>
      <c r="D21" s="273"/>
      <c r="E21" s="273"/>
      <c r="F21" s="274"/>
      <c r="G21" s="51">
        <v>10</v>
      </c>
      <c r="H21" s="51">
        <v>10</v>
      </c>
      <c r="I21" s="51">
        <v>10</v>
      </c>
      <c r="J21" s="51">
        <v>10</v>
      </c>
      <c r="K21" s="51">
        <v>10</v>
      </c>
      <c r="L21" s="51">
        <v>10</v>
      </c>
      <c r="M21" s="51">
        <v>10</v>
      </c>
      <c r="N21" s="51">
        <v>10</v>
      </c>
      <c r="O21" s="51">
        <v>10</v>
      </c>
      <c r="P21" s="51">
        <v>10</v>
      </c>
      <c r="Q21" s="51">
        <v>10</v>
      </c>
      <c r="R21" s="51">
        <v>10</v>
      </c>
      <c r="S21" s="51">
        <v>10</v>
      </c>
      <c r="T21" s="51">
        <v>10</v>
      </c>
      <c r="U21" s="51">
        <v>10</v>
      </c>
      <c r="V21" s="51">
        <v>10</v>
      </c>
      <c r="W21" s="51">
        <v>10</v>
      </c>
      <c r="X21" s="51">
        <v>10</v>
      </c>
      <c r="Y21" s="50">
        <f t="shared" si="2"/>
        <v>10</v>
      </c>
      <c r="Z21" s="51">
        <v>10</v>
      </c>
      <c r="AA21" s="51">
        <v>10</v>
      </c>
      <c r="AB21" s="51">
        <v>10</v>
      </c>
      <c r="AC21" s="51">
        <v>10</v>
      </c>
      <c r="AD21" s="51">
        <v>10</v>
      </c>
      <c r="AE21" s="51">
        <v>10</v>
      </c>
      <c r="AF21" s="51">
        <v>10</v>
      </c>
      <c r="AG21" s="51">
        <v>10</v>
      </c>
      <c r="AH21" s="51">
        <v>10</v>
      </c>
      <c r="AI21" s="51">
        <v>10</v>
      </c>
      <c r="AJ21" s="51">
        <v>10</v>
      </c>
      <c r="AK21" s="51">
        <v>10</v>
      </c>
      <c r="AL21" s="51">
        <v>10</v>
      </c>
      <c r="AM21" s="51">
        <v>10</v>
      </c>
      <c r="AN21" s="51">
        <v>10</v>
      </c>
      <c r="AO21" s="50">
        <f t="shared" si="0"/>
        <v>10</v>
      </c>
      <c r="AP21" s="51">
        <v>10</v>
      </c>
      <c r="AQ21" s="51">
        <v>10</v>
      </c>
      <c r="AR21" s="51">
        <v>10</v>
      </c>
      <c r="AS21" s="51">
        <v>10</v>
      </c>
      <c r="AT21" s="51">
        <v>10</v>
      </c>
      <c r="AU21" s="51">
        <v>10</v>
      </c>
      <c r="AV21" s="51">
        <v>10</v>
      </c>
      <c r="AW21" s="51">
        <v>10</v>
      </c>
      <c r="AX21" s="51">
        <v>10</v>
      </c>
      <c r="AY21" s="51">
        <v>10</v>
      </c>
      <c r="AZ21" s="51">
        <v>10</v>
      </c>
      <c r="BA21" s="51">
        <v>10</v>
      </c>
      <c r="BB21" s="51">
        <v>10</v>
      </c>
      <c r="BC21" s="51">
        <v>10</v>
      </c>
      <c r="BD21" s="51">
        <v>10</v>
      </c>
      <c r="BE21" s="51">
        <v>10</v>
      </c>
      <c r="BF21" s="51">
        <v>10</v>
      </c>
      <c r="BG21" s="51">
        <v>10</v>
      </c>
      <c r="BH21" s="51">
        <v>10</v>
      </c>
      <c r="BI21" s="51">
        <v>10</v>
      </c>
      <c r="BJ21" s="50">
        <f t="shared" si="3"/>
        <v>10</v>
      </c>
      <c r="BK21" s="51">
        <v>10</v>
      </c>
      <c r="BL21" s="51">
        <v>10</v>
      </c>
      <c r="BM21" s="51">
        <v>10</v>
      </c>
      <c r="BN21" s="51">
        <v>10</v>
      </c>
      <c r="BO21" s="51">
        <v>10</v>
      </c>
      <c r="BP21" s="51">
        <v>10</v>
      </c>
      <c r="BQ21" s="51">
        <v>10</v>
      </c>
      <c r="BR21" s="51">
        <v>10</v>
      </c>
      <c r="BS21" s="51">
        <v>10</v>
      </c>
      <c r="BT21" s="51">
        <v>10</v>
      </c>
      <c r="BU21" s="51">
        <v>10</v>
      </c>
      <c r="BV21" s="51">
        <v>10</v>
      </c>
      <c r="BW21" s="51">
        <v>10</v>
      </c>
      <c r="BX21" s="51">
        <v>10</v>
      </c>
      <c r="BY21" s="51">
        <v>10</v>
      </c>
      <c r="BZ21" s="51">
        <v>10</v>
      </c>
      <c r="CA21" s="51">
        <v>10</v>
      </c>
      <c r="CB21" s="51">
        <v>10</v>
      </c>
      <c r="CC21" s="51">
        <v>10</v>
      </c>
      <c r="CD21" s="51">
        <v>10</v>
      </c>
      <c r="CE21" s="51">
        <v>10</v>
      </c>
      <c r="CF21" s="51">
        <v>10</v>
      </c>
      <c r="CG21" s="50">
        <f t="shared" si="1"/>
        <v>10</v>
      </c>
      <c r="CH21" s="51">
        <v>8</v>
      </c>
      <c r="CI21" s="51">
        <v>8</v>
      </c>
      <c r="CJ21" s="51">
        <v>8</v>
      </c>
      <c r="CK21" s="51">
        <v>8</v>
      </c>
      <c r="CL21" s="51">
        <v>8</v>
      </c>
      <c r="CM21" s="51">
        <v>8</v>
      </c>
      <c r="CN21" s="51">
        <v>8</v>
      </c>
      <c r="CO21" s="51">
        <v>8</v>
      </c>
      <c r="CP21" s="51">
        <v>8</v>
      </c>
      <c r="CQ21" s="51">
        <v>8</v>
      </c>
      <c r="CR21" s="51">
        <v>8</v>
      </c>
      <c r="CS21" s="51">
        <v>8</v>
      </c>
      <c r="CT21" s="51">
        <v>8</v>
      </c>
      <c r="CU21" s="51">
        <v>8</v>
      </c>
      <c r="CV21" s="51">
        <v>8</v>
      </c>
      <c r="CW21" s="51">
        <v>8</v>
      </c>
      <c r="CX21" s="51">
        <v>8</v>
      </c>
      <c r="CY21" s="51">
        <v>8</v>
      </c>
      <c r="CZ21" s="51">
        <v>8</v>
      </c>
      <c r="DA21" s="51">
        <v>8</v>
      </c>
      <c r="DB21" s="51">
        <v>8</v>
      </c>
      <c r="DC21" s="50">
        <f t="shared" si="4"/>
        <v>8</v>
      </c>
      <c r="DD21" s="51">
        <v>10</v>
      </c>
      <c r="DE21" s="51">
        <v>10</v>
      </c>
      <c r="DF21" s="51">
        <v>10</v>
      </c>
      <c r="DG21" s="51">
        <v>10</v>
      </c>
      <c r="DH21" s="51">
        <v>10</v>
      </c>
      <c r="DI21" s="51">
        <v>10</v>
      </c>
      <c r="DJ21" s="51">
        <v>10</v>
      </c>
      <c r="DK21" s="51">
        <v>10</v>
      </c>
      <c r="DL21" s="51">
        <v>10</v>
      </c>
      <c r="DM21" s="51">
        <v>10</v>
      </c>
      <c r="DN21" s="51">
        <v>10</v>
      </c>
      <c r="DO21" s="50">
        <f t="shared" si="5"/>
        <v>10</v>
      </c>
      <c r="DP21" s="51">
        <v>8</v>
      </c>
      <c r="DQ21" s="51">
        <v>8</v>
      </c>
      <c r="DR21" s="51">
        <v>10</v>
      </c>
      <c r="DS21" s="51">
        <v>8</v>
      </c>
      <c r="DT21" s="51">
        <v>10</v>
      </c>
      <c r="DU21" s="51">
        <v>8</v>
      </c>
      <c r="DV21" s="51">
        <v>10</v>
      </c>
      <c r="DW21" s="51">
        <v>8</v>
      </c>
      <c r="DX21" s="51">
        <v>8</v>
      </c>
      <c r="DY21" s="51">
        <v>10</v>
      </c>
      <c r="DZ21" s="51">
        <v>10</v>
      </c>
      <c r="EA21" s="51">
        <v>10</v>
      </c>
      <c r="EB21" s="51">
        <v>10</v>
      </c>
      <c r="EC21" s="51">
        <v>10</v>
      </c>
      <c r="ED21" s="51">
        <v>10</v>
      </c>
      <c r="EE21" s="51">
        <v>10</v>
      </c>
      <c r="EF21" s="51">
        <v>10</v>
      </c>
      <c r="EG21" s="51">
        <v>10</v>
      </c>
      <c r="EH21" s="51">
        <v>10</v>
      </c>
      <c r="EI21" s="51">
        <v>8</v>
      </c>
      <c r="EJ21" s="51">
        <v>10</v>
      </c>
      <c r="EK21" s="51">
        <v>10</v>
      </c>
      <c r="EL21" s="51">
        <v>10</v>
      </c>
      <c r="EM21" s="51">
        <v>10</v>
      </c>
      <c r="EN21" s="51">
        <v>10</v>
      </c>
      <c r="EO21" s="51">
        <v>10</v>
      </c>
      <c r="EP21" s="51">
        <v>10</v>
      </c>
      <c r="EQ21" s="51">
        <v>10</v>
      </c>
      <c r="ER21" s="50">
        <f t="shared" si="6"/>
        <v>10</v>
      </c>
      <c r="ES21" s="50">
        <f t="shared" si="7"/>
        <v>9.6666666666666661</v>
      </c>
      <c r="ET21" s="51" t="s">
        <v>189</v>
      </c>
      <c r="EU21" s="51" t="s">
        <v>189</v>
      </c>
      <c r="EV21" s="51" t="s">
        <v>189</v>
      </c>
      <c r="EW21" s="51" t="s">
        <v>189</v>
      </c>
      <c r="EX21" s="51" t="s">
        <v>189</v>
      </c>
      <c r="EY21" s="51" t="s">
        <v>189</v>
      </c>
      <c r="EZ21" s="51" t="s">
        <v>189</v>
      </c>
      <c r="FA21" s="51" t="s">
        <v>189</v>
      </c>
      <c r="FB21" s="51" t="s">
        <v>189</v>
      </c>
      <c r="FC21" s="50" t="str">
        <f t="shared" si="8"/>
        <v>A+</v>
      </c>
      <c r="FD21" s="50">
        <f t="shared" si="9"/>
        <v>36</v>
      </c>
      <c r="FE21" s="50" t="str">
        <f t="shared" si="10"/>
        <v>A+</v>
      </c>
      <c r="FF21" s="110"/>
      <c r="FG21" s="110"/>
      <c r="FH21" s="110"/>
    </row>
    <row r="22" spans="1:164 16322:16326" ht="21" customHeight="1">
      <c r="B22" s="53">
        <v>5</v>
      </c>
      <c r="C22" s="272" t="str">
        <f>IF(NOTAS!E25&gt;"",NOTAS!E25,"")</f>
        <v>CEDEÑO AGUIRRE KEYLOR DEMIR</v>
      </c>
      <c r="D22" s="273"/>
      <c r="E22" s="273"/>
      <c r="F22" s="274"/>
      <c r="G22" s="51">
        <v>10</v>
      </c>
      <c r="H22" s="51">
        <v>10</v>
      </c>
      <c r="I22" s="51">
        <v>10</v>
      </c>
      <c r="J22" s="51">
        <v>10</v>
      </c>
      <c r="K22" s="51">
        <v>10</v>
      </c>
      <c r="L22" s="51">
        <v>10</v>
      </c>
      <c r="M22" s="51">
        <v>10</v>
      </c>
      <c r="N22" s="51">
        <v>10</v>
      </c>
      <c r="O22" s="51">
        <v>10</v>
      </c>
      <c r="P22" s="51">
        <v>10</v>
      </c>
      <c r="Q22" s="51">
        <v>10</v>
      </c>
      <c r="R22" s="51">
        <v>10</v>
      </c>
      <c r="S22" s="51">
        <v>10</v>
      </c>
      <c r="T22" s="51">
        <v>10</v>
      </c>
      <c r="U22" s="51">
        <v>10</v>
      </c>
      <c r="V22" s="51">
        <v>10</v>
      </c>
      <c r="W22" s="51">
        <v>10</v>
      </c>
      <c r="X22" s="51">
        <v>10</v>
      </c>
      <c r="Y22" s="50">
        <f t="shared" si="2"/>
        <v>10</v>
      </c>
      <c r="Z22" s="51">
        <v>10</v>
      </c>
      <c r="AA22" s="51">
        <v>10</v>
      </c>
      <c r="AB22" s="51">
        <v>10</v>
      </c>
      <c r="AC22" s="51">
        <v>10</v>
      </c>
      <c r="AD22" s="51">
        <v>10</v>
      </c>
      <c r="AE22" s="51">
        <v>10</v>
      </c>
      <c r="AF22" s="51">
        <v>10</v>
      </c>
      <c r="AG22" s="51">
        <v>10</v>
      </c>
      <c r="AH22" s="51">
        <v>10</v>
      </c>
      <c r="AI22" s="51">
        <v>10</v>
      </c>
      <c r="AJ22" s="51">
        <v>10</v>
      </c>
      <c r="AK22" s="51">
        <v>10</v>
      </c>
      <c r="AL22" s="51">
        <v>10</v>
      </c>
      <c r="AM22" s="51">
        <v>10</v>
      </c>
      <c r="AN22" s="51">
        <v>10</v>
      </c>
      <c r="AO22" s="50">
        <f t="shared" si="0"/>
        <v>10</v>
      </c>
      <c r="AP22" s="51">
        <v>10</v>
      </c>
      <c r="AQ22" s="51">
        <v>10</v>
      </c>
      <c r="AR22" s="51">
        <v>10</v>
      </c>
      <c r="AS22" s="51">
        <v>10</v>
      </c>
      <c r="AT22" s="51">
        <v>10</v>
      </c>
      <c r="AU22" s="51">
        <v>10</v>
      </c>
      <c r="AV22" s="51">
        <v>10</v>
      </c>
      <c r="AW22" s="51">
        <v>10</v>
      </c>
      <c r="AX22" s="51">
        <v>10</v>
      </c>
      <c r="AY22" s="51">
        <v>10</v>
      </c>
      <c r="AZ22" s="51">
        <v>10</v>
      </c>
      <c r="BA22" s="51">
        <v>10</v>
      </c>
      <c r="BB22" s="51">
        <v>10</v>
      </c>
      <c r="BC22" s="51">
        <v>10</v>
      </c>
      <c r="BD22" s="51">
        <v>10</v>
      </c>
      <c r="BE22" s="51">
        <v>10</v>
      </c>
      <c r="BF22" s="51">
        <v>10</v>
      </c>
      <c r="BG22" s="51">
        <v>10</v>
      </c>
      <c r="BH22" s="51">
        <v>10</v>
      </c>
      <c r="BI22" s="51">
        <v>10</v>
      </c>
      <c r="BJ22" s="50">
        <f t="shared" si="3"/>
        <v>10</v>
      </c>
      <c r="BK22" s="51">
        <v>8</v>
      </c>
      <c r="BL22" s="51">
        <v>8</v>
      </c>
      <c r="BM22" s="51">
        <v>8</v>
      </c>
      <c r="BN22" s="51">
        <v>8</v>
      </c>
      <c r="BO22" s="51">
        <v>8</v>
      </c>
      <c r="BP22" s="51">
        <v>8</v>
      </c>
      <c r="BQ22" s="51">
        <v>8</v>
      </c>
      <c r="BR22" s="51">
        <v>8</v>
      </c>
      <c r="BS22" s="51">
        <v>8</v>
      </c>
      <c r="BT22" s="51">
        <v>8</v>
      </c>
      <c r="BU22" s="51">
        <v>8</v>
      </c>
      <c r="BV22" s="51">
        <v>8</v>
      </c>
      <c r="BW22" s="51">
        <v>8</v>
      </c>
      <c r="BX22" s="51">
        <v>8</v>
      </c>
      <c r="BY22" s="51">
        <v>8</v>
      </c>
      <c r="BZ22" s="51">
        <v>8</v>
      </c>
      <c r="CA22" s="51">
        <v>8</v>
      </c>
      <c r="CB22" s="51">
        <v>8</v>
      </c>
      <c r="CC22" s="51">
        <v>8</v>
      </c>
      <c r="CD22" s="51">
        <v>8</v>
      </c>
      <c r="CE22" s="51">
        <v>8</v>
      </c>
      <c r="CF22" s="51">
        <v>8</v>
      </c>
      <c r="CG22" s="50">
        <f t="shared" si="1"/>
        <v>8</v>
      </c>
      <c r="CH22" s="51">
        <v>8</v>
      </c>
      <c r="CI22" s="51">
        <v>8</v>
      </c>
      <c r="CJ22" s="51">
        <v>8</v>
      </c>
      <c r="CK22" s="51">
        <v>8</v>
      </c>
      <c r="CL22" s="51">
        <v>8</v>
      </c>
      <c r="CM22" s="51">
        <v>8</v>
      </c>
      <c r="CN22" s="51">
        <v>8</v>
      </c>
      <c r="CO22" s="51">
        <v>8</v>
      </c>
      <c r="CP22" s="51">
        <v>8</v>
      </c>
      <c r="CQ22" s="51">
        <v>8</v>
      </c>
      <c r="CR22" s="51">
        <v>8</v>
      </c>
      <c r="CS22" s="51">
        <v>8</v>
      </c>
      <c r="CT22" s="51">
        <v>8</v>
      </c>
      <c r="CU22" s="51">
        <v>8</v>
      </c>
      <c r="CV22" s="51">
        <v>8</v>
      </c>
      <c r="CW22" s="51">
        <v>8</v>
      </c>
      <c r="CX22" s="51">
        <v>8</v>
      </c>
      <c r="CY22" s="51">
        <v>8</v>
      </c>
      <c r="CZ22" s="51">
        <v>8</v>
      </c>
      <c r="DA22" s="51">
        <v>8</v>
      </c>
      <c r="DB22" s="51">
        <v>8</v>
      </c>
      <c r="DC22" s="50">
        <f t="shared" si="4"/>
        <v>8</v>
      </c>
      <c r="DD22" s="51">
        <v>10</v>
      </c>
      <c r="DE22" s="51">
        <v>10</v>
      </c>
      <c r="DF22" s="51">
        <v>10</v>
      </c>
      <c r="DG22" s="51">
        <v>10</v>
      </c>
      <c r="DH22" s="51">
        <v>10</v>
      </c>
      <c r="DI22" s="51">
        <v>10</v>
      </c>
      <c r="DJ22" s="51">
        <v>10</v>
      </c>
      <c r="DK22" s="51">
        <v>10</v>
      </c>
      <c r="DL22" s="51">
        <v>10</v>
      </c>
      <c r="DM22" s="51">
        <v>10</v>
      </c>
      <c r="DN22" s="51">
        <v>10</v>
      </c>
      <c r="DO22" s="50">
        <f t="shared" si="5"/>
        <v>10</v>
      </c>
      <c r="DP22" s="51">
        <v>10</v>
      </c>
      <c r="DQ22" s="51">
        <v>10</v>
      </c>
      <c r="DR22" s="51">
        <v>10</v>
      </c>
      <c r="DS22" s="51">
        <v>10</v>
      </c>
      <c r="DT22" s="51">
        <v>10</v>
      </c>
      <c r="DU22" s="51">
        <v>10</v>
      </c>
      <c r="DV22" s="51">
        <v>10</v>
      </c>
      <c r="DW22" s="51">
        <v>10</v>
      </c>
      <c r="DX22" s="51">
        <v>10</v>
      </c>
      <c r="DY22" s="51">
        <v>10</v>
      </c>
      <c r="DZ22" s="51">
        <v>10</v>
      </c>
      <c r="EA22" s="51">
        <v>10</v>
      </c>
      <c r="EB22" s="51">
        <v>10</v>
      </c>
      <c r="EC22" s="51">
        <v>10</v>
      </c>
      <c r="ED22" s="51">
        <v>10</v>
      </c>
      <c r="EE22" s="51">
        <v>10</v>
      </c>
      <c r="EF22" s="51">
        <v>10</v>
      </c>
      <c r="EG22" s="51">
        <v>10</v>
      </c>
      <c r="EH22" s="51">
        <v>10</v>
      </c>
      <c r="EI22" s="51">
        <v>10</v>
      </c>
      <c r="EJ22" s="51">
        <v>10</v>
      </c>
      <c r="EK22" s="51">
        <v>10</v>
      </c>
      <c r="EL22" s="51">
        <v>10</v>
      </c>
      <c r="EM22" s="51">
        <v>10</v>
      </c>
      <c r="EN22" s="51">
        <v>10</v>
      </c>
      <c r="EO22" s="51">
        <v>10</v>
      </c>
      <c r="EP22" s="51">
        <v>10</v>
      </c>
      <c r="EQ22" s="51">
        <v>10</v>
      </c>
      <c r="ER22" s="50">
        <f t="shared" si="6"/>
        <v>10</v>
      </c>
      <c r="ES22" s="50">
        <f t="shared" si="7"/>
        <v>9.3333333333333339</v>
      </c>
      <c r="ET22" s="51" t="s">
        <v>189</v>
      </c>
      <c r="EU22" s="51" t="s">
        <v>189</v>
      </c>
      <c r="EV22" s="51" t="s">
        <v>189</v>
      </c>
      <c r="EW22" s="51" t="s">
        <v>189</v>
      </c>
      <c r="EX22" s="51" t="s">
        <v>189</v>
      </c>
      <c r="EY22" s="51" t="s">
        <v>189</v>
      </c>
      <c r="EZ22" s="51" t="s">
        <v>189</v>
      </c>
      <c r="FA22" s="51" t="s">
        <v>189</v>
      </c>
      <c r="FB22" s="51" t="s">
        <v>189</v>
      </c>
      <c r="FC22" s="50" t="str">
        <f t="shared" si="8"/>
        <v>A+</v>
      </c>
      <c r="FD22" s="50">
        <f t="shared" si="9"/>
        <v>36</v>
      </c>
      <c r="FE22" s="50" t="str">
        <f t="shared" si="10"/>
        <v>A+</v>
      </c>
      <c r="FF22" s="110"/>
      <c r="FG22" s="110"/>
      <c r="FH22" s="110"/>
    </row>
    <row r="23" spans="1:164 16322:16326" ht="21" customHeight="1">
      <c r="B23" s="53">
        <v>6</v>
      </c>
      <c r="C23" s="272" t="str">
        <f>IF(NOTAS!E26&gt;"",NOTAS!E26,"")</f>
        <v>CERDAN TORO MADISON YARELIS</v>
      </c>
      <c r="D23" s="273"/>
      <c r="E23" s="273"/>
      <c r="F23" s="274"/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0">
        <f t="shared" si="2"/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1">
        <v>10</v>
      </c>
      <c r="AH23" s="51">
        <v>10</v>
      </c>
      <c r="AI23" s="51">
        <v>10</v>
      </c>
      <c r="AJ23" s="51">
        <v>10</v>
      </c>
      <c r="AK23" s="51">
        <v>10</v>
      </c>
      <c r="AL23" s="51">
        <v>10</v>
      </c>
      <c r="AM23" s="51">
        <v>10</v>
      </c>
      <c r="AN23" s="51">
        <v>10</v>
      </c>
      <c r="AO23" s="50">
        <f t="shared" si="0"/>
        <v>10</v>
      </c>
      <c r="AP23" s="51">
        <v>10</v>
      </c>
      <c r="AQ23" s="51">
        <v>10</v>
      </c>
      <c r="AR23" s="51">
        <v>10</v>
      </c>
      <c r="AS23" s="51">
        <v>10</v>
      </c>
      <c r="AT23" s="51">
        <v>10</v>
      </c>
      <c r="AU23" s="51">
        <v>10</v>
      </c>
      <c r="AV23" s="51">
        <v>10</v>
      </c>
      <c r="AW23" s="51">
        <v>10</v>
      </c>
      <c r="AX23" s="51">
        <v>10</v>
      </c>
      <c r="AY23" s="51">
        <v>10</v>
      </c>
      <c r="AZ23" s="51">
        <v>10</v>
      </c>
      <c r="BA23" s="51">
        <v>10</v>
      </c>
      <c r="BB23" s="51">
        <v>10</v>
      </c>
      <c r="BC23" s="51">
        <v>10</v>
      </c>
      <c r="BD23" s="51">
        <v>10</v>
      </c>
      <c r="BE23" s="51">
        <v>10</v>
      </c>
      <c r="BF23" s="51">
        <v>10</v>
      </c>
      <c r="BG23" s="51">
        <v>10</v>
      </c>
      <c r="BH23" s="51">
        <v>10</v>
      </c>
      <c r="BI23" s="51">
        <v>10</v>
      </c>
      <c r="BJ23" s="50">
        <f t="shared" si="3"/>
        <v>10</v>
      </c>
      <c r="BK23" s="51">
        <v>10</v>
      </c>
      <c r="BL23" s="51">
        <v>10</v>
      </c>
      <c r="BM23" s="51">
        <v>10</v>
      </c>
      <c r="BN23" s="51">
        <v>10</v>
      </c>
      <c r="BO23" s="51">
        <v>10</v>
      </c>
      <c r="BP23" s="51">
        <v>10</v>
      </c>
      <c r="BQ23" s="51">
        <v>10</v>
      </c>
      <c r="BR23" s="51">
        <v>10</v>
      </c>
      <c r="BS23" s="51">
        <v>10</v>
      </c>
      <c r="BT23" s="51">
        <v>10</v>
      </c>
      <c r="BU23" s="51">
        <v>10</v>
      </c>
      <c r="BV23" s="51">
        <v>10</v>
      </c>
      <c r="BW23" s="51">
        <v>10</v>
      </c>
      <c r="BX23" s="51">
        <v>10</v>
      </c>
      <c r="BY23" s="51">
        <v>10</v>
      </c>
      <c r="BZ23" s="51">
        <v>10</v>
      </c>
      <c r="CA23" s="51">
        <v>10</v>
      </c>
      <c r="CB23" s="51">
        <v>10</v>
      </c>
      <c r="CC23" s="51">
        <v>10</v>
      </c>
      <c r="CD23" s="51">
        <v>10</v>
      </c>
      <c r="CE23" s="51">
        <v>10</v>
      </c>
      <c r="CF23" s="51">
        <v>10</v>
      </c>
      <c r="CG23" s="50">
        <f t="shared" si="1"/>
        <v>10</v>
      </c>
      <c r="CH23" s="51">
        <v>8</v>
      </c>
      <c r="CI23" s="51">
        <v>8</v>
      </c>
      <c r="CJ23" s="51">
        <v>8</v>
      </c>
      <c r="CK23" s="51">
        <v>8</v>
      </c>
      <c r="CL23" s="51">
        <v>8</v>
      </c>
      <c r="CM23" s="51">
        <v>8</v>
      </c>
      <c r="CN23" s="51">
        <v>8</v>
      </c>
      <c r="CO23" s="51">
        <v>8</v>
      </c>
      <c r="CP23" s="51">
        <v>8</v>
      </c>
      <c r="CQ23" s="51">
        <v>8</v>
      </c>
      <c r="CR23" s="51">
        <v>8</v>
      </c>
      <c r="CS23" s="51">
        <v>8</v>
      </c>
      <c r="CT23" s="51">
        <v>8</v>
      </c>
      <c r="CU23" s="51">
        <v>8</v>
      </c>
      <c r="CV23" s="51">
        <v>8</v>
      </c>
      <c r="CW23" s="51">
        <v>8</v>
      </c>
      <c r="CX23" s="51">
        <v>8</v>
      </c>
      <c r="CY23" s="51">
        <v>8</v>
      </c>
      <c r="CZ23" s="51">
        <v>8</v>
      </c>
      <c r="DA23" s="51">
        <v>8</v>
      </c>
      <c r="DB23" s="51">
        <v>8</v>
      </c>
      <c r="DC23" s="50">
        <f t="shared" si="4"/>
        <v>8</v>
      </c>
      <c r="DD23" s="51">
        <v>10</v>
      </c>
      <c r="DE23" s="51">
        <v>10</v>
      </c>
      <c r="DF23" s="51">
        <v>10</v>
      </c>
      <c r="DG23" s="51">
        <v>10</v>
      </c>
      <c r="DH23" s="51">
        <v>10</v>
      </c>
      <c r="DI23" s="51">
        <v>10</v>
      </c>
      <c r="DJ23" s="51">
        <v>10</v>
      </c>
      <c r="DK23" s="51">
        <v>10</v>
      </c>
      <c r="DL23" s="51">
        <v>10</v>
      </c>
      <c r="DM23" s="51">
        <v>10</v>
      </c>
      <c r="DN23" s="51">
        <v>10</v>
      </c>
      <c r="DO23" s="50">
        <f t="shared" si="5"/>
        <v>10</v>
      </c>
      <c r="DP23" s="51">
        <v>10</v>
      </c>
      <c r="DQ23" s="51">
        <v>10</v>
      </c>
      <c r="DR23" s="51">
        <v>10</v>
      </c>
      <c r="DS23" s="51">
        <v>10</v>
      </c>
      <c r="DT23" s="51">
        <v>10</v>
      </c>
      <c r="DU23" s="51">
        <v>10</v>
      </c>
      <c r="DV23" s="51">
        <v>10</v>
      </c>
      <c r="DW23" s="51">
        <v>10</v>
      </c>
      <c r="DX23" s="51">
        <v>10</v>
      </c>
      <c r="DY23" s="51">
        <v>10</v>
      </c>
      <c r="DZ23" s="51">
        <v>10</v>
      </c>
      <c r="EA23" s="51">
        <v>10</v>
      </c>
      <c r="EB23" s="51">
        <v>10</v>
      </c>
      <c r="EC23" s="51">
        <v>10</v>
      </c>
      <c r="ED23" s="51">
        <v>10</v>
      </c>
      <c r="EE23" s="51">
        <v>10</v>
      </c>
      <c r="EF23" s="51">
        <v>10</v>
      </c>
      <c r="EG23" s="51">
        <v>10</v>
      </c>
      <c r="EH23" s="51">
        <v>10</v>
      </c>
      <c r="EI23" s="51">
        <v>8</v>
      </c>
      <c r="EJ23" s="51">
        <v>10</v>
      </c>
      <c r="EK23" s="51">
        <v>10</v>
      </c>
      <c r="EL23" s="51">
        <v>10</v>
      </c>
      <c r="EM23" s="51">
        <v>10</v>
      </c>
      <c r="EN23" s="51">
        <v>10</v>
      </c>
      <c r="EO23" s="51">
        <v>10</v>
      </c>
      <c r="EP23" s="51">
        <v>10</v>
      </c>
      <c r="EQ23" s="51">
        <v>10</v>
      </c>
      <c r="ER23" s="50">
        <f t="shared" si="6"/>
        <v>10</v>
      </c>
      <c r="ES23" s="50">
        <f t="shared" si="7"/>
        <v>9.6666666666666661</v>
      </c>
      <c r="ET23" s="51" t="s">
        <v>189</v>
      </c>
      <c r="EU23" s="51" t="s">
        <v>189</v>
      </c>
      <c r="EV23" s="51" t="s">
        <v>189</v>
      </c>
      <c r="EW23" s="51" t="s">
        <v>189</v>
      </c>
      <c r="EX23" s="51" t="s">
        <v>189</v>
      </c>
      <c r="EY23" s="51" t="s">
        <v>189</v>
      </c>
      <c r="EZ23" s="51" t="s">
        <v>189</v>
      </c>
      <c r="FA23" s="51" t="s">
        <v>189</v>
      </c>
      <c r="FB23" s="51" t="s">
        <v>189</v>
      </c>
      <c r="FC23" s="50" t="str">
        <f t="shared" si="8"/>
        <v>A+</v>
      </c>
      <c r="FD23" s="50">
        <f t="shared" si="9"/>
        <v>36</v>
      </c>
      <c r="FE23" s="50" t="str">
        <f t="shared" si="10"/>
        <v>A+</v>
      </c>
      <c r="FF23" s="110"/>
      <c r="FG23" s="110"/>
      <c r="FH23" s="110"/>
    </row>
    <row r="24" spans="1:164 16322:16326" ht="21" customHeight="1">
      <c r="B24" s="53">
        <v>7</v>
      </c>
      <c r="C24" s="272" t="str">
        <f>IF(NOTAS!E27&gt;"",NOTAS!E27,"")</f>
        <v>CEVALLOS ZAMBRANO IAN SAHIR</v>
      </c>
      <c r="D24" s="273"/>
      <c r="E24" s="273"/>
      <c r="F24" s="274"/>
      <c r="G24" s="51">
        <v>10</v>
      </c>
      <c r="H24" s="51">
        <v>10</v>
      </c>
      <c r="I24" s="51">
        <v>10</v>
      </c>
      <c r="J24" s="51">
        <v>10</v>
      </c>
      <c r="K24" s="51">
        <v>10</v>
      </c>
      <c r="L24" s="51">
        <v>10</v>
      </c>
      <c r="M24" s="51">
        <v>10</v>
      </c>
      <c r="N24" s="51">
        <v>10</v>
      </c>
      <c r="O24" s="51">
        <v>10</v>
      </c>
      <c r="P24" s="51">
        <v>10</v>
      </c>
      <c r="Q24" s="51">
        <v>10</v>
      </c>
      <c r="R24" s="51">
        <v>10</v>
      </c>
      <c r="S24" s="51">
        <v>10</v>
      </c>
      <c r="T24" s="51">
        <v>10</v>
      </c>
      <c r="U24" s="51">
        <v>10</v>
      </c>
      <c r="V24" s="51">
        <v>10</v>
      </c>
      <c r="W24" s="51">
        <v>10</v>
      </c>
      <c r="X24" s="51">
        <v>10</v>
      </c>
      <c r="Y24" s="50">
        <f t="shared" si="2"/>
        <v>10</v>
      </c>
      <c r="Z24" s="51">
        <v>8</v>
      </c>
      <c r="AA24" s="51">
        <v>8</v>
      </c>
      <c r="AB24" s="51">
        <v>8</v>
      </c>
      <c r="AC24" s="51">
        <v>8</v>
      </c>
      <c r="AD24" s="51">
        <v>8</v>
      </c>
      <c r="AE24" s="51">
        <v>8</v>
      </c>
      <c r="AF24" s="51">
        <v>8</v>
      </c>
      <c r="AG24" s="51">
        <v>8</v>
      </c>
      <c r="AH24" s="51">
        <v>8</v>
      </c>
      <c r="AI24" s="51">
        <v>8</v>
      </c>
      <c r="AJ24" s="51">
        <v>8</v>
      </c>
      <c r="AK24" s="51">
        <v>8</v>
      </c>
      <c r="AL24" s="51">
        <v>8</v>
      </c>
      <c r="AM24" s="51">
        <v>8</v>
      </c>
      <c r="AN24" s="51">
        <v>8</v>
      </c>
      <c r="AO24" s="50">
        <f t="shared" si="0"/>
        <v>8</v>
      </c>
      <c r="AP24" s="51">
        <v>10</v>
      </c>
      <c r="AQ24" s="51">
        <v>10</v>
      </c>
      <c r="AR24" s="51">
        <v>10</v>
      </c>
      <c r="AS24" s="51">
        <v>10</v>
      </c>
      <c r="AT24" s="51">
        <v>10</v>
      </c>
      <c r="AU24" s="51">
        <v>10</v>
      </c>
      <c r="AV24" s="51">
        <v>10</v>
      </c>
      <c r="AW24" s="51">
        <v>10</v>
      </c>
      <c r="AX24" s="51">
        <v>10</v>
      </c>
      <c r="AY24" s="51">
        <v>10</v>
      </c>
      <c r="AZ24" s="51">
        <v>10</v>
      </c>
      <c r="BA24" s="51">
        <v>10</v>
      </c>
      <c r="BB24" s="51">
        <v>10</v>
      </c>
      <c r="BC24" s="51">
        <v>10</v>
      </c>
      <c r="BD24" s="51">
        <v>10</v>
      </c>
      <c r="BE24" s="51">
        <v>10</v>
      </c>
      <c r="BF24" s="51">
        <v>10</v>
      </c>
      <c r="BG24" s="51">
        <v>10</v>
      </c>
      <c r="BH24" s="51">
        <v>10</v>
      </c>
      <c r="BI24" s="51">
        <v>10</v>
      </c>
      <c r="BJ24" s="50">
        <f t="shared" si="3"/>
        <v>10</v>
      </c>
      <c r="BK24" s="51">
        <v>10</v>
      </c>
      <c r="BL24" s="51">
        <v>10</v>
      </c>
      <c r="BM24" s="51">
        <v>10</v>
      </c>
      <c r="BN24" s="51">
        <v>10</v>
      </c>
      <c r="BO24" s="51">
        <v>10</v>
      </c>
      <c r="BP24" s="51">
        <v>10</v>
      </c>
      <c r="BQ24" s="51">
        <v>10</v>
      </c>
      <c r="BR24" s="51">
        <v>10</v>
      </c>
      <c r="BS24" s="51">
        <v>10</v>
      </c>
      <c r="BT24" s="51">
        <v>10</v>
      </c>
      <c r="BU24" s="51">
        <v>10</v>
      </c>
      <c r="BV24" s="51">
        <v>10</v>
      </c>
      <c r="BW24" s="51">
        <v>10</v>
      </c>
      <c r="BX24" s="51">
        <v>10</v>
      </c>
      <c r="BY24" s="51">
        <v>10</v>
      </c>
      <c r="BZ24" s="51">
        <v>10</v>
      </c>
      <c r="CA24" s="51">
        <v>10</v>
      </c>
      <c r="CB24" s="51">
        <v>10</v>
      </c>
      <c r="CC24" s="51">
        <v>8</v>
      </c>
      <c r="CD24" s="51">
        <v>10</v>
      </c>
      <c r="CE24" s="51">
        <v>10</v>
      </c>
      <c r="CF24" s="51">
        <v>10</v>
      </c>
      <c r="CG24" s="50">
        <f t="shared" si="1"/>
        <v>10</v>
      </c>
      <c r="CH24" s="51">
        <v>10</v>
      </c>
      <c r="CI24" s="51">
        <v>10</v>
      </c>
      <c r="CJ24" s="51">
        <v>10</v>
      </c>
      <c r="CK24" s="51">
        <v>10</v>
      </c>
      <c r="CL24" s="51">
        <v>10</v>
      </c>
      <c r="CM24" s="51">
        <v>10</v>
      </c>
      <c r="CN24" s="51">
        <v>10</v>
      </c>
      <c r="CO24" s="51">
        <v>10</v>
      </c>
      <c r="CP24" s="51">
        <v>10</v>
      </c>
      <c r="CQ24" s="51">
        <v>10</v>
      </c>
      <c r="CR24" s="51">
        <v>10</v>
      </c>
      <c r="CS24" s="51">
        <v>10</v>
      </c>
      <c r="CT24" s="51">
        <v>10</v>
      </c>
      <c r="CU24" s="51">
        <v>10</v>
      </c>
      <c r="CV24" s="51">
        <v>10</v>
      </c>
      <c r="CW24" s="51">
        <v>10</v>
      </c>
      <c r="CX24" s="51">
        <v>10</v>
      </c>
      <c r="CY24" s="51">
        <v>10</v>
      </c>
      <c r="CZ24" s="51">
        <v>10</v>
      </c>
      <c r="DA24" s="51">
        <v>10</v>
      </c>
      <c r="DB24" s="51">
        <v>10</v>
      </c>
      <c r="DC24" s="50">
        <f t="shared" si="4"/>
        <v>10</v>
      </c>
      <c r="DD24" s="51">
        <v>10</v>
      </c>
      <c r="DE24" s="51">
        <v>10</v>
      </c>
      <c r="DF24" s="51">
        <v>10</v>
      </c>
      <c r="DG24" s="51">
        <v>10</v>
      </c>
      <c r="DH24" s="51">
        <v>10</v>
      </c>
      <c r="DI24" s="51">
        <v>10</v>
      </c>
      <c r="DJ24" s="51">
        <v>10</v>
      </c>
      <c r="DK24" s="51">
        <v>10</v>
      </c>
      <c r="DL24" s="51">
        <v>10</v>
      </c>
      <c r="DM24" s="51">
        <v>10</v>
      </c>
      <c r="DN24" s="51">
        <v>10</v>
      </c>
      <c r="DO24" s="50">
        <f t="shared" si="5"/>
        <v>10</v>
      </c>
      <c r="DP24" s="51">
        <v>10</v>
      </c>
      <c r="DQ24" s="51">
        <v>10</v>
      </c>
      <c r="DR24" s="51">
        <v>10</v>
      </c>
      <c r="DS24" s="51">
        <v>10</v>
      </c>
      <c r="DT24" s="51">
        <v>10</v>
      </c>
      <c r="DU24" s="51">
        <v>10</v>
      </c>
      <c r="DV24" s="51">
        <v>10</v>
      </c>
      <c r="DW24" s="51">
        <v>10</v>
      </c>
      <c r="DX24" s="51">
        <v>10</v>
      </c>
      <c r="DY24" s="51">
        <v>10</v>
      </c>
      <c r="DZ24" s="51">
        <v>10</v>
      </c>
      <c r="EA24" s="51">
        <v>10</v>
      </c>
      <c r="EB24" s="51">
        <v>10</v>
      </c>
      <c r="EC24" s="51">
        <v>10</v>
      </c>
      <c r="ED24" s="51">
        <v>10</v>
      </c>
      <c r="EE24" s="51">
        <v>10</v>
      </c>
      <c r="EF24" s="51">
        <v>10</v>
      </c>
      <c r="EG24" s="51">
        <v>10</v>
      </c>
      <c r="EH24" s="51">
        <v>10</v>
      </c>
      <c r="EI24" s="51">
        <v>8</v>
      </c>
      <c r="EJ24" s="51">
        <v>10</v>
      </c>
      <c r="EK24" s="51">
        <v>10</v>
      </c>
      <c r="EL24" s="51">
        <v>10</v>
      </c>
      <c r="EM24" s="51">
        <v>10</v>
      </c>
      <c r="EN24" s="51">
        <v>10</v>
      </c>
      <c r="EO24" s="51">
        <v>10</v>
      </c>
      <c r="EP24" s="51">
        <v>10</v>
      </c>
      <c r="EQ24" s="51">
        <v>7</v>
      </c>
      <c r="ER24" s="50">
        <f t="shared" si="6"/>
        <v>10</v>
      </c>
      <c r="ES24" s="50">
        <f t="shared" si="7"/>
        <v>9.6666666666666661</v>
      </c>
      <c r="ET24" s="51" t="s">
        <v>189</v>
      </c>
      <c r="EU24" s="51" t="s">
        <v>189</v>
      </c>
      <c r="EV24" s="51" t="s">
        <v>190</v>
      </c>
      <c r="EW24" s="51" t="s">
        <v>189</v>
      </c>
      <c r="EX24" s="51" t="s">
        <v>190</v>
      </c>
      <c r="EY24" s="51" t="s">
        <v>190</v>
      </c>
      <c r="EZ24" s="51" t="s">
        <v>190</v>
      </c>
      <c r="FA24" s="51" t="s">
        <v>190</v>
      </c>
      <c r="FB24" s="51" t="s">
        <v>190</v>
      </c>
      <c r="FC24" s="50" t="str">
        <f t="shared" si="8"/>
        <v>B+</v>
      </c>
      <c r="FD24" s="50">
        <f t="shared" si="9"/>
        <v>30</v>
      </c>
      <c r="FE24" s="50" t="str">
        <f t="shared" si="10"/>
        <v>B+</v>
      </c>
      <c r="FF24" s="110"/>
      <c r="FG24" s="110"/>
      <c r="FH24" s="110"/>
    </row>
    <row r="25" spans="1:164 16322:16326" ht="21" customHeight="1">
      <c r="B25" s="53">
        <v>8</v>
      </c>
      <c r="C25" s="272" t="str">
        <f>IF(NOTAS!E28&gt;"",NOTAS!E28,"")</f>
        <v>CONGACHA OÑA JEAN PIERRE</v>
      </c>
      <c r="D25" s="273"/>
      <c r="E25" s="273"/>
      <c r="F25" s="274"/>
      <c r="G25" s="51">
        <v>10</v>
      </c>
      <c r="H25" s="51">
        <v>10</v>
      </c>
      <c r="I25" s="51">
        <v>10</v>
      </c>
      <c r="J25" s="51">
        <v>10</v>
      </c>
      <c r="K25" s="51">
        <v>10</v>
      </c>
      <c r="L25" s="51">
        <v>10</v>
      </c>
      <c r="M25" s="51">
        <v>10</v>
      </c>
      <c r="N25" s="51">
        <v>10</v>
      </c>
      <c r="O25" s="51">
        <v>10</v>
      </c>
      <c r="P25" s="51">
        <v>10</v>
      </c>
      <c r="Q25" s="51">
        <v>10</v>
      </c>
      <c r="R25" s="51">
        <v>10</v>
      </c>
      <c r="S25" s="51">
        <v>10</v>
      </c>
      <c r="T25" s="51">
        <v>10</v>
      </c>
      <c r="U25" s="51">
        <v>10</v>
      </c>
      <c r="V25" s="51">
        <v>10</v>
      </c>
      <c r="W25" s="51">
        <v>10</v>
      </c>
      <c r="X25" s="51">
        <v>10</v>
      </c>
      <c r="Y25" s="50">
        <f t="shared" si="2"/>
        <v>10</v>
      </c>
      <c r="Z25" s="51">
        <v>10</v>
      </c>
      <c r="AA25" s="51">
        <v>10</v>
      </c>
      <c r="AB25" s="51">
        <v>10</v>
      </c>
      <c r="AC25" s="51">
        <v>10</v>
      </c>
      <c r="AD25" s="51">
        <v>10</v>
      </c>
      <c r="AE25" s="51">
        <v>10</v>
      </c>
      <c r="AF25" s="51">
        <v>10</v>
      </c>
      <c r="AG25" s="51">
        <v>10</v>
      </c>
      <c r="AH25" s="51">
        <v>10</v>
      </c>
      <c r="AI25" s="51">
        <v>10</v>
      </c>
      <c r="AJ25" s="51">
        <v>10</v>
      </c>
      <c r="AK25" s="51">
        <v>10</v>
      </c>
      <c r="AL25" s="51">
        <v>10</v>
      </c>
      <c r="AM25" s="51">
        <v>10</v>
      </c>
      <c r="AN25" s="51">
        <v>10</v>
      </c>
      <c r="AO25" s="50">
        <f t="shared" si="0"/>
        <v>10</v>
      </c>
      <c r="AP25" s="51">
        <v>10</v>
      </c>
      <c r="AQ25" s="51">
        <v>10</v>
      </c>
      <c r="AR25" s="51">
        <v>10</v>
      </c>
      <c r="AS25" s="51">
        <v>10</v>
      </c>
      <c r="AT25" s="51">
        <v>10</v>
      </c>
      <c r="AU25" s="51">
        <v>10</v>
      </c>
      <c r="AV25" s="51">
        <v>10</v>
      </c>
      <c r="AW25" s="51">
        <v>10</v>
      </c>
      <c r="AX25" s="51">
        <v>10</v>
      </c>
      <c r="AY25" s="51">
        <v>10</v>
      </c>
      <c r="AZ25" s="51">
        <v>10</v>
      </c>
      <c r="BA25" s="51">
        <v>10</v>
      </c>
      <c r="BB25" s="51">
        <v>10</v>
      </c>
      <c r="BC25" s="51">
        <v>10</v>
      </c>
      <c r="BD25" s="51">
        <v>10</v>
      </c>
      <c r="BE25" s="51">
        <v>10</v>
      </c>
      <c r="BF25" s="51">
        <v>10</v>
      </c>
      <c r="BG25" s="51">
        <v>10</v>
      </c>
      <c r="BH25" s="51">
        <v>10</v>
      </c>
      <c r="BI25" s="51">
        <v>10</v>
      </c>
      <c r="BJ25" s="50">
        <f t="shared" si="3"/>
        <v>10</v>
      </c>
      <c r="BK25" s="51">
        <v>10</v>
      </c>
      <c r="BL25" s="51">
        <v>10</v>
      </c>
      <c r="BM25" s="51">
        <v>10</v>
      </c>
      <c r="BN25" s="51">
        <v>10</v>
      </c>
      <c r="BO25" s="51">
        <v>10</v>
      </c>
      <c r="BP25" s="51">
        <v>10</v>
      </c>
      <c r="BQ25" s="51">
        <v>10</v>
      </c>
      <c r="BR25" s="51">
        <v>10</v>
      </c>
      <c r="BS25" s="51">
        <v>10</v>
      </c>
      <c r="BT25" s="51">
        <v>10</v>
      </c>
      <c r="BU25" s="51">
        <v>10</v>
      </c>
      <c r="BV25" s="51">
        <v>10</v>
      </c>
      <c r="BW25" s="51">
        <v>10</v>
      </c>
      <c r="BX25" s="51">
        <v>10</v>
      </c>
      <c r="BY25" s="51">
        <v>10</v>
      </c>
      <c r="BZ25" s="51">
        <v>10</v>
      </c>
      <c r="CA25" s="51">
        <v>10</v>
      </c>
      <c r="CB25" s="51">
        <v>10</v>
      </c>
      <c r="CC25" s="51">
        <v>10</v>
      </c>
      <c r="CD25" s="51">
        <v>10</v>
      </c>
      <c r="CE25" s="51">
        <v>10</v>
      </c>
      <c r="CF25" s="51">
        <v>10</v>
      </c>
      <c r="CG25" s="50">
        <f t="shared" si="1"/>
        <v>10</v>
      </c>
      <c r="CH25" s="51">
        <v>10</v>
      </c>
      <c r="CI25" s="51">
        <v>10</v>
      </c>
      <c r="CJ25" s="51">
        <v>10</v>
      </c>
      <c r="CK25" s="51">
        <v>10</v>
      </c>
      <c r="CL25" s="51">
        <v>10</v>
      </c>
      <c r="CM25" s="51">
        <v>10</v>
      </c>
      <c r="CN25" s="51">
        <v>10</v>
      </c>
      <c r="CO25" s="51">
        <v>10</v>
      </c>
      <c r="CP25" s="51">
        <v>10</v>
      </c>
      <c r="CQ25" s="51">
        <v>10</v>
      </c>
      <c r="CR25" s="51">
        <v>10</v>
      </c>
      <c r="CS25" s="51">
        <v>10</v>
      </c>
      <c r="CT25" s="51">
        <v>10</v>
      </c>
      <c r="CU25" s="51">
        <v>10</v>
      </c>
      <c r="CV25" s="51">
        <v>10</v>
      </c>
      <c r="CW25" s="51">
        <v>10</v>
      </c>
      <c r="CX25" s="51">
        <v>10</v>
      </c>
      <c r="CY25" s="51">
        <v>10</v>
      </c>
      <c r="CZ25" s="51">
        <v>10</v>
      </c>
      <c r="DA25" s="51">
        <v>10</v>
      </c>
      <c r="DB25" s="51">
        <v>10</v>
      </c>
      <c r="DC25" s="50">
        <f t="shared" si="4"/>
        <v>10</v>
      </c>
      <c r="DD25" s="51">
        <v>10</v>
      </c>
      <c r="DE25" s="51">
        <v>10</v>
      </c>
      <c r="DF25" s="51">
        <v>10</v>
      </c>
      <c r="DG25" s="51">
        <v>10</v>
      </c>
      <c r="DH25" s="51">
        <v>10</v>
      </c>
      <c r="DI25" s="51">
        <v>10</v>
      </c>
      <c r="DJ25" s="51">
        <v>10</v>
      </c>
      <c r="DK25" s="51">
        <v>10</v>
      </c>
      <c r="DL25" s="51">
        <v>10</v>
      </c>
      <c r="DM25" s="51">
        <v>10</v>
      </c>
      <c r="DN25" s="51">
        <v>10</v>
      </c>
      <c r="DO25" s="50">
        <f t="shared" si="5"/>
        <v>10</v>
      </c>
      <c r="DP25" s="51">
        <v>10</v>
      </c>
      <c r="DQ25" s="51">
        <v>10</v>
      </c>
      <c r="DR25" s="51">
        <v>10</v>
      </c>
      <c r="DS25" s="51">
        <v>10</v>
      </c>
      <c r="DT25" s="51">
        <v>10</v>
      </c>
      <c r="DU25" s="51">
        <v>10</v>
      </c>
      <c r="DV25" s="51">
        <v>10</v>
      </c>
      <c r="DW25" s="51">
        <v>10</v>
      </c>
      <c r="DX25" s="51">
        <v>10</v>
      </c>
      <c r="DY25" s="51">
        <v>10</v>
      </c>
      <c r="DZ25" s="51">
        <v>10</v>
      </c>
      <c r="EA25" s="51">
        <v>10</v>
      </c>
      <c r="EB25" s="51">
        <v>10</v>
      </c>
      <c r="EC25" s="51">
        <v>10</v>
      </c>
      <c r="ED25" s="51">
        <v>10</v>
      </c>
      <c r="EE25" s="51">
        <v>10</v>
      </c>
      <c r="EF25" s="51">
        <v>10</v>
      </c>
      <c r="EG25" s="51">
        <v>10</v>
      </c>
      <c r="EH25" s="51">
        <v>10</v>
      </c>
      <c r="EI25" s="51">
        <v>8</v>
      </c>
      <c r="EJ25" s="51">
        <v>10</v>
      </c>
      <c r="EK25" s="51">
        <v>10</v>
      </c>
      <c r="EL25" s="51">
        <v>10</v>
      </c>
      <c r="EM25" s="51">
        <v>10</v>
      </c>
      <c r="EN25" s="51">
        <v>10</v>
      </c>
      <c r="EO25" s="51">
        <v>10</v>
      </c>
      <c r="EP25" s="51">
        <v>10</v>
      </c>
      <c r="EQ25" s="51">
        <v>7</v>
      </c>
      <c r="ER25" s="50">
        <f t="shared" si="6"/>
        <v>10</v>
      </c>
      <c r="ES25" s="50">
        <f t="shared" si="7"/>
        <v>10</v>
      </c>
      <c r="ET25" s="51" t="s">
        <v>189</v>
      </c>
      <c r="EU25" s="51" t="s">
        <v>189</v>
      </c>
      <c r="EV25" s="51" t="s">
        <v>190</v>
      </c>
      <c r="EW25" s="51" t="s">
        <v>189</v>
      </c>
      <c r="EX25" s="51" t="s">
        <v>190</v>
      </c>
      <c r="EY25" s="51" t="s">
        <v>190</v>
      </c>
      <c r="EZ25" s="51" t="s">
        <v>190</v>
      </c>
      <c r="FA25" s="51" t="s">
        <v>190</v>
      </c>
      <c r="FB25" s="51" t="s">
        <v>190</v>
      </c>
      <c r="FC25" s="50" t="str">
        <f t="shared" si="8"/>
        <v>B+</v>
      </c>
      <c r="FD25" s="50">
        <f t="shared" si="9"/>
        <v>30</v>
      </c>
      <c r="FE25" s="50" t="str">
        <f t="shared" si="10"/>
        <v>B+</v>
      </c>
      <c r="FF25" s="110"/>
      <c r="FG25" s="110"/>
      <c r="FH25" s="110"/>
    </row>
    <row r="26" spans="1:164 16322:16326" ht="21" customHeight="1">
      <c r="A26" t="s">
        <v>87</v>
      </c>
      <c r="B26" s="53">
        <v>9</v>
      </c>
      <c r="C26" s="272" t="str">
        <f>IF(NOTAS!E29&gt;"",NOTAS!E29,"")</f>
        <v>CUEVA VILLEGAS VALENTINA STEFANIA</v>
      </c>
      <c r="D26" s="273"/>
      <c r="E26" s="273"/>
      <c r="F26" s="274"/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0">
        <f t="shared" si="2"/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1">
        <v>10</v>
      </c>
      <c r="AH26" s="51">
        <v>10</v>
      </c>
      <c r="AI26" s="51">
        <v>10</v>
      </c>
      <c r="AJ26" s="51">
        <v>10</v>
      </c>
      <c r="AK26" s="51">
        <v>10</v>
      </c>
      <c r="AL26" s="51">
        <v>10</v>
      </c>
      <c r="AM26" s="51">
        <v>10</v>
      </c>
      <c r="AN26" s="51">
        <v>10</v>
      </c>
      <c r="AO26" s="50">
        <f t="shared" si="0"/>
        <v>10</v>
      </c>
      <c r="AP26" s="51">
        <v>10</v>
      </c>
      <c r="AQ26" s="51">
        <v>10</v>
      </c>
      <c r="AR26" s="51">
        <v>10</v>
      </c>
      <c r="AS26" s="51">
        <v>10</v>
      </c>
      <c r="AT26" s="51">
        <v>10</v>
      </c>
      <c r="AU26" s="51">
        <v>10</v>
      </c>
      <c r="AV26" s="51">
        <v>10</v>
      </c>
      <c r="AW26" s="51">
        <v>10</v>
      </c>
      <c r="AX26" s="51">
        <v>10</v>
      </c>
      <c r="AY26" s="51">
        <v>10</v>
      </c>
      <c r="AZ26" s="51">
        <v>10</v>
      </c>
      <c r="BA26" s="51">
        <v>10</v>
      </c>
      <c r="BB26" s="51">
        <v>10</v>
      </c>
      <c r="BC26" s="51">
        <v>10</v>
      </c>
      <c r="BD26" s="51">
        <v>10</v>
      </c>
      <c r="BE26" s="51">
        <v>10</v>
      </c>
      <c r="BF26" s="51">
        <v>10</v>
      </c>
      <c r="BG26" s="51">
        <v>10</v>
      </c>
      <c r="BH26" s="51">
        <v>10</v>
      </c>
      <c r="BI26" s="51">
        <v>10</v>
      </c>
      <c r="BJ26" s="50">
        <f t="shared" si="3"/>
        <v>10</v>
      </c>
      <c r="BK26" s="51">
        <v>10</v>
      </c>
      <c r="BL26" s="51">
        <v>10</v>
      </c>
      <c r="BM26" s="51">
        <v>10</v>
      </c>
      <c r="BN26" s="51">
        <v>10</v>
      </c>
      <c r="BO26" s="51">
        <v>10</v>
      </c>
      <c r="BP26" s="51">
        <v>10</v>
      </c>
      <c r="BQ26" s="51">
        <v>10</v>
      </c>
      <c r="BR26" s="51">
        <v>10</v>
      </c>
      <c r="BS26" s="51">
        <v>10</v>
      </c>
      <c r="BT26" s="51">
        <v>10</v>
      </c>
      <c r="BU26" s="51">
        <v>10</v>
      </c>
      <c r="BV26" s="51">
        <v>10</v>
      </c>
      <c r="BW26" s="51">
        <v>10</v>
      </c>
      <c r="BX26" s="51">
        <v>10</v>
      </c>
      <c r="BY26" s="51">
        <v>10</v>
      </c>
      <c r="BZ26" s="51">
        <v>10</v>
      </c>
      <c r="CA26" s="51">
        <v>10</v>
      </c>
      <c r="CB26" s="51">
        <v>10</v>
      </c>
      <c r="CC26" s="51">
        <v>10</v>
      </c>
      <c r="CD26" s="51">
        <v>10</v>
      </c>
      <c r="CE26" s="51">
        <v>10</v>
      </c>
      <c r="CF26" s="51">
        <v>10</v>
      </c>
      <c r="CG26" s="50">
        <f t="shared" si="1"/>
        <v>10</v>
      </c>
      <c r="CH26" s="51">
        <v>10</v>
      </c>
      <c r="CI26" s="51">
        <v>10</v>
      </c>
      <c r="CJ26" s="51">
        <v>10</v>
      </c>
      <c r="CK26" s="51">
        <v>10</v>
      </c>
      <c r="CL26" s="51">
        <v>10</v>
      </c>
      <c r="CM26" s="51">
        <v>10</v>
      </c>
      <c r="CN26" s="51">
        <v>10</v>
      </c>
      <c r="CO26" s="51">
        <v>10</v>
      </c>
      <c r="CP26" s="51">
        <v>10</v>
      </c>
      <c r="CQ26" s="51">
        <v>10</v>
      </c>
      <c r="CR26" s="51">
        <v>10</v>
      </c>
      <c r="CS26" s="51">
        <v>10</v>
      </c>
      <c r="CT26" s="51">
        <v>10</v>
      </c>
      <c r="CU26" s="51">
        <v>10</v>
      </c>
      <c r="CV26" s="51">
        <v>10</v>
      </c>
      <c r="CW26" s="51">
        <v>10</v>
      </c>
      <c r="CX26" s="51">
        <v>10</v>
      </c>
      <c r="CY26" s="51">
        <v>10</v>
      </c>
      <c r="CZ26" s="51">
        <v>10</v>
      </c>
      <c r="DA26" s="51">
        <v>10</v>
      </c>
      <c r="DB26" s="51">
        <v>10</v>
      </c>
      <c r="DC26" s="50">
        <f t="shared" si="4"/>
        <v>10</v>
      </c>
      <c r="DD26" s="51">
        <v>10</v>
      </c>
      <c r="DE26" s="51">
        <v>10</v>
      </c>
      <c r="DF26" s="51">
        <v>10</v>
      </c>
      <c r="DG26" s="51">
        <v>10</v>
      </c>
      <c r="DH26" s="51">
        <v>10</v>
      </c>
      <c r="DI26" s="51">
        <v>10</v>
      </c>
      <c r="DJ26" s="51">
        <v>10</v>
      </c>
      <c r="DK26" s="51">
        <v>10</v>
      </c>
      <c r="DL26" s="51">
        <v>10</v>
      </c>
      <c r="DM26" s="51">
        <v>10</v>
      </c>
      <c r="DN26" s="51">
        <v>10</v>
      </c>
      <c r="DO26" s="50">
        <f t="shared" si="5"/>
        <v>10</v>
      </c>
      <c r="DP26" s="51">
        <v>10</v>
      </c>
      <c r="DQ26" s="51">
        <v>10</v>
      </c>
      <c r="DR26" s="51">
        <v>10</v>
      </c>
      <c r="DS26" s="51">
        <v>10</v>
      </c>
      <c r="DT26" s="51">
        <v>10</v>
      </c>
      <c r="DU26" s="51">
        <v>10</v>
      </c>
      <c r="DV26" s="51">
        <v>10</v>
      </c>
      <c r="DW26" s="51">
        <v>10</v>
      </c>
      <c r="DX26" s="51">
        <v>10</v>
      </c>
      <c r="DY26" s="51">
        <v>10</v>
      </c>
      <c r="DZ26" s="51">
        <v>10</v>
      </c>
      <c r="EA26" s="51">
        <v>10</v>
      </c>
      <c r="EB26" s="51">
        <v>10</v>
      </c>
      <c r="EC26" s="51">
        <v>10</v>
      </c>
      <c r="ED26" s="51">
        <v>10</v>
      </c>
      <c r="EE26" s="51">
        <v>10</v>
      </c>
      <c r="EF26" s="51">
        <v>10</v>
      </c>
      <c r="EG26" s="51">
        <v>10</v>
      </c>
      <c r="EH26" s="51">
        <v>10</v>
      </c>
      <c r="EI26" s="51">
        <v>8</v>
      </c>
      <c r="EJ26" s="51">
        <v>10</v>
      </c>
      <c r="EK26" s="51">
        <v>10</v>
      </c>
      <c r="EL26" s="51">
        <v>10</v>
      </c>
      <c r="EM26" s="51">
        <v>10</v>
      </c>
      <c r="EN26" s="51">
        <v>10</v>
      </c>
      <c r="EO26" s="51">
        <v>10</v>
      </c>
      <c r="EP26" s="51">
        <v>10</v>
      </c>
      <c r="EQ26" s="51">
        <v>10</v>
      </c>
      <c r="ER26" s="50">
        <f t="shared" si="6"/>
        <v>10</v>
      </c>
      <c r="ES26" s="50">
        <f t="shared" si="7"/>
        <v>10</v>
      </c>
      <c r="ET26" s="51" t="s">
        <v>189</v>
      </c>
      <c r="EU26" s="51" t="s">
        <v>189</v>
      </c>
      <c r="EV26" s="51" t="s">
        <v>189</v>
      </c>
      <c r="EW26" s="51" t="s">
        <v>189</v>
      </c>
      <c r="EX26" s="51" t="s">
        <v>189</v>
      </c>
      <c r="EY26" s="51" t="s">
        <v>189</v>
      </c>
      <c r="EZ26" s="51" t="s">
        <v>189</v>
      </c>
      <c r="FA26" s="51" t="s">
        <v>189</v>
      </c>
      <c r="FB26" s="51" t="s">
        <v>189</v>
      </c>
      <c r="FC26" s="50" t="str">
        <f t="shared" si="8"/>
        <v>A+</v>
      </c>
      <c r="FD26" s="50">
        <f t="shared" si="9"/>
        <v>36</v>
      </c>
      <c r="FE26" s="50" t="str">
        <f t="shared" si="10"/>
        <v>A+</v>
      </c>
      <c r="FF26" s="110"/>
      <c r="FG26" s="110"/>
      <c r="FH26" s="110"/>
    </row>
    <row r="27" spans="1:164 16322:16326" ht="21" customHeight="1">
      <c r="B27" s="53">
        <v>10</v>
      </c>
      <c r="C27" s="272" t="str">
        <f>IF(NOTAS!E30&gt;"",NOTAS!E30,"")</f>
        <v>DE LA CRUZ VALLEJO JOEL ALEXANDER</v>
      </c>
      <c r="D27" s="273"/>
      <c r="E27" s="273"/>
      <c r="F27" s="274"/>
      <c r="G27" s="51">
        <v>10</v>
      </c>
      <c r="H27" s="51">
        <v>10</v>
      </c>
      <c r="I27" s="51">
        <v>10</v>
      </c>
      <c r="J27" s="51">
        <v>10</v>
      </c>
      <c r="K27" s="51">
        <v>10</v>
      </c>
      <c r="L27" s="51">
        <v>10</v>
      </c>
      <c r="M27" s="51">
        <v>10</v>
      </c>
      <c r="N27" s="51">
        <v>10</v>
      </c>
      <c r="O27" s="51">
        <v>10</v>
      </c>
      <c r="P27" s="51">
        <v>10</v>
      </c>
      <c r="Q27" s="51">
        <v>10</v>
      </c>
      <c r="R27" s="51">
        <v>10</v>
      </c>
      <c r="S27" s="51">
        <v>10</v>
      </c>
      <c r="T27" s="51">
        <v>10</v>
      </c>
      <c r="U27" s="51">
        <v>10</v>
      </c>
      <c r="V27" s="51">
        <v>10</v>
      </c>
      <c r="W27" s="51">
        <v>10</v>
      </c>
      <c r="X27" s="51">
        <v>10</v>
      </c>
      <c r="Y27" s="50">
        <f t="shared" si="2"/>
        <v>10</v>
      </c>
      <c r="Z27" s="51">
        <v>10</v>
      </c>
      <c r="AA27" s="51">
        <v>10</v>
      </c>
      <c r="AB27" s="51">
        <v>10</v>
      </c>
      <c r="AC27" s="51">
        <v>10</v>
      </c>
      <c r="AD27" s="51">
        <v>10</v>
      </c>
      <c r="AE27" s="51">
        <v>10</v>
      </c>
      <c r="AF27" s="51">
        <v>10</v>
      </c>
      <c r="AG27" s="51">
        <v>10</v>
      </c>
      <c r="AH27" s="51">
        <v>10</v>
      </c>
      <c r="AI27" s="51">
        <v>10</v>
      </c>
      <c r="AJ27" s="51">
        <v>10</v>
      </c>
      <c r="AK27" s="51">
        <v>10</v>
      </c>
      <c r="AL27" s="51">
        <v>10</v>
      </c>
      <c r="AM27" s="51">
        <v>10</v>
      </c>
      <c r="AN27" s="51">
        <v>10</v>
      </c>
      <c r="AO27" s="50">
        <f t="shared" si="0"/>
        <v>10</v>
      </c>
      <c r="AP27" s="51">
        <v>10</v>
      </c>
      <c r="AQ27" s="51">
        <v>10</v>
      </c>
      <c r="AR27" s="51">
        <v>10</v>
      </c>
      <c r="AS27" s="51">
        <v>10</v>
      </c>
      <c r="AT27" s="51">
        <v>10</v>
      </c>
      <c r="AU27" s="51">
        <v>10</v>
      </c>
      <c r="AV27" s="51">
        <v>10</v>
      </c>
      <c r="AW27" s="51">
        <v>10</v>
      </c>
      <c r="AX27" s="51">
        <v>10</v>
      </c>
      <c r="AY27" s="51">
        <v>10</v>
      </c>
      <c r="AZ27" s="51">
        <v>10</v>
      </c>
      <c r="BA27" s="51">
        <v>10</v>
      </c>
      <c r="BB27" s="51">
        <v>10</v>
      </c>
      <c r="BC27" s="51">
        <v>10</v>
      </c>
      <c r="BD27" s="51">
        <v>10</v>
      </c>
      <c r="BE27" s="51">
        <v>10</v>
      </c>
      <c r="BF27" s="51">
        <v>10</v>
      </c>
      <c r="BG27" s="51">
        <v>10</v>
      </c>
      <c r="BH27" s="51">
        <v>10</v>
      </c>
      <c r="BI27" s="51">
        <v>10</v>
      </c>
      <c r="BJ27" s="50">
        <f t="shared" si="3"/>
        <v>10</v>
      </c>
      <c r="BK27" s="51">
        <v>10</v>
      </c>
      <c r="BL27" s="51">
        <v>10</v>
      </c>
      <c r="BM27" s="51">
        <v>10</v>
      </c>
      <c r="BN27" s="51">
        <v>10</v>
      </c>
      <c r="BO27" s="51">
        <v>10</v>
      </c>
      <c r="BP27" s="51">
        <v>10</v>
      </c>
      <c r="BQ27" s="51">
        <v>10</v>
      </c>
      <c r="BR27" s="51">
        <v>10</v>
      </c>
      <c r="BS27" s="51">
        <v>10</v>
      </c>
      <c r="BT27" s="51">
        <v>10</v>
      </c>
      <c r="BU27" s="51">
        <v>10</v>
      </c>
      <c r="BV27" s="51">
        <v>10</v>
      </c>
      <c r="BW27" s="51">
        <v>10</v>
      </c>
      <c r="BX27" s="51">
        <v>10</v>
      </c>
      <c r="BY27" s="51">
        <v>10</v>
      </c>
      <c r="BZ27" s="51">
        <v>10</v>
      </c>
      <c r="CA27" s="51">
        <v>10</v>
      </c>
      <c r="CB27" s="51">
        <v>10</v>
      </c>
      <c r="CC27" s="51">
        <v>10</v>
      </c>
      <c r="CD27" s="51">
        <v>10</v>
      </c>
      <c r="CE27" s="51">
        <v>10</v>
      </c>
      <c r="CF27" s="51">
        <v>10</v>
      </c>
      <c r="CG27" s="50">
        <f t="shared" si="1"/>
        <v>10</v>
      </c>
      <c r="CH27" s="51">
        <v>10</v>
      </c>
      <c r="CI27" s="51">
        <v>10</v>
      </c>
      <c r="CJ27" s="51">
        <v>10</v>
      </c>
      <c r="CK27" s="51">
        <v>10</v>
      </c>
      <c r="CL27" s="51">
        <v>10</v>
      </c>
      <c r="CM27" s="51">
        <v>10</v>
      </c>
      <c r="CN27" s="51">
        <v>10</v>
      </c>
      <c r="CO27" s="51">
        <v>10</v>
      </c>
      <c r="CP27" s="51">
        <v>10</v>
      </c>
      <c r="CQ27" s="51">
        <v>10</v>
      </c>
      <c r="CR27" s="51">
        <v>10</v>
      </c>
      <c r="CS27" s="51">
        <v>10</v>
      </c>
      <c r="CT27" s="51">
        <v>10</v>
      </c>
      <c r="CU27" s="51">
        <v>10</v>
      </c>
      <c r="CV27" s="51">
        <v>10</v>
      </c>
      <c r="CW27" s="51">
        <v>10</v>
      </c>
      <c r="CX27" s="51">
        <v>10</v>
      </c>
      <c r="CY27" s="51">
        <v>10</v>
      </c>
      <c r="CZ27" s="51">
        <v>10</v>
      </c>
      <c r="DA27" s="51">
        <v>10</v>
      </c>
      <c r="DB27" s="51">
        <v>10</v>
      </c>
      <c r="DC27" s="50">
        <f t="shared" si="4"/>
        <v>10</v>
      </c>
      <c r="DD27" s="51">
        <v>10</v>
      </c>
      <c r="DE27" s="51">
        <v>10</v>
      </c>
      <c r="DF27" s="51">
        <v>10</v>
      </c>
      <c r="DG27" s="51">
        <v>10</v>
      </c>
      <c r="DH27" s="51">
        <v>10</v>
      </c>
      <c r="DI27" s="51">
        <v>10</v>
      </c>
      <c r="DJ27" s="51">
        <v>10</v>
      </c>
      <c r="DK27" s="51">
        <v>10</v>
      </c>
      <c r="DL27" s="51">
        <v>10</v>
      </c>
      <c r="DM27" s="51">
        <v>10</v>
      </c>
      <c r="DN27" s="51">
        <v>10</v>
      </c>
      <c r="DO27" s="50">
        <f t="shared" si="5"/>
        <v>10</v>
      </c>
      <c r="DP27" s="51">
        <v>10</v>
      </c>
      <c r="DQ27" s="51">
        <v>10</v>
      </c>
      <c r="DR27" s="51">
        <v>10</v>
      </c>
      <c r="DS27" s="51">
        <v>10</v>
      </c>
      <c r="DT27" s="51">
        <v>10</v>
      </c>
      <c r="DU27" s="51">
        <v>10</v>
      </c>
      <c r="DV27" s="51">
        <v>10</v>
      </c>
      <c r="DW27" s="51">
        <v>10</v>
      </c>
      <c r="DX27" s="51">
        <v>10</v>
      </c>
      <c r="DY27" s="51">
        <v>10</v>
      </c>
      <c r="DZ27" s="51">
        <v>10</v>
      </c>
      <c r="EA27" s="51">
        <v>10</v>
      </c>
      <c r="EB27" s="51">
        <v>10</v>
      </c>
      <c r="EC27" s="51">
        <v>10</v>
      </c>
      <c r="ED27" s="51">
        <v>10</v>
      </c>
      <c r="EE27" s="51">
        <v>10</v>
      </c>
      <c r="EF27" s="51">
        <v>10</v>
      </c>
      <c r="EG27" s="51">
        <v>10</v>
      </c>
      <c r="EH27" s="51">
        <v>10</v>
      </c>
      <c r="EI27" s="51">
        <v>8</v>
      </c>
      <c r="EJ27" s="51">
        <v>10</v>
      </c>
      <c r="EK27" s="51">
        <v>10</v>
      </c>
      <c r="EL27" s="51">
        <v>10</v>
      </c>
      <c r="EM27" s="51">
        <v>10</v>
      </c>
      <c r="EN27" s="51">
        <v>10</v>
      </c>
      <c r="EO27" s="51">
        <v>10</v>
      </c>
      <c r="EP27" s="51">
        <v>10</v>
      </c>
      <c r="EQ27" s="51">
        <v>10</v>
      </c>
      <c r="ER27" s="50">
        <f t="shared" si="6"/>
        <v>10</v>
      </c>
      <c r="ES27" s="50">
        <f t="shared" si="7"/>
        <v>10</v>
      </c>
      <c r="ET27" s="51" t="s">
        <v>189</v>
      </c>
      <c r="EU27" s="51" t="s">
        <v>189</v>
      </c>
      <c r="EV27" s="51" t="s">
        <v>189</v>
      </c>
      <c r="EW27" s="51" t="s">
        <v>189</v>
      </c>
      <c r="EX27" s="51" t="s">
        <v>189</v>
      </c>
      <c r="EY27" s="51" t="s">
        <v>189</v>
      </c>
      <c r="EZ27" s="51" t="s">
        <v>189</v>
      </c>
      <c r="FA27" s="51" t="s">
        <v>189</v>
      </c>
      <c r="FB27" s="51" t="s">
        <v>189</v>
      </c>
      <c r="FC27" s="50" t="str">
        <f t="shared" si="8"/>
        <v>A+</v>
      </c>
      <c r="FD27" s="50">
        <f t="shared" si="9"/>
        <v>36</v>
      </c>
      <c r="FE27" s="50" t="str">
        <f t="shared" si="10"/>
        <v>A+</v>
      </c>
      <c r="FF27" s="110"/>
      <c r="FG27" s="110"/>
      <c r="FH27" s="110"/>
    </row>
    <row r="28" spans="1:164 16322:16326" ht="21" customHeight="1">
      <c r="B28" s="53">
        <v>11</v>
      </c>
      <c r="C28" s="272" t="str">
        <f>IF(NOTAS!E31&gt;"",NOTAS!E31,"")</f>
        <v>DUEÑAS CALDERON LEONIDAS NICOLAI</v>
      </c>
      <c r="D28" s="273"/>
      <c r="E28" s="273"/>
      <c r="F28" s="274"/>
      <c r="G28" s="51">
        <v>10</v>
      </c>
      <c r="H28" s="51">
        <v>10</v>
      </c>
      <c r="I28" s="51">
        <v>10</v>
      </c>
      <c r="J28" s="51">
        <v>10</v>
      </c>
      <c r="K28" s="51">
        <v>10</v>
      </c>
      <c r="L28" s="51">
        <v>10</v>
      </c>
      <c r="M28" s="51">
        <v>10</v>
      </c>
      <c r="N28" s="51">
        <v>10</v>
      </c>
      <c r="O28" s="51">
        <v>10</v>
      </c>
      <c r="P28" s="51">
        <v>10</v>
      </c>
      <c r="Q28" s="51">
        <v>10</v>
      </c>
      <c r="R28" s="51">
        <v>10</v>
      </c>
      <c r="S28" s="51">
        <v>10</v>
      </c>
      <c r="T28" s="51">
        <v>10</v>
      </c>
      <c r="U28" s="51">
        <v>10</v>
      </c>
      <c r="V28" s="51">
        <v>10</v>
      </c>
      <c r="W28" s="51">
        <v>10</v>
      </c>
      <c r="X28" s="51">
        <v>10</v>
      </c>
      <c r="Y28" s="50">
        <f t="shared" si="2"/>
        <v>10</v>
      </c>
      <c r="Z28" s="51">
        <v>10</v>
      </c>
      <c r="AA28" s="51">
        <v>10</v>
      </c>
      <c r="AB28" s="51">
        <v>10</v>
      </c>
      <c r="AC28" s="51">
        <v>10</v>
      </c>
      <c r="AD28" s="51">
        <v>10</v>
      </c>
      <c r="AE28" s="51">
        <v>10</v>
      </c>
      <c r="AF28" s="51">
        <v>10</v>
      </c>
      <c r="AG28" s="51">
        <v>10</v>
      </c>
      <c r="AH28" s="51">
        <v>10</v>
      </c>
      <c r="AI28" s="51">
        <v>10</v>
      </c>
      <c r="AJ28" s="51">
        <v>10</v>
      </c>
      <c r="AK28" s="51">
        <v>10</v>
      </c>
      <c r="AL28" s="51">
        <v>10</v>
      </c>
      <c r="AM28" s="51">
        <v>10</v>
      </c>
      <c r="AN28" s="51">
        <v>10</v>
      </c>
      <c r="AO28" s="50">
        <f t="shared" si="0"/>
        <v>10</v>
      </c>
      <c r="AP28" s="51">
        <v>10</v>
      </c>
      <c r="AQ28" s="51">
        <v>10</v>
      </c>
      <c r="AR28" s="51">
        <v>10</v>
      </c>
      <c r="AS28" s="51">
        <v>10</v>
      </c>
      <c r="AT28" s="51">
        <v>10</v>
      </c>
      <c r="AU28" s="51">
        <v>10</v>
      </c>
      <c r="AV28" s="51">
        <v>10</v>
      </c>
      <c r="AW28" s="51">
        <v>10</v>
      </c>
      <c r="AX28" s="51">
        <v>10</v>
      </c>
      <c r="AY28" s="51">
        <v>10</v>
      </c>
      <c r="AZ28" s="51">
        <v>10</v>
      </c>
      <c r="BA28" s="51">
        <v>10</v>
      </c>
      <c r="BB28" s="51">
        <v>10</v>
      </c>
      <c r="BC28" s="51">
        <v>10</v>
      </c>
      <c r="BD28" s="51">
        <v>10</v>
      </c>
      <c r="BE28" s="51">
        <v>10</v>
      </c>
      <c r="BF28" s="51">
        <v>10</v>
      </c>
      <c r="BG28" s="51">
        <v>10</v>
      </c>
      <c r="BH28" s="51">
        <v>10</v>
      </c>
      <c r="BI28" s="51">
        <v>10</v>
      </c>
      <c r="BJ28" s="50">
        <f t="shared" si="3"/>
        <v>10</v>
      </c>
      <c r="BK28" s="51">
        <v>10</v>
      </c>
      <c r="BL28" s="51">
        <v>10</v>
      </c>
      <c r="BM28" s="51">
        <v>10</v>
      </c>
      <c r="BN28" s="51">
        <v>10</v>
      </c>
      <c r="BO28" s="51">
        <v>10</v>
      </c>
      <c r="BP28" s="51">
        <v>10</v>
      </c>
      <c r="BQ28" s="51">
        <v>10</v>
      </c>
      <c r="BR28" s="51">
        <v>10</v>
      </c>
      <c r="BS28" s="51">
        <v>10</v>
      </c>
      <c r="BT28" s="51">
        <v>10</v>
      </c>
      <c r="BU28" s="51">
        <v>10</v>
      </c>
      <c r="BV28" s="51">
        <v>10</v>
      </c>
      <c r="BW28" s="51">
        <v>10</v>
      </c>
      <c r="BX28" s="51">
        <v>10</v>
      </c>
      <c r="BY28" s="51">
        <v>10</v>
      </c>
      <c r="BZ28" s="51">
        <v>10</v>
      </c>
      <c r="CA28" s="51">
        <v>10</v>
      </c>
      <c r="CB28" s="51">
        <v>10</v>
      </c>
      <c r="CC28" s="51">
        <v>10</v>
      </c>
      <c r="CD28" s="51">
        <v>10</v>
      </c>
      <c r="CE28" s="51">
        <v>10</v>
      </c>
      <c r="CF28" s="51">
        <v>10</v>
      </c>
      <c r="CG28" s="50">
        <f t="shared" si="1"/>
        <v>10</v>
      </c>
      <c r="CH28" s="51">
        <v>10</v>
      </c>
      <c r="CI28" s="51">
        <v>10</v>
      </c>
      <c r="CJ28" s="51">
        <v>10</v>
      </c>
      <c r="CK28" s="51">
        <v>10</v>
      </c>
      <c r="CL28" s="51">
        <v>10</v>
      </c>
      <c r="CM28" s="51">
        <v>10</v>
      </c>
      <c r="CN28" s="51">
        <v>10</v>
      </c>
      <c r="CO28" s="51">
        <v>10</v>
      </c>
      <c r="CP28" s="51">
        <v>10</v>
      </c>
      <c r="CQ28" s="51">
        <v>10</v>
      </c>
      <c r="CR28" s="51">
        <v>10</v>
      </c>
      <c r="CS28" s="51">
        <v>10</v>
      </c>
      <c r="CT28" s="51">
        <v>10</v>
      </c>
      <c r="CU28" s="51">
        <v>10</v>
      </c>
      <c r="CV28" s="51">
        <v>10</v>
      </c>
      <c r="CW28" s="51">
        <v>10</v>
      </c>
      <c r="CX28" s="51">
        <v>10</v>
      </c>
      <c r="CY28" s="51">
        <v>10</v>
      </c>
      <c r="CZ28" s="51">
        <v>10</v>
      </c>
      <c r="DA28" s="51">
        <v>10</v>
      </c>
      <c r="DB28" s="51">
        <v>10</v>
      </c>
      <c r="DC28" s="50">
        <f t="shared" si="4"/>
        <v>10</v>
      </c>
      <c r="DD28" s="51">
        <v>10</v>
      </c>
      <c r="DE28" s="51">
        <v>10</v>
      </c>
      <c r="DF28" s="51">
        <v>10</v>
      </c>
      <c r="DG28" s="51">
        <v>10</v>
      </c>
      <c r="DH28" s="51">
        <v>10</v>
      </c>
      <c r="DI28" s="51">
        <v>10</v>
      </c>
      <c r="DJ28" s="51">
        <v>10</v>
      </c>
      <c r="DK28" s="51">
        <v>10</v>
      </c>
      <c r="DL28" s="51">
        <v>10</v>
      </c>
      <c r="DM28" s="51">
        <v>10</v>
      </c>
      <c r="DN28" s="51">
        <v>10</v>
      </c>
      <c r="DO28" s="50">
        <f t="shared" si="5"/>
        <v>10</v>
      </c>
      <c r="DP28" s="51">
        <v>10</v>
      </c>
      <c r="DQ28" s="51">
        <v>10</v>
      </c>
      <c r="DR28" s="51">
        <v>10</v>
      </c>
      <c r="DS28" s="51">
        <v>10</v>
      </c>
      <c r="DT28" s="51">
        <v>10</v>
      </c>
      <c r="DU28" s="51">
        <v>10</v>
      </c>
      <c r="DV28" s="51">
        <v>10</v>
      </c>
      <c r="DW28" s="51">
        <v>10</v>
      </c>
      <c r="DX28" s="51">
        <v>10</v>
      </c>
      <c r="DY28" s="51">
        <v>10</v>
      </c>
      <c r="DZ28" s="51">
        <v>10</v>
      </c>
      <c r="EA28" s="51">
        <v>10</v>
      </c>
      <c r="EB28" s="51">
        <v>10</v>
      </c>
      <c r="EC28" s="51">
        <v>10</v>
      </c>
      <c r="ED28" s="51">
        <v>10</v>
      </c>
      <c r="EE28" s="51">
        <v>10</v>
      </c>
      <c r="EF28" s="51">
        <v>10</v>
      </c>
      <c r="EG28" s="51">
        <v>10</v>
      </c>
      <c r="EH28" s="51">
        <v>10</v>
      </c>
      <c r="EI28" s="51">
        <v>8</v>
      </c>
      <c r="EJ28" s="51">
        <v>10</v>
      </c>
      <c r="EK28" s="51">
        <v>10</v>
      </c>
      <c r="EL28" s="51">
        <v>10</v>
      </c>
      <c r="EM28" s="51">
        <v>10</v>
      </c>
      <c r="EN28" s="51">
        <v>10</v>
      </c>
      <c r="EO28" s="51">
        <v>10</v>
      </c>
      <c r="EP28" s="51">
        <v>10</v>
      </c>
      <c r="EQ28" s="51">
        <v>10</v>
      </c>
      <c r="ER28" s="50">
        <f t="shared" si="6"/>
        <v>10</v>
      </c>
      <c r="ES28" s="50">
        <f t="shared" si="7"/>
        <v>10</v>
      </c>
      <c r="ET28" s="51" t="s">
        <v>189</v>
      </c>
      <c r="EU28" s="51" t="s">
        <v>189</v>
      </c>
      <c r="EV28" s="51" t="s">
        <v>190</v>
      </c>
      <c r="EW28" s="51" t="s">
        <v>189</v>
      </c>
      <c r="EX28" s="51" t="s">
        <v>190</v>
      </c>
      <c r="EY28" s="51" t="s">
        <v>190</v>
      </c>
      <c r="EZ28" s="51" t="s">
        <v>190</v>
      </c>
      <c r="FA28" s="51" t="s">
        <v>190</v>
      </c>
      <c r="FB28" s="51" t="s">
        <v>190</v>
      </c>
      <c r="FC28" s="50" t="str">
        <f t="shared" si="8"/>
        <v>B+</v>
      </c>
      <c r="FD28" s="50">
        <f t="shared" si="9"/>
        <v>30</v>
      </c>
      <c r="FE28" s="50" t="str">
        <f t="shared" si="10"/>
        <v>B+</v>
      </c>
      <c r="FF28" s="110"/>
      <c r="FG28" s="110"/>
      <c r="FH28" s="110"/>
    </row>
    <row r="29" spans="1:164 16322:16326" ht="21" customHeight="1">
      <c r="A29" t="s">
        <v>87</v>
      </c>
      <c r="B29" s="53">
        <v>12</v>
      </c>
      <c r="C29" s="272" t="str">
        <f>IF(NOTAS!E32&gt;"",NOTAS!E32,"")</f>
        <v>GOMEZ CELI ELIAM LEVIT</v>
      </c>
      <c r="D29" s="273"/>
      <c r="E29" s="273"/>
      <c r="F29" s="274"/>
      <c r="G29" s="51">
        <v>10</v>
      </c>
      <c r="H29" s="51">
        <v>10</v>
      </c>
      <c r="I29" s="51">
        <v>10</v>
      </c>
      <c r="J29" s="51">
        <v>10</v>
      </c>
      <c r="K29" s="51">
        <v>10</v>
      </c>
      <c r="L29" s="51">
        <v>10</v>
      </c>
      <c r="M29" s="51">
        <v>10</v>
      </c>
      <c r="N29" s="51">
        <v>10</v>
      </c>
      <c r="O29" s="51">
        <v>10</v>
      </c>
      <c r="P29" s="51">
        <v>10</v>
      </c>
      <c r="Q29" s="51">
        <v>10</v>
      </c>
      <c r="R29" s="51">
        <v>10</v>
      </c>
      <c r="S29" s="51">
        <v>10</v>
      </c>
      <c r="T29" s="51">
        <v>10</v>
      </c>
      <c r="U29" s="51">
        <v>10</v>
      </c>
      <c r="V29" s="51">
        <v>10</v>
      </c>
      <c r="W29" s="51">
        <v>10</v>
      </c>
      <c r="X29" s="51">
        <v>10</v>
      </c>
      <c r="Y29" s="50">
        <f t="shared" si="2"/>
        <v>10</v>
      </c>
      <c r="Z29" s="51">
        <v>10</v>
      </c>
      <c r="AA29" s="51">
        <v>10</v>
      </c>
      <c r="AB29" s="51">
        <v>10</v>
      </c>
      <c r="AC29" s="51">
        <v>10</v>
      </c>
      <c r="AD29" s="51">
        <v>10</v>
      </c>
      <c r="AE29" s="51">
        <v>10</v>
      </c>
      <c r="AF29" s="51">
        <v>10</v>
      </c>
      <c r="AG29" s="51">
        <v>10</v>
      </c>
      <c r="AH29" s="51">
        <v>10</v>
      </c>
      <c r="AI29" s="51">
        <v>10</v>
      </c>
      <c r="AJ29" s="51">
        <v>10</v>
      </c>
      <c r="AK29" s="51">
        <v>10</v>
      </c>
      <c r="AL29" s="51">
        <v>10</v>
      </c>
      <c r="AM29" s="51">
        <v>10</v>
      </c>
      <c r="AN29" s="51">
        <v>10</v>
      </c>
      <c r="AO29" s="50">
        <f t="shared" si="0"/>
        <v>10</v>
      </c>
      <c r="AP29" s="51">
        <v>10</v>
      </c>
      <c r="AQ29" s="51">
        <v>10</v>
      </c>
      <c r="AR29" s="51">
        <v>10</v>
      </c>
      <c r="AS29" s="51">
        <v>10</v>
      </c>
      <c r="AT29" s="51">
        <v>10</v>
      </c>
      <c r="AU29" s="51">
        <v>10</v>
      </c>
      <c r="AV29" s="51">
        <v>10</v>
      </c>
      <c r="AW29" s="51">
        <v>10</v>
      </c>
      <c r="AX29" s="51">
        <v>10</v>
      </c>
      <c r="AY29" s="51">
        <v>10</v>
      </c>
      <c r="AZ29" s="51">
        <v>10</v>
      </c>
      <c r="BA29" s="51">
        <v>10</v>
      </c>
      <c r="BB29" s="51">
        <v>10</v>
      </c>
      <c r="BC29" s="51">
        <v>10</v>
      </c>
      <c r="BD29" s="51">
        <v>10</v>
      </c>
      <c r="BE29" s="51">
        <v>10</v>
      </c>
      <c r="BF29" s="51">
        <v>10</v>
      </c>
      <c r="BG29" s="51">
        <v>10</v>
      </c>
      <c r="BH29" s="51">
        <v>10</v>
      </c>
      <c r="BI29" s="51">
        <v>10</v>
      </c>
      <c r="BJ29" s="50">
        <f t="shared" si="3"/>
        <v>10</v>
      </c>
      <c r="BK29" s="51">
        <v>10</v>
      </c>
      <c r="BL29" s="51">
        <v>10</v>
      </c>
      <c r="BM29" s="51">
        <v>10</v>
      </c>
      <c r="BN29" s="51">
        <v>10</v>
      </c>
      <c r="BO29" s="51">
        <v>10</v>
      </c>
      <c r="BP29" s="51">
        <v>10</v>
      </c>
      <c r="BQ29" s="51">
        <v>10</v>
      </c>
      <c r="BR29" s="51">
        <v>10</v>
      </c>
      <c r="BS29" s="51">
        <v>10</v>
      </c>
      <c r="BT29" s="51">
        <v>10</v>
      </c>
      <c r="BU29" s="51">
        <v>10</v>
      </c>
      <c r="BV29" s="51">
        <v>10</v>
      </c>
      <c r="BW29" s="51">
        <v>10</v>
      </c>
      <c r="BX29" s="51">
        <v>10</v>
      </c>
      <c r="BY29" s="51">
        <v>10</v>
      </c>
      <c r="BZ29" s="51">
        <v>10</v>
      </c>
      <c r="CA29" s="51">
        <v>10</v>
      </c>
      <c r="CB29" s="51">
        <v>10</v>
      </c>
      <c r="CC29" s="51">
        <v>10</v>
      </c>
      <c r="CD29" s="51">
        <v>10</v>
      </c>
      <c r="CE29" s="51">
        <v>10</v>
      </c>
      <c r="CF29" s="51">
        <v>10</v>
      </c>
      <c r="CG29" s="50">
        <f t="shared" si="1"/>
        <v>10</v>
      </c>
      <c r="CH29" s="51">
        <v>8</v>
      </c>
      <c r="CI29" s="51">
        <v>8</v>
      </c>
      <c r="CJ29" s="51">
        <v>8</v>
      </c>
      <c r="CK29" s="51">
        <v>8</v>
      </c>
      <c r="CL29" s="51">
        <v>8</v>
      </c>
      <c r="CM29" s="51">
        <v>8</v>
      </c>
      <c r="CN29" s="51">
        <v>8</v>
      </c>
      <c r="CO29" s="51">
        <v>8</v>
      </c>
      <c r="CP29" s="51">
        <v>8</v>
      </c>
      <c r="CQ29" s="51">
        <v>8</v>
      </c>
      <c r="CR29" s="51">
        <v>8</v>
      </c>
      <c r="CS29" s="51">
        <v>8</v>
      </c>
      <c r="CT29" s="51">
        <v>8</v>
      </c>
      <c r="CU29" s="51">
        <v>8</v>
      </c>
      <c r="CV29" s="51">
        <v>8</v>
      </c>
      <c r="CW29" s="51">
        <v>8</v>
      </c>
      <c r="CX29" s="51">
        <v>8</v>
      </c>
      <c r="CY29" s="51">
        <v>8</v>
      </c>
      <c r="CZ29" s="51">
        <v>8</v>
      </c>
      <c r="DA29" s="51">
        <v>8</v>
      </c>
      <c r="DB29" s="51">
        <v>8</v>
      </c>
      <c r="DC29" s="50">
        <f t="shared" si="4"/>
        <v>8</v>
      </c>
      <c r="DD29" s="51">
        <v>10</v>
      </c>
      <c r="DE29" s="51">
        <v>10</v>
      </c>
      <c r="DF29" s="51">
        <v>10</v>
      </c>
      <c r="DG29" s="51">
        <v>10</v>
      </c>
      <c r="DH29" s="51">
        <v>10</v>
      </c>
      <c r="DI29" s="51">
        <v>10</v>
      </c>
      <c r="DJ29" s="51">
        <v>10</v>
      </c>
      <c r="DK29" s="51">
        <v>10</v>
      </c>
      <c r="DL29" s="51">
        <v>10</v>
      </c>
      <c r="DM29" s="51">
        <v>10</v>
      </c>
      <c r="DN29" s="51">
        <v>10</v>
      </c>
      <c r="DO29" s="50">
        <f t="shared" si="5"/>
        <v>10</v>
      </c>
      <c r="DP29" s="51">
        <v>10</v>
      </c>
      <c r="DQ29" s="51">
        <v>10</v>
      </c>
      <c r="DR29" s="51">
        <v>10</v>
      </c>
      <c r="DS29" s="51">
        <v>10</v>
      </c>
      <c r="DT29" s="51">
        <v>10</v>
      </c>
      <c r="DU29" s="51">
        <v>10</v>
      </c>
      <c r="DV29" s="51">
        <v>10</v>
      </c>
      <c r="DW29" s="51">
        <v>10</v>
      </c>
      <c r="DX29" s="51">
        <v>10</v>
      </c>
      <c r="DY29" s="51">
        <v>10</v>
      </c>
      <c r="DZ29" s="51">
        <v>10</v>
      </c>
      <c r="EA29" s="51">
        <v>10</v>
      </c>
      <c r="EB29" s="51">
        <v>10</v>
      </c>
      <c r="EC29" s="51">
        <v>10</v>
      </c>
      <c r="ED29" s="51">
        <v>10</v>
      </c>
      <c r="EE29" s="51">
        <v>10</v>
      </c>
      <c r="EF29" s="51">
        <v>10</v>
      </c>
      <c r="EG29" s="51">
        <v>10</v>
      </c>
      <c r="EH29" s="51">
        <v>10</v>
      </c>
      <c r="EI29" s="51">
        <v>8</v>
      </c>
      <c r="EJ29" s="51">
        <v>10</v>
      </c>
      <c r="EK29" s="51">
        <v>10</v>
      </c>
      <c r="EL29" s="51">
        <v>10</v>
      </c>
      <c r="EM29" s="51">
        <v>10</v>
      </c>
      <c r="EN29" s="51">
        <v>10</v>
      </c>
      <c r="EO29" s="51">
        <v>10</v>
      </c>
      <c r="EP29" s="51">
        <v>10</v>
      </c>
      <c r="EQ29" s="51">
        <v>10</v>
      </c>
      <c r="ER29" s="50">
        <f t="shared" si="6"/>
        <v>10</v>
      </c>
      <c r="ES29" s="50">
        <f t="shared" si="7"/>
        <v>9.6666666666666661</v>
      </c>
      <c r="ET29" s="51" t="s">
        <v>189</v>
      </c>
      <c r="EU29" s="51" t="s">
        <v>189</v>
      </c>
      <c r="EV29" s="51" t="s">
        <v>189</v>
      </c>
      <c r="EW29" s="51" t="s">
        <v>189</v>
      </c>
      <c r="EX29" s="51" t="s">
        <v>189</v>
      </c>
      <c r="EY29" s="51" t="s">
        <v>189</v>
      </c>
      <c r="EZ29" s="51" t="s">
        <v>189</v>
      </c>
      <c r="FA29" s="51" t="s">
        <v>189</v>
      </c>
      <c r="FB29" s="51" t="s">
        <v>189</v>
      </c>
      <c r="FC29" s="50" t="str">
        <f t="shared" si="8"/>
        <v>A+</v>
      </c>
      <c r="FD29" s="50">
        <f t="shared" si="9"/>
        <v>36</v>
      </c>
      <c r="FE29" s="50" t="str">
        <f t="shared" si="10"/>
        <v>A+</v>
      </c>
      <c r="FF29" s="110"/>
      <c r="FG29" s="110"/>
      <c r="FH29" s="110"/>
    </row>
    <row r="30" spans="1:164 16322:16326" ht="21" customHeight="1">
      <c r="B30" s="53">
        <v>13</v>
      </c>
      <c r="C30" s="272" t="str">
        <f>IF(NOTAS!E33&gt;"",NOTAS!E33,"")</f>
        <v>GUILLEN ABRIL JEOVANNY EMMANUEL</v>
      </c>
      <c r="D30" s="273"/>
      <c r="E30" s="273"/>
      <c r="F30" s="274"/>
      <c r="G30" s="51">
        <v>10</v>
      </c>
      <c r="H30" s="51">
        <v>10</v>
      </c>
      <c r="I30" s="51">
        <v>10</v>
      </c>
      <c r="J30" s="51">
        <v>10</v>
      </c>
      <c r="K30" s="51">
        <v>10</v>
      </c>
      <c r="L30" s="51">
        <v>10</v>
      </c>
      <c r="M30" s="51">
        <v>10</v>
      </c>
      <c r="N30" s="51">
        <v>10</v>
      </c>
      <c r="O30" s="51">
        <v>10</v>
      </c>
      <c r="P30" s="51">
        <v>10</v>
      </c>
      <c r="Q30" s="51">
        <v>10</v>
      </c>
      <c r="R30" s="51">
        <v>10</v>
      </c>
      <c r="S30" s="51">
        <v>10</v>
      </c>
      <c r="T30" s="51">
        <v>10</v>
      </c>
      <c r="U30" s="51">
        <v>10</v>
      </c>
      <c r="V30" s="51">
        <v>10</v>
      </c>
      <c r="W30" s="51">
        <v>10</v>
      </c>
      <c r="X30" s="51">
        <v>10</v>
      </c>
      <c r="Y30" s="50">
        <f t="shared" si="2"/>
        <v>10</v>
      </c>
      <c r="Z30" s="51">
        <v>10</v>
      </c>
      <c r="AA30" s="51">
        <v>10</v>
      </c>
      <c r="AB30" s="51">
        <v>10</v>
      </c>
      <c r="AC30" s="51">
        <v>10</v>
      </c>
      <c r="AD30" s="51">
        <v>10</v>
      </c>
      <c r="AE30" s="51">
        <v>10</v>
      </c>
      <c r="AF30" s="51">
        <v>10</v>
      </c>
      <c r="AG30" s="51">
        <v>10</v>
      </c>
      <c r="AH30" s="51">
        <v>10</v>
      </c>
      <c r="AI30" s="51">
        <v>10</v>
      </c>
      <c r="AJ30" s="51">
        <v>10</v>
      </c>
      <c r="AK30" s="51">
        <v>10</v>
      </c>
      <c r="AL30" s="51">
        <v>10</v>
      </c>
      <c r="AM30" s="51">
        <v>10</v>
      </c>
      <c r="AN30" s="51">
        <v>10</v>
      </c>
      <c r="AO30" s="50">
        <f t="shared" si="0"/>
        <v>10</v>
      </c>
      <c r="AP30" s="51">
        <v>10</v>
      </c>
      <c r="AQ30" s="51">
        <v>10</v>
      </c>
      <c r="AR30" s="51">
        <v>10</v>
      </c>
      <c r="AS30" s="51">
        <v>10</v>
      </c>
      <c r="AT30" s="51">
        <v>10</v>
      </c>
      <c r="AU30" s="51">
        <v>10</v>
      </c>
      <c r="AV30" s="51">
        <v>10</v>
      </c>
      <c r="AW30" s="51">
        <v>10</v>
      </c>
      <c r="AX30" s="51">
        <v>10</v>
      </c>
      <c r="AY30" s="51">
        <v>10</v>
      </c>
      <c r="AZ30" s="51">
        <v>10</v>
      </c>
      <c r="BA30" s="51">
        <v>10</v>
      </c>
      <c r="BB30" s="51">
        <v>10</v>
      </c>
      <c r="BC30" s="51">
        <v>10</v>
      </c>
      <c r="BD30" s="51">
        <v>10</v>
      </c>
      <c r="BE30" s="51">
        <v>10</v>
      </c>
      <c r="BF30" s="51">
        <v>10</v>
      </c>
      <c r="BG30" s="51">
        <v>10</v>
      </c>
      <c r="BH30" s="51">
        <v>10</v>
      </c>
      <c r="BI30" s="51">
        <v>10</v>
      </c>
      <c r="BJ30" s="50">
        <f t="shared" si="3"/>
        <v>10</v>
      </c>
      <c r="BK30" s="51">
        <v>10</v>
      </c>
      <c r="BL30" s="51">
        <v>10</v>
      </c>
      <c r="BM30" s="51">
        <v>10</v>
      </c>
      <c r="BN30" s="51">
        <v>10</v>
      </c>
      <c r="BO30" s="51">
        <v>10</v>
      </c>
      <c r="BP30" s="51">
        <v>10</v>
      </c>
      <c r="BQ30" s="51">
        <v>10</v>
      </c>
      <c r="BR30" s="51">
        <v>10</v>
      </c>
      <c r="BS30" s="51">
        <v>10</v>
      </c>
      <c r="BT30" s="51">
        <v>10</v>
      </c>
      <c r="BU30" s="51">
        <v>10</v>
      </c>
      <c r="BV30" s="51">
        <v>10</v>
      </c>
      <c r="BW30" s="51">
        <v>10</v>
      </c>
      <c r="BX30" s="51">
        <v>10</v>
      </c>
      <c r="BY30" s="51">
        <v>10</v>
      </c>
      <c r="BZ30" s="51">
        <v>10</v>
      </c>
      <c r="CA30" s="51">
        <v>10</v>
      </c>
      <c r="CB30" s="51">
        <v>10</v>
      </c>
      <c r="CC30" s="51">
        <v>10</v>
      </c>
      <c r="CD30" s="51">
        <v>10</v>
      </c>
      <c r="CE30" s="51">
        <v>10</v>
      </c>
      <c r="CF30" s="51">
        <v>10</v>
      </c>
      <c r="CG30" s="50">
        <f t="shared" si="1"/>
        <v>10</v>
      </c>
      <c r="CH30" s="51">
        <v>10</v>
      </c>
      <c r="CI30" s="51">
        <v>10</v>
      </c>
      <c r="CJ30" s="51">
        <v>10</v>
      </c>
      <c r="CK30" s="51">
        <v>10</v>
      </c>
      <c r="CL30" s="51">
        <v>10</v>
      </c>
      <c r="CM30" s="51">
        <v>10</v>
      </c>
      <c r="CN30" s="51">
        <v>10</v>
      </c>
      <c r="CO30" s="51">
        <v>10</v>
      </c>
      <c r="CP30" s="51">
        <v>10</v>
      </c>
      <c r="CQ30" s="51">
        <v>10</v>
      </c>
      <c r="CR30" s="51">
        <v>10</v>
      </c>
      <c r="CS30" s="51">
        <v>10</v>
      </c>
      <c r="CT30" s="51">
        <v>10</v>
      </c>
      <c r="CU30" s="51">
        <v>10</v>
      </c>
      <c r="CV30" s="51">
        <v>10</v>
      </c>
      <c r="CW30" s="51">
        <v>10</v>
      </c>
      <c r="CX30" s="51">
        <v>10</v>
      </c>
      <c r="CY30" s="51">
        <v>10</v>
      </c>
      <c r="CZ30" s="51">
        <v>10</v>
      </c>
      <c r="DA30" s="51">
        <v>10</v>
      </c>
      <c r="DB30" s="51">
        <v>10</v>
      </c>
      <c r="DC30" s="50">
        <f t="shared" si="4"/>
        <v>10</v>
      </c>
      <c r="DD30" s="51">
        <v>10</v>
      </c>
      <c r="DE30" s="51">
        <v>10</v>
      </c>
      <c r="DF30" s="51">
        <v>10</v>
      </c>
      <c r="DG30" s="51">
        <v>10</v>
      </c>
      <c r="DH30" s="51">
        <v>10</v>
      </c>
      <c r="DI30" s="51">
        <v>10</v>
      </c>
      <c r="DJ30" s="51">
        <v>10</v>
      </c>
      <c r="DK30" s="51">
        <v>10</v>
      </c>
      <c r="DL30" s="51">
        <v>10</v>
      </c>
      <c r="DM30" s="51">
        <v>10</v>
      </c>
      <c r="DN30" s="51">
        <v>10</v>
      </c>
      <c r="DO30" s="50">
        <f t="shared" si="5"/>
        <v>10</v>
      </c>
      <c r="DP30" s="51">
        <v>10</v>
      </c>
      <c r="DQ30" s="51">
        <v>10</v>
      </c>
      <c r="DR30" s="51">
        <v>10</v>
      </c>
      <c r="DS30" s="51">
        <v>10</v>
      </c>
      <c r="DT30" s="51">
        <v>10</v>
      </c>
      <c r="DU30" s="51">
        <v>10</v>
      </c>
      <c r="DV30" s="51">
        <v>10</v>
      </c>
      <c r="DW30" s="51">
        <v>10</v>
      </c>
      <c r="DX30" s="51">
        <v>10</v>
      </c>
      <c r="DY30" s="51">
        <v>10</v>
      </c>
      <c r="DZ30" s="51">
        <v>10</v>
      </c>
      <c r="EA30" s="51">
        <v>10</v>
      </c>
      <c r="EB30" s="51">
        <v>10</v>
      </c>
      <c r="EC30" s="51">
        <v>10</v>
      </c>
      <c r="ED30" s="51">
        <v>10</v>
      </c>
      <c r="EE30" s="51">
        <v>10</v>
      </c>
      <c r="EF30" s="51">
        <v>10</v>
      </c>
      <c r="EG30" s="51">
        <v>10</v>
      </c>
      <c r="EH30" s="51">
        <v>10</v>
      </c>
      <c r="EI30" s="51">
        <v>8</v>
      </c>
      <c r="EJ30" s="51">
        <v>10</v>
      </c>
      <c r="EK30" s="51">
        <v>10</v>
      </c>
      <c r="EL30" s="51">
        <v>10</v>
      </c>
      <c r="EM30" s="51">
        <v>10</v>
      </c>
      <c r="EN30" s="51">
        <v>10</v>
      </c>
      <c r="EO30" s="51">
        <v>10</v>
      </c>
      <c r="EP30" s="51">
        <v>10</v>
      </c>
      <c r="EQ30" s="51">
        <v>10</v>
      </c>
      <c r="ER30" s="50">
        <f t="shared" si="6"/>
        <v>10</v>
      </c>
      <c r="ES30" s="50">
        <f t="shared" si="7"/>
        <v>10</v>
      </c>
      <c r="ET30" s="51" t="s">
        <v>189</v>
      </c>
      <c r="EU30" s="51" t="s">
        <v>189</v>
      </c>
      <c r="EV30" s="51" t="s">
        <v>189</v>
      </c>
      <c r="EW30" s="51" t="s">
        <v>189</v>
      </c>
      <c r="EX30" s="51" t="s">
        <v>189</v>
      </c>
      <c r="EY30" s="51" t="s">
        <v>189</v>
      </c>
      <c r="EZ30" s="51" t="s">
        <v>189</v>
      </c>
      <c r="FA30" s="51" t="s">
        <v>189</v>
      </c>
      <c r="FB30" s="51" t="s">
        <v>189</v>
      </c>
      <c r="FC30" s="50" t="str">
        <f t="shared" si="8"/>
        <v>A+</v>
      </c>
      <c r="FD30" s="50">
        <f t="shared" si="9"/>
        <v>36</v>
      </c>
      <c r="FE30" s="50" t="str">
        <f t="shared" si="10"/>
        <v>A+</v>
      </c>
      <c r="FF30" s="110"/>
      <c r="FG30" s="110"/>
      <c r="FH30" s="110"/>
    </row>
    <row r="31" spans="1:164 16322:16326" ht="21" customHeight="1">
      <c r="B31" s="53">
        <v>14</v>
      </c>
      <c r="C31" s="272" t="str">
        <f>IF(NOTAS!E34&gt;"",NOTAS!E34,"")</f>
        <v>LOOR ROLDAN HEYDAN YADIEL</v>
      </c>
      <c r="D31" s="273"/>
      <c r="E31" s="273"/>
      <c r="F31" s="274"/>
      <c r="G31" s="51">
        <v>8</v>
      </c>
      <c r="H31" s="51">
        <v>8</v>
      </c>
      <c r="I31" s="51">
        <v>8</v>
      </c>
      <c r="J31" s="51">
        <v>8</v>
      </c>
      <c r="K31" s="51">
        <v>8</v>
      </c>
      <c r="L31" s="51">
        <v>8</v>
      </c>
      <c r="M31" s="51">
        <v>8</v>
      </c>
      <c r="N31" s="51">
        <v>8</v>
      </c>
      <c r="O31" s="51">
        <v>8</v>
      </c>
      <c r="P31" s="51">
        <v>8</v>
      </c>
      <c r="Q31" s="51">
        <v>8</v>
      </c>
      <c r="R31" s="51">
        <v>8</v>
      </c>
      <c r="S31" s="51">
        <v>8</v>
      </c>
      <c r="T31" s="51">
        <v>8</v>
      </c>
      <c r="U31" s="51">
        <v>8</v>
      </c>
      <c r="V31" s="51">
        <v>8</v>
      </c>
      <c r="W31" s="51">
        <v>8</v>
      </c>
      <c r="X31" s="51">
        <v>8</v>
      </c>
      <c r="Y31" s="50">
        <f t="shared" si="2"/>
        <v>8</v>
      </c>
      <c r="Z31" s="51">
        <v>10</v>
      </c>
      <c r="AA31" s="51">
        <v>10</v>
      </c>
      <c r="AB31" s="51">
        <v>10</v>
      </c>
      <c r="AC31" s="51">
        <v>10</v>
      </c>
      <c r="AD31" s="51">
        <v>10</v>
      </c>
      <c r="AE31" s="51">
        <v>10</v>
      </c>
      <c r="AF31" s="51">
        <v>10</v>
      </c>
      <c r="AG31" s="51">
        <v>10</v>
      </c>
      <c r="AH31" s="51">
        <v>10</v>
      </c>
      <c r="AI31" s="51">
        <v>10</v>
      </c>
      <c r="AJ31" s="51">
        <v>10</v>
      </c>
      <c r="AK31" s="51">
        <v>10</v>
      </c>
      <c r="AL31" s="51">
        <v>10</v>
      </c>
      <c r="AM31" s="51">
        <v>10</v>
      </c>
      <c r="AN31" s="51">
        <v>10</v>
      </c>
      <c r="AO31" s="50">
        <f t="shared" si="0"/>
        <v>10</v>
      </c>
      <c r="AP31" s="51">
        <v>10</v>
      </c>
      <c r="AQ31" s="51">
        <v>10</v>
      </c>
      <c r="AR31" s="51">
        <v>10</v>
      </c>
      <c r="AS31" s="51">
        <v>10</v>
      </c>
      <c r="AT31" s="51">
        <v>10</v>
      </c>
      <c r="AU31" s="51">
        <v>10</v>
      </c>
      <c r="AV31" s="51">
        <v>10</v>
      </c>
      <c r="AW31" s="51">
        <v>10</v>
      </c>
      <c r="AX31" s="51">
        <v>10</v>
      </c>
      <c r="AY31" s="51">
        <v>10</v>
      </c>
      <c r="AZ31" s="51">
        <v>10</v>
      </c>
      <c r="BA31" s="51">
        <v>10</v>
      </c>
      <c r="BB31" s="51">
        <v>10</v>
      </c>
      <c r="BC31" s="51">
        <v>10</v>
      </c>
      <c r="BD31" s="51">
        <v>10</v>
      </c>
      <c r="BE31" s="51">
        <v>10</v>
      </c>
      <c r="BF31" s="51">
        <v>10</v>
      </c>
      <c r="BG31" s="51">
        <v>10</v>
      </c>
      <c r="BH31" s="51">
        <v>10</v>
      </c>
      <c r="BI31" s="51">
        <v>10</v>
      </c>
      <c r="BJ31" s="50">
        <f t="shared" si="3"/>
        <v>10</v>
      </c>
      <c r="BK31" s="51">
        <v>8</v>
      </c>
      <c r="BL31" s="51">
        <v>8</v>
      </c>
      <c r="BM31" s="51">
        <v>8</v>
      </c>
      <c r="BN31" s="51">
        <v>8</v>
      </c>
      <c r="BO31" s="51">
        <v>8</v>
      </c>
      <c r="BP31" s="51">
        <v>8</v>
      </c>
      <c r="BQ31" s="51">
        <v>8</v>
      </c>
      <c r="BR31" s="51">
        <v>8</v>
      </c>
      <c r="BS31" s="51">
        <v>8</v>
      </c>
      <c r="BT31" s="51">
        <v>8</v>
      </c>
      <c r="BU31" s="51">
        <v>8</v>
      </c>
      <c r="BV31" s="51">
        <v>8</v>
      </c>
      <c r="BW31" s="51">
        <v>8</v>
      </c>
      <c r="BX31" s="51">
        <v>8</v>
      </c>
      <c r="BY31" s="51">
        <v>8</v>
      </c>
      <c r="BZ31" s="51">
        <v>8</v>
      </c>
      <c r="CA31" s="51">
        <v>8</v>
      </c>
      <c r="CB31" s="51">
        <v>8</v>
      </c>
      <c r="CC31" s="51">
        <v>8</v>
      </c>
      <c r="CD31" s="51">
        <v>8</v>
      </c>
      <c r="CE31" s="51">
        <v>8</v>
      </c>
      <c r="CF31" s="51">
        <v>8</v>
      </c>
      <c r="CG31" s="50">
        <f t="shared" si="1"/>
        <v>8</v>
      </c>
      <c r="CH31" s="51">
        <v>8</v>
      </c>
      <c r="CI31" s="51">
        <v>8</v>
      </c>
      <c r="CJ31" s="51">
        <v>8</v>
      </c>
      <c r="CK31" s="51">
        <v>8</v>
      </c>
      <c r="CL31" s="51">
        <v>8</v>
      </c>
      <c r="CM31" s="51">
        <v>8</v>
      </c>
      <c r="CN31" s="51">
        <v>8</v>
      </c>
      <c r="CO31" s="51">
        <v>8</v>
      </c>
      <c r="CP31" s="51">
        <v>8</v>
      </c>
      <c r="CQ31" s="51">
        <v>8</v>
      </c>
      <c r="CR31" s="51">
        <v>8</v>
      </c>
      <c r="CS31" s="51">
        <v>8</v>
      </c>
      <c r="CT31" s="51">
        <v>8</v>
      </c>
      <c r="CU31" s="51">
        <v>8</v>
      </c>
      <c r="CV31" s="51">
        <v>8</v>
      </c>
      <c r="CW31" s="51">
        <v>8</v>
      </c>
      <c r="CX31" s="51">
        <v>8</v>
      </c>
      <c r="CY31" s="51">
        <v>8</v>
      </c>
      <c r="CZ31" s="51">
        <v>8</v>
      </c>
      <c r="DA31" s="51">
        <v>8</v>
      </c>
      <c r="DB31" s="51">
        <v>8</v>
      </c>
      <c r="DC31" s="50">
        <f t="shared" si="4"/>
        <v>8</v>
      </c>
      <c r="DD31" s="51">
        <v>10</v>
      </c>
      <c r="DE31" s="51">
        <v>10</v>
      </c>
      <c r="DF31" s="51">
        <v>10</v>
      </c>
      <c r="DG31" s="51">
        <v>10</v>
      </c>
      <c r="DH31" s="51">
        <v>10</v>
      </c>
      <c r="DI31" s="51">
        <v>10</v>
      </c>
      <c r="DJ31" s="51">
        <v>10</v>
      </c>
      <c r="DK31" s="51">
        <v>10</v>
      </c>
      <c r="DL31" s="51">
        <v>10</v>
      </c>
      <c r="DM31" s="51">
        <v>10</v>
      </c>
      <c r="DN31" s="51">
        <v>10</v>
      </c>
      <c r="DO31" s="50">
        <f t="shared" si="5"/>
        <v>10</v>
      </c>
      <c r="DP31" s="51">
        <v>8</v>
      </c>
      <c r="DQ31" s="51">
        <v>8</v>
      </c>
      <c r="DR31" s="51">
        <v>10</v>
      </c>
      <c r="DS31" s="51">
        <v>8</v>
      </c>
      <c r="DT31" s="51">
        <v>10</v>
      </c>
      <c r="DU31" s="51">
        <v>8</v>
      </c>
      <c r="DV31" s="51">
        <v>10</v>
      </c>
      <c r="DW31" s="51">
        <v>8</v>
      </c>
      <c r="DX31" s="51">
        <v>8</v>
      </c>
      <c r="DY31" s="51">
        <v>8</v>
      </c>
      <c r="DZ31" s="51">
        <v>8</v>
      </c>
      <c r="EA31" s="51">
        <v>8</v>
      </c>
      <c r="EB31" s="51">
        <v>8</v>
      </c>
      <c r="EC31" s="51">
        <v>8</v>
      </c>
      <c r="ED31" s="51">
        <v>10</v>
      </c>
      <c r="EE31" s="51">
        <v>10</v>
      </c>
      <c r="EF31" s="51">
        <v>10</v>
      </c>
      <c r="EG31" s="51">
        <v>8</v>
      </c>
      <c r="EH31" s="51">
        <v>10</v>
      </c>
      <c r="EI31" s="51">
        <v>8</v>
      </c>
      <c r="EJ31" s="51">
        <v>10</v>
      </c>
      <c r="EK31" s="51">
        <v>10</v>
      </c>
      <c r="EL31" s="51">
        <v>10</v>
      </c>
      <c r="EM31" s="51">
        <v>10</v>
      </c>
      <c r="EN31" s="51">
        <v>10</v>
      </c>
      <c r="EO31" s="51">
        <v>10</v>
      </c>
      <c r="EP31" s="51">
        <v>10</v>
      </c>
      <c r="EQ31" s="51">
        <v>10</v>
      </c>
      <c r="ER31" s="50">
        <f t="shared" si="6"/>
        <v>9</v>
      </c>
      <c r="ES31" s="50">
        <f t="shared" si="7"/>
        <v>9</v>
      </c>
      <c r="ET31" s="51" t="s">
        <v>189</v>
      </c>
      <c r="EU31" s="51" t="s">
        <v>189</v>
      </c>
      <c r="EV31" s="51" t="s">
        <v>189</v>
      </c>
      <c r="EW31" s="51" t="s">
        <v>189</v>
      </c>
      <c r="EX31" s="51" t="s">
        <v>189</v>
      </c>
      <c r="EY31" s="51" t="s">
        <v>189</v>
      </c>
      <c r="EZ31" s="51" t="s">
        <v>189</v>
      </c>
      <c r="FA31" s="51" t="s">
        <v>189</v>
      </c>
      <c r="FB31" s="51" t="s">
        <v>189</v>
      </c>
      <c r="FC31" s="50" t="str">
        <f t="shared" si="8"/>
        <v>A+</v>
      </c>
      <c r="FD31" s="50">
        <f t="shared" si="9"/>
        <v>36</v>
      </c>
      <c r="FE31" s="50" t="str">
        <f t="shared" si="10"/>
        <v>A+</v>
      </c>
      <c r="FF31" s="110"/>
      <c r="FG31" s="110"/>
      <c r="FH31" s="110"/>
    </row>
    <row r="32" spans="1:164 16322:16326" ht="21" customHeight="1">
      <c r="B32" s="53">
        <v>15</v>
      </c>
      <c r="C32" s="272" t="str">
        <f>IF(NOTAS!E35&gt;"",NOTAS!E35,"")</f>
        <v>LOPEZ PALLO GRACE SAMANTHA</v>
      </c>
      <c r="D32" s="273"/>
      <c r="E32" s="273"/>
      <c r="F32" s="274"/>
      <c r="G32" s="51">
        <v>10</v>
      </c>
      <c r="H32" s="51">
        <v>10</v>
      </c>
      <c r="I32" s="51">
        <v>10</v>
      </c>
      <c r="J32" s="51">
        <v>10</v>
      </c>
      <c r="K32" s="51">
        <v>10</v>
      </c>
      <c r="L32" s="51">
        <v>10</v>
      </c>
      <c r="M32" s="51">
        <v>10</v>
      </c>
      <c r="N32" s="51">
        <v>10</v>
      </c>
      <c r="O32" s="51">
        <v>10</v>
      </c>
      <c r="P32" s="51">
        <v>10</v>
      </c>
      <c r="Q32" s="51">
        <v>10</v>
      </c>
      <c r="R32" s="51">
        <v>10</v>
      </c>
      <c r="S32" s="51">
        <v>10</v>
      </c>
      <c r="T32" s="51">
        <v>10</v>
      </c>
      <c r="U32" s="51">
        <v>10</v>
      </c>
      <c r="V32" s="51">
        <v>10</v>
      </c>
      <c r="W32" s="51">
        <v>10</v>
      </c>
      <c r="X32" s="51">
        <v>10</v>
      </c>
      <c r="Y32" s="50">
        <f t="shared" si="2"/>
        <v>10</v>
      </c>
      <c r="Z32" s="51">
        <v>10</v>
      </c>
      <c r="AA32" s="51">
        <v>10</v>
      </c>
      <c r="AB32" s="51">
        <v>10</v>
      </c>
      <c r="AC32" s="51">
        <v>10</v>
      </c>
      <c r="AD32" s="51">
        <v>10</v>
      </c>
      <c r="AE32" s="51">
        <v>10</v>
      </c>
      <c r="AF32" s="51">
        <v>10</v>
      </c>
      <c r="AG32" s="51">
        <v>10</v>
      </c>
      <c r="AH32" s="51">
        <v>10</v>
      </c>
      <c r="AI32" s="51">
        <v>10</v>
      </c>
      <c r="AJ32" s="51">
        <v>10</v>
      </c>
      <c r="AK32" s="51">
        <v>10</v>
      </c>
      <c r="AL32" s="51">
        <v>10</v>
      </c>
      <c r="AM32" s="51">
        <v>10</v>
      </c>
      <c r="AN32" s="51">
        <v>10</v>
      </c>
      <c r="AO32" s="50">
        <f t="shared" si="0"/>
        <v>10</v>
      </c>
      <c r="AP32" s="51">
        <v>10</v>
      </c>
      <c r="AQ32" s="51">
        <v>10</v>
      </c>
      <c r="AR32" s="51">
        <v>10</v>
      </c>
      <c r="AS32" s="51">
        <v>10</v>
      </c>
      <c r="AT32" s="51">
        <v>10</v>
      </c>
      <c r="AU32" s="51">
        <v>10</v>
      </c>
      <c r="AV32" s="51">
        <v>10</v>
      </c>
      <c r="AW32" s="51">
        <v>10</v>
      </c>
      <c r="AX32" s="51">
        <v>10</v>
      </c>
      <c r="AY32" s="51">
        <v>10</v>
      </c>
      <c r="AZ32" s="51">
        <v>10</v>
      </c>
      <c r="BA32" s="51">
        <v>10</v>
      </c>
      <c r="BB32" s="51">
        <v>10</v>
      </c>
      <c r="BC32" s="51">
        <v>10</v>
      </c>
      <c r="BD32" s="51">
        <v>10</v>
      </c>
      <c r="BE32" s="51">
        <v>10</v>
      </c>
      <c r="BF32" s="51">
        <v>10</v>
      </c>
      <c r="BG32" s="51">
        <v>10</v>
      </c>
      <c r="BH32" s="51">
        <v>10</v>
      </c>
      <c r="BI32" s="51">
        <v>10</v>
      </c>
      <c r="BJ32" s="50">
        <f t="shared" si="3"/>
        <v>10</v>
      </c>
      <c r="BK32" s="51">
        <v>10</v>
      </c>
      <c r="BL32" s="51">
        <v>10</v>
      </c>
      <c r="BM32" s="51">
        <v>10</v>
      </c>
      <c r="BN32" s="51">
        <v>10</v>
      </c>
      <c r="BO32" s="51">
        <v>10</v>
      </c>
      <c r="BP32" s="51">
        <v>10</v>
      </c>
      <c r="BQ32" s="51">
        <v>10</v>
      </c>
      <c r="BR32" s="51">
        <v>10</v>
      </c>
      <c r="BS32" s="51">
        <v>10</v>
      </c>
      <c r="BT32" s="51">
        <v>10</v>
      </c>
      <c r="BU32" s="51">
        <v>10</v>
      </c>
      <c r="BV32" s="51">
        <v>10</v>
      </c>
      <c r="BW32" s="51">
        <v>10</v>
      </c>
      <c r="BX32" s="51">
        <v>10</v>
      </c>
      <c r="BY32" s="51">
        <v>10</v>
      </c>
      <c r="BZ32" s="51">
        <v>10</v>
      </c>
      <c r="CA32" s="51">
        <v>10</v>
      </c>
      <c r="CB32" s="51">
        <v>10</v>
      </c>
      <c r="CC32" s="51">
        <v>10</v>
      </c>
      <c r="CD32" s="51">
        <v>10</v>
      </c>
      <c r="CE32" s="51">
        <v>10</v>
      </c>
      <c r="CF32" s="51">
        <v>10</v>
      </c>
      <c r="CG32" s="50">
        <f t="shared" si="1"/>
        <v>10</v>
      </c>
      <c r="CH32" s="51">
        <v>8</v>
      </c>
      <c r="CI32" s="51">
        <v>8</v>
      </c>
      <c r="CJ32" s="51">
        <v>8</v>
      </c>
      <c r="CK32" s="51">
        <v>8</v>
      </c>
      <c r="CL32" s="51">
        <v>8</v>
      </c>
      <c r="CM32" s="51">
        <v>8</v>
      </c>
      <c r="CN32" s="51">
        <v>8</v>
      </c>
      <c r="CO32" s="51">
        <v>8</v>
      </c>
      <c r="CP32" s="51">
        <v>8</v>
      </c>
      <c r="CQ32" s="51">
        <v>8</v>
      </c>
      <c r="CR32" s="51">
        <v>8</v>
      </c>
      <c r="CS32" s="51">
        <v>8</v>
      </c>
      <c r="CT32" s="51">
        <v>8</v>
      </c>
      <c r="CU32" s="51">
        <v>8</v>
      </c>
      <c r="CV32" s="51">
        <v>8</v>
      </c>
      <c r="CW32" s="51">
        <v>8</v>
      </c>
      <c r="CX32" s="51">
        <v>8</v>
      </c>
      <c r="CY32" s="51">
        <v>8</v>
      </c>
      <c r="CZ32" s="51">
        <v>8</v>
      </c>
      <c r="DA32" s="51">
        <v>8</v>
      </c>
      <c r="DB32" s="51">
        <v>8</v>
      </c>
      <c r="DC32" s="50">
        <f t="shared" si="4"/>
        <v>8</v>
      </c>
      <c r="DD32" s="51">
        <v>10</v>
      </c>
      <c r="DE32" s="51">
        <v>10</v>
      </c>
      <c r="DF32" s="51">
        <v>10</v>
      </c>
      <c r="DG32" s="51">
        <v>10</v>
      </c>
      <c r="DH32" s="51">
        <v>10</v>
      </c>
      <c r="DI32" s="51">
        <v>10</v>
      </c>
      <c r="DJ32" s="51">
        <v>10</v>
      </c>
      <c r="DK32" s="51">
        <v>10</v>
      </c>
      <c r="DL32" s="51">
        <v>10</v>
      </c>
      <c r="DM32" s="51">
        <v>10</v>
      </c>
      <c r="DN32" s="51">
        <v>10</v>
      </c>
      <c r="DO32" s="50">
        <f t="shared" si="5"/>
        <v>10</v>
      </c>
      <c r="DP32" s="51">
        <v>10</v>
      </c>
      <c r="DQ32" s="51">
        <v>10</v>
      </c>
      <c r="DR32" s="51">
        <v>10</v>
      </c>
      <c r="DS32" s="51">
        <v>10</v>
      </c>
      <c r="DT32" s="51">
        <v>10</v>
      </c>
      <c r="DU32" s="51">
        <v>10</v>
      </c>
      <c r="DV32" s="51">
        <v>10</v>
      </c>
      <c r="DW32" s="51">
        <v>10</v>
      </c>
      <c r="DX32" s="51">
        <v>10</v>
      </c>
      <c r="DY32" s="51">
        <v>10</v>
      </c>
      <c r="DZ32" s="51">
        <v>10</v>
      </c>
      <c r="EA32" s="51">
        <v>10</v>
      </c>
      <c r="EB32" s="51">
        <v>10</v>
      </c>
      <c r="EC32" s="51">
        <v>10</v>
      </c>
      <c r="ED32" s="51">
        <v>10</v>
      </c>
      <c r="EE32" s="51">
        <v>10</v>
      </c>
      <c r="EF32" s="51">
        <v>10</v>
      </c>
      <c r="EG32" s="51">
        <v>10</v>
      </c>
      <c r="EH32" s="51">
        <v>10</v>
      </c>
      <c r="EI32" s="51">
        <v>8</v>
      </c>
      <c r="EJ32" s="51">
        <v>10</v>
      </c>
      <c r="EK32" s="51">
        <v>10</v>
      </c>
      <c r="EL32" s="51">
        <v>10</v>
      </c>
      <c r="EM32" s="51">
        <v>10</v>
      </c>
      <c r="EN32" s="51">
        <v>10</v>
      </c>
      <c r="EO32" s="51">
        <v>10</v>
      </c>
      <c r="EP32" s="51">
        <v>10</v>
      </c>
      <c r="EQ32" s="51">
        <v>10</v>
      </c>
      <c r="ER32" s="50">
        <f t="shared" si="6"/>
        <v>10</v>
      </c>
      <c r="ES32" s="50">
        <f t="shared" si="7"/>
        <v>9.6666666666666661</v>
      </c>
      <c r="ET32" s="51" t="s">
        <v>189</v>
      </c>
      <c r="EU32" s="51" t="s">
        <v>189</v>
      </c>
      <c r="EV32" s="51" t="s">
        <v>189</v>
      </c>
      <c r="EW32" s="51" t="s">
        <v>189</v>
      </c>
      <c r="EX32" s="51" t="s">
        <v>189</v>
      </c>
      <c r="EY32" s="51" t="s">
        <v>189</v>
      </c>
      <c r="EZ32" s="51" t="s">
        <v>189</v>
      </c>
      <c r="FA32" s="51" t="s">
        <v>189</v>
      </c>
      <c r="FB32" s="51" t="s">
        <v>189</v>
      </c>
      <c r="FC32" s="50" t="str">
        <f t="shared" si="8"/>
        <v>A+</v>
      </c>
      <c r="FD32" s="50">
        <f t="shared" si="9"/>
        <v>36</v>
      </c>
      <c r="FE32" s="50" t="str">
        <f t="shared" si="10"/>
        <v>A+</v>
      </c>
      <c r="FF32" s="110"/>
      <c r="FG32" s="110"/>
      <c r="FH32" s="110"/>
    </row>
    <row r="33" spans="1:164" ht="21" customHeight="1">
      <c r="A33" t="s">
        <v>87</v>
      </c>
      <c r="B33" s="53">
        <v>16</v>
      </c>
      <c r="C33" s="272" t="str">
        <f>IF(NOTAS!E36&gt;"",NOTAS!E36,"")</f>
        <v>MARIN CHAVEZ JULEISY BEDRIYE</v>
      </c>
      <c r="D33" s="273"/>
      <c r="E33" s="273"/>
      <c r="F33" s="274"/>
      <c r="G33" s="51">
        <v>10</v>
      </c>
      <c r="H33" s="51">
        <v>10</v>
      </c>
      <c r="I33" s="51">
        <v>10</v>
      </c>
      <c r="J33" s="51">
        <v>10</v>
      </c>
      <c r="K33" s="51">
        <v>10</v>
      </c>
      <c r="L33" s="51">
        <v>10</v>
      </c>
      <c r="M33" s="51">
        <v>10</v>
      </c>
      <c r="N33" s="51">
        <v>10</v>
      </c>
      <c r="O33" s="51">
        <v>10</v>
      </c>
      <c r="P33" s="51">
        <v>10</v>
      </c>
      <c r="Q33" s="51">
        <v>10</v>
      </c>
      <c r="R33" s="51">
        <v>10</v>
      </c>
      <c r="S33" s="51">
        <v>10</v>
      </c>
      <c r="T33" s="51">
        <v>10</v>
      </c>
      <c r="U33" s="51">
        <v>10</v>
      </c>
      <c r="V33" s="51">
        <v>10</v>
      </c>
      <c r="W33" s="51">
        <v>10</v>
      </c>
      <c r="X33" s="51">
        <v>10</v>
      </c>
      <c r="Y33" s="50">
        <f t="shared" si="2"/>
        <v>10</v>
      </c>
      <c r="Z33" s="51">
        <v>10</v>
      </c>
      <c r="AA33" s="51">
        <v>10</v>
      </c>
      <c r="AB33" s="51">
        <v>10</v>
      </c>
      <c r="AC33" s="51">
        <v>10</v>
      </c>
      <c r="AD33" s="51">
        <v>10</v>
      </c>
      <c r="AE33" s="51">
        <v>10</v>
      </c>
      <c r="AF33" s="51">
        <v>10</v>
      </c>
      <c r="AG33" s="51">
        <v>10</v>
      </c>
      <c r="AH33" s="51">
        <v>10</v>
      </c>
      <c r="AI33" s="51">
        <v>10</v>
      </c>
      <c r="AJ33" s="51">
        <v>10</v>
      </c>
      <c r="AK33" s="51">
        <v>10</v>
      </c>
      <c r="AL33" s="51">
        <v>10</v>
      </c>
      <c r="AM33" s="51">
        <v>10</v>
      </c>
      <c r="AN33" s="51">
        <v>10</v>
      </c>
      <c r="AO33" s="50">
        <f t="shared" si="0"/>
        <v>10</v>
      </c>
      <c r="AP33" s="51">
        <v>10</v>
      </c>
      <c r="AQ33" s="51">
        <v>10</v>
      </c>
      <c r="AR33" s="51">
        <v>10</v>
      </c>
      <c r="AS33" s="51">
        <v>10</v>
      </c>
      <c r="AT33" s="51">
        <v>10</v>
      </c>
      <c r="AU33" s="51">
        <v>10</v>
      </c>
      <c r="AV33" s="51">
        <v>10</v>
      </c>
      <c r="AW33" s="51">
        <v>10</v>
      </c>
      <c r="AX33" s="51">
        <v>10</v>
      </c>
      <c r="AY33" s="51">
        <v>10</v>
      </c>
      <c r="AZ33" s="51">
        <v>10</v>
      </c>
      <c r="BA33" s="51">
        <v>10</v>
      </c>
      <c r="BB33" s="51">
        <v>10</v>
      </c>
      <c r="BC33" s="51">
        <v>10</v>
      </c>
      <c r="BD33" s="51">
        <v>10</v>
      </c>
      <c r="BE33" s="51">
        <v>10</v>
      </c>
      <c r="BF33" s="51">
        <v>10</v>
      </c>
      <c r="BG33" s="51">
        <v>10</v>
      </c>
      <c r="BH33" s="51">
        <v>10</v>
      </c>
      <c r="BI33" s="51">
        <v>10</v>
      </c>
      <c r="BJ33" s="50">
        <f t="shared" si="3"/>
        <v>10</v>
      </c>
      <c r="BK33" s="51">
        <v>8</v>
      </c>
      <c r="BL33" s="51">
        <v>8</v>
      </c>
      <c r="BM33" s="51">
        <v>8</v>
      </c>
      <c r="BN33" s="51">
        <v>8</v>
      </c>
      <c r="BO33" s="51">
        <v>8</v>
      </c>
      <c r="BP33" s="51">
        <v>8</v>
      </c>
      <c r="BQ33" s="51">
        <v>8</v>
      </c>
      <c r="BR33" s="51">
        <v>8</v>
      </c>
      <c r="BS33" s="51">
        <v>8</v>
      </c>
      <c r="BT33" s="51">
        <v>8</v>
      </c>
      <c r="BU33" s="51">
        <v>8</v>
      </c>
      <c r="BV33" s="51">
        <v>8</v>
      </c>
      <c r="BW33" s="51">
        <v>8</v>
      </c>
      <c r="BX33" s="51">
        <v>8</v>
      </c>
      <c r="BY33" s="51">
        <v>8</v>
      </c>
      <c r="BZ33" s="51">
        <v>8</v>
      </c>
      <c r="CA33" s="51">
        <v>8</v>
      </c>
      <c r="CB33" s="51">
        <v>8</v>
      </c>
      <c r="CC33" s="51">
        <v>8</v>
      </c>
      <c r="CD33" s="51">
        <v>8</v>
      </c>
      <c r="CE33" s="51">
        <v>8</v>
      </c>
      <c r="CF33" s="51">
        <v>8</v>
      </c>
      <c r="CG33" s="50">
        <f t="shared" si="1"/>
        <v>8</v>
      </c>
      <c r="CH33" s="51">
        <v>8</v>
      </c>
      <c r="CI33" s="51">
        <v>8</v>
      </c>
      <c r="CJ33" s="51">
        <v>8</v>
      </c>
      <c r="CK33" s="51">
        <v>8</v>
      </c>
      <c r="CL33" s="51">
        <v>8</v>
      </c>
      <c r="CM33" s="51">
        <v>8</v>
      </c>
      <c r="CN33" s="51">
        <v>8</v>
      </c>
      <c r="CO33" s="51">
        <v>8</v>
      </c>
      <c r="CP33" s="51">
        <v>8</v>
      </c>
      <c r="CQ33" s="51">
        <v>8</v>
      </c>
      <c r="CR33" s="51">
        <v>8</v>
      </c>
      <c r="CS33" s="51">
        <v>8</v>
      </c>
      <c r="CT33" s="51">
        <v>8</v>
      </c>
      <c r="CU33" s="51">
        <v>8</v>
      </c>
      <c r="CV33" s="51">
        <v>8</v>
      </c>
      <c r="CW33" s="51">
        <v>8</v>
      </c>
      <c r="CX33" s="51">
        <v>8</v>
      </c>
      <c r="CY33" s="51">
        <v>8</v>
      </c>
      <c r="CZ33" s="51">
        <v>8</v>
      </c>
      <c r="DA33" s="51">
        <v>8</v>
      </c>
      <c r="DB33" s="51">
        <v>8</v>
      </c>
      <c r="DC33" s="50">
        <f t="shared" si="4"/>
        <v>8</v>
      </c>
      <c r="DD33" s="51">
        <v>10</v>
      </c>
      <c r="DE33" s="51">
        <v>10</v>
      </c>
      <c r="DF33" s="51">
        <v>10</v>
      </c>
      <c r="DG33" s="51">
        <v>10</v>
      </c>
      <c r="DH33" s="51">
        <v>10</v>
      </c>
      <c r="DI33" s="51">
        <v>10</v>
      </c>
      <c r="DJ33" s="51">
        <v>10</v>
      </c>
      <c r="DK33" s="51">
        <v>10</v>
      </c>
      <c r="DL33" s="51">
        <v>10</v>
      </c>
      <c r="DM33" s="51">
        <v>10</v>
      </c>
      <c r="DN33" s="51">
        <v>10</v>
      </c>
      <c r="DO33" s="50">
        <f t="shared" si="5"/>
        <v>10</v>
      </c>
      <c r="DP33" s="51">
        <v>10</v>
      </c>
      <c r="DQ33" s="51">
        <v>10</v>
      </c>
      <c r="DR33" s="51">
        <v>10</v>
      </c>
      <c r="DS33" s="51">
        <v>10</v>
      </c>
      <c r="DT33" s="51">
        <v>10</v>
      </c>
      <c r="DU33" s="51">
        <v>10</v>
      </c>
      <c r="DV33" s="51">
        <v>10</v>
      </c>
      <c r="DW33" s="51">
        <v>10</v>
      </c>
      <c r="DX33" s="51">
        <v>10</v>
      </c>
      <c r="DY33" s="51">
        <v>10</v>
      </c>
      <c r="DZ33" s="51">
        <v>10</v>
      </c>
      <c r="EA33" s="51">
        <v>10</v>
      </c>
      <c r="EB33" s="51">
        <v>10</v>
      </c>
      <c r="EC33" s="51">
        <v>10</v>
      </c>
      <c r="ED33" s="51">
        <v>10</v>
      </c>
      <c r="EE33" s="51">
        <v>10</v>
      </c>
      <c r="EF33" s="51">
        <v>10</v>
      </c>
      <c r="EG33" s="51">
        <v>10</v>
      </c>
      <c r="EH33" s="51">
        <v>10</v>
      </c>
      <c r="EI33" s="51">
        <v>8</v>
      </c>
      <c r="EJ33" s="51">
        <v>10</v>
      </c>
      <c r="EK33" s="51">
        <v>10</v>
      </c>
      <c r="EL33" s="51">
        <v>10</v>
      </c>
      <c r="EM33" s="51">
        <v>10</v>
      </c>
      <c r="EN33" s="51">
        <v>10</v>
      </c>
      <c r="EO33" s="51">
        <v>10</v>
      </c>
      <c r="EP33" s="51">
        <v>10</v>
      </c>
      <c r="EQ33" s="51">
        <v>10</v>
      </c>
      <c r="ER33" s="50">
        <f t="shared" si="6"/>
        <v>10</v>
      </c>
      <c r="ES33" s="50">
        <f t="shared" si="7"/>
        <v>9.3333333333333339</v>
      </c>
      <c r="ET33" s="51" t="s">
        <v>189</v>
      </c>
      <c r="EU33" s="51" t="s">
        <v>189</v>
      </c>
      <c r="EV33" s="51" t="s">
        <v>189</v>
      </c>
      <c r="EW33" s="51" t="s">
        <v>189</v>
      </c>
      <c r="EX33" s="51" t="s">
        <v>189</v>
      </c>
      <c r="EY33" s="51" t="s">
        <v>189</v>
      </c>
      <c r="EZ33" s="51" t="s">
        <v>189</v>
      </c>
      <c r="FA33" s="51" t="s">
        <v>189</v>
      </c>
      <c r="FB33" s="51" t="s">
        <v>189</v>
      </c>
      <c r="FC33" s="50" t="str">
        <f t="shared" si="8"/>
        <v>A+</v>
      </c>
      <c r="FD33" s="50">
        <f t="shared" si="9"/>
        <v>36</v>
      </c>
      <c r="FE33" s="50" t="str">
        <f t="shared" si="10"/>
        <v>A+</v>
      </c>
      <c r="FF33" s="110"/>
      <c r="FG33" s="110"/>
      <c r="FH33" s="110"/>
    </row>
    <row r="34" spans="1:164" ht="21" customHeight="1">
      <c r="A34" t="s">
        <v>87</v>
      </c>
      <c r="B34" s="53">
        <v>17</v>
      </c>
      <c r="C34" s="272" t="str">
        <f>IF(NOTAS!E37&gt;"",NOTAS!E37,"")</f>
        <v>MERA ZAMBRANO YADIEL ATES</v>
      </c>
      <c r="D34" s="273"/>
      <c r="E34" s="273"/>
      <c r="F34" s="274"/>
      <c r="G34" s="51">
        <v>10</v>
      </c>
      <c r="H34" s="51">
        <v>10</v>
      </c>
      <c r="I34" s="51">
        <v>10</v>
      </c>
      <c r="J34" s="51">
        <v>10</v>
      </c>
      <c r="K34" s="51">
        <v>10</v>
      </c>
      <c r="L34" s="51">
        <v>10</v>
      </c>
      <c r="M34" s="51">
        <v>10</v>
      </c>
      <c r="N34" s="51">
        <v>10</v>
      </c>
      <c r="O34" s="51">
        <v>10</v>
      </c>
      <c r="P34" s="51">
        <v>10</v>
      </c>
      <c r="Q34" s="51">
        <v>10</v>
      </c>
      <c r="R34" s="51">
        <v>10</v>
      </c>
      <c r="S34" s="51">
        <v>10</v>
      </c>
      <c r="T34" s="51">
        <v>10</v>
      </c>
      <c r="U34" s="51">
        <v>10</v>
      </c>
      <c r="V34" s="51">
        <v>10</v>
      </c>
      <c r="W34" s="51">
        <v>10</v>
      </c>
      <c r="X34" s="51">
        <v>10</v>
      </c>
      <c r="Y34" s="50">
        <f t="shared" si="2"/>
        <v>10</v>
      </c>
      <c r="Z34" s="51">
        <v>10</v>
      </c>
      <c r="AA34" s="51">
        <v>10</v>
      </c>
      <c r="AB34" s="51">
        <v>10</v>
      </c>
      <c r="AC34" s="51">
        <v>10</v>
      </c>
      <c r="AD34" s="51">
        <v>10</v>
      </c>
      <c r="AE34" s="51">
        <v>10</v>
      </c>
      <c r="AF34" s="51">
        <v>10</v>
      </c>
      <c r="AG34" s="51">
        <v>10</v>
      </c>
      <c r="AH34" s="51">
        <v>10</v>
      </c>
      <c r="AI34" s="51">
        <v>10</v>
      </c>
      <c r="AJ34" s="51">
        <v>10</v>
      </c>
      <c r="AK34" s="51">
        <v>10</v>
      </c>
      <c r="AL34" s="51">
        <v>10</v>
      </c>
      <c r="AM34" s="51">
        <v>10</v>
      </c>
      <c r="AN34" s="51">
        <v>10</v>
      </c>
      <c r="AO34" s="50">
        <f t="shared" si="0"/>
        <v>10</v>
      </c>
      <c r="AP34" s="51">
        <v>10</v>
      </c>
      <c r="AQ34" s="51">
        <v>10</v>
      </c>
      <c r="AR34" s="51">
        <v>10</v>
      </c>
      <c r="AS34" s="51">
        <v>10</v>
      </c>
      <c r="AT34" s="51">
        <v>10</v>
      </c>
      <c r="AU34" s="51">
        <v>10</v>
      </c>
      <c r="AV34" s="51">
        <v>10</v>
      </c>
      <c r="AW34" s="51">
        <v>10</v>
      </c>
      <c r="AX34" s="51">
        <v>10</v>
      </c>
      <c r="AY34" s="51">
        <v>10</v>
      </c>
      <c r="AZ34" s="51">
        <v>10</v>
      </c>
      <c r="BA34" s="51">
        <v>10</v>
      </c>
      <c r="BB34" s="51">
        <v>10</v>
      </c>
      <c r="BC34" s="51">
        <v>10</v>
      </c>
      <c r="BD34" s="51">
        <v>10</v>
      </c>
      <c r="BE34" s="51">
        <v>10</v>
      </c>
      <c r="BF34" s="51">
        <v>10</v>
      </c>
      <c r="BG34" s="51">
        <v>10</v>
      </c>
      <c r="BH34" s="51">
        <v>10</v>
      </c>
      <c r="BI34" s="51">
        <v>10</v>
      </c>
      <c r="BJ34" s="50">
        <f t="shared" si="3"/>
        <v>10</v>
      </c>
      <c r="BK34" s="51">
        <v>10</v>
      </c>
      <c r="BL34" s="51">
        <v>10</v>
      </c>
      <c r="BM34" s="51">
        <v>10</v>
      </c>
      <c r="BN34" s="51">
        <v>10</v>
      </c>
      <c r="BO34" s="51">
        <v>10</v>
      </c>
      <c r="BP34" s="51">
        <v>10</v>
      </c>
      <c r="BQ34" s="51">
        <v>10</v>
      </c>
      <c r="BR34" s="51">
        <v>10</v>
      </c>
      <c r="BS34" s="51">
        <v>10</v>
      </c>
      <c r="BT34" s="51">
        <v>10</v>
      </c>
      <c r="BU34" s="51">
        <v>10</v>
      </c>
      <c r="BV34" s="51">
        <v>10</v>
      </c>
      <c r="BW34" s="51">
        <v>10</v>
      </c>
      <c r="BX34" s="51">
        <v>10</v>
      </c>
      <c r="BY34" s="51">
        <v>10</v>
      </c>
      <c r="BZ34" s="51">
        <v>10</v>
      </c>
      <c r="CA34" s="51">
        <v>10</v>
      </c>
      <c r="CB34" s="51">
        <v>10</v>
      </c>
      <c r="CC34" s="51">
        <v>10</v>
      </c>
      <c r="CD34" s="51">
        <v>10</v>
      </c>
      <c r="CE34" s="51">
        <v>10</v>
      </c>
      <c r="CF34" s="51">
        <v>10</v>
      </c>
      <c r="CG34" s="50">
        <f t="shared" si="1"/>
        <v>10</v>
      </c>
      <c r="CH34" s="51">
        <v>8</v>
      </c>
      <c r="CI34" s="51">
        <v>8</v>
      </c>
      <c r="CJ34" s="51">
        <v>8</v>
      </c>
      <c r="CK34" s="51">
        <v>8</v>
      </c>
      <c r="CL34" s="51">
        <v>8</v>
      </c>
      <c r="CM34" s="51">
        <v>8</v>
      </c>
      <c r="CN34" s="51">
        <v>8</v>
      </c>
      <c r="CO34" s="51">
        <v>8</v>
      </c>
      <c r="CP34" s="51">
        <v>8</v>
      </c>
      <c r="CQ34" s="51">
        <v>8</v>
      </c>
      <c r="CR34" s="51">
        <v>8</v>
      </c>
      <c r="CS34" s="51">
        <v>8</v>
      </c>
      <c r="CT34" s="51">
        <v>8</v>
      </c>
      <c r="CU34" s="51">
        <v>8</v>
      </c>
      <c r="CV34" s="51">
        <v>8</v>
      </c>
      <c r="CW34" s="51">
        <v>8</v>
      </c>
      <c r="CX34" s="51">
        <v>8</v>
      </c>
      <c r="CY34" s="51">
        <v>8</v>
      </c>
      <c r="CZ34" s="51">
        <v>8</v>
      </c>
      <c r="DA34" s="51">
        <v>8</v>
      </c>
      <c r="DB34" s="51">
        <v>8</v>
      </c>
      <c r="DC34" s="50">
        <f t="shared" si="4"/>
        <v>8</v>
      </c>
      <c r="DD34" s="51">
        <v>10</v>
      </c>
      <c r="DE34" s="51">
        <v>10</v>
      </c>
      <c r="DF34" s="51">
        <v>10</v>
      </c>
      <c r="DG34" s="51">
        <v>10</v>
      </c>
      <c r="DH34" s="51">
        <v>10</v>
      </c>
      <c r="DI34" s="51">
        <v>10</v>
      </c>
      <c r="DJ34" s="51">
        <v>10</v>
      </c>
      <c r="DK34" s="51">
        <v>10</v>
      </c>
      <c r="DL34" s="51">
        <v>10</v>
      </c>
      <c r="DM34" s="51">
        <v>10</v>
      </c>
      <c r="DN34" s="51">
        <v>10</v>
      </c>
      <c r="DO34" s="50">
        <f t="shared" si="5"/>
        <v>10</v>
      </c>
      <c r="DP34" s="51">
        <v>10</v>
      </c>
      <c r="DQ34" s="51">
        <v>10</v>
      </c>
      <c r="DR34" s="51">
        <v>10</v>
      </c>
      <c r="DS34" s="51">
        <v>10</v>
      </c>
      <c r="DT34" s="51">
        <v>10</v>
      </c>
      <c r="DU34" s="51">
        <v>10</v>
      </c>
      <c r="DV34" s="51">
        <v>10</v>
      </c>
      <c r="DW34" s="51">
        <v>10</v>
      </c>
      <c r="DX34" s="51">
        <v>10</v>
      </c>
      <c r="DY34" s="51">
        <v>10</v>
      </c>
      <c r="DZ34" s="51">
        <v>10</v>
      </c>
      <c r="EA34" s="51">
        <v>10</v>
      </c>
      <c r="EB34" s="51">
        <v>10</v>
      </c>
      <c r="EC34" s="51">
        <v>10</v>
      </c>
      <c r="ED34" s="51">
        <v>10</v>
      </c>
      <c r="EE34" s="51">
        <v>10</v>
      </c>
      <c r="EF34" s="51">
        <v>10</v>
      </c>
      <c r="EG34" s="51">
        <v>10</v>
      </c>
      <c r="EH34" s="51">
        <v>10</v>
      </c>
      <c r="EI34" s="51">
        <v>8</v>
      </c>
      <c r="EJ34" s="51">
        <v>10</v>
      </c>
      <c r="EK34" s="51">
        <v>10</v>
      </c>
      <c r="EL34" s="51">
        <v>10</v>
      </c>
      <c r="EM34" s="51">
        <v>10</v>
      </c>
      <c r="EN34" s="51">
        <v>10</v>
      </c>
      <c r="EO34" s="51">
        <v>10</v>
      </c>
      <c r="EP34" s="51">
        <v>10</v>
      </c>
      <c r="EQ34" s="51">
        <v>10</v>
      </c>
      <c r="ER34" s="50">
        <f t="shared" si="6"/>
        <v>10</v>
      </c>
      <c r="ES34" s="50">
        <f t="shared" si="7"/>
        <v>9.6666666666666661</v>
      </c>
      <c r="ET34" s="51" t="s">
        <v>189</v>
      </c>
      <c r="EU34" s="51" t="s">
        <v>189</v>
      </c>
      <c r="EV34" s="51" t="s">
        <v>189</v>
      </c>
      <c r="EW34" s="51" t="s">
        <v>189</v>
      </c>
      <c r="EX34" s="51" t="s">
        <v>189</v>
      </c>
      <c r="EY34" s="51" t="s">
        <v>189</v>
      </c>
      <c r="EZ34" s="51" t="s">
        <v>189</v>
      </c>
      <c r="FA34" s="51" t="s">
        <v>189</v>
      </c>
      <c r="FB34" s="51" t="s">
        <v>189</v>
      </c>
      <c r="FC34" s="50" t="str">
        <f t="shared" si="8"/>
        <v>A+</v>
      </c>
      <c r="FD34" s="50">
        <f t="shared" si="9"/>
        <v>36</v>
      </c>
      <c r="FE34" s="50" t="str">
        <f t="shared" si="10"/>
        <v>A+</v>
      </c>
      <c r="FF34" s="110"/>
      <c r="FG34" s="110"/>
      <c r="FH34" s="110"/>
    </row>
    <row r="35" spans="1:164" ht="21" customHeight="1">
      <c r="A35" t="s">
        <v>87</v>
      </c>
      <c r="B35" s="53">
        <v>18</v>
      </c>
      <c r="C35" s="272" t="str">
        <f>IF(NOTAS!E38&gt;"",NOTAS!E38,"")</f>
        <v>MORA QUINTEROS THIAGO JOSE</v>
      </c>
      <c r="D35" s="273"/>
      <c r="E35" s="273"/>
      <c r="F35" s="274"/>
      <c r="G35" s="51">
        <v>10</v>
      </c>
      <c r="H35" s="51">
        <v>10</v>
      </c>
      <c r="I35" s="51">
        <v>10</v>
      </c>
      <c r="J35" s="51">
        <v>10</v>
      </c>
      <c r="K35" s="51">
        <v>10</v>
      </c>
      <c r="L35" s="51">
        <v>10</v>
      </c>
      <c r="M35" s="51">
        <v>10</v>
      </c>
      <c r="N35" s="51">
        <v>10</v>
      </c>
      <c r="O35" s="51">
        <v>10</v>
      </c>
      <c r="P35" s="51">
        <v>10</v>
      </c>
      <c r="Q35" s="51">
        <v>10</v>
      </c>
      <c r="R35" s="51">
        <v>10</v>
      </c>
      <c r="S35" s="51">
        <v>10</v>
      </c>
      <c r="T35" s="51">
        <v>10</v>
      </c>
      <c r="U35" s="51">
        <v>10</v>
      </c>
      <c r="V35" s="51">
        <v>10</v>
      </c>
      <c r="W35" s="51">
        <v>10</v>
      </c>
      <c r="X35" s="51">
        <v>10</v>
      </c>
      <c r="Y35" s="50">
        <f t="shared" si="2"/>
        <v>10</v>
      </c>
      <c r="Z35" s="51">
        <v>10</v>
      </c>
      <c r="AA35" s="51">
        <v>10</v>
      </c>
      <c r="AB35" s="51">
        <v>10</v>
      </c>
      <c r="AC35" s="51">
        <v>10</v>
      </c>
      <c r="AD35" s="51">
        <v>10</v>
      </c>
      <c r="AE35" s="51">
        <v>10</v>
      </c>
      <c r="AF35" s="51">
        <v>10</v>
      </c>
      <c r="AG35" s="51">
        <v>10</v>
      </c>
      <c r="AH35" s="51">
        <v>10</v>
      </c>
      <c r="AI35" s="51">
        <v>10</v>
      </c>
      <c r="AJ35" s="51">
        <v>10</v>
      </c>
      <c r="AK35" s="51">
        <v>10</v>
      </c>
      <c r="AL35" s="51">
        <v>10</v>
      </c>
      <c r="AM35" s="51">
        <v>10</v>
      </c>
      <c r="AN35" s="51">
        <v>10</v>
      </c>
      <c r="AO35" s="50">
        <f t="shared" si="0"/>
        <v>10</v>
      </c>
      <c r="AP35" s="51">
        <v>10</v>
      </c>
      <c r="AQ35" s="51">
        <v>10</v>
      </c>
      <c r="AR35" s="51">
        <v>10</v>
      </c>
      <c r="AS35" s="51">
        <v>10</v>
      </c>
      <c r="AT35" s="51">
        <v>10</v>
      </c>
      <c r="AU35" s="51">
        <v>10</v>
      </c>
      <c r="AV35" s="51">
        <v>10</v>
      </c>
      <c r="AW35" s="51">
        <v>10</v>
      </c>
      <c r="AX35" s="51">
        <v>10</v>
      </c>
      <c r="AY35" s="51">
        <v>10</v>
      </c>
      <c r="AZ35" s="51">
        <v>10</v>
      </c>
      <c r="BA35" s="51">
        <v>10</v>
      </c>
      <c r="BB35" s="51">
        <v>10</v>
      </c>
      <c r="BC35" s="51">
        <v>10</v>
      </c>
      <c r="BD35" s="51">
        <v>10</v>
      </c>
      <c r="BE35" s="51">
        <v>10</v>
      </c>
      <c r="BF35" s="51">
        <v>10</v>
      </c>
      <c r="BG35" s="51">
        <v>10</v>
      </c>
      <c r="BH35" s="51">
        <v>10</v>
      </c>
      <c r="BI35" s="51">
        <v>10</v>
      </c>
      <c r="BJ35" s="50">
        <f t="shared" si="3"/>
        <v>10</v>
      </c>
      <c r="BK35" s="51">
        <v>8</v>
      </c>
      <c r="BL35" s="51">
        <v>8</v>
      </c>
      <c r="BM35" s="51">
        <v>8</v>
      </c>
      <c r="BN35" s="51">
        <v>8</v>
      </c>
      <c r="BO35" s="51">
        <v>8</v>
      </c>
      <c r="BP35" s="51">
        <v>8</v>
      </c>
      <c r="BQ35" s="51">
        <v>8</v>
      </c>
      <c r="BR35" s="51">
        <v>8</v>
      </c>
      <c r="BS35" s="51">
        <v>8</v>
      </c>
      <c r="BT35" s="51">
        <v>8</v>
      </c>
      <c r="BU35" s="51">
        <v>8</v>
      </c>
      <c r="BV35" s="51">
        <v>8</v>
      </c>
      <c r="BW35" s="51">
        <v>8</v>
      </c>
      <c r="BX35" s="51">
        <v>8</v>
      </c>
      <c r="BY35" s="51">
        <v>8</v>
      </c>
      <c r="BZ35" s="51">
        <v>8</v>
      </c>
      <c r="CA35" s="51">
        <v>8</v>
      </c>
      <c r="CB35" s="51">
        <v>8</v>
      </c>
      <c r="CC35" s="51">
        <v>8</v>
      </c>
      <c r="CD35" s="51">
        <v>8</v>
      </c>
      <c r="CE35" s="51">
        <v>8</v>
      </c>
      <c r="CF35" s="51">
        <v>8</v>
      </c>
      <c r="CG35" s="50">
        <f t="shared" si="1"/>
        <v>8</v>
      </c>
      <c r="CH35" s="51">
        <v>8</v>
      </c>
      <c r="CI35" s="51">
        <v>8</v>
      </c>
      <c r="CJ35" s="51">
        <v>8</v>
      </c>
      <c r="CK35" s="51">
        <v>8</v>
      </c>
      <c r="CL35" s="51">
        <v>8</v>
      </c>
      <c r="CM35" s="51">
        <v>8</v>
      </c>
      <c r="CN35" s="51">
        <v>8</v>
      </c>
      <c r="CO35" s="51">
        <v>8</v>
      </c>
      <c r="CP35" s="51">
        <v>8</v>
      </c>
      <c r="CQ35" s="51">
        <v>8</v>
      </c>
      <c r="CR35" s="51">
        <v>8</v>
      </c>
      <c r="CS35" s="51">
        <v>8</v>
      </c>
      <c r="CT35" s="51">
        <v>8</v>
      </c>
      <c r="CU35" s="51">
        <v>8</v>
      </c>
      <c r="CV35" s="51">
        <v>8</v>
      </c>
      <c r="CW35" s="51">
        <v>8</v>
      </c>
      <c r="CX35" s="51">
        <v>8</v>
      </c>
      <c r="CY35" s="51">
        <v>8</v>
      </c>
      <c r="CZ35" s="51">
        <v>8</v>
      </c>
      <c r="DA35" s="51">
        <v>8</v>
      </c>
      <c r="DB35" s="51">
        <v>8</v>
      </c>
      <c r="DC35" s="50">
        <f t="shared" si="4"/>
        <v>8</v>
      </c>
      <c r="DD35" s="51">
        <v>10</v>
      </c>
      <c r="DE35" s="51">
        <v>10</v>
      </c>
      <c r="DF35" s="51">
        <v>10</v>
      </c>
      <c r="DG35" s="51">
        <v>10</v>
      </c>
      <c r="DH35" s="51">
        <v>10</v>
      </c>
      <c r="DI35" s="51">
        <v>10</v>
      </c>
      <c r="DJ35" s="51">
        <v>10</v>
      </c>
      <c r="DK35" s="51">
        <v>10</v>
      </c>
      <c r="DL35" s="51">
        <v>10</v>
      </c>
      <c r="DM35" s="51">
        <v>10</v>
      </c>
      <c r="DN35" s="51">
        <v>10</v>
      </c>
      <c r="DO35" s="50">
        <f t="shared" si="5"/>
        <v>10</v>
      </c>
      <c r="DP35" s="51">
        <v>10</v>
      </c>
      <c r="DQ35" s="51">
        <v>10</v>
      </c>
      <c r="DR35" s="51">
        <v>10</v>
      </c>
      <c r="DS35" s="51">
        <v>10</v>
      </c>
      <c r="DT35" s="51">
        <v>10</v>
      </c>
      <c r="DU35" s="51">
        <v>10</v>
      </c>
      <c r="DV35" s="51">
        <v>10</v>
      </c>
      <c r="DW35" s="51">
        <v>10</v>
      </c>
      <c r="DX35" s="51">
        <v>10</v>
      </c>
      <c r="DY35" s="51">
        <v>10</v>
      </c>
      <c r="DZ35" s="51">
        <v>10</v>
      </c>
      <c r="EA35" s="51">
        <v>10</v>
      </c>
      <c r="EB35" s="51">
        <v>10</v>
      </c>
      <c r="EC35" s="51">
        <v>10</v>
      </c>
      <c r="ED35" s="51">
        <v>10</v>
      </c>
      <c r="EE35" s="51">
        <v>10</v>
      </c>
      <c r="EF35" s="51">
        <v>10</v>
      </c>
      <c r="EG35" s="51">
        <v>10</v>
      </c>
      <c r="EH35" s="51">
        <v>10</v>
      </c>
      <c r="EI35" s="51">
        <v>8</v>
      </c>
      <c r="EJ35" s="51">
        <v>10</v>
      </c>
      <c r="EK35" s="51">
        <v>10</v>
      </c>
      <c r="EL35" s="51">
        <v>10</v>
      </c>
      <c r="EM35" s="51">
        <v>10</v>
      </c>
      <c r="EN35" s="51">
        <v>10</v>
      </c>
      <c r="EO35" s="51">
        <v>10</v>
      </c>
      <c r="EP35" s="51">
        <v>10</v>
      </c>
      <c r="EQ35" s="51">
        <v>8</v>
      </c>
      <c r="ER35" s="50">
        <f t="shared" si="6"/>
        <v>10</v>
      </c>
      <c r="ES35" s="50">
        <f t="shared" si="7"/>
        <v>9.3333333333333339</v>
      </c>
      <c r="ET35" s="51" t="s">
        <v>189</v>
      </c>
      <c r="EU35" s="51" t="s">
        <v>189</v>
      </c>
      <c r="EV35" s="51" t="s">
        <v>190</v>
      </c>
      <c r="EW35" s="51" t="s">
        <v>189</v>
      </c>
      <c r="EX35" s="51" t="s">
        <v>190</v>
      </c>
      <c r="EY35" s="51" t="s">
        <v>190</v>
      </c>
      <c r="EZ35" s="51" t="s">
        <v>190</v>
      </c>
      <c r="FA35" s="51" t="s">
        <v>190</v>
      </c>
      <c r="FB35" s="51" t="s">
        <v>190</v>
      </c>
      <c r="FC35" s="50" t="str">
        <f t="shared" si="8"/>
        <v>B+</v>
      </c>
      <c r="FD35" s="50">
        <f t="shared" si="9"/>
        <v>30</v>
      </c>
      <c r="FE35" s="50" t="str">
        <f t="shared" si="10"/>
        <v>B+</v>
      </c>
      <c r="FF35" s="110"/>
      <c r="FG35" s="110"/>
      <c r="FH35" s="110"/>
    </row>
    <row r="36" spans="1:164" ht="21" customHeight="1">
      <c r="B36" s="53">
        <v>19</v>
      </c>
      <c r="C36" s="272" t="str">
        <f>IF(NOTAS!E39&gt;"",NOTAS!E39,"")</f>
        <v>PAREDES GUANOLUISA KENDRA ESTEFANIA</v>
      </c>
      <c r="D36" s="273"/>
      <c r="E36" s="273"/>
      <c r="F36" s="274"/>
      <c r="G36" s="51">
        <v>10</v>
      </c>
      <c r="H36" s="51">
        <v>10</v>
      </c>
      <c r="I36" s="51">
        <v>10</v>
      </c>
      <c r="J36" s="51">
        <v>10</v>
      </c>
      <c r="K36" s="51">
        <v>10</v>
      </c>
      <c r="L36" s="51">
        <v>10</v>
      </c>
      <c r="M36" s="51">
        <v>10</v>
      </c>
      <c r="N36" s="51">
        <v>10</v>
      </c>
      <c r="O36" s="51">
        <v>10</v>
      </c>
      <c r="P36" s="51">
        <v>10</v>
      </c>
      <c r="Q36" s="51">
        <v>10</v>
      </c>
      <c r="R36" s="51">
        <v>10</v>
      </c>
      <c r="S36" s="51">
        <v>10</v>
      </c>
      <c r="T36" s="51">
        <v>10</v>
      </c>
      <c r="U36" s="51">
        <v>10</v>
      </c>
      <c r="V36" s="51">
        <v>10</v>
      </c>
      <c r="W36" s="51">
        <v>10</v>
      </c>
      <c r="X36" s="51">
        <v>10</v>
      </c>
      <c r="Y36" s="50">
        <f t="shared" si="2"/>
        <v>10</v>
      </c>
      <c r="Z36" s="51">
        <v>10</v>
      </c>
      <c r="AA36" s="51">
        <v>10</v>
      </c>
      <c r="AB36" s="51">
        <v>10</v>
      </c>
      <c r="AC36" s="51">
        <v>10</v>
      </c>
      <c r="AD36" s="51">
        <v>10</v>
      </c>
      <c r="AE36" s="51">
        <v>10</v>
      </c>
      <c r="AF36" s="51">
        <v>10</v>
      </c>
      <c r="AG36" s="51">
        <v>10</v>
      </c>
      <c r="AH36" s="51">
        <v>10</v>
      </c>
      <c r="AI36" s="51">
        <v>10</v>
      </c>
      <c r="AJ36" s="51">
        <v>10</v>
      </c>
      <c r="AK36" s="51">
        <v>10</v>
      </c>
      <c r="AL36" s="51">
        <v>10</v>
      </c>
      <c r="AM36" s="51">
        <v>10</v>
      </c>
      <c r="AN36" s="51">
        <v>10</v>
      </c>
      <c r="AO36" s="50">
        <f t="shared" si="0"/>
        <v>10</v>
      </c>
      <c r="AP36" s="51">
        <v>10</v>
      </c>
      <c r="AQ36" s="51">
        <v>10</v>
      </c>
      <c r="AR36" s="51">
        <v>10</v>
      </c>
      <c r="AS36" s="51">
        <v>10</v>
      </c>
      <c r="AT36" s="51">
        <v>10</v>
      </c>
      <c r="AU36" s="51">
        <v>10</v>
      </c>
      <c r="AV36" s="51">
        <v>10</v>
      </c>
      <c r="AW36" s="51">
        <v>10</v>
      </c>
      <c r="AX36" s="51">
        <v>10</v>
      </c>
      <c r="AY36" s="51">
        <v>10</v>
      </c>
      <c r="AZ36" s="51">
        <v>10</v>
      </c>
      <c r="BA36" s="51">
        <v>10</v>
      </c>
      <c r="BB36" s="51">
        <v>10</v>
      </c>
      <c r="BC36" s="51">
        <v>10</v>
      </c>
      <c r="BD36" s="51">
        <v>10</v>
      </c>
      <c r="BE36" s="51">
        <v>10</v>
      </c>
      <c r="BF36" s="51">
        <v>10</v>
      </c>
      <c r="BG36" s="51">
        <v>10</v>
      </c>
      <c r="BH36" s="51">
        <v>10</v>
      </c>
      <c r="BI36" s="51">
        <v>10</v>
      </c>
      <c r="BJ36" s="50">
        <f t="shared" si="3"/>
        <v>10</v>
      </c>
      <c r="BK36" s="51">
        <v>7</v>
      </c>
      <c r="BL36" s="51">
        <v>7</v>
      </c>
      <c r="BM36" s="51">
        <v>7</v>
      </c>
      <c r="BN36" s="51">
        <v>7</v>
      </c>
      <c r="BO36" s="51">
        <v>7</v>
      </c>
      <c r="BP36" s="51">
        <v>7</v>
      </c>
      <c r="BQ36" s="51">
        <v>7</v>
      </c>
      <c r="BR36" s="51">
        <v>7</v>
      </c>
      <c r="BS36" s="51">
        <v>7</v>
      </c>
      <c r="BT36" s="51">
        <v>7</v>
      </c>
      <c r="BU36" s="51">
        <v>7</v>
      </c>
      <c r="BV36" s="51">
        <v>7</v>
      </c>
      <c r="BW36" s="51">
        <v>7</v>
      </c>
      <c r="BX36" s="51">
        <v>7</v>
      </c>
      <c r="BY36" s="51">
        <v>7</v>
      </c>
      <c r="BZ36" s="51">
        <v>7</v>
      </c>
      <c r="CA36" s="51">
        <v>7</v>
      </c>
      <c r="CB36" s="51">
        <v>7</v>
      </c>
      <c r="CC36" s="51">
        <v>7</v>
      </c>
      <c r="CD36" s="51">
        <v>7</v>
      </c>
      <c r="CE36" s="51">
        <v>7</v>
      </c>
      <c r="CF36" s="51">
        <v>7</v>
      </c>
      <c r="CG36" s="50">
        <f t="shared" si="1"/>
        <v>7</v>
      </c>
      <c r="CH36" s="51">
        <v>8</v>
      </c>
      <c r="CI36" s="51">
        <v>8</v>
      </c>
      <c r="CJ36" s="51">
        <v>8</v>
      </c>
      <c r="CK36" s="51">
        <v>8</v>
      </c>
      <c r="CL36" s="51">
        <v>8</v>
      </c>
      <c r="CM36" s="51">
        <v>8</v>
      </c>
      <c r="CN36" s="51">
        <v>8</v>
      </c>
      <c r="CO36" s="51">
        <v>8</v>
      </c>
      <c r="CP36" s="51">
        <v>8</v>
      </c>
      <c r="CQ36" s="51">
        <v>8</v>
      </c>
      <c r="CR36" s="51">
        <v>8</v>
      </c>
      <c r="CS36" s="51">
        <v>8</v>
      </c>
      <c r="CT36" s="51">
        <v>8</v>
      </c>
      <c r="CU36" s="51">
        <v>8</v>
      </c>
      <c r="CV36" s="51">
        <v>8</v>
      </c>
      <c r="CW36" s="51">
        <v>8</v>
      </c>
      <c r="CX36" s="51">
        <v>8</v>
      </c>
      <c r="CY36" s="51">
        <v>8</v>
      </c>
      <c r="CZ36" s="51">
        <v>8</v>
      </c>
      <c r="DA36" s="51">
        <v>8</v>
      </c>
      <c r="DB36" s="51">
        <v>8</v>
      </c>
      <c r="DC36" s="50">
        <f t="shared" si="4"/>
        <v>8</v>
      </c>
      <c r="DD36" s="51">
        <v>10</v>
      </c>
      <c r="DE36" s="51">
        <v>10</v>
      </c>
      <c r="DF36" s="51">
        <v>10</v>
      </c>
      <c r="DG36" s="51">
        <v>10</v>
      </c>
      <c r="DH36" s="51">
        <v>10</v>
      </c>
      <c r="DI36" s="51">
        <v>10</v>
      </c>
      <c r="DJ36" s="51">
        <v>10</v>
      </c>
      <c r="DK36" s="51">
        <v>10</v>
      </c>
      <c r="DL36" s="51">
        <v>10</v>
      </c>
      <c r="DM36" s="51">
        <v>10</v>
      </c>
      <c r="DN36" s="51">
        <v>10</v>
      </c>
      <c r="DO36" s="50">
        <f t="shared" si="5"/>
        <v>10</v>
      </c>
      <c r="DP36" s="51">
        <v>10</v>
      </c>
      <c r="DQ36" s="51">
        <v>10</v>
      </c>
      <c r="DR36" s="51">
        <v>10</v>
      </c>
      <c r="DS36" s="51">
        <v>10</v>
      </c>
      <c r="DT36" s="51">
        <v>10</v>
      </c>
      <c r="DU36" s="51">
        <v>10</v>
      </c>
      <c r="DV36" s="51">
        <v>10</v>
      </c>
      <c r="DW36" s="51">
        <v>10</v>
      </c>
      <c r="DX36" s="51">
        <v>10</v>
      </c>
      <c r="DY36" s="51">
        <v>10</v>
      </c>
      <c r="DZ36" s="51">
        <v>10</v>
      </c>
      <c r="EA36" s="51">
        <v>10</v>
      </c>
      <c r="EB36" s="51">
        <v>10</v>
      </c>
      <c r="EC36" s="51">
        <v>10</v>
      </c>
      <c r="ED36" s="51">
        <v>10</v>
      </c>
      <c r="EE36" s="51">
        <v>10</v>
      </c>
      <c r="EF36" s="51">
        <v>10</v>
      </c>
      <c r="EG36" s="51">
        <v>10</v>
      </c>
      <c r="EH36" s="51">
        <v>10</v>
      </c>
      <c r="EI36" s="51">
        <v>8</v>
      </c>
      <c r="EJ36" s="51">
        <v>10</v>
      </c>
      <c r="EK36" s="51">
        <v>10</v>
      </c>
      <c r="EL36" s="51">
        <v>10</v>
      </c>
      <c r="EM36" s="51">
        <v>10</v>
      </c>
      <c r="EN36" s="51">
        <v>10</v>
      </c>
      <c r="EO36" s="51">
        <v>10</v>
      </c>
      <c r="EP36" s="51">
        <v>10</v>
      </c>
      <c r="EQ36" s="51">
        <v>10</v>
      </c>
      <c r="ER36" s="50">
        <f t="shared" si="6"/>
        <v>10</v>
      </c>
      <c r="ES36" s="50">
        <f t="shared" si="7"/>
        <v>9.1666666666666661</v>
      </c>
      <c r="ET36" s="51" t="s">
        <v>189</v>
      </c>
      <c r="EU36" s="51" t="s">
        <v>189</v>
      </c>
      <c r="EV36" s="51" t="s">
        <v>189</v>
      </c>
      <c r="EW36" s="51" t="s">
        <v>189</v>
      </c>
      <c r="EX36" s="51" t="s">
        <v>189</v>
      </c>
      <c r="EY36" s="51" t="s">
        <v>189</v>
      </c>
      <c r="EZ36" s="51" t="s">
        <v>189</v>
      </c>
      <c r="FA36" s="51" t="s">
        <v>189</v>
      </c>
      <c r="FB36" s="51" t="s">
        <v>189</v>
      </c>
      <c r="FC36" s="50" t="str">
        <f t="shared" si="8"/>
        <v>A+</v>
      </c>
      <c r="FD36" s="50">
        <f t="shared" si="9"/>
        <v>36</v>
      </c>
      <c r="FE36" s="50" t="str">
        <f t="shared" si="10"/>
        <v>A+</v>
      </c>
      <c r="FF36" s="110"/>
      <c r="FG36" s="110"/>
      <c r="FH36" s="110"/>
    </row>
    <row r="37" spans="1:164" ht="21" customHeight="1">
      <c r="B37" s="53">
        <v>20</v>
      </c>
      <c r="C37" s="272" t="str">
        <f>IF(NOTAS!E40&gt;"",NOTAS!E40,"")</f>
        <v>PINARGOTE OLMEDO LIAM ALEXANDER</v>
      </c>
      <c r="D37" s="273"/>
      <c r="E37" s="273"/>
      <c r="F37" s="274"/>
      <c r="G37" s="51">
        <v>10</v>
      </c>
      <c r="H37" s="51">
        <v>10</v>
      </c>
      <c r="I37" s="51">
        <v>10</v>
      </c>
      <c r="J37" s="51">
        <v>10</v>
      </c>
      <c r="K37" s="51">
        <v>10</v>
      </c>
      <c r="L37" s="51">
        <v>10</v>
      </c>
      <c r="M37" s="51">
        <v>10</v>
      </c>
      <c r="N37" s="51">
        <v>10</v>
      </c>
      <c r="O37" s="51">
        <v>10</v>
      </c>
      <c r="P37" s="51">
        <v>10</v>
      </c>
      <c r="Q37" s="51">
        <v>10</v>
      </c>
      <c r="R37" s="51">
        <v>10</v>
      </c>
      <c r="S37" s="51">
        <v>10</v>
      </c>
      <c r="T37" s="51">
        <v>10</v>
      </c>
      <c r="U37" s="51">
        <v>10</v>
      </c>
      <c r="V37" s="51">
        <v>10</v>
      </c>
      <c r="W37" s="51">
        <v>10</v>
      </c>
      <c r="X37" s="51">
        <v>10</v>
      </c>
      <c r="Y37" s="50">
        <f t="shared" si="2"/>
        <v>10</v>
      </c>
      <c r="Z37" s="51">
        <v>10</v>
      </c>
      <c r="AA37" s="51">
        <v>10</v>
      </c>
      <c r="AB37" s="51">
        <v>10</v>
      </c>
      <c r="AC37" s="51">
        <v>10</v>
      </c>
      <c r="AD37" s="51">
        <v>10</v>
      </c>
      <c r="AE37" s="51">
        <v>10</v>
      </c>
      <c r="AF37" s="51">
        <v>10</v>
      </c>
      <c r="AG37" s="51">
        <v>10</v>
      </c>
      <c r="AH37" s="51">
        <v>10</v>
      </c>
      <c r="AI37" s="51">
        <v>10</v>
      </c>
      <c r="AJ37" s="51">
        <v>10</v>
      </c>
      <c r="AK37" s="51">
        <v>10</v>
      </c>
      <c r="AL37" s="51">
        <v>10</v>
      </c>
      <c r="AM37" s="51">
        <v>10</v>
      </c>
      <c r="AN37" s="51">
        <v>10</v>
      </c>
      <c r="AO37" s="50">
        <f t="shared" si="0"/>
        <v>10</v>
      </c>
      <c r="AP37" s="51">
        <v>10</v>
      </c>
      <c r="AQ37" s="51">
        <v>10</v>
      </c>
      <c r="AR37" s="51">
        <v>10</v>
      </c>
      <c r="AS37" s="51">
        <v>10</v>
      </c>
      <c r="AT37" s="51">
        <v>10</v>
      </c>
      <c r="AU37" s="51">
        <v>10</v>
      </c>
      <c r="AV37" s="51">
        <v>10</v>
      </c>
      <c r="AW37" s="51">
        <v>10</v>
      </c>
      <c r="AX37" s="51">
        <v>10</v>
      </c>
      <c r="AY37" s="51">
        <v>10</v>
      </c>
      <c r="AZ37" s="51">
        <v>10</v>
      </c>
      <c r="BA37" s="51">
        <v>10</v>
      </c>
      <c r="BB37" s="51">
        <v>10</v>
      </c>
      <c r="BC37" s="51">
        <v>10</v>
      </c>
      <c r="BD37" s="51">
        <v>10</v>
      </c>
      <c r="BE37" s="51">
        <v>10</v>
      </c>
      <c r="BF37" s="51">
        <v>10</v>
      </c>
      <c r="BG37" s="51">
        <v>10</v>
      </c>
      <c r="BH37" s="51">
        <v>10</v>
      </c>
      <c r="BI37" s="51">
        <v>10</v>
      </c>
      <c r="BJ37" s="50">
        <f t="shared" si="3"/>
        <v>10</v>
      </c>
      <c r="BK37" s="51">
        <v>10</v>
      </c>
      <c r="BL37" s="51">
        <v>10</v>
      </c>
      <c r="BM37" s="51">
        <v>10</v>
      </c>
      <c r="BN37" s="51">
        <v>10</v>
      </c>
      <c r="BO37" s="51">
        <v>10</v>
      </c>
      <c r="BP37" s="51">
        <v>10</v>
      </c>
      <c r="BQ37" s="51">
        <v>10</v>
      </c>
      <c r="BR37" s="51">
        <v>10</v>
      </c>
      <c r="BS37" s="51">
        <v>10</v>
      </c>
      <c r="BT37" s="51">
        <v>10</v>
      </c>
      <c r="BU37" s="51">
        <v>10</v>
      </c>
      <c r="BV37" s="51">
        <v>10</v>
      </c>
      <c r="BW37" s="51">
        <v>10</v>
      </c>
      <c r="BX37" s="51">
        <v>10</v>
      </c>
      <c r="BY37" s="51">
        <v>10</v>
      </c>
      <c r="BZ37" s="51">
        <v>10</v>
      </c>
      <c r="CA37" s="51">
        <v>10</v>
      </c>
      <c r="CB37" s="51">
        <v>10</v>
      </c>
      <c r="CC37" s="51">
        <v>10</v>
      </c>
      <c r="CD37" s="51">
        <v>10</v>
      </c>
      <c r="CE37" s="51">
        <v>10</v>
      </c>
      <c r="CF37" s="51">
        <v>10</v>
      </c>
      <c r="CG37" s="50">
        <f t="shared" si="1"/>
        <v>10</v>
      </c>
      <c r="CH37" s="51">
        <v>8</v>
      </c>
      <c r="CI37" s="51">
        <v>8</v>
      </c>
      <c r="CJ37" s="51">
        <v>8</v>
      </c>
      <c r="CK37" s="51">
        <v>8</v>
      </c>
      <c r="CL37" s="51">
        <v>8</v>
      </c>
      <c r="CM37" s="51">
        <v>8</v>
      </c>
      <c r="CN37" s="51">
        <v>8</v>
      </c>
      <c r="CO37" s="51">
        <v>8</v>
      </c>
      <c r="CP37" s="51">
        <v>8</v>
      </c>
      <c r="CQ37" s="51">
        <v>8</v>
      </c>
      <c r="CR37" s="51">
        <v>8</v>
      </c>
      <c r="CS37" s="51">
        <v>8</v>
      </c>
      <c r="CT37" s="51">
        <v>8</v>
      </c>
      <c r="CU37" s="51">
        <v>8</v>
      </c>
      <c r="CV37" s="51">
        <v>8</v>
      </c>
      <c r="CW37" s="51">
        <v>8</v>
      </c>
      <c r="CX37" s="51">
        <v>8</v>
      </c>
      <c r="CY37" s="51">
        <v>8</v>
      </c>
      <c r="CZ37" s="51">
        <v>8</v>
      </c>
      <c r="DA37" s="51">
        <v>8</v>
      </c>
      <c r="DB37" s="51">
        <v>8</v>
      </c>
      <c r="DC37" s="50">
        <f t="shared" si="4"/>
        <v>8</v>
      </c>
      <c r="DD37" s="51">
        <v>10</v>
      </c>
      <c r="DE37" s="51">
        <v>10</v>
      </c>
      <c r="DF37" s="51">
        <v>10</v>
      </c>
      <c r="DG37" s="51">
        <v>10</v>
      </c>
      <c r="DH37" s="51">
        <v>10</v>
      </c>
      <c r="DI37" s="51">
        <v>10</v>
      </c>
      <c r="DJ37" s="51">
        <v>10</v>
      </c>
      <c r="DK37" s="51">
        <v>10</v>
      </c>
      <c r="DL37" s="51">
        <v>10</v>
      </c>
      <c r="DM37" s="51">
        <v>10</v>
      </c>
      <c r="DN37" s="51">
        <v>10</v>
      </c>
      <c r="DO37" s="50">
        <f t="shared" si="5"/>
        <v>10</v>
      </c>
      <c r="DP37" s="51">
        <v>8</v>
      </c>
      <c r="DQ37" s="51">
        <v>8</v>
      </c>
      <c r="DR37" s="51">
        <v>10</v>
      </c>
      <c r="DS37" s="51">
        <v>8</v>
      </c>
      <c r="DT37" s="51">
        <v>10</v>
      </c>
      <c r="DU37" s="51">
        <v>8</v>
      </c>
      <c r="DV37" s="51">
        <v>10</v>
      </c>
      <c r="DW37" s="51">
        <v>8</v>
      </c>
      <c r="DX37" s="51">
        <v>8</v>
      </c>
      <c r="DY37" s="51">
        <v>8</v>
      </c>
      <c r="DZ37" s="51">
        <v>8</v>
      </c>
      <c r="EA37" s="51">
        <v>8</v>
      </c>
      <c r="EB37" s="51">
        <v>8</v>
      </c>
      <c r="EC37" s="51">
        <v>10</v>
      </c>
      <c r="ED37" s="51">
        <v>10</v>
      </c>
      <c r="EE37" s="51">
        <v>10</v>
      </c>
      <c r="EF37" s="51">
        <v>10</v>
      </c>
      <c r="EG37" s="51">
        <v>8</v>
      </c>
      <c r="EH37" s="51">
        <v>10</v>
      </c>
      <c r="EI37" s="51">
        <v>8</v>
      </c>
      <c r="EJ37" s="51">
        <v>10</v>
      </c>
      <c r="EK37" s="51">
        <v>10</v>
      </c>
      <c r="EL37" s="51">
        <v>10</v>
      </c>
      <c r="EM37" s="51">
        <v>10</v>
      </c>
      <c r="EN37" s="51">
        <v>10</v>
      </c>
      <c r="EO37" s="51">
        <v>10</v>
      </c>
      <c r="EP37" s="51">
        <v>10</v>
      </c>
      <c r="EQ37" s="51">
        <v>10</v>
      </c>
      <c r="ER37" s="50">
        <f t="shared" si="6"/>
        <v>9</v>
      </c>
      <c r="ES37" s="50">
        <f t="shared" si="7"/>
        <v>9.6666666666666661</v>
      </c>
      <c r="ET37" s="51" t="s">
        <v>189</v>
      </c>
      <c r="EU37" s="51" t="s">
        <v>189</v>
      </c>
      <c r="EV37" s="51" t="s">
        <v>189</v>
      </c>
      <c r="EW37" s="51" t="s">
        <v>190</v>
      </c>
      <c r="EX37" s="51" t="s">
        <v>189</v>
      </c>
      <c r="EY37" s="51" t="s">
        <v>189</v>
      </c>
      <c r="EZ37" s="51" t="s">
        <v>189</v>
      </c>
      <c r="FA37" s="51" t="s">
        <v>189</v>
      </c>
      <c r="FB37" s="51" t="s">
        <v>189</v>
      </c>
      <c r="FC37" s="50" t="str">
        <f t="shared" si="8"/>
        <v>A+</v>
      </c>
      <c r="FD37" s="50">
        <f t="shared" si="9"/>
        <v>35</v>
      </c>
      <c r="FE37" s="50" t="str">
        <f t="shared" si="10"/>
        <v>A+</v>
      </c>
      <c r="FF37" s="110"/>
      <c r="FG37" s="110"/>
      <c r="FH37" s="110"/>
    </row>
    <row r="38" spans="1:164" ht="21" customHeight="1">
      <c r="B38" s="53">
        <v>21</v>
      </c>
      <c r="C38" s="272" t="str">
        <f>IF(NOTAS!E41&gt;"",NOTAS!E41,"")</f>
        <v>QUIROZ VALDEZ IKER EDUARDO</v>
      </c>
      <c r="D38" s="273"/>
      <c r="E38" s="273"/>
      <c r="F38" s="274"/>
      <c r="G38" s="51">
        <v>10</v>
      </c>
      <c r="H38" s="51">
        <v>10</v>
      </c>
      <c r="I38" s="51">
        <v>10</v>
      </c>
      <c r="J38" s="51">
        <v>10</v>
      </c>
      <c r="K38" s="51">
        <v>10</v>
      </c>
      <c r="L38" s="51">
        <v>10</v>
      </c>
      <c r="M38" s="51">
        <v>10</v>
      </c>
      <c r="N38" s="51">
        <v>10</v>
      </c>
      <c r="O38" s="51">
        <v>10</v>
      </c>
      <c r="P38" s="51">
        <v>10</v>
      </c>
      <c r="Q38" s="51">
        <v>10</v>
      </c>
      <c r="R38" s="51">
        <v>10</v>
      </c>
      <c r="S38" s="51">
        <v>10</v>
      </c>
      <c r="T38" s="51">
        <v>10</v>
      </c>
      <c r="U38" s="51">
        <v>10</v>
      </c>
      <c r="V38" s="51">
        <v>10</v>
      </c>
      <c r="W38" s="51">
        <v>10</v>
      </c>
      <c r="X38" s="51">
        <v>10</v>
      </c>
      <c r="Y38" s="50">
        <f t="shared" si="2"/>
        <v>10</v>
      </c>
      <c r="Z38" s="51">
        <v>10</v>
      </c>
      <c r="AA38" s="51">
        <v>10</v>
      </c>
      <c r="AB38" s="51">
        <v>10</v>
      </c>
      <c r="AC38" s="51">
        <v>10</v>
      </c>
      <c r="AD38" s="51">
        <v>10</v>
      </c>
      <c r="AE38" s="51">
        <v>10</v>
      </c>
      <c r="AF38" s="51">
        <v>10</v>
      </c>
      <c r="AG38" s="51">
        <v>10</v>
      </c>
      <c r="AH38" s="51">
        <v>10</v>
      </c>
      <c r="AI38" s="51">
        <v>10</v>
      </c>
      <c r="AJ38" s="51">
        <v>10</v>
      </c>
      <c r="AK38" s="51">
        <v>10</v>
      </c>
      <c r="AL38" s="51">
        <v>10</v>
      </c>
      <c r="AM38" s="51">
        <v>10</v>
      </c>
      <c r="AN38" s="51">
        <v>10</v>
      </c>
      <c r="AO38" s="50">
        <f t="shared" si="0"/>
        <v>10</v>
      </c>
      <c r="AP38" s="51">
        <v>10</v>
      </c>
      <c r="AQ38" s="51">
        <v>10</v>
      </c>
      <c r="AR38" s="51">
        <v>10</v>
      </c>
      <c r="AS38" s="51">
        <v>10</v>
      </c>
      <c r="AT38" s="51">
        <v>10</v>
      </c>
      <c r="AU38" s="51">
        <v>10</v>
      </c>
      <c r="AV38" s="51">
        <v>10</v>
      </c>
      <c r="AW38" s="51">
        <v>10</v>
      </c>
      <c r="AX38" s="51">
        <v>10</v>
      </c>
      <c r="AY38" s="51">
        <v>10</v>
      </c>
      <c r="AZ38" s="51">
        <v>10</v>
      </c>
      <c r="BA38" s="51">
        <v>10</v>
      </c>
      <c r="BB38" s="51">
        <v>10</v>
      </c>
      <c r="BC38" s="51">
        <v>10</v>
      </c>
      <c r="BD38" s="51">
        <v>10</v>
      </c>
      <c r="BE38" s="51">
        <v>10</v>
      </c>
      <c r="BF38" s="51">
        <v>10</v>
      </c>
      <c r="BG38" s="51">
        <v>10</v>
      </c>
      <c r="BH38" s="51">
        <v>10</v>
      </c>
      <c r="BI38" s="51">
        <v>10</v>
      </c>
      <c r="BJ38" s="50">
        <f t="shared" si="3"/>
        <v>10</v>
      </c>
      <c r="BK38" s="51">
        <v>10</v>
      </c>
      <c r="BL38" s="51">
        <v>10</v>
      </c>
      <c r="BM38" s="51">
        <v>10</v>
      </c>
      <c r="BN38" s="51">
        <v>10</v>
      </c>
      <c r="BO38" s="51">
        <v>10</v>
      </c>
      <c r="BP38" s="51">
        <v>10</v>
      </c>
      <c r="BQ38" s="51">
        <v>10</v>
      </c>
      <c r="BR38" s="51">
        <v>10</v>
      </c>
      <c r="BS38" s="51">
        <v>10</v>
      </c>
      <c r="BT38" s="51">
        <v>10</v>
      </c>
      <c r="BU38" s="51">
        <v>10</v>
      </c>
      <c r="BV38" s="51">
        <v>10</v>
      </c>
      <c r="BW38" s="51">
        <v>10</v>
      </c>
      <c r="BX38" s="51">
        <v>10</v>
      </c>
      <c r="BY38" s="51">
        <v>10</v>
      </c>
      <c r="BZ38" s="51">
        <v>10</v>
      </c>
      <c r="CA38" s="51">
        <v>10</v>
      </c>
      <c r="CB38" s="51">
        <v>10</v>
      </c>
      <c r="CC38" s="51">
        <v>10</v>
      </c>
      <c r="CD38" s="51">
        <v>10</v>
      </c>
      <c r="CE38" s="51">
        <v>10</v>
      </c>
      <c r="CF38" s="51">
        <v>10</v>
      </c>
      <c r="CG38" s="50">
        <f t="shared" si="1"/>
        <v>10</v>
      </c>
      <c r="CH38" s="51">
        <v>10</v>
      </c>
      <c r="CI38" s="51">
        <v>10</v>
      </c>
      <c r="CJ38" s="51">
        <v>10</v>
      </c>
      <c r="CK38" s="51">
        <v>10</v>
      </c>
      <c r="CL38" s="51">
        <v>10</v>
      </c>
      <c r="CM38" s="51">
        <v>10</v>
      </c>
      <c r="CN38" s="51">
        <v>10</v>
      </c>
      <c r="CO38" s="51">
        <v>10</v>
      </c>
      <c r="CP38" s="51">
        <v>10</v>
      </c>
      <c r="CQ38" s="51">
        <v>10</v>
      </c>
      <c r="CR38" s="51">
        <v>10</v>
      </c>
      <c r="CS38" s="51">
        <v>10</v>
      </c>
      <c r="CT38" s="51">
        <v>10</v>
      </c>
      <c r="CU38" s="51">
        <v>10</v>
      </c>
      <c r="CV38" s="51">
        <v>10</v>
      </c>
      <c r="CW38" s="51">
        <v>10</v>
      </c>
      <c r="CX38" s="51">
        <v>10</v>
      </c>
      <c r="CY38" s="51">
        <v>10</v>
      </c>
      <c r="CZ38" s="51">
        <v>10</v>
      </c>
      <c r="DA38" s="51">
        <v>10</v>
      </c>
      <c r="DB38" s="51">
        <v>10</v>
      </c>
      <c r="DC38" s="50">
        <f t="shared" si="4"/>
        <v>10</v>
      </c>
      <c r="DD38" s="51">
        <v>10</v>
      </c>
      <c r="DE38" s="51">
        <v>10</v>
      </c>
      <c r="DF38" s="51">
        <v>10</v>
      </c>
      <c r="DG38" s="51">
        <v>10</v>
      </c>
      <c r="DH38" s="51">
        <v>10</v>
      </c>
      <c r="DI38" s="51">
        <v>10</v>
      </c>
      <c r="DJ38" s="51">
        <v>10</v>
      </c>
      <c r="DK38" s="51">
        <v>10</v>
      </c>
      <c r="DL38" s="51">
        <v>10</v>
      </c>
      <c r="DM38" s="51">
        <v>10</v>
      </c>
      <c r="DN38" s="51">
        <v>10</v>
      </c>
      <c r="DO38" s="50">
        <f t="shared" si="5"/>
        <v>10</v>
      </c>
      <c r="DP38" s="51">
        <v>10</v>
      </c>
      <c r="DQ38" s="51">
        <v>10</v>
      </c>
      <c r="DR38" s="51">
        <v>10</v>
      </c>
      <c r="DS38" s="51">
        <v>10</v>
      </c>
      <c r="DT38" s="51">
        <v>10</v>
      </c>
      <c r="DU38" s="51">
        <v>10</v>
      </c>
      <c r="DV38" s="51">
        <v>10</v>
      </c>
      <c r="DW38" s="51">
        <v>10</v>
      </c>
      <c r="DX38" s="51">
        <v>10</v>
      </c>
      <c r="DY38" s="51">
        <v>10</v>
      </c>
      <c r="DZ38" s="51">
        <v>10</v>
      </c>
      <c r="EA38" s="51">
        <v>10</v>
      </c>
      <c r="EB38" s="51">
        <v>10</v>
      </c>
      <c r="EC38" s="51">
        <v>10</v>
      </c>
      <c r="ED38" s="51">
        <v>10</v>
      </c>
      <c r="EE38" s="51">
        <v>10</v>
      </c>
      <c r="EF38" s="51">
        <v>10</v>
      </c>
      <c r="EG38" s="51">
        <v>10</v>
      </c>
      <c r="EH38" s="51">
        <v>10</v>
      </c>
      <c r="EI38" s="51">
        <v>8</v>
      </c>
      <c r="EJ38" s="51">
        <v>10</v>
      </c>
      <c r="EK38" s="51">
        <v>10</v>
      </c>
      <c r="EL38" s="51">
        <v>10</v>
      </c>
      <c r="EM38" s="51">
        <v>10</v>
      </c>
      <c r="EN38" s="51">
        <v>10</v>
      </c>
      <c r="EO38" s="51">
        <v>10</v>
      </c>
      <c r="EP38" s="51">
        <v>10</v>
      </c>
      <c r="EQ38" s="51">
        <v>10</v>
      </c>
      <c r="ER38" s="50">
        <f t="shared" si="6"/>
        <v>10</v>
      </c>
      <c r="ES38" s="50">
        <f t="shared" si="7"/>
        <v>10</v>
      </c>
      <c r="ET38" s="51" t="s">
        <v>189</v>
      </c>
      <c r="EU38" s="51" t="s">
        <v>189</v>
      </c>
      <c r="EV38" s="51" t="s">
        <v>189</v>
      </c>
      <c r="EW38" s="51" t="s">
        <v>189</v>
      </c>
      <c r="EX38" s="51" t="s">
        <v>189</v>
      </c>
      <c r="EY38" s="51" t="s">
        <v>189</v>
      </c>
      <c r="EZ38" s="51" t="s">
        <v>189</v>
      </c>
      <c r="FA38" s="51" t="s">
        <v>189</v>
      </c>
      <c r="FB38" s="51" t="s">
        <v>189</v>
      </c>
      <c r="FC38" s="50" t="str">
        <f t="shared" si="8"/>
        <v>A+</v>
      </c>
      <c r="FD38" s="50">
        <f t="shared" si="9"/>
        <v>36</v>
      </c>
      <c r="FE38" s="50" t="str">
        <f t="shared" si="10"/>
        <v>A+</v>
      </c>
      <c r="FF38" s="110"/>
      <c r="FG38" s="110"/>
      <c r="FH38" s="110"/>
    </row>
    <row r="39" spans="1:164" ht="21" customHeight="1">
      <c r="B39" s="53">
        <v>22</v>
      </c>
      <c r="C39" s="272" t="str">
        <f>IF(NOTAS!E42&gt;"",NOTAS!E42,"")</f>
        <v>RUIZ VILLAMARIN EMIR SAUL</v>
      </c>
      <c r="D39" s="273"/>
      <c r="E39" s="273"/>
      <c r="F39" s="274"/>
      <c r="G39" s="51">
        <v>10</v>
      </c>
      <c r="H39" s="51">
        <v>10</v>
      </c>
      <c r="I39" s="51">
        <v>10</v>
      </c>
      <c r="J39" s="51">
        <v>10</v>
      </c>
      <c r="K39" s="51">
        <v>10</v>
      </c>
      <c r="L39" s="51">
        <v>10</v>
      </c>
      <c r="M39" s="51">
        <v>10</v>
      </c>
      <c r="N39" s="51">
        <v>10</v>
      </c>
      <c r="O39" s="51">
        <v>10</v>
      </c>
      <c r="P39" s="51">
        <v>10</v>
      </c>
      <c r="Q39" s="51">
        <v>10</v>
      </c>
      <c r="R39" s="51">
        <v>10</v>
      </c>
      <c r="S39" s="51">
        <v>10</v>
      </c>
      <c r="T39" s="51">
        <v>10</v>
      </c>
      <c r="U39" s="51">
        <v>10</v>
      </c>
      <c r="V39" s="51">
        <v>10</v>
      </c>
      <c r="W39" s="51">
        <v>10</v>
      </c>
      <c r="X39" s="51">
        <v>10</v>
      </c>
      <c r="Y39" s="50">
        <f t="shared" si="2"/>
        <v>10</v>
      </c>
      <c r="Z39" s="51">
        <v>8</v>
      </c>
      <c r="AA39" s="51">
        <v>8</v>
      </c>
      <c r="AB39" s="51">
        <v>8</v>
      </c>
      <c r="AC39" s="51">
        <v>8</v>
      </c>
      <c r="AD39" s="51">
        <v>8</v>
      </c>
      <c r="AE39" s="51">
        <v>8</v>
      </c>
      <c r="AF39" s="51">
        <v>8</v>
      </c>
      <c r="AG39" s="51">
        <v>8</v>
      </c>
      <c r="AH39" s="51">
        <v>8</v>
      </c>
      <c r="AI39" s="51">
        <v>8</v>
      </c>
      <c r="AJ39" s="51">
        <v>8</v>
      </c>
      <c r="AK39" s="51">
        <v>8</v>
      </c>
      <c r="AL39" s="51">
        <v>8</v>
      </c>
      <c r="AM39" s="51">
        <v>8</v>
      </c>
      <c r="AN39" s="51">
        <v>8</v>
      </c>
      <c r="AO39" s="50">
        <f t="shared" si="0"/>
        <v>8</v>
      </c>
      <c r="AP39" s="51">
        <v>10</v>
      </c>
      <c r="AQ39" s="51">
        <v>10</v>
      </c>
      <c r="AR39" s="51">
        <v>10</v>
      </c>
      <c r="AS39" s="51">
        <v>10</v>
      </c>
      <c r="AT39" s="51">
        <v>10</v>
      </c>
      <c r="AU39" s="51">
        <v>10</v>
      </c>
      <c r="AV39" s="51">
        <v>10</v>
      </c>
      <c r="AW39" s="51">
        <v>10</v>
      </c>
      <c r="AX39" s="51">
        <v>10</v>
      </c>
      <c r="AY39" s="51">
        <v>10</v>
      </c>
      <c r="AZ39" s="51">
        <v>10</v>
      </c>
      <c r="BA39" s="51">
        <v>10</v>
      </c>
      <c r="BB39" s="51">
        <v>10</v>
      </c>
      <c r="BC39" s="51">
        <v>10</v>
      </c>
      <c r="BD39" s="51">
        <v>10</v>
      </c>
      <c r="BE39" s="51">
        <v>10</v>
      </c>
      <c r="BF39" s="51">
        <v>10</v>
      </c>
      <c r="BG39" s="51">
        <v>10</v>
      </c>
      <c r="BH39" s="51">
        <v>10</v>
      </c>
      <c r="BI39" s="51">
        <v>10</v>
      </c>
      <c r="BJ39" s="50">
        <f t="shared" si="3"/>
        <v>10</v>
      </c>
      <c r="BK39" s="51">
        <v>10</v>
      </c>
      <c r="BL39" s="51">
        <v>10</v>
      </c>
      <c r="BM39" s="51">
        <v>10</v>
      </c>
      <c r="BN39" s="51">
        <v>10</v>
      </c>
      <c r="BO39" s="51">
        <v>10</v>
      </c>
      <c r="BP39" s="51">
        <v>10</v>
      </c>
      <c r="BQ39" s="51">
        <v>10</v>
      </c>
      <c r="BR39" s="51">
        <v>10</v>
      </c>
      <c r="BS39" s="51">
        <v>10</v>
      </c>
      <c r="BT39" s="51">
        <v>10</v>
      </c>
      <c r="BU39" s="51">
        <v>10</v>
      </c>
      <c r="BV39" s="51">
        <v>10</v>
      </c>
      <c r="BW39" s="51">
        <v>10</v>
      </c>
      <c r="BX39" s="51">
        <v>10</v>
      </c>
      <c r="BY39" s="51">
        <v>10</v>
      </c>
      <c r="BZ39" s="51">
        <v>10</v>
      </c>
      <c r="CA39" s="51">
        <v>10</v>
      </c>
      <c r="CB39" s="51">
        <v>10</v>
      </c>
      <c r="CC39" s="51">
        <v>10</v>
      </c>
      <c r="CD39" s="51">
        <v>10</v>
      </c>
      <c r="CE39" s="51">
        <v>10</v>
      </c>
      <c r="CF39" s="51">
        <v>10</v>
      </c>
      <c r="CG39" s="50">
        <f t="shared" si="1"/>
        <v>10</v>
      </c>
      <c r="CH39" s="51">
        <v>8</v>
      </c>
      <c r="CI39" s="51">
        <v>8</v>
      </c>
      <c r="CJ39" s="51">
        <v>8</v>
      </c>
      <c r="CK39" s="51">
        <v>8</v>
      </c>
      <c r="CL39" s="51">
        <v>8</v>
      </c>
      <c r="CM39" s="51">
        <v>8</v>
      </c>
      <c r="CN39" s="51">
        <v>8</v>
      </c>
      <c r="CO39" s="51">
        <v>8</v>
      </c>
      <c r="CP39" s="51">
        <v>8</v>
      </c>
      <c r="CQ39" s="51">
        <v>8</v>
      </c>
      <c r="CR39" s="51">
        <v>8</v>
      </c>
      <c r="CS39" s="51">
        <v>8</v>
      </c>
      <c r="CT39" s="51">
        <v>8</v>
      </c>
      <c r="CU39" s="51">
        <v>8</v>
      </c>
      <c r="CV39" s="51">
        <v>8</v>
      </c>
      <c r="CW39" s="51">
        <v>8</v>
      </c>
      <c r="CX39" s="51">
        <v>8</v>
      </c>
      <c r="CY39" s="51">
        <v>8</v>
      </c>
      <c r="CZ39" s="51">
        <v>8</v>
      </c>
      <c r="DA39" s="51">
        <v>8</v>
      </c>
      <c r="DB39" s="51">
        <v>8</v>
      </c>
      <c r="DC39" s="50">
        <f t="shared" si="4"/>
        <v>8</v>
      </c>
      <c r="DD39" s="51">
        <v>10</v>
      </c>
      <c r="DE39" s="51">
        <v>10</v>
      </c>
      <c r="DF39" s="51">
        <v>10</v>
      </c>
      <c r="DG39" s="51">
        <v>10</v>
      </c>
      <c r="DH39" s="51">
        <v>10</v>
      </c>
      <c r="DI39" s="51">
        <v>10</v>
      </c>
      <c r="DJ39" s="51">
        <v>10</v>
      </c>
      <c r="DK39" s="51">
        <v>10</v>
      </c>
      <c r="DL39" s="51">
        <v>10</v>
      </c>
      <c r="DM39" s="51">
        <v>10</v>
      </c>
      <c r="DN39" s="51">
        <v>10</v>
      </c>
      <c r="DO39" s="50">
        <f t="shared" si="5"/>
        <v>10</v>
      </c>
      <c r="DP39" s="51">
        <v>10</v>
      </c>
      <c r="DQ39" s="51">
        <v>10</v>
      </c>
      <c r="DR39" s="51">
        <v>10</v>
      </c>
      <c r="DS39" s="51">
        <v>10</v>
      </c>
      <c r="DT39" s="51">
        <v>10</v>
      </c>
      <c r="DU39" s="51">
        <v>10</v>
      </c>
      <c r="DV39" s="51">
        <v>10</v>
      </c>
      <c r="DW39" s="51">
        <v>10</v>
      </c>
      <c r="DX39" s="51">
        <v>10</v>
      </c>
      <c r="DY39" s="51">
        <v>10</v>
      </c>
      <c r="DZ39" s="51">
        <v>10</v>
      </c>
      <c r="EA39" s="51">
        <v>10</v>
      </c>
      <c r="EB39" s="51">
        <v>10</v>
      </c>
      <c r="EC39" s="51">
        <v>10</v>
      </c>
      <c r="ED39" s="51">
        <v>10</v>
      </c>
      <c r="EE39" s="51">
        <v>10</v>
      </c>
      <c r="EF39" s="51">
        <v>10</v>
      </c>
      <c r="EG39" s="51">
        <v>10</v>
      </c>
      <c r="EH39" s="51">
        <v>10</v>
      </c>
      <c r="EI39" s="51">
        <v>8</v>
      </c>
      <c r="EJ39" s="51">
        <v>10</v>
      </c>
      <c r="EK39" s="51">
        <v>10</v>
      </c>
      <c r="EL39" s="51">
        <v>10</v>
      </c>
      <c r="EM39" s="51">
        <v>10</v>
      </c>
      <c r="EN39" s="51">
        <v>10</v>
      </c>
      <c r="EO39" s="51">
        <v>10</v>
      </c>
      <c r="EP39" s="51">
        <v>10</v>
      </c>
      <c r="EQ39" s="51">
        <v>10</v>
      </c>
      <c r="ER39" s="50">
        <f t="shared" si="6"/>
        <v>10</v>
      </c>
      <c r="ES39" s="50">
        <f t="shared" si="7"/>
        <v>9.3333333333333339</v>
      </c>
      <c r="ET39" s="51" t="s">
        <v>189</v>
      </c>
      <c r="EU39" s="51" t="s">
        <v>189</v>
      </c>
      <c r="EV39" s="51" t="s">
        <v>190</v>
      </c>
      <c r="EW39" s="51" t="s">
        <v>189</v>
      </c>
      <c r="EX39" s="51" t="s">
        <v>190</v>
      </c>
      <c r="EY39" s="51" t="s">
        <v>190</v>
      </c>
      <c r="EZ39" s="51" t="s">
        <v>190</v>
      </c>
      <c r="FA39" s="51" t="s">
        <v>190</v>
      </c>
      <c r="FB39" s="51" t="s">
        <v>190</v>
      </c>
      <c r="FC39" s="50" t="str">
        <f t="shared" si="8"/>
        <v>B+</v>
      </c>
      <c r="FD39" s="50">
        <f t="shared" si="9"/>
        <v>30</v>
      </c>
      <c r="FE39" s="50" t="str">
        <f t="shared" si="10"/>
        <v>B+</v>
      </c>
      <c r="FF39" s="110"/>
      <c r="FG39" s="110"/>
      <c r="FH39" s="110"/>
    </row>
    <row r="40" spans="1:164" ht="21" customHeight="1">
      <c r="B40" s="53">
        <v>23</v>
      </c>
      <c r="C40" s="272" t="str">
        <f>IF(NOTAS!E43&gt;"",NOTAS!E43,"")</f>
        <v>SEGOVIA ELIZALDE ERICK ISAAC</v>
      </c>
      <c r="D40" s="273"/>
      <c r="E40" s="273"/>
      <c r="F40" s="274"/>
      <c r="G40" s="51">
        <v>10</v>
      </c>
      <c r="H40" s="51">
        <v>10</v>
      </c>
      <c r="I40" s="51">
        <v>10</v>
      </c>
      <c r="J40" s="51">
        <v>10</v>
      </c>
      <c r="K40" s="51">
        <v>10</v>
      </c>
      <c r="L40" s="51">
        <v>10</v>
      </c>
      <c r="M40" s="51">
        <v>10</v>
      </c>
      <c r="N40" s="51">
        <v>10</v>
      </c>
      <c r="O40" s="51">
        <v>10</v>
      </c>
      <c r="P40" s="51">
        <v>10</v>
      </c>
      <c r="Q40" s="51">
        <v>10</v>
      </c>
      <c r="R40" s="51">
        <v>10</v>
      </c>
      <c r="S40" s="51">
        <v>10</v>
      </c>
      <c r="T40" s="51">
        <v>10</v>
      </c>
      <c r="U40" s="51">
        <v>10</v>
      </c>
      <c r="V40" s="51">
        <v>10</v>
      </c>
      <c r="W40" s="51">
        <v>10</v>
      </c>
      <c r="X40" s="51">
        <v>10</v>
      </c>
      <c r="Y40" s="50">
        <f t="shared" si="2"/>
        <v>10</v>
      </c>
      <c r="Z40" s="51">
        <v>8</v>
      </c>
      <c r="AA40" s="51">
        <v>8</v>
      </c>
      <c r="AB40" s="51">
        <v>8</v>
      </c>
      <c r="AC40" s="51">
        <v>8</v>
      </c>
      <c r="AD40" s="51">
        <v>8</v>
      </c>
      <c r="AE40" s="51">
        <v>8</v>
      </c>
      <c r="AF40" s="51">
        <v>8</v>
      </c>
      <c r="AG40" s="51">
        <v>8</v>
      </c>
      <c r="AH40" s="51">
        <v>8</v>
      </c>
      <c r="AI40" s="51">
        <v>8</v>
      </c>
      <c r="AJ40" s="51">
        <v>8</v>
      </c>
      <c r="AK40" s="51">
        <v>8</v>
      </c>
      <c r="AL40" s="51">
        <v>8</v>
      </c>
      <c r="AM40" s="51">
        <v>8</v>
      </c>
      <c r="AN40" s="51">
        <v>8</v>
      </c>
      <c r="AO40" s="50">
        <f t="shared" si="0"/>
        <v>8</v>
      </c>
      <c r="AP40" s="51">
        <v>10</v>
      </c>
      <c r="AQ40" s="51">
        <v>10</v>
      </c>
      <c r="AR40" s="51">
        <v>10</v>
      </c>
      <c r="AS40" s="51">
        <v>10</v>
      </c>
      <c r="AT40" s="51">
        <v>10</v>
      </c>
      <c r="AU40" s="51">
        <v>10</v>
      </c>
      <c r="AV40" s="51">
        <v>10</v>
      </c>
      <c r="AW40" s="51">
        <v>10</v>
      </c>
      <c r="AX40" s="51">
        <v>10</v>
      </c>
      <c r="AY40" s="51">
        <v>10</v>
      </c>
      <c r="AZ40" s="51">
        <v>10</v>
      </c>
      <c r="BA40" s="51">
        <v>10</v>
      </c>
      <c r="BB40" s="51">
        <v>10</v>
      </c>
      <c r="BC40" s="51">
        <v>10</v>
      </c>
      <c r="BD40" s="51">
        <v>10</v>
      </c>
      <c r="BE40" s="51">
        <v>10</v>
      </c>
      <c r="BF40" s="51">
        <v>10</v>
      </c>
      <c r="BG40" s="51">
        <v>10</v>
      </c>
      <c r="BH40" s="51">
        <v>10</v>
      </c>
      <c r="BI40" s="51">
        <v>10</v>
      </c>
      <c r="BJ40" s="50">
        <f t="shared" si="3"/>
        <v>10</v>
      </c>
      <c r="BK40" s="51">
        <v>10</v>
      </c>
      <c r="BL40" s="51">
        <v>10</v>
      </c>
      <c r="BM40" s="51">
        <v>10</v>
      </c>
      <c r="BN40" s="51">
        <v>10</v>
      </c>
      <c r="BO40" s="51">
        <v>10</v>
      </c>
      <c r="BP40" s="51">
        <v>10</v>
      </c>
      <c r="BQ40" s="51">
        <v>10</v>
      </c>
      <c r="BR40" s="51">
        <v>10</v>
      </c>
      <c r="BS40" s="51">
        <v>10</v>
      </c>
      <c r="BT40" s="51">
        <v>10</v>
      </c>
      <c r="BU40" s="51">
        <v>10</v>
      </c>
      <c r="BV40" s="51">
        <v>10</v>
      </c>
      <c r="BW40" s="51">
        <v>10</v>
      </c>
      <c r="BX40" s="51">
        <v>10</v>
      </c>
      <c r="BY40" s="51">
        <v>10</v>
      </c>
      <c r="BZ40" s="51">
        <v>10</v>
      </c>
      <c r="CA40" s="51">
        <v>10</v>
      </c>
      <c r="CB40" s="51">
        <v>10</v>
      </c>
      <c r="CC40" s="51">
        <v>10</v>
      </c>
      <c r="CD40" s="51">
        <v>10</v>
      </c>
      <c r="CE40" s="51">
        <v>10</v>
      </c>
      <c r="CF40" s="51">
        <v>10</v>
      </c>
      <c r="CG40" s="50">
        <f t="shared" si="1"/>
        <v>10</v>
      </c>
      <c r="CH40" s="51">
        <v>10</v>
      </c>
      <c r="CI40" s="51">
        <v>10</v>
      </c>
      <c r="CJ40" s="51">
        <v>10</v>
      </c>
      <c r="CK40" s="51">
        <v>10</v>
      </c>
      <c r="CL40" s="51">
        <v>10</v>
      </c>
      <c r="CM40" s="51">
        <v>10</v>
      </c>
      <c r="CN40" s="51">
        <v>10</v>
      </c>
      <c r="CO40" s="51">
        <v>10</v>
      </c>
      <c r="CP40" s="51">
        <v>10</v>
      </c>
      <c r="CQ40" s="51">
        <v>10</v>
      </c>
      <c r="CR40" s="51">
        <v>10</v>
      </c>
      <c r="CS40" s="51">
        <v>10</v>
      </c>
      <c r="CT40" s="51">
        <v>10</v>
      </c>
      <c r="CU40" s="51">
        <v>10</v>
      </c>
      <c r="CV40" s="51">
        <v>10</v>
      </c>
      <c r="CW40" s="51">
        <v>10</v>
      </c>
      <c r="CX40" s="51">
        <v>10</v>
      </c>
      <c r="CY40" s="51">
        <v>10</v>
      </c>
      <c r="CZ40" s="51">
        <v>10</v>
      </c>
      <c r="DA40" s="51">
        <v>10</v>
      </c>
      <c r="DB40" s="51">
        <v>10</v>
      </c>
      <c r="DC40" s="50">
        <f t="shared" si="4"/>
        <v>10</v>
      </c>
      <c r="DD40" s="51">
        <v>10</v>
      </c>
      <c r="DE40" s="51">
        <v>10</v>
      </c>
      <c r="DF40" s="51">
        <v>10</v>
      </c>
      <c r="DG40" s="51">
        <v>10</v>
      </c>
      <c r="DH40" s="51">
        <v>10</v>
      </c>
      <c r="DI40" s="51">
        <v>10</v>
      </c>
      <c r="DJ40" s="51">
        <v>10</v>
      </c>
      <c r="DK40" s="51">
        <v>10</v>
      </c>
      <c r="DL40" s="51">
        <v>10</v>
      </c>
      <c r="DM40" s="51">
        <v>10</v>
      </c>
      <c r="DN40" s="51">
        <v>10</v>
      </c>
      <c r="DO40" s="50">
        <f t="shared" si="5"/>
        <v>10</v>
      </c>
      <c r="DP40" s="51">
        <v>10</v>
      </c>
      <c r="DQ40" s="51">
        <v>10</v>
      </c>
      <c r="DR40" s="51">
        <v>10</v>
      </c>
      <c r="DS40" s="51">
        <v>10</v>
      </c>
      <c r="DT40" s="51">
        <v>10</v>
      </c>
      <c r="DU40" s="51">
        <v>10</v>
      </c>
      <c r="DV40" s="51">
        <v>10</v>
      </c>
      <c r="DW40" s="51">
        <v>10</v>
      </c>
      <c r="DX40" s="51">
        <v>10</v>
      </c>
      <c r="DY40" s="51">
        <v>10</v>
      </c>
      <c r="DZ40" s="51">
        <v>10</v>
      </c>
      <c r="EA40" s="51">
        <v>10</v>
      </c>
      <c r="EB40" s="51">
        <v>10</v>
      </c>
      <c r="EC40" s="51">
        <v>10</v>
      </c>
      <c r="ED40" s="51">
        <v>10</v>
      </c>
      <c r="EE40" s="51">
        <v>10</v>
      </c>
      <c r="EF40" s="51">
        <v>10</v>
      </c>
      <c r="EG40" s="51">
        <v>10</v>
      </c>
      <c r="EH40" s="51">
        <v>10</v>
      </c>
      <c r="EI40" s="51">
        <v>8</v>
      </c>
      <c r="EJ40" s="51">
        <v>10</v>
      </c>
      <c r="EK40" s="51">
        <v>10</v>
      </c>
      <c r="EL40" s="51">
        <v>10</v>
      </c>
      <c r="EM40" s="51">
        <v>10</v>
      </c>
      <c r="EN40" s="51">
        <v>10</v>
      </c>
      <c r="EO40" s="51">
        <v>10</v>
      </c>
      <c r="EP40" s="51">
        <v>10</v>
      </c>
      <c r="EQ40" s="51">
        <v>7</v>
      </c>
      <c r="ER40" s="50">
        <f t="shared" si="6"/>
        <v>10</v>
      </c>
      <c r="ES40" s="50">
        <f t="shared" si="7"/>
        <v>9.6666666666666661</v>
      </c>
      <c r="ET40" s="51" t="s">
        <v>189</v>
      </c>
      <c r="EU40" s="51" t="s">
        <v>189</v>
      </c>
      <c r="EV40" s="51" t="s">
        <v>190</v>
      </c>
      <c r="EW40" s="51" t="s">
        <v>189</v>
      </c>
      <c r="EX40" s="51" t="s">
        <v>190</v>
      </c>
      <c r="EY40" s="51" t="s">
        <v>190</v>
      </c>
      <c r="EZ40" s="51" t="s">
        <v>190</v>
      </c>
      <c r="FA40" s="51" t="s">
        <v>190</v>
      </c>
      <c r="FB40" s="51" t="s">
        <v>190</v>
      </c>
      <c r="FC40" s="50" t="str">
        <f t="shared" si="8"/>
        <v>B+</v>
      </c>
      <c r="FD40" s="50">
        <f t="shared" si="9"/>
        <v>30</v>
      </c>
      <c r="FE40" s="50" t="str">
        <f t="shared" si="10"/>
        <v>B+</v>
      </c>
      <c r="FF40" s="110"/>
      <c r="FG40" s="110"/>
      <c r="FH40" s="110"/>
    </row>
    <row r="41" spans="1:164" ht="21" customHeight="1">
      <c r="B41" s="53">
        <v>24</v>
      </c>
      <c r="C41" s="272" t="str">
        <f>IF(NOTAS!E44&gt;"",NOTAS!E44,"")</f>
        <v>VERNAZA CERVANTES KEYLER JHAIR</v>
      </c>
      <c r="D41" s="273"/>
      <c r="E41" s="273"/>
      <c r="F41" s="274"/>
      <c r="G41" s="51">
        <v>10</v>
      </c>
      <c r="H41" s="51">
        <v>10</v>
      </c>
      <c r="I41" s="51">
        <v>10</v>
      </c>
      <c r="J41" s="51">
        <v>10</v>
      </c>
      <c r="K41" s="51">
        <v>10</v>
      </c>
      <c r="L41" s="51">
        <v>10</v>
      </c>
      <c r="M41" s="51">
        <v>10</v>
      </c>
      <c r="N41" s="51">
        <v>10</v>
      </c>
      <c r="O41" s="51">
        <v>10</v>
      </c>
      <c r="P41" s="51">
        <v>10</v>
      </c>
      <c r="Q41" s="51">
        <v>10</v>
      </c>
      <c r="R41" s="51">
        <v>10</v>
      </c>
      <c r="S41" s="51">
        <v>10</v>
      </c>
      <c r="T41" s="51">
        <v>10</v>
      </c>
      <c r="U41" s="51">
        <v>10</v>
      </c>
      <c r="V41" s="51">
        <v>10</v>
      </c>
      <c r="W41" s="51">
        <v>10</v>
      </c>
      <c r="X41" s="51">
        <v>10</v>
      </c>
      <c r="Y41" s="50">
        <f t="shared" si="2"/>
        <v>10</v>
      </c>
      <c r="Z41" s="51">
        <v>8</v>
      </c>
      <c r="AA41" s="51">
        <v>8</v>
      </c>
      <c r="AB41" s="51">
        <v>8</v>
      </c>
      <c r="AC41" s="51">
        <v>8</v>
      </c>
      <c r="AD41" s="51">
        <v>8</v>
      </c>
      <c r="AE41" s="51">
        <v>8</v>
      </c>
      <c r="AF41" s="51">
        <v>8</v>
      </c>
      <c r="AG41" s="51">
        <v>8</v>
      </c>
      <c r="AH41" s="51">
        <v>8</v>
      </c>
      <c r="AI41" s="51">
        <v>8</v>
      </c>
      <c r="AJ41" s="51">
        <v>8</v>
      </c>
      <c r="AK41" s="51">
        <v>8</v>
      </c>
      <c r="AL41" s="51">
        <v>8</v>
      </c>
      <c r="AM41" s="51">
        <v>8</v>
      </c>
      <c r="AN41" s="51">
        <v>8</v>
      </c>
      <c r="AO41" s="50">
        <f t="shared" si="0"/>
        <v>8</v>
      </c>
      <c r="AP41" s="51">
        <v>10</v>
      </c>
      <c r="AQ41" s="51">
        <v>10</v>
      </c>
      <c r="AR41" s="51">
        <v>10</v>
      </c>
      <c r="AS41" s="51">
        <v>10</v>
      </c>
      <c r="AT41" s="51">
        <v>10</v>
      </c>
      <c r="AU41" s="51">
        <v>10</v>
      </c>
      <c r="AV41" s="51">
        <v>10</v>
      </c>
      <c r="AW41" s="51">
        <v>10</v>
      </c>
      <c r="AX41" s="51">
        <v>10</v>
      </c>
      <c r="AY41" s="51">
        <v>10</v>
      </c>
      <c r="AZ41" s="51">
        <v>10</v>
      </c>
      <c r="BA41" s="51">
        <v>10</v>
      </c>
      <c r="BB41" s="51">
        <v>10</v>
      </c>
      <c r="BC41" s="51">
        <v>10</v>
      </c>
      <c r="BD41" s="51">
        <v>10</v>
      </c>
      <c r="BE41" s="51">
        <v>10</v>
      </c>
      <c r="BF41" s="51">
        <v>10</v>
      </c>
      <c r="BG41" s="51">
        <v>10</v>
      </c>
      <c r="BH41" s="51">
        <v>10</v>
      </c>
      <c r="BI41" s="51">
        <v>10</v>
      </c>
      <c r="BJ41" s="50">
        <f t="shared" si="3"/>
        <v>10</v>
      </c>
      <c r="BK41" s="51">
        <v>10</v>
      </c>
      <c r="BL41" s="51">
        <v>10</v>
      </c>
      <c r="BM41" s="51">
        <v>10</v>
      </c>
      <c r="BN41" s="51">
        <v>10</v>
      </c>
      <c r="BO41" s="51">
        <v>10</v>
      </c>
      <c r="BP41" s="51">
        <v>10</v>
      </c>
      <c r="BQ41" s="51">
        <v>10</v>
      </c>
      <c r="BR41" s="51">
        <v>10</v>
      </c>
      <c r="BS41" s="51">
        <v>10</v>
      </c>
      <c r="BT41" s="51">
        <v>10</v>
      </c>
      <c r="BU41" s="51">
        <v>10</v>
      </c>
      <c r="BV41" s="51">
        <v>10</v>
      </c>
      <c r="BW41" s="51">
        <v>10</v>
      </c>
      <c r="BX41" s="51">
        <v>10</v>
      </c>
      <c r="BY41" s="51">
        <v>10</v>
      </c>
      <c r="BZ41" s="51">
        <v>10</v>
      </c>
      <c r="CA41" s="51">
        <v>10</v>
      </c>
      <c r="CB41" s="51">
        <v>10</v>
      </c>
      <c r="CC41" s="51">
        <v>10</v>
      </c>
      <c r="CD41" s="51">
        <v>10</v>
      </c>
      <c r="CE41" s="51">
        <v>10</v>
      </c>
      <c r="CF41" s="51">
        <v>10</v>
      </c>
      <c r="CG41" s="50">
        <f t="shared" si="1"/>
        <v>10</v>
      </c>
      <c r="CH41" s="51">
        <v>8</v>
      </c>
      <c r="CI41" s="51">
        <v>8</v>
      </c>
      <c r="CJ41" s="51">
        <v>8</v>
      </c>
      <c r="CK41" s="51">
        <v>8</v>
      </c>
      <c r="CL41" s="51">
        <v>8</v>
      </c>
      <c r="CM41" s="51">
        <v>8</v>
      </c>
      <c r="CN41" s="51">
        <v>8</v>
      </c>
      <c r="CO41" s="51">
        <v>8</v>
      </c>
      <c r="CP41" s="51">
        <v>8</v>
      </c>
      <c r="CQ41" s="51">
        <v>8</v>
      </c>
      <c r="CR41" s="51">
        <v>8</v>
      </c>
      <c r="CS41" s="51">
        <v>8</v>
      </c>
      <c r="CT41" s="51">
        <v>8</v>
      </c>
      <c r="CU41" s="51">
        <v>8</v>
      </c>
      <c r="CV41" s="51">
        <v>8</v>
      </c>
      <c r="CW41" s="51">
        <v>8</v>
      </c>
      <c r="CX41" s="51">
        <v>8</v>
      </c>
      <c r="CY41" s="51">
        <v>8</v>
      </c>
      <c r="CZ41" s="51">
        <v>8</v>
      </c>
      <c r="DA41" s="51">
        <v>8</v>
      </c>
      <c r="DB41" s="51">
        <v>8</v>
      </c>
      <c r="DC41" s="50">
        <f t="shared" si="4"/>
        <v>8</v>
      </c>
      <c r="DD41" s="51">
        <v>10</v>
      </c>
      <c r="DE41" s="51">
        <v>10</v>
      </c>
      <c r="DF41" s="51">
        <v>10</v>
      </c>
      <c r="DG41" s="51">
        <v>10</v>
      </c>
      <c r="DH41" s="51">
        <v>10</v>
      </c>
      <c r="DI41" s="51">
        <v>10</v>
      </c>
      <c r="DJ41" s="51">
        <v>10</v>
      </c>
      <c r="DK41" s="51">
        <v>10</v>
      </c>
      <c r="DL41" s="51">
        <v>10</v>
      </c>
      <c r="DM41" s="51">
        <v>10</v>
      </c>
      <c r="DN41" s="51">
        <v>10</v>
      </c>
      <c r="DO41" s="50">
        <f t="shared" si="5"/>
        <v>10</v>
      </c>
      <c r="DP41" s="51">
        <v>10</v>
      </c>
      <c r="DQ41" s="51">
        <v>10</v>
      </c>
      <c r="DR41" s="51">
        <v>10</v>
      </c>
      <c r="DS41" s="51">
        <v>10</v>
      </c>
      <c r="DT41" s="51">
        <v>10</v>
      </c>
      <c r="DU41" s="51">
        <v>10</v>
      </c>
      <c r="DV41" s="51">
        <v>10</v>
      </c>
      <c r="DW41" s="51">
        <v>10</v>
      </c>
      <c r="DX41" s="51">
        <v>10</v>
      </c>
      <c r="DY41" s="51">
        <v>10</v>
      </c>
      <c r="DZ41" s="51">
        <v>10</v>
      </c>
      <c r="EA41" s="51">
        <v>10</v>
      </c>
      <c r="EB41" s="51">
        <v>10</v>
      </c>
      <c r="EC41" s="51">
        <v>10</v>
      </c>
      <c r="ED41" s="51">
        <v>10</v>
      </c>
      <c r="EE41" s="51">
        <v>10</v>
      </c>
      <c r="EF41" s="51">
        <v>10</v>
      </c>
      <c r="EG41" s="51">
        <v>10</v>
      </c>
      <c r="EH41" s="51">
        <v>10</v>
      </c>
      <c r="EI41" s="51">
        <v>8</v>
      </c>
      <c r="EJ41" s="51">
        <v>10</v>
      </c>
      <c r="EK41" s="51">
        <v>10</v>
      </c>
      <c r="EL41" s="51">
        <v>10</v>
      </c>
      <c r="EM41" s="51">
        <v>10</v>
      </c>
      <c r="EN41" s="51">
        <v>10</v>
      </c>
      <c r="EO41" s="51">
        <v>10</v>
      </c>
      <c r="EP41" s="51">
        <v>10</v>
      </c>
      <c r="EQ41" s="51">
        <v>7</v>
      </c>
      <c r="ER41" s="50">
        <f t="shared" si="6"/>
        <v>10</v>
      </c>
      <c r="ES41" s="50">
        <f t="shared" si="7"/>
        <v>9.3333333333333339</v>
      </c>
      <c r="ET41" s="51" t="s">
        <v>189</v>
      </c>
      <c r="EU41" s="51" t="s">
        <v>189</v>
      </c>
      <c r="EV41" s="51" t="s">
        <v>190</v>
      </c>
      <c r="EW41" s="51" t="s">
        <v>189</v>
      </c>
      <c r="EX41" s="51" t="s">
        <v>190</v>
      </c>
      <c r="EY41" s="51" t="s">
        <v>190</v>
      </c>
      <c r="EZ41" s="51" t="s">
        <v>190</v>
      </c>
      <c r="FA41" s="51" t="s">
        <v>190</v>
      </c>
      <c r="FB41" s="51" t="s">
        <v>190</v>
      </c>
      <c r="FC41" s="50" t="str">
        <f t="shared" si="8"/>
        <v>B+</v>
      </c>
      <c r="FD41" s="50">
        <f t="shared" si="9"/>
        <v>30</v>
      </c>
      <c r="FE41" s="50" t="str">
        <f t="shared" si="10"/>
        <v>B+</v>
      </c>
      <c r="FF41" s="110"/>
      <c r="FG41" s="110"/>
      <c r="FH41" s="110"/>
    </row>
    <row r="42" spans="1:164" ht="21" customHeight="1">
      <c r="B42" s="53">
        <v>25</v>
      </c>
      <c r="C42" s="272" t="str">
        <f>IF(NOTAS!E45&gt;"",NOTAS!E45,"")</f>
        <v>ZAMBRANO CEDEÑO LESLY GISELL</v>
      </c>
      <c r="D42" s="273"/>
      <c r="E42" s="273"/>
      <c r="F42" s="274"/>
      <c r="G42" s="51">
        <v>10</v>
      </c>
      <c r="H42" s="51">
        <v>10</v>
      </c>
      <c r="I42" s="51">
        <v>10</v>
      </c>
      <c r="J42" s="51">
        <v>10</v>
      </c>
      <c r="K42" s="51">
        <v>10</v>
      </c>
      <c r="L42" s="51">
        <v>10</v>
      </c>
      <c r="M42" s="51">
        <v>10</v>
      </c>
      <c r="N42" s="51">
        <v>10</v>
      </c>
      <c r="O42" s="51">
        <v>10</v>
      </c>
      <c r="P42" s="51">
        <v>10</v>
      </c>
      <c r="Q42" s="51">
        <v>10</v>
      </c>
      <c r="R42" s="51">
        <v>10</v>
      </c>
      <c r="S42" s="51">
        <v>10</v>
      </c>
      <c r="T42" s="51">
        <v>10</v>
      </c>
      <c r="U42" s="51">
        <v>10</v>
      </c>
      <c r="V42" s="51">
        <v>10</v>
      </c>
      <c r="W42" s="51">
        <v>10</v>
      </c>
      <c r="X42" s="51">
        <v>10</v>
      </c>
      <c r="Y42" s="50">
        <f t="shared" si="2"/>
        <v>10</v>
      </c>
      <c r="Z42" s="51">
        <v>10</v>
      </c>
      <c r="AA42" s="51">
        <v>10</v>
      </c>
      <c r="AB42" s="51">
        <v>10</v>
      </c>
      <c r="AC42" s="51">
        <v>10</v>
      </c>
      <c r="AD42" s="51">
        <v>10</v>
      </c>
      <c r="AE42" s="51">
        <v>10</v>
      </c>
      <c r="AF42" s="51">
        <v>10</v>
      </c>
      <c r="AG42" s="51">
        <v>10</v>
      </c>
      <c r="AH42" s="51">
        <v>10</v>
      </c>
      <c r="AI42" s="51">
        <v>10</v>
      </c>
      <c r="AJ42" s="51">
        <v>10</v>
      </c>
      <c r="AK42" s="51">
        <v>10</v>
      </c>
      <c r="AL42" s="51">
        <v>10</v>
      </c>
      <c r="AM42" s="51">
        <v>10</v>
      </c>
      <c r="AN42" s="51">
        <v>10</v>
      </c>
      <c r="AO42" s="50">
        <f t="shared" si="0"/>
        <v>10</v>
      </c>
      <c r="AP42" s="51">
        <v>10</v>
      </c>
      <c r="AQ42" s="51">
        <v>10</v>
      </c>
      <c r="AR42" s="51">
        <v>10</v>
      </c>
      <c r="AS42" s="51">
        <v>10</v>
      </c>
      <c r="AT42" s="51">
        <v>10</v>
      </c>
      <c r="AU42" s="51">
        <v>10</v>
      </c>
      <c r="AV42" s="51">
        <v>10</v>
      </c>
      <c r="AW42" s="51">
        <v>10</v>
      </c>
      <c r="AX42" s="51">
        <v>10</v>
      </c>
      <c r="AY42" s="51">
        <v>10</v>
      </c>
      <c r="AZ42" s="51">
        <v>10</v>
      </c>
      <c r="BA42" s="51">
        <v>10</v>
      </c>
      <c r="BB42" s="51">
        <v>10</v>
      </c>
      <c r="BC42" s="51">
        <v>10</v>
      </c>
      <c r="BD42" s="51">
        <v>10</v>
      </c>
      <c r="BE42" s="51">
        <v>10</v>
      </c>
      <c r="BF42" s="51">
        <v>10</v>
      </c>
      <c r="BG42" s="51">
        <v>10</v>
      </c>
      <c r="BH42" s="51">
        <v>10</v>
      </c>
      <c r="BI42" s="51">
        <v>10</v>
      </c>
      <c r="BJ42" s="50">
        <f t="shared" si="3"/>
        <v>10</v>
      </c>
      <c r="BK42" s="51">
        <v>10</v>
      </c>
      <c r="BL42" s="51">
        <v>10</v>
      </c>
      <c r="BM42" s="51">
        <v>10</v>
      </c>
      <c r="BN42" s="51">
        <v>10</v>
      </c>
      <c r="BO42" s="51">
        <v>10</v>
      </c>
      <c r="BP42" s="51">
        <v>10</v>
      </c>
      <c r="BQ42" s="51">
        <v>10</v>
      </c>
      <c r="BR42" s="51">
        <v>10</v>
      </c>
      <c r="BS42" s="51">
        <v>10</v>
      </c>
      <c r="BT42" s="51">
        <v>10</v>
      </c>
      <c r="BU42" s="51">
        <v>10</v>
      </c>
      <c r="BV42" s="51">
        <v>10</v>
      </c>
      <c r="BW42" s="51">
        <v>10</v>
      </c>
      <c r="BX42" s="51">
        <v>10</v>
      </c>
      <c r="BY42" s="51">
        <v>10</v>
      </c>
      <c r="BZ42" s="51">
        <v>10</v>
      </c>
      <c r="CA42" s="51">
        <v>10</v>
      </c>
      <c r="CB42" s="51">
        <v>10</v>
      </c>
      <c r="CC42" s="51">
        <v>10</v>
      </c>
      <c r="CD42" s="51">
        <v>10</v>
      </c>
      <c r="CE42" s="51">
        <v>10</v>
      </c>
      <c r="CF42" s="51">
        <v>10</v>
      </c>
      <c r="CG42" s="50">
        <f t="shared" si="1"/>
        <v>10</v>
      </c>
      <c r="CH42" s="51">
        <v>8</v>
      </c>
      <c r="CI42" s="51">
        <v>8</v>
      </c>
      <c r="CJ42" s="51">
        <v>8</v>
      </c>
      <c r="CK42" s="51">
        <v>8</v>
      </c>
      <c r="CL42" s="51">
        <v>8</v>
      </c>
      <c r="CM42" s="51">
        <v>8</v>
      </c>
      <c r="CN42" s="51">
        <v>8</v>
      </c>
      <c r="CO42" s="51">
        <v>8</v>
      </c>
      <c r="CP42" s="51">
        <v>8</v>
      </c>
      <c r="CQ42" s="51">
        <v>8</v>
      </c>
      <c r="CR42" s="51">
        <v>8</v>
      </c>
      <c r="CS42" s="51">
        <v>8</v>
      </c>
      <c r="CT42" s="51">
        <v>8</v>
      </c>
      <c r="CU42" s="51">
        <v>8</v>
      </c>
      <c r="CV42" s="51">
        <v>8</v>
      </c>
      <c r="CW42" s="51">
        <v>8</v>
      </c>
      <c r="CX42" s="51">
        <v>8</v>
      </c>
      <c r="CY42" s="51">
        <v>8</v>
      </c>
      <c r="CZ42" s="51">
        <v>8</v>
      </c>
      <c r="DA42" s="51">
        <v>8</v>
      </c>
      <c r="DB42" s="51">
        <v>8</v>
      </c>
      <c r="DC42" s="50">
        <f t="shared" si="4"/>
        <v>8</v>
      </c>
      <c r="DD42" s="51">
        <v>10</v>
      </c>
      <c r="DE42" s="51">
        <v>10</v>
      </c>
      <c r="DF42" s="51">
        <v>10</v>
      </c>
      <c r="DG42" s="51">
        <v>10</v>
      </c>
      <c r="DH42" s="51">
        <v>10</v>
      </c>
      <c r="DI42" s="51">
        <v>10</v>
      </c>
      <c r="DJ42" s="51">
        <v>10</v>
      </c>
      <c r="DK42" s="51">
        <v>10</v>
      </c>
      <c r="DL42" s="51">
        <v>10</v>
      </c>
      <c r="DM42" s="51">
        <v>10</v>
      </c>
      <c r="DN42" s="51">
        <v>10</v>
      </c>
      <c r="DO42" s="50">
        <f t="shared" si="5"/>
        <v>10</v>
      </c>
      <c r="DP42" s="51">
        <v>10</v>
      </c>
      <c r="DQ42" s="51">
        <v>10</v>
      </c>
      <c r="DR42" s="51">
        <v>10</v>
      </c>
      <c r="DS42" s="51">
        <v>10</v>
      </c>
      <c r="DT42" s="51">
        <v>10</v>
      </c>
      <c r="DU42" s="51">
        <v>10</v>
      </c>
      <c r="DV42" s="51">
        <v>10</v>
      </c>
      <c r="DW42" s="51">
        <v>10</v>
      </c>
      <c r="DX42" s="51">
        <v>10</v>
      </c>
      <c r="DY42" s="51">
        <v>10</v>
      </c>
      <c r="DZ42" s="51">
        <v>10</v>
      </c>
      <c r="EA42" s="51">
        <v>10</v>
      </c>
      <c r="EB42" s="51">
        <v>10</v>
      </c>
      <c r="EC42" s="51">
        <v>10</v>
      </c>
      <c r="ED42" s="51">
        <v>10</v>
      </c>
      <c r="EE42" s="51">
        <v>10</v>
      </c>
      <c r="EF42" s="51">
        <v>10</v>
      </c>
      <c r="EG42" s="51">
        <v>10</v>
      </c>
      <c r="EH42" s="51">
        <v>10</v>
      </c>
      <c r="EI42" s="51">
        <v>8</v>
      </c>
      <c r="EJ42" s="51">
        <v>10</v>
      </c>
      <c r="EK42" s="51">
        <v>10</v>
      </c>
      <c r="EL42" s="51">
        <v>10</v>
      </c>
      <c r="EM42" s="51">
        <v>10</v>
      </c>
      <c r="EN42" s="51">
        <v>10</v>
      </c>
      <c r="EO42" s="51">
        <v>10</v>
      </c>
      <c r="EP42" s="51">
        <v>10</v>
      </c>
      <c r="EQ42" s="51">
        <v>10</v>
      </c>
      <c r="ER42" s="50">
        <f t="shared" si="6"/>
        <v>10</v>
      </c>
      <c r="ES42" s="50">
        <f t="shared" si="7"/>
        <v>9.6666666666666661</v>
      </c>
      <c r="ET42" s="51" t="s">
        <v>189</v>
      </c>
      <c r="EU42" s="51" t="s">
        <v>189</v>
      </c>
      <c r="EV42" s="51" t="s">
        <v>189</v>
      </c>
      <c r="EW42" s="51" t="s">
        <v>189</v>
      </c>
      <c r="EX42" s="51" t="s">
        <v>189</v>
      </c>
      <c r="EY42" s="51" t="s">
        <v>189</v>
      </c>
      <c r="EZ42" s="51" t="s">
        <v>189</v>
      </c>
      <c r="FA42" s="51" t="s">
        <v>189</v>
      </c>
      <c r="FB42" s="51" t="s">
        <v>189</v>
      </c>
      <c r="FC42" s="50" t="str">
        <f t="shared" si="8"/>
        <v>A+</v>
      </c>
      <c r="FD42" s="50">
        <f t="shared" si="9"/>
        <v>36</v>
      </c>
      <c r="FE42" s="50" t="str">
        <f t="shared" si="10"/>
        <v>A+</v>
      </c>
      <c r="FF42" s="110"/>
      <c r="FG42" s="110"/>
      <c r="FH42" s="110"/>
    </row>
    <row r="43" spans="1:164" ht="21" customHeight="1">
      <c r="B43" s="53">
        <v>26</v>
      </c>
      <c r="C43" s="272" t="str">
        <f>IF(NOTAS!E46&gt;"",NOTAS!E46,"")</f>
        <v/>
      </c>
      <c r="D43" s="273"/>
      <c r="E43" s="273"/>
      <c r="F43" s="274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0" t="str">
        <f t="shared" si="2"/>
        <v/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0" t="str">
        <f t="shared" si="0"/>
        <v/>
      </c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0" t="str">
        <f t="shared" si="3"/>
        <v/>
      </c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0" t="str">
        <f t="shared" si="1"/>
        <v/>
      </c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0" t="str">
        <f t="shared" si="4"/>
        <v/>
      </c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0" t="str">
        <f t="shared" si="5"/>
        <v/>
      </c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0" t="str">
        <f t="shared" si="6"/>
        <v/>
      </c>
      <c r="ES43" s="50" t="str">
        <f t="shared" si="7"/>
        <v/>
      </c>
      <c r="ET43" s="51"/>
      <c r="EU43" s="51"/>
      <c r="EV43" s="51"/>
      <c r="EW43" s="51"/>
      <c r="EX43" s="51"/>
      <c r="EY43" s="51"/>
      <c r="EZ43" s="51"/>
      <c r="FA43" s="51"/>
      <c r="FB43" s="51"/>
      <c r="FC43" s="50" t="str">
        <f t="shared" si="8"/>
        <v/>
      </c>
      <c r="FD43" s="50">
        <f t="shared" si="9"/>
        <v>0</v>
      </c>
      <c r="FE43" s="50" t="str">
        <f t="shared" si="10"/>
        <v/>
      </c>
      <c r="FF43" s="110"/>
      <c r="FG43" s="110"/>
      <c r="FH43" s="110"/>
    </row>
    <row r="44" spans="1:164" ht="21" hidden="1" customHeight="1">
      <c r="B44" s="53">
        <v>27</v>
      </c>
      <c r="C44" s="272" t="str">
        <f>IF(NOTAS!E47&gt;"",NOTAS!E47,"")</f>
        <v/>
      </c>
      <c r="D44" s="273"/>
      <c r="E44" s="273"/>
      <c r="F44" s="27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0" t="str">
        <f t="shared" si="2"/>
        <v/>
      </c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0" t="str">
        <f t="shared" si="0"/>
        <v/>
      </c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0" t="str">
        <f t="shared" si="3"/>
        <v/>
      </c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0" t="str">
        <f t="shared" si="1"/>
        <v/>
      </c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0" t="str">
        <f t="shared" si="4"/>
        <v/>
      </c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0" t="str">
        <f t="shared" si="5"/>
        <v/>
      </c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0" t="str">
        <f t="shared" si="6"/>
        <v/>
      </c>
      <c r="ES44" s="50" t="str">
        <f t="shared" si="7"/>
        <v/>
      </c>
      <c r="ET44" s="51"/>
      <c r="EU44" s="51"/>
      <c r="EV44" s="51"/>
      <c r="EW44" s="51"/>
      <c r="EX44" s="51"/>
      <c r="EY44" s="51"/>
      <c r="EZ44" s="51"/>
      <c r="FA44" s="51"/>
      <c r="FB44" s="51"/>
      <c r="FC44" s="50" t="str">
        <f t="shared" si="8"/>
        <v/>
      </c>
      <c r="FD44" s="50">
        <f t="shared" si="9"/>
        <v>0</v>
      </c>
      <c r="FE44" s="50" t="str">
        <f t="shared" si="10"/>
        <v/>
      </c>
      <c r="FF44" s="110"/>
      <c r="FG44" s="110"/>
      <c r="FH44" s="110"/>
    </row>
    <row r="45" spans="1:164" ht="21" hidden="1" customHeight="1">
      <c r="B45" s="53">
        <v>28</v>
      </c>
      <c r="C45" s="272" t="str">
        <f>IF(NOTAS!E48&gt;"",NOTAS!E48,"")</f>
        <v/>
      </c>
      <c r="D45" s="273"/>
      <c r="E45" s="273"/>
      <c r="F45" s="274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0" t="str">
        <f t="shared" si="2"/>
        <v/>
      </c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0" t="str">
        <f t="shared" si="0"/>
        <v/>
      </c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0" t="str">
        <f t="shared" si="3"/>
        <v/>
      </c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0" t="str">
        <f t="shared" si="1"/>
        <v/>
      </c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0" t="str">
        <f t="shared" si="4"/>
        <v/>
      </c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0" t="str">
        <f t="shared" si="5"/>
        <v/>
      </c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0" t="str">
        <f t="shared" si="6"/>
        <v/>
      </c>
      <c r="ES45" s="50" t="str">
        <f t="shared" si="7"/>
        <v/>
      </c>
      <c r="ET45" s="51"/>
      <c r="EU45" s="51"/>
      <c r="EV45" s="51"/>
      <c r="EW45" s="51"/>
      <c r="EX45" s="51"/>
      <c r="EY45" s="51"/>
      <c r="EZ45" s="51"/>
      <c r="FA45" s="51"/>
      <c r="FB45" s="51"/>
      <c r="FC45" s="50" t="str">
        <f t="shared" si="8"/>
        <v/>
      </c>
      <c r="FD45" s="50">
        <f t="shared" si="9"/>
        <v>0</v>
      </c>
      <c r="FE45" s="50" t="str">
        <f t="shared" si="10"/>
        <v/>
      </c>
      <c r="FF45" s="110"/>
      <c r="FG45" s="110"/>
      <c r="FH45" s="110"/>
    </row>
    <row r="46" spans="1:164" ht="21" hidden="1" customHeight="1">
      <c r="B46" s="53">
        <v>29</v>
      </c>
      <c r="C46" s="272" t="str">
        <f>IF(NOTAS!E49&gt;"",NOTAS!E49,"")</f>
        <v/>
      </c>
      <c r="D46" s="273"/>
      <c r="E46" s="273"/>
      <c r="F46" s="274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0" t="str">
        <f t="shared" si="2"/>
        <v/>
      </c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0" t="str">
        <f t="shared" si="0"/>
        <v/>
      </c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0" t="str">
        <f t="shared" si="3"/>
        <v/>
      </c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0" t="str">
        <f t="shared" si="1"/>
        <v/>
      </c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0" t="str">
        <f t="shared" si="4"/>
        <v/>
      </c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0" t="str">
        <f t="shared" si="5"/>
        <v/>
      </c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  <c r="EJ46" s="51"/>
      <c r="EK46" s="51"/>
      <c r="EL46" s="51"/>
      <c r="EM46" s="51"/>
      <c r="EN46" s="51"/>
      <c r="EO46" s="51"/>
      <c r="EP46" s="51"/>
      <c r="EQ46" s="51"/>
      <c r="ER46" s="50" t="str">
        <f t="shared" si="6"/>
        <v/>
      </c>
      <c r="ES46" s="50" t="str">
        <f t="shared" si="7"/>
        <v/>
      </c>
      <c r="ET46" s="51"/>
      <c r="EU46" s="51"/>
      <c r="EV46" s="51"/>
      <c r="EW46" s="51"/>
      <c r="EX46" s="51"/>
      <c r="EY46" s="51"/>
      <c r="EZ46" s="51"/>
      <c r="FA46" s="51"/>
      <c r="FB46" s="51"/>
      <c r="FC46" s="50" t="str">
        <f t="shared" si="8"/>
        <v/>
      </c>
      <c r="FD46" s="50">
        <f t="shared" si="9"/>
        <v>0</v>
      </c>
      <c r="FE46" s="50" t="str">
        <f t="shared" si="10"/>
        <v/>
      </c>
      <c r="FF46" s="110"/>
      <c r="FG46" s="110"/>
      <c r="FH46" s="110"/>
    </row>
    <row r="47" spans="1:164" ht="21" hidden="1" customHeight="1">
      <c r="B47" s="53">
        <v>30</v>
      </c>
      <c r="C47" s="272" t="str">
        <f>IF(NOTAS!E50&gt;"",NOTAS!E50,"")</f>
        <v/>
      </c>
      <c r="D47" s="273"/>
      <c r="E47" s="273"/>
      <c r="F47" s="274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0" t="str">
        <f t="shared" si="2"/>
        <v/>
      </c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0" t="str">
        <f t="shared" si="0"/>
        <v/>
      </c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0" t="str">
        <f t="shared" si="3"/>
        <v/>
      </c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0" t="str">
        <f t="shared" si="1"/>
        <v/>
      </c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0" t="str">
        <f t="shared" si="4"/>
        <v/>
      </c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0" t="str">
        <f t="shared" si="5"/>
        <v/>
      </c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  <c r="EJ47" s="51"/>
      <c r="EK47" s="51"/>
      <c r="EL47" s="51"/>
      <c r="EM47" s="51"/>
      <c r="EN47" s="51"/>
      <c r="EO47" s="51"/>
      <c r="EP47" s="51"/>
      <c r="EQ47" s="51"/>
      <c r="ER47" s="50" t="str">
        <f t="shared" si="6"/>
        <v/>
      </c>
      <c r="ES47" s="50" t="str">
        <f t="shared" si="7"/>
        <v/>
      </c>
      <c r="ET47" s="51"/>
      <c r="EU47" s="51"/>
      <c r="EV47" s="51"/>
      <c r="EW47" s="51"/>
      <c r="EX47" s="51"/>
      <c r="EY47" s="51"/>
      <c r="EZ47" s="51"/>
      <c r="FA47" s="51"/>
      <c r="FB47" s="51"/>
      <c r="FC47" s="50" t="str">
        <f t="shared" si="8"/>
        <v/>
      </c>
      <c r="FD47" s="50">
        <f t="shared" si="9"/>
        <v>0</v>
      </c>
      <c r="FE47" s="50" t="str">
        <f t="shared" si="10"/>
        <v/>
      </c>
      <c r="FF47" s="110"/>
      <c r="FG47" s="110"/>
      <c r="FH47" s="110"/>
    </row>
    <row r="48" spans="1:164" ht="21" hidden="1" customHeight="1">
      <c r="B48" s="53">
        <v>31</v>
      </c>
      <c r="C48" s="272" t="str">
        <f>IF(NOTAS!E51&gt;"",NOTAS!E51,"")</f>
        <v/>
      </c>
      <c r="D48" s="273"/>
      <c r="E48" s="273"/>
      <c r="F48" s="274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0" t="str">
        <f t="shared" si="2"/>
        <v/>
      </c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0" t="str">
        <f t="shared" si="0"/>
        <v/>
      </c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0" t="str">
        <f t="shared" si="3"/>
        <v/>
      </c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0" t="str">
        <f t="shared" si="1"/>
        <v/>
      </c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0" t="str">
        <f t="shared" si="4"/>
        <v/>
      </c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0" t="str">
        <f t="shared" si="5"/>
        <v/>
      </c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0" t="str">
        <f t="shared" si="6"/>
        <v/>
      </c>
      <c r="ES48" s="50" t="str">
        <f t="shared" si="7"/>
        <v/>
      </c>
      <c r="ET48" s="51"/>
      <c r="EU48" s="51"/>
      <c r="EV48" s="51"/>
      <c r="EW48" s="51"/>
      <c r="EX48" s="51"/>
      <c r="EY48" s="51"/>
      <c r="EZ48" s="51"/>
      <c r="FA48" s="51"/>
      <c r="FB48" s="51"/>
      <c r="FC48" s="50" t="str">
        <f t="shared" si="8"/>
        <v/>
      </c>
      <c r="FD48" s="50">
        <f t="shared" si="9"/>
        <v>0</v>
      </c>
      <c r="FE48" s="50" t="str">
        <f t="shared" si="10"/>
        <v/>
      </c>
      <c r="FF48" s="110"/>
      <c r="FG48" s="110"/>
      <c r="FH48" s="110"/>
    </row>
    <row r="49" spans="2:164" ht="21" hidden="1" customHeight="1">
      <c r="B49" s="53">
        <v>32</v>
      </c>
      <c r="C49" s="272" t="str">
        <f>IF(NOTAS!XBX52&lt;&gt;"",NOTAS!XBX52,"")</f>
        <v/>
      </c>
      <c r="D49" s="273"/>
      <c r="E49" s="273"/>
      <c r="F49" s="274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0" t="str">
        <f t="shared" si="2"/>
        <v/>
      </c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0" t="str">
        <f t="shared" si="0"/>
        <v/>
      </c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0" t="str">
        <f t="shared" si="3"/>
        <v/>
      </c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0" t="str">
        <f t="shared" si="1"/>
        <v/>
      </c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0" t="str">
        <f t="shared" si="4"/>
        <v/>
      </c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0" t="str">
        <f t="shared" si="5"/>
        <v/>
      </c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0" t="str">
        <f t="shared" si="6"/>
        <v/>
      </c>
      <c r="ES49" s="50" t="str">
        <f t="shared" si="7"/>
        <v/>
      </c>
      <c r="ET49" s="51"/>
      <c r="EU49" s="51"/>
      <c r="EV49" s="51"/>
      <c r="EW49" s="51"/>
      <c r="EX49" s="51"/>
      <c r="EY49" s="51"/>
      <c r="EZ49" s="51"/>
      <c r="FA49" s="51"/>
      <c r="FB49" s="51"/>
      <c r="FC49" s="50" t="str">
        <f t="shared" si="8"/>
        <v/>
      </c>
      <c r="FD49" s="50">
        <f t="shared" si="9"/>
        <v>0</v>
      </c>
      <c r="FE49" s="50" t="str">
        <f t="shared" si="10"/>
        <v/>
      </c>
      <c r="FF49" s="110"/>
      <c r="FG49" s="110"/>
      <c r="FH49" s="110"/>
    </row>
    <row r="50" spans="2:164" ht="21" hidden="1" customHeight="1">
      <c r="B50" s="53">
        <v>33</v>
      </c>
      <c r="C50" s="272" t="str">
        <f>IF(NOTAS!XBX53&lt;&gt;"",NOTAS!XBX53,"")</f>
        <v/>
      </c>
      <c r="D50" s="273"/>
      <c r="E50" s="273"/>
      <c r="F50" s="274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0" t="str">
        <f t="shared" si="2"/>
        <v/>
      </c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0" t="str">
        <f t="shared" si="0"/>
        <v/>
      </c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0" t="str">
        <f t="shared" si="3"/>
        <v/>
      </c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0" t="str">
        <f t="shared" si="1"/>
        <v/>
      </c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0" t="str">
        <f t="shared" si="4"/>
        <v/>
      </c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0" t="str">
        <f t="shared" si="5"/>
        <v/>
      </c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0" t="str">
        <f t="shared" si="6"/>
        <v/>
      </c>
      <c r="ES50" s="50" t="str">
        <f t="shared" si="7"/>
        <v/>
      </c>
      <c r="ET50" s="51"/>
      <c r="EU50" s="51"/>
      <c r="EV50" s="51"/>
      <c r="EW50" s="51"/>
      <c r="EX50" s="51"/>
      <c r="EY50" s="51"/>
      <c r="EZ50" s="51"/>
      <c r="FA50" s="51"/>
      <c r="FB50" s="51"/>
      <c r="FC50" s="50" t="str">
        <f t="shared" si="8"/>
        <v/>
      </c>
      <c r="FD50" s="50">
        <f t="shared" si="9"/>
        <v>0</v>
      </c>
      <c r="FE50" s="50" t="str">
        <f t="shared" si="10"/>
        <v/>
      </c>
      <c r="FF50" s="110"/>
      <c r="FG50" s="110"/>
      <c r="FH50" s="110"/>
    </row>
    <row r="51" spans="2:164" ht="21" hidden="1" customHeight="1">
      <c r="B51" s="53">
        <v>34</v>
      </c>
      <c r="C51" s="272" t="str">
        <f>IF(NOTAS!XBX54&lt;&gt;"",NOTAS!XBX54,"")</f>
        <v/>
      </c>
      <c r="D51" s="273"/>
      <c r="E51" s="273"/>
      <c r="F51" s="274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0" t="str">
        <f t="shared" si="2"/>
        <v/>
      </c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0" t="str">
        <f t="shared" si="0"/>
        <v/>
      </c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0" t="str">
        <f t="shared" si="3"/>
        <v/>
      </c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0" t="str">
        <f t="shared" si="1"/>
        <v/>
      </c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0" t="str">
        <f t="shared" si="4"/>
        <v/>
      </c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0" t="str">
        <f t="shared" si="5"/>
        <v/>
      </c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0" t="str">
        <f t="shared" si="6"/>
        <v/>
      </c>
      <c r="ES51" s="50" t="str">
        <f t="shared" si="7"/>
        <v/>
      </c>
      <c r="ET51" s="51"/>
      <c r="EU51" s="51"/>
      <c r="EV51" s="51"/>
      <c r="EW51" s="51"/>
      <c r="EX51" s="51"/>
      <c r="EY51" s="51"/>
      <c r="EZ51" s="51"/>
      <c r="FA51" s="51"/>
      <c r="FB51" s="51"/>
      <c r="FC51" s="50" t="str">
        <f t="shared" si="8"/>
        <v/>
      </c>
      <c r="FD51" s="50">
        <f t="shared" si="9"/>
        <v>0</v>
      </c>
      <c r="FE51" s="50" t="str">
        <f t="shared" si="10"/>
        <v/>
      </c>
      <c r="FF51" s="110"/>
      <c r="FG51" s="110"/>
      <c r="FH51" s="110"/>
    </row>
    <row r="52" spans="2:164" ht="21" hidden="1" customHeight="1">
      <c r="B52" s="53">
        <v>35</v>
      </c>
      <c r="C52" s="272" t="str">
        <f>IF(NOTAS!XBX55&lt;&gt;"",NOTAS!XBX55,"")</f>
        <v/>
      </c>
      <c r="D52" s="273"/>
      <c r="E52" s="273"/>
      <c r="F52" s="274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0" t="str">
        <f t="shared" si="2"/>
        <v/>
      </c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0" t="str">
        <f t="shared" si="0"/>
        <v/>
      </c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0" t="str">
        <f t="shared" si="3"/>
        <v/>
      </c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0" t="str">
        <f t="shared" si="1"/>
        <v/>
      </c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0" t="str">
        <f t="shared" si="4"/>
        <v/>
      </c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0" t="str">
        <f t="shared" si="5"/>
        <v/>
      </c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0" t="str">
        <f t="shared" si="6"/>
        <v/>
      </c>
      <c r="ES52" s="50" t="str">
        <f t="shared" si="7"/>
        <v/>
      </c>
      <c r="ET52" s="51"/>
      <c r="EU52" s="51"/>
      <c r="EV52" s="51"/>
      <c r="EW52" s="51"/>
      <c r="EX52" s="51"/>
      <c r="EY52" s="51"/>
      <c r="EZ52" s="51"/>
      <c r="FA52" s="51"/>
      <c r="FB52" s="51"/>
      <c r="FC52" s="50" t="str">
        <f t="shared" si="8"/>
        <v/>
      </c>
      <c r="FD52" s="50">
        <f t="shared" si="9"/>
        <v>0</v>
      </c>
      <c r="FE52" s="50" t="str">
        <f t="shared" si="10"/>
        <v/>
      </c>
      <c r="FF52" s="110"/>
      <c r="FG52" s="110"/>
      <c r="FH52" s="110"/>
    </row>
    <row r="53" spans="2:164" ht="21" hidden="1" customHeight="1">
      <c r="B53" s="53">
        <v>36</v>
      </c>
      <c r="C53" s="272" t="str">
        <f>IF(NOTAS!XBX56&lt;&gt;"",NOTAS!XBX56,"")</f>
        <v/>
      </c>
      <c r="D53" s="273"/>
      <c r="E53" s="273"/>
      <c r="F53" s="274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0" t="str">
        <f t="shared" si="2"/>
        <v/>
      </c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0" t="str">
        <f t="shared" si="0"/>
        <v/>
      </c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0" t="str">
        <f t="shared" si="3"/>
        <v/>
      </c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0" t="str">
        <f t="shared" si="1"/>
        <v/>
      </c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0" t="str">
        <f t="shared" si="4"/>
        <v/>
      </c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0" t="str">
        <f t="shared" si="5"/>
        <v/>
      </c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0" t="str">
        <f t="shared" si="6"/>
        <v/>
      </c>
      <c r="ES53" s="50" t="str">
        <f t="shared" si="7"/>
        <v/>
      </c>
      <c r="ET53" s="51"/>
      <c r="EU53" s="51"/>
      <c r="EV53" s="51"/>
      <c r="EW53" s="51"/>
      <c r="EX53" s="51"/>
      <c r="EY53" s="51"/>
      <c r="EZ53" s="51"/>
      <c r="FA53" s="51"/>
      <c r="FB53" s="51"/>
      <c r="FC53" s="50" t="str">
        <f t="shared" si="8"/>
        <v/>
      </c>
      <c r="FD53" s="50">
        <f t="shared" si="9"/>
        <v>0</v>
      </c>
      <c r="FE53" s="50" t="str">
        <f t="shared" si="10"/>
        <v/>
      </c>
      <c r="FF53" s="110"/>
      <c r="FG53" s="110"/>
      <c r="FH53" s="110"/>
    </row>
    <row r="54" spans="2:164" ht="21" hidden="1" customHeight="1">
      <c r="B54" s="53">
        <v>37</v>
      </c>
      <c r="C54" s="272" t="str">
        <f>IF(NOTAS!XBX57&lt;&gt;"",NOTAS!XBX57,"")</f>
        <v/>
      </c>
      <c r="D54" s="273"/>
      <c r="E54" s="273"/>
      <c r="F54" s="274"/>
      <c r="G54" s="51"/>
      <c r="H54" s="51"/>
      <c r="I54" s="51"/>
      <c r="J54" s="51"/>
      <c r="K54" s="51"/>
      <c r="L54" s="51"/>
      <c r="M54" s="108"/>
      <c r="N54" s="52"/>
      <c r="O54" s="52"/>
      <c r="P54" s="51"/>
      <c r="Q54" s="52"/>
      <c r="R54" s="108"/>
      <c r="S54" s="108"/>
      <c r="T54" s="51"/>
      <c r="U54" s="51"/>
      <c r="V54" s="51"/>
      <c r="W54" s="51"/>
      <c r="X54" s="108"/>
      <c r="Y54" s="50" t="str">
        <f t="shared" si="2"/>
        <v/>
      </c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50" t="str">
        <f t="shared" si="0"/>
        <v/>
      </c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50" t="str">
        <f t="shared" si="3"/>
        <v/>
      </c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50" t="str">
        <f t="shared" si="1"/>
        <v/>
      </c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50" t="str">
        <f t="shared" si="4"/>
        <v/>
      </c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50" t="str">
        <f t="shared" si="6"/>
        <v/>
      </c>
      <c r="ES54" s="50" t="str">
        <f t="shared" si="7"/>
        <v/>
      </c>
      <c r="ET54" s="110"/>
      <c r="EU54" s="110"/>
      <c r="EV54" s="110"/>
      <c r="EW54" s="110"/>
      <c r="EX54" s="110"/>
      <c r="EY54" s="110"/>
      <c r="EZ54" s="110"/>
      <c r="FA54" s="110"/>
      <c r="FB54" s="110"/>
      <c r="FC54" s="50" t="str">
        <f t="shared" si="8"/>
        <v/>
      </c>
      <c r="FD54" s="50">
        <f t="shared" si="9"/>
        <v>0</v>
      </c>
      <c r="FE54" s="110"/>
      <c r="FF54" s="110"/>
      <c r="FG54" s="110"/>
      <c r="FH54" s="110"/>
    </row>
    <row r="55" spans="2:164" ht="21" hidden="1" customHeight="1">
      <c r="B55" s="53">
        <v>38</v>
      </c>
      <c r="C55" s="272" t="str">
        <f>IF(NOTAS!XBX58&lt;&gt;"",NOTAS!XBX58,"")</f>
        <v/>
      </c>
      <c r="D55" s="273"/>
      <c r="E55" s="273"/>
      <c r="F55" s="274"/>
      <c r="G55" s="51"/>
      <c r="H55" s="51"/>
      <c r="I55" s="51"/>
      <c r="J55" s="51"/>
      <c r="K55" s="51"/>
      <c r="L55" s="51"/>
      <c r="M55" s="108"/>
      <c r="N55" s="52"/>
      <c r="O55" s="52"/>
      <c r="P55" s="51"/>
      <c r="Q55" s="52"/>
      <c r="R55" s="108"/>
      <c r="S55" s="108"/>
      <c r="T55" s="51"/>
      <c r="U55" s="51"/>
      <c r="V55" s="51"/>
      <c r="W55" s="51"/>
      <c r="X55" s="108"/>
      <c r="Y55" s="50" t="str">
        <f t="shared" si="2"/>
        <v/>
      </c>
      <c r="Z55" s="109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50" t="str">
        <f t="shared" si="0"/>
        <v/>
      </c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50" t="str">
        <f t="shared" si="3"/>
        <v/>
      </c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50" t="str">
        <f t="shared" si="1"/>
        <v/>
      </c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50" t="str">
        <f t="shared" si="4"/>
        <v/>
      </c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50" t="str">
        <f t="shared" si="6"/>
        <v/>
      </c>
      <c r="ES55" s="50" t="str">
        <f t="shared" si="7"/>
        <v/>
      </c>
      <c r="ET55" s="110"/>
      <c r="EU55" s="110"/>
      <c r="EV55" s="110"/>
      <c r="EW55" s="110"/>
      <c r="EX55" s="110"/>
      <c r="EY55" s="110"/>
      <c r="EZ55" s="110"/>
      <c r="FA55" s="110"/>
      <c r="FB55" s="110"/>
      <c r="FC55" s="50" t="str">
        <f t="shared" si="8"/>
        <v/>
      </c>
      <c r="FD55" s="50">
        <f t="shared" si="9"/>
        <v>0</v>
      </c>
      <c r="FE55" s="110"/>
      <c r="FF55" s="110"/>
      <c r="FG55" s="110"/>
      <c r="FH55" s="110"/>
    </row>
    <row r="56" spans="2:164" ht="21" hidden="1" customHeight="1">
      <c r="B56" s="53">
        <v>39</v>
      </c>
      <c r="C56" s="272" t="str">
        <f>IF(NOTAS!XBX59&lt;&gt;"",NOTAS!XBX59,"")</f>
        <v/>
      </c>
      <c r="D56" s="273"/>
      <c r="E56" s="273"/>
      <c r="F56" s="274"/>
      <c r="G56" s="51"/>
      <c r="H56" s="51"/>
      <c r="I56" s="51"/>
      <c r="J56" s="51"/>
      <c r="K56" s="51"/>
      <c r="L56" s="51"/>
      <c r="M56" s="108"/>
      <c r="N56" s="52"/>
      <c r="O56" s="52"/>
      <c r="P56" s="51"/>
      <c r="Q56" s="52"/>
      <c r="R56" s="108"/>
      <c r="S56" s="108"/>
      <c r="T56" s="51"/>
      <c r="U56" s="51"/>
      <c r="V56" s="51"/>
      <c r="W56" s="51"/>
      <c r="X56" s="108"/>
      <c r="Y56" s="50" t="str">
        <f t="shared" si="2"/>
        <v/>
      </c>
      <c r="Z56" s="109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50" t="str">
        <f t="shared" si="0"/>
        <v/>
      </c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50" t="str">
        <f t="shared" si="3"/>
        <v/>
      </c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50" t="str">
        <f t="shared" si="1"/>
        <v/>
      </c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50" t="str">
        <f t="shared" si="4"/>
        <v/>
      </c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50" t="str">
        <f t="shared" si="6"/>
        <v/>
      </c>
      <c r="ES56" s="50" t="str">
        <f t="shared" si="7"/>
        <v/>
      </c>
      <c r="ET56" s="110"/>
      <c r="EU56" s="110"/>
      <c r="EV56" s="110"/>
      <c r="EW56" s="110"/>
      <c r="EX56" s="110"/>
      <c r="EY56" s="110"/>
      <c r="EZ56" s="110"/>
      <c r="FA56" s="110"/>
      <c r="FB56" s="110"/>
      <c r="FC56" s="50" t="str">
        <f t="shared" si="8"/>
        <v/>
      </c>
      <c r="FD56" s="50">
        <f t="shared" si="9"/>
        <v>0</v>
      </c>
      <c r="FE56" s="110"/>
      <c r="FF56" s="110"/>
      <c r="FG56" s="110"/>
      <c r="FH56" s="110"/>
    </row>
    <row r="57" spans="2:164" ht="21" hidden="1" customHeight="1">
      <c r="B57" s="53">
        <v>40</v>
      </c>
      <c r="C57" s="272" t="str">
        <f>IF(NOTAS!XBX60&lt;&gt;"",NOTAS!XBX60,"")</f>
        <v/>
      </c>
      <c r="D57" s="273"/>
      <c r="E57" s="273"/>
      <c r="F57" s="274"/>
      <c r="G57" s="51"/>
      <c r="H57" s="51"/>
      <c r="I57" s="51"/>
      <c r="J57" s="51"/>
      <c r="K57" s="51"/>
      <c r="L57" s="51"/>
      <c r="M57" s="108"/>
      <c r="N57" s="52"/>
      <c r="O57" s="52"/>
      <c r="P57" s="51"/>
      <c r="Q57" s="52"/>
      <c r="R57" s="108"/>
      <c r="S57" s="108"/>
      <c r="T57" s="51"/>
      <c r="U57" s="51"/>
      <c r="V57" s="51"/>
      <c r="W57" s="51"/>
      <c r="X57" s="108"/>
      <c r="Y57" s="50" t="str">
        <f t="shared" si="2"/>
        <v/>
      </c>
      <c r="Z57" s="109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50" t="str">
        <f t="shared" si="0"/>
        <v/>
      </c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50" t="str">
        <f t="shared" si="3"/>
        <v/>
      </c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50" t="str">
        <f t="shared" si="1"/>
        <v/>
      </c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50" t="str">
        <f t="shared" si="4"/>
        <v/>
      </c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50" t="str">
        <f t="shared" si="6"/>
        <v/>
      </c>
      <c r="ES57" s="50" t="str">
        <f t="shared" si="7"/>
        <v/>
      </c>
      <c r="ET57" s="110"/>
      <c r="EU57" s="110"/>
      <c r="EV57" s="110"/>
      <c r="EW57" s="110"/>
      <c r="EX57" s="110"/>
      <c r="EY57" s="110"/>
      <c r="EZ57" s="110"/>
      <c r="FA57" s="110"/>
      <c r="FB57" s="110"/>
      <c r="FC57" s="50" t="str">
        <f t="shared" si="8"/>
        <v/>
      </c>
      <c r="FD57" s="50">
        <f t="shared" si="9"/>
        <v>0</v>
      </c>
      <c r="FE57" s="110"/>
      <c r="FF57" s="110"/>
      <c r="FG57" s="110"/>
      <c r="FH57" s="110"/>
    </row>
    <row r="58" spans="2:164" ht="21" hidden="1" customHeight="1">
      <c r="B58" s="53">
        <v>41</v>
      </c>
      <c r="C58" s="272" t="str">
        <f>IF(NOTAS!XBX61&lt;&gt;"",NOTAS!XBX61,"")</f>
        <v/>
      </c>
      <c r="D58" s="273"/>
      <c r="E58" s="273"/>
      <c r="F58" s="274"/>
      <c r="G58" s="51"/>
      <c r="H58" s="51"/>
      <c r="I58" s="51"/>
      <c r="J58" s="51"/>
      <c r="K58" s="51"/>
      <c r="L58" s="51"/>
      <c r="M58" s="108"/>
      <c r="N58" s="52"/>
      <c r="O58" s="52"/>
      <c r="P58" s="51"/>
      <c r="Q58" s="52"/>
      <c r="R58" s="108"/>
      <c r="S58" s="108"/>
      <c r="T58" s="51"/>
      <c r="U58" s="51"/>
      <c r="V58" s="51"/>
      <c r="W58" s="51"/>
      <c r="X58" s="108"/>
      <c r="Y58" s="50" t="str">
        <f t="shared" si="2"/>
        <v/>
      </c>
      <c r="Z58" s="109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50" t="str">
        <f t="shared" si="0"/>
        <v/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50" t="str">
        <f t="shared" si="3"/>
        <v/>
      </c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50" t="str">
        <f t="shared" si="1"/>
        <v/>
      </c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50" t="str">
        <f t="shared" si="4"/>
        <v/>
      </c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50" t="str">
        <f t="shared" si="6"/>
        <v/>
      </c>
      <c r="ES58" s="50" t="str">
        <f t="shared" si="7"/>
        <v/>
      </c>
      <c r="ET58" s="110"/>
      <c r="EU58" s="110"/>
      <c r="EV58" s="110"/>
      <c r="EW58" s="110"/>
      <c r="EX58" s="110"/>
      <c r="EY58" s="110"/>
      <c r="EZ58" s="110"/>
      <c r="FA58" s="110"/>
      <c r="FB58" s="110"/>
      <c r="FC58" s="50" t="str">
        <f t="shared" si="8"/>
        <v/>
      </c>
      <c r="FD58" s="50">
        <f t="shared" si="9"/>
        <v>0</v>
      </c>
      <c r="FE58" s="110"/>
      <c r="FF58" s="110"/>
      <c r="FG58" s="110"/>
      <c r="FH58" s="110"/>
    </row>
    <row r="59" spans="2:164" ht="21" hidden="1" customHeight="1">
      <c r="B59" s="53">
        <v>42</v>
      </c>
      <c r="C59" s="272" t="str">
        <f>IF(NOTAS!XBX62&lt;&gt;"",NOTAS!XBX62,"")</f>
        <v/>
      </c>
      <c r="D59" s="273"/>
      <c r="E59" s="273"/>
      <c r="F59" s="274"/>
      <c r="G59" s="51"/>
      <c r="H59" s="51"/>
      <c r="I59" s="51"/>
      <c r="J59" s="51"/>
      <c r="K59" s="51"/>
      <c r="L59" s="51"/>
      <c r="M59" s="108"/>
      <c r="N59" s="52"/>
      <c r="O59" s="52"/>
      <c r="P59" s="51"/>
      <c r="Q59" s="52"/>
      <c r="R59" s="108"/>
      <c r="S59" s="108"/>
      <c r="T59" s="51"/>
      <c r="U59" s="51"/>
      <c r="V59" s="51"/>
      <c r="W59" s="51"/>
      <c r="X59" s="108"/>
      <c r="Y59" s="50" t="str">
        <f t="shared" si="2"/>
        <v/>
      </c>
      <c r="Z59" s="109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50" t="str">
        <f t="shared" si="0"/>
        <v/>
      </c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50" t="str">
        <f t="shared" si="3"/>
        <v/>
      </c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50" t="str">
        <f t="shared" si="1"/>
        <v/>
      </c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50" t="str">
        <f t="shared" si="4"/>
        <v/>
      </c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50" t="str">
        <f t="shared" si="6"/>
        <v/>
      </c>
      <c r="ES59" s="50" t="str">
        <f t="shared" si="7"/>
        <v/>
      </c>
      <c r="ET59" s="110"/>
      <c r="EU59" s="110"/>
      <c r="EV59" s="110"/>
      <c r="EW59" s="110"/>
      <c r="EX59" s="110"/>
      <c r="EY59" s="110"/>
      <c r="EZ59" s="110"/>
      <c r="FA59" s="110"/>
      <c r="FB59" s="110"/>
      <c r="FC59" s="50" t="str">
        <f t="shared" si="8"/>
        <v/>
      </c>
      <c r="FD59" s="50">
        <f t="shared" si="9"/>
        <v>0</v>
      </c>
      <c r="FE59" s="110"/>
      <c r="FF59" s="110"/>
      <c r="FG59" s="110"/>
      <c r="FH59" s="110"/>
    </row>
    <row r="60" spans="2:164" ht="21" hidden="1" customHeight="1">
      <c r="B60" s="53">
        <v>43</v>
      </c>
      <c r="C60" s="272" t="str">
        <f>IF(NOTAS!XBX63&lt;&gt;"",NOTAS!XBX63,"")</f>
        <v/>
      </c>
      <c r="D60" s="273"/>
      <c r="E60" s="273"/>
      <c r="F60" s="274"/>
      <c r="G60" s="51"/>
      <c r="H60" s="51"/>
      <c r="I60" s="51"/>
      <c r="J60" s="51"/>
      <c r="K60" s="51"/>
      <c r="L60" s="51"/>
      <c r="M60" s="108"/>
      <c r="N60" s="52"/>
      <c r="O60" s="52"/>
      <c r="P60" s="51"/>
      <c r="Q60" s="52"/>
      <c r="R60" s="108"/>
      <c r="S60" s="108"/>
      <c r="T60" s="51"/>
      <c r="U60" s="51"/>
      <c r="V60" s="51"/>
      <c r="W60" s="51"/>
      <c r="X60" s="108"/>
      <c r="Y60" s="50" t="str">
        <f t="shared" si="2"/>
        <v/>
      </c>
      <c r="Z60" s="109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50" t="str">
        <f t="shared" si="0"/>
        <v/>
      </c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50" t="str">
        <f t="shared" si="3"/>
        <v/>
      </c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50" t="str">
        <f t="shared" si="1"/>
        <v/>
      </c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50" t="str">
        <f t="shared" si="4"/>
        <v/>
      </c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50" t="str">
        <f t="shared" si="6"/>
        <v/>
      </c>
      <c r="ES60" s="50" t="str">
        <f t="shared" si="7"/>
        <v/>
      </c>
      <c r="ET60" s="110"/>
      <c r="EU60" s="110"/>
      <c r="EV60" s="110"/>
      <c r="EW60" s="110"/>
      <c r="EX60" s="110"/>
      <c r="EY60" s="110"/>
      <c r="EZ60" s="110"/>
      <c r="FA60" s="110"/>
      <c r="FB60" s="110"/>
      <c r="FC60" s="50" t="str">
        <f t="shared" si="8"/>
        <v/>
      </c>
      <c r="FD60" s="50">
        <f t="shared" si="9"/>
        <v>0</v>
      </c>
      <c r="FE60" s="110"/>
      <c r="FF60" s="110"/>
      <c r="FG60" s="110"/>
      <c r="FH60" s="110"/>
    </row>
    <row r="61" spans="2:164" ht="21" hidden="1" customHeight="1">
      <c r="B61" s="53">
        <v>44</v>
      </c>
      <c r="C61" s="272" t="str">
        <f>IF(NOTAS!XBX64&lt;&gt;"",NOTAS!XBX64,"")</f>
        <v/>
      </c>
      <c r="D61" s="273"/>
      <c r="E61" s="273"/>
      <c r="F61" s="274"/>
      <c r="G61" s="51"/>
      <c r="H61" s="51"/>
      <c r="I61" s="51"/>
      <c r="J61" s="51"/>
      <c r="K61" s="51"/>
      <c r="L61" s="51"/>
      <c r="M61" s="108"/>
      <c r="N61" s="52"/>
      <c r="O61" s="52"/>
      <c r="P61" s="51"/>
      <c r="Q61" s="52"/>
      <c r="R61" s="108"/>
      <c r="S61" s="108"/>
      <c r="T61" s="51"/>
      <c r="U61" s="51"/>
      <c r="V61" s="51"/>
      <c r="W61" s="51"/>
      <c r="X61" s="108"/>
      <c r="Y61" s="50" t="str">
        <f t="shared" si="2"/>
        <v/>
      </c>
      <c r="Z61" s="109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50" t="str">
        <f t="shared" si="0"/>
        <v/>
      </c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50" t="str">
        <f t="shared" si="3"/>
        <v/>
      </c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50" t="str">
        <f t="shared" si="1"/>
        <v/>
      </c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50" t="str">
        <f t="shared" si="4"/>
        <v/>
      </c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50" t="str">
        <f t="shared" si="6"/>
        <v/>
      </c>
      <c r="ES61" s="50" t="str">
        <f t="shared" si="7"/>
        <v/>
      </c>
      <c r="ET61" s="110"/>
      <c r="EU61" s="110"/>
      <c r="EV61" s="110"/>
      <c r="EW61" s="110"/>
      <c r="EX61" s="110"/>
      <c r="EY61" s="110"/>
      <c r="EZ61" s="110"/>
      <c r="FA61" s="110"/>
      <c r="FB61" s="110"/>
      <c r="FC61" s="50" t="str">
        <f t="shared" si="8"/>
        <v/>
      </c>
      <c r="FD61" s="50">
        <f t="shared" si="9"/>
        <v>0</v>
      </c>
      <c r="FE61" s="110"/>
      <c r="FF61" s="110"/>
      <c r="FG61" s="110"/>
      <c r="FH61" s="110"/>
    </row>
    <row r="62" spans="2:164" ht="12" customHeight="1"/>
    <row r="63" spans="2:164">
      <c r="B63" t="s">
        <v>43</v>
      </c>
      <c r="X63" s="71"/>
    </row>
    <row r="64" spans="2:164">
      <c r="B64" s="17" t="str">
        <f>NOTAS!B24</f>
        <v>CUZCO GUERRERO JENNY DEL PILAR</v>
      </c>
      <c r="C64" s="17"/>
      <c r="D64" s="17"/>
      <c r="X64" s="42"/>
    </row>
    <row r="65" spans="2:24">
      <c r="B65" s="276" t="s">
        <v>110</v>
      </c>
      <c r="C65" s="276"/>
      <c r="X65" s="71"/>
    </row>
    <row r="66" spans="2:24" ht="18.75" customHeight="1"/>
    <row r="72" spans="2:24" ht="15" customHeight="1"/>
    <row r="73" spans="2:24" ht="15" customHeight="1"/>
    <row r="108" ht="15" customHeight="1"/>
    <row r="109" ht="15" customHeight="1"/>
    <row r="110" ht="15" customHeight="1"/>
    <row r="111" ht="15" customHeight="1"/>
    <row r="117" ht="15" customHeight="1"/>
    <row r="118" ht="15" customHeight="1"/>
    <row r="131" ht="15" customHeight="1"/>
    <row r="132" ht="15" customHeight="1"/>
    <row r="140" ht="15" customHeight="1"/>
    <row r="141" ht="15" customHeight="1"/>
    <row r="154" ht="15" customHeight="1"/>
    <row r="155" ht="15" customHeight="1"/>
    <row r="164" ht="15" customHeight="1"/>
    <row r="165" ht="15" customHeight="1"/>
  </sheetData>
  <sheetProtection sheet="1" objects="1" scenarios="1"/>
  <protectedRanges>
    <protectedRange sqref="EK18:EQ53" name="Rango9"/>
    <protectedRange sqref="CM19:DB53" name="Rango7"/>
    <protectedRange sqref="BK19:CF53" name="Rango5"/>
    <protectedRange sqref="Z19:AN53" name="Rango3"/>
    <protectedRange sqref="G18:P53 AP18:BI18 CH18:DB18 Q18:X18 Z18:AN18 BK18:CF18" name="Rango1"/>
    <protectedRange sqref="Q19:X53" name="Rango2"/>
    <protectedRange sqref="AP19:BI53" name="Rango4"/>
    <protectedRange sqref="CH19:CL53" name="Rango6"/>
    <protectedRange sqref="DD18:DN53 DP18:EJ53" name="Rango8"/>
    <protectedRange sqref="ET18:FB53" name="Rango10"/>
  </protectedRanges>
  <mergeCells count="243">
    <mergeCell ref="B1:X2"/>
    <mergeCell ref="B3:X4"/>
    <mergeCell ref="D7:I7"/>
    <mergeCell ref="Q7:S7"/>
    <mergeCell ref="B10:B17"/>
    <mergeCell ref="C10:F17"/>
    <mergeCell ref="G10:Y10"/>
    <mergeCell ref="X11:X12"/>
    <mergeCell ref="Y11:Y17"/>
    <mergeCell ref="L13:L17"/>
    <mergeCell ref="G13:G17"/>
    <mergeCell ref="H13:H17"/>
    <mergeCell ref="I13:I17"/>
    <mergeCell ref="J13:J17"/>
    <mergeCell ref="K13:K17"/>
    <mergeCell ref="S13:S17"/>
    <mergeCell ref="T13:T17"/>
    <mergeCell ref="U13:U17"/>
    <mergeCell ref="V13:V17"/>
    <mergeCell ref="W13:W17"/>
    <mergeCell ref="X13:X17"/>
    <mergeCell ref="M13:M17"/>
    <mergeCell ref="N13:N17"/>
    <mergeCell ref="O13:O17"/>
    <mergeCell ref="G11:M12"/>
    <mergeCell ref="N11:O12"/>
    <mergeCell ref="P11:P12"/>
    <mergeCell ref="Q11:Q12"/>
    <mergeCell ref="R11:T12"/>
    <mergeCell ref="W11:W12"/>
    <mergeCell ref="Z10:AO10"/>
    <mergeCell ref="AP10:BJ10"/>
    <mergeCell ref="BK10:CG10"/>
    <mergeCell ref="BA11:BB12"/>
    <mergeCell ref="BC11:BI12"/>
    <mergeCell ref="Z11:AB12"/>
    <mergeCell ref="AC11:AC12"/>
    <mergeCell ref="AD11:AD12"/>
    <mergeCell ref="AE11:AH12"/>
    <mergeCell ref="AI11:AN12"/>
    <mergeCell ref="AO11:AO17"/>
    <mergeCell ref="AP11:AS12"/>
    <mergeCell ref="AT11:AT12"/>
    <mergeCell ref="AU11:AW12"/>
    <mergeCell ref="AX11:AZ12"/>
    <mergeCell ref="AW13:AW17"/>
    <mergeCell ref="BJ11:BJ17"/>
    <mergeCell ref="BK11:BO12"/>
    <mergeCell ref="ES10:ES17"/>
    <mergeCell ref="ET10:FB10"/>
    <mergeCell ref="FC10:FC17"/>
    <mergeCell ref="FE10:FH10"/>
    <mergeCell ref="CH10:DC10"/>
    <mergeCell ref="DD10:DO10"/>
    <mergeCell ref="DP10:ER10"/>
    <mergeCell ref="CH11:CK12"/>
    <mergeCell ref="CL11:CL12"/>
    <mergeCell ref="CM11:CP12"/>
    <mergeCell ref="DB11:DB12"/>
    <mergeCell ref="DC11:DC17"/>
    <mergeCell ref="CM13:CM17"/>
    <mergeCell ref="CN13:CN17"/>
    <mergeCell ref="CO13:CO17"/>
    <mergeCell ref="CP13:CP17"/>
    <mergeCell ref="CQ13:CQ17"/>
    <mergeCell ref="CR13:CR17"/>
    <mergeCell ref="DB13:DB17"/>
    <mergeCell ref="DD13:DD17"/>
    <mergeCell ref="DE13:DE17"/>
    <mergeCell ref="DL13:DL17"/>
    <mergeCell ref="DM13:DM17"/>
    <mergeCell ref="DN13:DN17"/>
    <mergeCell ref="BP11:BR12"/>
    <mergeCell ref="BS11:BS12"/>
    <mergeCell ref="CF11:CF12"/>
    <mergeCell ref="CG11:CG17"/>
    <mergeCell ref="BP13:BP17"/>
    <mergeCell ref="BQ13:BQ17"/>
    <mergeCell ref="BR13:BR17"/>
    <mergeCell ref="BS13:BS17"/>
    <mergeCell ref="P13:P17"/>
    <mergeCell ref="Q13:Q17"/>
    <mergeCell ref="R13:R17"/>
    <mergeCell ref="AJ13:AJ17"/>
    <mergeCell ref="AK13:AK17"/>
    <mergeCell ref="AL13:AL17"/>
    <mergeCell ref="AM13:AM17"/>
    <mergeCell ref="AN13:AN17"/>
    <mergeCell ref="AP13:AP17"/>
    <mergeCell ref="AD13:AD17"/>
    <mergeCell ref="AE13:AE17"/>
    <mergeCell ref="AF13:AF17"/>
    <mergeCell ref="AG13:AG17"/>
    <mergeCell ref="AH13:AH17"/>
    <mergeCell ref="AI13:AI17"/>
    <mergeCell ref="Z13:Z17"/>
    <mergeCell ref="AA13:AA17"/>
    <mergeCell ref="AB13:AB17"/>
    <mergeCell ref="AC13:AC17"/>
    <mergeCell ref="AX13:AX17"/>
    <mergeCell ref="AY13:AY17"/>
    <mergeCell ref="AZ13:AZ17"/>
    <mergeCell ref="BA13:BA17"/>
    <mergeCell ref="BB13:BB17"/>
    <mergeCell ref="AQ13:AQ17"/>
    <mergeCell ref="AR13:AR17"/>
    <mergeCell ref="AS13:AS17"/>
    <mergeCell ref="AT13:AT17"/>
    <mergeCell ref="AU13:AU17"/>
    <mergeCell ref="AV13:AV17"/>
    <mergeCell ref="BI13:BI17"/>
    <mergeCell ref="BK13:BK17"/>
    <mergeCell ref="BL13:BL17"/>
    <mergeCell ref="BM13:BM17"/>
    <mergeCell ref="BN13:BN17"/>
    <mergeCell ref="BO13:BO17"/>
    <mergeCell ref="BC13:BC17"/>
    <mergeCell ref="BD13:BD17"/>
    <mergeCell ref="BE13:BE17"/>
    <mergeCell ref="BF13:BF17"/>
    <mergeCell ref="BG13:BG17"/>
    <mergeCell ref="BH13:BH17"/>
    <mergeCell ref="BZ13:BZ17"/>
    <mergeCell ref="CA13:CA17"/>
    <mergeCell ref="CB13:CB17"/>
    <mergeCell ref="CC13:CC17"/>
    <mergeCell ref="CD13:CD17"/>
    <mergeCell ref="CE13:CE17"/>
    <mergeCell ref="BT13:BT17"/>
    <mergeCell ref="BU13:BU17"/>
    <mergeCell ref="BV13:BV17"/>
    <mergeCell ref="BW13:BW17"/>
    <mergeCell ref="BX13:BX17"/>
    <mergeCell ref="BY13:BY17"/>
    <mergeCell ref="CF13:CF17"/>
    <mergeCell ref="CH13:CH17"/>
    <mergeCell ref="CI13:CI17"/>
    <mergeCell ref="CJ13:CJ17"/>
    <mergeCell ref="CK13:CK17"/>
    <mergeCell ref="CL13:CL17"/>
    <mergeCell ref="CY13:CY17"/>
    <mergeCell ref="CZ13:CZ17"/>
    <mergeCell ref="DA13:DA17"/>
    <mergeCell ref="CS13:CS17"/>
    <mergeCell ref="CT13:CT17"/>
    <mergeCell ref="CU13:CU17"/>
    <mergeCell ref="CV13:CV17"/>
    <mergeCell ref="CW13:CW17"/>
    <mergeCell ref="CX13:CX17"/>
    <mergeCell ref="DO13:DO17"/>
    <mergeCell ref="DP13:DP17"/>
    <mergeCell ref="DQ13:DQ17"/>
    <mergeCell ref="DF13:DF17"/>
    <mergeCell ref="DG13:DG17"/>
    <mergeCell ref="DH13:DH17"/>
    <mergeCell ref="DI13:DI17"/>
    <mergeCell ref="DJ13:DJ17"/>
    <mergeCell ref="DK13:DK17"/>
    <mergeCell ref="FH13:FH17"/>
    <mergeCell ref="C18:F18"/>
    <mergeCell ref="C19:F19"/>
    <mergeCell ref="EW13:EW17"/>
    <mergeCell ref="EX13:EX17"/>
    <mergeCell ref="EY13:EY17"/>
    <mergeCell ref="EZ13:EZ17"/>
    <mergeCell ref="FA13:FA17"/>
    <mergeCell ref="FB13:FB17"/>
    <mergeCell ref="EP13:EP17"/>
    <mergeCell ref="EQ13:EQ17"/>
    <mergeCell ref="ER13:ER17"/>
    <mergeCell ref="ET13:ET17"/>
    <mergeCell ref="EU13:EU17"/>
    <mergeCell ref="EV13:EV17"/>
    <mergeCell ref="EJ13:EJ17"/>
    <mergeCell ref="EK13:EK17"/>
    <mergeCell ref="EL13:EL17"/>
    <mergeCell ref="EM13:EM17"/>
    <mergeCell ref="EN13:EN17"/>
    <mergeCell ref="EO13:EO17"/>
    <mergeCell ref="ED13:ED17"/>
    <mergeCell ref="EE13:EE17"/>
    <mergeCell ref="EF13:EF17"/>
    <mergeCell ref="C20:F20"/>
    <mergeCell ref="C21:F21"/>
    <mergeCell ref="C22:F22"/>
    <mergeCell ref="C23:F23"/>
    <mergeCell ref="C24:F24"/>
    <mergeCell ref="C25:F25"/>
    <mergeCell ref="FE13:FE17"/>
    <mergeCell ref="FF13:FF17"/>
    <mergeCell ref="FG13:FG17"/>
    <mergeCell ref="EG13:EG17"/>
    <mergeCell ref="EH13:EH17"/>
    <mergeCell ref="EI13:EI17"/>
    <mergeCell ref="DX13:DX17"/>
    <mergeCell ref="DY13:DY17"/>
    <mergeCell ref="DZ13:DZ17"/>
    <mergeCell ref="EA13:EA17"/>
    <mergeCell ref="EB13:EB17"/>
    <mergeCell ref="EC13:EC17"/>
    <mergeCell ref="DR13:DR17"/>
    <mergeCell ref="DS13:DS17"/>
    <mergeCell ref="DT13:DT17"/>
    <mergeCell ref="DU13:DU17"/>
    <mergeCell ref="DV13:DV17"/>
    <mergeCell ref="DW13:DW17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B65:C65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</mergeCells>
  <dataValidations count="4">
    <dataValidation type="list" allowBlank="1" showInputMessage="1" showErrorMessage="1" sqref="ET18:FB53" xr:uid="{828A6EC8-CE0F-4D49-B51F-981697D833EA}">
      <formula1>$FC$4:$FC$7</formula1>
    </dataValidation>
    <dataValidation type="decimal" allowBlank="1" showInputMessage="1" showErrorMessage="1" sqref="AP18:BI60 CH18:DB60 G18:X60 Z18:AN60 BK18:CF60" xr:uid="{0970B882-03DB-431F-B778-46EE3DFB2238}">
      <formula1>0</formula1>
      <formula2>10</formula2>
    </dataValidation>
    <dataValidation allowBlank="1" sqref="X8" xr:uid="{77F33473-7833-4C15-AA1D-464A7C4EF244}"/>
    <dataValidation type="decimal" allowBlank="1" showErrorMessage="1" errorTitle="Validación de Datos" error="Por favor; sólo Ingrese Datos entre 0 y 10" sqref="T61:W61 G61:L61 N61:Q61" xr:uid="{ECE26FF6-8910-4209-8E97-30FBD90B1FDE}">
      <formula1>0</formula1>
      <formula2>10</formula2>
    </dataValidation>
  </dataValidations>
  <pageMargins left="0.25" right="0.25" top="0.75" bottom="0.75" header="0.3" footer="0.3"/>
  <pageSetup paperSize="9" scale="20" fitToHeight="2" orientation="landscape" horizontalDpi="4294967295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6D05-368E-4286-9E76-142A02F836DA}">
  <sheetPr>
    <pageSetUpPr fitToPage="1"/>
  </sheetPr>
  <dimension ref="A1:XCX165"/>
  <sheetViews>
    <sheetView zoomScale="60" zoomScaleNormal="60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C19" sqref="C19:F19"/>
    </sheetView>
  </sheetViews>
  <sheetFormatPr baseColWidth="10" defaultRowHeight="14.5"/>
  <cols>
    <col min="1" max="1" width="4.90625" customWidth="1"/>
    <col min="2" max="2" width="5" customWidth="1"/>
    <col min="3" max="3" width="35.90625" customWidth="1"/>
    <col min="4" max="5" width="4" customWidth="1"/>
    <col min="6" max="6" width="6.6328125" customWidth="1"/>
    <col min="7" max="159" width="15.6328125" customWidth="1"/>
    <col min="160" max="160" width="15.6328125" hidden="1" customWidth="1"/>
    <col min="161" max="164" width="6.54296875" customWidth="1"/>
  </cols>
  <sheetData>
    <row r="1" spans="1:164" ht="16.5" customHeight="1">
      <c r="A1" s="42"/>
      <c r="B1" s="253" t="s">
        <v>147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"/>
    </row>
    <row r="2" spans="1:164" ht="15" customHeight="1">
      <c r="A2" s="42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1"/>
    </row>
    <row r="3" spans="1:164" ht="16.5" customHeight="1">
      <c r="A3" s="42"/>
      <c r="B3" s="255" t="s">
        <v>112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"/>
    </row>
    <row r="4" spans="1:164" ht="15.75" customHeight="1">
      <c r="A4" s="43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"/>
      <c r="FC4" s="186" t="s">
        <v>189</v>
      </c>
      <c r="FD4" s="186"/>
    </row>
    <row r="5" spans="1:164" ht="15.75" customHeight="1">
      <c r="A5" s="4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2"/>
      <c r="FC5" s="186" t="s">
        <v>190</v>
      </c>
      <c r="FD5" s="186"/>
    </row>
    <row r="6" spans="1:164" ht="15.5">
      <c r="A6" s="42"/>
      <c r="B6" s="6">
        <v>1</v>
      </c>
      <c r="C6" s="7" t="s">
        <v>5</v>
      </c>
      <c r="D6" s="23" t="str">
        <f>NOTAS!B14</f>
        <v>INICIAL II</v>
      </c>
      <c r="E6" s="23"/>
      <c r="F6" s="23"/>
      <c r="G6" s="23"/>
      <c r="H6" s="23"/>
      <c r="I6" s="23"/>
      <c r="O6" s="8">
        <v>3</v>
      </c>
      <c r="P6" s="7" t="s">
        <v>6</v>
      </c>
      <c r="Q6" s="107" t="str">
        <f>NOTAS!B18</f>
        <v>2025-2026 MATUTINA</v>
      </c>
      <c r="T6" s="105"/>
      <c r="U6" s="105"/>
      <c r="V6" s="105"/>
      <c r="X6" s="106"/>
      <c r="FC6" s="186" t="s">
        <v>191</v>
      </c>
      <c r="FD6" s="186"/>
    </row>
    <row r="7" spans="1:164" ht="15.5">
      <c r="A7" s="42"/>
      <c r="B7" s="6">
        <v>2</v>
      </c>
      <c r="C7" s="7" t="s">
        <v>148</v>
      </c>
      <c r="D7" s="256" t="str">
        <f>NOTAS!B24</f>
        <v>CUZCO GUERRERO JENNY DEL PILAR</v>
      </c>
      <c r="E7" s="256"/>
      <c r="F7" s="256"/>
      <c r="G7" s="256"/>
      <c r="H7" s="256"/>
      <c r="I7" s="256"/>
      <c r="O7" s="8">
        <v>4</v>
      </c>
      <c r="P7" s="10" t="s">
        <v>9</v>
      </c>
      <c r="Q7" s="257">
        <f ca="1">TODAY()</f>
        <v>45994</v>
      </c>
      <c r="R7" s="257"/>
      <c r="S7" s="257"/>
      <c r="T7" s="107"/>
      <c r="U7" s="107"/>
      <c r="V7" s="107"/>
      <c r="X7" s="44"/>
      <c r="FC7" s="186" t="s">
        <v>192</v>
      </c>
      <c r="FD7" s="186"/>
    </row>
    <row r="8" spans="1:164" ht="15.5">
      <c r="A8" s="42"/>
      <c r="B8" s="6"/>
      <c r="O8" s="8"/>
      <c r="X8" s="44"/>
    </row>
    <row r="9" spans="1:164" ht="18.5" customHeight="1">
      <c r="A9" s="42"/>
      <c r="B9" s="11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</row>
    <row r="10" spans="1:164" s="195" customFormat="1" ht="24" customHeight="1">
      <c r="B10" s="241" t="s">
        <v>11</v>
      </c>
      <c r="C10" s="244" t="s">
        <v>12</v>
      </c>
      <c r="D10" s="245"/>
      <c r="E10" s="245"/>
      <c r="F10" s="246"/>
      <c r="G10" s="215" t="s">
        <v>173</v>
      </c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7"/>
      <c r="Z10" s="258" t="s">
        <v>172</v>
      </c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98" t="s">
        <v>227</v>
      </c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303" t="s">
        <v>248</v>
      </c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303"/>
      <c r="CF10" s="303"/>
      <c r="CG10" s="303"/>
      <c r="CH10" s="225" t="s">
        <v>271</v>
      </c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/>
      <c r="DD10" s="235" t="s">
        <v>293</v>
      </c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7"/>
      <c r="DP10" s="238" t="s">
        <v>305</v>
      </c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40"/>
      <c r="ES10" s="231" t="s">
        <v>177</v>
      </c>
      <c r="ET10" s="238" t="s">
        <v>188</v>
      </c>
      <c r="EU10" s="239"/>
      <c r="EV10" s="239"/>
      <c r="EW10" s="239"/>
      <c r="EX10" s="239"/>
      <c r="EY10" s="239"/>
      <c r="EZ10" s="239"/>
      <c r="FA10" s="239"/>
      <c r="FB10" s="239"/>
      <c r="FC10" s="222" t="s">
        <v>178</v>
      </c>
      <c r="FD10" s="196"/>
      <c r="FE10" s="285" t="s">
        <v>334</v>
      </c>
      <c r="FF10" s="285"/>
      <c r="FG10" s="285"/>
      <c r="FH10" s="285"/>
    </row>
    <row r="11" spans="1:164" s="173" customFormat="1" ht="12.75" hidden="1" customHeight="1">
      <c r="B11" s="242"/>
      <c r="C11" s="247"/>
      <c r="D11" s="248"/>
      <c r="E11" s="248"/>
      <c r="F11" s="249"/>
      <c r="G11" s="221"/>
      <c r="H11" s="221"/>
      <c r="I11" s="221"/>
      <c r="J11" s="221"/>
      <c r="K11" s="221"/>
      <c r="L11" s="221"/>
      <c r="M11" s="221"/>
      <c r="N11" s="221"/>
      <c r="O11" s="221"/>
      <c r="P11" s="270"/>
      <c r="Q11" s="218"/>
      <c r="R11" s="218"/>
      <c r="S11" s="218"/>
      <c r="T11" s="218"/>
      <c r="U11" s="174"/>
      <c r="V11" s="174"/>
      <c r="W11" s="218"/>
      <c r="X11" s="218"/>
      <c r="Y11" s="219" t="s">
        <v>141</v>
      </c>
      <c r="Z11" s="259"/>
      <c r="AA11" s="260"/>
      <c r="AB11" s="261"/>
      <c r="AC11" s="265"/>
      <c r="AD11" s="265"/>
      <c r="AE11" s="259"/>
      <c r="AF11" s="260"/>
      <c r="AG11" s="260"/>
      <c r="AH11" s="261"/>
      <c r="AI11" s="259"/>
      <c r="AJ11" s="260"/>
      <c r="AK11" s="260"/>
      <c r="AL11" s="260"/>
      <c r="AM11" s="260"/>
      <c r="AN11" s="261"/>
      <c r="AO11" s="228" t="s">
        <v>141</v>
      </c>
      <c r="AP11" s="277"/>
      <c r="AQ11" s="278"/>
      <c r="AR11" s="278"/>
      <c r="AS11" s="279"/>
      <c r="AT11" s="283"/>
      <c r="AU11" s="277"/>
      <c r="AV11" s="278"/>
      <c r="AW11" s="279"/>
      <c r="AX11" s="277"/>
      <c r="AY11" s="278"/>
      <c r="AZ11" s="279"/>
      <c r="BA11" s="277"/>
      <c r="BB11" s="279"/>
      <c r="BC11" s="277"/>
      <c r="BD11" s="278"/>
      <c r="BE11" s="278"/>
      <c r="BF11" s="278"/>
      <c r="BG11" s="278"/>
      <c r="BH11" s="278"/>
      <c r="BI11" s="279"/>
      <c r="BJ11" s="206" t="s">
        <v>141</v>
      </c>
      <c r="BK11" s="209"/>
      <c r="BL11" s="210"/>
      <c r="BM11" s="210"/>
      <c r="BN11" s="210"/>
      <c r="BO11" s="211"/>
      <c r="BP11" s="209"/>
      <c r="BQ11" s="210"/>
      <c r="BR11" s="211"/>
      <c r="BS11" s="209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304"/>
      <c r="CG11" s="206" t="s">
        <v>141</v>
      </c>
      <c r="CH11" s="299"/>
      <c r="CI11" s="300"/>
      <c r="CJ11" s="300"/>
      <c r="CK11" s="300"/>
      <c r="CL11" s="289"/>
      <c r="CM11" s="291"/>
      <c r="CN11" s="292"/>
      <c r="CO11" s="292"/>
      <c r="CP11" s="292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306"/>
      <c r="DC11" s="228" t="s">
        <v>141</v>
      </c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223"/>
      <c r="ET11" s="176"/>
      <c r="EU11" s="176"/>
      <c r="EV11" s="176"/>
      <c r="EW11" s="176"/>
      <c r="EX11" s="176"/>
      <c r="EY11" s="177"/>
      <c r="EZ11" s="177"/>
      <c r="FA11" s="177"/>
      <c r="FB11" s="177"/>
      <c r="FC11" s="223"/>
      <c r="FD11" s="175"/>
      <c r="FE11" s="178"/>
      <c r="FF11" s="178"/>
      <c r="FG11" s="178"/>
      <c r="FH11" s="178"/>
    </row>
    <row r="12" spans="1:164" s="173" customFormat="1" ht="22.5" hidden="1" customHeight="1">
      <c r="B12" s="242"/>
      <c r="C12" s="247"/>
      <c r="D12" s="248"/>
      <c r="E12" s="248"/>
      <c r="F12" s="249"/>
      <c r="G12" s="221"/>
      <c r="H12" s="221"/>
      <c r="I12" s="221"/>
      <c r="J12" s="221"/>
      <c r="K12" s="221"/>
      <c r="L12" s="221"/>
      <c r="M12" s="221"/>
      <c r="N12" s="221"/>
      <c r="O12" s="221"/>
      <c r="P12" s="271"/>
      <c r="Q12" s="218"/>
      <c r="R12" s="218"/>
      <c r="S12" s="218"/>
      <c r="T12" s="218"/>
      <c r="U12" s="174"/>
      <c r="V12" s="174"/>
      <c r="W12" s="218"/>
      <c r="X12" s="218"/>
      <c r="Y12" s="219"/>
      <c r="Z12" s="262"/>
      <c r="AA12" s="263"/>
      <c r="AB12" s="264"/>
      <c r="AC12" s="266"/>
      <c r="AD12" s="266"/>
      <c r="AE12" s="262"/>
      <c r="AF12" s="263"/>
      <c r="AG12" s="263"/>
      <c r="AH12" s="264"/>
      <c r="AI12" s="262"/>
      <c r="AJ12" s="263"/>
      <c r="AK12" s="263"/>
      <c r="AL12" s="263"/>
      <c r="AM12" s="263"/>
      <c r="AN12" s="264"/>
      <c r="AO12" s="229"/>
      <c r="AP12" s="280"/>
      <c r="AQ12" s="281"/>
      <c r="AR12" s="281"/>
      <c r="AS12" s="282"/>
      <c r="AT12" s="284"/>
      <c r="AU12" s="280"/>
      <c r="AV12" s="281"/>
      <c r="AW12" s="282"/>
      <c r="AX12" s="280"/>
      <c r="AY12" s="281"/>
      <c r="AZ12" s="282"/>
      <c r="BA12" s="280"/>
      <c r="BB12" s="282"/>
      <c r="BC12" s="280"/>
      <c r="BD12" s="281"/>
      <c r="BE12" s="281"/>
      <c r="BF12" s="281"/>
      <c r="BG12" s="281"/>
      <c r="BH12" s="281"/>
      <c r="BI12" s="282"/>
      <c r="BJ12" s="207"/>
      <c r="BK12" s="212"/>
      <c r="BL12" s="213"/>
      <c r="BM12" s="213"/>
      <c r="BN12" s="213"/>
      <c r="BO12" s="214"/>
      <c r="BP12" s="212"/>
      <c r="BQ12" s="213"/>
      <c r="BR12" s="214"/>
      <c r="BS12" s="212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305"/>
      <c r="CG12" s="207"/>
      <c r="CH12" s="301"/>
      <c r="CI12" s="302"/>
      <c r="CJ12" s="302"/>
      <c r="CK12" s="302"/>
      <c r="CL12" s="290"/>
      <c r="CM12" s="293"/>
      <c r="CN12" s="294"/>
      <c r="CO12" s="294"/>
      <c r="CP12" s="294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307"/>
      <c r="DC12" s="229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223"/>
      <c r="ET12" s="176"/>
      <c r="EU12" s="176"/>
      <c r="EV12" s="176"/>
      <c r="EW12" s="176"/>
      <c r="EX12" s="176"/>
      <c r="EY12" s="177"/>
      <c r="EZ12" s="177"/>
      <c r="FA12" s="177"/>
      <c r="FB12" s="177"/>
      <c r="FC12" s="223"/>
      <c r="FD12" s="175"/>
      <c r="FE12" s="178"/>
      <c r="FF12" s="178"/>
      <c r="FG12" s="178"/>
      <c r="FH12" s="178"/>
    </row>
    <row r="13" spans="1:164" s="179" customFormat="1" ht="24.75" customHeight="1">
      <c r="A13" s="179" t="s">
        <v>86</v>
      </c>
      <c r="B13" s="242"/>
      <c r="C13" s="247"/>
      <c r="D13" s="248"/>
      <c r="E13" s="248"/>
      <c r="F13" s="249"/>
      <c r="G13" s="275" t="s">
        <v>194</v>
      </c>
      <c r="H13" s="220" t="s">
        <v>195</v>
      </c>
      <c r="I13" s="220" t="s">
        <v>196</v>
      </c>
      <c r="J13" s="220" t="s">
        <v>197</v>
      </c>
      <c r="K13" s="220" t="s">
        <v>198</v>
      </c>
      <c r="L13" s="220" t="s">
        <v>199</v>
      </c>
      <c r="M13" s="220" t="s">
        <v>200</v>
      </c>
      <c r="N13" s="220" t="s">
        <v>201</v>
      </c>
      <c r="O13" s="220" t="s">
        <v>202</v>
      </c>
      <c r="P13" s="220" t="s">
        <v>203</v>
      </c>
      <c r="Q13" s="220" t="s">
        <v>204</v>
      </c>
      <c r="R13" s="220" t="s">
        <v>205</v>
      </c>
      <c r="S13" s="220" t="s">
        <v>206</v>
      </c>
      <c r="T13" s="220" t="s">
        <v>207</v>
      </c>
      <c r="U13" s="220" t="s">
        <v>208</v>
      </c>
      <c r="V13" s="220" t="s">
        <v>209</v>
      </c>
      <c r="W13" s="220" t="s">
        <v>210</v>
      </c>
      <c r="X13" s="220" t="s">
        <v>211</v>
      </c>
      <c r="Y13" s="219"/>
      <c r="Z13" s="267" t="s">
        <v>212</v>
      </c>
      <c r="AA13" s="267" t="s">
        <v>213</v>
      </c>
      <c r="AB13" s="267" t="s">
        <v>214</v>
      </c>
      <c r="AC13" s="267" t="s">
        <v>215</v>
      </c>
      <c r="AD13" s="267" t="s">
        <v>216</v>
      </c>
      <c r="AE13" s="267" t="s">
        <v>217</v>
      </c>
      <c r="AF13" s="267" t="s">
        <v>218</v>
      </c>
      <c r="AG13" s="267" t="s">
        <v>219</v>
      </c>
      <c r="AH13" s="267" t="s">
        <v>220</v>
      </c>
      <c r="AI13" s="267" t="s">
        <v>221</v>
      </c>
      <c r="AJ13" s="267" t="s">
        <v>222</v>
      </c>
      <c r="AK13" s="267" t="s">
        <v>223</v>
      </c>
      <c r="AL13" s="267" t="s">
        <v>224</v>
      </c>
      <c r="AM13" s="267" t="s">
        <v>225</v>
      </c>
      <c r="AN13" s="267" t="s">
        <v>226</v>
      </c>
      <c r="AO13" s="229"/>
      <c r="AP13" s="200" t="s">
        <v>228</v>
      </c>
      <c r="AQ13" s="200" t="s">
        <v>229</v>
      </c>
      <c r="AR13" s="200" t="s">
        <v>230</v>
      </c>
      <c r="AS13" s="200" t="s">
        <v>231</v>
      </c>
      <c r="AT13" s="200" t="s">
        <v>232</v>
      </c>
      <c r="AU13" s="200" t="s">
        <v>233</v>
      </c>
      <c r="AV13" s="200" t="s">
        <v>234</v>
      </c>
      <c r="AW13" s="200" t="s">
        <v>235</v>
      </c>
      <c r="AX13" s="200" t="s">
        <v>236</v>
      </c>
      <c r="AY13" s="200" t="s">
        <v>237</v>
      </c>
      <c r="AZ13" s="200" t="s">
        <v>238</v>
      </c>
      <c r="BA13" s="200" t="s">
        <v>239</v>
      </c>
      <c r="BB13" s="200" t="s">
        <v>240</v>
      </c>
      <c r="BC13" s="200" t="s">
        <v>241</v>
      </c>
      <c r="BD13" s="200" t="s">
        <v>242</v>
      </c>
      <c r="BE13" s="200" t="s">
        <v>243</v>
      </c>
      <c r="BF13" s="200" t="s">
        <v>244</v>
      </c>
      <c r="BG13" s="200" t="s">
        <v>245</v>
      </c>
      <c r="BH13" s="200" t="s">
        <v>246</v>
      </c>
      <c r="BI13" s="200" t="s">
        <v>247</v>
      </c>
      <c r="BJ13" s="207"/>
      <c r="BK13" s="203" t="s">
        <v>249</v>
      </c>
      <c r="BL13" s="203" t="s">
        <v>250</v>
      </c>
      <c r="BM13" s="203" t="s">
        <v>251</v>
      </c>
      <c r="BN13" s="203" t="s">
        <v>252</v>
      </c>
      <c r="BO13" s="203" t="s">
        <v>253</v>
      </c>
      <c r="BP13" s="203" t="s">
        <v>254</v>
      </c>
      <c r="BQ13" s="203" t="s">
        <v>255</v>
      </c>
      <c r="BR13" s="203" t="s">
        <v>256</v>
      </c>
      <c r="BS13" s="203" t="s">
        <v>257</v>
      </c>
      <c r="BT13" s="203" t="s">
        <v>258</v>
      </c>
      <c r="BU13" s="203" t="s">
        <v>259</v>
      </c>
      <c r="BV13" s="203" t="s">
        <v>260</v>
      </c>
      <c r="BW13" s="203" t="s">
        <v>261</v>
      </c>
      <c r="BX13" s="203" t="s">
        <v>262</v>
      </c>
      <c r="BY13" s="203" t="s">
        <v>263</v>
      </c>
      <c r="BZ13" s="203" t="s">
        <v>264</v>
      </c>
      <c r="CA13" s="203" t="s">
        <v>265</v>
      </c>
      <c r="CB13" s="203" t="s">
        <v>266</v>
      </c>
      <c r="CC13" s="203" t="s">
        <v>267</v>
      </c>
      <c r="CD13" s="203" t="s">
        <v>268</v>
      </c>
      <c r="CE13" s="203" t="s">
        <v>269</v>
      </c>
      <c r="CF13" s="203" t="s">
        <v>270</v>
      </c>
      <c r="CG13" s="207"/>
      <c r="CH13" s="295" t="s">
        <v>272</v>
      </c>
      <c r="CI13" s="295" t="s">
        <v>273</v>
      </c>
      <c r="CJ13" s="295" t="s">
        <v>274</v>
      </c>
      <c r="CK13" s="295" t="s">
        <v>275</v>
      </c>
      <c r="CL13" s="295" t="s">
        <v>276</v>
      </c>
      <c r="CM13" s="197" t="s">
        <v>277</v>
      </c>
      <c r="CN13" s="197" t="s">
        <v>278</v>
      </c>
      <c r="CO13" s="197" t="s">
        <v>279</v>
      </c>
      <c r="CP13" s="197" t="s">
        <v>280</v>
      </c>
      <c r="CQ13" s="197" t="s">
        <v>281</v>
      </c>
      <c r="CR13" s="197" t="s">
        <v>282</v>
      </c>
      <c r="CS13" s="197" t="s">
        <v>283</v>
      </c>
      <c r="CT13" s="197" t="s">
        <v>284</v>
      </c>
      <c r="CU13" s="197" t="s">
        <v>285</v>
      </c>
      <c r="CV13" s="197" t="s">
        <v>286</v>
      </c>
      <c r="CW13" s="197" t="s">
        <v>287</v>
      </c>
      <c r="CX13" s="197" t="s">
        <v>288</v>
      </c>
      <c r="CY13" s="197" t="s">
        <v>289</v>
      </c>
      <c r="CZ13" s="197" t="s">
        <v>290</v>
      </c>
      <c r="DA13" s="197" t="s">
        <v>291</v>
      </c>
      <c r="DB13" s="197" t="s">
        <v>292</v>
      </c>
      <c r="DC13" s="229"/>
      <c r="DD13" s="197" t="s">
        <v>294</v>
      </c>
      <c r="DE13" s="197" t="s">
        <v>295</v>
      </c>
      <c r="DF13" s="197" t="s">
        <v>296</v>
      </c>
      <c r="DG13" s="197" t="s">
        <v>297</v>
      </c>
      <c r="DH13" s="197" t="s">
        <v>298</v>
      </c>
      <c r="DI13" s="197" t="s">
        <v>299</v>
      </c>
      <c r="DJ13" s="197" t="s">
        <v>300</v>
      </c>
      <c r="DK13" s="197" t="s">
        <v>301</v>
      </c>
      <c r="DL13" s="197" t="s">
        <v>302</v>
      </c>
      <c r="DM13" s="197" t="s">
        <v>303</v>
      </c>
      <c r="DN13" s="197" t="s">
        <v>304</v>
      </c>
      <c r="DO13" s="228" t="s">
        <v>141</v>
      </c>
      <c r="DP13" s="197" t="s">
        <v>306</v>
      </c>
      <c r="DQ13" s="197" t="s">
        <v>307</v>
      </c>
      <c r="DR13" s="197" t="s">
        <v>308</v>
      </c>
      <c r="DS13" s="197" t="s">
        <v>309</v>
      </c>
      <c r="DT13" s="197" t="s">
        <v>310</v>
      </c>
      <c r="DU13" s="197" t="s">
        <v>311</v>
      </c>
      <c r="DV13" s="197" t="s">
        <v>312</v>
      </c>
      <c r="DW13" s="197" t="s">
        <v>313</v>
      </c>
      <c r="DX13" s="197" t="s">
        <v>314</v>
      </c>
      <c r="DY13" s="197" t="s">
        <v>315</v>
      </c>
      <c r="DZ13" s="197" t="s">
        <v>316</v>
      </c>
      <c r="EA13" s="197" t="s">
        <v>317</v>
      </c>
      <c r="EB13" s="197" t="s">
        <v>318</v>
      </c>
      <c r="EC13" s="197" t="s">
        <v>319</v>
      </c>
      <c r="ED13" s="197" t="s">
        <v>320</v>
      </c>
      <c r="EE13" s="197" t="s">
        <v>321</v>
      </c>
      <c r="EF13" s="197" t="s">
        <v>322</v>
      </c>
      <c r="EG13" s="197" t="s">
        <v>323</v>
      </c>
      <c r="EH13" s="197" t="s">
        <v>324</v>
      </c>
      <c r="EI13" s="197" t="s">
        <v>325</v>
      </c>
      <c r="EJ13" s="197" t="s">
        <v>326</v>
      </c>
      <c r="EK13" s="197" t="s">
        <v>327</v>
      </c>
      <c r="EL13" s="197" t="s">
        <v>328</v>
      </c>
      <c r="EM13" s="197" t="s">
        <v>329</v>
      </c>
      <c r="EN13" s="197" t="s">
        <v>330</v>
      </c>
      <c r="EO13" s="197" t="s">
        <v>331</v>
      </c>
      <c r="EP13" s="197" t="s">
        <v>332</v>
      </c>
      <c r="EQ13" s="197" t="s">
        <v>333</v>
      </c>
      <c r="ER13" s="228" t="s">
        <v>141</v>
      </c>
      <c r="ES13" s="223"/>
      <c r="ET13" s="232" t="s">
        <v>179</v>
      </c>
      <c r="EU13" s="232" t="s">
        <v>180</v>
      </c>
      <c r="EV13" s="232" t="s">
        <v>181</v>
      </c>
      <c r="EW13" s="232" t="s">
        <v>182</v>
      </c>
      <c r="EX13" s="232" t="s">
        <v>183</v>
      </c>
      <c r="EY13" s="232" t="s">
        <v>184</v>
      </c>
      <c r="EZ13" s="232" t="s">
        <v>186</v>
      </c>
      <c r="FA13" s="232" t="s">
        <v>187</v>
      </c>
      <c r="FB13" s="232" t="s">
        <v>185</v>
      </c>
      <c r="FC13" s="223"/>
      <c r="FD13" s="175"/>
      <c r="FE13" s="286" t="s">
        <v>168</v>
      </c>
      <c r="FF13" s="287" t="s">
        <v>169</v>
      </c>
      <c r="FG13" s="287" t="s">
        <v>170</v>
      </c>
      <c r="FH13" s="288" t="s">
        <v>163</v>
      </c>
    </row>
    <row r="14" spans="1:164" s="179" customFormat="1" ht="24.75" customHeight="1">
      <c r="A14" s="179" t="s">
        <v>86</v>
      </c>
      <c r="B14" s="242"/>
      <c r="C14" s="247"/>
      <c r="D14" s="248"/>
      <c r="E14" s="248"/>
      <c r="F14" s="249"/>
      <c r="G14" s="275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19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29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7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7"/>
      <c r="CH14" s="296"/>
      <c r="CI14" s="296"/>
      <c r="CJ14" s="296"/>
      <c r="CK14" s="296"/>
      <c r="CL14" s="296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229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229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229"/>
      <c r="ES14" s="223"/>
      <c r="ET14" s="233"/>
      <c r="EU14" s="233"/>
      <c r="EV14" s="233"/>
      <c r="EW14" s="233"/>
      <c r="EX14" s="233"/>
      <c r="EY14" s="233"/>
      <c r="EZ14" s="233"/>
      <c r="FA14" s="233"/>
      <c r="FB14" s="233"/>
      <c r="FC14" s="223"/>
      <c r="FD14" s="175"/>
      <c r="FE14" s="286"/>
      <c r="FF14" s="287"/>
      <c r="FG14" s="287"/>
      <c r="FH14" s="288"/>
    </row>
    <row r="15" spans="1:164" s="179" customFormat="1" ht="24.75" customHeight="1">
      <c r="A15" s="179" t="s">
        <v>86</v>
      </c>
      <c r="B15" s="242"/>
      <c r="C15" s="247"/>
      <c r="D15" s="248"/>
      <c r="E15" s="248"/>
      <c r="F15" s="249"/>
      <c r="G15" s="275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19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29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7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7"/>
      <c r="CH15" s="296"/>
      <c r="CI15" s="296"/>
      <c r="CJ15" s="296"/>
      <c r="CK15" s="296"/>
      <c r="CL15" s="296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229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229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229"/>
      <c r="ES15" s="223"/>
      <c r="ET15" s="233"/>
      <c r="EU15" s="233"/>
      <c r="EV15" s="233"/>
      <c r="EW15" s="233"/>
      <c r="EX15" s="233"/>
      <c r="EY15" s="233"/>
      <c r="EZ15" s="233"/>
      <c r="FA15" s="233"/>
      <c r="FB15" s="233"/>
      <c r="FC15" s="223"/>
      <c r="FD15" s="175"/>
      <c r="FE15" s="286"/>
      <c r="FF15" s="287"/>
      <c r="FG15" s="287"/>
      <c r="FH15" s="288"/>
    </row>
    <row r="16" spans="1:164" s="179" customFormat="1" ht="24.75" customHeight="1">
      <c r="A16" s="179" t="s">
        <v>86</v>
      </c>
      <c r="B16" s="242"/>
      <c r="C16" s="247"/>
      <c r="D16" s="248"/>
      <c r="E16" s="248"/>
      <c r="F16" s="249"/>
      <c r="G16" s="275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19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29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7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7"/>
      <c r="CH16" s="296"/>
      <c r="CI16" s="296"/>
      <c r="CJ16" s="296"/>
      <c r="CK16" s="296"/>
      <c r="CL16" s="296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229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229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229"/>
      <c r="ES16" s="223"/>
      <c r="ET16" s="233"/>
      <c r="EU16" s="233"/>
      <c r="EV16" s="233"/>
      <c r="EW16" s="233"/>
      <c r="EX16" s="233"/>
      <c r="EY16" s="233"/>
      <c r="EZ16" s="233"/>
      <c r="FA16" s="233"/>
      <c r="FB16" s="233"/>
      <c r="FC16" s="223"/>
      <c r="FD16" s="175"/>
      <c r="FE16" s="286"/>
      <c r="FF16" s="287"/>
      <c r="FG16" s="287"/>
      <c r="FH16" s="288"/>
    </row>
    <row r="17" spans="1:164 16322:16326" s="179" customFormat="1" ht="24.75" customHeight="1">
      <c r="A17" s="179" t="s">
        <v>86</v>
      </c>
      <c r="B17" s="243"/>
      <c r="C17" s="250"/>
      <c r="D17" s="251"/>
      <c r="E17" s="251"/>
      <c r="F17" s="252"/>
      <c r="G17" s="275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1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30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8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8"/>
      <c r="CH17" s="297"/>
      <c r="CI17" s="297"/>
      <c r="CJ17" s="297"/>
      <c r="CK17" s="297"/>
      <c r="CL17" s="297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230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30"/>
      <c r="DP17" s="199"/>
      <c r="DQ17" s="199"/>
      <c r="DR17" s="199"/>
      <c r="DS17" s="199"/>
      <c r="DT17" s="199"/>
      <c r="DU17" s="199"/>
      <c r="DV17" s="199"/>
      <c r="DW17" s="199"/>
      <c r="DX17" s="199"/>
      <c r="DY17" s="199"/>
      <c r="DZ17" s="199"/>
      <c r="EA17" s="199"/>
      <c r="EB17" s="199"/>
      <c r="EC17" s="199"/>
      <c r="ED17" s="199"/>
      <c r="EE17" s="199"/>
      <c r="EF17" s="199"/>
      <c r="EG17" s="199"/>
      <c r="EH17" s="199"/>
      <c r="EI17" s="199"/>
      <c r="EJ17" s="199"/>
      <c r="EK17" s="199"/>
      <c r="EL17" s="199"/>
      <c r="EM17" s="199"/>
      <c r="EN17" s="199"/>
      <c r="EO17" s="199"/>
      <c r="EP17" s="199"/>
      <c r="EQ17" s="199"/>
      <c r="ER17" s="229"/>
      <c r="ES17" s="224"/>
      <c r="ET17" s="234"/>
      <c r="EU17" s="234"/>
      <c r="EV17" s="234"/>
      <c r="EW17" s="234"/>
      <c r="EX17" s="234"/>
      <c r="EY17" s="234"/>
      <c r="EZ17" s="234"/>
      <c r="FA17" s="234"/>
      <c r="FB17" s="234"/>
      <c r="FC17" s="224"/>
      <c r="FD17" s="180"/>
      <c r="FE17" s="286"/>
      <c r="FF17" s="287"/>
      <c r="FG17" s="287"/>
      <c r="FH17" s="288"/>
      <c r="XCT17" s="181" t="s">
        <v>78</v>
      </c>
      <c r="XCU17" s="181" t="s">
        <v>74</v>
      </c>
      <c r="XCV17" s="181" t="s">
        <v>75</v>
      </c>
      <c r="XCW17" s="181" t="s">
        <v>79</v>
      </c>
      <c r="XCX17" s="181" t="s">
        <v>80</v>
      </c>
    </row>
    <row r="18" spans="1:164 16322:16326" ht="21" customHeight="1">
      <c r="A18" s="45"/>
      <c r="B18" s="53">
        <v>1</v>
      </c>
      <c r="C18" s="272" t="str">
        <f>IF(NOTAS!E21&gt;"",NOTAS!E21,"")</f>
        <v>ALARCON GARCIA LIAM KAEL</v>
      </c>
      <c r="D18" s="273"/>
      <c r="E18" s="273"/>
      <c r="F18" s="274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0" t="str">
        <f>IFERROR(INT(FIXED(TRUNC(AVERAGE(G18:X18),2),0)),"")</f>
        <v/>
      </c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0" t="str">
        <f t="shared" ref="AO18:AO61" si="0">IFERROR(INT(FIXED(TRUNC(AVERAGE(Z18:AN18),2),0)),"")</f>
        <v/>
      </c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0" t="str">
        <f>IFERROR(INT(FIXED(TRUNC(AVERAGE(AP18:BI18),2),0)),"")</f>
        <v/>
      </c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0" t="str">
        <f t="shared" ref="CG18:CG61" si="1">IFERROR(INT(FIXED(TRUNC(AVERAGE(BK18:CF18),2),0)),"")</f>
        <v/>
      </c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0" t="str">
        <f>IFERROR(INT(FIXED(TRUNC(AVERAGE(CH18:DB18),2),0)),"")</f>
        <v/>
      </c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0" t="str">
        <f>IFERROR(INT(FIXED(TRUNC(AVERAGE(DD18:DN18),2),0)),"")</f>
        <v/>
      </c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0" t="str">
        <f>IFERROR(INT(FIXED(TRUNC(AVERAGE(DP18:EQ18),2),0)),"")</f>
        <v/>
      </c>
      <c r="ES18" s="50" t="str">
        <f>IF(OR(Y18="",AO18="",BJ18="",CG18="",DC18="",DO18=""),"",IFERROR(AVERAGE(Y18,AO18,BJ18,CG18,DC18,DO18),""))</f>
        <v/>
      </c>
      <c r="ET18" s="51"/>
      <c r="EU18" s="51"/>
      <c r="EV18" s="51"/>
      <c r="EW18" s="51"/>
      <c r="EX18" s="51"/>
      <c r="EY18" s="51"/>
      <c r="EZ18" s="51"/>
      <c r="FA18" s="51"/>
      <c r="FB18" s="51"/>
      <c r="FC18" s="50" t="str">
        <f>IF(OR(ET18="",EU18="",EV18="",EW18="",EX18="",EY18="",EZ18="",FA18="",FB18=""),"",IF(FD18&gt;=35,"A+",IF(FD18&gt;=33,"A-",IF(FD18&gt;=30,"B+",IF(FD18&gt;=27,"B-",IF(FD18&gt;=20,"C+",IF(FD18&gt;=18,"C-",IF(FD18&gt;=15,"D+",IF(FD18&gt;=13,"D-",IF(FD18&gt;=11,"E+",IF(FD18&gt;=0,"E-")))))))))))</f>
        <v/>
      </c>
      <c r="FD18" s="50">
        <f>IF(ET18="S",4,IF(ET18="F",3,IF(ET18="O",2,IF(ET18="N",1))))+IF(EU18="S",4,IF(EU18="F",3,IF(EU18="O",2,IF(EU18="N",1))))+IF(EV18="S",4,IF(EV18="F",3,IF(EV18="O",2,IF(EV18="N",1))))+IF(EW18="S",4,IF(EW18="F",3,IF(EW18="O",2,IF(EW18="N",1))))+IF(EX18="S",4,IF(EX18="F",3,IF(EX18="O",2,IF(EX18="N",1))))+IF(EY18="S",4,IF(EY18="F",3,IF(EY18="O",2,IF(EY18="N",1))))+IF(EZ18="S",4,IF(EZ18="F",3,IF(EZ18="O",2,IF(EZ18="N",1))))+IF(FA18="S",4,IF(FA18="F",3,IF(FA18="O",2,IF(FA18="N",1))))+IF(FB18="S",4,IF(FB18="F",3,IF(FB18="O",2,IF(FB18="N",1))))</f>
        <v>0</v>
      </c>
      <c r="FE18" s="50" t="str">
        <f>IF(FC18="","",FC18)</f>
        <v/>
      </c>
      <c r="FF18" s="110"/>
      <c r="FG18" s="110"/>
      <c r="FH18" s="110"/>
    </row>
    <row r="19" spans="1:164 16322:16326" ht="21" customHeight="1">
      <c r="B19" s="53">
        <v>2</v>
      </c>
      <c r="C19" s="272" t="str">
        <f>IF(NOTAS!E22&gt;"",NOTAS!E22,"")</f>
        <v>BURGOS MARTINEZ ALEXANDER ABDIEL</v>
      </c>
      <c r="D19" s="273"/>
      <c r="E19" s="273"/>
      <c r="F19" s="274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0" t="str">
        <f t="shared" ref="Y19:Y61" si="2">IFERROR(INT(FIXED(TRUNC(AVERAGE(G19:X19),2),0)),"")</f>
        <v/>
      </c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0" t="str">
        <f t="shared" si="0"/>
        <v/>
      </c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0" t="str">
        <f t="shared" ref="BJ19:BJ61" si="3">IFERROR(INT(FIXED(TRUNC(AVERAGE(AP19:BI19),2),0)),"")</f>
        <v/>
      </c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0" t="str">
        <f t="shared" si="1"/>
        <v/>
      </c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0" t="str">
        <f t="shared" ref="DC19:DC61" si="4">IFERROR(INT(FIXED(TRUNC(AVERAGE(CH19:DB19),2),0)),"")</f>
        <v/>
      </c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0" t="str">
        <f t="shared" ref="DO19:DO53" si="5">IFERROR(INT(FIXED(TRUNC(AVERAGE(DD19:DN19),2),0)),"")</f>
        <v/>
      </c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0" t="str">
        <f t="shared" ref="ER19:ER61" si="6">IFERROR(INT(FIXED(TRUNC(AVERAGE(DP19:EQ19),2),0)),"")</f>
        <v/>
      </c>
      <c r="ES19" s="50" t="str">
        <f t="shared" ref="ES19:ES61" si="7">IF(OR(Y19="",AO19="",BJ19="",CG19="",DC19="",DO19=""),"",IFERROR(AVERAGE(Y19,AO19,BJ19,CG19,DC19,DO19),""))</f>
        <v/>
      </c>
      <c r="ET19" s="51"/>
      <c r="EU19" s="51"/>
      <c r="EV19" s="51"/>
      <c r="EW19" s="51"/>
      <c r="EX19" s="51"/>
      <c r="EY19" s="51"/>
      <c r="EZ19" s="51"/>
      <c r="FA19" s="51"/>
      <c r="FB19" s="51"/>
      <c r="FC19" s="50" t="str">
        <f t="shared" ref="FC19:FC61" si="8">IF(OR(ET19="",EU19="",EV19="",EW19="",EX19="",EY19="",EZ19="",FA19="",FB19=""),"",IF(FD19&gt;=35,"A+",IF(FD19&gt;=33,"A-",IF(FD19&gt;=30,"B+",IF(FD19&gt;=27,"B-",IF(FD19&gt;=20,"C+",IF(FD19&gt;=18,"C-",IF(FD19&gt;=15,"D+",IF(FD19&gt;=13,"D-",IF(FD19&gt;=11,"E+",IF(FD19&gt;=0,"E-")))))))))))</f>
        <v/>
      </c>
      <c r="FD19" s="50">
        <f t="shared" ref="FD19:FD61" si="9">IF(ET19="S",4,IF(ET19="F",3,IF(ET19="O",2,IF(ET19="N",1))))+IF(EU19="S",4,IF(EU19="F",3,IF(EU19="O",2,IF(EU19="N",1))))+IF(EV19="S",4,IF(EV19="F",3,IF(EV19="O",2,IF(EV19="N",1))))+IF(EW19="S",4,IF(EW19="F",3,IF(EW19="O",2,IF(EW19="N",1))))+IF(EX19="S",4,IF(EX19="F",3,IF(EX19="O",2,IF(EX19="N",1))))+IF(EY19="S",4,IF(EY19="F",3,IF(EY19="O",2,IF(EY19="N",1))))+IF(EZ19="S",4,IF(EZ19="F",3,IF(EZ19="O",2,IF(EZ19="N",1))))+IF(FA19="S",4,IF(FA19="F",3,IF(FA19="O",2,IF(FA19="N",1))))+IF(FB19="S",4,IF(FB19="F",3,IF(FB19="O",2,IF(FB19="N",1))))</f>
        <v>0</v>
      </c>
      <c r="FE19" s="50" t="str">
        <f t="shared" ref="FE19:FE53" si="10">IF(FC19="","",FC19)</f>
        <v/>
      </c>
      <c r="FF19" s="110"/>
      <c r="FG19" s="110"/>
      <c r="FH19" s="110"/>
    </row>
    <row r="20" spans="1:164 16322:16326" ht="21" customHeight="1">
      <c r="B20" s="53">
        <v>3</v>
      </c>
      <c r="C20" s="272" t="str">
        <f>IF(NOTAS!E23&gt;"",NOTAS!E23,"")</f>
        <v>CARREÑO SANCHEZ AMMY VALENTINA</v>
      </c>
      <c r="D20" s="273"/>
      <c r="E20" s="273"/>
      <c r="F20" s="274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0" t="str">
        <f t="shared" si="2"/>
        <v/>
      </c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0" t="str">
        <f t="shared" si="0"/>
        <v/>
      </c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0" t="str">
        <f t="shared" si="3"/>
        <v/>
      </c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0" t="str">
        <f t="shared" si="1"/>
        <v/>
      </c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0" t="str">
        <f t="shared" si="4"/>
        <v/>
      </c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0" t="str">
        <f t="shared" si="5"/>
        <v/>
      </c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0" t="str">
        <f t="shared" si="6"/>
        <v/>
      </c>
      <c r="ES20" s="50" t="str">
        <f t="shared" si="7"/>
        <v/>
      </c>
      <c r="ET20" s="51"/>
      <c r="EU20" s="51"/>
      <c r="EV20" s="51"/>
      <c r="EW20" s="51"/>
      <c r="EX20" s="51"/>
      <c r="EY20" s="51"/>
      <c r="EZ20" s="51"/>
      <c r="FA20" s="51"/>
      <c r="FB20" s="51"/>
      <c r="FC20" s="50" t="str">
        <f t="shared" si="8"/>
        <v/>
      </c>
      <c r="FD20" s="50">
        <f t="shared" si="9"/>
        <v>0</v>
      </c>
      <c r="FE20" s="50" t="str">
        <f t="shared" si="10"/>
        <v/>
      </c>
      <c r="FF20" s="110"/>
      <c r="FG20" s="110"/>
      <c r="FH20" s="110"/>
    </row>
    <row r="21" spans="1:164 16322:16326" ht="21" customHeight="1">
      <c r="A21" t="s">
        <v>86</v>
      </c>
      <c r="B21" s="53">
        <v>4</v>
      </c>
      <c r="C21" s="272" t="str">
        <f>IF(NOTAS!E24&gt;"",NOTAS!E24,"")</f>
        <v>CASTRO GOMEZ ANNIA VALENTINA</v>
      </c>
      <c r="D21" s="273"/>
      <c r="E21" s="273"/>
      <c r="F21" s="274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0" t="str">
        <f t="shared" si="2"/>
        <v/>
      </c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0" t="str">
        <f t="shared" si="0"/>
        <v/>
      </c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0" t="str">
        <f t="shared" si="3"/>
        <v/>
      </c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0" t="str">
        <f t="shared" si="1"/>
        <v/>
      </c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0" t="str">
        <f t="shared" si="4"/>
        <v/>
      </c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0" t="str">
        <f t="shared" si="5"/>
        <v/>
      </c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0" t="str">
        <f t="shared" si="6"/>
        <v/>
      </c>
      <c r="ES21" s="50" t="str">
        <f t="shared" si="7"/>
        <v/>
      </c>
      <c r="ET21" s="51"/>
      <c r="EU21" s="51"/>
      <c r="EV21" s="51"/>
      <c r="EW21" s="51"/>
      <c r="EX21" s="51"/>
      <c r="EY21" s="51"/>
      <c r="EZ21" s="51"/>
      <c r="FA21" s="51"/>
      <c r="FB21" s="51"/>
      <c r="FC21" s="50" t="str">
        <f t="shared" si="8"/>
        <v/>
      </c>
      <c r="FD21" s="50">
        <f t="shared" si="9"/>
        <v>0</v>
      </c>
      <c r="FE21" s="50" t="str">
        <f t="shared" si="10"/>
        <v/>
      </c>
      <c r="FF21" s="110"/>
      <c r="FG21" s="110"/>
      <c r="FH21" s="110"/>
    </row>
    <row r="22" spans="1:164 16322:16326" ht="21" customHeight="1">
      <c r="B22" s="53">
        <v>5</v>
      </c>
      <c r="C22" s="272" t="str">
        <f>IF(NOTAS!E25&gt;"",NOTAS!E25,"")</f>
        <v>CEDEÑO AGUIRRE KEYLOR DEMIR</v>
      </c>
      <c r="D22" s="273"/>
      <c r="E22" s="273"/>
      <c r="F22" s="274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0" t="str">
        <f t="shared" si="2"/>
        <v/>
      </c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0" t="str">
        <f t="shared" si="0"/>
        <v/>
      </c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0" t="str">
        <f t="shared" si="3"/>
        <v/>
      </c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0" t="str">
        <f t="shared" si="1"/>
        <v/>
      </c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0" t="str">
        <f t="shared" si="4"/>
        <v/>
      </c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0" t="str">
        <f t="shared" si="5"/>
        <v/>
      </c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0" t="str">
        <f t="shared" si="6"/>
        <v/>
      </c>
      <c r="ES22" s="50" t="str">
        <f t="shared" si="7"/>
        <v/>
      </c>
      <c r="ET22" s="51"/>
      <c r="EU22" s="51"/>
      <c r="EV22" s="51"/>
      <c r="EW22" s="51"/>
      <c r="EX22" s="51"/>
      <c r="EY22" s="51"/>
      <c r="EZ22" s="51"/>
      <c r="FA22" s="51"/>
      <c r="FB22" s="51"/>
      <c r="FC22" s="50" t="str">
        <f t="shared" si="8"/>
        <v/>
      </c>
      <c r="FD22" s="50">
        <f t="shared" si="9"/>
        <v>0</v>
      </c>
      <c r="FE22" s="50" t="str">
        <f t="shared" si="10"/>
        <v/>
      </c>
      <c r="FF22" s="110"/>
      <c r="FG22" s="110"/>
      <c r="FH22" s="110"/>
    </row>
    <row r="23" spans="1:164 16322:16326" ht="21" customHeight="1">
      <c r="B23" s="53">
        <v>6</v>
      </c>
      <c r="C23" s="272" t="str">
        <f>IF(NOTAS!E26&gt;"",NOTAS!E26,"")</f>
        <v>CERDAN TORO MADISON YARELIS</v>
      </c>
      <c r="D23" s="273"/>
      <c r="E23" s="273"/>
      <c r="F23" s="274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0" t="str">
        <f t="shared" si="2"/>
        <v/>
      </c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0" t="str">
        <f t="shared" si="0"/>
        <v/>
      </c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0" t="str">
        <f t="shared" si="3"/>
        <v/>
      </c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0" t="str">
        <f t="shared" si="1"/>
        <v/>
      </c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0" t="str">
        <f t="shared" si="4"/>
        <v/>
      </c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0" t="str">
        <f t="shared" si="5"/>
        <v/>
      </c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0" t="str">
        <f t="shared" si="6"/>
        <v/>
      </c>
      <c r="ES23" s="50" t="str">
        <f t="shared" si="7"/>
        <v/>
      </c>
      <c r="ET23" s="51"/>
      <c r="EU23" s="51"/>
      <c r="EV23" s="51"/>
      <c r="EW23" s="51"/>
      <c r="EX23" s="51"/>
      <c r="EY23" s="51"/>
      <c r="EZ23" s="51"/>
      <c r="FA23" s="51"/>
      <c r="FB23" s="51"/>
      <c r="FC23" s="50" t="str">
        <f t="shared" si="8"/>
        <v/>
      </c>
      <c r="FD23" s="50">
        <f t="shared" si="9"/>
        <v>0</v>
      </c>
      <c r="FE23" s="50" t="str">
        <f t="shared" si="10"/>
        <v/>
      </c>
      <c r="FF23" s="110"/>
      <c r="FG23" s="110"/>
      <c r="FH23" s="110"/>
    </row>
    <row r="24" spans="1:164 16322:16326" ht="21" customHeight="1">
      <c r="B24" s="53">
        <v>7</v>
      </c>
      <c r="C24" s="272" t="str">
        <f>IF(NOTAS!E27&gt;"",NOTAS!E27,"")</f>
        <v>CEVALLOS ZAMBRANO IAN SAHIR</v>
      </c>
      <c r="D24" s="273"/>
      <c r="E24" s="273"/>
      <c r="F24" s="274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0" t="str">
        <f t="shared" si="2"/>
        <v/>
      </c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0" t="str">
        <f t="shared" si="0"/>
        <v/>
      </c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0" t="str">
        <f t="shared" si="3"/>
        <v/>
      </c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0" t="str">
        <f t="shared" si="1"/>
        <v/>
      </c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0" t="str">
        <f t="shared" si="4"/>
        <v/>
      </c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0" t="str">
        <f t="shared" si="5"/>
        <v/>
      </c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0" t="str">
        <f t="shared" si="6"/>
        <v/>
      </c>
      <c r="ES24" s="50" t="str">
        <f t="shared" si="7"/>
        <v/>
      </c>
      <c r="ET24" s="51"/>
      <c r="EU24" s="51"/>
      <c r="EV24" s="51"/>
      <c r="EW24" s="51"/>
      <c r="EX24" s="51"/>
      <c r="EY24" s="51"/>
      <c r="EZ24" s="51"/>
      <c r="FA24" s="51"/>
      <c r="FB24" s="51"/>
      <c r="FC24" s="50" t="str">
        <f t="shared" si="8"/>
        <v/>
      </c>
      <c r="FD24" s="50">
        <f t="shared" si="9"/>
        <v>0</v>
      </c>
      <c r="FE24" s="50" t="str">
        <f t="shared" si="10"/>
        <v/>
      </c>
      <c r="FF24" s="110"/>
      <c r="FG24" s="110"/>
      <c r="FH24" s="110"/>
    </row>
    <row r="25" spans="1:164 16322:16326" ht="21" customHeight="1">
      <c r="B25" s="53">
        <v>8</v>
      </c>
      <c r="C25" s="272" t="str">
        <f>IF(NOTAS!E28&gt;"",NOTAS!E28,"")</f>
        <v>CONGACHA OÑA JEAN PIERRE</v>
      </c>
      <c r="D25" s="273"/>
      <c r="E25" s="273"/>
      <c r="F25" s="274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0" t="str">
        <f t="shared" si="2"/>
        <v/>
      </c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0" t="str">
        <f t="shared" si="0"/>
        <v/>
      </c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0" t="str">
        <f t="shared" si="3"/>
        <v/>
      </c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0" t="str">
        <f t="shared" si="1"/>
        <v/>
      </c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0" t="str">
        <f t="shared" si="4"/>
        <v/>
      </c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0" t="str">
        <f t="shared" si="5"/>
        <v/>
      </c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0" t="str">
        <f t="shared" si="6"/>
        <v/>
      </c>
      <c r="ES25" s="50" t="str">
        <f t="shared" si="7"/>
        <v/>
      </c>
      <c r="ET25" s="51"/>
      <c r="EU25" s="51"/>
      <c r="EV25" s="51"/>
      <c r="EW25" s="51"/>
      <c r="EX25" s="51"/>
      <c r="EY25" s="51"/>
      <c r="EZ25" s="51"/>
      <c r="FA25" s="51"/>
      <c r="FB25" s="51"/>
      <c r="FC25" s="50" t="str">
        <f t="shared" si="8"/>
        <v/>
      </c>
      <c r="FD25" s="50">
        <f t="shared" si="9"/>
        <v>0</v>
      </c>
      <c r="FE25" s="50" t="str">
        <f t="shared" si="10"/>
        <v/>
      </c>
      <c r="FF25" s="110"/>
      <c r="FG25" s="110"/>
      <c r="FH25" s="110"/>
    </row>
    <row r="26" spans="1:164 16322:16326" ht="21" customHeight="1">
      <c r="A26" t="s">
        <v>87</v>
      </c>
      <c r="B26" s="53">
        <v>9</v>
      </c>
      <c r="C26" s="272" t="str">
        <f>IF(NOTAS!E29&gt;"",NOTAS!E29,"")</f>
        <v>CUEVA VILLEGAS VALENTINA STEFANIA</v>
      </c>
      <c r="D26" s="273"/>
      <c r="E26" s="273"/>
      <c r="F26" s="274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0" t="str">
        <f t="shared" si="2"/>
        <v/>
      </c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0" t="str">
        <f t="shared" si="0"/>
        <v/>
      </c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0" t="str">
        <f t="shared" si="3"/>
        <v/>
      </c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0" t="str">
        <f t="shared" si="1"/>
        <v/>
      </c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0" t="str">
        <f t="shared" si="4"/>
        <v/>
      </c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0" t="str">
        <f t="shared" si="5"/>
        <v/>
      </c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0" t="str">
        <f t="shared" si="6"/>
        <v/>
      </c>
      <c r="ES26" s="50" t="str">
        <f t="shared" si="7"/>
        <v/>
      </c>
      <c r="ET26" s="51"/>
      <c r="EU26" s="51"/>
      <c r="EV26" s="51"/>
      <c r="EW26" s="51"/>
      <c r="EX26" s="51"/>
      <c r="EY26" s="51"/>
      <c r="EZ26" s="51"/>
      <c r="FA26" s="51"/>
      <c r="FB26" s="51"/>
      <c r="FC26" s="50" t="str">
        <f t="shared" si="8"/>
        <v/>
      </c>
      <c r="FD26" s="50">
        <f t="shared" si="9"/>
        <v>0</v>
      </c>
      <c r="FE26" s="50" t="str">
        <f t="shared" si="10"/>
        <v/>
      </c>
      <c r="FF26" s="110"/>
      <c r="FG26" s="110"/>
      <c r="FH26" s="110"/>
    </row>
    <row r="27" spans="1:164 16322:16326" ht="21" customHeight="1">
      <c r="B27" s="53">
        <v>10</v>
      </c>
      <c r="C27" s="272" t="str">
        <f>IF(NOTAS!E30&gt;"",NOTAS!E30,"")</f>
        <v>DE LA CRUZ VALLEJO JOEL ALEXANDER</v>
      </c>
      <c r="D27" s="273"/>
      <c r="E27" s="273"/>
      <c r="F27" s="274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0" t="str">
        <f t="shared" si="2"/>
        <v/>
      </c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0" t="str">
        <f t="shared" si="0"/>
        <v/>
      </c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0" t="str">
        <f t="shared" si="3"/>
        <v/>
      </c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0" t="str">
        <f t="shared" si="1"/>
        <v/>
      </c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0" t="str">
        <f t="shared" si="4"/>
        <v/>
      </c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0" t="str">
        <f t="shared" si="5"/>
        <v/>
      </c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0" t="str">
        <f t="shared" si="6"/>
        <v/>
      </c>
      <c r="ES27" s="50" t="str">
        <f t="shared" si="7"/>
        <v/>
      </c>
      <c r="ET27" s="51"/>
      <c r="EU27" s="51"/>
      <c r="EV27" s="51"/>
      <c r="EW27" s="51"/>
      <c r="EX27" s="51"/>
      <c r="EY27" s="51"/>
      <c r="EZ27" s="51"/>
      <c r="FA27" s="51"/>
      <c r="FB27" s="51"/>
      <c r="FC27" s="50" t="str">
        <f t="shared" si="8"/>
        <v/>
      </c>
      <c r="FD27" s="50">
        <f t="shared" si="9"/>
        <v>0</v>
      </c>
      <c r="FE27" s="50" t="str">
        <f t="shared" si="10"/>
        <v/>
      </c>
      <c r="FF27" s="110"/>
      <c r="FG27" s="110"/>
      <c r="FH27" s="110"/>
    </row>
    <row r="28" spans="1:164 16322:16326" ht="21" customHeight="1">
      <c r="B28" s="53">
        <v>11</v>
      </c>
      <c r="C28" s="272" t="str">
        <f>IF(NOTAS!E31&gt;"",NOTAS!E31,"")</f>
        <v>DUEÑAS CALDERON LEONIDAS NICOLAI</v>
      </c>
      <c r="D28" s="273"/>
      <c r="E28" s="273"/>
      <c r="F28" s="274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0" t="str">
        <f t="shared" si="2"/>
        <v/>
      </c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0" t="str">
        <f t="shared" si="0"/>
        <v/>
      </c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0" t="str">
        <f t="shared" si="3"/>
        <v/>
      </c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0" t="str">
        <f t="shared" si="1"/>
        <v/>
      </c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0" t="str">
        <f t="shared" si="4"/>
        <v/>
      </c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0" t="str">
        <f t="shared" si="5"/>
        <v/>
      </c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0" t="str">
        <f t="shared" si="6"/>
        <v/>
      </c>
      <c r="ES28" s="50" t="str">
        <f t="shared" si="7"/>
        <v/>
      </c>
      <c r="ET28" s="51"/>
      <c r="EU28" s="51"/>
      <c r="EV28" s="51"/>
      <c r="EW28" s="51"/>
      <c r="EX28" s="51"/>
      <c r="EY28" s="51"/>
      <c r="EZ28" s="51"/>
      <c r="FA28" s="51"/>
      <c r="FB28" s="51"/>
      <c r="FC28" s="50" t="str">
        <f t="shared" si="8"/>
        <v/>
      </c>
      <c r="FD28" s="50">
        <f t="shared" si="9"/>
        <v>0</v>
      </c>
      <c r="FE28" s="50" t="str">
        <f t="shared" si="10"/>
        <v/>
      </c>
      <c r="FF28" s="110"/>
      <c r="FG28" s="110"/>
      <c r="FH28" s="110"/>
    </row>
    <row r="29" spans="1:164 16322:16326" ht="21" customHeight="1">
      <c r="A29" t="s">
        <v>87</v>
      </c>
      <c r="B29" s="53">
        <v>12</v>
      </c>
      <c r="C29" s="272" t="str">
        <f>IF(NOTAS!E32&gt;"",NOTAS!E32,"")</f>
        <v>GOMEZ CELI ELIAM LEVIT</v>
      </c>
      <c r="D29" s="273"/>
      <c r="E29" s="273"/>
      <c r="F29" s="274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0" t="str">
        <f t="shared" si="2"/>
        <v/>
      </c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0" t="str">
        <f t="shared" si="0"/>
        <v/>
      </c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0" t="str">
        <f t="shared" si="3"/>
        <v/>
      </c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0" t="str">
        <f t="shared" si="1"/>
        <v/>
      </c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0" t="str">
        <f t="shared" si="4"/>
        <v/>
      </c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0" t="str">
        <f t="shared" si="5"/>
        <v/>
      </c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  <c r="EJ29" s="51"/>
      <c r="EK29" s="51"/>
      <c r="EL29" s="51"/>
      <c r="EM29" s="51"/>
      <c r="EN29" s="51"/>
      <c r="EO29" s="51"/>
      <c r="EP29" s="51"/>
      <c r="EQ29" s="51"/>
      <c r="ER29" s="50" t="str">
        <f t="shared" si="6"/>
        <v/>
      </c>
      <c r="ES29" s="50" t="str">
        <f t="shared" si="7"/>
        <v/>
      </c>
      <c r="ET29" s="51"/>
      <c r="EU29" s="51"/>
      <c r="EV29" s="51"/>
      <c r="EW29" s="51"/>
      <c r="EX29" s="51"/>
      <c r="EY29" s="51"/>
      <c r="EZ29" s="51"/>
      <c r="FA29" s="51"/>
      <c r="FB29" s="51"/>
      <c r="FC29" s="50" t="str">
        <f t="shared" si="8"/>
        <v/>
      </c>
      <c r="FD29" s="50">
        <f t="shared" si="9"/>
        <v>0</v>
      </c>
      <c r="FE29" s="50" t="str">
        <f t="shared" si="10"/>
        <v/>
      </c>
      <c r="FF29" s="110"/>
      <c r="FG29" s="110"/>
      <c r="FH29" s="110"/>
    </row>
    <row r="30" spans="1:164 16322:16326" ht="21" customHeight="1">
      <c r="B30" s="53">
        <v>13</v>
      </c>
      <c r="C30" s="272" t="str">
        <f>IF(NOTAS!E33&gt;"",NOTAS!E33,"")</f>
        <v>GUILLEN ABRIL JEOVANNY EMMANUEL</v>
      </c>
      <c r="D30" s="273"/>
      <c r="E30" s="273"/>
      <c r="F30" s="274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0" t="str">
        <f t="shared" si="2"/>
        <v/>
      </c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0" t="str">
        <f t="shared" si="0"/>
        <v/>
      </c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0" t="str">
        <f t="shared" si="3"/>
        <v/>
      </c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0" t="str">
        <f t="shared" si="1"/>
        <v/>
      </c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0" t="str">
        <f t="shared" si="4"/>
        <v/>
      </c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0" t="str">
        <f t="shared" si="5"/>
        <v/>
      </c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0" t="str">
        <f t="shared" si="6"/>
        <v/>
      </c>
      <c r="ES30" s="50" t="str">
        <f t="shared" si="7"/>
        <v/>
      </c>
      <c r="ET30" s="51"/>
      <c r="EU30" s="51"/>
      <c r="EV30" s="51"/>
      <c r="EW30" s="51"/>
      <c r="EX30" s="51"/>
      <c r="EY30" s="51"/>
      <c r="EZ30" s="51"/>
      <c r="FA30" s="51"/>
      <c r="FB30" s="51"/>
      <c r="FC30" s="50" t="str">
        <f t="shared" si="8"/>
        <v/>
      </c>
      <c r="FD30" s="50">
        <f t="shared" si="9"/>
        <v>0</v>
      </c>
      <c r="FE30" s="50" t="str">
        <f t="shared" si="10"/>
        <v/>
      </c>
      <c r="FF30" s="110"/>
      <c r="FG30" s="110"/>
      <c r="FH30" s="110"/>
    </row>
    <row r="31" spans="1:164 16322:16326" ht="21" customHeight="1">
      <c r="B31" s="53">
        <v>14</v>
      </c>
      <c r="C31" s="272" t="str">
        <f>IF(NOTAS!E34&gt;"",NOTAS!E34,"")</f>
        <v>LOOR ROLDAN HEYDAN YADIEL</v>
      </c>
      <c r="D31" s="273"/>
      <c r="E31" s="273"/>
      <c r="F31" s="274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0" t="str">
        <f t="shared" si="2"/>
        <v/>
      </c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0" t="str">
        <f t="shared" si="0"/>
        <v/>
      </c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0" t="str">
        <f t="shared" si="3"/>
        <v/>
      </c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0" t="str">
        <f t="shared" si="1"/>
        <v/>
      </c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0" t="str">
        <f t="shared" si="4"/>
        <v/>
      </c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0" t="str">
        <f t="shared" si="5"/>
        <v/>
      </c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0" t="str">
        <f t="shared" si="6"/>
        <v/>
      </c>
      <c r="ES31" s="50" t="str">
        <f t="shared" si="7"/>
        <v/>
      </c>
      <c r="ET31" s="51"/>
      <c r="EU31" s="51"/>
      <c r="EV31" s="51"/>
      <c r="EW31" s="51"/>
      <c r="EX31" s="51"/>
      <c r="EY31" s="51"/>
      <c r="EZ31" s="51"/>
      <c r="FA31" s="51"/>
      <c r="FB31" s="51"/>
      <c r="FC31" s="50" t="str">
        <f t="shared" si="8"/>
        <v/>
      </c>
      <c r="FD31" s="50">
        <f t="shared" si="9"/>
        <v>0</v>
      </c>
      <c r="FE31" s="50" t="str">
        <f t="shared" si="10"/>
        <v/>
      </c>
      <c r="FF31" s="110"/>
      <c r="FG31" s="110"/>
      <c r="FH31" s="110"/>
    </row>
    <row r="32" spans="1:164 16322:16326" ht="21" customHeight="1">
      <c r="B32" s="53">
        <v>15</v>
      </c>
      <c r="C32" s="272" t="str">
        <f>IF(NOTAS!E35&gt;"",NOTAS!E35,"")</f>
        <v>LOPEZ PALLO GRACE SAMANTHA</v>
      </c>
      <c r="D32" s="273"/>
      <c r="E32" s="273"/>
      <c r="F32" s="274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0" t="str">
        <f t="shared" si="2"/>
        <v/>
      </c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0" t="str">
        <f t="shared" si="0"/>
        <v/>
      </c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0" t="str">
        <f t="shared" si="3"/>
        <v/>
      </c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0" t="str">
        <f t="shared" si="1"/>
        <v/>
      </c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0" t="str">
        <f t="shared" si="4"/>
        <v/>
      </c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0" t="str">
        <f t="shared" si="5"/>
        <v/>
      </c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0" t="str">
        <f t="shared" si="6"/>
        <v/>
      </c>
      <c r="ES32" s="50" t="str">
        <f t="shared" si="7"/>
        <v/>
      </c>
      <c r="ET32" s="51"/>
      <c r="EU32" s="51"/>
      <c r="EV32" s="51"/>
      <c r="EW32" s="51"/>
      <c r="EX32" s="51"/>
      <c r="EY32" s="51"/>
      <c r="EZ32" s="51"/>
      <c r="FA32" s="51"/>
      <c r="FB32" s="51"/>
      <c r="FC32" s="50" t="str">
        <f t="shared" si="8"/>
        <v/>
      </c>
      <c r="FD32" s="50">
        <f t="shared" si="9"/>
        <v>0</v>
      </c>
      <c r="FE32" s="50" t="str">
        <f t="shared" si="10"/>
        <v/>
      </c>
      <c r="FF32" s="110"/>
      <c r="FG32" s="110"/>
      <c r="FH32" s="110"/>
    </row>
    <row r="33" spans="1:164" ht="21" customHeight="1">
      <c r="A33" t="s">
        <v>87</v>
      </c>
      <c r="B33" s="53">
        <v>16</v>
      </c>
      <c r="C33" s="272" t="str">
        <f>IF(NOTAS!E36&gt;"",NOTAS!E36,"")</f>
        <v>MARIN CHAVEZ JULEISY BEDRIYE</v>
      </c>
      <c r="D33" s="273"/>
      <c r="E33" s="273"/>
      <c r="F33" s="274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0" t="str">
        <f t="shared" si="2"/>
        <v/>
      </c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0" t="str">
        <f t="shared" si="0"/>
        <v/>
      </c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0" t="str">
        <f t="shared" si="3"/>
        <v/>
      </c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0" t="str">
        <f t="shared" si="1"/>
        <v/>
      </c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0" t="str">
        <f t="shared" si="4"/>
        <v/>
      </c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0" t="str">
        <f t="shared" si="5"/>
        <v/>
      </c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  <c r="EJ33" s="51"/>
      <c r="EK33" s="51"/>
      <c r="EL33" s="51"/>
      <c r="EM33" s="51"/>
      <c r="EN33" s="51"/>
      <c r="EO33" s="51"/>
      <c r="EP33" s="51"/>
      <c r="EQ33" s="51"/>
      <c r="ER33" s="50" t="str">
        <f t="shared" si="6"/>
        <v/>
      </c>
      <c r="ES33" s="50" t="str">
        <f t="shared" si="7"/>
        <v/>
      </c>
      <c r="ET33" s="51"/>
      <c r="EU33" s="51"/>
      <c r="EV33" s="51"/>
      <c r="EW33" s="51"/>
      <c r="EX33" s="51"/>
      <c r="EY33" s="51"/>
      <c r="EZ33" s="51"/>
      <c r="FA33" s="51"/>
      <c r="FB33" s="51"/>
      <c r="FC33" s="50" t="str">
        <f t="shared" si="8"/>
        <v/>
      </c>
      <c r="FD33" s="50">
        <f t="shared" si="9"/>
        <v>0</v>
      </c>
      <c r="FE33" s="50" t="str">
        <f t="shared" si="10"/>
        <v/>
      </c>
      <c r="FF33" s="110"/>
      <c r="FG33" s="110"/>
      <c r="FH33" s="110"/>
    </row>
    <row r="34" spans="1:164" ht="21" customHeight="1">
      <c r="A34" t="s">
        <v>87</v>
      </c>
      <c r="B34" s="53">
        <v>17</v>
      </c>
      <c r="C34" s="272" t="str">
        <f>IF(NOTAS!E37&gt;"",NOTAS!E37,"")</f>
        <v>MERA ZAMBRANO YADIEL ATES</v>
      </c>
      <c r="D34" s="273"/>
      <c r="E34" s="273"/>
      <c r="F34" s="27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0" t="str">
        <f t="shared" si="2"/>
        <v/>
      </c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0" t="str">
        <f t="shared" si="0"/>
        <v/>
      </c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0" t="str">
        <f t="shared" si="3"/>
        <v/>
      </c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0" t="str">
        <f t="shared" si="1"/>
        <v/>
      </c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0" t="str">
        <f t="shared" si="4"/>
        <v/>
      </c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0" t="str">
        <f t="shared" si="5"/>
        <v/>
      </c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0" t="str">
        <f t="shared" si="6"/>
        <v/>
      </c>
      <c r="ES34" s="50" t="str">
        <f t="shared" si="7"/>
        <v/>
      </c>
      <c r="ET34" s="51"/>
      <c r="EU34" s="51"/>
      <c r="EV34" s="51"/>
      <c r="EW34" s="51"/>
      <c r="EX34" s="51"/>
      <c r="EY34" s="51"/>
      <c r="EZ34" s="51"/>
      <c r="FA34" s="51"/>
      <c r="FB34" s="51"/>
      <c r="FC34" s="50" t="str">
        <f t="shared" si="8"/>
        <v/>
      </c>
      <c r="FD34" s="50">
        <f t="shared" si="9"/>
        <v>0</v>
      </c>
      <c r="FE34" s="50" t="str">
        <f t="shared" si="10"/>
        <v/>
      </c>
      <c r="FF34" s="110"/>
      <c r="FG34" s="110"/>
      <c r="FH34" s="110"/>
    </row>
    <row r="35" spans="1:164" ht="21" customHeight="1">
      <c r="A35" t="s">
        <v>87</v>
      </c>
      <c r="B35" s="53">
        <v>18</v>
      </c>
      <c r="C35" s="272" t="str">
        <f>IF(NOTAS!E38&gt;"",NOTAS!E38,"")</f>
        <v>MORA QUINTEROS THIAGO JOSE</v>
      </c>
      <c r="D35" s="273"/>
      <c r="E35" s="273"/>
      <c r="F35" s="274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0" t="str">
        <f t="shared" si="2"/>
        <v/>
      </c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0" t="str">
        <f t="shared" si="0"/>
        <v/>
      </c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0" t="str">
        <f t="shared" si="3"/>
        <v/>
      </c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0" t="str">
        <f t="shared" si="1"/>
        <v/>
      </c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0" t="str">
        <f t="shared" si="4"/>
        <v/>
      </c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0" t="str">
        <f t="shared" si="5"/>
        <v/>
      </c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ED35" s="51"/>
      <c r="EE35" s="51"/>
      <c r="EF35" s="51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0" t="str">
        <f t="shared" si="6"/>
        <v/>
      </c>
      <c r="ES35" s="50" t="str">
        <f t="shared" si="7"/>
        <v/>
      </c>
      <c r="ET35" s="51"/>
      <c r="EU35" s="51"/>
      <c r="EV35" s="51"/>
      <c r="EW35" s="51"/>
      <c r="EX35" s="51"/>
      <c r="EY35" s="51"/>
      <c r="EZ35" s="51"/>
      <c r="FA35" s="51"/>
      <c r="FB35" s="51"/>
      <c r="FC35" s="50" t="str">
        <f t="shared" si="8"/>
        <v/>
      </c>
      <c r="FD35" s="50">
        <f t="shared" si="9"/>
        <v>0</v>
      </c>
      <c r="FE35" s="50" t="str">
        <f t="shared" si="10"/>
        <v/>
      </c>
      <c r="FF35" s="110"/>
      <c r="FG35" s="110"/>
      <c r="FH35" s="110"/>
    </row>
    <row r="36" spans="1:164" ht="21" customHeight="1">
      <c r="B36" s="53">
        <v>19</v>
      </c>
      <c r="C36" s="272" t="str">
        <f>IF(NOTAS!E39&gt;"",NOTAS!E39,"")</f>
        <v>PAREDES GUANOLUISA KENDRA ESTEFANIA</v>
      </c>
      <c r="D36" s="273"/>
      <c r="E36" s="273"/>
      <c r="F36" s="274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0" t="str">
        <f t="shared" si="2"/>
        <v/>
      </c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0" t="str">
        <f t="shared" si="0"/>
        <v/>
      </c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0" t="str">
        <f t="shared" si="3"/>
        <v/>
      </c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0" t="str">
        <f t="shared" si="1"/>
        <v/>
      </c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0" t="str">
        <f t="shared" si="4"/>
        <v/>
      </c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0" t="str">
        <f t="shared" si="5"/>
        <v/>
      </c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ED36" s="51"/>
      <c r="EE36" s="51"/>
      <c r="EF36" s="51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0" t="str">
        <f t="shared" si="6"/>
        <v/>
      </c>
      <c r="ES36" s="50" t="str">
        <f t="shared" si="7"/>
        <v/>
      </c>
      <c r="ET36" s="51"/>
      <c r="EU36" s="51"/>
      <c r="EV36" s="51"/>
      <c r="EW36" s="51"/>
      <c r="EX36" s="51"/>
      <c r="EY36" s="51"/>
      <c r="EZ36" s="51"/>
      <c r="FA36" s="51"/>
      <c r="FB36" s="51"/>
      <c r="FC36" s="50" t="str">
        <f t="shared" si="8"/>
        <v/>
      </c>
      <c r="FD36" s="50">
        <f t="shared" si="9"/>
        <v>0</v>
      </c>
      <c r="FE36" s="50" t="str">
        <f t="shared" si="10"/>
        <v/>
      </c>
      <c r="FF36" s="110"/>
      <c r="FG36" s="110"/>
      <c r="FH36" s="110"/>
    </row>
    <row r="37" spans="1:164" ht="21" customHeight="1">
      <c r="B37" s="53">
        <v>20</v>
      </c>
      <c r="C37" s="272" t="str">
        <f>IF(NOTAS!E40&gt;"",NOTAS!E40,"")</f>
        <v>PINARGOTE OLMEDO LIAM ALEXANDER</v>
      </c>
      <c r="D37" s="273"/>
      <c r="E37" s="273"/>
      <c r="F37" s="274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0" t="str">
        <f t="shared" si="2"/>
        <v/>
      </c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0" t="str">
        <f t="shared" si="0"/>
        <v/>
      </c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0" t="str">
        <f t="shared" si="3"/>
        <v/>
      </c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0" t="str">
        <f t="shared" si="1"/>
        <v/>
      </c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0" t="str">
        <f t="shared" si="4"/>
        <v/>
      </c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0" t="str">
        <f t="shared" si="5"/>
        <v/>
      </c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0" t="str">
        <f t="shared" si="6"/>
        <v/>
      </c>
      <c r="ES37" s="50" t="str">
        <f t="shared" si="7"/>
        <v/>
      </c>
      <c r="ET37" s="51"/>
      <c r="EU37" s="51"/>
      <c r="EV37" s="51"/>
      <c r="EW37" s="51"/>
      <c r="EX37" s="51"/>
      <c r="EY37" s="51"/>
      <c r="EZ37" s="51"/>
      <c r="FA37" s="51"/>
      <c r="FB37" s="51"/>
      <c r="FC37" s="50" t="str">
        <f t="shared" si="8"/>
        <v/>
      </c>
      <c r="FD37" s="50">
        <f t="shared" si="9"/>
        <v>0</v>
      </c>
      <c r="FE37" s="50" t="str">
        <f t="shared" si="10"/>
        <v/>
      </c>
      <c r="FF37" s="110"/>
      <c r="FG37" s="110"/>
      <c r="FH37" s="110"/>
    </row>
    <row r="38" spans="1:164" ht="21" customHeight="1">
      <c r="B38" s="53">
        <v>21</v>
      </c>
      <c r="C38" s="272" t="str">
        <f>IF(NOTAS!E41&gt;"",NOTAS!E41,"")</f>
        <v>QUIROZ VALDEZ IKER EDUARDO</v>
      </c>
      <c r="D38" s="273"/>
      <c r="E38" s="273"/>
      <c r="F38" s="274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0" t="str">
        <f t="shared" si="2"/>
        <v/>
      </c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0" t="str">
        <f t="shared" si="0"/>
        <v/>
      </c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0" t="str">
        <f t="shared" si="3"/>
        <v/>
      </c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0" t="str">
        <f t="shared" si="1"/>
        <v/>
      </c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0" t="str">
        <f t="shared" si="4"/>
        <v/>
      </c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0" t="str">
        <f t="shared" si="5"/>
        <v/>
      </c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ED38" s="51"/>
      <c r="EE38" s="51"/>
      <c r="EF38" s="51"/>
      <c r="EG38" s="51"/>
      <c r="EH38" s="51"/>
      <c r="EI38" s="51"/>
      <c r="EJ38" s="51"/>
      <c r="EK38" s="51"/>
      <c r="EL38" s="51"/>
      <c r="EM38" s="51"/>
      <c r="EN38" s="51"/>
      <c r="EO38" s="51"/>
      <c r="EP38" s="51"/>
      <c r="EQ38" s="51"/>
      <c r="ER38" s="50" t="str">
        <f t="shared" si="6"/>
        <v/>
      </c>
      <c r="ES38" s="50" t="str">
        <f t="shared" si="7"/>
        <v/>
      </c>
      <c r="ET38" s="51"/>
      <c r="EU38" s="51"/>
      <c r="EV38" s="51"/>
      <c r="EW38" s="51"/>
      <c r="EX38" s="51"/>
      <c r="EY38" s="51"/>
      <c r="EZ38" s="51"/>
      <c r="FA38" s="51"/>
      <c r="FB38" s="51"/>
      <c r="FC38" s="50" t="str">
        <f t="shared" si="8"/>
        <v/>
      </c>
      <c r="FD38" s="50">
        <f t="shared" si="9"/>
        <v>0</v>
      </c>
      <c r="FE38" s="50" t="str">
        <f t="shared" si="10"/>
        <v/>
      </c>
      <c r="FF38" s="110"/>
      <c r="FG38" s="110"/>
      <c r="FH38" s="110"/>
    </row>
    <row r="39" spans="1:164" ht="21" customHeight="1">
      <c r="B39" s="53">
        <v>22</v>
      </c>
      <c r="C39" s="272" t="str">
        <f>IF(NOTAS!E42&gt;"",NOTAS!E42,"")</f>
        <v>RUIZ VILLAMARIN EMIR SAUL</v>
      </c>
      <c r="D39" s="273"/>
      <c r="E39" s="273"/>
      <c r="F39" s="274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0" t="str">
        <f t="shared" si="2"/>
        <v/>
      </c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0" t="str">
        <f t="shared" si="0"/>
        <v/>
      </c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0" t="str">
        <f t="shared" si="3"/>
        <v/>
      </c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0" t="str">
        <f t="shared" si="1"/>
        <v/>
      </c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0" t="str">
        <f t="shared" si="4"/>
        <v/>
      </c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0" t="str">
        <f t="shared" si="5"/>
        <v/>
      </c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ED39" s="51"/>
      <c r="EE39" s="51"/>
      <c r="EF39" s="51"/>
      <c r="EG39" s="51"/>
      <c r="EH39" s="51"/>
      <c r="EI39" s="51"/>
      <c r="EJ39" s="51"/>
      <c r="EK39" s="51"/>
      <c r="EL39" s="51"/>
      <c r="EM39" s="51"/>
      <c r="EN39" s="51"/>
      <c r="EO39" s="51"/>
      <c r="EP39" s="51"/>
      <c r="EQ39" s="51"/>
      <c r="ER39" s="50" t="str">
        <f t="shared" si="6"/>
        <v/>
      </c>
      <c r="ES39" s="50" t="str">
        <f t="shared" si="7"/>
        <v/>
      </c>
      <c r="ET39" s="51"/>
      <c r="EU39" s="51"/>
      <c r="EV39" s="51"/>
      <c r="EW39" s="51"/>
      <c r="EX39" s="51"/>
      <c r="EY39" s="51"/>
      <c r="EZ39" s="51"/>
      <c r="FA39" s="51"/>
      <c r="FB39" s="51"/>
      <c r="FC39" s="50" t="str">
        <f t="shared" si="8"/>
        <v/>
      </c>
      <c r="FD39" s="50">
        <f t="shared" si="9"/>
        <v>0</v>
      </c>
      <c r="FE39" s="50" t="str">
        <f t="shared" si="10"/>
        <v/>
      </c>
      <c r="FF39" s="110"/>
      <c r="FG39" s="110"/>
      <c r="FH39" s="110"/>
    </row>
    <row r="40" spans="1:164" ht="21" customHeight="1">
      <c r="B40" s="53">
        <v>23</v>
      </c>
      <c r="C40" s="272" t="str">
        <f>IF(NOTAS!E43&gt;"",NOTAS!E43,"")</f>
        <v>SEGOVIA ELIZALDE ERICK ISAAC</v>
      </c>
      <c r="D40" s="273"/>
      <c r="E40" s="273"/>
      <c r="F40" s="274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0" t="str">
        <f t="shared" si="2"/>
        <v/>
      </c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0" t="str">
        <f t="shared" si="0"/>
        <v/>
      </c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0" t="str">
        <f t="shared" si="3"/>
        <v/>
      </c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0" t="str">
        <f t="shared" si="1"/>
        <v/>
      </c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0" t="str">
        <f t="shared" si="4"/>
        <v/>
      </c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0" t="str">
        <f t="shared" si="5"/>
        <v/>
      </c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0" t="str">
        <f t="shared" si="6"/>
        <v/>
      </c>
      <c r="ES40" s="50" t="str">
        <f t="shared" si="7"/>
        <v/>
      </c>
      <c r="ET40" s="51"/>
      <c r="EU40" s="51"/>
      <c r="EV40" s="51"/>
      <c r="EW40" s="51"/>
      <c r="EX40" s="51"/>
      <c r="EY40" s="51"/>
      <c r="EZ40" s="51"/>
      <c r="FA40" s="51"/>
      <c r="FB40" s="51"/>
      <c r="FC40" s="50" t="str">
        <f t="shared" si="8"/>
        <v/>
      </c>
      <c r="FD40" s="50">
        <f t="shared" si="9"/>
        <v>0</v>
      </c>
      <c r="FE40" s="50" t="str">
        <f t="shared" si="10"/>
        <v/>
      </c>
      <c r="FF40" s="110"/>
      <c r="FG40" s="110"/>
      <c r="FH40" s="110"/>
    </row>
    <row r="41" spans="1:164" ht="21" customHeight="1">
      <c r="B41" s="53">
        <v>24</v>
      </c>
      <c r="C41" s="272" t="str">
        <f>IF(NOTAS!E44&gt;"",NOTAS!E44,"")</f>
        <v>VERNAZA CERVANTES KEYLER JHAIR</v>
      </c>
      <c r="D41" s="273"/>
      <c r="E41" s="273"/>
      <c r="F41" s="274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0" t="str">
        <f t="shared" si="2"/>
        <v/>
      </c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0" t="str">
        <f t="shared" si="0"/>
        <v/>
      </c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0" t="str">
        <f t="shared" si="3"/>
        <v/>
      </c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0" t="str">
        <f t="shared" si="1"/>
        <v/>
      </c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0" t="str">
        <f t="shared" si="4"/>
        <v/>
      </c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0" t="str">
        <f t="shared" si="5"/>
        <v/>
      </c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0" t="str">
        <f t="shared" si="6"/>
        <v/>
      </c>
      <c r="ES41" s="50" t="str">
        <f t="shared" si="7"/>
        <v/>
      </c>
      <c r="ET41" s="51"/>
      <c r="EU41" s="51"/>
      <c r="EV41" s="51"/>
      <c r="EW41" s="51"/>
      <c r="EX41" s="51"/>
      <c r="EY41" s="51"/>
      <c r="EZ41" s="51"/>
      <c r="FA41" s="51"/>
      <c r="FB41" s="51"/>
      <c r="FC41" s="50" t="str">
        <f t="shared" si="8"/>
        <v/>
      </c>
      <c r="FD41" s="50">
        <f t="shared" si="9"/>
        <v>0</v>
      </c>
      <c r="FE41" s="50" t="str">
        <f t="shared" si="10"/>
        <v/>
      </c>
      <c r="FF41" s="110"/>
      <c r="FG41" s="110"/>
      <c r="FH41" s="110"/>
    </row>
    <row r="42" spans="1:164" ht="21" customHeight="1">
      <c r="B42" s="53">
        <v>25</v>
      </c>
      <c r="C42" s="272" t="str">
        <f>IF(NOTAS!E45&gt;"",NOTAS!E45,"")</f>
        <v>ZAMBRANO CEDEÑO LESLY GISELL</v>
      </c>
      <c r="D42" s="273"/>
      <c r="E42" s="273"/>
      <c r="F42" s="274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0" t="str">
        <f t="shared" si="2"/>
        <v/>
      </c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0" t="str">
        <f t="shared" si="0"/>
        <v/>
      </c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0" t="str">
        <f t="shared" si="3"/>
        <v/>
      </c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0" t="str">
        <f t="shared" si="1"/>
        <v/>
      </c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0" t="str">
        <f t="shared" si="4"/>
        <v/>
      </c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0" t="str">
        <f t="shared" si="5"/>
        <v/>
      </c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0" t="str">
        <f t="shared" si="6"/>
        <v/>
      </c>
      <c r="ES42" s="50" t="str">
        <f t="shared" si="7"/>
        <v/>
      </c>
      <c r="ET42" s="51"/>
      <c r="EU42" s="51"/>
      <c r="EV42" s="51"/>
      <c r="EW42" s="51"/>
      <c r="EX42" s="51"/>
      <c r="EY42" s="51"/>
      <c r="EZ42" s="51"/>
      <c r="FA42" s="51"/>
      <c r="FB42" s="51"/>
      <c r="FC42" s="50" t="str">
        <f t="shared" si="8"/>
        <v/>
      </c>
      <c r="FD42" s="50">
        <f t="shared" si="9"/>
        <v>0</v>
      </c>
      <c r="FE42" s="50" t="str">
        <f t="shared" si="10"/>
        <v/>
      </c>
      <c r="FF42" s="110"/>
      <c r="FG42" s="110"/>
      <c r="FH42" s="110"/>
    </row>
    <row r="43" spans="1:164" ht="21" customHeight="1">
      <c r="B43" s="53">
        <v>26</v>
      </c>
      <c r="C43" s="272" t="str">
        <f>IF(NOTAS!E46&gt;"",NOTAS!E46,"")</f>
        <v/>
      </c>
      <c r="D43" s="273"/>
      <c r="E43" s="273"/>
      <c r="F43" s="274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0" t="str">
        <f t="shared" si="2"/>
        <v/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0" t="str">
        <f t="shared" si="0"/>
        <v/>
      </c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0" t="str">
        <f t="shared" si="3"/>
        <v/>
      </c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0" t="str">
        <f t="shared" si="1"/>
        <v/>
      </c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0" t="str">
        <f t="shared" si="4"/>
        <v/>
      </c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0" t="str">
        <f t="shared" si="5"/>
        <v/>
      </c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0" t="str">
        <f t="shared" si="6"/>
        <v/>
      </c>
      <c r="ES43" s="50" t="str">
        <f t="shared" si="7"/>
        <v/>
      </c>
      <c r="ET43" s="51"/>
      <c r="EU43" s="51"/>
      <c r="EV43" s="51"/>
      <c r="EW43" s="51"/>
      <c r="EX43" s="51"/>
      <c r="EY43" s="51"/>
      <c r="EZ43" s="51"/>
      <c r="FA43" s="51"/>
      <c r="FB43" s="51"/>
      <c r="FC43" s="50" t="str">
        <f t="shared" si="8"/>
        <v/>
      </c>
      <c r="FD43" s="50">
        <f t="shared" si="9"/>
        <v>0</v>
      </c>
      <c r="FE43" s="50" t="str">
        <f t="shared" si="10"/>
        <v/>
      </c>
      <c r="FF43" s="110"/>
      <c r="FG43" s="110"/>
      <c r="FH43" s="110"/>
    </row>
    <row r="44" spans="1:164" ht="21" hidden="1" customHeight="1">
      <c r="B44" s="53">
        <v>27</v>
      </c>
      <c r="C44" s="272" t="str">
        <f>IF(NOTAS!E47&gt;"",NOTAS!E47,"")</f>
        <v/>
      </c>
      <c r="D44" s="273"/>
      <c r="E44" s="273"/>
      <c r="F44" s="27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0" t="str">
        <f t="shared" si="2"/>
        <v/>
      </c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0" t="str">
        <f t="shared" si="0"/>
        <v/>
      </c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0" t="str">
        <f t="shared" si="3"/>
        <v/>
      </c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0" t="str">
        <f t="shared" si="1"/>
        <v/>
      </c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0" t="str">
        <f t="shared" si="4"/>
        <v/>
      </c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0" t="str">
        <f t="shared" si="5"/>
        <v/>
      </c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0" t="str">
        <f t="shared" si="6"/>
        <v/>
      </c>
      <c r="ES44" s="50" t="str">
        <f t="shared" si="7"/>
        <v/>
      </c>
      <c r="ET44" s="51"/>
      <c r="EU44" s="51"/>
      <c r="EV44" s="51"/>
      <c r="EW44" s="51"/>
      <c r="EX44" s="51"/>
      <c r="EY44" s="51"/>
      <c r="EZ44" s="51"/>
      <c r="FA44" s="51"/>
      <c r="FB44" s="51"/>
      <c r="FC44" s="50" t="str">
        <f t="shared" si="8"/>
        <v/>
      </c>
      <c r="FD44" s="50">
        <f t="shared" si="9"/>
        <v>0</v>
      </c>
      <c r="FE44" s="50" t="str">
        <f t="shared" si="10"/>
        <v/>
      </c>
      <c r="FF44" s="110"/>
      <c r="FG44" s="110"/>
      <c r="FH44" s="110"/>
    </row>
    <row r="45" spans="1:164" ht="21" hidden="1" customHeight="1">
      <c r="B45" s="53">
        <v>28</v>
      </c>
      <c r="C45" s="272" t="str">
        <f>IF(NOTAS!E48&gt;"",NOTAS!E48,"")</f>
        <v/>
      </c>
      <c r="D45" s="273"/>
      <c r="E45" s="273"/>
      <c r="F45" s="274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0" t="str">
        <f t="shared" si="2"/>
        <v/>
      </c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0" t="str">
        <f t="shared" si="0"/>
        <v/>
      </c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0" t="str">
        <f t="shared" si="3"/>
        <v/>
      </c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0" t="str">
        <f t="shared" si="1"/>
        <v/>
      </c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0" t="str">
        <f t="shared" si="4"/>
        <v/>
      </c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0" t="str">
        <f t="shared" si="5"/>
        <v/>
      </c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0" t="str">
        <f t="shared" si="6"/>
        <v/>
      </c>
      <c r="ES45" s="50" t="str">
        <f t="shared" si="7"/>
        <v/>
      </c>
      <c r="ET45" s="51"/>
      <c r="EU45" s="51"/>
      <c r="EV45" s="51"/>
      <c r="EW45" s="51"/>
      <c r="EX45" s="51"/>
      <c r="EY45" s="51"/>
      <c r="EZ45" s="51"/>
      <c r="FA45" s="51"/>
      <c r="FB45" s="51"/>
      <c r="FC45" s="50" t="str">
        <f t="shared" si="8"/>
        <v/>
      </c>
      <c r="FD45" s="50">
        <f t="shared" si="9"/>
        <v>0</v>
      </c>
      <c r="FE45" s="50" t="str">
        <f t="shared" si="10"/>
        <v/>
      </c>
      <c r="FF45" s="110"/>
      <c r="FG45" s="110"/>
      <c r="FH45" s="110"/>
    </row>
    <row r="46" spans="1:164" ht="21" hidden="1" customHeight="1">
      <c r="B46" s="53">
        <v>29</v>
      </c>
      <c r="C46" s="272" t="str">
        <f>IF(NOTAS!E49&gt;"",NOTAS!E49,"")</f>
        <v/>
      </c>
      <c r="D46" s="273"/>
      <c r="E46" s="273"/>
      <c r="F46" s="274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0" t="str">
        <f t="shared" si="2"/>
        <v/>
      </c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0" t="str">
        <f t="shared" si="0"/>
        <v/>
      </c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0" t="str">
        <f t="shared" si="3"/>
        <v/>
      </c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0" t="str">
        <f t="shared" si="1"/>
        <v/>
      </c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0" t="str">
        <f t="shared" si="4"/>
        <v/>
      </c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0" t="str">
        <f t="shared" si="5"/>
        <v/>
      </c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  <c r="EJ46" s="51"/>
      <c r="EK46" s="51"/>
      <c r="EL46" s="51"/>
      <c r="EM46" s="51"/>
      <c r="EN46" s="51"/>
      <c r="EO46" s="51"/>
      <c r="EP46" s="51"/>
      <c r="EQ46" s="51"/>
      <c r="ER46" s="50" t="str">
        <f t="shared" si="6"/>
        <v/>
      </c>
      <c r="ES46" s="50" t="str">
        <f t="shared" si="7"/>
        <v/>
      </c>
      <c r="ET46" s="51"/>
      <c r="EU46" s="51"/>
      <c r="EV46" s="51"/>
      <c r="EW46" s="51"/>
      <c r="EX46" s="51"/>
      <c r="EY46" s="51"/>
      <c r="EZ46" s="51"/>
      <c r="FA46" s="51"/>
      <c r="FB46" s="51"/>
      <c r="FC46" s="50" t="str">
        <f t="shared" si="8"/>
        <v/>
      </c>
      <c r="FD46" s="50">
        <f t="shared" si="9"/>
        <v>0</v>
      </c>
      <c r="FE46" s="50" t="str">
        <f t="shared" si="10"/>
        <v/>
      </c>
      <c r="FF46" s="110"/>
      <c r="FG46" s="110"/>
      <c r="FH46" s="110"/>
    </row>
    <row r="47" spans="1:164" ht="21" hidden="1" customHeight="1">
      <c r="B47" s="53">
        <v>30</v>
      </c>
      <c r="C47" s="272" t="str">
        <f>IF(NOTAS!E50&gt;"",NOTAS!E50,"")</f>
        <v/>
      </c>
      <c r="D47" s="273"/>
      <c r="E47" s="273"/>
      <c r="F47" s="274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0" t="str">
        <f t="shared" si="2"/>
        <v/>
      </c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0" t="str">
        <f t="shared" si="0"/>
        <v/>
      </c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0" t="str">
        <f t="shared" si="3"/>
        <v/>
      </c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0" t="str">
        <f t="shared" si="1"/>
        <v/>
      </c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0" t="str">
        <f t="shared" si="4"/>
        <v/>
      </c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0" t="str">
        <f t="shared" si="5"/>
        <v/>
      </c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  <c r="EJ47" s="51"/>
      <c r="EK47" s="51"/>
      <c r="EL47" s="51"/>
      <c r="EM47" s="51"/>
      <c r="EN47" s="51"/>
      <c r="EO47" s="51"/>
      <c r="EP47" s="51"/>
      <c r="EQ47" s="51"/>
      <c r="ER47" s="50" t="str">
        <f t="shared" si="6"/>
        <v/>
      </c>
      <c r="ES47" s="50" t="str">
        <f t="shared" si="7"/>
        <v/>
      </c>
      <c r="ET47" s="51"/>
      <c r="EU47" s="51"/>
      <c r="EV47" s="51"/>
      <c r="EW47" s="51"/>
      <c r="EX47" s="51"/>
      <c r="EY47" s="51"/>
      <c r="EZ47" s="51"/>
      <c r="FA47" s="51"/>
      <c r="FB47" s="51"/>
      <c r="FC47" s="50" t="str">
        <f t="shared" si="8"/>
        <v/>
      </c>
      <c r="FD47" s="50">
        <f t="shared" si="9"/>
        <v>0</v>
      </c>
      <c r="FE47" s="50" t="str">
        <f t="shared" si="10"/>
        <v/>
      </c>
      <c r="FF47" s="110"/>
      <c r="FG47" s="110"/>
      <c r="FH47" s="110"/>
    </row>
    <row r="48" spans="1:164" ht="21" hidden="1" customHeight="1">
      <c r="B48" s="53">
        <v>31</v>
      </c>
      <c r="C48" s="272" t="str">
        <f>IF(NOTAS!E51&gt;"",NOTAS!E51,"")</f>
        <v/>
      </c>
      <c r="D48" s="273"/>
      <c r="E48" s="273"/>
      <c r="F48" s="274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0" t="str">
        <f t="shared" si="2"/>
        <v/>
      </c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0" t="str">
        <f t="shared" si="0"/>
        <v/>
      </c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0" t="str">
        <f t="shared" si="3"/>
        <v/>
      </c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0" t="str">
        <f t="shared" si="1"/>
        <v/>
      </c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0" t="str">
        <f t="shared" si="4"/>
        <v/>
      </c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0" t="str">
        <f t="shared" si="5"/>
        <v/>
      </c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0" t="str">
        <f t="shared" si="6"/>
        <v/>
      </c>
      <c r="ES48" s="50" t="str">
        <f t="shared" si="7"/>
        <v/>
      </c>
      <c r="ET48" s="51"/>
      <c r="EU48" s="51"/>
      <c r="EV48" s="51"/>
      <c r="EW48" s="51"/>
      <c r="EX48" s="51"/>
      <c r="EY48" s="51"/>
      <c r="EZ48" s="51"/>
      <c r="FA48" s="51"/>
      <c r="FB48" s="51"/>
      <c r="FC48" s="50" t="str">
        <f t="shared" si="8"/>
        <v/>
      </c>
      <c r="FD48" s="50">
        <f t="shared" si="9"/>
        <v>0</v>
      </c>
      <c r="FE48" s="50" t="str">
        <f t="shared" si="10"/>
        <v/>
      </c>
      <c r="FF48" s="110"/>
      <c r="FG48" s="110"/>
      <c r="FH48" s="110"/>
    </row>
    <row r="49" spans="2:164" ht="21" hidden="1" customHeight="1">
      <c r="B49" s="53">
        <v>32</v>
      </c>
      <c r="C49" s="272" t="str">
        <f>IF(NOTAS!XBX52&lt;&gt;"",NOTAS!XBX52,"")</f>
        <v/>
      </c>
      <c r="D49" s="273"/>
      <c r="E49" s="273"/>
      <c r="F49" s="274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0" t="str">
        <f t="shared" si="2"/>
        <v/>
      </c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0" t="str">
        <f t="shared" si="0"/>
        <v/>
      </c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0" t="str">
        <f t="shared" si="3"/>
        <v/>
      </c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0" t="str">
        <f t="shared" si="1"/>
        <v/>
      </c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0" t="str">
        <f t="shared" si="4"/>
        <v/>
      </c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0" t="str">
        <f t="shared" si="5"/>
        <v/>
      </c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0" t="str">
        <f t="shared" si="6"/>
        <v/>
      </c>
      <c r="ES49" s="50" t="str">
        <f t="shared" si="7"/>
        <v/>
      </c>
      <c r="ET49" s="51"/>
      <c r="EU49" s="51"/>
      <c r="EV49" s="51"/>
      <c r="EW49" s="51"/>
      <c r="EX49" s="51"/>
      <c r="EY49" s="51"/>
      <c r="EZ49" s="51"/>
      <c r="FA49" s="51"/>
      <c r="FB49" s="51"/>
      <c r="FC49" s="50" t="str">
        <f t="shared" si="8"/>
        <v/>
      </c>
      <c r="FD49" s="50">
        <f t="shared" si="9"/>
        <v>0</v>
      </c>
      <c r="FE49" s="50" t="str">
        <f t="shared" si="10"/>
        <v/>
      </c>
      <c r="FF49" s="110"/>
      <c r="FG49" s="110"/>
      <c r="FH49" s="110"/>
    </row>
    <row r="50" spans="2:164" ht="21" hidden="1" customHeight="1">
      <c r="B50" s="53">
        <v>33</v>
      </c>
      <c r="C50" s="272" t="str">
        <f>IF(NOTAS!XBX53&lt;&gt;"",NOTAS!XBX53,"")</f>
        <v/>
      </c>
      <c r="D50" s="273"/>
      <c r="E50" s="273"/>
      <c r="F50" s="274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0" t="str">
        <f t="shared" si="2"/>
        <v/>
      </c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0" t="str">
        <f t="shared" si="0"/>
        <v/>
      </c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0" t="str">
        <f t="shared" si="3"/>
        <v/>
      </c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0" t="str">
        <f t="shared" si="1"/>
        <v/>
      </c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0" t="str">
        <f t="shared" si="4"/>
        <v/>
      </c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0" t="str">
        <f t="shared" si="5"/>
        <v/>
      </c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0" t="str">
        <f t="shared" si="6"/>
        <v/>
      </c>
      <c r="ES50" s="50" t="str">
        <f t="shared" si="7"/>
        <v/>
      </c>
      <c r="ET50" s="51"/>
      <c r="EU50" s="51"/>
      <c r="EV50" s="51"/>
      <c r="EW50" s="51"/>
      <c r="EX50" s="51"/>
      <c r="EY50" s="51"/>
      <c r="EZ50" s="51"/>
      <c r="FA50" s="51"/>
      <c r="FB50" s="51"/>
      <c r="FC50" s="50" t="str">
        <f t="shared" si="8"/>
        <v/>
      </c>
      <c r="FD50" s="50">
        <f t="shared" si="9"/>
        <v>0</v>
      </c>
      <c r="FE50" s="50" t="str">
        <f t="shared" si="10"/>
        <v/>
      </c>
      <c r="FF50" s="110"/>
      <c r="FG50" s="110"/>
      <c r="FH50" s="110"/>
    </row>
    <row r="51" spans="2:164" ht="21" hidden="1" customHeight="1">
      <c r="B51" s="53">
        <v>34</v>
      </c>
      <c r="C51" s="272" t="str">
        <f>IF(NOTAS!XBX54&lt;&gt;"",NOTAS!XBX54,"")</f>
        <v/>
      </c>
      <c r="D51" s="273"/>
      <c r="E51" s="273"/>
      <c r="F51" s="274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0" t="str">
        <f t="shared" si="2"/>
        <v/>
      </c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0" t="str">
        <f t="shared" si="0"/>
        <v/>
      </c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0" t="str">
        <f t="shared" si="3"/>
        <v/>
      </c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0" t="str">
        <f t="shared" si="1"/>
        <v/>
      </c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0" t="str">
        <f t="shared" si="4"/>
        <v/>
      </c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0" t="str">
        <f t="shared" si="5"/>
        <v/>
      </c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0" t="str">
        <f t="shared" si="6"/>
        <v/>
      </c>
      <c r="ES51" s="50" t="str">
        <f t="shared" si="7"/>
        <v/>
      </c>
      <c r="ET51" s="51"/>
      <c r="EU51" s="51"/>
      <c r="EV51" s="51"/>
      <c r="EW51" s="51"/>
      <c r="EX51" s="51"/>
      <c r="EY51" s="51"/>
      <c r="EZ51" s="51"/>
      <c r="FA51" s="51"/>
      <c r="FB51" s="51"/>
      <c r="FC51" s="50" t="str">
        <f t="shared" si="8"/>
        <v/>
      </c>
      <c r="FD51" s="50">
        <f t="shared" si="9"/>
        <v>0</v>
      </c>
      <c r="FE51" s="50" t="str">
        <f t="shared" si="10"/>
        <v/>
      </c>
      <c r="FF51" s="110"/>
      <c r="FG51" s="110"/>
      <c r="FH51" s="110"/>
    </row>
    <row r="52" spans="2:164" ht="21" hidden="1" customHeight="1">
      <c r="B52" s="53">
        <v>35</v>
      </c>
      <c r="C52" s="272" t="str">
        <f>IF(NOTAS!XBX55&lt;&gt;"",NOTAS!XBX55,"")</f>
        <v/>
      </c>
      <c r="D52" s="273"/>
      <c r="E52" s="273"/>
      <c r="F52" s="274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0" t="str">
        <f t="shared" si="2"/>
        <v/>
      </c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0" t="str">
        <f t="shared" si="0"/>
        <v/>
      </c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0" t="str">
        <f t="shared" si="3"/>
        <v/>
      </c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0" t="str">
        <f t="shared" si="1"/>
        <v/>
      </c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0" t="str">
        <f t="shared" si="4"/>
        <v/>
      </c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0" t="str">
        <f t="shared" si="5"/>
        <v/>
      </c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0" t="str">
        <f t="shared" si="6"/>
        <v/>
      </c>
      <c r="ES52" s="50" t="str">
        <f t="shared" si="7"/>
        <v/>
      </c>
      <c r="ET52" s="51"/>
      <c r="EU52" s="51"/>
      <c r="EV52" s="51"/>
      <c r="EW52" s="51"/>
      <c r="EX52" s="51"/>
      <c r="EY52" s="51"/>
      <c r="EZ52" s="51"/>
      <c r="FA52" s="51"/>
      <c r="FB52" s="51"/>
      <c r="FC52" s="50" t="str">
        <f t="shared" si="8"/>
        <v/>
      </c>
      <c r="FD52" s="50">
        <f t="shared" si="9"/>
        <v>0</v>
      </c>
      <c r="FE52" s="50" t="str">
        <f t="shared" si="10"/>
        <v/>
      </c>
      <c r="FF52" s="110"/>
      <c r="FG52" s="110"/>
      <c r="FH52" s="110"/>
    </row>
    <row r="53" spans="2:164" ht="21" hidden="1" customHeight="1">
      <c r="B53" s="53">
        <v>36</v>
      </c>
      <c r="C53" s="272" t="str">
        <f>IF(NOTAS!XBX56&lt;&gt;"",NOTAS!XBX56,"")</f>
        <v/>
      </c>
      <c r="D53" s="273"/>
      <c r="E53" s="273"/>
      <c r="F53" s="274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0" t="str">
        <f t="shared" si="2"/>
        <v/>
      </c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0" t="str">
        <f t="shared" si="0"/>
        <v/>
      </c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0" t="str">
        <f t="shared" si="3"/>
        <v/>
      </c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0" t="str">
        <f t="shared" si="1"/>
        <v/>
      </c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0" t="str">
        <f t="shared" si="4"/>
        <v/>
      </c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0" t="str">
        <f t="shared" si="5"/>
        <v/>
      </c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0" t="str">
        <f t="shared" si="6"/>
        <v/>
      </c>
      <c r="ES53" s="50" t="str">
        <f t="shared" si="7"/>
        <v/>
      </c>
      <c r="ET53" s="51"/>
      <c r="EU53" s="51"/>
      <c r="EV53" s="51"/>
      <c r="EW53" s="51"/>
      <c r="EX53" s="51"/>
      <c r="EY53" s="51"/>
      <c r="EZ53" s="51"/>
      <c r="FA53" s="51"/>
      <c r="FB53" s="51"/>
      <c r="FC53" s="50" t="str">
        <f t="shared" si="8"/>
        <v/>
      </c>
      <c r="FD53" s="50">
        <f t="shared" si="9"/>
        <v>0</v>
      </c>
      <c r="FE53" s="50" t="str">
        <f t="shared" si="10"/>
        <v/>
      </c>
      <c r="FF53" s="110"/>
      <c r="FG53" s="110"/>
      <c r="FH53" s="110"/>
    </row>
    <row r="54" spans="2:164" ht="21" hidden="1" customHeight="1">
      <c r="B54" s="53">
        <v>37</v>
      </c>
      <c r="C54" s="272" t="str">
        <f>IF(NOTAS!XBX57&lt;&gt;"",NOTAS!XBX57,"")</f>
        <v/>
      </c>
      <c r="D54" s="273"/>
      <c r="E54" s="273"/>
      <c r="F54" s="274"/>
      <c r="G54" s="51"/>
      <c r="H54" s="51"/>
      <c r="I54" s="51"/>
      <c r="J54" s="51"/>
      <c r="K54" s="51"/>
      <c r="L54" s="51"/>
      <c r="M54" s="108"/>
      <c r="N54" s="52"/>
      <c r="O54" s="52"/>
      <c r="P54" s="51"/>
      <c r="Q54" s="52"/>
      <c r="R54" s="108"/>
      <c r="S54" s="108"/>
      <c r="T54" s="51"/>
      <c r="U54" s="51"/>
      <c r="V54" s="51"/>
      <c r="W54" s="51"/>
      <c r="X54" s="108"/>
      <c r="Y54" s="50" t="str">
        <f t="shared" si="2"/>
        <v/>
      </c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50" t="str">
        <f t="shared" si="0"/>
        <v/>
      </c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50" t="str">
        <f t="shared" si="3"/>
        <v/>
      </c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50" t="str">
        <f t="shared" si="1"/>
        <v/>
      </c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50" t="str">
        <f t="shared" si="4"/>
        <v/>
      </c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50" t="str">
        <f t="shared" si="6"/>
        <v/>
      </c>
      <c r="ES54" s="50" t="str">
        <f t="shared" si="7"/>
        <v/>
      </c>
      <c r="ET54" s="110"/>
      <c r="EU54" s="110"/>
      <c r="EV54" s="110"/>
      <c r="EW54" s="110"/>
      <c r="EX54" s="110"/>
      <c r="EY54" s="110"/>
      <c r="EZ54" s="110"/>
      <c r="FA54" s="110"/>
      <c r="FB54" s="110"/>
      <c r="FC54" s="50" t="str">
        <f t="shared" si="8"/>
        <v/>
      </c>
      <c r="FD54" s="50">
        <f t="shared" si="9"/>
        <v>0</v>
      </c>
      <c r="FE54" s="110"/>
      <c r="FF54" s="110"/>
      <c r="FG54" s="110"/>
      <c r="FH54" s="110"/>
    </row>
    <row r="55" spans="2:164" ht="21" hidden="1" customHeight="1">
      <c r="B55" s="53">
        <v>38</v>
      </c>
      <c r="C55" s="272" t="str">
        <f>IF(NOTAS!XBX58&lt;&gt;"",NOTAS!XBX58,"")</f>
        <v/>
      </c>
      <c r="D55" s="273"/>
      <c r="E55" s="273"/>
      <c r="F55" s="274"/>
      <c r="G55" s="51"/>
      <c r="H55" s="51"/>
      <c r="I55" s="51"/>
      <c r="J55" s="51"/>
      <c r="K55" s="51"/>
      <c r="L55" s="51"/>
      <c r="M55" s="108"/>
      <c r="N55" s="52"/>
      <c r="O55" s="52"/>
      <c r="P55" s="51"/>
      <c r="Q55" s="52"/>
      <c r="R55" s="108"/>
      <c r="S55" s="108"/>
      <c r="T55" s="51"/>
      <c r="U55" s="51"/>
      <c r="V55" s="51"/>
      <c r="W55" s="51"/>
      <c r="X55" s="108"/>
      <c r="Y55" s="50" t="str">
        <f t="shared" si="2"/>
        <v/>
      </c>
      <c r="Z55" s="109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50" t="str">
        <f t="shared" si="0"/>
        <v/>
      </c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50" t="str">
        <f t="shared" si="3"/>
        <v/>
      </c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50" t="str">
        <f t="shared" si="1"/>
        <v/>
      </c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50" t="str">
        <f t="shared" si="4"/>
        <v/>
      </c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50" t="str">
        <f t="shared" si="6"/>
        <v/>
      </c>
      <c r="ES55" s="50" t="str">
        <f t="shared" si="7"/>
        <v/>
      </c>
      <c r="ET55" s="110"/>
      <c r="EU55" s="110"/>
      <c r="EV55" s="110"/>
      <c r="EW55" s="110"/>
      <c r="EX55" s="110"/>
      <c r="EY55" s="110"/>
      <c r="EZ55" s="110"/>
      <c r="FA55" s="110"/>
      <c r="FB55" s="110"/>
      <c r="FC55" s="50" t="str">
        <f t="shared" si="8"/>
        <v/>
      </c>
      <c r="FD55" s="50">
        <f t="shared" si="9"/>
        <v>0</v>
      </c>
      <c r="FE55" s="110"/>
      <c r="FF55" s="110"/>
      <c r="FG55" s="110"/>
      <c r="FH55" s="110"/>
    </row>
    <row r="56" spans="2:164" ht="21" hidden="1" customHeight="1">
      <c r="B56" s="53">
        <v>39</v>
      </c>
      <c r="C56" s="272" t="str">
        <f>IF(NOTAS!XBX59&lt;&gt;"",NOTAS!XBX59,"")</f>
        <v/>
      </c>
      <c r="D56" s="273"/>
      <c r="E56" s="273"/>
      <c r="F56" s="274"/>
      <c r="G56" s="51"/>
      <c r="H56" s="51"/>
      <c r="I56" s="51"/>
      <c r="J56" s="51"/>
      <c r="K56" s="51"/>
      <c r="L56" s="51"/>
      <c r="M56" s="108"/>
      <c r="N56" s="52"/>
      <c r="O56" s="52"/>
      <c r="P56" s="51"/>
      <c r="Q56" s="52"/>
      <c r="R56" s="108"/>
      <c r="S56" s="108"/>
      <c r="T56" s="51"/>
      <c r="U56" s="51"/>
      <c r="V56" s="51"/>
      <c r="W56" s="51"/>
      <c r="X56" s="108"/>
      <c r="Y56" s="50" t="str">
        <f t="shared" si="2"/>
        <v/>
      </c>
      <c r="Z56" s="109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50" t="str">
        <f t="shared" si="0"/>
        <v/>
      </c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50" t="str">
        <f t="shared" si="3"/>
        <v/>
      </c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50" t="str">
        <f t="shared" si="1"/>
        <v/>
      </c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50" t="str">
        <f t="shared" si="4"/>
        <v/>
      </c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50" t="str">
        <f t="shared" si="6"/>
        <v/>
      </c>
      <c r="ES56" s="50" t="str">
        <f t="shared" si="7"/>
        <v/>
      </c>
      <c r="ET56" s="110"/>
      <c r="EU56" s="110"/>
      <c r="EV56" s="110"/>
      <c r="EW56" s="110"/>
      <c r="EX56" s="110"/>
      <c r="EY56" s="110"/>
      <c r="EZ56" s="110"/>
      <c r="FA56" s="110"/>
      <c r="FB56" s="110"/>
      <c r="FC56" s="50" t="str">
        <f t="shared" si="8"/>
        <v/>
      </c>
      <c r="FD56" s="50">
        <f t="shared" si="9"/>
        <v>0</v>
      </c>
      <c r="FE56" s="110"/>
      <c r="FF56" s="110"/>
      <c r="FG56" s="110"/>
      <c r="FH56" s="110"/>
    </row>
    <row r="57" spans="2:164" ht="21" hidden="1" customHeight="1">
      <c r="B57" s="53">
        <v>40</v>
      </c>
      <c r="C57" s="272" t="str">
        <f>IF(NOTAS!XBX60&lt;&gt;"",NOTAS!XBX60,"")</f>
        <v/>
      </c>
      <c r="D57" s="273"/>
      <c r="E57" s="273"/>
      <c r="F57" s="274"/>
      <c r="G57" s="51"/>
      <c r="H57" s="51"/>
      <c r="I57" s="51"/>
      <c r="J57" s="51"/>
      <c r="K57" s="51"/>
      <c r="L57" s="51"/>
      <c r="M57" s="108"/>
      <c r="N57" s="52"/>
      <c r="O57" s="52"/>
      <c r="P57" s="51"/>
      <c r="Q57" s="52"/>
      <c r="R57" s="108"/>
      <c r="S57" s="108"/>
      <c r="T57" s="51"/>
      <c r="U57" s="51"/>
      <c r="V57" s="51"/>
      <c r="W57" s="51"/>
      <c r="X57" s="108"/>
      <c r="Y57" s="50" t="str">
        <f t="shared" si="2"/>
        <v/>
      </c>
      <c r="Z57" s="109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50" t="str">
        <f t="shared" si="0"/>
        <v/>
      </c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50" t="str">
        <f t="shared" si="3"/>
        <v/>
      </c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50" t="str">
        <f t="shared" si="1"/>
        <v/>
      </c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50" t="str">
        <f t="shared" si="4"/>
        <v/>
      </c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50" t="str">
        <f t="shared" si="6"/>
        <v/>
      </c>
      <c r="ES57" s="50" t="str">
        <f t="shared" si="7"/>
        <v/>
      </c>
      <c r="ET57" s="110"/>
      <c r="EU57" s="110"/>
      <c r="EV57" s="110"/>
      <c r="EW57" s="110"/>
      <c r="EX57" s="110"/>
      <c r="EY57" s="110"/>
      <c r="EZ57" s="110"/>
      <c r="FA57" s="110"/>
      <c r="FB57" s="110"/>
      <c r="FC57" s="50" t="str">
        <f t="shared" si="8"/>
        <v/>
      </c>
      <c r="FD57" s="50">
        <f t="shared" si="9"/>
        <v>0</v>
      </c>
      <c r="FE57" s="110"/>
      <c r="FF57" s="110"/>
      <c r="FG57" s="110"/>
      <c r="FH57" s="110"/>
    </row>
    <row r="58" spans="2:164" ht="21" hidden="1" customHeight="1">
      <c r="B58" s="53">
        <v>41</v>
      </c>
      <c r="C58" s="272" t="str">
        <f>IF(NOTAS!XBX61&lt;&gt;"",NOTAS!XBX61,"")</f>
        <v/>
      </c>
      <c r="D58" s="273"/>
      <c r="E58" s="273"/>
      <c r="F58" s="274"/>
      <c r="G58" s="51"/>
      <c r="H58" s="51"/>
      <c r="I58" s="51"/>
      <c r="J58" s="51"/>
      <c r="K58" s="51"/>
      <c r="L58" s="51"/>
      <c r="M58" s="108"/>
      <c r="N58" s="52"/>
      <c r="O58" s="52"/>
      <c r="P58" s="51"/>
      <c r="Q58" s="52"/>
      <c r="R58" s="108"/>
      <c r="S58" s="108"/>
      <c r="T58" s="51"/>
      <c r="U58" s="51"/>
      <c r="V58" s="51"/>
      <c r="W58" s="51"/>
      <c r="X58" s="108"/>
      <c r="Y58" s="50" t="str">
        <f t="shared" si="2"/>
        <v/>
      </c>
      <c r="Z58" s="109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50" t="str">
        <f t="shared" si="0"/>
        <v/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50" t="str">
        <f t="shared" si="3"/>
        <v/>
      </c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50" t="str">
        <f t="shared" si="1"/>
        <v/>
      </c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50" t="str">
        <f t="shared" si="4"/>
        <v/>
      </c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50" t="str">
        <f t="shared" si="6"/>
        <v/>
      </c>
      <c r="ES58" s="50" t="str">
        <f t="shared" si="7"/>
        <v/>
      </c>
      <c r="ET58" s="110"/>
      <c r="EU58" s="110"/>
      <c r="EV58" s="110"/>
      <c r="EW58" s="110"/>
      <c r="EX58" s="110"/>
      <c r="EY58" s="110"/>
      <c r="EZ58" s="110"/>
      <c r="FA58" s="110"/>
      <c r="FB58" s="110"/>
      <c r="FC58" s="50" t="str">
        <f t="shared" si="8"/>
        <v/>
      </c>
      <c r="FD58" s="50">
        <f t="shared" si="9"/>
        <v>0</v>
      </c>
      <c r="FE58" s="110"/>
      <c r="FF58" s="110"/>
      <c r="FG58" s="110"/>
      <c r="FH58" s="110"/>
    </row>
    <row r="59" spans="2:164" ht="21" hidden="1" customHeight="1">
      <c r="B59" s="53">
        <v>42</v>
      </c>
      <c r="C59" s="272" t="str">
        <f>IF(NOTAS!XBX62&lt;&gt;"",NOTAS!XBX62,"")</f>
        <v/>
      </c>
      <c r="D59" s="273"/>
      <c r="E59" s="273"/>
      <c r="F59" s="274"/>
      <c r="G59" s="51"/>
      <c r="H59" s="51"/>
      <c r="I59" s="51"/>
      <c r="J59" s="51"/>
      <c r="K59" s="51"/>
      <c r="L59" s="51"/>
      <c r="M59" s="108"/>
      <c r="N59" s="52"/>
      <c r="O59" s="52"/>
      <c r="P59" s="51"/>
      <c r="Q59" s="52"/>
      <c r="R59" s="108"/>
      <c r="S59" s="108"/>
      <c r="T59" s="51"/>
      <c r="U59" s="51"/>
      <c r="V59" s="51"/>
      <c r="W59" s="51"/>
      <c r="X59" s="108"/>
      <c r="Y59" s="50" t="str">
        <f t="shared" si="2"/>
        <v/>
      </c>
      <c r="Z59" s="109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50" t="str">
        <f t="shared" si="0"/>
        <v/>
      </c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50" t="str">
        <f t="shared" si="3"/>
        <v/>
      </c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50" t="str">
        <f t="shared" si="1"/>
        <v/>
      </c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50" t="str">
        <f t="shared" si="4"/>
        <v/>
      </c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50" t="str">
        <f t="shared" si="6"/>
        <v/>
      </c>
      <c r="ES59" s="50" t="str">
        <f t="shared" si="7"/>
        <v/>
      </c>
      <c r="ET59" s="110"/>
      <c r="EU59" s="110"/>
      <c r="EV59" s="110"/>
      <c r="EW59" s="110"/>
      <c r="EX59" s="110"/>
      <c r="EY59" s="110"/>
      <c r="EZ59" s="110"/>
      <c r="FA59" s="110"/>
      <c r="FB59" s="110"/>
      <c r="FC59" s="50" t="str">
        <f t="shared" si="8"/>
        <v/>
      </c>
      <c r="FD59" s="50">
        <f t="shared" si="9"/>
        <v>0</v>
      </c>
      <c r="FE59" s="110"/>
      <c r="FF59" s="110"/>
      <c r="FG59" s="110"/>
      <c r="FH59" s="110"/>
    </row>
    <row r="60" spans="2:164" ht="21" hidden="1" customHeight="1">
      <c r="B60" s="53">
        <v>43</v>
      </c>
      <c r="C60" s="272" t="str">
        <f>IF(NOTAS!XBX63&lt;&gt;"",NOTAS!XBX63,"")</f>
        <v/>
      </c>
      <c r="D60" s="273"/>
      <c r="E60" s="273"/>
      <c r="F60" s="274"/>
      <c r="G60" s="51"/>
      <c r="H60" s="51"/>
      <c r="I60" s="51"/>
      <c r="J60" s="51"/>
      <c r="K60" s="51"/>
      <c r="L60" s="51"/>
      <c r="M60" s="108"/>
      <c r="N60" s="52"/>
      <c r="O60" s="52"/>
      <c r="P60" s="51"/>
      <c r="Q60" s="52"/>
      <c r="R60" s="108"/>
      <c r="S60" s="108"/>
      <c r="T60" s="51"/>
      <c r="U60" s="51"/>
      <c r="V60" s="51"/>
      <c r="W60" s="51"/>
      <c r="X60" s="108"/>
      <c r="Y60" s="50" t="str">
        <f t="shared" si="2"/>
        <v/>
      </c>
      <c r="Z60" s="109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50" t="str">
        <f t="shared" si="0"/>
        <v/>
      </c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50" t="str">
        <f t="shared" si="3"/>
        <v/>
      </c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50" t="str">
        <f t="shared" si="1"/>
        <v/>
      </c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50" t="str">
        <f t="shared" si="4"/>
        <v/>
      </c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50" t="str">
        <f t="shared" si="6"/>
        <v/>
      </c>
      <c r="ES60" s="50" t="str">
        <f t="shared" si="7"/>
        <v/>
      </c>
      <c r="ET60" s="110"/>
      <c r="EU60" s="110"/>
      <c r="EV60" s="110"/>
      <c r="EW60" s="110"/>
      <c r="EX60" s="110"/>
      <c r="EY60" s="110"/>
      <c r="EZ60" s="110"/>
      <c r="FA60" s="110"/>
      <c r="FB60" s="110"/>
      <c r="FC60" s="50" t="str">
        <f t="shared" si="8"/>
        <v/>
      </c>
      <c r="FD60" s="50">
        <f t="shared" si="9"/>
        <v>0</v>
      </c>
      <c r="FE60" s="110"/>
      <c r="FF60" s="110"/>
      <c r="FG60" s="110"/>
      <c r="FH60" s="110"/>
    </row>
    <row r="61" spans="2:164" ht="21" hidden="1" customHeight="1">
      <c r="B61" s="53">
        <v>44</v>
      </c>
      <c r="C61" s="272" t="str">
        <f>IF(NOTAS!XBX64&lt;&gt;"",NOTAS!XBX64,"")</f>
        <v/>
      </c>
      <c r="D61" s="273"/>
      <c r="E61" s="273"/>
      <c r="F61" s="274"/>
      <c r="G61" s="51"/>
      <c r="H61" s="51"/>
      <c r="I61" s="51"/>
      <c r="J61" s="51"/>
      <c r="K61" s="51"/>
      <c r="L61" s="51"/>
      <c r="M61" s="108"/>
      <c r="N61" s="52"/>
      <c r="O61" s="52"/>
      <c r="P61" s="51"/>
      <c r="Q61" s="52"/>
      <c r="R61" s="108"/>
      <c r="S61" s="108"/>
      <c r="T61" s="51"/>
      <c r="U61" s="51"/>
      <c r="V61" s="51"/>
      <c r="W61" s="51"/>
      <c r="X61" s="108"/>
      <c r="Y61" s="50" t="str">
        <f t="shared" si="2"/>
        <v/>
      </c>
      <c r="Z61" s="109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50" t="str">
        <f t="shared" si="0"/>
        <v/>
      </c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50" t="str">
        <f t="shared" si="3"/>
        <v/>
      </c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50" t="str">
        <f t="shared" si="1"/>
        <v/>
      </c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50" t="str">
        <f t="shared" si="4"/>
        <v/>
      </c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50" t="str">
        <f t="shared" si="6"/>
        <v/>
      </c>
      <c r="ES61" s="50" t="str">
        <f t="shared" si="7"/>
        <v/>
      </c>
      <c r="ET61" s="110"/>
      <c r="EU61" s="110"/>
      <c r="EV61" s="110"/>
      <c r="EW61" s="110"/>
      <c r="EX61" s="110"/>
      <c r="EY61" s="110"/>
      <c r="EZ61" s="110"/>
      <c r="FA61" s="110"/>
      <c r="FB61" s="110"/>
      <c r="FC61" s="50" t="str">
        <f t="shared" si="8"/>
        <v/>
      </c>
      <c r="FD61" s="50">
        <f t="shared" si="9"/>
        <v>0</v>
      </c>
      <c r="FE61" s="110"/>
      <c r="FF61" s="110"/>
      <c r="FG61" s="110"/>
      <c r="FH61" s="110"/>
    </row>
    <row r="62" spans="2:164" ht="12" customHeight="1"/>
    <row r="63" spans="2:164">
      <c r="B63" t="s">
        <v>43</v>
      </c>
      <c r="X63" s="71"/>
    </row>
    <row r="64" spans="2:164">
      <c r="B64" s="17" t="str">
        <f>NOTAS!B24</f>
        <v>CUZCO GUERRERO JENNY DEL PILAR</v>
      </c>
      <c r="C64" s="17"/>
      <c r="D64" s="17"/>
      <c r="X64" s="42"/>
    </row>
    <row r="65" spans="2:24">
      <c r="B65" s="276" t="s">
        <v>110</v>
      </c>
      <c r="C65" s="276"/>
      <c r="X65" s="71"/>
    </row>
    <row r="66" spans="2:24" ht="18.75" customHeight="1"/>
    <row r="72" spans="2:24" ht="15" customHeight="1"/>
    <row r="73" spans="2:24" ht="15" customHeight="1"/>
    <row r="108" ht="15" customHeight="1"/>
    <row r="109" ht="15" customHeight="1"/>
    <row r="110" ht="15" customHeight="1"/>
    <row r="111" ht="15" customHeight="1"/>
    <row r="117" ht="15" customHeight="1"/>
    <row r="118" ht="15" customHeight="1"/>
    <row r="131" ht="15" customHeight="1"/>
    <row r="132" ht="15" customHeight="1"/>
    <row r="140" ht="15" customHeight="1"/>
    <row r="141" ht="15" customHeight="1"/>
    <row r="154" ht="15" customHeight="1"/>
    <row r="155" ht="15" customHeight="1"/>
    <row r="164" ht="15" customHeight="1"/>
    <row r="165" ht="15" customHeight="1"/>
  </sheetData>
  <sheetProtection sheet="1" objects="1" scenarios="1"/>
  <protectedRanges>
    <protectedRange sqref="EK18:EQ53" name="Rango9"/>
    <protectedRange sqref="CM19:DB53" name="Rango7"/>
    <protectedRange sqref="BK19:CF53" name="Rango5"/>
    <protectedRange sqref="Z19:AN53" name="Rango3"/>
    <protectedRange sqref="G18:P53 AP18:BI18 CH18:DB18 Q18:X18 Z18:AN18 BK18:CF18" name="Rango1"/>
    <protectedRange sqref="Q19:X53" name="Rango2"/>
    <protectedRange sqref="AP19:BI53" name="Rango4"/>
    <protectedRange sqref="CH19:CL53" name="Rango6"/>
    <protectedRange sqref="DD18:DN53 DP18:EJ53" name="Rango8"/>
    <protectedRange sqref="ET18:FB53" name="Rango10"/>
  </protectedRanges>
  <mergeCells count="243">
    <mergeCell ref="B1:X2"/>
    <mergeCell ref="B3:X4"/>
    <mergeCell ref="D7:I7"/>
    <mergeCell ref="Q7:S7"/>
    <mergeCell ref="B10:B17"/>
    <mergeCell ref="C10:F17"/>
    <mergeCell ref="G10:Y10"/>
    <mergeCell ref="X11:X12"/>
    <mergeCell ref="Y11:Y17"/>
    <mergeCell ref="L13:L17"/>
    <mergeCell ref="G13:G17"/>
    <mergeCell ref="H13:H17"/>
    <mergeCell ref="I13:I17"/>
    <mergeCell ref="J13:J17"/>
    <mergeCell ref="K13:K17"/>
    <mergeCell ref="S13:S17"/>
    <mergeCell ref="T13:T17"/>
    <mergeCell ref="U13:U17"/>
    <mergeCell ref="V13:V17"/>
    <mergeCell ref="W13:W17"/>
    <mergeCell ref="X13:X17"/>
    <mergeCell ref="M13:M17"/>
    <mergeCell ref="N13:N17"/>
    <mergeCell ref="O13:O17"/>
    <mergeCell ref="G11:M12"/>
    <mergeCell ref="N11:O12"/>
    <mergeCell ref="P11:P12"/>
    <mergeCell ref="Q11:Q12"/>
    <mergeCell ref="R11:T12"/>
    <mergeCell ref="W11:W12"/>
    <mergeCell ref="Z10:AO10"/>
    <mergeCell ref="AP10:BJ10"/>
    <mergeCell ref="BK10:CG10"/>
    <mergeCell ref="BA11:BB12"/>
    <mergeCell ref="BC11:BI12"/>
    <mergeCell ref="Z11:AB12"/>
    <mergeCell ref="AC11:AC12"/>
    <mergeCell ref="AD11:AD12"/>
    <mergeCell ref="AE11:AH12"/>
    <mergeCell ref="AI11:AN12"/>
    <mergeCell ref="AO11:AO17"/>
    <mergeCell ref="AP11:AS12"/>
    <mergeCell ref="AT11:AT12"/>
    <mergeCell ref="AU11:AW12"/>
    <mergeCell ref="AX11:AZ12"/>
    <mergeCell ref="AW13:AW17"/>
    <mergeCell ref="BJ11:BJ17"/>
    <mergeCell ref="BK11:BO12"/>
    <mergeCell ref="ES10:ES17"/>
    <mergeCell ref="ET10:FB10"/>
    <mergeCell ref="FC10:FC17"/>
    <mergeCell ref="FE10:FH10"/>
    <mergeCell ref="CH10:DC10"/>
    <mergeCell ref="DD10:DO10"/>
    <mergeCell ref="DP10:ER10"/>
    <mergeCell ref="CH11:CK12"/>
    <mergeCell ref="CL11:CL12"/>
    <mergeCell ref="CM11:CP12"/>
    <mergeCell ref="DB11:DB12"/>
    <mergeCell ref="DC11:DC17"/>
    <mergeCell ref="CM13:CM17"/>
    <mergeCell ref="CN13:CN17"/>
    <mergeCell ref="CO13:CO17"/>
    <mergeCell ref="CP13:CP17"/>
    <mergeCell ref="CQ13:CQ17"/>
    <mergeCell ref="CR13:CR17"/>
    <mergeCell ref="DB13:DB17"/>
    <mergeCell ref="DD13:DD17"/>
    <mergeCell ref="DE13:DE17"/>
    <mergeCell ref="DL13:DL17"/>
    <mergeCell ref="DM13:DM17"/>
    <mergeCell ref="DN13:DN17"/>
    <mergeCell ref="BP11:BR12"/>
    <mergeCell ref="BS11:BS12"/>
    <mergeCell ref="CF11:CF12"/>
    <mergeCell ref="CG11:CG17"/>
    <mergeCell ref="BP13:BP17"/>
    <mergeCell ref="BQ13:BQ17"/>
    <mergeCell ref="BR13:BR17"/>
    <mergeCell ref="BS13:BS17"/>
    <mergeCell ref="P13:P17"/>
    <mergeCell ref="Q13:Q17"/>
    <mergeCell ref="R13:R17"/>
    <mergeCell ref="AJ13:AJ17"/>
    <mergeCell ref="AK13:AK17"/>
    <mergeCell ref="AL13:AL17"/>
    <mergeCell ref="AM13:AM17"/>
    <mergeCell ref="AN13:AN17"/>
    <mergeCell ref="AP13:AP17"/>
    <mergeCell ref="AD13:AD17"/>
    <mergeCell ref="AE13:AE17"/>
    <mergeCell ref="AF13:AF17"/>
    <mergeCell ref="AG13:AG17"/>
    <mergeCell ref="AH13:AH17"/>
    <mergeCell ref="AI13:AI17"/>
    <mergeCell ref="Z13:Z17"/>
    <mergeCell ref="AA13:AA17"/>
    <mergeCell ref="AB13:AB17"/>
    <mergeCell ref="AC13:AC17"/>
    <mergeCell ref="AX13:AX17"/>
    <mergeCell ref="AY13:AY17"/>
    <mergeCell ref="AZ13:AZ17"/>
    <mergeCell ref="BA13:BA17"/>
    <mergeCell ref="BB13:BB17"/>
    <mergeCell ref="AQ13:AQ17"/>
    <mergeCell ref="AR13:AR17"/>
    <mergeCell ref="AS13:AS17"/>
    <mergeCell ref="AT13:AT17"/>
    <mergeCell ref="AU13:AU17"/>
    <mergeCell ref="AV13:AV17"/>
    <mergeCell ref="BI13:BI17"/>
    <mergeCell ref="BK13:BK17"/>
    <mergeCell ref="BL13:BL17"/>
    <mergeCell ref="BM13:BM17"/>
    <mergeCell ref="BN13:BN17"/>
    <mergeCell ref="BO13:BO17"/>
    <mergeCell ref="BC13:BC17"/>
    <mergeCell ref="BD13:BD17"/>
    <mergeCell ref="BE13:BE17"/>
    <mergeCell ref="BF13:BF17"/>
    <mergeCell ref="BG13:BG17"/>
    <mergeCell ref="BH13:BH17"/>
    <mergeCell ref="BZ13:BZ17"/>
    <mergeCell ref="CA13:CA17"/>
    <mergeCell ref="CB13:CB17"/>
    <mergeCell ref="CC13:CC17"/>
    <mergeCell ref="CD13:CD17"/>
    <mergeCell ref="CE13:CE17"/>
    <mergeCell ref="BT13:BT17"/>
    <mergeCell ref="BU13:BU17"/>
    <mergeCell ref="BV13:BV17"/>
    <mergeCell ref="BW13:BW17"/>
    <mergeCell ref="BX13:BX17"/>
    <mergeCell ref="BY13:BY17"/>
    <mergeCell ref="CF13:CF17"/>
    <mergeCell ref="CH13:CH17"/>
    <mergeCell ref="CI13:CI17"/>
    <mergeCell ref="CJ13:CJ17"/>
    <mergeCell ref="CK13:CK17"/>
    <mergeCell ref="CL13:CL17"/>
    <mergeCell ref="CY13:CY17"/>
    <mergeCell ref="CZ13:CZ17"/>
    <mergeCell ref="DA13:DA17"/>
    <mergeCell ref="CS13:CS17"/>
    <mergeCell ref="CT13:CT17"/>
    <mergeCell ref="CU13:CU17"/>
    <mergeCell ref="CV13:CV17"/>
    <mergeCell ref="CW13:CW17"/>
    <mergeCell ref="CX13:CX17"/>
    <mergeCell ref="DO13:DO17"/>
    <mergeCell ref="DP13:DP17"/>
    <mergeCell ref="DQ13:DQ17"/>
    <mergeCell ref="DF13:DF17"/>
    <mergeCell ref="DG13:DG17"/>
    <mergeCell ref="DH13:DH17"/>
    <mergeCell ref="DI13:DI17"/>
    <mergeCell ref="DJ13:DJ17"/>
    <mergeCell ref="DK13:DK17"/>
    <mergeCell ref="FH13:FH17"/>
    <mergeCell ref="C18:F18"/>
    <mergeCell ref="C19:F19"/>
    <mergeCell ref="EW13:EW17"/>
    <mergeCell ref="EX13:EX17"/>
    <mergeCell ref="EY13:EY17"/>
    <mergeCell ref="EZ13:EZ17"/>
    <mergeCell ref="FA13:FA17"/>
    <mergeCell ref="FB13:FB17"/>
    <mergeCell ref="EP13:EP17"/>
    <mergeCell ref="EQ13:EQ17"/>
    <mergeCell ref="ER13:ER17"/>
    <mergeCell ref="ET13:ET17"/>
    <mergeCell ref="EU13:EU17"/>
    <mergeCell ref="EV13:EV17"/>
    <mergeCell ref="EJ13:EJ17"/>
    <mergeCell ref="EK13:EK17"/>
    <mergeCell ref="EL13:EL17"/>
    <mergeCell ref="EM13:EM17"/>
    <mergeCell ref="EN13:EN17"/>
    <mergeCell ref="EO13:EO17"/>
    <mergeCell ref="ED13:ED17"/>
    <mergeCell ref="EE13:EE17"/>
    <mergeCell ref="EF13:EF17"/>
    <mergeCell ref="C20:F20"/>
    <mergeCell ref="C21:F21"/>
    <mergeCell ref="C22:F22"/>
    <mergeCell ref="C23:F23"/>
    <mergeCell ref="C24:F24"/>
    <mergeCell ref="C25:F25"/>
    <mergeCell ref="FE13:FE17"/>
    <mergeCell ref="FF13:FF17"/>
    <mergeCell ref="FG13:FG17"/>
    <mergeCell ref="EG13:EG17"/>
    <mergeCell ref="EH13:EH17"/>
    <mergeCell ref="EI13:EI17"/>
    <mergeCell ref="DX13:DX17"/>
    <mergeCell ref="DY13:DY17"/>
    <mergeCell ref="DZ13:DZ17"/>
    <mergeCell ref="EA13:EA17"/>
    <mergeCell ref="EB13:EB17"/>
    <mergeCell ref="EC13:EC17"/>
    <mergeCell ref="DR13:DR17"/>
    <mergeCell ref="DS13:DS17"/>
    <mergeCell ref="DT13:DT17"/>
    <mergeCell ref="DU13:DU17"/>
    <mergeCell ref="DV13:DV17"/>
    <mergeCell ref="DW13:DW17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B65:C65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</mergeCells>
  <dataValidations count="4">
    <dataValidation type="decimal" allowBlank="1" showErrorMessage="1" errorTitle="Validación de Datos" error="Por favor; sólo Ingrese Datos entre 0 y 10" sqref="T61:W61 G61:L61 N61:Q61" xr:uid="{49660E90-6AF2-4E52-BC2E-FC4587ECBA45}">
      <formula1>0</formula1>
      <formula2>10</formula2>
    </dataValidation>
    <dataValidation allowBlank="1" sqref="X8" xr:uid="{E6D2F1C2-6A15-41ED-81A0-977415BBEE52}"/>
    <dataValidation type="decimal" allowBlank="1" showInputMessage="1" showErrorMessage="1" sqref="AP18:BI60 CH18:DB60 G18:X60 Z18:AN60 BK18:CF60" xr:uid="{5B3643E8-3C46-4FFE-B6AE-258EC6FD6037}">
      <formula1>0</formula1>
      <formula2>10</formula2>
    </dataValidation>
    <dataValidation type="list" allowBlank="1" showInputMessage="1" showErrorMessage="1" sqref="ET18:FB53" xr:uid="{46CD0C82-BC13-407B-9CD1-62E5979E4B61}">
      <formula1>$FC$4:$FC$7</formula1>
    </dataValidation>
  </dataValidations>
  <pageMargins left="0.25" right="0.25" top="0.75" bottom="0.75" header="0.3" footer="0.3"/>
  <pageSetup paperSize="9" scale="20" fitToHeight="2" orientation="landscape" horizontalDpi="4294967295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4:XBZ179"/>
  <sheetViews>
    <sheetView zoomScale="90" zoomScaleNormal="90" zoomScaleSheetLayoutView="85" workbookViewId="0">
      <pane xSplit="2" topLeftCell="D1" activePane="topRight" state="frozen"/>
      <selection pane="topRight" activeCell="D6" sqref="D6:P7"/>
    </sheetView>
  </sheetViews>
  <sheetFormatPr baseColWidth="10" defaultRowHeight="14.5"/>
  <cols>
    <col min="2" max="2" width="14.90625" customWidth="1"/>
    <col min="3" max="3" width="23.36328125" customWidth="1"/>
    <col min="4" max="4" width="3.90625" bestFit="1" customWidth="1"/>
    <col min="5" max="5" width="33.90625" customWidth="1"/>
    <col min="6" max="7" width="4" customWidth="1"/>
    <col min="8" max="8" width="8" customWidth="1"/>
    <col min="9" max="9" width="6.1796875" style="71" customWidth="1"/>
    <col min="10" max="10" width="7.36328125" customWidth="1"/>
    <col min="11" max="11" width="5.81640625" customWidth="1"/>
    <col min="12" max="12" width="7.36328125" customWidth="1"/>
    <col min="13" max="13" width="5.81640625" customWidth="1"/>
    <col min="14" max="15" width="7.36328125" customWidth="1"/>
    <col min="16" max="16" width="6.90625" style="71" customWidth="1"/>
    <col min="17" max="20" width="7.90625" hidden="1" customWidth="1"/>
    <col min="21" max="22" width="11.453125" hidden="1" customWidth="1"/>
    <col min="23" max="23" width="7.90625" hidden="1" customWidth="1"/>
    <col min="24" max="24" width="11.453125" hidden="1" customWidth="1"/>
    <col min="25" max="27" width="6.54296875" customWidth="1"/>
    <col min="28" max="28" width="14.36328125" hidden="1" customWidth="1"/>
    <col min="29" max="29" width="3.90625" bestFit="1" customWidth="1"/>
    <col min="30" max="30" width="25.6328125" bestFit="1" customWidth="1"/>
    <col min="31" max="31" width="4" customWidth="1"/>
    <col min="32" max="32" width="13.453125" customWidth="1"/>
    <col min="33" max="33" width="8.54296875" customWidth="1"/>
    <col min="34" max="40" width="7.36328125" customWidth="1"/>
    <col min="41" max="41" width="8" style="71" customWidth="1"/>
    <col min="42" max="49" width="6" hidden="1" customWidth="1"/>
    <col min="50" max="50" width="11.453125" customWidth="1"/>
    <col min="51" max="51" width="7.90625" hidden="1" customWidth="1"/>
    <col min="52" max="52" width="6" customWidth="1"/>
    <col min="53" max="53" width="7.90625" customWidth="1"/>
    <col min="54" max="59" width="11.453125" hidden="1" customWidth="1"/>
    <col min="60" max="60" width="3.90625" bestFit="1" customWidth="1"/>
    <col min="61" max="61" width="35.90625" customWidth="1"/>
    <col min="62" max="63" width="4" customWidth="1"/>
    <col min="64" max="64" width="6.6328125" customWidth="1"/>
    <col min="65" max="72" width="7.36328125" customWidth="1"/>
    <col min="73" max="80" width="6.90625" hidden="1" customWidth="1"/>
    <col min="81" max="81" width="11.453125" hidden="1" customWidth="1"/>
    <col min="82" max="83" width="11.453125" customWidth="1"/>
    <col min="84" max="84" width="11.453125" hidden="1" customWidth="1"/>
    <col min="85" max="85" width="11.453125" customWidth="1"/>
    <col min="86" max="86" width="7.453125" hidden="1" customWidth="1"/>
    <col min="87" max="87" width="3.90625" bestFit="1" customWidth="1"/>
    <col min="88" max="88" width="25.54296875" customWidth="1"/>
    <col min="89" max="90" width="4" customWidth="1"/>
    <col min="91" max="91" width="2.90625" customWidth="1"/>
    <col min="92" max="97" width="5.36328125" customWidth="1"/>
    <col min="98" max="98" width="9.08984375" customWidth="1"/>
    <col min="99" max="99" width="7.08984375" customWidth="1"/>
    <col min="100" max="100" width="19.36328125" customWidth="1"/>
    <col min="101" max="101" width="16.90625" hidden="1" customWidth="1"/>
    <col min="102" max="103" width="11.453125" customWidth="1"/>
    <col min="104" max="104" width="28.6328125" hidden="1" customWidth="1"/>
    <col min="105" max="105" width="11.453125" customWidth="1"/>
    <col min="106" max="116" width="11.453125" hidden="1" customWidth="1"/>
    <col min="117" max="117" width="9.36328125" customWidth="1"/>
    <col min="118" max="118" width="3.90625" hidden="1" customWidth="1"/>
    <col min="119" max="119" width="37.54296875" hidden="1" customWidth="1"/>
    <col min="120" max="120" width="5" hidden="1" customWidth="1"/>
    <col min="121" max="121" width="5.36328125" hidden="1" customWidth="1"/>
    <col min="122" max="122" width="5.6328125" hidden="1" customWidth="1"/>
    <col min="123" max="126" width="9" hidden="1" customWidth="1"/>
    <col min="127" max="127" width="6" hidden="1" customWidth="1"/>
    <col min="128" max="128" width="25" hidden="1" customWidth="1"/>
    <col min="129" max="129" width="22.6328125" hidden="1" customWidth="1"/>
    <col min="130" max="130" width="11.453125" hidden="1" customWidth="1"/>
    <col min="131" max="131" width="7.08984375" hidden="1" customWidth="1"/>
    <col min="132" max="134" width="0" hidden="1" customWidth="1"/>
    <col min="135" max="135" width="10.36328125" hidden="1" customWidth="1"/>
    <col min="136" max="136" width="5.90625" hidden="1" customWidth="1"/>
    <col min="137" max="137" width="27.6328125" hidden="1" customWidth="1"/>
    <col min="138" max="138" width="6" hidden="1" customWidth="1"/>
    <col min="139" max="139" width="7.36328125" hidden="1" customWidth="1"/>
    <col min="140" max="140" width="5.36328125" hidden="1" customWidth="1"/>
    <col min="141" max="147" width="8.90625" hidden="1" customWidth="1"/>
    <col min="148" max="148" width="29.08984375" hidden="1" customWidth="1"/>
    <col min="149" max="149" width="7.90625" hidden="1" customWidth="1"/>
    <col min="150" max="150" width="9.90625" hidden="1" customWidth="1"/>
    <col min="151" max="154" width="11.453125" hidden="1" customWidth="1"/>
    <col min="155" max="155" width="7.453125" hidden="1" customWidth="1"/>
    <col min="156" max="156" width="5.08984375" hidden="1" customWidth="1"/>
    <col min="157" max="157" width="28.08984375" hidden="1" customWidth="1"/>
    <col min="158" max="158" width="0" hidden="1" customWidth="1"/>
    <col min="159" max="159" width="6.36328125" hidden="1" customWidth="1"/>
    <col min="160" max="160" width="5" hidden="1" customWidth="1"/>
    <col min="161" max="165" width="8.90625" hidden="1" customWidth="1"/>
    <col min="166" max="168" width="7.36328125" hidden="1" customWidth="1"/>
    <col min="169" max="169" width="18.453125" hidden="1" customWidth="1"/>
    <col min="170" max="170" width="6" hidden="1" customWidth="1"/>
    <col min="171" max="171" width="8" hidden="1" customWidth="1"/>
    <col min="16284" max="16284" width="13" customWidth="1"/>
    <col min="16285" max="16285" width="34.08984375" bestFit="1" customWidth="1"/>
    <col min="16300" max="16300" width="30" customWidth="1"/>
  </cols>
  <sheetData>
    <row r="4" spans="1:169" ht="16.5" customHeight="1" thickBot="1">
      <c r="C4" s="42"/>
      <c r="D4" s="253" t="s">
        <v>174</v>
      </c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65"/>
      <c r="R4" s="1"/>
      <c r="S4" s="1"/>
      <c r="T4" s="1"/>
      <c r="AC4" s="447" t="str">
        <f>$D$4</f>
        <v>UNIDAD EDUCATIVA "SANTO DOMINGO DE LOS COLORADOS"</v>
      </c>
      <c r="AD4" s="455"/>
      <c r="AE4" s="455"/>
      <c r="AF4" s="455"/>
      <c r="AG4" s="455"/>
      <c r="AH4" s="455"/>
      <c r="AI4" s="455"/>
      <c r="AJ4" s="455"/>
      <c r="AK4" s="455"/>
      <c r="AL4" s="455"/>
      <c r="AM4" s="455"/>
      <c r="AN4" s="455"/>
      <c r="AO4" s="456"/>
      <c r="AP4" s="87"/>
      <c r="AQ4" s="87"/>
      <c r="AR4" s="87"/>
      <c r="AS4" s="87"/>
      <c r="AT4" s="87"/>
      <c r="AU4" s="87"/>
      <c r="AV4" s="87"/>
      <c r="AW4" s="87"/>
      <c r="BH4" s="447" t="str">
        <f>$D$4</f>
        <v>UNIDAD EDUCATIVA "SANTO DOMINGO DE LOS COLORADOS"</v>
      </c>
      <c r="BI4" s="455"/>
      <c r="BJ4" s="455"/>
      <c r="BK4" s="455"/>
      <c r="BL4" s="455"/>
      <c r="BM4" s="455"/>
      <c r="BN4" s="455"/>
      <c r="BO4" s="455"/>
      <c r="BP4" s="455"/>
      <c r="BQ4" s="455"/>
      <c r="BR4" s="455"/>
      <c r="BS4" s="455"/>
      <c r="BT4" s="456"/>
      <c r="BU4" s="87"/>
      <c r="BV4" s="87"/>
      <c r="BW4" s="87"/>
      <c r="BX4" s="87"/>
      <c r="BY4" s="87"/>
      <c r="BZ4" s="87"/>
      <c r="CA4" s="87"/>
      <c r="CB4" s="87"/>
      <c r="CI4" s="447" t="str">
        <f>$D$4</f>
        <v>UNIDAD EDUCATIVA "SANTO DOMINGO DE LOS COLORADOS"</v>
      </c>
      <c r="CJ4" s="448"/>
      <c r="CK4" s="448"/>
      <c r="CL4" s="448"/>
      <c r="CM4" s="448"/>
      <c r="CN4" s="448"/>
      <c r="CO4" s="448"/>
      <c r="CP4" s="448"/>
      <c r="CQ4" s="448"/>
      <c r="CR4" s="448"/>
      <c r="CS4" s="448"/>
      <c r="CT4" s="448"/>
      <c r="CU4" s="448"/>
      <c r="CV4" s="449"/>
      <c r="CW4" s="1"/>
      <c r="CZ4" s="1"/>
      <c r="DN4" s="364" t="str">
        <f>$D$4</f>
        <v>UNIDAD EDUCATIVA "SANTO DOMINGO DE LOS COLORADOS"</v>
      </c>
      <c r="DO4" s="365"/>
      <c r="DP4" s="365"/>
      <c r="DQ4" s="365"/>
      <c r="DR4" s="365"/>
      <c r="DS4" s="365"/>
      <c r="DT4" s="365"/>
      <c r="DU4" s="365"/>
      <c r="DV4" s="365"/>
      <c r="DW4" s="365"/>
      <c r="DX4" s="365"/>
      <c r="DY4" s="365"/>
      <c r="DZ4" s="1"/>
      <c r="EF4" s="364" t="str">
        <f>$D$4</f>
        <v>UNIDAD EDUCATIVA "SANTO DOMINGO DE LOS COLORADOS"</v>
      </c>
      <c r="EG4" s="365"/>
      <c r="EH4" s="365"/>
      <c r="EI4" s="365"/>
      <c r="EJ4" s="365"/>
      <c r="EK4" s="365"/>
      <c r="EL4" s="365"/>
      <c r="EM4" s="365"/>
      <c r="EN4" s="365"/>
      <c r="EO4" s="365"/>
      <c r="EP4" s="365"/>
      <c r="EQ4" s="365"/>
      <c r="ER4" s="365"/>
      <c r="EZ4" s="364" t="str">
        <f>$D$4</f>
        <v>UNIDAD EDUCATIVA "SANTO DOMINGO DE LOS COLORADOS"</v>
      </c>
      <c r="FA4" s="365"/>
      <c r="FB4" s="365"/>
      <c r="FC4" s="365"/>
      <c r="FD4" s="365"/>
      <c r="FE4" s="365"/>
      <c r="FF4" s="365"/>
      <c r="FG4" s="365"/>
      <c r="FH4" s="365"/>
      <c r="FI4" s="365"/>
      <c r="FJ4" s="365"/>
      <c r="FK4" s="365"/>
      <c r="FL4" s="365"/>
      <c r="FM4" s="365"/>
    </row>
    <row r="5" spans="1:169" ht="15" customHeight="1">
      <c r="A5" s="437" t="s">
        <v>0</v>
      </c>
      <c r="B5" s="438"/>
      <c r="C5" s="42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65"/>
      <c r="R5" s="1"/>
      <c r="S5" s="1"/>
      <c r="T5" s="1"/>
      <c r="AC5" s="457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458"/>
      <c r="AP5" s="87"/>
      <c r="AQ5" s="87"/>
      <c r="AR5" s="87"/>
      <c r="AS5" s="87"/>
      <c r="AT5" s="87"/>
      <c r="AU5" s="87"/>
      <c r="AV5" s="87"/>
      <c r="AW5" s="87"/>
      <c r="BH5" s="457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458"/>
      <c r="BU5" s="87"/>
      <c r="BV5" s="87"/>
      <c r="BW5" s="87"/>
      <c r="BX5" s="87"/>
      <c r="BY5" s="87"/>
      <c r="BZ5" s="87"/>
      <c r="CA5" s="87"/>
      <c r="CB5" s="87"/>
      <c r="CI5" s="450"/>
      <c r="CJ5" s="365"/>
      <c r="CK5" s="365"/>
      <c r="CL5" s="365"/>
      <c r="CM5" s="365"/>
      <c r="CN5" s="365"/>
      <c r="CO5" s="365"/>
      <c r="CP5" s="365"/>
      <c r="CQ5" s="365"/>
      <c r="CR5" s="365"/>
      <c r="CS5" s="365"/>
      <c r="CT5" s="365"/>
      <c r="CU5" s="365"/>
      <c r="CV5" s="451"/>
      <c r="CW5" s="1"/>
      <c r="CZ5" s="1"/>
      <c r="DN5" s="365"/>
      <c r="DO5" s="365"/>
      <c r="DP5" s="365"/>
      <c r="DQ5" s="365"/>
      <c r="DR5" s="365"/>
      <c r="DS5" s="365"/>
      <c r="DT5" s="365"/>
      <c r="DU5" s="365"/>
      <c r="DV5" s="365"/>
      <c r="DW5" s="365"/>
      <c r="DX5" s="365"/>
      <c r="DY5" s="365"/>
      <c r="DZ5" s="1"/>
      <c r="EF5" s="365"/>
      <c r="EG5" s="365"/>
      <c r="EH5" s="365"/>
      <c r="EI5" s="365"/>
      <c r="EJ5" s="365"/>
      <c r="EK5" s="365"/>
      <c r="EL5" s="365"/>
      <c r="EM5" s="365"/>
      <c r="EN5" s="365"/>
      <c r="EO5" s="365"/>
      <c r="EP5" s="365"/>
      <c r="EQ5" s="365"/>
      <c r="ER5" s="365"/>
      <c r="EZ5" s="365"/>
      <c r="FA5" s="365"/>
      <c r="FB5" s="365"/>
      <c r="FC5" s="365"/>
      <c r="FD5" s="365"/>
      <c r="FE5" s="365"/>
      <c r="FF5" s="365"/>
      <c r="FG5" s="365"/>
      <c r="FH5" s="365"/>
      <c r="FI5" s="365"/>
      <c r="FJ5" s="365"/>
      <c r="FK5" s="365"/>
      <c r="FL5" s="365"/>
      <c r="FM5" s="365"/>
    </row>
    <row r="6" spans="1:169" ht="16.5" customHeight="1">
      <c r="A6" s="432" t="s">
        <v>116</v>
      </c>
      <c r="B6" s="433"/>
      <c r="C6" s="42"/>
      <c r="D6" s="439" t="s">
        <v>113</v>
      </c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440"/>
      <c r="Q6" s="66"/>
      <c r="R6" s="2"/>
      <c r="S6" s="2"/>
      <c r="T6" s="2"/>
      <c r="AC6" s="439" t="s">
        <v>111</v>
      </c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440"/>
      <c r="AP6" s="2"/>
      <c r="AQ6" s="2"/>
      <c r="AR6" s="2"/>
      <c r="AS6" s="2"/>
      <c r="AT6" s="2"/>
      <c r="AU6" s="2"/>
      <c r="AV6" s="2"/>
      <c r="AW6" s="2"/>
      <c r="BH6" s="439" t="s">
        <v>112</v>
      </c>
      <c r="BI6" s="255"/>
      <c r="BJ6" s="255"/>
      <c r="BK6" s="255"/>
      <c r="BL6" s="255"/>
      <c r="BM6" s="255"/>
      <c r="BN6" s="255"/>
      <c r="BO6" s="255"/>
      <c r="BP6" s="255"/>
      <c r="BQ6" s="255"/>
      <c r="BR6" s="255"/>
      <c r="BS6" s="255"/>
      <c r="BT6" s="440"/>
      <c r="BU6" s="2"/>
      <c r="BV6" s="2"/>
      <c r="BW6" s="2"/>
      <c r="BX6" s="2"/>
      <c r="BY6" s="2"/>
      <c r="BZ6" s="2"/>
      <c r="CA6" s="2"/>
      <c r="CB6" s="2"/>
      <c r="CI6" s="441" t="s">
        <v>119</v>
      </c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2"/>
      <c r="CV6" s="443"/>
      <c r="CW6" s="2"/>
      <c r="CZ6" s="2"/>
      <c r="DN6" s="255" t="s">
        <v>1</v>
      </c>
      <c r="DO6" s="255"/>
      <c r="DP6" s="255"/>
      <c r="DQ6" s="255"/>
      <c r="DR6" s="255"/>
      <c r="DS6" s="255"/>
      <c r="DT6" s="255"/>
      <c r="DU6" s="255"/>
      <c r="DV6" s="255"/>
      <c r="DW6" s="255"/>
      <c r="DX6" s="255"/>
      <c r="DY6" s="255"/>
      <c r="DZ6" s="2"/>
      <c r="EF6" s="255" t="s">
        <v>94</v>
      </c>
      <c r="EG6" s="255"/>
      <c r="EH6" s="255"/>
      <c r="EI6" s="255"/>
      <c r="EJ6" s="255"/>
      <c r="EK6" s="255"/>
      <c r="EL6" s="255"/>
      <c r="EM6" s="255"/>
      <c r="EN6" s="255"/>
      <c r="EO6" s="255"/>
      <c r="EP6" s="255"/>
      <c r="EQ6" s="255"/>
      <c r="ER6" s="255"/>
      <c r="EZ6" s="255" t="s">
        <v>95</v>
      </c>
      <c r="FA6" s="255"/>
      <c r="FB6" s="255"/>
      <c r="FC6" s="255"/>
      <c r="FD6" s="255"/>
      <c r="FE6" s="255"/>
      <c r="FF6" s="255"/>
      <c r="FG6" s="255"/>
      <c r="FH6" s="255"/>
      <c r="FI6" s="255"/>
      <c r="FJ6" s="255"/>
      <c r="FK6" s="255"/>
      <c r="FL6" s="255"/>
      <c r="FM6" s="255"/>
    </row>
    <row r="7" spans="1:169" ht="15.75" customHeight="1">
      <c r="A7" s="432" t="s">
        <v>117</v>
      </c>
      <c r="B7" s="433"/>
      <c r="C7" s="43"/>
      <c r="D7" s="439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440"/>
      <c r="Q7" s="66"/>
      <c r="R7" s="2"/>
      <c r="S7" s="2"/>
      <c r="T7" s="2"/>
      <c r="AC7" s="452"/>
      <c r="AD7" s="453"/>
      <c r="AE7" s="453"/>
      <c r="AF7" s="453"/>
      <c r="AG7" s="453"/>
      <c r="AH7" s="453"/>
      <c r="AI7" s="453"/>
      <c r="AJ7" s="453"/>
      <c r="AK7" s="453"/>
      <c r="AL7" s="453"/>
      <c r="AM7" s="453"/>
      <c r="AN7" s="453"/>
      <c r="AO7" s="454"/>
      <c r="AP7" s="2"/>
      <c r="AQ7" s="2"/>
      <c r="AR7" s="2"/>
      <c r="AS7" s="2"/>
      <c r="AT7" s="2"/>
      <c r="AU7" s="2"/>
      <c r="AV7" s="2"/>
      <c r="AW7" s="2"/>
      <c r="BH7" s="439"/>
      <c r="BI7" s="255"/>
      <c r="BJ7" s="255"/>
      <c r="BK7" s="255"/>
      <c r="BL7" s="255"/>
      <c r="BM7" s="255"/>
      <c r="BN7" s="255"/>
      <c r="BO7" s="255"/>
      <c r="BP7" s="255"/>
      <c r="BQ7" s="255"/>
      <c r="BR7" s="255"/>
      <c r="BS7" s="255"/>
      <c r="BT7" s="440"/>
      <c r="BU7" s="2"/>
      <c r="BV7" s="2"/>
      <c r="BW7" s="2"/>
      <c r="BX7" s="2"/>
      <c r="BY7" s="2"/>
      <c r="BZ7" s="2"/>
      <c r="CA7" s="2"/>
      <c r="CB7" s="2"/>
      <c r="CI7" s="444"/>
      <c r="CJ7" s="445"/>
      <c r="CK7" s="445"/>
      <c r="CL7" s="445"/>
      <c r="CM7" s="445"/>
      <c r="CN7" s="445"/>
      <c r="CO7" s="445"/>
      <c r="CP7" s="445"/>
      <c r="CQ7" s="445"/>
      <c r="CR7" s="445"/>
      <c r="CS7" s="445"/>
      <c r="CT7" s="445"/>
      <c r="CU7" s="445"/>
      <c r="CV7" s="446"/>
      <c r="CW7" s="2"/>
      <c r="CZ7" s="2"/>
      <c r="DN7" s="255"/>
      <c r="DO7" s="255"/>
      <c r="DP7" s="255"/>
      <c r="DQ7" s="255"/>
      <c r="DR7" s="255"/>
      <c r="DS7" s="255"/>
      <c r="DT7" s="255"/>
      <c r="DU7" s="255"/>
      <c r="DV7" s="255"/>
      <c r="DW7" s="255"/>
      <c r="DX7" s="255"/>
      <c r="DY7" s="255"/>
      <c r="DZ7" s="2"/>
      <c r="EF7" s="255"/>
      <c r="EG7" s="255"/>
      <c r="EH7" s="255"/>
      <c r="EI7" s="255"/>
      <c r="EJ7" s="255"/>
      <c r="EK7" s="255"/>
      <c r="EL7" s="255"/>
      <c r="EM7" s="255"/>
      <c r="EN7" s="255"/>
      <c r="EO7" s="255"/>
      <c r="EP7" s="255"/>
      <c r="EQ7" s="255"/>
      <c r="ER7" s="255"/>
      <c r="EZ7" s="255"/>
      <c r="FA7" s="255"/>
      <c r="FB7" s="255"/>
      <c r="FC7" s="255"/>
      <c r="FD7" s="255"/>
      <c r="FE7" s="255"/>
      <c r="FF7" s="255"/>
      <c r="FG7" s="255"/>
      <c r="FH7" s="255"/>
      <c r="FI7" s="255"/>
      <c r="FJ7" s="255"/>
      <c r="FK7" s="255"/>
      <c r="FL7" s="255"/>
      <c r="FM7" s="255"/>
    </row>
    <row r="8" spans="1:169" ht="15.75" customHeight="1">
      <c r="A8" s="432" t="s">
        <v>118</v>
      </c>
      <c r="B8" s="433"/>
      <c r="C8" s="43"/>
      <c r="D8" s="3"/>
      <c r="E8" s="4"/>
      <c r="F8" s="4"/>
      <c r="G8" s="4"/>
      <c r="H8" s="4"/>
      <c r="I8" s="103"/>
      <c r="J8" s="4"/>
      <c r="K8" s="4"/>
      <c r="L8" s="4"/>
      <c r="M8" s="4"/>
      <c r="N8" s="4"/>
      <c r="O8" s="4"/>
      <c r="P8" s="73"/>
      <c r="R8" s="84" t="s">
        <v>120</v>
      </c>
      <c r="S8" s="84"/>
      <c r="T8" s="2"/>
      <c r="AC8" s="3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73"/>
      <c r="BH8" s="88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90"/>
      <c r="BU8" s="89"/>
      <c r="BV8" s="89"/>
      <c r="BW8" s="89"/>
      <c r="BX8" s="89"/>
      <c r="BY8" s="89"/>
      <c r="BZ8" s="89"/>
      <c r="CA8" s="89"/>
      <c r="CB8" s="89"/>
      <c r="CI8" s="3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5"/>
      <c r="CW8" s="2"/>
      <c r="CZ8" s="2"/>
      <c r="DN8" s="3"/>
      <c r="DO8" s="4"/>
      <c r="DP8" s="4"/>
      <c r="DQ8" s="4"/>
      <c r="DR8" s="4"/>
      <c r="DS8" s="4"/>
      <c r="DT8" s="4"/>
      <c r="DU8" s="4"/>
      <c r="DV8" s="4"/>
      <c r="DW8" s="4"/>
      <c r="DX8" s="4"/>
      <c r="DY8" s="5"/>
      <c r="DZ8" s="5"/>
      <c r="EF8" s="3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5"/>
      <c r="EZ8" s="3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28"/>
      <c r="FM8" s="429"/>
    </row>
    <row r="9" spans="1:169" ht="15.5">
      <c r="A9" s="430" t="s">
        <v>72</v>
      </c>
      <c r="B9" s="431"/>
      <c r="C9" s="42"/>
      <c r="D9" s="75">
        <v>1</v>
      </c>
      <c r="E9" s="76" t="s">
        <v>3</v>
      </c>
      <c r="F9" s="434" t="str">
        <f>UPPER($B$17)</f>
        <v>IDENTIDAD Y AUTONOMIA</v>
      </c>
      <c r="G9" s="434"/>
      <c r="H9" s="434"/>
      <c r="I9" s="434"/>
      <c r="J9" s="19" t="s">
        <v>4</v>
      </c>
      <c r="K9" s="19"/>
      <c r="L9" s="77" t="str">
        <f>UPPER($B$16)</f>
        <v>INICIAL</v>
      </c>
      <c r="M9" s="19"/>
      <c r="N9" s="19"/>
      <c r="O9" s="19"/>
      <c r="P9" s="95"/>
      <c r="Q9" s="77"/>
      <c r="R9" s="85" t="s">
        <v>129</v>
      </c>
      <c r="S9" s="85"/>
      <c r="AC9" s="75">
        <v>1</v>
      </c>
      <c r="AD9" s="76" t="s">
        <v>3</v>
      </c>
      <c r="AE9" s="86" t="str">
        <f>UPPER($B$17)</f>
        <v>IDENTIDAD Y AUTONOMIA</v>
      </c>
      <c r="AF9" s="86"/>
      <c r="AG9" s="86"/>
      <c r="AH9" s="86"/>
      <c r="AI9" s="19" t="s">
        <v>4</v>
      </c>
      <c r="AJ9" s="77"/>
      <c r="AK9" s="77" t="str">
        <f>UPPER($B$16)</f>
        <v>INICIAL</v>
      </c>
      <c r="AL9" s="77"/>
      <c r="AO9" s="95"/>
      <c r="AQ9" s="84" t="s">
        <v>120</v>
      </c>
      <c r="AR9" s="84"/>
      <c r="AS9" s="84"/>
      <c r="AT9" s="84"/>
      <c r="AU9" s="84"/>
      <c r="AV9" s="84"/>
      <c r="AW9" s="84"/>
      <c r="BH9" s="75">
        <v>1</v>
      </c>
      <c r="BI9" s="76" t="s">
        <v>3</v>
      </c>
      <c r="BJ9" s="86" t="str">
        <f>UPPER($B$17)</f>
        <v>IDENTIDAD Y AUTONOMIA</v>
      </c>
      <c r="BK9" s="86"/>
      <c r="BL9" s="86"/>
      <c r="BM9" s="86"/>
      <c r="BN9" s="19">
        <v>4</v>
      </c>
      <c r="BO9" s="19" t="s">
        <v>4</v>
      </c>
      <c r="BP9" s="19"/>
      <c r="BQ9" s="77" t="str">
        <f>UPPER($B$16)</f>
        <v>INICIAL</v>
      </c>
      <c r="BR9" s="77"/>
      <c r="BT9" s="12"/>
      <c r="CI9" s="75">
        <v>1</v>
      </c>
      <c r="CJ9" s="76" t="s">
        <v>3</v>
      </c>
      <c r="CK9" s="86" t="str">
        <f>UPPER($B$17)</f>
        <v>IDENTIDAD Y AUTONOMIA</v>
      </c>
      <c r="CL9" s="86"/>
      <c r="CM9" s="86"/>
      <c r="CN9" s="86"/>
      <c r="CO9" s="86"/>
      <c r="CP9" s="86"/>
      <c r="CQ9" s="19">
        <v>4</v>
      </c>
      <c r="CR9" s="19" t="s">
        <v>4</v>
      </c>
      <c r="CS9" s="77"/>
      <c r="CU9" s="77" t="str">
        <f>UPPER($B$16)</f>
        <v>INICIAL</v>
      </c>
      <c r="CV9" s="78"/>
      <c r="DN9" s="6">
        <v>1</v>
      </c>
      <c r="DO9" s="7" t="s">
        <v>3</v>
      </c>
      <c r="DP9" s="256" t="str">
        <f>UPPER($B$17)</f>
        <v>IDENTIDAD Y AUTONOMIA</v>
      </c>
      <c r="DQ9" s="256"/>
      <c r="DR9" s="256"/>
      <c r="DS9" s="256"/>
      <c r="DT9" s="256"/>
      <c r="DU9" s="256"/>
      <c r="DV9" s="8">
        <v>4</v>
      </c>
      <c r="DW9" s="8" t="s">
        <v>4</v>
      </c>
      <c r="DY9" s="9" t="str">
        <f>UPPER($B$16)</f>
        <v>INICIAL</v>
      </c>
      <c r="EF9" s="6">
        <v>1</v>
      </c>
      <c r="EG9" s="7" t="s">
        <v>3</v>
      </c>
      <c r="EH9" s="256" t="str">
        <f>UPPER($B$17)</f>
        <v>IDENTIDAD Y AUTONOMIA</v>
      </c>
      <c r="EI9" s="256"/>
      <c r="EJ9" s="256"/>
      <c r="EK9" s="256"/>
      <c r="EL9" s="256"/>
      <c r="EM9" s="256"/>
      <c r="EN9" s="8">
        <v>4</v>
      </c>
      <c r="EO9" s="8" t="s">
        <v>4</v>
      </c>
      <c r="ER9" s="9" t="str">
        <f>UPPER($B$16)</f>
        <v>INICIAL</v>
      </c>
      <c r="EZ9" s="6">
        <v>1</v>
      </c>
      <c r="FA9" s="7" t="s">
        <v>3</v>
      </c>
      <c r="FB9" s="256" t="str">
        <f>UPPER($B$17)</f>
        <v>IDENTIDAD Y AUTONOMIA</v>
      </c>
      <c r="FC9" s="256"/>
      <c r="FD9" s="256"/>
      <c r="FE9" s="256"/>
      <c r="FF9" s="256"/>
      <c r="FG9" s="256"/>
      <c r="FH9" s="8">
        <v>4</v>
      </c>
      <c r="FI9" s="8" t="s">
        <v>4</v>
      </c>
      <c r="FL9" s="9" t="str">
        <f>UPPER($B$16)</f>
        <v>INICIAL</v>
      </c>
      <c r="FM9" s="12"/>
    </row>
    <row r="10" spans="1:169" ht="15.5">
      <c r="A10" s="435"/>
      <c r="B10" s="436"/>
      <c r="C10" s="42"/>
      <c r="D10" s="75">
        <v>2</v>
      </c>
      <c r="E10" s="76" t="s">
        <v>5</v>
      </c>
      <c r="F10" s="434" t="str">
        <f>UPPER($B$14) &amp;" "&amp;UPPER($B$15)</f>
        <v>INICIAL II A</v>
      </c>
      <c r="G10" s="434"/>
      <c r="H10" s="434"/>
      <c r="I10" s="434"/>
      <c r="J10" s="76" t="s">
        <v>6</v>
      </c>
      <c r="K10" s="76"/>
      <c r="L10" s="80" t="str">
        <f>UPPER($B$18)</f>
        <v>2025-2026 MATUTINA</v>
      </c>
      <c r="M10" s="76"/>
      <c r="N10" s="76"/>
      <c r="O10" s="76"/>
      <c r="P10" s="95"/>
      <c r="Q10" s="80"/>
      <c r="R10" s="85" t="s">
        <v>122</v>
      </c>
      <c r="S10" s="85"/>
      <c r="AC10" s="75">
        <v>2</v>
      </c>
      <c r="AD10" s="76" t="s">
        <v>5</v>
      </c>
      <c r="AE10" s="86" t="str">
        <f>UPPER($B$14) &amp;" "&amp;UPPER($B$15)</f>
        <v>INICIAL II A</v>
      </c>
      <c r="AF10" s="86"/>
      <c r="AG10" s="86"/>
      <c r="AH10" s="86"/>
      <c r="AI10" s="76" t="s">
        <v>6</v>
      </c>
      <c r="AJ10" s="77"/>
      <c r="AK10" s="80" t="str">
        <f>UPPER($B$18)</f>
        <v>2025-2026 MATUTINA</v>
      </c>
      <c r="AL10" s="77"/>
      <c r="AO10" s="95"/>
      <c r="AQ10" s="85" t="s">
        <v>129</v>
      </c>
      <c r="AR10" s="85"/>
      <c r="AS10" s="85"/>
      <c r="AT10" s="85"/>
      <c r="AU10" s="85"/>
      <c r="AV10" s="85"/>
      <c r="AW10" s="85"/>
      <c r="BH10" s="75">
        <v>2</v>
      </c>
      <c r="BI10" s="76" t="s">
        <v>5</v>
      </c>
      <c r="BJ10" s="86" t="str">
        <f>UPPER($B$14) &amp;" "&amp;UPPER($B$15)</f>
        <v>INICIAL II A</v>
      </c>
      <c r="BK10" s="86"/>
      <c r="BL10" s="86"/>
      <c r="BM10" s="86"/>
      <c r="BN10" s="19">
        <v>5</v>
      </c>
      <c r="BO10" s="76" t="s">
        <v>6</v>
      </c>
      <c r="BP10" s="76"/>
      <c r="BQ10" s="80" t="str">
        <f>UPPER($B$18)</f>
        <v>2025-2026 MATUTINA</v>
      </c>
      <c r="BR10" s="77"/>
      <c r="BT10" s="12"/>
      <c r="CI10" s="75">
        <v>2</v>
      </c>
      <c r="CJ10" s="76" t="s">
        <v>5</v>
      </c>
      <c r="CK10" s="86" t="str">
        <f>UPPER($B$14) &amp;" "&amp;UPPER($B$15)</f>
        <v>INICIAL II A</v>
      </c>
      <c r="CL10" s="86"/>
      <c r="CM10" s="86"/>
      <c r="CN10" s="86"/>
      <c r="CO10" s="86"/>
      <c r="CP10" s="86"/>
      <c r="CQ10" s="19">
        <v>5</v>
      </c>
      <c r="CR10" s="76" t="s">
        <v>6</v>
      </c>
      <c r="CS10" s="77"/>
      <c r="CU10" s="80" t="str">
        <f>UPPER($B$18)</f>
        <v>2025-2026 MATUTINA</v>
      </c>
      <c r="CV10" s="78"/>
      <c r="DN10" s="6">
        <v>2</v>
      </c>
      <c r="DO10" s="7" t="s">
        <v>5</v>
      </c>
      <c r="DP10" s="256" t="str">
        <f>UPPER($B$14) &amp;" "&amp;UPPER($B$15)</f>
        <v>INICIAL II A</v>
      </c>
      <c r="DQ10" s="256"/>
      <c r="DR10" s="256"/>
      <c r="DS10" s="256"/>
      <c r="DT10" s="256"/>
      <c r="DU10" s="256"/>
      <c r="DV10" s="8">
        <v>5</v>
      </c>
      <c r="DW10" s="7" t="s">
        <v>6</v>
      </c>
      <c r="DY10" s="44" t="str">
        <f>UPPER($B$18)</f>
        <v>2025-2026 MATUTINA</v>
      </c>
      <c r="EF10" s="6">
        <v>2</v>
      </c>
      <c r="EG10" s="7" t="s">
        <v>5</v>
      </c>
      <c r="EH10" s="256" t="str">
        <f>UPPER($B$14) &amp;" "&amp;UPPER($B$15)</f>
        <v>INICIAL II A</v>
      </c>
      <c r="EI10" s="256"/>
      <c r="EJ10" s="256"/>
      <c r="EK10" s="256"/>
      <c r="EL10" s="256"/>
      <c r="EM10" s="256"/>
      <c r="EN10" s="8">
        <v>5</v>
      </c>
      <c r="EO10" s="7" t="s">
        <v>6</v>
      </c>
      <c r="ER10" s="44" t="str">
        <f>UPPER($B$18)</f>
        <v>2025-2026 MATUTINA</v>
      </c>
      <c r="EZ10" s="6">
        <v>2</v>
      </c>
      <c r="FA10" s="7" t="s">
        <v>5</v>
      </c>
      <c r="FB10" s="256" t="str">
        <f>UPPER($B$14) &amp;" "&amp;UPPER($B$15)</f>
        <v>INICIAL II A</v>
      </c>
      <c r="FC10" s="256"/>
      <c r="FD10" s="256"/>
      <c r="FE10" s="256"/>
      <c r="FF10" s="256"/>
      <c r="FG10" s="256"/>
      <c r="FH10" s="8">
        <v>5</v>
      </c>
      <c r="FI10" s="7" t="s">
        <v>6</v>
      </c>
      <c r="FL10" s="44" t="str">
        <f>UPPER($B$18)</f>
        <v>2025-2026 MATUTINA</v>
      </c>
      <c r="FM10" s="12"/>
    </row>
    <row r="11" spans="1:169" ht="16" thickBot="1">
      <c r="A11" s="62"/>
      <c r="B11" s="63"/>
      <c r="C11" s="42"/>
      <c r="D11" s="75">
        <v>3</v>
      </c>
      <c r="E11" s="76" t="s">
        <v>8</v>
      </c>
      <c r="F11" s="434" t="str">
        <f>UPPER($B$24)</f>
        <v>CUZCO GUERRERO JENNY DEL PILAR</v>
      </c>
      <c r="G11" s="434"/>
      <c r="H11" s="434"/>
      <c r="I11" s="434"/>
      <c r="J11" s="79" t="s">
        <v>9</v>
      </c>
      <c r="K11" s="79"/>
      <c r="L11" s="460">
        <f ca="1">TODAY()</f>
        <v>45994</v>
      </c>
      <c r="M11" s="460"/>
      <c r="N11" s="460"/>
      <c r="O11" s="79"/>
      <c r="P11" s="95"/>
      <c r="Q11" s="80"/>
      <c r="R11" s="84" t="s">
        <v>121</v>
      </c>
      <c r="S11" s="84"/>
      <c r="AC11" s="75">
        <v>3</v>
      </c>
      <c r="AD11" s="76" t="s">
        <v>8</v>
      </c>
      <c r="AE11" s="86" t="str">
        <f>UPPER($B$24)</f>
        <v>CUZCO GUERRERO JENNY DEL PILAR</v>
      </c>
      <c r="AF11" s="86"/>
      <c r="AG11" s="86"/>
      <c r="AH11" s="86"/>
      <c r="AI11" s="79" t="s">
        <v>9</v>
      </c>
      <c r="AJ11" s="77"/>
      <c r="AK11" s="460">
        <f ca="1">L11</f>
        <v>45994</v>
      </c>
      <c r="AL11" s="460"/>
      <c r="AO11" s="95"/>
      <c r="AQ11" s="85" t="s">
        <v>122</v>
      </c>
      <c r="AR11" s="85"/>
      <c r="AS11" s="85"/>
      <c r="AT11" s="85"/>
      <c r="AU11" s="85"/>
      <c r="AV11" s="85"/>
      <c r="AW11" s="85"/>
      <c r="BH11" s="75">
        <v>3</v>
      </c>
      <c r="BI11" s="76" t="s">
        <v>8</v>
      </c>
      <c r="BJ11" s="86" t="str">
        <f>UPPER($B$24)</f>
        <v>CUZCO GUERRERO JENNY DEL PILAR</v>
      </c>
      <c r="BK11" s="86"/>
      <c r="BL11" s="86"/>
      <c r="BM11" s="86"/>
      <c r="BN11" s="19">
        <v>6</v>
      </c>
      <c r="BO11" s="79" t="s">
        <v>9</v>
      </c>
      <c r="BP11" s="79"/>
      <c r="BQ11" s="460">
        <f ca="1">L11</f>
        <v>45994</v>
      </c>
      <c r="BR11" s="460"/>
      <c r="BT11" s="12"/>
      <c r="CI11" s="75">
        <v>3</v>
      </c>
      <c r="CJ11" s="76" t="s">
        <v>8</v>
      </c>
      <c r="CK11" s="86" t="str">
        <f>UPPER($B$24)</f>
        <v>CUZCO GUERRERO JENNY DEL PILAR</v>
      </c>
      <c r="CL11" s="86"/>
      <c r="CM11" s="86"/>
      <c r="CN11" s="86"/>
      <c r="CO11" s="86"/>
      <c r="CP11" s="86"/>
      <c r="CQ11" s="19">
        <v>6</v>
      </c>
      <c r="CR11" s="79" t="s">
        <v>9</v>
      </c>
      <c r="CS11" s="77"/>
      <c r="CU11" s="460">
        <f ca="1">L11</f>
        <v>45994</v>
      </c>
      <c r="CV11" s="470"/>
      <c r="DN11" s="6">
        <v>3</v>
      </c>
      <c r="DO11" s="7" t="s">
        <v>8</v>
      </c>
      <c r="DP11" s="256" t="str">
        <f>UPPER($B$24)</f>
        <v>CUZCO GUERRERO JENNY DEL PILAR</v>
      </c>
      <c r="DQ11" s="256"/>
      <c r="DR11" s="256"/>
      <c r="DS11" s="256"/>
      <c r="DT11" s="256"/>
      <c r="DU11" s="256"/>
      <c r="DV11" s="8">
        <v>6</v>
      </c>
      <c r="DW11" s="10" t="s">
        <v>9</v>
      </c>
      <c r="DY11" s="44">
        <f ca="1">L11</f>
        <v>45994</v>
      </c>
      <c r="EF11" s="6">
        <v>3</v>
      </c>
      <c r="EG11" s="7" t="s">
        <v>8</v>
      </c>
      <c r="EH11" s="256" t="str">
        <f>UPPER($B$24)</f>
        <v>CUZCO GUERRERO JENNY DEL PILAR</v>
      </c>
      <c r="EI11" s="256"/>
      <c r="EJ11" s="256"/>
      <c r="EK11" s="256"/>
      <c r="EL11" s="256"/>
      <c r="EM11" s="256"/>
      <c r="EN11" s="8">
        <v>6</v>
      </c>
      <c r="EO11" s="10" t="s">
        <v>9</v>
      </c>
      <c r="ER11" s="44">
        <f ca="1">L11</f>
        <v>45994</v>
      </c>
      <c r="EZ11" s="6">
        <v>3</v>
      </c>
      <c r="FA11" s="7" t="s">
        <v>8</v>
      </c>
      <c r="FB11" s="256" t="str">
        <f>UPPER($B$24)</f>
        <v>CUZCO GUERRERO JENNY DEL PILAR</v>
      </c>
      <c r="FC11" s="256"/>
      <c r="FD11" s="256"/>
      <c r="FE11" s="256"/>
      <c r="FF11" s="256"/>
      <c r="FG11" s="256"/>
      <c r="FH11" s="8">
        <v>6</v>
      </c>
      <c r="FI11" s="10" t="s">
        <v>9</v>
      </c>
      <c r="FL11" s="257">
        <f ca="1">L11</f>
        <v>45994</v>
      </c>
      <c r="FM11" s="362"/>
    </row>
    <row r="12" spans="1:169">
      <c r="A12" s="18"/>
      <c r="C12" s="42"/>
      <c r="D12" s="35"/>
      <c r="E12" s="46"/>
      <c r="F12" s="46"/>
      <c r="G12" s="46"/>
      <c r="H12" s="46"/>
      <c r="I12" s="104"/>
      <c r="J12" s="46"/>
      <c r="K12" s="46"/>
      <c r="L12" s="46"/>
      <c r="M12" s="46"/>
      <c r="N12" s="46"/>
      <c r="O12" s="46"/>
      <c r="P12" s="70"/>
      <c r="R12" s="84" t="s">
        <v>123</v>
      </c>
      <c r="S12" s="84"/>
      <c r="AC12" s="35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70"/>
      <c r="AQ12" s="84" t="s">
        <v>121</v>
      </c>
      <c r="AR12" s="84"/>
      <c r="AS12" s="84"/>
      <c r="AT12" s="84"/>
      <c r="AU12" s="84"/>
      <c r="AV12" s="84"/>
      <c r="AW12" s="84"/>
      <c r="BH12" s="91"/>
      <c r="BI12" s="92"/>
      <c r="BJ12" s="92"/>
      <c r="BK12" s="92"/>
      <c r="BL12" s="92"/>
      <c r="BM12" s="92"/>
      <c r="BN12" s="92"/>
      <c r="BO12" s="92"/>
      <c r="BP12" s="92"/>
      <c r="BQ12" s="92"/>
      <c r="BR12" s="92"/>
      <c r="BS12" s="92"/>
      <c r="BT12" s="93"/>
      <c r="BU12" s="77"/>
      <c r="BV12" s="77"/>
      <c r="BW12" s="77"/>
      <c r="BX12" s="77"/>
      <c r="BY12" s="77"/>
      <c r="BZ12" s="77"/>
      <c r="CA12" s="77"/>
      <c r="CB12" s="77"/>
      <c r="CI12" s="35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7"/>
      <c r="DN12" s="35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7"/>
      <c r="DZ12" s="12"/>
      <c r="EF12" s="11"/>
      <c r="ER12" s="12"/>
      <c r="EZ12" s="11"/>
      <c r="FL12" s="468"/>
      <c r="FM12" s="469"/>
    </row>
    <row r="13" spans="1:169" ht="39" customHeight="1">
      <c r="A13" s="98" t="s">
        <v>10</v>
      </c>
      <c r="B13" s="98"/>
      <c r="D13" s="408" t="s">
        <v>11</v>
      </c>
      <c r="E13" s="419" t="s">
        <v>12</v>
      </c>
      <c r="F13" s="420"/>
      <c r="G13" s="420"/>
      <c r="H13" s="377" t="s">
        <v>133</v>
      </c>
      <c r="I13" s="377"/>
      <c r="J13" s="377"/>
      <c r="K13" s="377"/>
      <c r="L13" s="377"/>
      <c r="M13" s="377"/>
      <c r="N13" s="377"/>
      <c r="O13" s="377"/>
      <c r="P13" s="403" t="s">
        <v>130</v>
      </c>
      <c r="Q13" s="72"/>
      <c r="R13" s="83" t="s">
        <v>124</v>
      </c>
      <c r="S13" s="83"/>
      <c r="T13" s="13"/>
      <c r="AC13" s="408" t="s">
        <v>11</v>
      </c>
      <c r="AD13" s="419" t="s">
        <v>12</v>
      </c>
      <c r="AE13" s="420"/>
      <c r="AF13" s="420"/>
      <c r="AG13" s="377" t="s">
        <v>133</v>
      </c>
      <c r="AH13" s="377"/>
      <c r="AI13" s="377"/>
      <c r="AJ13" s="377"/>
      <c r="AK13" s="377"/>
      <c r="AL13" s="377"/>
      <c r="AM13" s="377"/>
      <c r="AN13" s="377"/>
      <c r="AO13" s="403" t="s">
        <v>130</v>
      </c>
      <c r="AP13" s="72"/>
      <c r="AQ13" s="84" t="s">
        <v>123</v>
      </c>
      <c r="AR13" s="84"/>
      <c r="AS13" s="84"/>
      <c r="AT13" s="84"/>
      <c r="AU13" s="84"/>
      <c r="AV13" s="84"/>
      <c r="AW13" s="84"/>
      <c r="BH13" s="408" t="s">
        <v>11</v>
      </c>
      <c r="BI13" s="410" t="s">
        <v>12</v>
      </c>
      <c r="BJ13" s="411"/>
      <c r="BK13" s="411"/>
      <c r="BL13" s="467" t="s">
        <v>133</v>
      </c>
      <c r="BM13" s="467"/>
      <c r="BN13" s="467"/>
      <c r="BO13" s="467"/>
      <c r="BP13" s="467"/>
      <c r="BQ13" s="467"/>
      <c r="BR13" s="467"/>
      <c r="BS13" s="467"/>
      <c r="BT13" s="404" t="s">
        <v>130</v>
      </c>
      <c r="BU13" s="72"/>
      <c r="BV13" s="72"/>
      <c r="BW13" s="72"/>
      <c r="BX13" s="72"/>
      <c r="BY13" s="84"/>
      <c r="BZ13" s="84"/>
      <c r="CA13" s="84"/>
      <c r="CB13" s="13"/>
      <c r="CI13" s="408" t="s">
        <v>11</v>
      </c>
      <c r="CJ13" s="410" t="s">
        <v>12</v>
      </c>
      <c r="CK13" s="411"/>
      <c r="CL13" s="411"/>
      <c r="CM13" s="412"/>
      <c r="CN13" s="395" t="s">
        <v>114</v>
      </c>
      <c r="CO13" s="402"/>
      <c r="CP13" s="402"/>
      <c r="CQ13" s="402"/>
      <c r="CR13" s="402"/>
      <c r="CS13" s="402"/>
      <c r="CT13" s="471" t="s">
        <v>132</v>
      </c>
      <c r="CU13" s="472"/>
      <c r="CV13" s="406" t="s">
        <v>131</v>
      </c>
      <c r="CW13" s="13"/>
      <c r="CZ13" s="13"/>
      <c r="DN13" s="418" t="s">
        <v>11</v>
      </c>
      <c r="DO13" s="419" t="s">
        <v>12</v>
      </c>
      <c r="DP13" s="420"/>
      <c r="DQ13" s="420"/>
      <c r="DR13" s="421"/>
      <c r="DS13" s="422" t="s">
        <v>22</v>
      </c>
      <c r="DT13" s="424"/>
      <c r="DU13" s="385" t="s">
        <v>93</v>
      </c>
      <c r="DV13" s="385" t="s">
        <v>23</v>
      </c>
      <c r="DW13" s="391" t="s">
        <v>91</v>
      </c>
      <c r="DX13" s="392"/>
      <c r="DY13" s="425" t="s">
        <v>17</v>
      </c>
      <c r="DZ13" s="13"/>
      <c r="EF13" s="418" t="s">
        <v>11</v>
      </c>
      <c r="EG13" s="419" t="s">
        <v>12</v>
      </c>
      <c r="EH13" s="420"/>
      <c r="EI13" s="420"/>
      <c r="EJ13" s="421"/>
      <c r="EK13" s="422" t="s">
        <v>96</v>
      </c>
      <c r="EL13" s="424"/>
      <c r="EM13" s="422" t="s">
        <v>97</v>
      </c>
      <c r="EN13" s="424"/>
      <c r="EO13" s="422" t="s">
        <v>98</v>
      </c>
      <c r="EP13" s="424"/>
      <c r="EQ13" s="403" t="s">
        <v>99</v>
      </c>
      <c r="ER13" s="417" t="s">
        <v>17</v>
      </c>
      <c r="EZ13" s="418" t="s">
        <v>11</v>
      </c>
      <c r="FA13" s="419" t="s">
        <v>12</v>
      </c>
      <c r="FB13" s="420"/>
      <c r="FC13" s="420"/>
      <c r="FD13" s="421"/>
      <c r="FE13" s="397" t="s">
        <v>100</v>
      </c>
      <c r="FF13" s="422" t="s">
        <v>101</v>
      </c>
      <c r="FG13" s="423"/>
      <c r="FH13" s="424"/>
      <c r="FI13" s="397" t="s">
        <v>102</v>
      </c>
      <c r="FJ13" s="391" t="s">
        <v>91</v>
      </c>
      <c r="FK13" s="400"/>
      <c r="FL13" s="400"/>
      <c r="FM13" s="392"/>
    </row>
    <row r="14" spans="1:169" ht="12.75" customHeight="1">
      <c r="A14" s="14" t="s">
        <v>142</v>
      </c>
      <c r="B14" s="15" t="s">
        <v>339</v>
      </c>
      <c r="D14" s="408"/>
      <c r="E14" s="410"/>
      <c r="F14" s="411"/>
      <c r="G14" s="411"/>
      <c r="H14" s="416" t="str">
        <f>'BI-1T'!$A$7</f>
        <v>IDENTIDAD Y AUTONOMÍA</v>
      </c>
      <c r="I14" s="416" t="str">
        <f>'BI-1T'!$A$8</f>
        <v>CONVIVENCIA</v>
      </c>
      <c r="J14" s="416" t="str">
        <f>'BI-1T'!$A$9</f>
        <v>RELACIONES CON EL MEDIO NATURAL Y CULTURAL</v>
      </c>
      <c r="K14" s="416" t="str">
        <f>'BI-1T'!$A$10</f>
        <v>RELACIONES LOGICAS MATEMATICAS</v>
      </c>
      <c r="L14" s="416" t="str">
        <f>'BI-1T'!$A$11</f>
        <v>COMPRENSIÓN Y EXPRESION DEL LENGUAJE</v>
      </c>
      <c r="M14" s="416" t="str">
        <f>'BI-1T'!$A$12</f>
        <v>EXPRESIÓN ARTISTICA</v>
      </c>
      <c r="N14" s="416" t="str">
        <f>'BI-1T'!$A$13</f>
        <v>EXPRESION CORPORAL Y MOTRICIDAD</v>
      </c>
      <c r="O14" s="416" t="s">
        <v>338</v>
      </c>
      <c r="P14" s="404"/>
      <c r="Q14" s="72"/>
      <c r="R14" s="83" t="s">
        <v>125</v>
      </c>
      <c r="S14" s="83"/>
      <c r="T14" s="13"/>
      <c r="AC14" s="408"/>
      <c r="AD14" s="410"/>
      <c r="AE14" s="411"/>
      <c r="AF14" s="411"/>
      <c r="AG14" s="416" t="str">
        <f>'BI-1T'!$A$7</f>
        <v>IDENTIDAD Y AUTONOMÍA</v>
      </c>
      <c r="AH14" s="416" t="str">
        <f>'BI-1T'!$A$8</f>
        <v>CONVIVENCIA</v>
      </c>
      <c r="AI14" s="416" t="str">
        <f>'BI-1T'!$A$9</f>
        <v>RELACIONES CON EL MEDIO NATURAL Y CULTURAL</v>
      </c>
      <c r="AJ14" s="416" t="str">
        <f>'BI-1T'!$A$10</f>
        <v>RELACIONES LOGICAS MATEMATICAS</v>
      </c>
      <c r="AK14" s="416" t="str">
        <f>'BI-1T'!$A$11</f>
        <v>COMPRENSIÓN Y EXPRESION DEL LENGUAJE</v>
      </c>
      <c r="AL14" s="416" t="str">
        <f>'BI-1T'!$A$12</f>
        <v>EXPRESIÓN ARTISTICA</v>
      </c>
      <c r="AM14" s="416" t="str">
        <f>'BI-1T'!$A$13</f>
        <v>EXPRESION CORPORAL Y MOTRICIDAD</v>
      </c>
      <c r="AN14" s="416" t="s">
        <v>338</v>
      </c>
      <c r="AO14" s="404"/>
      <c r="AP14" s="72"/>
      <c r="AQ14" s="83" t="s">
        <v>124</v>
      </c>
      <c r="AR14" s="83"/>
      <c r="AS14" s="83"/>
      <c r="AT14" s="83"/>
      <c r="AU14" s="83"/>
      <c r="AV14" s="83"/>
      <c r="AW14" s="83"/>
      <c r="BH14" s="408"/>
      <c r="BI14" s="410"/>
      <c r="BJ14" s="411"/>
      <c r="BK14" s="411"/>
      <c r="BL14" s="416" t="str">
        <f>'BI-1T'!$A$7</f>
        <v>IDENTIDAD Y AUTONOMÍA</v>
      </c>
      <c r="BM14" s="416" t="str">
        <f>'BI-1T'!$A$8</f>
        <v>CONVIVENCIA</v>
      </c>
      <c r="BN14" s="416" t="str">
        <f>'BI-1T'!$A$9</f>
        <v>RELACIONES CON EL MEDIO NATURAL Y CULTURAL</v>
      </c>
      <c r="BO14" s="416" t="str">
        <f>'BI-1T'!$A$10</f>
        <v>RELACIONES LOGICAS MATEMATICAS</v>
      </c>
      <c r="BP14" s="416" t="str">
        <f>'BI-1T'!$A$11</f>
        <v>COMPRENSIÓN Y EXPRESION DEL LENGUAJE</v>
      </c>
      <c r="BQ14" s="416" t="str">
        <f>'BI-1T'!$A$12</f>
        <v>EXPRESIÓN ARTISTICA</v>
      </c>
      <c r="BR14" s="416" t="str">
        <f>'BI-1T'!$A$13</f>
        <v>EXPRESION CORPORAL Y MOTRICIDAD</v>
      </c>
      <c r="BS14" s="416" t="s">
        <v>338</v>
      </c>
      <c r="BT14" s="404"/>
      <c r="BU14" s="72"/>
      <c r="BV14" s="72"/>
      <c r="BW14" s="72"/>
      <c r="BX14" s="72"/>
      <c r="BY14" s="83"/>
      <c r="BZ14" s="83"/>
      <c r="CA14" s="83"/>
      <c r="CB14" s="13"/>
      <c r="CI14" s="408"/>
      <c r="CJ14" s="410"/>
      <c r="CK14" s="411"/>
      <c r="CL14" s="411"/>
      <c r="CM14" s="412"/>
      <c r="CN14" s="377" t="s">
        <v>116</v>
      </c>
      <c r="CO14" s="377"/>
      <c r="CP14" s="377" t="s">
        <v>117</v>
      </c>
      <c r="CQ14" s="377"/>
      <c r="CR14" s="377" t="s">
        <v>118</v>
      </c>
      <c r="CS14" s="377"/>
      <c r="CT14" s="473"/>
      <c r="CU14" s="474"/>
      <c r="CV14" s="406"/>
      <c r="CW14" s="13"/>
      <c r="CZ14" s="13"/>
      <c r="DN14" s="408"/>
      <c r="DO14" s="410"/>
      <c r="DP14" s="411"/>
      <c r="DQ14" s="411"/>
      <c r="DR14" s="412"/>
      <c r="DS14" s="388" t="s">
        <v>2</v>
      </c>
      <c r="DT14" s="388" t="s">
        <v>7</v>
      </c>
      <c r="DU14" s="386"/>
      <c r="DV14" s="386"/>
      <c r="DW14" s="393"/>
      <c r="DX14" s="394"/>
      <c r="DY14" s="426"/>
      <c r="DZ14" s="13"/>
      <c r="EF14" s="408"/>
      <c r="EG14" s="410"/>
      <c r="EH14" s="411"/>
      <c r="EI14" s="411"/>
      <c r="EJ14" s="412"/>
      <c r="EK14" s="388" t="s">
        <v>2</v>
      </c>
      <c r="EL14" s="388" t="s">
        <v>7</v>
      </c>
      <c r="EM14" s="388" t="s">
        <v>2</v>
      </c>
      <c r="EN14" s="388" t="s">
        <v>7</v>
      </c>
      <c r="EO14" s="388" t="s">
        <v>2</v>
      </c>
      <c r="EP14" s="388" t="s">
        <v>7</v>
      </c>
      <c r="EQ14" s="404"/>
      <c r="ER14" s="406"/>
      <c r="EZ14" s="408"/>
      <c r="FA14" s="410"/>
      <c r="FB14" s="411"/>
      <c r="FC14" s="411"/>
      <c r="FD14" s="412"/>
      <c r="FE14" s="398"/>
      <c r="FF14" s="388" t="s">
        <v>103</v>
      </c>
      <c r="FG14" s="388" t="s">
        <v>104</v>
      </c>
      <c r="FH14" s="388" t="s">
        <v>105</v>
      </c>
      <c r="FI14" s="398"/>
      <c r="FJ14" s="393"/>
      <c r="FK14" s="401"/>
      <c r="FL14" s="401"/>
      <c r="FM14" s="394"/>
    </row>
    <row r="15" spans="1:169" ht="12.75" customHeight="1">
      <c r="A15" s="14" t="s">
        <v>33</v>
      </c>
      <c r="B15" s="100" t="s">
        <v>193</v>
      </c>
      <c r="D15" s="408"/>
      <c r="E15" s="410"/>
      <c r="F15" s="411"/>
      <c r="G15" s="411"/>
      <c r="H15" s="416"/>
      <c r="I15" s="416"/>
      <c r="J15" s="416"/>
      <c r="K15" s="416"/>
      <c r="L15" s="416"/>
      <c r="M15" s="416"/>
      <c r="N15" s="416"/>
      <c r="O15" s="416"/>
      <c r="P15" s="404"/>
      <c r="Q15" s="72"/>
      <c r="R15" s="83" t="s">
        <v>126</v>
      </c>
      <c r="S15" s="83"/>
      <c r="T15" s="13"/>
      <c r="AC15" s="408"/>
      <c r="AD15" s="410"/>
      <c r="AE15" s="411"/>
      <c r="AF15" s="411"/>
      <c r="AG15" s="416"/>
      <c r="AH15" s="416"/>
      <c r="AI15" s="416"/>
      <c r="AJ15" s="416"/>
      <c r="AK15" s="416"/>
      <c r="AL15" s="416"/>
      <c r="AM15" s="416"/>
      <c r="AN15" s="416"/>
      <c r="AO15" s="404"/>
      <c r="AP15" s="72"/>
      <c r="AQ15" s="83" t="s">
        <v>125</v>
      </c>
      <c r="AR15" s="83"/>
      <c r="AS15" s="83"/>
      <c r="AT15" s="83"/>
      <c r="AU15" s="83"/>
      <c r="AV15" s="83"/>
      <c r="AW15" s="83"/>
      <c r="BH15" s="408"/>
      <c r="BI15" s="410"/>
      <c r="BJ15" s="411"/>
      <c r="BK15" s="411"/>
      <c r="BL15" s="416"/>
      <c r="BM15" s="416"/>
      <c r="BN15" s="416"/>
      <c r="BO15" s="416"/>
      <c r="BP15" s="416"/>
      <c r="BQ15" s="416"/>
      <c r="BR15" s="416"/>
      <c r="BS15" s="416"/>
      <c r="BT15" s="404"/>
      <c r="BU15" s="72"/>
      <c r="BV15" s="72"/>
      <c r="BW15" s="72"/>
      <c r="BX15" s="72"/>
      <c r="BY15" s="83"/>
      <c r="BZ15" s="83"/>
      <c r="CA15" s="83"/>
      <c r="CB15" s="13"/>
      <c r="CI15" s="408"/>
      <c r="CJ15" s="410"/>
      <c r="CK15" s="411"/>
      <c r="CL15" s="411"/>
      <c r="CM15" s="412"/>
      <c r="CN15" s="377"/>
      <c r="CO15" s="377"/>
      <c r="CP15" s="377"/>
      <c r="CQ15" s="377"/>
      <c r="CR15" s="377"/>
      <c r="CS15" s="377"/>
      <c r="CT15" s="473"/>
      <c r="CU15" s="474"/>
      <c r="CV15" s="406"/>
      <c r="CW15" s="13"/>
      <c r="CZ15" s="13"/>
      <c r="DN15" s="408"/>
      <c r="DO15" s="410"/>
      <c r="DP15" s="411"/>
      <c r="DQ15" s="411"/>
      <c r="DR15" s="412"/>
      <c r="DS15" s="389"/>
      <c r="DT15" s="389"/>
      <c r="DU15" s="386"/>
      <c r="DV15" s="386"/>
      <c r="DW15" s="393"/>
      <c r="DX15" s="394"/>
      <c r="DY15" s="426"/>
      <c r="DZ15" s="13"/>
      <c r="EF15" s="408"/>
      <c r="EG15" s="410"/>
      <c r="EH15" s="411"/>
      <c r="EI15" s="411"/>
      <c r="EJ15" s="412"/>
      <c r="EK15" s="389"/>
      <c r="EL15" s="389"/>
      <c r="EM15" s="389"/>
      <c r="EN15" s="389"/>
      <c r="EO15" s="389"/>
      <c r="EP15" s="389"/>
      <c r="EQ15" s="404"/>
      <c r="ER15" s="406"/>
      <c r="EZ15" s="408"/>
      <c r="FA15" s="410"/>
      <c r="FB15" s="411"/>
      <c r="FC15" s="411"/>
      <c r="FD15" s="412"/>
      <c r="FE15" s="398"/>
      <c r="FF15" s="389"/>
      <c r="FG15" s="389"/>
      <c r="FH15" s="389"/>
      <c r="FI15" s="398"/>
      <c r="FJ15" s="393"/>
      <c r="FK15" s="401"/>
      <c r="FL15" s="401"/>
      <c r="FM15" s="394"/>
    </row>
    <row r="16" spans="1:169" ht="18" customHeight="1">
      <c r="A16" s="14" t="s">
        <v>34</v>
      </c>
      <c r="B16" s="15" t="s">
        <v>176</v>
      </c>
      <c r="C16" t="s">
        <v>86</v>
      </c>
      <c r="D16" s="408"/>
      <c r="E16" s="410"/>
      <c r="F16" s="411"/>
      <c r="G16" s="411"/>
      <c r="H16" s="416"/>
      <c r="I16" s="416"/>
      <c r="J16" s="416"/>
      <c r="K16" s="416"/>
      <c r="L16" s="416"/>
      <c r="M16" s="416"/>
      <c r="N16" s="416"/>
      <c r="O16" s="416"/>
      <c r="P16" s="404"/>
      <c r="Q16" s="72"/>
      <c r="R16" s="83" t="s">
        <v>127</v>
      </c>
      <c r="S16" s="83"/>
      <c r="T16" s="13"/>
      <c r="AC16" s="408"/>
      <c r="AD16" s="410"/>
      <c r="AE16" s="411"/>
      <c r="AF16" s="411"/>
      <c r="AG16" s="416"/>
      <c r="AH16" s="416"/>
      <c r="AI16" s="416"/>
      <c r="AJ16" s="416"/>
      <c r="AK16" s="416"/>
      <c r="AL16" s="416"/>
      <c r="AM16" s="416"/>
      <c r="AN16" s="416"/>
      <c r="AO16" s="404"/>
      <c r="AP16" s="72"/>
      <c r="AQ16" s="83" t="s">
        <v>126</v>
      </c>
      <c r="AR16" s="83"/>
      <c r="AS16" s="83"/>
      <c r="AT16" s="83"/>
      <c r="AU16" s="83"/>
      <c r="AV16" s="83"/>
      <c r="AW16" s="83"/>
      <c r="BH16" s="408"/>
      <c r="BI16" s="410"/>
      <c r="BJ16" s="411"/>
      <c r="BK16" s="411"/>
      <c r="BL16" s="416"/>
      <c r="BM16" s="416"/>
      <c r="BN16" s="416"/>
      <c r="BO16" s="416"/>
      <c r="BP16" s="416"/>
      <c r="BQ16" s="416"/>
      <c r="BR16" s="416"/>
      <c r="BS16" s="416"/>
      <c r="BT16" s="404"/>
      <c r="BU16" s="72"/>
      <c r="BV16" s="72"/>
      <c r="BW16" s="72"/>
      <c r="BX16" s="72"/>
      <c r="BY16" s="83"/>
      <c r="BZ16" s="83"/>
      <c r="CA16" s="83"/>
      <c r="CB16" s="13"/>
      <c r="CI16" s="408"/>
      <c r="CJ16" s="410"/>
      <c r="CK16" s="411"/>
      <c r="CL16" s="411"/>
      <c r="CM16" s="412"/>
      <c r="CN16" s="377"/>
      <c r="CO16" s="377"/>
      <c r="CP16" s="377"/>
      <c r="CQ16" s="377"/>
      <c r="CR16" s="377"/>
      <c r="CS16" s="377"/>
      <c r="CT16" s="473"/>
      <c r="CU16" s="474"/>
      <c r="CV16" s="406"/>
      <c r="CW16" s="13"/>
      <c r="CZ16" s="13"/>
      <c r="DN16" s="408"/>
      <c r="DO16" s="410"/>
      <c r="DP16" s="411"/>
      <c r="DQ16" s="411"/>
      <c r="DR16" s="412"/>
      <c r="DS16" s="389"/>
      <c r="DT16" s="389"/>
      <c r="DU16" s="386"/>
      <c r="DV16" s="386"/>
      <c r="DW16" s="393"/>
      <c r="DX16" s="394"/>
      <c r="DY16" s="426"/>
      <c r="DZ16" s="13"/>
      <c r="EF16" s="408"/>
      <c r="EG16" s="410"/>
      <c r="EH16" s="411"/>
      <c r="EI16" s="411"/>
      <c r="EJ16" s="412"/>
      <c r="EK16" s="389"/>
      <c r="EL16" s="389"/>
      <c r="EM16" s="389"/>
      <c r="EN16" s="389"/>
      <c r="EO16" s="389"/>
      <c r="EP16" s="389"/>
      <c r="EQ16" s="404"/>
      <c r="ER16" s="406"/>
      <c r="EZ16" s="408"/>
      <c r="FA16" s="410"/>
      <c r="FB16" s="411"/>
      <c r="FC16" s="411"/>
      <c r="FD16" s="412"/>
      <c r="FE16" s="398"/>
      <c r="FF16" s="389"/>
      <c r="FG16" s="389"/>
      <c r="FH16" s="389"/>
      <c r="FI16" s="398"/>
      <c r="FJ16" s="393"/>
      <c r="FK16" s="401"/>
      <c r="FL16" s="401"/>
      <c r="FM16" s="394"/>
    </row>
    <row r="17" spans="1:186 16283:16302" ht="15" customHeight="1">
      <c r="A17" s="14" t="s">
        <v>35</v>
      </c>
      <c r="B17" s="15" t="s">
        <v>340</v>
      </c>
      <c r="C17" t="s">
        <v>86</v>
      </c>
      <c r="D17" s="408"/>
      <c r="E17" s="410"/>
      <c r="F17" s="411"/>
      <c r="G17" s="411"/>
      <c r="H17" s="416"/>
      <c r="I17" s="416"/>
      <c r="J17" s="416"/>
      <c r="K17" s="416"/>
      <c r="L17" s="416"/>
      <c r="M17" s="416"/>
      <c r="N17" s="416"/>
      <c r="O17" s="416"/>
      <c r="P17" s="404"/>
      <c r="Q17" s="72"/>
      <c r="R17" s="83" t="s">
        <v>128</v>
      </c>
      <c r="S17" s="83"/>
      <c r="T17" s="13"/>
      <c r="AC17" s="408"/>
      <c r="AD17" s="410"/>
      <c r="AE17" s="411"/>
      <c r="AF17" s="411"/>
      <c r="AG17" s="416"/>
      <c r="AH17" s="416"/>
      <c r="AI17" s="416"/>
      <c r="AJ17" s="416"/>
      <c r="AK17" s="416"/>
      <c r="AL17" s="416"/>
      <c r="AM17" s="416"/>
      <c r="AN17" s="416"/>
      <c r="AO17" s="404"/>
      <c r="AP17" s="72"/>
      <c r="AQ17" s="83" t="s">
        <v>127</v>
      </c>
      <c r="AR17" s="83"/>
      <c r="AS17" s="83"/>
      <c r="AT17" s="83"/>
      <c r="AU17" s="83"/>
      <c r="AV17" s="83"/>
      <c r="AW17" s="83"/>
      <c r="BH17" s="408"/>
      <c r="BI17" s="410"/>
      <c r="BJ17" s="411"/>
      <c r="BK17" s="411"/>
      <c r="BL17" s="416"/>
      <c r="BM17" s="416"/>
      <c r="BN17" s="416"/>
      <c r="BO17" s="416"/>
      <c r="BP17" s="416"/>
      <c r="BQ17" s="416"/>
      <c r="BR17" s="416"/>
      <c r="BS17" s="416"/>
      <c r="BT17" s="404"/>
      <c r="BU17" s="72"/>
      <c r="BV17" s="72"/>
      <c r="BW17" s="72"/>
      <c r="BX17" s="72"/>
      <c r="BY17" s="83"/>
      <c r="BZ17" s="83"/>
      <c r="CA17" s="83"/>
      <c r="CB17" s="13"/>
      <c r="CI17" s="408"/>
      <c r="CJ17" s="410"/>
      <c r="CK17" s="411"/>
      <c r="CL17" s="411"/>
      <c r="CM17" s="412"/>
      <c r="CN17" s="377"/>
      <c r="CO17" s="377"/>
      <c r="CP17" s="377"/>
      <c r="CQ17" s="377"/>
      <c r="CR17" s="377"/>
      <c r="CS17" s="377"/>
      <c r="CT17" s="473"/>
      <c r="CU17" s="474"/>
      <c r="CV17" s="406"/>
      <c r="CW17" s="13"/>
      <c r="CZ17" s="13"/>
      <c r="DN17" s="408"/>
      <c r="DO17" s="410"/>
      <c r="DP17" s="411"/>
      <c r="DQ17" s="411"/>
      <c r="DR17" s="412"/>
      <c r="DS17" s="389"/>
      <c r="DT17" s="389"/>
      <c r="DU17" s="386"/>
      <c r="DV17" s="386"/>
      <c r="DW17" s="393"/>
      <c r="DX17" s="394"/>
      <c r="DY17" s="426"/>
      <c r="DZ17" s="13"/>
      <c r="EF17" s="408"/>
      <c r="EG17" s="410"/>
      <c r="EH17" s="411"/>
      <c r="EI17" s="411"/>
      <c r="EJ17" s="412"/>
      <c r="EK17" s="389"/>
      <c r="EL17" s="389"/>
      <c r="EM17" s="389"/>
      <c r="EN17" s="389"/>
      <c r="EO17" s="389"/>
      <c r="EP17" s="389"/>
      <c r="EQ17" s="404"/>
      <c r="ER17" s="406"/>
      <c r="EZ17" s="408"/>
      <c r="FA17" s="410"/>
      <c r="FB17" s="411"/>
      <c r="FC17" s="411"/>
      <c r="FD17" s="412"/>
      <c r="FE17" s="398"/>
      <c r="FF17" s="389"/>
      <c r="FG17" s="389"/>
      <c r="FH17" s="389"/>
      <c r="FI17" s="398"/>
      <c r="FJ17" s="393"/>
      <c r="FK17" s="401"/>
      <c r="FL17" s="401"/>
      <c r="FM17" s="394"/>
    </row>
    <row r="18" spans="1:186 16283:16302" ht="15" customHeight="1">
      <c r="A18" s="14" t="s">
        <v>36</v>
      </c>
      <c r="B18" s="15" t="s">
        <v>341</v>
      </c>
      <c r="C18" t="s">
        <v>86</v>
      </c>
      <c r="D18" s="408"/>
      <c r="E18" s="410"/>
      <c r="F18" s="411"/>
      <c r="G18" s="411"/>
      <c r="H18" s="416"/>
      <c r="I18" s="416"/>
      <c r="J18" s="416"/>
      <c r="K18" s="416"/>
      <c r="L18" s="416"/>
      <c r="M18" s="416"/>
      <c r="N18" s="416"/>
      <c r="O18" s="416"/>
      <c r="P18" s="404"/>
      <c r="Q18" s="72"/>
      <c r="R18" s="13"/>
      <c r="S18" s="13"/>
      <c r="T18" s="13"/>
      <c r="AC18" s="408"/>
      <c r="AD18" s="410"/>
      <c r="AE18" s="411"/>
      <c r="AF18" s="411"/>
      <c r="AG18" s="416"/>
      <c r="AH18" s="416"/>
      <c r="AI18" s="416"/>
      <c r="AJ18" s="416"/>
      <c r="AK18" s="416"/>
      <c r="AL18" s="416"/>
      <c r="AM18" s="416"/>
      <c r="AN18" s="416"/>
      <c r="AO18" s="404"/>
      <c r="AP18" s="72"/>
      <c r="AQ18" s="83" t="s">
        <v>128</v>
      </c>
      <c r="AR18" s="83"/>
      <c r="AS18" s="83"/>
      <c r="AT18" s="83"/>
      <c r="AU18" s="83"/>
      <c r="AV18" s="83"/>
      <c r="AW18" s="83"/>
      <c r="BH18" s="408"/>
      <c r="BI18" s="410"/>
      <c r="BJ18" s="411"/>
      <c r="BK18" s="411"/>
      <c r="BL18" s="416"/>
      <c r="BM18" s="416"/>
      <c r="BN18" s="416"/>
      <c r="BO18" s="416"/>
      <c r="BP18" s="416"/>
      <c r="BQ18" s="416"/>
      <c r="BR18" s="416"/>
      <c r="BS18" s="416"/>
      <c r="BT18" s="404"/>
      <c r="BU18" s="72"/>
      <c r="BV18" s="72"/>
      <c r="BW18" s="72"/>
      <c r="BX18" s="72"/>
      <c r="BY18" s="83"/>
      <c r="BZ18" s="83"/>
      <c r="CA18" s="83"/>
      <c r="CB18" s="13"/>
      <c r="CI18" s="408"/>
      <c r="CJ18" s="410"/>
      <c r="CK18" s="411"/>
      <c r="CL18" s="411"/>
      <c r="CM18" s="412"/>
      <c r="CN18" s="461" t="s">
        <v>115</v>
      </c>
      <c r="CO18" s="462"/>
      <c r="CP18" s="461" t="s">
        <v>115</v>
      </c>
      <c r="CQ18" s="462"/>
      <c r="CR18" s="461" t="s">
        <v>115</v>
      </c>
      <c r="CS18" s="462"/>
      <c r="CT18" s="473"/>
      <c r="CU18" s="474"/>
      <c r="CV18" s="406"/>
      <c r="CW18" s="13"/>
      <c r="CZ18" s="13"/>
      <c r="DN18" s="408"/>
      <c r="DO18" s="410"/>
      <c r="DP18" s="411"/>
      <c r="DQ18" s="411"/>
      <c r="DR18" s="412"/>
      <c r="DS18" s="389"/>
      <c r="DT18" s="389"/>
      <c r="DU18" s="386"/>
      <c r="DV18" s="386"/>
      <c r="DW18" s="393"/>
      <c r="DX18" s="394"/>
      <c r="DY18" s="426"/>
      <c r="DZ18" s="13"/>
      <c r="EF18" s="408"/>
      <c r="EG18" s="410"/>
      <c r="EH18" s="411"/>
      <c r="EI18" s="411"/>
      <c r="EJ18" s="412"/>
      <c r="EK18" s="389"/>
      <c r="EL18" s="389"/>
      <c r="EM18" s="389"/>
      <c r="EN18" s="389"/>
      <c r="EO18" s="389"/>
      <c r="EP18" s="389"/>
      <c r="EQ18" s="404"/>
      <c r="ER18" s="406"/>
      <c r="EZ18" s="408"/>
      <c r="FA18" s="410"/>
      <c r="FB18" s="411"/>
      <c r="FC18" s="411"/>
      <c r="FD18" s="412"/>
      <c r="FE18" s="398"/>
      <c r="FF18" s="389"/>
      <c r="FG18" s="389"/>
      <c r="FH18" s="389"/>
      <c r="FI18" s="398"/>
      <c r="FJ18" s="393"/>
      <c r="FK18" s="401"/>
      <c r="FL18" s="401"/>
      <c r="FM18" s="394"/>
    </row>
    <row r="19" spans="1:186 16283:16302" ht="15.75" customHeight="1">
      <c r="A19" s="459" t="s">
        <v>37</v>
      </c>
      <c r="B19" s="459"/>
      <c r="C19" t="s">
        <v>86</v>
      </c>
      <c r="D19" s="408"/>
      <c r="E19" s="410"/>
      <c r="F19" s="411"/>
      <c r="G19" s="411"/>
      <c r="H19" s="416"/>
      <c r="I19" s="416"/>
      <c r="J19" s="416"/>
      <c r="K19" s="416"/>
      <c r="L19" s="416"/>
      <c r="M19" s="416"/>
      <c r="N19" s="416"/>
      <c r="O19" s="416"/>
      <c r="P19" s="404"/>
      <c r="Q19" s="72"/>
      <c r="R19" s="13"/>
      <c r="S19" s="13"/>
      <c r="T19" s="13"/>
      <c r="AC19" s="408"/>
      <c r="AD19" s="410"/>
      <c r="AE19" s="411"/>
      <c r="AF19" s="411"/>
      <c r="AG19" s="416"/>
      <c r="AH19" s="416"/>
      <c r="AI19" s="416"/>
      <c r="AJ19" s="416"/>
      <c r="AK19" s="416"/>
      <c r="AL19" s="416"/>
      <c r="AM19" s="416"/>
      <c r="AN19" s="416"/>
      <c r="AO19" s="404"/>
      <c r="AP19" s="72"/>
      <c r="AQ19" s="13"/>
      <c r="AR19" s="13"/>
      <c r="AS19" s="13"/>
      <c r="AT19" s="13"/>
      <c r="AU19" s="13"/>
      <c r="AV19" s="13"/>
      <c r="AW19" s="13"/>
      <c r="BH19" s="408"/>
      <c r="BI19" s="410"/>
      <c r="BJ19" s="411"/>
      <c r="BK19" s="411"/>
      <c r="BL19" s="416"/>
      <c r="BM19" s="416"/>
      <c r="BN19" s="416"/>
      <c r="BO19" s="416"/>
      <c r="BP19" s="416"/>
      <c r="BQ19" s="416"/>
      <c r="BR19" s="416"/>
      <c r="BS19" s="416"/>
      <c r="BT19" s="404"/>
      <c r="BU19" s="72"/>
      <c r="BV19" s="72"/>
      <c r="BW19" s="72"/>
      <c r="BX19" s="72"/>
      <c r="BY19" s="13"/>
      <c r="BZ19" s="13"/>
      <c r="CA19" s="13"/>
      <c r="CB19" s="13"/>
      <c r="CI19" s="408"/>
      <c r="CJ19" s="410"/>
      <c r="CK19" s="411"/>
      <c r="CL19" s="411"/>
      <c r="CM19" s="412"/>
      <c r="CN19" s="463"/>
      <c r="CO19" s="464"/>
      <c r="CP19" s="463"/>
      <c r="CQ19" s="464"/>
      <c r="CR19" s="463"/>
      <c r="CS19" s="464"/>
      <c r="CT19" s="473"/>
      <c r="CU19" s="474"/>
      <c r="CV19" s="406"/>
      <c r="CW19" s="13"/>
      <c r="CZ19" s="13"/>
      <c r="DN19" s="408"/>
      <c r="DO19" s="410"/>
      <c r="DP19" s="411"/>
      <c r="DQ19" s="411"/>
      <c r="DR19" s="412"/>
      <c r="DS19" s="389"/>
      <c r="DT19" s="389"/>
      <c r="DU19" s="386"/>
      <c r="DV19" s="386"/>
      <c r="DW19" s="393"/>
      <c r="DX19" s="394"/>
      <c r="DY19" s="426"/>
      <c r="DZ19" s="13"/>
      <c r="EF19" s="408"/>
      <c r="EG19" s="410"/>
      <c r="EH19" s="411"/>
      <c r="EI19" s="411"/>
      <c r="EJ19" s="412"/>
      <c r="EK19" s="389"/>
      <c r="EL19" s="389"/>
      <c r="EM19" s="389"/>
      <c r="EN19" s="389"/>
      <c r="EO19" s="389"/>
      <c r="EP19" s="389"/>
      <c r="EQ19" s="404"/>
      <c r="ER19" s="406"/>
      <c r="EZ19" s="408"/>
      <c r="FA19" s="410"/>
      <c r="FB19" s="411"/>
      <c r="FC19" s="411"/>
      <c r="FD19" s="412"/>
      <c r="FE19" s="398"/>
      <c r="FF19" s="389"/>
      <c r="FG19" s="389"/>
      <c r="FH19" s="389"/>
      <c r="FI19" s="398"/>
      <c r="FJ19" s="393"/>
      <c r="FK19" s="401"/>
      <c r="FL19" s="401"/>
      <c r="FM19" s="394"/>
    </row>
    <row r="20" spans="1:186 16283:16302" ht="17.25" customHeight="1">
      <c r="A20" s="459"/>
      <c r="B20" s="459"/>
      <c r="C20" t="s">
        <v>86</v>
      </c>
      <c r="D20" s="409"/>
      <c r="E20" s="413"/>
      <c r="F20" s="414"/>
      <c r="G20" s="414"/>
      <c r="H20" s="416"/>
      <c r="I20" s="416"/>
      <c r="J20" s="416"/>
      <c r="K20" s="416"/>
      <c r="L20" s="416"/>
      <c r="M20" s="416"/>
      <c r="N20" s="416"/>
      <c r="O20" s="416"/>
      <c r="P20" s="405"/>
      <c r="Q20" s="96" t="s">
        <v>134</v>
      </c>
      <c r="R20" s="96" t="s">
        <v>135</v>
      </c>
      <c r="S20" s="96" t="s">
        <v>136</v>
      </c>
      <c r="T20" s="96" t="s">
        <v>137</v>
      </c>
      <c r="U20" s="97" t="s">
        <v>138</v>
      </c>
      <c r="V20" s="97" t="s">
        <v>139</v>
      </c>
      <c r="W20" s="97" t="s">
        <v>140</v>
      </c>
      <c r="X20" s="97" t="s">
        <v>141</v>
      </c>
      <c r="AC20" s="409"/>
      <c r="AD20" s="413"/>
      <c r="AE20" s="414"/>
      <c r="AF20" s="414"/>
      <c r="AG20" s="416"/>
      <c r="AH20" s="416"/>
      <c r="AI20" s="416"/>
      <c r="AJ20" s="416"/>
      <c r="AK20" s="416"/>
      <c r="AL20" s="416"/>
      <c r="AM20" s="416"/>
      <c r="AN20" s="416"/>
      <c r="AO20" s="405"/>
      <c r="AP20" s="96" t="s">
        <v>134</v>
      </c>
      <c r="AQ20" s="96" t="s">
        <v>135</v>
      </c>
      <c r="AR20" s="96" t="s">
        <v>136</v>
      </c>
      <c r="AS20" s="96" t="s">
        <v>137</v>
      </c>
      <c r="AT20" s="97" t="s">
        <v>138</v>
      </c>
      <c r="AU20" s="97" t="s">
        <v>139</v>
      </c>
      <c r="AV20" s="97" t="s">
        <v>140</v>
      </c>
      <c r="AW20" s="97" t="s">
        <v>141</v>
      </c>
      <c r="BH20" s="409"/>
      <c r="BI20" s="413"/>
      <c r="BJ20" s="414"/>
      <c r="BK20" s="414"/>
      <c r="BL20" s="416"/>
      <c r="BM20" s="416"/>
      <c r="BN20" s="416"/>
      <c r="BO20" s="416"/>
      <c r="BP20" s="416"/>
      <c r="BQ20" s="416"/>
      <c r="BR20" s="416"/>
      <c r="BS20" s="416"/>
      <c r="BT20" s="405"/>
      <c r="BU20" s="96" t="s">
        <v>134</v>
      </c>
      <c r="BV20" s="96" t="s">
        <v>135</v>
      </c>
      <c r="BW20" s="96" t="s">
        <v>136</v>
      </c>
      <c r="BX20" s="96" t="s">
        <v>137</v>
      </c>
      <c r="BY20" s="97" t="s">
        <v>138</v>
      </c>
      <c r="BZ20" s="97" t="s">
        <v>139</v>
      </c>
      <c r="CA20" s="97" t="s">
        <v>140</v>
      </c>
      <c r="CB20" s="97" t="s">
        <v>141</v>
      </c>
      <c r="CI20" s="409"/>
      <c r="CJ20" s="413"/>
      <c r="CK20" s="414"/>
      <c r="CL20" s="414"/>
      <c r="CM20" s="415"/>
      <c r="CN20" s="465"/>
      <c r="CO20" s="466"/>
      <c r="CP20" s="465"/>
      <c r="CQ20" s="466"/>
      <c r="CR20" s="465"/>
      <c r="CS20" s="466"/>
      <c r="CT20" s="475"/>
      <c r="CU20" s="476"/>
      <c r="CV20" s="407"/>
      <c r="CW20" s="13"/>
      <c r="CZ20" s="13"/>
      <c r="DB20" s="16" t="s">
        <v>83</v>
      </c>
      <c r="DC20" s="16" t="s">
        <v>84</v>
      </c>
      <c r="DD20" s="16"/>
      <c r="DF20" t="s">
        <v>38</v>
      </c>
      <c r="DG20" t="s">
        <v>39</v>
      </c>
      <c r="DI20" t="s">
        <v>40</v>
      </c>
      <c r="DJ20" t="s">
        <v>41</v>
      </c>
      <c r="DK20" s="16"/>
      <c r="DL20" s="16"/>
      <c r="DN20" s="409"/>
      <c r="DO20" s="413"/>
      <c r="DP20" s="414"/>
      <c r="DQ20" s="414"/>
      <c r="DR20" s="415"/>
      <c r="DS20" s="390"/>
      <c r="DT20" s="390"/>
      <c r="DU20" s="387"/>
      <c r="DV20" s="387"/>
      <c r="DW20" s="395"/>
      <c r="DX20" s="396"/>
      <c r="DY20" s="427"/>
      <c r="DZ20" s="13"/>
      <c r="EF20" s="409"/>
      <c r="EG20" s="413"/>
      <c r="EH20" s="414"/>
      <c r="EI20" s="414"/>
      <c r="EJ20" s="415"/>
      <c r="EK20" s="390"/>
      <c r="EL20" s="390"/>
      <c r="EM20" s="390"/>
      <c r="EN20" s="390"/>
      <c r="EO20" s="390"/>
      <c r="EP20" s="390"/>
      <c r="EQ20" s="405"/>
      <c r="ER20" s="407"/>
      <c r="EZ20" s="409"/>
      <c r="FA20" s="413"/>
      <c r="FB20" s="414"/>
      <c r="FC20" s="414"/>
      <c r="FD20" s="415"/>
      <c r="FE20" s="399"/>
      <c r="FF20" s="390"/>
      <c r="FG20" s="390"/>
      <c r="FH20" s="390"/>
      <c r="FI20" s="399"/>
      <c r="FJ20" s="395"/>
      <c r="FK20" s="402"/>
      <c r="FL20" s="402"/>
      <c r="FM20" s="396"/>
      <c r="XBG20" t="s">
        <v>78</v>
      </c>
      <c r="XBH20" t="s">
        <v>74</v>
      </c>
      <c r="XBI20" t="s">
        <v>75</v>
      </c>
      <c r="XBJ20" t="s">
        <v>79</v>
      </c>
      <c r="XBK20" t="s">
        <v>80</v>
      </c>
    </row>
    <row r="21" spans="1:186 16283:16302" ht="16.5" customHeight="1">
      <c r="A21" s="459"/>
      <c r="B21" s="459"/>
      <c r="C21" s="45"/>
      <c r="D21" s="69">
        <v>1</v>
      </c>
      <c r="E21" s="479" t="str">
        <f>IF(XBI21&lt;&gt;"",XBI21,"")</f>
        <v>ALARCON GARCIA LIAM KAEL</v>
      </c>
      <c r="F21" s="479"/>
      <c r="G21" s="479"/>
      <c r="H21" s="153" t="str">
        <f>IF('TRI-1C'!Y18="","",'TRI-1C'!Y18)</f>
        <v>A-</v>
      </c>
      <c r="I21" s="153" t="str">
        <f>IF('TRI-1C'!AO18="","",'TRI-1C'!AO18)</f>
        <v>B-</v>
      </c>
      <c r="J21" s="153" t="str">
        <f>IF('TRI-1C'!BJ18="","",'TRI-1C'!BJ18)</f>
        <v>B-</v>
      </c>
      <c r="K21" s="153" t="str">
        <f>IF('TRI-1C'!CG18="","",'TRI-1C'!CG18)</f>
        <v>B+</v>
      </c>
      <c r="L21" s="153" t="str">
        <f>IF('TRI-1C'!DC18="","",'TRI-1C'!DC18)</f>
        <v>B-</v>
      </c>
      <c r="M21" s="153" t="str">
        <f>IF('TRI-1C'!DO18="","",'TRI-1C'!DO18)</f>
        <v>B-</v>
      </c>
      <c r="N21" s="153" t="str">
        <f>IF('TRI-1C'!ER18="","",'TRI-1C'!ER18)</f>
        <v>B+</v>
      </c>
      <c r="O21" s="153" t="str">
        <f>IF(E21="","",'TRI-1'!FC18)</f>
        <v>A-</v>
      </c>
      <c r="P21" s="153" t="str">
        <f>IF('TRI-1C'!ES18="","",'TRI-1C'!ES18)</f>
        <v>B+</v>
      </c>
      <c r="Q21" s="81">
        <f t="shared" ref="Q21:W21" si="0">IF(I21="","",IF(I21="A+",10,IF(I21="A-",9,IF(I21="B+",8,IF(I21="B-",7,IF(I21="C+",6,IF(I21="C-",5,IF(I21="D+",4,IF(I21="D-",3,IF(I21="E+",2,IF(I21="E-",1)))))))))))</f>
        <v>7</v>
      </c>
      <c r="R21" s="81">
        <f t="shared" si="0"/>
        <v>7</v>
      </c>
      <c r="S21" s="81">
        <f t="shared" si="0"/>
        <v>8</v>
      </c>
      <c r="T21" s="81">
        <f t="shared" si="0"/>
        <v>7</v>
      </c>
      <c r="U21" s="81">
        <f t="shared" si="0"/>
        <v>7</v>
      </c>
      <c r="V21" s="81">
        <f t="shared" si="0"/>
        <v>8</v>
      </c>
      <c r="W21" s="81">
        <f t="shared" si="0"/>
        <v>9</v>
      </c>
      <c r="X21" s="81">
        <f>IF(AND(Q21&lt;&gt;"",R21&lt;&gt;""),ROUND(TRUNC(AVERAGE(Q21:W21),2),0),"")</f>
        <v>8</v>
      </c>
      <c r="Y21" s="55"/>
      <c r="Z21" s="55"/>
      <c r="AA21" s="55"/>
      <c r="AB21" s="55"/>
      <c r="AC21" s="53">
        <v>1</v>
      </c>
      <c r="AD21" s="477" t="str">
        <f>IF(XBI21&lt;&gt;"",XBI21,"")</f>
        <v>ALARCON GARCIA LIAM KAEL</v>
      </c>
      <c r="AE21" s="478"/>
      <c r="AF21" s="478"/>
      <c r="AG21" s="153" t="str">
        <f>IF('TRI-2C'!Y18="","",'TRI-2C'!Y18)</f>
        <v>A+</v>
      </c>
      <c r="AH21" s="153" t="str">
        <f>IF('TRI-2C'!AO18="","",'TRI-2C'!AO18)</f>
        <v>B+</v>
      </c>
      <c r="AI21" s="153" t="str">
        <f>IF('TRI-2C'!BJ18="","",'TRI-2C'!BJ18)</f>
        <v>A+</v>
      </c>
      <c r="AJ21" s="153" t="str">
        <f>IF('TRI-2C'!CG18="","",'TRI-2C'!CG18)</f>
        <v>B+</v>
      </c>
      <c r="AK21" s="153" t="str">
        <f>IF('TRI-2C'!DC18="","",'TRI-2C'!DC18)</f>
        <v>A+</v>
      </c>
      <c r="AL21" s="153" t="str">
        <f>IF('TRI-2C'!DO18="","",'TRI-2C'!DO18)</f>
        <v>A+</v>
      </c>
      <c r="AM21" s="153" t="str">
        <f>IF('TRI-2C'!ER18="","",'TRI-2C'!ER18)</f>
        <v>A+</v>
      </c>
      <c r="AN21" s="153" t="str">
        <f>IF(E21="","",'TRI-1'!FC18)</f>
        <v>A-</v>
      </c>
      <c r="AO21" s="153" t="str">
        <f>IF('TRI-2C'!ES18="","",'TRI-2C'!ES18)</f>
        <v>A-</v>
      </c>
      <c r="AP21" s="81" t="str">
        <f>IF(AP17="","",IF('TRI-1'!AJ30="","NE",IF(AND('TRI-1'!AJ30&lt;=10,'TRI-1'!AJ30&gt;=8),"A",IF(AND('TRI-1'!AJ30&lt;8,'TRI-1'!AJ30&gt;=5),"EP",IF(AND('TRI-1'!AJ30&lt;5,'TRI-1'!AJ30&gt;=1),"I","NE")))))</f>
        <v/>
      </c>
      <c r="AQ21" s="81" t="str">
        <f>IF(AQ17="","",IF('TRI-1'!AK30="","NE",IF(AND('TRI-1'!AK30&lt;=10,'TRI-1'!AK30&gt;=8),"A",IF(AND('TRI-1'!AK30&lt;8,'TRI-1'!AK30&gt;=5),"EP",IF(AND('TRI-1'!AK30&lt;5,'TRI-1'!AK30&gt;=1),"I","NE")))))</f>
        <v>A</v>
      </c>
      <c r="AR21" s="81" t="str">
        <f>IF(AR17="","",IF('TRI-1'!AL30="","NE",IF(AND('TRI-1'!AL30&lt;=10,'TRI-1'!AL30&gt;=8),"A",IF(AND('TRI-1'!AL30&lt;8,'TRI-1'!AL30&gt;=5),"EP",IF(AND('TRI-1'!AL30&lt;5,'TRI-1'!AL30&gt;=1),"I","NE")))))</f>
        <v/>
      </c>
      <c r="AS21" s="81" t="str">
        <f>IF(AS17="","",IF('TRI-1'!AM30="","NE",IF(AND('TRI-1'!AM30&lt;=10,'TRI-1'!AM30&gt;=8),"A",IF(AND('TRI-1'!AM30&lt;8,'TRI-1'!AM30&gt;=5),"EP",IF(AND('TRI-1'!AM30&lt;5,'TRI-1'!AM30&gt;=1),"I","NE")))))</f>
        <v/>
      </c>
      <c r="AT21" s="81" t="str">
        <f>IF(AT17="","",IF('TRI-1'!#REF!="","NE",IF(AND('TRI-1'!#REF!&lt;=10,'TRI-1'!#REF!&gt;=8),"A",IF(AND('TRI-1'!#REF!&lt;8,'TRI-1'!#REF!&gt;=5),"EP",IF(AND('TRI-1'!#REF!&lt;5,'TRI-1'!#REF!&gt;=1),"I","NE")))))</f>
        <v/>
      </c>
      <c r="AU21" s="81" t="str">
        <f>IF(AU17="","",IF('TRI-1'!#REF!="","NE",IF(AND('TRI-1'!#REF!&lt;=10,'TRI-1'!#REF!&gt;=8),"A",IF(AND('TRI-1'!#REF!&lt;8,'TRI-1'!#REF!&gt;=5),"EP",IF(AND('TRI-1'!#REF!&lt;5,'TRI-1'!#REF!&gt;=1),"I","NE")))))</f>
        <v/>
      </c>
      <c r="AV21" s="81" t="str">
        <f>IF(AV17="","",IF('TRI-1'!#REF!="","NE",IF(AND('TRI-1'!#REF!&lt;=10,'TRI-1'!#REF!&gt;=8),"A",IF(AND('TRI-1'!#REF!&lt;8,'TRI-1'!#REF!&gt;=5),"EP",IF(AND('TRI-1'!#REF!&lt;5,'TRI-1'!#REF!&gt;=1),"I","NE")))))</f>
        <v/>
      </c>
      <c r="AW21" s="81" t="str">
        <f>IF(AW17="","",IF('TRI-1'!AN30="","NE",IF(AND('TRI-1'!AN30&lt;=10,'TRI-1'!AN30&gt;=8),"A",IF(AND('TRI-1'!AN30&lt;8,'TRI-1'!AN30&gt;=5),"EP",IF(AND('TRI-1'!AN30&lt;5,'TRI-1'!AN30&gt;=1),"I","NE")))))</f>
        <v/>
      </c>
      <c r="AX21" s="55" t="str">
        <f>IF(AX17="","",IF('TRI-1'!AO30="","NE",IF(AND('TRI-1'!AO30&lt;=10,'TRI-1'!AO30&gt;=8),"A",IF(AND('TRI-1'!AO30&lt;8,'TRI-1'!AO30&gt;=5),"EP",IF(AND('TRI-1'!AO30&lt;5,'TRI-1'!AO30&gt;=1),"I","NE")))))</f>
        <v/>
      </c>
      <c r="AY21" s="55" t="str">
        <f>IF(AY17="","",IF('TRI-1'!AP30="","NE",IF(AND('TRI-1'!AP30&lt;=10,'TRI-1'!AP30&gt;=8),"A",IF(AND('TRI-1'!AP30&lt;8,'TRI-1'!AP30&gt;=5),"EP",IF(AND('TRI-1'!AP30&lt;5,'TRI-1'!AP30&gt;=1),"I","NE")))))</f>
        <v/>
      </c>
      <c r="AZ21" s="55" t="str">
        <f>IF(AZ17="","",IF('TRI-1'!AQ30="","NE",IF(AND('TRI-1'!AQ30&lt;=10,'TRI-1'!AQ30&gt;=8),"A",IF(AND('TRI-1'!AQ30&lt;8,'TRI-1'!AQ30&gt;=5),"EP",IF(AND('TRI-1'!AQ30&lt;5,'TRI-1'!AQ30&gt;=1),"I","NE")))))</f>
        <v/>
      </c>
      <c r="BA21" s="55" t="str">
        <f>IF(BA17="","",IF('TRI-1'!AR30="","NE",IF(AND('TRI-1'!AR30&lt;=10,'TRI-1'!AR30&gt;=8),"A",IF(AND('TRI-1'!AR30&lt;8,'TRI-1'!AR30&gt;=5),"EP",IF(AND('TRI-1'!AR30&lt;5,'TRI-1'!AR30&gt;=1),"I","NE")))))</f>
        <v/>
      </c>
      <c r="BB21" s="55" t="str">
        <f>IF(BB17="","",IF('TRI-1'!AS30="","NE",IF(AND('TRI-1'!AS30&lt;=10,'TRI-1'!AS30&gt;=8),"A",IF(AND('TRI-1'!AS30&lt;8,'TRI-1'!AS30&gt;=5),"EP",IF(AND('TRI-1'!AS30&lt;5,'TRI-1'!AS30&gt;=1),"I","NE")))))</f>
        <v/>
      </c>
      <c r="BC21" s="55" t="str">
        <f>IF(BC17="","",IF('TRI-1'!AT30="","NE",IF(AND('TRI-1'!AT30&lt;=10,'TRI-1'!AT30&gt;=8),"A",IF(AND('TRI-1'!AT30&lt;8,'TRI-1'!AT30&gt;=5),"EP",IF(AND('TRI-1'!AT30&lt;5,'TRI-1'!AT30&gt;=1),"I","NE")))))</f>
        <v/>
      </c>
      <c r="BD21" s="55" t="str">
        <f>IF(BD17="","",IF('TRI-1'!AU30="","NE",IF(AND('TRI-1'!AU30&lt;=10,'TRI-1'!AU30&gt;=8),"A",IF(AND('TRI-1'!AU30&lt;8,'TRI-1'!AU30&gt;=5),"EP",IF(AND('TRI-1'!AU30&lt;5,'TRI-1'!AU30&gt;=1),"I","NE")))))</f>
        <v/>
      </c>
      <c r="BE21" s="55" t="str">
        <f>IF(BE17="","",IF('TRI-1'!AV30="","NE",IF(AND('TRI-1'!AV30&lt;=10,'TRI-1'!AV30&gt;=8),"A",IF(AND('TRI-1'!AV30&lt;8,'TRI-1'!AV30&gt;=5),"EP",IF(AND('TRI-1'!AV30&lt;5,'TRI-1'!AV30&gt;=1),"I","NE")))))</f>
        <v/>
      </c>
      <c r="BF21" s="55" t="str">
        <f>IF(BF17="","",IF('TRI-1'!AW30="","NE",IF(AND('TRI-1'!AW30&lt;=10,'TRI-1'!AW30&gt;=8),"A",IF(AND('TRI-1'!AW30&lt;8,'TRI-1'!AW30&gt;=5),"EP",IF(AND('TRI-1'!AW30&lt;5,'TRI-1'!AW30&gt;=1),"I","NE")))))</f>
        <v/>
      </c>
      <c r="BG21" s="55" t="str">
        <f>IF(BG17="","",IF('TRI-1'!AX30="","NE",IF(AND('TRI-1'!AX30&lt;=10,'TRI-1'!AX30&gt;=8),"A",IF(AND('TRI-1'!AX30&lt;8,'TRI-1'!AX30&gt;=5),"EP",IF(AND('TRI-1'!AX30&lt;5,'TRI-1'!AX30&gt;=1),"I","NE")))))</f>
        <v/>
      </c>
      <c r="BH21" s="53">
        <v>1</v>
      </c>
      <c r="BI21" s="381" t="str">
        <f t="shared" ref="BI21" si="1">IF(XBI21&lt;&gt;"",XBI21,"")</f>
        <v>ALARCON GARCIA LIAM KAEL</v>
      </c>
      <c r="BJ21" s="382"/>
      <c r="BK21" s="382"/>
      <c r="BL21" s="153" t="str">
        <f>IF('TRI-3C'!Y18="","",'TRI-3C'!Y18)</f>
        <v/>
      </c>
      <c r="BM21" s="153" t="str">
        <f>IF('TRI-3C'!AO18="","",'TRI-3C'!AO18)</f>
        <v/>
      </c>
      <c r="BN21" s="153" t="str">
        <f>IF('TRI-3C'!BJ18="","",'TRI-3C'!BJ18)</f>
        <v/>
      </c>
      <c r="BO21" s="153" t="str">
        <f>IF('TRI-3C'!CG18="","",'TRI-3C'!CG18)</f>
        <v/>
      </c>
      <c r="BP21" s="153" t="str">
        <f>IF('TRI-3C'!DC18="","",'TRI-3C'!DC18)</f>
        <v/>
      </c>
      <c r="BQ21" s="153" t="str">
        <f>IF('TRI-3C'!DO18="","",'TRI-3C'!DO18)</f>
        <v/>
      </c>
      <c r="BR21" s="153" t="str">
        <f>IF('TRI-3C'!ER18="","",'TRI-3C'!ER18)</f>
        <v/>
      </c>
      <c r="BS21" s="153" t="str">
        <f>IF(E21="","",'TRI-1'!FC18)</f>
        <v>A-</v>
      </c>
      <c r="BT21" s="153" t="str">
        <f>IF('TRI-3C'!ES18="","",'TRI-3C'!ES18)</f>
        <v/>
      </c>
      <c r="BU21" s="81" t="str">
        <f t="shared" ref="BU21:CA21" si="2">IF(BM21="","",IF(BM21="A+",10,IF(BM21="A-",9,IF(BM21="B+",8,IF(BM21="B-",7,IF(BM21="C+",6,IF(BM21="C-",5,IF(BM21="D+",4,IF(BM21="D-",3,IF(BM21="E+",2,IF(BM21="E-",1)))))))))))</f>
        <v/>
      </c>
      <c r="BV21" s="81" t="str">
        <f t="shared" si="2"/>
        <v/>
      </c>
      <c r="BW21" s="81" t="str">
        <f t="shared" si="2"/>
        <v/>
      </c>
      <c r="BX21" s="81" t="str">
        <f t="shared" si="2"/>
        <v/>
      </c>
      <c r="BY21" s="81" t="str">
        <f t="shared" si="2"/>
        <v/>
      </c>
      <c r="BZ21" s="81" t="str">
        <f t="shared" si="2"/>
        <v/>
      </c>
      <c r="CA21" s="81">
        <f t="shared" si="2"/>
        <v>9</v>
      </c>
      <c r="CB21" s="81" t="str">
        <f>IF(AND(BU21&lt;&gt;"",BV21&lt;&gt;""),ROUND(TRUNC(AVERAGE(BU21:CA21),2),0),"")</f>
        <v/>
      </c>
      <c r="CC21" s="55"/>
      <c r="CD21" s="55"/>
      <c r="CE21" s="55"/>
      <c r="CF21" s="55"/>
      <c r="CG21" s="55"/>
      <c r="CH21" s="55"/>
      <c r="CI21" s="64">
        <v>1</v>
      </c>
      <c r="CJ21" s="321" t="str">
        <f>IF(XBI21&lt;&gt;"",XBI21,"")</f>
        <v>ALARCON GARCIA LIAM KAEL</v>
      </c>
      <c r="CK21" s="322"/>
      <c r="CL21" s="322"/>
      <c r="CM21" s="323"/>
      <c r="CN21" s="308" t="str">
        <f>P21</f>
        <v>B+</v>
      </c>
      <c r="CO21" s="309"/>
      <c r="CP21" s="308" t="str">
        <f>AO21</f>
        <v>A-</v>
      </c>
      <c r="CQ21" s="309"/>
      <c r="CR21" s="308" t="str">
        <f>BT21</f>
        <v/>
      </c>
      <c r="CS21" s="309"/>
      <c r="CT21" s="308" t="str">
        <f>IF(OR(CN21 ="",CP21="",CR21=""),"",IF((ROUND(TRUNC((CW21  ),2),0))=10,"A+",IF((ROUND(TRUNC((CW21  ),2),0))=9,"A-",IF((ROUND(TRUNC((CW21   ),2),0))=8,"B+",IF((ROUND(TRUNC((CW21 ),2),0))=7,"B-",IF((ROUND(TRUNC((CW21  ),2),0))=6,"C+",IF((ROUND(TRUNC((CW21  ),2),0))=5,"C-",IF((ROUND(TRUNC((CW21  ),2),0))=4,"D+",IF((ROUND(TRUNC((CW21 ),2),0))=3,"D-",IF((ROUND(TRUNC((CW21 ),2),0))=2,"E+",IF((ROUND(TRUNC((CW21  ),2),0))&lt;=1,"E-","")))))))))))</f>
        <v/>
      </c>
      <c r="CU21" s="309"/>
      <c r="CV21" s="94"/>
      <c r="CW21" s="193" t="str">
        <f>IF(OR(CN21="",CP21="",CR21=""),"",ROUND(TRUNC(('TRI-1'!ES18+'TRI-2'!ES18+'TRI-3'!ES18)/3,2),0))</f>
        <v/>
      </c>
      <c r="CX21" s="55"/>
      <c r="CY21" s="55"/>
      <c r="CZ21" s="55" t="e">
        <f>IF(#REF!="","",IF(#REF!&lt;&gt;"",IF(#REF!="","",IF(#REF!=10,"S",IF(#REF!&gt;=9,"MB",IF(#REF!&gt;=7,"B",IF(#REF!&gt;=5,"R","I"))))),""))</f>
        <v>#REF!</v>
      </c>
      <c r="DA21" s="55"/>
      <c r="DB21" s="55">
        <v>0</v>
      </c>
      <c r="DC21" s="55">
        <f>(DB21+DD21)*0.2</f>
        <v>0</v>
      </c>
      <c r="DD21" s="55"/>
      <c r="DE21" s="55"/>
      <c r="DF21" s="55" t="str">
        <f t="shared" ref="DF21:DF64" si="3">IF(CM21="A",5,IF(CM21="B",4,IF(CM21="C",3,IF(CM21="D",2,IF(CM21="E",1,"Err")))))</f>
        <v>Err</v>
      </c>
      <c r="DG21" s="55" t="e">
        <f>IF(#REF!="A",5,IF(#REF!="B",4,IF(#REF!="C",3,IF(#REF!="D",2,IF(#REF!="E",1,"Err")))))</f>
        <v>#REF!</v>
      </c>
      <c r="DH21" s="55"/>
      <c r="DI21" s="55" t="e">
        <f>_xlfn.MODE.SNGL(DF21:DG21)</f>
        <v>#REF!</v>
      </c>
      <c r="DJ21" s="55" t="e">
        <f>IF(DI21=5,"A",IF(DI21=4,"B",IF(DI21=3,"C",IF(DI21=2,"D",IF(DI21=1,"E","Err")))))</f>
        <v>#REF!</v>
      </c>
      <c r="DK21" s="55"/>
      <c r="DL21" s="55"/>
      <c r="DM21" s="55"/>
      <c r="DN21" s="53">
        <v>1</v>
      </c>
      <c r="DO21" s="272" t="str">
        <f>IF(XBI21&lt;&gt;"",XBI21,"")</f>
        <v>ALARCON GARCIA LIAM KAEL</v>
      </c>
      <c r="DP21" s="273"/>
      <c r="DQ21" s="273"/>
      <c r="DR21" s="274"/>
      <c r="DS21" s="50" t="str">
        <f>IF($CU21="","",$CU21)</f>
        <v/>
      </c>
      <c r="DT21" s="50" t="e">
        <f>IF(#REF!="","",#REF!)</f>
        <v>#REF!</v>
      </c>
      <c r="DU21" s="50" t="e">
        <f t="shared" ref="DU21:DU64" si="4">IF(OR(DS21="",DT21=""),"",(TRUNC((SUM($DS21:$DT21)),2)))</f>
        <v>#REF!</v>
      </c>
      <c r="DV21" s="56" t="e">
        <f>IF(OR(DS21="",DT21=""),"",(TRUNC((AVERAGE($DS21:$DT21)),2)))</f>
        <v>#REF!</v>
      </c>
      <c r="DW21" s="371" t="e">
        <f>IF(AND(DS21="",DT21=""),"", IF(DS21="", "SIN NOTA", IF(DT21="", "SIN NOTA",     (IF(DV21&gt;=7,"APROBADO",IF(DV21&gt;=5,"REPROBADO","REPROBADO REMEDIAL"))) ) ))</f>
        <v>#REF!</v>
      </c>
      <c r="DX21" s="372"/>
      <c r="DY21" s="54" t="e">
        <f>IF(OR(DW21="",DW21="SIN NOTA"),"",IF(DV21=10,"SAR",IF(DV21&gt;=9,"DAR",IF(DV21&gt;=7,"AAR",IF(DV21&gt;=5,"PAAR","NAAR")))))</f>
        <v>#REF!</v>
      </c>
      <c r="DZ21" s="55" t="e">
        <f>IF(DV21="","",IF(DO21&lt;&gt;"",IF(DV21=10,"S",IF(DV21&gt;=9,"MB",IF(DV21&gt;=7,"B",IF(DV21&gt;=5,"R","I")))),""))</f>
        <v>#REF!</v>
      </c>
      <c r="EA21" s="55"/>
      <c r="EB21" s="55"/>
      <c r="EC21" s="55"/>
      <c r="ED21" s="55"/>
      <c r="EE21" s="55"/>
      <c r="EF21" s="53">
        <v>1</v>
      </c>
      <c r="EG21" s="272" t="str">
        <f>IF(XBI21&lt;&gt;"",XBI21,"")</f>
        <v>ALARCON GARCIA LIAM KAEL</v>
      </c>
      <c r="EH21" s="273"/>
      <c r="EI21" s="273"/>
      <c r="EJ21" s="274"/>
      <c r="EK21" s="50" t="str">
        <f>DS21</f>
        <v/>
      </c>
      <c r="EL21" s="50" t="e">
        <f>DT21</f>
        <v>#REF!</v>
      </c>
      <c r="EM21" s="51"/>
      <c r="EN21" s="52"/>
      <c r="EO21" s="57" t="str">
        <f>IF(EK21="","",IF(DW21="APROBADO",IF(EM21&gt;EK21,EM21,EK21),EK21))</f>
        <v/>
      </c>
      <c r="EP21" s="50" t="e">
        <f>IF(EL21="","",IF(DW21="APROBADO",IF(EN21&gt;EL21,EN21,EL21),EL21))</f>
        <v>#REF!</v>
      </c>
      <c r="EQ21" s="56" t="str">
        <f>IF(EO21="","",IF(EP21="","",TRUNC((AVERAGE(EO21:EP21)),2)))</f>
        <v/>
      </c>
      <c r="ER21" s="54" t="str">
        <f t="shared" ref="ER21:ER64" si="5">IF(EQ21="","",IF(EQ21=10,"SAR",IF(EQ21&gt;=9,"DAR",IF(EQ21&gt;=7,"AAR",IF(EQ21&gt;=5,"PAAR","NAAR")))))</f>
        <v/>
      </c>
      <c r="ES21" s="55" t="str">
        <f>IF(EQ21="","",IF(EG21&lt;&gt;"",IF(EQ21=10,"S",IF(EQ21&gt;=9,"MB",IF(EQ21&gt;=7,"B",IF(EQ21&gt;=5,"R","I")))),""))</f>
        <v/>
      </c>
      <c r="ET21" s="55"/>
      <c r="EU21" s="55"/>
      <c r="EV21" s="55"/>
      <c r="EW21" s="55"/>
      <c r="EX21" s="55"/>
      <c r="EY21" s="55"/>
      <c r="EZ21" s="53">
        <v>1</v>
      </c>
      <c r="FA21" s="272" t="str">
        <f>IF(XBI21&lt;&gt;"",XBI21,"")</f>
        <v>ALARCON GARCIA LIAM KAEL</v>
      </c>
      <c r="FB21" s="273"/>
      <c r="FC21" s="273"/>
      <c r="FD21" s="274"/>
      <c r="FE21" s="56" t="str">
        <f>IF(EQ21="","",IF(EQ21&lt;7,EQ21,""))</f>
        <v/>
      </c>
      <c r="FF21" s="51"/>
      <c r="FG21" s="51"/>
      <c r="FH21" s="52"/>
      <c r="FI21" s="61" t="str">
        <f>IF(FE21="","",IF(MAX(FF21:FH21)&gt;=7,7,IF(MAX(FF21:FH21)=0,"",MAX(FF21:FH21))))</f>
        <v/>
      </c>
      <c r="FJ21" s="371" t="str">
        <f>IF(FI21="","",IF(FI21&gt;=7,"APROBADO","REPROBADO"))</f>
        <v/>
      </c>
      <c r="FK21" s="379"/>
      <c r="FL21" s="379"/>
      <c r="FM21" s="372"/>
      <c r="FN21" s="55" t="str">
        <f>IF(EQ21="","",IF(EQ21&gt;=7,EQ21,IF(FI21&gt;=7,FI21,FE21)))</f>
        <v/>
      </c>
      <c r="FO21" s="55" t="str">
        <f>IF(FN21="","",IF(FN21&gt;=7,"APROBADO",IF(FI21&gt;=7,"APROBADO",FJ21)))</f>
        <v/>
      </c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XBG21">
        <f>IF(XBV21&lt;&gt;"",XBV21,"")</f>
        <v>51</v>
      </c>
      <c r="XBH21">
        <v>1</v>
      </c>
      <c r="XBI21" t="str">
        <f>IF(XBX21&lt;&gt;"",XBX21,"")</f>
        <v>ALARCON GARCIA LIAM KAEL</v>
      </c>
      <c r="XBJ21">
        <f>IF(XBY21&lt;&gt;"",XBY21,"")</f>
        <v>3</v>
      </c>
      <c r="XBK21">
        <f>IF(XBZ21&lt;&gt;"",XBZ21,"")</f>
        <v>15</v>
      </c>
      <c r="XBV21">
        <v>51</v>
      </c>
      <c r="XBW21">
        <v>1</v>
      </c>
      <c r="XBX21" t="s">
        <v>344</v>
      </c>
      <c r="XBY21">
        <v>3</v>
      </c>
      <c r="XBZ21">
        <v>15</v>
      </c>
    </row>
    <row r="22" spans="1:186 16283:16302" ht="16.5" customHeight="1">
      <c r="A22" s="459"/>
      <c r="B22" s="459"/>
      <c r="D22" s="69">
        <v>2</v>
      </c>
      <c r="E22" s="477" t="str">
        <f t="shared" ref="E22:E56" si="6">IF(XBI22&lt;&gt;"",XBI22,"")</f>
        <v>BURGOS MARTINEZ ALEXANDER ABDIEL</v>
      </c>
      <c r="F22" s="478"/>
      <c r="G22" s="478"/>
      <c r="H22" s="153" t="str">
        <f>IF('TRI-1C'!Y19="","",'TRI-1C'!Y19)</f>
        <v>A-</v>
      </c>
      <c r="I22" s="153" t="str">
        <f>IF('TRI-1C'!AO19="","",'TRI-1C'!AO19)</f>
        <v>B-</v>
      </c>
      <c r="J22" s="153" t="str">
        <f>IF('TRI-1C'!BJ19="","",'TRI-1C'!BJ19)</f>
        <v>B-</v>
      </c>
      <c r="K22" s="153" t="str">
        <f>IF('TRI-1C'!CG19="","",'TRI-1C'!CG19)</f>
        <v>B+</v>
      </c>
      <c r="L22" s="153" t="str">
        <f>IF('TRI-1C'!DC19="","",'TRI-1C'!DC19)</f>
        <v>B-</v>
      </c>
      <c r="M22" s="153" t="str">
        <f>IF('TRI-1C'!DO19="","",'TRI-1C'!DO19)</f>
        <v>B-</v>
      </c>
      <c r="N22" s="153" t="str">
        <f>IF('TRI-1C'!ER19="","",'TRI-1C'!ER19)</f>
        <v>A+</v>
      </c>
      <c r="O22" s="153" t="str">
        <f>IF(E22="","",'TRI-1'!FC19)</f>
        <v>B+</v>
      </c>
      <c r="P22" s="153" t="str">
        <f>IF('TRI-1C'!ES19="","",'TRI-1C'!ES19)</f>
        <v>B+</v>
      </c>
      <c r="Q22" s="81">
        <f t="shared" ref="Q22:Q45" si="7">IF(I22="","",IF(I22="A+",10,IF(I22="A-",9,IF(I22="B+",8,IF(I22="B-",7,IF(I22="C+",6,IF(I22="C-",5,IF(I22="D+",4,IF(I22="D-",3,IF(I22="E+",2,IF(I22="E-",1)))))))))))</f>
        <v>7</v>
      </c>
      <c r="R22" s="81">
        <f t="shared" ref="R22:R45" si="8">IF(J22="","",IF(J22="A+",10,IF(J22="A-",9,IF(J22="B+",8,IF(J22="B-",7,IF(J22="C+",6,IF(J22="C-",5,IF(J22="D+",4,IF(J22="D-",3,IF(J22="E+",2,IF(J22="E-",1)))))))))))</f>
        <v>7</v>
      </c>
      <c r="S22" s="81">
        <f t="shared" ref="S22:S45" si="9">IF(K22="","",IF(K22="A+",10,IF(K22="A-",9,IF(K22="B+",8,IF(K22="B-",7,IF(K22="C+",6,IF(K22="C-",5,IF(K22="D+",4,IF(K22="D-",3,IF(K22="E+",2,IF(K22="E-",1)))))))))))</f>
        <v>8</v>
      </c>
      <c r="T22" s="81">
        <f t="shared" ref="T22:T45" si="10">IF(L22="","",IF(L22="A+",10,IF(L22="A-",9,IF(L22="B+",8,IF(L22="B-",7,IF(L22="C+",6,IF(L22="C-",5,IF(L22="D+",4,IF(L22="D-",3,IF(L22="E+",2,IF(L22="E-",1)))))))))))</f>
        <v>7</v>
      </c>
      <c r="U22" s="81">
        <f t="shared" ref="U22:U45" si="11">IF(M22="","",IF(M22="A+",10,IF(M22="A-",9,IF(M22="B+",8,IF(M22="B-",7,IF(M22="C+",6,IF(M22="C-",5,IF(M22="D+",4,IF(M22="D-",3,IF(M22="E+",2,IF(M22="E-",1)))))))))))</f>
        <v>7</v>
      </c>
      <c r="V22" s="81">
        <f t="shared" ref="V22:V45" si="12">IF(N22="","",IF(N22="A+",10,IF(N22="A-",9,IF(N22="B+",8,IF(N22="B-",7,IF(N22="C+",6,IF(N22="C-",5,IF(N22="D+",4,IF(N22="D-",3,IF(N22="E+",2,IF(N22="E-",1)))))))))))</f>
        <v>10</v>
      </c>
      <c r="W22" s="81">
        <f t="shared" ref="W22:W45" si="13">IF(O22="","",IF(O22="A+",10,IF(O22="A-",9,IF(O22="B+",8,IF(O22="B-",7,IF(O22="C+",6,IF(O22="C-",5,IF(O22="D+",4,IF(O22="D-",3,IF(O22="E+",2,IF(O22="E-",1)))))))))))</f>
        <v>8</v>
      </c>
      <c r="X22" s="81">
        <f t="shared" ref="X22:X45" si="14">IF(AND(Q22&lt;&gt;"",R22&lt;&gt;""),ROUND(TRUNC(AVERAGE(Q22:W22),2),0),"")</f>
        <v>8</v>
      </c>
      <c r="Y22" s="55"/>
      <c r="Z22" s="55"/>
      <c r="AA22" s="55"/>
      <c r="AB22" s="55"/>
      <c r="AC22" s="53">
        <v>2</v>
      </c>
      <c r="AD22" s="477" t="str">
        <f t="shared" ref="AD22:AD56" si="15">IF(XBI22&lt;&gt;"",XBI22,"")</f>
        <v>BURGOS MARTINEZ ALEXANDER ABDIEL</v>
      </c>
      <c r="AE22" s="478"/>
      <c r="AF22" s="478"/>
      <c r="AG22" s="153" t="str">
        <f>IF('TRI-2C'!Y19="","",'TRI-2C'!Y19)</f>
        <v>A+</v>
      </c>
      <c r="AH22" s="153" t="str">
        <f>IF('TRI-2C'!AO19="","",'TRI-2C'!AO19)</f>
        <v>A+</v>
      </c>
      <c r="AI22" s="153" t="str">
        <f>IF('TRI-2C'!BJ19="","",'TRI-2C'!BJ19)</f>
        <v>A+</v>
      </c>
      <c r="AJ22" s="153" t="str">
        <f>IF('TRI-2C'!CG19="","",'TRI-2C'!CG19)</f>
        <v>B-</v>
      </c>
      <c r="AK22" s="153" t="str">
        <f>IF('TRI-2C'!DC19="","",'TRI-2C'!DC19)</f>
        <v>B+</v>
      </c>
      <c r="AL22" s="153" t="str">
        <f>IF('TRI-2C'!DO19="","",'TRI-2C'!DO19)</f>
        <v>A+</v>
      </c>
      <c r="AM22" s="153" t="str">
        <f>IF('TRI-2C'!ER19="","",'TRI-2C'!ER19)</f>
        <v>A+</v>
      </c>
      <c r="AN22" s="153" t="str">
        <f>IF(E22="","",'TRI-1'!FC19)</f>
        <v>B+</v>
      </c>
      <c r="AO22" s="153" t="str">
        <f>IF('TRI-2C'!ES19="","",'TRI-2C'!ES19)</f>
        <v>A-</v>
      </c>
      <c r="AP22" s="81" t="str">
        <f>IF(AP17="","",IF('TRI-1'!AJ40="","NE",IF(AND('TRI-1'!AJ40&lt;=10,'TRI-1'!AJ40&gt;=8),"A",IF(AND('TRI-1'!AJ40&lt;8,'TRI-1'!AJ40&gt;=5),"EP",IF(AND('TRI-1'!AJ40&lt;5,'TRI-1'!AJ40&gt;=1),"I","NE")))))</f>
        <v/>
      </c>
      <c r="AQ22" s="81" t="str">
        <f>IF(AQ17="","",IF('TRI-1'!AK40="","NE",IF(AND('TRI-1'!AK40&lt;=10,'TRI-1'!AK40&gt;=8),"A",IF(AND('TRI-1'!AK40&lt;8,'TRI-1'!AK40&gt;=5),"EP",IF(AND('TRI-1'!AK40&lt;5,'TRI-1'!AK40&gt;=1),"I","NE")))))</f>
        <v>EP</v>
      </c>
      <c r="AR22" s="81" t="str">
        <f>IF(AR17="","",IF('TRI-1'!AL40="","NE",IF(AND('TRI-1'!AL40&lt;=10,'TRI-1'!AL40&gt;=8),"A",IF(AND('TRI-1'!AL40&lt;8,'TRI-1'!AL40&gt;=5),"EP",IF(AND('TRI-1'!AL40&lt;5,'TRI-1'!AL40&gt;=1),"I","NE")))))</f>
        <v/>
      </c>
      <c r="AS22" s="81" t="str">
        <f>IF(AS17="","",IF('TRI-1'!AM40="","NE",IF(AND('TRI-1'!AM40&lt;=10,'TRI-1'!AM40&gt;=8),"A",IF(AND('TRI-1'!AM40&lt;8,'TRI-1'!AM40&gt;=5),"EP",IF(AND('TRI-1'!AM40&lt;5,'TRI-1'!AM40&gt;=1),"I","NE")))))</f>
        <v/>
      </c>
      <c r="AT22" s="81" t="str">
        <f>IF(AT17="","",IF('TRI-1'!#REF!="","NE",IF(AND('TRI-1'!#REF!&lt;=10,'TRI-1'!#REF!&gt;=8),"A",IF(AND('TRI-1'!#REF!&lt;8,'TRI-1'!#REF!&gt;=5),"EP",IF(AND('TRI-1'!#REF!&lt;5,'TRI-1'!#REF!&gt;=1),"I","NE")))))</f>
        <v/>
      </c>
      <c r="AU22" s="81" t="str">
        <f>IF(AU17="","",IF('TRI-1'!#REF!="","NE",IF(AND('TRI-1'!#REF!&lt;=10,'TRI-1'!#REF!&gt;=8),"A",IF(AND('TRI-1'!#REF!&lt;8,'TRI-1'!#REF!&gt;=5),"EP",IF(AND('TRI-1'!#REF!&lt;5,'TRI-1'!#REF!&gt;=1),"I","NE")))))</f>
        <v/>
      </c>
      <c r="AV22" s="81" t="str">
        <f>IF(AV17="","",IF('TRI-1'!#REF!="","NE",IF(AND('TRI-1'!#REF!&lt;=10,'TRI-1'!#REF!&gt;=8),"A",IF(AND('TRI-1'!#REF!&lt;8,'TRI-1'!#REF!&gt;=5),"EP",IF(AND('TRI-1'!#REF!&lt;5,'TRI-1'!#REF!&gt;=1),"I","NE")))))</f>
        <v/>
      </c>
      <c r="AW22" s="81" t="str">
        <f>IF(AW17="","",IF('TRI-1'!AN40="","NE",IF(AND('TRI-1'!AN40&lt;=10,'TRI-1'!AN40&gt;=8),"A",IF(AND('TRI-1'!AN40&lt;8,'TRI-1'!AN40&gt;=5),"EP",IF(AND('TRI-1'!AN40&lt;5,'TRI-1'!AN40&gt;=1),"I","NE")))))</f>
        <v/>
      </c>
      <c r="AX22" s="55" t="str">
        <f>IF(AX17="","",IF('TRI-1'!AO40="","NE",IF(AND('TRI-1'!AO40&lt;=10,'TRI-1'!AO40&gt;=8),"A",IF(AND('TRI-1'!AO40&lt;8,'TRI-1'!AO40&gt;=5),"EP",IF(AND('TRI-1'!AO40&lt;5,'TRI-1'!AO40&gt;=1),"I","NE")))))</f>
        <v/>
      </c>
      <c r="AY22" s="55" t="str">
        <f>IF(AY17="","",IF('TRI-1'!AP40="","NE",IF(AND('TRI-1'!AP40&lt;=10,'TRI-1'!AP40&gt;=8),"A",IF(AND('TRI-1'!AP40&lt;8,'TRI-1'!AP40&gt;=5),"EP",IF(AND('TRI-1'!AP40&lt;5,'TRI-1'!AP40&gt;=1),"I","NE")))))</f>
        <v/>
      </c>
      <c r="AZ22" s="55" t="str">
        <f>IF(AZ17="","",IF('TRI-1'!AQ40="","NE",IF(AND('TRI-1'!AQ40&lt;=10,'TRI-1'!AQ40&gt;=8),"A",IF(AND('TRI-1'!AQ40&lt;8,'TRI-1'!AQ40&gt;=5),"EP",IF(AND('TRI-1'!AQ40&lt;5,'TRI-1'!AQ40&gt;=1),"I","NE")))))</f>
        <v/>
      </c>
      <c r="BA22" s="55" t="str">
        <f>IF(BA17="","",IF('TRI-1'!AR40="","NE",IF(AND('TRI-1'!AR40&lt;=10,'TRI-1'!AR40&gt;=8),"A",IF(AND('TRI-1'!AR40&lt;8,'TRI-1'!AR40&gt;=5),"EP",IF(AND('TRI-1'!AR40&lt;5,'TRI-1'!AR40&gt;=1),"I","NE")))))</f>
        <v/>
      </c>
      <c r="BB22" s="55" t="str">
        <f>IF(BB17="","",IF('TRI-1'!AS40="","NE",IF(AND('TRI-1'!AS40&lt;=10,'TRI-1'!AS40&gt;=8),"A",IF(AND('TRI-1'!AS40&lt;8,'TRI-1'!AS40&gt;=5),"EP",IF(AND('TRI-1'!AS40&lt;5,'TRI-1'!AS40&gt;=1),"I","NE")))))</f>
        <v/>
      </c>
      <c r="BC22" s="55" t="str">
        <f>IF(BC17="","",IF('TRI-1'!AT40="","NE",IF(AND('TRI-1'!AT40&lt;=10,'TRI-1'!AT40&gt;=8),"A",IF(AND('TRI-1'!AT40&lt;8,'TRI-1'!AT40&gt;=5),"EP",IF(AND('TRI-1'!AT40&lt;5,'TRI-1'!AT40&gt;=1),"I","NE")))))</f>
        <v/>
      </c>
      <c r="BD22" s="55" t="str">
        <f>IF(BD17="","",IF('TRI-1'!AU40="","NE",IF(AND('TRI-1'!AU40&lt;=10,'TRI-1'!AU40&gt;=8),"A",IF(AND('TRI-1'!AU40&lt;8,'TRI-1'!AU40&gt;=5),"EP",IF(AND('TRI-1'!AU40&lt;5,'TRI-1'!AU40&gt;=1),"I","NE")))))</f>
        <v/>
      </c>
      <c r="BE22" s="55" t="str">
        <f>IF(BE17="","",IF('TRI-1'!AV40="","NE",IF(AND('TRI-1'!AV40&lt;=10,'TRI-1'!AV40&gt;=8),"A",IF(AND('TRI-1'!AV40&lt;8,'TRI-1'!AV40&gt;=5),"EP",IF(AND('TRI-1'!AV40&lt;5,'TRI-1'!AV40&gt;=1),"I","NE")))))</f>
        <v/>
      </c>
      <c r="BF22" s="55" t="str">
        <f>IF(BF17="","",IF('TRI-1'!AW40="","NE",IF(AND('TRI-1'!AW40&lt;=10,'TRI-1'!AW40&gt;=8),"A",IF(AND('TRI-1'!AW40&lt;8,'TRI-1'!AW40&gt;=5),"EP",IF(AND('TRI-1'!AW40&lt;5,'TRI-1'!AW40&gt;=1),"I","NE")))))</f>
        <v/>
      </c>
      <c r="BG22" s="55" t="str">
        <f>IF(BG17="","",IF('TRI-1'!AX40="","NE",IF(AND('TRI-1'!AX40&lt;=10,'TRI-1'!AX40&gt;=8),"A",IF(AND('TRI-1'!AX40&lt;8,'TRI-1'!AX40&gt;=5),"EP",IF(AND('TRI-1'!AX40&lt;5,'TRI-1'!AX40&gt;=1),"I","NE")))))</f>
        <v/>
      </c>
      <c r="BH22" s="53">
        <v>2</v>
      </c>
      <c r="BI22" s="381" t="str">
        <f t="shared" ref="BI22:BI56" si="16">IF(XBI22&lt;&gt;"",XBI22,"")</f>
        <v>BURGOS MARTINEZ ALEXANDER ABDIEL</v>
      </c>
      <c r="BJ22" s="382"/>
      <c r="BK22" s="382"/>
      <c r="BL22" s="153" t="str">
        <f>IF('TRI-3C'!Y19="","",'TRI-3C'!Y19)</f>
        <v/>
      </c>
      <c r="BM22" s="153" t="str">
        <f>IF('TRI-3C'!AO19="","",'TRI-3C'!AO19)</f>
        <v/>
      </c>
      <c r="BN22" s="153" t="str">
        <f>IF('TRI-3C'!BJ19="","",'TRI-3C'!BJ19)</f>
        <v/>
      </c>
      <c r="BO22" s="153" t="str">
        <f>IF('TRI-3C'!CG19="","",'TRI-3C'!CG19)</f>
        <v/>
      </c>
      <c r="BP22" s="153" t="str">
        <f>IF('TRI-3C'!DC19="","",'TRI-3C'!DC19)</f>
        <v/>
      </c>
      <c r="BQ22" s="153" t="str">
        <f>IF('TRI-3C'!DO19="","",'TRI-3C'!DO19)</f>
        <v/>
      </c>
      <c r="BR22" s="153" t="str">
        <f>IF('TRI-3C'!ER19="","",'TRI-3C'!ER19)</f>
        <v/>
      </c>
      <c r="BS22" s="153" t="str">
        <f>IF(E22="","",'TRI-1'!FC19)</f>
        <v>B+</v>
      </c>
      <c r="BT22" s="153" t="str">
        <f>IF('TRI-3C'!ES19="","",'TRI-3C'!ES19)</f>
        <v/>
      </c>
      <c r="BU22" s="81" t="str">
        <f t="shared" ref="BU22:BU46" si="17">IF(BM22="","",IF(BM22="A+",10,IF(BM22="A-",9,IF(BM22="B+",8,IF(BM22="B-",7,IF(BM22="C+",6,IF(BM22="C-",5,IF(BM22="D+",4,IF(BM22="D-",3,IF(BM22="E+",2,IF(BM22="E-",1)))))))))))</f>
        <v/>
      </c>
      <c r="BV22" s="81" t="str">
        <f t="shared" ref="BV22:BV46" si="18">IF(BN22="","",IF(BN22="A+",10,IF(BN22="A-",9,IF(BN22="B+",8,IF(BN22="B-",7,IF(BN22="C+",6,IF(BN22="C-",5,IF(BN22="D+",4,IF(BN22="D-",3,IF(BN22="E+",2,IF(BN22="E-",1)))))))))))</f>
        <v/>
      </c>
      <c r="BW22" s="81" t="str">
        <f t="shared" ref="BW22:BW46" si="19">IF(BO22="","",IF(BO22="A+",10,IF(BO22="A-",9,IF(BO22="B+",8,IF(BO22="B-",7,IF(BO22="C+",6,IF(BO22="C-",5,IF(BO22="D+",4,IF(BO22="D-",3,IF(BO22="E+",2,IF(BO22="E-",1)))))))))))</f>
        <v/>
      </c>
      <c r="BX22" s="81" t="str">
        <f t="shared" ref="BX22:BX46" si="20">IF(BP22="","",IF(BP22="A+",10,IF(BP22="A-",9,IF(BP22="B+",8,IF(BP22="B-",7,IF(BP22="C+",6,IF(BP22="C-",5,IF(BP22="D+",4,IF(BP22="D-",3,IF(BP22="E+",2,IF(BP22="E-",1)))))))))))</f>
        <v/>
      </c>
      <c r="BY22" s="81" t="str">
        <f t="shared" ref="BY22:BY46" si="21">IF(BQ22="","",IF(BQ22="A+",10,IF(BQ22="A-",9,IF(BQ22="B+",8,IF(BQ22="B-",7,IF(BQ22="C+",6,IF(BQ22="C-",5,IF(BQ22="D+",4,IF(BQ22="D-",3,IF(BQ22="E+",2,IF(BQ22="E-",1)))))))))))</f>
        <v/>
      </c>
      <c r="BZ22" s="81" t="str">
        <f t="shared" ref="BZ22:BZ46" si="22">IF(BR22="","",IF(BR22="A+",10,IF(BR22="A-",9,IF(BR22="B+",8,IF(BR22="B-",7,IF(BR22="C+",6,IF(BR22="C-",5,IF(BR22="D+",4,IF(BR22="D-",3,IF(BR22="E+",2,IF(BR22="E-",1)))))))))))</f>
        <v/>
      </c>
      <c r="CA22" s="81">
        <f t="shared" ref="CA22:CA46" si="23">IF(BS22="","",IF(BS22="A+",10,IF(BS22="A-",9,IF(BS22="B+",8,IF(BS22="B-",7,IF(BS22="C+",6,IF(BS22="C-",5,IF(BS22="D+",4,IF(BS22="D-",3,IF(BS22="E+",2,IF(BS22="E-",1)))))))))))</f>
        <v>8</v>
      </c>
      <c r="CB22" s="81" t="str">
        <f t="shared" ref="CB22:CB46" si="24">IF(AND(BU22&lt;&gt;"",BV22&lt;&gt;""),ROUND(TRUNC(AVERAGE(BU22:CA22),2),0),"")</f>
        <v/>
      </c>
      <c r="CC22" s="55"/>
      <c r="CD22" s="55"/>
      <c r="CE22" s="55"/>
      <c r="CF22" s="55"/>
      <c r="CG22" s="55"/>
      <c r="CH22" s="55"/>
      <c r="CI22" s="64">
        <v>2</v>
      </c>
      <c r="CJ22" s="321" t="str">
        <f t="shared" ref="CJ22:CJ64" si="25">IF(XBI22&lt;&gt;"",XBI22,"")</f>
        <v>BURGOS MARTINEZ ALEXANDER ABDIEL</v>
      </c>
      <c r="CK22" s="322"/>
      <c r="CL22" s="322"/>
      <c r="CM22" s="323"/>
      <c r="CN22" s="308" t="str">
        <f t="shared" ref="CN22:CN45" si="26">P22</f>
        <v>B+</v>
      </c>
      <c r="CO22" s="309"/>
      <c r="CP22" s="308" t="str">
        <f t="shared" ref="CP22:CP45" si="27">AO22</f>
        <v>A-</v>
      </c>
      <c r="CQ22" s="309"/>
      <c r="CR22" s="308" t="str">
        <f t="shared" ref="CR22:CR45" si="28">BT22</f>
        <v/>
      </c>
      <c r="CS22" s="309"/>
      <c r="CT22" s="308" t="str">
        <f t="shared" ref="CT22:CT56" si="29">IF(OR(CN22 ="",CP22="",CR22=""),"",IF((ROUND(TRUNC((CW22  ),2),0))=10,"A+",IF((ROUND(TRUNC((CW22  ),2),0))=9,"A-",IF((ROUND(TRUNC((CW22   ),2),0))=8,"B+",IF((ROUND(TRUNC((CW22 ),2),0))=7,"B-",IF((ROUND(TRUNC((CW22  ),2),0))=6,"C+",IF((ROUND(TRUNC((CW22  ),2),0))=5,"C-",IF((ROUND(TRUNC((CW22  ),2),0))=4,"D+",IF((ROUND(TRUNC((CW22 ),2),0))=3,"D-",IF((ROUND(TRUNC((CW22 ),2),0))=2,"E+",IF((ROUND(TRUNC((CW22  ),2),0))&lt;=1,"E-","")))))))))))</f>
        <v/>
      </c>
      <c r="CU22" s="309"/>
      <c r="CV22" s="94"/>
      <c r="CW22" s="193" t="str">
        <f>IF(OR(CN22="",CP22="",CR22=""),"",ROUND(TRUNC(('TRI-1'!ES19+'TRI-2'!ES19+'TRI-3'!ES19)/3,2),0))</f>
        <v/>
      </c>
      <c r="CX22" s="55"/>
      <c r="CY22" s="55"/>
      <c r="CZ22" s="55" t="e">
        <f>IF(#REF!="","",IF(#REF!&lt;&gt;"",IF(#REF!="","",IF(#REF!=10,"S",IF(#REF!&gt;=9,"MB",IF(#REF!&gt;=7,"B",IF(#REF!&gt;=5,"R","I"))))),""))</f>
        <v>#REF!</v>
      </c>
      <c r="DA22" s="55"/>
      <c r="DB22" s="55">
        <v>0</v>
      </c>
      <c r="DC22" s="55">
        <f t="shared" ref="DC22:DC62" si="30">(DB22+DD22)*0.2</f>
        <v>0</v>
      </c>
      <c r="DD22" s="55"/>
      <c r="DE22" s="55"/>
      <c r="DF22" s="55" t="str">
        <f t="shared" si="3"/>
        <v>Err</v>
      </c>
      <c r="DG22" s="55" t="e">
        <f>IF(#REF!="A",5,IF(#REF!="B",4,IF(#REF!="C",3,IF(#REF!="D",2,IF(#REF!="E",1,"Err")))))</f>
        <v>#REF!</v>
      </c>
      <c r="DH22" s="55"/>
      <c r="DI22" s="55" t="e">
        <f t="shared" ref="DI22:DI62" si="31">_xlfn.MODE.SNGL(DF22:DG22)</f>
        <v>#REF!</v>
      </c>
      <c r="DJ22" s="55" t="e">
        <f t="shared" ref="DJ22:DJ62" si="32">IF(DI22=5,"A",IF(DI22=4,"B",IF(DI22=3,"C",IF(DI22=2,"D",IF(DI22=1,"E","Err")))))</f>
        <v>#REF!</v>
      </c>
      <c r="DK22" s="55"/>
      <c r="DL22" s="55"/>
      <c r="DM22" s="55"/>
      <c r="DN22" s="53">
        <v>2</v>
      </c>
      <c r="DO22" s="272" t="str">
        <f t="shared" ref="DO22:DO64" si="33">IF(XBI22&lt;&gt;"",XBI22,"")</f>
        <v>BURGOS MARTINEZ ALEXANDER ABDIEL</v>
      </c>
      <c r="DP22" s="273"/>
      <c r="DQ22" s="273"/>
      <c r="DR22" s="274"/>
      <c r="DS22" s="50" t="str">
        <f t="shared" ref="DS22:DS64" si="34">IF($CU22="","",$CU22)</f>
        <v/>
      </c>
      <c r="DT22" s="50" t="e">
        <f>IF(#REF!="","",#REF!)</f>
        <v>#REF!</v>
      </c>
      <c r="DU22" s="50" t="e">
        <f t="shared" si="4"/>
        <v>#REF!</v>
      </c>
      <c r="DV22" s="56" t="e">
        <f t="shared" ref="DV22:DV64" si="35">IF(OR(DS22="",DT22=""),"",(TRUNC((AVERAGE($DS22:$DT22)),2)))</f>
        <v>#REF!</v>
      </c>
      <c r="DW22" s="371" t="e">
        <f t="shared" ref="DW22:DW64" si="36">IF(AND(DS22="",DT22=""),"", IF(DS22="", "SIN NOTA", IF(DT22="", "SIN NOTA",     (IF(DV22&gt;=7,"APROBADO",IF(DV22&gt;=5,"REPROBADO","REPROBADO REMEDIAL"))) ) ))</f>
        <v>#REF!</v>
      </c>
      <c r="DX22" s="372"/>
      <c r="DY22" s="54" t="e">
        <f t="shared" ref="DY22:DY64" si="37">IF(OR(DW22="",DW22="SIN NOTA"),"",IF(DV22=10,"SAR",IF(DV22&gt;=9,"DAR",IF(DV22&gt;=7,"AAR",IF(DV22&gt;=5,"PAAR","NAAR")))))</f>
        <v>#REF!</v>
      </c>
      <c r="DZ22" s="55" t="e">
        <f t="shared" ref="DZ22:DZ64" si="38">IF(DV22="","",IF(DO22&lt;&gt;"",IF(DV22=10,"S",IF(DV22&gt;=9,"MB",IF(DV22&gt;=7,"B",IF(DV22&gt;=5,"R","I")))),""))</f>
        <v>#REF!</v>
      </c>
      <c r="EA22" s="55"/>
      <c r="EB22" s="55"/>
      <c r="EC22" s="55"/>
      <c r="ED22" s="55"/>
      <c r="EE22" s="55"/>
      <c r="EF22" s="53">
        <v>2</v>
      </c>
      <c r="EG22" s="272" t="str">
        <f t="shared" ref="EG22:EG64" si="39">IF(XBI22&lt;&gt;"",XBI22,"")</f>
        <v>BURGOS MARTINEZ ALEXANDER ABDIEL</v>
      </c>
      <c r="EH22" s="273"/>
      <c r="EI22" s="273"/>
      <c r="EJ22" s="274"/>
      <c r="EK22" s="50" t="str">
        <f t="shared" ref="EK22:EL64" si="40">DS22</f>
        <v/>
      </c>
      <c r="EL22" s="50" t="e">
        <f t="shared" si="40"/>
        <v>#REF!</v>
      </c>
      <c r="EM22" s="51"/>
      <c r="EN22" s="52"/>
      <c r="EO22" s="57" t="str">
        <f t="shared" ref="EO22:EO64" si="41">IF(EK22="","",IF(DW22="APROBADO",IF(EM22&gt;EK22,EM22,EK22),EK22))</f>
        <v/>
      </c>
      <c r="EP22" s="50" t="e">
        <f t="shared" ref="EP22:EP64" si="42">IF(EL22="","",IF(DW22="APROBADO",IF(EN22&gt;EL22,EN22,EL22),EL22))</f>
        <v>#REF!</v>
      </c>
      <c r="EQ22" s="56" t="str">
        <f t="shared" ref="EQ22:EQ64" si="43">IF(EO22="","",IF(EP22="","",TRUNC((AVERAGE(EO22:EP22)),2)))</f>
        <v/>
      </c>
      <c r="ER22" s="54" t="str">
        <f t="shared" si="5"/>
        <v/>
      </c>
      <c r="ES22" s="55" t="str">
        <f t="shared" ref="ES22:ES64" si="44">IF(EQ22="","",IF(EG22&lt;&gt;"",IF(EQ22=10,"S",IF(EQ22&gt;=9,"MB",IF(EQ22&gt;=7,"B",IF(EQ22&gt;=5,"R","I")))),""))</f>
        <v/>
      </c>
      <c r="ET22" s="55"/>
      <c r="EU22" s="55"/>
      <c r="EV22" s="55"/>
      <c r="EW22" s="55"/>
      <c r="EX22" s="55"/>
      <c r="EY22" s="55"/>
      <c r="EZ22" s="53">
        <v>2</v>
      </c>
      <c r="FA22" s="272" t="str">
        <f t="shared" ref="FA22:FA64" si="45">IF(XBI22&lt;&gt;"",XBI22,"")</f>
        <v>BURGOS MARTINEZ ALEXANDER ABDIEL</v>
      </c>
      <c r="FB22" s="273"/>
      <c r="FC22" s="273"/>
      <c r="FD22" s="274"/>
      <c r="FE22" s="56" t="str">
        <f t="shared" ref="FE22:FE64" si="46">IF(EQ22="","",IF(EQ22&lt;7,EQ22,""))</f>
        <v/>
      </c>
      <c r="FF22" s="51"/>
      <c r="FG22" s="51"/>
      <c r="FH22" s="52"/>
      <c r="FI22" s="61" t="str">
        <f t="shared" ref="FI22:FI64" si="47">IF(FE22="","",IF(MAX(FF22:FH22)&gt;=7,7,IF(MAX(FF22:FH22)=0,"",MAX(FF22:FH22))))</f>
        <v/>
      </c>
      <c r="FJ22" s="371" t="str">
        <f t="shared" ref="FJ22:FJ64" si="48">IF(FI22="","",IF(FI22&gt;=7,"APROBADO","REPROBADO"))</f>
        <v/>
      </c>
      <c r="FK22" s="379"/>
      <c r="FL22" s="379"/>
      <c r="FM22" s="372"/>
      <c r="FN22" s="55" t="str">
        <f t="shared" ref="FN22:FN64" si="49">IF(EQ22="","",IF(EQ22&gt;=7,EQ22,IF(FI22&gt;=7,FI22,FE22)))</f>
        <v/>
      </c>
      <c r="FO22" s="55" t="str">
        <f t="shared" ref="FO22:FO64" si="50">IF(FN22="","",IF(FN22&gt;=7,"APROBADO",IF(FI22&gt;=7,"APROBADO",FJ22)))</f>
        <v/>
      </c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XBG22">
        <f t="shared" ref="XBG22:XBG67" si="51">IF(XBV22&lt;&gt;"",XBV22,"")</f>
        <v>52</v>
      </c>
      <c r="XBH22">
        <v>2</v>
      </c>
      <c r="XBI22" t="str">
        <f t="shared" ref="XBI22:XBI67" si="52">IF(XBX22&lt;&gt;"",XBX22,"")</f>
        <v>BURGOS MARTINEZ ALEXANDER ABDIEL</v>
      </c>
      <c r="XBJ22">
        <f t="shared" ref="XBJ22:XBJ67" si="53">IF(XBY22&lt;&gt;"",XBY22,"")</f>
        <v>3</v>
      </c>
      <c r="XBK22">
        <f t="shared" ref="XBK22:XBK67" si="54">IF(XBZ22&lt;&gt;"",XBZ22,"")</f>
        <v>15</v>
      </c>
      <c r="XBV22">
        <v>52</v>
      </c>
      <c r="XBW22">
        <v>2</v>
      </c>
      <c r="XBX22" t="s">
        <v>345</v>
      </c>
      <c r="XBY22">
        <v>3</v>
      </c>
      <c r="XBZ22">
        <v>15</v>
      </c>
    </row>
    <row r="23" spans="1:186 16283:16302" ht="16.5" customHeight="1">
      <c r="A23" s="14" t="s">
        <v>143</v>
      </c>
      <c r="B23" s="99" t="s">
        <v>175</v>
      </c>
      <c r="D23" s="69">
        <v>3</v>
      </c>
      <c r="E23" s="477" t="str">
        <f t="shared" si="6"/>
        <v>CARREÑO SANCHEZ AMMY VALENTINA</v>
      </c>
      <c r="F23" s="478"/>
      <c r="G23" s="478"/>
      <c r="H23" s="153" t="str">
        <f>IF('TRI-1C'!Y20="","",'TRI-1C'!Y20)</f>
        <v>A+</v>
      </c>
      <c r="I23" s="153" t="str">
        <f>IF('TRI-1C'!AO20="","",'TRI-1C'!AO20)</f>
        <v>A+</v>
      </c>
      <c r="J23" s="153" t="str">
        <f>IF('TRI-1C'!BJ20="","",'TRI-1C'!BJ20)</f>
        <v>A+</v>
      </c>
      <c r="K23" s="153" t="str">
        <f>IF('TRI-1C'!CG20="","",'TRI-1C'!CG20)</f>
        <v>A+</v>
      </c>
      <c r="L23" s="153" t="str">
        <f>IF('TRI-1C'!DC20="","",'TRI-1C'!DC20)</f>
        <v>A+</v>
      </c>
      <c r="M23" s="153" t="str">
        <f>IF('TRI-1C'!DO20="","",'TRI-1C'!DO20)</f>
        <v>A+</v>
      </c>
      <c r="N23" s="153" t="str">
        <f>IF('TRI-1C'!ER20="","",'TRI-1C'!ER20)</f>
        <v>A+</v>
      </c>
      <c r="O23" s="153" t="str">
        <f>IF(E23="","",'TRI-1'!FC20)</f>
        <v>A+</v>
      </c>
      <c r="P23" s="153" t="str">
        <f>IF('TRI-1C'!ES20="","",'TRI-1C'!ES20)</f>
        <v>A+</v>
      </c>
      <c r="Q23" s="81">
        <f t="shared" si="7"/>
        <v>10</v>
      </c>
      <c r="R23" s="81">
        <f t="shared" si="8"/>
        <v>10</v>
      </c>
      <c r="S23" s="81">
        <f t="shared" si="9"/>
        <v>10</v>
      </c>
      <c r="T23" s="81">
        <f t="shared" si="10"/>
        <v>10</v>
      </c>
      <c r="U23" s="81">
        <f t="shared" si="11"/>
        <v>10</v>
      </c>
      <c r="V23" s="81">
        <f t="shared" si="12"/>
        <v>10</v>
      </c>
      <c r="W23" s="81">
        <f t="shared" si="13"/>
        <v>10</v>
      </c>
      <c r="X23" s="81">
        <f t="shared" si="14"/>
        <v>10</v>
      </c>
      <c r="Y23" s="55"/>
      <c r="Z23" s="55"/>
      <c r="AA23" s="55"/>
      <c r="AB23" s="55"/>
      <c r="AC23" s="53">
        <v>3</v>
      </c>
      <c r="AD23" s="477" t="str">
        <f t="shared" si="15"/>
        <v>CARREÑO SANCHEZ AMMY VALENTINA</v>
      </c>
      <c r="AE23" s="478"/>
      <c r="AF23" s="478"/>
      <c r="AG23" s="153" t="str">
        <f>IF('TRI-2C'!Y20="","",'TRI-2C'!Y20)</f>
        <v>A+</v>
      </c>
      <c r="AH23" s="153" t="str">
        <f>IF('TRI-2C'!AO20="","",'TRI-2C'!AO20)</f>
        <v>A+</v>
      </c>
      <c r="AI23" s="153" t="str">
        <f>IF('TRI-2C'!BJ20="","",'TRI-2C'!BJ20)</f>
        <v>A+</v>
      </c>
      <c r="AJ23" s="153" t="str">
        <f>IF('TRI-2C'!CG20="","",'TRI-2C'!CG20)</f>
        <v>A+</v>
      </c>
      <c r="AK23" s="153" t="str">
        <f>IF('TRI-2C'!DC20="","",'TRI-2C'!DC20)</f>
        <v>B+</v>
      </c>
      <c r="AL23" s="153" t="str">
        <f>IF('TRI-2C'!DO20="","",'TRI-2C'!DO20)</f>
        <v>A+</v>
      </c>
      <c r="AM23" s="153" t="str">
        <f>IF('TRI-2C'!ER20="","",'TRI-2C'!ER20)</f>
        <v>A+</v>
      </c>
      <c r="AN23" s="153" t="str">
        <f>IF(E23="","",'TRI-1'!FC20)</f>
        <v>A+</v>
      </c>
      <c r="AO23" s="153" t="str">
        <f>IF('TRI-2C'!ES20="","",'TRI-2C'!ES20)</f>
        <v>A+</v>
      </c>
      <c r="AP23" s="81" t="str">
        <f>IF(AP17="","",IF('TRI-1'!AJ59="","NE",IF(AND('TRI-1'!AJ59&lt;=10,'TRI-1'!AJ59&gt;=8),"A",IF(AND('TRI-1'!AJ59&lt;8,'TRI-1'!AJ59&gt;=5),"EP",IF(AND('TRI-1'!AJ59&lt;5,'TRI-1'!AJ59&gt;=1),"I","NE")))))</f>
        <v/>
      </c>
      <c r="AQ23" s="81" t="str">
        <f>IF(AQ17="","",IF('TRI-1'!AK59="","NE",IF(AND('TRI-1'!AK59&lt;=10,'TRI-1'!AK59&gt;=8),"A",IF(AND('TRI-1'!AK59&lt;8,'TRI-1'!AK59&gt;=5),"EP",IF(AND('TRI-1'!AK59&lt;5,'TRI-1'!AK59&gt;=1),"I","NE")))))</f>
        <v>NE</v>
      </c>
      <c r="AR23" s="81" t="str">
        <f>IF(AR17="","",IF('TRI-1'!AL59="","NE",IF(AND('TRI-1'!AL59&lt;=10,'TRI-1'!AL59&gt;=8),"A",IF(AND('TRI-1'!AL59&lt;8,'TRI-1'!AL59&gt;=5),"EP",IF(AND('TRI-1'!AL59&lt;5,'TRI-1'!AL59&gt;=1),"I","NE")))))</f>
        <v/>
      </c>
      <c r="AS23" s="81" t="str">
        <f>IF(AS17="","",IF('TRI-1'!AM59="","NE",IF(AND('TRI-1'!AM59&lt;=10,'TRI-1'!AM59&gt;=8),"A",IF(AND('TRI-1'!AM59&lt;8,'TRI-1'!AM59&gt;=5),"EP",IF(AND('TRI-1'!AM59&lt;5,'TRI-1'!AM59&gt;=1),"I","NE")))))</f>
        <v/>
      </c>
      <c r="AT23" s="81" t="str">
        <f>IF(AT17="","",IF('TRI-1'!#REF!="","NE",IF(AND('TRI-1'!#REF!&lt;=10,'TRI-1'!#REF!&gt;=8),"A",IF(AND('TRI-1'!#REF!&lt;8,'TRI-1'!#REF!&gt;=5),"EP",IF(AND('TRI-1'!#REF!&lt;5,'TRI-1'!#REF!&gt;=1),"I","NE")))))</f>
        <v/>
      </c>
      <c r="AU23" s="81" t="str">
        <f>IF(AU17="","",IF('TRI-1'!#REF!="","NE",IF(AND('TRI-1'!#REF!&lt;=10,'TRI-1'!#REF!&gt;=8),"A",IF(AND('TRI-1'!#REF!&lt;8,'TRI-1'!#REF!&gt;=5),"EP",IF(AND('TRI-1'!#REF!&lt;5,'TRI-1'!#REF!&gt;=1),"I","NE")))))</f>
        <v/>
      </c>
      <c r="AV23" s="81" t="str">
        <f>IF(AV17="","",IF('TRI-1'!#REF!="","NE",IF(AND('TRI-1'!#REF!&lt;=10,'TRI-1'!#REF!&gt;=8),"A",IF(AND('TRI-1'!#REF!&lt;8,'TRI-1'!#REF!&gt;=5),"EP",IF(AND('TRI-1'!#REF!&lt;5,'TRI-1'!#REF!&gt;=1),"I","NE")))))</f>
        <v/>
      </c>
      <c r="AW23" s="81" t="str">
        <f>IF(AW17="","",IF('TRI-1'!AN59="","NE",IF(AND('TRI-1'!AN59&lt;=10,'TRI-1'!AN59&gt;=8),"A",IF(AND('TRI-1'!AN59&lt;8,'TRI-1'!AN59&gt;=5),"EP",IF(AND('TRI-1'!AN59&lt;5,'TRI-1'!AN59&gt;=1),"I","NE")))))</f>
        <v/>
      </c>
      <c r="AX23" s="55" t="str">
        <f>IF(AX17="","",IF('TRI-1'!AO59="","NE",IF(AND('TRI-1'!AO59&lt;=10,'TRI-1'!AO59&gt;=8),"A",IF(AND('TRI-1'!AO59&lt;8,'TRI-1'!AO59&gt;=5),"EP",IF(AND('TRI-1'!AO59&lt;5,'TRI-1'!AO59&gt;=1),"I","NE")))))</f>
        <v/>
      </c>
      <c r="AY23" s="55" t="str">
        <f>IF(AY17="","",IF('TRI-1'!AP59="","NE",IF(AND('TRI-1'!AP59&lt;=10,'TRI-1'!AP59&gt;=8),"A",IF(AND('TRI-1'!AP59&lt;8,'TRI-1'!AP59&gt;=5),"EP",IF(AND('TRI-1'!AP59&lt;5,'TRI-1'!AP59&gt;=1),"I","NE")))))</f>
        <v/>
      </c>
      <c r="AZ23" s="55" t="str">
        <f>IF(AZ17="","",IF('TRI-1'!AQ59="","NE",IF(AND('TRI-1'!AQ59&lt;=10,'TRI-1'!AQ59&gt;=8),"A",IF(AND('TRI-1'!AQ59&lt;8,'TRI-1'!AQ59&gt;=5),"EP",IF(AND('TRI-1'!AQ59&lt;5,'TRI-1'!AQ59&gt;=1),"I","NE")))))</f>
        <v/>
      </c>
      <c r="BA23" s="55" t="str">
        <f>IF(BA17="","",IF('TRI-1'!AR59="","NE",IF(AND('TRI-1'!AR59&lt;=10,'TRI-1'!AR59&gt;=8),"A",IF(AND('TRI-1'!AR59&lt;8,'TRI-1'!AR59&gt;=5),"EP",IF(AND('TRI-1'!AR59&lt;5,'TRI-1'!AR59&gt;=1),"I","NE")))))</f>
        <v/>
      </c>
      <c r="BB23" s="55" t="str">
        <f>IF(BB17="","",IF('TRI-1'!AS59="","NE",IF(AND('TRI-1'!AS59&lt;=10,'TRI-1'!AS59&gt;=8),"A",IF(AND('TRI-1'!AS59&lt;8,'TRI-1'!AS59&gt;=5),"EP",IF(AND('TRI-1'!AS59&lt;5,'TRI-1'!AS59&gt;=1),"I","NE")))))</f>
        <v/>
      </c>
      <c r="BC23" s="55" t="str">
        <f>IF(BC17="","",IF('TRI-1'!AT59="","NE",IF(AND('TRI-1'!AT59&lt;=10,'TRI-1'!AT59&gt;=8),"A",IF(AND('TRI-1'!AT59&lt;8,'TRI-1'!AT59&gt;=5),"EP",IF(AND('TRI-1'!AT59&lt;5,'TRI-1'!AT59&gt;=1),"I","NE")))))</f>
        <v/>
      </c>
      <c r="BD23" s="55" t="str">
        <f>IF(BD17="","",IF('TRI-1'!AU59="","NE",IF(AND('TRI-1'!AU59&lt;=10,'TRI-1'!AU59&gt;=8),"A",IF(AND('TRI-1'!AU59&lt;8,'TRI-1'!AU59&gt;=5),"EP",IF(AND('TRI-1'!AU59&lt;5,'TRI-1'!AU59&gt;=1),"I","NE")))))</f>
        <v/>
      </c>
      <c r="BE23" s="55" t="str">
        <f>IF(BE17="","",IF('TRI-1'!AV59="","NE",IF(AND('TRI-1'!AV59&lt;=10,'TRI-1'!AV59&gt;=8),"A",IF(AND('TRI-1'!AV59&lt;8,'TRI-1'!AV59&gt;=5),"EP",IF(AND('TRI-1'!AV59&lt;5,'TRI-1'!AV59&gt;=1),"I","NE")))))</f>
        <v/>
      </c>
      <c r="BF23" s="55" t="str">
        <f>IF(BF17="","",IF('TRI-1'!AW59="","NE",IF(AND('TRI-1'!AW59&lt;=10,'TRI-1'!AW59&gt;=8),"A",IF(AND('TRI-1'!AW59&lt;8,'TRI-1'!AW59&gt;=5),"EP",IF(AND('TRI-1'!AW59&lt;5,'TRI-1'!AW59&gt;=1),"I","NE")))))</f>
        <v/>
      </c>
      <c r="BG23" s="55" t="str">
        <f>IF(BG17="","",IF('TRI-1'!AX59="","NE",IF(AND('TRI-1'!AX59&lt;=10,'TRI-1'!AX59&gt;=8),"A",IF(AND('TRI-1'!AX59&lt;8,'TRI-1'!AX59&gt;=5),"EP",IF(AND('TRI-1'!AX59&lt;5,'TRI-1'!AX59&gt;=1),"I","NE")))))</f>
        <v/>
      </c>
      <c r="BH23" s="53">
        <v>3</v>
      </c>
      <c r="BI23" s="381" t="str">
        <f t="shared" si="16"/>
        <v>CARREÑO SANCHEZ AMMY VALENTINA</v>
      </c>
      <c r="BJ23" s="382"/>
      <c r="BK23" s="382"/>
      <c r="BL23" s="153" t="str">
        <f>IF('TRI-3C'!Y20="","",'TRI-3C'!Y20)</f>
        <v/>
      </c>
      <c r="BM23" s="153" t="str">
        <f>IF('TRI-3C'!AO20="","",'TRI-3C'!AO20)</f>
        <v/>
      </c>
      <c r="BN23" s="153" t="str">
        <f>IF('TRI-3C'!BJ20="","",'TRI-3C'!BJ20)</f>
        <v/>
      </c>
      <c r="BO23" s="153" t="str">
        <f>IF('TRI-3C'!CG20="","",'TRI-3C'!CG20)</f>
        <v/>
      </c>
      <c r="BP23" s="153" t="str">
        <f>IF('TRI-3C'!DC20="","",'TRI-3C'!DC20)</f>
        <v/>
      </c>
      <c r="BQ23" s="153" t="str">
        <f>IF('TRI-3C'!DO20="","",'TRI-3C'!DO20)</f>
        <v/>
      </c>
      <c r="BR23" s="153" t="str">
        <f>IF('TRI-3C'!ER20="","",'TRI-3C'!ER20)</f>
        <v/>
      </c>
      <c r="BS23" s="153" t="str">
        <f>IF(E23="","",'TRI-1'!FC20)</f>
        <v>A+</v>
      </c>
      <c r="BT23" s="153" t="str">
        <f>IF('TRI-3C'!ES20="","",'TRI-3C'!ES20)</f>
        <v/>
      </c>
      <c r="BU23" s="81" t="str">
        <f t="shared" si="17"/>
        <v/>
      </c>
      <c r="BV23" s="81" t="str">
        <f t="shared" si="18"/>
        <v/>
      </c>
      <c r="BW23" s="81" t="str">
        <f t="shared" si="19"/>
        <v/>
      </c>
      <c r="BX23" s="81" t="str">
        <f t="shared" si="20"/>
        <v/>
      </c>
      <c r="BY23" s="81" t="str">
        <f t="shared" si="21"/>
        <v/>
      </c>
      <c r="BZ23" s="81" t="str">
        <f t="shared" si="22"/>
        <v/>
      </c>
      <c r="CA23" s="81">
        <f t="shared" si="23"/>
        <v>10</v>
      </c>
      <c r="CB23" s="81" t="str">
        <f t="shared" si="24"/>
        <v/>
      </c>
      <c r="CC23" s="55"/>
      <c r="CD23" s="55"/>
      <c r="CE23" s="55"/>
      <c r="CF23" s="55"/>
      <c r="CG23" s="55"/>
      <c r="CH23" s="55"/>
      <c r="CI23" s="64">
        <v>3</v>
      </c>
      <c r="CJ23" s="321" t="str">
        <f t="shared" si="25"/>
        <v>CARREÑO SANCHEZ AMMY VALENTINA</v>
      </c>
      <c r="CK23" s="322"/>
      <c r="CL23" s="322"/>
      <c r="CM23" s="323"/>
      <c r="CN23" s="308" t="str">
        <f t="shared" si="26"/>
        <v>A+</v>
      </c>
      <c r="CO23" s="309"/>
      <c r="CP23" s="308" t="str">
        <f t="shared" si="27"/>
        <v>A+</v>
      </c>
      <c r="CQ23" s="309"/>
      <c r="CR23" s="308" t="str">
        <f t="shared" si="28"/>
        <v/>
      </c>
      <c r="CS23" s="309"/>
      <c r="CT23" s="308" t="str">
        <f t="shared" si="29"/>
        <v/>
      </c>
      <c r="CU23" s="309"/>
      <c r="CV23" s="94"/>
      <c r="CW23" s="193" t="str">
        <f>IF(OR(CN23="",CP23="",CR23=""),"",ROUND(TRUNC(('TRI-1'!ES20+'TRI-2'!ES20+'TRI-3'!ES20)/3,2),0))</f>
        <v/>
      </c>
      <c r="CX23" s="55"/>
      <c r="CY23" s="55"/>
      <c r="CZ23" s="55" t="e">
        <f>IF(#REF!="","",IF(#REF!&lt;&gt;"",IF(#REF!="","",IF(#REF!=10,"S",IF(#REF!&gt;=9,"MB",IF(#REF!&gt;=7,"B",IF(#REF!&gt;=5,"R","I"))))),""))</f>
        <v>#REF!</v>
      </c>
      <c r="DA23" s="55"/>
      <c r="DB23" s="55">
        <v>0</v>
      </c>
      <c r="DC23" s="55">
        <f t="shared" si="30"/>
        <v>0</v>
      </c>
      <c r="DD23" s="55"/>
      <c r="DE23" s="55"/>
      <c r="DF23" s="55" t="str">
        <f t="shared" si="3"/>
        <v>Err</v>
      </c>
      <c r="DG23" s="55" t="e">
        <f>IF(#REF!="A",5,IF(#REF!="B",4,IF(#REF!="C",3,IF(#REF!="D",2,IF(#REF!="E",1,"Err")))))</f>
        <v>#REF!</v>
      </c>
      <c r="DH23" s="55"/>
      <c r="DI23" s="55" t="e">
        <f t="shared" si="31"/>
        <v>#REF!</v>
      </c>
      <c r="DJ23" s="55" t="e">
        <f t="shared" si="32"/>
        <v>#REF!</v>
      </c>
      <c r="DK23" s="55"/>
      <c r="DL23" s="55"/>
      <c r="DM23" s="55"/>
      <c r="DN23" s="53">
        <v>3</v>
      </c>
      <c r="DO23" s="272" t="str">
        <f t="shared" si="33"/>
        <v>CARREÑO SANCHEZ AMMY VALENTINA</v>
      </c>
      <c r="DP23" s="273"/>
      <c r="DQ23" s="273"/>
      <c r="DR23" s="274"/>
      <c r="DS23" s="50" t="str">
        <f t="shared" si="34"/>
        <v/>
      </c>
      <c r="DT23" s="50" t="e">
        <f>IF(#REF!="","",#REF!)</f>
        <v>#REF!</v>
      </c>
      <c r="DU23" s="50" t="e">
        <f t="shared" si="4"/>
        <v>#REF!</v>
      </c>
      <c r="DV23" s="56" t="e">
        <f t="shared" si="35"/>
        <v>#REF!</v>
      </c>
      <c r="DW23" s="371" t="e">
        <f t="shared" si="36"/>
        <v>#REF!</v>
      </c>
      <c r="DX23" s="372"/>
      <c r="DY23" s="54" t="e">
        <f t="shared" si="37"/>
        <v>#REF!</v>
      </c>
      <c r="DZ23" s="55" t="e">
        <f t="shared" si="38"/>
        <v>#REF!</v>
      </c>
      <c r="EA23" s="55"/>
      <c r="EB23" s="55"/>
      <c r="EC23" s="55"/>
      <c r="ED23" s="55"/>
      <c r="EE23" s="55"/>
      <c r="EF23" s="53">
        <v>3</v>
      </c>
      <c r="EG23" s="272" t="str">
        <f t="shared" si="39"/>
        <v>CARREÑO SANCHEZ AMMY VALENTINA</v>
      </c>
      <c r="EH23" s="273"/>
      <c r="EI23" s="273"/>
      <c r="EJ23" s="274"/>
      <c r="EK23" s="50" t="str">
        <f t="shared" si="40"/>
        <v/>
      </c>
      <c r="EL23" s="50" t="e">
        <f t="shared" si="40"/>
        <v>#REF!</v>
      </c>
      <c r="EM23" s="51"/>
      <c r="EN23" s="52"/>
      <c r="EO23" s="57" t="str">
        <f t="shared" si="41"/>
        <v/>
      </c>
      <c r="EP23" s="50" t="e">
        <f t="shared" si="42"/>
        <v>#REF!</v>
      </c>
      <c r="EQ23" s="56" t="str">
        <f t="shared" si="43"/>
        <v/>
      </c>
      <c r="ER23" s="54" t="str">
        <f t="shared" si="5"/>
        <v/>
      </c>
      <c r="ES23" s="55" t="str">
        <f t="shared" si="44"/>
        <v/>
      </c>
      <c r="ET23" s="55"/>
      <c r="EU23" s="55"/>
      <c r="EV23" s="55"/>
      <c r="EW23" s="55"/>
      <c r="EX23" s="55"/>
      <c r="EY23" s="55"/>
      <c r="EZ23" s="53">
        <v>3</v>
      </c>
      <c r="FA23" s="272" t="str">
        <f t="shared" si="45"/>
        <v>CARREÑO SANCHEZ AMMY VALENTINA</v>
      </c>
      <c r="FB23" s="273"/>
      <c r="FC23" s="273"/>
      <c r="FD23" s="274"/>
      <c r="FE23" s="56" t="str">
        <f t="shared" si="46"/>
        <v/>
      </c>
      <c r="FF23" s="51"/>
      <c r="FG23" s="51"/>
      <c r="FH23" s="52"/>
      <c r="FI23" s="61" t="str">
        <f t="shared" si="47"/>
        <v/>
      </c>
      <c r="FJ23" s="371" t="str">
        <f t="shared" si="48"/>
        <v/>
      </c>
      <c r="FK23" s="379"/>
      <c r="FL23" s="379"/>
      <c r="FM23" s="372"/>
      <c r="FN23" s="55" t="str">
        <f t="shared" si="49"/>
        <v/>
      </c>
      <c r="FO23" s="55" t="str">
        <f t="shared" si="50"/>
        <v/>
      </c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XBG23">
        <f t="shared" si="51"/>
        <v>53</v>
      </c>
      <c r="XBH23">
        <v>3</v>
      </c>
      <c r="XBI23" t="str">
        <f t="shared" si="52"/>
        <v>CARREÑO SANCHEZ AMMY VALENTINA</v>
      </c>
      <c r="XBJ23">
        <f t="shared" si="53"/>
        <v>3</v>
      </c>
      <c r="XBK23">
        <f t="shared" si="54"/>
        <v>15</v>
      </c>
      <c r="XBV23">
        <v>53</v>
      </c>
      <c r="XBW23">
        <v>3</v>
      </c>
      <c r="XBX23" t="s">
        <v>346</v>
      </c>
      <c r="XBY23">
        <v>3</v>
      </c>
      <c r="XBZ23">
        <v>15</v>
      </c>
    </row>
    <row r="24" spans="1:186 16283:16302" ht="16.5" customHeight="1">
      <c r="A24" s="14" t="s">
        <v>144</v>
      </c>
      <c r="B24" s="101" t="s">
        <v>342</v>
      </c>
      <c r="C24" t="s">
        <v>86</v>
      </c>
      <c r="D24" s="69">
        <v>4</v>
      </c>
      <c r="E24" s="477" t="str">
        <f t="shared" si="6"/>
        <v>CASTRO GOMEZ ANNIA VALENTINA</v>
      </c>
      <c r="F24" s="478"/>
      <c r="G24" s="478"/>
      <c r="H24" s="153" t="str">
        <f>IF('TRI-1C'!Y21="","",'TRI-1C'!Y21)</f>
        <v>A+</v>
      </c>
      <c r="I24" s="153" t="str">
        <f>IF('TRI-1C'!AO21="","",'TRI-1C'!AO21)</f>
        <v>A+</v>
      </c>
      <c r="J24" s="153" t="str">
        <f>IF('TRI-1C'!BJ21="","",'TRI-1C'!BJ21)</f>
        <v>A+</v>
      </c>
      <c r="K24" s="153" t="str">
        <f>IF('TRI-1C'!CG21="","",'TRI-1C'!CG21)</f>
        <v>A+</v>
      </c>
      <c r="L24" s="153" t="str">
        <f>IF('TRI-1C'!DC21="","",'TRI-1C'!DC21)</f>
        <v>A+</v>
      </c>
      <c r="M24" s="153" t="str">
        <f>IF('TRI-1C'!DO21="","",'TRI-1C'!DO21)</f>
        <v>A+</v>
      </c>
      <c r="N24" s="153" t="str">
        <f>IF('TRI-1C'!ER21="","",'TRI-1C'!ER21)</f>
        <v>A+</v>
      </c>
      <c r="O24" s="153" t="str">
        <f>IF(E24="","",'TRI-1'!FC21)</f>
        <v>A-</v>
      </c>
      <c r="P24" s="153" t="str">
        <f>IF('TRI-1C'!ES21="","",'TRI-1C'!ES21)</f>
        <v>A+</v>
      </c>
      <c r="Q24" s="81">
        <f t="shared" si="7"/>
        <v>10</v>
      </c>
      <c r="R24" s="81">
        <f t="shared" si="8"/>
        <v>10</v>
      </c>
      <c r="S24" s="81">
        <f t="shared" si="9"/>
        <v>10</v>
      </c>
      <c r="T24" s="81">
        <f t="shared" si="10"/>
        <v>10</v>
      </c>
      <c r="U24" s="81">
        <f t="shared" si="11"/>
        <v>10</v>
      </c>
      <c r="V24" s="81">
        <f t="shared" si="12"/>
        <v>10</v>
      </c>
      <c r="W24" s="81">
        <f t="shared" si="13"/>
        <v>9</v>
      </c>
      <c r="X24" s="81">
        <f t="shared" si="14"/>
        <v>10</v>
      </c>
      <c r="Y24" s="55"/>
      <c r="Z24" s="55"/>
      <c r="AA24" s="55"/>
      <c r="AB24" s="55"/>
      <c r="AC24" s="53">
        <v>4</v>
      </c>
      <c r="AD24" s="477" t="str">
        <f t="shared" si="15"/>
        <v>CASTRO GOMEZ ANNIA VALENTINA</v>
      </c>
      <c r="AE24" s="478"/>
      <c r="AF24" s="478"/>
      <c r="AG24" s="153" t="str">
        <f>IF('TRI-2C'!Y21="","",'TRI-2C'!Y21)</f>
        <v>A+</v>
      </c>
      <c r="AH24" s="153" t="str">
        <f>IF('TRI-2C'!AO21="","",'TRI-2C'!AO21)</f>
        <v>A+</v>
      </c>
      <c r="AI24" s="153" t="str">
        <f>IF('TRI-2C'!BJ21="","",'TRI-2C'!BJ21)</f>
        <v>A+</v>
      </c>
      <c r="AJ24" s="153" t="str">
        <f>IF('TRI-2C'!CG21="","",'TRI-2C'!CG21)</f>
        <v>A+</v>
      </c>
      <c r="AK24" s="153" t="str">
        <f>IF('TRI-2C'!DC21="","",'TRI-2C'!DC21)</f>
        <v>B+</v>
      </c>
      <c r="AL24" s="153" t="str">
        <f>IF('TRI-2C'!DO21="","",'TRI-2C'!DO21)</f>
        <v>A+</v>
      </c>
      <c r="AM24" s="153" t="str">
        <f>IF('TRI-2C'!ER21="","",'TRI-2C'!ER21)</f>
        <v>A+</v>
      </c>
      <c r="AN24" s="153" t="str">
        <f>IF(E24="","",'TRI-1'!FC21)</f>
        <v>A-</v>
      </c>
      <c r="AO24" s="153" t="str">
        <f>IF('TRI-2C'!ES21="","",'TRI-2C'!ES21)</f>
        <v>A+</v>
      </c>
      <c r="AP24" s="81" t="str">
        <f>IF(AP17="","",IF('TRI-1'!AJ75="","NE",IF(AND('TRI-1'!AJ75&lt;=10,'TRI-1'!AJ75&gt;=8),"A",IF(AND('TRI-1'!AJ75&lt;8,'TRI-1'!AJ75&gt;=5),"EP",IF(AND('TRI-1'!AJ75&lt;5,'TRI-1'!AJ75&gt;=1),"I","NE")))))</f>
        <v/>
      </c>
      <c r="AQ24" s="81" t="str">
        <f>IF(AQ17="","",IF('TRI-1'!AK75="","NE",IF(AND('TRI-1'!AK75&lt;=10,'TRI-1'!AK75&gt;=8),"A",IF(AND('TRI-1'!AK75&lt;8,'TRI-1'!AK75&gt;=5),"EP",IF(AND('TRI-1'!AK75&lt;5,'TRI-1'!AK75&gt;=1),"I","NE")))))</f>
        <v>NE</v>
      </c>
      <c r="AR24" s="81" t="str">
        <f>IF(AR17="","",IF('TRI-1'!AL75="","NE",IF(AND('TRI-1'!AL75&lt;=10,'TRI-1'!AL75&gt;=8),"A",IF(AND('TRI-1'!AL75&lt;8,'TRI-1'!AL75&gt;=5),"EP",IF(AND('TRI-1'!AL75&lt;5,'TRI-1'!AL75&gt;=1),"I","NE")))))</f>
        <v/>
      </c>
      <c r="AS24" s="81" t="str">
        <f>IF(AS17="","",IF('TRI-1'!AM75="","NE",IF(AND('TRI-1'!AM75&lt;=10,'TRI-1'!AM75&gt;=8),"A",IF(AND('TRI-1'!AM75&lt;8,'TRI-1'!AM75&gt;=5),"EP",IF(AND('TRI-1'!AM75&lt;5,'TRI-1'!AM75&gt;=1),"I","NE")))))</f>
        <v/>
      </c>
      <c r="AT24" s="81" t="str">
        <f>IF(AT17="","",IF('TRI-1'!#REF!="","NE",IF(AND('TRI-1'!#REF!&lt;=10,'TRI-1'!#REF!&gt;=8),"A",IF(AND('TRI-1'!#REF!&lt;8,'TRI-1'!#REF!&gt;=5),"EP",IF(AND('TRI-1'!#REF!&lt;5,'TRI-1'!#REF!&gt;=1),"I","NE")))))</f>
        <v/>
      </c>
      <c r="AU24" s="81" t="str">
        <f>IF(AU17="","",IF('TRI-1'!#REF!="","NE",IF(AND('TRI-1'!#REF!&lt;=10,'TRI-1'!#REF!&gt;=8),"A",IF(AND('TRI-1'!#REF!&lt;8,'TRI-1'!#REF!&gt;=5),"EP",IF(AND('TRI-1'!#REF!&lt;5,'TRI-1'!#REF!&gt;=1),"I","NE")))))</f>
        <v/>
      </c>
      <c r="AV24" s="81" t="str">
        <f>IF(AV17="","",IF('TRI-1'!#REF!="","NE",IF(AND('TRI-1'!#REF!&lt;=10,'TRI-1'!#REF!&gt;=8),"A",IF(AND('TRI-1'!#REF!&lt;8,'TRI-1'!#REF!&gt;=5),"EP",IF(AND('TRI-1'!#REF!&lt;5,'TRI-1'!#REF!&gt;=1),"I","NE")))))</f>
        <v/>
      </c>
      <c r="AW24" s="81" t="str">
        <f>IF(AW17="","",IF('TRI-1'!AN75="","NE",IF(AND('TRI-1'!AN75&lt;=10,'TRI-1'!AN75&gt;=8),"A",IF(AND('TRI-1'!AN75&lt;8,'TRI-1'!AN75&gt;=5),"EP",IF(AND('TRI-1'!AN75&lt;5,'TRI-1'!AN75&gt;=1),"I","NE")))))</f>
        <v/>
      </c>
      <c r="AX24" s="55" t="str">
        <f>IF(AX17="","",IF('TRI-1'!AO75="","NE",IF(AND('TRI-1'!AO75&lt;=10,'TRI-1'!AO75&gt;=8),"A",IF(AND('TRI-1'!AO75&lt;8,'TRI-1'!AO75&gt;=5),"EP",IF(AND('TRI-1'!AO75&lt;5,'TRI-1'!AO75&gt;=1),"I","NE")))))</f>
        <v/>
      </c>
      <c r="AY24" s="55" t="str">
        <f>IF(AY17="","",IF('TRI-1'!AP75="","NE",IF(AND('TRI-1'!AP75&lt;=10,'TRI-1'!AP75&gt;=8),"A",IF(AND('TRI-1'!AP75&lt;8,'TRI-1'!AP75&gt;=5),"EP",IF(AND('TRI-1'!AP75&lt;5,'TRI-1'!AP75&gt;=1),"I","NE")))))</f>
        <v/>
      </c>
      <c r="AZ24" s="55" t="str">
        <f>IF(AZ17="","",IF('TRI-1'!AQ75="","NE",IF(AND('TRI-1'!AQ75&lt;=10,'TRI-1'!AQ75&gt;=8),"A",IF(AND('TRI-1'!AQ75&lt;8,'TRI-1'!AQ75&gt;=5),"EP",IF(AND('TRI-1'!AQ75&lt;5,'TRI-1'!AQ75&gt;=1),"I","NE")))))</f>
        <v/>
      </c>
      <c r="BA24" s="55" t="str">
        <f>IF(BA17="","",IF('TRI-1'!AR75="","NE",IF(AND('TRI-1'!AR75&lt;=10,'TRI-1'!AR75&gt;=8),"A",IF(AND('TRI-1'!AR75&lt;8,'TRI-1'!AR75&gt;=5),"EP",IF(AND('TRI-1'!AR75&lt;5,'TRI-1'!AR75&gt;=1),"I","NE")))))</f>
        <v/>
      </c>
      <c r="BB24" s="55" t="str">
        <f>IF(BB17="","",IF('TRI-1'!AS75="","NE",IF(AND('TRI-1'!AS75&lt;=10,'TRI-1'!AS75&gt;=8),"A",IF(AND('TRI-1'!AS75&lt;8,'TRI-1'!AS75&gt;=5),"EP",IF(AND('TRI-1'!AS75&lt;5,'TRI-1'!AS75&gt;=1),"I","NE")))))</f>
        <v/>
      </c>
      <c r="BC24" s="55" t="str">
        <f>IF(BC17="","",IF('TRI-1'!AT75="","NE",IF(AND('TRI-1'!AT75&lt;=10,'TRI-1'!AT75&gt;=8),"A",IF(AND('TRI-1'!AT75&lt;8,'TRI-1'!AT75&gt;=5),"EP",IF(AND('TRI-1'!AT75&lt;5,'TRI-1'!AT75&gt;=1),"I","NE")))))</f>
        <v/>
      </c>
      <c r="BD24" s="55" t="str">
        <f>IF(BD17="","",IF('TRI-1'!AU75="","NE",IF(AND('TRI-1'!AU75&lt;=10,'TRI-1'!AU75&gt;=8),"A",IF(AND('TRI-1'!AU75&lt;8,'TRI-1'!AU75&gt;=5),"EP",IF(AND('TRI-1'!AU75&lt;5,'TRI-1'!AU75&gt;=1),"I","NE")))))</f>
        <v/>
      </c>
      <c r="BE24" s="55" t="str">
        <f>IF(BE17="","",IF('TRI-1'!AV75="","NE",IF(AND('TRI-1'!AV75&lt;=10,'TRI-1'!AV75&gt;=8),"A",IF(AND('TRI-1'!AV75&lt;8,'TRI-1'!AV75&gt;=5),"EP",IF(AND('TRI-1'!AV75&lt;5,'TRI-1'!AV75&gt;=1),"I","NE")))))</f>
        <v/>
      </c>
      <c r="BF24" s="55" t="str">
        <f>IF(BF17="","",IF('TRI-1'!AW75="","NE",IF(AND('TRI-1'!AW75&lt;=10,'TRI-1'!AW75&gt;=8),"A",IF(AND('TRI-1'!AW75&lt;8,'TRI-1'!AW75&gt;=5),"EP",IF(AND('TRI-1'!AW75&lt;5,'TRI-1'!AW75&gt;=1),"I","NE")))))</f>
        <v/>
      </c>
      <c r="BG24" s="55" t="str">
        <f>IF(BG17="","",IF('TRI-1'!AX75="","NE",IF(AND('TRI-1'!AX75&lt;=10,'TRI-1'!AX75&gt;=8),"A",IF(AND('TRI-1'!AX75&lt;8,'TRI-1'!AX75&gt;=5),"EP",IF(AND('TRI-1'!AX75&lt;5,'TRI-1'!AX75&gt;=1),"I","NE")))))</f>
        <v/>
      </c>
      <c r="BH24" s="53">
        <v>4</v>
      </c>
      <c r="BI24" s="381" t="str">
        <f t="shared" si="16"/>
        <v>CASTRO GOMEZ ANNIA VALENTINA</v>
      </c>
      <c r="BJ24" s="382"/>
      <c r="BK24" s="382"/>
      <c r="BL24" s="153" t="str">
        <f>IF('TRI-3C'!Y21="","",'TRI-3C'!Y21)</f>
        <v/>
      </c>
      <c r="BM24" s="153" t="str">
        <f>IF('TRI-3C'!AO21="","",'TRI-3C'!AO21)</f>
        <v/>
      </c>
      <c r="BN24" s="153" t="str">
        <f>IF('TRI-3C'!BJ21="","",'TRI-3C'!BJ21)</f>
        <v/>
      </c>
      <c r="BO24" s="153" t="str">
        <f>IF('TRI-3C'!CG21="","",'TRI-3C'!CG21)</f>
        <v/>
      </c>
      <c r="BP24" s="153" t="str">
        <f>IF('TRI-3C'!DC21="","",'TRI-3C'!DC21)</f>
        <v/>
      </c>
      <c r="BQ24" s="153" t="str">
        <f>IF('TRI-3C'!DO21="","",'TRI-3C'!DO21)</f>
        <v/>
      </c>
      <c r="BR24" s="153" t="str">
        <f>IF('TRI-3C'!ER21="","",'TRI-3C'!ER21)</f>
        <v/>
      </c>
      <c r="BS24" s="153" t="str">
        <f>IF(E24="","",'TRI-1'!FC21)</f>
        <v>A-</v>
      </c>
      <c r="BT24" s="153" t="str">
        <f>IF('TRI-3C'!ES21="","",'TRI-3C'!ES21)</f>
        <v/>
      </c>
      <c r="BU24" s="81" t="str">
        <f t="shared" si="17"/>
        <v/>
      </c>
      <c r="BV24" s="81" t="str">
        <f t="shared" si="18"/>
        <v/>
      </c>
      <c r="BW24" s="81" t="str">
        <f t="shared" si="19"/>
        <v/>
      </c>
      <c r="BX24" s="81" t="str">
        <f t="shared" si="20"/>
        <v/>
      </c>
      <c r="BY24" s="81" t="str">
        <f t="shared" si="21"/>
        <v/>
      </c>
      <c r="BZ24" s="81" t="str">
        <f t="shared" si="22"/>
        <v/>
      </c>
      <c r="CA24" s="81">
        <f t="shared" si="23"/>
        <v>9</v>
      </c>
      <c r="CB24" s="81" t="str">
        <f t="shared" si="24"/>
        <v/>
      </c>
      <c r="CC24" s="55"/>
      <c r="CD24" s="55"/>
      <c r="CE24" s="55"/>
      <c r="CF24" s="55"/>
      <c r="CG24" s="55"/>
      <c r="CH24" s="55"/>
      <c r="CI24" s="64">
        <v>4</v>
      </c>
      <c r="CJ24" s="321" t="str">
        <f t="shared" si="25"/>
        <v>CASTRO GOMEZ ANNIA VALENTINA</v>
      </c>
      <c r="CK24" s="322"/>
      <c r="CL24" s="322"/>
      <c r="CM24" s="323"/>
      <c r="CN24" s="308" t="str">
        <f t="shared" si="26"/>
        <v>A+</v>
      </c>
      <c r="CO24" s="309"/>
      <c r="CP24" s="308" t="str">
        <f t="shared" si="27"/>
        <v>A+</v>
      </c>
      <c r="CQ24" s="309"/>
      <c r="CR24" s="308" t="str">
        <f t="shared" si="28"/>
        <v/>
      </c>
      <c r="CS24" s="309"/>
      <c r="CT24" s="308" t="str">
        <f t="shared" si="29"/>
        <v/>
      </c>
      <c r="CU24" s="309"/>
      <c r="CV24" s="94"/>
      <c r="CW24" s="193" t="str">
        <f>IF(OR(CN24="",CP24="",CR24=""),"",ROUND(TRUNC(('TRI-1'!ES21+'TRI-2'!ES21+'TRI-3'!ES21)/3,2),0))</f>
        <v/>
      </c>
      <c r="CX24" s="55"/>
      <c r="CY24" s="55"/>
      <c r="CZ24" s="55" t="e">
        <f>IF(#REF!="","",IF(#REF!&lt;&gt;"",IF(#REF!="","",IF(#REF!=10,"S",IF(#REF!&gt;=9,"MB",IF(#REF!&gt;=7,"B",IF(#REF!&gt;=5,"R","I"))))),""))</f>
        <v>#REF!</v>
      </c>
      <c r="DA24" s="55"/>
      <c r="DB24" s="55">
        <v>0</v>
      </c>
      <c r="DC24" s="55">
        <f t="shared" si="30"/>
        <v>0</v>
      </c>
      <c r="DD24" s="55"/>
      <c r="DE24" s="55"/>
      <c r="DF24" s="55" t="str">
        <f t="shared" si="3"/>
        <v>Err</v>
      </c>
      <c r="DG24" s="55" t="e">
        <f>IF(#REF!="A",5,IF(#REF!="B",4,IF(#REF!="C",3,IF(#REF!="D",2,IF(#REF!="E",1,"Err")))))</f>
        <v>#REF!</v>
      </c>
      <c r="DH24" s="55"/>
      <c r="DI24" s="55" t="e">
        <f t="shared" si="31"/>
        <v>#REF!</v>
      </c>
      <c r="DJ24" s="55" t="e">
        <f t="shared" si="32"/>
        <v>#REF!</v>
      </c>
      <c r="DK24" s="55"/>
      <c r="DL24" s="55"/>
      <c r="DM24" s="55"/>
      <c r="DN24" s="53">
        <v>4</v>
      </c>
      <c r="DO24" s="272" t="str">
        <f t="shared" si="33"/>
        <v>CASTRO GOMEZ ANNIA VALENTINA</v>
      </c>
      <c r="DP24" s="273"/>
      <c r="DQ24" s="273"/>
      <c r="DR24" s="274"/>
      <c r="DS24" s="50" t="str">
        <f t="shared" si="34"/>
        <v/>
      </c>
      <c r="DT24" s="50" t="e">
        <f>IF(#REF!="","",#REF!)</f>
        <v>#REF!</v>
      </c>
      <c r="DU24" s="50" t="e">
        <f t="shared" si="4"/>
        <v>#REF!</v>
      </c>
      <c r="DV24" s="56" t="e">
        <f t="shared" si="35"/>
        <v>#REF!</v>
      </c>
      <c r="DW24" s="371" t="e">
        <f t="shared" si="36"/>
        <v>#REF!</v>
      </c>
      <c r="DX24" s="372"/>
      <c r="DY24" s="54" t="e">
        <f t="shared" si="37"/>
        <v>#REF!</v>
      </c>
      <c r="DZ24" s="55" t="e">
        <f t="shared" si="38"/>
        <v>#REF!</v>
      </c>
      <c r="EA24" s="55"/>
      <c r="EB24" s="55"/>
      <c r="EC24" s="55"/>
      <c r="ED24" s="55"/>
      <c r="EE24" s="55"/>
      <c r="EF24" s="53">
        <v>4</v>
      </c>
      <c r="EG24" s="272" t="str">
        <f t="shared" si="39"/>
        <v>CASTRO GOMEZ ANNIA VALENTINA</v>
      </c>
      <c r="EH24" s="273"/>
      <c r="EI24" s="273"/>
      <c r="EJ24" s="274"/>
      <c r="EK24" s="50" t="str">
        <f t="shared" si="40"/>
        <v/>
      </c>
      <c r="EL24" s="50" t="e">
        <f t="shared" si="40"/>
        <v>#REF!</v>
      </c>
      <c r="EM24" s="51"/>
      <c r="EN24" s="52"/>
      <c r="EO24" s="57" t="str">
        <f t="shared" si="41"/>
        <v/>
      </c>
      <c r="EP24" s="50" t="e">
        <f t="shared" si="42"/>
        <v>#REF!</v>
      </c>
      <c r="EQ24" s="56" t="str">
        <f t="shared" si="43"/>
        <v/>
      </c>
      <c r="ER24" s="54" t="str">
        <f t="shared" si="5"/>
        <v/>
      </c>
      <c r="ES24" s="55" t="str">
        <f t="shared" si="44"/>
        <v/>
      </c>
      <c r="ET24" s="55"/>
      <c r="EU24" s="55"/>
      <c r="EV24" s="55"/>
      <c r="EW24" s="55"/>
      <c r="EX24" s="55"/>
      <c r="EY24" s="55"/>
      <c r="EZ24" s="53">
        <v>4</v>
      </c>
      <c r="FA24" s="272" t="str">
        <f t="shared" si="45"/>
        <v>CASTRO GOMEZ ANNIA VALENTINA</v>
      </c>
      <c r="FB24" s="273"/>
      <c r="FC24" s="273"/>
      <c r="FD24" s="274"/>
      <c r="FE24" s="56" t="str">
        <f t="shared" si="46"/>
        <v/>
      </c>
      <c r="FF24" s="51"/>
      <c r="FG24" s="51"/>
      <c r="FH24" s="52"/>
      <c r="FI24" s="61" t="str">
        <f t="shared" si="47"/>
        <v/>
      </c>
      <c r="FJ24" s="371" t="str">
        <f t="shared" si="48"/>
        <v/>
      </c>
      <c r="FK24" s="379"/>
      <c r="FL24" s="379"/>
      <c r="FM24" s="372"/>
      <c r="FN24" s="55" t="str">
        <f t="shared" si="49"/>
        <v/>
      </c>
      <c r="FO24" s="55" t="str">
        <f t="shared" si="50"/>
        <v/>
      </c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XBG24">
        <f t="shared" si="51"/>
        <v>54</v>
      </c>
      <c r="XBH24">
        <v>4</v>
      </c>
      <c r="XBI24" t="str">
        <f t="shared" si="52"/>
        <v>CASTRO GOMEZ ANNIA VALENTINA</v>
      </c>
      <c r="XBJ24">
        <f t="shared" si="53"/>
        <v>3</v>
      </c>
      <c r="XBK24">
        <f t="shared" si="54"/>
        <v>15</v>
      </c>
      <c r="XBV24">
        <v>54</v>
      </c>
      <c r="XBW24">
        <v>4</v>
      </c>
      <c r="XBX24" t="s">
        <v>347</v>
      </c>
      <c r="XBY24">
        <v>3</v>
      </c>
      <c r="XBZ24">
        <v>15</v>
      </c>
    </row>
    <row r="25" spans="1:186 16283:16302" ht="16.5" customHeight="1">
      <c r="A25" s="14" t="s">
        <v>145</v>
      </c>
      <c r="B25" s="102" t="s">
        <v>343</v>
      </c>
      <c r="D25" s="69">
        <v>5</v>
      </c>
      <c r="E25" s="477" t="str">
        <f t="shared" si="6"/>
        <v>CEDEÑO AGUIRRE KEYLOR DEMIR</v>
      </c>
      <c r="F25" s="478"/>
      <c r="G25" s="478"/>
      <c r="H25" s="153" t="str">
        <f>IF('TRI-1C'!Y22="","",'TRI-1C'!Y22)</f>
        <v>A+</v>
      </c>
      <c r="I25" s="153" t="str">
        <f>IF('TRI-1C'!AO22="","",'TRI-1C'!AO22)</f>
        <v>A+</v>
      </c>
      <c r="J25" s="153" t="str">
        <f>IF('TRI-1C'!BJ22="","",'TRI-1C'!BJ22)</f>
        <v>A+</v>
      </c>
      <c r="K25" s="153" t="str">
        <f>IF('TRI-1C'!CG22="","",'TRI-1C'!CG22)</f>
        <v>A+</v>
      </c>
      <c r="L25" s="153" t="str">
        <f>IF('TRI-1C'!DC22="","",'TRI-1C'!DC22)</f>
        <v>B-</v>
      </c>
      <c r="M25" s="153" t="str">
        <f>IF('TRI-1C'!DO22="","",'TRI-1C'!DO22)</f>
        <v>A+</v>
      </c>
      <c r="N25" s="153" t="str">
        <f>IF('TRI-1C'!ER22="","",'TRI-1C'!ER22)</f>
        <v>A+</v>
      </c>
      <c r="O25" s="153" t="str">
        <f>IF(E25="","",'TRI-1'!FC22)</f>
        <v>A-</v>
      </c>
      <c r="P25" s="153" t="str">
        <f>IF('TRI-1C'!ES22="","",'TRI-1C'!ES22)</f>
        <v>A+</v>
      </c>
      <c r="Q25" s="81">
        <f t="shared" si="7"/>
        <v>10</v>
      </c>
      <c r="R25" s="81">
        <f t="shared" si="8"/>
        <v>10</v>
      </c>
      <c r="S25" s="81">
        <f t="shared" si="9"/>
        <v>10</v>
      </c>
      <c r="T25" s="81">
        <f t="shared" si="10"/>
        <v>7</v>
      </c>
      <c r="U25" s="81">
        <f t="shared" si="11"/>
        <v>10</v>
      </c>
      <c r="V25" s="81">
        <f t="shared" si="12"/>
        <v>10</v>
      </c>
      <c r="W25" s="81">
        <f t="shared" si="13"/>
        <v>9</v>
      </c>
      <c r="X25" s="81">
        <f t="shared" si="14"/>
        <v>9</v>
      </c>
      <c r="Y25" s="55"/>
      <c r="Z25" s="55"/>
      <c r="AA25" s="55"/>
      <c r="AB25" s="55"/>
      <c r="AC25" s="53">
        <v>5</v>
      </c>
      <c r="AD25" s="477" t="str">
        <f t="shared" si="15"/>
        <v>CEDEÑO AGUIRRE KEYLOR DEMIR</v>
      </c>
      <c r="AE25" s="478"/>
      <c r="AF25" s="478"/>
      <c r="AG25" s="153" t="str">
        <f>IF('TRI-2C'!Y22="","",'TRI-2C'!Y22)</f>
        <v>A+</v>
      </c>
      <c r="AH25" s="153" t="str">
        <f>IF('TRI-2C'!AO22="","",'TRI-2C'!AO22)</f>
        <v>A+</v>
      </c>
      <c r="AI25" s="153" t="str">
        <f>IF('TRI-2C'!BJ22="","",'TRI-2C'!BJ22)</f>
        <v>A+</v>
      </c>
      <c r="AJ25" s="153" t="str">
        <f>IF('TRI-2C'!CG22="","",'TRI-2C'!CG22)</f>
        <v>B+</v>
      </c>
      <c r="AK25" s="153" t="str">
        <f>IF('TRI-2C'!DC22="","",'TRI-2C'!DC22)</f>
        <v>B+</v>
      </c>
      <c r="AL25" s="153" t="str">
        <f>IF('TRI-2C'!DO22="","",'TRI-2C'!DO22)</f>
        <v>A+</v>
      </c>
      <c r="AM25" s="153" t="str">
        <f>IF('TRI-2C'!ER22="","",'TRI-2C'!ER22)</f>
        <v>A+</v>
      </c>
      <c r="AN25" s="153" t="str">
        <f>IF(E25="","",'TRI-1'!FC22)</f>
        <v>A-</v>
      </c>
      <c r="AO25" s="153" t="str">
        <f>IF('TRI-2C'!ES22="","",'TRI-2C'!ES22)</f>
        <v>A-</v>
      </c>
      <c r="AP25" s="81" t="str">
        <f>IF(AP17="","",IF('TRI-1'!AJ87="","NE",IF(AND('TRI-1'!AJ87&lt;=10,'TRI-1'!AJ87&gt;=8),"A",IF(AND('TRI-1'!AJ87&lt;8,'TRI-1'!AJ87&gt;=5),"EP",IF(AND('TRI-1'!AJ87&lt;5,'TRI-1'!AJ87&gt;=1),"I","NE")))))</f>
        <v/>
      </c>
      <c r="AQ25" s="81" t="str">
        <f>IF(AQ17="","",IF('TRI-1'!AK87="","NE",IF(AND('TRI-1'!AK87&lt;=10,'TRI-1'!AK87&gt;=8),"A",IF(AND('TRI-1'!AK87&lt;8,'TRI-1'!AK87&gt;=5),"EP",IF(AND('TRI-1'!AK87&lt;5,'TRI-1'!AK87&gt;=1),"I","NE")))))</f>
        <v>NE</v>
      </c>
      <c r="AR25" s="81" t="str">
        <f>IF(AR17="","",IF('TRI-1'!AL87="","NE",IF(AND('TRI-1'!AL87&lt;=10,'TRI-1'!AL87&gt;=8),"A",IF(AND('TRI-1'!AL87&lt;8,'TRI-1'!AL87&gt;=5),"EP",IF(AND('TRI-1'!AL87&lt;5,'TRI-1'!AL87&gt;=1),"I","NE")))))</f>
        <v/>
      </c>
      <c r="AS25" s="81" t="str">
        <f>IF(AS17="","",IF('TRI-1'!AM87="","NE",IF(AND('TRI-1'!AM87&lt;=10,'TRI-1'!AM87&gt;=8),"A",IF(AND('TRI-1'!AM87&lt;8,'TRI-1'!AM87&gt;=5),"EP",IF(AND('TRI-1'!AM87&lt;5,'TRI-1'!AM87&gt;=1),"I","NE")))))</f>
        <v/>
      </c>
      <c r="AT25" s="81" t="str">
        <f>IF(AT17="","",IF('TRI-1'!#REF!="","NE",IF(AND('TRI-1'!#REF!&lt;=10,'TRI-1'!#REF!&gt;=8),"A",IF(AND('TRI-1'!#REF!&lt;8,'TRI-1'!#REF!&gt;=5),"EP",IF(AND('TRI-1'!#REF!&lt;5,'TRI-1'!#REF!&gt;=1),"I","NE")))))</f>
        <v/>
      </c>
      <c r="AU25" s="81" t="str">
        <f>IF(AU17="","",IF('TRI-1'!#REF!="","NE",IF(AND('TRI-1'!#REF!&lt;=10,'TRI-1'!#REF!&gt;=8),"A",IF(AND('TRI-1'!#REF!&lt;8,'TRI-1'!#REF!&gt;=5),"EP",IF(AND('TRI-1'!#REF!&lt;5,'TRI-1'!#REF!&gt;=1),"I","NE")))))</f>
        <v/>
      </c>
      <c r="AV25" s="81" t="str">
        <f>IF(AV17="","",IF('TRI-1'!#REF!="","NE",IF(AND('TRI-1'!#REF!&lt;=10,'TRI-1'!#REF!&gt;=8),"A",IF(AND('TRI-1'!#REF!&lt;8,'TRI-1'!#REF!&gt;=5),"EP",IF(AND('TRI-1'!#REF!&lt;5,'TRI-1'!#REF!&gt;=1),"I","NE")))))</f>
        <v/>
      </c>
      <c r="AW25" s="81" t="str">
        <f>IF(AW17="","",IF('TRI-1'!AN87="","NE",IF(AND('TRI-1'!AN87&lt;=10,'TRI-1'!AN87&gt;=8),"A",IF(AND('TRI-1'!AN87&lt;8,'TRI-1'!AN87&gt;=5),"EP",IF(AND('TRI-1'!AN87&lt;5,'TRI-1'!AN87&gt;=1),"I","NE")))))</f>
        <v/>
      </c>
      <c r="AX25" s="55" t="str">
        <f>IF(AX17="","",IF('TRI-1'!AO87="","NE",IF(AND('TRI-1'!AO87&lt;=10,'TRI-1'!AO87&gt;=8),"A",IF(AND('TRI-1'!AO87&lt;8,'TRI-1'!AO87&gt;=5),"EP",IF(AND('TRI-1'!AO87&lt;5,'TRI-1'!AO87&gt;=1),"I","NE")))))</f>
        <v/>
      </c>
      <c r="AY25" s="55" t="str">
        <f>IF(AY17="","",IF('TRI-1'!AP87="","NE",IF(AND('TRI-1'!AP87&lt;=10,'TRI-1'!AP87&gt;=8),"A",IF(AND('TRI-1'!AP87&lt;8,'TRI-1'!AP87&gt;=5),"EP",IF(AND('TRI-1'!AP87&lt;5,'TRI-1'!AP87&gt;=1),"I","NE")))))</f>
        <v/>
      </c>
      <c r="AZ25" s="55" t="str">
        <f>IF(AZ17="","",IF('TRI-1'!AQ87="","NE",IF(AND('TRI-1'!AQ87&lt;=10,'TRI-1'!AQ87&gt;=8),"A",IF(AND('TRI-1'!AQ87&lt;8,'TRI-1'!AQ87&gt;=5),"EP",IF(AND('TRI-1'!AQ87&lt;5,'TRI-1'!AQ87&gt;=1),"I","NE")))))</f>
        <v/>
      </c>
      <c r="BA25" s="55" t="str">
        <f>IF(BA17="","",IF('TRI-1'!AR87="","NE",IF(AND('TRI-1'!AR87&lt;=10,'TRI-1'!AR87&gt;=8),"A",IF(AND('TRI-1'!AR87&lt;8,'TRI-1'!AR87&gt;=5),"EP",IF(AND('TRI-1'!AR87&lt;5,'TRI-1'!AR87&gt;=1),"I","NE")))))</f>
        <v/>
      </c>
      <c r="BB25" s="55" t="str">
        <f>IF(BB17="","",IF('TRI-1'!AS87="","NE",IF(AND('TRI-1'!AS87&lt;=10,'TRI-1'!AS87&gt;=8),"A",IF(AND('TRI-1'!AS87&lt;8,'TRI-1'!AS87&gt;=5),"EP",IF(AND('TRI-1'!AS87&lt;5,'TRI-1'!AS87&gt;=1),"I","NE")))))</f>
        <v/>
      </c>
      <c r="BC25" s="55" t="str">
        <f>IF(BC17="","",IF('TRI-1'!AT87="","NE",IF(AND('TRI-1'!AT87&lt;=10,'TRI-1'!AT87&gt;=8),"A",IF(AND('TRI-1'!AT87&lt;8,'TRI-1'!AT87&gt;=5),"EP",IF(AND('TRI-1'!AT87&lt;5,'TRI-1'!AT87&gt;=1),"I","NE")))))</f>
        <v/>
      </c>
      <c r="BD25" s="55" t="str">
        <f>IF(BD17="","",IF('TRI-1'!AU87="","NE",IF(AND('TRI-1'!AU87&lt;=10,'TRI-1'!AU87&gt;=8),"A",IF(AND('TRI-1'!AU87&lt;8,'TRI-1'!AU87&gt;=5),"EP",IF(AND('TRI-1'!AU87&lt;5,'TRI-1'!AU87&gt;=1),"I","NE")))))</f>
        <v/>
      </c>
      <c r="BE25" s="55" t="str">
        <f>IF(BE17="","",IF('TRI-1'!AV87="","NE",IF(AND('TRI-1'!AV87&lt;=10,'TRI-1'!AV87&gt;=8),"A",IF(AND('TRI-1'!AV87&lt;8,'TRI-1'!AV87&gt;=5),"EP",IF(AND('TRI-1'!AV87&lt;5,'TRI-1'!AV87&gt;=1),"I","NE")))))</f>
        <v/>
      </c>
      <c r="BF25" s="55" t="str">
        <f>IF(BF17="","",IF('TRI-1'!AW87="","NE",IF(AND('TRI-1'!AW87&lt;=10,'TRI-1'!AW87&gt;=8),"A",IF(AND('TRI-1'!AW87&lt;8,'TRI-1'!AW87&gt;=5),"EP",IF(AND('TRI-1'!AW87&lt;5,'TRI-1'!AW87&gt;=1),"I","NE")))))</f>
        <v/>
      </c>
      <c r="BG25" s="55" t="str">
        <f>IF(BG17="","",IF('TRI-1'!AX87="","NE",IF(AND('TRI-1'!AX87&lt;=10,'TRI-1'!AX87&gt;=8),"A",IF(AND('TRI-1'!AX87&lt;8,'TRI-1'!AX87&gt;=5),"EP",IF(AND('TRI-1'!AX87&lt;5,'TRI-1'!AX87&gt;=1),"I","NE")))))</f>
        <v/>
      </c>
      <c r="BH25" s="53">
        <v>5</v>
      </c>
      <c r="BI25" s="381" t="str">
        <f t="shared" si="16"/>
        <v>CEDEÑO AGUIRRE KEYLOR DEMIR</v>
      </c>
      <c r="BJ25" s="382"/>
      <c r="BK25" s="382"/>
      <c r="BL25" s="153" t="str">
        <f>IF('TRI-3C'!Y22="","",'TRI-3C'!Y22)</f>
        <v/>
      </c>
      <c r="BM25" s="153" t="str">
        <f>IF('TRI-3C'!AO22="","",'TRI-3C'!AO22)</f>
        <v/>
      </c>
      <c r="BN25" s="153" t="str">
        <f>IF('TRI-3C'!BJ22="","",'TRI-3C'!BJ22)</f>
        <v/>
      </c>
      <c r="BO25" s="153" t="str">
        <f>IF('TRI-3C'!CG22="","",'TRI-3C'!CG22)</f>
        <v/>
      </c>
      <c r="BP25" s="153" t="str">
        <f>IF('TRI-3C'!DC22="","",'TRI-3C'!DC22)</f>
        <v/>
      </c>
      <c r="BQ25" s="153" t="str">
        <f>IF('TRI-3C'!DO22="","",'TRI-3C'!DO22)</f>
        <v/>
      </c>
      <c r="BR25" s="153" t="str">
        <f>IF('TRI-3C'!ER22="","",'TRI-3C'!ER22)</f>
        <v/>
      </c>
      <c r="BS25" s="153" t="str">
        <f>IF(E25="","",'TRI-1'!FC22)</f>
        <v>A-</v>
      </c>
      <c r="BT25" s="153" t="str">
        <f>IF('TRI-3C'!ES22="","",'TRI-3C'!ES22)</f>
        <v/>
      </c>
      <c r="BU25" s="81" t="str">
        <f t="shared" si="17"/>
        <v/>
      </c>
      <c r="BV25" s="81" t="str">
        <f t="shared" si="18"/>
        <v/>
      </c>
      <c r="BW25" s="81" t="str">
        <f t="shared" si="19"/>
        <v/>
      </c>
      <c r="BX25" s="81" t="str">
        <f t="shared" si="20"/>
        <v/>
      </c>
      <c r="BY25" s="81" t="str">
        <f t="shared" si="21"/>
        <v/>
      </c>
      <c r="BZ25" s="81" t="str">
        <f t="shared" si="22"/>
        <v/>
      </c>
      <c r="CA25" s="81">
        <f t="shared" si="23"/>
        <v>9</v>
      </c>
      <c r="CB25" s="81" t="str">
        <f t="shared" si="24"/>
        <v/>
      </c>
      <c r="CC25" s="55"/>
      <c r="CD25" s="55"/>
      <c r="CE25" s="55"/>
      <c r="CF25" s="55"/>
      <c r="CG25" s="55"/>
      <c r="CH25" s="55"/>
      <c r="CI25" s="64">
        <v>5</v>
      </c>
      <c r="CJ25" s="321" t="str">
        <f t="shared" si="25"/>
        <v>CEDEÑO AGUIRRE KEYLOR DEMIR</v>
      </c>
      <c r="CK25" s="322"/>
      <c r="CL25" s="322"/>
      <c r="CM25" s="323"/>
      <c r="CN25" s="308" t="str">
        <f t="shared" si="26"/>
        <v>A+</v>
      </c>
      <c r="CO25" s="309"/>
      <c r="CP25" s="308" t="str">
        <f t="shared" si="27"/>
        <v>A-</v>
      </c>
      <c r="CQ25" s="309"/>
      <c r="CR25" s="308" t="str">
        <f t="shared" si="28"/>
        <v/>
      </c>
      <c r="CS25" s="309"/>
      <c r="CT25" s="308" t="str">
        <f t="shared" si="29"/>
        <v/>
      </c>
      <c r="CU25" s="309"/>
      <c r="CV25" s="94"/>
      <c r="CW25" s="193" t="str">
        <f>IF(OR(CN25="",CP25="",CR25=""),"",ROUND(TRUNC(('TRI-1'!ES22+'TRI-2'!ES22+'TRI-3'!ES22)/3,2),0))</f>
        <v/>
      </c>
      <c r="CX25" s="55"/>
      <c r="CY25" s="55"/>
      <c r="CZ25" s="55" t="e">
        <f>IF(#REF!="","",IF(#REF!&lt;&gt;"",IF(#REF!="","",IF(#REF!=10,"S",IF(#REF!&gt;=9,"MB",IF(#REF!&gt;=7,"B",IF(#REF!&gt;=5,"R","I"))))),""))</f>
        <v>#REF!</v>
      </c>
      <c r="DA25" s="55"/>
      <c r="DB25" s="55">
        <v>0</v>
      </c>
      <c r="DC25" s="55">
        <f t="shared" si="30"/>
        <v>0</v>
      </c>
      <c r="DD25" s="55"/>
      <c r="DE25" s="55"/>
      <c r="DF25" s="55" t="str">
        <f t="shared" si="3"/>
        <v>Err</v>
      </c>
      <c r="DG25" s="55" t="e">
        <f>IF(#REF!="A",5,IF(#REF!="B",4,IF(#REF!="C",3,IF(#REF!="D",2,IF(#REF!="E",1,"Err")))))</f>
        <v>#REF!</v>
      </c>
      <c r="DH25" s="55"/>
      <c r="DI25" s="55" t="e">
        <f t="shared" si="31"/>
        <v>#REF!</v>
      </c>
      <c r="DJ25" s="55" t="e">
        <f t="shared" si="32"/>
        <v>#REF!</v>
      </c>
      <c r="DK25" s="55"/>
      <c r="DL25" s="55"/>
      <c r="DM25" s="55"/>
      <c r="DN25" s="53">
        <v>5</v>
      </c>
      <c r="DO25" s="272" t="str">
        <f t="shared" si="33"/>
        <v>CEDEÑO AGUIRRE KEYLOR DEMIR</v>
      </c>
      <c r="DP25" s="273"/>
      <c r="DQ25" s="273"/>
      <c r="DR25" s="274"/>
      <c r="DS25" s="50" t="str">
        <f t="shared" si="34"/>
        <v/>
      </c>
      <c r="DT25" s="50" t="e">
        <f>IF(#REF!="","",#REF!)</f>
        <v>#REF!</v>
      </c>
      <c r="DU25" s="50" t="e">
        <f t="shared" si="4"/>
        <v>#REF!</v>
      </c>
      <c r="DV25" s="56" t="e">
        <f t="shared" si="35"/>
        <v>#REF!</v>
      </c>
      <c r="DW25" s="371" t="e">
        <f t="shared" si="36"/>
        <v>#REF!</v>
      </c>
      <c r="DX25" s="372"/>
      <c r="DY25" s="54" t="e">
        <f t="shared" si="37"/>
        <v>#REF!</v>
      </c>
      <c r="DZ25" s="55" t="e">
        <f t="shared" si="38"/>
        <v>#REF!</v>
      </c>
      <c r="EA25" s="55"/>
      <c r="EB25" s="55"/>
      <c r="EC25" s="55"/>
      <c r="ED25" s="55"/>
      <c r="EE25" s="55"/>
      <c r="EF25" s="53">
        <v>5</v>
      </c>
      <c r="EG25" s="272" t="str">
        <f t="shared" si="39"/>
        <v>CEDEÑO AGUIRRE KEYLOR DEMIR</v>
      </c>
      <c r="EH25" s="273"/>
      <c r="EI25" s="273"/>
      <c r="EJ25" s="274"/>
      <c r="EK25" s="50" t="str">
        <f t="shared" si="40"/>
        <v/>
      </c>
      <c r="EL25" s="50" t="e">
        <f t="shared" si="40"/>
        <v>#REF!</v>
      </c>
      <c r="EM25" s="51"/>
      <c r="EN25" s="52"/>
      <c r="EO25" s="57" t="str">
        <f t="shared" si="41"/>
        <v/>
      </c>
      <c r="EP25" s="50" t="e">
        <f t="shared" si="42"/>
        <v>#REF!</v>
      </c>
      <c r="EQ25" s="56" t="str">
        <f t="shared" si="43"/>
        <v/>
      </c>
      <c r="ER25" s="54" t="str">
        <f t="shared" si="5"/>
        <v/>
      </c>
      <c r="ES25" s="55" t="str">
        <f t="shared" si="44"/>
        <v/>
      </c>
      <c r="ET25" s="55"/>
      <c r="EU25" s="55"/>
      <c r="EV25" s="55"/>
      <c r="EW25" s="55"/>
      <c r="EX25" s="55"/>
      <c r="EY25" s="55"/>
      <c r="EZ25" s="53">
        <v>5</v>
      </c>
      <c r="FA25" s="272" t="str">
        <f t="shared" si="45"/>
        <v>CEDEÑO AGUIRRE KEYLOR DEMIR</v>
      </c>
      <c r="FB25" s="273"/>
      <c r="FC25" s="273"/>
      <c r="FD25" s="274"/>
      <c r="FE25" s="56" t="str">
        <f t="shared" si="46"/>
        <v/>
      </c>
      <c r="FF25" s="51"/>
      <c r="FG25" s="51"/>
      <c r="FH25" s="52"/>
      <c r="FI25" s="61" t="str">
        <f t="shared" si="47"/>
        <v/>
      </c>
      <c r="FJ25" s="371" t="str">
        <f t="shared" si="48"/>
        <v/>
      </c>
      <c r="FK25" s="379"/>
      <c r="FL25" s="379"/>
      <c r="FM25" s="372"/>
      <c r="FN25" s="55" t="str">
        <f t="shared" si="49"/>
        <v/>
      </c>
      <c r="FO25" s="55" t="str">
        <f t="shared" si="50"/>
        <v/>
      </c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XBG25">
        <f t="shared" si="51"/>
        <v>2567</v>
      </c>
      <c r="XBH25">
        <v>5</v>
      </c>
      <c r="XBI25" t="str">
        <f t="shared" si="52"/>
        <v>CEDEÑO AGUIRRE KEYLOR DEMIR</v>
      </c>
      <c r="XBJ25">
        <f t="shared" si="53"/>
        <v>3</v>
      </c>
      <c r="XBK25">
        <f t="shared" si="54"/>
        <v>15</v>
      </c>
      <c r="XBV25">
        <v>2567</v>
      </c>
      <c r="XBW25">
        <v>5</v>
      </c>
      <c r="XBX25" t="s">
        <v>348</v>
      </c>
      <c r="XBY25">
        <v>3</v>
      </c>
      <c r="XBZ25">
        <v>15</v>
      </c>
    </row>
    <row r="26" spans="1:186 16283:16302" ht="16.5" customHeight="1">
      <c r="A26" s="459" t="s">
        <v>88</v>
      </c>
      <c r="B26" s="459"/>
      <c r="D26" s="69">
        <v>6</v>
      </c>
      <c r="E26" s="477" t="str">
        <f t="shared" si="6"/>
        <v>CERDAN TORO MADISON YARELIS</v>
      </c>
      <c r="F26" s="478"/>
      <c r="G26" s="478"/>
      <c r="H26" s="153" t="str">
        <f>IF('TRI-1C'!Y23="","",'TRI-1C'!Y23)</f>
        <v>A-</v>
      </c>
      <c r="I26" s="153" t="str">
        <f>IF('TRI-1C'!AO23="","",'TRI-1C'!AO23)</f>
        <v>B-</v>
      </c>
      <c r="J26" s="153" t="str">
        <f>IF('TRI-1C'!BJ23="","",'TRI-1C'!BJ23)</f>
        <v>B-</v>
      </c>
      <c r="K26" s="153" t="str">
        <f>IF('TRI-1C'!CG23="","",'TRI-1C'!CG23)</f>
        <v>A+</v>
      </c>
      <c r="L26" s="153" t="str">
        <f>IF('TRI-1C'!DC23="","",'TRI-1C'!DC23)</f>
        <v>A+</v>
      </c>
      <c r="M26" s="153" t="str">
        <f>IF('TRI-1C'!DO23="","",'TRI-1C'!DO23)</f>
        <v>A+</v>
      </c>
      <c r="N26" s="153" t="str">
        <f>IF('TRI-1C'!ER23="","",'TRI-1C'!ER23)</f>
        <v>A+</v>
      </c>
      <c r="O26" s="153" t="str">
        <f>IF(E26="","",'TRI-1'!FC23)</f>
        <v>B+</v>
      </c>
      <c r="P26" s="153" t="str">
        <f>IF('TRI-1C'!ES23="","",'TRI-1C'!ES23)</f>
        <v>A-</v>
      </c>
      <c r="Q26" s="81">
        <f t="shared" si="7"/>
        <v>7</v>
      </c>
      <c r="R26" s="81">
        <f t="shared" si="8"/>
        <v>7</v>
      </c>
      <c r="S26" s="81">
        <f t="shared" si="9"/>
        <v>10</v>
      </c>
      <c r="T26" s="81">
        <f t="shared" si="10"/>
        <v>10</v>
      </c>
      <c r="U26" s="81">
        <f t="shared" si="11"/>
        <v>10</v>
      </c>
      <c r="V26" s="81">
        <f t="shared" si="12"/>
        <v>10</v>
      </c>
      <c r="W26" s="81">
        <f t="shared" si="13"/>
        <v>8</v>
      </c>
      <c r="X26" s="81">
        <f t="shared" si="14"/>
        <v>9</v>
      </c>
      <c r="Y26" s="55"/>
      <c r="Z26" s="55"/>
      <c r="AA26" s="55"/>
      <c r="AB26" s="55"/>
      <c r="AC26" s="53">
        <v>6</v>
      </c>
      <c r="AD26" s="477" t="str">
        <f t="shared" si="15"/>
        <v>CERDAN TORO MADISON YARELIS</v>
      </c>
      <c r="AE26" s="478"/>
      <c r="AF26" s="478"/>
      <c r="AG26" s="153" t="str">
        <f>IF('TRI-2C'!Y23="","",'TRI-2C'!Y23)</f>
        <v>A+</v>
      </c>
      <c r="AH26" s="153" t="str">
        <f>IF('TRI-2C'!AO23="","",'TRI-2C'!AO23)</f>
        <v>A+</v>
      </c>
      <c r="AI26" s="153" t="str">
        <f>IF('TRI-2C'!BJ23="","",'TRI-2C'!BJ23)</f>
        <v>A+</v>
      </c>
      <c r="AJ26" s="153" t="str">
        <f>IF('TRI-2C'!CG23="","",'TRI-2C'!CG23)</f>
        <v>A+</v>
      </c>
      <c r="AK26" s="153" t="str">
        <f>IF('TRI-2C'!DC23="","",'TRI-2C'!DC23)</f>
        <v>B+</v>
      </c>
      <c r="AL26" s="153" t="str">
        <f>IF('TRI-2C'!DO23="","",'TRI-2C'!DO23)</f>
        <v>A+</v>
      </c>
      <c r="AM26" s="153" t="str">
        <f>IF('TRI-2C'!ER23="","",'TRI-2C'!ER23)</f>
        <v>A+</v>
      </c>
      <c r="AN26" s="153" t="str">
        <f>IF(E26="","",'TRI-1'!FC23)</f>
        <v>B+</v>
      </c>
      <c r="AO26" s="153" t="str">
        <f>IF('TRI-2C'!ES23="","",'TRI-2C'!ES23)</f>
        <v>A+</v>
      </c>
      <c r="AP26" s="81" t="str">
        <f>IF(AP17="","",IF('TRI-1'!AJ100="","NE",IF(AND('TRI-1'!AJ100&lt;=10,'TRI-1'!AJ100&gt;=8),"A",IF(AND('TRI-1'!AJ100&lt;8,'TRI-1'!AJ100&gt;=5),"EP",IF(AND('TRI-1'!AJ100&lt;5,'TRI-1'!AJ100&gt;=1),"I","NE")))))</f>
        <v/>
      </c>
      <c r="AQ26" s="81" t="str">
        <f>IF(AQ17="","",IF('TRI-1'!AK100="","NE",IF(AND('TRI-1'!AK100&lt;=10,'TRI-1'!AK100&gt;=8),"A",IF(AND('TRI-1'!AK100&lt;8,'TRI-1'!AK100&gt;=5),"EP",IF(AND('TRI-1'!AK100&lt;5,'TRI-1'!AK100&gt;=1),"I","NE")))))</f>
        <v>NE</v>
      </c>
      <c r="AR26" s="81" t="str">
        <f>IF(AR17="","",IF('TRI-1'!AL100="","NE",IF(AND('TRI-1'!AL100&lt;=10,'TRI-1'!AL100&gt;=8),"A",IF(AND('TRI-1'!AL100&lt;8,'TRI-1'!AL100&gt;=5),"EP",IF(AND('TRI-1'!AL100&lt;5,'TRI-1'!AL100&gt;=1),"I","NE")))))</f>
        <v/>
      </c>
      <c r="AS26" s="81" t="str">
        <f>IF(AS17="","",IF('TRI-1'!AM100="","NE",IF(AND('TRI-1'!AM100&lt;=10,'TRI-1'!AM100&gt;=8),"A",IF(AND('TRI-1'!AM100&lt;8,'TRI-1'!AM100&gt;=5),"EP",IF(AND('TRI-1'!AM100&lt;5,'TRI-1'!AM100&gt;=1),"I","NE")))))</f>
        <v/>
      </c>
      <c r="AT26" s="81" t="str">
        <f>IF(AT17="","",IF('TRI-1'!#REF!="","NE",IF(AND('TRI-1'!#REF!&lt;=10,'TRI-1'!#REF!&gt;=8),"A",IF(AND('TRI-1'!#REF!&lt;8,'TRI-1'!#REF!&gt;=5),"EP",IF(AND('TRI-1'!#REF!&lt;5,'TRI-1'!#REF!&gt;=1),"I","NE")))))</f>
        <v/>
      </c>
      <c r="AU26" s="81" t="str">
        <f>IF(AU17="","",IF('TRI-1'!#REF!="","NE",IF(AND('TRI-1'!#REF!&lt;=10,'TRI-1'!#REF!&gt;=8),"A",IF(AND('TRI-1'!#REF!&lt;8,'TRI-1'!#REF!&gt;=5),"EP",IF(AND('TRI-1'!#REF!&lt;5,'TRI-1'!#REF!&gt;=1),"I","NE")))))</f>
        <v/>
      </c>
      <c r="AV26" s="81" t="str">
        <f>IF(AV17="","",IF('TRI-1'!#REF!="","NE",IF(AND('TRI-1'!#REF!&lt;=10,'TRI-1'!#REF!&gt;=8),"A",IF(AND('TRI-1'!#REF!&lt;8,'TRI-1'!#REF!&gt;=5),"EP",IF(AND('TRI-1'!#REF!&lt;5,'TRI-1'!#REF!&gt;=1),"I","NE")))))</f>
        <v/>
      </c>
      <c r="AW26" s="81" t="str">
        <f>IF(AW17="","",IF('TRI-1'!AN100="","NE",IF(AND('TRI-1'!AN100&lt;=10,'TRI-1'!AN100&gt;=8),"A",IF(AND('TRI-1'!AN100&lt;8,'TRI-1'!AN100&gt;=5),"EP",IF(AND('TRI-1'!AN100&lt;5,'TRI-1'!AN100&gt;=1),"I","NE")))))</f>
        <v/>
      </c>
      <c r="AX26" s="55" t="str">
        <f>IF(AX17="","",IF('TRI-1'!AO100="","NE",IF(AND('TRI-1'!AO100&lt;=10,'TRI-1'!AO100&gt;=8),"A",IF(AND('TRI-1'!AO100&lt;8,'TRI-1'!AO100&gt;=5),"EP",IF(AND('TRI-1'!AO100&lt;5,'TRI-1'!AO100&gt;=1),"I","NE")))))</f>
        <v/>
      </c>
      <c r="AY26" s="55" t="str">
        <f>IF(AY17="","",IF('TRI-1'!AP100="","NE",IF(AND('TRI-1'!AP100&lt;=10,'TRI-1'!AP100&gt;=8),"A",IF(AND('TRI-1'!AP100&lt;8,'TRI-1'!AP100&gt;=5),"EP",IF(AND('TRI-1'!AP100&lt;5,'TRI-1'!AP100&gt;=1),"I","NE")))))</f>
        <v/>
      </c>
      <c r="AZ26" s="55" t="str">
        <f>IF(AZ17="","",IF('TRI-1'!AQ100="","NE",IF(AND('TRI-1'!AQ100&lt;=10,'TRI-1'!AQ100&gt;=8),"A",IF(AND('TRI-1'!AQ100&lt;8,'TRI-1'!AQ100&gt;=5),"EP",IF(AND('TRI-1'!AQ100&lt;5,'TRI-1'!AQ100&gt;=1),"I","NE")))))</f>
        <v/>
      </c>
      <c r="BA26" s="55" t="str">
        <f>IF(BA17="","",IF('TRI-1'!AR100="","NE",IF(AND('TRI-1'!AR100&lt;=10,'TRI-1'!AR100&gt;=8),"A",IF(AND('TRI-1'!AR100&lt;8,'TRI-1'!AR100&gt;=5),"EP",IF(AND('TRI-1'!AR100&lt;5,'TRI-1'!AR100&gt;=1),"I","NE")))))</f>
        <v/>
      </c>
      <c r="BB26" s="55" t="str">
        <f>IF(BB17="","",IF('TRI-1'!AS100="","NE",IF(AND('TRI-1'!AS100&lt;=10,'TRI-1'!AS100&gt;=8),"A",IF(AND('TRI-1'!AS100&lt;8,'TRI-1'!AS100&gt;=5),"EP",IF(AND('TRI-1'!AS100&lt;5,'TRI-1'!AS100&gt;=1),"I","NE")))))</f>
        <v/>
      </c>
      <c r="BC26" s="55" t="str">
        <f>IF(BC17="","",IF('TRI-1'!AT100="","NE",IF(AND('TRI-1'!AT100&lt;=10,'TRI-1'!AT100&gt;=8),"A",IF(AND('TRI-1'!AT100&lt;8,'TRI-1'!AT100&gt;=5),"EP",IF(AND('TRI-1'!AT100&lt;5,'TRI-1'!AT100&gt;=1),"I","NE")))))</f>
        <v/>
      </c>
      <c r="BD26" s="55" t="str">
        <f>IF(BD17="","",IF('TRI-1'!AU100="","NE",IF(AND('TRI-1'!AU100&lt;=10,'TRI-1'!AU100&gt;=8),"A",IF(AND('TRI-1'!AU100&lt;8,'TRI-1'!AU100&gt;=5),"EP",IF(AND('TRI-1'!AU100&lt;5,'TRI-1'!AU100&gt;=1),"I","NE")))))</f>
        <v/>
      </c>
      <c r="BE26" s="55" t="str">
        <f>IF(BE17="","",IF('TRI-1'!AV100="","NE",IF(AND('TRI-1'!AV100&lt;=10,'TRI-1'!AV100&gt;=8),"A",IF(AND('TRI-1'!AV100&lt;8,'TRI-1'!AV100&gt;=5),"EP",IF(AND('TRI-1'!AV100&lt;5,'TRI-1'!AV100&gt;=1),"I","NE")))))</f>
        <v/>
      </c>
      <c r="BF26" s="55" t="str">
        <f>IF(BF17="","",IF('TRI-1'!AW100="","NE",IF(AND('TRI-1'!AW100&lt;=10,'TRI-1'!AW100&gt;=8),"A",IF(AND('TRI-1'!AW100&lt;8,'TRI-1'!AW100&gt;=5),"EP",IF(AND('TRI-1'!AW100&lt;5,'TRI-1'!AW100&gt;=1),"I","NE")))))</f>
        <v/>
      </c>
      <c r="BG26" s="55" t="str">
        <f>IF(BG17="","",IF('TRI-1'!AX100="","NE",IF(AND('TRI-1'!AX100&lt;=10,'TRI-1'!AX100&gt;=8),"A",IF(AND('TRI-1'!AX100&lt;8,'TRI-1'!AX100&gt;=5),"EP",IF(AND('TRI-1'!AX100&lt;5,'TRI-1'!AX100&gt;=1),"I","NE")))))</f>
        <v/>
      </c>
      <c r="BH26" s="53">
        <v>6</v>
      </c>
      <c r="BI26" s="381" t="str">
        <f t="shared" si="16"/>
        <v>CERDAN TORO MADISON YARELIS</v>
      </c>
      <c r="BJ26" s="382"/>
      <c r="BK26" s="382"/>
      <c r="BL26" s="153" t="str">
        <f>IF('TRI-3C'!Y23="","",'TRI-3C'!Y23)</f>
        <v/>
      </c>
      <c r="BM26" s="153" t="str">
        <f>IF('TRI-3C'!AO23="","",'TRI-3C'!AO23)</f>
        <v/>
      </c>
      <c r="BN26" s="153" t="str">
        <f>IF('TRI-3C'!BJ23="","",'TRI-3C'!BJ23)</f>
        <v/>
      </c>
      <c r="BO26" s="153" t="str">
        <f>IF('TRI-3C'!CG23="","",'TRI-3C'!CG23)</f>
        <v/>
      </c>
      <c r="BP26" s="153" t="str">
        <f>IF('TRI-3C'!DC23="","",'TRI-3C'!DC23)</f>
        <v/>
      </c>
      <c r="BQ26" s="153" t="str">
        <f>IF('TRI-3C'!DO23="","",'TRI-3C'!DO23)</f>
        <v/>
      </c>
      <c r="BR26" s="153" t="str">
        <f>IF('TRI-3C'!ER23="","",'TRI-3C'!ER23)</f>
        <v/>
      </c>
      <c r="BS26" s="153" t="str">
        <f>IF(E26="","",'TRI-1'!FC23)</f>
        <v>B+</v>
      </c>
      <c r="BT26" s="153" t="str">
        <f>IF('TRI-3C'!ES23="","",'TRI-3C'!ES23)</f>
        <v/>
      </c>
      <c r="BU26" s="81" t="str">
        <f t="shared" si="17"/>
        <v/>
      </c>
      <c r="BV26" s="81" t="str">
        <f t="shared" si="18"/>
        <v/>
      </c>
      <c r="BW26" s="81" t="str">
        <f t="shared" si="19"/>
        <v/>
      </c>
      <c r="BX26" s="81" t="str">
        <f t="shared" si="20"/>
        <v/>
      </c>
      <c r="BY26" s="81" t="str">
        <f t="shared" si="21"/>
        <v/>
      </c>
      <c r="BZ26" s="81" t="str">
        <f t="shared" si="22"/>
        <v/>
      </c>
      <c r="CA26" s="81">
        <f t="shared" si="23"/>
        <v>8</v>
      </c>
      <c r="CB26" s="81" t="str">
        <f t="shared" si="24"/>
        <v/>
      </c>
      <c r="CC26" s="55"/>
      <c r="CD26" s="55"/>
      <c r="CE26" s="55"/>
      <c r="CF26" s="55"/>
      <c r="CG26" s="55"/>
      <c r="CH26" s="55"/>
      <c r="CI26" s="64">
        <v>6</v>
      </c>
      <c r="CJ26" s="321" t="str">
        <f t="shared" si="25"/>
        <v>CERDAN TORO MADISON YARELIS</v>
      </c>
      <c r="CK26" s="322"/>
      <c r="CL26" s="322"/>
      <c r="CM26" s="323"/>
      <c r="CN26" s="308" t="str">
        <f t="shared" si="26"/>
        <v>A-</v>
      </c>
      <c r="CO26" s="309"/>
      <c r="CP26" s="308" t="str">
        <f t="shared" si="27"/>
        <v>A+</v>
      </c>
      <c r="CQ26" s="309"/>
      <c r="CR26" s="308" t="str">
        <f t="shared" si="28"/>
        <v/>
      </c>
      <c r="CS26" s="309"/>
      <c r="CT26" s="308" t="str">
        <f t="shared" si="29"/>
        <v/>
      </c>
      <c r="CU26" s="309"/>
      <c r="CV26" s="94"/>
      <c r="CW26" s="193" t="str">
        <f>IF(OR(CN26="",CP26="",CR26=""),"",ROUND(TRUNC(('TRI-1'!ES23+'TRI-2'!ES23+'TRI-3'!ES23)/3,2),0))</f>
        <v/>
      </c>
      <c r="CX26" s="55"/>
      <c r="CY26" s="55"/>
      <c r="CZ26" s="55" t="e">
        <f>IF(#REF!="","",IF(#REF!&lt;&gt;"",IF(#REF!="","",IF(#REF!=10,"S",IF(#REF!&gt;=9,"MB",IF(#REF!&gt;=7,"B",IF(#REF!&gt;=5,"R","I"))))),""))</f>
        <v>#REF!</v>
      </c>
      <c r="DA26" s="55"/>
      <c r="DB26" s="55">
        <v>0</v>
      </c>
      <c r="DC26" s="55">
        <f t="shared" si="30"/>
        <v>0</v>
      </c>
      <c r="DD26" s="55"/>
      <c r="DE26" s="55"/>
      <c r="DF26" s="55" t="str">
        <f t="shared" si="3"/>
        <v>Err</v>
      </c>
      <c r="DG26" s="55" t="e">
        <f>IF(#REF!="A",5,IF(#REF!="B",4,IF(#REF!="C",3,IF(#REF!="D",2,IF(#REF!="E",1,"Err")))))</f>
        <v>#REF!</v>
      </c>
      <c r="DH26" s="55"/>
      <c r="DI26" s="55" t="e">
        <f t="shared" si="31"/>
        <v>#REF!</v>
      </c>
      <c r="DJ26" s="55" t="e">
        <f t="shared" si="32"/>
        <v>#REF!</v>
      </c>
      <c r="DK26" s="55"/>
      <c r="DL26" s="55"/>
      <c r="DM26" s="55"/>
      <c r="DN26" s="53">
        <v>6</v>
      </c>
      <c r="DO26" s="272" t="str">
        <f t="shared" si="33"/>
        <v>CERDAN TORO MADISON YARELIS</v>
      </c>
      <c r="DP26" s="273"/>
      <c r="DQ26" s="273"/>
      <c r="DR26" s="274"/>
      <c r="DS26" s="50" t="str">
        <f t="shared" si="34"/>
        <v/>
      </c>
      <c r="DT26" s="50" t="e">
        <f>IF(#REF!="","",#REF!)</f>
        <v>#REF!</v>
      </c>
      <c r="DU26" s="50" t="e">
        <f t="shared" si="4"/>
        <v>#REF!</v>
      </c>
      <c r="DV26" s="56" t="e">
        <f t="shared" si="35"/>
        <v>#REF!</v>
      </c>
      <c r="DW26" s="371" t="e">
        <f t="shared" si="36"/>
        <v>#REF!</v>
      </c>
      <c r="DX26" s="372"/>
      <c r="DY26" s="54" t="e">
        <f t="shared" si="37"/>
        <v>#REF!</v>
      </c>
      <c r="DZ26" s="55" t="e">
        <f t="shared" si="38"/>
        <v>#REF!</v>
      </c>
      <c r="EA26" s="55"/>
      <c r="EB26" s="55"/>
      <c r="EC26" s="55"/>
      <c r="ED26" s="55"/>
      <c r="EE26" s="55"/>
      <c r="EF26" s="53">
        <v>6</v>
      </c>
      <c r="EG26" s="272" t="str">
        <f t="shared" si="39"/>
        <v>CERDAN TORO MADISON YARELIS</v>
      </c>
      <c r="EH26" s="273"/>
      <c r="EI26" s="273"/>
      <c r="EJ26" s="274"/>
      <c r="EK26" s="50" t="str">
        <f t="shared" si="40"/>
        <v/>
      </c>
      <c r="EL26" s="50" t="e">
        <f t="shared" si="40"/>
        <v>#REF!</v>
      </c>
      <c r="EM26" s="51"/>
      <c r="EN26" s="52"/>
      <c r="EO26" s="57" t="str">
        <f t="shared" si="41"/>
        <v/>
      </c>
      <c r="EP26" s="50" t="e">
        <f t="shared" si="42"/>
        <v>#REF!</v>
      </c>
      <c r="EQ26" s="56" t="str">
        <f t="shared" si="43"/>
        <v/>
      </c>
      <c r="ER26" s="54" t="str">
        <f t="shared" si="5"/>
        <v/>
      </c>
      <c r="ES26" s="55" t="str">
        <f t="shared" si="44"/>
        <v/>
      </c>
      <c r="ET26" s="55"/>
      <c r="EU26" s="55"/>
      <c r="EV26" s="55"/>
      <c r="EW26" s="55"/>
      <c r="EX26" s="55"/>
      <c r="EY26" s="55"/>
      <c r="EZ26" s="53">
        <v>6</v>
      </c>
      <c r="FA26" s="272" t="str">
        <f t="shared" si="45"/>
        <v>CERDAN TORO MADISON YARELIS</v>
      </c>
      <c r="FB26" s="273"/>
      <c r="FC26" s="273"/>
      <c r="FD26" s="274"/>
      <c r="FE26" s="56" t="str">
        <f t="shared" si="46"/>
        <v/>
      </c>
      <c r="FF26" s="51"/>
      <c r="FG26" s="51"/>
      <c r="FH26" s="52"/>
      <c r="FI26" s="61" t="str">
        <f t="shared" si="47"/>
        <v/>
      </c>
      <c r="FJ26" s="371" t="str">
        <f t="shared" si="48"/>
        <v/>
      </c>
      <c r="FK26" s="379"/>
      <c r="FL26" s="379"/>
      <c r="FM26" s="372"/>
      <c r="FN26" s="55" t="str">
        <f t="shared" si="49"/>
        <v/>
      </c>
      <c r="FO26" s="55" t="str">
        <f t="shared" si="50"/>
        <v/>
      </c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XBG26">
        <f t="shared" si="51"/>
        <v>55</v>
      </c>
      <c r="XBH26">
        <v>6</v>
      </c>
      <c r="XBI26" t="str">
        <f t="shared" si="52"/>
        <v>CERDAN TORO MADISON YARELIS</v>
      </c>
      <c r="XBJ26">
        <f t="shared" si="53"/>
        <v>3</v>
      </c>
      <c r="XBK26">
        <f t="shared" si="54"/>
        <v>15</v>
      </c>
      <c r="XBV26">
        <v>55</v>
      </c>
      <c r="XBW26">
        <v>6</v>
      </c>
      <c r="XBX26" t="s">
        <v>349</v>
      </c>
      <c r="XBY26">
        <v>3</v>
      </c>
      <c r="XBZ26">
        <v>15</v>
      </c>
    </row>
    <row r="27" spans="1:186 16283:16302" ht="16.5" customHeight="1">
      <c r="A27" s="459"/>
      <c r="B27" s="459"/>
      <c r="D27" s="69">
        <v>7</v>
      </c>
      <c r="E27" s="477" t="str">
        <f t="shared" si="6"/>
        <v>CEVALLOS ZAMBRANO IAN SAHIR</v>
      </c>
      <c r="F27" s="478"/>
      <c r="G27" s="478"/>
      <c r="H27" s="153" t="str">
        <f>IF('TRI-1C'!Y24="","",'TRI-1C'!Y24)</f>
        <v/>
      </c>
      <c r="I27" s="153" t="str">
        <f>IF('TRI-1C'!AO24="","",'TRI-1C'!AO24)</f>
        <v/>
      </c>
      <c r="J27" s="153" t="str">
        <f>IF('TRI-1C'!BJ24="","",'TRI-1C'!BJ24)</f>
        <v/>
      </c>
      <c r="K27" s="153" t="str">
        <f>IF('TRI-1C'!CG24="","",'TRI-1C'!CG24)</f>
        <v/>
      </c>
      <c r="L27" s="153" t="str">
        <f>IF('TRI-1C'!DC24="","",'TRI-1C'!DC24)</f>
        <v/>
      </c>
      <c r="M27" s="153" t="str">
        <f>IF('TRI-1C'!DO24="","",'TRI-1C'!DO24)</f>
        <v/>
      </c>
      <c r="N27" s="153" t="str">
        <f>IF('TRI-1C'!ER24="","",'TRI-1C'!ER24)</f>
        <v/>
      </c>
      <c r="O27" s="153" t="str">
        <f>IF(E27="","",'TRI-1'!FC24)</f>
        <v/>
      </c>
      <c r="P27" s="153" t="str">
        <f>IF('TRI-1C'!ES24="","",'TRI-1C'!ES24)</f>
        <v/>
      </c>
      <c r="Q27" s="81" t="str">
        <f t="shared" si="7"/>
        <v/>
      </c>
      <c r="R27" s="81" t="str">
        <f t="shared" si="8"/>
        <v/>
      </c>
      <c r="S27" s="81" t="str">
        <f t="shared" si="9"/>
        <v/>
      </c>
      <c r="T27" s="81" t="str">
        <f t="shared" si="10"/>
        <v/>
      </c>
      <c r="U27" s="81" t="str">
        <f t="shared" si="11"/>
        <v/>
      </c>
      <c r="V27" s="81" t="str">
        <f t="shared" si="12"/>
        <v/>
      </c>
      <c r="W27" s="81" t="str">
        <f t="shared" si="13"/>
        <v/>
      </c>
      <c r="X27" s="81" t="str">
        <f t="shared" si="14"/>
        <v/>
      </c>
      <c r="Y27" s="55"/>
      <c r="Z27" s="55"/>
      <c r="AA27" s="55"/>
      <c r="AB27" s="55"/>
      <c r="AC27" s="53">
        <v>7</v>
      </c>
      <c r="AD27" s="477" t="str">
        <f t="shared" si="15"/>
        <v>CEVALLOS ZAMBRANO IAN SAHIR</v>
      </c>
      <c r="AE27" s="478"/>
      <c r="AF27" s="478"/>
      <c r="AG27" s="153" t="str">
        <f>IF('TRI-2C'!Y24="","",'TRI-2C'!Y24)</f>
        <v>A+</v>
      </c>
      <c r="AH27" s="153" t="str">
        <f>IF('TRI-2C'!AO24="","",'TRI-2C'!AO24)</f>
        <v>B+</v>
      </c>
      <c r="AI27" s="153" t="str">
        <f>IF('TRI-2C'!BJ24="","",'TRI-2C'!BJ24)</f>
        <v>A+</v>
      </c>
      <c r="AJ27" s="153" t="str">
        <f>IF('TRI-2C'!CG24="","",'TRI-2C'!CG24)</f>
        <v>A+</v>
      </c>
      <c r="AK27" s="153" t="str">
        <f>IF('TRI-2C'!DC24="","",'TRI-2C'!DC24)</f>
        <v>A+</v>
      </c>
      <c r="AL27" s="153" t="str">
        <f>IF('TRI-2C'!DO24="","",'TRI-2C'!DO24)</f>
        <v>A+</v>
      </c>
      <c r="AM27" s="153" t="str">
        <f>IF('TRI-2C'!ER24="","",'TRI-2C'!ER24)</f>
        <v>A+</v>
      </c>
      <c r="AN27" s="153" t="str">
        <f>IF(E27="","",'TRI-1'!FC24)</f>
        <v/>
      </c>
      <c r="AO27" s="153" t="str">
        <f>IF('TRI-2C'!ES24="","",'TRI-2C'!ES24)</f>
        <v>A+</v>
      </c>
      <c r="AP27" s="81" t="str">
        <f>IF(AP17="","",IF('TRI-1'!AJ116="","NE",IF(AND('TRI-1'!AJ116&lt;=10,'TRI-1'!AJ116&gt;=8),"A",IF(AND('TRI-1'!AJ116&lt;8,'TRI-1'!AJ116&gt;=5),"EP",IF(AND('TRI-1'!AJ116&lt;5,'TRI-1'!AJ116&gt;=1),"I","NE")))))</f>
        <v/>
      </c>
      <c r="AQ27" s="81" t="str">
        <f>IF(AQ17="","",IF('TRI-1'!AK116="","NE",IF(AND('TRI-1'!AK116&lt;=10,'TRI-1'!AK116&gt;=8),"A",IF(AND('TRI-1'!AK116&lt;8,'TRI-1'!AK116&gt;=5),"EP",IF(AND('TRI-1'!AK116&lt;5,'TRI-1'!AK116&gt;=1),"I","NE")))))</f>
        <v>NE</v>
      </c>
      <c r="AR27" s="81" t="str">
        <f>IF(AR17="","",IF('TRI-1'!AL116="","NE",IF(AND('TRI-1'!AL116&lt;=10,'TRI-1'!AL116&gt;=8),"A",IF(AND('TRI-1'!AL116&lt;8,'TRI-1'!AL116&gt;=5),"EP",IF(AND('TRI-1'!AL116&lt;5,'TRI-1'!AL116&gt;=1),"I","NE")))))</f>
        <v/>
      </c>
      <c r="AS27" s="81" t="str">
        <f>IF(AS17="","",IF('TRI-1'!AM116="","NE",IF(AND('TRI-1'!AM116&lt;=10,'TRI-1'!AM116&gt;=8),"A",IF(AND('TRI-1'!AM116&lt;8,'TRI-1'!AM116&gt;=5),"EP",IF(AND('TRI-1'!AM116&lt;5,'TRI-1'!AM116&gt;=1),"I","NE")))))</f>
        <v/>
      </c>
      <c r="AT27" s="81" t="str">
        <f>IF(AT17="","",IF('TRI-1'!#REF!="","NE",IF(AND('TRI-1'!#REF!&lt;=10,'TRI-1'!#REF!&gt;=8),"A",IF(AND('TRI-1'!#REF!&lt;8,'TRI-1'!#REF!&gt;=5),"EP",IF(AND('TRI-1'!#REF!&lt;5,'TRI-1'!#REF!&gt;=1),"I","NE")))))</f>
        <v/>
      </c>
      <c r="AU27" s="81" t="str">
        <f>IF(AU17="","",IF('TRI-1'!#REF!="","NE",IF(AND('TRI-1'!#REF!&lt;=10,'TRI-1'!#REF!&gt;=8),"A",IF(AND('TRI-1'!#REF!&lt;8,'TRI-1'!#REF!&gt;=5),"EP",IF(AND('TRI-1'!#REF!&lt;5,'TRI-1'!#REF!&gt;=1),"I","NE")))))</f>
        <v/>
      </c>
      <c r="AV27" s="81" t="str">
        <f>IF(AV17="","",IF('TRI-1'!#REF!="","NE",IF(AND('TRI-1'!#REF!&lt;=10,'TRI-1'!#REF!&gt;=8),"A",IF(AND('TRI-1'!#REF!&lt;8,'TRI-1'!#REF!&gt;=5),"EP",IF(AND('TRI-1'!#REF!&lt;5,'TRI-1'!#REF!&gt;=1),"I","NE")))))</f>
        <v/>
      </c>
      <c r="AW27" s="81" t="str">
        <f>IF(AW17="","",IF('TRI-1'!AN116="","NE",IF(AND('TRI-1'!AN116&lt;=10,'TRI-1'!AN116&gt;=8),"A",IF(AND('TRI-1'!AN116&lt;8,'TRI-1'!AN116&gt;=5),"EP",IF(AND('TRI-1'!AN116&lt;5,'TRI-1'!AN116&gt;=1),"I","NE")))))</f>
        <v/>
      </c>
      <c r="AX27" s="55" t="str">
        <f>IF(AX17="","",IF('TRI-1'!AO116="","NE",IF(AND('TRI-1'!AO116&lt;=10,'TRI-1'!AO116&gt;=8),"A",IF(AND('TRI-1'!AO116&lt;8,'TRI-1'!AO116&gt;=5),"EP",IF(AND('TRI-1'!AO116&lt;5,'TRI-1'!AO116&gt;=1),"I","NE")))))</f>
        <v/>
      </c>
      <c r="AY27" s="55" t="str">
        <f>IF(AY17="","",IF('TRI-1'!AP116="","NE",IF(AND('TRI-1'!AP116&lt;=10,'TRI-1'!AP116&gt;=8),"A",IF(AND('TRI-1'!AP116&lt;8,'TRI-1'!AP116&gt;=5),"EP",IF(AND('TRI-1'!AP116&lt;5,'TRI-1'!AP116&gt;=1),"I","NE")))))</f>
        <v/>
      </c>
      <c r="AZ27" s="55" t="str">
        <f>IF(AZ17="","",IF('TRI-1'!AQ116="","NE",IF(AND('TRI-1'!AQ116&lt;=10,'TRI-1'!AQ116&gt;=8),"A",IF(AND('TRI-1'!AQ116&lt;8,'TRI-1'!AQ116&gt;=5),"EP",IF(AND('TRI-1'!AQ116&lt;5,'TRI-1'!AQ116&gt;=1),"I","NE")))))</f>
        <v/>
      </c>
      <c r="BA27" s="55" t="str">
        <f>IF(BA17="","",IF('TRI-1'!AR116="","NE",IF(AND('TRI-1'!AR116&lt;=10,'TRI-1'!AR116&gt;=8),"A",IF(AND('TRI-1'!AR116&lt;8,'TRI-1'!AR116&gt;=5),"EP",IF(AND('TRI-1'!AR116&lt;5,'TRI-1'!AR116&gt;=1),"I","NE")))))</f>
        <v/>
      </c>
      <c r="BB27" s="55" t="str">
        <f>IF(BB17="","",IF('TRI-1'!AS116="","NE",IF(AND('TRI-1'!AS116&lt;=10,'TRI-1'!AS116&gt;=8),"A",IF(AND('TRI-1'!AS116&lt;8,'TRI-1'!AS116&gt;=5),"EP",IF(AND('TRI-1'!AS116&lt;5,'TRI-1'!AS116&gt;=1),"I","NE")))))</f>
        <v/>
      </c>
      <c r="BC27" s="55" t="str">
        <f>IF(BC17="","",IF('TRI-1'!AT116="","NE",IF(AND('TRI-1'!AT116&lt;=10,'TRI-1'!AT116&gt;=8),"A",IF(AND('TRI-1'!AT116&lt;8,'TRI-1'!AT116&gt;=5),"EP",IF(AND('TRI-1'!AT116&lt;5,'TRI-1'!AT116&gt;=1),"I","NE")))))</f>
        <v/>
      </c>
      <c r="BD27" s="55" t="str">
        <f>IF(BD17="","",IF('TRI-1'!AU116="","NE",IF(AND('TRI-1'!AU116&lt;=10,'TRI-1'!AU116&gt;=8),"A",IF(AND('TRI-1'!AU116&lt;8,'TRI-1'!AU116&gt;=5),"EP",IF(AND('TRI-1'!AU116&lt;5,'TRI-1'!AU116&gt;=1),"I","NE")))))</f>
        <v/>
      </c>
      <c r="BE27" s="55" t="str">
        <f>IF(BE17="","",IF('TRI-1'!AV116="","NE",IF(AND('TRI-1'!AV116&lt;=10,'TRI-1'!AV116&gt;=8),"A",IF(AND('TRI-1'!AV116&lt;8,'TRI-1'!AV116&gt;=5),"EP",IF(AND('TRI-1'!AV116&lt;5,'TRI-1'!AV116&gt;=1),"I","NE")))))</f>
        <v/>
      </c>
      <c r="BF27" s="55" t="str">
        <f>IF(BF17="","",IF('TRI-1'!AW116="","NE",IF(AND('TRI-1'!AW116&lt;=10,'TRI-1'!AW116&gt;=8),"A",IF(AND('TRI-1'!AW116&lt;8,'TRI-1'!AW116&gt;=5),"EP",IF(AND('TRI-1'!AW116&lt;5,'TRI-1'!AW116&gt;=1),"I","NE")))))</f>
        <v/>
      </c>
      <c r="BG27" s="55" t="str">
        <f>IF(BG17="","",IF('TRI-1'!AX116="","NE",IF(AND('TRI-1'!AX116&lt;=10,'TRI-1'!AX116&gt;=8),"A",IF(AND('TRI-1'!AX116&lt;8,'TRI-1'!AX116&gt;=5),"EP",IF(AND('TRI-1'!AX116&lt;5,'TRI-1'!AX116&gt;=1),"I","NE")))))</f>
        <v/>
      </c>
      <c r="BH27" s="53">
        <v>7</v>
      </c>
      <c r="BI27" s="381" t="str">
        <f t="shared" si="16"/>
        <v>CEVALLOS ZAMBRANO IAN SAHIR</v>
      </c>
      <c r="BJ27" s="382"/>
      <c r="BK27" s="382"/>
      <c r="BL27" s="153" t="str">
        <f>IF('TRI-3C'!Y24="","",'TRI-3C'!Y24)</f>
        <v/>
      </c>
      <c r="BM27" s="153" t="str">
        <f>IF('TRI-3C'!AO24="","",'TRI-3C'!AO24)</f>
        <v/>
      </c>
      <c r="BN27" s="153" t="str">
        <f>IF('TRI-3C'!BJ24="","",'TRI-3C'!BJ24)</f>
        <v/>
      </c>
      <c r="BO27" s="153" t="str">
        <f>IF('TRI-3C'!CG24="","",'TRI-3C'!CG24)</f>
        <v/>
      </c>
      <c r="BP27" s="153" t="str">
        <f>IF('TRI-3C'!DC24="","",'TRI-3C'!DC24)</f>
        <v/>
      </c>
      <c r="BQ27" s="153" t="str">
        <f>IF('TRI-3C'!DO24="","",'TRI-3C'!DO24)</f>
        <v/>
      </c>
      <c r="BR27" s="153" t="str">
        <f>IF('TRI-3C'!ER24="","",'TRI-3C'!ER24)</f>
        <v/>
      </c>
      <c r="BS27" s="153" t="str">
        <f>IF(E27="","",'TRI-1'!FC24)</f>
        <v/>
      </c>
      <c r="BT27" s="153" t="str">
        <f>IF('TRI-3C'!ES24="","",'TRI-3C'!ES24)</f>
        <v/>
      </c>
      <c r="BU27" s="81" t="str">
        <f t="shared" si="17"/>
        <v/>
      </c>
      <c r="BV27" s="81" t="str">
        <f t="shared" si="18"/>
        <v/>
      </c>
      <c r="BW27" s="81" t="str">
        <f t="shared" si="19"/>
        <v/>
      </c>
      <c r="BX27" s="81" t="str">
        <f t="shared" si="20"/>
        <v/>
      </c>
      <c r="BY27" s="81" t="str">
        <f t="shared" si="21"/>
        <v/>
      </c>
      <c r="BZ27" s="81" t="str">
        <f t="shared" si="22"/>
        <v/>
      </c>
      <c r="CA27" s="81" t="str">
        <f t="shared" si="23"/>
        <v/>
      </c>
      <c r="CB27" s="81" t="str">
        <f t="shared" si="24"/>
        <v/>
      </c>
      <c r="CC27" s="55"/>
      <c r="CD27" s="55"/>
      <c r="CE27" s="55"/>
      <c r="CF27" s="55"/>
      <c r="CG27" s="55"/>
      <c r="CH27" s="55"/>
      <c r="CI27" s="64">
        <v>7</v>
      </c>
      <c r="CJ27" s="321" t="str">
        <f t="shared" si="25"/>
        <v>CEVALLOS ZAMBRANO IAN SAHIR</v>
      </c>
      <c r="CK27" s="322"/>
      <c r="CL27" s="322"/>
      <c r="CM27" s="323"/>
      <c r="CN27" s="308" t="str">
        <f t="shared" si="26"/>
        <v/>
      </c>
      <c r="CO27" s="309"/>
      <c r="CP27" s="308" t="str">
        <f t="shared" si="27"/>
        <v>A+</v>
      </c>
      <c r="CQ27" s="309"/>
      <c r="CR27" s="308" t="str">
        <f t="shared" si="28"/>
        <v/>
      </c>
      <c r="CS27" s="309"/>
      <c r="CT27" s="308" t="str">
        <f t="shared" si="29"/>
        <v/>
      </c>
      <c r="CU27" s="309"/>
      <c r="CV27" s="94"/>
      <c r="CW27" s="193" t="str">
        <f>IF(OR(CN27="",CP27="",CR27=""),"",ROUND(TRUNC(('TRI-1'!ES24+'TRI-2'!ES24+'TRI-3'!ES24)/3,2),0))</f>
        <v/>
      </c>
      <c r="CX27" s="55"/>
      <c r="CY27" s="55"/>
      <c r="CZ27" s="55" t="e">
        <f>IF(#REF!="","",IF(#REF!&lt;&gt;"",IF(#REF!="","",IF(#REF!=10,"S",IF(#REF!&gt;=9,"MB",IF(#REF!&gt;=7,"B",IF(#REF!&gt;=5,"R","I"))))),""))</f>
        <v>#REF!</v>
      </c>
      <c r="DA27" s="55"/>
      <c r="DB27" s="55">
        <v>0</v>
      </c>
      <c r="DC27" s="55">
        <f t="shared" si="30"/>
        <v>0</v>
      </c>
      <c r="DD27" s="55"/>
      <c r="DE27" s="55"/>
      <c r="DF27" s="55" t="str">
        <f t="shared" si="3"/>
        <v>Err</v>
      </c>
      <c r="DG27" s="55" t="e">
        <f>IF(#REF!="A",5,IF(#REF!="B",4,IF(#REF!="C",3,IF(#REF!="D",2,IF(#REF!="E",1,"Err")))))</f>
        <v>#REF!</v>
      </c>
      <c r="DH27" s="55"/>
      <c r="DI27" s="55" t="e">
        <f t="shared" si="31"/>
        <v>#REF!</v>
      </c>
      <c r="DJ27" s="55" t="e">
        <f t="shared" si="32"/>
        <v>#REF!</v>
      </c>
      <c r="DK27" s="55"/>
      <c r="DL27" s="55"/>
      <c r="DM27" s="55"/>
      <c r="DN27" s="53">
        <v>7</v>
      </c>
      <c r="DO27" s="272" t="str">
        <f t="shared" si="33"/>
        <v>CEVALLOS ZAMBRANO IAN SAHIR</v>
      </c>
      <c r="DP27" s="273"/>
      <c r="DQ27" s="273"/>
      <c r="DR27" s="274"/>
      <c r="DS27" s="50" t="str">
        <f t="shared" si="34"/>
        <v/>
      </c>
      <c r="DT27" s="50" t="e">
        <f>IF(#REF!="","",#REF!)</f>
        <v>#REF!</v>
      </c>
      <c r="DU27" s="50" t="e">
        <f t="shared" si="4"/>
        <v>#REF!</v>
      </c>
      <c r="DV27" s="56" t="e">
        <f t="shared" si="35"/>
        <v>#REF!</v>
      </c>
      <c r="DW27" s="371" t="e">
        <f t="shared" si="36"/>
        <v>#REF!</v>
      </c>
      <c r="DX27" s="372"/>
      <c r="DY27" s="54" t="e">
        <f t="shared" si="37"/>
        <v>#REF!</v>
      </c>
      <c r="DZ27" s="55" t="e">
        <f t="shared" si="38"/>
        <v>#REF!</v>
      </c>
      <c r="EA27" s="55"/>
      <c r="EB27" s="55"/>
      <c r="EC27" s="55"/>
      <c r="ED27" s="55"/>
      <c r="EE27" s="55"/>
      <c r="EF27" s="53">
        <v>7</v>
      </c>
      <c r="EG27" s="272" t="str">
        <f t="shared" si="39"/>
        <v>CEVALLOS ZAMBRANO IAN SAHIR</v>
      </c>
      <c r="EH27" s="273"/>
      <c r="EI27" s="273"/>
      <c r="EJ27" s="274"/>
      <c r="EK27" s="50" t="str">
        <f t="shared" si="40"/>
        <v/>
      </c>
      <c r="EL27" s="50" t="e">
        <f t="shared" si="40"/>
        <v>#REF!</v>
      </c>
      <c r="EM27" s="51"/>
      <c r="EN27" s="52"/>
      <c r="EO27" s="57" t="str">
        <f t="shared" si="41"/>
        <v/>
      </c>
      <c r="EP27" s="50" t="e">
        <f t="shared" si="42"/>
        <v>#REF!</v>
      </c>
      <c r="EQ27" s="56" t="str">
        <f t="shared" si="43"/>
        <v/>
      </c>
      <c r="ER27" s="54" t="str">
        <f t="shared" si="5"/>
        <v/>
      </c>
      <c r="ES27" s="55" t="str">
        <f t="shared" si="44"/>
        <v/>
      </c>
      <c r="ET27" s="55"/>
      <c r="EU27" s="55"/>
      <c r="EV27" s="55"/>
      <c r="EW27" s="55"/>
      <c r="EX27" s="55"/>
      <c r="EY27" s="55"/>
      <c r="EZ27" s="53">
        <v>7</v>
      </c>
      <c r="FA27" s="272" t="str">
        <f t="shared" si="45"/>
        <v>CEVALLOS ZAMBRANO IAN SAHIR</v>
      </c>
      <c r="FB27" s="273"/>
      <c r="FC27" s="273"/>
      <c r="FD27" s="274"/>
      <c r="FE27" s="56" t="str">
        <f t="shared" si="46"/>
        <v/>
      </c>
      <c r="FF27" s="51"/>
      <c r="FG27" s="51"/>
      <c r="FH27" s="52"/>
      <c r="FI27" s="61" t="str">
        <f t="shared" si="47"/>
        <v/>
      </c>
      <c r="FJ27" s="371" t="str">
        <f t="shared" si="48"/>
        <v/>
      </c>
      <c r="FK27" s="379"/>
      <c r="FL27" s="379"/>
      <c r="FM27" s="372"/>
      <c r="FN27" s="55" t="str">
        <f t="shared" si="49"/>
        <v/>
      </c>
      <c r="FO27" s="55" t="str">
        <f t="shared" si="50"/>
        <v/>
      </c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XBG27">
        <f t="shared" si="51"/>
        <v>56</v>
      </c>
      <c r="XBH27">
        <v>7</v>
      </c>
      <c r="XBI27" t="str">
        <f t="shared" si="52"/>
        <v>CEVALLOS ZAMBRANO IAN SAHIR</v>
      </c>
      <c r="XBJ27">
        <f t="shared" si="53"/>
        <v>3</v>
      </c>
      <c r="XBK27">
        <f t="shared" si="54"/>
        <v>15</v>
      </c>
      <c r="XBV27">
        <v>56</v>
      </c>
      <c r="XBW27">
        <v>7</v>
      </c>
      <c r="XBX27" t="s">
        <v>350</v>
      </c>
      <c r="XBY27">
        <v>3</v>
      </c>
      <c r="XBZ27">
        <v>15</v>
      </c>
    </row>
    <row r="28" spans="1:186 16283:16302" ht="16.5" customHeight="1">
      <c r="A28" s="459"/>
      <c r="B28" s="459"/>
      <c r="D28" s="69">
        <v>8</v>
      </c>
      <c r="E28" s="477" t="str">
        <f t="shared" si="6"/>
        <v>CONGACHA OÑA JEAN PIERRE</v>
      </c>
      <c r="F28" s="478"/>
      <c r="G28" s="478"/>
      <c r="H28" s="153" t="str">
        <f>IF('TRI-1C'!Y25="","",'TRI-1C'!Y25)</f>
        <v>A+</v>
      </c>
      <c r="I28" s="153" t="str">
        <f>IF('TRI-1C'!AO25="","",'TRI-1C'!AO25)</f>
        <v>A+</v>
      </c>
      <c r="J28" s="153" t="str">
        <f>IF('TRI-1C'!BJ25="","",'TRI-1C'!BJ25)</f>
        <v>A+</v>
      </c>
      <c r="K28" s="153" t="str">
        <f>IF('TRI-1C'!CG25="","",'TRI-1C'!CG25)</f>
        <v>A+</v>
      </c>
      <c r="L28" s="153" t="str">
        <f>IF('TRI-1C'!DC25="","",'TRI-1C'!DC25)</f>
        <v>A+</v>
      </c>
      <c r="M28" s="153" t="str">
        <f>IF('TRI-1C'!DO25="","",'TRI-1C'!DO25)</f>
        <v>A+</v>
      </c>
      <c r="N28" s="153" t="str">
        <f>IF('TRI-1C'!ER25="","",'TRI-1C'!ER25)</f>
        <v>A+</v>
      </c>
      <c r="O28" s="153" t="str">
        <f>IF(E28="","",'TRI-1'!FC25)</f>
        <v>A-</v>
      </c>
      <c r="P28" s="153" t="str">
        <f>IF('TRI-1C'!ES25="","",'TRI-1C'!ES25)</f>
        <v>A+</v>
      </c>
      <c r="Q28" s="81">
        <f t="shared" si="7"/>
        <v>10</v>
      </c>
      <c r="R28" s="81">
        <f t="shared" si="8"/>
        <v>10</v>
      </c>
      <c r="S28" s="81">
        <f t="shared" si="9"/>
        <v>10</v>
      </c>
      <c r="T28" s="81">
        <f t="shared" si="10"/>
        <v>10</v>
      </c>
      <c r="U28" s="81">
        <f t="shared" si="11"/>
        <v>10</v>
      </c>
      <c r="V28" s="81">
        <f t="shared" si="12"/>
        <v>10</v>
      </c>
      <c r="W28" s="81">
        <f t="shared" si="13"/>
        <v>9</v>
      </c>
      <c r="X28" s="81">
        <f t="shared" si="14"/>
        <v>10</v>
      </c>
      <c r="Y28" s="55"/>
      <c r="Z28" s="55"/>
      <c r="AA28" s="55"/>
      <c r="AB28" s="55"/>
      <c r="AC28" s="53">
        <v>8</v>
      </c>
      <c r="AD28" s="477" t="str">
        <f t="shared" si="15"/>
        <v>CONGACHA OÑA JEAN PIERRE</v>
      </c>
      <c r="AE28" s="478"/>
      <c r="AF28" s="478"/>
      <c r="AG28" s="153" t="str">
        <f>IF('TRI-2C'!Y25="","",'TRI-2C'!Y25)</f>
        <v>A+</v>
      </c>
      <c r="AH28" s="153" t="str">
        <f>IF('TRI-2C'!AO25="","",'TRI-2C'!AO25)</f>
        <v>A+</v>
      </c>
      <c r="AI28" s="153" t="str">
        <f>IF('TRI-2C'!BJ25="","",'TRI-2C'!BJ25)</f>
        <v>A+</v>
      </c>
      <c r="AJ28" s="153" t="str">
        <f>IF('TRI-2C'!CG25="","",'TRI-2C'!CG25)</f>
        <v>A+</v>
      </c>
      <c r="AK28" s="153" t="str">
        <f>IF('TRI-2C'!DC25="","",'TRI-2C'!DC25)</f>
        <v>A+</v>
      </c>
      <c r="AL28" s="153" t="str">
        <f>IF('TRI-2C'!DO25="","",'TRI-2C'!DO25)</f>
        <v>A+</v>
      </c>
      <c r="AM28" s="153" t="str">
        <f>IF('TRI-2C'!ER25="","",'TRI-2C'!ER25)</f>
        <v>A+</v>
      </c>
      <c r="AN28" s="153" t="str">
        <f>IF(E28="","",'TRI-1'!FC25)</f>
        <v>A-</v>
      </c>
      <c r="AO28" s="153" t="str">
        <f>IF('TRI-2C'!ES25="","",'TRI-2C'!ES25)</f>
        <v>A+</v>
      </c>
      <c r="AP28" s="81" t="str">
        <f>IF(AP17="","",IF('TRI-1'!AJ117="","NE",IF(AND('TRI-1'!AJ117&lt;=10,'TRI-1'!AJ117&gt;=8),"A",IF(AND('TRI-1'!AJ117&lt;8,'TRI-1'!AJ117&gt;=5),"EP",IF(AND('TRI-1'!AJ117&lt;5,'TRI-1'!AJ117&gt;=1),"I","NE")))))</f>
        <v/>
      </c>
      <c r="AQ28" s="81" t="str">
        <f>IF(AQ17="","",IF('TRI-1'!AK117="","NE",IF(AND('TRI-1'!AK117&lt;=10,'TRI-1'!AK117&gt;=8),"A",IF(AND('TRI-1'!AK117&lt;8,'TRI-1'!AK117&gt;=5),"EP",IF(AND('TRI-1'!AK117&lt;5,'TRI-1'!AK117&gt;=1),"I","NE")))))</f>
        <v>NE</v>
      </c>
      <c r="AR28" s="81" t="str">
        <f>IF(AR17="","",IF('TRI-1'!AL117="","NE",IF(AND('TRI-1'!AL117&lt;=10,'TRI-1'!AL117&gt;=8),"A",IF(AND('TRI-1'!AL117&lt;8,'TRI-1'!AL117&gt;=5),"EP",IF(AND('TRI-1'!AL117&lt;5,'TRI-1'!AL117&gt;=1),"I","NE")))))</f>
        <v/>
      </c>
      <c r="AS28" s="81" t="str">
        <f>IF(AS17="","",IF('TRI-1'!AM117="","NE",IF(AND('TRI-1'!AM117&lt;=10,'TRI-1'!AM117&gt;=8),"A",IF(AND('TRI-1'!AM117&lt;8,'TRI-1'!AM117&gt;=5),"EP",IF(AND('TRI-1'!AM117&lt;5,'TRI-1'!AM117&gt;=1),"I","NE")))))</f>
        <v/>
      </c>
      <c r="AT28" s="81" t="str">
        <f>IF(AT17="","",IF('TRI-1'!#REF!="","NE",IF(AND('TRI-1'!#REF!&lt;=10,'TRI-1'!#REF!&gt;=8),"A",IF(AND('TRI-1'!#REF!&lt;8,'TRI-1'!#REF!&gt;=5),"EP",IF(AND('TRI-1'!#REF!&lt;5,'TRI-1'!#REF!&gt;=1),"I","NE")))))</f>
        <v/>
      </c>
      <c r="AU28" s="81" t="str">
        <f>IF(AU17="","",IF('TRI-1'!#REF!="","NE",IF(AND('TRI-1'!#REF!&lt;=10,'TRI-1'!#REF!&gt;=8),"A",IF(AND('TRI-1'!#REF!&lt;8,'TRI-1'!#REF!&gt;=5),"EP",IF(AND('TRI-1'!#REF!&lt;5,'TRI-1'!#REF!&gt;=1),"I","NE")))))</f>
        <v/>
      </c>
      <c r="AV28" s="81" t="str">
        <f>IF(AV17="","",IF('TRI-1'!#REF!="","NE",IF(AND('TRI-1'!#REF!&lt;=10,'TRI-1'!#REF!&gt;=8),"A",IF(AND('TRI-1'!#REF!&lt;8,'TRI-1'!#REF!&gt;=5),"EP",IF(AND('TRI-1'!#REF!&lt;5,'TRI-1'!#REF!&gt;=1),"I","NE")))))</f>
        <v/>
      </c>
      <c r="AW28" s="81" t="str">
        <f>IF(AW17="","",IF('TRI-1'!AN117="","NE",IF(AND('TRI-1'!AN117&lt;=10,'TRI-1'!AN117&gt;=8),"A",IF(AND('TRI-1'!AN117&lt;8,'TRI-1'!AN117&gt;=5),"EP",IF(AND('TRI-1'!AN117&lt;5,'TRI-1'!AN117&gt;=1),"I","NE")))))</f>
        <v/>
      </c>
      <c r="AX28" s="55" t="str">
        <f>IF(AX17="","",IF('TRI-1'!AO117="","NE",IF(AND('TRI-1'!AO117&lt;=10,'TRI-1'!AO117&gt;=8),"A",IF(AND('TRI-1'!AO117&lt;8,'TRI-1'!AO117&gt;=5),"EP",IF(AND('TRI-1'!AO117&lt;5,'TRI-1'!AO117&gt;=1),"I","NE")))))</f>
        <v/>
      </c>
      <c r="AY28" s="55" t="str">
        <f>IF(AY17="","",IF('TRI-1'!AP117="","NE",IF(AND('TRI-1'!AP117&lt;=10,'TRI-1'!AP117&gt;=8),"A",IF(AND('TRI-1'!AP117&lt;8,'TRI-1'!AP117&gt;=5),"EP",IF(AND('TRI-1'!AP117&lt;5,'TRI-1'!AP117&gt;=1),"I","NE")))))</f>
        <v/>
      </c>
      <c r="AZ28" s="55" t="str">
        <f>IF(AZ17="","",IF('TRI-1'!AQ117="","NE",IF(AND('TRI-1'!AQ117&lt;=10,'TRI-1'!AQ117&gt;=8),"A",IF(AND('TRI-1'!AQ117&lt;8,'TRI-1'!AQ117&gt;=5),"EP",IF(AND('TRI-1'!AQ117&lt;5,'TRI-1'!AQ117&gt;=1),"I","NE")))))</f>
        <v/>
      </c>
      <c r="BA28" s="55" t="str">
        <f>IF(BA17="","",IF('TRI-1'!AR117="","NE",IF(AND('TRI-1'!AR117&lt;=10,'TRI-1'!AR117&gt;=8),"A",IF(AND('TRI-1'!AR117&lt;8,'TRI-1'!AR117&gt;=5),"EP",IF(AND('TRI-1'!AR117&lt;5,'TRI-1'!AR117&gt;=1),"I","NE")))))</f>
        <v/>
      </c>
      <c r="BB28" s="55" t="str">
        <f>IF(BB17="","",IF('TRI-1'!AS117="","NE",IF(AND('TRI-1'!AS117&lt;=10,'TRI-1'!AS117&gt;=8),"A",IF(AND('TRI-1'!AS117&lt;8,'TRI-1'!AS117&gt;=5),"EP",IF(AND('TRI-1'!AS117&lt;5,'TRI-1'!AS117&gt;=1),"I","NE")))))</f>
        <v/>
      </c>
      <c r="BC28" s="55" t="str">
        <f>IF(BC17="","",IF('TRI-1'!AT117="","NE",IF(AND('TRI-1'!AT117&lt;=10,'TRI-1'!AT117&gt;=8),"A",IF(AND('TRI-1'!AT117&lt;8,'TRI-1'!AT117&gt;=5),"EP",IF(AND('TRI-1'!AT117&lt;5,'TRI-1'!AT117&gt;=1),"I","NE")))))</f>
        <v/>
      </c>
      <c r="BD28" s="55" t="str">
        <f>IF(BD17="","",IF('TRI-1'!AU117="","NE",IF(AND('TRI-1'!AU117&lt;=10,'TRI-1'!AU117&gt;=8),"A",IF(AND('TRI-1'!AU117&lt;8,'TRI-1'!AU117&gt;=5),"EP",IF(AND('TRI-1'!AU117&lt;5,'TRI-1'!AU117&gt;=1),"I","NE")))))</f>
        <v/>
      </c>
      <c r="BE28" s="55" t="str">
        <f>IF(BE17="","",IF('TRI-1'!AV117="","NE",IF(AND('TRI-1'!AV117&lt;=10,'TRI-1'!AV117&gt;=8),"A",IF(AND('TRI-1'!AV117&lt;8,'TRI-1'!AV117&gt;=5),"EP",IF(AND('TRI-1'!AV117&lt;5,'TRI-1'!AV117&gt;=1),"I","NE")))))</f>
        <v/>
      </c>
      <c r="BF28" s="55" t="str">
        <f>IF(BF17="","",IF('TRI-1'!AW117="","NE",IF(AND('TRI-1'!AW117&lt;=10,'TRI-1'!AW117&gt;=8),"A",IF(AND('TRI-1'!AW117&lt;8,'TRI-1'!AW117&gt;=5),"EP",IF(AND('TRI-1'!AW117&lt;5,'TRI-1'!AW117&gt;=1),"I","NE")))))</f>
        <v/>
      </c>
      <c r="BG28" s="55" t="str">
        <f>IF(BG17="","",IF('TRI-1'!AX117="","NE",IF(AND('TRI-1'!AX117&lt;=10,'TRI-1'!AX117&gt;=8),"A",IF(AND('TRI-1'!AX117&lt;8,'TRI-1'!AX117&gt;=5),"EP",IF(AND('TRI-1'!AX117&lt;5,'TRI-1'!AX117&gt;=1),"I","NE")))))</f>
        <v/>
      </c>
      <c r="BH28" s="53">
        <v>8</v>
      </c>
      <c r="BI28" s="381" t="str">
        <f t="shared" si="16"/>
        <v>CONGACHA OÑA JEAN PIERRE</v>
      </c>
      <c r="BJ28" s="382"/>
      <c r="BK28" s="382"/>
      <c r="BL28" s="153" t="str">
        <f>IF('TRI-3C'!Y25="","",'TRI-3C'!Y25)</f>
        <v/>
      </c>
      <c r="BM28" s="153" t="str">
        <f>IF('TRI-3C'!AO25="","",'TRI-3C'!AO25)</f>
        <v/>
      </c>
      <c r="BN28" s="153" t="str">
        <f>IF('TRI-3C'!BJ25="","",'TRI-3C'!BJ25)</f>
        <v/>
      </c>
      <c r="BO28" s="153" t="str">
        <f>IF('TRI-3C'!CG25="","",'TRI-3C'!CG25)</f>
        <v/>
      </c>
      <c r="BP28" s="153" t="str">
        <f>IF('TRI-3C'!DC25="","",'TRI-3C'!DC25)</f>
        <v/>
      </c>
      <c r="BQ28" s="153" t="str">
        <f>IF('TRI-3C'!DO25="","",'TRI-3C'!DO25)</f>
        <v/>
      </c>
      <c r="BR28" s="153" t="str">
        <f>IF('TRI-3C'!ER25="","",'TRI-3C'!ER25)</f>
        <v/>
      </c>
      <c r="BS28" s="153" t="str">
        <f>IF(E28="","",'TRI-1'!FC25)</f>
        <v>A-</v>
      </c>
      <c r="BT28" s="153" t="str">
        <f>IF('TRI-3C'!ES25="","",'TRI-3C'!ES25)</f>
        <v/>
      </c>
      <c r="BU28" s="81" t="str">
        <f t="shared" si="17"/>
        <v/>
      </c>
      <c r="BV28" s="81" t="str">
        <f t="shared" si="18"/>
        <v/>
      </c>
      <c r="BW28" s="81" t="str">
        <f t="shared" si="19"/>
        <v/>
      </c>
      <c r="BX28" s="81" t="str">
        <f t="shared" si="20"/>
        <v/>
      </c>
      <c r="BY28" s="81" t="str">
        <f t="shared" si="21"/>
        <v/>
      </c>
      <c r="BZ28" s="81" t="str">
        <f t="shared" si="22"/>
        <v/>
      </c>
      <c r="CA28" s="81">
        <f t="shared" si="23"/>
        <v>9</v>
      </c>
      <c r="CB28" s="81" t="str">
        <f t="shared" si="24"/>
        <v/>
      </c>
      <c r="CC28" s="55"/>
      <c r="CD28" s="55"/>
      <c r="CE28" s="55"/>
      <c r="CF28" s="55"/>
      <c r="CG28" s="55"/>
      <c r="CH28" s="55"/>
      <c r="CI28" s="64">
        <v>8</v>
      </c>
      <c r="CJ28" s="321" t="str">
        <f t="shared" si="25"/>
        <v>CONGACHA OÑA JEAN PIERRE</v>
      </c>
      <c r="CK28" s="322"/>
      <c r="CL28" s="322"/>
      <c r="CM28" s="323"/>
      <c r="CN28" s="308" t="str">
        <f t="shared" si="26"/>
        <v>A+</v>
      </c>
      <c r="CO28" s="309"/>
      <c r="CP28" s="308" t="str">
        <f t="shared" si="27"/>
        <v>A+</v>
      </c>
      <c r="CQ28" s="309"/>
      <c r="CR28" s="308" t="str">
        <f t="shared" si="28"/>
        <v/>
      </c>
      <c r="CS28" s="309"/>
      <c r="CT28" s="308" t="str">
        <f t="shared" si="29"/>
        <v/>
      </c>
      <c r="CU28" s="309"/>
      <c r="CV28" s="94"/>
      <c r="CW28" s="193" t="str">
        <f>IF(OR(CN28="",CP28="",CR28=""),"",ROUND(TRUNC(('TRI-1'!ES25+'TRI-2'!ES25+'TRI-3'!ES25)/3,2),0))</f>
        <v/>
      </c>
      <c r="CX28" s="55"/>
      <c r="CY28" s="55"/>
      <c r="CZ28" s="55" t="e">
        <f>IF(#REF!="","",IF(#REF!&lt;&gt;"",IF(#REF!="","",IF(#REF!=10,"S",IF(#REF!&gt;=9,"MB",IF(#REF!&gt;=7,"B",IF(#REF!&gt;=5,"R","I"))))),""))</f>
        <v>#REF!</v>
      </c>
      <c r="DA28" s="55"/>
      <c r="DB28" s="55">
        <v>0</v>
      </c>
      <c r="DC28" s="55">
        <f t="shared" si="30"/>
        <v>0</v>
      </c>
      <c r="DD28" s="55"/>
      <c r="DE28" s="55"/>
      <c r="DF28" s="55" t="str">
        <f t="shared" si="3"/>
        <v>Err</v>
      </c>
      <c r="DG28" s="55" t="e">
        <f>IF(#REF!="A",5,IF(#REF!="B",4,IF(#REF!="C",3,IF(#REF!="D",2,IF(#REF!="E",1,"Err")))))</f>
        <v>#REF!</v>
      </c>
      <c r="DH28" s="55"/>
      <c r="DI28" s="55" t="e">
        <f t="shared" si="31"/>
        <v>#REF!</v>
      </c>
      <c r="DJ28" s="55" t="e">
        <f t="shared" si="32"/>
        <v>#REF!</v>
      </c>
      <c r="DK28" s="55"/>
      <c r="DL28" s="55"/>
      <c r="DM28" s="55"/>
      <c r="DN28" s="53">
        <v>8</v>
      </c>
      <c r="DO28" s="272" t="str">
        <f t="shared" si="33"/>
        <v>CONGACHA OÑA JEAN PIERRE</v>
      </c>
      <c r="DP28" s="273"/>
      <c r="DQ28" s="273"/>
      <c r="DR28" s="274"/>
      <c r="DS28" s="50" t="str">
        <f t="shared" si="34"/>
        <v/>
      </c>
      <c r="DT28" s="50" t="e">
        <f>IF(#REF!="","",#REF!)</f>
        <v>#REF!</v>
      </c>
      <c r="DU28" s="50" t="e">
        <f t="shared" si="4"/>
        <v>#REF!</v>
      </c>
      <c r="DV28" s="56" t="e">
        <f t="shared" si="35"/>
        <v>#REF!</v>
      </c>
      <c r="DW28" s="371" t="e">
        <f t="shared" si="36"/>
        <v>#REF!</v>
      </c>
      <c r="DX28" s="372"/>
      <c r="DY28" s="54" t="e">
        <f t="shared" si="37"/>
        <v>#REF!</v>
      </c>
      <c r="DZ28" s="55" t="e">
        <f t="shared" si="38"/>
        <v>#REF!</v>
      </c>
      <c r="EA28" s="55"/>
      <c r="EB28" s="55"/>
      <c r="EC28" s="55"/>
      <c r="ED28" s="55"/>
      <c r="EE28" s="55"/>
      <c r="EF28" s="53">
        <v>8</v>
      </c>
      <c r="EG28" s="272" t="str">
        <f t="shared" si="39"/>
        <v>CONGACHA OÑA JEAN PIERRE</v>
      </c>
      <c r="EH28" s="273"/>
      <c r="EI28" s="273"/>
      <c r="EJ28" s="274"/>
      <c r="EK28" s="50" t="str">
        <f t="shared" si="40"/>
        <v/>
      </c>
      <c r="EL28" s="50" t="e">
        <f t="shared" si="40"/>
        <v>#REF!</v>
      </c>
      <c r="EM28" s="51"/>
      <c r="EN28" s="52"/>
      <c r="EO28" s="57" t="str">
        <f t="shared" si="41"/>
        <v/>
      </c>
      <c r="EP28" s="50" t="e">
        <f t="shared" si="42"/>
        <v>#REF!</v>
      </c>
      <c r="EQ28" s="56" t="str">
        <f t="shared" si="43"/>
        <v/>
      </c>
      <c r="ER28" s="54" t="str">
        <f t="shared" si="5"/>
        <v/>
      </c>
      <c r="ES28" s="55" t="str">
        <f t="shared" si="44"/>
        <v/>
      </c>
      <c r="ET28" s="55"/>
      <c r="EU28" s="55"/>
      <c r="EV28" s="55"/>
      <c r="EW28" s="55"/>
      <c r="EX28" s="55"/>
      <c r="EY28" s="55"/>
      <c r="EZ28" s="53">
        <v>8</v>
      </c>
      <c r="FA28" s="272" t="str">
        <f t="shared" si="45"/>
        <v>CONGACHA OÑA JEAN PIERRE</v>
      </c>
      <c r="FB28" s="273"/>
      <c r="FC28" s="273"/>
      <c r="FD28" s="274"/>
      <c r="FE28" s="56" t="str">
        <f t="shared" si="46"/>
        <v/>
      </c>
      <c r="FF28" s="51"/>
      <c r="FG28" s="51"/>
      <c r="FH28" s="52"/>
      <c r="FI28" s="61" t="str">
        <f t="shared" si="47"/>
        <v/>
      </c>
      <c r="FJ28" s="371" t="str">
        <f t="shared" si="48"/>
        <v/>
      </c>
      <c r="FK28" s="379"/>
      <c r="FL28" s="379"/>
      <c r="FM28" s="372"/>
      <c r="FN28" s="55" t="str">
        <f t="shared" si="49"/>
        <v/>
      </c>
      <c r="FO28" s="55" t="str">
        <f t="shared" si="50"/>
        <v/>
      </c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XBG28">
        <f t="shared" si="51"/>
        <v>57</v>
      </c>
      <c r="XBH28">
        <v>8</v>
      </c>
      <c r="XBI28" t="str">
        <f t="shared" si="52"/>
        <v>CONGACHA OÑA JEAN PIERRE</v>
      </c>
      <c r="XBJ28">
        <f t="shared" si="53"/>
        <v>3</v>
      </c>
      <c r="XBK28">
        <f t="shared" si="54"/>
        <v>15</v>
      </c>
      <c r="XBV28">
        <v>57</v>
      </c>
      <c r="XBW28">
        <v>8</v>
      </c>
      <c r="XBX28" t="s">
        <v>351</v>
      </c>
      <c r="XBY28">
        <v>3</v>
      </c>
      <c r="XBZ28">
        <v>15</v>
      </c>
    </row>
    <row r="29" spans="1:186 16283:16302" ht="16.5" customHeight="1">
      <c r="A29" s="14" t="s">
        <v>144</v>
      </c>
      <c r="B29" s="101" t="s">
        <v>146</v>
      </c>
      <c r="C29" t="s">
        <v>87</v>
      </c>
      <c r="D29" s="69">
        <v>9</v>
      </c>
      <c r="E29" s="477" t="str">
        <f t="shared" si="6"/>
        <v>CUEVA VILLEGAS VALENTINA STEFANIA</v>
      </c>
      <c r="F29" s="478"/>
      <c r="G29" s="478"/>
      <c r="H29" s="153" t="str">
        <f>IF('TRI-1C'!Y26="","",'TRI-1C'!Y26)</f>
        <v>A+</v>
      </c>
      <c r="I29" s="153" t="str">
        <f>IF('TRI-1C'!AO26="","",'TRI-1C'!AO26)</f>
        <v>A+</v>
      </c>
      <c r="J29" s="153" t="str">
        <f>IF('TRI-1C'!BJ26="","",'TRI-1C'!BJ26)</f>
        <v>A+</v>
      </c>
      <c r="K29" s="153" t="str">
        <f>IF('TRI-1C'!CG26="","",'TRI-1C'!CG26)</f>
        <v>A+</v>
      </c>
      <c r="L29" s="153" t="str">
        <f>IF('TRI-1C'!DC26="","",'TRI-1C'!DC26)</f>
        <v>A+</v>
      </c>
      <c r="M29" s="153" t="str">
        <f>IF('TRI-1C'!DO26="","",'TRI-1C'!DO26)</f>
        <v>A+</v>
      </c>
      <c r="N29" s="153" t="str">
        <f>IF('TRI-1C'!ER26="","",'TRI-1C'!ER26)</f>
        <v>A+</v>
      </c>
      <c r="O29" s="153" t="str">
        <f>IF(E29="","",'TRI-1'!FC26)</f>
        <v>A+</v>
      </c>
      <c r="P29" s="153" t="str">
        <f>IF('TRI-1C'!ES26="","",'TRI-1C'!ES26)</f>
        <v>A+</v>
      </c>
      <c r="Q29" s="81">
        <f t="shared" si="7"/>
        <v>10</v>
      </c>
      <c r="R29" s="81">
        <f t="shared" si="8"/>
        <v>10</v>
      </c>
      <c r="S29" s="81">
        <f t="shared" si="9"/>
        <v>10</v>
      </c>
      <c r="T29" s="81">
        <f t="shared" si="10"/>
        <v>10</v>
      </c>
      <c r="U29" s="81">
        <f t="shared" si="11"/>
        <v>10</v>
      </c>
      <c r="V29" s="81">
        <f t="shared" si="12"/>
        <v>10</v>
      </c>
      <c r="W29" s="81">
        <f t="shared" si="13"/>
        <v>10</v>
      </c>
      <c r="X29" s="81">
        <f t="shared" si="14"/>
        <v>10</v>
      </c>
      <c r="Y29" s="55"/>
      <c r="Z29" s="55"/>
      <c r="AA29" s="55"/>
      <c r="AB29" s="55"/>
      <c r="AC29" s="53">
        <v>9</v>
      </c>
      <c r="AD29" s="477" t="str">
        <f t="shared" si="15"/>
        <v>CUEVA VILLEGAS VALENTINA STEFANIA</v>
      </c>
      <c r="AE29" s="478"/>
      <c r="AF29" s="478"/>
      <c r="AG29" s="153" t="str">
        <f>IF('TRI-2C'!Y26="","",'TRI-2C'!Y26)</f>
        <v>A+</v>
      </c>
      <c r="AH29" s="153" t="str">
        <f>IF('TRI-2C'!AO26="","",'TRI-2C'!AO26)</f>
        <v>A+</v>
      </c>
      <c r="AI29" s="153" t="str">
        <f>IF('TRI-2C'!BJ26="","",'TRI-2C'!BJ26)</f>
        <v>A+</v>
      </c>
      <c r="AJ29" s="153" t="str">
        <f>IF('TRI-2C'!CG26="","",'TRI-2C'!CG26)</f>
        <v>A+</v>
      </c>
      <c r="AK29" s="153" t="str">
        <f>IF('TRI-2C'!DC26="","",'TRI-2C'!DC26)</f>
        <v>A+</v>
      </c>
      <c r="AL29" s="153" t="str">
        <f>IF('TRI-2C'!DO26="","",'TRI-2C'!DO26)</f>
        <v>A+</v>
      </c>
      <c r="AM29" s="153" t="str">
        <f>IF('TRI-2C'!ER26="","",'TRI-2C'!ER26)</f>
        <v>A+</v>
      </c>
      <c r="AN29" s="153" t="str">
        <f>IF(E29="","",'TRI-1'!FC26)</f>
        <v>A+</v>
      </c>
      <c r="AO29" s="153" t="str">
        <f>IF('TRI-2C'!ES26="","",'TRI-2C'!ES26)</f>
        <v>A+</v>
      </c>
      <c r="AP29" s="81">
        <f t="shared" ref="AP29:AP45" si="55">IF(AH29="","",IF(AH29="A+",10,IF(AH29="A-",9,IF(AH29="B+",8,IF(AH29="B-",7,IF(AH29="C+",6,IF(AH29="C-",5,IF(AH29="D+",4,IF(AH29="D-",3,IF(AH29="E+",2,IF(AH29="E-",1)))))))))))</f>
        <v>10</v>
      </c>
      <c r="AQ29" s="81">
        <f t="shared" ref="AQ29:AQ45" si="56">IF(AI29="","",IF(AI29="A+",10,IF(AI29="A-",9,IF(AI29="B+",8,IF(AI29="B-",7,IF(AI29="C+",6,IF(AI29="C-",5,IF(AI29="D+",4,IF(AI29="D-",3,IF(AI29="E+",2,IF(AI29="E-",1)))))))))))</f>
        <v>10</v>
      </c>
      <c r="AR29" s="81">
        <f t="shared" ref="AR29:AR45" si="57">IF(AJ29="","",IF(AJ29="A+",10,IF(AJ29="A-",9,IF(AJ29="B+",8,IF(AJ29="B-",7,IF(AJ29="C+",6,IF(AJ29="C-",5,IF(AJ29="D+",4,IF(AJ29="D-",3,IF(AJ29="E+",2,IF(AJ29="E-",1)))))))))))</f>
        <v>10</v>
      </c>
      <c r="AS29" s="81">
        <f t="shared" ref="AS29:AS45" si="58">IF(AK29="","",IF(AK29="A+",10,IF(AK29="A-",9,IF(AK29="B+",8,IF(AK29="B-",7,IF(AK29="C+",6,IF(AK29="C-",5,IF(AK29="D+",4,IF(AK29="D-",3,IF(AK29="E+",2,IF(AK29="E-",1)))))))))))</f>
        <v>10</v>
      </c>
      <c r="AT29" s="81">
        <f t="shared" ref="AT29:AT45" si="59">IF(AL29="","",IF(AL29="A+",10,IF(AL29="A-",9,IF(AL29="B+",8,IF(AL29="B-",7,IF(AL29="C+",6,IF(AL29="C-",5,IF(AL29="D+",4,IF(AL29="D-",3,IF(AL29="E+",2,IF(AL29="E-",1)))))))))))</f>
        <v>10</v>
      </c>
      <c r="AU29" s="81">
        <f t="shared" ref="AU29:AU45" si="60">IF(AM29="","",IF(AM29="A+",10,IF(AM29="A-",9,IF(AM29="B+",8,IF(AM29="B-",7,IF(AM29="C+",6,IF(AM29="C-",5,IF(AM29="D+",4,IF(AM29="D-",3,IF(AM29="E+",2,IF(AM29="E-",1)))))))))))</f>
        <v>10</v>
      </c>
      <c r="AV29" s="81">
        <f t="shared" ref="AV29:AV45" si="61">IF(AN29="","",IF(AN29="A+",10,IF(AN29="A-",9,IF(AN29="B+",8,IF(AN29="B-",7,IF(AN29="C+",6,IF(AN29="C-",5,IF(AN29="D+",4,IF(AN29="D-",3,IF(AN29="E+",2,IF(AN29="E-",1)))))))))))</f>
        <v>10</v>
      </c>
      <c r="AW29" s="81">
        <f t="shared" ref="AW29:AW45" si="62">IF(AND(AP29&lt;&gt;"",AQ29&lt;&gt;""),ROUND(TRUNC(AVERAGE(AP29:AV29),2),0),"")</f>
        <v>10</v>
      </c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3">
        <v>9</v>
      </c>
      <c r="BI29" s="381" t="str">
        <f t="shared" si="16"/>
        <v>CUEVA VILLEGAS VALENTINA STEFANIA</v>
      </c>
      <c r="BJ29" s="382"/>
      <c r="BK29" s="382"/>
      <c r="BL29" s="153" t="str">
        <f>IF('TRI-3C'!Y26="","",'TRI-3C'!Y26)</f>
        <v/>
      </c>
      <c r="BM29" s="153" t="str">
        <f>IF('TRI-3C'!AO26="","",'TRI-3C'!AO26)</f>
        <v/>
      </c>
      <c r="BN29" s="153" t="str">
        <f>IF('TRI-3C'!BJ26="","",'TRI-3C'!BJ26)</f>
        <v/>
      </c>
      <c r="BO29" s="153" t="str">
        <f>IF('TRI-3C'!CG26="","",'TRI-3C'!CG26)</f>
        <v/>
      </c>
      <c r="BP29" s="153" t="str">
        <f>IF('TRI-3C'!DC26="","",'TRI-3C'!DC26)</f>
        <v/>
      </c>
      <c r="BQ29" s="153" t="str">
        <f>IF('TRI-3C'!DO26="","",'TRI-3C'!DO26)</f>
        <v/>
      </c>
      <c r="BR29" s="153" t="str">
        <f>IF('TRI-3C'!ER26="","",'TRI-3C'!ER26)</f>
        <v/>
      </c>
      <c r="BS29" s="153" t="str">
        <f>IF(E29="","",'TRI-1'!FC26)</f>
        <v>A+</v>
      </c>
      <c r="BT29" s="153" t="str">
        <f>IF('TRI-3C'!ES26="","",'TRI-3C'!ES26)</f>
        <v/>
      </c>
      <c r="BU29" s="81" t="str">
        <f t="shared" si="17"/>
        <v/>
      </c>
      <c r="BV29" s="81" t="str">
        <f t="shared" si="18"/>
        <v/>
      </c>
      <c r="BW29" s="81" t="str">
        <f t="shared" si="19"/>
        <v/>
      </c>
      <c r="BX29" s="81" t="str">
        <f t="shared" si="20"/>
        <v/>
      </c>
      <c r="BY29" s="81" t="str">
        <f t="shared" si="21"/>
        <v/>
      </c>
      <c r="BZ29" s="81" t="str">
        <f t="shared" si="22"/>
        <v/>
      </c>
      <c r="CA29" s="81">
        <f t="shared" si="23"/>
        <v>10</v>
      </c>
      <c r="CB29" s="81" t="str">
        <f t="shared" si="24"/>
        <v/>
      </c>
      <c r="CC29" s="55"/>
      <c r="CD29" s="55"/>
      <c r="CE29" s="55"/>
      <c r="CF29" s="55"/>
      <c r="CG29" s="55"/>
      <c r="CH29" s="55"/>
      <c r="CI29" s="64">
        <v>9</v>
      </c>
      <c r="CJ29" s="321" t="str">
        <f t="shared" si="25"/>
        <v>CUEVA VILLEGAS VALENTINA STEFANIA</v>
      </c>
      <c r="CK29" s="322"/>
      <c r="CL29" s="322"/>
      <c r="CM29" s="323"/>
      <c r="CN29" s="308" t="str">
        <f t="shared" si="26"/>
        <v>A+</v>
      </c>
      <c r="CO29" s="309"/>
      <c r="CP29" s="308" t="str">
        <f t="shared" si="27"/>
        <v>A+</v>
      </c>
      <c r="CQ29" s="309"/>
      <c r="CR29" s="308" t="str">
        <f t="shared" si="28"/>
        <v/>
      </c>
      <c r="CS29" s="309"/>
      <c r="CT29" s="308" t="str">
        <f t="shared" si="29"/>
        <v/>
      </c>
      <c r="CU29" s="309"/>
      <c r="CV29" s="94"/>
      <c r="CW29" s="193" t="str">
        <f>IF(OR(CN29="",CP29="",CR29=""),"",ROUND(TRUNC(('TRI-1'!ES26+'TRI-2'!ES26+'TRI-3'!ES26)/3,2),0))</f>
        <v/>
      </c>
      <c r="CX29" s="55"/>
      <c r="CY29" s="55"/>
      <c r="CZ29" s="55" t="e">
        <f>IF(#REF!="","",IF(#REF!&lt;&gt;"",IF(#REF!="","",IF(#REF!=10,"S",IF(#REF!&gt;=9,"MB",IF(#REF!&gt;=7,"B",IF(#REF!&gt;=5,"R","I"))))),""))</f>
        <v>#REF!</v>
      </c>
      <c r="DA29" s="55"/>
      <c r="DB29" s="55">
        <v>0</v>
      </c>
      <c r="DC29" s="55">
        <f t="shared" si="30"/>
        <v>0</v>
      </c>
      <c r="DD29" s="55"/>
      <c r="DE29" s="55"/>
      <c r="DF29" s="55" t="str">
        <f t="shared" si="3"/>
        <v>Err</v>
      </c>
      <c r="DG29" s="55" t="e">
        <f>IF(#REF!="A",5,IF(#REF!="B",4,IF(#REF!="C",3,IF(#REF!="D",2,IF(#REF!="E",1,"Err")))))</f>
        <v>#REF!</v>
      </c>
      <c r="DH29" s="55"/>
      <c r="DI29" s="55" t="e">
        <f t="shared" si="31"/>
        <v>#REF!</v>
      </c>
      <c r="DJ29" s="55" t="e">
        <f t="shared" si="32"/>
        <v>#REF!</v>
      </c>
      <c r="DK29" s="55"/>
      <c r="DL29" s="55"/>
      <c r="DM29" s="55"/>
      <c r="DN29" s="53">
        <v>9</v>
      </c>
      <c r="DO29" s="272" t="str">
        <f t="shared" si="33"/>
        <v>CUEVA VILLEGAS VALENTINA STEFANIA</v>
      </c>
      <c r="DP29" s="273"/>
      <c r="DQ29" s="273"/>
      <c r="DR29" s="274"/>
      <c r="DS29" s="50" t="str">
        <f t="shared" si="34"/>
        <v/>
      </c>
      <c r="DT29" s="50" t="e">
        <f>IF(#REF!="","",#REF!)</f>
        <v>#REF!</v>
      </c>
      <c r="DU29" s="50" t="e">
        <f t="shared" si="4"/>
        <v>#REF!</v>
      </c>
      <c r="DV29" s="56" t="e">
        <f t="shared" si="35"/>
        <v>#REF!</v>
      </c>
      <c r="DW29" s="371" t="e">
        <f t="shared" si="36"/>
        <v>#REF!</v>
      </c>
      <c r="DX29" s="372"/>
      <c r="DY29" s="54" t="e">
        <f t="shared" si="37"/>
        <v>#REF!</v>
      </c>
      <c r="DZ29" s="55" t="e">
        <f t="shared" si="38"/>
        <v>#REF!</v>
      </c>
      <c r="EA29" s="55"/>
      <c r="EB29" s="55"/>
      <c r="EC29" s="55"/>
      <c r="ED29" s="55"/>
      <c r="EE29" s="55"/>
      <c r="EF29" s="53">
        <v>9</v>
      </c>
      <c r="EG29" s="272" t="str">
        <f t="shared" si="39"/>
        <v>CUEVA VILLEGAS VALENTINA STEFANIA</v>
      </c>
      <c r="EH29" s="273"/>
      <c r="EI29" s="273"/>
      <c r="EJ29" s="274"/>
      <c r="EK29" s="50" t="str">
        <f t="shared" si="40"/>
        <v/>
      </c>
      <c r="EL29" s="50" t="e">
        <f t="shared" si="40"/>
        <v>#REF!</v>
      </c>
      <c r="EM29" s="51"/>
      <c r="EN29" s="52"/>
      <c r="EO29" s="57" t="str">
        <f t="shared" si="41"/>
        <v/>
      </c>
      <c r="EP29" s="50" t="e">
        <f t="shared" si="42"/>
        <v>#REF!</v>
      </c>
      <c r="EQ29" s="56" t="str">
        <f t="shared" si="43"/>
        <v/>
      </c>
      <c r="ER29" s="54" t="str">
        <f t="shared" si="5"/>
        <v/>
      </c>
      <c r="ES29" s="55" t="str">
        <f t="shared" si="44"/>
        <v/>
      </c>
      <c r="ET29" s="55"/>
      <c r="EU29" s="55"/>
      <c r="EV29" s="55"/>
      <c r="EW29" s="55"/>
      <c r="EX29" s="55"/>
      <c r="EY29" s="55"/>
      <c r="EZ29" s="53">
        <v>9</v>
      </c>
      <c r="FA29" s="272" t="str">
        <f t="shared" si="45"/>
        <v>CUEVA VILLEGAS VALENTINA STEFANIA</v>
      </c>
      <c r="FB29" s="273"/>
      <c r="FC29" s="273"/>
      <c r="FD29" s="274"/>
      <c r="FE29" s="56" t="str">
        <f t="shared" si="46"/>
        <v/>
      </c>
      <c r="FF29" s="51"/>
      <c r="FG29" s="51"/>
      <c r="FH29" s="52"/>
      <c r="FI29" s="61" t="str">
        <f t="shared" si="47"/>
        <v/>
      </c>
      <c r="FJ29" s="371" t="str">
        <f t="shared" si="48"/>
        <v/>
      </c>
      <c r="FK29" s="379"/>
      <c r="FL29" s="379"/>
      <c r="FM29" s="372"/>
      <c r="FN29" s="55" t="str">
        <f t="shared" si="49"/>
        <v/>
      </c>
      <c r="FO29" s="55" t="str">
        <f t="shared" si="50"/>
        <v/>
      </c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XBG29">
        <f t="shared" si="51"/>
        <v>58</v>
      </c>
      <c r="XBH29">
        <v>9</v>
      </c>
      <c r="XBI29" t="str">
        <f t="shared" si="52"/>
        <v>CUEVA VILLEGAS VALENTINA STEFANIA</v>
      </c>
      <c r="XBJ29">
        <f t="shared" si="53"/>
        <v>3</v>
      </c>
      <c r="XBK29">
        <f t="shared" si="54"/>
        <v>15</v>
      </c>
      <c r="XBV29">
        <v>58</v>
      </c>
      <c r="XBW29">
        <v>9</v>
      </c>
      <c r="XBX29" t="s">
        <v>352</v>
      </c>
      <c r="XBY29">
        <v>3</v>
      </c>
      <c r="XBZ29">
        <v>15</v>
      </c>
    </row>
    <row r="30" spans="1:186 16283:16302" ht="16.5" customHeight="1">
      <c r="A30" s="383"/>
      <c r="B30" s="383"/>
      <c r="D30" s="69">
        <v>10</v>
      </c>
      <c r="E30" s="477" t="str">
        <f t="shared" si="6"/>
        <v>DE LA CRUZ VALLEJO JOEL ALEXANDER</v>
      </c>
      <c r="F30" s="478"/>
      <c r="G30" s="478"/>
      <c r="H30" s="153" t="str">
        <f>IF('TRI-1C'!Y27="","",'TRI-1C'!Y27)</f>
        <v>A+</v>
      </c>
      <c r="I30" s="153" t="str">
        <f>IF('TRI-1C'!AO27="","",'TRI-1C'!AO27)</f>
        <v>A+</v>
      </c>
      <c r="J30" s="153" t="str">
        <f>IF('TRI-1C'!BJ27="","",'TRI-1C'!BJ27)</f>
        <v>A+</v>
      </c>
      <c r="K30" s="153" t="str">
        <f>IF('TRI-1C'!CG27="","",'TRI-1C'!CG27)</f>
        <v>A+</v>
      </c>
      <c r="L30" s="153" t="str">
        <f>IF('TRI-1C'!DC27="","",'TRI-1C'!DC27)</f>
        <v>A+</v>
      </c>
      <c r="M30" s="153" t="str">
        <f>IF('TRI-1C'!DO27="","",'TRI-1C'!DO27)</f>
        <v>A+</v>
      </c>
      <c r="N30" s="153" t="str">
        <f>IF('TRI-1C'!ER27="","",'TRI-1C'!ER27)</f>
        <v>A+</v>
      </c>
      <c r="O30" s="153" t="str">
        <f>IF(E30="","",'TRI-1'!FC27)</f>
        <v>A+</v>
      </c>
      <c r="P30" s="153" t="str">
        <f>IF('TRI-1C'!ES27="","",'TRI-1C'!ES27)</f>
        <v>A+</v>
      </c>
      <c r="Q30" s="81">
        <f t="shared" si="7"/>
        <v>10</v>
      </c>
      <c r="R30" s="81">
        <f t="shared" si="8"/>
        <v>10</v>
      </c>
      <c r="S30" s="81">
        <f t="shared" si="9"/>
        <v>10</v>
      </c>
      <c r="T30" s="81">
        <f t="shared" si="10"/>
        <v>10</v>
      </c>
      <c r="U30" s="81">
        <f t="shared" si="11"/>
        <v>10</v>
      </c>
      <c r="V30" s="81">
        <f t="shared" si="12"/>
        <v>10</v>
      </c>
      <c r="W30" s="81">
        <f t="shared" si="13"/>
        <v>10</v>
      </c>
      <c r="X30" s="81">
        <f t="shared" si="14"/>
        <v>10</v>
      </c>
      <c r="Y30" s="55"/>
      <c r="Z30" s="55"/>
      <c r="AA30" s="55"/>
      <c r="AB30" s="55"/>
      <c r="AC30" s="53">
        <v>10</v>
      </c>
      <c r="AD30" s="477" t="str">
        <f t="shared" si="15"/>
        <v>DE LA CRUZ VALLEJO JOEL ALEXANDER</v>
      </c>
      <c r="AE30" s="478"/>
      <c r="AF30" s="478"/>
      <c r="AG30" s="153" t="str">
        <f>IF('TRI-2C'!Y27="","",'TRI-2C'!Y27)</f>
        <v>A+</v>
      </c>
      <c r="AH30" s="153" t="str">
        <f>IF('TRI-2C'!AO27="","",'TRI-2C'!AO27)</f>
        <v>A+</v>
      </c>
      <c r="AI30" s="153" t="str">
        <f>IF('TRI-2C'!BJ27="","",'TRI-2C'!BJ27)</f>
        <v>A+</v>
      </c>
      <c r="AJ30" s="153" t="str">
        <f>IF('TRI-2C'!CG27="","",'TRI-2C'!CG27)</f>
        <v>A+</v>
      </c>
      <c r="AK30" s="153" t="str">
        <f>IF('TRI-2C'!DC27="","",'TRI-2C'!DC27)</f>
        <v>A+</v>
      </c>
      <c r="AL30" s="153" t="str">
        <f>IF('TRI-2C'!DO27="","",'TRI-2C'!DO27)</f>
        <v>A+</v>
      </c>
      <c r="AM30" s="153" t="str">
        <f>IF('TRI-2C'!ER27="","",'TRI-2C'!ER27)</f>
        <v>A+</v>
      </c>
      <c r="AN30" s="153" t="str">
        <f>IF(E30="","",'TRI-1'!FC27)</f>
        <v>A+</v>
      </c>
      <c r="AO30" s="153" t="str">
        <f>IF('TRI-2C'!ES27="","",'TRI-2C'!ES27)</f>
        <v>A+</v>
      </c>
      <c r="AP30" s="81">
        <f t="shared" si="55"/>
        <v>10</v>
      </c>
      <c r="AQ30" s="81">
        <f t="shared" si="56"/>
        <v>10</v>
      </c>
      <c r="AR30" s="81">
        <f t="shared" si="57"/>
        <v>10</v>
      </c>
      <c r="AS30" s="81">
        <f t="shared" si="58"/>
        <v>10</v>
      </c>
      <c r="AT30" s="81">
        <f t="shared" si="59"/>
        <v>10</v>
      </c>
      <c r="AU30" s="81">
        <f t="shared" si="60"/>
        <v>10</v>
      </c>
      <c r="AV30" s="81">
        <f t="shared" si="61"/>
        <v>10</v>
      </c>
      <c r="AW30" s="81">
        <f t="shared" si="62"/>
        <v>10</v>
      </c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3">
        <v>10</v>
      </c>
      <c r="BI30" s="381" t="str">
        <f t="shared" si="16"/>
        <v>DE LA CRUZ VALLEJO JOEL ALEXANDER</v>
      </c>
      <c r="BJ30" s="382"/>
      <c r="BK30" s="382"/>
      <c r="BL30" s="153" t="str">
        <f>IF('TRI-3C'!Y27="","",'TRI-3C'!Y27)</f>
        <v/>
      </c>
      <c r="BM30" s="153" t="str">
        <f>IF('TRI-3C'!AO27="","",'TRI-3C'!AO27)</f>
        <v/>
      </c>
      <c r="BN30" s="153" t="str">
        <f>IF('TRI-3C'!BJ27="","",'TRI-3C'!BJ27)</f>
        <v/>
      </c>
      <c r="BO30" s="153" t="str">
        <f>IF('TRI-3C'!CG27="","",'TRI-3C'!CG27)</f>
        <v/>
      </c>
      <c r="BP30" s="153" t="str">
        <f>IF('TRI-3C'!DC27="","",'TRI-3C'!DC27)</f>
        <v/>
      </c>
      <c r="BQ30" s="153" t="str">
        <f>IF('TRI-3C'!DO27="","",'TRI-3C'!DO27)</f>
        <v/>
      </c>
      <c r="BR30" s="153" t="str">
        <f>IF('TRI-3C'!ER27="","",'TRI-3C'!ER27)</f>
        <v/>
      </c>
      <c r="BS30" s="153" t="str">
        <f>IF(E30="","",'TRI-1'!FC27)</f>
        <v>A+</v>
      </c>
      <c r="BT30" s="153" t="str">
        <f>IF('TRI-3C'!ES27="","",'TRI-3C'!ES27)</f>
        <v/>
      </c>
      <c r="BU30" s="81" t="str">
        <f t="shared" si="17"/>
        <v/>
      </c>
      <c r="BV30" s="81" t="str">
        <f t="shared" si="18"/>
        <v/>
      </c>
      <c r="BW30" s="81" t="str">
        <f t="shared" si="19"/>
        <v/>
      </c>
      <c r="BX30" s="81" t="str">
        <f t="shared" si="20"/>
        <v/>
      </c>
      <c r="BY30" s="81" t="str">
        <f t="shared" si="21"/>
        <v/>
      </c>
      <c r="BZ30" s="81" t="str">
        <f t="shared" si="22"/>
        <v/>
      </c>
      <c r="CA30" s="81">
        <f t="shared" si="23"/>
        <v>10</v>
      </c>
      <c r="CB30" s="81" t="str">
        <f t="shared" si="24"/>
        <v/>
      </c>
      <c r="CC30" s="55"/>
      <c r="CD30" s="55"/>
      <c r="CE30" s="55"/>
      <c r="CF30" s="55"/>
      <c r="CG30" s="55"/>
      <c r="CH30" s="55"/>
      <c r="CI30" s="64">
        <v>10</v>
      </c>
      <c r="CJ30" s="321" t="str">
        <f t="shared" si="25"/>
        <v>DE LA CRUZ VALLEJO JOEL ALEXANDER</v>
      </c>
      <c r="CK30" s="322"/>
      <c r="CL30" s="322"/>
      <c r="CM30" s="323"/>
      <c r="CN30" s="308" t="str">
        <f t="shared" si="26"/>
        <v>A+</v>
      </c>
      <c r="CO30" s="309"/>
      <c r="CP30" s="308" t="str">
        <f t="shared" si="27"/>
        <v>A+</v>
      </c>
      <c r="CQ30" s="309"/>
      <c r="CR30" s="308" t="str">
        <f t="shared" si="28"/>
        <v/>
      </c>
      <c r="CS30" s="309"/>
      <c r="CT30" s="308" t="str">
        <f t="shared" si="29"/>
        <v/>
      </c>
      <c r="CU30" s="309"/>
      <c r="CV30" s="94"/>
      <c r="CW30" s="193" t="str">
        <f>IF(OR(CN30="",CP30="",CR30=""),"",ROUND(TRUNC(('TRI-1'!ES27+'TRI-2'!ES27+'TRI-3'!ES27)/3,2),0))</f>
        <v/>
      </c>
      <c r="CX30" s="55"/>
      <c r="CY30" s="55"/>
      <c r="CZ30" s="55" t="e">
        <f>IF(#REF!="","",IF(#REF!&lt;&gt;"",IF(#REF!="","",IF(#REF!=10,"S",IF(#REF!&gt;=9,"MB",IF(#REF!&gt;=7,"B",IF(#REF!&gt;=5,"R","I"))))),""))</f>
        <v>#REF!</v>
      </c>
      <c r="DA30" s="55"/>
      <c r="DB30" s="55">
        <v>0</v>
      </c>
      <c r="DC30" s="55">
        <f t="shared" si="30"/>
        <v>0</v>
      </c>
      <c r="DD30" s="55"/>
      <c r="DE30" s="55"/>
      <c r="DF30" s="55" t="str">
        <f t="shared" si="3"/>
        <v>Err</v>
      </c>
      <c r="DG30" s="55" t="e">
        <f>IF(#REF!="A",5,IF(#REF!="B",4,IF(#REF!="C",3,IF(#REF!="D",2,IF(#REF!="E",1,"Err")))))</f>
        <v>#REF!</v>
      </c>
      <c r="DH30" s="55"/>
      <c r="DI30" s="55" t="e">
        <f t="shared" si="31"/>
        <v>#REF!</v>
      </c>
      <c r="DJ30" s="55" t="e">
        <f t="shared" si="32"/>
        <v>#REF!</v>
      </c>
      <c r="DK30" s="55"/>
      <c r="DL30" s="55"/>
      <c r="DM30" s="55"/>
      <c r="DN30" s="53">
        <v>10</v>
      </c>
      <c r="DO30" s="272" t="str">
        <f t="shared" si="33"/>
        <v>DE LA CRUZ VALLEJO JOEL ALEXANDER</v>
      </c>
      <c r="DP30" s="273"/>
      <c r="DQ30" s="273"/>
      <c r="DR30" s="274"/>
      <c r="DS30" s="50" t="str">
        <f t="shared" si="34"/>
        <v/>
      </c>
      <c r="DT30" s="50" t="e">
        <f>IF(#REF!="","",#REF!)</f>
        <v>#REF!</v>
      </c>
      <c r="DU30" s="50" t="e">
        <f t="shared" si="4"/>
        <v>#REF!</v>
      </c>
      <c r="DV30" s="56" t="e">
        <f t="shared" si="35"/>
        <v>#REF!</v>
      </c>
      <c r="DW30" s="371" t="e">
        <f t="shared" si="36"/>
        <v>#REF!</v>
      </c>
      <c r="DX30" s="372"/>
      <c r="DY30" s="54" t="e">
        <f t="shared" si="37"/>
        <v>#REF!</v>
      </c>
      <c r="DZ30" s="55" t="e">
        <f t="shared" si="38"/>
        <v>#REF!</v>
      </c>
      <c r="EA30" s="55"/>
      <c r="EB30" s="55"/>
      <c r="EC30" s="55"/>
      <c r="ED30" s="55"/>
      <c r="EE30" s="55"/>
      <c r="EF30" s="53">
        <v>10</v>
      </c>
      <c r="EG30" s="272" t="str">
        <f t="shared" si="39"/>
        <v>DE LA CRUZ VALLEJO JOEL ALEXANDER</v>
      </c>
      <c r="EH30" s="273"/>
      <c r="EI30" s="273"/>
      <c r="EJ30" s="274"/>
      <c r="EK30" s="50" t="str">
        <f t="shared" si="40"/>
        <v/>
      </c>
      <c r="EL30" s="50" t="e">
        <f t="shared" si="40"/>
        <v>#REF!</v>
      </c>
      <c r="EM30" s="51"/>
      <c r="EN30" s="52"/>
      <c r="EO30" s="57" t="str">
        <f t="shared" si="41"/>
        <v/>
      </c>
      <c r="EP30" s="50" t="e">
        <f t="shared" si="42"/>
        <v>#REF!</v>
      </c>
      <c r="EQ30" s="56" t="str">
        <f t="shared" si="43"/>
        <v/>
      </c>
      <c r="ER30" s="54" t="str">
        <f t="shared" si="5"/>
        <v/>
      </c>
      <c r="ES30" s="55" t="str">
        <f t="shared" si="44"/>
        <v/>
      </c>
      <c r="ET30" s="55"/>
      <c r="EU30" s="55"/>
      <c r="EV30" s="55"/>
      <c r="EW30" s="55"/>
      <c r="EX30" s="55"/>
      <c r="EY30" s="55"/>
      <c r="EZ30" s="53">
        <v>10</v>
      </c>
      <c r="FA30" s="272" t="str">
        <f t="shared" si="45"/>
        <v>DE LA CRUZ VALLEJO JOEL ALEXANDER</v>
      </c>
      <c r="FB30" s="273"/>
      <c r="FC30" s="273"/>
      <c r="FD30" s="274"/>
      <c r="FE30" s="56" t="str">
        <f t="shared" si="46"/>
        <v/>
      </c>
      <c r="FF30" s="51"/>
      <c r="FG30" s="51"/>
      <c r="FH30" s="52"/>
      <c r="FI30" s="61" t="str">
        <f t="shared" si="47"/>
        <v/>
      </c>
      <c r="FJ30" s="371" t="str">
        <f t="shared" si="48"/>
        <v/>
      </c>
      <c r="FK30" s="379"/>
      <c r="FL30" s="379"/>
      <c r="FM30" s="372"/>
      <c r="FN30" s="55" t="str">
        <f t="shared" si="49"/>
        <v/>
      </c>
      <c r="FO30" s="55" t="str">
        <f t="shared" si="50"/>
        <v/>
      </c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XBG30">
        <f t="shared" si="51"/>
        <v>59</v>
      </c>
      <c r="XBH30">
        <v>10</v>
      </c>
      <c r="XBI30" t="str">
        <f t="shared" si="52"/>
        <v>DE LA CRUZ VALLEJO JOEL ALEXANDER</v>
      </c>
      <c r="XBJ30">
        <f t="shared" si="53"/>
        <v>3</v>
      </c>
      <c r="XBK30">
        <f t="shared" si="54"/>
        <v>15</v>
      </c>
      <c r="XBV30">
        <v>59</v>
      </c>
      <c r="XBW30">
        <v>10</v>
      </c>
      <c r="XBX30" t="s">
        <v>353</v>
      </c>
      <c r="XBY30">
        <v>3</v>
      </c>
      <c r="XBZ30">
        <v>15</v>
      </c>
    </row>
    <row r="31" spans="1:186 16283:16302" ht="16.5" customHeight="1">
      <c r="A31" s="383"/>
      <c r="B31" s="383"/>
      <c r="D31" s="69">
        <v>11</v>
      </c>
      <c r="E31" s="477" t="str">
        <f t="shared" si="6"/>
        <v>DUEÑAS CALDERON LEONIDAS NICOLAI</v>
      </c>
      <c r="F31" s="478"/>
      <c r="G31" s="478"/>
      <c r="H31" s="153" t="str">
        <f>IF('TRI-1C'!Y28="","",'TRI-1C'!Y28)</f>
        <v>A-</v>
      </c>
      <c r="I31" s="153" t="str">
        <f>IF('TRI-1C'!AO28="","",'TRI-1C'!AO28)</f>
        <v>B-</v>
      </c>
      <c r="J31" s="153" t="str">
        <f>IF('TRI-1C'!BJ28="","",'TRI-1C'!BJ28)</f>
        <v>B-</v>
      </c>
      <c r="K31" s="153" t="str">
        <f>IF('TRI-1C'!CG28="","",'TRI-1C'!CG28)</f>
        <v>A+</v>
      </c>
      <c r="L31" s="153" t="str">
        <f>IF('TRI-1C'!DC28="","",'TRI-1C'!DC28)</f>
        <v>A+</v>
      </c>
      <c r="M31" s="153" t="str">
        <f>IF('TRI-1C'!DO28="","",'TRI-1C'!DO28)</f>
        <v>A+</v>
      </c>
      <c r="N31" s="153" t="str">
        <f>IF('TRI-1C'!ER28="","",'TRI-1C'!ER28)</f>
        <v>A+</v>
      </c>
      <c r="O31" s="153" t="str">
        <f>IF(E31="","",'TRI-1'!FC28)</f>
        <v>A-</v>
      </c>
      <c r="P31" s="153" t="str">
        <f>IF('TRI-1C'!ES28="","",'TRI-1C'!ES28)</f>
        <v>A-</v>
      </c>
      <c r="Q31" s="81">
        <f t="shared" si="7"/>
        <v>7</v>
      </c>
      <c r="R31" s="81">
        <f t="shared" si="8"/>
        <v>7</v>
      </c>
      <c r="S31" s="81">
        <f t="shared" si="9"/>
        <v>10</v>
      </c>
      <c r="T31" s="81">
        <f t="shared" si="10"/>
        <v>10</v>
      </c>
      <c r="U31" s="81">
        <f t="shared" si="11"/>
        <v>10</v>
      </c>
      <c r="V31" s="81">
        <f t="shared" si="12"/>
        <v>10</v>
      </c>
      <c r="W31" s="81">
        <f t="shared" si="13"/>
        <v>9</v>
      </c>
      <c r="X31" s="81">
        <f t="shared" si="14"/>
        <v>9</v>
      </c>
      <c r="Y31" s="55"/>
      <c r="Z31" s="55"/>
      <c r="AA31" s="55"/>
      <c r="AB31" s="55"/>
      <c r="AC31" s="53">
        <v>11</v>
      </c>
      <c r="AD31" s="477" t="str">
        <f t="shared" si="15"/>
        <v>DUEÑAS CALDERON LEONIDAS NICOLAI</v>
      </c>
      <c r="AE31" s="478"/>
      <c r="AF31" s="478"/>
      <c r="AG31" s="153" t="str">
        <f>IF('TRI-2C'!Y28="","",'TRI-2C'!Y28)</f>
        <v>A+</v>
      </c>
      <c r="AH31" s="153" t="str">
        <f>IF('TRI-2C'!AO28="","",'TRI-2C'!AO28)</f>
        <v>A+</v>
      </c>
      <c r="AI31" s="153" t="str">
        <f>IF('TRI-2C'!BJ28="","",'TRI-2C'!BJ28)</f>
        <v>A+</v>
      </c>
      <c r="AJ31" s="153" t="str">
        <f>IF('TRI-2C'!CG28="","",'TRI-2C'!CG28)</f>
        <v>A+</v>
      </c>
      <c r="AK31" s="153" t="str">
        <f>IF('TRI-2C'!DC28="","",'TRI-2C'!DC28)</f>
        <v>A+</v>
      </c>
      <c r="AL31" s="153" t="str">
        <f>IF('TRI-2C'!DO28="","",'TRI-2C'!DO28)</f>
        <v>A+</v>
      </c>
      <c r="AM31" s="153" t="str">
        <f>IF('TRI-2C'!ER28="","",'TRI-2C'!ER28)</f>
        <v>A+</v>
      </c>
      <c r="AN31" s="153" t="str">
        <f>IF(E31="","",'TRI-1'!FC28)</f>
        <v>A-</v>
      </c>
      <c r="AO31" s="153" t="str">
        <f>IF('TRI-2C'!ES28="","",'TRI-2C'!ES28)</f>
        <v>A+</v>
      </c>
      <c r="AP31" s="81">
        <f t="shared" si="55"/>
        <v>10</v>
      </c>
      <c r="AQ31" s="81">
        <f t="shared" si="56"/>
        <v>10</v>
      </c>
      <c r="AR31" s="81">
        <f t="shared" si="57"/>
        <v>10</v>
      </c>
      <c r="AS31" s="81">
        <f t="shared" si="58"/>
        <v>10</v>
      </c>
      <c r="AT31" s="81">
        <f t="shared" si="59"/>
        <v>10</v>
      </c>
      <c r="AU31" s="81">
        <f t="shared" si="60"/>
        <v>10</v>
      </c>
      <c r="AV31" s="81">
        <f t="shared" si="61"/>
        <v>9</v>
      </c>
      <c r="AW31" s="81">
        <f t="shared" si="62"/>
        <v>10</v>
      </c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3">
        <v>11</v>
      </c>
      <c r="BI31" s="381" t="str">
        <f t="shared" si="16"/>
        <v>DUEÑAS CALDERON LEONIDAS NICOLAI</v>
      </c>
      <c r="BJ31" s="382"/>
      <c r="BK31" s="382"/>
      <c r="BL31" s="153" t="str">
        <f>IF('TRI-3C'!Y28="","",'TRI-3C'!Y28)</f>
        <v/>
      </c>
      <c r="BM31" s="153" t="str">
        <f>IF('TRI-3C'!AO28="","",'TRI-3C'!AO28)</f>
        <v/>
      </c>
      <c r="BN31" s="153" t="str">
        <f>IF('TRI-3C'!BJ28="","",'TRI-3C'!BJ28)</f>
        <v/>
      </c>
      <c r="BO31" s="153" t="str">
        <f>IF('TRI-3C'!CG28="","",'TRI-3C'!CG28)</f>
        <v/>
      </c>
      <c r="BP31" s="153" t="str">
        <f>IF('TRI-3C'!DC28="","",'TRI-3C'!DC28)</f>
        <v/>
      </c>
      <c r="BQ31" s="153" t="str">
        <f>IF('TRI-3C'!DO28="","",'TRI-3C'!DO28)</f>
        <v/>
      </c>
      <c r="BR31" s="153" t="str">
        <f>IF('TRI-3C'!ER28="","",'TRI-3C'!ER28)</f>
        <v/>
      </c>
      <c r="BS31" s="153" t="str">
        <f>IF(E31="","",'TRI-1'!FC28)</f>
        <v>A-</v>
      </c>
      <c r="BT31" s="153" t="str">
        <f>IF('TRI-3C'!ES28="","",'TRI-3C'!ES28)</f>
        <v/>
      </c>
      <c r="BU31" s="81" t="str">
        <f t="shared" si="17"/>
        <v/>
      </c>
      <c r="BV31" s="81" t="str">
        <f t="shared" si="18"/>
        <v/>
      </c>
      <c r="BW31" s="81" t="str">
        <f t="shared" si="19"/>
        <v/>
      </c>
      <c r="BX31" s="81" t="str">
        <f t="shared" si="20"/>
        <v/>
      </c>
      <c r="BY31" s="81" t="str">
        <f t="shared" si="21"/>
        <v/>
      </c>
      <c r="BZ31" s="81" t="str">
        <f t="shared" si="22"/>
        <v/>
      </c>
      <c r="CA31" s="81">
        <f t="shared" si="23"/>
        <v>9</v>
      </c>
      <c r="CB31" s="81" t="str">
        <f t="shared" si="24"/>
        <v/>
      </c>
      <c r="CC31" s="55"/>
      <c r="CD31" s="55"/>
      <c r="CE31" s="55"/>
      <c r="CF31" s="55"/>
      <c r="CG31" s="55"/>
      <c r="CH31" s="55"/>
      <c r="CI31" s="64">
        <v>11</v>
      </c>
      <c r="CJ31" s="321" t="str">
        <f t="shared" si="25"/>
        <v>DUEÑAS CALDERON LEONIDAS NICOLAI</v>
      </c>
      <c r="CK31" s="322"/>
      <c r="CL31" s="322"/>
      <c r="CM31" s="323"/>
      <c r="CN31" s="308" t="str">
        <f t="shared" si="26"/>
        <v>A-</v>
      </c>
      <c r="CO31" s="309"/>
      <c r="CP31" s="308" t="str">
        <f t="shared" si="27"/>
        <v>A+</v>
      </c>
      <c r="CQ31" s="309"/>
      <c r="CR31" s="308" t="str">
        <f t="shared" si="28"/>
        <v/>
      </c>
      <c r="CS31" s="309"/>
      <c r="CT31" s="308" t="str">
        <f t="shared" si="29"/>
        <v/>
      </c>
      <c r="CU31" s="309"/>
      <c r="CV31" s="94"/>
      <c r="CW31" s="193" t="str">
        <f>IF(OR(CN31="",CP31="",CR31=""),"",ROUND(TRUNC(('TRI-1'!ES28+'TRI-2'!ES28+'TRI-3'!ES28)/3,2),0))</f>
        <v/>
      </c>
      <c r="CX31" s="55"/>
      <c r="CY31" s="55"/>
      <c r="CZ31" s="55" t="e">
        <f>IF(#REF!="","",IF(#REF!&lt;&gt;"",IF(#REF!="","",IF(#REF!=10,"S",IF(#REF!&gt;=9,"MB",IF(#REF!&gt;=7,"B",IF(#REF!&gt;=5,"R","I"))))),""))</f>
        <v>#REF!</v>
      </c>
      <c r="DA31" s="55"/>
      <c r="DB31" s="55">
        <v>0</v>
      </c>
      <c r="DC31" s="55">
        <f t="shared" si="30"/>
        <v>0</v>
      </c>
      <c r="DD31" s="55"/>
      <c r="DE31" s="55"/>
      <c r="DF31" s="55" t="str">
        <f t="shared" si="3"/>
        <v>Err</v>
      </c>
      <c r="DG31" s="55" t="e">
        <f>IF(#REF!="A",5,IF(#REF!="B",4,IF(#REF!="C",3,IF(#REF!="D",2,IF(#REF!="E",1,"Err")))))</f>
        <v>#REF!</v>
      </c>
      <c r="DH31" s="55"/>
      <c r="DI31" s="55" t="e">
        <f t="shared" si="31"/>
        <v>#REF!</v>
      </c>
      <c r="DJ31" s="55" t="e">
        <f t="shared" si="32"/>
        <v>#REF!</v>
      </c>
      <c r="DK31" s="55"/>
      <c r="DL31" s="55"/>
      <c r="DM31" s="55"/>
      <c r="DN31" s="53">
        <v>11</v>
      </c>
      <c r="DO31" s="272" t="str">
        <f t="shared" si="33"/>
        <v>DUEÑAS CALDERON LEONIDAS NICOLAI</v>
      </c>
      <c r="DP31" s="273"/>
      <c r="DQ31" s="273"/>
      <c r="DR31" s="274"/>
      <c r="DS31" s="50" t="str">
        <f t="shared" si="34"/>
        <v/>
      </c>
      <c r="DT31" s="50" t="e">
        <f>IF(#REF!="","",#REF!)</f>
        <v>#REF!</v>
      </c>
      <c r="DU31" s="50" t="e">
        <f t="shared" si="4"/>
        <v>#REF!</v>
      </c>
      <c r="DV31" s="56" t="e">
        <f t="shared" si="35"/>
        <v>#REF!</v>
      </c>
      <c r="DW31" s="371" t="e">
        <f t="shared" si="36"/>
        <v>#REF!</v>
      </c>
      <c r="DX31" s="372"/>
      <c r="DY31" s="54" t="e">
        <f t="shared" si="37"/>
        <v>#REF!</v>
      </c>
      <c r="DZ31" s="55" t="e">
        <f t="shared" si="38"/>
        <v>#REF!</v>
      </c>
      <c r="EA31" s="55"/>
      <c r="EB31" s="55"/>
      <c r="EC31" s="55"/>
      <c r="ED31" s="55"/>
      <c r="EE31" s="55"/>
      <c r="EF31" s="53">
        <v>11</v>
      </c>
      <c r="EG31" s="272" t="str">
        <f t="shared" si="39"/>
        <v>DUEÑAS CALDERON LEONIDAS NICOLAI</v>
      </c>
      <c r="EH31" s="273"/>
      <c r="EI31" s="273"/>
      <c r="EJ31" s="274"/>
      <c r="EK31" s="50" t="str">
        <f t="shared" si="40"/>
        <v/>
      </c>
      <c r="EL31" s="50" t="e">
        <f t="shared" si="40"/>
        <v>#REF!</v>
      </c>
      <c r="EM31" s="51"/>
      <c r="EN31" s="52"/>
      <c r="EO31" s="57" t="str">
        <f t="shared" si="41"/>
        <v/>
      </c>
      <c r="EP31" s="50" t="e">
        <f t="shared" si="42"/>
        <v>#REF!</v>
      </c>
      <c r="EQ31" s="56" t="str">
        <f t="shared" si="43"/>
        <v/>
      </c>
      <c r="ER31" s="54" t="str">
        <f t="shared" si="5"/>
        <v/>
      </c>
      <c r="ES31" s="55" t="str">
        <f t="shared" si="44"/>
        <v/>
      </c>
      <c r="ET31" s="55"/>
      <c r="EU31" s="55"/>
      <c r="EV31" s="55"/>
      <c r="EW31" s="55"/>
      <c r="EX31" s="55"/>
      <c r="EY31" s="55"/>
      <c r="EZ31" s="53">
        <v>11</v>
      </c>
      <c r="FA31" s="272" t="str">
        <f t="shared" si="45"/>
        <v>DUEÑAS CALDERON LEONIDAS NICOLAI</v>
      </c>
      <c r="FB31" s="273"/>
      <c r="FC31" s="273"/>
      <c r="FD31" s="274"/>
      <c r="FE31" s="56" t="str">
        <f t="shared" si="46"/>
        <v/>
      </c>
      <c r="FF31" s="51"/>
      <c r="FG31" s="51"/>
      <c r="FH31" s="52"/>
      <c r="FI31" s="61" t="str">
        <f t="shared" si="47"/>
        <v/>
      </c>
      <c r="FJ31" s="371" t="str">
        <f t="shared" si="48"/>
        <v/>
      </c>
      <c r="FK31" s="379"/>
      <c r="FL31" s="379"/>
      <c r="FM31" s="372"/>
      <c r="FN31" s="55" t="str">
        <f t="shared" si="49"/>
        <v/>
      </c>
      <c r="FO31" s="55" t="str">
        <f t="shared" si="50"/>
        <v/>
      </c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XBG31">
        <f t="shared" si="51"/>
        <v>60</v>
      </c>
      <c r="XBH31">
        <v>11</v>
      </c>
      <c r="XBI31" t="str">
        <f t="shared" si="52"/>
        <v>DUEÑAS CALDERON LEONIDAS NICOLAI</v>
      </c>
      <c r="XBJ31">
        <f t="shared" si="53"/>
        <v>3</v>
      </c>
      <c r="XBK31">
        <f t="shared" si="54"/>
        <v>15</v>
      </c>
      <c r="XBV31">
        <v>60</v>
      </c>
      <c r="XBW31">
        <v>11</v>
      </c>
      <c r="XBX31" t="s">
        <v>354</v>
      </c>
      <c r="XBY31">
        <v>3</v>
      </c>
      <c r="XBZ31">
        <v>15</v>
      </c>
    </row>
    <row r="32" spans="1:186 16283:16302" ht="16.5" customHeight="1">
      <c r="A32" s="384"/>
      <c r="B32" s="384"/>
      <c r="C32" t="s">
        <v>87</v>
      </c>
      <c r="D32" s="69">
        <v>12</v>
      </c>
      <c r="E32" s="477" t="str">
        <f t="shared" si="6"/>
        <v>GOMEZ CELI ELIAM LEVIT</v>
      </c>
      <c r="F32" s="478"/>
      <c r="G32" s="478"/>
      <c r="H32" s="153" t="str">
        <f>IF('TRI-1C'!Y29="","",'TRI-1C'!Y29)</f>
        <v>A-</v>
      </c>
      <c r="I32" s="153" t="str">
        <f>IF('TRI-1C'!AO29="","",'TRI-1C'!AO29)</f>
        <v>A+</v>
      </c>
      <c r="J32" s="153" t="str">
        <f>IF('TRI-1C'!BJ29="","",'TRI-1C'!BJ29)</f>
        <v>A+</v>
      </c>
      <c r="K32" s="153" t="str">
        <f>IF('TRI-1C'!CG29="","",'TRI-1C'!CG29)</f>
        <v>A+</v>
      </c>
      <c r="L32" s="153" t="str">
        <f>IF('TRI-1C'!DC29="","",'TRI-1C'!DC29)</f>
        <v>A+</v>
      </c>
      <c r="M32" s="153" t="str">
        <f>IF('TRI-1C'!DO29="","",'TRI-1C'!DO29)</f>
        <v>B+</v>
      </c>
      <c r="N32" s="153" t="str">
        <f>IF('TRI-1C'!ER29="","",'TRI-1C'!ER29)</f>
        <v>A+</v>
      </c>
      <c r="O32" s="153" t="str">
        <f>IF(E32="","",'TRI-1'!FC29)</f>
        <v>A-</v>
      </c>
      <c r="P32" s="153" t="str">
        <f>IF('TRI-1C'!ES29="","",'TRI-1C'!ES29)</f>
        <v>A+</v>
      </c>
      <c r="Q32" s="81">
        <f t="shared" si="7"/>
        <v>10</v>
      </c>
      <c r="R32" s="81">
        <f t="shared" si="8"/>
        <v>10</v>
      </c>
      <c r="S32" s="81">
        <f t="shared" si="9"/>
        <v>10</v>
      </c>
      <c r="T32" s="81">
        <f t="shared" si="10"/>
        <v>10</v>
      </c>
      <c r="U32" s="81">
        <f t="shared" si="11"/>
        <v>8</v>
      </c>
      <c r="V32" s="81">
        <f t="shared" si="12"/>
        <v>10</v>
      </c>
      <c r="W32" s="81">
        <f t="shared" si="13"/>
        <v>9</v>
      </c>
      <c r="X32" s="81">
        <f t="shared" si="14"/>
        <v>10</v>
      </c>
      <c r="Y32" s="55"/>
      <c r="Z32" s="55"/>
      <c r="AA32" s="55"/>
      <c r="AB32" s="55"/>
      <c r="AC32" s="53">
        <v>12</v>
      </c>
      <c r="AD32" s="477" t="str">
        <f t="shared" si="15"/>
        <v>GOMEZ CELI ELIAM LEVIT</v>
      </c>
      <c r="AE32" s="478"/>
      <c r="AF32" s="478"/>
      <c r="AG32" s="153" t="str">
        <f>IF('TRI-2C'!Y29="","",'TRI-2C'!Y29)</f>
        <v>A+</v>
      </c>
      <c r="AH32" s="153" t="str">
        <f>IF('TRI-2C'!AO29="","",'TRI-2C'!AO29)</f>
        <v>A+</v>
      </c>
      <c r="AI32" s="153" t="str">
        <f>IF('TRI-2C'!BJ29="","",'TRI-2C'!BJ29)</f>
        <v>A+</v>
      </c>
      <c r="AJ32" s="153" t="str">
        <f>IF('TRI-2C'!CG29="","",'TRI-2C'!CG29)</f>
        <v>A+</v>
      </c>
      <c r="AK32" s="153" t="str">
        <f>IF('TRI-2C'!DC29="","",'TRI-2C'!DC29)</f>
        <v>B+</v>
      </c>
      <c r="AL32" s="153" t="str">
        <f>IF('TRI-2C'!DO29="","",'TRI-2C'!DO29)</f>
        <v>A+</v>
      </c>
      <c r="AM32" s="153" t="str">
        <f>IF('TRI-2C'!ER29="","",'TRI-2C'!ER29)</f>
        <v>A+</v>
      </c>
      <c r="AN32" s="153" t="str">
        <f>IF(E32="","",'TRI-1'!FC29)</f>
        <v>A-</v>
      </c>
      <c r="AO32" s="153" t="str">
        <f>IF('TRI-2C'!ES29="","",'TRI-2C'!ES29)</f>
        <v>A+</v>
      </c>
      <c r="AP32" s="81">
        <f t="shared" si="55"/>
        <v>10</v>
      </c>
      <c r="AQ32" s="81">
        <f t="shared" si="56"/>
        <v>10</v>
      </c>
      <c r="AR32" s="81">
        <f t="shared" si="57"/>
        <v>10</v>
      </c>
      <c r="AS32" s="81">
        <f t="shared" si="58"/>
        <v>8</v>
      </c>
      <c r="AT32" s="81">
        <f t="shared" si="59"/>
        <v>10</v>
      </c>
      <c r="AU32" s="81">
        <f t="shared" si="60"/>
        <v>10</v>
      </c>
      <c r="AV32" s="81">
        <f t="shared" si="61"/>
        <v>9</v>
      </c>
      <c r="AW32" s="81">
        <f t="shared" si="62"/>
        <v>10</v>
      </c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3">
        <v>12</v>
      </c>
      <c r="BI32" s="381" t="str">
        <f t="shared" si="16"/>
        <v>GOMEZ CELI ELIAM LEVIT</v>
      </c>
      <c r="BJ32" s="382"/>
      <c r="BK32" s="382"/>
      <c r="BL32" s="153" t="str">
        <f>IF('TRI-3C'!Y29="","",'TRI-3C'!Y29)</f>
        <v/>
      </c>
      <c r="BM32" s="153" t="str">
        <f>IF('TRI-3C'!AO29="","",'TRI-3C'!AO29)</f>
        <v/>
      </c>
      <c r="BN32" s="153" t="str">
        <f>IF('TRI-3C'!BJ29="","",'TRI-3C'!BJ29)</f>
        <v/>
      </c>
      <c r="BO32" s="153" t="str">
        <f>IF('TRI-3C'!CG29="","",'TRI-3C'!CG29)</f>
        <v/>
      </c>
      <c r="BP32" s="153" t="str">
        <f>IF('TRI-3C'!DC29="","",'TRI-3C'!DC29)</f>
        <v/>
      </c>
      <c r="BQ32" s="153" t="str">
        <f>IF('TRI-3C'!DO29="","",'TRI-3C'!DO29)</f>
        <v/>
      </c>
      <c r="BR32" s="153" t="str">
        <f>IF('TRI-3C'!ER29="","",'TRI-3C'!ER29)</f>
        <v/>
      </c>
      <c r="BS32" s="153" t="str">
        <f>IF(E32="","",'TRI-1'!FC29)</f>
        <v>A-</v>
      </c>
      <c r="BT32" s="153" t="str">
        <f>IF('TRI-3C'!ES29="","",'TRI-3C'!ES29)</f>
        <v/>
      </c>
      <c r="BU32" s="81" t="str">
        <f t="shared" si="17"/>
        <v/>
      </c>
      <c r="BV32" s="81" t="str">
        <f t="shared" si="18"/>
        <v/>
      </c>
      <c r="BW32" s="81" t="str">
        <f t="shared" si="19"/>
        <v/>
      </c>
      <c r="BX32" s="81" t="str">
        <f t="shared" si="20"/>
        <v/>
      </c>
      <c r="BY32" s="81" t="str">
        <f t="shared" si="21"/>
        <v/>
      </c>
      <c r="BZ32" s="81" t="str">
        <f t="shared" si="22"/>
        <v/>
      </c>
      <c r="CA32" s="81">
        <f t="shared" si="23"/>
        <v>9</v>
      </c>
      <c r="CB32" s="81" t="str">
        <f t="shared" si="24"/>
        <v/>
      </c>
      <c r="CC32" s="55"/>
      <c r="CD32" s="55"/>
      <c r="CE32" s="55"/>
      <c r="CF32" s="55"/>
      <c r="CG32" s="55"/>
      <c r="CH32" s="55"/>
      <c r="CI32" s="64">
        <v>12</v>
      </c>
      <c r="CJ32" s="321" t="str">
        <f t="shared" si="25"/>
        <v>GOMEZ CELI ELIAM LEVIT</v>
      </c>
      <c r="CK32" s="322"/>
      <c r="CL32" s="322"/>
      <c r="CM32" s="323"/>
      <c r="CN32" s="308" t="str">
        <f t="shared" si="26"/>
        <v>A+</v>
      </c>
      <c r="CO32" s="309"/>
      <c r="CP32" s="308" t="str">
        <f t="shared" si="27"/>
        <v>A+</v>
      </c>
      <c r="CQ32" s="309"/>
      <c r="CR32" s="308" t="str">
        <f t="shared" si="28"/>
        <v/>
      </c>
      <c r="CS32" s="309"/>
      <c r="CT32" s="308" t="str">
        <f t="shared" si="29"/>
        <v/>
      </c>
      <c r="CU32" s="309"/>
      <c r="CV32" s="94"/>
      <c r="CW32" s="193" t="str">
        <f>IF(OR(CN32="",CP32="",CR32=""),"",ROUND(TRUNC(('TRI-1'!ES29+'TRI-2'!ES29+'TRI-3'!ES29)/3,2),0))</f>
        <v/>
      </c>
      <c r="CX32" s="55"/>
      <c r="CY32" s="55"/>
      <c r="CZ32" s="55" t="e">
        <f>IF(#REF!="","",IF(#REF!&lt;&gt;"",IF(#REF!="","",IF(#REF!=10,"S",IF(#REF!&gt;=9,"MB",IF(#REF!&gt;=7,"B",IF(#REF!&gt;=5,"R","I"))))),""))</f>
        <v>#REF!</v>
      </c>
      <c r="DA32" s="55"/>
      <c r="DB32" s="55">
        <v>0</v>
      </c>
      <c r="DC32" s="55">
        <f t="shared" si="30"/>
        <v>0</v>
      </c>
      <c r="DD32" s="55"/>
      <c r="DE32" s="55"/>
      <c r="DF32" s="55" t="str">
        <f t="shared" si="3"/>
        <v>Err</v>
      </c>
      <c r="DG32" s="55" t="e">
        <f>IF(#REF!="A",5,IF(#REF!="B",4,IF(#REF!="C",3,IF(#REF!="D",2,IF(#REF!="E",1,"Err")))))</f>
        <v>#REF!</v>
      </c>
      <c r="DH32" s="55"/>
      <c r="DI32" s="55" t="e">
        <f t="shared" si="31"/>
        <v>#REF!</v>
      </c>
      <c r="DJ32" s="55" t="e">
        <f t="shared" si="32"/>
        <v>#REF!</v>
      </c>
      <c r="DK32" s="55"/>
      <c r="DL32" s="55"/>
      <c r="DM32" s="55"/>
      <c r="DN32" s="53">
        <v>12</v>
      </c>
      <c r="DO32" s="272" t="str">
        <f t="shared" si="33"/>
        <v>GOMEZ CELI ELIAM LEVIT</v>
      </c>
      <c r="DP32" s="273"/>
      <c r="DQ32" s="273"/>
      <c r="DR32" s="274"/>
      <c r="DS32" s="50" t="str">
        <f t="shared" si="34"/>
        <v/>
      </c>
      <c r="DT32" s="50" t="e">
        <f>IF(#REF!="","",#REF!)</f>
        <v>#REF!</v>
      </c>
      <c r="DU32" s="50" t="e">
        <f t="shared" si="4"/>
        <v>#REF!</v>
      </c>
      <c r="DV32" s="56" t="e">
        <f t="shared" si="35"/>
        <v>#REF!</v>
      </c>
      <c r="DW32" s="371" t="e">
        <f t="shared" si="36"/>
        <v>#REF!</v>
      </c>
      <c r="DX32" s="372"/>
      <c r="DY32" s="54" t="e">
        <f t="shared" si="37"/>
        <v>#REF!</v>
      </c>
      <c r="DZ32" s="55" t="e">
        <f t="shared" si="38"/>
        <v>#REF!</v>
      </c>
      <c r="EA32" s="55"/>
      <c r="EB32" s="55"/>
      <c r="EC32" s="55"/>
      <c r="ED32" s="55"/>
      <c r="EE32" s="55"/>
      <c r="EF32" s="53">
        <v>12</v>
      </c>
      <c r="EG32" s="272" t="str">
        <f t="shared" si="39"/>
        <v>GOMEZ CELI ELIAM LEVIT</v>
      </c>
      <c r="EH32" s="273"/>
      <c r="EI32" s="273"/>
      <c r="EJ32" s="274"/>
      <c r="EK32" s="50" t="str">
        <f t="shared" si="40"/>
        <v/>
      </c>
      <c r="EL32" s="50" t="e">
        <f t="shared" si="40"/>
        <v>#REF!</v>
      </c>
      <c r="EM32" s="51"/>
      <c r="EN32" s="52"/>
      <c r="EO32" s="57" t="str">
        <f t="shared" si="41"/>
        <v/>
      </c>
      <c r="EP32" s="50" t="e">
        <f t="shared" si="42"/>
        <v>#REF!</v>
      </c>
      <c r="EQ32" s="56" t="str">
        <f t="shared" si="43"/>
        <v/>
      </c>
      <c r="ER32" s="54" t="str">
        <f t="shared" si="5"/>
        <v/>
      </c>
      <c r="ES32" s="55" t="str">
        <f t="shared" si="44"/>
        <v/>
      </c>
      <c r="ET32" s="55"/>
      <c r="EU32" s="55"/>
      <c r="EV32" s="55"/>
      <c r="EW32" s="55"/>
      <c r="EX32" s="55"/>
      <c r="EY32" s="55"/>
      <c r="EZ32" s="53">
        <v>12</v>
      </c>
      <c r="FA32" s="272" t="str">
        <f t="shared" si="45"/>
        <v>GOMEZ CELI ELIAM LEVIT</v>
      </c>
      <c r="FB32" s="273"/>
      <c r="FC32" s="273"/>
      <c r="FD32" s="274"/>
      <c r="FE32" s="56" t="str">
        <f t="shared" si="46"/>
        <v/>
      </c>
      <c r="FF32" s="51"/>
      <c r="FG32" s="51"/>
      <c r="FH32" s="52"/>
      <c r="FI32" s="61" t="str">
        <f t="shared" si="47"/>
        <v/>
      </c>
      <c r="FJ32" s="371" t="str">
        <f t="shared" si="48"/>
        <v/>
      </c>
      <c r="FK32" s="379"/>
      <c r="FL32" s="379"/>
      <c r="FM32" s="372"/>
      <c r="FN32" s="55" t="str">
        <f t="shared" si="49"/>
        <v/>
      </c>
      <c r="FO32" s="55" t="str">
        <f t="shared" si="50"/>
        <v/>
      </c>
      <c r="FP32" s="55"/>
      <c r="FQ32" s="55"/>
      <c r="FR32" s="55"/>
      <c r="FS32" s="55"/>
      <c r="FT32" s="55"/>
      <c r="FU32" s="55"/>
      <c r="FV32" s="55"/>
      <c r="FW32" s="55"/>
      <c r="FX32" s="55"/>
      <c r="FY32" s="55"/>
      <c r="FZ32" s="55"/>
      <c r="GA32" s="55"/>
      <c r="GB32" s="55"/>
      <c r="GC32" s="55"/>
      <c r="GD32" s="55"/>
      <c r="XBG32">
        <f t="shared" si="51"/>
        <v>61</v>
      </c>
      <c r="XBH32">
        <v>12</v>
      </c>
      <c r="XBI32" t="str">
        <f t="shared" si="52"/>
        <v>GOMEZ CELI ELIAM LEVIT</v>
      </c>
      <c r="XBJ32">
        <f t="shared" si="53"/>
        <v>3</v>
      </c>
      <c r="XBK32">
        <f t="shared" si="54"/>
        <v>15</v>
      </c>
      <c r="XBV32">
        <v>61</v>
      </c>
      <c r="XBW32">
        <v>12</v>
      </c>
      <c r="XBX32" t="s">
        <v>355</v>
      </c>
      <c r="XBY32">
        <v>3</v>
      </c>
      <c r="XBZ32">
        <v>15</v>
      </c>
    </row>
    <row r="33" spans="1:186 16283:16302" ht="16.5" customHeight="1">
      <c r="A33" s="383" t="s">
        <v>85</v>
      </c>
      <c r="B33" s="383"/>
      <c r="D33" s="69">
        <v>13</v>
      </c>
      <c r="E33" s="477" t="str">
        <f t="shared" si="6"/>
        <v>GUILLEN ABRIL JEOVANNY EMMANUEL</v>
      </c>
      <c r="F33" s="478"/>
      <c r="G33" s="478"/>
      <c r="H33" s="153" t="str">
        <f>IF('TRI-1C'!Y30="","",'TRI-1C'!Y30)</f>
        <v>A+</v>
      </c>
      <c r="I33" s="153" t="str">
        <f>IF('TRI-1C'!AO30="","",'TRI-1C'!AO30)</f>
        <v>A+</v>
      </c>
      <c r="J33" s="153" t="str">
        <f>IF('TRI-1C'!BJ30="","",'TRI-1C'!BJ30)</f>
        <v>A+</v>
      </c>
      <c r="K33" s="153" t="str">
        <f>IF('TRI-1C'!CG30="","",'TRI-1C'!CG30)</f>
        <v>A+</v>
      </c>
      <c r="L33" s="153" t="str">
        <f>IF('TRI-1C'!DC30="","",'TRI-1C'!DC30)</f>
        <v>A+</v>
      </c>
      <c r="M33" s="153" t="str">
        <f>IF('TRI-1C'!DO30="","",'TRI-1C'!DO30)</f>
        <v>A+</v>
      </c>
      <c r="N33" s="153" t="str">
        <f>IF('TRI-1C'!ER30="","",'TRI-1C'!ER30)</f>
        <v>A+</v>
      </c>
      <c r="O33" s="153" t="str">
        <f>IF(E33="","",'TRI-1'!FC30)</f>
        <v>A+</v>
      </c>
      <c r="P33" s="153" t="str">
        <f>IF('TRI-1C'!ES30="","",'TRI-1C'!ES30)</f>
        <v>A+</v>
      </c>
      <c r="Q33" s="81">
        <f t="shared" si="7"/>
        <v>10</v>
      </c>
      <c r="R33" s="81">
        <f t="shared" si="8"/>
        <v>10</v>
      </c>
      <c r="S33" s="81">
        <f t="shared" si="9"/>
        <v>10</v>
      </c>
      <c r="T33" s="81">
        <f t="shared" si="10"/>
        <v>10</v>
      </c>
      <c r="U33" s="81">
        <f t="shared" si="11"/>
        <v>10</v>
      </c>
      <c r="V33" s="81">
        <f t="shared" si="12"/>
        <v>10</v>
      </c>
      <c r="W33" s="81">
        <f t="shared" si="13"/>
        <v>10</v>
      </c>
      <c r="X33" s="81">
        <f t="shared" si="14"/>
        <v>10</v>
      </c>
      <c r="Y33" s="55"/>
      <c r="Z33" s="55"/>
      <c r="AA33" s="55"/>
      <c r="AB33" s="55"/>
      <c r="AC33" s="53">
        <v>13</v>
      </c>
      <c r="AD33" s="477" t="str">
        <f t="shared" si="15"/>
        <v>GUILLEN ABRIL JEOVANNY EMMANUEL</v>
      </c>
      <c r="AE33" s="478"/>
      <c r="AF33" s="478"/>
      <c r="AG33" s="153" t="str">
        <f>IF('TRI-2C'!Y30="","",'TRI-2C'!Y30)</f>
        <v>A+</v>
      </c>
      <c r="AH33" s="153" t="str">
        <f>IF('TRI-2C'!AO30="","",'TRI-2C'!AO30)</f>
        <v>A+</v>
      </c>
      <c r="AI33" s="153" t="str">
        <f>IF('TRI-2C'!BJ30="","",'TRI-2C'!BJ30)</f>
        <v>A+</v>
      </c>
      <c r="AJ33" s="153" t="str">
        <f>IF('TRI-2C'!CG30="","",'TRI-2C'!CG30)</f>
        <v>A+</v>
      </c>
      <c r="AK33" s="153" t="str">
        <f>IF('TRI-2C'!DC30="","",'TRI-2C'!DC30)</f>
        <v>A+</v>
      </c>
      <c r="AL33" s="153" t="str">
        <f>IF('TRI-2C'!DO30="","",'TRI-2C'!DO30)</f>
        <v>A+</v>
      </c>
      <c r="AM33" s="153" t="str">
        <f>IF('TRI-2C'!ER30="","",'TRI-2C'!ER30)</f>
        <v>A+</v>
      </c>
      <c r="AN33" s="153" t="str">
        <f>IF(E33="","",'TRI-1'!FC30)</f>
        <v>A+</v>
      </c>
      <c r="AO33" s="153" t="str">
        <f>IF('TRI-2C'!ES30="","",'TRI-2C'!ES30)</f>
        <v>A+</v>
      </c>
      <c r="AP33" s="81">
        <f t="shared" si="55"/>
        <v>10</v>
      </c>
      <c r="AQ33" s="81">
        <f t="shared" si="56"/>
        <v>10</v>
      </c>
      <c r="AR33" s="81">
        <f t="shared" si="57"/>
        <v>10</v>
      </c>
      <c r="AS33" s="81">
        <f t="shared" si="58"/>
        <v>10</v>
      </c>
      <c r="AT33" s="81">
        <f t="shared" si="59"/>
        <v>10</v>
      </c>
      <c r="AU33" s="81">
        <f t="shared" si="60"/>
        <v>10</v>
      </c>
      <c r="AV33" s="81">
        <f t="shared" si="61"/>
        <v>10</v>
      </c>
      <c r="AW33" s="81">
        <f t="shared" si="62"/>
        <v>10</v>
      </c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3">
        <v>13</v>
      </c>
      <c r="BI33" s="381" t="str">
        <f t="shared" si="16"/>
        <v>GUILLEN ABRIL JEOVANNY EMMANUEL</v>
      </c>
      <c r="BJ33" s="382"/>
      <c r="BK33" s="382"/>
      <c r="BL33" s="153" t="str">
        <f>IF('TRI-3C'!Y30="","",'TRI-3C'!Y30)</f>
        <v/>
      </c>
      <c r="BM33" s="153" t="str">
        <f>IF('TRI-3C'!AO30="","",'TRI-3C'!AO30)</f>
        <v/>
      </c>
      <c r="BN33" s="153" t="str">
        <f>IF('TRI-3C'!BJ30="","",'TRI-3C'!BJ30)</f>
        <v/>
      </c>
      <c r="BO33" s="153" t="str">
        <f>IF('TRI-3C'!CG30="","",'TRI-3C'!CG30)</f>
        <v/>
      </c>
      <c r="BP33" s="153" t="str">
        <f>IF('TRI-3C'!DC30="","",'TRI-3C'!DC30)</f>
        <v/>
      </c>
      <c r="BQ33" s="153" t="str">
        <f>IF('TRI-3C'!DO30="","",'TRI-3C'!DO30)</f>
        <v/>
      </c>
      <c r="BR33" s="153" t="str">
        <f>IF('TRI-3C'!ER30="","",'TRI-3C'!ER30)</f>
        <v/>
      </c>
      <c r="BS33" s="153" t="str">
        <f>IF(E33="","",'TRI-1'!FC30)</f>
        <v>A+</v>
      </c>
      <c r="BT33" s="153" t="str">
        <f>IF('TRI-3C'!ES30="","",'TRI-3C'!ES30)</f>
        <v/>
      </c>
      <c r="BU33" s="81" t="str">
        <f t="shared" si="17"/>
        <v/>
      </c>
      <c r="BV33" s="81" t="str">
        <f t="shared" si="18"/>
        <v/>
      </c>
      <c r="BW33" s="81" t="str">
        <f t="shared" si="19"/>
        <v/>
      </c>
      <c r="BX33" s="81" t="str">
        <f t="shared" si="20"/>
        <v/>
      </c>
      <c r="BY33" s="81" t="str">
        <f t="shared" si="21"/>
        <v/>
      </c>
      <c r="BZ33" s="81" t="str">
        <f t="shared" si="22"/>
        <v/>
      </c>
      <c r="CA33" s="81">
        <f t="shared" si="23"/>
        <v>10</v>
      </c>
      <c r="CB33" s="81" t="str">
        <f t="shared" si="24"/>
        <v/>
      </c>
      <c r="CC33" s="55"/>
      <c r="CD33" s="55"/>
      <c r="CE33" s="55"/>
      <c r="CF33" s="55"/>
      <c r="CG33" s="55"/>
      <c r="CH33" s="55"/>
      <c r="CI33" s="64">
        <v>13</v>
      </c>
      <c r="CJ33" s="321" t="str">
        <f t="shared" si="25"/>
        <v>GUILLEN ABRIL JEOVANNY EMMANUEL</v>
      </c>
      <c r="CK33" s="322"/>
      <c r="CL33" s="322"/>
      <c r="CM33" s="323"/>
      <c r="CN33" s="308" t="str">
        <f t="shared" si="26"/>
        <v>A+</v>
      </c>
      <c r="CO33" s="309"/>
      <c r="CP33" s="308" t="str">
        <f t="shared" si="27"/>
        <v>A+</v>
      </c>
      <c r="CQ33" s="309"/>
      <c r="CR33" s="308" t="str">
        <f t="shared" si="28"/>
        <v/>
      </c>
      <c r="CS33" s="309"/>
      <c r="CT33" s="308" t="str">
        <f t="shared" si="29"/>
        <v/>
      </c>
      <c r="CU33" s="309"/>
      <c r="CV33" s="94"/>
      <c r="CW33" s="193" t="str">
        <f>IF(OR(CN33="",CP33="",CR33=""),"",ROUND(TRUNC(('TRI-1'!ES30+'TRI-2'!ES30+'TRI-3'!ES30)/3,2),0))</f>
        <v/>
      </c>
      <c r="CX33" s="55"/>
      <c r="CY33" s="55"/>
      <c r="CZ33" s="55" t="e">
        <f>IF(#REF!="","",IF(#REF!&lt;&gt;"",IF(#REF!="","",IF(#REF!=10,"S",IF(#REF!&gt;=9,"MB",IF(#REF!&gt;=7,"B",IF(#REF!&gt;=5,"R","I"))))),""))</f>
        <v>#REF!</v>
      </c>
      <c r="DA33" s="55"/>
      <c r="DB33" s="55">
        <v>0</v>
      </c>
      <c r="DC33" s="55">
        <f t="shared" si="30"/>
        <v>0</v>
      </c>
      <c r="DD33" s="55"/>
      <c r="DE33" s="55"/>
      <c r="DF33" s="55" t="str">
        <f t="shared" si="3"/>
        <v>Err</v>
      </c>
      <c r="DG33" s="55" t="e">
        <f>IF(#REF!="A",5,IF(#REF!="B",4,IF(#REF!="C",3,IF(#REF!="D",2,IF(#REF!="E",1,"Err")))))</f>
        <v>#REF!</v>
      </c>
      <c r="DH33" s="55"/>
      <c r="DI33" s="55" t="e">
        <f t="shared" si="31"/>
        <v>#REF!</v>
      </c>
      <c r="DJ33" s="55" t="e">
        <f t="shared" si="32"/>
        <v>#REF!</v>
      </c>
      <c r="DK33" s="55"/>
      <c r="DL33" s="55"/>
      <c r="DM33" s="55"/>
      <c r="DN33" s="53">
        <v>13</v>
      </c>
      <c r="DO33" s="272" t="str">
        <f t="shared" si="33"/>
        <v>GUILLEN ABRIL JEOVANNY EMMANUEL</v>
      </c>
      <c r="DP33" s="273"/>
      <c r="DQ33" s="273"/>
      <c r="DR33" s="274"/>
      <c r="DS33" s="50" t="str">
        <f t="shared" si="34"/>
        <v/>
      </c>
      <c r="DT33" s="50" t="e">
        <f>IF(#REF!="","",#REF!)</f>
        <v>#REF!</v>
      </c>
      <c r="DU33" s="50" t="e">
        <f t="shared" si="4"/>
        <v>#REF!</v>
      </c>
      <c r="DV33" s="56" t="e">
        <f t="shared" si="35"/>
        <v>#REF!</v>
      </c>
      <c r="DW33" s="371" t="e">
        <f t="shared" si="36"/>
        <v>#REF!</v>
      </c>
      <c r="DX33" s="372"/>
      <c r="DY33" s="54" t="e">
        <f t="shared" si="37"/>
        <v>#REF!</v>
      </c>
      <c r="DZ33" s="55" t="e">
        <f t="shared" si="38"/>
        <v>#REF!</v>
      </c>
      <c r="EA33" s="55"/>
      <c r="EB33" s="55"/>
      <c r="EC33" s="55"/>
      <c r="ED33" s="55"/>
      <c r="EE33" s="55"/>
      <c r="EF33" s="53">
        <v>13</v>
      </c>
      <c r="EG33" s="272" t="str">
        <f t="shared" si="39"/>
        <v>GUILLEN ABRIL JEOVANNY EMMANUEL</v>
      </c>
      <c r="EH33" s="273"/>
      <c r="EI33" s="273"/>
      <c r="EJ33" s="274"/>
      <c r="EK33" s="50" t="str">
        <f t="shared" si="40"/>
        <v/>
      </c>
      <c r="EL33" s="50" t="e">
        <f t="shared" si="40"/>
        <v>#REF!</v>
      </c>
      <c r="EM33" s="51"/>
      <c r="EN33" s="52"/>
      <c r="EO33" s="57" t="str">
        <f t="shared" si="41"/>
        <v/>
      </c>
      <c r="EP33" s="50" t="e">
        <f t="shared" si="42"/>
        <v>#REF!</v>
      </c>
      <c r="EQ33" s="56" t="str">
        <f t="shared" si="43"/>
        <v/>
      </c>
      <c r="ER33" s="54" t="str">
        <f t="shared" si="5"/>
        <v/>
      </c>
      <c r="ES33" s="55" t="str">
        <f t="shared" si="44"/>
        <v/>
      </c>
      <c r="ET33" s="55"/>
      <c r="EU33" s="55"/>
      <c r="EV33" s="55"/>
      <c r="EW33" s="55"/>
      <c r="EX33" s="55"/>
      <c r="EY33" s="55"/>
      <c r="EZ33" s="53">
        <v>13</v>
      </c>
      <c r="FA33" s="272" t="str">
        <f t="shared" si="45"/>
        <v>GUILLEN ABRIL JEOVANNY EMMANUEL</v>
      </c>
      <c r="FB33" s="273"/>
      <c r="FC33" s="273"/>
      <c r="FD33" s="274"/>
      <c r="FE33" s="56" t="str">
        <f t="shared" si="46"/>
        <v/>
      </c>
      <c r="FF33" s="51"/>
      <c r="FG33" s="51"/>
      <c r="FH33" s="52"/>
      <c r="FI33" s="61" t="str">
        <f t="shared" si="47"/>
        <v/>
      </c>
      <c r="FJ33" s="371" t="str">
        <f t="shared" si="48"/>
        <v/>
      </c>
      <c r="FK33" s="379"/>
      <c r="FL33" s="379"/>
      <c r="FM33" s="372"/>
      <c r="FN33" s="55" t="str">
        <f t="shared" si="49"/>
        <v/>
      </c>
      <c r="FO33" s="55" t="str">
        <f t="shared" si="50"/>
        <v/>
      </c>
      <c r="FP33" s="55"/>
      <c r="FQ33" s="55"/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XBG33">
        <f t="shared" si="51"/>
        <v>62</v>
      </c>
      <c r="XBH33">
        <v>13</v>
      </c>
      <c r="XBI33" t="str">
        <f t="shared" si="52"/>
        <v>GUILLEN ABRIL JEOVANNY EMMANUEL</v>
      </c>
      <c r="XBJ33">
        <f t="shared" si="53"/>
        <v>3</v>
      </c>
      <c r="XBK33">
        <f t="shared" si="54"/>
        <v>15</v>
      </c>
      <c r="XBV33">
        <v>62</v>
      </c>
      <c r="XBW33">
        <v>13</v>
      </c>
      <c r="XBX33" t="s">
        <v>356</v>
      </c>
      <c r="XBY33">
        <v>3</v>
      </c>
      <c r="XBZ33">
        <v>15</v>
      </c>
    </row>
    <row r="34" spans="1:186 16283:16302" ht="16.5" customHeight="1">
      <c r="A34" s="383"/>
      <c r="B34" s="383"/>
      <c r="D34" s="69">
        <v>14</v>
      </c>
      <c r="E34" s="477" t="str">
        <f t="shared" si="6"/>
        <v>LOOR ROLDAN HEYDAN YADIEL</v>
      </c>
      <c r="F34" s="478"/>
      <c r="G34" s="478"/>
      <c r="H34" s="153" t="str">
        <f>IF('TRI-1C'!Y31="","",'TRI-1C'!Y31)</f>
        <v>B+</v>
      </c>
      <c r="I34" s="153" t="str">
        <f>IF('TRI-1C'!AO31="","",'TRI-1C'!AO31)</f>
        <v>A-</v>
      </c>
      <c r="J34" s="153" t="str">
        <f>IF('TRI-1C'!BJ31="","",'TRI-1C'!BJ31)</f>
        <v>B+</v>
      </c>
      <c r="K34" s="153" t="str">
        <f>IF('TRI-1C'!CG31="","",'TRI-1C'!CG31)</f>
        <v>B+</v>
      </c>
      <c r="L34" s="153" t="str">
        <f>IF('TRI-1C'!DC31="","",'TRI-1C'!DC31)</f>
        <v>B-</v>
      </c>
      <c r="M34" s="153" t="str">
        <f>IF('TRI-1C'!DO31="","",'TRI-1C'!DO31)</f>
        <v>A-</v>
      </c>
      <c r="N34" s="153" t="str">
        <f>IF('TRI-1C'!ER31="","",'TRI-1C'!ER31)</f>
        <v>B+</v>
      </c>
      <c r="O34" s="153" t="str">
        <f>IF(E34="","",'TRI-1'!FC31)</f>
        <v>B+</v>
      </c>
      <c r="P34" s="153" t="str">
        <f>IF('TRI-1C'!ES31="","",'TRI-1C'!ES31)</f>
        <v>B+</v>
      </c>
      <c r="Q34" s="81">
        <f t="shared" si="7"/>
        <v>9</v>
      </c>
      <c r="R34" s="81">
        <f t="shared" si="8"/>
        <v>8</v>
      </c>
      <c r="S34" s="81">
        <f t="shared" si="9"/>
        <v>8</v>
      </c>
      <c r="T34" s="81">
        <f t="shared" si="10"/>
        <v>7</v>
      </c>
      <c r="U34" s="81">
        <f t="shared" si="11"/>
        <v>9</v>
      </c>
      <c r="V34" s="81">
        <f t="shared" si="12"/>
        <v>8</v>
      </c>
      <c r="W34" s="81">
        <f t="shared" si="13"/>
        <v>8</v>
      </c>
      <c r="X34" s="81">
        <f t="shared" si="14"/>
        <v>8</v>
      </c>
      <c r="Y34" s="55"/>
      <c r="Z34" s="55"/>
      <c r="AA34" s="55"/>
      <c r="AB34" s="55"/>
      <c r="AC34" s="53">
        <v>14</v>
      </c>
      <c r="AD34" s="477" t="str">
        <f t="shared" si="15"/>
        <v>LOOR ROLDAN HEYDAN YADIEL</v>
      </c>
      <c r="AE34" s="478"/>
      <c r="AF34" s="478"/>
      <c r="AG34" s="153" t="str">
        <f>IF('TRI-2C'!Y31="","",'TRI-2C'!Y31)</f>
        <v>B+</v>
      </c>
      <c r="AH34" s="153" t="str">
        <f>IF('TRI-2C'!AO31="","",'TRI-2C'!AO31)</f>
        <v>A+</v>
      </c>
      <c r="AI34" s="153" t="str">
        <f>IF('TRI-2C'!BJ31="","",'TRI-2C'!BJ31)</f>
        <v>A+</v>
      </c>
      <c r="AJ34" s="153" t="str">
        <f>IF('TRI-2C'!CG31="","",'TRI-2C'!CG31)</f>
        <v>B+</v>
      </c>
      <c r="AK34" s="153" t="str">
        <f>IF('TRI-2C'!DC31="","",'TRI-2C'!DC31)</f>
        <v>B+</v>
      </c>
      <c r="AL34" s="153" t="str">
        <f>IF('TRI-2C'!DO31="","",'TRI-2C'!DO31)</f>
        <v>A+</v>
      </c>
      <c r="AM34" s="153" t="str">
        <f>IF('TRI-2C'!ER31="","",'TRI-2C'!ER31)</f>
        <v>A-</v>
      </c>
      <c r="AN34" s="153" t="str">
        <f>IF(E34="","",'TRI-1'!FC31)</f>
        <v>B+</v>
      </c>
      <c r="AO34" s="153" t="str">
        <f>IF('TRI-2C'!ES31="","",'TRI-2C'!ES31)</f>
        <v>A-</v>
      </c>
      <c r="AP34" s="81">
        <f t="shared" si="55"/>
        <v>10</v>
      </c>
      <c r="AQ34" s="81">
        <f t="shared" si="56"/>
        <v>10</v>
      </c>
      <c r="AR34" s="81">
        <f t="shared" si="57"/>
        <v>8</v>
      </c>
      <c r="AS34" s="81">
        <f t="shared" si="58"/>
        <v>8</v>
      </c>
      <c r="AT34" s="81">
        <f t="shared" si="59"/>
        <v>10</v>
      </c>
      <c r="AU34" s="81">
        <f t="shared" si="60"/>
        <v>9</v>
      </c>
      <c r="AV34" s="81">
        <f t="shared" si="61"/>
        <v>8</v>
      </c>
      <c r="AW34" s="81">
        <f t="shared" si="62"/>
        <v>9</v>
      </c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3">
        <v>14</v>
      </c>
      <c r="BI34" s="381" t="str">
        <f t="shared" si="16"/>
        <v>LOOR ROLDAN HEYDAN YADIEL</v>
      </c>
      <c r="BJ34" s="382"/>
      <c r="BK34" s="382"/>
      <c r="BL34" s="153" t="str">
        <f>IF('TRI-3C'!Y31="","",'TRI-3C'!Y31)</f>
        <v/>
      </c>
      <c r="BM34" s="153" t="str">
        <f>IF('TRI-3C'!AO31="","",'TRI-3C'!AO31)</f>
        <v/>
      </c>
      <c r="BN34" s="153" t="str">
        <f>IF('TRI-3C'!BJ31="","",'TRI-3C'!BJ31)</f>
        <v/>
      </c>
      <c r="BO34" s="153" t="str">
        <f>IF('TRI-3C'!CG31="","",'TRI-3C'!CG31)</f>
        <v/>
      </c>
      <c r="BP34" s="153" t="str">
        <f>IF('TRI-3C'!DC31="","",'TRI-3C'!DC31)</f>
        <v/>
      </c>
      <c r="BQ34" s="153" t="str">
        <f>IF('TRI-3C'!DO31="","",'TRI-3C'!DO31)</f>
        <v/>
      </c>
      <c r="BR34" s="153" t="str">
        <f>IF('TRI-3C'!ER31="","",'TRI-3C'!ER31)</f>
        <v/>
      </c>
      <c r="BS34" s="153" t="str">
        <f>IF(E34="","",'TRI-1'!FC31)</f>
        <v>B+</v>
      </c>
      <c r="BT34" s="153" t="str">
        <f>IF('TRI-3C'!ES31="","",'TRI-3C'!ES31)</f>
        <v/>
      </c>
      <c r="BU34" s="81" t="str">
        <f t="shared" si="17"/>
        <v/>
      </c>
      <c r="BV34" s="81" t="str">
        <f t="shared" si="18"/>
        <v/>
      </c>
      <c r="BW34" s="81" t="str">
        <f t="shared" si="19"/>
        <v/>
      </c>
      <c r="BX34" s="81" t="str">
        <f t="shared" si="20"/>
        <v/>
      </c>
      <c r="BY34" s="81" t="str">
        <f t="shared" si="21"/>
        <v/>
      </c>
      <c r="BZ34" s="81" t="str">
        <f t="shared" si="22"/>
        <v/>
      </c>
      <c r="CA34" s="81">
        <f t="shared" si="23"/>
        <v>8</v>
      </c>
      <c r="CB34" s="81" t="str">
        <f t="shared" si="24"/>
        <v/>
      </c>
      <c r="CC34" s="55"/>
      <c r="CD34" s="55"/>
      <c r="CE34" s="55"/>
      <c r="CF34" s="55"/>
      <c r="CG34" s="55"/>
      <c r="CH34" s="55"/>
      <c r="CI34" s="64">
        <v>14</v>
      </c>
      <c r="CJ34" s="321" t="str">
        <f t="shared" si="25"/>
        <v>LOOR ROLDAN HEYDAN YADIEL</v>
      </c>
      <c r="CK34" s="322"/>
      <c r="CL34" s="322"/>
      <c r="CM34" s="323"/>
      <c r="CN34" s="308" t="str">
        <f t="shared" si="26"/>
        <v>B+</v>
      </c>
      <c r="CO34" s="309"/>
      <c r="CP34" s="308" t="str">
        <f t="shared" si="27"/>
        <v>A-</v>
      </c>
      <c r="CQ34" s="309"/>
      <c r="CR34" s="308" t="str">
        <f t="shared" si="28"/>
        <v/>
      </c>
      <c r="CS34" s="309"/>
      <c r="CT34" s="308" t="str">
        <f t="shared" si="29"/>
        <v/>
      </c>
      <c r="CU34" s="309"/>
      <c r="CV34" s="94"/>
      <c r="CW34" s="193" t="str">
        <f>IF(OR(CN34="",CP34="",CR34=""),"",ROUND(TRUNC(('TRI-1'!ES31+'TRI-2'!ES31+'TRI-3'!ES31)/3,2),0))</f>
        <v/>
      </c>
      <c r="CX34" s="55"/>
      <c r="CY34" s="55"/>
      <c r="CZ34" s="55" t="e">
        <f>IF(#REF!="","",IF(#REF!&lt;&gt;"",IF(#REF!="","",IF(#REF!=10,"S",IF(#REF!&gt;=9,"MB",IF(#REF!&gt;=7,"B",IF(#REF!&gt;=5,"R","I"))))),""))</f>
        <v>#REF!</v>
      </c>
      <c r="DA34" s="55"/>
      <c r="DB34" s="55">
        <v>0</v>
      </c>
      <c r="DC34" s="55">
        <f t="shared" si="30"/>
        <v>0</v>
      </c>
      <c r="DD34" s="55"/>
      <c r="DE34" s="55"/>
      <c r="DF34" s="55" t="str">
        <f t="shared" si="3"/>
        <v>Err</v>
      </c>
      <c r="DG34" s="55" t="e">
        <f>IF(#REF!="A",5,IF(#REF!="B",4,IF(#REF!="C",3,IF(#REF!="D",2,IF(#REF!="E",1,"Err")))))</f>
        <v>#REF!</v>
      </c>
      <c r="DH34" s="55"/>
      <c r="DI34" s="55" t="e">
        <f t="shared" si="31"/>
        <v>#REF!</v>
      </c>
      <c r="DJ34" s="55" t="e">
        <f t="shared" si="32"/>
        <v>#REF!</v>
      </c>
      <c r="DK34" s="55"/>
      <c r="DL34" s="55"/>
      <c r="DM34" s="55"/>
      <c r="DN34" s="53">
        <v>14</v>
      </c>
      <c r="DO34" s="272" t="str">
        <f t="shared" si="33"/>
        <v>LOOR ROLDAN HEYDAN YADIEL</v>
      </c>
      <c r="DP34" s="273"/>
      <c r="DQ34" s="273"/>
      <c r="DR34" s="274"/>
      <c r="DS34" s="50" t="str">
        <f t="shared" si="34"/>
        <v/>
      </c>
      <c r="DT34" s="50" t="e">
        <f>IF(#REF!="","",#REF!)</f>
        <v>#REF!</v>
      </c>
      <c r="DU34" s="50" t="e">
        <f t="shared" si="4"/>
        <v>#REF!</v>
      </c>
      <c r="DV34" s="56" t="e">
        <f t="shared" si="35"/>
        <v>#REF!</v>
      </c>
      <c r="DW34" s="371" t="e">
        <f t="shared" si="36"/>
        <v>#REF!</v>
      </c>
      <c r="DX34" s="372"/>
      <c r="DY34" s="54" t="e">
        <f t="shared" si="37"/>
        <v>#REF!</v>
      </c>
      <c r="DZ34" s="55" t="e">
        <f t="shared" si="38"/>
        <v>#REF!</v>
      </c>
      <c r="EA34" s="55"/>
      <c r="EB34" s="55"/>
      <c r="EC34" s="55"/>
      <c r="ED34" s="55"/>
      <c r="EE34" s="55"/>
      <c r="EF34" s="53">
        <v>14</v>
      </c>
      <c r="EG34" s="272" t="str">
        <f t="shared" si="39"/>
        <v>LOOR ROLDAN HEYDAN YADIEL</v>
      </c>
      <c r="EH34" s="273"/>
      <c r="EI34" s="273"/>
      <c r="EJ34" s="274"/>
      <c r="EK34" s="50" t="str">
        <f t="shared" si="40"/>
        <v/>
      </c>
      <c r="EL34" s="50" t="e">
        <f t="shared" si="40"/>
        <v>#REF!</v>
      </c>
      <c r="EM34" s="51"/>
      <c r="EN34" s="52"/>
      <c r="EO34" s="57" t="str">
        <f t="shared" si="41"/>
        <v/>
      </c>
      <c r="EP34" s="50" t="e">
        <f t="shared" si="42"/>
        <v>#REF!</v>
      </c>
      <c r="EQ34" s="56" t="str">
        <f t="shared" si="43"/>
        <v/>
      </c>
      <c r="ER34" s="54" t="str">
        <f t="shared" si="5"/>
        <v/>
      </c>
      <c r="ES34" s="55" t="str">
        <f t="shared" si="44"/>
        <v/>
      </c>
      <c r="ET34" s="55"/>
      <c r="EU34" s="55"/>
      <c r="EV34" s="55"/>
      <c r="EW34" s="55"/>
      <c r="EX34" s="55"/>
      <c r="EY34" s="55"/>
      <c r="EZ34" s="53">
        <v>14</v>
      </c>
      <c r="FA34" s="272" t="str">
        <f t="shared" si="45"/>
        <v>LOOR ROLDAN HEYDAN YADIEL</v>
      </c>
      <c r="FB34" s="273"/>
      <c r="FC34" s="273"/>
      <c r="FD34" s="274"/>
      <c r="FE34" s="56" t="str">
        <f t="shared" si="46"/>
        <v/>
      </c>
      <c r="FF34" s="51"/>
      <c r="FG34" s="51"/>
      <c r="FH34" s="52"/>
      <c r="FI34" s="61" t="str">
        <f t="shared" si="47"/>
        <v/>
      </c>
      <c r="FJ34" s="371" t="str">
        <f t="shared" si="48"/>
        <v/>
      </c>
      <c r="FK34" s="379"/>
      <c r="FL34" s="379"/>
      <c r="FM34" s="372"/>
      <c r="FN34" s="55" t="str">
        <f t="shared" si="49"/>
        <v/>
      </c>
      <c r="FO34" s="55" t="str">
        <f t="shared" si="50"/>
        <v/>
      </c>
      <c r="FP34" s="55"/>
      <c r="FQ34" s="55"/>
      <c r="FR34" s="55"/>
      <c r="FS34" s="55"/>
      <c r="FT34" s="55"/>
      <c r="FU34" s="55"/>
      <c r="FV34" s="55"/>
      <c r="FW34" s="55"/>
      <c r="FX34" s="55"/>
      <c r="FY34" s="55"/>
      <c r="FZ34" s="55"/>
      <c r="GA34" s="55"/>
      <c r="GB34" s="55"/>
      <c r="GC34" s="55"/>
      <c r="GD34" s="55"/>
      <c r="XBG34">
        <f t="shared" si="51"/>
        <v>63</v>
      </c>
      <c r="XBH34">
        <v>14</v>
      </c>
      <c r="XBI34" t="str">
        <f t="shared" si="52"/>
        <v>LOOR ROLDAN HEYDAN YADIEL</v>
      </c>
      <c r="XBJ34">
        <f t="shared" si="53"/>
        <v>3</v>
      </c>
      <c r="XBK34">
        <f t="shared" si="54"/>
        <v>15</v>
      </c>
      <c r="XBV34">
        <v>63</v>
      </c>
      <c r="XBW34">
        <v>14</v>
      </c>
      <c r="XBX34" t="s">
        <v>357</v>
      </c>
      <c r="XBY34">
        <v>3</v>
      </c>
      <c r="XBZ34">
        <v>15</v>
      </c>
    </row>
    <row r="35" spans="1:186 16283:16302" ht="16.5" customHeight="1">
      <c r="A35" s="383"/>
      <c r="B35" s="383"/>
      <c r="D35" s="69">
        <v>15</v>
      </c>
      <c r="E35" s="477" t="str">
        <f t="shared" si="6"/>
        <v>LOPEZ PALLO GRACE SAMANTHA</v>
      </c>
      <c r="F35" s="478"/>
      <c r="G35" s="478"/>
      <c r="H35" s="153" t="str">
        <f>IF('TRI-1C'!Y32="","",'TRI-1C'!Y32)</f>
        <v>A+</v>
      </c>
      <c r="I35" s="153" t="str">
        <f>IF('TRI-1C'!AO32="","",'TRI-1C'!AO32)</f>
        <v>A-</v>
      </c>
      <c r="J35" s="153" t="str">
        <f>IF('TRI-1C'!BJ32="","",'TRI-1C'!BJ32)</f>
        <v>A+</v>
      </c>
      <c r="K35" s="153" t="str">
        <f>IF('TRI-1C'!CG32="","",'TRI-1C'!CG32)</f>
        <v>A+</v>
      </c>
      <c r="L35" s="153" t="str">
        <f>IF('TRI-1C'!DC32="","",'TRI-1C'!DC32)</f>
        <v>B+</v>
      </c>
      <c r="M35" s="153" t="str">
        <f>IF('TRI-1C'!DO32="","",'TRI-1C'!DO32)</f>
        <v>A+</v>
      </c>
      <c r="N35" s="153" t="str">
        <f>IF('TRI-1C'!ER32="","",'TRI-1C'!ER32)</f>
        <v>B+</v>
      </c>
      <c r="O35" s="153" t="str">
        <f>IF(E35="","",'TRI-1'!FC32)</f>
        <v>A+</v>
      </c>
      <c r="P35" s="153" t="str">
        <f>IF('TRI-1C'!ES32="","",'TRI-1C'!ES32)</f>
        <v>A+</v>
      </c>
      <c r="Q35" s="81">
        <f t="shared" si="7"/>
        <v>9</v>
      </c>
      <c r="R35" s="81">
        <f t="shared" si="8"/>
        <v>10</v>
      </c>
      <c r="S35" s="81">
        <f t="shared" si="9"/>
        <v>10</v>
      </c>
      <c r="T35" s="81">
        <f t="shared" si="10"/>
        <v>8</v>
      </c>
      <c r="U35" s="81">
        <f t="shared" si="11"/>
        <v>10</v>
      </c>
      <c r="V35" s="81">
        <f t="shared" si="12"/>
        <v>8</v>
      </c>
      <c r="W35" s="81">
        <f t="shared" si="13"/>
        <v>10</v>
      </c>
      <c r="X35" s="81">
        <f t="shared" si="14"/>
        <v>9</v>
      </c>
      <c r="Y35" s="55"/>
      <c r="Z35" s="55"/>
      <c r="AA35" s="55"/>
      <c r="AB35" s="55"/>
      <c r="AC35" s="53">
        <v>15</v>
      </c>
      <c r="AD35" s="477" t="str">
        <f t="shared" si="15"/>
        <v>LOPEZ PALLO GRACE SAMANTHA</v>
      </c>
      <c r="AE35" s="478"/>
      <c r="AF35" s="478"/>
      <c r="AG35" s="153" t="str">
        <f>IF('TRI-2C'!Y32="","",'TRI-2C'!Y32)</f>
        <v>A+</v>
      </c>
      <c r="AH35" s="153" t="str">
        <f>IF('TRI-2C'!AO32="","",'TRI-2C'!AO32)</f>
        <v>A+</v>
      </c>
      <c r="AI35" s="153" t="str">
        <f>IF('TRI-2C'!BJ32="","",'TRI-2C'!BJ32)</f>
        <v>A+</v>
      </c>
      <c r="AJ35" s="153" t="str">
        <f>IF('TRI-2C'!CG32="","",'TRI-2C'!CG32)</f>
        <v>A+</v>
      </c>
      <c r="AK35" s="153" t="str">
        <f>IF('TRI-2C'!DC32="","",'TRI-2C'!DC32)</f>
        <v>B+</v>
      </c>
      <c r="AL35" s="153" t="str">
        <f>IF('TRI-2C'!DO32="","",'TRI-2C'!DO32)</f>
        <v>A+</v>
      </c>
      <c r="AM35" s="153" t="str">
        <f>IF('TRI-2C'!ER32="","",'TRI-2C'!ER32)</f>
        <v>A+</v>
      </c>
      <c r="AN35" s="153" t="str">
        <f>IF(E35="","",'TRI-1'!FC32)</f>
        <v>A+</v>
      </c>
      <c r="AO35" s="153" t="str">
        <f>IF('TRI-2C'!ES32="","",'TRI-2C'!ES32)</f>
        <v>A+</v>
      </c>
      <c r="AP35" s="81">
        <f t="shared" si="55"/>
        <v>10</v>
      </c>
      <c r="AQ35" s="81">
        <f t="shared" si="56"/>
        <v>10</v>
      </c>
      <c r="AR35" s="81">
        <f t="shared" si="57"/>
        <v>10</v>
      </c>
      <c r="AS35" s="81">
        <f t="shared" si="58"/>
        <v>8</v>
      </c>
      <c r="AT35" s="81">
        <f t="shared" si="59"/>
        <v>10</v>
      </c>
      <c r="AU35" s="81">
        <f t="shared" si="60"/>
        <v>10</v>
      </c>
      <c r="AV35" s="81">
        <f t="shared" si="61"/>
        <v>10</v>
      </c>
      <c r="AW35" s="81">
        <f t="shared" si="62"/>
        <v>10</v>
      </c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3">
        <v>15</v>
      </c>
      <c r="BI35" s="381" t="str">
        <f t="shared" si="16"/>
        <v>LOPEZ PALLO GRACE SAMANTHA</v>
      </c>
      <c r="BJ35" s="382"/>
      <c r="BK35" s="382"/>
      <c r="BL35" s="153" t="str">
        <f>IF('TRI-3C'!Y32="","",'TRI-3C'!Y32)</f>
        <v/>
      </c>
      <c r="BM35" s="153" t="str">
        <f>IF('TRI-3C'!AO32="","",'TRI-3C'!AO32)</f>
        <v/>
      </c>
      <c r="BN35" s="153" t="str">
        <f>IF('TRI-3C'!BJ32="","",'TRI-3C'!BJ32)</f>
        <v/>
      </c>
      <c r="BO35" s="153" t="str">
        <f>IF('TRI-3C'!CG32="","",'TRI-3C'!CG32)</f>
        <v/>
      </c>
      <c r="BP35" s="153" t="str">
        <f>IF('TRI-3C'!DC32="","",'TRI-3C'!DC32)</f>
        <v/>
      </c>
      <c r="BQ35" s="153" t="str">
        <f>IF('TRI-3C'!DO32="","",'TRI-3C'!DO32)</f>
        <v/>
      </c>
      <c r="BR35" s="153" t="str">
        <f>IF('TRI-3C'!ER32="","",'TRI-3C'!ER32)</f>
        <v/>
      </c>
      <c r="BS35" s="153" t="str">
        <f>IF(E35="","",'TRI-1'!FC32)</f>
        <v>A+</v>
      </c>
      <c r="BT35" s="153" t="str">
        <f>IF('TRI-3C'!ES32="","",'TRI-3C'!ES32)</f>
        <v/>
      </c>
      <c r="BU35" s="81" t="str">
        <f t="shared" si="17"/>
        <v/>
      </c>
      <c r="BV35" s="81" t="str">
        <f t="shared" si="18"/>
        <v/>
      </c>
      <c r="BW35" s="81" t="str">
        <f t="shared" si="19"/>
        <v/>
      </c>
      <c r="BX35" s="81" t="str">
        <f t="shared" si="20"/>
        <v/>
      </c>
      <c r="BY35" s="81" t="str">
        <f t="shared" si="21"/>
        <v/>
      </c>
      <c r="BZ35" s="81" t="str">
        <f t="shared" si="22"/>
        <v/>
      </c>
      <c r="CA35" s="81">
        <f t="shared" si="23"/>
        <v>10</v>
      </c>
      <c r="CB35" s="81" t="str">
        <f t="shared" si="24"/>
        <v/>
      </c>
      <c r="CC35" s="55"/>
      <c r="CD35" s="55"/>
      <c r="CE35" s="55"/>
      <c r="CF35" s="55"/>
      <c r="CG35" s="55"/>
      <c r="CH35" s="55"/>
      <c r="CI35" s="64">
        <v>15</v>
      </c>
      <c r="CJ35" s="321" t="str">
        <f t="shared" si="25"/>
        <v>LOPEZ PALLO GRACE SAMANTHA</v>
      </c>
      <c r="CK35" s="322"/>
      <c r="CL35" s="322"/>
      <c r="CM35" s="323"/>
      <c r="CN35" s="308" t="str">
        <f t="shared" si="26"/>
        <v>A+</v>
      </c>
      <c r="CO35" s="309"/>
      <c r="CP35" s="308" t="str">
        <f t="shared" si="27"/>
        <v>A+</v>
      </c>
      <c r="CQ35" s="309"/>
      <c r="CR35" s="308" t="str">
        <f t="shared" si="28"/>
        <v/>
      </c>
      <c r="CS35" s="309"/>
      <c r="CT35" s="308" t="str">
        <f t="shared" si="29"/>
        <v/>
      </c>
      <c r="CU35" s="309"/>
      <c r="CV35" s="94"/>
      <c r="CW35" s="193" t="str">
        <f>IF(OR(CN35="",CP35="",CR35=""),"",ROUND(TRUNC(('TRI-1'!ES32+'TRI-2'!ES32+'TRI-3'!ES32)/3,2),0))</f>
        <v/>
      </c>
      <c r="CX35" s="55"/>
      <c r="CY35" s="55"/>
      <c r="CZ35" s="55" t="e">
        <f>IF(#REF!="","",IF(#REF!&lt;&gt;"",IF(#REF!="","",IF(#REF!=10,"S",IF(#REF!&gt;=9,"MB",IF(#REF!&gt;=7,"B",IF(#REF!&gt;=5,"R","I"))))),""))</f>
        <v>#REF!</v>
      </c>
      <c r="DA35" s="55"/>
      <c r="DB35" s="55">
        <v>0</v>
      </c>
      <c r="DC35" s="55">
        <f t="shared" si="30"/>
        <v>0</v>
      </c>
      <c r="DD35" s="55"/>
      <c r="DE35" s="55"/>
      <c r="DF35" s="55" t="str">
        <f t="shared" si="3"/>
        <v>Err</v>
      </c>
      <c r="DG35" s="55" t="e">
        <f>IF(#REF!="A",5,IF(#REF!="B",4,IF(#REF!="C",3,IF(#REF!="D",2,IF(#REF!="E",1,"Err")))))</f>
        <v>#REF!</v>
      </c>
      <c r="DH35" s="55"/>
      <c r="DI35" s="55" t="e">
        <f t="shared" si="31"/>
        <v>#REF!</v>
      </c>
      <c r="DJ35" s="55" t="e">
        <f t="shared" si="32"/>
        <v>#REF!</v>
      </c>
      <c r="DK35" s="55"/>
      <c r="DL35" s="55"/>
      <c r="DM35" s="55"/>
      <c r="DN35" s="53">
        <v>15</v>
      </c>
      <c r="DO35" s="272" t="str">
        <f t="shared" si="33"/>
        <v>LOPEZ PALLO GRACE SAMANTHA</v>
      </c>
      <c r="DP35" s="273"/>
      <c r="DQ35" s="273"/>
      <c r="DR35" s="274"/>
      <c r="DS35" s="50" t="str">
        <f t="shared" si="34"/>
        <v/>
      </c>
      <c r="DT35" s="50" t="e">
        <f>IF(#REF!="","",#REF!)</f>
        <v>#REF!</v>
      </c>
      <c r="DU35" s="50" t="e">
        <f t="shared" si="4"/>
        <v>#REF!</v>
      </c>
      <c r="DV35" s="56" t="e">
        <f t="shared" si="35"/>
        <v>#REF!</v>
      </c>
      <c r="DW35" s="371" t="e">
        <f t="shared" si="36"/>
        <v>#REF!</v>
      </c>
      <c r="DX35" s="372"/>
      <c r="DY35" s="54" t="e">
        <f t="shared" si="37"/>
        <v>#REF!</v>
      </c>
      <c r="DZ35" s="55" t="e">
        <f t="shared" si="38"/>
        <v>#REF!</v>
      </c>
      <c r="EA35" s="55"/>
      <c r="EB35" s="55"/>
      <c r="EC35" s="55"/>
      <c r="ED35" s="55"/>
      <c r="EE35" s="55"/>
      <c r="EF35" s="53">
        <v>15</v>
      </c>
      <c r="EG35" s="272" t="str">
        <f t="shared" si="39"/>
        <v>LOPEZ PALLO GRACE SAMANTHA</v>
      </c>
      <c r="EH35" s="273"/>
      <c r="EI35" s="273"/>
      <c r="EJ35" s="274"/>
      <c r="EK35" s="50" t="str">
        <f t="shared" si="40"/>
        <v/>
      </c>
      <c r="EL35" s="50" t="e">
        <f t="shared" si="40"/>
        <v>#REF!</v>
      </c>
      <c r="EM35" s="51"/>
      <c r="EN35" s="52"/>
      <c r="EO35" s="57" t="str">
        <f t="shared" si="41"/>
        <v/>
      </c>
      <c r="EP35" s="50" t="e">
        <f t="shared" si="42"/>
        <v>#REF!</v>
      </c>
      <c r="EQ35" s="56" t="str">
        <f t="shared" si="43"/>
        <v/>
      </c>
      <c r="ER35" s="54" t="str">
        <f t="shared" si="5"/>
        <v/>
      </c>
      <c r="ES35" s="55" t="str">
        <f t="shared" si="44"/>
        <v/>
      </c>
      <c r="ET35" s="55"/>
      <c r="EU35" s="55"/>
      <c r="EV35" s="55"/>
      <c r="EW35" s="55"/>
      <c r="EX35" s="55"/>
      <c r="EY35" s="55"/>
      <c r="EZ35" s="53">
        <v>15</v>
      </c>
      <c r="FA35" s="272" t="str">
        <f t="shared" si="45"/>
        <v>LOPEZ PALLO GRACE SAMANTHA</v>
      </c>
      <c r="FB35" s="273"/>
      <c r="FC35" s="273"/>
      <c r="FD35" s="274"/>
      <c r="FE35" s="56" t="str">
        <f t="shared" si="46"/>
        <v/>
      </c>
      <c r="FF35" s="51"/>
      <c r="FG35" s="51"/>
      <c r="FH35" s="52"/>
      <c r="FI35" s="61" t="str">
        <f t="shared" si="47"/>
        <v/>
      </c>
      <c r="FJ35" s="371" t="str">
        <f t="shared" si="48"/>
        <v/>
      </c>
      <c r="FK35" s="379"/>
      <c r="FL35" s="379"/>
      <c r="FM35" s="372"/>
      <c r="FN35" s="55" t="str">
        <f t="shared" si="49"/>
        <v/>
      </c>
      <c r="FO35" s="55" t="str">
        <f t="shared" si="50"/>
        <v/>
      </c>
      <c r="FP35" s="55"/>
      <c r="FQ35" s="55"/>
      <c r="FR35" s="55"/>
      <c r="FS35" s="55"/>
      <c r="FT35" s="55"/>
      <c r="FU35" s="55"/>
      <c r="FV35" s="55"/>
      <c r="FW35" s="55"/>
      <c r="FX35" s="55"/>
      <c r="FY35" s="55"/>
      <c r="FZ35" s="55"/>
      <c r="GA35" s="55"/>
      <c r="GB35" s="55"/>
      <c r="GC35" s="55"/>
      <c r="GD35" s="55"/>
      <c r="XBG35">
        <f t="shared" si="51"/>
        <v>64</v>
      </c>
      <c r="XBH35">
        <v>15</v>
      </c>
      <c r="XBI35" t="str">
        <f t="shared" si="52"/>
        <v>LOPEZ PALLO GRACE SAMANTHA</v>
      </c>
      <c r="XBJ35">
        <f t="shared" si="53"/>
        <v>3</v>
      </c>
      <c r="XBK35">
        <f t="shared" si="54"/>
        <v>15</v>
      </c>
      <c r="XBV35">
        <v>64</v>
      </c>
      <c r="XBW35">
        <v>15</v>
      </c>
      <c r="XBX35" t="s">
        <v>358</v>
      </c>
      <c r="XBY35">
        <v>3</v>
      </c>
      <c r="XBZ35">
        <v>15</v>
      </c>
    </row>
    <row r="36" spans="1:186 16283:16302" ht="16.5" customHeight="1">
      <c r="A36" s="14" t="s">
        <v>73</v>
      </c>
      <c r="B36" s="15">
        <v>25</v>
      </c>
      <c r="C36" t="s">
        <v>87</v>
      </c>
      <c r="D36" s="69">
        <v>16</v>
      </c>
      <c r="E36" s="477" t="str">
        <f t="shared" si="6"/>
        <v>MARIN CHAVEZ JULEISY BEDRIYE</v>
      </c>
      <c r="F36" s="478"/>
      <c r="G36" s="478"/>
      <c r="H36" s="153" t="str">
        <f>IF('TRI-1C'!Y33="","",'TRI-1C'!Y33)</f>
        <v>A-</v>
      </c>
      <c r="I36" s="153" t="str">
        <f>IF('TRI-1C'!AO33="","",'TRI-1C'!AO33)</f>
        <v>A+</v>
      </c>
      <c r="J36" s="153" t="str">
        <f>IF('TRI-1C'!BJ33="","",'TRI-1C'!BJ33)</f>
        <v>B+</v>
      </c>
      <c r="K36" s="153" t="str">
        <f>IF('TRI-1C'!CG33="","",'TRI-1C'!CG33)</f>
        <v>B-</v>
      </c>
      <c r="L36" s="153" t="str">
        <f>IF('TRI-1C'!DC33="","",'TRI-1C'!DC33)</f>
        <v>B-</v>
      </c>
      <c r="M36" s="153" t="str">
        <f>IF('TRI-1C'!DO33="","",'TRI-1C'!DO33)</f>
        <v>B-</v>
      </c>
      <c r="N36" s="153" t="str">
        <f>IF('TRI-1C'!ER33="","",'TRI-1C'!ER33)</f>
        <v>B+</v>
      </c>
      <c r="O36" s="153" t="str">
        <f>IF(E36="","",'TRI-1'!FC33)</f>
        <v>B-</v>
      </c>
      <c r="P36" s="153" t="str">
        <f>IF('TRI-1C'!ES33="","",'TRI-1C'!ES33)</f>
        <v>B+</v>
      </c>
      <c r="Q36" s="81">
        <f t="shared" si="7"/>
        <v>10</v>
      </c>
      <c r="R36" s="81">
        <f t="shared" si="8"/>
        <v>8</v>
      </c>
      <c r="S36" s="81">
        <f t="shared" si="9"/>
        <v>7</v>
      </c>
      <c r="T36" s="81">
        <f t="shared" si="10"/>
        <v>7</v>
      </c>
      <c r="U36" s="81">
        <f t="shared" si="11"/>
        <v>7</v>
      </c>
      <c r="V36" s="81">
        <f t="shared" si="12"/>
        <v>8</v>
      </c>
      <c r="W36" s="81">
        <f t="shared" si="13"/>
        <v>7</v>
      </c>
      <c r="X36" s="81">
        <f t="shared" si="14"/>
        <v>8</v>
      </c>
      <c r="Y36" s="55"/>
      <c r="Z36" s="55"/>
      <c r="AA36" s="55"/>
      <c r="AB36" s="55"/>
      <c r="AC36" s="53">
        <v>16</v>
      </c>
      <c r="AD36" s="477" t="str">
        <f t="shared" si="15"/>
        <v>MARIN CHAVEZ JULEISY BEDRIYE</v>
      </c>
      <c r="AE36" s="478"/>
      <c r="AF36" s="478"/>
      <c r="AG36" s="153" t="str">
        <f>IF('TRI-2C'!Y33="","",'TRI-2C'!Y33)</f>
        <v>A+</v>
      </c>
      <c r="AH36" s="153" t="str">
        <f>IF('TRI-2C'!AO33="","",'TRI-2C'!AO33)</f>
        <v>A+</v>
      </c>
      <c r="AI36" s="153" t="str">
        <f>IF('TRI-2C'!BJ33="","",'TRI-2C'!BJ33)</f>
        <v>A+</v>
      </c>
      <c r="AJ36" s="153" t="str">
        <f>IF('TRI-2C'!CG33="","",'TRI-2C'!CG33)</f>
        <v>B+</v>
      </c>
      <c r="AK36" s="153" t="str">
        <f>IF('TRI-2C'!DC33="","",'TRI-2C'!DC33)</f>
        <v>B+</v>
      </c>
      <c r="AL36" s="153" t="str">
        <f>IF('TRI-2C'!DO33="","",'TRI-2C'!DO33)</f>
        <v>A+</v>
      </c>
      <c r="AM36" s="153" t="str">
        <f>IF('TRI-2C'!ER33="","",'TRI-2C'!ER33)</f>
        <v>A+</v>
      </c>
      <c r="AN36" s="153" t="str">
        <f>IF(E36="","",'TRI-1'!FC33)</f>
        <v>B-</v>
      </c>
      <c r="AO36" s="153" t="str">
        <f>IF('TRI-2C'!ES33="","",'TRI-2C'!ES33)</f>
        <v>A-</v>
      </c>
      <c r="AP36" s="81">
        <f t="shared" si="55"/>
        <v>10</v>
      </c>
      <c r="AQ36" s="81">
        <f t="shared" si="56"/>
        <v>10</v>
      </c>
      <c r="AR36" s="81">
        <f t="shared" si="57"/>
        <v>8</v>
      </c>
      <c r="AS36" s="81">
        <f t="shared" si="58"/>
        <v>8</v>
      </c>
      <c r="AT36" s="81">
        <f t="shared" si="59"/>
        <v>10</v>
      </c>
      <c r="AU36" s="81">
        <f t="shared" si="60"/>
        <v>10</v>
      </c>
      <c r="AV36" s="81">
        <f t="shared" si="61"/>
        <v>7</v>
      </c>
      <c r="AW36" s="81">
        <f t="shared" si="62"/>
        <v>9</v>
      </c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3">
        <v>16</v>
      </c>
      <c r="BI36" s="381" t="str">
        <f t="shared" si="16"/>
        <v>MARIN CHAVEZ JULEISY BEDRIYE</v>
      </c>
      <c r="BJ36" s="382"/>
      <c r="BK36" s="382"/>
      <c r="BL36" s="153" t="str">
        <f>IF('TRI-3C'!Y33="","",'TRI-3C'!Y33)</f>
        <v/>
      </c>
      <c r="BM36" s="153" t="str">
        <f>IF('TRI-3C'!AO33="","",'TRI-3C'!AO33)</f>
        <v/>
      </c>
      <c r="BN36" s="153" t="str">
        <f>IF('TRI-3C'!BJ33="","",'TRI-3C'!BJ33)</f>
        <v/>
      </c>
      <c r="BO36" s="153" t="str">
        <f>IF('TRI-3C'!CG33="","",'TRI-3C'!CG33)</f>
        <v/>
      </c>
      <c r="BP36" s="153" t="str">
        <f>IF('TRI-3C'!DC33="","",'TRI-3C'!DC33)</f>
        <v/>
      </c>
      <c r="BQ36" s="153" t="str">
        <f>IF('TRI-3C'!DO33="","",'TRI-3C'!DO33)</f>
        <v/>
      </c>
      <c r="BR36" s="153" t="str">
        <f>IF('TRI-3C'!ER33="","",'TRI-3C'!ER33)</f>
        <v/>
      </c>
      <c r="BS36" s="153" t="str">
        <f>IF(E36="","",'TRI-1'!FC33)</f>
        <v>B-</v>
      </c>
      <c r="BT36" s="153" t="str">
        <f>IF('TRI-3C'!ES33="","",'TRI-3C'!ES33)</f>
        <v/>
      </c>
      <c r="BU36" s="81" t="str">
        <f t="shared" si="17"/>
        <v/>
      </c>
      <c r="BV36" s="81" t="str">
        <f t="shared" si="18"/>
        <v/>
      </c>
      <c r="BW36" s="81" t="str">
        <f t="shared" si="19"/>
        <v/>
      </c>
      <c r="BX36" s="81" t="str">
        <f t="shared" si="20"/>
        <v/>
      </c>
      <c r="BY36" s="81" t="str">
        <f t="shared" si="21"/>
        <v/>
      </c>
      <c r="BZ36" s="81" t="str">
        <f t="shared" si="22"/>
        <v/>
      </c>
      <c r="CA36" s="81">
        <f t="shared" si="23"/>
        <v>7</v>
      </c>
      <c r="CB36" s="81" t="str">
        <f t="shared" si="24"/>
        <v/>
      </c>
      <c r="CC36" s="55"/>
      <c r="CD36" s="55"/>
      <c r="CE36" s="55"/>
      <c r="CF36" s="55"/>
      <c r="CG36" s="55"/>
      <c r="CH36" s="55"/>
      <c r="CI36" s="64">
        <v>16</v>
      </c>
      <c r="CJ36" s="321" t="str">
        <f t="shared" si="25"/>
        <v>MARIN CHAVEZ JULEISY BEDRIYE</v>
      </c>
      <c r="CK36" s="322"/>
      <c r="CL36" s="322"/>
      <c r="CM36" s="323"/>
      <c r="CN36" s="308" t="str">
        <f t="shared" si="26"/>
        <v>B+</v>
      </c>
      <c r="CO36" s="309"/>
      <c r="CP36" s="308" t="str">
        <f t="shared" si="27"/>
        <v>A-</v>
      </c>
      <c r="CQ36" s="309"/>
      <c r="CR36" s="308" t="str">
        <f t="shared" si="28"/>
        <v/>
      </c>
      <c r="CS36" s="309"/>
      <c r="CT36" s="308" t="str">
        <f t="shared" si="29"/>
        <v/>
      </c>
      <c r="CU36" s="309"/>
      <c r="CV36" s="94"/>
      <c r="CW36" s="193" t="str">
        <f>IF(OR(CN36="",CP36="",CR36=""),"",ROUND(TRUNC(('TRI-1'!ES33+'TRI-2'!ES33+'TRI-3'!ES33)/3,2),0))</f>
        <v/>
      </c>
      <c r="CX36" s="55"/>
      <c r="CY36" s="55"/>
      <c r="CZ36" s="55" t="e">
        <f>IF(#REF!="","",IF(#REF!&lt;&gt;"",IF(#REF!="","",IF(#REF!=10,"S",IF(#REF!&gt;=9,"MB",IF(#REF!&gt;=7,"B",IF(#REF!&gt;=5,"R","I"))))),""))</f>
        <v>#REF!</v>
      </c>
      <c r="DA36" s="55"/>
      <c r="DB36" s="55">
        <v>0</v>
      </c>
      <c r="DC36" s="55">
        <f t="shared" si="30"/>
        <v>0</v>
      </c>
      <c r="DD36" s="55"/>
      <c r="DE36" s="55"/>
      <c r="DF36" s="55" t="str">
        <f t="shared" si="3"/>
        <v>Err</v>
      </c>
      <c r="DG36" s="55" t="e">
        <f>IF(#REF!="A",5,IF(#REF!="B",4,IF(#REF!="C",3,IF(#REF!="D",2,IF(#REF!="E",1,"Err")))))</f>
        <v>#REF!</v>
      </c>
      <c r="DH36" s="55"/>
      <c r="DI36" s="55" t="e">
        <f t="shared" si="31"/>
        <v>#REF!</v>
      </c>
      <c r="DJ36" s="55" t="e">
        <f t="shared" si="32"/>
        <v>#REF!</v>
      </c>
      <c r="DK36" s="55"/>
      <c r="DL36" s="55"/>
      <c r="DM36" s="55"/>
      <c r="DN36" s="53">
        <v>16</v>
      </c>
      <c r="DO36" s="272" t="str">
        <f t="shared" si="33"/>
        <v>MARIN CHAVEZ JULEISY BEDRIYE</v>
      </c>
      <c r="DP36" s="273"/>
      <c r="DQ36" s="273"/>
      <c r="DR36" s="274"/>
      <c r="DS36" s="50" t="str">
        <f t="shared" si="34"/>
        <v/>
      </c>
      <c r="DT36" s="50" t="e">
        <f>IF(#REF!="","",#REF!)</f>
        <v>#REF!</v>
      </c>
      <c r="DU36" s="50" t="e">
        <f t="shared" si="4"/>
        <v>#REF!</v>
      </c>
      <c r="DV36" s="56" t="e">
        <f t="shared" si="35"/>
        <v>#REF!</v>
      </c>
      <c r="DW36" s="371" t="e">
        <f t="shared" si="36"/>
        <v>#REF!</v>
      </c>
      <c r="DX36" s="372"/>
      <c r="DY36" s="54" t="e">
        <f t="shared" si="37"/>
        <v>#REF!</v>
      </c>
      <c r="DZ36" s="55" t="e">
        <f t="shared" si="38"/>
        <v>#REF!</v>
      </c>
      <c r="EA36" s="55"/>
      <c r="EB36" s="55"/>
      <c r="EC36" s="55"/>
      <c r="ED36" s="55"/>
      <c r="EE36" s="55"/>
      <c r="EF36" s="53">
        <v>16</v>
      </c>
      <c r="EG36" s="272" t="str">
        <f t="shared" si="39"/>
        <v>MARIN CHAVEZ JULEISY BEDRIYE</v>
      </c>
      <c r="EH36" s="273"/>
      <c r="EI36" s="273"/>
      <c r="EJ36" s="274"/>
      <c r="EK36" s="50" t="str">
        <f t="shared" si="40"/>
        <v/>
      </c>
      <c r="EL36" s="50" t="e">
        <f t="shared" si="40"/>
        <v>#REF!</v>
      </c>
      <c r="EM36" s="51"/>
      <c r="EN36" s="52"/>
      <c r="EO36" s="57" t="str">
        <f t="shared" si="41"/>
        <v/>
      </c>
      <c r="EP36" s="50" t="e">
        <f t="shared" si="42"/>
        <v>#REF!</v>
      </c>
      <c r="EQ36" s="56" t="str">
        <f t="shared" si="43"/>
        <v/>
      </c>
      <c r="ER36" s="54" t="str">
        <f t="shared" si="5"/>
        <v/>
      </c>
      <c r="ES36" s="55" t="str">
        <f t="shared" si="44"/>
        <v/>
      </c>
      <c r="ET36" s="55"/>
      <c r="EU36" s="55"/>
      <c r="EV36" s="55"/>
      <c r="EW36" s="55"/>
      <c r="EX36" s="55"/>
      <c r="EY36" s="55"/>
      <c r="EZ36" s="53">
        <v>16</v>
      </c>
      <c r="FA36" s="272" t="str">
        <f t="shared" si="45"/>
        <v>MARIN CHAVEZ JULEISY BEDRIYE</v>
      </c>
      <c r="FB36" s="273"/>
      <c r="FC36" s="273"/>
      <c r="FD36" s="274"/>
      <c r="FE36" s="56" t="str">
        <f t="shared" si="46"/>
        <v/>
      </c>
      <c r="FF36" s="51"/>
      <c r="FG36" s="51"/>
      <c r="FH36" s="52"/>
      <c r="FI36" s="61" t="str">
        <f t="shared" si="47"/>
        <v/>
      </c>
      <c r="FJ36" s="371" t="str">
        <f t="shared" si="48"/>
        <v/>
      </c>
      <c r="FK36" s="379"/>
      <c r="FL36" s="379"/>
      <c r="FM36" s="372"/>
      <c r="FN36" s="55" t="str">
        <f t="shared" si="49"/>
        <v/>
      </c>
      <c r="FO36" s="55" t="str">
        <f t="shared" si="50"/>
        <v/>
      </c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XBG36">
        <f t="shared" si="51"/>
        <v>65</v>
      </c>
      <c r="XBH36">
        <v>16</v>
      </c>
      <c r="XBI36" t="str">
        <f t="shared" si="52"/>
        <v>MARIN CHAVEZ JULEISY BEDRIYE</v>
      </c>
      <c r="XBJ36">
        <f t="shared" si="53"/>
        <v>3</v>
      </c>
      <c r="XBK36">
        <f t="shared" si="54"/>
        <v>15</v>
      </c>
      <c r="XBV36">
        <v>65</v>
      </c>
      <c r="XBW36">
        <v>16</v>
      </c>
      <c r="XBX36" t="s">
        <v>359</v>
      </c>
      <c r="XBY36">
        <v>3</v>
      </c>
      <c r="XBZ36">
        <v>15</v>
      </c>
    </row>
    <row r="37" spans="1:186 16283:16302" ht="16.5" customHeight="1">
      <c r="A37" s="14" t="s">
        <v>35</v>
      </c>
      <c r="B37" s="15">
        <v>15</v>
      </c>
      <c r="C37" t="s">
        <v>87</v>
      </c>
      <c r="D37" s="69">
        <v>17</v>
      </c>
      <c r="E37" s="477" t="str">
        <f t="shared" si="6"/>
        <v>MERA ZAMBRANO YADIEL ATES</v>
      </c>
      <c r="F37" s="478"/>
      <c r="G37" s="478"/>
      <c r="H37" s="153" t="str">
        <f>IF('TRI-1C'!Y34="","",'TRI-1C'!Y34)</f>
        <v>A+</v>
      </c>
      <c r="I37" s="153" t="str">
        <f>IF('TRI-1C'!AO34="","",'TRI-1C'!AO34)</f>
        <v>A+</v>
      </c>
      <c r="J37" s="153" t="str">
        <f>IF('TRI-1C'!BJ34="","",'TRI-1C'!BJ34)</f>
        <v>B+</v>
      </c>
      <c r="K37" s="153" t="str">
        <f>IF('TRI-1C'!CG34="","",'TRI-1C'!CG34)</f>
        <v>A+</v>
      </c>
      <c r="L37" s="153" t="str">
        <f>IF('TRI-1C'!DC34="","",'TRI-1C'!DC34)</f>
        <v>A+</v>
      </c>
      <c r="M37" s="153" t="str">
        <f>IF('TRI-1C'!DO34="","",'TRI-1C'!DO34)</f>
        <v>A+</v>
      </c>
      <c r="N37" s="153" t="str">
        <f>IF('TRI-1C'!ER34="","",'TRI-1C'!ER34)</f>
        <v>A+</v>
      </c>
      <c r="O37" s="153" t="str">
        <f>IF(E37="","",'TRI-1'!FC34)</f>
        <v>A+</v>
      </c>
      <c r="P37" s="153" t="str">
        <f>IF('TRI-1C'!ES34="","",'TRI-1C'!ES34)</f>
        <v>A+</v>
      </c>
      <c r="Q37" s="81">
        <f t="shared" si="7"/>
        <v>10</v>
      </c>
      <c r="R37" s="81">
        <f t="shared" si="8"/>
        <v>8</v>
      </c>
      <c r="S37" s="81">
        <f t="shared" si="9"/>
        <v>10</v>
      </c>
      <c r="T37" s="81">
        <f t="shared" si="10"/>
        <v>10</v>
      </c>
      <c r="U37" s="81">
        <f t="shared" si="11"/>
        <v>10</v>
      </c>
      <c r="V37" s="81">
        <f t="shared" si="12"/>
        <v>10</v>
      </c>
      <c r="W37" s="81">
        <f t="shared" si="13"/>
        <v>10</v>
      </c>
      <c r="X37" s="81">
        <f t="shared" si="14"/>
        <v>10</v>
      </c>
      <c r="Y37" s="55"/>
      <c r="Z37" s="55"/>
      <c r="AA37" s="55"/>
      <c r="AB37" s="55"/>
      <c r="AC37" s="53">
        <v>17</v>
      </c>
      <c r="AD37" s="477" t="str">
        <f t="shared" si="15"/>
        <v>MERA ZAMBRANO YADIEL ATES</v>
      </c>
      <c r="AE37" s="478"/>
      <c r="AF37" s="478"/>
      <c r="AG37" s="153" t="str">
        <f>IF('TRI-2C'!Y34="","",'TRI-2C'!Y34)</f>
        <v>A+</v>
      </c>
      <c r="AH37" s="153" t="str">
        <f>IF('TRI-2C'!AO34="","",'TRI-2C'!AO34)</f>
        <v>A+</v>
      </c>
      <c r="AI37" s="153" t="str">
        <f>IF('TRI-2C'!BJ34="","",'TRI-2C'!BJ34)</f>
        <v>A+</v>
      </c>
      <c r="AJ37" s="153" t="str">
        <f>IF('TRI-2C'!CG34="","",'TRI-2C'!CG34)</f>
        <v>A+</v>
      </c>
      <c r="AK37" s="153" t="str">
        <f>IF('TRI-2C'!DC34="","",'TRI-2C'!DC34)</f>
        <v>B+</v>
      </c>
      <c r="AL37" s="153" t="str">
        <f>IF('TRI-2C'!DO34="","",'TRI-2C'!DO34)</f>
        <v>A+</v>
      </c>
      <c r="AM37" s="153" t="str">
        <f>IF('TRI-2C'!ER34="","",'TRI-2C'!ER34)</f>
        <v>A+</v>
      </c>
      <c r="AN37" s="153" t="str">
        <f>IF(E37="","",'TRI-1'!FC34)</f>
        <v>A+</v>
      </c>
      <c r="AO37" s="153" t="str">
        <f>IF('TRI-2C'!ES34="","",'TRI-2C'!ES34)</f>
        <v>A+</v>
      </c>
      <c r="AP37" s="81">
        <f t="shared" si="55"/>
        <v>10</v>
      </c>
      <c r="AQ37" s="81">
        <f t="shared" si="56"/>
        <v>10</v>
      </c>
      <c r="AR37" s="81">
        <f t="shared" si="57"/>
        <v>10</v>
      </c>
      <c r="AS37" s="81">
        <f t="shared" si="58"/>
        <v>8</v>
      </c>
      <c r="AT37" s="81">
        <f t="shared" si="59"/>
        <v>10</v>
      </c>
      <c r="AU37" s="81">
        <f t="shared" si="60"/>
        <v>10</v>
      </c>
      <c r="AV37" s="81">
        <f t="shared" si="61"/>
        <v>10</v>
      </c>
      <c r="AW37" s="81">
        <f t="shared" si="62"/>
        <v>10</v>
      </c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3">
        <v>17</v>
      </c>
      <c r="BI37" s="381" t="str">
        <f t="shared" si="16"/>
        <v>MERA ZAMBRANO YADIEL ATES</v>
      </c>
      <c r="BJ37" s="382"/>
      <c r="BK37" s="382"/>
      <c r="BL37" s="153" t="str">
        <f>IF('TRI-3C'!Y34="","",'TRI-3C'!Y34)</f>
        <v/>
      </c>
      <c r="BM37" s="153" t="str">
        <f>IF('TRI-3C'!AO34="","",'TRI-3C'!AO34)</f>
        <v/>
      </c>
      <c r="BN37" s="153" t="str">
        <f>IF('TRI-3C'!BJ34="","",'TRI-3C'!BJ34)</f>
        <v/>
      </c>
      <c r="BO37" s="153" t="str">
        <f>IF('TRI-3C'!CG34="","",'TRI-3C'!CG34)</f>
        <v/>
      </c>
      <c r="BP37" s="153" t="str">
        <f>IF('TRI-3C'!DC34="","",'TRI-3C'!DC34)</f>
        <v/>
      </c>
      <c r="BQ37" s="153" t="str">
        <f>IF('TRI-3C'!DO34="","",'TRI-3C'!DO34)</f>
        <v/>
      </c>
      <c r="BR37" s="153" t="str">
        <f>IF('TRI-3C'!ER34="","",'TRI-3C'!ER34)</f>
        <v/>
      </c>
      <c r="BS37" s="153" t="str">
        <f>IF(E37="","",'TRI-1'!FC34)</f>
        <v>A+</v>
      </c>
      <c r="BT37" s="153" t="str">
        <f>IF('TRI-3C'!ES34="","",'TRI-3C'!ES34)</f>
        <v/>
      </c>
      <c r="BU37" s="81" t="str">
        <f t="shared" si="17"/>
        <v/>
      </c>
      <c r="BV37" s="81" t="str">
        <f t="shared" si="18"/>
        <v/>
      </c>
      <c r="BW37" s="81" t="str">
        <f t="shared" si="19"/>
        <v/>
      </c>
      <c r="BX37" s="81" t="str">
        <f t="shared" si="20"/>
        <v/>
      </c>
      <c r="BY37" s="81" t="str">
        <f t="shared" si="21"/>
        <v/>
      </c>
      <c r="BZ37" s="81" t="str">
        <f t="shared" si="22"/>
        <v/>
      </c>
      <c r="CA37" s="81">
        <f t="shared" si="23"/>
        <v>10</v>
      </c>
      <c r="CB37" s="81" t="str">
        <f t="shared" si="24"/>
        <v/>
      </c>
      <c r="CC37" s="55"/>
      <c r="CD37" s="55"/>
      <c r="CE37" s="55"/>
      <c r="CF37" s="55"/>
      <c r="CG37" s="55"/>
      <c r="CH37" s="55"/>
      <c r="CI37" s="64">
        <v>17</v>
      </c>
      <c r="CJ37" s="321" t="str">
        <f t="shared" si="25"/>
        <v>MERA ZAMBRANO YADIEL ATES</v>
      </c>
      <c r="CK37" s="322"/>
      <c r="CL37" s="322"/>
      <c r="CM37" s="323"/>
      <c r="CN37" s="308" t="str">
        <f t="shared" si="26"/>
        <v>A+</v>
      </c>
      <c r="CO37" s="309"/>
      <c r="CP37" s="308" t="str">
        <f t="shared" si="27"/>
        <v>A+</v>
      </c>
      <c r="CQ37" s="309"/>
      <c r="CR37" s="308" t="str">
        <f t="shared" si="28"/>
        <v/>
      </c>
      <c r="CS37" s="309"/>
      <c r="CT37" s="308" t="str">
        <f t="shared" si="29"/>
        <v/>
      </c>
      <c r="CU37" s="309"/>
      <c r="CV37" s="94"/>
      <c r="CW37" s="193" t="str">
        <f>IF(OR(CN37="",CP37="",CR37=""),"",ROUND(TRUNC(('TRI-1'!ES34+'TRI-2'!ES34+'TRI-3'!ES34)/3,2),0))</f>
        <v/>
      </c>
      <c r="CX37" s="55"/>
      <c r="CY37" s="55"/>
      <c r="CZ37" s="55" t="e">
        <f>IF(#REF!="","",IF(#REF!&lt;&gt;"",IF(#REF!="","",IF(#REF!=10,"S",IF(#REF!&gt;=9,"MB",IF(#REF!&gt;=7,"B",IF(#REF!&gt;=5,"R","I"))))),""))</f>
        <v>#REF!</v>
      </c>
      <c r="DA37" s="55"/>
      <c r="DB37" s="55">
        <v>0</v>
      </c>
      <c r="DC37" s="55">
        <f t="shared" si="30"/>
        <v>0</v>
      </c>
      <c r="DD37" s="55"/>
      <c r="DE37" s="55"/>
      <c r="DF37" s="55" t="str">
        <f t="shared" si="3"/>
        <v>Err</v>
      </c>
      <c r="DG37" s="55" t="e">
        <f>IF(#REF!="A",5,IF(#REF!="B",4,IF(#REF!="C",3,IF(#REF!="D",2,IF(#REF!="E",1,"Err")))))</f>
        <v>#REF!</v>
      </c>
      <c r="DH37" s="55"/>
      <c r="DI37" s="55" t="e">
        <f t="shared" si="31"/>
        <v>#REF!</v>
      </c>
      <c r="DJ37" s="55" t="e">
        <f t="shared" si="32"/>
        <v>#REF!</v>
      </c>
      <c r="DK37" s="55"/>
      <c r="DL37" s="55"/>
      <c r="DM37" s="55"/>
      <c r="DN37" s="53">
        <v>17</v>
      </c>
      <c r="DO37" s="272" t="str">
        <f t="shared" si="33"/>
        <v>MERA ZAMBRANO YADIEL ATES</v>
      </c>
      <c r="DP37" s="273"/>
      <c r="DQ37" s="273"/>
      <c r="DR37" s="274"/>
      <c r="DS37" s="50" t="str">
        <f t="shared" si="34"/>
        <v/>
      </c>
      <c r="DT37" s="50" t="e">
        <f>IF(#REF!="","",#REF!)</f>
        <v>#REF!</v>
      </c>
      <c r="DU37" s="50" t="e">
        <f t="shared" si="4"/>
        <v>#REF!</v>
      </c>
      <c r="DV37" s="56" t="e">
        <f t="shared" si="35"/>
        <v>#REF!</v>
      </c>
      <c r="DW37" s="371" t="e">
        <f t="shared" si="36"/>
        <v>#REF!</v>
      </c>
      <c r="DX37" s="372"/>
      <c r="DY37" s="54" t="e">
        <f t="shared" si="37"/>
        <v>#REF!</v>
      </c>
      <c r="DZ37" s="55" t="e">
        <f t="shared" si="38"/>
        <v>#REF!</v>
      </c>
      <c r="EA37" s="55"/>
      <c r="EB37" s="55"/>
      <c r="EC37" s="55"/>
      <c r="ED37" s="55"/>
      <c r="EE37" s="55"/>
      <c r="EF37" s="53">
        <v>17</v>
      </c>
      <c r="EG37" s="272" t="str">
        <f t="shared" si="39"/>
        <v>MERA ZAMBRANO YADIEL ATES</v>
      </c>
      <c r="EH37" s="273"/>
      <c r="EI37" s="273"/>
      <c r="EJ37" s="274"/>
      <c r="EK37" s="50" t="str">
        <f t="shared" si="40"/>
        <v/>
      </c>
      <c r="EL37" s="50" t="e">
        <f t="shared" si="40"/>
        <v>#REF!</v>
      </c>
      <c r="EM37" s="51"/>
      <c r="EN37" s="52"/>
      <c r="EO37" s="57" t="str">
        <f t="shared" si="41"/>
        <v/>
      </c>
      <c r="EP37" s="50" t="e">
        <f t="shared" si="42"/>
        <v>#REF!</v>
      </c>
      <c r="EQ37" s="56" t="str">
        <f t="shared" si="43"/>
        <v/>
      </c>
      <c r="ER37" s="54" t="str">
        <f t="shared" si="5"/>
        <v/>
      </c>
      <c r="ES37" s="55" t="str">
        <f t="shared" si="44"/>
        <v/>
      </c>
      <c r="ET37" s="55"/>
      <c r="EU37" s="55"/>
      <c r="EV37" s="55"/>
      <c r="EW37" s="55"/>
      <c r="EX37" s="55"/>
      <c r="EY37" s="55"/>
      <c r="EZ37" s="53">
        <v>17</v>
      </c>
      <c r="FA37" s="272" t="str">
        <f t="shared" si="45"/>
        <v>MERA ZAMBRANO YADIEL ATES</v>
      </c>
      <c r="FB37" s="273"/>
      <c r="FC37" s="273"/>
      <c r="FD37" s="274"/>
      <c r="FE37" s="56" t="str">
        <f t="shared" si="46"/>
        <v/>
      </c>
      <c r="FF37" s="51"/>
      <c r="FG37" s="51"/>
      <c r="FH37" s="52"/>
      <c r="FI37" s="61" t="str">
        <f t="shared" si="47"/>
        <v/>
      </c>
      <c r="FJ37" s="371" t="str">
        <f t="shared" si="48"/>
        <v/>
      </c>
      <c r="FK37" s="379"/>
      <c r="FL37" s="379"/>
      <c r="FM37" s="372"/>
      <c r="FN37" s="55" t="str">
        <f t="shared" si="49"/>
        <v/>
      </c>
      <c r="FO37" s="55" t="str">
        <f t="shared" si="50"/>
        <v/>
      </c>
      <c r="FP37" s="55"/>
      <c r="FQ37" s="55"/>
      <c r="FR37" s="55"/>
      <c r="FS37" s="55"/>
      <c r="FT37" s="55"/>
      <c r="FU37" s="55"/>
      <c r="FV37" s="55"/>
      <c r="FW37" s="55"/>
      <c r="FX37" s="55"/>
      <c r="FY37" s="55"/>
      <c r="FZ37" s="55"/>
      <c r="GA37" s="55"/>
      <c r="GB37" s="55"/>
      <c r="GC37" s="55"/>
      <c r="GD37" s="55"/>
      <c r="XBG37">
        <f t="shared" si="51"/>
        <v>66</v>
      </c>
      <c r="XBH37">
        <v>17</v>
      </c>
      <c r="XBI37" t="str">
        <f t="shared" si="52"/>
        <v>MERA ZAMBRANO YADIEL ATES</v>
      </c>
      <c r="XBJ37">
        <f t="shared" si="53"/>
        <v>3</v>
      </c>
      <c r="XBK37">
        <f t="shared" si="54"/>
        <v>15</v>
      </c>
      <c r="XBV37">
        <v>66</v>
      </c>
      <c r="XBW37">
        <v>17</v>
      </c>
      <c r="XBX37" t="s">
        <v>360</v>
      </c>
      <c r="XBY37">
        <v>3</v>
      </c>
      <c r="XBZ37">
        <v>15</v>
      </c>
    </row>
    <row r="38" spans="1:186 16283:16302" ht="16.5" customHeight="1">
      <c r="A38" s="14" t="s">
        <v>77</v>
      </c>
      <c r="B38" s="15">
        <v>3</v>
      </c>
      <c r="C38" t="s">
        <v>87</v>
      </c>
      <c r="D38" s="69">
        <v>18</v>
      </c>
      <c r="E38" s="477" t="str">
        <f t="shared" si="6"/>
        <v>MORA QUINTEROS THIAGO JOSE</v>
      </c>
      <c r="F38" s="478"/>
      <c r="G38" s="478"/>
      <c r="H38" s="153" t="str">
        <f>IF('TRI-1C'!Y35="","",'TRI-1C'!Y35)</f>
        <v>A-</v>
      </c>
      <c r="I38" s="153" t="str">
        <f>IF('TRI-1C'!AO35="","",'TRI-1C'!AO35)</f>
        <v>B-</v>
      </c>
      <c r="J38" s="153" t="str">
        <f>IF('TRI-1C'!BJ35="","",'TRI-1C'!BJ35)</f>
        <v>B-</v>
      </c>
      <c r="K38" s="153" t="str">
        <f>IF('TRI-1C'!CG35="","",'TRI-1C'!CG35)</f>
        <v>B+</v>
      </c>
      <c r="L38" s="153" t="str">
        <f>IF('TRI-1C'!DC35="","",'TRI-1C'!DC35)</f>
        <v>A+</v>
      </c>
      <c r="M38" s="153" t="str">
        <f>IF('TRI-1C'!DO35="","",'TRI-1C'!DO35)</f>
        <v>A+</v>
      </c>
      <c r="N38" s="153" t="str">
        <f>IF('TRI-1C'!ER35="","",'TRI-1C'!ER35)</f>
        <v>A+</v>
      </c>
      <c r="O38" s="153" t="str">
        <f>IF(E38="","",'TRI-1'!FC35)</f>
        <v>B+</v>
      </c>
      <c r="P38" s="153" t="str">
        <f>IF('TRI-1C'!ES35="","",'TRI-1C'!ES35)</f>
        <v>A-</v>
      </c>
      <c r="Q38" s="81">
        <f t="shared" si="7"/>
        <v>7</v>
      </c>
      <c r="R38" s="81">
        <f t="shared" si="8"/>
        <v>7</v>
      </c>
      <c r="S38" s="81">
        <f t="shared" si="9"/>
        <v>8</v>
      </c>
      <c r="T38" s="81">
        <f t="shared" si="10"/>
        <v>10</v>
      </c>
      <c r="U38" s="81">
        <f t="shared" si="11"/>
        <v>10</v>
      </c>
      <c r="V38" s="81">
        <f t="shared" si="12"/>
        <v>10</v>
      </c>
      <c r="W38" s="81">
        <f t="shared" si="13"/>
        <v>8</v>
      </c>
      <c r="X38" s="81">
        <f t="shared" si="14"/>
        <v>9</v>
      </c>
      <c r="Y38" s="55"/>
      <c r="Z38" s="55"/>
      <c r="AA38" s="55"/>
      <c r="AB38" s="55"/>
      <c r="AC38" s="53">
        <v>18</v>
      </c>
      <c r="AD38" s="477" t="str">
        <f t="shared" si="15"/>
        <v>MORA QUINTEROS THIAGO JOSE</v>
      </c>
      <c r="AE38" s="478"/>
      <c r="AF38" s="478"/>
      <c r="AG38" s="153" t="str">
        <f>IF('TRI-2C'!Y35="","",'TRI-2C'!Y35)</f>
        <v>A+</v>
      </c>
      <c r="AH38" s="153" t="str">
        <f>IF('TRI-2C'!AO35="","",'TRI-2C'!AO35)</f>
        <v>A+</v>
      </c>
      <c r="AI38" s="153" t="str">
        <f>IF('TRI-2C'!BJ35="","",'TRI-2C'!BJ35)</f>
        <v>A+</v>
      </c>
      <c r="AJ38" s="153" t="str">
        <f>IF('TRI-2C'!CG35="","",'TRI-2C'!CG35)</f>
        <v>B+</v>
      </c>
      <c r="AK38" s="153" t="str">
        <f>IF('TRI-2C'!DC35="","",'TRI-2C'!DC35)</f>
        <v>B+</v>
      </c>
      <c r="AL38" s="153" t="str">
        <f>IF('TRI-2C'!DO35="","",'TRI-2C'!DO35)</f>
        <v>A+</v>
      </c>
      <c r="AM38" s="153" t="str">
        <f>IF('TRI-2C'!ER35="","",'TRI-2C'!ER35)</f>
        <v>A+</v>
      </c>
      <c r="AN38" s="153" t="str">
        <f>IF(E38="","",'TRI-1'!FC35)</f>
        <v>B+</v>
      </c>
      <c r="AO38" s="153" t="str">
        <f>IF('TRI-2C'!ES35="","",'TRI-2C'!ES35)</f>
        <v>A-</v>
      </c>
      <c r="AP38" s="81">
        <f t="shared" si="55"/>
        <v>10</v>
      </c>
      <c r="AQ38" s="81">
        <f t="shared" si="56"/>
        <v>10</v>
      </c>
      <c r="AR38" s="81">
        <f t="shared" si="57"/>
        <v>8</v>
      </c>
      <c r="AS38" s="81">
        <f t="shared" si="58"/>
        <v>8</v>
      </c>
      <c r="AT38" s="81">
        <f t="shared" si="59"/>
        <v>10</v>
      </c>
      <c r="AU38" s="81">
        <f t="shared" si="60"/>
        <v>10</v>
      </c>
      <c r="AV38" s="81">
        <f t="shared" si="61"/>
        <v>8</v>
      </c>
      <c r="AW38" s="81">
        <f t="shared" si="62"/>
        <v>9</v>
      </c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3">
        <v>18</v>
      </c>
      <c r="BI38" s="381" t="str">
        <f t="shared" si="16"/>
        <v>MORA QUINTEROS THIAGO JOSE</v>
      </c>
      <c r="BJ38" s="382"/>
      <c r="BK38" s="382"/>
      <c r="BL38" s="153" t="str">
        <f>IF('TRI-3C'!Y35="","",'TRI-3C'!Y35)</f>
        <v/>
      </c>
      <c r="BM38" s="153" t="str">
        <f>IF('TRI-3C'!AO35="","",'TRI-3C'!AO35)</f>
        <v/>
      </c>
      <c r="BN38" s="153" t="str">
        <f>IF('TRI-3C'!BJ35="","",'TRI-3C'!BJ35)</f>
        <v/>
      </c>
      <c r="BO38" s="153" t="str">
        <f>IF('TRI-3C'!CG35="","",'TRI-3C'!CG35)</f>
        <v/>
      </c>
      <c r="BP38" s="153" t="str">
        <f>IF('TRI-3C'!DC35="","",'TRI-3C'!DC35)</f>
        <v/>
      </c>
      <c r="BQ38" s="153" t="str">
        <f>IF('TRI-3C'!DO35="","",'TRI-3C'!DO35)</f>
        <v/>
      </c>
      <c r="BR38" s="153" t="str">
        <f>IF('TRI-3C'!ER35="","",'TRI-3C'!ER35)</f>
        <v/>
      </c>
      <c r="BS38" s="153" t="str">
        <f>IF(E38="","",'TRI-1'!FC35)</f>
        <v>B+</v>
      </c>
      <c r="BT38" s="153" t="str">
        <f>IF('TRI-3C'!ES35="","",'TRI-3C'!ES35)</f>
        <v/>
      </c>
      <c r="BU38" s="81" t="str">
        <f t="shared" si="17"/>
        <v/>
      </c>
      <c r="BV38" s="81" t="str">
        <f t="shared" si="18"/>
        <v/>
      </c>
      <c r="BW38" s="81" t="str">
        <f t="shared" si="19"/>
        <v/>
      </c>
      <c r="BX38" s="81" t="str">
        <f t="shared" si="20"/>
        <v/>
      </c>
      <c r="BY38" s="81" t="str">
        <f t="shared" si="21"/>
        <v/>
      </c>
      <c r="BZ38" s="81" t="str">
        <f t="shared" si="22"/>
        <v/>
      </c>
      <c r="CA38" s="81">
        <f t="shared" si="23"/>
        <v>8</v>
      </c>
      <c r="CB38" s="81" t="str">
        <f t="shared" si="24"/>
        <v/>
      </c>
      <c r="CC38" s="55"/>
      <c r="CD38" s="55"/>
      <c r="CE38" s="55"/>
      <c r="CF38" s="55"/>
      <c r="CG38" s="55"/>
      <c r="CH38" s="55"/>
      <c r="CI38" s="64">
        <v>18</v>
      </c>
      <c r="CJ38" s="321" t="str">
        <f t="shared" si="25"/>
        <v>MORA QUINTEROS THIAGO JOSE</v>
      </c>
      <c r="CK38" s="322"/>
      <c r="CL38" s="322"/>
      <c r="CM38" s="323"/>
      <c r="CN38" s="308" t="str">
        <f t="shared" si="26"/>
        <v>A-</v>
      </c>
      <c r="CO38" s="309"/>
      <c r="CP38" s="308" t="str">
        <f t="shared" si="27"/>
        <v>A-</v>
      </c>
      <c r="CQ38" s="309"/>
      <c r="CR38" s="308" t="str">
        <f t="shared" si="28"/>
        <v/>
      </c>
      <c r="CS38" s="309"/>
      <c r="CT38" s="308" t="str">
        <f t="shared" si="29"/>
        <v/>
      </c>
      <c r="CU38" s="309"/>
      <c r="CV38" s="94"/>
      <c r="CW38" s="193" t="str">
        <f>IF(OR(CN38="",CP38="",CR38=""),"",ROUND(TRUNC(('TRI-1'!ES35+'TRI-2'!ES35+'TRI-3'!ES35)/3,2),0))</f>
        <v/>
      </c>
      <c r="CX38" s="55"/>
      <c r="CY38" s="55"/>
      <c r="CZ38" s="55" t="e">
        <f>IF(#REF!="","",IF(#REF!&lt;&gt;"",IF(#REF!="","",IF(#REF!=10,"S",IF(#REF!&gt;=9,"MB",IF(#REF!&gt;=7,"B",IF(#REF!&gt;=5,"R","I"))))),""))</f>
        <v>#REF!</v>
      </c>
      <c r="DA38" s="55"/>
      <c r="DB38" s="55">
        <v>0</v>
      </c>
      <c r="DC38" s="55">
        <f t="shared" si="30"/>
        <v>0</v>
      </c>
      <c r="DD38" s="55"/>
      <c r="DE38" s="55"/>
      <c r="DF38" s="55" t="str">
        <f t="shared" si="3"/>
        <v>Err</v>
      </c>
      <c r="DG38" s="55" t="e">
        <f>IF(#REF!="A",5,IF(#REF!="B",4,IF(#REF!="C",3,IF(#REF!="D",2,IF(#REF!="E",1,"Err")))))</f>
        <v>#REF!</v>
      </c>
      <c r="DH38" s="55"/>
      <c r="DI38" s="55" t="e">
        <f t="shared" si="31"/>
        <v>#REF!</v>
      </c>
      <c r="DJ38" s="55" t="e">
        <f t="shared" si="32"/>
        <v>#REF!</v>
      </c>
      <c r="DK38" s="55"/>
      <c r="DL38" s="55"/>
      <c r="DM38" s="55"/>
      <c r="DN38" s="53">
        <v>18</v>
      </c>
      <c r="DO38" s="272" t="str">
        <f t="shared" si="33"/>
        <v>MORA QUINTEROS THIAGO JOSE</v>
      </c>
      <c r="DP38" s="273"/>
      <c r="DQ38" s="273"/>
      <c r="DR38" s="274"/>
      <c r="DS38" s="50" t="str">
        <f t="shared" si="34"/>
        <v/>
      </c>
      <c r="DT38" s="50" t="e">
        <f>IF(#REF!="","",#REF!)</f>
        <v>#REF!</v>
      </c>
      <c r="DU38" s="50" t="e">
        <f t="shared" si="4"/>
        <v>#REF!</v>
      </c>
      <c r="DV38" s="56" t="e">
        <f t="shared" si="35"/>
        <v>#REF!</v>
      </c>
      <c r="DW38" s="371" t="e">
        <f t="shared" si="36"/>
        <v>#REF!</v>
      </c>
      <c r="DX38" s="372"/>
      <c r="DY38" s="54" t="e">
        <f t="shared" si="37"/>
        <v>#REF!</v>
      </c>
      <c r="DZ38" s="55" t="e">
        <f t="shared" si="38"/>
        <v>#REF!</v>
      </c>
      <c r="EA38" s="55"/>
      <c r="EB38" s="55"/>
      <c r="EC38" s="55"/>
      <c r="ED38" s="55"/>
      <c r="EE38" s="55"/>
      <c r="EF38" s="53">
        <v>18</v>
      </c>
      <c r="EG38" s="272" t="str">
        <f t="shared" si="39"/>
        <v>MORA QUINTEROS THIAGO JOSE</v>
      </c>
      <c r="EH38" s="273"/>
      <c r="EI38" s="273"/>
      <c r="EJ38" s="274"/>
      <c r="EK38" s="50" t="str">
        <f t="shared" si="40"/>
        <v/>
      </c>
      <c r="EL38" s="50" t="e">
        <f t="shared" si="40"/>
        <v>#REF!</v>
      </c>
      <c r="EM38" s="51"/>
      <c r="EN38" s="52"/>
      <c r="EO38" s="57" t="str">
        <f t="shared" si="41"/>
        <v/>
      </c>
      <c r="EP38" s="50" t="e">
        <f t="shared" si="42"/>
        <v>#REF!</v>
      </c>
      <c r="EQ38" s="56" t="str">
        <f t="shared" si="43"/>
        <v/>
      </c>
      <c r="ER38" s="54" t="str">
        <f t="shared" si="5"/>
        <v/>
      </c>
      <c r="ES38" s="55" t="str">
        <f t="shared" si="44"/>
        <v/>
      </c>
      <c r="ET38" s="55"/>
      <c r="EU38" s="55"/>
      <c r="EV38" s="55"/>
      <c r="EW38" s="55"/>
      <c r="EX38" s="55"/>
      <c r="EY38" s="55"/>
      <c r="EZ38" s="53">
        <v>18</v>
      </c>
      <c r="FA38" s="272" t="str">
        <f t="shared" si="45"/>
        <v>MORA QUINTEROS THIAGO JOSE</v>
      </c>
      <c r="FB38" s="273"/>
      <c r="FC38" s="273"/>
      <c r="FD38" s="274"/>
      <c r="FE38" s="56" t="str">
        <f t="shared" si="46"/>
        <v/>
      </c>
      <c r="FF38" s="51"/>
      <c r="FG38" s="51"/>
      <c r="FH38" s="52"/>
      <c r="FI38" s="61" t="str">
        <f t="shared" si="47"/>
        <v/>
      </c>
      <c r="FJ38" s="371" t="str">
        <f t="shared" si="48"/>
        <v/>
      </c>
      <c r="FK38" s="379"/>
      <c r="FL38" s="379"/>
      <c r="FM38" s="372"/>
      <c r="FN38" s="55" t="str">
        <f t="shared" si="49"/>
        <v/>
      </c>
      <c r="FO38" s="55" t="str">
        <f t="shared" si="50"/>
        <v/>
      </c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XBG38">
        <f t="shared" si="51"/>
        <v>67</v>
      </c>
      <c r="XBH38">
        <v>18</v>
      </c>
      <c r="XBI38" t="str">
        <f t="shared" si="52"/>
        <v>MORA QUINTEROS THIAGO JOSE</v>
      </c>
      <c r="XBJ38">
        <f t="shared" si="53"/>
        <v>3</v>
      </c>
      <c r="XBK38">
        <f t="shared" si="54"/>
        <v>15</v>
      </c>
      <c r="XBV38">
        <v>67</v>
      </c>
      <c r="XBW38">
        <v>18</v>
      </c>
      <c r="XBX38" t="s">
        <v>361</v>
      </c>
      <c r="XBY38">
        <v>3</v>
      </c>
      <c r="XBZ38">
        <v>15</v>
      </c>
    </row>
    <row r="39" spans="1:186 16283:16302" ht="16.5" customHeight="1">
      <c r="A39" s="18"/>
      <c r="D39" s="69">
        <v>19</v>
      </c>
      <c r="E39" s="477" t="str">
        <f t="shared" si="6"/>
        <v>PAREDES GUANOLUISA KENDRA ESTEFANIA</v>
      </c>
      <c r="F39" s="478"/>
      <c r="G39" s="478"/>
      <c r="H39" s="153" t="str">
        <f>IF('TRI-1C'!Y36="","",'TRI-1C'!Y36)</f>
        <v>A+</v>
      </c>
      <c r="I39" s="153" t="str">
        <f>IF('TRI-1C'!AO36="","",'TRI-1C'!AO36)</f>
        <v>A+</v>
      </c>
      <c r="J39" s="153" t="str">
        <f>IF('TRI-1C'!BJ36="","",'TRI-1C'!BJ36)</f>
        <v>A-</v>
      </c>
      <c r="K39" s="153" t="str">
        <f>IF('TRI-1C'!CG36="","",'TRI-1C'!CG36)</f>
        <v>A+</v>
      </c>
      <c r="L39" s="153" t="str">
        <f>IF('TRI-1C'!DC36="","",'TRI-1C'!DC36)</f>
        <v>A+</v>
      </c>
      <c r="M39" s="153" t="str">
        <f>IF('TRI-1C'!DO36="","",'TRI-1C'!DO36)</f>
        <v>A+</v>
      </c>
      <c r="N39" s="153" t="str">
        <f>IF('TRI-1C'!ER36="","",'TRI-1C'!ER36)</f>
        <v>A+</v>
      </c>
      <c r="O39" s="153" t="str">
        <f>IF(E39="","",'TRI-1'!FC36)</f>
        <v>A+</v>
      </c>
      <c r="P39" s="153" t="str">
        <f>IF('TRI-1C'!ES36="","",'TRI-1C'!ES36)</f>
        <v>A+</v>
      </c>
      <c r="Q39" s="81">
        <f t="shared" si="7"/>
        <v>10</v>
      </c>
      <c r="R39" s="81">
        <f t="shared" si="8"/>
        <v>9</v>
      </c>
      <c r="S39" s="81">
        <f t="shared" si="9"/>
        <v>10</v>
      </c>
      <c r="T39" s="81">
        <f t="shared" si="10"/>
        <v>10</v>
      </c>
      <c r="U39" s="81">
        <f t="shared" si="11"/>
        <v>10</v>
      </c>
      <c r="V39" s="81">
        <f t="shared" si="12"/>
        <v>10</v>
      </c>
      <c r="W39" s="81">
        <f t="shared" si="13"/>
        <v>10</v>
      </c>
      <c r="X39" s="81">
        <f t="shared" si="14"/>
        <v>10</v>
      </c>
      <c r="Y39" s="55"/>
      <c r="Z39" s="55"/>
      <c r="AA39" s="55"/>
      <c r="AB39" s="55"/>
      <c r="AC39" s="53">
        <v>19</v>
      </c>
      <c r="AD39" s="477" t="str">
        <f t="shared" si="15"/>
        <v>PAREDES GUANOLUISA KENDRA ESTEFANIA</v>
      </c>
      <c r="AE39" s="478"/>
      <c r="AF39" s="478"/>
      <c r="AG39" s="153" t="str">
        <f>IF('TRI-2C'!Y36="","",'TRI-2C'!Y36)</f>
        <v>A+</v>
      </c>
      <c r="AH39" s="153" t="str">
        <f>IF('TRI-2C'!AO36="","",'TRI-2C'!AO36)</f>
        <v>A+</v>
      </c>
      <c r="AI39" s="153" t="str">
        <f>IF('TRI-2C'!BJ36="","",'TRI-2C'!BJ36)</f>
        <v>A+</v>
      </c>
      <c r="AJ39" s="153" t="str">
        <f>IF('TRI-2C'!CG36="","",'TRI-2C'!CG36)</f>
        <v>B-</v>
      </c>
      <c r="AK39" s="153" t="str">
        <f>IF('TRI-2C'!DC36="","",'TRI-2C'!DC36)</f>
        <v>B+</v>
      </c>
      <c r="AL39" s="153" t="str">
        <f>IF('TRI-2C'!DO36="","",'TRI-2C'!DO36)</f>
        <v>A+</v>
      </c>
      <c r="AM39" s="153" t="str">
        <f>IF('TRI-2C'!ER36="","",'TRI-2C'!ER36)</f>
        <v>A+</v>
      </c>
      <c r="AN39" s="153" t="str">
        <f>IF(E39="","",'TRI-1'!FC36)</f>
        <v>A+</v>
      </c>
      <c r="AO39" s="153" t="str">
        <f>IF('TRI-2C'!ES36="","",'TRI-2C'!ES36)</f>
        <v>A-</v>
      </c>
      <c r="AP39" s="81">
        <f t="shared" si="55"/>
        <v>10</v>
      </c>
      <c r="AQ39" s="81">
        <f t="shared" si="56"/>
        <v>10</v>
      </c>
      <c r="AR39" s="81">
        <f t="shared" si="57"/>
        <v>7</v>
      </c>
      <c r="AS39" s="81">
        <f t="shared" si="58"/>
        <v>8</v>
      </c>
      <c r="AT39" s="81">
        <f t="shared" si="59"/>
        <v>10</v>
      </c>
      <c r="AU39" s="81">
        <f t="shared" si="60"/>
        <v>10</v>
      </c>
      <c r="AV39" s="81">
        <f t="shared" si="61"/>
        <v>10</v>
      </c>
      <c r="AW39" s="81">
        <f t="shared" si="62"/>
        <v>9</v>
      </c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3">
        <v>19</v>
      </c>
      <c r="BI39" s="381" t="str">
        <f t="shared" si="16"/>
        <v>PAREDES GUANOLUISA KENDRA ESTEFANIA</v>
      </c>
      <c r="BJ39" s="382"/>
      <c r="BK39" s="382"/>
      <c r="BL39" s="153" t="str">
        <f>IF('TRI-3C'!Y36="","",'TRI-3C'!Y36)</f>
        <v/>
      </c>
      <c r="BM39" s="153" t="str">
        <f>IF('TRI-3C'!AO36="","",'TRI-3C'!AO36)</f>
        <v/>
      </c>
      <c r="BN39" s="153" t="str">
        <f>IF('TRI-3C'!BJ36="","",'TRI-3C'!BJ36)</f>
        <v/>
      </c>
      <c r="BO39" s="153" t="str">
        <f>IF('TRI-3C'!CG36="","",'TRI-3C'!CG36)</f>
        <v/>
      </c>
      <c r="BP39" s="153" t="str">
        <f>IF('TRI-3C'!DC36="","",'TRI-3C'!DC36)</f>
        <v/>
      </c>
      <c r="BQ39" s="153" t="str">
        <f>IF('TRI-3C'!DO36="","",'TRI-3C'!DO36)</f>
        <v/>
      </c>
      <c r="BR39" s="153" t="str">
        <f>IF('TRI-3C'!ER36="","",'TRI-3C'!ER36)</f>
        <v/>
      </c>
      <c r="BS39" s="153" t="str">
        <f>IF(E39="","",'TRI-1'!FC36)</f>
        <v>A+</v>
      </c>
      <c r="BT39" s="153" t="str">
        <f>IF('TRI-3C'!ES36="","",'TRI-3C'!ES36)</f>
        <v/>
      </c>
      <c r="BU39" s="81" t="str">
        <f t="shared" si="17"/>
        <v/>
      </c>
      <c r="BV39" s="81" t="str">
        <f t="shared" si="18"/>
        <v/>
      </c>
      <c r="BW39" s="81" t="str">
        <f t="shared" si="19"/>
        <v/>
      </c>
      <c r="BX39" s="81" t="str">
        <f t="shared" si="20"/>
        <v/>
      </c>
      <c r="BY39" s="81" t="str">
        <f t="shared" si="21"/>
        <v/>
      </c>
      <c r="BZ39" s="81" t="str">
        <f t="shared" si="22"/>
        <v/>
      </c>
      <c r="CA39" s="81">
        <f t="shared" si="23"/>
        <v>10</v>
      </c>
      <c r="CB39" s="81" t="str">
        <f t="shared" si="24"/>
        <v/>
      </c>
      <c r="CC39" s="55"/>
      <c r="CD39" s="55"/>
      <c r="CE39" s="55"/>
      <c r="CF39" s="55"/>
      <c r="CG39" s="55"/>
      <c r="CH39" s="55"/>
      <c r="CI39" s="64">
        <v>19</v>
      </c>
      <c r="CJ39" s="321" t="str">
        <f t="shared" si="25"/>
        <v>PAREDES GUANOLUISA KENDRA ESTEFANIA</v>
      </c>
      <c r="CK39" s="322"/>
      <c r="CL39" s="322"/>
      <c r="CM39" s="323"/>
      <c r="CN39" s="308" t="str">
        <f t="shared" si="26"/>
        <v>A+</v>
      </c>
      <c r="CO39" s="309"/>
      <c r="CP39" s="308" t="str">
        <f t="shared" si="27"/>
        <v>A-</v>
      </c>
      <c r="CQ39" s="309"/>
      <c r="CR39" s="308" t="str">
        <f t="shared" si="28"/>
        <v/>
      </c>
      <c r="CS39" s="309"/>
      <c r="CT39" s="308" t="str">
        <f t="shared" si="29"/>
        <v/>
      </c>
      <c r="CU39" s="309"/>
      <c r="CV39" s="94"/>
      <c r="CW39" s="193" t="str">
        <f>IF(OR(CN39="",CP39="",CR39=""),"",ROUND(TRUNC(('TRI-1'!ES36+'TRI-2'!ES36+'TRI-3'!ES36)/3,2),0))</f>
        <v/>
      </c>
      <c r="CX39" s="55"/>
      <c r="CY39" s="55"/>
      <c r="CZ39" s="55" t="e">
        <f>IF(#REF!="","",IF(#REF!&lt;&gt;"",IF(#REF!="","",IF(#REF!=10,"S",IF(#REF!&gt;=9,"MB",IF(#REF!&gt;=7,"B",IF(#REF!&gt;=5,"R","I"))))),""))</f>
        <v>#REF!</v>
      </c>
      <c r="DA39" s="55"/>
      <c r="DB39" s="55">
        <v>0</v>
      </c>
      <c r="DC39" s="55">
        <f t="shared" si="30"/>
        <v>0</v>
      </c>
      <c r="DD39" s="55"/>
      <c r="DE39" s="55"/>
      <c r="DF39" s="55" t="str">
        <f t="shared" si="3"/>
        <v>Err</v>
      </c>
      <c r="DG39" s="55" t="e">
        <f>IF(#REF!="A",5,IF(#REF!="B",4,IF(#REF!="C",3,IF(#REF!="D",2,IF(#REF!="E",1,"Err")))))</f>
        <v>#REF!</v>
      </c>
      <c r="DH39" s="55"/>
      <c r="DI39" s="55" t="e">
        <f t="shared" si="31"/>
        <v>#REF!</v>
      </c>
      <c r="DJ39" s="55" t="e">
        <f t="shared" si="32"/>
        <v>#REF!</v>
      </c>
      <c r="DK39" s="55"/>
      <c r="DL39" s="55"/>
      <c r="DM39" s="55"/>
      <c r="DN39" s="53">
        <v>19</v>
      </c>
      <c r="DO39" s="272" t="str">
        <f t="shared" si="33"/>
        <v>PAREDES GUANOLUISA KENDRA ESTEFANIA</v>
      </c>
      <c r="DP39" s="273"/>
      <c r="DQ39" s="273"/>
      <c r="DR39" s="274"/>
      <c r="DS39" s="50" t="str">
        <f t="shared" si="34"/>
        <v/>
      </c>
      <c r="DT39" s="50" t="e">
        <f>IF(#REF!="","",#REF!)</f>
        <v>#REF!</v>
      </c>
      <c r="DU39" s="50" t="e">
        <f t="shared" si="4"/>
        <v>#REF!</v>
      </c>
      <c r="DV39" s="56" t="e">
        <f t="shared" si="35"/>
        <v>#REF!</v>
      </c>
      <c r="DW39" s="371" t="e">
        <f t="shared" si="36"/>
        <v>#REF!</v>
      </c>
      <c r="DX39" s="372"/>
      <c r="DY39" s="54" t="e">
        <f t="shared" si="37"/>
        <v>#REF!</v>
      </c>
      <c r="DZ39" s="55" t="e">
        <f t="shared" si="38"/>
        <v>#REF!</v>
      </c>
      <c r="EA39" s="55"/>
      <c r="EB39" s="55"/>
      <c r="EC39" s="55"/>
      <c r="ED39" s="55"/>
      <c r="EE39" s="55"/>
      <c r="EF39" s="53">
        <v>19</v>
      </c>
      <c r="EG39" s="272" t="str">
        <f t="shared" si="39"/>
        <v>PAREDES GUANOLUISA KENDRA ESTEFANIA</v>
      </c>
      <c r="EH39" s="273"/>
      <c r="EI39" s="273"/>
      <c r="EJ39" s="274"/>
      <c r="EK39" s="50" t="str">
        <f t="shared" si="40"/>
        <v/>
      </c>
      <c r="EL39" s="50" t="e">
        <f t="shared" si="40"/>
        <v>#REF!</v>
      </c>
      <c r="EM39" s="51"/>
      <c r="EN39" s="52"/>
      <c r="EO39" s="57" t="str">
        <f t="shared" si="41"/>
        <v/>
      </c>
      <c r="EP39" s="50" t="e">
        <f t="shared" si="42"/>
        <v>#REF!</v>
      </c>
      <c r="EQ39" s="56" t="str">
        <f t="shared" si="43"/>
        <v/>
      </c>
      <c r="ER39" s="54" t="str">
        <f t="shared" si="5"/>
        <v/>
      </c>
      <c r="ES39" s="55" t="str">
        <f t="shared" si="44"/>
        <v/>
      </c>
      <c r="ET39" s="55"/>
      <c r="EU39" s="55"/>
      <c r="EV39" s="55"/>
      <c r="EW39" s="55"/>
      <c r="EX39" s="55"/>
      <c r="EY39" s="55"/>
      <c r="EZ39" s="53">
        <v>19</v>
      </c>
      <c r="FA39" s="272" t="str">
        <f t="shared" si="45"/>
        <v>PAREDES GUANOLUISA KENDRA ESTEFANIA</v>
      </c>
      <c r="FB39" s="273"/>
      <c r="FC39" s="273"/>
      <c r="FD39" s="274"/>
      <c r="FE39" s="56" t="str">
        <f t="shared" si="46"/>
        <v/>
      </c>
      <c r="FF39" s="51"/>
      <c r="FG39" s="51"/>
      <c r="FH39" s="52"/>
      <c r="FI39" s="61" t="str">
        <f t="shared" si="47"/>
        <v/>
      </c>
      <c r="FJ39" s="371" t="str">
        <f t="shared" si="48"/>
        <v/>
      </c>
      <c r="FK39" s="379"/>
      <c r="FL39" s="379"/>
      <c r="FM39" s="372"/>
      <c r="FN39" s="55" t="str">
        <f t="shared" si="49"/>
        <v/>
      </c>
      <c r="FO39" s="55" t="str">
        <f t="shared" si="50"/>
        <v/>
      </c>
      <c r="FP39" s="55"/>
      <c r="FQ39" s="55"/>
      <c r="FR39" s="55"/>
      <c r="FS39" s="55"/>
      <c r="FT39" s="55"/>
      <c r="FU39" s="55"/>
      <c r="FV39" s="55"/>
      <c r="FW39" s="55"/>
      <c r="FX39" s="55"/>
      <c r="FY39" s="55"/>
      <c r="FZ39" s="55"/>
      <c r="GA39" s="55"/>
      <c r="GB39" s="55"/>
      <c r="GC39" s="55"/>
      <c r="GD39" s="55"/>
      <c r="XBG39">
        <f t="shared" si="51"/>
        <v>68</v>
      </c>
      <c r="XBH39">
        <v>19</v>
      </c>
      <c r="XBI39" t="str">
        <f t="shared" si="52"/>
        <v>PAREDES GUANOLUISA KENDRA ESTEFANIA</v>
      </c>
      <c r="XBJ39">
        <f t="shared" si="53"/>
        <v>3</v>
      </c>
      <c r="XBK39">
        <f t="shared" si="54"/>
        <v>15</v>
      </c>
      <c r="XBV39">
        <v>68</v>
      </c>
      <c r="XBW39">
        <v>19</v>
      </c>
      <c r="XBX39" t="s">
        <v>362</v>
      </c>
      <c r="XBY39">
        <v>3</v>
      </c>
      <c r="XBZ39">
        <v>15</v>
      </c>
    </row>
    <row r="40" spans="1:186 16283:16302" ht="16.5" customHeight="1">
      <c r="A40" s="18"/>
      <c r="D40" s="69">
        <v>20</v>
      </c>
      <c r="E40" s="477" t="str">
        <f t="shared" si="6"/>
        <v>PINARGOTE OLMEDO LIAM ALEXANDER</v>
      </c>
      <c r="F40" s="478"/>
      <c r="G40" s="478"/>
      <c r="H40" s="153" t="str">
        <f>IF('TRI-1C'!Y37="","",'TRI-1C'!Y37)</f>
        <v>A-</v>
      </c>
      <c r="I40" s="153" t="str">
        <f>IF('TRI-1C'!AO37="","",'TRI-1C'!AO37)</f>
        <v>A+</v>
      </c>
      <c r="J40" s="153" t="str">
        <f>IF('TRI-1C'!BJ37="","",'TRI-1C'!BJ37)</f>
        <v>B+</v>
      </c>
      <c r="K40" s="153" t="str">
        <f>IF('TRI-1C'!CG37="","",'TRI-1C'!CG37)</f>
        <v>A+</v>
      </c>
      <c r="L40" s="153" t="str">
        <f>IF('TRI-1C'!DC37="","",'TRI-1C'!DC37)</f>
        <v>A+</v>
      </c>
      <c r="M40" s="153" t="str">
        <f>IF('TRI-1C'!DO37="","",'TRI-1C'!DO37)</f>
        <v>A+</v>
      </c>
      <c r="N40" s="153" t="str">
        <f>IF('TRI-1C'!ER37="","",'TRI-1C'!ER37)</f>
        <v>B+</v>
      </c>
      <c r="O40" s="153" t="str">
        <f>IF(E40="","",'TRI-1'!FC37)</f>
        <v>A-</v>
      </c>
      <c r="P40" s="153" t="str">
        <f>IF('TRI-1C'!ES37="","",'TRI-1C'!ES37)</f>
        <v>A+</v>
      </c>
      <c r="Q40" s="81">
        <f t="shared" si="7"/>
        <v>10</v>
      </c>
      <c r="R40" s="81">
        <f t="shared" si="8"/>
        <v>8</v>
      </c>
      <c r="S40" s="81">
        <f t="shared" si="9"/>
        <v>10</v>
      </c>
      <c r="T40" s="81">
        <f t="shared" si="10"/>
        <v>10</v>
      </c>
      <c r="U40" s="81">
        <f t="shared" si="11"/>
        <v>10</v>
      </c>
      <c r="V40" s="81">
        <f t="shared" si="12"/>
        <v>8</v>
      </c>
      <c r="W40" s="81">
        <f t="shared" si="13"/>
        <v>9</v>
      </c>
      <c r="X40" s="81">
        <f t="shared" si="14"/>
        <v>9</v>
      </c>
      <c r="Y40" s="55"/>
      <c r="Z40" s="55"/>
      <c r="AA40" s="55"/>
      <c r="AB40" s="55"/>
      <c r="AC40" s="53">
        <v>20</v>
      </c>
      <c r="AD40" s="477" t="str">
        <f t="shared" si="15"/>
        <v>PINARGOTE OLMEDO LIAM ALEXANDER</v>
      </c>
      <c r="AE40" s="478"/>
      <c r="AF40" s="478"/>
      <c r="AG40" s="153" t="str">
        <f>IF('TRI-2C'!Y37="","",'TRI-2C'!Y37)</f>
        <v>A+</v>
      </c>
      <c r="AH40" s="153" t="str">
        <f>IF('TRI-2C'!AO37="","",'TRI-2C'!AO37)</f>
        <v>A+</v>
      </c>
      <c r="AI40" s="153" t="str">
        <f>IF('TRI-2C'!BJ37="","",'TRI-2C'!BJ37)</f>
        <v>A+</v>
      </c>
      <c r="AJ40" s="153" t="str">
        <f>IF('TRI-2C'!CG37="","",'TRI-2C'!CG37)</f>
        <v>A+</v>
      </c>
      <c r="AK40" s="153" t="str">
        <f>IF('TRI-2C'!DC37="","",'TRI-2C'!DC37)</f>
        <v>B+</v>
      </c>
      <c r="AL40" s="153" t="str">
        <f>IF('TRI-2C'!DO37="","",'TRI-2C'!DO37)</f>
        <v>A+</v>
      </c>
      <c r="AM40" s="153" t="str">
        <f>IF('TRI-2C'!ER37="","",'TRI-2C'!ER37)</f>
        <v>A-</v>
      </c>
      <c r="AN40" s="153" t="str">
        <f>IF(E40="","",'TRI-1'!FC37)</f>
        <v>A-</v>
      </c>
      <c r="AO40" s="153" t="str">
        <f>IF('TRI-2C'!ES37="","",'TRI-2C'!ES37)</f>
        <v>A+</v>
      </c>
      <c r="AP40" s="81">
        <f t="shared" si="55"/>
        <v>10</v>
      </c>
      <c r="AQ40" s="81">
        <f t="shared" si="56"/>
        <v>10</v>
      </c>
      <c r="AR40" s="81">
        <f t="shared" si="57"/>
        <v>10</v>
      </c>
      <c r="AS40" s="81">
        <f t="shared" si="58"/>
        <v>8</v>
      </c>
      <c r="AT40" s="81">
        <f t="shared" si="59"/>
        <v>10</v>
      </c>
      <c r="AU40" s="81">
        <f t="shared" si="60"/>
        <v>9</v>
      </c>
      <c r="AV40" s="81">
        <f t="shared" si="61"/>
        <v>9</v>
      </c>
      <c r="AW40" s="81">
        <f t="shared" si="62"/>
        <v>9</v>
      </c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3">
        <v>20</v>
      </c>
      <c r="BI40" s="381" t="str">
        <f t="shared" si="16"/>
        <v>PINARGOTE OLMEDO LIAM ALEXANDER</v>
      </c>
      <c r="BJ40" s="382"/>
      <c r="BK40" s="382"/>
      <c r="BL40" s="153" t="str">
        <f>IF('TRI-3C'!Y37="","",'TRI-3C'!Y37)</f>
        <v/>
      </c>
      <c r="BM40" s="153" t="str">
        <f>IF('TRI-3C'!AO37="","",'TRI-3C'!AO37)</f>
        <v/>
      </c>
      <c r="BN40" s="153" t="str">
        <f>IF('TRI-3C'!BJ37="","",'TRI-3C'!BJ37)</f>
        <v/>
      </c>
      <c r="BO40" s="153" t="str">
        <f>IF('TRI-3C'!CG37="","",'TRI-3C'!CG37)</f>
        <v/>
      </c>
      <c r="BP40" s="153" t="str">
        <f>IF('TRI-3C'!DC37="","",'TRI-3C'!DC37)</f>
        <v/>
      </c>
      <c r="BQ40" s="153" t="str">
        <f>IF('TRI-3C'!DO37="","",'TRI-3C'!DO37)</f>
        <v/>
      </c>
      <c r="BR40" s="153" t="str">
        <f>IF('TRI-3C'!ER37="","",'TRI-3C'!ER37)</f>
        <v/>
      </c>
      <c r="BS40" s="153" t="str">
        <f>IF(E40="","",'TRI-1'!FC37)</f>
        <v>A-</v>
      </c>
      <c r="BT40" s="153" t="str">
        <f>IF('TRI-3C'!ES37="","",'TRI-3C'!ES37)</f>
        <v/>
      </c>
      <c r="BU40" s="81" t="str">
        <f t="shared" si="17"/>
        <v/>
      </c>
      <c r="BV40" s="81" t="str">
        <f t="shared" si="18"/>
        <v/>
      </c>
      <c r="BW40" s="81" t="str">
        <f t="shared" si="19"/>
        <v/>
      </c>
      <c r="BX40" s="81" t="str">
        <f t="shared" si="20"/>
        <v/>
      </c>
      <c r="BY40" s="81" t="str">
        <f t="shared" si="21"/>
        <v/>
      </c>
      <c r="BZ40" s="81" t="str">
        <f t="shared" si="22"/>
        <v/>
      </c>
      <c r="CA40" s="81">
        <f t="shared" si="23"/>
        <v>9</v>
      </c>
      <c r="CB40" s="81" t="str">
        <f t="shared" si="24"/>
        <v/>
      </c>
      <c r="CC40" s="55"/>
      <c r="CD40" s="55"/>
      <c r="CE40" s="55"/>
      <c r="CF40" s="55"/>
      <c r="CG40" s="55"/>
      <c r="CH40" s="55"/>
      <c r="CI40" s="64">
        <v>20</v>
      </c>
      <c r="CJ40" s="321" t="str">
        <f t="shared" si="25"/>
        <v>PINARGOTE OLMEDO LIAM ALEXANDER</v>
      </c>
      <c r="CK40" s="322"/>
      <c r="CL40" s="322"/>
      <c r="CM40" s="323"/>
      <c r="CN40" s="308" t="str">
        <f t="shared" si="26"/>
        <v>A+</v>
      </c>
      <c r="CO40" s="309"/>
      <c r="CP40" s="308" t="str">
        <f t="shared" si="27"/>
        <v>A+</v>
      </c>
      <c r="CQ40" s="309"/>
      <c r="CR40" s="308" t="str">
        <f t="shared" si="28"/>
        <v/>
      </c>
      <c r="CS40" s="309"/>
      <c r="CT40" s="308" t="str">
        <f t="shared" si="29"/>
        <v/>
      </c>
      <c r="CU40" s="309"/>
      <c r="CV40" s="94"/>
      <c r="CW40" s="193" t="str">
        <f>IF(OR(CN40="",CP40="",CR40=""),"",ROUND(TRUNC(('TRI-1'!ES37+'TRI-2'!ES37+'TRI-3'!ES37)/3,2),0))</f>
        <v/>
      </c>
      <c r="CX40" s="55"/>
      <c r="CY40" s="55"/>
      <c r="CZ40" s="55" t="e">
        <f>IF(#REF!="","",IF(#REF!&lt;&gt;"",IF(#REF!="","",IF(#REF!=10,"S",IF(#REF!&gt;=9,"MB",IF(#REF!&gt;=7,"B",IF(#REF!&gt;=5,"R","I"))))),""))</f>
        <v>#REF!</v>
      </c>
      <c r="DA40" s="55"/>
      <c r="DB40" s="55">
        <v>0</v>
      </c>
      <c r="DC40" s="55">
        <f t="shared" si="30"/>
        <v>0</v>
      </c>
      <c r="DD40" s="55"/>
      <c r="DE40" s="55"/>
      <c r="DF40" s="55" t="str">
        <f t="shared" si="3"/>
        <v>Err</v>
      </c>
      <c r="DG40" s="55" t="e">
        <f>IF(#REF!="A",5,IF(#REF!="B",4,IF(#REF!="C",3,IF(#REF!="D",2,IF(#REF!="E",1,"Err")))))</f>
        <v>#REF!</v>
      </c>
      <c r="DH40" s="55"/>
      <c r="DI40" s="55" t="e">
        <f t="shared" si="31"/>
        <v>#REF!</v>
      </c>
      <c r="DJ40" s="55" t="e">
        <f t="shared" si="32"/>
        <v>#REF!</v>
      </c>
      <c r="DK40" s="55"/>
      <c r="DL40" s="55"/>
      <c r="DM40" s="55"/>
      <c r="DN40" s="53">
        <v>20</v>
      </c>
      <c r="DO40" s="272" t="str">
        <f t="shared" si="33"/>
        <v>PINARGOTE OLMEDO LIAM ALEXANDER</v>
      </c>
      <c r="DP40" s="273"/>
      <c r="DQ40" s="273"/>
      <c r="DR40" s="274"/>
      <c r="DS40" s="50" t="str">
        <f t="shared" si="34"/>
        <v/>
      </c>
      <c r="DT40" s="50" t="e">
        <f>IF(#REF!="","",#REF!)</f>
        <v>#REF!</v>
      </c>
      <c r="DU40" s="50" t="e">
        <f t="shared" si="4"/>
        <v>#REF!</v>
      </c>
      <c r="DV40" s="56" t="e">
        <f t="shared" si="35"/>
        <v>#REF!</v>
      </c>
      <c r="DW40" s="371" t="e">
        <f t="shared" si="36"/>
        <v>#REF!</v>
      </c>
      <c r="DX40" s="372"/>
      <c r="DY40" s="54" t="e">
        <f t="shared" si="37"/>
        <v>#REF!</v>
      </c>
      <c r="DZ40" s="55" t="e">
        <f t="shared" si="38"/>
        <v>#REF!</v>
      </c>
      <c r="EA40" s="55"/>
      <c r="EB40" s="55"/>
      <c r="EC40" s="55"/>
      <c r="ED40" s="55"/>
      <c r="EE40" s="55"/>
      <c r="EF40" s="53">
        <v>20</v>
      </c>
      <c r="EG40" s="272" t="str">
        <f t="shared" si="39"/>
        <v>PINARGOTE OLMEDO LIAM ALEXANDER</v>
      </c>
      <c r="EH40" s="273"/>
      <c r="EI40" s="273"/>
      <c r="EJ40" s="274"/>
      <c r="EK40" s="50" t="str">
        <f t="shared" si="40"/>
        <v/>
      </c>
      <c r="EL40" s="50" t="e">
        <f t="shared" si="40"/>
        <v>#REF!</v>
      </c>
      <c r="EM40" s="51"/>
      <c r="EN40" s="52"/>
      <c r="EO40" s="57" t="str">
        <f t="shared" si="41"/>
        <v/>
      </c>
      <c r="EP40" s="50" t="e">
        <f t="shared" si="42"/>
        <v>#REF!</v>
      </c>
      <c r="EQ40" s="56" t="str">
        <f t="shared" si="43"/>
        <v/>
      </c>
      <c r="ER40" s="54" t="str">
        <f t="shared" si="5"/>
        <v/>
      </c>
      <c r="ES40" s="55" t="str">
        <f t="shared" si="44"/>
        <v/>
      </c>
      <c r="ET40" s="55"/>
      <c r="EU40" s="55"/>
      <c r="EV40" s="55"/>
      <c r="EW40" s="55"/>
      <c r="EX40" s="55"/>
      <c r="EY40" s="55"/>
      <c r="EZ40" s="53">
        <v>20</v>
      </c>
      <c r="FA40" s="272" t="str">
        <f t="shared" si="45"/>
        <v>PINARGOTE OLMEDO LIAM ALEXANDER</v>
      </c>
      <c r="FB40" s="273"/>
      <c r="FC40" s="273"/>
      <c r="FD40" s="274"/>
      <c r="FE40" s="56" t="str">
        <f t="shared" si="46"/>
        <v/>
      </c>
      <c r="FF40" s="51"/>
      <c r="FG40" s="51"/>
      <c r="FH40" s="52"/>
      <c r="FI40" s="61" t="str">
        <f t="shared" si="47"/>
        <v/>
      </c>
      <c r="FJ40" s="371" t="str">
        <f t="shared" si="48"/>
        <v/>
      </c>
      <c r="FK40" s="379"/>
      <c r="FL40" s="379"/>
      <c r="FM40" s="372"/>
      <c r="FN40" s="55" t="str">
        <f t="shared" si="49"/>
        <v/>
      </c>
      <c r="FO40" s="55" t="str">
        <f t="shared" si="50"/>
        <v/>
      </c>
      <c r="FP40" s="55"/>
      <c r="FQ40" s="55"/>
      <c r="FR40" s="55"/>
      <c r="FS40" s="55"/>
      <c r="FT40" s="55"/>
      <c r="FU40" s="55"/>
      <c r="FV40" s="55"/>
      <c r="FW40" s="55"/>
      <c r="FX40" s="55"/>
      <c r="FY40" s="55"/>
      <c r="FZ40" s="55"/>
      <c r="GA40" s="55"/>
      <c r="GB40" s="55"/>
      <c r="GC40" s="55"/>
      <c r="GD40" s="55"/>
      <c r="XBG40">
        <f t="shared" si="51"/>
        <v>69</v>
      </c>
      <c r="XBH40">
        <v>20</v>
      </c>
      <c r="XBI40" t="str">
        <f t="shared" si="52"/>
        <v>PINARGOTE OLMEDO LIAM ALEXANDER</v>
      </c>
      <c r="XBJ40">
        <f t="shared" si="53"/>
        <v>3</v>
      </c>
      <c r="XBK40">
        <f t="shared" si="54"/>
        <v>15</v>
      </c>
      <c r="XBV40">
        <v>69</v>
      </c>
      <c r="XBW40">
        <v>20</v>
      </c>
      <c r="XBX40" t="s">
        <v>363</v>
      </c>
      <c r="XBY40">
        <v>3</v>
      </c>
      <c r="XBZ40">
        <v>15</v>
      </c>
    </row>
    <row r="41" spans="1:186 16283:16302" ht="16.5" customHeight="1">
      <c r="A41" s="18"/>
      <c r="D41" s="69">
        <v>21</v>
      </c>
      <c r="E41" s="477" t="str">
        <f t="shared" si="6"/>
        <v>QUIROZ VALDEZ IKER EDUARDO</v>
      </c>
      <c r="F41" s="478"/>
      <c r="G41" s="478"/>
      <c r="H41" s="153" t="str">
        <f>IF('TRI-1C'!Y38="","",'TRI-1C'!Y38)</f>
        <v>A+</v>
      </c>
      <c r="I41" s="153" t="str">
        <f>IF('TRI-1C'!AO38="","",'TRI-1C'!AO38)</f>
        <v>A+</v>
      </c>
      <c r="J41" s="153" t="str">
        <f>IF('TRI-1C'!BJ38="","",'TRI-1C'!BJ38)</f>
        <v>B+</v>
      </c>
      <c r="K41" s="153" t="str">
        <f>IF('TRI-1C'!CG38="","",'TRI-1C'!CG38)</f>
        <v>B+</v>
      </c>
      <c r="L41" s="153" t="str">
        <f>IF('TRI-1C'!DC38="","",'TRI-1C'!DC38)</f>
        <v>A+</v>
      </c>
      <c r="M41" s="153" t="str">
        <f>IF('TRI-1C'!DO38="","",'TRI-1C'!DO38)</f>
        <v>B+</v>
      </c>
      <c r="N41" s="153" t="str">
        <f>IF('TRI-1C'!ER38="","",'TRI-1C'!ER38)</f>
        <v>A-</v>
      </c>
      <c r="O41" s="153" t="str">
        <f>IF(E41="","",'TRI-1'!FC38)</f>
        <v>A-</v>
      </c>
      <c r="P41" s="153" t="str">
        <f>IF('TRI-1C'!ES38="","",'TRI-1C'!ES38)</f>
        <v>A-</v>
      </c>
      <c r="Q41" s="81">
        <f t="shared" si="7"/>
        <v>10</v>
      </c>
      <c r="R41" s="81">
        <f t="shared" si="8"/>
        <v>8</v>
      </c>
      <c r="S41" s="81">
        <f t="shared" si="9"/>
        <v>8</v>
      </c>
      <c r="T41" s="81">
        <f t="shared" si="10"/>
        <v>10</v>
      </c>
      <c r="U41" s="81">
        <f t="shared" si="11"/>
        <v>8</v>
      </c>
      <c r="V41" s="81">
        <f t="shared" si="12"/>
        <v>9</v>
      </c>
      <c r="W41" s="81">
        <f t="shared" si="13"/>
        <v>9</v>
      </c>
      <c r="X41" s="81">
        <f t="shared" si="14"/>
        <v>9</v>
      </c>
      <c r="Y41" s="55"/>
      <c r="Z41" s="55"/>
      <c r="AA41" s="55"/>
      <c r="AB41" s="55"/>
      <c r="AC41" s="53">
        <v>21</v>
      </c>
      <c r="AD41" s="477" t="str">
        <f t="shared" si="15"/>
        <v>QUIROZ VALDEZ IKER EDUARDO</v>
      </c>
      <c r="AE41" s="478"/>
      <c r="AF41" s="478"/>
      <c r="AG41" s="153" t="str">
        <f>IF('TRI-2C'!Y38="","",'TRI-2C'!Y38)</f>
        <v>A+</v>
      </c>
      <c r="AH41" s="153" t="str">
        <f>IF('TRI-2C'!AO38="","",'TRI-2C'!AO38)</f>
        <v>A+</v>
      </c>
      <c r="AI41" s="153" t="str">
        <f>IF('TRI-2C'!BJ38="","",'TRI-2C'!BJ38)</f>
        <v>A+</v>
      </c>
      <c r="AJ41" s="153" t="str">
        <f>IF('TRI-2C'!CG38="","",'TRI-2C'!CG38)</f>
        <v>A+</v>
      </c>
      <c r="AK41" s="153" t="str">
        <f>IF('TRI-2C'!DC38="","",'TRI-2C'!DC38)</f>
        <v>A+</v>
      </c>
      <c r="AL41" s="153" t="str">
        <f>IF('TRI-2C'!DO38="","",'TRI-2C'!DO38)</f>
        <v>A+</v>
      </c>
      <c r="AM41" s="153" t="str">
        <f>IF('TRI-2C'!ER38="","",'TRI-2C'!ER38)</f>
        <v>A+</v>
      </c>
      <c r="AN41" s="153" t="str">
        <f>IF(E41="","",'TRI-1'!FC38)</f>
        <v>A-</v>
      </c>
      <c r="AO41" s="153" t="str">
        <f>IF('TRI-2C'!ES38="","",'TRI-2C'!ES38)</f>
        <v>A+</v>
      </c>
      <c r="AP41" s="81">
        <f t="shared" si="55"/>
        <v>10</v>
      </c>
      <c r="AQ41" s="81">
        <f t="shared" si="56"/>
        <v>10</v>
      </c>
      <c r="AR41" s="81">
        <f t="shared" si="57"/>
        <v>10</v>
      </c>
      <c r="AS41" s="81">
        <f t="shared" si="58"/>
        <v>10</v>
      </c>
      <c r="AT41" s="81">
        <f t="shared" si="59"/>
        <v>10</v>
      </c>
      <c r="AU41" s="81">
        <f t="shared" si="60"/>
        <v>10</v>
      </c>
      <c r="AV41" s="81">
        <f t="shared" si="61"/>
        <v>9</v>
      </c>
      <c r="AW41" s="81">
        <f t="shared" si="62"/>
        <v>10</v>
      </c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3">
        <v>21</v>
      </c>
      <c r="BI41" s="381" t="str">
        <f t="shared" si="16"/>
        <v>QUIROZ VALDEZ IKER EDUARDO</v>
      </c>
      <c r="BJ41" s="382"/>
      <c r="BK41" s="382"/>
      <c r="BL41" s="153" t="str">
        <f>IF('TRI-3C'!Y38="","",'TRI-3C'!Y38)</f>
        <v/>
      </c>
      <c r="BM41" s="153" t="str">
        <f>IF('TRI-3C'!AO38="","",'TRI-3C'!AO38)</f>
        <v/>
      </c>
      <c r="BN41" s="153" t="str">
        <f>IF('TRI-3C'!BJ38="","",'TRI-3C'!BJ38)</f>
        <v/>
      </c>
      <c r="BO41" s="153" t="str">
        <f>IF('TRI-3C'!CG38="","",'TRI-3C'!CG38)</f>
        <v/>
      </c>
      <c r="BP41" s="153" t="str">
        <f>IF('TRI-3C'!DC38="","",'TRI-3C'!DC38)</f>
        <v/>
      </c>
      <c r="BQ41" s="153" t="str">
        <f>IF('TRI-3C'!DO38="","",'TRI-3C'!DO38)</f>
        <v/>
      </c>
      <c r="BR41" s="153" t="str">
        <f>IF('TRI-3C'!ER38="","",'TRI-3C'!ER38)</f>
        <v/>
      </c>
      <c r="BS41" s="153" t="str">
        <f>IF(E41="","",'TRI-1'!FC38)</f>
        <v>A-</v>
      </c>
      <c r="BT41" s="153" t="str">
        <f>IF('TRI-3C'!ES38="","",'TRI-3C'!ES38)</f>
        <v/>
      </c>
      <c r="BU41" s="81" t="str">
        <f t="shared" si="17"/>
        <v/>
      </c>
      <c r="BV41" s="81" t="str">
        <f t="shared" si="18"/>
        <v/>
      </c>
      <c r="BW41" s="81" t="str">
        <f t="shared" si="19"/>
        <v/>
      </c>
      <c r="BX41" s="81" t="str">
        <f t="shared" si="20"/>
        <v/>
      </c>
      <c r="BY41" s="81" t="str">
        <f t="shared" si="21"/>
        <v/>
      </c>
      <c r="BZ41" s="81" t="str">
        <f t="shared" si="22"/>
        <v/>
      </c>
      <c r="CA41" s="81">
        <f t="shared" si="23"/>
        <v>9</v>
      </c>
      <c r="CB41" s="81" t="str">
        <f t="shared" si="24"/>
        <v/>
      </c>
      <c r="CC41" s="55"/>
      <c r="CD41" s="55"/>
      <c r="CE41" s="55"/>
      <c r="CF41" s="55"/>
      <c r="CG41" s="55"/>
      <c r="CH41" s="55"/>
      <c r="CI41" s="64">
        <v>21</v>
      </c>
      <c r="CJ41" s="321" t="str">
        <f t="shared" si="25"/>
        <v>QUIROZ VALDEZ IKER EDUARDO</v>
      </c>
      <c r="CK41" s="322"/>
      <c r="CL41" s="322"/>
      <c r="CM41" s="323"/>
      <c r="CN41" s="308" t="str">
        <f t="shared" si="26"/>
        <v>A-</v>
      </c>
      <c r="CO41" s="309"/>
      <c r="CP41" s="308" t="str">
        <f t="shared" si="27"/>
        <v>A+</v>
      </c>
      <c r="CQ41" s="309"/>
      <c r="CR41" s="308" t="str">
        <f t="shared" si="28"/>
        <v/>
      </c>
      <c r="CS41" s="309"/>
      <c r="CT41" s="308" t="str">
        <f t="shared" si="29"/>
        <v/>
      </c>
      <c r="CU41" s="309"/>
      <c r="CV41" s="94"/>
      <c r="CW41" s="193" t="str">
        <f>IF(OR(CN41="",CP41="",CR41=""),"",ROUND(TRUNC(('TRI-1'!ES38+'TRI-2'!ES38+'TRI-3'!ES38)/3,2),0))</f>
        <v/>
      </c>
      <c r="CX41" s="55"/>
      <c r="CY41" s="55"/>
      <c r="CZ41" s="55" t="e">
        <f>IF(#REF!="","",IF(#REF!&lt;&gt;"",IF(#REF!="","",IF(#REF!=10,"S",IF(#REF!&gt;=9,"MB",IF(#REF!&gt;=7,"B",IF(#REF!&gt;=5,"R","I"))))),""))</f>
        <v>#REF!</v>
      </c>
      <c r="DA41" s="55"/>
      <c r="DB41" s="55">
        <v>0</v>
      </c>
      <c r="DC41" s="55">
        <f t="shared" si="30"/>
        <v>0</v>
      </c>
      <c r="DD41" s="55"/>
      <c r="DE41" s="55"/>
      <c r="DF41" s="55" t="str">
        <f t="shared" si="3"/>
        <v>Err</v>
      </c>
      <c r="DG41" s="55" t="e">
        <f>IF(#REF!="A",5,IF(#REF!="B",4,IF(#REF!="C",3,IF(#REF!="D",2,IF(#REF!="E",1,"Err")))))</f>
        <v>#REF!</v>
      </c>
      <c r="DH41" s="55"/>
      <c r="DI41" s="55" t="e">
        <f t="shared" si="31"/>
        <v>#REF!</v>
      </c>
      <c r="DJ41" s="55" t="e">
        <f t="shared" si="32"/>
        <v>#REF!</v>
      </c>
      <c r="DK41" s="55"/>
      <c r="DL41" s="55"/>
      <c r="DM41" s="55"/>
      <c r="DN41" s="53">
        <v>21</v>
      </c>
      <c r="DO41" s="272" t="str">
        <f t="shared" si="33"/>
        <v>QUIROZ VALDEZ IKER EDUARDO</v>
      </c>
      <c r="DP41" s="273"/>
      <c r="DQ41" s="273"/>
      <c r="DR41" s="274"/>
      <c r="DS41" s="50" t="str">
        <f t="shared" si="34"/>
        <v/>
      </c>
      <c r="DT41" s="50" t="e">
        <f>IF(#REF!="","",#REF!)</f>
        <v>#REF!</v>
      </c>
      <c r="DU41" s="50" t="e">
        <f t="shared" si="4"/>
        <v>#REF!</v>
      </c>
      <c r="DV41" s="56" t="e">
        <f t="shared" si="35"/>
        <v>#REF!</v>
      </c>
      <c r="DW41" s="371" t="e">
        <f t="shared" si="36"/>
        <v>#REF!</v>
      </c>
      <c r="DX41" s="372"/>
      <c r="DY41" s="54" t="e">
        <f t="shared" si="37"/>
        <v>#REF!</v>
      </c>
      <c r="DZ41" s="55" t="e">
        <f t="shared" si="38"/>
        <v>#REF!</v>
      </c>
      <c r="EA41" s="55"/>
      <c r="EB41" s="55"/>
      <c r="EC41" s="55"/>
      <c r="ED41" s="55"/>
      <c r="EE41" s="55"/>
      <c r="EF41" s="53">
        <v>21</v>
      </c>
      <c r="EG41" s="272" t="str">
        <f t="shared" si="39"/>
        <v>QUIROZ VALDEZ IKER EDUARDO</v>
      </c>
      <c r="EH41" s="273"/>
      <c r="EI41" s="273"/>
      <c r="EJ41" s="274"/>
      <c r="EK41" s="50" t="str">
        <f t="shared" si="40"/>
        <v/>
      </c>
      <c r="EL41" s="50" t="e">
        <f t="shared" si="40"/>
        <v>#REF!</v>
      </c>
      <c r="EM41" s="51"/>
      <c r="EN41" s="52"/>
      <c r="EO41" s="57" t="str">
        <f t="shared" si="41"/>
        <v/>
      </c>
      <c r="EP41" s="50" t="e">
        <f t="shared" si="42"/>
        <v>#REF!</v>
      </c>
      <c r="EQ41" s="56" t="str">
        <f t="shared" si="43"/>
        <v/>
      </c>
      <c r="ER41" s="54" t="str">
        <f t="shared" si="5"/>
        <v/>
      </c>
      <c r="ES41" s="55" t="str">
        <f t="shared" si="44"/>
        <v/>
      </c>
      <c r="ET41" s="55"/>
      <c r="EU41" s="55"/>
      <c r="EV41" s="55"/>
      <c r="EW41" s="55"/>
      <c r="EX41" s="55"/>
      <c r="EY41" s="55"/>
      <c r="EZ41" s="53">
        <v>21</v>
      </c>
      <c r="FA41" s="272" t="str">
        <f t="shared" si="45"/>
        <v>QUIROZ VALDEZ IKER EDUARDO</v>
      </c>
      <c r="FB41" s="273"/>
      <c r="FC41" s="273"/>
      <c r="FD41" s="274"/>
      <c r="FE41" s="56" t="str">
        <f t="shared" si="46"/>
        <v/>
      </c>
      <c r="FF41" s="51"/>
      <c r="FG41" s="51"/>
      <c r="FH41" s="52"/>
      <c r="FI41" s="61" t="str">
        <f t="shared" si="47"/>
        <v/>
      </c>
      <c r="FJ41" s="371" t="str">
        <f t="shared" si="48"/>
        <v/>
      </c>
      <c r="FK41" s="379"/>
      <c r="FL41" s="379"/>
      <c r="FM41" s="372"/>
      <c r="FN41" s="55" t="str">
        <f t="shared" si="49"/>
        <v/>
      </c>
      <c r="FO41" s="55" t="str">
        <f t="shared" si="50"/>
        <v/>
      </c>
      <c r="FP41" s="55"/>
      <c r="FQ41" s="55"/>
      <c r="FR41" s="55"/>
      <c r="FS41" s="55"/>
      <c r="FT41" s="55"/>
      <c r="FU41" s="55"/>
      <c r="FV41" s="55"/>
      <c r="FW41" s="55"/>
      <c r="FX41" s="55"/>
      <c r="FY41" s="55"/>
      <c r="FZ41" s="55"/>
      <c r="GA41" s="55"/>
      <c r="GB41" s="55"/>
      <c r="GC41" s="55"/>
      <c r="GD41" s="55"/>
      <c r="XBG41">
        <f t="shared" si="51"/>
        <v>70</v>
      </c>
      <c r="XBH41">
        <v>21</v>
      </c>
      <c r="XBI41" t="str">
        <f t="shared" si="52"/>
        <v>QUIROZ VALDEZ IKER EDUARDO</v>
      </c>
      <c r="XBJ41">
        <f t="shared" si="53"/>
        <v>3</v>
      </c>
      <c r="XBK41">
        <f t="shared" si="54"/>
        <v>15</v>
      </c>
      <c r="XBV41">
        <v>70</v>
      </c>
      <c r="XBW41">
        <v>21</v>
      </c>
      <c r="XBX41" t="s">
        <v>364</v>
      </c>
      <c r="XBY41">
        <v>3</v>
      </c>
      <c r="XBZ41">
        <v>15</v>
      </c>
    </row>
    <row r="42" spans="1:186 16283:16302" ht="16.5" customHeight="1">
      <c r="A42" s="18"/>
      <c r="D42" s="69">
        <v>22</v>
      </c>
      <c r="E42" s="477" t="str">
        <f t="shared" si="6"/>
        <v>RUIZ VILLAMARIN EMIR SAUL</v>
      </c>
      <c r="F42" s="478"/>
      <c r="G42" s="478"/>
      <c r="H42" s="153" t="str">
        <f>IF('TRI-1C'!Y39="","",'TRI-1C'!Y39)</f>
        <v>A-</v>
      </c>
      <c r="I42" s="153" t="str">
        <f>IF('TRI-1C'!AO39="","",'TRI-1C'!AO39)</f>
        <v>B-</v>
      </c>
      <c r="J42" s="153" t="str">
        <f>IF('TRI-1C'!BJ39="","",'TRI-1C'!BJ39)</f>
        <v>B-</v>
      </c>
      <c r="K42" s="153" t="str">
        <f>IF('TRI-1C'!CG39="","",'TRI-1C'!CG39)</f>
        <v>B+</v>
      </c>
      <c r="L42" s="153" t="str">
        <f>IF('TRI-1C'!DC39="","",'TRI-1C'!DC39)</f>
        <v>B+</v>
      </c>
      <c r="M42" s="153" t="str">
        <f>IF('TRI-1C'!DO39="","",'TRI-1C'!DO39)</f>
        <v>A+</v>
      </c>
      <c r="N42" s="153" t="str">
        <f>IF('TRI-1C'!ER39="","",'TRI-1C'!ER39)</f>
        <v>A+</v>
      </c>
      <c r="O42" s="153" t="str">
        <f>IF(E42="","",'TRI-1'!FC39)</f>
        <v>B+</v>
      </c>
      <c r="P42" s="153" t="str">
        <f>IF('TRI-1C'!ES39="","",'TRI-1C'!ES39)</f>
        <v>B+</v>
      </c>
      <c r="Q42" s="81">
        <f t="shared" si="7"/>
        <v>7</v>
      </c>
      <c r="R42" s="81">
        <f t="shared" si="8"/>
        <v>7</v>
      </c>
      <c r="S42" s="81">
        <f t="shared" si="9"/>
        <v>8</v>
      </c>
      <c r="T42" s="81">
        <f t="shared" si="10"/>
        <v>8</v>
      </c>
      <c r="U42" s="81">
        <f t="shared" si="11"/>
        <v>10</v>
      </c>
      <c r="V42" s="81">
        <f t="shared" si="12"/>
        <v>10</v>
      </c>
      <c r="W42" s="81">
        <f t="shared" si="13"/>
        <v>8</v>
      </c>
      <c r="X42" s="81">
        <f t="shared" si="14"/>
        <v>8</v>
      </c>
      <c r="Y42" s="55"/>
      <c r="Z42" s="55"/>
      <c r="AA42" s="55"/>
      <c r="AB42" s="55"/>
      <c r="AC42" s="53">
        <v>22</v>
      </c>
      <c r="AD42" s="477" t="str">
        <f t="shared" si="15"/>
        <v>RUIZ VILLAMARIN EMIR SAUL</v>
      </c>
      <c r="AE42" s="478"/>
      <c r="AF42" s="478"/>
      <c r="AG42" s="153" t="str">
        <f>IF('TRI-2C'!Y39="","",'TRI-2C'!Y39)</f>
        <v>A+</v>
      </c>
      <c r="AH42" s="153" t="str">
        <f>IF('TRI-2C'!AO39="","",'TRI-2C'!AO39)</f>
        <v>B+</v>
      </c>
      <c r="AI42" s="153" t="str">
        <f>IF('TRI-2C'!BJ39="","",'TRI-2C'!BJ39)</f>
        <v>A+</v>
      </c>
      <c r="AJ42" s="153" t="str">
        <f>IF('TRI-2C'!CG39="","",'TRI-2C'!CG39)</f>
        <v>A+</v>
      </c>
      <c r="AK42" s="153" t="str">
        <f>IF('TRI-2C'!DC39="","",'TRI-2C'!DC39)</f>
        <v>B+</v>
      </c>
      <c r="AL42" s="153" t="str">
        <f>IF('TRI-2C'!DO39="","",'TRI-2C'!DO39)</f>
        <v>A+</v>
      </c>
      <c r="AM42" s="153" t="str">
        <f>IF('TRI-2C'!ER39="","",'TRI-2C'!ER39)</f>
        <v>A+</v>
      </c>
      <c r="AN42" s="153" t="str">
        <f>IF(E42="","",'TRI-1'!FC39)</f>
        <v>B+</v>
      </c>
      <c r="AO42" s="153" t="str">
        <f>IF('TRI-2C'!ES39="","",'TRI-2C'!ES39)</f>
        <v>A-</v>
      </c>
      <c r="AP42" s="81">
        <f t="shared" si="55"/>
        <v>8</v>
      </c>
      <c r="AQ42" s="81">
        <f t="shared" si="56"/>
        <v>10</v>
      </c>
      <c r="AR42" s="81">
        <f t="shared" si="57"/>
        <v>10</v>
      </c>
      <c r="AS42" s="81">
        <f t="shared" si="58"/>
        <v>8</v>
      </c>
      <c r="AT42" s="81">
        <f t="shared" si="59"/>
        <v>10</v>
      </c>
      <c r="AU42" s="81">
        <f t="shared" si="60"/>
        <v>10</v>
      </c>
      <c r="AV42" s="81">
        <f t="shared" si="61"/>
        <v>8</v>
      </c>
      <c r="AW42" s="81">
        <f t="shared" si="62"/>
        <v>9</v>
      </c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3">
        <v>22</v>
      </c>
      <c r="BI42" s="381" t="str">
        <f t="shared" si="16"/>
        <v>RUIZ VILLAMARIN EMIR SAUL</v>
      </c>
      <c r="BJ42" s="382"/>
      <c r="BK42" s="382"/>
      <c r="BL42" s="153" t="str">
        <f>IF('TRI-3C'!Y39="","",'TRI-3C'!Y39)</f>
        <v/>
      </c>
      <c r="BM42" s="153" t="str">
        <f>IF('TRI-3C'!AO39="","",'TRI-3C'!AO39)</f>
        <v/>
      </c>
      <c r="BN42" s="153" t="str">
        <f>IF('TRI-3C'!BJ39="","",'TRI-3C'!BJ39)</f>
        <v/>
      </c>
      <c r="BO42" s="153" t="str">
        <f>IF('TRI-3C'!CG39="","",'TRI-3C'!CG39)</f>
        <v/>
      </c>
      <c r="BP42" s="153" t="str">
        <f>IF('TRI-3C'!DC39="","",'TRI-3C'!DC39)</f>
        <v/>
      </c>
      <c r="BQ42" s="153" t="str">
        <f>IF('TRI-3C'!DO39="","",'TRI-3C'!DO39)</f>
        <v/>
      </c>
      <c r="BR42" s="153" t="str">
        <f>IF('TRI-3C'!ER39="","",'TRI-3C'!ER39)</f>
        <v/>
      </c>
      <c r="BS42" s="153" t="str">
        <f>IF(E42="","",'TRI-1'!FC39)</f>
        <v>B+</v>
      </c>
      <c r="BT42" s="153" t="str">
        <f>IF('TRI-3C'!ES39="","",'TRI-3C'!ES39)</f>
        <v/>
      </c>
      <c r="BU42" s="81" t="str">
        <f t="shared" si="17"/>
        <v/>
      </c>
      <c r="BV42" s="81" t="str">
        <f t="shared" si="18"/>
        <v/>
      </c>
      <c r="BW42" s="81" t="str">
        <f t="shared" si="19"/>
        <v/>
      </c>
      <c r="BX42" s="81" t="str">
        <f t="shared" si="20"/>
        <v/>
      </c>
      <c r="BY42" s="81" t="str">
        <f t="shared" si="21"/>
        <v/>
      </c>
      <c r="BZ42" s="81" t="str">
        <f t="shared" si="22"/>
        <v/>
      </c>
      <c r="CA42" s="81">
        <f t="shared" si="23"/>
        <v>8</v>
      </c>
      <c r="CB42" s="81" t="str">
        <f t="shared" si="24"/>
        <v/>
      </c>
      <c r="CC42" s="55"/>
      <c r="CD42" s="55"/>
      <c r="CE42" s="55"/>
      <c r="CF42" s="55"/>
      <c r="CG42" s="55"/>
      <c r="CH42" s="55"/>
      <c r="CI42" s="64">
        <v>22</v>
      </c>
      <c r="CJ42" s="321" t="str">
        <f t="shared" si="25"/>
        <v>RUIZ VILLAMARIN EMIR SAUL</v>
      </c>
      <c r="CK42" s="322"/>
      <c r="CL42" s="322"/>
      <c r="CM42" s="323"/>
      <c r="CN42" s="308" t="str">
        <f t="shared" si="26"/>
        <v>B+</v>
      </c>
      <c r="CO42" s="309"/>
      <c r="CP42" s="308" t="str">
        <f t="shared" si="27"/>
        <v>A-</v>
      </c>
      <c r="CQ42" s="309"/>
      <c r="CR42" s="308" t="str">
        <f t="shared" si="28"/>
        <v/>
      </c>
      <c r="CS42" s="309"/>
      <c r="CT42" s="308" t="str">
        <f t="shared" si="29"/>
        <v/>
      </c>
      <c r="CU42" s="309"/>
      <c r="CV42" s="94"/>
      <c r="CW42" s="193" t="str">
        <f>IF(OR(CN42="",CP42="",CR42=""),"",ROUND(TRUNC(('TRI-1'!ES39+'TRI-2'!ES39+'TRI-3'!ES39)/3,2),0))</f>
        <v/>
      </c>
      <c r="CX42" s="55"/>
      <c r="CY42" s="55"/>
      <c r="CZ42" s="55" t="e">
        <f>IF(#REF!="","",IF(#REF!&lt;&gt;"",IF(#REF!="","",IF(#REF!=10,"S",IF(#REF!&gt;=9,"MB",IF(#REF!&gt;=7,"B",IF(#REF!&gt;=5,"R","I"))))),""))</f>
        <v>#REF!</v>
      </c>
      <c r="DA42" s="55"/>
      <c r="DB42" s="55">
        <v>0</v>
      </c>
      <c r="DC42" s="55">
        <f t="shared" si="30"/>
        <v>0</v>
      </c>
      <c r="DD42" s="55"/>
      <c r="DE42" s="55"/>
      <c r="DF42" s="55" t="str">
        <f t="shared" si="3"/>
        <v>Err</v>
      </c>
      <c r="DG42" s="55" t="e">
        <f>IF(#REF!="A",5,IF(#REF!="B",4,IF(#REF!="C",3,IF(#REF!="D",2,IF(#REF!="E",1,"Err")))))</f>
        <v>#REF!</v>
      </c>
      <c r="DH42" s="55"/>
      <c r="DI42" s="55" t="e">
        <f t="shared" si="31"/>
        <v>#REF!</v>
      </c>
      <c r="DJ42" s="55" t="e">
        <f t="shared" si="32"/>
        <v>#REF!</v>
      </c>
      <c r="DK42" s="55"/>
      <c r="DL42" s="55"/>
      <c r="DM42" s="55"/>
      <c r="DN42" s="53">
        <v>22</v>
      </c>
      <c r="DO42" s="272" t="str">
        <f t="shared" si="33"/>
        <v>RUIZ VILLAMARIN EMIR SAUL</v>
      </c>
      <c r="DP42" s="273"/>
      <c r="DQ42" s="273"/>
      <c r="DR42" s="274"/>
      <c r="DS42" s="50" t="str">
        <f t="shared" si="34"/>
        <v/>
      </c>
      <c r="DT42" s="50" t="e">
        <f>IF(#REF!="","",#REF!)</f>
        <v>#REF!</v>
      </c>
      <c r="DU42" s="50" t="e">
        <f t="shared" si="4"/>
        <v>#REF!</v>
      </c>
      <c r="DV42" s="56" t="e">
        <f t="shared" si="35"/>
        <v>#REF!</v>
      </c>
      <c r="DW42" s="371" t="e">
        <f t="shared" si="36"/>
        <v>#REF!</v>
      </c>
      <c r="DX42" s="372"/>
      <c r="DY42" s="54" t="e">
        <f t="shared" si="37"/>
        <v>#REF!</v>
      </c>
      <c r="DZ42" s="55" t="e">
        <f t="shared" si="38"/>
        <v>#REF!</v>
      </c>
      <c r="EA42" s="55"/>
      <c r="EB42" s="55"/>
      <c r="EC42" s="55"/>
      <c r="ED42" s="55"/>
      <c r="EE42" s="55"/>
      <c r="EF42" s="53">
        <v>22</v>
      </c>
      <c r="EG42" s="272" t="str">
        <f t="shared" si="39"/>
        <v>RUIZ VILLAMARIN EMIR SAUL</v>
      </c>
      <c r="EH42" s="273"/>
      <c r="EI42" s="273"/>
      <c r="EJ42" s="274"/>
      <c r="EK42" s="50" t="str">
        <f t="shared" si="40"/>
        <v/>
      </c>
      <c r="EL42" s="50" t="e">
        <f t="shared" si="40"/>
        <v>#REF!</v>
      </c>
      <c r="EM42" s="51"/>
      <c r="EN42" s="52"/>
      <c r="EO42" s="57" t="str">
        <f t="shared" si="41"/>
        <v/>
      </c>
      <c r="EP42" s="50" t="e">
        <f t="shared" si="42"/>
        <v>#REF!</v>
      </c>
      <c r="EQ42" s="56" t="str">
        <f t="shared" si="43"/>
        <v/>
      </c>
      <c r="ER42" s="54" t="str">
        <f t="shared" si="5"/>
        <v/>
      </c>
      <c r="ES42" s="55" t="str">
        <f t="shared" si="44"/>
        <v/>
      </c>
      <c r="ET42" s="55"/>
      <c r="EU42" s="55"/>
      <c r="EV42" s="55"/>
      <c r="EW42" s="55"/>
      <c r="EX42" s="55"/>
      <c r="EY42" s="55"/>
      <c r="EZ42" s="53">
        <v>22</v>
      </c>
      <c r="FA42" s="272" t="str">
        <f t="shared" si="45"/>
        <v>RUIZ VILLAMARIN EMIR SAUL</v>
      </c>
      <c r="FB42" s="273"/>
      <c r="FC42" s="273"/>
      <c r="FD42" s="274"/>
      <c r="FE42" s="56" t="str">
        <f t="shared" si="46"/>
        <v/>
      </c>
      <c r="FF42" s="51"/>
      <c r="FG42" s="51"/>
      <c r="FH42" s="52"/>
      <c r="FI42" s="61" t="str">
        <f t="shared" si="47"/>
        <v/>
      </c>
      <c r="FJ42" s="371" t="str">
        <f t="shared" si="48"/>
        <v/>
      </c>
      <c r="FK42" s="379"/>
      <c r="FL42" s="379"/>
      <c r="FM42" s="372"/>
      <c r="FN42" s="55" t="str">
        <f t="shared" si="49"/>
        <v/>
      </c>
      <c r="FO42" s="55" t="str">
        <f t="shared" si="50"/>
        <v/>
      </c>
      <c r="FP42" s="55"/>
      <c r="FQ42" s="55"/>
      <c r="FR42" s="55"/>
      <c r="FS42" s="55"/>
      <c r="FT42" s="55"/>
      <c r="FU42" s="55"/>
      <c r="FV42" s="55"/>
      <c r="FW42" s="55"/>
      <c r="FX42" s="55"/>
      <c r="FY42" s="55"/>
      <c r="FZ42" s="55"/>
      <c r="GA42" s="55"/>
      <c r="GB42" s="55"/>
      <c r="GC42" s="55"/>
      <c r="GD42" s="55"/>
      <c r="XBG42">
        <f t="shared" si="51"/>
        <v>71</v>
      </c>
      <c r="XBH42">
        <v>22</v>
      </c>
      <c r="XBI42" t="str">
        <f t="shared" si="52"/>
        <v>RUIZ VILLAMARIN EMIR SAUL</v>
      </c>
      <c r="XBJ42">
        <f t="shared" si="53"/>
        <v>3</v>
      </c>
      <c r="XBK42">
        <f t="shared" si="54"/>
        <v>15</v>
      </c>
      <c r="XBV42">
        <v>71</v>
      </c>
      <c r="XBW42">
        <v>22</v>
      </c>
      <c r="XBX42" t="s">
        <v>365</v>
      </c>
      <c r="XBY42">
        <v>3</v>
      </c>
      <c r="XBZ42">
        <v>15</v>
      </c>
    </row>
    <row r="43" spans="1:186 16283:16302" ht="16.5" customHeight="1">
      <c r="A43" s="18"/>
      <c r="D43" s="69">
        <v>23</v>
      </c>
      <c r="E43" s="477" t="str">
        <f t="shared" si="6"/>
        <v>SEGOVIA ELIZALDE ERICK ISAAC</v>
      </c>
      <c r="F43" s="478"/>
      <c r="G43" s="478"/>
      <c r="H43" s="153" t="str">
        <f>IF('TRI-1C'!Y40="","",'TRI-1C'!Y40)</f>
        <v>A-</v>
      </c>
      <c r="I43" s="153" t="str">
        <f>IF('TRI-1C'!AO40="","",'TRI-1C'!AO40)</f>
        <v>B-</v>
      </c>
      <c r="J43" s="153" t="str">
        <f>IF('TRI-1C'!BJ40="","",'TRI-1C'!BJ40)</f>
        <v>B-</v>
      </c>
      <c r="K43" s="153" t="str">
        <f>IF('TRI-1C'!CG40="","",'TRI-1C'!CG40)</f>
        <v>A+</v>
      </c>
      <c r="L43" s="153" t="str">
        <f>IF('TRI-1C'!DC40="","",'TRI-1C'!DC40)</f>
        <v>A+</v>
      </c>
      <c r="M43" s="153" t="str">
        <f>IF('TRI-1C'!DO40="","",'TRI-1C'!DO40)</f>
        <v>A+</v>
      </c>
      <c r="N43" s="153" t="str">
        <f>IF('TRI-1C'!ER40="","",'TRI-1C'!ER40)</f>
        <v>A+</v>
      </c>
      <c r="O43" s="153" t="str">
        <f>IF(E43="","",'TRI-1'!FC40)</f>
        <v>B+</v>
      </c>
      <c r="P43" s="153" t="str">
        <f>IF('TRI-1C'!ES40="","",'TRI-1C'!ES40)</f>
        <v>A-</v>
      </c>
      <c r="Q43" s="81">
        <f t="shared" si="7"/>
        <v>7</v>
      </c>
      <c r="R43" s="81">
        <f t="shared" si="8"/>
        <v>7</v>
      </c>
      <c r="S43" s="81">
        <f t="shared" si="9"/>
        <v>10</v>
      </c>
      <c r="T43" s="81">
        <f t="shared" si="10"/>
        <v>10</v>
      </c>
      <c r="U43" s="81">
        <f t="shared" si="11"/>
        <v>10</v>
      </c>
      <c r="V43" s="81">
        <f t="shared" si="12"/>
        <v>10</v>
      </c>
      <c r="W43" s="81">
        <f t="shared" si="13"/>
        <v>8</v>
      </c>
      <c r="X43" s="81">
        <f t="shared" si="14"/>
        <v>9</v>
      </c>
      <c r="Y43" s="55"/>
      <c r="Z43" s="55"/>
      <c r="AA43" s="55"/>
      <c r="AB43" s="55"/>
      <c r="AC43" s="53">
        <v>23</v>
      </c>
      <c r="AD43" s="477" t="str">
        <f t="shared" si="15"/>
        <v>SEGOVIA ELIZALDE ERICK ISAAC</v>
      </c>
      <c r="AE43" s="478"/>
      <c r="AF43" s="478"/>
      <c r="AG43" s="153" t="str">
        <f>IF('TRI-2C'!Y40="","",'TRI-2C'!Y40)</f>
        <v>A+</v>
      </c>
      <c r="AH43" s="153" t="str">
        <f>IF('TRI-2C'!AO40="","",'TRI-2C'!AO40)</f>
        <v>B+</v>
      </c>
      <c r="AI43" s="153" t="str">
        <f>IF('TRI-2C'!BJ40="","",'TRI-2C'!BJ40)</f>
        <v>A+</v>
      </c>
      <c r="AJ43" s="153" t="str">
        <f>IF('TRI-2C'!CG40="","",'TRI-2C'!CG40)</f>
        <v>A+</v>
      </c>
      <c r="AK43" s="153" t="str">
        <f>IF('TRI-2C'!DC40="","",'TRI-2C'!DC40)</f>
        <v>A+</v>
      </c>
      <c r="AL43" s="153" t="str">
        <f>IF('TRI-2C'!DO40="","",'TRI-2C'!DO40)</f>
        <v>A+</v>
      </c>
      <c r="AM43" s="153" t="str">
        <f>IF('TRI-2C'!ER40="","",'TRI-2C'!ER40)</f>
        <v>A+</v>
      </c>
      <c r="AN43" s="153" t="str">
        <f>IF(E43="","",'TRI-1'!FC40)</f>
        <v>B+</v>
      </c>
      <c r="AO43" s="153" t="str">
        <f>IF('TRI-2C'!ES40="","",'TRI-2C'!ES40)</f>
        <v>A+</v>
      </c>
      <c r="AP43" s="81">
        <f t="shared" si="55"/>
        <v>8</v>
      </c>
      <c r="AQ43" s="81">
        <f t="shared" si="56"/>
        <v>10</v>
      </c>
      <c r="AR43" s="81">
        <f t="shared" si="57"/>
        <v>10</v>
      </c>
      <c r="AS43" s="81">
        <f t="shared" si="58"/>
        <v>10</v>
      </c>
      <c r="AT43" s="81">
        <f t="shared" si="59"/>
        <v>10</v>
      </c>
      <c r="AU43" s="81">
        <f t="shared" si="60"/>
        <v>10</v>
      </c>
      <c r="AV43" s="81">
        <f t="shared" si="61"/>
        <v>8</v>
      </c>
      <c r="AW43" s="81">
        <f t="shared" si="62"/>
        <v>9</v>
      </c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3">
        <v>23</v>
      </c>
      <c r="BI43" s="381" t="str">
        <f t="shared" si="16"/>
        <v>SEGOVIA ELIZALDE ERICK ISAAC</v>
      </c>
      <c r="BJ43" s="382"/>
      <c r="BK43" s="382"/>
      <c r="BL43" s="153" t="str">
        <f>IF('TRI-3C'!Y40="","",'TRI-3C'!Y40)</f>
        <v/>
      </c>
      <c r="BM43" s="153" t="str">
        <f>IF('TRI-3C'!AO40="","",'TRI-3C'!AO40)</f>
        <v/>
      </c>
      <c r="BN43" s="153" t="str">
        <f>IF('TRI-3C'!BJ40="","",'TRI-3C'!BJ40)</f>
        <v/>
      </c>
      <c r="BO43" s="153" t="str">
        <f>IF('TRI-3C'!CG40="","",'TRI-3C'!CG40)</f>
        <v/>
      </c>
      <c r="BP43" s="153" t="str">
        <f>IF('TRI-3C'!DC40="","",'TRI-3C'!DC40)</f>
        <v/>
      </c>
      <c r="BQ43" s="153" t="str">
        <f>IF('TRI-3C'!DO40="","",'TRI-3C'!DO40)</f>
        <v/>
      </c>
      <c r="BR43" s="153" t="str">
        <f>IF('TRI-3C'!ER40="","",'TRI-3C'!ER40)</f>
        <v/>
      </c>
      <c r="BS43" s="153" t="str">
        <f>IF(E43="","",'TRI-1'!FC40)</f>
        <v>B+</v>
      </c>
      <c r="BT43" s="153" t="str">
        <f>IF('TRI-3C'!ES40="","",'TRI-3C'!ES40)</f>
        <v/>
      </c>
      <c r="BU43" s="81" t="str">
        <f t="shared" si="17"/>
        <v/>
      </c>
      <c r="BV43" s="81" t="str">
        <f t="shared" si="18"/>
        <v/>
      </c>
      <c r="BW43" s="81" t="str">
        <f t="shared" si="19"/>
        <v/>
      </c>
      <c r="BX43" s="81" t="str">
        <f t="shared" si="20"/>
        <v/>
      </c>
      <c r="BY43" s="81" t="str">
        <f t="shared" si="21"/>
        <v/>
      </c>
      <c r="BZ43" s="81" t="str">
        <f t="shared" si="22"/>
        <v/>
      </c>
      <c r="CA43" s="81">
        <f t="shared" si="23"/>
        <v>8</v>
      </c>
      <c r="CB43" s="81" t="str">
        <f t="shared" si="24"/>
        <v/>
      </c>
      <c r="CC43" s="55"/>
      <c r="CD43" s="55"/>
      <c r="CE43" s="55"/>
      <c r="CF43" s="55"/>
      <c r="CG43" s="55"/>
      <c r="CH43" s="55"/>
      <c r="CI43" s="64">
        <v>23</v>
      </c>
      <c r="CJ43" s="321" t="str">
        <f t="shared" si="25"/>
        <v>SEGOVIA ELIZALDE ERICK ISAAC</v>
      </c>
      <c r="CK43" s="322"/>
      <c r="CL43" s="322"/>
      <c r="CM43" s="323"/>
      <c r="CN43" s="308" t="str">
        <f t="shared" si="26"/>
        <v>A-</v>
      </c>
      <c r="CO43" s="309"/>
      <c r="CP43" s="308" t="str">
        <f t="shared" si="27"/>
        <v>A+</v>
      </c>
      <c r="CQ43" s="309"/>
      <c r="CR43" s="308" t="str">
        <f t="shared" si="28"/>
        <v/>
      </c>
      <c r="CS43" s="309"/>
      <c r="CT43" s="308" t="str">
        <f t="shared" si="29"/>
        <v/>
      </c>
      <c r="CU43" s="309"/>
      <c r="CV43" s="94"/>
      <c r="CW43" s="193" t="str">
        <f>IF(OR(CN43="",CP43="",CR43=""),"",ROUND(TRUNC(('TRI-1'!ES40+'TRI-2'!ES40+'TRI-3'!ES40)/3,2),0))</f>
        <v/>
      </c>
      <c r="CX43" s="55"/>
      <c r="CY43" s="55"/>
      <c r="CZ43" s="55" t="e">
        <f>IF(#REF!="","",IF(#REF!&lt;&gt;"",IF(#REF!="","",IF(#REF!=10,"S",IF(#REF!&gt;=9,"MB",IF(#REF!&gt;=7,"B",IF(#REF!&gt;=5,"R","I"))))),""))</f>
        <v>#REF!</v>
      </c>
      <c r="DA43" s="55"/>
      <c r="DB43" s="55">
        <v>0</v>
      </c>
      <c r="DC43" s="55">
        <f t="shared" si="30"/>
        <v>0</v>
      </c>
      <c r="DD43" s="55"/>
      <c r="DE43" s="55"/>
      <c r="DF43" s="55" t="str">
        <f t="shared" si="3"/>
        <v>Err</v>
      </c>
      <c r="DG43" s="55" t="e">
        <f>IF(#REF!="A",5,IF(#REF!="B",4,IF(#REF!="C",3,IF(#REF!="D",2,IF(#REF!="E",1,"Err")))))</f>
        <v>#REF!</v>
      </c>
      <c r="DH43" s="55"/>
      <c r="DI43" s="55" t="e">
        <f t="shared" si="31"/>
        <v>#REF!</v>
      </c>
      <c r="DJ43" s="55" t="e">
        <f t="shared" si="32"/>
        <v>#REF!</v>
      </c>
      <c r="DK43" s="55"/>
      <c r="DL43" s="55"/>
      <c r="DM43" s="55"/>
      <c r="DN43" s="53">
        <v>23</v>
      </c>
      <c r="DO43" s="272" t="str">
        <f t="shared" si="33"/>
        <v>SEGOVIA ELIZALDE ERICK ISAAC</v>
      </c>
      <c r="DP43" s="273"/>
      <c r="DQ43" s="273"/>
      <c r="DR43" s="274"/>
      <c r="DS43" s="50" t="str">
        <f t="shared" si="34"/>
        <v/>
      </c>
      <c r="DT43" s="50" t="e">
        <f>IF(#REF!="","",#REF!)</f>
        <v>#REF!</v>
      </c>
      <c r="DU43" s="50" t="e">
        <f t="shared" si="4"/>
        <v>#REF!</v>
      </c>
      <c r="DV43" s="56" t="e">
        <f t="shared" si="35"/>
        <v>#REF!</v>
      </c>
      <c r="DW43" s="371" t="e">
        <f t="shared" si="36"/>
        <v>#REF!</v>
      </c>
      <c r="DX43" s="372"/>
      <c r="DY43" s="54" t="e">
        <f t="shared" si="37"/>
        <v>#REF!</v>
      </c>
      <c r="DZ43" s="55" t="e">
        <f t="shared" si="38"/>
        <v>#REF!</v>
      </c>
      <c r="EA43" s="55"/>
      <c r="EB43" s="55"/>
      <c r="EC43" s="55"/>
      <c r="ED43" s="55"/>
      <c r="EE43" s="55"/>
      <c r="EF43" s="53">
        <v>23</v>
      </c>
      <c r="EG43" s="272" t="str">
        <f t="shared" si="39"/>
        <v>SEGOVIA ELIZALDE ERICK ISAAC</v>
      </c>
      <c r="EH43" s="273"/>
      <c r="EI43" s="273"/>
      <c r="EJ43" s="274"/>
      <c r="EK43" s="50" t="str">
        <f t="shared" si="40"/>
        <v/>
      </c>
      <c r="EL43" s="50" t="e">
        <f t="shared" si="40"/>
        <v>#REF!</v>
      </c>
      <c r="EM43" s="51"/>
      <c r="EN43" s="52"/>
      <c r="EO43" s="57" t="str">
        <f t="shared" si="41"/>
        <v/>
      </c>
      <c r="EP43" s="50" t="e">
        <f t="shared" si="42"/>
        <v>#REF!</v>
      </c>
      <c r="EQ43" s="56" t="str">
        <f t="shared" si="43"/>
        <v/>
      </c>
      <c r="ER43" s="54" t="str">
        <f t="shared" si="5"/>
        <v/>
      </c>
      <c r="ES43" s="55" t="str">
        <f t="shared" si="44"/>
        <v/>
      </c>
      <c r="ET43" s="55"/>
      <c r="EU43" s="55"/>
      <c r="EV43" s="55"/>
      <c r="EW43" s="55"/>
      <c r="EX43" s="55"/>
      <c r="EY43" s="55"/>
      <c r="EZ43" s="53">
        <v>23</v>
      </c>
      <c r="FA43" s="272" t="str">
        <f t="shared" si="45"/>
        <v>SEGOVIA ELIZALDE ERICK ISAAC</v>
      </c>
      <c r="FB43" s="273"/>
      <c r="FC43" s="273"/>
      <c r="FD43" s="274"/>
      <c r="FE43" s="56" t="str">
        <f t="shared" si="46"/>
        <v/>
      </c>
      <c r="FF43" s="51"/>
      <c r="FG43" s="51"/>
      <c r="FH43" s="52"/>
      <c r="FI43" s="61" t="str">
        <f t="shared" si="47"/>
        <v/>
      </c>
      <c r="FJ43" s="371" t="str">
        <f t="shared" si="48"/>
        <v/>
      </c>
      <c r="FK43" s="379"/>
      <c r="FL43" s="379"/>
      <c r="FM43" s="372"/>
      <c r="FN43" s="55" t="str">
        <f t="shared" si="49"/>
        <v/>
      </c>
      <c r="FO43" s="55" t="str">
        <f t="shared" si="50"/>
        <v/>
      </c>
      <c r="FP43" s="55"/>
      <c r="FQ43" s="55"/>
      <c r="FR43" s="55"/>
      <c r="FS43" s="55"/>
      <c r="FT43" s="55"/>
      <c r="FU43" s="55"/>
      <c r="FV43" s="55"/>
      <c r="FW43" s="55"/>
      <c r="FX43" s="55"/>
      <c r="FY43" s="55"/>
      <c r="FZ43" s="55"/>
      <c r="GA43" s="55"/>
      <c r="GB43" s="55"/>
      <c r="GC43" s="55"/>
      <c r="GD43" s="55"/>
      <c r="XBG43">
        <f t="shared" si="51"/>
        <v>72</v>
      </c>
      <c r="XBH43">
        <v>23</v>
      </c>
      <c r="XBI43" t="str">
        <f t="shared" si="52"/>
        <v>SEGOVIA ELIZALDE ERICK ISAAC</v>
      </c>
      <c r="XBJ43">
        <f t="shared" si="53"/>
        <v>3</v>
      </c>
      <c r="XBK43">
        <f t="shared" si="54"/>
        <v>15</v>
      </c>
      <c r="XBV43">
        <v>72</v>
      </c>
      <c r="XBW43">
        <v>23</v>
      </c>
      <c r="XBX43" t="s">
        <v>366</v>
      </c>
      <c r="XBY43">
        <v>3</v>
      </c>
      <c r="XBZ43">
        <v>15</v>
      </c>
    </row>
    <row r="44" spans="1:186 16283:16302" ht="16.5" customHeight="1">
      <c r="A44" s="18"/>
      <c r="D44" s="69">
        <v>24</v>
      </c>
      <c r="E44" s="477" t="str">
        <f t="shared" si="6"/>
        <v>VERNAZA CERVANTES KEYLER JHAIR</v>
      </c>
      <c r="F44" s="478"/>
      <c r="G44" s="478"/>
      <c r="H44" s="153" t="str">
        <f>IF('TRI-1C'!Y41="","",'TRI-1C'!Y41)</f>
        <v>A-</v>
      </c>
      <c r="I44" s="153" t="str">
        <f>IF('TRI-1C'!AO41="","",'TRI-1C'!AO41)</f>
        <v>B-</v>
      </c>
      <c r="J44" s="153" t="str">
        <f>IF('TRI-1C'!BJ41="","",'TRI-1C'!BJ41)</f>
        <v>B-</v>
      </c>
      <c r="K44" s="153" t="str">
        <f>IF('TRI-1C'!CG41="","",'TRI-1C'!CG41)</f>
        <v>B+</v>
      </c>
      <c r="L44" s="153" t="str">
        <f>IF('TRI-1C'!DC41="","",'TRI-1C'!DC41)</f>
        <v>A+</v>
      </c>
      <c r="M44" s="153" t="str">
        <f>IF('TRI-1C'!DO41="","",'TRI-1C'!DO41)</f>
        <v>A+</v>
      </c>
      <c r="N44" s="153" t="str">
        <f>IF('TRI-1C'!ER41="","",'TRI-1C'!ER41)</f>
        <v>A+</v>
      </c>
      <c r="O44" s="153" t="str">
        <f>IF(E44="","",'TRI-1'!FC41)</f>
        <v>B+</v>
      </c>
      <c r="P44" s="153" t="str">
        <f>IF('TRI-1C'!ES41="","",'TRI-1C'!ES41)</f>
        <v>A-</v>
      </c>
      <c r="Q44" s="81">
        <f t="shared" si="7"/>
        <v>7</v>
      </c>
      <c r="R44" s="81">
        <f t="shared" si="8"/>
        <v>7</v>
      </c>
      <c r="S44" s="81">
        <f t="shared" si="9"/>
        <v>8</v>
      </c>
      <c r="T44" s="81">
        <f t="shared" si="10"/>
        <v>10</v>
      </c>
      <c r="U44" s="81">
        <f t="shared" si="11"/>
        <v>10</v>
      </c>
      <c r="V44" s="81">
        <f t="shared" si="12"/>
        <v>10</v>
      </c>
      <c r="W44" s="81">
        <f t="shared" si="13"/>
        <v>8</v>
      </c>
      <c r="X44" s="81">
        <f t="shared" si="14"/>
        <v>9</v>
      </c>
      <c r="Y44" s="55"/>
      <c r="Z44" s="55"/>
      <c r="AA44" s="55"/>
      <c r="AB44" s="55"/>
      <c r="AC44" s="53">
        <v>24</v>
      </c>
      <c r="AD44" s="477" t="str">
        <f t="shared" si="15"/>
        <v>VERNAZA CERVANTES KEYLER JHAIR</v>
      </c>
      <c r="AE44" s="478"/>
      <c r="AF44" s="478"/>
      <c r="AG44" s="153" t="str">
        <f>IF('TRI-2C'!Y41="","",'TRI-2C'!Y41)</f>
        <v>A+</v>
      </c>
      <c r="AH44" s="153" t="str">
        <f>IF('TRI-2C'!AO41="","",'TRI-2C'!AO41)</f>
        <v>B+</v>
      </c>
      <c r="AI44" s="153" t="str">
        <f>IF('TRI-2C'!BJ41="","",'TRI-2C'!BJ41)</f>
        <v>A+</v>
      </c>
      <c r="AJ44" s="153" t="str">
        <f>IF('TRI-2C'!CG41="","",'TRI-2C'!CG41)</f>
        <v>A+</v>
      </c>
      <c r="AK44" s="153" t="str">
        <f>IF('TRI-2C'!DC41="","",'TRI-2C'!DC41)</f>
        <v>B+</v>
      </c>
      <c r="AL44" s="153" t="str">
        <f>IF('TRI-2C'!DO41="","",'TRI-2C'!DO41)</f>
        <v>A+</v>
      </c>
      <c r="AM44" s="153" t="str">
        <f>IF('TRI-2C'!ER41="","",'TRI-2C'!ER41)</f>
        <v>A+</v>
      </c>
      <c r="AN44" s="153" t="str">
        <f>IF(E44="","",'TRI-1'!FC41)</f>
        <v>B+</v>
      </c>
      <c r="AO44" s="153" t="str">
        <f>IF('TRI-2C'!ES41="","",'TRI-2C'!ES41)</f>
        <v>A-</v>
      </c>
      <c r="AP44" s="81">
        <f t="shared" si="55"/>
        <v>8</v>
      </c>
      <c r="AQ44" s="81">
        <f t="shared" si="56"/>
        <v>10</v>
      </c>
      <c r="AR44" s="81">
        <f t="shared" si="57"/>
        <v>10</v>
      </c>
      <c r="AS44" s="81">
        <f t="shared" si="58"/>
        <v>8</v>
      </c>
      <c r="AT44" s="81">
        <f t="shared" si="59"/>
        <v>10</v>
      </c>
      <c r="AU44" s="81">
        <f t="shared" si="60"/>
        <v>10</v>
      </c>
      <c r="AV44" s="81">
        <f t="shared" si="61"/>
        <v>8</v>
      </c>
      <c r="AW44" s="81">
        <f t="shared" si="62"/>
        <v>9</v>
      </c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3">
        <v>24</v>
      </c>
      <c r="BI44" s="381" t="str">
        <f t="shared" si="16"/>
        <v>VERNAZA CERVANTES KEYLER JHAIR</v>
      </c>
      <c r="BJ44" s="382"/>
      <c r="BK44" s="382"/>
      <c r="BL44" s="153" t="str">
        <f>IF('TRI-3C'!Y41="","",'TRI-3C'!Y41)</f>
        <v/>
      </c>
      <c r="BM44" s="153" t="str">
        <f>IF('TRI-3C'!AO41="","",'TRI-3C'!AO41)</f>
        <v/>
      </c>
      <c r="BN44" s="153" t="str">
        <f>IF('TRI-3C'!BJ41="","",'TRI-3C'!BJ41)</f>
        <v/>
      </c>
      <c r="BO44" s="153" t="str">
        <f>IF('TRI-3C'!CG41="","",'TRI-3C'!CG41)</f>
        <v/>
      </c>
      <c r="BP44" s="153" t="str">
        <f>IF('TRI-3C'!DC41="","",'TRI-3C'!DC41)</f>
        <v/>
      </c>
      <c r="BQ44" s="153" t="str">
        <f>IF('TRI-3C'!DO41="","",'TRI-3C'!DO41)</f>
        <v/>
      </c>
      <c r="BR44" s="153" t="str">
        <f>IF('TRI-3C'!ER41="","",'TRI-3C'!ER41)</f>
        <v/>
      </c>
      <c r="BS44" s="153" t="str">
        <f>IF(E44="","",'TRI-1'!FC41)</f>
        <v>B+</v>
      </c>
      <c r="BT44" s="153" t="str">
        <f>IF('TRI-3C'!ES41="","",'TRI-3C'!ES41)</f>
        <v/>
      </c>
      <c r="BU44" s="81" t="str">
        <f t="shared" si="17"/>
        <v/>
      </c>
      <c r="BV44" s="81" t="str">
        <f t="shared" si="18"/>
        <v/>
      </c>
      <c r="BW44" s="81" t="str">
        <f t="shared" si="19"/>
        <v/>
      </c>
      <c r="BX44" s="81" t="str">
        <f t="shared" si="20"/>
        <v/>
      </c>
      <c r="BY44" s="81" t="str">
        <f t="shared" si="21"/>
        <v/>
      </c>
      <c r="BZ44" s="81" t="str">
        <f t="shared" si="22"/>
        <v/>
      </c>
      <c r="CA44" s="81">
        <f t="shared" si="23"/>
        <v>8</v>
      </c>
      <c r="CB44" s="81" t="str">
        <f t="shared" si="24"/>
        <v/>
      </c>
      <c r="CC44" s="55"/>
      <c r="CD44" s="55"/>
      <c r="CE44" s="55"/>
      <c r="CF44" s="55"/>
      <c r="CG44" s="55"/>
      <c r="CH44" s="55"/>
      <c r="CI44" s="64">
        <v>24</v>
      </c>
      <c r="CJ44" s="321" t="str">
        <f t="shared" si="25"/>
        <v>VERNAZA CERVANTES KEYLER JHAIR</v>
      </c>
      <c r="CK44" s="322"/>
      <c r="CL44" s="322"/>
      <c r="CM44" s="323"/>
      <c r="CN44" s="308" t="str">
        <f t="shared" si="26"/>
        <v>A-</v>
      </c>
      <c r="CO44" s="309"/>
      <c r="CP44" s="308" t="str">
        <f t="shared" si="27"/>
        <v>A-</v>
      </c>
      <c r="CQ44" s="309"/>
      <c r="CR44" s="308" t="str">
        <f t="shared" si="28"/>
        <v/>
      </c>
      <c r="CS44" s="309"/>
      <c r="CT44" s="308" t="str">
        <f t="shared" si="29"/>
        <v/>
      </c>
      <c r="CU44" s="309"/>
      <c r="CV44" s="94"/>
      <c r="CW44" s="193" t="str">
        <f>IF(OR(CN44="",CP44="",CR44=""),"",ROUND(TRUNC(('TRI-1'!ES41+'TRI-2'!ES41+'TRI-3'!ES41)/3,2),0))</f>
        <v/>
      </c>
      <c r="CX44" s="55"/>
      <c r="CY44" s="55"/>
      <c r="CZ44" s="55" t="e">
        <f>IF(#REF!="","",IF(#REF!&lt;&gt;"",IF(#REF!="","",IF(#REF!=10,"S",IF(#REF!&gt;=9,"MB",IF(#REF!&gt;=7,"B",IF(#REF!&gt;=5,"R","I"))))),""))</f>
        <v>#REF!</v>
      </c>
      <c r="DA44" s="55"/>
      <c r="DB44" s="55">
        <v>0</v>
      </c>
      <c r="DC44" s="55">
        <f t="shared" si="30"/>
        <v>0</v>
      </c>
      <c r="DD44" s="55"/>
      <c r="DE44" s="55"/>
      <c r="DF44" s="55" t="str">
        <f t="shared" si="3"/>
        <v>Err</v>
      </c>
      <c r="DG44" s="55" t="e">
        <f>IF(#REF!="A",5,IF(#REF!="B",4,IF(#REF!="C",3,IF(#REF!="D",2,IF(#REF!="E",1,"Err")))))</f>
        <v>#REF!</v>
      </c>
      <c r="DH44" s="55"/>
      <c r="DI44" s="55" t="e">
        <f t="shared" si="31"/>
        <v>#REF!</v>
      </c>
      <c r="DJ44" s="55" t="e">
        <f t="shared" si="32"/>
        <v>#REF!</v>
      </c>
      <c r="DK44" s="55"/>
      <c r="DL44" s="55"/>
      <c r="DM44" s="55"/>
      <c r="DN44" s="53">
        <v>24</v>
      </c>
      <c r="DO44" s="272" t="str">
        <f t="shared" si="33"/>
        <v>VERNAZA CERVANTES KEYLER JHAIR</v>
      </c>
      <c r="DP44" s="273"/>
      <c r="DQ44" s="273"/>
      <c r="DR44" s="274"/>
      <c r="DS44" s="50" t="str">
        <f t="shared" si="34"/>
        <v/>
      </c>
      <c r="DT44" s="50" t="e">
        <f>IF(#REF!="","",#REF!)</f>
        <v>#REF!</v>
      </c>
      <c r="DU44" s="50" t="e">
        <f t="shared" si="4"/>
        <v>#REF!</v>
      </c>
      <c r="DV44" s="56" t="e">
        <f t="shared" si="35"/>
        <v>#REF!</v>
      </c>
      <c r="DW44" s="371" t="e">
        <f t="shared" si="36"/>
        <v>#REF!</v>
      </c>
      <c r="DX44" s="372"/>
      <c r="DY44" s="54" t="e">
        <f t="shared" si="37"/>
        <v>#REF!</v>
      </c>
      <c r="DZ44" s="55" t="e">
        <f t="shared" si="38"/>
        <v>#REF!</v>
      </c>
      <c r="EA44" s="55"/>
      <c r="EB44" s="55"/>
      <c r="EC44" s="55"/>
      <c r="ED44" s="55"/>
      <c r="EE44" s="55"/>
      <c r="EF44" s="53">
        <v>24</v>
      </c>
      <c r="EG44" s="272" t="str">
        <f t="shared" si="39"/>
        <v>VERNAZA CERVANTES KEYLER JHAIR</v>
      </c>
      <c r="EH44" s="273"/>
      <c r="EI44" s="273"/>
      <c r="EJ44" s="274"/>
      <c r="EK44" s="50" t="str">
        <f t="shared" si="40"/>
        <v/>
      </c>
      <c r="EL44" s="50" t="e">
        <f t="shared" si="40"/>
        <v>#REF!</v>
      </c>
      <c r="EM44" s="51"/>
      <c r="EN44" s="52"/>
      <c r="EO44" s="57" t="str">
        <f t="shared" si="41"/>
        <v/>
      </c>
      <c r="EP44" s="50" t="e">
        <f t="shared" si="42"/>
        <v>#REF!</v>
      </c>
      <c r="EQ44" s="56" t="str">
        <f t="shared" si="43"/>
        <v/>
      </c>
      <c r="ER44" s="54" t="str">
        <f t="shared" si="5"/>
        <v/>
      </c>
      <c r="ES44" s="55" t="str">
        <f t="shared" si="44"/>
        <v/>
      </c>
      <c r="ET44" s="55"/>
      <c r="EU44" s="55"/>
      <c r="EV44" s="55"/>
      <c r="EW44" s="55"/>
      <c r="EX44" s="55"/>
      <c r="EY44" s="55"/>
      <c r="EZ44" s="53">
        <v>24</v>
      </c>
      <c r="FA44" s="272" t="str">
        <f t="shared" si="45"/>
        <v>VERNAZA CERVANTES KEYLER JHAIR</v>
      </c>
      <c r="FB44" s="273"/>
      <c r="FC44" s="273"/>
      <c r="FD44" s="274"/>
      <c r="FE44" s="56" t="str">
        <f t="shared" si="46"/>
        <v/>
      </c>
      <c r="FF44" s="51"/>
      <c r="FG44" s="51"/>
      <c r="FH44" s="52"/>
      <c r="FI44" s="61" t="str">
        <f t="shared" si="47"/>
        <v/>
      </c>
      <c r="FJ44" s="371" t="str">
        <f t="shared" si="48"/>
        <v/>
      </c>
      <c r="FK44" s="379"/>
      <c r="FL44" s="379"/>
      <c r="FM44" s="372"/>
      <c r="FN44" s="55" t="str">
        <f t="shared" si="49"/>
        <v/>
      </c>
      <c r="FO44" s="55" t="str">
        <f t="shared" si="50"/>
        <v/>
      </c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XBG44">
        <f t="shared" si="51"/>
        <v>74</v>
      </c>
      <c r="XBH44">
        <v>24</v>
      </c>
      <c r="XBI44" t="str">
        <f t="shared" si="52"/>
        <v>VERNAZA CERVANTES KEYLER JHAIR</v>
      </c>
      <c r="XBJ44">
        <f t="shared" si="53"/>
        <v>3</v>
      </c>
      <c r="XBK44">
        <f t="shared" si="54"/>
        <v>15</v>
      </c>
      <c r="XBV44">
        <v>74</v>
      </c>
      <c r="XBW44">
        <v>24</v>
      </c>
      <c r="XBX44" t="s">
        <v>367</v>
      </c>
      <c r="XBY44">
        <v>3</v>
      </c>
      <c r="XBZ44">
        <v>15</v>
      </c>
    </row>
    <row r="45" spans="1:186 16283:16302" ht="16.5" customHeight="1">
      <c r="A45" s="18"/>
      <c r="D45" s="69">
        <v>25</v>
      </c>
      <c r="E45" s="477" t="str">
        <f t="shared" si="6"/>
        <v>ZAMBRANO CEDEÑO LESLY GISELL</v>
      </c>
      <c r="F45" s="478"/>
      <c r="G45" s="478"/>
      <c r="H45" s="153" t="str">
        <f>IF('TRI-1C'!Y42="","",'TRI-1C'!Y42)</f>
        <v>A+</v>
      </c>
      <c r="I45" s="153" t="str">
        <f>IF('TRI-1C'!AO42="","",'TRI-1C'!AO42)</f>
        <v>A+</v>
      </c>
      <c r="J45" s="153" t="str">
        <f>IF('TRI-1C'!BJ42="","",'TRI-1C'!BJ42)</f>
        <v>A+</v>
      </c>
      <c r="K45" s="153" t="str">
        <f>IF('TRI-1C'!CG42="","",'TRI-1C'!CG42)</f>
        <v>A+</v>
      </c>
      <c r="L45" s="153" t="str">
        <f>IF('TRI-1C'!DC42="","",'TRI-1C'!DC42)</f>
        <v>A+</v>
      </c>
      <c r="M45" s="153" t="str">
        <f>IF('TRI-1C'!DO42="","",'TRI-1C'!DO42)</f>
        <v>A+</v>
      </c>
      <c r="N45" s="153" t="str">
        <f>IF('TRI-1C'!ER42="","",'TRI-1C'!ER42)</f>
        <v>A+</v>
      </c>
      <c r="O45" s="153" t="str">
        <f>IF(E45="","",'TRI-1'!FC42)</f>
        <v>A+</v>
      </c>
      <c r="P45" s="153" t="str">
        <f>IF('TRI-1C'!ES42="","",'TRI-1C'!ES42)</f>
        <v>A+</v>
      </c>
      <c r="Q45" s="81">
        <f t="shared" si="7"/>
        <v>10</v>
      </c>
      <c r="R45" s="81">
        <f t="shared" si="8"/>
        <v>10</v>
      </c>
      <c r="S45" s="81">
        <f t="shared" si="9"/>
        <v>10</v>
      </c>
      <c r="T45" s="81">
        <f t="shared" si="10"/>
        <v>10</v>
      </c>
      <c r="U45" s="81">
        <f t="shared" si="11"/>
        <v>10</v>
      </c>
      <c r="V45" s="81">
        <f t="shared" si="12"/>
        <v>10</v>
      </c>
      <c r="W45" s="81">
        <f t="shared" si="13"/>
        <v>10</v>
      </c>
      <c r="X45" s="81">
        <f t="shared" si="14"/>
        <v>10</v>
      </c>
      <c r="Y45" s="55"/>
      <c r="Z45" s="55"/>
      <c r="AA45" s="55"/>
      <c r="AB45" s="55"/>
      <c r="AC45" s="53">
        <v>25</v>
      </c>
      <c r="AD45" s="477" t="str">
        <f t="shared" si="15"/>
        <v>ZAMBRANO CEDEÑO LESLY GISELL</v>
      </c>
      <c r="AE45" s="478"/>
      <c r="AF45" s="478"/>
      <c r="AG45" s="153" t="str">
        <f>IF('TRI-2C'!Y42="","",'TRI-2C'!Y42)</f>
        <v>A+</v>
      </c>
      <c r="AH45" s="153" t="str">
        <f>IF('TRI-2C'!AO42="","",'TRI-2C'!AO42)</f>
        <v>A+</v>
      </c>
      <c r="AI45" s="153" t="str">
        <f>IF('TRI-2C'!BJ42="","",'TRI-2C'!BJ42)</f>
        <v>A+</v>
      </c>
      <c r="AJ45" s="153" t="str">
        <f>IF('TRI-2C'!CG42="","",'TRI-2C'!CG42)</f>
        <v>A+</v>
      </c>
      <c r="AK45" s="153" t="str">
        <f>IF('TRI-2C'!DC42="","",'TRI-2C'!DC42)</f>
        <v>B+</v>
      </c>
      <c r="AL45" s="153" t="str">
        <f>IF('TRI-2C'!DO42="","",'TRI-2C'!DO42)</f>
        <v>A+</v>
      </c>
      <c r="AM45" s="153" t="str">
        <f>IF('TRI-2C'!ER42="","",'TRI-2C'!ER42)</f>
        <v>A+</v>
      </c>
      <c r="AN45" s="153" t="str">
        <f>IF(E45="","",'TRI-1'!FC42)</f>
        <v>A+</v>
      </c>
      <c r="AO45" s="153" t="str">
        <f>IF('TRI-2C'!ES42="","",'TRI-2C'!ES42)</f>
        <v>A+</v>
      </c>
      <c r="AP45" s="81">
        <f t="shared" si="55"/>
        <v>10</v>
      </c>
      <c r="AQ45" s="81">
        <f t="shared" si="56"/>
        <v>10</v>
      </c>
      <c r="AR45" s="81">
        <f t="shared" si="57"/>
        <v>10</v>
      </c>
      <c r="AS45" s="81">
        <f t="shared" si="58"/>
        <v>8</v>
      </c>
      <c r="AT45" s="81">
        <f t="shared" si="59"/>
        <v>10</v>
      </c>
      <c r="AU45" s="81">
        <f t="shared" si="60"/>
        <v>10</v>
      </c>
      <c r="AV45" s="81">
        <f t="shared" si="61"/>
        <v>10</v>
      </c>
      <c r="AW45" s="81">
        <f t="shared" si="62"/>
        <v>10</v>
      </c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3">
        <v>25</v>
      </c>
      <c r="BI45" s="381" t="str">
        <f t="shared" si="16"/>
        <v>ZAMBRANO CEDEÑO LESLY GISELL</v>
      </c>
      <c r="BJ45" s="382"/>
      <c r="BK45" s="382"/>
      <c r="BL45" s="153" t="str">
        <f>IF('TRI-3C'!Y42="","",'TRI-3C'!Y42)</f>
        <v/>
      </c>
      <c r="BM45" s="153" t="str">
        <f>IF('TRI-3C'!AO42="","",'TRI-3C'!AO42)</f>
        <v/>
      </c>
      <c r="BN45" s="153" t="str">
        <f>IF('TRI-3C'!BJ42="","",'TRI-3C'!BJ42)</f>
        <v/>
      </c>
      <c r="BO45" s="153" t="str">
        <f>IF('TRI-3C'!CG42="","",'TRI-3C'!CG42)</f>
        <v/>
      </c>
      <c r="BP45" s="153" t="str">
        <f>IF('TRI-3C'!DC42="","",'TRI-3C'!DC42)</f>
        <v/>
      </c>
      <c r="BQ45" s="153" t="str">
        <f>IF('TRI-3C'!DO42="","",'TRI-3C'!DO42)</f>
        <v/>
      </c>
      <c r="BR45" s="153" t="str">
        <f>IF('TRI-3C'!ER42="","",'TRI-3C'!ER42)</f>
        <v/>
      </c>
      <c r="BS45" s="153" t="str">
        <f>IF(E45="","",'TRI-1'!FC42)</f>
        <v>A+</v>
      </c>
      <c r="BT45" s="153" t="str">
        <f>IF('TRI-3C'!ES42="","",'TRI-3C'!ES42)</f>
        <v/>
      </c>
      <c r="BU45" s="81" t="str">
        <f t="shared" si="17"/>
        <v/>
      </c>
      <c r="BV45" s="81" t="str">
        <f t="shared" si="18"/>
        <v/>
      </c>
      <c r="BW45" s="81" t="str">
        <f t="shared" si="19"/>
        <v/>
      </c>
      <c r="BX45" s="81" t="str">
        <f t="shared" si="20"/>
        <v/>
      </c>
      <c r="BY45" s="81" t="str">
        <f t="shared" si="21"/>
        <v/>
      </c>
      <c r="BZ45" s="81" t="str">
        <f t="shared" si="22"/>
        <v/>
      </c>
      <c r="CA45" s="81">
        <f t="shared" si="23"/>
        <v>10</v>
      </c>
      <c r="CB45" s="81" t="str">
        <f t="shared" si="24"/>
        <v/>
      </c>
      <c r="CC45" s="55"/>
      <c r="CD45" s="55"/>
      <c r="CE45" s="55"/>
      <c r="CF45" s="55"/>
      <c r="CG45" s="55"/>
      <c r="CH45" s="55"/>
      <c r="CI45" s="64">
        <v>25</v>
      </c>
      <c r="CJ45" s="321" t="str">
        <f t="shared" si="25"/>
        <v>ZAMBRANO CEDEÑO LESLY GISELL</v>
      </c>
      <c r="CK45" s="322"/>
      <c r="CL45" s="322"/>
      <c r="CM45" s="323"/>
      <c r="CN45" s="308" t="str">
        <f t="shared" si="26"/>
        <v>A+</v>
      </c>
      <c r="CO45" s="309"/>
      <c r="CP45" s="308" t="str">
        <f t="shared" si="27"/>
        <v>A+</v>
      </c>
      <c r="CQ45" s="309"/>
      <c r="CR45" s="308" t="str">
        <f t="shared" si="28"/>
        <v/>
      </c>
      <c r="CS45" s="309"/>
      <c r="CT45" s="308" t="str">
        <f t="shared" si="29"/>
        <v/>
      </c>
      <c r="CU45" s="309"/>
      <c r="CV45" s="94"/>
      <c r="CW45" s="193" t="str">
        <f>IF(OR(CN45="",CP45="",CR45=""),"",ROUND(TRUNC(('TRI-1'!ES42+'TRI-2'!ES42+'TRI-3'!ES42)/3,2),0))</f>
        <v/>
      </c>
      <c r="CX45" s="55"/>
      <c r="CY45" s="55"/>
      <c r="CZ45" s="55" t="e">
        <f>IF(#REF!="","",IF(#REF!&lt;&gt;"",IF(#REF!="","",IF(#REF!=10,"S",IF(#REF!&gt;=9,"MB",IF(#REF!&gt;=7,"B",IF(#REF!&gt;=5,"R","I"))))),""))</f>
        <v>#REF!</v>
      </c>
      <c r="DA45" s="55"/>
      <c r="DB45" s="55">
        <v>0</v>
      </c>
      <c r="DC45" s="55">
        <f t="shared" si="30"/>
        <v>0</v>
      </c>
      <c r="DD45" s="55"/>
      <c r="DE45" s="55"/>
      <c r="DF45" s="55" t="str">
        <f t="shared" si="3"/>
        <v>Err</v>
      </c>
      <c r="DG45" s="55" t="e">
        <f>IF(#REF!="A",5,IF(#REF!="B",4,IF(#REF!="C",3,IF(#REF!="D",2,IF(#REF!="E",1,"Err")))))</f>
        <v>#REF!</v>
      </c>
      <c r="DH45" s="55"/>
      <c r="DI45" s="55" t="e">
        <f t="shared" si="31"/>
        <v>#REF!</v>
      </c>
      <c r="DJ45" s="55" t="e">
        <f t="shared" si="32"/>
        <v>#REF!</v>
      </c>
      <c r="DK45" s="55"/>
      <c r="DL45" s="55"/>
      <c r="DM45" s="55"/>
      <c r="DN45" s="53">
        <v>25</v>
      </c>
      <c r="DO45" s="272" t="str">
        <f t="shared" si="33"/>
        <v>ZAMBRANO CEDEÑO LESLY GISELL</v>
      </c>
      <c r="DP45" s="273"/>
      <c r="DQ45" s="273"/>
      <c r="DR45" s="274"/>
      <c r="DS45" s="50" t="str">
        <f t="shared" si="34"/>
        <v/>
      </c>
      <c r="DT45" s="50" t="e">
        <f>IF(#REF!="","",#REF!)</f>
        <v>#REF!</v>
      </c>
      <c r="DU45" s="50" t="e">
        <f t="shared" si="4"/>
        <v>#REF!</v>
      </c>
      <c r="DV45" s="56" t="e">
        <f t="shared" si="35"/>
        <v>#REF!</v>
      </c>
      <c r="DW45" s="371" t="e">
        <f t="shared" si="36"/>
        <v>#REF!</v>
      </c>
      <c r="DX45" s="372"/>
      <c r="DY45" s="54" t="e">
        <f t="shared" si="37"/>
        <v>#REF!</v>
      </c>
      <c r="DZ45" s="55" t="e">
        <f t="shared" si="38"/>
        <v>#REF!</v>
      </c>
      <c r="EA45" s="55"/>
      <c r="EB45" s="55"/>
      <c r="EC45" s="55"/>
      <c r="ED45" s="55"/>
      <c r="EE45" s="55"/>
      <c r="EF45" s="53">
        <v>25</v>
      </c>
      <c r="EG45" s="272" t="str">
        <f t="shared" si="39"/>
        <v>ZAMBRANO CEDEÑO LESLY GISELL</v>
      </c>
      <c r="EH45" s="273"/>
      <c r="EI45" s="273"/>
      <c r="EJ45" s="274"/>
      <c r="EK45" s="50" t="str">
        <f t="shared" si="40"/>
        <v/>
      </c>
      <c r="EL45" s="50" t="e">
        <f t="shared" si="40"/>
        <v>#REF!</v>
      </c>
      <c r="EM45" s="51"/>
      <c r="EN45" s="52"/>
      <c r="EO45" s="57" t="str">
        <f t="shared" si="41"/>
        <v/>
      </c>
      <c r="EP45" s="50" t="e">
        <f t="shared" si="42"/>
        <v>#REF!</v>
      </c>
      <c r="EQ45" s="56" t="str">
        <f t="shared" si="43"/>
        <v/>
      </c>
      <c r="ER45" s="54" t="str">
        <f t="shared" si="5"/>
        <v/>
      </c>
      <c r="ES45" s="55" t="str">
        <f t="shared" si="44"/>
        <v/>
      </c>
      <c r="ET45" s="55"/>
      <c r="EU45" s="55"/>
      <c r="EV45" s="55"/>
      <c r="EW45" s="55"/>
      <c r="EX45" s="55"/>
      <c r="EY45" s="55"/>
      <c r="EZ45" s="53">
        <v>25</v>
      </c>
      <c r="FA45" s="272" t="str">
        <f t="shared" si="45"/>
        <v>ZAMBRANO CEDEÑO LESLY GISELL</v>
      </c>
      <c r="FB45" s="273"/>
      <c r="FC45" s="273"/>
      <c r="FD45" s="274"/>
      <c r="FE45" s="56" t="str">
        <f t="shared" si="46"/>
        <v/>
      </c>
      <c r="FF45" s="51"/>
      <c r="FG45" s="51"/>
      <c r="FH45" s="52"/>
      <c r="FI45" s="61" t="str">
        <f t="shared" si="47"/>
        <v/>
      </c>
      <c r="FJ45" s="371" t="str">
        <f t="shared" si="48"/>
        <v/>
      </c>
      <c r="FK45" s="379"/>
      <c r="FL45" s="379"/>
      <c r="FM45" s="372"/>
      <c r="FN45" s="55" t="str">
        <f t="shared" si="49"/>
        <v/>
      </c>
      <c r="FO45" s="55" t="str">
        <f t="shared" si="50"/>
        <v/>
      </c>
      <c r="FP45" s="55"/>
      <c r="FQ45" s="55"/>
      <c r="FR45" s="55"/>
      <c r="FS45" s="55"/>
      <c r="FT45" s="55"/>
      <c r="FU45" s="55"/>
      <c r="FV45" s="55"/>
      <c r="FW45" s="55"/>
      <c r="FX45" s="55"/>
      <c r="FY45" s="55"/>
      <c r="FZ45" s="55"/>
      <c r="GA45" s="55"/>
      <c r="GB45" s="55"/>
      <c r="GC45" s="55"/>
      <c r="GD45" s="55"/>
      <c r="XBG45">
        <f t="shared" si="51"/>
        <v>75</v>
      </c>
      <c r="XBH45">
        <v>25</v>
      </c>
      <c r="XBI45" t="str">
        <f t="shared" si="52"/>
        <v>ZAMBRANO CEDEÑO LESLY GISELL</v>
      </c>
      <c r="XBJ45">
        <f t="shared" si="53"/>
        <v>3</v>
      </c>
      <c r="XBK45">
        <f t="shared" si="54"/>
        <v>15</v>
      </c>
      <c r="XBV45">
        <v>75</v>
      </c>
      <c r="XBW45">
        <v>25</v>
      </c>
      <c r="XBX45" t="s">
        <v>368</v>
      </c>
      <c r="XBY45">
        <v>3</v>
      </c>
      <c r="XBZ45">
        <v>15</v>
      </c>
    </row>
    <row r="46" spans="1:186 16283:16302" ht="16.5" customHeight="1">
      <c r="A46" s="18"/>
      <c r="D46" s="69">
        <v>26</v>
      </c>
      <c r="E46" s="477" t="str">
        <f t="shared" si="6"/>
        <v/>
      </c>
      <c r="F46" s="478"/>
      <c r="G46" s="478"/>
      <c r="H46" s="153" t="str">
        <f>IF('TRI-1C'!Y43="","",'TRI-1C'!Y43)</f>
        <v/>
      </c>
      <c r="I46" s="153" t="str">
        <f>IF('TRI-1C'!AO43="","",'TRI-1C'!AO43)</f>
        <v/>
      </c>
      <c r="J46" s="153" t="str">
        <f>IF('TRI-1C'!BJ43="","",'TRI-1C'!BJ43)</f>
        <v/>
      </c>
      <c r="K46" s="153" t="str">
        <f>IF('TRI-1C'!CG43="","",'TRI-1C'!CG43)</f>
        <v/>
      </c>
      <c r="L46" s="153" t="str">
        <f>IF('TRI-1C'!DC43="","",'TRI-1C'!DC43)</f>
        <v/>
      </c>
      <c r="M46" s="153" t="str">
        <f>IF('TRI-1C'!DO43="","",'TRI-1C'!DO43)</f>
        <v/>
      </c>
      <c r="N46" s="153" t="str">
        <f>IF('TRI-1C'!ER43="","",'TRI-1C'!ER43)</f>
        <v/>
      </c>
      <c r="O46" s="153" t="str">
        <f>IF(E46="","",'TRI-1'!FC43)</f>
        <v/>
      </c>
      <c r="P46" s="153" t="str">
        <f>IF('TRI-1C'!ES43="","",'TRI-1C'!ES43)</f>
        <v/>
      </c>
      <c r="Q46" s="81" t="str">
        <f t="shared" ref="Q46:Q64" si="63">IF(I46="","",IF(I46="A+",10,IF(I46="A-",9,IF(I46="B+",8,IF(I46="B-",7,IF(I46="C+",6,IF(I46="C-",5,IF(I46="D+",4,IF(I46="D-",3,IF(I46="E+",2,IF(I46="E-",1)))))))))))</f>
        <v/>
      </c>
      <c r="R46" s="81" t="str">
        <f t="shared" ref="R46:R64" si="64">IF(J46="","",IF(J46="A+",10,IF(J46="A-",9,IF(J46="B+",8,IF(J46="B-",7,IF(J46="C+",6,IF(J46="C-",5,IF(J46="D+",4,IF(J46="D-",3,IF(J46="E+",2,IF(J46="E-",1)))))))))))</f>
        <v/>
      </c>
      <c r="S46" s="81" t="str">
        <f t="shared" ref="S46:S64" si="65">IF(K46="","",IF(K46="A+",10,IF(K46="A-",9,IF(K46="B+",8,IF(K46="B-",7,IF(K46="C+",6,IF(K46="C-",5,IF(K46="D+",4,IF(K46="D-",3,IF(K46="E+",2,IF(K46="E-",1)))))))))))</f>
        <v/>
      </c>
      <c r="T46" s="81" t="str">
        <f t="shared" ref="T46:T64" si="66">IF(L46="","",IF(L46="A+",10,IF(L46="A-",9,IF(L46="B+",8,IF(L46="B-",7,IF(L46="C+",6,IF(L46="C-",5,IF(L46="D+",4,IF(L46="D-",3,IF(L46="E+",2,IF(L46="E-",1)))))))))))</f>
        <v/>
      </c>
      <c r="U46" s="81" t="str">
        <f t="shared" ref="U46:U64" si="67">IF(M46="","",IF(M46="A+",10,IF(M46="A-",9,IF(M46="B+",8,IF(M46="B-",7,IF(M46="C+",6,IF(M46="C-",5,IF(M46="D+",4,IF(M46="D-",3,IF(M46="E+",2,IF(M46="E-",1)))))))))))</f>
        <v/>
      </c>
      <c r="V46" s="81" t="str">
        <f t="shared" ref="V46:V64" si="68">IF(N46="","",IF(N46="A+",10,IF(N46="A-",9,IF(N46="B+",8,IF(N46="B-",7,IF(N46="C+",6,IF(N46="C-",5,IF(N46="D+",4,IF(N46="D-",3,IF(N46="E+",2,IF(N46="E-",1)))))))))))</f>
        <v/>
      </c>
      <c r="W46" s="81" t="str">
        <f t="shared" ref="W46:W64" si="69">IF(O46="","",IF(O46="A+",10,IF(O46="A-",9,IF(O46="B+",8,IF(O46="B-",7,IF(O46="C+",6,IF(O46="C-",5,IF(O46="D+",4,IF(O46="D-",3,IF(O46="E+",2,IF(O46="E-",1)))))))))))</f>
        <v/>
      </c>
      <c r="X46" s="81" t="str">
        <f t="shared" ref="X46:X64" si="70">IF(AND(Q46&lt;&gt;"",R46&lt;&gt;""),ROUND(TRUNC(AVERAGE(Q46:W46),2),0),"")</f>
        <v/>
      </c>
      <c r="Y46" s="55"/>
      <c r="Z46" s="55"/>
      <c r="AA46" s="55"/>
      <c r="AB46" s="55"/>
      <c r="AC46" s="53">
        <v>26</v>
      </c>
      <c r="AD46" s="477" t="str">
        <f t="shared" si="15"/>
        <v/>
      </c>
      <c r="AE46" s="478"/>
      <c r="AF46" s="478"/>
      <c r="AG46" s="153" t="str">
        <f>IF('TRI-2C'!Y43="","",'TRI-2C'!Y43)</f>
        <v/>
      </c>
      <c r="AH46" s="153" t="str">
        <f>IF('TRI-2C'!AO43="","",'TRI-2C'!AO43)</f>
        <v/>
      </c>
      <c r="AI46" s="153" t="str">
        <f>IF('TRI-2C'!BJ43="","",'TRI-2C'!BJ43)</f>
        <v/>
      </c>
      <c r="AJ46" s="153" t="str">
        <f>IF('TRI-2C'!CG43="","",'TRI-2C'!CG43)</f>
        <v/>
      </c>
      <c r="AK46" s="153" t="str">
        <f>IF('TRI-2C'!DC43="","",'TRI-2C'!DC43)</f>
        <v/>
      </c>
      <c r="AL46" s="153" t="str">
        <f>IF('TRI-2C'!DO43="","",'TRI-2C'!DO43)</f>
        <v/>
      </c>
      <c r="AM46" s="153" t="str">
        <f>IF('TRI-2C'!ER43="","",'TRI-2C'!ER43)</f>
        <v/>
      </c>
      <c r="AN46" s="153" t="str">
        <f>IF(E46="","",'TRI-1'!FC43)</f>
        <v/>
      </c>
      <c r="AO46" s="153" t="str">
        <f>IF('TRI-2C'!ES43="","",'TRI-2C'!ES43)</f>
        <v/>
      </c>
      <c r="AP46" s="81" t="str">
        <f t="shared" ref="AP46:AP64" si="71">IF(AH46="","",IF(AH46="A+",10,IF(AH46="A-",9,IF(AH46="B+",8,IF(AH46="B-",7,IF(AH46="C+",6,IF(AH46="C-",5,IF(AH46="D+",4,IF(AH46="D-",3,IF(AH46="E+",2,IF(AH46="E-",1)))))))))))</f>
        <v/>
      </c>
      <c r="AQ46" s="81" t="str">
        <f t="shared" ref="AQ46:AQ64" si="72">IF(AI46="","",IF(AI46="A+",10,IF(AI46="A-",9,IF(AI46="B+",8,IF(AI46="B-",7,IF(AI46="C+",6,IF(AI46="C-",5,IF(AI46="D+",4,IF(AI46="D-",3,IF(AI46="E+",2,IF(AI46="E-",1)))))))))))</f>
        <v/>
      </c>
      <c r="AR46" s="81" t="str">
        <f t="shared" ref="AR46:AR64" si="73">IF(AJ46="","",IF(AJ46="A+",10,IF(AJ46="A-",9,IF(AJ46="B+",8,IF(AJ46="B-",7,IF(AJ46="C+",6,IF(AJ46="C-",5,IF(AJ46="D+",4,IF(AJ46="D-",3,IF(AJ46="E+",2,IF(AJ46="E-",1)))))))))))</f>
        <v/>
      </c>
      <c r="AS46" s="81" t="str">
        <f t="shared" ref="AS46:AS64" si="74">IF(AK46="","",IF(AK46="A+",10,IF(AK46="A-",9,IF(AK46="B+",8,IF(AK46="B-",7,IF(AK46="C+",6,IF(AK46="C-",5,IF(AK46="D+",4,IF(AK46="D-",3,IF(AK46="E+",2,IF(AK46="E-",1)))))))))))</f>
        <v/>
      </c>
      <c r="AT46" s="81" t="str">
        <f t="shared" ref="AT46:AT64" si="75">IF(AL46="","",IF(AL46="A+",10,IF(AL46="A-",9,IF(AL46="B+",8,IF(AL46="B-",7,IF(AL46="C+",6,IF(AL46="C-",5,IF(AL46="D+",4,IF(AL46="D-",3,IF(AL46="E+",2,IF(AL46="E-",1)))))))))))</f>
        <v/>
      </c>
      <c r="AU46" s="81" t="str">
        <f t="shared" ref="AU46:AU64" si="76">IF(AM46="","",IF(AM46="A+",10,IF(AM46="A-",9,IF(AM46="B+",8,IF(AM46="B-",7,IF(AM46="C+",6,IF(AM46="C-",5,IF(AM46="D+",4,IF(AM46="D-",3,IF(AM46="E+",2,IF(AM46="E-",1)))))))))))</f>
        <v/>
      </c>
      <c r="AV46" s="81" t="str">
        <f t="shared" ref="AV46:AV64" si="77">IF(AN46="","",IF(AN46="A+",10,IF(AN46="A-",9,IF(AN46="B+",8,IF(AN46="B-",7,IF(AN46="C+",6,IF(AN46="C-",5,IF(AN46="D+",4,IF(AN46="D-",3,IF(AN46="E+",2,IF(AN46="E-",1)))))))))))</f>
        <v/>
      </c>
      <c r="AW46" s="81" t="str">
        <f t="shared" ref="AW46:AW64" si="78">IF(AND(AP46&lt;&gt;"",AQ46&lt;&gt;""),ROUND(TRUNC(AVERAGE(AP46:AV46),2),0),"")</f>
        <v/>
      </c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3">
        <v>26</v>
      </c>
      <c r="BI46" s="381" t="str">
        <f t="shared" si="16"/>
        <v/>
      </c>
      <c r="BJ46" s="382"/>
      <c r="BK46" s="382"/>
      <c r="BL46" s="153" t="str">
        <f>IF('TRI-3C'!Y43="","",'TRI-3C'!Y43)</f>
        <v/>
      </c>
      <c r="BM46" s="153" t="str">
        <f>IF('TRI-3C'!AO43="","",'TRI-3C'!AO43)</f>
        <v/>
      </c>
      <c r="BN46" s="153" t="str">
        <f>IF('TRI-3C'!BJ43="","",'TRI-3C'!BJ43)</f>
        <v/>
      </c>
      <c r="BO46" s="153" t="str">
        <f>IF('TRI-3C'!CG43="","",'TRI-3C'!CG43)</f>
        <v/>
      </c>
      <c r="BP46" s="153" t="str">
        <f>IF('TRI-3C'!DC43="","",'TRI-3C'!DC43)</f>
        <v/>
      </c>
      <c r="BQ46" s="153" t="str">
        <f>IF('TRI-3C'!DO43="","",'TRI-3C'!DO43)</f>
        <v/>
      </c>
      <c r="BR46" s="153" t="str">
        <f>IF('TRI-3C'!ER43="","",'TRI-3C'!ER43)</f>
        <v/>
      </c>
      <c r="BS46" s="153" t="str">
        <f>IF(E46="","",'TRI-1'!FC43)</f>
        <v/>
      </c>
      <c r="BT46" s="153" t="str">
        <f>IF('TRI-3C'!ES43="","",'TRI-3C'!ES43)</f>
        <v/>
      </c>
      <c r="BU46" s="81" t="str">
        <f t="shared" si="17"/>
        <v/>
      </c>
      <c r="BV46" s="81" t="str">
        <f t="shared" si="18"/>
        <v/>
      </c>
      <c r="BW46" s="81" t="str">
        <f t="shared" si="19"/>
        <v/>
      </c>
      <c r="BX46" s="81" t="str">
        <f t="shared" si="20"/>
        <v/>
      </c>
      <c r="BY46" s="81" t="str">
        <f t="shared" si="21"/>
        <v/>
      </c>
      <c r="BZ46" s="81" t="str">
        <f t="shared" si="22"/>
        <v/>
      </c>
      <c r="CA46" s="81" t="str">
        <f t="shared" si="23"/>
        <v/>
      </c>
      <c r="CB46" s="81" t="str">
        <f t="shared" si="24"/>
        <v/>
      </c>
      <c r="CC46" s="55"/>
      <c r="CD46" s="55"/>
      <c r="CE46" s="55"/>
      <c r="CF46" s="55"/>
      <c r="CG46" s="55"/>
      <c r="CH46" s="55"/>
      <c r="CI46" s="64">
        <v>26</v>
      </c>
      <c r="CJ46" s="321" t="str">
        <f t="shared" si="25"/>
        <v/>
      </c>
      <c r="CK46" s="322"/>
      <c r="CL46" s="322"/>
      <c r="CM46" s="323"/>
      <c r="CN46" s="308" t="str">
        <f t="shared" ref="CN46:CN64" si="79">P46</f>
        <v/>
      </c>
      <c r="CO46" s="309"/>
      <c r="CP46" s="308" t="str">
        <f t="shared" ref="CP46:CP64" si="80">AO46</f>
        <v/>
      </c>
      <c r="CQ46" s="309"/>
      <c r="CR46" s="308" t="str">
        <f t="shared" ref="CR46:CR64" si="81">BT46</f>
        <v/>
      </c>
      <c r="CS46" s="309"/>
      <c r="CT46" s="308" t="str">
        <f t="shared" si="29"/>
        <v/>
      </c>
      <c r="CU46" s="309"/>
      <c r="CV46" s="94"/>
      <c r="CW46" s="193" t="str">
        <f>IF(OR(CN46="",CP46="",CR46=""),"",ROUND(TRUNC(('TRI-1'!ES43+'TRI-2'!ES43+'TRI-3'!ES43)/3,2),0))</f>
        <v/>
      </c>
      <c r="CX46" s="55"/>
      <c r="CY46" s="55"/>
      <c r="CZ46" s="55" t="e">
        <f>IF(#REF!="","",IF(#REF!&lt;&gt;"",IF(#REF!="","",IF(#REF!=10,"S",IF(#REF!&gt;=9,"MB",IF(#REF!&gt;=7,"B",IF(#REF!&gt;=5,"R","I"))))),""))</f>
        <v>#REF!</v>
      </c>
      <c r="DA46" s="55"/>
      <c r="DB46" s="55">
        <v>0</v>
      </c>
      <c r="DC46" s="55">
        <f t="shared" si="30"/>
        <v>0</v>
      </c>
      <c r="DD46" s="55"/>
      <c r="DE46" s="55"/>
      <c r="DF46" s="55" t="str">
        <f t="shared" si="3"/>
        <v>Err</v>
      </c>
      <c r="DG46" s="55" t="e">
        <f>IF(#REF!="A",5,IF(#REF!="B",4,IF(#REF!="C",3,IF(#REF!="D",2,IF(#REF!="E",1,"Err")))))</f>
        <v>#REF!</v>
      </c>
      <c r="DH46" s="55"/>
      <c r="DI46" s="55" t="e">
        <f t="shared" si="31"/>
        <v>#REF!</v>
      </c>
      <c r="DJ46" s="55" t="e">
        <f t="shared" si="32"/>
        <v>#REF!</v>
      </c>
      <c r="DK46" s="55"/>
      <c r="DL46" s="55"/>
      <c r="DM46" s="55"/>
      <c r="DN46" s="53">
        <v>26</v>
      </c>
      <c r="DO46" s="272" t="str">
        <f t="shared" si="33"/>
        <v/>
      </c>
      <c r="DP46" s="273"/>
      <c r="DQ46" s="273"/>
      <c r="DR46" s="274"/>
      <c r="DS46" s="50" t="str">
        <f t="shared" si="34"/>
        <v/>
      </c>
      <c r="DT46" s="50" t="e">
        <f>IF(#REF!="","",#REF!)</f>
        <v>#REF!</v>
      </c>
      <c r="DU46" s="50" t="e">
        <f t="shared" si="4"/>
        <v>#REF!</v>
      </c>
      <c r="DV46" s="56" t="e">
        <f t="shared" si="35"/>
        <v>#REF!</v>
      </c>
      <c r="DW46" s="371" t="e">
        <f t="shared" si="36"/>
        <v>#REF!</v>
      </c>
      <c r="DX46" s="372"/>
      <c r="DY46" s="54" t="e">
        <f t="shared" si="37"/>
        <v>#REF!</v>
      </c>
      <c r="DZ46" s="55" t="e">
        <f t="shared" si="38"/>
        <v>#REF!</v>
      </c>
      <c r="EA46" s="55"/>
      <c r="EB46" s="55"/>
      <c r="EC46" s="55"/>
      <c r="ED46" s="55"/>
      <c r="EE46" s="55"/>
      <c r="EF46" s="53">
        <v>26</v>
      </c>
      <c r="EG46" s="272" t="str">
        <f t="shared" si="39"/>
        <v/>
      </c>
      <c r="EH46" s="273"/>
      <c r="EI46" s="273"/>
      <c r="EJ46" s="274"/>
      <c r="EK46" s="50" t="str">
        <f t="shared" si="40"/>
        <v/>
      </c>
      <c r="EL46" s="50" t="e">
        <f t="shared" si="40"/>
        <v>#REF!</v>
      </c>
      <c r="EM46" s="51"/>
      <c r="EN46" s="52"/>
      <c r="EO46" s="57" t="str">
        <f t="shared" si="41"/>
        <v/>
      </c>
      <c r="EP46" s="50" t="e">
        <f t="shared" si="42"/>
        <v>#REF!</v>
      </c>
      <c r="EQ46" s="56" t="str">
        <f t="shared" si="43"/>
        <v/>
      </c>
      <c r="ER46" s="54" t="str">
        <f t="shared" si="5"/>
        <v/>
      </c>
      <c r="ES46" s="55" t="str">
        <f t="shared" si="44"/>
        <v/>
      </c>
      <c r="ET46" s="55"/>
      <c r="EU46" s="55"/>
      <c r="EV46" s="55"/>
      <c r="EW46" s="55"/>
      <c r="EX46" s="55"/>
      <c r="EY46" s="55"/>
      <c r="EZ46" s="53">
        <v>26</v>
      </c>
      <c r="FA46" s="272" t="str">
        <f t="shared" si="45"/>
        <v/>
      </c>
      <c r="FB46" s="273"/>
      <c r="FC46" s="273"/>
      <c r="FD46" s="274"/>
      <c r="FE46" s="56" t="str">
        <f t="shared" si="46"/>
        <v/>
      </c>
      <c r="FF46" s="51"/>
      <c r="FG46" s="51"/>
      <c r="FH46" s="52"/>
      <c r="FI46" s="61" t="str">
        <f t="shared" si="47"/>
        <v/>
      </c>
      <c r="FJ46" s="371" t="str">
        <f t="shared" si="48"/>
        <v/>
      </c>
      <c r="FK46" s="379"/>
      <c r="FL46" s="379"/>
      <c r="FM46" s="372"/>
      <c r="FN46" s="55" t="str">
        <f t="shared" si="49"/>
        <v/>
      </c>
      <c r="FO46" s="55" t="str">
        <f t="shared" si="50"/>
        <v/>
      </c>
      <c r="FP46" s="55"/>
      <c r="FQ46" s="55"/>
      <c r="FR46" s="55"/>
      <c r="FS46" s="55"/>
      <c r="FT46" s="55"/>
      <c r="FU46" s="55"/>
      <c r="FV46" s="55"/>
      <c r="FW46" s="55"/>
      <c r="FX46" s="55"/>
      <c r="FY46" s="55"/>
      <c r="FZ46" s="55"/>
      <c r="GA46" s="55"/>
      <c r="GB46" s="55"/>
      <c r="GC46" s="55"/>
      <c r="GD46" s="55"/>
      <c r="XBG46" t="str">
        <f t="shared" si="51"/>
        <v/>
      </c>
      <c r="XBH46">
        <v>26</v>
      </c>
      <c r="XBI46" t="str">
        <f t="shared" si="52"/>
        <v/>
      </c>
      <c r="XBJ46" t="str">
        <f t="shared" si="53"/>
        <v/>
      </c>
      <c r="XBK46" t="str">
        <f t="shared" si="54"/>
        <v/>
      </c>
    </row>
    <row r="47" spans="1:186 16283:16302" ht="16.5" hidden="1" customHeight="1">
      <c r="A47" s="18"/>
      <c r="D47" s="69">
        <v>27</v>
      </c>
      <c r="E47" s="477" t="str">
        <f t="shared" si="6"/>
        <v/>
      </c>
      <c r="F47" s="478"/>
      <c r="G47" s="478"/>
      <c r="H47" s="153" t="str">
        <f>IF('TRI-1C'!Y44="","",'TRI-1C'!Y44)</f>
        <v/>
      </c>
      <c r="I47" s="153" t="str">
        <f>IF('TRI-1C'!AO44="","",'TRI-1C'!AO44)</f>
        <v/>
      </c>
      <c r="J47" s="153" t="str">
        <f>IF('TRI-1C'!BJ44="","",'TRI-1C'!BJ44)</f>
        <v/>
      </c>
      <c r="K47" s="153" t="str">
        <f>IF('TRI-1C'!CG44="","",'TRI-1C'!CG44)</f>
        <v/>
      </c>
      <c r="L47" s="153" t="str">
        <f>IF('TRI-1C'!DC44="","",'TRI-1C'!DC44)</f>
        <v/>
      </c>
      <c r="M47" s="153" t="str">
        <f>IF('TRI-1C'!DO44="","",'TRI-1C'!DO44)</f>
        <v/>
      </c>
      <c r="N47" s="153" t="str">
        <f>IF('TRI-1C'!ER44="","",'TRI-1C'!ER44)</f>
        <v/>
      </c>
      <c r="O47" s="153" t="str">
        <f>IF(E47="","",'TRI-1'!FC44)</f>
        <v/>
      </c>
      <c r="P47" s="153" t="str">
        <f>IF('TRI-1C'!ES44="","",'TRI-1C'!ES44)</f>
        <v/>
      </c>
      <c r="Q47" s="81" t="str">
        <f t="shared" si="63"/>
        <v/>
      </c>
      <c r="R47" s="81" t="str">
        <f t="shared" si="64"/>
        <v/>
      </c>
      <c r="S47" s="81" t="str">
        <f t="shared" si="65"/>
        <v/>
      </c>
      <c r="T47" s="81" t="str">
        <f t="shared" si="66"/>
        <v/>
      </c>
      <c r="U47" s="81" t="str">
        <f t="shared" si="67"/>
        <v/>
      </c>
      <c r="V47" s="81" t="str">
        <f t="shared" si="68"/>
        <v/>
      </c>
      <c r="W47" s="81" t="str">
        <f t="shared" si="69"/>
        <v/>
      </c>
      <c r="X47" s="81" t="str">
        <f t="shared" si="70"/>
        <v/>
      </c>
      <c r="Y47" s="55"/>
      <c r="Z47" s="55"/>
      <c r="AA47" s="55"/>
      <c r="AB47" s="55"/>
      <c r="AC47" s="53">
        <v>27</v>
      </c>
      <c r="AD47" s="477" t="str">
        <f t="shared" si="15"/>
        <v/>
      </c>
      <c r="AE47" s="478"/>
      <c r="AF47" s="478"/>
      <c r="AG47" s="153" t="str">
        <f>IF('TRI-2C'!Y44="","",'TRI-2C'!Y44)</f>
        <v/>
      </c>
      <c r="AH47" s="153" t="str">
        <f>IF('TRI-2C'!AO44="","",'TRI-2C'!AO44)</f>
        <v/>
      </c>
      <c r="AI47" s="153" t="str">
        <f>IF('TRI-2C'!BJ44="","",'TRI-2C'!BJ44)</f>
        <v/>
      </c>
      <c r="AJ47" s="153" t="str">
        <f>IF('TRI-2C'!CG44="","",'TRI-2C'!CG44)</f>
        <v/>
      </c>
      <c r="AK47" s="153" t="str">
        <f>IF('TRI-2C'!DC44="","",'TRI-2C'!DC44)</f>
        <v/>
      </c>
      <c r="AL47" s="153" t="str">
        <f>IF('TRI-2C'!DO44="","",'TRI-2C'!DO44)</f>
        <v/>
      </c>
      <c r="AM47" s="153" t="str">
        <f>IF('TRI-2C'!ER44="","",'TRI-2C'!ER44)</f>
        <v/>
      </c>
      <c r="AN47" s="153" t="str">
        <f>IF(E47="","",'TRI-1'!FC44)</f>
        <v/>
      </c>
      <c r="AO47" s="153" t="str">
        <f>IF('TRI-2C'!ES44="","",'TRI-2C'!ES44)</f>
        <v/>
      </c>
      <c r="AP47" s="81" t="str">
        <f t="shared" si="71"/>
        <v/>
      </c>
      <c r="AQ47" s="81" t="str">
        <f t="shared" si="72"/>
        <v/>
      </c>
      <c r="AR47" s="81" t="str">
        <f t="shared" si="73"/>
        <v/>
      </c>
      <c r="AS47" s="81" t="str">
        <f t="shared" si="74"/>
        <v/>
      </c>
      <c r="AT47" s="81" t="str">
        <f t="shared" si="75"/>
        <v/>
      </c>
      <c r="AU47" s="81" t="str">
        <f t="shared" si="76"/>
        <v/>
      </c>
      <c r="AV47" s="81" t="str">
        <f t="shared" si="77"/>
        <v/>
      </c>
      <c r="AW47" s="81" t="str">
        <f t="shared" si="78"/>
        <v/>
      </c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3">
        <v>27</v>
      </c>
      <c r="BI47" s="381" t="str">
        <f t="shared" si="16"/>
        <v/>
      </c>
      <c r="BJ47" s="382"/>
      <c r="BK47" s="382"/>
      <c r="BL47" s="153" t="str">
        <f>IF('TRI-3C'!Y44="","",'TRI-3C'!Y44)</f>
        <v/>
      </c>
      <c r="BM47" s="153" t="str">
        <f>IF('TRI-3C'!AO44="","",'TRI-3C'!AO44)</f>
        <v/>
      </c>
      <c r="BN47" s="153" t="str">
        <f>IF('TRI-3C'!BJ44="","",'TRI-3C'!BJ44)</f>
        <v/>
      </c>
      <c r="BO47" s="153" t="str">
        <f>IF('TRI-3C'!CG44="","",'TRI-3C'!CG44)</f>
        <v/>
      </c>
      <c r="BP47" s="153" t="str">
        <f>IF('TRI-3C'!DC44="","",'TRI-3C'!DC44)</f>
        <v/>
      </c>
      <c r="BQ47" s="153" t="str">
        <f>IF('TRI-3C'!DO44="","",'TRI-3C'!DO44)</f>
        <v/>
      </c>
      <c r="BR47" s="153" t="str">
        <f>IF('TRI-3C'!ER44="","",'TRI-3C'!ER44)</f>
        <v/>
      </c>
      <c r="BS47" s="153" t="str">
        <f>IF(E47="","",'TRI-1'!FC44)</f>
        <v/>
      </c>
      <c r="BT47" s="153" t="str">
        <f>IF('TRI-3C'!ES44="","",'TRI-3C'!ES44)</f>
        <v/>
      </c>
      <c r="BU47" s="81" t="str">
        <f t="shared" ref="BU47:BU64" si="82">IF(BM47="","",IF(BM47="A+",10,IF(BM47="A-",9,IF(BM47="B+",8,IF(BM47="B-",7,IF(BM47="C+",6,IF(BM47="C-",5,IF(BM47="D+",4,IF(BM47="D-",3,IF(BM47="E+",2,IF(BM47="E-",1)))))))))))</f>
        <v/>
      </c>
      <c r="BV47" s="81" t="str">
        <f t="shared" ref="BV47:BV64" si="83">IF(BN47="","",IF(BN47="A+",10,IF(BN47="A-",9,IF(BN47="B+",8,IF(BN47="B-",7,IF(BN47="C+",6,IF(BN47="C-",5,IF(BN47="D+",4,IF(BN47="D-",3,IF(BN47="E+",2,IF(BN47="E-",1)))))))))))</f>
        <v/>
      </c>
      <c r="BW47" s="81" t="str">
        <f t="shared" ref="BW47:BW64" si="84">IF(BO47="","",IF(BO47="A+",10,IF(BO47="A-",9,IF(BO47="B+",8,IF(BO47="B-",7,IF(BO47="C+",6,IF(BO47="C-",5,IF(BO47="D+",4,IF(BO47="D-",3,IF(BO47="E+",2,IF(BO47="E-",1)))))))))))</f>
        <v/>
      </c>
      <c r="BX47" s="81" t="str">
        <f t="shared" ref="BX47:BX64" si="85">IF(BP47="","",IF(BP47="A+",10,IF(BP47="A-",9,IF(BP47="B+",8,IF(BP47="B-",7,IF(BP47="C+",6,IF(BP47="C-",5,IF(BP47="D+",4,IF(BP47="D-",3,IF(BP47="E+",2,IF(BP47="E-",1)))))))))))</f>
        <v/>
      </c>
      <c r="BY47" s="81" t="str">
        <f t="shared" ref="BY47:BY64" si="86">IF(BQ47="","",IF(BQ47="A+",10,IF(BQ47="A-",9,IF(BQ47="B+",8,IF(BQ47="B-",7,IF(BQ47="C+",6,IF(BQ47="C-",5,IF(BQ47="D+",4,IF(BQ47="D-",3,IF(BQ47="E+",2,IF(BQ47="E-",1)))))))))))</f>
        <v/>
      </c>
      <c r="BZ47" s="81" t="str">
        <f t="shared" ref="BZ47:BZ64" si="87">IF(BR47="","",IF(BR47="A+",10,IF(BR47="A-",9,IF(BR47="B+",8,IF(BR47="B-",7,IF(BR47="C+",6,IF(BR47="C-",5,IF(BR47="D+",4,IF(BR47="D-",3,IF(BR47="E+",2,IF(BR47="E-",1)))))))))))</f>
        <v/>
      </c>
      <c r="CA47" s="81" t="str">
        <f t="shared" ref="CA47:CA64" si="88">IF(BS47="","",IF(BS47="A+",10,IF(BS47="A-",9,IF(BS47="B+",8,IF(BS47="B-",7,IF(BS47="C+",6,IF(BS47="C-",5,IF(BS47="D+",4,IF(BS47="D-",3,IF(BS47="E+",2,IF(BS47="E-",1)))))))))))</f>
        <v/>
      </c>
      <c r="CB47" s="81" t="str">
        <f t="shared" ref="CB47:CB64" si="89">IF(AND(BU47&lt;&gt;"",BV47&lt;&gt;""),ROUND(TRUNC(AVERAGE(BU47:CA47),2),0),"")</f>
        <v/>
      </c>
      <c r="CC47" s="55"/>
      <c r="CD47" s="55"/>
      <c r="CE47" s="55"/>
      <c r="CF47" s="55"/>
      <c r="CG47" s="55"/>
      <c r="CH47" s="55"/>
      <c r="CI47" s="64">
        <v>27</v>
      </c>
      <c r="CJ47" s="321" t="str">
        <f t="shared" si="25"/>
        <v/>
      </c>
      <c r="CK47" s="322"/>
      <c r="CL47" s="322"/>
      <c r="CM47" s="323"/>
      <c r="CN47" s="308" t="str">
        <f t="shared" si="79"/>
        <v/>
      </c>
      <c r="CO47" s="309"/>
      <c r="CP47" s="308" t="str">
        <f t="shared" si="80"/>
        <v/>
      </c>
      <c r="CQ47" s="309"/>
      <c r="CR47" s="308" t="str">
        <f t="shared" si="81"/>
        <v/>
      </c>
      <c r="CS47" s="309"/>
      <c r="CT47" s="308" t="str">
        <f t="shared" si="29"/>
        <v/>
      </c>
      <c r="CU47" s="309"/>
      <c r="CV47" s="94"/>
      <c r="CW47" s="193" t="str">
        <f>IF(OR(CN47="",CP47="",CR47=""),"",ROUND(TRUNC(('TRI-1'!ES44+'TRI-2'!ES44+'TRI-3'!ES44)/3,2),0))</f>
        <v/>
      </c>
      <c r="CX47" s="55"/>
      <c r="CY47" s="55"/>
      <c r="CZ47" s="55" t="e">
        <f>IF(#REF!="","",IF(#REF!&lt;&gt;"",IF(#REF!="","",IF(#REF!=10,"S",IF(#REF!&gt;=9,"MB",IF(#REF!&gt;=7,"B",IF(#REF!&gt;=5,"R","I"))))),""))</f>
        <v>#REF!</v>
      </c>
      <c r="DA47" s="55"/>
      <c r="DB47" s="55">
        <v>0</v>
      </c>
      <c r="DC47" s="55">
        <f t="shared" si="30"/>
        <v>0</v>
      </c>
      <c r="DD47" s="55"/>
      <c r="DE47" s="55"/>
      <c r="DF47" s="55" t="str">
        <f t="shared" si="3"/>
        <v>Err</v>
      </c>
      <c r="DG47" s="55" t="e">
        <f>IF(#REF!="A",5,IF(#REF!="B",4,IF(#REF!="C",3,IF(#REF!="D",2,IF(#REF!="E",1,"Err")))))</f>
        <v>#REF!</v>
      </c>
      <c r="DH47" s="55"/>
      <c r="DI47" s="55" t="e">
        <f t="shared" si="31"/>
        <v>#REF!</v>
      </c>
      <c r="DJ47" s="55" t="e">
        <f t="shared" si="32"/>
        <v>#REF!</v>
      </c>
      <c r="DK47" s="55"/>
      <c r="DL47" s="55"/>
      <c r="DM47" s="55"/>
      <c r="DN47" s="53">
        <v>27</v>
      </c>
      <c r="DO47" s="272" t="str">
        <f t="shared" si="33"/>
        <v/>
      </c>
      <c r="DP47" s="273"/>
      <c r="DQ47" s="273"/>
      <c r="DR47" s="274"/>
      <c r="DS47" s="50" t="str">
        <f t="shared" si="34"/>
        <v/>
      </c>
      <c r="DT47" s="50" t="e">
        <f>IF(#REF!="","",#REF!)</f>
        <v>#REF!</v>
      </c>
      <c r="DU47" s="50" t="e">
        <f t="shared" si="4"/>
        <v>#REF!</v>
      </c>
      <c r="DV47" s="56" t="e">
        <f t="shared" si="35"/>
        <v>#REF!</v>
      </c>
      <c r="DW47" s="371" t="e">
        <f t="shared" si="36"/>
        <v>#REF!</v>
      </c>
      <c r="DX47" s="372"/>
      <c r="DY47" s="54" t="e">
        <f t="shared" si="37"/>
        <v>#REF!</v>
      </c>
      <c r="DZ47" s="55" t="e">
        <f t="shared" si="38"/>
        <v>#REF!</v>
      </c>
      <c r="EA47" s="55"/>
      <c r="EB47" s="55"/>
      <c r="EC47" s="55"/>
      <c r="ED47" s="55"/>
      <c r="EE47" s="55"/>
      <c r="EF47" s="53">
        <v>27</v>
      </c>
      <c r="EG47" s="272" t="str">
        <f t="shared" si="39"/>
        <v/>
      </c>
      <c r="EH47" s="273"/>
      <c r="EI47" s="273"/>
      <c r="EJ47" s="274"/>
      <c r="EK47" s="50" t="str">
        <f t="shared" si="40"/>
        <v/>
      </c>
      <c r="EL47" s="50" t="e">
        <f t="shared" si="40"/>
        <v>#REF!</v>
      </c>
      <c r="EM47" s="51"/>
      <c r="EN47" s="52"/>
      <c r="EO47" s="57" t="str">
        <f t="shared" si="41"/>
        <v/>
      </c>
      <c r="EP47" s="50" t="e">
        <f t="shared" si="42"/>
        <v>#REF!</v>
      </c>
      <c r="EQ47" s="56" t="str">
        <f t="shared" si="43"/>
        <v/>
      </c>
      <c r="ER47" s="54" t="str">
        <f t="shared" si="5"/>
        <v/>
      </c>
      <c r="ES47" s="55" t="str">
        <f t="shared" si="44"/>
        <v/>
      </c>
      <c r="ET47" s="55"/>
      <c r="EU47" s="55"/>
      <c r="EV47" s="55"/>
      <c r="EW47" s="55"/>
      <c r="EX47" s="55"/>
      <c r="EY47" s="55"/>
      <c r="EZ47" s="53">
        <v>27</v>
      </c>
      <c r="FA47" s="272" t="str">
        <f t="shared" si="45"/>
        <v/>
      </c>
      <c r="FB47" s="273"/>
      <c r="FC47" s="273"/>
      <c r="FD47" s="274"/>
      <c r="FE47" s="56" t="str">
        <f t="shared" si="46"/>
        <v/>
      </c>
      <c r="FF47" s="51"/>
      <c r="FG47" s="51"/>
      <c r="FH47" s="52"/>
      <c r="FI47" s="61" t="str">
        <f t="shared" si="47"/>
        <v/>
      </c>
      <c r="FJ47" s="371" t="str">
        <f t="shared" si="48"/>
        <v/>
      </c>
      <c r="FK47" s="379"/>
      <c r="FL47" s="379"/>
      <c r="FM47" s="372"/>
      <c r="FN47" s="55" t="str">
        <f t="shared" si="49"/>
        <v/>
      </c>
      <c r="FO47" s="55" t="str">
        <f t="shared" si="50"/>
        <v/>
      </c>
      <c r="FP47" s="55"/>
      <c r="FQ47" s="55"/>
      <c r="FR47" s="55"/>
      <c r="FS47" s="55"/>
      <c r="FT47" s="55"/>
      <c r="FU47" s="55"/>
      <c r="FV47" s="55"/>
      <c r="FW47" s="55"/>
      <c r="FX47" s="55"/>
      <c r="FY47" s="55"/>
      <c r="FZ47" s="55"/>
      <c r="GA47" s="55"/>
      <c r="GB47" s="55"/>
      <c r="GC47" s="55"/>
      <c r="GD47" s="55"/>
      <c r="XBG47" t="str">
        <f t="shared" si="51"/>
        <v/>
      </c>
      <c r="XBH47">
        <v>27</v>
      </c>
      <c r="XBI47" t="str">
        <f t="shared" si="52"/>
        <v/>
      </c>
      <c r="XBJ47" t="str">
        <f t="shared" si="53"/>
        <v/>
      </c>
      <c r="XBK47" t="str">
        <f t="shared" si="54"/>
        <v/>
      </c>
    </row>
    <row r="48" spans="1:186 16283:16302" ht="16.5" hidden="1" customHeight="1">
      <c r="A48" s="18"/>
      <c r="D48" s="69">
        <v>28</v>
      </c>
      <c r="E48" s="477" t="str">
        <f t="shared" si="6"/>
        <v/>
      </c>
      <c r="F48" s="478"/>
      <c r="G48" s="478"/>
      <c r="H48" s="153" t="str">
        <f>IF('TRI-1C'!Y45="","",'TRI-1C'!Y45)</f>
        <v/>
      </c>
      <c r="I48" s="153" t="str">
        <f>IF('TRI-1C'!AO45="","",'TRI-1C'!AO45)</f>
        <v/>
      </c>
      <c r="J48" s="153" t="str">
        <f>IF('TRI-1C'!BJ45="","",'TRI-1C'!BJ45)</f>
        <v/>
      </c>
      <c r="K48" s="153" t="str">
        <f>IF('TRI-1C'!CG45="","",'TRI-1C'!CG45)</f>
        <v/>
      </c>
      <c r="L48" s="153" t="str">
        <f>IF('TRI-1C'!DC45="","",'TRI-1C'!DC45)</f>
        <v/>
      </c>
      <c r="M48" s="153" t="str">
        <f>IF('TRI-1C'!DO45="","",'TRI-1C'!DO45)</f>
        <v/>
      </c>
      <c r="N48" s="153" t="str">
        <f>IF('TRI-1C'!ER45="","",'TRI-1C'!ER45)</f>
        <v/>
      </c>
      <c r="O48" s="153" t="str">
        <f>IF(E48="","",'TRI-1'!FC45)</f>
        <v/>
      </c>
      <c r="P48" s="153" t="str">
        <f>IF('TRI-1C'!ES45="","",'TRI-1C'!ES45)</f>
        <v/>
      </c>
      <c r="Q48" s="81" t="str">
        <f t="shared" si="63"/>
        <v/>
      </c>
      <c r="R48" s="81" t="str">
        <f t="shared" si="64"/>
        <v/>
      </c>
      <c r="S48" s="81" t="str">
        <f t="shared" si="65"/>
        <v/>
      </c>
      <c r="T48" s="81" t="str">
        <f t="shared" si="66"/>
        <v/>
      </c>
      <c r="U48" s="81" t="str">
        <f t="shared" si="67"/>
        <v/>
      </c>
      <c r="V48" s="81" t="str">
        <f t="shared" si="68"/>
        <v/>
      </c>
      <c r="W48" s="81" t="str">
        <f t="shared" si="69"/>
        <v/>
      </c>
      <c r="X48" s="81" t="str">
        <f t="shared" si="70"/>
        <v/>
      </c>
      <c r="Y48" s="55"/>
      <c r="Z48" s="55"/>
      <c r="AA48" s="55"/>
      <c r="AB48" s="55"/>
      <c r="AC48" s="53">
        <v>28</v>
      </c>
      <c r="AD48" s="477" t="str">
        <f t="shared" si="15"/>
        <v/>
      </c>
      <c r="AE48" s="478"/>
      <c r="AF48" s="478"/>
      <c r="AG48" s="153" t="str">
        <f>IF('TRI-2C'!Y45="","",'TRI-2C'!Y45)</f>
        <v/>
      </c>
      <c r="AH48" s="153" t="str">
        <f>IF('TRI-2C'!AO45="","",'TRI-2C'!AO45)</f>
        <v/>
      </c>
      <c r="AI48" s="153" t="str">
        <f>IF('TRI-2C'!BJ45="","",'TRI-2C'!BJ45)</f>
        <v/>
      </c>
      <c r="AJ48" s="153" t="str">
        <f>IF('TRI-2C'!CG45="","",'TRI-2C'!CG45)</f>
        <v/>
      </c>
      <c r="AK48" s="153" t="str">
        <f>IF('TRI-2C'!DC45="","",'TRI-2C'!DC45)</f>
        <v/>
      </c>
      <c r="AL48" s="153" t="str">
        <f>IF('TRI-2C'!DO45="","",'TRI-2C'!DO45)</f>
        <v/>
      </c>
      <c r="AM48" s="153" t="str">
        <f>IF('TRI-2C'!ER45="","",'TRI-2C'!ER45)</f>
        <v/>
      </c>
      <c r="AN48" s="153" t="str">
        <f>IF(E48="","",'TRI-1'!FC45)</f>
        <v/>
      </c>
      <c r="AO48" s="153" t="str">
        <f>IF('TRI-2C'!ES45="","",'TRI-2C'!ES45)</f>
        <v/>
      </c>
      <c r="AP48" s="81" t="str">
        <f t="shared" si="71"/>
        <v/>
      </c>
      <c r="AQ48" s="81" t="str">
        <f t="shared" si="72"/>
        <v/>
      </c>
      <c r="AR48" s="81" t="str">
        <f t="shared" si="73"/>
        <v/>
      </c>
      <c r="AS48" s="81" t="str">
        <f t="shared" si="74"/>
        <v/>
      </c>
      <c r="AT48" s="81" t="str">
        <f t="shared" si="75"/>
        <v/>
      </c>
      <c r="AU48" s="81" t="str">
        <f t="shared" si="76"/>
        <v/>
      </c>
      <c r="AV48" s="81" t="str">
        <f t="shared" si="77"/>
        <v/>
      </c>
      <c r="AW48" s="81" t="str">
        <f t="shared" si="78"/>
        <v/>
      </c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3">
        <v>28</v>
      </c>
      <c r="BI48" s="381" t="str">
        <f t="shared" si="16"/>
        <v/>
      </c>
      <c r="BJ48" s="382"/>
      <c r="BK48" s="382"/>
      <c r="BL48" s="153" t="str">
        <f>IF('TRI-3C'!Y45="","",'TRI-3C'!Y45)</f>
        <v/>
      </c>
      <c r="BM48" s="153" t="str">
        <f>IF('TRI-3C'!AO45="","",'TRI-3C'!AO45)</f>
        <v/>
      </c>
      <c r="BN48" s="153" t="str">
        <f>IF('TRI-3C'!BJ45="","",'TRI-3C'!BJ45)</f>
        <v/>
      </c>
      <c r="BO48" s="153" t="str">
        <f>IF('TRI-3C'!CG45="","",'TRI-3C'!CG45)</f>
        <v/>
      </c>
      <c r="BP48" s="153" t="str">
        <f>IF('TRI-3C'!DC45="","",'TRI-3C'!DC45)</f>
        <v/>
      </c>
      <c r="BQ48" s="153" t="str">
        <f>IF('TRI-3C'!DO45="","",'TRI-3C'!DO45)</f>
        <v/>
      </c>
      <c r="BR48" s="153" t="str">
        <f>IF('TRI-3C'!ER45="","",'TRI-3C'!ER45)</f>
        <v/>
      </c>
      <c r="BS48" s="153" t="str">
        <f>IF(E48="","",'TRI-1'!FC45)</f>
        <v/>
      </c>
      <c r="BT48" s="153" t="str">
        <f>IF('TRI-3C'!ES45="","",'TRI-3C'!ES45)</f>
        <v/>
      </c>
      <c r="BU48" s="81" t="str">
        <f t="shared" si="82"/>
        <v/>
      </c>
      <c r="BV48" s="81" t="str">
        <f t="shared" si="83"/>
        <v/>
      </c>
      <c r="BW48" s="81" t="str">
        <f t="shared" si="84"/>
        <v/>
      </c>
      <c r="BX48" s="81" t="str">
        <f t="shared" si="85"/>
        <v/>
      </c>
      <c r="BY48" s="81" t="str">
        <f t="shared" si="86"/>
        <v/>
      </c>
      <c r="BZ48" s="81" t="str">
        <f t="shared" si="87"/>
        <v/>
      </c>
      <c r="CA48" s="81" t="str">
        <f t="shared" si="88"/>
        <v/>
      </c>
      <c r="CB48" s="81" t="str">
        <f t="shared" si="89"/>
        <v/>
      </c>
      <c r="CC48" s="55"/>
      <c r="CD48" s="55"/>
      <c r="CE48" s="55"/>
      <c r="CF48" s="55"/>
      <c r="CG48" s="55"/>
      <c r="CH48" s="55"/>
      <c r="CI48" s="64">
        <v>28</v>
      </c>
      <c r="CJ48" s="321" t="str">
        <f t="shared" si="25"/>
        <v/>
      </c>
      <c r="CK48" s="322"/>
      <c r="CL48" s="322"/>
      <c r="CM48" s="323"/>
      <c r="CN48" s="308" t="str">
        <f t="shared" si="79"/>
        <v/>
      </c>
      <c r="CO48" s="309"/>
      <c r="CP48" s="308" t="str">
        <f t="shared" si="80"/>
        <v/>
      </c>
      <c r="CQ48" s="309"/>
      <c r="CR48" s="308" t="str">
        <f t="shared" si="81"/>
        <v/>
      </c>
      <c r="CS48" s="309"/>
      <c r="CT48" s="308" t="str">
        <f t="shared" si="29"/>
        <v/>
      </c>
      <c r="CU48" s="309"/>
      <c r="CV48" s="94"/>
      <c r="CW48" s="193" t="str">
        <f>IF(OR(CN48="",CP48="",CR48=""),"",ROUND(TRUNC(('TRI-1'!ES45+'TRI-2'!ES45+'TRI-3'!ES45)/3,2),0))</f>
        <v/>
      </c>
      <c r="CX48" s="55"/>
      <c r="CY48" s="55"/>
      <c r="CZ48" s="55" t="e">
        <f>IF(#REF!="","",IF(#REF!&lt;&gt;"",IF(#REF!="","",IF(#REF!=10,"S",IF(#REF!&gt;=9,"MB",IF(#REF!&gt;=7,"B",IF(#REF!&gt;=5,"R","I"))))),""))</f>
        <v>#REF!</v>
      </c>
      <c r="DA48" s="55"/>
      <c r="DB48" s="55">
        <v>0</v>
      </c>
      <c r="DC48" s="55">
        <f t="shared" si="30"/>
        <v>0</v>
      </c>
      <c r="DD48" s="55"/>
      <c r="DE48" s="55"/>
      <c r="DF48" s="55" t="str">
        <f t="shared" si="3"/>
        <v>Err</v>
      </c>
      <c r="DG48" s="55" t="e">
        <f>IF(#REF!="A",5,IF(#REF!="B",4,IF(#REF!="C",3,IF(#REF!="D",2,IF(#REF!="E",1,"Err")))))</f>
        <v>#REF!</v>
      </c>
      <c r="DH48" s="55"/>
      <c r="DI48" s="55" t="e">
        <f t="shared" si="31"/>
        <v>#REF!</v>
      </c>
      <c r="DJ48" s="55" t="e">
        <f t="shared" si="32"/>
        <v>#REF!</v>
      </c>
      <c r="DK48" s="55"/>
      <c r="DL48" s="55"/>
      <c r="DM48" s="55"/>
      <c r="DN48" s="53">
        <v>28</v>
      </c>
      <c r="DO48" s="272" t="str">
        <f t="shared" si="33"/>
        <v/>
      </c>
      <c r="DP48" s="273"/>
      <c r="DQ48" s="273"/>
      <c r="DR48" s="274"/>
      <c r="DS48" s="50" t="str">
        <f t="shared" si="34"/>
        <v/>
      </c>
      <c r="DT48" s="50" t="e">
        <f>IF(#REF!="","",#REF!)</f>
        <v>#REF!</v>
      </c>
      <c r="DU48" s="50" t="e">
        <f t="shared" si="4"/>
        <v>#REF!</v>
      </c>
      <c r="DV48" s="56" t="e">
        <f t="shared" si="35"/>
        <v>#REF!</v>
      </c>
      <c r="DW48" s="371" t="e">
        <f t="shared" si="36"/>
        <v>#REF!</v>
      </c>
      <c r="DX48" s="372"/>
      <c r="DY48" s="54" t="e">
        <f t="shared" si="37"/>
        <v>#REF!</v>
      </c>
      <c r="DZ48" s="55" t="e">
        <f t="shared" si="38"/>
        <v>#REF!</v>
      </c>
      <c r="EA48" s="55"/>
      <c r="EB48" s="55"/>
      <c r="EC48" s="55"/>
      <c r="ED48" s="55"/>
      <c r="EE48" s="55"/>
      <c r="EF48" s="53">
        <v>28</v>
      </c>
      <c r="EG48" s="272" t="str">
        <f t="shared" si="39"/>
        <v/>
      </c>
      <c r="EH48" s="273"/>
      <c r="EI48" s="273"/>
      <c r="EJ48" s="274"/>
      <c r="EK48" s="50" t="str">
        <f t="shared" si="40"/>
        <v/>
      </c>
      <c r="EL48" s="50" t="e">
        <f t="shared" si="40"/>
        <v>#REF!</v>
      </c>
      <c r="EM48" s="51"/>
      <c r="EN48" s="52"/>
      <c r="EO48" s="57" t="str">
        <f t="shared" si="41"/>
        <v/>
      </c>
      <c r="EP48" s="50" t="e">
        <f t="shared" si="42"/>
        <v>#REF!</v>
      </c>
      <c r="EQ48" s="56" t="str">
        <f t="shared" si="43"/>
        <v/>
      </c>
      <c r="ER48" s="54" t="str">
        <f t="shared" si="5"/>
        <v/>
      </c>
      <c r="ES48" s="55" t="str">
        <f t="shared" si="44"/>
        <v/>
      </c>
      <c r="ET48" s="55"/>
      <c r="EU48" s="55"/>
      <c r="EV48" s="55"/>
      <c r="EW48" s="55"/>
      <c r="EX48" s="55"/>
      <c r="EY48" s="55"/>
      <c r="EZ48" s="53">
        <v>28</v>
      </c>
      <c r="FA48" s="272" t="str">
        <f t="shared" si="45"/>
        <v/>
      </c>
      <c r="FB48" s="273"/>
      <c r="FC48" s="273"/>
      <c r="FD48" s="274"/>
      <c r="FE48" s="56" t="str">
        <f t="shared" si="46"/>
        <v/>
      </c>
      <c r="FF48" s="51"/>
      <c r="FG48" s="51"/>
      <c r="FH48" s="52"/>
      <c r="FI48" s="61" t="str">
        <f t="shared" si="47"/>
        <v/>
      </c>
      <c r="FJ48" s="371" t="str">
        <f t="shared" si="48"/>
        <v/>
      </c>
      <c r="FK48" s="379"/>
      <c r="FL48" s="379"/>
      <c r="FM48" s="372"/>
      <c r="FN48" s="55" t="str">
        <f t="shared" si="49"/>
        <v/>
      </c>
      <c r="FO48" s="55" t="str">
        <f t="shared" si="50"/>
        <v/>
      </c>
      <c r="FP48" s="55"/>
      <c r="FQ48" s="55"/>
      <c r="FR48" s="55"/>
      <c r="FS48" s="55"/>
      <c r="FT48" s="55"/>
      <c r="FU48" s="55"/>
      <c r="FV48" s="55"/>
      <c r="FW48" s="55"/>
      <c r="FX48" s="55"/>
      <c r="FY48" s="55"/>
      <c r="FZ48" s="55"/>
      <c r="GA48" s="55"/>
      <c r="GB48" s="55"/>
      <c r="GC48" s="55"/>
      <c r="GD48" s="55"/>
      <c r="XBG48" t="str">
        <f t="shared" si="51"/>
        <v/>
      </c>
      <c r="XBH48">
        <v>28</v>
      </c>
      <c r="XBI48" t="str">
        <f t="shared" si="52"/>
        <v/>
      </c>
      <c r="XBJ48" t="str">
        <f t="shared" si="53"/>
        <v/>
      </c>
      <c r="XBK48" t="str">
        <f t="shared" si="54"/>
        <v/>
      </c>
    </row>
    <row r="49" spans="1:186 16283:16287" ht="16.5" hidden="1" customHeight="1">
      <c r="A49" s="18"/>
      <c r="D49" s="69">
        <v>29</v>
      </c>
      <c r="E49" s="477" t="str">
        <f t="shared" si="6"/>
        <v/>
      </c>
      <c r="F49" s="478"/>
      <c r="G49" s="478"/>
      <c r="H49" s="153" t="str">
        <f>IF('TRI-1C'!Y46="","",'TRI-1C'!Y46)</f>
        <v/>
      </c>
      <c r="I49" s="153" t="str">
        <f>IF('TRI-1C'!AO46="","",'TRI-1C'!AO46)</f>
        <v/>
      </c>
      <c r="J49" s="153" t="str">
        <f>IF('TRI-1C'!BJ46="","",'TRI-1C'!BJ46)</f>
        <v/>
      </c>
      <c r="K49" s="153" t="str">
        <f>IF('TRI-1C'!CG46="","",'TRI-1C'!CG46)</f>
        <v/>
      </c>
      <c r="L49" s="153" t="str">
        <f>IF('TRI-1C'!DC46="","",'TRI-1C'!DC46)</f>
        <v/>
      </c>
      <c r="M49" s="153" t="str">
        <f>IF('TRI-1C'!DO46="","",'TRI-1C'!DO46)</f>
        <v/>
      </c>
      <c r="N49" s="153" t="str">
        <f>IF('TRI-1C'!ER46="","",'TRI-1C'!ER46)</f>
        <v/>
      </c>
      <c r="O49" s="153" t="str">
        <f>IF(E49="","",'TRI-1'!FC46)</f>
        <v/>
      </c>
      <c r="P49" s="153" t="str">
        <f>IF('TRI-1C'!ES46="","",'TRI-1C'!ES46)</f>
        <v/>
      </c>
      <c r="Q49" s="81" t="str">
        <f t="shared" si="63"/>
        <v/>
      </c>
      <c r="R49" s="81" t="str">
        <f t="shared" si="64"/>
        <v/>
      </c>
      <c r="S49" s="81" t="str">
        <f t="shared" si="65"/>
        <v/>
      </c>
      <c r="T49" s="81" t="str">
        <f t="shared" si="66"/>
        <v/>
      </c>
      <c r="U49" s="81" t="str">
        <f t="shared" si="67"/>
        <v/>
      </c>
      <c r="V49" s="81" t="str">
        <f t="shared" si="68"/>
        <v/>
      </c>
      <c r="W49" s="81" t="str">
        <f t="shared" si="69"/>
        <v/>
      </c>
      <c r="X49" s="81" t="str">
        <f t="shared" si="70"/>
        <v/>
      </c>
      <c r="Y49" s="55"/>
      <c r="Z49" s="55"/>
      <c r="AA49" s="55"/>
      <c r="AB49" s="55"/>
      <c r="AC49" s="53">
        <v>29</v>
      </c>
      <c r="AD49" s="477" t="str">
        <f t="shared" si="15"/>
        <v/>
      </c>
      <c r="AE49" s="478"/>
      <c r="AF49" s="478"/>
      <c r="AG49" s="153" t="str">
        <f>IF('TRI-2C'!Y46="","",'TRI-2C'!Y46)</f>
        <v/>
      </c>
      <c r="AH49" s="153" t="str">
        <f>IF('TRI-2C'!AO46="","",'TRI-2C'!AO46)</f>
        <v/>
      </c>
      <c r="AI49" s="153" t="str">
        <f>IF('TRI-2C'!BJ46="","",'TRI-2C'!BJ46)</f>
        <v/>
      </c>
      <c r="AJ49" s="153" t="str">
        <f>IF('TRI-2C'!CG46="","",'TRI-2C'!CG46)</f>
        <v/>
      </c>
      <c r="AK49" s="153" t="str">
        <f>IF('TRI-2C'!DC46="","",'TRI-2C'!DC46)</f>
        <v/>
      </c>
      <c r="AL49" s="153" t="str">
        <f>IF('TRI-2C'!DO46="","",'TRI-2C'!DO46)</f>
        <v/>
      </c>
      <c r="AM49" s="153" t="str">
        <f>IF('TRI-2C'!ER46="","",'TRI-2C'!ER46)</f>
        <v/>
      </c>
      <c r="AN49" s="153" t="str">
        <f>IF(E49="","",'TRI-1'!FC46)</f>
        <v/>
      </c>
      <c r="AO49" s="153" t="str">
        <f>IF('TRI-2C'!ES46="","",'TRI-2C'!ES46)</f>
        <v/>
      </c>
      <c r="AP49" s="81" t="str">
        <f t="shared" si="71"/>
        <v/>
      </c>
      <c r="AQ49" s="81" t="str">
        <f t="shared" si="72"/>
        <v/>
      </c>
      <c r="AR49" s="81" t="str">
        <f t="shared" si="73"/>
        <v/>
      </c>
      <c r="AS49" s="81" t="str">
        <f t="shared" si="74"/>
        <v/>
      </c>
      <c r="AT49" s="81" t="str">
        <f t="shared" si="75"/>
        <v/>
      </c>
      <c r="AU49" s="81" t="str">
        <f t="shared" si="76"/>
        <v/>
      </c>
      <c r="AV49" s="81" t="str">
        <f t="shared" si="77"/>
        <v/>
      </c>
      <c r="AW49" s="81" t="str">
        <f t="shared" si="78"/>
        <v/>
      </c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3">
        <v>29</v>
      </c>
      <c r="BI49" s="381" t="str">
        <f t="shared" si="16"/>
        <v/>
      </c>
      <c r="BJ49" s="382"/>
      <c r="BK49" s="382"/>
      <c r="BL49" s="153" t="str">
        <f>IF('TRI-3C'!Y46="","",'TRI-3C'!Y46)</f>
        <v/>
      </c>
      <c r="BM49" s="153" t="str">
        <f>IF('TRI-3C'!AO46="","",'TRI-3C'!AO46)</f>
        <v/>
      </c>
      <c r="BN49" s="153" t="str">
        <f>IF('TRI-3C'!BJ46="","",'TRI-3C'!BJ46)</f>
        <v/>
      </c>
      <c r="BO49" s="153" t="str">
        <f>IF('TRI-3C'!CG46="","",'TRI-3C'!CG46)</f>
        <v/>
      </c>
      <c r="BP49" s="153" t="str">
        <f>IF('TRI-3C'!DC46="","",'TRI-3C'!DC46)</f>
        <v/>
      </c>
      <c r="BQ49" s="153" t="str">
        <f>IF('TRI-3C'!DO46="","",'TRI-3C'!DO46)</f>
        <v/>
      </c>
      <c r="BR49" s="153" t="str">
        <f>IF('TRI-3C'!ER46="","",'TRI-3C'!ER46)</f>
        <v/>
      </c>
      <c r="BS49" s="153" t="str">
        <f>IF(E49="","",'TRI-1'!FC46)</f>
        <v/>
      </c>
      <c r="BT49" s="153" t="str">
        <f>IF('TRI-3C'!ES46="","",'TRI-3C'!ES46)</f>
        <v/>
      </c>
      <c r="BU49" s="81" t="str">
        <f t="shared" si="82"/>
        <v/>
      </c>
      <c r="BV49" s="81" t="str">
        <f t="shared" si="83"/>
        <v/>
      </c>
      <c r="BW49" s="81" t="str">
        <f t="shared" si="84"/>
        <v/>
      </c>
      <c r="BX49" s="81" t="str">
        <f t="shared" si="85"/>
        <v/>
      </c>
      <c r="BY49" s="81" t="str">
        <f t="shared" si="86"/>
        <v/>
      </c>
      <c r="BZ49" s="81" t="str">
        <f t="shared" si="87"/>
        <v/>
      </c>
      <c r="CA49" s="81" t="str">
        <f t="shared" si="88"/>
        <v/>
      </c>
      <c r="CB49" s="81" t="str">
        <f t="shared" si="89"/>
        <v/>
      </c>
      <c r="CC49" s="55"/>
      <c r="CD49" s="55"/>
      <c r="CE49" s="55"/>
      <c r="CF49" s="55"/>
      <c r="CG49" s="55"/>
      <c r="CH49" s="55"/>
      <c r="CI49" s="64">
        <v>29</v>
      </c>
      <c r="CJ49" s="321" t="str">
        <f t="shared" si="25"/>
        <v/>
      </c>
      <c r="CK49" s="322"/>
      <c r="CL49" s="322"/>
      <c r="CM49" s="323"/>
      <c r="CN49" s="308" t="str">
        <f t="shared" si="79"/>
        <v/>
      </c>
      <c r="CO49" s="309"/>
      <c r="CP49" s="308" t="str">
        <f t="shared" si="80"/>
        <v/>
      </c>
      <c r="CQ49" s="309"/>
      <c r="CR49" s="308" t="str">
        <f t="shared" si="81"/>
        <v/>
      </c>
      <c r="CS49" s="309"/>
      <c r="CT49" s="308" t="str">
        <f t="shared" si="29"/>
        <v/>
      </c>
      <c r="CU49" s="309"/>
      <c r="CV49" s="94"/>
      <c r="CW49" s="193" t="str">
        <f>IF(OR(CN49="",CP49="",CR49=""),"",ROUND(TRUNC(('TRI-1'!ES46+'TRI-2'!ES46+'TRI-3'!ES46)/3,2),0))</f>
        <v/>
      </c>
      <c r="CX49" s="55"/>
      <c r="CY49" s="55"/>
      <c r="CZ49" s="55" t="e">
        <f>IF(#REF!="","",IF(#REF!&lt;&gt;"",IF(#REF!="","",IF(#REF!=10,"S",IF(#REF!&gt;=9,"MB",IF(#REF!&gt;=7,"B",IF(#REF!&gt;=5,"R","I"))))),""))</f>
        <v>#REF!</v>
      </c>
      <c r="DA49" s="55"/>
      <c r="DB49" s="55">
        <v>0</v>
      </c>
      <c r="DC49" s="55">
        <f t="shared" si="30"/>
        <v>0</v>
      </c>
      <c r="DD49" s="55"/>
      <c r="DE49" s="55"/>
      <c r="DF49" s="55" t="str">
        <f t="shared" si="3"/>
        <v>Err</v>
      </c>
      <c r="DG49" s="55" t="e">
        <f>IF(#REF!="A",5,IF(#REF!="B",4,IF(#REF!="C",3,IF(#REF!="D",2,IF(#REF!="E",1,"Err")))))</f>
        <v>#REF!</v>
      </c>
      <c r="DH49" s="55"/>
      <c r="DI49" s="55" t="e">
        <f t="shared" si="31"/>
        <v>#REF!</v>
      </c>
      <c r="DJ49" s="55" t="e">
        <f t="shared" si="32"/>
        <v>#REF!</v>
      </c>
      <c r="DK49" s="55"/>
      <c r="DL49" s="55"/>
      <c r="DM49" s="55"/>
      <c r="DN49" s="53">
        <v>29</v>
      </c>
      <c r="DO49" s="272" t="str">
        <f t="shared" si="33"/>
        <v/>
      </c>
      <c r="DP49" s="273"/>
      <c r="DQ49" s="273"/>
      <c r="DR49" s="274"/>
      <c r="DS49" s="50" t="str">
        <f t="shared" si="34"/>
        <v/>
      </c>
      <c r="DT49" s="50" t="e">
        <f>IF(#REF!="","",#REF!)</f>
        <v>#REF!</v>
      </c>
      <c r="DU49" s="50" t="e">
        <f t="shared" si="4"/>
        <v>#REF!</v>
      </c>
      <c r="DV49" s="56" t="e">
        <f t="shared" si="35"/>
        <v>#REF!</v>
      </c>
      <c r="DW49" s="371" t="e">
        <f t="shared" si="36"/>
        <v>#REF!</v>
      </c>
      <c r="DX49" s="372"/>
      <c r="DY49" s="54" t="e">
        <f t="shared" si="37"/>
        <v>#REF!</v>
      </c>
      <c r="DZ49" s="55" t="e">
        <f t="shared" si="38"/>
        <v>#REF!</v>
      </c>
      <c r="EA49" s="55"/>
      <c r="EB49" s="55"/>
      <c r="EC49" s="55"/>
      <c r="ED49" s="55"/>
      <c r="EE49" s="55"/>
      <c r="EF49" s="53">
        <v>29</v>
      </c>
      <c r="EG49" s="272" t="str">
        <f t="shared" si="39"/>
        <v/>
      </c>
      <c r="EH49" s="273"/>
      <c r="EI49" s="273"/>
      <c r="EJ49" s="274"/>
      <c r="EK49" s="50" t="str">
        <f t="shared" si="40"/>
        <v/>
      </c>
      <c r="EL49" s="50" t="e">
        <f t="shared" si="40"/>
        <v>#REF!</v>
      </c>
      <c r="EM49" s="51"/>
      <c r="EN49" s="52"/>
      <c r="EO49" s="57" t="str">
        <f t="shared" si="41"/>
        <v/>
      </c>
      <c r="EP49" s="50" t="e">
        <f t="shared" si="42"/>
        <v>#REF!</v>
      </c>
      <c r="EQ49" s="56" t="str">
        <f t="shared" si="43"/>
        <v/>
      </c>
      <c r="ER49" s="54" t="str">
        <f t="shared" si="5"/>
        <v/>
      </c>
      <c r="ES49" s="55" t="str">
        <f t="shared" si="44"/>
        <v/>
      </c>
      <c r="ET49" s="55"/>
      <c r="EU49" s="55"/>
      <c r="EV49" s="55"/>
      <c r="EW49" s="55"/>
      <c r="EX49" s="55"/>
      <c r="EY49" s="55"/>
      <c r="EZ49" s="53">
        <v>29</v>
      </c>
      <c r="FA49" s="272" t="str">
        <f t="shared" si="45"/>
        <v/>
      </c>
      <c r="FB49" s="273"/>
      <c r="FC49" s="273"/>
      <c r="FD49" s="274"/>
      <c r="FE49" s="56" t="str">
        <f t="shared" si="46"/>
        <v/>
      </c>
      <c r="FF49" s="51"/>
      <c r="FG49" s="51"/>
      <c r="FH49" s="52"/>
      <c r="FI49" s="61" t="str">
        <f t="shared" si="47"/>
        <v/>
      </c>
      <c r="FJ49" s="371" t="str">
        <f t="shared" si="48"/>
        <v/>
      </c>
      <c r="FK49" s="379"/>
      <c r="FL49" s="379"/>
      <c r="FM49" s="372"/>
      <c r="FN49" s="55" t="str">
        <f t="shared" si="49"/>
        <v/>
      </c>
      <c r="FO49" s="55" t="str">
        <f t="shared" si="50"/>
        <v/>
      </c>
      <c r="FP49" s="55"/>
      <c r="FQ49" s="55"/>
      <c r="FR49" s="55"/>
      <c r="FS49" s="55"/>
      <c r="FT49" s="55"/>
      <c r="FU49" s="55"/>
      <c r="FV49" s="55"/>
      <c r="FW49" s="55"/>
      <c r="FX49" s="55"/>
      <c r="FY49" s="55"/>
      <c r="FZ49" s="55"/>
      <c r="GA49" s="55"/>
      <c r="GB49" s="55"/>
      <c r="GC49" s="55"/>
      <c r="GD49" s="55"/>
      <c r="XBG49" t="str">
        <f t="shared" si="51"/>
        <v/>
      </c>
      <c r="XBH49">
        <v>29</v>
      </c>
      <c r="XBI49" t="str">
        <f t="shared" si="52"/>
        <v/>
      </c>
      <c r="XBJ49" t="str">
        <f t="shared" si="53"/>
        <v/>
      </c>
      <c r="XBK49" t="str">
        <f t="shared" si="54"/>
        <v/>
      </c>
    </row>
    <row r="50" spans="1:186 16283:16287" ht="16.5" hidden="1" customHeight="1">
      <c r="A50" s="18"/>
      <c r="D50" s="69">
        <v>30</v>
      </c>
      <c r="E50" s="477" t="str">
        <f t="shared" si="6"/>
        <v/>
      </c>
      <c r="F50" s="478"/>
      <c r="G50" s="478"/>
      <c r="H50" s="153" t="str">
        <f>IF('TRI-1C'!Y47="","",'TRI-1C'!Y47)</f>
        <v/>
      </c>
      <c r="I50" s="153" t="str">
        <f>IF('TRI-1C'!AO47="","",'TRI-1C'!AO47)</f>
        <v/>
      </c>
      <c r="J50" s="153" t="str">
        <f>IF('TRI-1C'!BJ47="","",'TRI-1C'!BJ47)</f>
        <v/>
      </c>
      <c r="K50" s="153" t="str">
        <f>IF('TRI-1C'!CG47="","",'TRI-1C'!CG47)</f>
        <v/>
      </c>
      <c r="L50" s="153" t="str">
        <f>IF('TRI-1C'!DC47="","",'TRI-1C'!DC47)</f>
        <v/>
      </c>
      <c r="M50" s="153" t="str">
        <f>IF('TRI-1C'!DO47="","",'TRI-1C'!DO47)</f>
        <v/>
      </c>
      <c r="N50" s="153" t="str">
        <f>IF('TRI-1C'!ER47="","",'TRI-1C'!ER47)</f>
        <v/>
      </c>
      <c r="O50" s="153" t="str">
        <f>IF(E50="","",'TRI-1'!FC47)</f>
        <v/>
      </c>
      <c r="P50" s="153" t="str">
        <f>IF('TRI-1C'!ES47="","",'TRI-1C'!ES47)</f>
        <v/>
      </c>
      <c r="Q50" s="81" t="str">
        <f t="shared" si="63"/>
        <v/>
      </c>
      <c r="R50" s="81" t="str">
        <f t="shared" si="64"/>
        <v/>
      </c>
      <c r="S50" s="81" t="str">
        <f t="shared" si="65"/>
        <v/>
      </c>
      <c r="T50" s="81" t="str">
        <f t="shared" si="66"/>
        <v/>
      </c>
      <c r="U50" s="81" t="str">
        <f t="shared" si="67"/>
        <v/>
      </c>
      <c r="V50" s="81" t="str">
        <f t="shared" si="68"/>
        <v/>
      </c>
      <c r="W50" s="81" t="str">
        <f t="shared" si="69"/>
        <v/>
      </c>
      <c r="X50" s="81" t="str">
        <f t="shared" si="70"/>
        <v/>
      </c>
      <c r="Y50" s="55"/>
      <c r="Z50" s="55"/>
      <c r="AA50" s="55"/>
      <c r="AB50" s="55"/>
      <c r="AC50" s="53">
        <v>30</v>
      </c>
      <c r="AD50" s="477" t="str">
        <f t="shared" si="15"/>
        <v/>
      </c>
      <c r="AE50" s="478"/>
      <c r="AF50" s="478"/>
      <c r="AG50" s="153" t="str">
        <f>IF('TRI-2C'!Y47="","",'TRI-2C'!Y47)</f>
        <v/>
      </c>
      <c r="AH50" s="153" t="str">
        <f>IF('TRI-2C'!AO47="","",'TRI-2C'!AO47)</f>
        <v/>
      </c>
      <c r="AI50" s="153" t="str">
        <f>IF('TRI-2C'!BJ47="","",'TRI-2C'!BJ47)</f>
        <v/>
      </c>
      <c r="AJ50" s="153" t="str">
        <f>IF('TRI-2C'!CG47="","",'TRI-2C'!CG47)</f>
        <v/>
      </c>
      <c r="AK50" s="153" t="str">
        <f>IF('TRI-2C'!DC47="","",'TRI-2C'!DC47)</f>
        <v/>
      </c>
      <c r="AL50" s="153" t="str">
        <f>IF('TRI-2C'!DO47="","",'TRI-2C'!DO47)</f>
        <v/>
      </c>
      <c r="AM50" s="153" t="str">
        <f>IF('TRI-2C'!ER47="","",'TRI-2C'!ER47)</f>
        <v/>
      </c>
      <c r="AN50" s="153" t="str">
        <f>IF(E50="","",'TRI-1'!FC47)</f>
        <v/>
      </c>
      <c r="AO50" s="153" t="str">
        <f>IF('TRI-2C'!ES47="","",'TRI-2C'!ES47)</f>
        <v/>
      </c>
      <c r="AP50" s="81" t="str">
        <f t="shared" si="71"/>
        <v/>
      </c>
      <c r="AQ50" s="81" t="str">
        <f t="shared" si="72"/>
        <v/>
      </c>
      <c r="AR50" s="81" t="str">
        <f t="shared" si="73"/>
        <v/>
      </c>
      <c r="AS50" s="81" t="str">
        <f t="shared" si="74"/>
        <v/>
      </c>
      <c r="AT50" s="81" t="str">
        <f t="shared" si="75"/>
        <v/>
      </c>
      <c r="AU50" s="81" t="str">
        <f t="shared" si="76"/>
        <v/>
      </c>
      <c r="AV50" s="81" t="str">
        <f t="shared" si="77"/>
        <v/>
      </c>
      <c r="AW50" s="81" t="str">
        <f t="shared" si="78"/>
        <v/>
      </c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3">
        <v>30</v>
      </c>
      <c r="BI50" s="381" t="str">
        <f t="shared" si="16"/>
        <v/>
      </c>
      <c r="BJ50" s="382"/>
      <c r="BK50" s="382"/>
      <c r="BL50" s="153" t="str">
        <f>IF('TRI-3C'!Y47="","",'TRI-3C'!Y47)</f>
        <v/>
      </c>
      <c r="BM50" s="153" t="str">
        <f>IF('TRI-3C'!AO47="","",'TRI-3C'!AO47)</f>
        <v/>
      </c>
      <c r="BN50" s="153" t="str">
        <f>IF('TRI-3C'!BJ47="","",'TRI-3C'!BJ47)</f>
        <v/>
      </c>
      <c r="BO50" s="153" t="str">
        <f>IF('TRI-3C'!CG47="","",'TRI-3C'!CG47)</f>
        <v/>
      </c>
      <c r="BP50" s="153" t="str">
        <f>IF('TRI-3C'!DC47="","",'TRI-3C'!DC47)</f>
        <v/>
      </c>
      <c r="BQ50" s="153" t="str">
        <f>IF('TRI-3C'!DO47="","",'TRI-3C'!DO47)</f>
        <v/>
      </c>
      <c r="BR50" s="153" t="str">
        <f>IF('TRI-3C'!ER47="","",'TRI-3C'!ER47)</f>
        <v/>
      </c>
      <c r="BS50" s="153" t="str">
        <f>IF(E50="","",'TRI-1'!FC47)</f>
        <v/>
      </c>
      <c r="BT50" s="153" t="str">
        <f>IF('TRI-3C'!ES47="","",'TRI-3C'!ES47)</f>
        <v/>
      </c>
      <c r="BU50" s="81" t="str">
        <f t="shared" si="82"/>
        <v/>
      </c>
      <c r="BV50" s="81" t="str">
        <f t="shared" si="83"/>
        <v/>
      </c>
      <c r="BW50" s="81" t="str">
        <f t="shared" si="84"/>
        <v/>
      </c>
      <c r="BX50" s="81" t="str">
        <f t="shared" si="85"/>
        <v/>
      </c>
      <c r="BY50" s="81" t="str">
        <f t="shared" si="86"/>
        <v/>
      </c>
      <c r="BZ50" s="81" t="str">
        <f t="shared" si="87"/>
        <v/>
      </c>
      <c r="CA50" s="81" t="str">
        <f t="shared" si="88"/>
        <v/>
      </c>
      <c r="CB50" s="81" t="str">
        <f t="shared" si="89"/>
        <v/>
      </c>
      <c r="CC50" s="55"/>
      <c r="CD50" s="55"/>
      <c r="CE50" s="55"/>
      <c r="CF50" s="55"/>
      <c r="CG50" s="55"/>
      <c r="CH50" s="55"/>
      <c r="CI50" s="64">
        <v>30</v>
      </c>
      <c r="CJ50" s="321" t="str">
        <f t="shared" si="25"/>
        <v/>
      </c>
      <c r="CK50" s="322"/>
      <c r="CL50" s="322"/>
      <c r="CM50" s="323"/>
      <c r="CN50" s="308" t="str">
        <f t="shared" si="79"/>
        <v/>
      </c>
      <c r="CO50" s="309"/>
      <c r="CP50" s="308" t="str">
        <f t="shared" si="80"/>
        <v/>
      </c>
      <c r="CQ50" s="309"/>
      <c r="CR50" s="308" t="str">
        <f t="shared" si="81"/>
        <v/>
      </c>
      <c r="CS50" s="309"/>
      <c r="CT50" s="308" t="str">
        <f t="shared" si="29"/>
        <v/>
      </c>
      <c r="CU50" s="309"/>
      <c r="CV50" s="94"/>
      <c r="CW50" s="193" t="str">
        <f>IF(OR(CN50="",CP50="",CR50=""),"",ROUND(TRUNC(('TRI-1'!ES47+'TRI-2'!ES47+'TRI-3'!ES47)/3,2),0))</f>
        <v/>
      </c>
      <c r="CX50" s="55"/>
      <c r="CY50" s="55"/>
      <c r="CZ50" s="55" t="e">
        <f>IF(#REF!="","",IF(#REF!&lt;&gt;"",IF(#REF!="","",IF(#REF!=10,"S",IF(#REF!&gt;=9,"MB",IF(#REF!&gt;=7,"B",IF(#REF!&gt;=5,"R","I"))))),""))</f>
        <v>#REF!</v>
      </c>
      <c r="DA50" s="55"/>
      <c r="DB50" s="55">
        <v>0</v>
      </c>
      <c r="DC50" s="55">
        <f t="shared" si="30"/>
        <v>0</v>
      </c>
      <c r="DD50" s="55"/>
      <c r="DE50" s="55"/>
      <c r="DF50" s="55" t="str">
        <f t="shared" si="3"/>
        <v>Err</v>
      </c>
      <c r="DG50" s="55" t="e">
        <f>IF(#REF!="A",5,IF(#REF!="B",4,IF(#REF!="C",3,IF(#REF!="D",2,IF(#REF!="E",1,"Err")))))</f>
        <v>#REF!</v>
      </c>
      <c r="DH50" s="55"/>
      <c r="DI50" s="55" t="e">
        <f t="shared" si="31"/>
        <v>#REF!</v>
      </c>
      <c r="DJ50" s="55" t="e">
        <f t="shared" si="32"/>
        <v>#REF!</v>
      </c>
      <c r="DK50" s="55"/>
      <c r="DL50" s="55"/>
      <c r="DM50" s="55"/>
      <c r="DN50" s="53">
        <v>30</v>
      </c>
      <c r="DO50" s="272" t="str">
        <f t="shared" si="33"/>
        <v/>
      </c>
      <c r="DP50" s="273"/>
      <c r="DQ50" s="273"/>
      <c r="DR50" s="274"/>
      <c r="DS50" s="50" t="str">
        <f t="shared" si="34"/>
        <v/>
      </c>
      <c r="DT50" s="50" t="e">
        <f>IF(#REF!="","",#REF!)</f>
        <v>#REF!</v>
      </c>
      <c r="DU50" s="50" t="e">
        <f t="shared" si="4"/>
        <v>#REF!</v>
      </c>
      <c r="DV50" s="56" t="e">
        <f t="shared" si="35"/>
        <v>#REF!</v>
      </c>
      <c r="DW50" s="371" t="e">
        <f t="shared" si="36"/>
        <v>#REF!</v>
      </c>
      <c r="DX50" s="372"/>
      <c r="DY50" s="54" t="e">
        <f t="shared" si="37"/>
        <v>#REF!</v>
      </c>
      <c r="DZ50" s="55" t="e">
        <f t="shared" si="38"/>
        <v>#REF!</v>
      </c>
      <c r="EA50" s="55"/>
      <c r="EB50" s="55"/>
      <c r="EC50" s="55"/>
      <c r="ED50" s="55"/>
      <c r="EE50" s="55"/>
      <c r="EF50" s="53">
        <v>30</v>
      </c>
      <c r="EG50" s="272" t="str">
        <f t="shared" si="39"/>
        <v/>
      </c>
      <c r="EH50" s="273"/>
      <c r="EI50" s="273"/>
      <c r="EJ50" s="274"/>
      <c r="EK50" s="50" t="str">
        <f t="shared" si="40"/>
        <v/>
      </c>
      <c r="EL50" s="50" t="e">
        <f t="shared" si="40"/>
        <v>#REF!</v>
      </c>
      <c r="EM50" s="51"/>
      <c r="EN50" s="52"/>
      <c r="EO50" s="57" t="str">
        <f t="shared" si="41"/>
        <v/>
      </c>
      <c r="EP50" s="50" t="e">
        <f t="shared" si="42"/>
        <v>#REF!</v>
      </c>
      <c r="EQ50" s="56" t="str">
        <f t="shared" si="43"/>
        <v/>
      </c>
      <c r="ER50" s="54" t="str">
        <f t="shared" si="5"/>
        <v/>
      </c>
      <c r="ES50" s="55" t="str">
        <f t="shared" si="44"/>
        <v/>
      </c>
      <c r="ET50" s="55"/>
      <c r="EU50" s="55"/>
      <c r="EV50" s="55"/>
      <c r="EW50" s="55"/>
      <c r="EX50" s="55"/>
      <c r="EY50" s="55"/>
      <c r="EZ50" s="53">
        <v>30</v>
      </c>
      <c r="FA50" s="272" t="str">
        <f t="shared" si="45"/>
        <v/>
      </c>
      <c r="FB50" s="273"/>
      <c r="FC50" s="273"/>
      <c r="FD50" s="274"/>
      <c r="FE50" s="56" t="str">
        <f t="shared" si="46"/>
        <v/>
      </c>
      <c r="FF50" s="51"/>
      <c r="FG50" s="51"/>
      <c r="FH50" s="52"/>
      <c r="FI50" s="61" t="str">
        <f t="shared" si="47"/>
        <v/>
      </c>
      <c r="FJ50" s="371" t="str">
        <f t="shared" si="48"/>
        <v/>
      </c>
      <c r="FK50" s="379"/>
      <c r="FL50" s="379"/>
      <c r="FM50" s="372"/>
      <c r="FN50" s="55" t="str">
        <f t="shared" si="49"/>
        <v/>
      </c>
      <c r="FO50" s="55" t="str">
        <f t="shared" si="50"/>
        <v/>
      </c>
      <c r="FP50" s="55"/>
      <c r="FQ50" s="55"/>
      <c r="FR50" s="55"/>
      <c r="FS50" s="55"/>
      <c r="FT50" s="55"/>
      <c r="FU50" s="55"/>
      <c r="FV50" s="55"/>
      <c r="FW50" s="55"/>
      <c r="FX50" s="55"/>
      <c r="FY50" s="55"/>
      <c r="FZ50" s="55"/>
      <c r="GA50" s="55"/>
      <c r="GB50" s="55"/>
      <c r="GC50" s="55"/>
      <c r="GD50" s="55"/>
      <c r="XBG50" t="str">
        <f t="shared" si="51"/>
        <v/>
      </c>
      <c r="XBH50">
        <v>30</v>
      </c>
      <c r="XBI50" t="str">
        <f t="shared" si="52"/>
        <v/>
      </c>
      <c r="XBJ50" t="str">
        <f t="shared" si="53"/>
        <v/>
      </c>
      <c r="XBK50" t="str">
        <f t="shared" si="54"/>
        <v/>
      </c>
    </row>
    <row r="51" spans="1:186 16283:16287" ht="16.5" hidden="1" customHeight="1">
      <c r="A51" s="18"/>
      <c r="D51" s="69">
        <v>31</v>
      </c>
      <c r="E51" s="477" t="str">
        <f t="shared" si="6"/>
        <v/>
      </c>
      <c r="F51" s="478"/>
      <c r="G51" s="478"/>
      <c r="H51" s="153" t="str">
        <f>IF('TRI-1C'!Y48="","",'TRI-1C'!Y48)</f>
        <v/>
      </c>
      <c r="I51" s="153" t="str">
        <f>IF('TRI-1C'!AO48="","",'TRI-1C'!AO48)</f>
        <v/>
      </c>
      <c r="J51" s="153" t="str">
        <f>IF('TRI-1C'!BJ48="","",'TRI-1C'!BJ48)</f>
        <v/>
      </c>
      <c r="K51" s="153" t="str">
        <f>IF('TRI-1C'!CG48="","",'TRI-1C'!CG48)</f>
        <v/>
      </c>
      <c r="L51" s="153" t="str">
        <f>IF('TRI-1C'!DC48="","",'TRI-1C'!DC48)</f>
        <v/>
      </c>
      <c r="M51" s="153" t="str">
        <f>IF('TRI-1C'!DO48="","",'TRI-1C'!DO48)</f>
        <v/>
      </c>
      <c r="N51" s="153" t="str">
        <f>IF('TRI-1C'!ER48="","",'TRI-1C'!ER48)</f>
        <v/>
      </c>
      <c r="O51" s="153" t="str">
        <f>IF(E51="","",'TRI-1'!FC48)</f>
        <v/>
      </c>
      <c r="P51" s="153" t="str">
        <f>IF('TRI-1C'!ES48="","",'TRI-1C'!ES48)</f>
        <v/>
      </c>
      <c r="Q51" s="81" t="str">
        <f t="shared" si="63"/>
        <v/>
      </c>
      <c r="R51" s="81" t="str">
        <f t="shared" si="64"/>
        <v/>
      </c>
      <c r="S51" s="81" t="str">
        <f t="shared" si="65"/>
        <v/>
      </c>
      <c r="T51" s="81" t="str">
        <f t="shared" si="66"/>
        <v/>
      </c>
      <c r="U51" s="81" t="str">
        <f t="shared" si="67"/>
        <v/>
      </c>
      <c r="V51" s="81" t="str">
        <f t="shared" si="68"/>
        <v/>
      </c>
      <c r="W51" s="81" t="str">
        <f t="shared" si="69"/>
        <v/>
      </c>
      <c r="X51" s="81" t="str">
        <f t="shared" si="70"/>
        <v/>
      </c>
      <c r="Y51" s="55"/>
      <c r="Z51" s="55"/>
      <c r="AA51" s="55"/>
      <c r="AB51" s="55"/>
      <c r="AC51" s="53">
        <v>31</v>
      </c>
      <c r="AD51" s="477" t="str">
        <f t="shared" si="15"/>
        <v/>
      </c>
      <c r="AE51" s="478"/>
      <c r="AF51" s="478"/>
      <c r="AG51" s="153" t="str">
        <f>IF('TRI-2C'!Y48="","",'TRI-2C'!Y48)</f>
        <v/>
      </c>
      <c r="AH51" s="153" t="str">
        <f>IF('TRI-2C'!AO48="","",'TRI-2C'!AO48)</f>
        <v/>
      </c>
      <c r="AI51" s="153" t="str">
        <f>IF('TRI-2C'!BJ48="","",'TRI-2C'!BJ48)</f>
        <v/>
      </c>
      <c r="AJ51" s="153" t="str">
        <f>IF('TRI-2C'!CG48="","",'TRI-2C'!CG48)</f>
        <v/>
      </c>
      <c r="AK51" s="153" t="str">
        <f>IF('TRI-2C'!DC48="","",'TRI-2C'!DC48)</f>
        <v/>
      </c>
      <c r="AL51" s="153" t="str">
        <f>IF('TRI-2C'!DO48="","",'TRI-2C'!DO48)</f>
        <v/>
      </c>
      <c r="AM51" s="153" t="str">
        <f>IF('TRI-2C'!ER48="","",'TRI-2C'!ER48)</f>
        <v/>
      </c>
      <c r="AN51" s="153" t="str">
        <f>IF(E51="","",'TRI-1'!FC48)</f>
        <v/>
      </c>
      <c r="AO51" s="153" t="str">
        <f>IF('TRI-2C'!ES48="","",'TRI-2C'!ES48)</f>
        <v/>
      </c>
      <c r="AP51" s="81" t="str">
        <f t="shared" si="71"/>
        <v/>
      </c>
      <c r="AQ51" s="81" t="str">
        <f t="shared" si="72"/>
        <v/>
      </c>
      <c r="AR51" s="81" t="str">
        <f t="shared" si="73"/>
        <v/>
      </c>
      <c r="AS51" s="81" t="str">
        <f t="shared" si="74"/>
        <v/>
      </c>
      <c r="AT51" s="81" t="str">
        <f t="shared" si="75"/>
        <v/>
      </c>
      <c r="AU51" s="81" t="str">
        <f t="shared" si="76"/>
        <v/>
      </c>
      <c r="AV51" s="81" t="str">
        <f t="shared" si="77"/>
        <v/>
      </c>
      <c r="AW51" s="81" t="str">
        <f t="shared" si="78"/>
        <v/>
      </c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3">
        <v>31</v>
      </c>
      <c r="BI51" s="381" t="str">
        <f t="shared" si="16"/>
        <v/>
      </c>
      <c r="BJ51" s="382"/>
      <c r="BK51" s="382"/>
      <c r="BL51" s="153" t="str">
        <f>IF('TRI-3C'!Y48="","",'TRI-3C'!Y48)</f>
        <v/>
      </c>
      <c r="BM51" s="153" t="str">
        <f>IF('TRI-3C'!AO48="","",'TRI-3C'!AO48)</f>
        <v/>
      </c>
      <c r="BN51" s="153" t="str">
        <f>IF('TRI-3C'!BJ48="","",'TRI-3C'!BJ48)</f>
        <v/>
      </c>
      <c r="BO51" s="153" t="str">
        <f>IF('TRI-3C'!CG48="","",'TRI-3C'!CG48)</f>
        <v/>
      </c>
      <c r="BP51" s="153" t="str">
        <f>IF('TRI-3C'!DC48="","",'TRI-3C'!DC48)</f>
        <v/>
      </c>
      <c r="BQ51" s="153" t="str">
        <f>IF('TRI-3C'!DO48="","",'TRI-3C'!DO48)</f>
        <v/>
      </c>
      <c r="BR51" s="153" t="str">
        <f>IF('TRI-3C'!ER48="","",'TRI-3C'!ER48)</f>
        <v/>
      </c>
      <c r="BS51" s="153" t="str">
        <f>IF(E51="","",'TRI-1'!FC48)</f>
        <v/>
      </c>
      <c r="BT51" s="153" t="str">
        <f>IF('TRI-3C'!ES48="","",'TRI-3C'!ES48)</f>
        <v/>
      </c>
      <c r="BU51" s="81" t="str">
        <f t="shared" si="82"/>
        <v/>
      </c>
      <c r="BV51" s="81" t="str">
        <f t="shared" si="83"/>
        <v/>
      </c>
      <c r="BW51" s="81" t="str">
        <f t="shared" si="84"/>
        <v/>
      </c>
      <c r="BX51" s="81" t="str">
        <f t="shared" si="85"/>
        <v/>
      </c>
      <c r="BY51" s="81" t="str">
        <f t="shared" si="86"/>
        <v/>
      </c>
      <c r="BZ51" s="81" t="str">
        <f t="shared" si="87"/>
        <v/>
      </c>
      <c r="CA51" s="81" t="str">
        <f t="shared" si="88"/>
        <v/>
      </c>
      <c r="CB51" s="81" t="str">
        <f t="shared" si="89"/>
        <v/>
      </c>
      <c r="CC51" s="55"/>
      <c r="CD51" s="55"/>
      <c r="CE51" s="55"/>
      <c r="CF51" s="55"/>
      <c r="CG51" s="55"/>
      <c r="CH51" s="55"/>
      <c r="CI51" s="64">
        <v>31</v>
      </c>
      <c r="CJ51" s="321" t="str">
        <f t="shared" si="25"/>
        <v/>
      </c>
      <c r="CK51" s="322"/>
      <c r="CL51" s="322"/>
      <c r="CM51" s="323"/>
      <c r="CN51" s="308" t="str">
        <f t="shared" si="79"/>
        <v/>
      </c>
      <c r="CO51" s="309"/>
      <c r="CP51" s="308" t="str">
        <f t="shared" si="80"/>
        <v/>
      </c>
      <c r="CQ51" s="309"/>
      <c r="CR51" s="308" t="str">
        <f t="shared" si="81"/>
        <v/>
      </c>
      <c r="CS51" s="309"/>
      <c r="CT51" s="308" t="str">
        <f t="shared" si="29"/>
        <v/>
      </c>
      <c r="CU51" s="309"/>
      <c r="CV51" s="94"/>
      <c r="CW51" s="193" t="str">
        <f>IF(OR(CN51="",CP51="",CR51=""),"",ROUND(TRUNC(('TRI-1'!ES48+'TRI-2'!ES48+'TRI-3'!ES48)/3,2),0))</f>
        <v/>
      </c>
      <c r="CX51" s="55"/>
      <c r="CY51" s="55"/>
      <c r="CZ51" s="55" t="e">
        <f>IF(#REF!="","",IF(#REF!&lt;&gt;"",IF(#REF!="","",IF(#REF!=10,"S",IF(#REF!&gt;=9,"MB",IF(#REF!&gt;=7,"B",IF(#REF!&gt;=5,"R","I"))))),""))</f>
        <v>#REF!</v>
      </c>
      <c r="DA51" s="55"/>
      <c r="DB51" s="55">
        <v>0</v>
      </c>
      <c r="DC51" s="55">
        <f t="shared" si="30"/>
        <v>0</v>
      </c>
      <c r="DD51" s="55"/>
      <c r="DE51" s="55"/>
      <c r="DF51" s="55" t="str">
        <f t="shared" si="3"/>
        <v>Err</v>
      </c>
      <c r="DG51" s="55" t="e">
        <f>IF(#REF!="A",5,IF(#REF!="B",4,IF(#REF!="C",3,IF(#REF!="D",2,IF(#REF!="E",1,"Err")))))</f>
        <v>#REF!</v>
      </c>
      <c r="DH51" s="55"/>
      <c r="DI51" s="55" t="e">
        <f t="shared" si="31"/>
        <v>#REF!</v>
      </c>
      <c r="DJ51" s="55" t="e">
        <f t="shared" si="32"/>
        <v>#REF!</v>
      </c>
      <c r="DK51" s="55"/>
      <c r="DL51" s="55"/>
      <c r="DM51" s="55"/>
      <c r="DN51" s="53">
        <v>31</v>
      </c>
      <c r="DO51" s="272" t="str">
        <f t="shared" si="33"/>
        <v/>
      </c>
      <c r="DP51" s="273"/>
      <c r="DQ51" s="273"/>
      <c r="DR51" s="274"/>
      <c r="DS51" s="50" t="str">
        <f t="shared" si="34"/>
        <v/>
      </c>
      <c r="DT51" s="50" t="e">
        <f>IF(#REF!="","",#REF!)</f>
        <v>#REF!</v>
      </c>
      <c r="DU51" s="50" t="e">
        <f t="shared" si="4"/>
        <v>#REF!</v>
      </c>
      <c r="DV51" s="56" t="e">
        <f t="shared" si="35"/>
        <v>#REF!</v>
      </c>
      <c r="DW51" s="371" t="e">
        <f t="shared" si="36"/>
        <v>#REF!</v>
      </c>
      <c r="DX51" s="372"/>
      <c r="DY51" s="54" t="e">
        <f t="shared" si="37"/>
        <v>#REF!</v>
      </c>
      <c r="DZ51" s="55" t="e">
        <f t="shared" si="38"/>
        <v>#REF!</v>
      </c>
      <c r="EA51" s="55"/>
      <c r="EB51" s="55"/>
      <c r="EC51" s="55"/>
      <c r="ED51" s="55"/>
      <c r="EE51" s="55"/>
      <c r="EF51" s="53">
        <v>31</v>
      </c>
      <c r="EG51" s="272" t="str">
        <f t="shared" si="39"/>
        <v/>
      </c>
      <c r="EH51" s="273"/>
      <c r="EI51" s="273"/>
      <c r="EJ51" s="274"/>
      <c r="EK51" s="50" t="str">
        <f t="shared" si="40"/>
        <v/>
      </c>
      <c r="EL51" s="50" t="e">
        <f t="shared" si="40"/>
        <v>#REF!</v>
      </c>
      <c r="EM51" s="51"/>
      <c r="EN51" s="52"/>
      <c r="EO51" s="57" t="str">
        <f t="shared" si="41"/>
        <v/>
      </c>
      <c r="EP51" s="50" t="e">
        <f t="shared" si="42"/>
        <v>#REF!</v>
      </c>
      <c r="EQ51" s="56" t="str">
        <f t="shared" si="43"/>
        <v/>
      </c>
      <c r="ER51" s="54" t="str">
        <f t="shared" si="5"/>
        <v/>
      </c>
      <c r="ES51" s="55" t="str">
        <f t="shared" si="44"/>
        <v/>
      </c>
      <c r="ET51" s="55"/>
      <c r="EU51" s="55"/>
      <c r="EV51" s="55"/>
      <c r="EW51" s="55"/>
      <c r="EX51" s="55"/>
      <c r="EY51" s="55"/>
      <c r="EZ51" s="53">
        <v>31</v>
      </c>
      <c r="FA51" s="272" t="str">
        <f t="shared" si="45"/>
        <v/>
      </c>
      <c r="FB51" s="273"/>
      <c r="FC51" s="273"/>
      <c r="FD51" s="274"/>
      <c r="FE51" s="56" t="str">
        <f t="shared" si="46"/>
        <v/>
      </c>
      <c r="FF51" s="51"/>
      <c r="FG51" s="51"/>
      <c r="FH51" s="52"/>
      <c r="FI51" s="61" t="str">
        <f t="shared" si="47"/>
        <v/>
      </c>
      <c r="FJ51" s="371" t="str">
        <f t="shared" si="48"/>
        <v/>
      </c>
      <c r="FK51" s="379"/>
      <c r="FL51" s="379"/>
      <c r="FM51" s="372"/>
      <c r="FN51" s="55" t="str">
        <f t="shared" si="49"/>
        <v/>
      </c>
      <c r="FO51" s="55" t="str">
        <f t="shared" si="50"/>
        <v/>
      </c>
      <c r="FP51" s="55"/>
      <c r="FQ51" s="55"/>
      <c r="FR51" s="55"/>
      <c r="FS51" s="55"/>
      <c r="FT51" s="55"/>
      <c r="FU51" s="55"/>
      <c r="FV51" s="55"/>
      <c r="FW51" s="55"/>
      <c r="FX51" s="55"/>
      <c r="FY51" s="55"/>
      <c r="FZ51" s="55"/>
      <c r="GA51" s="55"/>
      <c r="GB51" s="55"/>
      <c r="GC51" s="55"/>
      <c r="GD51" s="55"/>
      <c r="XBG51" t="str">
        <f t="shared" si="51"/>
        <v/>
      </c>
      <c r="XBH51">
        <v>31</v>
      </c>
      <c r="XBI51" t="str">
        <f t="shared" si="52"/>
        <v/>
      </c>
      <c r="XBJ51" t="str">
        <f t="shared" si="53"/>
        <v/>
      </c>
      <c r="XBK51" t="str">
        <f t="shared" si="54"/>
        <v/>
      </c>
    </row>
    <row r="52" spans="1:186 16283:16287" ht="16.5" hidden="1" customHeight="1">
      <c r="D52" s="69">
        <v>32</v>
      </c>
      <c r="E52" s="477" t="str">
        <f t="shared" si="6"/>
        <v/>
      </c>
      <c r="F52" s="478"/>
      <c r="G52" s="478"/>
      <c r="H52" s="153" t="str">
        <f>IF('TRI-1C'!Y49="","",'TRI-1C'!Y49)</f>
        <v/>
      </c>
      <c r="I52" s="153" t="str">
        <f>IF('TRI-1C'!AO49="","",'TRI-1C'!AO49)</f>
        <v/>
      </c>
      <c r="J52" s="153" t="str">
        <f>IF('TRI-1C'!BJ49="","",'TRI-1C'!BJ49)</f>
        <v/>
      </c>
      <c r="K52" s="153" t="str">
        <f>IF('TRI-1C'!CG49="","",'TRI-1C'!CG49)</f>
        <v/>
      </c>
      <c r="L52" s="153" t="str">
        <f>IF('TRI-1C'!DC49="","",'TRI-1C'!DC49)</f>
        <v/>
      </c>
      <c r="M52" s="153" t="str">
        <f>IF('TRI-1C'!DO49="","",'TRI-1C'!DO49)</f>
        <v/>
      </c>
      <c r="N52" s="153" t="str">
        <f>IF('TRI-1C'!ER49="","",'TRI-1C'!ER49)</f>
        <v/>
      </c>
      <c r="O52" s="153" t="str">
        <f>IF(E52="","",'TRI-1'!FC49)</f>
        <v/>
      </c>
      <c r="P52" s="153" t="str">
        <f>IF('TRI-1C'!ES49="","",'TRI-1C'!ES49)</f>
        <v/>
      </c>
      <c r="Q52" s="81" t="str">
        <f t="shared" si="63"/>
        <v/>
      </c>
      <c r="R52" s="81" t="str">
        <f t="shared" si="64"/>
        <v/>
      </c>
      <c r="S52" s="81" t="str">
        <f t="shared" si="65"/>
        <v/>
      </c>
      <c r="T52" s="81" t="str">
        <f t="shared" si="66"/>
        <v/>
      </c>
      <c r="U52" s="81" t="str">
        <f t="shared" si="67"/>
        <v/>
      </c>
      <c r="V52" s="81" t="str">
        <f t="shared" si="68"/>
        <v/>
      </c>
      <c r="W52" s="81" t="str">
        <f t="shared" si="69"/>
        <v/>
      </c>
      <c r="X52" s="81" t="str">
        <f t="shared" si="70"/>
        <v/>
      </c>
      <c r="Y52" s="55"/>
      <c r="Z52" s="55"/>
      <c r="AA52" s="55"/>
      <c r="AB52" s="55"/>
      <c r="AC52" s="53">
        <v>32</v>
      </c>
      <c r="AD52" s="477" t="str">
        <f t="shared" si="15"/>
        <v/>
      </c>
      <c r="AE52" s="478"/>
      <c r="AF52" s="478"/>
      <c r="AG52" s="153" t="str">
        <f>IF('TRI-2C'!Y49="","",'TRI-2C'!Y49)</f>
        <v/>
      </c>
      <c r="AH52" s="153" t="str">
        <f>IF('TRI-2C'!AO49="","",'TRI-2C'!AO49)</f>
        <v/>
      </c>
      <c r="AI52" s="153" t="str">
        <f>IF('TRI-2C'!BJ49="","",'TRI-2C'!BJ49)</f>
        <v/>
      </c>
      <c r="AJ52" s="153" t="str">
        <f>IF('TRI-2C'!CG49="","",'TRI-2C'!CG49)</f>
        <v/>
      </c>
      <c r="AK52" s="153" t="str">
        <f>IF('TRI-2C'!DC49="","",'TRI-2C'!DC49)</f>
        <v/>
      </c>
      <c r="AL52" s="153" t="str">
        <f>IF('TRI-2C'!DO49="","",'TRI-2C'!DO49)</f>
        <v/>
      </c>
      <c r="AM52" s="153" t="str">
        <f>IF('TRI-2C'!ER49="","",'TRI-2C'!ER49)</f>
        <v/>
      </c>
      <c r="AN52" s="153" t="str">
        <f>IF(E52="","",'TRI-1'!FC49)</f>
        <v/>
      </c>
      <c r="AO52" s="153" t="str">
        <f>IF('TRI-2C'!ES49="","",'TRI-2C'!ES49)</f>
        <v/>
      </c>
      <c r="AP52" s="81" t="str">
        <f t="shared" si="71"/>
        <v/>
      </c>
      <c r="AQ52" s="81" t="str">
        <f t="shared" si="72"/>
        <v/>
      </c>
      <c r="AR52" s="81" t="str">
        <f t="shared" si="73"/>
        <v/>
      </c>
      <c r="AS52" s="81" t="str">
        <f t="shared" si="74"/>
        <v/>
      </c>
      <c r="AT52" s="81" t="str">
        <f t="shared" si="75"/>
        <v/>
      </c>
      <c r="AU52" s="81" t="str">
        <f t="shared" si="76"/>
        <v/>
      </c>
      <c r="AV52" s="81" t="str">
        <f t="shared" si="77"/>
        <v/>
      </c>
      <c r="AW52" s="81" t="str">
        <f t="shared" si="78"/>
        <v/>
      </c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3">
        <v>32</v>
      </c>
      <c r="BI52" s="381" t="str">
        <f t="shared" si="16"/>
        <v/>
      </c>
      <c r="BJ52" s="382"/>
      <c r="BK52" s="382"/>
      <c r="BL52" s="153" t="str">
        <f>IF('TRI-3C'!Y49="","",'TRI-3C'!Y49)</f>
        <v/>
      </c>
      <c r="BM52" s="153" t="str">
        <f>IF('TRI-3C'!AO49="","",'TRI-3C'!AO49)</f>
        <v/>
      </c>
      <c r="BN52" s="153" t="str">
        <f>IF('TRI-3C'!BJ49="","",'TRI-3C'!BJ49)</f>
        <v/>
      </c>
      <c r="BO52" s="153" t="str">
        <f>IF('TRI-3C'!CG49="","",'TRI-3C'!CG49)</f>
        <v/>
      </c>
      <c r="BP52" s="153" t="str">
        <f>IF('TRI-3C'!DC49="","",'TRI-3C'!DC49)</f>
        <v/>
      </c>
      <c r="BQ52" s="153" t="str">
        <f>IF('TRI-3C'!DO49="","",'TRI-3C'!DO49)</f>
        <v/>
      </c>
      <c r="BR52" s="153" t="str">
        <f>IF('TRI-3C'!ER49="","",'TRI-3C'!ER49)</f>
        <v/>
      </c>
      <c r="BS52" s="153" t="str">
        <f>IF(E52="","",'TRI-1'!FC49)</f>
        <v/>
      </c>
      <c r="BT52" s="153" t="str">
        <f>IF('TRI-3C'!ES49="","",'TRI-3C'!ES49)</f>
        <v/>
      </c>
      <c r="BU52" s="81" t="str">
        <f t="shared" si="82"/>
        <v/>
      </c>
      <c r="BV52" s="81" t="str">
        <f t="shared" si="83"/>
        <v/>
      </c>
      <c r="BW52" s="81" t="str">
        <f t="shared" si="84"/>
        <v/>
      </c>
      <c r="BX52" s="81" t="str">
        <f t="shared" si="85"/>
        <v/>
      </c>
      <c r="BY52" s="81" t="str">
        <f t="shared" si="86"/>
        <v/>
      </c>
      <c r="BZ52" s="81" t="str">
        <f t="shared" si="87"/>
        <v/>
      </c>
      <c r="CA52" s="81" t="str">
        <f t="shared" si="88"/>
        <v/>
      </c>
      <c r="CB52" s="81" t="str">
        <f t="shared" si="89"/>
        <v/>
      </c>
      <c r="CC52" s="55"/>
      <c r="CD52" s="55"/>
      <c r="CE52" s="55"/>
      <c r="CF52" s="55"/>
      <c r="CG52" s="55"/>
      <c r="CH52" s="55"/>
      <c r="CI52" s="64">
        <v>32</v>
      </c>
      <c r="CJ52" s="321" t="str">
        <f t="shared" si="25"/>
        <v/>
      </c>
      <c r="CK52" s="322"/>
      <c r="CL52" s="322"/>
      <c r="CM52" s="323"/>
      <c r="CN52" s="308" t="str">
        <f t="shared" si="79"/>
        <v/>
      </c>
      <c r="CO52" s="309"/>
      <c r="CP52" s="308" t="str">
        <f t="shared" si="80"/>
        <v/>
      </c>
      <c r="CQ52" s="309"/>
      <c r="CR52" s="308" t="str">
        <f t="shared" si="81"/>
        <v/>
      </c>
      <c r="CS52" s="309"/>
      <c r="CT52" s="308" t="str">
        <f t="shared" si="29"/>
        <v/>
      </c>
      <c r="CU52" s="309"/>
      <c r="CV52" s="94"/>
      <c r="CW52" s="193" t="str">
        <f>IF(OR(CN52="",CP52="",CR52=""),"",ROUND(TRUNC(('TRI-1'!ES49+'TRI-2'!ES49+'TRI-3'!ES49)/3,2),0))</f>
        <v/>
      </c>
      <c r="CX52" s="55"/>
      <c r="CY52" s="55"/>
      <c r="CZ52" s="55" t="e">
        <f>IF(#REF!="","",IF(#REF!&lt;&gt;"",IF(#REF!="","",IF(#REF!=10,"S",IF(#REF!&gt;=9,"MB",IF(#REF!&gt;=7,"B",IF(#REF!&gt;=5,"R","I"))))),""))</f>
        <v>#REF!</v>
      </c>
      <c r="DA52" s="55"/>
      <c r="DB52" s="55">
        <v>0</v>
      </c>
      <c r="DC52" s="55">
        <f t="shared" si="30"/>
        <v>0</v>
      </c>
      <c r="DD52" s="55"/>
      <c r="DE52" s="55"/>
      <c r="DF52" s="55" t="str">
        <f t="shared" si="3"/>
        <v>Err</v>
      </c>
      <c r="DG52" s="55" t="e">
        <f>IF(#REF!="A",5,IF(#REF!="B",4,IF(#REF!="C",3,IF(#REF!="D",2,IF(#REF!="E",1,"Err")))))</f>
        <v>#REF!</v>
      </c>
      <c r="DH52" s="55"/>
      <c r="DI52" s="55" t="e">
        <f t="shared" si="31"/>
        <v>#REF!</v>
      </c>
      <c r="DJ52" s="55" t="e">
        <f t="shared" si="32"/>
        <v>#REF!</v>
      </c>
      <c r="DK52" s="55"/>
      <c r="DL52" s="55"/>
      <c r="DM52" s="55"/>
      <c r="DN52" s="53">
        <v>32</v>
      </c>
      <c r="DO52" s="272" t="str">
        <f t="shared" si="33"/>
        <v/>
      </c>
      <c r="DP52" s="273"/>
      <c r="DQ52" s="273"/>
      <c r="DR52" s="274"/>
      <c r="DS52" s="50" t="str">
        <f t="shared" si="34"/>
        <v/>
      </c>
      <c r="DT52" s="50" t="e">
        <f>IF(#REF!="","",#REF!)</f>
        <v>#REF!</v>
      </c>
      <c r="DU52" s="50" t="e">
        <f t="shared" si="4"/>
        <v>#REF!</v>
      </c>
      <c r="DV52" s="56" t="e">
        <f t="shared" si="35"/>
        <v>#REF!</v>
      </c>
      <c r="DW52" s="371" t="e">
        <f t="shared" si="36"/>
        <v>#REF!</v>
      </c>
      <c r="DX52" s="372"/>
      <c r="DY52" s="54" t="e">
        <f t="shared" si="37"/>
        <v>#REF!</v>
      </c>
      <c r="DZ52" s="55" t="e">
        <f t="shared" si="38"/>
        <v>#REF!</v>
      </c>
      <c r="EA52" s="55"/>
      <c r="EB52" s="55"/>
      <c r="EC52" s="55"/>
      <c r="ED52" s="55"/>
      <c r="EE52" s="55"/>
      <c r="EF52" s="53">
        <v>32</v>
      </c>
      <c r="EG52" s="272" t="str">
        <f t="shared" si="39"/>
        <v/>
      </c>
      <c r="EH52" s="273"/>
      <c r="EI52" s="273"/>
      <c r="EJ52" s="274"/>
      <c r="EK52" s="50" t="str">
        <f t="shared" si="40"/>
        <v/>
      </c>
      <c r="EL52" s="50" t="e">
        <f t="shared" si="40"/>
        <v>#REF!</v>
      </c>
      <c r="EM52" s="51"/>
      <c r="EN52" s="52"/>
      <c r="EO52" s="57" t="str">
        <f t="shared" si="41"/>
        <v/>
      </c>
      <c r="EP52" s="50" t="e">
        <f t="shared" si="42"/>
        <v>#REF!</v>
      </c>
      <c r="EQ52" s="56" t="str">
        <f t="shared" si="43"/>
        <v/>
      </c>
      <c r="ER52" s="54" t="str">
        <f t="shared" si="5"/>
        <v/>
      </c>
      <c r="ES52" s="55" t="str">
        <f t="shared" si="44"/>
        <v/>
      </c>
      <c r="ET52" s="55"/>
      <c r="EU52" s="55"/>
      <c r="EV52" s="55"/>
      <c r="EW52" s="55"/>
      <c r="EX52" s="55"/>
      <c r="EY52" s="55"/>
      <c r="EZ52" s="53">
        <v>32</v>
      </c>
      <c r="FA52" s="272" t="str">
        <f t="shared" si="45"/>
        <v/>
      </c>
      <c r="FB52" s="273"/>
      <c r="FC52" s="273"/>
      <c r="FD52" s="274"/>
      <c r="FE52" s="56" t="str">
        <f t="shared" si="46"/>
        <v/>
      </c>
      <c r="FF52" s="51"/>
      <c r="FG52" s="51"/>
      <c r="FH52" s="52"/>
      <c r="FI52" s="61" t="str">
        <f t="shared" si="47"/>
        <v/>
      </c>
      <c r="FJ52" s="371" t="str">
        <f t="shared" si="48"/>
        <v/>
      </c>
      <c r="FK52" s="379"/>
      <c r="FL52" s="379"/>
      <c r="FM52" s="372"/>
      <c r="FN52" s="55" t="str">
        <f t="shared" si="49"/>
        <v/>
      </c>
      <c r="FO52" s="55" t="str">
        <f t="shared" si="50"/>
        <v/>
      </c>
      <c r="FP52" s="55"/>
      <c r="FQ52" s="55"/>
      <c r="FR52" s="55"/>
      <c r="FS52" s="55"/>
      <c r="FT52" s="55"/>
      <c r="FU52" s="55"/>
      <c r="FV52" s="55"/>
      <c r="FW52" s="55"/>
      <c r="FX52" s="55"/>
      <c r="FY52" s="55"/>
      <c r="FZ52" s="55"/>
      <c r="GA52" s="55"/>
      <c r="GB52" s="55"/>
      <c r="GC52" s="55"/>
      <c r="GD52" s="55"/>
      <c r="XBG52" t="str">
        <f t="shared" si="51"/>
        <v/>
      </c>
      <c r="XBH52">
        <v>32</v>
      </c>
      <c r="XBI52" t="str">
        <f t="shared" si="52"/>
        <v/>
      </c>
      <c r="XBJ52" t="str">
        <f t="shared" si="53"/>
        <v/>
      </c>
      <c r="XBK52" t="str">
        <f t="shared" si="54"/>
        <v/>
      </c>
    </row>
    <row r="53" spans="1:186 16283:16287" ht="16.5" hidden="1" customHeight="1">
      <c r="D53" s="69">
        <v>33</v>
      </c>
      <c r="E53" s="477" t="str">
        <f t="shared" si="6"/>
        <v/>
      </c>
      <c r="F53" s="478"/>
      <c r="G53" s="478"/>
      <c r="H53" s="153" t="str">
        <f>IF('TRI-1C'!Y50="","",'TRI-1C'!Y50)</f>
        <v/>
      </c>
      <c r="I53" s="153" t="str">
        <f>IF('TRI-1C'!AO50="","",'TRI-1C'!AO50)</f>
        <v/>
      </c>
      <c r="J53" s="153" t="str">
        <f>IF('TRI-1C'!BJ50="","",'TRI-1C'!BJ50)</f>
        <v/>
      </c>
      <c r="K53" s="153" t="str">
        <f>IF('TRI-1C'!CG50="","",'TRI-1C'!CG50)</f>
        <v/>
      </c>
      <c r="L53" s="153" t="str">
        <f>IF('TRI-1C'!DC50="","",'TRI-1C'!DC50)</f>
        <v/>
      </c>
      <c r="M53" s="153" t="str">
        <f>IF('TRI-1C'!DO50="","",'TRI-1C'!DO50)</f>
        <v/>
      </c>
      <c r="N53" s="153" t="str">
        <f>IF('TRI-1C'!ER50="","",'TRI-1C'!ER50)</f>
        <v/>
      </c>
      <c r="O53" s="153" t="str">
        <f>IF(E53="","",'TRI-1'!FC50)</f>
        <v/>
      </c>
      <c r="P53" s="153" t="str">
        <f>IF('TRI-1C'!ES50="","",'TRI-1C'!ES50)</f>
        <v/>
      </c>
      <c r="Q53" s="81" t="str">
        <f t="shared" si="63"/>
        <v/>
      </c>
      <c r="R53" s="81" t="str">
        <f t="shared" si="64"/>
        <v/>
      </c>
      <c r="S53" s="81" t="str">
        <f t="shared" si="65"/>
        <v/>
      </c>
      <c r="T53" s="81" t="str">
        <f t="shared" si="66"/>
        <v/>
      </c>
      <c r="U53" s="81" t="str">
        <f t="shared" si="67"/>
        <v/>
      </c>
      <c r="V53" s="81" t="str">
        <f t="shared" si="68"/>
        <v/>
      </c>
      <c r="W53" s="81" t="str">
        <f t="shared" si="69"/>
        <v/>
      </c>
      <c r="X53" s="81" t="str">
        <f t="shared" si="70"/>
        <v/>
      </c>
      <c r="Y53" s="55"/>
      <c r="Z53" s="55"/>
      <c r="AA53" s="55"/>
      <c r="AB53" s="55"/>
      <c r="AC53" s="53">
        <v>33</v>
      </c>
      <c r="AD53" s="477" t="str">
        <f t="shared" si="15"/>
        <v/>
      </c>
      <c r="AE53" s="478"/>
      <c r="AF53" s="478"/>
      <c r="AG53" s="153" t="str">
        <f>IF('TRI-2C'!Y50="","",'TRI-2C'!Y50)</f>
        <v/>
      </c>
      <c r="AH53" s="153" t="str">
        <f>IF('TRI-2C'!AO50="","",'TRI-2C'!AO50)</f>
        <v/>
      </c>
      <c r="AI53" s="153" t="str">
        <f>IF('TRI-2C'!BJ50="","",'TRI-2C'!BJ50)</f>
        <v/>
      </c>
      <c r="AJ53" s="153" t="str">
        <f>IF('TRI-2C'!CG50="","",'TRI-2C'!CG50)</f>
        <v/>
      </c>
      <c r="AK53" s="153" t="str">
        <f>IF('TRI-2C'!DC50="","",'TRI-2C'!DC50)</f>
        <v/>
      </c>
      <c r="AL53" s="153" t="str">
        <f>IF('TRI-2C'!DO50="","",'TRI-2C'!DO50)</f>
        <v/>
      </c>
      <c r="AM53" s="153" t="str">
        <f>IF('TRI-2C'!ER50="","",'TRI-2C'!ER50)</f>
        <v/>
      </c>
      <c r="AN53" s="153" t="str">
        <f>IF(E53="","",'TRI-1'!FC50)</f>
        <v/>
      </c>
      <c r="AO53" s="153" t="str">
        <f>IF('TRI-2C'!ES50="","",'TRI-2C'!ES50)</f>
        <v/>
      </c>
      <c r="AP53" s="81" t="str">
        <f t="shared" si="71"/>
        <v/>
      </c>
      <c r="AQ53" s="81" t="str">
        <f t="shared" si="72"/>
        <v/>
      </c>
      <c r="AR53" s="81" t="str">
        <f t="shared" si="73"/>
        <v/>
      </c>
      <c r="AS53" s="81" t="str">
        <f t="shared" si="74"/>
        <v/>
      </c>
      <c r="AT53" s="81" t="str">
        <f t="shared" si="75"/>
        <v/>
      </c>
      <c r="AU53" s="81" t="str">
        <f t="shared" si="76"/>
        <v/>
      </c>
      <c r="AV53" s="81" t="str">
        <f t="shared" si="77"/>
        <v/>
      </c>
      <c r="AW53" s="81" t="str">
        <f t="shared" si="78"/>
        <v/>
      </c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3">
        <v>33</v>
      </c>
      <c r="BI53" s="381" t="str">
        <f t="shared" si="16"/>
        <v/>
      </c>
      <c r="BJ53" s="382"/>
      <c r="BK53" s="382"/>
      <c r="BL53" s="153" t="str">
        <f>IF('TRI-3C'!Y50="","",'TRI-3C'!Y50)</f>
        <v/>
      </c>
      <c r="BM53" s="153" t="str">
        <f>IF('TRI-3C'!AO50="","",'TRI-3C'!AO50)</f>
        <v/>
      </c>
      <c r="BN53" s="153" t="str">
        <f>IF('TRI-3C'!BJ50="","",'TRI-3C'!BJ50)</f>
        <v/>
      </c>
      <c r="BO53" s="153" t="str">
        <f>IF('TRI-3C'!CG50="","",'TRI-3C'!CG50)</f>
        <v/>
      </c>
      <c r="BP53" s="153" t="str">
        <f>IF('TRI-3C'!DC50="","",'TRI-3C'!DC50)</f>
        <v/>
      </c>
      <c r="BQ53" s="153" t="str">
        <f>IF('TRI-3C'!DO50="","",'TRI-3C'!DO50)</f>
        <v/>
      </c>
      <c r="BR53" s="153" t="str">
        <f>IF('TRI-3C'!ER50="","",'TRI-3C'!ER50)</f>
        <v/>
      </c>
      <c r="BS53" s="153" t="str">
        <f>IF(E53="","",'TRI-1'!FC50)</f>
        <v/>
      </c>
      <c r="BT53" s="153" t="str">
        <f>IF('TRI-3C'!ES50="","",'TRI-3C'!ES50)</f>
        <v/>
      </c>
      <c r="BU53" s="81" t="str">
        <f t="shared" si="82"/>
        <v/>
      </c>
      <c r="BV53" s="81" t="str">
        <f t="shared" si="83"/>
        <v/>
      </c>
      <c r="BW53" s="81" t="str">
        <f t="shared" si="84"/>
        <v/>
      </c>
      <c r="BX53" s="81" t="str">
        <f t="shared" si="85"/>
        <v/>
      </c>
      <c r="BY53" s="81" t="str">
        <f t="shared" si="86"/>
        <v/>
      </c>
      <c r="BZ53" s="81" t="str">
        <f t="shared" si="87"/>
        <v/>
      </c>
      <c r="CA53" s="81" t="str">
        <f t="shared" si="88"/>
        <v/>
      </c>
      <c r="CB53" s="81" t="str">
        <f t="shared" si="89"/>
        <v/>
      </c>
      <c r="CC53" s="55"/>
      <c r="CD53" s="55"/>
      <c r="CE53" s="55"/>
      <c r="CF53" s="55"/>
      <c r="CG53" s="55"/>
      <c r="CH53" s="55"/>
      <c r="CI53" s="64">
        <v>33</v>
      </c>
      <c r="CJ53" s="321" t="str">
        <f t="shared" si="25"/>
        <v/>
      </c>
      <c r="CK53" s="322"/>
      <c r="CL53" s="322"/>
      <c r="CM53" s="323"/>
      <c r="CN53" s="308" t="str">
        <f t="shared" si="79"/>
        <v/>
      </c>
      <c r="CO53" s="309"/>
      <c r="CP53" s="308" t="str">
        <f t="shared" si="80"/>
        <v/>
      </c>
      <c r="CQ53" s="309"/>
      <c r="CR53" s="308" t="str">
        <f t="shared" si="81"/>
        <v/>
      </c>
      <c r="CS53" s="309"/>
      <c r="CT53" s="308" t="str">
        <f t="shared" si="29"/>
        <v/>
      </c>
      <c r="CU53" s="309"/>
      <c r="CV53" s="94"/>
      <c r="CW53" s="193" t="str">
        <f>IF(OR(CN53="",CP53="",CR53=""),"",ROUND(TRUNC(('TRI-1'!ES50+'TRI-2'!ES50+'TRI-3'!ES50)/3,2),0))</f>
        <v/>
      </c>
      <c r="CX53" s="55"/>
      <c r="CY53" s="55"/>
      <c r="CZ53" s="55" t="e">
        <f>IF(#REF!="","",IF(#REF!&lt;&gt;"",IF(#REF!="","",IF(#REF!=10,"S",IF(#REF!&gt;=9,"MB",IF(#REF!&gt;=7,"B",IF(#REF!&gt;=5,"R","I"))))),""))</f>
        <v>#REF!</v>
      </c>
      <c r="DA53" s="55"/>
      <c r="DB53" s="55">
        <v>0</v>
      </c>
      <c r="DC53" s="55">
        <f t="shared" si="30"/>
        <v>0</v>
      </c>
      <c r="DD53" s="55"/>
      <c r="DE53" s="55"/>
      <c r="DF53" s="55" t="str">
        <f t="shared" si="3"/>
        <v>Err</v>
      </c>
      <c r="DG53" s="55" t="e">
        <f>IF(#REF!="A",5,IF(#REF!="B",4,IF(#REF!="C",3,IF(#REF!="D",2,IF(#REF!="E",1,"Err")))))</f>
        <v>#REF!</v>
      </c>
      <c r="DH53" s="55"/>
      <c r="DI53" s="55" t="e">
        <f t="shared" si="31"/>
        <v>#REF!</v>
      </c>
      <c r="DJ53" s="55" t="e">
        <f t="shared" si="32"/>
        <v>#REF!</v>
      </c>
      <c r="DK53" s="55"/>
      <c r="DL53" s="55"/>
      <c r="DM53" s="55"/>
      <c r="DN53" s="53">
        <v>33</v>
      </c>
      <c r="DO53" s="272" t="str">
        <f t="shared" si="33"/>
        <v/>
      </c>
      <c r="DP53" s="273"/>
      <c r="DQ53" s="273"/>
      <c r="DR53" s="274"/>
      <c r="DS53" s="50" t="str">
        <f t="shared" si="34"/>
        <v/>
      </c>
      <c r="DT53" s="50" t="e">
        <f>IF(#REF!="","",#REF!)</f>
        <v>#REF!</v>
      </c>
      <c r="DU53" s="50" t="e">
        <f t="shared" si="4"/>
        <v>#REF!</v>
      </c>
      <c r="DV53" s="56" t="e">
        <f t="shared" si="35"/>
        <v>#REF!</v>
      </c>
      <c r="DW53" s="371" t="e">
        <f t="shared" si="36"/>
        <v>#REF!</v>
      </c>
      <c r="DX53" s="372"/>
      <c r="DY53" s="54" t="e">
        <f t="shared" si="37"/>
        <v>#REF!</v>
      </c>
      <c r="DZ53" s="55" t="e">
        <f t="shared" si="38"/>
        <v>#REF!</v>
      </c>
      <c r="EA53" s="55"/>
      <c r="EB53" s="55"/>
      <c r="EC53" s="55"/>
      <c r="ED53" s="55"/>
      <c r="EE53" s="55"/>
      <c r="EF53" s="53">
        <v>33</v>
      </c>
      <c r="EG53" s="272" t="str">
        <f t="shared" si="39"/>
        <v/>
      </c>
      <c r="EH53" s="273"/>
      <c r="EI53" s="273"/>
      <c r="EJ53" s="274"/>
      <c r="EK53" s="50" t="str">
        <f t="shared" si="40"/>
        <v/>
      </c>
      <c r="EL53" s="50" t="e">
        <f t="shared" si="40"/>
        <v>#REF!</v>
      </c>
      <c r="EM53" s="51"/>
      <c r="EN53" s="52"/>
      <c r="EO53" s="57" t="str">
        <f t="shared" si="41"/>
        <v/>
      </c>
      <c r="EP53" s="50" t="e">
        <f t="shared" si="42"/>
        <v>#REF!</v>
      </c>
      <c r="EQ53" s="56" t="str">
        <f t="shared" si="43"/>
        <v/>
      </c>
      <c r="ER53" s="54" t="str">
        <f t="shared" si="5"/>
        <v/>
      </c>
      <c r="ES53" s="55" t="str">
        <f t="shared" si="44"/>
        <v/>
      </c>
      <c r="ET53" s="55"/>
      <c r="EU53" s="55"/>
      <c r="EV53" s="55"/>
      <c r="EW53" s="55"/>
      <c r="EX53" s="55"/>
      <c r="EY53" s="55"/>
      <c r="EZ53" s="53">
        <v>33</v>
      </c>
      <c r="FA53" s="272" t="str">
        <f t="shared" si="45"/>
        <v/>
      </c>
      <c r="FB53" s="273"/>
      <c r="FC53" s="273"/>
      <c r="FD53" s="274"/>
      <c r="FE53" s="56" t="str">
        <f t="shared" si="46"/>
        <v/>
      </c>
      <c r="FF53" s="51"/>
      <c r="FG53" s="51"/>
      <c r="FH53" s="52"/>
      <c r="FI53" s="61" t="str">
        <f t="shared" si="47"/>
        <v/>
      </c>
      <c r="FJ53" s="371" t="str">
        <f t="shared" si="48"/>
        <v/>
      </c>
      <c r="FK53" s="379"/>
      <c r="FL53" s="379"/>
      <c r="FM53" s="372"/>
      <c r="FN53" s="55" t="str">
        <f t="shared" si="49"/>
        <v/>
      </c>
      <c r="FO53" s="55" t="str">
        <f t="shared" si="50"/>
        <v/>
      </c>
      <c r="FP53" s="55"/>
      <c r="FQ53" s="55"/>
      <c r="FR53" s="55"/>
      <c r="FS53" s="55"/>
      <c r="FT53" s="55"/>
      <c r="FU53" s="55"/>
      <c r="FV53" s="55"/>
      <c r="FW53" s="55"/>
      <c r="FX53" s="55"/>
      <c r="FY53" s="55"/>
      <c r="FZ53" s="55"/>
      <c r="GA53" s="55"/>
      <c r="GB53" s="55"/>
      <c r="GC53" s="55"/>
      <c r="GD53" s="55"/>
      <c r="XBG53" t="str">
        <f t="shared" si="51"/>
        <v/>
      </c>
      <c r="XBH53">
        <v>33</v>
      </c>
      <c r="XBI53" t="str">
        <f t="shared" si="52"/>
        <v/>
      </c>
      <c r="XBJ53" t="str">
        <f t="shared" si="53"/>
        <v/>
      </c>
      <c r="XBK53" t="str">
        <f t="shared" si="54"/>
        <v/>
      </c>
    </row>
    <row r="54" spans="1:186 16283:16287" ht="16.5" hidden="1" customHeight="1">
      <c r="D54" s="69">
        <v>34</v>
      </c>
      <c r="E54" s="477" t="str">
        <f t="shared" si="6"/>
        <v/>
      </c>
      <c r="F54" s="478"/>
      <c r="G54" s="478"/>
      <c r="H54" s="153" t="str">
        <f>IF('TRI-1C'!Y51="","",'TRI-1C'!Y51)</f>
        <v/>
      </c>
      <c r="I54" s="153" t="str">
        <f>IF('TRI-1C'!AO51="","",'TRI-1C'!AO51)</f>
        <v/>
      </c>
      <c r="J54" s="153" t="str">
        <f>IF('TRI-1C'!BJ51="","",'TRI-1C'!BJ51)</f>
        <v/>
      </c>
      <c r="K54" s="153" t="str">
        <f>IF('TRI-1C'!CG51="","",'TRI-1C'!CG51)</f>
        <v/>
      </c>
      <c r="L54" s="153" t="str">
        <f>IF('TRI-1C'!DC51="","",'TRI-1C'!DC51)</f>
        <v/>
      </c>
      <c r="M54" s="153" t="str">
        <f>IF('TRI-1C'!DO51="","",'TRI-1C'!DO51)</f>
        <v/>
      </c>
      <c r="N54" s="153" t="str">
        <f>IF('TRI-1C'!ER51="","",'TRI-1C'!ER51)</f>
        <v/>
      </c>
      <c r="O54" s="153" t="str">
        <f>IF(E54="","",'TRI-1'!FC51)</f>
        <v/>
      </c>
      <c r="P54" s="153" t="str">
        <f>IF('TRI-1C'!ES51="","",'TRI-1C'!ES51)</f>
        <v/>
      </c>
      <c r="Q54" s="81" t="str">
        <f t="shared" si="63"/>
        <v/>
      </c>
      <c r="R54" s="81" t="str">
        <f t="shared" si="64"/>
        <v/>
      </c>
      <c r="S54" s="81" t="str">
        <f t="shared" si="65"/>
        <v/>
      </c>
      <c r="T54" s="81" t="str">
        <f t="shared" si="66"/>
        <v/>
      </c>
      <c r="U54" s="81" t="str">
        <f t="shared" si="67"/>
        <v/>
      </c>
      <c r="V54" s="81" t="str">
        <f t="shared" si="68"/>
        <v/>
      </c>
      <c r="W54" s="81" t="str">
        <f t="shared" si="69"/>
        <v/>
      </c>
      <c r="X54" s="81" t="str">
        <f t="shared" si="70"/>
        <v/>
      </c>
      <c r="Y54" s="55"/>
      <c r="Z54" s="55"/>
      <c r="AA54" s="55"/>
      <c r="AB54" s="55"/>
      <c r="AC54" s="53">
        <v>34</v>
      </c>
      <c r="AD54" s="477" t="str">
        <f t="shared" si="15"/>
        <v/>
      </c>
      <c r="AE54" s="478"/>
      <c r="AF54" s="478"/>
      <c r="AG54" s="153" t="str">
        <f>IF('TRI-2C'!Y51="","",'TRI-2C'!Y51)</f>
        <v/>
      </c>
      <c r="AH54" s="153" t="str">
        <f>IF('TRI-2C'!AO51="","",'TRI-2C'!AO51)</f>
        <v/>
      </c>
      <c r="AI54" s="153" t="str">
        <f>IF('TRI-2C'!BJ51="","",'TRI-2C'!BJ51)</f>
        <v/>
      </c>
      <c r="AJ54" s="153" t="str">
        <f>IF('TRI-2C'!CG51="","",'TRI-2C'!CG51)</f>
        <v/>
      </c>
      <c r="AK54" s="153" t="str">
        <f>IF('TRI-2C'!DC51="","",'TRI-2C'!DC51)</f>
        <v/>
      </c>
      <c r="AL54" s="153" t="str">
        <f>IF('TRI-2C'!DO51="","",'TRI-2C'!DO51)</f>
        <v/>
      </c>
      <c r="AM54" s="153" t="str">
        <f>IF('TRI-2C'!ER51="","",'TRI-2C'!ER51)</f>
        <v/>
      </c>
      <c r="AN54" s="153" t="str">
        <f>IF(E54="","",'TRI-1'!FC51)</f>
        <v/>
      </c>
      <c r="AO54" s="153" t="str">
        <f>IF('TRI-2C'!ES51="","",'TRI-2C'!ES51)</f>
        <v/>
      </c>
      <c r="AP54" s="81" t="str">
        <f t="shared" si="71"/>
        <v/>
      </c>
      <c r="AQ54" s="81" t="str">
        <f t="shared" si="72"/>
        <v/>
      </c>
      <c r="AR54" s="81" t="str">
        <f t="shared" si="73"/>
        <v/>
      </c>
      <c r="AS54" s="81" t="str">
        <f t="shared" si="74"/>
        <v/>
      </c>
      <c r="AT54" s="81" t="str">
        <f t="shared" si="75"/>
        <v/>
      </c>
      <c r="AU54" s="81" t="str">
        <f t="shared" si="76"/>
        <v/>
      </c>
      <c r="AV54" s="81" t="str">
        <f t="shared" si="77"/>
        <v/>
      </c>
      <c r="AW54" s="81" t="str">
        <f t="shared" si="78"/>
        <v/>
      </c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3">
        <v>34</v>
      </c>
      <c r="BI54" s="381" t="str">
        <f t="shared" si="16"/>
        <v/>
      </c>
      <c r="BJ54" s="382"/>
      <c r="BK54" s="382"/>
      <c r="BL54" s="153" t="str">
        <f>IF('TRI-3C'!Y51="","",'TRI-3C'!Y51)</f>
        <v/>
      </c>
      <c r="BM54" s="153" t="str">
        <f>IF('TRI-3C'!AO51="","",'TRI-3C'!AO51)</f>
        <v/>
      </c>
      <c r="BN54" s="153" t="str">
        <f>IF('TRI-3C'!BJ51="","",'TRI-3C'!BJ51)</f>
        <v/>
      </c>
      <c r="BO54" s="153" t="str">
        <f>IF('TRI-3C'!CG51="","",'TRI-3C'!CG51)</f>
        <v/>
      </c>
      <c r="BP54" s="153" t="str">
        <f>IF('TRI-3C'!DC51="","",'TRI-3C'!DC51)</f>
        <v/>
      </c>
      <c r="BQ54" s="153" t="str">
        <f>IF('TRI-3C'!DO51="","",'TRI-3C'!DO51)</f>
        <v/>
      </c>
      <c r="BR54" s="153" t="str">
        <f>IF('TRI-3C'!ER51="","",'TRI-3C'!ER51)</f>
        <v/>
      </c>
      <c r="BS54" s="153" t="str">
        <f>IF(E54="","",'TRI-1'!FC51)</f>
        <v/>
      </c>
      <c r="BT54" s="153" t="str">
        <f>IF('TRI-3C'!ES51="","",'TRI-3C'!ES51)</f>
        <v/>
      </c>
      <c r="BU54" s="81" t="str">
        <f t="shared" si="82"/>
        <v/>
      </c>
      <c r="BV54" s="81" t="str">
        <f t="shared" si="83"/>
        <v/>
      </c>
      <c r="BW54" s="81" t="str">
        <f t="shared" si="84"/>
        <v/>
      </c>
      <c r="BX54" s="81" t="str">
        <f t="shared" si="85"/>
        <v/>
      </c>
      <c r="BY54" s="81" t="str">
        <f t="shared" si="86"/>
        <v/>
      </c>
      <c r="BZ54" s="81" t="str">
        <f t="shared" si="87"/>
        <v/>
      </c>
      <c r="CA54" s="81" t="str">
        <f t="shared" si="88"/>
        <v/>
      </c>
      <c r="CB54" s="81" t="str">
        <f t="shared" si="89"/>
        <v/>
      </c>
      <c r="CC54" s="55"/>
      <c r="CD54" s="55"/>
      <c r="CE54" s="55"/>
      <c r="CF54" s="55"/>
      <c r="CG54" s="55"/>
      <c r="CH54" s="55"/>
      <c r="CI54" s="64">
        <v>34</v>
      </c>
      <c r="CJ54" s="321" t="str">
        <f t="shared" si="25"/>
        <v/>
      </c>
      <c r="CK54" s="322"/>
      <c r="CL54" s="322"/>
      <c r="CM54" s="323"/>
      <c r="CN54" s="308" t="str">
        <f t="shared" si="79"/>
        <v/>
      </c>
      <c r="CO54" s="309"/>
      <c r="CP54" s="308" t="str">
        <f t="shared" si="80"/>
        <v/>
      </c>
      <c r="CQ54" s="309"/>
      <c r="CR54" s="308" t="str">
        <f t="shared" si="81"/>
        <v/>
      </c>
      <c r="CS54" s="309"/>
      <c r="CT54" s="308" t="str">
        <f t="shared" si="29"/>
        <v/>
      </c>
      <c r="CU54" s="309"/>
      <c r="CV54" s="94"/>
      <c r="CW54" s="193" t="str">
        <f>IF(OR(CN54="",CP54="",CR54=""),"",ROUND(TRUNC(('TRI-1'!ES51+'TRI-2'!ES51+'TRI-3'!ES51)/3,2),0))</f>
        <v/>
      </c>
      <c r="CX54" s="55"/>
      <c r="CY54" s="55"/>
      <c r="CZ54" s="55" t="e">
        <f>IF(#REF!="","",IF(#REF!&lt;&gt;"",IF(#REF!="","",IF(#REF!=10,"S",IF(#REF!&gt;=9,"MB",IF(#REF!&gt;=7,"B",IF(#REF!&gt;=5,"R","I"))))),""))</f>
        <v>#REF!</v>
      </c>
      <c r="DA54" s="55"/>
      <c r="DB54" s="55">
        <v>0</v>
      </c>
      <c r="DC54" s="55">
        <f t="shared" si="30"/>
        <v>0</v>
      </c>
      <c r="DD54" s="55"/>
      <c r="DE54" s="55"/>
      <c r="DF54" s="55" t="str">
        <f t="shared" si="3"/>
        <v>Err</v>
      </c>
      <c r="DG54" s="55" t="e">
        <f>IF(#REF!="A",5,IF(#REF!="B",4,IF(#REF!="C",3,IF(#REF!="D",2,IF(#REF!="E",1,"Err")))))</f>
        <v>#REF!</v>
      </c>
      <c r="DH54" s="55"/>
      <c r="DI54" s="55" t="e">
        <f t="shared" si="31"/>
        <v>#REF!</v>
      </c>
      <c r="DJ54" s="55" t="e">
        <f t="shared" si="32"/>
        <v>#REF!</v>
      </c>
      <c r="DK54" s="55"/>
      <c r="DL54" s="55"/>
      <c r="DM54" s="55"/>
      <c r="DN54" s="53">
        <v>34</v>
      </c>
      <c r="DO54" s="272" t="str">
        <f t="shared" si="33"/>
        <v/>
      </c>
      <c r="DP54" s="273"/>
      <c r="DQ54" s="273"/>
      <c r="DR54" s="274"/>
      <c r="DS54" s="50" t="str">
        <f t="shared" si="34"/>
        <v/>
      </c>
      <c r="DT54" s="50" t="e">
        <f>IF(#REF!="","",#REF!)</f>
        <v>#REF!</v>
      </c>
      <c r="DU54" s="50" t="e">
        <f t="shared" si="4"/>
        <v>#REF!</v>
      </c>
      <c r="DV54" s="56" t="e">
        <f t="shared" si="35"/>
        <v>#REF!</v>
      </c>
      <c r="DW54" s="371" t="e">
        <f t="shared" si="36"/>
        <v>#REF!</v>
      </c>
      <c r="DX54" s="372"/>
      <c r="DY54" s="54" t="e">
        <f t="shared" si="37"/>
        <v>#REF!</v>
      </c>
      <c r="DZ54" s="55" t="e">
        <f t="shared" si="38"/>
        <v>#REF!</v>
      </c>
      <c r="EA54" s="55"/>
      <c r="EB54" s="55"/>
      <c r="EC54" s="55"/>
      <c r="ED54" s="55"/>
      <c r="EE54" s="55"/>
      <c r="EF54" s="53">
        <v>34</v>
      </c>
      <c r="EG54" s="272" t="str">
        <f t="shared" si="39"/>
        <v/>
      </c>
      <c r="EH54" s="273"/>
      <c r="EI54" s="273"/>
      <c r="EJ54" s="274"/>
      <c r="EK54" s="50" t="str">
        <f t="shared" si="40"/>
        <v/>
      </c>
      <c r="EL54" s="50" t="e">
        <f t="shared" si="40"/>
        <v>#REF!</v>
      </c>
      <c r="EM54" s="51"/>
      <c r="EN54" s="52"/>
      <c r="EO54" s="57" t="str">
        <f t="shared" si="41"/>
        <v/>
      </c>
      <c r="EP54" s="50" t="e">
        <f t="shared" si="42"/>
        <v>#REF!</v>
      </c>
      <c r="EQ54" s="56" t="str">
        <f t="shared" si="43"/>
        <v/>
      </c>
      <c r="ER54" s="54" t="str">
        <f t="shared" si="5"/>
        <v/>
      </c>
      <c r="ES54" s="55" t="str">
        <f t="shared" si="44"/>
        <v/>
      </c>
      <c r="ET54" s="55"/>
      <c r="EU54" s="55"/>
      <c r="EV54" s="55"/>
      <c r="EW54" s="55"/>
      <c r="EX54" s="55"/>
      <c r="EY54" s="55"/>
      <c r="EZ54" s="53">
        <v>34</v>
      </c>
      <c r="FA54" s="272" t="str">
        <f t="shared" si="45"/>
        <v/>
      </c>
      <c r="FB54" s="273"/>
      <c r="FC54" s="273"/>
      <c r="FD54" s="274"/>
      <c r="FE54" s="56" t="str">
        <f t="shared" si="46"/>
        <v/>
      </c>
      <c r="FF54" s="51"/>
      <c r="FG54" s="51"/>
      <c r="FH54" s="52"/>
      <c r="FI54" s="61" t="str">
        <f t="shared" si="47"/>
        <v/>
      </c>
      <c r="FJ54" s="371" t="str">
        <f t="shared" si="48"/>
        <v/>
      </c>
      <c r="FK54" s="379"/>
      <c r="FL54" s="379"/>
      <c r="FM54" s="372"/>
      <c r="FN54" s="55" t="str">
        <f t="shared" si="49"/>
        <v/>
      </c>
      <c r="FO54" s="55" t="str">
        <f t="shared" si="50"/>
        <v/>
      </c>
      <c r="FP54" s="55"/>
      <c r="FQ54" s="55"/>
      <c r="FR54" s="55"/>
      <c r="FS54" s="55"/>
      <c r="FT54" s="55"/>
      <c r="FU54" s="55"/>
      <c r="FV54" s="55"/>
      <c r="FW54" s="55"/>
      <c r="FX54" s="55"/>
      <c r="FY54" s="55"/>
      <c r="FZ54" s="55"/>
      <c r="GA54" s="55"/>
      <c r="GB54" s="55"/>
      <c r="GC54" s="55"/>
      <c r="GD54" s="55"/>
      <c r="XBG54" t="str">
        <f t="shared" si="51"/>
        <v/>
      </c>
      <c r="XBH54">
        <v>34</v>
      </c>
      <c r="XBI54" t="str">
        <f t="shared" si="52"/>
        <v/>
      </c>
      <c r="XBJ54" t="str">
        <f t="shared" si="53"/>
        <v/>
      </c>
      <c r="XBK54" t="str">
        <f t="shared" si="54"/>
        <v/>
      </c>
    </row>
    <row r="55" spans="1:186 16283:16287" ht="16.5" hidden="1" customHeight="1">
      <c r="D55" s="69">
        <v>35</v>
      </c>
      <c r="E55" s="477" t="str">
        <f t="shared" si="6"/>
        <v/>
      </c>
      <c r="F55" s="478"/>
      <c r="G55" s="478"/>
      <c r="H55" s="153" t="str">
        <f>IF('TRI-1C'!Y52="","",'TRI-1C'!Y52)</f>
        <v/>
      </c>
      <c r="I55" s="153" t="str">
        <f>IF('TRI-1C'!AO52="","",'TRI-1C'!AO52)</f>
        <v/>
      </c>
      <c r="J55" s="153" t="str">
        <f>IF('TRI-1C'!BJ52="","",'TRI-1C'!BJ52)</f>
        <v/>
      </c>
      <c r="K55" s="153" t="str">
        <f>IF('TRI-1C'!CG52="","",'TRI-1C'!CG52)</f>
        <v/>
      </c>
      <c r="L55" s="153" t="str">
        <f>IF('TRI-1C'!DC52="","",'TRI-1C'!DC52)</f>
        <v/>
      </c>
      <c r="M55" s="153" t="str">
        <f>IF('TRI-1C'!DO52="","",'TRI-1C'!DO52)</f>
        <v/>
      </c>
      <c r="N55" s="153" t="str">
        <f>IF('TRI-1C'!ER52="","",'TRI-1C'!ER52)</f>
        <v/>
      </c>
      <c r="O55" s="153" t="str">
        <f>IF(E55="","",'TRI-1'!FC52)</f>
        <v/>
      </c>
      <c r="P55" s="153" t="str">
        <f>IF('TRI-1C'!ES52="","",'TRI-1C'!ES52)</f>
        <v/>
      </c>
      <c r="Q55" s="81" t="str">
        <f t="shared" si="63"/>
        <v/>
      </c>
      <c r="R55" s="81" t="str">
        <f t="shared" si="64"/>
        <v/>
      </c>
      <c r="S55" s="81" t="str">
        <f t="shared" si="65"/>
        <v/>
      </c>
      <c r="T55" s="81" t="str">
        <f t="shared" si="66"/>
        <v/>
      </c>
      <c r="U55" s="81" t="str">
        <f t="shared" si="67"/>
        <v/>
      </c>
      <c r="V55" s="81" t="str">
        <f t="shared" si="68"/>
        <v/>
      </c>
      <c r="W55" s="81" t="str">
        <f t="shared" si="69"/>
        <v/>
      </c>
      <c r="X55" s="81" t="str">
        <f t="shared" si="70"/>
        <v/>
      </c>
      <c r="Y55" s="55"/>
      <c r="Z55" s="55"/>
      <c r="AA55" s="55"/>
      <c r="AB55" s="55"/>
      <c r="AC55" s="53">
        <v>35</v>
      </c>
      <c r="AD55" s="477" t="str">
        <f t="shared" si="15"/>
        <v/>
      </c>
      <c r="AE55" s="478"/>
      <c r="AF55" s="478"/>
      <c r="AG55" s="153" t="str">
        <f>IF('TRI-2C'!Y52="","",'TRI-2C'!Y52)</f>
        <v/>
      </c>
      <c r="AH55" s="153" t="str">
        <f>IF('TRI-2C'!AO52="","",'TRI-2C'!AO52)</f>
        <v/>
      </c>
      <c r="AI55" s="153" t="str">
        <f>IF('TRI-2C'!BJ52="","",'TRI-2C'!BJ52)</f>
        <v/>
      </c>
      <c r="AJ55" s="153" t="str">
        <f>IF('TRI-2C'!CG52="","",'TRI-2C'!CG52)</f>
        <v/>
      </c>
      <c r="AK55" s="153" t="str">
        <f>IF('TRI-2C'!DC52="","",'TRI-2C'!DC52)</f>
        <v/>
      </c>
      <c r="AL55" s="153" t="str">
        <f>IF('TRI-2C'!DO52="","",'TRI-2C'!DO52)</f>
        <v/>
      </c>
      <c r="AM55" s="153" t="str">
        <f>IF('TRI-2C'!ER52="","",'TRI-2C'!ER52)</f>
        <v/>
      </c>
      <c r="AN55" s="153" t="str">
        <f>IF(E55="","",'TRI-1'!FC52)</f>
        <v/>
      </c>
      <c r="AO55" s="153" t="str">
        <f>IF('TRI-2C'!ES52="","",'TRI-2C'!ES52)</f>
        <v/>
      </c>
      <c r="AP55" s="81" t="str">
        <f t="shared" si="71"/>
        <v/>
      </c>
      <c r="AQ55" s="81" t="str">
        <f t="shared" si="72"/>
        <v/>
      </c>
      <c r="AR55" s="81" t="str">
        <f t="shared" si="73"/>
        <v/>
      </c>
      <c r="AS55" s="81" t="str">
        <f t="shared" si="74"/>
        <v/>
      </c>
      <c r="AT55" s="81" t="str">
        <f t="shared" si="75"/>
        <v/>
      </c>
      <c r="AU55" s="81" t="str">
        <f t="shared" si="76"/>
        <v/>
      </c>
      <c r="AV55" s="81" t="str">
        <f t="shared" si="77"/>
        <v/>
      </c>
      <c r="AW55" s="81" t="str">
        <f t="shared" si="78"/>
        <v/>
      </c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3">
        <v>35</v>
      </c>
      <c r="BI55" s="381" t="str">
        <f t="shared" si="16"/>
        <v/>
      </c>
      <c r="BJ55" s="382"/>
      <c r="BK55" s="382"/>
      <c r="BL55" s="153" t="str">
        <f>IF('TRI-3C'!Y52="","",'TRI-3C'!Y52)</f>
        <v/>
      </c>
      <c r="BM55" s="153" t="str">
        <f>IF('TRI-3C'!AO52="","",'TRI-3C'!AO52)</f>
        <v/>
      </c>
      <c r="BN55" s="153" t="str">
        <f>IF('TRI-3C'!BJ52="","",'TRI-3C'!BJ52)</f>
        <v/>
      </c>
      <c r="BO55" s="153" t="str">
        <f>IF('TRI-3C'!CG52="","",'TRI-3C'!CG52)</f>
        <v/>
      </c>
      <c r="BP55" s="153" t="str">
        <f>IF('TRI-3C'!DC52="","",'TRI-3C'!DC52)</f>
        <v/>
      </c>
      <c r="BQ55" s="153" t="str">
        <f>IF('TRI-3C'!DO52="","",'TRI-3C'!DO52)</f>
        <v/>
      </c>
      <c r="BR55" s="153" t="str">
        <f>IF('TRI-3C'!ER52="","",'TRI-3C'!ER52)</f>
        <v/>
      </c>
      <c r="BS55" s="153" t="str">
        <f>IF(E55="","",'TRI-1'!FC52)</f>
        <v/>
      </c>
      <c r="BT55" s="153" t="str">
        <f>IF('TRI-3C'!ES52="","",'TRI-3C'!ES52)</f>
        <v/>
      </c>
      <c r="BU55" s="81" t="str">
        <f t="shared" si="82"/>
        <v/>
      </c>
      <c r="BV55" s="81" t="str">
        <f t="shared" si="83"/>
        <v/>
      </c>
      <c r="BW55" s="81" t="str">
        <f t="shared" si="84"/>
        <v/>
      </c>
      <c r="BX55" s="81" t="str">
        <f t="shared" si="85"/>
        <v/>
      </c>
      <c r="BY55" s="81" t="str">
        <f t="shared" si="86"/>
        <v/>
      </c>
      <c r="BZ55" s="81" t="str">
        <f t="shared" si="87"/>
        <v/>
      </c>
      <c r="CA55" s="81" t="str">
        <f t="shared" si="88"/>
        <v/>
      </c>
      <c r="CB55" s="81" t="str">
        <f t="shared" si="89"/>
        <v/>
      </c>
      <c r="CC55" s="55"/>
      <c r="CD55" s="55"/>
      <c r="CE55" s="55"/>
      <c r="CF55" s="55"/>
      <c r="CG55" s="55"/>
      <c r="CH55" s="55"/>
      <c r="CI55" s="64">
        <v>35</v>
      </c>
      <c r="CJ55" s="321" t="str">
        <f t="shared" si="25"/>
        <v/>
      </c>
      <c r="CK55" s="322"/>
      <c r="CL55" s="322"/>
      <c r="CM55" s="323"/>
      <c r="CN55" s="308" t="str">
        <f t="shared" si="79"/>
        <v/>
      </c>
      <c r="CO55" s="309"/>
      <c r="CP55" s="308" t="str">
        <f t="shared" si="80"/>
        <v/>
      </c>
      <c r="CQ55" s="309"/>
      <c r="CR55" s="308" t="str">
        <f t="shared" si="81"/>
        <v/>
      </c>
      <c r="CS55" s="309"/>
      <c r="CT55" s="308" t="str">
        <f t="shared" si="29"/>
        <v/>
      </c>
      <c r="CU55" s="309"/>
      <c r="CV55" s="94"/>
      <c r="CW55" s="193" t="str">
        <f>IF(OR(CN55="",CP55="",CR55=""),"",ROUND(TRUNC(('TRI-1'!ES52+'TRI-2'!ES52+'TRI-3'!ES52)/3,2),0))</f>
        <v/>
      </c>
      <c r="CX55" s="55"/>
      <c r="CY55" s="55"/>
      <c r="CZ55" s="55" t="e">
        <f>IF(#REF!="","",IF(#REF!&lt;&gt;"",IF(#REF!="","",IF(#REF!=10,"S",IF(#REF!&gt;=9,"MB",IF(#REF!&gt;=7,"B",IF(#REF!&gt;=5,"R","I"))))),""))</f>
        <v>#REF!</v>
      </c>
      <c r="DA55" s="55"/>
      <c r="DB55" s="55">
        <v>0</v>
      </c>
      <c r="DC55" s="55">
        <f t="shared" si="30"/>
        <v>0</v>
      </c>
      <c r="DD55" s="55"/>
      <c r="DE55" s="55"/>
      <c r="DF55" s="55" t="str">
        <f t="shared" si="3"/>
        <v>Err</v>
      </c>
      <c r="DG55" s="55" t="e">
        <f>IF(#REF!="A",5,IF(#REF!="B",4,IF(#REF!="C",3,IF(#REF!="D",2,IF(#REF!="E",1,"Err")))))</f>
        <v>#REF!</v>
      </c>
      <c r="DH55" s="55"/>
      <c r="DI55" s="55" t="e">
        <f t="shared" si="31"/>
        <v>#REF!</v>
      </c>
      <c r="DJ55" s="55" t="e">
        <f t="shared" si="32"/>
        <v>#REF!</v>
      </c>
      <c r="DK55" s="55"/>
      <c r="DL55" s="55"/>
      <c r="DM55" s="55"/>
      <c r="DN55" s="53">
        <v>35</v>
      </c>
      <c r="DO55" s="272" t="str">
        <f t="shared" si="33"/>
        <v/>
      </c>
      <c r="DP55" s="273"/>
      <c r="DQ55" s="273"/>
      <c r="DR55" s="274"/>
      <c r="DS55" s="50" t="str">
        <f t="shared" si="34"/>
        <v/>
      </c>
      <c r="DT55" s="50" t="e">
        <f>IF(#REF!="","",#REF!)</f>
        <v>#REF!</v>
      </c>
      <c r="DU55" s="50" t="e">
        <f t="shared" si="4"/>
        <v>#REF!</v>
      </c>
      <c r="DV55" s="56" t="e">
        <f t="shared" si="35"/>
        <v>#REF!</v>
      </c>
      <c r="DW55" s="371" t="e">
        <f t="shared" si="36"/>
        <v>#REF!</v>
      </c>
      <c r="DX55" s="372"/>
      <c r="DY55" s="54" t="e">
        <f t="shared" si="37"/>
        <v>#REF!</v>
      </c>
      <c r="DZ55" s="55" t="e">
        <f t="shared" si="38"/>
        <v>#REF!</v>
      </c>
      <c r="EA55" s="55"/>
      <c r="EB55" s="55"/>
      <c r="EC55" s="55"/>
      <c r="ED55" s="55"/>
      <c r="EE55" s="55"/>
      <c r="EF55" s="53">
        <v>35</v>
      </c>
      <c r="EG55" s="272" t="str">
        <f t="shared" si="39"/>
        <v/>
      </c>
      <c r="EH55" s="273"/>
      <c r="EI55" s="273"/>
      <c r="EJ55" s="274"/>
      <c r="EK55" s="50" t="str">
        <f t="shared" si="40"/>
        <v/>
      </c>
      <c r="EL55" s="50" t="e">
        <f t="shared" si="40"/>
        <v>#REF!</v>
      </c>
      <c r="EM55" s="51"/>
      <c r="EN55" s="52"/>
      <c r="EO55" s="57" t="str">
        <f t="shared" si="41"/>
        <v/>
      </c>
      <c r="EP55" s="50" t="e">
        <f t="shared" si="42"/>
        <v>#REF!</v>
      </c>
      <c r="EQ55" s="56" t="str">
        <f t="shared" si="43"/>
        <v/>
      </c>
      <c r="ER55" s="54" t="str">
        <f t="shared" si="5"/>
        <v/>
      </c>
      <c r="ES55" s="55" t="str">
        <f t="shared" si="44"/>
        <v/>
      </c>
      <c r="ET55" s="55"/>
      <c r="EU55" s="55"/>
      <c r="EV55" s="55"/>
      <c r="EW55" s="55"/>
      <c r="EX55" s="55"/>
      <c r="EY55" s="55"/>
      <c r="EZ55" s="53">
        <v>35</v>
      </c>
      <c r="FA55" s="272" t="str">
        <f t="shared" si="45"/>
        <v/>
      </c>
      <c r="FB55" s="273"/>
      <c r="FC55" s="273"/>
      <c r="FD55" s="274"/>
      <c r="FE55" s="56" t="str">
        <f t="shared" si="46"/>
        <v/>
      </c>
      <c r="FF55" s="51"/>
      <c r="FG55" s="51"/>
      <c r="FH55" s="52"/>
      <c r="FI55" s="61" t="str">
        <f t="shared" si="47"/>
        <v/>
      </c>
      <c r="FJ55" s="371" t="str">
        <f t="shared" si="48"/>
        <v/>
      </c>
      <c r="FK55" s="379"/>
      <c r="FL55" s="379"/>
      <c r="FM55" s="372"/>
      <c r="FN55" s="55" t="str">
        <f t="shared" si="49"/>
        <v/>
      </c>
      <c r="FO55" s="55" t="str">
        <f t="shared" si="50"/>
        <v/>
      </c>
      <c r="FP55" s="55"/>
      <c r="FQ55" s="55"/>
      <c r="FR55" s="55"/>
      <c r="FS55" s="55"/>
      <c r="FT55" s="55"/>
      <c r="FU55" s="55"/>
      <c r="FV55" s="55"/>
      <c r="FW55" s="55"/>
      <c r="FX55" s="55"/>
      <c r="FY55" s="55"/>
      <c r="FZ55" s="55"/>
      <c r="GA55" s="55"/>
      <c r="GB55" s="55"/>
      <c r="GC55" s="55"/>
      <c r="GD55" s="55"/>
      <c r="XBG55" t="str">
        <f t="shared" si="51"/>
        <v/>
      </c>
      <c r="XBH55">
        <v>35</v>
      </c>
      <c r="XBI55" t="str">
        <f t="shared" si="52"/>
        <v/>
      </c>
      <c r="XBJ55" t="str">
        <f t="shared" si="53"/>
        <v/>
      </c>
      <c r="XBK55" t="str">
        <f t="shared" si="54"/>
        <v/>
      </c>
    </row>
    <row r="56" spans="1:186 16283:16287" ht="16.5" hidden="1" customHeight="1">
      <c r="D56" s="69">
        <v>36</v>
      </c>
      <c r="E56" s="477" t="str">
        <f t="shared" si="6"/>
        <v/>
      </c>
      <c r="F56" s="478"/>
      <c r="G56" s="478"/>
      <c r="H56" s="153" t="str">
        <f>IF('TRI-1C'!Y53="","",'TRI-1C'!Y53)</f>
        <v/>
      </c>
      <c r="I56" s="153" t="str">
        <f>IF('TRI-1C'!AO53="","",'TRI-1C'!AO53)</f>
        <v/>
      </c>
      <c r="J56" s="153" t="str">
        <f>IF('TRI-1C'!BJ53="","",'TRI-1C'!BJ53)</f>
        <v/>
      </c>
      <c r="K56" s="153" t="str">
        <f>IF('TRI-1C'!CG53="","",'TRI-1C'!CG53)</f>
        <v/>
      </c>
      <c r="L56" s="153" t="str">
        <f>IF('TRI-1C'!DC53="","",'TRI-1C'!DC53)</f>
        <v/>
      </c>
      <c r="M56" s="153" t="str">
        <f>IF('TRI-1C'!DO53="","",'TRI-1C'!DO53)</f>
        <v/>
      </c>
      <c r="N56" s="153" t="str">
        <f>IF('TRI-1C'!ER53="","",'TRI-1C'!ER53)</f>
        <v/>
      </c>
      <c r="O56" s="153" t="str">
        <f>IF(E56="","",'TRI-1'!FC53)</f>
        <v/>
      </c>
      <c r="P56" s="153" t="str">
        <f>IF('TRI-1C'!ES53="","",'TRI-1C'!ES53)</f>
        <v/>
      </c>
      <c r="Q56" s="81" t="str">
        <f t="shared" si="63"/>
        <v/>
      </c>
      <c r="R56" s="81" t="str">
        <f t="shared" si="64"/>
        <v/>
      </c>
      <c r="S56" s="81" t="str">
        <f t="shared" si="65"/>
        <v/>
      </c>
      <c r="T56" s="81" t="str">
        <f t="shared" si="66"/>
        <v/>
      </c>
      <c r="U56" s="81" t="str">
        <f t="shared" si="67"/>
        <v/>
      </c>
      <c r="V56" s="81" t="str">
        <f t="shared" si="68"/>
        <v/>
      </c>
      <c r="W56" s="81" t="str">
        <f t="shared" si="69"/>
        <v/>
      </c>
      <c r="X56" s="81" t="str">
        <f t="shared" si="70"/>
        <v/>
      </c>
      <c r="Y56" s="55"/>
      <c r="Z56" s="55"/>
      <c r="AA56" s="55"/>
      <c r="AB56" s="55"/>
      <c r="AC56" s="53">
        <v>36</v>
      </c>
      <c r="AD56" s="477" t="str">
        <f t="shared" si="15"/>
        <v/>
      </c>
      <c r="AE56" s="478"/>
      <c r="AF56" s="478"/>
      <c r="AG56" s="153" t="str">
        <f>IF('TRI-2C'!Y53="","",'TRI-2C'!Y53)</f>
        <v/>
      </c>
      <c r="AH56" s="153" t="str">
        <f>IF('TRI-2C'!AO53="","",'TRI-2C'!AO53)</f>
        <v/>
      </c>
      <c r="AI56" s="153" t="str">
        <f>IF('TRI-2C'!BJ53="","",'TRI-2C'!BJ53)</f>
        <v/>
      </c>
      <c r="AJ56" s="153" t="str">
        <f>IF('TRI-2C'!CG53="","",'TRI-2C'!CG53)</f>
        <v/>
      </c>
      <c r="AK56" s="153" t="str">
        <f>IF('TRI-2C'!DC53="","",'TRI-2C'!DC53)</f>
        <v/>
      </c>
      <c r="AL56" s="153" t="str">
        <f>IF('TRI-2C'!DO53="","",'TRI-2C'!DO53)</f>
        <v/>
      </c>
      <c r="AM56" s="153" t="str">
        <f>IF('TRI-2C'!ER53="","",'TRI-2C'!ER53)</f>
        <v/>
      </c>
      <c r="AN56" s="153" t="str">
        <f>IF(E56="","",'TRI-1'!FC53)</f>
        <v/>
      </c>
      <c r="AO56" s="153" t="str">
        <f>IF('TRI-2C'!ES53="","",'TRI-2C'!ES53)</f>
        <v/>
      </c>
      <c r="AP56" s="81" t="str">
        <f t="shared" si="71"/>
        <v/>
      </c>
      <c r="AQ56" s="81" t="str">
        <f t="shared" si="72"/>
        <v/>
      </c>
      <c r="AR56" s="81" t="str">
        <f t="shared" si="73"/>
        <v/>
      </c>
      <c r="AS56" s="81" t="str">
        <f t="shared" si="74"/>
        <v/>
      </c>
      <c r="AT56" s="81" t="str">
        <f t="shared" si="75"/>
        <v/>
      </c>
      <c r="AU56" s="81" t="str">
        <f t="shared" si="76"/>
        <v/>
      </c>
      <c r="AV56" s="81" t="str">
        <f t="shared" si="77"/>
        <v/>
      </c>
      <c r="AW56" s="81" t="str">
        <f t="shared" si="78"/>
        <v/>
      </c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3">
        <v>36</v>
      </c>
      <c r="BI56" s="381" t="str">
        <f t="shared" si="16"/>
        <v/>
      </c>
      <c r="BJ56" s="382"/>
      <c r="BK56" s="382"/>
      <c r="BL56" s="153" t="str">
        <f>IF('TRI-3C'!Y53="","",'TRI-3C'!Y53)</f>
        <v/>
      </c>
      <c r="BM56" s="153" t="str">
        <f>IF('TRI-3C'!AO53="","",'TRI-3C'!AO53)</f>
        <v/>
      </c>
      <c r="BN56" s="153" t="str">
        <f>IF('TRI-3C'!BJ53="","",'TRI-3C'!BJ53)</f>
        <v/>
      </c>
      <c r="BO56" s="153" t="str">
        <f>IF('TRI-3C'!CG53="","",'TRI-3C'!CG53)</f>
        <v/>
      </c>
      <c r="BP56" s="153" t="str">
        <f>IF('TRI-3C'!DC53="","",'TRI-3C'!DC53)</f>
        <v/>
      </c>
      <c r="BQ56" s="153" t="str">
        <f>IF('TRI-3C'!DO53="","",'TRI-3C'!DO53)</f>
        <v/>
      </c>
      <c r="BR56" s="153" t="str">
        <f>IF('TRI-3C'!ER53="","",'TRI-3C'!ER53)</f>
        <v/>
      </c>
      <c r="BS56" s="153" t="str">
        <f>IF(E56="","",'TRI-1'!FC53)</f>
        <v/>
      </c>
      <c r="BT56" s="153" t="str">
        <f>IF('TRI-3C'!ES53="","",'TRI-3C'!ES53)</f>
        <v/>
      </c>
      <c r="BU56" s="81" t="str">
        <f t="shared" si="82"/>
        <v/>
      </c>
      <c r="BV56" s="81" t="str">
        <f t="shared" si="83"/>
        <v/>
      </c>
      <c r="BW56" s="81" t="str">
        <f t="shared" si="84"/>
        <v/>
      </c>
      <c r="BX56" s="81" t="str">
        <f t="shared" si="85"/>
        <v/>
      </c>
      <c r="BY56" s="81" t="str">
        <f t="shared" si="86"/>
        <v/>
      </c>
      <c r="BZ56" s="81" t="str">
        <f t="shared" si="87"/>
        <v/>
      </c>
      <c r="CA56" s="81" t="str">
        <f t="shared" si="88"/>
        <v/>
      </c>
      <c r="CB56" s="81" t="str">
        <f t="shared" si="89"/>
        <v/>
      </c>
      <c r="CC56" s="55"/>
      <c r="CD56" s="55"/>
      <c r="CE56" s="55"/>
      <c r="CF56" s="55"/>
      <c r="CG56" s="55"/>
      <c r="CH56" s="55"/>
      <c r="CI56" s="64">
        <v>36</v>
      </c>
      <c r="CJ56" s="321" t="str">
        <f t="shared" si="25"/>
        <v/>
      </c>
      <c r="CK56" s="322"/>
      <c r="CL56" s="322"/>
      <c r="CM56" s="323"/>
      <c r="CN56" s="308" t="str">
        <f t="shared" si="79"/>
        <v/>
      </c>
      <c r="CO56" s="309"/>
      <c r="CP56" s="308" t="str">
        <f t="shared" si="80"/>
        <v/>
      </c>
      <c r="CQ56" s="309"/>
      <c r="CR56" s="308" t="str">
        <f t="shared" si="81"/>
        <v/>
      </c>
      <c r="CS56" s="309"/>
      <c r="CT56" s="308" t="str">
        <f t="shared" si="29"/>
        <v/>
      </c>
      <c r="CU56" s="309"/>
      <c r="CV56" s="94"/>
      <c r="CW56" s="193" t="str">
        <f>IF(OR(CN56="",CP56="",CR56=""),"",ROUND(TRUNC(('TRI-1'!ES53+'TRI-2'!ES53+'TRI-3'!ES53)/3,2),0))</f>
        <v/>
      </c>
      <c r="CX56" s="55"/>
      <c r="CY56" s="55"/>
      <c r="CZ56" s="55" t="e">
        <f>IF(#REF!="","",IF(#REF!&lt;&gt;"",IF(#REF!="","",IF(#REF!=10,"S",IF(#REF!&gt;=9,"MB",IF(#REF!&gt;=7,"B",IF(#REF!&gt;=5,"R","I"))))),""))</f>
        <v>#REF!</v>
      </c>
      <c r="DA56" s="55"/>
      <c r="DB56" s="55">
        <v>0</v>
      </c>
      <c r="DC56" s="55">
        <f t="shared" si="30"/>
        <v>0</v>
      </c>
      <c r="DD56" s="55"/>
      <c r="DE56" s="55"/>
      <c r="DF56" s="55" t="str">
        <f t="shared" si="3"/>
        <v>Err</v>
      </c>
      <c r="DG56" s="55" t="e">
        <f>IF(#REF!="A",5,IF(#REF!="B",4,IF(#REF!="C",3,IF(#REF!="D",2,IF(#REF!="E",1,"Err")))))</f>
        <v>#REF!</v>
      </c>
      <c r="DH56" s="55"/>
      <c r="DI56" s="55" t="e">
        <f t="shared" si="31"/>
        <v>#REF!</v>
      </c>
      <c r="DJ56" s="55" t="e">
        <f t="shared" si="32"/>
        <v>#REF!</v>
      </c>
      <c r="DK56" s="55"/>
      <c r="DL56" s="55"/>
      <c r="DM56" s="55"/>
      <c r="DN56" s="53">
        <v>36</v>
      </c>
      <c r="DO56" s="272" t="str">
        <f t="shared" si="33"/>
        <v/>
      </c>
      <c r="DP56" s="273"/>
      <c r="DQ56" s="273"/>
      <c r="DR56" s="274"/>
      <c r="DS56" s="50" t="str">
        <f t="shared" si="34"/>
        <v/>
      </c>
      <c r="DT56" s="50" t="e">
        <f>IF(#REF!="","",#REF!)</f>
        <v>#REF!</v>
      </c>
      <c r="DU56" s="50" t="e">
        <f t="shared" si="4"/>
        <v>#REF!</v>
      </c>
      <c r="DV56" s="56" t="e">
        <f t="shared" si="35"/>
        <v>#REF!</v>
      </c>
      <c r="DW56" s="371" t="e">
        <f t="shared" si="36"/>
        <v>#REF!</v>
      </c>
      <c r="DX56" s="372"/>
      <c r="DY56" s="54" t="e">
        <f t="shared" si="37"/>
        <v>#REF!</v>
      </c>
      <c r="DZ56" s="55" t="e">
        <f t="shared" si="38"/>
        <v>#REF!</v>
      </c>
      <c r="EA56" s="55"/>
      <c r="EB56" s="55"/>
      <c r="EC56" s="55"/>
      <c r="ED56" s="55"/>
      <c r="EE56" s="55"/>
      <c r="EF56" s="53">
        <v>36</v>
      </c>
      <c r="EG56" s="272" t="str">
        <f t="shared" si="39"/>
        <v/>
      </c>
      <c r="EH56" s="273"/>
      <c r="EI56" s="273"/>
      <c r="EJ56" s="274"/>
      <c r="EK56" s="50" t="str">
        <f t="shared" si="40"/>
        <v/>
      </c>
      <c r="EL56" s="50" t="e">
        <f t="shared" si="40"/>
        <v>#REF!</v>
      </c>
      <c r="EM56" s="51"/>
      <c r="EN56" s="52"/>
      <c r="EO56" s="57" t="str">
        <f t="shared" si="41"/>
        <v/>
      </c>
      <c r="EP56" s="50" t="e">
        <f t="shared" si="42"/>
        <v>#REF!</v>
      </c>
      <c r="EQ56" s="56" t="str">
        <f t="shared" si="43"/>
        <v/>
      </c>
      <c r="ER56" s="54" t="str">
        <f t="shared" si="5"/>
        <v/>
      </c>
      <c r="ES56" s="55" t="str">
        <f t="shared" si="44"/>
        <v/>
      </c>
      <c r="ET56" s="55"/>
      <c r="EU56" s="55"/>
      <c r="EV56" s="55"/>
      <c r="EW56" s="55"/>
      <c r="EX56" s="55"/>
      <c r="EY56" s="55"/>
      <c r="EZ56" s="53">
        <v>36</v>
      </c>
      <c r="FA56" s="272" t="str">
        <f t="shared" si="45"/>
        <v/>
      </c>
      <c r="FB56" s="273"/>
      <c r="FC56" s="273"/>
      <c r="FD56" s="274"/>
      <c r="FE56" s="56" t="str">
        <f t="shared" si="46"/>
        <v/>
      </c>
      <c r="FF56" s="51"/>
      <c r="FG56" s="51"/>
      <c r="FH56" s="52"/>
      <c r="FI56" s="61" t="str">
        <f t="shared" si="47"/>
        <v/>
      </c>
      <c r="FJ56" s="371" t="str">
        <f t="shared" si="48"/>
        <v/>
      </c>
      <c r="FK56" s="379"/>
      <c r="FL56" s="379"/>
      <c r="FM56" s="372"/>
      <c r="FN56" s="55" t="str">
        <f t="shared" si="49"/>
        <v/>
      </c>
      <c r="FO56" s="55" t="str">
        <f t="shared" si="50"/>
        <v/>
      </c>
      <c r="FP56" s="55"/>
      <c r="FQ56" s="55"/>
      <c r="FR56" s="55"/>
      <c r="FS56" s="55"/>
      <c r="FT56" s="55"/>
      <c r="FU56" s="55"/>
      <c r="FV56" s="55"/>
      <c r="FW56" s="55"/>
      <c r="FX56" s="55"/>
      <c r="FY56" s="55"/>
      <c r="FZ56" s="55"/>
      <c r="GA56" s="55"/>
      <c r="GB56" s="55"/>
      <c r="GC56" s="55"/>
      <c r="GD56" s="55"/>
      <c r="XBG56" t="str">
        <f t="shared" si="51"/>
        <v/>
      </c>
      <c r="XBH56">
        <v>36</v>
      </c>
      <c r="XBI56" t="str">
        <f t="shared" si="52"/>
        <v/>
      </c>
      <c r="XBJ56" t="str">
        <f t="shared" si="53"/>
        <v/>
      </c>
      <c r="XBK56" t="str">
        <f t="shared" si="54"/>
        <v/>
      </c>
    </row>
    <row r="57" spans="1:186 16283:16287" ht="16.5" hidden="1" customHeight="1">
      <c r="D57" s="69">
        <v>37</v>
      </c>
      <c r="E57" s="314" t="str">
        <f t="shared" ref="E57:E64" si="90">IF(XBI57&lt;&gt;"",XBI57,"")</f>
        <v/>
      </c>
      <c r="F57" s="315"/>
      <c r="G57" s="315"/>
      <c r="H57" s="316"/>
      <c r="I57" s="153" t="str">
        <f>IF(E57="","",IF('TRI-1'!#REF!="","NE",IF(AND('TRI-1'!#REF!&lt;=10,'TRI-1'!#REF!&gt;=8),"A",IF(AND('TRI-1'!#REF!&lt;8,'TRI-1'!#REF!&gt;=5),"EP",IF(AND('TRI-1'!#REF!&lt;5,'TRI-1'!#REF!&gt;=1),"I","NE")))))</f>
        <v/>
      </c>
      <c r="J57" s="153" t="str">
        <f>IF(E57="","",IF('TRI-1'!Y54="","NE",IF(AND('TRI-1'!Y54&lt;=10,'TRI-1'!Y54&gt;=8),"A",IF(AND('TRI-1'!Y54&lt;8,'TRI-1'!Y54&gt;=5),"EP",IF(AND('TRI-1'!Y54&lt;5,'TRI-1'!Y54&gt;=1),"I","NE")))))</f>
        <v/>
      </c>
      <c r="K57" s="310" t="str">
        <f>IF(E57="","",IF('TRI-1'!#REF!=10,"A+",IF('TRI-1'!#REF!=9,"A-",IF('TRI-1'!#REF!=8,"B+",IF('TRI-1'!#REF!=7,"B-",IF('TRI-1'!#REF!=6,"C+",IF('TRI-1'!#REF!=5,"C-",IF('TRI-1'!#REF!=4,"D+",IF('TRI-1'!#REF!=3,"D-",IF('TRI-1'!#REF!=2,"E+",IF('TRI-1'!#REF!=1,"E-","")))))))))))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57" s="311"/>
      <c r="M57" s="153" t="str">
        <f>IF(E57="","",IF('TRI-1'!CG54="","NE",IF(AND('TRI-1'!CG54&lt;=10,'TRI-1'!CG54&gt;=8),"A",IF(AND('TRI-1'!CG54&lt;8,'TRI-1'!CG54&gt;=5),"EP",IF(AND('TRI-1'!CG54&lt;5,'TRI-1'!CG54&gt;=1),"I","NE")))))</f>
        <v/>
      </c>
      <c r="N57" s="153" t="str">
        <f>IF(E57="","",IF('TRI-1'!#REF!="","NE",IF(AND('TRI-1'!#REF!&lt;=10,'TRI-1'!#REF!&gt;=8),"A",IF(AND('TRI-1'!#REF!&lt;8,'TRI-1'!#REF!&gt;=5),"EP",IF(AND('TRI-1'!#REF!&lt;5,'TRI-1'!#REF!&gt;=1),"I","NE")))))</f>
        <v/>
      </c>
      <c r="O57" s="153" t="str">
        <f>IF(E57="","",IF('TRI-1'!DC54="","NE",IF(AND('TRI-1'!DC54&lt;=10,'TRI-1'!DC54&gt;=8),"A",IF(AND('TRI-1'!DC54&lt;8,'TRI-1'!DC54&gt;=5),"EP",IF(AND('TRI-1'!DC54&lt;5,'TRI-1'!DC54&gt;=1),"I","NE")))))</f>
        <v/>
      </c>
      <c r="P57" s="153" t="str">
        <f>IF(E57="","",IF('TRI-1'!ES54="","NE",IF(AND('TRI-1'!ES54&lt;=10,'TRI-1'!ES54&gt;=8),"A",IF(AND('TRI-1'!ES54&lt;8,'TRI-1'!ES54&gt;=5),"EP",IF(AND('TRI-1'!ES54&lt;5,'TRI-1'!ES54&gt;=1),"I","NE")))))</f>
        <v/>
      </c>
      <c r="Q57" s="81" t="str">
        <f t="shared" si="63"/>
        <v/>
      </c>
      <c r="R57" s="81" t="str">
        <f t="shared" si="64"/>
        <v/>
      </c>
      <c r="S57" s="81" t="str">
        <f t="shared" si="65"/>
        <v/>
      </c>
      <c r="T57" s="81" t="str">
        <f t="shared" si="66"/>
        <v/>
      </c>
      <c r="U57" s="81" t="str">
        <f t="shared" si="67"/>
        <v/>
      </c>
      <c r="V57" s="81" t="str">
        <f t="shared" si="68"/>
        <v/>
      </c>
      <c r="W57" s="81" t="str">
        <f t="shared" si="69"/>
        <v/>
      </c>
      <c r="X57" s="81" t="str">
        <f t="shared" si="70"/>
        <v/>
      </c>
      <c r="Y57" s="55"/>
      <c r="Z57" s="55"/>
      <c r="AA57" s="55"/>
      <c r="AB57" s="55"/>
      <c r="AC57" s="53">
        <v>37</v>
      </c>
      <c r="AD57" s="272" t="str">
        <f t="shared" ref="AD57:AD64" si="91">IF(XBI57&lt;&gt;"",XBI57,"")</f>
        <v/>
      </c>
      <c r="AE57" s="273"/>
      <c r="AF57" s="273"/>
      <c r="AG57" s="274"/>
      <c r="AH57" s="153" t="str">
        <f>IF(E57="","",IF(#REF!="","NE",IF(AND(#REF!&lt;=10,#REF!&gt;=8),"A",IF(AND(#REF!&lt;8,#REF!&gt;=5),"EP",IF(AND(#REF!&lt;5,#REF!&gt;=1),"I","NE")))))</f>
        <v/>
      </c>
      <c r="AI57" s="153" t="str">
        <f>IF(E57="","",IF(#REF!="","NE",IF(AND(#REF!&lt;=10,#REF!&gt;=8),"A",IF(AND(#REF!&lt;8,#REF!&gt;=5),"EP",IF(AND(#REF!&lt;5,#REF!&gt;=1),"I","NE")))))</f>
        <v/>
      </c>
      <c r="AJ57" s="153" t="str">
        <f>IF(E57="","",IF(#REF!="","NE",IF(AND(#REF!&lt;=10,#REF!&gt;=8),"A",IF(AND(#REF!&lt;8,#REF!&gt;=5),"EP",IF(AND(#REF!&lt;5,#REF!&gt;=1),"I","NE")))))</f>
        <v/>
      </c>
      <c r="AK57" s="153" t="str">
        <f>IF(E57="","",IF(#REF!="","NE",IF(AND(#REF!&lt;=10,#REF!&gt;=8),"A",IF(AND(#REF!&lt;8,#REF!&gt;=5),"EP",IF(AND(#REF!&lt;5,#REF!&gt;=1),"I","NE")))))</f>
        <v/>
      </c>
      <c r="AL57" s="153" t="str">
        <f>IF(E57="","",IF(#REF!="","NE",IF(AND(#REF!&lt;=10,#REF!&gt;=8),"A",IF(AND(#REF!&lt;8,#REF!&gt;=5),"EP",IF(AND(#REF!&lt;5,#REF!&gt;=1),"I","NE")))))</f>
        <v/>
      </c>
      <c r="AM57" s="153" t="str">
        <f>IF(E57="","",IF(#REF!="","NE",IF(AND(#REF!&lt;=10,#REF!&gt;=8),"A",IF(AND(#REF!&lt;8,#REF!&gt;=5),"EP",IF(AND(#REF!&lt;5,#REF!&gt;=1),"I","NE")))))</f>
        <v/>
      </c>
      <c r="AN57" s="153" t="str">
        <f>IF(E57="","",IF(#REF!="","NE",IF(AND(#REF!&lt;=10,#REF!&gt;=8),"A",IF(AND(#REF!&lt;8,#REF!&gt;=5),"EP",IF(AND(#REF!&lt;5,#REF!&gt;=1),"I","NE")))))</f>
        <v/>
      </c>
      <c r="AO57" s="153" t="str">
        <f>IF(E57="","",IF(#REF!="","NE",IF(AND(#REF!&lt;=10,#REF!&gt;=8),"A",IF(AND(#REF!&lt;8,#REF!&gt;=5),"EP",IF(AND(#REF!&lt;5,#REF!&gt;=1),"I","NE")))))</f>
        <v/>
      </c>
      <c r="AP57" s="81" t="str">
        <f t="shared" si="71"/>
        <v/>
      </c>
      <c r="AQ57" s="81" t="str">
        <f t="shared" si="72"/>
        <v/>
      </c>
      <c r="AR57" s="81" t="str">
        <f t="shared" si="73"/>
        <v/>
      </c>
      <c r="AS57" s="81" t="str">
        <f t="shared" si="74"/>
        <v/>
      </c>
      <c r="AT57" s="81" t="str">
        <f t="shared" si="75"/>
        <v/>
      </c>
      <c r="AU57" s="81" t="str">
        <f t="shared" si="76"/>
        <v/>
      </c>
      <c r="AV57" s="81" t="str">
        <f t="shared" si="77"/>
        <v/>
      </c>
      <c r="AW57" s="81" t="str">
        <f t="shared" si="78"/>
        <v/>
      </c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3">
        <v>37</v>
      </c>
      <c r="BI57" s="272" t="str">
        <f t="shared" ref="BI57:BI64" si="92">IF(XBI57&lt;&gt;"",XBI57,"")</f>
        <v/>
      </c>
      <c r="BJ57" s="273"/>
      <c r="BK57" s="273"/>
      <c r="BL57" s="274"/>
      <c r="BM57" s="153" t="str">
        <f>IF(E57="","",IF(#REF!="","NE",IF(AND(#REF!&lt;=10,#REF!&gt;=8),"A",IF(AND(#REF!&lt;8,#REF!&gt;=5),"EP",IF(AND(#REF!&lt;5,#REF!&gt;=1),"I","NE")))))</f>
        <v/>
      </c>
      <c r="BN57" s="153" t="str">
        <f>IF(E57="","",IF(#REF!="","NE",IF(AND(#REF!&lt;=10,#REF!&gt;=8),"A",IF(AND(#REF!&lt;8,#REF!&gt;=5),"EP",IF(AND(#REF!&lt;5,#REF!&gt;=1),"I","NE")))))</f>
        <v/>
      </c>
      <c r="BO57" s="153" t="str">
        <f>IF(E57="","",IF(#REF!="","NE",IF(AND(#REF!&lt;=10,#REF!&gt;=8),"A",IF(AND(#REF!&lt;8,#REF!&gt;=5),"EP",IF(AND(#REF!&lt;5,#REF!&gt;=1),"I","NE")))))</f>
        <v/>
      </c>
      <c r="BP57" s="153" t="str">
        <f>IF(E57="","",IF(#REF!="","NE",IF(AND(#REF!&lt;=10,#REF!&gt;=8),"A",IF(AND(#REF!&lt;8,#REF!&gt;=5),"EP",IF(AND(#REF!&lt;5,#REF!&gt;=1),"I","NE")))))</f>
        <v/>
      </c>
      <c r="BQ57" s="153" t="str">
        <f>IF(E57="","",IF(#REF!="","NE",IF(AND(#REF!&lt;=10,#REF!&gt;=8),"A",IF(AND(#REF!&lt;8,#REF!&gt;=5),"EP",IF(AND(#REF!&lt;5,#REF!&gt;=1),"I","NE")))))</f>
        <v/>
      </c>
      <c r="BR57" s="153" t="str">
        <f>IF(E57="","",IF(#REF!="","NE",IF(AND(#REF!&lt;=10,#REF!&gt;=8),"A",IF(AND(#REF!&lt;8,#REF!&gt;=5),"EP",IF(AND(#REF!&lt;5,#REF!&gt;=1),"I","NE")))))</f>
        <v/>
      </c>
      <c r="BS57" s="153" t="str">
        <f>IF(E57="","",IF(#REF!="","NE",IF(AND(#REF!&lt;=10,#REF!&gt;=8),"A",IF(AND(#REF!&lt;8,#REF!&gt;=5),"EP",IF(AND(#REF!&lt;5,#REF!&gt;=1),"I","NE")))))</f>
        <v/>
      </c>
      <c r="BT57" s="153" t="str">
        <f>IF(E57="","",IF(#REF!="","NE",IF(AND(#REF!&lt;=10,#REF!&gt;=8),"A",IF(AND(#REF!&lt;8,#REF!&gt;=5),"EP",IF(AND(#REF!&lt;5,#REF!&gt;=1),"I","NE")))))</f>
        <v/>
      </c>
      <c r="BU57" s="81" t="str">
        <f t="shared" si="82"/>
        <v/>
      </c>
      <c r="BV57" s="81" t="str">
        <f t="shared" si="83"/>
        <v/>
      </c>
      <c r="BW57" s="81" t="str">
        <f t="shared" si="84"/>
        <v/>
      </c>
      <c r="BX57" s="81" t="str">
        <f t="shared" si="85"/>
        <v/>
      </c>
      <c r="BY57" s="81" t="str">
        <f t="shared" si="86"/>
        <v/>
      </c>
      <c r="BZ57" s="81" t="str">
        <f t="shared" si="87"/>
        <v/>
      </c>
      <c r="CA57" s="81" t="str">
        <f t="shared" si="88"/>
        <v/>
      </c>
      <c r="CB57" s="81" t="str">
        <f t="shared" si="89"/>
        <v/>
      </c>
      <c r="CC57" s="55"/>
      <c r="CD57" s="55"/>
      <c r="CE57" s="55"/>
      <c r="CF57" s="55"/>
      <c r="CG57" s="55"/>
      <c r="CH57" s="55"/>
      <c r="CI57" s="64">
        <v>37</v>
      </c>
      <c r="CJ57" s="321" t="str">
        <f t="shared" si="25"/>
        <v/>
      </c>
      <c r="CK57" s="322"/>
      <c r="CL57" s="322"/>
      <c r="CM57" s="323"/>
      <c r="CN57" s="308" t="str">
        <f t="shared" si="79"/>
        <v/>
      </c>
      <c r="CO57" s="309"/>
      <c r="CP57" s="308" t="str">
        <f t="shared" si="80"/>
        <v/>
      </c>
      <c r="CQ57" s="309"/>
      <c r="CR57" s="308" t="str">
        <f t="shared" si="81"/>
        <v/>
      </c>
      <c r="CS57" s="309"/>
      <c r="CT57" s="308" t="str">
        <f t="shared" ref="CT57:CT64" si="93">IF(E57="","",IF(CW57="","NE",IF(AND(CW57&lt;=10,CW57&gt;=8),"A",IF(AND(CW57&lt;8,CW57&gt;=5),"EP",IF(AND(CW57&lt;5,CW57&gt;=1),"I","NE")))))</f>
        <v/>
      </c>
      <c r="CU57" s="309"/>
      <c r="CV57" s="94"/>
      <c r="CW57" s="193" t="str">
        <f>IF(OR(CN57="",CP57="",CR57=""),"",ROUND(TRUNC(('TRI-1'!ES54+'TRI-2'!ES54+'TRI-3'!ES54)/3,2),0))</f>
        <v/>
      </c>
      <c r="CX57" s="55"/>
      <c r="CY57" s="55"/>
      <c r="CZ57" s="55" t="e">
        <f>IF(#REF!="","",IF(#REF!&lt;&gt;"",IF(#REF!="","",IF(#REF!=10,"S",IF(#REF!&gt;=9,"MB",IF(#REF!&gt;=7,"B",IF(#REF!&gt;=5,"R","I"))))),""))</f>
        <v>#REF!</v>
      </c>
      <c r="DA57" s="55"/>
      <c r="DB57" s="55">
        <v>0</v>
      </c>
      <c r="DC57" s="55">
        <f t="shared" si="30"/>
        <v>0</v>
      </c>
      <c r="DD57" s="55"/>
      <c r="DE57" s="55"/>
      <c r="DF57" s="55" t="str">
        <f t="shared" si="3"/>
        <v>Err</v>
      </c>
      <c r="DG57" s="55" t="e">
        <f>IF(#REF!="A",5,IF(#REF!="B",4,IF(#REF!="C",3,IF(#REF!="D",2,IF(#REF!="E",1,"Err")))))</f>
        <v>#REF!</v>
      </c>
      <c r="DH57" s="55"/>
      <c r="DI57" s="55" t="e">
        <f t="shared" si="31"/>
        <v>#REF!</v>
      </c>
      <c r="DJ57" s="55" t="e">
        <f t="shared" si="32"/>
        <v>#REF!</v>
      </c>
      <c r="DK57" s="55"/>
      <c r="DL57" s="55"/>
      <c r="DM57" s="55"/>
      <c r="DN57" s="53">
        <v>37</v>
      </c>
      <c r="DO57" s="272" t="str">
        <f t="shared" si="33"/>
        <v/>
      </c>
      <c r="DP57" s="273"/>
      <c r="DQ57" s="273"/>
      <c r="DR57" s="274"/>
      <c r="DS57" s="50" t="str">
        <f t="shared" si="34"/>
        <v/>
      </c>
      <c r="DT57" s="50" t="e">
        <f>IF(#REF!="","",#REF!)</f>
        <v>#REF!</v>
      </c>
      <c r="DU57" s="50" t="e">
        <f t="shared" ref="DU57:DU62" si="94">IF(OR(DS57="",DT57=""),"",(TRUNC((SUM($DS57:$DT57)),2)))</f>
        <v>#REF!</v>
      </c>
      <c r="DV57" s="56" t="e">
        <f t="shared" si="35"/>
        <v>#REF!</v>
      </c>
      <c r="DW57" s="371" t="e">
        <f t="shared" si="36"/>
        <v>#REF!</v>
      </c>
      <c r="DX57" s="372"/>
      <c r="DY57" s="54" t="e">
        <f t="shared" si="37"/>
        <v>#REF!</v>
      </c>
      <c r="DZ57" s="55" t="e">
        <f t="shared" si="38"/>
        <v>#REF!</v>
      </c>
      <c r="EA57" s="55"/>
      <c r="EB57" s="55"/>
      <c r="EC57" s="55"/>
      <c r="ED57" s="55"/>
      <c r="EE57" s="55"/>
      <c r="EF57" s="53">
        <v>37</v>
      </c>
      <c r="EG57" s="272" t="str">
        <f t="shared" si="39"/>
        <v/>
      </c>
      <c r="EH57" s="273"/>
      <c r="EI57" s="273"/>
      <c r="EJ57" s="274"/>
      <c r="EK57" s="50" t="str">
        <f t="shared" si="40"/>
        <v/>
      </c>
      <c r="EL57" s="50" t="e">
        <f t="shared" si="40"/>
        <v>#REF!</v>
      </c>
      <c r="EM57" s="51"/>
      <c r="EN57" s="52"/>
      <c r="EO57" s="57" t="str">
        <f t="shared" si="41"/>
        <v/>
      </c>
      <c r="EP57" s="50" t="e">
        <f t="shared" si="42"/>
        <v>#REF!</v>
      </c>
      <c r="EQ57" s="56" t="str">
        <f t="shared" si="43"/>
        <v/>
      </c>
      <c r="ER57" s="54" t="str">
        <f t="shared" si="5"/>
        <v/>
      </c>
      <c r="ES57" s="55" t="str">
        <f t="shared" si="44"/>
        <v/>
      </c>
      <c r="ET57" s="55"/>
      <c r="EU57" s="55"/>
      <c r="EV57" s="55"/>
      <c r="EW57" s="55"/>
      <c r="EX57" s="55"/>
      <c r="EY57" s="55"/>
      <c r="EZ57" s="53">
        <v>37</v>
      </c>
      <c r="FA57" s="272" t="str">
        <f t="shared" si="45"/>
        <v/>
      </c>
      <c r="FB57" s="273"/>
      <c r="FC57" s="273"/>
      <c r="FD57" s="274"/>
      <c r="FE57" s="56" t="str">
        <f t="shared" si="46"/>
        <v/>
      </c>
      <c r="FF57" s="51"/>
      <c r="FG57" s="51"/>
      <c r="FH57" s="52"/>
      <c r="FI57" s="61" t="str">
        <f t="shared" si="47"/>
        <v/>
      </c>
      <c r="FJ57" s="371" t="str">
        <f t="shared" si="48"/>
        <v/>
      </c>
      <c r="FK57" s="379"/>
      <c r="FL57" s="379"/>
      <c r="FM57" s="372"/>
      <c r="FN57" s="55" t="str">
        <f t="shared" si="49"/>
        <v/>
      </c>
      <c r="FO57" s="55" t="str">
        <f t="shared" si="50"/>
        <v/>
      </c>
      <c r="FP57" s="55"/>
      <c r="FQ57" s="55"/>
      <c r="FR57" s="55"/>
      <c r="FS57" s="55"/>
      <c r="FT57" s="55"/>
      <c r="FU57" s="55"/>
      <c r="FV57" s="55"/>
      <c r="FW57" s="55"/>
      <c r="FX57" s="55"/>
      <c r="FY57" s="55"/>
      <c r="FZ57" s="55"/>
      <c r="GA57" s="55"/>
      <c r="GB57" s="55"/>
      <c r="GC57" s="55"/>
      <c r="GD57" s="55"/>
      <c r="XBG57" t="str">
        <f t="shared" si="51"/>
        <v/>
      </c>
      <c r="XBH57">
        <v>37</v>
      </c>
      <c r="XBI57" t="str">
        <f t="shared" si="52"/>
        <v/>
      </c>
      <c r="XBJ57" t="str">
        <f t="shared" si="53"/>
        <v/>
      </c>
      <c r="XBK57" t="str">
        <f t="shared" si="54"/>
        <v/>
      </c>
    </row>
    <row r="58" spans="1:186 16283:16287" ht="16.5" hidden="1" customHeight="1">
      <c r="D58" s="69">
        <v>38</v>
      </c>
      <c r="E58" s="314" t="str">
        <f t="shared" si="90"/>
        <v/>
      </c>
      <c r="F58" s="315"/>
      <c r="G58" s="315"/>
      <c r="H58" s="316"/>
      <c r="I58" s="153" t="str">
        <f>IF(E58="","",IF('TRI-1'!#REF!="","NE",IF(AND('TRI-1'!#REF!&lt;=10,'TRI-1'!#REF!&gt;=8),"A",IF(AND('TRI-1'!#REF!&lt;8,'TRI-1'!#REF!&gt;=5),"EP",IF(AND('TRI-1'!#REF!&lt;5,'TRI-1'!#REF!&gt;=1),"I","NE")))))</f>
        <v/>
      </c>
      <c r="J58" s="153" t="str">
        <f>IF(E58="","",IF('TRI-1'!Y55="","NE",IF(AND('TRI-1'!Y55&lt;=10,'TRI-1'!Y55&gt;=8),"A",IF(AND('TRI-1'!Y55&lt;8,'TRI-1'!Y55&gt;=5),"EP",IF(AND('TRI-1'!Y55&lt;5,'TRI-1'!Y55&gt;=1),"I","NE")))))</f>
        <v/>
      </c>
      <c r="K58" s="310" t="str">
        <f>IF(E58="","",IF('TRI-1'!#REF!=10,"A+",IF('TRI-1'!#REF!=9,"A-",IF('TRI-1'!#REF!=8,"B+",IF('TRI-1'!#REF!=7,"B-",IF('TRI-1'!#REF!=6,"C+",IF('TRI-1'!#REF!=5,"C-",IF('TRI-1'!#REF!=4,"D+",IF('TRI-1'!#REF!=3,"D-",IF('TRI-1'!#REF!=2,"E+",IF('TRI-1'!#REF!=1,"E-","")))))))))))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58" s="311"/>
      <c r="M58" s="153" t="str">
        <f>IF(E58="","",IF('TRI-1'!CG55="","NE",IF(AND('TRI-1'!CG55&lt;=10,'TRI-1'!CG55&gt;=8),"A",IF(AND('TRI-1'!CG55&lt;8,'TRI-1'!CG55&gt;=5),"EP",IF(AND('TRI-1'!CG55&lt;5,'TRI-1'!CG55&gt;=1),"I","NE")))))</f>
        <v/>
      </c>
      <c r="N58" s="153" t="str">
        <f>IF(E58="","",IF('TRI-1'!#REF!="","NE",IF(AND('TRI-1'!#REF!&lt;=10,'TRI-1'!#REF!&gt;=8),"A",IF(AND('TRI-1'!#REF!&lt;8,'TRI-1'!#REF!&gt;=5),"EP",IF(AND('TRI-1'!#REF!&lt;5,'TRI-1'!#REF!&gt;=1),"I","NE")))))</f>
        <v/>
      </c>
      <c r="O58" s="153" t="str">
        <f>IF(E58="","",IF('TRI-1'!DC55="","NE",IF(AND('TRI-1'!DC55&lt;=10,'TRI-1'!DC55&gt;=8),"A",IF(AND('TRI-1'!DC55&lt;8,'TRI-1'!DC55&gt;=5),"EP",IF(AND('TRI-1'!DC55&lt;5,'TRI-1'!DC55&gt;=1),"I","NE")))))</f>
        <v/>
      </c>
      <c r="P58" s="153" t="str">
        <f>IF(E58="","",IF('TRI-1'!ES55="","NE",IF(AND('TRI-1'!ES55&lt;=10,'TRI-1'!ES55&gt;=8),"A",IF(AND('TRI-1'!ES55&lt;8,'TRI-1'!ES55&gt;=5),"EP",IF(AND('TRI-1'!ES55&lt;5,'TRI-1'!ES55&gt;=1),"I","NE")))))</f>
        <v/>
      </c>
      <c r="Q58" s="81" t="str">
        <f t="shared" si="63"/>
        <v/>
      </c>
      <c r="R58" s="81" t="str">
        <f t="shared" si="64"/>
        <v/>
      </c>
      <c r="S58" s="81" t="str">
        <f t="shared" si="65"/>
        <v/>
      </c>
      <c r="T58" s="81" t="str">
        <f t="shared" si="66"/>
        <v/>
      </c>
      <c r="U58" s="81" t="str">
        <f t="shared" si="67"/>
        <v/>
      </c>
      <c r="V58" s="81" t="str">
        <f t="shared" si="68"/>
        <v/>
      </c>
      <c r="W58" s="81" t="str">
        <f t="shared" si="69"/>
        <v/>
      </c>
      <c r="X58" s="81" t="str">
        <f t="shared" si="70"/>
        <v/>
      </c>
      <c r="Y58" s="55"/>
      <c r="Z58" s="55"/>
      <c r="AA58" s="55"/>
      <c r="AB58" s="55"/>
      <c r="AC58" s="53">
        <v>38</v>
      </c>
      <c r="AD58" s="272" t="str">
        <f t="shared" si="91"/>
        <v/>
      </c>
      <c r="AE58" s="273"/>
      <c r="AF58" s="273"/>
      <c r="AG58" s="274"/>
      <c r="AH58" s="153" t="str">
        <f>IF(E58="","",IF(#REF!="","NE",IF(AND(#REF!&lt;=10,#REF!&gt;=8),"A",IF(AND(#REF!&lt;8,#REF!&gt;=5),"EP",IF(AND(#REF!&lt;5,#REF!&gt;=1),"I","NE")))))</f>
        <v/>
      </c>
      <c r="AI58" s="153" t="str">
        <f>IF(E58="","",IF(#REF!="","NE",IF(AND(#REF!&lt;=10,#REF!&gt;=8),"A",IF(AND(#REF!&lt;8,#REF!&gt;=5),"EP",IF(AND(#REF!&lt;5,#REF!&gt;=1),"I","NE")))))</f>
        <v/>
      </c>
      <c r="AJ58" s="153" t="str">
        <f>IF(E58="","",IF(#REF!="","NE",IF(AND(#REF!&lt;=10,#REF!&gt;=8),"A",IF(AND(#REF!&lt;8,#REF!&gt;=5),"EP",IF(AND(#REF!&lt;5,#REF!&gt;=1),"I","NE")))))</f>
        <v/>
      </c>
      <c r="AK58" s="153" t="str">
        <f>IF(E58="","",IF(#REF!="","NE",IF(AND(#REF!&lt;=10,#REF!&gt;=8),"A",IF(AND(#REF!&lt;8,#REF!&gt;=5),"EP",IF(AND(#REF!&lt;5,#REF!&gt;=1),"I","NE")))))</f>
        <v/>
      </c>
      <c r="AL58" s="153" t="str">
        <f>IF(E58="","",IF(#REF!="","NE",IF(AND(#REF!&lt;=10,#REF!&gt;=8),"A",IF(AND(#REF!&lt;8,#REF!&gt;=5),"EP",IF(AND(#REF!&lt;5,#REF!&gt;=1),"I","NE")))))</f>
        <v/>
      </c>
      <c r="AM58" s="153" t="str">
        <f>IF(E58="","",IF(#REF!="","NE",IF(AND(#REF!&lt;=10,#REF!&gt;=8),"A",IF(AND(#REF!&lt;8,#REF!&gt;=5),"EP",IF(AND(#REF!&lt;5,#REF!&gt;=1),"I","NE")))))</f>
        <v/>
      </c>
      <c r="AN58" s="153" t="str">
        <f>IF(E58="","",IF(#REF!="","NE",IF(AND(#REF!&lt;=10,#REF!&gt;=8),"A",IF(AND(#REF!&lt;8,#REF!&gt;=5),"EP",IF(AND(#REF!&lt;5,#REF!&gt;=1),"I","NE")))))</f>
        <v/>
      </c>
      <c r="AO58" s="153" t="str">
        <f>IF(E58="","",IF(#REF!="","NE",IF(AND(#REF!&lt;=10,#REF!&gt;=8),"A",IF(AND(#REF!&lt;8,#REF!&gt;=5),"EP",IF(AND(#REF!&lt;5,#REF!&gt;=1),"I","NE")))))</f>
        <v/>
      </c>
      <c r="AP58" s="81" t="str">
        <f t="shared" si="71"/>
        <v/>
      </c>
      <c r="AQ58" s="81" t="str">
        <f t="shared" si="72"/>
        <v/>
      </c>
      <c r="AR58" s="81" t="str">
        <f t="shared" si="73"/>
        <v/>
      </c>
      <c r="AS58" s="81" t="str">
        <f t="shared" si="74"/>
        <v/>
      </c>
      <c r="AT58" s="81" t="str">
        <f t="shared" si="75"/>
        <v/>
      </c>
      <c r="AU58" s="81" t="str">
        <f t="shared" si="76"/>
        <v/>
      </c>
      <c r="AV58" s="81" t="str">
        <f t="shared" si="77"/>
        <v/>
      </c>
      <c r="AW58" s="81" t="str">
        <f t="shared" si="78"/>
        <v/>
      </c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3">
        <v>38</v>
      </c>
      <c r="BI58" s="272" t="str">
        <f t="shared" si="92"/>
        <v/>
      </c>
      <c r="BJ58" s="273"/>
      <c r="BK58" s="273"/>
      <c r="BL58" s="274"/>
      <c r="BM58" s="153" t="str">
        <f>IF(E58="","",IF(#REF!="","NE",IF(AND(#REF!&lt;=10,#REF!&gt;=8),"A",IF(AND(#REF!&lt;8,#REF!&gt;=5),"EP",IF(AND(#REF!&lt;5,#REF!&gt;=1),"I","NE")))))</f>
        <v/>
      </c>
      <c r="BN58" s="153" t="str">
        <f>IF(E58="","",IF(#REF!="","NE",IF(AND(#REF!&lt;=10,#REF!&gt;=8),"A",IF(AND(#REF!&lt;8,#REF!&gt;=5),"EP",IF(AND(#REF!&lt;5,#REF!&gt;=1),"I","NE")))))</f>
        <v/>
      </c>
      <c r="BO58" s="153" t="str">
        <f>IF(E58="","",IF(#REF!="","NE",IF(AND(#REF!&lt;=10,#REF!&gt;=8),"A",IF(AND(#REF!&lt;8,#REF!&gt;=5),"EP",IF(AND(#REF!&lt;5,#REF!&gt;=1),"I","NE")))))</f>
        <v/>
      </c>
      <c r="BP58" s="153" t="str">
        <f>IF(E58="","",IF(#REF!="","NE",IF(AND(#REF!&lt;=10,#REF!&gt;=8),"A",IF(AND(#REF!&lt;8,#REF!&gt;=5),"EP",IF(AND(#REF!&lt;5,#REF!&gt;=1),"I","NE")))))</f>
        <v/>
      </c>
      <c r="BQ58" s="153" t="str">
        <f>IF(E58="","",IF(#REF!="","NE",IF(AND(#REF!&lt;=10,#REF!&gt;=8),"A",IF(AND(#REF!&lt;8,#REF!&gt;=5),"EP",IF(AND(#REF!&lt;5,#REF!&gt;=1),"I","NE")))))</f>
        <v/>
      </c>
      <c r="BR58" s="153" t="str">
        <f>IF(E58="","",IF(#REF!="","NE",IF(AND(#REF!&lt;=10,#REF!&gt;=8),"A",IF(AND(#REF!&lt;8,#REF!&gt;=5),"EP",IF(AND(#REF!&lt;5,#REF!&gt;=1),"I","NE")))))</f>
        <v/>
      </c>
      <c r="BS58" s="153" t="str">
        <f>IF(E58="","",IF(#REF!="","NE",IF(AND(#REF!&lt;=10,#REF!&gt;=8),"A",IF(AND(#REF!&lt;8,#REF!&gt;=5),"EP",IF(AND(#REF!&lt;5,#REF!&gt;=1),"I","NE")))))</f>
        <v/>
      </c>
      <c r="BT58" s="153" t="str">
        <f>IF(E58="","",IF(#REF!="","NE",IF(AND(#REF!&lt;=10,#REF!&gt;=8),"A",IF(AND(#REF!&lt;8,#REF!&gt;=5),"EP",IF(AND(#REF!&lt;5,#REF!&gt;=1),"I","NE")))))</f>
        <v/>
      </c>
      <c r="BU58" s="81" t="str">
        <f t="shared" si="82"/>
        <v/>
      </c>
      <c r="BV58" s="81" t="str">
        <f t="shared" si="83"/>
        <v/>
      </c>
      <c r="BW58" s="81" t="str">
        <f t="shared" si="84"/>
        <v/>
      </c>
      <c r="BX58" s="81" t="str">
        <f t="shared" si="85"/>
        <v/>
      </c>
      <c r="BY58" s="81" t="str">
        <f t="shared" si="86"/>
        <v/>
      </c>
      <c r="BZ58" s="81" t="str">
        <f t="shared" si="87"/>
        <v/>
      </c>
      <c r="CA58" s="81" t="str">
        <f t="shared" si="88"/>
        <v/>
      </c>
      <c r="CB58" s="81" t="str">
        <f t="shared" si="89"/>
        <v/>
      </c>
      <c r="CC58" s="55"/>
      <c r="CD58" s="55"/>
      <c r="CE58" s="55"/>
      <c r="CF58" s="55"/>
      <c r="CG58" s="55"/>
      <c r="CH58" s="55"/>
      <c r="CI58" s="64">
        <v>38</v>
      </c>
      <c r="CJ58" s="321" t="str">
        <f t="shared" si="25"/>
        <v/>
      </c>
      <c r="CK58" s="322"/>
      <c r="CL58" s="322"/>
      <c r="CM58" s="323"/>
      <c r="CN58" s="308" t="str">
        <f t="shared" si="79"/>
        <v/>
      </c>
      <c r="CO58" s="309"/>
      <c r="CP58" s="308" t="str">
        <f t="shared" si="80"/>
        <v/>
      </c>
      <c r="CQ58" s="309"/>
      <c r="CR58" s="308" t="str">
        <f t="shared" si="81"/>
        <v/>
      </c>
      <c r="CS58" s="309"/>
      <c r="CT58" s="308" t="str">
        <f t="shared" si="93"/>
        <v/>
      </c>
      <c r="CU58" s="309"/>
      <c r="CV58" s="94"/>
      <c r="CW58" s="193" t="str">
        <f>IF(OR(CN58="",CP58="",CR58=""),"",ROUND(TRUNC(('TRI-1'!ES55+'TRI-2'!ES55+'TRI-3'!ES55)/3,2),0))</f>
        <v/>
      </c>
      <c r="CX58" s="55"/>
      <c r="CY58" s="55"/>
      <c r="CZ58" s="55" t="e">
        <f>IF(#REF!="","",IF(#REF!&lt;&gt;"",IF(#REF!="","",IF(#REF!=10,"S",IF(#REF!&gt;=9,"MB",IF(#REF!&gt;=7,"B",IF(#REF!&gt;=5,"R","I"))))),""))</f>
        <v>#REF!</v>
      </c>
      <c r="DA58" s="55"/>
      <c r="DB58" s="55">
        <v>0</v>
      </c>
      <c r="DC58" s="55">
        <f t="shared" si="30"/>
        <v>0</v>
      </c>
      <c r="DD58" s="55"/>
      <c r="DE58" s="55"/>
      <c r="DF58" s="55" t="str">
        <f t="shared" si="3"/>
        <v>Err</v>
      </c>
      <c r="DG58" s="55" t="e">
        <f>IF(#REF!="A",5,IF(#REF!="B",4,IF(#REF!="C",3,IF(#REF!="D",2,IF(#REF!="E",1,"Err")))))</f>
        <v>#REF!</v>
      </c>
      <c r="DH58" s="55"/>
      <c r="DI58" s="55" t="e">
        <f t="shared" si="31"/>
        <v>#REF!</v>
      </c>
      <c r="DJ58" s="55" t="e">
        <f t="shared" si="32"/>
        <v>#REF!</v>
      </c>
      <c r="DK58" s="55"/>
      <c r="DL58" s="55"/>
      <c r="DM58" s="55"/>
      <c r="DN58" s="53">
        <v>38</v>
      </c>
      <c r="DO58" s="272" t="str">
        <f t="shared" si="33"/>
        <v/>
      </c>
      <c r="DP58" s="273"/>
      <c r="DQ58" s="273"/>
      <c r="DR58" s="274"/>
      <c r="DS58" s="50" t="str">
        <f t="shared" si="34"/>
        <v/>
      </c>
      <c r="DT58" s="50" t="e">
        <f>IF(#REF!="","",#REF!)</f>
        <v>#REF!</v>
      </c>
      <c r="DU58" s="50" t="e">
        <f t="shared" si="94"/>
        <v>#REF!</v>
      </c>
      <c r="DV58" s="56" t="e">
        <f t="shared" si="35"/>
        <v>#REF!</v>
      </c>
      <c r="DW58" s="371" t="e">
        <f t="shared" si="36"/>
        <v>#REF!</v>
      </c>
      <c r="DX58" s="372"/>
      <c r="DY58" s="54" t="e">
        <f t="shared" si="37"/>
        <v>#REF!</v>
      </c>
      <c r="DZ58" s="55" t="e">
        <f t="shared" si="38"/>
        <v>#REF!</v>
      </c>
      <c r="EA58" s="55"/>
      <c r="EB58" s="55"/>
      <c r="EC58" s="55"/>
      <c r="ED58" s="55"/>
      <c r="EE58" s="55"/>
      <c r="EF58" s="53">
        <v>38</v>
      </c>
      <c r="EG58" s="272" t="str">
        <f t="shared" si="39"/>
        <v/>
      </c>
      <c r="EH58" s="273"/>
      <c r="EI58" s="273"/>
      <c r="EJ58" s="274"/>
      <c r="EK58" s="50" t="str">
        <f t="shared" si="40"/>
        <v/>
      </c>
      <c r="EL58" s="50" t="e">
        <f t="shared" si="40"/>
        <v>#REF!</v>
      </c>
      <c r="EM58" s="51"/>
      <c r="EN58" s="52"/>
      <c r="EO58" s="57" t="str">
        <f t="shared" si="41"/>
        <v/>
      </c>
      <c r="EP58" s="50" t="e">
        <f t="shared" si="42"/>
        <v>#REF!</v>
      </c>
      <c r="EQ58" s="56" t="str">
        <f t="shared" si="43"/>
        <v/>
      </c>
      <c r="ER58" s="54" t="str">
        <f t="shared" si="5"/>
        <v/>
      </c>
      <c r="ES58" s="55" t="str">
        <f t="shared" si="44"/>
        <v/>
      </c>
      <c r="ET58" s="55"/>
      <c r="EU58" s="55"/>
      <c r="EV58" s="55"/>
      <c r="EW58" s="55"/>
      <c r="EX58" s="55"/>
      <c r="EY58" s="55"/>
      <c r="EZ58" s="53">
        <v>38</v>
      </c>
      <c r="FA58" s="272" t="str">
        <f t="shared" si="45"/>
        <v/>
      </c>
      <c r="FB58" s="273"/>
      <c r="FC58" s="273"/>
      <c r="FD58" s="274"/>
      <c r="FE58" s="56" t="str">
        <f t="shared" si="46"/>
        <v/>
      </c>
      <c r="FF58" s="51"/>
      <c r="FG58" s="51"/>
      <c r="FH58" s="52"/>
      <c r="FI58" s="61" t="str">
        <f t="shared" si="47"/>
        <v/>
      </c>
      <c r="FJ58" s="371" t="str">
        <f t="shared" si="48"/>
        <v/>
      </c>
      <c r="FK58" s="379"/>
      <c r="FL58" s="379"/>
      <c r="FM58" s="372"/>
      <c r="FN58" s="55" t="str">
        <f t="shared" si="49"/>
        <v/>
      </c>
      <c r="FO58" s="55" t="str">
        <f t="shared" si="50"/>
        <v/>
      </c>
      <c r="FP58" s="55"/>
      <c r="FQ58" s="55"/>
      <c r="FR58" s="55"/>
      <c r="FS58" s="55"/>
      <c r="FT58" s="55"/>
      <c r="FU58" s="55"/>
      <c r="FV58" s="55"/>
      <c r="FW58" s="55"/>
      <c r="FX58" s="55"/>
      <c r="FY58" s="55"/>
      <c r="FZ58" s="55"/>
      <c r="GA58" s="55"/>
      <c r="GB58" s="55"/>
      <c r="GC58" s="55"/>
      <c r="GD58" s="55"/>
      <c r="XBG58" t="str">
        <f t="shared" si="51"/>
        <v/>
      </c>
      <c r="XBH58">
        <v>38</v>
      </c>
      <c r="XBI58" t="str">
        <f t="shared" si="52"/>
        <v/>
      </c>
      <c r="XBJ58" t="str">
        <f t="shared" si="53"/>
        <v/>
      </c>
      <c r="XBK58" t="str">
        <f t="shared" si="54"/>
        <v/>
      </c>
    </row>
    <row r="59" spans="1:186 16283:16287" ht="16.5" hidden="1" customHeight="1">
      <c r="D59" s="69">
        <v>39</v>
      </c>
      <c r="E59" s="314" t="str">
        <f t="shared" si="90"/>
        <v/>
      </c>
      <c r="F59" s="315"/>
      <c r="G59" s="315"/>
      <c r="H59" s="316"/>
      <c r="I59" s="153" t="str">
        <f>IF(E59="","",IF('TRI-1'!#REF!="","NE",IF(AND('TRI-1'!#REF!&lt;=10,'TRI-1'!#REF!&gt;=8),"A",IF(AND('TRI-1'!#REF!&lt;8,'TRI-1'!#REF!&gt;=5),"EP",IF(AND('TRI-1'!#REF!&lt;5,'TRI-1'!#REF!&gt;=1),"I","NE")))))</f>
        <v/>
      </c>
      <c r="J59" s="153" t="str">
        <f>IF(E59="","",IF('TRI-1'!Y56="","NE",IF(AND('TRI-1'!Y56&lt;=10,'TRI-1'!Y56&gt;=8),"A",IF(AND('TRI-1'!Y56&lt;8,'TRI-1'!Y56&gt;=5),"EP",IF(AND('TRI-1'!Y56&lt;5,'TRI-1'!Y56&gt;=1),"I","NE")))))</f>
        <v/>
      </c>
      <c r="K59" s="310" t="str">
        <f>IF(E59="","",IF('TRI-1'!#REF!=10,"A+",IF('TRI-1'!#REF!=9,"A-",IF('TRI-1'!#REF!=8,"B+",IF('TRI-1'!#REF!=7,"B-",IF('TRI-1'!#REF!=6,"C+",IF('TRI-1'!#REF!=5,"C-",IF('TRI-1'!#REF!=4,"D+",IF('TRI-1'!#REF!=3,"D-",IF('TRI-1'!#REF!=2,"E+",IF('TRI-1'!#REF!=1,"E-","")))))))))))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59" s="311"/>
      <c r="M59" s="153" t="str">
        <f>IF(E59="","",IF('TRI-1'!CG56="","NE",IF(AND('TRI-1'!CG56&lt;=10,'TRI-1'!CG56&gt;=8),"A",IF(AND('TRI-1'!CG56&lt;8,'TRI-1'!CG56&gt;=5),"EP",IF(AND('TRI-1'!CG56&lt;5,'TRI-1'!CG56&gt;=1),"I","NE")))))</f>
        <v/>
      </c>
      <c r="N59" s="153" t="str">
        <f>IF(E59="","",IF('TRI-1'!#REF!="","NE",IF(AND('TRI-1'!#REF!&lt;=10,'TRI-1'!#REF!&gt;=8),"A",IF(AND('TRI-1'!#REF!&lt;8,'TRI-1'!#REF!&gt;=5),"EP",IF(AND('TRI-1'!#REF!&lt;5,'TRI-1'!#REF!&gt;=1),"I","NE")))))</f>
        <v/>
      </c>
      <c r="O59" s="153" t="str">
        <f>IF(E59="","",IF('TRI-1'!DC56="","NE",IF(AND('TRI-1'!DC56&lt;=10,'TRI-1'!DC56&gt;=8),"A",IF(AND('TRI-1'!DC56&lt;8,'TRI-1'!DC56&gt;=5),"EP",IF(AND('TRI-1'!DC56&lt;5,'TRI-1'!DC56&gt;=1),"I","NE")))))</f>
        <v/>
      </c>
      <c r="P59" s="153" t="str">
        <f>IF(E59="","",IF('TRI-1'!ES56="","NE",IF(AND('TRI-1'!ES56&lt;=10,'TRI-1'!ES56&gt;=8),"A",IF(AND('TRI-1'!ES56&lt;8,'TRI-1'!ES56&gt;=5),"EP",IF(AND('TRI-1'!ES56&lt;5,'TRI-1'!ES56&gt;=1),"I","NE")))))</f>
        <v/>
      </c>
      <c r="Q59" s="81" t="str">
        <f t="shared" si="63"/>
        <v/>
      </c>
      <c r="R59" s="81" t="str">
        <f t="shared" si="64"/>
        <v/>
      </c>
      <c r="S59" s="81" t="str">
        <f t="shared" si="65"/>
        <v/>
      </c>
      <c r="T59" s="81" t="str">
        <f t="shared" si="66"/>
        <v/>
      </c>
      <c r="U59" s="81" t="str">
        <f t="shared" si="67"/>
        <v/>
      </c>
      <c r="V59" s="81" t="str">
        <f t="shared" si="68"/>
        <v/>
      </c>
      <c r="W59" s="81" t="str">
        <f t="shared" si="69"/>
        <v/>
      </c>
      <c r="X59" s="81" t="str">
        <f t="shared" si="70"/>
        <v/>
      </c>
      <c r="Y59" s="55"/>
      <c r="Z59" s="55"/>
      <c r="AA59" s="55"/>
      <c r="AB59" s="55"/>
      <c r="AC59" s="53">
        <v>39</v>
      </c>
      <c r="AD59" s="272" t="str">
        <f t="shared" si="91"/>
        <v/>
      </c>
      <c r="AE59" s="273"/>
      <c r="AF59" s="273"/>
      <c r="AG59" s="274"/>
      <c r="AH59" s="153" t="str">
        <f>IF(E59="","",IF(#REF!="","NE",IF(AND(#REF!&lt;=10,#REF!&gt;=8),"A",IF(AND(#REF!&lt;8,#REF!&gt;=5),"EP",IF(AND(#REF!&lt;5,#REF!&gt;=1),"I","NE")))))</f>
        <v/>
      </c>
      <c r="AI59" s="153" t="str">
        <f>IF(E59="","",IF(#REF!="","NE",IF(AND(#REF!&lt;=10,#REF!&gt;=8),"A",IF(AND(#REF!&lt;8,#REF!&gt;=5),"EP",IF(AND(#REF!&lt;5,#REF!&gt;=1),"I","NE")))))</f>
        <v/>
      </c>
      <c r="AJ59" s="153" t="str">
        <f>IF(E59="","",IF(#REF!="","NE",IF(AND(#REF!&lt;=10,#REF!&gt;=8),"A",IF(AND(#REF!&lt;8,#REF!&gt;=5),"EP",IF(AND(#REF!&lt;5,#REF!&gt;=1),"I","NE")))))</f>
        <v/>
      </c>
      <c r="AK59" s="153" t="str">
        <f>IF(E59="","",IF(#REF!="","NE",IF(AND(#REF!&lt;=10,#REF!&gt;=8),"A",IF(AND(#REF!&lt;8,#REF!&gt;=5),"EP",IF(AND(#REF!&lt;5,#REF!&gt;=1),"I","NE")))))</f>
        <v/>
      </c>
      <c r="AL59" s="153" t="str">
        <f>IF(E59="","",IF(#REF!="","NE",IF(AND(#REF!&lt;=10,#REF!&gt;=8),"A",IF(AND(#REF!&lt;8,#REF!&gt;=5),"EP",IF(AND(#REF!&lt;5,#REF!&gt;=1),"I","NE")))))</f>
        <v/>
      </c>
      <c r="AM59" s="153" t="str">
        <f>IF(E59="","",IF(#REF!="","NE",IF(AND(#REF!&lt;=10,#REF!&gt;=8),"A",IF(AND(#REF!&lt;8,#REF!&gt;=5),"EP",IF(AND(#REF!&lt;5,#REF!&gt;=1),"I","NE")))))</f>
        <v/>
      </c>
      <c r="AN59" s="153" t="str">
        <f>IF(E59="","",IF(#REF!="","NE",IF(AND(#REF!&lt;=10,#REF!&gt;=8),"A",IF(AND(#REF!&lt;8,#REF!&gt;=5),"EP",IF(AND(#REF!&lt;5,#REF!&gt;=1),"I","NE")))))</f>
        <v/>
      </c>
      <c r="AO59" s="153" t="str">
        <f>IF(E59="","",IF(#REF!="","NE",IF(AND(#REF!&lt;=10,#REF!&gt;=8),"A",IF(AND(#REF!&lt;8,#REF!&gt;=5),"EP",IF(AND(#REF!&lt;5,#REF!&gt;=1),"I","NE")))))</f>
        <v/>
      </c>
      <c r="AP59" s="81" t="str">
        <f t="shared" si="71"/>
        <v/>
      </c>
      <c r="AQ59" s="81" t="str">
        <f t="shared" si="72"/>
        <v/>
      </c>
      <c r="AR59" s="81" t="str">
        <f t="shared" si="73"/>
        <v/>
      </c>
      <c r="AS59" s="81" t="str">
        <f t="shared" si="74"/>
        <v/>
      </c>
      <c r="AT59" s="81" t="str">
        <f t="shared" si="75"/>
        <v/>
      </c>
      <c r="AU59" s="81" t="str">
        <f t="shared" si="76"/>
        <v/>
      </c>
      <c r="AV59" s="81" t="str">
        <f t="shared" si="77"/>
        <v/>
      </c>
      <c r="AW59" s="81" t="str">
        <f t="shared" si="78"/>
        <v/>
      </c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3">
        <v>39</v>
      </c>
      <c r="BI59" s="272" t="str">
        <f t="shared" si="92"/>
        <v/>
      </c>
      <c r="BJ59" s="273"/>
      <c r="BK59" s="273"/>
      <c r="BL59" s="274"/>
      <c r="BM59" s="153" t="str">
        <f>IF(E59="","",IF(#REF!="","NE",IF(AND(#REF!&lt;=10,#REF!&gt;=8),"A",IF(AND(#REF!&lt;8,#REF!&gt;=5),"EP",IF(AND(#REF!&lt;5,#REF!&gt;=1),"I","NE")))))</f>
        <v/>
      </c>
      <c r="BN59" s="153" t="str">
        <f>IF(E59="","",IF(#REF!="","NE",IF(AND(#REF!&lt;=10,#REF!&gt;=8),"A",IF(AND(#REF!&lt;8,#REF!&gt;=5),"EP",IF(AND(#REF!&lt;5,#REF!&gt;=1),"I","NE")))))</f>
        <v/>
      </c>
      <c r="BO59" s="153" t="str">
        <f>IF(E59="","",IF(#REF!="","NE",IF(AND(#REF!&lt;=10,#REF!&gt;=8),"A",IF(AND(#REF!&lt;8,#REF!&gt;=5),"EP",IF(AND(#REF!&lt;5,#REF!&gt;=1),"I","NE")))))</f>
        <v/>
      </c>
      <c r="BP59" s="153" t="str">
        <f>IF(E59="","",IF(#REF!="","NE",IF(AND(#REF!&lt;=10,#REF!&gt;=8),"A",IF(AND(#REF!&lt;8,#REF!&gt;=5),"EP",IF(AND(#REF!&lt;5,#REF!&gt;=1),"I","NE")))))</f>
        <v/>
      </c>
      <c r="BQ59" s="153" t="str">
        <f>IF(E59="","",IF(#REF!="","NE",IF(AND(#REF!&lt;=10,#REF!&gt;=8),"A",IF(AND(#REF!&lt;8,#REF!&gt;=5),"EP",IF(AND(#REF!&lt;5,#REF!&gt;=1),"I","NE")))))</f>
        <v/>
      </c>
      <c r="BR59" s="153" t="str">
        <f>IF(E59="","",IF(#REF!="","NE",IF(AND(#REF!&lt;=10,#REF!&gt;=8),"A",IF(AND(#REF!&lt;8,#REF!&gt;=5),"EP",IF(AND(#REF!&lt;5,#REF!&gt;=1),"I","NE")))))</f>
        <v/>
      </c>
      <c r="BS59" s="153" t="str">
        <f>IF(E59="","",IF(#REF!="","NE",IF(AND(#REF!&lt;=10,#REF!&gt;=8),"A",IF(AND(#REF!&lt;8,#REF!&gt;=5),"EP",IF(AND(#REF!&lt;5,#REF!&gt;=1),"I","NE")))))</f>
        <v/>
      </c>
      <c r="BT59" s="153" t="str">
        <f>IF(E59="","",IF(#REF!="","NE",IF(AND(#REF!&lt;=10,#REF!&gt;=8),"A",IF(AND(#REF!&lt;8,#REF!&gt;=5),"EP",IF(AND(#REF!&lt;5,#REF!&gt;=1),"I","NE")))))</f>
        <v/>
      </c>
      <c r="BU59" s="81" t="str">
        <f t="shared" si="82"/>
        <v/>
      </c>
      <c r="BV59" s="81" t="str">
        <f t="shared" si="83"/>
        <v/>
      </c>
      <c r="BW59" s="81" t="str">
        <f t="shared" si="84"/>
        <v/>
      </c>
      <c r="BX59" s="81" t="str">
        <f t="shared" si="85"/>
        <v/>
      </c>
      <c r="BY59" s="81" t="str">
        <f t="shared" si="86"/>
        <v/>
      </c>
      <c r="BZ59" s="81" t="str">
        <f t="shared" si="87"/>
        <v/>
      </c>
      <c r="CA59" s="81" t="str">
        <f t="shared" si="88"/>
        <v/>
      </c>
      <c r="CB59" s="81" t="str">
        <f t="shared" si="89"/>
        <v/>
      </c>
      <c r="CC59" s="55"/>
      <c r="CD59" s="55"/>
      <c r="CE59" s="55"/>
      <c r="CF59" s="55"/>
      <c r="CG59" s="55"/>
      <c r="CH59" s="55"/>
      <c r="CI59" s="64">
        <v>39</v>
      </c>
      <c r="CJ59" s="321" t="str">
        <f t="shared" si="25"/>
        <v/>
      </c>
      <c r="CK59" s="322"/>
      <c r="CL59" s="322"/>
      <c r="CM59" s="323"/>
      <c r="CN59" s="308" t="str">
        <f t="shared" si="79"/>
        <v/>
      </c>
      <c r="CO59" s="309"/>
      <c r="CP59" s="308" t="str">
        <f t="shared" si="80"/>
        <v/>
      </c>
      <c r="CQ59" s="309"/>
      <c r="CR59" s="308" t="str">
        <f t="shared" si="81"/>
        <v/>
      </c>
      <c r="CS59" s="309"/>
      <c r="CT59" s="308" t="str">
        <f t="shared" si="93"/>
        <v/>
      </c>
      <c r="CU59" s="309"/>
      <c r="CV59" s="94"/>
      <c r="CW59" s="193" t="str">
        <f>IF(OR(CN59="",CP59="",CR59=""),"",ROUND(TRUNC(('TRI-1'!ES56+'TRI-2'!ES56+'TRI-3'!ES56)/3,2),0))</f>
        <v/>
      </c>
      <c r="CX59" s="55"/>
      <c r="CY59" s="55"/>
      <c r="CZ59" s="55" t="e">
        <f>IF(#REF!="","",IF(#REF!&lt;&gt;"",IF(#REF!="","",IF(#REF!=10,"S",IF(#REF!&gt;=9,"MB",IF(#REF!&gt;=7,"B",IF(#REF!&gt;=5,"R","I"))))),""))</f>
        <v>#REF!</v>
      </c>
      <c r="DA59" s="55"/>
      <c r="DB59" s="55">
        <v>0</v>
      </c>
      <c r="DC59" s="55">
        <f t="shared" si="30"/>
        <v>0</v>
      </c>
      <c r="DD59" s="55"/>
      <c r="DE59" s="55"/>
      <c r="DF59" s="55" t="str">
        <f t="shared" si="3"/>
        <v>Err</v>
      </c>
      <c r="DG59" s="55" t="e">
        <f>IF(#REF!="A",5,IF(#REF!="B",4,IF(#REF!="C",3,IF(#REF!="D",2,IF(#REF!="E",1,"Err")))))</f>
        <v>#REF!</v>
      </c>
      <c r="DH59" s="55"/>
      <c r="DI59" s="55" t="e">
        <f t="shared" si="31"/>
        <v>#REF!</v>
      </c>
      <c r="DJ59" s="55" t="e">
        <f t="shared" si="32"/>
        <v>#REF!</v>
      </c>
      <c r="DK59" s="55"/>
      <c r="DL59" s="55"/>
      <c r="DM59" s="55"/>
      <c r="DN59" s="53">
        <v>39</v>
      </c>
      <c r="DO59" s="272" t="str">
        <f t="shared" si="33"/>
        <v/>
      </c>
      <c r="DP59" s="273"/>
      <c r="DQ59" s="273"/>
      <c r="DR59" s="274"/>
      <c r="DS59" s="50" t="str">
        <f t="shared" si="34"/>
        <v/>
      </c>
      <c r="DT59" s="50" t="e">
        <f>IF(#REF!="","",#REF!)</f>
        <v>#REF!</v>
      </c>
      <c r="DU59" s="50" t="e">
        <f t="shared" si="94"/>
        <v>#REF!</v>
      </c>
      <c r="DV59" s="56" t="e">
        <f t="shared" si="35"/>
        <v>#REF!</v>
      </c>
      <c r="DW59" s="371" t="e">
        <f t="shared" si="36"/>
        <v>#REF!</v>
      </c>
      <c r="DX59" s="372"/>
      <c r="DY59" s="54" t="e">
        <f t="shared" si="37"/>
        <v>#REF!</v>
      </c>
      <c r="DZ59" s="55" t="e">
        <f t="shared" si="38"/>
        <v>#REF!</v>
      </c>
      <c r="EA59" s="55"/>
      <c r="EB59" s="55"/>
      <c r="EC59" s="55"/>
      <c r="ED59" s="55"/>
      <c r="EE59" s="55"/>
      <c r="EF59" s="53">
        <v>39</v>
      </c>
      <c r="EG59" s="272" t="str">
        <f t="shared" si="39"/>
        <v/>
      </c>
      <c r="EH59" s="273"/>
      <c r="EI59" s="273"/>
      <c r="EJ59" s="274"/>
      <c r="EK59" s="50" t="str">
        <f t="shared" si="40"/>
        <v/>
      </c>
      <c r="EL59" s="50" t="e">
        <f t="shared" si="40"/>
        <v>#REF!</v>
      </c>
      <c r="EM59" s="51"/>
      <c r="EN59" s="52"/>
      <c r="EO59" s="57" t="str">
        <f t="shared" si="41"/>
        <v/>
      </c>
      <c r="EP59" s="50" t="e">
        <f t="shared" si="42"/>
        <v>#REF!</v>
      </c>
      <c r="EQ59" s="56" t="str">
        <f t="shared" si="43"/>
        <v/>
      </c>
      <c r="ER59" s="54" t="str">
        <f t="shared" si="5"/>
        <v/>
      </c>
      <c r="ES59" s="55" t="str">
        <f t="shared" si="44"/>
        <v/>
      </c>
      <c r="ET59" s="55"/>
      <c r="EU59" s="55"/>
      <c r="EV59" s="55"/>
      <c r="EW59" s="55"/>
      <c r="EX59" s="55"/>
      <c r="EY59" s="55"/>
      <c r="EZ59" s="53">
        <v>39</v>
      </c>
      <c r="FA59" s="272" t="str">
        <f t="shared" si="45"/>
        <v/>
      </c>
      <c r="FB59" s="273"/>
      <c r="FC59" s="273"/>
      <c r="FD59" s="274"/>
      <c r="FE59" s="56" t="str">
        <f t="shared" si="46"/>
        <v/>
      </c>
      <c r="FF59" s="51"/>
      <c r="FG59" s="51"/>
      <c r="FH59" s="52"/>
      <c r="FI59" s="61" t="str">
        <f t="shared" si="47"/>
        <v/>
      </c>
      <c r="FJ59" s="371" t="str">
        <f t="shared" si="48"/>
        <v/>
      </c>
      <c r="FK59" s="379"/>
      <c r="FL59" s="379"/>
      <c r="FM59" s="372"/>
      <c r="FN59" s="55" t="str">
        <f t="shared" si="49"/>
        <v/>
      </c>
      <c r="FO59" s="55" t="str">
        <f t="shared" si="50"/>
        <v/>
      </c>
      <c r="FP59" s="55"/>
      <c r="FQ59" s="55"/>
      <c r="FR59" s="55"/>
      <c r="FS59" s="55"/>
      <c r="FT59" s="55"/>
      <c r="FU59" s="55"/>
      <c r="FV59" s="55"/>
      <c r="FW59" s="55"/>
      <c r="FX59" s="55"/>
      <c r="FY59" s="55"/>
      <c r="FZ59" s="55"/>
      <c r="GA59" s="55"/>
      <c r="GB59" s="55"/>
      <c r="GC59" s="55"/>
      <c r="GD59" s="55"/>
      <c r="XBG59" t="str">
        <f t="shared" si="51"/>
        <v/>
      </c>
      <c r="XBH59">
        <v>39</v>
      </c>
      <c r="XBI59" t="str">
        <f t="shared" si="52"/>
        <v/>
      </c>
      <c r="XBJ59" t="str">
        <f t="shared" si="53"/>
        <v/>
      </c>
      <c r="XBK59" t="str">
        <f t="shared" si="54"/>
        <v/>
      </c>
    </row>
    <row r="60" spans="1:186 16283:16287" ht="16.5" hidden="1" customHeight="1">
      <c r="D60" s="69">
        <v>40</v>
      </c>
      <c r="E60" s="314" t="str">
        <f t="shared" si="90"/>
        <v/>
      </c>
      <c r="F60" s="315"/>
      <c r="G60" s="315"/>
      <c r="H60" s="316"/>
      <c r="I60" s="153" t="str">
        <f>IF(E60="","",IF('TRI-1'!#REF!="","NE",IF(AND('TRI-1'!#REF!&lt;=10,'TRI-1'!#REF!&gt;=8),"A",IF(AND('TRI-1'!#REF!&lt;8,'TRI-1'!#REF!&gt;=5),"EP",IF(AND('TRI-1'!#REF!&lt;5,'TRI-1'!#REF!&gt;=1),"I","NE")))))</f>
        <v/>
      </c>
      <c r="J60" s="153" t="str">
        <f>IF(E60="","",IF('TRI-1'!Y57="","NE",IF(AND('TRI-1'!Y57&lt;=10,'TRI-1'!Y57&gt;=8),"A",IF(AND('TRI-1'!Y57&lt;8,'TRI-1'!Y57&gt;=5),"EP",IF(AND('TRI-1'!Y57&lt;5,'TRI-1'!Y57&gt;=1),"I","NE")))))</f>
        <v/>
      </c>
      <c r="K60" s="310" t="str">
        <f>IF(E60="","",IF('TRI-1'!#REF!=10,"A+",IF('TRI-1'!#REF!=9,"A-",IF('TRI-1'!#REF!=8,"B+",IF('TRI-1'!#REF!=7,"B-",IF('TRI-1'!#REF!=6,"C+",IF('TRI-1'!#REF!=5,"C-",IF('TRI-1'!#REF!=4,"D+",IF('TRI-1'!#REF!=3,"D-",IF('TRI-1'!#REF!=2,"E+",IF('TRI-1'!#REF!=1,"E-","")))))))))))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60" s="311"/>
      <c r="M60" s="153" t="str">
        <f>IF(E60="","",IF('TRI-1'!CG57="","NE",IF(AND('TRI-1'!CG57&lt;=10,'TRI-1'!CG57&gt;=8),"A",IF(AND('TRI-1'!CG57&lt;8,'TRI-1'!CG57&gt;=5),"EP",IF(AND('TRI-1'!CG57&lt;5,'TRI-1'!CG57&gt;=1),"I","NE")))))</f>
        <v/>
      </c>
      <c r="N60" s="153" t="str">
        <f>IF(E60="","",IF('TRI-1'!#REF!="","NE",IF(AND('TRI-1'!#REF!&lt;=10,'TRI-1'!#REF!&gt;=8),"A",IF(AND('TRI-1'!#REF!&lt;8,'TRI-1'!#REF!&gt;=5),"EP",IF(AND('TRI-1'!#REF!&lt;5,'TRI-1'!#REF!&gt;=1),"I","NE")))))</f>
        <v/>
      </c>
      <c r="O60" s="153" t="str">
        <f>IF(E60="","",IF('TRI-1'!DC57="","NE",IF(AND('TRI-1'!DC57&lt;=10,'TRI-1'!DC57&gt;=8),"A",IF(AND('TRI-1'!DC57&lt;8,'TRI-1'!DC57&gt;=5),"EP",IF(AND('TRI-1'!DC57&lt;5,'TRI-1'!DC57&gt;=1),"I","NE")))))</f>
        <v/>
      </c>
      <c r="P60" s="153" t="str">
        <f>IF(E60="","",IF('TRI-1'!ES57="","NE",IF(AND('TRI-1'!ES57&lt;=10,'TRI-1'!ES57&gt;=8),"A",IF(AND('TRI-1'!ES57&lt;8,'TRI-1'!ES57&gt;=5),"EP",IF(AND('TRI-1'!ES57&lt;5,'TRI-1'!ES57&gt;=1),"I","NE")))))</f>
        <v/>
      </c>
      <c r="Q60" s="81" t="str">
        <f t="shared" si="63"/>
        <v/>
      </c>
      <c r="R60" s="81" t="str">
        <f t="shared" si="64"/>
        <v/>
      </c>
      <c r="S60" s="81" t="str">
        <f t="shared" si="65"/>
        <v/>
      </c>
      <c r="T60" s="81" t="str">
        <f t="shared" si="66"/>
        <v/>
      </c>
      <c r="U60" s="81" t="str">
        <f t="shared" si="67"/>
        <v/>
      </c>
      <c r="V60" s="81" t="str">
        <f t="shared" si="68"/>
        <v/>
      </c>
      <c r="W60" s="81" t="str">
        <f t="shared" si="69"/>
        <v/>
      </c>
      <c r="X60" s="81" t="str">
        <f t="shared" si="70"/>
        <v/>
      </c>
      <c r="Y60" s="55"/>
      <c r="Z60" s="55"/>
      <c r="AA60" s="55"/>
      <c r="AB60" s="55"/>
      <c r="AC60" s="53">
        <v>40</v>
      </c>
      <c r="AD60" s="272" t="str">
        <f t="shared" si="91"/>
        <v/>
      </c>
      <c r="AE60" s="273"/>
      <c r="AF60" s="273"/>
      <c r="AG60" s="274"/>
      <c r="AH60" s="153" t="str">
        <f>IF(E60="","",IF(#REF!="","NE",IF(AND(#REF!&lt;=10,#REF!&gt;=8),"A",IF(AND(#REF!&lt;8,#REF!&gt;=5),"EP",IF(AND(#REF!&lt;5,#REF!&gt;=1),"I","NE")))))</f>
        <v/>
      </c>
      <c r="AI60" s="153" t="str">
        <f>IF(E60="","",IF(#REF!="","NE",IF(AND(#REF!&lt;=10,#REF!&gt;=8),"A",IF(AND(#REF!&lt;8,#REF!&gt;=5),"EP",IF(AND(#REF!&lt;5,#REF!&gt;=1),"I","NE")))))</f>
        <v/>
      </c>
      <c r="AJ60" s="153" t="str">
        <f>IF(E60="","",IF(#REF!="","NE",IF(AND(#REF!&lt;=10,#REF!&gt;=8),"A",IF(AND(#REF!&lt;8,#REF!&gt;=5),"EP",IF(AND(#REF!&lt;5,#REF!&gt;=1),"I","NE")))))</f>
        <v/>
      </c>
      <c r="AK60" s="153" t="str">
        <f>IF(E60="","",IF(#REF!="","NE",IF(AND(#REF!&lt;=10,#REF!&gt;=8),"A",IF(AND(#REF!&lt;8,#REF!&gt;=5),"EP",IF(AND(#REF!&lt;5,#REF!&gt;=1),"I","NE")))))</f>
        <v/>
      </c>
      <c r="AL60" s="153" t="str">
        <f>IF(E60="","",IF(#REF!="","NE",IF(AND(#REF!&lt;=10,#REF!&gt;=8),"A",IF(AND(#REF!&lt;8,#REF!&gt;=5),"EP",IF(AND(#REF!&lt;5,#REF!&gt;=1),"I","NE")))))</f>
        <v/>
      </c>
      <c r="AM60" s="153" t="str">
        <f>IF(E60="","",IF(#REF!="","NE",IF(AND(#REF!&lt;=10,#REF!&gt;=8),"A",IF(AND(#REF!&lt;8,#REF!&gt;=5),"EP",IF(AND(#REF!&lt;5,#REF!&gt;=1),"I","NE")))))</f>
        <v/>
      </c>
      <c r="AN60" s="153" t="str">
        <f>IF(E60="","",IF(#REF!="","NE",IF(AND(#REF!&lt;=10,#REF!&gt;=8),"A",IF(AND(#REF!&lt;8,#REF!&gt;=5),"EP",IF(AND(#REF!&lt;5,#REF!&gt;=1),"I","NE")))))</f>
        <v/>
      </c>
      <c r="AO60" s="153" t="str">
        <f>IF(E60="","",IF(#REF!="","NE",IF(AND(#REF!&lt;=10,#REF!&gt;=8),"A",IF(AND(#REF!&lt;8,#REF!&gt;=5),"EP",IF(AND(#REF!&lt;5,#REF!&gt;=1),"I","NE")))))</f>
        <v/>
      </c>
      <c r="AP60" s="81" t="str">
        <f t="shared" si="71"/>
        <v/>
      </c>
      <c r="AQ60" s="81" t="str">
        <f t="shared" si="72"/>
        <v/>
      </c>
      <c r="AR60" s="81" t="str">
        <f t="shared" si="73"/>
        <v/>
      </c>
      <c r="AS60" s="81" t="str">
        <f t="shared" si="74"/>
        <v/>
      </c>
      <c r="AT60" s="81" t="str">
        <f t="shared" si="75"/>
        <v/>
      </c>
      <c r="AU60" s="81" t="str">
        <f t="shared" si="76"/>
        <v/>
      </c>
      <c r="AV60" s="81" t="str">
        <f t="shared" si="77"/>
        <v/>
      </c>
      <c r="AW60" s="81" t="str">
        <f t="shared" si="78"/>
        <v/>
      </c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3">
        <v>40</v>
      </c>
      <c r="BI60" s="272" t="str">
        <f t="shared" si="92"/>
        <v/>
      </c>
      <c r="BJ60" s="273"/>
      <c r="BK60" s="273"/>
      <c r="BL60" s="274"/>
      <c r="BM60" s="153" t="str">
        <f>IF(E60="","",IF(#REF!="","NE",IF(AND(#REF!&lt;=10,#REF!&gt;=8),"A",IF(AND(#REF!&lt;8,#REF!&gt;=5),"EP",IF(AND(#REF!&lt;5,#REF!&gt;=1),"I","NE")))))</f>
        <v/>
      </c>
      <c r="BN60" s="153" t="str">
        <f>IF(E60="","",IF(#REF!="","NE",IF(AND(#REF!&lt;=10,#REF!&gt;=8),"A",IF(AND(#REF!&lt;8,#REF!&gt;=5),"EP",IF(AND(#REF!&lt;5,#REF!&gt;=1),"I","NE")))))</f>
        <v/>
      </c>
      <c r="BO60" s="153" t="str">
        <f>IF(E60="","",IF(#REF!="","NE",IF(AND(#REF!&lt;=10,#REF!&gt;=8),"A",IF(AND(#REF!&lt;8,#REF!&gt;=5),"EP",IF(AND(#REF!&lt;5,#REF!&gt;=1),"I","NE")))))</f>
        <v/>
      </c>
      <c r="BP60" s="153" t="str">
        <f>IF(E60="","",IF(#REF!="","NE",IF(AND(#REF!&lt;=10,#REF!&gt;=8),"A",IF(AND(#REF!&lt;8,#REF!&gt;=5),"EP",IF(AND(#REF!&lt;5,#REF!&gt;=1),"I","NE")))))</f>
        <v/>
      </c>
      <c r="BQ60" s="153" t="str">
        <f>IF(E60="","",IF(#REF!="","NE",IF(AND(#REF!&lt;=10,#REF!&gt;=8),"A",IF(AND(#REF!&lt;8,#REF!&gt;=5),"EP",IF(AND(#REF!&lt;5,#REF!&gt;=1),"I","NE")))))</f>
        <v/>
      </c>
      <c r="BR60" s="153" t="str">
        <f>IF(E60="","",IF(#REF!="","NE",IF(AND(#REF!&lt;=10,#REF!&gt;=8),"A",IF(AND(#REF!&lt;8,#REF!&gt;=5),"EP",IF(AND(#REF!&lt;5,#REF!&gt;=1),"I","NE")))))</f>
        <v/>
      </c>
      <c r="BS60" s="153" t="str">
        <f>IF(E60="","",IF(#REF!="","NE",IF(AND(#REF!&lt;=10,#REF!&gt;=8),"A",IF(AND(#REF!&lt;8,#REF!&gt;=5),"EP",IF(AND(#REF!&lt;5,#REF!&gt;=1),"I","NE")))))</f>
        <v/>
      </c>
      <c r="BT60" s="153" t="str">
        <f>IF(E60="","",IF(#REF!="","NE",IF(AND(#REF!&lt;=10,#REF!&gt;=8),"A",IF(AND(#REF!&lt;8,#REF!&gt;=5),"EP",IF(AND(#REF!&lt;5,#REF!&gt;=1),"I","NE")))))</f>
        <v/>
      </c>
      <c r="BU60" s="81" t="str">
        <f t="shared" si="82"/>
        <v/>
      </c>
      <c r="BV60" s="81" t="str">
        <f t="shared" si="83"/>
        <v/>
      </c>
      <c r="BW60" s="81" t="str">
        <f t="shared" si="84"/>
        <v/>
      </c>
      <c r="BX60" s="81" t="str">
        <f t="shared" si="85"/>
        <v/>
      </c>
      <c r="BY60" s="81" t="str">
        <f t="shared" si="86"/>
        <v/>
      </c>
      <c r="BZ60" s="81" t="str">
        <f t="shared" si="87"/>
        <v/>
      </c>
      <c r="CA60" s="81" t="str">
        <f t="shared" si="88"/>
        <v/>
      </c>
      <c r="CB60" s="81" t="str">
        <f t="shared" si="89"/>
        <v/>
      </c>
      <c r="CC60" s="55"/>
      <c r="CD60" s="55"/>
      <c r="CE60" s="55"/>
      <c r="CF60" s="55"/>
      <c r="CG60" s="55"/>
      <c r="CH60" s="55"/>
      <c r="CI60" s="64">
        <v>40</v>
      </c>
      <c r="CJ60" s="321" t="str">
        <f t="shared" si="25"/>
        <v/>
      </c>
      <c r="CK60" s="322"/>
      <c r="CL60" s="322"/>
      <c r="CM60" s="323"/>
      <c r="CN60" s="308" t="str">
        <f t="shared" si="79"/>
        <v/>
      </c>
      <c r="CO60" s="309"/>
      <c r="CP60" s="308" t="str">
        <f t="shared" si="80"/>
        <v/>
      </c>
      <c r="CQ60" s="309"/>
      <c r="CR60" s="308" t="str">
        <f t="shared" si="81"/>
        <v/>
      </c>
      <c r="CS60" s="309"/>
      <c r="CT60" s="308" t="str">
        <f t="shared" si="93"/>
        <v/>
      </c>
      <c r="CU60" s="309"/>
      <c r="CV60" s="94"/>
      <c r="CW60" s="193" t="str">
        <f>IF(OR(CN60="",CP60="",CR60=""),"",ROUND(TRUNC(('TRI-1'!ES57+'TRI-2'!ES57+'TRI-3'!ES57)/3,2),0))</f>
        <v/>
      </c>
      <c r="CX60" s="55"/>
      <c r="CY60" s="55"/>
      <c r="CZ60" s="55" t="e">
        <f>IF(#REF!="","",IF(#REF!&lt;&gt;"",IF(#REF!="","",IF(#REF!=10,"S",IF(#REF!&gt;=9,"MB",IF(#REF!&gt;=7,"B",IF(#REF!&gt;=5,"R","I"))))),""))</f>
        <v>#REF!</v>
      </c>
      <c r="DA60" s="55"/>
      <c r="DB60" s="55">
        <v>0</v>
      </c>
      <c r="DC60" s="55">
        <f t="shared" si="30"/>
        <v>0</v>
      </c>
      <c r="DD60" s="55"/>
      <c r="DE60" s="55"/>
      <c r="DF60" s="55" t="str">
        <f t="shared" si="3"/>
        <v>Err</v>
      </c>
      <c r="DG60" s="55" t="e">
        <f>IF(#REF!="A",5,IF(#REF!="B",4,IF(#REF!="C",3,IF(#REF!="D",2,IF(#REF!="E",1,"Err")))))</f>
        <v>#REF!</v>
      </c>
      <c r="DH60" s="55"/>
      <c r="DI60" s="55" t="e">
        <f t="shared" si="31"/>
        <v>#REF!</v>
      </c>
      <c r="DJ60" s="55" t="e">
        <f t="shared" si="32"/>
        <v>#REF!</v>
      </c>
      <c r="DK60" s="55"/>
      <c r="DL60" s="55"/>
      <c r="DM60" s="55"/>
      <c r="DN60" s="53">
        <v>40</v>
      </c>
      <c r="DO60" s="272" t="str">
        <f t="shared" si="33"/>
        <v/>
      </c>
      <c r="DP60" s="273"/>
      <c r="DQ60" s="273"/>
      <c r="DR60" s="274"/>
      <c r="DS60" s="50" t="str">
        <f t="shared" si="34"/>
        <v/>
      </c>
      <c r="DT60" s="50" t="e">
        <f>IF(#REF!="","",#REF!)</f>
        <v>#REF!</v>
      </c>
      <c r="DU60" s="50" t="e">
        <f t="shared" si="94"/>
        <v>#REF!</v>
      </c>
      <c r="DV60" s="56" t="e">
        <f t="shared" si="35"/>
        <v>#REF!</v>
      </c>
      <c r="DW60" s="371" t="e">
        <f t="shared" si="36"/>
        <v>#REF!</v>
      </c>
      <c r="DX60" s="372"/>
      <c r="DY60" s="54" t="e">
        <f t="shared" si="37"/>
        <v>#REF!</v>
      </c>
      <c r="DZ60" s="55" t="e">
        <f t="shared" si="38"/>
        <v>#REF!</v>
      </c>
      <c r="EA60" s="55"/>
      <c r="EB60" s="55"/>
      <c r="EC60" s="55"/>
      <c r="ED60" s="55"/>
      <c r="EE60" s="55"/>
      <c r="EF60" s="53">
        <v>40</v>
      </c>
      <c r="EG60" s="272" t="str">
        <f t="shared" si="39"/>
        <v/>
      </c>
      <c r="EH60" s="273"/>
      <c r="EI60" s="273"/>
      <c r="EJ60" s="274"/>
      <c r="EK60" s="50" t="str">
        <f t="shared" si="40"/>
        <v/>
      </c>
      <c r="EL60" s="50" t="e">
        <f t="shared" si="40"/>
        <v>#REF!</v>
      </c>
      <c r="EM60" s="51"/>
      <c r="EN60" s="52"/>
      <c r="EO60" s="57" t="str">
        <f t="shared" si="41"/>
        <v/>
      </c>
      <c r="EP60" s="50" t="e">
        <f t="shared" si="42"/>
        <v>#REF!</v>
      </c>
      <c r="EQ60" s="56" t="str">
        <f t="shared" si="43"/>
        <v/>
      </c>
      <c r="ER60" s="54" t="str">
        <f t="shared" si="5"/>
        <v/>
      </c>
      <c r="ES60" s="55" t="str">
        <f t="shared" si="44"/>
        <v/>
      </c>
      <c r="ET60" s="55"/>
      <c r="EU60" s="55"/>
      <c r="EV60" s="55"/>
      <c r="EW60" s="55"/>
      <c r="EX60" s="55"/>
      <c r="EY60" s="55"/>
      <c r="EZ60" s="53">
        <v>40</v>
      </c>
      <c r="FA60" s="272" t="str">
        <f t="shared" si="45"/>
        <v/>
      </c>
      <c r="FB60" s="273"/>
      <c r="FC60" s="273"/>
      <c r="FD60" s="274"/>
      <c r="FE60" s="56" t="str">
        <f t="shared" si="46"/>
        <v/>
      </c>
      <c r="FF60" s="51"/>
      <c r="FG60" s="51"/>
      <c r="FH60" s="52"/>
      <c r="FI60" s="61" t="str">
        <f t="shared" si="47"/>
        <v/>
      </c>
      <c r="FJ60" s="371" t="str">
        <f t="shared" si="48"/>
        <v/>
      </c>
      <c r="FK60" s="379"/>
      <c r="FL60" s="379"/>
      <c r="FM60" s="372"/>
      <c r="FN60" s="55" t="str">
        <f t="shared" si="49"/>
        <v/>
      </c>
      <c r="FO60" s="55" t="str">
        <f t="shared" si="50"/>
        <v/>
      </c>
      <c r="FP60" s="55"/>
      <c r="FQ60" s="55"/>
      <c r="FR60" s="55"/>
      <c r="FS60" s="55"/>
      <c r="FT60" s="55"/>
      <c r="FU60" s="55"/>
      <c r="FV60" s="55"/>
      <c r="FW60" s="55"/>
      <c r="FX60" s="55"/>
      <c r="FY60" s="55"/>
      <c r="FZ60" s="55"/>
      <c r="GA60" s="55"/>
      <c r="GB60" s="55"/>
      <c r="GC60" s="55"/>
      <c r="GD60" s="55"/>
      <c r="XBG60" t="str">
        <f t="shared" si="51"/>
        <v/>
      </c>
      <c r="XBH60">
        <v>40</v>
      </c>
      <c r="XBI60" t="str">
        <f t="shared" si="52"/>
        <v/>
      </c>
      <c r="XBJ60" t="str">
        <f t="shared" si="53"/>
        <v/>
      </c>
      <c r="XBK60" t="str">
        <f t="shared" si="54"/>
        <v/>
      </c>
    </row>
    <row r="61" spans="1:186 16283:16287" ht="21" hidden="1" customHeight="1">
      <c r="D61" s="53">
        <v>41</v>
      </c>
      <c r="E61" s="272" t="str">
        <f t="shared" si="90"/>
        <v/>
      </c>
      <c r="F61" s="273"/>
      <c r="G61" s="273"/>
      <c r="H61" s="274"/>
      <c r="I61" s="153" t="str">
        <f>IF(E61="","",IF('TRI-1'!#REF!="","NE",IF(AND('TRI-1'!#REF!&lt;=10,'TRI-1'!#REF!&gt;=8),"A",IF(AND('TRI-1'!#REF!&lt;8,'TRI-1'!#REF!&gt;=5),"EP",IF(AND('TRI-1'!#REF!&lt;5,'TRI-1'!#REF!&gt;=1),"I","NE")))))</f>
        <v/>
      </c>
      <c r="J61" s="153" t="str">
        <f>IF(E61="","",IF('TRI-1'!Y58="","NE",IF(AND('TRI-1'!Y58&lt;=10,'TRI-1'!Y58&gt;=8),"A",IF(AND('TRI-1'!Y58&lt;8,'TRI-1'!Y58&gt;=5),"EP",IF(AND('TRI-1'!Y58&lt;5,'TRI-1'!Y58&gt;=1),"I","NE")))))</f>
        <v/>
      </c>
      <c r="K61" s="310" t="str">
        <f>IF(E61="","",IF('TRI-1'!#REF!=10,"A+",IF('TRI-1'!#REF!=9,"A-",IF('TRI-1'!#REF!=8,"B+",IF('TRI-1'!#REF!=7,"B-",IF('TRI-1'!#REF!=6,"C+",IF('TRI-1'!#REF!=5,"C-",IF('TRI-1'!#REF!=4,"D+",IF('TRI-1'!#REF!=3,"D-",IF('TRI-1'!#REF!=2,"E+",IF('TRI-1'!#REF!=1,"E-","")))))))))))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61" s="311"/>
      <c r="M61" s="153" t="str">
        <f>IF(E61="","",IF('TRI-1'!CG58="","NE",IF(AND('TRI-1'!CG58&lt;=10,'TRI-1'!CG58&gt;=8),"A",IF(AND('TRI-1'!CG58&lt;8,'TRI-1'!CG58&gt;=5),"EP",IF(AND('TRI-1'!CG58&lt;5,'TRI-1'!CG58&gt;=1),"I","NE")))))</f>
        <v/>
      </c>
      <c r="N61" s="153" t="str">
        <f>IF(E61="","",IF('TRI-1'!#REF!="","NE",IF(AND('TRI-1'!#REF!&lt;=10,'TRI-1'!#REF!&gt;=8),"A",IF(AND('TRI-1'!#REF!&lt;8,'TRI-1'!#REF!&gt;=5),"EP",IF(AND('TRI-1'!#REF!&lt;5,'TRI-1'!#REF!&gt;=1),"I","NE")))))</f>
        <v/>
      </c>
      <c r="O61" s="153" t="str">
        <f>IF(E61="","",IF('TRI-1'!DC58="","NE",IF(AND('TRI-1'!DC58&lt;=10,'TRI-1'!DC58&gt;=8),"A",IF(AND('TRI-1'!DC58&lt;8,'TRI-1'!DC58&gt;=5),"EP",IF(AND('TRI-1'!DC58&lt;5,'TRI-1'!DC58&gt;=1),"I","NE")))))</f>
        <v/>
      </c>
      <c r="P61" s="153" t="str">
        <f>IF(E61="","",IF('TRI-1'!ES58="","NE",IF(AND('TRI-1'!ES58&lt;=10,'TRI-1'!ES58&gt;=8),"A",IF(AND('TRI-1'!ES58&lt;8,'TRI-1'!ES58&gt;=5),"EP",IF(AND('TRI-1'!ES58&lt;5,'TRI-1'!ES58&gt;=1),"I","NE")))))</f>
        <v/>
      </c>
      <c r="Q61" s="81" t="str">
        <f t="shared" si="63"/>
        <v/>
      </c>
      <c r="R61" s="81" t="str">
        <f t="shared" si="64"/>
        <v/>
      </c>
      <c r="S61" s="81" t="str">
        <f t="shared" si="65"/>
        <v/>
      </c>
      <c r="T61" s="81" t="str">
        <f t="shared" si="66"/>
        <v/>
      </c>
      <c r="U61" s="81" t="str">
        <f t="shared" si="67"/>
        <v/>
      </c>
      <c r="V61" s="81" t="str">
        <f t="shared" si="68"/>
        <v/>
      </c>
      <c r="W61" s="81" t="str">
        <f t="shared" si="69"/>
        <v/>
      </c>
      <c r="X61" s="81" t="str">
        <f t="shared" si="70"/>
        <v/>
      </c>
      <c r="Y61" s="55"/>
      <c r="Z61" s="55"/>
      <c r="AA61" s="55"/>
      <c r="AB61" s="55"/>
      <c r="AC61" s="53">
        <v>41</v>
      </c>
      <c r="AD61" s="272" t="str">
        <f t="shared" si="91"/>
        <v/>
      </c>
      <c r="AE61" s="273"/>
      <c r="AF61" s="273"/>
      <c r="AG61" s="274"/>
      <c r="AH61" s="153" t="str">
        <f>IF(E61="","",IF(#REF!="","NE",IF(AND(#REF!&lt;=10,#REF!&gt;=8),"A",IF(AND(#REF!&lt;8,#REF!&gt;=5),"EP",IF(AND(#REF!&lt;5,#REF!&gt;=1),"I","NE")))))</f>
        <v/>
      </c>
      <c r="AI61" s="153" t="str">
        <f>IF(E61="","",IF(#REF!="","NE",IF(AND(#REF!&lt;=10,#REF!&gt;=8),"A",IF(AND(#REF!&lt;8,#REF!&gt;=5),"EP",IF(AND(#REF!&lt;5,#REF!&gt;=1),"I","NE")))))</f>
        <v/>
      </c>
      <c r="AJ61" s="153" t="str">
        <f>IF(E61="","",IF(#REF!="","NE",IF(AND(#REF!&lt;=10,#REF!&gt;=8),"A",IF(AND(#REF!&lt;8,#REF!&gt;=5),"EP",IF(AND(#REF!&lt;5,#REF!&gt;=1),"I","NE")))))</f>
        <v/>
      </c>
      <c r="AK61" s="153" t="str">
        <f>IF(E61="","",IF(#REF!="","NE",IF(AND(#REF!&lt;=10,#REF!&gt;=8),"A",IF(AND(#REF!&lt;8,#REF!&gt;=5),"EP",IF(AND(#REF!&lt;5,#REF!&gt;=1),"I","NE")))))</f>
        <v/>
      </c>
      <c r="AL61" s="153" t="str">
        <f>IF(E61="","",IF(#REF!="","NE",IF(AND(#REF!&lt;=10,#REF!&gt;=8),"A",IF(AND(#REF!&lt;8,#REF!&gt;=5),"EP",IF(AND(#REF!&lt;5,#REF!&gt;=1),"I","NE")))))</f>
        <v/>
      </c>
      <c r="AM61" s="153" t="str">
        <f>IF(E61="","",IF(#REF!="","NE",IF(AND(#REF!&lt;=10,#REF!&gt;=8),"A",IF(AND(#REF!&lt;8,#REF!&gt;=5),"EP",IF(AND(#REF!&lt;5,#REF!&gt;=1),"I","NE")))))</f>
        <v/>
      </c>
      <c r="AN61" s="153" t="str">
        <f>IF(E61="","",IF(#REF!="","NE",IF(AND(#REF!&lt;=10,#REF!&gt;=8),"A",IF(AND(#REF!&lt;8,#REF!&gt;=5),"EP",IF(AND(#REF!&lt;5,#REF!&gt;=1),"I","NE")))))</f>
        <v/>
      </c>
      <c r="AO61" s="153" t="str">
        <f>IF(E61="","",IF(#REF!="","NE",IF(AND(#REF!&lt;=10,#REF!&gt;=8),"A",IF(AND(#REF!&lt;8,#REF!&gt;=5),"EP",IF(AND(#REF!&lt;5,#REF!&gt;=1),"I","NE")))))</f>
        <v/>
      </c>
      <c r="AP61" s="81" t="str">
        <f t="shared" si="71"/>
        <v/>
      </c>
      <c r="AQ61" s="81" t="str">
        <f t="shared" si="72"/>
        <v/>
      </c>
      <c r="AR61" s="81" t="str">
        <f t="shared" si="73"/>
        <v/>
      </c>
      <c r="AS61" s="81" t="str">
        <f t="shared" si="74"/>
        <v/>
      </c>
      <c r="AT61" s="81" t="str">
        <f t="shared" si="75"/>
        <v/>
      </c>
      <c r="AU61" s="81" t="str">
        <f t="shared" si="76"/>
        <v/>
      </c>
      <c r="AV61" s="81" t="str">
        <f t="shared" si="77"/>
        <v/>
      </c>
      <c r="AW61" s="81" t="str">
        <f t="shared" si="78"/>
        <v/>
      </c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3">
        <v>41</v>
      </c>
      <c r="BI61" s="272" t="str">
        <f t="shared" si="92"/>
        <v/>
      </c>
      <c r="BJ61" s="273"/>
      <c r="BK61" s="273"/>
      <c r="BL61" s="274"/>
      <c r="BM61" s="153" t="str">
        <f>IF(E61="","",IF(#REF!="","NE",IF(AND(#REF!&lt;=10,#REF!&gt;=8),"A",IF(AND(#REF!&lt;8,#REF!&gt;=5),"EP",IF(AND(#REF!&lt;5,#REF!&gt;=1),"I","NE")))))</f>
        <v/>
      </c>
      <c r="BN61" s="153" t="str">
        <f>IF(E61="","",IF(#REF!="","NE",IF(AND(#REF!&lt;=10,#REF!&gt;=8),"A",IF(AND(#REF!&lt;8,#REF!&gt;=5),"EP",IF(AND(#REF!&lt;5,#REF!&gt;=1),"I","NE")))))</f>
        <v/>
      </c>
      <c r="BO61" s="153" t="str">
        <f>IF(E61="","",IF(#REF!="","NE",IF(AND(#REF!&lt;=10,#REF!&gt;=8),"A",IF(AND(#REF!&lt;8,#REF!&gt;=5),"EP",IF(AND(#REF!&lt;5,#REF!&gt;=1),"I","NE")))))</f>
        <v/>
      </c>
      <c r="BP61" s="153" t="str">
        <f>IF(E61="","",IF(#REF!="","NE",IF(AND(#REF!&lt;=10,#REF!&gt;=8),"A",IF(AND(#REF!&lt;8,#REF!&gt;=5),"EP",IF(AND(#REF!&lt;5,#REF!&gt;=1),"I","NE")))))</f>
        <v/>
      </c>
      <c r="BQ61" s="153" t="str">
        <f>IF(E61="","",IF(#REF!="","NE",IF(AND(#REF!&lt;=10,#REF!&gt;=8),"A",IF(AND(#REF!&lt;8,#REF!&gt;=5),"EP",IF(AND(#REF!&lt;5,#REF!&gt;=1),"I","NE")))))</f>
        <v/>
      </c>
      <c r="BR61" s="153" t="str">
        <f>IF(E61="","",IF(#REF!="","NE",IF(AND(#REF!&lt;=10,#REF!&gt;=8),"A",IF(AND(#REF!&lt;8,#REF!&gt;=5),"EP",IF(AND(#REF!&lt;5,#REF!&gt;=1),"I","NE")))))</f>
        <v/>
      </c>
      <c r="BS61" s="153" t="str">
        <f>IF(E61="","",IF(#REF!="","NE",IF(AND(#REF!&lt;=10,#REF!&gt;=8),"A",IF(AND(#REF!&lt;8,#REF!&gt;=5),"EP",IF(AND(#REF!&lt;5,#REF!&gt;=1),"I","NE")))))</f>
        <v/>
      </c>
      <c r="BT61" s="153" t="str">
        <f>IF(E61="","",IF(#REF!="","NE",IF(AND(#REF!&lt;=10,#REF!&gt;=8),"A",IF(AND(#REF!&lt;8,#REF!&gt;=5),"EP",IF(AND(#REF!&lt;5,#REF!&gt;=1),"I","NE")))))</f>
        <v/>
      </c>
      <c r="BU61" s="81" t="str">
        <f t="shared" si="82"/>
        <v/>
      </c>
      <c r="BV61" s="81" t="str">
        <f t="shared" si="83"/>
        <v/>
      </c>
      <c r="BW61" s="81" t="str">
        <f t="shared" si="84"/>
        <v/>
      </c>
      <c r="BX61" s="81" t="str">
        <f t="shared" si="85"/>
        <v/>
      </c>
      <c r="BY61" s="81" t="str">
        <f t="shared" si="86"/>
        <v/>
      </c>
      <c r="BZ61" s="81" t="str">
        <f t="shared" si="87"/>
        <v/>
      </c>
      <c r="CA61" s="81" t="str">
        <f t="shared" si="88"/>
        <v/>
      </c>
      <c r="CB61" s="81" t="str">
        <f t="shared" si="89"/>
        <v/>
      </c>
      <c r="CC61" s="55"/>
      <c r="CD61" s="55"/>
      <c r="CE61" s="55"/>
      <c r="CF61" s="55"/>
      <c r="CG61" s="55"/>
      <c r="CH61" s="55"/>
      <c r="CI61" s="64">
        <v>41</v>
      </c>
      <c r="CJ61" s="321" t="str">
        <f t="shared" si="25"/>
        <v/>
      </c>
      <c r="CK61" s="322"/>
      <c r="CL61" s="322"/>
      <c r="CM61" s="323"/>
      <c r="CN61" s="308" t="str">
        <f t="shared" si="79"/>
        <v/>
      </c>
      <c r="CO61" s="309"/>
      <c r="CP61" s="308" t="str">
        <f t="shared" si="80"/>
        <v/>
      </c>
      <c r="CQ61" s="309"/>
      <c r="CR61" s="308" t="str">
        <f t="shared" si="81"/>
        <v/>
      </c>
      <c r="CS61" s="309"/>
      <c r="CT61" s="308" t="str">
        <f t="shared" si="93"/>
        <v/>
      </c>
      <c r="CU61" s="309"/>
      <c r="CV61" s="94"/>
      <c r="CW61" s="193" t="str">
        <f>IF(OR(CN61="",CP61="",CR61=""),"",ROUND(TRUNC(('TRI-1'!ES58+'TRI-2'!ES58+'TRI-3'!ES58)/3,2),0))</f>
        <v/>
      </c>
      <c r="CX61" s="55"/>
      <c r="CY61" s="55"/>
      <c r="CZ61" s="55" t="e">
        <f>IF(#REF!="","",IF(#REF!&lt;&gt;"",IF(#REF!="","",IF(#REF!=10,"S",IF(#REF!&gt;=9,"MB",IF(#REF!&gt;=7,"B",IF(#REF!&gt;=5,"R","I"))))),""))</f>
        <v>#REF!</v>
      </c>
      <c r="DA61" s="55"/>
      <c r="DB61" s="55">
        <v>0</v>
      </c>
      <c r="DC61" s="55">
        <f t="shared" si="30"/>
        <v>0</v>
      </c>
      <c r="DD61" s="55"/>
      <c r="DE61" s="55"/>
      <c r="DF61" s="55" t="str">
        <f t="shared" si="3"/>
        <v>Err</v>
      </c>
      <c r="DG61" s="55" t="e">
        <f>IF(#REF!="A",5,IF(#REF!="B",4,IF(#REF!="C",3,IF(#REF!="D",2,IF(#REF!="E",1,"Err")))))</f>
        <v>#REF!</v>
      </c>
      <c r="DH61" s="55"/>
      <c r="DI61" s="55" t="e">
        <f t="shared" si="31"/>
        <v>#REF!</v>
      </c>
      <c r="DJ61" s="55" t="e">
        <f t="shared" si="32"/>
        <v>#REF!</v>
      </c>
      <c r="DK61" s="55"/>
      <c r="DL61" s="55"/>
      <c r="DM61" s="55"/>
      <c r="DN61" s="53">
        <v>41</v>
      </c>
      <c r="DO61" s="272" t="str">
        <f t="shared" si="33"/>
        <v/>
      </c>
      <c r="DP61" s="273"/>
      <c r="DQ61" s="273"/>
      <c r="DR61" s="274"/>
      <c r="DS61" s="50" t="str">
        <f t="shared" si="34"/>
        <v/>
      </c>
      <c r="DT61" s="50" t="e">
        <f>IF(#REF!="","",#REF!)</f>
        <v>#REF!</v>
      </c>
      <c r="DU61" s="50" t="e">
        <f t="shared" si="94"/>
        <v>#REF!</v>
      </c>
      <c r="DV61" s="56" t="e">
        <f t="shared" si="35"/>
        <v>#REF!</v>
      </c>
      <c r="DW61" s="371" t="e">
        <f t="shared" si="36"/>
        <v>#REF!</v>
      </c>
      <c r="DX61" s="372"/>
      <c r="DY61" s="54" t="e">
        <f t="shared" si="37"/>
        <v>#REF!</v>
      </c>
      <c r="DZ61" s="55" t="e">
        <f t="shared" si="38"/>
        <v>#REF!</v>
      </c>
      <c r="EA61" s="55"/>
      <c r="EB61" s="55"/>
      <c r="EC61" s="55"/>
      <c r="ED61" s="55"/>
      <c r="EE61" s="55"/>
      <c r="EF61" s="53">
        <v>41</v>
      </c>
      <c r="EG61" s="272" t="str">
        <f t="shared" si="39"/>
        <v/>
      </c>
      <c r="EH61" s="273"/>
      <c r="EI61" s="273"/>
      <c r="EJ61" s="274"/>
      <c r="EK61" s="50" t="str">
        <f t="shared" si="40"/>
        <v/>
      </c>
      <c r="EL61" s="50" t="e">
        <f t="shared" si="40"/>
        <v>#REF!</v>
      </c>
      <c r="EM61" s="51"/>
      <c r="EN61" s="52"/>
      <c r="EO61" s="57" t="str">
        <f t="shared" si="41"/>
        <v/>
      </c>
      <c r="EP61" s="50" t="e">
        <f t="shared" si="42"/>
        <v>#REF!</v>
      </c>
      <c r="EQ61" s="56" t="str">
        <f t="shared" si="43"/>
        <v/>
      </c>
      <c r="ER61" s="54" t="str">
        <f t="shared" si="5"/>
        <v/>
      </c>
      <c r="ES61" s="55" t="str">
        <f t="shared" si="44"/>
        <v/>
      </c>
      <c r="ET61" s="55"/>
      <c r="EU61" s="55"/>
      <c r="EV61" s="55"/>
      <c r="EW61" s="55"/>
      <c r="EX61" s="55"/>
      <c r="EY61" s="55"/>
      <c r="EZ61" s="53">
        <v>41</v>
      </c>
      <c r="FA61" s="272" t="str">
        <f t="shared" si="45"/>
        <v/>
      </c>
      <c r="FB61" s="273"/>
      <c r="FC61" s="273"/>
      <c r="FD61" s="274"/>
      <c r="FE61" s="56" t="str">
        <f t="shared" si="46"/>
        <v/>
      </c>
      <c r="FF61" s="51"/>
      <c r="FG61" s="51"/>
      <c r="FH61" s="52"/>
      <c r="FI61" s="61" t="str">
        <f t="shared" si="47"/>
        <v/>
      </c>
      <c r="FJ61" s="371" t="str">
        <f t="shared" si="48"/>
        <v/>
      </c>
      <c r="FK61" s="379"/>
      <c r="FL61" s="379"/>
      <c r="FM61" s="372"/>
      <c r="FN61" s="55" t="str">
        <f t="shared" si="49"/>
        <v/>
      </c>
      <c r="FO61" s="55" t="str">
        <f t="shared" si="50"/>
        <v/>
      </c>
      <c r="FP61" s="55"/>
      <c r="FQ61" s="55"/>
      <c r="FR61" s="55"/>
      <c r="FS61" s="55"/>
      <c r="FT61" s="55"/>
      <c r="FU61" s="55"/>
      <c r="FV61" s="55"/>
      <c r="FW61" s="55"/>
      <c r="FX61" s="55"/>
      <c r="FY61" s="55"/>
      <c r="FZ61" s="55"/>
      <c r="GA61" s="55"/>
      <c r="GB61" s="55"/>
      <c r="GC61" s="55"/>
      <c r="GD61" s="55"/>
      <c r="XBG61" t="str">
        <f t="shared" si="51"/>
        <v/>
      </c>
      <c r="XBH61">
        <v>41</v>
      </c>
      <c r="XBI61" t="str">
        <f t="shared" si="52"/>
        <v/>
      </c>
      <c r="XBJ61" t="str">
        <f t="shared" si="53"/>
        <v/>
      </c>
      <c r="XBK61" t="str">
        <f t="shared" si="54"/>
        <v/>
      </c>
    </row>
    <row r="62" spans="1:186 16283:16287" ht="21" hidden="1" customHeight="1">
      <c r="D62" s="53">
        <v>42</v>
      </c>
      <c r="E62" s="272" t="str">
        <f t="shared" si="90"/>
        <v/>
      </c>
      <c r="F62" s="273"/>
      <c r="G62" s="273"/>
      <c r="H62" s="274"/>
      <c r="I62" s="153" t="str">
        <f>IF(E62="","",IF('TRI-1'!#REF!="","NE",IF(AND('TRI-1'!#REF!&lt;=10,'TRI-1'!#REF!&gt;=8),"A",IF(AND('TRI-1'!#REF!&lt;8,'TRI-1'!#REF!&gt;=5),"EP",IF(AND('TRI-1'!#REF!&lt;5,'TRI-1'!#REF!&gt;=1),"I","NE")))))</f>
        <v/>
      </c>
      <c r="J62" s="153" t="str">
        <f>IF(E62="","",IF('TRI-1'!Y59="","NE",IF(AND('TRI-1'!Y59&lt;=10,'TRI-1'!Y59&gt;=8),"A",IF(AND('TRI-1'!Y59&lt;8,'TRI-1'!Y59&gt;=5),"EP",IF(AND('TRI-1'!Y59&lt;5,'TRI-1'!Y59&gt;=1),"I","NE")))))</f>
        <v/>
      </c>
      <c r="K62" s="310" t="str">
        <f>IF(E62="","",IF('TRI-1'!#REF!=10,"A+",IF('TRI-1'!#REF!=9,"A-",IF('TRI-1'!#REF!=8,"B+",IF('TRI-1'!#REF!=7,"B-",IF('TRI-1'!#REF!=6,"C+",IF('TRI-1'!#REF!=5,"C-",IF('TRI-1'!#REF!=4,"D+",IF('TRI-1'!#REF!=3,"D-",IF('TRI-1'!#REF!=2,"E+",IF('TRI-1'!#REF!=1,"E-","")))))))))))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62" s="311"/>
      <c r="M62" s="153" t="str">
        <f>IF(E62="","",IF('TRI-1'!CG59="","NE",IF(AND('TRI-1'!CG59&lt;=10,'TRI-1'!CG59&gt;=8),"A",IF(AND('TRI-1'!CG59&lt;8,'TRI-1'!CG59&gt;=5),"EP",IF(AND('TRI-1'!CG59&lt;5,'TRI-1'!CG59&gt;=1),"I","NE")))))</f>
        <v/>
      </c>
      <c r="N62" s="153" t="str">
        <f>IF(E62="","",IF('TRI-1'!#REF!="","NE",IF(AND('TRI-1'!#REF!&lt;=10,'TRI-1'!#REF!&gt;=8),"A",IF(AND('TRI-1'!#REF!&lt;8,'TRI-1'!#REF!&gt;=5),"EP",IF(AND('TRI-1'!#REF!&lt;5,'TRI-1'!#REF!&gt;=1),"I","NE")))))</f>
        <v/>
      </c>
      <c r="O62" s="153" t="str">
        <f>IF(E62="","",IF('TRI-1'!DC59="","NE",IF(AND('TRI-1'!DC59&lt;=10,'TRI-1'!DC59&gt;=8),"A",IF(AND('TRI-1'!DC59&lt;8,'TRI-1'!DC59&gt;=5),"EP",IF(AND('TRI-1'!DC59&lt;5,'TRI-1'!DC59&gt;=1),"I","NE")))))</f>
        <v/>
      </c>
      <c r="P62" s="153" t="str">
        <f>IF(E62="","",IF('TRI-1'!ES59="","NE",IF(AND('TRI-1'!ES59&lt;=10,'TRI-1'!ES59&gt;=8),"A",IF(AND('TRI-1'!ES59&lt;8,'TRI-1'!ES59&gt;=5),"EP",IF(AND('TRI-1'!ES59&lt;5,'TRI-1'!ES59&gt;=1),"I","NE")))))</f>
        <v/>
      </c>
      <c r="Q62" s="81" t="str">
        <f t="shared" si="63"/>
        <v/>
      </c>
      <c r="R62" s="81" t="str">
        <f t="shared" si="64"/>
        <v/>
      </c>
      <c r="S62" s="81" t="str">
        <f t="shared" si="65"/>
        <v/>
      </c>
      <c r="T62" s="81" t="str">
        <f t="shared" si="66"/>
        <v/>
      </c>
      <c r="U62" s="81" t="str">
        <f t="shared" si="67"/>
        <v/>
      </c>
      <c r="V62" s="81" t="str">
        <f t="shared" si="68"/>
        <v/>
      </c>
      <c r="W62" s="81" t="str">
        <f t="shared" si="69"/>
        <v/>
      </c>
      <c r="X62" s="81" t="str">
        <f t="shared" si="70"/>
        <v/>
      </c>
      <c r="Y62" s="55"/>
      <c r="Z62" s="55"/>
      <c r="AA62" s="55"/>
      <c r="AB62" s="55"/>
      <c r="AC62" s="53">
        <v>42</v>
      </c>
      <c r="AD62" s="272" t="str">
        <f t="shared" si="91"/>
        <v/>
      </c>
      <c r="AE62" s="273"/>
      <c r="AF62" s="273"/>
      <c r="AG62" s="274"/>
      <c r="AH62" s="153" t="str">
        <f>IF(E62="","",IF(#REF!="","NE",IF(AND(#REF!&lt;=10,#REF!&gt;=8),"A",IF(AND(#REF!&lt;8,#REF!&gt;=5),"EP",IF(AND(#REF!&lt;5,#REF!&gt;=1),"I","NE")))))</f>
        <v/>
      </c>
      <c r="AI62" s="153" t="str">
        <f>IF(E62="","",IF(#REF!="","NE",IF(AND(#REF!&lt;=10,#REF!&gt;=8),"A",IF(AND(#REF!&lt;8,#REF!&gt;=5),"EP",IF(AND(#REF!&lt;5,#REF!&gt;=1),"I","NE")))))</f>
        <v/>
      </c>
      <c r="AJ62" s="153" t="str">
        <f>IF(E62="","",IF(#REF!="","NE",IF(AND(#REF!&lt;=10,#REF!&gt;=8),"A",IF(AND(#REF!&lt;8,#REF!&gt;=5),"EP",IF(AND(#REF!&lt;5,#REF!&gt;=1),"I","NE")))))</f>
        <v/>
      </c>
      <c r="AK62" s="153" t="str">
        <f>IF(E62="","",IF(#REF!="","NE",IF(AND(#REF!&lt;=10,#REF!&gt;=8),"A",IF(AND(#REF!&lt;8,#REF!&gt;=5),"EP",IF(AND(#REF!&lt;5,#REF!&gt;=1),"I","NE")))))</f>
        <v/>
      </c>
      <c r="AL62" s="153" t="str">
        <f>IF(E62="","",IF(#REF!="","NE",IF(AND(#REF!&lt;=10,#REF!&gt;=8),"A",IF(AND(#REF!&lt;8,#REF!&gt;=5),"EP",IF(AND(#REF!&lt;5,#REF!&gt;=1),"I","NE")))))</f>
        <v/>
      </c>
      <c r="AM62" s="153" t="str">
        <f>IF(E62="","",IF(#REF!="","NE",IF(AND(#REF!&lt;=10,#REF!&gt;=8),"A",IF(AND(#REF!&lt;8,#REF!&gt;=5),"EP",IF(AND(#REF!&lt;5,#REF!&gt;=1),"I","NE")))))</f>
        <v/>
      </c>
      <c r="AN62" s="153" t="str">
        <f>IF(E62="","",IF(#REF!="","NE",IF(AND(#REF!&lt;=10,#REF!&gt;=8),"A",IF(AND(#REF!&lt;8,#REF!&gt;=5),"EP",IF(AND(#REF!&lt;5,#REF!&gt;=1),"I","NE")))))</f>
        <v/>
      </c>
      <c r="AO62" s="153" t="str">
        <f>IF(E62="","",IF(#REF!="","NE",IF(AND(#REF!&lt;=10,#REF!&gt;=8),"A",IF(AND(#REF!&lt;8,#REF!&gt;=5),"EP",IF(AND(#REF!&lt;5,#REF!&gt;=1),"I","NE")))))</f>
        <v/>
      </c>
      <c r="AP62" s="81" t="str">
        <f t="shared" si="71"/>
        <v/>
      </c>
      <c r="AQ62" s="81" t="str">
        <f t="shared" si="72"/>
        <v/>
      </c>
      <c r="AR62" s="81" t="str">
        <f t="shared" si="73"/>
        <v/>
      </c>
      <c r="AS62" s="81" t="str">
        <f t="shared" si="74"/>
        <v/>
      </c>
      <c r="AT62" s="81" t="str">
        <f t="shared" si="75"/>
        <v/>
      </c>
      <c r="AU62" s="81" t="str">
        <f t="shared" si="76"/>
        <v/>
      </c>
      <c r="AV62" s="81" t="str">
        <f t="shared" si="77"/>
        <v/>
      </c>
      <c r="AW62" s="81" t="str">
        <f t="shared" si="78"/>
        <v/>
      </c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3">
        <v>42</v>
      </c>
      <c r="BI62" s="272" t="str">
        <f t="shared" si="92"/>
        <v/>
      </c>
      <c r="BJ62" s="273"/>
      <c r="BK62" s="273"/>
      <c r="BL62" s="274"/>
      <c r="BM62" s="153" t="str">
        <f>IF(E62="","",IF(#REF!="","NE",IF(AND(#REF!&lt;=10,#REF!&gt;=8),"A",IF(AND(#REF!&lt;8,#REF!&gt;=5),"EP",IF(AND(#REF!&lt;5,#REF!&gt;=1),"I","NE")))))</f>
        <v/>
      </c>
      <c r="BN62" s="153" t="str">
        <f>IF(E62="","",IF(#REF!="","NE",IF(AND(#REF!&lt;=10,#REF!&gt;=8),"A",IF(AND(#REF!&lt;8,#REF!&gt;=5),"EP",IF(AND(#REF!&lt;5,#REF!&gt;=1),"I","NE")))))</f>
        <v/>
      </c>
      <c r="BO62" s="153" t="str">
        <f>IF(E62="","",IF(#REF!="","NE",IF(AND(#REF!&lt;=10,#REF!&gt;=8),"A",IF(AND(#REF!&lt;8,#REF!&gt;=5),"EP",IF(AND(#REF!&lt;5,#REF!&gt;=1),"I","NE")))))</f>
        <v/>
      </c>
      <c r="BP62" s="153" t="str">
        <f>IF(E62="","",IF(#REF!="","NE",IF(AND(#REF!&lt;=10,#REF!&gt;=8),"A",IF(AND(#REF!&lt;8,#REF!&gt;=5),"EP",IF(AND(#REF!&lt;5,#REF!&gt;=1),"I","NE")))))</f>
        <v/>
      </c>
      <c r="BQ62" s="153" t="str">
        <f>IF(E62="","",IF(#REF!="","NE",IF(AND(#REF!&lt;=10,#REF!&gt;=8),"A",IF(AND(#REF!&lt;8,#REF!&gt;=5),"EP",IF(AND(#REF!&lt;5,#REF!&gt;=1),"I","NE")))))</f>
        <v/>
      </c>
      <c r="BR62" s="153" t="str">
        <f>IF(E62="","",IF(#REF!="","NE",IF(AND(#REF!&lt;=10,#REF!&gt;=8),"A",IF(AND(#REF!&lt;8,#REF!&gt;=5),"EP",IF(AND(#REF!&lt;5,#REF!&gt;=1),"I","NE")))))</f>
        <v/>
      </c>
      <c r="BS62" s="153" t="str">
        <f>IF(E62="","",IF(#REF!="","NE",IF(AND(#REF!&lt;=10,#REF!&gt;=8),"A",IF(AND(#REF!&lt;8,#REF!&gt;=5),"EP",IF(AND(#REF!&lt;5,#REF!&gt;=1),"I","NE")))))</f>
        <v/>
      </c>
      <c r="BT62" s="153" t="str">
        <f>IF(E62="","",IF(#REF!="","NE",IF(AND(#REF!&lt;=10,#REF!&gt;=8),"A",IF(AND(#REF!&lt;8,#REF!&gt;=5),"EP",IF(AND(#REF!&lt;5,#REF!&gt;=1),"I","NE")))))</f>
        <v/>
      </c>
      <c r="BU62" s="81" t="str">
        <f t="shared" si="82"/>
        <v/>
      </c>
      <c r="BV62" s="81" t="str">
        <f t="shared" si="83"/>
        <v/>
      </c>
      <c r="BW62" s="81" t="str">
        <f t="shared" si="84"/>
        <v/>
      </c>
      <c r="BX62" s="81" t="str">
        <f t="shared" si="85"/>
        <v/>
      </c>
      <c r="BY62" s="81" t="str">
        <f t="shared" si="86"/>
        <v/>
      </c>
      <c r="BZ62" s="81" t="str">
        <f t="shared" si="87"/>
        <v/>
      </c>
      <c r="CA62" s="81" t="str">
        <f t="shared" si="88"/>
        <v/>
      </c>
      <c r="CB62" s="81" t="str">
        <f t="shared" si="89"/>
        <v/>
      </c>
      <c r="CC62" s="55"/>
      <c r="CD62" s="55"/>
      <c r="CE62" s="55"/>
      <c r="CF62" s="55"/>
      <c r="CG62" s="55"/>
      <c r="CH62" s="55"/>
      <c r="CI62" s="64">
        <v>42</v>
      </c>
      <c r="CJ62" s="321" t="str">
        <f t="shared" si="25"/>
        <v/>
      </c>
      <c r="CK62" s="322"/>
      <c r="CL62" s="322"/>
      <c r="CM62" s="323"/>
      <c r="CN62" s="308" t="str">
        <f t="shared" si="79"/>
        <v/>
      </c>
      <c r="CO62" s="309"/>
      <c r="CP62" s="308" t="str">
        <f t="shared" si="80"/>
        <v/>
      </c>
      <c r="CQ62" s="309"/>
      <c r="CR62" s="308" t="str">
        <f t="shared" si="81"/>
        <v/>
      </c>
      <c r="CS62" s="309"/>
      <c r="CT62" s="308" t="str">
        <f t="shared" si="93"/>
        <v/>
      </c>
      <c r="CU62" s="309"/>
      <c r="CV62" s="94"/>
      <c r="CW62" s="193" t="str">
        <f>IF(OR(CN62="",CP62="",CR62=""),"",ROUND(TRUNC(('TRI-1'!ES59+'TRI-2'!ES59+'TRI-3'!ES59)/3,2),0))</f>
        <v/>
      </c>
      <c r="CX62" s="55"/>
      <c r="CY62" s="55"/>
      <c r="CZ62" s="55" t="e">
        <f>IF(#REF!="","",IF(#REF!&lt;&gt;"",IF(#REF!="","",IF(#REF!=10,"S",IF(#REF!&gt;=9,"MB",IF(#REF!&gt;=7,"B",IF(#REF!&gt;=5,"R","I"))))),""))</f>
        <v>#REF!</v>
      </c>
      <c r="DA62" s="55"/>
      <c r="DB62" s="55">
        <v>0</v>
      </c>
      <c r="DC62" s="55">
        <f t="shared" si="30"/>
        <v>0</v>
      </c>
      <c r="DD62" s="55"/>
      <c r="DE62" s="55"/>
      <c r="DF62" s="55" t="str">
        <f t="shared" si="3"/>
        <v>Err</v>
      </c>
      <c r="DG62" s="55" t="e">
        <f>IF(#REF!="A",5,IF(#REF!="B",4,IF(#REF!="C",3,IF(#REF!="D",2,IF(#REF!="E",1,"Err")))))</f>
        <v>#REF!</v>
      </c>
      <c r="DH62" s="55"/>
      <c r="DI62" s="55" t="e">
        <f t="shared" si="31"/>
        <v>#REF!</v>
      </c>
      <c r="DJ62" s="55" t="e">
        <f t="shared" si="32"/>
        <v>#REF!</v>
      </c>
      <c r="DK62" s="55"/>
      <c r="DL62" s="55"/>
      <c r="DM62" s="55"/>
      <c r="DN62" s="53">
        <v>42</v>
      </c>
      <c r="DO62" s="272" t="str">
        <f t="shared" si="33"/>
        <v/>
      </c>
      <c r="DP62" s="273"/>
      <c r="DQ62" s="273"/>
      <c r="DR62" s="274"/>
      <c r="DS62" s="50" t="str">
        <f t="shared" si="34"/>
        <v/>
      </c>
      <c r="DT62" s="50" t="e">
        <f>IF(#REF!="","",#REF!)</f>
        <v>#REF!</v>
      </c>
      <c r="DU62" s="50" t="e">
        <f t="shared" si="94"/>
        <v>#REF!</v>
      </c>
      <c r="DV62" s="56" t="e">
        <f t="shared" si="35"/>
        <v>#REF!</v>
      </c>
      <c r="DW62" s="371" t="e">
        <f t="shared" si="36"/>
        <v>#REF!</v>
      </c>
      <c r="DX62" s="372"/>
      <c r="DY62" s="54" t="e">
        <f t="shared" si="37"/>
        <v>#REF!</v>
      </c>
      <c r="DZ62" s="55" t="e">
        <f t="shared" si="38"/>
        <v>#REF!</v>
      </c>
      <c r="EA62" s="55"/>
      <c r="EB62" s="55"/>
      <c r="EC62" s="55"/>
      <c r="ED62" s="55"/>
      <c r="EE62" s="55"/>
      <c r="EF62" s="53">
        <v>42</v>
      </c>
      <c r="EG62" s="272" t="str">
        <f t="shared" si="39"/>
        <v/>
      </c>
      <c r="EH62" s="273"/>
      <c r="EI62" s="273"/>
      <c r="EJ62" s="274"/>
      <c r="EK62" s="50" t="str">
        <f t="shared" si="40"/>
        <v/>
      </c>
      <c r="EL62" s="50" t="e">
        <f t="shared" si="40"/>
        <v>#REF!</v>
      </c>
      <c r="EM62" s="51"/>
      <c r="EN62" s="52"/>
      <c r="EO62" s="57" t="str">
        <f t="shared" si="41"/>
        <v/>
      </c>
      <c r="EP62" s="50" t="e">
        <f t="shared" si="42"/>
        <v>#REF!</v>
      </c>
      <c r="EQ62" s="56" t="str">
        <f t="shared" si="43"/>
        <v/>
      </c>
      <c r="ER62" s="54" t="str">
        <f t="shared" si="5"/>
        <v/>
      </c>
      <c r="ES62" s="55" t="str">
        <f t="shared" si="44"/>
        <v/>
      </c>
      <c r="ET62" s="55"/>
      <c r="EU62" s="55"/>
      <c r="EV62" s="55"/>
      <c r="EW62" s="55"/>
      <c r="EX62" s="55"/>
      <c r="EY62" s="55"/>
      <c r="EZ62" s="53">
        <v>42</v>
      </c>
      <c r="FA62" s="272" t="str">
        <f t="shared" si="45"/>
        <v/>
      </c>
      <c r="FB62" s="273"/>
      <c r="FC62" s="273"/>
      <c r="FD62" s="274"/>
      <c r="FE62" s="56" t="str">
        <f t="shared" si="46"/>
        <v/>
      </c>
      <c r="FF62" s="51"/>
      <c r="FG62" s="51"/>
      <c r="FH62" s="52"/>
      <c r="FI62" s="61" t="str">
        <f t="shared" si="47"/>
        <v/>
      </c>
      <c r="FJ62" s="371" t="str">
        <f t="shared" si="48"/>
        <v/>
      </c>
      <c r="FK62" s="379"/>
      <c r="FL62" s="379"/>
      <c r="FM62" s="372"/>
      <c r="FN62" s="55" t="str">
        <f t="shared" si="49"/>
        <v/>
      </c>
      <c r="FO62" s="55" t="str">
        <f t="shared" si="50"/>
        <v/>
      </c>
      <c r="FP62" s="55"/>
      <c r="FQ62" s="55"/>
      <c r="FR62" s="55"/>
      <c r="FS62" s="55"/>
      <c r="FT62" s="55"/>
      <c r="FU62" s="55"/>
      <c r="FV62" s="55"/>
      <c r="FW62" s="55"/>
      <c r="FX62" s="55"/>
      <c r="FY62" s="55"/>
      <c r="FZ62" s="55"/>
      <c r="GA62" s="55"/>
      <c r="GB62" s="55"/>
      <c r="GC62" s="55"/>
      <c r="GD62" s="55"/>
      <c r="XBG62" t="str">
        <f t="shared" si="51"/>
        <v/>
      </c>
      <c r="XBH62">
        <v>42</v>
      </c>
      <c r="XBI62" t="str">
        <f t="shared" si="52"/>
        <v/>
      </c>
      <c r="XBJ62" t="str">
        <f t="shared" si="53"/>
        <v/>
      </c>
      <c r="XBK62" t="str">
        <f t="shared" si="54"/>
        <v/>
      </c>
    </row>
    <row r="63" spans="1:186 16283:16287" ht="21" hidden="1" customHeight="1">
      <c r="D63" s="53">
        <v>43</v>
      </c>
      <c r="E63" s="272" t="str">
        <f t="shared" si="90"/>
        <v/>
      </c>
      <c r="F63" s="273"/>
      <c r="G63" s="273"/>
      <c r="H63" s="274"/>
      <c r="I63" s="153" t="str">
        <f>IF(E63="","",IF('TRI-1'!#REF!="","NE",IF(AND('TRI-1'!#REF!&lt;=10,'TRI-1'!#REF!&gt;=8),"A",IF(AND('TRI-1'!#REF!&lt;8,'TRI-1'!#REF!&gt;=5),"EP",IF(AND('TRI-1'!#REF!&lt;5,'TRI-1'!#REF!&gt;=1),"I","NE")))))</f>
        <v/>
      </c>
      <c r="J63" s="153" t="str">
        <f>IF(E63="","",IF('TRI-1'!Y60="","NE",IF(AND('TRI-1'!Y60&lt;=10,'TRI-1'!Y60&gt;=8),"A",IF(AND('TRI-1'!Y60&lt;8,'TRI-1'!Y60&gt;=5),"EP",IF(AND('TRI-1'!Y60&lt;5,'TRI-1'!Y60&gt;=1),"I","NE")))))</f>
        <v/>
      </c>
      <c r="K63" s="310" t="str">
        <f>IF(E63="","",IF('TRI-1'!#REF!=10,"A+",IF('TRI-1'!#REF!=9,"A-",IF('TRI-1'!#REF!=8,"B+",IF('TRI-1'!#REF!=7,"B-",IF('TRI-1'!#REF!=6,"C+",IF('TRI-1'!#REF!=5,"C-",IF('TRI-1'!#REF!=4,"D+",IF('TRI-1'!#REF!=3,"D-",IF('TRI-1'!#REF!=2,"E+",IF('TRI-1'!#REF!=1,"E-","")))))))))))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63" s="311"/>
      <c r="M63" s="153" t="str">
        <f>IF(E63="","",IF('TRI-1'!CG60="","NE",IF(AND('TRI-1'!CG60&lt;=10,'TRI-1'!CG60&gt;=8),"A",IF(AND('TRI-1'!CG60&lt;8,'TRI-1'!CG60&gt;=5),"EP",IF(AND('TRI-1'!CG60&lt;5,'TRI-1'!CG60&gt;=1),"I","NE")))))</f>
        <v/>
      </c>
      <c r="N63" s="153" t="str">
        <f>IF(E63="","",IF('TRI-1'!#REF!="","NE",IF(AND('TRI-1'!#REF!&lt;=10,'TRI-1'!#REF!&gt;=8),"A",IF(AND('TRI-1'!#REF!&lt;8,'TRI-1'!#REF!&gt;=5),"EP",IF(AND('TRI-1'!#REF!&lt;5,'TRI-1'!#REF!&gt;=1),"I","NE")))))</f>
        <v/>
      </c>
      <c r="O63" s="153" t="str">
        <f>IF(E63="","",IF('TRI-1'!DC60="","NE",IF(AND('TRI-1'!DC60&lt;=10,'TRI-1'!DC60&gt;=8),"A",IF(AND('TRI-1'!DC60&lt;8,'TRI-1'!DC60&gt;=5),"EP",IF(AND('TRI-1'!DC60&lt;5,'TRI-1'!DC60&gt;=1),"I","NE")))))</f>
        <v/>
      </c>
      <c r="P63" s="153" t="str">
        <f>IF(E63="","",IF('TRI-1'!ES60="","NE",IF(AND('TRI-1'!ES60&lt;=10,'TRI-1'!ES60&gt;=8),"A",IF(AND('TRI-1'!ES60&lt;8,'TRI-1'!ES60&gt;=5),"EP",IF(AND('TRI-1'!ES60&lt;5,'TRI-1'!ES60&gt;=1),"I","NE")))))</f>
        <v/>
      </c>
      <c r="Q63" s="81" t="str">
        <f t="shared" si="63"/>
        <v/>
      </c>
      <c r="R63" s="81" t="str">
        <f t="shared" si="64"/>
        <v/>
      </c>
      <c r="S63" s="81" t="str">
        <f t="shared" si="65"/>
        <v/>
      </c>
      <c r="T63" s="81" t="str">
        <f t="shared" si="66"/>
        <v/>
      </c>
      <c r="U63" s="81" t="str">
        <f t="shared" si="67"/>
        <v/>
      </c>
      <c r="V63" s="81" t="str">
        <f t="shared" si="68"/>
        <v/>
      </c>
      <c r="W63" s="81" t="str">
        <f t="shared" si="69"/>
        <v/>
      </c>
      <c r="X63" s="81" t="str">
        <f t="shared" si="70"/>
        <v/>
      </c>
      <c r="Y63" s="55"/>
      <c r="Z63" s="55"/>
      <c r="AA63" s="55"/>
      <c r="AB63" s="55"/>
      <c r="AC63" s="53">
        <v>43</v>
      </c>
      <c r="AD63" s="272" t="str">
        <f t="shared" si="91"/>
        <v/>
      </c>
      <c r="AE63" s="273"/>
      <c r="AF63" s="273"/>
      <c r="AG63" s="274"/>
      <c r="AH63" s="153" t="str">
        <f>IF(E63="","",IF(#REF!="","NE",IF(AND(#REF!&lt;=10,#REF!&gt;=8),"A",IF(AND(#REF!&lt;8,#REF!&gt;=5),"EP",IF(AND(#REF!&lt;5,#REF!&gt;=1),"I","NE")))))</f>
        <v/>
      </c>
      <c r="AI63" s="153" t="str">
        <f>IF(E63="","",IF(#REF!="","NE",IF(AND(#REF!&lt;=10,#REF!&gt;=8),"A",IF(AND(#REF!&lt;8,#REF!&gt;=5),"EP",IF(AND(#REF!&lt;5,#REF!&gt;=1),"I","NE")))))</f>
        <v/>
      </c>
      <c r="AJ63" s="153" t="str">
        <f>IF(E63="","",IF(#REF!="","NE",IF(AND(#REF!&lt;=10,#REF!&gt;=8),"A",IF(AND(#REF!&lt;8,#REF!&gt;=5),"EP",IF(AND(#REF!&lt;5,#REF!&gt;=1),"I","NE")))))</f>
        <v/>
      </c>
      <c r="AK63" s="153" t="str">
        <f>IF(E63="","",IF(#REF!="","NE",IF(AND(#REF!&lt;=10,#REF!&gt;=8),"A",IF(AND(#REF!&lt;8,#REF!&gt;=5),"EP",IF(AND(#REF!&lt;5,#REF!&gt;=1),"I","NE")))))</f>
        <v/>
      </c>
      <c r="AL63" s="153" t="str">
        <f>IF(E63="","",IF(#REF!="","NE",IF(AND(#REF!&lt;=10,#REF!&gt;=8),"A",IF(AND(#REF!&lt;8,#REF!&gt;=5),"EP",IF(AND(#REF!&lt;5,#REF!&gt;=1),"I","NE")))))</f>
        <v/>
      </c>
      <c r="AM63" s="153" t="str">
        <f>IF(E63="","",IF(#REF!="","NE",IF(AND(#REF!&lt;=10,#REF!&gt;=8),"A",IF(AND(#REF!&lt;8,#REF!&gt;=5),"EP",IF(AND(#REF!&lt;5,#REF!&gt;=1),"I","NE")))))</f>
        <v/>
      </c>
      <c r="AN63" s="153" t="str">
        <f>IF(E63="","",IF(#REF!="","NE",IF(AND(#REF!&lt;=10,#REF!&gt;=8),"A",IF(AND(#REF!&lt;8,#REF!&gt;=5),"EP",IF(AND(#REF!&lt;5,#REF!&gt;=1),"I","NE")))))</f>
        <v/>
      </c>
      <c r="AO63" s="153" t="str">
        <f>IF(E63="","",IF(#REF!="","NE",IF(AND(#REF!&lt;=10,#REF!&gt;=8),"A",IF(AND(#REF!&lt;8,#REF!&gt;=5),"EP",IF(AND(#REF!&lt;5,#REF!&gt;=1),"I","NE")))))</f>
        <v/>
      </c>
      <c r="AP63" s="81" t="str">
        <f t="shared" si="71"/>
        <v/>
      </c>
      <c r="AQ63" s="81" t="str">
        <f t="shared" si="72"/>
        <v/>
      </c>
      <c r="AR63" s="81" t="str">
        <f t="shared" si="73"/>
        <v/>
      </c>
      <c r="AS63" s="81" t="str">
        <f t="shared" si="74"/>
        <v/>
      </c>
      <c r="AT63" s="81" t="str">
        <f t="shared" si="75"/>
        <v/>
      </c>
      <c r="AU63" s="81" t="str">
        <f t="shared" si="76"/>
        <v/>
      </c>
      <c r="AV63" s="81" t="str">
        <f t="shared" si="77"/>
        <v/>
      </c>
      <c r="AW63" s="81" t="str">
        <f t="shared" si="78"/>
        <v/>
      </c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3">
        <v>43</v>
      </c>
      <c r="BI63" s="272" t="str">
        <f t="shared" si="92"/>
        <v/>
      </c>
      <c r="BJ63" s="273"/>
      <c r="BK63" s="273"/>
      <c r="BL63" s="274"/>
      <c r="BM63" s="153" t="str">
        <f>IF(E63="","",IF(#REF!="","NE",IF(AND(#REF!&lt;=10,#REF!&gt;=8),"A",IF(AND(#REF!&lt;8,#REF!&gt;=5),"EP",IF(AND(#REF!&lt;5,#REF!&gt;=1),"I","NE")))))</f>
        <v/>
      </c>
      <c r="BN63" s="153" t="str">
        <f>IF(E63="","",IF(#REF!="","NE",IF(AND(#REF!&lt;=10,#REF!&gt;=8),"A",IF(AND(#REF!&lt;8,#REF!&gt;=5),"EP",IF(AND(#REF!&lt;5,#REF!&gt;=1),"I","NE")))))</f>
        <v/>
      </c>
      <c r="BO63" s="153" t="str">
        <f>IF(E63="","",IF(#REF!="","NE",IF(AND(#REF!&lt;=10,#REF!&gt;=8),"A",IF(AND(#REF!&lt;8,#REF!&gt;=5),"EP",IF(AND(#REF!&lt;5,#REF!&gt;=1),"I","NE")))))</f>
        <v/>
      </c>
      <c r="BP63" s="153" t="str">
        <f>IF(E63="","",IF(#REF!="","NE",IF(AND(#REF!&lt;=10,#REF!&gt;=8),"A",IF(AND(#REF!&lt;8,#REF!&gt;=5),"EP",IF(AND(#REF!&lt;5,#REF!&gt;=1),"I","NE")))))</f>
        <v/>
      </c>
      <c r="BQ63" s="153" t="str">
        <f>IF(E63="","",IF(#REF!="","NE",IF(AND(#REF!&lt;=10,#REF!&gt;=8),"A",IF(AND(#REF!&lt;8,#REF!&gt;=5),"EP",IF(AND(#REF!&lt;5,#REF!&gt;=1),"I","NE")))))</f>
        <v/>
      </c>
      <c r="BR63" s="153" t="str">
        <f>IF(E63="","",IF(#REF!="","NE",IF(AND(#REF!&lt;=10,#REF!&gt;=8),"A",IF(AND(#REF!&lt;8,#REF!&gt;=5),"EP",IF(AND(#REF!&lt;5,#REF!&gt;=1),"I","NE")))))</f>
        <v/>
      </c>
      <c r="BS63" s="153" t="str">
        <f>IF(E63="","",IF(#REF!="","NE",IF(AND(#REF!&lt;=10,#REF!&gt;=8),"A",IF(AND(#REF!&lt;8,#REF!&gt;=5),"EP",IF(AND(#REF!&lt;5,#REF!&gt;=1),"I","NE")))))</f>
        <v/>
      </c>
      <c r="BT63" s="153" t="str">
        <f>IF(E63="","",IF(#REF!="","NE",IF(AND(#REF!&lt;=10,#REF!&gt;=8),"A",IF(AND(#REF!&lt;8,#REF!&gt;=5),"EP",IF(AND(#REF!&lt;5,#REF!&gt;=1),"I","NE")))))</f>
        <v/>
      </c>
      <c r="BU63" s="81" t="str">
        <f t="shared" si="82"/>
        <v/>
      </c>
      <c r="BV63" s="81" t="str">
        <f t="shared" si="83"/>
        <v/>
      </c>
      <c r="BW63" s="81" t="str">
        <f t="shared" si="84"/>
        <v/>
      </c>
      <c r="BX63" s="81" t="str">
        <f t="shared" si="85"/>
        <v/>
      </c>
      <c r="BY63" s="81" t="str">
        <f t="shared" si="86"/>
        <v/>
      </c>
      <c r="BZ63" s="81" t="str">
        <f t="shared" si="87"/>
        <v/>
      </c>
      <c r="CA63" s="81" t="str">
        <f t="shared" si="88"/>
        <v/>
      </c>
      <c r="CB63" s="81" t="str">
        <f t="shared" si="89"/>
        <v/>
      </c>
      <c r="CC63" s="55"/>
      <c r="CD63" s="55"/>
      <c r="CE63" s="55"/>
      <c r="CF63" s="55"/>
      <c r="CG63" s="55"/>
      <c r="CH63" s="55"/>
      <c r="CI63" s="64">
        <v>43</v>
      </c>
      <c r="CJ63" s="321" t="str">
        <f t="shared" si="25"/>
        <v/>
      </c>
      <c r="CK63" s="322"/>
      <c r="CL63" s="322"/>
      <c r="CM63" s="323"/>
      <c r="CN63" s="308" t="str">
        <f t="shared" si="79"/>
        <v/>
      </c>
      <c r="CO63" s="309"/>
      <c r="CP63" s="308" t="str">
        <f t="shared" si="80"/>
        <v/>
      </c>
      <c r="CQ63" s="309"/>
      <c r="CR63" s="308" t="str">
        <f t="shared" si="81"/>
        <v/>
      </c>
      <c r="CS63" s="309"/>
      <c r="CT63" s="308" t="str">
        <f t="shared" si="93"/>
        <v/>
      </c>
      <c r="CU63" s="309"/>
      <c r="CV63" s="94"/>
      <c r="CW63" s="193" t="str">
        <f>IF(OR(CN63="",CP63="",CR63=""),"",ROUND(TRUNC(('TRI-1'!ES60+'TRI-2'!ES60+'TRI-3'!ES60)/3,2),0))</f>
        <v/>
      </c>
      <c r="CX63" s="55"/>
      <c r="CY63" s="55"/>
      <c r="CZ63" s="55" t="e">
        <f>IF(#REF!="","",IF(#REF!&lt;&gt;"",IF(#REF!="","",IF(#REF!=10,"S",IF(#REF!&gt;=9,"MB",IF(#REF!&gt;=7,"B",IF(#REF!&gt;=5,"R","I"))))),""))</f>
        <v>#REF!</v>
      </c>
      <c r="DA63" s="55"/>
      <c r="DB63" s="55">
        <v>0</v>
      </c>
      <c r="DC63" s="55">
        <f>(DB63+DD63)*0.2</f>
        <v>0</v>
      </c>
      <c r="DD63" s="55"/>
      <c r="DE63" s="55"/>
      <c r="DF63" s="55" t="str">
        <f t="shared" si="3"/>
        <v>Err</v>
      </c>
      <c r="DG63" s="55" t="e">
        <f>IF(#REF!="A",5,IF(#REF!="B",4,IF(#REF!="C",3,IF(#REF!="D",2,IF(#REF!="E",1,"Err")))))</f>
        <v>#REF!</v>
      </c>
      <c r="DH63" s="55"/>
      <c r="DI63" s="55" t="e">
        <f>_xlfn.MODE.SNGL(DF63:DG63)</f>
        <v>#REF!</v>
      </c>
      <c r="DJ63" s="55" t="e">
        <f>IF(DI63=5,"A",IF(DI63=4,"B",IF(DI63=3,"C",IF(DI63=2,"D",IF(DI63=1,"E","Err")))))</f>
        <v>#REF!</v>
      </c>
      <c r="DK63" s="55"/>
      <c r="DL63" s="55"/>
      <c r="DM63" s="55"/>
      <c r="DN63" s="53">
        <v>43</v>
      </c>
      <c r="DO63" s="272" t="str">
        <f t="shared" si="33"/>
        <v/>
      </c>
      <c r="DP63" s="273"/>
      <c r="DQ63" s="273"/>
      <c r="DR63" s="274"/>
      <c r="DS63" s="50" t="str">
        <f t="shared" si="34"/>
        <v/>
      </c>
      <c r="DT63" s="50" t="e">
        <f>IF(#REF!="","",#REF!)</f>
        <v>#REF!</v>
      </c>
      <c r="DU63" s="50" t="e">
        <f t="shared" si="4"/>
        <v>#REF!</v>
      </c>
      <c r="DV63" s="56" t="e">
        <f t="shared" si="35"/>
        <v>#REF!</v>
      </c>
      <c r="DW63" s="371" t="e">
        <f t="shared" si="36"/>
        <v>#REF!</v>
      </c>
      <c r="DX63" s="372"/>
      <c r="DY63" s="54" t="e">
        <f t="shared" si="37"/>
        <v>#REF!</v>
      </c>
      <c r="DZ63" s="55" t="e">
        <f t="shared" si="38"/>
        <v>#REF!</v>
      </c>
      <c r="EA63" s="55"/>
      <c r="EB63" s="55"/>
      <c r="EC63" s="55"/>
      <c r="ED63" s="55"/>
      <c r="EE63" s="55"/>
      <c r="EF63" s="53">
        <v>43</v>
      </c>
      <c r="EG63" s="272" t="str">
        <f t="shared" si="39"/>
        <v/>
      </c>
      <c r="EH63" s="273"/>
      <c r="EI63" s="273"/>
      <c r="EJ63" s="274"/>
      <c r="EK63" s="50" t="str">
        <f t="shared" si="40"/>
        <v/>
      </c>
      <c r="EL63" s="50" t="e">
        <f t="shared" si="40"/>
        <v>#REF!</v>
      </c>
      <c r="EM63" s="51"/>
      <c r="EN63" s="52"/>
      <c r="EO63" s="57" t="str">
        <f t="shared" si="41"/>
        <v/>
      </c>
      <c r="EP63" s="50" t="e">
        <f t="shared" si="42"/>
        <v>#REF!</v>
      </c>
      <c r="EQ63" s="56" t="str">
        <f t="shared" si="43"/>
        <v/>
      </c>
      <c r="ER63" s="54" t="str">
        <f t="shared" si="5"/>
        <v/>
      </c>
      <c r="ES63" s="55" t="str">
        <f t="shared" si="44"/>
        <v/>
      </c>
      <c r="ET63" s="55"/>
      <c r="EU63" s="55"/>
      <c r="EV63" s="55"/>
      <c r="EW63" s="55"/>
      <c r="EX63" s="55"/>
      <c r="EY63" s="55"/>
      <c r="EZ63" s="53">
        <v>43</v>
      </c>
      <c r="FA63" s="272" t="str">
        <f t="shared" si="45"/>
        <v/>
      </c>
      <c r="FB63" s="273"/>
      <c r="FC63" s="273"/>
      <c r="FD63" s="274"/>
      <c r="FE63" s="56" t="str">
        <f t="shared" si="46"/>
        <v/>
      </c>
      <c r="FF63" s="51"/>
      <c r="FG63" s="51"/>
      <c r="FH63" s="52"/>
      <c r="FI63" s="61" t="str">
        <f t="shared" si="47"/>
        <v/>
      </c>
      <c r="FJ63" s="371" t="str">
        <f t="shared" si="48"/>
        <v/>
      </c>
      <c r="FK63" s="379"/>
      <c r="FL63" s="379"/>
      <c r="FM63" s="372"/>
      <c r="FN63" s="55" t="str">
        <f t="shared" si="49"/>
        <v/>
      </c>
      <c r="FO63" s="55" t="str">
        <f t="shared" si="50"/>
        <v/>
      </c>
      <c r="FP63" s="55"/>
      <c r="FQ63" s="55"/>
      <c r="FR63" s="55"/>
      <c r="FS63" s="55"/>
      <c r="FT63" s="55"/>
      <c r="FU63" s="55"/>
      <c r="FV63" s="55"/>
      <c r="FW63" s="55"/>
      <c r="FX63" s="55"/>
      <c r="FY63" s="55"/>
      <c r="FZ63" s="55"/>
      <c r="GA63" s="55"/>
      <c r="GB63" s="55"/>
      <c r="GC63" s="55"/>
      <c r="GD63" s="55"/>
      <c r="XBG63" t="str">
        <f t="shared" si="51"/>
        <v/>
      </c>
      <c r="XBH63">
        <v>43</v>
      </c>
      <c r="XBI63" t="str">
        <f t="shared" si="52"/>
        <v/>
      </c>
      <c r="XBJ63" t="str">
        <f t="shared" si="53"/>
        <v/>
      </c>
      <c r="XBK63" t="str">
        <f t="shared" si="54"/>
        <v/>
      </c>
    </row>
    <row r="64" spans="1:186 16283:16287" ht="21" hidden="1" customHeight="1">
      <c r="D64" s="53">
        <v>44</v>
      </c>
      <c r="E64" s="272" t="str">
        <f t="shared" si="90"/>
        <v/>
      </c>
      <c r="F64" s="273"/>
      <c r="G64" s="273"/>
      <c r="H64" s="274"/>
      <c r="I64" s="153" t="str">
        <f>IF(E64="","",IF('TRI-1'!#REF!="","NE",IF(AND('TRI-1'!#REF!&lt;=10,'TRI-1'!#REF!&gt;=8),"A",IF(AND('TRI-1'!#REF!&lt;8,'TRI-1'!#REF!&gt;=5),"EP",IF(AND('TRI-1'!#REF!&lt;5,'TRI-1'!#REF!&gt;=1),"I","NE")))))</f>
        <v/>
      </c>
      <c r="J64" s="153" t="str">
        <f>IF(E64="","",IF('TRI-1'!Y61="","NE",IF(AND('TRI-1'!Y61&lt;=10,'TRI-1'!Y61&gt;=8),"A",IF(AND('TRI-1'!Y61&lt;8,'TRI-1'!Y61&gt;=5),"EP",IF(AND('TRI-1'!Y61&lt;5,'TRI-1'!Y61&gt;=1),"I","NE")))))</f>
        <v/>
      </c>
      <c r="K64" s="310" t="str">
        <f>IF(E64="","",IF('TRI-1'!#REF!=10,"A+",IF('TRI-1'!#REF!=9,"A-",IF('TRI-1'!#REF!=8,"B+",IF('TRI-1'!#REF!=7,"B-",IF('TRI-1'!#REF!=6,"C+",IF('TRI-1'!#REF!=5,"C-",IF('TRI-1'!#REF!=4,"D+",IF('TRI-1'!#REF!=3,"D-",IF('TRI-1'!#REF!=2,"E+",IF('TRI-1'!#REF!=1,"E-","")))))))))))</f>
        <v/>
      </c>
      <c r="L64" s="311"/>
      <c r="M64" s="153" t="str">
        <f>IF(E64="","",IF('TRI-1'!CG61="","NE",IF(AND('TRI-1'!CG61&lt;=10,'TRI-1'!CG61&gt;=8),"A",IF(AND('TRI-1'!CG61&lt;8,'TRI-1'!CG61&gt;=5),"EP",IF(AND('TRI-1'!CG61&lt;5,'TRI-1'!CG61&gt;=1),"I","NE")))))</f>
        <v/>
      </c>
      <c r="N64" s="153" t="str">
        <f>IF(E64="","",IF('TRI-1'!#REF!="","NE",IF(AND('TRI-1'!#REF!&lt;=10,'TRI-1'!#REF!&gt;=8),"A",IF(AND('TRI-1'!#REF!&lt;8,'TRI-1'!#REF!&gt;=5),"EP",IF(AND('TRI-1'!#REF!&lt;5,'TRI-1'!#REF!&gt;=1),"I","NE")))))</f>
        <v/>
      </c>
      <c r="O64" s="153" t="str">
        <f>IF(E64="","",IF('TRI-1'!DC61="","NE",IF(AND('TRI-1'!DC61&lt;=10,'TRI-1'!DC61&gt;=8),"A",IF(AND('TRI-1'!DC61&lt;8,'TRI-1'!DC61&gt;=5),"EP",IF(AND('TRI-1'!DC61&lt;5,'TRI-1'!DC61&gt;=1),"I","NE")))))</f>
        <v/>
      </c>
      <c r="P64" s="153" t="str">
        <f>IF(E64="","",IF('TRI-1'!ES61="","NE",IF(AND('TRI-1'!ES61&lt;=10,'TRI-1'!ES61&gt;=8),"A",IF(AND('TRI-1'!ES61&lt;8,'TRI-1'!ES61&gt;=5),"EP",IF(AND('TRI-1'!ES61&lt;5,'TRI-1'!ES61&gt;=1),"I","NE")))))</f>
        <v/>
      </c>
      <c r="Q64" s="81" t="str">
        <f t="shared" si="63"/>
        <v/>
      </c>
      <c r="R64" s="81" t="str">
        <f t="shared" si="64"/>
        <v/>
      </c>
      <c r="S64" s="81" t="str">
        <f t="shared" si="65"/>
        <v/>
      </c>
      <c r="T64" s="81" t="str">
        <f t="shared" si="66"/>
        <v/>
      </c>
      <c r="U64" s="81" t="str">
        <f t="shared" si="67"/>
        <v/>
      </c>
      <c r="V64" s="81" t="str">
        <f t="shared" si="68"/>
        <v/>
      </c>
      <c r="W64" s="81" t="str">
        <f t="shared" si="69"/>
        <v/>
      </c>
      <c r="X64" s="81" t="str">
        <f t="shared" si="70"/>
        <v/>
      </c>
      <c r="Y64" s="55"/>
      <c r="Z64" s="55"/>
      <c r="AA64" s="55"/>
      <c r="AB64" s="55"/>
      <c r="AC64" s="53">
        <v>44</v>
      </c>
      <c r="AD64" s="272" t="str">
        <f t="shared" si="91"/>
        <v/>
      </c>
      <c r="AE64" s="273"/>
      <c r="AF64" s="273"/>
      <c r="AG64" s="274"/>
      <c r="AH64" s="153" t="str">
        <f>IF(E64="","",IF(#REF!="","NE",IF(AND(#REF!&lt;=10,#REF!&gt;=8),"A",IF(AND(#REF!&lt;8,#REF!&gt;=5),"EP",IF(AND(#REF!&lt;5,#REF!&gt;=1),"I","NE")))))</f>
        <v/>
      </c>
      <c r="AI64" s="153" t="str">
        <f>IF(E64="","",IF(#REF!="","NE",IF(AND(#REF!&lt;=10,#REF!&gt;=8),"A",IF(AND(#REF!&lt;8,#REF!&gt;=5),"EP",IF(AND(#REF!&lt;5,#REF!&gt;=1),"I","NE")))))</f>
        <v/>
      </c>
      <c r="AJ64" s="153" t="str">
        <f>IF(E64="","",IF(#REF!="","NE",IF(AND(#REF!&lt;=10,#REF!&gt;=8),"A",IF(AND(#REF!&lt;8,#REF!&gt;=5),"EP",IF(AND(#REF!&lt;5,#REF!&gt;=1),"I","NE")))))</f>
        <v/>
      </c>
      <c r="AK64" s="153" t="str">
        <f>IF(E64="","",IF(#REF!="","NE",IF(AND(#REF!&lt;=10,#REF!&gt;=8),"A",IF(AND(#REF!&lt;8,#REF!&gt;=5),"EP",IF(AND(#REF!&lt;5,#REF!&gt;=1),"I","NE")))))</f>
        <v/>
      </c>
      <c r="AL64" s="153" t="str">
        <f>IF(E64="","",IF(#REF!="","NE",IF(AND(#REF!&lt;=10,#REF!&gt;=8),"A",IF(AND(#REF!&lt;8,#REF!&gt;=5),"EP",IF(AND(#REF!&lt;5,#REF!&gt;=1),"I","NE")))))</f>
        <v/>
      </c>
      <c r="AM64" s="153" t="str">
        <f>IF(E64="","",IF(#REF!="","NE",IF(AND(#REF!&lt;=10,#REF!&gt;=8),"A",IF(AND(#REF!&lt;8,#REF!&gt;=5),"EP",IF(AND(#REF!&lt;5,#REF!&gt;=1),"I","NE")))))</f>
        <v/>
      </c>
      <c r="AN64" s="153" t="str">
        <f>IF(E64="","",IF(#REF!="","NE",IF(AND(#REF!&lt;=10,#REF!&gt;=8),"A",IF(AND(#REF!&lt;8,#REF!&gt;=5),"EP",IF(AND(#REF!&lt;5,#REF!&gt;=1),"I","NE")))))</f>
        <v/>
      </c>
      <c r="AO64" s="153" t="str">
        <f>IF(E64="","",IF(#REF!="","NE",IF(AND(#REF!&lt;=10,#REF!&gt;=8),"A",IF(AND(#REF!&lt;8,#REF!&gt;=5),"EP",IF(AND(#REF!&lt;5,#REF!&gt;=1),"I","NE")))))</f>
        <v/>
      </c>
      <c r="AP64" s="81" t="str">
        <f t="shared" si="71"/>
        <v/>
      </c>
      <c r="AQ64" s="81" t="str">
        <f t="shared" si="72"/>
        <v/>
      </c>
      <c r="AR64" s="81" t="str">
        <f t="shared" si="73"/>
        <v/>
      </c>
      <c r="AS64" s="81" t="str">
        <f t="shared" si="74"/>
        <v/>
      </c>
      <c r="AT64" s="81" t="str">
        <f t="shared" si="75"/>
        <v/>
      </c>
      <c r="AU64" s="81" t="str">
        <f t="shared" si="76"/>
        <v/>
      </c>
      <c r="AV64" s="81" t="str">
        <f t="shared" si="77"/>
        <v/>
      </c>
      <c r="AW64" s="81" t="str">
        <f t="shared" si="78"/>
        <v/>
      </c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3">
        <v>44</v>
      </c>
      <c r="BI64" s="272" t="str">
        <f t="shared" si="92"/>
        <v/>
      </c>
      <c r="BJ64" s="273"/>
      <c r="BK64" s="273"/>
      <c r="BL64" s="274"/>
      <c r="BM64" s="153" t="str">
        <f>IF(E64="","",IF(#REF!="","NE",IF(AND(#REF!&lt;=10,#REF!&gt;=8),"A",IF(AND(#REF!&lt;8,#REF!&gt;=5),"EP",IF(AND(#REF!&lt;5,#REF!&gt;=1),"I","NE")))))</f>
        <v/>
      </c>
      <c r="BN64" s="153" t="str">
        <f>IF(E64="","",IF(#REF!="","NE",IF(AND(#REF!&lt;=10,#REF!&gt;=8),"A",IF(AND(#REF!&lt;8,#REF!&gt;=5),"EP",IF(AND(#REF!&lt;5,#REF!&gt;=1),"I","NE")))))</f>
        <v/>
      </c>
      <c r="BO64" s="153" t="str">
        <f>IF(E64="","",IF(#REF!="","NE",IF(AND(#REF!&lt;=10,#REF!&gt;=8),"A",IF(AND(#REF!&lt;8,#REF!&gt;=5),"EP",IF(AND(#REF!&lt;5,#REF!&gt;=1),"I","NE")))))</f>
        <v/>
      </c>
      <c r="BP64" s="153" t="str">
        <f>IF(E64="","",IF(#REF!="","NE",IF(AND(#REF!&lt;=10,#REF!&gt;=8),"A",IF(AND(#REF!&lt;8,#REF!&gt;=5),"EP",IF(AND(#REF!&lt;5,#REF!&gt;=1),"I","NE")))))</f>
        <v/>
      </c>
      <c r="BQ64" s="153" t="str">
        <f>IF(E64="","",IF(#REF!="","NE",IF(AND(#REF!&lt;=10,#REF!&gt;=8),"A",IF(AND(#REF!&lt;8,#REF!&gt;=5),"EP",IF(AND(#REF!&lt;5,#REF!&gt;=1),"I","NE")))))</f>
        <v/>
      </c>
      <c r="BR64" s="153" t="str">
        <f>IF(E64="","",IF(#REF!="","NE",IF(AND(#REF!&lt;=10,#REF!&gt;=8),"A",IF(AND(#REF!&lt;8,#REF!&gt;=5),"EP",IF(AND(#REF!&lt;5,#REF!&gt;=1),"I","NE")))))</f>
        <v/>
      </c>
      <c r="BS64" s="153" t="str">
        <f>IF(E64="","",IF(#REF!="","NE",IF(AND(#REF!&lt;=10,#REF!&gt;=8),"A",IF(AND(#REF!&lt;8,#REF!&gt;=5),"EP",IF(AND(#REF!&lt;5,#REF!&gt;=1),"I","NE")))))</f>
        <v/>
      </c>
      <c r="BT64" s="153" t="str">
        <f>IF(E64="","",IF(#REF!="","NE",IF(AND(#REF!&lt;=10,#REF!&gt;=8),"A",IF(AND(#REF!&lt;8,#REF!&gt;=5),"EP",IF(AND(#REF!&lt;5,#REF!&gt;=1),"I","NE")))))</f>
        <v/>
      </c>
      <c r="BU64" s="81" t="str">
        <f t="shared" si="82"/>
        <v/>
      </c>
      <c r="BV64" s="81" t="str">
        <f t="shared" si="83"/>
        <v/>
      </c>
      <c r="BW64" s="81" t="str">
        <f t="shared" si="84"/>
        <v/>
      </c>
      <c r="BX64" s="81" t="str">
        <f t="shared" si="85"/>
        <v/>
      </c>
      <c r="BY64" s="81" t="str">
        <f t="shared" si="86"/>
        <v/>
      </c>
      <c r="BZ64" s="81" t="str">
        <f t="shared" si="87"/>
        <v/>
      </c>
      <c r="CA64" s="81" t="str">
        <f t="shared" si="88"/>
        <v/>
      </c>
      <c r="CB64" s="81" t="str">
        <f t="shared" si="89"/>
        <v/>
      </c>
      <c r="CC64" s="55"/>
      <c r="CD64" s="55"/>
      <c r="CE64" s="55"/>
      <c r="CF64" s="55"/>
      <c r="CG64" s="55"/>
      <c r="CH64" s="55"/>
      <c r="CI64" s="64">
        <v>44</v>
      </c>
      <c r="CJ64" s="321" t="str">
        <f t="shared" si="25"/>
        <v/>
      </c>
      <c r="CK64" s="322"/>
      <c r="CL64" s="322"/>
      <c r="CM64" s="323"/>
      <c r="CN64" s="308" t="str">
        <f t="shared" si="79"/>
        <v/>
      </c>
      <c r="CO64" s="309"/>
      <c r="CP64" s="308" t="str">
        <f t="shared" si="80"/>
        <v/>
      </c>
      <c r="CQ64" s="309"/>
      <c r="CR64" s="308" t="str">
        <f t="shared" si="81"/>
        <v/>
      </c>
      <c r="CS64" s="309"/>
      <c r="CT64" s="308" t="str">
        <f t="shared" si="93"/>
        <v/>
      </c>
      <c r="CU64" s="309"/>
      <c r="CV64" s="94"/>
      <c r="CW64" s="193" t="str">
        <f>IF(OR(CN64="",CP64="",CR64=""),"",ROUND(TRUNC(('TRI-1'!ES61+'TRI-2'!ES61+'TRI-3'!ES61)/3,2),0))</f>
        <v/>
      </c>
      <c r="CX64" s="55"/>
      <c r="CY64" s="55"/>
      <c r="CZ64" s="55" t="e">
        <f>IF(#REF!="","",IF(#REF!&lt;&gt;"",IF(#REF!="","",IF(#REF!=10,"S",IF(#REF!&gt;=9,"MB",IF(#REF!&gt;=7,"B",IF(#REF!&gt;=5,"R","I"))))),""))</f>
        <v>#REF!</v>
      </c>
      <c r="DA64" s="55"/>
      <c r="DB64" s="55">
        <v>0</v>
      </c>
      <c r="DC64" s="55">
        <f>(DB64+DD64)*0.2</f>
        <v>0</v>
      </c>
      <c r="DD64" s="55"/>
      <c r="DE64" s="55"/>
      <c r="DF64" s="55" t="str">
        <f t="shared" si="3"/>
        <v>Err</v>
      </c>
      <c r="DG64" s="55" t="e">
        <f>IF(#REF!="A",5,IF(#REF!="B",4,IF(#REF!="C",3,IF(#REF!="D",2,IF(#REF!="E",1,"Err")))))</f>
        <v>#REF!</v>
      </c>
      <c r="DH64" s="55"/>
      <c r="DI64" s="55" t="e">
        <f>_xlfn.MODE.SNGL(DF64:DG64)</f>
        <v>#REF!</v>
      </c>
      <c r="DJ64" s="55" t="e">
        <f>IF(DI64=5,"A",IF(DI64=4,"B",IF(DI64=3,"C",IF(DI64=2,"D",IF(DI64=1,"E","Err")))))</f>
        <v>#REF!</v>
      </c>
      <c r="DK64" s="55"/>
      <c r="DL64" s="55"/>
      <c r="DM64" s="55"/>
      <c r="DN64" s="53">
        <v>44</v>
      </c>
      <c r="DO64" s="272" t="str">
        <f t="shared" si="33"/>
        <v/>
      </c>
      <c r="DP64" s="273"/>
      <c r="DQ64" s="273"/>
      <c r="DR64" s="274"/>
      <c r="DS64" s="50" t="str">
        <f t="shared" si="34"/>
        <v/>
      </c>
      <c r="DT64" s="50" t="e">
        <f>IF(#REF!="","",#REF!)</f>
        <v>#REF!</v>
      </c>
      <c r="DU64" s="50" t="e">
        <f t="shared" si="4"/>
        <v>#REF!</v>
      </c>
      <c r="DV64" s="56" t="e">
        <f t="shared" si="35"/>
        <v>#REF!</v>
      </c>
      <c r="DW64" s="371" t="e">
        <f t="shared" si="36"/>
        <v>#REF!</v>
      </c>
      <c r="DX64" s="372"/>
      <c r="DY64" s="54" t="e">
        <f t="shared" si="37"/>
        <v>#REF!</v>
      </c>
      <c r="DZ64" s="55" t="e">
        <f t="shared" si="38"/>
        <v>#REF!</v>
      </c>
      <c r="EA64" s="55"/>
      <c r="EB64" s="55"/>
      <c r="EC64" s="55"/>
      <c r="ED64" s="55"/>
      <c r="EE64" s="55"/>
      <c r="EF64" s="53">
        <v>44</v>
      </c>
      <c r="EG64" s="272" t="str">
        <f t="shared" si="39"/>
        <v/>
      </c>
      <c r="EH64" s="273"/>
      <c r="EI64" s="273"/>
      <c r="EJ64" s="274"/>
      <c r="EK64" s="50" t="str">
        <f t="shared" si="40"/>
        <v/>
      </c>
      <c r="EL64" s="50" t="e">
        <f t="shared" si="40"/>
        <v>#REF!</v>
      </c>
      <c r="EM64" s="51"/>
      <c r="EN64" s="52"/>
      <c r="EO64" s="57" t="str">
        <f t="shared" si="41"/>
        <v/>
      </c>
      <c r="EP64" s="50" t="e">
        <f t="shared" si="42"/>
        <v>#REF!</v>
      </c>
      <c r="EQ64" s="56" t="str">
        <f t="shared" si="43"/>
        <v/>
      </c>
      <c r="ER64" s="54" t="str">
        <f t="shared" si="5"/>
        <v/>
      </c>
      <c r="ES64" s="55" t="str">
        <f t="shared" si="44"/>
        <v/>
      </c>
      <c r="ET64" s="55"/>
      <c r="EU64" s="55"/>
      <c r="EV64" s="55"/>
      <c r="EW64" s="55"/>
      <c r="EX64" s="55"/>
      <c r="EY64" s="55"/>
      <c r="EZ64" s="53">
        <v>44</v>
      </c>
      <c r="FA64" s="272" t="str">
        <f t="shared" si="45"/>
        <v/>
      </c>
      <c r="FB64" s="273"/>
      <c r="FC64" s="273"/>
      <c r="FD64" s="274"/>
      <c r="FE64" s="56" t="str">
        <f t="shared" si="46"/>
        <v/>
      </c>
      <c r="FF64" s="51"/>
      <c r="FG64" s="51"/>
      <c r="FH64" s="52"/>
      <c r="FI64" s="61" t="str">
        <f t="shared" si="47"/>
        <v/>
      </c>
      <c r="FJ64" s="371" t="str">
        <f t="shared" si="48"/>
        <v/>
      </c>
      <c r="FK64" s="379"/>
      <c r="FL64" s="379"/>
      <c r="FM64" s="372"/>
      <c r="FN64" s="55" t="str">
        <f t="shared" si="49"/>
        <v/>
      </c>
      <c r="FO64" s="55" t="str">
        <f t="shared" si="50"/>
        <v/>
      </c>
      <c r="FP64" s="55"/>
      <c r="FQ64" s="55"/>
      <c r="FR64" s="55"/>
      <c r="FS64" s="55"/>
      <c r="FT64" s="55"/>
      <c r="FU64" s="55"/>
      <c r="FV64" s="55"/>
      <c r="FW64" s="55"/>
      <c r="FX64" s="55"/>
      <c r="FY64" s="55"/>
      <c r="FZ64" s="55"/>
      <c r="GA64" s="55"/>
      <c r="GB64" s="55"/>
      <c r="GC64" s="55"/>
      <c r="GD64" s="55"/>
      <c r="XBG64" t="str">
        <f t="shared" si="51"/>
        <v/>
      </c>
      <c r="XBH64">
        <v>44</v>
      </c>
      <c r="XBI64" t="str">
        <f t="shared" si="52"/>
        <v/>
      </c>
      <c r="XBJ64" t="str">
        <f t="shared" si="53"/>
        <v/>
      </c>
      <c r="XBK64" t="str">
        <f t="shared" si="54"/>
        <v/>
      </c>
    </row>
    <row r="65" spans="1:169 16283:16287" ht="13.5" customHeight="1">
      <c r="DA65" s="55"/>
      <c r="XBG65" t="str">
        <f t="shared" si="51"/>
        <v/>
      </c>
      <c r="XBH65">
        <v>45</v>
      </c>
      <c r="XBI65" t="str">
        <f t="shared" si="52"/>
        <v/>
      </c>
      <c r="XBJ65" t="str">
        <f t="shared" si="53"/>
        <v/>
      </c>
      <c r="XBK65" t="str">
        <f t="shared" si="54"/>
        <v/>
      </c>
    </row>
    <row r="66" spans="1:169 16283:16287" ht="15.9" customHeight="1">
      <c r="D66" t="s">
        <v>43</v>
      </c>
      <c r="I66" s="312" t="s">
        <v>166</v>
      </c>
      <c r="J66" s="312"/>
      <c r="K66" s="312"/>
      <c r="L66" s="312"/>
      <c r="M66" s="312"/>
      <c r="N66" s="312"/>
      <c r="O66" s="312"/>
      <c r="P66" s="312"/>
      <c r="Q66" s="74"/>
      <c r="AC66" t="s">
        <v>43</v>
      </c>
      <c r="AH66" s="312" t="s">
        <v>166</v>
      </c>
      <c r="AI66" s="312"/>
      <c r="AJ66" s="312"/>
      <c r="AK66" s="312"/>
      <c r="AL66" s="312"/>
      <c r="AM66" s="312"/>
      <c r="AN66" s="312"/>
      <c r="AO66" s="312"/>
      <c r="AP66" s="74"/>
      <c r="BH66" t="s">
        <v>43</v>
      </c>
      <c r="BM66" s="312" t="s">
        <v>166</v>
      </c>
      <c r="BN66" s="312"/>
      <c r="BO66" s="312"/>
      <c r="BP66" s="312"/>
      <c r="BQ66" s="312"/>
      <c r="BR66" s="312"/>
      <c r="BS66" s="312"/>
      <c r="BT66" s="312"/>
      <c r="BU66" s="74"/>
      <c r="BV66" s="74"/>
      <c r="BW66" s="74"/>
      <c r="BX66" s="74"/>
      <c r="CJ66" t="s">
        <v>43</v>
      </c>
      <c r="CO66" s="312" t="s">
        <v>166</v>
      </c>
      <c r="CP66" s="312"/>
      <c r="CQ66" s="312"/>
      <c r="CR66" s="312"/>
      <c r="CS66" s="312"/>
      <c r="CT66" s="312"/>
      <c r="CU66" s="312"/>
      <c r="CV66" s="312"/>
      <c r="CZ66" s="67"/>
      <c r="DA66" s="55"/>
      <c r="DN66" t="s">
        <v>43</v>
      </c>
      <c r="DX66" s="363" t="s">
        <v>44</v>
      </c>
      <c r="DY66" s="363"/>
      <c r="EF66" t="s">
        <v>43</v>
      </c>
      <c r="EQ66" s="363" t="s">
        <v>44</v>
      </c>
      <c r="ER66" s="363"/>
      <c r="EZ66" t="s">
        <v>43</v>
      </c>
      <c r="FK66" s="363" t="s">
        <v>44</v>
      </c>
      <c r="FL66" s="363"/>
      <c r="FM66" s="363"/>
      <c r="XBG66" t="str">
        <f t="shared" si="51"/>
        <v/>
      </c>
      <c r="XBH66">
        <v>46</v>
      </c>
      <c r="XBI66" t="str">
        <f t="shared" si="52"/>
        <v/>
      </c>
      <c r="XBJ66" t="str">
        <f t="shared" si="53"/>
        <v/>
      </c>
      <c r="XBK66" t="str">
        <f t="shared" si="54"/>
        <v/>
      </c>
    </row>
    <row r="67" spans="1:169 16283:16287" ht="7.5" customHeight="1">
      <c r="D67" s="317" t="str">
        <f>$B$24</f>
        <v>CUZCO GUERRERO JENNY DEL PILAR</v>
      </c>
      <c r="E67" s="317"/>
      <c r="I67" s="313" t="s">
        <v>149</v>
      </c>
      <c r="J67" s="313"/>
      <c r="K67" s="313"/>
      <c r="L67" s="313"/>
      <c r="M67" s="313"/>
      <c r="N67" s="313"/>
      <c r="O67" s="313"/>
      <c r="P67" s="313"/>
      <c r="Q67" s="82"/>
      <c r="AC67" s="317" t="str">
        <f>$B$24</f>
        <v>CUZCO GUERRERO JENNY DEL PILAR</v>
      </c>
      <c r="AD67" s="320"/>
      <c r="AH67" s="313" t="s">
        <v>149</v>
      </c>
      <c r="AI67" s="313"/>
      <c r="AJ67" s="313"/>
      <c r="AK67" s="313"/>
      <c r="AL67" s="313"/>
      <c r="AM67" s="313"/>
      <c r="AN67" s="313"/>
      <c r="AO67" s="313"/>
      <c r="AP67" s="82"/>
      <c r="BH67" s="317" t="str">
        <f>$B$24</f>
        <v>CUZCO GUERRERO JENNY DEL PILAR</v>
      </c>
      <c r="BI67" s="320"/>
      <c r="BM67" s="313" t="s">
        <v>149</v>
      </c>
      <c r="BN67" s="313"/>
      <c r="BO67" s="313"/>
      <c r="BP67" s="313"/>
      <c r="BQ67" s="313"/>
      <c r="BR67" s="313"/>
      <c r="BS67" s="313"/>
      <c r="BT67" s="313"/>
      <c r="BU67" s="82"/>
      <c r="BV67" s="82"/>
      <c r="BW67" s="82"/>
      <c r="BX67" s="82"/>
      <c r="CI67" s="17"/>
      <c r="CJ67" s="317" t="str">
        <f>$B$24</f>
        <v>CUZCO GUERRERO JENNY DEL PILAR</v>
      </c>
      <c r="CK67" s="317"/>
      <c r="CO67" s="313" t="s">
        <v>149</v>
      </c>
      <c r="CP67" s="313"/>
      <c r="CQ67" s="313"/>
      <c r="CR67" s="313"/>
      <c r="CS67" s="313"/>
      <c r="CT67" s="313"/>
      <c r="CU67" s="313"/>
      <c r="CV67" s="313"/>
      <c r="CZ67" s="312"/>
      <c r="DA67" s="55"/>
      <c r="DN67" s="17" t="str">
        <f>$B$23 &amp;" " &amp;($B$24)</f>
        <v>Mgs. CUZCO GUERRERO JENNY DEL PILAR</v>
      </c>
      <c r="DO67" s="17"/>
      <c r="DP67" s="17"/>
      <c r="DX67" s="363" t="str">
        <f>UPPER($B$29)</f>
        <v xml:space="preserve">LIC. </v>
      </c>
      <c r="DY67" s="363"/>
      <c r="EF67" s="17" t="str">
        <f>$B$23 &amp;" " &amp;($B$24)</f>
        <v>Mgs. CUZCO GUERRERO JENNY DEL PILAR</v>
      </c>
      <c r="EG67" s="17"/>
      <c r="EH67" s="17"/>
      <c r="EQ67" s="363" t="str">
        <f>UPPER($B$29)</f>
        <v xml:space="preserve">LIC. </v>
      </c>
      <c r="ER67" s="363"/>
      <c r="EZ67" s="17" t="str">
        <f>$B$23 &amp;" " &amp;($B$24)</f>
        <v>Mgs. CUZCO GUERRERO JENNY DEL PILAR</v>
      </c>
      <c r="FA67" s="17"/>
      <c r="FB67" s="17"/>
      <c r="FK67" s="363" t="str">
        <f>UPPER($B$29)</f>
        <v xml:space="preserve">LIC. </v>
      </c>
      <c r="FL67" s="363"/>
      <c r="FM67" s="363"/>
      <c r="XBG67" t="str">
        <f t="shared" si="51"/>
        <v/>
      </c>
      <c r="XBH67">
        <v>47</v>
      </c>
      <c r="XBI67" t="str">
        <f t="shared" si="52"/>
        <v/>
      </c>
      <c r="XBJ67" t="str">
        <f t="shared" si="53"/>
        <v/>
      </c>
      <c r="XBK67" t="str">
        <f t="shared" si="54"/>
        <v/>
      </c>
    </row>
    <row r="68" spans="1:169 16283:16287" ht="7.5" customHeight="1">
      <c r="D68" s="317"/>
      <c r="E68" s="317"/>
      <c r="I68" s="313"/>
      <c r="J68" s="313"/>
      <c r="K68" s="313"/>
      <c r="L68" s="313"/>
      <c r="M68" s="313"/>
      <c r="N68" s="313"/>
      <c r="O68" s="313"/>
      <c r="P68" s="313"/>
      <c r="Q68" s="82"/>
      <c r="AC68" s="317"/>
      <c r="AD68" s="320"/>
      <c r="AH68" s="313"/>
      <c r="AI68" s="313"/>
      <c r="AJ68" s="313"/>
      <c r="AK68" s="313"/>
      <c r="AL68" s="313"/>
      <c r="AM68" s="313"/>
      <c r="AN68" s="313"/>
      <c r="AO68" s="313"/>
      <c r="AP68" s="82"/>
      <c r="BH68" s="317"/>
      <c r="BI68" s="320"/>
      <c r="BM68" s="313"/>
      <c r="BN68" s="313"/>
      <c r="BO68" s="313"/>
      <c r="BP68" s="313"/>
      <c r="BQ68" s="313"/>
      <c r="BR68" s="313"/>
      <c r="BS68" s="313"/>
      <c r="BT68" s="313"/>
      <c r="BU68" s="82"/>
      <c r="BV68" s="82"/>
      <c r="BW68" s="82"/>
      <c r="BX68" s="82"/>
      <c r="CJ68" s="317"/>
      <c r="CK68" s="317"/>
      <c r="CO68" s="313"/>
      <c r="CP68" s="313"/>
      <c r="CQ68" s="313"/>
      <c r="CR68" s="313"/>
      <c r="CS68" s="313"/>
      <c r="CT68" s="313"/>
      <c r="CU68" s="313"/>
      <c r="CV68" s="313"/>
      <c r="CZ68" s="312"/>
      <c r="DA68" s="55"/>
      <c r="DN68" t="str">
        <f>"C.C. " &amp; $B$25</f>
        <v>C.C. 1308821196</v>
      </c>
      <c r="DX68" s="363" t="s">
        <v>89</v>
      </c>
      <c r="DY68" s="363"/>
      <c r="EF68" t="str">
        <f>"C.C. " &amp; $B$25</f>
        <v>C.C. 1308821196</v>
      </c>
      <c r="EQ68" s="363" t="s">
        <v>89</v>
      </c>
      <c r="ER68" s="363"/>
      <c r="EZ68" t="str">
        <f>"C.C. " &amp; $B$25</f>
        <v>C.C. 1308821196</v>
      </c>
      <c r="FK68" s="363" t="s">
        <v>89</v>
      </c>
      <c r="FL68" s="363"/>
      <c r="FM68" s="363"/>
    </row>
    <row r="69" spans="1:169 16283:16287" ht="7.5" customHeight="1">
      <c r="C69" s="19"/>
      <c r="D69" s="318" t="s">
        <v>110</v>
      </c>
      <c r="E69" s="318"/>
      <c r="I69" s="313" t="s">
        <v>150</v>
      </c>
      <c r="J69" s="313"/>
      <c r="K69" s="313"/>
      <c r="L69" s="313"/>
      <c r="M69" s="313"/>
      <c r="N69" s="313"/>
      <c r="O69" s="313"/>
      <c r="P69" s="313"/>
      <c r="Q69" s="82"/>
      <c r="AC69" s="318" t="s">
        <v>110</v>
      </c>
      <c r="AD69" s="319"/>
      <c r="AH69" s="313" t="s">
        <v>150</v>
      </c>
      <c r="AI69" s="313"/>
      <c r="AJ69" s="313"/>
      <c r="AK69" s="313"/>
      <c r="AL69" s="313"/>
      <c r="AM69" s="313"/>
      <c r="AN69" s="313"/>
      <c r="AO69" s="313"/>
      <c r="AP69" s="82"/>
      <c r="BH69" s="318" t="s">
        <v>110</v>
      </c>
      <c r="BI69" s="319"/>
      <c r="BM69" s="313" t="s">
        <v>150</v>
      </c>
      <c r="BN69" s="313"/>
      <c r="BO69" s="313"/>
      <c r="BP69" s="313"/>
      <c r="BQ69" s="313"/>
      <c r="BR69" s="313"/>
      <c r="BS69" s="313"/>
      <c r="BT69" s="313"/>
      <c r="BU69" s="82"/>
      <c r="BV69" s="82"/>
      <c r="BW69" s="82"/>
      <c r="BX69" s="82"/>
      <c r="CI69" s="20"/>
      <c r="CJ69" s="318" t="s">
        <v>110</v>
      </c>
      <c r="CK69" s="318"/>
      <c r="CO69" s="313" t="s">
        <v>150</v>
      </c>
      <c r="CP69" s="313"/>
      <c r="CQ69" s="313"/>
      <c r="CR69" s="313"/>
      <c r="CS69" s="313"/>
      <c r="CT69" s="313"/>
      <c r="CU69" s="313"/>
      <c r="CV69" s="313"/>
      <c r="CZ69" s="312"/>
      <c r="DA69" s="55"/>
      <c r="DN69" s="20"/>
      <c r="DO69" s="375" t="s">
        <v>45</v>
      </c>
      <c r="DP69" s="375"/>
      <c r="DQ69" s="375"/>
      <c r="DR69" s="380" t="s">
        <v>48</v>
      </c>
      <c r="DS69" s="380"/>
      <c r="DT69" s="380"/>
      <c r="DU69" s="376" t="s">
        <v>46</v>
      </c>
      <c r="DV69" s="376"/>
      <c r="DW69" s="373" t="s">
        <v>47</v>
      </c>
      <c r="DX69" s="374"/>
      <c r="EF69" s="20"/>
      <c r="EG69" s="375" t="s">
        <v>45</v>
      </c>
      <c r="EH69" s="375"/>
      <c r="EI69" s="375"/>
      <c r="EJ69" s="375"/>
      <c r="EK69" s="375"/>
      <c r="EL69" s="375"/>
      <c r="EM69" s="376" t="s">
        <v>46</v>
      </c>
      <c r="EN69" s="377"/>
      <c r="EO69" s="376" t="s">
        <v>47</v>
      </c>
      <c r="EP69" s="376"/>
      <c r="EQ69" s="376"/>
      <c r="EZ69" s="20"/>
      <c r="FA69" s="375" t="s">
        <v>45</v>
      </c>
      <c r="FB69" s="375"/>
      <c r="FC69" s="375"/>
      <c r="FD69" s="375"/>
      <c r="FE69" s="375"/>
      <c r="FF69" s="375"/>
      <c r="FG69" s="376" t="s">
        <v>46</v>
      </c>
      <c r="FH69" s="377"/>
      <c r="FI69" s="60"/>
      <c r="FJ69" s="60"/>
      <c r="FK69" s="60"/>
      <c r="FL69" s="48"/>
    </row>
    <row r="70" spans="1:169 16283:16287" ht="7.5" customHeight="1">
      <c r="C70" s="21"/>
      <c r="D70" s="318"/>
      <c r="E70" s="318"/>
      <c r="I70" s="313"/>
      <c r="J70" s="313"/>
      <c r="K70" s="313"/>
      <c r="L70" s="313"/>
      <c r="M70" s="313"/>
      <c r="N70" s="313"/>
      <c r="O70" s="313"/>
      <c r="P70" s="313"/>
      <c r="Q70" s="82"/>
      <c r="AC70" s="318"/>
      <c r="AD70" s="319"/>
      <c r="AH70" s="313"/>
      <c r="AI70" s="313"/>
      <c r="AJ70" s="313"/>
      <c r="AK70" s="313"/>
      <c r="AL70" s="313"/>
      <c r="AM70" s="313"/>
      <c r="AN70" s="313"/>
      <c r="AO70" s="313"/>
      <c r="AP70" s="82"/>
      <c r="BH70" s="318"/>
      <c r="BI70" s="319"/>
      <c r="BM70" s="313"/>
      <c r="BN70" s="313"/>
      <c r="BO70" s="313"/>
      <c r="BP70" s="313"/>
      <c r="BQ70" s="313"/>
      <c r="BR70" s="313"/>
      <c r="BS70" s="313"/>
      <c r="BT70" s="313"/>
      <c r="BU70" s="82"/>
      <c r="BV70" s="82"/>
      <c r="BW70" s="82"/>
      <c r="BX70" s="82"/>
      <c r="CI70" s="21"/>
      <c r="CJ70" s="318"/>
      <c r="CK70" s="318"/>
      <c r="CO70" s="313"/>
      <c r="CP70" s="313"/>
      <c r="CQ70" s="313"/>
      <c r="CR70" s="313"/>
      <c r="CS70" s="313"/>
      <c r="CT70" s="313"/>
      <c r="CU70" s="313"/>
      <c r="CV70" s="313"/>
      <c r="CZ70" s="312"/>
      <c r="DA70" s="55"/>
      <c r="DN70" s="21"/>
      <c r="DO70" s="352" t="s">
        <v>49</v>
      </c>
      <c r="DP70" s="352"/>
      <c r="DQ70" s="352"/>
      <c r="DR70" s="370">
        <v>10</v>
      </c>
      <c r="DS70" s="370"/>
      <c r="DT70" s="370"/>
      <c r="DU70" s="353">
        <f>COUNTIF(DZ21:DZ64,"S")</f>
        <v>0</v>
      </c>
      <c r="DV70" s="353"/>
      <c r="DW70" s="350" t="e">
        <f>(DU70*100)/#REF!</f>
        <v>#REF!</v>
      </c>
      <c r="DX70" s="351"/>
      <c r="DY70" s="58" t="s">
        <v>109</v>
      </c>
      <c r="EF70" s="21"/>
      <c r="EG70" s="352" t="s">
        <v>49</v>
      </c>
      <c r="EH70" s="352"/>
      <c r="EI70" s="352"/>
      <c r="EJ70" s="352"/>
      <c r="EK70" s="352"/>
      <c r="EL70" s="352"/>
      <c r="EM70" s="353">
        <f>COUNTIF(ES21:ES64,"S")</f>
        <v>0</v>
      </c>
      <c r="EN70" s="353"/>
      <c r="EO70" s="354" t="e">
        <f>(EM70*100)/#REF!</f>
        <v>#REF!</v>
      </c>
      <c r="EP70" s="354"/>
      <c r="EQ70" s="354"/>
      <c r="ER70" s="58" t="s">
        <v>109</v>
      </c>
      <c r="EZ70" s="21"/>
      <c r="FA70" s="352" t="s">
        <v>106</v>
      </c>
      <c r="FB70" s="352"/>
      <c r="FC70" s="352"/>
      <c r="FD70" s="352"/>
      <c r="FE70" s="352"/>
      <c r="FF70" s="352"/>
      <c r="FG70" s="353">
        <f>COUNTIF(FJ21:FM64,"APROBADO")</f>
        <v>0</v>
      </c>
      <c r="FH70" s="353"/>
      <c r="FI70" s="369"/>
      <c r="FJ70" s="369"/>
      <c r="FK70" s="369"/>
      <c r="FL70" s="49"/>
    </row>
    <row r="71" spans="1:169 16283:16287" ht="7.5" customHeight="1">
      <c r="C71" s="14"/>
      <c r="D71" s="14"/>
      <c r="I71" s="313" t="s">
        <v>151</v>
      </c>
      <c r="J71" s="313"/>
      <c r="K71" s="313"/>
      <c r="L71" s="313"/>
      <c r="M71" s="313"/>
      <c r="N71" s="313"/>
      <c r="O71" s="313"/>
      <c r="P71" s="313"/>
      <c r="Q71" s="82"/>
      <c r="AC71" s="14"/>
      <c r="AH71" s="313" t="s">
        <v>151</v>
      </c>
      <c r="AI71" s="313"/>
      <c r="AJ71" s="313"/>
      <c r="AK71" s="313"/>
      <c r="AL71" s="313"/>
      <c r="AM71" s="313"/>
      <c r="AN71" s="313"/>
      <c r="AO71" s="313"/>
      <c r="AP71" s="82"/>
      <c r="BH71" s="14"/>
      <c r="BM71" s="313" t="s">
        <v>151</v>
      </c>
      <c r="BN71" s="313"/>
      <c r="BO71" s="313"/>
      <c r="BP71" s="313"/>
      <c r="BQ71" s="313"/>
      <c r="BR71" s="313"/>
      <c r="BS71" s="313"/>
      <c r="BT71" s="313"/>
      <c r="BU71" s="82"/>
      <c r="BV71" s="82"/>
      <c r="BW71" s="82"/>
      <c r="BX71" s="82"/>
      <c r="CI71" s="14"/>
      <c r="CJ71" s="14"/>
      <c r="CK71" s="14"/>
      <c r="CO71" s="313" t="s">
        <v>151</v>
      </c>
      <c r="CP71" s="313"/>
      <c r="CQ71" s="313"/>
      <c r="CR71" s="313"/>
      <c r="CS71" s="313"/>
      <c r="CT71" s="313"/>
      <c r="CU71" s="313"/>
      <c r="CV71" s="313"/>
      <c r="CZ71" s="312"/>
      <c r="DA71" s="55"/>
      <c r="DN71" s="14"/>
      <c r="DO71" s="355" t="s">
        <v>50</v>
      </c>
      <c r="DP71" s="355"/>
      <c r="DQ71" s="355"/>
      <c r="DR71" s="370">
        <v>9</v>
      </c>
      <c r="DS71" s="370"/>
      <c r="DT71" s="370"/>
      <c r="DU71" s="353">
        <f>COUNTIF(DZ21:DZ64,"MB")</f>
        <v>0</v>
      </c>
      <c r="DV71" s="353"/>
      <c r="DW71" s="350" t="e">
        <f>(DU71*100)/#REF!</f>
        <v>#REF!</v>
      </c>
      <c r="DX71" s="351"/>
      <c r="DY71" s="59">
        <f>COUNTIF(DW20:DX64,"REPROBADO")</f>
        <v>0</v>
      </c>
      <c r="EF71" s="14"/>
      <c r="EG71" s="352" t="s">
        <v>50</v>
      </c>
      <c r="EH71" s="352"/>
      <c r="EI71" s="352"/>
      <c r="EJ71" s="352"/>
      <c r="EK71" s="352"/>
      <c r="EL71" s="352"/>
      <c r="EM71" s="353">
        <f>COUNTIF(ES21:ES64,"MB")</f>
        <v>0</v>
      </c>
      <c r="EN71" s="353"/>
      <c r="EO71" s="354" t="e">
        <f>(EM71*100)/#REF!</f>
        <v>#REF!</v>
      </c>
      <c r="EP71" s="354"/>
      <c r="EQ71" s="354"/>
      <c r="ER71" s="59">
        <f>DY71</f>
        <v>0</v>
      </c>
      <c r="EZ71" s="14"/>
      <c r="FA71" s="352" t="s">
        <v>107</v>
      </c>
      <c r="FB71" s="352"/>
      <c r="FC71" s="352"/>
      <c r="FD71" s="352"/>
      <c r="FE71" s="352"/>
      <c r="FF71" s="352"/>
      <c r="FG71" s="353">
        <f>COUNTIF(FJ21:FM64,"REPROBADO")</f>
        <v>0</v>
      </c>
      <c r="FH71" s="353"/>
      <c r="FI71" s="369"/>
      <c r="FJ71" s="369"/>
      <c r="FK71" s="369"/>
      <c r="FL71" s="49"/>
    </row>
    <row r="72" spans="1:169 16283:16287" ht="7.5" customHeight="1">
      <c r="C72" s="14"/>
      <c r="D72" s="14"/>
      <c r="I72" s="313"/>
      <c r="J72" s="313"/>
      <c r="K72" s="313"/>
      <c r="L72" s="313"/>
      <c r="M72" s="313"/>
      <c r="N72" s="313"/>
      <c r="O72" s="313"/>
      <c r="P72" s="313"/>
      <c r="Q72" s="82"/>
      <c r="AC72" s="14"/>
      <c r="AH72" s="313"/>
      <c r="AI72" s="313"/>
      <c r="AJ72" s="313"/>
      <c r="AK72" s="313"/>
      <c r="AL72" s="313"/>
      <c r="AM72" s="313"/>
      <c r="AN72" s="313"/>
      <c r="AO72" s="313"/>
      <c r="AP72" s="82"/>
      <c r="BH72" s="14"/>
      <c r="BM72" s="313"/>
      <c r="BN72" s="313"/>
      <c r="BO72" s="313"/>
      <c r="BP72" s="313"/>
      <c r="BQ72" s="313"/>
      <c r="BR72" s="313"/>
      <c r="BS72" s="313"/>
      <c r="BT72" s="313"/>
      <c r="BU72" s="82"/>
      <c r="BV72" s="82"/>
      <c r="BW72" s="82"/>
      <c r="BX72" s="82"/>
      <c r="CI72" s="14"/>
      <c r="CJ72" s="14"/>
      <c r="CK72" s="14"/>
      <c r="CO72" s="313"/>
      <c r="CP72" s="313"/>
      <c r="CQ72" s="313"/>
      <c r="CR72" s="313"/>
      <c r="CS72" s="313"/>
      <c r="CT72" s="313"/>
      <c r="CU72" s="313"/>
      <c r="CV72" s="313"/>
      <c r="CZ72" s="312"/>
      <c r="DA72" s="55"/>
      <c r="DN72" s="14"/>
      <c r="DO72" s="355" t="s">
        <v>51</v>
      </c>
      <c r="DP72" s="355"/>
      <c r="DQ72" s="355"/>
      <c r="DR72" s="357" t="s">
        <v>52</v>
      </c>
      <c r="DS72" s="357"/>
      <c r="DT72" s="357"/>
      <c r="DU72" s="353">
        <f>COUNTIF(DZ21:DZ64,"B")</f>
        <v>0</v>
      </c>
      <c r="DV72" s="353"/>
      <c r="DW72" s="350" t="e">
        <f>(DU72*100)/#REF!</f>
        <v>#REF!</v>
      </c>
      <c r="DX72" s="351"/>
      <c r="DY72" s="58" t="s">
        <v>108</v>
      </c>
      <c r="EF72" s="14"/>
      <c r="EG72" s="352" t="s">
        <v>51</v>
      </c>
      <c r="EH72" s="352"/>
      <c r="EI72" s="352"/>
      <c r="EJ72" s="352"/>
      <c r="EK72" s="352"/>
      <c r="EL72" s="352"/>
      <c r="EM72" s="353">
        <f>COUNTIF(ES21:ES64,"B")</f>
        <v>0</v>
      </c>
      <c r="EN72" s="353"/>
      <c r="EO72" s="354" t="e">
        <f>(EM72*100)/#REF!</f>
        <v>#REF!</v>
      </c>
      <c r="EP72" s="354"/>
      <c r="EQ72" s="354"/>
      <c r="ER72" s="58" t="s">
        <v>108</v>
      </c>
      <c r="EZ72" s="14"/>
      <c r="FA72" s="378"/>
      <c r="FB72" s="378"/>
      <c r="FC72" s="378"/>
      <c r="FD72" s="378"/>
      <c r="FE72" s="378"/>
      <c r="FF72" s="378"/>
      <c r="FG72" s="367"/>
      <c r="FH72" s="367"/>
      <c r="FI72" s="368"/>
      <c r="FJ72" s="368"/>
      <c r="FK72" s="368"/>
      <c r="FL72" s="49"/>
    </row>
    <row r="73" spans="1:169 16283:16287" ht="7.5" customHeight="1">
      <c r="C73" s="14"/>
      <c r="D73" s="14"/>
      <c r="I73" s="313" t="s">
        <v>152</v>
      </c>
      <c r="J73" s="313"/>
      <c r="K73" s="313"/>
      <c r="L73" s="313"/>
      <c r="M73" s="313"/>
      <c r="N73" s="313"/>
      <c r="O73" s="313"/>
      <c r="P73" s="313"/>
      <c r="Q73" s="82"/>
      <c r="AC73" s="14"/>
      <c r="AH73" s="313" t="s">
        <v>152</v>
      </c>
      <c r="AI73" s="313"/>
      <c r="AJ73" s="313"/>
      <c r="AK73" s="313"/>
      <c r="AL73" s="313"/>
      <c r="AM73" s="313"/>
      <c r="AN73" s="313"/>
      <c r="AO73" s="313"/>
      <c r="AP73" s="82"/>
      <c r="BH73" s="14"/>
      <c r="BM73" s="313" t="s">
        <v>152</v>
      </c>
      <c r="BN73" s="313"/>
      <c r="BO73" s="313"/>
      <c r="BP73" s="313"/>
      <c r="BQ73" s="313"/>
      <c r="BR73" s="313"/>
      <c r="BS73" s="313"/>
      <c r="BT73" s="313"/>
      <c r="BU73" s="82"/>
      <c r="BV73" s="82"/>
      <c r="BW73" s="82"/>
      <c r="BX73" s="82"/>
      <c r="CI73" s="14"/>
      <c r="CJ73" s="14"/>
      <c r="CK73" s="14"/>
      <c r="CO73" s="313" t="s">
        <v>152</v>
      </c>
      <c r="CP73" s="313"/>
      <c r="CQ73" s="313"/>
      <c r="CR73" s="313"/>
      <c r="CS73" s="313"/>
      <c r="CT73" s="313"/>
      <c r="CU73" s="313"/>
      <c r="CV73" s="313"/>
      <c r="CZ73" s="312"/>
      <c r="DA73" s="55"/>
      <c r="DN73" s="14"/>
      <c r="DO73" s="355" t="s">
        <v>53</v>
      </c>
      <c r="DP73" s="355"/>
      <c r="DQ73" s="355"/>
      <c r="DR73" s="357" t="s">
        <v>54</v>
      </c>
      <c r="DS73" s="357"/>
      <c r="DT73" s="357"/>
      <c r="DU73" s="353">
        <f>COUNTIF(DZ21:DZ64,"R")</f>
        <v>0</v>
      </c>
      <c r="DV73" s="353"/>
      <c r="DW73" s="350" t="e">
        <f>(DU73*100)/#REF!</f>
        <v>#REF!</v>
      </c>
      <c r="DX73" s="351"/>
      <c r="DY73" s="59">
        <f>COUNTIF(DW21:DX64,"REPROBADO REMEDIAL")</f>
        <v>0</v>
      </c>
      <c r="EF73" s="14"/>
      <c r="EG73" s="352" t="s">
        <v>53</v>
      </c>
      <c r="EH73" s="352"/>
      <c r="EI73" s="352"/>
      <c r="EJ73" s="352"/>
      <c r="EK73" s="352"/>
      <c r="EL73" s="352"/>
      <c r="EM73" s="353">
        <f>COUNTIF(ES21:ES64,"R")</f>
        <v>0</v>
      </c>
      <c r="EN73" s="353"/>
      <c r="EO73" s="354" t="e">
        <f>(EM73*100)/#REF!</f>
        <v>#REF!</v>
      </c>
      <c r="EP73" s="354"/>
      <c r="EQ73" s="354"/>
      <c r="ER73" s="59">
        <f>DY73</f>
        <v>0</v>
      </c>
      <c r="EZ73" s="14"/>
      <c r="FL73" s="49"/>
    </row>
    <row r="74" spans="1:169 16283:16287" ht="7.5" customHeight="1">
      <c r="C74" s="14"/>
      <c r="D74" s="14"/>
      <c r="I74" s="313"/>
      <c r="J74" s="313"/>
      <c r="K74" s="313"/>
      <c r="L74" s="313"/>
      <c r="M74" s="313"/>
      <c r="N74" s="313"/>
      <c r="O74" s="313"/>
      <c r="P74" s="313"/>
      <c r="Q74" s="82"/>
      <c r="AC74" s="14"/>
      <c r="AH74" s="313"/>
      <c r="AI74" s="313"/>
      <c r="AJ74" s="313"/>
      <c r="AK74" s="313"/>
      <c r="AL74" s="313"/>
      <c r="AM74" s="313"/>
      <c r="AN74" s="313"/>
      <c r="AO74" s="313"/>
      <c r="AP74" s="82"/>
      <c r="BH74" s="14"/>
      <c r="BM74" s="313"/>
      <c r="BN74" s="313"/>
      <c r="BO74" s="313"/>
      <c r="BP74" s="313"/>
      <c r="BQ74" s="313"/>
      <c r="BR74" s="313"/>
      <c r="BS74" s="313"/>
      <c r="BT74" s="313"/>
      <c r="BU74" s="82"/>
      <c r="BV74" s="82"/>
      <c r="BW74" s="82"/>
      <c r="BX74" s="82"/>
      <c r="CI74" s="14"/>
      <c r="CJ74" s="68"/>
      <c r="CK74" s="68"/>
      <c r="CO74" s="313"/>
      <c r="CP74" s="313"/>
      <c r="CQ74" s="313"/>
      <c r="CR74" s="313"/>
      <c r="CS74" s="313"/>
      <c r="CT74" s="313"/>
      <c r="CU74" s="313"/>
      <c r="CV74" s="313"/>
      <c r="CZ74" s="312"/>
      <c r="DA74" s="55"/>
      <c r="DN74" s="14"/>
      <c r="DO74" s="355" t="s">
        <v>55</v>
      </c>
      <c r="DP74" s="355"/>
      <c r="DQ74" s="355"/>
      <c r="DR74" s="356" t="s">
        <v>56</v>
      </c>
      <c r="DS74" s="357"/>
      <c r="DT74" s="357"/>
      <c r="DU74" s="353">
        <f>COUNTIF(DZ21:DZ64,"I")</f>
        <v>0</v>
      </c>
      <c r="DV74" s="353"/>
      <c r="DW74" s="350" t="e">
        <f>(DU74*100)/#REF!</f>
        <v>#REF!</v>
      </c>
      <c r="DX74" s="351"/>
      <c r="DY74" s="58" t="s">
        <v>92</v>
      </c>
      <c r="EF74" s="14"/>
      <c r="EG74" s="352" t="s">
        <v>55</v>
      </c>
      <c r="EH74" s="352"/>
      <c r="EI74" s="352"/>
      <c r="EJ74" s="352"/>
      <c r="EK74" s="352"/>
      <c r="EL74" s="352"/>
      <c r="EM74" s="353">
        <f>COUNTIF(ES21:ES64,"I")</f>
        <v>0</v>
      </c>
      <c r="EN74" s="353"/>
      <c r="EO74" s="354" t="e">
        <f>(EM74*100)/#REF!</f>
        <v>#REF!</v>
      </c>
      <c r="EP74" s="354"/>
      <c r="EQ74" s="354"/>
      <c r="ER74" s="58" t="s">
        <v>92</v>
      </c>
      <c r="EZ74" s="14"/>
      <c r="FL74" s="49"/>
    </row>
    <row r="75" spans="1:169 16283:16287" ht="11.25" customHeight="1">
      <c r="A75" s="14"/>
      <c r="B75" s="15"/>
      <c r="DA75" s="55"/>
    </row>
    <row r="76" spans="1:169 16283:16287" ht="11.25" customHeight="1">
      <c r="A76" s="14"/>
      <c r="B76" s="15"/>
    </row>
    <row r="77" spans="1:169 16283:16287" ht="11.25" customHeight="1">
      <c r="A77" s="14"/>
      <c r="B77" s="15"/>
    </row>
    <row r="78" spans="1:169 16283:16287">
      <c r="A78" s="14"/>
      <c r="B78" s="15"/>
    </row>
    <row r="79" spans="1:169 16283:16287">
      <c r="A79" s="14"/>
      <c r="B79" s="15"/>
    </row>
    <row r="80" spans="1:169 16283:16287" ht="15" customHeight="1">
      <c r="A80" s="14"/>
      <c r="B80" s="15"/>
    </row>
    <row r="81" spans="1:2" ht="15" customHeight="1">
      <c r="A81" s="14"/>
      <c r="B81" s="15"/>
    </row>
    <row r="82" spans="1:2">
      <c r="A82" s="363"/>
      <c r="B82" s="363"/>
    </row>
    <row r="83" spans="1:2">
      <c r="A83" s="14"/>
      <c r="B83" s="15"/>
    </row>
    <row r="84" spans="1:2">
      <c r="A84" s="14"/>
      <c r="B84" s="15"/>
    </row>
    <row r="115" spans="1:195">
      <c r="A115" s="22"/>
    </row>
    <row r="116" spans="1:195">
      <c r="GD116" s="364" t="str">
        <f>D4</f>
        <v>UNIDAD EDUCATIVA "SANTO DOMINGO DE LOS COLORADOS"</v>
      </c>
      <c r="GE116" s="365"/>
      <c r="GF116" s="365"/>
      <c r="GG116" s="365"/>
      <c r="GH116" s="365"/>
      <c r="GI116" s="365"/>
      <c r="GJ116" s="365"/>
      <c r="GK116" s="365"/>
      <c r="GL116" s="365"/>
      <c r="GM116" s="365"/>
    </row>
    <row r="117" spans="1:195">
      <c r="GD117" s="365"/>
      <c r="GE117" s="365"/>
      <c r="GF117" s="365"/>
      <c r="GG117" s="365"/>
      <c r="GH117" s="365"/>
      <c r="GI117" s="365"/>
      <c r="GJ117" s="365"/>
      <c r="GK117" s="365"/>
      <c r="GL117" s="365"/>
      <c r="GM117" s="365"/>
    </row>
    <row r="118" spans="1:195">
      <c r="GD118" s="255" t="s">
        <v>57</v>
      </c>
      <c r="GE118" s="255"/>
      <c r="GF118" s="255"/>
      <c r="GG118" s="255"/>
      <c r="GH118" s="255"/>
      <c r="GI118" s="255"/>
      <c r="GJ118" s="255"/>
      <c r="GK118" s="255"/>
      <c r="GL118" s="255"/>
      <c r="GM118" s="255"/>
    </row>
    <row r="119" spans="1:195">
      <c r="GD119" s="255"/>
      <c r="GE119" s="255"/>
      <c r="GF119" s="255"/>
      <c r="GG119" s="255"/>
      <c r="GH119" s="255"/>
      <c r="GI119" s="255"/>
      <c r="GJ119" s="255"/>
      <c r="GK119" s="255"/>
      <c r="GL119" s="255"/>
      <c r="GM119" s="255"/>
    </row>
    <row r="120" spans="1:195">
      <c r="GD120" s="3"/>
      <c r="GE120" s="4"/>
      <c r="GF120" s="4"/>
      <c r="GG120" s="4"/>
      <c r="GH120" s="4"/>
      <c r="GI120" s="4"/>
      <c r="GJ120" s="4"/>
      <c r="GK120" s="4"/>
      <c r="GL120" s="4"/>
      <c r="GM120" s="5"/>
    </row>
    <row r="121" spans="1:195" ht="15.5">
      <c r="GD121" s="360" t="s">
        <v>58</v>
      </c>
      <c r="GE121" s="361"/>
      <c r="GF121" s="361"/>
      <c r="GG121" s="256" t="str">
        <f>UPPER($B$17)</f>
        <v>IDENTIDAD Y AUTONOMIA</v>
      </c>
      <c r="GH121" s="256"/>
      <c r="GI121" s="8" t="s">
        <v>59</v>
      </c>
      <c r="GK121" s="276" t="str">
        <f>UPPER($B$16)</f>
        <v>INICIAL</v>
      </c>
      <c r="GL121" s="276"/>
      <c r="GM121" s="366"/>
    </row>
    <row r="122" spans="1:195" ht="15.5">
      <c r="GD122" s="360" t="s">
        <v>60</v>
      </c>
      <c r="GE122" s="361"/>
      <c r="GF122" s="361"/>
      <c r="GG122" s="23" t="str">
        <f>UPPER($B$14)</f>
        <v>INICIAL II</v>
      </c>
      <c r="GH122" s="24" t="str">
        <f>$B$15</f>
        <v>A</v>
      </c>
      <c r="GI122" s="7" t="s">
        <v>61</v>
      </c>
      <c r="GK122" s="257" t="str">
        <f>$B$18</f>
        <v>2025-2026 MATUTINA</v>
      </c>
      <c r="GL122" s="257"/>
      <c r="GM122" s="362"/>
    </row>
    <row r="123" spans="1:195" ht="15.5">
      <c r="GD123" s="360" t="s">
        <v>62</v>
      </c>
      <c r="GE123" s="361"/>
      <c r="GF123" s="361"/>
      <c r="GG123" s="256" t="str">
        <f>UPPER($B$24)</f>
        <v>CUZCO GUERRERO JENNY DEL PILAR</v>
      </c>
      <c r="GH123" s="256"/>
      <c r="GI123" s="10" t="s">
        <v>63</v>
      </c>
      <c r="GK123" s="257">
        <f ca="1">L11</f>
        <v>45994</v>
      </c>
      <c r="GL123" s="257"/>
      <c r="GM123" s="362"/>
    </row>
    <row r="124" spans="1:195" ht="15.5">
      <c r="GD124" s="360" t="s">
        <v>64</v>
      </c>
      <c r="GE124" s="361"/>
      <c r="GF124" s="361"/>
      <c r="GG124" s="276" t="s">
        <v>42</v>
      </c>
      <c r="GH124" s="276"/>
      <c r="GI124" s="276"/>
      <c r="GJ124" s="276"/>
      <c r="GK124" s="276"/>
      <c r="GM124" s="12"/>
    </row>
    <row r="125" spans="1:195">
      <c r="GD125" s="358" t="s">
        <v>13</v>
      </c>
      <c r="GE125" s="358"/>
      <c r="GF125" s="359" t="s">
        <v>14</v>
      </c>
      <c r="GG125" s="349" t="s">
        <v>81</v>
      </c>
      <c r="GH125" s="349"/>
      <c r="GI125" s="349"/>
      <c r="GJ125" s="349"/>
      <c r="GK125" s="25" t="s">
        <v>65</v>
      </c>
      <c r="GL125" s="347" t="s">
        <v>15</v>
      </c>
      <c r="GM125" s="348" t="s">
        <v>16</v>
      </c>
    </row>
    <row r="126" spans="1:195">
      <c r="GA126" s="22" t="s">
        <v>76</v>
      </c>
      <c r="GD126" s="348" t="s">
        <v>24</v>
      </c>
      <c r="GE126" s="348" t="s">
        <v>25</v>
      </c>
      <c r="GF126" s="359"/>
      <c r="GG126" s="347" t="s">
        <v>26</v>
      </c>
      <c r="GH126" s="347" t="s">
        <v>82</v>
      </c>
      <c r="GI126" s="347" t="s">
        <v>27</v>
      </c>
      <c r="GJ126" s="347" t="s">
        <v>28</v>
      </c>
      <c r="GK126" s="347" t="s">
        <v>29</v>
      </c>
      <c r="GL126" s="347"/>
      <c r="GM126" s="348"/>
    </row>
    <row r="127" spans="1:195">
      <c r="GD127" s="348"/>
      <c r="GE127" s="348"/>
      <c r="GF127" s="359"/>
      <c r="GG127" s="347"/>
      <c r="GH127" s="347"/>
      <c r="GI127" s="347"/>
      <c r="GJ127" s="347"/>
      <c r="GK127" s="347"/>
      <c r="GL127" s="347"/>
      <c r="GM127" s="348"/>
    </row>
    <row r="128" spans="1:195">
      <c r="GD128" s="348"/>
      <c r="GE128" s="348"/>
      <c r="GF128" s="359"/>
      <c r="GG128" s="347"/>
      <c r="GH128" s="347"/>
      <c r="GI128" s="347"/>
      <c r="GJ128" s="347"/>
      <c r="GK128" s="347"/>
      <c r="GL128" s="347"/>
      <c r="GM128" s="348"/>
    </row>
    <row r="129" spans="186:195">
      <c r="GD129" s="348"/>
      <c r="GE129" s="348"/>
      <c r="GF129" s="359"/>
      <c r="GG129" s="347"/>
      <c r="GH129" s="347"/>
      <c r="GI129" s="347"/>
      <c r="GJ129" s="347"/>
      <c r="GK129" s="347"/>
      <c r="GL129" s="347"/>
      <c r="GM129" s="348"/>
    </row>
    <row r="130" spans="186:195">
      <c r="GD130" s="348"/>
      <c r="GE130" s="348"/>
      <c r="GF130" s="359"/>
      <c r="GG130" s="347"/>
      <c r="GH130" s="347"/>
      <c r="GI130" s="347"/>
      <c r="GJ130" s="347"/>
      <c r="GK130" s="347"/>
      <c r="GL130" s="347"/>
      <c r="GM130" s="348"/>
    </row>
    <row r="131" spans="186:195">
      <c r="GD131" s="348"/>
      <c r="GE131" s="348"/>
      <c r="GF131" s="359"/>
      <c r="GG131" s="347"/>
      <c r="GH131" s="347"/>
      <c r="GI131" s="347"/>
      <c r="GJ131" s="347"/>
      <c r="GK131" s="347"/>
      <c r="GL131" s="347"/>
      <c r="GM131" s="348"/>
    </row>
    <row r="132" spans="186:195" ht="15.5">
      <c r="GD132" s="343" t="s">
        <v>66</v>
      </c>
      <c r="GE132" s="343"/>
      <c r="GF132" s="343"/>
      <c r="GG132" s="343"/>
      <c r="GH132" s="343"/>
      <c r="GI132" s="343"/>
      <c r="GJ132" s="343"/>
      <c r="GK132" s="343"/>
      <c r="GL132" s="343"/>
      <c r="GM132" s="343"/>
    </row>
    <row r="133" spans="186:195">
      <c r="GD133" s="26" t="str">
        <f>IFERROR((VLOOKUP($GG$124,$E$21:$O$64,2,FALSE)),"")</f>
        <v/>
      </c>
      <c r="GE133" s="26" t="str">
        <f>IFERROR((VLOOKUP($GG$124,$E$21:$O$64,3,FALSE)),"")</f>
        <v/>
      </c>
      <c r="GF133" s="27" t="str">
        <f>IFERROR((VLOOKUP($GG$124,$E$21:$O$64,4,FALSE)),"")</f>
        <v/>
      </c>
      <c r="GG133" s="26" t="str">
        <f>IFERROR((VLOOKUP($GG$124,$E$21:$O$64,5,FALSE)),"")</f>
        <v/>
      </c>
      <c r="GH133" s="26" t="str">
        <f>IFERROR((VLOOKUP($GG$124,$E$21:$O$64,6,FALSE)),"")</f>
        <v/>
      </c>
      <c r="GI133" s="26" t="str">
        <f>IFERROR((VLOOKUP($GG$124,$E$21:$O$64,7,FALSE)),"")</f>
        <v/>
      </c>
      <c r="GJ133" s="26" t="str">
        <f>IFERROR((VLOOKUP($GG$124,$E$21:$O$64,8,FALSE)),"")</f>
        <v/>
      </c>
      <c r="GK133" s="26" t="str">
        <f>IFERROR((VLOOKUP($GG$124,$E$21:$O$64,9,FALSE)),"")</f>
        <v/>
      </c>
      <c r="GL133" s="26" t="str">
        <f>IFERROR((VLOOKUP($GG$124,$E$21:$O$64,10,FALSE)),"")</f>
        <v/>
      </c>
      <c r="GM133" s="26" t="str">
        <f>IFERROR((VLOOKUP($GG$124,$E$21:$O$64,11,FALSE)),"")</f>
        <v/>
      </c>
    </row>
    <row r="134" spans="186:195" ht="15.5">
      <c r="GD134" s="343" t="s">
        <v>67</v>
      </c>
      <c r="GE134" s="343"/>
      <c r="GF134" s="343"/>
      <c r="GG134" s="343"/>
      <c r="GH134" s="343"/>
      <c r="GI134" s="343"/>
      <c r="GJ134" s="343"/>
      <c r="GK134" s="343"/>
      <c r="GL134" s="343"/>
      <c r="GM134" s="343"/>
    </row>
    <row r="135" spans="186:195">
      <c r="GD135" s="26" t="str">
        <f>IFERROR((VLOOKUP($GG$124,$AD$21:$AP$64,2,FALSE)),"")</f>
        <v/>
      </c>
      <c r="GE135" s="26" t="str">
        <f>IFERROR((VLOOKUP($GG$124,$AD$21:$AP$64,3,FALSE)),"")</f>
        <v/>
      </c>
      <c r="GF135" s="27" t="str">
        <f>IFERROR((VLOOKUP($GG$124,$AD$21:$AP$64,4,FALSE)),"")</f>
        <v/>
      </c>
      <c r="GG135" s="26" t="str">
        <f>IFERROR((VLOOKUP($GG$124,$AD$21:$AP$64,5,FALSE)),"")</f>
        <v/>
      </c>
      <c r="GH135" s="26" t="str">
        <f>IFERROR((VLOOKUP($GG$124,$AD$21:$AP$64,6,FALSE)),"")</f>
        <v/>
      </c>
      <c r="GI135" s="26" t="str">
        <f>IFERROR((VLOOKUP($GG$124,$AD$21:$AP$64,7,FALSE)),"")</f>
        <v/>
      </c>
      <c r="GJ135" s="26" t="str">
        <f>IFERROR((VLOOKUP($GG$124,$AD$21:$AP$64,8,FALSE)),"")</f>
        <v/>
      </c>
      <c r="GK135" s="26" t="str">
        <f>IFERROR((VLOOKUP($GG$124,$AD$21:$AP$64,9,FALSE)),"")</f>
        <v/>
      </c>
      <c r="GL135" s="26" t="str">
        <f>IFERROR((VLOOKUP($GG$124,$AD$21:$AP$64,10,FALSE)),"")</f>
        <v/>
      </c>
      <c r="GM135" s="26" t="str">
        <f>IFERROR((VLOOKUP($GG$124,$AD$21:$AP$64,11,FALSE)),"")</f>
        <v/>
      </c>
    </row>
    <row r="136" spans="186:195" ht="15.5">
      <c r="GD136" s="343" t="s">
        <v>68</v>
      </c>
      <c r="GE136" s="343"/>
      <c r="GF136" s="343"/>
      <c r="GG136" s="343"/>
      <c r="GH136" s="343"/>
      <c r="GI136" s="343"/>
      <c r="GJ136" s="343"/>
      <c r="GK136" s="343"/>
      <c r="GL136" s="343"/>
      <c r="GM136" s="343"/>
    </row>
    <row r="137" spans="186:195">
      <c r="GD137" s="26" t="str">
        <f>IFERROR((VLOOKUP($GG$124,$BI$21:$CB$64,2,FALSE)),"")</f>
        <v/>
      </c>
      <c r="GE137" s="26" t="str">
        <f>IFERROR((VLOOKUP($GG$124,$BI$21:$CB$64,3,FALSE)),"")</f>
        <v/>
      </c>
      <c r="GF137" s="27" t="str">
        <f>IFERROR((VLOOKUP($GG$124,$BI$21:$CB$64,4,FALSE)),"")</f>
        <v/>
      </c>
      <c r="GG137" s="26" t="str">
        <f>IFERROR((VLOOKUP($GG$124,$BI$21:$CB$64,5,FALSE)),"")</f>
        <v/>
      </c>
      <c r="GH137" s="26" t="str">
        <f>IFERROR((VLOOKUP($GG$124,$BI$21:$CB$64,6,FALSE)),"")</f>
        <v/>
      </c>
      <c r="GI137" s="26" t="str">
        <f>IFERROR((VLOOKUP($GG$124,$BI$21:$CB$64,7,FALSE)),"")</f>
        <v/>
      </c>
      <c r="GJ137" s="26" t="str">
        <f>IFERROR((VLOOKUP($GG$124,$BI$21:$CB$64,8,FALSE)),"")</f>
        <v/>
      </c>
      <c r="GK137" s="26" t="str">
        <f>IFERROR((VLOOKUP($GG$124,$BI$21:$CB$64,9,FALSE)),"")</f>
        <v/>
      </c>
      <c r="GL137" s="26" t="str">
        <f>IFERROR((VLOOKUP($GG$124,$BI$21:$CB$64,10,FALSE)),"")</f>
        <v/>
      </c>
      <c r="GM137" s="26" t="str">
        <f>IFERROR((VLOOKUP($GG$124,$BI$21:$CB$64,11,FALSE)),"")</f>
        <v/>
      </c>
    </row>
    <row r="138" spans="186:195" ht="15.5">
      <c r="GD138" s="28"/>
      <c r="GE138" s="343" t="s">
        <v>69</v>
      </c>
      <c r="GF138" s="343"/>
      <c r="GG138" s="343"/>
      <c r="GH138" s="343"/>
      <c r="GI138" s="343"/>
      <c r="GJ138" s="343"/>
      <c r="GK138" s="343"/>
      <c r="GL138" s="343"/>
      <c r="GM138" s="343"/>
    </row>
    <row r="139" spans="186:195">
      <c r="GD139" s="11"/>
      <c r="GE139" s="344" t="s">
        <v>70</v>
      </c>
      <c r="GF139" s="344"/>
      <c r="GG139" s="345" t="s">
        <v>18</v>
      </c>
      <c r="GH139" s="346" t="s">
        <v>19</v>
      </c>
      <c r="GI139" s="346"/>
      <c r="GJ139" s="346"/>
      <c r="GK139" s="347" t="s">
        <v>20</v>
      </c>
      <c r="GL139" s="347" t="s">
        <v>90</v>
      </c>
      <c r="GM139" s="348" t="s">
        <v>21</v>
      </c>
    </row>
    <row r="140" spans="186:195">
      <c r="GD140" s="11"/>
      <c r="GE140" s="348" t="s">
        <v>24</v>
      </c>
      <c r="GF140" s="348" t="s">
        <v>25</v>
      </c>
      <c r="GG140" s="345"/>
      <c r="GH140" s="347" t="s">
        <v>30</v>
      </c>
      <c r="GI140" s="347" t="s">
        <v>31</v>
      </c>
      <c r="GJ140" s="347" t="s">
        <v>32</v>
      </c>
      <c r="GK140" s="347"/>
      <c r="GL140" s="347"/>
      <c r="GM140" s="348"/>
    </row>
    <row r="141" spans="186:195">
      <c r="GD141" s="11"/>
      <c r="GE141" s="348"/>
      <c r="GF141" s="348"/>
      <c r="GG141" s="345"/>
      <c r="GH141" s="347"/>
      <c r="GI141" s="347"/>
      <c r="GJ141" s="347"/>
      <c r="GK141" s="347"/>
      <c r="GL141" s="347"/>
      <c r="GM141" s="348"/>
    </row>
    <row r="142" spans="186:195">
      <c r="GD142" s="11"/>
      <c r="GE142" s="348"/>
      <c r="GF142" s="348"/>
      <c r="GG142" s="345"/>
      <c r="GH142" s="347"/>
      <c r="GI142" s="347"/>
      <c r="GJ142" s="347"/>
      <c r="GK142" s="347"/>
      <c r="GL142" s="347"/>
      <c r="GM142" s="348"/>
    </row>
    <row r="143" spans="186:195">
      <c r="GD143" s="11"/>
      <c r="GE143" s="348"/>
      <c r="GF143" s="348"/>
      <c r="GG143" s="345"/>
      <c r="GH143" s="347"/>
      <c r="GI143" s="347"/>
      <c r="GJ143" s="347"/>
      <c r="GK143" s="347"/>
      <c r="GL143" s="347"/>
      <c r="GM143" s="348"/>
    </row>
    <row r="144" spans="186:195">
      <c r="GD144" s="11"/>
      <c r="GE144" s="348"/>
      <c r="GF144" s="348"/>
      <c r="GG144" s="345"/>
      <c r="GH144" s="347"/>
      <c r="GI144" s="347"/>
      <c r="GJ144" s="347"/>
      <c r="GK144" s="347"/>
      <c r="GL144" s="347"/>
      <c r="GM144" s="348"/>
    </row>
    <row r="145" spans="186:195">
      <c r="GD145" s="11"/>
      <c r="GE145" s="348"/>
      <c r="GF145" s="348"/>
      <c r="GG145" s="345"/>
      <c r="GH145" s="347"/>
      <c r="GI145" s="347"/>
      <c r="GJ145" s="347"/>
      <c r="GK145" s="347"/>
      <c r="GL145" s="347"/>
      <c r="GM145" s="348"/>
    </row>
    <row r="146" spans="186:195">
      <c r="GD146" s="11"/>
      <c r="GE146" s="29" t="str">
        <f>IFERROR((VLOOKUP($GG$124,$CJ$21:$CU$64,2,FALSE)),"")</f>
        <v/>
      </c>
      <c r="GF146" s="29" t="str">
        <f>IFERROR((VLOOKUP($GG$124,$CJ$21:$CU$64,3,FALSE)),"")</f>
        <v/>
      </c>
      <c r="GG146" s="30" t="str">
        <f>IFERROR((VLOOKUP($GG$124,$CJ$21:$CU$64,4,FALSE)),"")</f>
        <v/>
      </c>
      <c r="GH146" s="31" t="str">
        <f>IFERROR((VLOOKUP($GG$124,$CJ$21:$CU$64,5,FALSE)),"")</f>
        <v/>
      </c>
      <c r="GI146" s="31" t="str">
        <f>IFERROR((VLOOKUP($GG$124,$CJ$21:$CU$64,6,FALSE)),"")</f>
        <v/>
      </c>
      <c r="GJ146" s="31" t="str">
        <f>IFERROR((VLOOKUP($GG$124,$CJ$21:$CU$64,7,FALSE)),"")</f>
        <v/>
      </c>
      <c r="GK146" s="31" t="str">
        <f>IFERROR((VLOOKUP($GG$124,$CJ$21:$CU$64,8,FALSE)),"")</f>
        <v/>
      </c>
      <c r="GL146" s="31" t="str">
        <f>IFERROR((VLOOKUP($GG$124,$CJ$21:$CU$64,9,FALSE)),"")</f>
        <v/>
      </c>
      <c r="GM146" s="31" t="str">
        <f>IFERROR((VLOOKUP($GG$124,$CJ$21:$CU$64,10,FALSE)),"")</f>
        <v/>
      </c>
    </row>
    <row r="147" spans="186:195">
      <c r="GD147" s="11"/>
      <c r="GM147" s="12"/>
    </row>
    <row r="148" spans="186:195">
      <c r="GD148" s="340" t="s">
        <v>13</v>
      </c>
      <c r="GE148" s="340"/>
      <c r="GF148" s="341" t="s">
        <v>14</v>
      </c>
      <c r="GG148" s="342" t="s">
        <v>81</v>
      </c>
      <c r="GH148" s="342"/>
      <c r="GI148" s="342"/>
      <c r="GJ148" s="342"/>
      <c r="GK148" s="32" t="s">
        <v>65</v>
      </c>
      <c r="GL148" s="328" t="s">
        <v>15</v>
      </c>
      <c r="GM148" s="329" t="s">
        <v>16</v>
      </c>
    </row>
    <row r="149" spans="186:195">
      <c r="GD149" s="329" t="s">
        <v>24</v>
      </c>
      <c r="GE149" s="329" t="s">
        <v>25</v>
      </c>
      <c r="GF149" s="341"/>
      <c r="GG149" s="328" t="s">
        <v>26</v>
      </c>
      <c r="GH149" s="328" t="s">
        <v>82</v>
      </c>
      <c r="GI149" s="328" t="s">
        <v>27</v>
      </c>
      <c r="GJ149" s="328" t="s">
        <v>28</v>
      </c>
      <c r="GK149" s="328" t="s">
        <v>29</v>
      </c>
      <c r="GL149" s="328"/>
      <c r="GM149" s="329"/>
    </row>
    <row r="150" spans="186:195">
      <c r="GD150" s="329"/>
      <c r="GE150" s="329"/>
      <c r="GF150" s="341"/>
      <c r="GG150" s="328"/>
      <c r="GH150" s="328"/>
      <c r="GI150" s="328"/>
      <c r="GJ150" s="328"/>
      <c r="GK150" s="328"/>
      <c r="GL150" s="328"/>
      <c r="GM150" s="329"/>
    </row>
    <row r="151" spans="186:195">
      <c r="GD151" s="329"/>
      <c r="GE151" s="329"/>
      <c r="GF151" s="341"/>
      <c r="GG151" s="328"/>
      <c r="GH151" s="328"/>
      <c r="GI151" s="328"/>
      <c r="GJ151" s="328"/>
      <c r="GK151" s="328"/>
      <c r="GL151" s="328"/>
      <c r="GM151" s="329"/>
    </row>
    <row r="152" spans="186:195">
      <c r="GD152" s="329"/>
      <c r="GE152" s="329"/>
      <c r="GF152" s="341"/>
      <c r="GG152" s="328"/>
      <c r="GH152" s="328"/>
      <c r="GI152" s="328"/>
      <c r="GJ152" s="328"/>
      <c r="GK152" s="328"/>
      <c r="GL152" s="328"/>
      <c r="GM152" s="329"/>
    </row>
    <row r="153" spans="186:195">
      <c r="GD153" s="329"/>
      <c r="GE153" s="329"/>
      <c r="GF153" s="341"/>
      <c r="GG153" s="328"/>
      <c r="GH153" s="328"/>
      <c r="GI153" s="328"/>
      <c r="GJ153" s="328"/>
      <c r="GK153" s="328"/>
      <c r="GL153" s="328"/>
      <c r="GM153" s="329"/>
    </row>
    <row r="154" spans="186:195">
      <c r="GD154" s="329"/>
      <c r="GE154" s="329"/>
      <c r="GF154" s="341"/>
      <c r="GG154" s="328"/>
      <c r="GH154" s="328"/>
      <c r="GI154" s="328"/>
      <c r="GJ154" s="328"/>
      <c r="GK154" s="328"/>
      <c r="GL154" s="328"/>
      <c r="GM154" s="329"/>
    </row>
    <row r="155" spans="186:195" ht="15.5">
      <c r="GD155" s="324" t="s">
        <v>66</v>
      </c>
      <c r="GE155" s="324"/>
      <c r="GF155" s="324"/>
      <c r="GG155" s="324"/>
      <c r="GH155" s="324"/>
      <c r="GI155" s="324"/>
      <c r="GJ155" s="324"/>
      <c r="GK155" s="324"/>
      <c r="GL155" s="324"/>
      <c r="GM155" s="324"/>
    </row>
    <row r="156" spans="186:195">
      <c r="GD156" s="33" t="str">
        <f>IFERROR((VLOOKUP($GG$124,#REF!,2,FALSE)),"")</f>
        <v/>
      </c>
      <c r="GE156" s="33" t="str">
        <f>IFERROR((VLOOKUP($GG$124,#REF!,3,FALSE)),"")</f>
        <v/>
      </c>
      <c r="GF156" s="34" t="str">
        <f>IFERROR((VLOOKUP($GG$124,#REF!,4,FALSE)),"")</f>
        <v/>
      </c>
      <c r="GG156" s="33" t="str">
        <f>IFERROR((VLOOKUP($GG$124,#REF!,5,FALSE)),"")</f>
        <v/>
      </c>
      <c r="GH156" s="33" t="str">
        <f>IFERROR((VLOOKUP($GG$124,#REF!,6,FALSE)),"")</f>
        <v/>
      </c>
      <c r="GI156" s="33" t="str">
        <f>IFERROR((VLOOKUP($GG$124,#REF!,7,FALSE)),"")</f>
        <v/>
      </c>
      <c r="GJ156" s="33" t="str">
        <f>IFERROR((VLOOKUP($GG$124,#REF!,8,FALSE)),"")</f>
        <v/>
      </c>
      <c r="GK156" s="33" t="str">
        <f>IFERROR((VLOOKUP($GG$124,#REF!,9,FALSE)),"")</f>
        <v/>
      </c>
      <c r="GL156" s="33" t="str">
        <f>IFERROR((VLOOKUP($GG$124,#REF!,10,FALSE)),"")</f>
        <v/>
      </c>
      <c r="GM156" s="33" t="str">
        <f>IFERROR((VLOOKUP($GG$124,#REF!,11,FALSE)),"")</f>
        <v/>
      </c>
    </row>
    <row r="157" spans="186:195" ht="15.5">
      <c r="GD157" s="324" t="s">
        <v>67</v>
      </c>
      <c r="GE157" s="324"/>
      <c r="GF157" s="324"/>
      <c r="GG157" s="324"/>
      <c r="GH157" s="324"/>
      <c r="GI157" s="324"/>
      <c r="GJ157" s="324"/>
      <c r="GK157" s="324"/>
      <c r="GL157" s="324"/>
      <c r="GM157" s="324"/>
    </row>
    <row r="158" spans="186:195">
      <c r="GD158" s="33" t="str">
        <f>IFERROR((VLOOKUP($GG$124,#REF!,2,FALSE)),"")</f>
        <v/>
      </c>
      <c r="GE158" s="33" t="str">
        <f>IFERROR((VLOOKUP($GG$124,#REF!,3,FALSE)),"")</f>
        <v/>
      </c>
      <c r="GF158" s="34" t="str">
        <f>IFERROR((VLOOKUP($GG$124,#REF!,4,FALSE)),"")</f>
        <v/>
      </c>
      <c r="GG158" s="33" t="str">
        <f>IFERROR((VLOOKUP($GG$124,#REF!,5,FALSE)),"")</f>
        <v/>
      </c>
      <c r="GH158" s="33" t="str">
        <f>IFERROR((VLOOKUP($GG$124,#REF!,6,FALSE)),"")</f>
        <v/>
      </c>
      <c r="GI158" s="33" t="str">
        <f>IFERROR((VLOOKUP($GG$124,#REF!,7,FALSE)),"")</f>
        <v/>
      </c>
      <c r="GJ158" s="33" t="str">
        <f>IFERROR((VLOOKUP($GG$124,#REF!,8,FALSE)),"")</f>
        <v/>
      </c>
      <c r="GK158" s="33" t="str">
        <f>IFERROR((VLOOKUP($GG$124,#REF!,9,FALSE)),"")</f>
        <v/>
      </c>
      <c r="GL158" s="33" t="str">
        <f>IFERROR((VLOOKUP($GG$124,#REF!,10,FALSE)),"")</f>
        <v/>
      </c>
      <c r="GM158" s="33" t="str">
        <f>IFERROR((VLOOKUP($GG$124,#REF!,11,FALSE)),"")</f>
        <v/>
      </c>
    </row>
    <row r="159" spans="186:195" ht="15.5">
      <c r="GD159" s="324" t="s">
        <v>68</v>
      </c>
      <c r="GE159" s="324"/>
      <c r="GF159" s="324"/>
      <c r="GG159" s="324"/>
      <c r="GH159" s="324"/>
      <c r="GI159" s="324"/>
      <c r="GJ159" s="324"/>
      <c r="GK159" s="324"/>
      <c r="GL159" s="324"/>
      <c r="GM159" s="324"/>
    </row>
    <row r="160" spans="186:195">
      <c r="GD160" s="33" t="str">
        <f>IFERROR((VLOOKUP($GG$124,#REF!,2,FALSE)),"")</f>
        <v/>
      </c>
      <c r="GE160" s="33" t="str">
        <f>IFERROR((VLOOKUP($GG$124,#REF!,3,FALSE)),"")</f>
        <v/>
      </c>
      <c r="GF160" s="34" t="str">
        <f>IFERROR((VLOOKUP($GG$124,#REF!,4,FALSE)),"")</f>
        <v/>
      </c>
      <c r="GG160" s="33" t="str">
        <f>IFERROR((VLOOKUP($GG$124,#REF!,5,FALSE)),"")</f>
        <v/>
      </c>
      <c r="GH160" s="33" t="str">
        <f>IFERROR((VLOOKUP($GG$124,#REF!,6,FALSE)),"")</f>
        <v/>
      </c>
      <c r="GI160" s="33" t="str">
        <f>IFERROR((VLOOKUP($GG$124,#REF!,7,FALSE)),"")</f>
        <v/>
      </c>
      <c r="GJ160" s="33" t="str">
        <f>IFERROR((VLOOKUP($GG$124,#REF!,8,FALSE)),"")</f>
        <v/>
      </c>
      <c r="GK160" s="33" t="str">
        <f>IFERROR((VLOOKUP($GG$124,#REF!,9,FALSE)),"")</f>
        <v/>
      </c>
      <c r="GL160" s="33" t="str">
        <f>IFERROR((VLOOKUP($GG$124,#REF!,10,FALSE)),"")</f>
        <v/>
      </c>
      <c r="GM160" s="33" t="str">
        <f>IFERROR((VLOOKUP($GG$124,#REF!,11,FALSE)),"")</f>
        <v/>
      </c>
    </row>
    <row r="161" spans="186:195" ht="15.5">
      <c r="GD161" s="28"/>
      <c r="GE161" s="324" t="s">
        <v>71</v>
      </c>
      <c r="GF161" s="324"/>
      <c r="GG161" s="324"/>
      <c r="GH161" s="324"/>
      <c r="GI161" s="324"/>
      <c r="GJ161" s="324"/>
      <c r="GK161" s="324"/>
      <c r="GL161" s="324"/>
      <c r="GM161" s="324"/>
    </row>
    <row r="162" spans="186:195">
      <c r="GD162" s="11"/>
      <c r="GE162" s="325" t="s">
        <v>70</v>
      </c>
      <c r="GF162" s="325"/>
      <c r="GG162" s="326" t="s">
        <v>18</v>
      </c>
      <c r="GH162" s="327" t="s">
        <v>19</v>
      </c>
      <c r="GI162" s="327"/>
      <c r="GJ162" s="327"/>
      <c r="GK162" s="328" t="s">
        <v>20</v>
      </c>
      <c r="GL162" s="328" t="s">
        <v>90</v>
      </c>
      <c r="GM162" s="329" t="s">
        <v>21</v>
      </c>
    </row>
    <row r="163" spans="186:195">
      <c r="GD163" s="11"/>
      <c r="GE163" s="329" t="s">
        <v>24</v>
      </c>
      <c r="GF163" s="329" t="s">
        <v>25</v>
      </c>
      <c r="GG163" s="326"/>
      <c r="GH163" s="328" t="s">
        <v>30</v>
      </c>
      <c r="GI163" s="328" t="s">
        <v>31</v>
      </c>
      <c r="GJ163" s="328" t="s">
        <v>32</v>
      </c>
      <c r="GK163" s="328"/>
      <c r="GL163" s="328"/>
      <c r="GM163" s="329"/>
    </row>
    <row r="164" spans="186:195">
      <c r="GD164" s="11"/>
      <c r="GE164" s="329"/>
      <c r="GF164" s="329"/>
      <c r="GG164" s="326"/>
      <c r="GH164" s="328"/>
      <c r="GI164" s="328"/>
      <c r="GJ164" s="328"/>
      <c r="GK164" s="328"/>
      <c r="GL164" s="328"/>
      <c r="GM164" s="329"/>
    </row>
    <row r="165" spans="186:195">
      <c r="GD165" s="11"/>
      <c r="GE165" s="329"/>
      <c r="GF165" s="329"/>
      <c r="GG165" s="326"/>
      <c r="GH165" s="328"/>
      <c r="GI165" s="328"/>
      <c r="GJ165" s="328"/>
      <c r="GK165" s="328"/>
      <c r="GL165" s="328"/>
      <c r="GM165" s="329"/>
    </row>
    <row r="166" spans="186:195">
      <c r="GD166" s="11"/>
      <c r="GE166" s="329"/>
      <c r="GF166" s="329"/>
      <c r="GG166" s="326"/>
      <c r="GH166" s="328"/>
      <c r="GI166" s="328"/>
      <c r="GJ166" s="328"/>
      <c r="GK166" s="328"/>
      <c r="GL166" s="328"/>
      <c r="GM166" s="329"/>
    </row>
    <row r="167" spans="186:195">
      <c r="GD167" s="11"/>
      <c r="GE167" s="329"/>
      <c r="GF167" s="329"/>
      <c r="GG167" s="326"/>
      <c r="GH167" s="328"/>
      <c r="GI167" s="328"/>
      <c r="GJ167" s="328"/>
      <c r="GK167" s="328"/>
      <c r="GL167" s="328"/>
      <c r="GM167" s="329"/>
    </row>
    <row r="168" spans="186:195">
      <c r="GD168" s="11"/>
      <c r="GE168" s="329"/>
      <c r="GF168" s="329"/>
      <c r="GG168" s="326"/>
      <c r="GH168" s="328"/>
      <c r="GI168" s="328"/>
      <c r="GJ168" s="328"/>
      <c r="GK168" s="328"/>
      <c r="GL168" s="328"/>
      <c r="GM168" s="329"/>
    </row>
    <row r="169" spans="186:195">
      <c r="GD169" s="35"/>
      <c r="GE169" s="36" t="str">
        <f>IFERROR((VLOOKUP($GG$124,#REF!,2,FALSE)),"")</f>
        <v/>
      </c>
      <c r="GF169" s="36" t="str">
        <f>IFERROR((VLOOKUP($GG$124,#REF!,3,FALSE)),"")</f>
        <v/>
      </c>
      <c r="GG169" s="37" t="str">
        <f>IFERROR((VLOOKUP($GG$124,#REF!,4,FALSE)),"")</f>
        <v/>
      </c>
      <c r="GH169" s="38" t="str">
        <f>IFERROR((VLOOKUP($GG$124,#REF!,5,FALSE)),"")</f>
        <v/>
      </c>
      <c r="GI169" s="38" t="str">
        <f>IFERROR((VLOOKUP($GG$124,#REF!,6,FALSE)),"")</f>
        <v/>
      </c>
      <c r="GJ169" s="38" t="str">
        <f>IFERROR((VLOOKUP($GG$124,#REF!,7,FALSE)),"")</f>
        <v/>
      </c>
      <c r="GK169" s="38" t="str">
        <f>IFERROR((VLOOKUP($GG$124,#REF!,8,FALSE)),"")</f>
        <v/>
      </c>
      <c r="GL169" s="38" t="str">
        <f>IFERROR((VLOOKUP($GG$124,#REF!,9,FALSE)),"")</f>
        <v/>
      </c>
      <c r="GM169" s="38" t="str">
        <f>IFERROR((VLOOKUP($GG$124,#REF!,10,FALSE)),"")</f>
        <v/>
      </c>
    </row>
    <row r="171" spans="186:195">
      <c r="GE171" s="333" t="s">
        <v>72</v>
      </c>
      <c r="GF171" s="333"/>
      <c r="GG171" s="333"/>
      <c r="GH171" s="333"/>
      <c r="GI171" s="333"/>
      <c r="GJ171" s="333"/>
      <c r="GK171" s="333"/>
      <c r="GL171" s="333"/>
      <c r="GM171" s="333"/>
    </row>
    <row r="172" spans="186:195">
      <c r="GE172" s="334" t="s">
        <v>13</v>
      </c>
      <c r="GF172" s="334"/>
      <c r="GG172" s="335" t="s">
        <v>18</v>
      </c>
      <c r="GH172" s="336" t="s">
        <v>22</v>
      </c>
      <c r="GI172" s="336"/>
      <c r="GJ172" s="337" t="s">
        <v>23</v>
      </c>
      <c r="GK172" s="338" t="s">
        <v>91</v>
      </c>
      <c r="GL172" s="338"/>
      <c r="GM172" s="338"/>
    </row>
    <row r="173" spans="186:195">
      <c r="GE173" s="338" t="s">
        <v>24</v>
      </c>
      <c r="GF173" s="338" t="s">
        <v>25</v>
      </c>
      <c r="GG173" s="335"/>
      <c r="GH173" s="339" t="s">
        <v>2</v>
      </c>
      <c r="GI173" s="339" t="s">
        <v>7</v>
      </c>
      <c r="GJ173" s="337"/>
      <c r="GK173" s="338"/>
      <c r="GL173" s="338"/>
      <c r="GM173" s="338"/>
    </row>
    <row r="174" spans="186:195">
      <c r="GE174" s="338"/>
      <c r="GF174" s="338"/>
      <c r="GG174" s="335"/>
      <c r="GH174" s="339"/>
      <c r="GI174" s="339"/>
      <c r="GJ174" s="337"/>
      <c r="GK174" s="338"/>
      <c r="GL174" s="338"/>
      <c r="GM174" s="338"/>
    </row>
    <row r="175" spans="186:195">
      <c r="GE175" s="338"/>
      <c r="GF175" s="338"/>
      <c r="GG175" s="335"/>
      <c r="GH175" s="339"/>
      <c r="GI175" s="339"/>
      <c r="GJ175" s="337"/>
      <c r="GK175" s="338"/>
      <c r="GL175" s="338"/>
      <c r="GM175" s="338"/>
    </row>
    <row r="176" spans="186:195">
      <c r="GE176" s="338"/>
      <c r="GF176" s="338"/>
      <c r="GG176" s="335"/>
      <c r="GH176" s="339"/>
      <c r="GI176" s="339"/>
      <c r="GJ176" s="337"/>
      <c r="GK176" s="338"/>
      <c r="GL176" s="338"/>
      <c r="GM176" s="338"/>
    </row>
    <row r="177" spans="187:195">
      <c r="GE177" s="338"/>
      <c r="GF177" s="338"/>
      <c r="GG177" s="335"/>
      <c r="GH177" s="339"/>
      <c r="GI177" s="339"/>
      <c r="GJ177" s="337"/>
      <c r="GK177" s="338"/>
      <c r="GL177" s="338"/>
      <c r="GM177" s="338"/>
    </row>
    <row r="178" spans="187:195">
      <c r="GE178" s="338"/>
      <c r="GF178" s="338"/>
      <c r="GG178" s="335"/>
      <c r="GH178" s="339"/>
      <c r="GI178" s="339"/>
      <c r="GJ178" s="337"/>
      <c r="GK178" s="338"/>
      <c r="GL178" s="338"/>
      <c r="GM178" s="338"/>
    </row>
    <row r="179" spans="187:195">
      <c r="GE179" s="39" t="str">
        <f>IFERROR((VLOOKUP($GG$124,$DO$21:$DX$64,2,FALSE)),"")</f>
        <v/>
      </c>
      <c r="GF179" s="39" t="str">
        <f>IFERROR((VLOOKUP($GG$124,$DO$21:$DX$64,3,FALSE)),"")</f>
        <v/>
      </c>
      <c r="GG179" s="40" t="str">
        <f>IFERROR((VLOOKUP($GG$124,$DO$21:$DX$64,4,FALSE)),"")</f>
        <v/>
      </c>
      <c r="GH179" s="41" t="str">
        <f>IFERROR((VLOOKUP($GG$124,$DO$21:$DX$64,5,FALSE)),"")</f>
        <v/>
      </c>
      <c r="GI179" s="41" t="str">
        <f>IFERROR((VLOOKUP($GG$124,$DO$21:$DX$64,6,FALSE)),"")</f>
        <v/>
      </c>
      <c r="GJ179" s="41" t="str">
        <f>IFERROR((VLOOKUP($GG$124,$DO$21:$DX$64,7,FALSE)),"")</f>
        <v/>
      </c>
      <c r="GK179" s="330" t="str">
        <f>IFERROR((VLOOKUP($GG$124,$DO$21:$DX$64,8,FALSE)),"")</f>
        <v/>
      </c>
      <c r="GL179" s="331"/>
      <c r="GM179" s="332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B36:B38" name="Rango15"/>
    <protectedRange sqref="GG124:GK124" name="Rango11"/>
    <protectedRange sqref="BJ57:BL64 BJ21:BK56" name="Rango3"/>
    <protectedRange sqref="AE57:AG64 AE21:AF56" name="Rango2"/>
    <protectedRange sqref="F21:H64" name="Rango1"/>
    <protectedRange sqref="CK21:CM64" name="Rango4"/>
    <protectedRange sqref="XBN20:XFD64" name="Rango16"/>
    <protectedRange sqref="EM21:EN64" name="Rango17"/>
    <protectedRange sqref="FF21:FH64" name="Rango18"/>
    <protectedRange sqref="B14:B18" name="Rango12_1"/>
    <protectedRange sqref="B23:B25" name="Rango13_1"/>
    <protectedRange sqref="B29" name="Rango14_1"/>
    <protectedRange sqref="XBM20:XBM67" name="Rango16_1"/>
    <protectedRange sqref="XBG20:XBL67" name="Rango16_1_1"/>
  </protectedRanges>
  <customSheetViews>
    <customSheetView guid="{4DD46873-488E-4B80-8429-C88E4894E80F}" scale="80" showPageBreaks="1" printArea="1" hiddenColumns="1">
      <pane xSplit="2" topLeftCell="D1" activePane="topRight" state="frozen"/>
      <selection pane="topRight" activeCell="M21" sqref="M21"/>
      <pageMargins left="0.9055118110236221" right="0.23622047244094491" top="7.874015748031496E-2" bottom="7.874015748031496E-2" header="0.31496062992125984" footer="0.11811023622047245"/>
      <printOptions horizontalCentered="1" verticalCentered="1"/>
      <pageSetup paperSize="9" scale="45" fitToWidth="6" fitToHeight="2" orientation="portrait" horizontalDpi="4294967295" verticalDpi="300" r:id="rId1"/>
    </customSheetView>
  </customSheetViews>
  <mergeCells count="873">
    <mergeCell ref="BI23:BK23"/>
    <mergeCell ref="BI24:BK24"/>
    <mergeCell ref="BI25:BK25"/>
    <mergeCell ref="BI26:BK26"/>
    <mergeCell ref="BI27:BK27"/>
    <mergeCell ref="BI28:BK28"/>
    <mergeCell ref="BI29:BK29"/>
    <mergeCell ref="BI30:BK30"/>
    <mergeCell ref="BI39:BK39"/>
    <mergeCell ref="BI31:BK31"/>
    <mergeCell ref="BI32:BK32"/>
    <mergeCell ref="BI33:BK33"/>
    <mergeCell ref="BI34:BK34"/>
    <mergeCell ref="BI35:BK35"/>
    <mergeCell ref="BI36:BK36"/>
    <mergeCell ref="BI37:BK37"/>
    <mergeCell ref="BI38:BK38"/>
    <mergeCell ref="BI40:BK40"/>
    <mergeCell ref="BI41:BK41"/>
    <mergeCell ref="BI42:BK42"/>
    <mergeCell ref="BI52:BK52"/>
    <mergeCell ref="BI53:BK53"/>
    <mergeCell ref="BI54:BK54"/>
    <mergeCell ref="BI55:BK55"/>
    <mergeCell ref="AD53:AF53"/>
    <mergeCell ref="AD45:AF45"/>
    <mergeCell ref="AD49:AF49"/>
    <mergeCell ref="AD50:AF50"/>
    <mergeCell ref="AD51:AF51"/>
    <mergeCell ref="AD52:AF52"/>
    <mergeCell ref="AD41:AF41"/>
    <mergeCell ref="AD42:AF42"/>
    <mergeCell ref="AD43:AF43"/>
    <mergeCell ref="AD54:AF54"/>
    <mergeCell ref="AD55:AF55"/>
    <mergeCell ref="AG13:AN13"/>
    <mergeCell ref="AG14:AG20"/>
    <mergeCell ref="AH14:AH20"/>
    <mergeCell ref="AI14:AI20"/>
    <mergeCell ref="AJ14:AJ20"/>
    <mergeCell ref="AK14:AK20"/>
    <mergeCell ref="AL14:AL20"/>
    <mergeCell ref="AM14:AM20"/>
    <mergeCell ref="AD13:AF20"/>
    <mergeCell ref="E46:G46"/>
    <mergeCell ref="AD21:AF21"/>
    <mergeCell ref="AD22:AF22"/>
    <mergeCell ref="AD23:AF23"/>
    <mergeCell ref="AD24:AF24"/>
    <mergeCell ref="AD25:AF25"/>
    <mergeCell ref="AD26:AF26"/>
    <mergeCell ref="AD27:AF27"/>
    <mergeCell ref="AD28:AF28"/>
    <mergeCell ref="AD29:AF29"/>
    <mergeCell ref="AD32:AF32"/>
    <mergeCell ref="AD33:AF33"/>
    <mergeCell ref="AD34:AF34"/>
    <mergeCell ref="AD35:AF35"/>
    <mergeCell ref="AD36:AF36"/>
    <mergeCell ref="AD37:AF37"/>
    <mergeCell ref="AD38:AF38"/>
    <mergeCell ref="AD39:AF39"/>
    <mergeCell ref="AD40:AF40"/>
    <mergeCell ref="E32:G32"/>
    <mergeCell ref="E33:G33"/>
    <mergeCell ref="E34:G34"/>
    <mergeCell ref="E35:G35"/>
    <mergeCell ref="E36:G36"/>
    <mergeCell ref="E39:G39"/>
    <mergeCell ref="E40:G40"/>
    <mergeCell ref="E41:G41"/>
    <mergeCell ref="E42:G42"/>
    <mergeCell ref="AD30:AF30"/>
    <mergeCell ref="AD31:AF31"/>
    <mergeCell ref="E13:G20"/>
    <mergeCell ref="E21:G21"/>
    <mergeCell ref="E22:G22"/>
    <mergeCell ref="E23:G23"/>
    <mergeCell ref="E24:G24"/>
    <mergeCell ref="E25:G25"/>
    <mergeCell ref="E26:G26"/>
    <mergeCell ref="E27:G27"/>
    <mergeCell ref="E28:G28"/>
    <mergeCell ref="H13:O13"/>
    <mergeCell ref="H14:H20"/>
    <mergeCell ref="I14:I20"/>
    <mergeCell ref="J14:J20"/>
    <mergeCell ref="K14:K20"/>
    <mergeCell ref="L14:L20"/>
    <mergeCell ref="M14:M20"/>
    <mergeCell ref="N14:N20"/>
    <mergeCell ref="E29:G29"/>
    <mergeCell ref="E30:G30"/>
    <mergeCell ref="E31:G31"/>
    <mergeCell ref="K57:L57"/>
    <mergeCell ref="BI43:BK43"/>
    <mergeCell ref="BI44:BK44"/>
    <mergeCell ref="BI45:BK45"/>
    <mergeCell ref="BI46:BK46"/>
    <mergeCell ref="BI47:BK47"/>
    <mergeCell ref="AD46:AF46"/>
    <mergeCell ref="AD47:AF47"/>
    <mergeCell ref="AD48:AF48"/>
    <mergeCell ref="BI56:BK56"/>
    <mergeCell ref="AD56:AF56"/>
    <mergeCell ref="E55:G55"/>
    <mergeCell ref="E56:G56"/>
    <mergeCell ref="E38:G38"/>
    <mergeCell ref="CR40:CS40"/>
    <mergeCell ref="CR41:CS41"/>
    <mergeCell ref="CP33:CQ33"/>
    <mergeCell ref="CP34:CQ34"/>
    <mergeCell ref="CN33:CO33"/>
    <mergeCell ref="CN37:CO37"/>
    <mergeCell ref="CN40:CO40"/>
    <mergeCell ref="CP40:CQ40"/>
    <mergeCell ref="E47:G47"/>
    <mergeCell ref="E48:G48"/>
    <mergeCell ref="E49:G49"/>
    <mergeCell ref="E50:G50"/>
    <mergeCell ref="E51:G51"/>
    <mergeCell ref="E52:G52"/>
    <mergeCell ref="E53:G53"/>
    <mergeCell ref="AD44:AF44"/>
    <mergeCell ref="E54:G54"/>
    <mergeCell ref="E37:G37"/>
    <mergeCell ref="E43:G43"/>
    <mergeCell ref="E44:G44"/>
    <mergeCell ref="E45:G45"/>
    <mergeCell ref="CT31:CU31"/>
    <mergeCell ref="CT32:CU32"/>
    <mergeCell ref="CT33:CU33"/>
    <mergeCell ref="CT34:CU34"/>
    <mergeCell ref="CT35:CU35"/>
    <mergeCell ref="CT36:CU36"/>
    <mergeCell ref="CT37:CU37"/>
    <mergeCell ref="CT38:CU38"/>
    <mergeCell ref="CN41:CO41"/>
    <mergeCell ref="CR32:CS32"/>
    <mergeCell ref="CP38:CQ38"/>
    <mergeCell ref="CT57:CU57"/>
    <mergeCell ref="AH66:AO66"/>
    <mergeCell ref="AH67:AO68"/>
    <mergeCell ref="AH69:AO70"/>
    <mergeCell ref="BI49:BK49"/>
    <mergeCell ref="BI50:BK50"/>
    <mergeCell ref="BI51:BK51"/>
    <mergeCell ref="CT62:CU62"/>
    <mergeCell ref="CN63:CO63"/>
    <mergeCell ref="CP63:CQ63"/>
    <mergeCell ref="CN61:CO61"/>
    <mergeCell ref="CP61:CQ61"/>
    <mergeCell ref="DP9:DU9"/>
    <mergeCell ref="DN13:DN20"/>
    <mergeCell ref="DO13:DR20"/>
    <mergeCell ref="CT13:CU20"/>
    <mergeCell ref="DO21:DR21"/>
    <mergeCell ref="DO23:DR23"/>
    <mergeCell ref="CJ32:CM32"/>
    <mergeCell ref="CJ31:CM31"/>
    <mergeCell ref="DO31:DR31"/>
    <mergeCell ref="CJ23:CM23"/>
    <mergeCell ref="CR29:CS29"/>
    <mergeCell ref="CN25:CO25"/>
    <mergeCell ref="CN26:CO26"/>
    <mergeCell ref="CN27:CO27"/>
    <mergeCell ref="CN28:CO28"/>
    <mergeCell ref="CN30:CO30"/>
    <mergeCell ref="CP30:CQ30"/>
    <mergeCell ref="CR30:CS30"/>
    <mergeCell ref="CP21:CQ21"/>
    <mergeCell ref="CR21:CS21"/>
    <mergeCell ref="CN22:CO22"/>
    <mergeCell ref="CP22:CQ22"/>
    <mergeCell ref="CR22:CS22"/>
    <mergeCell ref="CN23:CO23"/>
    <mergeCell ref="F10:I10"/>
    <mergeCell ref="FL12:FM12"/>
    <mergeCell ref="CU11:CV11"/>
    <mergeCell ref="CJ33:CM33"/>
    <mergeCell ref="CJ35:CM35"/>
    <mergeCell ref="CR37:CS37"/>
    <mergeCell ref="CJ41:CM41"/>
    <mergeCell ref="CJ40:CM40"/>
    <mergeCell ref="CN34:CO34"/>
    <mergeCell ref="CN35:CO35"/>
    <mergeCell ref="CN36:CO36"/>
    <mergeCell ref="DO40:DR40"/>
    <mergeCell ref="CP41:CQ41"/>
    <mergeCell ref="CP23:CQ23"/>
    <mergeCell ref="CR23:CS23"/>
    <mergeCell ref="CN24:CO24"/>
    <mergeCell ref="CP24:CQ24"/>
    <mergeCell ref="CR24:CS24"/>
    <mergeCell ref="CR25:CS25"/>
    <mergeCell ref="CP25:CQ25"/>
    <mergeCell ref="CP36:CQ36"/>
    <mergeCell ref="CR36:CS36"/>
    <mergeCell ref="CP29:CQ29"/>
    <mergeCell ref="CN31:CO31"/>
    <mergeCell ref="A26:B28"/>
    <mergeCell ref="BQ11:BR11"/>
    <mergeCell ref="CN18:CO20"/>
    <mergeCell ref="CN21:CO21"/>
    <mergeCell ref="L11:N11"/>
    <mergeCell ref="F11:I11"/>
    <mergeCell ref="AK11:AL11"/>
    <mergeCell ref="CN13:CS13"/>
    <mergeCell ref="CP18:CQ20"/>
    <mergeCell ref="CR18:CS20"/>
    <mergeCell ref="A19:B22"/>
    <mergeCell ref="CN14:CO17"/>
    <mergeCell ref="CP14:CQ17"/>
    <mergeCell ref="CR14:CS17"/>
    <mergeCell ref="O14:O20"/>
    <mergeCell ref="AN14:AN20"/>
    <mergeCell ref="P13:P20"/>
    <mergeCell ref="BL13:BS13"/>
    <mergeCell ref="BL14:BL20"/>
    <mergeCell ref="BM14:BM20"/>
    <mergeCell ref="BN14:BN20"/>
    <mergeCell ref="BO14:BO20"/>
    <mergeCell ref="BP14:BP20"/>
    <mergeCell ref="BQ14:BQ20"/>
    <mergeCell ref="EF4:ER5"/>
    <mergeCell ref="EZ4:FM5"/>
    <mergeCell ref="A5:B5"/>
    <mergeCell ref="A6:B6"/>
    <mergeCell ref="D6:P7"/>
    <mergeCell ref="CI6:CV7"/>
    <mergeCell ref="DN6:DY7"/>
    <mergeCell ref="D4:P5"/>
    <mergeCell ref="CI4:CV5"/>
    <mergeCell ref="DN4:DY5"/>
    <mergeCell ref="EF6:ER7"/>
    <mergeCell ref="EZ6:FM7"/>
    <mergeCell ref="A7:B7"/>
    <mergeCell ref="AC6:AO7"/>
    <mergeCell ref="AC4:AO5"/>
    <mergeCell ref="BH4:BT5"/>
    <mergeCell ref="BH6:BT7"/>
    <mergeCell ref="DS13:DT13"/>
    <mergeCell ref="DU13:DU20"/>
    <mergeCell ref="EK13:EL13"/>
    <mergeCell ref="EO13:EP13"/>
    <mergeCell ref="EK14:EK20"/>
    <mergeCell ref="EL14:EL20"/>
    <mergeCell ref="EM13:EN13"/>
    <mergeCell ref="FL8:FM8"/>
    <mergeCell ref="A9:B9"/>
    <mergeCell ref="DP11:DU11"/>
    <mergeCell ref="EH11:EM11"/>
    <mergeCell ref="FB11:FG11"/>
    <mergeCell ref="FL11:FM11"/>
    <mergeCell ref="D13:D20"/>
    <mergeCell ref="AC13:AC20"/>
    <mergeCell ref="A8:B8"/>
    <mergeCell ref="BH13:BH20"/>
    <mergeCell ref="EH9:EM9"/>
    <mergeCell ref="FB9:FG9"/>
    <mergeCell ref="F9:I9"/>
    <mergeCell ref="A10:B10"/>
    <mergeCell ref="DP10:DU10"/>
    <mergeCell ref="EH10:EM10"/>
    <mergeCell ref="FB10:FG10"/>
    <mergeCell ref="EQ13:EQ20"/>
    <mergeCell ref="ER13:ER20"/>
    <mergeCell ref="EZ13:EZ20"/>
    <mergeCell ref="FA13:FD20"/>
    <mergeCell ref="FE13:FE20"/>
    <mergeCell ref="FF13:FH13"/>
    <mergeCell ref="DY13:DY20"/>
    <mergeCell ref="EF13:EF20"/>
    <mergeCell ref="EG13:EJ20"/>
    <mergeCell ref="EM14:EM20"/>
    <mergeCell ref="EN14:EN20"/>
    <mergeCell ref="AO13:AO20"/>
    <mergeCell ref="CT21:CU21"/>
    <mergeCell ref="CT22:CU22"/>
    <mergeCell ref="CV13:CV20"/>
    <mergeCell ref="CI13:CI20"/>
    <mergeCell ref="CJ13:CM20"/>
    <mergeCell ref="BS14:BS20"/>
    <mergeCell ref="CJ22:CM22"/>
    <mergeCell ref="DO22:DR22"/>
    <mergeCell ref="CJ21:CM21"/>
    <mergeCell ref="BT13:BT20"/>
    <mergeCell ref="BR14:BR20"/>
    <mergeCell ref="BI13:BK20"/>
    <mergeCell ref="BI21:BK21"/>
    <mergeCell ref="BI22:BK22"/>
    <mergeCell ref="FJ24:FM24"/>
    <mergeCell ref="CJ25:CM25"/>
    <mergeCell ref="DO25:DR25"/>
    <mergeCell ref="DW25:DX25"/>
    <mergeCell ref="EG25:EJ25"/>
    <mergeCell ref="FA25:FD25"/>
    <mergeCell ref="FJ25:FM25"/>
    <mergeCell ref="CJ24:CM24"/>
    <mergeCell ref="DO24:DR24"/>
    <mergeCell ref="DW24:DX24"/>
    <mergeCell ref="EG24:EJ24"/>
    <mergeCell ref="FA24:FD24"/>
    <mergeCell ref="CT25:CU25"/>
    <mergeCell ref="CT24:CU24"/>
    <mergeCell ref="DW23:DX23"/>
    <mergeCell ref="EG23:EJ23"/>
    <mergeCell ref="CT23:CU23"/>
    <mergeCell ref="FA22:FD22"/>
    <mergeCell ref="FJ22:FM22"/>
    <mergeCell ref="DV13:DV20"/>
    <mergeCell ref="FA23:FD23"/>
    <mergeCell ref="FJ23:FM23"/>
    <mergeCell ref="FA21:FD21"/>
    <mergeCell ref="FJ21:FM21"/>
    <mergeCell ref="EO14:EO20"/>
    <mergeCell ref="EP14:EP20"/>
    <mergeCell ref="FF14:FF20"/>
    <mergeCell ref="FG14:FG20"/>
    <mergeCell ref="FH14:FH20"/>
    <mergeCell ref="DW21:DX21"/>
    <mergeCell ref="EG21:EJ21"/>
    <mergeCell ref="DW22:DX22"/>
    <mergeCell ref="EG22:EJ22"/>
    <mergeCell ref="DW13:DX20"/>
    <mergeCell ref="DS14:DS20"/>
    <mergeCell ref="DT14:DT20"/>
    <mergeCell ref="FI13:FI20"/>
    <mergeCell ref="FJ13:FM20"/>
    <mergeCell ref="FJ30:FM30"/>
    <mergeCell ref="DO29:DR29"/>
    <mergeCell ref="DW29:DX29"/>
    <mergeCell ref="EG29:EJ29"/>
    <mergeCell ref="FA29:FD29"/>
    <mergeCell ref="FJ29:FM29"/>
    <mergeCell ref="EG26:EJ26"/>
    <mergeCell ref="CJ28:CM28"/>
    <mergeCell ref="CP26:CQ26"/>
    <mergeCell ref="CR26:CS26"/>
    <mergeCell ref="CP27:CQ27"/>
    <mergeCell ref="CR27:CS27"/>
    <mergeCell ref="CP28:CQ28"/>
    <mergeCell ref="CR28:CS28"/>
    <mergeCell ref="CJ26:CM26"/>
    <mergeCell ref="DO26:DR26"/>
    <mergeCell ref="DW26:DX26"/>
    <mergeCell ref="CT26:CU26"/>
    <mergeCell ref="CT27:CU27"/>
    <mergeCell ref="CT28:CU28"/>
    <mergeCell ref="CT29:CU29"/>
    <mergeCell ref="CT30:CU30"/>
    <mergeCell ref="CJ29:CM29"/>
    <mergeCell ref="CN29:CO29"/>
    <mergeCell ref="FA26:FD26"/>
    <mergeCell ref="FJ26:FM26"/>
    <mergeCell ref="CJ27:CM27"/>
    <mergeCell ref="DO27:DR27"/>
    <mergeCell ref="DW27:DX27"/>
    <mergeCell ref="EG27:EJ27"/>
    <mergeCell ref="FA27:FD27"/>
    <mergeCell ref="FJ27:FM27"/>
    <mergeCell ref="DO28:DR28"/>
    <mergeCell ref="DW28:DX28"/>
    <mergeCell ref="EG28:EJ28"/>
    <mergeCell ref="FA28:FD28"/>
    <mergeCell ref="FJ28:FM28"/>
    <mergeCell ref="FJ32:FM32"/>
    <mergeCell ref="EG33:EJ33"/>
    <mergeCell ref="FA33:FD33"/>
    <mergeCell ref="FJ33:FM33"/>
    <mergeCell ref="DW34:DX34"/>
    <mergeCell ref="EG34:EJ34"/>
    <mergeCell ref="FA34:FD34"/>
    <mergeCell ref="FJ34:FM34"/>
    <mergeCell ref="DW31:DX31"/>
    <mergeCell ref="EG31:EJ31"/>
    <mergeCell ref="FA31:FD31"/>
    <mergeCell ref="FJ31:FM31"/>
    <mergeCell ref="A30:B31"/>
    <mergeCell ref="EG32:EJ32"/>
    <mergeCell ref="FA32:FD32"/>
    <mergeCell ref="CJ30:CM30"/>
    <mergeCell ref="DO30:DR30"/>
    <mergeCell ref="DW30:DX30"/>
    <mergeCell ref="EG30:EJ30"/>
    <mergeCell ref="DO34:DR34"/>
    <mergeCell ref="DW35:DX35"/>
    <mergeCell ref="EG35:EJ35"/>
    <mergeCell ref="FA35:FD35"/>
    <mergeCell ref="CP35:CQ35"/>
    <mergeCell ref="DO33:DR33"/>
    <mergeCell ref="DW33:DX33"/>
    <mergeCell ref="CR33:CS33"/>
    <mergeCell ref="CR34:CS34"/>
    <mergeCell ref="CR35:CS35"/>
    <mergeCell ref="FA30:FD30"/>
    <mergeCell ref="A33:B35"/>
    <mergeCell ref="A32:B32"/>
    <mergeCell ref="CP31:CQ31"/>
    <mergeCell ref="CR31:CS31"/>
    <mergeCell ref="CN32:CO32"/>
    <mergeCell ref="CP32:CQ32"/>
    <mergeCell ref="FJ35:FM35"/>
    <mergeCell ref="FA38:FD38"/>
    <mergeCell ref="CT39:CU39"/>
    <mergeCell ref="DO32:DR32"/>
    <mergeCell ref="DW32:DX32"/>
    <mergeCell ref="FJ36:FM36"/>
    <mergeCell ref="CJ37:CM37"/>
    <mergeCell ref="DO37:DR37"/>
    <mergeCell ref="DW37:DX37"/>
    <mergeCell ref="EG37:EJ37"/>
    <mergeCell ref="FA37:FD37"/>
    <mergeCell ref="FJ37:FM37"/>
    <mergeCell ref="CJ36:CM36"/>
    <mergeCell ref="DO36:DR36"/>
    <mergeCell ref="DW36:DX36"/>
    <mergeCell ref="EG36:EJ36"/>
    <mergeCell ref="FA36:FD36"/>
    <mergeCell ref="CP37:CQ37"/>
    <mergeCell ref="DO35:DR35"/>
    <mergeCell ref="CJ34:CM34"/>
    <mergeCell ref="FJ38:FM38"/>
    <mergeCell ref="CJ39:CM39"/>
    <mergeCell ref="DO39:DR39"/>
    <mergeCell ref="DW39:DX39"/>
    <mergeCell ref="EG39:EJ39"/>
    <mergeCell ref="FA39:FD39"/>
    <mergeCell ref="FJ39:FM39"/>
    <mergeCell ref="CJ38:CM38"/>
    <mergeCell ref="DO38:DR38"/>
    <mergeCell ref="DW38:DX38"/>
    <mergeCell ref="EG38:EJ38"/>
    <mergeCell ref="CR38:CS38"/>
    <mergeCell ref="CN39:CO39"/>
    <mergeCell ref="CP39:CQ39"/>
    <mergeCell ref="CR39:CS39"/>
    <mergeCell ref="CN38:CO38"/>
    <mergeCell ref="FJ44:FM44"/>
    <mergeCell ref="DO43:DR43"/>
    <mergeCell ref="DW43:DX43"/>
    <mergeCell ref="EG43:EJ43"/>
    <mergeCell ref="FA43:FD43"/>
    <mergeCell ref="FJ43:FM43"/>
    <mergeCell ref="CT44:CU44"/>
    <mergeCell ref="FJ42:FM42"/>
    <mergeCell ref="FA40:FD40"/>
    <mergeCell ref="FJ40:FM40"/>
    <mergeCell ref="FA41:FD41"/>
    <mergeCell ref="DW40:DX40"/>
    <mergeCell ref="EG40:EJ40"/>
    <mergeCell ref="CT40:CU40"/>
    <mergeCell ref="CT41:CU41"/>
    <mergeCell ref="FA44:FD44"/>
    <mergeCell ref="DO44:DR44"/>
    <mergeCell ref="DW42:DX42"/>
    <mergeCell ref="EG42:EJ42"/>
    <mergeCell ref="FA42:FD42"/>
    <mergeCell ref="DO41:DR41"/>
    <mergeCell ref="DW41:DX41"/>
    <mergeCell ref="EG41:EJ41"/>
    <mergeCell ref="FJ41:FM41"/>
    <mergeCell ref="DW44:DX44"/>
    <mergeCell ref="EG44:EJ44"/>
    <mergeCell ref="CT42:CU42"/>
    <mergeCell ref="CT43:CU43"/>
    <mergeCell ref="CJ45:CM45"/>
    <mergeCell ref="DO46:DR46"/>
    <mergeCell ref="DW46:DX46"/>
    <mergeCell ref="EG46:EJ46"/>
    <mergeCell ref="CP45:CQ45"/>
    <mergeCell ref="CR45:CS45"/>
    <mergeCell ref="CN46:CO46"/>
    <mergeCell ref="CP46:CQ46"/>
    <mergeCell ref="CR46:CS46"/>
    <mergeCell ref="EG45:EJ45"/>
    <mergeCell ref="CJ46:CM46"/>
    <mergeCell ref="CJ44:CM44"/>
    <mergeCell ref="CP44:CQ44"/>
    <mergeCell ref="CR44:CS44"/>
    <mergeCell ref="CT46:CU46"/>
    <mergeCell ref="CT45:CU45"/>
    <mergeCell ref="CT48:CU48"/>
    <mergeCell ref="CJ48:CM48"/>
    <mergeCell ref="BI48:BK48"/>
    <mergeCell ref="CJ42:CM42"/>
    <mergeCell ref="DO42:DR42"/>
    <mergeCell ref="CP42:CQ42"/>
    <mergeCell ref="CR42:CS42"/>
    <mergeCell ref="CP43:CQ43"/>
    <mergeCell ref="CR43:CS43"/>
    <mergeCell ref="CN43:CO43"/>
    <mergeCell ref="CJ43:CM43"/>
    <mergeCell ref="CN44:CO44"/>
    <mergeCell ref="CN42:CO42"/>
    <mergeCell ref="CJ47:CM47"/>
    <mergeCell ref="EG48:EJ48"/>
    <mergeCell ref="FA48:FD48"/>
    <mergeCell ref="FJ48:FM48"/>
    <mergeCell ref="DO47:DR47"/>
    <mergeCell ref="DW47:DX47"/>
    <mergeCell ref="EG47:EJ47"/>
    <mergeCell ref="FA47:FD47"/>
    <mergeCell ref="FJ47:FM47"/>
    <mergeCell ref="CN45:CO45"/>
    <mergeCell ref="FA46:FD46"/>
    <mergeCell ref="FJ46:FM46"/>
    <mergeCell ref="DO45:DR45"/>
    <mergeCell ref="DW45:DX45"/>
    <mergeCell ref="FJ45:FM45"/>
    <mergeCell ref="FA45:FD45"/>
    <mergeCell ref="DO48:DR48"/>
    <mergeCell ref="DW48:DX48"/>
    <mergeCell ref="CN47:CO47"/>
    <mergeCell ref="CP47:CQ47"/>
    <mergeCell ref="CR47:CS47"/>
    <mergeCell ref="CP48:CQ48"/>
    <mergeCell ref="CR48:CS48"/>
    <mergeCell ref="CN48:CO48"/>
    <mergeCell ref="CT47:CU47"/>
    <mergeCell ref="DW49:DX49"/>
    <mergeCell ref="EG49:EJ49"/>
    <mergeCell ref="FA49:FD49"/>
    <mergeCell ref="FJ49:FM49"/>
    <mergeCell ref="CJ50:CM50"/>
    <mergeCell ref="DO50:DR50"/>
    <mergeCell ref="CJ49:CM49"/>
    <mergeCell ref="DO49:DR49"/>
    <mergeCell ref="DW50:DX50"/>
    <mergeCell ref="EG50:EJ50"/>
    <mergeCell ref="FA50:FD50"/>
    <mergeCell ref="FJ50:FM50"/>
    <mergeCell ref="CN49:CO49"/>
    <mergeCell ref="CP49:CQ49"/>
    <mergeCell ref="CR49:CS49"/>
    <mergeCell ref="CN50:CO50"/>
    <mergeCell ref="CP50:CQ50"/>
    <mergeCell ref="CR50:CS50"/>
    <mergeCell ref="CT49:CU49"/>
    <mergeCell ref="CT50:CU50"/>
    <mergeCell ref="FJ51:FM51"/>
    <mergeCell ref="CJ52:CM52"/>
    <mergeCell ref="DO52:DR52"/>
    <mergeCell ref="DW52:DX52"/>
    <mergeCell ref="EG52:EJ52"/>
    <mergeCell ref="FA52:FD52"/>
    <mergeCell ref="FJ52:FM52"/>
    <mergeCell ref="CJ51:CM51"/>
    <mergeCell ref="DO51:DR51"/>
    <mergeCell ref="DW51:DX51"/>
    <mergeCell ref="EG51:EJ51"/>
    <mergeCell ref="FA51:FD51"/>
    <mergeCell ref="CP52:CQ52"/>
    <mergeCell ref="CR52:CS52"/>
    <mergeCell ref="CN51:CO51"/>
    <mergeCell ref="CP51:CQ51"/>
    <mergeCell ref="CR51:CS51"/>
    <mergeCell ref="CN52:CO52"/>
    <mergeCell ref="CT51:CU51"/>
    <mergeCell ref="CT52:CU52"/>
    <mergeCell ref="FJ53:FM53"/>
    <mergeCell ref="CJ54:CM54"/>
    <mergeCell ref="DO54:DR54"/>
    <mergeCell ref="DW54:DX54"/>
    <mergeCell ref="EG54:EJ54"/>
    <mergeCell ref="FA54:FD54"/>
    <mergeCell ref="FJ54:FM54"/>
    <mergeCell ref="CJ53:CM53"/>
    <mergeCell ref="DO53:DR53"/>
    <mergeCell ref="DW53:DX53"/>
    <mergeCell ref="EG53:EJ53"/>
    <mergeCell ref="FA53:FD53"/>
    <mergeCell ref="CN53:CO53"/>
    <mergeCell ref="CP53:CQ53"/>
    <mergeCell ref="CR53:CS53"/>
    <mergeCell ref="CN54:CO54"/>
    <mergeCell ref="CP54:CQ54"/>
    <mergeCell ref="CR54:CS54"/>
    <mergeCell ref="CT53:CU53"/>
    <mergeCell ref="CT54:CU54"/>
    <mergeCell ref="FJ55:FM55"/>
    <mergeCell ref="CJ56:CM56"/>
    <mergeCell ref="DO56:DR56"/>
    <mergeCell ref="DW56:DX56"/>
    <mergeCell ref="EG56:EJ56"/>
    <mergeCell ref="FA56:FD56"/>
    <mergeCell ref="FJ56:FM56"/>
    <mergeCell ref="CJ55:CM55"/>
    <mergeCell ref="DO55:DR55"/>
    <mergeCell ref="DW55:DX55"/>
    <mergeCell ref="EG55:EJ55"/>
    <mergeCell ref="FA55:FD55"/>
    <mergeCell ref="CN55:CO55"/>
    <mergeCell ref="CP55:CQ55"/>
    <mergeCell ref="CR55:CS55"/>
    <mergeCell ref="CP56:CQ56"/>
    <mergeCell ref="CR56:CS56"/>
    <mergeCell ref="CN56:CO56"/>
    <mergeCell ref="CT55:CU55"/>
    <mergeCell ref="CT56:CU56"/>
    <mergeCell ref="FJ57:FM57"/>
    <mergeCell ref="E58:H58"/>
    <mergeCell ref="AD58:AG58"/>
    <mergeCell ref="BI58:BL58"/>
    <mergeCell ref="CJ58:CM58"/>
    <mergeCell ref="DO58:DR58"/>
    <mergeCell ref="DW58:DX58"/>
    <mergeCell ref="EG58:EJ58"/>
    <mergeCell ref="FA58:FD58"/>
    <mergeCell ref="FJ58:FM58"/>
    <mergeCell ref="E57:H57"/>
    <mergeCell ref="AD57:AG57"/>
    <mergeCell ref="BI57:BL57"/>
    <mergeCell ref="CJ57:CM57"/>
    <mergeCell ref="DO57:DR57"/>
    <mergeCell ref="DW57:DX57"/>
    <mergeCell ref="EG57:EJ57"/>
    <mergeCell ref="FA57:FD57"/>
    <mergeCell ref="CN57:CO57"/>
    <mergeCell ref="CP57:CQ57"/>
    <mergeCell ref="CR57:CS57"/>
    <mergeCell ref="CN58:CO58"/>
    <mergeCell ref="CP58:CQ58"/>
    <mergeCell ref="CR58:CS58"/>
    <mergeCell ref="DO69:DQ69"/>
    <mergeCell ref="DR69:DT69"/>
    <mergeCell ref="DU69:DV69"/>
    <mergeCell ref="FA61:FD61"/>
    <mergeCell ref="FJ59:FM59"/>
    <mergeCell ref="BI60:BL60"/>
    <mergeCell ref="CJ60:CM60"/>
    <mergeCell ref="DO60:DR60"/>
    <mergeCell ref="DW60:DX60"/>
    <mergeCell ref="EG60:EJ60"/>
    <mergeCell ref="FA60:FD60"/>
    <mergeCell ref="FJ60:FM60"/>
    <mergeCell ref="BI59:BL59"/>
    <mergeCell ref="CJ59:CM59"/>
    <mergeCell ref="DO59:DR59"/>
    <mergeCell ref="DW59:DX59"/>
    <mergeCell ref="EG59:EJ59"/>
    <mergeCell ref="FA59:FD59"/>
    <mergeCell ref="CN59:CO59"/>
    <mergeCell ref="CP59:CQ59"/>
    <mergeCell ref="CO66:CV66"/>
    <mergeCell ref="CO67:CV68"/>
    <mergeCell ref="CO69:CV70"/>
    <mergeCell ref="BM69:BT70"/>
    <mergeCell ref="FG69:FH69"/>
    <mergeCell ref="FJ64:FM64"/>
    <mergeCell ref="E63:H63"/>
    <mergeCell ref="AD63:AG63"/>
    <mergeCell ref="BI63:BL63"/>
    <mergeCell ref="CJ63:CM63"/>
    <mergeCell ref="EG63:EJ63"/>
    <mergeCell ref="DO63:DR63"/>
    <mergeCell ref="DW63:DX63"/>
    <mergeCell ref="FA63:FD63"/>
    <mergeCell ref="CR63:CS63"/>
    <mergeCell ref="CT63:CU63"/>
    <mergeCell ref="CN64:CO64"/>
    <mergeCell ref="CP64:CQ64"/>
    <mergeCell ref="CR64:CS64"/>
    <mergeCell ref="CT64:CU64"/>
    <mergeCell ref="D69:E70"/>
    <mergeCell ref="AC67:AD68"/>
    <mergeCell ref="AC69:AD70"/>
    <mergeCell ref="CJ69:CK70"/>
    <mergeCell ref="AD64:AG64"/>
    <mergeCell ref="BI64:BL64"/>
    <mergeCell ref="FK68:FM68"/>
    <mergeCell ref="DX68:DY68"/>
    <mergeCell ref="FJ61:FM61"/>
    <mergeCell ref="E62:H62"/>
    <mergeCell ref="AD62:AG62"/>
    <mergeCell ref="D67:E68"/>
    <mergeCell ref="CJ62:CM62"/>
    <mergeCell ref="DO62:DR62"/>
    <mergeCell ref="DW62:DX62"/>
    <mergeCell ref="EG62:EJ62"/>
    <mergeCell ref="FA62:FD62"/>
    <mergeCell ref="FJ62:FM62"/>
    <mergeCell ref="E61:H61"/>
    <mergeCell ref="AD61:AG61"/>
    <mergeCell ref="BI61:BL61"/>
    <mergeCell ref="CJ61:CM61"/>
    <mergeCell ref="DO61:DR61"/>
    <mergeCell ref="DW61:DX61"/>
    <mergeCell ref="EG61:EJ61"/>
    <mergeCell ref="CZ67:CZ68"/>
    <mergeCell ref="FJ63:FM63"/>
    <mergeCell ref="EQ68:ER68"/>
    <mergeCell ref="FK66:FM66"/>
    <mergeCell ref="DX67:DY67"/>
    <mergeCell ref="EQ67:ER67"/>
    <mergeCell ref="FK67:FM67"/>
    <mergeCell ref="DO64:DR64"/>
    <mergeCell ref="DW64:DX64"/>
    <mergeCell ref="EG64:EJ64"/>
    <mergeCell ref="FA64:FD64"/>
    <mergeCell ref="DW69:DX69"/>
    <mergeCell ref="EG69:EL69"/>
    <mergeCell ref="EM69:EN69"/>
    <mergeCell ref="DR73:DT73"/>
    <mergeCell ref="DU73:DV73"/>
    <mergeCell ref="DW73:DX73"/>
    <mergeCell ref="EG73:EL73"/>
    <mergeCell ref="EM73:EN73"/>
    <mergeCell ref="EO73:EQ73"/>
    <mergeCell ref="DO73:DQ73"/>
    <mergeCell ref="FA72:FF72"/>
    <mergeCell ref="DR71:DT71"/>
    <mergeCell ref="DU71:DV71"/>
    <mergeCell ref="EG72:EL72"/>
    <mergeCell ref="EM72:EN72"/>
    <mergeCell ref="EO72:EQ72"/>
    <mergeCell ref="EO69:EQ69"/>
    <mergeCell ref="FA69:FF69"/>
    <mergeCell ref="DX66:DY66"/>
    <mergeCell ref="EQ66:ER66"/>
    <mergeCell ref="FG70:FH70"/>
    <mergeCell ref="FI70:FK70"/>
    <mergeCell ref="DU70:DV70"/>
    <mergeCell ref="DW70:DX70"/>
    <mergeCell ref="EG70:EL70"/>
    <mergeCell ref="EM70:EN70"/>
    <mergeCell ref="EO70:EQ70"/>
    <mergeCell ref="FA70:FF70"/>
    <mergeCell ref="DO70:DQ70"/>
    <mergeCell ref="DR70:DT70"/>
    <mergeCell ref="FG72:FH72"/>
    <mergeCell ref="FI72:FK72"/>
    <mergeCell ref="DO72:DQ72"/>
    <mergeCell ref="DR72:DT72"/>
    <mergeCell ref="DU72:DV72"/>
    <mergeCell ref="DW72:DX72"/>
    <mergeCell ref="FI71:FK71"/>
    <mergeCell ref="DW71:DX71"/>
    <mergeCell ref="EG71:EL71"/>
    <mergeCell ref="EM71:EN71"/>
    <mergeCell ref="EO71:EQ71"/>
    <mergeCell ref="FA71:FF71"/>
    <mergeCell ref="FG71:FH71"/>
    <mergeCell ref="DO71:DQ71"/>
    <mergeCell ref="GK122:GM122"/>
    <mergeCell ref="GD123:GF123"/>
    <mergeCell ref="GG123:GH123"/>
    <mergeCell ref="GK123:GM123"/>
    <mergeCell ref="GD124:GF124"/>
    <mergeCell ref="GG124:GK124"/>
    <mergeCell ref="A82:B82"/>
    <mergeCell ref="GD116:GM117"/>
    <mergeCell ref="GD118:GM119"/>
    <mergeCell ref="GD121:GF121"/>
    <mergeCell ref="GG121:GH121"/>
    <mergeCell ref="GK121:GM121"/>
    <mergeCell ref="DW74:DX74"/>
    <mergeCell ref="EG74:EL74"/>
    <mergeCell ref="EM74:EN74"/>
    <mergeCell ref="EO74:EQ74"/>
    <mergeCell ref="DO74:DQ74"/>
    <mergeCell ref="DR74:DT74"/>
    <mergeCell ref="DU74:DV74"/>
    <mergeCell ref="GD125:GE125"/>
    <mergeCell ref="GF125:GF131"/>
    <mergeCell ref="GD122:GF122"/>
    <mergeCell ref="GG125:GJ125"/>
    <mergeCell ref="GL125:GL131"/>
    <mergeCell ref="GM125:GM131"/>
    <mergeCell ref="GD126:GD131"/>
    <mergeCell ref="GE126:GE131"/>
    <mergeCell ref="GG126:GG131"/>
    <mergeCell ref="GH126:GH131"/>
    <mergeCell ref="GI126:GI131"/>
    <mergeCell ref="GJ126:GJ131"/>
    <mergeCell ref="GK126:GK131"/>
    <mergeCell ref="GD132:GM132"/>
    <mergeCell ref="GD134:GM134"/>
    <mergeCell ref="GE139:GF139"/>
    <mergeCell ref="GG139:GG145"/>
    <mergeCell ref="GH139:GJ139"/>
    <mergeCell ref="GK139:GK145"/>
    <mergeCell ref="GL139:GL145"/>
    <mergeCell ref="GM139:GM145"/>
    <mergeCell ref="GE140:GE145"/>
    <mergeCell ref="GF140:GF145"/>
    <mergeCell ref="GH140:GH145"/>
    <mergeCell ref="GI140:GI145"/>
    <mergeCell ref="GJ140:GJ145"/>
    <mergeCell ref="GD136:GM136"/>
    <mergeCell ref="GE138:GM138"/>
    <mergeCell ref="GI149:GI154"/>
    <mergeCell ref="GJ149:GJ154"/>
    <mergeCell ref="GK149:GK154"/>
    <mergeCell ref="GD155:GM155"/>
    <mergeCell ref="GD157:GM157"/>
    <mergeCell ref="GD159:GM159"/>
    <mergeCell ref="GD148:GE148"/>
    <mergeCell ref="GF148:GF154"/>
    <mergeCell ref="GG148:GJ148"/>
    <mergeCell ref="GL148:GL154"/>
    <mergeCell ref="GM148:GM154"/>
    <mergeCell ref="GD149:GD154"/>
    <mergeCell ref="GE149:GE154"/>
    <mergeCell ref="GG149:GG154"/>
    <mergeCell ref="GH149:GH154"/>
    <mergeCell ref="GK179:GM179"/>
    <mergeCell ref="GI163:GI168"/>
    <mergeCell ref="GJ163:GJ168"/>
    <mergeCell ref="GE171:GM171"/>
    <mergeCell ref="GE172:GF172"/>
    <mergeCell ref="GG172:GG178"/>
    <mergeCell ref="GH172:GI172"/>
    <mergeCell ref="GJ172:GJ178"/>
    <mergeCell ref="GK172:GM178"/>
    <mergeCell ref="GE173:GE178"/>
    <mergeCell ref="GF173:GF178"/>
    <mergeCell ref="GH173:GH178"/>
    <mergeCell ref="GI173:GI178"/>
    <mergeCell ref="GE161:GM161"/>
    <mergeCell ref="GE162:GF162"/>
    <mergeCell ref="GG162:GG168"/>
    <mergeCell ref="GH162:GJ162"/>
    <mergeCell ref="GK162:GK168"/>
    <mergeCell ref="GL162:GL168"/>
    <mergeCell ref="GM162:GM168"/>
    <mergeCell ref="GE163:GE168"/>
    <mergeCell ref="GF163:GF168"/>
    <mergeCell ref="GH163:GH168"/>
    <mergeCell ref="E60:H60"/>
    <mergeCell ref="AD60:AG60"/>
    <mergeCell ref="E59:H59"/>
    <mergeCell ref="AD59:AG59"/>
    <mergeCell ref="CJ67:CK68"/>
    <mergeCell ref="BM66:BT66"/>
    <mergeCell ref="BM67:BT68"/>
    <mergeCell ref="BH69:BI70"/>
    <mergeCell ref="BH67:BI68"/>
    <mergeCell ref="E64:H64"/>
    <mergeCell ref="CJ64:CM64"/>
    <mergeCell ref="K63:L63"/>
    <mergeCell ref="K64:L64"/>
    <mergeCell ref="CZ69:CZ70"/>
    <mergeCell ref="CZ71:CZ74"/>
    <mergeCell ref="I69:P70"/>
    <mergeCell ref="I66:P66"/>
    <mergeCell ref="I67:P68"/>
    <mergeCell ref="I73:P74"/>
    <mergeCell ref="AH71:AO72"/>
    <mergeCell ref="AH73:AO74"/>
    <mergeCell ref="BM71:BT72"/>
    <mergeCell ref="BM73:BT74"/>
    <mergeCell ref="CO71:CV72"/>
    <mergeCell ref="CO73:CV74"/>
    <mergeCell ref="I71:P72"/>
    <mergeCell ref="CR61:CS61"/>
    <mergeCell ref="CT61:CU61"/>
    <mergeCell ref="CN62:CO62"/>
    <mergeCell ref="CP62:CQ62"/>
    <mergeCell ref="CR62:CS62"/>
    <mergeCell ref="K58:L58"/>
    <mergeCell ref="K59:L59"/>
    <mergeCell ref="K60:L60"/>
    <mergeCell ref="K61:L61"/>
    <mergeCell ref="K62:L62"/>
    <mergeCell ref="BI62:BL62"/>
    <mergeCell ref="CR59:CS59"/>
    <mergeCell ref="CN60:CO60"/>
    <mergeCell ref="CP60:CQ60"/>
    <mergeCell ref="CR60:CS60"/>
    <mergeCell ref="CT58:CU58"/>
    <mergeCell ref="CT59:CU59"/>
    <mergeCell ref="CT60:CU60"/>
  </mergeCells>
  <phoneticPr fontId="25" type="noConversion"/>
  <conditionalFormatting sqref="DV21:DV64">
    <cfRule type="cellIs" dxfId="5" priority="13" operator="lessThan">
      <formula>5</formula>
    </cfRule>
    <cfRule type="cellIs" dxfId="4" priority="14" operator="between">
      <formula>5</formula>
      <formula>6.99</formula>
    </cfRule>
  </conditionalFormatting>
  <conditionalFormatting sqref="EQ21:EQ64">
    <cfRule type="cellIs" dxfId="3" priority="9" operator="lessThan">
      <formula>5</formula>
    </cfRule>
    <cfRule type="cellIs" dxfId="2" priority="10" operator="between">
      <formula>5</formula>
      <formula>6.99</formula>
    </cfRule>
  </conditionalFormatting>
  <conditionalFormatting sqref="FE21:FE64">
    <cfRule type="cellIs" dxfId="1" priority="11" operator="between">
      <formula>5</formula>
      <formula>7</formula>
    </cfRule>
    <cfRule type="cellIs" dxfId="0" priority="12" operator="lessThan">
      <formula>5</formula>
    </cfRule>
  </conditionalFormatting>
  <dataValidations disablePrompts="1" count="4">
    <dataValidation allowBlank="1" sqref="FL11 ER11 DY11 CU11 BQ11 AK11 L11 Q11" xr:uid="{00000000-0002-0000-0300-000000000000}"/>
    <dataValidation allowBlank="1" showErrorMessage="1" errorTitle="Validación de Datos" error="Por favor; sólo Ingrese Datos entre 0 y 10" sqref="DS21:DT64 DV21:DV64 EK21:EL64 EO21:EO64 FI21:FI64 FE21:FE64" xr:uid="{00000000-0002-0000-0300-000001000000}"/>
    <dataValidation type="decimal" allowBlank="1" showErrorMessage="1" errorTitle="Validación de Datos" error="Por favor; sólo Ingrese Datos entre 0 y 10" sqref="EM21:EN64 FF21:FH64" xr:uid="{00000000-0002-0000-0300-000002000000}">
      <formula1>0</formula1>
      <formula2>10</formula2>
    </dataValidation>
    <dataValidation type="list" allowBlank="1" showInputMessage="1" showErrorMessage="1" sqref="GG124:GK124" xr:uid="{00000000-0002-0000-0300-000003000000}">
      <formula1>$E$20:$E$64</formula1>
    </dataValidation>
  </dataValidations>
  <hyperlinks>
    <hyperlink ref="GA126" location="Notas!A1" display="Retornar" xr:uid="{00000000-0004-0000-0300-000000000000}"/>
    <hyperlink ref="A6:B6" location="primerPprimerQ" display="Primer Parcial 1Q" xr:uid="{00000000-0004-0000-0300-000001000000}"/>
    <hyperlink ref="A7:B7" location="segundoPprimerQ" display="Segundo Parcial 1Q" xr:uid="{00000000-0004-0000-0300-000002000000}"/>
    <hyperlink ref="A8:B8" location="tercerPprimerQ" display="Tercer Parcial 1Q" xr:uid="{00000000-0004-0000-0300-000003000000}"/>
    <hyperlink ref="A9:B9" location="primerQ" display="INFORME ANUAL TERCERO" xr:uid="{00000000-0004-0000-0300-000004000000}"/>
  </hyperlinks>
  <printOptions horizontalCentered="1" verticalCentered="1"/>
  <pageMargins left="0" right="0" top="7.874015748031496E-2" bottom="7.874015748031496E-2" header="0" footer="0"/>
  <pageSetup paperSize="9" scale="85" fitToWidth="0" orientation="portrait" horizontalDpi="4294967295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A2A8-AB97-489E-9D8E-7EA220EFCF20}">
  <sheetPr>
    <pageSetUpPr fitToPage="1"/>
  </sheetPr>
  <dimension ref="A1:XCX165"/>
  <sheetViews>
    <sheetView zoomScale="60" zoomScaleNormal="60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C18" sqref="C18:F18"/>
    </sheetView>
  </sheetViews>
  <sheetFormatPr baseColWidth="10" defaultRowHeight="14.5"/>
  <cols>
    <col min="1" max="1" width="4.90625" customWidth="1"/>
    <col min="2" max="2" width="5" customWidth="1"/>
    <col min="3" max="3" width="35.90625" customWidth="1"/>
    <col min="4" max="5" width="4" customWidth="1"/>
    <col min="6" max="6" width="6.6328125" customWidth="1"/>
    <col min="7" max="159" width="15.6328125" customWidth="1"/>
    <col min="160" max="160" width="15.6328125" hidden="1" customWidth="1"/>
    <col min="161" max="164" width="6.54296875" customWidth="1"/>
  </cols>
  <sheetData>
    <row r="1" spans="1:164" ht="16.5" customHeight="1">
      <c r="A1" s="42"/>
      <c r="B1" s="253" t="s">
        <v>147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"/>
    </row>
    <row r="2" spans="1:164" ht="15" customHeight="1">
      <c r="A2" s="42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1"/>
    </row>
    <row r="3" spans="1:164" ht="16.5" customHeight="1">
      <c r="A3" s="42"/>
      <c r="B3" s="255" t="s">
        <v>113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"/>
    </row>
    <row r="4" spans="1:164" ht="15.75" customHeight="1">
      <c r="A4" s="43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"/>
      <c r="FC4" s="186" t="s">
        <v>189</v>
      </c>
      <c r="FD4" s="186"/>
    </row>
    <row r="5" spans="1:164" ht="15.75" customHeight="1">
      <c r="A5" s="4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2"/>
      <c r="FC5" s="186" t="s">
        <v>190</v>
      </c>
      <c r="FD5" s="186"/>
    </row>
    <row r="6" spans="1:164" ht="15.5">
      <c r="A6" s="42"/>
      <c r="B6" s="6">
        <v>1</v>
      </c>
      <c r="C6" s="7" t="s">
        <v>5</v>
      </c>
      <c r="D6" s="23" t="str">
        <f>NOTAS!B14</f>
        <v>INICIAL II</v>
      </c>
      <c r="E6" s="23"/>
      <c r="F6" s="23"/>
      <c r="G6" s="23"/>
      <c r="H6" s="23"/>
      <c r="I6" s="23"/>
      <c r="O6" s="8">
        <v>3</v>
      </c>
      <c r="P6" s="7" t="s">
        <v>6</v>
      </c>
      <c r="Q6" s="107" t="str">
        <f>NOTAS!B18</f>
        <v>2025-2026 MATUTINA</v>
      </c>
      <c r="T6" s="105"/>
      <c r="U6" s="105"/>
      <c r="V6" s="105"/>
      <c r="X6" s="106"/>
      <c r="FC6" s="186" t="s">
        <v>191</v>
      </c>
      <c r="FD6" s="186"/>
    </row>
    <row r="7" spans="1:164" ht="15.5">
      <c r="A7" s="42"/>
      <c r="B7" s="6">
        <v>2</v>
      </c>
      <c r="C7" s="7" t="s">
        <v>148</v>
      </c>
      <c r="D7" s="256" t="str">
        <f>NOTAS!B24</f>
        <v>CUZCO GUERRERO JENNY DEL PILAR</v>
      </c>
      <c r="E7" s="256"/>
      <c r="F7" s="256"/>
      <c r="G7" s="256"/>
      <c r="H7" s="256"/>
      <c r="I7" s="256"/>
      <c r="O7" s="8">
        <v>4</v>
      </c>
      <c r="P7" s="10" t="s">
        <v>9</v>
      </c>
      <c r="Q7" s="257">
        <f ca="1">TODAY()</f>
        <v>45994</v>
      </c>
      <c r="R7" s="257"/>
      <c r="S7" s="257"/>
      <c r="T7" s="107"/>
      <c r="U7" s="107"/>
      <c r="V7" s="107"/>
      <c r="X7" s="44"/>
      <c r="FC7" s="186" t="s">
        <v>192</v>
      </c>
      <c r="FD7" s="186"/>
    </row>
    <row r="8" spans="1:164" ht="15.5">
      <c r="A8" s="42"/>
      <c r="B8" s="6"/>
      <c r="O8" s="8"/>
      <c r="X8" s="44"/>
    </row>
    <row r="9" spans="1:164" ht="18.5" customHeight="1">
      <c r="A9" s="42"/>
      <c r="B9" s="11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</row>
    <row r="10" spans="1:164" s="195" customFormat="1" ht="24" customHeight="1">
      <c r="B10" s="241" t="s">
        <v>11</v>
      </c>
      <c r="C10" s="244" t="s">
        <v>12</v>
      </c>
      <c r="D10" s="245"/>
      <c r="E10" s="245"/>
      <c r="F10" s="246"/>
      <c r="G10" s="215" t="s">
        <v>173</v>
      </c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7"/>
      <c r="Z10" s="258" t="s">
        <v>172</v>
      </c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98" t="s">
        <v>227</v>
      </c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303" t="s">
        <v>248</v>
      </c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303"/>
      <c r="CF10" s="303"/>
      <c r="CG10" s="303"/>
      <c r="CH10" s="225" t="s">
        <v>271</v>
      </c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/>
      <c r="DD10" s="235" t="s">
        <v>293</v>
      </c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7"/>
      <c r="DP10" s="238" t="s">
        <v>305</v>
      </c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40"/>
      <c r="ES10" s="231" t="s">
        <v>177</v>
      </c>
      <c r="ET10" s="238" t="s">
        <v>188</v>
      </c>
      <c r="EU10" s="239"/>
      <c r="EV10" s="239"/>
      <c r="EW10" s="239"/>
      <c r="EX10" s="239"/>
      <c r="EY10" s="239"/>
      <c r="EZ10" s="239"/>
      <c r="FA10" s="239"/>
      <c r="FB10" s="239"/>
      <c r="FC10" s="222" t="s">
        <v>178</v>
      </c>
      <c r="FD10" s="196"/>
      <c r="FE10" s="285" t="s">
        <v>171</v>
      </c>
      <c r="FF10" s="285"/>
      <c r="FG10" s="285"/>
      <c r="FH10" s="285"/>
    </row>
    <row r="11" spans="1:164" s="173" customFormat="1" ht="12.75" hidden="1" customHeight="1">
      <c r="B11" s="242"/>
      <c r="C11" s="247"/>
      <c r="D11" s="248"/>
      <c r="E11" s="248"/>
      <c r="F11" s="249"/>
      <c r="G11" s="221"/>
      <c r="H11" s="221"/>
      <c r="I11" s="221"/>
      <c r="J11" s="221"/>
      <c r="K11" s="221"/>
      <c r="L11" s="221"/>
      <c r="M11" s="221"/>
      <c r="N11" s="221"/>
      <c r="O11" s="221"/>
      <c r="P11" s="270"/>
      <c r="Q11" s="218"/>
      <c r="R11" s="218"/>
      <c r="S11" s="218"/>
      <c r="T11" s="218"/>
      <c r="U11" s="174"/>
      <c r="V11" s="174"/>
      <c r="W11" s="218"/>
      <c r="X11" s="218"/>
      <c r="Y11" s="219" t="s">
        <v>141</v>
      </c>
      <c r="Z11" s="259"/>
      <c r="AA11" s="260"/>
      <c r="AB11" s="261"/>
      <c r="AC11" s="265"/>
      <c r="AD11" s="265"/>
      <c r="AE11" s="259"/>
      <c r="AF11" s="260"/>
      <c r="AG11" s="260"/>
      <c r="AH11" s="261"/>
      <c r="AI11" s="259"/>
      <c r="AJ11" s="260"/>
      <c r="AK11" s="260"/>
      <c r="AL11" s="260"/>
      <c r="AM11" s="260"/>
      <c r="AN11" s="261"/>
      <c r="AO11" s="228" t="s">
        <v>141</v>
      </c>
      <c r="AP11" s="277"/>
      <c r="AQ11" s="278"/>
      <c r="AR11" s="278"/>
      <c r="AS11" s="279"/>
      <c r="AT11" s="283"/>
      <c r="AU11" s="277"/>
      <c r="AV11" s="278"/>
      <c r="AW11" s="279"/>
      <c r="AX11" s="277"/>
      <c r="AY11" s="278"/>
      <c r="AZ11" s="279"/>
      <c r="BA11" s="277"/>
      <c r="BB11" s="279"/>
      <c r="BC11" s="277"/>
      <c r="BD11" s="278"/>
      <c r="BE11" s="278"/>
      <c r="BF11" s="278"/>
      <c r="BG11" s="278"/>
      <c r="BH11" s="278"/>
      <c r="BI11" s="279"/>
      <c r="BJ11" s="206" t="s">
        <v>141</v>
      </c>
      <c r="BK11" s="209"/>
      <c r="BL11" s="210"/>
      <c r="BM11" s="210"/>
      <c r="BN11" s="210"/>
      <c r="BO11" s="211"/>
      <c r="BP11" s="209"/>
      <c r="BQ11" s="210"/>
      <c r="BR11" s="211"/>
      <c r="BS11" s="209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304"/>
      <c r="CG11" s="206" t="s">
        <v>141</v>
      </c>
      <c r="CH11" s="299"/>
      <c r="CI11" s="300"/>
      <c r="CJ11" s="300"/>
      <c r="CK11" s="300"/>
      <c r="CL11" s="289"/>
      <c r="CM11" s="291"/>
      <c r="CN11" s="292"/>
      <c r="CO11" s="292"/>
      <c r="CP11" s="292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306"/>
      <c r="DC11" s="228" t="s">
        <v>141</v>
      </c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223"/>
      <c r="ET11" s="176"/>
      <c r="EU11" s="176"/>
      <c r="EV11" s="176"/>
      <c r="EW11" s="176"/>
      <c r="EX11" s="176"/>
      <c r="EY11" s="177"/>
      <c r="EZ11" s="177"/>
      <c r="FA11" s="177"/>
      <c r="FB11" s="177"/>
      <c r="FC11" s="223"/>
      <c r="FD11" s="175"/>
      <c r="FE11" s="178"/>
      <c r="FF11" s="178"/>
      <c r="FG11" s="178"/>
      <c r="FH11" s="178"/>
    </row>
    <row r="12" spans="1:164" s="173" customFormat="1" ht="22.5" hidden="1" customHeight="1">
      <c r="B12" s="242"/>
      <c r="C12" s="247"/>
      <c r="D12" s="248"/>
      <c r="E12" s="248"/>
      <c r="F12" s="249"/>
      <c r="G12" s="221"/>
      <c r="H12" s="221"/>
      <c r="I12" s="221"/>
      <c r="J12" s="221"/>
      <c r="K12" s="221"/>
      <c r="L12" s="221"/>
      <c r="M12" s="221"/>
      <c r="N12" s="221"/>
      <c r="O12" s="221"/>
      <c r="P12" s="271"/>
      <c r="Q12" s="218"/>
      <c r="R12" s="218"/>
      <c r="S12" s="218"/>
      <c r="T12" s="218"/>
      <c r="U12" s="174"/>
      <c r="V12" s="174"/>
      <c r="W12" s="218"/>
      <c r="X12" s="218"/>
      <c r="Y12" s="219"/>
      <c r="Z12" s="262"/>
      <c r="AA12" s="263"/>
      <c r="AB12" s="264"/>
      <c r="AC12" s="266"/>
      <c r="AD12" s="266"/>
      <c r="AE12" s="262"/>
      <c r="AF12" s="263"/>
      <c r="AG12" s="263"/>
      <c r="AH12" s="264"/>
      <c r="AI12" s="262"/>
      <c r="AJ12" s="263"/>
      <c r="AK12" s="263"/>
      <c r="AL12" s="263"/>
      <c r="AM12" s="263"/>
      <c r="AN12" s="264"/>
      <c r="AO12" s="229"/>
      <c r="AP12" s="280"/>
      <c r="AQ12" s="281"/>
      <c r="AR12" s="281"/>
      <c r="AS12" s="282"/>
      <c r="AT12" s="284"/>
      <c r="AU12" s="280"/>
      <c r="AV12" s="281"/>
      <c r="AW12" s="282"/>
      <c r="AX12" s="280"/>
      <c r="AY12" s="281"/>
      <c r="AZ12" s="282"/>
      <c r="BA12" s="280"/>
      <c r="BB12" s="282"/>
      <c r="BC12" s="280"/>
      <c r="BD12" s="281"/>
      <c r="BE12" s="281"/>
      <c r="BF12" s="281"/>
      <c r="BG12" s="281"/>
      <c r="BH12" s="281"/>
      <c r="BI12" s="282"/>
      <c r="BJ12" s="207"/>
      <c r="BK12" s="212"/>
      <c r="BL12" s="213"/>
      <c r="BM12" s="213"/>
      <c r="BN12" s="213"/>
      <c r="BO12" s="214"/>
      <c r="BP12" s="212"/>
      <c r="BQ12" s="213"/>
      <c r="BR12" s="214"/>
      <c r="BS12" s="212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305"/>
      <c r="CG12" s="207"/>
      <c r="CH12" s="301"/>
      <c r="CI12" s="302"/>
      <c r="CJ12" s="302"/>
      <c r="CK12" s="302"/>
      <c r="CL12" s="290"/>
      <c r="CM12" s="293"/>
      <c r="CN12" s="294"/>
      <c r="CO12" s="294"/>
      <c r="CP12" s="294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307"/>
      <c r="DC12" s="229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223"/>
      <c r="ET12" s="176"/>
      <c r="EU12" s="176"/>
      <c r="EV12" s="176"/>
      <c r="EW12" s="176"/>
      <c r="EX12" s="176"/>
      <c r="EY12" s="177"/>
      <c r="EZ12" s="177"/>
      <c r="FA12" s="177"/>
      <c r="FB12" s="177"/>
      <c r="FC12" s="223"/>
      <c r="FD12" s="175"/>
      <c r="FE12" s="178"/>
      <c r="FF12" s="178"/>
      <c r="FG12" s="178"/>
      <c r="FH12" s="178"/>
    </row>
    <row r="13" spans="1:164" s="179" customFormat="1" ht="24.75" customHeight="1">
      <c r="A13" s="179" t="s">
        <v>86</v>
      </c>
      <c r="B13" s="242"/>
      <c r="C13" s="247"/>
      <c r="D13" s="248"/>
      <c r="E13" s="248"/>
      <c r="F13" s="249"/>
      <c r="G13" s="275" t="s">
        <v>194</v>
      </c>
      <c r="H13" s="220" t="s">
        <v>195</v>
      </c>
      <c r="I13" s="220" t="s">
        <v>196</v>
      </c>
      <c r="J13" s="220" t="s">
        <v>197</v>
      </c>
      <c r="K13" s="220" t="s">
        <v>198</v>
      </c>
      <c r="L13" s="220" t="s">
        <v>199</v>
      </c>
      <c r="M13" s="220" t="s">
        <v>200</v>
      </c>
      <c r="N13" s="220" t="s">
        <v>201</v>
      </c>
      <c r="O13" s="220" t="s">
        <v>202</v>
      </c>
      <c r="P13" s="220" t="s">
        <v>203</v>
      </c>
      <c r="Q13" s="220" t="s">
        <v>204</v>
      </c>
      <c r="R13" s="220" t="s">
        <v>205</v>
      </c>
      <c r="S13" s="220" t="s">
        <v>206</v>
      </c>
      <c r="T13" s="220" t="s">
        <v>207</v>
      </c>
      <c r="U13" s="220" t="s">
        <v>208</v>
      </c>
      <c r="V13" s="220" t="s">
        <v>209</v>
      </c>
      <c r="W13" s="220" t="s">
        <v>210</v>
      </c>
      <c r="X13" s="220" t="s">
        <v>211</v>
      </c>
      <c r="Y13" s="219"/>
      <c r="Z13" s="267" t="s">
        <v>212</v>
      </c>
      <c r="AA13" s="267" t="s">
        <v>213</v>
      </c>
      <c r="AB13" s="267" t="s">
        <v>214</v>
      </c>
      <c r="AC13" s="267" t="s">
        <v>215</v>
      </c>
      <c r="AD13" s="267" t="s">
        <v>216</v>
      </c>
      <c r="AE13" s="267" t="s">
        <v>217</v>
      </c>
      <c r="AF13" s="267" t="s">
        <v>218</v>
      </c>
      <c r="AG13" s="267" t="s">
        <v>219</v>
      </c>
      <c r="AH13" s="267" t="s">
        <v>220</v>
      </c>
      <c r="AI13" s="267" t="s">
        <v>221</v>
      </c>
      <c r="AJ13" s="267" t="s">
        <v>222</v>
      </c>
      <c r="AK13" s="267" t="s">
        <v>223</v>
      </c>
      <c r="AL13" s="267" t="s">
        <v>224</v>
      </c>
      <c r="AM13" s="267" t="s">
        <v>225</v>
      </c>
      <c r="AN13" s="267" t="s">
        <v>226</v>
      </c>
      <c r="AO13" s="229"/>
      <c r="AP13" s="200" t="s">
        <v>228</v>
      </c>
      <c r="AQ13" s="200" t="s">
        <v>229</v>
      </c>
      <c r="AR13" s="200" t="s">
        <v>230</v>
      </c>
      <c r="AS13" s="200" t="s">
        <v>231</v>
      </c>
      <c r="AT13" s="200" t="s">
        <v>232</v>
      </c>
      <c r="AU13" s="200" t="s">
        <v>233</v>
      </c>
      <c r="AV13" s="200" t="s">
        <v>234</v>
      </c>
      <c r="AW13" s="200" t="s">
        <v>235</v>
      </c>
      <c r="AX13" s="200" t="s">
        <v>236</v>
      </c>
      <c r="AY13" s="200" t="s">
        <v>237</v>
      </c>
      <c r="AZ13" s="200" t="s">
        <v>238</v>
      </c>
      <c r="BA13" s="200" t="s">
        <v>239</v>
      </c>
      <c r="BB13" s="200" t="s">
        <v>240</v>
      </c>
      <c r="BC13" s="200" t="s">
        <v>241</v>
      </c>
      <c r="BD13" s="200" t="s">
        <v>242</v>
      </c>
      <c r="BE13" s="200" t="s">
        <v>243</v>
      </c>
      <c r="BF13" s="200" t="s">
        <v>244</v>
      </c>
      <c r="BG13" s="200" t="s">
        <v>245</v>
      </c>
      <c r="BH13" s="200" t="s">
        <v>246</v>
      </c>
      <c r="BI13" s="200" t="s">
        <v>247</v>
      </c>
      <c r="BJ13" s="207"/>
      <c r="BK13" s="203" t="s">
        <v>249</v>
      </c>
      <c r="BL13" s="203" t="s">
        <v>250</v>
      </c>
      <c r="BM13" s="203" t="s">
        <v>251</v>
      </c>
      <c r="BN13" s="203" t="s">
        <v>252</v>
      </c>
      <c r="BO13" s="203" t="s">
        <v>253</v>
      </c>
      <c r="BP13" s="203" t="s">
        <v>254</v>
      </c>
      <c r="BQ13" s="203" t="s">
        <v>255</v>
      </c>
      <c r="BR13" s="203" t="s">
        <v>256</v>
      </c>
      <c r="BS13" s="203" t="s">
        <v>257</v>
      </c>
      <c r="BT13" s="203" t="s">
        <v>258</v>
      </c>
      <c r="BU13" s="203" t="s">
        <v>259</v>
      </c>
      <c r="BV13" s="203" t="s">
        <v>260</v>
      </c>
      <c r="BW13" s="203" t="s">
        <v>261</v>
      </c>
      <c r="BX13" s="203" t="s">
        <v>262</v>
      </c>
      <c r="BY13" s="203" t="s">
        <v>263</v>
      </c>
      <c r="BZ13" s="203" t="s">
        <v>264</v>
      </c>
      <c r="CA13" s="203" t="s">
        <v>265</v>
      </c>
      <c r="CB13" s="203" t="s">
        <v>266</v>
      </c>
      <c r="CC13" s="203" t="s">
        <v>267</v>
      </c>
      <c r="CD13" s="203" t="s">
        <v>268</v>
      </c>
      <c r="CE13" s="203" t="s">
        <v>269</v>
      </c>
      <c r="CF13" s="203" t="s">
        <v>270</v>
      </c>
      <c r="CG13" s="207"/>
      <c r="CH13" s="295" t="s">
        <v>272</v>
      </c>
      <c r="CI13" s="295" t="s">
        <v>273</v>
      </c>
      <c r="CJ13" s="295" t="s">
        <v>274</v>
      </c>
      <c r="CK13" s="295" t="s">
        <v>275</v>
      </c>
      <c r="CL13" s="295" t="s">
        <v>276</v>
      </c>
      <c r="CM13" s="197" t="s">
        <v>277</v>
      </c>
      <c r="CN13" s="197" t="s">
        <v>278</v>
      </c>
      <c r="CO13" s="197" t="s">
        <v>279</v>
      </c>
      <c r="CP13" s="197" t="s">
        <v>280</v>
      </c>
      <c r="CQ13" s="197" t="s">
        <v>281</v>
      </c>
      <c r="CR13" s="197" t="s">
        <v>282</v>
      </c>
      <c r="CS13" s="197" t="s">
        <v>283</v>
      </c>
      <c r="CT13" s="197" t="s">
        <v>284</v>
      </c>
      <c r="CU13" s="197" t="s">
        <v>285</v>
      </c>
      <c r="CV13" s="197" t="s">
        <v>286</v>
      </c>
      <c r="CW13" s="197" t="s">
        <v>287</v>
      </c>
      <c r="CX13" s="197" t="s">
        <v>288</v>
      </c>
      <c r="CY13" s="197" t="s">
        <v>289</v>
      </c>
      <c r="CZ13" s="197" t="s">
        <v>290</v>
      </c>
      <c r="DA13" s="197" t="s">
        <v>291</v>
      </c>
      <c r="DB13" s="197" t="s">
        <v>292</v>
      </c>
      <c r="DC13" s="229"/>
      <c r="DD13" s="197" t="s">
        <v>294</v>
      </c>
      <c r="DE13" s="197" t="s">
        <v>295</v>
      </c>
      <c r="DF13" s="197" t="s">
        <v>296</v>
      </c>
      <c r="DG13" s="197" t="s">
        <v>297</v>
      </c>
      <c r="DH13" s="197" t="s">
        <v>298</v>
      </c>
      <c r="DI13" s="197" t="s">
        <v>299</v>
      </c>
      <c r="DJ13" s="197" t="s">
        <v>300</v>
      </c>
      <c r="DK13" s="197" t="s">
        <v>301</v>
      </c>
      <c r="DL13" s="197" t="s">
        <v>302</v>
      </c>
      <c r="DM13" s="197" t="s">
        <v>303</v>
      </c>
      <c r="DN13" s="197" t="s">
        <v>304</v>
      </c>
      <c r="DO13" s="228" t="s">
        <v>141</v>
      </c>
      <c r="DP13" s="197" t="s">
        <v>306</v>
      </c>
      <c r="DQ13" s="197" t="s">
        <v>307</v>
      </c>
      <c r="DR13" s="197" t="s">
        <v>308</v>
      </c>
      <c r="DS13" s="197" t="s">
        <v>309</v>
      </c>
      <c r="DT13" s="197" t="s">
        <v>310</v>
      </c>
      <c r="DU13" s="197" t="s">
        <v>311</v>
      </c>
      <c r="DV13" s="197" t="s">
        <v>312</v>
      </c>
      <c r="DW13" s="197" t="s">
        <v>313</v>
      </c>
      <c r="DX13" s="197" t="s">
        <v>314</v>
      </c>
      <c r="DY13" s="197" t="s">
        <v>315</v>
      </c>
      <c r="DZ13" s="197" t="s">
        <v>316</v>
      </c>
      <c r="EA13" s="197" t="s">
        <v>317</v>
      </c>
      <c r="EB13" s="197" t="s">
        <v>318</v>
      </c>
      <c r="EC13" s="197" t="s">
        <v>319</v>
      </c>
      <c r="ED13" s="197" t="s">
        <v>320</v>
      </c>
      <c r="EE13" s="197" t="s">
        <v>321</v>
      </c>
      <c r="EF13" s="197" t="s">
        <v>322</v>
      </c>
      <c r="EG13" s="197" t="s">
        <v>323</v>
      </c>
      <c r="EH13" s="197" t="s">
        <v>324</v>
      </c>
      <c r="EI13" s="197" t="s">
        <v>325</v>
      </c>
      <c r="EJ13" s="197" t="s">
        <v>326</v>
      </c>
      <c r="EK13" s="197" t="s">
        <v>327</v>
      </c>
      <c r="EL13" s="197" t="s">
        <v>328</v>
      </c>
      <c r="EM13" s="197" t="s">
        <v>329</v>
      </c>
      <c r="EN13" s="197" t="s">
        <v>330</v>
      </c>
      <c r="EO13" s="197" t="s">
        <v>331</v>
      </c>
      <c r="EP13" s="197" t="s">
        <v>332</v>
      </c>
      <c r="EQ13" s="197" t="s">
        <v>333</v>
      </c>
      <c r="ER13" s="228" t="s">
        <v>141</v>
      </c>
      <c r="ES13" s="223"/>
      <c r="ET13" s="232" t="s">
        <v>179</v>
      </c>
      <c r="EU13" s="232" t="s">
        <v>180</v>
      </c>
      <c r="EV13" s="232" t="s">
        <v>181</v>
      </c>
      <c r="EW13" s="232" t="s">
        <v>182</v>
      </c>
      <c r="EX13" s="232" t="s">
        <v>183</v>
      </c>
      <c r="EY13" s="232" t="s">
        <v>184</v>
      </c>
      <c r="EZ13" s="232" t="s">
        <v>186</v>
      </c>
      <c r="FA13" s="232" t="s">
        <v>187</v>
      </c>
      <c r="FB13" s="232" t="s">
        <v>185</v>
      </c>
      <c r="FC13" s="223"/>
      <c r="FD13" s="175"/>
      <c r="FE13" s="286" t="s">
        <v>168</v>
      </c>
      <c r="FF13" s="287" t="s">
        <v>169</v>
      </c>
      <c r="FG13" s="287" t="s">
        <v>170</v>
      </c>
      <c r="FH13" s="288" t="s">
        <v>163</v>
      </c>
    </row>
    <row r="14" spans="1:164" s="179" customFormat="1" ht="24.75" customHeight="1">
      <c r="A14" s="179" t="s">
        <v>86</v>
      </c>
      <c r="B14" s="242"/>
      <c r="C14" s="247"/>
      <c r="D14" s="248"/>
      <c r="E14" s="248"/>
      <c r="F14" s="249"/>
      <c r="G14" s="275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19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29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7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7"/>
      <c r="CH14" s="296"/>
      <c r="CI14" s="296"/>
      <c r="CJ14" s="296"/>
      <c r="CK14" s="296"/>
      <c r="CL14" s="296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229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229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229"/>
      <c r="ES14" s="223"/>
      <c r="ET14" s="233"/>
      <c r="EU14" s="233"/>
      <c r="EV14" s="233"/>
      <c r="EW14" s="233"/>
      <c r="EX14" s="233"/>
      <c r="EY14" s="233"/>
      <c r="EZ14" s="233"/>
      <c r="FA14" s="233"/>
      <c r="FB14" s="233"/>
      <c r="FC14" s="223"/>
      <c r="FD14" s="175"/>
      <c r="FE14" s="286"/>
      <c r="FF14" s="287"/>
      <c r="FG14" s="287"/>
      <c r="FH14" s="288"/>
    </row>
    <row r="15" spans="1:164" s="179" customFormat="1" ht="24.75" customHeight="1">
      <c r="A15" s="179" t="s">
        <v>86</v>
      </c>
      <c r="B15" s="242"/>
      <c r="C15" s="247"/>
      <c r="D15" s="248"/>
      <c r="E15" s="248"/>
      <c r="F15" s="249"/>
      <c r="G15" s="275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19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29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7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7"/>
      <c r="CH15" s="296"/>
      <c r="CI15" s="296"/>
      <c r="CJ15" s="296"/>
      <c r="CK15" s="296"/>
      <c r="CL15" s="296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229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229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229"/>
      <c r="ES15" s="223"/>
      <c r="ET15" s="233"/>
      <c r="EU15" s="233"/>
      <c r="EV15" s="233"/>
      <c r="EW15" s="233"/>
      <c r="EX15" s="233"/>
      <c r="EY15" s="233"/>
      <c r="EZ15" s="233"/>
      <c r="FA15" s="233"/>
      <c r="FB15" s="233"/>
      <c r="FC15" s="223"/>
      <c r="FD15" s="175"/>
      <c r="FE15" s="286"/>
      <c r="FF15" s="287"/>
      <c r="FG15" s="287"/>
      <c r="FH15" s="288"/>
    </row>
    <row r="16" spans="1:164" s="179" customFormat="1" ht="24.75" customHeight="1">
      <c r="A16" s="179" t="s">
        <v>86</v>
      </c>
      <c r="B16" s="242"/>
      <c r="C16" s="247"/>
      <c r="D16" s="248"/>
      <c r="E16" s="248"/>
      <c r="F16" s="249"/>
      <c r="G16" s="275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19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29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7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7"/>
      <c r="CH16" s="296"/>
      <c r="CI16" s="296"/>
      <c r="CJ16" s="296"/>
      <c r="CK16" s="296"/>
      <c r="CL16" s="296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229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229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229"/>
      <c r="ES16" s="223"/>
      <c r="ET16" s="233"/>
      <c r="EU16" s="233"/>
      <c r="EV16" s="233"/>
      <c r="EW16" s="233"/>
      <c r="EX16" s="233"/>
      <c r="EY16" s="233"/>
      <c r="EZ16" s="233"/>
      <c r="FA16" s="233"/>
      <c r="FB16" s="233"/>
      <c r="FC16" s="223"/>
      <c r="FD16" s="175"/>
      <c r="FE16" s="286"/>
      <c r="FF16" s="287"/>
      <c r="FG16" s="287"/>
      <c r="FH16" s="288"/>
    </row>
    <row r="17" spans="1:164 16322:16326" s="179" customFormat="1" ht="24.75" customHeight="1">
      <c r="A17" s="179" t="s">
        <v>86</v>
      </c>
      <c r="B17" s="243"/>
      <c r="C17" s="250"/>
      <c r="D17" s="251"/>
      <c r="E17" s="251"/>
      <c r="F17" s="252"/>
      <c r="G17" s="275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1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30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8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8"/>
      <c r="CH17" s="297"/>
      <c r="CI17" s="297"/>
      <c r="CJ17" s="297"/>
      <c r="CK17" s="297"/>
      <c r="CL17" s="297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230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30"/>
      <c r="DP17" s="199"/>
      <c r="DQ17" s="199"/>
      <c r="DR17" s="199"/>
      <c r="DS17" s="199"/>
      <c r="DT17" s="199"/>
      <c r="DU17" s="199"/>
      <c r="DV17" s="199"/>
      <c r="DW17" s="199"/>
      <c r="DX17" s="199"/>
      <c r="DY17" s="199"/>
      <c r="DZ17" s="199"/>
      <c r="EA17" s="199"/>
      <c r="EB17" s="199"/>
      <c r="EC17" s="199"/>
      <c r="ED17" s="199"/>
      <c r="EE17" s="199"/>
      <c r="EF17" s="199"/>
      <c r="EG17" s="199"/>
      <c r="EH17" s="199"/>
      <c r="EI17" s="199"/>
      <c r="EJ17" s="199"/>
      <c r="EK17" s="199"/>
      <c r="EL17" s="199"/>
      <c r="EM17" s="199"/>
      <c r="EN17" s="199"/>
      <c r="EO17" s="199"/>
      <c r="EP17" s="199"/>
      <c r="EQ17" s="199"/>
      <c r="ER17" s="229"/>
      <c r="ES17" s="224"/>
      <c r="ET17" s="234"/>
      <c r="EU17" s="234"/>
      <c r="EV17" s="234"/>
      <c r="EW17" s="234"/>
      <c r="EX17" s="234"/>
      <c r="EY17" s="234"/>
      <c r="EZ17" s="234"/>
      <c r="FA17" s="234"/>
      <c r="FB17" s="234"/>
      <c r="FC17" s="224"/>
      <c r="FD17" s="180"/>
      <c r="FE17" s="286"/>
      <c r="FF17" s="287"/>
      <c r="FG17" s="287"/>
      <c r="FH17" s="288"/>
      <c r="XCT17" s="181" t="s">
        <v>78</v>
      </c>
      <c r="XCU17" s="181" t="s">
        <v>74</v>
      </c>
      <c r="XCV17" s="181" t="s">
        <v>75</v>
      </c>
      <c r="XCW17" s="181" t="s">
        <v>79</v>
      </c>
      <c r="XCX17" s="181" t="s">
        <v>80</v>
      </c>
    </row>
    <row r="18" spans="1:164 16322:16326" ht="21" customHeight="1">
      <c r="A18" s="45"/>
      <c r="B18" s="53">
        <v>1</v>
      </c>
      <c r="C18" s="272" t="str">
        <f>IF(NOTAS!E21&gt;"",NOTAS!E21,"")</f>
        <v>ALARCON GARCIA LIAM KAEL</v>
      </c>
      <c r="D18" s="273"/>
      <c r="E18" s="273"/>
      <c r="F18" s="274"/>
      <c r="G18" s="51" t="str">
        <f>IF(OR('TRI-1'!G18 ="",'TRI-1'!G18&lt;0,'TRI-1'!G18  &gt;10),"",IF((ROUND(TRUNC(('TRI-1'!G18  ),2),0))=10,"A+",IF((ROUND(TRUNC(('TRI-1'!G18  ),2),0))=9,"A-",IF((ROUND(TRUNC(('TRI-1'!G18   ),2),0))=8,"B+",IF((ROUND(TRUNC(('TRI-1'!G18 ),2),0))=7,"B-",IF((ROUND(TRUNC(('TRI-1'!G18  ),2),0))=6,"C+",IF((ROUND(TRUNC(('TRI-1'!G18  ),2),0))=5,"C-",IF((ROUND(TRUNC(('TRI-1'!G18  ),2),0))=4,"D+",IF((ROUND(TRUNC(('TRI-1'!G18 ),2),0))=3,"D-",IF((ROUND(TRUNC(('TRI-1'!G18 ),2),0))=2,"E+",IF((ROUND(TRUNC(('TRI-1'!G18  ),2),0))&lt;=1,"E-","")))))))))))</f>
        <v>A-</v>
      </c>
      <c r="H18" s="51" t="str">
        <f>IF(OR('TRI-1'!H18 ="",'TRI-1'!H18&lt;0,'TRI-1'!H18  &gt;10),"",IF((ROUND(TRUNC(('TRI-1'!H18  ),2),0))=10,"A+",IF((ROUND(TRUNC(('TRI-1'!H18  ),2),0))=9,"A-",IF((ROUND(TRUNC(('TRI-1'!H18   ),2),0))=8,"B+",IF((ROUND(TRUNC(('TRI-1'!H18 ),2),0))=7,"B-",IF((ROUND(TRUNC(('TRI-1'!H18  ),2),0))=6,"C+",IF((ROUND(TRUNC(('TRI-1'!H18  ),2),0))=5,"C-",IF((ROUND(TRUNC(('TRI-1'!H18  ),2),0))=4,"D+",IF((ROUND(TRUNC(('TRI-1'!H18 ),2),0))=3,"D-",IF((ROUND(TRUNC(('TRI-1'!H18 ),2),0))=2,"E+",IF((ROUND(TRUNC(('TRI-1'!H18  ),2),0))&lt;=1,"E-","")))))))))))</f>
        <v>A+</v>
      </c>
      <c r="I18" s="51" t="str">
        <f>IF(OR('TRI-1'!I18 ="",'TRI-1'!I18&lt;0,'TRI-1'!I18  &gt;10),"",IF((ROUND(TRUNC(('TRI-1'!I18  ),2),0))=10,"A+",IF((ROUND(TRUNC(('TRI-1'!I18  ),2),0))=9,"A-",IF((ROUND(TRUNC(('TRI-1'!I18   ),2),0))=8,"B+",IF((ROUND(TRUNC(('TRI-1'!I18 ),2),0))=7,"B-",IF((ROUND(TRUNC(('TRI-1'!I18  ),2),0))=6,"C+",IF((ROUND(TRUNC(('TRI-1'!I18  ),2),0))=5,"C-",IF((ROUND(TRUNC(('TRI-1'!I18  ),2),0))=4,"D+",IF((ROUND(TRUNC(('TRI-1'!I18 ),2),0))=3,"D-",IF((ROUND(TRUNC(('TRI-1'!I18 ),2),0))=2,"E+",IF((ROUND(TRUNC(('TRI-1'!I18  ),2),0))&lt;=1,"E-","")))))))))))</f>
        <v>B-</v>
      </c>
      <c r="J18" s="51" t="str">
        <f>IF(OR('TRI-1'!J18 ="",'TRI-1'!J18&lt;0,'TRI-1'!J18  &gt;10),"",IF((ROUND(TRUNC(('TRI-1'!J18  ),2),0))=10,"A+",IF((ROUND(TRUNC(('TRI-1'!J18  ),2),0))=9,"A-",IF((ROUND(TRUNC(('TRI-1'!J18   ),2),0))=8,"B+",IF((ROUND(TRUNC(('TRI-1'!J18 ),2),0))=7,"B-",IF((ROUND(TRUNC(('TRI-1'!J18  ),2),0))=6,"C+",IF((ROUND(TRUNC(('TRI-1'!J18  ),2),0))=5,"C-",IF((ROUND(TRUNC(('TRI-1'!J18  ),2),0))=4,"D+",IF((ROUND(TRUNC(('TRI-1'!J18 ),2),0))=3,"D-",IF((ROUND(TRUNC(('TRI-1'!J18 ),2),0))=2,"E+",IF((ROUND(TRUNC(('TRI-1'!J18  ),2),0))&lt;=1,"E-","")))))))))))</f>
        <v>B-</v>
      </c>
      <c r="K18" s="51" t="str">
        <f>IF(OR('TRI-1'!K18 ="",'TRI-1'!K18&lt;0,'TRI-1'!K18  &gt;10),"",IF((ROUND(TRUNC(('TRI-1'!K18  ),2),0))=10,"A+",IF((ROUND(TRUNC(('TRI-1'!K18  ),2),0))=9,"A-",IF((ROUND(TRUNC(('TRI-1'!K18   ),2),0))=8,"B+",IF((ROUND(TRUNC(('TRI-1'!K18 ),2),0))=7,"B-",IF((ROUND(TRUNC(('TRI-1'!K18  ),2),0))=6,"C+",IF((ROUND(TRUNC(('TRI-1'!K18  ),2),0))=5,"C-",IF((ROUND(TRUNC(('TRI-1'!K18  ),2),0))=4,"D+",IF((ROUND(TRUNC(('TRI-1'!K18 ),2),0))=3,"D-",IF((ROUND(TRUNC(('TRI-1'!K18 ),2),0))=2,"E+",IF((ROUND(TRUNC(('TRI-1'!K18  ),2),0))&lt;=1,"E-","")))))))))))</f>
        <v>A+</v>
      </c>
      <c r="L18" s="51" t="str">
        <f>IF(OR('TRI-1'!L18 ="",'TRI-1'!L18&lt;0,'TRI-1'!L18  &gt;10),"",IF((ROUND(TRUNC(('TRI-1'!L18  ),2),0))=10,"A+",IF((ROUND(TRUNC(('TRI-1'!L18  ),2),0))=9,"A-",IF((ROUND(TRUNC(('TRI-1'!L18   ),2),0))=8,"B+",IF((ROUND(TRUNC(('TRI-1'!L18 ),2),0))=7,"B-",IF((ROUND(TRUNC(('TRI-1'!L18  ),2),0))=6,"C+",IF((ROUND(TRUNC(('TRI-1'!L18  ),2),0))=5,"C-",IF((ROUND(TRUNC(('TRI-1'!L18  ),2),0))=4,"D+",IF((ROUND(TRUNC(('TRI-1'!L18 ),2),0))=3,"D-",IF((ROUND(TRUNC(('TRI-1'!L18 ),2),0))=2,"E+",IF((ROUND(TRUNC(('TRI-1'!L18  ),2),0))&lt;=1,"E-","")))))))))))</f>
        <v>A+</v>
      </c>
      <c r="M18" s="51" t="str">
        <f>IF(OR('TRI-1'!M18 ="",'TRI-1'!M18&lt;0,'TRI-1'!M18  &gt;10),"",IF((ROUND(TRUNC(('TRI-1'!M18  ),2),0))=10,"A+",IF((ROUND(TRUNC(('TRI-1'!M18  ),2),0))=9,"A-",IF((ROUND(TRUNC(('TRI-1'!M18   ),2),0))=8,"B+",IF((ROUND(TRUNC(('TRI-1'!M18 ),2),0))=7,"B-",IF((ROUND(TRUNC(('TRI-1'!M18  ),2),0))=6,"C+",IF((ROUND(TRUNC(('TRI-1'!M18  ),2),0))=5,"C-",IF((ROUND(TRUNC(('TRI-1'!M18  ),2),0))=4,"D+",IF((ROUND(TRUNC(('TRI-1'!M18 ),2),0))=3,"D-",IF((ROUND(TRUNC(('TRI-1'!M18 ),2),0))=2,"E+",IF((ROUND(TRUNC(('TRI-1'!M18  ),2),0))&lt;=1,"E-","")))))))))))</f>
        <v>A+</v>
      </c>
      <c r="N18" s="51" t="str">
        <f>IF(OR('TRI-1'!N18 ="",'TRI-1'!N18&lt;0,'TRI-1'!N18  &gt;10),"",IF((ROUND(TRUNC(('TRI-1'!N18  ),2),0))=10,"A+",IF((ROUND(TRUNC(('TRI-1'!N18  ),2),0))=9,"A-",IF((ROUND(TRUNC(('TRI-1'!N18   ),2),0))=8,"B+",IF((ROUND(TRUNC(('TRI-1'!N18 ),2),0))=7,"B-",IF((ROUND(TRUNC(('TRI-1'!N18  ),2),0))=6,"C+",IF((ROUND(TRUNC(('TRI-1'!N18  ),2),0))=5,"C-",IF((ROUND(TRUNC(('TRI-1'!N18  ),2),0))=4,"D+",IF((ROUND(TRUNC(('TRI-1'!N18 ),2),0))=3,"D-",IF((ROUND(TRUNC(('TRI-1'!N18 ),2),0))=2,"E+",IF((ROUND(TRUNC(('TRI-1'!N18  ),2),0))&lt;=1,"E-","")))))))))))</f>
        <v>A+</v>
      </c>
      <c r="O18" s="51" t="str">
        <f>IF(OR('TRI-1'!O18 ="",'TRI-1'!O18&lt;0,'TRI-1'!O18  &gt;10),"",IF((ROUND(TRUNC(('TRI-1'!O18  ),2),0))=10,"A+",IF((ROUND(TRUNC(('TRI-1'!O18  ),2),0))=9,"A-",IF((ROUND(TRUNC(('TRI-1'!O18   ),2),0))=8,"B+",IF((ROUND(TRUNC(('TRI-1'!O18 ),2),0))=7,"B-",IF((ROUND(TRUNC(('TRI-1'!O18  ),2),0))=6,"C+",IF((ROUND(TRUNC(('TRI-1'!O18  ),2),0))=5,"C-",IF((ROUND(TRUNC(('TRI-1'!O18  ),2),0))=4,"D+",IF((ROUND(TRUNC(('TRI-1'!O18 ),2),0))=3,"D-",IF((ROUND(TRUNC(('TRI-1'!O18 ),2),0))=2,"E+",IF((ROUND(TRUNC(('TRI-1'!O18  ),2),0))&lt;=1,"E-","")))))))))))</f>
        <v>B-</v>
      </c>
      <c r="P18" s="51" t="str">
        <f>IF(OR('TRI-1'!P18 ="",'TRI-1'!P18&lt;0,'TRI-1'!P18  &gt;10),"",IF((ROUND(TRUNC(('TRI-1'!P18  ),2),0))=10,"A+",IF((ROUND(TRUNC(('TRI-1'!P18  ),2),0))=9,"A-",IF((ROUND(TRUNC(('TRI-1'!P18   ),2),0))=8,"B+",IF((ROUND(TRUNC(('TRI-1'!P18 ),2),0))=7,"B-",IF((ROUND(TRUNC(('TRI-1'!P18  ),2),0))=6,"C+",IF((ROUND(TRUNC(('TRI-1'!P18  ),2),0))=5,"C-",IF((ROUND(TRUNC(('TRI-1'!P18  ),2),0))=4,"D+",IF((ROUND(TRUNC(('TRI-1'!P18 ),2),0))=3,"D-",IF((ROUND(TRUNC(('TRI-1'!P18 ),2),0))=2,"E+",IF((ROUND(TRUNC(('TRI-1'!P18  ),2),0))&lt;=1,"E-","")))))))))))</f>
        <v>A+</v>
      </c>
      <c r="Q18" s="51" t="str">
        <f>IF(OR('TRI-1'!Q18 ="",'TRI-1'!Q18&lt;0,'TRI-1'!Q18  &gt;10),"",IF((ROUND(TRUNC(('TRI-1'!Q18  ),2),0))=10,"A+",IF((ROUND(TRUNC(('TRI-1'!Q18  ),2),0))=9,"A-",IF((ROUND(TRUNC(('TRI-1'!Q18   ),2),0))=8,"B+",IF((ROUND(TRUNC(('TRI-1'!Q18 ),2),0))=7,"B-",IF((ROUND(TRUNC(('TRI-1'!Q18  ),2),0))=6,"C+",IF((ROUND(TRUNC(('TRI-1'!Q18  ),2),0))=5,"C-",IF((ROUND(TRUNC(('TRI-1'!Q18  ),2),0))=4,"D+",IF((ROUND(TRUNC(('TRI-1'!Q18 ),2),0))=3,"D-",IF((ROUND(TRUNC(('TRI-1'!Q18 ),2),0))=2,"E+",IF((ROUND(TRUNC(('TRI-1'!Q18  ),2),0))&lt;=1,"E-","")))))))))))</f>
        <v>A+</v>
      </c>
      <c r="R18" s="51" t="str">
        <f>IF(OR('TRI-1'!R18 ="",'TRI-1'!R18&lt;0,'TRI-1'!R18  &gt;10),"",IF((ROUND(TRUNC(('TRI-1'!R18  ),2),0))=10,"A+",IF((ROUND(TRUNC(('TRI-1'!R18  ),2),0))=9,"A-",IF((ROUND(TRUNC(('TRI-1'!R18   ),2),0))=8,"B+",IF((ROUND(TRUNC(('TRI-1'!R18 ),2),0))=7,"B-",IF((ROUND(TRUNC(('TRI-1'!R18  ),2),0))=6,"C+",IF((ROUND(TRUNC(('TRI-1'!R18  ),2),0))=5,"C-",IF((ROUND(TRUNC(('TRI-1'!R18  ),2),0))=4,"D+",IF((ROUND(TRUNC(('TRI-1'!R18 ),2),0))=3,"D-",IF((ROUND(TRUNC(('TRI-1'!R18 ),2),0))=2,"E+",IF((ROUND(TRUNC(('TRI-1'!R18  ),2),0))&lt;=1,"E-","")))))))))))</f>
        <v>A+</v>
      </c>
      <c r="S18" s="51" t="str">
        <f>IF(OR('TRI-1'!S18 ="",'TRI-1'!S18&lt;0,'TRI-1'!S18  &gt;10),"",IF((ROUND(TRUNC(('TRI-1'!S18  ),2),0))=10,"A+",IF((ROUND(TRUNC(('TRI-1'!S18  ),2),0))=9,"A-",IF((ROUND(TRUNC(('TRI-1'!S18   ),2),0))=8,"B+",IF((ROUND(TRUNC(('TRI-1'!S18 ),2),0))=7,"B-",IF((ROUND(TRUNC(('TRI-1'!S18  ),2),0))=6,"C+",IF((ROUND(TRUNC(('TRI-1'!S18  ),2),0))=5,"C-",IF((ROUND(TRUNC(('TRI-1'!S18  ),2),0))=4,"D+",IF((ROUND(TRUNC(('TRI-1'!S18 ),2),0))=3,"D-",IF((ROUND(TRUNC(('TRI-1'!S18 ),2),0))=2,"E+",IF((ROUND(TRUNC(('TRI-1'!S18  ),2),0))&lt;=1,"E-","")))))))))))</f>
        <v>B+</v>
      </c>
      <c r="T18" s="51" t="str">
        <f>IF(OR('TRI-1'!T18 ="",'TRI-1'!T18&lt;0,'TRI-1'!T18  &gt;10),"",IF((ROUND(TRUNC(('TRI-1'!T18  ),2),0))=10,"A+",IF((ROUND(TRUNC(('TRI-1'!T18  ),2),0))=9,"A-",IF((ROUND(TRUNC(('TRI-1'!T18   ),2),0))=8,"B+",IF((ROUND(TRUNC(('TRI-1'!T18 ),2),0))=7,"B-",IF((ROUND(TRUNC(('TRI-1'!T18  ),2),0))=6,"C+",IF((ROUND(TRUNC(('TRI-1'!T18  ),2),0))=5,"C-",IF((ROUND(TRUNC(('TRI-1'!T18  ),2),0))=4,"D+",IF((ROUND(TRUNC(('TRI-1'!T18 ),2),0))=3,"D-",IF((ROUND(TRUNC(('TRI-1'!T18 ),2),0))=2,"E+",IF((ROUND(TRUNC(('TRI-1'!T18  ),2),0))&lt;=1,"E-","")))))))))))</f>
        <v>B-</v>
      </c>
      <c r="U18" s="51" t="str">
        <f>IF(OR('TRI-1'!U18 ="",'TRI-1'!U18&lt;0,'TRI-1'!U18  &gt;10),"",IF((ROUND(TRUNC(('TRI-1'!U18  ),2),0))=10,"A+",IF((ROUND(TRUNC(('TRI-1'!U18  ),2),0))=9,"A-",IF((ROUND(TRUNC(('TRI-1'!U18   ),2),0))=8,"B+",IF((ROUND(TRUNC(('TRI-1'!U18 ),2),0))=7,"B-",IF((ROUND(TRUNC(('TRI-1'!U18  ),2),0))=6,"C+",IF((ROUND(TRUNC(('TRI-1'!U18  ),2),0))=5,"C-",IF((ROUND(TRUNC(('TRI-1'!U18  ),2),0))=4,"D+",IF((ROUND(TRUNC(('TRI-1'!U18 ),2),0))=3,"D-",IF((ROUND(TRUNC(('TRI-1'!U18 ),2),0))=2,"E+",IF((ROUND(TRUNC(('TRI-1'!U18  ),2),0))&lt;=1,"E-","")))))))))))</f>
        <v>A+</v>
      </c>
      <c r="V18" s="51" t="str">
        <f>IF(OR('TRI-1'!V18 ="",'TRI-1'!V18&lt;0,'TRI-1'!V18  &gt;10),"",IF((ROUND(TRUNC(('TRI-1'!V18  ),2),0))=10,"A+",IF((ROUND(TRUNC(('TRI-1'!V18  ),2),0))=9,"A-",IF((ROUND(TRUNC(('TRI-1'!V18   ),2),0))=8,"B+",IF((ROUND(TRUNC(('TRI-1'!V18 ),2),0))=7,"B-",IF((ROUND(TRUNC(('TRI-1'!V18  ),2),0))=6,"C+",IF((ROUND(TRUNC(('TRI-1'!V18  ),2),0))=5,"C-",IF((ROUND(TRUNC(('TRI-1'!V18  ),2),0))=4,"D+",IF((ROUND(TRUNC(('TRI-1'!V18 ),2),0))=3,"D-",IF((ROUND(TRUNC(('TRI-1'!V18 ),2),0))=2,"E+",IF((ROUND(TRUNC(('TRI-1'!V18  ),2),0))&lt;=1,"E-","")))))))))))</f>
        <v>A+</v>
      </c>
      <c r="W18" s="51" t="str">
        <f>IF(OR('TRI-1'!W18 ="",'TRI-1'!W18&lt;0,'TRI-1'!W18  &gt;10),"",IF((ROUND(TRUNC(('TRI-1'!W18  ),2),0))=10,"A+",IF((ROUND(TRUNC(('TRI-1'!W18  ),2),0))=9,"A-",IF((ROUND(TRUNC(('TRI-1'!W18   ),2),0))=8,"B+",IF((ROUND(TRUNC(('TRI-1'!W18 ),2),0))=7,"B-",IF((ROUND(TRUNC(('TRI-1'!W18  ),2),0))=6,"C+",IF((ROUND(TRUNC(('TRI-1'!W18  ),2),0))=5,"C-",IF((ROUND(TRUNC(('TRI-1'!W18  ),2),0))=4,"D+",IF((ROUND(TRUNC(('TRI-1'!W18 ),2),0))=3,"D-",IF((ROUND(TRUNC(('TRI-1'!W18 ),2),0))=2,"E+",IF((ROUND(TRUNC(('TRI-1'!W18  ),2),0))&lt;=1,"E-","")))))))))))</f>
        <v>A+</v>
      </c>
      <c r="X18" s="51" t="str">
        <f>IF(OR('TRI-1'!X18 ="",'TRI-1'!X18&lt;0,'TRI-1'!X18  &gt;10),"",IF((ROUND(TRUNC(('TRI-1'!X18  ),2),0))=10,"A+",IF((ROUND(TRUNC(('TRI-1'!X18  ),2),0))=9,"A-",IF((ROUND(TRUNC(('TRI-1'!X18   ),2),0))=8,"B+",IF((ROUND(TRUNC(('TRI-1'!X18 ),2),0))=7,"B-",IF((ROUND(TRUNC(('TRI-1'!X18  ),2),0))=6,"C+",IF((ROUND(TRUNC(('TRI-1'!X18  ),2),0))=5,"C-",IF((ROUND(TRUNC(('TRI-1'!X18  ),2),0))=4,"D+",IF((ROUND(TRUNC(('TRI-1'!X18 ),2),0))=3,"D-",IF((ROUND(TRUNC(('TRI-1'!X18 ),2),0))=2,"E+",IF((ROUND(TRUNC(('TRI-1'!X18  ),2),0))&lt;=1,"E-","")))))))))))</f>
        <v>B+</v>
      </c>
      <c r="Y18" s="51" t="str">
        <f>IF(OR('TRI-1'!Y18 ="",'TRI-1'!Y18&lt;0,'TRI-1'!Y18  &gt;10),"",IF((ROUND(TRUNC(('TRI-1'!Y18  ),2),0))=10,"A+",IF((ROUND(TRUNC(('TRI-1'!Y18  ),2),0))=9,"A-",IF((ROUND(TRUNC(('TRI-1'!Y18   ),2),0))=8,"B+",IF((ROUND(TRUNC(('TRI-1'!Y18 ),2),0))=7,"B-",IF((ROUND(TRUNC(('TRI-1'!Y18  ),2),0))=6,"C+",IF((ROUND(TRUNC(('TRI-1'!Y18  ),2),0))=5,"C-",IF((ROUND(TRUNC(('TRI-1'!Y18  ),2),0))=4,"D+",IF((ROUND(TRUNC(('TRI-1'!Y18 ),2),0))=3,"D-",IF((ROUND(TRUNC(('TRI-1'!Y18 ),2),0))=2,"E+",IF((ROUND(TRUNC(('TRI-1'!Y18  ),2),0))&lt;=1,"E-","")))))))))))</f>
        <v>A-</v>
      </c>
      <c r="Z18" s="51" t="str">
        <f>IF(OR('TRI-1'!Z18 ="",'TRI-1'!Z18&lt;0,'TRI-1'!Z18  &gt;10),"",IF((ROUND(TRUNC(('TRI-1'!Z18  ),2),0))=10,"A+",IF((ROUND(TRUNC(('TRI-1'!Z18  ),2),0))=9,"A-",IF((ROUND(TRUNC(('TRI-1'!Z18   ),2),0))=8,"B+",IF((ROUND(TRUNC(('TRI-1'!Z18 ),2),0))=7,"B-",IF((ROUND(TRUNC(('TRI-1'!Z18  ),2),0))=6,"C+",IF((ROUND(TRUNC(('TRI-1'!Z18  ),2),0))=5,"C-",IF((ROUND(TRUNC(('TRI-1'!Z18  ),2),0))=4,"D+",IF((ROUND(TRUNC(('TRI-1'!Z18 ),2),0))=3,"D-",IF((ROUND(TRUNC(('TRI-1'!Z18 ),2),0))=2,"E+",IF((ROUND(TRUNC(('TRI-1'!Z18  ),2),0))&lt;=1,"E-","")))))))))))</f>
        <v>B-</v>
      </c>
      <c r="AA18" s="51" t="str">
        <f>IF(OR('TRI-1'!AA18 ="",'TRI-1'!AA18&lt;0,'TRI-1'!AA18  &gt;10),"",IF((ROUND(TRUNC(('TRI-1'!AA18  ),2),0))=10,"A+",IF((ROUND(TRUNC(('TRI-1'!AA18  ),2),0))=9,"A-",IF((ROUND(TRUNC(('TRI-1'!AA18   ),2),0))=8,"B+",IF((ROUND(TRUNC(('TRI-1'!AA18 ),2),0))=7,"B-",IF((ROUND(TRUNC(('TRI-1'!AA18  ),2),0))=6,"C+",IF((ROUND(TRUNC(('TRI-1'!AA18  ),2),0))=5,"C-",IF((ROUND(TRUNC(('TRI-1'!AA18  ),2),0))=4,"D+",IF((ROUND(TRUNC(('TRI-1'!AA18 ),2),0))=3,"D-",IF((ROUND(TRUNC(('TRI-1'!AA18 ),2),0))=2,"E+",IF((ROUND(TRUNC(('TRI-1'!AA18  ),2),0))&lt;=1,"E-","")))))))))))</f>
        <v>B-</v>
      </c>
      <c r="AB18" s="51" t="str">
        <f>IF(OR('TRI-1'!AB18 ="",'TRI-1'!AB18&lt;0,'TRI-1'!AB18  &gt;10),"",IF((ROUND(TRUNC(('TRI-1'!AB18  ),2),0))=10,"A+",IF((ROUND(TRUNC(('TRI-1'!AB18  ),2),0))=9,"A-",IF((ROUND(TRUNC(('TRI-1'!AB18   ),2),0))=8,"B+",IF((ROUND(TRUNC(('TRI-1'!AB18 ),2),0))=7,"B-",IF((ROUND(TRUNC(('TRI-1'!AB18  ),2),0))=6,"C+",IF((ROUND(TRUNC(('TRI-1'!AB18  ),2),0))=5,"C-",IF((ROUND(TRUNC(('TRI-1'!AB18  ),2),0))=4,"D+",IF((ROUND(TRUNC(('TRI-1'!AB18 ),2),0))=3,"D-",IF((ROUND(TRUNC(('TRI-1'!AB18 ),2),0))=2,"E+",IF((ROUND(TRUNC(('TRI-1'!AB18  ),2),0))&lt;=1,"E-","")))))))))))</f>
        <v>B-</v>
      </c>
      <c r="AC18" s="51" t="str">
        <f>IF(OR('TRI-1'!AC18 ="",'TRI-1'!AC18&lt;0,'TRI-1'!AC18  &gt;10),"",IF((ROUND(TRUNC(('TRI-1'!AC18  ),2),0))=10,"A+",IF((ROUND(TRUNC(('TRI-1'!AC18  ),2),0))=9,"A-",IF((ROUND(TRUNC(('TRI-1'!AC18   ),2),0))=8,"B+",IF((ROUND(TRUNC(('TRI-1'!AC18 ),2),0))=7,"B-",IF((ROUND(TRUNC(('TRI-1'!AC18  ),2),0))=6,"C+",IF((ROUND(TRUNC(('TRI-1'!AC18  ),2),0))=5,"C-",IF((ROUND(TRUNC(('TRI-1'!AC18  ),2),0))=4,"D+",IF((ROUND(TRUNC(('TRI-1'!AC18 ),2),0))=3,"D-",IF((ROUND(TRUNC(('TRI-1'!AC18 ),2),0))=2,"E+",IF((ROUND(TRUNC(('TRI-1'!AC18  ),2),0))&lt;=1,"E-","")))))))))))</f>
        <v>B-</v>
      </c>
      <c r="AD18" s="51" t="str">
        <f>IF(OR('TRI-1'!AD18 ="",'TRI-1'!AD18&lt;0,'TRI-1'!AD18  &gt;10),"",IF((ROUND(TRUNC(('TRI-1'!AD18  ),2),0))=10,"A+",IF((ROUND(TRUNC(('TRI-1'!AD18  ),2),0))=9,"A-",IF((ROUND(TRUNC(('TRI-1'!AD18   ),2),0))=8,"B+",IF((ROUND(TRUNC(('TRI-1'!AD18 ),2),0))=7,"B-",IF((ROUND(TRUNC(('TRI-1'!AD18  ),2),0))=6,"C+",IF((ROUND(TRUNC(('TRI-1'!AD18  ),2),0))=5,"C-",IF((ROUND(TRUNC(('TRI-1'!AD18  ),2),0))=4,"D+",IF((ROUND(TRUNC(('TRI-1'!AD18 ),2),0))=3,"D-",IF((ROUND(TRUNC(('TRI-1'!AD18 ),2),0))=2,"E+",IF((ROUND(TRUNC(('TRI-1'!AD18  ),2),0))&lt;=1,"E-","")))))))))))</f>
        <v>B-</v>
      </c>
      <c r="AE18" s="51" t="str">
        <f>IF(OR('TRI-1'!AE18 ="",'TRI-1'!AE18&lt;0,'TRI-1'!AE18  &gt;10),"",IF((ROUND(TRUNC(('TRI-1'!AE18  ),2),0))=10,"A+",IF((ROUND(TRUNC(('TRI-1'!AE18  ),2),0))=9,"A-",IF((ROUND(TRUNC(('TRI-1'!AE18   ),2),0))=8,"B+",IF((ROUND(TRUNC(('TRI-1'!AE18 ),2),0))=7,"B-",IF((ROUND(TRUNC(('TRI-1'!AE18  ),2),0))=6,"C+",IF((ROUND(TRUNC(('TRI-1'!AE18  ),2),0))=5,"C-",IF((ROUND(TRUNC(('TRI-1'!AE18  ),2),0))=4,"D+",IF((ROUND(TRUNC(('TRI-1'!AE18 ),2),0))=3,"D-",IF((ROUND(TRUNC(('TRI-1'!AE18 ),2),0))=2,"E+",IF((ROUND(TRUNC(('TRI-1'!AE18  ),2),0))&lt;=1,"E-","")))))))))))</f>
        <v>B-</v>
      </c>
      <c r="AF18" s="51" t="str">
        <f>IF(OR('TRI-1'!AF18 ="",'TRI-1'!AF18&lt;0,'TRI-1'!AF18  &gt;10),"",IF((ROUND(TRUNC(('TRI-1'!AF18  ),2),0))=10,"A+",IF((ROUND(TRUNC(('TRI-1'!AF18  ),2),0))=9,"A-",IF((ROUND(TRUNC(('TRI-1'!AF18   ),2),0))=8,"B+",IF((ROUND(TRUNC(('TRI-1'!AF18 ),2),0))=7,"B-",IF((ROUND(TRUNC(('TRI-1'!AF18  ),2),0))=6,"C+",IF((ROUND(TRUNC(('TRI-1'!AF18  ),2),0))=5,"C-",IF((ROUND(TRUNC(('TRI-1'!AF18  ),2),0))=4,"D+",IF((ROUND(TRUNC(('TRI-1'!AF18 ),2),0))=3,"D-",IF((ROUND(TRUNC(('TRI-1'!AF18 ),2),0))=2,"E+",IF((ROUND(TRUNC(('TRI-1'!AF18  ),2),0))&lt;=1,"E-","")))))))))))</f>
        <v>B-</v>
      </c>
      <c r="AG18" s="51" t="str">
        <f>IF(OR('TRI-1'!AG18 ="",'TRI-1'!AG18&lt;0,'TRI-1'!AG18  &gt;10),"",IF((ROUND(TRUNC(('TRI-1'!AG18  ),2),0))=10,"A+",IF((ROUND(TRUNC(('TRI-1'!AG18  ),2),0))=9,"A-",IF((ROUND(TRUNC(('TRI-1'!AG18   ),2),0))=8,"B+",IF((ROUND(TRUNC(('TRI-1'!AG18 ),2),0))=7,"B-",IF((ROUND(TRUNC(('TRI-1'!AG18  ),2),0))=6,"C+",IF((ROUND(TRUNC(('TRI-1'!AG18  ),2),0))=5,"C-",IF((ROUND(TRUNC(('TRI-1'!AG18  ),2),0))=4,"D+",IF((ROUND(TRUNC(('TRI-1'!AG18 ),2),0))=3,"D-",IF((ROUND(TRUNC(('TRI-1'!AG18 ),2),0))=2,"E+",IF((ROUND(TRUNC(('TRI-1'!AG18  ),2),0))&lt;=1,"E-","")))))))))))</f>
        <v>B-</v>
      </c>
      <c r="AH18" s="51" t="str">
        <f>IF(OR('TRI-1'!AH18 ="",'TRI-1'!AH18&lt;0,'TRI-1'!AH18  &gt;10),"",IF((ROUND(TRUNC(('TRI-1'!AH18  ),2),0))=10,"A+",IF((ROUND(TRUNC(('TRI-1'!AH18  ),2),0))=9,"A-",IF((ROUND(TRUNC(('TRI-1'!AH18   ),2),0))=8,"B+",IF((ROUND(TRUNC(('TRI-1'!AH18 ),2),0))=7,"B-",IF((ROUND(TRUNC(('TRI-1'!AH18  ),2),0))=6,"C+",IF((ROUND(TRUNC(('TRI-1'!AH18  ),2),0))=5,"C-",IF((ROUND(TRUNC(('TRI-1'!AH18  ),2),0))=4,"D+",IF((ROUND(TRUNC(('TRI-1'!AH18 ),2),0))=3,"D-",IF((ROUND(TRUNC(('TRI-1'!AH18 ),2),0))=2,"E+",IF((ROUND(TRUNC(('TRI-1'!AH18  ),2),0))&lt;=1,"E-","")))))))))))</f>
        <v>B-</v>
      </c>
      <c r="AI18" s="51" t="str">
        <f>IF(OR('TRI-1'!AI18 ="",'TRI-1'!AI18&lt;0,'TRI-1'!AI18  &gt;10),"",IF((ROUND(TRUNC(('TRI-1'!AI18  ),2),0))=10,"A+",IF((ROUND(TRUNC(('TRI-1'!AI18  ),2),0))=9,"A-",IF((ROUND(TRUNC(('TRI-1'!AI18   ),2),0))=8,"B+",IF((ROUND(TRUNC(('TRI-1'!AI18 ),2),0))=7,"B-",IF((ROUND(TRUNC(('TRI-1'!AI18  ),2),0))=6,"C+",IF((ROUND(TRUNC(('TRI-1'!AI18  ),2),0))=5,"C-",IF((ROUND(TRUNC(('TRI-1'!AI18  ),2),0))=4,"D+",IF((ROUND(TRUNC(('TRI-1'!AI18 ),2),0))=3,"D-",IF((ROUND(TRUNC(('TRI-1'!AI18 ),2),0))=2,"E+",IF((ROUND(TRUNC(('TRI-1'!AI18  ),2),0))&lt;=1,"E-","")))))))))))</f>
        <v>B-</v>
      </c>
      <c r="AJ18" s="51" t="str">
        <f>IF(OR('TRI-1'!AJ18 ="",'TRI-1'!AJ18&lt;0,'TRI-1'!AJ18  &gt;10),"",IF((ROUND(TRUNC(('TRI-1'!AJ18  ),2),0))=10,"A+",IF((ROUND(TRUNC(('TRI-1'!AJ18  ),2),0))=9,"A-",IF((ROUND(TRUNC(('TRI-1'!AJ18   ),2),0))=8,"B+",IF((ROUND(TRUNC(('TRI-1'!AJ18 ),2),0))=7,"B-",IF((ROUND(TRUNC(('TRI-1'!AJ18  ),2),0))=6,"C+",IF((ROUND(TRUNC(('TRI-1'!AJ18  ),2),0))=5,"C-",IF((ROUND(TRUNC(('TRI-1'!AJ18  ),2),0))=4,"D+",IF((ROUND(TRUNC(('TRI-1'!AJ18 ),2),0))=3,"D-",IF((ROUND(TRUNC(('TRI-1'!AJ18 ),2),0))=2,"E+",IF((ROUND(TRUNC(('TRI-1'!AJ18  ),2),0))&lt;=1,"E-","")))))))))))</f>
        <v>B-</v>
      </c>
      <c r="AK18" s="51" t="str">
        <f>IF(OR('TRI-1'!AK18 ="",'TRI-1'!AK18&lt;0,'TRI-1'!AK18  &gt;10),"",IF((ROUND(TRUNC(('TRI-1'!AK18  ),2),0))=10,"A+",IF((ROUND(TRUNC(('TRI-1'!AK18  ),2),0))=9,"A-",IF((ROUND(TRUNC(('TRI-1'!AK18   ),2),0))=8,"B+",IF((ROUND(TRUNC(('TRI-1'!AK18 ),2),0))=7,"B-",IF((ROUND(TRUNC(('TRI-1'!AK18  ),2),0))=6,"C+",IF((ROUND(TRUNC(('TRI-1'!AK18  ),2),0))=5,"C-",IF((ROUND(TRUNC(('TRI-1'!AK18  ),2),0))=4,"D+",IF((ROUND(TRUNC(('TRI-1'!AK18 ),2),0))=3,"D-",IF((ROUND(TRUNC(('TRI-1'!AK18 ),2),0))=2,"E+",IF((ROUND(TRUNC(('TRI-1'!AK18  ),2),0))&lt;=1,"E-","")))))))))))</f>
        <v>B-</v>
      </c>
      <c r="AL18" s="51" t="str">
        <f>IF(OR('TRI-1'!AL18 ="",'TRI-1'!AL18&lt;0,'TRI-1'!AL18  &gt;10),"",IF((ROUND(TRUNC(('TRI-1'!AL18  ),2),0))=10,"A+",IF((ROUND(TRUNC(('TRI-1'!AL18  ),2),0))=9,"A-",IF((ROUND(TRUNC(('TRI-1'!AL18   ),2),0))=8,"B+",IF((ROUND(TRUNC(('TRI-1'!AL18 ),2),0))=7,"B-",IF((ROUND(TRUNC(('TRI-1'!AL18  ),2),0))=6,"C+",IF((ROUND(TRUNC(('TRI-1'!AL18  ),2),0))=5,"C-",IF((ROUND(TRUNC(('TRI-1'!AL18  ),2),0))=4,"D+",IF((ROUND(TRUNC(('TRI-1'!AL18 ),2),0))=3,"D-",IF((ROUND(TRUNC(('TRI-1'!AL18 ),2),0))=2,"E+",IF((ROUND(TRUNC(('TRI-1'!AL18  ),2),0))&lt;=1,"E-","")))))))))))</f>
        <v>B-</v>
      </c>
      <c r="AM18" s="51" t="str">
        <f>IF(OR('TRI-1'!AM18 ="",'TRI-1'!AM18&lt;0,'TRI-1'!AM18  &gt;10),"",IF((ROUND(TRUNC(('TRI-1'!AM18  ),2),0))=10,"A+",IF((ROUND(TRUNC(('TRI-1'!AM18  ),2),0))=9,"A-",IF((ROUND(TRUNC(('TRI-1'!AM18   ),2),0))=8,"B+",IF((ROUND(TRUNC(('TRI-1'!AM18 ),2),0))=7,"B-",IF((ROUND(TRUNC(('TRI-1'!AM18  ),2),0))=6,"C+",IF((ROUND(TRUNC(('TRI-1'!AM18  ),2),0))=5,"C-",IF((ROUND(TRUNC(('TRI-1'!AM18  ),2),0))=4,"D+",IF((ROUND(TRUNC(('TRI-1'!AM18 ),2),0))=3,"D-",IF((ROUND(TRUNC(('TRI-1'!AM18 ),2),0))=2,"E+",IF((ROUND(TRUNC(('TRI-1'!AM18  ),2),0))&lt;=1,"E-","")))))))))))</f>
        <v>B-</v>
      </c>
      <c r="AN18" s="51" t="str">
        <f>IF(OR('TRI-1'!AN18 ="",'TRI-1'!AN18&lt;0,'TRI-1'!AN18  &gt;10),"",IF((ROUND(TRUNC(('TRI-1'!AN18  ),2),0))=10,"A+",IF((ROUND(TRUNC(('TRI-1'!AN18  ),2),0))=9,"A-",IF((ROUND(TRUNC(('TRI-1'!AN18   ),2),0))=8,"B+",IF((ROUND(TRUNC(('TRI-1'!AN18 ),2),0))=7,"B-",IF((ROUND(TRUNC(('TRI-1'!AN18  ),2),0))=6,"C+",IF((ROUND(TRUNC(('TRI-1'!AN18  ),2),0))=5,"C-",IF((ROUND(TRUNC(('TRI-1'!AN18  ),2),0))=4,"D+",IF((ROUND(TRUNC(('TRI-1'!AN18 ),2),0))=3,"D-",IF((ROUND(TRUNC(('TRI-1'!AN18 ),2),0))=2,"E+",IF((ROUND(TRUNC(('TRI-1'!AN18  ),2),0))&lt;=1,"E-","")))))))))))</f>
        <v>B-</v>
      </c>
      <c r="AO18" s="51" t="str">
        <f>IF(OR('TRI-1'!AO18 ="",'TRI-1'!AO18&lt;0,'TRI-1'!AO18  &gt;10),"",IF((ROUND(TRUNC(('TRI-1'!AO18  ),2),0))=10,"A+",IF((ROUND(TRUNC(('TRI-1'!AO18  ),2),0))=9,"A-",IF((ROUND(TRUNC(('TRI-1'!AO18   ),2),0))=8,"B+",IF((ROUND(TRUNC(('TRI-1'!AO18 ),2),0))=7,"B-",IF((ROUND(TRUNC(('TRI-1'!AO18  ),2),0))=6,"C+",IF((ROUND(TRUNC(('TRI-1'!AO18  ),2),0))=5,"C-",IF((ROUND(TRUNC(('TRI-1'!AO18  ),2),0))=4,"D+",IF((ROUND(TRUNC(('TRI-1'!AO18 ),2),0))=3,"D-",IF((ROUND(TRUNC(('TRI-1'!AO18 ),2),0))=2,"E+",IF((ROUND(TRUNC(('TRI-1'!AO18  ),2),0))&lt;=1,"E-","")))))))))))</f>
        <v>B-</v>
      </c>
      <c r="AP18" s="51" t="str">
        <f>IF(OR('TRI-1'!AP18 ="",'TRI-1'!AP18&lt;0,'TRI-1'!AP18  &gt;10),"",IF((ROUND(TRUNC(('TRI-1'!AP18  ),2),0))=10,"A+",IF((ROUND(TRUNC(('TRI-1'!AP18  ),2),0))=9,"A-",IF((ROUND(TRUNC(('TRI-1'!AP18   ),2),0))=8,"B+",IF((ROUND(TRUNC(('TRI-1'!AP18 ),2),0))=7,"B-",IF((ROUND(TRUNC(('TRI-1'!AP18  ),2),0))=6,"C+",IF((ROUND(TRUNC(('TRI-1'!AP18  ),2),0))=5,"C-",IF((ROUND(TRUNC(('TRI-1'!AP18  ),2),0))=4,"D+",IF((ROUND(TRUNC(('TRI-1'!AP18 ),2),0))=3,"D-",IF((ROUND(TRUNC(('TRI-1'!AP18 ),2),0))=2,"E+",IF((ROUND(TRUNC(('TRI-1'!AP18  ),2),0))&lt;=1,"E-","")))))))))))</f>
        <v>B-</v>
      </c>
      <c r="AQ18" s="51" t="str">
        <f>IF(OR('TRI-1'!AQ18 ="",'TRI-1'!AQ18&lt;0,'TRI-1'!AQ18  &gt;10),"",IF((ROUND(TRUNC(('TRI-1'!AQ18  ),2),0))=10,"A+",IF((ROUND(TRUNC(('TRI-1'!AQ18  ),2),0))=9,"A-",IF((ROUND(TRUNC(('TRI-1'!AQ18   ),2),0))=8,"B+",IF((ROUND(TRUNC(('TRI-1'!AQ18 ),2),0))=7,"B-",IF((ROUND(TRUNC(('TRI-1'!AQ18  ),2),0))=6,"C+",IF((ROUND(TRUNC(('TRI-1'!AQ18  ),2),0))=5,"C-",IF((ROUND(TRUNC(('TRI-1'!AQ18  ),2),0))=4,"D+",IF((ROUND(TRUNC(('TRI-1'!AQ18 ),2),0))=3,"D-",IF((ROUND(TRUNC(('TRI-1'!AQ18 ),2),0))=2,"E+",IF((ROUND(TRUNC(('TRI-1'!AQ18  ),2),0))&lt;=1,"E-","")))))))))))</f>
        <v>B-</v>
      </c>
      <c r="AR18" s="51" t="str">
        <f>IF(OR('TRI-1'!AR18 ="",'TRI-1'!AR18&lt;0,'TRI-1'!AR18  &gt;10),"",IF((ROUND(TRUNC(('TRI-1'!AR18  ),2),0))=10,"A+",IF((ROUND(TRUNC(('TRI-1'!AR18  ),2),0))=9,"A-",IF((ROUND(TRUNC(('TRI-1'!AR18   ),2),0))=8,"B+",IF((ROUND(TRUNC(('TRI-1'!AR18 ),2),0))=7,"B-",IF((ROUND(TRUNC(('TRI-1'!AR18  ),2),0))=6,"C+",IF((ROUND(TRUNC(('TRI-1'!AR18  ),2),0))=5,"C-",IF((ROUND(TRUNC(('TRI-1'!AR18  ),2),0))=4,"D+",IF((ROUND(TRUNC(('TRI-1'!AR18 ),2),0))=3,"D-",IF((ROUND(TRUNC(('TRI-1'!AR18 ),2),0))=2,"E+",IF((ROUND(TRUNC(('TRI-1'!AR18  ),2),0))&lt;=1,"E-","")))))))))))</f>
        <v>B-</v>
      </c>
      <c r="AS18" s="51" t="str">
        <f>IF(OR('TRI-1'!AS18 ="",'TRI-1'!AS18&lt;0,'TRI-1'!AS18  &gt;10),"",IF((ROUND(TRUNC(('TRI-1'!AS18  ),2),0))=10,"A+",IF((ROUND(TRUNC(('TRI-1'!AS18  ),2),0))=9,"A-",IF((ROUND(TRUNC(('TRI-1'!AS18   ),2),0))=8,"B+",IF((ROUND(TRUNC(('TRI-1'!AS18 ),2),0))=7,"B-",IF((ROUND(TRUNC(('TRI-1'!AS18  ),2),0))=6,"C+",IF((ROUND(TRUNC(('TRI-1'!AS18  ),2),0))=5,"C-",IF((ROUND(TRUNC(('TRI-1'!AS18  ),2),0))=4,"D+",IF((ROUND(TRUNC(('TRI-1'!AS18 ),2),0))=3,"D-",IF((ROUND(TRUNC(('TRI-1'!AS18 ),2),0))=2,"E+",IF((ROUND(TRUNC(('TRI-1'!AS18  ),2),0))&lt;=1,"E-","")))))))))))</f>
        <v>B-</v>
      </c>
      <c r="AT18" s="51" t="str">
        <f>IF(OR('TRI-1'!AT18 ="",'TRI-1'!AT18&lt;0,'TRI-1'!AT18  &gt;10),"",IF((ROUND(TRUNC(('TRI-1'!AT18  ),2),0))=10,"A+",IF((ROUND(TRUNC(('TRI-1'!AT18  ),2),0))=9,"A-",IF((ROUND(TRUNC(('TRI-1'!AT18   ),2),0))=8,"B+",IF((ROUND(TRUNC(('TRI-1'!AT18 ),2),0))=7,"B-",IF((ROUND(TRUNC(('TRI-1'!AT18  ),2),0))=6,"C+",IF((ROUND(TRUNC(('TRI-1'!AT18  ),2),0))=5,"C-",IF((ROUND(TRUNC(('TRI-1'!AT18  ),2),0))=4,"D+",IF((ROUND(TRUNC(('TRI-1'!AT18 ),2),0))=3,"D-",IF((ROUND(TRUNC(('TRI-1'!AT18 ),2),0))=2,"E+",IF((ROUND(TRUNC(('TRI-1'!AT18  ),2),0))&lt;=1,"E-","")))))))))))</f>
        <v>B-</v>
      </c>
      <c r="AU18" s="51" t="str">
        <f>IF(OR('TRI-1'!AU18 ="",'TRI-1'!AU18&lt;0,'TRI-1'!AU18  &gt;10),"",IF((ROUND(TRUNC(('TRI-1'!AU18  ),2),0))=10,"A+",IF((ROUND(TRUNC(('TRI-1'!AU18  ),2),0))=9,"A-",IF((ROUND(TRUNC(('TRI-1'!AU18   ),2),0))=8,"B+",IF((ROUND(TRUNC(('TRI-1'!AU18 ),2),0))=7,"B-",IF((ROUND(TRUNC(('TRI-1'!AU18  ),2),0))=6,"C+",IF((ROUND(TRUNC(('TRI-1'!AU18  ),2),0))=5,"C-",IF((ROUND(TRUNC(('TRI-1'!AU18  ),2),0))=4,"D+",IF((ROUND(TRUNC(('TRI-1'!AU18 ),2),0))=3,"D-",IF((ROUND(TRUNC(('TRI-1'!AU18 ),2),0))=2,"E+",IF((ROUND(TRUNC(('TRI-1'!AU18  ),2),0))&lt;=1,"E-","")))))))))))</f>
        <v>B-</v>
      </c>
      <c r="AV18" s="51" t="str">
        <f>IF(OR('TRI-1'!AV18 ="",'TRI-1'!AV18&lt;0,'TRI-1'!AV18  &gt;10),"",IF((ROUND(TRUNC(('TRI-1'!AV18  ),2),0))=10,"A+",IF((ROUND(TRUNC(('TRI-1'!AV18  ),2),0))=9,"A-",IF((ROUND(TRUNC(('TRI-1'!AV18   ),2),0))=8,"B+",IF((ROUND(TRUNC(('TRI-1'!AV18 ),2),0))=7,"B-",IF((ROUND(TRUNC(('TRI-1'!AV18  ),2),0))=6,"C+",IF((ROUND(TRUNC(('TRI-1'!AV18  ),2),0))=5,"C-",IF((ROUND(TRUNC(('TRI-1'!AV18  ),2),0))=4,"D+",IF((ROUND(TRUNC(('TRI-1'!AV18 ),2),0))=3,"D-",IF((ROUND(TRUNC(('TRI-1'!AV18 ),2),0))=2,"E+",IF((ROUND(TRUNC(('TRI-1'!AV18  ),2),0))&lt;=1,"E-","")))))))))))</f>
        <v>B-</v>
      </c>
      <c r="AW18" s="51" t="str">
        <f>IF(OR('TRI-1'!AW18 ="",'TRI-1'!AW18&lt;0,'TRI-1'!AW18  &gt;10),"",IF((ROUND(TRUNC(('TRI-1'!AW18  ),2),0))=10,"A+",IF((ROUND(TRUNC(('TRI-1'!AW18  ),2),0))=9,"A-",IF((ROUND(TRUNC(('TRI-1'!AW18   ),2),0))=8,"B+",IF((ROUND(TRUNC(('TRI-1'!AW18 ),2),0))=7,"B-",IF((ROUND(TRUNC(('TRI-1'!AW18  ),2),0))=6,"C+",IF((ROUND(TRUNC(('TRI-1'!AW18  ),2),0))=5,"C-",IF((ROUND(TRUNC(('TRI-1'!AW18  ),2),0))=4,"D+",IF((ROUND(TRUNC(('TRI-1'!AW18 ),2),0))=3,"D-",IF((ROUND(TRUNC(('TRI-1'!AW18 ),2),0))=2,"E+",IF((ROUND(TRUNC(('TRI-1'!AW18  ),2),0))&lt;=1,"E-","")))))))))))</f>
        <v>B-</v>
      </c>
      <c r="AX18" s="51" t="str">
        <f>IF(OR('TRI-1'!AX18 ="",'TRI-1'!AX18&lt;0,'TRI-1'!AX18  &gt;10),"",IF((ROUND(TRUNC(('TRI-1'!AX18  ),2),0))=10,"A+",IF((ROUND(TRUNC(('TRI-1'!AX18  ),2),0))=9,"A-",IF((ROUND(TRUNC(('TRI-1'!AX18   ),2),0))=8,"B+",IF((ROUND(TRUNC(('TRI-1'!AX18 ),2),0))=7,"B-",IF((ROUND(TRUNC(('TRI-1'!AX18  ),2),0))=6,"C+",IF((ROUND(TRUNC(('TRI-1'!AX18  ),2),0))=5,"C-",IF((ROUND(TRUNC(('TRI-1'!AX18  ),2),0))=4,"D+",IF((ROUND(TRUNC(('TRI-1'!AX18 ),2),0))=3,"D-",IF((ROUND(TRUNC(('TRI-1'!AX18 ),2),0))=2,"E+",IF((ROUND(TRUNC(('TRI-1'!AX18  ),2),0))&lt;=1,"E-","")))))))))))</f>
        <v>B-</v>
      </c>
      <c r="AY18" s="51" t="str">
        <f>IF(OR('TRI-1'!AY18 ="",'TRI-1'!AY18&lt;0,'TRI-1'!AY18  &gt;10),"",IF((ROUND(TRUNC(('TRI-1'!AY18  ),2),0))=10,"A+",IF((ROUND(TRUNC(('TRI-1'!AY18  ),2),0))=9,"A-",IF((ROUND(TRUNC(('TRI-1'!AY18   ),2),0))=8,"B+",IF((ROUND(TRUNC(('TRI-1'!AY18 ),2),0))=7,"B-",IF((ROUND(TRUNC(('TRI-1'!AY18  ),2),0))=6,"C+",IF((ROUND(TRUNC(('TRI-1'!AY18  ),2),0))=5,"C-",IF((ROUND(TRUNC(('TRI-1'!AY18  ),2),0))=4,"D+",IF((ROUND(TRUNC(('TRI-1'!AY18 ),2),0))=3,"D-",IF((ROUND(TRUNC(('TRI-1'!AY18 ),2),0))=2,"E+",IF((ROUND(TRUNC(('TRI-1'!AY18  ),2),0))&lt;=1,"E-","")))))))))))</f>
        <v>B-</v>
      </c>
      <c r="AZ18" s="51" t="str">
        <f>IF(OR('TRI-1'!AZ18 ="",'TRI-1'!AZ18&lt;0,'TRI-1'!AZ18  &gt;10),"",IF((ROUND(TRUNC(('TRI-1'!AZ18  ),2),0))=10,"A+",IF((ROUND(TRUNC(('TRI-1'!AZ18  ),2),0))=9,"A-",IF((ROUND(TRUNC(('TRI-1'!AZ18   ),2),0))=8,"B+",IF((ROUND(TRUNC(('TRI-1'!AZ18 ),2),0))=7,"B-",IF((ROUND(TRUNC(('TRI-1'!AZ18  ),2),0))=6,"C+",IF((ROUND(TRUNC(('TRI-1'!AZ18  ),2),0))=5,"C-",IF((ROUND(TRUNC(('TRI-1'!AZ18  ),2),0))=4,"D+",IF((ROUND(TRUNC(('TRI-1'!AZ18 ),2),0))=3,"D-",IF((ROUND(TRUNC(('TRI-1'!AZ18 ),2),0))=2,"E+",IF((ROUND(TRUNC(('TRI-1'!AZ18  ),2),0))&lt;=1,"E-","")))))))))))</f>
        <v>B-</v>
      </c>
      <c r="BA18" s="51" t="str">
        <f>IF(OR('TRI-1'!BA18 ="",'TRI-1'!BA18&lt;0,'TRI-1'!BA18  &gt;10),"",IF((ROUND(TRUNC(('TRI-1'!BA18  ),2),0))=10,"A+",IF((ROUND(TRUNC(('TRI-1'!BA18  ),2),0))=9,"A-",IF((ROUND(TRUNC(('TRI-1'!BA18   ),2),0))=8,"B+",IF((ROUND(TRUNC(('TRI-1'!BA18 ),2),0))=7,"B-",IF((ROUND(TRUNC(('TRI-1'!BA18  ),2),0))=6,"C+",IF((ROUND(TRUNC(('TRI-1'!BA18  ),2),0))=5,"C-",IF((ROUND(TRUNC(('TRI-1'!BA18  ),2),0))=4,"D+",IF((ROUND(TRUNC(('TRI-1'!BA18 ),2),0))=3,"D-",IF((ROUND(TRUNC(('TRI-1'!BA18 ),2),0))=2,"E+",IF((ROUND(TRUNC(('TRI-1'!BA18  ),2),0))&lt;=1,"E-","")))))))))))</f>
        <v>B-</v>
      </c>
      <c r="BB18" s="51" t="str">
        <f>IF(OR('TRI-1'!BB18 ="",'TRI-1'!BB18&lt;0,'TRI-1'!BB18  &gt;10),"",IF((ROUND(TRUNC(('TRI-1'!BB18  ),2),0))=10,"A+",IF((ROUND(TRUNC(('TRI-1'!BB18  ),2),0))=9,"A-",IF((ROUND(TRUNC(('TRI-1'!BB18   ),2),0))=8,"B+",IF((ROUND(TRUNC(('TRI-1'!BB18 ),2),0))=7,"B-",IF((ROUND(TRUNC(('TRI-1'!BB18  ),2),0))=6,"C+",IF((ROUND(TRUNC(('TRI-1'!BB18  ),2),0))=5,"C-",IF((ROUND(TRUNC(('TRI-1'!BB18  ),2),0))=4,"D+",IF((ROUND(TRUNC(('TRI-1'!BB18 ),2),0))=3,"D-",IF((ROUND(TRUNC(('TRI-1'!BB18 ),2),0))=2,"E+",IF((ROUND(TRUNC(('TRI-1'!BB18  ),2),0))&lt;=1,"E-","")))))))))))</f>
        <v>B-</v>
      </c>
      <c r="BC18" s="51" t="str">
        <f>IF(OR('TRI-1'!BC18 ="",'TRI-1'!BC18&lt;0,'TRI-1'!BC18  &gt;10),"",IF((ROUND(TRUNC(('TRI-1'!BC18  ),2),0))=10,"A+",IF((ROUND(TRUNC(('TRI-1'!BC18  ),2),0))=9,"A-",IF((ROUND(TRUNC(('TRI-1'!BC18   ),2),0))=8,"B+",IF((ROUND(TRUNC(('TRI-1'!BC18 ),2),0))=7,"B-",IF((ROUND(TRUNC(('TRI-1'!BC18  ),2),0))=6,"C+",IF((ROUND(TRUNC(('TRI-1'!BC18  ),2),0))=5,"C-",IF((ROUND(TRUNC(('TRI-1'!BC18  ),2),0))=4,"D+",IF((ROUND(TRUNC(('TRI-1'!BC18 ),2),0))=3,"D-",IF((ROUND(TRUNC(('TRI-1'!BC18 ),2),0))=2,"E+",IF((ROUND(TRUNC(('TRI-1'!BC18  ),2),0))&lt;=1,"E-","")))))))))))</f>
        <v>B-</v>
      </c>
      <c r="BD18" s="51" t="str">
        <f>IF(OR('TRI-1'!BD18 ="",'TRI-1'!BD18&lt;0,'TRI-1'!BD18  &gt;10),"",IF((ROUND(TRUNC(('TRI-1'!BD18  ),2),0))=10,"A+",IF((ROUND(TRUNC(('TRI-1'!BD18  ),2),0))=9,"A-",IF((ROUND(TRUNC(('TRI-1'!BD18   ),2),0))=8,"B+",IF((ROUND(TRUNC(('TRI-1'!BD18 ),2),0))=7,"B-",IF((ROUND(TRUNC(('TRI-1'!BD18  ),2),0))=6,"C+",IF((ROUND(TRUNC(('TRI-1'!BD18  ),2),0))=5,"C-",IF((ROUND(TRUNC(('TRI-1'!BD18  ),2),0))=4,"D+",IF((ROUND(TRUNC(('TRI-1'!BD18 ),2),0))=3,"D-",IF((ROUND(TRUNC(('TRI-1'!BD18 ),2),0))=2,"E+",IF((ROUND(TRUNC(('TRI-1'!BD18  ),2),0))&lt;=1,"E-","")))))))))))</f>
        <v>B-</v>
      </c>
      <c r="BE18" s="51" t="str">
        <f>IF(OR('TRI-1'!BE18 ="",'TRI-1'!BE18&lt;0,'TRI-1'!BE18  &gt;10),"",IF((ROUND(TRUNC(('TRI-1'!BE18  ),2),0))=10,"A+",IF((ROUND(TRUNC(('TRI-1'!BE18  ),2),0))=9,"A-",IF((ROUND(TRUNC(('TRI-1'!BE18   ),2),0))=8,"B+",IF((ROUND(TRUNC(('TRI-1'!BE18 ),2),0))=7,"B-",IF((ROUND(TRUNC(('TRI-1'!BE18  ),2),0))=6,"C+",IF((ROUND(TRUNC(('TRI-1'!BE18  ),2),0))=5,"C-",IF((ROUND(TRUNC(('TRI-1'!BE18  ),2),0))=4,"D+",IF((ROUND(TRUNC(('TRI-1'!BE18 ),2),0))=3,"D-",IF((ROUND(TRUNC(('TRI-1'!BE18 ),2),0))=2,"E+",IF((ROUND(TRUNC(('TRI-1'!BE18  ),2),0))&lt;=1,"E-","")))))))))))</f>
        <v>B-</v>
      </c>
      <c r="BF18" s="51" t="str">
        <f>IF(OR('TRI-1'!BF18 ="",'TRI-1'!BF18&lt;0,'TRI-1'!BF18  &gt;10),"",IF((ROUND(TRUNC(('TRI-1'!BF18  ),2),0))=10,"A+",IF((ROUND(TRUNC(('TRI-1'!BF18  ),2),0))=9,"A-",IF((ROUND(TRUNC(('TRI-1'!BF18   ),2),0))=8,"B+",IF((ROUND(TRUNC(('TRI-1'!BF18 ),2),0))=7,"B-",IF((ROUND(TRUNC(('TRI-1'!BF18  ),2),0))=6,"C+",IF((ROUND(TRUNC(('TRI-1'!BF18  ),2),0))=5,"C-",IF((ROUND(TRUNC(('TRI-1'!BF18  ),2),0))=4,"D+",IF((ROUND(TRUNC(('TRI-1'!BF18 ),2),0))=3,"D-",IF((ROUND(TRUNC(('TRI-1'!BF18 ),2),0))=2,"E+",IF((ROUND(TRUNC(('TRI-1'!BF18  ),2),0))&lt;=1,"E-","")))))))))))</f>
        <v>B-</v>
      </c>
      <c r="BG18" s="51" t="str">
        <f>IF(OR('TRI-1'!BG18 ="",'TRI-1'!BG18&lt;0,'TRI-1'!BG18  &gt;10),"",IF((ROUND(TRUNC(('TRI-1'!BG18  ),2),0))=10,"A+",IF((ROUND(TRUNC(('TRI-1'!BG18  ),2),0))=9,"A-",IF((ROUND(TRUNC(('TRI-1'!BG18   ),2),0))=8,"B+",IF((ROUND(TRUNC(('TRI-1'!BG18 ),2),0))=7,"B-",IF((ROUND(TRUNC(('TRI-1'!BG18  ),2),0))=6,"C+",IF((ROUND(TRUNC(('TRI-1'!BG18  ),2),0))=5,"C-",IF((ROUND(TRUNC(('TRI-1'!BG18  ),2),0))=4,"D+",IF((ROUND(TRUNC(('TRI-1'!BG18 ),2),0))=3,"D-",IF((ROUND(TRUNC(('TRI-1'!BG18 ),2),0))=2,"E+",IF((ROUND(TRUNC(('TRI-1'!BG18  ),2),0))&lt;=1,"E-","")))))))))))</f>
        <v>B-</v>
      </c>
      <c r="BH18" s="51" t="str">
        <f>IF(OR('TRI-1'!BH18 ="",'TRI-1'!BH18&lt;0,'TRI-1'!BH18  &gt;10),"",IF((ROUND(TRUNC(('TRI-1'!BH18  ),2),0))=10,"A+",IF((ROUND(TRUNC(('TRI-1'!BH18  ),2),0))=9,"A-",IF((ROUND(TRUNC(('TRI-1'!BH18   ),2),0))=8,"B+",IF((ROUND(TRUNC(('TRI-1'!BH18 ),2),0))=7,"B-",IF((ROUND(TRUNC(('TRI-1'!BH18  ),2),0))=6,"C+",IF((ROUND(TRUNC(('TRI-1'!BH18  ),2),0))=5,"C-",IF((ROUND(TRUNC(('TRI-1'!BH18  ),2),0))=4,"D+",IF((ROUND(TRUNC(('TRI-1'!BH18 ),2),0))=3,"D-",IF((ROUND(TRUNC(('TRI-1'!BH18 ),2),0))=2,"E+",IF((ROUND(TRUNC(('TRI-1'!BH18  ),2),0))&lt;=1,"E-","")))))))))))</f>
        <v>B-</v>
      </c>
      <c r="BI18" s="51" t="str">
        <f>IF(OR('TRI-1'!BI18 ="",'TRI-1'!BI18&lt;0,'TRI-1'!BI18  &gt;10),"",IF((ROUND(TRUNC(('TRI-1'!BI18  ),2),0))=10,"A+",IF((ROUND(TRUNC(('TRI-1'!BI18  ),2),0))=9,"A-",IF((ROUND(TRUNC(('TRI-1'!BI18   ),2),0))=8,"B+",IF((ROUND(TRUNC(('TRI-1'!BI18 ),2),0))=7,"B-",IF((ROUND(TRUNC(('TRI-1'!BI18  ),2),0))=6,"C+",IF((ROUND(TRUNC(('TRI-1'!BI18  ),2),0))=5,"C-",IF((ROUND(TRUNC(('TRI-1'!BI18  ),2),0))=4,"D+",IF((ROUND(TRUNC(('TRI-1'!BI18 ),2),0))=3,"D-",IF((ROUND(TRUNC(('TRI-1'!BI18 ),2),0))=2,"E+",IF((ROUND(TRUNC(('TRI-1'!BI18  ),2),0))&lt;=1,"E-","")))))))))))</f>
        <v>B-</v>
      </c>
      <c r="BJ18" s="51" t="str">
        <f>IF(OR('TRI-1'!BJ18 ="",'TRI-1'!BJ18&lt;0,'TRI-1'!BJ18  &gt;10),"",IF((ROUND(TRUNC(('TRI-1'!BJ18  ),2),0))=10,"A+",IF((ROUND(TRUNC(('TRI-1'!BJ18  ),2),0))=9,"A-",IF((ROUND(TRUNC(('TRI-1'!BJ18   ),2),0))=8,"B+",IF((ROUND(TRUNC(('TRI-1'!BJ18 ),2),0))=7,"B-",IF((ROUND(TRUNC(('TRI-1'!BJ18  ),2),0))=6,"C+",IF((ROUND(TRUNC(('TRI-1'!BJ18  ),2),0))=5,"C-",IF((ROUND(TRUNC(('TRI-1'!BJ18  ),2),0))=4,"D+",IF((ROUND(TRUNC(('TRI-1'!BJ18 ),2),0))=3,"D-",IF((ROUND(TRUNC(('TRI-1'!BJ18 ),2),0))=2,"E+",IF((ROUND(TRUNC(('TRI-1'!BJ18  ),2),0))&lt;=1,"E-","")))))))))))</f>
        <v>B-</v>
      </c>
      <c r="BK18" s="51" t="str">
        <f>IF(OR('TRI-1'!BK18 ="",'TRI-1'!BK18&lt;0,'TRI-1'!BK18  &gt;10),"",IF((ROUND(TRUNC(('TRI-1'!BK18  ),2),0))=10,"A+",IF((ROUND(TRUNC(('TRI-1'!BK18  ),2),0))=9,"A-",IF((ROUND(TRUNC(('TRI-1'!BK18   ),2),0))=8,"B+",IF((ROUND(TRUNC(('TRI-1'!BK18 ),2),0))=7,"B-",IF((ROUND(TRUNC(('TRI-1'!BK18  ),2),0))=6,"C+",IF((ROUND(TRUNC(('TRI-1'!BK18  ),2),0))=5,"C-",IF((ROUND(TRUNC(('TRI-1'!BK18  ),2),0))=4,"D+",IF((ROUND(TRUNC(('TRI-1'!BK18 ),2),0))=3,"D-",IF((ROUND(TRUNC(('TRI-1'!BK18 ),2),0))=2,"E+",IF((ROUND(TRUNC(('TRI-1'!BK18  ),2),0))&lt;=1,"E-","")))))))))))</f>
        <v>B-</v>
      </c>
      <c r="BL18" s="51" t="str">
        <f>IF(OR('TRI-1'!BL18 ="",'TRI-1'!BL18&lt;0,'TRI-1'!BL18  &gt;10),"",IF((ROUND(TRUNC(('TRI-1'!BL18  ),2),0))=10,"A+",IF((ROUND(TRUNC(('TRI-1'!BL18  ),2),0))=9,"A-",IF((ROUND(TRUNC(('TRI-1'!BL18   ),2),0))=8,"B+",IF((ROUND(TRUNC(('TRI-1'!BL18 ),2),0))=7,"B-",IF((ROUND(TRUNC(('TRI-1'!BL18  ),2),0))=6,"C+",IF((ROUND(TRUNC(('TRI-1'!BL18  ),2),0))=5,"C-",IF((ROUND(TRUNC(('TRI-1'!BL18  ),2),0))=4,"D+",IF((ROUND(TRUNC(('TRI-1'!BL18 ),2),0))=3,"D-",IF((ROUND(TRUNC(('TRI-1'!BL18 ),2),0))=2,"E+",IF((ROUND(TRUNC(('TRI-1'!BL18  ),2),0))&lt;=1,"E-","")))))))))))</f>
        <v>B+</v>
      </c>
      <c r="BM18" s="51" t="str">
        <f>IF(OR('TRI-1'!BM18 ="",'TRI-1'!BM18&lt;0,'TRI-1'!BM18  &gt;10),"",IF((ROUND(TRUNC(('TRI-1'!BM18  ),2),0))=10,"A+",IF((ROUND(TRUNC(('TRI-1'!BM18  ),2),0))=9,"A-",IF((ROUND(TRUNC(('TRI-1'!BM18   ),2),0))=8,"B+",IF((ROUND(TRUNC(('TRI-1'!BM18 ),2),0))=7,"B-",IF((ROUND(TRUNC(('TRI-1'!BM18  ),2),0))=6,"C+",IF((ROUND(TRUNC(('TRI-1'!BM18  ),2),0))=5,"C-",IF((ROUND(TRUNC(('TRI-1'!BM18  ),2),0))=4,"D+",IF((ROUND(TRUNC(('TRI-1'!BM18 ),2),0))=3,"D-",IF((ROUND(TRUNC(('TRI-1'!BM18 ),2),0))=2,"E+",IF((ROUND(TRUNC(('TRI-1'!BM18  ),2),0))&lt;=1,"E-","")))))))))))</f>
        <v>B+</v>
      </c>
      <c r="BN18" s="51" t="str">
        <f>IF(OR('TRI-1'!BN18 ="",'TRI-1'!BN18&lt;0,'TRI-1'!BN18  &gt;10),"",IF((ROUND(TRUNC(('TRI-1'!BN18  ),2),0))=10,"A+",IF((ROUND(TRUNC(('TRI-1'!BN18  ),2),0))=9,"A-",IF((ROUND(TRUNC(('TRI-1'!BN18   ),2),0))=8,"B+",IF((ROUND(TRUNC(('TRI-1'!BN18 ),2),0))=7,"B-",IF((ROUND(TRUNC(('TRI-1'!BN18  ),2),0))=6,"C+",IF((ROUND(TRUNC(('TRI-1'!BN18  ),2),0))=5,"C-",IF((ROUND(TRUNC(('TRI-1'!BN18  ),2),0))=4,"D+",IF((ROUND(TRUNC(('TRI-1'!BN18 ),2),0))=3,"D-",IF((ROUND(TRUNC(('TRI-1'!BN18 ),2),0))=2,"E+",IF((ROUND(TRUNC(('TRI-1'!BN18  ),2),0))&lt;=1,"E-","")))))))))))</f>
        <v>B+</v>
      </c>
      <c r="BO18" s="51" t="str">
        <f>IF(OR('TRI-1'!BO18 ="",'TRI-1'!BO18&lt;0,'TRI-1'!BO18  &gt;10),"",IF((ROUND(TRUNC(('TRI-1'!BO18  ),2),0))=10,"A+",IF((ROUND(TRUNC(('TRI-1'!BO18  ),2),0))=9,"A-",IF((ROUND(TRUNC(('TRI-1'!BO18   ),2),0))=8,"B+",IF((ROUND(TRUNC(('TRI-1'!BO18 ),2),0))=7,"B-",IF((ROUND(TRUNC(('TRI-1'!BO18  ),2),0))=6,"C+",IF((ROUND(TRUNC(('TRI-1'!BO18  ),2),0))=5,"C-",IF((ROUND(TRUNC(('TRI-1'!BO18  ),2),0))=4,"D+",IF((ROUND(TRUNC(('TRI-1'!BO18 ),2),0))=3,"D-",IF((ROUND(TRUNC(('TRI-1'!BO18 ),2),0))=2,"E+",IF((ROUND(TRUNC(('TRI-1'!BO18  ),2),0))&lt;=1,"E-","")))))))))))</f>
        <v>B+</v>
      </c>
      <c r="BP18" s="51" t="str">
        <f>IF(OR('TRI-1'!BP18 ="",'TRI-1'!BP18&lt;0,'TRI-1'!BP18  &gt;10),"",IF((ROUND(TRUNC(('TRI-1'!BP18  ),2),0))=10,"A+",IF((ROUND(TRUNC(('TRI-1'!BP18  ),2),0))=9,"A-",IF((ROUND(TRUNC(('TRI-1'!BP18   ),2),0))=8,"B+",IF((ROUND(TRUNC(('TRI-1'!BP18 ),2),0))=7,"B-",IF((ROUND(TRUNC(('TRI-1'!BP18  ),2),0))=6,"C+",IF((ROUND(TRUNC(('TRI-1'!BP18  ),2),0))=5,"C-",IF((ROUND(TRUNC(('TRI-1'!BP18  ),2),0))=4,"D+",IF((ROUND(TRUNC(('TRI-1'!BP18 ),2),0))=3,"D-",IF((ROUND(TRUNC(('TRI-1'!BP18 ),2),0))=2,"E+",IF((ROUND(TRUNC(('TRI-1'!BP18  ),2),0))&lt;=1,"E-","")))))))))))</f>
        <v>B+</v>
      </c>
      <c r="BQ18" s="51" t="str">
        <f>IF(OR('TRI-1'!BQ18 ="",'TRI-1'!BQ18&lt;0,'TRI-1'!BQ18  &gt;10),"",IF((ROUND(TRUNC(('TRI-1'!BQ18  ),2),0))=10,"A+",IF((ROUND(TRUNC(('TRI-1'!BQ18  ),2),0))=9,"A-",IF((ROUND(TRUNC(('TRI-1'!BQ18   ),2),0))=8,"B+",IF((ROUND(TRUNC(('TRI-1'!BQ18 ),2),0))=7,"B-",IF((ROUND(TRUNC(('TRI-1'!BQ18  ),2),0))=6,"C+",IF((ROUND(TRUNC(('TRI-1'!BQ18  ),2),0))=5,"C-",IF((ROUND(TRUNC(('TRI-1'!BQ18  ),2),0))=4,"D+",IF((ROUND(TRUNC(('TRI-1'!BQ18 ),2),0))=3,"D-",IF((ROUND(TRUNC(('TRI-1'!BQ18 ),2),0))=2,"E+",IF((ROUND(TRUNC(('TRI-1'!BQ18  ),2),0))&lt;=1,"E-","")))))))))))</f>
        <v>B+</v>
      </c>
      <c r="BR18" s="51" t="str">
        <f>IF(OR('TRI-1'!BR18 ="",'TRI-1'!BR18&lt;0,'TRI-1'!BR18  &gt;10),"",IF((ROUND(TRUNC(('TRI-1'!BR18  ),2),0))=10,"A+",IF((ROUND(TRUNC(('TRI-1'!BR18  ),2),0))=9,"A-",IF((ROUND(TRUNC(('TRI-1'!BR18   ),2),0))=8,"B+",IF((ROUND(TRUNC(('TRI-1'!BR18 ),2),0))=7,"B-",IF((ROUND(TRUNC(('TRI-1'!BR18  ),2),0))=6,"C+",IF((ROUND(TRUNC(('TRI-1'!BR18  ),2),0))=5,"C-",IF((ROUND(TRUNC(('TRI-1'!BR18  ),2),0))=4,"D+",IF((ROUND(TRUNC(('TRI-1'!BR18 ),2),0))=3,"D-",IF((ROUND(TRUNC(('TRI-1'!BR18 ),2),0))=2,"E+",IF((ROUND(TRUNC(('TRI-1'!BR18  ),2),0))&lt;=1,"E-","")))))))))))</f>
        <v>B+</v>
      </c>
      <c r="BS18" s="51" t="str">
        <f>IF(OR('TRI-1'!BS18 ="",'TRI-1'!BS18&lt;0,'TRI-1'!BS18  &gt;10),"",IF((ROUND(TRUNC(('TRI-1'!BS18  ),2),0))=10,"A+",IF((ROUND(TRUNC(('TRI-1'!BS18  ),2),0))=9,"A-",IF((ROUND(TRUNC(('TRI-1'!BS18   ),2),0))=8,"B+",IF((ROUND(TRUNC(('TRI-1'!BS18 ),2),0))=7,"B-",IF((ROUND(TRUNC(('TRI-1'!BS18  ),2),0))=6,"C+",IF((ROUND(TRUNC(('TRI-1'!BS18  ),2),0))=5,"C-",IF((ROUND(TRUNC(('TRI-1'!BS18  ),2),0))=4,"D+",IF((ROUND(TRUNC(('TRI-1'!BS18 ),2),0))=3,"D-",IF((ROUND(TRUNC(('TRI-1'!BS18 ),2),0))=2,"E+",IF((ROUND(TRUNC(('TRI-1'!BS18  ),2),0))&lt;=1,"E-","")))))))))))</f>
        <v>B+</v>
      </c>
      <c r="BT18" s="51" t="str">
        <f>IF(OR('TRI-1'!BT18 ="",'TRI-1'!BT18&lt;0,'TRI-1'!BT18  &gt;10),"",IF((ROUND(TRUNC(('TRI-1'!BT18  ),2),0))=10,"A+",IF((ROUND(TRUNC(('TRI-1'!BT18  ),2),0))=9,"A-",IF((ROUND(TRUNC(('TRI-1'!BT18   ),2),0))=8,"B+",IF((ROUND(TRUNC(('TRI-1'!BT18 ),2),0))=7,"B-",IF((ROUND(TRUNC(('TRI-1'!BT18  ),2),0))=6,"C+",IF((ROUND(TRUNC(('TRI-1'!BT18  ),2),0))=5,"C-",IF((ROUND(TRUNC(('TRI-1'!BT18  ),2),0))=4,"D+",IF((ROUND(TRUNC(('TRI-1'!BT18 ),2),0))=3,"D-",IF((ROUND(TRUNC(('TRI-1'!BT18 ),2),0))=2,"E+",IF((ROUND(TRUNC(('TRI-1'!BT18  ),2),0))&lt;=1,"E-","")))))))))))</f>
        <v>B+</v>
      </c>
      <c r="BU18" s="51" t="str">
        <f>IF(OR('TRI-1'!BU18 ="",'TRI-1'!BU18&lt;0,'TRI-1'!BU18  &gt;10),"",IF((ROUND(TRUNC(('TRI-1'!BU18  ),2),0))=10,"A+",IF((ROUND(TRUNC(('TRI-1'!BU18  ),2),0))=9,"A-",IF((ROUND(TRUNC(('TRI-1'!BU18   ),2),0))=8,"B+",IF((ROUND(TRUNC(('TRI-1'!BU18 ),2),0))=7,"B-",IF((ROUND(TRUNC(('TRI-1'!BU18  ),2),0))=6,"C+",IF((ROUND(TRUNC(('TRI-1'!BU18  ),2),0))=5,"C-",IF((ROUND(TRUNC(('TRI-1'!BU18  ),2),0))=4,"D+",IF((ROUND(TRUNC(('TRI-1'!BU18 ),2),0))=3,"D-",IF((ROUND(TRUNC(('TRI-1'!BU18 ),2),0))=2,"E+",IF((ROUND(TRUNC(('TRI-1'!BU18  ),2),0))&lt;=1,"E-","")))))))))))</f>
        <v>B+</v>
      </c>
      <c r="BV18" s="51" t="str">
        <f>IF(OR('TRI-1'!BV18 ="",'TRI-1'!BV18&lt;0,'TRI-1'!BV18  &gt;10),"",IF((ROUND(TRUNC(('TRI-1'!BV18  ),2),0))=10,"A+",IF((ROUND(TRUNC(('TRI-1'!BV18  ),2),0))=9,"A-",IF((ROUND(TRUNC(('TRI-1'!BV18   ),2),0))=8,"B+",IF((ROUND(TRUNC(('TRI-1'!BV18 ),2),0))=7,"B-",IF((ROUND(TRUNC(('TRI-1'!BV18  ),2),0))=6,"C+",IF((ROUND(TRUNC(('TRI-1'!BV18  ),2),0))=5,"C-",IF((ROUND(TRUNC(('TRI-1'!BV18  ),2),0))=4,"D+",IF((ROUND(TRUNC(('TRI-1'!BV18 ),2),0))=3,"D-",IF((ROUND(TRUNC(('TRI-1'!BV18 ),2),0))=2,"E+",IF((ROUND(TRUNC(('TRI-1'!BV18  ),2),0))&lt;=1,"E-","")))))))))))</f>
        <v>B+</v>
      </c>
      <c r="BW18" s="51" t="str">
        <f>IF(OR('TRI-1'!BW18 ="",'TRI-1'!BW18&lt;0,'TRI-1'!BW18  &gt;10),"",IF((ROUND(TRUNC(('TRI-1'!BW18  ),2),0))=10,"A+",IF((ROUND(TRUNC(('TRI-1'!BW18  ),2),0))=9,"A-",IF((ROUND(TRUNC(('TRI-1'!BW18   ),2),0))=8,"B+",IF((ROUND(TRUNC(('TRI-1'!BW18 ),2),0))=7,"B-",IF((ROUND(TRUNC(('TRI-1'!BW18  ),2),0))=6,"C+",IF((ROUND(TRUNC(('TRI-1'!BW18  ),2),0))=5,"C-",IF((ROUND(TRUNC(('TRI-1'!BW18  ),2),0))=4,"D+",IF((ROUND(TRUNC(('TRI-1'!BW18 ),2),0))=3,"D-",IF((ROUND(TRUNC(('TRI-1'!BW18 ),2),0))=2,"E+",IF((ROUND(TRUNC(('TRI-1'!BW18  ),2),0))&lt;=1,"E-","")))))))))))</f>
        <v>B+</v>
      </c>
      <c r="BX18" s="51" t="str">
        <f>IF(OR('TRI-1'!BX18 ="",'TRI-1'!BX18&lt;0,'TRI-1'!BX18  &gt;10),"",IF((ROUND(TRUNC(('TRI-1'!BX18  ),2),0))=10,"A+",IF((ROUND(TRUNC(('TRI-1'!BX18  ),2),0))=9,"A-",IF((ROUND(TRUNC(('TRI-1'!BX18   ),2),0))=8,"B+",IF((ROUND(TRUNC(('TRI-1'!BX18 ),2),0))=7,"B-",IF((ROUND(TRUNC(('TRI-1'!BX18  ),2),0))=6,"C+",IF((ROUND(TRUNC(('TRI-1'!BX18  ),2),0))=5,"C-",IF((ROUND(TRUNC(('TRI-1'!BX18  ),2),0))=4,"D+",IF((ROUND(TRUNC(('TRI-1'!BX18 ),2),0))=3,"D-",IF((ROUND(TRUNC(('TRI-1'!BX18 ),2),0))=2,"E+",IF((ROUND(TRUNC(('TRI-1'!BX18  ),2),0))&lt;=1,"E-","")))))))))))</f>
        <v>B+</v>
      </c>
      <c r="BY18" s="51" t="str">
        <f>IF(OR('TRI-1'!BY18 ="",'TRI-1'!BY18&lt;0,'TRI-1'!BY18  &gt;10),"",IF((ROUND(TRUNC(('TRI-1'!BY18  ),2),0))=10,"A+",IF((ROUND(TRUNC(('TRI-1'!BY18  ),2),0))=9,"A-",IF((ROUND(TRUNC(('TRI-1'!BY18   ),2),0))=8,"B+",IF((ROUND(TRUNC(('TRI-1'!BY18 ),2),0))=7,"B-",IF((ROUND(TRUNC(('TRI-1'!BY18  ),2),0))=6,"C+",IF((ROUND(TRUNC(('TRI-1'!BY18  ),2),0))=5,"C-",IF((ROUND(TRUNC(('TRI-1'!BY18  ),2),0))=4,"D+",IF((ROUND(TRUNC(('TRI-1'!BY18 ),2),0))=3,"D-",IF((ROUND(TRUNC(('TRI-1'!BY18 ),2),0))=2,"E+",IF((ROUND(TRUNC(('TRI-1'!BY18  ),2),0))&lt;=1,"E-","")))))))))))</f>
        <v>B+</v>
      </c>
      <c r="BZ18" s="51" t="str">
        <f>IF(OR('TRI-1'!BZ18 ="",'TRI-1'!BZ18&lt;0,'TRI-1'!BZ18  &gt;10),"",IF((ROUND(TRUNC(('TRI-1'!BZ18  ),2),0))=10,"A+",IF((ROUND(TRUNC(('TRI-1'!BZ18  ),2),0))=9,"A-",IF((ROUND(TRUNC(('TRI-1'!BZ18   ),2),0))=8,"B+",IF((ROUND(TRUNC(('TRI-1'!BZ18 ),2),0))=7,"B-",IF((ROUND(TRUNC(('TRI-1'!BZ18  ),2),0))=6,"C+",IF((ROUND(TRUNC(('TRI-1'!BZ18  ),2),0))=5,"C-",IF((ROUND(TRUNC(('TRI-1'!BZ18  ),2),0))=4,"D+",IF((ROUND(TRUNC(('TRI-1'!BZ18 ),2),0))=3,"D-",IF((ROUND(TRUNC(('TRI-1'!BZ18 ),2),0))=2,"E+",IF((ROUND(TRUNC(('TRI-1'!BZ18  ),2),0))&lt;=1,"E-","")))))))))))</f>
        <v>B+</v>
      </c>
      <c r="CA18" s="51" t="str">
        <f>IF(OR('TRI-1'!CA18 ="",'TRI-1'!CA18&lt;0,'TRI-1'!CA18  &gt;10),"",IF((ROUND(TRUNC(('TRI-1'!CA18  ),2),0))=10,"A+",IF((ROUND(TRUNC(('TRI-1'!CA18  ),2),0))=9,"A-",IF((ROUND(TRUNC(('TRI-1'!CA18   ),2),0))=8,"B+",IF((ROUND(TRUNC(('TRI-1'!CA18 ),2),0))=7,"B-",IF((ROUND(TRUNC(('TRI-1'!CA18  ),2),0))=6,"C+",IF((ROUND(TRUNC(('TRI-1'!CA18  ),2),0))=5,"C-",IF((ROUND(TRUNC(('TRI-1'!CA18  ),2),0))=4,"D+",IF((ROUND(TRUNC(('TRI-1'!CA18 ),2),0))=3,"D-",IF((ROUND(TRUNC(('TRI-1'!CA18 ),2),0))=2,"E+",IF((ROUND(TRUNC(('TRI-1'!CA18  ),2),0))&lt;=1,"E-","")))))))))))</f>
        <v>B+</v>
      </c>
      <c r="CB18" s="51" t="str">
        <f>IF(OR('TRI-1'!CB18 ="",'TRI-1'!CB18&lt;0,'TRI-1'!CB18  &gt;10),"",IF((ROUND(TRUNC(('TRI-1'!CB18  ),2),0))=10,"A+",IF((ROUND(TRUNC(('TRI-1'!CB18  ),2),0))=9,"A-",IF((ROUND(TRUNC(('TRI-1'!CB18   ),2),0))=8,"B+",IF((ROUND(TRUNC(('TRI-1'!CB18 ),2),0))=7,"B-",IF((ROUND(TRUNC(('TRI-1'!CB18  ),2),0))=6,"C+",IF((ROUND(TRUNC(('TRI-1'!CB18  ),2),0))=5,"C-",IF((ROUND(TRUNC(('TRI-1'!CB18  ),2),0))=4,"D+",IF((ROUND(TRUNC(('TRI-1'!CB18 ),2),0))=3,"D-",IF((ROUND(TRUNC(('TRI-1'!CB18 ),2),0))=2,"E+",IF((ROUND(TRUNC(('TRI-1'!CB18  ),2),0))&lt;=1,"E-","")))))))))))</f>
        <v>B+</v>
      </c>
      <c r="CC18" s="51" t="str">
        <f>IF(OR('TRI-1'!CC18 ="",'TRI-1'!CC18&lt;0,'TRI-1'!CC18  &gt;10),"",IF((ROUND(TRUNC(('TRI-1'!CC18  ),2),0))=10,"A+",IF((ROUND(TRUNC(('TRI-1'!CC18  ),2),0))=9,"A-",IF((ROUND(TRUNC(('TRI-1'!CC18   ),2),0))=8,"B+",IF((ROUND(TRUNC(('TRI-1'!CC18 ),2),0))=7,"B-",IF((ROUND(TRUNC(('TRI-1'!CC18  ),2),0))=6,"C+",IF((ROUND(TRUNC(('TRI-1'!CC18  ),2),0))=5,"C-",IF((ROUND(TRUNC(('TRI-1'!CC18  ),2),0))=4,"D+",IF((ROUND(TRUNC(('TRI-1'!CC18 ),2),0))=3,"D-",IF((ROUND(TRUNC(('TRI-1'!CC18 ),2),0))=2,"E+",IF((ROUND(TRUNC(('TRI-1'!CC18  ),2),0))&lt;=1,"E-","")))))))))))</f>
        <v>B+</v>
      </c>
      <c r="CD18" s="51" t="str">
        <f>IF(OR('TRI-1'!CD18 ="",'TRI-1'!CD18&lt;0,'TRI-1'!CD18  &gt;10),"",IF((ROUND(TRUNC(('TRI-1'!CD18  ),2),0))=10,"A+",IF((ROUND(TRUNC(('TRI-1'!CD18  ),2),0))=9,"A-",IF((ROUND(TRUNC(('TRI-1'!CD18   ),2),0))=8,"B+",IF((ROUND(TRUNC(('TRI-1'!CD18 ),2),0))=7,"B-",IF((ROUND(TRUNC(('TRI-1'!CD18  ),2),0))=6,"C+",IF((ROUND(TRUNC(('TRI-1'!CD18  ),2),0))=5,"C-",IF((ROUND(TRUNC(('TRI-1'!CD18  ),2),0))=4,"D+",IF((ROUND(TRUNC(('TRI-1'!CD18 ),2),0))=3,"D-",IF((ROUND(TRUNC(('TRI-1'!CD18 ),2),0))=2,"E+",IF((ROUND(TRUNC(('TRI-1'!CD18  ),2),0))&lt;=1,"E-","")))))))))))</f>
        <v>B+</v>
      </c>
      <c r="CE18" s="51" t="str">
        <f>IF(OR('TRI-1'!CE18 ="",'TRI-1'!CE18&lt;0,'TRI-1'!CE18  &gt;10),"",IF((ROUND(TRUNC(('TRI-1'!CE18  ),2),0))=10,"A+",IF((ROUND(TRUNC(('TRI-1'!CE18  ),2),0))=9,"A-",IF((ROUND(TRUNC(('TRI-1'!CE18   ),2),0))=8,"B+",IF((ROUND(TRUNC(('TRI-1'!CE18 ),2),0))=7,"B-",IF((ROUND(TRUNC(('TRI-1'!CE18  ),2),0))=6,"C+",IF((ROUND(TRUNC(('TRI-1'!CE18  ),2),0))=5,"C-",IF((ROUND(TRUNC(('TRI-1'!CE18  ),2),0))=4,"D+",IF((ROUND(TRUNC(('TRI-1'!CE18 ),2),0))=3,"D-",IF((ROUND(TRUNC(('TRI-1'!CE18 ),2),0))=2,"E+",IF((ROUND(TRUNC(('TRI-1'!CE18  ),2),0))&lt;=1,"E-","")))))))))))</f>
        <v>B+</v>
      </c>
      <c r="CF18" s="51" t="str">
        <f>IF(OR('TRI-1'!CF18 ="",'TRI-1'!CF18&lt;0,'TRI-1'!CF18  &gt;10),"",IF((ROUND(TRUNC(('TRI-1'!CF18  ),2),0))=10,"A+",IF((ROUND(TRUNC(('TRI-1'!CF18  ),2),0))=9,"A-",IF((ROUND(TRUNC(('TRI-1'!CF18   ),2),0))=8,"B+",IF((ROUND(TRUNC(('TRI-1'!CF18 ),2),0))=7,"B-",IF((ROUND(TRUNC(('TRI-1'!CF18  ),2),0))=6,"C+",IF((ROUND(TRUNC(('TRI-1'!CF18  ),2),0))=5,"C-",IF((ROUND(TRUNC(('TRI-1'!CF18  ),2),0))=4,"D+",IF((ROUND(TRUNC(('TRI-1'!CF18 ),2),0))=3,"D-",IF((ROUND(TRUNC(('TRI-1'!CF18 ),2),0))=2,"E+",IF((ROUND(TRUNC(('TRI-1'!CF18  ),2),0))&lt;=1,"E-","")))))))))))</f>
        <v>B+</v>
      </c>
      <c r="CG18" s="51" t="str">
        <f>IF(OR('TRI-1'!CG18 ="",'TRI-1'!CG18&lt;0,'TRI-1'!CG18  &gt;10),"",IF((ROUND(TRUNC(('TRI-1'!CG18  ),2),0))=10,"A+",IF((ROUND(TRUNC(('TRI-1'!CG18  ),2),0))=9,"A-",IF((ROUND(TRUNC(('TRI-1'!CG18   ),2),0))=8,"B+",IF((ROUND(TRUNC(('TRI-1'!CG18 ),2),0))=7,"B-",IF((ROUND(TRUNC(('TRI-1'!CG18  ),2),0))=6,"C+",IF((ROUND(TRUNC(('TRI-1'!CG18  ),2),0))=5,"C-",IF((ROUND(TRUNC(('TRI-1'!CG18  ),2),0))=4,"D+",IF((ROUND(TRUNC(('TRI-1'!CG18 ),2),0))=3,"D-",IF((ROUND(TRUNC(('TRI-1'!CG18 ),2),0))=2,"E+",IF((ROUND(TRUNC(('TRI-1'!CG18  ),2),0))&lt;=1,"E-","")))))))))))</f>
        <v>B+</v>
      </c>
      <c r="CH18" s="51" t="str">
        <f>IF(OR('TRI-1'!CH18 ="",'TRI-1'!CH18&lt;0,'TRI-1'!CH18  &gt;10),"",IF((ROUND(TRUNC(('TRI-1'!CH18  ),2),0))=10,"A+",IF((ROUND(TRUNC(('TRI-1'!CH18  ),2),0))=9,"A-",IF((ROUND(TRUNC(('TRI-1'!CH18   ),2),0))=8,"B+",IF((ROUND(TRUNC(('TRI-1'!CH18 ),2),0))=7,"B-",IF((ROUND(TRUNC(('TRI-1'!CH18  ),2),0))=6,"C+",IF((ROUND(TRUNC(('TRI-1'!CH18  ),2),0))=5,"C-",IF((ROUND(TRUNC(('TRI-1'!CH18  ),2),0))=4,"D+",IF((ROUND(TRUNC(('TRI-1'!CH18 ),2),0))=3,"D-",IF((ROUND(TRUNC(('TRI-1'!CH18 ),2),0))=2,"E+",IF((ROUND(TRUNC(('TRI-1'!CH18  ),2),0))&lt;=1,"E-","")))))))))))</f>
        <v>B-</v>
      </c>
      <c r="CI18" s="51" t="str">
        <f>IF(OR('TRI-1'!CI18 ="",'TRI-1'!CI18&lt;0,'TRI-1'!CI18  &gt;10),"",IF((ROUND(TRUNC(('TRI-1'!CI18  ),2),0))=10,"A+",IF((ROUND(TRUNC(('TRI-1'!CI18  ),2),0))=9,"A-",IF((ROUND(TRUNC(('TRI-1'!CI18   ),2),0))=8,"B+",IF((ROUND(TRUNC(('TRI-1'!CI18 ),2),0))=7,"B-",IF((ROUND(TRUNC(('TRI-1'!CI18  ),2),0))=6,"C+",IF((ROUND(TRUNC(('TRI-1'!CI18  ),2),0))=5,"C-",IF((ROUND(TRUNC(('TRI-1'!CI18  ),2),0))=4,"D+",IF((ROUND(TRUNC(('TRI-1'!CI18 ),2),0))=3,"D-",IF((ROUND(TRUNC(('TRI-1'!CI18 ),2),0))=2,"E+",IF((ROUND(TRUNC(('TRI-1'!CI18  ),2),0))&lt;=1,"E-","")))))))))))</f>
        <v>B-</v>
      </c>
      <c r="CJ18" s="51" t="str">
        <f>IF(OR('TRI-1'!CJ18 ="",'TRI-1'!CJ18&lt;0,'TRI-1'!CJ18  &gt;10),"",IF((ROUND(TRUNC(('TRI-1'!CJ18  ),2),0))=10,"A+",IF((ROUND(TRUNC(('TRI-1'!CJ18  ),2),0))=9,"A-",IF((ROUND(TRUNC(('TRI-1'!CJ18   ),2),0))=8,"B+",IF((ROUND(TRUNC(('TRI-1'!CJ18 ),2),0))=7,"B-",IF((ROUND(TRUNC(('TRI-1'!CJ18  ),2),0))=6,"C+",IF((ROUND(TRUNC(('TRI-1'!CJ18  ),2),0))=5,"C-",IF((ROUND(TRUNC(('TRI-1'!CJ18  ),2),0))=4,"D+",IF((ROUND(TRUNC(('TRI-1'!CJ18 ),2),0))=3,"D-",IF((ROUND(TRUNC(('TRI-1'!CJ18 ),2),0))=2,"E+",IF((ROUND(TRUNC(('TRI-1'!CJ18  ),2),0))&lt;=1,"E-","")))))))))))</f>
        <v>B-</v>
      </c>
      <c r="CK18" s="51" t="str">
        <f>IF(OR('TRI-1'!CK18 ="",'TRI-1'!CK18&lt;0,'TRI-1'!CK18  &gt;10),"",IF((ROUND(TRUNC(('TRI-1'!CK18  ),2),0))=10,"A+",IF((ROUND(TRUNC(('TRI-1'!CK18  ),2),0))=9,"A-",IF((ROUND(TRUNC(('TRI-1'!CK18   ),2),0))=8,"B+",IF((ROUND(TRUNC(('TRI-1'!CK18 ),2),0))=7,"B-",IF((ROUND(TRUNC(('TRI-1'!CK18  ),2),0))=6,"C+",IF((ROUND(TRUNC(('TRI-1'!CK18  ),2),0))=5,"C-",IF((ROUND(TRUNC(('TRI-1'!CK18  ),2),0))=4,"D+",IF((ROUND(TRUNC(('TRI-1'!CK18 ),2),0))=3,"D-",IF((ROUND(TRUNC(('TRI-1'!CK18 ),2),0))=2,"E+",IF((ROUND(TRUNC(('TRI-1'!CK18  ),2),0))&lt;=1,"E-","")))))))))))</f>
        <v>B-</v>
      </c>
      <c r="CL18" s="51" t="str">
        <f>IF(OR('TRI-1'!CL18 ="",'TRI-1'!CL18&lt;0,'TRI-1'!CL18  &gt;10),"",IF((ROUND(TRUNC(('TRI-1'!CL18  ),2),0))=10,"A+",IF((ROUND(TRUNC(('TRI-1'!CL18  ),2),0))=9,"A-",IF((ROUND(TRUNC(('TRI-1'!CL18   ),2),0))=8,"B+",IF((ROUND(TRUNC(('TRI-1'!CL18 ),2),0))=7,"B-",IF((ROUND(TRUNC(('TRI-1'!CL18  ),2),0))=6,"C+",IF((ROUND(TRUNC(('TRI-1'!CL18  ),2),0))=5,"C-",IF((ROUND(TRUNC(('TRI-1'!CL18  ),2),0))=4,"D+",IF((ROUND(TRUNC(('TRI-1'!CL18 ),2),0))=3,"D-",IF((ROUND(TRUNC(('TRI-1'!CL18 ),2),0))=2,"E+",IF((ROUND(TRUNC(('TRI-1'!CL18  ),2),0))&lt;=1,"E-","")))))))))))</f>
        <v>B-</v>
      </c>
      <c r="CM18" s="51" t="str">
        <f>IF(OR('TRI-1'!CM18 ="",'TRI-1'!CM18&lt;0,'TRI-1'!CM18  &gt;10),"",IF((ROUND(TRUNC(('TRI-1'!CM18  ),2),0))=10,"A+",IF((ROUND(TRUNC(('TRI-1'!CM18  ),2),0))=9,"A-",IF((ROUND(TRUNC(('TRI-1'!CM18   ),2),0))=8,"B+",IF((ROUND(TRUNC(('TRI-1'!CM18 ),2),0))=7,"B-",IF((ROUND(TRUNC(('TRI-1'!CM18  ),2),0))=6,"C+",IF((ROUND(TRUNC(('TRI-1'!CM18  ),2),0))=5,"C-",IF((ROUND(TRUNC(('TRI-1'!CM18  ),2),0))=4,"D+",IF((ROUND(TRUNC(('TRI-1'!CM18 ),2),0))=3,"D-",IF((ROUND(TRUNC(('TRI-1'!CM18 ),2),0))=2,"E+",IF((ROUND(TRUNC(('TRI-1'!CM18  ),2),0))&lt;=1,"E-","")))))))))))</f>
        <v>B-</v>
      </c>
      <c r="CN18" s="51" t="str">
        <f>IF(OR('TRI-1'!CN18 ="",'TRI-1'!CN18&lt;0,'TRI-1'!CN18  &gt;10),"",IF((ROUND(TRUNC(('TRI-1'!CN18  ),2),0))=10,"A+",IF((ROUND(TRUNC(('TRI-1'!CN18  ),2),0))=9,"A-",IF((ROUND(TRUNC(('TRI-1'!CN18   ),2),0))=8,"B+",IF((ROUND(TRUNC(('TRI-1'!CN18 ),2),0))=7,"B-",IF((ROUND(TRUNC(('TRI-1'!CN18  ),2),0))=6,"C+",IF((ROUND(TRUNC(('TRI-1'!CN18  ),2),0))=5,"C-",IF((ROUND(TRUNC(('TRI-1'!CN18  ),2),0))=4,"D+",IF((ROUND(TRUNC(('TRI-1'!CN18 ),2),0))=3,"D-",IF((ROUND(TRUNC(('TRI-1'!CN18 ),2),0))=2,"E+",IF((ROUND(TRUNC(('TRI-1'!CN18  ),2),0))&lt;=1,"E-","")))))))))))</f>
        <v>B-</v>
      </c>
      <c r="CO18" s="51" t="str">
        <f>IF(OR('TRI-1'!CO18 ="",'TRI-1'!CO18&lt;0,'TRI-1'!CO18  &gt;10),"",IF((ROUND(TRUNC(('TRI-1'!CO18  ),2),0))=10,"A+",IF((ROUND(TRUNC(('TRI-1'!CO18  ),2),0))=9,"A-",IF((ROUND(TRUNC(('TRI-1'!CO18   ),2),0))=8,"B+",IF((ROUND(TRUNC(('TRI-1'!CO18 ),2),0))=7,"B-",IF((ROUND(TRUNC(('TRI-1'!CO18  ),2),0))=6,"C+",IF((ROUND(TRUNC(('TRI-1'!CO18  ),2),0))=5,"C-",IF((ROUND(TRUNC(('TRI-1'!CO18  ),2),0))=4,"D+",IF((ROUND(TRUNC(('TRI-1'!CO18 ),2),0))=3,"D-",IF((ROUND(TRUNC(('TRI-1'!CO18 ),2),0))=2,"E+",IF((ROUND(TRUNC(('TRI-1'!CO18  ),2),0))&lt;=1,"E-","")))))))))))</f>
        <v>B-</v>
      </c>
      <c r="CP18" s="51" t="str">
        <f>IF(OR('TRI-1'!CP18 ="",'TRI-1'!CP18&lt;0,'TRI-1'!CP18  &gt;10),"",IF((ROUND(TRUNC(('TRI-1'!CP18  ),2),0))=10,"A+",IF((ROUND(TRUNC(('TRI-1'!CP18  ),2),0))=9,"A-",IF((ROUND(TRUNC(('TRI-1'!CP18   ),2),0))=8,"B+",IF((ROUND(TRUNC(('TRI-1'!CP18 ),2),0))=7,"B-",IF((ROUND(TRUNC(('TRI-1'!CP18  ),2),0))=6,"C+",IF((ROUND(TRUNC(('TRI-1'!CP18  ),2),0))=5,"C-",IF((ROUND(TRUNC(('TRI-1'!CP18  ),2),0))=4,"D+",IF((ROUND(TRUNC(('TRI-1'!CP18 ),2),0))=3,"D-",IF((ROUND(TRUNC(('TRI-1'!CP18 ),2),0))=2,"E+",IF((ROUND(TRUNC(('TRI-1'!CP18  ),2),0))&lt;=1,"E-","")))))))))))</f>
        <v>B-</v>
      </c>
      <c r="CQ18" s="51" t="str">
        <f>IF(OR('TRI-1'!CQ18 ="",'TRI-1'!CQ18&lt;0,'TRI-1'!CQ18  &gt;10),"",IF((ROUND(TRUNC(('TRI-1'!CQ18  ),2),0))=10,"A+",IF((ROUND(TRUNC(('TRI-1'!CQ18  ),2),0))=9,"A-",IF((ROUND(TRUNC(('TRI-1'!CQ18   ),2),0))=8,"B+",IF((ROUND(TRUNC(('TRI-1'!CQ18 ),2),0))=7,"B-",IF((ROUND(TRUNC(('TRI-1'!CQ18  ),2),0))=6,"C+",IF((ROUND(TRUNC(('TRI-1'!CQ18  ),2),0))=5,"C-",IF((ROUND(TRUNC(('TRI-1'!CQ18  ),2),0))=4,"D+",IF((ROUND(TRUNC(('TRI-1'!CQ18 ),2),0))=3,"D-",IF((ROUND(TRUNC(('TRI-1'!CQ18 ),2),0))=2,"E+",IF((ROUND(TRUNC(('TRI-1'!CQ18  ),2),0))&lt;=1,"E-","")))))))))))</f>
        <v>B-</v>
      </c>
      <c r="CR18" s="51" t="str">
        <f>IF(OR('TRI-1'!CR18 ="",'TRI-1'!CR18&lt;0,'TRI-1'!CR18  &gt;10),"",IF((ROUND(TRUNC(('TRI-1'!CR18  ),2),0))=10,"A+",IF((ROUND(TRUNC(('TRI-1'!CR18  ),2),0))=9,"A-",IF((ROUND(TRUNC(('TRI-1'!CR18   ),2),0))=8,"B+",IF((ROUND(TRUNC(('TRI-1'!CR18 ),2),0))=7,"B-",IF((ROUND(TRUNC(('TRI-1'!CR18  ),2),0))=6,"C+",IF((ROUND(TRUNC(('TRI-1'!CR18  ),2),0))=5,"C-",IF((ROUND(TRUNC(('TRI-1'!CR18  ),2),0))=4,"D+",IF((ROUND(TRUNC(('TRI-1'!CR18 ),2),0))=3,"D-",IF((ROUND(TRUNC(('TRI-1'!CR18 ),2),0))=2,"E+",IF((ROUND(TRUNC(('TRI-1'!CR18  ),2),0))&lt;=1,"E-","")))))))))))</f>
        <v>B-</v>
      </c>
      <c r="CS18" s="51" t="str">
        <f>IF(OR('TRI-1'!CS18 ="",'TRI-1'!CS18&lt;0,'TRI-1'!CS18  &gt;10),"",IF((ROUND(TRUNC(('TRI-1'!CS18  ),2),0))=10,"A+",IF((ROUND(TRUNC(('TRI-1'!CS18  ),2),0))=9,"A-",IF((ROUND(TRUNC(('TRI-1'!CS18   ),2),0))=8,"B+",IF((ROUND(TRUNC(('TRI-1'!CS18 ),2),0))=7,"B-",IF((ROUND(TRUNC(('TRI-1'!CS18  ),2),0))=6,"C+",IF((ROUND(TRUNC(('TRI-1'!CS18  ),2),0))=5,"C-",IF((ROUND(TRUNC(('TRI-1'!CS18  ),2),0))=4,"D+",IF((ROUND(TRUNC(('TRI-1'!CS18 ),2),0))=3,"D-",IF((ROUND(TRUNC(('TRI-1'!CS18 ),2),0))=2,"E+",IF((ROUND(TRUNC(('TRI-1'!CS18  ),2),0))&lt;=1,"E-","")))))))))))</f>
        <v>B-</v>
      </c>
      <c r="CT18" s="51" t="str">
        <f>IF(OR('TRI-1'!CT18 ="",'TRI-1'!CT18&lt;0,'TRI-1'!CT18  &gt;10),"",IF((ROUND(TRUNC(('TRI-1'!CT18  ),2),0))=10,"A+",IF((ROUND(TRUNC(('TRI-1'!CT18  ),2),0))=9,"A-",IF((ROUND(TRUNC(('TRI-1'!CT18   ),2),0))=8,"B+",IF((ROUND(TRUNC(('TRI-1'!CT18 ),2),0))=7,"B-",IF((ROUND(TRUNC(('TRI-1'!CT18  ),2),0))=6,"C+",IF((ROUND(TRUNC(('TRI-1'!CT18  ),2),0))=5,"C-",IF((ROUND(TRUNC(('TRI-1'!CT18  ),2),0))=4,"D+",IF((ROUND(TRUNC(('TRI-1'!CT18 ),2),0))=3,"D-",IF((ROUND(TRUNC(('TRI-1'!CT18 ),2),0))=2,"E+",IF((ROUND(TRUNC(('TRI-1'!CT18  ),2),0))&lt;=1,"E-","")))))))))))</f>
        <v>B-</v>
      </c>
      <c r="CU18" s="51" t="str">
        <f>IF(OR('TRI-1'!CU18 ="",'TRI-1'!CU18&lt;0,'TRI-1'!CU18  &gt;10),"",IF((ROUND(TRUNC(('TRI-1'!CU18  ),2),0))=10,"A+",IF((ROUND(TRUNC(('TRI-1'!CU18  ),2),0))=9,"A-",IF((ROUND(TRUNC(('TRI-1'!CU18   ),2),0))=8,"B+",IF((ROUND(TRUNC(('TRI-1'!CU18 ),2),0))=7,"B-",IF((ROUND(TRUNC(('TRI-1'!CU18  ),2),0))=6,"C+",IF((ROUND(TRUNC(('TRI-1'!CU18  ),2),0))=5,"C-",IF((ROUND(TRUNC(('TRI-1'!CU18  ),2),0))=4,"D+",IF((ROUND(TRUNC(('TRI-1'!CU18 ),2),0))=3,"D-",IF((ROUND(TRUNC(('TRI-1'!CU18 ),2),0))=2,"E+",IF((ROUND(TRUNC(('TRI-1'!CU18  ),2),0))&lt;=1,"E-","")))))))))))</f>
        <v>B-</v>
      </c>
      <c r="CV18" s="51" t="str">
        <f>IF(OR('TRI-1'!CV18 ="",'TRI-1'!CV18&lt;0,'TRI-1'!CV18  &gt;10),"",IF((ROUND(TRUNC(('TRI-1'!CV18  ),2),0))=10,"A+",IF((ROUND(TRUNC(('TRI-1'!CV18  ),2),0))=9,"A-",IF((ROUND(TRUNC(('TRI-1'!CV18   ),2),0))=8,"B+",IF((ROUND(TRUNC(('TRI-1'!CV18 ),2),0))=7,"B-",IF((ROUND(TRUNC(('TRI-1'!CV18  ),2),0))=6,"C+",IF((ROUND(TRUNC(('TRI-1'!CV18  ),2),0))=5,"C-",IF((ROUND(TRUNC(('TRI-1'!CV18  ),2),0))=4,"D+",IF((ROUND(TRUNC(('TRI-1'!CV18 ),2),0))=3,"D-",IF((ROUND(TRUNC(('TRI-1'!CV18 ),2),0))=2,"E+",IF((ROUND(TRUNC(('TRI-1'!CV18  ),2),0))&lt;=1,"E-","")))))))))))</f>
        <v>B-</v>
      </c>
      <c r="CW18" s="51" t="str">
        <f>IF(OR('TRI-1'!CW18 ="",'TRI-1'!CW18&lt;0,'TRI-1'!CW18  &gt;10),"",IF((ROUND(TRUNC(('TRI-1'!CW18  ),2),0))=10,"A+",IF((ROUND(TRUNC(('TRI-1'!CW18  ),2),0))=9,"A-",IF((ROUND(TRUNC(('TRI-1'!CW18   ),2),0))=8,"B+",IF((ROUND(TRUNC(('TRI-1'!CW18 ),2),0))=7,"B-",IF((ROUND(TRUNC(('TRI-1'!CW18  ),2),0))=6,"C+",IF((ROUND(TRUNC(('TRI-1'!CW18  ),2),0))=5,"C-",IF((ROUND(TRUNC(('TRI-1'!CW18  ),2),0))=4,"D+",IF((ROUND(TRUNC(('TRI-1'!CW18 ),2),0))=3,"D-",IF((ROUND(TRUNC(('TRI-1'!CW18 ),2),0))=2,"E+",IF((ROUND(TRUNC(('TRI-1'!CW18  ),2),0))&lt;=1,"E-","")))))))))))</f>
        <v>B-</v>
      </c>
      <c r="CX18" s="51" t="str">
        <f>IF(OR('TRI-1'!CX18 ="",'TRI-1'!CX18&lt;0,'TRI-1'!CX18  &gt;10),"",IF((ROUND(TRUNC(('TRI-1'!CX18  ),2),0))=10,"A+",IF((ROUND(TRUNC(('TRI-1'!CX18  ),2),0))=9,"A-",IF((ROUND(TRUNC(('TRI-1'!CX18   ),2),0))=8,"B+",IF((ROUND(TRUNC(('TRI-1'!CX18 ),2),0))=7,"B-",IF((ROUND(TRUNC(('TRI-1'!CX18  ),2),0))=6,"C+",IF((ROUND(TRUNC(('TRI-1'!CX18  ),2),0))=5,"C-",IF((ROUND(TRUNC(('TRI-1'!CX18  ),2),0))=4,"D+",IF((ROUND(TRUNC(('TRI-1'!CX18 ),2),0))=3,"D-",IF((ROUND(TRUNC(('TRI-1'!CX18 ),2),0))=2,"E+",IF((ROUND(TRUNC(('TRI-1'!CX18  ),2),0))&lt;=1,"E-","")))))))))))</f>
        <v>B-</v>
      </c>
      <c r="CY18" s="51" t="str">
        <f>IF(OR('TRI-1'!CY18 ="",'TRI-1'!CY18&lt;0,'TRI-1'!CY18  &gt;10),"",IF((ROUND(TRUNC(('TRI-1'!CY18  ),2),0))=10,"A+",IF((ROUND(TRUNC(('TRI-1'!CY18  ),2),0))=9,"A-",IF((ROUND(TRUNC(('TRI-1'!CY18   ),2),0))=8,"B+",IF((ROUND(TRUNC(('TRI-1'!CY18 ),2),0))=7,"B-",IF((ROUND(TRUNC(('TRI-1'!CY18  ),2),0))=6,"C+",IF((ROUND(TRUNC(('TRI-1'!CY18  ),2),0))=5,"C-",IF((ROUND(TRUNC(('TRI-1'!CY18  ),2),0))=4,"D+",IF((ROUND(TRUNC(('TRI-1'!CY18 ),2),0))=3,"D-",IF((ROUND(TRUNC(('TRI-1'!CY18 ),2),0))=2,"E+",IF((ROUND(TRUNC(('TRI-1'!CY18  ),2),0))&lt;=1,"E-","")))))))))))</f>
        <v>B-</v>
      </c>
      <c r="CZ18" s="51" t="str">
        <f>IF(OR('TRI-1'!CZ18 ="",'TRI-1'!CZ18&lt;0,'TRI-1'!CZ18  &gt;10),"",IF((ROUND(TRUNC(('TRI-1'!CZ18  ),2),0))=10,"A+",IF((ROUND(TRUNC(('TRI-1'!CZ18  ),2),0))=9,"A-",IF((ROUND(TRUNC(('TRI-1'!CZ18   ),2),0))=8,"B+",IF((ROUND(TRUNC(('TRI-1'!CZ18 ),2),0))=7,"B-",IF((ROUND(TRUNC(('TRI-1'!CZ18  ),2),0))=6,"C+",IF((ROUND(TRUNC(('TRI-1'!CZ18  ),2),0))=5,"C-",IF((ROUND(TRUNC(('TRI-1'!CZ18  ),2),0))=4,"D+",IF((ROUND(TRUNC(('TRI-1'!CZ18 ),2),0))=3,"D-",IF((ROUND(TRUNC(('TRI-1'!CZ18 ),2),0))=2,"E+",IF((ROUND(TRUNC(('TRI-1'!CZ18  ),2),0))&lt;=1,"E-","")))))))))))</f>
        <v>B-</v>
      </c>
      <c r="DA18" s="51" t="str">
        <f>IF(OR('TRI-1'!DA18 ="",'TRI-1'!DA18&lt;0,'TRI-1'!DA18  &gt;10),"",IF((ROUND(TRUNC(('TRI-1'!DA18  ),2),0))=10,"A+",IF((ROUND(TRUNC(('TRI-1'!DA18  ),2),0))=9,"A-",IF((ROUND(TRUNC(('TRI-1'!DA18   ),2),0))=8,"B+",IF((ROUND(TRUNC(('TRI-1'!DA18 ),2),0))=7,"B-",IF((ROUND(TRUNC(('TRI-1'!DA18  ),2),0))=6,"C+",IF((ROUND(TRUNC(('TRI-1'!DA18  ),2),0))=5,"C-",IF((ROUND(TRUNC(('TRI-1'!DA18  ),2),0))=4,"D+",IF((ROUND(TRUNC(('TRI-1'!DA18 ),2),0))=3,"D-",IF((ROUND(TRUNC(('TRI-1'!DA18 ),2),0))=2,"E+",IF((ROUND(TRUNC(('TRI-1'!DA18  ),2),0))&lt;=1,"E-","")))))))))))</f>
        <v>B-</v>
      </c>
      <c r="DB18" s="51" t="str">
        <f>IF(OR('TRI-1'!DB18 ="",'TRI-1'!DB18&lt;0,'TRI-1'!DB18  &gt;10),"",IF((ROUND(TRUNC(('TRI-1'!DB18  ),2),0))=10,"A+",IF((ROUND(TRUNC(('TRI-1'!DB18  ),2),0))=9,"A-",IF((ROUND(TRUNC(('TRI-1'!DB18   ),2),0))=8,"B+",IF((ROUND(TRUNC(('TRI-1'!DB18 ),2),0))=7,"B-",IF((ROUND(TRUNC(('TRI-1'!DB18  ),2),0))=6,"C+",IF((ROUND(TRUNC(('TRI-1'!DB18  ),2),0))=5,"C-",IF((ROUND(TRUNC(('TRI-1'!DB18  ),2),0))=4,"D+",IF((ROUND(TRUNC(('TRI-1'!DB18 ),2),0))=3,"D-",IF((ROUND(TRUNC(('TRI-1'!DB18 ),2),0))=2,"E+",IF((ROUND(TRUNC(('TRI-1'!DB18  ),2),0))&lt;=1,"E-","")))))))))))</f>
        <v>B-</v>
      </c>
      <c r="DC18" s="51" t="str">
        <f>IF(OR('TRI-1'!DC18 ="",'TRI-1'!DC18&lt;0,'TRI-1'!DC18  &gt;10),"",IF((ROUND(TRUNC(('TRI-1'!DC18  ),2),0))=10,"A+",IF((ROUND(TRUNC(('TRI-1'!DC18  ),2),0))=9,"A-",IF((ROUND(TRUNC(('TRI-1'!DC18   ),2),0))=8,"B+",IF((ROUND(TRUNC(('TRI-1'!DC18 ),2),0))=7,"B-",IF((ROUND(TRUNC(('TRI-1'!DC18  ),2),0))=6,"C+",IF((ROUND(TRUNC(('TRI-1'!DC18  ),2),0))=5,"C-",IF((ROUND(TRUNC(('TRI-1'!DC18  ),2),0))=4,"D+",IF((ROUND(TRUNC(('TRI-1'!DC18 ),2),0))=3,"D-",IF((ROUND(TRUNC(('TRI-1'!DC18 ),2),0))=2,"E+",IF((ROUND(TRUNC(('TRI-1'!DC18  ),2),0))&lt;=1,"E-","")))))))))))</f>
        <v>B-</v>
      </c>
      <c r="DD18" s="51" t="str">
        <f>IF(OR('TRI-1'!DD18 ="",'TRI-1'!DD18&lt;0,'TRI-1'!DD18  &gt;10),"",IF((ROUND(TRUNC(('TRI-1'!DD18  ),2),0))=10,"A+",IF((ROUND(TRUNC(('TRI-1'!DD18  ),2),0))=9,"A-",IF((ROUND(TRUNC(('TRI-1'!DD18   ),2),0))=8,"B+",IF((ROUND(TRUNC(('TRI-1'!DD18 ),2),0))=7,"B-",IF((ROUND(TRUNC(('TRI-1'!DD18  ),2),0))=6,"C+",IF((ROUND(TRUNC(('TRI-1'!DD18  ),2),0))=5,"C-",IF((ROUND(TRUNC(('TRI-1'!DD18  ),2),0))=4,"D+",IF((ROUND(TRUNC(('TRI-1'!DD18 ),2),0))=3,"D-",IF((ROUND(TRUNC(('TRI-1'!DD18 ),2),0))=2,"E+",IF((ROUND(TRUNC(('TRI-1'!DD18  ),2),0))&lt;=1,"E-","")))))))))))</f>
        <v>B-</v>
      </c>
      <c r="DE18" s="51" t="str">
        <f>IF(OR('TRI-1'!DE18 ="",'TRI-1'!DE18&lt;0,'TRI-1'!DE18  &gt;10),"",IF((ROUND(TRUNC(('TRI-1'!DE18  ),2),0))=10,"A+",IF((ROUND(TRUNC(('TRI-1'!DE18  ),2),0))=9,"A-",IF((ROUND(TRUNC(('TRI-1'!DE18   ),2),0))=8,"B+",IF((ROUND(TRUNC(('TRI-1'!DE18 ),2),0))=7,"B-",IF((ROUND(TRUNC(('TRI-1'!DE18  ),2),0))=6,"C+",IF((ROUND(TRUNC(('TRI-1'!DE18  ),2),0))=5,"C-",IF((ROUND(TRUNC(('TRI-1'!DE18  ),2),0))=4,"D+",IF((ROUND(TRUNC(('TRI-1'!DE18 ),2),0))=3,"D-",IF((ROUND(TRUNC(('TRI-1'!DE18 ),2),0))=2,"E+",IF((ROUND(TRUNC(('TRI-1'!DE18  ),2),0))&lt;=1,"E-","")))))))))))</f>
        <v>B-</v>
      </c>
      <c r="DF18" s="51" t="str">
        <f>IF(OR('TRI-1'!DF18 ="",'TRI-1'!DF18&lt;0,'TRI-1'!DF18  &gt;10),"",IF((ROUND(TRUNC(('TRI-1'!DF18  ),2),0))=10,"A+",IF((ROUND(TRUNC(('TRI-1'!DF18  ),2),0))=9,"A-",IF((ROUND(TRUNC(('TRI-1'!DF18   ),2),0))=8,"B+",IF((ROUND(TRUNC(('TRI-1'!DF18 ),2),0))=7,"B-",IF((ROUND(TRUNC(('TRI-1'!DF18  ),2),0))=6,"C+",IF((ROUND(TRUNC(('TRI-1'!DF18  ),2),0))=5,"C-",IF((ROUND(TRUNC(('TRI-1'!DF18  ),2),0))=4,"D+",IF((ROUND(TRUNC(('TRI-1'!DF18 ),2),0))=3,"D-",IF((ROUND(TRUNC(('TRI-1'!DF18 ),2),0))=2,"E+",IF((ROUND(TRUNC(('TRI-1'!DF18  ),2),0))&lt;=1,"E-","")))))))))))</f>
        <v>B-</v>
      </c>
      <c r="DG18" s="51" t="str">
        <f>IF(OR('TRI-1'!DG18 ="",'TRI-1'!DG18&lt;0,'TRI-1'!DG18  &gt;10),"",IF((ROUND(TRUNC(('TRI-1'!DG18  ),2),0))=10,"A+",IF((ROUND(TRUNC(('TRI-1'!DG18  ),2),0))=9,"A-",IF((ROUND(TRUNC(('TRI-1'!DG18   ),2),0))=8,"B+",IF((ROUND(TRUNC(('TRI-1'!DG18 ),2),0))=7,"B-",IF((ROUND(TRUNC(('TRI-1'!DG18  ),2),0))=6,"C+",IF((ROUND(TRUNC(('TRI-1'!DG18  ),2),0))=5,"C-",IF((ROUND(TRUNC(('TRI-1'!DG18  ),2),0))=4,"D+",IF((ROUND(TRUNC(('TRI-1'!DG18 ),2),0))=3,"D-",IF((ROUND(TRUNC(('TRI-1'!DG18 ),2),0))=2,"E+",IF((ROUND(TRUNC(('TRI-1'!DG18  ),2),0))&lt;=1,"E-","")))))))))))</f>
        <v>B-</v>
      </c>
      <c r="DH18" s="51" t="str">
        <f>IF(OR('TRI-1'!DH18 ="",'TRI-1'!DH18&lt;0,'TRI-1'!DH18  &gt;10),"",IF((ROUND(TRUNC(('TRI-1'!DH18  ),2),0))=10,"A+",IF((ROUND(TRUNC(('TRI-1'!DH18  ),2),0))=9,"A-",IF((ROUND(TRUNC(('TRI-1'!DH18   ),2),0))=8,"B+",IF((ROUND(TRUNC(('TRI-1'!DH18 ),2),0))=7,"B-",IF((ROUND(TRUNC(('TRI-1'!DH18  ),2),0))=6,"C+",IF((ROUND(TRUNC(('TRI-1'!DH18  ),2),0))=5,"C-",IF((ROUND(TRUNC(('TRI-1'!DH18  ),2),0))=4,"D+",IF((ROUND(TRUNC(('TRI-1'!DH18 ),2),0))=3,"D-",IF((ROUND(TRUNC(('TRI-1'!DH18 ),2),0))=2,"E+",IF((ROUND(TRUNC(('TRI-1'!DH18  ),2),0))&lt;=1,"E-","")))))))))))</f>
        <v>B-</v>
      </c>
      <c r="DI18" s="51" t="str">
        <f>IF(OR('TRI-1'!DI18 ="",'TRI-1'!DI18&lt;0,'TRI-1'!DI18  &gt;10),"",IF((ROUND(TRUNC(('TRI-1'!DI18  ),2),0))=10,"A+",IF((ROUND(TRUNC(('TRI-1'!DI18  ),2),0))=9,"A-",IF((ROUND(TRUNC(('TRI-1'!DI18   ),2),0))=8,"B+",IF((ROUND(TRUNC(('TRI-1'!DI18 ),2),0))=7,"B-",IF((ROUND(TRUNC(('TRI-1'!DI18  ),2),0))=6,"C+",IF((ROUND(TRUNC(('TRI-1'!DI18  ),2),0))=5,"C-",IF((ROUND(TRUNC(('TRI-1'!DI18  ),2),0))=4,"D+",IF((ROUND(TRUNC(('TRI-1'!DI18 ),2),0))=3,"D-",IF((ROUND(TRUNC(('TRI-1'!DI18 ),2),0))=2,"E+",IF((ROUND(TRUNC(('TRI-1'!DI18  ),2),0))&lt;=1,"E-","")))))))))))</f>
        <v>B-</v>
      </c>
      <c r="DJ18" s="51" t="str">
        <f>IF(OR('TRI-1'!DJ18 ="",'TRI-1'!DJ18&lt;0,'TRI-1'!DJ18  &gt;10),"",IF((ROUND(TRUNC(('TRI-1'!DJ18  ),2),0))=10,"A+",IF((ROUND(TRUNC(('TRI-1'!DJ18  ),2),0))=9,"A-",IF((ROUND(TRUNC(('TRI-1'!DJ18   ),2),0))=8,"B+",IF((ROUND(TRUNC(('TRI-1'!DJ18 ),2),0))=7,"B-",IF((ROUND(TRUNC(('TRI-1'!DJ18  ),2),0))=6,"C+",IF((ROUND(TRUNC(('TRI-1'!DJ18  ),2),0))=5,"C-",IF((ROUND(TRUNC(('TRI-1'!DJ18  ),2),0))=4,"D+",IF((ROUND(TRUNC(('TRI-1'!DJ18 ),2),0))=3,"D-",IF((ROUND(TRUNC(('TRI-1'!DJ18 ),2),0))=2,"E+",IF((ROUND(TRUNC(('TRI-1'!DJ18  ),2),0))&lt;=1,"E-","")))))))))))</f>
        <v>B-</v>
      </c>
      <c r="DK18" s="51" t="str">
        <f>IF(OR('TRI-1'!DK18 ="",'TRI-1'!DK18&lt;0,'TRI-1'!DK18  &gt;10),"",IF((ROUND(TRUNC(('TRI-1'!DK18  ),2),0))=10,"A+",IF((ROUND(TRUNC(('TRI-1'!DK18  ),2),0))=9,"A-",IF((ROUND(TRUNC(('TRI-1'!DK18   ),2),0))=8,"B+",IF((ROUND(TRUNC(('TRI-1'!DK18 ),2),0))=7,"B-",IF((ROUND(TRUNC(('TRI-1'!DK18  ),2),0))=6,"C+",IF((ROUND(TRUNC(('TRI-1'!DK18  ),2),0))=5,"C-",IF((ROUND(TRUNC(('TRI-1'!DK18  ),2),0))=4,"D+",IF((ROUND(TRUNC(('TRI-1'!DK18 ),2),0))=3,"D-",IF((ROUND(TRUNC(('TRI-1'!DK18 ),2),0))=2,"E+",IF((ROUND(TRUNC(('TRI-1'!DK18  ),2),0))&lt;=1,"E-","")))))))))))</f>
        <v>B-</v>
      </c>
      <c r="DL18" s="51" t="str">
        <f>IF(OR('TRI-1'!DL18 ="",'TRI-1'!DL18&lt;0,'TRI-1'!DL18  &gt;10),"",IF((ROUND(TRUNC(('TRI-1'!DL18  ),2),0))=10,"A+",IF((ROUND(TRUNC(('TRI-1'!DL18  ),2),0))=9,"A-",IF((ROUND(TRUNC(('TRI-1'!DL18   ),2),0))=8,"B+",IF((ROUND(TRUNC(('TRI-1'!DL18 ),2),0))=7,"B-",IF((ROUND(TRUNC(('TRI-1'!DL18  ),2),0))=6,"C+",IF((ROUND(TRUNC(('TRI-1'!DL18  ),2),0))=5,"C-",IF((ROUND(TRUNC(('TRI-1'!DL18  ),2),0))=4,"D+",IF((ROUND(TRUNC(('TRI-1'!DL18 ),2),0))=3,"D-",IF((ROUND(TRUNC(('TRI-1'!DL18 ),2),0))=2,"E+",IF((ROUND(TRUNC(('TRI-1'!DL18  ),2),0))&lt;=1,"E-","")))))))))))</f>
        <v>B-</v>
      </c>
      <c r="DM18" s="51" t="str">
        <f>IF(OR('TRI-1'!DM18 ="",'TRI-1'!DM18&lt;0,'TRI-1'!DM18  &gt;10),"",IF((ROUND(TRUNC(('TRI-1'!DM18  ),2),0))=10,"A+",IF((ROUND(TRUNC(('TRI-1'!DM18  ),2),0))=9,"A-",IF((ROUND(TRUNC(('TRI-1'!DM18   ),2),0))=8,"B+",IF((ROUND(TRUNC(('TRI-1'!DM18 ),2),0))=7,"B-",IF((ROUND(TRUNC(('TRI-1'!DM18  ),2),0))=6,"C+",IF((ROUND(TRUNC(('TRI-1'!DM18  ),2),0))=5,"C-",IF((ROUND(TRUNC(('TRI-1'!DM18  ),2),0))=4,"D+",IF((ROUND(TRUNC(('TRI-1'!DM18 ),2),0))=3,"D-",IF((ROUND(TRUNC(('TRI-1'!DM18 ),2),0))=2,"E+",IF((ROUND(TRUNC(('TRI-1'!DM18  ),2),0))&lt;=1,"E-","")))))))))))</f>
        <v>B-</v>
      </c>
      <c r="DN18" s="51" t="str">
        <f>IF(OR('TRI-1'!DN18 ="",'TRI-1'!DN18&lt;0,'TRI-1'!DN18  &gt;10),"",IF((ROUND(TRUNC(('TRI-1'!DN18  ),2),0))=10,"A+",IF((ROUND(TRUNC(('TRI-1'!DN18  ),2),0))=9,"A-",IF((ROUND(TRUNC(('TRI-1'!DN18   ),2),0))=8,"B+",IF((ROUND(TRUNC(('TRI-1'!DN18 ),2),0))=7,"B-",IF((ROUND(TRUNC(('TRI-1'!DN18  ),2),0))=6,"C+",IF((ROUND(TRUNC(('TRI-1'!DN18  ),2),0))=5,"C-",IF((ROUND(TRUNC(('TRI-1'!DN18  ),2),0))=4,"D+",IF((ROUND(TRUNC(('TRI-1'!DN18 ),2),0))=3,"D-",IF((ROUND(TRUNC(('TRI-1'!DN18 ),2),0))=2,"E+",IF((ROUND(TRUNC(('TRI-1'!DN18  ),2),0))&lt;=1,"E-","")))))))))))</f>
        <v>B-</v>
      </c>
      <c r="DO18" s="51" t="str">
        <f>IF(OR('TRI-1'!DO18 ="",'TRI-1'!DO18&lt;0,'TRI-1'!DO18  &gt;10),"",IF((ROUND(TRUNC(('TRI-1'!DO18  ),2),0))=10,"A+",IF((ROUND(TRUNC(('TRI-1'!DO18  ),2),0))=9,"A-",IF((ROUND(TRUNC(('TRI-1'!DO18   ),2),0))=8,"B+",IF((ROUND(TRUNC(('TRI-1'!DO18 ),2),0))=7,"B-",IF((ROUND(TRUNC(('TRI-1'!DO18  ),2),0))=6,"C+",IF((ROUND(TRUNC(('TRI-1'!DO18  ),2),0))=5,"C-",IF((ROUND(TRUNC(('TRI-1'!DO18  ),2),0))=4,"D+",IF((ROUND(TRUNC(('TRI-1'!DO18 ),2),0))=3,"D-",IF((ROUND(TRUNC(('TRI-1'!DO18 ),2),0))=2,"E+",IF((ROUND(TRUNC(('TRI-1'!DO18  ),2),0))&lt;=1,"E-","")))))))))))</f>
        <v>B-</v>
      </c>
      <c r="DP18" s="51" t="str">
        <f>IF(OR('TRI-1'!DP18 ="",'TRI-1'!DP18&lt;0,'TRI-1'!DP18  &gt;10),"",IF((ROUND(TRUNC(('TRI-1'!DP18  ),2),0))=10,"A+",IF((ROUND(TRUNC(('TRI-1'!DP18  ),2),0))=9,"A-",IF((ROUND(TRUNC(('TRI-1'!DP18   ),2),0))=8,"B+",IF((ROUND(TRUNC(('TRI-1'!DP18 ),2),0))=7,"B-",IF((ROUND(TRUNC(('TRI-1'!DP18  ),2),0))=6,"C+",IF((ROUND(TRUNC(('TRI-1'!DP18  ),2),0))=5,"C-",IF((ROUND(TRUNC(('TRI-1'!DP18  ),2),0))=4,"D+",IF((ROUND(TRUNC(('TRI-1'!DP18 ),2),0))=3,"D-",IF((ROUND(TRUNC(('TRI-1'!DP18 ),2),0))=2,"E+",IF((ROUND(TRUNC(('TRI-1'!DP18  ),2),0))&lt;=1,"E-","")))))))))))</f>
        <v>B+</v>
      </c>
      <c r="DQ18" s="51" t="str">
        <f>IF(OR('TRI-1'!DQ18 ="",'TRI-1'!DQ18&lt;0,'TRI-1'!DQ18  &gt;10),"",IF((ROUND(TRUNC(('TRI-1'!DQ18  ),2),0))=10,"A+",IF((ROUND(TRUNC(('TRI-1'!DQ18  ),2),0))=9,"A-",IF((ROUND(TRUNC(('TRI-1'!DQ18   ),2),0))=8,"B+",IF((ROUND(TRUNC(('TRI-1'!DQ18 ),2),0))=7,"B-",IF((ROUND(TRUNC(('TRI-1'!DQ18  ),2),0))=6,"C+",IF((ROUND(TRUNC(('TRI-1'!DQ18  ),2),0))=5,"C-",IF((ROUND(TRUNC(('TRI-1'!DQ18  ),2),0))=4,"D+",IF((ROUND(TRUNC(('TRI-1'!DQ18 ),2),0))=3,"D-",IF((ROUND(TRUNC(('TRI-1'!DQ18 ),2),0))=2,"E+",IF((ROUND(TRUNC(('TRI-1'!DQ18  ),2),0))&lt;=1,"E-","")))))))))))</f>
        <v>B+</v>
      </c>
      <c r="DR18" s="51" t="str">
        <f>IF(OR('TRI-1'!DR18 ="",'TRI-1'!DR18&lt;0,'TRI-1'!DR18  &gt;10),"",IF((ROUND(TRUNC(('TRI-1'!DR18  ),2),0))=10,"A+",IF((ROUND(TRUNC(('TRI-1'!DR18  ),2),0))=9,"A-",IF((ROUND(TRUNC(('TRI-1'!DR18   ),2),0))=8,"B+",IF((ROUND(TRUNC(('TRI-1'!DR18 ),2),0))=7,"B-",IF((ROUND(TRUNC(('TRI-1'!DR18  ),2),0))=6,"C+",IF((ROUND(TRUNC(('TRI-1'!DR18  ),2),0))=5,"C-",IF((ROUND(TRUNC(('TRI-1'!DR18  ),2),0))=4,"D+",IF((ROUND(TRUNC(('TRI-1'!DR18 ),2),0))=3,"D-",IF((ROUND(TRUNC(('TRI-1'!DR18 ),2),0))=2,"E+",IF((ROUND(TRUNC(('TRI-1'!DR18  ),2),0))&lt;=1,"E-","")))))))))))</f>
        <v>B+</v>
      </c>
      <c r="DS18" s="51" t="str">
        <f>IF(OR('TRI-1'!DS18 ="",'TRI-1'!DS18&lt;0,'TRI-1'!DS18  &gt;10),"",IF((ROUND(TRUNC(('TRI-1'!DS18  ),2),0))=10,"A+",IF((ROUND(TRUNC(('TRI-1'!DS18  ),2),0))=9,"A-",IF((ROUND(TRUNC(('TRI-1'!DS18   ),2),0))=8,"B+",IF((ROUND(TRUNC(('TRI-1'!DS18 ),2),0))=7,"B-",IF((ROUND(TRUNC(('TRI-1'!DS18  ),2),0))=6,"C+",IF((ROUND(TRUNC(('TRI-1'!DS18  ),2),0))=5,"C-",IF((ROUND(TRUNC(('TRI-1'!DS18  ),2),0))=4,"D+",IF((ROUND(TRUNC(('TRI-1'!DS18 ),2),0))=3,"D-",IF((ROUND(TRUNC(('TRI-1'!DS18 ),2),0))=2,"E+",IF((ROUND(TRUNC(('TRI-1'!DS18  ),2),0))&lt;=1,"E-","")))))))))))</f>
        <v>B+</v>
      </c>
      <c r="DT18" s="51" t="str">
        <f>IF(OR('TRI-1'!DT18 ="",'TRI-1'!DT18&lt;0,'TRI-1'!DT18  &gt;10),"",IF((ROUND(TRUNC(('TRI-1'!DT18  ),2),0))=10,"A+",IF((ROUND(TRUNC(('TRI-1'!DT18  ),2),0))=9,"A-",IF((ROUND(TRUNC(('TRI-1'!DT18   ),2),0))=8,"B+",IF((ROUND(TRUNC(('TRI-1'!DT18 ),2),0))=7,"B-",IF((ROUND(TRUNC(('TRI-1'!DT18  ),2),0))=6,"C+",IF((ROUND(TRUNC(('TRI-1'!DT18  ),2),0))=5,"C-",IF((ROUND(TRUNC(('TRI-1'!DT18  ),2),0))=4,"D+",IF((ROUND(TRUNC(('TRI-1'!DT18 ),2),0))=3,"D-",IF((ROUND(TRUNC(('TRI-1'!DT18 ),2),0))=2,"E+",IF((ROUND(TRUNC(('TRI-1'!DT18  ),2),0))&lt;=1,"E-","")))))))))))</f>
        <v>B+</v>
      </c>
      <c r="DU18" s="51" t="str">
        <f>IF(OR('TRI-1'!DU18 ="",'TRI-1'!DU18&lt;0,'TRI-1'!DU18  &gt;10),"",IF((ROUND(TRUNC(('TRI-1'!DU18  ),2),0))=10,"A+",IF((ROUND(TRUNC(('TRI-1'!DU18  ),2),0))=9,"A-",IF((ROUND(TRUNC(('TRI-1'!DU18   ),2),0))=8,"B+",IF((ROUND(TRUNC(('TRI-1'!DU18 ),2),0))=7,"B-",IF((ROUND(TRUNC(('TRI-1'!DU18  ),2),0))=6,"C+",IF((ROUND(TRUNC(('TRI-1'!DU18  ),2),0))=5,"C-",IF((ROUND(TRUNC(('TRI-1'!DU18  ),2),0))=4,"D+",IF((ROUND(TRUNC(('TRI-1'!DU18 ),2),0))=3,"D-",IF((ROUND(TRUNC(('TRI-1'!DU18 ),2),0))=2,"E+",IF((ROUND(TRUNC(('TRI-1'!DU18  ),2),0))&lt;=1,"E-","")))))))))))</f>
        <v>B+</v>
      </c>
      <c r="DV18" s="51" t="str">
        <f>IF(OR('TRI-1'!DV18 ="",'TRI-1'!DV18&lt;0,'TRI-1'!DV18  &gt;10),"",IF((ROUND(TRUNC(('TRI-1'!DV18  ),2),0))=10,"A+",IF((ROUND(TRUNC(('TRI-1'!DV18  ),2),0))=9,"A-",IF((ROUND(TRUNC(('TRI-1'!DV18   ),2),0))=8,"B+",IF((ROUND(TRUNC(('TRI-1'!DV18 ),2),0))=7,"B-",IF((ROUND(TRUNC(('TRI-1'!DV18  ),2),0))=6,"C+",IF((ROUND(TRUNC(('TRI-1'!DV18  ),2),0))=5,"C-",IF((ROUND(TRUNC(('TRI-1'!DV18  ),2),0))=4,"D+",IF((ROUND(TRUNC(('TRI-1'!DV18 ),2),0))=3,"D-",IF((ROUND(TRUNC(('TRI-1'!DV18 ),2),0))=2,"E+",IF((ROUND(TRUNC(('TRI-1'!DV18  ),2),0))&lt;=1,"E-","")))))))))))</f>
        <v>B+</v>
      </c>
      <c r="DW18" s="51" t="str">
        <f>IF(OR('TRI-1'!DW18 ="",'TRI-1'!DW18&lt;0,'TRI-1'!DW18  &gt;10),"",IF((ROUND(TRUNC(('TRI-1'!DW18  ),2),0))=10,"A+",IF((ROUND(TRUNC(('TRI-1'!DW18  ),2),0))=9,"A-",IF((ROUND(TRUNC(('TRI-1'!DW18   ),2),0))=8,"B+",IF((ROUND(TRUNC(('TRI-1'!DW18 ),2),0))=7,"B-",IF((ROUND(TRUNC(('TRI-1'!DW18  ),2),0))=6,"C+",IF((ROUND(TRUNC(('TRI-1'!DW18  ),2),0))=5,"C-",IF((ROUND(TRUNC(('TRI-1'!DW18  ),2),0))=4,"D+",IF((ROUND(TRUNC(('TRI-1'!DW18 ),2),0))=3,"D-",IF((ROUND(TRUNC(('TRI-1'!DW18 ),2),0))=2,"E+",IF((ROUND(TRUNC(('TRI-1'!DW18  ),2),0))&lt;=1,"E-","")))))))))))</f>
        <v>B+</v>
      </c>
      <c r="DX18" s="51" t="str">
        <f>IF(OR('TRI-1'!DX18 ="",'TRI-1'!DX18&lt;0,'TRI-1'!DX18  &gt;10),"",IF((ROUND(TRUNC(('TRI-1'!DX18  ),2),0))=10,"A+",IF((ROUND(TRUNC(('TRI-1'!DX18  ),2),0))=9,"A-",IF((ROUND(TRUNC(('TRI-1'!DX18   ),2),0))=8,"B+",IF((ROUND(TRUNC(('TRI-1'!DX18 ),2),0))=7,"B-",IF((ROUND(TRUNC(('TRI-1'!DX18  ),2),0))=6,"C+",IF((ROUND(TRUNC(('TRI-1'!DX18  ),2),0))=5,"C-",IF((ROUND(TRUNC(('TRI-1'!DX18  ),2),0))=4,"D+",IF((ROUND(TRUNC(('TRI-1'!DX18 ),2),0))=3,"D-",IF((ROUND(TRUNC(('TRI-1'!DX18 ),2),0))=2,"E+",IF((ROUND(TRUNC(('TRI-1'!DX18  ),2),0))&lt;=1,"E-","")))))))))))</f>
        <v>B+</v>
      </c>
      <c r="DY18" s="51" t="str">
        <f>IF(OR('TRI-1'!DY18 ="",'TRI-1'!DY18&lt;0,'TRI-1'!DY18  &gt;10),"",IF((ROUND(TRUNC(('TRI-1'!DY18  ),2),0))=10,"A+",IF((ROUND(TRUNC(('TRI-1'!DY18  ),2),0))=9,"A-",IF((ROUND(TRUNC(('TRI-1'!DY18   ),2),0))=8,"B+",IF((ROUND(TRUNC(('TRI-1'!DY18 ),2),0))=7,"B-",IF((ROUND(TRUNC(('TRI-1'!DY18  ),2),0))=6,"C+",IF((ROUND(TRUNC(('TRI-1'!DY18  ),2),0))=5,"C-",IF((ROUND(TRUNC(('TRI-1'!DY18  ),2),0))=4,"D+",IF((ROUND(TRUNC(('TRI-1'!DY18 ),2),0))=3,"D-",IF((ROUND(TRUNC(('TRI-1'!DY18 ),2),0))=2,"E+",IF((ROUND(TRUNC(('TRI-1'!DY18  ),2),0))&lt;=1,"E-","")))))))))))</f>
        <v>B+</v>
      </c>
      <c r="DZ18" s="51" t="str">
        <f>IF(OR('TRI-1'!DZ18 ="",'TRI-1'!DZ18&lt;0,'TRI-1'!DZ18  &gt;10),"",IF((ROUND(TRUNC(('TRI-1'!DZ18  ),2),0))=10,"A+",IF((ROUND(TRUNC(('TRI-1'!DZ18  ),2),0))=9,"A-",IF((ROUND(TRUNC(('TRI-1'!DZ18   ),2),0))=8,"B+",IF((ROUND(TRUNC(('TRI-1'!DZ18 ),2),0))=7,"B-",IF((ROUND(TRUNC(('TRI-1'!DZ18  ),2),0))=6,"C+",IF((ROUND(TRUNC(('TRI-1'!DZ18  ),2),0))=5,"C-",IF((ROUND(TRUNC(('TRI-1'!DZ18  ),2),0))=4,"D+",IF((ROUND(TRUNC(('TRI-1'!DZ18 ),2),0))=3,"D-",IF((ROUND(TRUNC(('TRI-1'!DZ18 ),2),0))=2,"E+",IF((ROUND(TRUNC(('TRI-1'!DZ18  ),2),0))&lt;=1,"E-","")))))))))))</f>
        <v>B+</v>
      </c>
      <c r="EA18" s="51" t="str">
        <f>IF(OR('TRI-1'!EA18 ="",'TRI-1'!EA18&lt;0,'TRI-1'!EA18  &gt;10),"",IF((ROUND(TRUNC(('TRI-1'!EA18  ),2),0))=10,"A+",IF((ROUND(TRUNC(('TRI-1'!EA18  ),2),0))=9,"A-",IF((ROUND(TRUNC(('TRI-1'!EA18   ),2),0))=8,"B+",IF((ROUND(TRUNC(('TRI-1'!EA18 ),2),0))=7,"B-",IF((ROUND(TRUNC(('TRI-1'!EA18  ),2),0))=6,"C+",IF((ROUND(TRUNC(('TRI-1'!EA18  ),2),0))=5,"C-",IF((ROUND(TRUNC(('TRI-1'!EA18  ),2),0))=4,"D+",IF((ROUND(TRUNC(('TRI-1'!EA18 ),2),0))=3,"D-",IF((ROUND(TRUNC(('TRI-1'!EA18 ),2),0))=2,"E+",IF((ROUND(TRUNC(('TRI-1'!EA18  ),2),0))&lt;=1,"E-","")))))))))))</f>
        <v>B+</v>
      </c>
      <c r="EB18" s="51" t="str">
        <f>IF(OR('TRI-1'!EB18 ="",'TRI-1'!EB18&lt;0,'TRI-1'!EB18  &gt;10),"",IF((ROUND(TRUNC(('TRI-1'!EB18  ),2),0))=10,"A+",IF((ROUND(TRUNC(('TRI-1'!EB18  ),2),0))=9,"A-",IF((ROUND(TRUNC(('TRI-1'!EB18   ),2),0))=8,"B+",IF((ROUND(TRUNC(('TRI-1'!EB18 ),2),0))=7,"B-",IF((ROUND(TRUNC(('TRI-1'!EB18  ),2),0))=6,"C+",IF((ROUND(TRUNC(('TRI-1'!EB18  ),2),0))=5,"C-",IF((ROUND(TRUNC(('TRI-1'!EB18  ),2),0))=4,"D+",IF((ROUND(TRUNC(('TRI-1'!EB18 ),2),0))=3,"D-",IF((ROUND(TRUNC(('TRI-1'!EB18 ),2),0))=2,"E+",IF((ROUND(TRUNC(('TRI-1'!EB18  ),2),0))&lt;=1,"E-","")))))))))))</f>
        <v>B+</v>
      </c>
      <c r="EC18" s="51" t="str">
        <f>IF(OR('TRI-1'!EC18 ="",'TRI-1'!EC18&lt;0,'TRI-1'!EC18  &gt;10),"",IF((ROUND(TRUNC(('TRI-1'!EC18  ),2),0))=10,"A+",IF((ROUND(TRUNC(('TRI-1'!EC18  ),2),0))=9,"A-",IF((ROUND(TRUNC(('TRI-1'!EC18   ),2),0))=8,"B+",IF((ROUND(TRUNC(('TRI-1'!EC18 ),2),0))=7,"B-",IF((ROUND(TRUNC(('TRI-1'!EC18  ),2),0))=6,"C+",IF((ROUND(TRUNC(('TRI-1'!EC18  ),2),0))=5,"C-",IF((ROUND(TRUNC(('TRI-1'!EC18  ),2),0))=4,"D+",IF((ROUND(TRUNC(('TRI-1'!EC18 ),2),0))=3,"D-",IF((ROUND(TRUNC(('TRI-1'!EC18 ),2),0))=2,"E+",IF((ROUND(TRUNC(('TRI-1'!EC18  ),2),0))&lt;=1,"E-","")))))))))))</f>
        <v>B+</v>
      </c>
      <c r="ED18" s="51" t="str">
        <f>IF(OR('TRI-1'!ED18 ="",'TRI-1'!ED18&lt;0,'TRI-1'!ED18  &gt;10),"",IF((ROUND(TRUNC(('TRI-1'!ED18  ),2),0))=10,"A+",IF((ROUND(TRUNC(('TRI-1'!ED18  ),2),0))=9,"A-",IF((ROUND(TRUNC(('TRI-1'!ED18   ),2),0))=8,"B+",IF((ROUND(TRUNC(('TRI-1'!ED18 ),2),0))=7,"B-",IF((ROUND(TRUNC(('TRI-1'!ED18  ),2),0))=6,"C+",IF((ROUND(TRUNC(('TRI-1'!ED18  ),2),0))=5,"C-",IF((ROUND(TRUNC(('TRI-1'!ED18  ),2),0))=4,"D+",IF((ROUND(TRUNC(('TRI-1'!ED18 ),2),0))=3,"D-",IF((ROUND(TRUNC(('TRI-1'!ED18 ),2),0))=2,"E+",IF((ROUND(TRUNC(('TRI-1'!ED18  ),2),0))&lt;=1,"E-","")))))))))))</f>
        <v>B+</v>
      </c>
      <c r="EE18" s="51" t="str">
        <f>IF(OR('TRI-1'!EE18 ="",'TRI-1'!EE18&lt;0,'TRI-1'!EE18  &gt;10),"",IF((ROUND(TRUNC(('TRI-1'!EE18  ),2),0))=10,"A+",IF((ROUND(TRUNC(('TRI-1'!EE18  ),2),0))=9,"A-",IF((ROUND(TRUNC(('TRI-1'!EE18   ),2),0))=8,"B+",IF((ROUND(TRUNC(('TRI-1'!EE18 ),2),0))=7,"B-",IF((ROUND(TRUNC(('TRI-1'!EE18  ),2),0))=6,"C+",IF((ROUND(TRUNC(('TRI-1'!EE18  ),2),0))=5,"C-",IF((ROUND(TRUNC(('TRI-1'!EE18  ),2),0))=4,"D+",IF((ROUND(TRUNC(('TRI-1'!EE18 ),2),0))=3,"D-",IF((ROUND(TRUNC(('TRI-1'!EE18 ),2),0))=2,"E+",IF((ROUND(TRUNC(('TRI-1'!EE18  ),2),0))&lt;=1,"E-","")))))))))))</f>
        <v>B+</v>
      </c>
      <c r="EF18" s="51" t="str">
        <f>IF(OR('TRI-1'!EF18 ="",'TRI-1'!EF18&lt;0,'TRI-1'!EF18  &gt;10),"",IF((ROUND(TRUNC(('TRI-1'!EF18  ),2),0))=10,"A+",IF((ROUND(TRUNC(('TRI-1'!EF18  ),2),0))=9,"A-",IF((ROUND(TRUNC(('TRI-1'!EF18   ),2),0))=8,"B+",IF((ROUND(TRUNC(('TRI-1'!EF18 ),2),0))=7,"B-",IF((ROUND(TRUNC(('TRI-1'!EF18  ),2),0))=6,"C+",IF((ROUND(TRUNC(('TRI-1'!EF18  ),2),0))=5,"C-",IF((ROUND(TRUNC(('TRI-1'!EF18  ),2),0))=4,"D+",IF((ROUND(TRUNC(('TRI-1'!EF18 ),2),0))=3,"D-",IF((ROUND(TRUNC(('TRI-1'!EF18 ),2),0))=2,"E+",IF((ROUND(TRUNC(('TRI-1'!EF18  ),2),0))&lt;=1,"E-","")))))))))))</f>
        <v>B+</v>
      </c>
      <c r="EG18" s="51" t="str">
        <f>IF(OR('TRI-1'!EG18 ="",'TRI-1'!EG18&lt;0,'TRI-1'!EG18  &gt;10),"",IF((ROUND(TRUNC(('TRI-1'!EG18  ),2),0))=10,"A+",IF((ROUND(TRUNC(('TRI-1'!EG18  ),2),0))=9,"A-",IF((ROUND(TRUNC(('TRI-1'!EG18   ),2),0))=8,"B+",IF((ROUND(TRUNC(('TRI-1'!EG18 ),2),0))=7,"B-",IF((ROUND(TRUNC(('TRI-1'!EG18  ),2),0))=6,"C+",IF((ROUND(TRUNC(('TRI-1'!EG18  ),2),0))=5,"C-",IF((ROUND(TRUNC(('TRI-1'!EG18  ),2),0))=4,"D+",IF((ROUND(TRUNC(('TRI-1'!EG18 ),2),0))=3,"D-",IF((ROUND(TRUNC(('TRI-1'!EG18 ),2),0))=2,"E+",IF((ROUND(TRUNC(('TRI-1'!EG18  ),2),0))&lt;=1,"E-","")))))))))))</f>
        <v>B+</v>
      </c>
      <c r="EH18" s="51" t="str">
        <f>IF(OR('TRI-1'!EH18 ="",'TRI-1'!EH18&lt;0,'TRI-1'!EH18  &gt;10),"",IF((ROUND(TRUNC(('TRI-1'!EH18  ),2),0))=10,"A+",IF((ROUND(TRUNC(('TRI-1'!EH18  ),2),0))=9,"A-",IF((ROUND(TRUNC(('TRI-1'!EH18   ),2),0))=8,"B+",IF((ROUND(TRUNC(('TRI-1'!EH18 ),2),0))=7,"B-",IF((ROUND(TRUNC(('TRI-1'!EH18  ),2),0))=6,"C+",IF((ROUND(TRUNC(('TRI-1'!EH18  ),2),0))=5,"C-",IF((ROUND(TRUNC(('TRI-1'!EH18  ),2),0))=4,"D+",IF((ROUND(TRUNC(('TRI-1'!EH18 ),2),0))=3,"D-",IF((ROUND(TRUNC(('TRI-1'!EH18 ),2),0))=2,"E+",IF((ROUND(TRUNC(('TRI-1'!EH18  ),2),0))&lt;=1,"E-","")))))))))))</f>
        <v>B+</v>
      </c>
      <c r="EI18" s="51" t="str">
        <f>IF(OR('TRI-1'!EI18 ="",'TRI-1'!EI18&lt;0,'TRI-1'!EI18  &gt;10),"",IF((ROUND(TRUNC(('TRI-1'!EI18  ),2),0))=10,"A+",IF((ROUND(TRUNC(('TRI-1'!EI18  ),2),0))=9,"A-",IF((ROUND(TRUNC(('TRI-1'!EI18   ),2),0))=8,"B+",IF((ROUND(TRUNC(('TRI-1'!EI18 ),2),0))=7,"B-",IF((ROUND(TRUNC(('TRI-1'!EI18  ),2),0))=6,"C+",IF((ROUND(TRUNC(('TRI-1'!EI18  ),2),0))=5,"C-",IF((ROUND(TRUNC(('TRI-1'!EI18  ),2),0))=4,"D+",IF((ROUND(TRUNC(('TRI-1'!EI18 ),2),0))=3,"D-",IF((ROUND(TRUNC(('TRI-1'!EI18 ),2),0))=2,"E+",IF((ROUND(TRUNC(('TRI-1'!EI18  ),2),0))&lt;=1,"E-","")))))))))))</f>
        <v>B+</v>
      </c>
      <c r="EJ18" s="51" t="str">
        <f>IF(OR('TRI-1'!EJ18 ="",'TRI-1'!EJ18&lt;0,'TRI-1'!EJ18  &gt;10),"",IF((ROUND(TRUNC(('TRI-1'!EJ18  ),2),0))=10,"A+",IF((ROUND(TRUNC(('TRI-1'!EJ18  ),2),0))=9,"A-",IF((ROUND(TRUNC(('TRI-1'!EJ18   ),2),0))=8,"B+",IF((ROUND(TRUNC(('TRI-1'!EJ18 ),2),0))=7,"B-",IF((ROUND(TRUNC(('TRI-1'!EJ18  ),2),0))=6,"C+",IF((ROUND(TRUNC(('TRI-1'!EJ18  ),2),0))=5,"C-",IF((ROUND(TRUNC(('TRI-1'!EJ18  ),2),0))=4,"D+",IF((ROUND(TRUNC(('TRI-1'!EJ18 ),2),0))=3,"D-",IF((ROUND(TRUNC(('TRI-1'!EJ18 ),2),0))=2,"E+",IF((ROUND(TRUNC(('TRI-1'!EJ18  ),2),0))&lt;=1,"E-","")))))))))))</f>
        <v>B+</v>
      </c>
      <c r="EK18" s="51" t="str">
        <f>IF(OR('TRI-1'!EK18 ="",'TRI-1'!EK18&lt;0,'TRI-1'!EK18  &gt;10),"",IF((ROUND(TRUNC(('TRI-1'!EK18  ),2),0))=10,"A+",IF((ROUND(TRUNC(('TRI-1'!EK18  ),2),0))=9,"A-",IF((ROUND(TRUNC(('TRI-1'!EK18   ),2),0))=8,"B+",IF((ROUND(TRUNC(('TRI-1'!EK18 ),2),0))=7,"B-",IF((ROUND(TRUNC(('TRI-1'!EK18  ),2),0))=6,"C+",IF((ROUND(TRUNC(('TRI-1'!EK18  ),2),0))=5,"C-",IF((ROUND(TRUNC(('TRI-1'!EK18  ),2),0))=4,"D+",IF((ROUND(TRUNC(('TRI-1'!EK18 ),2),0))=3,"D-",IF((ROUND(TRUNC(('TRI-1'!EK18 ),2),0))=2,"E+",IF((ROUND(TRUNC(('TRI-1'!EK18  ),2),0))&lt;=1,"E-","")))))))))))</f>
        <v>B+</v>
      </c>
      <c r="EL18" s="51" t="str">
        <f>IF(OR('TRI-1'!EL18 ="",'TRI-1'!EL18&lt;0,'TRI-1'!EL18  &gt;10),"",IF((ROUND(TRUNC(('TRI-1'!EL18  ),2),0))=10,"A+",IF((ROUND(TRUNC(('TRI-1'!EL18  ),2),0))=9,"A-",IF((ROUND(TRUNC(('TRI-1'!EL18   ),2),0))=8,"B+",IF((ROUND(TRUNC(('TRI-1'!EL18 ),2),0))=7,"B-",IF((ROUND(TRUNC(('TRI-1'!EL18  ),2),0))=6,"C+",IF((ROUND(TRUNC(('TRI-1'!EL18  ),2),0))=5,"C-",IF((ROUND(TRUNC(('TRI-1'!EL18  ),2),0))=4,"D+",IF((ROUND(TRUNC(('TRI-1'!EL18 ),2),0))=3,"D-",IF((ROUND(TRUNC(('TRI-1'!EL18 ),2),0))=2,"E+",IF((ROUND(TRUNC(('TRI-1'!EL18  ),2),0))&lt;=1,"E-","")))))))))))</f>
        <v>B+</v>
      </c>
      <c r="EM18" s="51" t="str">
        <f>IF(OR('TRI-1'!EM18 ="",'TRI-1'!EM18&lt;0,'TRI-1'!EM18  &gt;10),"",IF((ROUND(TRUNC(('TRI-1'!EM18  ),2),0))=10,"A+",IF((ROUND(TRUNC(('TRI-1'!EM18  ),2),0))=9,"A-",IF((ROUND(TRUNC(('TRI-1'!EM18   ),2),0))=8,"B+",IF((ROUND(TRUNC(('TRI-1'!EM18 ),2),0))=7,"B-",IF((ROUND(TRUNC(('TRI-1'!EM18  ),2),0))=6,"C+",IF((ROUND(TRUNC(('TRI-1'!EM18  ),2),0))=5,"C-",IF((ROUND(TRUNC(('TRI-1'!EM18  ),2),0))=4,"D+",IF((ROUND(TRUNC(('TRI-1'!EM18 ),2),0))=3,"D-",IF((ROUND(TRUNC(('TRI-1'!EM18 ),2),0))=2,"E+",IF((ROUND(TRUNC(('TRI-1'!EM18  ),2),0))&lt;=1,"E-","")))))))))))</f>
        <v>B+</v>
      </c>
      <c r="EN18" s="51" t="str">
        <f>IF(OR('TRI-1'!EN18 ="",'TRI-1'!EN18&lt;0,'TRI-1'!EN18  &gt;10),"",IF((ROUND(TRUNC(('TRI-1'!EN18  ),2),0))=10,"A+",IF((ROUND(TRUNC(('TRI-1'!EN18  ),2),0))=9,"A-",IF((ROUND(TRUNC(('TRI-1'!EN18   ),2),0))=8,"B+",IF((ROUND(TRUNC(('TRI-1'!EN18 ),2),0))=7,"B-",IF((ROUND(TRUNC(('TRI-1'!EN18  ),2),0))=6,"C+",IF((ROUND(TRUNC(('TRI-1'!EN18  ),2),0))=5,"C-",IF((ROUND(TRUNC(('TRI-1'!EN18  ),2),0))=4,"D+",IF((ROUND(TRUNC(('TRI-1'!EN18 ),2),0))=3,"D-",IF((ROUND(TRUNC(('TRI-1'!EN18 ),2),0))=2,"E+",IF((ROUND(TRUNC(('TRI-1'!EN18  ),2),0))&lt;=1,"E-","")))))))))))</f>
        <v>B+</v>
      </c>
      <c r="EO18" s="51" t="str">
        <f>IF(OR('TRI-1'!EO18 ="",'TRI-1'!EO18&lt;0,'TRI-1'!EO18  &gt;10),"",IF((ROUND(TRUNC(('TRI-1'!EO18  ),2),0))=10,"A+",IF((ROUND(TRUNC(('TRI-1'!EO18  ),2),0))=9,"A-",IF((ROUND(TRUNC(('TRI-1'!EO18   ),2),0))=8,"B+",IF((ROUND(TRUNC(('TRI-1'!EO18 ),2),0))=7,"B-",IF((ROUND(TRUNC(('TRI-1'!EO18  ),2),0))=6,"C+",IF((ROUND(TRUNC(('TRI-1'!EO18  ),2),0))=5,"C-",IF((ROUND(TRUNC(('TRI-1'!EO18  ),2),0))=4,"D+",IF((ROUND(TRUNC(('TRI-1'!EO18 ),2),0))=3,"D-",IF((ROUND(TRUNC(('TRI-1'!EO18 ),2),0))=2,"E+",IF((ROUND(TRUNC(('TRI-1'!EO18  ),2),0))&lt;=1,"E-","")))))))))))</f>
        <v>B+</v>
      </c>
      <c r="EP18" s="51" t="str">
        <f>IF(OR('TRI-1'!EP18 ="",'TRI-1'!EP18&lt;0,'TRI-1'!EP18  &gt;10),"",IF((ROUND(TRUNC(('TRI-1'!EP18  ),2),0))=10,"A+",IF((ROUND(TRUNC(('TRI-1'!EP18  ),2),0))=9,"A-",IF((ROUND(TRUNC(('TRI-1'!EP18   ),2),0))=8,"B+",IF((ROUND(TRUNC(('TRI-1'!EP18 ),2),0))=7,"B-",IF((ROUND(TRUNC(('TRI-1'!EP18  ),2),0))=6,"C+",IF((ROUND(TRUNC(('TRI-1'!EP18  ),2),0))=5,"C-",IF((ROUND(TRUNC(('TRI-1'!EP18  ),2),0))=4,"D+",IF((ROUND(TRUNC(('TRI-1'!EP18 ),2),0))=3,"D-",IF((ROUND(TRUNC(('TRI-1'!EP18 ),2),0))=2,"E+",IF((ROUND(TRUNC(('TRI-1'!EP18  ),2),0))&lt;=1,"E-","")))))))))))</f>
        <v>B+</v>
      </c>
      <c r="EQ18" s="51" t="str">
        <f>IF(OR('TRI-1'!EQ18 ="",'TRI-1'!EQ18&lt;0,'TRI-1'!EQ18  &gt;10),"",IF((ROUND(TRUNC(('TRI-1'!EQ18  ),2),0))=10,"A+",IF((ROUND(TRUNC(('TRI-1'!EQ18  ),2),0))=9,"A-",IF((ROUND(TRUNC(('TRI-1'!EQ18   ),2),0))=8,"B+",IF((ROUND(TRUNC(('TRI-1'!EQ18 ),2),0))=7,"B-",IF((ROUND(TRUNC(('TRI-1'!EQ18  ),2),0))=6,"C+",IF((ROUND(TRUNC(('TRI-1'!EQ18  ),2),0))=5,"C-",IF((ROUND(TRUNC(('TRI-1'!EQ18  ),2),0))=4,"D+",IF((ROUND(TRUNC(('TRI-1'!EQ18 ),2),0))=3,"D-",IF((ROUND(TRUNC(('TRI-1'!EQ18 ),2),0))=2,"E+",IF((ROUND(TRUNC(('TRI-1'!EQ18  ),2),0))&lt;=1,"E-","")))))))))))</f>
        <v>B+</v>
      </c>
      <c r="ER18" s="51" t="str">
        <f>IF(OR('TRI-1'!ER18 ="",'TRI-1'!ER18&lt;0,'TRI-1'!ER18  &gt;10),"",IF((ROUND(TRUNC(('TRI-1'!ER18  ),2),0))=10,"A+",IF((ROUND(TRUNC(('TRI-1'!ER18  ),2),0))=9,"A-",IF((ROUND(TRUNC(('TRI-1'!ER18   ),2),0))=8,"B+",IF((ROUND(TRUNC(('TRI-1'!ER18 ),2),0))=7,"B-",IF((ROUND(TRUNC(('TRI-1'!ER18  ),2),0))=6,"C+",IF((ROUND(TRUNC(('TRI-1'!ER18  ),2),0))=5,"C-",IF((ROUND(TRUNC(('TRI-1'!ER18  ),2),0))=4,"D+",IF((ROUND(TRUNC(('TRI-1'!ER18 ),2),0))=3,"D-",IF((ROUND(TRUNC(('TRI-1'!ER18 ),2),0))=2,"E+",IF((ROUND(TRUNC(('TRI-1'!ER18  ),2),0))&lt;=1,"E-","")))))))))))</f>
        <v>B+</v>
      </c>
      <c r="ES18" s="51" t="str">
        <f>IF(OR('TRI-1'!ES18 ="",'TRI-1'!ES18&lt;0,'TRI-1'!ES18  &gt;10),"",IF((ROUND(TRUNC(('TRI-1'!ES18  ),2),0))=10,"A+",IF((ROUND(TRUNC(('TRI-1'!ES18  ),2),0))=9,"A-",IF((ROUND(TRUNC(('TRI-1'!ES18   ),2),0))=8,"B+",IF((ROUND(TRUNC(('TRI-1'!ES18 ),2),0))=7,"B-",IF((ROUND(TRUNC(('TRI-1'!ES18  ),2),0))=6,"C+",IF((ROUND(TRUNC(('TRI-1'!ES18  ),2),0))=5,"C-",IF((ROUND(TRUNC(('TRI-1'!ES18  ),2),0))=4,"D+",IF((ROUND(TRUNC(('TRI-1'!ES18 ),2),0))=3,"D-",IF((ROUND(TRUNC(('TRI-1'!ES18 ),2),0))=2,"E+",IF((ROUND(TRUNC(('TRI-1'!ES18  ),2),0))&lt;=1,"E-","")))))))))))</f>
        <v>B+</v>
      </c>
      <c r="ET18" s="51" t="str">
        <f>IF('TRI-1'!ET18 ="","",'TRI-1'!ET18 )</f>
        <v>S</v>
      </c>
      <c r="EU18" s="51" t="str">
        <f>IF('TRI-1'!EU18 ="","",'TRI-1'!EU18 )</f>
        <v>S</v>
      </c>
      <c r="EV18" s="51" t="str">
        <f>IF('TRI-1'!EV18 ="","",'TRI-1'!EV18 )</f>
        <v>S</v>
      </c>
      <c r="EW18" s="51" t="str">
        <f>IF('TRI-1'!EW18 ="","",'TRI-1'!EW18 )</f>
        <v>S</v>
      </c>
      <c r="EX18" s="51" t="str">
        <f>IF('TRI-1'!EX18 ="","",'TRI-1'!EX18 )</f>
        <v>S</v>
      </c>
      <c r="EY18" s="51" t="str">
        <f>IF('TRI-1'!EY18 ="","",'TRI-1'!EY18 )</f>
        <v>F</v>
      </c>
      <c r="EZ18" s="51" t="str">
        <f>IF('TRI-1'!EZ18 ="","",'TRI-1'!EZ18 )</f>
        <v>S</v>
      </c>
      <c r="FA18" s="51" t="str">
        <f>IF('TRI-1'!FA18 ="","",'TRI-1'!FA18 )</f>
        <v>F</v>
      </c>
      <c r="FB18" s="51" t="str">
        <f>IF('TRI-1'!FB18 ="","",'TRI-1'!FB18 )</f>
        <v>S</v>
      </c>
      <c r="FC18" s="51" t="str">
        <f>IF('TRI-1'!FC18 ="","",'TRI-1'!FC18 )</f>
        <v>A-</v>
      </c>
      <c r="FD18" s="51">
        <f>IF('TRI-1'!FD18 ="","",'TRI-1'!FD18 )</f>
        <v>34</v>
      </c>
      <c r="FE18" s="51" t="str">
        <f>IF('TRI-1'!FE18 ="","",'TRI-1'!FE18 )</f>
        <v>A-</v>
      </c>
      <c r="FF18" s="51">
        <f>IF('TRI-1'!FF18 ="","",'TRI-1'!FF18 )</f>
        <v>15</v>
      </c>
      <c r="FG18" s="51" t="str">
        <f>IF('TRI-1'!FG18 ="","",'TRI-1'!FG18 )</f>
        <v/>
      </c>
      <c r="FH18" s="51">
        <f>IF('TRI-1'!FH18 ="","",'TRI-1'!FH18 )</f>
        <v>0</v>
      </c>
    </row>
    <row r="19" spans="1:164 16322:16326" ht="21" customHeight="1">
      <c r="B19" s="53">
        <v>2</v>
      </c>
      <c r="C19" s="272" t="str">
        <f>IF(NOTAS!E22&gt;"",NOTAS!E22,"")</f>
        <v>BURGOS MARTINEZ ALEXANDER ABDIEL</v>
      </c>
      <c r="D19" s="273"/>
      <c r="E19" s="273"/>
      <c r="F19" s="274"/>
      <c r="G19" s="51" t="str">
        <f>IF(OR('TRI-1'!G19 ="",'TRI-1'!G19&lt;0,'TRI-1'!G19  &gt;10),"",IF((ROUND(TRUNC(('TRI-1'!G19  ),2),0))=10,"A+",IF((ROUND(TRUNC(('TRI-1'!G19  ),2),0))=9,"A-",IF((ROUND(TRUNC(('TRI-1'!G19   ),2),0))=8,"B+",IF((ROUND(TRUNC(('TRI-1'!G19 ),2),0))=7,"B-",IF((ROUND(TRUNC(('TRI-1'!G19  ),2),0))=6,"C+",IF((ROUND(TRUNC(('TRI-1'!G19  ),2),0))=5,"C-",IF((ROUND(TRUNC(('TRI-1'!G19  ),2),0))=4,"D+",IF((ROUND(TRUNC(('TRI-1'!G19 ),2),0))=3,"D-",IF((ROUND(TRUNC(('TRI-1'!G19 ),2),0))=2,"E+",IF((ROUND(TRUNC(('TRI-1'!G19  ),2),0))&lt;=1,"E-","")))))))))))</f>
        <v>A-</v>
      </c>
      <c r="H19" s="51" t="str">
        <f>IF(OR('TRI-1'!H19 ="",'TRI-1'!H19&lt;0,'TRI-1'!H19  &gt;10),"",IF((ROUND(TRUNC(('TRI-1'!H19  ),2),0))=10,"A+",IF((ROUND(TRUNC(('TRI-1'!H19  ),2),0))=9,"A-",IF((ROUND(TRUNC(('TRI-1'!H19   ),2),0))=8,"B+",IF((ROUND(TRUNC(('TRI-1'!H19 ),2),0))=7,"B-",IF((ROUND(TRUNC(('TRI-1'!H19  ),2),0))=6,"C+",IF((ROUND(TRUNC(('TRI-1'!H19  ),2),0))=5,"C-",IF((ROUND(TRUNC(('TRI-1'!H19  ),2),0))=4,"D+",IF((ROUND(TRUNC(('TRI-1'!H19 ),2),0))=3,"D-",IF((ROUND(TRUNC(('TRI-1'!H19 ),2),0))=2,"E+",IF((ROUND(TRUNC(('TRI-1'!H19  ),2),0))&lt;=1,"E-","")))))))))))</f>
        <v>A+</v>
      </c>
      <c r="I19" s="51" t="str">
        <f>IF(OR('TRI-1'!I19 ="",'TRI-1'!I19&lt;0,'TRI-1'!I19  &gt;10),"",IF((ROUND(TRUNC(('TRI-1'!I19  ),2),0))=10,"A+",IF((ROUND(TRUNC(('TRI-1'!I19  ),2),0))=9,"A-",IF((ROUND(TRUNC(('TRI-1'!I19   ),2),0))=8,"B+",IF((ROUND(TRUNC(('TRI-1'!I19 ),2),0))=7,"B-",IF((ROUND(TRUNC(('TRI-1'!I19  ),2),0))=6,"C+",IF((ROUND(TRUNC(('TRI-1'!I19  ),2),0))=5,"C-",IF((ROUND(TRUNC(('TRI-1'!I19  ),2),0))=4,"D+",IF((ROUND(TRUNC(('TRI-1'!I19 ),2),0))=3,"D-",IF((ROUND(TRUNC(('TRI-1'!I19 ),2),0))=2,"E+",IF((ROUND(TRUNC(('TRI-1'!I19  ),2),0))&lt;=1,"E-","")))))))))))</f>
        <v>B-</v>
      </c>
      <c r="J19" s="51" t="str">
        <f>IF(OR('TRI-1'!J19 ="",'TRI-1'!J19&lt;0,'TRI-1'!J19  &gt;10),"",IF((ROUND(TRUNC(('TRI-1'!J19  ),2),0))=10,"A+",IF((ROUND(TRUNC(('TRI-1'!J19  ),2),0))=9,"A-",IF((ROUND(TRUNC(('TRI-1'!J19   ),2),0))=8,"B+",IF((ROUND(TRUNC(('TRI-1'!J19 ),2),0))=7,"B-",IF((ROUND(TRUNC(('TRI-1'!J19  ),2),0))=6,"C+",IF((ROUND(TRUNC(('TRI-1'!J19  ),2),0))=5,"C-",IF((ROUND(TRUNC(('TRI-1'!J19  ),2),0))=4,"D+",IF((ROUND(TRUNC(('TRI-1'!J19 ),2),0))=3,"D-",IF((ROUND(TRUNC(('TRI-1'!J19 ),2),0))=2,"E+",IF((ROUND(TRUNC(('TRI-1'!J19  ),2),0))&lt;=1,"E-","")))))))))))</f>
        <v>B-</v>
      </c>
      <c r="K19" s="51" t="str">
        <f>IF(OR('TRI-1'!K19 ="",'TRI-1'!K19&lt;0,'TRI-1'!K19  &gt;10),"",IF((ROUND(TRUNC(('TRI-1'!K19  ),2),0))=10,"A+",IF((ROUND(TRUNC(('TRI-1'!K19  ),2),0))=9,"A-",IF((ROUND(TRUNC(('TRI-1'!K19   ),2),0))=8,"B+",IF((ROUND(TRUNC(('TRI-1'!K19 ),2),0))=7,"B-",IF((ROUND(TRUNC(('TRI-1'!K19  ),2),0))=6,"C+",IF((ROUND(TRUNC(('TRI-1'!K19  ),2),0))=5,"C-",IF((ROUND(TRUNC(('TRI-1'!K19  ),2),0))=4,"D+",IF((ROUND(TRUNC(('TRI-1'!K19 ),2),0))=3,"D-",IF((ROUND(TRUNC(('TRI-1'!K19 ),2),0))=2,"E+",IF((ROUND(TRUNC(('TRI-1'!K19  ),2),0))&lt;=1,"E-","")))))))))))</f>
        <v>B+</v>
      </c>
      <c r="L19" s="51" t="str">
        <f>IF(OR('TRI-1'!L19 ="",'TRI-1'!L19&lt;0,'TRI-1'!L19  &gt;10),"",IF((ROUND(TRUNC(('TRI-1'!L19  ),2),0))=10,"A+",IF((ROUND(TRUNC(('TRI-1'!L19  ),2),0))=9,"A-",IF((ROUND(TRUNC(('TRI-1'!L19   ),2),0))=8,"B+",IF((ROUND(TRUNC(('TRI-1'!L19 ),2),0))=7,"B-",IF((ROUND(TRUNC(('TRI-1'!L19  ),2),0))=6,"C+",IF((ROUND(TRUNC(('TRI-1'!L19  ),2),0))=5,"C-",IF((ROUND(TRUNC(('TRI-1'!L19  ),2),0))=4,"D+",IF((ROUND(TRUNC(('TRI-1'!L19 ),2),0))=3,"D-",IF((ROUND(TRUNC(('TRI-1'!L19 ),2),0))=2,"E+",IF((ROUND(TRUNC(('TRI-1'!L19  ),2),0))&lt;=1,"E-","")))))))))))</f>
        <v>B+</v>
      </c>
      <c r="M19" s="51" t="str">
        <f>IF(OR('TRI-1'!M19 ="",'TRI-1'!M19&lt;0,'TRI-1'!M19  &gt;10),"",IF((ROUND(TRUNC(('TRI-1'!M19  ),2),0))=10,"A+",IF((ROUND(TRUNC(('TRI-1'!M19  ),2),0))=9,"A-",IF((ROUND(TRUNC(('TRI-1'!M19   ),2),0))=8,"B+",IF((ROUND(TRUNC(('TRI-1'!M19 ),2),0))=7,"B-",IF((ROUND(TRUNC(('TRI-1'!M19  ),2),0))=6,"C+",IF((ROUND(TRUNC(('TRI-1'!M19  ),2),0))=5,"C-",IF((ROUND(TRUNC(('TRI-1'!M19  ),2),0))=4,"D+",IF((ROUND(TRUNC(('TRI-1'!M19 ),2),0))=3,"D-",IF((ROUND(TRUNC(('TRI-1'!M19 ),2),0))=2,"E+",IF((ROUND(TRUNC(('TRI-1'!M19  ),2),0))&lt;=1,"E-","")))))))))))</f>
        <v>A+</v>
      </c>
      <c r="N19" s="51" t="str">
        <f>IF(OR('TRI-1'!N19 ="",'TRI-1'!N19&lt;0,'TRI-1'!N19  &gt;10),"",IF((ROUND(TRUNC(('TRI-1'!N19  ),2),0))=10,"A+",IF((ROUND(TRUNC(('TRI-1'!N19  ),2),0))=9,"A-",IF((ROUND(TRUNC(('TRI-1'!N19   ),2),0))=8,"B+",IF((ROUND(TRUNC(('TRI-1'!N19 ),2),0))=7,"B-",IF((ROUND(TRUNC(('TRI-1'!N19  ),2),0))=6,"C+",IF((ROUND(TRUNC(('TRI-1'!N19  ),2),0))=5,"C-",IF((ROUND(TRUNC(('TRI-1'!N19  ),2),0))=4,"D+",IF((ROUND(TRUNC(('TRI-1'!N19 ),2),0))=3,"D-",IF((ROUND(TRUNC(('TRI-1'!N19 ),2),0))=2,"E+",IF((ROUND(TRUNC(('TRI-1'!N19  ),2),0))&lt;=1,"E-","")))))))))))</f>
        <v>A+</v>
      </c>
      <c r="O19" s="51" t="str">
        <f>IF(OR('TRI-1'!O19 ="",'TRI-1'!O19&lt;0,'TRI-1'!O19  &gt;10),"",IF((ROUND(TRUNC(('TRI-1'!O19  ),2),0))=10,"A+",IF((ROUND(TRUNC(('TRI-1'!O19  ),2),0))=9,"A-",IF((ROUND(TRUNC(('TRI-1'!O19   ),2),0))=8,"B+",IF((ROUND(TRUNC(('TRI-1'!O19 ),2),0))=7,"B-",IF((ROUND(TRUNC(('TRI-1'!O19  ),2),0))=6,"C+",IF((ROUND(TRUNC(('TRI-1'!O19  ),2),0))=5,"C-",IF((ROUND(TRUNC(('TRI-1'!O19  ),2),0))=4,"D+",IF((ROUND(TRUNC(('TRI-1'!O19 ),2),0))=3,"D-",IF((ROUND(TRUNC(('TRI-1'!O19 ),2),0))=2,"E+",IF((ROUND(TRUNC(('TRI-1'!O19  ),2),0))&lt;=1,"E-","")))))))))))</f>
        <v>B-</v>
      </c>
      <c r="P19" s="51" t="str">
        <f>IF(OR('TRI-1'!P19 ="",'TRI-1'!P19&lt;0,'TRI-1'!P19  &gt;10),"",IF((ROUND(TRUNC(('TRI-1'!P19  ),2),0))=10,"A+",IF((ROUND(TRUNC(('TRI-1'!P19  ),2),0))=9,"A-",IF((ROUND(TRUNC(('TRI-1'!P19   ),2),0))=8,"B+",IF((ROUND(TRUNC(('TRI-1'!P19 ),2),0))=7,"B-",IF((ROUND(TRUNC(('TRI-1'!P19  ),2),0))=6,"C+",IF((ROUND(TRUNC(('TRI-1'!P19  ),2),0))=5,"C-",IF((ROUND(TRUNC(('TRI-1'!P19  ),2),0))=4,"D+",IF((ROUND(TRUNC(('TRI-1'!P19 ),2),0))=3,"D-",IF((ROUND(TRUNC(('TRI-1'!P19 ),2),0))=2,"E+",IF((ROUND(TRUNC(('TRI-1'!P19  ),2),0))&lt;=1,"E-","")))))))))))</f>
        <v>A+</v>
      </c>
      <c r="Q19" s="51" t="str">
        <f>IF(OR('TRI-1'!Q19 ="",'TRI-1'!Q19&lt;0,'TRI-1'!Q19  &gt;10),"",IF((ROUND(TRUNC(('TRI-1'!Q19  ),2),0))=10,"A+",IF((ROUND(TRUNC(('TRI-1'!Q19  ),2),0))=9,"A-",IF((ROUND(TRUNC(('TRI-1'!Q19   ),2),0))=8,"B+",IF((ROUND(TRUNC(('TRI-1'!Q19 ),2),0))=7,"B-",IF((ROUND(TRUNC(('TRI-1'!Q19  ),2),0))=6,"C+",IF((ROUND(TRUNC(('TRI-1'!Q19  ),2),0))=5,"C-",IF((ROUND(TRUNC(('TRI-1'!Q19  ),2),0))=4,"D+",IF((ROUND(TRUNC(('TRI-1'!Q19 ),2),0))=3,"D-",IF((ROUND(TRUNC(('TRI-1'!Q19 ),2),0))=2,"E+",IF((ROUND(TRUNC(('TRI-1'!Q19  ),2),0))&lt;=1,"E-","")))))))))))</f>
        <v>B-</v>
      </c>
      <c r="R19" s="51" t="str">
        <f>IF(OR('TRI-1'!R19 ="",'TRI-1'!R19&lt;0,'TRI-1'!R19  &gt;10),"",IF((ROUND(TRUNC(('TRI-1'!R19  ),2),0))=10,"A+",IF((ROUND(TRUNC(('TRI-1'!R19  ),2),0))=9,"A-",IF((ROUND(TRUNC(('TRI-1'!R19   ),2),0))=8,"B+",IF((ROUND(TRUNC(('TRI-1'!R19 ),2),0))=7,"B-",IF((ROUND(TRUNC(('TRI-1'!R19  ),2),0))=6,"C+",IF((ROUND(TRUNC(('TRI-1'!R19  ),2),0))=5,"C-",IF((ROUND(TRUNC(('TRI-1'!R19  ),2),0))=4,"D+",IF((ROUND(TRUNC(('TRI-1'!R19 ),2),0))=3,"D-",IF((ROUND(TRUNC(('TRI-1'!R19 ),2),0))=2,"E+",IF((ROUND(TRUNC(('TRI-1'!R19  ),2),0))&lt;=1,"E-","")))))))))))</f>
        <v>A+</v>
      </c>
      <c r="S19" s="51" t="str">
        <f>IF(OR('TRI-1'!S19 ="",'TRI-1'!S19&lt;0,'TRI-1'!S19  &gt;10),"",IF((ROUND(TRUNC(('TRI-1'!S19  ),2),0))=10,"A+",IF((ROUND(TRUNC(('TRI-1'!S19  ),2),0))=9,"A-",IF((ROUND(TRUNC(('TRI-1'!S19   ),2),0))=8,"B+",IF((ROUND(TRUNC(('TRI-1'!S19 ),2),0))=7,"B-",IF((ROUND(TRUNC(('TRI-1'!S19  ),2),0))=6,"C+",IF((ROUND(TRUNC(('TRI-1'!S19  ),2),0))=5,"C-",IF((ROUND(TRUNC(('TRI-1'!S19  ),2),0))=4,"D+",IF((ROUND(TRUNC(('TRI-1'!S19 ),2),0))=3,"D-",IF((ROUND(TRUNC(('TRI-1'!S19 ),2),0))=2,"E+",IF((ROUND(TRUNC(('TRI-1'!S19  ),2),0))&lt;=1,"E-","")))))))))))</f>
        <v>B+</v>
      </c>
      <c r="T19" s="51" t="str">
        <f>IF(OR('TRI-1'!T19 ="",'TRI-1'!T19&lt;0,'TRI-1'!T19  &gt;10),"",IF((ROUND(TRUNC(('TRI-1'!T19  ),2),0))=10,"A+",IF((ROUND(TRUNC(('TRI-1'!T19  ),2),0))=9,"A-",IF((ROUND(TRUNC(('TRI-1'!T19   ),2),0))=8,"B+",IF((ROUND(TRUNC(('TRI-1'!T19 ),2),0))=7,"B-",IF((ROUND(TRUNC(('TRI-1'!T19  ),2),0))=6,"C+",IF((ROUND(TRUNC(('TRI-1'!T19  ),2),0))=5,"C-",IF((ROUND(TRUNC(('TRI-1'!T19  ),2),0))=4,"D+",IF((ROUND(TRUNC(('TRI-1'!T19 ),2),0))=3,"D-",IF((ROUND(TRUNC(('TRI-1'!T19 ),2),0))=2,"E+",IF((ROUND(TRUNC(('TRI-1'!T19  ),2),0))&lt;=1,"E-","")))))))))))</f>
        <v>B-</v>
      </c>
      <c r="U19" s="51" t="str">
        <f>IF(OR('TRI-1'!U19 ="",'TRI-1'!U19&lt;0,'TRI-1'!U19  &gt;10),"",IF((ROUND(TRUNC(('TRI-1'!U19  ),2),0))=10,"A+",IF((ROUND(TRUNC(('TRI-1'!U19  ),2),0))=9,"A-",IF((ROUND(TRUNC(('TRI-1'!U19   ),2),0))=8,"B+",IF((ROUND(TRUNC(('TRI-1'!U19 ),2),0))=7,"B-",IF((ROUND(TRUNC(('TRI-1'!U19  ),2),0))=6,"C+",IF((ROUND(TRUNC(('TRI-1'!U19  ),2),0))=5,"C-",IF((ROUND(TRUNC(('TRI-1'!U19  ),2),0))=4,"D+",IF((ROUND(TRUNC(('TRI-1'!U19 ),2),0))=3,"D-",IF((ROUND(TRUNC(('TRI-1'!U19 ),2),0))=2,"E+",IF((ROUND(TRUNC(('TRI-1'!U19  ),2),0))&lt;=1,"E-","")))))))))))</f>
        <v>A+</v>
      </c>
      <c r="V19" s="51" t="str">
        <f>IF(OR('TRI-1'!V19 ="",'TRI-1'!V19&lt;0,'TRI-1'!V19  &gt;10),"",IF((ROUND(TRUNC(('TRI-1'!V19  ),2),0))=10,"A+",IF((ROUND(TRUNC(('TRI-1'!V19  ),2),0))=9,"A-",IF((ROUND(TRUNC(('TRI-1'!V19   ),2),0))=8,"B+",IF((ROUND(TRUNC(('TRI-1'!V19 ),2),0))=7,"B-",IF((ROUND(TRUNC(('TRI-1'!V19  ),2),0))=6,"C+",IF((ROUND(TRUNC(('TRI-1'!V19  ),2),0))=5,"C-",IF((ROUND(TRUNC(('TRI-1'!V19  ),2),0))=4,"D+",IF((ROUND(TRUNC(('TRI-1'!V19 ),2),0))=3,"D-",IF((ROUND(TRUNC(('TRI-1'!V19 ),2),0))=2,"E+",IF((ROUND(TRUNC(('TRI-1'!V19  ),2),0))&lt;=1,"E-","")))))))))))</f>
        <v>A+</v>
      </c>
      <c r="W19" s="51" t="str">
        <f>IF(OR('TRI-1'!W19 ="",'TRI-1'!W19&lt;0,'TRI-1'!W19  &gt;10),"",IF((ROUND(TRUNC(('TRI-1'!W19  ),2),0))=10,"A+",IF((ROUND(TRUNC(('TRI-1'!W19  ),2),0))=9,"A-",IF((ROUND(TRUNC(('TRI-1'!W19   ),2),0))=8,"B+",IF((ROUND(TRUNC(('TRI-1'!W19 ),2),0))=7,"B-",IF((ROUND(TRUNC(('TRI-1'!W19  ),2),0))=6,"C+",IF((ROUND(TRUNC(('TRI-1'!W19  ),2),0))=5,"C-",IF((ROUND(TRUNC(('TRI-1'!W19  ),2),0))=4,"D+",IF((ROUND(TRUNC(('TRI-1'!W19 ),2),0))=3,"D-",IF((ROUND(TRUNC(('TRI-1'!W19 ),2),0))=2,"E+",IF((ROUND(TRUNC(('TRI-1'!W19  ),2),0))&lt;=1,"E-","")))))))))))</f>
        <v>A+</v>
      </c>
      <c r="X19" s="51" t="str">
        <f>IF(OR('TRI-1'!X19 ="",'TRI-1'!X19&lt;0,'TRI-1'!X19  &gt;10),"",IF((ROUND(TRUNC(('TRI-1'!X19  ),2),0))=10,"A+",IF((ROUND(TRUNC(('TRI-1'!X19  ),2),0))=9,"A-",IF((ROUND(TRUNC(('TRI-1'!X19   ),2),0))=8,"B+",IF((ROUND(TRUNC(('TRI-1'!X19 ),2),0))=7,"B-",IF((ROUND(TRUNC(('TRI-1'!X19  ),2),0))=6,"C+",IF((ROUND(TRUNC(('TRI-1'!X19  ),2),0))=5,"C-",IF((ROUND(TRUNC(('TRI-1'!X19  ),2),0))=4,"D+",IF((ROUND(TRUNC(('TRI-1'!X19 ),2),0))=3,"D-",IF((ROUND(TRUNC(('TRI-1'!X19 ),2),0))=2,"E+",IF((ROUND(TRUNC(('TRI-1'!X19  ),2),0))&lt;=1,"E-","")))))))))))</f>
        <v>A+</v>
      </c>
      <c r="Y19" s="51" t="str">
        <f>IF(OR('TRI-1'!Y19 ="",'TRI-1'!Y19&lt;0,'TRI-1'!Y19  &gt;10),"",IF((ROUND(TRUNC(('TRI-1'!Y19  ),2),0))=10,"A+",IF((ROUND(TRUNC(('TRI-1'!Y19  ),2),0))=9,"A-",IF((ROUND(TRUNC(('TRI-1'!Y19   ),2),0))=8,"B+",IF((ROUND(TRUNC(('TRI-1'!Y19 ),2),0))=7,"B-",IF((ROUND(TRUNC(('TRI-1'!Y19  ),2),0))=6,"C+",IF((ROUND(TRUNC(('TRI-1'!Y19  ),2),0))=5,"C-",IF((ROUND(TRUNC(('TRI-1'!Y19  ),2),0))=4,"D+",IF((ROUND(TRUNC(('TRI-1'!Y19 ),2),0))=3,"D-",IF((ROUND(TRUNC(('TRI-1'!Y19 ),2),0))=2,"E+",IF((ROUND(TRUNC(('TRI-1'!Y19  ),2),0))&lt;=1,"E-","")))))))))))</f>
        <v>A-</v>
      </c>
      <c r="Z19" s="51" t="str">
        <f>IF(OR('TRI-1'!Z19 ="",'TRI-1'!Z19&lt;0,'TRI-1'!Z19  &gt;10),"",IF((ROUND(TRUNC(('TRI-1'!Z19  ),2),0))=10,"A+",IF((ROUND(TRUNC(('TRI-1'!Z19  ),2),0))=9,"A-",IF((ROUND(TRUNC(('TRI-1'!Z19   ),2),0))=8,"B+",IF((ROUND(TRUNC(('TRI-1'!Z19 ),2),0))=7,"B-",IF((ROUND(TRUNC(('TRI-1'!Z19  ),2),0))=6,"C+",IF((ROUND(TRUNC(('TRI-1'!Z19  ),2),0))=5,"C-",IF((ROUND(TRUNC(('TRI-1'!Z19  ),2),0))=4,"D+",IF((ROUND(TRUNC(('TRI-1'!Z19 ),2),0))=3,"D-",IF((ROUND(TRUNC(('TRI-1'!Z19 ),2),0))=2,"E+",IF((ROUND(TRUNC(('TRI-1'!Z19  ),2),0))&lt;=1,"E-","")))))))))))</f>
        <v>B-</v>
      </c>
      <c r="AA19" s="51" t="str">
        <f>IF(OR('TRI-1'!AA19 ="",'TRI-1'!AA19&lt;0,'TRI-1'!AA19  &gt;10),"",IF((ROUND(TRUNC(('TRI-1'!AA19  ),2),0))=10,"A+",IF((ROUND(TRUNC(('TRI-1'!AA19  ),2),0))=9,"A-",IF((ROUND(TRUNC(('TRI-1'!AA19   ),2),0))=8,"B+",IF((ROUND(TRUNC(('TRI-1'!AA19 ),2),0))=7,"B-",IF((ROUND(TRUNC(('TRI-1'!AA19  ),2),0))=6,"C+",IF((ROUND(TRUNC(('TRI-1'!AA19  ),2),0))=5,"C-",IF((ROUND(TRUNC(('TRI-1'!AA19  ),2),0))=4,"D+",IF((ROUND(TRUNC(('TRI-1'!AA19 ),2),0))=3,"D-",IF((ROUND(TRUNC(('TRI-1'!AA19 ),2),0))=2,"E+",IF((ROUND(TRUNC(('TRI-1'!AA19  ),2),0))&lt;=1,"E-","")))))))))))</f>
        <v>B-</v>
      </c>
      <c r="AB19" s="51" t="str">
        <f>IF(OR('TRI-1'!AB19 ="",'TRI-1'!AB19&lt;0,'TRI-1'!AB19  &gt;10),"",IF((ROUND(TRUNC(('TRI-1'!AB19  ),2),0))=10,"A+",IF((ROUND(TRUNC(('TRI-1'!AB19  ),2),0))=9,"A-",IF((ROUND(TRUNC(('TRI-1'!AB19   ),2),0))=8,"B+",IF((ROUND(TRUNC(('TRI-1'!AB19 ),2),0))=7,"B-",IF((ROUND(TRUNC(('TRI-1'!AB19  ),2),0))=6,"C+",IF((ROUND(TRUNC(('TRI-1'!AB19  ),2),0))=5,"C-",IF((ROUND(TRUNC(('TRI-1'!AB19  ),2),0))=4,"D+",IF((ROUND(TRUNC(('TRI-1'!AB19 ),2),0))=3,"D-",IF((ROUND(TRUNC(('TRI-1'!AB19 ),2),0))=2,"E+",IF((ROUND(TRUNC(('TRI-1'!AB19  ),2),0))&lt;=1,"E-","")))))))))))</f>
        <v>B-</v>
      </c>
      <c r="AC19" s="51" t="str">
        <f>IF(OR('TRI-1'!AC19 ="",'TRI-1'!AC19&lt;0,'TRI-1'!AC19  &gt;10),"",IF((ROUND(TRUNC(('TRI-1'!AC19  ),2),0))=10,"A+",IF((ROUND(TRUNC(('TRI-1'!AC19  ),2),0))=9,"A-",IF((ROUND(TRUNC(('TRI-1'!AC19   ),2),0))=8,"B+",IF((ROUND(TRUNC(('TRI-1'!AC19 ),2),0))=7,"B-",IF((ROUND(TRUNC(('TRI-1'!AC19  ),2),0))=6,"C+",IF((ROUND(TRUNC(('TRI-1'!AC19  ),2),0))=5,"C-",IF((ROUND(TRUNC(('TRI-1'!AC19  ),2),0))=4,"D+",IF((ROUND(TRUNC(('TRI-1'!AC19 ),2),0))=3,"D-",IF((ROUND(TRUNC(('TRI-1'!AC19 ),2),0))=2,"E+",IF((ROUND(TRUNC(('TRI-1'!AC19  ),2),0))&lt;=1,"E-","")))))))))))</f>
        <v>B-</v>
      </c>
      <c r="AD19" s="51" t="str">
        <f>IF(OR('TRI-1'!AD19 ="",'TRI-1'!AD19&lt;0,'TRI-1'!AD19  &gt;10),"",IF((ROUND(TRUNC(('TRI-1'!AD19  ),2),0))=10,"A+",IF((ROUND(TRUNC(('TRI-1'!AD19  ),2),0))=9,"A-",IF((ROUND(TRUNC(('TRI-1'!AD19   ),2),0))=8,"B+",IF((ROUND(TRUNC(('TRI-1'!AD19 ),2),0))=7,"B-",IF((ROUND(TRUNC(('TRI-1'!AD19  ),2),0))=6,"C+",IF((ROUND(TRUNC(('TRI-1'!AD19  ),2),0))=5,"C-",IF((ROUND(TRUNC(('TRI-1'!AD19  ),2),0))=4,"D+",IF((ROUND(TRUNC(('TRI-1'!AD19 ),2),0))=3,"D-",IF((ROUND(TRUNC(('TRI-1'!AD19 ),2),0))=2,"E+",IF((ROUND(TRUNC(('TRI-1'!AD19  ),2),0))&lt;=1,"E-","")))))))))))</f>
        <v>B-</v>
      </c>
      <c r="AE19" s="51" t="str">
        <f>IF(OR('TRI-1'!AE19 ="",'TRI-1'!AE19&lt;0,'TRI-1'!AE19  &gt;10),"",IF((ROUND(TRUNC(('TRI-1'!AE19  ),2),0))=10,"A+",IF((ROUND(TRUNC(('TRI-1'!AE19  ),2),0))=9,"A-",IF((ROUND(TRUNC(('TRI-1'!AE19   ),2),0))=8,"B+",IF((ROUND(TRUNC(('TRI-1'!AE19 ),2),0))=7,"B-",IF((ROUND(TRUNC(('TRI-1'!AE19  ),2),0))=6,"C+",IF((ROUND(TRUNC(('TRI-1'!AE19  ),2),0))=5,"C-",IF((ROUND(TRUNC(('TRI-1'!AE19  ),2),0))=4,"D+",IF((ROUND(TRUNC(('TRI-1'!AE19 ),2),0))=3,"D-",IF((ROUND(TRUNC(('TRI-1'!AE19 ),2),0))=2,"E+",IF((ROUND(TRUNC(('TRI-1'!AE19  ),2),0))&lt;=1,"E-","")))))))))))</f>
        <v>B-</v>
      </c>
      <c r="AF19" s="51" t="str">
        <f>IF(OR('TRI-1'!AF19 ="",'TRI-1'!AF19&lt;0,'TRI-1'!AF19  &gt;10),"",IF((ROUND(TRUNC(('TRI-1'!AF19  ),2),0))=10,"A+",IF((ROUND(TRUNC(('TRI-1'!AF19  ),2),0))=9,"A-",IF((ROUND(TRUNC(('TRI-1'!AF19   ),2),0))=8,"B+",IF((ROUND(TRUNC(('TRI-1'!AF19 ),2),0))=7,"B-",IF((ROUND(TRUNC(('TRI-1'!AF19  ),2),0))=6,"C+",IF((ROUND(TRUNC(('TRI-1'!AF19  ),2),0))=5,"C-",IF((ROUND(TRUNC(('TRI-1'!AF19  ),2),0))=4,"D+",IF((ROUND(TRUNC(('TRI-1'!AF19 ),2),0))=3,"D-",IF((ROUND(TRUNC(('TRI-1'!AF19 ),2),0))=2,"E+",IF((ROUND(TRUNC(('TRI-1'!AF19  ),2),0))&lt;=1,"E-","")))))))))))</f>
        <v>B-</v>
      </c>
      <c r="AG19" s="51" t="str">
        <f>IF(OR('TRI-1'!AG19 ="",'TRI-1'!AG19&lt;0,'TRI-1'!AG19  &gt;10),"",IF((ROUND(TRUNC(('TRI-1'!AG19  ),2),0))=10,"A+",IF((ROUND(TRUNC(('TRI-1'!AG19  ),2),0))=9,"A-",IF((ROUND(TRUNC(('TRI-1'!AG19   ),2),0))=8,"B+",IF((ROUND(TRUNC(('TRI-1'!AG19 ),2),0))=7,"B-",IF((ROUND(TRUNC(('TRI-1'!AG19  ),2),0))=6,"C+",IF((ROUND(TRUNC(('TRI-1'!AG19  ),2),0))=5,"C-",IF((ROUND(TRUNC(('TRI-1'!AG19  ),2),0))=4,"D+",IF((ROUND(TRUNC(('TRI-1'!AG19 ),2),0))=3,"D-",IF((ROUND(TRUNC(('TRI-1'!AG19 ),2),0))=2,"E+",IF((ROUND(TRUNC(('TRI-1'!AG19  ),2),0))&lt;=1,"E-","")))))))))))</f>
        <v>B-</v>
      </c>
      <c r="AH19" s="51" t="str">
        <f>IF(OR('TRI-1'!AH19 ="",'TRI-1'!AH19&lt;0,'TRI-1'!AH19  &gt;10),"",IF((ROUND(TRUNC(('TRI-1'!AH19  ),2),0))=10,"A+",IF((ROUND(TRUNC(('TRI-1'!AH19  ),2),0))=9,"A-",IF((ROUND(TRUNC(('TRI-1'!AH19   ),2),0))=8,"B+",IF((ROUND(TRUNC(('TRI-1'!AH19 ),2),0))=7,"B-",IF((ROUND(TRUNC(('TRI-1'!AH19  ),2),0))=6,"C+",IF((ROUND(TRUNC(('TRI-1'!AH19  ),2),0))=5,"C-",IF((ROUND(TRUNC(('TRI-1'!AH19  ),2),0))=4,"D+",IF((ROUND(TRUNC(('TRI-1'!AH19 ),2),0))=3,"D-",IF((ROUND(TRUNC(('TRI-1'!AH19 ),2),0))=2,"E+",IF((ROUND(TRUNC(('TRI-1'!AH19  ),2),0))&lt;=1,"E-","")))))))))))</f>
        <v>B-</v>
      </c>
      <c r="AI19" s="51" t="str">
        <f>IF(OR('TRI-1'!AI19 ="",'TRI-1'!AI19&lt;0,'TRI-1'!AI19  &gt;10),"",IF((ROUND(TRUNC(('TRI-1'!AI19  ),2),0))=10,"A+",IF((ROUND(TRUNC(('TRI-1'!AI19  ),2),0))=9,"A-",IF((ROUND(TRUNC(('TRI-1'!AI19   ),2),0))=8,"B+",IF((ROUND(TRUNC(('TRI-1'!AI19 ),2),0))=7,"B-",IF((ROUND(TRUNC(('TRI-1'!AI19  ),2),0))=6,"C+",IF((ROUND(TRUNC(('TRI-1'!AI19  ),2),0))=5,"C-",IF((ROUND(TRUNC(('TRI-1'!AI19  ),2),0))=4,"D+",IF((ROUND(TRUNC(('TRI-1'!AI19 ),2),0))=3,"D-",IF((ROUND(TRUNC(('TRI-1'!AI19 ),2),0))=2,"E+",IF((ROUND(TRUNC(('TRI-1'!AI19  ),2),0))&lt;=1,"E-","")))))))))))</f>
        <v>B-</v>
      </c>
      <c r="AJ19" s="51" t="str">
        <f>IF(OR('TRI-1'!AJ19 ="",'TRI-1'!AJ19&lt;0,'TRI-1'!AJ19  &gt;10),"",IF((ROUND(TRUNC(('TRI-1'!AJ19  ),2),0))=10,"A+",IF((ROUND(TRUNC(('TRI-1'!AJ19  ),2),0))=9,"A-",IF((ROUND(TRUNC(('TRI-1'!AJ19   ),2),0))=8,"B+",IF((ROUND(TRUNC(('TRI-1'!AJ19 ),2),0))=7,"B-",IF((ROUND(TRUNC(('TRI-1'!AJ19  ),2),0))=6,"C+",IF((ROUND(TRUNC(('TRI-1'!AJ19  ),2),0))=5,"C-",IF((ROUND(TRUNC(('TRI-1'!AJ19  ),2),0))=4,"D+",IF((ROUND(TRUNC(('TRI-1'!AJ19 ),2),0))=3,"D-",IF((ROUND(TRUNC(('TRI-1'!AJ19 ),2),0))=2,"E+",IF((ROUND(TRUNC(('TRI-1'!AJ19  ),2),0))&lt;=1,"E-","")))))))))))</f>
        <v>B-</v>
      </c>
      <c r="AK19" s="51" t="str">
        <f>IF(OR('TRI-1'!AK19 ="",'TRI-1'!AK19&lt;0,'TRI-1'!AK19  &gt;10),"",IF((ROUND(TRUNC(('TRI-1'!AK19  ),2),0))=10,"A+",IF((ROUND(TRUNC(('TRI-1'!AK19  ),2),0))=9,"A-",IF((ROUND(TRUNC(('TRI-1'!AK19   ),2),0))=8,"B+",IF((ROUND(TRUNC(('TRI-1'!AK19 ),2),0))=7,"B-",IF((ROUND(TRUNC(('TRI-1'!AK19  ),2),0))=6,"C+",IF((ROUND(TRUNC(('TRI-1'!AK19  ),2),0))=5,"C-",IF((ROUND(TRUNC(('TRI-1'!AK19  ),2),0))=4,"D+",IF((ROUND(TRUNC(('TRI-1'!AK19 ),2),0))=3,"D-",IF((ROUND(TRUNC(('TRI-1'!AK19 ),2),0))=2,"E+",IF((ROUND(TRUNC(('TRI-1'!AK19  ),2),0))&lt;=1,"E-","")))))))))))</f>
        <v>B-</v>
      </c>
      <c r="AL19" s="51" t="str">
        <f>IF(OR('TRI-1'!AL19 ="",'TRI-1'!AL19&lt;0,'TRI-1'!AL19  &gt;10),"",IF((ROUND(TRUNC(('TRI-1'!AL19  ),2),0))=10,"A+",IF((ROUND(TRUNC(('TRI-1'!AL19  ),2),0))=9,"A-",IF((ROUND(TRUNC(('TRI-1'!AL19   ),2),0))=8,"B+",IF((ROUND(TRUNC(('TRI-1'!AL19 ),2),0))=7,"B-",IF((ROUND(TRUNC(('TRI-1'!AL19  ),2),0))=6,"C+",IF((ROUND(TRUNC(('TRI-1'!AL19  ),2),0))=5,"C-",IF((ROUND(TRUNC(('TRI-1'!AL19  ),2),0))=4,"D+",IF((ROUND(TRUNC(('TRI-1'!AL19 ),2),0))=3,"D-",IF((ROUND(TRUNC(('TRI-1'!AL19 ),2),0))=2,"E+",IF((ROUND(TRUNC(('TRI-1'!AL19  ),2),0))&lt;=1,"E-","")))))))))))</f>
        <v>B-</v>
      </c>
      <c r="AM19" s="51" t="str">
        <f>IF(OR('TRI-1'!AM19 ="",'TRI-1'!AM19&lt;0,'TRI-1'!AM19  &gt;10),"",IF((ROUND(TRUNC(('TRI-1'!AM19  ),2),0))=10,"A+",IF((ROUND(TRUNC(('TRI-1'!AM19  ),2),0))=9,"A-",IF((ROUND(TRUNC(('TRI-1'!AM19   ),2),0))=8,"B+",IF((ROUND(TRUNC(('TRI-1'!AM19 ),2),0))=7,"B-",IF((ROUND(TRUNC(('TRI-1'!AM19  ),2),0))=6,"C+",IF((ROUND(TRUNC(('TRI-1'!AM19  ),2),0))=5,"C-",IF((ROUND(TRUNC(('TRI-1'!AM19  ),2),0))=4,"D+",IF((ROUND(TRUNC(('TRI-1'!AM19 ),2),0))=3,"D-",IF((ROUND(TRUNC(('TRI-1'!AM19 ),2),0))=2,"E+",IF((ROUND(TRUNC(('TRI-1'!AM19  ),2),0))&lt;=1,"E-","")))))))))))</f>
        <v>B-</v>
      </c>
      <c r="AN19" s="51" t="str">
        <f>IF(OR('TRI-1'!AN19 ="",'TRI-1'!AN19&lt;0,'TRI-1'!AN19  &gt;10),"",IF((ROUND(TRUNC(('TRI-1'!AN19  ),2),0))=10,"A+",IF((ROUND(TRUNC(('TRI-1'!AN19  ),2),0))=9,"A-",IF((ROUND(TRUNC(('TRI-1'!AN19   ),2),0))=8,"B+",IF((ROUND(TRUNC(('TRI-1'!AN19 ),2),0))=7,"B-",IF((ROUND(TRUNC(('TRI-1'!AN19  ),2),0))=6,"C+",IF((ROUND(TRUNC(('TRI-1'!AN19  ),2),0))=5,"C-",IF((ROUND(TRUNC(('TRI-1'!AN19  ),2),0))=4,"D+",IF((ROUND(TRUNC(('TRI-1'!AN19 ),2),0))=3,"D-",IF((ROUND(TRUNC(('TRI-1'!AN19 ),2),0))=2,"E+",IF((ROUND(TRUNC(('TRI-1'!AN19  ),2),0))&lt;=1,"E-","")))))))))))</f>
        <v>B-</v>
      </c>
      <c r="AO19" s="51" t="str">
        <f>IF(OR('TRI-1'!AO19 ="",'TRI-1'!AO19&lt;0,'TRI-1'!AO19  &gt;10),"",IF((ROUND(TRUNC(('TRI-1'!AO19  ),2),0))=10,"A+",IF((ROUND(TRUNC(('TRI-1'!AO19  ),2),0))=9,"A-",IF((ROUND(TRUNC(('TRI-1'!AO19   ),2),0))=8,"B+",IF((ROUND(TRUNC(('TRI-1'!AO19 ),2),0))=7,"B-",IF((ROUND(TRUNC(('TRI-1'!AO19  ),2),0))=6,"C+",IF((ROUND(TRUNC(('TRI-1'!AO19  ),2),0))=5,"C-",IF((ROUND(TRUNC(('TRI-1'!AO19  ),2),0))=4,"D+",IF((ROUND(TRUNC(('TRI-1'!AO19 ),2),0))=3,"D-",IF((ROUND(TRUNC(('TRI-1'!AO19 ),2),0))=2,"E+",IF((ROUND(TRUNC(('TRI-1'!AO19  ),2),0))&lt;=1,"E-","")))))))))))</f>
        <v>B-</v>
      </c>
      <c r="AP19" s="51" t="str">
        <f>IF(OR('TRI-1'!AP19 ="",'TRI-1'!AP19&lt;0,'TRI-1'!AP19  &gt;10),"",IF((ROUND(TRUNC(('TRI-1'!AP19  ),2),0))=10,"A+",IF((ROUND(TRUNC(('TRI-1'!AP19  ),2),0))=9,"A-",IF((ROUND(TRUNC(('TRI-1'!AP19   ),2),0))=8,"B+",IF((ROUND(TRUNC(('TRI-1'!AP19 ),2),0))=7,"B-",IF((ROUND(TRUNC(('TRI-1'!AP19  ),2),0))=6,"C+",IF((ROUND(TRUNC(('TRI-1'!AP19  ),2),0))=5,"C-",IF((ROUND(TRUNC(('TRI-1'!AP19  ),2),0))=4,"D+",IF((ROUND(TRUNC(('TRI-1'!AP19 ),2),0))=3,"D-",IF((ROUND(TRUNC(('TRI-1'!AP19 ),2),0))=2,"E+",IF((ROUND(TRUNC(('TRI-1'!AP19  ),2),0))&lt;=1,"E-","")))))))))))</f>
        <v>B-</v>
      </c>
      <c r="AQ19" s="51" t="str">
        <f>IF(OR('TRI-1'!AQ19 ="",'TRI-1'!AQ19&lt;0,'TRI-1'!AQ19  &gt;10),"",IF((ROUND(TRUNC(('TRI-1'!AQ19  ),2),0))=10,"A+",IF((ROUND(TRUNC(('TRI-1'!AQ19  ),2),0))=9,"A-",IF((ROUND(TRUNC(('TRI-1'!AQ19   ),2),0))=8,"B+",IF((ROUND(TRUNC(('TRI-1'!AQ19 ),2),0))=7,"B-",IF((ROUND(TRUNC(('TRI-1'!AQ19  ),2),0))=6,"C+",IF((ROUND(TRUNC(('TRI-1'!AQ19  ),2),0))=5,"C-",IF((ROUND(TRUNC(('TRI-1'!AQ19  ),2),0))=4,"D+",IF((ROUND(TRUNC(('TRI-1'!AQ19 ),2),0))=3,"D-",IF((ROUND(TRUNC(('TRI-1'!AQ19 ),2),0))=2,"E+",IF((ROUND(TRUNC(('TRI-1'!AQ19  ),2),0))&lt;=1,"E-","")))))))))))</f>
        <v>B-</v>
      </c>
      <c r="AR19" s="51" t="str">
        <f>IF(OR('TRI-1'!AR19 ="",'TRI-1'!AR19&lt;0,'TRI-1'!AR19  &gt;10),"",IF((ROUND(TRUNC(('TRI-1'!AR19  ),2),0))=10,"A+",IF((ROUND(TRUNC(('TRI-1'!AR19  ),2),0))=9,"A-",IF((ROUND(TRUNC(('TRI-1'!AR19   ),2),0))=8,"B+",IF((ROUND(TRUNC(('TRI-1'!AR19 ),2),0))=7,"B-",IF((ROUND(TRUNC(('TRI-1'!AR19  ),2),0))=6,"C+",IF((ROUND(TRUNC(('TRI-1'!AR19  ),2),0))=5,"C-",IF((ROUND(TRUNC(('TRI-1'!AR19  ),2),0))=4,"D+",IF((ROUND(TRUNC(('TRI-1'!AR19 ),2),0))=3,"D-",IF((ROUND(TRUNC(('TRI-1'!AR19 ),2),0))=2,"E+",IF((ROUND(TRUNC(('TRI-1'!AR19  ),2),0))&lt;=1,"E-","")))))))))))</f>
        <v>B-</v>
      </c>
      <c r="AS19" s="51" t="str">
        <f>IF(OR('TRI-1'!AS19 ="",'TRI-1'!AS19&lt;0,'TRI-1'!AS19  &gt;10),"",IF((ROUND(TRUNC(('TRI-1'!AS19  ),2),0))=10,"A+",IF((ROUND(TRUNC(('TRI-1'!AS19  ),2),0))=9,"A-",IF((ROUND(TRUNC(('TRI-1'!AS19   ),2),0))=8,"B+",IF((ROUND(TRUNC(('TRI-1'!AS19 ),2),0))=7,"B-",IF((ROUND(TRUNC(('TRI-1'!AS19  ),2),0))=6,"C+",IF((ROUND(TRUNC(('TRI-1'!AS19  ),2),0))=5,"C-",IF((ROUND(TRUNC(('TRI-1'!AS19  ),2),0))=4,"D+",IF((ROUND(TRUNC(('TRI-1'!AS19 ),2),0))=3,"D-",IF((ROUND(TRUNC(('TRI-1'!AS19 ),2),0))=2,"E+",IF((ROUND(TRUNC(('TRI-1'!AS19  ),2),0))&lt;=1,"E-","")))))))))))</f>
        <v>B-</v>
      </c>
      <c r="AT19" s="51" t="str">
        <f>IF(OR('TRI-1'!AT19 ="",'TRI-1'!AT19&lt;0,'TRI-1'!AT19  &gt;10),"",IF((ROUND(TRUNC(('TRI-1'!AT19  ),2),0))=10,"A+",IF((ROUND(TRUNC(('TRI-1'!AT19  ),2),0))=9,"A-",IF((ROUND(TRUNC(('TRI-1'!AT19   ),2),0))=8,"B+",IF((ROUND(TRUNC(('TRI-1'!AT19 ),2),0))=7,"B-",IF((ROUND(TRUNC(('TRI-1'!AT19  ),2),0))=6,"C+",IF((ROUND(TRUNC(('TRI-1'!AT19  ),2),0))=5,"C-",IF((ROUND(TRUNC(('TRI-1'!AT19  ),2),0))=4,"D+",IF((ROUND(TRUNC(('TRI-1'!AT19 ),2),0))=3,"D-",IF((ROUND(TRUNC(('TRI-1'!AT19 ),2),0))=2,"E+",IF((ROUND(TRUNC(('TRI-1'!AT19  ),2),0))&lt;=1,"E-","")))))))))))</f>
        <v>B-</v>
      </c>
      <c r="AU19" s="51" t="str">
        <f>IF(OR('TRI-1'!AU19 ="",'TRI-1'!AU19&lt;0,'TRI-1'!AU19  &gt;10),"",IF((ROUND(TRUNC(('TRI-1'!AU19  ),2),0))=10,"A+",IF((ROUND(TRUNC(('TRI-1'!AU19  ),2),0))=9,"A-",IF((ROUND(TRUNC(('TRI-1'!AU19   ),2),0))=8,"B+",IF((ROUND(TRUNC(('TRI-1'!AU19 ),2),0))=7,"B-",IF((ROUND(TRUNC(('TRI-1'!AU19  ),2),0))=6,"C+",IF((ROUND(TRUNC(('TRI-1'!AU19  ),2),0))=5,"C-",IF((ROUND(TRUNC(('TRI-1'!AU19  ),2),0))=4,"D+",IF((ROUND(TRUNC(('TRI-1'!AU19 ),2),0))=3,"D-",IF((ROUND(TRUNC(('TRI-1'!AU19 ),2),0))=2,"E+",IF((ROUND(TRUNC(('TRI-1'!AU19  ),2),0))&lt;=1,"E-","")))))))))))</f>
        <v>B-</v>
      </c>
      <c r="AV19" s="51" t="str">
        <f>IF(OR('TRI-1'!AV19 ="",'TRI-1'!AV19&lt;0,'TRI-1'!AV19  &gt;10),"",IF((ROUND(TRUNC(('TRI-1'!AV19  ),2),0))=10,"A+",IF((ROUND(TRUNC(('TRI-1'!AV19  ),2),0))=9,"A-",IF((ROUND(TRUNC(('TRI-1'!AV19   ),2),0))=8,"B+",IF((ROUND(TRUNC(('TRI-1'!AV19 ),2),0))=7,"B-",IF((ROUND(TRUNC(('TRI-1'!AV19  ),2),0))=6,"C+",IF((ROUND(TRUNC(('TRI-1'!AV19  ),2),0))=5,"C-",IF((ROUND(TRUNC(('TRI-1'!AV19  ),2),0))=4,"D+",IF((ROUND(TRUNC(('TRI-1'!AV19 ),2),0))=3,"D-",IF((ROUND(TRUNC(('TRI-1'!AV19 ),2),0))=2,"E+",IF((ROUND(TRUNC(('TRI-1'!AV19  ),2),0))&lt;=1,"E-","")))))))))))</f>
        <v>B-</v>
      </c>
      <c r="AW19" s="51" t="str">
        <f>IF(OR('TRI-1'!AW19 ="",'TRI-1'!AW19&lt;0,'TRI-1'!AW19  &gt;10),"",IF((ROUND(TRUNC(('TRI-1'!AW19  ),2),0))=10,"A+",IF((ROUND(TRUNC(('TRI-1'!AW19  ),2),0))=9,"A-",IF((ROUND(TRUNC(('TRI-1'!AW19   ),2),0))=8,"B+",IF((ROUND(TRUNC(('TRI-1'!AW19 ),2),0))=7,"B-",IF((ROUND(TRUNC(('TRI-1'!AW19  ),2),0))=6,"C+",IF((ROUND(TRUNC(('TRI-1'!AW19  ),2),0))=5,"C-",IF((ROUND(TRUNC(('TRI-1'!AW19  ),2),0))=4,"D+",IF((ROUND(TRUNC(('TRI-1'!AW19 ),2),0))=3,"D-",IF((ROUND(TRUNC(('TRI-1'!AW19 ),2),0))=2,"E+",IF((ROUND(TRUNC(('TRI-1'!AW19  ),2),0))&lt;=1,"E-","")))))))))))</f>
        <v>B-</v>
      </c>
      <c r="AX19" s="51" t="str">
        <f>IF(OR('TRI-1'!AX19 ="",'TRI-1'!AX19&lt;0,'TRI-1'!AX19  &gt;10),"",IF((ROUND(TRUNC(('TRI-1'!AX19  ),2),0))=10,"A+",IF((ROUND(TRUNC(('TRI-1'!AX19  ),2),0))=9,"A-",IF((ROUND(TRUNC(('TRI-1'!AX19   ),2),0))=8,"B+",IF((ROUND(TRUNC(('TRI-1'!AX19 ),2),0))=7,"B-",IF((ROUND(TRUNC(('TRI-1'!AX19  ),2),0))=6,"C+",IF((ROUND(TRUNC(('TRI-1'!AX19  ),2),0))=5,"C-",IF((ROUND(TRUNC(('TRI-1'!AX19  ),2),0))=4,"D+",IF((ROUND(TRUNC(('TRI-1'!AX19 ),2),0))=3,"D-",IF((ROUND(TRUNC(('TRI-1'!AX19 ),2),0))=2,"E+",IF((ROUND(TRUNC(('TRI-1'!AX19  ),2),0))&lt;=1,"E-","")))))))))))</f>
        <v>B-</v>
      </c>
      <c r="AY19" s="51" t="str">
        <f>IF(OR('TRI-1'!AY19 ="",'TRI-1'!AY19&lt;0,'TRI-1'!AY19  &gt;10),"",IF((ROUND(TRUNC(('TRI-1'!AY19  ),2),0))=10,"A+",IF((ROUND(TRUNC(('TRI-1'!AY19  ),2),0))=9,"A-",IF((ROUND(TRUNC(('TRI-1'!AY19   ),2),0))=8,"B+",IF((ROUND(TRUNC(('TRI-1'!AY19 ),2),0))=7,"B-",IF((ROUND(TRUNC(('TRI-1'!AY19  ),2),0))=6,"C+",IF((ROUND(TRUNC(('TRI-1'!AY19  ),2),0))=5,"C-",IF((ROUND(TRUNC(('TRI-1'!AY19  ),2),0))=4,"D+",IF((ROUND(TRUNC(('TRI-1'!AY19 ),2),0))=3,"D-",IF((ROUND(TRUNC(('TRI-1'!AY19 ),2),0))=2,"E+",IF((ROUND(TRUNC(('TRI-1'!AY19  ),2),0))&lt;=1,"E-","")))))))))))</f>
        <v>B-</v>
      </c>
      <c r="AZ19" s="51" t="str">
        <f>IF(OR('TRI-1'!AZ19 ="",'TRI-1'!AZ19&lt;0,'TRI-1'!AZ19  &gt;10),"",IF((ROUND(TRUNC(('TRI-1'!AZ19  ),2),0))=10,"A+",IF((ROUND(TRUNC(('TRI-1'!AZ19  ),2),0))=9,"A-",IF((ROUND(TRUNC(('TRI-1'!AZ19   ),2),0))=8,"B+",IF((ROUND(TRUNC(('TRI-1'!AZ19 ),2),0))=7,"B-",IF((ROUND(TRUNC(('TRI-1'!AZ19  ),2),0))=6,"C+",IF((ROUND(TRUNC(('TRI-1'!AZ19  ),2),0))=5,"C-",IF((ROUND(TRUNC(('TRI-1'!AZ19  ),2),0))=4,"D+",IF((ROUND(TRUNC(('TRI-1'!AZ19 ),2),0))=3,"D-",IF((ROUND(TRUNC(('TRI-1'!AZ19 ),2),0))=2,"E+",IF((ROUND(TRUNC(('TRI-1'!AZ19  ),2),0))&lt;=1,"E-","")))))))))))</f>
        <v>B-</v>
      </c>
      <c r="BA19" s="51" t="str">
        <f>IF(OR('TRI-1'!BA19 ="",'TRI-1'!BA19&lt;0,'TRI-1'!BA19  &gt;10),"",IF((ROUND(TRUNC(('TRI-1'!BA19  ),2),0))=10,"A+",IF((ROUND(TRUNC(('TRI-1'!BA19  ),2),0))=9,"A-",IF((ROUND(TRUNC(('TRI-1'!BA19   ),2),0))=8,"B+",IF((ROUND(TRUNC(('TRI-1'!BA19 ),2),0))=7,"B-",IF((ROUND(TRUNC(('TRI-1'!BA19  ),2),0))=6,"C+",IF((ROUND(TRUNC(('TRI-1'!BA19  ),2),0))=5,"C-",IF((ROUND(TRUNC(('TRI-1'!BA19  ),2),0))=4,"D+",IF((ROUND(TRUNC(('TRI-1'!BA19 ),2),0))=3,"D-",IF((ROUND(TRUNC(('TRI-1'!BA19 ),2),0))=2,"E+",IF((ROUND(TRUNC(('TRI-1'!BA19  ),2),0))&lt;=1,"E-","")))))))))))</f>
        <v>B-</v>
      </c>
      <c r="BB19" s="51" t="str">
        <f>IF(OR('TRI-1'!BB19 ="",'TRI-1'!BB19&lt;0,'TRI-1'!BB19  &gt;10),"",IF((ROUND(TRUNC(('TRI-1'!BB19  ),2),0))=10,"A+",IF((ROUND(TRUNC(('TRI-1'!BB19  ),2),0))=9,"A-",IF((ROUND(TRUNC(('TRI-1'!BB19   ),2),0))=8,"B+",IF((ROUND(TRUNC(('TRI-1'!BB19 ),2),0))=7,"B-",IF((ROUND(TRUNC(('TRI-1'!BB19  ),2),0))=6,"C+",IF((ROUND(TRUNC(('TRI-1'!BB19  ),2),0))=5,"C-",IF((ROUND(TRUNC(('TRI-1'!BB19  ),2),0))=4,"D+",IF((ROUND(TRUNC(('TRI-1'!BB19 ),2),0))=3,"D-",IF((ROUND(TRUNC(('TRI-1'!BB19 ),2),0))=2,"E+",IF((ROUND(TRUNC(('TRI-1'!BB19  ),2),0))&lt;=1,"E-","")))))))))))</f>
        <v>B-</v>
      </c>
      <c r="BC19" s="51" t="str">
        <f>IF(OR('TRI-1'!BC19 ="",'TRI-1'!BC19&lt;0,'TRI-1'!BC19  &gt;10),"",IF((ROUND(TRUNC(('TRI-1'!BC19  ),2),0))=10,"A+",IF((ROUND(TRUNC(('TRI-1'!BC19  ),2),0))=9,"A-",IF((ROUND(TRUNC(('TRI-1'!BC19   ),2),0))=8,"B+",IF((ROUND(TRUNC(('TRI-1'!BC19 ),2),0))=7,"B-",IF((ROUND(TRUNC(('TRI-1'!BC19  ),2),0))=6,"C+",IF((ROUND(TRUNC(('TRI-1'!BC19  ),2),0))=5,"C-",IF((ROUND(TRUNC(('TRI-1'!BC19  ),2),0))=4,"D+",IF((ROUND(TRUNC(('TRI-1'!BC19 ),2),0))=3,"D-",IF((ROUND(TRUNC(('TRI-1'!BC19 ),2),0))=2,"E+",IF((ROUND(TRUNC(('TRI-1'!BC19  ),2),0))&lt;=1,"E-","")))))))))))</f>
        <v>B-</v>
      </c>
      <c r="BD19" s="51" t="str">
        <f>IF(OR('TRI-1'!BD19 ="",'TRI-1'!BD19&lt;0,'TRI-1'!BD19  &gt;10),"",IF((ROUND(TRUNC(('TRI-1'!BD19  ),2),0))=10,"A+",IF((ROUND(TRUNC(('TRI-1'!BD19  ),2),0))=9,"A-",IF((ROUND(TRUNC(('TRI-1'!BD19   ),2),0))=8,"B+",IF((ROUND(TRUNC(('TRI-1'!BD19 ),2),0))=7,"B-",IF((ROUND(TRUNC(('TRI-1'!BD19  ),2),0))=6,"C+",IF((ROUND(TRUNC(('TRI-1'!BD19  ),2),0))=5,"C-",IF((ROUND(TRUNC(('TRI-1'!BD19  ),2),0))=4,"D+",IF((ROUND(TRUNC(('TRI-1'!BD19 ),2),0))=3,"D-",IF((ROUND(TRUNC(('TRI-1'!BD19 ),2),0))=2,"E+",IF((ROUND(TRUNC(('TRI-1'!BD19  ),2),0))&lt;=1,"E-","")))))))))))</f>
        <v>B-</v>
      </c>
      <c r="BE19" s="51" t="str">
        <f>IF(OR('TRI-1'!BE19 ="",'TRI-1'!BE19&lt;0,'TRI-1'!BE19  &gt;10),"",IF((ROUND(TRUNC(('TRI-1'!BE19  ),2),0))=10,"A+",IF((ROUND(TRUNC(('TRI-1'!BE19  ),2),0))=9,"A-",IF((ROUND(TRUNC(('TRI-1'!BE19   ),2),0))=8,"B+",IF((ROUND(TRUNC(('TRI-1'!BE19 ),2),0))=7,"B-",IF((ROUND(TRUNC(('TRI-1'!BE19  ),2),0))=6,"C+",IF((ROUND(TRUNC(('TRI-1'!BE19  ),2),0))=5,"C-",IF((ROUND(TRUNC(('TRI-1'!BE19  ),2),0))=4,"D+",IF((ROUND(TRUNC(('TRI-1'!BE19 ),2),0))=3,"D-",IF((ROUND(TRUNC(('TRI-1'!BE19 ),2),0))=2,"E+",IF((ROUND(TRUNC(('TRI-1'!BE19  ),2),0))&lt;=1,"E-","")))))))))))</f>
        <v>B-</v>
      </c>
      <c r="BF19" s="51" t="str">
        <f>IF(OR('TRI-1'!BF19 ="",'TRI-1'!BF19&lt;0,'TRI-1'!BF19  &gt;10),"",IF((ROUND(TRUNC(('TRI-1'!BF19  ),2),0))=10,"A+",IF((ROUND(TRUNC(('TRI-1'!BF19  ),2),0))=9,"A-",IF((ROUND(TRUNC(('TRI-1'!BF19   ),2),0))=8,"B+",IF((ROUND(TRUNC(('TRI-1'!BF19 ),2),0))=7,"B-",IF((ROUND(TRUNC(('TRI-1'!BF19  ),2),0))=6,"C+",IF((ROUND(TRUNC(('TRI-1'!BF19  ),2),0))=5,"C-",IF((ROUND(TRUNC(('TRI-1'!BF19  ),2),0))=4,"D+",IF((ROUND(TRUNC(('TRI-1'!BF19 ),2),0))=3,"D-",IF((ROUND(TRUNC(('TRI-1'!BF19 ),2),0))=2,"E+",IF((ROUND(TRUNC(('TRI-1'!BF19  ),2),0))&lt;=1,"E-","")))))))))))</f>
        <v>B-</v>
      </c>
      <c r="BG19" s="51" t="str">
        <f>IF(OR('TRI-1'!BG19 ="",'TRI-1'!BG19&lt;0,'TRI-1'!BG19  &gt;10),"",IF((ROUND(TRUNC(('TRI-1'!BG19  ),2),0))=10,"A+",IF((ROUND(TRUNC(('TRI-1'!BG19  ),2),0))=9,"A-",IF((ROUND(TRUNC(('TRI-1'!BG19   ),2),0))=8,"B+",IF((ROUND(TRUNC(('TRI-1'!BG19 ),2),0))=7,"B-",IF((ROUND(TRUNC(('TRI-1'!BG19  ),2),0))=6,"C+",IF((ROUND(TRUNC(('TRI-1'!BG19  ),2),0))=5,"C-",IF((ROUND(TRUNC(('TRI-1'!BG19  ),2),0))=4,"D+",IF((ROUND(TRUNC(('TRI-1'!BG19 ),2),0))=3,"D-",IF((ROUND(TRUNC(('TRI-1'!BG19 ),2),0))=2,"E+",IF((ROUND(TRUNC(('TRI-1'!BG19  ),2),0))&lt;=1,"E-","")))))))))))</f>
        <v>B-</v>
      </c>
      <c r="BH19" s="51" t="str">
        <f>IF(OR('TRI-1'!BH19 ="",'TRI-1'!BH19&lt;0,'TRI-1'!BH19  &gt;10),"",IF((ROUND(TRUNC(('TRI-1'!BH19  ),2),0))=10,"A+",IF((ROUND(TRUNC(('TRI-1'!BH19  ),2),0))=9,"A-",IF((ROUND(TRUNC(('TRI-1'!BH19   ),2),0))=8,"B+",IF((ROUND(TRUNC(('TRI-1'!BH19 ),2),0))=7,"B-",IF((ROUND(TRUNC(('TRI-1'!BH19  ),2),0))=6,"C+",IF((ROUND(TRUNC(('TRI-1'!BH19  ),2),0))=5,"C-",IF((ROUND(TRUNC(('TRI-1'!BH19  ),2),0))=4,"D+",IF((ROUND(TRUNC(('TRI-1'!BH19 ),2),0))=3,"D-",IF((ROUND(TRUNC(('TRI-1'!BH19 ),2),0))=2,"E+",IF((ROUND(TRUNC(('TRI-1'!BH19  ),2),0))&lt;=1,"E-","")))))))))))</f>
        <v>B-</v>
      </c>
      <c r="BI19" s="51" t="str">
        <f>IF(OR('TRI-1'!BI19 ="",'TRI-1'!BI19&lt;0,'TRI-1'!BI19  &gt;10),"",IF((ROUND(TRUNC(('TRI-1'!BI19  ),2),0))=10,"A+",IF((ROUND(TRUNC(('TRI-1'!BI19  ),2),0))=9,"A-",IF((ROUND(TRUNC(('TRI-1'!BI19   ),2),0))=8,"B+",IF((ROUND(TRUNC(('TRI-1'!BI19 ),2),0))=7,"B-",IF((ROUND(TRUNC(('TRI-1'!BI19  ),2),0))=6,"C+",IF((ROUND(TRUNC(('TRI-1'!BI19  ),2),0))=5,"C-",IF((ROUND(TRUNC(('TRI-1'!BI19  ),2),0))=4,"D+",IF((ROUND(TRUNC(('TRI-1'!BI19 ),2),0))=3,"D-",IF((ROUND(TRUNC(('TRI-1'!BI19 ),2),0))=2,"E+",IF((ROUND(TRUNC(('TRI-1'!BI19  ),2),0))&lt;=1,"E-","")))))))))))</f>
        <v>B-</v>
      </c>
      <c r="BJ19" s="51" t="str">
        <f>IF(OR('TRI-1'!BJ19 ="",'TRI-1'!BJ19&lt;0,'TRI-1'!BJ19  &gt;10),"",IF((ROUND(TRUNC(('TRI-1'!BJ19  ),2),0))=10,"A+",IF((ROUND(TRUNC(('TRI-1'!BJ19  ),2),0))=9,"A-",IF((ROUND(TRUNC(('TRI-1'!BJ19   ),2),0))=8,"B+",IF((ROUND(TRUNC(('TRI-1'!BJ19 ),2),0))=7,"B-",IF((ROUND(TRUNC(('TRI-1'!BJ19  ),2),0))=6,"C+",IF((ROUND(TRUNC(('TRI-1'!BJ19  ),2),0))=5,"C-",IF((ROUND(TRUNC(('TRI-1'!BJ19  ),2),0))=4,"D+",IF((ROUND(TRUNC(('TRI-1'!BJ19 ),2),0))=3,"D-",IF((ROUND(TRUNC(('TRI-1'!BJ19 ),2),0))=2,"E+",IF((ROUND(TRUNC(('TRI-1'!BJ19  ),2),0))&lt;=1,"E-","")))))))))))</f>
        <v>B-</v>
      </c>
      <c r="BK19" s="51" t="str">
        <f>IF(OR('TRI-1'!BK19 ="",'TRI-1'!BK19&lt;0,'TRI-1'!BK19  &gt;10),"",IF((ROUND(TRUNC(('TRI-1'!BK19  ),2),0))=10,"A+",IF((ROUND(TRUNC(('TRI-1'!BK19  ),2),0))=9,"A-",IF((ROUND(TRUNC(('TRI-1'!BK19   ),2),0))=8,"B+",IF((ROUND(TRUNC(('TRI-1'!BK19 ),2),0))=7,"B-",IF((ROUND(TRUNC(('TRI-1'!BK19  ),2),0))=6,"C+",IF((ROUND(TRUNC(('TRI-1'!BK19  ),2),0))=5,"C-",IF((ROUND(TRUNC(('TRI-1'!BK19  ),2),0))=4,"D+",IF((ROUND(TRUNC(('TRI-1'!BK19 ),2),0))=3,"D-",IF((ROUND(TRUNC(('TRI-1'!BK19 ),2),0))=2,"E+",IF((ROUND(TRUNC(('TRI-1'!BK19  ),2),0))&lt;=1,"E-","")))))))))))</f>
        <v>B-</v>
      </c>
      <c r="BL19" s="51" t="str">
        <f>IF(OR('TRI-1'!BL19 ="",'TRI-1'!BL19&lt;0,'TRI-1'!BL19  &gt;10),"",IF((ROUND(TRUNC(('TRI-1'!BL19  ),2),0))=10,"A+",IF((ROUND(TRUNC(('TRI-1'!BL19  ),2),0))=9,"A-",IF((ROUND(TRUNC(('TRI-1'!BL19   ),2),0))=8,"B+",IF((ROUND(TRUNC(('TRI-1'!BL19 ),2),0))=7,"B-",IF((ROUND(TRUNC(('TRI-1'!BL19  ),2),0))=6,"C+",IF((ROUND(TRUNC(('TRI-1'!BL19  ),2),0))=5,"C-",IF((ROUND(TRUNC(('TRI-1'!BL19  ),2),0))=4,"D+",IF((ROUND(TRUNC(('TRI-1'!BL19 ),2),0))=3,"D-",IF((ROUND(TRUNC(('TRI-1'!BL19 ),2),0))=2,"E+",IF((ROUND(TRUNC(('TRI-1'!BL19  ),2),0))&lt;=1,"E-","")))))))))))</f>
        <v>B+</v>
      </c>
      <c r="BM19" s="51" t="str">
        <f>IF(OR('TRI-1'!BM19 ="",'TRI-1'!BM19&lt;0,'TRI-1'!BM19  &gt;10),"",IF((ROUND(TRUNC(('TRI-1'!BM19  ),2),0))=10,"A+",IF((ROUND(TRUNC(('TRI-1'!BM19  ),2),0))=9,"A-",IF((ROUND(TRUNC(('TRI-1'!BM19   ),2),0))=8,"B+",IF((ROUND(TRUNC(('TRI-1'!BM19 ),2),0))=7,"B-",IF((ROUND(TRUNC(('TRI-1'!BM19  ),2),0))=6,"C+",IF((ROUND(TRUNC(('TRI-1'!BM19  ),2),0))=5,"C-",IF((ROUND(TRUNC(('TRI-1'!BM19  ),2),0))=4,"D+",IF((ROUND(TRUNC(('TRI-1'!BM19 ),2),0))=3,"D-",IF((ROUND(TRUNC(('TRI-1'!BM19 ),2),0))=2,"E+",IF((ROUND(TRUNC(('TRI-1'!BM19  ),2),0))&lt;=1,"E-","")))))))))))</f>
        <v>B+</v>
      </c>
      <c r="BN19" s="51" t="str">
        <f>IF(OR('TRI-1'!BN19 ="",'TRI-1'!BN19&lt;0,'TRI-1'!BN19  &gt;10),"",IF((ROUND(TRUNC(('TRI-1'!BN19  ),2),0))=10,"A+",IF((ROUND(TRUNC(('TRI-1'!BN19  ),2),0))=9,"A-",IF((ROUND(TRUNC(('TRI-1'!BN19   ),2),0))=8,"B+",IF((ROUND(TRUNC(('TRI-1'!BN19 ),2),0))=7,"B-",IF((ROUND(TRUNC(('TRI-1'!BN19  ),2),0))=6,"C+",IF((ROUND(TRUNC(('TRI-1'!BN19  ),2),0))=5,"C-",IF((ROUND(TRUNC(('TRI-1'!BN19  ),2),0))=4,"D+",IF((ROUND(TRUNC(('TRI-1'!BN19 ),2),0))=3,"D-",IF((ROUND(TRUNC(('TRI-1'!BN19 ),2),0))=2,"E+",IF((ROUND(TRUNC(('TRI-1'!BN19  ),2),0))&lt;=1,"E-","")))))))))))</f>
        <v>B+</v>
      </c>
      <c r="BO19" s="51" t="str">
        <f>IF(OR('TRI-1'!BO19 ="",'TRI-1'!BO19&lt;0,'TRI-1'!BO19  &gt;10),"",IF((ROUND(TRUNC(('TRI-1'!BO19  ),2),0))=10,"A+",IF((ROUND(TRUNC(('TRI-1'!BO19  ),2),0))=9,"A-",IF((ROUND(TRUNC(('TRI-1'!BO19   ),2),0))=8,"B+",IF((ROUND(TRUNC(('TRI-1'!BO19 ),2),0))=7,"B-",IF((ROUND(TRUNC(('TRI-1'!BO19  ),2),0))=6,"C+",IF((ROUND(TRUNC(('TRI-1'!BO19  ),2),0))=5,"C-",IF((ROUND(TRUNC(('TRI-1'!BO19  ),2),0))=4,"D+",IF((ROUND(TRUNC(('TRI-1'!BO19 ),2),0))=3,"D-",IF((ROUND(TRUNC(('TRI-1'!BO19 ),2),0))=2,"E+",IF((ROUND(TRUNC(('TRI-1'!BO19  ),2),0))&lt;=1,"E-","")))))))))))</f>
        <v>B+</v>
      </c>
      <c r="BP19" s="51" t="str">
        <f>IF(OR('TRI-1'!BP19 ="",'TRI-1'!BP19&lt;0,'TRI-1'!BP19  &gt;10),"",IF((ROUND(TRUNC(('TRI-1'!BP19  ),2),0))=10,"A+",IF((ROUND(TRUNC(('TRI-1'!BP19  ),2),0))=9,"A-",IF((ROUND(TRUNC(('TRI-1'!BP19   ),2),0))=8,"B+",IF((ROUND(TRUNC(('TRI-1'!BP19 ),2),0))=7,"B-",IF((ROUND(TRUNC(('TRI-1'!BP19  ),2),0))=6,"C+",IF((ROUND(TRUNC(('TRI-1'!BP19  ),2),0))=5,"C-",IF((ROUND(TRUNC(('TRI-1'!BP19  ),2),0))=4,"D+",IF((ROUND(TRUNC(('TRI-1'!BP19 ),2),0))=3,"D-",IF((ROUND(TRUNC(('TRI-1'!BP19 ),2),0))=2,"E+",IF((ROUND(TRUNC(('TRI-1'!BP19  ),2),0))&lt;=1,"E-","")))))))))))</f>
        <v>B+</v>
      </c>
      <c r="BQ19" s="51" t="str">
        <f>IF(OR('TRI-1'!BQ19 ="",'TRI-1'!BQ19&lt;0,'TRI-1'!BQ19  &gt;10),"",IF((ROUND(TRUNC(('TRI-1'!BQ19  ),2),0))=10,"A+",IF((ROUND(TRUNC(('TRI-1'!BQ19  ),2),0))=9,"A-",IF((ROUND(TRUNC(('TRI-1'!BQ19   ),2),0))=8,"B+",IF((ROUND(TRUNC(('TRI-1'!BQ19 ),2),0))=7,"B-",IF((ROUND(TRUNC(('TRI-1'!BQ19  ),2),0))=6,"C+",IF((ROUND(TRUNC(('TRI-1'!BQ19  ),2),0))=5,"C-",IF((ROUND(TRUNC(('TRI-1'!BQ19  ),2),0))=4,"D+",IF((ROUND(TRUNC(('TRI-1'!BQ19 ),2),0))=3,"D-",IF((ROUND(TRUNC(('TRI-1'!BQ19 ),2),0))=2,"E+",IF((ROUND(TRUNC(('TRI-1'!BQ19  ),2),0))&lt;=1,"E-","")))))))))))</f>
        <v>B+</v>
      </c>
      <c r="BR19" s="51" t="str">
        <f>IF(OR('TRI-1'!BR19 ="",'TRI-1'!BR19&lt;0,'TRI-1'!BR19  &gt;10),"",IF((ROUND(TRUNC(('TRI-1'!BR19  ),2),0))=10,"A+",IF((ROUND(TRUNC(('TRI-1'!BR19  ),2),0))=9,"A-",IF((ROUND(TRUNC(('TRI-1'!BR19   ),2),0))=8,"B+",IF((ROUND(TRUNC(('TRI-1'!BR19 ),2),0))=7,"B-",IF((ROUND(TRUNC(('TRI-1'!BR19  ),2),0))=6,"C+",IF((ROUND(TRUNC(('TRI-1'!BR19  ),2),0))=5,"C-",IF((ROUND(TRUNC(('TRI-1'!BR19  ),2),0))=4,"D+",IF((ROUND(TRUNC(('TRI-1'!BR19 ),2),0))=3,"D-",IF((ROUND(TRUNC(('TRI-1'!BR19 ),2),0))=2,"E+",IF((ROUND(TRUNC(('TRI-1'!BR19  ),2),0))&lt;=1,"E-","")))))))))))</f>
        <v>B+</v>
      </c>
      <c r="BS19" s="51" t="str">
        <f>IF(OR('TRI-1'!BS19 ="",'TRI-1'!BS19&lt;0,'TRI-1'!BS19  &gt;10),"",IF((ROUND(TRUNC(('TRI-1'!BS19  ),2),0))=10,"A+",IF((ROUND(TRUNC(('TRI-1'!BS19  ),2),0))=9,"A-",IF((ROUND(TRUNC(('TRI-1'!BS19   ),2),0))=8,"B+",IF((ROUND(TRUNC(('TRI-1'!BS19 ),2),0))=7,"B-",IF((ROUND(TRUNC(('TRI-1'!BS19  ),2),0))=6,"C+",IF((ROUND(TRUNC(('TRI-1'!BS19  ),2),0))=5,"C-",IF((ROUND(TRUNC(('TRI-1'!BS19  ),2),0))=4,"D+",IF((ROUND(TRUNC(('TRI-1'!BS19 ),2),0))=3,"D-",IF((ROUND(TRUNC(('TRI-1'!BS19 ),2),0))=2,"E+",IF((ROUND(TRUNC(('TRI-1'!BS19  ),2),0))&lt;=1,"E-","")))))))))))</f>
        <v>B+</v>
      </c>
      <c r="BT19" s="51" t="str">
        <f>IF(OR('TRI-1'!BT19 ="",'TRI-1'!BT19&lt;0,'TRI-1'!BT19  &gt;10),"",IF((ROUND(TRUNC(('TRI-1'!BT19  ),2),0))=10,"A+",IF((ROUND(TRUNC(('TRI-1'!BT19  ),2),0))=9,"A-",IF((ROUND(TRUNC(('TRI-1'!BT19   ),2),0))=8,"B+",IF((ROUND(TRUNC(('TRI-1'!BT19 ),2),0))=7,"B-",IF((ROUND(TRUNC(('TRI-1'!BT19  ),2),0))=6,"C+",IF((ROUND(TRUNC(('TRI-1'!BT19  ),2),0))=5,"C-",IF((ROUND(TRUNC(('TRI-1'!BT19  ),2),0))=4,"D+",IF((ROUND(TRUNC(('TRI-1'!BT19 ),2),0))=3,"D-",IF((ROUND(TRUNC(('TRI-1'!BT19 ),2),0))=2,"E+",IF((ROUND(TRUNC(('TRI-1'!BT19  ),2),0))&lt;=1,"E-","")))))))))))</f>
        <v>B+</v>
      </c>
      <c r="BU19" s="51" t="str">
        <f>IF(OR('TRI-1'!BU19 ="",'TRI-1'!BU19&lt;0,'TRI-1'!BU19  &gt;10),"",IF((ROUND(TRUNC(('TRI-1'!BU19  ),2),0))=10,"A+",IF((ROUND(TRUNC(('TRI-1'!BU19  ),2),0))=9,"A-",IF((ROUND(TRUNC(('TRI-1'!BU19   ),2),0))=8,"B+",IF((ROUND(TRUNC(('TRI-1'!BU19 ),2),0))=7,"B-",IF((ROUND(TRUNC(('TRI-1'!BU19  ),2),0))=6,"C+",IF((ROUND(TRUNC(('TRI-1'!BU19  ),2),0))=5,"C-",IF((ROUND(TRUNC(('TRI-1'!BU19  ),2),0))=4,"D+",IF((ROUND(TRUNC(('TRI-1'!BU19 ),2),0))=3,"D-",IF((ROUND(TRUNC(('TRI-1'!BU19 ),2),0))=2,"E+",IF((ROUND(TRUNC(('TRI-1'!BU19  ),2),0))&lt;=1,"E-","")))))))))))</f>
        <v>B+</v>
      </c>
      <c r="BV19" s="51" t="str">
        <f>IF(OR('TRI-1'!BV19 ="",'TRI-1'!BV19&lt;0,'TRI-1'!BV19  &gt;10),"",IF((ROUND(TRUNC(('TRI-1'!BV19  ),2),0))=10,"A+",IF((ROUND(TRUNC(('TRI-1'!BV19  ),2),0))=9,"A-",IF((ROUND(TRUNC(('TRI-1'!BV19   ),2),0))=8,"B+",IF((ROUND(TRUNC(('TRI-1'!BV19 ),2),0))=7,"B-",IF((ROUND(TRUNC(('TRI-1'!BV19  ),2),0))=6,"C+",IF((ROUND(TRUNC(('TRI-1'!BV19  ),2),0))=5,"C-",IF((ROUND(TRUNC(('TRI-1'!BV19  ),2),0))=4,"D+",IF((ROUND(TRUNC(('TRI-1'!BV19 ),2),0))=3,"D-",IF((ROUND(TRUNC(('TRI-1'!BV19 ),2),0))=2,"E+",IF((ROUND(TRUNC(('TRI-1'!BV19  ),2),0))&lt;=1,"E-","")))))))))))</f>
        <v>B+</v>
      </c>
      <c r="BW19" s="51" t="str">
        <f>IF(OR('TRI-1'!BW19 ="",'TRI-1'!BW19&lt;0,'TRI-1'!BW19  &gt;10),"",IF((ROUND(TRUNC(('TRI-1'!BW19  ),2),0))=10,"A+",IF((ROUND(TRUNC(('TRI-1'!BW19  ),2),0))=9,"A-",IF((ROUND(TRUNC(('TRI-1'!BW19   ),2),0))=8,"B+",IF((ROUND(TRUNC(('TRI-1'!BW19 ),2),0))=7,"B-",IF((ROUND(TRUNC(('TRI-1'!BW19  ),2),0))=6,"C+",IF((ROUND(TRUNC(('TRI-1'!BW19  ),2),0))=5,"C-",IF((ROUND(TRUNC(('TRI-1'!BW19  ),2),0))=4,"D+",IF((ROUND(TRUNC(('TRI-1'!BW19 ),2),0))=3,"D-",IF((ROUND(TRUNC(('TRI-1'!BW19 ),2),0))=2,"E+",IF((ROUND(TRUNC(('TRI-1'!BW19  ),2),0))&lt;=1,"E-","")))))))))))</f>
        <v>B+</v>
      </c>
      <c r="BX19" s="51" t="str">
        <f>IF(OR('TRI-1'!BX19 ="",'TRI-1'!BX19&lt;0,'TRI-1'!BX19  &gt;10),"",IF((ROUND(TRUNC(('TRI-1'!BX19  ),2),0))=10,"A+",IF((ROUND(TRUNC(('TRI-1'!BX19  ),2),0))=9,"A-",IF((ROUND(TRUNC(('TRI-1'!BX19   ),2),0))=8,"B+",IF((ROUND(TRUNC(('TRI-1'!BX19 ),2),0))=7,"B-",IF((ROUND(TRUNC(('TRI-1'!BX19  ),2),0))=6,"C+",IF((ROUND(TRUNC(('TRI-1'!BX19  ),2),0))=5,"C-",IF((ROUND(TRUNC(('TRI-1'!BX19  ),2),0))=4,"D+",IF((ROUND(TRUNC(('TRI-1'!BX19 ),2),0))=3,"D-",IF((ROUND(TRUNC(('TRI-1'!BX19 ),2),0))=2,"E+",IF((ROUND(TRUNC(('TRI-1'!BX19  ),2),0))&lt;=1,"E-","")))))))))))</f>
        <v>B+</v>
      </c>
      <c r="BY19" s="51" t="str">
        <f>IF(OR('TRI-1'!BY19 ="",'TRI-1'!BY19&lt;0,'TRI-1'!BY19  &gt;10),"",IF((ROUND(TRUNC(('TRI-1'!BY19  ),2),0))=10,"A+",IF((ROUND(TRUNC(('TRI-1'!BY19  ),2),0))=9,"A-",IF((ROUND(TRUNC(('TRI-1'!BY19   ),2),0))=8,"B+",IF((ROUND(TRUNC(('TRI-1'!BY19 ),2),0))=7,"B-",IF((ROUND(TRUNC(('TRI-1'!BY19  ),2),0))=6,"C+",IF((ROUND(TRUNC(('TRI-1'!BY19  ),2),0))=5,"C-",IF((ROUND(TRUNC(('TRI-1'!BY19  ),2),0))=4,"D+",IF((ROUND(TRUNC(('TRI-1'!BY19 ),2),0))=3,"D-",IF((ROUND(TRUNC(('TRI-1'!BY19 ),2),0))=2,"E+",IF((ROUND(TRUNC(('TRI-1'!BY19  ),2),0))&lt;=1,"E-","")))))))))))</f>
        <v>B+</v>
      </c>
      <c r="BZ19" s="51" t="str">
        <f>IF(OR('TRI-1'!BZ19 ="",'TRI-1'!BZ19&lt;0,'TRI-1'!BZ19  &gt;10),"",IF((ROUND(TRUNC(('TRI-1'!BZ19  ),2),0))=10,"A+",IF((ROUND(TRUNC(('TRI-1'!BZ19  ),2),0))=9,"A-",IF((ROUND(TRUNC(('TRI-1'!BZ19   ),2),0))=8,"B+",IF((ROUND(TRUNC(('TRI-1'!BZ19 ),2),0))=7,"B-",IF((ROUND(TRUNC(('TRI-1'!BZ19  ),2),0))=6,"C+",IF((ROUND(TRUNC(('TRI-1'!BZ19  ),2),0))=5,"C-",IF((ROUND(TRUNC(('TRI-1'!BZ19  ),2),0))=4,"D+",IF((ROUND(TRUNC(('TRI-1'!BZ19 ),2),0))=3,"D-",IF((ROUND(TRUNC(('TRI-1'!BZ19 ),2),0))=2,"E+",IF((ROUND(TRUNC(('TRI-1'!BZ19  ),2),0))&lt;=1,"E-","")))))))))))</f>
        <v>B+</v>
      </c>
      <c r="CA19" s="51" t="str">
        <f>IF(OR('TRI-1'!CA19 ="",'TRI-1'!CA19&lt;0,'TRI-1'!CA19  &gt;10),"",IF((ROUND(TRUNC(('TRI-1'!CA19  ),2),0))=10,"A+",IF((ROUND(TRUNC(('TRI-1'!CA19  ),2),0))=9,"A-",IF((ROUND(TRUNC(('TRI-1'!CA19   ),2),0))=8,"B+",IF((ROUND(TRUNC(('TRI-1'!CA19 ),2),0))=7,"B-",IF((ROUND(TRUNC(('TRI-1'!CA19  ),2),0))=6,"C+",IF((ROUND(TRUNC(('TRI-1'!CA19  ),2),0))=5,"C-",IF((ROUND(TRUNC(('TRI-1'!CA19  ),2),0))=4,"D+",IF((ROUND(TRUNC(('TRI-1'!CA19 ),2),0))=3,"D-",IF((ROUND(TRUNC(('TRI-1'!CA19 ),2),0))=2,"E+",IF((ROUND(TRUNC(('TRI-1'!CA19  ),2),0))&lt;=1,"E-","")))))))))))</f>
        <v>B+</v>
      </c>
      <c r="CB19" s="51" t="str">
        <f>IF(OR('TRI-1'!CB19 ="",'TRI-1'!CB19&lt;0,'TRI-1'!CB19  &gt;10),"",IF((ROUND(TRUNC(('TRI-1'!CB19  ),2),0))=10,"A+",IF((ROUND(TRUNC(('TRI-1'!CB19  ),2),0))=9,"A-",IF((ROUND(TRUNC(('TRI-1'!CB19   ),2),0))=8,"B+",IF((ROUND(TRUNC(('TRI-1'!CB19 ),2),0))=7,"B-",IF((ROUND(TRUNC(('TRI-1'!CB19  ),2),0))=6,"C+",IF((ROUND(TRUNC(('TRI-1'!CB19  ),2),0))=5,"C-",IF((ROUND(TRUNC(('TRI-1'!CB19  ),2),0))=4,"D+",IF((ROUND(TRUNC(('TRI-1'!CB19 ),2),0))=3,"D-",IF((ROUND(TRUNC(('TRI-1'!CB19 ),2),0))=2,"E+",IF((ROUND(TRUNC(('TRI-1'!CB19  ),2),0))&lt;=1,"E-","")))))))))))</f>
        <v>B+</v>
      </c>
      <c r="CC19" s="51" t="str">
        <f>IF(OR('TRI-1'!CC19 ="",'TRI-1'!CC19&lt;0,'TRI-1'!CC19  &gt;10),"",IF((ROUND(TRUNC(('TRI-1'!CC19  ),2),0))=10,"A+",IF((ROUND(TRUNC(('TRI-1'!CC19  ),2),0))=9,"A-",IF((ROUND(TRUNC(('TRI-1'!CC19   ),2),0))=8,"B+",IF((ROUND(TRUNC(('TRI-1'!CC19 ),2),0))=7,"B-",IF((ROUND(TRUNC(('TRI-1'!CC19  ),2),0))=6,"C+",IF((ROUND(TRUNC(('TRI-1'!CC19  ),2),0))=5,"C-",IF((ROUND(TRUNC(('TRI-1'!CC19  ),2),0))=4,"D+",IF((ROUND(TRUNC(('TRI-1'!CC19 ),2),0))=3,"D-",IF((ROUND(TRUNC(('TRI-1'!CC19 ),2),0))=2,"E+",IF((ROUND(TRUNC(('TRI-1'!CC19  ),2),0))&lt;=1,"E-","")))))))))))</f>
        <v>B+</v>
      </c>
      <c r="CD19" s="51" t="str">
        <f>IF(OR('TRI-1'!CD19 ="",'TRI-1'!CD19&lt;0,'TRI-1'!CD19  &gt;10),"",IF((ROUND(TRUNC(('TRI-1'!CD19  ),2),0))=10,"A+",IF((ROUND(TRUNC(('TRI-1'!CD19  ),2),0))=9,"A-",IF((ROUND(TRUNC(('TRI-1'!CD19   ),2),0))=8,"B+",IF((ROUND(TRUNC(('TRI-1'!CD19 ),2),0))=7,"B-",IF((ROUND(TRUNC(('TRI-1'!CD19  ),2),0))=6,"C+",IF((ROUND(TRUNC(('TRI-1'!CD19  ),2),0))=5,"C-",IF((ROUND(TRUNC(('TRI-1'!CD19  ),2),0))=4,"D+",IF((ROUND(TRUNC(('TRI-1'!CD19 ),2),0))=3,"D-",IF((ROUND(TRUNC(('TRI-1'!CD19 ),2),0))=2,"E+",IF((ROUND(TRUNC(('TRI-1'!CD19  ),2),0))&lt;=1,"E-","")))))))))))</f>
        <v>B+</v>
      </c>
      <c r="CE19" s="51" t="str">
        <f>IF(OR('TRI-1'!CE19 ="",'TRI-1'!CE19&lt;0,'TRI-1'!CE19  &gt;10),"",IF((ROUND(TRUNC(('TRI-1'!CE19  ),2),0))=10,"A+",IF((ROUND(TRUNC(('TRI-1'!CE19  ),2),0))=9,"A-",IF((ROUND(TRUNC(('TRI-1'!CE19   ),2),0))=8,"B+",IF((ROUND(TRUNC(('TRI-1'!CE19 ),2),0))=7,"B-",IF((ROUND(TRUNC(('TRI-1'!CE19  ),2),0))=6,"C+",IF((ROUND(TRUNC(('TRI-1'!CE19  ),2),0))=5,"C-",IF((ROUND(TRUNC(('TRI-1'!CE19  ),2),0))=4,"D+",IF((ROUND(TRUNC(('TRI-1'!CE19 ),2),0))=3,"D-",IF((ROUND(TRUNC(('TRI-1'!CE19 ),2),0))=2,"E+",IF((ROUND(TRUNC(('TRI-1'!CE19  ),2),0))&lt;=1,"E-","")))))))))))</f>
        <v>B+</v>
      </c>
      <c r="CF19" s="51" t="str">
        <f>IF(OR('TRI-1'!CF19 ="",'TRI-1'!CF19&lt;0,'TRI-1'!CF19  &gt;10),"",IF((ROUND(TRUNC(('TRI-1'!CF19  ),2),0))=10,"A+",IF((ROUND(TRUNC(('TRI-1'!CF19  ),2),0))=9,"A-",IF((ROUND(TRUNC(('TRI-1'!CF19   ),2),0))=8,"B+",IF((ROUND(TRUNC(('TRI-1'!CF19 ),2),0))=7,"B-",IF((ROUND(TRUNC(('TRI-1'!CF19  ),2),0))=6,"C+",IF((ROUND(TRUNC(('TRI-1'!CF19  ),2),0))=5,"C-",IF((ROUND(TRUNC(('TRI-1'!CF19  ),2),0))=4,"D+",IF((ROUND(TRUNC(('TRI-1'!CF19 ),2),0))=3,"D-",IF((ROUND(TRUNC(('TRI-1'!CF19 ),2),0))=2,"E+",IF((ROUND(TRUNC(('TRI-1'!CF19  ),2),0))&lt;=1,"E-","")))))))))))</f>
        <v>B+</v>
      </c>
      <c r="CG19" s="51" t="str">
        <f>IF(OR('TRI-1'!CG19 ="",'TRI-1'!CG19&lt;0,'TRI-1'!CG19  &gt;10),"",IF((ROUND(TRUNC(('TRI-1'!CG19  ),2),0))=10,"A+",IF((ROUND(TRUNC(('TRI-1'!CG19  ),2),0))=9,"A-",IF((ROUND(TRUNC(('TRI-1'!CG19   ),2),0))=8,"B+",IF((ROUND(TRUNC(('TRI-1'!CG19 ),2),0))=7,"B-",IF((ROUND(TRUNC(('TRI-1'!CG19  ),2),0))=6,"C+",IF((ROUND(TRUNC(('TRI-1'!CG19  ),2),0))=5,"C-",IF((ROUND(TRUNC(('TRI-1'!CG19  ),2),0))=4,"D+",IF((ROUND(TRUNC(('TRI-1'!CG19 ),2),0))=3,"D-",IF((ROUND(TRUNC(('TRI-1'!CG19 ),2),0))=2,"E+",IF((ROUND(TRUNC(('TRI-1'!CG19  ),2),0))&lt;=1,"E-","")))))))))))</f>
        <v>B+</v>
      </c>
      <c r="CH19" s="51" t="str">
        <f>IF(OR('TRI-1'!CH19 ="",'TRI-1'!CH19&lt;0,'TRI-1'!CH19  &gt;10),"",IF((ROUND(TRUNC(('TRI-1'!CH19  ),2),0))=10,"A+",IF((ROUND(TRUNC(('TRI-1'!CH19  ),2),0))=9,"A-",IF((ROUND(TRUNC(('TRI-1'!CH19   ),2),0))=8,"B+",IF((ROUND(TRUNC(('TRI-1'!CH19 ),2),0))=7,"B-",IF((ROUND(TRUNC(('TRI-1'!CH19  ),2),0))=6,"C+",IF((ROUND(TRUNC(('TRI-1'!CH19  ),2),0))=5,"C-",IF((ROUND(TRUNC(('TRI-1'!CH19  ),2),0))=4,"D+",IF((ROUND(TRUNC(('TRI-1'!CH19 ),2),0))=3,"D-",IF((ROUND(TRUNC(('TRI-1'!CH19 ),2),0))=2,"E+",IF((ROUND(TRUNC(('TRI-1'!CH19  ),2),0))&lt;=1,"E-","")))))))))))</f>
        <v>B-</v>
      </c>
      <c r="CI19" s="51" t="str">
        <f>IF(OR('TRI-1'!CI19 ="",'TRI-1'!CI19&lt;0,'TRI-1'!CI19  &gt;10),"",IF((ROUND(TRUNC(('TRI-1'!CI19  ),2),0))=10,"A+",IF((ROUND(TRUNC(('TRI-1'!CI19  ),2),0))=9,"A-",IF((ROUND(TRUNC(('TRI-1'!CI19   ),2),0))=8,"B+",IF((ROUND(TRUNC(('TRI-1'!CI19 ),2),0))=7,"B-",IF((ROUND(TRUNC(('TRI-1'!CI19  ),2),0))=6,"C+",IF((ROUND(TRUNC(('TRI-1'!CI19  ),2),0))=5,"C-",IF((ROUND(TRUNC(('TRI-1'!CI19  ),2),0))=4,"D+",IF((ROUND(TRUNC(('TRI-1'!CI19 ),2),0))=3,"D-",IF((ROUND(TRUNC(('TRI-1'!CI19 ),2),0))=2,"E+",IF((ROUND(TRUNC(('TRI-1'!CI19  ),2),0))&lt;=1,"E-","")))))))))))</f>
        <v>B-</v>
      </c>
      <c r="CJ19" s="51" t="str">
        <f>IF(OR('TRI-1'!CJ19 ="",'TRI-1'!CJ19&lt;0,'TRI-1'!CJ19  &gt;10),"",IF((ROUND(TRUNC(('TRI-1'!CJ19  ),2),0))=10,"A+",IF((ROUND(TRUNC(('TRI-1'!CJ19  ),2),0))=9,"A-",IF((ROUND(TRUNC(('TRI-1'!CJ19   ),2),0))=8,"B+",IF((ROUND(TRUNC(('TRI-1'!CJ19 ),2),0))=7,"B-",IF((ROUND(TRUNC(('TRI-1'!CJ19  ),2),0))=6,"C+",IF((ROUND(TRUNC(('TRI-1'!CJ19  ),2),0))=5,"C-",IF((ROUND(TRUNC(('TRI-1'!CJ19  ),2),0))=4,"D+",IF((ROUND(TRUNC(('TRI-1'!CJ19 ),2),0))=3,"D-",IF((ROUND(TRUNC(('TRI-1'!CJ19 ),2),0))=2,"E+",IF((ROUND(TRUNC(('TRI-1'!CJ19  ),2),0))&lt;=1,"E-","")))))))))))</f>
        <v>B-</v>
      </c>
      <c r="CK19" s="51" t="str">
        <f>IF(OR('TRI-1'!CK19 ="",'TRI-1'!CK19&lt;0,'TRI-1'!CK19  &gt;10),"",IF((ROUND(TRUNC(('TRI-1'!CK19  ),2),0))=10,"A+",IF((ROUND(TRUNC(('TRI-1'!CK19  ),2),0))=9,"A-",IF((ROUND(TRUNC(('TRI-1'!CK19   ),2),0))=8,"B+",IF((ROUND(TRUNC(('TRI-1'!CK19 ),2),0))=7,"B-",IF((ROUND(TRUNC(('TRI-1'!CK19  ),2),0))=6,"C+",IF((ROUND(TRUNC(('TRI-1'!CK19  ),2),0))=5,"C-",IF((ROUND(TRUNC(('TRI-1'!CK19  ),2),0))=4,"D+",IF((ROUND(TRUNC(('TRI-1'!CK19 ),2),0))=3,"D-",IF((ROUND(TRUNC(('TRI-1'!CK19 ),2),0))=2,"E+",IF((ROUND(TRUNC(('TRI-1'!CK19  ),2),0))&lt;=1,"E-","")))))))))))</f>
        <v>B-</v>
      </c>
      <c r="CL19" s="51" t="str">
        <f>IF(OR('TRI-1'!CL19 ="",'TRI-1'!CL19&lt;0,'TRI-1'!CL19  &gt;10),"",IF((ROUND(TRUNC(('TRI-1'!CL19  ),2),0))=10,"A+",IF((ROUND(TRUNC(('TRI-1'!CL19  ),2),0))=9,"A-",IF((ROUND(TRUNC(('TRI-1'!CL19   ),2),0))=8,"B+",IF((ROUND(TRUNC(('TRI-1'!CL19 ),2),0))=7,"B-",IF((ROUND(TRUNC(('TRI-1'!CL19  ),2),0))=6,"C+",IF((ROUND(TRUNC(('TRI-1'!CL19  ),2),0))=5,"C-",IF((ROUND(TRUNC(('TRI-1'!CL19  ),2),0))=4,"D+",IF((ROUND(TRUNC(('TRI-1'!CL19 ),2),0))=3,"D-",IF((ROUND(TRUNC(('TRI-1'!CL19 ),2),0))=2,"E+",IF((ROUND(TRUNC(('TRI-1'!CL19  ),2),0))&lt;=1,"E-","")))))))))))</f>
        <v>B-</v>
      </c>
      <c r="CM19" s="51" t="str">
        <f>IF(OR('TRI-1'!CM19 ="",'TRI-1'!CM19&lt;0,'TRI-1'!CM19  &gt;10),"",IF((ROUND(TRUNC(('TRI-1'!CM19  ),2),0))=10,"A+",IF((ROUND(TRUNC(('TRI-1'!CM19  ),2),0))=9,"A-",IF((ROUND(TRUNC(('TRI-1'!CM19   ),2),0))=8,"B+",IF((ROUND(TRUNC(('TRI-1'!CM19 ),2),0))=7,"B-",IF((ROUND(TRUNC(('TRI-1'!CM19  ),2),0))=6,"C+",IF((ROUND(TRUNC(('TRI-1'!CM19  ),2),0))=5,"C-",IF((ROUND(TRUNC(('TRI-1'!CM19  ),2),0))=4,"D+",IF((ROUND(TRUNC(('TRI-1'!CM19 ),2),0))=3,"D-",IF((ROUND(TRUNC(('TRI-1'!CM19 ),2),0))=2,"E+",IF((ROUND(TRUNC(('TRI-1'!CM19  ),2),0))&lt;=1,"E-","")))))))))))</f>
        <v>B-</v>
      </c>
      <c r="CN19" s="51" t="str">
        <f>IF(OR('TRI-1'!CN19 ="",'TRI-1'!CN19&lt;0,'TRI-1'!CN19  &gt;10),"",IF((ROUND(TRUNC(('TRI-1'!CN19  ),2),0))=10,"A+",IF((ROUND(TRUNC(('TRI-1'!CN19  ),2),0))=9,"A-",IF((ROUND(TRUNC(('TRI-1'!CN19   ),2),0))=8,"B+",IF((ROUND(TRUNC(('TRI-1'!CN19 ),2),0))=7,"B-",IF((ROUND(TRUNC(('TRI-1'!CN19  ),2),0))=6,"C+",IF((ROUND(TRUNC(('TRI-1'!CN19  ),2),0))=5,"C-",IF((ROUND(TRUNC(('TRI-1'!CN19  ),2),0))=4,"D+",IF((ROUND(TRUNC(('TRI-1'!CN19 ),2),0))=3,"D-",IF((ROUND(TRUNC(('TRI-1'!CN19 ),2),0))=2,"E+",IF((ROUND(TRUNC(('TRI-1'!CN19  ),2),0))&lt;=1,"E-","")))))))))))</f>
        <v>B-</v>
      </c>
      <c r="CO19" s="51" t="str">
        <f>IF(OR('TRI-1'!CO19 ="",'TRI-1'!CO19&lt;0,'TRI-1'!CO19  &gt;10),"",IF((ROUND(TRUNC(('TRI-1'!CO19  ),2),0))=10,"A+",IF((ROUND(TRUNC(('TRI-1'!CO19  ),2),0))=9,"A-",IF((ROUND(TRUNC(('TRI-1'!CO19   ),2),0))=8,"B+",IF((ROUND(TRUNC(('TRI-1'!CO19 ),2),0))=7,"B-",IF((ROUND(TRUNC(('TRI-1'!CO19  ),2),0))=6,"C+",IF((ROUND(TRUNC(('TRI-1'!CO19  ),2),0))=5,"C-",IF((ROUND(TRUNC(('TRI-1'!CO19  ),2),0))=4,"D+",IF((ROUND(TRUNC(('TRI-1'!CO19 ),2),0))=3,"D-",IF((ROUND(TRUNC(('TRI-1'!CO19 ),2),0))=2,"E+",IF((ROUND(TRUNC(('TRI-1'!CO19  ),2),0))&lt;=1,"E-","")))))))))))</f>
        <v>B-</v>
      </c>
      <c r="CP19" s="51" t="str">
        <f>IF(OR('TRI-1'!CP19 ="",'TRI-1'!CP19&lt;0,'TRI-1'!CP19  &gt;10),"",IF((ROUND(TRUNC(('TRI-1'!CP19  ),2),0))=10,"A+",IF((ROUND(TRUNC(('TRI-1'!CP19  ),2),0))=9,"A-",IF((ROUND(TRUNC(('TRI-1'!CP19   ),2),0))=8,"B+",IF((ROUND(TRUNC(('TRI-1'!CP19 ),2),0))=7,"B-",IF((ROUND(TRUNC(('TRI-1'!CP19  ),2),0))=6,"C+",IF((ROUND(TRUNC(('TRI-1'!CP19  ),2),0))=5,"C-",IF((ROUND(TRUNC(('TRI-1'!CP19  ),2),0))=4,"D+",IF((ROUND(TRUNC(('TRI-1'!CP19 ),2),0))=3,"D-",IF((ROUND(TRUNC(('TRI-1'!CP19 ),2),0))=2,"E+",IF((ROUND(TRUNC(('TRI-1'!CP19  ),2),0))&lt;=1,"E-","")))))))))))</f>
        <v>B-</v>
      </c>
      <c r="CQ19" s="51" t="str">
        <f>IF(OR('TRI-1'!CQ19 ="",'TRI-1'!CQ19&lt;0,'TRI-1'!CQ19  &gt;10),"",IF((ROUND(TRUNC(('TRI-1'!CQ19  ),2),0))=10,"A+",IF((ROUND(TRUNC(('TRI-1'!CQ19  ),2),0))=9,"A-",IF((ROUND(TRUNC(('TRI-1'!CQ19   ),2),0))=8,"B+",IF((ROUND(TRUNC(('TRI-1'!CQ19 ),2),0))=7,"B-",IF((ROUND(TRUNC(('TRI-1'!CQ19  ),2),0))=6,"C+",IF((ROUND(TRUNC(('TRI-1'!CQ19  ),2),0))=5,"C-",IF((ROUND(TRUNC(('TRI-1'!CQ19  ),2),0))=4,"D+",IF((ROUND(TRUNC(('TRI-1'!CQ19 ),2),0))=3,"D-",IF((ROUND(TRUNC(('TRI-1'!CQ19 ),2),0))=2,"E+",IF((ROUND(TRUNC(('TRI-1'!CQ19  ),2),0))&lt;=1,"E-","")))))))))))</f>
        <v>B-</v>
      </c>
      <c r="CR19" s="51" t="str">
        <f>IF(OR('TRI-1'!CR19 ="",'TRI-1'!CR19&lt;0,'TRI-1'!CR19  &gt;10),"",IF((ROUND(TRUNC(('TRI-1'!CR19  ),2),0))=10,"A+",IF((ROUND(TRUNC(('TRI-1'!CR19  ),2),0))=9,"A-",IF((ROUND(TRUNC(('TRI-1'!CR19   ),2),0))=8,"B+",IF((ROUND(TRUNC(('TRI-1'!CR19 ),2),0))=7,"B-",IF((ROUND(TRUNC(('TRI-1'!CR19  ),2),0))=6,"C+",IF((ROUND(TRUNC(('TRI-1'!CR19  ),2),0))=5,"C-",IF((ROUND(TRUNC(('TRI-1'!CR19  ),2),0))=4,"D+",IF((ROUND(TRUNC(('TRI-1'!CR19 ),2),0))=3,"D-",IF((ROUND(TRUNC(('TRI-1'!CR19 ),2),0))=2,"E+",IF((ROUND(TRUNC(('TRI-1'!CR19  ),2),0))&lt;=1,"E-","")))))))))))</f>
        <v>B-</v>
      </c>
      <c r="CS19" s="51" t="str">
        <f>IF(OR('TRI-1'!CS19 ="",'TRI-1'!CS19&lt;0,'TRI-1'!CS19  &gt;10),"",IF((ROUND(TRUNC(('TRI-1'!CS19  ),2),0))=10,"A+",IF((ROUND(TRUNC(('TRI-1'!CS19  ),2),0))=9,"A-",IF((ROUND(TRUNC(('TRI-1'!CS19   ),2),0))=8,"B+",IF((ROUND(TRUNC(('TRI-1'!CS19 ),2),0))=7,"B-",IF((ROUND(TRUNC(('TRI-1'!CS19  ),2),0))=6,"C+",IF((ROUND(TRUNC(('TRI-1'!CS19  ),2),0))=5,"C-",IF((ROUND(TRUNC(('TRI-1'!CS19  ),2),0))=4,"D+",IF((ROUND(TRUNC(('TRI-1'!CS19 ),2),0))=3,"D-",IF((ROUND(TRUNC(('TRI-1'!CS19 ),2),0))=2,"E+",IF((ROUND(TRUNC(('TRI-1'!CS19  ),2),0))&lt;=1,"E-","")))))))))))</f>
        <v>B-</v>
      </c>
      <c r="CT19" s="51" t="str">
        <f>IF(OR('TRI-1'!CT19 ="",'TRI-1'!CT19&lt;0,'TRI-1'!CT19  &gt;10),"",IF((ROUND(TRUNC(('TRI-1'!CT19  ),2),0))=10,"A+",IF((ROUND(TRUNC(('TRI-1'!CT19  ),2),0))=9,"A-",IF((ROUND(TRUNC(('TRI-1'!CT19   ),2),0))=8,"B+",IF((ROUND(TRUNC(('TRI-1'!CT19 ),2),0))=7,"B-",IF((ROUND(TRUNC(('TRI-1'!CT19  ),2),0))=6,"C+",IF((ROUND(TRUNC(('TRI-1'!CT19  ),2),0))=5,"C-",IF((ROUND(TRUNC(('TRI-1'!CT19  ),2),0))=4,"D+",IF((ROUND(TRUNC(('TRI-1'!CT19 ),2),0))=3,"D-",IF((ROUND(TRUNC(('TRI-1'!CT19 ),2),0))=2,"E+",IF((ROUND(TRUNC(('TRI-1'!CT19  ),2),0))&lt;=1,"E-","")))))))))))</f>
        <v>B-</v>
      </c>
      <c r="CU19" s="51" t="str">
        <f>IF(OR('TRI-1'!CU19 ="",'TRI-1'!CU19&lt;0,'TRI-1'!CU19  &gt;10),"",IF((ROUND(TRUNC(('TRI-1'!CU19  ),2),0))=10,"A+",IF((ROUND(TRUNC(('TRI-1'!CU19  ),2),0))=9,"A-",IF((ROUND(TRUNC(('TRI-1'!CU19   ),2),0))=8,"B+",IF((ROUND(TRUNC(('TRI-1'!CU19 ),2),0))=7,"B-",IF((ROUND(TRUNC(('TRI-1'!CU19  ),2),0))=6,"C+",IF((ROUND(TRUNC(('TRI-1'!CU19  ),2),0))=5,"C-",IF((ROUND(TRUNC(('TRI-1'!CU19  ),2),0))=4,"D+",IF((ROUND(TRUNC(('TRI-1'!CU19 ),2),0))=3,"D-",IF((ROUND(TRUNC(('TRI-1'!CU19 ),2),0))=2,"E+",IF((ROUND(TRUNC(('TRI-1'!CU19  ),2),0))&lt;=1,"E-","")))))))))))</f>
        <v>B-</v>
      </c>
      <c r="CV19" s="51" t="str">
        <f>IF(OR('TRI-1'!CV19 ="",'TRI-1'!CV19&lt;0,'TRI-1'!CV19  &gt;10),"",IF((ROUND(TRUNC(('TRI-1'!CV19  ),2),0))=10,"A+",IF((ROUND(TRUNC(('TRI-1'!CV19  ),2),0))=9,"A-",IF((ROUND(TRUNC(('TRI-1'!CV19   ),2),0))=8,"B+",IF((ROUND(TRUNC(('TRI-1'!CV19 ),2),0))=7,"B-",IF((ROUND(TRUNC(('TRI-1'!CV19  ),2),0))=6,"C+",IF((ROUND(TRUNC(('TRI-1'!CV19  ),2),0))=5,"C-",IF((ROUND(TRUNC(('TRI-1'!CV19  ),2),0))=4,"D+",IF((ROUND(TRUNC(('TRI-1'!CV19 ),2),0))=3,"D-",IF((ROUND(TRUNC(('TRI-1'!CV19 ),2),0))=2,"E+",IF((ROUND(TRUNC(('TRI-1'!CV19  ),2),0))&lt;=1,"E-","")))))))))))</f>
        <v>B-</v>
      </c>
      <c r="CW19" s="51" t="str">
        <f>IF(OR('TRI-1'!CW19 ="",'TRI-1'!CW19&lt;0,'TRI-1'!CW19  &gt;10),"",IF((ROUND(TRUNC(('TRI-1'!CW19  ),2),0))=10,"A+",IF((ROUND(TRUNC(('TRI-1'!CW19  ),2),0))=9,"A-",IF((ROUND(TRUNC(('TRI-1'!CW19   ),2),0))=8,"B+",IF((ROUND(TRUNC(('TRI-1'!CW19 ),2),0))=7,"B-",IF((ROUND(TRUNC(('TRI-1'!CW19  ),2),0))=6,"C+",IF((ROUND(TRUNC(('TRI-1'!CW19  ),2),0))=5,"C-",IF((ROUND(TRUNC(('TRI-1'!CW19  ),2),0))=4,"D+",IF((ROUND(TRUNC(('TRI-1'!CW19 ),2),0))=3,"D-",IF((ROUND(TRUNC(('TRI-1'!CW19 ),2),0))=2,"E+",IF((ROUND(TRUNC(('TRI-1'!CW19  ),2),0))&lt;=1,"E-","")))))))))))</f>
        <v>B-</v>
      </c>
      <c r="CX19" s="51" t="str">
        <f>IF(OR('TRI-1'!CX19 ="",'TRI-1'!CX19&lt;0,'TRI-1'!CX19  &gt;10),"",IF((ROUND(TRUNC(('TRI-1'!CX19  ),2),0))=10,"A+",IF((ROUND(TRUNC(('TRI-1'!CX19  ),2),0))=9,"A-",IF((ROUND(TRUNC(('TRI-1'!CX19   ),2),0))=8,"B+",IF((ROUND(TRUNC(('TRI-1'!CX19 ),2),0))=7,"B-",IF((ROUND(TRUNC(('TRI-1'!CX19  ),2),0))=6,"C+",IF((ROUND(TRUNC(('TRI-1'!CX19  ),2),0))=5,"C-",IF((ROUND(TRUNC(('TRI-1'!CX19  ),2),0))=4,"D+",IF((ROUND(TRUNC(('TRI-1'!CX19 ),2),0))=3,"D-",IF((ROUND(TRUNC(('TRI-1'!CX19 ),2),0))=2,"E+",IF((ROUND(TRUNC(('TRI-1'!CX19  ),2),0))&lt;=1,"E-","")))))))))))</f>
        <v>B-</v>
      </c>
      <c r="CY19" s="51" t="str">
        <f>IF(OR('TRI-1'!CY19 ="",'TRI-1'!CY19&lt;0,'TRI-1'!CY19  &gt;10),"",IF((ROUND(TRUNC(('TRI-1'!CY19  ),2),0))=10,"A+",IF((ROUND(TRUNC(('TRI-1'!CY19  ),2),0))=9,"A-",IF((ROUND(TRUNC(('TRI-1'!CY19   ),2),0))=8,"B+",IF((ROUND(TRUNC(('TRI-1'!CY19 ),2),0))=7,"B-",IF((ROUND(TRUNC(('TRI-1'!CY19  ),2),0))=6,"C+",IF((ROUND(TRUNC(('TRI-1'!CY19  ),2),0))=5,"C-",IF((ROUND(TRUNC(('TRI-1'!CY19  ),2),0))=4,"D+",IF((ROUND(TRUNC(('TRI-1'!CY19 ),2),0))=3,"D-",IF((ROUND(TRUNC(('TRI-1'!CY19 ),2),0))=2,"E+",IF((ROUND(TRUNC(('TRI-1'!CY19  ),2),0))&lt;=1,"E-","")))))))))))</f>
        <v>B-</v>
      </c>
      <c r="CZ19" s="51" t="str">
        <f>IF(OR('TRI-1'!CZ19 ="",'TRI-1'!CZ19&lt;0,'TRI-1'!CZ19  &gt;10),"",IF((ROUND(TRUNC(('TRI-1'!CZ19  ),2),0))=10,"A+",IF((ROUND(TRUNC(('TRI-1'!CZ19  ),2),0))=9,"A-",IF((ROUND(TRUNC(('TRI-1'!CZ19   ),2),0))=8,"B+",IF((ROUND(TRUNC(('TRI-1'!CZ19 ),2),0))=7,"B-",IF((ROUND(TRUNC(('TRI-1'!CZ19  ),2),0))=6,"C+",IF((ROUND(TRUNC(('TRI-1'!CZ19  ),2),0))=5,"C-",IF((ROUND(TRUNC(('TRI-1'!CZ19  ),2),0))=4,"D+",IF((ROUND(TRUNC(('TRI-1'!CZ19 ),2),0))=3,"D-",IF((ROUND(TRUNC(('TRI-1'!CZ19 ),2),0))=2,"E+",IF((ROUND(TRUNC(('TRI-1'!CZ19  ),2),0))&lt;=1,"E-","")))))))))))</f>
        <v>B-</v>
      </c>
      <c r="DA19" s="51" t="str">
        <f>IF(OR('TRI-1'!DA19 ="",'TRI-1'!DA19&lt;0,'TRI-1'!DA19  &gt;10),"",IF((ROUND(TRUNC(('TRI-1'!DA19  ),2),0))=10,"A+",IF((ROUND(TRUNC(('TRI-1'!DA19  ),2),0))=9,"A-",IF((ROUND(TRUNC(('TRI-1'!DA19   ),2),0))=8,"B+",IF((ROUND(TRUNC(('TRI-1'!DA19 ),2),0))=7,"B-",IF((ROUND(TRUNC(('TRI-1'!DA19  ),2),0))=6,"C+",IF((ROUND(TRUNC(('TRI-1'!DA19  ),2),0))=5,"C-",IF((ROUND(TRUNC(('TRI-1'!DA19  ),2),0))=4,"D+",IF((ROUND(TRUNC(('TRI-1'!DA19 ),2),0))=3,"D-",IF((ROUND(TRUNC(('TRI-1'!DA19 ),2),0))=2,"E+",IF((ROUND(TRUNC(('TRI-1'!DA19  ),2),0))&lt;=1,"E-","")))))))))))</f>
        <v>B-</v>
      </c>
      <c r="DB19" s="51" t="str">
        <f>IF(OR('TRI-1'!DB19 ="",'TRI-1'!DB19&lt;0,'TRI-1'!DB19  &gt;10),"",IF((ROUND(TRUNC(('TRI-1'!DB19  ),2),0))=10,"A+",IF((ROUND(TRUNC(('TRI-1'!DB19  ),2),0))=9,"A-",IF((ROUND(TRUNC(('TRI-1'!DB19   ),2),0))=8,"B+",IF((ROUND(TRUNC(('TRI-1'!DB19 ),2),0))=7,"B-",IF((ROUND(TRUNC(('TRI-1'!DB19  ),2),0))=6,"C+",IF((ROUND(TRUNC(('TRI-1'!DB19  ),2),0))=5,"C-",IF((ROUND(TRUNC(('TRI-1'!DB19  ),2),0))=4,"D+",IF((ROUND(TRUNC(('TRI-1'!DB19 ),2),0))=3,"D-",IF((ROUND(TRUNC(('TRI-1'!DB19 ),2),0))=2,"E+",IF((ROUND(TRUNC(('TRI-1'!DB19  ),2),0))&lt;=1,"E-","")))))))))))</f>
        <v>B-</v>
      </c>
      <c r="DC19" s="51" t="str">
        <f>IF(OR('TRI-1'!DC19 ="",'TRI-1'!DC19&lt;0,'TRI-1'!DC19  &gt;10),"",IF((ROUND(TRUNC(('TRI-1'!DC19  ),2),0))=10,"A+",IF((ROUND(TRUNC(('TRI-1'!DC19  ),2),0))=9,"A-",IF((ROUND(TRUNC(('TRI-1'!DC19   ),2),0))=8,"B+",IF((ROUND(TRUNC(('TRI-1'!DC19 ),2),0))=7,"B-",IF((ROUND(TRUNC(('TRI-1'!DC19  ),2),0))=6,"C+",IF((ROUND(TRUNC(('TRI-1'!DC19  ),2),0))=5,"C-",IF((ROUND(TRUNC(('TRI-1'!DC19  ),2),0))=4,"D+",IF((ROUND(TRUNC(('TRI-1'!DC19 ),2),0))=3,"D-",IF((ROUND(TRUNC(('TRI-1'!DC19 ),2),0))=2,"E+",IF((ROUND(TRUNC(('TRI-1'!DC19  ),2),0))&lt;=1,"E-","")))))))))))</f>
        <v>B-</v>
      </c>
      <c r="DD19" s="51" t="str">
        <f>IF(OR('TRI-1'!DD19 ="",'TRI-1'!DD19&lt;0,'TRI-1'!DD19  &gt;10),"",IF((ROUND(TRUNC(('TRI-1'!DD19  ),2),0))=10,"A+",IF((ROUND(TRUNC(('TRI-1'!DD19  ),2),0))=9,"A-",IF((ROUND(TRUNC(('TRI-1'!DD19   ),2),0))=8,"B+",IF((ROUND(TRUNC(('TRI-1'!DD19 ),2),0))=7,"B-",IF((ROUND(TRUNC(('TRI-1'!DD19  ),2),0))=6,"C+",IF((ROUND(TRUNC(('TRI-1'!DD19  ),2),0))=5,"C-",IF((ROUND(TRUNC(('TRI-1'!DD19  ),2),0))=4,"D+",IF((ROUND(TRUNC(('TRI-1'!DD19 ),2),0))=3,"D-",IF((ROUND(TRUNC(('TRI-1'!DD19 ),2),0))=2,"E+",IF((ROUND(TRUNC(('TRI-1'!DD19  ),2),0))&lt;=1,"E-","")))))))))))</f>
        <v>B-</v>
      </c>
      <c r="DE19" s="51" t="str">
        <f>IF(OR('TRI-1'!DE19 ="",'TRI-1'!DE19&lt;0,'TRI-1'!DE19  &gt;10),"",IF((ROUND(TRUNC(('TRI-1'!DE19  ),2),0))=10,"A+",IF((ROUND(TRUNC(('TRI-1'!DE19  ),2),0))=9,"A-",IF((ROUND(TRUNC(('TRI-1'!DE19   ),2),0))=8,"B+",IF((ROUND(TRUNC(('TRI-1'!DE19 ),2),0))=7,"B-",IF((ROUND(TRUNC(('TRI-1'!DE19  ),2),0))=6,"C+",IF((ROUND(TRUNC(('TRI-1'!DE19  ),2),0))=5,"C-",IF((ROUND(TRUNC(('TRI-1'!DE19  ),2),0))=4,"D+",IF((ROUND(TRUNC(('TRI-1'!DE19 ),2),0))=3,"D-",IF((ROUND(TRUNC(('TRI-1'!DE19 ),2),0))=2,"E+",IF((ROUND(TRUNC(('TRI-1'!DE19  ),2),0))&lt;=1,"E-","")))))))))))</f>
        <v>B-</v>
      </c>
      <c r="DF19" s="51" t="str">
        <f>IF(OR('TRI-1'!DF19 ="",'TRI-1'!DF19&lt;0,'TRI-1'!DF19  &gt;10),"",IF((ROUND(TRUNC(('TRI-1'!DF19  ),2),0))=10,"A+",IF((ROUND(TRUNC(('TRI-1'!DF19  ),2),0))=9,"A-",IF((ROUND(TRUNC(('TRI-1'!DF19   ),2),0))=8,"B+",IF((ROUND(TRUNC(('TRI-1'!DF19 ),2),0))=7,"B-",IF((ROUND(TRUNC(('TRI-1'!DF19  ),2),0))=6,"C+",IF((ROUND(TRUNC(('TRI-1'!DF19  ),2),0))=5,"C-",IF((ROUND(TRUNC(('TRI-1'!DF19  ),2),0))=4,"D+",IF((ROUND(TRUNC(('TRI-1'!DF19 ),2),0))=3,"D-",IF((ROUND(TRUNC(('TRI-1'!DF19 ),2),0))=2,"E+",IF((ROUND(TRUNC(('TRI-1'!DF19  ),2),0))&lt;=1,"E-","")))))))))))</f>
        <v>B-</v>
      </c>
      <c r="DG19" s="51" t="str">
        <f>IF(OR('TRI-1'!DG19 ="",'TRI-1'!DG19&lt;0,'TRI-1'!DG19  &gt;10),"",IF((ROUND(TRUNC(('TRI-1'!DG19  ),2),0))=10,"A+",IF((ROUND(TRUNC(('TRI-1'!DG19  ),2),0))=9,"A-",IF((ROUND(TRUNC(('TRI-1'!DG19   ),2),0))=8,"B+",IF((ROUND(TRUNC(('TRI-1'!DG19 ),2),0))=7,"B-",IF((ROUND(TRUNC(('TRI-1'!DG19  ),2),0))=6,"C+",IF((ROUND(TRUNC(('TRI-1'!DG19  ),2),0))=5,"C-",IF((ROUND(TRUNC(('TRI-1'!DG19  ),2),0))=4,"D+",IF((ROUND(TRUNC(('TRI-1'!DG19 ),2),0))=3,"D-",IF((ROUND(TRUNC(('TRI-1'!DG19 ),2),0))=2,"E+",IF((ROUND(TRUNC(('TRI-1'!DG19  ),2),0))&lt;=1,"E-","")))))))))))</f>
        <v>B-</v>
      </c>
      <c r="DH19" s="51" t="str">
        <f>IF(OR('TRI-1'!DH19 ="",'TRI-1'!DH19&lt;0,'TRI-1'!DH19  &gt;10),"",IF((ROUND(TRUNC(('TRI-1'!DH19  ),2),0))=10,"A+",IF((ROUND(TRUNC(('TRI-1'!DH19  ),2),0))=9,"A-",IF((ROUND(TRUNC(('TRI-1'!DH19   ),2),0))=8,"B+",IF((ROUND(TRUNC(('TRI-1'!DH19 ),2),0))=7,"B-",IF((ROUND(TRUNC(('TRI-1'!DH19  ),2),0))=6,"C+",IF((ROUND(TRUNC(('TRI-1'!DH19  ),2),0))=5,"C-",IF((ROUND(TRUNC(('TRI-1'!DH19  ),2),0))=4,"D+",IF((ROUND(TRUNC(('TRI-1'!DH19 ),2),0))=3,"D-",IF((ROUND(TRUNC(('TRI-1'!DH19 ),2),0))=2,"E+",IF((ROUND(TRUNC(('TRI-1'!DH19  ),2),0))&lt;=1,"E-","")))))))))))</f>
        <v>B-</v>
      </c>
      <c r="DI19" s="51" t="str">
        <f>IF(OR('TRI-1'!DI19 ="",'TRI-1'!DI19&lt;0,'TRI-1'!DI19  &gt;10),"",IF((ROUND(TRUNC(('TRI-1'!DI19  ),2),0))=10,"A+",IF((ROUND(TRUNC(('TRI-1'!DI19  ),2),0))=9,"A-",IF((ROUND(TRUNC(('TRI-1'!DI19   ),2),0))=8,"B+",IF((ROUND(TRUNC(('TRI-1'!DI19 ),2),0))=7,"B-",IF((ROUND(TRUNC(('TRI-1'!DI19  ),2),0))=6,"C+",IF((ROUND(TRUNC(('TRI-1'!DI19  ),2),0))=5,"C-",IF((ROUND(TRUNC(('TRI-1'!DI19  ),2),0))=4,"D+",IF((ROUND(TRUNC(('TRI-1'!DI19 ),2),0))=3,"D-",IF((ROUND(TRUNC(('TRI-1'!DI19 ),2),0))=2,"E+",IF((ROUND(TRUNC(('TRI-1'!DI19  ),2),0))&lt;=1,"E-","")))))))))))</f>
        <v>B-</v>
      </c>
      <c r="DJ19" s="51" t="str">
        <f>IF(OR('TRI-1'!DJ19 ="",'TRI-1'!DJ19&lt;0,'TRI-1'!DJ19  &gt;10),"",IF((ROUND(TRUNC(('TRI-1'!DJ19  ),2),0))=10,"A+",IF((ROUND(TRUNC(('TRI-1'!DJ19  ),2),0))=9,"A-",IF((ROUND(TRUNC(('TRI-1'!DJ19   ),2),0))=8,"B+",IF((ROUND(TRUNC(('TRI-1'!DJ19 ),2),0))=7,"B-",IF((ROUND(TRUNC(('TRI-1'!DJ19  ),2),0))=6,"C+",IF((ROUND(TRUNC(('TRI-1'!DJ19  ),2),0))=5,"C-",IF((ROUND(TRUNC(('TRI-1'!DJ19  ),2),0))=4,"D+",IF((ROUND(TRUNC(('TRI-1'!DJ19 ),2),0))=3,"D-",IF((ROUND(TRUNC(('TRI-1'!DJ19 ),2),0))=2,"E+",IF((ROUND(TRUNC(('TRI-1'!DJ19  ),2),0))&lt;=1,"E-","")))))))))))</f>
        <v>B-</v>
      </c>
      <c r="DK19" s="51" t="str">
        <f>IF(OR('TRI-1'!DK19 ="",'TRI-1'!DK19&lt;0,'TRI-1'!DK19  &gt;10),"",IF((ROUND(TRUNC(('TRI-1'!DK19  ),2),0))=10,"A+",IF((ROUND(TRUNC(('TRI-1'!DK19  ),2),0))=9,"A-",IF((ROUND(TRUNC(('TRI-1'!DK19   ),2),0))=8,"B+",IF((ROUND(TRUNC(('TRI-1'!DK19 ),2),0))=7,"B-",IF((ROUND(TRUNC(('TRI-1'!DK19  ),2),0))=6,"C+",IF((ROUND(TRUNC(('TRI-1'!DK19  ),2),0))=5,"C-",IF((ROUND(TRUNC(('TRI-1'!DK19  ),2),0))=4,"D+",IF((ROUND(TRUNC(('TRI-1'!DK19 ),2),0))=3,"D-",IF((ROUND(TRUNC(('TRI-1'!DK19 ),2),0))=2,"E+",IF((ROUND(TRUNC(('TRI-1'!DK19  ),2),0))&lt;=1,"E-","")))))))))))</f>
        <v>B-</v>
      </c>
      <c r="DL19" s="51" t="str">
        <f>IF(OR('TRI-1'!DL19 ="",'TRI-1'!DL19&lt;0,'TRI-1'!DL19  &gt;10),"",IF((ROUND(TRUNC(('TRI-1'!DL19  ),2),0))=10,"A+",IF((ROUND(TRUNC(('TRI-1'!DL19  ),2),0))=9,"A-",IF((ROUND(TRUNC(('TRI-1'!DL19   ),2),0))=8,"B+",IF((ROUND(TRUNC(('TRI-1'!DL19 ),2),0))=7,"B-",IF((ROUND(TRUNC(('TRI-1'!DL19  ),2),0))=6,"C+",IF((ROUND(TRUNC(('TRI-1'!DL19  ),2),0))=5,"C-",IF((ROUND(TRUNC(('TRI-1'!DL19  ),2),0))=4,"D+",IF((ROUND(TRUNC(('TRI-1'!DL19 ),2),0))=3,"D-",IF((ROUND(TRUNC(('TRI-1'!DL19 ),2),0))=2,"E+",IF((ROUND(TRUNC(('TRI-1'!DL19  ),2),0))&lt;=1,"E-","")))))))))))</f>
        <v>B-</v>
      </c>
      <c r="DM19" s="51" t="str">
        <f>IF(OR('TRI-1'!DM19 ="",'TRI-1'!DM19&lt;0,'TRI-1'!DM19  &gt;10),"",IF((ROUND(TRUNC(('TRI-1'!DM19  ),2),0))=10,"A+",IF((ROUND(TRUNC(('TRI-1'!DM19  ),2),0))=9,"A-",IF((ROUND(TRUNC(('TRI-1'!DM19   ),2),0))=8,"B+",IF((ROUND(TRUNC(('TRI-1'!DM19 ),2),0))=7,"B-",IF((ROUND(TRUNC(('TRI-1'!DM19  ),2),0))=6,"C+",IF((ROUND(TRUNC(('TRI-1'!DM19  ),2),0))=5,"C-",IF((ROUND(TRUNC(('TRI-1'!DM19  ),2),0))=4,"D+",IF((ROUND(TRUNC(('TRI-1'!DM19 ),2),0))=3,"D-",IF((ROUND(TRUNC(('TRI-1'!DM19 ),2),0))=2,"E+",IF((ROUND(TRUNC(('TRI-1'!DM19  ),2),0))&lt;=1,"E-","")))))))))))</f>
        <v>B-</v>
      </c>
      <c r="DN19" s="51" t="str">
        <f>IF(OR('TRI-1'!DN19 ="",'TRI-1'!DN19&lt;0,'TRI-1'!DN19  &gt;10),"",IF((ROUND(TRUNC(('TRI-1'!DN19  ),2),0))=10,"A+",IF((ROUND(TRUNC(('TRI-1'!DN19  ),2),0))=9,"A-",IF((ROUND(TRUNC(('TRI-1'!DN19   ),2),0))=8,"B+",IF((ROUND(TRUNC(('TRI-1'!DN19 ),2),0))=7,"B-",IF((ROUND(TRUNC(('TRI-1'!DN19  ),2),0))=6,"C+",IF((ROUND(TRUNC(('TRI-1'!DN19  ),2),0))=5,"C-",IF((ROUND(TRUNC(('TRI-1'!DN19  ),2),0))=4,"D+",IF((ROUND(TRUNC(('TRI-1'!DN19 ),2),0))=3,"D-",IF((ROUND(TRUNC(('TRI-1'!DN19 ),2),0))=2,"E+",IF((ROUND(TRUNC(('TRI-1'!DN19  ),2),0))&lt;=1,"E-","")))))))))))</f>
        <v>B-</v>
      </c>
      <c r="DO19" s="51" t="str">
        <f>IF(OR('TRI-1'!DO19 ="",'TRI-1'!DO19&lt;0,'TRI-1'!DO19  &gt;10),"",IF((ROUND(TRUNC(('TRI-1'!DO19  ),2),0))=10,"A+",IF((ROUND(TRUNC(('TRI-1'!DO19  ),2),0))=9,"A-",IF((ROUND(TRUNC(('TRI-1'!DO19   ),2),0))=8,"B+",IF((ROUND(TRUNC(('TRI-1'!DO19 ),2),0))=7,"B-",IF((ROUND(TRUNC(('TRI-1'!DO19  ),2),0))=6,"C+",IF((ROUND(TRUNC(('TRI-1'!DO19  ),2),0))=5,"C-",IF((ROUND(TRUNC(('TRI-1'!DO19  ),2),0))=4,"D+",IF((ROUND(TRUNC(('TRI-1'!DO19 ),2),0))=3,"D-",IF((ROUND(TRUNC(('TRI-1'!DO19 ),2),0))=2,"E+",IF((ROUND(TRUNC(('TRI-1'!DO19  ),2),0))&lt;=1,"E-","")))))))))))</f>
        <v>B-</v>
      </c>
      <c r="DP19" s="51" t="str">
        <f>IF(OR('TRI-1'!DP19 ="",'TRI-1'!DP19&lt;0,'TRI-1'!DP19  &gt;10),"",IF((ROUND(TRUNC(('TRI-1'!DP19  ),2),0))=10,"A+",IF((ROUND(TRUNC(('TRI-1'!DP19  ),2),0))=9,"A-",IF((ROUND(TRUNC(('TRI-1'!DP19   ),2),0))=8,"B+",IF((ROUND(TRUNC(('TRI-1'!DP19 ),2),0))=7,"B-",IF((ROUND(TRUNC(('TRI-1'!DP19  ),2),0))=6,"C+",IF((ROUND(TRUNC(('TRI-1'!DP19  ),2),0))=5,"C-",IF((ROUND(TRUNC(('TRI-1'!DP19  ),2),0))=4,"D+",IF((ROUND(TRUNC(('TRI-1'!DP19 ),2),0))=3,"D-",IF((ROUND(TRUNC(('TRI-1'!DP19 ),2),0))=2,"E+",IF((ROUND(TRUNC(('TRI-1'!DP19  ),2),0))&lt;=1,"E-","")))))))))))</f>
        <v>A+</v>
      </c>
      <c r="DQ19" s="51" t="str">
        <f>IF(OR('TRI-1'!DQ19 ="",'TRI-1'!DQ19&lt;0,'TRI-1'!DQ19  &gt;10),"",IF((ROUND(TRUNC(('TRI-1'!DQ19  ),2),0))=10,"A+",IF((ROUND(TRUNC(('TRI-1'!DQ19  ),2),0))=9,"A-",IF((ROUND(TRUNC(('TRI-1'!DQ19   ),2),0))=8,"B+",IF((ROUND(TRUNC(('TRI-1'!DQ19 ),2),0))=7,"B-",IF((ROUND(TRUNC(('TRI-1'!DQ19  ),2),0))=6,"C+",IF((ROUND(TRUNC(('TRI-1'!DQ19  ),2),0))=5,"C-",IF((ROUND(TRUNC(('TRI-1'!DQ19  ),2),0))=4,"D+",IF((ROUND(TRUNC(('TRI-1'!DQ19 ),2),0))=3,"D-",IF((ROUND(TRUNC(('TRI-1'!DQ19 ),2),0))=2,"E+",IF((ROUND(TRUNC(('TRI-1'!DQ19  ),2),0))&lt;=1,"E-","")))))))))))</f>
        <v>A+</v>
      </c>
      <c r="DR19" s="51" t="str">
        <f>IF(OR('TRI-1'!DR19 ="",'TRI-1'!DR19&lt;0,'TRI-1'!DR19  &gt;10),"",IF((ROUND(TRUNC(('TRI-1'!DR19  ),2),0))=10,"A+",IF((ROUND(TRUNC(('TRI-1'!DR19  ),2),0))=9,"A-",IF((ROUND(TRUNC(('TRI-1'!DR19   ),2),0))=8,"B+",IF((ROUND(TRUNC(('TRI-1'!DR19 ),2),0))=7,"B-",IF((ROUND(TRUNC(('TRI-1'!DR19  ),2),0))=6,"C+",IF((ROUND(TRUNC(('TRI-1'!DR19  ),2),0))=5,"C-",IF((ROUND(TRUNC(('TRI-1'!DR19  ),2),0))=4,"D+",IF((ROUND(TRUNC(('TRI-1'!DR19 ),2),0))=3,"D-",IF((ROUND(TRUNC(('TRI-1'!DR19 ),2),0))=2,"E+",IF((ROUND(TRUNC(('TRI-1'!DR19  ),2),0))&lt;=1,"E-","")))))))))))</f>
        <v>A+</v>
      </c>
      <c r="DS19" s="51" t="str">
        <f>IF(OR('TRI-1'!DS19 ="",'TRI-1'!DS19&lt;0,'TRI-1'!DS19  &gt;10),"",IF((ROUND(TRUNC(('TRI-1'!DS19  ),2),0))=10,"A+",IF((ROUND(TRUNC(('TRI-1'!DS19  ),2),0))=9,"A-",IF((ROUND(TRUNC(('TRI-1'!DS19   ),2),0))=8,"B+",IF((ROUND(TRUNC(('TRI-1'!DS19 ),2),0))=7,"B-",IF((ROUND(TRUNC(('TRI-1'!DS19  ),2),0))=6,"C+",IF((ROUND(TRUNC(('TRI-1'!DS19  ),2),0))=5,"C-",IF((ROUND(TRUNC(('TRI-1'!DS19  ),2),0))=4,"D+",IF((ROUND(TRUNC(('TRI-1'!DS19 ),2),0))=3,"D-",IF((ROUND(TRUNC(('TRI-1'!DS19 ),2),0))=2,"E+",IF((ROUND(TRUNC(('TRI-1'!DS19  ),2),0))&lt;=1,"E-","")))))))))))</f>
        <v>A+</v>
      </c>
      <c r="DT19" s="51" t="str">
        <f>IF(OR('TRI-1'!DT19 ="",'TRI-1'!DT19&lt;0,'TRI-1'!DT19  &gt;10),"",IF((ROUND(TRUNC(('TRI-1'!DT19  ),2),0))=10,"A+",IF((ROUND(TRUNC(('TRI-1'!DT19  ),2),0))=9,"A-",IF((ROUND(TRUNC(('TRI-1'!DT19   ),2),0))=8,"B+",IF((ROUND(TRUNC(('TRI-1'!DT19 ),2),0))=7,"B-",IF((ROUND(TRUNC(('TRI-1'!DT19  ),2),0))=6,"C+",IF((ROUND(TRUNC(('TRI-1'!DT19  ),2),0))=5,"C-",IF((ROUND(TRUNC(('TRI-1'!DT19  ),2),0))=4,"D+",IF((ROUND(TRUNC(('TRI-1'!DT19 ),2),0))=3,"D-",IF((ROUND(TRUNC(('TRI-1'!DT19 ),2),0))=2,"E+",IF((ROUND(TRUNC(('TRI-1'!DT19  ),2),0))&lt;=1,"E-","")))))))))))</f>
        <v>A+</v>
      </c>
      <c r="DU19" s="51" t="str">
        <f>IF(OR('TRI-1'!DU19 ="",'TRI-1'!DU19&lt;0,'TRI-1'!DU19  &gt;10),"",IF((ROUND(TRUNC(('TRI-1'!DU19  ),2),0))=10,"A+",IF((ROUND(TRUNC(('TRI-1'!DU19  ),2),0))=9,"A-",IF((ROUND(TRUNC(('TRI-1'!DU19   ),2),0))=8,"B+",IF((ROUND(TRUNC(('TRI-1'!DU19 ),2),0))=7,"B-",IF((ROUND(TRUNC(('TRI-1'!DU19  ),2),0))=6,"C+",IF((ROUND(TRUNC(('TRI-1'!DU19  ),2),0))=5,"C-",IF((ROUND(TRUNC(('TRI-1'!DU19  ),2),0))=4,"D+",IF((ROUND(TRUNC(('TRI-1'!DU19 ),2),0))=3,"D-",IF((ROUND(TRUNC(('TRI-1'!DU19 ),2),0))=2,"E+",IF((ROUND(TRUNC(('TRI-1'!DU19  ),2),0))&lt;=1,"E-","")))))))))))</f>
        <v>A+</v>
      </c>
      <c r="DV19" s="51" t="str">
        <f>IF(OR('TRI-1'!DV19 ="",'TRI-1'!DV19&lt;0,'TRI-1'!DV19  &gt;10),"",IF((ROUND(TRUNC(('TRI-1'!DV19  ),2),0))=10,"A+",IF((ROUND(TRUNC(('TRI-1'!DV19  ),2),0))=9,"A-",IF((ROUND(TRUNC(('TRI-1'!DV19   ),2),0))=8,"B+",IF((ROUND(TRUNC(('TRI-1'!DV19 ),2),0))=7,"B-",IF((ROUND(TRUNC(('TRI-1'!DV19  ),2),0))=6,"C+",IF((ROUND(TRUNC(('TRI-1'!DV19  ),2),0))=5,"C-",IF((ROUND(TRUNC(('TRI-1'!DV19  ),2),0))=4,"D+",IF((ROUND(TRUNC(('TRI-1'!DV19 ),2),0))=3,"D-",IF((ROUND(TRUNC(('TRI-1'!DV19 ),2),0))=2,"E+",IF((ROUND(TRUNC(('TRI-1'!DV19  ),2),0))&lt;=1,"E-","")))))))))))</f>
        <v>A+</v>
      </c>
      <c r="DW19" s="51" t="str">
        <f>IF(OR('TRI-1'!DW19 ="",'TRI-1'!DW19&lt;0,'TRI-1'!DW19  &gt;10),"",IF((ROUND(TRUNC(('TRI-1'!DW19  ),2),0))=10,"A+",IF((ROUND(TRUNC(('TRI-1'!DW19  ),2),0))=9,"A-",IF((ROUND(TRUNC(('TRI-1'!DW19   ),2),0))=8,"B+",IF((ROUND(TRUNC(('TRI-1'!DW19 ),2),0))=7,"B-",IF((ROUND(TRUNC(('TRI-1'!DW19  ),2),0))=6,"C+",IF((ROUND(TRUNC(('TRI-1'!DW19  ),2),0))=5,"C-",IF((ROUND(TRUNC(('TRI-1'!DW19  ),2),0))=4,"D+",IF((ROUND(TRUNC(('TRI-1'!DW19 ),2),0))=3,"D-",IF((ROUND(TRUNC(('TRI-1'!DW19 ),2),0))=2,"E+",IF((ROUND(TRUNC(('TRI-1'!DW19  ),2),0))&lt;=1,"E-","")))))))))))</f>
        <v>A+</v>
      </c>
      <c r="DX19" s="51" t="str">
        <f>IF(OR('TRI-1'!DX19 ="",'TRI-1'!DX19&lt;0,'TRI-1'!DX19  &gt;10),"",IF((ROUND(TRUNC(('TRI-1'!DX19  ),2),0))=10,"A+",IF((ROUND(TRUNC(('TRI-1'!DX19  ),2),0))=9,"A-",IF((ROUND(TRUNC(('TRI-1'!DX19   ),2),0))=8,"B+",IF((ROUND(TRUNC(('TRI-1'!DX19 ),2),0))=7,"B-",IF((ROUND(TRUNC(('TRI-1'!DX19  ),2),0))=6,"C+",IF((ROUND(TRUNC(('TRI-1'!DX19  ),2),0))=5,"C-",IF((ROUND(TRUNC(('TRI-1'!DX19  ),2),0))=4,"D+",IF((ROUND(TRUNC(('TRI-1'!DX19 ),2),0))=3,"D-",IF((ROUND(TRUNC(('TRI-1'!DX19 ),2),0))=2,"E+",IF((ROUND(TRUNC(('TRI-1'!DX19  ),2),0))&lt;=1,"E-","")))))))))))</f>
        <v>A+</v>
      </c>
      <c r="DY19" s="51" t="str">
        <f>IF(OR('TRI-1'!DY19 ="",'TRI-1'!DY19&lt;0,'TRI-1'!DY19  &gt;10),"",IF((ROUND(TRUNC(('TRI-1'!DY19  ),2),0))=10,"A+",IF((ROUND(TRUNC(('TRI-1'!DY19  ),2),0))=9,"A-",IF((ROUND(TRUNC(('TRI-1'!DY19   ),2),0))=8,"B+",IF((ROUND(TRUNC(('TRI-1'!DY19 ),2),0))=7,"B-",IF((ROUND(TRUNC(('TRI-1'!DY19  ),2),0))=6,"C+",IF((ROUND(TRUNC(('TRI-1'!DY19  ),2),0))=5,"C-",IF((ROUND(TRUNC(('TRI-1'!DY19  ),2),0))=4,"D+",IF((ROUND(TRUNC(('TRI-1'!DY19 ),2),0))=3,"D-",IF((ROUND(TRUNC(('TRI-1'!DY19 ),2),0))=2,"E+",IF((ROUND(TRUNC(('TRI-1'!DY19  ),2),0))&lt;=1,"E-","")))))))))))</f>
        <v>A+</v>
      </c>
      <c r="DZ19" s="51" t="str">
        <f>IF(OR('TRI-1'!DZ19 ="",'TRI-1'!DZ19&lt;0,'TRI-1'!DZ19  &gt;10),"",IF((ROUND(TRUNC(('TRI-1'!DZ19  ),2),0))=10,"A+",IF((ROUND(TRUNC(('TRI-1'!DZ19  ),2),0))=9,"A-",IF((ROUND(TRUNC(('TRI-1'!DZ19   ),2),0))=8,"B+",IF((ROUND(TRUNC(('TRI-1'!DZ19 ),2),0))=7,"B-",IF((ROUND(TRUNC(('TRI-1'!DZ19  ),2),0))=6,"C+",IF((ROUND(TRUNC(('TRI-1'!DZ19  ),2),0))=5,"C-",IF((ROUND(TRUNC(('TRI-1'!DZ19  ),2),0))=4,"D+",IF((ROUND(TRUNC(('TRI-1'!DZ19 ),2),0))=3,"D-",IF((ROUND(TRUNC(('TRI-1'!DZ19 ),2),0))=2,"E+",IF((ROUND(TRUNC(('TRI-1'!DZ19  ),2),0))&lt;=1,"E-","")))))))))))</f>
        <v>A+</v>
      </c>
      <c r="EA19" s="51" t="str">
        <f>IF(OR('TRI-1'!EA19 ="",'TRI-1'!EA19&lt;0,'TRI-1'!EA19  &gt;10),"",IF((ROUND(TRUNC(('TRI-1'!EA19  ),2),0))=10,"A+",IF((ROUND(TRUNC(('TRI-1'!EA19  ),2),0))=9,"A-",IF((ROUND(TRUNC(('TRI-1'!EA19   ),2),0))=8,"B+",IF((ROUND(TRUNC(('TRI-1'!EA19 ),2),0))=7,"B-",IF((ROUND(TRUNC(('TRI-1'!EA19  ),2),0))=6,"C+",IF((ROUND(TRUNC(('TRI-1'!EA19  ),2),0))=5,"C-",IF((ROUND(TRUNC(('TRI-1'!EA19  ),2),0))=4,"D+",IF((ROUND(TRUNC(('TRI-1'!EA19 ),2),0))=3,"D-",IF((ROUND(TRUNC(('TRI-1'!EA19 ),2),0))=2,"E+",IF((ROUND(TRUNC(('TRI-1'!EA19  ),2),0))&lt;=1,"E-","")))))))))))</f>
        <v>A+</v>
      </c>
      <c r="EB19" s="51" t="str">
        <f>IF(OR('TRI-1'!EB19 ="",'TRI-1'!EB19&lt;0,'TRI-1'!EB19  &gt;10),"",IF((ROUND(TRUNC(('TRI-1'!EB19  ),2),0))=10,"A+",IF((ROUND(TRUNC(('TRI-1'!EB19  ),2),0))=9,"A-",IF((ROUND(TRUNC(('TRI-1'!EB19   ),2),0))=8,"B+",IF((ROUND(TRUNC(('TRI-1'!EB19 ),2),0))=7,"B-",IF((ROUND(TRUNC(('TRI-1'!EB19  ),2),0))=6,"C+",IF((ROUND(TRUNC(('TRI-1'!EB19  ),2),0))=5,"C-",IF((ROUND(TRUNC(('TRI-1'!EB19  ),2),0))=4,"D+",IF((ROUND(TRUNC(('TRI-1'!EB19 ),2),0))=3,"D-",IF((ROUND(TRUNC(('TRI-1'!EB19 ),2),0))=2,"E+",IF((ROUND(TRUNC(('TRI-1'!EB19  ),2),0))&lt;=1,"E-","")))))))))))</f>
        <v>A+</v>
      </c>
      <c r="EC19" s="51" t="str">
        <f>IF(OR('TRI-1'!EC19 ="",'TRI-1'!EC19&lt;0,'TRI-1'!EC19  &gt;10),"",IF((ROUND(TRUNC(('TRI-1'!EC19  ),2),0))=10,"A+",IF((ROUND(TRUNC(('TRI-1'!EC19  ),2),0))=9,"A-",IF((ROUND(TRUNC(('TRI-1'!EC19   ),2),0))=8,"B+",IF((ROUND(TRUNC(('TRI-1'!EC19 ),2),0))=7,"B-",IF((ROUND(TRUNC(('TRI-1'!EC19  ),2),0))=6,"C+",IF((ROUND(TRUNC(('TRI-1'!EC19  ),2),0))=5,"C-",IF((ROUND(TRUNC(('TRI-1'!EC19  ),2),0))=4,"D+",IF((ROUND(TRUNC(('TRI-1'!EC19 ),2),0))=3,"D-",IF((ROUND(TRUNC(('TRI-1'!EC19 ),2),0))=2,"E+",IF((ROUND(TRUNC(('TRI-1'!EC19  ),2),0))&lt;=1,"E-","")))))))))))</f>
        <v>A+</v>
      </c>
      <c r="ED19" s="51" t="str">
        <f>IF(OR('TRI-1'!ED19 ="",'TRI-1'!ED19&lt;0,'TRI-1'!ED19  &gt;10),"",IF((ROUND(TRUNC(('TRI-1'!ED19  ),2),0))=10,"A+",IF((ROUND(TRUNC(('TRI-1'!ED19  ),2),0))=9,"A-",IF((ROUND(TRUNC(('TRI-1'!ED19   ),2),0))=8,"B+",IF((ROUND(TRUNC(('TRI-1'!ED19 ),2),0))=7,"B-",IF((ROUND(TRUNC(('TRI-1'!ED19  ),2),0))=6,"C+",IF((ROUND(TRUNC(('TRI-1'!ED19  ),2),0))=5,"C-",IF((ROUND(TRUNC(('TRI-1'!ED19  ),2),0))=4,"D+",IF((ROUND(TRUNC(('TRI-1'!ED19 ),2),0))=3,"D-",IF((ROUND(TRUNC(('TRI-1'!ED19 ),2),0))=2,"E+",IF((ROUND(TRUNC(('TRI-1'!ED19  ),2),0))&lt;=1,"E-","")))))))))))</f>
        <v>A+</v>
      </c>
      <c r="EE19" s="51" t="str">
        <f>IF(OR('TRI-1'!EE19 ="",'TRI-1'!EE19&lt;0,'TRI-1'!EE19  &gt;10),"",IF((ROUND(TRUNC(('TRI-1'!EE19  ),2),0))=10,"A+",IF((ROUND(TRUNC(('TRI-1'!EE19  ),2),0))=9,"A-",IF((ROUND(TRUNC(('TRI-1'!EE19   ),2),0))=8,"B+",IF((ROUND(TRUNC(('TRI-1'!EE19 ),2),0))=7,"B-",IF((ROUND(TRUNC(('TRI-1'!EE19  ),2),0))=6,"C+",IF((ROUND(TRUNC(('TRI-1'!EE19  ),2),0))=5,"C-",IF((ROUND(TRUNC(('TRI-1'!EE19  ),2),0))=4,"D+",IF((ROUND(TRUNC(('TRI-1'!EE19 ),2),0))=3,"D-",IF((ROUND(TRUNC(('TRI-1'!EE19 ),2),0))=2,"E+",IF((ROUND(TRUNC(('TRI-1'!EE19  ),2),0))&lt;=1,"E-","")))))))))))</f>
        <v>A+</v>
      </c>
      <c r="EF19" s="51" t="str">
        <f>IF(OR('TRI-1'!EF19 ="",'TRI-1'!EF19&lt;0,'TRI-1'!EF19  &gt;10),"",IF((ROUND(TRUNC(('TRI-1'!EF19  ),2),0))=10,"A+",IF((ROUND(TRUNC(('TRI-1'!EF19  ),2),0))=9,"A-",IF((ROUND(TRUNC(('TRI-1'!EF19   ),2),0))=8,"B+",IF((ROUND(TRUNC(('TRI-1'!EF19 ),2),0))=7,"B-",IF((ROUND(TRUNC(('TRI-1'!EF19  ),2),0))=6,"C+",IF((ROUND(TRUNC(('TRI-1'!EF19  ),2),0))=5,"C-",IF((ROUND(TRUNC(('TRI-1'!EF19  ),2),0))=4,"D+",IF((ROUND(TRUNC(('TRI-1'!EF19 ),2),0))=3,"D-",IF((ROUND(TRUNC(('TRI-1'!EF19 ),2),0))=2,"E+",IF((ROUND(TRUNC(('TRI-1'!EF19  ),2),0))&lt;=1,"E-","")))))))))))</f>
        <v>A+</v>
      </c>
      <c r="EG19" s="51" t="str">
        <f>IF(OR('TRI-1'!EG19 ="",'TRI-1'!EG19&lt;0,'TRI-1'!EG19  &gt;10),"",IF((ROUND(TRUNC(('TRI-1'!EG19  ),2),0))=10,"A+",IF((ROUND(TRUNC(('TRI-1'!EG19  ),2),0))=9,"A-",IF((ROUND(TRUNC(('TRI-1'!EG19   ),2),0))=8,"B+",IF((ROUND(TRUNC(('TRI-1'!EG19 ),2),0))=7,"B-",IF((ROUND(TRUNC(('TRI-1'!EG19  ),2),0))=6,"C+",IF((ROUND(TRUNC(('TRI-1'!EG19  ),2),0))=5,"C-",IF((ROUND(TRUNC(('TRI-1'!EG19  ),2),0))=4,"D+",IF((ROUND(TRUNC(('TRI-1'!EG19 ),2),0))=3,"D-",IF((ROUND(TRUNC(('TRI-1'!EG19 ),2),0))=2,"E+",IF((ROUND(TRUNC(('TRI-1'!EG19  ),2),0))&lt;=1,"E-","")))))))))))</f>
        <v>A+</v>
      </c>
      <c r="EH19" s="51" t="str">
        <f>IF(OR('TRI-1'!EH19 ="",'TRI-1'!EH19&lt;0,'TRI-1'!EH19  &gt;10),"",IF((ROUND(TRUNC(('TRI-1'!EH19  ),2),0))=10,"A+",IF((ROUND(TRUNC(('TRI-1'!EH19  ),2),0))=9,"A-",IF((ROUND(TRUNC(('TRI-1'!EH19   ),2),0))=8,"B+",IF((ROUND(TRUNC(('TRI-1'!EH19 ),2),0))=7,"B-",IF((ROUND(TRUNC(('TRI-1'!EH19  ),2),0))=6,"C+",IF((ROUND(TRUNC(('TRI-1'!EH19  ),2),0))=5,"C-",IF((ROUND(TRUNC(('TRI-1'!EH19  ),2),0))=4,"D+",IF((ROUND(TRUNC(('TRI-1'!EH19 ),2),0))=3,"D-",IF((ROUND(TRUNC(('TRI-1'!EH19 ),2),0))=2,"E+",IF((ROUND(TRUNC(('TRI-1'!EH19  ),2),0))&lt;=1,"E-","")))))))))))</f>
        <v>A+</v>
      </c>
      <c r="EI19" s="51" t="str">
        <f>IF(OR('TRI-1'!EI19 ="",'TRI-1'!EI19&lt;0,'TRI-1'!EI19  &gt;10),"",IF((ROUND(TRUNC(('TRI-1'!EI19  ),2),0))=10,"A+",IF((ROUND(TRUNC(('TRI-1'!EI19  ),2),0))=9,"A-",IF((ROUND(TRUNC(('TRI-1'!EI19   ),2),0))=8,"B+",IF((ROUND(TRUNC(('TRI-1'!EI19 ),2),0))=7,"B-",IF((ROUND(TRUNC(('TRI-1'!EI19  ),2),0))=6,"C+",IF((ROUND(TRUNC(('TRI-1'!EI19  ),2),0))=5,"C-",IF((ROUND(TRUNC(('TRI-1'!EI19  ),2),0))=4,"D+",IF((ROUND(TRUNC(('TRI-1'!EI19 ),2),0))=3,"D-",IF((ROUND(TRUNC(('TRI-1'!EI19 ),2),0))=2,"E+",IF((ROUND(TRUNC(('TRI-1'!EI19  ),2),0))&lt;=1,"E-","")))))))))))</f>
        <v>A+</v>
      </c>
      <c r="EJ19" s="51" t="str">
        <f>IF(OR('TRI-1'!EJ19 ="",'TRI-1'!EJ19&lt;0,'TRI-1'!EJ19  &gt;10),"",IF((ROUND(TRUNC(('TRI-1'!EJ19  ),2),0))=10,"A+",IF((ROUND(TRUNC(('TRI-1'!EJ19  ),2),0))=9,"A-",IF((ROUND(TRUNC(('TRI-1'!EJ19   ),2),0))=8,"B+",IF((ROUND(TRUNC(('TRI-1'!EJ19 ),2),0))=7,"B-",IF((ROUND(TRUNC(('TRI-1'!EJ19  ),2),0))=6,"C+",IF((ROUND(TRUNC(('TRI-1'!EJ19  ),2),0))=5,"C-",IF((ROUND(TRUNC(('TRI-1'!EJ19  ),2),0))=4,"D+",IF((ROUND(TRUNC(('TRI-1'!EJ19 ),2),0))=3,"D-",IF((ROUND(TRUNC(('TRI-1'!EJ19 ),2),0))=2,"E+",IF((ROUND(TRUNC(('TRI-1'!EJ19  ),2),0))&lt;=1,"E-","")))))))))))</f>
        <v>A+</v>
      </c>
      <c r="EK19" s="51" t="str">
        <f>IF(OR('TRI-1'!EK19 ="",'TRI-1'!EK19&lt;0,'TRI-1'!EK19  &gt;10),"",IF((ROUND(TRUNC(('TRI-1'!EK19  ),2),0))=10,"A+",IF((ROUND(TRUNC(('TRI-1'!EK19  ),2),0))=9,"A-",IF((ROUND(TRUNC(('TRI-1'!EK19   ),2),0))=8,"B+",IF((ROUND(TRUNC(('TRI-1'!EK19 ),2),0))=7,"B-",IF((ROUND(TRUNC(('TRI-1'!EK19  ),2),0))=6,"C+",IF((ROUND(TRUNC(('TRI-1'!EK19  ),2),0))=5,"C-",IF((ROUND(TRUNC(('TRI-1'!EK19  ),2),0))=4,"D+",IF((ROUND(TRUNC(('TRI-1'!EK19 ),2),0))=3,"D-",IF((ROUND(TRUNC(('TRI-1'!EK19 ),2),0))=2,"E+",IF((ROUND(TRUNC(('TRI-1'!EK19  ),2),0))&lt;=1,"E-","")))))))))))</f>
        <v>A+</v>
      </c>
      <c r="EL19" s="51" t="str">
        <f>IF(OR('TRI-1'!EL19 ="",'TRI-1'!EL19&lt;0,'TRI-1'!EL19  &gt;10),"",IF((ROUND(TRUNC(('TRI-1'!EL19  ),2),0))=10,"A+",IF((ROUND(TRUNC(('TRI-1'!EL19  ),2),0))=9,"A-",IF((ROUND(TRUNC(('TRI-1'!EL19   ),2),0))=8,"B+",IF((ROUND(TRUNC(('TRI-1'!EL19 ),2),0))=7,"B-",IF((ROUND(TRUNC(('TRI-1'!EL19  ),2),0))=6,"C+",IF((ROUND(TRUNC(('TRI-1'!EL19  ),2),0))=5,"C-",IF((ROUND(TRUNC(('TRI-1'!EL19  ),2),0))=4,"D+",IF((ROUND(TRUNC(('TRI-1'!EL19 ),2),0))=3,"D-",IF((ROUND(TRUNC(('TRI-1'!EL19 ),2),0))=2,"E+",IF((ROUND(TRUNC(('TRI-1'!EL19  ),2),0))&lt;=1,"E-","")))))))))))</f>
        <v>A+</v>
      </c>
      <c r="EM19" s="51" t="str">
        <f>IF(OR('TRI-1'!EM19 ="",'TRI-1'!EM19&lt;0,'TRI-1'!EM19  &gt;10),"",IF((ROUND(TRUNC(('TRI-1'!EM19  ),2),0))=10,"A+",IF((ROUND(TRUNC(('TRI-1'!EM19  ),2),0))=9,"A-",IF((ROUND(TRUNC(('TRI-1'!EM19   ),2),0))=8,"B+",IF((ROUND(TRUNC(('TRI-1'!EM19 ),2),0))=7,"B-",IF((ROUND(TRUNC(('TRI-1'!EM19  ),2),0))=6,"C+",IF((ROUND(TRUNC(('TRI-1'!EM19  ),2),0))=5,"C-",IF((ROUND(TRUNC(('TRI-1'!EM19  ),2),0))=4,"D+",IF((ROUND(TRUNC(('TRI-1'!EM19 ),2),0))=3,"D-",IF((ROUND(TRUNC(('TRI-1'!EM19 ),2),0))=2,"E+",IF((ROUND(TRUNC(('TRI-1'!EM19  ),2),0))&lt;=1,"E-","")))))))))))</f>
        <v>A+</v>
      </c>
      <c r="EN19" s="51" t="str">
        <f>IF(OR('TRI-1'!EN19 ="",'TRI-1'!EN19&lt;0,'TRI-1'!EN19  &gt;10),"",IF((ROUND(TRUNC(('TRI-1'!EN19  ),2),0))=10,"A+",IF((ROUND(TRUNC(('TRI-1'!EN19  ),2),0))=9,"A-",IF((ROUND(TRUNC(('TRI-1'!EN19   ),2),0))=8,"B+",IF((ROUND(TRUNC(('TRI-1'!EN19 ),2),0))=7,"B-",IF((ROUND(TRUNC(('TRI-1'!EN19  ),2),0))=6,"C+",IF((ROUND(TRUNC(('TRI-1'!EN19  ),2),0))=5,"C-",IF((ROUND(TRUNC(('TRI-1'!EN19  ),2),0))=4,"D+",IF((ROUND(TRUNC(('TRI-1'!EN19 ),2),0))=3,"D-",IF((ROUND(TRUNC(('TRI-1'!EN19 ),2),0))=2,"E+",IF((ROUND(TRUNC(('TRI-1'!EN19  ),2),0))&lt;=1,"E-","")))))))))))</f>
        <v>A+</v>
      </c>
      <c r="EO19" s="51" t="str">
        <f>IF(OR('TRI-1'!EO19 ="",'TRI-1'!EO19&lt;0,'TRI-1'!EO19  &gt;10),"",IF((ROUND(TRUNC(('TRI-1'!EO19  ),2),0))=10,"A+",IF((ROUND(TRUNC(('TRI-1'!EO19  ),2),0))=9,"A-",IF((ROUND(TRUNC(('TRI-1'!EO19   ),2),0))=8,"B+",IF((ROUND(TRUNC(('TRI-1'!EO19 ),2),0))=7,"B-",IF((ROUND(TRUNC(('TRI-1'!EO19  ),2),0))=6,"C+",IF((ROUND(TRUNC(('TRI-1'!EO19  ),2),0))=5,"C-",IF((ROUND(TRUNC(('TRI-1'!EO19  ),2),0))=4,"D+",IF((ROUND(TRUNC(('TRI-1'!EO19 ),2),0))=3,"D-",IF((ROUND(TRUNC(('TRI-1'!EO19 ),2),0))=2,"E+",IF((ROUND(TRUNC(('TRI-1'!EO19  ),2),0))&lt;=1,"E-","")))))))))))</f>
        <v>A+</v>
      </c>
      <c r="EP19" s="51" t="str">
        <f>IF(OR('TRI-1'!EP19 ="",'TRI-1'!EP19&lt;0,'TRI-1'!EP19  &gt;10),"",IF((ROUND(TRUNC(('TRI-1'!EP19  ),2),0))=10,"A+",IF((ROUND(TRUNC(('TRI-1'!EP19  ),2),0))=9,"A-",IF((ROUND(TRUNC(('TRI-1'!EP19   ),2),0))=8,"B+",IF((ROUND(TRUNC(('TRI-1'!EP19 ),2),0))=7,"B-",IF((ROUND(TRUNC(('TRI-1'!EP19  ),2),0))=6,"C+",IF((ROUND(TRUNC(('TRI-1'!EP19  ),2),0))=5,"C-",IF((ROUND(TRUNC(('TRI-1'!EP19  ),2),0))=4,"D+",IF((ROUND(TRUNC(('TRI-1'!EP19 ),2),0))=3,"D-",IF((ROUND(TRUNC(('TRI-1'!EP19 ),2),0))=2,"E+",IF((ROUND(TRUNC(('TRI-1'!EP19  ),2),0))&lt;=1,"E-","")))))))))))</f>
        <v>A+</v>
      </c>
      <c r="EQ19" s="51" t="str">
        <f>IF(OR('TRI-1'!EQ19 ="",'TRI-1'!EQ19&lt;0,'TRI-1'!EQ19  &gt;10),"",IF((ROUND(TRUNC(('TRI-1'!EQ19  ),2),0))=10,"A+",IF((ROUND(TRUNC(('TRI-1'!EQ19  ),2),0))=9,"A-",IF((ROUND(TRUNC(('TRI-1'!EQ19   ),2),0))=8,"B+",IF((ROUND(TRUNC(('TRI-1'!EQ19 ),2),0))=7,"B-",IF((ROUND(TRUNC(('TRI-1'!EQ19  ),2),0))=6,"C+",IF((ROUND(TRUNC(('TRI-1'!EQ19  ),2),0))=5,"C-",IF((ROUND(TRUNC(('TRI-1'!EQ19  ),2),0))=4,"D+",IF((ROUND(TRUNC(('TRI-1'!EQ19 ),2),0))=3,"D-",IF((ROUND(TRUNC(('TRI-1'!EQ19 ),2),0))=2,"E+",IF((ROUND(TRUNC(('TRI-1'!EQ19  ),2),0))&lt;=1,"E-","")))))))))))</f>
        <v>A+</v>
      </c>
      <c r="ER19" s="51" t="str">
        <f>IF(OR('TRI-1'!ER19 ="",'TRI-1'!ER19&lt;0,'TRI-1'!ER19  &gt;10),"",IF((ROUND(TRUNC(('TRI-1'!ER19  ),2),0))=10,"A+",IF((ROUND(TRUNC(('TRI-1'!ER19  ),2),0))=9,"A-",IF((ROUND(TRUNC(('TRI-1'!ER19   ),2),0))=8,"B+",IF((ROUND(TRUNC(('TRI-1'!ER19 ),2),0))=7,"B-",IF((ROUND(TRUNC(('TRI-1'!ER19  ),2),0))=6,"C+",IF((ROUND(TRUNC(('TRI-1'!ER19  ),2),0))=5,"C-",IF((ROUND(TRUNC(('TRI-1'!ER19  ),2),0))=4,"D+",IF((ROUND(TRUNC(('TRI-1'!ER19 ),2),0))=3,"D-",IF((ROUND(TRUNC(('TRI-1'!ER19 ),2),0))=2,"E+",IF((ROUND(TRUNC(('TRI-1'!ER19  ),2),0))&lt;=1,"E-","")))))))))))</f>
        <v>A+</v>
      </c>
      <c r="ES19" s="51" t="str">
        <f>IF(OR('TRI-1'!ES19 ="",'TRI-1'!ES19&lt;0,'TRI-1'!ES19  &gt;10),"",IF((ROUND(TRUNC(('TRI-1'!ES19  ),2),0))=10,"A+",IF((ROUND(TRUNC(('TRI-1'!ES19  ),2),0))=9,"A-",IF((ROUND(TRUNC(('TRI-1'!ES19   ),2),0))=8,"B+",IF((ROUND(TRUNC(('TRI-1'!ES19 ),2),0))=7,"B-",IF((ROUND(TRUNC(('TRI-1'!ES19  ),2),0))=6,"C+",IF((ROUND(TRUNC(('TRI-1'!ES19  ),2),0))=5,"C-",IF((ROUND(TRUNC(('TRI-1'!ES19  ),2),0))=4,"D+",IF((ROUND(TRUNC(('TRI-1'!ES19 ),2),0))=3,"D-",IF((ROUND(TRUNC(('TRI-1'!ES19 ),2),0))=2,"E+",IF((ROUND(TRUNC(('TRI-1'!ES19  ),2),0))&lt;=1,"E-","")))))))))))</f>
        <v>B+</v>
      </c>
      <c r="ET19" s="51" t="str">
        <f>IF('TRI-1'!ET19 ="","",'TRI-1'!ET19 )</f>
        <v>S</v>
      </c>
      <c r="EU19" s="51" t="str">
        <f>IF('TRI-1'!EU19 ="","",'TRI-1'!EU19 )</f>
        <v>S</v>
      </c>
      <c r="EV19" s="51" t="str">
        <f>IF('TRI-1'!EV19 ="","",'TRI-1'!EV19 )</f>
        <v>S</v>
      </c>
      <c r="EW19" s="51" t="str">
        <f>IF('TRI-1'!EW19 ="","",'TRI-1'!EW19 )</f>
        <v>S</v>
      </c>
      <c r="EX19" s="51" t="str">
        <f>IF('TRI-1'!EX19 ="","",'TRI-1'!EX19 )</f>
        <v>S</v>
      </c>
      <c r="EY19" s="51" t="str">
        <f>IF('TRI-1'!EY19 ="","",'TRI-1'!EY19 )</f>
        <v>F</v>
      </c>
      <c r="EZ19" s="51" t="str">
        <f>IF('TRI-1'!EZ19 ="","",'TRI-1'!EZ19 )</f>
        <v>F</v>
      </c>
      <c r="FA19" s="51" t="str">
        <f>IF('TRI-1'!FA19 ="","",'TRI-1'!FA19 )</f>
        <v>F</v>
      </c>
      <c r="FB19" s="51" t="str">
        <f>IF('TRI-1'!FB19 ="","",'TRI-1'!FB19 )</f>
        <v>F</v>
      </c>
      <c r="FC19" s="51" t="str">
        <f>IF('TRI-1'!FC19 ="","",'TRI-1'!FC19 )</f>
        <v>B+</v>
      </c>
      <c r="FD19" s="51">
        <f>IF('TRI-1'!FD19 ="","",'TRI-1'!FD19 )</f>
        <v>32</v>
      </c>
      <c r="FE19" s="51" t="str">
        <f>IF('TRI-1'!FE19 ="","",'TRI-1'!FE19 )</f>
        <v>B+</v>
      </c>
      <c r="FF19" s="51" t="str">
        <f>IF('TRI-1'!FF19 ="","",'TRI-1'!FF19 )</f>
        <v/>
      </c>
      <c r="FG19" s="51" t="str">
        <f>IF('TRI-1'!FG19 ="","",'TRI-1'!FG19 )</f>
        <v/>
      </c>
      <c r="FH19" s="51">
        <f>IF('TRI-1'!FH19 ="","",'TRI-1'!FH19 )</f>
        <v>10</v>
      </c>
    </row>
    <row r="20" spans="1:164 16322:16326" ht="21" customHeight="1">
      <c r="B20" s="53">
        <v>3</v>
      </c>
      <c r="C20" s="272" t="str">
        <f>IF(NOTAS!E23&gt;"",NOTAS!E23,"")</f>
        <v>CARREÑO SANCHEZ AMMY VALENTINA</v>
      </c>
      <c r="D20" s="273"/>
      <c r="E20" s="273"/>
      <c r="F20" s="274"/>
      <c r="G20" s="51" t="str">
        <f>IF(OR('TRI-1'!G20 ="",'TRI-1'!G20&lt;0,'TRI-1'!G20  &gt;10),"",IF((ROUND(TRUNC(('TRI-1'!G20  ),2),0))=10,"A+",IF((ROUND(TRUNC(('TRI-1'!G20  ),2),0))=9,"A-",IF((ROUND(TRUNC(('TRI-1'!G20   ),2),0))=8,"B+",IF((ROUND(TRUNC(('TRI-1'!G20 ),2),0))=7,"B-",IF((ROUND(TRUNC(('TRI-1'!G20  ),2),0))=6,"C+",IF((ROUND(TRUNC(('TRI-1'!G20  ),2),0))=5,"C-",IF((ROUND(TRUNC(('TRI-1'!G20  ),2),0))=4,"D+",IF((ROUND(TRUNC(('TRI-1'!G20 ),2),0))=3,"D-",IF((ROUND(TRUNC(('TRI-1'!G20 ),2),0))=2,"E+",IF((ROUND(TRUNC(('TRI-1'!G20  ),2),0))&lt;=1,"E-","")))))))))))</f>
        <v>A-</v>
      </c>
      <c r="H20" s="51" t="str">
        <f>IF(OR('TRI-1'!H20 ="",'TRI-1'!H20&lt;0,'TRI-1'!H20  &gt;10),"",IF((ROUND(TRUNC(('TRI-1'!H20  ),2),0))=10,"A+",IF((ROUND(TRUNC(('TRI-1'!H20  ),2),0))=9,"A-",IF((ROUND(TRUNC(('TRI-1'!H20   ),2),0))=8,"B+",IF((ROUND(TRUNC(('TRI-1'!H20 ),2),0))=7,"B-",IF((ROUND(TRUNC(('TRI-1'!H20  ),2),0))=6,"C+",IF((ROUND(TRUNC(('TRI-1'!H20  ),2),0))=5,"C-",IF((ROUND(TRUNC(('TRI-1'!H20  ),2),0))=4,"D+",IF((ROUND(TRUNC(('TRI-1'!H20 ),2),0))=3,"D-",IF((ROUND(TRUNC(('TRI-1'!H20 ),2),0))=2,"E+",IF((ROUND(TRUNC(('TRI-1'!H20  ),2),0))&lt;=1,"E-","")))))))))))</f>
        <v>A+</v>
      </c>
      <c r="I20" s="51" t="str">
        <f>IF(OR('TRI-1'!I20 ="",'TRI-1'!I20&lt;0,'TRI-1'!I20  &gt;10),"",IF((ROUND(TRUNC(('TRI-1'!I20  ),2),0))=10,"A+",IF((ROUND(TRUNC(('TRI-1'!I20  ),2),0))=9,"A-",IF((ROUND(TRUNC(('TRI-1'!I20   ),2),0))=8,"B+",IF((ROUND(TRUNC(('TRI-1'!I20 ),2),0))=7,"B-",IF((ROUND(TRUNC(('TRI-1'!I20  ),2),0))=6,"C+",IF((ROUND(TRUNC(('TRI-1'!I20  ),2),0))=5,"C-",IF((ROUND(TRUNC(('TRI-1'!I20  ),2),0))=4,"D+",IF((ROUND(TRUNC(('TRI-1'!I20 ),2),0))=3,"D-",IF((ROUND(TRUNC(('TRI-1'!I20 ),2),0))=2,"E+",IF((ROUND(TRUNC(('TRI-1'!I20  ),2),0))&lt;=1,"E-","")))))))))))</f>
        <v>B-</v>
      </c>
      <c r="J20" s="51" t="str">
        <f>IF(OR('TRI-1'!J20 ="",'TRI-1'!J20&lt;0,'TRI-1'!J20  &gt;10),"",IF((ROUND(TRUNC(('TRI-1'!J20  ),2),0))=10,"A+",IF((ROUND(TRUNC(('TRI-1'!J20  ),2),0))=9,"A-",IF((ROUND(TRUNC(('TRI-1'!J20   ),2),0))=8,"B+",IF((ROUND(TRUNC(('TRI-1'!J20 ),2),0))=7,"B-",IF((ROUND(TRUNC(('TRI-1'!J20  ),2),0))=6,"C+",IF((ROUND(TRUNC(('TRI-1'!J20  ),2),0))=5,"C-",IF((ROUND(TRUNC(('TRI-1'!J20  ),2),0))=4,"D+",IF((ROUND(TRUNC(('TRI-1'!J20 ),2),0))=3,"D-",IF((ROUND(TRUNC(('TRI-1'!J20 ),2),0))=2,"E+",IF((ROUND(TRUNC(('TRI-1'!J20  ),2),0))&lt;=1,"E-","")))))))))))</f>
        <v>A+</v>
      </c>
      <c r="K20" s="51" t="str">
        <f>IF(OR('TRI-1'!K20 ="",'TRI-1'!K20&lt;0,'TRI-1'!K20  &gt;10),"",IF((ROUND(TRUNC(('TRI-1'!K20  ),2),0))=10,"A+",IF((ROUND(TRUNC(('TRI-1'!K20  ),2),0))=9,"A-",IF((ROUND(TRUNC(('TRI-1'!K20   ),2),0))=8,"B+",IF((ROUND(TRUNC(('TRI-1'!K20 ),2),0))=7,"B-",IF((ROUND(TRUNC(('TRI-1'!K20  ),2),0))=6,"C+",IF((ROUND(TRUNC(('TRI-1'!K20  ),2),0))=5,"C-",IF((ROUND(TRUNC(('TRI-1'!K20  ),2),0))=4,"D+",IF((ROUND(TRUNC(('TRI-1'!K20 ),2),0))=3,"D-",IF((ROUND(TRUNC(('TRI-1'!K20 ),2),0))=2,"E+",IF((ROUND(TRUNC(('TRI-1'!K20  ),2),0))&lt;=1,"E-","")))))))))))</f>
        <v>A+</v>
      </c>
      <c r="L20" s="51" t="str">
        <f>IF(OR('TRI-1'!L20 ="",'TRI-1'!L20&lt;0,'TRI-1'!L20  &gt;10),"",IF((ROUND(TRUNC(('TRI-1'!L20  ),2),0))=10,"A+",IF((ROUND(TRUNC(('TRI-1'!L20  ),2),0))=9,"A-",IF((ROUND(TRUNC(('TRI-1'!L20   ),2),0))=8,"B+",IF((ROUND(TRUNC(('TRI-1'!L20 ),2),0))=7,"B-",IF((ROUND(TRUNC(('TRI-1'!L20  ),2),0))=6,"C+",IF((ROUND(TRUNC(('TRI-1'!L20  ),2),0))=5,"C-",IF((ROUND(TRUNC(('TRI-1'!L20  ),2),0))=4,"D+",IF((ROUND(TRUNC(('TRI-1'!L20 ),2),0))=3,"D-",IF((ROUND(TRUNC(('TRI-1'!L20 ),2),0))=2,"E+",IF((ROUND(TRUNC(('TRI-1'!L20  ),2),0))&lt;=1,"E-","")))))))))))</f>
        <v>A+</v>
      </c>
      <c r="M20" s="51" t="str">
        <f>IF(OR('TRI-1'!M20 ="",'TRI-1'!M20&lt;0,'TRI-1'!M20  &gt;10),"",IF((ROUND(TRUNC(('TRI-1'!M20  ),2),0))=10,"A+",IF((ROUND(TRUNC(('TRI-1'!M20  ),2),0))=9,"A-",IF((ROUND(TRUNC(('TRI-1'!M20   ),2),0))=8,"B+",IF((ROUND(TRUNC(('TRI-1'!M20 ),2),0))=7,"B-",IF((ROUND(TRUNC(('TRI-1'!M20  ),2),0))=6,"C+",IF((ROUND(TRUNC(('TRI-1'!M20  ),2),0))=5,"C-",IF((ROUND(TRUNC(('TRI-1'!M20  ),2),0))=4,"D+",IF((ROUND(TRUNC(('TRI-1'!M20 ),2),0))=3,"D-",IF((ROUND(TRUNC(('TRI-1'!M20 ),2),0))=2,"E+",IF((ROUND(TRUNC(('TRI-1'!M20  ),2),0))&lt;=1,"E-","")))))))))))</f>
        <v>A+</v>
      </c>
      <c r="N20" s="51" t="str">
        <f>IF(OR('TRI-1'!N20 ="",'TRI-1'!N20&lt;0,'TRI-1'!N20  &gt;10),"",IF((ROUND(TRUNC(('TRI-1'!N20  ),2),0))=10,"A+",IF((ROUND(TRUNC(('TRI-1'!N20  ),2),0))=9,"A-",IF((ROUND(TRUNC(('TRI-1'!N20   ),2),0))=8,"B+",IF((ROUND(TRUNC(('TRI-1'!N20 ),2),0))=7,"B-",IF((ROUND(TRUNC(('TRI-1'!N20  ),2),0))=6,"C+",IF((ROUND(TRUNC(('TRI-1'!N20  ),2),0))=5,"C-",IF((ROUND(TRUNC(('TRI-1'!N20  ),2),0))=4,"D+",IF((ROUND(TRUNC(('TRI-1'!N20 ),2),0))=3,"D-",IF((ROUND(TRUNC(('TRI-1'!N20 ),2),0))=2,"E+",IF((ROUND(TRUNC(('TRI-1'!N20  ),2),0))&lt;=1,"E-","")))))))))))</f>
        <v>A+</v>
      </c>
      <c r="O20" s="51" t="str">
        <f>IF(OR('TRI-1'!O20 ="",'TRI-1'!O20&lt;0,'TRI-1'!O20  &gt;10),"",IF((ROUND(TRUNC(('TRI-1'!O20  ),2),0))=10,"A+",IF((ROUND(TRUNC(('TRI-1'!O20  ),2),0))=9,"A-",IF((ROUND(TRUNC(('TRI-1'!O20   ),2),0))=8,"B+",IF((ROUND(TRUNC(('TRI-1'!O20 ),2),0))=7,"B-",IF((ROUND(TRUNC(('TRI-1'!O20  ),2),0))=6,"C+",IF((ROUND(TRUNC(('TRI-1'!O20  ),2),0))=5,"C-",IF((ROUND(TRUNC(('TRI-1'!O20  ),2),0))=4,"D+",IF((ROUND(TRUNC(('TRI-1'!O20 ),2),0))=3,"D-",IF((ROUND(TRUNC(('TRI-1'!O20 ),2),0))=2,"E+",IF((ROUND(TRUNC(('TRI-1'!O20  ),2),0))&lt;=1,"E-","")))))))))))</f>
        <v>A+</v>
      </c>
      <c r="P20" s="51" t="str">
        <f>IF(OR('TRI-1'!P20 ="",'TRI-1'!P20&lt;0,'TRI-1'!P20  &gt;10),"",IF((ROUND(TRUNC(('TRI-1'!P20  ),2),0))=10,"A+",IF((ROUND(TRUNC(('TRI-1'!P20  ),2),0))=9,"A-",IF((ROUND(TRUNC(('TRI-1'!P20   ),2),0))=8,"B+",IF((ROUND(TRUNC(('TRI-1'!P20 ),2),0))=7,"B-",IF((ROUND(TRUNC(('TRI-1'!P20  ),2),0))=6,"C+",IF((ROUND(TRUNC(('TRI-1'!P20  ),2),0))=5,"C-",IF((ROUND(TRUNC(('TRI-1'!P20  ),2),0))=4,"D+",IF((ROUND(TRUNC(('TRI-1'!P20 ),2),0))=3,"D-",IF((ROUND(TRUNC(('TRI-1'!P20 ),2),0))=2,"E+",IF((ROUND(TRUNC(('TRI-1'!P20  ),2),0))&lt;=1,"E-","")))))))))))</f>
        <v>A+</v>
      </c>
      <c r="Q20" s="51" t="str">
        <f>IF(OR('TRI-1'!Q20 ="",'TRI-1'!Q20&lt;0,'TRI-1'!Q20  &gt;10),"",IF((ROUND(TRUNC(('TRI-1'!Q20  ),2),0))=10,"A+",IF((ROUND(TRUNC(('TRI-1'!Q20  ),2),0))=9,"A-",IF((ROUND(TRUNC(('TRI-1'!Q20   ),2),0))=8,"B+",IF((ROUND(TRUNC(('TRI-1'!Q20 ),2),0))=7,"B-",IF((ROUND(TRUNC(('TRI-1'!Q20  ),2),0))=6,"C+",IF((ROUND(TRUNC(('TRI-1'!Q20  ),2),0))=5,"C-",IF((ROUND(TRUNC(('TRI-1'!Q20  ),2),0))=4,"D+",IF((ROUND(TRUNC(('TRI-1'!Q20 ),2),0))=3,"D-",IF((ROUND(TRUNC(('TRI-1'!Q20 ),2),0))=2,"E+",IF((ROUND(TRUNC(('TRI-1'!Q20  ),2),0))&lt;=1,"E-","")))))))))))</f>
        <v>A+</v>
      </c>
      <c r="R20" s="51" t="str">
        <f>IF(OR('TRI-1'!R20 ="",'TRI-1'!R20&lt;0,'TRI-1'!R20  &gt;10),"",IF((ROUND(TRUNC(('TRI-1'!R20  ),2),0))=10,"A+",IF((ROUND(TRUNC(('TRI-1'!R20  ),2),0))=9,"A-",IF((ROUND(TRUNC(('TRI-1'!R20   ),2),0))=8,"B+",IF((ROUND(TRUNC(('TRI-1'!R20 ),2),0))=7,"B-",IF((ROUND(TRUNC(('TRI-1'!R20  ),2),0))=6,"C+",IF((ROUND(TRUNC(('TRI-1'!R20  ),2),0))=5,"C-",IF((ROUND(TRUNC(('TRI-1'!R20  ),2),0))=4,"D+",IF((ROUND(TRUNC(('TRI-1'!R20 ),2),0))=3,"D-",IF((ROUND(TRUNC(('TRI-1'!R20 ),2),0))=2,"E+",IF((ROUND(TRUNC(('TRI-1'!R20  ),2),0))&lt;=1,"E-","")))))))))))</f>
        <v>A+</v>
      </c>
      <c r="S20" s="51" t="str">
        <f>IF(OR('TRI-1'!S20 ="",'TRI-1'!S20&lt;0,'TRI-1'!S20  &gt;10),"",IF((ROUND(TRUNC(('TRI-1'!S20  ),2),0))=10,"A+",IF((ROUND(TRUNC(('TRI-1'!S20  ),2),0))=9,"A-",IF((ROUND(TRUNC(('TRI-1'!S20   ),2),0))=8,"B+",IF((ROUND(TRUNC(('TRI-1'!S20 ),2),0))=7,"B-",IF((ROUND(TRUNC(('TRI-1'!S20  ),2),0))=6,"C+",IF((ROUND(TRUNC(('TRI-1'!S20  ),2),0))=5,"C-",IF((ROUND(TRUNC(('TRI-1'!S20  ),2),0))=4,"D+",IF((ROUND(TRUNC(('TRI-1'!S20 ),2),0))=3,"D-",IF((ROUND(TRUNC(('TRI-1'!S20 ),2),0))=2,"E+",IF((ROUND(TRUNC(('TRI-1'!S20  ),2),0))&lt;=1,"E-","")))))))))))</f>
        <v>B+</v>
      </c>
      <c r="T20" s="51" t="str">
        <f>IF(OR('TRI-1'!T20 ="",'TRI-1'!T20&lt;0,'TRI-1'!T20  &gt;10),"",IF((ROUND(TRUNC(('TRI-1'!T20  ),2),0))=10,"A+",IF((ROUND(TRUNC(('TRI-1'!T20  ),2),0))=9,"A-",IF((ROUND(TRUNC(('TRI-1'!T20   ),2),0))=8,"B+",IF((ROUND(TRUNC(('TRI-1'!T20 ),2),0))=7,"B-",IF((ROUND(TRUNC(('TRI-1'!T20  ),2),0))=6,"C+",IF((ROUND(TRUNC(('TRI-1'!T20  ),2),0))=5,"C-",IF((ROUND(TRUNC(('TRI-1'!T20  ),2),0))=4,"D+",IF((ROUND(TRUNC(('TRI-1'!T20 ),2),0))=3,"D-",IF((ROUND(TRUNC(('TRI-1'!T20 ),2),0))=2,"E+",IF((ROUND(TRUNC(('TRI-1'!T20  ),2),0))&lt;=1,"E-","")))))))))))</f>
        <v>A+</v>
      </c>
      <c r="U20" s="51" t="str">
        <f>IF(OR('TRI-1'!U20 ="",'TRI-1'!U20&lt;0,'TRI-1'!U20  &gt;10),"",IF((ROUND(TRUNC(('TRI-1'!U20  ),2),0))=10,"A+",IF((ROUND(TRUNC(('TRI-1'!U20  ),2),0))=9,"A-",IF((ROUND(TRUNC(('TRI-1'!U20   ),2),0))=8,"B+",IF((ROUND(TRUNC(('TRI-1'!U20 ),2),0))=7,"B-",IF((ROUND(TRUNC(('TRI-1'!U20  ),2),0))=6,"C+",IF((ROUND(TRUNC(('TRI-1'!U20  ),2),0))=5,"C-",IF((ROUND(TRUNC(('TRI-1'!U20  ),2),0))=4,"D+",IF((ROUND(TRUNC(('TRI-1'!U20 ),2),0))=3,"D-",IF((ROUND(TRUNC(('TRI-1'!U20 ),2),0))=2,"E+",IF((ROUND(TRUNC(('TRI-1'!U20  ),2),0))&lt;=1,"E-","")))))))))))</f>
        <v>A+</v>
      </c>
      <c r="V20" s="51" t="str">
        <f>IF(OR('TRI-1'!V20 ="",'TRI-1'!V20&lt;0,'TRI-1'!V20  &gt;10),"",IF((ROUND(TRUNC(('TRI-1'!V20  ),2),0))=10,"A+",IF((ROUND(TRUNC(('TRI-1'!V20  ),2),0))=9,"A-",IF((ROUND(TRUNC(('TRI-1'!V20   ),2),0))=8,"B+",IF((ROUND(TRUNC(('TRI-1'!V20 ),2),0))=7,"B-",IF((ROUND(TRUNC(('TRI-1'!V20  ),2),0))=6,"C+",IF((ROUND(TRUNC(('TRI-1'!V20  ),2),0))=5,"C-",IF((ROUND(TRUNC(('TRI-1'!V20  ),2),0))=4,"D+",IF((ROUND(TRUNC(('TRI-1'!V20 ),2),0))=3,"D-",IF((ROUND(TRUNC(('TRI-1'!V20 ),2),0))=2,"E+",IF((ROUND(TRUNC(('TRI-1'!V20  ),2),0))&lt;=1,"E-","")))))))))))</f>
        <v>A+</v>
      </c>
      <c r="W20" s="51" t="str">
        <f>IF(OR('TRI-1'!W20 ="",'TRI-1'!W20&lt;0,'TRI-1'!W20  &gt;10),"",IF((ROUND(TRUNC(('TRI-1'!W20  ),2),0))=10,"A+",IF((ROUND(TRUNC(('TRI-1'!W20  ),2),0))=9,"A-",IF((ROUND(TRUNC(('TRI-1'!W20   ),2),0))=8,"B+",IF((ROUND(TRUNC(('TRI-1'!W20 ),2),0))=7,"B-",IF((ROUND(TRUNC(('TRI-1'!W20  ),2),0))=6,"C+",IF((ROUND(TRUNC(('TRI-1'!W20  ),2),0))=5,"C-",IF((ROUND(TRUNC(('TRI-1'!W20  ),2),0))=4,"D+",IF((ROUND(TRUNC(('TRI-1'!W20 ),2),0))=3,"D-",IF((ROUND(TRUNC(('TRI-1'!W20 ),2),0))=2,"E+",IF((ROUND(TRUNC(('TRI-1'!W20  ),2),0))&lt;=1,"E-","")))))))))))</f>
        <v>A+</v>
      </c>
      <c r="X20" s="51" t="str">
        <f>IF(OR('TRI-1'!X20 ="",'TRI-1'!X20&lt;0,'TRI-1'!X20  &gt;10),"",IF((ROUND(TRUNC(('TRI-1'!X20  ),2),0))=10,"A+",IF((ROUND(TRUNC(('TRI-1'!X20  ),2),0))=9,"A-",IF((ROUND(TRUNC(('TRI-1'!X20   ),2),0))=8,"B+",IF((ROUND(TRUNC(('TRI-1'!X20 ),2),0))=7,"B-",IF((ROUND(TRUNC(('TRI-1'!X20  ),2),0))=6,"C+",IF((ROUND(TRUNC(('TRI-1'!X20  ),2),0))=5,"C-",IF((ROUND(TRUNC(('TRI-1'!X20  ),2),0))=4,"D+",IF((ROUND(TRUNC(('TRI-1'!X20 ),2),0))=3,"D-",IF((ROUND(TRUNC(('TRI-1'!X20 ),2),0))=2,"E+",IF((ROUND(TRUNC(('TRI-1'!X20  ),2),0))&lt;=1,"E-","")))))))))))</f>
        <v>A+</v>
      </c>
      <c r="Y20" s="51" t="str">
        <f>IF(OR('TRI-1'!Y20 ="",'TRI-1'!Y20&lt;0,'TRI-1'!Y20  &gt;10),"",IF((ROUND(TRUNC(('TRI-1'!Y20  ),2),0))=10,"A+",IF((ROUND(TRUNC(('TRI-1'!Y20  ),2),0))=9,"A-",IF((ROUND(TRUNC(('TRI-1'!Y20   ),2),0))=8,"B+",IF((ROUND(TRUNC(('TRI-1'!Y20 ),2),0))=7,"B-",IF((ROUND(TRUNC(('TRI-1'!Y20  ),2),0))=6,"C+",IF((ROUND(TRUNC(('TRI-1'!Y20  ),2),0))=5,"C-",IF((ROUND(TRUNC(('TRI-1'!Y20  ),2),0))=4,"D+",IF((ROUND(TRUNC(('TRI-1'!Y20 ),2),0))=3,"D-",IF((ROUND(TRUNC(('TRI-1'!Y20 ),2),0))=2,"E+",IF((ROUND(TRUNC(('TRI-1'!Y20  ),2),0))&lt;=1,"E-","")))))))))))</f>
        <v>A+</v>
      </c>
      <c r="Z20" s="51" t="str">
        <f>IF(OR('TRI-1'!Z20 ="",'TRI-1'!Z20&lt;0,'TRI-1'!Z20  &gt;10),"",IF((ROUND(TRUNC(('TRI-1'!Z20  ),2),0))=10,"A+",IF((ROUND(TRUNC(('TRI-1'!Z20  ),2),0))=9,"A-",IF((ROUND(TRUNC(('TRI-1'!Z20   ),2),0))=8,"B+",IF((ROUND(TRUNC(('TRI-1'!Z20 ),2),0))=7,"B-",IF((ROUND(TRUNC(('TRI-1'!Z20  ),2),0))=6,"C+",IF((ROUND(TRUNC(('TRI-1'!Z20  ),2),0))=5,"C-",IF((ROUND(TRUNC(('TRI-1'!Z20  ),2),0))=4,"D+",IF((ROUND(TRUNC(('TRI-1'!Z20 ),2),0))=3,"D-",IF((ROUND(TRUNC(('TRI-1'!Z20 ),2),0))=2,"E+",IF((ROUND(TRUNC(('TRI-1'!Z20  ),2),0))&lt;=1,"E-","")))))))))))</f>
        <v>A+</v>
      </c>
      <c r="AA20" s="51" t="str">
        <f>IF(OR('TRI-1'!AA20 ="",'TRI-1'!AA20&lt;0,'TRI-1'!AA20  &gt;10),"",IF((ROUND(TRUNC(('TRI-1'!AA20  ),2),0))=10,"A+",IF((ROUND(TRUNC(('TRI-1'!AA20  ),2),0))=9,"A-",IF((ROUND(TRUNC(('TRI-1'!AA20   ),2),0))=8,"B+",IF((ROUND(TRUNC(('TRI-1'!AA20 ),2),0))=7,"B-",IF((ROUND(TRUNC(('TRI-1'!AA20  ),2),0))=6,"C+",IF((ROUND(TRUNC(('TRI-1'!AA20  ),2),0))=5,"C-",IF((ROUND(TRUNC(('TRI-1'!AA20  ),2),0))=4,"D+",IF((ROUND(TRUNC(('TRI-1'!AA20 ),2),0))=3,"D-",IF((ROUND(TRUNC(('TRI-1'!AA20 ),2),0))=2,"E+",IF((ROUND(TRUNC(('TRI-1'!AA20  ),2),0))&lt;=1,"E-","")))))))))))</f>
        <v>A+</v>
      </c>
      <c r="AB20" s="51" t="str">
        <f>IF(OR('TRI-1'!AB20 ="",'TRI-1'!AB20&lt;0,'TRI-1'!AB20  &gt;10),"",IF((ROUND(TRUNC(('TRI-1'!AB20  ),2),0))=10,"A+",IF((ROUND(TRUNC(('TRI-1'!AB20  ),2),0))=9,"A-",IF((ROUND(TRUNC(('TRI-1'!AB20   ),2),0))=8,"B+",IF((ROUND(TRUNC(('TRI-1'!AB20 ),2),0))=7,"B-",IF((ROUND(TRUNC(('TRI-1'!AB20  ),2),0))=6,"C+",IF((ROUND(TRUNC(('TRI-1'!AB20  ),2),0))=5,"C-",IF((ROUND(TRUNC(('TRI-1'!AB20  ),2),0))=4,"D+",IF((ROUND(TRUNC(('TRI-1'!AB20 ),2),0))=3,"D-",IF((ROUND(TRUNC(('TRI-1'!AB20 ),2),0))=2,"E+",IF((ROUND(TRUNC(('TRI-1'!AB20  ),2),0))&lt;=1,"E-","")))))))))))</f>
        <v>A+</v>
      </c>
      <c r="AC20" s="51" t="str">
        <f>IF(OR('TRI-1'!AC20 ="",'TRI-1'!AC20&lt;0,'TRI-1'!AC20  &gt;10),"",IF((ROUND(TRUNC(('TRI-1'!AC20  ),2),0))=10,"A+",IF((ROUND(TRUNC(('TRI-1'!AC20  ),2),0))=9,"A-",IF((ROUND(TRUNC(('TRI-1'!AC20   ),2),0))=8,"B+",IF((ROUND(TRUNC(('TRI-1'!AC20 ),2),0))=7,"B-",IF((ROUND(TRUNC(('TRI-1'!AC20  ),2),0))=6,"C+",IF((ROUND(TRUNC(('TRI-1'!AC20  ),2),0))=5,"C-",IF((ROUND(TRUNC(('TRI-1'!AC20  ),2),0))=4,"D+",IF((ROUND(TRUNC(('TRI-1'!AC20 ),2),0))=3,"D-",IF((ROUND(TRUNC(('TRI-1'!AC20 ),2),0))=2,"E+",IF((ROUND(TRUNC(('TRI-1'!AC20  ),2),0))&lt;=1,"E-","")))))))))))</f>
        <v>A+</v>
      </c>
      <c r="AD20" s="51" t="str">
        <f>IF(OR('TRI-1'!AD20 ="",'TRI-1'!AD20&lt;0,'TRI-1'!AD20  &gt;10),"",IF((ROUND(TRUNC(('TRI-1'!AD20  ),2),0))=10,"A+",IF((ROUND(TRUNC(('TRI-1'!AD20  ),2),0))=9,"A-",IF((ROUND(TRUNC(('TRI-1'!AD20   ),2),0))=8,"B+",IF((ROUND(TRUNC(('TRI-1'!AD20 ),2),0))=7,"B-",IF((ROUND(TRUNC(('TRI-1'!AD20  ),2),0))=6,"C+",IF((ROUND(TRUNC(('TRI-1'!AD20  ),2),0))=5,"C-",IF((ROUND(TRUNC(('TRI-1'!AD20  ),2),0))=4,"D+",IF((ROUND(TRUNC(('TRI-1'!AD20 ),2),0))=3,"D-",IF((ROUND(TRUNC(('TRI-1'!AD20 ),2),0))=2,"E+",IF((ROUND(TRUNC(('TRI-1'!AD20  ),2),0))&lt;=1,"E-","")))))))))))</f>
        <v>A+</v>
      </c>
      <c r="AE20" s="51" t="str">
        <f>IF(OR('TRI-1'!AE20 ="",'TRI-1'!AE20&lt;0,'TRI-1'!AE20  &gt;10),"",IF((ROUND(TRUNC(('TRI-1'!AE20  ),2),0))=10,"A+",IF((ROUND(TRUNC(('TRI-1'!AE20  ),2),0))=9,"A-",IF((ROUND(TRUNC(('TRI-1'!AE20   ),2),0))=8,"B+",IF((ROUND(TRUNC(('TRI-1'!AE20 ),2),0))=7,"B-",IF((ROUND(TRUNC(('TRI-1'!AE20  ),2),0))=6,"C+",IF((ROUND(TRUNC(('TRI-1'!AE20  ),2),0))=5,"C-",IF((ROUND(TRUNC(('TRI-1'!AE20  ),2),0))=4,"D+",IF((ROUND(TRUNC(('TRI-1'!AE20 ),2),0))=3,"D-",IF((ROUND(TRUNC(('TRI-1'!AE20 ),2),0))=2,"E+",IF((ROUND(TRUNC(('TRI-1'!AE20  ),2),0))&lt;=1,"E-","")))))))))))</f>
        <v>A+</v>
      </c>
      <c r="AF20" s="51" t="str">
        <f>IF(OR('TRI-1'!AF20 ="",'TRI-1'!AF20&lt;0,'TRI-1'!AF20  &gt;10),"",IF((ROUND(TRUNC(('TRI-1'!AF20  ),2),0))=10,"A+",IF((ROUND(TRUNC(('TRI-1'!AF20  ),2),0))=9,"A-",IF((ROUND(TRUNC(('TRI-1'!AF20   ),2),0))=8,"B+",IF((ROUND(TRUNC(('TRI-1'!AF20 ),2),0))=7,"B-",IF((ROUND(TRUNC(('TRI-1'!AF20  ),2),0))=6,"C+",IF((ROUND(TRUNC(('TRI-1'!AF20  ),2),0))=5,"C-",IF((ROUND(TRUNC(('TRI-1'!AF20  ),2),0))=4,"D+",IF((ROUND(TRUNC(('TRI-1'!AF20 ),2),0))=3,"D-",IF((ROUND(TRUNC(('TRI-1'!AF20 ),2),0))=2,"E+",IF((ROUND(TRUNC(('TRI-1'!AF20  ),2),0))&lt;=1,"E-","")))))))))))</f>
        <v>A+</v>
      </c>
      <c r="AG20" s="51" t="str">
        <f>IF(OR('TRI-1'!AG20 ="",'TRI-1'!AG20&lt;0,'TRI-1'!AG20  &gt;10),"",IF((ROUND(TRUNC(('TRI-1'!AG20  ),2),0))=10,"A+",IF((ROUND(TRUNC(('TRI-1'!AG20  ),2),0))=9,"A-",IF((ROUND(TRUNC(('TRI-1'!AG20   ),2),0))=8,"B+",IF((ROUND(TRUNC(('TRI-1'!AG20 ),2),0))=7,"B-",IF((ROUND(TRUNC(('TRI-1'!AG20  ),2),0))=6,"C+",IF((ROUND(TRUNC(('TRI-1'!AG20  ),2),0))=5,"C-",IF((ROUND(TRUNC(('TRI-1'!AG20  ),2),0))=4,"D+",IF((ROUND(TRUNC(('TRI-1'!AG20 ),2),0))=3,"D-",IF((ROUND(TRUNC(('TRI-1'!AG20 ),2),0))=2,"E+",IF((ROUND(TRUNC(('TRI-1'!AG20  ),2),0))&lt;=1,"E-","")))))))))))</f>
        <v>A+</v>
      </c>
      <c r="AH20" s="51" t="str">
        <f>IF(OR('TRI-1'!AH20 ="",'TRI-1'!AH20&lt;0,'TRI-1'!AH20  &gt;10),"",IF((ROUND(TRUNC(('TRI-1'!AH20  ),2),0))=10,"A+",IF((ROUND(TRUNC(('TRI-1'!AH20  ),2),0))=9,"A-",IF((ROUND(TRUNC(('TRI-1'!AH20   ),2),0))=8,"B+",IF((ROUND(TRUNC(('TRI-1'!AH20 ),2),0))=7,"B-",IF((ROUND(TRUNC(('TRI-1'!AH20  ),2),0))=6,"C+",IF((ROUND(TRUNC(('TRI-1'!AH20  ),2),0))=5,"C-",IF((ROUND(TRUNC(('TRI-1'!AH20  ),2),0))=4,"D+",IF((ROUND(TRUNC(('TRI-1'!AH20 ),2),0))=3,"D-",IF((ROUND(TRUNC(('TRI-1'!AH20 ),2),0))=2,"E+",IF((ROUND(TRUNC(('TRI-1'!AH20  ),2),0))&lt;=1,"E-","")))))))))))</f>
        <v>B+</v>
      </c>
      <c r="AI20" s="51" t="str">
        <f>IF(OR('TRI-1'!AI20 ="",'TRI-1'!AI20&lt;0,'TRI-1'!AI20  &gt;10),"",IF((ROUND(TRUNC(('TRI-1'!AI20  ),2),0))=10,"A+",IF((ROUND(TRUNC(('TRI-1'!AI20  ),2),0))=9,"A-",IF((ROUND(TRUNC(('TRI-1'!AI20   ),2),0))=8,"B+",IF((ROUND(TRUNC(('TRI-1'!AI20 ),2),0))=7,"B-",IF((ROUND(TRUNC(('TRI-1'!AI20  ),2),0))=6,"C+",IF((ROUND(TRUNC(('TRI-1'!AI20  ),2),0))=5,"C-",IF((ROUND(TRUNC(('TRI-1'!AI20  ),2),0))=4,"D+",IF((ROUND(TRUNC(('TRI-1'!AI20 ),2),0))=3,"D-",IF((ROUND(TRUNC(('TRI-1'!AI20 ),2),0))=2,"E+",IF((ROUND(TRUNC(('TRI-1'!AI20  ),2),0))&lt;=1,"E-","")))))))))))</f>
        <v>B+</v>
      </c>
      <c r="AJ20" s="51" t="str">
        <f>IF(OR('TRI-1'!AJ20 ="",'TRI-1'!AJ20&lt;0,'TRI-1'!AJ20  &gt;10),"",IF((ROUND(TRUNC(('TRI-1'!AJ20  ),2),0))=10,"A+",IF((ROUND(TRUNC(('TRI-1'!AJ20  ),2),0))=9,"A-",IF((ROUND(TRUNC(('TRI-1'!AJ20   ),2),0))=8,"B+",IF((ROUND(TRUNC(('TRI-1'!AJ20 ),2),0))=7,"B-",IF((ROUND(TRUNC(('TRI-1'!AJ20  ),2),0))=6,"C+",IF((ROUND(TRUNC(('TRI-1'!AJ20  ),2),0))=5,"C-",IF((ROUND(TRUNC(('TRI-1'!AJ20  ),2),0))=4,"D+",IF((ROUND(TRUNC(('TRI-1'!AJ20 ),2),0))=3,"D-",IF((ROUND(TRUNC(('TRI-1'!AJ20 ),2),0))=2,"E+",IF((ROUND(TRUNC(('TRI-1'!AJ20  ),2),0))&lt;=1,"E-","")))))))))))</f>
        <v>A+</v>
      </c>
      <c r="AK20" s="51" t="str">
        <f>IF(OR('TRI-1'!AK20 ="",'TRI-1'!AK20&lt;0,'TRI-1'!AK20  &gt;10),"",IF((ROUND(TRUNC(('TRI-1'!AK20  ),2),0))=10,"A+",IF((ROUND(TRUNC(('TRI-1'!AK20  ),2),0))=9,"A-",IF((ROUND(TRUNC(('TRI-1'!AK20   ),2),0))=8,"B+",IF((ROUND(TRUNC(('TRI-1'!AK20 ),2),0))=7,"B-",IF((ROUND(TRUNC(('TRI-1'!AK20  ),2),0))=6,"C+",IF((ROUND(TRUNC(('TRI-1'!AK20  ),2),0))=5,"C-",IF((ROUND(TRUNC(('TRI-1'!AK20  ),2),0))=4,"D+",IF((ROUND(TRUNC(('TRI-1'!AK20 ),2),0))=3,"D-",IF((ROUND(TRUNC(('TRI-1'!AK20 ),2),0))=2,"E+",IF((ROUND(TRUNC(('TRI-1'!AK20  ),2),0))&lt;=1,"E-","")))))))))))</f>
        <v>A+</v>
      </c>
      <c r="AL20" s="51" t="str">
        <f>IF(OR('TRI-1'!AL20 ="",'TRI-1'!AL20&lt;0,'TRI-1'!AL20  &gt;10),"",IF((ROUND(TRUNC(('TRI-1'!AL20  ),2),0))=10,"A+",IF((ROUND(TRUNC(('TRI-1'!AL20  ),2),0))=9,"A-",IF((ROUND(TRUNC(('TRI-1'!AL20   ),2),0))=8,"B+",IF((ROUND(TRUNC(('TRI-1'!AL20 ),2),0))=7,"B-",IF((ROUND(TRUNC(('TRI-1'!AL20  ),2),0))=6,"C+",IF((ROUND(TRUNC(('TRI-1'!AL20  ),2),0))=5,"C-",IF((ROUND(TRUNC(('TRI-1'!AL20  ),2),0))=4,"D+",IF((ROUND(TRUNC(('TRI-1'!AL20 ),2),0))=3,"D-",IF((ROUND(TRUNC(('TRI-1'!AL20 ),2),0))=2,"E+",IF((ROUND(TRUNC(('TRI-1'!AL20  ),2),0))&lt;=1,"E-","")))))))))))</f>
        <v>A+</v>
      </c>
      <c r="AM20" s="51" t="str">
        <f>IF(OR('TRI-1'!AM20 ="",'TRI-1'!AM20&lt;0,'TRI-1'!AM20  &gt;10),"",IF((ROUND(TRUNC(('TRI-1'!AM20  ),2),0))=10,"A+",IF((ROUND(TRUNC(('TRI-1'!AM20  ),2),0))=9,"A-",IF((ROUND(TRUNC(('TRI-1'!AM20   ),2),0))=8,"B+",IF((ROUND(TRUNC(('TRI-1'!AM20 ),2),0))=7,"B-",IF((ROUND(TRUNC(('TRI-1'!AM20  ),2),0))=6,"C+",IF((ROUND(TRUNC(('TRI-1'!AM20  ),2),0))=5,"C-",IF((ROUND(TRUNC(('TRI-1'!AM20  ),2),0))=4,"D+",IF((ROUND(TRUNC(('TRI-1'!AM20 ),2),0))=3,"D-",IF((ROUND(TRUNC(('TRI-1'!AM20 ),2),0))=2,"E+",IF((ROUND(TRUNC(('TRI-1'!AM20  ),2),0))&lt;=1,"E-","")))))))))))</f>
        <v>B-</v>
      </c>
      <c r="AN20" s="51" t="str">
        <f>IF(OR('TRI-1'!AN20 ="",'TRI-1'!AN20&lt;0,'TRI-1'!AN20  &gt;10),"",IF((ROUND(TRUNC(('TRI-1'!AN20  ),2),0))=10,"A+",IF((ROUND(TRUNC(('TRI-1'!AN20  ),2),0))=9,"A-",IF((ROUND(TRUNC(('TRI-1'!AN20   ),2),0))=8,"B+",IF((ROUND(TRUNC(('TRI-1'!AN20 ),2),0))=7,"B-",IF((ROUND(TRUNC(('TRI-1'!AN20  ),2),0))=6,"C+",IF((ROUND(TRUNC(('TRI-1'!AN20  ),2),0))=5,"C-",IF((ROUND(TRUNC(('TRI-1'!AN20  ),2),0))=4,"D+",IF((ROUND(TRUNC(('TRI-1'!AN20 ),2),0))=3,"D-",IF((ROUND(TRUNC(('TRI-1'!AN20 ),2),0))=2,"E+",IF((ROUND(TRUNC(('TRI-1'!AN20  ),2),0))&lt;=1,"E-","")))))))))))</f>
        <v>A+</v>
      </c>
      <c r="AO20" s="51" t="str">
        <f>IF(OR('TRI-1'!AO20 ="",'TRI-1'!AO20&lt;0,'TRI-1'!AO20  &gt;10),"",IF((ROUND(TRUNC(('TRI-1'!AO20  ),2),0))=10,"A+",IF((ROUND(TRUNC(('TRI-1'!AO20  ),2),0))=9,"A-",IF((ROUND(TRUNC(('TRI-1'!AO20   ),2),0))=8,"B+",IF((ROUND(TRUNC(('TRI-1'!AO20 ),2),0))=7,"B-",IF((ROUND(TRUNC(('TRI-1'!AO20  ),2),0))=6,"C+",IF((ROUND(TRUNC(('TRI-1'!AO20  ),2),0))=5,"C-",IF((ROUND(TRUNC(('TRI-1'!AO20  ),2),0))=4,"D+",IF((ROUND(TRUNC(('TRI-1'!AO20 ),2),0))=3,"D-",IF((ROUND(TRUNC(('TRI-1'!AO20 ),2),0))=2,"E+",IF((ROUND(TRUNC(('TRI-1'!AO20  ),2),0))&lt;=1,"E-","")))))))))))</f>
        <v>A+</v>
      </c>
      <c r="AP20" s="51" t="str">
        <f>IF(OR('TRI-1'!AP20 ="",'TRI-1'!AP20&lt;0,'TRI-1'!AP20  &gt;10),"",IF((ROUND(TRUNC(('TRI-1'!AP20  ),2),0))=10,"A+",IF((ROUND(TRUNC(('TRI-1'!AP20  ),2),0))=9,"A-",IF((ROUND(TRUNC(('TRI-1'!AP20   ),2),0))=8,"B+",IF((ROUND(TRUNC(('TRI-1'!AP20 ),2),0))=7,"B-",IF((ROUND(TRUNC(('TRI-1'!AP20  ),2),0))=6,"C+",IF((ROUND(TRUNC(('TRI-1'!AP20  ),2),0))=5,"C-",IF((ROUND(TRUNC(('TRI-1'!AP20  ),2),0))=4,"D+",IF((ROUND(TRUNC(('TRI-1'!AP20 ),2),0))=3,"D-",IF((ROUND(TRUNC(('TRI-1'!AP20 ),2),0))=2,"E+",IF((ROUND(TRUNC(('TRI-1'!AP20  ),2),0))&lt;=1,"E-","")))))))))))</f>
        <v>A+</v>
      </c>
      <c r="AQ20" s="51" t="str">
        <f>IF(OR('TRI-1'!AQ20 ="",'TRI-1'!AQ20&lt;0,'TRI-1'!AQ20  &gt;10),"",IF((ROUND(TRUNC(('TRI-1'!AQ20  ),2),0))=10,"A+",IF((ROUND(TRUNC(('TRI-1'!AQ20  ),2),0))=9,"A-",IF((ROUND(TRUNC(('TRI-1'!AQ20   ),2),0))=8,"B+",IF((ROUND(TRUNC(('TRI-1'!AQ20 ),2),0))=7,"B-",IF((ROUND(TRUNC(('TRI-1'!AQ20  ),2),0))=6,"C+",IF((ROUND(TRUNC(('TRI-1'!AQ20  ),2),0))=5,"C-",IF((ROUND(TRUNC(('TRI-1'!AQ20  ),2),0))=4,"D+",IF((ROUND(TRUNC(('TRI-1'!AQ20 ),2),0))=3,"D-",IF((ROUND(TRUNC(('TRI-1'!AQ20 ),2),0))=2,"E+",IF((ROUND(TRUNC(('TRI-1'!AQ20  ),2),0))&lt;=1,"E-","")))))))))))</f>
        <v>A+</v>
      </c>
      <c r="AR20" s="51" t="str">
        <f>IF(OR('TRI-1'!AR20 ="",'TRI-1'!AR20&lt;0,'TRI-1'!AR20  &gt;10),"",IF((ROUND(TRUNC(('TRI-1'!AR20  ),2),0))=10,"A+",IF((ROUND(TRUNC(('TRI-1'!AR20  ),2),0))=9,"A-",IF((ROUND(TRUNC(('TRI-1'!AR20   ),2),0))=8,"B+",IF((ROUND(TRUNC(('TRI-1'!AR20 ),2),0))=7,"B-",IF((ROUND(TRUNC(('TRI-1'!AR20  ),2),0))=6,"C+",IF((ROUND(TRUNC(('TRI-1'!AR20  ),2),0))=5,"C-",IF((ROUND(TRUNC(('TRI-1'!AR20  ),2),0))=4,"D+",IF((ROUND(TRUNC(('TRI-1'!AR20 ),2),0))=3,"D-",IF((ROUND(TRUNC(('TRI-1'!AR20 ),2),0))=2,"E+",IF((ROUND(TRUNC(('TRI-1'!AR20  ),2),0))&lt;=1,"E-","")))))))))))</f>
        <v>A+</v>
      </c>
      <c r="AS20" s="51" t="str">
        <f>IF(OR('TRI-1'!AS20 ="",'TRI-1'!AS20&lt;0,'TRI-1'!AS20  &gt;10),"",IF((ROUND(TRUNC(('TRI-1'!AS20  ),2),0))=10,"A+",IF((ROUND(TRUNC(('TRI-1'!AS20  ),2),0))=9,"A-",IF((ROUND(TRUNC(('TRI-1'!AS20   ),2),0))=8,"B+",IF((ROUND(TRUNC(('TRI-1'!AS20 ),2),0))=7,"B-",IF((ROUND(TRUNC(('TRI-1'!AS20  ),2),0))=6,"C+",IF((ROUND(TRUNC(('TRI-1'!AS20  ),2),0))=5,"C-",IF((ROUND(TRUNC(('TRI-1'!AS20  ),2),0))=4,"D+",IF((ROUND(TRUNC(('TRI-1'!AS20 ),2),0))=3,"D-",IF((ROUND(TRUNC(('TRI-1'!AS20 ),2),0))=2,"E+",IF((ROUND(TRUNC(('TRI-1'!AS20  ),2),0))&lt;=1,"E-","")))))))))))</f>
        <v>A+</v>
      </c>
      <c r="AT20" s="51" t="str">
        <f>IF(OR('TRI-1'!AT20 ="",'TRI-1'!AT20&lt;0,'TRI-1'!AT20  &gt;10),"",IF((ROUND(TRUNC(('TRI-1'!AT20  ),2),0))=10,"A+",IF((ROUND(TRUNC(('TRI-1'!AT20  ),2),0))=9,"A-",IF((ROUND(TRUNC(('TRI-1'!AT20   ),2),0))=8,"B+",IF((ROUND(TRUNC(('TRI-1'!AT20 ),2),0))=7,"B-",IF((ROUND(TRUNC(('TRI-1'!AT20  ),2),0))=6,"C+",IF((ROUND(TRUNC(('TRI-1'!AT20  ),2),0))=5,"C-",IF((ROUND(TRUNC(('TRI-1'!AT20  ),2),0))=4,"D+",IF((ROUND(TRUNC(('TRI-1'!AT20 ),2),0))=3,"D-",IF((ROUND(TRUNC(('TRI-1'!AT20 ),2),0))=2,"E+",IF((ROUND(TRUNC(('TRI-1'!AT20  ),2),0))&lt;=1,"E-","")))))))))))</f>
        <v>A+</v>
      </c>
      <c r="AU20" s="51" t="str">
        <f>IF(OR('TRI-1'!AU20 ="",'TRI-1'!AU20&lt;0,'TRI-1'!AU20  &gt;10),"",IF((ROUND(TRUNC(('TRI-1'!AU20  ),2),0))=10,"A+",IF((ROUND(TRUNC(('TRI-1'!AU20  ),2),0))=9,"A-",IF((ROUND(TRUNC(('TRI-1'!AU20   ),2),0))=8,"B+",IF((ROUND(TRUNC(('TRI-1'!AU20 ),2),0))=7,"B-",IF((ROUND(TRUNC(('TRI-1'!AU20  ),2),0))=6,"C+",IF((ROUND(TRUNC(('TRI-1'!AU20  ),2),0))=5,"C-",IF((ROUND(TRUNC(('TRI-1'!AU20  ),2),0))=4,"D+",IF((ROUND(TRUNC(('TRI-1'!AU20 ),2),0))=3,"D-",IF((ROUND(TRUNC(('TRI-1'!AU20 ),2),0))=2,"E+",IF((ROUND(TRUNC(('TRI-1'!AU20  ),2),0))&lt;=1,"E-","")))))))))))</f>
        <v>A+</v>
      </c>
      <c r="AV20" s="51" t="str">
        <f>IF(OR('TRI-1'!AV20 ="",'TRI-1'!AV20&lt;0,'TRI-1'!AV20  &gt;10),"",IF((ROUND(TRUNC(('TRI-1'!AV20  ),2),0))=10,"A+",IF((ROUND(TRUNC(('TRI-1'!AV20  ),2),0))=9,"A-",IF((ROUND(TRUNC(('TRI-1'!AV20   ),2),0))=8,"B+",IF((ROUND(TRUNC(('TRI-1'!AV20 ),2),0))=7,"B-",IF((ROUND(TRUNC(('TRI-1'!AV20  ),2),0))=6,"C+",IF((ROUND(TRUNC(('TRI-1'!AV20  ),2),0))=5,"C-",IF((ROUND(TRUNC(('TRI-1'!AV20  ),2),0))=4,"D+",IF((ROUND(TRUNC(('TRI-1'!AV20 ),2),0))=3,"D-",IF((ROUND(TRUNC(('TRI-1'!AV20 ),2),0))=2,"E+",IF((ROUND(TRUNC(('TRI-1'!AV20  ),2),0))&lt;=1,"E-","")))))))))))</f>
        <v>A+</v>
      </c>
      <c r="AW20" s="51" t="str">
        <f>IF(OR('TRI-1'!AW20 ="",'TRI-1'!AW20&lt;0,'TRI-1'!AW20  &gt;10),"",IF((ROUND(TRUNC(('TRI-1'!AW20  ),2),0))=10,"A+",IF((ROUND(TRUNC(('TRI-1'!AW20  ),2),0))=9,"A-",IF((ROUND(TRUNC(('TRI-1'!AW20   ),2),0))=8,"B+",IF((ROUND(TRUNC(('TRI-1'!AW20 ),2),0))=7,"B-",IF((ROUND(TRUNC(('TRI-1'!AW20  ),2),0))=6,"C+",IF((ROUND(TRUNC(('TRI-1'!AW20  ),2),0))=5,"C-",IF((ROUND(TRUNC(('TRI-1'!AW20  ),2),0))=4,"D+",IF((ROUND(TRUNC(('TRI-1'!AW20 ),2),0))=3,"D-",IF((ROUND(TRUNC(('TRI-1'!AW20 ),2),0))=2,"E+",IF((ROUND(TRUNC(('TRI-1'!AW20  ),2),0))&lt;=1,"E-","")))))))))))</f>
        <v>A+</v>
      </c>
      <c r="AX20" s="51" t="str">
        <f>IF(OR('TRI-1'!AX20 ="",'TRI-1'!AX20&lt;0,'TRI-1'!AX20  &gt;10),"",IF((ROUND(TRUNC(('TRI-1'!AX20  ),2),0))=10,"A+",IF((ROUND(TRUNC(('TRI-1'!AX20  ),2),0))=9,"A-",IF((ROUND(TRUNC(('TRI-1'!AX20   ),2),0))=8,"B+",IF((ROUND(TRUNC(('TRI-1'!AX20 ),2),0))=7,"B-",IF((ROUND(TRUNC(('TRI-1'!AX20  ),2),0))=6,"C+",IF((ROUND(TRUNC(('TRI-1'!AX20  ),2),0))=5,"C-",IF((ROUND(TRUNC(('TRI-1'!AX20  ),2),0))=4,"D+",IF((ROUND(TRUNC(('TRI-1'!AX20 ),2),0))=3,"D-",IF((ROUND(TRUNC(('TRI-1'!AX20 ),2),0))=2,"E+",IF((ROUND(TRUNC(('TRI-1'!AX20  ),2),0))&lt;=1,"E-","")))))))))))</f>
        <v>A+</v>
      </c>
      <c r="AY20" s="51" t="str">
        <f>IF(OR('TRI-1'!AY20 ="",'TRI-1'!AY20&lt;0,'TRI-1'!AY20  &gt;10),"",IF((ROUND(TRUNC(('TRI-1'!AY20  ),2),0))=10,"A+",IF((ROUND(TRUNC(('TRI-1'!AY20  ),2),0))=9,"A-",IF((ROUND(TRUNC(('TRI-1'!AY20   ),2),0))=8,"B+",IF((ROUND(TRUNC(('TRI-1'!AY20 ),2),0))=7,"B-",IF((ROUND(TRUNC(('TRI-1'!AY20  ),2),0))=6,"C+",IF((ROUND(TRUNC(('TRI-1'!AY20  ),2),0))=5,"C-",IF((ROUND(TRUNC(('TRI-1'!AY20  ),2),0))=4,"D+",IF((ROUND(TRUNC(('TRI-1'!AY20 ),2),0))=3,"D-",IF((ROUND(TRUNC(('TRI-1'!AY20 ),2),0))=2,"E+",IF((ROUND(TRUNC(('TRI-1'!AY20  ),2),0))&lt;=1,"E-","")))))))))))</f>
        <v>A+</v>
      </c>
      <c r="AZ20" s="51" t="str">
        <f>IF(OR('TRI-1'!AZ20 ="",'TRI-1'!AZ20&lt;0,'TRI-1'!AZ20  &gt;10),"",IF((ROUND(TRUNC(('TRI-1'!AZ20  ),2),0))=10,"A+",IF((ROUND(TRUNC(('TRI-1'!AZ20  ),2),0))=9,"A-",IF((ROUND(TRUNC(('TRI-1'!AZ20   ),2),0))=8,"B+",IF((ROUND(TRUNC(('TRI-1'!AZ20 ),2),0))=7,"B-",IF((ROUND(TRUNC(('TRI-1'!AZ20  ),2),0))=6,"C+",IF((ROUND(TRUNC(('TRI-1'!AZ20  ),2),0))=5,"C-",IF((ROUND(TRUNC(('TRI-1'!AZ20  ),2),0))=4,"D+",IF((ROUND(TRUNC(('TRI-1'!AZ20 ),2),0))=3,"D-",IF((ROUND(TRUNC(('TRI-1'!AZ20 ),2),0))=2,"E+",IF((ROUND(TRUNC(('TRI-1'!AZ20  ),2),0))&lt;=1,"E-","")))))))))))</f>
        <v>A+</v>
      </c>
      <c r="BA20" s="51" t="str">
        <f>IF(OR('TRI-1'!BA20 ="",'TRI-1'!BA20&lt;0,'TRI-1'!BA20  &gt;10),"",IF((ROUND(TRUNC(('TRI-1'!BA20  ),2),0))=10,"A+",IF((ROUND(TRUNC(('TRI-1'!BA20  ),2),0))=9,"A-",IF((ROUND(TRUNC(('TRI-1'!BA20   ),2),0))=8,"B+",IF((ROUND(TRUNC(('TRI-1'!BA20 ),2),0))=7,"B-",IF((ROUND(TRUNC(('TRI-1'!BA20  ),2),0))=6,"C+",IF((ROUND(TRUNC(('TRI-1'!BA20  ),2),0))=5,"C-",IF((ROUND(TRUNC(('TRI-1'!BA20  ),2),0))=4,"D+",IF((ROUND(TRUNC(('TRI-1'!BA20 ),2),0))=3,"D-",IF((ROUND(TRUNC(('TRI-1'!BA20 ),2),0))=2,"E+",IF((ROUND(TRUNC(('TRI-1'!BA20  ),2),0))&lt;=1,"E-","")))))))))))</f>
        <v>A+</v>
      </c>
      <c r="BB20" s="51" t="str">
        <f>IF(OR('TRI-1'!BB20 ="",'TRI-1'!BB20&lt;0,'TRI-1'!BB20  &gt;10),"",IF((ROUND(TRUNC(('TRI-1'!BB20  ),2),0))=10,"A+",IF((ROUND(TRUNC(('TRI-1'!BB20  ),2),0))=9,"A-",IF((ROUND(TRUNC(('TRI-1'!BB20   ),2),0))=8,"B+",IF((ROUND(TRUNC(('TRI-1'!BB20 ),2),0))=7,"B-",IF((ROUND(TRUNC(('TRI-1'!BB20  ),2),0))=6,"C+",IF((ROUND(TRUNC(('TRI-1'!BB20  ),2),0))=5,"C-",IF((ROUND(TRUNC(('TRI-1'!BB20  ),2),0))=4,"D+",IF((ROUND(TRUNC(('TRI-1'!BB20 ),2),0))=3,"D-",IF((ROUND(TRUNC(('TRI-1'!BB20 ),2),0))=2,"E+",IF((ROUND(TRUNC(('TRI-1'!BB20  ),2),0))&lt;=1,"E-","")))))))))))</f>
        <v>A+</v>
      </c>
      <c r="BC20" s="51" t="str">
        <f>IF(OR('TRI-1'!BC20 ="",'TRI-1'!BC20&lt;0,'TRI-1'!BC20  &gt;10),"",IF((ROUND(TRUNC(('TRI-1'!BC20  ),2),0))=10,"A+",IF((ROUND(TRUNC(('TRI-1'!BC20  ),2),0))=9,"A-",IF((ROUND(TRUNC(('TRI-1'!BC20   ),2),0))=8,"B+",IF((ROUND(TRUNC(('TRI-1'!BC20 ),2),0))=7,"B-",IF((ROUND(TRUNC(('TRI-1'!BC20  ),2),0))=6,"C+",IF((ROUND(TRUNC(('TRI-1'!BC20  ),2),0))=5,"C-",IF((ROUND(TRUNC(('TRI-1'!BC20  ),2),0))=4,"D+",IF((ROUND(TRUNC(('TRI-1'!BC20 ),2),0))=3,"D-",IF((ROUND(TRUNC(('TRI-1'!BC20 ),2),0))=2,"E+",IF((ROUND(TRUNC(('TRI-1'!BC20  ),2),0))&lt;=1,"E-","")))))))))))</f>
        <v>A+</v>
      </c>
      <c r="BD20" s="51" t="str">
        <f>IF(OR('TRI-1'!BD20 ="",'TRI-1'!BD20&lt;0,'TRI-1'!BD20  &gt;10),"",IF((ROUND(TRUNC(('TRI-1'!BD20  ),2),0))=10,"A+",IF((ROUND(TRUNC(('TRI-1'!BD20  ),2),0))=9,"A-",IF((ROUND(TRUNC(('TRI-1'!BD20   ),2),0))=8,"B+",IF((ROUND(TRUNC(('TRI-1'!BD20 ),2),0))=7,"B-",IF((ROUND(TRUNC(('TRI-1'!BD20  ),2),0))=6,"C+",IF((ROUND(TRUNC(('TRI-1'!BD20  ),2),0))=5,"C-",IF((ROUND(TRUNC(('TRI-1'!BD20  ),2),0))=4,"D+",IF((ROUND(TRUNC(('TRI-1'!BD20 ),2),0))=3,"D-",IF((ROUND(TRUNC(('TRI-1'!BD20 ),2),0))=2,"E+",IF((ROUND(TRUNC(('TRI-1'!BD20  ),2),0))&lt;=1,"E-","")))))))))))</f>
        <v>A+</v>
      </c>
      <c r="BE20" s="51" t="str">
        <f>IF(OR('TRI-1'!BE20 ="",'TRI-1'!BE20&lt;0,'TRI-1'!BE20  &gt;10),"",IF((ROUND(TRUNC(('TRI-1'!BE20  ),2),0))=10,"A+",IF((ROUND(TRUNC(('TRI-1'!BE20  ),2),0))=9,"A-",IF((ROUND(TRUNC(('TRI-1'!BE20   ),2),0))=8,"B+",IF((ROUND(TRUNC(('TRI-1'!BE20 ),2),0))=7,"B-",IF((ROUND(TRUNC(('TRI-1'!BE20  ),2),0))=6,"C+",IF((ROUND(TRUNC(('TRI-1'!BE20  ),2),0))=5,"C-",IF((ROUND(TRUNC(('TRI-1'!BE20  ),2),0))=4,"D+",IF((ROUND(TRUNC(('TRI-1'!BE20 ),2),0))=3,"D-",IF((ROUND(TRUNC(('TRI-1'!BE20 ),2),0))=2,"E+",IF((ROUND(TRUNC(('TRI-1'!BE20  ),2),0))&lt;=1,"E-","")))))))))))</f>
        <v>A+</v>
      </c>
      <c r="BF20" s="51" t="str">
        <f>IF(OR('TRI-1'!BF20 ="",'TRI-1'!BF20&lt;0,'TRI-1'!BF20  &gt;10),"",IF((ROUND(TRUNC(('TRI-1'!BF20  ),2),0))=10,"A+",IF((ROUND(TRUNC(('TRI-1'!BF20  ),2),0))=9,"A-",IF((ROUND(TRUNC(('TRI-1'!BF20   ),2),0))=8,"B+",IF((ROUND(TRUNC(('TRI-1'!BF20 ),2),0))=7,"B-",IF((ROUND(TRUNC(('TRI-1'!BF20  ),2),0))=6,"C+",IF((ROUND(TRUNC(('TRI-1'!BF20  ),2),0))=5,"C-",IF((ROUND(TRUNC(('TRI-1'!BF20  ),2),0))=4,"D+",IF((ROUND(TRUNC(('TRI-1'!BF20 ),2),0))=3,"D-",IF((ROUND(TRUNC(('TRI-1'!BF20 ),2),0))=2,"E+",IF((ROUND(TRUNC(('TRI-1'!BF20  ),2),0))&lt;=1,"E-","")))))))))))</f>
        <v>A+</v>
      </c>
      <c r="BG20" s="51" t="str">
        <f>IF(OR('TRI-1'!BG20 ="",'TRI-1'!BG20&lt;0,'TRI-1'!BG20  &gt;10),"",IF((ROUND(TRUNC(('TRI-1'!BG20  ),2),0))=10,"A+",IF((ROUND(TRUNC(('TRI-1'!BG20  ),2),0))=9,"A-",IF((ROUND(TRUNC(('TRI-1'!BG20   ),2),0))=8,"B+",IF((ROUND(TRUNC(('TRI-1'!BG20 ),2),0))=7,"B-",IF((ROUND(TRUNC(('TRI-1'!BG20  ),2),0))=6,"C+",IF((ROUND(TRUNC(('TRI-1'!BG20  ),2),0))=5,"C-",IF((ROUND(TRUNC(('TRI-1'!BG20  ),2),0))=4,"D+",IF((ROUND(TRUNC(('TRI-1'!BG20 ),2),0))=3,"D-",IF((ROUND(TRUNC(('TRI-1'!BG20 ),2),0))=2,"E+",IF((ROUND(TRUNC(('TRI-1'!BG20  ),2),0))&lt;=1,"E-","")))))))))))</f>
        <v>A+</v>
      </c>
      <c r="BH20" s="51" t="str">
        <f>IF(OR('TRI-1'!BH20 ="",'TRI-1'!BH20&lt;0,'TRI-1'!BH20  &gt;10),"",IF((ROUND(TRUNC(('TRI-1'!BH20  ),2),0))=10,"A+",IF((ROUND(TRUNC(('TRI-1'!BH20  ),2),0))=9,"A-",IF((ROUND(TRUNC(('TRI-1'!BH20   ),2),0))=8,"B+",IF((ROUND(TRUNC(('TRI-1'!BH20 ),2),0))=7,"B-",IF((ROUND(TRUNC(('TRI-1'!BH20  ),2),0))=6,"C+",IF((ROUND(TRUNC(('TRI-1'!BH20  ),2),0))=5,"C-",IF((ROUND(TRUNC(('TRI-1'!BH20  ),2),0))=4,"D+",IF((ROUND(TRUNC(('TRI-1'!BH20 ),2),0))=3,"D-",IF((ROUND(TRUNC(('TRI-1'!BH20 ),2),0))=2,"E+",IF((ROUND(TRUNC(('TRI-1'!BH20  ),2),0))&lt;=1,"E-","")))))))))))</f>
        <v>A+</v>
      </c>
      <c r="BI20" s="51" t="str">
        <f>IF(OR('TRI-1'!BI20 ="",'TRI-1'!BI20&lt;0,'TRI-1'!BI20  &gt;10),"",IF((ROUND(TRUNC(('TRI-1'!BI20  ),2),0))=10,"A+",IF((ROUND(TRUNC(('TRI-1'!BI20  ),2),0))=9,"A-",IF((ROUND(TRUNC(('TRI-1'!BI20   ),2),0))=8,"B+",IF((ROUND(TRUNC(('TRI-1'!BI20 ),2),0))=7,"B-",IF((ROUND(TRUNC(('TRI-1'!BI20  ),2),0))=6,"C+",IF((ROUND(TRUNC(('TRI-1'!BI20  ),2),0))=5,"C-",IF((ROUND(TRUNC(('TRI-1'!BI20  ),2),0))=4,"D+",IF((ROUND(TRUNC(('TRI-1'!BI20 ),2),0))=3,"D-",IF((ROUND(TRUNC(('TRI-1'!BI20 ),2),0))=2,"E+",IF((ROUND(TRUNC(('TRI-1'!BI20  ),2),0))&lt;=1,"E-","")))))))))))</f>
        <v>A+</v>
      </c>
      <c r="BJ20" s="51" t="str">
        <f>IF(OR('TRI-1'!BJ20 ="",'TRI-1'!BJ20&lt;0,'TRI-1'!BJ20  &gt;10),"",IF((ROUND(TRUNC(('TRI-1'!BJ20  ),2),0))=10,"A+",IF((ROUND(TRUNC(('TRI-1'!BJ20  ),2),0))=9,"A-",IF((ROUND(TRUNC(('TRI-1'!BJ20   ),2),0))=8,"B+",IF((ROUND(TRUNC(('TRI-1'!BJ20 ),2),0))=7,"B-",IF((ROUND(TRUNC(('TRI-1'!BJ20  ),2),0))=6,"C+",IF((ROUND(TRUNC(('TRI-1'!BJ20  ),2),0))=5,"C-",IF((ROUND(TRUNC(('TRI-1'!BJ20  ),2),0))=4,"D+",IF((ROUND(TRUNC(('TRI-1'!BJ20 ),2),0))=3,"D-",IF((ROUND(TRUNC(('TRI-1'!BJ20 ),2),0))=2,"E+",IF((ROUND(TRUNC(('TRI-1'!BJ20  ),2),0))&lt;=1,"E-","")))))))))))</f>
        <v>A+</v>
      </c>
      <c r="BK20" s="51" t="str">
        <f>IF(OR('TRI-1'!BK20 ="",'TRI-1'!BK20&lt;0,'TRI-1'!BK20  &gt;10),"",IF((ROUND(TRUNC(('TRI-1'!BK20  ),2),0))=10,"A+",IF((ROUND(TRUNC(('TRI-1'!BK20  ),2),0))=9,"A-",IF((ROUND(TRUNC(('TRI-1'!BK20   ),2),0))=8,"B+",IF((ROUND(TRUNC(('TRI-1'!BK20 ),2),0))=7,"B-",IF((ROUND(TRUNC(('TRI-1'!BK20  ),2),0))=6,"C+",IF((ROUND(TRUNC(('TRI-1'!BK20  ),2),0))=5,"C-",IF((ROUND(TRUNC(('TRI-1'!BK20  ),2),0))=4,"D+",IF((ROUND(TRUNC(('TRI-1'!BK20 ),2),0))=3,"D-",IF((ROUND(TRUNC(('TRI-1'!BK20 ),2),0))=2,"E+",IF((ROUND(TRUNC(('TRI-1'!BK20  ),2),0))&lt;=1,"E-","")))))))))))</f>
        <v>A+</v>
      </c>
      <c r="BL20" s="51" t="str">
        <f>IF(OR('TRI-1'!BL20 ="",'TRI-1'!BL20&lt;0,'TRI-1'!BL20  &gt;10),"",IF((ROUND(TRUNC(('TRI-1'!BL20  ),2),0))=10,"A+",IF((ROUND(TRUNC(('TRI-1'!BL20  ),2),0))=9,"A-",IF((ROUND(TRUNC(('TRI-1'!BL20   ),2),0))=8,"B+",IF((ROUND(TRUNC(('TRI-1'!BL20 ),2),0))=7,"B-",IF((ROUND(TRUNC(('TRI-1'!BL20  ),2),0))=6,"C+",IF((ROUND(TRUNC(('TRI-1'!BL20  ),2),0))=5,"C-",IF((ROUND(TRUNC(('TRI-1'!BL20  ),2),0))=4,"D+",IF((ROUND(TRUNC(('TRI-1'!BL20 ),2),0))=3,"D-",IF((ROUND(TRUNC(('TRI-1'!BL20 ),2),0))=2,"E+",IF((ROUND(TRUNC(('TRI-1'!BL20  ),2),0))&lt;=1,"E-","")))))))))))</f>
        <v>A+</v>
      </c>
      <c r="BM20" s="51" t="str">
        <f>IF(OR('TRI-1'!BM20 ="",'TRI-1'!BM20&lt;0,'TRI-1'!BM20  &gt;10),"",IF((ROUND(TRUNC(('TRI-1'!BM20  ),2),0))=10,"A+",IF((ROUND(TRUNC(('TRI-1'!BM20  ),2),0))=9,"A-",IF((ROUND(TRUNC(('TRI-1'!BM20   ),2),0))=8,"B+",IF((ROUND(TRUNC(('TRI-1'!BM20 ),2),0))=7,"B-",IF((ROUND(TRUNC(('TRI-1'!BM20  ),2),0))=6,"C+",IF((ROUND(TRUNC(('TRI-1'!BM20  ),2),0))=5,"C-",IF((ROUND(TRUNC(('TRI-1'!BM20  ),2),0))=4,"D+",IF((ROUND(TRUNC(('TRI-1'!BM20 ),2),0))=3,"D-",IF((ROUND(TRUNC(('TRI-1'!BM20 ),2),0))=2,"E+",IF((ROUND(TRUNC(('TRI-1'!BM20  ),2),0))&lt;=1,"E-","")))))))))))</f>
        <v>A+</v>
      </c>
      <c r="BN20" s="51" t="str">
        <f>IF(OR('TRI-1'!BN20 ="",'TRI-1'!BN20&lt;0,'TRI-1'!BN20  &gt;10),"",IF((ROUND(TRUNC(('TRI-1'!BN20  ),2),0))=10,"A+",IF((ROUND(TRUNC(('TRI-1'!BN20  ),2),0))=9,"A-",IF((ROUND(TRUNC(('TRI-1'!BN20   ),2),0))=8,"B+",IF((ROUND(TRUNC(('TRI-1'!BN20 ),2),0))=7,"B-",IF((ROUND(TRUNC(('TRI-1'!BN20  ),2),0))=6,"C+",IF((ROUND(TRUNC(('TRI-1'!BN20  ),2),0))=5,"C-",IF((ROUND(TRUNC(('TRI-1'!BN20  ),2),0))=4,"D+",IF((ROUND(TRUNC(('TRI-1'!BN20 ),2),0))=3,"D-",IF((ROUND(TRUNC(('TRI-1'!BN20 ),2),0))=2,"E+",IF((ROUND(TRUNC(('TRI-1'!BN20  ),2),0))&lt;=1,"E-","")))))))))))</f>
        <v>A+</v>
      </c>
      <c r="BO20" s="51" t="str">
        <f>IF(OR('TRI-1'!BO20 ="",'TRI-1'!BO20&lt;0,'TRI-1'!BO20  &gt;10),"",IF((ROUND(TRUNC(('TRI-1'!BO20  ),2),0))=10,"A+",IF((ROUND(TRUNC(('TRI-1'!BO20  ),2),0))=9,"A-",IF((ROUND(TRUNC(('TRI-1'!BO20   ),2),0))=8,"B+",IF((ROUND(TRUNC(('TRI-1'!BO20 ),2),0))=7,"B-",IF((ROUND(TRUNC(('TRI-1'!BO20  ),2),0))=6,"C+",IF((ROUND(TRUNC(('TRI-1'!BO20  ),2),0))=5,"C-",IF((ROUND(TRUNC(('TRI-1'!BO20  ),2),0))=4,"D+",IF((ROUND(TRUNC(('TRI-1'!BO20 ),2),0))=3,"D-",IF((ROUND(TRUNC(('TRI-1'!BO20 ),2),0))=2,"E+",IF((ROUND(TRUNC(('TRI-1'!BO20  ),2),0))&lt;=1,"E-","")))))))))))</f>
        <v>E-</v>
      </c>
      <c r="BP20" s="51" t="str">
        <f>IF(OR('TRI-1'!BP20 ="",'TRI-1'!BP20&lt;0,'TRI-1'!BP20  &gt;10),"",IF((ROUND(TRUNC(('TRI-1'!BP20  ),2),0))=10,"A+",IF((ROUND(TRUNC(('TRI-1'!BP20  ),2),0))=9,"A-",IF((ROUND(TRUNC(('TRI-1'!BP20   ),2),0))=8,"B+",IF((ROUND(TRUNC(('TRI-1'!BP20 ),2),0))=7,"B-",IF((ROUND(TRUNC(('TRI-1'!BP20  ),2),0))=6,"C+",IF((ROUND(TRUNC(('TRI-1'!BP20  ),2),0))=5,"C-",IF((ROUND(TRUNC(('TRI-1'!BP20  ),2),0))=4,"D+",IF((ROUND(TRUNC(('TRI-1'!BP20 ),2),0))=3,"D-",IF((ROUND(TRUNC(('TRI-1'!BP20 ),2),0))=2,"E+",IF((ROUND(TRUNC(('TRI-1'!BP20  ),2),0))&lt;=1,"E-","")))))))))))</f>
        <v>A+</v>
      </c>
      <c r="BQ20" s="51" t="str">
        <f>IF(OR('TRI-1'!BQ20 ="",'TRI-1'!BQ20&lt;0,'TRI-1'!BQ20  &gt;10),"",IF((ROUND(TRUNC(('TRI-1'!BQ20  ),2),0))=10,"A+",IF((ROUND(TRUNC(('TRI-1'!BQ20  ),2),0))=9,"A-",IF((ROUND(TRUNC(('TRI-1'!BQ20   ),2),0))=8,"B+",IF((ROUND(TRUNC(('TRI-1'!BQ20 ),2),0))=7,"B-",IF((ROUND(TRUNC(('TRI-1'!BQ20  ),2),0))=6,"C+",IF((ROUND(TRUNC(('TRI-1'!BQ20  ),2),0))=5,"C-",IF((ROUND(TRUNC(('TRI-1'!BQ20  ),2),0))=4,"D+",IF((ROUND(TRUNC(('TRI-1'!BQ20 ),2),0))=3,"D-",IF((ROUND(TRUNC(('TRI-1'!BQ20 ),2),0))=2,"E+",IF((ROUND(TRUNC(('TRI-1'!BQ20  ),2),0))&lt;=1,"E-","")))))))))))</f>
        <v>A+</v>
      </c>
      <c r="BR20" s="51" t="str">
        <f>IF(OR('TRI-1'!BR20 ="",'TRI-1'!BR20&lt;0,'TRI-1'!BR20  &gt;10),"",IF((ROUND(TRUNC(('TRI-1'!BR20  ),2),0))=10,"A+",IF((ROUND(TRUNC(('TRI-1'!BR20  ),2),0))=9,"A-",IF((ROUND(TRUNC(('TRI-1'!BR20   ),2),0))=8,"B+",IF((ROUND(TRUNC(('TRI-1'!BR20 ),2),0))=7,"B-",IF((ROUND(TRUNC(('TRI-1'!BR20  ),2),0))=6,"C+",IF((ROUND(TRUNC(('TRI-1'!BR20  ),2),0))=5,"C-",IF((ROUND(TRUNC(('TRI-1'!BR20  ),2),0))=4,"D+",IF((ROUND(TRUNC(('TRI-1'!BR20 ),2),0))=3,"D-",IF((ROUND(TRUNC(('TRI-1'!BR20 ),2),0))=2,"E+",IF((ROUND(TRUNC(('TRI-1'!BR20  ),2),0))&lt;=1,"E-","")))))))))))</f>
        <v>A+</v>
      </c>
      <c r="BS20" s="51" t="str">
        <f>IF(OR('TRI-1'!BS20 ="",'TRI-1'!BS20&lt;0,'TRI-1'!BS20  &gt;10),"",IF((ROUND(TRUNC(('TRI-1'!BS20  ),2),0))=10,"A+",IF((ROUND(TRUNC(('TRI-1'!BS20  ),2),0))=9,"A-",IF((ROUND(TRUNC(('TRI-1'!BS20   ),2),0))=8,"B+",IF((ROUND(TRUNC(('TRI-1'!BS20 ),2),0))=7,"B-",IF((ROUND(TRUNC(('TRI-1'!BS20  ),2),0))=6,"C+",IF((ROUND(TRUNC(('TRI-1'!BS20  ),2),0))=5,"C-",IF((ROUND(TRUNC(('TRI-1'!BS20  ),2),0))=4,"D+",IF((ROUND(TRUNC(('TRI-1'!BS20 ),2),0))=3,"D-",IF((ROUND(TRUNC(('TRI-1'!BS20 ),2),0))=2,"E+",IF((ROUND(TRUNC(('TRI-1'!BS20  ),2),0))&lt;=1,"E-","")))))))))))</f>
        <v>A+</v>
      </c>
      <c r="BT20" s="51" t="str">
        <f>IF(OR('TRI-1'!BT20 ="",'TRI-1'!BT20&lt;0,'TRI-1'!BT20  &gt;10),"",IF((ROUND(TRUNC(('TRI-1'!BT20  ),2),0))=10,"A+",IF((ROUND(TRUNC(('TRI-1'!BT20  ),2),0))=9,"A-",IF((ROUND(TRUNC(('TRI-1'!BT20   ),2),0))=8,"B+",IF((ROUND(TRUNC(('TRI-1'!BT20 ),2),0))=7,"B-",IF((ROUND(TRUNC(('TRI-1'!BT20  ),2),0))=6,"C+",IF((ROUND(TRUNC(('TRI-1'!BT20  ),2),0))=5,"C-",IF((ROUND(TRUNC(('TRI-1'!BT20  ),2),0))=4,"D+",IF((ROUND(TRUNC(('TRI-1'!BT20 ),2),0))=3,"D-",IF((ROUND(TRUNC(('TRI-1'!BT20 ),2),0))=2,"E+",IF((ROUND(TRUNC(('TRI-1'!BT20  ),2),0))&lt;=1,"E-","")))))))))))</f>
        <v>A+</v>
      </c>
      <c r="BU20" s="51" t="str">
        <f>IF(OR('TRI-1'!BU20 ="",'TRI-1'!BU20&lt;0,'TRI-1'!BU20  &gt;10),"",IF((ROUND(TRUNC(('TRI-1'!BU20  ),2),0))=10,"A+",IF((ROUND(TRUNC(('TRI-1'!BU20  ),2),0))=9,"A-",IF((ROUND(TRUNC(('TRI-1'!BU20   ),2),0))=8,"B+",IF((ROUND(TRUNC(('TRI-1'!BU20 ),2),0))=7,"B-",IF((ROUND(TRUNC(('TRI-1'!BU20  ),2),0))=6,"C+",IF((ROUND(TRUNC(('TRI-1'!BU20  ),2),0))=5,"C-",IF((ROUND(TRUNC(('TRI-1'!BU20  ),2),0))=4,"D+",IF((ROUND(TRUNC(('TRI-1'!BU20 ),2),0))=3,"D-",IF((ROUND(TRUNC(('TRI-1'!BU20 ),2),0))=2,"E+",IF((ROUND(TRUNC(('TRI-1'!BU20  ),2),0))&lt;=1,"E-","")))))))))))</f>
        <v>A+</v>
      </c>
      <c r="BV20" s="51" t="str">
        <f>IF(OR('TRI-1'!BV20 ="",'TRI-1'!BV20&lt;0,'TRI-1'!BV20  &gt;10),"",IF((ROUND(TRUNC(('TRI-1'!BV20  ),2),0))=10,"A+",IF((ROUND(TRUNC(('TRI-1'!BV20  ),2),0))=9,"A-",IF((ROUND(TRUNC(('TRI-1'!BV20   ),2),0))=8,"B+",IF((ROUND(TRUNC(('TRI-1'!BV20 ),2),0))=7,"B-",IF((ROUND(TRUNC(('TRI-1'!BV20  ),2),0))=6,"C+",IF((ROUND(TRUNC(('TRI-1'!BV20  ),2),0))=5,"C-",IF((ROUND(TRUNC(('TRI-1'!BV20  ),2),0))=4,"D+",IF((ROUND(TRUNC(('TRI-1'!BV20 ),2),0))=3,"D-",IF((ROUND(TRUNC(('TRI-1'!BV20 ),2),0))=2,"E+",IF((ROUND(TRUNC(('TRI-1'!BV20  ),2),0))&lt;=1,"E-","")))))))))))</f>
        <v>A+</v>
      </c>
      <c r="BW20" s="51" t="str">
        <f>IF(OR('TRI-1'!BW20 ="",'TRI-1'!BW20&lt;0,'TRI-1'!BW20  &gt;10),"",IF((ROUND(TRUNC(('TRI-1'!BW20  ),2),0))=10,"A+",IF((ROUND(TRUNC(('TRI-1'!BW20  ),2),0))=9,"A-",IF((ROUND(TRUNC(('TRI-1'!BW20   ),2),0))=8,"B+",IF((ROUND(TRUNC(('TRI-1'!BW20 ),2),0))=7,"B-",IF((ROUND(TRUNC(('TRI-1'!BW20  ),2),0))=6,"C+",IF((ROUND(TRUNC(('TRI-1'!BW20  ),2),0))=5,"C-",IF((ROUND(TRUNC(('TRI-1'!BW20  ),2),0))=4,"D+",IF((ROUND(TRUNC(('TRI-1'!BW20 ),2),0))=3,"D-",IF((ROUND(TRUNC(('TRI-1'!BW20 ),2),0))=2,"E+",IF((ROUND(TRUNC(('TRI-1'!BW20  ),2),0))&lt;=1,"E-","")))))))))))</f>
        <v>A+</v>
      </c>
      <c r="BX20" s="51" t="str">
        <f>IF(OR('TRI-1'!BX20 ="",'TRI-1'!BX20&lt;0,'TRI-1'!BX20  &gt;10),"",IF((ROUND(TRUNC(('TRI-1'!BX20  ),2),0))=10,"A+",IF((ROUND(TRUNC(('TRI-1'!BX20  ),2),0))=9,"A-",IF((ROUND(TRUNC(('TRI-1'!BX20   ),2),0))=8,"B+",IF((ROUND(TRUNC(('TRI-1'!BX20 ),2),0))=7,"B-",IF((ROUND(TRUNC(('TRI-1'!BX20  ),2),0))=6,"C+",IF((ROUND(TRUNC(('TRI-1'!BX20  ),2),0))=5,"C-",IF((ROUND(TRUNC(('TRI-1'!BX20  ),2),0))=4,"D+",IF((ROUND(TRUNC(('TRI-1'!BX20 ),2),0))=3,"D-",IF((ROUND(TRUNC(('TRI-1'!BX20 ),2),0))=2,"E+",IF((ROUND(TRUNC(('TRI-1'!BX20  ),2),0))&lt;=1,"E-","")))))))))))</f>
        <v>A+</v>
      </c>
      <c r="BY20" s="51" t="str">
        <f>IF(OR('TRI-1'!BY20 ="",'TRI-1'!BY20&lt;0,'TRI-1'!BY20  &gt;10),"",IF((ROUND(TRUNC(('TRI-1'!BY20  ),2),0))=10,"A+",IF((ROUND(TRUNC(('TRI-1'!BY20  ),2),0))=9,"A-",IF((ROUND(TRUNC(('TRI-1'!BY20   ),2),0))=8,"B+",IF((ROUND(TRUNC(('TRI-1'!BY20 ),2),0))=7,"B-",IF((ROUND(TRUNC(('TRI-1'!BY20  ),2),0))=6,"C+",IF((ROUND(TRUNC(('TRI-1'!BY20  ),2),0))=5,"C-",IF((ROUND(TRUNC(('TRI-1'!BY20  ),2),0))=4,"D+",IF((ROUND(TRUNC(('TRI-1'!BY20 ),2),0))=3,"D-",IF((ROUND(TRUNC(('TRI-1'!BY20 ),2),0))=2,"E+",IF((ROUND(TRUNC(('TRI-1'!BY20  ),2),0))&lt;=1,"E-","")))))))))))</f>
        <v>A+</v>
      </c>
      <c r="BZ20" s="51" t="str">
        <f>IF(OR('TRI-1'!BZ20 ="",'TRI-1'!BZ20&lt;0,'TRI-1'!BZ20  &gt;10),"",IF((ROUND(TRUNC(('TRI-1'!BZ20  ),2),0))=10,"A+",IF((ROUND(TRUNC(('TRI-1'!BZ20  ),2),0))=9,"A-",IF((ROUND(TRUNC(('TRI-1'!BZ20   ),2),0))=8,"B+",IF((ROUND(TRUNC(('TRI-1'!BZ20 ),2),0))=7,"B-",IF((ROUND(TRUNC(('TRI-1'!BZ20  ),2),0))=6,"C+",IF((ROUND(TRUNC(('TRI-1'!BZ20  ),2),0))=5,"C-",IF((ROUND(TRUNC(('TRI-1'!BZ20  ),2),0))=4,"D+",IF((ROUND(TRUNC(('TRI-1'!BZ20 ),2),0))=3,"D-",IF((ROUND(TRUNC(('TRI-1'!BZ20 ),2),0))=2,"E+",IF((ROUND(TRUNC(('TRI-1'!BZ20  ),2),0))&lt;=1,"E-","")))))))))))</f>
        <v>A+</v>
      </c>
      <c r="CA20" s="51" t="str">
        <f>IF(OR('TRI-1'!CA20 ="",'TRI-1'!CA20&lt;0,'TRI-1'!CA20  &gt;10),"",IF((ROUND(TRUNC(('TRI-1'!CA20  ),2),0))=10,"A+",IF((ROUND(TRUNC(('TRI-1'!CA20  ),2),0))=9,"A-",IF((ROUND(TRUNC(('TRI-1'!CA20   ),2),0))=8,"B+",IF((ROUND(TRUNC(('TRI-1'!CA20 ),2),0))=7,"B-",IF((ROUND(TRUNC(('TRI-1'!CA20  ),2),0))=6,"C+",IF((ROUND(TRUNC(('TRI-1'!CA20  ),2),0))=5,"C-",IF((ROUND(TRUNC(('TRI-1'!CA20  ),2),0))=4,"D+",IF((ROUND(TRUNC(('TRI-1'!CA20 ),2),0))=3,"D-",IF((ROUND(TRUNC(('TRI-1'!CA20 ),2),0))=2,"E+",IF((ROUND(TRUNC(('TRI-1'!CA20  ),2),0))&lt;=1,"E-","")))))))))))</f>
        <v>A+</v>
      </c>
      <c r="CB20" s="51" t="str">
        <f>IF(OR('TRI-1'!CB20 ="",'TRI-1'!CB20&lt;0,'TRI-1'!CB20  &gt;10),"",IF((ROUND(TRUNC(('TRI-1'!CB20  ),2),0))=10,"A+",IF((ROUND(TRUNC(('TRI-1'!CB20  ),2),0))=9,"A-",IF((ROUND(TRUNC(('TRI-1'!CB20   ),2),0))=8,"B+",IF((ROUND(TRUNC(('TRI-1'!CB20 ),2),0))=7,"B-",IF((ROUND(TRUNC(('TRI-1'!CB20  ),2),0))=6,"C+",IF((ROUND(TRUNC(('TRI-1'!CB20  ),2),0))=5,"C-",IF((ROUND(TRUNC(('TRI-1'!CB20  ),2),0))=4,"D+",IF((ROUND(TRUNC(('TRI-1'!CB20 ),2),0))=3,"D-",IF((ROUND(TRUNC(('TRI-1'!CB20 ),2),0))=2,"E+",IF((ROUND(TRUNC(('TRI-1'!CB20  ),2),0))&lt;=1,"E-","")))))))))))</f>
        <v>A+</v>
      </c>
      <c r="CC20" s="51" t="str">
        <f>IF(OR('TRI-1'!CC20 ="",'TRI-1'!CC20&lt;0,'TRI-1'!CC20  &gt;10),"",IF((ROUND(TRUNC(('TRI-1'!CC20  ),2),0))=10,"A+",IF((ROUND(TRUNC(('TRI-1'!CC20  ),2),0))=9,"A-",IF((ROUND(TRUNC(('TRI-1'!CC20   ),2),0))=8,"B+",IF((ROUND(TRUNC(('TRI-1'!CC20 ),2),0))=7,"B-",IF((ROUND(TRUNC(('TRI-1'!CC20  ),2),0))=6,"C+",IF((ROUND(TRUNC(('TRI-1'!CC20  ),2),0))=5,"C-",IF((ROUND(TRUNC(('TRI-1'!CC20  ),2),0))=4,"D+",IF((ROUND(TRUNC(('TRI-1'!CC20 ),2),0))=3,"D-",IF((ROUND(TRUNC(('TRI-1'!CC20 ),2),0))=2,"E+",IF((ROUND(TRUNC(('TRI-1'!CC20  ),2),0))&lt;=1,"E-","")))))))))))</f>
        <v>A+</v>
      </c>
      <c r="CD20" s="51" t="str">
        <f>IF(OR('TRI-1'!CD20 ="",'TRI-1'!CD20&lt;0,'TRI-1'!CD20  &gt;10),"",IF((ROUND(TRUNC(('TRI-1'!CD20  ),2),0))=10,"A+",IF((ROUND(TRUNC(('TRI-1'!CD20  ),2),0))=9,"A-",IF((ROUND(TRUNC(('TRI-1'!CD20   ),2),0))=8,"B+",IF((ROUND(TRUNC(('TRI-1'!CD20 ),2),0))=7,"B-",IF((ROUND(TRUNC(('TRI-1'!CD20  ),2),0))=6,"C+",IF((ROUND(TRUNC(('TRI-1'!CD20  ),2),0))=5,"C-",IF((ROUND(TRUNC(('TRI-1'!CD20  ),2),0))=4,"D+",IF((ROUND(TRUNC(('TRI-1'!CD20 ),2),0))=3,"D-",IF((ROUND(TRUNC(('TRI-1'!CD20 ),2),0))=2,"E+",IF((ROUND(TRUNC(('TRI-1'!CD20  ),2),0))&lt;=1,"E-","")))))))))))</f>
        <v>A+</v>
      </c>
      <c r="CE20" s="51" t="str">
        <f>IF(OR('TRI-1'!CE20 ="",'TRI-1'!CE20&lt;0,'TRI-1'!CE20  &gt;10),"",IF((ROUND(TRUNC(('TRI-1'!CE20  ),2),0))=10,"A+",IF((ROUND(TRUNC(('TRI-1'!CE20  ),2),0))=9,"A-",IF((ROUND(TRUNC(('TRI-1'!CE20   ),2),0))=8,"B+",IF((ROUND(TRUNC(('TRI-1'!CE20 ),2),0))=7,"B-",IF((ROUND(TRUNC(('TRI-1'!CE20  ),2),0))=6,"C+",IF((ROUND(TRUNC(('TRI-1'!CE20  ),2),0))=5,"C-",IF((ROUND(TRUNC(('TRI-1'!CE20  ),2),0))=4,"D+",IF((ROUND(TRUNC(('TRI-1'!CE20 ),2),0))=3,"D-",IF((ROUND(TRUNC(('TRI-1'!CE20 ),2),0))=2,"E+",IF((ROUND(TRUNC(('TRI-1'!CE20  ),2),0))&lt;=1,"E-","")))))))))))</f>
        <v>A+</v>
      </c>
      <c r="CF20" s="51" t="str">
        <f>IF(OR('TRI-1'!CF20 ="",'TRI-1'!CF20&lt;0,'TRI-1'!CF20  &gt;10),"",IF((ROUND(TRUNC(('TRI-1'!CF20  ),2),0))=10,"A+",IF((ROUND(TRUNC(('TRI-1'!CF20  ),2),0))=9,"A-",IF((ROUND(TRUNC(('TRI-1'!CF20   ),2),0))=8,"B+",IF((ROUND(TRUNC(('TRI-1'!CF20 ),2),0))=7,"B-",IF((ROUND(TRUNC(('TRI-1'!CF20  ),2),0))=6,"C+",IF((ROUND(TRUNC(('TRI-1'!CF20  ),2),0))=5,"C-",IF((ROUND(TRUNC(('TRI-1'!CF20  ),2),0))=4,"D+",IF((ROUND(TRUNC(('TRI-1'!CF20 ),2),0))=3,"D-",IF((ROUND(TRUNC(('TRI-1'!CF20 ),2),0))=2,"E+",IF((ROUND(TRUNC(('TRI-1'!CF20  ),2),0))&lt;=1,"E-","")))))))))))</f>
        <v>A+</v>
      </c>
      <c r="CG20" s="51" t="str">
        <f>IF(OR('TRI-1'!CG20 ="",'TRI-1'!CG20&lt;0,'TRI-1'!CG20  &gt;10),"",IF((ROUND(TRUNC(('TRI-1'!CG20  ),2),0))=10,"A+",IF((ROUND(TRUNC(('TRI-1'!CG20  ),2),0))=9,"A-",IF((ROUND(TRUNC(('TRI-1'!CG20   ),2),0))=8,"B+",IF((ROUND(TRUNC(('TRI-1'!CG20 ),2),0))=7,"B-",IF((ROUND(TRUNC(('TRI-1'!CG20  ),2),0))=6,"C+",IF((ROUND(TRUNC(('TRI-1'!CG20  ),2),0))=5,"C-",IF((ROUND(TRUNC(('TRI-1'!CG20  ),2),0))=4,"D+",IF((ROUND(TRUNC(('TRI-1'!CG20 ),2),0))=3,"D-",IF((ROUND(TRUNC(('TRI-1'!CG20 ),2),0))=2,"E+",IF((ROUND(TRUNC(('TRI-1'!CG20  ),2),0))&lt;=1,"E-","")))))))))))</f>
        <v>A+</v>
      </c>
      <c r="CH20" s="51" t="str">
        <f>IF(OR('TRI-1'!CH20 ="",'TRI-1'!CH20&lt;0,'TRI-1'!CH20  &gt;10),"",IF((ROUND(TRUNC(('TRI-1'!CH20  ),2),0))=10,"A+",IF((ROUND(TRUNC(('TRI-1'!CH20  ),2),0))=9,"A-",IF((ROUND(TRUNC(('TRI-1'!CH20   ),2),0))=8,"B+",IF((ROUND(TRUNC(('TRI-1'!CH20 ),2),0))=7,"B-",IF((ROUND(TRUNC(('TRI-1'!CH20  ),2),0))=6,"C+",IF((ROUND(TRUNC(('TRI-1'!CH20  ),2),0))=5,"C-",IF((ROUND(TRUNC(('TRI-1'!CH20  ),2),0))=4,"D+",IF((ROUND(TRUNC(('TRI-1'!CH20 ),2),0))=3,"D-",IF((ROUND(TRUNC(('TRI-1'!CH20 ),2),0))=2,"E+",IF((ROUND(TRUNC(('TRI-1'!CH20  ),2),0))&lt;=1,"E-","")))))))))))</f>
        <v>A+</v>
      </c>
      <c r="CI20" s="51" t="str">
        <f>IF(OR('TRI-1'!CI20 ="",'TRI-1'!CI20&lt;0,'TRI-1'!CI20  &gt;10),"",IF((ROUND(TRUNC(('TRI-1'!CI20  ),2),0))=10,"A+",IF((ROUND(TRUNC(('TRI-1'!CI20  ),2),0))=9,"A-",IF((ROUND(TRUNC(('TRI-1'!CI20   ),2),0))=8,"B+",IF((ROUND(TRUNC(('TRI-1'!CI20 ),2),0))=7,"B-",IF((ROUND(TRUNC(('TRI-1'!CI20  ),2),0))=6,"C+",IF((ROUND(TRUNC(('TRI-1'!CI20  ),2),0))=5,"C-",IF((ROUND(TRUNC(('TRI-1'!CI20  ),2),0))=4,"D+",IF((ROUND(TRUNC(('TRI-1'!CI20 ),2),0))=3,"D-",IF((ROUND(TRUNC(('TRI-1'!CI20 ),2),0))=2,"E+",IF((ROUND(TRUNC(('TRI-1'!CI20  ),2),0))&lt;=1,"E-","")))))))))))</f>
        <v>A+</v>
      </c>
      <c r="CJ20" s="51" t="str">
        <f>IF(OR('TRI-1'!CJ20 ="",'TRI-1'!CJ20&lt;0,'TRI-1'!CJ20  &gt;10),"",IF((ROUND(TRUNC(('TRI-1'!CJ20  ),2),0))=10,"A+",IF((ROUND(TRUNC(('TRI-1'!CJ20  ),2),0))=9,"A-",IF((ROUND(TRUNC(('TRI-1'!CJ20   ),2),0))=8,"B+",IF((ROUND(TRUNC(('TRI-1'!CJ20 ),2),0))=7,"B-",IF((ROUND(TRUNC(('TRI-1'!CJ20  ),2),0))=6,"C+",IF((ROUND(TRUNC(('TRI-1'!CJ20  ),2),0))=5,"C-",IF((ROUND(TRUNC(('TRI-1'!CJ20  ),2),0))=4,"D+",IF((ROUND(TRUNC(('TRI-1'!CJ20 ),2),0))=3,"D-",IF((ROUND(TRUNC(('TRI-1'!CJ20 ),2),0))=2,"E+",IF((ROUND(TRUNC(('TRI-1'!CJ20  ),2),0))&lt;=1,"E-","")))))))))))</f>
        <v>A+</v>
      </c>
      <c r="CK20" s="51" t="str">
        <f>IF(OR('TRI-1'!CK20 ="",'TRI-1'!CK20&lt;0,'TRI-1'!CK20  &gt;10),"",IF((ROUND(TRUNC(('TRI-1'!CK20  ),2),0))=10,"A+",IF((ROUND(TRUNC(('TRI-1'!CK20  ),2),0))=9,"A-",IF((ROUND(TRUNC(('TRI-1'!CK20   ),2),0))=8,"B+",IF((ROUND(TRUNC(('TRI-1'!CK20 ),2),0))=7,"B-",IF((ROUND(TRUNC(('TRI-1'!CK20  ),2),0))=6,"C+",IF((ROUND(TRUNC(('TRI-1'!CK20  ),2),0))=5,"C-",IF((ROUND(TRUNC(('TRI-1'!CK20  ),2),0))=4,"D+",IF((ROUND(TRUNC(('TRI-1'!CK20 ),2),0))=3,"D-",IF((ROUND(TRUNC(('TRI-1'!CK20 ),2),0))=2,"E+",IF((ROUND(TRUNC(('TRI-1'!CK20  ),2),0))&lt;=1,"E-","")))))))))))</f>
        <v>A+</v>
      </c>
      <c r="CL20" s="51" t="str">
        <f>IF(OR('TRI-1'!CL20 ="",'TRI-1'!CL20&lt;0,'TRI-1'!CL20  &gt;10),"",IF((ROUND(TRUNC(('TRI-1'!CL20  ),2),0))=10,"A+",IF((ROUND(TRUNC(('TRI-1'!CL20  ),2),0))=9,"A-",IF((ROUND(TRUNC(('TRI-1'!CL20   ),2),0))=8,"B+",IF((ROUND(TRUNC(('TRI-1'!CL20 ),2),0))=7,"B-",IF((ROUND(TRUNC(('TRI-1'!CL20  ),2),0))=6,"C+",IF((ROUND(TRUNC(('TRI-1'!CL20  ),2),0))=5,"C-",IF((ROUND(TRUNC(('TRI-1'!CL20  ),2),0))=4,"D+",IF((ROUND(TRUNC(('TRI-1'!CL20 ),2),0))=3,"D-",IF((ROUND(TRUNC(('TRI-1'!CL20 ),2),0))=2,"E+",IF((ROUND(TRUNC(('TRI-1'!CL20  ),2),0))&lt;=1,"E-","")))))))))))</f>
        <v>A+</v>
      </c>
      <c r="CM20" s="51" t="str">
        <f>IF(OR('TRI-1'!CM20 ="",'TRI-1'!CM20&lt;0,'TRI-1'!CM20  &gt;10),"",IF((ROUND(TRUNC(('TRI-1'!CM20  ),2),0))=10,"A+",IF((ROUND(TRUNC(('TRI-1'!CM20  ),2),0))=9,"A-",IF((ROUND(TRUNC(('TRI-1'!CM20   ),2),0))=8,"B+",IF((ROUND(TRUNC(('TRI-1'!CM20 ),2),0))=7,"B-",IF((ROUND(TRUNC(('TRI-1'!CM20  ),2),0))=6,"C+",IF((ROUND(TRUNC(('TRI-1'!CM20  ),2),0))=5,"C-",IF((ROUND(TRUNC(('TRI-1'!CM20  ),2),0))=4,"D+",IF((ROUND(TRUNC(('TRI-1'!CM20 ),2),0))=3,"D-",IF((ROUND(TRUNC(('TRI-1'!CM20 ),2),0))=2,"E+",IF((ROUND(TRUNC(('TRI-1'!CM20  ),2),0))&lt;=1,"E-","")))))))))))</f>
        <v>A+</v>
      </c>
      <c r="CN20" s="51" t="str">
        <f>IF(OR('TRI-1'!CN20 ="",'TRI-1'!CN20&lt;0,'TRI-1'!CN20  &gt;10),"",IF((ROUND(TRUNC(('TRI-1'!CN20  ),2),0))=10,"A+",IF((ROUND(TRUNC(('TRI-1'!CN20  ),2),0))=9,"A-",IF((ROUND(TRUNC(('TRI-1'!CN20   ),2),0))=8,"B+",IF((ROUND(TRUNC(('TRI-1'!CN20 ),2),0))=7,"B-",IF((ROUND(TRUNC(('TRI-1'!CN20  ),2),0))=6,"C+",IF((ROUND(TRUNC(('TRI-1'!CN20  ),2),0))=5,"C-",IF((ROUND(TRUNC(('TRI-1'!CN20  ),2),0))=4,"D+",IF((ROUND(TRUNC(('TRI-1'!CN20 ),2),0))=3,"D-",IF((ROUND(TRUNC(('TRI-1'!CN20 ),2),0))=2,"E+",IF((ROUND(TRUNC(('TRI-1'!CN20  ),2),0))&lt;=1,"E-","")))))))))))</f>
        <v>A+</v>
      </c>
      <c r="CO20" s="51" t="str">
        <f>IF(OR('TRI-1'!CO20 ="",'TRI-1'!CO20&lt;0,'TRI-1'!CO20  &gt;10),"",IF((ROUND(TRUNC(('TRI-1'!CO20  ),2),0))=10,"A+",IF((ROUND(TRUNC(('TRI-1'!CO20  ),2),0))=9,"A-",IF((ROUND(TRUNC(('TRI-1'!CO20   ),2),0))=8,"B+",IF((ROUND(TRUNC(('TRI-1'!CO20 ),2),0))=7,"B-",IF((ROUND(TRUNC(('TRI-1'!CO20  ),2),0))=6,"C+",IF((ROUND(TRUNC(('TRI-1'!CO20  ),2),0))=5,"C-",IF((ROUND(TRUNC(('TRI-1'!CO20  ),2),0))=4,"D+",IF((ROUND(TRUNC(('TRI-1'!CO20 ),2),0))=3,"D-",IF((ROUND(TRUNC(('TRI-1'!CO20 ),2),0))=2,"E+",IF((ROUND(TRUNC(('TRI-1'!CO20  ),2),0))&lt;=1,"E-","")))))))))))</f>
        <v>A+</v>
      </c>
      <c r="CP20" s="51" t="str">
        <f>IF(OR('TRI-1'!CP20 ="",'TRI-1'!CP20&lt;0,'TRI-1'!CP20  &gt;10),"",IF((ROUND(TRUNC(('TRI-1'!CP20  ),2),0))=10,"A+",IF((ROUND(TRUNC(('TRI-1'!CP20  ),2),0))=9,"A-",IF((ROUND(TRUNC(('TRI-1'!CP20   ),2),0))=8,"B+",IF((ROUND(TRUNC(('TRI-1'!CP20 ),2),0))=7,"B-",IF((ROUND(TRUNC(('TRI-1'!CP20  ),2),0))=6,"C+",IF((ROUND(TRUNC(('TRI-1'!CP20  ),2),0))=5,"C-",IF((ROUND(TRUNC(('TRI-1'!CP20  ),2),0))=4,"D+",IF((ROUND(TRUNC(('TRI-1'!CP20 ),2),0))=3,"D-",IF((ROUND(TRUNC(('TRI-1'!CP20 ),2),0))=2,"E+",IF((ROUND(TRUNC(('TRI-1'!CP20  ),2),0))&lt;=1,"E-","")))))))))))</f>
        <v>A+</v>
      </c>
      <c r="CQ20" s="51" t="str">
        <f>IF(OR('TRI-1'!CQ20 ="",'TRI-1'!CQ20&lt;0,'TRI-1'!CQ20  &gt;10),"",IF((ROUND(TRUNC(('TRI-1'!CQ20  ),2),0))=10,"A+",IF((ROUND(TRUNC(('TRI-1'!CQ20  ),2),0))=9,"A-",IF((ROUND(TRUNC(('TRI-1'!CQ20   ),2),0))=8,"B+",IF((ROUND(TRUNC(('TRI-1'!CQ20 ),2),0))=7,"B-",IF((ROUND(TRUNC(('TRI-1'!CQ20  ),2),0))=6,"C+",IF((ROUND(TRUNC(('TRI-1'!CQ20  ),2),0))=5,"C-",IF((ROUND(TRUNC(('TRI-1'!CQ20  ),2),0))=4,"D+",IF((ROUND(TRUNC(('TRI-1'!CQ20 ),2),0))=3,"D-",IF((ROUND(TRUNC(('TRI-1'!CQ20 ),2),0))=2,"E+",IF((ROUND(TRUNC(('TRI-1'!CQ20  ),2),0))&lt;=1,"E-","")))))))))))</f>
        <v>A+</v>
      </c>
      <c r="CR20" s="51" t="str">
        <f>IF(OR('TRI-1'!CR20 ="",'TRI-1'!CR20&lt;0,'TRI-1'!CR20  &gt;10),"",IF((ROUND(TRUNC(('TRI-1'!CR20  ),2),0))=10,"A+",IF((ROUND(TRUNC(('TRI-1'!CR20  ),2),0))=9,"A-",IF((ROUND(TRUNC(('TRI-1'!CR20   ),2),0))=8,"B+",IF((ROUND(TRUNC(('TRI-1'!CR20 ),2),0))=7,"B-",IF((ROUND(TRUNC(('TRI-1'!CR20  ),2),0))=6,"C+",IF((ROUND(TRUNC(('TRI-1'!CR20  ),2),0))=5,"C-",IF((ROUND(TRUNC(('TRI-1'!CR20  ),2),0))=4,"D+",IF((ROUND(TRUNC(('TRI-1'!CR20 ),2),0))=3,"D-",IF((ROUND(TRUNC(('TRI-1'!CR20 ),2),0))=2,"E+",IF((ROUND(TRUNC(('TRI-1'!CR20  ),2),0))&lt;=1,"E-","")))))))))))</f>
        <v>A+</v>
      </c>
      <c r="CS20" s="51" t="str">
        <f>IF(OR('TRI-1'!CS20 ="",'TRI-1'!CS20&lt;0,'TRI-1'!CS20  &gt;10),"",IF((ROUND(TRUNC(('TRI-1'!CS20  ),2),0))=10,"A+",IF((ROUND(TRUNC(('TRI-1'!CS20  ),2),0))=9,"A-",IF((ROUND(TRUNC(('TRI-1'!CS20   ),2),0))=8,"B+",IF((ROUND(TRUNC(('TRI-1'!CS20 ),2),0))=7,"B-",IF((ROUND(TRUNC(('TRI-1'!CS20  ),2),0))=6,"C+",IF((ROUND(TRUNC(('TRI-1'!CS20  ),2),0))=5,"C-",IF((ROUND(TRUNC(('TRI-1'!CS20  ),2),0))=4,"D+",IF((ROUND(TRUNC(('TRI-1'!CS20 ),2),0))=3,"D-",IF((ROUND(TRUNC(('TRI-1'!CS20 ),2),0))=2,"E+",IF((ROUND(TRUNC(('TRI-1'!CS20  ),2),0))&lt;=1,"E-","")))))))))))</f>
        <v>A+</v>
      </c>
      <c r="CT20" s="51" t="str">
        <f>IF(OR('TRI-1'!CT20 ="",'TRI-1'!CT20&lt;0,'TRI-1'!CT20  &gt;10),"",IF((ROUND(TRUNC(('TRI-1'!CT20  ),2),0))=10,"A+",IF((ROUND(TRUNC(('TRI-1'!CT20  ),2),0))=9,"A-",IF((ROUND(TRUNC(('TRI-1'!CT20   ),2),0))=8,"B+",IF((ROUND(TRUNC(('TRI-1'!CT20 ),2),0))=7,"B-",IF((ROUND(TRUNC(('TRI-1'!CT20  ),2),0))=6,"C+",IF((ROUND(TRUNC(('TRI-1'!CT20  ),2),0))=5,"C-",IF((ROUND(TRUNC(('TRI-1'!CT20  ),2),0))=4,"D+",IF((ROUND(TRUNC(('TRI-1'!CT20 ),2),0))=3,"D-",IF((ROUND(TRUNC(('TRI-1'!CT20 ),2),0))=2,"E+",IF((ROUND(TRUNC(('TRI-1'!CT20  ),2),0))&lt;=1,"E-","")))))))))))</f>
        <v>A+</v>
      </c>
      <c r="CU20" s="51" t="str">
        <f>IF(OR('TRI-1'!CU20 ="",'TRI-1'!CU20&lt;0,'TRI-1'!CU20  &gt;10),"",IF((ROUND(TRUNC(('TRI-1'!CU20  ),2),0))=10,"A+",IF((ROUND(TRUNC(('TRI-1'!CU20  ),2),0))=9,"A-",IF((ROUND(TRUNC(('TRI-1'!CU20   ),2),0))=8,"B+",IF((ROUND(TRUNC(('TRI-1'!CU20 ),2),0))=7,"B-",IF((ROUND(TRUNC(('TRI-1'!CU20  ),2),0))=6,"C+",IF((ROUND(TRUNC(('TRI-1'!CU20  ),2),0))=5,"C-",IF((ROUND(TRUNC(('TRI-1'!CU20  ),2),0))=4,"D+",IF((ROUND(TRUNC(('TRI-1'!CU20 ),2),0))=3,"D-",IF((ROUND(TRUNC(('TRI-1'!CU20 ),2),0))=2,"E+",IF((ROUND(TRUNC(('TRI-1'!CU20  ),2),0))&lt;=1,"E-","")))))))))))</f>
        <v>A+</v>
      </c>
      <c r="CV20" s="51" t="str">
        <f>IF(OR('TRI-1'!CV20 ="",'TRI-1'!CV20&lt;0,'TRI-1'!CV20  &gt;10),"",IF((ROUND(TRUNC(('TRI-1'!CV20  ),2),0))=10,"A+",IF((ROUND(TRUNC(('TRI-1'!CV20  ),2),0))=9,"A-",IF((ROUND(TRUNC(('TRI-1'!CV20   ),2),0))=8,"B+",IF((ROUND(TRUNC(('TRI-1'!CV20 ),2),0))=7,"B-",IF((ROUND(TRUNC(('TRI-1'!CV20  ),2),0))=6,"C+",IF((ROUND(TRUNC(('TRI-1'!CV20  ),2),0))=5,"C-",IF((ROUND(TRUNC(('TRI-1'!CV20  ),2),0))=4,"D+",IF((ROUND(TRUNC(('TRI-1'!CV20 ),2),0))=3,"D-",IF((ROUND(TRUNC(('TRI-1'!CV20 ),2),0))=2,"E+",IF((ROUND(TRUNC(('TRI-1'!CV20  ),2),0))&lt;=1,"E-","")))))))))))</f>
        <v>A+</v>
      </c>
      <c r="CW20" s="51" t="str">
        <f>IF(OR('TRI-1'!CW20 ="",'TRI-1'!CW20&lt;0,'TRI-1'!CW20  &gt;10),"",IF((ROUND(TRUNC(('TRI-1'!CW20  ),2),0))=10,"A+",IF((ROUND(TRUNC(('TRI-1'!CW20  ),2),0))=9,"A-",IF((ROUND(TRUNC(('TRI-1'!CW20   ),2),0))=8,"B+",IF((ROUND(TRUNC(('TRI-1'!CW20 ),2),0))=7,"B-",IF((ROUND(TRUNC(('TRI-1'!CW20  ),2),0))=6,"C+",IF((ROUND(TRUNC(('TRI-1'!CW20  ),2),0))=5,"C-",IF((ROUND(TRUNC(('TRI-1'!CW20  ),2),0))=4,"D+",IF((ROUND(TRUNC(('TRI-1'!CW20 ),2),0))=3,"D-",IF((ROUND(TRUNC(('TRI-1'!CW20 ),2),0))=2,"E+",IF((ROUND(TRUNC(('TRI-1'!CW20  ),2),0))&lt;=1,"E-","")))))))))))</f>
        <v>A+</v>
      </c>
      <c r="CX20" s="51" t="str">
        <f>IF(OR('TRI-1'!CX20 ="",'TRI-1'!CX20&lt;0,'TRI-1'!CX20  &gt;10),"",IF((ROUND(TRUNC(('TRI-1'!CX20  ),2),0))=10,"A+",IF((ROUND(TRUNC(('TRI-1'!CX20  ),2),0))=9,"A-",IF((ROUND(TRUNC(('TRI-1'!CX20   ),2),0))=8,"B+",IF((ROUND(TRUNC(('TRI-1'!CX20 ),2),0))=7,"B-",IF((ROUND(TRUNC(('TRI-1'!CX20  ),2),0))=6,"C+",IF((ROUND(TRUNC(('TRI-1'!CX20  ),2),0))=5,"C-",IF((ROUND(TRUNC(('TRI-1'!CX20  ),2),0))=4,"D+",IF((ROUND(TRUNC(('TRI-1'!CX20 ),2),0))=3,"D-",IF((ROUND(TRUNC(('TRI-1'!CX20 ),2),0))=2,"E+",IF((ROUND(TRUNC(('TRI-1'!CX20  ),2),0))&lt;=1,"E-","")))))))))))</f>
        <v>A+</v>
      </c>
      <c r="CY20" s="51" t="str">
        <f>IF(OR('TRI-1'!CY20 ="",'TRI-1'!CY20&lt;0,'TRI-1'!CY20  &gt;10),"",IF((ROUND(TRUNC(('TRI-1'!CY20  ),2),0))=10,"A+",IF((ROUND(TRUNC(('TRI-1'!CY20  ),2),0))=9,"A-",IF((ROUND(TRUNC(('TRI-1'!CY20   ),2),0))=8,"B+",IF((ROUND(TRUNC(('TRI-1'!CY20 ),2),0))=7,"B-",IF((ROUND(TRUNC(('TRI-1'!CY20  ),2),0))=6,"C+",IF((ROUND(TRUNC(('TRI-1'!CY20  ),2),0))=5,"C-",IF((ROUND(TRUNC(('TRI-1'!CY20  ),2),0))=4,"D+",IF((ROUND(TRUNC(('TRI-1'!CY20 ),2),0))=3,"D-",IF((ROUND(TRUNC(('TRI-1'!CY20 ),2),0))=2,"E+",IF((ROUND(TRUNC(('TRI-1'!CY20  ),2),0))&lt;=1,"E-","")))))))))))</f>
        <v>A+</v>
      </c>
      <c r="CZ20" s="51" t="str">
        <f>IF(OR('TRI-1'!CZ20 ="",'TRI-1'!CZ20&lt;0,'TRI-1'!CZ20  &gt;10),"",IF((ROUND(TRUNC(('TRI-1'!CZ20  ),2),0))=10,"A+",IF((ROUND(TRUNC(('TRI-1'!CZ20  ),2),0))=9,"A-",IF((ROUND(TRUNC(('TRI-1'!CZ20   ),2),0))=8,"B+",IF((ROUND(TRUNC(('TRI-1'!CZ20 ),2),0))=7,"B-",IF((ROUND(TRUNC(('TRI-1'!CZ20  ),2),0))=6,"C+",IF((ROUND(TRUNC(('TRI-1'!CZ20  ),2),0))=5,"C-",IF((ROUND(TRUNC(('TRI-1'!CZ20  ),2),0))=4,"D+",IF((ROUND(TRUNC(('TRI-1'!CZ20 ),2),0))=3,"D-",IF((ROUND(TRUNC(('TRI-1'!CZ20 ),2),0))=2,"E+",IF((ROUND(TRUNC(('TRI-1'!CZ20  ),2),0))&lt;=1,"E-","")))))))))))</f>
        <v>A+</v>
      </c>
      <c r="DA20" s="51" t="str">
        <f>IF(OR('TRI-1'!DA20 ="",'TRI-1'!DA20&lt;0,'TRI-1'!DA20  &gt;10),"",IF((ROUND(TRUNC(('TRI-1'!DA20  ),2),0))=10,"A+",IF((ROUND(TRUNC(('TRI-1'!DA20  ),2),0))=9,"A-",IF((ROUND(TRUNC(('TRI-1'!DA20   ),2),0))=8,"B+",IF((ROUND(TRUNC(('TRI-1'!DA20 ),2),0))=7,"B-",IF((ROUND(TRUNC(('TRI-1'!DA20  ),2),0))=6,"C+",IF((ROUND(TRUNC(('TRI-1'!DA20  ),2),0))=5,"C-",IF((ROUND(TRUNC(('TRI-1'!DA20  ),2),0))=4,"D+",IF((ROUND(TRUNC(('TRI-1'!DA20 ),2),0))=3,"D-",IF((ROUND(TRUNC(('TRI-1'!DA20 ),2),0))=2,"E+",IF((ROUND(TRUNC(('TRI-1'!DA20  ),2),0))&lt;=1,"E-","")))))))))))</f>
        <v>A+</v>
      </c>
      <c r="DB20" s="51" t="str">
        <f>IF(OR('TRI-1'!DB20 ="",'TRI-1'!DB20&lt;0,'TRI-1'!DB20  &gt;10),"",IF((ROUND(TRUNC(('TRI-1'!DB20  ),2),0))=10,"A+",IF((ROUND(TRUNC(('TRI-1'!DB20  ),2),0))=9,"A-",IF((ROUND(TRUNC(('TRI-1'!DB20   ),2),0))=8,"B+",IF((ROUND(TRUNC(('TRI-1'!DB20 ),2),0))=7,"B-",IF((ROUND(TRUNC(('TRI-1'!DB20  ),2),0))=6,"C+",IF((ROUND(TRUNC(('TRI-1'!DB20  ),2),0))=5,"C-",IF((ROUND(TRUNC(('TRI-1'!DB20  ),2),0))=4,"D+",IF((ROUND(TRUNC(('TRI-1'!DB20 ),2),0))=3,"D-",IF((ROUND(TRUNC(('TRI-1'!DB20 ),2),0))=2,"E+",IF((ROUND(TRUNC(('TRI-1'!DB20  ),2),0))&lt;=1,"E-","")))))))))))</f>
        <v>A+</v>
      </c>
      <c r="DC20" s="51" t="str">
        <f>IF(OR('TRI-1'!DC20 ="",'TRI-1'!DC20&lt;0,'TRI-1'!DC20  &gt;10),"",IF((ROUND(TRUNC(('TRI-1'!DC20  ),2),0))=10,"A+",IF((ROUND(TRUNC(('TRI-1'!DC20  ),2),0))=9,"A-",IF((ROUND(TRUNC(('TRI-1'!DC20   ),2),0))=8,"B+",IF((ROUND(TRUNC(('TRI-1'!DC20 ),2),0))=7,"B-",IF((ROUND(TRUNC(('TRI-1'!DC20  ),2),0))=6,"C+",IF((ROUND(TRUNC(('TRI-1'!DC20  ),2),0))=5,"C-",IF((ROUND(TRUNC(('TRI-1'!DC20  ),2),0))=4,"D+",IF((ROUND(TRUNC(('TRI-1'!DC20 ),2),0))=3,"D-",IF((ROUND(TRUNC(('TRI-1'!DC20 ),2),0))=2,"E+",IF((ROUND(TRUNC(('TRI-1'!DC20  ),2),0))&lt;=1,"E-","")))))))))))</f>
        <v>A+</v>
      </c>
      <c r="DD20" s="51" t="str">
        <f>IF(OR('TRI-1'!DD20 ="",'TRI-1'!DD20&lt;0,'TRI-1'!DD20  &gt;10),"",IF((ROUND(TRUNC(('TRI-1'!DD20  ),2),0))=10,"A+",IF((ROUND(TRUNC(('TRI-1'!DD20  ),2),0))=9,"A-",IF((ROUND(TRUNC(('TRI-1'!DD20   ),2),0))=8,"B+",IF((ROUND(TRUNC(('TRI-1'!DD20 ),2),0))=7,"B-",IF((ROUND(TRUNC(('TRI-1'!DD20  ),2),0))=6,"C+",IF((ROUND(TRUNC(('TRI-1'!DD20  ),2),0))=5,"C-",IF((ROUND(TRUNC(('TRI-1'!DD20  ),2),0))=4,"D+",IF((ROUND(TRUNC(('TRI-1'!DD20 ),2),0))=3,"D-",IF((ROUND(TRUNC(('TRI-1'!DD20 ),2),0))=2,"E+",IF((ROUND(TRUNC(('TRI-1'!DD20  ),2),0))&lt;=1,"E-","")))))))))))</f>
        <v>A+</v>
      </c>
      <c r="DE20" s="51" t="str">
        <f>IF(OR('TRI-1'!DE20 ="",'TRI-1'!DE20&lt;0,'TRI-1'!DE20  &gt;10),"",IF((ROUND(TRUNC(('TRI-1'!DE20  ),2),0))=10,"A+",IF((ROUND(TRUNC(('TRI-1'!DE20  ),2),0))=9,"A-",IF((ROUND(TRUNC(('TRI-1'!DE20   ),2),0))=8,"B+",IF((ROUND(TRUNC(('TRI-1'!DE20 ),2),0))=7,"B-",IF((ROUND(TRUNC(('TRI-1'!DE20  ),2),0))=6,"C+",IF((ROUND(TRUNC(('TRI-1'!DE20  ),2),0))=5,"C-",IF((ROUND(TRUNC(('TRI-1'!DE20  ),2),0))=4,"D+",IF((ROUND(TRUNC(('TRI-1'!DE20 ),2),0))=3,"D-",IF((ROUND(TRUNC(('TRI-1'!DE20 ),2),0))=2,"E+",IF((ROUND(TRUNC(('TRI-1'!DE20  ),2),0))&lt;=1,"E-","")))))))))))</f>
        <v>A+</v>
      </c>
      <c r="DF20" s="51" t="str">
        <f>IF(OR('TRI-1'!DF20 ="",'TRI-1'!DF20&lt;0,'TRI-1'!DF20  &gt;10),"",IF((ROUND(TRUNC(('TRI-1'!DF20  ),2),0))=10,"A+",IF((ROUND(TRUNC(('TRI-1'!DF20  ),2),0))=9,"A-",IF((ROUND(TRUNC(('TRI-1'!DF20   ),2),0))=8,"B+",IF((ROUND(TRUNC(('TRI-1'!DF20 ),2),0))=7,"B-",IF((ROUND(TRUNC(('TRI-1'!DF20  ),2),0))=6,"C+",IF((ROUND(TRUNC(('TRI-1'!DF20  ),2),0))=5,"C-",IF((ROUND(TRUNC(('TRI-1'!DF20  ),2),0))=4,"D+",IF((ROUND(TRUNC(('TRI-1'!DF20 ),2),0))=3,"D-",IF((ROUND(TRUNC(('TRI-1'!DF20 ),2),0))=2,"E+",IF((ROUND(TRUNC(('TRI-1'!DF20  ),2),0))&lt;=1,"E-","")))))))))))</f>
        <v>A+</v>
      </c>
      <c r="DG20" s="51" t="str">
        <f>IF(OR('TRI-1'!DG20 ="",'TRI-1'!DG20&lt;0,'TRI-1'!DG20  &gt;10),"",IF((ROUND(TRUNC(('TRI-1'!DG20  ),2),0))=10,"A+",IF((ROUND(TRUNC(('TRI-1'!DG20  ),2),0))=9,"A-",IF((ROUND(TRUNC(('TRI-1'!DG20   ),2),0))=8,"B+",IF((ROUND(TRUNC(('TRI-1'!DG20 ),2),0))=7,"B-",IF((ROUND(TRUNC(('TRI-1'!DG20  ),2),0))=6,"C+",IF((ROUND(TRUNC(('TRI-1'!DG20  ),2),0))=5,"C-",IF((ROUND(TRUNC(('TRI-1'!DG20  ),2),0))=4,"D+",IF((ROUND(TRUNC(('TRI-1'!DG20 ),2),0))=3,"D-",IF((ROUND(TRUNC(('TRI-1'!DG20 ),2),0))=2,"E+",IF((ROUND(TRUNC(('TRI-1'!DG20  ),2),0))&lt;=1,"E-","")))))))))))</f>
        <v>A+</v>
      </c>
      <c r="DH20" s="51" t="str">
        <f>IF(OR('TRI-1'!DH20 ="",'TRI-1'!DH20&lt;0,'TRI-1'!DH20  &gt;10),"",IF((ROUND(TRUNC(('TRI-1'!DH20  ),2),0))=10,"A+",IF((ROUND(TRUNC(('TRI-1'!DH20  ),2),0))=9,"A-",IF((ROUND(TRUNC(('TRI-1'!DH20   ),2),0))=8,"B+",IF((ROUND(TRUNC(('TRI-1'!DH20 ),2),0))=7,"B-",IF((ROUND(TRUNC(('TRI-1'!DH20  ),2),0))=6,"C+",IF((ROUND(TRUNC(('TRI-1'!DH20  ),2),0))=5,"C-",IF((ROUND(TRUNC(('TRI-1'!DH20  ),2),0))=4,"D+",IF((ROUND(TRUNC(('TRI-1'!DH20 ),2),0))=3,"D-",IF((ROUND(TRUNC(('TRI-1'!DH20 ),2),0))=2,"E+",IF((ROUND(TRUNC(('TRI-1'!DH20  ),2),0))&lt;=1,"E-","")))))))))))</f>
        <v>A+</v>
      </c>
      <c r="DI20" s="51" t="str">
        <f>IF(OR('TRI-1'!DI20 ="",'TRI-1'!DI20&lt;0,'TRI-1'!DI20  &gt;10),"",IF((ROUND(TRUNC(('TRI-1'!DI20  ),2),0))=10,"A+",IF((ROUND(TRUNC(('TRI-1'!DI20  ),2),0))=9,"A-",IF((ROUND(TRUNC(('TRI-1'!DI20   ),2),0))=8,"B+",IF((ROUND(TRUNC(('TRI-1'!DI20 ),2),0))=7,"B-",IF((ROUND(TRUNC(('TRI-1'!DI20  ),2),0))=6,"C+",IF((ROUND(TRUNC(('TRI-1'!DI20  ),2),0))=5,"C-",IF((ROUND(TRUNC(('TRI-1'!DI20  ),2),0))=4,"D+",IF((ROUND(TRUNC(('TRI-1'!DI20 ),2),0))=3,"D-",IF((ROUND(TRUNC(('TRI-1'!DI20 ),2),0))=2,"E+",IF((ROUND(TRUNC(('TRI-1'!DI20  ),2),0))&lt;=1,"E-","")))))))))))</f>
        <v>A+</v>
      </c>
      <c r="DJ20" s="51" t="str">
        <f>IF(OR('TRI-1'!DJ20 ="",'TRI-1'!DJ20&lt;0,'TRI-1'!DJ20  &gt;10),"",IF((ROUND(TRUNC(('TRI-1'!DJ20  ),2),0))=10,"A+",IF((ROUND(TRUNC(('TRI-1'!DJ20  ),2),0))=9,"A-",IF((ROUND(TRUNC(('TRI-1'!DJ20   ),2),0))=8,"B+",IF((ROUND(TRUNC(('TRI-1'!DJ20 ),2),0))=7,"B-",IF((ROUND(TRUNC(('TRI-1'!DJ20  ),2),0))=6,"C+",IF((ROUND(TRUNC(('TRI-1'!DJ20  ),2),0))=5,"C-",IF((ROUND(TRUNC(('TRI-1'!DJ20  ),2),0))=4,"D+",IF((ROUND(TRUNC(('TRI-1'!DJ20 ),2),0))=3,"D-",IF((ROUND(TRUNC(('TRI-1'!DJ20 ),2),0))=2,"E+",IF((ROUND(TRUNC(('TRI-1'!DJ20  ),2),0))&lt;=1,"E-","")))))))))))</f>
        <v>A+</v>
      </c>
      <c r="DK20" s="51" t="str">
        <f>IF(OR('TRI-1'!DK20 ="",'TRI-1'!DK20&lt;0,'TRI-1'!DK20  &gt;10),"",IF((ROUND(TRUNC(('TRI-1'!DK20  ),2),0))=10,"A+",IF((ROUND(TRUNC(('TRI-1'!DK20  ),2),0))=9,"A-",IF((ROUND(TRUNC(('TRI-1'!DK20   ),2),0))=8,"B+",IF((ROUND(TRUNC(('TRI-1'!DK20 ),2),0))=7,"B-",IF((ROUND(TRUNC(('TRI-1'!DK20  ),2),0))=6,"C+",IF((ROUND(TRUNC(('TRI-1'!DK20  ),2),0))=5,"C-",IF((ROUND(TRUNC(('TRI-1'!DK20  ),2),0))=4,"D+",IF((ROUND(TRUNC(('TRI-1'!DK20 ),2),0))=3,"D-",IF((ROUND(TRUNC(('TRI-1'!DK20 ),2),0))=2,"E+",IF((ROUND(TRUNC(('TRI-1'!DK20  ),2),0))&lt;=1,"E-","")))))))))))</f>
        <v>A+</v>
      </c>
      <c r="DL20" s="51" t="str">
        <f>IF(OR('TRI-1'!DL20 ="",'TRI-1'!DL20&lt;0,'TRI-1'!DL20  &gt;10),"",IF((ROUND(TRUNC(('TRI-1'!DL20  ),2),0))=10,"A+",IF((ROUND(TRUNC(('TRI-1'!DL20  ),2),0))=9,"A-",IF((ROUND(TRUNC(('TRI-1'!DL20   ),2),0))=8,"B+",IF((ROUND(TRUNC(('TRI-1'!DL20 ),2),0))=7,"B-",IF((ROUND(TRUNC(('TRI-1'!DL20  ),2),0))=6,"C+",IF((ROUND(TRUNC(('TRI-1'!DL20  ),2),0))=5,"C-",IF((ROUND(TRUNC(('TRI-1'!DL20  ),2),0))=4,"D+",IF((ROUND(TRUNC(('TRI-1'!DL20 ),2),0))=3,"D-",IF((ROUND(TRUNC(('TRI-1'!DL20 ),2),0))=2,"E+",IF((ROUND(TRUNC(('TRI-1'!DL20  ),2),0))&lt;=1,"E-","")))))))))))</f>
        <v>A+</v>
      </c>
      <c r="DM20" s="51" t="str">
        <f>IF(OR('TRI-1'!DM20 ="",'TRI-1'!DM20&lt;0,'TRI-1'!DM20  &gt;10),"",IF((ROUND(TRUNC(('TRI-1'!DM20  ),2),0))=10,"A+",IF((ROUND(TRUNC(('TRI-1'!DM20  ),2),0))=9,"A-",IF((ROUND(TRUNC(('TRI-1'!DM20   ),2),0))=8,"B+",IF((ROUND(TRUNC(('TRI-1'!DM20 ),2),0))=7,"B-",IF((ROUND(TRUNC(('TRI-1'!DM20  ),2),0))=6,"C+",IF((ROUND(TRUNC(('TRI-1'!DM20  ),2),0))=5,"C-",IF((ROUND(TRUNC(('TRI-1'!DM20  ),2),0))=4,"D+",IF((ROUND(TRUNC(('TRI-1'!DM20 ),2),0))=3,"D-",IF((ROUND(TRUNC(('TRI-1'!DM20 ),2),0))=2,"E+",IF((ROUND(TRUNC(('TRI-1'!DM20  ),2),0))&lt;=1,"E-","")))))))))))</f>
        <v>A+</v>
      </c>
      <c r="DN20" s="51" t="str">
        <f>IF(OR('TRI-1'!DN20 ="",'TRI-1'!DN20&lt;0,'TRI-1'!DN20  &gt;10),"",IF((ROUND(TRUNC(('TRI-1'!DN20  ),2),0))=10,"A+",IF((ROUND(TRUNC(('TRI-1'!DN20  ),2),0))=9,"A-",IF((ROUND(TRUNC(('TRI-1'!DN20   ),2),0))=8,"B+",IF((ROUND(TRUNC(('TRI-1'!DN20 ),2),0))=7,"B-",IF((ROUND(TRUNC(('TRI-1'!DN20  ),2),0))=6,"C+",IF((ROUND(TRUNC(('TRI-1'!DN20  ),2),0))=5,"C-",IF((ROUND(TRUNC(('TRI-1'!DN20  ),2),0))=4,"D+",IF((ROUND(TRUNC(('TRI-1'!DN20 ),2),0))=3,"D-",IF((ROUND(TRUNC(('TRI-1'!DN20 ),2),0))=2,"E+",IF((ROUND(TRUNC(('TRI-1'!DN20  ),2),0))&lt;=1,"E-","")))))))))))</f>
        <v>A+</v>
      </c>
      <c r="DO20" s="51" t="str">
        <f>IF(OR('TRI-1'!DO20 ="",'TRI-1'!DO20&lt;0,'TRI-1'!DO20  &gt;10),"",IF((ROUND(TRUNC(('TRI-1'!DO20  ),2),0))=10,"A+",IF((ROUND(TRUNC(('TRI-1'!DO20  ),2),0))=9,"A-",IF((ROUND(TRUNC(('TRI-1'!DO20   ),2),0))=8,"B+",IF((ROUND(TRUNC(('TRI-1'!DO20 ),2),0))=7,"B-",IF((ROUND(TRUNC(('TRI-1'!DO20  ),2),0))=6,"C+",IF((ROUND(TRUNC(('TRI-1'!DO20  ),2),0))=5,"C-",IF((ROUND(TRUNC(('TRI-1'!DO20  ),2),0))=4,"D+",IF((ROUND(TRUNC(('TRI-1'!DO20 ),2),0))=3,"D-",IF((ROUND(TRUNC(('TRI-1'!DO20 ),2),0))=2,"E+",IF((ROUND(TRUNC(('TRI-1'!DO20  ),2),0))&lt;=1,"E-","")))))))))))</f>
        <v>A+</v>
      </c>
      <c r="DP20" s="51" t="str">
        <f>IF(OR('TRI-1'!DP20 ="",'TRI-1'!DP20&lt;0,'TRI-1'!DP20  &gt;10),"",IF((ROUND(TRUNC(('TRI-1'!DP20  ),2),0))=10,"A+",IF((ROUND(TRUNC(('TRI-1'!DP20  ),2),0))=9,"A-",IF((ROUND(TRUNC(('TRI-1'!DP20   ),2),0))=8,"B+",IF((ROUND(TRUNC(('TRI-1'!DP20 ),2),0))=7,"B-",IF((ROUND(TRUNC(('TRI-1'!DP20  ),2),0))=6,"C+",IF((ROUND(TRUNC(('TRI-1'!DP20  ),2),0))=5,"C-",IF((ROUND(TRUNC(('TRI-1'!DP20  ),2),0))=4,"D+",IF((ROUND(TRUNC(('TRI-1'!DP20 ),2),0))=3,"D-",IF((ROUND(TRUNC(('TRI-1'!DP20 ),2),0))=2,"E+",IF((ROUND(TRUNC(('TRI-1'!DP20  ),2),0))&lt;=1,"E-","")))))))))))</f>
        <v>A+</v>
      </c>
      <c r="DQ20" s="51" t="str">
        <f>IF(OR('TRI-1'!DQ20 ="",'TRI-1'!DQ20&lt;0,'TRI-1'!DQ20  &gt;10),"",IF((ROUND(TRUNC(('TRI-1'!DQ20  ),2),0))=10,"A+",IF((ROUND(TRUNC(('TRI-1'!DQ20  ),2),0))=9,"A-",IF((ROUND(TRUNC(('TRI-1'!DQ20   ),2),0))=8,"B+",IF((ROUND(TRUNC(('TRI-1'!DQ20 ),2),0))=7,"B-",IF((ROUND(TRUNC(('TRI-1'!DQ20  ),2),0))=6,"C+",IF((ROUND(TRUNC(('TRI-1'!DQ20  ),2),0))=5,"C-",IF((ROUND(TRUNC(('TRI-1'!DQ20  ),2),0))=4,"D+",IF((ROUND(TRUNC(('TRI-1'!DQ20 ),2),0))=3,"D-",IF((ROUND(TRUNC(('TRI-1'!DQ20 ),2),0))=2,"E+",IF((ROUND(TRUNC(('TRI-1'!DQ20  ),2),0))&lt;=1,"E-","")))))))))))</f>
        <v>A+</v>
      </c>
      <c r="DR20" s="51" t="str">
        <f>IF(OR('TRI-1'!DR20 ="",'TRI-1'!DR20&lt;0,'TRI-1'!DR20  &gt;10),"",IF((ROUND(TRUNC(('TRI-1'!DR20  ),2),0))=10,"A+",IF((ROUND(TRUNC(('TRI-1'!DR20  ),2),0))=9,"A-",IF((ROUND(TRUNC(('TRI-1'!DR20   ),2),0))=8,"B+",IF((ROUND(TRUNC(('TRI-1'!DR20 ),2),0))=7,"B-",IF((ROUND(TRUNC(('TRI-1'!DR20  ),2),0))=6,"C+",IF((ROUND(TRUNC(('TRI-1'!DR20  ),2),0))=5,"C-",IF((ROUND(TRUNC(('TRI-1'!DR20  ),2),0))=4,"D+",IF((ROUND(TRUNC(('TRI-1'!DR20 ),2),0))=3,"D-",IF((ROUND(TRUNC(('TRI-1'!DR20 ),2),0))=2,"E+",IF((ROUND(TRUNC(('TRI-1'!DR20  ),2),0))&lt;=1,"E-","")))))))))))</f>
        <v>A+</v>
      </c>
      <c r="DS20" s="51" t="str">
        <f>IF(OR('TRI-1'!DS20 ="",'TRI-1'!DS20&lt;0,'TRI-1'!DS20  &gt;10),"",IF((ROUND(TRUNC(('TRI-1'!DS20  ),2),0))=10,"A+",IF((ROUND(TRUNC(('TRI-1'!DS20  ),2),0))=9,"A-",IF((ROUND(TRUNC(('TRI-1'!DS20   ),2),0))=8,"B+",IF((ROUND(TRUNC(('TRI-1'!DS20 ),2),0))=7,"B-",IF((ROUND(TRUNC(('TRI-1'!DS20  ),2),0))=6,"C+",IF((ROUND(TRUNC(('TRI-1'!DS20  ),2),0))=5,"C-",IF((ROUND(TRUNC(('TRI-1'!DS20  ),2),0))=4,"D+",IF((ROUND(TRUNC(('TRI-1'!DS20 ),2),0))=3,"D-",IF((ROUND(TRUNC(('TRI-1'!DS20 ),2),0))=2,"E+",IF((ROUND(TRUNC(('TRI-1'!DS20  ),2),0))&lt;=1,"E-","")))))))))))</f>
        <v>A+</v>
      </c>
      <c r="DT20" s="51" t="str">
        <f>IF(OR('TRI-1'!DT20 ="",'TRI-1'!DT20&lt;0,'TRI-1'!DT20  &gt;10),"",IF((ROUND(TRUNC(('TRI-1'!DT20  ),2),0))=10,"A+",IF((ROUND(TRUNC(('TRI-1'!DT20  ),2),0))=9,"A-",IF((ROUND(TRUNC(('TRI-1'!DT20   ),2),0))=8,"B+",IF((ROUND(TRUNC(('TRI-1'!DT20 ),2),0))=7,"B-",IF((ROUND(TRUNC(('TRI-1'!DT20  ),2),0))=6,"C+",IF((ROUND(TRUNC(('TRI-1'!DT20  ),2),0))=5,"C-",IF((ROUND(TRUNC(('TRI-1'!DT20  ),2),0))=4,"D+",IF((ROUND(TRUNC(('TRI-1'!DT20 ),2),0))=3,"D-",IF((ROUND(TRUNC(('TRI-1'!DT20 ),2),0))=2,"E+",IF((ROUND(TRUNC(('TRI-1'!DT20  ),2),0))&lt;=1,"E-","")))))))))))</f>
        <v>A+</v>
      </c>
      <c r="DU20" s="51" t="str">
        <f>IF(OR('TRI-1'!DU20 ="",'TRI-1'!DU20&lt;0,'TRI-1'!DU20  &gt;10),"",IF((ROUND(TRUNC(('TRI-1'!DU20  ),2),0))=10,"A+",IF((ROUND(TRUNC(('TRI-1'!DU20  ),2),0))=9,"A-",IF((ROUND(TRUNC(('TRI-1'!DU20   ),2),0))=8,"B+",IF((ROUND(TRUNC(('TRI-1'!DU20 ),2),0))=7,"B-",IF((ROUND(TRUNC(('TRI-1'!DU20  ),2),0))=6,"C+",IF((ROUND(TRUNC(('TRI-1'!DU20  ),2),0))=5,"C-",IF((ROUND(TRUNC(('TRI-1'!DU20  ),2),0))=4,"D+",IF((ROUND(TRUNC(('TRI-1'!DU20 ),2),0))=3,"D-",IF((ROUND(TRUNC(('TRI-1'!DU20 ),2),0))=2,"E+",IF((ROUND(TRUNC(('TRI-1'!DU20  ),2),0))&lt;=1,"E-","")))))))))))</f>
        <v>A+</v>
      </c>
      <c r="DV20" s="51" t="str">
        <f>IF(OR('TRI-1'!DV20 ="",'TRI-1'!DV20&lt;0,'TRI-1'!DV20  &gt;10),"",IF((ROUND(TRUNC(('TRI-1'!DV20  ),2),0))=10,"A+",IF((ROUND(TRUNC(('TRI-1'!DV20  ),2),0))=9,"A-",IF((ROUND(TRUNC(('TRI-1'!DV20   ),2),0))=8,"B+",IF((ROUND(TRUNC(('TRI-1'!DV20 ),2),0))=7,"B-",IF((ROUND(TRUNC(('TRI-1'!DV20  ),2),0))=6,"C+",IF((ROUND(TRUNC(('TRI-1'!DV20  ),2),0))=5,"C-",IF((ROUND(TRUNC(('TRI-1'!DV20  ),2),0))=4,"D+",IF((ROUND(TRUNC(('TRI-1'!DV20 ),2),0))=3,"D-",IF((ROUND(TRUNC(('TRI-1'!DV20 ),2),0))=2,"E+",IF((ROUND(TRUNC(('TRI-1'!DV20  ),2),0))&lt;=1,"E-","")))))))))))</f>
        <v>A+</v>
      </c>
      <c r="DW20" s="51" t="str">
        <f>IF(OR('TRI-1'!DW20 ="",'TRI-1'!DW20&lt;0,'TRI-1'!DW20  &gt;10),"",IF((ROUND(TRUNC(('TRI-1'!DW20  ),2),0))=10,"A+",IF((ROUND(TRUNC(('TRI-1'!DW20  ),2),0))=9,"A-",IF((ROUND(TRUNC(('TRI-1'!DW20   ),2),0))=8,"B+",IF((ROUND(TRUNC(('TRI-1'!DW20 ),2),0))=7,"B-",IF((ROUND(TRUNC(('TRI-1'!DW20  ),2),0))=6,"C+",IF((ROUND(TRUNC(('TRI-1'!DW20  ),2),0))=5,"C-",IF((ROUND(TRUNC(('TRI-1'!DW20  ),2),0))=4,"D+",IF((ROUND(TRUNC(('TRI-1'!DW20 ),2),0))=3,"D-",IF((ROUND(TRUNC(('TRI-1'!DW20 ),2),0))=2,"E+",IF((ROUND(TRUNC(('TRI-1'!DW20  ),2),0))&lt;=1,"E-","")))))))))))</f>
        <v>A+</v>
      </c>
      <c r="DX20" s="51" t="str">
        <f>IF(OR('TRI-1'!DX20 ="",'TRI-1'!DX20&lt;0,'TRI-1'!DX20  &gt;10),"",IF((ROUND(TRUNC(('TRI-1'!DX20  ),2),0))=10,"A+",IF((ROUND(TRUNC(('TRI-1'!DX20  ),2),0))=9,"A-",IF((ROUND(TRUNC(('TRI-1'!DX20   ),2),0))=8,"B+",IF((ROUND(TRUNC(('TRI-1'!DX20 ),2),0))=7,"B-",IF((ROUND(TRUNC(('TRI-1'!DX20  ),2),0))=6,"C+",IF((ROUND(TRUNC(('TRI-1'!DX20  ),2),0))=5,"C-",IF((ROUND(TRUNC(('TRI-1'!DX20  ),2),0))=4,"D+",IF((ROUND(TRUNC(('TRI-1'!DX20 ),2),0))=3,"D-",IF((ROUND(TRUNC(('TRI-1'!DX20 ),2),0))=2,"E+",IF((ROUND(TRUNC(('TRI-1'!DX20  ),2),0))&lt;=1,"E-","")))))))))))</f>
        <v>A+</v>
      </c>
      <c r="DY20" s="51" t="str">
        <f>IF(OR('TRI-1'!DY20 ="",'TRI-1'!DY20&lt;0,'TRI-1'!DY20  &gt;10),"",IF((ROUND(TRUNC(('TRI-1'!DY20  ),2),0))=10,"A+",IF((ROUND(TRUNC(('TRI-1'!DY20  ),2),0))=9,"A-",IF((ROUND(TRUNC(('TRI-1'!DY20   ),2),0))=8,"B+",IF((ROUND(TRUNC(('TRI-1'!DY20 ),2),0))=7,"B-",IF((ROUND(TRUNC(('TRI-1'!DY20  ),2),0))=6,"C+",IF((ROUND(TRUNC(('TRI-1'!DY20  ),2),0))=5,"C-",IF((ROUND(TRUNC(('TRI-1'!DY20  ),2),0))=4,"D+",IF((ROUND(TRUNC(('TRI-1'!DY20 ),2),0))=3,"D-",IF((ROUND(TRUNC(('TRI-1'!DY20 ),2),0))=2,"E+",IF((ROUND(TRUNC(('TRI-1'!DY20  ),2),0))&lt;=1,"E-","")))))))))))</f>
        <v>A+</v>
      </c>
      <c r="DZ20" s="51" t="str">
        <f>IF(OR('TRI-1'!DZ20 ="",'TRI-1'!DZ20&lt;0,'TRI-1'!DZ20  &gt;10),"",IF((ROUND(TRUNC(('TRI-1'!DZ20  ),2),0))=10,"A+",IF((ROUND(TRUNC(('TRI-1'!DZ20  ),2),0))=9,"A-",IF((ROUND(TRUNC(('TRI-1'!DZ20   ),2),0))=8,"B+",IF((ROUND(TRUNC(('TRI-1'!DZ20 ),2),0))=7,"B-",IF((ROUND(TRUNC(('TRI-1'!DZ20  ),2),0))=6,"C+",IF((ROUND(TRUNC(('TRI-1'!DZ20  ),2),0))=5,"C-",IF((ROUND(TRUNC(('TRI-1'!DZ20  ),2),0))=4,"D+",IF((ROUND(TRUNC(('TRI-1'!DZ20 ),2),0))=3,"D-",IF((ROUND(TRUNC(('TRI-1'!DZ20 ),2),0))=2,"E+",IF((ROUND(TRUNC(('TRI-1'!DZ20  ),2),0))&lt;=1,"E-","")))))))))))</f>
        <v>A+</v>
      </c>
      <c r="EA20" s="51" t="str">
        <f>IF(OR('TRI-1'!EA20 ="",'TRI-1'!EA20&lt;0,'TRI-1'!EA20  &gt;10),"",IF((ROUND(TRUNC(('TRI-1'!EA20  ),2),0))=10,"A+",IF((ROUND(TRUNC(('TRI-1'!EA20  ),2),0))=9,"A-",IF((ROUND(TRUNC(('TRI-1'!EA20   ),2),0))=8,"B+",IF((ROUND(TRUNC(('TRI-1'!EA20 ),2),0))=7,"B-",IF((ROUND(TRUNC(('TRI-1'!EA20  ),2),0))=6,"C+",IF((ROUND(TRUNC(('TRI-1'!EA20  ),2),0))=5,"C-",IF((ROUND(TRUNC(('TRI-1'!EA20  ),2),0))=4,"D+",IF((ROUND(TRUNC(('TRI-1'!EA20 ),2),0))=3,"D-",IF((ROUND(TRUNC(('TRI-1'!EA20 ),2),0))=2,"E+",IF((ROUND(TRUNC(('TRI-1'!EA20  ),2),0))&lt;=1,"E-","")))))))))))</f>
        <v>A+</v>
      </c>
      <c r="EB20" s="51" t="str">
        <f>IF(OR('TRI-1'!EB20 ="",'TRI-1'!EB20&lt;0,'TRI-1'!EB20  &gt;10),"",IF((ROUND(TRUNC(('TRI-1'!EB20  ),2),0))=10,"A+",IF((ROUND(TRUNC(('TRI-1'!EB20  ),2),0))=9,"A-",IF((ROUND(TRUNC(('TRI-1'!EB20   ),2),0))=8,"B+",IF((ROUND(TRUNC(('TRI-1'!EB20 ),2),0))=7,"B-",IF((ROUND(TRUNC(('TRI-1'!EB20  ),2),0))=6,"C+",IF((ROUND(TRUNC(('TRI-1'!EB20  ),2),0))=5,"C-",IF((ROUND(TRUNC(('TRI-1'!EB20  ),2),0))=4,"D+",IF((ROUND(TRUNC(('TRI-1'!EB20 ),2),0))=3,"D-",IF((ROUND(TRUNC(('TRI-1'!EB20 ),2),0))=2,"E+",IF((ROUND(TRUNC(('TRI-1'!EB20  ),2),0))&lt;=1,"E-","")))))))))))</f>
        <v>A+</v>
      </c>
      <c r="EC20" s="51" t="str">
        <f>IF(OR('TRI-1'!EC20 ="",'TRI-1'!EC20&lt;0,'TRI-1'!EC20  &gt;10),"",IF((ROUND(TRUNC(('TRI-1'!EC20  ),2),0))=10,"A+",IF((ROUND(TRUNC(('TRI-1'!EC20  ),2),0))=9,"A-",IF((ROUND(TRUNC(('TRI-1'!EC20   ),2),0))=8,"B+",IF((ROUND(TRUNC(('TRI-1'!EC20 ),2),0))=7,"B-",IF((ROUND(TRUNC(('TRI-1'!EC20  ),2),0))=6,"C+",IF((ROUND(TRUNC(('TRI-1'!EC20  ),2),0))=5,"C-",IF((ROUND(TRUNC(('TRI-1'!EC20  ),2),0))=4,"D+",IF((ROUND(TRUNC(('TRI-1'!EC20 ),2),0))=3,"D-",IF((ROUND(TRUNC(('TRI-1'!EC20 ),2),0))=2,"E+",IF((ROUND(TRUNC(('TRI-1'!EC20  ),2),0))&lt;=1,"E-","")))))))))))</f>
        <v>A+</v>
      </c>
      <c r="ED20" s="51" t="str">
        <f>IF(OR('TRI-1'!ED20 ="",'TRI-1'!ED20&lt;0,'TRI-1'!ED20  &gt;10),"",IF((ROUND(TRUNC(('TRI-1'!ED20  ),2),0))=10,"A+",IF((ROUND(TRUNC(('TRI-1'!ED20  ),2),0))=9,"A-",IF((ROUND(TRUNC(('TRI-1'!ED20   ),2),0))=8,"B+",IF((ROUND(TRUNC(('TRI-1'!ED20 ),2),0))=7,"B-",IF((ROUND(TRUNC(('TRI-1'!ED20  ),2),0))=6,"C+",IF((ROUND(TRUNC(('TRI-1'!ED20  ),2),0))=5,"C-",IF((ROUND(TRUNC(('TRI-1'!ED20  ),2),0))=4,"D+",IF((ROUND(TRUNC(('TRI-1'!ED20 ),2),0))=3,"D-",IF((ROUND(TRUNC(('TRI-1'!ED20 ),2),0))=2,"E+",IF((ROUND(TRUNC(('TRI-1'!ED20  ),2),0))&lt;=1,"E-","")))))))))))</f>
        <v>A+</v>
      </c>
      <c r="EE20" s="51" t="str">
        <f>IF(OR('TRI-1'!EE20 ="",'TRI-1'!EE20&lt;0,'TRI-1'!EE20  &gt;10),"",IF((ROUND(TRUNC(('TRI-1'!EE20  ),2),0))=10,"A+",IF((ROUND(TRUNC(('TRI-1'!EE20  ),2),0))=9,"A-",IF((ROUND(TRUNC(('TRI-1'!EE20   ),2),0))=8,"B+",IF((ROUND(TRUNC(('TRI-1'!EE20 ),2),0))=7,"B-",IF((ROUND(TRUNC(('TRI-1'!EE20  ),2),0))=6,"C+",IF((ROUND(TRUNC(('TRI-1'!EE20  ),2),0))=5,"C-",IF((ROUND(TRUNC(('TRI-1'!EE20  ),2),0))=4,"D+",IF((ROUND(TRUNC(('TRI-1'!EE20 ),2),0))=3,"D-",IF((ROUND(TRUNC(('TRI-1'!EE20 ),2),0))=2,"E+",IF((ROUND(TRUNC(('TRI-1'!EE20  ),2),0))&lt;=1,"E-","")))))))))))</f>
        <v>A+</v>
      </c>
      <c r="EF20" s="51" t="str">
        <f>IF(OR('TRI-1'!EF20 ="",'TRI-1'!EF20&lt;0,'TRI-1'!EF20  &gt;10),"",IF((ROUND(TRUNC(('TRI-1'!EF20  ),2),0))=10,"A+",IF((ROUND(TRUNC(('TRI-1'!EF20  ),2),0))=9,"A-",IF((ROUND(TRUNC(('TRI-1'!EF20   ),2),0))=8,"B+",IF((ROUND(TRUNC(('TRI-1'!EF20 ),2),0))=7,"B-",IF((ROUND(TRUNC(('TRI-1'!EF20  ),2),0))=6,"C+",IF((ROUND(TRUNC(('TRI-1'!EF20  ),2),0))=5,"C-",IF((ROUND(TRUNC(('TRI-1'!EF20  ),2),0))=4,"D+",IF((ROUND(TRUNC(('TRI-1'!EF20 ),2),0))=3,"D-",IF((ROUND(TRUNC(('TRI-1'!EF20 ),2),0))=2,"E+",IF((ROUND(TRUNC(('TRI-1'!EF20  ),2),0))&lt;=1,"E-","")))))))))))</f>
        <v>A+</v>
      </c>
      <c r="EG20" s="51" t="str">
        <f>IF(OR('TRI-1'!EG20 ="",'TRI-1'!EG20&lt;0,'TRI-1'!EG20  &gt;10),"",IF((ROUND(TRUNC(('TRI-1'!EG20  ),2),0))=10,"A+",IF((ROUND(TRUNC(('TRI-1'!EG20  ),2),0))=9,"A-",IF((ROUND(TRUNC(('TRI-1'!EG20   ),2),0))=8,"B+",IF((ROUND(TRUNC(('TRI-1'!EG20 ),2),0))=7,"B-",IF((ROUND(TRUNC(('TRI-1'!EG20  ),2),0))=6,"C+",IF((ROUND(TRUNC(('TRI-1'!EG20  ),2),0))=5,"C-",IF((ROUND(TRUNC(('TRI-1'!EG20  ),2),0))=4,"D+",IF((ROUND(TRUNC(('TRI-1'!EG20 ),2),0))=3,"D-",IF((ROUND(TRUNC(('TRI-1'!EG20 ),2),0))=2,"E+",IF((ROUND(TRUNC(('TRI-1'!EG20  ),2),0))&lt;=1,"E-","")))))))))))</f>
        <v>A+</v>
      </c>
      <c r="EH20" s="51" t="str">
        <f>IF(OR('TRI-1'!EH20 ="",'TRI-1'!EH20&lt;0,'TRI-1'!EH20  &gt;10),"",IF((ROUND(TRUNC(('TRI-1'!EH20  ),2),0))=10,"A+",IF((ROUND(TRUNC(('TRI-1'!EH20  ),2),0))=9,"A-",IF((ROUND(TRUNC(('TRI-1'!EH20   ),2),0))=8,"B+",IF((ROUND(TRUNC(('TRI-1'!EH20 ),2),0))=7,"B-",IF((ROUND(TRUNC(('TRI-1'!EH20  ),2),0))=6,"C+",IF((ROUND(TRUNC(('TRI-1'!EH20  ),2),0))=5,"C-",IF((ROUND(TRUNC(('TRI-1'!EH20  ),2),0))=4,"D+",IF((ROUND(TRUNC(('TRI-1'!EH20 ),2),0))=3,"D-",IF((ROUND(TRUNC(('TRI-1'!EH20 ),2),0))=2,"E+",IF((ROUND(TRUNC(('TRI-1'!EH20  ),2),0))&lt;=1,"E-","")))))))))))</f>
        <v>A+</v>
      </c>
      <c r="EI20" s="51" t="str">
        <f>IF(OR('TRI-1'!EI20 ="",'TRI-1'!EI20&lt;0,'TRI-1'!EI20  &gt;10),"",IF((ROUND(TRUNC(('TRI-1'!EI20  ),2),0))=10,"A+",IF((ROUND(TRUNC(('TRI-1'!EI20  ),2),0))=9,"A-",IF((ROUND(TRUNC(('TRI-1'!EI20   ),2),0))=8,"B+",IF((ROUND(TRUNC(('TRI-1'!EI20 ),2),0))=7,"B-",IF((ROUND(TRUNC(('TRI-1'!EI20  ),2),0))=6,"C+",IF((ROUND(TRUNC(('TRI-1'!EI20  ),2),0))=5,"C-",IF((ROUND(TRUNC(('TRI-1'!EI20  ),2),0))=4,"D+",IF((ROUND(TRUNC(('TRI-1'!EI20 ),2),0))=3,"D-",IF((ROUND(TRUNC(('TRI-1'!EI20 ),2),0))=2,"E+",IF((ROUND(TRUNC(('TRI-1'!EI20  ),2),0))&lt;=1,"E-","")))))))))))</f>
        <v>A+</v>
      </c>
      <c r="EJ20" s="51" t="str">
        <f>IF(OR('TRI-1'!EJ20 ="",'TRI-1'!EJ20&lt;0,'TRI-1'!EJ20  &gt;10),"",IF((ROUND(TRUNC(('TRI-1'!EJ20  ),2),0))=10,"A+",IF((ROUND(TRUNC(('TRI-1'!EJ20  ),2),0))=9,"A-",IF((ROUND(TRUNC(('TRI-1'!EJ20   ),2),0))=8,"B+",IF((ROUND(TRUNC(('TRI-1'!EJ20 ),2),0))=7,"B-",IF((ROUND(TRUNC(('TRI-1'!EJ20  ),2),0))=6,"C+",IF((ROUND(TRUNC(('TRI-1'!EJ20  ),2),0))=5,"C-",IF((ROUND(TRUNC(('TRI-1'!EJ20  ),2),0))=4,"D+",IF((ROUND(TRUNC(('TRI-1'!EJ20 ),2),0))=3,"D-",IF((ROUND(TRUNC(('TRI-1'!EJ20 ),2),0))=2,"E+",IF((ROUND(TRUNC(('TRI-1'!EJ20  ),2),0))&lt;=1,"E-","")))))))))))</f>
        <v>A+</v>
      </c>
      <c r="EK20" s="51" t="str">
        <f>IF(OR('TRI-1'!EK20 ="",'TRI-1'!EK20&lt;0,'TRI-1'!EK20  &gt;10),"",IF((ROUND(TRUNC(('TRI-1'!EK20  ),2),0))=10,"A+",IF((ROUND(TRUNC(('TRI-1'!EK20  ),2),0))=9,"A-",IF((ROUND(TRUNC(('TRI-1'!EK20   ),2),0))=8,"B+",IF((ROUND(TRUNC(('TRI-1'!EK20 ),2),0))=7,"B-",IF((ROUND(TRUNC(('TRI-1'!EK20  ),2),0))=6,"C+",IF((ROUND(TRUNC(('TRI-1'!EK20  ),2),0))=5,"C-",IF((ROUND(TRUNC(('TRI-1'!EK20  ),2),0))=4,"D+",IF((ROUND(TRUNC(('TRI-1'!EK20 ),2),0))=3,"D-",IF((ROUND(TRUNC(('TRI-1'!EK20 ),2),0))=2,"E+",IF((ROUND(TRUNC(('TRI-1'!EK20  ),2),0))&lt;=1,"E-","")))))))))))</f>
        <v>A+</v>
      </c>
      <c r="EL20" s="51" t="str">
        <f>IF(OR('TRI-1'!EL20 ="",'TRI-1'!EL20&lt;0,'TRI-1'!EL20  &gt;10),"",IF((ROUND(TRUNC(('TRI-1'!EL20  ),2),0))=10,"A+",IF((ROUND(TRUNC(('TRI-1'!EL20  ),2),0))=9,"A-",IF((ROUND(TRUNC(('TRI-1'!EL20   ),2),0))=8,"B+",IF((ROUND(TRUNC(('TRI-1'!EL20 ),2),0))=7,"B-",IF((ROUND(TRUNC(('TRI-1'!EL20  ),2),0))=6,"C+",IF((ROUND(TRUNC(('TRI-1'!EL20  ),2),0))=5,"C-",IF((ROUND(TRUNC(('TRI-1'!EL20  ),2),0))=4,"D+",IF((ROUND(TRUNC(('TRI-1'!EL20 ),2),0))=3,"D-",IF((ROUND(TRUNC(('TRI-1'!EL20 ),2),0))=2,"E+",IF((ROUND(TRUNC(('TRI-1'!EL20  ),2),0))&lt;=1,"E-","")))))))))))</f>
        <v>A+</v>
      </c>
      <c r="EM20" s="51" t="str">
        <f>IF(OR('TRI-1'!EM20 ="",'TRI-1'!EM20&lt;0,'TRI-1'!EM20  &gt;10),"",IF((ROUND(TRUNC(('TRI-1'!EM20  ),2),0))=10,"A+",IF((ROUND(TRUNC(('TRI-1'!EM20  ),2),0))=9,"A-",IF((ROUND(TRUNC(('TRI-1'!EM20   ),2),0))=8,"B+",IF((ROUND(TRUNC(('TRI-1'!EM20 ),2),0))=7,"B-",IF((ROUND(TRUNC(('TRI-1'!EM20  ),2),0))=6,"C+",IF((ROUND(TRUNC(('TRI-1'!EM20  ),2),0))=5,"C-",IF((ROUND(TRUNC(('TRI-1'!EM20  ),2),0))=4,"D+",IF((ROUND(TRUNC(('TRI-1'!EM20 ),2),0))=3,"D-",IF((ROUND(TRUNC(('TRI-1'!EM20 ),2),0))=2,"E+",IF((ROUND(TRUNC(('TRI-1'!EM20  ),2),0))&lt;=1,"E-","")))))))))))</f>
        <v>A+</v>
      </c>
      <c r="EN20" s="51" t="str">
        <f>IF(OR('TRI-1'!EN20 ="",'TRI-1'!EN20&lt;0,'TRI-1'!EN20  &gt;10),"",IF((ROUND(TRUNC(('TRI-1'!EN20  ),2),0))=10,"A+",IF((ROUND(TRUNC(('TRI-1'!EN20  ),2),0))=9,"A-",IF((ROUND(TRUNC(('TRI-1'!EN20   ),2),0))=8,"B+",IF((ROUND(TRUNC(('TRI-1'!EN20 ),2),0))=7,"B-",IF((ROUND(TRUNC(('TRI-1'!EN20  ),2),0))=6,"C+",IF((ROUND(TRUNC(('TRI-1'!EN20  ),2),0))=5,"C-",IF((ROUND(TRUNC(('TRI-1'!EN20  ),2),0))=4,"D+",IF((ROUND(TRUNC(('TRI-1'!EN20 ),2),0))=3,"D-",IF((ROUND(TRUNC(('TRI-1'!EN20 ),2),0))=2,"E+",IF((ROUND(TRUNC(('TRI-1'!EN20  ),2),0))&lt;=1,"E-","")))))))))))</f>
        <v>A+</v>
      </c>
      <c r="EO20" s="51" t="str">
        <f>IF(OR('TRI-1'!EO20 ="",'TRI-1'!EO20&lt;0,'TRI-1'!EO20  &gt;10),"",IF((ROUND(TRUNC(('TRI-1'!EO20  ),2),0))=10,"A+",IF((ROUND(TRUNC(('TRI-1'!EO20  ),2),0))=9,"A-",IF((ROUND(TRUNC(('TRI-1'!EO20   ),2),0))=8,"B+",IF((ROUND(TRUNC(('TRI-1'!EO20 ),2),0))=7,"B-",IF((ROUND(TRUNC(('TRI-1'!EO20  ),2),0))=6,"C+",IF((ROUND(TRUNC(('TRI-1'!EO20  ),2),0))=5,"C-",IF((ROUND(TRUNC(('TRI-1'!EO20  ),2),0))=4,"D+",IF((ROUND(TRUNC(('TRI-1'!EO20 ),2),0))=3,"D-",IF((ROUND(TRUNC(('TRI-1'!EO20 ),2),0))=2,"E+",IF((ROUND(TRUNC(('TRI-1'!EO20  ),2),0))&lt;=1,"E-","")))))))))))</f>
        <v>A+</v>
      </c>
      <c r="EP20" s="51" t="str">
        <f>IF(OR('TRI-1'!EP20 ="",'TRI-1'!EP20&lt;0,'TRI-1'!EP20  &gt;10),"",IF((ROUND(TRUNC(('TRI-1'!EP20  ),2),0))=10,"A+",IF((ROUND(TRUNC(('TRI-1'!EP20  ),2),0))=9,"A-",IF((ROUND(TRUNC(('TRI-1'!EP20   ),2),0))=8,"B+",IF((ROUND(TRUNC(('TRI-1'!EP20 ),2),0))=7,"B-",IF((ROUND(TRUNC(('TRI-1'!EP20  ),2),0))=6,"C+",IF((ROUND(TRUNC(('TRI-1'!EP20  ),2),0))=5,"C-",IF((ROUND(TRUNC(('TRI-1'!EP20  ),2),0))=4,"D+",IF((ROUND(TRUNC(('TRI-1'!EP20 ),2),0))=3,"D-",IF((ROUND(TRUNC(('TRI-1'!EP20 ),2),0))=2,"E+",IF((ROUND(TRUNC(('TRI-1'!EP20  ),2),0))&lt;=1,"E-","")))))))))))</f>
        <v>A+</v>
      </c>
      <c r="EQ20" s="51" t="str">
        <f>IF(OR('TRI-1'!EQ20 ="",'TRI-1'!EQ20&lt;0,'TRI-1'!EQ20  &gt;10),"",IF((ROUND(TRUNC(('TRI-1'!EQ20  ),2),0))=10,"A+",IF((ROUND(TRUNC(('TRI-1'!EQ20  ),2),0))=9,"A-",IF((ROUND(TRUNC(('TRI-1'!EQ20   ),2),0))=8,"B+",IF((ROUND(TRUNC(('TRI-1'!EQ20 ),2),0))=7,"B-",IF((ROUND(TRUNC(('TRI-1'!EQ20  ),2),0))=6,"C+",IF((ROUND(TRUNC(('TRI-1'!EQ20  ),2),0))=5,"C-",IF((ROUND(TRUNC(('TRI-1'!EQ20  ),2),0))=4,"D+",IF((ROUND(TRUNC(('TRI-1'!EQ20 ),2),0))=3,"D-",IF((ROUND(TRUNC(('TRI-1'!EQ20 ),2),0))=2,"E+",IF((ROUND(TRUNC(('TRI-1'!EQ20  ),2),0))&lt;=1,"E-","")))))))))))</f>
        <v>A+</v>
      </c>
      <c r="ER20" s="51" t="str">
        <f>IF(OR('TRI-1'!ER20 ="",'TRI-1'!ER20&lt;0,'TRI-1'!ER20  &gt;10),"",IF((ROUND(TRUNC(('TRI-1'!ER20  ),2),0))=10,"A+",IF((ROUND(TRUNC(('TRI-1'!ER20  ),2),0))=9,"A-",IF((ROUND(TRUNC(('TRI-1'!ER20   ),2),0))=8,"B+",IF((ROUND(TRUNC(('TRI-1'!ER20 ),2),0))=7,"B-",IF((ROUND(TRUNC(('TRI-1'!ER20  ),2),0))=6,"C+",IF((ROUND(TRUNC(('TRI-1'!ER20  ),2),0))=5,"C-",IF((ROUND(TRUNC(('TRI-1'!ER20  ),2),0))=4,"D+",IF((ROUND(TRUNC(('TRI-1'!ER20 ),2),0))=3,"D-",IF((ROUND(TRUNC(('TRI-1'!ER20 ),2),0))=2,"E+",IF((ROUND(TRUNC(('TRI-1'!ER20  ),2),0))&lt;=1,"E-","")))))))))))</f>
        <v>A+</v>
      </c>
      <c r="ES20" s="51" t="str">
        <f>IF(OR('TRI-1'!ES20 ="",'TRI-1'!ES20&lt;0,'TRI-1'!ES20  &gt;10),"",IF((ROUND(TRUNC(('TRI-1'!ES20  ),2),0))=10,"A+",IF((ROUND(TRUNC(('TRI-1'!ES20  ),2),0))=9,"A-",IF((ROUND(TRUNC(('TRI-1'!ES20   ),2),0))=8,"B+",IF((ROUND(TRUNC(('TRI-1'!ES20 ),2),0))=7,"B-",IF((ROUND(TRUNC(('TRI-1'!ES20  ),2),0))=6,"C+",IF((ROUND(TRUNC(('TRI-1'!ES20  ),2),0))=5,"C-",IF((ROUND(TRUNC(('TRI-1'!ES20  ),2),0))=4,"D+",IF((ROUND(TRUNC(('TRI-1'!ES20 ),2),0))=3,"D-",IF((ROUND(TRUNC(('TRI-1'!ES20 ),2),0))=2,"E+",IF((ROUND(TRUNC(('TRI-1'!ES20  ),2),0))&lt;=1,"E-","")))))))))))</f>
        <v>A+</v>
      </c>
      <c r="ET20" s="51" t="str">
        <f>IF('TRI-1'!ET20 ="","",'TRI-1'!ET20 )</f>
        <v>S</v>
      </c>
      <c r="EU20" s="51" t="str">
        <f>IF('TRI-1'!EU20 ="","",'TRI-1'!EU20 )</f>
        <v>S</v>
      </c>
      <c r="EV20" s="51" t="str">
        <f>IF('TRI-1'!EV20 ="","",'TRI-1'!EV20 )</f>
        <v>S</v>
      </c>
      <c r="EW20" s="51" t="str">
        <f>IF('TRI-1'!EW20 ="","",'TRI-1'!EW20 )</f>
        <v>S</v>
      </c>
      <c r="EX20" s="51" t="str">
        <f>IF('TRI-1'!EX20 ="","",'TRI-1'!EX20 )</f>
        <v>S</v>
      </c>
      <c r="EY20" s="51" t="str">
        <f>IF('TRI-1'!EY20 ="","",'TRI-1'!EY20 )</f>
        <v>S</v>
      </c>
      <c r="EZ20" s="51" t="str">
        <f>IF('TRI-1'!EZ20 ="","",'TRI-1'!EZ20 )</f>
        <v>S</v>
      </c>
      <c r="FA20" s="51" t="str">
        <f>IF('TRI-1'!FA20 ="","",'TRI-1'!FA20 )</f>
        <v>F</v>
      </c>
      <c r="FB20" s="51" t="str">
        <f>IF('TRI-1'!FB20 ="","",'TRI-1'!FB20 )</f>
        <v>S</v>
      </c>
      <c r="FC20" s="51" t="str">
        <f>IF('TRI-1'!FC20 ="","",'TRI-1'!FC20 )</f>
        <v>A+</v>
      </c>
      <c r="FD20" s="51">
        <f>IF('TRI-1'!FD20 ="","",'TRI-1'!FD20 )</f>
        <v>35</v>
      </c>
      <c r="FE20" s="51" t="str">
        <f>IF('TRI-1'!FE20 ="","",'TRI-1'!FE20 )</f>
        <v>A+</v>
      </c>
      <c r="FF20" s="51" t="str">
        <f>IF('TRI-1'!FF20 ="","",'TRI-1'!FF20 )</f>
        <v/>
      </c>
      <c r="FG20" s="51" t="str">
        <f>IF('TRI-1'!FG20 ="","",'TRI-1'!FG20 )</f>
        <v/>
      </c>
      <c r="FH20" s="51">
        <f>IF('TRI-1'!FH20 ="","",'TRI-1'!FH20 )</f>
        <v>0</v>
      </c>
    </row>
    <row r="21" spans="1:164 16322:16326" ht="21" customHeight="1">
      <c r="A21" t="s">
        <v>86</v>
      </c>
      <c r="B21" s="53">
        <v>4</v>
      </c>
      <c r="C21" s="272" t="str">
        <f>IF(NOTAS!E24&gt;"",NOTAS!E24,"")</f>
        <v>CASTRO GOMEZ ANNIA VALENTINA</v>
      </c>
      <c r="D21" s="273"/>
      <c r="E21" s="273"/>
      <c r="F21" s="274"/>
      <c r="G21" s="51" t="str">
        <f>IF(OR('TRI-1'!G21 ="",'TRI-1'!G21&lt;0,'TRI-1'!G21  &gt;10),"",IF((ROUND(TRUNC(('TRI-1'!G21  ),2),0))=10,"A+",IF((ROUND(TRUNC(('TRI-1'!G21  ),2),0))=9,"A-",IF((ROUND(TRUNC(('TRI-1'!G21   ),2),0))=8,"B+",IF((ROUND(TRUNC(('TRI-1'!G21 ),2),0))=7,"B-",IF((ROUND(TRUNC(('TRI-1'!G21  ),2),0))=6,"C+",IF((ROUND(TRUNC(('TRI-1'!G21  ),2),0))=5,"C-",IF((ROUND(TRUNC(('TRI-1'!G21  ),2),0))=4,"D+",IF((ROUND(TRUNC(('TRI-1'!G21 ),2),0))=3,"D-",IF((ROUND(TRUNC(('TRI-1'!G21 ),2),0))=2,"E+",IF((ROUND(TRUNC(('TRI-1'!G21  ),2),0))&lt;=1,"E-","")))))))))))</f>
        <v>A-</v>
      </c>
      <c r="H21" s="51" t="str">
        <f>IF(OR('TRI-1'!H21 ="",'TRI-1'!H21&lt;0,'TRI-1'!H21  &gt;10),"",IF((ROUND(TRUNC(('TRI-1'!H21  ),2),0))=10,"A+",IF((ROUND(TRUNC(('TRI-1'!H21  ),2),0))=9,"A-",IF((ROUND(TRUNC(('TRI-1'!H21   ),2),0))=8,"B+",IF((ROUND(TRUNC(('TRI-1'!H21 ),2),0))=7,"B-",IF((ROUND(TRUNC(('TRI-1'!H21  ),2),0))=6,"C+",IF((ROUND(TRUNC(('TRI-1'!H21  ),2),0))=5,"C-",IF((ROUND(TRUNC(('TRI-1'!H21  ),2),0))=4,"D+",IF((ROUND(TRUNC(('TRI-1'!H21 ),2),0))=3,"D-",IF((ROUND(TRUNC(('TRI-1'!H21 ),2),0))=2,"E+",IF((ROUND(TRUNC(('TRI-1'!H21  ),2),0))&lt;=1,"E-","")))))))))))</f>
        <v>A+</v>
      </c>
      <c r="I21" s="51" t="str">
        <f>IF(OR('TRI-1'!I21 ="",'TRI-1'!I21&lt;0,'TRI-1'!I21  &gt;10),"",IF((ROUND(TRUNC(('TRI-1'!I21  ),2),0))=10,"A+",IF((ROUND(TRUNC(('TRI-1'!I21  ),2),0))=9,"A-",IF((ROUND(TRUNC(('TRI-1'!I21   ),2),0))=8,"B+",IF((ROUND(TRUNC(('TRI-1'!I21 ),2),0))=7,"B-",IF((ROUND(TRUNC(('TRI-1'!I21  ),2),0))=6,"C+",IF((ROUND(TRUNC(('TRI-1'!I21  ),2),0))=5,"C-",IF((ROUND(TRUNC(('TRI-1'!I21  ),2),0))=4,"D+",IF((ROUND(TRUNC(('TRI-1'!I21 ),2),0))=3,"D-",IF((ROUND(TRUNC(('TRI-1'!I21 ),2),0))=2,"E+",IF((ROUND(TRUNC(('TRI-1'!I21  ),2),0))&lt;=1,"E-","")))))))))))</f>
        <v>B-</v>
      </c>
      <c r="J21" s="51" t="str">
        <f>IF(OR('TRI-1'!J21 ="",'TRI-1'!J21&lt;0,'TRI-1'!J21  &gt;10),"",IF((ROUND(TRUNC(('TRI-1'!J21  ),2),0))=10,"A+",IF((ROUND(TRUNC(('TRI-1'!J21  ),2),0))=9,"A-",IF((ROUND(TRUNC(('TRI-1'!J21   ),2),0))=8,"B+",IF((ROUND(TRUNC(('TRI-1'!J21 ),2),0))=7,"B-",IF((ROUND(TRUNC(('TRI-1'!J21  ),2),0))=6,"C+",IF((ROUND(TRUNC(('TRI-1'!J21  ),2),0))=5,"C-",IF((ROUND(TRUNC(('TRI-1'!J21  ),2),0))=4,"D+",IF((ROUND(TRUNC(('TRI-1'!J21 ),2),0))=3,"D-",IF((ROUND(TRUNC(('TRI-1'!J21 ),2),0))=2,"E+",IF((ROUND(TRUNC(('TRI-1'!J21  ),2),0))&lt;=1,"E-","")))))))))))</f>
        <v>A+</v>
      </c>
      <c r="K21" s="51" t="str">
        <f>IF(OR('TRI-1'!K21 ="",'TRI-1'!K21&lt;0,'TRI-1'!K21  &gt;10),"",IF((ROUND(TRUNC(('TRI-1'!K21  ),2),0))=10,"A+",IF((ROUND(TRUNC(('TRI-1'!K21  ),2),0))=9,"A-",IF((ROUND(TRUNC(('TRI-1'!K21   ),2),0))=8,"B+",IF((ROUND(TRUNC(('TRI-1'!K21 ),2),0))=7,"B-",IF((ROUND(TRUNC(('TRI-1'!K21  ),2),0))=6,"C+",IF((ROUND(TRUNC(('TRI-1'!K21  ),2),0))=5,"C-",IF((ROUND(TRUNC(('TRI-1'!K21  ),2),0))=4,"D+",IF((ROUND(TRUNC(('TRI-1'!K21 ),2),0))=3,"D-",IF((ROUND(TRUNC(('TRI-1'!K21 ),2),0))=2,"E+",IF((ROUND(TRUNC(('TRI-1'!K21  ),2),0))&lt;=1,"E-","")))))))))))</f>
        <v>A+</v>
      </c>
      <c r="L21" s="51" t="str">
        <f>IF(OR('TRI-1'!L21 ="",'TRI-1'!L21&lt;0,'TRI-1'!L21  &gt;10),"",IF((ROUND(TRUNC(('TRI-1'!L21  ),2),0))=10,"A+",IF((ROUND(TRUNC(('TRI-1'!L21  ),2),0))=9,"A-",IF((ROUND(TRUNC(('TRI-1'!L21   ),2),0))=8,"B+",IF((ROUND(TRUNC(('TRI-1'!L21 ),2),0))=7,"B-",IF((ROUND(TRUNC(('TRI-1'!L21  ),2),0))=6,"C+",IF((ROUND(TRUNC(('TRI-1'!L21  ),2),0))=5,"C-",IF((ROUND(TRUNC(('TRI-1'!L21  ),2),0))=4,"D+",IF((ROUND(TRUNC(('TRI-1'!L21 ),2),0))=3,"D-",IF((ROUND(TRUNC(('TRI-1'!L21 ),2),0))=2,"E+",IF((ROUND(TRUNC(('TRI-1'!L21  ),2),0))&lt;=1,"E-","")))))))))))</f>
        <v>A+</v>
      </c>
      <c r="M21" s="51" t="str">
        <f>IF(OR('TRI-1'!M21 ="",'TRI-1'!M21&lt;0,'TRI-1'!M21  &gt;10),"",IF((ROUND(TRUNC(('TRI-1'!M21  ),2),0))=10,"A+",IF((ROUND(TRUNC(('TRI-1'!M21  ),2),0))=9,"A-",IF((ROUND(TRUNC(('TRI-1'!M21   ),2),0))=8,"B+",IF((ROUND(TRUNC(('TRI-1'!M21 ),2),0))=7,"B-",IF((ROUND(TRUNC(('TRI-1'!M21  ),2),0))=6,"C+",IF((ROUND(TRUNC(('TRI-1'!M21  ),2),0))=5,"C-",IF((ROUND(TRUNC(('TRI-1'!M21  ),2),0))=4,"D+",IF((ROUND(TRUNC(('TRI-1'!M21 ),2),0))=3,"D-",IF((ROUND(TRUNC(('TRI-1'!M21 ),2),0))=2,"E+",IF((ROUND(TRUNC(('TRI-1'!M21  ),2),0))&lt;=1,"E-","")))))))))))</f>
        <v>A+</v>
      </c>
      <c r="N21" s="51" t="str">
        <f>IF(OR('TRI-1'!N21 ="",'TRI-1'!N21&lt;0,'TRI-1'!N21  &gt;10),"",IF((ROUND(TRUNC(('TRI-1'!N21  ),2),0))=10,"A+",IF((ROUND(TRUNC(('TRI-1'!N21  ),2),0))=9,"A-",IF((ROUND(TRUNC(('TRI-1'!N21   ),2),0))=8,"B+",IF((ROUND(TRUNC(('TRI-1'!N21 ),2),0))=7,"B-",IF((ROUND(TRUNC(('TRI-1'!N21  ),2),0))=6,"C+",IF((ROUND(TRUNC(('TRI-1'!N21  ),2),0))=5,"C-",IF((ROUND(TRUNC(('TRI-1'!N21  ),2),0))=4,"D+",IF((ROUND(TRUNC(('TRI-1'!N21 ),2),0))=3,"D-",IF((ROUND(TRUNC(('TRI-1'!N21 ),2),0))=2,"E+",IF((ROUND(TRUNC(('TRI-1'!N21  ),2),0))&lt;=1,"E-","")))))))))))</f>
        <v>A+</v>
      </c>
      <c r="O21" s="51" t="str">
        <f>IF(OR('TRI-1'!O21 ="",'TRI-1'!O21&lt;0,'TRI-1'!O21  &gt;10),"",IF((ROUND(TRUNC(('TRI-1'!O21  ),2),0))=10,"A+",IF((ROUND(TRUNC(('TRI-1'!O21  ),2),0))=9,"A-",IF((ROUND(TRUNC(('TRI-1'!O21   ),2),0))=8,"B+",IF((ROUND(TRUNC(('TRI-1'!O21 ),2),0))=7,"B-",IF((ROUND(TRUNC(('TRI-1'!O21  ),2),0))=6,"C+",IF((ROUND(TRUNC(('TRI-1'!O21  ),2),0))=5,"C-",IF((ROUND(TRUNC(('TRI-1'!O21  ),2),0))=4,"D+",IF((ROUND(TRUNC(('TRI-1'!O21 ),2),0))=3,"D-",IF((ROUND(TRUNC(('TRI-1'!O21 ),2),0))=2,"E+",IF((ROUND(TRUNC(('TRI-1'!O21  ),2),0))&lt;=1,"E-","")))))))))))</f>
        <v>A+</v>
      </c>
      <c r="P21" s="51" t="str">
        <f>IF(OR('TRI-1'!P21 ="",'TRI-1'!P21&lt;0,'TRI-1'!P21  &gt;10),"",IF((ROUND(TRUNC(('TRI-1'!P21  ),2),0))=10,"A+",IF((ROUND(TRUNC(('TRI-1'!P21  ),2),0))=9,"A-",IF((ROUND(TRUNC(('TRI-1'!P21   ),2),0))=8,"B+",IF((ROUND(TRUNC(('TRI-1'!P21 ),2),0))=7,"B-",IF((ROUND(TRUNC(('TRI-1'!P21  ),2),0))=6,"C+",IF((ROUND(TRUNC(('TRI-1'!P21  ),2),0))=5,"C-",IF((ROUND(TRUNC(('TRI-1'!P21  ),2),0))=4,"D+",IF((ROUND(TRUNC(('TRI-1'!P21 ),2),0))=3,"D-",IF((ROUND(TRUNC(('TRI-1'!P21 ),2),0))=2,"E+",IF((ROUND(TRUNC(('TRI-1'!P21  ),2),0))&lt;=1,"E-","")))))))))))</f>
        <v>A+</v>
      </c>
      <c r="Q21" s="51" t="str">
        <f>IF(OR('TRI-1'!Q21 ="",'TRI-1'!Q21&lt;0,'TRI-1'!Q21  &gt;10),"",IF((ROUND(TRUNC(('TRI-1'!Q21  ),2),0))=10,"A+",IF((ROUND(TRUNC(('TRI-1'!Q21  ),2),0))=9,"A-",IF((ROUND(TRUNC(('TRI-1'!Q21   ),2),0))=8,"B+",IF((ROUND(TRUNC(('TRI-1'!Q21 ),2),0))=7,"B-",IF((ROUND(TRUNC(('TRI-1'!Q21  ),2),0))=6,"C+",IF((ROUND(TRUNC(('TRI-1'!Q21  ),2),0))=5,"C-",IF((ROUND(TRUNC(('TRI-1'!Q21  ),2),0))=4,"D+",IF((ROUND(TRUNC(('TRI-1'!Q21 ),2),0))=3,"D-",IF((ROUND(TRUNC(('TRI-1'!Q21 ),2),0))=2,"E+",IF((ROUND(TRUNC(('TRI-1'!Q21  ),2),0))&lt;=1,"E-","")))))))))))</f>
        <v>A+</v>
      </c>
      <c r="R21" s="51" t="str">
        <f>IF(OR('TRI-1'!R21 ="",'TRI-1'!R21&lt;0,'TRI-1'!R21  &gt;10),"",IF((ROUND(TRUNC(('TRI-1'!R21  ),2),0))=10,"A+",IF((ROUND(TRUNC(('TRI-1'!R21  ),2),0))=9,"A-",IF((ROUND(TRUNC(('TRI-1'!R21   ),2),0))=8,"B+",IF((ROUND(TRUNC(('TRI-1'!R21 ),2),0))=7,"B-",IF((ROUND(TRUNC(('TRI-1'!R21  ),2),0))=6,"C+",IF((ROUND(TRUNC(('TRI-1'!R21  ),2),0))=5,"C-",IF((ROUND(TRUNC(('TRI-1'!R21  ),2),0))=4,"D+",IF((ROUND(TRUNC(('TRI-1'!R21 ),2),0))=3,"D-",IF((ROUND(TRUNC(('TRI-1'!R21 ),2),0))=2,"E+",IF((ROUND(TRUNC(('TRI-1'!R21  ),2),0))&lt;=1,"E-","")))))))))))</f>
        <v>A+</v>
      </c>
      <c r="S21" s="51" t="str">
        <f>IF(OR('TRI-1'!S21 ="",'TRI-1'!S21&lt;0,'TRI-1'!S21  &gt;10),"",IF((ROUND(TRUNC(('TRI-1'!S21  ),2),0))=10,"A+",IF((ROUND(TRUNC(('TRI-1'!S21  ),2),0))=9,"A-",IF((ROUND(TRUNC(('TRI-1'!S21   ),2),0))=8,"B+",IF((ROUND(TRUNC(('TRI-1'!S21 ),2),0))=7,"B-",IF((ROUND(TRUNC(('TRI-1'!S21  ),2),0))=6,"C+",IF((ROUND(TRUNC(('TRI-1'!S21  ),2),0))=5,"C-",IF((ROUND(TRUNC(('TRI-1'!S21  ),2),0))=4,"D+",IF((ROUND(TRUNC(('TRI-1'!S21 ),2),0))=3,"D-",IF((ROUND(TRUNC(('TRI-1'!S21 ),2),0))=2,"E+",IF((ROUND(TRUNC(('TRI-1'!S21  ),2),0))&lt;=1,"E-","")))))))))))</f>
        <v>B+</v>
      </c>
      <c r="T21" s="51" t="str">
        <f>IF(OR('TRI-1'!T21 ="",'TRI-1'!T21&lt;0,'TRI-1'!T21  &gt;10),"",IF((ROUND(TRUNC(('TRI-1'!T21  ),2),0))=10,"A+",IF((ROUND(TRUNC(('TRI-1'!T21  ),2),0))=9,"A-",IF((ROUND(TRUNC(('TRI-1'!T21   ),2),0))=8,"B+",IF((ROUND(TRUNC(('TRI-1'!T21 ),2),0))=7,"B-",IF((ROUND(TRUNC(('TRI-1'!T21  ),2),0))=6,"C+",IF((ROUND(TRUNC(('TRI-1'!T21  ),2),0))=5,"C-",IF((ROUND(TRUNC(('TRI-1'!T21  ),2),0))=4,"D+",IF((ROUND(TRUNC(('TRI-1'!T21 ),2),0))=3,"D-",IF((ROUND(TRUNC(('TRI-1'!T21 ),2),0))=2,"E+",IF((ROUND(TRUNC(('TRI-1'!T21  ),2),0))&lt;=1,"E-","")))))))))))</f>
        <v>A+</v>
      </c>
      <c r="U21" s="51" t="str">
        <f>IF(OR('TRI-1'!U21 ="",'TRI-1'!U21&lt;0,'TRI-1'!U21  &gt;10),"",IF((ROUND(TRUNC(('TRI-1'!U21  ),2),0))=10,"A+",IF((ROUND(TRUNC(('TRI-1'!U21  ),2),0))=9,"A-",IF((ROUND(TRUNC(('TRI-1'!U21   ),2),0))=8,"B+",IF((ROUND(TRUNC(('TRI-1'!U21 ),2),0))=7,"B-",IF((ROUND(TRUNC(('TRI-1'!U21  ),2),0))=6,"C+",IF((ROUND(TRUNC(('TRI-1'!U21  ),2),0))=5,"C-",IF((ROUND(TRUNC(('TRI-1'!U21  ),2),0))=4,"D+",IF((ROUND(TRUNC(('TRI-1'!U21 ),2),0))=3,"D-",IF((ROUND(TRUNC(('TRI-1'!U21 ),2),0))=2,"E+",IF((ROUND(TRUNC(('TRI-1'!U21  ),2),0))&lt;=1,"E-","")))))))))))</f>
        <v>A+</v>
      </c>
      <c r="V21" s="51" t="str">
        <f>IF(OR('TRI-1'!V21 ="",'TRI-1'!V21&lt;0,'TRI-1'!V21  &gt;10),"",IF((ROUND(TRUNC(('TRI-1'!V21  ),2),0))=10,"A+",IF((ROUND(TRUNC(('TRI-1'!V21  ),2),0))=9,"A-",IF((ROUND(TRUNC(('TRI-1'!V21   ),2),0))=8,"B+",IF((ROUND(TRUNC(('TRI-1'!V21 ),2),0))=7,"B-",IF((ROUND(TRUNC(('TRI-1'!V21  ),2),0))=6,"C+",IF((ROUND(TRUNC(('TRI-1'!V21  ),2),0))=5,"C-",IF((ROUND(TRUNC(('TRI-1'!V21  ),2),0))=4,"D+",IF((ROUND(TRUNC(('TRI-1'!V21 ),2),0))=3,"D-",IF((ROUND(TRUNC(('TRI-1'!V21 ),2),0))=2,"E+",IF((ROUND(TRUNC(('TRI-1'!V21  ),2),0))&lt;=1,"E-","")))))))))))</f>
        <v>A+</v>
      </c>
      <c r="W21" s="51" t="str">
        <f>IF(OR('TRI-1'!W21 ="",'TRI-1'!W21&lt;0,'TRI-1'!W21  &gt;10),"",IF((ROUND(TRUNC(('TRI-1'!W21  ),2),0))=10,"A+",IF((ROUND(TRUNC(('TRI-1'!W21  ),2),0))=9,"A-",IF((ROUND(TRUNC(('TRI-1'!W21   ),2),0))=8,"B+",IF((ROUND(TRUNC(('TRI-1'!W21 ),2),0))=7,"B-",IF((ROUND(TRUNC(('TRI-1'!W21  ),2),0))=6,"C+",IF((ROUND(TRUNC(('TRI-1'!W21  ),2),0))=5,"C-",IF((ROUND(TRUNC(('TRI-1'!W21  ),2),0))=4,"D+",IF((ROUND(TRUNC(('TRI-1'!W21 ),2),0))=3,"D-",IF((ROUND(TRUNC(('TRI-1'!W21 ),2),0))=2,"E+",IF((ROUND(TRUNC(('TRI-1'!W21  ),2),0))&lt;=1,"E-","")))))))))))</f>
        <v>A+</v>
      </c>
      <c r="X21" s="51" t="str">
        <f>IF(OR('TRI-1'!X21 ="",'TRI-1'!X21&lt;0,'TRI-1'!X21  &gt;10),"",IF((ROUND(TRUNC(('TRI-1'!X21  ),2),0))=10,"A+",IF((ROUND(TRUNC(('TRI-1'!X21  ),2),0))=9,"A-",IF((ROUND(TRUNC(('TRI-1'!X21   ),2),0))=8,"B+",IF((ROUND(TRUNC(('TRI-1'!X21 ),2),0))=7,"B-",IF((ROUND(TRUNC(('TRI-1'!X21  ),2),0))=6,"C+",IF((ROUND(TRUNC(('TRI-1'!X21  ),2),0))=5,"C-",IF((ROUND(TRUNC(('TRI-1'!X21  ),2),0))=4,"D+",IF((ROUND(TRUNC(('TRI-1'!X21 ),2),0))=3,"D-",IF((ROUND(TRUNC(('TRI-1'!X21 ),2),0))=2,"E+",IF((ROUND(TRUNC(('TRI-1'!X21  ),2),0))&lt;=1,"E-","")))))))))))</f>
        <v>A+</v>
      </c>
      <c r="Y21" s="51" t="str">
        <f>IF(OR('TRI-1'!Y21 ="",'TRI-1'!Y21&lt;0,'TRI-1'!Y21  &gt;10),"",IF((ROUND(TRUNC(('TRI-1'!Y21  ),2),0))=10,"A+",IF((ROUND(TRUNC(('TRI-1'!Y21  ),2),0))=9,"A-",IF((ROUND(TRUNC(('TRI-1'!Y21   ),2),0))=8,"B+",IF((ROUND(TRUNC(('TRI-1'!Y21 ),2),0))=7,"B-",IF((ROUND(TRUNC(('TRI-1'!Y21  ),2),0))=6,"C+",IF((ROUND(TRUNC(('TRI-1'!Y21  ),2),0))=5,"C-",IF((ROUND(TRUNC(('TRI-1'!Y21  ),2),0))=4,"D+",IF((ROUND(TRUNC(('TRI-1'!Y21 ),2),0))=3,"D-",IF((ROUND(TRUNC(('TRI-1'!Y21 ),2),0))=2,"E+",IF((ROUND(TRUNC(('TRI-1'!Y21  ),2),0))&lt;=1,"E-","")))))))))))</f>
        <v>A+</v>
      </c>
      <c r="Z21" s="51" t="str">
        <f>IF(OR('TRI-1'!Z21 ="",'TRI-1'!Z21&lt;0,'TRI-1'!Z21  &gt;10),"",IF((ROUND(TRUNC(('TRI-1'!Z21  ),2),0))=10,"A+",IF((ROUND(TRUNC(('TRI-1'!Z21  ),2),0))=9,"A-",IF((ROUND(TRUNC(('TRI-1'!Z21   ),2),0))=8,"B+",IF((ROUND(TRUNC(('TRI-1'!Z21 ),2),0))=7,"B-",IF((ROUND(TRUNC(('TRI-1'!Z21  ),2),0))=6,"C+",IF((ROUND(TRUNC(('TRI-1'!Z21  ),2),0))=5,"C-",IF((ROUND(TRUNC(('TRI-1'!Z21  ),2),0))=4,"D+",IF((ROUND(TRUNC(('TRI-1'!Z21 ),2),0))=3,"D-",IF((ROUND(TRUNC(('TRI-1'!Z21 ),2),0))=2,"E+",IF((ROUND(TRUNC(('TRI-1'!Z21  ),2),0))&lt;=1,"E-","")))))))))))</f>
        <v>A+</v>
      </c>
      <c r="AA21" s="51" t="str">
        <f>IF(OR('TRI-1'!AA21 ="",'TRI-1'!AA21&lt;0,'TRI-1'!AA21  &gt;10),"",IF((ROUND(TRUNC(('TRI-1'!AA21  ),2),0))=10,"A+",IF((ROUND(TRUNC(('TRI-1'!AA21  ),2),0))=9,"A-",IF((ROUND(TRUNC(('TRI-1'!AA21   ),2),0))=8,"B+",IF((ROUND(TRUNC(('TRI-1'!AA21 ),2),0))=7,"B-",IF((ROUND(TRUNC(('TRI-1'!AA21  ),2),0))=6,"C+",IF((ROUND(TRUNC(('TRI-1'!AA21  ),2),0))=5,"C-",IF((ROUND(TRUNC(('TRI-1'!AA21  ),2),0))=4,"D+",IF((ROUND(TRUNC(('TRI-1'!AA21 ),2),0))=3,"D-",IF((ROUND(TRUNC(('TRI-1'!AA21 ),2),0))=2,"E+",IF((ROUND(TRUNC(('TRI-1'!AA21  ),2),0))&lt;=1,"E-","")))))))))))</f>
        <v>A+</v>
      </c>
      <c r="AB21" s="51" t="str">
        <f>IF(OR('TRI-1'!AB21 ="",'TRI-1'!AB21&lt;0,'TRI-1'!AB21  &gt;10),"",IF((ROUND(TRUNC(('TRI-1'!AB21  ),2),0))=10,"A+",IF((ROUND(TRUNC(('TRI-1'!AB21  ),2),0))=9,"A-",IF((ROUND(TRUNC(('TRI-1'!AB21   ),2),0))=8,"B+",IF((ROUND(TRUNC(('TRI-1'!AB21 ),2),0))=7,"B-",IF((ROUND(TRUNC(('TRI-1'!AB21  ),2),0))=6,"C+",IF((ROUND(TRUNC(('TRI-1'!AB21  ),2),0))=5,"C-",IF((ROUND(TRUNC(('TRI-1'!AB21  ),2),0))=4,"D+",IF((ROUND(TRUNC(('TRI-1'!AB21 ),2),0))=3,"D-",IF((ROUND(TRUNC(('TRI-1'!AB21 ),2),0))=2,"E+",IF((ROUND(TRUNC(('TRI-1'!AB21  ),2),0))&lt;=1,"E-","")))))))))))</f>
        <v>A+</v>
      </c>
      <c r="AC21" s="51" t="str">
        <f>IF(OR('TRI-1'!AC21 ="",'TRI-1'!AC21&lt;0,'TRI-1'!AC21  &gt;10),"",IF((ROUND(TRUNC(('TRI-1'!AC21  ),2),0))=10,"A+",IF((ROUND(TRUNC(('TRI-1'!AC21  ),2),0))=9,"A-",IF((ROUND(TRUNC(('TRI-1'!AC21   ),2),0))=8,"B+",IF((ROUND(TRUNC(('TRI-1'!AC21 ),2),0))=7,"B-",IF((ROUND(TRUNC(('TRI-1'!AC21  ),2),0))=6,"C+",IF((ROUND(TRUNC(('TRI-1'!AC21  ),2),0))=5,"C-",IF((ROUND(TRUNC(('TRI-1'!AC21  ),2),0))=4,"D+",IF((ROUND(TRUNC(('TRI-1'!AC21 ),2),0))=3,"D-",IF((ROUND(TRUNC(('TRI-1'!AC21 ),2),0))=2,"E+",IF((ROUND(TRUNC(('TRI-1'!AC21  ),2),0))&lt;=1,"E-","")))))))))))</f>
        <v>A+</v>
      </c>
      <c r="AD21" s="51" t="str">
        <f>IF(OR('TRI-1'!AD21 ="",'TRI-1'!AD21&lt;0,'TRI-1'!AD21  &gt;10),"",IF((ROUND(TRUNC(('TRI-1'!AD21  ),2),0))=10,"A+",IF((ROUND(TRUNC(('TRI-1'!AD21  ),2),0))=9,"A-",IF((ROUND(TRUNC(('TRI-1'!AD21   ),2),0))=8,"B+",IF((ROUND(TRUNC(('TRI-1'!AD21 ),2),0))=7,"B-",IF((ROUND(TRUNC(('TRI-1'!AD21  ),2),0))=6,"C+",IF((ROUND(TRUNC(('TRI-1'!AD21  ),2),0))=5,"C-",IF((ROUND(TRUNC(('TRI-1'!AD21  ),2),0))=4,"D+",IF((ROUND(TRUNC(('TRI-1'!AD21 ),2),0))=3,"D-",IF((ROUND(TRUNC(('TRI-1'!AD21 ),2),0))=2,"E+",IF((ROUND(TRUNC(('TRI-1'!AD21  ),2),0))&lt;=1,"E-","")))))))))))</f>
        <v>A+</v>
      </c>
      <c r="AE21" s="51" t="str">
        <f>IF(OR('TRI-1'!AE21 ="",'TRI-1'!AE21&lt;0,'TRI-1'!AE21  &gt;10),"",IF((ROUND(TRUNC(('TRI-1'!AE21  ),2),0))=10,"A+",IF((ROUND(TRUNC(('TRI-1'!AE21  ),2),0))=9,"A-",IF((ROUND(TRUNC(('TRI-1'!AE21   ),2),0))=8,"B+",IF((ROUND(TRUNC(('TRI-1'!AE21 ),2),0))=7,"B-",IF((ROUND(TRUNC(('TRI-1'!AE21  ),2),0))=6,"C+",IF((ROUND(TRUNC(('TRI-1'!AE21  ),2),0))=5,"C-",IF((ROUND(TRUNC(('TRI-1'!AE21  ),2),0))=4,"D+",IF((ROUND(TRUNC(('TRI-1'!AE21 ),2),0))=3,"D-",IF((ROUND(TRUNC(('TRI-1'!AE21 ),2),0))=2,"E+",IF((ROUND(TRUNC(('TRI-1'!AE21  ),2),0))&lt;=1,"E-","")))))))))))</f>
        <v>A+</v>
      </c>
      <c r="AF21" s="51" t="str">
        <f>IF(OR('TRI-1'!AF21 ="",'TRI-1'!AF21&lt;0,'TRI-1'!AF21  &gt;10),"",IF((ROUND(TRUNC(('TRI-1'!AF21  ),2),0))=10,"A+",IF((ROUND(TRUNC(('TRI-1'!AF21  ),2),0))=9,"A-",IF((ROUND(TRUNC(('TRI-1'!AF21   ),2),0))=8,"B+",IF((ROUND(TRUNC(('TRI-1'!AF21 ),2),0))=7,"B-",IF((ROUND(TRUNC(('TRI-1'!AF21  ),2),0))=6,"C+",IF((ROUND(TRUNC(('TRI-1'!AF21  ),2),0))=5,"C-",IF((ROUND(TRUNC(('TRI-1'!AF21  ),2),0))=4,"D+",IF((ROUND(TRUNC(('TRI-1'!AF21 ),2),0))=3,"D-",IF((ROUND(TRUNC(('TRI-1'!AF21 ),2),0))=2,"E+",IF((ROUND(TRUNC(('TRI-1'!AF21  ),2),0))&lt;=1,"E-","")))))))))))</f>
        <v>A+</v>
      </c>
      <c r="AG21" s="51" t="str">
        <f>IF(OR('TRI-1'!AG21 ="",'TRI-1'!AG21&lt;0,'TRI-1'!AG21  &gt;10),"",IF((ROUND(TRUNC(('TRI-1'!AG21  ),2),0))=10,"A+",IF((ROUND(TRUNC(('TRI-1'!AG21  ),2),0))=9,"A-",IF((ROUND(TRUNC(('TRI-1'!AG21   ),2),0))=8,"B+",IF((ROUND(TRUNC(('TRI-1'!AG21 ),2),0))=7,"B-",IF((ROUND(TRUNC(('TRI-1'!AG21  ),2),0))=6,"C+",IF((ROUND(TRUNC(('TRI-1'!AG21  ),2),0))=5,"C-",IF((ROUND(TRUNC(('TRI-1'!AG21  ),2),0))=4,"D+",IF((ROUND(TRUNC(('TRI-1'!AG21 ),2),0))=3,"D-",IF((ROUND(TRUNC(('TRI-1'!AG21 ),2),0))=2,"E+",IF((ROUND(TRUNC(('TRI-1'!AG21  ),2),0))&lt;=1,"E-","")))))))))))</f>
        <v>A+</v>
      </c>
      <c r="AH21" s="51" t="str">
        <f>IF(OR('TRI-1'!AH21 ="",'TRI-1'!AH21&lt;0,'TRI-1'!AH21  &gt;10),"",IF((ROUND(TRUNC(('TRI-1'!AH21  ),2),0))=10,"A+",IF((ROUND(TRUNC(('TRI-1'!AH21  ),2),0))=9,"A-",IF((ROUND(TRUNC(('TRI-1'!AH21   ),2),0))=8,"B+",IF((ROUND(TRUNC(('TRI-1'!AH21 ),2),0))=7,"B-",IF((ROUND(TRUNC(('TRI-1'!AH21  ),2),0))=6,"C+",IF((ROUND(TRUNC(('TRI-1'!AH21  ),2),0))=5,"C-",IF((ROUND(TRUNC(('TRI-1'!AH21  ),2),0))=4,"D+",IF((ROUND(TRUNC(('TRI-1'!AH21 ),2),0))=3,"D-",IF((ROUND(TRUNC(('TRI-1'!AH21 ),2),0))=2,"E+",IF((ROUND(TRUNC(('TRI-1'!AH21  ),2),0))&lt;=1,"E-","")))))))))))</f>
        <v>B+</v>
      </c>
      <c r="AI21" s="51" t="str">
        <f>IF(OR('TRI-1'!AI21 ="",'TRI-1'!AI21&lt;0,'TRI-1'!AI21  &gt;10),"",IF((ROUND(TRUNC(('TRI-1'!AI21  ),2),0))=10,"A+",IF((ROUND(TRUNC(('TRI-1'!AI21  ),2),0))=9,"A-",IF((ROUND(TRUNC(('TRI-1'!AI21   ),2),0))=8,"B+",IF((ROUND(TRUNC(('TRI-1'!AI21 ),2),0))=7,"B-",IF((ROUND(TRUNC(('TRI-1'!AI21  ),2),0))=6,"C+",IF((ROUND(TRUNC(('TRI-1'!AI21  ),2),0))=5,"C-",IF((ROUND(TRUNC(('TRI-1'!AI21  ),2),0))=4,"D+",IF((ROUND(TRUNC(('TRI-1'!AI21 ),2),0))=3,"D-",IF((ROUND(TRUNC(('TRI-1'!AI21 ),2),0))=2,"E+",IF((ROUND(TRUNC(('TRI-1'!AI21  ),2),0))&lt;=1,"E-","")))))))))))</f>
        <v>B+</v>
      </c>
      <c r="AJ21" s="51" t="str">
        <f>IF(OR('TRI-1'!AJ21 ="",'TRI-1'!AJ21&lt;0,'TRI-1'!AJ21  &gt;10),"",IF((ROUND(TRUNC(('TRI-1'!AJ21  ),2),0))=10,"A+",IF((ROUND(TRUNC(('TRI-1'!AJ21  ),2),0))=9,"A-",IF((ROUND(TRUNC(('TRI-1'!AJ21   ),2),0))=8,"B+",IF((ROUND(TRUNC(('TRI-1'!AJ21 ),2),0))=7,"B-",IF((ROUND(TRUNC(('TRI-1'!AJ21  ),2),0))=6,"C+",IF((ROUND(TRUNC(('TRI-1'!AJ21  ),2),0))=5,"C-",IF((ROUND(TRUNC(('TRI-1'!AJ21  ),2),0))=4,"D+",IF((ROUND(TRUNC(('TRI-1'!AJ21 ),2),0))=3,"D-",IF((ROUND(TRUNC(('TRI-1'!AJ21 ),2),0))=2,"E+",IF((ROUND(TRUNC(('TRI-1'!AJ21  ),2),0))&lt;=1,"E-","")))))))))))</f>
        <v>A+</v>
      </c>
      <c r="AK21" s="51" t="str">
        <f>IF(OR('TRI-1'!AK21 ="",'TRI-1'!AK21&lt;0,'TRI-1'!AK21  &gt;10),"",IF((ROUND(TRUNC(('TRI-1'!AK21  ),2),0))=10,"A+",IF((ROUND(TRUNC(('TRI-1'!AK21  ),2),0))=9,"A-",IF((ROUND(TRUNC(('TRI-1'!AK21   ),2),0))=8,"B+",IF((ROUND(TRUNC(('TRI-1'!AK21 ),2),0))=7,"B-",IF((ROUND(TRUNC(('TRI-1'!AK21  ),2),0))=6,"C+",IF((ROUND(TRUNC(('TRI-1'!AK21  ),2),0))=5,"C-",IF((ROUND(TRUNC(('TRI-1'!AK21  ),2),0))=4,"D+",IF((ROUND(TRUNC(('TRI-1'!AK21 ),2),0))=3,"D-",IF((ROUND(TRUNC(('TRI-1'!AK21 ),2),0))=2,"E+",IF((ROUND(TRUNC(('TRI-1'!AK21  ),2),0))&lt;=1,"E-","")))))))))))</f>
        <v>A+</v>
      </c>
      <c r="AL21" s="51" t="str">
        <f>IF(OR('TRI-1'!AL21 ="",'TRI-1'!AL21&lt;0,'TRI-1'!AL21  &gt;10),"",IF((ROUND(TRUNC(('TRI-1'!AL21  ),2),0))=10,"A+",IF((ROUND(TRUNC(('TRI-1'!AL21  ),2),0))=9,"A-",IF((ROUND(TRUNC(('TRI-1'!AL21   ),2),0))=8,"B+",IF((ROUND(TRUNC(('TRI-1'!AL21 ),2),0))=7,"B-",IF((ROUND(TRUNC(('TRI-1'!AL21  ),2),0))=6,"C+",IF((ROUND(TRUNC(('TRI-1'!AL21  ),2),0))=5,"C-",IF((ROUND(TRUNC(('TRI-1'!AL21  ),2),0))=4,"D+",IF((ROUND(TRUNC(('TRI-1'!AL21 ),2),0))=3,"D-",IF((ROUND(TRUNC(('TRI-1'!AL21 ),2),0))=2,"E+",IF((ROUND(TRUNC(('TRI-1'!AL21  ),2),0))&lt;=1,"E-","")))))))))))</f>
        <v>A+</v>
      </c>
      <c r="AM21" s="51" t="str">
        <f>IF(OR('TRI-1'!AM21 ="",'TRI-1'!AM21&lt;0,'TRI-1'!AM21  &gt;10),"",IF((ROUND(TRUNC(('TRI-1'!AM21  ),2),0))=10,"A+",IF((ROUND(TRUNC(('TRI-1'!AM21  ),2),0))=9,"A-",IF((ROUND(TRUNC(('TRI-1'!AM21   ),2),0))=8,"B+",IF((ROUND(TRUNC(('TRI-1'!AM21 ),2),0))=7,"B-",IF((ROUND(TRUNC(('TRI-1'!AM21  ),2),0))=6,"C+",IF((ROUND(TRUNC(('TRI-1'!AM21  ),2),0))=5,"C-",IF((ROUND(TRUNC(('TRI-1'!AM21  ),2),0))=4,"D+",IF((ROUND(TRUNC(('TRI-1'!AM21 ),2),0))=3,"D-",IF((ROUND(TRUNC(('TRI-1'!AM21 ),2),0))=2,"E+",IF((ROUND(TRUNC(('TRI-1'!AM21  ),2),0))&lt;=1,"E-","")))))))))))</f>
        <v>B-</v>
      </c>
      <c r="AN21" s="51" t="str">
        <f>IF(OR('TRI-1'!AN21 ="",'TRI-1'!AN21&lt;0,'TRI-1'!AN21  &gt;10),"",IF((ROUND(TRUNC(('TRI-1'!AN21  ),2),0))=10,"A+",IF((ROUND(TRUNC(('TRI-1'!AN21  ),2),0))=9,"A-",IF((ROUND(TRUNC(('TRI-1'!AN21   ),2),0))=8,"B+",IF((ROUND(TRUNC(('TRI-1'!AN21 ),2),0))=7,"B-",IF((ROUND(TRUNC(('TRI-1'!AN21  ),2),0))=6,"C+",IF((ROUND(TRUNC(('TRI-1'!AN21  ),2),0))=5,"C-",IF((ROUND(TRUNC(('TRI-1'!AN21  ),2),0))=4,"D+",IF((ROUND(TRUNC(('TRI-1'!AN21 ),2),0))=3,"D-",IF((ROUND(TRUNC(('TRI-1'!AN21 ),2),0))=2,"E+",IF((ROUND(TRUNC(('TRI-1'!AN21  ),2),0))&lt;=1,"E-","")))))))))))</f>
        <v>A+</v>
      </c>
      <c r="AO21" s="51" t="str">
        <f>IF(OR('TRI-1'!AO21 ="",'TRI-1'!AO21&lt;0,'TRI-1'!AO21  &gt;10),"",IF((ROUND(TRUNC(('TRI-1'!AO21  ),2),0))=10,"A+",IF((ROUND(TRUNC(('TRI-1'!AO21  ),2),0))=9,"A-",IF((ROUND(TRUNC(('TRI-1'!AO21   ),2),0))=8,"B+",IF((ROUND(TRUNC(('TRI-1'!AO21 ),2),0))=7,"B-",IF((ROUND(TRUNC(('TRI-1'!AO21  ),2),0))=6,"C+",IF((ROUND(TRUNC(('TRI-1'!AO21  ),2),0))=5,"C-",IF((ROUND(TRUNC(('TRI-1'!AO21  ),2),0))=4,"D+",IF((ROUND(TRUNC(('TRI-1'!AO21 ),2),0))=3,"D-",IF((ROUND(TRUNC(('TRI-1'!AO21 ),2),0))=2,"E+",IF((ROUND(TRUNC(('TRI-1'!AO21  ),2),0))&lt;=1,"E-","")))))))))))</f>
        <v>A+</v>
      </c>
      <c r="AP21" s="51" t="str">
        <f>IF(OR('TRI-1'!AP21 ="",'TRI-1'!AP21&lt;0,'TRI-1'!AP21  &gt;10),"",IF((ROUND(TRUNC(('TRI-1'!AP21  ),2),0))=10,"A+",IF((ROUND(TRUNC(('TRI-1'!AP21  ),2),0))=9,"A-",IF((ROUND(TRUNC(('TRI-1'!AP21   ),2),0))=8,"B+",IF((ROUND(TRUNC(('TRI-1'!AP21 ),2),0))=7,"B-",IF((ROUND(TRUNC(('TRI-1'!AP21  ),2),0))=6,"C+",IF((ROUND(TRUNC(('TRI-1'!AP21  ),2),0))=5,"C-",IF((ROUND(TRUNC(('TRI-1'!AP21  ),2),0))=4,"D+",IF((ROUND(TRUNC(('TRI-1'!AP21 ),2),0))=3,"D-",IF((ROUND(TRUNC(('TRI-1'!AP21 ),2),0))=2,"E+",IF((ROUND(TRUNC(('TRI-1'!AP21  ),2),0))&lt;=1,"E-","")))))))))))</f>
        <v>A+</v>
      </c>
      <c r="AQ21" s="51" t="str">
        <f>IF(OR('TRI-1'!AQ21 ="",'TRI-1'!AQ21&lt;0,'TRI-1'!AQ21  &gt;10),"",IF((ROUND(TRUNC(('TRI-1'!AQ21  ),2),0))=10,"A+",IF((ROUND(TRUNC(('TRI-1'!AQ21  ),2),0))=9,"A-",IF((ROUND(TRUNC(('TRI-1'!AQ21   ),2),0))=8,"B+",IF((ROUND(TRUNC(('TRI-1'!AQ21 ),2),0))=7,"B-",IF((ROUND(TRUNC(('TRI-1'!AQ21  ),2),0))=6,"C+",IF((ROUND(TRUNC(('TRI-1'!AQ21  ),2),0))=5,"C-",IF((ROUND(TRUNC(('TRI-1'!AQ21  ),2),0))=4,"D+",IF((ROUND(TRUNC(('TRI-1'!AQ21 ),2),0))=3,"D-",IF((ROUND(TRUNC(('TRI-1'!AQ21 ),2),0))=2,"E+",IF((ROUND(TRUNC(('TRI-1'!AQ21  ),2),0))&lt;=1,"E-","")))))))))))</f>
        <v>A+</v>
      </c>
      <c r="AR21" s="51" t="str">
        <f>IF(OR('TRI-1'!AR21 ="",'TRI-1'!AR21&lt;0,'TRI-1'!AR21  &gt;10),"",IF((ROUND(TRUNC(('TRI-1'!AR21  ),2),0))=10,"A+",IF((ROUND(TRUNC(('TRI-1'!AR21  ),2),0))=9,"A-",IF((ROUND(TRUNC(('TRI-1'!AR21   ),2),0))=8,"B+",IF((ROUND(TRUNC(('TRI-1'!AR21 ),2),0))=7,"B-",IF((ROUND(TRUNC(('TRI-1'!AR21  ),2),0))=6,"C+",IF((ROUND(TRUNC(('TRI-1'!AR21  ),2),0))=5,"C-",IF((ROUND(TRUNC(('TRI-1'!AR21  ),2),0))=4,"D+",IF((ROUND(TRUNC(('TRI-1'!AR21 ),2),0))=3,"D-",IF((ROUND(TRUNC(('TRI-1'!AR21 ),2),0))=2,"E+",IF((ROUND(TRUNC(('TRI-1'!AR21  ),2),0))&lt;=1,"E-","")))))))))))</f>
        <v>A+</v>
      </c>
      <c r="AS21" s="51" t="str">
        <f>IF(OR('TRI-1'!AS21 ="",'TRI-1'!AS21&lt;0,'TRI-1'!AS21  &gt;10),"",IF((ROUND(TRUNC(('TRI-1'!AS21  ),2),0))=10,"A+",IF((ROUND(TRUNC(('TRI-1'!AS21  ),2),0))=9,"A-",IF((ROUND(TRUNC(('TRI-1'!AS21   ),2),0))=8,"B+",IF((ROUND(TRUNC(('TRI-1'!AS21 ),2),0))=7,"B-",IF((ROUND(TRUNC(('TRI-1'!AS21  ),2),0))=6,"C+",IF((ROUND(TRUNC(('TRI-1'!AS21  ),2),0))=5,"C-",IF((ROUND(TRUNC(('TRI-1'!AS21  ),2),0))=4,"D+",IF((ROUND(TRUNC(('TRI-1'!AS21 ),2),0))=3,"D-",IF((ROUND(TRUNC(('TRI-1'!AS21 ),2),0))=2,"E+",IF((ROUND(TRUNC(('TRI-1'!AS21  ),2),0))&lt;=1,"E-","")))))))))))</f>
        <v>A+</v>
      </c>
      <c r="AT21" s="51" t="str">
        <f>IF(OR('TRI-1'!AT21 ="",'TRI-1'!AT21&lt;0,'TRI-1'!AT21  &gt;10),"",IF((ROUND(TRUNC(('TRI-1'!AT21  ),2),0))=10,"A+",IF((ROUND(TRUNC(('TRI-1'!AT21  ),2),0))=9,"A-",IF((ROUND(TRUNC(('TRI-1'!AT21   ),2),0))=8,"B+",IF((ROUND(TRUNC(('TRI-1'!AT21 ),2),0))=7,"B-",IF((ROUND(TRUNC(('TRI-1'!AT21  ),2),0))=6,"C+",IF((ROUND(TRUNC(('TRI-1'!AT21  ),2),0))=5,"C-",IF((ROUND(TRUNC(('TRI-1'!AT21  ),2),0))=4,"D+",IF((ROUND(TRUNC(('TRI-1'!AT21 ),2),0))=3,"D-",IF((ROUND(TRUNC(('TRI-1'!AT21 ),2),0))=2,"E+",IF((ROUND(TRUNC(('TRI-1'!AT21  ),2),0))&lt;=1,"E-","")))))))))))</f>
        <v>A+</v>
      </c>
      <c r="AU21" s="51" t="str">
        <f>IF(OR('TRI-1'!AU21 ="",'TRI-1'!AU21&lt;0,'TRI-1'!AU21  &gt;10),"",IF((ROUND(TRUNC(('TRI-1'!AU21  ),2),0))=10,"A+",IF((ROUND(TRUNC(('TRI-1'!AU21  ),2),0))=9,"A-",IF((ROUND(TRUNC(('TRI-1'!AU21   ),2),0))=8,"B+",IF((ROUND(TRUNC(('TRI-1'!AU21 ),2),0))=7,"B-",IF((ROUND(TRUNC(('TRI-1'!AU21  ),2),0))=6,"C+",IF((ROUND(TRUNC(('TRI-1'!AU21  ),2),0))=5,"C-",IF((ROUND(TRUNC(('TRI-1'!AU21  ),2),0))=4,"D+",IF((ROUND(TRUNC(('TRI-1'!AU21 ),2),0))=3,"D-",IF((ROUND(TRUNC(('TRI-1'!AU21 ),2),0))=2,"E+",IF((ROUND(TRUNC(('TRI-1'!AU21  ),2),0))&lt;=1,"E-","")))))))))))</f>
        <v>A+</v>
      </c>
      <c r="AV21" s="51" t="str">
        <f>IF(OR('TRI-1'!AV21 ="",'TRI-1'!AV21&lt;0,'TRI-1'!AV21  &gt;10),"",IF((ROUND(TRUNC(('TRI-1'!AV21  ),2),0))=10,"A+",IF((ROUND(TRUNC(('TRI-1'!AV21  ),2),0))=9,"A-",IF((ROUND(TRUNC(('TRI-1'!AV21   ),2),0))=8,"B+",IF((ROUND(TRUNC(('TRI-1'!AV21 ),2),0))=7,"B-",IF((ROUND(TRUNC(('TRI-1'!AV21  ),2),0))=6,"C+",IF((ROUND(TRUNC(('TRI-1'!AV21  ),2),0))=5,"C-",IF((ROUND(TRUNC(('TRI-1'!AV21  ),2),0))=4,"D+",IF((ROUND(TRUNC(('TRI-1'!AV21 ),2),0))=3,"D-",IF((ROUND(TRUNC(('TRI-1'!AV21 ),2),0))=2,"E+",IF((ROUND(TRUNC(('TRI-1'!AV21  ),2),0))&lt;=1,"E-","")))))))))))</f>
        <v>A+</v>
      </c>
      <c r="AW21" s="51" t="str">
        <f>IF(OR('TRI-1'!AW21 ="",'TRI-1'!AW21&lt;0,'TRI-1'!AW21  &gt;10),"",IF((ROUND(TRUNC(('TRI-1'!AW21  ),2),0))=10,"A+",IF((ROUND(TRUNC(('TRI-1'!AW21  ),2),0))=9,"A-",IF((ROUND(TRUNC(('TRI-1'!AW21   ),2),0))=8,"B+",IF((ROUND(TRUNC(('TRI-1'!AW21 ),2),0))=7,"B-",IF((ROUND(TRUNC(('TRI-1'!AW21  ),2),0))=6,"C+",IF((ROUND(TRUNC(('TRI-1'!AW21  ),2),0))=5,"C-",IF((ROUND(TRUNC(('TRI-1'!AW21  ),2),0))=4,"D+",IF((ROUND(TRUNC(('TRI-1'!AW21 ),2),0))=3,"D-",IF((ROUND(TRUNC(('TRI-1'!AW21 ),2),0))=2,"E+",IF((ROUND(TRUNC(('TRI-1'!AW21  ),2),0))&lt;=1,"E-","")))))))))))</f>
        <v>A+</v>
      </c>
      <c r="AX21" s="51" t="str">
        <f>IF(OR('TRI-1'!AX21 ="",'TRI-1'!AX21&lt;0,'TRI-1'!AX21  &gt;10),"",IF((ROUND(TRUNC(('TRI-1'!AX21  ),2),0))=10,"A+",IF((ROUND(TRUNC(('TRI-1'!AX21  ),2),0))=9,"A-",IF((ROUND(TRUNC(('TRI-1'!AX21   ),2),0))=8,"B+",IF((ROUND(TRUNC(('TRI-1'!AX21 ),2),0))=7,"B-",IF((ROUND(TRUNC(('TRI-1'!AX21  ),2),0))=6,"C+",IF((ROUND(TRUNC(('TRI-1'!AX21  ),2),0))=5,"C-",IF((ROUND(TRUNC(('TRI-1'!AX21  ),2),0))=4,"D+",IF((ROUND(TRUNC(('TRI-1'!AX21 ),2),0))=3,"D-",IF((ROUND(TRUNC(('TRI-1'!AX21 ),2),0))=2,"E+",IF((ROUND(TRUNC(('TRI-1'!AX21  ),2),0))&lt;=1,"E-","")))))))))))</f>
        <v>A+</v>
      </c>
      <c r="AY21" s="51" t="str">
        <f>IF(OR('TRI-1'!AY21 ="",'TRI-1'!AY21&lt;0,'TRI-1'!AY21  &gt;10),"",IF((ROUND(TRUNC(('TRI-1'!AY21  ),2),0))=10,"A+",IF((ROUND(TRUNC(('TRI-1'!AY21  ),2),0))=9,"A-",IF((ROUND(TRUNC(('TRI-1'!AY21   ),2),0))=8,"B+",IF((ROUND(TRUNC(('TRI-1'!AY21 ),2),0))=7,"B-",IF((ROUND(TRUNC(('TRI-1'!AY21  ),2),0))=6,"C+",IF((ROUND(TRUNC(('TRI-1'!AY21  ),2),0))=5,"C-",IF((ROUND(TRUNC(('TRI-1'!AY21  ),2),0))=4,"D+",IF((ROUND(TRUNC(('TRI-1'!AY21 ),2),0))=3,"D-",IF((ROUND(TRUNC(('TRI-1'!AY21 ),2),0))=2,"E+",IF((ROUND(TRUNC(('TRI-1'!AY21  ),2),0))&lt;=1,"E-","")))))))))))</f>
        <v>A+</v>
      </c>
      <c r="AZ21" s="51" t="str">
        <f>IF(OR('TRI-1'!AZ21 ="",'TRI-1'!AZ21&lt;0,'TRI-1'!AZ21  &gt;10),"",IF((ROUND(TRUNC(('TRI-1'!AZ21  ),2),0))=10,"A+",IF((ROUND(TRUNC(('TRI-1'!AZ21  ),2),0))=9,"A-",IF((ROUND(TRUNC(('TRI-1'!AZ21   ),2),0))=8,"B+",IF((ROUND(TRUNC(('TRI-1'!AZ21 ),2),0))=7,"B-",IF((ROUND(TRUNC(('TRI-1'!AZ21  ),2),0))=6,"C+",IF((ROUND(TRUNC(('TRI-1'!AZ21  ),2),0))=5,"C-",IF((ROUND(TRUNC(('TRI-1'!AZ21  ),2),0))=4,"D+",IF((ROUND(TRUNC(('TRI-1'!AZ21 ),2),0))=3,"D-",IF((ROUND(TRUNC(('TRI-1'!AZ21 ),2),0))=2,"E+",IF((ROUND(TRUNC(('TRI-1'!AZ21  ),2),0))&lt;=1,"E-","")))))))))))</f>
        <v>A+</v>
      </c>
      <c r="BA21" s="51" t="str">
        <f>IF(OR('TRI-1'!BA21 ="",'TRI-1'!BA21&lt;0,'TRI-1'!BA21  &gt;10),"",IF((ROUND(TRUNC(('TRI-1'!BA21  ),2),0))=10,"A+",IF((ROUND(TRUNC(('TRI-1'!BA21  ),2),0))=9,"A-",IF((ROUND(TRUNC(('TRI-1'!BA21   ),2),0))=8,"B+",IF((ROUND(TRUNC(('TRI-1'!BA21 ),2),0))=7,"B-",IF((ROUND(TRUNC(('TRI-1'!BA21  ),2),0))=6,"C+",IF((ROUND(TRUNC(('TRI-1'!BA21  ),2),0))=5,"C-",IF((ROUND(TRUNC(('TRI-1'!BA21  ),2),0))=4,"D+",IF((ROUND(TRUNC(('TRI-1'!BA21 ),2),0))=3,"D-",IF((ROUND(TRUNC(('TRI-1'!BA21 ),2),0))=2,"E+",IF((ROUND(TRUNC(('TRI-1'!BA21  ),2),0))&lt;=1,"E-","")))))))))))</f>
        <v>A+</v>
      </c>
      <c r="BB21" s="51" t="str">
        <f>IF(OR('TRI-1'!BB21 ="",'TRI-1'!BB21&lt;0,'TRI-1'!BB21  &gt;10),"",IF((ROUND(TRUNC(('TRI-1'!BB21  ),2),0))=10,"A+",IF((ROUND(TRUNC(('TRI-1'!BB21  ),2),0))=9,"A-",IF((ROUND(TRUNC(('TRI-1'!BB21   ),2),0))=8,"B+",IF((ROUND(TRUNC(('TRI-1'!BB21 ),2),0))=7,"B-",IF((ROUND(TRUNC(('TRI-1'!BB21  ),2),0))=6,"C+",IF((ROUND(TRUNC(('TRI-1'!BB21  ),2),0))=5,"C-",IF((ROUND(TRUNC(('TRI-1'!BB21  ),2),0))=4,"D+",IF((ROUND(TRUNC(('TRI-1'!BB21 ),2),0))=3,"D-",IF((ROUND(TRUNC(('TRI-1'!BB21 ),2),0))=2,"E+",IF((ROUND(TRUNC(('TRI-1'!BB21  ),2),0))&lt;=1,"E-","")))))))))))</f>
        <v>A+</v>
      </c>
      <c r="BC21" s="51" t="str">
        <f>IF(OR('TRI-1'!BC21 ="",'TRI-1'!BC21&lt;0,'TRI-1'!BC21  &gt;10),"",IF((ROUND(TRUNC(('TRI-1'!BC21  ),2),0))=10,"A+",IF((ROUND(TRUNC(('TRI-1'!BC21  ),2),0))=9,"A-",IF((ROUND(TRUNC(('TRI-1'!BC21   ),2),0))=8,"B+",IF((ROUND(TRUNC(('TRI-1'!BC21 ),2),0))=7,"B-",IF((ROUND(TRUNC(('TRI-1'!BC21  ),2),0))=6,"C+",IF((ROUND(TRUNC(('TRI-1'!BC21  ),2),0))=5,"C-",IF((ROUND(TRUNC(('TRI-1'!BC21  ),2),0))=4,"D+",IF((ROUND(TRUNC(('TRI-1'!BC21 ),2),0))=3,"D-",IF((ROUND(TRUNC(('TRI-1'!BC21 ),2),0))=2,"E+",IF((ROUND(TRUNC(('TRI-1'!BC21  ),2),0))&lt;=1,"E-","")))))))))))</f>
        <v>A+</v>
      </c>
      <c r="BD21" s="51" t="str">
        <f>IF(OR('TRI-1'!BD21 ="",'TRI-1'!BD21&lt;0,'TRI-1'!BD21  &gt;10),"",IF((ROUND(TRUNC(('TRI-1'!BD21  ),2),0))=10,"A+",IF((ROUND(TRUNC(('TRI-1'!BD21  ),2),0))=9,"A-",IF((ROUND(TRUNC(('TRI-1'!BD21   ),2),0))=8,"B+",IF((ROUND(TRUNC(('TRI-1'!BD21 ),2),0))=7,"B-",IF((ROUND(TRUNC(('TRI-1'!BD21  ),2),0))=6,"C+",IF((ROUND(TRUNC(('TRI-1'!BD21  ),2),0))=5,"C-",IF((ROUND(TRUNC(('TRI-1'!BD21  ),2),0))=4,"D+",IF((ROUND(TRUNC(('TRI-1'!BD21 ),2),0))=3,"D-",IF((ROUND(TRUNC(('TRI-1'!BD21 ),2),0))=2,"E+",IF((ROUND(TRUNC(('TRI-1'!BD21  ),2),0))&lt;=1,"E-","")))))))))))</f>
        <v>A+</v>
      </c>
      <c r="BE21" s="51" t="str">
        <f>IF(OR('TRI-1'!BE21 ="",'TRI-1'!BE21&lt;0,'TRI-1'!BE21  &gt;10),"",IF((ROUND(TRUNC(('TRI-1'!BE21  ),2),0))=10,"A+",IF((ROUND(TRUNC(('TRI-1'!BE21  ),2),0))=9,"A-",IF((ROUND(TRUNC(('TRI-1'!BE21   ),2),0))=8,"B+",IF((ROUND(TRUNC(('TRI-1'!BE21 ),2),0))=7,"B-",IF((ROUND(TRUNC(('TRI-1'!BE21  ),2),0))=6,"C+",IF((ROUND(TRUNC(('TRI-1'!BE21  ),2),0))=5,"C-",IF((ROUND(TRUNC(('TRI-1'!BE21  ),2),0))=4,"D+",IF((ROUND(TRUNC(('TRI-1'!BE21 ),2),0))=3,"D-",IF((ROUND(TRUNC(('TRI-1'!BE21 ),2),0))=2,"E+",IF((ROUND(TRUNC(('TRI-1'!BE21  ),2),0))&lt;=1,"E-","")))))))))))</f>
        <v>A+</v>
      </c>
      <c r="BF21" s="51" t="str">
        <f>IF(OR('TRI-1'!BF21 ="",'TRI-1'!BF21&lt;0,'TRI-1'!BF21  &gt;10),"",IF((ROUND(TRUNC(('TRI-1'!BF21  ),2),0))=10,"A+",IF((ROUND(TRUNC(('TRI-1'!BF21  ),2),0))=9,"A-",IF((ROUND(TRUNC(('TRI-1'!BF21   ),2),0))=8,"B+",IF((ROUND(TRUNC(('TRI-1'!BF21 ),2),0))=7,"B-",IF((ROUND(TRUNC(('TRI-1'!BF21  ),2),0))=6,"C+",IF((ROUND(TRUNC(('TRI-1'!BF21  ),2),0))=5,"C-",IF((ROUND(TRUNC(('TRI-1'!BF21  ),2),0))=4,"D+",IF((ROUND(TRUNC(('TRI-1'!BF21 ),2),0))=3,"D-",IF((ROUND(TRUNC(('TRI-1'!BF21 ),2),0))=2,"E+",IF((ROUND(TRUNC(('TRI-1'!BF21  ),2),0))&lt;=1,"E-","")))))))))))</f>
        <v>A+</v>
      </c>
      <c r="BG21" s="51" t="str">
        <f>IF(OR('TRI-1'!BG21 ="",'TRI-1'!BG21&lt;0,'TRI-1'!BG21  &gt;10),"",IF((ROUND(TRUNC(('TRI-1'!BG21  ),2),0))=10,"A+",IF((ROUND(TRUNC(('TRI-1'!BG21  ),2),0))=9,"A-",IF((ROUND(TRUNC(('TRI-1'!BG21   ),2),0))=8,"B+",IF((ROUND(TRUNC(('TRI-1'!BG21 ),2),0))=7,"B-",IF((ROUND(TRUNC(('TRI-1'!BG21  ),2),0))=6,"C+",IF((ROUND(TRUNC(('TRI-1'!BG21  ),2),0))=5,"C-",IF((ROUND(TRUNC(('TRI-1'!BG21  ),2),0))=4,"D+",IF((ROUND(TRUNC(('TRI-1'!BG21 ),2),0))=3,"D-",IF((ROUND(TRUNC(('TRI-1'!BG21 ),2),0))=2,"E+",IF((ROUND(TRUNC(('TRI-1'!BG21  ),2),0))&lt;=1,"E-","")))))))))))</f>
        <v>A+</v>
      </c>
      <c r="BH21" s="51" t="str">
        <f>IF(OR('TRI-1'!BH21 ="",'TRI-1'!BH21&lt;0,'TRI-1'!BH21  &gt;10),"",IF((ROUND(TRUNC(('TRI-1'!BH21  ),2),0))=10,"A+",IF((ROUND(TRUNC(('TRI-1'!BH21  ),2),0))=9,"A-",IF((ROUND(TRUNC(('TRI-1'!BH21   ),2),0))=8,"B+",IF((ROUND(TRUNC(('TRI-1'!BH21 ),2),0))=7,"B-",IF((ROUND(TRUNC(('TRI-1'!BH21  ),2),0))=6,"C+",IF((ROUND(TRUNC(('TRI-1'!BH21  ),2),0))=5,"C-",IF((ROUND(TRUNC(('TRI-1'!BH21  ),2),0))=4,"D+",IF((ROUND(TRUNC(('TRI-1'!BH21 ),2),0))=3,"D-",IF((ROUND(TRUNC(('TRI-1'!BH21 ),2),0))=2,"E+",IF((ROUND(TRUNC(('TRI-1'!BH21  ),2),0))&lt;=1,"E-","")))))))))))</f>
        <v>A+</v>
      </c>
      <c r="BI21" s="51" t="str">
        <f>IF(OR('TRI-1'!BI21 ="",'TRI-1'!BI21&lt;0,'TRI-1'!BI21  &gt;10),"",IF((ROUND(TRUNC(('TRI-1'!BI21  ),2),0))=10,"A+",IF((ROUND(TRUNC(('TRI-1'!BI21  ),2),0))=9,"A-",IF((ROUND(TRUNC(('TRI-1'!BI21   ),2),0))=8,"B+",IF((ROUND(TRUNC(('TRI-1'!BI21 ),2),0))=7,"B-",IF((ROUND(TRUNC(('TRI-1'!BI21  ),2),0))=6,"C+",IF((ROUND(TRUNC(('TRI-1'!BI21  ),2),0))=5,"C-",IF((ROUND(TRUNC(('TRI-1'!BI21  ),2),0))=4,"D+",IF((ROUND(TRUNC(('TRI-1'!BI21 ),2),0))=3,"D-",IF((ROUND(TRUNC(('TRI-1'!BI21 ),2),0))=2,"E+",IF((ROUND(TRUNC(('TRI-1'!BI21  ),2),0))&lt;=1,"E-","")))))))))))</f>
        <v>A+</v>
      </c>
      <c r="BJ21" s="51" t="str">
        <f>IF(OR('TRI-1'!BJ21 ="",'TRI-1'!BJ21&lt;0,'TRI-1'!BJ21  &gt;10),"",IF((ROUND(TRUNC(('TRI-1'!BJ21  ),2),0))=10,"A+",IF((ROUND(TRUNC(('TRI-1'!BJ21  ),2),0))=9,"A-",IF((ROUND(TRUNC(('TRI-1'!BJ21   ),2),0))=8,"B+",IF((ROUND(TRUNC(('TRI-1'!BJ21 ),2),0))=7,"B-",IF((ROUND(TRUNC(('TRI-1'!BJ21  ),2),0))=6,"C+",IF((ROUND(TRUNC(('TRI-1'!BJ21  ),2),0))=5,"C-",IF((ROUND(TRUNC(('TRI-1'!BJ21  ),2),0))=4,"D+",IF((ROUND(TRUNC(('TRI-1'!BJ21 ),2),0))=3,"D-",IF((ROUND(TRUNC(('TRI-1'!BJ21 ),2),0))=2,"E+",IF((ROUND(TRUNC(('TRI-1'!BJ21  ),2),0))&lt;=1,"E-","")))))))))))</f>
        <v>A+</v>
      </c>
      <c r="BK21" s="51" t="str">
        <f>IF(OR('TRI-1'!BK21 ="",'TRI-1'!BK21&lt;0,'TRI-1'!BK21  &gt;10),"",IF((ROUND(TRUNC(('TRI-1'!BK21  ),2),0))=10,"A+",IF((ROUND(TRUNC(('TRI-1'!BK21  ),2),0))=9,"A-",IF((ROUND(TRUNC(('TRI-1'!BK21   ),2),0))=8,"B+",IF((ROUND(TRUNC(('TRI-1'!BK21 ),2),0))=7,"B-",IF((ROUND(TRUNC(('TRI-1'!BK21  ),2),0))=6,"C+",IF((ROUND(TRUNC(('TRI-1'!BK21  ),2),0))=5,"C-",IF((ROUND(TRUNC(('TRI-1'!BK21  ),2),0))=4,"D+",IF((ROUND(TRUNC(('TRI-1'!BK21 ),2),0))=3,"D-",IF((ROUND(TRUNC(('TRI-1'!BK21 ),2),0))=2,"E+",IF((ROUND(TRUNC(('TRI-1'!BK21  ),2),0))&lt;=1,"E-","")))))))))))</f>
        <v>A+</v>
      </c>
      <c r="BL21" s="51" t="str">
        <f>IF(OR('TRI-1'!BL21 ="",'TRI-1'!BL21&lt;0,'TRI-1'!BL21  &gt;10),"",IF((ROUND(TRUNC(('TRI-1'!BL21  ),2),0))=10,"A+",IF((ROUND(TRUNC(('TRI-1'!BL21  ),2),0))=9,"A-",IF((ROUND(TRUNC(('TRI-1'!BL21   ),2),0))=8,"B+",IF((ROUND(TRUNC(('TRI-1'!BL21 ),2),0))=7,"B-",IF((ROUND(TRUNC(('TRI-1'!BL21  ),2),0))=6,"C+",IF((ROUND(TRUNC(('TRI-1'!BL21  ),2),0))=5,"C-",IF((ROUND(TRUNC(('TRI-1'!BL21  ),2),0))=4,"D+",IF((ROUND(TRUNC(('TRI-1'!BL21 ),2),0))=3,"D-",IF((ROUND(TRUNC(('TRI-1'!BL21 ),2),0))=2,"E+",IF((ROUND(TRUNC(('TRI-1'!BL21  ),2),0))&lt;=1,"E-","")))))))))))</f>
        <v>A+</v>
      </c>
      <c r="BM21" s="51" t="str">
        <f>IF(OR('TRI-1'!BM21 ="",'TRI-1'!BM21&lt;0,'TRI-1'!BM21  &gt;10),"",IF((ROUND(TRUNC(('TRI-1'!BM21  ),2),0))=10,"A+",IF((ROUND(TRUNC(('TRI-1'!BM21  ),2),0))=9,"A-",IF((ROUND(TRUNC(('TRI-1'!BM21   ),2),0))=8,"B+",IF((ROUND(TRUNC(('TRI-1'!BM21 ),2),0))=7,"B-",IF((ROUND(TRUNC(('TRI-1'!BM21  ),2),0))=6,"C+",IF((ROUND(TRUNC(('TRI-1'!BM21  ),2),0))=5,"C-",IF((ROUND(TRUNC(('TRI-1'!BM21  ),2),0))=4,"D+",IF((ROUND(TRUNC(('TRI-1'!BM21 ),2),0))=3,"D-",IF((ROUND(TRUNC(('TRI-1'!BM21 ),2),0))=2,"E+",IF((ROUND(TRUNC(('TRI-1'!BM21  ),2),0))&lt;=1,"E-","")))))))))))</f>
        <v>A+</v>
      </c>
      <c r="BN21" s="51" t="str">
        <f>IF(OR('TRI-1'!BN21 ="",'TRI-1'!BN21&lt;0,'TRI-1'!BN21  &gt;10),"",IF((ROUND(TRUNC(('TRI-1'!BN21  ),2),0))=10,"A+",IF((ROUND(TRUNC(('TRI-1'!BN21  ),2),0))=9,"A-",IF((ROUND(TRUNC(('TRI-1'!BN21   ),2),0))=8,"B+",IF((ROUND(TRUNC(('TRI-1'!BN21 ),2),0))=7,"B-",IF((ROUND(TRUNC(('TRI-1'!BN21  ),2),0))=6,"C+",IF((ROUND(TRUNC(('TRI-1'!BN21  ),2),0))=5,"C-",IF((ROUND(TRUNC(('TRI-1'!BN21  ),2),0))=4,"D+",IF((ROUND(TRUNC(('TRI-1'!BN21 ),2),0))=3,"D-",IF((ROUND(TRUNC(('TRI-1'!BN21 ),2),0))=2,"E+",IF((ROUND(TRUNC(('TRI-1'!BN21  ),2),0))&lt;=1,"E-","")))))))))))</f>
        <v>A+</v>
      </c>
      <c r="BO21" s="51" t="str">
        <f>IF(OR('TRI-1'!BO21 ="",'TRI-1'!BO21&lt;0,'TRI-1'!BO21  &gt;10),"",IF((ROUND(TRUNC(('TRI-1'!BO21  ),2),0))=10,"A+",IF((ROUND(TRUNC(('TRI-1'!BO21  ),2),0))=9,"A-",IF((ROUND(TRUNC(('TRI-1'!BO21   ),2),0))=8,"B+",IF((ROUND(TRUNC(('TRI-1'!BO21 ),2),0))=7,"B-",IF((ROUND(TRUNC(('TRI-1'!BO21  ),2),0))=6,"C+",IF((ROUND(TRUNC(('TRI-1'!BO21  ),2),0))=5,"C-",IF((ROUND(TRUNC(('TRI-1'!BO21  ),2),0))=4,"D+",IF((ROUND(TRUNC(('TRI-1'!BO21 ),2),0))=3,"D-",IF((ROUND(TRUNC(('TRI-1'!BO21 ),2),0))=2,"E+",IF((ROUND(TRUNC(('TRI-1'!BO21  ),2),0))&lt;=1,"E-","")))))))))))</f>
        <v>A+</v>
      </c>
      <c r="BP21" s="51" t="str">
        <f>IF(OR('TRI-1'!BP21 ="",'TRI-1'!BP21&lt;0,'TRI-1'!BP21  &gt;10),"",IF((ROUND(TRUNC(('TRI-1'!BP21  ),2),0))=10,"A+",IF((ROUND(TRUNC(('TRI-1'!BP21  ),2),0))=9,"A-",IF((ROUND(TRUNC(('TRI-1'!BP21   ),2),0))=8,"B+",IF((ROUND(TRUNC(('TRI-1'!BP21 ),2),0))=7,"B-",IF((ROUND(TRUNC(('TRI-1'!BP21  ),2),0))=6,"C+",IF((ROUND(TRUNC(('TRI-1'!BP21  ),2),0))=5,"C-",IF((ROUND(TRUNC(('TRI-1'!BP21  ),2),0))=4,"D+",IF((ROUND(TRUNC(('TRI-1'!BP21 ),2),0))=3,"D-",IF((ROUND(TRUNC(('TRI-1'!BP21 ),2),0))=2,"E+",IF((ROUND(TRUNC(('TRI-1'!BP21  ),2),0))&lt;=1,"E-","")))))))))))</f>
        <v>A+</v>
      </c>
      <c r="BQ21" s="51" t="str">
        <f>IF(OR('TRI-1'!BQ21 ="",'TRI-1'!BQ21&lt;0,'TRI-1'!BQ21  &gt;10),"",IF((ROUND(TRUNC(('TRI-1'!BQ21  ),2),0))=10,"A+",IF((ROUND(TRUNC(('TRI-1'!BQ21  ),2),0))=9,"A-",IF((ROUND(TRUNC(('TRI-1'!BQ21   ),2),0))=8,"B+",IF((ROUND(TRUNC(('TRI-1'!BQ21 ),2),0))=7,"B-",IF((ROUND(TRUNC(('TRI-1'!BQ21  ),2),0))=6,"C+",IF((ROUND(TRUNC(('TRI-1'!BQ21  ),2),0))=5,"C-",IF((ROUND(TRUNC(('TRI-1'!BQ21  ),2),0))=4,"D+",IF((ROUND(TRUNC(('TRI-1'!BQ21 ),2),0))=3,"D-",IF((ROUND(TRUNC(('TRI-1'!BQ21 ),2),0))=2,"E+",IF((ROUND(TRUNC(('TRI-1'!BQ21  ),2),0))&lt;=1,"E-","")))))))))))</f>
        <v>A+</v>
      </c>
      <c r="BR21" s="51" t="str">
        <f>IF(OR('TRI-1'!BR21 ="",'TRI-1'!BR21&lt;0,'TRI-1'!BR21  &gt;10),"",IF((ROUND(TRUNC(('TRI-1'!BR21  ),2),0))=10,"A+",IF((ROUND(TRUNC(('TRI-1'!BR21  ),2),0))=9,"A-",IF((ROUND(TRUNC(('TRI-1'!BR21   ),2),0))=8,"B+",IF((ROUND(TRUNC(('TRI-1'!BR21 ),2),0))=7,"B-",IF((ROUND(TRUNC(('TRI-1'!BR21  ),2),0))=6,"C+",IF((ROUND(TRUNC(('TRI-1'!BR21  ),2),0))=5,"C-",IF((ROUND(TRUNC(('TRI-1'!BR21  ),2),0))=4,"D+",IF((ROUND(TRUNC(('TRI-1'!BR21 ),2),0))=3,"D-",IF((ROUND(TRUNC(('TRI-1'!BR21 ),2),0))=2,"E+",IF((ROUND(TRUNC(('TRI-1'!BR21  ),2),0))&lt;=1,"E-","")))))))))))</f>
        <v>A+</v>
      </c>
      <c r="BS21" s="51" t="str">
        <f>IF(OR('TRI-1'!BS21 ="",'TRI-1'!BS21&lt;0,'TRI-1'!BS21  &gt;10),"",IF((ROUND(TRUNC(('TRI-1'!BS21  ),2),0))=10,"A+",IF((ROUND(TRUNC(('TRI-1'!BS21  ),2),0))=9,"A-",IF((ROUND(TRUNC(('TRI-1'!BS21   ),2),0))=8,"B+",IF((ROUND(TRUNC(('TRI-1'!BS21 ),2),0))=7,"B-",IF((ROUND(TRUNC(('TRI-1'!BS21  ),2),0))=6,"C+",IF((ROUND(TRUNC(('TRI-1'!BS21  ),2),0))=5,"C-",IF((ROUND(TRUNC(('TRI-1'!BS21  ),2),0))=4,"D+",IF((ROUND(TRUNC(('TRI-1'!BS21 ),2),0))=3,"D-",IF((ROUND(TRUNC(('TRI-1'!BS21 ),2),0))=2,"E+",IF((ROUND(TRUNC(('TRI-1'!BS21  ),2),0))&lt;=1,"E-","")))))))))))</f>
        <v>A+</v>
      </c>
      <c r="BT21" s="51" t="str">
        <f>IF(OR('TRI-1'!BT21 ="",'TRI-1'!BT21&lt;0,'TRI-1'!BT21  &gt;10),"",IF((ROUND(TRUNC(('TRI-1'!BT21  ),2),0))=10,"A+",IF((ROUND(TRUNC(('TRI-1'!BT21  ),2),0))=9,"A-",IF((ROUND(TRUNC(('TRI-1'!BT21   ),2),0))=8,"B+",IF((ROUND(TRUNC(('TRI-1'!BT21 ),2),0))=7,"B-",IF((ROUND(TRUNC(('TRI-1'!BT21  ),2),0))=6,"C+",IF((ROUND(TRUNC(('TRI-1'!BT21  ),2),0))=5,"C-",IF((ROUND(TRUNC(('TRI-1'!BT21  ),2),0))=4,"D+",IF((ROUND(TRUNC(('TRI-1'!BT21 ),2),0))=3,"D-",IF((ROUND(TRUNC(('TRI-1'!BT21 ),2),0))=2,"E+",IF((ROUND(TRUNC(('TRI-1'!BT21  ),2),0))&lt;=1,"E-","")))))))))))</f>
        <v>A+</v>
      </c>
      <c r="BU21" s="51" t="str">
        <f>IF(OR('TRI-1'!BU21 ="",'TRI-1'!BU21&lt;0,'TRI-1'!BU21  &gt;10),"",IF((ROUND(TRUNC(('TRI-1'!BU21  ),2),0))=10,"A+",IF((ROUND(TRUNC(('TRI-1'!BU21  ),2),0))=9,"A-",IF((ROUND(TRUNC(('TRI-1'!BU21   ),2),0))=8,"B+",IF((ROUND(TRUNC(('TRI-1'!BU21 ),2),0))=7,"B-",IF((ROUND(TRUNC(('TRI-1'!BU21  ),2),0))=6,"C+",IF((ROUND(TRUNC(('TRI-1'!BU21  ),2),0))=5,"C-",IF((ROUND(TRUNC(('TRI-1'!BU21  ),2),0))=4,"D+",IF((ROUND(TRUNC(('TRI-1'!BU21 ),2),0))=3,"D-",IF((ROUND(TRUNC(('TRI-1'!BU21 ),2),0))=2,"E+",IF((ROUND(TRUNC(('TRI-1'!BU21  ),2),0))&lt;=1,"E-","")))))))))))</f>
        <v>A+</v>
      </c>
      <c r="BV21" s="51" t="str">
        <f>IF(OR('TRI-1'!BV21 ="",'TRI-1'!BV21&lt;0,'TRI-1'!BV21  &gt;10),"",IF((ROUND(TRUNC(('TRI-1'!BV21  ),2),0))=10,"A+",IF((ROUND(TRUNC(('TRI-1'!BV21  ),2),0))=9,"A-",IF((ROUND(TRUNC(('TRI-1'!BV21   ),2),0))=8,"B+",IF((ROUND(TRUNC(('TRI-1'!BV21 ),2),0))=7,"B-",IF((ROUND(TRUNC(('TRI-1'!BV21  ),2),0))=6,"C+",IF((ROUND(TRUNC(('TRI-1'!BV21  ),2),0))=5,"C-",IF((ROUND(TRUNC(('TRI-1'!BV21  ),2),0))=4,"D+",IF((ROUND(TRUNC(('TRI-1'!BV21 ),2),0))=3,"D-",IF((ROUND(TRUNC(('TRI-1'!BV21 ),2),0))=2,"E+",IF((ROUND(TRUNC(('TRI-1'!BV21  ),2),0))&lt;=1,"E-","")))))))))))</f>
        <v>A+</v>
      </c>
      <c r="BW21" s="51" t="str">
        <f>IF(OR('TRI-1'!BW21 ="",'TRI-1'!BW21&lt;0,'TRI-1'!BW21  &gt;10),"",IF((ROUND(TRUNC(('TRI-1'!BW21  ),2),0))=10,"A+",IF((ROUND(TRUNC(('TRI-1'!BW21  ),2),0))=9,"A-",IF((ROUND(TRUNC(('TRI-1'!BW21   ),2),0))=8,"B+",IF((ROUND(TRUNC(('TRI-1'!BW21 ),2),0))=7,"B-",IF((ROUND(TRUNC(('TRI-1'!BW21  ),2),0))=6,"C+",IF((ROUND(TRUNC(('TRI-1'!BW21  ),2),0))=5,"C-",IF((ROUND(TRUNC(('TRI-1'!BW21  ),2),0))=4,"D+",IF((ROUND(TRUNC(('TRI-1'!BW21 ),2),0))=3,"D-",IF((ROUND(TRUNC(('TRI-1'!BW21 ),2),0))=2,"E+",IF((ROUND(TRUNC(('TRI-1'!BW21  ),2),0))&lt;=1,"E-","")))))))))))</f>
        <v>A+</v>
      </c>
      <c r="BX21" s="51" t="str">
        <f>IF(OR('TRI-1'!BX21 ="",'TRI-1'!BX21&lt;0,'TRI-1'!BX21  &gt;10),"",IF((ROUND(TRUNC(('TRI-1'!BX21  ),2),0))=10,"A+",IF((ROUND(TRUNC(('TRI-1'!BX21  ),2),0))=9,"A-",IF((ROUND(TRUNC(('TRI-1'!BX21   ),2),0))=8,"B+",IF((ROUND(TRUNC(('TRI-1'!BX21 ),2),0))=7,"B-",IF((ROUND(TRUNC(('TRI-1'!BX21  ),2),0))=6,"C+",IF((ROUND(TRUNC(('TRI-1'!BX21  ),2),0))=5,"C-",IF((ROUND(TRUNC(('TRI-1'!BX21  ),2),0))=4,"D+",IF((ROUND(TRUNC(('TRI-1'!BX21 ),2),0))=3,"D-",IF((ROUND(TRUNC(('TRI-1'!BX21 ),2),0))=2,"E+",IF((ROUND(TRUNC(('TRI-1'!BX21  ),2),0))&lt;=1,"E-","")))))))))))</f>
        <v>A+</v>
      </c>
      <c r="BY21" s="51" t="str">
        <f>IF(OR('TRI-1'!BY21 ="",'TRI-1'!BY21&lt;0,'TRI-1'!BY21  &gt;10),"",IF((ROUND(TRUNC(('TRI-1'!BY21  ),2),0))=10,"A+",IF((ROUND(TRUNC(('TRI-1'!BY21  ),2),0))=9,"A-",IF((ROUND(TRUNC(('TRI-1'!BY21   ),2),0))=8,"B+",IF((ROUND(TRUNC(('TRI-1'!BY21 ),2),0))=7,"B-",IF((ROUND(TRUNC(('TRI-1'!BY21  ),2),0))=6,"C+",IF((ROUND(TRUNC(('TRI-1'!BY21  ),2),0))=5,"C-",IF((ROUND(TRUNC(('TRI-1'!BY21  ),2),0))=4,"D+",IF((ROUND(TRUNC(('TRI-1'!BY21 ),2),0))=3,"D-",IF((ROUND(TRUNC(('TRI-1'!BY21 ),2),0))=2,"E+",IF((ROUND(TRUNC(('TRI-1'!BY21  ),2),0))&lt;=1,"E-","")))))))))))</f>
        <v>A+</v>
      </c>
      <c r="BZ21" s="51" t="str">
        <f>IF(OR('TRI-1'!BZ21 ="",'TRI-1'!BZ21&lt;0,'TRI-1'!BZ21  &gt;10),"",IF((ROUND(TRUNC(('TRI-1'!BZ21  ),2),0))=10,"A+",IF((ROUND(TRUNC(('TRI-1'!BZ21  ),2),0))=9,"A-",IF((ROUND(TRUNC(('TRI-1'!BZ21   ),2),0))=8,"B+",IF((ROUND(TRUNC(('TRI-1'!BZ21 ),2),0))=7,"B-",IF((ROUND(TRUNC(('TRI-1'!BZ21  ),2),0))=6,"C+",IF((ROUND(TRUNC(('TRI-1'!BZ21  ),2),0))=5,"C-",IF((ROUND(TRUNC(('TRI-1'!BZ21  ),2),0))=4,"D+",IF((ROUND(TRUNC(('TRI-1'!BZ21 ),2),0))=3,"D-",IF((ROUND(TRUNC(('TRI-1'!BZ21 ),2),0))=2,"E+",IF((ROUND(TRUNC(('TRI-1'!BZ21  ),2),0))&lt;=1,"E-","")))))))))))</f>
        <v>A+</v>
      </c>
      <c r="CA21" s="51" t="str">
        <f>IF(OR('TRI-1'!CA21 ="",'TRI-1'!CA21&lt;0,'TRI-1'!CA21  &gt;10),"",IF((ROUND(TRUNC(('TRI-1'!CA21  ),2),0))=10,"A+",IF((ROUND(TRUNC(('TRI-1'!CA21  ),2),0))=9,"A-",IF((ROUND(TRUNC(('TRI-1'!CA21   ),2),0))=8,"B+",IF((ROUND(TRUNC(('TRI-1'!CA21 ),2),0))=7,"B-",IF((ROUND(TRUNC(('TRI-1'!CA21  ),2),0))=6,"C+",IF((ROUND(TRUNC(('TRI-1'!CA21  ),2),0))=5,"C-",IF((ROUND(TRUNC(('TRI-1'!CA21  ),2),0))=4,"D+",IF((ROUND(TRUNC(('TRI-1'!CA21 ),2),0))=3,"D-",IF((ROUND(TRUNC(('TRI-1'!CA21 ),2),0))=2,"E+",IF((ROUND(TRUNC(('TRI-1'!CA21  ),2),0))&lt;=1,"E-","")))))))))))</f>
        <v>A+</v>
      </c>
      <c r="CB21" s="51" t="str">
        <f>IF(OR('TRI-1'!CB21 ="",'TRI-1'!CB21&lt;0,'TRI-1'!CB21  &gt;10),"",IF((ROUND(TRUNC(('TRI-1'!CB21  ),2),0))=10,"A+",IF((ROUND(TRUNC(('TRI-1'!CB21  ),2),0))=9,"A-",IF((ROUND(TRUNC(('TRI-1'!CB21   ),2),0))=8,"B+",IF((ROUND(TRUNC(('TRI-1'!CB21 ),2),0))=7,"B-",IF((ROUND(TRUNC(('TRI-1'!CB21  ),2),0))=6,"C+",IF((ROUND(TRUNC(('TRI-1'!CB21  ),2),0))=5,"C-",IF((ROUND(TRUNC(('TRI-1'!CB21  ),2),0))=4,"D+",IF((ROUND(TRUNC(('TRI-1'!CB21 ),2),0))=3,"D-",IF((ROUND(TRUNC(('TRI-1'!CB21 ),2),0))=2,"E+",IF((ROUND(TRUNC(('TRI-1'!CB21  ),2),0))&lt;=1,"E-","")))))))))))</f>
        <v>A+</v>
      </c>
      <c r="CC21" s="51" t="str">
        <f>IF(OR('TRI-1'!CC21 ="",'TRI-1'!CC21&lt;0,'TRI-1'!CC21  &gt;10),"",IF((ROUND(TRUNC(('TRI-1'!CC21  ),2),0))=10,"A+",IF((ROUND(TRUNC(('TRI-1'!CC21  ),2),0))=9,"A-",IF((ROUND(TRUNC(('TRI-1'!CC21   ),2),0))=8,"B+",IF((ROUND(TRUNC(('TRI-1'!CC21 ),2),0))=7,"B-",IF((ROUND(TRUNC(('TRI-1'!CC21  ),2),0))=6,"C+",IF((ROUND(TRUNC(('TRI-1'!CC21  ),2),0))=5,"C-",IF((ROUND(TRUNC(('TRI-1'!CC21  ),2),0))=4,"D+",IF((ROUND(TRUNC(('TRI-1'!CC21 ),2),0))=3,"D-",IF((ROUND(TRUNC(('TRI-1'!CC21 ),2),0))=2,"E+",IF((ROUND(TRUNC(('TRI-1'!CC21  ),2),0))&lt;=1,"E-","")))))))))))</f>
        <v>A+</v>
      </c>
      <c r="CD21" s="51" t="str">
        <f>IF(OR('TRI-1'!CD21 ="",'TRI-1'!CD21&lt;0,'TRI-1'!CD21  &gt;10),"",IF((ROUND(TRUNC(('TRI-1'!CD21  ),2),0))=10,"A+",IF((ROUND(TRUNC(('TRI-1'!CD21  ),2),0))=9,"A-",IF((ROUND(TRUNC(('TRI-1'!CD21   ),2),0))=8,"B+",IF((ROUND(TRUNC(('TRI-1'!CD21 ),2),0))=7,"B-",IF((ROUND(TRUNC(('TRI-1'!CD21  ),2),0))=6,"C+",IF((ROUND(TRUNC(('TRI-1'!CD21  ),2),0))=5,"C-",IF((ROUND(TRUNC(('TRI-1'!CD21  ),2),0))=4,"D+",IF((ROUND(TRUNC(('TRI-1'!CD21 ),2),0))=3,"D-",IF((ROUND(TRUNC(('TRI-1'!CD21 ),2),0))=2,"E+",IF((ROUND(TRUNC(('TRI-1'!CD21  ),2),0))&lt;=1,"E-","")))))))))))</f>
        <v>A+</v>
      </c>
      <c r="CE21" s="51" t="str">
        <f>IF(OR('TRI-1'!CE21 ="",'TRI-1'!CE21&lt;0,'TRI-1'!CE21  &gt;10),"",IF((ROUND(TRUNC(('TRI-1'!CE21  ),2),0))=10,"A+",IF((ROUND(TRUNC(('TRI-1'!CE21  ),2),0))=9,"A-",IF((ROUND(TRUNC(('TRI-1'!CE21   ),2),0))=8,"B+",IF((ROUND(TRUNC(('TRI-1'!CE21 ),2),0))=7,"B-",IF((ROUND(TRUNC(('TRI-1'!CE21  ),2),0))=6,"C+",IF((ROUND(TRUNC(('TRI-1'!CE21  ),2),0))=5,"C-",IF((ROUND(TRUNC(('TRI-1'!CE21  ),2),0))=4,"D+",IF((ROUND(TRUNC(('TRI-1'!CE21 ),2),0))=3,"D-",IF((ROUND(TRUNC(('TRI-1'!CE21 ),2),0))=2,"E+",IF((ROUND(TRUNC(('TRI-1'!CE21  ),2),0))&lt;=1,"E-","")))))))))))</f>
        <v>A+</v>
      </c>
      <c r="CF21" s="51" t="str">
        <f>IF(OR('TRI-1'!CF21 ="",'TRI-1'!CF21&lt;0,'TRI-1'!CF21  &gt;10),"",IF((ROUND(TRUNC(('TRI-1'!CF21  ),2),0))=10,"A+",IF((ROUND(TRUNC(('TRI-1'!CF21  ),2),0))=9,"A-",IF((ROUND(TRUNC(('TRI-1'!CF21   ),2),0))=8,"B+",IF((ROUND(TRUNC(('TRI-1'!CF21 ),2),0))=7,"B-",IF((ROUND(TRUNC(('TRI-1'!CF21  ),2),0))=6,"C+",IF((ROUND(TRUNC(('TRI-1'!CF21  ),2),0))=5,"C-",IF((ROUND(TRUNC(('TRI-1'!CF21  ),2),0))=4,"D+",IF((ROUND(TRUNC(('TRI-1'!CF21 ),2),0))=3,"D-",IF((ROUND(TRUNC(('TRI-1'!CF21 ),2),0))=2,"E+",IF((ROUND(TRUNC(('TRI-1'!CF21  ),2),0))&lt;=1,"E-","")))))))))))</f>
        <v>A+</v>
      </c>
      <c r="CG21" s="51" t="str">
        <f>IF(OR('TRI-1'!CG21 ="",'TRI-1'!CG21&lt;0,'TRI-1'!CG21  &gt;10),"",IF((ROUND(TRUNC(('TRI-1'!CG21  ),2),0))=10,"A+",IF((ROUND(TRUNC(('TRI-1'!CG21  ),2),0))=9,"A-",IF((ROUND(TRUNC(('TRI-1'!CG21   ),2),0))=8,"B+",IF((ROUND(TRUNC(('TRI-1'!CG21 ),2),0))=7,"B-",IF((ROUND(TRUNC(('TRI-1'!CG21  ),2),0))=6,"C+",IF((ROUND(TRUNC(('TRI-1'!CG21  ),2),0))=5,"C-",IF((ROUND(TRUNC(('TRI-1'!CG21  ),2),0))=4,"D+",IF((ROUND(TRUNC(('TRI-1'!CG21 ),2),0))=3,"D-",IF((ROUND(TRUNC(('TRI-1'!CG21 ),2),0))=2,"E+",IF((ROUND(TRUNC(('TRI-1'!CG21  ),2),0))&lt;=1,"E-","")))))))))))</f>
        <v>A+</v>
      </c>
      <c r="CH21" s="51" t="str">
        <f>IF(OR('TRI-1'!CH21 ="",'TRI-1'!CH21&lt;0,'TRI-1'!CH21  &gt;10),"",IF((ROUND(TRUNC(('TRI-1'!CH21  ),2),0))=10,"A+",IF((ROUND(TRUNC(('TRI-1'!CH21  ),2),0))=9,"A-",IF((ROUND(TRUNC(('TRI-1'!CH21   ),2),0))=8,"B+",IF((ROUND(TRUNC(('TRI-1'!CH21 ),2),0))=7,"B-",IF((ROUND(TRUNC(('TRI-1'!CH21  ),2),0))=6,"C+",IF((ROUND(TRUNC(('TRI-1'!CH21  ),2),0))=5,"C-",IF((ROUND(TRUNC(('TRI-1'!CH21  ),2),0))=4,"D+",IF((ROUND(TRUNC(('TRI-1'!CH21 ),2),0))=3,"D-",IF((ROUND(TRUNC(('TRI-1'!CH21 ),2),0))=2,"E+",IF((ROUND(TRUNC(('TRI-1'!CH21  ),2),0))&lt;=1,"E-","")))))))))))</f>
        <v>A+</v>
      </c>
      <c r="CI21" s="51" t="str">
        <f>IF(OR('TRI-1'!CI21 ="",'TRI-1'!CI21&lt;0,'TRI-1'!CI21  &gt;10),"",IF((ROUND(TRUNC(('TRI-1'!CI21  ),2),0))=10,"A+",IF((ROUND(TRUNC(('TRI-1'!CI21  ),2),0))=9,"A-",IF((ROUND(TRUNC(('TRI-1'!CI21   ),2),0))=8,"B+",IF((ROUND(TRUNC(('TRI-1'!CI21 ),2),0))=7,"B-",IF((ROUND(TRUNC(('TRI-1'!CI21  ),2),0))=6,"C+",IF((ROUND(TRUNC(('TRI-1'!CI21  ),2),0))=5,"C-",IF((ROUND(TRUNC(('TRI-1'!CI21  ),2),0))=4,"D+",IF((ROUND(TRUNC(('TRI-1'!CI21 ),2),0))=3,"D-",IF((ROUND(TRUNC(('TRI-1'!CI21 ),2),0))=2,"E+",IF((ROUND(TRUNC(('TRI-1'!CI21  ),2),0))&lt;=1,"E-","")))))))))))</f>
        <v>A+</v>
      </c>
      <c r="CJ21" s="51" t="str">
        <f>IF(OR('TRI-1'!CJ21 ="",'TRI-1'!CJ21&lt;0,'TRI-1'!CJ21  &gt;10),"",IF((ROUND(TRUNC(('TRI-1'!CJ21  ),2),0))=10,"A+",IF((ROUND(TRUNC(('TRI-1'!CJ21  ),2),0))=9,"A-",IF((ROUND(TRUNC(('TRI-1'!CJ21   ),2),0))=8,"B+",IF((ROUND(TRUNC(('TRI-1'!CJ21 ),2),0))=7,"B-",IF((ROUND(TRUNC(('TRI-1'!CJ21  ),2),0))=6,"C+",IF((ROUND(TRUNC(('TRI-1'!CJ21  ),2),0))=5,"C-",IF((ROUND(TRUNC(('TRI-1'!CJ21  ),2),0))=4,"D+",IF((ROUND(TRUNC(('TRI-1'!CJ21 ),2),0))=3,"D-",IF((ROUND(TRUNC(('TRI-1'!CJ21 ),2),0))=2,"E+",IF((ROUND(TRUNC(('TRI-1'!CJ21  ),2),0))&lt;=1,"E-","")))))))))))</f>
        <v>A+</v>
      </c>
      <c r="CK21" s="51" t="str">
        <f>IF(OR('TRI-1'!CK21 ="",'TRI-1'!CK21&lt;0,'TRI-1'!CK21  &gt;10),"",IF((ROUND(TRUNC(('TRI-1'!CK21  ),2),0))=10,"A+",IF((ROUND(TRUNC(('TRI-1'!CK21  ),2),0))=9,"A-",IF((ROUND(TRUNC(('TRI-1'!CK21   ),2),0))=8,"B+",IF((ROUND(TRUNC(('TRI-1'!CK21 ),2),0))=7,"B-",IF((ROUND(TRUNC(('TRI-1'!CK21  ),2),0))=6,"C+",IF((ROUND(TRUNC(('TRI-1'!CK21  ),2),0))=5,"C-",IF((ROUND(TRUNC(('TRI-1'!CK21  ),2),0))=4,"D+",IF((ROUND(TRUNC(('TRI-1'!CK21 ),2),0))=3,"D-",IF((ROUND(TRUNC(('TRI-1'!CK21 ),2),0))=2,"E+",IF((ROUND(TRUNC(('TRI-1'!CK21  ),2),0))&lt;=1,"E-","")))))))))))</f>
        <v>A+</v>
      </c>
      <c r="CL21" s="51" t="str">
        <f>IF(OR('TRI-1'!CL21 ="",'TRI-1'!CL21&lt;0,'TRI-1'!CL21  &gt;10),"",IF((ROUND(TRUNC(('TRI-1'!CL21  ),2),0))=10,"A+",IF((ROUND(TRUNC(('TRI-1'!CL21  ),2),0))=9,"A-",IF((ROUND(TRUNC(('TRI-1'!CL21   ),2),0))=8,"B+",IF((ROUND(TRUNC(('TRI-1'!CL21 ),2),0))=7,"B-",IF((ROUND(TRUNC(('TRI-1'!CL21  ),2),0))=6,"C+",IF((ROUND(TRUNC(('TRI-1'!CL21  ),2),0))=5,"C-",IF((ROUND(TRUNC(('TRI-1'!CL21  ),2),0))=4,"D+",IF((ROUND(TRUNC(('TRI-1'!CL21 ),2),0))=3,"D-",IF((ROUND(TRUNC(('TRI-1'!CL21 ),2),0))=2,"E+",IF((ROUND(TRUNC(('TRI-1'!CL21  ),2),0))&lt;=1,"E-","")))))))))))</f>
        <v>A+</v>
      </c>
      <c r="CM21" s="51" t="str">
        <f>IF(OR('TRI-1'!CM21 ="",'TRI-1'!CM21&lt;0,'TRI-1'!CM21  &gt;10),"",IF((ROUND(TRUNC(('TRI-1'!CM21  ),2),0))=10,"A+",IF((ROUND(TRUNC(('TRI-1'!CM21  ),2),0))=9,"A-",IF((ROUND(TRUNC(('TRI-1'!CM21   ),2),0))=8,"B+",IF((ROUND(TRUNC(('TRI-1'!CM21 ),2),0))=7,"B-",IF((ROUND(TRUNC(('TRI-1'!CM21  ),2),0))=6,"C+",IF((ROUND(TRUNC(('TRI-1'!CM21  ),2),0))=5,"C-",IF((ROUND(TRUNC(('TRI-1'!CM21  ),2),0))=4,"D+",IF((ROUND(TRUNC(('TRI-1'!CM21 ),2),0))=3,"D-",IF((ROUND(TRUNC(('TRI-1'!CM21 ),2),0))=2,"E+",IF((ROUND(TRUNC(('TRI-1'!CM21  ),2),0))&lt;=1,"E-","")))))))))))</f>
        <v>A+</v>
      </c>
      <c r="CN21" s="51" t="str">
        <f>IF(OR('TRI-1'!CN21 ="",'TRI-1'!CN21&lt;0,'TRI-1'!CN21  &gt;10),"",IF((ROUND(TRUNC(('TRI-1'!CN21  ),2),0))=10,"A+",IF((ROUND(TRUNC(('TRI-1'!CN21  ),2),0))=9,"A-",IF((ROUND(TRUNC(('TRI-1'!CN21   ),2),0))=8,"B+",IF((ROUND(TRUNC(('TRI-1'!CN21 ),2),0))=7,"B-",IF((ROUND(TRUNC(('TRI-1'!CN21  ),2),0))=6,"C+",IF((ROUND(TRUNC(('TRI-1'!CN21  ),2),0))=5,"C-",IF((ROUND(TRUNC(('TRI-1'!CN21  ),2),0))=4,"D+",IF((ROUND(TRUNC(('TRI-1'!CN21 ),2),0))=3,"D-",IF((ROUND(TRUNC(('TRI-1'!CN21 ),2),0))=2,"E+",IF((ROUND(TRUNC(('TRI-1'!CN21  ),2),0))&lt;=1,"E-","")))))))))))</f>
        <v>A+</v>
      </c>
      <c r="CO21" s="51" t="str">
        <f>IF(OR('TRI-1'!CO21 ="",'TRI-1'!CO21&lt;0,'TRI-1'!CO21  &gt;10),"",IF((ROUND(TRUNC(('TRI-1'!CO21  ),2),0))=10,"A+",IF((ROUND(TRUNC(('TRI-1'!CO21  ),2),0))=9,"A-",IF((ROUND(TRUNC(('TRI-1'!CO21   ),2),0))=8,"B+",IF((ROUND(TRUNC(('TRI-1'!CO21 ),2),0))=7,"B-",IF((ROUND(TRUNC(('TRI-1'!CO21  ),2),0))=6,"C+",IF((ROUND(TRUNC(('TRI-1'!CO21  ),2),0))=5,"C-",IF((ROUND(TRUNC(('TRI-1'!CO21  ),2),0))=4,"D+",IF((ROUND(TRUNC(('TRI-1'!CO21 ),2),0))=3,"D-",IF((ROUND(TRUNC(('TRI-1'!CO21 ),2),0))=2,"E+",IF((ROUND(TRUNC(('TRI-1'!CO21  ),2),0))&lt;=1,"E-","")))))))))))</f>
        <v>A+</v>
      </c>
      <c r="CP21" s="51" t="str">
        <f>IF(OR('TRI-1'!CP21 ="",'TRI-1'!CP21&lt;0,'TRI-1'!CP21  &gt;10),"",IF((ROUND(TRUNC(('TRI-1'!CP21  ),2),0))=10,"A+",IF((ROUND(TRUNC(('TRI-1'!CP21  ),2),0))=9,"A-",IF((ROUND(TRUNC(('TRI-1'!CP21   ),2),0))=8,"B+",IF((ROUND(TRUNC(('TRI-1'!CP21 ),2),0))=7,"B-",IF((ROUND(TRUNC(('TRI-1'!CP21  ),2),0))=6,"C+",IF((ROUND(TRUNC(('TRI-1'!CP21  ),2),0))=5,"C-",IF((ROUND(TRUNC(('TRI-1'!CP21  ),2),0))=4,"D+",IF((ROUND(TRUNC(('TRI-1'!CP21 ),2),0))=3,"D-",IF((ROUND(TRUNC(('TRI-1'!CP21 ),2),0))=2,"E+",IF((ROUND(TRUNC(('TRI-1'!CP21  ),2),0))&lt;=1,"E-","")))))))))))</f>
        <v>A+</v>
      </c>
      <c r="CQ21" s="51" t="str">
        <f>IF(OR('TRI-1'!CQ21 ="",'TRI-1'!CQ21&lt;0,'TRI-1'!CQ21  &gt;10),"",IF((ROUND(TRUNC(('TRI-1'!CQ21  ),2),0))=10,"A+",IF((ROUND(TRUNC(('TRI-1'!CQ21  ),2),0))=9,"A-",IF((ROUND(TRUNC(('TRI-1'!CQ21   ),2),0))=8,"B+",IF((ROUND(TRUNC(('TRI-1'!CQ21 ),2),0))=7,"B-",IF((ROUND(TRUNC(('TRI-1'!CQ21  ),2),0))=6,"C+",IF((ROUND(TRUNC(('TRI-1'!CQ21  ),2),0))=5,"C-",IF((ROUND(TRUNC(('TRI-1'!CQ21  ),2),0))=4,"D+",IF((ROUND(TRUNC(('TRI-1'!CQ21 ),2),0))=3,"D-",IF((ROUND(TRUNC(('TRI-1'!CQ21 ),2),0))=2,"E+",IF((ROUND(TRUNC(('TRI-1'!CQ21  ),2),0))&lt;=1,"E-","")))))))))))</f>
        <v>A+</v>
      </c>
      <c r="CR21" s="51" t="str">
        <f>IF(OR('TRI-1'!CR21 ="",'TRI-1'!CR21&lt;0,'TRI-1'!CR21  &gt;10),"",IF((ROUND(TRUNC(('TRI-1'!CR21  ),2),0))=10,"A+",IF((ROUND(TRUNC(('TRI-1'!CR21  ),2),0))=9,"A-",IF((ROUND(TRUNC(('TRI-1'!CR21   ),2),0))=8,"B+",IF((ROUND(TRUNC(('TRI-1'!CR21 ),2),0))=7,"B-",IF((ROUND(TRUNC(('TRI-1'!CR21  ),2),0))=6,"C+",IF((ROUND(TRUNC(('TRI-1'!CR21  ),2),0))=5,"C-",IF((ROUND(TRUNC(('TRI-1'!CR21  ),2),0))=4,"D+",IF((ROUND(TRUNC(('TRI-1'!CR21 ),2),0))=3,"D-",IF((ROUND(TRUNC(('TRI-1'!CR21 ),2),0))=2,"E+",IF((ROUND(TRUNC(('TRI-1'!CR21  ),2),0))&lt;=1,"E-","")))))))))))</f>
        <v>A+</v>
      </c>
      <c r="CS21" s="51" t="str">
        <f>IF(OR('TRI-1'!CS21 ="",'TRI-1'!CS21&lt;0,'TRI-1'!CS21  &gt;10),"",IF((ROUND(TRUNC(('TRI-1'!CS21  ),2),0))=10,"A+",IF((ROUND(TRUNC(('TRI-1'!CS21  ),2),0))=9,"A-",IF((ROUND(TRUNC(('TRI-1'!CS21   ),2),0))=8,"B+",IF((ROUND(TRUNC(('TRI-1'!CS21 ),2),0))=7,"B-",IF((ROUND(TRUNC(('TRI-1'!CS21  ),2),0))=6,"C+",IF((ROUND(TRUNC(('TRI-1'!CS21  ),2),0))=5,"C-",IF((ROUND(TRUNC(('TRI-1'!CS21  ),2),0))=4,"D+",IF((ROUND(TRUNC(('TRI-1'!CS21 ),2),0))=3,"D-",IF((ROUND(TRUNC(('TRI-1'!CS21 ),2),0))=2,"E+",IF((ROUND(TRUNC(('TRI-1'!CS21  ),2),0))&lt;=1,"E-","")))))))))))</f>
        <v>A+</v>
      </c>
      <c r="CT21" s="51" t="str">
        <f>IF(OR('TRI-1'!CT21 ="",'TRI-1'!CT21&lt;0,'TRI-1'!CT21  &gt;10),"",IF((ROUND(TRUNC(('TRI-1'!CT21  ),2),0))=10,"A+",IF((ROUND(TRUNC(('TRI-1'!CT21  ),2),0))=9,"A-",IF((ROUND(TRUNC(('TRI-1'!CT21   ),2),0))=8,"B+",IF((ROUND(TRUNC(('TRI-1'!CT21 ),2),0))=7,"B-",IF((ROUND(TRUNC(('TRI-1'!CT21  ),2),0))=6,"C+",IF((ROUND(TRUNC(('TRI-1'!CT21  ),2),0))=5,"C-",IF((ROUND(TRUNC(('TRI-1'!CT21  ),2),0))=4,"D+",IF((ROUND(TRUNC(('TRI-1'!CT21 ),2),0))=3,"D-",IF((ROUND(TRUNC(('TRI-1'!CT21 ),2),0))=2,"E+",IF((ROUND(TRUNC(('TRI-1'!CT21  ),2),0))&lt;=1,"E-","")))))))))))</f>
        <v>A+</v>
      </c>
      <c r="CU21" s="51" t="str">
        <f>IF(OR('TRI-1'!CU21 ="",'TRI-1'!CU21&lt;0,'TRI-1'!CU21  &gt;10),"",IF((ROUND(TRUNC(('TRI-1'!CU21  ),2),0))=10,"A+",IF((ROUND(TRUNC(('TRI-1'!CU21  ),2),0))=9,"A-",IF((ROUND(TRUNC(('TRI-1'!CU21   ),2),0))=8,"B+",IF((ROUND(TRUNC(('TRI-1'!CU21 ),2),0))=7,"B-",IF((ROUND(TRUNC(('TRI-1'!CU21  ),2),0))=6,"C+",IF((ROUND(TRUNC(('TRI-1'!CU21  ),2),0))=5,"C-",IF((ROUND(TRUNC(('TRI-1'!CU21  ),2),0))=4,"D+",IF((ROUND(TRUNC(('TRI-1'!CU21 ),2),0))=3,"D-",IF((ROUND(TRUNC(('TRI-1'!CU21 ),2),0))=2,"E+",IF((ROUND(TRUNC(('TRI-1'!CU21  ),2),0))&lt;=1,"E-","")))))))))))</f>
        <v>A+</v>
      </c>
      <c r="CV21" s="51" t="str">
        <f>IF(OR('TRI-1'!CV21 ="",'TRI-1'!CV21&lt;0,'TRI-1'!CV21  &gt;10),"",IF((ROUND(TRUNC(('TRI-1'!CV21  ),2),0))=10,"A+",IF((ROUND(TRUNC(('TRI-1'!CV21  ),2),0))=9,"A-",IF((ROUND(TRUNC(('TRI-1'!CV21   ),2),0))=8,"B+",IF((ROUND(TRUNC(('TRI-1'!CV21 ),2),0))=7,"B-",IF((ROUND(TRUNC(('TRI-1'!CV21  ),2),0))=6,"C+",IF((ROUND(TRUNC(('TRI-1'!CV21  ),2),0))=5,"C-",IF((ROUND(TRUNC(('TRI-1'!CV21  ),2),0))=4,"D+",IF((ROUND(TRUNC(('TRI-1'!CV21 ),2),0))=3,"D-",IF((ROUND(TRUNC(('TRI-1'!CV21 ),2),0))=2,"E+",IF((ROUND(TRUNC(('TRI-1'!CV21  ),2),0))&lt;=1,"E-","")))))))))))</f>
        <v>A+</v>
      </c>
      <c r="CW21" s="51" t="str">
        <f>IF(OR('TRI-1'!CW21 ="",'TRI-1'!CW21&lt;0,'TRI-1'!CW21  &gt;10),"",IF((ROUND(TRUNC(('TRI-1'!CW21  ),2),0))=10,"A+",IF((ROUND(TRUNC(('TRI-1'!CW21  ),2),0))=9,"A-",IF((ROUND(TRUNC(('TRI-1'!CW21   ),2),0))=8,"B+",IF((ROUND(TRUNC(('TRI-1'!CW21 ),2),0))=7,"B-",IF((ROUND(TRUNC(('TRI-1'!CW21  ),2),0))=6,"C+",IF((ROUND(TRUNC(('TRI-1'!CW21  ),2),0))=5,"C-",IF((ROUND(TRUNC(('TRI-1'!CW21  ),2),0))=4,"D+",IF((ROUND(TRUNC(('TRI-1'!CW21 ),2),0))=3,"D-",IF((ROUND(TRUNC(('TRI-1'!CW21 ),2),0))=2,"E+",IF((ROUND(TRUNC(('TRI-1'!CW21  ),2),0))&lt;=1,"E-","")))))))))))</f>
        <v>A+</v>
      </c>
      <c r="CX21" s="51" t="str">
        <f>IF(OR('TRI-1'!CX21 ="",'TRI-1'!CX21&lt;0,'TRI-1'!CX21  &gt;10),"",IF((ROUND(TRUNC(('TRI-1'!CX21  ),2),0))=10,"A+",IF((ROUND(TRUNC(('TRI-1'!CX21  ),2),0))=9,"A-",IF((ROUND(TRUNC(('TRI-1'!CX21   ),2),0))=8,"B+",IF((ROUND(TRUNC(('TRI-1'!CX21 ),2),0))=7,"B-",IF((ROUND(TRUNC(('TRI-1'!CX21  ),2),0))=6,"C+",IF((ROUND(TRUNC(('TRI-1'!CX21  ),2),0))=5,"C-",IF((ROUND(TRUNC(('TRI-1'!CX21  ),2),0))=4,"D+",IF((ROUND(TRUNC(('TRI-1'!CX21 ),2),0))=3,"D-",IF((ROUND(TRUNC(('TRI-1'!CX21 ),2),0))=2,"E+",IF((ROUND(TRUNC(('TRI-1'!CX21  ),2),0))&lt;=1,"E-","")))))))))))</f>
        <v>A+</v>
      </c>
      <c r="CY21" s="51" t="str">
        <f>IF(OR('TRI-1'!CY21 ="",'TRI-1'!CY21&lt;0,'TRI-1'!CY21  &gt;10),"",IF((ROUND(TRUNC(('TRI-1'!CY21  ),2),0))=10,"A+",IF((ROUND(TRUNC(('TRI-1'!CY21  ),2),0))=9,"A-",IF((ROUND(TRUNC(('TRI-1'!CY21   ),2),0))=8,"B+",IF((ROUND(TRUNC(('TRI-1'!CY21 ),2),0))=7,"B-",IF((ROUND(TRUNC(('TRI-1'!CY21  ),2),0))=6,"C+",IF((ROUND(TRUNC(('TRI-1'!CY21  ),2),0))=5,"C-",IF((ROUND(TRUNC(('TRI-1'!CY21  ),2),0))=4,"D+",IF((ROUND(TRUNC(('TRI-1'!CY21 ),2),0))=3,"D-",IF((ROUND(TRUNC(('TRI-1'!CY21 ),2),0))=2,"E+",IF((ROUND(TRUNC(('TRI-1'!CY21  ),2),0))&lt;=1,"E-","")))))))))))</f>
        <v>A+</v>
      </c>
      <c r="CZ21" s="51" t="str">
        <f>IF(OR('TRI-1'!CZ21 ="",'TRI-1'!CZ21&lt;0,'TRI-1'!CZ21  &gt;10),"",IF((ROUND(TRUNC(('TRI-1'!CZ21  ),2),0))=10,"A+",IF((ROUND(TRUNC(('TRI-1'!CZ21  ),2),0))=9,"A-",IF((ROUND(TRUNC(('TRI-1'!CZ21   ),2),0))=8,"B+",IF((ROUND(TRUNC(('TRI-1'!CZ21 ),2),0))=7,"B-",IF((ROUND(TRUNC(('TRI-1'!CZ21  ),2),0))=6,"C+",IF((ROUND(TRUNC(('TRI-1'!CZ21  ),2),0))=5,"C-",IF((ROUND(TRUNC(('TRI-1'!CZ21  ),2),0))=4,"D+",IF((ROUND(TRUNC(('TRI-1'!CZ21 ),2),0))=3,"D-",IF((ROUND(TRUNC(('TRI-1'!CZ21 ),2),0))=2,"E+",IF((ROUND(TRUNC(('TRI-1'!CZ21  ),2),0))&lt;=1,"E-","")))))))))))</f>
        <v>A+</v>
      </c>
      <c r="DA21" s="51" t="str">
        <f>IF(OR('TRI-1'!DA21 ="",'TRI-1'!DA21&lt;0,'TRI-1'!DA21  &gt;10),"",IF((ROUND(TRUNC(('TRI-1'!DA21  ),2),0))=10,"A+",IF((ROUND(TRUNC(('TRI-1'!DA21  ),2),0))=9,"A-",IF((ROUND(TRUNC(('TRI-1'!DA21   ),2),0))=8,"B+",IF((ROUND(TRUNC(('TRI-1'!DA21 ),2),0))=7,"B-",IF((ROUND(TRUNC(('TRI-1'!DA21  ),2),0))=6,"C+",IF((ROUND(TRUNC(('TRI-1'!DA21  ),2),0))=5,"C-",IF((ROUND(TRUNC(('TRI-1'!DA21  ),2),0))=4,"D+",IF((ROUND(TRUNC(('TRI-1'!DA21 ),2),0))=3,"D-",IF((ROUND(TRUNC(('TRI-1'!DA21 ),2),0))=2,"E+",IF((ROUND(TRUNC(('TRI-1'!DA21  ),2),0))&lt;=1,"E-","")))))))))))</f>
        <v>A+</v>
      </c>
      <c r="DB21" s="51" t="str">
        <f>IF(OR('TRI-1'!DB21 ="",'TRI-1'!DB21&lt;0,'TRI-1'!DB21  &gt;10),"",IF((ROUND(TRUNC(('TRI-1'!DB21  ),2),0))=10,"A+",IF((ROUND(TRUNC(('TRI-1'!DB21  ),2),0))=9,"A-",IF((ROUND(TRUNC(('TRI-1'!DB21   ),2),0))=8,"B+",IF((ROUND(TRUNC(('TRI-1'!DB21 ),2),0))=7,"B-",IF((ROUND(TRUNC(('TRI-1'!DB21  ),2),0))=6,"C+",IF((ROUND(TRUNC(('TRI-1'!DB21  ),2),0))=5,"C-",IF((ROUND(TRUNC(('TRI-1'!DB21  ),2),0))=4,"D+",IF((ROUND(TRUNC(('TRI-1'!DB21 ),2),0))=3,"D-",IF((ROUND(TRUNC(('TRI-1'!DB21 ),2),0))=2,"E+",IF((ROUND(TRUNC(('TRI-1'!DB21  ),2),0))&lt;=1,"E-","")))))))))))</f>
        <v>A+</v>
      </c>
      <c r="DC21" s="51" t="str">
        <f>IF(OR('TRI-1'!DC21 ="",'TRI-1'!DC21&lt;0,'TRI-1'!DC21  &gt;10),"",IF((ROUND(TRUNC(('TRI-1'!DC21  ),2),0))=10,"A+",IF((ROUND(TRUNC(('TRI-1'!DC21  ),2),0))=9,"A-",IF((ROUND(TRUNC(('TRI-1'!DC21   ),2),0))=8,"B+",IF((ROUND(TRUNC(('TRI-1'!DC21 ),2),0))=7,"B-",IF((ROUND(TRUNC(('TRI-1'!DC21  ),2),0))=6,"C+",IF((ROUND(TRUNC(('TRI-1'!DC21  ),2),0))=5,"C-",IF((ROUND(TRUNC(('TRI-1'!DC21  ),2),0))=4,"D+",IF((ROUND(TRUNC(('TRI-1'!DC21 ),2),0))=3,"D-",IF((ROUND(TRUNC(('TRI-1'!DC21 ),2),0))=2,"E+",IF((ROUND(TRUNC(('TRI-1'!DC21  ),2),0))&lt;=1,"E-","")))))))))))</f>
        <v>A+</v>
      </c>
      <c r="DD21" s="51" t="str">
        <f>IF(OR('TRI-1'!DD21 ="",'TRI-1'!DD21&lt;0,'TRI-1'!DD21  &gt;10),"",IF((ROUND(TRUNC(('TRI-1'!DD21  ),2),0))=10,"A+",IF((ROUND(TRUNC(('TRI-1'!DD21  ),2),0))=9,"A-",IF((ROUND(TRUNC(('TRI-1'!DD21   ),2),0))=8,"B+",IF((ROUND(TRUNC(('TRI-1'!DD21 ),2),0))=7,"B-",IF((ROUND(TRUNC(('TRI-1'!DD21  ),2),0))=6,"C+",IF((ROUND(TRUNC(('TRI-1'!DD21  ),2),0))=5,"C-",IF((ROUND(TRUNC(('TRI-1'!DD21  ),2),0))=4,"D+",IF((ROUND(TRUNC(('TRI-1'!DD21 ),2),0))=3,"D-",IF((ROUND(TRUNC(('TRI-1'!DD21 ),2),0))=2,"E+",IF((ROUND(TRUNC(('TRI-1'!DD21  ),2),0))&lt;=1,"E-","")))))))))))</f>
        <v>A+</v>
      </c>
      <c r="DE21" s="51" t="str">
        <f>IF(OR('TRI-1'!DE21 ="",'TRI-1'!DE21&lt;0,'TRI-1'!DE21  &gt;10),"",IF((ROUND(TRUNC(('TRI-1'!DE21  ),2),0))=10,"A+",IF((ROUND(TRUNC(('TRI-1'!DE21  ),2),0))=9,"A-",IF((ROUND(TRUNC(('TRI-1'!DE21   ),2),0))=8,"B+",IF((ROUND(TRUNC(('TRI-1'!DE21 ),2),0))=7,"B-",IF((ROUND(TRUNC(('TRI-1'!DE21  ),2),0))=6,"C+",IF((ROUND(TRUNC(('TRI-1'!DE21  ),2),0))=5,"C-",IF((ROUND(TRUNC(('TRI-1'!DE21  ),2),0))=4,"D+",IF((ROUND(TRUNC(('TRI-1'!DE21 ),2),0))=3,"D-",IF((ROUND(TRUNC(('TRI-1'!DE21 ),2),0))=2,"E+",IF((ROUND(TRUNC(('TRI-1'!DE21  ),2),0))&lt;=1,"E-","")))))))))))</f>
        <v>A+</v>
      </c>
      <c r="DF21" s="51" t="str">
        <f>IF(OR('TRI-1'!DF21 ="",'TRI-1'!DF21&lt;0,'TRI-1'!DF21  &gt;10),"",IF((ROUND(TRUNC(('TRI-1'!DF21  ),2),0))=10,"A+",IF((ROUND(TRUNC(('TRI-1'!DF21  ),2),0))=9,"A-",IF((ROUND(TRUNC(('TRI-1'!DF21   ),2),0))=8,"B+",IF((ROUND(TRUNC(('TRI-1'!DF21 ),2),0))=7,"B-",IF((ROUND(TRUNC(('TRI-1'!DF21  ),2),0))=6,"C+",IF((ROUND(TRUNC(('TRI-1'!DF21  ),2),0))=5,"C-",IF((ROUND(TRUNC(('TRI-1'!DF21  ),2),0))=4,"D+",IF((ROUND(TRUNC(('TRI-1'!DF21 ),2),0))=3,"D-",IF((ROUND(TRUNC(('TRI-1'!DF21 ),2),0))=2,"E+",IF((ROUND(TRUNC(('TRI-1'!DF21  ),2),0))&lt;=1,"E-","")))))))))))</f>
        <v>A+</v>
      </c>
      <c r="DG21" s="51" t="str">
        <f>IF(OR('TRI-1'!DG21 ="",'TRI-1'!DG21&lt;0,'TRI-1'!DG21  &gt;10),"",IF((ROUND(TRUNC(('TRI-1'!DG21  ),2),0))=10,"A+",IF((ROUND(TRUNC(('TRI-1'!DG21  ),2),0))=9,"A-",IF((ROUND(TRUNC(('TRI-1'!DG21   ),2),0))=8,"B+",IF((ROUND(TRUNC(('TRI-1'!DG21 ),2),0))=7,"B-",IF((ROUND(TRUNC(('TRI-1'!DG21  ),2),0))=6,"C+",IF((ROUND(TRUNC(('TRI-1'!DG21  ),2),0))=5,"C-",IF((ROUND(TRUNC(('TRI-1'!DG21  ),2),0))=4,"D+",IF((ROUND(TRUNC(('TRI-1'!DG21 ),2),0))=3,"D-",IF((ROUND(TRUNC(('TRI-1'!DG21 ),2),0))=2,"E+",IF((ROUND(TRUNC(('TRI-1'!DG21  ),2),0))&lt;=1,"E-","")))))))))))</f>
        <v>A+</v>
      </c>
      <c r="DH21" s="51" t="str">
        <f>IF(OR('TRI-1'!DH21 ="",'TRI-1'!DH21&lt;0,'TRI-1'!DH21  &gt;10),"",IF((ROUND(TRUNC(('TRI-1'!DH21  ),2),0))=10,"A+",IF((ROUND(TRUNC(('TRI-1'!DH21  ),2),0))=9,"A-",IF((ROUND(TRUNC(('TRI-1'!DH21   ),2),0))=8,"B+",IF((ROUND(TRUNC(('TRI-1'!DH21 ),2),0))=7,"B-",IF((ROUND(TRUNC(('TRI-1'!DH21  ),2),0))=6,"C+",IF((ROUND(TRUNC(('TRI-1'!DH21  ),2),0))=5,"C-",IF((ROUND(TRUNC(('TRI-1'!DH21  ),2),0))=4,"D+",IF((ROUND(TRUNC(('TRI-1'!DH21 ),2),0))=3,"D-",IF((ROUND(TRUNC(('TRI-1'!DH21 ),2),0))=2,"E+",IF((ROUND(TRUNC(('TRI-1'!DH21  ),2),0))&lt;=1,"E-","")))))))))))</f>
        <v>A+</v>
      </c>
      <c r="DI21" s="51" t="str">
        <f>IF(OR('TRI-1'!DI21 ="",'TRI-1'!DI21&lt;0,'TRI-1'!DI21  &gt;10),"",IF((ROUND(TRUNC(('TRI-1'!DI21  ),2),0))=10,"A+",IF((ROUND(TRUNC(('TRI-1'!DI21  ),2),0))=9,"A-",IF((ROUND(TRUNC(('TRI-1'!DI21   ),2),0))=8,"B+",IF((ROUND(TRUNC(('TRI-1'!DI21 ),2),0))=7,"B-",IF((ROUND(TRUNC(('TRI-1'!DI21  ),2),0))=6,"C+",IF((ROUND(TRUNC(('TRI-1'!DI21  ),2),0))=5,"C-",IF((ROUND(TRUNC(('TRI-1'!DI21  ),2),0))=4,"D+",IF((ROUND(TRUNC(('TRI-1'!DI21 ),2),0))=3,"D-",IF((ROUND(TRUNC(('TRI-1'!DI21 ),2),0))=2,"E+",IF((ROUND(TRUNC(('TRI-1'!DI21  ),2),0))&lt;=1,"E-","")))))))))))</f>
        <v>A+</v>
      </c>
      <c r="DJ21" s="51" t="str">
        <f>IF(OR('TRI-1'!DJ21 ="",'TRI-1'!DJ21&lt;0,'TRI-1'!DJ21  &gt;10),"",IF((ROUND(TRUNC(('TRI-1'!DJ21  ),2),0))=10,"A+",IF((ROUND(TRUNC(('TRI-1'!DJ21  ),2),0))=9,"A-",IF((ROUND(TRUNC(('TRI-1'!DJ21   ),2),0))=8,"B+",IF((ROUND(TRUNC(('TRI-1'!DJ21 ),2),0))=7,"B-",IF((ROUND(TRUNC(('TRI-1'!DJ21  ),2),0))=6,"C+",IF((ROUND(TRUNC(('TRI-1'!DJ21  ),2),0))=5,"C-",IF((ROUND(TRUNC(('TRI-1'!DJ21  ),2),0))=4,"D+",IF((ROUND(TRUNC(('TRI-1'!DJ21 ),2),0))=3,"D-",IF((ROUND(TRUNC(('TRI-1'!DJ21 ),2),0))=2,"E+",IF((ROUND(TRUNC(('TRI-1'!DJ21  ),2),0))&lt;=1,"E-","")))))))))))</f>
        <v>A+</v>
      </c>
      <c r="DK21" s="51" t="str">
        <f>IF(OR('TRI-1'!DK21 ="",'TRI-1'!DK21&lt;0,'TRI-1'!DK21  &gt;10),"",IF((ROUND(TRUNC(('TRI-1'!DK21  ),2),0))=10,"A+",IF((ROUND(TRUNC(('TRI-1'!DK21  ),2),0))=9,"A-",IF((ROUND(TRUNC(('TRI-1'!DK21   ),2),0))=8,"B+",IF((ROUND(TRUNC(('TRI-1'!DK21 ),2),0))=7,"B-",IF((ROUND(TRUNC(('TRI-1'!DK21  ),2),0))=6,"C+",IF((ROUND(TRUNC(('TRI-1'!DK21  ),2),0))=5,"C-",IF((ROUND(TRUNC(('TRI-1'!DK21  ),2),0))=4,"D+",IF((ROUND(TRUNC(('TRI-1'!DK21 ),2),0))=3,"D-",IF((ROUND(TRUNC(('TRI-1'!DK21 ),2),0))=2,"E+",IF((ROUND(TRUNC(('TRI-1'!DK21  ),2),0))&lt;=1,"E-","")))))))))))</f>
        <v>A+</v>
      </c>
      <c r="DL21" s="51" t="str">
        <f>IF(OR('TRI-1'!DL21 ="",'TRI-1'!DL21&lt;0,'TRI-1'!DL21  &gt;10),"",IF((ROUND(TRUNC(('TRI-1'!DL21  ),2),0))=10,"A+",IF((ROUND(TRUNC(('TRI-1'!DL21  ),2),0))=9,"A-",IF((ROUND(TRUNC(('TRI-1'!DL21   ),2),0))=8,"B+",IF((ROUND(TRUNC(('TRI-1'!DL21 ),2),0))=7,"B-",IF((ROUND(TRUNC(('TRI-1'!DL21  ),2),0))=6,"C+",IF((ROUND(TRUNC(('TRI-1'!DL21  ),2),0))=5,"C-",IF((ROUND(TRUNC(('TRI-1'!DL21  ),2),0))=4,"D+",IF((ROUND(TRUNC(('TRI-1'!DL21 ),2),0))=3,"D-",IF((ROUND(TRUNC(('TRI-1'!DL21 ),2),0))=2,"E+",IF((ROUND(TRUNC(('TRI-1'!DL21  ),2),0))&lt;=1,"E-","")))))))))))</f>
        <v>A+</v>
      </c>
      <c r="DM21" s="51" t="str">
        <f>IF(OR('TRI-1'!DM21 ="",'TRI-1'!DM21&lt;0,'TRI-1'!DM21  &gt;10),"",IF((ROUND(TRUNC(('TRI-1'!DM21  ),2),0))=10,"A+",IF((ROUND(TRUNC(('TRI-1'!DM21  ),2),0))=9,"A-",IF((ROUND(TRUNC(('TRI-1'!DM21   ),2),0))=8,"B+",IF((ROUND(TRUNC(('TRI-1'!DM21 ),2),0))=7,"B-",IF((ROUND(TRUNC(('TRI-1'!DM21  ),2),0))=6,"C+",IF((ROUND(TRUNC(('TRI-1'!DM21  ),2),0))=5,"C-",IF((ROUND(TRUNC(('TRI-1'!DM21  ),2),0))=4,"D+",IF((ROUND(TRUNC(('TRI-1'!DM21 ),2),0))=3,"D-",IF((ROUND(TRUNC(('TRI-1'!DM21 ),2),0))=2,"E+",IF((ROUND(TRUNC(('TRI-1'!DM21  ),2),0))&lt;=1,"E-","")))))))))))</f>
        <v>A+</v>
      </c>
      <c r="DN21" s="51" t="str">
        <f>IF(OR('TRI-1'!DN21 ="",'TRI-1'!DN21&lt;0,'TRI-1'!DN21  &gt;10),"",IF((ROUND(TRUNC(('TRI-1'!DN21  ),2),0))=10,"A+",IF((ROUND(TRUNC(('TRI-1'!DN21  ),2),0))=9,"A-",IF((ROUND(TRUNC(('TRI-1'!DN21   ),2),0))=8,"B+",IF((ROUND(TRUNC(('TRI-1'!DN21 ),2),0))=7,"B-",IF((ROUND(TRUNC(('TRI-1'!DN21  ),2),0))=6,"C+",IF((ROUND(TRUNC(('TRI-1'!DN21  ),2),0))=5,"C-",IF((ROUND(TRUNC(('TRI-1'!DN21  ),2),0))=4,"D+",IF((ROUND(TRUNC(('TRI-1'!DN21 ),2),0))=3,"D-",IF((ROUND(TRUNC(('TRI-1'!DN21 ),2),0))=2,"E+",IF((ROUND(TRUNC(('TRI-1'!DN21  ),2),0))&lt;=1,"E-","")))))))))))</f>
        <v>A+</v>
      </c>
      <c r="DO21" s="51" t="str">
        <f>IF(OR('TRI-1'!DO21 ="",'TRI-1'!DO21&lt;0,'TRI-1'!DO21  &gt;10),"",IF((ROUND(TRUNC(('TRI-1'!DO21  ),2),0))=10,"A+",IF((ROUND(TRUNC(('TRI-1'!DO21  ),2),0))=9,"A-",IF((ROUND(TRUNC(('TRI-1'!DO21   ),2),0))=8,"B+",IF((ROUND(TRUNC(('TRI-1'!DO21 ),2),0))=7,"B-",IF((ROUND(TRUNC(('TRI-1'!DO21  ),2),0))=6,"C+",IF((ROUND(TRUNC(('TRI-1'!DO21  ),2),0))=5,"C-",IF((ROUND(TRUNC(('TRI-1'!DO21  ),2),0))=4,"D+",IF((ROUND(TRUNC(('TRI-1'!DO21 ),2),0))=3,"D-",IF((ROUND(TRUNC(('TRI-1'!DO21 ),2),0))=2,"E+",IF((ROUND(TRUNC(('TRI-1'!DO21  ),2),0))&lt;=1,"E-","")))))))))))</f>
        <v>A+</v>
      </c>
      <c r="DP21" s="51" t="str">
        <f>IF(OR('TRI-1'!DP21 ="",'TRI-1'!DP21&lt;0,'TRI-1'!DP21  &gt;10),"",IF((ROUND(TRUNC(('TRI-1'!DP21  ),2),0))=10,"A+",IF((ROUND(TRUNC(('TRI-1'!DP21  ),2),0))=9,"A-",IF((ROUND(TRUNC(('TRI-1'!DP21   ),2),0))=8,"B+",IF((ROUND(TRUNC(('TRI-1'!DP21 ),2),0))=7,"B-",IF((ROUND(TRUNC(('TRI-1'!DP21  ),2),0))=6,"C+",IF((ROUND(TRUNC(('TRI-1'!DP21  ),2),0))=5,"C-",IF((ROUND(TRUNC(('TRI-1'!DP21  ),2),0))=4,"D+",IF((ROUND(TRUNC(('TRI-1'!DP21 ),2),0))=3,"D-",IF((ROUND(TRUNC(('TRI-1'!DP21 ),2),0))=2,"E+",IF((ROUND(TRUNC(('TRI-1'!DP21  ),2),0))&lt;=1,"E-","")))))))))))</f>
        <v>A+</v>
      </c>
      <c r="DQ21" s="51" t="str">
        <f>IF(OR('TRI-1'!DQ21 ="",'TRI-1'!DQ21&lt;0,'TRI-1'!DQ21  &gt;10),"",IF((ROUND(TRUNC(('TRI-1'!DQ21  ),2),0))=10,"A+",IF((ROUND(TRUNC(('TRI-1'!DQ21  ),2),0))=9,"A-",IF((ROUND(TRUNC(('TRI-1'!DQ21   ),2),0))=8,"B+",IF((ROUND(TRUNC(('TRI-1'!DQ21 ),2),0))=7,"B-",IF((ROUND(TRUNC(('TRI-1'!DQ21  ),2),0))=6,"C+",IF((ROUND(TRUNC(('TRI-1'!DQ21  ),2),0))=5,"C-",IF((ROUND(TRUNC(('TRI-1'!DQ21  ),2),0))=4,"D+",IF((ROUND(TRUNC(('TRI-1'!DQ21 ),2),0))=3,"D-",IF((ROUND(TRUNC(('TRI-1'!DQ21 ),2),0))=2,"E+",IF((ROUND(TRUNC(('TRI-1'!DQ21  ),2),0))&lt;=1,"E-","")))))))))))</f>
        <v>A+</v>
      </c>
      <c r="DR21" s="51" t="str">
        <f>IF(OR('TRI-1'!DR21 ="",'TRI-1'!DR21&lt;0,'TRI-1'!DR21  &gt;10),"",IF((ROUND(TRUNC(('TRI-1'!DR21  ),2),0))=10,"A+",IF((ROUND(TRUNC(('TRI-1'!DR21  ),2),0))=9,"A-",IF((ROUND(TRUNC(('TRI-1'!DR21   ),2),0))=8,"B+",IF((ROUND(TRUNC(('TRI-1'!DR21 ),2),0))=7,"B-",IF((ROUND(TRUNC(('TRI-1'!DR21  ),2),0))=6,"C+",IF((ROUND(TRUNC(('TRI-1'!DR21  ),2),0))=5,"C-",IF((ROUND(TRUNC(('TRI-1'!DR21  ),2),0))=4,"D+",IF((ROUND(TRUNC(('TRI-1'!DR21 ),2),0))=3,"D-",IF((ROUND(TRUNC(('TRI-1'!DR21 ),2),0))=2,"E+",IF((ROUND(TRUNC(('TRI-1'!DR21  ),2),0))&lt;=1,"E-","")))))))))))</f>
        <v>A+</v>
      </c>
      <c r="DS21" s="51" t="str">
        <f>IF(OR('TRI-1'!DS21 ="",'TRI-1'!DS21&lt;0,'TRI-1'!DS21  &gt;10),"",IF((ROUND(TRUNC(('TRI-1'!DS21  ),2),0))=10,"A+",IF((ROUND(TRUNC(('TRI-1'!DS21  ),2),0))=9,"A-",IF((ROUND(TRUNC(('TRI-1'!DS21   ),2),0))=8,"B+",IF((ROUND(TRUNC(('TRI-1'!DS21 ),2),0))=7,"B-",IF((ROUND(TRUNC(('TRI-1'!DS21  ),2),0))=6,"C+",IF((ROUND(TRUNC(('TRI-1'!DS21  ),2),0))=5,"C-",IF((ROUND(TRUNC(('TRI-1'!DS21  ),2),0))=4,"D+",IF((ROUND(TRUNC(('TRI-1'!DS21 ),2),0))=3,"D-",IF((ROUND(TRUNC(('TRI-1'!DS21 ),2),0))=2,"E+",IF((ROUND(TRUNC(('TRI-1'!DS21  ),2),0))&lt;=1,"E-","")))))))))))</f>
        <v>A+</v>
      </c>
      <c r="DT21" s="51" t="str">
        <f>IF(OR('TRI-1'!DT21 ="",'TRI-1'!DT21&lt;0,'TRI-1'!DT21  &gt;10),"",IF((ROUND(TRUNC(('TRI-1'!DT21  ),2),0))=10,"A+",IF((ROUND(TRUNC(('TRI-1'!DT21  ),2),0))=9,"A-",IF((ROUND(TRUNC(('TRI-1'!DT21   ),2),0))=8,"B+",IF((ROUND(TRUNC(('TRI-1'!DT21 ),2),0))=7,"B-",IF((ROUND(TRUNC(('TRI-1'!DT21  ),2),0))=6,"C+",IF((ROUND(TRUNC(('TRI-1'!DT21  ),2),0))=5,"C-",IF((ROUND(TRUNC(('TRI-1'!DT21  ),2),0))=4,"D+",IF((ROUND(TRUNC(('TRI-1'!DT21 ),2),0))=3,"D-",IF((ROUND(TRUNC(('TRI-1'!DT21 ),2),0))=2,"E+",IF((ROUND(TRUNC(('TRI-1'!DT21  ),2),0))&lt;=1,"E-","")))))))))))</f>
        <v>A+</v>
      </c>
      <c r="DU21" s="51" t="str">
        <f>IF(OR('TRI-1'!DU21 ="",'TRI-1'!DU21&lt;0,'TRI-1'!DU21  &gt;10),"",IF((ROUND(TRUNC(('TRI-1'!DU21  ),2),0))=10,"A+",IF((ROUND(TRUNC(('TRI-1'!DU21  ),2),0))=9,"A-",IF((ROUND(TRUNC(('TRI-1'!DU21   ),2),0))=8,"B+",IF((ROUND(TRUNC(('TRI-1'!DU21 ),2),0))=7,"B-",IF((ROUND(TRUNC(('TRI-1'!DU21  ),2),0))=6,"C+",IF((ROUND(TRUNC(('TRI-1'!DU21  ),2),0))=5,"C-",IF((ROUND(TRUNC(('TRI-1'!DU21  ),2),0))=4,"D+",IF((ROUND(TRUNC(('TRI-1'!DU21 ),2),0))=3,"D-",IF((ROUND(TRUNC(('TRI-1'!DU21 ),2),0))=2,"E+",IF((ROUND(TRUNC(('TRI-1'!DU21  ),2),0))&lt;=1,"E-","")))))))))))</f>
        <v>A+</v>
      </c>
      <c r="DV21" s="51" t="str">
        <f>IF(OR('TRI-1'!DV21 ="",'TRI-1'!DV21&lt;0,'TRI-1'!DV21  &gt;10),"",IF((ROUND(TRUNC(('TRI-1'!DV21  ),2),0))=10,"A+",IF((ROUND(TRUNC(('TRI-1'!DV21  ),2),0))=9,"A-",IF((ROUND(TRUNC(('TRI-1'!DV21   ),2),0))=8,"B+",IF((ROUND(TRUNC(('TRI-1'!DV21 ),2),0))=7,"B-",IF((ROUND(TRUNC(('TRI-1'!DV21  ),2),0))=6,"C+",IF((ROUND(TRUNC(('TRI-1'!DV21  ),2),0))=5,"C-",IF((ROUND(TRUNC(('TRI-1'!DV21  ),2),0))=4,"D+",IF((ROUND(TRUNC(('TRI-1'!DV21 ),2),0))=3,"D-",IF((ROUND(TRUNC(('TRI-1'!DV21 ),2),0))=2,"E+",IF((ROUND(TRUNC(('TRI-1'!DV21  ),2),0))&lt;=1,"E-","")))))))))))</f>
        <v>A+</v>
      </c>
      <c r="DW21" s="51" t="str">
        <f>IF(OR('TRI-1'!DW21 ="",'TRI-1'!DW21&lt;0,'TRI-1'!DW21  &gt;10),"",IF((ROUND(TRUNC(('TRI-1'!DW21  ),2),0))=10,"A+",IF((ROUND(TRUNC(('TRI-1'!DW21  ),2),0))=9,"A-",IF((ROUND(TRUNC(('TRI-1'!DW21   ),2),0))=8,"B+",IF((ROUND(TRUNC(('TRI-1'!DW21 ),2),0))=7,"B-",IF((ROUND(TRUNC(('TRI-1'!DW21  ),2),0))=6,"C+",IF((ROUND(TRUNC(('TRI-1'!DW21  ),2),0))=5,"C-",IF((ROUND(TRUNC(('TRI-1'!DW21  ),2),0))=4,"D+",IF((ROUND(TRUNC(('TRI-1'!DW21 ),2),0))=3,"D-",IF((ROUND(TRUNC(('TRI-1'!DW21 ),2),0))=2,"E+",IF((ROUND(TRUNC(('TRI-1'!DW21  ),2),0))&lt;=1,"E-","")))))))))))</f>
        <v>A+</v>
      </c>
      <c r="DX21" s="51" t="str">
        <f>IF(OR('TRI-1'!DX21 ="",'TRI-1'!DX21&lt;0,'TRI-1'!DX21  &gt;10),"",IF((ROUND(TRUNC(('TRI-1'!DX21  ),2),0))=10,"A+",IF((ROUND(TRUNC(('TRI-1'!DX21  ),2),0))=9,"A-",IF((ROUND(TRUNC(('TRI-1'!DX21   ),2),0))=8,"B+",IF((ROUND(TRUNC(('TRI-1'!DX21 ),2),0))=7,"B-",IF((ROUND(TRUNC(('TRI-1'!DX21  ),2),0))=6,"C+",IF((ROUND(TRUNC(('TRI-1'!DX21  ),2),0))=5,"C-",IF((ROUND(TRUNC(('TRI-1'!DX21  ),2),0))=4,"D+",IF((ROUND(TRUNC(('TRI-1'!DX21 ),2),0))=3,"D-",IF((ROUND(TRUNC(('TRI-1'!DX21 ),2),0))=2,"E+",IF((ROUND(TRUNC(('TRI-1'!DX21  ),2),0))&lt;=1,"E-","")))))))))))</f>
        <v>A+</v>
      </c>
      <c r="DY21" s="51" t="str">
        <f>IF(OR('TRI-1'!DY21 ="",'TRI-1'!DY21&lt;0,'TRI-1'!DY21  &gt;10),"",IF((ROUND(TRUNC(('TRI-1'!DY21  ),2),0))=10,"A+",IF((ROUND(TRUNC(('TRI-1'!DY21  ),2),0))=9,"A-",IF((ROUND(TRUNC(('TRI-1'!DY21   ),2),0))=8,"B+",IF((ROUND(TRUNC(('TRI-1'!DY21 ),2),0))=7,"B-",IF((ROUND(TRUNC(('TRI-1'!DY21  ),2),0))=6,"C+",IF((ROUND(TRUNC(('TRI-1'!DY21  ),2),0))=5,"C-",IF((ROUND(TRUNC(('TRI-1'!DY21  ),2),0))=4,"D+",IF((ROUND(TRUNC(('TRI-1'!DY21 ),2),0))=3,"D-",IF((ROUND(TRUNC(('TRI-1'!DY21 ),2),0))=2,"E+",IF((ROUND(TRUNC(('TRI-1'!DY21  ),2),0))&lt;=1,"E-","")))))))))))</f>
        <v>A+</v>
      </c>
      <c r="DZ21" s="51" t="str">
        <f>IF(OR('TRI-1'!DZ21 ="",'TRI-1'!DZ21&lt;0,'TRI-1'!DZ21  &gt;10),"",IF((ROUND(TRUNC(('TRI-1'!DZ21  ),2),0))=10,"A+",IF((ROUND(TRUNC(('TRI-1'!DZ21  ),2),0))=9,"A-",IF((ROUND(TRUNC(('TRI-1'!DZ21   ),2),0))=8,"B+",IF((ROUND(TRUNC(('TRI-1'!DZ21 ),2),0))=7,"B-",IF((ROUND(TRUNC(('TRI-1'!DZ21  ),2),0))=6,"C+",IF((ROUND(TRUNC(('TRI-1'!DZ21  ),2),0))=5,"C-",IF((ROUND(TRUNC(('TRI-1'!DZ21  ),2),0))=4,"D+",IF((ROUND(TRUNC(('TRI-1'!DZ21 ),2),0))=3,"D-",IF((ROUND(TRUNC(('TRI-1'!DZ21 ),2),0))=2,"E+",IF((ROUND(TRUNC(('TRI-1'!DZ21  ),2),0))&lt;=1,"E-","")))))))))))</f>
        <v>A+</v>
      </c>
      <c r="EA21" s="51" t="str">
        <f>IF(OR('TRI-1'!EA21 ="",'TRI-1'!EA21&lt;0,'TRI-1'!EA21  &gt;10),"",IF((ROUND(TRUNC(('TRI-1'!EA21  ),2),0))=10,"A+",IF((ROUND(TRUNC(('TRI-1'!EA21  ),2),0))=9,"A-",IF((ROUND(TRUNC(('TRI-1'!EA21   ),2),0))=8,"B+",IF((ROUND(TRUNC(('TRI-1'!EA21 ),2),0))=7,"B-",IF((ROUND(TRUNC(('TRI-1'!EA21  ),2),0))=6,"C+",IF((ROUND(TRUNC(('TRI-1'!EA21  ),2),0))=5,"C-",IF((ROUND(TRUNC(('TRI-1'!EA21  ),2),0))=4,"D+",IF((ROUND(TRUNC(('TRI-1'!EA21 ),2),0))=3,"D-",IF((ROUND(TRUNC(('TRI-1'!EA21 ),2),0))=2,"E+",IF((ROUND(TRUNC(('TRI-1'!EA21  ),2),0))&lt;=1,"E-","")))))))))))</f>
        <v>A+</v>
      </c>
      <c r="EB21" s="51" t="str">
        <f>IF(OR('TRI-1'!EB21 ="",'TRI-1'!EB21&lt;0,'TRI-1'!EB21  &gt;10),"",IF((ROUND(TRUNC(('TRI-1'!EB21  ),2),0))=10,"A+",IF((ROUND(TRUNC(('TRI-1'!EB21  ),2),0))=9,"A-",IF((ROUND(TRUNC(('TRI-1'!EB21   ),2),0))=8,"B+",IF((ROUND(TRUNC(('TRI-1'!EB21 ),2),0))=7,"B-",IF((ROUND(TRUNC(('TRI-1'!EB21  ),2),0))=6,"C+",IF((ROUND(TRUNC(('TRI-1'!EB21  ),2),0))=5,"C-",IF((ROUND(TRUNC(('TRI-1'!EB21  ),2),0))=4,"D+",IF((ROUND(TRUNC(('TRI-1'!EB21 ),2),0))=3,"D-",IF((ROUND(TRUNC(('TRI-1'!EB21 ),2),0))=2,"E+",IF((ROUND(TRUNC(('TRI-1'!EB21  ),2),0))&lt;=1,"E-","")))))))))))</f>
        <v>A+</v>
      </c>
      <c r="EC21" s="51" t="str">
        <f>IF(OR('TRI-1'!EC21 ="",'TRI-1'!EC21&lt;0,'TRI-1'!EC21  &gt;10),"",IF((ROUND(TRUNC(('TRI-1'!EC21  ),2),0))=10,"A+",IF((ROUND(TRUNC(('TRI-1'!EC21  ),2),0))=9,"A-",IF((ROUND(TRUNC(('TRI-1'!EC21   ),2),0))=8,"B+",IF((ROUND(TRUNC(('TRI-1'!EC21 ),2),0))=7,"B-",IF((ROUND(TRUNC(('TRI-1'!EC21  ),2),0))=6,"C+",IF((ROUND(TRUNC(('TRI-1'!EC21  ),2),0))=5,"C-",IF((ROUND(TRUNC(('TRI-1'!EC21  ),2),0))=4,"D+",IF((ROUND(TRUNC(('TRI-1'!EC21 ),2),0))=3,"D-",IF((ROUND(TRUNC(('TRI-1'!EC21 ),2),0))=2,"E+",IF((ROUND(TRUNC(('TRI-1'!EC21  ),2),0))&lt;=1,"E-","")))))))))))</f>
        <v>A+</v>
      </c>
      <c r="ED21" s="51" t="str">
        <f>IF(OR('TRI-1'!ED21 ="",'TRI-1'!ED21&lt;0,'TRI-1'!ED21  &gt;10),"",IF((ROUND(TRUNC(('TRI-1'!ED21  ),2),0))=10,"A+",IF((ROUND(TRUNC(('TRI-1'!ED21  ),2),0))=9,"A-",IF((ROUND(TRUNC(('TRI-1'!ED21   ),2),0))=8,"B+",IF((ROUND(TRUNC(('TRI-1'!ED21 ),2),0))=7,"B-",IF((ROUND(TRUNC(('TRI-1'!ED21  ),2),0))=6,"C+",IF((ROUND(TRUNC(('TRI-1'!ED21  ),2),0))=5,"C-",IF((ROUND(TRUNC(('TRI-1'!ED21  ),2),0))=4,"D+",IF((ROUND(TRUNC(('TRI-1'!ED21 ),2),0))=3,"D-",IF((ROUND(TRUNC(('TRI-1'!ED21 ),2),0))=2,"E+",IF((ROUND(TRUNC(('TRI-1'!ED21  ),2),0))&lt;=1,"E-","")))))))))))</f>
        <v>A+</v>
      </c>
      <c r="EE21" s="51" t="str">
        <f>IF(OR('TRI-1'!EE21 ="",'TRI-1'!EE21&lt;0,'TRI-1'!EE21  &gt;10),"",IF((ROUND(TRUNC(('TRI-1'!EE21  ),2),0))=10,"A+",IF((ROUND(TRUNC(('TRI-1'!EE21  ),2),0))=9,"A-",IF((ROUND(TRUNC(('TRI-1'!EE21   ),2),0))=8,"B+",IF((ROUND(TRUNC(('TRI-1'!EE21 ),2),0))=7,"B-",IF((ROUND(TRUNC(('TRI-1'!EE21  ),2),0))=6,"C+",IF((ROUND(TRUNC(('TRI-1'!EE21  ),2),0))=5,"C-",IF((ROUND(TRUNC(('TRI-1'!EE21  ),2),0))=4,"D+",IF((ROUND(TRUNC(('TRI-1'!EE21 ),2),0))=3,"D-",IF((ROUND(TRUNC(('TRI-1'!EE21 ),2),0))=2,"E+",IF((ROUND(TRUNC(('TRI-1'!EE21  ),2),0))&lt;=1,"E-","")))))))))))</f>
        <v>A+</v>
      </c>
      <c r="EF21" s="51" t="str">
        <f>IF(OR('TRI-1'!EF21 ="",'TRI-1'!EF21&lt;0,'TRI-1'!EF21  &gt;10),"",IF((ROUND(TRUNC(('TRI-1'!EF21  ),2),0))=10,"A+",IF((ROUND(TRUNC(('TRI-1'!EF21  ),2),0))=9,"A-",IF((ROUND(TRUNC(('TRI-1'!EF21   ),2),0))=8,"B+",IF((ROUND(TRUNC(('TRI-1'!EF21 ),2),0))=7,"B-",IF((ROUND(TRUNC(('TRI-1'!EF21  ),2),0))=6,"C+",IF((ROUND(TRUNC(('TRI-1'!EF21  ),2),0))=5,"C-",IF((ROUND(TRUNC(('TRI-1'!EF21  ),2),0))=4,"D+",IF((ROUND(TRUNC(('TRI-1'!EF21 ),2),0))=3,"D-",IF((ROUND(TRUNC(('TRI-1'!EF21 ),2),0))=2,"E+",IF((ROUND(TRUNC(('TRI-1'!EF21  ),2),0))&lt;=1,"E-","")))))))))))</f>
        <v>A+</v>
      </c>
      <c r="EG21" s="51" t="str">
        <f>IF(OR('TRI-1'!EG21 ="",'TRI-1'!EG21&lt;0,'TRI-1'!EG21  &gt;10),"",IF((ROUND(TRUNC(('TRI-1'!EG21  ),2),0))=10,"A+",IF((ROUND(TRUNC(('TRI-1'!EG21  ),2),0))=9,"A-",IF((ROUND(TRUNC(('TRI-1'!EG21   ),2),0))=8,"B+",IF((ROUND(TRUNC(('TRI-1'!EG21 ),2),0))=7,"B-",IF((ROUND(TRUNC(('TRI-1'!EG21  ),2),0))=6,"C+",IF((ROUND(TRUNC(('TRI-1'!EG21  ),2),0))=5,"C-",IF((ROUND(TRUNC(('TRI-1'!EG21  ),2),0))=4,"D+",IF((ROUND(TRUNC(('TRI-1'!EG21 ),2),0))=3,"D-",IF((ROUND(TRUNC(('TRI-1'!EG21 ),2),0))=2,"E+",IF((ROUND(TRUNC(('TRI-1'!EG21  ),2),0))&lt;=1,"E-","")))))))))))</f>
        <v>A+</v>
      </c>
      <c r="EH21" s="51" t="str">
        <f>IF(OR('TRI-1'!EH21 ="",'TRI-1'!EH21&lt;0,'TRI-1'!EH21  &gt;10),"",IF((ROUND(TRUNC(('TRI-1'!EH21  ),2),0))=10,"A+",IF((ROUND(TRUNC(('TRI-1'!EH21  ),2),0))=9,"A-",IF((ROUND(TRUNC(('TRI-1'!EH21   ),2),0))=8,"B+",IF((ROUND(TRUNC(('TRI-1'!EH21 ),2),0))=7,"B-",IF((ROUND(TRUNC(('TRI-1'!EH21  ),2),0))=6,"C+",IF((ROUND(TRUNC(('TRI-1'!EH21  ),2),0))=5,"C-",IF((ROUND(TRUNC(('TRI-1'!EH21  ),2),0))=4,"D+",IF((ROUND(TRUNC(('TRI-1'!EH21 ),2),0))=3,"D-",IF((ROUND(TRUNC(('TRI-1'!EH21 ),2),0))=2,"E+",IF((ROUND(TRUNC(('TRI-1'!EH21  ),2),0))&lt;=1,"E-","")))))))))))</f>
        <v>A+</v>
      </c>
      <c r="EI21" s="51" t="str">
        <f>IF(OR('TRI-1'!EI21 ="",'TRI-1'!EI21&lt;0,'TRI-1'!EI21  &gt;10),"",IF((ROUND(TRUNC(('TRI-1'!EI21  ),2),0))=10,"A+",IF((ROUND(TRUNC(('TRI-1'!EI21  ),2),0))=9,"A-",IF((ROUND(TRUNC(('TRI-1'!EI21   ),2),0))=8,"B+",IF((ROUND(TRUNC(('TRI-1'!EI21 ),2),0))=7,"B-",IF((ROUND(TRUNC(('TRI-1'!EI21  ),2),0))=6,"C+",IF((ROUND(TRUNC(('TRI-1'!EI21  ),2),0))=5,"C-",IF((ROUND(TRUNC(('TRI-1'!EI21  ),2),0))=4,"D+",IF((ROUND(TRUNC(('TRI-1'!EI21 ),2),0))=3,"D-",IF((ROUND(TRUNC(('TRI-1'!EI21 ),2),0))=2,"E+",IF((ROUND(TRUNC(('TRI-1'!EI21  ),2),0))&lt;=1,"E-","")))))))))))</f>
        <v>A+</v>
      </c>
      <c r="EJ21" s="51" t="str">
        <f>IF(OR('TRI-1'!EJ21 ="",'TRI-1'!EJ21&lt;0,'TRI-1'!EJ21  &gt;10),"",IF((ROUND(TRUNC(('TRI-1'!EJ21  ),2),0))=10,"A+",IF((ROUND(TRUNC(('TRI-1'!EJ21  ),2),0))=9,"A-",IF((ROUND(TRUNC(('TRI-1'!EJ21   ),2),0))=8,"B+",IF((ROUND(TRUNC(('TRI-1'!EJ21 ),2),0))=7,"B-",IF((ROUND(TRUNC(('TRI-1'!EJ21  ),2),0))=6,"C+",IF((ROUND(TRUNC(('TRI-1'!EJ21  ),2),0))=5,"C-",IF((ROUND(TRUNC(('TRI-1'!EJ21  ),2),0))=4,"D+",IF((ROUND(TRUNC(('TRI-1'!EJ21 ),2),0))=3,"D-",IF((ROUND(TRUNC(('TRI-1'!EJ21 ),2),0))=2,"E+",IF((ROUND(TRUNC(('TRI-1'!EJ21  ),2),0))&lt;=1,"E-","")))))))))))</f>
        <v>A+</v>
      </c>
      <c r="EK21" s="51" t="str">
        <f>IF(OR('TRI-1'!EK21 ="",'TRI-1'!EK21&lt;0,'TRI-1'!EK21  &gt;10),"",IF((ROUND(TRUNC(('TRI-1'!EK21  ),2),0))=10,"A+",IF((ROUND(TRUNC(('TRI-1'!EK21  ),2),0))=9,"A-",IF((ROUND(TRUNC(('TRI-1'!EK21   ),2),0))=8,"B+",IF((ROUND(TRUNC(('TRI-1'!EK21 ),2),0))=7,"B-",IF((ROUND(TRUNC(('TRI-1'!EK21  ),2),0))=6,"C+",IF((ROUND(TRUNC(('TRI-1'!EK21  ),2),0))=5,"C-",IF((ROUND(TRUNC(('TRI-1'!EK21  ),2),0))=4,"D+",IF((ROUND(TRUNC(('TRI-1'!EK21 ),2),0))=3,"D-",IF((ROUND(TRUNC(('TRI-1'!EK21 ),2),0))=2,"E+",IF((ROUND(TRUNC(('TRI-1'!EK21  ),2),0))&lt;=1,"E-","")))))))))))</f>
        <v>A+</v>
      </c>
      <c r="EL21" s="51" t="str">
        <f>IF(OR('TRI-1'!EL21 ="",'TRI-1'!EL21&lt;0,'TRI-1'!EL21  &gt;10),"",IF((ROUND(TRUNC(('TRI-1'!EL21  ),2),0))=10,"A+",IF((ROUND(TRUNC(('TRI-1'!EL21  ),2),0))=9,"A-",IF((ROUND(TRUNC(('TRI-1'!EL21   ),2),0))=8,"B+",IF((ROUND(TRUNC(('TRI-1'!EL21 ),2),0))=7,"B-",IF((ROUND(TRUNC(('TRI-1'!EL21  ),2),0))=6,"C+",IF((ROUND(TRUNC(('TRI-1'!EL21  ),2),0))=5,"C-",IF((ROUND(TRUNC(('TRI-1'!EL21  ),2),0))=4,"D+",IF((ROUND(TRUNC(('TRI-1'!EL21 ),2),0))=3,"D-",IF((ROUND(TRUNC(('TRI-1'!EL21 ),2),0))=2,"E+",IF((ROUND(TRUNC(('TRI-1'!EL21  ),2),0))&lt;=1,"E-","")))))))))))</f>
        <v>A+</v>
      </c>
      <c r="EM21" s="51" t="str">
        <f>IF(OR('TRI-1'!EM21 ="",'TRI-1'!EM21&lt;0,'TRI-1'!EM21  &gt;10),"",IF((ROUND(TRUNC(('TRI-1'!EM21  ),2),0))=10,"A+",IF((ROUND(TRUNC(('TRI-1'!EM21  ),2),0))=9,"A-",IF((ROUND(TRUNC(('TRI-1'!EM21   ),2),0))=8,"B+",IF((ROUND(TRUNC(('TRI-1'!EM21 ),2),0))=7,"B-",IF((ROUND(TRUNC(('TRI-1'!EM21  ),2),0))=6,"C+",IF((ROUND(TRUNC(('TRI-1'!EM21  ),2),0))=5,"C-",IF((ROUND(TRUNC(('TRI-1'!EM21  ),2),0))=4,"D+",IF((ROUND(TRUNC(('TRI-1'!EM21 ),2),0))=3,"D-",IF((ROUND(TRUNC(('TRI-1'!EM21 ),2),0))=2,"E+",IF((ROUND(TRUNC(('TRI-1'!EM21  ),2),0))&lt;=1,"E-","")))))))))))</f>
        <v>A+</v>
      </c>
      <c r="EN21" s="51" t="str">
        <f>IF(OR('TRI-1'!EN21 ="",'TRI-1'!EN21&lt;0,'TRI-1'!EN21  &gt;10),"",IF((ROUND(TRUNC(('TRI-1'!EN21  ),2),0))=10,"A+",IF((ROUND(TRUNC(('TRI-1'!EN21  ),2),0))=9,"A-",IF((ROUND(TRUNC(('TRI-1'!EN21   ),2),0))=8,"B+",IF((ROUND(TRUNC(('TRI-1'!EN21 ),2),0))=7,"B-",IF((ROUND(TRUNC(('TRI-1'!EN21  ),2),0))=6,"C+",IF((ROUND(TRUNC(('TRI-1'!EN21  ),2),0))=5,"C-",IF((ROUND(TRUNC(('TRI-1'!EN21  ),2),0))=4,"D+",IF((ROUND(TRUNC(('TRI-1'!EN21 ),2),0))=3,"D-",IF((ROUND(TRUNC(('TRI-1'!EN21 ),2),0))=2,"E+",IF((ROUND(TRUNC(('TRI-1'!EN21  ),2),0))&lt;=1,"E-","")))))))))))</f>
        <v>A+</v>
      </c>
      <c r="EO21" s="51" t="str">
        <f>IF(OR('TRI-1'!EO21 ="",'TRI-1'!EO21&lt;0,'TRI-1'!EO21  &gt;10),"",IF((ROUND(TRUNC(('TRI-1'!EO21  ),2),0))=10,"A+",IF((ROUND(TRUNC(('TRI-1'!EO21  ),2),0))=9,"A-",IF((ROUND(TRUNC(('TRI-1'!EO21   ),2),0))=8,"B+",IF((ROUND(TRUNC(('TRI-1'!EO21 ),2),0))=7,"B-",IF((ROUND(TRUNC(('TRI-1'!EO21  ),2),0))=6,"C+",IF((ROUND(TRUNC(('TRI-1'!EO21  ),2),0))=5,"C-",IF((ROUND(TRUNC(('TRI-1'!EO21  ),2),0))=4,"D+",IF((ROUND(TRUNC(('TRI-1'!EO21 ),2),0))=3,"D-",IF((ROUND(TRUNC(('TRI-1'!EO21 ),2),0))=2,"E+",IF((ROUND(TRUNC(('TRI-1'!EO21  ),2),0))&lt;=1,"E-","")))))))))))</f>
        <v>A+</v>
      </c>
      <c r="EP21" s="51" t="str">
        <f>IF(OR('TRI-1'!EP21 ="",'TRI-1'!EP21&lt;0,'TRI-1'!EP21  &gt;10),"",IF((ROUND(TRUNC(('TRI-1'!EP21  ),2),0))=10,"A+",IF((ROUND(TRUNC(('TRI-1'!EP21  ),2),0))=9,"A-",IF((ROUND(TRUNC(('TRI-1'!EP21   ),2),0))=8,"B+",IF((ROUND(TRUNC(('TRI-1'!EP21 ),2),0))=7,"B-",IF((ROUND(TRUNC(('TRI-1'!EP21  ),2),0))=6,"C+",IF((ROUND(TRUNC(('TRI-1'!EP21  ),2),0))=5,"C-",IF((ROUND(TRUNC(('TRI-1'!EP21  ),2),0))=4,"D+",IF((ROUND(TRUNC(('TRI-1'!EP21 ),2),0))=3,"D-",IF((ROUND(TRUNC(('TRI-1'!EP21 ),2),0))=2,"E+",IF((ROUND(TRUNC(('TRI-1'!EP21  ),2),0))&lt;=1,"E-","")))))))))))</f>
        <v>A+</v>
      </c>
      <c r="EQ21" s="51" t="str">
        <f>IF(OR('TRI-1'!EQ21 ="",'TRI-1'!EQ21&lt;0,'TRI-1'!EQ21  &gt;10),"",IF((ROUND(TRUNC(('TRI-1'!EQ21  ),2),0))=10,"A+",IF((ROUND(TRUNC(('TRI-1'!EQ21  ),2),0))=9,"A-",IF((ROUND(TRUNC(('TRI-1'!EQ21   ),2),0))=8,"B+",IF((ROUND(TRUNC(('TRI-1'!EQ21 ),2),0))=7,"B-",IF((ROUND(TRUNC(('TRI-1'!EQ21  ),2),0))=6,"C+",IF((ROUND(TRUNC(('TRI-1'!EQ21  ),2),0))=5,"C-",IF((ROUND(TRUNC(('TRI-1'!EQ21  ),2),0))=4,"D+",IF((ROUND(TRUNC(('TRI-1'!EQ21 ),2),0))=3,"D-",IF((ROUND(TRUNC(('TRI-1'!EQ21 ),2),0))=2,"E+",IF((ROUND(TRUNC(('TRI-1'!EQ21  ),2),0))&lt;=1,"E-","")))))))))))</f>
        <v>A+</v>
      </c>
      <c r="ER21" s="51" t="str">
        <f>IF(OR('TRI-1'!ER21 ="",'TRI-1'!ER21&lt;0,'TRI-1'!ER21  &gt;10),"",IF((ROUND(TRUNC(('TRI-1'!ER21  ),2),0))=10,"A+",IF((ROUND(TRUNC(('TRI-1'!ER21  ),2),0))=9,"A-",IF((ROUND(TRUNC(('TRI-1'!ER21   ),2),0))=8,"B+",IF((ROUND(TRUNC(('TRI-1'!ER21 ),2),0))=7,"B-",IF((ROUND(TRUNC(('TRI-1'!ER21  ),2),0))=6,"C+",IF((ROUND(TRUNC(('TRI-1'!ER21  ),2),0))=5,"C-",IF((ROUND(TRUNC(('TRI-1'!ER21  ),2),0))=4,"D+",IF((ROUND(TRUNC(('TRI-1'!ER21 ),2),0))=3,"D-",IF((ROUND(TRUNC(('TRI-1'!ER21 ),2),0))=2,"E+",IF((ROUND(TRUNC(('TRI-1'!ER21  ),2),0))&lt;=1,"E-","")))))))))))</f>
        <v>A+</v>
      </c>
      <c r="ES21" s="51" t="str">
        <f>IF(OR('TRI-1'!ES21 ="",'TRI-1'!ES21&lt;0,'TRI-1'!ES21  &gt;10),"",IF((ROUND(TRUNC(('TRI-1'!ES21  ),2),0))=10,"A+",IF((ROUND(TRUNC(('TRI-1'!ES21  ),2),0))=9,"A-",IF((ROUND(TRUNC(('TRI-1'!ES21   ),2),0))=8,"B+",IF((ROUND(TRUNC(('TRI-1'!ES21 ),2),0))=7,"B-",IF((ROUND(TRUNC(('TRI-1'!ES21  ),2),0))=6,"C+",IF((ROUND(TRUNC(('TRI-1'!ES21  ),2),0))=5,"C-",IF((ROUND(TRUNC(('TRI-1'!ES21  ),2),0))=4,"D+",IF((ROUND(TRUNC(('TRI-1'!ES21 ),2),0))=3,"D-",IF((ROUND(TRUNC(('TRI-1'!ES21 ),2),0))=2,"E+",IF((ROUND(TRUNC(('TRI-1'!ES21  ),2),0))&lt;=1,"E-","")))))))))))</f>
        <v>A+</v>
      </c>
      <c r="ET21" s="51" t="str">
        <f>IF('TRI-1'!ET21 ="","",'TRI-1'!ET21 )</f>
        <v>S</v>
      </c>
      <c r="EU21" s="51" t="str">
        <f>IF('TRI-1'!EU21 ="","",'TRI-1'!EU21 )</f>
        <v>S</v>
      </c>
      <c r="EV21" s="51" t="str">
        <f>IF('TRI-1'!EV21 ="","",'TRI-1'!EV21 )</f>
        <v>S</v>
      </c>
      <c r="EW21" s="51" t="str">
        <f>IF('TRI-1'!EW21 ="","",'TRI-1'!EW21 )</f>
        <v>S</v>
      </c>
      <c r="EX21" s="51" t="str">
        <f>IF('TRI-1'!EX21 ="","",'TRI-1'!EX21 )</f>
        <v>S</v>
      </c>
      <c r="EY21" s="51" t="str">
        <f>IF('TRI-1'!EY21 ="","",'TRI-1'!EY21 )</f>
        <v>S</v>
      </c>
      <c r="EZ21" s="51" t="str">
        <f>IF('TRI-1'!EZ21 ="","",'TRI-1'!EZ21 )</f>
        <v>S</v>
      </c>
      <c r="FA21" s="51" t="str">
        <f>IF('TRI-1'!FA21 ="","",'TRI-1'!FA21 )</f>
        <v>F</v>
      </c>
      <c r="FB21" s="51" t="str">
        <f>IF('TRI-1'!FB21 ="","",'TRI-1'!FB21 )</f>
        <v>F</v>
      </c>
      <c r="FC21" s="51" t="str">
        <f>IF('TRI-1'!FC21 ="","",'TRI-1'!FC21 )</f>
        <v>A-</v>
      </c>
      <c r="FD21" s="51">
        <f>IF('TRI-1'!FD21 ="","",'TRI-1'!FD21 )</f>
        <v>34</v>
      </c>
      <c r="FE21" s="51" t="str">
        <f>IF('TRI-1'!FE21 ="","",'TRI-1'!FE21 )</f>
        <v>A-</v>
      </c>
      <c r="FF21" s="51" t="str">
        <f>IF('TRI-1'!FF21 ="","",'TRI-1'!FF21 )</f>
        <v/>
      </c>
      <c r="FG21" s="51" t="str">
        <f>IF('TRI-1'!FG21 ="","",'TRI-1'!FG21 )</f>
        <v/>
      </c>
      <c r="FH21" s="51">
        <f>IF('TRI-1'!FH21 ="","",'TRI-1'!FH21 )</f>
        <v>0</v>
      </c>
    </row>
    <row r="22" spans="1:164 16322:16326" ht="21" customHeight="1">
      <c r="B22" s="53">
        <v>5</v>
      </c>
      <c r="C22" s="272" t="str">
        <f>IF(NOTAS!E25&gt;"",NOTAS!E25,"")</f>
        <v>CEDEÑO AGUIRRE KEYLOR DEMIR</v>
      </c>
      <c r="D22" s="273"/>
      <c r="E22" s="273"/>
      <c r="F22" s="274"/>
      <c r="G22" s="51" t="str">
        <f>IF(OR('TRI-1'!G22 ="",'TRI-1'!G22&lt;0,'TRI-1'!G22  &gt;10),"",IF((ROUND(TRUNC(('TRI-1'!G22  ),2),0))=10,"A+",IF((ROUND(TRUNC(('TRI-1'!G22  ),2),0))=9,"A-",IF((ROUND(TRUNC(('TRI-1'!G22   ),2),0))=8,"B+",IF((ROUND(TRUNC(('TRI-1'!G22 ),2),0))=7,"B-",IF((ROUND(TRUNC(('TRI-1'!G22  ),2),0))=6,"C+",IF((ROUND(TRUNC(('TRI-1'!G22  ),2),0))=5,"C-",IF((ROUND(TRUNC(('TRI-1'!G22  ),2),0))=4,"D+",IF((ROUND(TRUNC(('TRI-1'!G22 ),2),0))=3,"D-",IF((ROUND(TRUNC(('TRI-1'!G22 ),2),0))=2,"E+",IF((ROUND(TRUNC(('TRI-1'!G22  ),2),0))&lt;=1,"E-","")))))))))))</f>
        <v>A-</v>
      </c>
      <c r="H22" s="51" t="str">
        <f>IF(OR('TRI-1'!H22 ="",'TRI-1'!H22&lt;0,'TRI-1'!H22  &gt;10),"",IF((ROUND(TRUNC(('TRI-1'!H22  ),2),0))=10,"A+",IF((ROUND(TRUNC(('TRI-1'!H22  ),2),0))=9,"A-",IF((ROUND(TRUNC(('TRI-1'!H22   ),2),0))=8,"B+",IF((ROUND(TRUNC(('TRI-1'!H22 ),2),0))=7,"B-",IF((ROUND(TRUNC(('TRI-1'!H22  ),2),0))=6,"C+",IF((ROUND(TRUNC(('TRI-1'!H22  ),2),0))=5,"C-",IF((ROUND(TRUNC(('TRI-1'!H22  ),2),0))=4,"D+",IF((ROUND(TRUNC(('TRI-1'!H22 ),2),0))=3,"D-",IF((ROUND(TRUNC(('TRI-1'!H22 ),2),0))=2,"E+",IF((ROUND(TRUNC(('TRI-1'!H22  ),2),0))&lt;=1,"E-","")))))))))))</f>
        <v>A+</v>
      </c>
      <c r="I22" s="51" t="str">
        <f>IF(OR('TRI-1'!I22 ="",'TRI-1'!I22&lt;0,'TRI-1'!I22  &gt;10),"",IF((ROUND(TRUNC(('TRI-1'!I22  ),2),0))=10,"A+",IF((ROUND(TRUNC(('TRI-1'!I22  ),2),0))=9,"A-",IF((ROUND(TRUNC(('TRI-1'!I22   ),2),0))=8,"B+",IF((ROUND(TRUNC(('TRI-1'!I22 ),2),0))=7,"B-",IF((ROUND(TRUNC(('TRI-1'!I22  ),2),0))=6,"C+",IF((ROUND(TRUNC(('TRI-1'!I22  ),2),0))=5,"C-",IF((ROUND(TRUNC(('TRI-1'!I22  ),2),0))=4,"D+",IF((ROUND(TRUNC(('TRI-1'!I22 ),2),0))=3,"D-",IF((ROUND(TRUNC(('TRI-1'!I22 ),2),0))=2,"E+",IF((ROUND(TRUNC(('TRI-1'!I22  ),2),0))&lt;=1,"E-","")))))))))))</f>
        <v>B-</v>
      </c>
      <c r="J22" s="51" t="str">
        <f>IF(OR('TRI-1'!J22 ="",'TRI-1'!J22&lt;0,'TRI-1'!J22  &gt;10),"",IF((ROUND(TRUNC(('TRI-1'!J22  ),2),0))=10,"A+",IF((ROUND(TRUNC(('TRI-1'!J22  ),2),0))=9,"A-",IF((ROUND(TRUNC(('TRI-1'!J22   ),2),0))=8,"B+",IF((ROUND(TRUNC(('TRI-1'!J22 ),2),0))=7,"B-",IF((ROUND(TRUNC(('TRI-1'!J22  ),2),0))=6,"C+",IF((ROUND(TRUNC(('TRI-1'!J22  ),2),0))=5,"C-",IF((ROUND(TRUNC(('TRI-1'!J22  ),2),0))=4,"D+",IF((ROUND(TRUNC(('TRI-1'!J22 ),2),0))=3,"D-",IF((ROUND(TRUNC(('TRI-1'!J22 ),2),0))=2,"E+",IF((ROUND(TRUNC(('TRI-1'!J22  ),2),0))&lt;=1,"E-","")))))))))))</f>
        <v>A+</v>
      </c>
      <c r="K22" s="51" t="str">
        <f>IF(OR('TRI-1'!K22 ="",'TRI-1'!K22&lt;0,'TRI-1'!K22  &gt;10),"",IF((ROUND(TRUNC(('TRI-1'!K22  ),2),0))=10,"A+",IF((ROUND(TRUNC(('TRI-1'!K22  ),2),0))=9,"A-",IF((ROUND(TRUNC(('TRI-1'!K22   ),2),0))=8,"B+",IF((ROUND(TRUNC(('TRI-1'!K22 ),2),0))=7,"B-",IF((ROUND(TRUNC(('TRI-1'!K22  ),2),0))=6,"C+",IF((ROUND(TRUNC(('TRI-1'!K22  ),2),0))=5,"C-",IF((ROUND(TRUNC(('TRI-1'!K22  ),2),0))=4,"D+",IF((ROUND(TRUNC(('TRI-1'!K22 ),2),0))=3,"D-",IF((ROUND(TRUNC(('TRI-1'!K22 ),2),0))=2,"E+",IF((ROUND(TRUNC(('TRI-1'!K22  ),2),0))&lt;=1,"E-","")))))))))))</f>
        <v>A+</v>
      </c>
      <c r="L22" s="51" t="str">
        <f>IF(OR('TRI-1'!L22 ="",'TRI-1'!L22&lt;0,'TRI-1'!L22  &gt;10),"",IF((ROUND(TRUNC(('TRI-1'!L22  ),2),0))=10,"A+",IF((ROUND(TRUNC(('TRI-1'!L22  ),2),0))=9,"A-",IF((ROUND(TRUNC(('TRI-1'!L22   ),2),0))=8,"B+",IF((ROUND(TRUNC(('TRI-1'!L22 ),2),0))=7,"B-",IF((ROUND(TRUNC(('TRI-1'!L22  ),2),0))=6,"C+",IF((ROUND(TRUNC(('TRI-1'!L22  ),2),0))=5,"C-",IF((ROUND(TRUNC(('TRI-1'!L22  ),2),0))=4,"D+",IF((ROUND(TRUNC(('TRI-1'!L22 ),2),0))=3,"D-",IF((ROUND(TRUNC(('TRI-1'!L22 ),2),0))=2,"E+",IF((ROUND(TRUNC(('TRI-1'!L22  ),2),0))&lt;=1,"E-","")))))))))))</f>
        <v>A+</v>
      </c>
      <c r="M22" s="51" t="str">
        <f>IF(OR('TRI-1'!M22 ="",'TRI-1'!M22&lt;0,'TRI-1'!M22  &gt;10),"",IF((ROUND(TRUNC(('TRI-1'!M22  ),2),0))=10,"A+",IF((ROUND(TRUNC(('TRI-1'!M22  ),2),0))=9,"A-",IF((ROUND(TRUNC(('TRI-1'!M22   ),2),0))=8,"B+",IF((ROUND(TRUNC(('TRI-1'!M22 ),2),0))=7,"B-",IF((ROUND(TRUNC(('TRI-1'!M22  ),2),0))=6,"C+",IF((ROUND(TRUNC(('TRI-1'!M22  ),2),0))=5,"C-",IF((ROUND(TRUNC(('TRI-1'!M22  ),2),0))=4,"D+",IF((ROUND(TRUNC(('TRI-1'!M22 ),2),0))=3,"D-",IF((ROUND(TRUNC(('TRI-1'!M22 ),2),0))=2,"E+",IF((ROUND(TRUNC(('TRI-1'!M22  ),2),0))&lt;=1,"E-","")))))))))))</f>
        <v>A+</v>
      </c>
      <c r="N22" s="51" t="str">
        <f>IF(OR('TRI-1'!N22 ="",'TRI-1'!N22&lt;0,'TRI-1'!N22  &gt;10),"",IF((ROUND(TRUNC(('TRI-1'!N22  ),2),0))=10,"A+",IF((ROUND(TRUNC(('TRI-1'!N22  ),2),0))=9,"A-",IF((ROUND(TRUNC(('TRI-1'!N22   ),2),0))=8,"B+",IF((ROUND(TRUNC(('TRI-1'!N22 ),2),0))=7,"B-",IF((ROUND(TRUNC(('TRI-1'!N22  ),2),0))=6,"C+",IF((ROUND(TRUNC(('TRI-1'!N22  ),2),0))=5,"C-",IF((ROUND(TRUNC(('TRI-1'!N22  ),2),0))=4,"D+",IF((ROUND(TRUNC(('TRI-1'!N22 ),2),0))=3,"D-",IF((ROUND(TRUNC(('TRI-1'!N22 ),2),0))=2,"E+",IF((ROUND(TRUNC(('TRI-1'!N22  ),2),0))&lt;=1,"E-","")))))))))))</f>
        <v>A+</v>
      </c>
      <c r="O22" s="51" t="str">
        <f>IF(OR('TRI-1'!O22 ="",'TRI-1'!O22&lt;0,'TRI-1'!O22  &gt;10),"",IF((ROUND(TRUNC(('TRI-1'!O22  ),2),0))=10,"A+",IF((ROUND(TRUNC(('TRI-1'!O22  ),2),0))=9,"A-",IF((ROUND(TRUNC(('TRI-1'!O22   ),2),0))=8,"B+",IF((ROUND(TRUNC(('TRI-1'!O22 ),2),0))=7,"B-",IF((ROUND(TRUNC(('TRI-1'!O22  ),2),0))=6,"C+",IF((ROUND(TRUNC(('TRI-1'!O22  ),2),0))=5,"C-",IF((ROUND(TRUNC(('TRI-1'!O22  ),2),0))=4,"D+",IF((ROUND(TRUNC(('TRI-1'!O22 ),2),0))=3,"D-",IF((ROUND(TRUNC(('TRI-1'!O22 ),2),0))=2,"E+",IF((ROUND(TRUNC(('TRI-1'!O22  ),2),0))&lt;=1,"E-","")))))))))))</f>
        <v>A+</v>
      </c>
      <c r="P22" s="51" t="str">
        <f>IF(OR('TRI-1'!P22 ="",'TRI-1'!P22&lt;0,'TRI-1'!P22  &gt;10),"",IF((ROUND(TRUNC(('TRI-1'!P22  ),2),0))=10,"A+",IF((ROUND(TRUNC(('TRI-1'!P22  ),2),0))=9,"A-",IF((ROUND(TRUNC(('TRI-1'!P22   ),2),0))=8,"B+",IF((ROUND(TRUNC(('TRI-1'!P22 ),2),0))=7,"B-",IF((ROUND(TRUNC(('TRI-1'!P22  ),2),0))=6,"C+",IF((ROUND(TRUNC(('TRI-1'!P22  ),2),0))=5,"C-",IF((ROUND(TRUNC(('TRI-1'!P22  ),2),0))=4,"D+",IF((ROUND(TRUNC(('TRI-1'!P22 ),2),0))=3,"D-",IF((ROUND(TRUNC(('TRI-1'!P22 ),2),0))=2,"E+",IF((ROUND(TRUNC(('TRI-1'!P22  ),2),0))&lt;=1,"E-","")))))))))))</f>
        <v>A+</v>
      </c>
      <c r="Q22" s="51" t="str">
        <f>IF(OR('TRI-1'!Q22 ="",'TRI-1'!Q22&lt;0,'TRI-1'!Q22  &gt;10),"",IF((ROUND(TRUNC(('TRI-1'!Q22  ),2),0))=10,"A+",IF((ROUND(TRUNC(('TRI-1'!Q22  ),2),0))=9,"A-",IF((ROUND(TRUNC(('TRI-1'!Q22   ),2),0))=8,"B+",IF((ROUND(TRUNC(('TRI-1'!Q22 ),2),0))=7,"B-",IF((ROUND(TRUNC(('TRI-1'!Q22  ),2),0))=6,"C+",IF((ROUND(TRUNC(('TRI-1'!Q22  ),2),0))=5,"C-",IF((ROUND(TRUNC(('TRI-1'!Q22  ),2),0))=4,"D+",IF((ROUND(TRUNC(('TRI-1'!Q22 ),2),0))=3,"D-",IF((ROUND(TRUNC(('TRI-1'!Q22 ),2),0))=2,"E+",IF((ROUND(TRUNC(('TRI-1'!Q22  ),2),0))&lt;=1,"E-","")))))))))))</f>
        <v>A+</v>
      </c>
      <c r="R22" s="51" t="str">
        <f>IF(OR('TRI-1'!R22 ="",'TRI-1'!R22&lt;0,'TRI-1'!R22  &gt;10),"",IF((ROUND(TRUNC(('TRI-1'!R22  ),2),0))=10,"A+",IF((ROUND(TRUNC(('TRI-1'!R22  ),2),0))=9,"A-",IF((ROUND(TRUNC(('TRI-1'!R22   ),2),0))=8,"B+",IF((ROUND(TRUNC(('TRI-1'!R22 ),2),0))=7,"B-",IF((ROUND(TRUNC(('TRI-1'!R22  ),2),0))=6,"C+",IF((ROUND(TRUNC(('TRI-1'!R22  ),2),0))=5,"C-",IF((ROUND(TRUNC(('TRI-1'!R22  ),2),0))=4,"D+",IF((ROUND(TRUNC(('TRI-1'!R22 ),2),0))=3,"D-",IF((ROUND(TRUNC(('TRI-1'!R22 ),2),0))=2,"E+",IF((ROUND(TRUNC(('TRI-1'!R22  ),2),0))&lt;=1,"E-","")))))))))))</f>
        <v>A+</v>
      </c>
      <c r="S22" s="51" t="str">
        <f>IF(OR('TRI-1'!S22 ="",'TRI-1'!S22&lt;0,'TRI-1'!S22  &gt;10),"",IF((ROUND(TRUNC(('TRI-1'!S22  ),2),0))=10,"A+",IF((ROUND(TRUNC(('TRI-1'!S22  ),2),0))=9,"A-",IF((ROUND(TRUNC(('TRI-1'!S22   ),2),0))=8,"B+",IF((ROUND(TRUNC(('TRI-1'!S22 ),2),0))=7,"B-",IF((ROUND(TRUNC(('TRI-1'!S22  ),2),0))=6,"C+",IF((ROUND(TRUNC(('TRI-1'!S22  ),2),0))=5,"C-",IF((ROUND(TRUNC(('TRI-1'!S22  ),2),0))=4,"D+",IF((ROUND(TRUNC(('TRI-1'!S22 ),2),0))=3,"D-",IF((ROUND(TRUNC(('TRI-1'!S22 ),2),0))=2,"E+",IF((ROUND(TRUNC(('TRI-1'!S22  ),2),0))&lt;=1,"E-","")))))))))))</f>
        <v>B+</v>
      </c>
      <c r="T22" s="51" t="str">
        <f>IF(OR('TRI-1'!T22 ="",'TRI-1'!T22&lt;0,'TRI-1'!T22  &gt;10),"",IF((ROUND(TRUNC(('TRI-1'!T22  ),2),0))=10,"A+",IF((ROUND(TRUNC(('TRI-1'!T22  ),2),0))=9,"A-",IF((ROUND(TRUNC(('TRI-1'!T22   ),2),0))=8,"B+",IF((ROUND(TRUNC(('TRI-1'!T22 ),2),0))=7,"B-",IF((ROUND(TRUNC(('TRI-1'!T22  ),2),0))=6,"C+",IF((ROUND(TRUNC(('TRI-1'!T22  ),2),0))=5,"C-",IF((ROUND(TRUNC(('TRI-1'!T22  ),2),0))=4,"D+",IF((ROUND(TRUNC(('TRI-1'!T22 ),2),0))=3,"D-",IF((ROUND(TRUNC(('TRI-1'!T22 ),2),0))=2,"E+",IF((ROUND(TRUNC(('TRI-1'!T22  ),2),0))&lt;=1,"E-","")))))))))))</f>
        <v>A+</v>
      </c>
      <c r="U22" s="51" t="str">
        <f>IF(OR('TRI-1'!U22 ="",'TRI-1'!U22&lt;0,'TRI-1'!U22  &gt;10),"",IF((ROUND(TRUNC(('TRI-1'!U22  ),2),0))=10,"A+",IF((ROUND(TRUNC(('TRI-1'!U22  ),2),0))=9,"A-",IF((ROUND(TRUNC(('TRI-1'!U22   ),2),0))=8,"B+",IF((ROUND(TRUNC(('TRI-1'!U22 ),2),0))=7,"B-",IF((ROUND(TRUNC(('TRI-1'!U22  ),2),0))=6,"C+",IF((ROUND(TRUNC(('TRI-1'!U22  ),2),0))=5,"C-",IF((ROUND(TRUNC(('TRI-1'!U22  ),2),0))=4,"D+",IF((ROUND(TRUNC(('TRI-1'!U22 ),2),0))=3,"D-",IF((ROUND(TRUNC(('TRI-1'!U22 ),2),0))=2,"E+",IF((ROUND(TRUNC(('TRI-1'!U22  ),2),0))&lt;=1,"E-","")))))))))))</f>
        <v>A+</v>
      </c>
      <c r="V22" s="51" t="str">
        <f>IF(OR('TRI-1'!V22 ="",'TRI-1'!V22&lt;0,'TRI-1'!V22  &gt;10),"",IF((ROUND(TRUNC(('TRI-1'!V22  ),2),0))=10,"A+",IF((ROUND(TRUNC(('TRI-1'!V22  ),2),0))=9,"A-",IF((ROUND(TRUNC(('TRI-1'!V22   ),2),0))=8,"B+",IF((ROUND(TRUNC(('TRI-1'!V22 ),2),0))=7,"B-",IF((ROUND(TRUNC(('TRI-1'!V22  ),2),0))=6,"C+",IF((ROUND(TRUNC(('TRI-1'!V22  ),2),0))=5,"C-",IF((ROUND(TRUNC(('TRI-1'!V22  ),2),0))=4,"D+",IF((ROUND(TRUNC(('TRI-1'!V22 ),2),0))=3,"D-",IF((ROUND(TRUNC(('TRI-1'!V22 ),2),0))=2,"E+",IF((ROUND(TRUNC(('TRI-1'!V22  ),2),0))&lt;=1,"E-","")))))))))))</f>
        <v>A+</v>
      </c>
      <c r="W22" s="51" t="str">
        <f>IF(OR('TRI-1'!W22 ="",'TRI-1'!W22&lt;0,'TRI-1'!W22  &gt;10),"",IF((ROUND(TRUNC(('TRI-1'!W22  ),2),0))=10,"A+",IF((ROUND(TRUNC(('TRI-1'!W22  ),2),0))=9,"A-",IF((ROUND(TRUNC(('TRI-1'!W22   ),2),0))=8,"B+",IF((ROUND(TRUNC(('TRI-1'!W22 ),2),0))=7,"B-",IF((ROUND(TRUNC(('TRI-1'!W22  ),2),0))=6,"C+",IF((ROUND(TRUNC(('TRI-1'!W22  ),2),0))=5,"C-",IF((ROUND(TRUNC(('TRI-1'!W22  ),2),0))=4,"D+",IF((ROUND(TRUNC(('TRI-1'!W22 ),2),0))=3,"D-",IF((ROUND(TRUNC(('TRI-1'!W22 ),2),0))=2,"E+",IF((ROUND(TRUNC(('TRI-1'!W22  ),2),0))&lt;=1,"E-","")))))))))))</f>
        <v>A+</v>
      </c>
      <c r="X22" s="51" t="str">
        <f>IF(OR('TRI-1'!X22 ="",'TRI-1'!X22&lt;0,'TRI-1'!X22  &gt;10),"",IF((ROUND(TRUNC(('TRI-1'!X22  ),2),0))=10,"A+",IF((ROUND(TRUNC(('TRI-1'!X22  ),2),0))=9,"A-",IF((ROUND(TRUNC(('TRI-1'!X22   ),2),0))=8,"B+",IF((ROUND(TRUNC(('TRI-1'!X22 ),2),0))=7,"B-",IF((ROUND(TRUNC(('TRI-1'!X22  ),2),0))=6,"C+",IF((ROUND(TRUNC(('TRI-1'!X22  ),2),0))=5,"C-",IF((ROUND(TRUNC(('TRI-1'!X22  ),2),0))=4,"D+",IF((ROUND(TRUNC(('TRI-1'!X22 ),2),0))=3,"D-",IF((ROUND(TRUNC(('TRI-1'!X22 ),2),0))=2,"E+",IF((ROUND(TRUNC(('TRI-1'!X22  ),2),0))&lt;=1,"E-","")))))))))))</f>
        <v>A+</v>
      </c>
      <c r="Y22" s="51" t="str">
        <f>IF(OR('TRI-1'!Y22 ="",'TRI-1'!Y22&lt;0,'TRI-1'!Y22  &gt;10),"",IF((ROUND(TRUNC(('TRI-1'!Y22  ),2),0))=10,"A+",IF((ROUND(TRUNC(('TRI-1'!Y22  ),2),0))=9,"A-",IF((ROUND(TRUNC(('TRI-1'!Y22   ),2),0))=8,"B+",IF((ROUND(TRUNC(('TRI-1'!Y22 ),2),0))=7,"B-",IF((ROUND(TRUNC(('TRI-1'!Y22  ),2),0))=6,"C+",IF((ROUND(TRUNC(('TRI-1'!Y22  ),2),0))=5,"C-",IF((ROUND(TRUNC(('TRI-1'!Y22  ),2),0))=4,"D+",IF((ROUND(TRUNC(('TRI-1'!Y22 ),2),0))=3,"D-",IF((ROUND(TRUNC(('TRI-1'!Y22 ),2),0))=2,"E+",IF((ROUND(TRUNC(('TRI-1'!Y22  ),2),0))&lt;=1,"E-","")))))))))))</f>
        <v>A+</v>
      </c>
      <c r="Z22" s="51" t="str">
        <f>IF(OR('TRI-1'!Z22 ="",'TRI-1'!Z22&lt;0,'TRI-1'!Z22  &gt;10),"",IF((ROUND(TRUNC(('TRI-1'!Z22  ),2),0))=10,"A+",IF((ROUND(TRUNC(('TRI-1'!Z22  ),2),0))=9,"A-",IF((ROUND(TRUNC(('TRI-1'!Z22   ),2),0))=8,"B+",IF((ROUND(TRUNC(('TRI-1'!Z22 ),2),0))=7,"B-",IF((ROUND(TRUNC(('TRI-1'!Z22  ),2),0))=6,"C+",IF((ROUND(TRUNC(('TRI-1'!Z22  ),2),0))=5,"C-",IF((ROUND(TRUNC(('TRI-1'!Z22  ),2),0))=4,"D+",IF((ROUND(TRUNC(('TRI-1'!Z22 ),2),0))=3,"D-",IF((ROUND(TRUNC(('TRI-1'!Z22 ),2),0))=2,"E+",IF((ROUND(TRUNC(('TRI-1'!Z22  ),2),0))&lt;=1,"E-","")))))))))))</f>
        <v>A+</v>
      </c>
      <c r="AA22" s="51" t="str">
        <f>IF(OR('TRI-1'!AA22 ="",'TRI-1'!AA22&lt;0,'TRI-1'!AA22  &gt;10),"",IF((ROUND(TRUNC(('TRI-1'!AA22  ),2),0))=10,"A+",IF((ROUND(TRUNC(('TRI-1'!AA22  ),2),0))=9,"A-",IF((ROUND(TRUNC(('TRI-1'!AA22   ),2),0))=8,"B+",IF((ROUND(TRUNC(('TRI-1'!AA22 ),2),0))=7,"B-",IF((ROUND(TRUNC(('TRI-1'!AA22  ),2),0))=6,"C+",IF((ROUND(TRUNC(('TRI-1'!AA22  ),2),0))=5,"C-",IF((ROUND(TRUNC(('TRI-1'!AA22  ),2),0))=4,"D+",IF((ROUND(TRUNC(('TRI-1'!AA22 ),2),0))=3,"D-",IF((ROUND(TRUNC(('TRI-1'!AA22 ),2),0))=2,"E+",IF((ROUND(TRUNC(('TRI-1'!AA22  ),2),0))&lt;=1,"E-","")))))))))))</f>
        <v>A+</v>
      </c>
      <c r="AB22" s="51" t="str">
        <f>IF(OR('TRI-1'!AB22 ="",'TRI-1'!AB22&lt;0,'TRI-1'!AB22  &gt;10),"",IF((ROUND(TRUNC(('TRI-1'!AB22  ),2),0))=10,"A+",IF((ROUND(TRUNC(('TRI-1'!AB22  ),2),0))=9,"A-",IF((ROUND(TRUNC(('TRI-1'!AB22   ),2),0))=8,"B+",IF((ROUND(TRUNC(('TRI-1'!AB22 ),2),0))=7,"B-",IF((ROUND(TRUNC(('TRI-1'!AB22  ),2),0))=6,"C+",IF((ROUND(TRUNC(('TRI-1'!AB22  ),2),0))=5,"C-",IF((ROUND(TRUNC(('TRI-1'!AB22  ),2),0))=4,"D+",IF((ROUND(TRUNC(('TRI-1'!AB22 ),2),0))=3,"D-",IF((ROUND(TRUNC(('TRI-1'!AB22 ),2),0))=2,"E+",IF((ROUND(TRUNC(('TRI-1'!AB22  ),2),0))&lt;=1,"E-","")))))))))))</f>
        <v>A+</v>
      </c>
      <c r="AC22" s="51" t="str">
        <f>IF(OR('TRI-1'!AC22 ="",'TRI-1'!AC22&lt;0,'TRI-1'!AC22  &gt;10),"",IF((ROUND(TRUNC(('TRI-1'!AC22  ),2),0))=10,"A+",IF((ROUND(TRUNC(('TRI-1'!AC22  ),2),0))=9,"A-",IF((ROUND(TRUNC(('TRI-1'!AC22   ),2),0))=8,"B+",IF((ROUND(TRUNC(('TRI-1'!AC22 ),2),0))=7,"B-",IF((ROUND(TRUNC(('TRI-1'!AC22  ),2),0))=6,"C+",IF((ROUND(TRUNC(('TRI-1'!AC22  ),2),0))=5,"C-",IF((ROUND(TRUNC(('TRI-1'!AC22  ),2),0))=4,"D+",IF((ROUND(TRUNC(('TRI-1'!AC22 ),2),0))=3,"D-",IF((ROUND(TRUNC(('TRI-1'!AC22 ),2),0))=2,"E+",IF((ROUND(TRUNC(('TRI-1'!AC22  ),2),0))&lt;=1,"E-","")))))))))))</f>
        <v>A+</v>
      </c>
      <c r="AD22" s="51" t="str">
        <f>IF(OR('TRI-1'!AD22 ="",'TRI-1'!AD22&lt;0,'TRI-1'!AD22  &gt;10),"",IF((ROUND(TRUNC(('TRI-1'!AD22  ),2),0))=10,"A+",IF((ROUND(TRUNC(('TRI-1'!AD22  ),2),0))=9,"A-",IF((ROUND(TRUNC(('TRI-1'!AD22   ),2),0))=8,"B+",IF((ROUND(TRUNC(('TRI-1'!AD22 ),2),0))=7,"B-",IF((ROUND(TRUNC(('TRI-1'!AD22  ),2),0))=6,"C+",IF((ROUND(TRUNC(('TRI-1'!AD22  ),2),0))=5,"C-",IF((ROUND(TRUNC(('TRI-1'!AD22  ),2),0))=4,"D+",IF((ROUND(TRUNC(('TRI-1'!AD22 ),2),0))=3,"D-",IF((ROUND(TRUNC(('TRI-1'!AD22 ),2),0))=2,"E+",IF((ROUND(TRUNC(('TRI-1'!AD22  ),2),0))&lt;=1,"E-","")))))))))))</f>
        <v>A+</v>
      </c>
      <c r="AE22" s="51" t="str">
        <f>IF(OR('TRI-1'!AE22 ="",'TRI-1'!AE22&lt;0,'TRI-1'!AE22  &gt;10),"",IF((ROUND(TRUNC(('TRI-1'!AE22  ),2),0))=10,"A+",IF((ROUND(TRUNC(('TRI-1'!AE22  ),2),0))=9,"A-",IF((ROUND(TRUNC(('TRI-1'!AE22   ),2),0))=8,"B+",IF((ROUND(TRUNC(('TRI-1'!AE22 ),2),0))=7,"B-",IF((ROUND(TRUNC(('TRI-1'!AE22  ),2),0))=6,"C+",IF((ROUND(TRUNC(('TRI-1'!AE22  ),2),0))=5,"C-",IF((ROUND(TRUNC(('TRI-1'!AE22  ),2),0))=4,"D+",IF((ROUND(TRUNC(('TRI-1'!AE22 ),2),0))=3,"D-",IF((ROUND(TRUNC(('TRI-1'!AE22 ),2),0))=2,"E+",IF((ROUND(TRUNC(('TRI-1'!AE22  ),2),0))&lt;=1,"E-","")))))))))))</f>
        <v>A+</v>
      </c>
      <c r="AF22" s="51" t="str">
        <f>IF(OR('TRI-1'!AF22 ="",'TRI-1'!AF22&lt;0,'TRI-1'!AF22  &gt;10),"",IF((ROUND(TRUNC(('TRI-1'!AF22  ),2),0))=10,"A+",IF((ROUND(TRUNC(('TRI-1'!AF22  ),2),0))=9,"A-",IF((ROUND(TRUNC(('TRI-1'!AF22   ),2),0))=8,"B+",IF((ROUND(TRUNC(('TRI-1'!AF22 ),2),0))=7,"B-",IF((ROUND(TRUNC(('TRI-1'!AF22  ),2),0))=6,"C+",IF((ROUND(TRUNC(('TRI-1'!AF22  ),2),0))=5,"C-",IF((ROUND(TRUNC(('TRI-1'!AF22  ),2),0))=4,"D+",IF((ROUND(TRUNC(('TRI-1'!AF22 ),2),0))=3,"D-",IF((ROUND(TRUNC(('TRI-1'!AF22 ),2),0))=2,"E+",IF((ROUND(TRUNC(('TRI-1'!AF22  ),2),0))&lt;=1,"E-","")))))))))))</f>
        <v>A+</v>
      </c>
      <c r="AG22" s="51" t="str">
        <f>IF(OR('TRI-1'!AG22 ="",'TRI-1'!AG22&lt;0,'TRI-1'!AG22  &gt;10),"",IF((ROUND(TRUNC(('TRI-1'!AG22  ),2),0))=10,"A+",IF((ROUND(TRUNC(('TRI-1'!AG22  ),2),0))=9,"A-",IF((ROUND(TRUNC(('TRI-1'!AG22   ),2),0))=8,"B+",IF((ROUND(TRUNC(('TRI-1'!AG22 ),2),0))=7,"B-",IF((ROUND(TRUNC(('TRI-1'!AG22  ),2),0))=6,"C+",IF((ROUND(TRUNC(('TRI-1'!AG22  ),2),0))=5,"C-",IF((ROUND(TRUNC(('TRI-1'!AG22  ),2),0))=4,"D+",IF((ROUND(TRUNC(('TRI-1'!AG22 ),2),0))=3,"D-",IF((ROUND(TRUNC(('TRI-1'!AG22 ),2),0))=2,"E+",IF((ROUND(TRUNC(('TRI-1'!AG22  ),2),0))&lt;=1,"E-","")))))))))))</f>
        <v>A+</v>
      </c>
      <c r="AH22" s="51" t="str">
        <f>IF(OR('TRI-1'!AH22 ="",'TRI-1'!AH22&lt;0,'TRI-1'!AH22  &gt;10),"",IF((ROUND(TRUNC(('TRI-1'!AH22  ),2),0))=10,"A+",IF((ROUND(TRUNC(('TRI-1'!AH22  ),2),0))=9,"A-",IF((ROUND(TRUNC(('TRI-1'!AH22   ),2),0))=8,"B+",IF((ROUND(TRUNC(('TRI-1'!AH22 ),2),0))=7,"B-",IF((ROUND(TRUNC(('TRI-1'!AH22  ),2),0))=6,"C+",IF((ROUND(TRUNC(('TRI-1'!AH22  ),2),0))=5,"C-",IF((ROUND(TRUNC(('TRI-1'!AH22  ),2),0))=4,"D+",IF((ROUND(TRUNC(('TRI-1'!AH22 ),2),0))=3,"D-",IF((ROUND(TRUNC(('TRI-1'!AH22 ),2),0))=2,"E+",IF((ROUND(TRUNC(('TRI-1'!AH22  ),2),0))&lt;=1,"E-","")))))))))))</f>
        <v>B+</v>
      </c>
      <c r="AI22" s="51" t="str">
        <f>IF(OR('TRI-1'!AI22 ="",'TRI-1'!AI22&lt;0,'TRI-1'!AI22  &gt;10),"",IF((ROUND(TRUNC(('TRI-1'!AI22  ),2),0))=10,"A+",IF((ROUND(TRUNC(('TRI-1'!AI22  ),2),0))=9,"A-",IF((ROUND(TRUNC(('TRI-1'!AI22   ),2),0))=8,"B+",IF((ROUND(TRUNC(('TRI-1'!AI22 ),2),0))=7,"B-",IF((ROUND(TRUNC(('TRI-1'!AI22  ),2),0))=6,"C+",IF((ROUND(TRUNC(('TRI-1'!AI22  ),2),0))=5,"C-",IF((ROUND(TRUNC(('TRI-1'!AI22  ),2),0))=4,"D+",IF((ROUND(TRUNC(('TRI-1'!AI22 ),2),0))=3,"D-",IF((ROUND(TRUNC(('TRI-1'!AI22 ),2),0))=2,"E+",IF((ROUND(TRUNC(('TRI-1'!AI22  ),2),0))&lt;=1,"E-","")))))))))))</f>
        <v>B+</v>
      </c>
      <c r="AJ22" s="51" t="str">
        <f>IF(OR('TRI-1'!AJ22 ="",'TRI-1'!AJ22&lt;0,'TRI-1'!AJ22  &gt;10),"",IF((ROUND(TRUNC(('TRI-1'!AJ22  ),2),0))=10,"A+",IF((ROUND(TRUNC(('TRI-1'!AJ22  ),2),0))=9,"A-",IF((ROUND(TRUNC(('TRI-1'!AJ22   ),2),0))=8,"B+",IF((ROUND(TRUNC(('TRI-1'!AJ22 ),2),0))=7,"B-",IF((ROUND(TRUNC(('TRI-1'!AJ22  ),2),0))=6,"C+",IF((ROUND(TRUNC(('TRI-1'!AJ22  ),2),0))=5,"C-",IF((ROUND(TRUNC(('TRI-1'!AJ22  ),2),0))=4,"D+",IF((ROUND(TRUNC(('TRI-1'!AJ22 ),2),0))=3,"D-",IF((ROUND(TRUNC(('TRI-1'!AJ22 ),2),0))=2,"E+",IF((ROUND(TRUNC(('TRI-1'!AJ22  ),2),0))&lt;=1,"E-","")))))))))))</f>
        <v>A+</v>
      </c>
      <c r="AK22" s="51" t="str">
        <f>IF(OR('TRI-1'!AK22 ="",'TRI-1'!AK22&lt;0,'TRI-1'!AK22  &gt;10),"",IF((ROUND(TRUNC(('TRI-1'!AK22  ),2),0))=10,"A+",IF((ROUND(TRUNC(('TRI-1'!AK22  ),2),0))=9,"A-",IF((ROUND(TRUNC(('TRI-1'!AK22   ),2),0))=8,"B+",IF((ROUND(TRUNC(('TRI-1'!AK22 ),2),0))=7,"B-",IF((ROUND(TRUNC(('TRI-1'!AK22  ),2),0))=6,"C+",IF((ROUND(TRUNC(('TRI-1'!AK22  ),2),0))=5,"C-",IF((ROUND(TRUNC(('TRI-1'!AK22  ),2),0))=4,"D+",IF((ROUND(TRUNC(('TRI-1'!AK22 ),2),0))=3,"D-",IF((ROUND(TRUNC(('TRI-1'!AK22 ),2),0))=2,"E+",IF((ROUND(TRUNC(('TRI-1'!AK22  ),2),0))&lt;=1,"E-","")))))))))))</f>
        <v>A+</v>
      </c>
      <c r="AL22" s="51" t="str">
        <f>IF(OR('TRI-1'!AL22 ="",'TRI-1'!AL22&lt;0,'TRI-1'!AL22  &gt;10),"",IF((ROUND(TRUNC(('TRI-1'!AL22  ),2),0))=10,"A+",IF((ROUND(TRUNC(('TRI-1'!AL22  ),2),0))=9,"A-",IF((ROUND(TRUNC(('TRI-1'!AL22   ),2),0))=8,"B+",IF((ROUND(TRUNC(('TRI-1'!AL22 ),2),0))=7,"B-",IF((ROUND(TRUNC(('TRI-1'!AL22  ),2),0))=6,"C+",IF((ROUND(TRUNC(('TRI-1'!AL22  ),2),0))=5,"C-",IF((ROUND(TRUNC(('TRI-1'!AL22  ),2),0))=4,"D+",IF((ROUND(TRUNC(('TRI-1'!AL22 ),2),0))=3,"D-",IF((ROUND(TRUNC(('TRI-1'!AL22 ),2),0))=2,"E+",IF((ROUND(TRUNC(('TRI-1'!AL22  ),2),0))&lt;=1,"E-","")))))))))))</f>
        <v>A+</v>
      </c>
      <c r="AM22" s="51" t="str">
        <f>IF(OR('TRI-1'!AM22 ="",'TRI-1'!AM22&lt;0,'TRI-1'!AM22  &gt;10),"",IF((ROUND(TRUNC(('TRI-1'!AM22  ),2),0))=10,"A+",IF((ROUND(TRUNC(('TRI-1'!AM22  ),2),0))=9,"A-",IF((ROUND(TRUNC(('TRI-1'!AM22   ),2),0))=8,"B+",IF((ROUND(TRUNC(('TRI-1'!AM22 ),2),0))=7,"B-",IF((ROUND(TRUNC(('TRI-1'!AM22  ),2),0))=6,"C+",IF((ROUND(TRUNC(('TRI-1'!AM22  ),2),0))=5,"C-",IF((ROUND(TRUNC(('TRI-1'!AM22  ),2),0))=4,"D+",IF((ROUND(TRUNC(('TRI-1'!AM22 ),2),0))=3,"D-",IF((ROUND(TRUNC(('TRI-1'!AM22 ),2),0))=2,"E+",IF((ROUND(TRUNC(('TRI-1'!AM22  ),2),0))&lt;=1,"E-","")))))))))))</f>
        <v>B-</v>
      </c>
      <c r="AN22" s="51" t="str">
        <f>IF(OR('TRI-1'!AN22 ="",'TRI-1'!AN22&lt;0,'TRI-1'!AN22  &gt;10),"",IF((ROUND(TRUNC(('TRI-1'!AN22  ),2),0))=10,"A+",IF((ROUND(TRUNC(('TRI-1'!AN22  ),2),0))=9,"A-",IF((ROUND(TRUNC(('TRI-1'!AN22   ),2),0))=8,"B+",IF((ROUND(TRUNC(('TRI-1'!AN22 ),2),0))=7,"B-",IF((ROUND(TRUNC(('TRI-1'!AN22  ),2),0))=6,"C+",IF((ROUND(TRUNC(('TRI-1'!AN22  ),2),0))=5,"C-",IF((ROUND(TRUNC(('TRI-1'!AN22  ),2),0))=4,"D+",IF((ROUND(TRUNC(('TRI-1'!AN22 ),2),0))=3,"D-",IF((ROUND(TRUNC(('TRI-1'!AN22 ),2),0))=2,"E+",IF((ROUND(TRUNC(('TRI-1'!AN22  ),2),0))&lt;=1,"E-","")))))))))))</f>
        <v>A+</v>
      </c>
      <c r="AO22" s="51" t="str">
        <f>IF(OR('TRI-1'!AO22 ="",'TRI-1'!AO22&lt;0,'TRI-1'!AO22  &gt;10),"",IF((ROUND(TRUNC(('TRI-1'!AO22  ),2),0))=10,"A+",IF((ROUND(TRUNC(('TRI-1'!AO22  ),2),0))=9,"A-",IF((ROUND(TRUNC(('TRI-1'!AO22   ),2),0))=8,"B+",IF((ROUND(TRUNC(('TRI-1'!AO22 ),2),0))=7,"B-",IF((ROUND(TRUNC(('TRI-1'!AO22  ),2),0))=6,"C+",IF((ROUND(TRUNC(('TRI-1'!AO22  ),2),0))=5,"C-",IF((ROUND(TRUNC(('TRI-1'!AO22  ),2),0))=4,"D+",IF((ROUND(TRUNC(('TRI-1'!AO22 ),2),0))=3,"D-",IF((ROUND(TRUNC(('TRI-1'!AO22 ),2),0))=2,"E+",IF((ROUND(TRUNC(('TRI-1'!AO22  ),2),0))&lt;=1,"E-","")))))))))))</f>
        <v>A+</v>
      </c>
      <c r="AP22" s="51" t="str">
        <f>IF(OR('TRI-1'!AP22 ="",'TRI-1'!AP22&lt;0,'TRI-1'!AP22  &gt;10),"",IF((ROUND(TRUNC(('TRI-1'!AP22  ),2),0))=10,"A+",IF((ROUND(TRUNC(('TRI-1'!AP22  ),2),0))=9,"A-",IF((ROUND(TRUNC(('TRI-1'!AP22   ),2),0))=8,"B+",IF((ROUND(TRUNC(('TRI-1'!AP22 ),2),0))=7,"B-",IF((ROUND(TRUNC(('TRI-1'!AP22  ),2),0))=6,"C+",IF((ROUND(TRUNC(('TRI-1'!AP22  ),2),0))=5,"C-",IF((ROUND(TRUNC(('TRI-1'!AP22  ),2),0))=4,"D+",IF((ROUND(TRUNC(('TRI-1'!AP22 ),2),0))=3,"D-",IF((ROUND(TRUNC(('TRI-1'!AP22 ),2),0))=2,"E+",IF((ROUND(TRUNC(('TRI-1'!AP22  ),2),0))&lt;=1,"E-","")))))))))))</f>
        <v>A+</v>
      </c>
      <c r="AQ22" s="51" t="str">
        <f>IF(OR('TRI-1'!AQ22 ="",'TRI-1'!AQ22&lt;0,'TRI-1'!AQ22  &gt;10),"",IF((ROUND(TRUNC(('TRI-1'!AQ22  ),2),0))=10,"A+",IF((ROUND(TRUNC(('TRI-1'!AQ22  ),2),0))=9,"A-",IF((ROUND(TRUNC(('TRI-1'!AQ22   ),2),0))=8,"B+",IF((ROUND(TRUNC(('TRI-1'!AQ22 ),2),0))=7,"B-",IF((ROUND(TRUNC(('TRI-1'!AQ22  ),2),0))=6,"C+",IF((ROUND(TRUNC(('TRI-1'!AQ22  ),2),0))=5,"C-",IF((ROUND(TRUNC(('TRI-1'!AQ22  ),2),0))=4,"D+",IF((ROUND(TRUNC(('TRI-1'!AQ22 ),2),0))=3,"D-",IF((ROUND(TRUNC(('TRI-1'!AQ22 ),2),0))=2,"E+",IF((ROUND(TRUNC(('TRI-1'!AQ22  ),2),0))&lt;=1,"E-","")))))))))))</f>
        <v>A+</v>
      </c>
      <c r="AR22" s="51" t="str">
        <f>IF(OR('TRI-1'!AR22 ="",'TRI-1'!AR22&lt;0,'TRI-1'!AR22  &gt;10),"",IF((ROUND(TRUNC(('TRI-1'!AR22  ),2),0))=10,"A+",IF((ROUND(TRUNC(('TRI-1'!AR22  ),2),0))=9,"A-",IF((ROUND(TRUNC(('TRI-1'!AR22   ),2),0))=8,"B+",IF((ROUND(TRUNC(('TRI-1'!AR22 ),2),0))=7,"B-",IF((ROUND(TRUNC(('TRI-1'!AR22  ),2),0))=6,"C+",IF((ROUND(TRUNC(('TRI-1'!AR22  ),2),0))=5,"C-",IF((ROUND(TRUNC(('TRI-1'!AR22  ),2),0))=4,"D+",IF((ROUND(TRUNC(('TRI-1'!AR22 ),2),0))=3,"D-",IF((ROUND(TRUNC(('TRI-1'!AR22 ),2),0))=2,"E+",IF((ROUND(TRUNC(('TRI-1'!AR22  ),2),0))&lt;=1,"E-","")))))))))))</f>
        <v>A+</v>
      </c>
      <c r="AS22" s="51" t="str">
        <f>IF(OR('TRI-1'!AS22 ="",'TRI-1'!AS22&lt;0,'TRI-1'!AS22  &gt;10),"",IF((ROUND(TRUNC(('TRI-1'!AS22  ),2),0))=10,"A+",IF((ROUND(TRUNC(('TRI-1'!AS22  ),2),0))=9,"A-",IF((ROUND(TRUNC(('TRI-1'!AS22   ),2),0))=8,"B+",IF((ROUND(TRUNC(('TRI-1'!AS22 ),2),0))=7,"B-",IF((ROUND(TRUNC(('TRI-1'!AS22  ),2),0))=6,"C+",IF((ROUND(TRUNC(('TRI-1'!AS22  ),2),0))=5,"C-",IF((ROUND(TRUNC(('TRI-1'!AS22  ),2),0))=4,"D+",IF((ROUND(TRUNC(('TRI-1'!AS22 ),2),0))=3,"D-",IF((ROUND(TRUNC(('TRI-1'!AS22 ),2),0))=2,"E+",IF((ROUND(TRUNC(('TRI-1'!AS22  ),2),0))&lt;=1,"E-","")))))))))))</f>
        <v>A+</v>
      </c>
      <c r="AT22" s="51" t="str">
        <f>IF(OR('TRI-1'!AT22 ="",'TRI-1'!AT22&lt;0,'TRI-1'!AT22  &gt;10),"",IF((ROUND(TRUNC(('TRI-1'!AT22  ),2),0))=10,"A+",IF((ROUND(TRUNC(('TRI-1'!AT22  ),2),0))=9,"A-",IF((ROUND(TRUNC(('TRI-1'!AT22   ),2),0))=8,"B+",IF((ROUND(TRUNC(('TRI-1'!AT22 ),2),0))=7,"B-",IF((ROUND(TRUNC(('TRI-1'!AT22  ),2),0))=6,"C+",IF((ROUND(TRUNC(('TRI-1'!AT22  ),2),0))=5,"C-",IF((ROUND(TRUNC(('TRI-1'!AT22  ),2),0))=4,"D+",IF((ROUND(TRUNC(('TRI-1'!AT22 ),2),0))=3,"D-",IF((ROUND(TRUNC(('TRI-1'!AT22 ),2),0))=2,"E+",IF((ROUND(TRUNC(('TRI-1'!AT22  ),2),0))&lt;=1,"E-","")))))))))))</f>
        <v>A+</v>
      </c>
      <c r="AU22" s="51" t="str">
        <f>IF(OR('TRI-1'!AU22 ="",'TRI-1'!AU22&lt;0,'TRI-1'!AU22  &gt;10),"",IF((ROUND(TRUNC(('TRI-1'!AU22  ),2),0))=10,"A+",IF((ROUND(TRUNC(('TRI-1'!AU22  ),2),0))=9,"A-",IF((ROUND(TRUNC(('TRI-1'!AU22   ),2),0))=8,"B+",IF((ROUND(TRUNC(('TRI-1'!AU22 ),2),0))=7,"B-",IF((ROUND(TRUNC(('TRI-1'!AU22  ),2),0))=6,"C+",IF((ROUND(TRUNC(('TRI-1'!AU22  ),2),0))=5,"C-",IF((ROUND(TRUNC(('TRI-1'!AU22  ),2),0))=4,"D+",IF((ROUND(TRUNC(('TRI-1'!AU22 ),2),0))=3,"D-",IF((ROUND(TRUNC(('TRI-1'!AU22 ),2),0))=2,"E+",IF((ROUND(TRUNC(('TRI-1'!AU22  ),2),0))&lt;=1,"E-","")))))))))))</f>
        <v>A+</v>
      </c>
      <c r="AV22" s="51" t="str">
        <f>IF(OR('TRI-1'!AV22 ="",'TRI-1'!AV22&lt;0,'TRI-1'!AV22  &gt;10),"",IF((ROUND(TRUNC(('TRI-1'!AV22  ),2),0))=10,"A+",IF((ROUND(TRUNC(('TRI-1'!AV22  ),2),0))=9,"A-",IF((ROUND(TRUNC(('TRI-1'!AV22   ),2),0))=8,"B+",IF((ROUND(TRUNC(('TRI-1'!AV22 ),2),0))=7,"B-",IF((ROUND(TRUNC(('TRI-1'!AV22  ),2),0))=6,"C+",IF((ROUND(TRUNC(('TRI-1'!AV22  ),2),0))=5,"C-",IF((ROUND(TRUNC(('TRI-1'!AV22  ),2),0))=4,"D+",IF((ROUND(TRUNC(('TRI-1'!AV22 ),2),0))=3,"D-",IF((ROUND(TRUNC(('TRI-1'!AV22 ),2),0))=2,"E+",IF((ROUND(TRUNC(('TRI-1'!AV22  ),2),0))&lt;=1,"E-","")))))))))))</f>
        <v>A+</v>
      </c>
      <c r="AW22" s="51" t="str">
        <f>IF(OR('TRI-1'!AW22 ="",'TRI-1'!AW22&lt;0,'TRI-1'!AW22  &gt;10),"",IF((ROUND(TRUNC(('TRI-1'!AW22  ),2),0))=10,"A+",IF((ROUND(TRUNC(('TRI-1'!AW22  ),2),0))=9,"A-",IF((ROUND(TRUNC(('TRI-1'!AW22   ),2),0))=8,"B+",IF((ROUND(TRUNC(('TRI-1'!AW22 ),2),0))=7,"B-",IF((ROUND(TRUNC(('TRI-1'!AW22  ),2),0))=6,"C+",IF((ROUND(TRUNC(('TRI-1'!AW22  ),2),0))=5,"C-",IF((ROUND(TRUNC(('TRI-1'!AW22  ),2),0))=4,"D+",IF((ROUND(TRUNC(('TRI-1'!AW22 ),2),0))=3,"D-",IF((ROUND(TRUNC(('TRI-1'!AW22 ),2),0))=2,"E+",IF((ROUND(TRUNC(('TRI-1'!AW22  ),2),0))&lt;=1,"E-","")))))))))))</f>
        <v>A+</v>
      </c>
      <c r="AX22" s="51" t="str">
        <f>IF(OR('TRI-1'!AX22 ="",'TRI-1'!AX22&lt;0,'TRI-1'!AX22  &gt;10),"",IF((ROUND(TRUNC(('TRI-1'!AX22  ),2),0))=10,"A+",IF((ROUND(TRUNC(('TRI-1'!AX22  ),2),0))=9,"A-",IF((ROUND(TRUNC(('TRI-1'!AX22   ),2),0))=8,"B+",IF((ROUND(TRUNC(('TRI-1'!AX22 ),2),0))=7,"B-",IF((ROUND(TRUNC(('TRI-1'!AX22  ),2),0))=6,"C+",IF((ROUND(TRUNC(('TRI-1'!AX22  ),2),0))=5,"C-",IF((ROUND(TRUNC(('TRI-1'!AX22  ),2),0))=4,"D+",IF((ROUND(TRUNC(('TRI-1'!AX22 ),2),0))=3,"D-",IF((ROUND(TRUNC(('TRI-1'!AX22 ),2),0))=2,"E+",IF((ROUND(TRUNC(('TRI-1'!AX22  ),2),0))&lt;=1,"E-","")))))))))))</f>
        <v>A+</v>
      </c>
      <c r="AY22" s="51" t="str">
        <f>IF(OR('TRI-1'!AY22 ="",'TRI-1'!AY22&lt;0,'TRI-1'!AY22  &gt;10),"",IF((ROUND(TRUNC(('TRI-1'!AY22  ),2),0))=10,"A+",IF((ROUND(TRUNC(('TRI-1'!AY22  ),2),0))=9,"A-",IF((ROUND(TRUNC(('TRI-1'!AY22   ),2),0))=8,"B+",IF((ROUND(TRUNC(('TRI-1'!AY22 ),2),0))=7,"B-",IF((ROUND(TRUNC(('TRI-1'!AY22  ),2),0))=6,"C+",IF((ROUND(TRUNC(('TRI-1'!AY22  ),2),0))=5,"C-",IF((ROUND(TRUNC(('TRI-1'!AY22  ),2),0))=4,"D+",IF((ROUND(TRUNC(('TRI-1'!AY22 ),2),0))=3,"D-",IF((ROUND(TRUNC(('TRI-1'!AY22 ),2),0))=2,"E+",IF((ROUND(TRUNC(('TRI-1'!AY22  ),2),0))&lt;=1,"E-","")))))))))))</f>
        <v>A+</v>
      </c>
      <c r="AZ22" s="51" t="str">
        <f>IF(OR('TRI-1'!AZ22 ="",'TRI-1'!AZ22&lt;0,'TRI-1'!AZ22  &gt;10),"",IF((ROUND(TRUNC(('TRI-1'!AZ22  ),2),0))=10,"A+",IF((ROUND(TRUNC(('TRI-1'!AZ22  ),2),0))=9,"A-",IF((ROUND(TRUNC(('TRI-1'!AZ22   ),2),0))=8,"B+",IF((ROUND(TRUNC(('TRI-1'!AZ22 ),2),0))=7,"B-",IF((ROUND(TRUNC(('TRI-1'!AZ22  ),2),0))=6,"C+",IF((ROUND(TRUNC(('TRI-1'!AZ22  ),2),0))=5,"C-",IF((ROUND(TRUNC(('TRI-1'!AZ22  ),2),0))=4,"D+",IF((ROUND(TRUNC(('TRI-1'!AZ22 ),2),0))=3,"D-",IF((ROUND(TRUNC(('TRI-1'!AZ22 ),2),0))=2,"E+",IF((ROUND(TRUNC(('TRI-1'!AZ22  ),2),0))&lt;=1,"E-","")))))))))))</f>
        <v>A+</v>
      </c>
      <c r="BA22" s="51" t="str">
        <f>IF(OR('TRI-1'!BA22 ="",'TRI-1'!BA22&lt;0,'TRI-1'!BA22  &gt;10),"",IF((ROUND(TRUNC(('TRI-1'!BA22  ),2),0))=10,"A+",IF((ROUND(TRUNC(('TRI-1'!BA22  ),2),0))=9,"A-",IF((ROUND(TRUNC(('TRI-1'!BA22   ),2),0))=8,"B+",IF((ROUND(TRUNC(('TRI-1'!BA22 ),2),0))=7,"B-",IF((ROUND(TRUNC(('TRI-1'!BA22  ),2),0))=6,"C+",IF((ROUND(TRUNC(('TRI-1'!BA22  ),2),0))=5,"C-",IF((ROUND(TRUNC(('TRI-1'!BA22  ),2),0))=4,"D+",IF((ROUND(TRUNC(('TRI-1'!BA22 ),2),0))=3,"D-",IF((ROUND(TRUNC(('TRI-1'!BA22 ),2),0))=2,"E+",IF((ROUND(TRUNC(('TRI-1'!BA22  ),2),0))&lt;=1,"E-","")))))))))))</f>
        <v>A+</v>
      </c>
      <c r="BB22" s="51" t="str">
        <f>IF(OR('TRI-1'!BB22 ="",'TRI-1'!BB22&lt;0,'TRI-1'!BB22  &gt;10),"",IF((ROUND(TRUNC(('TRI-1'!BB22  ),2),0))=10,"A+",IF((ROUND(TRUNC(('TRI-1'!BB22  ),2),0))=9,"A-",IF((ROUND(TRUNC(('TRI-1'!BB22   ),2),0))=8,"B+",IF((ROUND(TRUNC(('TRI-1'!BB22 ),2),0))=7,"B-",IF((ROUND(TRUNC(('TRI-1'!BB22  ),2),0))=6,"C+",IF((ROUND(TRUNC(('TRI-1'!BB22  ),2),0))=5,"C-",IF((ROUND(TRUNC(('TRI-1'!BB22  ),2),0))=4,"D+",IF((ROUND(TRUNC(('TRI-1'!BB22 ),2),0))=3,"D-",IF((ROUND(TRUNC(('TRI-1'!BB22 ),2),0))=2,"E+",IF((ROUND(TRUNC(('TRI-1'!BB22  ),2),0))&lt;=1,"E-","")))))))))))</f>
        <v>A+</v>
      </c>
      <c r="BC22" s="51" t="str">
        <f>IF(OR('TRI-1'!BC22 ="",'TRI-1'!BC22&lt;0,'TRI-1'!BC22  &gt;10),"",IF((ROUND(TRUNC(('TRI-1'!BC22  ),2),0))=10,"A+",IF((ROUND(TRUNC(('TRI-1'!BC22  ),2),0))=9,"A-",IF((ROUND(TRUNC(('TRI-1'!BC22   ),2),0))=8,"B+",IF((ROUND(TRUNC(('TRI-1'!BC22 ),2),0))=7,"B-",IF((ROUND(TRUNC(('TRI-1'!BC22  ),2),0))=6,"C+",IF((ROUND(TRUNC(('TRI-1'!BC22  ),2),0))=5,"C-",IF((ROUND(TRUNC(('TRI-1'!BC22  ),2),0))=4,"D+",IF((ROUND(TRUNC(('TRI-1'!BC22 ),2),0))=3,"D-",IF((ROUND(TRUNC(('TRI-1'!BC22 ),2),0))=2,"E+",IF((ROUND(TRUNC(('TRI-1'!BC22  ),2),0))&lt;=1,"E-","")))))))))))</f>
        <v>A+</v>
      </c>
      <c r="BD22" s="51" t="str">
        <f>IF(OR('TRI-1'!BD22 ="",'TRI-1'!BD22&lt;0,'TRI-1'!BD22  &gt;10),"",IF((ROUND(TRUNC(('TRI-1'!BD22  ),2),0))=10,"A+",IF((ROUND(TRUNC(('TRI-1'!BD22  ),2),0))=9,"A-",IF((ROUND(TRUNC(('TRI-1'!BD22   ),2),0))=8,"B+",IF((ROUND(TRUNC(('TRI-1'!BD22 ),2),0))=7,"B-",IF((ROUND(TRUNC(('TRI-1'!BD22  ),2),0))=6,"C+",IF((ROUND(TRUNC(('TRI-1'!BD22  ),2),0))=5,"C-",IF((ROUND(TRUNC(('TRI-1'!BD22  ),2),0))=4,"D+",IF((ROUND(TRUNC(('TRI-1'!BD22 ),2),0))=3,"D-",IF((ROUND(TRUNC(('TRI-1'!BD22 ),2),0))=2,"E+",IF((ROUND(TRUNC(('TRI-1'!BD22  ),2),0))&lt;=1,"E-","")))))))))))</f>
        <v>A+</v>
      </c>
      <c r="BE22" s="51" t="str">
        <f>IF(OR('TRI-1'!BE22 ="",'TRI-1'!BE22&lt;0,'TRI-1'!BE22  &gt;10),"",IF((ROUND(TRUNC(('TRI-1'!BE22  ),2),0))=10,"A+",IF((ROUND(TRUNC(('TRI-1'!BE22  ),2),0))=9,"A-",IF((ROUND(TRUNC(('TRI-1'!BE22   ),2),0))=8,"B+",IF((ROUND(TRUNC(('TRI-1'!BE22 ),2),0))=7,"B-",IF((ROUND(TRUNC(('TRI-1'!BE22  ),2),0))=6,"C+",IF((ROUND(TRUNC(('TRI-1'!BE22  ),2),0))=5,"C-",IF((ROUND(TRUNC(('TRI-1'!BE22  ),2),0))=4,"D+",IF((ROUND(TRUNC(('TRI-1'!BE22 ),2),0))=3,"D-",IF((ROUND(TRUNC(('TRI-1'!BE22 ),2),0))=2,"E+",IF((ROUND(TRUNC(('TRI-1'!BE22  ),2),0))&lt;=1,"E-","")))))))))))</f>
        <v>A+</v>
      </c>
      <c r="BF22" s="51" t="str">
        <f>IF(OR('TRI-1'!BF22 ="",'TRI-1'!BF22&lt;0,'TRI-1'!BF22  &gt;10),"",IF((ROUND(TRUNC(('TRI-1'!BF22  ),2),0))=10,"A+",IF((ROUND(TRUNC(('TRI-1'!BF22  ),2),0))=9,"A-",IF((ROUND(TRUNC(('TRI-1'!BF22   ),2),0))=8,"B+",IF((ROUND(TRUNC(('TRI-1'!BF22 ),2),0))=7,"B-",IF((ROUND(TRUNC(('TRI-1'!BF22  ),2),0))=6,"C+",IF((ROUND(TRUNC(('TRI-1'!BF22  ),2),0))=5,"C-",IF((ROUND(TRUNC(('TRI-1'!BF22  ),2),0))=4,"D+",IF((ROUND(TRUNC(('TRI-1'!BF22 ),2),0))=3,"D-",IF((ROUND(TRUNC(('TRI-1'!BF22 ),2),0))=2,"E+",IF((ROUND(TRUNC(('TRI-1'!BF22  ),2),0))&lt;=1,"E-","")))))))))))</f>
        <v>A+</v>
      </c>
      <c r="BG22" s="51" t="str">
        <f>IF(OR('TRI-1'!BG22 ="",'TRI-1'!BG22&lt;0,'TRI-1'!BG22  &gt;10),"",IF((ROUND(TRUNC(('TRI-1'!BG22  ),2),0))=10,"A+",IF((ROUND(TRUNC(('TRI-1'!BG22  ),2),0))=9,"A-",IF((ROUND(TRUNC(('TRI-1'!BG22   ),2),0))=8,"B+",IF((ROUND(TRUNC(('TRI-1'!BG22 ),2),0))=7,"B-",IF((ROUND(TRUNC(('TRI-1'!BG22  ),2),0))=6,"C+",IF((ROUND(TRUNC(('TRI-1'!BG22  ),2),0))=5,"C-",IF((ROUND(TRUNC(('TRI-1'!BG22  ),2),0))=4,"D+",IF((ROUND(TRUNC(('TRI-1'!BG22 ),2),0))=3,"D-",IF((ROUND(TRUNC(('TRI-1'!BG22 ),2),0))=2,"E+",IF((ROUND(TRUNC(('TRI-1'!BG22  ),2),0))&lt;=1,"E-","")))))))))))</f>
        <v>A+</v>
      </c>
      <c r="BH22" s="51" t="str">
        <f>IF(OR('TRI-1'!BH22 ="",'TRI-1'!BH22&lt;0,'TRI-1'!BH22  &gt;10),"",IF((ROUND(TRUNC(('TRI-1'!BH22  ),2),0))=10,"A+",IF((ROUND(TRUNC(('TRI-1'!BH22  ),2),0))=9,"A-",IF((ROUND(TRUNC(('TRI-1'!BH22   ),2),0))=8,"B+",IF((ROUND(TRUNC(('TRI-1'!BH22 ),2),0))=7,"B-",IF((ROUND(TRUNC(('TRI-1'!BH22  ),2),0))=6,"C+",IF((ROUND(TRUNC(('TRI-1'!BH22  ),2),0))=5,"C-",IF((ROUND(TRUNC(('TRI-1'!BH22  ),2),0))=4,"D+",IF((ROUND(TRUNC(('TRI-1'!BH22 ),2),0))=3,"D-",IF((ROUND(TRUNC(('TRI-1'!BH22 ),2),0))=2,"E+",IF((ROUND(TRUNC(('TRI-1'!BH22  ),2),0))&lt;=1,"E-","")))))))))))</f>
        <v>A+</v>
      </c>
      <c r="BI22" s="51" t="str">
        <f>IF(OR('TRI-1'!BI22 ="",'TRI-1'!BI22&lt;0,'TRI-1'!BI22  &gt;10),"",IF((ROUND(TRUNC(('TRI-1'!BI22  ),2),0))=10,"A+",IF((ROUND(TRUNC(('TRI-1'!BI22  ),2),0))=9,"A-",IF((ROUND(TRUNC(('TRI-1'!BI22   ),2),0))=8,"B+",IF((ROUND(TRUNC(('TRI-1'!BI22 ),2),0))=7,"B-",IF((ROUND(TRUNC(('TRI-1'!BI22  ),2),0))=6,"C+",IF((ROUND(TRUNC(('TRI-1'!BI22  ),2),0))=5,"C-",IF((ROUND(TRUNC(('TRI-1'!BI22  ),2),0))=4,"D+",IF((ROUND(TRUNC(('TRI-1'!BI22 ),2),0))=3,"D-",IF((ROUND(TRUNC(('TRI-1'!BI22 ),2),0))=2,"E+",IF((ROUND(TRUNC(('TRI-1'!BI22  ),2),0))&lt;=1,"E-","")))))))))))</f>
        <v>A+</v>
      </c>
      <c r="BJ22" s="51" t="str">
        <f>IF(OR('TRI-1'!BJ22 ="",'TRI-1'!BJ22&lt;0,'TRI-1'!BJ22  &gt;10),"",IF((ROUND(TRUNC(('TRI-1'!BJ22  ),2),0))=10,"A+",IF((ROUND(TRUNC(('TRI-1'!BJ22  ),2),0))=9,"A-",IF((ROUND(TRUNC(('TRI-1'!BJ22   ),2),0))=8,"B+",IF((ROUND(TRUNC(('TRI-1'!BJ22 ),2),0))=7,"B-",IF((ROUND(TRUNC(('TRI-1'!BJ22  ),2),0))=6,"C+",IF((ROUND(TRUNC(('TRI-1'!BJ22  ),2),0))=5,"C-",IF((ROUND(TRUNC(('TRI-1'!BJ22  ),2),0))=4,"D+",IF((ROUND(TRUNC(('TRI-1'!BJ22 ),2),0))=3,"D-",IF((ROUND(TRUNC(('TRI-1'!BJ22 ),2),0))=2,"E+",IF((ROUND(TRUNC(('TRI-1'!BJ22  ),2),0))&lt;=1,"E-","")))))))))))</f>
        <v>A+</v>
      </c>
      <c r="BK22" s="51" t="str">
        <f>IF(OR('TRI-1'!BK22 ="",'TRI-1'!BK22&lt;0,'TRI-1'!BK22  &gt;10),"",IF((ROUND(TRUNC(('TRI-1'!BK22  ),2),0))=10,"A+",IF((ROUND(TRUNC(('TRI-1'!BK22  ),2),0))=9,"A-",IF((ROUND(TRUNC(('TRI-1'!BK22   ),2),0))=8,"B+",IF((ROUND(TRUNC(('TRI-1'!BK22 ),2),0))=7,"B-",IF((ROUND(TRUNC(('TRI-1'!BK22  ),2),0))=6,"C+",IF((ROUND(TRUNC(('TRI-1'!BK22  ),2),0))=5,"C-",IF((ROUND(TRUNC(('TRI-1'!BK22  ),2),0))=4,"D+",IF((ROUND(TRUNC(('TRI-1'!BK22 ),2),0))=3,"D-",IF((ROUND(TRUNC(('TRI-1'!BK22 ),2),0))=2,"E+",IF((ROUND(TRUNC(('TRI-1'!BK22  ),2),0))&lt;=1,"E-","")))))))))))</f>
        <v>A+</v>
      </c>
      <c r="BL22" s="51" t="str">
        <f>IF(OR('TRI-1'!BL22 ="",'TRI-1'!BL22&lt;0,'TRI-1'!BL22  &gt;10),"",IF((ROUND(TRUNC(('TRI-1'!BL22  ),2),0))=10,"A+",IF((ROUND(TRUNC(('TRI-1'!BL22  ),2),0))=9,"A-",IF((ROUND(TRUNC(('TRI-1'!BL22   ),2),0))=8,"B+",IF((ROUND(TRUNC(('TRI-1'!BL22 ),2),0))=7,"B-",IF((ROUND(TRUNC(('TRI-1'!BL22  ),2),0))=6,"C+",IF((ROUND(TRUNC(('TRI-1'!BL22  ),2),0))=5,"C-",IF((ROUND(TRUNC(('TRI-1'!BL22  ),2),0))=4,"D+",IF((ROUND(TRUNC(('TRI-1'!BL22 ),2),0))=3,"D-",IF((ROUND(TRUNC(('TRI-1'!BL22 ),2),0))=2,"E+",IF((ROUND(TRUNC(('TRI-1'!BL22  ),2),0))&lt;=1,"E-","")))))))))))</f>
        <v>A+</v>
      </c>
      <c r="BM22" s="51" t="str">
        <f>IF(OR('TRI-1'!BM22 ="",'TRI-1'!BM22&lt;0,'TRI-1'!BM22  &gt;10),"",IF((ROUND(TRUNC(('TRI-1'!BM22  ),2),0))=10,"A+",IF((ROUND(TRUNC(('TRI-1'!BM22  ),2),0))=9,"A-",IF((ROUND(TRUNC(('TRI-1'!BM22   ),2),0))=8,"B+",IF((ROUND(TRUNC(('TRI-1'!BM22 ),2),0))=7,"B-",IF((ROUND(TRUNC(('TRI-1'!BM22  ),2),0))=6,"C+",IF((ROUND(TRUNC(('TRI-1'!BM22  ),2),0))=5,"C-",IF((ROUND(TRUNC(('TRI-1'!BM22  ),2),0))=4,"D+",IF((ROUND(TRUNC(('TRI-1'!BM22 ),2),0))=3,"D-",IF((ROUND(TRUNC(('TRI-1'!BM22 ),2),0))=2,"E+",IF((ROUND(TRUNC(('TRI-1'!BM22  ),2),0))&lt;=1,"E-","")))))))))))</f>
        <v>A+</v>
      </c>
      <c r="BN22" s="51" t="str">
        <f>IF(OR('TRI-1'!BN22 ="",'TRI-1'!BN22&lt;0,'TRI-1'!BN22  &gt;10),"",IF((ROUND(TRUNC(('TRI-1'!BN22  ),2),0))=10,"A+",IF((ROUND(TRUNC(('TRI-1'!BN22  ),2),0))=9,"A-",IF((ROUND(TRUNC(('TRI-1'!BN22   ),2),0))=8,"B+",IF((ROUND(TRUNC(('TRI-1'!BN22 ),2),0))=7,"B-",IF((ROUND(TRUNC(('TRI-1'!BN22  ),2),0))=6,"C+",IF((ROUND(TRUNC(('TRI-1'!BN22  ),2),0))=5,"C-",IF((ROUND(TRUNC(('TRI-1'!BN22  ),2),0))=4,"D+",IF((ROUND(TRUNC(('TRI-1'!BN22 ),2),0))=3,"D-",IF((ROUND(TRUNC(('TRI-1'!BN22 ),2),0))=2,"E+",IF((ROUND(TRUNC(('TRI-1'!BN22  ),2),0))&lt;=1,"E-","")))))))))))</f>
        <v>A+</v>
      </c>
      <c r="BO22" s="51" t="str">
        <f>IF(OR('TRI-1'!BO22 ="",'TRI-1'!BO22&lt;0,'TRI-1'!BO22  &gt;10),"",IF((ROUND(TRUNC(('TRI-1'!BO22  ),2),0))=10,"A+",IF((ROUND(TRUNC(('TRI-1'!BO22  ),2),0))=9,"A-",IF((ROUND(TRUNC(('TRI-1'!BO22   ),2),0))=8,"B+",IF((ROUND(TRUNC(('TRI-1'!BO22 ),2),0))=7,"B-",IF((ROUND(TRUNC(('TRI-1'!BO22  ),2),0))=6,"C+",IF((ROUND(TRUNC(('TRI-1'!BO22  ),2),0))=5,"C-",IF((ROUND(TRUNC(('TRI-1'!BO22  ),2),0))=4,"D+",IF((ROUND(TRUNC(('TRI-1'!BO22 ),2),0))=3,"D-",IF((ROUND(TRUNC(('TRI-1'!BO22 ),2),0))=2,"E+",IF((ROUND(TRUNC(('TRI-1'!BO22  ),2),0))&lt;=1,"E-","")))))))))))</f>
        <v>A+</v>
      </c>
      <c r="BP22" s="51" t="str">
        <f>IF(OR('TRI-1'!BP22 ="",'TRI-1'!BP22&lt;0,'TRI-1'!BP22  &gt;10),"",IF((ROUND(TRUNC(('TRI-1'!BP22  ),2),0))=10,"A+",IF((ROUND(TRUNC(('TRI-1'!BP22  ),2),0))=9,"A-",IF((ROUND(TRUNC(('TRI-1'!BP22   ),2),0))=8,"B+",IF((ROUND(TRUNC(('TRI-1'!BP22 ),2),0))=7,"B-",IF((ROUND(TRUNC(('TRI-1'!BP22  ),2),0))=6,"C+",IF((ROUND(TRUNC(('TRI-1'!BP22  ),2),0))=5,"C-",IF((ROUND(TRUNC(('TRI-1'!BP22  ),2),0))=4,"D+",IF((ROUND(TRUNC(('TRI-1'!BP22 ),2),0))=3,"D-",IF((ROUND(TRUNC(('TRI-1'!BP22 ),2),0))=2,"E+",IF((ROUND(TRUNC(('TRI-1'!BP22  ),2),0))&lt;=1,"E-","")))))))))))</f>
        <v>A+</v>
      </c>
      <c r="BQ22" s="51" t="str">
        <f>IF(OR('TRI-1'!BQ22 ="",'TRI-1'!BQ22&lt;0,'TRI-1'!BQ22  &gt;10),"",IF((ROUND(TRUNC(('TRI-1'!BQ22  ),2),0))=10,"A+",IF((ROUND(TRUNC(('TRI-1'!BQ22  ),2),0))=9,"A-",IF((ROUND(TRUNC(('TRI-1'!BQ22   ),2),0))=8,"B+",IF((ROUND(TRUNC(('TRI-1'!BQ22 ),2),0))=7,"B-",IF((ROUND(TRUNC(('TRI-1'!BQ22  ),2),0))=6,"C+",IF((ROUND(TRUNC(('TRI-1'!BQ22  ),2),0))=5,"C-",IF((ROUND(TRUNC(('TRI-1'!BQ22  ),2),0))=4,"D+",IF((ROUND(TRUNC(('TRI-1'!BQ22 ),2),0))=3,"D-",IF((ROUND(TRUNC(('TRI-1'!BQ22 ),2),0))=2,"E+",IF((ROUND(TRUNC(('TRI-1'!BQ22  ),2),0))&lt;=1,"E-","")))))))))))</f>
        <v>A+</v>
      </c>
      <c r="BR22" s="51" t="str">
        <f>IF(OR('TRI-1'!BR22 ="",'TRI-1'!BR22&lt;0,'TRI-1'!BR22  &gt;10),"",IF((ROUND(TRUNC(('TRI-1'!BR22  ),2),0))=10,"A+",IF((ROUND(TRUNC(('TRI-1'!BR22  ),2),0))=9,"A-",IF((ROUND(TRUNC(('TRI-1'!BR22   ),2),0))=8,"B+",IF((ROUND(TRUNC(('TRI-1'!BR22 ),2),0))=7,"B-",IF((ROUND(TRUNC(('TRI-1'!BR22  ),2),0))=6,"C+",IF((ROUND(TRUNC(('TRI-1'!BR22  ),2),0))=5,"C-",IF((ROUND(TRUNC(('TRI-1'!BR22  ),2),0))=4,"D+",IF((ROUND(TRUNC(('TRI-1'!BR22 ),2),0))=3,"D-",IF((ROUND(TRUNC(('TRI-1'!BR22 ),2),0))=2,"E+",IF((ROUND(TRUNC(('TRI-1'!BR22  ),2),0))&lt;=1,"E-","")))))))))))</f>
        <v>A+</v>
      </c>
      <c r="BS22" s="51" t="str">
        <f>IF(OR('TRI-1'!BS22 ="",'TRI-1'!BS22&lt;0,'TRI-1'!BS22  &gt;10),"",IF((ROUND(TRUNC(('TRI-1'!BS22  ),2),0))=10,"A+",IF((ROUND(TRUNC(('TRI-1'!BS22  ),2),0))=9,"A-",IF((ROUND(TRUNC(('TRI-1'!BS22   ),2),0))=8,"B+",IF((ROUND(TRUNC(('TRI-1'!BS22 ),2),0))=7,"B-",IF((ROUND(TRUNC(('TRI-1'!BS22  ),2),0))=6,"C+",IF((ROUND(TRUNC(('TRI-1'!BS22  ),2),0))=5,"C-",IF((ROUND(TRUNC(('TRI-1'!BS22  ),2),0))=4,"D+",IF((ROUND(TRUNC(('TRI-1'!BS22 ),2),0))=3,"D-",IF((ROUND(TRUNC(('TRI-1'!BS22 ),2),0))=2,"E+",IF((ROUND(TRUNC(('TRI-1'!BS22  ),2),0))&lt;=1,"E-","")))))))))))</f>
        <v>A+</v>
      </c>
      <c r="BT22" s="51" t="str">
        <f>IF(OR('TRI-1'!BT22 ="",'TRI-1'!BT22&lt;0,'TRI-1'!BT22  &gt;10),"",IF((ROUND(TRUNC(('TRI-1'!BT22  ),2),0))=10,"A+",IF((ROUND(TRUNC(('TRI-1'!BT22  ),2),0))=9,"A-",IF((ROUND(TRUNC(('TRI-1'!BT22   ),2),0))=8,"B+",IF((ROUND(TRUNC(('TRI-1'!BT22 ),2),0))=7,"B-",IF((ROUND(TRUNC(('TRI-1'!BT22  ),2),0))=6,"C+",IF((ROUND(TRUNC(('TRI-1'!BT22  ),2),0))=5,"C-",IF((ROUND(TRUNC(('TRI-1'!BT22  ),2),0))=4,"D+",IF((ROUND(TRUNC(('TRI-1'!BT22 ),2),0))=3,"D-",IF((ROUND(TRUNC(('TRI-1'!BT22 ),2),0))=2,"E+",IF((ROUND(TRUNC(('TRI-1'!BT22  ),2),0))&lt;=1,"E-","")))))))))))</f>
        <v>A+</v>
      </c>
      <c r="BU22" s="51" t="str">
        <f>IF(OR('TRI-1'!BU22 ="",'TRI-1'!BU22&lt;0,'TRI-1'!BU22  &gt;10),"",IF((ROUND(TRUNC(('TRI-1'!BU22  ),2),0))=10,"A+",IF((ROUND(TRUNC(('TRI-1'!BU22  ),2),0))=9,"A-",IF((ROUND(TRUNC(('TRI-1'!BU22   ),2),0))=8,"B+",IF((ROUND(TRUNC(('TRI-1'!BU22 ),2),0))=7,"B-",IF((ROUND(TRUNC(('TRI-1'!BU22  ),2),0))=6,"C+",IF((ROUND(TRUNC(('TRI-1'!BU22  ),2),0))=5,"C-",IF((ROUND(TRUNC(('TRI-1'!BU22  ),2),0))=4,"D+",IF((ROUND(TRUNC(('TRI-1'!BU22 ),2),0))=3,"D-",IF((ROUND(TRUNC(('TRI-1'!BU22 ),2),0))=2,"E+",IF((ROUND(TRUNC(('TRI-1'!BU22  ),2),0))&lt;=1,"E-","")))))))))))</f>
        <v>A+</v>
      </c>
      <c r="BV22" s="51" t="str">
        <f>IF(OR('TRI-1'!BV22 ="",'TRI-1'!BV22&lt;0,'TRI-1'!BV22  &gt;10),"",IF((ROUND(TRUNC(('TRI-1'!BV22  ),2),0))=10,"A+",IF((ROUND(TRUNC(('TRI-1'!BV22  ),2),0))=9,"A-",IF((ROUND(TRUNC(('TRI-1'!BV22   ),2),0))=8,"B+",IF((ROUND(TRUNC(('TRI-1'!BV22 ),2),0))=7,"B-",IF((ROUND(TRUNC(('TRI-1'!BV22  ),2),0))=6,"C+",IF((ROUND(TRUNC(('TRI-1'!BV22  ),2),0))=5,"C-",IF((ROUND(TRUNC(('TRI-1'!BV22  ),2),0))=4,"D+",IF((ROUND(TRUNC(('TRI-1'!BV22 ),2),0))=3,"D-",IF((ROUND(TRUNC(('TRI-1'!BV22 ),2),0))=2,"E+",IF((ROUND(TRUNC(('TRI-1'!BV22  ),2),0))&lt;=1,"E-","")))))))))))</f>
        <v>A+</v>
      </c>
      <c r="BW22" s="51" t="str">
        <f>IF(OR('TRI-1'!BW22 ="",'TRI-1'!BW22&lt;0,'TRI-1'!BW22  &gt;10),"",IF((ROUND(TRUNC(('TRI-1'!BW22  ),2),0))=10,"A+",IF((ROUND(TRUNC(('TRI-1'!BW22  ),2),0))=9,"A-",IF((ROUND(TRUNC(('TRI-1'!BW22   ),2),0))=8,"B+",IF((ROUND(TRUNC(('TRI-1'!BW22 ),2),0))=7,"B-",IF((ROUND(TRUNC(('TRI-1'!BW22  ),2),0))=6,"C+",IF((ROUND(TRUNC(('TRI-1'!BW22  ),2),0))=5,"C-",IF((ROUND(TRUNC(('TRI-1'!BW22  ),2),0))=4,"D+",IF((ROUND(TRUNC(('TRI-1'!BW22 ),2),0))=3,"D-",IF((ROUND(TRUNC(('TRI-1'!BW22 ),2),0))=2,"E+",IF((ROUND(TRUNC(('TRI-1'!BW22  ),2),0))&lt;=1,"E-","")))))))))))</f>
        <v>A+</v>
      </c>
      <c r="BX22" s="51" t="str">
        <f>IF(OR('TRI-1'!BX22 ="",'TRI-1'!BX22&lt;0,'TRI-1'!BX22  &gt;10),"",IF((ROUND(TRUNC(('TRI-1'!BX22  ),2),0))=10,"A+",IF((ROUND(TRUNC(('TRI-1'!BX22  ),2),0))=9,"A-",IF((ROUND(TRUNC(('TRI-1'!BX22   ),2),0))=8,"B+",IF((ROUND(TRUNC(('TRI-1'!BX22 ),2),0))=7,"B-",IF((ROUND(TRUNC(('TRI-1'!BX22  ),2),0))=6,"C+",IF((ROUND(TRUNC(('TRI-1'!BX22  ),2),0))=5,"C-",IF((ROUND(TRUNC(('TRI-1'!BX22  ),2),0))=4,"D+",IF((ROUND(TRUNC(('TRI-1'!BX22 ),2),0))=3,"D-",IF((ROUND(TRUNC(('TRI-1'!BX22 ),2),0))=2,"E+",IF((ROUND(TRUNC(('TRI-1'!BX22  ),2),0))&lt;=1,"E-","")))))))))))</f>
        <v>A+</v>
      </c>
      <c r="BY22" s="51" t="str">
        <f>IF(OR('TRI-1'!BY22 ="",'TRI-1'!BY22&lt;0,'TRI-1'!BY22  &gt;10),"",IF((ROUND(TRUNC(('TRI-1'!BY22  ),2),0))=10,"A+",IF((ROUND(TRUNC(('TRI-1'!BY22  ),2),0))=9,"A-",IF((ROUND(TRUNC(('TRI-1'!BY22   ),2),0))=8,"B+",IF((ROUND(TRUNC(('TRI-1'!BY22 ),2),0))=7,"B-",IF((ROUND(TRUNC(('TRI-1'!BY22  ),2),0))=6,"C+",IF((ROUND(TRUNC(('TRI-1'!BY22  ),2),0))=5,"C-",IF((ROUND(TRUNC(('TRI-1'!BY22  ),2),0))=4,"D+",IF((ROUND(TRUNC(('TRI-1'!BY22 ),2),0))=3,"D-",IF((ROUND(TRUNC(('TRI-1'!BY22 ),2),0))=2,"E+",IF((ROUND(TRUNC(('TRI-1'!BY22  ),2),0))&lt;=1,"E-","")))))))))))</f>
        <v>A+</v>
      </c>
      <c r="BZ22" s="51" t="str">
        <f>IF(OR('TRI-1'!BZ22 ="",'TRI-1'!BZ22&lt;0,'TRI-1'!BZ22  &gt;10),"",IF((ROUND(TRUNC(('TRI-1'!BZ22  ),2),0))=10,"A+",IF((ROUND(TRUNC(('TRI-1'!BZ22  ),2),0))=9,"A-",IF((ROUND(TRUNC(('TRI-1'!BZ22   ),2),0))=8,"B+",IF((ROUND(TRUNC(('TRI-1'!BZ22 ),2),0))=7,"B-",IF((ROUND(TRUNC(('TRI-1'!BZ22  ),2),0))=6,"C+",IF((ROUND(TRUNC(('TRI-1'!BZ22  ),2),0))=5,"C-",IF((ROUND(TRUNC(('TRI-1'!BZ22  ),2),0))=4,"D+",IF((ROUND(TRUNC(('TRI-1'!BZ22 ),2),0))=3,"D-",IF((ROUND(TRUNC(('TRI-1'!BZ22 ),2),0))=2,"E+",IF((ROUND(TRUNC(('TRI-1'!BZ22  ),2),0))&lt;=1,"E-","")))))))))))</f>
        <v>A+</v>
      </c>
      <c r="CA22" s="51" t="str">
        <f>IF(OR('TRI-1'!CA22 ="",'TRI-1'!CA22&lt;0,'TRI-1'!CA22  &gt;10),"",IF((ROUND(TRUNC(('TRI-1'!CA22  ),2),0))=10,"A+",IF((ROUND(TRUNC(('TRI-1'!CA22  ),2),0))=9,"A-",IF((ROUND(TRUNC(('TRI-1'!CA22   ),2),0))=8,"B+",IF((ROUND(TRUNC(('TRI-1'!CA22 ),2),0))=7,"B-",IF((ROUND(TRUNC(('TRI-1'!CA22  ),2),0))=6,"C+",IF((ROUND(TRUNC(('TRI-1'!CA22  ),2),0))=5,"C-",IF((ROUND(TRUNC(('TRI-1'!CA22  ),2),0))=4,"D+",IF((ROUND(TRUNC(('TRI-1'!CA22 ),2),0))=3,"D-",IF((ROUND(TRUNC(('TRI-1'!CA22 ),2),0))=2,"E+",IF((ROUND(TRUNC(('TRI-1'!CA22  ),2),0))&lt;=1,"E-","")))))))))))</f>
        <v>A+</v>
      </c>
      <c r="CB22" s="51" t="str">
        <f>IF(OR('TRI-1'!CB22 ="",'TRI-1'!CB22&lt;0,'TRI-1'!CB22  &gt;10),"",IF((ROUND(TRUNC(('TRI-1'!CB22  ),2),0))=10,"A+",IF((ROUND(TRUNC(('TRI-1'!CB22  ),2),0))=9,"A-",IF((ROUND(TRUNC(('TRI-1'!CB22   ),2),0))=8,"B+",IF((ROUND(TRUNC(('TRI-1'!CB22 ),2),0))=7,"B-",IF((ROUND(TRUNC(('TRI-1'!CB22  ),2),0))=6,"C+",IF((ROUND(TRUNC(('TRI-1'!CB22  ),2),0))=5,"C-",IF((ROUND(TRUNC(('TRI-1'!CB22  ),2),0))=4,"D+",IF((ROUND(TRUNC(('TRI-1'!CB22 ),2),0))=3,"D-",IF((ROUND(TRUNC(('TRI-1'!CB22 ),2),0))=2,"E+",IF((ROUND(TRUNC(('TRI-1'!CB22  ),2),0))&lt;=1,"E-","")))))))))))</f>
        <v>A+</v>
      </c>
      <c r="CC22" s="51" t="str">
        <f>IF(OR('TRI-1'!CC22 ="",'TRI-1'!CC22&lt;0,'TRI-1'!CC22  &gt;10),"",IF((ROUND(TRUNC(('TRI-1'!CC22  ),2),0))=10,"A+",IF((ROUND(TRUNC(('TRI-1'!CC22  ),2),0))=9,"A-",IF((ROUND(TRUNC(('TRI-1'!CC22   ),2),0))=8,"B+",IF((ROUND(TRUNC(('TRI-1'!CC22 ),2),0))=7,"B-",IF((ROUND(TRUNC(('TRI-1'!CC22  ),2),0))=6,"C+",IF((ROUND(TRUNC(('TRI-1'!CC22  ),2),0))=5,"C-",IF((ROUND(TRUNC(('TRI-1'!CC22  ),2),0))=4,"D+",IF((ROUND(TRUNC(('TRI-1'!CC22 ),2),0))=3,"D-",IF((ROUND(TRUNC(('TRI-1'!CC22 ),2),0))=2,"E+",IF((ROUND(TRUNC(('TRI-1'!CC22  ),2),0))&lt;=1,"E-","")))))))))))</f>
        <v>A+</v>
      </c>
      <c r="CD22" s="51" t="str">
        <f>IF(OR('TRI-1'!CD22 ="",'TRI-1'!CD22&lt;0,'TRI-1'!CD22  &gt;10),"",IF((ROUND(TRUNC(('TRI-1'!CD22  ),2),0))=10,"A+",IF((ROUND(TRUNC(('TRI-1'!CD22  ),2),0))=9,"A-",IF((ROUND(TRUNC(('TRI-1'!CD22   ),2),0))=8,"B+",IF((ROUND(TRUNC(('TRI-1'!CD22 ),2),0))=7,"B-",IF((ROUND(TRUNC(('TRI-1'!CD22  ),2),0))=6,"C+",IF((ROUND(TRUNC(('TRI-1'!CD22  ),2),0))=5,"C-",IF((ROUND(TRUNC(('TRI-1'!CD22  ),2),0))=4,"D+",IF((ROUND(TRUNC(('TRI-1'!CD22 ),2),0))=3,"D-",IF((ROUND(TRUNC(('TRI-1'!CD22 ),2),0))=2,"E+",IF((ROUND(TRUNC(('TRI-1'!CD22  ),2),0))&lt;=1,"E-","")))))))))))</f>
        <v>A+</v>
      </c>
      <c r="CE22" s="51" t="str">
        <f>IF(OR('TRI-1'!CE22 ="",'TRI-1'!CE22&lt;0,'TRI-1'!CE22  &gt;10),"",IF((ROUND(TRUNC(('TRI-1'!CE22  ),2),0))=10,"A+",IF((ROUND(TRUNC(('TRI-1'!CE22  ),2),0))=9,"A-",IF((ROUND(TRUNC(('TRI-1'!CE22   ),2),0))=8,"B+",IF((ROUND(TRUNC(('TRI-1'!CE22 ),2),0))=7,"B-",IF((ROUND(TRUNC(('TRI-1'!CE22  ),2),0))=6,"C+",IF((ROUND(TRUNC(('TRI-1'!CE22  ),2),0))=5,"C-",IF((ROUND(TRUNC(('TRI-1'!CE22  ),2),0))=4,"D+",IF((ROUND(TRUNC(('TRI-1'!CE22 ),2),0))=3,"D-",IF((ROUND(TRUNC(('TRI-1'!CE22 ),2),0))=2,"E+",IF((ROUND(TRUNC(('TRI-1'!CE22  ),2),0))&lt;=1,"E-","")))))))))))</f>
        <v>A+</v>
      </c>
      <c r="CF22" s="51" t="str">
        <f>IF(OR('TRI-1'!CF22 ="",'TRI-1'!CF22&lt;0,'TRI-1'!CF22  &gt;10),"",IF((ROUND(TRUNC(('TRI-1'!CF22  ),2),0))=10,"A+",IF((ROUND(TRUNC(('TRI-1'!CF22  ),2),0))=9,"A-",IF((ROUND(TRUNC(('TRI-1'!CF22   ),2),0))=8,"B+",IF((ROUND(TRUNC(('TRI-1'!CF22 ),2),0))=7,"B-",IF((ROUND(TRUNC(('TRI-1'!CF22  ),2),0))=6,"C+",IF((ROUND(TRUNC(('TRI-1'!CF22  ),2),0))=5,"C-",IF((ROUND(TRUNC(('TRI-1'!CF22  ),2),0))=4,"D+",IF((ROUND(TRUNC(('TRI-1'!CF22 ),2),0))=3,"D-",IF((ROUND(TRUNC(('TRI-1'!CF22 ),2),0))=2,"E+",IF((ROUND(TRUNC(('TRI-1'!CF22  ),2),0))&lt;=1,"E-","")))))))))))</f>
        <v>A+</v>
      </c>
      <c r="CG22" s="51" t="str">
        <f>IF(OR('TRI-1'!CG22 ="",'TRI-1'!CG22&lt;0,'TRI-1'!CG22  &gt;10),"",IF((ROUND(TRUNC(('TRI-1'!CG22  ),2),0))=10,"A+",IF((ROUND(TRUNC(('TRI-1'!CG22  ),2),0))=9,"A-",IF((ROUND(TRUNC(('TRI-1'!CG22   ),2),0))=8,"B+",IF((ROUND(TRUNC(('TRI-1'!CG22 ),2),0))=7,"B-",IF((ROUND(TRUNC(('TRI-1'!CG22  ),2),0))=6,"C+",IF((ROUND(TRUNC(('TRI-1'!CG22  ),2),0))=5,"C-",IF((ROUND(TRUNC(('TRI-1'!CG22  ),2),0))=4,"D+",IF((ROUND(TRUNC(('TRI-1'!CG22 ),2),0))=3,"D-",IF((ROUND(TRUNC(('TRI-1'!CG22 ),2),0))=2,"E+",IF((ROUND(TRUNC(('TRI-1'!CG22  ),2),0))&lt;=1,"E-","")))))))))))</f>
        <v>A+</v>
      </c>
      <c r="CH22" s="51" t="str">
        <f>IF(OR('TRI-1'!CH22 ="",'TRI-1'!CH22&lt;0,'TRI-1'!CH22  &gt;10),"",IF((ROUND(TRUNC(('TRI-1'!CH22  ),2),0))=10,"A+",IF((ROUND(TRUNC(('TRI-1'!CH22  ),2),0))=9,"A-",IF((ROUND(TRUNC(('TRI-1'!CH22   ),2),0))=8,"B+",IF((ROUND(TRUNC(('TRI-1'!CH22 ),2),0))=7,"B-",IF((ROUND(TRUNC(('TRI-1'!CH22  ),2),0))=6,"C+",IF((ROUND(TRUNC(('TRI-1'!CH22  ),2),0))=5,"C-",IF((ROUND(TRUNC(('TRI-1'!CH22  ),2),0))=4,"D+",IF((ROUND(TRUNC(('TRI-1'!CH22 ),2),0))=3,"D-",IF((ROUND(TRUNC(('TRI-1'!CH22 ),2),0))=2,"E+",IF((ROUND(TRUNC(('TRI-1'!CH22  ),2),0))&lt;=1,"E-","")))))))))))</f>
        <v>B-</v>
      </c>
      <c r="CI22" s="51" t="str">
        <f>IF(OR('TRI-1'!CI22 ="",'TRI-1'!CI22&lt;0,'TRI-1'!CI22  &gt;10),"",IF((ROUND(TRUNC(('TRI-1'!CI22  ),2),0))=10,"A+",IF((ROUND(TRUNC(('TRI-1'!CI22  ),2),0))=9,"A-",IF((ROUND(TRUNC(('TRI-1'!CI22   ),2),0))=8,"B+",IF((ROUND(TRUNC(('TRI-1'!CI22 ),2),0))=7,"B-",IF((ROUND(TRUNC(('TRI-1'!CI22  ),2),0))=6,"C+",IF((ROUND(TRUNC(('TRI-1'!CI22  ),2),0))=5,"C-",IF((ROUND(TRUNC(('TRI-1'!CI22  ),2),0))=4,"D+",IF((ROUND(TRUNC(('TRI-1'!CI22 ),2),0))=3,"D-",IF((ROUND(TRUNC(('TRI-1'!CI22 ),2),0))=2,"E+",IF((ROUND(TRUNC(('TRI-1'!CI22  ),2),0))&lt;=1,"E-","")))))))))))</f>
        <v>B-</v>
      </c>
      <c r="CJ22" s="51" t="str">
        <f>IF(OR('TRI-1'!CJ22 ="",'TRI-1'!CJ22&lt;0,'TRI-1'!CJ22  &gt;10),"",IF((ROUND(TRUNC(('TRI-1'!CJ22  ),2),0))=10,"A+",IF((ROUND(TRUNC(('TRI-1'!CJ22  ),2),0))=9,"A-",IF((ROUND(TRUNC(('TRI-1'!CJ22   ),2),0))=8,"B+",IF((ROUND(TRUNC(('TRI-1'!CJ22 ),2),0))=7,"B-",IF((ROUND(TRUNC(('TRI-1'!CJ22  ),2),0))=6,"C+",IF((ROUND(TRUNC(('TRI-1'!CJ22  ),2),0))=5,"C-",IF((ROUND(TRUNC(('TRI-1'!CJ22  ),2),0))=4,"D+",IF((ROUND(TRUNC(('TRI-1'!CJ22 ),2),0))=3,"D-",IF((ROUND(TRUNC(('TRI-1'!CJ22 ),2),0))=2,"E+",IF((ROUND(TRUNC(('TRI-1'!CJ22  ),2),0))&lt;=1,"E-","")))))))))))</f>
        <v>B-</v>
      </c>
      <c r="CK22" s="51" t="str">
        <f>IF(OR('TRI-1'!CK22 ="",'TRI-1'!CK22&lt;0,'TRI-1'!CK22  &gt;10),"",IF((ROUND(TRUNC(('TRI-1'!CK22  ),2),0))=10,"A+",IF((ROUND(TRUNC(('TRI-1'!CK22  ),2),0))=9,"A-",IF((ROUND(TRUNC(('TRI-1'!CK22   ),2),0))=8,"B+",IF((ROUND(TRUNC(('TRI-1'!CK22 ),2),0))=7,"B-",IF((ROUND(TRUNC(('TRI-1'!CK22  ),2),0))=6,"C+",IF((ROUND(TRUNC(('TRI-1'!CK22  ),2),0))=5,"C-",IF((ROUND(TRUNC(('TRI-1'!CK22  ),2),0))=4,"D+",IF((ROUND(TRUNC(('TRI-1'!CK22 ),2),0))=3,"D-",IF((ROUND(TRUNC(('TRI-1'!CK22 ),2),0))=2,"E+",IF((ROUND(TRUNC(('TRI-1'!CK22  ),2),0))&lt;=1,"E-","")))))))))))</f>
        <v>B-</v>
      </c>
      <c r="CL22" s="51" t="str">
        <f>IF(OR('TRI-1'!CL22 ="",'TRI-1'!CL22&lt;0,'TRI-1'!CL22  &gt;10),"",IF((ROUND(TRUNC(('TRI-1'!CL22  ),2),0))=10,"A+",IF((ROUND(TRUNC(('TRI-1'!CL22  ),2),0))=9,"A-",IF((ROUND(TRUNC(('TRI-1'!CL22   ),2),0))=8,"B+",IF((ROUND(TRUNC(('TRI-1'!CL22 ),2),0))=7,"B-",IF((ROUND(TRUNC(('TRI-1'!CL22  ),2),0))=6,"C+",IF((ROUND(TRUNC(('TRI-1'!CL22  ),2),0))=5,"C-",IF((ROUND(TRUNC(('TRI-1'!CL22  ),2),0))=4,"D+",IF((ROUND(TRUNC(('TRI-1'!CL22 ),2),0))=3,"D-",IF((ROUND(TRUNC(('TRI-1'!CL22 ),2),0))=2,"E+",IF((ROUND(TRUNC(('TRI-1'!CL22  ),2),0))&lt;=1,"E-","")))))))))))</f>
        <v>B-</v>
      </c>
      <c r="CM22" s="51" t="str">
        <f>IF(OR('TRI-1'!CM22 ="",'TRI-1'!CM22&lt;0,'TRI-1'!CM22  &gt;10),"",IF((ROUND(TRUNC(('TRI-1'!CM22  ),2),0))=10,"A+",IF((ROUND(TRUNC(('TRI-1'!CM22  ),2),0))=9,"A-",IF((ROUND(TRUNC(('TRI-1'!CM22   ),2),0))=8,"B+",IF((ROUND(TRUNC(('TRI-1'!CM22 ),2),0))=7,"B-",IF((ROUND(TRUNC(('TRI-1'!CM22  ),2),0))=6,"C+",IF((ROUND(TRUNC(('TRI-1'!CM22  ),2),0))=5,"C-",IF((ROUND(TRUNC(('TRI-1'!CM22  ),2),0))=4,"D+",IF((ROUND(TRUNC(('TRI-1'!CM22 ),2),0))=3,"D-",IF((ROUND(TRUNC(('TRI-1'!CM22 ),2),0))=2,"E+",IF((ROUND(TRUNC(('TRI-1'!CM22  ),2),0))&lt;=1,"E-","")))))))))))</f>
        <v>B-</v>
      </c>
      <c r="CN22" s="51" t="str">
        <f>IF(OR('TRI-1'!CN22 ="",'TRI-1'!CN22&lt;0,'TRI-1'!CN22  &gt;10),"",IF((ROUND(TRUNC(('TRI-1'!CN22  ),2),0))=10,"A+",IF((ROUND(TRUNC(('TRI-1'!CN22  ),2),0))=9,"A-",IF((ROUND(TRUNC(('TRI-1'!CN22   ),2),0))=8,"B+",IF((ROUND(TRUNC(('TRI-1'!CN22 ),2),0))=7,"B-",IF((ROUND(TRUNC(('TRI-1'!CN22  ),2),0))=6,"C+",IF((ROUND(TRUNC(('TRI-1'!CN22  ),2),0))=5,"C-",IF((ROUND(TRUNC(('TRI-1'!CN22  ),2),0))=4,"D+",IF((ROUND(TRUNC(('TRI-1'!CN22 ),2),0))=3,"D-",IF((ROUND(TRUNC(('TRI-1'!CN22 ),2),0))=2,"E+",IF((ROUND(TRUNC(('TRI-1'!CN22  ),2),0))&lt;=1,"E-","")))))))))))</f>
        <v>B-</v>
      </c>
      <c r="CO22" s="51" t="str">
        <f>IF(OR('TRI-1'!CO22 ="",'TRI-1'!CO22&lt;0,'TRI-1'!CO22  &gt;10),"",IF((ROUND(TRUNC(('TRI-1'!CO22  ),2),0))=10,"A+",IF((ROUND(TRUNC(('TRI-1'!CO22  ),2),0))=9,"A-",IF((ROUND(TRUNC(('TRI-1'!CO22   ),2),0))=8,"B+",IF((ROUND(TRUNC(('TRI-1'!CO22 ),2),0))=7,"B-",IF((ROUND(TRUNC(('TRI-1'!CO22  ),2),0))=6,"C+",IF((ROUND(TRUNC(('TRI-1'!CO22  ),2),0))=5,"C-",IF((ROUND(TRUNC(('TRI-1'!CO22  ),2),0))=4,"D+",IF((ROUND(TRUNC(('TRI-1'!CO22 ),2),0))=3,"D-",IF((ROUND(TRUNC(('TRI-1'!CO22 ),2),0))=2,"E+",IF((ROUND(TRUNC(('TRI-1'!CO22  ),2),0))&lt;=1,"E-","")))))))))))</f>
        <v>B-</v>
      </c>
      <c r="CP22" s="51" t="str">
        <f>IF(OR('TRI-1'!CP22 ="",'TRI-1'!CP22&lt;0,'TRI-1'!CP22  &gt;10),"",IF((ROUND(TRUNC(('TRI-1'!CP22  ),2),0))=10,"A+",IF((ROUND(TRUNC(('TRI-1'!CP22  ),2),0))=9,"A-",IF((ROUND(TRUNC(('TRI-1'!CP22   ),2),0))=8,"B+",IF((ROUND(TRUNC(('TRI-1'!CP22 ),2),0))=7,"B-",IF((ROUND(TRUNC(('TRI-1'!CP22  ),2),0))=6,"C+",IF((ROUND(TRUNC(('TRI-1'!CP22  ),2),0))=5,"C-",IF((ROUND(TRUNC(('TRI-1'!CP22  ),2),0))=4,"D+",IF((ROUND(TRUNC(('TRI-1'!CP22 ),2),0))=3,"D-",IF((ROUND(TRUNC(('TRI-1'!CP22 ),2),0))=2,"E+",IF((ROUND(TRUNC(('TRI-1'!CP22  ),2),0))&lt;=1,"E-","")))))))))))</f>
        <v>B-</v>
      </c>
      <c r="CQ22" s="51" t="str">
        <f>IF(OR('TRI-1'!CQ22 ="",'TRI-1'!CQ22&lt;0,'TRI-1'!CQ22  &gt;10),"",IF((ROUND(TRUNC(('TRI-1'!CQ22  ),2),0))=10,"A+",IF((ROUND(TRUNC(('TRI-1'!CQ22  ),2),0))=9,"A-",IF((ROUND(TRUNC(('TRI-1'!CQ22   ),2),0))=8,"B+",IF((ROUND(TRUNC(('TRI-1'!CQ22 ),2),0))=7,"B-",IF((ROUND(TRUNC(('TRI-1'!CQ22  ),2),0))=6,"C+",IF((ROUND(TRUNC(('TRI-1'!CQ22  ),2),0))=5,"C-",IF((ROUND(TRUNC(('TRI-1'!CQ22  ),2),0))=4,"D+",IF((ROUND(TRUNC(('TRI-1'!CQ22 ),2),0))=3,"D-",IF((ROUND(TRUNC(('TRI-1'!CQ22 ),2),0))=2,"E+",IF((ROUND(TRUNC(('TRI-1'!CQ22  ),2),0))&lt;=1,"E-","")))))))))))</f>
        <v>B-</v>
      </c>
      <c r="CR22" s="51" t="str">
        <f>IF(OR('TRI-1'!CR22 ="",'TRI-1'!CR22&lt;0,'TRI-1'!CR22  &gt;10),"",IF((ROUND(TRUNC(('TRI-1'!CR22  ),2),0))=10,"A+",IF((ROUND(TRUNC(('TRI-1'!CR22  ),2),0))=9,"A-",IF((ROUND(TRUNC(('TRI-1'!CR22   ),2),0))=8,"B+",IF((ROUND(TRUNC(('TRI-1'!CR22 ),2),0))=7,"B-",IF((ROUND(TRUNC(('TRI-1'!CR22  ),2),0))=6,"C+",IF((ROUND(TRUNC(('TRI-1'!CR22  ),2),0))=5,"C-",IF((ROUND(TRUNC(('TRI-1'!CR22  ),2),0))=4,"D+",IF((ROUND(TRUNC(('TRI-1'!CR22 ),2),0))=3,"D-",IF((ROUND(TRUNC(('TRI-1'!CR22 ),2),0))=2,"E+",IF((ROUND(TRUNC(('TRI-1'!CR22  ),2),0))&lt;=1,"E-","")))))))))))</f>
        <v>B-</v>
      </c>
      <c r="CS22" s="51" t="str">
        <f>IF(OR('TRI-1'!CS22 ="",'TRI-1'!CS22&lt;0,'TRI-1'!CS22  &gt;10),"",IF((ROUND(TRUNC(('TRI-1'!CS22  ),2),0))=10,"A+",IF((ROUND(TRUNC(('TRI-1'!CS22  ),2),0))=9,"A-",IF((ROUND(TRUNC(('TRI-1'!CS22   ),2),0))=8,"B+",IF((ROUND(TRUNC(('TRI-1'!CS22 ),2),0))=7,"B-",IF((ROUND(TRUNC(('TRI-1'!CS22  ),2),0))=6,"C+",IF((ROUND(TRUNC(('TRI-1'!CS22  ),2),0))=5,"C-",IF((ROUND(TRUNC(('TRI-1'!CS22  ),2),0))=4,"D+",IF((ROUND(TRUNC(('TRI-1'!CS22 ),2),0))=3,"D-",IF((ROUND(TRUNC(('TRI-1'!CS22 ),2),0))=2,"E+",IF((ROUND(TRUNC(('TRI-1'!CS22  ),2),0))&lt;=1,"E-","")))))))))))</f>
        <v>B-</v>
      </c>
      <c r="CT22" s="51" t="str">
        <f>IF(OR('TRI-1'!CT22 ="",'TRI-1'!CT22&lt;0,'TRI-1'!CT22  &gt;10),"",IF((ROUND(TRUNC(('TRI-1'!CT22  ),2),0))=10,"A+",IF((ROUND(TRUNC(('TRI-1'!CT22  ),2),0))=9,"A-",IF((ROUND(TRUNC(('TRI-1'!CT22   ),2),0))=8,"B+",IF((ROUND(TRUNC(('TRI-1'!CT22 ),2),0))=7,"B-",IF((ROUND(TRUNC(('TRI-1'!CT22  ),2),0))=6,"C+",IF((ROUND(TRUNC(('TRI-1'!CT22  ),2),0))=5,"C-",IF((ROUND(TRUNC(('TRI-1'!CT22  ),2),0))=4,"D+",IF((ROUND(TRUNC(('TRI-1'!CT22 ),2),0))=3,"D-",IF((ROUND(TRUNC(('TRI-1'!CT22 ),2),0))=2,"E+",IF((ROUND(TRUNC(('TRI-1'!CT22  ),2),0))&lt;=1,"E-","")))))))))))</f>
        <v>B-</v>
      </c>
      <c r="CU22" s="51" t="str">
        <f>IF(OR('TRI-1'!CU22 ="",'TRI-1'!CU22&lt;0,'TRI-1'!CU22  &gt;10),"",IF((ROUND(TRUNC(('TRI-1'!CU22  ),2),0))=10,"A+",IF((ROUND(TRUNC(('TRI-1'!CU22  ),2),0))=9,"A-",IF((ROUND(TRUNC(('TRI-1'!CU22   ),2),0))=8,"B+",IF((ROUND(TRUNC(('TRI-1'!CU22 ),2),0))=7,"B-",IF((ROUND(TRUNC(('TRI-1'!CU22  ),2),0))=6,"C+",IF((ROUND(TRUNC(('TRI-1'!CU22  ),2),0))=5,"C-",IF((ROUND(TRUNC(('TRI-1'!CU22  ),2),0))=4,"D+",IF((ROUND(TRUNC(('TRI-1'!CU22 ),2),0))=3,"D-",IF((ROUND(TRUNC(('TRI-1'!CU22 ),2),0))=2,"E+",IF((ROUND(TRUNC(('TRI-1'!CU22  ),2),0))&lt;=1,"E-","")))))))))))</f>
        <v>B-</v>
      </c>
      <c r="CV22" s="51" t="str">
        <f>IF(OR('TRI-1'!CV22 ="",'TRI-1'!CV22&lt;0,'TRI-1'!CV22  &gt;10),"",IF((ROUND(TRUNC(('TRI-1'!CV22  ),2),0))=10,"A+",IF((ROUND(TRUNC(('TRI-1'!CV22  ),2),0))=9,"A-",IF((ROUND(TRUNC(('TRI-1'!CV22   ),2),0))=8,"B+",IF((ROUND(TRUNC(('TRI-1'!CV22 ),2),0))=7,"B-",IF((ROUND(TRUNC(('TRI-1'!CV22  ),2),0))=6,"C+",IF((ROUND(TRUNC(('TRI-1'!CV22  ),2),0))=5,"C-",IF((ROUND(TRUNC(('TRI-1'!CV22  ),2),0))=4,"D+",IF((ROUND(TRUNC(('TRI-1'!CV22 ),2),0))=3,"D-",IF((ROUND(TRUNC(('TRI-1'!CV22 ),2),0))=2,"E+",IF((ROUND(TRUNC(('TRI-1'!CV22  ),2),0))&lt;=1,"E-","")))))))))))</f>
        <v>B-</v>
      </c>
      <c r="CW22" s="51" t="str">
        <f>IF(OR('TRI-1'!CW22 ="",'TRI-1'!CW22&lt;0,'TRI-1'!CW22  &gt;10),"",IF((ROUND(TRUNC(('TRI-1'!CW22  ),2),0))=10,"A+",IF((ROUND(TRUNC(('TRI-1'!CW22  ),2),0))=9,"A-",IF((ROUND(TRUNC(('TRI-1'!CW22   ),2),0))=8,"B+",IF((ROUND(TRUNC(('TRI-1'!CW22 ),2),0))=7,"B-",IF((ROUND(TRUNC(('TRI-1'!CW22  ),2),0))=6,"C+",IF((ROUND(TRUNC(('TRI-1'!CW22  ),2),0))=5,"C-",IF((ROUND(TRUNC(('TRI-1'!CW22  ),2),0))=4,"D+",IF((ROUND(TRUNC(('TRI-1'!CW22 ),2),0))=3,"D-",IF((ROUND(TRUNC(('TRI-1'!CW22 ),2),0))=2,"E+",IF((ROUND(TRUNC(('TRI-1'!CW22  ),2),0))&lt;=1,"E-","")))))))))))</f>
        <v>B-</v>
      </c>
      <c r="CX22" s="51" t="str">
        <f>IF(OR('TRI-1'!CX22 ="",'TRI-1'!CX22&lt;0,'TRI-1'!CX22  &gt;10),"",IF((ROUND(TRUNC(('TRI-1'!CX22  ),2),0))=10,"A+",IF((ROUND(TRUNC(('TRI-1'!CX22  ),2),0))=9,"A-",IF((ROUND(TRUNC(('TRI-1'!CX22   ),2),0))=8,"B+",IF((ROUND(TRUNC(('TRI-1'!CX22 ),2),0))=7,"B-",IF((ROUND(TRUNC(('TRI-1'!CX22  ),2),0))=6,"C+",IF((ROUND(TRUNC(('TRI-1'!CX22  ),2),0))=5,"C-",IF((ROUND(TRUNC(('TRI-1'!CX22  ),2),0))=4,"D+",IF((ROUND(TRUNC(('TRI-1'!CX22 ),2),0))=3,"D-",IF((ROUND(TRUNC(('TRI-1'!CX22 ),2),0))=2,"E+",IF((ROUND(TRUNC(('TRI-1'!CX22  ),2),0))&lt;=1,"E-","")))))))))))</f>
        <v>B-</v>
      </c>
      <c r="CY22" s="51" t="str">
        <f>IF(OR('TRI-1'!CY22 ="",'TRI-1'!CY22&lt;0,'TRI-1'!CY22  &gt;10),"",IF((ROUND(TRUNC(('TRI-1'!CY22  ),2),0))=10,"A+",IF((ROUND(TRUNC(('TRI-1'!CY22  ),2),0))=9,"A-",IF((ROUND(TRUNC(('TRI-1'!CY22   ),2),0))=8,"B+",IF((ROUND(TRUNC(('TRI-1'!CY22 ),2),0))=7,"B-",IF((ROUND(TRUNC(('TRI-1'!CY22  ),2),0))=6,"C+",IF((ROUND(TRUNC(('TRI-1'!CY22  ),2),0))=5,"C-",IF((ROUND(TRUNC(('TRI-1'!CY22  ),2),0))=4,"D+",IF((ROUND(TRUNC(('TRI-1'!CY22 ),2),0))=3,"D-",IF((ROUND(TRUNC(('TRI-1'!CY22 ),2),0))=2,"E+",IF((ROUND(TRUNC(('TRI-1'!CY22  ),2),0))&lt;=1,"E-","")))))))))))</f>
        <v>B-</v>
      </c>
      <c r="CZ22" s="51" t="str">
        <f>IF(OR('TRI-1'!CZ22 ="",'TRI-1'!CZ22&lt;0,'TRI-1'!CZ22  &gt;10),"",IF((ROUND(TRUNC(('TRI-1'!CZ22  ),2),0))=10,"A+",IF((ROUND(TRUNC(('TRI-1'!CZ22  ),2),0))=9,"A-",IF((ROUND(TRUNC(('TRI-1'!CZ22   ),2),0))=8,"B+",IF((ROUND(TRUNC(('TRI-1'!CZ22 ),2),0))=7,"B-",IF((ROUND(TRUNC(('TRI-1'!CZ22  ),2),0))=6,"C+",IF((ROUND(TRUNC(('TRI-1'!CZ22  ),2),0))=5,"C-",IF((ROUND(TRUNC(('TRI-1'!CZ22  ),2),0))=4,"D+",IF((ROUND(TRUNC(('TRI-1'!CZ22 ),2),0))=3,"D-",IF((ROUND(TRUNC(('TRI-1'!CZ22 ),2),0))=2,"E+",IF((ROUND(TRUNC(('TRI-1'!CZ22  ),2),0))&lt;=1,"E-","")))))))))))</f>
        <v>B-</v>
      </c>
      <c r="DA22" s="51" t="str">
        <f>IF(OR('TRI-1'!DA22 ="",'TRI-1'!DA22&lt;0,'TRI-1'!DA22  &gt;10),"",IF((ROUND(TRUNC(('TRI-1'!DA22  ),2),0))=10,"A+",IF((ROUND(TRUNC(('TRI-1'!DA22  ),2),0))=9,"A-",IF((ROUND(TRUNC(('TRI-1'!DA22   ),2),0))=8,"B+",IF((ROUND(TRUNC(('TRI-1'!DA22 ),2),0))=7,"B-",IF((ROUND(TRUNC(('TRI-1'!DA22  ),2),0))=6,"C+",IF((ROUND(TRUNC(('TRI-1'!DA22  ),2),0))=5,"C-",IF((ROUND(TRUNC(('TRI-1'!DA22  ),2),0))=4,"D+",IF((ROUND(TRUNC(('TRI-1'!DA22 ),2),0))=3,"D-",IF((ROUND(TRUNC(('TRI-1'!DA22 ),2),0))=2,"E+",IF((ROUND(TRUNC(('TRI-1'!DA22  ),2),0))&lt;=1,"E-","")))))))))))</f>
        <v>B-</v>
      </c>
      <c r="DB22" s="51" t="str">
        <f>IF(OR('TRI-1'!DB22 ="",'TRI-1'!DB22&lt;0,'TRI-1'!DB22  &gt;10),"",IF((ROUND(TRUNC(('TRI-1'!DB22  ),2),0))=10,"A+",IF((ROUND(TRUNC(('TRI-1'!DB22  ),2),0))=9,"A-",IF((ROUND(TRUNC(('TRI-1'!DB22   ),2),0))=8,"B+",IF((ROUND(TRUNC(('TRI-1'!DB22 ),2),0))=7,"B-",IF((ROUND(TRUNC(('TRI-1'!DB22  ),2),0))=6,"C+",IF((ROUND(TRUNC(('TRI-1'!DB22  ),2),0))=5,"C-",IF((ROUND(TRUNC(('TRI-1'!DB22  ),2),0))=4,"D+",IF((ROUND(TRUNC(('TRI-1'!DB22 ),2),0))=3,"D-",IF((ROUND(TRUNC(('TRI-1'!DB22 ),2),0))=2,"E+",IF((ROUND(TRUNC(('TRI-1'!DB22  ),2),0))&lt;=1,"E-","")))))))))))</f>
        <v>B-</v>
      </c>
      <c r="DC22" s="51" t="str">
        <f>IF(OR('TRI-1'!DC22 ="",'TRI-1'!DC22&lt;0,'TRI-1'!DC22  &gt;10),"",IF((ROUND(TRUNC(('TRI-1'!DC22  ),2),0))=10,"A+",IF((ROUND(TRUNC(('TRI-1'!DC22  ),2),0))=9,"A-",IF((ROUND(TRUNC(('TRI-1'!DC22   ),2),0))=8,"B+",IF((ROUND(TRUNC(('TRI-1'!DC22 ),2),0))=7,"B-",IF((ROUND(TRUNC(('TRI-1'!DC22  ),2),0))=6,"C+",IF((ROUND(TRUNC(('TRI-1'!DC22  ),2),0))=5,"C-",IF((ROUND(TRUNC(('TRI-1'!DC22  ),2),0))=4,"D+",IF((ROUND(TRUNC(('TRI-1'!DC22 ),2),0))=3,"D-",IF((ROUND(TRUNC(('TRI-1'!DC22 ),2),0))=2,"E+",IF((ROUND(TRUNC(('TRI-1'!DC22  ),2),0))&lt;=1,"E-","")))))))))))</f>
        <v>B-</v>
      </c>
      <c r="DD22" s="51" t="str">
        <f>IF(OR('TRI-1'!DD22 ="",'TRI-1'!DD22&lt;0,'TRI-1'!DD22  &gt;10),"",IF((ROUND(TRUNC(('TRI-1'!DD22  ),2),0))=10,"A+",IF((ROUND(TRUNC(('TRI-1'!DD22  ),2),0))=9,"A-",IF((ROUND(TRUNC(('TRI-1'!DD22   ),2),0))=8,"B+",IF((ROUND(TRUNC(('TRI-1'!DD22 ),2),0))=7,"B-",IF((ROUND(TRUNC(('TRI-1'!DD22  ),2),0))=6,"C+",IF((ROUND(TRUNC(('TRI-1'!DD22  ),2),0))=5,"C-",IF((ROUND(TRUNC(('TRI-1'!DD22  ),2),0))=4,"D+",IF((ROUND(TRUNC(('TRI-1'!DD22 ),2),0))=3,"D-",IF((ROUND(TRUNC(('TRI-1'!DD22 ),2),0))=2,"E+",IF((ROUND(TRUNC(('TRI-1'!DD22  ),2),0))&lt;=1,"E-","")))))))))))</f>
        <v>A+</v>
      </c>
      <c r="DE22" s="51" t="str">
        <f>IF(OR('TRI-1'!DE22 ="",'TRI-1'!DE22&lt;0,'TRI-1'!DE22  &gt;10),"",IF((ROUND(TRUNC(('TRI-1'!DE22  ),2),0))=10,"A+",IF((ROUND(TRUNC(('TRI-1'!DE22  ),2),0))=9,"A-",IF((ROUND(TRUNC(('TRI-1'!DE22   ),2),0))=8,"B+",IF((ROUND(TRUNC(('TRI-1'!DE22 ),2),0))=7,"B-",IF((ROUND(TRUNC(('TRI-1'!DE22  ),2),0))=6,"C+",IF((ROUND(TRUNC(('TRI-1'!DE22  ),2),0))=5,"C-",IF((ROUND(TRUNC(('TRI-1'!DE22  ),2),0))=4,"D+",IF((ROUND(TRUNC(('TRI-1'!DE22 ),2),0))=3,"D-",IF((ROUND(TRUNC(('TRI-1'!DE22 ),2),0))=2,"E+",IF((ROUND(TRUNC(('TRI-1'!DE22  ),2),0))&lt;=1,"E-","")))))))))))</f>
        <v>A+</v>
      </c>
      <c r="DF22" s="51" t="str">
        <f>IF(OR('TRI-1'!DF22 ="",'TRI-1'!DF22&lt;0,'TRI-1'!DF22  &gt;10),"",IF((ROUND(TRUNC(('TRI-1'!DF22  ),2),0))=10,"A+",IF((ROUND(TRUNC(('TRI-1'!DF22  ),2),0))=9,"A-",IF((ROUND(TRUNC(('TRI-1'!DF22   ),2),0))=8,"B+",IF((ROUND(TRUNC(('TRI-1'!DF22 ),2),0))=7,"B-",IF((ROUND(TRUNC(('TRI-1'!DF22  ),2),0))=6,"C+",IF((ROUND(TRUNC(('TRI-1'!DF22  ),2),0))=5,"C-",IF((ROUND(TRUNC(('TRI-1'!DF22  ),2),0))=4,"D+",IF((ROUND(TRUNC(('TRI-1'!DF22 ),2),0))=3,"D-",IF((ROUND(TRUNC(('TRI-1'!DF22 ),2),0))=2,"E+",IF((ROUND(TRUNC(('TRI-1'!DF22  ),2),0))&lt;=1,"E-","")))))))))))</f>
        <v>A+</v>
      </c>
      <c r="DG22" s="51" t="str">
        <f>IF(OR('TRI-1'!DG22 ="",'TRI-1'!DG22&lt;0,'TRI-1'!DG22  &gt;10),"",IF((ROUND(TRUNC(('TRI-1'!DG22  ),2),0))=10,"A+",IF((ROUND(TRUNC(('TRI-1'!DG22  ),2),0))=9,"A-",IF((ROUND(TRUNC(('TRI-1'!DG22   ),2),0))=8,"B+",IF((ROUND(TRUNC(('TRI-1'!DG22 ),2),0))=7,"B-",IF((ROUND(TRUNC(('TRI-1'!DG22  ),2),0))=6,"C+",IF((ROUND(TRUNC(('TRI-1'!DG22  ),2),0))=5,"C-",IF((ROUND(TRUNC(('TRI-1'!DG22  ),2),0))=4,"D+",IF((ROUND(TRUNC(('TRI-1'!DG22 ),2),0))=3,"D-",IF((ROUND(TRUNC(('TRI-1'!DG22 ),2),0))=2,"E+",IF((ROUND(TRUNC(('TRI-1'!DG22  ),2),0))&lt;=1,"E-","")))))))))))</f>
        <v>A+</v>
      </c>
      <c r="DH22" s="51" t="str">
        <f>IF(OR('TRI-1'!DH22 ="",'TRI-1'!DH22&lt;0,'TRI-1'!DH22  &gt;10),"",IF((ROUND(TRUNC(('TRI-1'!DH22  ),2),0))=10,"A+",IF((ROUND(TRUNC(('TRI-1'!DH22  ),2),0))=9,"A-",IF((ROUND(TRUNC(('TRI-1'!DH22   ),2),0))=8,"B+",IF((ROUND(TRUNC(('TRI-1'!DH22 ),2),0))=7,"B-",IF((ROUND(TRUNC(('TRI-1'!DH22  ),2),0))=6,"C+",IF((ROUND(TRUNC(('TRI-1'!DH22  ),2),0))=5,"C-",IF((ROUND(TRUNC(('TRI-1'!DH22  ),2),0))=4,"D+",IF((ROUND(TRUNC(('TRI-1'!DH22 ),2),0))=3,"D-",IF((ROUND(TRUNC(('TRI-1'!DH22 ),2),0))=2,"E+",IF((ROUND(TRUNC(('TRI-1'!DH22  ),2),0))&lt;=1,"E-","")))))))))))</f>
        <v>A+</v>
      </c>
      <c r="DI22" s="51" t="str">
        <f>IF(OR('TRI-1'!DI22 ="",'TRI-1'!DI22&lt;0,'TRI-1'!DI22  &gt;10),"",IF((ROUND(TRUNC(('TRI-1'!DI22  ),2),0))=10,"A+",IF((ROUND(TRUNC(('TRI-1'!DI22  ),2),0))=9,"A-",IF((ROUND(TRUNC(('TRI-1'!DI22   ),2),0))=8,"B+",IF((ROUND(TRUNC(('TRI-1'!DI22 ),2),0))=7,"B-",IF((ROUND(TRUNC(('TRI-1'!DI22  ),2),0))=6,"C+",IF((ROUND(TRUNC(('TRI-1'!DI22  ),2),0))=5,"C-",IF((ROUND(TRUNC(('TRI-1'!DI22  ),2),0))=4,"D+",IF((ROUND(TRUNC(('TRI-1'!DI22 ),2),0))=3,"D-",IF((ROUND(TRUNC(('TRI-1'!DI22 ),2),0))=2,"E+",IF((ROUND(TRUNC(('TRI-1'!DI22  ),2),0))&lt;=1,"E-","")))))))))))</f>
        <v>A+</v>
      </c>
      <c r="DJ22" s="51" t="str">
        <f>IF(OR('TRI-1'!DJ22 ="",'TRI-1'!DJ22&lt;0,'TRI-1'!DJ22  &gt;10),"",IF((ROUND(TRUNC(('TRI-1'!DJ22  ),2),0))=10,"A+",IF((ROUND(TRUNC(('TRI-1'!DJ22  ),2),0))=9,"A-",IF((ROUND(TRUNC(('TRI-1'!DJ22   ),2),0))=8,"B+",IF((ROUND(TRUNC(('TRI-1'!DJ22 ),2),0))=7,"B-",IF((ROUND(TRUNC(('TRI-1'!DJ22  ),2),0))=6,"C+",IF((ROUND(TRUNC(('TRI-1'!DJ22  ),2),0))=5,"C-",IF((ROUND(TRUNC(('TRI-1'!DJ22  ),2),0))=4,"D+",IF((ROUND(TRUNC(('TRI-1'!DJ22 ),2),0))=3,"D-",IF((ROUND(TRUNC(('TRI-1'!DJ22 ),2),0))=2,"E+",IF((ROUND(TRUNC(('TRI-1'!DJ22  ),2),0))&lt;=1,"E-","")))))))))))</f>
        <v>A+</v>
      </c>
      <c r="DK22" s="51" t="str">
        <f>IF(OR('TRI-1'!DK22 ="",'TRI-1'!DK22&lt;0,'TRI-1'!DK22  &gt;10),"",IF((ROUND(TRUNC(('TRI-1'!DK22  ),2),0))=10,"A+",IF((ROUND(TRUNC(('TRI-1'!DK22  ),2),0))=9,"A-",IF((ROUND(TRUNC(('TRI-1'!DK22   ),2),0))=8,"B+",IF((ROUND(TRUNC(('TRI-1'!DK22 ),2),0))=7,"B-",IF((ROUND(TRUNC(('TRI-1'!DK22  ),2),0))=6,"C+",IF((ROUND(TRUNC(('TRI-1'!DK22  ),2),0))=5,"C-",IF((ROUND(TRUNC(('TRI-1'!DK22  ),2),0))=4,"D+",IF((ROUND(TRUNC(('TRI-1'!DK22 ),2),0))=3,"D-",IF((ROUND(TRUNC(('TRI-1'!DK22 ),2),0))=2,"E+",IF((ROUND(TRUNC(('TRI-1'!DK22  ),2),0))&lt;=1,"E-","")))))))))))</f>
        <v>A+</v>
      </c>
      <c r="DL22" s="51" t="str">
        <f>IF(OR('TRI-1'!DL22 ="",'TRI-1'!DL22&lt;0,'TRI-1'!DL22  &gt;10),"",IF((ROUND(TRUNC(('TRI-1'!DL22  ),2),0))=10,"A+",IF((ROUND(TRUNC(('TRI-1'!DL22  ),2),0))=9,"A-",IF((ROUND(TRUNC(('TRI-1'!DL22   ),2),0))=8,"B+",IF((ROUND(TRUNC(('TRI-1'!DL22 ),2),0))=7,"B-",IF((ROUND(TRUNC(('TRI-1'!DL22  ),2),0))=6,"C+",IF((ROUND(TRUNC(('TRI-1'!DL22  ),2),0))=5,"C-",IF((ROUND(TRUNC(('TRI-1'!DL22  ),2),0))=4,"D+",IF((ROUND(TRUNC(('TRI-1'!DL22 ),2),0))=3,"D-",IF((ROUND(TRUNC(('TRI-1'!DL22 ),2),0))=2,"E+",IF((ROUND(TRUNC(('TRI-1'!DL22  ),2),0))&lt;=1,"E-","")))))))))))</f>
        <v>A+</v>
      </c>
      <c r="DM22" s="51" t="str">
        <f>IF(OR('TRI-1'!DM22 ="",'TRI-1'!DM22&lt;0,'TRI-1'!DM22  &gt;10),"",IF((ROUND(TRUNC(('TRI-1'!DM22  ),2),0))=10,"A+",IF((ROUND(TRUNC(('TRI-1'!DM22  ),2),0))=9,"A-",IF((ROUND(TRUNC(('TRI-1'!DM22   ),2),0))=8,"B+",IF((ROUND(TRUNC(('TRI-1'!DM22 ),2),0))=7,"B-",IF((ROUND(TRUNC(('TRI-1'!DM22  ),2),0))=6,"C+",IF((ROUND(TRUNC(('TRI-1'!DM22  ),2),0))=5,"C-",IF((ROUND(TRUNC(('TRI-1'!DM22  ),2),0))=4,"D+",IF((ROUND(TRUNC(('TRI-1'!DM22 ),2),0))=3,"D-",IF((ROUND(TRUNC(('TRI-1'!DM22 ),2),0))=2,"E+",IF((ROUND(TRUNC(('TRI-1'!DM22  ),2),0))&lt;=1,"E-","")))))))))))</f>
        <v>A+</v>
      </c>
      <c r="DN22" s="51" t="str">
        <f>IF(OR('TRI-1'!DN22 ="",'TRI-1'!DN22&lt;0,'TRI-1'!DN22  &gt;10),"",IF((ROUND(TRUNC(('TRI-1'!DN22  ),2),0))=10,"A+",IF((ROUND(TRUNC(('TRI-1'!DN22  ),2),0))=9,"A-",IF((ROUND(TRUNC(('TRI-1'!DN22   ),2),0))=8,"B+",IF((ROUND(TRUNC(('TRI-1'!DN22 ),2),0))=7,"B-",IF((ROUND(TRUNC(('TRI-1'!DN22  ),2),0))=6,"C+",IF((ROUND(TRUNC(('TRI-1'!DN22  ),2),0))=5,"C-",IF((ROUND(TRUNC(('TRI-1'!DN22  ),2),0))=4,"D+",IF((ROUND(TRUNC(('TRI-1'!DN22 ),2),0))=3,"D-",IF((ROUND(TRUNC(('TRI-1'!DN22 ),2),0))=2,"E+",IF((ROUND(TRUNC(('TRI-1'!DN22  ),2),0))&lt;=1,"E-","")))))))))))</f>
        <v>A+</v>
      </c>
      <c r="DO22" s="51" t="str">
        <f>IF(OR('TRI-1'!DO22 ="",'TRI-1'!DO22&lt;0,'TRI-1'!DO22  &gt;10),"",IF((ROUND(TRUNC(('TRI-1'!DO22  ),2),0))=10,"A+",IF((ROUND(TRUNC(('TRI-1'!DO22  ),2),0))=9,"A-",IF((ROUND(TRUNC(('TRI-1'!DO22   ),2),0))=8,"B+",IF((ROUND(TRUNC(('TRI-1'!DO22 ),2),0))=7,"B-",IF((ROUND(TRUNC(('TRI-1'!DO22  ),2),0))=6,"C+",IF((ROUND(TRUNC(('TRI-1'!DO22  ),2),0))=5,"C-",IF((ROUND(TRUNC(('TRI-1'!DO22  ),2),0))=4,"D+",IF((ROUND(TRUNC(('TRI-1'!DO22 ),2),0))=3,"D-",IF((ROUND(TRUNC(('TRI-1'!DO22 ),2),0))=2,"E+",IF((ROUND(TRUNC(('TRI-1'!DO22  ),2),0))&lt;=1,"E-","")))))))))))</f>
        <v>A+</v>
      </c>
      <c r="DP22" s="51" t="str">
        <f>IF(OR('TRI-1'!DP22 ="",'TRI-1'!DP22&lt;0,'TRI-1'!DP22  &gt;10),"",IF((ROUND(TRUNC(('TRI-1'!DP22  ),2),0))=10,"A+",IF((ROUND(TRUNC(('TRI-1'!DP22  ),2),0))=9,"A-",IF((ROUND(TRUNC(('TRI-1'!DP22   ),2),0))=8,"B+",IF((ROUND(TRUNC(('TRI-1'!DP22 ),2),0))=7,"B-",IF((ROUND(TRUNC(('TRI-1'!DP22  ),2),0))=6,"C+",IF((ROUND(TRUNC(('TRI-1'!DP22  ),2),0))=5,"C-",IF((ROUND(TRUNC(('TRI-1'!DP22  ),2),0))=4,"D+",IF((ROUND(TRUNC(('TRI-1'!DP22 ),2),0))=3,"D-",IF((ROUND(TRUNC(('TRI-1'!DP22 ),2),0))=2,"E+",IF((ROUND(TRUNC(('TRI-1'!DP22  ),2),0))&lt;=1,"E-","")))))))))))</f>
        <v>A+</v>
      </c>
      <c r="DQ22" s="51" t="str">
        <f>IF(OR('TRI-1'!DQ22 ="",'TRI-1'!DQ22&lt;0,'TRI-1'!DQ22  &gt;10),"",IF((ROUND(TRUNC(('TRI-1'!DQ22  ),2),0))=10,"A+",IF((ROUND(TRUNC(('TRI-1'!DQ22  ),2),0))=9,"A-",IF((ROUND(TRUNC(('TRI-1'!DQ22   ),2),0))=8,"B+",IF((ROUND(TRUNC(('TRI-1'!DQ22 ),2),0))=7,"B-",IF((ROUND(TRUNC(('TRI-1'!DQ22  ),2),0))=6,"C+",IF((ROUND(TRUNC(('TRI-1'!DQ22  ),2),0))=5,"C-",IF((ROUND(TRUNC(('TRI-1'!DQ22  ),2),0))=4,"D+",IF((ROUND(TRUNC(('TRI-1'!DQ22 ),2),0))=3,"D-",IF((ROUND(TRUNC(('TRI-1'!DQ22 ),2),0))=2,"E+",IF((ROUND(TRUNC(('TRI-1'!DQ22  ),2),0))&lt;=1,"E-","")))))))))))</f>
        <v>A+</v>
      </c>
      <c r="DR22" s="51" t="str">
        <f>IF(OR('TRI-1'!DR22 ="",'TRI-1'!DR22&lt;0,'TRI-1'!DR22  &gt;10),"",IF((ROUND(TRUNC(('TRI-1'!DR22  ),2),0))=10,"A+",IF((ROUND(TRUNC(('TRI-1'!DR22  ),2),0))=9,"A-",IF((ROUND(TRUNC(('TRI-1'!DR22   ),2),0))=8,"B+",IF((ROUND(TRUNC(('TRI-1'!DR22 ),2),0))=7,"B-",IF((ROUND(TRUNC(('TRI-1'!DR22  ),2),0))=6,"C+",IF((ROUND(TRUNC(('TRI-1'!DR22  ),2),0))=5,"C-",IF((ROUND(TRUNC(('TRI-1'!DR22  ),2),0))=4,"D+",IF((ROUND(TRUNC(('TRI-1'!DR22 ),2),0))=3,"D-",IF((ROUND(TRUNC(('TRI-1'!DR22 ),2),0))=2,"E+",IF((ROUND(TRUNC(('TRI-1'!DR22  ),2),0))&lt;=1,"E-","")))))))))))</f>
        <v>A+</v>
      </c>
      <c r="DS22" s="51" t="str">
        <f>IF(OR('TRI-1'!DS22 ="",'TRI-1'!DS22&lt;0,'TRI-1'!DS22  &gt;10),"",IF((ROUND(TRUNC(('TRI-1'!DS22  ),2),0))=10,"A+",IF((ROUND(TRUNC(('TRI-1'!DS22  ),2),0))=9,"A-",IF((ROUND(TRUNC(('TRI-1'!DS22   ),2),0))=8,"B+",IF((ROUND(TRUNC(('TRI-1'!DS22 ),2),0))=7,"B-",IF((ROUND(TRUNC(('TRI-1'!DS22  ),2),0))=6,"C+",IF((ROUND(TRUNC(('TRI-1'!DS22  ),2),0))=5,"C-",IF((ROUND(TRUNC(('TRI-1'!DS22  ),2),0))=4,"D+",IF((ROUND(TRUNC(('TRI-1'!DS22 ),2),0))=3,"D-",IF((ROUND(TRUNC(('TRI-1'!DS22 ),2),0))=2,"E+",IF((ROUND(TRUNC(('TRI-1'!DS22  ),2),0))&lt;=1,"E-","")))))))))))</f>
        <v>A+</v>
      </c>
      <c r="DT22" s="51" t="str">
        <f>IF(OR('TRI-1'!DT22 ="",'TRI-1'!DT22&lt;0,'TRI-1'!DT22  &gt;10),"",IF((ROUND(TRUNC(('TRI-1'!DT22  ),2),0))=10,"A+",IF((ROUND(TRUNC(('TRI-1'!DT22  ),2),0))=9,"A-",IF((ROUND(TRUNC(('TRI-1'!DT22   ),2),0))=8,"B+",IF((ROUND(TRUNC(('TRI-1'!DT22 ),2),0))=7,"B-",IF((ROUND(TRUNC(('TRI-1'!DT22  ),2),0))=6,"C+",IF((ROUND(TRUNC(('TRI-1'!DT22  ),2),0))=5,"C-",IF((ROUND(TRUNC(('TRI-1'!DT22  ),2),0))=4,"D+",IF((ROUND(TRUNC(('TRI-1'!DT22 ),2),0))=3,"D-",IF((ROUND(TRUNC(('TRI-1'!DT22 ),2),0))=2,"E+",IF((ROUND(TRUNC(('TRI-1'!DT22  ),2),0))&lt;=1,"E-","")))))))))))</f>
        <v>A+</v>
      </c>
      <c r="DU22" s="51" t="str">
        <f>IF(OR('TRI-1'!DU22 ="",'TRI-1'!DU22&lt;0,'TRI-1'!DU22  &gt;10),"",IF((ROUND(TRUNC(('TRI-1'!DU22  ),2),0))=10,"A+",IF((ROUND(TRUNC(('TRI-1'!DU22  ),2),0))=9,"A-",IF((ROUND(TRUNC(('TRI-1'!DU22   ),2),0))=8,"B+",IF((ROUND(TRUNC(('TRI-1'!DU22 ),2),0))=7,"B-",IF((ROUND(TRUNC(('TRI-1'!DU22  ),2),0))=6,"C+",IF((ROUND(TRUNC(('TRI-1'!DU22  ),2),0))=5,"C-",IF((ROUND(TRUNC(('TRI-1'!DU22  ),2),0))=4,"D+",IF((ROUND(TRUNC(('TRI-1'!DU22 ),2),0))=3,"D-",IF((ROUND(TRUNC(('TRI-1'!DU22 ),2),0))=2,"E+",IF((ROUND(TRUNC(('TRI-1'!DU22  ),2),0))&lt;=1,"E-","")))))))))))</f>
        <v>A+</v>
      </c>
      <c r="DV22" s="51" t="str">
        <f>IF(OR('TRI-1'!DV22 ="",'TRI-1'!DV22&lt;0,'TRI-1'!DV22  &gt;10),"",IF((ROUND(TRUNC(('TRI-1'!DV22  ),2),0))=10,"A+",IF((ROUND(TRUNC(('TRI-1'!DV22  ),2),0))=9,"A-",IF((ROUND(TRUNC(('TRI-1'!DV22   ),2),0))=8,"B+",IF((ROUND(TRUNC(('TRI-1'!DV22 ),2),0))=7,"B-",IF((ROUND(TRUNC(('TRI-1'!DV22  ),2),0))=6,"C+",IF((ROUND(TRUNC(('TRI-1'!DV22  ),2),0))=5,"C-",IF((ROUND(TRUNC(('TRI-1'!DV22  ),2),0))=4,"D+",IF((ROUND(TRUNC(('TRI-1'!DV22 ),2),0))=3,"D-",IF((ROUND(TRUNC(('TRI-1'!DV22 ),2),0))=2,"E+",IF((ROUND(TRUNC(('TRI-1'!DV22  ),2),0))&lt;=1,"E-","")))))))))))</f>
        <v>A+</v>
      </c>
      <c r="DW22" s="51" t="str">
        <f>IF(OR('TRI-1'!DW22 ="",'TRI-1'!DW22&lt;0,'TRI-1'!DW22  &gt;10),"",IF((ROUND(TRUNC(('TRI-1'!DW22  ),2),0))=10,"A+",IF((ROUND(TRUNC(('TRI-1'!DW22  ),2),0))=9,"A-",IF((ROUND(TRUNC(('TRI-1'!DW22   ),2),0))=8,"B+",IF((ROUND(TRUNC(('TRI-1'!DW22 ),2),0))=7,"B-",IF((ROUND(TRUNC(('TRI-1'!DW22  ),2),0))=6,"C+",IF((ROUND(TRUNC(('TRI-1'!DW22  ),2),0))=5,"C-",IF((ROUND(TRUNC(('TRI-1'!DW22  ),2),0))=4,"D+",IF((ROUND(TRUNC(('TRI-1'!DW22 ),2),0))=3,"D-",IF((ROUND(TRUNC(('TRI-1'!DW22 ),2),0))=2,"E+",IF((ROUND(TRUNC(('TRI-1'!DW22  ),2),0))&lt;=1,"E-","")))))))))))</f>
        <v>A+</v>
      </c>
      <c r="DX22" s="51" t="str">
        <f>IF(OR('TRI-1'!DX22 ="",'TRI-1'!DX22&lt;0,'TRI-1'!DX22  &gt;10),"",IF((ROUND(TRUNC(('TRI-1'!DX22  ),2),0))=10,"A+",IF((ROUND(TRUNC(('TRI-1'!DX22  ),2),0))=9,"A-",IF((ROUND(TRUNC(('TRI-1'!DX22   ),2),0))=8,"B+",IF((ROUND(TRUNC(('TRI-1'!DX22 ),2),0))=7,"B-",IF((ROUND(TRUNC(('TRI-1'!DX22  ),2),0))=6,"C+",IF((ROUND(TRUNC(('TRI-1'!DX22  ),2),0))=5,"C-",IF((ROUND(TRUNC(('TRI-1'!DX22  ),2),0))=4,"D+",IF((ROUND(TRUNC(('TRI-1'!DX22 ),2),0))=3,"D-",IF((ROUND(TRUNC(('TRI-1'!DX22 ),2),0))=2,"E+",IF((ROUND(TRUNC(('TRI-1'!DX22  ),2),0))&lt;=1,"E-","")))))))))))</f>
        <v>A+</v>
      </c>
      <c r="DY22" s="51" t="str">
        <f>IF(OR('TRI-1'!DY22 ="",'TRI-1'!DY22&lt;0,'TRI-1'!DY22  &gt;10),"",IF((ROUND(TRUNC(('TRI-1'!DY22  ),2),0))=10,"A+",IF((ROUND(TRUNC(('TRI-1'!DY22  ),2),0))=9,"A-",IF((ROUND(TRUNC(('TRI-1'!DY22   ),2),0))=8,"B+",IF((ROUND(TRUNC(('TRI-1'!DY22 ),2),0))=7,"B-",IF((ROUND(TRUNC(('TRI-1'!DY22  ),2),0))=6,"C+",IF((ROUND(TRUNC(('TRI-1'!DY22  ),2),0))=5,"C-",IF((ROUND(TRUNC(('TRI-1'!DY22  ),2),0))=4,"D+",IF((ROUND(TRUNC(('TRI-1'!DY22 ),2),0))=3,"D-",IF((ROUND(TRUNC(('TRI-1'!DY22 ),2),0))=2,"E+",IF((ROUND(TRUNC(('TRI-1'!DY22  ),2),0))&lt;=1,"E-","")))))))))))</f>
        <v>A+</v>
      </c>
      <c r="DZ22" s="51" t="str">
        <f>IF(OR('TRI-1'!DZ22 ="",'TRI-1'!DZ22&lt;0,'TRI-1'!DZ22  &gt;10),"",IF((ROUND(TRUNC(('TRI-1'!DZ22  ),2),0))=10,"A+",IF((ROUND(TRUNC(('TRI-1'!DZ22  ),2),0))=9,"A-",IF((ROUND(TRUNC(('TRI-1'!DZ22   ),2),0))=8,"B+",IF((ROUND(TRUNC(('TRI-1'!DZ22 ),2),0))=7,"B-",IF((ROUND(TRUNC(('TRI-1'!DZ22  ),2),0))=6,"C+",IF((ROUND(TRUNC(('TRI-1'!DZ22  ),2),0))=5,"C-",IF((ROUND(TRUNC(('TRI-1'!DZ22  ),2),0))=4,"D+",IF((ROUND(TRUNC(('TRI-1'!DZ22 ),2),0))=3,"D-",IF((ROUND(TRUNC(('TRI-1'!DZ22 ),2),0))=2,"E+",IF((ROUND(TRUNC(('TRI-1'!DZ22  ),2),0))&lt;=1,"E-","")))))))))))</f>
        <v>A+</v>
      </c>
      <c r="EA22" s="51" t="str">
        <f>IF(OR('TRI-1'!EA22 ="",'TRI-1'!EA22&lt;0,'TRI-1'!EA22  &gt;10),"",IF((ROUND(TRUNC(('TRI-1'!EA22  ),2),0))=10,"A+",IF((ROUND(TRUNC(('TRI-1'!EA22  ),2),0))=9,"A-",IF((ROUND(TRUNC(('TRI-1'!EA22   ),2),0))=8,"B+",IF((ROUND(TRUNC(('TRI-1'!EA22 ),2),0))=7,"B-",IF((ROUND(TRUNC(('TRI-1'!EA22  ),2),0))=6,"C+",IF((ROUND(TRUNC(('TRI-1'!EA22  ),2),0))=5,"C-",IF((ROUND(TRUNC(('TRI-1'!EA22  ),2),0))=4,"D+",IF((ROUND(TRUNC(('TRI-1'!EA22 ),2),0))=3,"D-",IF((ROUND(TRUNC(('TRI-1'!EA22 ),2),0))=2,"E+",IF((ROUND(TRUNC(('TRI-1'!EA22  ),2),0))&lt;=1,"E-","")))))))))))</f>
        <v>A+</v>
      </c>
      <c r="EB22" s="51" t="str">
        <f>IF(OR('TRI-1'!EB22 ="",'TRI-1'!EB22&lt;0,'TRI-1'!EB22  &gt;10),"",IF((ROUND(TRUNC(('TRI-1'!EB22  ),2),0))=10,"A+",IF((ROUND(TRUNC(('TRI-1'!EB22  ),2),0))=9,"A-",IF((ROUND(TRUNC(('TRI-1'!EB22   ),2),0))=8,"B+",IF((ROUND(TRUNC(('TRI-1'!EB22 ),2),0))=7,"B-",IF((ROUND(TRUNC(('TRI-1'!EB22  ),2),0))=6,"C+",IF((ROUND(TRUNC(('TRI-1'!EB22  ),2),0))=5,"C-",IF((ROUND(TRUNC(('TRI-1'!EB22  ),2),0))=4,"D+",IF((ROUND(TRUNC(('TRI-1'!EB22 ),2),0))=3,"D-",IF((ROUND(TRUNC(('TRI-1'!EB22 ),2),0))=2,"E+",IF((ROUND(TRUNC(('TRI-1'!EB22  ),2),0))&lt;=1,"E-","")))))))))))</f>
        <v>A+</v>
      </c>
      <c r="EC22" s="51" t="str">
        <f>IF(OR('TRI-1'!EC22 ="",'TRI-1'!EC22&lt;0,'TRI-1'!EC22  &gt;10),"",IF((ROUND(TRUNC(('TRI-1'!EC22  ),2),0))=10,"A+",IF((ROUND(TRUNC(('TRI-1'!EC22  ),2),0))=9,"A-",IF((ROUND(TRUNC(('TRI-1'!EC22   ),2),0))=8,"B+",IF((ROUND(TRUNC(('TRI-1'!EC22 ),2),0))=7,"B-",IF((ROUND(TRUNC(('TRI-1'!EC22  ),2),0))=6,"C+",IF((ROUND(TRUNC(('TRI-1'!EC22  ),2),0))=5,"C-",IF((ROUND(TRUNC(('TRI-1'!EC22  ),2),0))=4,"D+",IF((ROUND(TRUNC(('TRI-1'!EC22 ),2),0))=3,"D-",IF((ROUND(TRUNC(('TRI-1'!EC22 ),2),0))=2,"E+",IF((ROUND(TRUNC(('TRI-1'!EC22  ),2),0))&lt;=1,"E-","")))))))))))</f>
        <v>A+</v>
      </c>
      <c r="ED22" s="51" t="str">
        <f>IF(OR('TRI-1'!ED22 ="",'TRI-1'!ED22&lt;0,'TRI-1'!ED22  &gt;10),"",IF((ROUND(TRUNC(('TRI-1'!ED22  ),2),0))=10,"A+",IF((ROUND(TRUNC(('TRI-1'!ED22  ),2),0))=9,"A-",IF((ROUND(TRUNC(('TRI-1'!ED22   ),2),0))=8,"B+",IF((ROUND(TRUNC(('TRI-1'!ED22 ),2),0))=7,"B-",IF((ROUND(TRUNC(('TRI-1'!ED22  ),2),0))=6,"C+",IF((ROUND(TRUNC(('TRI-1'!ED22  ),2),0))=5,"C-",IF((ROUND(TRUNC(('TRI-1'!ED22  ),2),0))=4,"D+",IF((ROUND(TRUNC(('TRI-1'!ED22 ),2),0))=3,"D-",IF((ROUND(TRUNC(('TRI-1'!ED22 ),2),0))=2,"E+",IF((ROUND(TRUNC(('TRI-1'!ED22  ),2),0))&lt;=1,"E-","")))))))))))</f>
        <v>A+</v>
      </c>
      <c r="EE22" s="51" t="str">
        <f>IF(OR('TRI-1'!EE22 ="",'TRI-1'!EE22&lt;0,'TRI-1'!EE22  &gt;10),"",IF((ROUND(TRUNC(('TRI-1'!EE22  ),2),0))=10,"A+",IF((ROUND(TRUNC(('TRI-1'!EE22  ),2),0))=9,"A-",IF((ROUND(TRUNC(('TRI-1'!EE22   ),2),0))=8,"B+",IF((ROUND(TRUNC(('TRI-1'!EE22 ),2),0))=7,"B-",IF((ROUND(TRUNC(('TRI-1'!EE22  ),2),0))=6,"C+",IF((ROUND(TRUNC(('TRI-1'!EE22  ),2),0))=5,"C-",IF((ROUND(TRUNC(('TRI-1'!EE22  ),2),0))=4,"D+",IF((ROUND(TRUNC(('TRI-1'!EE22 ),2),0))=3,"D-",IF((ROUND(TRUNC(('TRI-1'!EE22 ),2),0))=2,"E+",IF((ROUND(TRUNC(('TRI-1'!EE22  ),2),0))&lt;=1,"E-","")))))))))))</f>
        <v>A+</v>
      </c>
      <c r="EF22" s="51" t="str">
        <f>IF(OR('TRI-1'!EF22 ="",'TRI-1'!EF22&lt;0,'TRI-1'!EF22  &gt;10),"",IF((ROUND(TRUNC(('TRI-1'!EF22  ),2),0))=10,"A+",IF((ROUND(TRUNC(('TRI-1'!EF22  ),2),0))=9,"A-",IF((ROUND(TRUNC(('TRI-1'!EF22   ),2),0))=8,"B+",IF((ROUND(TRUNC(('TRI-1'!EF22 ),2),0))=7,"B-",IF((ROUND(TRUNC(('TRI-1'!EF22  ),2),0))=6,"C+",IF((ROUND(TRUNC(('TRI-1'!EF22  ),2),0))=5,"C-",IF((ROUND(TRUNC(('TRI-1'!EF22  ),2),0))=4,"D+",IF((ROUND(TRUNC(('TRI-1'!EF22 ),2),0))=3,"D-",IF((ROUND(TRUNC(('TRI-1'!EF22 ),2),0))=2,"E+",IF((ROUND(TRUNC(('TRI-1'!EF22  ),2),0))&lt;=1,"E-","")))))))))))</f>
        <v>A+</v>
      </c>
      <c r="EG22" s="51" t="str">
        <f>IF(OR('TRI-1'!EG22 ="",'TRI-1'!EG22&lt;0,'TRI-1'!EG22  &gt;10),"",IF((ROUND(TRUNC(('TRI-1'!EG22  ),2),0))=10,"A+",IF((ROUND(TRUNC(('TRI-1'!EG22  ),2),0))=9,"A-",IF((ROUND(TRUNC(('TRI-1'!EG22   ),2),0))=8,"B+",IF((ROUND(TRUNC(('TRI-1'!EG22 ),2),0))=7,"B-",IF((ROUND(TRUNC(('TRI-1'!EG22  ),2),0))=6,"C+",IF((ROUND(TRUNC(('TRI-1'!EG22  ),2),0))=5,"C-",IF((ROUND(TRUNC(('TRI-1'!EG22  ),2),0))=4,"D+",IF((ROUND(TRUNC(('TRI-1'!EG22 ),2),0))=3,"D-",IF((ROUND(TRUNC(('TRI-1'!EG22 ),2),0))=2,"E+",IF((ROUND(TRUNC(('TRI-1'!EG22  ),2),0))&lt;=1,"E-","")))))))))))</f>
        <v>A+</v>
      </c>
      <c r="EH22" s="51" t="str">
        <f>IF(OR('TRI-1'!EH22 ="",'TRI-1'!EH22&lt;0,'TRI-1'!EH22  &gt;10),"",IF((ROUND(TRUNC(('TRI-1'!EH22  ),2),0))=10,"A+",IF((ROUND(TRUNC(('TRI-1'!EH22  ),2),0))=9,"A-",IF((ROUND(TRUNC(('TRI-1'!EH22   ),2),0))=8,"B+",IF((ROUND(TRUNC(('TRI-1'!EH22 ),2),0))=7,"B-",IF((ROUND(TRUNC(('TRI-1'!EH22  ),2),0))=6,"C+",IF((ROUND(TRUNC(('TRI-1'!EH22  ),2),0))=5,"C-",IF((ROUND(TRUNC(('TRI-1'!EH22  ),2),0))=4,"D+",IF((ROUND(TRUNC(('TRI-1'!EH22 ),2),0))=3,"D-",IF((ROUND(TRUNC(('TRI-1'!EH22 ),2),0))=2,"E+",IF((ROUND(TRUNC(('TRI-1'!EH22  ),2),0))&lt;=1,"E-","")))))))))))</f>
        <v>A+</v>
      </c>
      <c r="EI22" s="51" t="str">
        <f>IF(OR('TRI-1'!EI22 ="",'TRI-1'!EI22&lt;0,'TRI-1'!EI22  &gt;10),"",IF((ROUND(TRUNC(('TRI-1'!EI22  ),2),0))=10,"A+",IF((ROUND(TRUNC(('TRI-1'!EI22  ),2),0))=9,"A-",IF((ROUND(TRUNC(('TRI-1'!EI22   ),2),0))=8,"B+",IF((ROUND(TRUNC(('TRI-1'!EI22 ),2),0))=7,"B-",IF((ROUND(TRUNC(('TRI-1'!EI22  ),2),0))=6,"C+",IF((ROUND(TRUNC(('TRI-1'!EI22  ),2),0))=5,"C-",IF((ROUND(TRUNC(('TRI-1'!EI22  ),2),0))=4,"D+",IF((ROUND(TRUNC(('TRI-1'!EI22 ),2),0))=3,"D-",IF((ROUND(TRUNC(('TRI-1'!EI22 ),2),0))=2,"E+",IF((ROUND(TRUNC(('TRI-1'!EI22  ),2),0))&lt;=1,"E-","")))))))))))</f>
        <v>A+</v>
      </c>
      <c r="EJ22" s="51" t="str">
        <f>IF(OR('TRI-1'!EJ22 ="",'TRI-1'!EJ22&lt;0,'TRI-1'!EJ22  &gt;10),"",IF((ROUND(TRUNC(('TRI-1'!EJ22  ),2),0))=10,"A+",IF((ROUND(TRUNC(('TRI-1'!EJ22  ),2),0))=9,"A-",IF((ROUND(TRUNC(('TRI-1'!EJ22   ),2),0))=8,"B+",IF((ROUND(TRUNC(('TRI-1'!EJ22 ),2),0))=7,"B-",IF((ROUND(TRUNC(('TRI-1'!EJ22  ),2),0))=6,"C+",IF((ROUND(TRUNC(('TRI-1'!EJ22  ),2),0))=5,"C-",IF((ROUND(TRUNC(('TRI-1'!EJ22  ),2),0))=4,"D+",IF((ROUND(TRUNC(('TRI-1'!EJ22 ),2),0))=3,"D-",IF((ROUND(TRUNC(('TRI-1'!EJ22 ),2),0))=2,"E+",IF((ROUND(TRUNC(('TRI-1'!EJ22  ),2),0))&lt;=1,"E-","")))))))))))</f>
        <v>A+</v>
      </c>
      <c r="EK22" s="51" t="str">
        <f>IF(OR('TRI-1'!EK22 ="",'TRI-1'!EK22&lt;0,'TRI-1'!EK22  &gt;10),"",IF((ROUND(TRUNC(('TRI-1'!EK22  ),2),0))=10,"A+",IF((ROUND(TRUNC(('TRI-1'!EK22  ),2),0))=9,"A-",IF((ROUND(TRUNC(('TRI-1'!EK22   ),2),0))=8,"B+",IF((ROUND(TRUNC(('TRI-1'!EK22 ),2),0))=7,"B-",IF((ROUND(TRUNC(('TRI-1'!EK22  ),2),0))=6,"C+",IF((ROUND(TRUNC(('TRI-1'!EK22  ),2),0))=5,"C-",IF((ROUND(TRUNC(('TRI-1'!EK22  ),2),0))=4,"D+",IF((ROUND(TRUNC(('TRI-1'!EK22 ),2),0))=3,"D-",IF((ROUND(TRUNC(('TRI-1'!EK22 ),2),0))=2,"E+",IF((ROUND(TRUNC(('TRI-1'!EK22  ),2),0))&lt;=1,"E-","")))))))))))</f>
        <v>A+</v>
      </c>
      <c r="EL22" s="51" t="str">
        <f>IF(OR('TRI-1'!EL22 ="",'TRI-1'!EL22&lt;0,'TRI-1'!EL22  &gt;10),"",IF((ROUND(TRUNC(('TRI-1'!EL22  ),2),0))=10,"A+",IF((ROUND(TRUNC(('TRI-1'!EL22  ),2),0))=9,"A-",IF((ROUND(TRUNC(('TRI-1'!EL22   ),2),0))=8,"B+",IF((ROUND(TRUNC(('TRI-1'!EL22 ),2),0))=7,"B-",IF((ROUND(TRUNC(('TRI-1'!EL22  ),2),0))=6,"C+",IF((ROUND(TRUNC(('TRI-1'!EL22  ),2),0))=5,"C-",IF((ROUND(TRUNC(('TRI-1'!EL22  ),2),0))=4,"D+",IF((ROUND(TRUNC(('TRI-1'!EL22 ),2),0))=3,"D-",IF((ROUND(TRUNC(('TRI-1'!EL22 ),2),0))=2,"E+",IF((ROUND(TRUNC(('TRI-1'!EL22  ),2),0))&lt;=1,"E-","")))))))))))</f>
        <v>A+</v>
      </c>
      <c r="EM22" s="51" t="str">
        <f>IF(OR('TRI-1'!EM22 ="",'TRI-1'!EM22&lt;0,'TRI-1'!EM22  &gt;10),"",IF((ROUND(TRUNC(('TRI-1'!EM22  ),2),0))=10,"A+",IF((ROUND(TRUNC(('TRI-1'!EM22  ),2),0))=9,"A-",IF((ROUND(TRUNC(('TRI-1'!EM22   ),2),0))=8,"B+",IF((ROUND(TRUNC(('TRI-1'!EM22 ),2),0))=7,"B-",IF((ROUND(TRUNC(('TRI-1'!EM22  ),2),0))=6,"C+",IF((ROUND(TRUNC(('TRI-1'!EM22  ),2),0))=5,"C-",IF((ROUND(TRUNC(('TRI-1'!EM22  ),2),0))=4,"D+",IF((ROUND(TRUNC(('TRI-1'!EM22 ),2),0))=3,"D-",IF((ROUND(TRUNC(('TRI-1'!EM22 ),2),0))=2,"E+",IF((ROUND(TRUNC(('TRI-1'!EM22  ),2),0))&lt;=1,"E-","")))))))))))</f>
        <v>A+</v>
      </c>
      <c r="EN22" s="51" t="str">
        <f>IF(OR('TRI-1'!EN22 ="",'TRI-1'!EN22&lt;0,'TRI-1'!EN22  &gt;10),"",IF((ROUND(TRUNC(('TRI-1'!EN22  ),2),0))=10,"A+",IF((ROUND(TRUNC(('TRI-1'!EN22  ),2),0))=9,"A-",IF((ROUND(TRUNC(('TRI-1'!EN22   ),2),0))=8,"B+",IF((ROUND(TRUNC(('TRI-1'!EN22 ),2),0))=7,"B-",IF((ROUND(TRUNC(('TRI-1'!EN22  ),2),0))=6,"C+",IF((ROUND(TRUNC(('TRI-1'!EN22  ),2),0))=5,"C-",IF((ROUND(TRUNC(('TRI-1'!EN22  ),2),0))=4,"D+",IF((ROUND(TRUNC(('TRI-1'!EN22 ),2),0))=3,"D-",IF((ROUND(TRUNC(('TRI-1'!EN22 ),2),0))=2,"E+",IF((ROUND(TRUNC(('TRI-1'!EN22  ),2),0))&lt;=1,"E-","")))))))))))</f>
        <v>A+</v>
      </c>
      <c r="EO22" s="51" t="str">
        <f>IF(OR('TRI-1'!EO22 ="",'TRI-1'!EO22&lt;0,'TRI-1'!EO22  &gt;10),"",IF((ROUND(TRUNC(('TRI-1'!EO22  ),2),0))=10,"A+",IF((ROUND(TRUNC(('TRI-1'!EO22  ),2),0))=9,"A-",IF((ROUND(TRUNC(('TRI-1'!EO22   ),2),0))=8,"B+",IF((ROUND(TRUNC(('TRI-1'!EO22 ),2),0))=7,"B-",IF((ROUND(TRUNC(('TRI-1'!EO22  ),2),0))=6,"C+",IF((ROUND(TRUNC(('TRI-1'!EO22  ),2),0))=5,"C-",IF((ROUND(TRUNC(('TRI-1'!EO22  ),2),0))=4,"D+",IF((ROUND(TRUNC(('TRI-1'!EO22 ),2),0))=3,"D-",IF((ROUND(TRUNC(('TRI-1'!EO22 ),2),0))=2,"E+",IF((ROUND(TRUNC(('TRI-1'!EO22  ),2),0))&lt;=1,"E-","")))))))))))</f>
        <v>A+</v>
      </c>
      <c r="EP22" s="51" t="str">
        <f>IF(OR('TRI-1'!EP22 ="",'TRI-1'!EP22&lt;0,'TRI-1'!EP22  &gt;10),"",IF((ROUND(TRUNC(('TRI-1'!EP22  ),2),0))=10,"A+",IF((ROUND(TRUNC(('TRI-1'!EP22  ),2),0))=9,"A-",IF((ROUND(TRUNC(('TRI-1'!EP22   ),2),0))=8,"B+",IF((ROUND(TRUNC(('TRI-1'!EP22 ),2),0))=7,"B-",IF((ROUND(TRUNC(('TRI-1'!EP22  ),2),0))=6,"C+",IF((ROUND(TRUNC(('TRI-1'!EP22  ),2),0))=5,"C-",IF((ROUND(TRUNC(('TRI-1'!EP22  ),2),0))=4,"D+",IF((ROUND(TRUNC(('TRI-1'!EP22 ),2),0))=3,"D-",IF((ROUND(TRUNC(('TRI-1'!EP22 ),2),0))=2,"E+",IF((ROUND(TRUNC(('TRI-1'!EP22  ),2),0))&lt;=1,"E-","")))))))))))</f>
        <v>A+</v>
      </c>
      <c r="EQ22" s="51" t="str">
        <f>IF(OR('TRI-1'!EQ22 ="",'TRI-1'!EQ22&lt;0,'TRI-1'!EQ22  &gt;10),"",IF((ROUND(TRUNC(('TRI-1'!EQ22  ),2),0))=10,"A+",IF((ROUND(TRUNC(('TRI-1'!EQ22  ),2),0))=9,"A-",IF((ROUND(TRUNC(('TRI-1'!EQ22   ),2),0))=8,"B+",IF((ROUND(TRUNC(('TRI-1'!EQ22 ),2),0))=7,"B-",IF((ROUND(TRUNC(('TRI-1'!EQ22  ),2),0))=6,"C+",IF((ROUND(TRUNC(('TRI-1'!EQ22  ),2),0))=5,"C-",IF((ROUND(TRUNC(('TRI-1'!EQ22  ),2),0))=4,"D+",IF((ROUND(TRUNC(('TRI-1'!EQ22 ),2),0))=3,"D-",IF((ROUND(TRUNC(('TRI-1'!EQ22 ),2),0))=2,"E+",IF((ROUND(TRUNC(('TRI-1'!EQ22  ),2),0))&lt;=1,"E-","")))))))))))</f>
        <v>A+</v>
      </c>
      <c r="ER22" s="51" t="str">
        <f>IF(OR('TRI-1'!ER22 ="",'TRI-1'!ER22&lt;0,'TRI-1'!ER22  &gt;10),"",IF((ROUND(TRUNC(('TRI-1'!ER22  ),2),0))=10,"A+",IF((ROUND(TRUNC(('TRI-1'!ER22  ),2),0))=9,"A-",IF((ROUND(TRUNC(('TRI-1'!ER22   ),2),0))=8,"B+",IF((ROUND(TRUNC(('TRI-1'!ER22 ),2),0))=7,"B-",IF((ROUND(TRUNC(('TRI-1'!ER22  ),2),0))=6,"C+",IF((ROUND(TRUNC(('TRI-1'!ER22  ),2),0))=5,"C-",IF((ROUND(TRUNC(('TRI-1'!ER22  ),2),0))=4,"D+",IF((ROUND(TRUNC(('TRI-1'!ER22 ),2),0))=3,"D-",IF((ROUND(TRUNC(('TRI-1'!ER22 ),2),0))=2,"E+",IF((ROUND(TRUNC(('TRI-1'!ER22  ),2),0))&lt;=1,"E-","")))))))))))</f>
        <v>A+</v>
      </c>
      <c r="ES22" s="51" t="str">
        <f>IF(OR('TRI-1'!ES22 ="",'TRI-1'!ES22&lt;0,'TRI-1'!ES22  &gt;10),"",IF((ROUND(TRUNC(('TRI-1'!ES22  ),2),0))=10,"A+",IF((ROUND(TRUNC(('TRI-1'!ES22  ),2),0))=9,"A-",IF((ROUND(TRUNC(('TRI-1'!ES22   ),2),0))=8,"B+",IF((ROUND(TRUNC(('TRI-1'!ES22 ),2),0))=7,"B-",IF((ROUND(TRUNC(('TRI-1'!ES22  ),2),0))=6,"C+",IF((ROUND(TRUNC(('TRI-1'!ES22  ),2),0))=5,"C-",IF((ROUND(TRUNC(('TRI-1'!ES22  ),2),0))=4,"D+",IF((ROUND(TRUNC(('TRI-1'!ES22 ),2),0))=3,"D-",IF((ROUND(TRUNC(('TRI-1'!ES22 ),2),0))=2,"E+",IF((ROUND(TRUNC(('TRI-1'!ES22  ),2),0))&lt;=1,"E-","")))))))))))</f>
        <v>A+</v>
      </c>
      <c r="ET22" s="51" t="str">
        <f>IF('TRI-1'!ET22 ="","",'TRI-1'!ET22 )</f>
        <v>S</v>
      </c>
      <c r="EU22" s="51" t="str">
        <f>IF('TRI-1'!EU22 ="","",'TRI-1'!EU22 )</f>
        <v>S</v>
      </c>
      <c r="EV22" s="51" t="str">
        <f>IF('TRI-1'!EV22 ="","",'TRI-1'!EV22 )</f>
        <v>S</v>
      </c>
      <c r="EW22" s="51" t="str">
        <f>IF('TRI-1'!EW22 ="","",'TRI-1'!EW22 )</f>
        <v>S</v>
      </c>
      <c r="EX22" s="51" t="str">
        <f>IF('TRI-1'!EX22 ="","",'TRI-1'!EX22 )</f>
        <v>S</v>
      </c>
      <c r="EY22" s="51" t="str">
        <f>IF('TRI-1'!EY22 ="","",'TRI-1'!EY22 )</f>
        <v>F</v>
      </c>
      <c r="EZ22" s="51" t="str">
        <f>IF('TRI-1'!EZ22 ="","",'TRI-1'!EZ22 )</f>
        <v>S</v>
      </c>
      <c r="FA22" s="51" t="str">
        <f>IF('TRI-1'!FA22 ="","",'TRI-1'!FA22 )</f>
        <v>F</v>
      </c>
      <c r="FB22" s="51" t="str">
        <f>IF('TRI-1'!FB22 ="","",'TRI-1'!FB22 )</f>
        <v>S</v>
      </c>
      <c r="FC22" s="51" t="str">
        <f>IF('TRI-1'!FC22 ="","",'TRI-1'!FC22 )</f>
        <v>A-</v>
      </c>
      <c r="FD22" s="51">
        <f>IF('TRI-1'!FD22 ="","",'TRI-1'!FD22 )</f>
        <v>34</v>
      </c>
      <c r="FE22" s="51" t="str">
        <f>IF('TRI-1'!FE22 ="","",'TRI-1'!FE22 )</f>
        <v>A-</v>
      </c>
      <c r="FF22" s="51">
        <f>IF('TRI-1'!FF22 ="","",'TRI-1'!FF22 )</f>
        <v>3</v>
      </c>
      <c r="FG22" s="51" t="str">
        <f>IF('TRI-1'!FG22 ="","",'TRI-1'!FG22 )</f>
        <v/>
      </c>
      <c r="FH22" s="51">
        <f>IF('TRI-1'!FH22 ="","",'TRI-1'!FH22 )</f>
        <v>0</v>
      </c>
    </row>
    <row r="23" spans="1:164 16322:16326" ht="21" customHeight="1">
      <c r="B23" s="53">
        <v>6</v>
      </c>
      <c r="C23" s="272" t="str">
        <f>IF(NOTAS!E26&gt;"",NOTAS!E26,"")</f>
        <v>CERDAN TORO MADISON YARELIS</v>
      </c>
      <c r="D23" s="273"/>
      <c r="E23" s="273"/>
      <c r="F23" s="274"/>
      <c r="G23" s="51" t="str">
        <f>IF(OR('TRI-1'!G23 ="",'TRI-1'!G23&lt;0,'TRI-1'!G23  &gt;10),"",IF((ROUND(TRUNC(('TRI-1'!G23  ),2),0))=10,"A+",IF((ROUND(TRUNC(('TRI-1'!G23  ),2),0))=9,"A-",IF((ROUND(TRUNC(('TRI-1'!G23   ),2),0))=8,"B+",IF((ROUND(TRUNC(('TRI-1'!G23 ),2),0))=7,"B-",IF((ROUND(TRUNC(('TRI-1'!G23  ),2),0))=6,"C+",IF((ROUND(TRUNC(('TRI-1'!G23  ),2),0))=5,"C-",IF((ROUND(TRUNC(('TRI-1'!G23  ),2),0))=4,"D+",IF((ROUND(TRUNC(('TRI-1'!G23 ),2),0))=3,"D-",IF((ROUND(TRUNC(('TRI-1'!G23 ),2),0))=2,"E+",IF((ROUND(TRUNC(('TRI-1'!G23  ),2),0))&lt;=1,"E-","")))))))))))</f>
        <v>A-</v>
      </c>
      <c r="H23" s="51" t="str">
        <f>IF(OR('TRI-1'!H23 ="",'TRI-1'!H23&lt;0,'TRI-1'!H23  &gt;10),"",IF((ROUND(TRUNC(('TRI-1'!H23  ),2),0))=10,"A+",IF((ROUND(TRUNC(('TRI-1'!H23  ),2),0))=9,"A-",IF((ROUND(TRUNC(('TRI-1'!H23   ),2),0))=8,"B+",IF((ROUND(TRUNC(('TRI-1'!H23 ),2),0))=7,"B-",IF((ROUND(TRUNC(('TRI-1'!H23  ),2),0))=6,"C+",IF((ROUND(TRUNC(('TRI-1'!H23  ),2),0))=5,"C-",IF((ROUND(TRUNC(('TRI-1'!H23  ),2),0))=4,"D+",IF((ROUND(TRUNC(('TRI-1'!H23 ),2),0))=3,"D-",IF((ROUND(TRUNC(('TRI-1'!H23 ),2),0))=2,"E+",IF((ROUND(TRUNC(('TRI-1'!H23  ),2),0))&lt;=1,"E-","")))))))))))</f>
        <v>A+</v>
      </c>
      <c r="I23" s="51" t="str">
        <f>IF(OR('TRI-1'!I23 ="",'TRI-1'!I23&lt;0,'TRI-1'!I23  &gt;10),"",IF((ROUND(TRUNC(('TRI-1'!I23  ),2),0))=10,"A+",IF((ROUND(TRUNC(('TRI-1'!I23  ),2),0))=9,"A-",IF((ROUND(TRUNC(('TRI-1'!I23   ),2),0))=8,"B+",IF((ROUND(TRUNC(('TRI-1'!I23 ),2),0))=7,"B-",IF((ROUND(TRUNC(('TRI-1'!I23  ),2),0))=6,"C+",IF((ROUND(TRUNC(('TRI-1'!I23  ),2),0))=5,"C-",IF((ROUND(TRUNC(('TRI-1'!I23  ),2),0))=4,"D+",IF((ROUND(TRUNC(('TRI-1'!I23 ),2),0))=3,"D-",IF((ROUND(TRUNC(('TRI-1'!I23 ),2),0))=2,"E+",IF((ROUND(TRUNC(('TRI-1'!I23  ),2),0))&lt;=1,"E-","")))))))))))</f>
        <v>B-</v>
      </c>
      <c r="J23" s="51" t="str">
        <f>IF(OR('TRI-1'!J23 ="",'TRI-1'!J23&lt;0,'TRI-1'!J23  &gt;10),"",IF((ROUND(TRUNC(('TRI-1'!J23  ),2),0))=10,"A+",IF((ROUND(TRUNC(('TRI-1'!J23  ),2),0))=9,"A-",IF((ROUND(TRUNC(('TRI-1'!J23   ),2),0))=8,"B+",IF((ROUND(TRUNC(('TRI-1'!J23 ),2),0))=7,"B-",IF((ROUND(TRUNC(('TRI-1'!J23  ),2),0))=6,"C+",IF((ROUND(TRUNC(('TRI-1'!J23  ),2),0))=5,"C-",IF((ROUND(TRUNC(('TRI-1'!J23  ),2),0))=4,"D+",IF((ROUND(TRUNC(('TRI-1'!J23 ),2),0))=3,"D-",IF((ROUND(TRUNC(('TRI-1'!J23 ),2),0))=2,"E+",IF((ROUND(TRUNC(('TRI-1'!J23  ),2),0))&lt;=1,"E-","")))))))))))</f>
        <v>B-</v>
      </c>
      <c r="K23" s="51" t="str">
        <f>IF(OR('TRI-1'!K23 ="",'TRI-1'!K23&lt;0,'TRI-1'!K23  &gt;10),"",IF((ROUND(TRUNC(('TRI-1'!K23  ),2),0))=10,"A+",IF((ROUND(TRUNC(('TRI-1'!K23  ),2),0))=9,"A-",IF((ROUND(TRUNC(('TRI-1'!K23   ),2),0))=8,"B+",IF((ROUND(TRUNC(('TRI-1'!K23 ),2),0))=7,"B-",IF((ROUND(TRUNC(('TRI-1'!K23  ),2),0))=6,"C+",IF((ROUND(TRUNC(('TRI-1'!K23  ),2),0))=5,"C-",IF((ROUND(TRUNC(('TRI-1'!K23  ),2),0))=4,"D+",IF((ROUND(TRUNC(('TRI-1'!K23 ),2),0))=3,"D-",IF((ROUND(TRUNC(('TRI-1'!K23 ),2),0))=2,"E+",IF((ROUND(TRUNC(('TRI-1'!K23  ),2),0))&lt;=1,"E-","")))))))))))</f>
        <v>B+</v>
      </c>
      <c r="L23" s="51" t="str">
        <f>IF(OR('TRI-1'!L23 ="",'TRI-1'!L23&lt;0,'TRI-1'!L23  &gt;10),"",IF((ROUND(TRUNC(('TRI-1'!L23  ),2),0))=10,"A+",IF((ROUND(TRUNC(('TRI-1'!L23  ),2),0))=9,"A-",IF((ROUND(TRUNC(('TRI-1'!L23   ),2),0))=8,"B+",IF((ROUND(TRUNC(('TRI-1'!L23 ),2),0))=7,"B-",IF((ROUND(TRUNC(('TRI-1'!L23  ),2),0))=6,"C+",IF((ROUND(TRUNC(('TRI-1'!L23  ),2),0))=5,"C-",IF((ROUND(TRUNC(('TRI-1'!L23  ),2),0))=4,"D+",IF((ROUND(TRUNC(('TRI-1'!L23 ),2),0))=3,"D-",IF((ROUND(TRUNC(('TRI-1'!L23 ),2),0))=2,"E+",IF((ROUND(TRUNC(('TRI-1'!L23  ),2),0))&lt;=1,"E-","")))))))))))</f>
        <v>B+</v>
      </c>
      <c r="M23" s="51" t="str">
        <f>IF(OR('TRI-1'!M23 ="",'TRI-1'!M23&lt;0,'TRI-1'!M23  &gt;10),"",IF((ROUND(TRUNC(('TRI-1'!M23  ),2),0))=10,"A+",IF((ROUND(TRUNC(('TRI-1'!M23  ),2),0))=9,"A-",IF((ROUND(TRUNC(('TRI-1'!M23   ),2),0))=8,"B+",IF((ROUND(TRUNC(('TRI-1'!M23 ),2),0))=7,"B-",IF((ROUND(TRUNC(('TRI-1'!M23  ),2),0))=6,"C+",IF((ROUND(TRUNC(('TRI-1'!M23  ),2),0))=5,"C-",IF((ROUND(TRUNC(('TRI-1'!M23  ),2),0))=4,"D+",IF((ROUND(TRUNC(('TRI-1'!M23 ),2),0))=3,"D-",IF((ROUND(TRUNC(('TRI-1'!M23 ),2),0))=2,"E+",IF((ROUND(TRUNC(('TRI-1'!M23  ),2),0))&lt;=1,"E-","")))))))))))</f>
        <v>A+</v>
      </c>
      <c r="N23" s="51" t="str">
        <f>IF(OR('TRI-1'!N23 ="",'TRI-1'!N23&lt;0,'TRI-1'!N23  &gt;10),"",IF((ROUND(TRUNC(('TRI-1'!N23  ),2),0))=10,"A+",IF((ROUND(TRUNC(('TRI-1'!N23  ),2),0))=9,"A-",IF((ROUND(TRUNC(('TRI-1'!N23   ),2),0))=8,"B+",IF((ROUND(TRUNC(('TRI-1'!N23 ),2),0))=7,"B-",IF((ROUND(TRUNC(('TRI-1'!N23  ),2),0))=6,"C+",IF((ROUND(TRUNC(('TRI-1'!N23  ),2),0))=5,"C-",IF((ROUND(TRUNC(('TRI-1'!N23  ),2),0))=4,"D+",IF((ROUND(TRUNC(('TRI-1'!N23 ),2),0))=3,"D-",IF((ROUND(TRUNC(('TRI-1'!N23 ),2),0))=2,"E+",IF((ROUND(TRUNC(('TRI-1'!N23  ),2),0))&lt;=1,"E-","")))))))))))</f>
        <v>A+</v>
      </c>
      <c r="O23" s="51" t="str">
        <f>IF(OR('TRI-1'!O23 ="",'TRI-1'!O23&lt;0,'TRI-1'!O23  &gt;10),"",IF((ROUND(TRUNC(('TRI-1'!O23  ),2),0))=10,"A+",IF((ROUND(TRUNC(('TRI-1'!O23  ),2),0))=9,"A-",IF((ROUND(TRUNC(('TRI-1'!O23   ),2),0))=8,"B+",IF((ROUND(TRUNC(('TRI-1'!O23 ),2),0))=7,"B-",IF((ROUND(TRUNC(('TRI-1'!O23  ),2),0))=6,"C+",IF((ROUND(TRUNC(('TRI-1'!O23  ),2),0))=5,"C-",IF((ROUND(TRUNC(('TRI-1'!O23  ),2),0))=4,"D+",IF((ROUND(TRUNC(('TRI-1'!O23 ),2),0))=3,"D-",IF((ROUND(TRUNC(('TRI-1'!O23 ),2),0))=2,"E+",IF((ROUND(TRUNC(('TRI-1'!O23  ),2),0))&lt;=1,"E-","")))))))))))</f>
        <v>B-</v>
      </c>
      <c r="P23" s="51" t="str">
        <f>IF(OR('TRI-1'!P23 ="",'TRI-1'!P23&lt;0,'TRI-1'!P23  &gt;10),"",IF((ROUND(TRUNC(('TRI-1'!P23  ),2),0))=10,"A+",IF((ROUND(TRUNC(('TRI-1'!P23  ),2),0))=9,"A-",IF((ROUND(TRUNC(('TRI-1'!P23   ),2),0))=8,"B+",IF((ROUND(TRUNC(('TRI-1'!P23 ),2),0))=7,"B-",IF((ROUND(TRUNC(('TRI-1'!P23  ),2),0))=6,"C+",IF((ROUND(TRUNC(('TRI-1'!P23  ),2),0))=5,"C-",IF((ROUND(TRUNC(('TRI-1'!P23  ),2),0))=4,"D+",IF((ROUND(TRUNC(('TRI-1'!P23 ),2),0))=3,"D-",IF((ROUND(TRUNC(('TRI-1'!P23 ),2),0))=2,"E+",IF((ROUND(TRUNC(('TRI-1'!P23  ),2),0))&lt;=1,"E-","")))))))))))</f>
        <v>B-</v>
      </c>
      <c r="Q23" s="51" t="str">
        <f>IF(OR('TRI-1'!Q23 ="",'TRI-1'!Q23&lt;0,'TRI-1'!Q23  &gt;10),"",IF((ROUND(TRUNC(('TRI-1'!Q23  ),2),0))=10,"A+",IF((ROUND(TRUNC(('TRI-1'!Q23  ),2),0))=9,"A-",IF((ROUND(TRUNC(('TRI-1'!Q23   ),2),0))=8,"B+",IF((ROUND(TRUNC(('TRI-1'!Q23 ),2),0))=7,"B-",IF((ROUND(TRUNC(('TRI-1'!Q23  ),2),0))=6,"C+",IF((ROUND(TRUNC(('TRI-1'!Q23  ),2),0))=5,"C-",IF((ROUND(TRUNC(('TRI-1'!Q23  ),2),0))=4,"D+",IF((ROUND(TRUNC(('TRI-1'!Q23 ),2),0))=3,"D-",IF((ROUND(TRUNC(('TRI-1'!Q23 ),2),0))=2,"E+",IF((ROUND(TRUNC(('TRI-1'!Q23  ),2),0))&lt;=1,"E-","")))))))))))</f>
        <v>B-</v>
      </c>
      <c r="R23" s="51" t="str">
        <f>IF(OR('TRI-1'!R23 ="",'TRI-1'!R23&lt;0,'TRI-1'!R23  &gt;10),"",IF((ROUND(TRUNC(('TRI-1'!R23  ),2),0))=10,"A+",IF((ROUND(TRUNC(('TRI-1'!R23  ),2),0))=9,"A-",IF((ROUND(TRUNC(('TRI-1'!R23   ),2),0))=8,"B+",IF((ROUND(TRUNC(('TRI-1'!R23 ),2),0))=7,"B-",IF((ROUND(TRUNC(('TRI-1'!R23  ),2),0))=6,"C+",IF((ROUND(TRUNC(('TRI-1'!R23  ),2),0))=5,"C-",IF((ROUND(TRUNC(('TRI-1'!R23  ),2),0))=4,"D+",IF((ROUND(TRUNC(('TRI-1'!R23 ),2),0))=3,"D-",IF((ROUND(TRUNC(('TRI-1'!R23 ),2),0))=2,"E+",IF((ROUND(TRUNC(('TRI-1'!R23  ),2),0))&lt;=1,"E-","")))))))))))</f>
        <v>A+</v>
      </c>
      <c r="S23" s="51" t="str">
        <f>IF(OR('TRI-1'!S23 ="",'TRI-1'!S23&lt;0,'TRI-1'!S23  &gt;10),"",IF((ROUND(TRUNC(('TRI-1'!S23  ),2),0))=10,"A+",IF((ROUND(TRUNC(('TRI-1'!S23  ),2),0))=9,"A-",IF((ROUND(TRUNC(('TRI-1'!S23   ),2),0))=8,"B+",IF((ROUND(TRUNC(('TRI-1'!S23 ),2),0))=7,"B-",IF((ROUND(TRUNC(('TRI-1'!S23  ),2),0))=6,"C+",IF((ROUND(TRUNC(('TRI-1'!S23  ),2),0))=5,"C-",IF((ROUND(TRUNC(('TRI-1'!S23  ),2),0))=4,"D+",IF((ROUND(TRUNC(('TRI-1'!S23 ),2),0))=3,"D-",IF((ROUND(TRUNC(('TRI-1'!S23 ),2),0))=2,"E+",IF((ROUND(TRUNC(('TRI-1'!S23  ),2),0))&lt;=1,"E-","")))))))))))</f>
        <v>B+</v>
      </c>
      <c r="T23" s="51" t="str">
        <f>IF(OR('TRI-1'!T23 ="",'TRI-1'!T23&lt;0,'TRI-1'!T23  &gt;10),"",IF((ROUND(TRUNC(('TRI-1'!T23  ),2),0))=10,"A+",IF((ROUND(TRUNC(('TRI-1'!T23  ),2),0))=9,"A-",IF((ROUND(TRUNC(('TRI-1'!T23   ),2),0))=8,"B+",IF((ROUND(TRUNC(('TRI-1'!T23 ),2),0))=7,"B-",IF((ROUND(TRUNC(('TRI-1'!T23  ),2),0))=6,"C+",IF((ROUND(TRUNC(('TRI-1'!T23  ),2),0))=5,"C-",IF((ROUND(TRUNC(('TRI-1'!T23  ),2),0))=4,"D+",IF((ROUND(TRUNC(('TRI-1'!T23 ),2),0))=3,"D-",IF((ROUND(TRUNC(('TRI-1'!T23 ),2),0))=2,"E+",IF((ROUND(TRUNC(('TRI-1'!T23  ),2),0))&lt;=1,"E-","")))))))))))</f>
        <v>B-</v>
      </c>
      <c r="U23" s="51" t="str">
        <f>IF(OR('TRI-1'!U23 ="",'TRI-1'!U23&lt;0,'TRI-1'!U23  &gt;10),"",IF((ROUND(TRUNC(('TRI-1'!U23  ),2),0))=10,"A+",IF((ROUND(TRUNC(('TRI-1'!U23  ),2),0))=9,"A-",IF((ROUND(TRUNC(('TRI-1'!U23   ),2),0))=8,"B+",IF((ROUND(TRUNC(('TRI-1'!U23 ),2),0))=7,"B-",IF((ROUND(TRUNC(('TRI-1'!U23  ),2),0))=6,"C+",IF((ROUND(TRUNC(('TRI-1'!U23  ),2),0))=5,"C-",IF((ROUND(TRUNC(('TRI-1'!U23  ),2),0))=4,"D+",IF((ROUND(TRUNC(('TRI-1'!U23 ),2),0))=3,"D-",IF((ROUND(TRUNC(('TRI-1'!U23 ),2),0))=2,"E+",IF((ROUND(TRUNC(('TRI-1'!U23  ),2),0))&lt;=1,"E-","")))))))))))</f>
        <v>A+</v>
      </c>
      <c r="V23" s="51" t="str">
        <f>IF(OR('TRI-1'!V23 ="",'TRI-1'!V23&lt;0,'TRI-1'!V23  &gt;10),"",IF((ROUND(TRUNC(('TRI-1'!V23  ),2),0))=10,"A+",IF((ROUND(TRUNC(('TRI-1'!V23  ),2),0))=9,"A-",IF((ROUND(TRUNC(('TRI-1'!V23   ),2),0))=8,"B+",IF((ROUND(TRUNC(('TRI-1'!V23 ),2),0))=7,"B-",IF((ROUND(TRUNC(('TRI-1'!V23  ),2),0))=6,"C+",IF((ROUND(TRUNC(('TRI-1'!V23  ),2),0))=5,"C-",IF((ROUND(TRUNC(('TRI-1'!V23  ),2),0))=4,"D+",IF((ROUND(TRUNC(('TRI-1'!V23 ),2),0))=3,"D-",IF((ROUND(TRUNC(('TRI-1'!V23 ),2),0))=2,"E+",IF((ROUND(TRUNC(('TRI-1'!V23  ),2),0))&lt;=1,"E-","")))))))))))</f>
        <v>A+</v>
      </c>
      <c r="W23" s="51" t="str">
        <f>IF(OR('TRI-1'!W23 ="",'TRI-1'!W23&lt;0,'TRI-1'!W23  &gt;10),"",IF((ROUND(TRUNC(('TRI-1'!W23  ),2),0))=10,"A+",IF((ROUND(TRUNC(('TRI-1'!W23  ),2),0))=9,"A-",IF((ROUND(TRUNC(('TRI-1'!W23   ),2),0))=8,"B+",IF((ROUND(TRUNC(('TRI-1'!W23 ),2),0))=7,"B-",IF((ROUND(TRUNC(('TRI-1'!W23  ),2),0))=6,"C+",IF((ROUND(TRUNC(('TRI-1'!W23  ),2),0))=5,"C-",IF((ROUND(TRUNC(('TRI-1'!W23  ),2),0))=4,"D+",IF((ROUND(TRUNC(('TRI-1'!W23 ),2),0))=3,"D-",IF((ROUND(TRUNC(('TRI-1'!W23 ),2),0))=2,"E+",IF((ROUND(TRUNC(('TRI-1'!W23  ),2),0))&lt;=1,"E-","")))))))))))</f>
        <v>A+</v>
      </c>
      <c r="X23" s="51" t="str">
        <f>IF(OR('TRI-1'!X23 ="",'TRI-1'!X23&lt;0,'TRI-1'!X23  &gt;10),"",IF((ROUND(TRUNC(('TRI-1'!X23  ),2),0))=10,"A+",IF((ROUND(TRUNC(('TRI-1'!X23  ),2),0))=9,"A-",IF((ROUND(TRUNC(('TRI-1'!X23   ),2),0))=8,"B+",IF((ROUND(TRUNC(('TRI-1'!X23 ),2),0))=7,"B-",IF((ROUND(TRUNC(('TRI-1'!X23  ),2),0))=6,"C+",IF((ROUND(TRUNC(('TRI-1'!X23  ),2),0))=5,"C-",IF((ROUND(TRUNC(('TRI-1'!X23  ),2),0))=4,"D+",IF((ROUND(TRUNC(('TRI-1'!X23 ),2),0))=3,"D-",IF((ROUND(TRUNC(('TRI-1'!X23 ),2),0))=2,"E+",IF((ROUND(TRUNC(('TRI-1'!X23  ),2),0))&lt;=1,"E-","")))))))))))</f>
        <v>A+</v>
      </c>
      <c r="Y23" s="51" t="str">
        <f>IF(OR('TRI-1'!Y23 ="",'TRI-1'!Y23&lt;0,'TRI-1'!Y23  &gt;10),"",IF((ROUND(TRUNC(('TRI-1'!Y23  ),2),0))=10,"A+",IF((ROUND(TRUNC(('TRI-1'!Y23  ),2),0))=9,"A-",IF((ROUND(TRUNC(('TRI-1'!Y23   ),2),0))=8,"B+",IF((ROUND(TRUNC(('TRI-1'!Y23 ),2),0))=7,"B-",IF((ROUND(TRUNC(('TRI-1'!Y23  ),2),0))=6,"C+",IF((ROUND(TRUNC(('TRI-1'!Y23  ),2),0))=5,"C-",IF((ROUND(TRUNC(('TRI-1'!Y23  ),2),0))=4,"D+",IF((ROUND(TRUNC(('TRI-1'!Y23 ),2),0))=3,"D-",IF((ROUND(TRUNC(('TRI-1'!Y23 ),2),0))=2,"E+",IF((ROUND(TRUNC(('TRI-1'!Y23  ),2),0))&lt;=1,"E-","")))))))))))</f>
        <v>A-</v>
      </c>
      <c r="Z23" s="51" t="str">
        <f>IF(OR('TRI-1'!Z23 ="",'TRI-1'!Z23&lt;0,'TRI-1'!Z23  &gt;10),"",IF((ROUND(TRUNC(('TRI-1'!Z23  ),2),0))=10,"A+",IF((ROUND(TRUNC(('TRI-1'!Z23  ),2),0))=9,"A-",IF((ROUND(TRUNC(('TRI-1'!Z23   ),2),0))=8,"B+",IF((ROUND(TRUNC(('TRI-1'!Z23 ),2),0))=7,"B-",IF((ROUND(TRUNC(('TRI-1'!Z23  ),2),0))=6,"C+",IF((ROUND(TRUNC(('TRI-1'!Z23  ),2),0))=5,"C-",IF((ROUND(TRUNC(('TRI-1'!Z23  ),2),0))=4,"D+",IF((ROUND(TRUNC(('TRI-1'!Z23 ),2),0))=3,"D-",IF((ROUND(TRUNC(('TRI-1'!Z23 ),2),0))=2,"E+",IF((ROUND(TRUNC(('TRI-1'!Z23  ),2),0))&lt;=1,"E-","")))))))))))</f>
        <v>B-</v>
      </c>
      <c r="AA23" s="51" t="str">
        <f>IF(OR('TRI-1'!AA23 ="",'TRI-1'!AA23&lt;0,'TRI-1'!AA23  &gt;10),"",IF((ROUND(TRUNC(('TRI-1'!AA23  ),2),0))=10,"A+",IF((ROUND(TRUNC(('TRI-1'!AA23  ),2),0))=9,"A-",IF((ROUND(TRUNC(('TRI-1'!AA23   ),2),0))=8,"B+",IF((ROUND(TRUNC(('TRI-1'!AA23 ),2),0))=7,"B-",IF((ROUND(TRUNC(('TRI-1'!AA23  ),2),0))=6,"C+",IF((ROUND(TRUNC(('TRI-1'!AA23  ),2),0))=5,"C-",IF((ROUND(TRUNC(('TRI-1'!AA23  ),2),0))=4,"D+",IF((ROUND(TRUNC(('TRI-1'!AA23 ),2),0))=3,"D-",IF((ROUND(TRUNC(('TRI-1'!AA23 ),2),0))=2,"E+",IF((ROUND(TRUNC(('TRI-1'!AA23  ),2),0))&lt;=1,"E-","")))))))))))</f>
        <v>B-</v>
      </c>
      <c r="AB23" s="51" t="str">
        <f>IF(OR('TRI-1'!AB23 ="",'TRI-1'!AB23&lt;0,'TRI-1'!AB23  &gt;10),"",IF((ROUND(TRUNC(('TRI-1'!AB23  ),2),0))=10,"A+",IF((ROUND(TRUNC(('TRI-1'!AB23  ),2),0))=9,"A-",IF((ROUND(TRUNC(('TRI-1'!AB23   ),2),0))=8,"B+",IF((ROUND(TRUNC(('TRI-1'!AB23 ),2),0))=7,"B-",IF((ROUND(TRUNC(('TRI-1'!AB23  ),2),0))=6,"C+",IF((ROUND(TRUNC(('TRI-1'!AB23  ),2),0))=5,"C-",IF((ROUND(TRUNC(('TRI-1'!AB23  ),2),0))=4,"D+",IF((ROUND(TRUNC(('TRI-1'!AB23 ),2),0))=3,"D-",IF((ROUND(TRUNC(('TRI-1'!AB23 ),2),0))=2,"E+",IF((ROUND(TRUNC(('TRI-1'!AB23  ),2),0))&lt;=1,"E-","")))))))))))</f>
        <v>B-</v>
      </c>
      <c r="AC23" s="51" t="str">
        <f>IF(OR('TRI-1'!AC23 ="",'TRI-1'!AC23&lt;0,'TRI-1'!AC23  &gt;10),"",IF((ROUND(TRUNC(('TRI-1'!AC23  ),2),0))=10,"A+",IF((ROUND(TRUNC(('TRI-1'!AC23  ),2),0))=9,"A-",IF((ROUND(TRUNC(('TRI-1'!AC23   ),2),0))=8,"B+",IF((ROUND(TRUNC(('TRI-1'!AC23 ),2),0))=7,"B-",IF((ROUND(TRUNC(('TRI-1'!AC23  ),2),0))=6,"C+",IF((ROUND(TRUNC(('TRI-1'!AC23  ),2),0))=5,"C-",IF((ROUND(TRUNC(('TRI-1'!AC23  ),2),0))=4,"D+",IF((ROUND(TRUNC(('TRI-1'!AC23 ),2),0))=3,"D-",IF((ROUND(TRUNC(('TRI-1'!AC23 ),2),0))=2,"E+",IF((ROUND(TRUNC(('TRI-1'!AC23  ),2),0))&lt;=1,"E-","")))))))))))</f>
        <v>B-</v>
      </c>
      <c r="AD23" s="51" t="str">
        <f>IF(OR('TRI-1'!AD23 ="",'TRI-1'!AD23&lt;0,'TRI-1'!AD23  &gt;10),"",IF((ROUND(TRUNC(('TRI-1'!AD23  ),2),0))=10,"A+",IF((ROUND(TRUNC(('TRI-1'!AD23  ),2),0))=9,"A-",IF((ROUND(TRUNC(('TRI-1'!AD23   ),2),0))=8,"B+",IF((ROUND(TRUNC(('TRI-1'!AD23 ),2),0))=7,"B-",IF((ROUND(TRUNC(('TRI-1'!AD23  ),2),0))=6,"C+",IF((ROUND(TRUNC(('TRI-1'!AD23  ),2),0))=5,"C-",IF((ROUND(TRUNC(('TRI-1'!AD23  ),2),0))=4,"D+",IF((ROUND(TRUNC(('TRI-1'!AD23 ),2),0))=3,"D-",IF((ROUND(TRUNC(('TRI-1'!AD23 ),2),0))=2,"E+",IF((ROUND(TRUNC(('TRI-1'!AD23  ),2),0))&lt;=1,"E-","")))))))))))</f>
        <v>B-</v>
      </c>
      <c r="AE23" s="51" t="str">
        <f>IF(OR('TRI-1'!AE23 ="",'TRI-1'!AE23&lt;0,'TRI-1'!AE23  &gt;10),"",IF((ROUND(TRUNC(('TRI-1'!AE23  ),2),0))=10,"A+",IF((ROUND(TRUNC(('TRI-1'!AE23  ),2),0))=9,"A-",IF((ROUND(TRUNC(('TRI-1'!AE23   ),2),0))=8,"B+",IF((ROUND(TRUNC(('TRI-1'!AE23 ),2),0))=7,"B-",IF((ROUND(TRUNC(('TRI-1'!AE23  ),2),0))=6,"C+",IF((ROUND(TRUNC(('TRI-1'!AE23  ),2),0))=5,"C-",IF((ROUND(TRUNC(('TRI-1'!AE23  ),2),0))=4,"D+",IF((ROUND(TRUNC(('TRI-1'!AE23 ),2),0))=3,"D-",IF((ROUND(TRUNC(('TRI-1'!AE23 ),2),0))=2,"E+",IF((ROUND(TRUNC(('TRI-1'!AE23  ),2),0))&lt;=1,"E-","")))))))))))</f>
        <v>B-</v>
      </c>
      <c r="AF23" s="51" t="str">
        <f>IF(OR('TRI-1'!AF23 ="",'TRI-1'!AF23&lt;0,'TRI-1'!AF23  &gt;10),"",IF((ROUND(TRUNC(('TRI-1'!AF23  ),2),0))=10,"A+",IF((ROUND(TRUNC(('TRI-1'!AF23  ),2),0))=9,"A-",IF((ROUND(TRUNC(('TRI-1'!AF23   ),2),0))=8,"B+",IF((ROUND(TRUNC(('TRI-1'!AF23 ),2),0))=7,"B-",IF((ROUND(TRUNC(('TRI-1'!AF23  ),2),0))=6,"C+",IF((ROUND(TRUNC(('TRI-1'!AF23  ),2),0))=5,"C-",IF((ROUND(TRUNC(('TRI-1'!AF23  ),2),0))=4,"D+",IF((ROUND(TRUNC(('TRI-1'!AF23 ),2),0))=3,"D-",IF((ROUND(TRUNC(('TRI-1'!AF23 ),2),0))=2,"E+",IF((ROUND(TRUNC(('TRI-1'!AF23  ),2),0))&lt;=1,"E-","")))))))))))</f>
        <v>B-</v>
      </c>
      <c r="AG23" s="51" t="str">
        <f>IF(OR('TRI-1'!AG23 ="",'TRI-1'!AG23&lt;0,'TRI-1'!AG23  &gt;10),"",IF((ROUND(TRUNC(('TRI-1'!AG23  ),2),0))=10,"A+",IF((ROUND(TRUNC(('TRI-1'!AG23  ),2),0))=9,"A-",IF((ROUND(TRUNC(('TRI-1'!AG23   ),2),0))=8,"B+",IF((ROUND(TRUNC(('TRI-1'!AG23 ),2),0))=7,"B-",IF((ROUND(TRUNC(('TRI-1'!AG23  ),2),0))=6,"C+",IF((ROUND(TRUNC(('TRI-1'!AG23  ),2),0))=5,"C-",IF((ROUND(TRUNC(('TRI-1'!AG23  ),2),0))=4,"D+",IF((ROUND(TRUNC(('TRI-1'!AG23 ),2),0))=3,"D-",IF((ROUND(TRUNC(('TRI-1'!AG23 ),2),0))=2,"E+",IF((ROUND(TRUNC(('TRI-1'!AG23  ),2),0))&lt;=1,"E-","")))))))))))</f>
        <v>B-</v>
      </c>
      <c r="AH23" s="51" t="str">
        <f>IF(OR('TRI-1'!AH23 ="",'TRI-1'!AH23&lt;0,'TRI-1'!AH23  &gt;10),"",IF((ROUND(TRUNC(('TRI-1'!AH23  ),2),0))=10,"A+",IF((ROUND(TRUNC(('TRI-1'!AH23  ),2),0))=9,"A-",IF((ROUND(TRUNC(('TRI-1'!AH23   ),2),0))=8,"B+",IF((ROUND(TRUNC(('TRI-1'!AH23 ),2),0))=7,"B-",IF((ROUND(TRUNC(('TRI-1'!AH23  ),2),0))=6,"C+",IF((ROUND(TRUNC(('TRI-1'!AH23  ),2),0))=5,"C-",IF((ROUND(TRUNC(('TRI-1'!AH23  ),2),0))=4,"D+",IF((ROUND(TRUNC(('TRI-1'!AH23 ),2),0))=3,"D-",IF((ROUND(TRUNC(('TRI-1'!AH23 ),2),0))=2,"E+",IF((ROUND(TRUNC(('TRI-1'!AH23  ),2),0))&lt;=1,"E-","")))))))))))</f>
        <v>B-</v>
      </c>
      <c r="AI23" s="51" t="str">
        <f>IF(OR('TRI-1'!AI23 ="",'TRI-1'!AI23&lt;0,'TRI-1'!AI23  &gt;10),"",IF((ROUND(TRUNC(('TRI-1'!AI23  ),2),0))=10,"A+",IF((ROUND(TRUNC(('TRI-1'!AI23  ),2),0))=9,"A-",IF((ROUND(TRUNC(('TRI-1'!AI23   ),2),0))=8,"B+",IF((ROUND(TRUNC(('TRI-1'!AI23 ),2),0))=7,"B-",IF((ROUND(TRUNC(('TRI-1'!AI23  ),2),0))=6,"C+",IF((ROUND(TRUNC(('TRI-1'!AI23  ),2),0))=5,"C-",IF((ROUND(TRUNC(('TRI-1'!AI23  ),2),0))=4,"D+",IF((ROUND(TRUNC(('TRI-1'!AI23 ),2),0))=3,"D-",IF((ROUND(TRUNC(('TRI-1'!AI23 ),2),0))=2,"E+",IF((ROUND(TRUNC(('TRI-1'!AI23  ),2),0))&lt;=1,"E-","")))))))))))</f>
        <v>B-</v>
      </c>
      <c r="AJ23" s="51" t="str">
        <f>IF(OR('TRI-1'!AJ23 ="",'TRI-1'!AJ23&lt;0,'TRI-1'!AJ23  &gt;10),"",IF((ROUND(TRUNC(('TRI-1'!AJ23  ),2),0))=10,"A+",IF((ROUND(TRUNC(('TRI-1'!AJ23  ),2),0))=9,"A-",IF((ROUND(TRUNC(('TRI-1'!AJ23   ),2),0))=8,"B+",IF((ROUND(TRUNC(('TRI-1'!AJ23 ),2),0))=7,"B-",IF((ROUND(TRUNC(('TRI-1'!AJ23  ),2),0))=6,"C+",IF((ROUND(TRUNC(('TRI-1'!AJ23  ),2),0))=5,"C-",IF((ROUND(TRUNC(('TRI-1'!AJ23  ),2),0))=4,"D+",IF((ROUND(TRUNC(('TRI-1'!AJ23 ),2),0))=3,"D-",IF((ROUND(TRUNC(('TRI-1'!AJ23 ),2),0))=2,"E+",IF((ROUND(TRUNC(('TRI-1'!AJ23  ),2),0))&lt;=1,"E-","")))))))))))</f>
        <v>B-</v>
      </c>
      <c r="AK23" s="51" t="str">
        <f>IF(OR('TRI-1'!AK23 ="",'TRI-1'!AK23&lt;0,'TRI-1'!AK23  &gt;10),"",IF((ROUND(TRUNC(('TRI-1'!AK23  ),2),0))=10,"A+",IF((ROUND(TRUNC(('TRI-1'!AK23  ),2),0))=9,"A-",IF((ROUND(TRUNC(('TRI-1'!AK23   ),2),0))=8,"B+",IF((ROUND(TRUNC(('TRI-1'!AK23 ),2),0))=7,"B-",IF((ROUND(TRUNC(('TRI-1'!AK23  ),2),0))=6,"C+",IF((ROUND(TRUNC(('TRI-1'!AK23  ),2),0))=5,"C-",IF((ROUND(TRUNC(('TRI-1'!AK23  ),2),0))=4,"D+",IF((ROUND(TRUNC(('TRI-1'!AK23 ),2),0))=3,"D-",IF((ROUND(TRUNC(('TRI-1'!AK23 ),2),0))=2,"E+",IF((ROUND(TRUNC(('TRI-1'!AK23  ),2),0))&lt;=1,"E-","")))))))))))</f>
        <v>B-</v>
      </c>
      <c r="AL23" s="51" t="str">
        <f>IF(OR('TRI-1'!AL23 ="",'TRI-1'!AL23&lt;0,'TRI-1'!AL23  &gt;10),"",IF((ROUND(TRUNC(('TRI-1'!AL23  ),2),0))=10,"A+",IF((ROUND(TRUNC(('TRI-1'!AL23  ),2),0))=9,"A-",IF((ROUND(TRUNC(('TRI-1'!AL23   ),2),0))=8,"B+",IF((ROUND(TRUNC(('TRI-1'!AL23 ),2),0))=7,"B-",IF((ROUND(TRUNC(('TRI-1'!AL23  ),2),0))=6,"C+",IF((ROUND(TRUNC(('TRI-1'!AL23  ),2),0))=5,"C-",IF((ROUND(TRUNC(('TRI-1'!AL23  ),2),0))=4,"D+",IF((ROUND(TRUNC(('TRI-1'!AL23 ),2),0))=3,"D-",IF((ROUND(TRUNC(('TRI-1'!AL23 ),2),0))=2,"E+",IF((ROUND(TRUNC(('TRI-1'!AL23  ),2),0))&lt;=1,"E-","")))))))))))</f>
        <v>B-</v>
      </c>
      <c r="AM23" s="51" t="str">
        <f>IF(OR('TRI-1'!AM23 ="",'TRI-1'!AM23&lt;0,'TRI-1'!AM23  &gt;10),"",IF((ROUND(TRUNC(('TRI-1'!AM23  ),2),0))=10,"A+",IF((ROUND(TRUNC(('TRI-1'!AM23  ),2),0))=9,"A-",IF((ROUND(TRUNC(('TRI-1'!AM23   ),2),0))=8,"B+",IF((ROUND(TRUNC(('TRI-1'!AM23 ),2),0))=7,"B-",IF((ROUND(TRUNC(('TRI-1'!AM23  ),2),0))=6,"C+",IF((ROUND(TRUNC(('TRI-1'!AM23  ),2),0))=5,"C-",IF((ROUND(TRUNC(('TRI-1'!AM23  ),2),0))=4,"D+",IF((ROUND(TRUNC(('TRI-1'!AM23 ),2),0))=3,"D-",IF((ROUND(TRUNC(('TRI-1'!AM23 ),2),0))=2,"E+",IF((ROUND(TRUNC(('TRI-1'!AM23  ),2),0))&lt;=1,"E-","")))))))))))</f>
        <v>B-</v>
      </c>
      <c r="AN23" s="51" t="str">
        <f>IF(OR('TRI-1'!AN23 ="",'TRI-1'!AN23&lt;0,'TRI-1'!AN23  &gt;10),"",IF((ROUND(TRUNC(('TRI-1'!AN23  ),2),0))=10,"A+",IF((ROUND(TRUNC(('TRI-1'!AN23  ),2),0))=9,"A-",IF((ROUND(TRUNC(('TRI-1'!AN23   ),2),0))=8,"B+",IF((ROUND(TRUNC(('TRI-1'!AN23 ),2),0))=7,"B-",IF((ROUND(TRUNC(('TRI-1'!AN23  ),2),0))=6,"C+",IF((ROUND(TRUNC(('TRI-1'!AN23  ),2),0))=5,"C-",IF((ROUND(TRUNC(('TRI-1'!AN23  ),2),0))=4,"D+",IF((ROUND(TRUNC(('TRI-1'!AN23 ),2),0))=3,"D-",IF((ROUND(TRUNC(('TRI-1'!AN23 ),2),0))=2,"E+",IF((ROUND(TRUNC(('TRI-1'!AN23  ),2),0))&lt;=1,"E-","")))))))))))</f>
        <v>B-</v>
      </c>
      <c r="AO23" s="51" t="str">
        <f>IF(OR('TRI-1'!AO23 ="",'TRI-1'!AO23&lt;0,'TRI-1'!AO23  &gt;10),"",IF((ROUND(TRUNC(('TRI-1'!AO23  ),2),0))=10,"A+",IF((ROUND(TRUNC(('TRI-1'!AO23  ),2),0))=9,"A-",IF((ROUND(TRUNC(('TRI-1'!AO23   ),2),0))=8,"B+",IF((ROUND(TRUNC(('TRI-1'!AO23 ),2),0))=7,"B-",IF((ROUND(TRUNC(('TRI-1'!AO23  ),2),0))=6,"C+",IF((ROUND(TRUNC(('TRI-1'!AO23  ),2),0))=5,"C-",IF((ROUND(TRUNC(('TRI-1'!AO23  ),2),0))=4,"D+",IF((ROUND(TRUNC(('TRI-1'!AO23 ),2),0))=3,"D-",IF((ROUND(TRUNC(('TRI-1'!AO23 ),2),0))=2,"E+",IF((ROUND(TRUNC(('TRI-1'!AO23  ),2),0))&lt;=1,"E-","")))))))))))</f>
        <v>B-</v>
      </c>
      <c r="AP23" s="51" t="str">
        <f>IF(OR('TRI-1'!AP23 ="",'TRI-1'!AP23&lt;0,'TRI-1'!AP23  &gt;10),"",IF((ROUND(TRUNC(('TRI-1'!AP23  ),2),0))=10,"A+",IF((ROUND(TRUNC(('TRI-1'!AP23  ),2),0))=9,"A-",IF((ROUND(TRUNC(('TRI-1'!AP23   ),2),0))=8,"B+",IF((ROUND(TRUNC(('TRI-1'!AP23 ),2),0))=7,"B-",IF((ROUND(TRUNC(('TRI-1'!AP23  ),2),0))=6,"C+",IF((ROUND(TRUNC(('TRI-1'!AP23  ),2),0))=5,"C-",IF((ROUND(TRUNC(('TRI-1'!AP23  ),2),0))=4,"D+",IF((ROUND(TRUNC(('TRI-1'!AP23 ),2),0))=3,"D-",IF((ROUND(TRUNC(('TRI-1'!AP23 ),2),0))=2,"E+",IF((ROUND(TRUNC(('TRI-1'!AP23  ),2),0))&lt;=1,"E-","")))))))))))</f>
        <v>B-</v>
      </c>
      <c r="AQ23" s="51" t="str">
        <f>IF(OR('TRI-1'!AQ23 ="",'TRI-1'!AQ23&lt;0,'TRI-1'!AQ23  &gt;10),"",IF((ROUND(TRUNC(('TRI-1'!AQ23  ),2),0))=10,"A+",IF((ROUND(TRUNC(('TRI-1'!AQ23  ),2),0))=9,"A-",IF((ROUND(TRUNC(('TRI-1'!AQ23   ),2),0))=8,"B+",IF((ROUND(TRUNC(('TRI-1'!AQ23 ),2),0))=7,"B-",IF((ROUND(TRUNC(('TRI-1'!AQ23  ),2),0))=6,"C+",IF((ROUND(TRUNC(('TRI-1'!AQ23  ),2),0))=5,"C-",IF((ROUND(TRUNC(('TRI-1'!AQ23  ),2),0))=4,"D+",IF((ROUND(TRUNC(('TRI-1'!AQ23 ),2),0))=3,"D-",IF((ROUND(TRUNC(('TRI-1'!AQ23 ),2),0))=2,"E+",IF((ROUND(TRUNC(('TRI-1'!AQ23  ),2),0))&lt;=1,"E-","")))))))))))</f>
        <v>B-</v>
      </c>
      <c r="AR23" s="51" t="str">
        <f>IF(OR('TRI-1'!AR23 ="",'TRI-1'!AR23&lt;0,'TRI-1'!AR23  &gt;10),"",IF((ROUND(TRUNC(('TRI-1'!AR23  ),2),0))=10,"A+",IF((ROUND(TRUNC(('TRI-1'!AR23  ),2),0))=9,"A-",IF((ROUND(TRUNC(('TRI-1'!AR23   ),2),0))=8,"B+",IF((ROUND(TRUNC(('TRI-1'!AR23 ),2),0))=7,"B-",IF((ROUND(TRUNC(('TRI-1'!AR23  ),2),0))=6,"C+",IF((ROUND(TRUNC(('TRI-1'!AR23  ),2),0))=5,"C-",IF((ROUND(TRUNC(('TRI-1'!AR23  ),2),0))=4,"D+",IF((ROUND(TRUNC(('TRI-1'!AR23 ),2),0))=3,"D-",IF((ROUND(TRUNC(('TRI-1'!AR23 ),2),0))=2,"E+",IF((ROUND(TRUNC(('TRI-1'!AR23  ),2),0))&lt;=1,"E-","")))))))))))</f>
        <v>B-</v>
      </c>
      <c r="AS23" s="51" t="str">
        <f>IF(OR('TRI-1'!AS23 ="",'TRI-1'!AS23&lt;0,'TRI-1'!AS23  &gt;10),"",IF((ROUND(TRUNC(('TRI-1'!AS23  ),2),0))=10,"A+",IF((ROUND(TRUNC(('TRI-1'!AS23  ),2),0))=9,"A-",IF((ROUND(TRUNC(('TRI-1'!AS23   ),2),0))=8,"B+",IF((ROUND(TRUNC(('TRI-1'!AS23 ),2),0))=7,"B-",IF((ROUND(TRUNC(('TRI-1'!AS23  ),2),0))=6,"C+",IF((ROUND(TRUNC(('TRI-1'!AS23  ),2),0))=5,"C-",IF((ROUND(TRUNC(('TRI-1'!AS23  ),2),0))=4,"D+",IF((ROUND(TRUNC(('TRI-1'!AS23 ),2),0))=3,"D-",IF((ROUND(TRUNC(('TRI-1'!AS23 ),2),0))=2,"E+",IF((ROUND(TRUNC(('TRI-1'!AS23  ),2),0))&lt;=1,"E-","")))))))))))</f>
        <v>B-</v>
      </c>
      <c r="AT23" s="51" t="str">
        <f>IF(OR('TRI-1'!AT23 ="",'TRI-1'!AT23&lt;0,'TRI-1'!AT23  &gt;10),"",IF((ROUND(TRUNC(('TRI-1'!AT23  ),2),0))=10,"A+",IF((ROUND(TRUNC(('TRI-1'!AT23  ),2),0))=9,"A-",IF((ROUND(TRUNC(('TRI-1'!AT23   ),2),0))=8,"B+",IF((ROUND(TRUNC(('TRI-1'!AT23 ),2),0))=7,"B-",IF((ROUND(TRUNC(('TRI-1'!AT23  ),2),0))=6,"C+",IF((ROUND(TRUNC(('TRI-1'!AT23  ),2),0))=5,"C-",IF((ROUND(TRUNC(('TRI-1'!AT23  ),2),0))=4,"D+",IF((ROUND(TRUNC(('TRI-1'!AT23 ),2),0))=3,"D-",IF((ROUND(TRUNC(('TRI-1'!AT23 ),2),0))=2,"E+",IF((ROUND(TRUNC(('TRI-1'!AT23  ),2),0))&lt;=1,"E-","")))))))))))</f>
        <v>B-</v>
      </c>
      <c r="AU23" s="51" t="str">
        <f>IF(OR('TRI-1'!AU23 ="",'TRI-1'!AU23&lt;0,'TRI-1'!AU23  &gt;10),"",IF((ROUND(TRUNC(('TRI-1'!AU23  ),2),0))=10,"A+",IF((ROUND(TRUNC(('TRI-1'!AU23  ),2),0))=9,"A-",IF((ROUND(TRUNC(('TRI-1'!AU23   ),2),0))=8,"B+",IF((ROUND(TRUNC(('TRI-1'!AU23 ),2),0))=7,"B-",IF((ROUND(TRUNC(('TRI-1'!AU23  ),2),0))=6,"C+",IF((ROUND(TRUNC(('TRI-1'!AU23  ),2),0))=5,"C-",IF((ROUND(TRUNC(('TRI-1'!AU23  ),2),0))=4,"D+",IF((ROUND(TRUNC(('TRI-1'!AU23 ),2),0))=3,"D-",IF((ROUND(TRUNC(('TRI-1'!AU23 ),2),0))=2,"E+",IF((ROUND(TRUNC(('TRI-1'!AU23  ),2),0))&lt;=1,"E-","")))))))))))</f>
        <v>B-</v>
      </c>
      <c r="AV23" s="51" t="str">
        <f>IF(OR('TRI-1'!AV23 ="",'TRI-1'!AV23&lt;0,'TRI-1'!AV23  &gt;10),"",IF((ROUND(TRUNC(('TRI-1'!AV23  ),2),0))=10,"A+",IF((ROUND(TRUNC(('TRI-1'!AV23  ),2),0))=9,"A-",IF((ROUND(TRUNC(('TRI-1'!AV23   ),2),0))=8,"B+",IF((ROUND(TRUNC(('TRI-1'!AV23 ),2),0))=7,"B-",IF((ROUND(TRUNC(('TRI-1'!AV23  ),2),0))=6,"C+",IF((ROUND(TRUNC(('TRI-1'!AV23  ),2),0))=5,"C-",IF((ROUND(TRUNC(('TRI-1'!AV23  ),2),0))=4,"D+",IF((ROUND(TRUNC(('TRI-1'!AV23 ),2),0))=3,"D-",IF((ROUND(TRUNC(('TRI-1'!AV23 ),2),0))=2,"E+",IF((ROUND(TRUNC(('TRI-1'!AV23  ),2),0))&lt;=1,"E-","")))))))))))</f>
        <v>B-</v>
      </c>
      <c r="AW23" s="51" t="str">
        <f>IF(OR('TRI-1'!AW23 ="",'TRI-1'!AW23&lt;0,'TRI-1'!AW23  &gt;10),"",IF((ROUND(TRUNC(('TRI-1'!AW23  ),2),0))=10,"A+",IF((ROUND(TRUNC(('TRI-1'!AW23  ),2),0))=9,"A-",IF((ROUND(TRUNC(('TRI-1'!AW23   ),2),0))=8,"B+",IF((ROUND(TRUNC(('TRI-1'!AW23 ),2),0))=7,"B-",IF((ROUND(TRUNC(('TRI-1'!AW23  ),2),0))=6,"C+",IF((ROUND(TRUNC(('TRI-1'!AW23  ),2),0))=5,"C-",IF((ROUND(TRUNC(('TRI-1'!AW23  ),2),0))=4,"D+",IF((ROUND(TRUNC(('TRI-1'!AW23 ),2),0))=3,"D-",IF((ROUND(TRUNC(('TRI-1'!AW23 ),2),0))=2,"E+",IF((ROUND(TRUNC(('TRI-1'!AW23  ),2),0))&lt;=1,"E-","")))))))))))</f>
        <v>B-</v>
      </c>
      <c r="AX23" s="51" t="str">
        <f>IF(OR('TRI-1'!AX23 ="",'TRI-1'!AX23&lt;0,'TRI-1'!AX23  &gt;10),"",IF((ROUND(TRUNC(('TRI-1'!AX23  ),2),0))=10,"A+",IF((ROUND(TRUNC(('TRI-1'!AX23  ),2),0))=9,"A-",IF((ROUND(TRUNC(('TRI-1'!AX23   ),2),0))=8,"B+",IF((ROUND(TRUNC(('TRI-1'!AX23 ),2),0))=7,"B-",IF((ROUND(TRUNC(('TRI-1'!AX23  ),2),0))=6,"C+",IF((ROUND(TRUNC(('TRI-1'!AX23  ),2),0))=5,"C-",IF((ROUND(TRUNC(('TRI-1'!AX23  ),2),0))=4,"D+",IF((ROUND(TRUNC(('TRI-1'!AX23 ),2),0))=3,"D-",IF((ROUND(TRUNC(('TRI-1'!AX23 ),2),0))=2,"E+",IF((ROUND(TRUNC(('TRI-1'!AX23  ),2),0))&lt;=1,"E-","")))))))))))</f>
        <v>B-</v>
      </c>
      <c r="AY23" s="51" t="str">
        <f>IF(OR('TRI-1'!AY23 ="",'TRI-1'!AY23&lt;0,'TRI-1'!AY23  &gt;10),"",IF((ROUND(TRUNC(('TRI-1'!AY23  ),2),0))=10,"A+",IF((ROUND(TRUNC(('TRI-1'!AY23  ),2),0))=9,"A-",IF((ROUND(TRUNC(('TRI-1'!AY23   ),2),0))=8,"B+",IF((ROUND(TRUNC(('TRI-1'!AY23 ),2),0))=7,"B-",IF((ROUND(TRUNC(('TRI-1'!AY23  ),2),0))=6,"C+",IF((ROUND(TRUNC(('TRI-1'!AY23  ),2),0))=5,"C-",IF((ROUND(TRUNC(('TRI-1'!AY23  ),2),0))=4,"D+",IF((ROUND(TRUNC(('TRI-1'!AY23 ),2),0))=3,"D-",IF((ROUND(TRUNC(('TRI-1'!AY23 ),2),0))=2,"E+",IF((ROUND(TRUNC(('TRI-1'!AY23  ),2),0))&lt;=1,"E-","")))))))))))</f>
        <v>B-</v>
      </c>
      <c r="AZ23" s="51" t="str">
        <f>IF(OR('TRI-1'!AZ23 ="",'TRI-1'!AZ23&lt;0,'TRI-1'!AZ23  &gt;10),"",IF((ROUND(TRUNC(('TRI-1'!AZ23  ),2),0))=10,"A+",IF((ROUND(TRUNC(('TRI-1'!AZ23  ),2),0))=9,"A-",IF((ROUND(TRUNC(('TRI-1'!AZ23   ),2),0))=8,"B+",IF((ROUND(TRUNC(('TRI-1'!AZ23 ),2),0))=7,"B-",IF((ROUND(TRUNC(('TRI-1'!AZ23  ),2),0))=6,"C+",IF((ROUND(TRUNC(('TRI-1'!AZ23  ),2),0))=5,"C-",IF((ROUND(TRUNC(('TRI-1'!AZ23  ),2),0))=4,"D+",IF((ROUND(TRUNC(('TRI-1'!AZ23 ),2),0))=3,"D-",IF((ROUND(TRUNC(('TRI-1'!AZ23 ),2),0))=2,"E+",IF((ROUND(TRUNC(('TRI-1'!AZ23  ),2),0))&lt;=1,"E-","")))))))))))</f>
        <v>B-</v>
      </c>
      <c r="BA23" s="51" t="str">
        <f>IF(OR('TRI-1'!BA23 ="",'TRI-1'!BA23&lt;0,'TRI-1'!BA23  &gt;10),"",IF((ROUND(TRUNC(('TRI-1'!BA23  ),2),0))=10,"A+",IF((ROUND(TRUNC(('TRI-1'!BA23  ),2),0))=9,"A-",IF((ROUND(TRUNC(('TRI-1'!BA23   ),2),0))=8,"B+",IF((ROUND(TRUNC(('TRI-1'!BA23 ),2),0))=7,"B-",IF((ROUND(TRUNC(('TRI-1'!BA23  ),2),0))=6,"C+",IF((ROUND(TRUNC(('TRI-1'!BA23  ),2),0))=5,"C-",IF((ROUND(TRUNC(('TRI-1'!BA23  ),2),0))=4,"D+",IF((ROUND(TRUNC(('TRI-1'!BA23 ),2),0))=3,"D-",IF((ROUND(TRUNC(('TRI-1'!BA23 ),2),0))=2,"E+",IF((ROUND(TRUNC(('TRI-1'!BA23  ),2),0))&lt;=1,"E-","")))))))))))</f>
        <v>B-</v>
      </c>
      <c r="BB23" s="51" t="str">
        <f>IF(OR('TRI-1'!BB23 ="",'TRI-1'!BB23&lt;0,'TRI-1'!BB23  &gt;10),"",IF((ROUND(TRUNC(('TRI-1'!BB23  ),2),0))=10,"A+",IF((ROUND(TRUNC(('TRI-1'!BB23  ),2),0))=9,"A-",IF((ROUND(TRUNC(('TRI-1'!BB23   ),2),0))=8,"B+",IF((ROUND(TRUNC(('TRI-1'!BB23 ),2),0))=7,"B-",IF((ROUND(TRUNC(('TRI-1'!BB23  ),2),0))=6,"C+",IF((ROUND(TRUNC(('TRI-1'!BB23  ),2),0))=5,"C-",IF((ROUND(TRUNC(('TRI-1'!BB23  ),2),0))=4,"D+",IF((ROUND(TRUNC(('TRI-1'!BB23 ),2),0))=3,"D-",IF((ROUND(TRUNC(('TRI-1'!BB23 ),2),0))=2,"E+",IF((ROUND(TRUNC(('TRI-1'!BB23  ),2),0))&lt;=1,"E-","")))))))))))</f>
        <v>B-</v>
      </c>
      <c r="BC23" s="51" t="str">
        <f>IF(OR('TRI-1'!BC23 ="",'TRI-1'!BC23&lt;0,'TRI-1'!BC23  &gt;10),"",IF((ROUND(TRUNC(('TRI-1'!BC23  ),2),0))=10,"A+",IF((ROUND(TRUNC(('TRI-1'!BC23  ),2),0))=9,"A-",IF((ROUND(TRUNC(('TRI-1'!BC23   ),2),0))=8,"B+",IF((ROUND(TRUNC(('TRI-1'!BC23 ),2),0))=7,"B-",IF((ROUND(TRUNC(('TRI-1'!BC23  ),2),0))=6,"C+",IF((ROUND(TRUNC(('TRI-1'!BC23  ),2),0))=5,"C-",IF((ROUND(TRUNC(('TRI-1'!BC23  ),2),0))=4,"D+",IF((ROUND(TRUNC(('TRI-1'!BC23 ),2),0))=3,"D-",IF((ROUND(TRUNC(('TRI-1'!BC23 ),2),0))=2,"E+",IF((ROUND(TRUNC(('TRI-1'!BC23  ),2),0))&lt;=1,"E-","")))))))))))</f>
        <v>B-</v>
      </c>
      <c r="BD23" s="51" t="str">
        <f>IF(OR('TRI-1'!BD23 ="",'TRI-1'!BD23&lt;0,'TRI-1'!BD23  &gt;10),"",IF((ROUND(TRUNC(('TRI-1'!BD23  ),2),0))=10,"A+",IF((ROUND(TRUNC(('TRI-1'!BD23  ),2),0))=9,"A-",IF((ROUND(TRUNC(('TRI-1'!BD23   ),2),0))=8,"B+",IF((ROUND(TRUNC(('TRI-1'!BD23 ),2),0))=7,"B-",IF((ROUND(TRUNC(('TRI-1'!BD23  ),2),0))=6,"C+",IF((ROUND(TRUNC(('TRI-1'!BD23  ),2),0))=5,"C-",IF((ROUND(TRUNC(('TRI-1'!BD23  ),2),0))=4,"D+",IF((ROUND(TRUNC(('TRI-1'!BD23 ),2),0))=3,"D-",IF((ROUND(TRUNC(('TRI-1'!BD23 ),2),0))=2,"E+",IF((ROUND(TRUNC(('TRI-1'!BD23  ),2),0))&lt;=1,"E-","")))))))))))</f>
        <v>B-</v>
      </c>
      <c r="BE23" s="51" t="str">
        <f>IF(OR('TRI-1'!BE23 ="",'TRI-1'!BE23&lt;0,'TRI-1'!BE23  &gt;10),"",IF((ROUND(TRUNC(('TRI-1'!BE23  ),2),0))=10,"A+",IF((ROUND(TRUNC(('TRI-1'!BE23  ),2),0))=9,"A-",IF((ROUND(TRUNC(('TRI-1'!BE23   ),2),0))=8,"B+",IF((ROUND(TRUNC(('TRI-1'!BE23 ),2),0))=7,"B-",IF((ROUND(TRUNC(('TRI-1'!BE23  ),2),0))=6,"C+",IF((ROUND(TRUNC(('TRI-1'!BE23  ),2),0))=5,"C-",IF((ROUND(TRUNC(('TRI-1'!BE23  ),2),0))=4,"D+",IF((ROUND(TRUNC(('TRI-1'!BE23 ),2),0))=3,"D-",IF((ROUND(TRUNC(('TRI-1'!BE23 ),2),0))=2,"E+",IF((ROUND(TRUNC(('TRI-1'!BE23  ),2),0))&lt;=1,"E-","")))))))))))</f>
        <v>B-</v>
      </c>
      <c r="BF23" s="51" t="str">
        <f>IF(OR('TRI-1'!BF23 ="",'TRI-1'!BF23&lt;0,'TRI-1'!BF23  &gt;10),"",IF((ROUND(TRUNC(('TRI-1'!BF23  ),2),0))=10,"A+",IF((ROUND(TRUNC(('TRI-1'!BF23  ),2),0))=9,"A-",IF((ROUND(TRUNC(('TRI-1'!BF23   ),2),0))=8,"B+",IF((ROUND(TRUNC(('TRI-1'!BF23 ),2),0))=7,"B-",IF((ROUND(TRUNC(('TRI-1'!BF23  ),2),0))=6,"C+",IF((ROUND(TRUNC(('TRI-1'!BF23  ),2),0))=5,"C-",IF((ROUND(TRUNC(('TRI-1'!BF23  ),2),0))=4,"D+",IF((ROUND(TRUNC(('TRI-1'!BF23 ),2),0))=3,"D-",IF((ROUND(TRUNC(('TRI-1'!BF23 ),2),0))=2,"E+",IF((ROUND(TRUNC(('TRI-1'!BF23  ),2),0))&lt;=1,"E-","")))))))))))</f>
        <v>B-</v>
      </c>
      <c r="BG23" s="51" t="str">
        <f>IF(OR('TRI-1'!BG23 ="",'TRI-1'!BG23&lt;0,'TRI-1'!BG23  &gt;10),"",IF((ROUND(TRUNC(('TRI-1'!BG23  ),2),0))=10,"A+",IF((ROUND(TRUNC(('TRI-1'!BG23  ),2),0))=9,"A-",IF((ROUND(TRUNC(('TRI-1'!BG23   ),2),0))=8,"B+",IF((ROUND(TRUNC(('TRI-1'!BG23 ),2),0))=7,"B-",IF((ROUND(TRUNC(('TRI-1'!BG23  ),2),0))=6,"C+",IF((ROUND(TRUNC(('TRI-1'!BG23  ),2),0))=5,"C-",IF((ROUND(TRUNC(('TRI-1'!BG23  ),2),0))=4,"D+",IF((ROUND(TRUNC(('TRI-1'!BG23 ),2),0))=3,"D-",IF((ROUND(TRUNC(('TRI-1'!BG23 ),2),0))=2,"E+",IF((ROUND(TRUNC(('TRI-1'!BG23  ),2),0))&lt;=1,"E-","")))))))))))</f>
        <v>B-</v>
      </c>
      <c r="BH23" s="51" t="str">
        <f>IF(OR('TRI-1'!BH23 ="",'TRI-1'!BH23&lt;0,'TRI-1'!BH23  &gt;10),"",IF((ROUND(TRUNC(('TRI-1'!BH23  ),2),0))=10,"A+",IF((ROUND(TRUNC(('TRI-1'!BH23  ),2),0))=9,"A-",IF((ROUND(TRUNC(('TRI-1'!BH23   ),2),0))=8,"B+",IF((ROUND(TRUNC(('TRI-1'!BH23 ),2),0))=7,"B-",IF((ROUND(TRUNC(('TRI-1'!BH23  ),2),0))=6,"C+",IF((ROUND(TRUNC(('TRI-1'!BH23  ),2),0))=5,"C-",IF((ROUND(TRUNC(('TRI-1'!BH23  ),2),0))=4,"D+",IF((ROUND(TRUNC(('TRI-1'!BH23 ),2),0))=3,"D-",IF((ROUND(TRUNC(('TRI-1'!BH23 ),2),0))=2,"E+",IF((ROUND(TRUNC(('TRI-1'!BH23  ),2),0))&lt;=1,"E-","")))))))))))</f>
        <v>B-</v>
      </c>
      <c r="BI23" s="51" t="str">
        <f>IF(OR('TRI-1'!BI23 ="",'TRI-1'!BI23&lt;0,'TRI-1'!BI23  &gt;10),"",IF((ROUND(TRUNC(('TRI-1'!BI23  ),2),0))=10,"A+",IF((ROUND(TRUNC(('TRI-1'!BI23  ),2),0))=9,"A-",IF((ROUND(TRUNC(('TRI-1'!BI23   ),2),0))=8,"B+",IF((ROUND(TRUNC(('TRI-1'!BI23 ),2),0))=7,"B-",IF((ROUND(TRUNC(('TRI-1'!BI23  ),2),0))=6,"C+",IF((ROUND(TRUNC(('TRI-1'!BI23  ),2),0))=5,"C-",IF((ROUND(TRUNC(('TRI-1'!BI23  ),2),0))=4,"D+",IF((ROUND(TRUNC(('TRI-1'!BI23 ),2),0))=3,"D-",IF((ROUND(TRUNC(('TRI-1'!BI23 ),2),0))=2,"E+",IF((ROUND(TRUNC(('TRI-1'!BI23  ),2),0))&lt;=1,"E-","")))))))))))</f>
        <v>B-</v>
      </c>
      <c r="BJ23" s="51" t="str">
        <f>IF(OR('TRI-1'!BJ23 ="",'TRI-1'!BJ23&lt;0,'TRI-1'!BJ23  &gt;10),"",IF((ROUND(TRUNC(('TRI-1'!BJ23  ),2),0))=10,"A+",IF((ROUND(TRUNC(('TRI-1'!BJ23  ),2),0))=9,"A-",IF((ROUND(TRUNC(('TRI-1'!BJ23   ),2),0))=8,"B+",IF((ROUND(TRUNC(('TRI-1'!BJ23 ),2),0))=7,"B-",IF((ROUND(TRUNC(('TRI-1'!BJ23  ),2),0))=6,"C+",IF((ROUND(TRUNC(('TRI-1'!BJ23  ),2),0))=5,"C-",IF((ROUND(TRUNC(('TRI-1'!BJ23  ),2),0))=4,"D+",IF((ROUND(TRUNC(('TRI-1'!BJ23 ),2),0))=3,"D-",IF((ROUND(TRUNC(('TRI-1'!BJ23 ),2),0))=2,"E+",IF((ROUND(TRUNC(('TRI-1'!BJ23  ),2),0))&lt;=1,"E-","")))))))))))</f>
        <v>B-</v>
      </c>
      <c r="BK23" s="51" t="str">
        <f>IF(OR('TRI-1'!BK23 ="",'TRI-1'!BK23&lt;0,'TRI-1'!BK23  &gt;10),"",IF((ROUND(TRUNC(('TRI-1'!BK23  ),2),0))=10,"A+",IF((ROUND(TRUNC(('TRI-1'!BK23  ),2),0))=9,"A-",IF((ROUND(TRUNC(('TRI-1'!BK23   ),2),0))=8,"B+",IF((ROUND(TRUNC(('TRI-1'!BK23 ),2),0))=7,"B-",IF((ROUND(TRUNC(('TRI-1'!BK23  ),2),0))=6,"C+",IF((ROUND(TRUNC(('TRI-1'!BK23  ),2),0))=5,"C-",IF((ROUND(TRUNC(('TRI-1'!BK23  ),2),0))=4,"D+",IF((ROUND(TRUNC(('TRI-1'!BK23 ),2),0))=3,"D-",IF((ROUND(TRUNC(('TRI-1'!BK23 ),2),0))=2,"E+",IF((ROUND(TRUNC(('TRI-1'!BK23  ),2),0))&lt;=1,"E-","")))))))))))</f>
        <v>A+</v>
      </c>
      <c r="BL23" s="51" t="str">
        <f>IF(OR('TRI-1'!BL23 ="",'TRI-1'!BL23&lt;0,'TRI-1'!BL23  &gt;10),"",IF((ROUND(TRUNC(('TRI-1'!BL23  ),2),0))=10,"A+",IF((ROUND(TRUNC(('TRI-1'!BL23  ),2),0))=9,"A-",IF((ROUND(TRUNC(('TRI-1'!BL23   ),2),0))=8,"B+",IF((ROUND(TRUNC(('TRI-1'!BL23 ),2),0))=7,"B-",IF((ROUND(TRUNC(('TRI-1'!BL23  ),2),0))=6,"C+",IF((ROUND(TRUNC(('TRI-1'!BL23  ),2),0))=5,"C-",IF((ROUND(TRUNC(('TRI-1'!BL23  ),2),0))=4,"D+",IF((ROUND(TRUNC(('TRI-1'!BL23 ),2),0))=3,"D-",IF((ROUND(TRUNC(('TRI-1'!BL23 ),2),0))=2,"E+",IF((ROUND(TRUNC(('TRI-1'!BL23  ),2),0))&lt;=1,"E-","")))))))))))</f>
        <v>A+</v>
      </c>
      <c r="BM23" s="51" t="str">
        <f>IF(OR('TRI-1'!BM23 ="",'TRI-1'!BM23&lt;0,'TRI-1'!BM23  &gt;10),"",IF((ROUND(TRUNC(('TRI-1'!BM23  ),2),0))=10,"A+",IF((ROUND(TRUNC(('TRI-1'!BM23  ),2),0))=9,"A-",IF((ROUND(TRUNC(('TRI-1'!BM23   ),2),0))=8,"B+",IF((ROUND(TRUNC(('TRI-1'!BM23 ),2),0))=7,"B-",IF((ROUND(TRUNC(('TRI-1'!BM23  ),2),0))=6,"C+",IF((ROUND(TRUNC(('TRI-1'!BM23  ),2),0))=5,"C-",IF((ROUND(TRUNC(('TRI-1'!BM23  ),2),0))=4,"D+",IF((ROUND(TRUNC(('TRI-1'!BM23 ),2),0))=3,"D-",IF((ROUND(TRUNC(('TRI-1'!BM23 ),2),0))=2,"E+",IF((ROUND(TRUNC(('TRI-1'!BM23  ),2),0))&lt;=1,"E-","")))))))))))</f>
        <v>A+</v>
      </c>
      <c r="BN23" s="51" t="str">
        <f>IF(OR('TRI-1'!BN23 ="",'TRI-1'!BN23&lt;0,'TRI-1'!BN23  &gt;10),"",IF((ROUND(TRUNC(('TRI-1'!BN23  ),2),0))=10,"A+",IF((ROUND(TRUNC(('TRI-1'!BN23  ),2),0))=9,"A-",IF((ROUND(TRUNC(('TRI-1'!BN23   ),2),0))=8,"B+",IF((ROUND(TRUNC(('TRI-1'!BN23 ),2),0))=7,"B-",IF((ROUND(TRUNC(('TRI-1'!BN23  ),2),0))=6,"C+",IF((ROUND(TRUNC(('TRI-1'!BN23  ),2),0))=5,"C-",IF((ROUND(TRUNC(('TRI-1'!BN23  ),2),0))=4,"D+",IF((ROUND(TRUNC(('TRI-1'!BN23 ),2),0))=3,"D-",IF((ROUND(TRUNC(('TRI-1'!BN23 ),2),0))=2,"E+",IF((ROUND(TRUNC(('TRI-1'!BN23  ),2),0))&lt;=1,"E-","")))))))))))</f>
        <v>A+</v>
      </c>
      <c r="BO23" s="51" t="str">
        <f>IF(OR('TRI-1'!BO23 ="",'TRI-1'!BO23&lt;0,'TRI-1'!BO23  &gt;10),"",IF((ROUND(TRUNC(('TRI-1'!BO23  ),2),0))=10,"A+",IF((ROUND(TRUNC(('TRI-1'!BO23  ),2),0))=9,"A-",IF((ROUND(TRUNC(('TRI-1'!BO23   ),2),0))=8,"B+",IF((ROUND(TRUNC(('TRI-1'!BO23 ),2),0))=7,"B-",IF((ROUND(TRUNC(('TRI-1'!BO23  ),2),0))=6,"C+",IF((ROUND(TRUNC(('TRI-1'!BO23  ),2),0))=5,"C-",IF((ROUND(TRUNC(('TRI-1'!BO23  ),2),0))=4,"D+",IF((ROUND(TRUNC(('TRI-1'!BO23 ),2),0))=3,"D-",IF((ROUND(TRUNC(('TRI-1'!BO23 ),2),0))=2,"E+",IF((ROUND(TRUNC(('TRI-1'!BO23  ),2),0))&lt;=1,"E-","")))))))))))</f>
        <v>A+</v>
      </c>
      <c r="BP23" s="51" t="str">
        <f>IF(OR('TRI-1'!BP23 ="",'TRI-1'!BP23&lt;0,'TRI-1'!BP23  &gt;10),"",IF((ROUND(TRUNC(('TRI-1'!BP23  ),2),0))=10,"A+",IF((ROUND(TRUNC(('TRI-1'!BP23  ),2),0))=9,"A-",IF((ROUND(TRUNC(('TRI-1'!BP23   ),2),0))=8,"B+",IF((ROUND(TRUNC(('TRI-1'!BP23 ),2),0))=7,"B-",IF((ROUND(TRUNC(('TRI-1'!BP23  ),2),0))=6,"C+",IF((ROUND(TRUNC(('TRI-1'!BP23  ),2),0))=5,"C-",IF((ROUND(TRUNC(('TRI-1'!BP23  ),2),0))=4,"D+",IF((ROUND(TRUNC(('TRI-1'!BP23 ),2),0))=3,"D-",IF((ROUND(TRUNC(('TRI-1'!BP23 ),2),0))=2,"E+",IF((ROUND(TRUNC(('TRI-1'!BP23  ),2),0))&lt;=1,"E-","")))))))))))</f>
        <v>A+</v>
      </c>
      <c r="BQ23" s="51" t="str">
        <f>IF(OR('TRI-1'!BQ23 ="",'TRI-1'!BQ23&lt;0,'TRI-1'!BQ23  &gt;10),"",IF((ROUND(TRUNC(('TRI-1'!BQ23  ),2),0))=10,"A+",IF((ROUND(TRUNC(('TRI-1'!BQ23  ),2),0))=9,"A-",IF((ROUND(TRUNC(('TRI-1'!BQ23   ),2),0))=8,"B+",IF((ROUND(TRUNC(('TRI-1'!BQ23 ),2),0))=7,"B-",IF((ROUND(TRUNC(('TRI-1'!BQ23  ),2),0))=6,"C+",IF((ROUND(TRUNC(('TRI-1'!BQ23  ),2),0))=5,"C-",IF((ROUND(TRUNC(('TRI-1'!BQ23  ),2),0))=4,"D+",IF((ROUND(TRUNC(('TRI-1'!BQ23 ),2),0))=3,"D-",IF((ROUND(TRUNC(('TRI-1'!BQ23 ),2),0))=2,"E+",IF((ROUND(TRUNC(('TRI-1'!BQ23  ),2),0))&lt;=1,"E-","")))))))))))</f>
        <v>A+</v>
      </c>
      <c r="BR23" s="51" t="str">
        <f>IF(OR('TRI-1'!BR23 ="",'TRI-1'!BR23&lt;0,'TRI-1'!BR23  &gt;10),"",IF((ROUND(TRUNC(('TRI-1'!BR23  ),2),0))=10,"A+",IF((ROUND(TRUNC(('TRI-1'!BR23  ),2),0))=9,"A-",IF((ROUND(TRUNC(('TRI-1'!BR23   ),2),0))=8,"B+",IF((ROUND(TRUNC(('TRI-1'!BR23 ),2),0))=7,"B-",IF((ROUND(TRUNC(('TRI-1'!BR23  ),2),0))=6,"C+",IF((ROUND(TRUNC(('TRI-1'!BR23  ),2),0))=5,"C-",IF((ROUND(TRUNC(('TRI-1'!BR23  ),2),0))=4,"D+",IF((ROUND(TRUNC(('TRI-1'!BR23 ),2),0))=3,"D-",IF((ROUND(TRUNC(('TRI-1'!BR23 ),2),0))=2,"E+",IF((ROUND(TRUNC(('TRI-1'!BR23  ),2),0))&lt;=1,"E-","")))))))))))</f>
        <v>A+</v>
      </c>
      <c r="BS23" s="51" t="str">
        <f>IF(OR('TRI-1'!BS23 ="",'TRI-1'!BS23&lt;0,'TRI-1'!BS23  &gt;10),"",IF((ROUND(TRUNC(('TRI-1'!BS23  ),2),0))=10,"A+",IF((ROUND(TRUNC(('TRI-1'!BS23  ),2),0))=9,"A-",IF((ROUND(TRUNC(('TRI-1'!BS23   ),2),0))=8,"B+",IF((ROUND(TRUNC(('TRI-1'!BS23 ),2),0))=7,"B-",IF((ROUND(TRUNC(('TRI-1'!BS23  ),2),0))=6,"C+",IF((ROUND(TRUNC(('TRI-1'!BS23  ),2),0))=5,"C-",IF((ROUND(TRUNC(('TRI-1'!BS23  ),2),0))=4,"D+",IF((ROUND(TRUNC(('TRI-1'!BS23 ),2),0))=3,"D-",IF((ROUND(TRUNC(('TRI-1'!BS23 ),2),0))=2,"E+",IF((ROUND(TRUNC(('TRI-1'!BS23  ),2),0))&lt;=1,"E-","")))))))))))</f>
        <v>A+</v>
      </c>
      <c r="BT23" s="51" t="str">
        <f>IF(OR('TRI-1'!BT23 ="",'TRI-1'!BT23&lt;0,'TRI-1'!BT23  &gt;10),"",IF((ROUND(TRUNC(('TRI-1'!BT23  ),2),0))=10,"A+",IF((ROUND(TRUNC(('TRI-1'!BT23  ),2),0))=9,"A-",IF((ROUND(TRUNC(('TRI-1'!BT23   ),2),0))=8,"B+",IF((ROUND(TRUNC(('TRI-1'!BT23 ),2),0))=7,"B-",IF((ROUND(TRUNC(('TRI-1'!BT23  ),2),0))=6,"C+",IF((ROUND(TRUNC(('TRI-1'!BT23  ),2),0))=5,"C-",IF((ROUND(TRUNC(('TRI-1'!BT23  ),2),0))=4,"D+",IF((ROUND(TRUNC(('TRI-1'!BT23 ),2),0))=3,"D-",IF((ROUND(TRUNC(('TRI-1'!BT23 ),2),0))=2,"E+",IF((ROUND(TRUNC(('TRI-1'!BT23  ),2),0))&lt;=1,"E-","")))))))))))</f>
        <v>A+</v>
      </c>
      <c r="BU23" s="51" t="str">
        <f>IF(OR('TRI-1'!BU23 ="",'TRI-1'!BU23&lt;0,'TRI-1'!BU23  &gt;10),"",IF((ROUND(TRUNC(('TRI-1'!BU23  ),2),0))=10,"A+",IF((ROUND(TRUNC(('TRI-1'!BU23  ),2),0))=9,"A-",IF((ROUND(TRUNC(('TRI-1'!BU23   ),2),0))=8,"B+",IF((ROUND(TRUNC(('TRI-1'!BU23 ),2),0))=7,"B-",IF((ROUND(TRUNC(('TRI-1'!BU23  ),2),0))=6,"C+",IF((ROUND(TRUNC(('TRI-1'!BU23  ),2),0))=5,"C-",IF((ROUND(TRUNC(('TRI-1'!BU23  ),2),0))=4,"D+",IF((ROUND(TRUNC(('TRI-1'!BU23 ),2),0))=3,"D-",IF((ROUND(TRUNC(('TRI-1'!BU23 ),2),0))=2,"E+",IF((ROUND(TRUNC(('TRI-1'!BU23  ),2),0))&lt;=1,"E-","")))))))))))</f>
        <v>A+</v>
      </c>
      <c r="BV23" s="51" t="str">
        <f>IF(OR('TRI-1'!BV23 ="",'TRI-1'!BV23&lt;0,'TRI-1'!BV23  &gt;10),"",IF((ROUND(TRUNC(('TRI-1'!BV23  ),2),0))=10,"A+",IF((ROUND(TRUNC(('TRI-1'!BV23  ),2),0))=9,"A-",IF((ROUND(TRUNC(('TRI-1'!BV23   ),2),0))=8,"B+",IF((ROUND(TRUNC(('TRI-1'!BV23 ),2),0))=7,"B-",IF((ROUND(TRUNC(('TRI-1'!BV23  ),2),0))=6,"C+",IF((ROUND(TRUNC(('TRI-1'!BV23  ),2),0))=5,"C-",IF((ROUND(TRUNC(('TRI-1'!BV23  ),2),0))=4,"D+",IF((ROUND(TRUNC(('TRI-1'!BV23 ),2),0))=3,"D-",IF((ROUND(TRUNC(('TRI-1'!BV23 ),2),0))=2,"E+",IF((ROUND(TRUNC(('TRI-1'!BV23  ),2),0))&lt;=1,"E-","")))))))))))</f>
        <v>A+</v>
      </c>
      <c r="BW23" s="51" t="str">
        <f>IF(OR('TRI-1'!BW23 ="",'TRI-1'!BW23&lt;0,'TRI-1'!BW23  &gt;10),"",IF((ROUND(TRUNC(('TRI-1'!BW23  ),2),0))=10,"A+",IF((ROUND(TRUNC(('TRI-1'!BW23  ),2),0))=9,"A-",IF((ROUND(TRUNC(('TRI-1'!BW23   ),2),0))=8,"B+",IF((ROUND(TRUNC(('TRI-1'!BW23 ),2),0))=7,"B-",IF((ROUND(TRUNC(('TRI-1'!BW23  ),2),0))=6,"C+",IF((ROUND(TRUNC(('TRI-1'!BW23  ),2),0))=5,"C-",IF((ROUND(TRUNC(('TRI-1'!BW23  ),2),0))=4,"D+",IF((ROUND(TRUNC(('TRI-1'!BW23 ),2),0))=3,"D-",IF((ROUND(TRUNC(('TRI-1'!BW23 ),2),0))=2,"E+",IF((ROUND(TRUNC(('TRI-1'!BW23  ),2),0))&lt;=1,"E-","")))))))))))</f>
        <v>A+</v>
      </c>
      <c r="BX23" s="51" t="str">
        <f>IF(OR('TRI-1'!BX23 ="",'TRI-1'!BX23&lt;0,'TRI-1'!BX23  &gt;10),"",IF((ROUND(TRUNC(('TRI-1'!BX23  ),2),0))=10,"A+",IF((ROUND(TRUNC(('TRI-1'!BX23  ),2),0))=9,"A-",IF((ROUND(TRUNC(('TRI-1'!BX23   ),2),0))=8,"B+",IF((ROUND(TRUNC(('TRI-1'!BX23 ),2),0))=7,"B-",IF((ROUND(TRUNC(('TRI-1'!BX23  ),2),0))=6,"C+",IF((ROUND(TRUNC(('TRI-1'!BX23  ),2),0))=5,"C-",IF((ROUND(TRUNC(('TRI-1'!BX23  ),2),0))=4,"D+",IF((ROUND(TRUNC(('TRI-1'!BX23 ),2),0))=3,"D-",IF((ROUND(TRUNC(('TRI-1'!BX23 ),2),0))=2,"E+",IF((ROUND(TRUNC(('TRI-1'!BX23  ),2),0))&lt;=1,"E-","")))))))))))</f>
        <v>A+</v>
      </c>
      <c r="BY23" s="51" t="str">
        <f>IF(OR('TRI-1'!BY23 ="",'TRI-1'!BY23&lt;0,'TRI-1'!BY23  &gt;10),"",IF((ROUND(TRUNC(('TRI-1'!BY23  ),2),0))=10,"A+",IF((ROUND(TRUNC(('TRI-1'!BY23  ),2),0))=9,"A-",IF((ROUND(TRUNC(('TRI-1'!BY23   ),2),0))=8,"B+",IF((ROUND(TRUNC(('TRI-1'!BY23 ),2),0))=7,"B-",IF((ROUND(TRUNC(('TRI-1'!BY23  ),2),0))=6,"C+",IF((ROUND(TRUNC(('TRI-1'!BY23  ),2),0))=5,"C-",IF((ROUND(TRUNC(('TRI-1'!BY23  ),2),0))=4,"D+",IF((ROUND(TRUNC(('TRI-1'!BY23 ),2),0))=3,"D-",IF((ROUND(TRUNC(('TRI-1'!BY23 ),2),0))=2,"E+",IF((ROUND(TRUNC(('TRI-1'!BY23  ),2),0))&lt;=1,"E-","")))))))))))</f>
        <v>A+</v>
      </c>
      <c r="BZ23" s="51" t="str">
        <f>IF(OR('TRI-1'!BZ23 ="",'TRI-1'!BZ23&lt;0,'TRI-1'!BZ23  &gt;10),"",IF((ROUND(TRUNC(('TRI-1'!BZ23  ),2),0))=10,"A+",IF((ROUND(TRUNC(('TRI-1'!BZ23  ),2),0))=9,"A-",IF((ROUND(TRUNC(('TRI-1'!BZ23   ),2),0))=8,"B+",IF((ROUND(TRUNC(('TRI-1'!BZ23 ),2),0))=7,"B-",IF((ROUND(TRUNC(('TRI-1'!BZ23  ),2),0))=6,"C+",IF((ROUND(TRUNC(('TRI-1'!BZ23  ),2),0))=5,"C-",IF((ROUND(TRUNC(('TRI-1'!BZ23  ),2),0))=4,"D+",IF((ROUND(TRUNC(('TRI-1'!BZ23 ),2),0))=3,"D-",IF((ROUND(TRUNC(('TRI-1'!BZ23 ),2),0))=2,"E+",IF((ROUND(TRUNC(('TRI-1'!BZ23  ),2),0))&lt;=1,"E-","")))))))))))</f>
        <v>A+</v>
      </c>
      <c r="CA23" s="51" t="str">
        <f>IF(OR('TRI-1'!CA23 ="",'TRI-1'!CA23&lt;0,'TRI-1'!CA23  &gt;10),"",IF((ROUND(TRUNC(('TRI-1'!CA23  ),2),0))=10,"A+",IF((ROUND(TRUNC(('TRI-1'!CA23  ),2),0))=9,"A-",IF((ROUND(TRUNC(('TRI-1'!CA23   ),2),0))=8,"B+",IF((ROUND(TRUNC(('TRI-1'!CA23 ),2),0))=7,"B-",IF((ROUND(TRUNC(('TRI-1'!CA23  ),2),0))=6,"C+",IF((ROUND(TRUNC(('TRI-1'!CA23  ),2),0))=5,"C-",IF((ROUND(TRUNC(('TRI-1'!CA23  ),2),0))=4,"D+",IF((ROUND(TRUNC(('TRI-1'!CA23 ),2),0))=3,"D-",IF((ROUND(TRUNC(('TRI-1'!CA23 ),2),0))=2,"E+",IF((ROUND(TRUNC(('TRI-1'!CA23  ),2),0))&lt;=1,"E-","")))))))))))</f>
        <v>A+</v>
      </c>
      <c r="CB23" s="51" t="str">
        <f>IF(OR('TRI-1'!CB23 ="",'TRI-1'!CB23&lt;0,'TRI-1'!CB23  &gt;10),"",IF((ROUND(TRUNC(('TRI-1'!CB23  ),2),0))=10,"A+",IF((ROUND(TRUNC(('TRI-1'!CB23  ),2),0))=9,"A-",IF((ROUND(TRUNC(('TRI-1'!CB23   ),2),0))=8,"B+",IF((ROUND(TRUNC(('TRI-1'!CB23 ),2),0))=7,"B-",IF((ROUND(TRUNC(('TRI-1'!CB23  ),2),0))=6,"C+",IF((ROUND(TRUNC(('TRI-1'!CB23  ),2),0))=5,"C-",IF((ROUND(TRUNC(('TRI-1'!CB23  ),2),0))=4,"D+",IF((ROUND(TRUNC(('TRI-1'!CB23 ),2),0))=3,"D-",IF((ROUND(TRUNC(('TRI-1'!CB23 ),2),0))=2,"E+",IF((ROUND(TRUNC(('TRI-1'!CB23  ),2),0))&lt;=1,"E-","")))))))))))</f>
        <v>A+</v>
      </c>
      <c r="CC23" s="51" t="str">
        <f>IF(OR('TRI-1'!CC23 ="",'TRI-1'!CC23&lt;0,'TRI-1'!CC23  &gt;10),"",IF((ROUND(TRUNC(('TRI-1'!CC23  ),2),0))=10,"A+",IF((ROUND(TRUNC(('TRI-1'!CC23  ),2),0))=9,"A-",IF((ROUND(TRUNC(('TRI-1'!CC23   ),2),0))=8,"B+",IF((ROUND(TRUNC(('TRI-1'!CC23 ),2),0))=7,"B-",IF((ROUND(TRUNC(('TRI-1'!CC23  ),2),0))=6,"C+",IF((ROUND(TRUNC(('TRI-1'!CC23  ),2),0))=5,"C-",IF((ROUND(TRUNC(('TRI-1'!CC23  ),2),0))=4,"D+",IF((ROUND(TRUNC(('TRI-1'!CC23 ),2),0))=3,"D-",IF((ROUND(TRUNC(('TRI-1'!CC23 ),2),0))=2,"E+",IF((ROUND(TRUNC(('TRI-1'!CC23  ),2),0))&lt;=1,"E-","")))))))))))</f>
        <v>A+</v>
      </c>
      <c r="CD23" s="51" t="str">
        <f>IF(OR('TRI-1'!CD23 ="",'TRI-1'!CD23&lt;0,'TRI-1'!CD23  &gt;10),"",IF((ROUND(TRUNC(('TRI-1'!CD23  ),2),0))=10,"A+",IF((ROUND(TRUNC(('TRI-1'!CD23  ),2),0))=9,"A-",IF((ROUND(TRUNC(('TRI-1'!CD23   ),2),0))=8,"B+",IF((ROUND(TRUNC(('TRI-1'!CD23 ),2),0))=7,"B-",IF((ROUND(TRUNC(('TRI-1'!CD23  ),2),0))=6,"C+",IF((ROUND(TRUNC(('TRI-1'!CD23  ),2),0))=5,"C-",IF((ROUND(TRUNC(('TRI-1'!CD23  ),2),0))=4,"D+",IF((ROUND(TRUNC(('TRI-1'!CD23 ),2),0))=3,"D-",IF((ROUND(TRUNC(('TRI-1'!CD23 ),2),0))=2,"E+",IF((ROUND(TRUNC(('TRI-1'!CD23  ),2),0))&lt;=1,"E-","")))))))))))</f>
        <v>A+</v>
      </c>
      <c r="CE23" s="51" t="str">
        <f>IF(OR('TRI-1'!CE23 ="",'TRI-1'!CE23&lt;0,'TRI-1'!CE23  &gt;10),"",IF((ROUND(TRUNC(('TRI-1'!CE23  ),2),0))=10,"A+",IF((ROUND(TRUNC(('TRI-1'!CE23  ),2),0))=9,"A-",IF((ROUND(TRUNC(('TRI-1'!CE23   ),2),0))=8,"B+",IF((ROUND(TRUNC(('TRI-1'!CE23 ),2),0))=7,"B-",IF((ROUND(TRUNC(('TRI-1'!CE23  ),2),0))=6,"C+",IF((ROUND(TRUNC(('TRI-1'!CE23  ),2),0))=5,"C-",IF((ROUND(TRUNC(('TRI-1'!CE23  ),2),0))=4,"D+",IF((ROUND(TRUNC(('TRI-1'!CE23 ),2),0))=3,"D-",IF((ROUND(TRUNC(('TRI-1'!CE23 ),2),0))=2,"E+",IF((ROUND(TRUNC(('TRI-1'!CE23  ),2),0))&lt;=1,"E-","")))))))))))</f>
        <v>A+</v>
      </c>
      <c r="CF23" s="51" t="str">
        <f>IF(OR('TRI-1'!CF23 ="",'TRI-1'!CF23&lt;0,'TRI-1'!CF23  &gt;10),"",IF((ROUND(TRUNC(('TRI-1'!CF23  ),2),0))=10,"A+",IF((ROUND(TRUNC(('TRI-1'!CF23  ),2),0))=9,"A-",IF((ROUND(TRUNC(('TRI-1'!CF23   ),2),0))=8,"B+",IF((ROUND(TRUNC(('TRI-1'!CF23 ),2),0))=7,"B-",IF((ROUND(TRUNC(('TRI-1'!CF23  ),2),0))=6,"C+",IF((ROUND(TRUNC(('TRI-1'!CF23  ),2),0))=5,"C-",IF((ROUND(TRUNC(('TRI-1'!CF23  ),2),0))=4,"D+",IF((ROUND(TRUNC(('TRI-1'!CF23 ),2),0))=3,"D-",IF((ROUND(TRUNC(('TRI-1'!CF23 ),2),0))=2,"E+",IF((ROUND(TRUNC(('TRI-1'!CF23  ),2),0))&lt;=1,"E-","")))))))))))</f>
        <v>A+</v>
      </c>
      <c r="CG23" s="51" t="str">
        <f>IF(OR('TRI-1'!CG23 ="",'TRI-1'!CG23&lt;0,'TRI-1'!CG23  &gt;10),"",IF((ROUND(TRUNC(('TRI-1'!CG23  ),2),0))=10,"A+",IF((ROUND(TRUNC(('TRI-1'!CG23  ),2),0))=9,"A-",IF((ROUND(TRUNC(('TRI-1'!CG23   ),2),0))=8,"B+",IF((ROUND(TRUNC(('TRI-1'!CG23 ),2),0))=7,"B-",IF((ROUND(TRUNC(('TRI-1'!CG23  ),2),0))=6,"C+",IF((ROUND(TRUNC(('TRI-1'!CG23  ),2),0))=5,"C-",IF((ROUND(TRUNC(('TRI-1'!CG23  ),2),0))=4,"D+",IF((ROUND(TRUNC(('TRI-1'!CG23 ),2),0))=3,"D-",IF((ROUND(TRUNC(('TRI-1'!CG23 ),2),0))=2,"E+",IF((ROUND(TRUNC(('TRI-1'!CG23  ),2),0))&lt;=1,"E-","")))))))))))</f>
        <v>A+</v>
      </c>
      <c r="CH23" s="51" t="str">
        <f>IF(OR('TRI-1'!CH23 ="",'TRI-1'!CH23&lt;0,'TRI-1'!CH23  &gt;10),"",IF((ROUND(TRUNC(('TRI-1'!CH23  ),2),0))=10,"A+",IF((ROUND(TRUNC(('TRI-1'!CH23  ),2),0))=9,"A-",IF((ROUND(TRUNC(('TRI-1'!CH23   ),2),0))=8,"B+",IF((ROUND(TRUNC(('TRI-1'!CH23 ),2),0))=7,"B-",IF((ROUND(TRUNC(('TRI-1'!CH23  ),2),0))=6,"C+",IF((ROUND(TRUNC(('TRI-1'!CH23  ),2),0))=5,"C-",IF((ROUND(TRUNC(('TRI-1'!CH23  ),2),0))=4,"D+",IF((ROUND(TRUNC(('TRI-1'!CH23 ),2),0))=3,"D-",IF((ROUND(TRUNC(('TRI-1'!CH23 ),2),0))=2,"E+",IF((ROUND(TRUNC(('TRI-1'!CH23  ),2),0))&lt;=1,"E-","")))))))))))</f>
        <v>A+</v>
      </c>
      <c r="CI23" s="51" t="str">
        <f>IF(OR('TRI-1'!CI23 ="",'TRI-1'!CI23&lt;0,'TRI-1'!CI23  &gt;10),"",IF((ROUND(TRUNC(('TRI-1'!CI23  ),2),0))=10,"A+",IF((ROUND(TRUNC(('TRI-1'!CI23  ),2),0))=9,"A-",IF((ROUND(TRUNC(('TRI-1'!CI23   ),2),0))=8,"B+",IF((ROUND(TRUNC(('TRI-1'!CI23 ),2),0))=7,"B-",IF((ROUND(TRUNC(('TRI-1'!CI23  ),2),0))=6,"C+",IF((ROUND(TRUNC(('TRI-1'!CI23  ),2),0))=5,"C-",IF((ROUND(TRUNC(('TRI-1'!CI23  ),2),0))=4,"D+",IF((ROUND(TRUNC(('TRI-1'!CI23 ),2),0))=3,"D-",IF((ROUND(TRUNC(('TRI-1'!CI23 ),2),0))=2,"E+",IF((ROUND(TRUNC(('TRI-1'!CI23  ),2),0))&lt;=1,"E-","")))))))))))</f>
        <v>A+</v>
      </c>
      <c r="CJ23" s="51" t="str">
        <f>IF(OR('TRI-1'!CJ23 ="",'TRI-1'!CJ23&lt;0,'TRI-1'!CJ23  &gt;10),"",IF((ROUND(TRUNC(('TRI-1'!CJ23  ),2),0))=10,"A+",IF((ROUND(TRUNC(('TRI-1'!CJ23  ),2),0))=9,"A-",IF((ROUND(TRUNC(('TRI-1'!CJ23   ),2),0))=8,"B+",IF((ROUND(TRUNC(('TRI-1'!CJ23 ),2),0))=7,"B-",IF((ROUND(TRUNC(('TRI-1'!CJ23  ),2),0))=6,"C+",IF((ROUND(TRUNC(('TRI-1'!CJ23  ),2),0))=5,"C-",IF((ROUND(TRUNC(('TRI-1'!CJ23  ),2),0))=4,"D+",IF((ROUND(TRUNC(('TRI-1'!CJ23 ),2),0))=3,"D-",IF((ROUND(TRUNC(('TRI-1'!CJ23 ),2),0))=2,"E+",IF((ROUND(TRUNC(('TRI-1'!CJ23  ),2),0))&lt;=1,"E-","")))))))))))</f>
        <v>A+</v>
      </c>
      <c r="CK23" s="51" t="str">
        <f>IF(OR('TRI-1'!CK23 ="",'TRI-1'!CK23&lt;0,'TRI-1'!CK23  &gt;10),"",IF((ROUND(TRUNC(('TRI-1'!CK23  ),2),0))=10,"A+",IF((ROUND(TRUNC(('TRI-1'!CK23  ),2),0))=9,"A-",IF((ROUND(TRUNC(('TRI-1'!CK23   ),2),0))=8,"B+",IF((ROUND(TRUNC(('TRI-1'!CK23 ),2),0))=7,"B-",IF((ROUND(TRUNC(('TRI-1'!CK23  ),2),0))=6,"C+",IF((ROUND(TRUNC(('TRI-1'!CK23  ),2),0))=5,"C-",IF((ROUND(TRUNC(('TRI-1'!CK23  ),2),0))=4,"D+",IF((ROUND(TRUNC(('TRI-1'!CK23 ),2),0))=3,"D-",IF((ROUND(TRUNC(('TRI-1'!CK23 ),2),0))=2,"E+",IF((ROUND(TRUNC(('TRI-1'!CK23  ),2),0))&lt;=1,"E-","")))))))))))</f>
        <v>A+</v>
      </c>
      <c r="CL23" s="51" t="str">
        <f>IF(OR('TRI-1'!CL23 ="",'TRI-1'!CL23&lt;0,'TRI-1'!CL23  &gt;10),"",IF((ROUND(TRUNC(('TRI-1'!CL23  ),2),0))=10,"A+",IF((ROUND(TRUNC(('TRI-1'!CL23  ),2),0))=9,"A-",IF((ROUND(TRUNC(('TRI-1'!CL23   ),2),0))=8,"B+",IF((ROUND(TRUNC(('TRI-1'!CL23 ),2),0))=7,"B-",IF((ROUND(TRUNC(('TRI-1'!CL23  ),2),0))=6,"C+",IF((ROUND(TRUNC(('TRI-1'!CL23  ),2),0))=5,"C-",IF((ROUND(TRUNC(('TRI-1'!CL23  ),2),0))=4,"D+",IF((ROUND(TRUNC(('TRI-1'!CL23 ),2),0))=3,"D-",IF((ROUND(TRUNC(('TRI-1'!CL23 ),2),0))=2,"E+",IF((ROUND(TRUNC(('TRI-1'!CL23  ),2),0))&lt;=1,"E-","")))))))))))</f>
        <v>A+</v>
      </c>
      <c r="CM23" s="51" t="str">
        <f>IF(OR('TRI-1'!CM23 ="",'TRI-1'!CM23&lt;0,'TRI-1'!CM23  &gt;10),"",IF((ROUND(TRUNC(('TRI-1'!CM23  ),2),0))=10,"A+",IF((ROUND(TRUNC(('TRI-1'!CM23  ),2),0))=9,"A-",IF((ROUND(TRUNC(('TRI-1'!CM23   ),2),0))=8,"B+",IF((ROUND(TRUNC(('TRI-1'!CM23 ),2),0))=7,"B-",IF((ROUND(TRUNC(('TRI-1'!CM23  ),2),0))=6,"C+",IF((ROUND(TRUNC(('TRI-1'!CM23  ),2),0))=5,"C-",IF((ROUND(TRUNC(('TRI-1'!CM23  ),2),0))=4,"D+",IF((ROUND(TRUNC(('TRI-1'!CM23 ),2),0))=3,"D-",IF((ROUND(TRUNC(('TRI-1'!CM23 ),2),0))=2,"E+",IF((ROUND(TRUNC(('TRI-1'!CM23  ),2),0))&lt;=1,"E-","")))))))))))</f>
        <v>A+</v>
      </c>
      <c r="CN23" s="51" t="str">
        <f>IF(OR('TRI-1'!CN23 ="",'TRI-1'!CN23&lt;0,'TRI-1'!CN23  &gt;10),"",IF((ROUND(TRUNC(('TRI-1'!CN23  ),2),0))=10,"A+",IF((ROUND(TRUNC(('TRI-1'!CN23  ),2),0))=9,"A-",IF((ROUND(TRUNC(('TRI-1'!CN23   ),2),0))=8,"B+",IF((ROUND(TRUNC(('TRI-1'!CN23 ),2),0))=7,"B-",IF((ROUND(TRUNC(('TRI-1'!CN23  ),2),0))=6,"C+",IF((ROUND(TRUNC(('TRI-1'!CN23  ),2),0))=5,"C-",IF((ROUND(TRUNC(('TRI-1'!CN23  ),2),0))=4,"D+",IF((ROUND(TRUNC(('TRI-1'!CN23 ),2),0))=3,"D-",IF((ROUND(TRUNC(('TRI-1'!CN23 ),2),0))=2,"E+",IF((ROUND(TRUNC(('TRI-1'!CN23  ),2),0))&lt;=1,"E-","")))))))))))</f>
        <v>A+</v>
      </c>
      <c r="CO23" s="51" t="str">
        <f>IF(OR('TRI-1'!CO23 ="",'TRI-1'!CO23&lt;0,'TRI-1'!CO23  &gt;10),"",IF((ROUND(TRUNC(('TRI-1'!CO23  ),2),0))=10,"A+",IF((ROUND(TRUNC(('TRI-1'!CO23  ),2),0))=9,"A-",IF((ROUND(TRUNC(('TRI-1'!CO23   ),2),0))=8,"B+",IF((ROUND(TRUNC(('TRI-1'!CO23 ),2),0))=7,"B-",IF((ROUND(TRUNC(('TRI-1'!CO23  ),2),0))=6,"C+",IF((ROUND(TRUNC(('TRI-1'!CO23  ),2),0))=5,"C-",IF((ROUND(TRUNC(('TRI-1'!CO23  ),2),0))=4,"D+",IF((ROUND(TRUNC(('TRI-1'!CO23 ),2),0))=3,"D-",IF((ROUND(TRUNC(('TRI-1'!CO23 ),2),0))=2,"E+",IF((ROUND(TRUNC(('TRI-1'!CO23  ),2),0))&lt;=1,"E-","")))))))))))</f>
        <v>A+</v>
      </c>
      <c r="CP23" s="51" t="str">
        <f>IF(OR('TRI-1'!CP23 ="",'TRI-1'!CP23&lt;0,'TRI-1'!CP23  &gt;10),"",IF((ROUND(TRUNC(('TRI-1'!CP23  ),2),0))=10,"A+",IF((ROUND(TRUNC(('TRI-1'!CP23  ),2),0))=9,"A-",IF((ROUND(TRUNC(('TRI-1'!CP23   ),2),0))=8,"B+",IF((ROUND(TRUNC(('TRI-1'!CP23 ),2),0))=7,"B-",IF((ROUND(TRUNC(('TRI-1'!CP23  ),2),0))=6,"C+",IF((ROUND(TRUNC(('TRI-1'!CP23  ),2),0))=5,"C-",IF((ROUND(TRUNC(('TRI-1'!CP23  ),2),0))=4,"D+",IF((ROUND(TRUNC(('TRI-1'!CP23 ),2),0))=3,"D-",IF((ROUND(TRUNC(('TRI-1'!CP23 ),2),0))=2,"E+",IF((ROUND(TRUNC(('TRI-1'!CP23  ),2),0))&lt;=1,"E-","")))))))))))</f>
        <v>A+</v>
      </c>
      <c r="CQ23" s="51" t="str">
        <f>IF(OR('TRI-1'!CQ23 ="",'TRI-1'!CQ23&lt;0,'TRI-1'!CQ23  &gt;10),"",IF((ROUND(TRUNC(('TRI-1'!CQ23  ),2),0))=10,"A+",IF((ROUND(TRUNC(('TRI-1'!CQ23  ),2),0))=9,"A-",IF((ROUND(TRUNC(('TRI-1'!CQ23   ),2),0))=8,"B+",IF((ROUND(TRUNC(('TRI-1'!CQ23 ),2),0))=7,"B-",IF((ROUND(TRUNC(('TRI-1'!CQ23  ),2),0))=6,"C+",IF((ROUND(TRUNC(('TRI-1'!CQ23  ),2),0))=5,"C-",IF((ROUND(TRUNC(('TRI-1'!CQ23  ),2),0))=4,"D+",IF((ROUND(TRUNC(('TRI-1'!CQ23 ),2),0))=3,"D-",IF((ROUND(TRUNC(('TRI-1'!CQ23 ),2),0))=2,"E+",IF((ROUND(TRUNC(('TRI-1'!CQ23  ),2),0))&lt;=1,"E-","")))))))))))</f>
        <v>A+</v>
      </c>
      <c r="CR23" s="51" t="str">
        <f>IF(OR('TRI-1'!CR23 ="",'TRI-1'!CR23&lt;0,'TRI-1'!CR23  &gt;10),"",IF((ROUND(TRUNC(('TRI-1'!CR23  ),2),0))=10,"A+",IF((ROUND(TRUNC(('TRI-1'!CR23  ),2),0))=9,"A-",IF((ROUND(TRUNC(('TRI-1'!CR23   ),2),0))=8,"B+",IF((ROUND(TRUNC(('TRI-1'!CR23 ),2),0))=7,"B-",IF((ROUND(TRUNC(('TRI-1'!CR23  ),2),0))=6,"C+",IF((ROUND(TRUNC(('TRI-1'!CR23  ),2),0))=5,"C-",IF((ROUND(TRUNC(('TRI-1'!CR23  ),2),0))=4,"D+",IF((ROUND(TRUNC(('TRI-1'!CR23 ),2),0))=3,"D-",IF((ROUND(TRUNC(('TRI-1'!CR23 ),2),0))=2,"E+",IF((ROUND(TRUNC(('TRI-1'!CR23  ),2),0))&lt;=1,"E-","")))))))))))</f>
        <v>A+</v>
      </c>
      <c r="CS23" s="51" t="str">
        <f>IF(OR('TRI-1'!CS23 ="",'TRI-1'!CS23&lt;0,'TRI-1'!CS23  &gt;10),"",IF((ROUND(TRUNC(('TRI-1'!CS23  ),2),0))=10,"A+",IF((ROUND(TRUNC(('TRI-1'!CS23  ),2),0))=9,"A-",IF((ROUND(TRUNC(('TRI-1'!CS23   ),2),0))=8,"B+",IF((ROUND(TRUNC(('TRI-1'!CS23 ),2),0))=7,"B-",IF((ROUND(TRUNC(('TRI-1'!CS23  ),2),0))=6,"C+",IF((ROUND(TRUNC(('TRI-1'!CS23  ),2),0))=5,"C-",IF((ROUND(TRUNC(('TRI-1'!CS23  ),2),0))=4,"D+",IF((ROUND(TRUNC(('TRI-1'!CS23 ),2),0))=3,"D-",IF((ROUND(TRUNC(('TRI-1'!CS23 ),2),0))=2,"E+",IF((ROUND(TRUNC(('TRI-1'!CS23  ),2),0))&lt;=1,"E-","")))))))))))</f>
        <v>A+</v>
      </c>
      <c r="CT23" s="51" t="str">
        <f>IF(OR('TRI-1'!CT23 ="",'TRI-1'!CT23&lt;0,'TRI-1'!CT23  &gt;10),"",IF((ROUND(TRUNC(('TRI-1'!CT23  ),2),0))=10,"A+",IF((ROUND(TRUNC(('TRI-1'!CT23  ),2),0))=9,"A-",IF((ROUND(TRUNC(('TRI-1'!CT23   ),2),0))=8,"B+",IF((ROUND(TRUNC(('TRI-1'!CT23 ),2),0))=7,"B-",IF((ROUND(TRUNC(('TRI-1'!CT23  ),2),0))=6,"C+",IF((ROUND(TRUNC(('TRI-1'!CT23  ),2),0))=5,"C-",IF((ROUND(TRUNC(('TRI-1'!CT23  ),2),0))=4,"D+",IF((ROUND(TRUNC(('TRI-1'!CT23 ),2),0))=3,"D-",IF((ROUND(TRUNC(('TRI-1'!CT23 ),2),0))=2,"E+",IF((ROUND(TRUNC(('TRI-1'!CT23  ),2),0))&lt;=1,"E-","")))))))))))</f>
        <v>A+</v>
      </c>
      <c r="CU23" s="51" t="str">
        <f>IF(OR('TRI-1'!CU23 ="",'TRI-1'!CU23&lt;0,'TRI-1'!CU23  &gt;10),"",IF((ROUND(TRUNC(('TRI-1'!CU23  ),2),0))=10,"A+",IF((ROUND(TRUNC(('TRI-1'!CU23  ),2),0))=9,"A-",IF((ROUND(TRUNC(('TRI-1'!CU23   ),2),0))=8,"B+",IF((ROUND(TRUNC(('TRI-1'!CU23 ),2),0))=7,"B-",IF((ROUND(TRUNC(('TRI-1'!CU23  ),2),0))=6,"C+",IF((ROUND(TRUNC(('TRI-1'!CU23  ),2),0))=5,"C-",IF((ROUND(TRUNC(('TRI-1'!CU23  ),2),0))=4,"D+",IF((ROUND(TRUNC(('TRI-1'!CU23 ),2),0))=3,"D-",IF((ROUND(TRUNC(('TRI-1'!CU23 ),2),0))=2,"E+",IF((ROUND(TRUNC(('TRI-1'!CU23  ),2),0))&lt;=1,"E-","")))))))))))</f>
        <v>A+</v>
      </c>
      <c r="CV23" s="51" t="str">
        <f>IF(OR('TRI-1'!CV23 ="",'TRI-1'!CV23&lt;0,'TRI-1'!CV23  &gt;10),"",IF((ROUND(TRUNC(('TRI-1'!CV23  ),2),0))=10,"A+",IF((ROUND(TRUNC(('TRI-1'!CV23  ),2),0))=9,"A-",IF((ROUND(TRUNC(('TRI-1'!CV23   ),2),0))=8,"B+",IF((ROUND(TRUNC(('TRI-1'!CV23 ),2),0))=7,"B-",IF((ROUND(TRUNC(('TRI-1'!CV23  ),2),0))=6,"C+",IF((ROUND(TRUNC(('TRI-1'!CV23  ),2),0))=5,"C-",IF((ROUND(TRUNC(('TRI-1'!CV23  ),2),0))=4,"D+",IF((ROUND(TRUNC(('TRI-1'!CV23 ),2),0))=3,"D-",IF((ROUND(TRUNC(('TRI-1'!CV23 ),2),0))=2,"E+",IF((ROUND(TRUNC(('TRI-1'!CV23  ),2),0))&lt;=1,"E-","")))))))))))</f>
        <v>A+</v>
      </c>
      <c r="CW23" s="51" t="str">
        <f>IF(OR('TRI-1'!CW23 ="",'TRI-1'!CW23&lt;0,'TRI-1'!CW23  &gt;10),"",IF((ROUND(TRUNC(('TRI-1'!CW23  ),2),0))=10,"A+",IF((ROUND(TRUNC(('TRI-1'!CW23  ),2),0))=9,"A-",IF((ROUND(TRUNC(('TRI-1'!CW23   ),2),0))=8,"B+",IF((ROUND(TRUNC(('TRI-1'!CW23 ),2),0))=7,"B-",IF((ROUND(TRUNC(('TRI-1'!CW23  ),2),0))=6,"C+",IF((ROUND(TRUNC(('TRI-1'!CW23  ),2),0))=5,"C-",IF((ROUND(TRUNC(('TRI-1'!CW23  ),2),0))=4,"D+",IF((ROUND(TRUNC(('TRI-1'!CW23 ),2),0))=3,"D-",IF((ROUND(TRUNC(('TRI-1'!CW23 ),2),0))=2,"E+",IF((ROUND(TRUNC(('TRI-1'!CW23  ),2),0))&lt;=1,"E-","")))))))))))</f>
        <v>A+</v>
      </c>
      <c r="CX23" s="51" t="str">
        <f>IF(OR('TRI-1'!CX23 ="",'TRI-1'!CX23&lt;0,'TRI-1'!CX23  &gt;10),"",IF((ROUND(TRUNC(('TRI-1'!CX23  ),2),0))=10,"A+",IF((ROUND(TRUNC(('TRI-1'!CX23  ),2),0))=9,"A-",IF((ROUND(TRUNC(('TRI-1'!CX23   ),2),0))=8,"B+",IF((ROUND(TRUNC(('TRI-1'!CX23 ),2),0))=7,"B-",IF((ROUND(TRUNC(('TRI-1'!CX23  ),2),0))=6,"C+",IF((ROUND(TRUNC(('TRI-1'!CX23  ),2),0))=5,"C-",IF((ROUND(TRUNC(('TRI-1'!CX23  ),2),0))=4,"D+",IF((ROUND(TRUNC(('TRI-1'!CX23 ),2),0))=3,"D-",IF((ROUND(TRUNC(('TRI-1'!CX23 ),2),0))=2,"E+",IF((ROUND(TRUNC(('TRI-1'!CX23  ),2),0))&lt;=1,"E-","")))))))))))</f>
        <v>A+</v>
      </c>
      <c r="CY23" s="51" t="str">
        <f>IF(OR('TRI-1'!CY23 ="",'TRI-1'!CY23&lt;0,'TRI-1'!CY23  &gt;10),"",IF((ROUND(TRUNC(('TRI-1'!CY23  ),2),0))=10,"A+",IF((ROUND(TRUNC(('TRI-1'!CY23  ),2),0))=9,"A-",IF((ROUND(TRUNC(('TRI-1'!CY23   ),2),0))=8,"B+",IF((ROUND(TRUNC(('TRI-1'!CY23 ),2),0))=7,"B-",IF((ROUND(TRUNC(('TRI-1'!CY23  ),2),0))=6,"C+",IF((ROUND(TRUNC(('TRI-1'!CY23  ),2),0))=5,"C-",IF((ROUND(TRUNC(('TRI-1'!CY23  ),2),0))=4,"D+",IF((ROUND(TRUNC(('TRI-1'!CY23 ),2),0))=3,"D-",IF((ROUND(TRUNC(('TRI-1'!CY23 ),2),0))=2,"E+",IF((ROUND(TRUNC(('TRI-1'!CY23  ),2),0))&lt;=1,"E-","")))))))))))</f>
        <v>A+</v>
      </c>
      <c r="CZ23" s="51" t="str">
        <f>IF(OR('TRI-1'!CZ23 ="",'TRI-1'!CZ23&lt;0,'TRI-1'!CZ23  &gt;10),"",IF((ROUND(TRUNC(('TRI-1'!CZ23  ),2),0))=10,"A+",IF((ROUND(TRUNC(('TRI-1'!CZ23  ),2),0))=9,"A-",IF((ROUND(TRUNC(('TRI-1'!CZ23   ),2),0))=8,"B+",IF((ROUND(TRUNC(('TRI-1'!CZ23 ),2),0))=7,"B-",IF((ROUND(TRUNC(('TRI-1'!CZ23  ),2),0))=6,"C+",IF((ROUND(TRUNC(('TRI-1'!CZ23  ),2),0))=5,"C-",IF((ROUND(TRUNC(('TRI-1'!CZ23  ),2),0))=4,"D+",IF((ROUND(TRUNC(('TRI-1'!CZ23 ),2),0))=3,"D-",IF((ROUND(TRUNC(('TRI-1'!CZ23 ),2),0))=2,"E+",IF((ROUND(TRUNC(('TRI-1'!CZ23  ),2),0))&lt;=1,"E-","")))))))))))</f>
        <v>A+</v>
      </c>
      <c r="DA23" s="51" t="str">
        <f>IF(OR('TRI-1'!DA23 ="",'TRI-1'!DA23&lt;0,'TRI-1'!DA23  &gt;10),"",IF((ROUND(TRUNC(('TRI-1'!DA23  ),2),0))=10,"A+",IF((ROUND(TRUNC(('TRI-1'!DA23  ),2),0))=9,"A-",IF((ROUND(TRUNC(('TRI-1'!DA23   ),2),0))=8,"B+",IF((ROUND(TRUNC(('TRI-1'!DA23 ),2),0))=7,"B-",IF((ROUND(TRUNC(('TRI-1'!DA23  ),2),0))=6,"C+",IF((ROUND(TRUNC(('TRI-1'!DA23  ),2),0))=5,"C-",IF((ROUND(TRUNC(('TRI-1'!DA23  ),2),0))=4,"D+",IF((ROUND(TRUNC(('TRI-1'!DA23 ),2),0))=3,"D-",IF((ROUND(TRUNC(('TRI-1'!DA23 ),2),0))=2,"E+",IF((ROUND(TRUNC(('TRI-1'!DA23  ),2),0))&lt;=1,"E-","")))))))))))</f>
        <v>A+</v>
      </c>
      <c r="DB23" s="51" t="str">
        <f>IF(OR('TRI-1'!DB23 ="",'TRI-1'!DB23&lt;0,'TRI-1'!DB23  &gt;10),"",IF((ROUND(TRUNC(('TRI-1'!DB23  ),2),0))=10,"A+",IF((ROUND(TRUNC(('TRI-1'!DB23  ),2),0))=9,"A-",IF((ROUND(TRUNC(('TRI-1'!DB23   ),2),0))=8,"B+",IF((ROUND(TRUNC(('TRI-1'!DB23 ),2),0))=7,"B-",IF((ROUND(TRUNC(('TRI-1'!DB23  ),2),0))=6,"C+",IF((ROUND(TRUNC(('TRI-1'!DB23  ),2),0))=5,"C-",IF((ROUND(TRUNC(('TRI-1'!DB23  ),2),0))=4,"D+",IF((ROUND(TRUNC(('TRI-1'!DB23 ),2),0))=3,"D-",IF((ROUND(TRUNC(('TRI-1'!DB23 ),2),0))=2,"E+",IF((ROUND(TRUNC(('TRI-1'!DB23  ),2),0))&lt;=1,"E-","")))))))))))</f>
        <v>A+</v>
      </c>
      <c r="DC23" s="51" t="str">
        <f>IF(OR('TRI-1'!DC23 ="",'TRI-1'!DC23&lt;0,'TRI-1'!DC23  &gt;10),"",IF((ROUND(TRUNC(('TRI-1'!DC23  ),2),0))=10,"A+",IF((ROUND(TRUNC(('TRI-1'!DC23  ),2),0))=9,"A-",IF((ROUND(TRUNC(('TRI-1'!DC23   ),2),0))=8,"B+",IF((ROUND(TRUNC(('TRI-1'!DC23 ),2),0))=7,"B-",IF((ROUND(TRUNC(('TRI-1'!DC23  ),2),0))=6,"C+",IF((ROUND(TRUNC(('TRI-1'!DC23  ),2),0))=5,"C-",IF((ROUND(TRUNC(('TRI-1'!DC23  ),2),0))=4,"D+",IF((ROUND(TRUNC(('TRI-1'!DC23 ),2),0))=3,"D-",IF((ROUND(TRUNC(('TRI-1'!DC23 ),2),0))=2,"E+",IF((ROUND(TRUNC(('TRI-1'!DC23  ),2),0))&lt;=1,"E-","")))))))))))</f>
        <v>A+</v>
      </c>
      <c r="DD23" s="51" t="str">
        <f>IF(OR('TRI-1'!DD23 ="",'TRI-1'!DD23&lt;0,'TRI-1'!DD23  &gt;10),"",IF((ROUND(TRUNC(('TRI-1'!DD23  ),2),0))=10,"A+",IF((ROUND(TRUNC(('TRI-1'!DD23  ),2),0))=9,"A-",IF((ROUND(TRUNC(('TRI-1'!DD23   ),2),0))=8,"B+",IF((ROUND(TRUNC(('TRI-1'!DD23 ),2),0))=7,"B-",IF((ROUND(TRUNC(('TRI-1'!DD23  ),2),0))=6,"C+",IF((ROUND(TRUNC(('TRI-1'!DD23  ),2),0))=5,"C-",IF((ROUND(TRUNC(('TRI-1'!DD23  ),2),0))=4,"D+",IF((ROUND(TRUNC(('TRI-1'!DD23 ),2),0))=3,"D-",IF((ROUND(TRUNC(('TRI-1'!DD23 ),2),0))=2,"E+",IF((ROUND(TRUNC(('TRI-1'!DD23  ),2),0))&lt;=1,"E-","")))))))))))</f>
        <v>A+</v>
      </c>
      <c r="DE23" s="51" t="str">
        <f>IF(OR('TRI-1'!DE23 ="",'TRI-1'!DE23&lt;0,'TRI-1'!DE23  &gt;10),"",IF((ROUND(TRUNC(('TRI-1'!DE23  ),2),0))=10,"A+",IF((ROUND(TRUNC(('TRI-1'!DE23  ),2),0))=9,"A-",IF((ROUND(TRUNC(('TRI-1'!DE23   ),2),0))=8,"B+",IF((ROUND(TRUNC(('TRI-1'!DE23 ),2),0))=7,"B-",IF((ROUND(TRUNC(('TRI-1'!DE23  ),2),0))=6,"C+",IF((ROUND(TRUNC(('TRI-1'!DE23  ),2),0))=5,"C-",IF((ROUND(TRUNC(('TRI-1'!DE23  ),2),0))=4,"D+",IF((ROUND(TRUNC(('TRI-1'!DE23 ),2),0))=3,"D-",IF((ROUND(TRUNC(('TRI-1'!DE23 ),2),0))=2,"E+",IF((ROUND(TRUNC(('TRI-1'!DE23  ),2),0))&lt;=1,"E-","")))))))))))</f>
        <v>A+</v>
      </c>
      <c r="DF23" s="51" t="str">
        <f>IF(OR('TRI-1'!DF23 ="",'TRI-1'!DF23&lt;0,'TRI-1'!DF23  &gt;10),"",IF((ROUND(TRUNC(('TRI-1'!DF23  ),2),0))=10,"A+",IF((ROUND(TRUNC(('TRI-1'!DF23  ),2),0))=9,"A-",IF((ROUND(TRUNC(('TRI-1'!DF23   ),2),0))=8,"B+",IF((ROUND(TRUNC(('TRI-1'!DF23 ),2),0))=7,"B-",IF((ROUND(TRUNC(('TRI-1'!DF23  ),2),0))=6,"C+",IF((ROUND(TRUNC(('TRI-1'!DF23  ),2),0))=5,"C-",IF((ROUND(TRUNC(('TRI-1'!DF23  ),2),0))=4,"D+",IF((ROUND(TRUNC(('TRI-1'!DF23 ),2),0))=3,"D-",IF((ROUND(TRUNC(('TRI-1'!DF23 ),2),0))=2,"E+",IF((ROUND(TRUNC(('TRI-1'!DF23  ),2),0))&lt;=1,"E-","")))))))))))</f>
        <v>A+</v>
      </c>
      <c r="DG23" s="51" t="str">
        <f>IF(OR('TRI-1'!DG23 ="",'TRI-1'!DG23&lt;0,'TRI-1'!DG23  &gt;10),"",IF((ROUND(TRUNC(('TRI-1'!DG23  ),2),0))=10,"A+",IF((ROUND(TRUNC(('TRI-1'!DG23  ),2),0))=9,"A-",IF((ROUND(TRUNC(('TRI-1'!DG23   ),2),0))=8,"B+",IF((ROUND(TRUNC(('TRI-1'!DG23 ),2),0))=7,"B-",IF((ROUND(TRUNC(('TRI-1'!DG23  ),2),0))=6,"C+",IF((ROUND(TRUNC(('TRI-1'!DG23  ),2),0))=5,"C-",IF((ROUND(TRUNC(('TRI-1'!DG23  ),2),0))=4,"D+",IF((ROUND(TRUNC(('TRI-1'!DG23 ),2),0))=3,"D-",IF((ROUND(TRUNC(('TRI-1'!DG23 ),2),0))=2,"E+",IF((ROUND(TRUNC(('TRI-1'!DG23  ),2),0))&lt;=1,"E-","")))))))))))</f>
        <v>A+</v>
      </c>
      <c r="DH23" s="51" t="str">
        <f>IF(OR('TRI-1'!DH23 ="",'TRI-1'!DH23&lt;0,'TRI-1'!DH23  &gt;10),"",IF((ROUND(TRUNC(('TRI-1'!DH23  ),2),0))=10,"A+",IF((ROUND(TRUNC(('TRI-1'!DH23  ),2),0))=9,"A-",IF((ROUND(TRUNC(('TRI-1'!DH23   ),2),0))=8,"B+",IF((ROUND(TRUNC(('TRI-1'!DH23 ),2),0))=7,"B-",IF((ROUND(TRUNC(('TRI-1'!DH23  ),2),0))=6,"C+",IF((ROUND(TRUNC(('TRI-1'!DH23  ),2),0))=5,"C-",IF((ROUND(TRUNC(('TRI-1'!DH23  ),2),0))=4,"D+",IF((ROUND(TRUNC(('TRI-1'!DH23 ),2),0))=3,"D-",IF((ROUND(TRUNC(('TRI-1'!DH23 ),2),0))=2,"E+",IF((ROUND(TRUNC(('TRI-1'!DH23  ),2),0))&lt;=1,"E-","")))))))))))</f>
        <v>A+</v>
      </c>
      <c r="DI23" s="51" t="str">
        <f>IF(OR('TRI-1'!DI23 ="",'TRI-1'!DI23&lt;0,'TRI-1'!DI23  &gt;10),"",IF((ROUND(TRUNC(('TRI-1'!DI23  ),2),0))=10,"A+",IF((ROUND(TRUNC(('TRI-1'!DI23  ),2),0))=9,"A-",IF((ROUND(TRUNC(('TRI-1'!DI23   ),2),0))=8,"B+",IF((ROUND(TRUNC(('TRI-1'!DI23 ),2),0))=7,"B-",IF((ROUND(TRUNC(('TRI-1'!DI23  ),2),0))=6,"C+",IF((ROUND(TRUNC(('TRI-1'!DI23  ),2),0))=5,"C-",IF((ROUND(TRUNC(('TRI-1'!DI23  ),2),0))=4,"D+",IF((ROUND(TRUNC(('TRI-1'!DI23 ),2),0))=3,"D-",IF((ROUND(TRUNC(('TRI-1'!DI23 ),2),0))=2,"E+",IF((ROUND(TRUNC(('TRI-1'!DI23  ),2),0))&lt;=1,"E-","")))))))))))</f>
        <v>A+</v>
      </c>
      <c r="DJ23" s="51" t="str">
        <f>IF(OR('TRI-1'!DJ23 ="",'TRI-1'!DJ23&lt;0,'TRI-1'!DJ23  &gt;10),"",IF((ROUND(TRUNC(('TRI-1'!DJ23  ),2),0))=10,"A+",IF((ROUND(TRUNC(('TRI-1'!DJ23  ),2),0))=9,"A-",IF((ROUND(TRUNC(('TRI-1'!DJ23   ),2),0))=8,"B+",IF((ROUND(TRUNC(('TRI-1'!DJ23 ),2),0))=7,"B-",IF((ROUND(TRUNC(('TRI-1'!DJ23  ),2),0))=6,"C+",IF((ROUND(TRUNC(('TRI-1'!DJ23  ),2),0))=5,"C-",IF((ROUND(TRUNC(('TRI-1'!DJ23  ),2),0))=4,"D+",IF((ROUND(TRUNC(('TRI-1'!DJ23 ),2),0))=3,"D-",IF((ROUND(TRUNC(('TRI-1'!DJ23 ),2),0))=2,"E+",IF((ROUND(TRUNC(('TRI-1'!DJ23  ),2),0))&lt;=1,"E-","")))))))))))</f>
        <v>A+</v>
      </c>
      <c r="DK23" s="51" t="str">
        <f>IF(OR('TRI-1'!DK23 ="",'TRI-1'!DK23&lt;0,'TRI-1'!DK23  &gt;10),"",IF((ROUND(TRUNC(('TRI-1'!DK23  ),2),0))=10,"A+",IF((ROUND(TRUNC(('TRI-1'!DK23  ),2),0))=9,"A-",IF((ROUND(TRUNC(('TRI-1'!DK23   ),2),0))=8,"B+",IF((ROUND(TRUNC(('TRI-1'!DK23 ),2),0))=7,"B-",IF((ROUND(TRUNC(('TRI-1'!DK23  ),2),0))=6,"C+",IF((ROUND(TRUNC(('TRI-1'!DK23  ),2),0))=5,"C-",IF((ROUND(TRUNC(('TRI-1'!DK23  ),2),0))=4,"D+",IF((ROUND(TRUNC(('TRI-1'!DK23 ),2),0))=3,"D-",IF((ROUND(TRUNC(('TRI-1'!DK23 ),2),0))=2,"E+",IF((ROUND(TRUNC(('TRI-1'!DK23  ),2),0))&lt;=1,"E-","")))))))))))</f>
        <v>A+</v>
      </c>
      <c r="DL23" s="51" t="str">
        <f>IF(OR('TRI-1'!DL23 ="",'TRI-1'!DL23&lt;0,'TRI-1'!DL23  &gt;10),"",IF((ROUND(TRUNC(('TRI-1'!DL23  ),2),0))=10,"A+",IF((ROUND(TRUNC(('TRI-1'!DL23  ),2),0))=9,"A-",IF((ROUND(TRUNC(('TRI-1'!DL23   ),2),0))=8,"B+",IF((ROUND(TRUNC(('TRI-1'!DL23 ),2),0))=7,"B-",IF((ROUND(TRUNC(('TRI-1'!DL23  ),2),0))=6,"C+",IF((ROUND(TRUNC(('TRI-1'!DL23  ),2),0))=5,"C-",IF((ROUND(TRUNC(('TRI-1'!DL23  ),2),0))=4,"D+",IF((ROUND(TRUNC(('TRI-1'!DL23 ),2),0))=3,"D-",IF((ROUND(TRUNC(('TRI-1'!DL23 ),2),0))=2,"E+",IF((ROUND(TRUNC(('TRI-1'!DL23  ),2),0))&lt;=1,"E-","")))))))))))</f>
        <v>A+</v>
      </c>
      <c r="DM23" s="51" t="str">
        <f>IF(OR('TRI-1'!DM23 ="",'TRI-1'!DM23&lt;0,'TRI-1'!DM23  &gt;10),"",IF((ROUND(TRUNC(('TRI-1'!DM23  ),2),0))=10,"A+",IF((ROUND(TRUNC(('TRI-1'!DM23  ),2),0))=9,"A-",IF((ROUND(TRUNC(('TRI-1'!DM23   ),2),0))=8,"B+",IF((ROUND(TRUNC(('TRI-1'!DM23 ),2),0))=7,"B-",IF((ROUND(TRUNC(('TRI-1'!DM23  ),2),0))=6,"C+",IF((ROUND(TRUNC(('TRI-1'!DM23  ),2),0))=5,"C-",IF((ROUND(TRUNC(('TRI-1'!DM23  ),2),0))=4,"D+",IF((ROUND(TRUNC(('TRI-1'!DM23 ),2),0))=3,"D-",IF((ROUND(TRUNC(('TRI-1'!DM23 ),2),0))=2,"E+",IF((ROUND(TRUNC(('TRI-1'!DM23  ),2),0))&lt;=1,"E-","")))))))))))</f>
        <v>A+</v>
      </c>
      <c r="DN23" s="51" t="str">
        <f>IF(OR('TRI-1'!DN23 ="",'TRI-1'!DN23&lt;0,'TRI-1'!DN23  &gt;10),"",IF((ROUND(TRUNC(('TRI-1'!DN23  ),2),0))=10,"A+",IF((ROUND(TRUNC(('TRI-1'!DN23  ),2),0))=9,"A-",IF((ROUND(TRUNC(('TRI-1'!DN23   ),2),0))=8,"B+",IF((ROUND(TRUNC(('TRI-1'!DN23 ),2),0))=7,"B-",IF((ROUND(TRUNC(('TRI-1'!DN23  ),2),0))=6,"C+",IF((ROUND(TRUNC(('TRI-1'!DN23  ),2),0))=5,"C-",IF((ROUND(TRUNC(('TRI-1'!DN23  ),2),0))=4,"D+",IF((ROUND(TRUNC(('TRI-1'!DN23 ),2),0))=3,"D-",IF((ROUND(TRUNC(('TRI-1'!DN23 ),2),0))=2,"E+",IF((ROUND(TRUNC(('TRI-1'!DN23  ),2),0))&lt;=1,"E-","")))))))))))</f>
        <v>A+</v>
      </c>
      <c r="DO23" s="51" t="str">
        <f>IF(OR('TRI-1'!DO23 ="",'TRI-1'!DO23&lt;0,'TRI-1'!DO23  &gt;10),"",IF((ROUND(TRUNC(('TRI-1'!DO23  ),2),0))=10,"A+",IF((ROUND(TRUNC(('TRI-1'!DO23  ),2),0))=9,"A-",IF((ROUND(TRUNC(('TRI-1'!DO23   ),2),0))=8,"B+",IF((ROUND(TRUNC(('TRI-1'!DO23 ),2),0))=7,"B-",IF((ROUND(TRUNC(('TRI-1'!DO23  ),2),0))=6,"C+",IF((ROUND(TRUNC(('TRI-1'!DO23  ),2),0))=5,"C-",IF((ROUND(TRUNC(('TRI-1'!DO23  ),2),0))=4,"D+",IF((ROUND(TRUNC(('TRI-1'!DO23 ),2),0))=3,"D-",IF((ROUND(TRUNC(('TRI-1'!DO23 ),2),0))=2,"E+",IF((ROUND(TRUNC(('TRI-1'!DO23  ),2),0))&lt;=1,"E-","")))))))))))</f>
        <v>A+</v>
      </c>
      <c r="DP23" s="51" t="str">
        <f>IF(OR('TRI-1'!DP23 ="",'TRI-1'!DP23&lt;0,'TRI-1'!DP23  &gt;10),"",IF((ROUND(TRUNC(('TRI-1'!DP23  ),2),0))=10,"A+",IF((ROUND(TRUNC(('TRI-1'!DP23  ),2),0))=9,"A-",IF((ROUND(TRUNC(('TRI-1'!DP23   ),2),0))=8,"B+",IF((ROUND(TRUNC(('TRI-1'!DP23 ),2),0))=7,"B-",IF((ROUND(TRUNC(('TRI-1'!DP23  ),2),0))=6,"C+",IF((ROUND(TRUNC(('TRI-1'!DP23  ),2),0))=5,"C-",IF((ROUND(TRUNC(('TRI-1'!DP23  ),2),0))=4,"D+",IF((ROUND(TRUNC(('TRI-1'!DP23 ),2),0))=3,"D-",IF((ROUND(TRUNC(('TRI-1'!DP23 ),2),0))=2,"E+",IF((ROUND(TRUNC(('TRI-1'!DP23  ),2),0))&lt;=1,"E-","")))))))))))</f>
        <v>A+</v>
      </c>
      <c r="DQ23" s="51" t="str">
        <f>IF(OR('TRI-1'!DQ23 ="",'TRI-1'!DQ23&lt;0,'TRI-1'!DQ23  &gt;10),"",IF((ROUND(TRUNC(('TRI-1'!DQ23  ),2),0))=10,"A+",IF((ROUND(TRUNC(('TRI-1'!DQ23  ),2),0))=9,"A-",IF((ROUND(TRUNC(('TRI-1'!DQ23   ),2),0))=8,"B+",IF((ROUND(TRUNC(('TRI-1'!DQ23 ),2),0))=7,"B-",IF((ROUND(TRUNC(('TRI-1'!DQ23  ),2),0))=6,"C+",IF((ROUND(TRUNC(('TRI-1'!DQ23  ),2),0))=5,"C-",IF((ROUND(TRUNC(('TRI-1'!DQ23  ),2),0))=4,"D+",IF((ROUND(TRUNC(('TRI-1'!DQ23 ),2),0))=3,"D-",IF((ROUND(TRUNC(('TRI-1'!DQ23 ),2),0))=2,"E+",IF((ROUND(TRUNC(('TRI-1'!DQ23  ),2),0))&lt;=1,"E-","")))))))))))</f>
        <v>A+</v>
      </c>
      <c r="DR23" s="51" t="str">
        <f>IF(OR('TRI-1'!DR23 ="",'TRI-1'!DR23&lt;0,'TRI-1'!DR23  &gt;10),"",IF((ROUND(TRUNC(('TRI-1'!DR23  ),2),0))=10,"A+",IF((ROUND(TRUNC(('TRI-1'!DR23  ),2),0))=9,"A-",IF((ROUND(TRUNC(('TRI-1'!DR23   ),2),0))=8,"B+",IF((ROUND(TRUNC(('TRI-1'!DR23 ),2),0))=7,"B-",IF((ROUND(TRUNC(('TRI-1'!DR23  ),2),0))=6,"C+",IF((ROUND(TRUNC(('TRI-1'!DR23  ),2),0))=5,"C-",IF((ROUND(TRUNC(('TRI-1'!DR23  ),2),0))=4,"D+",IF((ROUND(TRUNC(('TRI-1'!DR23 ),2),0))=3,"D-",IF((ROUND(TRUNC(('TRI-1'!DR23 ),2),0))=2,"E+",IF((ROUND(TRUNC(('TRI-1'!DR23  ),2),0))&lt;=1,"E-","")))))))))))</f>
        <v>A+</v>
      </c>
      <c r="DS23" s="51" t="str">
        <f>IF(OR('TRI-1'!DS23 ="",'TRI-1'!DS23&lt;0,'TRI-1'!DS23  &gt;10),"",IF((ROUND(TRUNC(('TRI-1'!DS23  ),2),0))=10,"A+",IF((ROUND(TRUNC(('TRI-1'!DS23  ),2),0))=9,"A-",IF((ROUND(TRUNC(('TRI-1'!DS23   ),2),0))=8,"B+",IF((ROUND(TRUNC(('TRI-1'!DS23 ),2),0))=7,"B-",IF((ROUND(TRUNC(('TRI-1'!DS23  ),2),0))=6,"C+",IF((ROUND(TRUNC(('TRI-1'!DS23  ),2),0))=5,"C-",IF((ROUND(TRUNC(('TRI-1'!DS23  ),2),0))=4,"D+",IF((ROUND(TRUNC(('TRI-1'!DS23 ),2),0))=3,"D-",IF((ROUND(TRUNC(('TRI-1'!DS23 ),2),0))=2,"E+",IF((ROUND(TRUNC(('TRI-1'!DS23  ),2),0))&lt;=1,"E-","")))))))))))</f>
        <v>A+</v>
      </c>
      <c r="DT23" s="51" t="str">
        <f>IF(OR('TRI-1'!DT23 ="",'TRI-1'!DT23&lt;0,'TRI-1'!DT23  &gt;10),"",IF((ROUND(TRUNC(('TRI-1'!DT23  ),2),0))=10,"A+",IF((ROUND(TRUNC(('TRI-1'!DT23  ),2),0))=9,"A-",IF((ROUND(TRUNC(('TRI-1'!DT23   ),2),0))=8,"B+",IF((ROUND(TRUNC(('TRI-1'!DT23 ),2),0))=7,"B-",IF((ROUND(TRUNC(('TRI-1'!DT23  ),2),0))=6,"C+",IF((ROUND(TRUNC(('TRI-1'!DT23  ),2),0))=5,"C-",IF((ROUND(TRUNC(('TRI-1'!DT23  ),2),0))=4,"D+",IF((ROUND(TRUNC(('TRI-1'!DT23 ),2),0))=3,"D-",IF((ROUND(TRUNC(('TRI-1'!DT23 ),2),0))=2,"E+",IF((ROUND(TRUNC(('TRI-1'!DT23  ),2),0))&lt;=1,"E-","")))))))))))</f>
        <v>A+</v>
      </c>
      <c r="DU23" s="51" t="str">
        <f>IF(OR('TRI-1'!DU23 ="",'TRI-1'!DU23&lt;0,'TRI-1'!DU23  &gt;10),"",IF((ROUND(TRUNC(('TRI-1'!DU23  ),2),0))=10,"A+",IF((ROUND(TRUNC(('TRI-1'!DU23  ),2),0))=9,"A-",IF((ROUND(TRUNC(('TRI-1'!DU23   ),2),0))=8,"B+",IF((ROUND(TRUNC(('TRI-1'!DU23 ),2),0))=7,"B-",IF((ROUND(TRUNC(('TRI-1'!DU23  ),2),0))=6,"C+",IF((ROUND(TRUNC(('TRI-1'!DU23  ),2),0))=5,"C-",IF((ROUND(TRUNC(('TRI-1'!DU23  ),2),0))=4,"D+",IF((ROUND(TRUNC(('TRI-1'!DU23 ),2),0))=3,"D-",IF((ROUND(TRUNC(('TRI-1'!DU23 ),2),0))=2,"E+",IF((ROUND(TRUNC(('TRI-1'!DU23  ),2),0))&lt;=1,"E-","")))))))))))</f>
        <v>A+</v>
      </c>
      <c r="DV23" s="51" t="str">
        <f>IF(OR('TRI-1'!DV23 ="",'TRI-1'!DV23&lt;0,'TRI-1'!DV23  &gt;10),"",IF((ROUND(TRUNC(('TRI-1'!DV23  ),2),0))=10,"A+",IF((ROUND(TRUNC(('TRI-1'!DV23  ),2),0))=9,"A-",IF((ROUND(TRUNC(('TRI-1'!DV23   ),2),0))=8,"B+",IF((ROUND(TRUNC(('TRI-1'!DV23 ),2),0))=7,"B-",IF((ROUND(TRUNC(('TRI-1'!DV23  ),2),0))=6,"C+",IF((ROUND(TRUNC(('TRI-1'!DV23  ),2),0))=5,"C-",IF((ROUND(TRUNC(('TRI-1'!DV23  ),2),0))=4,"D+",IF((ROUND(TRUNC(('TRI-1'!DV23 ),2),0))=3,"D-",IF((ROUND(TRUNC(('TRI-1'!DV23 ),2),0))=2,"E+",IF((ROUND(TRUNC(('TRI-1'!DV23  ),2),0))&lt;=1,"E-","")))))))))))</f>
        <v>A+</v>
      </c>
      <c r="DW23" s="51" t="str">
        <f>IF(OR('TRI-1'!DW23 ="",'TRI-1'!DW23&lt;0,'TRI-1'!DW23  &gt;10),"",IF((ROUND(TRUNC(('TRI-1'!DW23  ),2),0))=10,"A+",IF((ROUND(TRUNC(('TRI-1'!DW23  ),2),0))=9,"A-",IF((ROUND(TRUNC(('TRI-1'!DW23   ),2),0))=8,"B+",IF((ROUND(TRUNC(('TRI-1'!DW23 ),2),0))=7,"B-",IF((ROUND(TRUNC(('TRI-1'!DW23  ),2),0))=6,"C+",IF((ROUND(TRUNC(('TRI-1'!DW23  ),2),0))=5,"C-",IF((ROUND(TRUNC(('TRI-1'!DW23  ),2),0))=4,"D+",IF((ROUND(TRUNC(('TRI-1'!DW23 ),2),0))=3,"D-",IF((ROUND(TRUNC(('TRI-1'!DW23 ),2),0))=2,"E+",IF((ROUND(TRUNC(('TRI-1'!DW23  ),2),0))&lt;=1,"E-","")))))))))))</f>
        <v>A+</v>
      </c>
      <c r="DX23" s="51" t="str">
        <f>IF(OR('TRI-1'!DX23 ="",'TRI-1'!DX23&lt;0,'TRI-1'!DX23  &gt;10),"",IF((ROUND(TRUNC(('TRI-1'!DX23  ),2),0))=10,"A+",IF((ROUND(TRUNC(('TRI-1'!DX23  ),2),0))=9,"A-",IF((ROUND(TRUNC(('TRI-1'!DX23   ),2),0))=8,"B+",IF((ROUND(TRUNC(('TRI-1'!DX23 ),2),0))=7,"B-",IF((ROUND(TRUNC(('TRI-1'!DX23  ),2),0))=6,"C+",IF((ROUND(TRUNC(('TRI-1'!DX23  ),2),0))=5,"C-",IF((ROUND(TRUNC(('TRI-1'!DX23  ),2),0))=4,"D+",IF((ROUND(TRUNC(('TRI-1'!DX23 ),2),0))=3,"D-",IF((ROUND(TRUNC(('TRI-1'!DX23 ),2),0))=2,"E+",IF((ROUND(TRUNC(('TRI-1'!DX23  ),2),0))&lt;=1,"E-","")))))))))))</f>
        <v>A+</v>
      </c>
      <c r="DY23" s="51" t="str">
        <f>IF(OR('TRI-1'!DY23 ="",'TRI-1'!DY23&lt;0,'TRI-1'!DY23  &gt;10),"",IF((ROUND(TRUNC(('TRI-1'!DY23  ),2),0))=10,"A+",IF((ROUND(TRUNC(('TRI-1'!DY23  ),2),0))=9,"A-",IF((ROUND(TRUNC(('TRI-1'!DY23   ),2),0))=8,"B+",IF((ROUND(TRUNC(('TRI-1'!DY23 ),2),0))=7,"B-",IF((ROUND(TRUNC(('TRI-1'!DY23  ),2),0))=6,"C+",IF((ROUND(TRUNC(('TRI-1'!DY23  ),2),0))=5,"C-",IF((ROUND(TRUNC(('TRI-1'!DY23  ),2),0))=4,"D+",IF((ROUND(TRUNC(('TRI-1'!DY23 ),2),0))=3,"D-",IF((ROUND(TRUNC(('TRI-1'!DY23 ),2),0))=2,"E+",IF((ROUND(TRUNC(('TRI-1'!DY23  ),2),0))&lt;=1,"E-","")))))))))))</f>
        <v>A+</v>
      </c>
      <c r="DZ23" s="51" t="str">
        <f>IF(OR('TRI-1'!DZ23 ="",'TRI-1'!DZ23&lt;0,'TRI-1'!DZ23  &gt;10),"",IF((ROUND(TRUNC(('TRI-1'!DZ23  ),2),0))=10,"A+",IF((ROUND(TRUNC(('TRI-1'!DZ23  ),2),0))=9,"A-",IF((ROUND(TRUNC(('TRI-1'!DZ23   ),2),0))=8,"B+",IF((ROUND(TRUNC(('TRI-1'!DZ23 ),2),0))=7,"B-",IF((ROUND(TRUNC(('TRI-1'!DZ23  ),2),0))=6,"C+",IF((ROUND(TRUNC(('TRI-1'!DZ23  ),2),0))=5,"C-",IF((ROUND(TRUNC(('TRI-1'!DZ23  ),2),0))=4,"D+",IF((ROUND(TRUNC(('TRI-1'!DZ23 ),2),0))=3,"D-",IF((ROUND(TRUNC(('TRI-1'!DZ23 ),2),0))=2,"E+",IF((ROUND(TRUNC(('TRI-1'!DZ23  ),2),0))&lt;=1,"E-","")))))))))))</f>
        <v>A+</v>
      </c>
      <c r="EA23" s="51" t="str">
        <f>IF(OR('TRI-1'!EA23 ="",'TRI-1'!EA23&lt;0,'TRI-1'!EA23  &gt;10),"",IF((ROUND(TRUNC(('TRI-1'!EA23  ),2),0))=10,"A+",IF((ROUND(TRUNC(('TRI-1'!EA23  ),2),0))=9,"A-",IF((ROUND(TRUNC(('TRI-1'!EA23   ),2),0))=8,"B+",IF((ROUND(TRUNC(('TRI-1'!EA23 ),2),0))=7,"B-",IF((ROUND(TRUNC(('TRI-1'!EA23  ),2),0))=6,"C+",IF((ROUND(TRUNC(('TRI-1'!EA23  ),2),0))=5,"C-",IF((ROUND(TRUNC(('TRI-1'!EA23  ),2),0))=4,"D+",IF((ROUND(TRUNC(('TRI-1'!EA23 ),2),0))=3,"D-",IF((ROUND(TRUNC(('TRI-1'!EA23 ),2),0))=2,"E+",IF((ROUND(TRUNC(('TRI-1'!EA23  ),2),0))&lt;=1,"E-","")))))))))))</f>
        <v>A+</v>
      </c>
      <c r="EB23" s="51" t="str">
        <f>IF(OR('TRI-1'!EB23 ="",'TRI-1'!EB23&lt;0,'TRI-1'!EB23  &gt;10),"",IF((ROUND(TRUNC(('TRI-1'!EB23  ),2),0))=10,"A+",IF((ROUND(TRUNC(('TRI-1'!EB23  ),2),0))=9,"A-",IF((ROUND(TRUNC(('TRI-1'!EB23   ),2),0))=8,"B+",IF((ROUND(TRUNC(('TRI-1'!EB23 ),2),0))=7,"B-",IF((ROUND(TRUNC(('TRI-1'!EB23  ),2),0))=6,"C+",IF((ROUND(TRUNC(('TRI-1'!EB23  ),2),0))=5,"C-",IF((ROUND(TRUNC(('TRI-1'!EB23  ),2),0))=4,"D+",IF((ROUND(TRUNC(('TRI-1'!EB23 ),2),0))=3,"D-",IF((ROUND(TRUNC(('TRI-1'!EB23 ),2),0))=2,"E+",IF((ROUND(TRUNC(('TRI-1'!EB23  ),2),0))&lt;=1,"E-","")))))))))))</f>
        <v>A+</v>
      </c>
      <c r="EC23" s="51" t="str">
        <f>IF(OR('TRI-1'!EC23 ="",'TRI-1'!EC23&lt;0,'TRI-1'!EC23  &gt;10),"",IF((ROUND(TRUNC(('TRI-1'!EC23  ),2),0))=10,"A+",IF((ROUND(TRUNC(('TRI-1'!EC23  ),2),0))=9,"A-",IF((ROUND(TRUNC(('TRI-1'!EC23   ),2),0))=8,"B+",IF((ROUND(TRUNC(('TRI-1'!EC23 ),2),0))=7,"B-",IF((ROUND(TRUNC(('TRI-1'!EC23  ),2),0))=6,"C+",IF((ROUND(TRUNC(('TRI-1'!EC23  ),2),0))=5,"C-",IF((ROUND(TRUNC(('TRI-1'!EC23  ),2),0))=4,"D+",IF((ROUND(TRUNC(('TRI-1'!EC23 ),2),0))=3,"D-",IF((ROUND(TRUNC(('TRI-1'!EC23 ),2),0))=2,"E+",IF((ROUND(TRUNC(('TRI-1'!EC23  ),2),0))&lt;=1,"E-","")))))))))))</f>
        <v>A+</v>
      </c>
      <c r="ED23" s="51" t="str">
        <f>IF(OR('TRI-1'!ED23 ="",'TRI-1'!ED23&lt;0,'TRI-1'!ED23  &gt;10),"",IF((ROUND(TRUNC(('TRI-1'!ED23  ),2),0))=10,"A+",IF((ROUND(TRUNC(('TRI-1'!ED23  ),2),0))=9,"A-",IF((ROUND(TRUNC(('TRI-1'!ED23   ),2),0))=8,"B+",IF((ROUND(TRUNC(('TRI-1'!ED23 ),2),0))=7,"B-",IF((ROUND(TRUNC(('TRI-1'!ED23  ),2),0))=6,"C+",IF((ROUND(TRUNC(('TRI-1'!ED23  ),2),0))=5,"C-",IF((ROUND(TRUNC(('TRI-1'!ED23  ),2),0))=4,"D+",IF((ROUND(TRUNC(('TRI-1'!ED23 ),2),0))=3,"D-",IF((ROUND(TRUNC(('TRI-1'!ED23 ),2),0))=2,"E+",IF((ROUND(TRUNC(('TRI-1'!ED23  ),2),0))&lt;=1,"E-","")))))))))))</f>
        <v>A+</v>
      </c>
      <c r="EE23" s="51" t="str">
        <f>IF(OR('TRI-1'!EE23 ="",'TRI-1'!EE23&lt;0,'TRI-1'!EE23  &gt;10),"",IF((ROUND(TRUNC(('TRI-1'!EE23  ),2),0))=10,"A+",IF((ROUND(TRUNC(('TRI-1'!EE23  ),2),0))=9,"A-",IF((ROUND(TRUNC(('TRI-1'!EE23   ),2),0))=8,"B+",IF((ROUND(TRUNC(('TRI-1'!EE23 ),2),0))=7,"B-",IF((ROUND(TRUNC(('TRI-1'!EE23  ),2),0))=6,"C+",IF((ROUND(TRUNC(('TRI-1'!EE23  ),2),0))=5,"C-",IF((ROUND(TRUNC(('TRI-1'!EE23  ),2),0))=4,"D+",IF((ROUND(TRUNC(('TRI-1'!EE23 ),2),0))=3,"D-",IF((ROUND(TRUNC(('TRI-1'!EE23 ),2),0))=2,"E+",IF((ROUND(TRUNC(('TRI-1'!EE23  ),2),0))&lt;=1,"E-","")))))))))))</f>
        <v>A+</v>
      </c>
      <c r="EF23" s="51" t="str">
        <f>IF(OR('TRI-1'!EF23 ="",'TRI-1'!EF23&lt;0,'TRI-1'!EF23  &gt;10),"",IF((ROUND(TRUNC(('TRI-1'!EF23  ),2),0))=10,"A+",IF((ROUND(TRUNC(('TRI-1'!EF23  ),2),0))=9,"A-",IF((ROUND(TRUNC(('TRI-1'!EF23   ),2),0))=8,"B+",IF((ROUND(TRUNC(('TRI-1'!EF23 ),2),0))=7,"B-",IF((ROUND(TRUNC(('TRI-1'!EF23  ),2),0))=6,"C+",IF((ROUND(TRUNC(('TRI-1'!EF23  ),2),0))=5,"C-",IF((ROUND(TRUNC(('TRI-1'!EF23  ),2),0))=4,"D+",IF((ROUND(TRUNC(('TRI-1'!EF23 ),2),0))=3,"D-",IF((ROUND(TRUNC(('TRI-1'!EF23 ),2),0))=2,"E+",IF((ROUND(TRUNC(('TRI-1'!EF23  ),2),0))&lt;=1,"E-","")))))))))))</f>
        <v>A+</v>
      </c>
      <c r="EG23" s="51" t="str">
        <f>IF(OR('TRI-1'!EG23 ="",'TRI-1'!EG23&lt;0,'TRI-1'!EG23  &gt;10),"",IF((ROUND(TRUNC(('TRI-1'!EG23  ),2),0))=10,"A+",IF((ROUND(TRUNC(('TRI-1'!EG23  ),2),0))=9,"A-",IF((ROUND(TRUNC(('TRI-1'!EG23   ),2),0))=8,"B+",IF((ROUND(TRUNC(('TRI-1'!EG23 ),2),0))=7,"B-",IF((ROUND(TRUNC(('TRI-1'!EG23  ),2),0))=6,"C+",IF((ROUND(TRUNC(('TRI-1'!EG23  ),2),0))=5,"C-",IF((ROUND(TRUNC(('TRI-1'!EG23  ),2),0))=4,"D+",IF((ROUND(TRUNC(('TRI-1'!EG23 ),2),0))=3,"D-",IF((ROUND(TRUNC(('TRI-1'!EG23 ),2),0))=2,"E+",IF((ROUND(TRUNC(('TRI-1'!EG23  ),2),0))&lt;=1,"E-","")))))))))))</f>
        <v>A+</v>
      </c>
      <c r="EH23" s="51" t="str">
        <f>IF(OR('TRI-1'!EH23 ="",'TRI-1'!EH23&lt;0,'TRI-1'!EH23  &gt;10),"",IF((ROUND(TRUNC(('TRI-1'!EH23  ),2),0))=10,"A+",IF((ROUND(TRUNC(('TRI-1'!EH23  ),2),0))=9,"A-",IF((ROUND(TRUNC(('TRI-1'!EH23   ),2),0))=8,"B+",IF((ROUND(TRUNC(('TRI-1'!EH23 ),2),0))=7,"B-",IF((ROUND(TRUNC(('TRI-1'!EH23  ),2),0))=6,"C+",IF((ROUND(TRUNC(('TRI-1'!EH23  ),2),0))=5,"C-",IF((ROUND(TRUNC(('TRI-1'!EH23  ),2),0))=4,"D+",IF((ROUND(TRUNC(('TRI-1'!EH23 ),2),0))=3,"D-",IF((ROUND(TRUNC(('TRI-1'!EH23 ),2),0))=2,"E+",IF((ROUND(TRUNC(('TRI-1'!EH23  ),2),0))&lt;=1,"E-","")))))))))))</f>
        <v>A+</v>
      </c>
      <c r="EI23" s="51" t="str">
        <f>IF(OR('TRI-1'!EI23 ="",'TRI-1'!EI23&lt;0,'TRI-1'!EI23  &gt;10),"",IF((ROUND(TRUNC(('TRI-1'!EI23  ),2),0))=10,"A+",IF((ROUND(TRUNC(('TRI-1'!EI23  ),2),0))=9,"A-",IF((ROUND(TRUNC(('TRI-1'!EI23   ),2),0))=8,"B+",IF((ROUND(TRUNC(('TRI-1'!EI23 ),2),0))=7,"B-",IF((ROUND(TRUNC(('TRI-1'!EI23  ),2),0))=6,"C+",IF((ROUND(TRUNC(('TRI-1'!EI23  ),2),0))=5,"C-",IF((ROUND(TRUNC(('TRI-1'!EI23  ),2),0))=4,"D+",IF((ROUND(TRUNC(('TRI-1'!EI23 ),2),0))=3,"D-",IF((ROUND(TRUNC(('TRI-1'!EI23 ),2),0))=2,"E+",IF((ROUND(TRUNC(('TRI-1'!EI23  ),2),0))&lt;=1,"E-","")))))))))))</f>
        <v>A+</v>
      </c>
      <c r="EJ23" s="51" t="str">
        <f>IF(OR('TRI-1'!EJ23 ="",'TRI-1'!EJ23&lt;0,'TRI-1'!EJ23  &gt;10),"",IF((ROUND(TRUNC(('TRI-1'!EJ23  ),2),0))=10,"A+",IF((ROUND(TRUNC(('TRI-1'!EJ23  ),2),0))=9,"A-",IF((ROUND(TRUNC(('TRI-1'!EJ23   ),2),0))=8,"B+",IF((ROUND(TRUNC(('TRI-1'!EJ23 ),2),0))=7,"B-",IF((ROUND(TRUNC(('TRI-1'!EJ23  ),2),0))=6,"C+",IF((ROUND(TRUNC(('TRI-1'!EJ23  ),2),0))=5,"C-",IF((ROUND(TRUNC(('TRI-1'!EJ23  ),2),0))=4,"D+",IF((ROUND(TRUNC(('TRI-1'!EJ23 ),2),0))=3,"D-",IF((ROUND(TRUNC(('TRI-1'!EJ23 ),2),0))=2,"E+",IF((ROUND(TRUNC(('TRI-1'!EJ23  ),2),0))&lt;=1,"E-","")))))))))))</f>
        <v>A+</v>
      </c>
      <c r="EK23" s="51" t="str">
        <f>IF(OR('TRI-1'!EK23 ="",'TRI-1'!EK23&lt;0,'TRI-1'!EK23  &gt;10),"",IF((ROUND(TRUNC(('TRI-1'!EK23  ),2),0))=10,"A+",IF((ROUND(TRUNC(('TRI-1'!EK23  ),2),0))=9,"A-",IF((ROUND(TRUNC(('TRI-1'!EK23   ),2),0))=8,"B+",IF((ROUND(TRUNC(('TRI-1'!EK23 ),2),0))=7,"B-",IF((ROUND(TRUNC(('TRI-1'!EK23  ),2),0))=6,"C+",IF((ROUND(TRUNC(('TRI-1'!EK23  ),2),0))=5,"C-",IF((ROUND(TRUNC(('TRI-1'!EK23  ),2),0))=4,"D+",IF((ROUND(TRUNC(('TRI-1'!EK23 ),2),0))=3,"D-",IF((ROUND(TRUNC(('TRI-1'!EK23 ),2),0))=2,"E+",IF((ROUND(TRUNC(('TRI-1'!EK23  ),2),0))&lt;=1,"E-","")))))))))))</f>
        <v>A+</v>
      </c>
      <c r="EL23" s="51" t="str">
        <f>IF(OR('TRI-1'!EL23 ="",'TRI-1'!EL23&lt;0,'TRI-1'!EL23  &gt;10),"",IF((ROUND(TRUNC(('TRI-1'!EL23  ),2),0))=10,"A+",IF((ROUND(TRUNC(('TRI-1'!EL23  ),2),0))=9,"A-",IF((ROUND(TRUNC(('TRI-1'!EL23   ),2),0))=8,"B+",IF((ROUND(TRUNC(('TRI-1'!EL23 ),2),0))=7,"B-",IF((ROUND(TRUNC(('TRI-1'!EL23  ),2),0))=6,"C+",IF((ROUND(TRUNC(('TRI-1'!EL23  ),2),0))=5,"C-",IF((ROUND(TRUNC(('TRI-1'!EL23  ),2),0))=4,"D+",IF((ROUND(TRUNC(('TRI-1'!EL23 ),2),0))=3,"D-",IF((ROUND(TRUNC(('TRI-1'!EL23 ),2),0))=2,"E+",IF((ROUND(TRUNC(('TRI-1'!EL23  ),2),0))&lt;=1,"E-","")))))))))))</f>
        <v>A+</v>
      </c>
      <c r="EM23" s="51" t="str">
        <f>IF(OR('TRI-1'!EM23 ="",'TRI-1'!EM23&lt;0,'TRI-1'!EM23  &gt;10),"",IF((ROUND(TRUNC(('TRI-1'!EM23  ),2),0))=10,"A+",IF((ROUND(TRUNC(('TRI-1'!EM23  ),2),0))=9,"A-",IF((ROUND(TRUNC(('TRI-1'!EM23   ),2),0))=8,"B+",IF((ROUND(TRUNC(('TRI-1'!EM23 ),2),0))=7,"B-",IF((ROUND(TRUNC(('TRI-1'!EM23  ),2),0))=6,"C+",IF((ROUND(TRUNC(('TRI-1'!EM23  ),2),0))=5,"C-",IF((ROUND(TRUNC(('TRI-1'!EM23  ),2),0))=4,"D+",IF((ROUND(TRUNC(('TRI-1'!EM23 ),2),0))=3,"D-",IF((ROUND(TRUNC(('TRI-1'!EM23 ),2),0))=2,"E+",IF((ROUND(TRUNC(('TRI-1'!EM23  ),2),0))&lt;=1,"E-","")))))))))))</f>
        <v>A+</v>
      </c>
      <c r="EN23" s="51" t="str">
        <f>IF(OR('TRI-1'!EN23 ="",'TRI-1'!EN23&lt;0,'TRI-1'!EN23  &gt;10),"",IF((ROUND(TRUNC(('TRI-1'!EN23  ),2),0))=10,"A+",IF((ROUND(TRUNC(('TRI-1'!EN23  ),2),0))=9,"A-",IF((ROUND(TRUNC(('TRI-1'!EN23   ),2),0))=8,"B+",IF((ROUND(TRUNC(('TRI-1'!EN23 ),2),0))=7,"B-",IF((ROUND(TRUNC(('TRI-1'!EN23  ),2),0))=6,"C+",IF((ROUND(TRUNC(('TRI-1'!EN23  ),2),0))=5,"C-",IF((ROUND(TRUNC(('TRI-1'!EN23  ),2),0))=4,"D+",IF((ROUND(TRUNC(('TRI-1'!EN23 ),2),0))=3,"D-",IF((ROUND(TRUNC(('TRI-1'!EN23 ),2),0))=2,"E+",IF((ROUND(TRUNC(('TRI-1'!EN23  ),2),0))&lt;=1,"E-","")))))))))))</f>
        <v>A+</v>
      </c>
      <c r="EO23" s="51" t="str">
        <f>IF(OR('TRI-1'!EO23 ="",'TRI-1'!EO23&lt;0,'TRI-1'!EO23  &gt;10),"",IF((ROUND(TRUNC(('TRI-1'!EO23  ),2),0))=10,"A+",IF((ROUND(TRUNC(('TRI-1'!EO23  ),2),0))=9,"A-",IF((ROUND(TRUNC(('TRI-1'!EO23   ),2),0))=8,"B+",IF((ROUND(TRUNC(('TRI-1'!EO23 ),2),0))=7,"B-",IF((ROUND(TRUNC(('TRI-1'!EO23  ),2),0))=6,"C+",IF((ROUND(TRUNC(('TRI-1'!EO23  ),2),0))=5,"C-",IF((ROUND(TRUNC(('TRI-1'!EO23  ),2),0))=4,"D+",IF((ROUND(TRUNC(('TRI-1'!EO23 ),2),0))=3,"D-",IF((ROUND(TRUNC(('TRI-1'!EO23 ),2),0))=2,"E+",IF((ROUND(TRUNC(('TRI-1'!EO23  ),2),0))&lt;=1,"E-","")))))))))))</f>
        <v>A+</v>
      </c>
      <c r="EP23" s="51" t="str">
        <f>IF(OR('TRI-1'!EP23 ="",'TRI-1'!EP23&lt;0,'TRI-1'!EP23  &gt;10),"",IF((ROUND(TRUNC(('TRI-1'!EP23  ),2),0))=10,"A+",IF((ROUND(TRUNC(('TRI-1'!EP23  ),2),0))=9,"A-",IF((ROUND(TRUNC(('TRI-1'!EP23   ),2),0))=8,"B+",IF((ROUND(TRUNC(('TRI-1'!EP23 ),2),0))=7,"B-",IF((ROUND(TRUNC(('TRI-1'!EP23  ),2),0))=6,"C+",IF((ROUND(TRUNC(('TRI-1'!EP23  ),2),0))=5,"C-",IF((ROUND(TRUNC(('TRI-1'!EP23  ),2),0))=4,"D+",IF((ROUND(TRUNC(('TRI-1'!EP23 ),2),0))=3,"D-",IF((ROUND(TRUNC(('TRI-1'!EP23 ),2),0))=2,"E+",IF((ROUND(TRUNC(('TRI-1'!EP23  ),2),0))&lt;=1,"E-","")))))))))))</f>
        <v>A+</v>
      </c>
      <c r="EQ23" s="51" t="str">
        <f>IF(OR('TRI-1'!EQ23 ="",'TRI-1'!EQ23&lt;0,'TRI-1'!EQ23  &gt;10),"",IF((ROUND(TRUNC(('TRI-1'!EQ23  ),2),0))=10,"A+",IF((ROUND(TRUNC(('TRI-1'!EQ23  ),2),0))=9,"A-",IF((ROUND(TRUNC(('TRI-1'!EQ23   ),2),0))=8,"B+",IF((ROUND(TRUNC(('TRI-1'!EQ23 ),2),0))=7,"B-",IF((ROUND(TRUNC(('TRI-1'!EQ23  ),2),0))=6,"C+",IF((ROUND(TRUNC(('TRI-1'!EQ23  ),2),0))=5,"C-",IF((ROUND(TRUNC(('TRI-1'!EQ23  ),2),0))=4,"D+",IF((ROUND(TRUNC(('TRI-1'!EQ23 ),2),0))=3,"D-",IF((ROUND(TRUNC(('TRI-1'!EQ23 ),2),0))=2,"E+",IF((ROUND(TRUNC(('TRI-1'!EQ23  ),2),0))&lt;=1,"E-","")))))))))))</f>
        <v>A+</v>
      </c>
      <c r="ER23" s="51" t="str">
        <f>IF(OR('TRI-1'!ER23 ="",'TRI-1'!ER23&lt;0,'TRI-1'!ER23  &gt;10),"",IF((ROUND(TRUNC(('TRI-1'!ER23  ),2),0))=10,"A+",IF((ROUND(TRUNC(('TRI-1'!ER23  ),2),0))=9,"A-",IF((ROUND(TRUNC(('TRI-1'!ER23   ),2),0))=8,"B+",IF((ROUND(TRUNC(('TRI-1'!ER23 ),2),0))=7,"B-",IF((ROUND(TRUNC(('TRI-1'!ER23  ),2),0))=6,"C+",IF((ROUND(TRUNC(('TRI-1'!ER23  ),2),0))=5,"C-",IF((ROUND(TRUNC(('TRI-1'!ER23  ),2),0))=4,"D+",IF((ROUND(TRUNC(('TRI-1'!ER23 ),2),0))=3,"D-",IF((ROUND(TRUNC(('TRI-1'!ER23 ),2),0))=2,"E+",IF((ROUND(TRUNC(('TRI-1'!ER23  ),2),0))&lt;=1,"E-","")))))))))))</f>
        <v>A+</v>
      </c>
      <c r="ES23" s="51" t="str">
        <f>IF(OR('TRI-1'!ES23 ="",'TRI-1'!ES23&lt;0,'TRI-1'!ES23  &gt;10),"",IF((ROUND(TRUNC(('TRI-1'!ES23  ),2),0))=10,"A+",IF((ROUND(TRUNC(('TRI-1'!ES23  ),2),0))=9,"A-",IF((ROUND(TRUNC(('TRI-1'!ES23   ),2),0))=8,"B+",IF((ROUND(TRUNC(('TRI-1'!ES23 ),2),0))=7,"B-",IF((ROUND(TRUNC(('TRI-1'!ES23  ),2),0))=6,"C+",IF((ROUND(TRUNC(('TRI-1'!ES23  ),2),0))=5,"C-",IF((ROUND(TRUNC(('TRI-1'!ES23  ),2),0))=4,"D+",IF((ROUND(TRUNC(('TRI-1'!ES23 ),2),0))=3,"D-",IF((ROUND(TRUNC(('TRI-1'!ES23 ),2),0))=2,"E+",IF((ROUND(TRUNC(('TRI-1'!ES23  ),2),0))&lt;=1,"E-","")))))))))))</f>
        <v>A-</v>
      </c>
      <c r="ET23" s="51" t="str">
        <f>IF('TRI-1'!ET23 ="","",'TRI-1'!ET23 )</f>
        <v>S</v>
      </c>
      <c r="EU23" s="51" t="str">
        <f>IF('TRI-1'!EU23 ="","",'TRI-1'!EU23 )</f>
        <v>S</v>
      </c>
      <c r="EV23" s="51" t="str">
        <f>IF('TRI-1'!EV23 ="","",'TRI-1'!EV23 )</f>
        <v>S</v>
      </c>
      <c r="EW23" s="51" t="str">
        <f>IF('TRI-1'!EW23 ="","",'TRI-1'!EW23 )</f>
        <v>S</v>
      </c>
      <c r="EX23" s="51" t="str">
        <f>IF('TRI-1'!EX23 ="","",'TRI-1'!EX23 )</f>
        <v>S</v>
      </c>
      <c r="EY23" s="51" t="str">
        <f>IF('TRI-1'!EY23 ="","",'TRI-1'!EY23 )</f>
        <v>F</v>
      </c>
      <c r="EZ23" s="51" t="str">
        <f>IF('TRI-1'!EZ23 ="","",'TRI-1'!EZ23 )</f>
        <v>F</v>
      </c>
      <c r="FA23" s="51" t="str">
        <f>IF('TRI-1'!FA23 ="","",'TRI-1'!FA23 )</f>
        <v>F</v>
      </c>
      <c r="FB23" s="51" t="str">
        <f>IF('TRI-1'!FB23 ="","",'TRI-1'!FB23 )</f>
        <v>F</v>
      </c>
      <c r="FC23" s="51" t="str">
        <f>IF('TRI-1'!FC23 ="","",'TRI-1'!FC23 )</f>
        <v>B+</v>
      </c>
      <c r="FD23" s="51">
        <f>IF('TRI-1'!FD23 ="","",'TRI-1'!FD23 )</f>
        <v>32</v>
      </c>
      <c r="FE23" s="51" t="str">
        <f>IF('TRI-1'!FE23 ="","",'TRI-1'!FE23 )</f>
        <v>B+</v>
      </c>
      <c r="FF23" s="51" t="str">
        <f>IF('TRI-1'!FF23 ="","",'TRI-1'!FF23 )</f>
        <v/>
      </c>
      <c r="FG23" s="51" t="str">
        <f>IF('TRI-1'!FG23 ="","",'TRI-1'!FG23 )</f>
        <v/>
      </c>
      <c r="FH23" s="51">
        <f>IF('TRI-1'!FH23 ="","",'TRI-1'!FH23 )</f>
        <v>0</v>
      </c>
    </row>
    <row r="24" spans="1:164 16322:16326" ht="21" customHeight="1">
      <c r="B24" s="53">
        <v>7</v>
      </c>
      <c r="C24" s="272" t="str">
        <f>IF(NOTAS!E27&gt;"",NOTAS!E27,"")</f>
        <v>CEVALLOS ZAMBRANO IAN SAHIR</v>
      </c>
      <c r="D24" s="273"/>
      <c r="E24" s="273"/>
      <c r="F24" s="274"/>
      <c r="G24" s="51" t="str">
        <f>IF(OR('TRI-1'!G24 ="",'TRI-1'!G24&lt;0,'TRI-1'!G24  &gt;10),"",IF((ROUND(TRUNC(('TRI-1'!G24  ),2),0))=10,"A+",IF((ROUND(TRUNC(('TRI-1'!G24  ),2),0))=9,"A-",IF((ROUND(TRUNC(('TRI-1'!G24   ),2),0))=8,"B+",IF((ROUND(TRUNC(('TRI-1'!G24 ),2),0))=7,"B-",IF((ROUND(TRUNC(('TRI-1'!G24  ),2),0))=6,"C+",IF((ROUND(TRUNC(('TRI-1'!G24  ),2),0))=5,"C-",IF((ROUND(TRUNC(('TRI-1'!G24  ),2),0))=4,"D+",IF((ROUND(TRUNC(('TRI-1'!G24 ),2),0))=3,"D-",IF((ROUND(TRUNC(('TRI-1'!G24 ),2),0))=2,"E+",IF((ROUND(TRUNC(('TRI-1'!G24  ),2),0))&lt;=1,"E-","")))))))))))</f>
        <v/>
      </c>
      <c r="H24" s="51" t="str">
        <f>IF(OR('TRI-1'!H24 ="",'TRI-1'!H24&lt;0,'TRI-1'!H24  &gt;10),"",IF((ROUND(TRUNC(('TRI-1'!H24  ),2),0))=10,"A+",IF((ROUND(TRUNC(('TRI-1'!H24  ),2),0))=9,"A-",IF((ROUND(TRUNC(('TRI-1'!H24   ),2),0))=8,"B+",IF((ROUND(TRUNC(('TRI-1'!H24 ),2),0))=7,"B-",IF((ROUND(TRUNC(('TRI-1'!H24  ),2),0))=6,"C+",IF((ROUND(TRUNC(('TRI-1'!H24  ),2),0))=5,"C-",IF((ROUND(TRUNC(('TRI-1'!H24  ),2),0))=4,"D+",IF((ROUND(TRUNC(('TRI-1'!H24 ),2),0))=3,"D-",IF((ROUND(TRUNC(('TRI-1'!H24 ),2),0))=2,"E+",IF((ROUND(TRUNC(('TRI-1'!H24  ),2),0))&lt;=1,"E-","")))))))))))</f>
        <v/>
      </c>
      <c r="I24" s="51" t="str">
        <f>IF(OR('TRI-1'!I24 ="",'TRI-1'!I24&lt;0,'TRI-1'!I24  &gt;10),"",IF((ROUND(TRUNC(('TRI-1'!I24  ),2),0))=10,"A+",IF((ROUND(TRUNC(('TRI-1'!I24  ),2),0))=9,"A-",IF((ROUND(TRUNC(('TRI-1'!I24   ),2),0))=8,"B+",IF((ROUND(TRUNC(('TRI-1'!I24 ),2),0))=7,"B-",IF((ROUND(TRUNC(('TRI-1'!I24  ),2),0))=6,"C+",IF((ROUND(TRUNC(('TRI-1'!I24  ),2),0))=5,"C-",IF((ROUND(TRUNC(('TRI-1'!I24  ),2),0))=4,"D+",IF((ROUND(TRUNC(('TRI-1'!I24 ),2),0))=3,"D-",IF((ROUND(TRUNC(('TRI-1'!I24 ),2),0))=2,"E+",IF((ROUND(TRUNC(('TRI-1'!I24  ),2),0))&lt;=1,"E-","")))))))))))</f>
        <v/>
      </c>
      <c r="J24" s="51" t="str">
        <f>IF(OR('TRI-1'!J24 ="",'TRI-1'!J24&lt;0,'TRI-1'!J24  &gt;10),"",IF((ROUND(TRUNC(('TRI-1'!J24  ),2),0))=10,"A+",IF((ROUND(TRUNC(('TRI-1'!J24  ),2),0))=9,"A-",IF((ROUND(TRUNC(('TRI-1'!J24   ),2),0))=8,"B+",IF((ROUND(TRUNC(('TRI-1'!J24 ),2),0))=7,"B-",IF((ROUND(TRUNC(('TRI-1'!J24  ),2),0))=6,"C+",IF((ROUND(TRUNC(('TRI-1'!J24  ),2),0))=5,"C-",IF((ROUND(TRUNC(('TRI-1'!J24  ),2),0))=4,"D+",IF((ROUND(TRUNC(('TRI-1'!J24 ),2),0))=3,"D-",IF((ROUND(TRUNC(('TRI-1'!J24 ),2),0))=2,"E+",IF((ROUND(TRUNC(('TRI-1'!J24  ),2),0))&lt;=1,"E-","")))))))))))</f>
        <v/>
      </c>
      <c r="K24" s="51" t="str">
        <f>IF(OR('TRI-1'!K24 ="",'TRI-1'!K24&lt;0,'TRI-1'!K24  &gt;10),"",IF((ROUND(TRUNC(('TRI-1'!K24  ),2),0))=10,"A+",IF((ROUND(TRUNC(('TRI-1'!K24  ),2),0))=9,"A-",IF((ROUND(TRUNC(('TRI-1'!K24   ),2),0))=8,"B+",IF((ROUND(TRUNC(('TRI-1'!K24 ),2),0))=7,"B-",IF((ROUND(TRUNC(('TRI-1'!K24  ),2),0))=6,"C+",IF((ROUND(TRUNC(('TRI-1'!K24  ),2),0))=5,"C-",IF((ROUND(TRUNC(('TRI-1'!K24  ),2),0))=4,"D+",IF((ROUND(TRUNC(('TRI-1'!K24 ),2),0))=3,"D-",IF((ROUND(TRUNC(('TRI-1'!K24 ),2),0))=2,"E+",IF((ROUND(TRUNC(('TRI-1'!K24  ),2),0))&lt;=1,"E-","")))))))))))</f>
        <v/>
      </c>
      <c r="L24" s="51" t="str">
        <f>IF(OR('TRI-1'!L24 ="",'TRI-1'!L24&lt;0,'TRI-1'!L24  &gt;10),"",IF((ROUND(TRUNC(('TRI-1'!L24  ),2),0))=10,"A+",IF((ROUND(TRUNC(('TRI-1'!L24  ),2),0))=9,"A-",IF((ROUND(TRUNC(('TRI-1'!L24   ),2),0))=8,"B+",IF((ROUND(TRUNC(('TRI-1'!L24 ),2),0))=7,"B-",IF((ROUND(TRUNC(('TRI-1'!L24  ),2),0))=6,"C+",IF((ROUND(TRUNC(('TRI-1'!L24  ),2),0))=5,"C-",IF((ROUND(TRUNC(('TRI-1'!L24  ),2),0))=4,"D+",IF((ROUND(TRUNC(('TRI-1'!L24 ),2),0))=3,"D-",IF((ROUND(TRUNC(('TRI-1'!L24 ),2),0))=2,"E+",IF((ROUND(TRUNC(('TRI-1'!L24  ),2),0))&lt;=1,"E-","")))))))))))</f>
        <v/>
      </c>
      <c r="M24" s="51" t="str">
        <f>IF(OR('TRI-1'!M24 ="",'TRI-1'!M24&lt;0,'TRI-1'!M24  &gt;10),"",IF((ROUND(TRUNC(('TRI-1'!M24  ),2),0))=10,"A+",IF((ROUND(TRUNC(('TRI-1'!M24  ),2),0))=9,"A-",IF((ROUND(TRUNC(('TRI-1'!M24   ),2),0))=8,"B+",IF((ROUND(TRUNC(('TRI-1'!M24 ),2),0))=7,"B-",IF((ROUND(TRUNC(('TRI-1'!M24  ),2),0))=6,"C+",IF((ROUND(TRUNC(('TRI-1'!M24  ),2),0))=5,"C-",IF((ROUND(TRUNC(('TRI-1'!M24  ),2),0))=4,"D+",IF((ROUND(TRUNC(('TRI-1'!M24 ),2),0))=3,"D-",IF((ROUND(TRUNC(('TRI-1'!M24 ),2),0))=2,"E+",IF((ROUND(TRUNC(('TRI-1'!M24  ),2),0))&lt;=1,"E-","")))))))))))</f>
        <v/>
      </c>
      <c r="N24" s="51" t="str">
        <f>IF(OR('TRI-1'!N24 ="",'TRI-1'!N24&lt;0,'TRI-1'!N24  &gt;10),"",IF((ROUND(TRUNC(('TRI-1'!N24  ),2),0))=10,"A+",IF((ROUND(TRUNC(('TRI-1'!N24  ),2),0))=9,"A-",IF((ROUND(TRUNC(('TRI-1'!N24   ),2),0))=8,"B+",IF((ROUND(TRUNC(('TRI-1'!N24 ),2),0))=7,"B-",IF((ROUND(TRUNC(('TRI-1'!N24  ),2),0))=6,"C+",IF((ROUND(TRUNC(('TRI-1'!N24  ),2),0))=5,"C-",IF((ROUND(TRUNC(('TRI-1'!N24  ),2),0))=4,"D+",IF((ROUND(TRUNC(('TRI-1'!N24 ),2),0))=3,"D-",IF((ROUND(TRUNC(('TRI-1'!N24 ),2),0))=2,"E+",IF((ROUND(TRUNC(('TRI-1'!N24  ),2),0))&lt;=1,"E-","")))))))))))</f>
        <v/>
      </c>
      <c r="O24" s="51" t="str">
        <f>IF(OR('TRI-1'!O24 ="",'TRI-1'!O24&lt;0,'TRI-1'!O24  &gt;10),"",IF((ROUND(TRUNC(('TRI-1'!O24  ),2),0))=10,"A+",IF((ROUND(TRUNC(('TRI-1'!O24  ),2),0))=9,"A-",IF((ROUND(TRUNC(('TRI-1'!O24   ),2),0))=8,"B+",IF((ROUND(TRUNC(('TRI-1'!O24 ),2),0))=7,"B-",IF((ROUND(TRUNC(('TRI-1'!O24  ),2),0))=6,"C+",IF((ROUND(TRUNC(('TRI-1'!O24  ),2),0))=5,"C-",IF((ROUND(TRUNC(('TRI-1'!O24  ),2),0))=4,"D+",IF((ROUND(TRUNC(('TRI-1'!O24 ),2),0))=3,"D-",IF((ROUND(TRUNC(('TRI-1'!O24 ),2),0))=2,"E+",IF((ROUND(TRUNC(('TRI-1'!O24  ),2),0))&lt;=1,"E-","")))))))))))</f>
        <v/>
      </c>
      <c r="P24" s="51" t="str">
        <f>IF(OR('TRI-1'!P24 ="",'TRI-1'!P24&lt;0,'TRI-1'!P24  &gt;10),"",IF((ROUND(TRUNC(('TRI-1'!P24  ),2),0))=10,"A+",IF((ROUND(TRUNC(('TRI-1'!P24  ),2),0))=9,"A-",IF((ROUND(TRUNC(('TRI-1'!P24   ),2),0))=8,"B+",IF((ROUND(TRUNC(('TRI-1'!P24 ),2),0))=7,"B-",IF((ROUND(TRUNC(('TRI-1'!P24  ),2),0))=6,"C+",IF((ROUND(TRUNC(('TRI-1'!P24  ),2),0))=5,"C-",IF((ROUND(TRUNC(('TRI-1'!P24  ),2),0))=4,"D+",IF((ROUND(TRUNC(('TRI-1'!P24 ),2),0))=3,"D-",IF((ROUND(TRUNC(('TRI-1'!P24 ),2),0))=2,"E+",IF((ROUND(TRUNC(('TRI-1'!P24  ),2),0))&lt;=1,"E-","")))))))))))</f>
        <v/>
      </c>
      <c r="Q24" s="51" t="str">
        <f>IF(OR('TRI-1'!Q24 ="",'TRI-1'!Q24&lt;0,'TRI-1'!Q24  &gt;10),"",IF((ROUND(TRUNC(('TRI-1'!Q24  ),2),0))=10,"A+",IF((ROUND(TRUNC(('TRI-1'!Q24  ),2),0))=9,"A-",IF((ROUND(TRUNC(('TRI-1'!Q24   ),2),0))=8,"B+",IF((ROUND(TRUNC(('TRI-1'!Q24 ),2),0))=7,"B-",IF((ROUND(TRUNC(('TRI-1'!Q24  ),2),0))=6,"C+",IF((ROUND(TRUNC(('TRI-1'!Q24  ),2),0))=5,"C-",IF((ROUND(TRUNC(('TRI-1'!Q24  ),2),0))=4,"D+",IF((ROUND(TRUNC(('TRI-1'!Q24 ),2),0))=3,"D-",IF((ROUND(TRUNC(('TRI-1'!Q24 ),2),0))=2,"E+",IF((ROUND(TRUNC(('TRI-1'!Q24  ),2),0))&lt;=1,"E-","")))))))))))</f>
        <v/>
      </c>
      <c r="R24" s="51" t="str">
        <f>IF(OR('TRI-1'!R24 ="",'TRI-1'!R24&lt;0,'TRI-1'!R24  &gt;10),"",IF((ROUND(TRUNC(('TRI-1'!R24  ),2),0))=10,"A+",IF((ROUND(TRUNC(('TRI-1'!R24  ),2),0))=9,"A-",IF((ROUND(TRUNC(('TRI-1'!R24   ),2),0))=8,"B+",IF((ROUND(TRUNC(('TRI-1'!R24 ),2),0))=7,"B-",IF((ROUND(TRUNC(('TRI-1'!R24  ),2),0))=6,"C+",IF((ROUND(TRUNC(('TRI-1'!R24  ),2),0))=5,"C-",IF((ROUND(TRUNC(('TRI-1'!R24  ),2),0))=4,"D+",IF((ROUND(TRUNC(('TRI-1'!R24 ),2),0))=3,"D-",IF((ROUND(TRUNC(('TRI-1'!R24 ),2),0))=2,"E+",IF((ROUND(TRUNC(('TRI-1'!R24  ),2),0))&lt;=1,"E-","")))))))))))</f>
        <v/>
      </c>
      <c r="S24" s="51" t="str">
        <f>IF(OR('TRI-1'!S24 ="",'TRI-1'!S24&lt;0,'TRI-1'!S24  &gt;10),"",IF((ROUND(TRUNC(('TRI-1'!S24  ),2),0))=10,"A+",IF((ROUND(TRUNC(('TRI-1'!S24  ),2),0))=9,"A-",IF((ROUND(TRUNC(('TRI-1'!S24   ),2),0))=8,"B+",IF((ROUND(TRUNC(('TRI-1'!S24 ),2),0))=7,"B-",IF((ROUND(TRUNC(('TRI-1'!S24  ),2),0))=6,"C+",IF((ROUND(TRUNC(('TRI-1'!S24  ),2),0))=5,"C-",IF((ROUND(TRUNC(('TRI-1'!S24  ),2),0))=4,"D+",IF((ROUND(TRUNC(('TRI-1'!S24 ),2),0))=3,"D-",IF((ROUND(TRUNC(('TRI-1'!S24 ),2),0))=2,"E+",IF((ROUND(TRUNC(('TRI-1'!S24  ),2),0))&lt;=1,"E-","")))))))))))</f>
        <v/>
      </c>
      <c r="T24" s="51" t="str">
        <f>IF(OR('TRI-1'!T24 ="",'TRI-1'!T24&lt;0,'TRI-1'!T24  &gt;10),"",IF((ROUND(TRUNC(('TRI-1'!T24  ),2),0))=10,"A+",IF((ROUND(TRUNC(('TRI-1'!T24  ),2),0))=9,"A-",IF((ROUND(TRUNC(('TRI-1'!T24   ),2),0))=8,"B+",IF((ROUND(TRUNC(('TRI-1'!T24 ),2),0))=7,"B-",IF((ROUND(TRUNC(('TRI-1'!T24  ),2),0))=6,"C+",IF((ROUND(TRUNC(('TRI-1'!T24  ),2),0))=5,"C-",IF((ROUND(TRUNC(('TRI-1'!T24  ),2),0))=4,"D+",IF((ROUND(TRUNC(('TRI-1'!T24 ),2),0))=3,"D-",IF((ROUND(TRUNC(('TRI-1'!T24 ),2),0))=2,"E+",IF((ROUND(TRUNC(('TRI-1'!T24  ),2),0))&lt;=1,"E-","")))))))))))</f>
        <v/>
      </c>
      <c r="U24" s="51" t="str">
        <f>IF(OR('TRI-1'!U24 ="",'TRI-1'!U24&lt;0,'TRI-1'!U24  &gt;10),"",IF((ROUND(TRUNC(('TRI-1'!U24  ),2),0))=10,"A+",IF((ROUND(TRUNC(('TRI-1'!U24  ),2),0))=9,"A-",IF((ROUND(TRUNC(('TRI-1'!U24   ),2),0))=8,"B+",IF((ROUND(TRUNC(('TRI-1'!U24 ),2),0))=7,"B-",IF((ROUND(TRUNC(('TRI-1'!U24  ),2),0))=6,"C+",IF((ROUND(TRUNC(('TRI-1'!U24  ),2),0))=5,"C-",IF((ROUND(TRUNC(('TRI-1'!U24  ),2),0))=4,"D+",IF((ROUND(TRUNC(('TRI-1'!U24 ),2),0))=3,"D-",IF((ROUND(TRUNC(('TRI-1'!U24 ),2),0))=2,"E+",IF((ROUND(TRUNC(('TRI-1'!U24  ),2),0))&lt;=1,"E-","")))))))))))</f>
        <v/>
      </c>
      <c r="V24" s="51" t="str">
        <f>IF(OR('TRI-1'!V24 ="",'TRI-1'!V24&lt;0,'TRI-1'!V24  &gt;10),"",IF((ROUND(TRUNC(('TRI-1'!V24  ),2),0))=10,"A+",IF((ROUND(TRUNC(('TRI-1'!V24  ),2),0))=9,"A-",IF((ROUND(TRUNC(('TRI-1'!V24   ),2),0))=8,"B+",IF((ROUND(TRUNC(('TRI-1'!V24 ),2),0))=7,"B-",IF((ROUND(TRUNC(('TRI-1'!V24  ),2),0))=6,"C+",IF((ROUND(TRUNC(('TRI-1'!V24  ),2),0))=5,"C-",IF((ROUND(TRUNC(('TRI-1'!V24  ),2),0))=4,"D+",IF((ROUND(TRUNC(('TRI-1'!V24 ),2),0))=3,"D-",IF((ROUND(TRUNC(('TRI-1'!V24 ),2),0))=2,"E+",IF((ROUND(TRUNC(('TRI-1'!V24  ),2),0))&lt;=1,"E-","")))))))))))</f>
        <v/>
      </c>
      <c r="W24" s="51" t="str">
        <f>IF(OR('TRI-1'!W24 ="",'TRI-1'!W24&lt;0,'TRI-1'!W24  &gt;10),"",IF((ROUND(TRUNC(('TRI-1'!W24  ),2),0))=10,"A+",IF((ROUND(TRUNC(('TRI-1'!W24  ),2),0))=9,"A-",IF((ROUND(TRUNC(('TRI-1'!W24   ),2),0))=8,"B+",IF((ROUND(TRUNC(('TRI-1'!W24 ),2),0))=7,"B-",IF((ROUND(TRUNC(('TRI-1'!W24  ),2),0))=6,"C+",IF((ROUND(TRUNC(('TRI-1'!W24  ),2),0))=5,"C-",IF((ROUND(TRUNC(('TRI-1'!W24  ),2),0))=4,"D+",IF((ROUND(TRUNC(('TRI-1'!W24 ),2),0))=3,"D-",IF((ROUND(TRUNC(('TRI-1'!W24 ),2),0))=2,"E+",IF((ROUND(TRUNC(('TRI-1'!W24  ),2),0))&lt;=1,"E-","")))))))))))</f>
        <v/>
      </c>
      <c r="X24" s="51" t="str">
        <f>IF(OR('TRI-1'!X24 ="",'TRI-1'!X24&lt;0,'TRI-1'!X24  &gt;10),"",IF((ROUND(TRUNC(('TRI-1'!X24  ),2),0))=10,"A+",IF((ROUND(TRUNC(('TRI-1'!X24  ),2),0))=9,"A-",IF((ROUND(TRUNC(('TRI-1'!X24   ),2),0))=8,"B+",IF((ROUND(TRUNC(('TRI-1'!X24 ),2),0))=7,"B-",IF((ROUND(TRUNC(('TRI-1'!X24  ),2),0))=6,"C+",IF((ROUND(TRUNC(('TRI-1'!X24  ),2),0))=5,"C-",IF((ROUND(TRUNC(('TRI-1'!X24  ),2),0))=4,"D+",IF((ROUND(TRUNC(('TRI-1'!X24 ),2),0))=3,"D-",IF((ROUND(TRUNC(('TRI-1'!X24 ),2),0))=2,"E+",IF((ROUND(TRUNC(('TRI-1'!X24  ),2),0))&lt;=1,"E-","")))))))))))</f>
        <v/>
      </c>
      <c r="Y24" s="51" t="str">
        <f>IF(OR('TRI-1'!Y24 ="",'TRI-1'!Y24&lt;0,'TRI-1'!Y24  &gt;10),"",IF((ROUND(TRUNC(('TRI-1'!Y24  ),2),0))=10,"A+",IF((ROUND(TRUNC(('TRI-1'!Y24  ),2),0))=9,"A-",IF((ROUND(TRUNC(('TRI-1'!Y24   ),2),0))=8,"B+",IF((ROUND(TRUNC(('TRI-1'!Y24 ),2),0))=7,"B-",IF((ROUND(TRUNC(('TRI-1'!Y24  ),2),0))=6,"C+",IF((ROUND(TRUNC(('TRI-1'!Y24  ),2),0))=5,"C-",IF((ROUND(TRUNC(('TRI-1'!Y24  ),2),0))=4,"D+",IF((ROUND(TRUNC(('TRI-1'!Y24 ),2),0))=3,"D-",IF((ROUND(TRUNC(('TRI-1'!Y24 ),2),0))=2,"E+",IF((ROUND(TRUNC(('TRI-1'!Y24  ),2),0))&lt;=1,"E-","")))))))))))</f>
        <v/>
      </c>
      <c r="Z24" s="51" t="str">
        <f>IF(OR('TRI-1'!Z24 ="",'TRI-1'!Z24&lt;0,'TRI-1'!Z24  &gt;10),"",IF((ROUND(TRUNC(('TRI-1'!Z24  ),2),0))=10,"A+",IF((ROUND(TRUNC(('TRI-1'!Z24  ),2),0))=9,"A-",IF((ROUND(TRUNC(('TRI-1'!Z24   ),2),0))=8,"B+",IF((ROUND(TRUNC(('TRI-1'!Z24 ),2),0))=7,"B-",IF((ROUND(TRUNC(('TRI-1'!Z24  ),2),0))=6,"C+",IF((ROUND(TRUNC(('TRI-1'!Z24  ),2),0))=5,"C-",IF((ROUND(TRUNC(('TRI-1'!Z24  ),2),0))=4,"D+",IF((ROUND(TRUNC(('TRI-1'!Z24 ),2),0))=3,"D-",IF((ROUND(TRUNC(('TRI-1'!Z24 ),2),0))=2,"E+",IF((ROUND(TRUNC(('TRI-1'!Z24  ),2),0))&lt;=1,"E-","")))))))))))</f>
        <v/>
      </c>
      <c r="AA24" s="51" t="str">
        <f>IF(OR('TRI-1'!AA24 ="",'TRI-1'!AA24&lt;0,'TRI-1'!AA24  &gt;10),"",IF((ROUND(TRUNC(('TRI-1'!AA24  ),2),0))=10,"A+",IF((ROUND(TRUNC(('TRI-1'!AA24  ),2),0))=9,"A-",IF((ROUND(TRUNC(('TRI-1'!AA24   ),2),0))=8,"B+",IF((ROUND(TRUNC(('TRI-1'!AA24 ),2),0))=7,"B-",IF((ROUND(TRUNC(('TRI-1'!AA24  ),2),0))=6,"C+",IF((ROUND(TRUNC(('TRI-1'!AA24  ),2),0))=5,"C-",IF((ROUND(TRUNC(('TRI-1'!AA24  ),2),0))=4,"D+",IF((ROUND(TRUNC(('TRI-1'!AA24 ),2),0))=3,"D-",IF((ROUND(TRUNC(('TRI-1'!AA24 ),2),0))=2,"E+",IF((ROUND(TRUNC(('TRI-1'!AA24  ),2),0))&lt;=1,"E-","")))))))))))</f>
        <v/>
      </c>
      <c r="AB24" s="51" t="str">
        <f>IF(OR('TRI-1'!AB24 ="",'TRI-1'!AB24&lt;0,'TRI-1'!AB24  &gt;10),"",IF((ROUND(TRUNC(('TRI-1'!AB24  ),2),0))=10,"A+",IF((ROUND(TRUNC(('TRI-1'!AB24  ),2),0))=9,"A-",IF((ROUND(TRUNC(('TRI-1'!AB24   ),2),0))=8,"B+",IF((ROUND(TRUNC(('TRI-1'!AB24 ),2),0))=7,"B-",IF((ROUND(TRUNC(('TRI-1'!AB24  ),2),0))=6,"C+",IF((ROUND(TRUNC(('TRI-1'!AB24  ),2),0))=5,"C-",IF((ROUND(TRUNC(('TRI-1'!AB24  ),2),0))=4,"D+",IF((ROUND(TRUNC(('TRI-1'!AB24 ),2),0))=3,"D-",IF((ROUND(TRUNC(('TRI-1'!AB24 ),2),0))=2,"E+",IF((ROUND(TRUNC(('TRI-1'!AB24  ),2),0))&lt;=1,"E-","")))))))))))</f>
        <v/>
      </c>
      <c r="AC24" s="51" t="str">
        <f>IF(OR('TRI-1'!AC24 ="",'TRI-1'!AC24&lt;0,'TRI-1'!AC24  &gt;10),"",IF((ROUND(TRUNC(('TRI-1'!AC24  ),2),0))=10,"A+",IF((ROUND(TRUNC(('TRI-1'!AC24  ),2),0))=9,"A-",IF((ROUND(TRUNC(('TRI-1'!AC24   ),2),0))=8,"B+",IF((ROUND(TRUNC(('TRI-1'!AC24 ),2),0))=7,"B-",IF((ROUND(TRUNC(('TRI-1'!AC24  ),2),0))=6,"C+",IF((ROUND(TRUNC(('TRI-1'!AC24  ),2),0))=5,"C-",IF((ROUND(TRUNC(('TRI-1'!AC24  ),2),0))=4,"D+",IF((ROUND(TRUNC(('TRI-1'!AC24 ),2),0))=3,"D-",IF((ROUND(TRUNC(('TRI-1'!AC24 ),2),0))=2,"E+",IF((ROUND(TRUNC(('TRI-1'!AC24  ),2),0))&lt;=1,"E-","")))))))))))</f>
        <v/>
      </c>
      <c r="AD24" s="51" t="str">
        <f>IF(OR('TRI-1'!AD24 ="",'TRI-1'!AD24&lt;0,'TRI-1'!AD24  &gt;10),"",IF((ROUND(TRUNC(('TRI-1'!AD24  ),2),0))=10,"A+",IF((ROUND(TRUNC(('TRI-1'!AD24  ),2),0))=9,"A-",IF((ROUND(TRUNC(('TRI-1'!AD24   ),2),0))=8,"B+",IF((ROUND(TRUNC(('TRI-1'!AD24 ),2),0))=7,"B-",IF((ROUND(TRUNC(('TRI-1'!AD24  ),2),0))=6,"C+",IF((ROUND(TRUNC(('TRI-1'!AD24  ),2),0))=5,"C-",IF((ROUND(TRUNC(('TRI-1'!AD24  ),2),0))=4,"D+",IF((ROUND(TRUNC(('TRI-1'!AD24 ),2),0))=3,"D-",IF((ROUND(TRUNC(('TRI-1'!AD24 ),2),0))=2,"E+",IF((ROUND(TRUNC(('TRI-1'!AD24  ),2),0))&lt;=1,"E-","")))))))))))</f>
        <v/>
      </c>
      <c r="AE24" s="51" t="str">
        <f>IF(OR('TRI-1'!AE24 ="",'TRI-1'!AE24&lt;0,'TRI-1'!AE24  &gt;10),"",IF((ROUND(TRUNC(('TRI-1'!AE24  ),2),0))=10,"A+",IF((ROUND(TRUNC(('TRI-1'!AE24  ),2),0))=9,"A-",IF((ROUND(TRUNC(('TRI-1'!AE24   ),2),0))=8,"B+",IF((ROUND(TRUNC(('TRI-1'!AE24 ),2),0))=7,"B-",IF((ROUND(TRUNC(('TRI-1'!AE24  ),2),0))=6,"C+",IF((ROUND(TRUNC(('TRI-1'!AE24  ),2),0))=5,"C-",IF((ROUND(TRUNC(('TRI-1'!AE24  ),2),0))=4,"D+",IF((ROUND(TRUNC(('TRI-1'!AE24 ),2),0))=3,"D-",IF((ROUND(TRUNC(('TRI-1'!AE24 ),2),0))=2,"E+",IF((ROUND(TRUNC(('TRI-1'!AE24  ),2),0))&lt;=1,"E-","")))))))))))</f>
        <v/>
      </c>
      <c r="AF24" s="51" t="str">
        <f>IF(OR('TRI-1'!AF24 ="",'TRI-1'!AF24&lt;0,'TRI-1'!AF24  &gt;10),"",IF((ROUND(TRUNC(('TRI-1'!AF24  ),2),0))=10,"A+",IF((ROUND(TRUNC(('TRI-1'!AF24  ),2),0))=9,"A-",IF((ROUND(TRUNC(('TRI-1'!AF24   ),2),0))=8,"B+",IF((ROUND(TRUNC(('TRI-1'!AF24 ),2),0))=7,"B-",IF((ROUND(TRUNC(('TRI-1'!AF24  ),2),0))=6,"C+",IF((ROUND(TRUNC(('TRI-1'!AF24  ),2),0))=5,"C-",IF((ROUND(TRUNC(('TRI-1'!AF24  ),2),0))=4,"D+",IF((ROUND(TRUNC(('TRI-1'!AF24 ),2),0))=3,"D-",IF((ROUND(TRUNC(('TRI-1'!AF24 ),2),0))=2,"E+",IF((ROUND(TRUNC(('TRI-1'!AF24  ),2),0))&lt;=1,"E-","")))))))))))</f>
        <v/>
      </c>
      <c r="AG24" s="51" t="str">
        <f>IF(OR('TRI-1'!AG24 ="",'TRI-1'!AG24&lt;0,'TRI-1'!AG24  &gt;10),"",IF((ROUND(TRUNC(('TRI-1'!AG24  ),2),0))=10,"A+",IF((ROUND(TRUNC(('TRI-1'!AG24  ),2),0))=9,"A-",IF((ROUND(TRUNC(('TRI-1'!AG24   ),2),0))=8,"B+",IF((ROUND(TRUNC(('TRI-1'!AG24 ),2),0))=7,"B-",IF((ROUND(TRUNC(('TRI-1'!AG24  ),2),0))=6,"C+",IF((ROUND(TRUNC(('TRI-1'!AG24  ),2),0))=5,"C-",IF((ROUND(TRUNC(('TRI-1'!AG24  ),2),0))=4,"D+",IF((ROUND(TRUNC(('TRI-1'!AG24 ),2),0))=3,"D-",IF((ROUND(TRUNC(('TRI-1'!AG24 ),2),0))=2,"E+",IF((ROUND(TRUNC(('TRI-1'!AG24  ),2),0))&lt;=1,"E-","")))))))))))</f>
        <v/>
      </c>
      <c r="AH24" s="51" t="str">
        <f>IF(OR('TRI-1'!AH24 ="",'TRI-1'!AH24&lt;0,'TRI-1'!AH24  &gt;10),"",IF((ROUND(TRUNC(('TRI-1'!AH24  ),2),0))=10,"A+",IF((ROUND(TRUNC(('TRI-1'!AH24  ),2),0))=9,"A-",IF((ROUND(TRUNC(('TRI-1'!AH24   ),2),0))=8,"B+",IF((ROUND(TRUNC(('TRI-1'!AH24 ),2),0))=7,"B-",IF((ROUND(TRUNC(('TRI-1'!AH24  ),2),0))=6,"C+",IF((ROUND(TRUNC(('TRI-1'!AH24  ),2),0))=5,"C-",IF((ROUND(TRUNC(('TRI-1'!AH24  ),2),0))=4,"D+",IF((ROUND(TRUNC(('TRI-1'!AH24 ),2),0))=3,"D-",IF((ROUND(TRUNC(('TRI-1'!AH24 ),2),0))=2,"E+",IF((ROUND(TRUNC(('TRI-1'!AH24  ),2),0))&lt;=1,"E-","")))))))))))</f>
        <v/>
      </c>
      <c r="AI24" s="51" t="str">
        <f>IF(OR('TRI-1'!AI24 ="",'TRI-1'!AI24&lt;0,'TRI-1'!AI24  &gt;10),"",IF((ROUND(TRUNC(('TRI-1'!AI24  ),2),0))=10,"A+",IF((ROUND(TRUNC(('TRI-1'!AI24  ),2),0))=9,"A-",IF((ROUND(TRUNC(('TRI-1'!AI24   ),2),0))=8,"B+",IF((ROUND(TRUNC(('TRI-1'!AI24 ),2),0))=7,"B-",IF((ROUND(TRUNC(('TRI-1'!AI24  ),2),0))=6,"C+",IF((ROUND(TRUNC(('TRI-1'!AI24  ),2),0))=5,"C-",IF((ROUND(TRUNC(('TRI-1'!AI24  ),2),0))=4,"D+",IF((ROUND(TRUNC(('TRI-1'!AI24 ),2),0))=3,"D-",IF((ROUND(TRUNC(('TRI-1'!AI24 ),2),0))=2,"E+",IF((ROUND(TRUNC(('TRI-1'!AI24  ),2),0))&lt;=1,"E-","")))))))))))</f>
        <v/>
      </c>
      <c r="AJ24" s="51" t="str">
        <f>IF(OR('TRI-1'!AJ24 ="",'TRI-1'!AJ24&lt;0,'TRI-1'!AJ24  &gt;10),"",IF((ROUND(TRUNC(('TRI-1'!AJ24  ),2),0))=10,"A+",IF((ROUND(TRUNC(('TRI-1'!AJ24  ),2),0))=9,"A-",IF((ROUND(TRUNC(('TRI-1'!AJ24   ),2),0))=8,"B+",IF((ROUND(TRUNC(('TRI-1'!AJ24 ),2),0))=7,"B-",IF((ROUND(TRUNC(('TRI-1'!AJ24  ),2),0))=6,"C+",IF((ROUND(TRUNC(('TRI-1'!AJ24  ),2),0))=5,"C-",IF((ROUND(TRUNC(('TRI-1'!AJ24  ),2),0))=4,"D+",IF((ROUND(TRUNC(('TRI-1'!AJ24 ),2),0))=3,"D-",IF((ROUND(TRUNC(('TRI-1'!AJ24 ),2),0))=2,"E+",IF((ROUND(TRUNC(('TRI-1'!AJ24  ),2),0))&lt;=1,"E-","")))))))))))</f>
        <v/>
      </c>
      <c r="AK24" s="51" t="str">
        <f>IF(OR('TRI-1'!AK24 ="",'TRI-1'!AK24&lt;0,'TRI-1'!AK24  &gt;10),"",IF((ROUND(TRUNC(('TRI-1'!AK24  ),2),0))=10,"A+",IF((ROUND(TRUNC(('TRI-1'!AK24  ),2),0))=9,"A-",IF((ROUND(TRUNC(('TRI-1'!AK24   ),2),0))=8,"B+",IF((ROUND(TRUNC(('TRI-1'!AK24 ),2),0))=7,"B-",IF((ROUND(TRUNC(('TRI-1'!AK24  ),2),0))=6,"C+",IF((ROUND(TRUNC(('TRI-1'!AK24  ),2),0))=5,"C-",IF((ROUND(TRUNC(('TRI-1'!AK24  ),2),0))=4,"D+",IF((ROUND(TRUNC(('TRI-1'!AK24 ),2),0))=3,"D-",IF((ROUND(TRUNC(('TRI-1'!AK24 ),2),0))=2,"E+",IF((ROUND(TRUNC(('TRI-1'!AK24  ),2),0))&lt;=1,"E-","")))))))))))</f>
        <v/>
      </c>
      <c r="AL24" s="51" t="str">
        <f>IF(OR('TRI-1'!AL24 ="",'TRI-1'!AL24&lt;0,'TRI-1'!AL24  &gt;10),"",IF((ROUND(TRUNC(('TRI-1'!AL24  ),2),0))=10,"A+",IF((ROUND(TRUNC(('TRI-1'!AL24  ),2),0))=9,"A-",IF((ROUND(TRUNC(('TRI-1'!AL24   ),2),0))=8,"B+",IF((ROUND(TRUNC(('TRI-1'!AL24 ),2),0))=7,"B-",IF((ROUND(TRUNC(('TRI-1'!AL24  ),2),0))=6,"C+",IF((ROUND(TRUNC(('TRI-1'!AL24  ),2),0))=5,"C-",IF((ROUND(TRUNC(('TRI-1'!AL24  ),2),0))=4,"D+",IF((ROUND(TRUNC(('TRI-1'!AL24 ),2),0))=3,"D-",IF((ROUND(TRUNC(('TRI-1'!AL24 ),2),0))=2,"E+",IF((ROUND(TRUNC(('TRI-1'!AL24  ),2),0))&lt;=1,"E-","")))))))))))</f>
        <v/>
      </c>
      <c r="AM24" s="51" t="str">
        <f>IF(OR('TRI-1'!AM24 ="",'TRI-1'!AM24&lt;0,'TRI-1'!AM24  &gt;10),"",IF((ROUND(TRUNC(('TRI-1'!AM24  ),2),0))=10,"A+",IF((ROUND(TRUNC(('TRI-1'!AM24  ),2),0))=9,"A-",IF((ROUND(TRUNC(('TRI-1'!AM24   ),2),0))=8,"B+",IF((ROUND(TRUNC(('TRI-1'!AM24 ),2),0))=7,"B-",IF((ROUND(TRUNC(('TRI-1'!AM24  ),2),0))=6,"C+",IF((ROUND(TRUNC(('TRI-1'!AM24  ),2),0))=5,"C-",IF((ROUND(TRUNC(('TRI-1'!AM24  ),2),0))=4,"D+",IF((ROUND(TRUNC(('TRI-1'!AM24 ),2),0))=3,"D-",IF((ROUND(TRUNC(('TRI-1'!AM24 ),2),0))=2,"E+",IF((ROUND(TRUNC(('TRI-1'!AM24  ),2),0))&lt;=1,"E-","")))))))))))</f>
        <v/>
      </c>
      <c r="AN24" s="51" t="str">
        <f>IF(OR('TRI-1'!AN24 ="",'TRI-1'!AN24&lt;0,'TRI-1'!AN24  &gt;10),"",IF((ROUND(TRUNC(('TRI-1'!AN24  ),2),0))=10,"A+",IF((ROUND(TRUNC(('TRI-1'!AN24  ),2),0))=9,"A-",IF((ROUND(TRUNC(('TRI-1'!AN24   ),2),0))=8,"B+",IF((ROUND(TRUNC(('TRI-1'!AN24 ),2),0))=7,"B-",IF((ROUND(TRUNC(('TRI-1'!AN24  ),2),0))=6,"C+",IF((ROUND(TRUNC(('TRI-1'!AN24  ),2),0))=5,"C-",IF((ROUND(TRUNC(('TRI-1'!AN24  ),2),0))=4,"D+",IF((ROUND(TRUNC(('TRI-1'!AN24 ),2),0))=3,"D-",IF((ROUND(TRUNC(('TRI-1'!AN24 ),2),0))=2,"E+",IF((ROUND(TRUNC(('TRI-1'!AN24  ),2),0))&lt;=1,"E-","")))))))))))</f>
        <v/>
      </c>
      <c r="AO24" s="51" t="str">
        <f>IF(OR('TRI-1'!AO24 ="",'TRI-1'!AO24&lt;0,'TRI-1'!AO24  &gt;10),"",IF((ROUND(TRUNC(('TRI-1'!AO24  ),2),0))=10,"A+",IF((ROUND(TRUNC(('TRI-1'!AO24  ),2),0))=9,"A-",IF((ROUND(TRUNC(('TRI-1'!AO24   ),2),0))=8,"B+",IF((ROUND(TRUNC(('TRI-1'!AO24 ),2),0))=7,"B-",IF((ROUND(TRUNC(('TRI-1'!AO24  ),2),0))=6,"C+",IF((ROUND(TRUNC(('TRI-1'!AO24  ),2),0))=5,"C-",IF((ROUND(TRUNC(('TRI-1'!AO24  ),2),0))=4,"D+",IF((ROUND(TRUNC(('TRI-1'!AO24 ),2),0))=3,"D-",IF((ROUND(TRUNC(('TRI-1'!AO24 ),2),0))=2,"E+",IF((ROUND(TRUNC(('TRI-1'!AO24  ),2),0))&lt;=1,"E-","")))))))))))</f>
        <v/>
      </c>
      <c r="AP24" s="51" t="str">
        <f>IF(OR('TRI-1'!AP24 ="",'TRI-1'!AP24&lt;0,'TRI-1'!AP24  &gt;10),"",IF((ROUND(TRUNC(('TRI-1'!AP24  ),2),0))=10,"A+",IF((ROUND(TRUNC(('TRI-1'!AP24  ),2),0))=9,"A-",IF((ROUND(TRUNC(('TRI-1'!AP24   ),2),0))=8,"B+",IF((ROUND(TRUNC(('TRI-1'!AP24 ),2),0))=7,"B-",IF((ROUND(TRUNC(('TRI-1'!AP24  ),2),0))=6,"C+",IF((ROUND(TRUNC(('TRI-1'!AP24  ),2),0))=5,"C-",IF((ROUND(TRUNC(('TRI-1'!AP24  ),2),0))=4,"D+",IF((ROUND(TRUNC(('TRI-1'!AP24 ),2),0))=3,"D-",IF((ROUND(TRUNC(('TRI-1'!AP24 ),2),0))=2,"E+",IF((ROUND(TRUNC(('TRI-1'!AP24  ),2),0))&lt;=1,"E-","")))))))))))</f>
        <v/>
      </c>
      <c r="AQ24" s="51" t="str">
        <f>IF(OR('TRI-1'!AQ24 ="",'TRI-1'!AQ24&lt;0,'TRI-1'!AQ24  &gt;10),"",IF((ROUND(TRUNC(('TRI-1'!AQ24  ),2),0))=10,"A+",IF((ROUND(TRUNC(('TRI-1'!AQ24  ),2),0))=9,"A-",IF((ROUND(TRUNC(('TRI-1'!AQ24   ),2),0))=8,"B+",IF((ROUND(TRUNC(('TRI-1'!AQ24 ),2),0))=7,"B-",IF((ROUND(TRUNC(('TRI-1'!AQ24  ),2),0))=6,"C+",IF((ROUND(TRUNC(('TRI-1'!AQ24  ),2),0))=5,"C-",IF((ROUND(TRUNC(('TRI-1'!AQ24  ),2),0))=4,"D+",IF((ROUND(TRUNC(('TRI-1'!AQ24 ),2),0))=3,"D-",IF((ROUND(TRUNC(('TRI-1'!AQ24 ),2),0))=2,"E+",IF((ROUND(TRUNC(('TRI-1'!AQ24  ),2),0))&lt;=1,"E-","")))))))))))</f>
        <v/>
      </c>
      <c r="AR24" s="51" t="str">
        <f>IF(OR('TRI-1'!AR24 ="",'TRI-1'!AR24&lt;0,'TRI-1'!AR24  &gt;10),"",IF((ROUND(TRUNC(('TRI-1'!AR24  ),2),0))=10,"A+",IF((ROUND(TRUNC(('TRI-1'!AR24  ),2),0))=9,"A-",IF((ROUND(TRUNC(('TRI-1'!AR24   ),2),0))=8,"B+",IF((ROUND(TRUNC(('TRI-1'!AR24 ),2),0))=7,"B-",IF((ROUND(TRUNC(('TRI-1'!AR24  ),2),0))=6,"C+",IF((ROUND(TRUNC(('TRI-1'!AR24  ),2),0))=5,"C-",IF((ROUND(TRUNC(('TRI-1'!AR24  ),2),0))=4,"D+",IF((ROUND(TRUNC(('TRI-1'!AR24 ),2),0))=3,"D-",IF((ROUND(TRUNC(('TRI-1'!AR24 ),2),0))=2,"E+",IF((ROUND(TRUNC(('TRI-1'!AR24  ),2),0))&lt;=1,"E-","")))))))))))</f>
        <v/>
      </c>
      <c r="AS24" s="51" t="str">
        <f>IF(OR('TRI-1'!AS24 ="",'TRI-1'!AS24&lt;0,'TRI-1'!AS24  &gt;10),"",IF((ROUND(TRUNC(('TRI-1'!AS24  ),2),0))=10,"A+",IF((ROUND(TRUNC(('TRI-1'!AS24  ),2),0))=9,"A-",IF((ROUND(TRUNC(('TRI-1'!AS24   ),2),0))=8,"B+",IF((ROUND(TRUNC(('TRI-1'!AS24 ),2),0))=7,"B-",IF((ROUND(TRUNC(('TRI-1'!AS24  ),2),0))=6,"C+",IF((ROUND(TRUNC(('TRI-1'!AS24  ),2),0))=5,"C-",IF((ROUND(TRUNC(('TRI-1'!AS24  ),2),0))=4,"D+",IF((ROUND(TRUNC(('TRI-1'!AS24 ),2),0))=3,"D-",IF((ROUND(TRUNC(('TRI-1'!AS24 ),2),0))=2,"E+",IF((ROUND(TRUNC(('TRI-1'!AS24  ),2),0))&lt;=1,"E-","")))))))))))</f>
        <v/>
      </c>
      <c r="AT24" s="51" t="str">
        <f>IF(OR('TRI-1'!AT24 ="",'TRI-1'!AT24&lt;0,'TRI-1'!AT24  &gt;10),"",IF((ROUND(TRUNC(('TRI-1'!AT24  ),2),0))=10,"A+",IF((ROUND(TRUNC(('TRI-1'!AT24  ),2),0))=9,"A-",IF((ROUND(TRUNC(('TRI-1'!AT24   ),2),0))=8,"B+",IF((ROUND(TRUNC(('TRI-1'!AT24 ),2),0))=7,"B-",IF((ROUND(TRUNC(('TRI-1'!AT24  ),2),0))=6,"C+",IF((ROUND(TRUNC(('TRI-1'!AT24  ),2),0))=5,"C-",IF((ROUND(TRUNC(('TRI-1'!AT24  ),2),0))=4,"D+",IF((ROUND(TRUNC(('TRI-1'!AT24 ),2),0))=3,"D-",IF((ROUND(TRUNC(('TRI-1'!AT24 ),2),0))=2,"E+",IF((ROUND(TRUNC(('TRI-1'!AT24  ),2),0))&lt;=1,"E-","")))))))))))</f>
        <v/>
      </c>
      <c r="AU24" s="51" t="str">
        <f>IF(OR('TRI-1'!AU24 ="",'TRI-1'!AU24&lt;0,'TRI-1'!AU24  &gt;10),"",IF((ROUND(TRUNC(('TRI-1'!AU24  ),2),0))=10,"A+",IF((ROUND(TRUNC(('TRI-1'!AU24  ),2),0))=9,"A-",IF((ROUND(TRUNC(('TRI-1'!AU24   ),2),0))=8,"B+",IF((ROUND(TRUNC(('TRI-1'!AU24 ),2),0))=7,"B-",IF((ROUND(TRUNC(('TRI-1'!AU24  ),2),0))=6,"C+",IF((ROUND(TRUNC(('TRI-1'!AU24  ),2),0))=5,"C-",IF((ROUND(TRUNC(('TRI-1'!AU24  ),2),0))=4,"D+",IF((ROUND(TRUNC(('TRI-1'!AU24 ),2),0))=3,"D-",IF((ROUND(TRUNC(('TRI-1'!AU24 ),2),0))=2,"E+",IF((ROUND(TRUNC(('TRI-1'!AU24  ),2),0))&lt;=1,"E-","")))))))))))</f>
        <v/>
      </c>
      <c r="AV24" s="51" t="str">
        <f>IF(OR('TRI-1'!AV24 ="",'TRI-1'!AV24&lt;0,'TRI-1'!AV24  &gt;10),"",IF((ROUND(TRUNC(('TRI-1'!AV24  ),2),0))=10,"A+",IF((ROUND(TRUNC(('TRI-1'!AV24  ),2),0))=9,"A-",IF((ROUND(TRUNC(('TRI-1'!AV24   ),2),0))=8,"B+",IF((ROUND(TRUNC(('TRI-1'!AV24 ),2),0))=7,"B-",IF((ROUND(TRUNC(('TRI-1'!AV24  ),2),0))=6,"C+",IF((ROUND(TRUNC(('TRI-1'!AV24  ),2),0))=5,"C-",IF((ROUND(TRUNC(('TRI-1'!AV24  ),2),0))=4,"D+",IF((ROUND(TRUNC(('TRI-1'!AV24 ),2),0))=3,"D-",IF((ROUND(TRUNC(('TRI-1'!AV24 ),2),0))=2,"E+",IF((ROUND(TRUNC(('TRI-1'!AV24  ),2),0))&lt;=1,"E-","")))))))))))</f>
        <v/>
      </c>
      <c r="AW24" s="51" t="str">
        <f>IF(OR('TRI-1'!AW24 ="",'TRI-1'!AW24&lt;0,'TRI-1'!AW24  &gt;10),"",IF((ROUND(TRUNC(('TRI-1'!AW24  ),2),0))=10,"A+",IF((ROUND(TRUNC(('TRI-1'!AW24  ),2),0))=9,"A-",IF((ROUND(TRUNC(('TRI-1'!AW24   ),2),0))=8,"B+",IF((ROUND(TRUNC(('TRI-1'!AW24 ),2),0))=7,"B-",IF((ROUND(TRUNC(('TRI-1'!AW24  ),2),0))=6,"C+",IF((ROUND(TRUNC(('TRI-1'!AW24  ),2),0))=5,"C-",IF((ROUND(TRUNC(('TRI-1'!AW24  ),2),0))=4,"D+",IF((ROUND(TRUNC(('TRI-1'!AW24 ),2),0))=3,"D-",IF((ROUND(TRUNC(('TRI-1'!AW24 ),2),0))=2,"E+",IF((ROUND(TRUNC(('TRI-1'!AW24  ),2),0))&lt;=1,"E-","")))))))))))</f>
        <v/>
      </c>
      <c r="AX24" s="51" t="str">
        <f>IF(OR('TRI-1'!AX24 ="",'TRI-1'!AX24&lt;0,'TRI-1'!AX24  &gt;10),"",IF((ROUND(TRUNC(('TRI-1'!AX24  ),2),0))=10,"A+",IF((ROUND(TRUNC(('TRI-1'!AX24  ),2),0))=9,"A-",IF((ROUND(TRUNC(('TRI-1'!AX24   ),2),0))=8,"B+",IF((ROUND(TRUNC(('TRI-1'!AX24 ),2),0))=7,"B-",IF((ROUND(TRUNC(('TRI-1'!AX24  ),2),0))=6,"C+",IF((ROUND(TRUNC(('TRI-1'!AX24  ),2),0))=5,"C-",IF((ROUND(TRUNC(('TRI-1'!AX24  ),2),0))=4,"D+",IF((ROUND(TRUNC(('TRI-1'!AX24 ),2),0))=3,"D-",IF((ROUND(TRUNC(('TRI-1'!AX24 ),2),0))=2,"E+",IF((ROUND(TRUNC(('TRI-1'!AX24  ),2),0))&lt;=1,"E-","")))))))))))</f>
        <v/>
      </c>
      <c r="AY24" s="51" t="str">
        <f>IF(OR('TRI-1'!AY24 ="",'TRI-1'!AY24&lt;0,'TRI-1'!AY24  &gt;10),"",IF((ROUND(TRUNC(('TRI-1'!AY24  ),2),0))=10,"A+",IF((ROUND(TRUNC(('TRI-1'!AY24  ),2),0))=9,"A-",IF((ROUND(TRUNC(('TRI-1'!AY24   ),2),0))=8,"B+",IF((ROUND(TRUNC(('TRI-1'!AY24 ),2),0))=7,"B-",IF((ROUND(TRUNC(('TRI-1'!AY24  ),2),0))=6,"C+",IF((ROUND(TRUNC(('TRI-1'!AY24  ),2),0))=5,"C-",IF((ROUND(TRUNC(('TRI-1'!AY24  ),2),0))=4,"D+",IF((ROUND(TRUNC(('TRI-1'!AY24 ),2),0))=3,"D-",IF((ROUND(TRUNC(('TRI-1'!AY24 ),2),0))=2,"E+",IF((ROUND(TRUNC(('TRI-1'!AY24  ),2),0))&lt;=1,"E-","")))))))))))</f>
        <v/>
      </c>
      <c r="AZ24" s="51" t="str">
        <f>IF(OR('TRI-1'!AZ24 ="",'TRI-1'!AZ24&lt;0,'TRI-1'!AZ24  &gt;10),"",IF((ROUND(TRUNC(('TRI-1'!AZ24  ),2),0))=10,"A+",IF((ROUND(TRUNC(('TRI-1'!AZ24  ),2),0))=9,"A-",IF((ROUND(TRUNC(('TRI-1'!AZ24   ),2),0))=8,"B+",IF((ROUND(TRUNC(('TRI-1'!AZ24 ),2),0))=7,"B-",IF((ROUND(TRUNC(('TRI-1'!AZ24  ),2),0))=6,"C+",IF((ROUND(TRUNC(('TRI-1'!AZ24  ),2),0))=5,"C-",IF((ROUND(TRUNC(('TRI-1'!AZ24  ),2),0))=4,"D+",IF((ROUND(TRUNC(('TRI-1'!AZ24 ),2),0))=3,"D-",IF((ROUND(TRUNC(('TRI-1'!AZ24 ),2),0))=2,"E+",IF((ROUND(TRUNC(('TRI-1'!AZ24  ),2),0))&lt;=1,"E-","")))))))))))</f>
        <v/>
      </c>
      <c r="BA24" s="51" t="str">
        <f>IF(OR('TRI-1'!BA24 ="",'TRI-1'!BA24&lt;0,'TRI-1'!BA24  &gt;10),"",IF((ROUND(TRUNC(('TRI-1'!BA24  ),2),0))=10,"A+",IF((ROUND(TRUNC(('TRI-1'!BA24  ),2),0))=9,"A-",IF((ROUND(TRUNC(('TRI-1'!BA24   ),2),0))=8,"B+",IF((ROUND(TRUNC(('TRI-1'!BA24 ),2),0))=7,"B-",IF((ROUND(TRUNC(('TRI-1'!BA24  ),2),0))=6,"C+",IF((ROUND(TRUNC(('TRI-1'!BA24  ),2),0))=5,"C-",IF((ROUND(TRUNC(('TRI-1'!BA24  ),2),0))=4,"D+",IF((ROUND(TRUNC(('TRI-1'!BA24 ),2),0))=3,"D-",IF((ROUND(TRUNC(('TRI-1'!BA24 ),2),0))=2,"E+",IF((ROUND(TRUNC(('TRI-1'!BA24  ),2),0))&lt;=1,"E-","")))))))))))</f>
        <v/>
      </c>
      <c r="BB24" s="51" t="str">
        <f>IF(OR('TRI-1'!BB24 ="",'TRI-1'!BB24&lt;0,'TRI-1'!BB24  &gt;10),"",IF((ROUND(TRUNC(('TRI-1'!BB24  ),2),0))=10,"A+",IF((ROUND(TRUNC(('TRI-1'!BB24  ),2),0))=9,"A-",IF((ROUND(TRUNC(('TRI-1'!BB24   ),2),0))=8,"B+",IF((ROUND(TRUNC(('TRI-1'!BB24 ),2),0))=7,"B-",IF((ROUND(TRUNC(('TRI-1'!BB24  ),2),0))=6,"C+",IF((ROUND(TRUNC(('TRI-1'!BB24  ),2),0))=5,"C-",IF((ROUND(TRUNC(('TRI-1'!BB24  ),2),0))=4,"D+",IF((ROUND(TRUNC(('TRI-1'!BB24 ),2),0))=3,"D-",IF((ROUND(TRUNC(('TRI-1'!BB24 ),2),0))=2,"E+",IF((ROUND(TRUNC(('TRI-1'!BB24  ),2),0))&lt;=1,"E-","")))))))))))</f>
        <v/>
      </c>
      <c r="BC24" s="51" t="str">
        <f>IF(OR('TRI-1'!BC24 ="",'TRI-1'!BC24&lt;0,'TRI-1'!BC24  &gt;10),"",IF((ROUND(TRUNC(('TRI-1'!BC24  ),2),0))=10,"A+",IF((ROUND(TRUNC(('TRI-1'!BC24  ),2),0))=9,"A-",IF((ROUND(TRUNC(('TRI-1'!BC24   ),2),0))=8,"B+",IF((ROUND(TRUNC(('TRI-1'!BC24 ),2),0))=7,"B-",IF((ROUND(TRUNC(('TRI-1'!BC24  ),2),0))=6,"C+",IF((ROUND(TRUNC(('TRI-1'!BC24  ),2),0))=5,"C-",IF((ROUND(TRUNC(('TRI-1'!BC24  ),2),0))=4,"D+",IF((ROUND(TRUNC(('TRI-1'!BC24 ),2),0))=3,"D-",IF((ROUND(TRUNC(('TRI-1'!BC24 ),2),0))=2,"E+",IF((ROUND(TRUNC(('TRI-1'!BC24  ),2),0))&lt;=1,"E-","")))))))))))</f>
        <v/>
      </c>
      <c r="BD24" s="51" t="str">
        <f>IF(OR('TRI-1'!BD24 ="",'TRI-1'!BD24&lt;0,'TRI-1'!BD24  &gt;10),"",IF((ROUND(TRUNC(('TRI-1'!BD24  ),2),0))=10,"A+",IF((ROUND(TRUNC(('TRI-1'!BD24  ),2),0))=9,"A-",IF((ROUND(TRUNC(('TRI-1'!BD24   ),2),0))=8,"B+",IF((ROUND(TRUNC(('TRI-1'!BD24 ),2),0))=7,"B-",IF((ROUND(TRUNC(('TRI-1'!BD24  ),2),0))=6,"C+",IF((ROUND(TRUNC(('TRI-1'!BD24  ),2),0))=5,"C-",IF((ROUND(TRUNC(('TRI-1'!BD24  ),2),0))=4,"D+",IF((ROUND(TRUNC(('TRI-1'!BD24 ),2),0))=3,"D-",IF((ROUND(TRUNC(('TRI-1'!BD24 ),2),0))=2,"E+",IF((ROUND(TRUNC(('TRI-1'!BD24  ),2),0))&lt;=1,"E-","")))))))))))</f>
        <v/>
      </c>
      <c r="BE24" s="51" t="str">
        <f>IF(OR('TRI-1'!BE24 ="",'TRI-1'!BE24&lt;0,'TRI-1'!BE24  &gt;10),"",IF((ROUND(TRUNC(('TRI-1'!BE24  ),2),0))=10,"A+",IF((ROUND(TRUNC(('TRI-1'!BE24  ),2),0))=9,"A-",IF((ROUND(TRUNC(('TRI-1'!BE24   ),2),0))=8,"B+",IF((ROUND(TRUNC(('TRI-1'!BE24 ),2),0))=7,"B-",IF((ROUND(TRUNC(('TRI-1'!BE24  ),2),0))=6,"C+",IF((ROUND(TRUNC(('TRI-1'!BE24  ),2),0))=5,"C-",IF((ROUND(TRUNC(('TRI-1'!BE24  ),2),0))=4,"D+",IF((ROUND(TRUNC(('TRI-1'!BE24 ),2),0))=3,"D-",IF((ROUND(TRUNC(('TRI-1'!BE24 ),2),0))=2,"E+",IF((ROUND(TRUNC(('TRI-1'!BE24  ),2),0))&lt;=1,"E-","")))))))))))</f>
        <v/>
      </c>
      <c r="BF24" s="51" t="str">
        <f>IF(OR('TRI-1'!BF24 ="",'TRI-1'!BF24&lt;0,'TRI-1'!BF24  &gt;10),"",IF((ROUND(TRUNC(('TRI-1'!BF24  ),2),0))=10,"A+",IF((ROUND(TRUNC(('TRI-1'!BF24  ),2),0))=9,"A-",IF((ROUND(TRUNC(('TRI-1'!BF24   ),2),0))=8,"B+",IF((ROUND(TRUNC(('TRI-1'!BF24 ),2),0))=7,"B-",IF((ROUND(TRUNC(('TRI-1'!BF24  ),2),0))=6,"C+",IF((ROUND(TRUNC(('TRI-1'!BF24  ),2),0))=5,"C-",IF((ROUND(TRUNC(('TRI-1'!BF24  ),2),0))=4,"D+",IF((ROUND(TRUNC(('TRI-1'!BF24 ),2),0))=3,"D-",IF((ROUND(TRUNC(('TRI-1'!BF24 ),2),0))=2,"E+",IF((ROUND(TRUNC(('TRI-1'!BF24  ),2),0))&lt;=1,"E-","")))))))))))</f>
        <v/>
      </c>
      <c r="BG24" s="51" t="str">
        <f>IF(OR('TRI-1'!BG24 ="",'TRI-1'!BG24&lt;0,'TRI-1'!BG24  &gt;10),"",IF((ROUND(TRUNC(('TRI-1'!BG24  ),2),0))=10,"A+",IF((ROUND(TRUNC(('TRI-1'!BG24  ),2),0))=9,"A-",IF((ROUND(TRUNC(('TRI-1'!BG24   ),2),0))=8,"B+",IF((ROUND(TRUNC(('TRI-1'!BG24 ),2),0))=7,"B-",IF((ROUND(TRUNC(('TRI-1'!BG24  ),2),0))=6,"C+",IF((ROUND(TRUNC(('TRI-1'!BG24  ),2),0))=5,"C-",IF((ROUND(TRUNC(('TRI-1'!BG24  ),2),0))=4,"D+",IF((ROUND(TRUNC(('TRI-1'!BG24 ),2),0))=3,"D-",IF((ROUND(TRUNC(('TRI-1'!BG24 ),2),0))=2,"E+",IF((ROUND(TRUNC(('TRI-1'!BG24  ),2),0))&lt;=1,"E-","")))))))))))</f>
        <v/>
      </c>
      <c r="BH24" s="51" t="str">
        <f>IF(OR('TRI-1'!BH24 ="",'TRI-1'!BH24&lt;0,'TRI-1'!BH24  &gt;10),"",IF((ROUND(TRUNC(('TRI-1'!BH24  ),2),0))=10,"A+",IF((ROUND(TRUNC(('TRI-1'!BH24  ),2),0))=9,"A-",IF((ROUND(TRUNC(('TRI-1'!BH24   ),2),0))=8,"B+",IF((ROUND(TRUNC(('TRI-1'!BH24 ),2),0))=7,"B-",IF((ROUND(TRUNC(('TRI-1'!BH24  ),2),0))=6,"C+",IF((ROUND(TRUNC(('TRI-1'!BH24  ),2),0))=5,"C-",IF((ROUND(TRUNC(('TRI-1'!BH24  ),2),0))=4,"D+",IF((ROUND(TRUNC(('TRI-1'!BH24 ),2),0))=3,"D-",IF((ROUND(TRUNC(('TRI-1'!BH24 ),2),0))=2,"E+",IF((ROUND(TRUNC(('TRI-1'!BH24  ),2),0))&lt;=1,"E-","")))))))))))</f>
        <v/>
      </c>
      <c r="BI24" s="51" t="str">
        <f>IF(OR('TRI-1'!BI24 ="",'TRI-1'!BI24&lt;0,'TRI-1'!BI24  &gt;10),"",IF((ROUND(TRUNC(('TRI-1'!BI24  ),2),0))=10,"A+",IF((ROUND(TRUNC(('TRI-1'!BI24  ),2),0))=9,"A-",IF((ROUND(TRUNC(('TRI-1'!BI24   ),2),0))=8,"B+",IF((ROUND(TRUNC(('TRI-1'!BI24 ),2),0))=7,"B-",IF((ROUND(TRUNC(('TRI-1'!BI24  ),2),0))=6,"C+",IF((ROUND(TRUNC(('TRI-1'!BI24  ),2),0))=5,"C-",IF((ROUND(TRUNC(('TRI-1'!BI24  ),2),0))=4,"D+",IF((ROUND(TRUNC(('TRI-1'!BI24 ),2),0))=3,"D-",IF((ROUND(TRUNC(('TRI-1'!BI24 ),2),0))=2,"E+",IF((ROUND(TRUNC(('TRI-1'!BI24  ),2),0))&lt;=1,"E-","")))))))))))</f>
        <v/>
      </c>
      <c r="BJ24" s="51" t="str">
        <f>IF(OR('TRI-1'!BJ24 ="",'TRI-1'!BJ24&lt;0,'TRI-1'!BJ24  &gt;10),"",IF((ROUND(TRUNC(('TRI-1'!BJ24  ),2),0))=10,"A+",IF((ROUND(TRUNC(('TRI-1'!BJ24  ),2),0))=9,"A-",IF((ROUND(TRUNC(('TRI-1'!BJ24   ),2),0))=8,"B+",IF((ROUND(TRUNC(('TRI-1'!BJ24 ),2),0))=7,"B-",IF((ROUND(TRUNC(('TRI-1'!BJ24  ),2),0))=6,"C+",IF((ROUND(TRUNC(('TRI-1'!BJ24  ),2),0))=5,"C-",IF((ROUND(TRUNC(('TRI-1'!BJ24  ),2),0))=4,"D+",IF((ROUND(TRUNC(('TRI-1'!BJ24 ),2),0))=3,"D-",IF((ROUND(TRUNC(('TRI-1'!BJ24 ),2),0))=2,"E+",IF((ROUND(TRUNC(('TRI-1'!BJ24  ),2),0))&lt;=1,"E-","")))))))))))</f>
        <v/>
      </c>
      <c r="BK24" s="51" t="str">
        <f>IF(OR('TRI-1'!BK24 ="",'TRI-1'!BK24&lt;0,'TRI-1'!BK24  &gt;10),"",IF((ROUND(TRUNC(('TRI-1'!BK24  ),2),0))=10,"A+",IF((ROUND(TRUNC(('TRI-1'!BK24  ),2),0))=9,"A-",IF((ROUND(TRUNC(('TRI-1'!BK24   ),2),0))=8,"B+",IF((ROUND(TRUNC(('TRI-1'!BK24 ),2),0))=7,"B-",IF((ROUND(TRUNC(('TRI-1'!BK24  ),2),0))=6,"C+",IF((ROUND(TRUNC(('TRI-1'!BK24  ),2),0))=5,"C-",IF((ROUND(TRUNC(('TRI-1'!BK24  ),2),0))=4,"D+",IF((ROUND(TRUNC(('TRI-1'!BK24 ),2),0))=3,"D-",IF((ROUND(TRUNC(('TRI-1'!BK24 ),2),0))=2,"E+",IF((ROUND(TRUNC(('TRI-1'!BK24  ),2),0))&lt;=1,"E-","")))))))))))</f>
        <v/>
      </c>
      <c r="BL24" s="51" t="str">
        <f>IF(OR('TRI-1'!BL24 ="",'TRI-1'!BL24&lt;0,'TRI-1'!BL24  &gt;10),"",IF((ROUND(TRUNC(('TRI-1'!BL24  ),2),0))=10,"A+",IF((ROUND(TRUNC(('TRI-1'!BL24  ),2),0))=9,"A-",IF((ROUND(TRUNC(('TRI-1'!BL24   ),2),0))=8,"B+",IF((ROUND(TRUNC(('TRI-1'!BL24 ),2),0))=7,"B-",IF((ROUND(TRUNC(('TRI-1'!BL24  ),2),0))=6,"C+",IF((ROUND(TRUNC(('TRI-1'!BL24  ),2),0))=5,"C-",IF((ROUND(TRUNC(('TRI-1'!BL24  ),2),0))=4,"D+",IF((ROUND(TRUNC(('TRI-1'!BL24 ),2),0))=3,"D-",IF((ROUND(TRUNC(('TRI-1'!BL24 ),2),0))=2,"E+",IF((ROUND(TRUNC(('TRI-1'!BL24  ),2),0))&lt;=1,"E-","")))))))))))</f>
        <v/>
      </c>
      <c r="BM24" s="51" t="str">
        <f>IF(OR('TRI-1'!BM24 ="",'TRI-1'!BM24&lt;0,'TRI-1'!BM24  &gt;10),"",IF((ROUND(TRUNC(('TRI-1'!BM24  ),2),0))=10,"A+",IF((ROUND(TRUNC(('TRI-1'!BM24  ),2),0))=9,"A-",IF((ROUND(TRUNC(('TRI-1'!BM24   ),2),0))=8,"B+",IF((ROUND(TRUNC(('TRI-1'!BM24 ),2),0))=7,"B-",IF((ROUND(TRUNC(('TRI-1'!BM24  ),2),0))=6,"C+",IF((ROUND(TRUNC(('TRI-1'!BM24  ),2),0))=5,"C-",IF((ROUND(TRUNC(('TRI-1'!BM24  ),2),0))=4,"D+",IF((ROUND(TRUNC(('TRI-1'!BM24 ),2),0))=3,"D-",IF((ROUND(TRUNC(('TRI-1'!BM24 ),2),0))=2,"E+",IF((ROUND(TRUNC(('TRI-1'!BM24  ),2),0))&lt;=1,"E-","")))))))))))</f>
        <v/>
      </c>
      <c r="BN24" s="51" t="str">
        <f>IF(OR('TRI-1'!BN24 ="",'TRI-1'!BN24&lt;0,'TRI-1'!BN24  &gt;10),"",IF((ROUND(TRUNC(('TRI-1'!BN24  ),2),0))=10,"A+",IF((ROUND(TRUNC(('TRI-1'!BN24  ),2),0))=9,"A-",IF((ROUND(TRUNC(('TRI-1'!BN24   ),2),0))=8,"B+",IF((ROUND(TRUNC(('TRI-1'!BN24 ),2),0))=7,"B-",IF((ROUND(TRUNC(('TRI-1'!BN24  ),2),0))=6,"C+",IF((ROUND(TRUNC(('TRI-1'!BN24  ),2),0))=5,"C-",IF((ROUND(TRUNC(('TRI-1'!BN24  ),2),0))=4,"D+",IF((ROUND(TRUNC(('TRI-1'!BN24 ),2),0))=3,"D-",IF((ROUND(TRUNC(('TRI-1'!BN24 ),2),0))=2,"E+",IF((ROUND(TRUNC(('TRI-1'!BN24  ),2),0))&lt;=1,"E-","")))))))))))</f>
        <v/>
      </c>
      <c r="BO24" s="51" t="str">
        <f>IF(OR('TRI-1'!BO24 ="",'TRI-1'!BO24&lt;0,'TRI-1'!BO24  &gt;10),"",IF((ROUND(TRUNC(('TRI-1'!BO24  ),2),0))=10,"A+",IF((ROUND(TRUNC(('TRI-1'!BO24  ),2),0))=9,"A-",IF((ROUND(TRUNC(('TRI-1'!BO24   ),2),0))=8,"B+",IF((ROUND(TRUNC(('TRI-1'!BO24 ),2),0))=7,"B-",IF((ROUND(TRUNC(('TRI-1'!BO24  ),2),0))=6,"C+",IF((ROUND(TRUNC(('TRI-1'!BO24  ),2),0))=5,"C-",IF((ROUND(TRUNC(('TRI-1'!BO24  ),2),0))=4,"D+",IF((ROUND(TRUNC(('TRI-1'!BO24 ),2),0))=3,"D-",IF((ROUND(TRUNC(('TRI-1'!BO24 ),2),0))=2,"E+",IF((ROUND(TRUNC(('TRI-1'!BO24  ),2),0))&lt;=1,"E-","")))))))))))</f>
        <v/>
      </c>
      <c r="BP24" s="51" t="str">
        <f>IF(OR('TRI-1'!BP24 ="",'TRI-1'!BP24&lt;0,'TRI-1'!BP24  &gt;10),"",IF((ROUND(TRUNC(('TRI-1'!BP24  ),2),0))=10,"A+",IF((ROUND(TRUNC(('TRI-1'!BP24  ),2),0))=9,"A-",IF((ROUND(TRUNC(('TRI-1'!BP24   ),2),0))=8,"B+",IF((ROUND(TRUNC(('TRI-1'!BP24 ),2),0))=7,"B-",IF((ROUND(TRUNC(('TRI-1'!BP24  ),2),0))=6,"C+",IF((ROUND(TRUNC(('TRI-1'!BP24  ),2),0))=5,"C-",IF((ROUND(TRUNC(('TRI-1'!BP24  ),2),0))=4,"D+",IF((ROUND(TRUNC(('TRI-1'!BP24 ),2),0))=3,"D-",IF((ROUND(TRUNC(('TRI-1'!BP24 ),2),0))=2,"E+",IF((ROUND(TRUNC(('TRI-1'!BP24  ),2),0))&lt;=1,"E-","")))))))))))</f>
        <v/>
      </c>
      <c r="BQ24" s="51" t="str">
        <f>IF(OR('TRI-1'!BQ24 ="",'TRI-1'!BQ24&lt;0,'TRI-1'!BQ24  &gt;10),"",IF((ROUND(TRUNC(('TRI-1'!BQ24  ),2),0))=10,"A+",IF((ROUND(TRUNC(('TRI-1'!BQ24  ),2),0))=9,"A-",IF((ROUND(TRUNC(('TRI-1'!BQ24   ),2),0))=8,"B+",IF((ROUND(TRUNC(('TRI-1'!BQ24 ),2),0))=7,"B-",IF((ROUND(TRUNC(('TRI-1'!BQ24  ),2),0))=6,"C+",IF((ROUND(TRUNC(('TRI-1'!BQ24  ),2),0))=5,"C-",IF((ROUND(TRUNC(('TRI-1'!BQ24  ),2),0))=4,"D+",IF((ROUND(TRUNC(('TRI-1'!BQ24 ),2),0))=3,"D-",IF((ROUND(TRUNC(('TRI-1'!BQ24 ),2),0))=2,"E+",IF((ROUND(TRUNC(('TRI-1'!BQ24  ),2),0))&lt;=1,"E-","")))))))))))</f>
        <v/>
      </c>
      <c r="BR24" s="51" t="str">
        <f>IF(OR('TRI-1'!BR24 ="",'TRI-1'!BR24&lt;0,'TRI-1'!BR24  &gt;10),"",IF((ROUND(TRUNC(('TRI-1'!BR24  ),2),0))=10,"A+",IF((ROUND(TRUNC(('TRI-1'!BR24  ),2),0))=9,"A-",IF((ROUND(TRUNC(('TRI-1'!BR24   ),2),0))=8,"B+",IF((ROUND(TRUNC(('TRI-1'!BR24 ),2),0))=7,"B-",IF((ROUND(TRUNC(('TRI-1'!BR24  ),2),0))=6,"C+",IF((ROUND(TRUNC(('TRI-1'!BR24  ),2),0))=5,"C-",IF((ROUND(TRUNC(('TRI-1'!BR24  ),2),0))=4,"D+",IF((ROUND(TRUNC(('TRI-1'!BR24 ),2),0))=3,"D-",IF((ROUND(TRUNC(('TRI-1'!BR24 ),2),0))=2,"E+",IF((ROUND(TRUNC(('TRI-1'!BR24  ),2),0))&lt;=1,"E-","")))))))))))</f>
        <v/>
      </c>
      <c r="BS24" s="51" t="str">
        <f>IF(OR('TRI-1'!BS24 ="",'TRI-1'!BS24&lt;0,'TRI-1'!BS24  &gt;10),"",IF((ROUND(TRUNC(('TRI-1'!BS24  ),2),0))=10,"A+",IF((ROUND(TRUNC(('TRI-1'!BS24  ),2),0))=9,"A-",IF((ROUND(TRUNC(('TRI-1'!BS24   ),2),0))=8,"B+",IF((ROUND(TRUNC(('TRI-1'!BS24 ),2),0))=7,"B-",IF((ROUND(TRUNC(('TRI-1'!BS24  ),2),0))=6,"C+",IF((ROUND(TRUNC(('TRI-1'!BS24  ),2),0))=5,"C-",IF((ROUND(TRUNC(('TRI-1'!BS24  ),2),0))=4,"D+",IF((ROUND(TRUNC(('TRI-1'!BS24 ),2),0))=3,"D-",IF((ROUND(TRUNC(('TRI-1'!BS24 ),2),0))=2,"E+",IF((ROUND(TRUNC(('TRI-1'!BS24  ),2),0))&lt;=1,"E-","")))))))))))</f>
        <v/>
      </c>
      <c r="BT24" s="51" t="str">
        <f>IF(OR('TRI-1'!BT24 ="",'TRI-1'!BT24&lt;0,'TRI-1'!BT24  &gt;10),"",IF((ROUND(TRUNC(('TRI-1'!BT24  ),2),0))=10,"A+",IF((ROUND(TRUNC(('TRI-1'!BT24  ),2),0))=9,"A-",IF((ROUND(TRUNC(('TRI-1'!BT24   ),2),0))=8,"B+",IF((ROUND(TRUNC(('TRI-1'!BT24 ),2),0))=7,"B-",IF((ROUND(TRUNC(('TRI-1'!BT24  ),2),0))=6,"C+",IF((ROUND(TRUNC(('TRI-1'!BT24  ),2),0))=5,"C-",IF((ROUND(TRUNC(('TRI-1'!BT24  ),2),0))=4,"D+",IF((ROUND(TRUNC(('TRI-1'!BT24 ),2),0))=3,"D-",IF((ROUND(TRUNC(('TRI-1'!BT24 ),2),0))=2,"E+",IF((ROUND(TRUNC(('TRI-1'!BT24  ),2),0))&lt;=1,"E-","")))))))))))</f>
        <v/>
      </c>
      <c r="BU24" s="51" t="str">
        <f>IF(OR('TRI-1'!BU24 ="",'TRI-1'!BU24&lt;0,'TRI-1'!BU24  &gt;10),"",IF((ROUND(TRUNC(('TRI-1'!BU24  ),2),0))=10,"A+",IF((ROUND(TRUNC(('TRI-1'!BU24  ),2),0))=9,"A-",IF((ROUND(TRUNC(('TRI-1'!BU24   ),2),0))=8,"B+",IF((ROUND(TRUNC(('TRI-1'!BU24 ),2),0))=7,"B-",IF((ROUND(TRUNC(('TRI-1'!BU24  ),2),0))=6,"C+",IF((ROUND(TRUNC(('TRI-1'!BU24  ),2),0))=5,"C-",IF((ROUND(TRUNC(('TRI-1'!BU24  ),2),0))=4,"D+",IF((ROUND(TRUNC(('TRI-1'!BU24 ),2),0))=3,"D-",IF((ROUND(TRUNC(('TRI-1'!BU24 ),2),0))=2,"E+",IF((ROUND(TRUNC(('TRI-1'!BU24  ),2),0))&lt;=1,"E-","")))))))))))</f>
        <v/>
      </c>
      <c r="BV24" s="51" t="str">
        <f>IF(OR('TRI-1'!BV24 ="",'TRI-1'!BV24&lt;0,'TRI-1'!BV24  &gt;10),"",IF((ROUND(TRUNC(('TRI-1'!BV24  ),2),0))=10,"A+",IF((ROUND(TRUNC(('TRI-1'!BV24  ),2),0))=9,"A-",IF((ROUND(TRUNC(('TRI-1'!BV24   ),2),0))=8,"B+",IF((ROUND(TRUNC(('TRI-1'!BV24 ),2),0))=7,"B-",IF((ROUND(TRUNC(('TRI-1'!BV24  ),2),0))=6,"C+",IF((ROUND(TRUNC(('TRI-1'!BV24  ),2),0))=5,"C-",IF((ROUND(TRUNC(('TRI-1'!BV24  ),2),0))=4,"D+",IF((ROUND(TRUNC(('TRI-1'!BV24 ),2),0))=3,"D-",IF((ROUND(TRUNC(('TRI-1'!BV24 ),2),0))=2,"E+",IF((ROUND(TRUNC(('TRI-1'!BV24  ),2),0))&lt;=1,"E-","")))))))))))</f>
        <v/>
      </c>
      <c r="BW24" s="51" t="str">
        <f>IF(OR('TRI-1'!BW24 ="",'TRI-1'!BW24&lt;0,'TRI-1'!BW24  &gt;10),"",IF((ROUND(TRUNC(('TRI-1'!BW24  ),2),0))=10,"A+",IF((ROUND(TRUNC(('TRI-1'!BW24  ),2),0))=9,"A-",IF((ROUND(TRUNC(('TRI-1'!BW24   ),2),0))=8,"B+",IF((ROUND(TRUNC(('TRI-1'!BW24 ),2),0))=7,"B-",IF((ROUND(TRUNC(('TRI-1'!BW24  ),2),0))=6,"C+",IF((ROUND(TRUNC(('TRI-1'!BW24  ),2),0))=5,"C-",IF((ROUND(TRUNC(('TRI-1'!BW24  ),2),0))=4,"D+",IF((ROUND(TRUNC(('TRI-1'!BW24 ),2),0))=3,"D-",IF((ROUND(TRUNC(('TRI-1'!BW24 ),2),0))=2,"E+",IF((ROUND(TRUNC(('TRI-1'!BW24  ),2),0))&lt;=1,"E-","")))))))))))</f>
        <v/>
      </c>
      <c r="BX24" s="51" t="str">
        <f>IF(OR('TRI-1'!BX24 ="",'TRI-1'!BX24&lt;0,'TRI-1'!BX24  &gt;10),"",IF((ROUND(TRUNC(('TRI-1'!BX24  ),2),0))=10,"A+",IF((ROUND(TRUNC(('TRI-1'!BX24  ),2),0))=9,"A-",IF((ROUND(TRUNC(('TRI-1'!BX24   ),2),0))=8,"B+",IF((ROUND(TRUNC(('TRI-1'!BX24 ),2),0))=7,"B-",IF((ROUND(TRUNC(('TRI-1'!BX24  ),2),0))=6,"C+",IF((ROUND(TRUNC(('TRI-1'!BX24  ),2),0))=5,"C-",IF((ROUND(TRUNC(('TRI-1'!BX24  ),2),0))=4,"D+",IF((ROUND(TRUNC(('TRI-1'!BX24 ),2),0))=3,"D-",IF((ROUND(TRUNC(('TRI-1'!BX24 ),2),0))=2,"E+",IF((ROUND(TRUNC(('TRI-1'!BX24  ),2),0))&lt;=1,"E-","")))))))))))</f>
        <v/>
      </c>
      <c r="BY24" s="51" t="str">
        <f>IF(OR('TRI-1'!BY24 ="",'TRI-1'!BY24&lt;0,'TRI-1'!BY24  &gt;10),"",IF((ROUND(TRUNC(('TRI-1'!BY24  ),2),0))=10,"A+",IF((ROUND(TRUNC(('TRI-1'!BY24  ),2),0))=9,"A-",IF((ROUND(TRUNC(('TRI-1'!BY24   ),2),0))=8,"B+",IF((ROUND(TRUNC(('TRI-1'!BY24 ),2),0))=7,"B-",IF((ROUND(TRUNC(('TRI-1'!BY24  ),2),0))=6,"C+",IF((ROUND(TRUNC(('TRI-1'!BY24  ),2),0))=5,"C-",IF((ROUND(TRUNC(('TRI-1'!BY24  ),2),0))=4,"D+",IF((ROUND(TRUNC(('TRI-1'!BY24 ),2),0))=3,"D-",IF((ROUND(TRUNC(('TRI-1'!BY24 ),2),0))=2,"E+",IF((ROUND(TRUNC(('TRI-1'!BY24  ),2),0))&lt;=1,"E-","")))))))))))</f>
        <v/>
      </c>
      <c r="BZ24" s="51" t="str">
        <f>IF(OR('TRI-1'!BZ24 ="",'TRI-1'!BZ24&lt;0,'TRI-1'!BZ24  &gt;10),"",IF((ROUND(TRUNC(('TRI-1'!BZ24  ),2),0))=10,"A+",IF((ROUND(TRUNC(('TRI-1'!BZ24  ),2),0))=9,"A-",IF((ROUND(TRUNC(('TRI-1'!BZ24   ),2),0))=8,"B+",IF((ROUND(TRUNC(('TRI-1'!BZ24 ),2),0))=7,"B-",IF((ROUND(TRUNC(('TRI-1'!BZ24  ),2),0))=6,"C+",IF((ROUND(TRUNC(('TRI-1'!BZ24  ),2),0))=5,"C-",IF((ROUND(TRUNC(('TRI-1'!BZ24  ),2),0))=4,"D+",IF((ROUND(TRUNC(('TRI-1'!BZ24 ),2),0))=3,"D-",IF((ROUND(TRUNC(('TRI-1'!BZ24 ),2),0))=2,"E+",IF((ROUND(TRUNC(('TRI-1'!BZ24  ),2),0))&lt;=1,"E-","")))))))))))</f>
        <v/>
      </c>
      <c r="CA24" s="51" t="str">
        <f>IF(OR('TRI-1'!CA24 ="",'TRI-1'!CA24&lt;0,'TRI-1'!CA24  &gt;10),"",IF((ROUND(TRUNC(('TRI-1'!CA24  ),2),0))=10,"A+",IF((ROUND(TRUNC(('TRI-1'!CA24  ),2),0))=9,"A-",IF((ROUND(TRUNC(('TRI-1'!CA24   ),2),0))=8,"B+",IF((ROUND(TRUNC(('TRI-1'!CA24 ),2),0))=7,"B-",IF((ROUND(TRUNC(('TRI-1'!CA24  ),2),0))=6,"C+",IF((ROUND(TRUNC(('TRI-1'!CA24  ),2),0))=5,"C-",IF((ROUND(TRUNC(('TRI-1'!CA24  ),2),0))=4,"D+",IF((ROUND(TRUNC(('TRI-1'!CA24 ),2),0))=3,"D-",IF((ROUND(TRUNC(('TRI-1'!CA24 ),2),0))=2,"E+",IF((ROUND(TRUNC(('TRI-1'!CA24  ),2),0))&lt;=1,"E-","")))))))))))</f>
        <v/>
      </c>
      <c r="CB24" s="51" t="str">
        <f>IF(OR('TRI-1'!CB24 ="",'TRI-1'!CB24&lt;0,'TRI-1'!CB24  &gt;10),"",IF((ROUND(TRUNC(('TRI-1'!CB24  ),2),0))=10,"A+",IF((ROUND(TRUNC(('TRI-1'!CB24  ),2),0))=9,"A-",IF((ROUND(TRUNC(('TRI-1'!CB24   ),2),0))=8,"B+",IF((ROUND(TRUNC(('TRI-1'!CB24 ),2),0))=7,"B-",IF((ROUND(TRUNC(('TRI-1'!CB24  ),2),0))=6,"C+",IF((ROUND(TRUNC(('TRI-1'!CB24  ),2),0))=5,"C-",IF((ROUND(TRUNC(('TRI-1'!CB24  ),2),0))=4,"D+",IF((ROUND(TRUNC(('TRI-1'!CB24 ),2),0))=3,"D-",IF((ROUND(TRUNC(('TRI-1'!CB24 ),2),0))=2,"E+",IF((ROUND(TRUNC(('TRI-1'!CB24  ),2),0))&lt;=1,"E-","")))))))))))</f>
        <v/>
      </c>
      <c r="CC24" s="51" t="str">
        <f>IF(OR('TRI-1'!CC24 ="",'TRI-1'!CC24&lt;0,'TRI-1'!CC24  &gt;10),"",IF((ROUND(TRUNC(('TRI-1'!CC24  ),2),0))=10,"A+",IF((ROUND(TRUNC(('TRI-1'!CC24  ),2),0))=9,"A-",IF((ROUND(TRUNC(('TRI-1'!CC24   ),2),0))=8,"B+",IF((ROUND(TRUNC(('TRI-1'!CC24 ),2),0))=7,"B-",IF((ROUND(TRUNC(('TRI-1'!CC24  ),2),0))=6,"C+",IF((ROUND(TRUNC(('TRI-1'!CC24  ),2),0))=5,"C-",IF((ROUND(TRUNC(('TRI-1'!CC24  ),2),0))=4,"D+",IF((ROUND(TRUNC(('TRI-1'!CC24 ),2),0))=3,"D-",IF((ROUND(TRUNC(('TRI-1'!CC24 ),2),0))=2,"E+",IF((ROUND(TRUNC(('TRI-1'!CC24  ),2),0))&lt;=1,"E-","")))))))))))</f>
        <v/>
      </c>
      <c r="CD24" s="51" t="str">
        <f>IF(OR('TRI-1'!CD24 ="",'TRI-1'!CD24&lt;0,'TRI-1'!CD24  &gt;10),"",IF((ROUND(TRUNC(('TRI-1'!CD24  ),2),0))=10,"A+",IF((ROUND(TRUNC(('TRI-1'!CD24  ),2),0))=9,"A-",IF((ROUND(TRUNC(('TRI-1'!CD24   ),2),0))=8,"B+",IF((ROUND(TRUNC(('TRI-1'!CD24 ),2),0))=7,"B-",IF((ROUND(TRUNC(('TRI-1'!CD24  ),2),0))=6,"C+",IF((ROUND(TRUNC(('TRI-1'!CD24  ),2),0))=5,"C-",IF((ROUND(TRUNC(('TRI-1'!CD24  ),2),0))=4,"D+",IF((ROUND(TRUNC(('TRI-1'!CD24 ),2),0))=3,"D-",IF((ROUND(TRUNC(('TRI-1'!CD24 ),2),0))=2,"E+",IF((ROUND(TRUNC(('TRI-1'!CD24  ),2),0))&lt;=1,"E-","")))))))))))</f>
        <v/>
      </c>
      <c r="CE24" s="51" t="str">
        <f>IF(OR('TRI-1'!CE24 ="",'TRI-1'!CE24&lt;0,'TRI-1'!CE24  &gt;10),"",IF((ROUND(TRUNC(('TRI-1'!CE24  ),2),0))=10,"A+",IF((ROUND(TRUNC(('TRI-1'!CE24  ),2),0))=9,"A-",IF((ROUND(TRUNC(('TRI-1'!CE24   ),2),0))=8,"B+",IF((ROUND(TRUNC(('TRI-1'!CE24 ),2),0))=7,"B-",IF((ROUND(TRUNC(('TRI-1'!CE24  ),2),0))=6,"C+",IF((ROUND(TRUNC(('TRI-1'!CE24  ),2),0))=5,"C-",IF((ROUND(TRUNC(('TRI-1'!CE24  ),2),0))=4,"D+",IF((ROUND(TRUNC(('TRI-1'!CE24 ),2),0))=3,"D-",IF((ROUND(TRUNC(('TRI-1'!CE24 ),2),0))=2,"E+",IF((ROUND(TRUNC(('TRI-1'!CE24  ),2),0))&lt;=1,"E-","")))))))))))</f>
        <v/>
      </c>
      <c r="CF24" s="51" t="str">
        <f>IF(OR('TRI-1'!CF24 ="",'TRI-1'!CF24&lt;0,'TRI-1'!CF24  &gt;10),"",IF((ROUND(TRUNC(('TRI-1'!CF24  ),2),0))=10,"A+",IF((ROUND(TRUNC(('TRI-1'!CF24  ),2),0))=9,"A-",IF((ROUND(TRUNC(('TRI-1'!CF24   ),2),0))=8,"B+",IF((ROUND(TRUNC(('TRI-1'!CF24 ),2),0))=7,"B-",IF((ROUND(TRUNC(('TRI-1'!CF24  ),2),0))=6,"C+",IF((ROUND(TRUNC(('TRI-1'!CF24  ),2),0))=5,"C-",IF((ROUND(TRUNC(('TRI-1'!CF24  ),2),0))=4,"D+",IF((ROUND(TRUNC(('TRI-1'!CF24 ),2),0))=3,"D-",IF((ROUND(TRUNC(('TRI-1'!CF24 ),2),0))=2,"E+",IF((ROUND(TRUNC(('TRI-1'!CF24  ),2),0))&lt;=1,"E-","")))))))))))</f>
        <v/>
      </c>
      <c r="CG24" s="51" t="str">
        <f>IF(OR('TRI-1'!CG24 ="",'TRI-1'!CG24&lt;0,'TRI-1'!CG24  &gt;10),"",IF((ROUND(TRUNC(('TRI-1'!CG24  ),2),0))=10,"A+",IF((ROUND(TRUNC(('TRI-1'!CG24  ),2),0))=9,"A-",IF((ROUND(TRUNC(('TRI-1'!CG24   ),2),0))=8,"B+",IF((ROUND(TRUNC(('TRI-1'!CG24 ),2),0))=7,"B-",IF((ROUND(TRUNC(('TRI-1'!CG24  ),2),0))=6,"C+",IF((ROUND(TRUNC(('TRI-1'!CG24  ),2),0))=5,"C-",IF((ROUND(TRUNC(('TRI-1'!CG24  ),2),0))=4,"D+",IF((ROUND(TRUNC(('TRI-1'!CG24 ),2),0))=3,"D-",IF((ROUND(TRUNC(('TRI-1'!CG24 ),2),0))=2,"E+",IF((ROUND(TRUNC(('TRI-1'!CG24  ),2),0))&lt;=1,"E-","")))))))))))</f>
        <v/>
      </c>
      <c r="CH24" s="51" t="str">
        <f>IF(OR('TRI-1'!CH24 ="",'TRI-1'!CH24&lt;0,'TRI-1'!CH24  &gt;10),"",IF((ROUND(TRUNC(('TRI-1'!CH24  ),2),0))=10,"A+",IF((ROUND(TRUNC(('TRI-1'!CH24  ),2),0))=9,"A-",IF((ROUND(TRUNC(('TRI-1'!CH24   ),2),0))=8,"B+",IF((ROUND(TRUNC(('TRI-1'!CH24 ),2),0))=7,"B-",IF((ROUND(TRUNC(('TRI-1'!CH24  ),2),0))=6,"C+",IF((ROUND(TRUNC(('TRI-1'!CH24  ),2),0))=5,"C-",IF((ROUND(TRUNC(('TRI-1'!CH24  ),2),0))=4,"D+",IF((ROUND(TRUNC(('TRI-1'!CH24 ),2),0))=3,"D-",IF((ROUND(TRUNC(('TRI-1'!CH24 ),2),0))=2,"E+",IF((ROUND(TRUNC(('TRI-1'!CH24  ),2),0))&lt;=1,"E-","")))))))))))</f>
        <v/>
      </c>
      <c r="CI24" s="51" t="str">
        <f>IF(OR('TRI-1'!CI24 ="",'TRI-1'!CI24&lt;0,'TRI-1'!CI24  &gt;10),"",IF((ROUND(TRUNC(('TRI-1'!CI24  ),2),0))=10,"A+",IF((ROUND(TRUNC(('TRI-1'!CI24  ),2),0))=9,"A-",IF((ROUND(TRUNC(('TRI-1'!CI24   ),2),0))=8,"B+",IF((ROUND(TRUNC(('TRI-1'!CI24 ),2),0))=7,"B-",IF((ROUND(TRUNC(('TRI-1'!CI24  ),2),0))=6,"C+",IF((ROUND(TRUNC(('TRI-1'!CI24  ),2),0))=5,"C-",IF((ROUND(TRUNC(('TRI-1'!CI24  ),2),0))=4,"D+",IF((ROUND(TRUNC(('TRI-1'!CI24 ),2),0))=3,"D-",IF((ROUND(TRUNC(('TRI-1'!CI24 ),2),0))=2,"E+",IF((ROUND(TRUNC(('TRI-1'!CI24  ),2),0))&lt;=1,"E-","")))))))))))</f>
        <v/>
      </c>
      <c r="CJ24" s="51" t="str">
        <f>IF(OR('TRI-1'!CJ24 ="",'TRI-1'!CJ24&lt;0,'TRI-1'!CJ24  &gt;10),"",IF((ROUND(TRUNC(('TRI-1'!CJ24  ),2),0))=10,"A+",IF((ROUND(TRUNC(('TRI-1'!CJ24  ),2),0))=9,"A-",IF((ROUND(TRUNC(('TRI-1'!CJ24   ),2),0))=8,"B+",IF((ROUND(TRUNC(('TRI-1'!CJ24 ),2),0))=7,"B-",IF((ROUND(TRUNC(('TRI-1'!CJ24  ),2),0))=6,"C+",IF((ROUND(TRUNC(('TRI-1'!CJ24  ),2),0))=5,"C-",IF((ROUND(TRUNC(('TRI-1'!CJ24  ),2),0))=4,"D+",IF((ROUND(TRUNC(('TRI-1'!CJ24 ),2),0))=3,"D-",IF((ROUND(TRUNC(('TRI-1'!CJ24 ),2),0))=2,"E+",IF((ROUND(TRUNC(('TRI-1'!CJ24  ),2),0))&lt;=1,"E-","")))))))))))</f>
        <v/>
      </c>
      <c r="CK24" s="51" t="str">
        <f>IF(OR('TRI-1'!CK24 ="",'TRI-1'!CK24&lt;0,'TRI-1'!CK24  &gt;10),"",IF((ROUND(TRUNC(('TRI-1'!CK24  ),2),0))=10,"A+",IF((ROUND(TRUNC(('TRI-1'!CK24  ),2),0))=9,"A-",IF((ROUND(TRUNC(('TRI-1'!CK24   ),2),0))=8,"B+",IF((ROUND(TRUNC(('TRI-1'!CK24 ),2),0))=7,"B-",IF((ROUND(TRUNC(('TRI-1'!CK24  ),2),0))=6,"C+",IF((ROUND(TRUNC(('TRI-1'!CK24  ),2),0))=5,"C-",IF((ROUND(TRUNC(('TRI-1'!CK24  ),2),0))=4,"D+",IF((ROUND(TRUNC(('TRI-1'!CK24 ),2),0))=3,"D-",IF((ROUND(TRUNC(('TRI-1'!CK24 ),2),0))=2,"E+",IF((ROUND(TRUNC(('TRI-1'!CK24  ),2),0))&lt;=1,"E-","")))))))))))</f>
        <v/>
      </c>
      <c r="CL24" s="51" t="str">
        <f>IF(OR('TRI-1'!CL24 ="",'TRI-1'!CL24&lt;0,'TRI-1'!CL24  &gt;10),"",IF((ROUND(TRUNC(('TRI-1'!CL24  ),2),0))=10,"A+",IF((ROUND(TRUNC(('TRI-1'!CL24  ),2),0))=9,"A-",IF((ROUND(TRUNC(('TRI-1'!CL24   ),2),0))=8,"B+",IF((ROUND(TRUNC(('TRI-1'!CL24 ),2),0))=7,"B-",IF((ROUND(TRUNC(('TRI-1'!CL24  ),2),0))=6,"C+",IF((ROUND(TRUNC(('TRI-1'!CL24  ),2),0))=5,"C-",IF((ROUND(TRUNC(('TRI-1'!CL24  ),2),0))=4,"D+",IF((ROUND(TRUNC(('TRI-1'!CL24 ),2),0))=3,"D-",IF((ROUND(TRUNC(('TRI-1'!CL24 ),2),0))=2,"E+",IF((ROUND(TRUNC(('TRI-1'!CL24  ),2),0))&lt;=1,"E-","")))))))))))</f>
        <v/>
      </c>
      <c r="CM24" s="51" t="str">
        <f>IF(OR('TRI-1'!CM24 ="",'TRI-1'!CM24&lt;0,'TRI-1'!CM24  &gt;10),"",IF((ROUND(TRUNC(('TRI-1'!CM24  ),2),0))=10,"A+",IF((ROUND(TRUNC(('TRI-1'!CM24  ),2),0))=9,"A-",IF((ROUND(TRUNC(('TRI-1'!CM24   ),2),0))=8,"B+",IF((ROUND(TRUNC(('TRI-1'!CM24 ),2),0))=7,"B-",IF((ROUND(TRUNC(('TRI-1'!CM24  ),2),0))=6,"C+",IF((ROUND(TRUNC(('TRI-1'!CM24  ),2),0))=5,"C-",IF((ROUND(TRUNC(('TRI-1'!CM24  ),2),0))=4,"D+",IF((ROUND(TRUNC(('TRI-1'!CM24 ),2),0))=3,"D-",IF((ROUND(TRUNC(('TRI-1'!CM24 ),2),0))=2,"E+",IF((ROUND(TRUNC(('TRI-1'!CM24  ),2),0))&lt;=1,"E-","")))))))))))</f>
        <v/>
      </c>
      <c r="CN24" s="51" t="str">
        <f>IF(OR('TRI-1'!CN24 ="",'TRI-1'!CN24&lt;0,'TRI-1'!CN24  &gt;10),"",IF((ROUND(TRUNC(('TRI-1'!CN24  ),2),0))=10,"A+",IF((ROUND(TRUNC(('TRI-1'!CN24  ),2),0))=9,"A-",IF((ROUND(TRUNC(('TRI-1'!CN24   ),2),0))=8,"B+",IF((ROUND(TRUNC(('TRI-1'!CN24 ),2),0))=7,"B-",IF((ROUND(TRUNC(('TRI-1'!CN24  ),2),0))=6,"C+",IF((ROUND(TRUNC(('TRI-1'!CN24  ),2),0))=5,"C-",IF((ROUND(TRUNC(('TRI-1'!CN24  ),2),0))=4,"D+",IF((ROUND(TRUNC(('TRI-1'!CN24 ),2),0))=3,"D-",IF((ROUND(TRUNC(('TRI-1'!CN24 ),2),0))=2,"E+",IF((ROUND(TRUNC(('TRI-1'!CN24  ),2),0))&lt;=1,"E-","")))))))))))</f>
        <v/>
      </c>
      <c r="CO24" s="51" t="str">
        <f>IF(OR('TRI-1'!CO24 ="",'TRI-1'!CO24&lt;0,'TRI-1'!CO24  &gt;10),"",IF((ROUND(TRUNC(('TRI-1'!CO24  ),2),0))=10,"A+",IF((ROUND(TRUNC(('TRI-1'!CO24  ),2),0))=9,"A-",IF((ROUND(TRUNC(('TRI-1'!CO24   ),2),0))=8,"B+",IF((ROUND(TRUNC(('TRI-1'!CO24 ),2),0))=7,"B-",IF((ROUND(TRUNC(('TRI-1'!CO24  ),2),0))=6,"C+",IF((ROUND(TRUNC(('TRI-1'!CO24  ),2),0))=5,"C-",IF((ROUND(TRUNC(('TRI-1'!CO24  ),2),0))=4,"D+",IF((ROUND(TRUNC(('TRI-1'!CO24 ),2),0))=3,"D-",IF((ROUND(TRUNC(('TRI-1'!CO24 ),2),0))=2,"E+",IF((ROUND(TRUNC(('TRI-1'!CO24  ),2),0))&lt;=1,"E-","")))))))))))</f>
        <v/>
      </c>
      <c r="CP24" s="51" t="str">
        <f>IF(OR('TRI-1'!CP24 ="",'TRI-1'!CP24&lt;0,'TRI-1'!CP24  &gt;10),"",IF((ROUND(TRUNC(('TRI-1'!CP24  ),2),0))=10,"A+",IF((ROUND(TRUNC(('TRI-1'!CP24  ),2),0))=9,"A-",IF((ROUND(TRUNC(('TRI-1'!CP24   ),2),0))=8,"B+",IF((ROUND(TRUNC(('TRI-1'!CP24 ),2),0))=7,"B-",IF((ROUND(TRUNC(('TRI-1'!CP24  ),2),0))=6,"C+",IF((ROUND(TRUNC(('TRI-1'!CP24  ),2),0))=5,"C-",IF((ROUND(TRUNC(('TRI-1'!CP24  ),2),0))=4,"D+",IF((ROUND(TRUNC(('TRI-1'!CP24 ),2),0))=3,"D-",IF((ROUND(TRUNC(('TRI-1'!CP24 ),2),0))=2,"E+",IF((ROUND(TRUNC(('TRI-1'!CP24  ),2),0))&lt;=1,"E-","")))))))))))</f>
        <v/>
      </c>
      <c r="CQ24" s="51" t="str">
        <f>IF(OR('TRI-1'!CQ24 ="",'TRI-1'!CQ24&lt;0,'TRI-1'!CQ24  &gt;10),"",IF((ROUND(TRUNC(('TRI-1'!CQ24  ),2),0))=10,"A+",IF((ROUND(TRUNC(('TRI-1'!CQ24  ),2),0))=9,"A-",IF((ROUND(TRUNC(('TRI-1'!CQ24   ),2),0))=8,"B+",IF((ROUND(TRUNC(('TRI-1'!CQ24 ),2),0))=7,"B-",IF((ROUND(TRUNC(('TRI-1'!CQ24  ),2),0))=6,"C+",IF((ROUND(TRUNC(('TRI-1'!CQ24  ),2),0))=5,"C-",IF((ROUND(TRUNC(('TRI-1'!CQ24  ),2),0))=4,"D+",IF((ROUND(TRUNC(('TRI-1'!CQ24 ),2),0))=3,"D-",IF((ROUND(TRUNC(('TRI-1'!CQ24 ),2),0))=2,"E+",IF((ROUND(TRUNC(('TRI-1'!CQ24  ),2),0))&lt;=1,"E-","")))))))))))</f>
        <v/>
      </c>
      <c r="CR24" s="51" t="str">
        <f>IF(OR('TRI-1'!CR24 ="",'TRI-1'!CR24&lt;0,'TRI-1'!CR24  &gt;10),"",IF((ROUND(TRUNC(('TRI-1'!CR24  ),2),0))=10,"A+",IF((ROUND(TRUNC(('TRI-1'!CR24  ),2),0))=9,"A-",IF((ROUND(TRUNC(('TRI-1'!CR24   ),2),0))=8,"B+",IF((ROUND(TRUNC(('TRI-1'!CR24 ),2),0))=7,"B-",IF((ROUND(TRUNC(('TRI-1'!CR24  ),2),0))=6,"C+",IF((ROUND(TRUNC(('TRI-1'!CR24  ),2),0))=5,"C-",IF((ROUND(TRUNC(('TRI-1'!CR24  ),2),0))=4,"D+",IF((ROUND(TRUNC(('TRI-1'!CR24 ),2),0))=3,"D-",IF((ROUND(TRUNC(('TRI-1'!CR24 ),2),0))=2,"E+",IF((ROUND(TRUNC(('TRI-1'!CR24  ),2),0))&lt;=1,"E-","")))))))))))</f>
        <v/>
      </c>
      <c r="CS24" s="51" t="str">
        <f>IF(OR('TRI-1'!CS24 ="",'TRI-1'!CS24&lt;0,'TRI-1'!CS24  &gt;10),"",IF((ROUND(TRUNC(('TRI-1'!CS24  ),2),0))=10,"A+",IF((ROUND(TRUNC(('TRI-1'!CS24  ),2),0))=9,"A-",IF((ROUND(TRUNC(('TRI-1'!CS24   ),2),0))=8,"B+",IF((ROUND(TRUNC(('TRI-1'!CS24 ),2),0))=7,"B-",IF((ROUND(TRUNC(('TRI-1'!CS24  ),2),0))=6,"C+",IF((ROUND(TRUNC(('TRI-1'!CS24  ),2),0))=5,"C-",IF((ROUND(TRUNC(('TRI-1'!CS24  ),2),0))=4,"D+",IF((ROUND(TRUNC(('TRI-1'!CS24 ),2),0))=3,"D-",IF((ROUND(TRUNC(('TRI-1'!CS24 ),2),0))=2,"E+",IF((ROUND(TRUNC(('TRI-1'!CS24  ),2),0))&lt;=1,"E-","")))))))))))</f>
        <v/>
      </c>
      <c r="CT24" s="51" t="str">
        <f>IF(OR('TRI-1'!CT24 ="",'TRI-1'!CT24&lt;0,'TRI-1'!CT24  &gt;10),"",IF((ROUND(TRUNC(('TRI-1'!CT24  ),2),0))=10,"A+",IF((ROUND(TRUNC(('TRI-1'!CT24  ),2),0))=9,"A-",IF((ROUND(TRUNC(('TRI-1'!CT24   ),2),0))=8,"B+",IF((ROUND(TRUNC(('TRI-1'!CT24 ),2),0))=7,"B-",IF((ROUND(TRUNC(('TRI-1'!CT24  ),2),0))=6,"C+",IF((ROUND(TRUNC(('TRI-1'!CT24  ),2),0))=5,"C-",IF((ROUND(TRUNC(('TRI-1'!CT24  ),2),0))=4,"D+",IF((ROUND(TRUNC(('TRI-1'!CT24 ),2),0))=3,"D-",IF((ROUND(TRUNC(('TRI-1'!CT24 ),2),0))=2,"E+",IF((ROUND(TRUNC(('TRI-1'!CT24  ),2),0))&lt;=1,"E-","")))))))))))</f>
        <v/>
      </c>
      <c r="CU24" s="51" t="str">
        <f>IF(OR('TRI-1'!CU24 ="",'TRI-1'!CU24&lt;0,'TRI-1'!CU24  &gt;10),"",IF((ROUND(TRUNC(('TRI-1'!CU24  ),2),0))=10,"A+",IF((ROUND(TRUNC(('TRI-1'!CU24  ),2),0))=9,"A-",IF((ROUND(TRUNC(('TRI-1'!CU24   ),2),0))=8,"B+",IF((ROUND(TRUNC(('TRI-1'!CU24 ),2),0))=7,"B-",IF((ROUND(TRUNC(('TRI-1'!CU24  ),2),0))=6,"C+",IF((ROUND(TRUNC(('TRI-1'!CU24  ),2),0))=5,"C-",IF((ROUND(TRUNC(('TRI-1'!CU24  ),2),0))=4,"D+",IF((ROUND(TRUNC(('TRI-1'!CU24 ),2),0))=3,"D-",IF((ROUND(TRUNC(('TRI-1'!CU24 ),2),0))=2,"E+",IF((ROUND(TRUNC(('TRI-1'!CU24  ),2),0))&lt;=1,"E-","")))))))))))</f>
        <v/>
      </c>
      <c r="CV24" s="51" t="str">
        <f>IF(OR('TRI-1'!CV24 ="",'TRI-1'!CV24&lt;0,'TRI-1'!CV24  &gt;10),"",IF((ROUND(TRUNC(('TRI-1'!CV24  ),2),0))=10,"A+",IF((ROUND(TRUNC(('TRI-1'!CV24  ),2),0))=9,"A-",IF((ROUND(TRUNC(('TRI-1'!CV24   ),2),0))=8,"B+",IF((ROUND(TRUNC(('TRI-1'!CV24 ),2),0))=7,"B-",IF((ROUND(TRUNC(('TRI-1'!CV24  ),2),0))=6,"C+",IF((ROUND(TRUNC(('TRI-1'!CV24  ),2),0))=5,"C-",IF((ROUND(TRUNC(('TRI-1'!CV24  ),2),0))=4,"D+",IF((ROUND(TRUNC(('TRI-1'!CV24 ),2),0))=3,"D-",IF((ROUND(TRUNC(('TRI-1'!CV24 ),2),0))=2,"E+",IF((ROUND(TRUNC(('TRI-1'!CV24  ),2),0))&lt;=1,"E-","")))))))))))</f>
        <v/>
      </c>
      <c r="CW24" s="51" t="str">
        <f>IF(OR('TRI-1'!CW24 ="",'TRI-1'!CW24&lt;0,'TRI-1'!CW24  &gt;10),"",IF((ROUND(TRUNC(('TRI-1'!CW24  ),2),0))=10,"A+",IF((ROUND(TRUNC(('TRI-1'!CW24  ),2),0))=9,"A-",IF((ROUND(TRUNC(('TRI-1'!CW24   ),2),0))=8,"B+",IF((ROUND(TRUNC(('TRI-1'!CW24 ),2),0))=7,"B-",IF((ROUND(TRUNC(('TRI-1'!CW24  ),2),0))=6,"C+",IF((ROUND(TRUNC(('TRI-1'!CW24  ),2),0))=5,"C-",IF((ROUND(TRUNC(('TRI-1'!CW24  ),2),0))=4,"D+",IF((ROUND(TRUNC(('TRI-1'!CW24 ),2),0))=3,"D-",IF((ROUND(TRUNC(('TRI-1'!CW24 ),2),0))=2,"E+",IF((ROUND(TRUNC(('TRI-1'!CW24  ),2),0))&lt;=1,"E-","")))))))))))</f>
        <v/>
      </c>
      <c r="CX24" s="51" t="str">
        <f>IF(OR('TRI-1'!CX24 ="",'TRI-1'!CX24&lt;0,'TRI-1'!CX24  &gt;10),"",IF((ROUND(TRUNC(('TRI-1'!CX24  ),2),0))=10,"A+",IF((ROUND(TRUNC(('TRI-1'!CX24  ),2),0))=9,"A-",IF((ROUND(TRUNC(('TRI-1'!CX24   ),2),0))=8,"B+",IF((ROUND(TRUNC(('TRI-1'!CX24 ),2),0))=7,"B-",IF((ROUND(TRUNC(('TRI-1'!CX24  ),2),0))=6,"C+",IF((ROUND(TRUNC(('TRI-1'!CX24  ),2),0))=5,"C-",IF((ROUND(TRUNC(('TRI-1'!CX24  ),2),0))=4,"D+",IF((ROUND(TRUNC(('TRI-1'!CX24 ),2),0))=3,"D-",IF((ROUND(TRUNC(('TRI-1'!CX24 ),2),0))=2,"E+",IF((ROUND(TRUNC(('TRI-1'!CX24  ),2),0))&lt;=1,"E-","")))))))))))</f>
        <v/>
      </c>
      <c r="CY24" s="51" t="str">
        <f>IF(OR('TRI-1'!CY24 ="",'TRI-1'!CY24&lt;0,'TRI-1'!CY24  &gt;10),"",IF((ROUND(TRUNC(('TRI-1'!CY24  ),2),0))=10,"A+",IF((ROUND(TRUNC(('TRI-1'!CY24  ),2),0))=9,"A-",IF((ROUND(TRUNC(('TRI-1'!CY24   ),2),0))=8,"B+",IF((ROUND(TRUNC(('TRI-1'!CY24 ),2),0))=7,"B-",IF((ROUND(TRUNC(('TRI-1'!CY24  ),2),0))=6,"C+",IF((ROUND(TRUNC(('TRI-1'!CY24  ),2),0))=5,"C-",IF((ROUND(TRUNC(('TRI-1'!CY24  ),2),0))=4,"D+",IF((ROUND(TRUNC(('TRI-1'!CY24 ),2),0))=3,"D-",IF((ROUND(TRUNC(('TRI-1'!CY24 ),2),0))=2,"E+",IF((ROUND(TRUNC(('TRI-1'!CY24  ),2),0))&lt;=1,"E-","")))))))))))</f>
        <v/>
      </c>
      <c r="CZ24" s="51" t="str">
        <f>IF(OR('TRI-1'!CZ24 ="",'TRI-1'!CZ24&lt;0,'TRI-1'!CZ24  &gt;10),"",IF((ROUND(TRUNC(('TRI-1'!CZ24  ),2),0))=10,"A+",IF((ROUND(TRUNC(('TRI-1'!CZ24  ),2),0))=9,"A-",IF((ROUND(TRUNC(('TRI-1'!CZ24   ),2),0))=8,"B+",IF((ROUND(TRUNC(('TRI-1'!CZ24 ),2),0))=7,"B-",IF((ROUND(TRUNC(('TRI-1'!CZ24  ),2),0))=6,"C+",IF((ROUND(TRUNC(('TRI-1'!CZ24  ),2),0))=5,"C-",IF((ROUND(TRUNC(('TRI-1'!CZ24  ),2),0))=4,"D+",IF((ROUND(TRUNC(('TRI-1'!CZ24 ),2),0))=3,"D-",IF((ROUND(TRUNC(('TRI-1'!CZ24 ),2),0))=2,"E+",IF((ROUND(TRUNC(('TRI-1'!CZ24  ),2),0))&lt;=1,"E-","")))))))))))</f>
        <v/>
      </c>
      <c r="DA24" s="51" t="str">
        <f>IF(OR('TRI-1'!DA24 ="",'TRI-1'!DA24&lt;0,'TRI-1'!DA24  &gt;10),"",IF((ROUND(TRUNC(('TRI-1'!DA24  ),2),0))=10,"A+",IF((ROUND(TRUNC(('TRI-1'!DA24  ),2),0))=9,"A-",IF((ROUND(TRUNC(('TRI-1'!DA24   ),2),0))=8,"B+",IF((ROUND(TRUNC(('TRI-1'!DA24 ),2),0))=7,"B-",IF((ROUND(TRUNC(('TRI-1'!DA24  ),2),0))=6,"C+",IF((ROUND(TRUNC(('TRI-1'!DA24  ),2),0))=5,"C-",IF((ROUND(TRUNC(('TRI-1'!DA24  ),2),0))=4,"D+",IF((ROUND(TRUNC(('TRI-1'!DA24 ),2),0))=3,"D-",IF((ROUND(TRUNC(('TRI-1'!DA24 ),2),0))=2,"E+",IF((ROUND(TRUNC(('TRI-1'!DA24  ),2),0))&lt;=1,"E-","")))))))))))</f>
        <v/>
      </c>
      <c r="DB24" s="51" t="str">
        <f>IF(OR('TRI-1'!DB24 ="",'TRI-1'!DB24&lt;0,'TRI-1'!DB24  &gt;10),"",IF((ROUND(TRUNC(('TRI-1'!DB24  ),2),0))=10,"A+",IF((ROUND(TRUNC(('TRI-1'!DB24  ),2),0))=9,"A-",IF((ROUND(TRUNC(('TRI-1'!DB24   ),2),0))=8,"B+",IF((ROUND(TRUNC(('TRI-1'!DB24 ),2),0))=7,"B-",IF((ROUND(TRUNC(('TRI-1'!DB24  ),2),0))=6,"C+",IF((ROUND(TRUNC(('TRI-1'!DB24  ),2),0))=5,"C-",IF((ROUND(TRUNC(('TRI-1'!DB24  ),2),0))=4,"D+",IF((ROUND(TRUNC(('TRI-1'!DB24 ),2),0))=3,"D-",IF((ROUND(TRUNC(('TRI-1'!DB24 ),2),0))=2,"E+",IF((ROUND(TRUNC(('TRI-1'!DB24  ),2),0))&lt;=1,"E-","")))))))))))</f>
        <v/>
      </c>
      <c r="DC24" s="51" t="str">
        <f>IF(OR('TRI-1'!DC24 ="",'TRI-1'!DC24&lt;0,'TRI-1'!DC24  &gt;10),"",IF((ROUND(TRUNC(('TRI-1'!DC24  ),2),0))=10,"A+",IF((ROUND(TRUNC(('TRI-1'!DC24  ),2),0))=9,"A-",IF((ROUND(TRUNC(('TRI-1'!DC24   ),2),0))=8,"B+",IF((ROUND(TRUNC(('TRI-1'!DC24 ),2),0))=7,"B-",IF((ROUND(TRUNC(('TRI-1'!DC24  ),2),0))=6,"C+",IF((ROUND(TRUNC(('TRI-1'!DC24  ),2),0))=5,"C-",IF((ROUND(TRUNC(('TRI-1'!DC24  ),2),0))=4,"D+",IF((ROUND(TRUNC(('TRI-1'!DC24 ),2),0))=3,"D-",IF((ROUND(TRUNC(('TRI-1'!DC24 ),2),0))=2,"E+",IF((ROUND(TRUNC(('TRI-1'!DC24  ),2),0))&lt;=1,"E-","")))))))))))</f>
        <v/>
      </c>
      <c r="DD24" s="51" t="str">
        <f>IF(OR('TRI-1'!DD24 ="",'TRI-1'!DD24&lt;0,'TRI-1'!DD24  &gt;10),"",IF((ROUND(TRUNC(('TRI-1'!DD24  ),2),0))=10,"A+",IF((ROUND(TRUNC(('TRI-1'!DD24  ),2),0))=9,"A-",IF((ROUND(TRUNC(('TRI-1'!DD24   ),2),0))=8,"B+",IF((ROUND(TRUNC(('TRI-1'!DD24 ),2),0))=7,"B-",IF((ROUND(TRUNC(('TRI-1'!DD24  ),2),0))=6,"C+",IF((ROUND(TRUNC(('TRI-1'!DD24  ),2),0))=5,"C-",IF((ROUND(TRUNC(('TRI-1'!DD24  ),2),0))=4,"D+",IF((ROUND(TRUNC(('TRI-1'!DD24 ),2),0))=3,"D-",IF((ROUND(TRUNC(('TRI-1'!DD24 ),2),0))=2,"E+",IF((ROUND(TRUNC(('TRI-1'!DD24  ),2),0))&lt;=1,"E-","")))))))))))</f>
        <v/>
      </c>
      <c r="DE24" s="51" t="str">
        <f>IF(OR('TRI-1'!DE24 ="",'TRI-1'!DE24&lt;0,'TRI-1'!DE24  &gt;10),"",IF((ROUND(TRUNC(('TRI-1'!DE24  ),2),0))=10,"A+",IF((ROUND(TRUNC(('TRI-1'!DE24  ),2),0))=9,"A-",IF((ROUND(TRUNC(('TRI-1'!DE24   ),2),0))=8,"B+",IF((ROUND(TRUNC(('TRI-1'!DE24 ),2),0))=7,"B-",IF((ROUND(TRUNC(('TRI-1'!DE24  ),2),0))=6,"C+",IF((ROUND(TRUNC(('TRI-1'!DE24  ),2),0))=5,"C-",IF((ROUND(TRUNC(('TRI-1'!DE24  ),2),0))=4,"D+",IF((ROUND(TRUNC(('TRI-1'!DE24 ),2),0))=3,"D-",IF((ROUND(TRUNC(('TRI-1'!DE24 ),2),0))=2,"E+",IF((ROUND(TRUNC(('TRI-1'!DE24  ),2),0))&lt;=1,"E-","")))))))))))</f>
        <v/>
      </c>
      <c r="DF24" s="51" t="str">
        <f>IF(OR('TRI-1'!DF24 ="",'TRI-1'!DF24&lt;0,'TRI-1'!DF24  &gt;10),"",IF((ROUND(TRUNC(('TRI-1'!DF24  ),2),0))=10,"A+",IF((ROUND(TRUNC(('TRI-1'!DF24  ),2),0))=9,"A-",IF((ROUND(TRUNC(('TRI-1'!DF24   ),2),0))=8,"B+",IF((ROUND(TRUNC(('TRI-1'!DF24 ),2),0))=7,"B-",IF((ROUND(TRUNC(('TRI-1'!DF24  ),2),0))=6,"C+",IF((ROUND(TRUNC(('TRI-1'!DF24  ),2),0))=5,"C-",IF((ROUND(TRUNC(('TRI-1'!DF24  ),2),0))=4,"D+",IF((ROUND(TRUNC(('TRI-1'!DF24 ),2),0))=3,"D-",IF((ROUND(TRUNC(('TRI-1'!DF24 ),2),0))=2,"E+",IF((ROUND(TRUNC(('TRI-1'!DF24  ),2),0))&lt;=1,"E-","")))))))))))</f>
        <v/>
      </c>
      <c r="DG24" s="51" t="str">
        <f>IF(OR('TRI-1'!DG24 ="",'TRI-1'!DG24&lt;0,'TRI-1'!DG24  &gt;10),"",IF((ROUND(TRUNC(('TRI-1'!DG24  ),2),0))=10,"A+",IF((ROUND(TRUNC(('TRI-1'!DG24  ),2),0))=9,"A-",IF((ROUND(TRUNC(('TRI-1'!DG24   ),2),0))=8,"B+",IF((ROUND(TRUNC(('TRI-1'!DG24 ),2),0))=7,"B-",IF((ROUND(TRUNC(('TRI-1'!DG24  ),2),0))=6,"C+",IF((ROUND(TRUNC(('TRI-1'!DG24  ),2),0))=5,"C-",IF((ROUND(TRUNC(('TRI-1'!DG24  ),2),0))=4,"D+",IF((ROUND(TRUNC(('TRI-1'!DG24 ),2),0))=3,"D-",IF((ROUND(TRUNC(('TRI-1'!DG24 ),2),0))=2,"E+",IF((ROUND(TRUNC(('TRI-1'!DG24  ),2),0))&lt;=1,"E-","")))))))))))</f>
        <v/>
      </c>
      <c r="DH24" s="51" t="str">
        <f>IF(OR('TRI-1'!DH24 ="",'TRI-1'!DH24&lt;0,'TRI-1'!DH24  &gt;10),"",IF((ROUND(TRUNC(('TRI-1'!DH24  ),2),0))=10,"A+",IF((ROUND(TRUNC(('TRI-1'!DH24  ),2),0))=9,"A-",IF((ROUND(TRUNC(('TRI-1'!DH24   ),2),0))=8,"B+",IF((ROUND(TRUNC(('TRI-1'!DH24 ),2),0))=7,"B-",IF((ROUND(TRUNC(('TRI-1'!DH24  ),2),0))=6,"C+",IF((ROUND(TRUNC(('TRI-1'!DH24  ),2),0))=5,"C-",IF((ROUND(TRUNC(('TRI-1'!DH24  ),2),0))=4,"D+",IF((ROUND(TRUNC(('TRI-1'!DH24 ),2),0))=3,"D-",IF((ROUND(TRUNC(('TRI-1'!DH24 ),2),0))=2,"E+",IF((ROUND(TRUNC(('TRI-1'!DH24  ),2),0))&lt;=1,"E-","")))))))))))</f>
        <v/>
      </c>
      <c r="DI24" s="51" t="str">
        <f>IF(OR('TRI-1'!DI24 ="",'TRI-1'!DI24&lt;0,'TRI-1'!DI24  &gt;10),"",IF((ROUND(TRUNC(('TRI-1'!DI24  ),2),0))=10,"A+",IF((ROUND(TRUNC(('TRI-1'!DI24  ),2),0))=9,"A-",IF((ROUND(TRUNC(('TRI-1'!DI24   ),2),0))=8,"B+",IF((ROUND(TRUNC(('TRI-1'!DI24 ),2),0))=7,"B-",IF((ROUND(TRUNC(('TRI-1'!DI24  ),2),0))=6,"C+",IF((ROUND(TRUNC(('TRI-1'!DI24  ),2),0))=5,"C-",IF((ROUND(TRUNC(('TRI-1'!DI24  ),2),0))=4,"D+",IF((ROUND(TRUNC(('TRI-1'!DI24 ),2),0))=3,"D-",IF((ROUND(TRUNC(('TRI-1'!DI24 ),2),0))=2,"E+",IF((ROUND(TRUNC(('TRI-1'!DI24  ),2),0))&lt;=1,"E-","")))))))))))</f>
        <v/>
      </c>
      <c r="DJ24" s="51" t="str">
        <f>IF(OR('TRI-1'!DJ24 ="",'TRI-1'!DJ24&lt;0,'TRI-1'!DJ24  &gt;10),"",IF((ROUND(TRUNC(('TRI-1'!DJ24  ),2),0))=10,"A+",IF((ROUND(TRUNC(('TRI-1'!DJ24  ),2),0))=9,"A-",IF((ROUND(TRUNC(('TRI-1'!DJ24   ),2),0))=8,"B+",IF((ROUND(TRUNC(('TRI-1'!DJ24 ),2),0))=7,"B-",IF((ROUND(TRUNC(('TRI-1'!DJ24  ),2),0))=6,"C+",IF((ROUND(TRUNC(('TRI-1'!DJ24  ),2),0))=5,"C-",IF((ROUND(TRUNC(('TRI-1'!DJ24  ),2),0))=4,"D+",IF((ROUND(TRUNC(('TRI-1'!DJ24 ),2),0))=3,"D-",IF((ROUND(TRUNC(('TRI-1'!DJ24 ),2),0))=2,"E+",IF((ROUND(TRUNC(('TRI-1'!DJ24  ),2),0))&lt;=1,"E-","")))))))))))</f>
        <v/>
      </c>
      <c r="DK24" s="51" t="str">
        <f>IF(OR('TRI-1'!DK24 ="",'TRI-1'!DK24&lt;0,'TRI-1'!DK24  &gt;10),"",IF((ROUND(TRUNC(('TRI-1'!DK24  ),2),0))=10,"A+",IF((ROUND(TRUNC(('TRI-1'!DK24  ),2),0))=9,"A-",IF((ROUND(TRUNC(('TRI-1'!DK24   ),2),0))=8,"B+",IF((ROUND(TRUNC(('TRI-1'!DK24 ),2),0))=7,"B-",IF((ROUND(TRUNC(('TRI-1'!DK24  ),2),0))=6,"C+",IF((ROUND(TRUNC(('TRI-1'!DK24  ),2),0))=5,"C-",IF((ROUND(TRUNC(('TRI-1'!DK24  ),2),0))=4,"D+",IF((ROUND(TRUNC(('TRI-1'!DK24 ),2),0))=3,"D-",IF((ROUND(TRUNC(('TRI-1'!DK24 ),2),0))=2,"E+",IF((ROUND(TRUNC(('TRI-1'!DK24  ),2),0))&lt;=1,"E-","")))))))))))</f>
        <v/>
      </c>
      <c r="DL24" s="51" t="str">
        <f>IF(OR('TRI-1'!DL24 ="",'TRI-1'!DL24&lt;0,'TRI-1'!DL24  &gt;10),"",IF((ROUND(TRUNC(('TRI-1'!DL24  ),2),0))=10,"A+",IF((ROUND(TRUNC(('TRI-1'!DL24  ),2),0))=9,"A-",IF((ROUND(TRUNC(('TRI-1'!DL24   ),2),0))=8,"B+",IF((ROUND(TRUNC(('TRI-1'!DL24 ),2),0))=7,"B-",IF((ROUND(TRUNC(('TRI-1'!DL24  ),2),0))=6,"C+",IF((ROUND(TRUNC(('TRI-1'!DL24  ),2),0))=5,"C-",IF((ROUND(TRUNC(('TRI-1'!DL24  ),2),0))=4,"D+",IF((ROUND(TRUNC(('TRI-1'!DL24 ),2),0))=3,"D-",IF((ROUND(TRUNC(('TRI-1'!DL24 ),2),0))=2,"E+",IF((ROUND(TRUNC(('TRI-1'!DL24  ),2),0))&lt;=1,"E-","")))))))))))</f>
        <v/>
      </c>
      <c r="DM24" s="51" t="str">
        <f>IF(OR('TRI-1'!DM24 ="",'TRI-1'!DM24&lt;0,'TRI-1'!DM24  &gt;10),"",IF((ROUND(TRUNC(('TRI-1'!DM24  ),2),0))=10,"A+",IF((ROUND(TRUNC(('TRI-1'!DM24  ),2),0))=9,"A-",IF((ROUND(TRUNC(('TRI-1'!DM24   ),2),0))=8,"B+",IF((ROUND(TRUNC(('TRI-1'!DM24 ),2),0))=7,"B-",IF((ROUND(TRUNC(('TRI-1'!DM24  ),2),0))=6,"C+",IF((ROUND(TRUNC(('TRI-1'!DM24  ),2),0))=5,"C-",IF((ROUND(TRUNC(('TRI-1'!DM24  ),2),0))=4,"D+",IF((ROUND(TRUNC(('TRI-1'!DM24 ),2),0))=3,"D-",IF((ROUND(TRUNC(('TRI-1'!DM24 ),2),0))=2,"E+",IF((ROUND(TRUNC(('TRI-1'!DM24  ),2),0))&lt;=1,"E-","")))))))))))</f>
        <v/>
      </c>
      <c r="DN24" s="51" t="str">
        <f>IF(OR('TRI-1'!DN24 ="",'TRI-1'!DN24&lt;0,'TRI-1'!DN24  &gt;10),"",IF((ROUND(TRUNC(('TRI-1'!DN24  ),2),0))=10,"A+",IF((ROUND(TRUNC(('TRI-1'!DN24  ),2),0))=9,"A-",IF((ROUND(TRUNC(('TRI-1'!DN24   ),2),0))=8,"B+",IF((ROUND(TRUNC(('TRI-1'!DN24 ),2),0))=7,"B-",IF((ROUND(TRUNC(('TRI-1'!DN24  ),2),0))=6,"C+",IF((ROUND(TRUNC(('TRI-1'!DN24  ),2),0))=5,"C-",IF((ROUND(TRUNC(('TRI-1'!DN24  ),2),0))=4,"D+",IF((ROUND(TRUNC(('TRI-1'!DN24 ),2),0))=3,"D-",IF((ROUND(TRUNC(('TRI-1'!DN24 ),2),0))=2,"E+",IF((ROUND(TRUNC(('TRI-1'!DN24  ),2),0))&lt;=1,"E-","")))))))))))</f>
        <v/>
      </c>
      <c r="DO24" s="51" t="str">
        <f>IF(OR('TRI-1'!DO24 ="",'TRI-1'!DO24&lt;0,'TRI-1'!DO24  &gt;10),"",IF((ROUND(TRUNC(('TRI-1'!DO24  ),2),0))=10,"A+",IF((ROUND(TRUNC(('TRI-1'!DO24  ),2),0))=9,"A-",IF((ROUND(TRUNC(('TRI-1'!DO24   ),2),0))=8,"B+",IF((ROUND(TRUNC(('TRI-1'!DO24 ),2),0))=7,"B-",IF((ROUND(TRUNC(('TRI-1'!DO24  ),2),0))=6,"C+",IF((ROUND(TRUNC(('TRI-1'!DO24  ),2),0))=5,"C-",IF((ROUND(TRUNC(('TRI-1'!DO24  ),2),0))=4,"D+",IF((ROUND(TRUNC(('TRI-1'!DO24 ),2),0))=3,"D-",IF((ROUND(TRUNC(('TRI-1'!DO24 ),2),0))=2,"E+",IF((ROUND(TRUNC(('TRI-1'!DO24  ),2),0))&lt;=1,"E-","")))))))))))</f>
        <v/>
      </c>
      <c r="DP24" s="51" t="str">
        <f>IF(OR('TRI-1'!DP24 ="",'TRI-1'!DP24&lt;0,'TRI-1'!DP24  &gt;10),"",IF((ROUND(TRUNC(('TRI-1'!DP24  ),2),0))=10,"A+",IF((ROUND(TRUNC(('TRI-1'!DP24  ),2),0))=9,"A-",IF((ROUND(TRUNC(('TRI-1'!DP24   ),2),0))=8,"B+",IF((ROUND(TRUNC(('TRI-1'!DP24 ),2),0))=7,"B-",IF((ROUND(TRUNC(('TRI-1'!DP24  ),2),0))=6,"C+",IF((ROUND(TRUNC(('TRI-1'!DP24  ),2),0))=5,"C-",IF((ROUND(TRUNC(('TRI-1'!DP24  ),2),0))=4,"D+",IF((ROUND(TRUNC(('TRI-1'!DP24 ),2),0))=3,"D-",IF((ROUND(TRUNC(('TRI-1'!DP24 ),2),0))=2,"E+",IF((ROUND(TRUNC(('TRI-1'!DP24  ),2),0))&lt;=1,"E-","")))))))))))</f>
        <v/>
      </c>
      <c r="DQ24" s="51" t="str">
        <f>IF(OR('TRI-1'!DQ24 ="",'TRI-1'!DQ24&lt;0,'TRI-1'!DQ24  &gt;10),"",IF((ROUND(TRUNC(('TRI-1'!DQ24  ),2),0))=10,"A+",IF((ROUND(TRUNC(('TRI-1'!DQ24  ),2),0))=9,"A-",IF((ROUND(TRUNC(('TRI-1'!DQ24   ),2),0))=8,"B+",IF((ROUND(TRUNC(('TRI-1'!DQ24 ),2),0))=7,"B-",IF((ROUND(TRUNC(('TRI-1'!DQ24  ),2),0))=6,"C+",IF((ROUND(TRUNC(('TRI-1'!DQ24  ),2),0))=5,"C-",IF((ROUND(TRUNC(('TRI-1'!DQ24  ),2),0))=4,"D+",IF((ROUND(TRUNC(('TRI-1'!DQ24 ),2),0))=3,"D-",IF((ROUND(TRUNC(('TRI-1'!DQ24 ),2),0))=2,"E+",IF((ROUND(TRUNC(('TRI-1'!DQ24  ),2),0))&lt;=1,"E-","")))))))))))</f>
        <v/>
      </c>
      <c r="DR24" s="51" t="str">
        <f>IF(OR('TRI-1'!DR24 ="",'TRI-1'!DR24&lt;0,'TRI-1'!DR24  &gt;10),"",IF((ROUND(TRUNC(('TRI-1'!DR24  ),2),0))=10,"A+",IF((ROUND(TRUNC(('TRI-1'!DR24  ),2),0))=9,"A-",IF((ROUND(TRUNC(('TRI-1'!DR24   ),2),0))=8,"B+",IF((ROUND(TRUNC(('TRI-1'!DR24 ),2),0))=7,"B-",IF((ROUND(TRUNC(('TRI-1'!DR24  ),2),0))=6,"C+",IF((ROUND(TRUNC(('TRI-1'!DR24  ),2),0))=5,"C-",IF((ROUND(TRUNC(('TRI-1'!DR24  ),2),0))=4,"D+",IF((ROUND(TRUNC(('TRI-1'!DR24 ),2),0))=3,"D-",IF((ROUND(TRUNC(('TRI-1'!DR24 ),2),0))=2,"E+",IF((ROUND(TRUNC(('TRI-1'!DR24  ),2),0))&lt;=1,"E-","")))))))))))</f>
        <v/>
      </c>
      <c r="DS24" s="51" t="str">
        <f>IF(OR('TRI-1'!DS24 ="",'TRI-1'!DS24&lt;0,'TRI-1'!DS24  &gt;10),"",IF((ROUND(TRUNC(('TRI-1'!DS24  ),2),0))=10,"A+",IF((ROUND(TRUNC(('TRI-1'!DS24  ),2),0))=9,"A-",IF((ROUND(TRUNC(('TRI-1'!DS24   ),2),0))=8,"B+",IF((ROUND(TRUNC(('TRI-1'!DS24 ),2),0))=7,"B-",IF((ROUND(TRUNC(('TRI-1'!DS24  ),2),0))=6,"C+",IF((ROUND(TRUNC(('TRI-1'!DS24  ),2),0))=5,"C-",IF((ROUND(TRUNC(('TRI-1'!DS24  ),2),0))=4,"D+",IF((ROUND(TRUNC(('TRI-1'!DS24 ),2),0))=3,"D-",IF((ROUND(TRUNC(('TRI-1'!DS24 ),2),0))=2,"E+",IF((ROUND(TRUNC(('TRI-1'!DS24  ),2),0))&lt;=1,"E-","")))))))))))</f>
        <v/>
      </c>
      <c r="DT24" s="51" t="str">
        <f>IF(OR('TRI-1'!DT24 ="",'TRI-1'!DT24&lt;0,'TRI-1'!DT24  &gt;10),"",IF((ROUND(TRUNC(('TRI-1'!DT24  ),2),0))=10,"A+",IF((ROUND(TRUNC(('TRI-1'!DT24  ),2),0))=9,"A-",IF((ROUND(TRUNC(('TRI-1'!DT24   ),2),0))=8,"B+",IF((ROUND(TRUNC(('TRI-1'!DT24 ),2),0))=7,"B-",IF((ROUND(TRUNC(('TRI-1'!DT24  ),2),0))=6,"C+",IF((ROUND(TRUNC(('TRI-1'!DT24  ),2),0))=5,"C-",IF((ROUND(TRUNC(('TRI-1'!DT24  ),2),0))=4,"D+",IF((ROUND(TRUNC(('TRI-1'!DT24 ),2),0))=3,"D-",IF((ROUND(TRUNC(('TRI-1'!DT24 ),2),0))=2,"E+",IF((ROUND(TRUNC(('TRI-1'!DT24  ),2),0))&lt;=1,"E-","")))))))))))</f>
        <v/>
      </c>
      <c r="DU24" s="51" t="str">
        <f>IF(OR('TRI-1'!DU24 ="",'TRI-1'!DU24&lt;0,'TRI-1'!DU24  &gt;10),"",IF((ROUND(TRUNC(('TRI-1'!DU24  ),2),0))=10,"A+",IF((ROUND(TRUNC(('TRI-1'!DU24  ),2),0))=9,"A-",IF((ROUND(TRUNC(('TRI-1'!DU24   ),2),0))=8,"B+",IF((ROUND(TRUNC(('TRI-1'!DU24 ),2),0))=7,"B-",IF((ROUND(TRUNC(('TRI-1'!DU24  ),2),0))=6,"C+",IF((ROUND(TRUNC(('TRI-1'!DU24  ),2),0))=5,"C-",IF((ROUND(TRUNC(('TRI-1'!DU24  ),2),0))=4,"D+",IF((ROUND(TRUNC(('TRI-1'!DU24 ),2),0))=3,"D-",IF((ROUND(TRUNC(('TRI-1'!DU24 ),2),0))=2,"E+",IF((ROUND(TRUNC(('TRI-1'!DU24  ),2),0))&lt;=1,"E-","")))))))))))</f>
        <v/>
      </c>
      <c r="DV24" s="51" t="str">
        <f>IF(OR('TRI-1'!DV24 ="",'TRI-1'!DV24&lt;0,'TRI-1'!DV24  &gt;10),"",IF((ROUND(TRUNC(('TRI-1'!DV24  ),2),0))=10,"A+",IF((ROUND(TRUNC(('TRI-1'!DV24  ),2),0))=9,"A-",IF((ROUND(TRUNC(('TRI-1'!DV24   ),2),0))=8,"B+",IF((ROUND(TRUNC(('TRI-1'!DV24 ),2),0))=7,"B-",IF((ROUND(TRUNC(('TRI-1'!DV24  ),2),0))=6,"C+",IF((ROUND(TRUNC(('TRI-1'!DV24  ),2),0))=5,"C-",IF((ROUND(TRUNC(('TRI-1'!DV24  ),2),0))=4,"D+",IF((ROUND(TRUNC(('TRI-1'!DV24 ),2),0))=3,"D-",IF((ROUND(TRUNC(('TRI-1'!DV24 ),2),0))=2,"E+",IF((ROUND(TRUNC(('TRI-1'!DV24  ),2),0))&lt;=1,"E-","")))))))))))</f>
        <v/>
      </c>
      <c r="DW24" s="51" t="str">
        <f>IF(OR('TRI-1'!DW24 ="",'TRI-1'!DW24&lt;0,'TRI-1'!DW24  &gt;10),"",IF((ROUND(TRUNC(('TRI-1'!DW24  ),2),0))=10,"A+",IF((ROUND(TRUNC(('TRI-1'!DW24  ),2),0))=9,"A-",IF((ROUND(TRUNC(('TRI-1'!DW24   ),2),0))=8,"B+",IF((ROUND(TRUNC(('TRI-1'!DW24 ),2),0))=7,"B-",IF((ROUND(TRUNC(('TRI-1'!DW24  ),2),0))=6,"C+",IF((ROUND(TRUNC(('TRI-1'!DW24  ),2),0))=5,"C-",IF((ROUND(TRUNC(('TRI-1'!DW24  ),2),0))=4,"D+",IF((ROUND(TRUNC(('TRI-1'!DW24 ),2),0))=3,"D-",IF((ROUND(TRUNC(('TRI-1'!DW24 ),2),0))=2,"E+",IF((ROUND(TRUNC(('TRI-1'!DW24  ),2),0))&lt;=1,"E-","")))))))))))</f>
        <v/>
      </c>
      <c r="DX24" s="51" t="str">
        <f>IF(OR('TRI-1'!DX24 ="",'TRI-1'!DX24&lt;0,'TRI-1'!DX24  &gt;10),"",IF((ROUND(TRUNC(('TRI-1'!DX24  ),2),0))=10,"A+",IF((ROUND(TRUNC(('TRI-1'!DX24  ),2),0))=9,"A-",IF((ROUND(TRUNC(('TRI-1'!DX24   ),2),0))=8,"B+",IF((ROUND(TRUNC(('TRI-1'!DX24 ),2),0))=7,"B-",IF((ROUND(TRUNC(('TRI-1'!DX24  ),2),0))=6,"C+",IF((ROUND(TRUNC(('TRI-1'!DX24  ),2),0))=5,"C-",IF((ROUND(TRUNC(('TRI-1'!DX24  ),2),0))=4,"D+",IF((ROUND(TRUNC(('TRI-1'!DX24 ),2),0))=3,"D-",IF((ROUND(TRUNC(('TRI-1'!DX24 ),2),0))=2,"E+",IF((ROUND(TRUNC(('TRI-1'!DX24  ),2),0))&lt;=1,"E-","")))))))))))</f>
        <v/>
      </c>
      <c r="DY24" s="51" t="str">
        <f>IF(OR('TRI-1'!DY24 ="",'TRI-1'!DY24&lt;0,'TRI-1'!DY24  &gt;10),"",IF((ROUND(TRUNC(('TRI-1'!DY24  ),2),0))=10,"A+",IF((ROUND(TRUNC(('TRI-1'!DY24  ),2),0))=9,"A-",IF((ROUND(TRUNC(('TRI-1'!DY24   ),2),0))=8,"B+",IF((ROUND(TRUNC(('TRI-1'!DY24 ),2),0))=7,"B-",IF((ROUND(TRUNC(('TRI-1'!DY24  ),2),0))=6,"C+",IF((ROUND(TRUNC(('TRI-1'!DY24  ),2),0))=5,"C-",IF((ROUND(TRUNC(('TRI-1'!DY24  ),2),0))=4,"D+",IF((ROUND(TRUNC(('TRI-1'!DY24 ),2),0))=3,"D-",IF((ROUND(TRUNC(('TRI-1'!DY24 ),2),0))=2,"E+",IF((ROUND(TRUNC(('TRI-1'!DY24  ),2),0))&lt;=1,"E-","")))))))))))</f>
        <v/>
      </c>
      <c r="DZ24" s="51" t="str">
        <f>IF(OR('TRI-1'!DZ24 ="",'TRI-1'!DZ24&lt;0,'TRI-1'!DZ24  &gt;10),"",IF((ROUND(TRUNC(('TRI-1'!DZ24  ),2),0))=10,"A+",IF((ROUND(TRUNC(('TRI-1'!DZ24  ),2),0))=9,"A-",IF((ROUND(TRUNC(('TRI-1'!DZ24   ),2),0))=8,"B+",IF((ROUND(TRUNC(('TRI-1'!DZ24 ),2),0))=7,"B-",IF((ROUND(TRUNC(('TRI-1'!DZ24  ),2),0))=6,"C+",IF((ROUND(TRUNC(('TRI-1'!DZ24  ),2),0))=5,"C-",IF((ROUND(TRUNC(('TRI-1'!DZ24  ),2),0))=4,"D+",IF((ROUND(TRUNC(('TRI-1'!DZ24 ),2),0))=3,"D-",IF((ROUND(TRUNC(('TRI-1'!DZ24 ),2),0))=2,"E+",IF((ROUND(TRUNC(('TRI-1'!DZ24  ),2),0))&lt;=1,"E-","")))))))))))</f>
        <v/>
      </c>
      <c r="EA24" s="51" t="str">
        <f>IF(OR('TRI-1'!EA24 ="",'TRI-1'!EA24&lt;0,'TRI-1'!EA24  &gt;10),"",IF((ROUND(TRUNC(('TRI-1'!EA24  ),2),0))=10,"A+",IF((ROUND(TRUNC(('TRI-1'!EA24  ),2),0))=9,"A-",IF((ROUND(TRUNC(('TRI-1'!EA24   ),2),0))=8,"B+",IF((ROUND(TRUNC(('TRI-1'!EA24 ),2),0))=7,"B-",IF((ROUND(TRUNC(('TRI-1'!EA24  ),2),0))=6,"C+",IF((ROUND(TRUNC(('TRI-1'!EA24  ),2),0))=5,"C-",IF((ROUND(TRUNC(('TRI-1'!EA24  ),2),0))=4,"D+",IF((ROUND(TRUNC(('TRI-1'!EA24 ),2),0))=3,"D-",IF((ROUND(TRUNC(('TRI-1'!EA24 ),2),0))=2,"E+",IF((ROUND(TRUNC(('TRI-1'!EA24  ),2),0))&lt;=1,"E-","")))))))))))</f>
        <v/>
      </c>
      <c r="EB24" s="51" t="str">
        <f>IF(OR('TRI-1'!EB24 ="",'TRI-1'!EB24&lt;0,'TRI-1'!EB24  &gt;10),"",IF((ROUND(TRUNC(('TRI-1'!EB24  ),2),0))=10,"A+",IF((ROUND(TRUNC(('TRI-1'!EB24  ),2),0))=9,"A-",IF((ROUND(TRUNC(('TRI-1'!EB24   ),2),0))=8,"B+",IF((ROUND(TRUNC(('TRI-1'!EB24 ),2),0))=7,"B-",IF((ROUND(TRUNC(('TRI-1'!EB24  ),2),0))=6,"C+",IF((ROUND(TRUNC(('TRI-1'!EB24  ),2),0))=5,"C-",IF((ROUND(TRUNC(('TRI-1'!EB24  ),2),0))=4,"D+",IF((ROUND(TRUNC(('TRI-1'!EB24 ),2),0))=3,"D-",IF((ROUND(TRUNC(('TRI-1'!EB24 ),2),0))=2,"E+",IF((ROUND(TRUNC(('TRI-1'!EB24  ),2),0))&lt;=1,"E-","")))))))))))</f>
        <v/>
      </c>
      <c r="EC24" s="51" t="str">
        <f>IF(OR('TRI-1'!EC24 ="",'TRI-1'!EC24&lt;0,'TRI-1'!EC24  &gt;10),"",IF((ROUND(TRUNC(('TRI-1'!EC24  ),2),0))=10,"A+",IF((ROUND(TRUNC(('TRI-1'!EC24  ),2),0))=9,"A-",IF((ROUND(TRUNC(('TRI-1'!EC24   ),2),0))=8,"B+",IF((ROUND(TRUNC(('TRI-1'!EC24 ),2),0))=7,"B-",IF((ROUND(TRUNC(('TRI-1'!EC24  ),2),0))=6,"C+",IF((ROUND(TRUNC(('TRI-1'!EC24  ),2),0))=5,"C-",IF((ROUND(TRUNC(('TRI-1'!EC24  ),2),0))=4,"D+",IF((ROUND(TRUNC(('TRI-1'!EC24 ),2),0))=3,"D-",IF((ROUND(TRUNC(('TRI-1'!EC24 ),2),0))=2,"E+",IF((ROUND(TRUNC(('TRI-1'!EC24  ),2),0))&lt;=1,"E-","")))))))))))</f>
        <v/>
      </c>
      <c r="ED24" s="51" t="str">
        <f>IF(OR('TRI-1'!ED24 ="",'TRI-1'!ED24&lt;0,'TRI-1'!ED24  &gt;10),"",IF((ROUND(TRUNC(('TRI-1'!ED24  ),2),0))=10,"A+",IF((ROUND(TRUNC(('TRI-1'!ED24  ),2),0))=9,"A-",IF((ROUND(TRUNC(('TRI-1'!ED24   ),2),0))=8,"B+",IF((ROUND(TRUNC(('TRI-1'!ED24 ),2),0))=7,"B-",IF((ROUND(TRUNC(('TRI-1'!ED24  ),2),0))=6,"C+",IF((ROUND(TRUNC(('TRI-1'!ED24  ),2),0))=5,"C-",IF((ROUND(TRUNC(('TRI-1'!ED24  ),2),0))=4,"D+",IF((ROUND(TRUNC(('TRI-1'!ED24 ),2),0))=3,"D-",IF((ROUND(TRUNC(('TRI-1'!ED24 ),2),0))=2,"E+",IF((ROUND(TRUNC(('TRI-1'!ED24  ),2),0))&lt;=1,"E-","")))))))))))</f>
        <v/>
      </c>
      <c r="EE24" s="51" t="str">
        <f>IF(OR('TRI-1'!EE24 ="",'TRI-1'!EE24&lt;0,'TRI-1'!EE24  &gt;10),"",IF((ROUND(TRUNC(('TRI-1'!EE24  ),2),0))=10,"A+",IF((ROUND(TRUNC(('TRI-1'!EE24  ),2),0))=9,"A-",IF((ROUND(TRUNC(('TRI-1'!EE24   ),2),0))=8,"B+",IF((ROUND(TRUNC(('TRI-1'!EE24 ),2),0))=7,"B-",IF((ROUND(TRUNC(('TRI-1'!EE24  ),2),0))=6,"C+",IF((ROUND(TRUNC(('TRI-1'!EE24  ),2),0))=5,"C-",IF((ROUND(TRUNC(('TRI-1'!EE24  ),2),0))=4,"D+",IF((ROUND(TRUNC(('TRI-1'!EE24 ),2),0))=3,"D-",IF((ROUND(TRUNC(('TRI-1'!EE24 ),2),0))=2,"E+",IF((ROUND(TRUNC(('TRI-1'!EE24  ),2),0))&lt;=1,"E-","")))))))))))</f>
        <v/>
      </c>
      <c r="EF24" s="51" t="str">
        <f>IF(OR('TRI-1'!EF24 ="",'TRI-1'!EF24&lt;0,'TRI-1'!EF24  &gt;10),"",IF((ROUND(TRUNC(('TRI-1'!EF24  ),2),0))=10,"A+",IF((ROUND(TRUNC(('TRI-1'!EF24  ),2),0))=9,"A-",IF((ROUND(TRUNC(('TRI-1'!EF24   ),2),0))=8,"B+",IF((ROUND(TRUNC(('TRI-1'!EF24 ),2),0))=7,"B-",IF((ROUND(TRUNC(('TRI-1'!EF24  ),2),0))=6,"C+",IF((ROUND(TRUNC(('TRI-1'!EF24  ),2),0))=5,"C-",IF((ROUND(TRUNC(('TRI-1'!EF24  ),2),0))=4,"D+",IF((ROUND(TRUNC(('TRI-1'!EF24 ),2),0))=3,"D-",IF((ROUND(TRUNC(('TRI-1'!EF24 ),2),0))=2,"E+",IF((ROUND(TRUNC(('TRI-1'!EF24  ),2),0))&lt;=1,"E-","")))))))))))</f>
        <v/>
      </c>
      <c r="EG24" s="51" t="str">
        <f>IF(OR('TRI-1'!EG24 ="",'TRI-1'!EG24&lt;0,'TRI-1'!EG24  &gt;10),"",IF((ROUND(TRUNC(('TRI-1'!EG24  ),2),0))=10,"A+",IF((ROUND(TRUNC(('TRI-1'!EG24  ),2),0))=9,"A-",IF((ROUND(TRUNC(('TRI-1'!EG24   ),2),0))=8,"B+",IF((ROUND(TRUNC(('TRI-1'!EG24 ),2),0))=7,"B-",IF((ROUND(TRUNC(('TRI-1'!EG24  ),2),0))=6,"C+",IF((ROUND(TRUNC(('TRI-1'!EG24  ),2),0))=5,"C-",IF((ROUND(TRUNC(('TRI-1'!EG24  ),2),0))=4,"D+",IF((ROUND(TRUNC(('TRI-1'!EG24 ),2),0))=3,"D-",IF((ROUND(TRUNC(('TRI-1'!EG24 ),2),0))=2,"E+",IF((ROUND(TRUNC(('TRI-1'!EG24  ),2),0))&lt;=1,"E-","")))))))))))</f>
        <v/>
      </c>
      <c r="EH24" s="51" t="str">
        <f>IF(OR('TRI-1'!EH24 ="",'TRI-1'!EH24&lt;0,'TRI-1'!EH24  &gt;10),"",IF((ROUND(TRUNC(('TRI-1'!EH24  ),2),0))=10,"A+",IF((ROUND(TRUNC(('TRI-1'!EH24  ),2),0))=9,"A-",IF((ROUND(TRUNC(('TRI-1'!EH24   ),2),0))=8,"B+",IF((ROUND(TRUNC(('TRI-1'!EH24 ),2),0))=7,"B-",IF((ROUND(TRUNC(('TRI-1'!EH24  ),2),0))=6,"C+",IF((ROUND(TRUNC(('TRI-1'!EH24  ),2),0))=5,"C-",IF((ROUND(TRUNC(('TRI-1'!EH24  ),2),0))=4,"D+",IF((ROUND(TRUNC(('TRI-1'!EH24 ),2),0))=3,"D-",IF((ROUND(TRUNC(('TRI-1'!EH24 ),2),0))=2,"E+",IF((ROUND(TRUNC(('TRI-1'!EH24  ),2),0))&lt;=1,"E-","")))))))))))</f>
        <v/>
      </c>
      <c r="EI24" s="51" t="str">
        <f>IF(OR('TRI-1'!EI24 ="",'TRI-1'!EI24&lt;0,'TRI-1'!EI24  &gt;10),"",IF((ROUND(TRUNC(('TRI-1'!EI24  ),2),0))=10,"A+",IF((ROUND(TRUNC(('TRI-1'!EI24  ),2),0))=9,"A-",IF((ROUND(TRUNC(('TRI-1'!EI24   ),2),0))=8,"B+",IF((ROUND(TRUNC(('TRI-1'!EI24 ),2),0))=7,"B-",IF((ROUND(TRUNC(('TRI-1'!EI24  ),2),0))=6,"C+",IF((ROUND(TRUNC(('TRI-1'!EI24  ),2),0))=5,"C-",IF((ROUND(TRUNC(('TRI-1'!EI24  ),2),0))=4,"D+",IF((ROUND(TRUNC(('TRI-1'!EI24 ),2),0))=3,"D-",IF((ROUND(TRUNC(('TRI-1'!EI24 ),2),0))=2,"E+",IF((ROUND(TRUNC(('TRI-1'!EI24  ),2),0))&lt;=1,"E-","")))))))))))</f>
        <v/>
      </c>
      <c r="EJ24" s="51" t="str">
        <f>IF(OR('TRI-1'!EJ24 ="",'TRI-1'!EJ24&lt;0,'TRI-1'!EJ24  &gt;10),"",IF((ROUND(TRUNC(('TRI-1'!EJ24  ),2),0))=10,"A+",IF((ROUND(TRUNC(('TRI-1'!EJ24  ),2),0))=9,"A-",IF((ROUND(TRUNC(('TRI-1'!EJ24   ),2),0))=8,"B+",IF((ROUND(TRUNC(('TRI-1'!EJ24 ),2),0))=7,"B-",IF((ROUND(TRUNC(('TRI-1'!EJ24  ),2),0))=6,"C+",IF((ROUND(TRUNC(('TRI-1'!EJ24  ),2),0))=5,"C-",IF((ROUND(TRUNC(('TRI-1'!EJ24  ),2),0))=4,"D+",IF((ROUND(TRUNC(('TRI-1'!EJ24 ),2),0))=3,"D-",IF((ROUND(TRUNC(('TRI-1'!EJ24 ),2),0))=2,"E+",IF((ROUND(TRUNC(('TRI-1'!EJ24  ),2),0))&lt;=1,"E-","")))))))))))</f>
        <v/>
      </c>
      <c r="EK24" s="51" t="str">
        <f>IF(OR('TRI-1'!EK24 ="",'TRI-1'!EK24&lt;0,'TRI-1'!EK24  &gt;10),"",IF((ROUND(TRUNC(('TRI-1'!EK24  ),2),0))=10,"A+",IF((ROUND(TRUNC(('TRI-1'!EK24  ),2),0))=9,"A-",IF((ROUND(TRUNC(('TRI-1'!EK24   ),2),0))=8,"B+",IF((ROUND(TRUNC(('TRI-1'!EK24 ),2),0))=7,"B-",IF((ROUND(TRUNC(('TRI-1'!EK24  ),2),0))=6,"C+",IF((ROUND(TRUNC(('TRI-1'!EK24  ),2),0))=5,"C-",IF((ROUND(TRUNC(('TRI-1'!EK24  ),2),0))=4,"D+",IF((ROUND(TRUNC(('TRI-1'!EK24 ),2),0))=3,"D-",IF((ROUND(TRUNC(('TRI-1'!EK24 ),2),0))=2,"E+",IF((ROUND(TRUNC(('TRI-1'!EK24  ),2),0))&lt;=1,"E-","")))))))))))</f>
        <v/>
      </c>
      <c r="EL24" s="51" t="str">
        <f>IF(OR('TRI-1'!EL24 ="",'TRI-1'!EL24&lt;0,'TRI-1'!EL24  &gt;10),"",IF((ROUND(TRUNC(('TRI-1'!EL24  ),2),0))=10,"A+",IF((ROUND(TRUNC(('TRI-1'!EL24  ),2),0))=9,"A-",IF((ROUND(TRUNC(('TRI-1'!EL24   ),2),0))=8,"B+",IF((ROUND(TRUNC(('TRI-1'!EL24 ),2),0))=7,"B-",IF((ROUND(TRUNC(('TRI-1'!EL24  ),2),0))=6,"C+",IF((ROUND(TRUNC(('TRI-1'!EL24  ),2),0))=5,"C-",IF((ROUND(TRUNC(('TRI-1'!EL24  ),2),0))=4,"D+",IF((ROUND(TRUNC(('TRI-1'!EL24 ),2),0))=3,"D-",IF((ROUND(TRUNC(('TRI-1'!EL24 ),2),0))=2,"E+",IF((ROUND(TRUNC(('TRI-1'!EL24  ),2),0))&lt;=1,"E-","")))))))))))</f>
        <v/>
      </c>
      <c r="EM24" s="51" t="str">
        <f>IF(OR('TRI-1'!EM24 ="",'TRI-1'!EM24&lt;0,'TRI-1'!EM24  &gt;10),"",IF((ROUND(TRUNC(('TRI-1'!EM24  ),2),0))=10,"A+",IF((ROUND(TRUNC(('TRI-1'!EM24  ),2),0))=9,"A-",IF((ROUND(TRUNC(('TRI-1'!EM24   ),2),0))=8,"B+",IF((ROUND(TRUNC(('TRI-1'!EM24 ),2),0))=7,"B-",IF((ROUND(TRUNC(('TRI-1'!EM24  ),2),0))=6,"C+",IF((ROUND(TRUNC(('TRI-1'!EM24  ),2),0))=5,"C-",IF((ROUND(TRUNC(('TRI-1'!EM24  ),2),0))=4,"D+",IF((ROUND(TRUNC(('TRI-1'!EM24 ),2),0))=3,"D-",IF((ROUND(TRUNC(('TRI-1'!EM24 ),2),0))=2,"E+",IF((ROUND(TRUNC(('TRI-1'!EM24  ),2),0))&lt;=1,"E-","")))))))))))</f>
        <v/>
      </c>
      <c r="EN24" s="51" t="str">
        <f>IF(OR('TRI-1'!EN24 ="",'TRI-1'!EN24&lt;0,'TRI-1'!EN24  &gt;10),"",IF((ROUND(TRUNC(('TRI-1'!EN24  ),2),0))=10,"A+",IF((ROUND(TRUNC(('TRI-1'!EN24  ),2),0))=9,"A-",IF((ROUND(TRUNC(('TRI-1'!EN24   ),2),0))=8,"B+",IF((ROUND(TRUNC(('TRI-1'!EN24 ),2),0))=7,"B-",IF((ROUND(TRUNC(('TRI-1'!EN24  ),2),0))=6,"C+",IF((ROUND(TRUNC(('TRI-1'!EN24  ),2),0))=5,"C-",IF((ROUND(TRUNC(('TRI-1'!EN24  ),2),0))=4,"D+",IF((ROUND(TRUNC(('TRI-1'!EN24 ),2),0))=3,"D-",IF((ROUND(TRUNC(('TRI-1'!EN24 ),2),0))=2,"E+",IF((ROUND(TRUNC(('TRI-1'!EN24  ),2),0))&lt;=1,"E-","")))))))))))</f>
        <v/>
      </c>
      <c r="EO24" s="51" t="str">
        <f>IF(OR('TRI-1'!EO24 ="",'TRI-1'!EO24&lt;0,'TRI-1'!EO24  &gt;10),"",IF((ROUND(TRUNC(('TRI-1'!EO24  ),2),0))=10,"A+",IF((ROUND(TRUNC(('TRI-1'!EO24  ),2),0))=9,"A-",IF((ROUND(TRUNC(('TRI-1'!EO24   ),2),0))=8,"B+",IF((ROUND(TRUNC(('TRI-1'!EO24 ),2),0))=7,"B-",IF((ROUND(TRUNC(('TRI-1'!EO24  ),2),0))=6,"C+",IF((ROUND(TRUNC(('TRI-1'!EO24  ),2),0))=5,"C-",IF((ROUND(TRUNC(('TRI-1'!EO24  ),2),0))=4,"D+",IF((ROUND(TRUNC(('TRI-1'!EO24 ),2),0))=3,"D-",IF((ROUND(TRUNC(('TRI-1'!EO24 ),2),0))=2,"E+",IF((ROUND(TRUNC(('TRI-1'!EO24  ),2),0))&lt;=1,"E-","")))))))))))</f>
        <v/>
      </c>
      <c r="EP24" s="51" t="str">
        <f>IF(OR('TRI-1'!EP24 ="",'TRI-1'!EP24&lt;0,'TRI-1'!EP24  &gt;10),"",IF((ROUND(TRUNC(('TRI-1'!EP24  ),2),0))=10,"A+",IF((ROUND(TRUNC(('TRI-1'!EP24  ),2),0))=9,"A-",IF((ROUND(TRUNC(('TRI-1'!EP24   ),2),0))=8,"B+",IF((ROUND(TRUNC(('TRI-1'!EP24 ),2),0))=7,"B-",IF((ROUND(TRUNC(('TRI-1'!EP24  ),2),0))=6,"C+",IF((ROUND(TRUNC(('TRI-1'!EP24  ),2),0))=5,"C-",IF((ROUND(TRUNC(('TRI-1'!EP24  ),2),0))=4,"D+",IF((ROUND(TRUNC(('TRI-1'!EP24 ),2),0))=3,"D-",IF((ROUND(TRUNC(('TRI-1'!EP24 ),2),0))=2,"E+",IF((ROUND(TRUNC(('TRI-1'!EP24  ),2),0))&lt;=1,"E-","")))))))))))</f>
        <v/>
      </c>
      <c r="EQ24" s="51" t="str">
        <f>IF(OR('TRI-1'!EQ24 ="",'TRI-1'!EQ24&lt;0,'TRI-1'!EQ24  &gt;10),"",IF((ROUND(TRUNC(('TRI-1'!EQ24  ),2),0))=10,"A+",IF((ROUND(TRUNC(('TRI-1'!EQ24  ),2),0))=9,"A-",IF((ROUND(TRUNC(('TRI-1'!EQ24   ),2),0))=8,"B+",IF((ROUND(TRUNC(('TRI-1'!EQ24 ),2),0))=7,"B-",IF((ROUND(TRUNC(('TRI-1'!EQ24  ),2),0))=6,"C+",IF((ROUND(TRUNC(('TRI-1'!EQ24  ),2),0))=5,"C-",IF((ROUND(TRUNC(('TRI-1'!EQ24  ),2),0))=4,"D+",IF((ROUND(TRUNC(('TRI-1'!EQ24 ),2),0))=3,"D-",IF((ROUND(TRUNC(('TRI-1'!EQ24 ),2),0))=2,"E+",IF((ROUND(TRUNC(('TRI-1'!EQ24  ),2),0))&lt;=1,"E-","")))))))))))</f>
        <v/>
      </c>
      <c r="ER24" s="51" t="str">
        <f>IF(OR('TRI-1'!ER24 ="",'TRI-1'!ER24&lt;0,'TRI-1'!ER24  &gt;10),"",IF((ROUND(TRUNC(('TRI-1'!ER24  ),2),0))=10,"A+",IF((ROUND(TRUNC(('TRI-1'!ER24  ),2),0))=9,"A-",IF((ROUND(TRUNC(('TRI-1'!ER24   ),2),0))=8,"B+",IF((ROUND(TRUNC(('TRI-1'!ER24 ),2),0))=7,"B-",IF((ROUND(TRUNC(('TRI-1'!ER24  ),2),0))=6,"C+",IF((ROUND(TRUNC(('TRI-1'!ER24  ),2),0))=5,"C-",IF((ROUND(TRUNC(('TRI-1'!ER24  ),2),0))=4,"D+",IF((ROUND(TRUNC(('TRI-1'!ER24 ),2),0))=3,"D-",IF((ROUND(TRUNC(('TRI-1'!ER24 ),2),0))=2,"E+",IF((ROUND(TRUNC(('TRI-1'!ER24  ),2),0))&lt;=1,"E-","")))))))))))</f>
        <v/>
      </c>
      <c r="ES24" s="51" t="str">
        <f>IF(OR('TRI-1'!ES24 ="",'TRI-1'!ES24&lt;0,'TRI-1'!ES24  &gt;10),"",IF((ROUND(TRUNC(('TRI-1'!ES24  ),2),0))=10,"A+",IF((ROUND(TRUNC(('TRI-1'!ES24  ),2),0))=9,"A-",IF((ROUND(TRUNC(('TRI-1'!ES24   ),2),0))=8,"B+",IF((ROUND(TRUNC(('TRI-1'!ES24 ),2),0))=7,"B-",IF((ROUND(TRUNC(('TRI-1'!ES24  ),2),0))=6,"C+",IF((ROUND(TRUNC(('TRI-1'!ES24  ),2),0))=5,"C-",IF((ROUND(TRUNC(('TRI-1'!ES24  ),2),0))=4,"D+",IF((ROUND(TRUNC(('TRI-1'!ES24 ),2),0))=3,"D-",IF((ROUND(TRUNC(('TRI-1'!ES24 ),2),0))=2,"E+",IF((ROUND(TRUNC(('TRI-1'!ES24  ),2),0))&lt;=1,"E-","")))))))))))</f>
        <v/>
      </c>
      <c r="ET24" s="51" t="str">
        <f>IF('TRI-1'!ET24 ="","",'TRI-1'!ET24 )</f>
        <v/>
      </c>
      <c r="EU24" s="51" t="str">
        <f>IF('TRI-1'!EU24 ="","",'TRI-1'!EU24 )</f>
        <v/>
      </c>
      <c r="EV24" s="51" t="str">
        <f>IF('TRI-1'!EV24 ="","",'TRI-1'!EV24 )</f>
        <v/>
      </c>
      <c r="EW24" s="51" t="str">
        <f>IF('TRI-1'!EW24 ="","",'TRI-1'!EW24 )</f>
        <v/>
      </c>
      <c r="EX24" s="51" t="str">
        <f>IF('TRI-1'!EX24 ="","",'TRI-1'!EX24 )</f>
        <v/>
      </c>
      <c r="EY24" s="51" t="str">
        <f>IF('TRI-1'!EY24 ="","",'TRI-1'!EY24 )</f>
        <v/>
      </c>
      <c r="EZ24" s="51" t="str">
        <f>IF('TRI-1'!EZ24 ="","",'TRI-1'!EZ24 )</f>
        <v/>
      </c>
      <c r="FA24" s="51" t="str">
        <f>IF('TRI-1'!FA24 ="","",'TRI-1'!FA24 )</f>
        <v/>
      </c>
      <c r="FB24" s="51" t="str">
        <f>IF('TRI-1'!FB24 ="","",'TRI-1'!FB24 )</f>
        <v/>
      </c>
      <c r="FC24" s="51" t="str">
        <f>IF('TRI-1'!FC24 ="","",'TRI-1'!FC24 )</f>
        <v/>
      </c>
      <c r="FD24" s="51">
        <f>IF('TRI-1'!FD24 ="","",'TRI-1'!FD24 )</f>
        <v>0</v>
      </c>
      <c r="FE24" s="51" t="str">
        <f>IF('TRI-1'!FE24 ="","",'TRI-1'!FE24 )</f>
        <v/>
      </c>
      <c r="FF24" s="51" t="str">
        <f>IF('TRI-1'!FF24 ="","",'TRI-1'!FF24 )</f>
        <v/>
      </c>
      <c r="FG24" s="51" t="str">
        <f>IF('TRI-1'!FG24 ="","",'TRI-1'!FG24 )</f>
        <v/>
      </c>
      <c r="FH24" s="51" t="str">
        <f>IF('TRI-1'!FH24 ="","",'TRI-1'!FH24 )</f>
        <v/>
      </c>
    </row>
    <row r="25" spans="1:164 16322:16326" ht="21" customHeight="1">
      <c r="B25" s="53">
        <v>8</v>
      </c>
      <c r="C25" s="272" t="str">
        <f>IF(NOTAS!E28&gt;"",NOTAS!E28,"")</f>
        <v>CONGACHA OÑA JEAN PIERRE</v>
      </c>
      <c r="D25" s="273"/>
      <c r="E25" s="273"/>
      <c r="F25" s="274"/>
      <c r="G25" s="51" t="str">
        <f>IF(OR('TRI-1'!G25 ="",'TRI-1'!G25&lt;0,'TRI-1'!G25  &gt;10),"",IF((ROUND(TRUNC(('TRI-1'!G25  ),2),0))=10,"A+",IF((ROUND(TRUNC(('TRI-1'!G25  ),2),0))=9,"A-",IF((ROUND(TRUNC(('TRI-1'!G25   ),2),0))=8,"B+",IF((ROUND(TRUNC(('TRI-1'!G25 ),2),0))=7,"B-",IF((ROUND(TRUNC(('TRI-1'!G25  ),2),0))=6,"C+",IF((ROUND(TRUNC(('TRI-1'!G25  ),2),0))=5,"C-",IF((ROUND(TRUNC(('TRI-1'!G25  ),2),0))=4,"D+",IF((ROUND(TRUNC(('TRI-1'!G25 ),2),0))=3,"D-",IF((ROUND(TRUNC(('TRI-1'!G25 ),2),0))=2,"E+",IF((ROUND(TRUNC(('TRI-1'!G25  ),2),0))&lt;=1,"E-","")))))))))))</f>
        <v>A-</v>
      </c>
      <c r="H25" s="51" t="str">
        <f>IF(OR('TRI-1'!H25 ="",'TRI-1'!H25&lt;0,'TRI-1'!H25  &gt;10),"",IF((ROUND(TRUNC(('TRI-1'!H25  ),2),0))=10,"A+",IF((ROUND(TRUNC(('TRI-1'!H25  ),2),0))=9,"A-",IF((ROUND(TRUNC(('TRI-1'!H25   ),2),0))=8,"B+",IF((ROUND(TRUNC(('TRI-1'!H25 ),2),0))=7,"B-",IF((ROUND(TRUNC(('TRI-1'!H25  ),2),0))=6,"C+",IF((ROUND(TRUNC(('TRI-1'!H25  ),2),0))=5,"C-",IF((ROUND(TRUNC(('TRI-1'!H25  ),2),0))=4,"D+",IF((ROUND(TRUNC(('TRI-1'!H25 ),2),0))=3,"D-",IF((ROUND(TRUNC(('TRI-1'!H25 ),2),0))=2,"E+",IF((ROUND(TRUNC(('TRI-1'!H25  ),2),0))&lt;=1,"E-","")))))))))))</f>
        <v>A+</v>
      </c>
      <c r="I25" s="51" t="str">
        <f>IF(OR('TRI-1'!I25 ="",'TRI-1'!I25&lt;0,'TRI-1'!I25  &gt;10),"",IF((ROUND(TRUNC(('TRI-1'!I25  ),2),0))=10,"A+",IF((ROUND(TRUNC(('TRI-1'!I25  ),2),0))=9,"A-",IF((ROUND(TRUNC(('TRI-1'!I25   ),2),0))=8,"B+",IF((ROUND(TRUNC(('TRI-1'!I25 ),2),0))=7,"B-",IF((ROUND(TRUNC(('TRI-1'!I25  ),2),0))=6,"C+",IF((ROUND(TRUNC(('TRI-1'!I25  ),2),0))=5,"C-",IF((ROUND(TRUNC(('TRI-1'!I25  ),2),0))=4,"D+",IF((ROUND(TRUNC(('TRI-1'!I25 ),2),0))=3,"D-",IF((ROUND(TRUNC(('TRI-1'!I25 ),2),0))=2,"E+",IF((ROUND(TRUNC(('TRI-1'!I25  ),2),0))&lt;=1,"E-","")))))))))))</f>
        <v>B-</v>
      </c>
      <c r="J25" s="51" t="str">
        <f>IF(OR('TRI-1'!J25 ="",'TRI-1'!J25&lt;0,'TRI-1'!J25  &gt;10),"",IF((ROUND(TRUNC(('TRI-1'!J25  ),2),0))=10,"A+",IF((ROUND(TRUNC(('TRI-1'!J25  ),2),0))=9,"A-",IF((ROUND(TRUNC(('TRI-1'!J25   ),2),0))=8,"B+",IF((ROUND(TRUNC(('TRI-1'!J25 ),2),0))=7,"B-",IF((ROUND(TRUNC(('TRI-1'!J25  ),2),0))=6,"C+",IF((ROUND(TRUNC(('TRI-1'!J25  ),2),0))=5,"C-",IF((ROUND(TRUNC(('TRI-1'!J25  ),2),0))=4,"D+",IF((ROUND(TRUNC(('TRI-1'!J25 ),2),0))=3,"D-",IF((ROUND(TRUNC(('TRI-1'!J25 ),2),0))=2,"E+",IF((ROUND(TRUNC(('TRI-1'!J25  ),2),0))&lt;=1,"E-","")))))))))))</f>
        <v>A+</v>
      </c>
      <c r="K25" s="51" t="str">
        <f>IF(OR('TRI-1'!K25 ="",'TRI-1'!K25&lt;0,'TRI-1'!K25  &gt;10),"",IF((ROUND(TRUNC(('TRI-1'!K25  ),2),0))=10,"A+",IF((ROUND(TRUNC(('TRI-1'!K25  ),2),0))=9,"A-",IF((ROUND(TRUNC(('TRI-1'!K25   ),2),0))=8,"B+",IF((ROUND(TRUNC(('TRI-1'!K25 ),2),0))=7,"B-",IF((ROUND(TRUNC(('TRI-1'!K25  ),2),0))=6,"C+",IF((ROUND(TRUNC(('TRI-1'!K25  ),2),0))=5,"C-",IF((ROUND(TRUNC(('TRI-1'!K25  ),2),0))=4,"D+",IF((ROUND(TRUNC(('TRI-1'!K25 ),2),0))=3,"D-",IF((ROUND(TRUNC(('TRI-1'!K25 ),2),0))=2,"E+",IF((ROUND(TRUNC(('TRI-1'!K25  ),2),0))&lt;=1,"E-","")))))))))))</f>
        <v>B+</v>
      </c>
      <c r="L25" s="51" t="str">
        <f>IF(OR('TRI-1'!L25 ="",'TRI-1'!L25&lt;0,'TRI-1'!L25  &gt;10),"",IF((ROUND(TRUNC(('TRI-1'!L25  ),2),0))=10,"A+",IF((ROUND(TRUNC(('TRI-1'!L25  ),2),0))=9,"A-",IF((ROUND(TRUNC(('TRI-1'!L25   ),2),0))=8,"B+",IF((ROUND(TRUNC(('TRI-1'!L25 ),2),0))=7,"B-",IF((ROUND(TRUNC(('TRI-1'!L25  ),2),0))=6,"C+",IF((ROUND(TRUNC(('TRI-1'!L25  ),2),0))=5,"C-",IF((ROUND(TRUNC(('TRI-1'!L25  ),2),0))=4,"D+",IF((ROUND(TRUNC(('TRI-1'!L25 ),2),0))=3,"D-",IF((ROUND(TRUNC(('TRI-1'!L25 ),2),0))=2,"E+",IF((ROUND(TRUNC(('TRI-1'!L25  ),2),0))&lt;=1,"E-","")))))))))))</f>
        <v>A+</v>
      </c>
      <c r="M25" s="51" t="str">
        <f>IF(OR('TRI-1'!M25 ="",'TRI-1'!M25&lt;0,'TRI-1'!M25  &gt;10),"",IF((ROUND(TRUNC(('TRI-1'!M25  ),2),0))=10,"A+",IF((ROUND(TRUNC(('TRI-1'!M25  ),2),0))=9,"A-",IF((ROUND(TRUNC(('TRI-1'!M25   ),2),0))=8,"B+",IF((ROUND(TRUNC(('TRI-1'!M25 ),2),0))=7,"B-",IF((ROUND(TRUNC(('TRI-1'!M25  ),2),0))=6,"C+",IF((ROUND(TRUNC(('TRI-1'!M25  ),2),0))=5,"C-",IF((ROUND(TRUNC(('TRI-1'!M25  ),2),0))=4,"D+",IF((ROUND(TRUNC(('TRI-1'!M25 ),2),0))=3,"D-",IF((ROUND(TRUNC(('TRI-1'!M25 ),2),0))=2,"E+",IF((ROUND(TRUNC(('TRI-1'!M25  ),2),0))&lt;=1,"E-","")))))))))))</f>
        <v>A+</v>
      </c>
      <c r="N25" s="51" t="str">
        <f>IF(OR('TRI-1'!N25 ="",'TRI-1'!N25&lt;0,'TRI-1'!N25  &gt;10),"",IF((ROUND(TRUNC(('TRI-1'!N25  ),2),0))=10,"A+",IF((ROUND(TRUNC(('TRI-1'!N25  ),2),0))=9,"A-",IF((ROUND(TRUNC(('TRI-1'!N25   ),2),0))=8,"B+",IF((ROUND(TRUNC(('TRI-1'!N25 ),2),0))=7,"B-",IF((ROUND(TRUNC(('TRI-1'!N25  ),2),0))=6,"C+",IF((ROUND(TRUNC(('TRI-1'!N25  ),2),0))=5,"C-",IF((ROUND(TRUNC(('TRI-1'!N25  ),2),0))=4,"D+",IF((ROUND(TRUNC(('TRI-1'!N25 ),2),0))=3,"D-",IF((ROUND(TRUNC(('TRI-1'!N25 ),2),0))=2,"E+",IF((ROUND(TRUNC(('TRI-1'!N25  ),2),0))&lt;=1,"E-","")))))))))))</f>
        <v>A+</v>
      </c>
      <c r="O25" s="51" t="str">
        <f>IF(OR('TRI-1'!O25 ="",'TRI-1'!O25&lt;0,'TRI-1'!O25  &gt;10),"",IF((ROUND(TRUNC(('TRI-1'!O25  ),2),0))=10,"A+",IF((ROUND(TRUNC(('TRI-1'!O25  ),2),0))=9,"A-",IF((ROUND(TRUNC(('TRI-1'!O25   ),2),0))=8,"B+",IF((ROUND(TRUNC(('TRI-1'!O25 ),2),0))=7,"B-",IF((ROUND(TRUNC(('TRI-1'!O25  ),2),0))=6,"C+",IF((ROUND(TRUNC(('TRI-1'!O25  ),2),0))=5,"C-",IF((ROUND(TRUNC(('TRI-1'!O25  ),2),0))=4,"D+",IF((ROUND(TRUNC(('TRI-1'!O25 ),2),0))=3,"D-",IF((ROUND(TRUNC(('TRI-1'!O25 ),2),0))=2,"E+",IF((ROUND(TRUNC(('TRI-1'!O25  ),2),0))&lt;=1,"E-","")))))))))))</f>
        <v>A+</v>
      </c>
      <c r="P25" s="51" t="str">
        <f>IF(OR('TRI-1'!P25 ="",'TRI-1'!P25&lt;0,'TRI-1'!P25  &gt;10),"",IF((ROUND(TRUNC(('TRI-1'!P25  ),2),0))=10,"A+",IF((ROUND(TRUNC(('TRI-1'!P25  ),2),0))=9,"A-",IF((ROUND(TRUNC(('TRI-1'!P25   ),2),0))=8,"B+",IF((ROUND(TRUNC(('TRI-1'!P25 ),2),0))=7,"B-",IF((ROUND(TRUNC(('TRI-1'!P25  ),2),0))=6,"C+",IF((ROUND(TRUNC(('TRI-1'!P25  ),2),0))=5,"C-",IF((ROUND(TRUNC(('TRI-1'!P25  ),2),0))=4,"D+",IF((ROUND(TRUNC(('TRI-1'!P25 ),2),0))=3,"D-",IF((ROUND(TRUNC(('TRI-1'!P25 ),2),0))=2,"E+",IF((ROUND(TRUNC(('TRI-1'!P25  ),2),0))&lt;=1,"E-","")))))))))))</f>
        <v>A+</v>
      </c>
      <c r="Q25" s="51" t="str">
        <f>IF(OR('TRI-1'!Q25 ="",'TRI-1'!Q25&lt;0,'TRI-1'!Q25  &gt;10),"",IF((ROUND(TRUNC(('TRI-1'!Q25  ),2),0))=10,"A+",IF((ROUND(TRUNC(('TRI-1'!Q25  ),2),0))=9,"A-",IF((ROUND(TRUNC(('TRI-1'!Q25   ),2),0))=8,"B+",IF((ROUND(TRUNC(('TRI-1'!Q25 ),2),0))=7,"B-",IF((ROUND(TRUNC(('TRI-1'!Q25  ),2),0))=6,"C+",IF((ROUND(TRUNC(('TRI-1'!Q25  ),2),0))=5,"C-",IF((ROUND(TRUNC(('TRI-1'!Q25  ),2),0))=4,"D+",IF((ROUND(TRUNC(('TRI-1'!Q25 ),2),0))=3,"D-",IF((ROUND(TRUNC(('TRI-1'!Q25 ),2),0))=2,"E+",IF((ROUND(TRUNC(('TRI-1'!Q25  ),2),0))&lt;=1,"E-","")))))))))))</f>
        <v>A+</v>
      </c>
      <c r="R25" s="51" t="str">
        <f>IF(OR('TRI-1'!R25 ="",'TRI-1'!R25&lt;0,'TRI-1'!R25  &gt;10),"",IF((ROUND(TRUNC(('TRI-1'!R25  ),2),0))=10,"A+",IF((ROUND(TRUNC(('TRI-1'!R25  ),2),0))=9,"A-",IF((ROUND(TRUNC(('TRI-1'!R25   ),2),0))=8,"B+",IF((ROUND(TRUNC(('TRI-1'!R25 ),2),0))=7,"B-",IF((ROUND(TRUNC(('TRI-1'!R25  ),2),0))=6,"C+",IF((ROUND(TRUNC(('TRI-1'!R25  ),2),0))=5,"C-",IF((ROUND(TRUNC(('TRI-1'!R25  ),2),0))=4,"D+",IF((ROUND(TRUNC(('TRI-1'!R25 ),2),0))=3,"D-",IF((ROUND(TRUNC(('TRI-1'!R25 ),2),0))=2,"E+",IF((ROUND(TRUNC(('TRI-1'!R25  ),2),0))&lt;=1,"E-","")))))))))))</f>
        <v>A+</v>
      </c>
      <c r="S25" s="51" t="str">
        <f>IF(OR('TRI-1'!S25 ="",'TRI-1'!S25&lt;0,'TRI-1'!S25  &gt;10),"",IF((ROUND(TRUNC(('TRI-1'!S25  ),2),0))=10,"A+",IF((ROUND(TRUNC(('TRI-1'!S25  ),2),0))=9,"A-",IF((ROUND(TRUNC(('TRI-1'!S25   ),2),0))=8,"B+",IF((ROUND(TRUNC(('TRI-1'!S25 ),2),0))=7,"B-",IF((ROUND(TRUNC(('TRI-1'!S25  ),2),0))=6,"C+",IF((ROUND(TRUNC(('TRI-1'!S25  ),2),0))=5,"C-",IF((ROUND(TRUNC(('TRI-1'!S25  ),2),0))=4,"D+",IF((ROUND(TRUNC(('TRI-1'!S25 ),2),0))=3,"D-",IF((ROUND(TRUNC(('TRI-1'!S25 ),2),0))=2,"E+",IF((ROUND(TRUNC(('TRI-1'!S25  ),2),0))&lt;=1,"E-","")))))))))))</f>
        <v>B+</v>
      </c>
      <c r="T25" s="51" t="str">
        <f>IF(OR('TRI-1'!T25 ="",'TRI-1'!T25&lt;0,'TRI-1'!T25  &gt;10),"",IF((ROUND(TRUNC(('TRI-1'!T25  ),2),0))=10,"A+",IF((ROUND(TRUNC(('TRI-1'!T25  ),2),0))=9,"A-",IF((ROUND(TRUNC(('TRI-1'!T25   ),2),0))=8,"B+",IF((ROUND(TRUNC(('TRI-1'!T25 ),2),0))=7,"B-",IF((ROUND(TRUNC(('TRI-1'!T25  ),2),0))=6,"C+",IF((ROUND(TRUNC(('TRI-1'!T25  ),2),0))=5,"C-",IF((ROUND(TRUNC(('TRI-1'!T25  ),2),0))=4,"D+",IF((ROUND(TRUNC(('TRI-1'!T25 ),2),0))=3,"D-",IF((ROUND(TRUNC(('TRI-1'!T25 ),2),0))=2,"E+",IF((ROUND(TRUNC(('TRI-1'!T25  ),2),0))&lt;=1,"E-","")))))))))))</f>
        <v>A+</v>
      </c>
      <c r="U25" s="51" t="str">
        <f>IF(OR('TRI-1'!U25 ="",'TRI-1'!U25&lt;0,'TRI-1'!U25  &gt;10),"",IF((ROUND(TRUNC(('TRI-1'!U25  ),2),0))=10,"A+",IF((ROUND(TRUNC(('TRI-1'!U25  ),2),0))=9,"A-",IF((ROUND(TRUNC(('TRI-1'!U25   ),2),0))=8,"B+",IF((ROUND(TRUNC(('TRI-1'!U25 ),2),0))=7,"B-",IF((ROUND(TRUNC(('TRI-1'!U25  ),2),0))=6,"C+",IF((ROUND(TRUNC(('TRI-1'!U25  ),2),0))=5,"C-",IF((ROUND(TRUNC(('TRI-1'!U25  ),2),0))=4,"D+",IF((ROUND(TRUNC(('TRI-1'!U25 ),2),0))=3,"D-",IF((ROUND(TRUNC(('TRI-1'!U25 ),2),0))=2,"E+",IF((ROUND(TRUNC(('TRI-1'!U25  ),2),0))&lt;=1,"E-","")))))))))))</f>
        <v>A+</v>
      </c>
      <c r="V25" s="51" t="str">
        <f>IF(OR('TRI-1'!V25 ="",'TRI-1'!V25&lt;0,'TRI-1'!V25  &gt;10),"",IF((ROUND(TRUNC(('TRI-1'!V25  ),2),0))=10,"A+",IF((ROUND(TRUNC(('TRI-1'!V25  ),2),0))=9,"A-",IF((ROUND(TRUNC(('TRI-1'!V25   ),2),0))=8,"B+",IF((ROUND(TRUNC(('TRI-1'!V25 ),2),0))=7,"B-",IF((ROUND(TRUNC(('TRI-1'!V25  ),2),0))=6,"C+",IF((ROUND(TRUNC(('TRI-1'!V25  ),2),0))=5,"C-",IF((ROUND(TRUNC(('TRI-1'!V25  ),2),0))=4,"D+",IF((ROUND(TRUNC(('TRI-1'!V25 ),2),0))=3,"D-",IF((ROUND(TRUNC(('TRI-1'!V25 ),2),0))=2,"E+",IF((ROUND(TRUNC(('TRI-1'!V25  ),2),0))&lt;=1,"E-","")))))))))))</f>
        <v>A+</v>
      </c>
      <c r="W25" s="51" t="str">
        <f>IF(OR('TRI-1'!W25 ="",'TRI-1'!W25&lt;0,'TRI-1'!W25  &gt;10),"",IF((ROUND(TRUNC(('TRI-1'!W25  ),2),0))=10,"A+",IF((ROUND(TRUNC(('TRI-1'!W25  ),2),0))=9,"A-",IF((ROUND(TRUNC(('TRI-1'!W25   ),2),0))=8,"B+",IF((ROUND(TRUNC(('TRI-1'!W25 ),2),0))=7,"B-",IF((ROUND(TRUNC(('TRI-1'!W25  ),2),0))=6,"C+",IF((ROUND(TRUNC(('TRI-1'!W25  ),2),0))=5,"C-",IF((ROUND(TRUNC(('TRI-1'!W25  ),2),0))=4,"D+",IF((ROUND(TRUNC(('TRI-1'!W25 ),2),0))=3,"D-",IF((ROUND(TRUNC(('TRI-1'!W25 ),2),0))=2,"E+",IF((ROUND(TRUNC(('TRI-1'!W25  ),2),0))&lt;=1,"E-","")))))))))))</f>
        <v>A+</v>
      </c>
      <c r="X25" s="51" t="str">
        <f>IF(OR('TRI-1'!X25 ="",'TRI-1'!X25&lt;0,'TRI-1'!X25  &gt;10),"",IF((ROUND(TRUNC(('TRI-1'!X25  ),2),0))=10,"A+",IF((ROUND(TRUNC(('TRI-1'!X25  ),2),0))=9,"A-",IF((ROUND(TRUNC(('TRI-1'!X25   ),2),0))=8,"B+",IF((ROUND(TRUNC(('TRI-1'!X25 ),2),0))=7,"B-",IF((ROUND(TRUNC(('TRI-1'!X25  ),2),0))=6,"C+",IF((ROUND(TRUNC(('TRI-1'!X25  ),2),0))=5,"C-",IF((ROUND(TRUNC(('TRI-1'!X25  ),2),0))=4,"D+",IF((ROUND(TRUNC(('TRI-1'!X25 ),2),0))=3,"D-",IF((ROUND(TRUNC(('TRI-1'!X25 ),2),0))=2,"E+",IF((ROUND(TRUNC(('TRI-1'!X25  ),2),0))&lt;=1,"E-","")))))))))))</f>
        <v>A+</v>
      </c>
      <c r="Y25" s="51" t="str">
        <f>IF(OR('TRI-1'!Y25 ="",'TRI-1'!Y25&lt;0,'TRI-1'!Y25  &gt;10),"",IF((ROUND(TRUNC(('TRI-1'!Y25  ),2),0))=10,"A+",IF((ROUND(TRUNC(('TRI-1'!Y25  ),2),0))=9,"A-",IF((ROUND(TRUNC(('TRI-1'!Y25   ),2),0))=8,"B+",IF((ROUND(TRUNC(('TRI-1'!Y25 ),2),0))=7,"B-",IF((ROUND(TRUNC(('TRI-1'!Y25  ),2),0))=6,"C+",IF((ROUND(TRUNC(('TRI-1'!Y25  ),2),0))=5,"C-",IF((ROUND(TRUNC(('TRI-1'!Y25  ),2),0))=4,"D+",IF((ROUND(TRUNC(('TRI-1'!Y25 ),2),0))=3,"D-",IF((ROUND(TRUNC(('TRI-1'!Y25 ),2),0))=2,"E+",IF((ROUND(TRUNC(('TRI-1'!Y25  ),2),0))&lt;=1,"E-","")))))))))))</f>
        <v>A+</v>
      </c>
      <c r="Z25" s="51" t="str">
        <f>IF(OR('TRI-1'!Z25 ="",'TRI-1'!Z25&lt;0,'TRI-1'!Z25  &gt;10),"",IF((ROUND(TRUNC(('TRI-1'!Z25  ),2),0))=10,"A+",IF((ROUND(TRUNC(('TRI-1'!Z25  ),2),0))=9,"A-",IF((ROUND(TRUNC(('TRI-1'!Z25   ),2),0))=8,"B+",IF((ROUND(TRUNC(('TRI-1'!Z25 ),2),0))=7,"B-",IF((ROUND(TRUNC(('TRI-1'!Z25  ),2),0))=6,"C+",IF((ROUND(TRUNC(('TRI-1'!Z25  ),2),0))=5,"C-",IF((ROUND(TRUNC(('TRI-1'!Z25  ),2),0))=4,"D+",IF((ROUND(TRUNC(('TRI-1'!Z25 ),2),0))=3,"D-",IF((ROUND(TRUNC(('TRI-1'!Z25 ),2),0))=2,"E+",IF((ROUND(TRUNC(('TRI-1'!Z25  ),2),0))&lt;=1,"E-","")))))))))))</f>
        <v>A+</v>
      </c>
      <c r="AA25" s="51" t="str">
        <f>IF(OR('TRI-1'!AA25 ="",'TRI-1'!AA25&lt;0,'TRI-1'!AA25  &gt;10),"",IF((ROUND(TRUNC(('TRI-1'!AA25  ),2),0))=10,"A+",IF((ROUND(TRUNC(('TRI-1'!AA25  ),2),0))=9,"A-",IF((ROUND(TRUNC(('TRI-1'!AA25   ),2),0))=8,"B+",IF((ROUND(TRUNC(('TRI-1'!AA25 ),2),0))=7,"B-",IF((ROUND(TRUNC(('TRI-1'!AA25  ),2),0))=6,"C+",IF((ROUND(TRUNC(('TRI-1'!AA25  ),2),0))=5,"C-",IF((ROUND(TRUNC(('TRI-1'!AA25  ),2),0))=4,"D+",IF((ROUND(TRUNC(('TRI-1'!AA25 ),2),0))=3,"D-",IF((ROUND(TRUNC(('TRI-1'!AA25 ),2),0))=2,"E+",IF((ROUND(TRUNC(('TRI-1'!AA25  ),2),0))&lt;=1,"E-","")))))))))))</f>
        <v>A+</v>
      </c>
      <c r="AB25" s="51" t="str">
        <f>IF(OR('TRI-1'!AB25 ="",'TRI-1'!AB25&lt;0,'TRI-1'!AB25  &gt;10),"",IF((ROUND(TRUNC(('TRI-1'!AB25  ),2),0))=10,"A+",IF((ROUND(TRUNC(('TRI-1'!AB25  ),2),0))=9,"A-",IF((ROUND(TRUNC(('TRI-1'!AB25   ),2),0))=8,"B+",IF((ROUND(TRUNC(('TRI-1'!AB25 ),2),0))=7,"B-",IF((ROUND(TRUNC(('TRI-1'!AB25  ),2),0))=6,"C+",IF((ROUND(TRUNC(('TRI-1'!AB25  ),2),0))=5,"C-",IF((ROUND(TRUNC(('TRI-1'!AB25  ),2),0))=4,"D+",IF((ROUND(TRUNC(('TRI-1'!AB25 ),2),0))=3,"D-",IF((ROUND(TRUNC(('TRI-1'!AB25 ),2),0))=2,"E+",IF((ROUND(TRUNC(('TRI-1'!AB25  ),2),0))&lt;=1,"E-","")))))))))))</f>
        <v>A+</v>
      </c>
      <c r="AC25" s="51" t="str">
        <f>IF(OR('TRI-1'!AC25 ="",'TRI-1'!AC25&lt;0,'TRI-1'!AC25  &gt;10),"",IF((ROUND(TRUNC(('TRI-1'!AC25  ),2),0))=10,"A+",IF((ROUND(TRUNC(('TRI-1'!AC25  ),2),0))=9,"A-",IF((ROUND(TRUNC(('TRI-1'!AC25   ),2),0))=8,"B+",IF((ROUND(TRUNC(('TRI-1'!AC25 ),2),0))=7,"B-",IF((ROUND(TRUNC(('TRI-1'!AC25  ),2),0))=6,"C+",IF((ROUND(TRUNC(('TRI-1'!AC25  ),2),0))=5,"C-",IF((ROUND(TRUNC(('TRI-1'!AC25  ),2),0))=4,"D+",IF((ROUND(TRUNC(('TRI-1'!AC25 ),2),0))=3,"D-",IF((ROUND(TRUNC(('TRI-1'!AC25 ),2),0))=2,"E+",IF((ROUND(TRUNC(('TRI-1'!AC25  ),2),0))&lt;=1,"E-","")))))))))))</f>
        <v>A+</v>
      </c>
      <c r="AD25" s="51" t="str">
        <f>IF(OR('TRI-1'!AD25 ="",'TRI-1'!AD25&lt;0,'TRI-1'!AD25  &gt;10),"",IF((ROUND(TRUNC(('TRI-1'!AD25  ),2),0))=10,"A+",IF((ROUND(TRUNC(('TRI-1'!AD25  ),2),0))=9,"A-",IF((ROUND(TRUNC(('TRI-1'!AD25   ),2),0))=8,"B+",IF((ROUND(TRUNC(('TRI-1'!AD25 ),2),0))=7,"B-",IF((ROUND(TRUNC(('TRI-1'!AD25  ),2),0))=6,"C+",IF((ROUND(TRUNC(('TRI-1'!AD25  ),2),0))=5,"C-",IF((ROUND(TRUNC(('TRI-1'!AD25  ),2),0))=4,"D+",IF((ROUND(TRUNC(('TRI-1'!AD25 ),2),0))=3,"D-",IF((ROUND(TRUNC(('TRI-1'!AD25 ),2),0))=2,"E+",IF((ROUND(TRUNC(('TRI-1'!AD25  ),2),0))&lt;=1,"E-","")))))))))))</f>
        <v>A+</v>
      </c>
      <c r="AE25" s="51" t="str">
        <f>IF(OR('TRI-1'!AE25 ="",'TRI-1'!AE25&lt;0,'TRI-1'!AE25  &gt;10),"",IF((ROUND(TRUNC(('TRI-1'!AE25  ),2),0))=10,"A+",IF((ROUND(TRUNC(('TRI-1'!AE25  ),2),0))=9,"A-",IF((ROUND(TRUNC(('TRI-1'!AE25   ),2),0))=8,"B+",IF((ROUND(TRUNC(('TRI-1'!AE25 ),2),0))=7,"B-",IF((ROUND(TRUNC(('TRI-1'!AE25  ),2),0))=6,"C+",IF((ROUND(TRUNC(('TRI-1'!AE25  ),2),0))=5,"C-",IF((ROUND(TRUNC(('TRI-1'!AE25  ),2),0))=4,"D+",IF((ROUND(TRUNC(('TRI-1'!AE25 ),2),0))=3,"D-",IF((ROUND(TRUNC(('TRI-1'!AE25 ),2),0))=2,"E+",IF((ROUND(TRUNC(('TRI-1'!AE25  ),2),0))&lt;=1,"E-","")))))))))))</f>
        <v>A+</v>
      </c>
      <c r="AF25" s="51" t="str">
        <f>IF(OR('TRI-1'!AF25 ="",'TRI-1'!AF25&lt;0,'TRI-1'!AF25  &gt;10),"",IF((ROUND(TRUNC(('TRI-1'!AF25  ),2),0))=10,"A+",IF((ROUND(TRUNC(('TRI-1'!AF25  ),2),0))=9,"A-",IF((ROUND(TRUNC(('TRI-1'!AF25   ),2),0))=8,"B+",IF((ROUND(TRUNC(('TRI-1'!AF25 ),2),0))=7,"B-",IF((ROUND(TRUNC(('TRI-1'!AF25  ),2),0))=6,"C+",IF((ROUND(TRUNC(('TRI-1'!AF25  ),2),0))=5,"C-",IF((ROUND(TRUNC(('TRI-1'!AF25  ),2),0))=4,"D+",IF((ROUND(TRUNC(('TRI-1'!AF25 ),2),0))=3,"D-",IF((ROUND(TRUNC(('TRI-1'!AF25 ),2),0))=2,"E+",IF((ROUND(TRUNC(('TRI-1'!AF25  ),2),0))&lt;=1,"E-","")))))))))))</f>
        <v>A+</v>
      </c>
      <c r="AG25" s="51" t="str">
        <f>IF(OR('TRI-1'!AG25 ="",'TRI-1'!AG25&lt;0,'TRI-1'!AG25  &gt;10),"",IF((ROUND(TRUNC(('TRI-1'!AG25  ),2),0))=10,"A+",IF((ROUND(TRUNC(('TRI-1'!AG25  ),2),0))=9,"A-",IF((ROUND(TRUNC(('TRI-1'!AG25   ),2),0))=8,"B+",IF((ROUND(TRUNC(('TRI-1'!AG25 ),2),0))=7,"B-",IF((ROUND(TRUNC(('TRI-1'!AG25  ),2),0))=6,"C+",IF((ROUND(TRUNC(('TRI-1'!AG25  ),2),0))=5,"C-",IF((ROUND(TRUNC(('TRI-1'!AG25  ),2),0))=4,"D+",IF((ROUND(TRUNC(('TRI-1'!AG25 ),2),0))=3,"D-",IF((ROUND(TRUNC(('TRI-1'!AG25 ),2),0))=2,"E+",IF((ROUND(TRUNC(('TRI-1'!AG25  ),2),0))&lt;=1,"E-","")))))))))))</f>
        <v>A+</v>
      </c>
      <c r="AH25" s="51" t="str">
        <f>IF(OR('TRI-1'!AH25 ="",'TRI-1'!AH25&lt;0,'TRI-1'!AH25  &gt;10),"",IF((ROUND(TRUNC(('TRI-1'!AH25  ),2),0))=10,"A+",IF((ROUND(TRUNC(('TRI-1'!AH25  ),2),0))=9,"A-",IF((ROUND(TRUNC(('TRI-1'!AH25   ),2),0))=8,"B+",IF((ROUND(TRUNC(('TRI-1'!AH25 ),2),0))=7,"B-",IF((ROUND(TRUNC(('TRI-1'!AH25  ),2),0))=6,"C+",IF((ROUND(TRUNC(('TRI-1'!AH25  ),2),0))=5,"C-",IF((ROUND(TRUNC(('TRI-1'!AH25  ),2),0))=4,"D+",IF((ROUND(TRUNC(('TRI-1'!AH25 ),2),0))=3,"D-",IF((ROUND(TRUNC(('TRI-1'!AH25 ),2),0))=2,"E+",IF((ROUND(TRUNC(('TRI-1'!AH25  ),2),0))&lt;=1,"E-","")))))))))))</f>
        <v>B+</v>
      </c>
      <c r="AI25" s="51" t="str">
        <f>IF(OR('TRI-1'!AI25 ="",'TRI-1'!AI25&lt;0,'TRI-1'!AI25  &gt;10),"",IF((ROUND(TRUNC(('TRI-1'!AI25  ),2),0))=10,"A+",IF((ROUND(TRUNC(('TRI-1'!AI25  ),2),0))=9,"A-",IF((ROUND(TRUNC(('TRI-1'!AI25   ),2),0))=8,"B+",IF((ROUND(TRUNC(('TRI-1'!AI25 ),2),0))=7,"B-",IF((ROUND(TRUNC(('TRI-1'!AI25  ),2),0))=6,"C+",IF((ROUND(TRUNC(('TRI-1'!AI25  ),2),0))=5,"C-",IF((ROUND(TRUNC(('TRI-1'!AI25  ),2),0))=4,"D+",IF((ROUND(TRUNC(('TRI-1'!AI25 ),2),0))=3,"D-",IF((ROUND(TRUNC(('TRI-1'!AI25 ),2),0))=2,"E+",IF((ROUND(TRUNC(('TRI-1'!AI25  ),2),0))&lt;=1,"E-","")))))))))))</f>
        <v>B+</v>
      </c>
      <c r="AJ25" s="51" t="str">
        <f>IF(OR('TRI-1'!AJ25 ="",'TRI-1'!AJ25&lt;0,'TRI-1'!AJ25  &gt;10),"",IF((ROUND(TRUNC(('TRI-1'!AJ25  ),2),0))=10,"A+",IF((ROUND(TRUNC(('TRI-1'!AJ25  ),2),0))=9,"A-",IF((ROUND(TRUNC(('TRI-1'!AJ25   ),2),0))=8,"B+",IF((ROUND(TRUNC(('TRI-1'!AJ25 ),2),0))=7,"B-",IF((ROUND(TRUNC(('TRI-1'!AJ25  ),2),0))=6,"C+",IF((ROUND(TRUNC(('TRI-1'!AJ25  ),2),0))=5,"C-",IF((ROUND(TRUNC(('TRI-1'!AJ25  ),2),0))=4,"D+",IF((ROUND(TRUNC(('TRI-1'!AJ25 ),2),0))=3,"D-",IF((ROUND(TRUNC(('TRI-1'!AJ25 ),2),0))=2,"E+",IF((ROUND(TRUNC(('TRI-1'!AJ25  ),2),0))&lt;=1,"E-","")))))))))))</f>
        <v>A+</v>
      </c>
      <c r="AK25" s="51" t="str">
        <f>IF(OR('TRI-1'!AK25 ="",'TRI-1'!AK25&lt;0,'TRI-1'!AK25  &gt;10),"",IF((ROUND(TRUNC(('TRI-1'!AK25  ),2),0))=10,"A+",IF((ROUND(TRUNC(('TRI-1'!AK25  ),2),0))=9,"A-",IF((ROUND(TRUNC(('TRI-1'!AK25   ),2),0))=8,"B+",IF((ROUND(TRUNC(('TRI-1'!AK25 ),2),0))=7,"B-",IF((ROUND(TRUNC(('TRI-1'!AK25  ),2),0))=6,"C+",IF((ROUND(TRUNC(('TRI-1'!AK25  ),2),0))=5,"C-",IF((ROUND(TRUNC(('TRI-1'!AK25  ),2),0))=4,"D+",IF((ROUND(TRUNC(('TRI-1'!AK25 ),2),0))=3,"D-",IF((ROUND(TRUNC(('TRI-1'!AK25 ),2),0))=2,"E+",IF((ROUND(TRUNC(('TRI-1'!AK25  ),2),0))&lt;=1,"E-","")))))))))))</f>
        <v>A+</v>
      </c>
      <c r="AL25" s="51" t="str">
        <f>IF(OR('TRI-1'!AL25 ="",'TRI-1'!AL25&lt;0,'TRI-1'!AL25  &gt;10),"",IF((ROUND(TRUNC(('TRI-1'!AL25  ),2),0))=10,"A+",IF((ROUND(TRUNC(('TRI-1'!AL25  ),2),0))=9,"A-",IF((ROUND(TRUNC(('TRI-1'!AL25   ),2),0))=8,"B+",IF((ROUND(TRUNC(('TRI-1'!AL25 ),2),0))=7,"B-",IF((ROUND(TRUNC(('TRI-1'!AL25  ),2),0))=6,"C+",IF((ROUND(TRUNC(('TRI-1'!AL25  ),2),0))=5,"C-",IF((ROUND(TRUNC(('TRI-1'!AL25  ),2),0))=4,"D+",IF((ROUND(TRUNC(('TRI-1'!AL25 ),2),0))=3,"D-",IF((ROUND(TRUNC(('TRI-1'!AL25 ),2),0))=2,"E+",IF((ROUND(TRUNC(('TRI-1'!AL25  ),2),0))&lt;=1,"E-","")))))))))))</f>
        <v>A+</v>
      </c>
      <c r="AM25" s="51" t="str">
        <f>IF(OR('TRI-1'!AM25 ="",'TRI-1'!AM25&lt;0,'TRI-1'!AM25  &gt;10),"",IF((ROUND(TRUNC(('TRI-1'!AM25  ),2),0))=10,"A+",IF((ROUND(TRUNC(('TRI-1'!AM25  ),2),0))=9,"A-",IF((ROUND(TRUNC(('TRI-1'!AM25   ),2),0))=8,"B+",IF((ROUND(TRUNC(('TRI-1'!AM25 ),2),0))=7,"B-",IF((ROUND(TRUNC(('TRI-1'!AM25  ),2),0))=6,"C+",IF((ROUND(TRUNC(('TRI-1'!AM25  ),2),0))=5,"C-",IF((ROUND(TRUNC(('TRI-1'!AM25  ),2),0))=4,"D+",IF((ROUND(TRUNC(('TRI-1'!AM25 ),2),0))=3,"D-",IF((ROUND(TRUNC(('TRI-1'!AM25 ),2),0))=2,"E+",IF((ROUND(TRUNC(('TRI-1'!AM25  ),2),0))&lt;=1,"E-","")))))))))))</f>
        <v>B-</v>
      </c>
      <c r="AN25" s="51" t="str">
        <f>IF(OR('TRI-1'!AN25 ="",'TRI-1'!AN25&lt;0,'TRI-1'!AN25  &gt;10),"",IF((ROUND(TRUNC(('TRI-1'!AN25  ),2),0))=10,"A+",IF((ROUND(TRUNC(('TRI-1'!AN25  ),2),0))=9,"A-",IF((ROUND(TRUNC(('TRI-1'!AN25   ),2),0))=8,"B+",IF((ROUND(TRUNC(('TRI-1'!AN25 ),2),0))=7,"B-",IF((ROUND(TRUNC(('TRI-1'!AN25  ),2),0))=6,"C+",IF((ROUND(TRUNC(('TRI-1'!AN25  ),2),0))=5,"C-",IF((ROUND(TRUNC(('TRI-1'!AN25  ),2),0))=4,"D+",IF((ROUND(TRUNC(('TRI-1'!AN25 ),2),0))=3,"D-",IF((ROUND(TRUNC(('TRI-1'!AN25 ),2),0))=2,"E+",IF((ROUND(TRUNC(('TRI-1'!AN25  ),2),0))&lt;=1,"E-","")))))))))))</f>
        <v>A+</v>
      </c>
      <c r="AO25" s="51" t="str">
        <f>IF(OR('TRI-1'!AO25 ="",'TRI-1'!AO25&lt;0,'TRI-1'!AO25  &gt;10),"",IF((ROUND(TRUNC(('TRI-1'!AO25  ),2),0))=10,"A+",IF((ROUND(TRUNC(('TRI-1'!AO25  ),2),0))=9,"A-",IF((ROUND(TRUNC(('TRI-1'!AO25   ),2),0))=8,"B+",IF((ROUND(TRUNC(('TRI-1'!AO25 ),2),0))=7,"B-",IF((ROUND(TRUNC(('TRI-1'!AO25  ),2),0))=6,"C+",IF((ROUND(TRUNC(('TRI-1'!AO25  ),2),0))=5,"C-",IF((ROUND(TRUNC(('TRI-1'!AO25  ),2),0))=4,"D+",IF((ROUND(TRUNC(('TRI-1'!AO25 ),2),0))=3,"D-",IF((ROUND(TRUNC(('TRI-1'!AO25 ),2),0))=2,"E+",IF((ROUND(TRUNC(('TRI-1'!AO25  ),2),0))&lt;=1,"E-","")))))))))))</f>
        <v>A+</v>
      </c>
      <c r="AP25" s="51" t="str">
        <f>IF(OR('TRI-1'!AP25 ="",'TRI-1'!AP25&lt;0,'TRI-1'!AP25  &gt;10),"",IF((ROUND(TRUNC(('TRI-1'!AP25  ),2),0))=10,"A+",IF((ROUND(TRUNC(('TRI-1'!AP25  ),2),0))=9,"A-",IF((ROUND(TRUNC(('TRI-1'!AP25   ),2),0))=8,"B+",IF((ROUND(TRUNC(('TRI-1'!AP25 ),2),0))=7,"B-",IF((ROUND(TRUNC(('TRI-1'!AP25  ),2),0))=6,"C+",IF((ROUND(TRUNC(('TRI-1'!AP25  ),2),0))=5,"C-",IF((ROUND(TRUNC(('TRI-1'!AP25  ),2),0))=4,"D+",IF((ROUND(TRUNC(('TRI-1'!AP25 ),2),0))=3,"D-",IF((ROUND(TRUNC(('TRI-1'!AP25 ),2),0))=2,"E+",IF((ROUND(TRUNC(('TRI-1'!AP25  ),2),0))&lt;=1,"E-","")))))))))))</f>
        <v>A+</v>
      </c>
      <c r="AQ25" s="51" t="str">
        <f>IF(OR('TRI-1'!AQ25 ="",'TRI-1'!AQ25&lt;0,'TRI-1'!AQ25  &gt;10),"",IF((ROUND(TRUNC(('TRI-1'!AQ25  ),2),0))=10,"A+",IF((ROUND(TRUNC(('TRI-1'!AQ25  ),2),0))=9,"A-",IF((ROUND(TRUNC(('TRI-1'!AQ25   ),2),0))=8,"B+",IF((ROUND(TRUNC(('TRI-1'!AQ25 ),2),0))=7,"B-",IF((ROUND(TRUNC(('TRI-1'!AQ25  ),2),0))=6,"C+",IF((ROUND(TRUNC(('TRI-1'!AQ25  ),2),0))=5,"C-",IF((ROUND(TRUNC(('TRI-1'!AQ25  ),2),0))=4,"D+",IF((ROUND(TRUNC(('TRI-1'!AQ25 ),2),0))=3,"D-",IF((ROUND(TRUNC(('TRI-1'!AQ25 ),2),0))=2,"E+",IF((ROUND(TRUNC(('TRI-1'!AQ25  ),2),0))&lt;=1,"E-","")))))))))))</f>
        <v>A+</v>
      </c>
      <c r="AR25" s="51" t="str">
        <f>IF(OR('TRI-1'!AR25 ="",'TRI-1'!AR25&lt;0,'TRI-1'!AR25  &gt;10),"",IF((ROUND(TRUNC(('TRI-1'!AR25  ),2),0))=10,"A+",IF((ROUND(TRUNC(('TRI-1'!AR25  ),2),0))=9,"A-",IF((ROUND(TRUNC(('TRI-1'!AR25   ),2),0))=8,"B+",IF((ROUND(TRUNC(('TRI-1'!AR25 ),2),0))=7,"B-",IF((ROUND(TRUNC(('TRI-1'!AR25  ),2),0))=6,"C+",IF((ROUND(TRUNC(('TRI-1'!AR25  ),2),0))=5,"C-",IF((ROUND(TRUNC(('TRI-1'!AR25  ),2),0))=4,"D+",IF((ROUND(TRUNC(('TRI-1'!AR25 ),2),0))=3,"D-",IF((ROUND(TRUNC(('TRI-1'!AR25 ),2),0))=2,"E+",IF((ROUND(TRUNC(('TRI-1'!AR25  ),2),0))&lt;=1,"E-","")))))))))))</f>
        <v>A+</v>
      </c>
      <c r="AS25" s="51" t="str">
        <f>IF(OR('TRI-1'!AS25 ="",'TRI-1'!AS25&lt;0,'TRI-1'!AS25  &gt;10),"",IF((ROUND(TRUNC(('TRI-1'!AS25  ),2),0))=10,"A+",IF((ROUND(TRUNC(('TRI-1'!AS25  ),2),0))=9,"A-",IF((ROUND(TRUNC(('TRI-1'!AS25   ),2),0))=8,"B+",IF((ROUND(TRUNC(('TRI-1'!AS25 ),2),0))=7,"B-",IF((ROUND(TRUNC(('TRI-1'!AS25  ),2),0))=6,"C+",IF((ROUND(TRUNC(('TRI-1'!AS25  ),2),0))=5,"C-",IF((ROUND(TRUNC(('TRI-1'!AS25  ),2),0))=4,"D+",IF((ROUND(TRUNC(('TRI-1'!AS25 ),2),0))=3,"D-",IF((ROUND(TRUNC(('TRI-1'!AS25 ),2),0))=2,"E+",IF((ROUND(TRUNC(('TRI-1'!AS25  ),2),0))&lt;=1,"E-","")))))))))))</f>
        <v>A+</v>
      </c>
      <c r="AT25" s="51" t="str">
        <f>IF(OR('TRI-1'!AT25 ="",'TRI-1'!AT25&lt;0,'TRI-1'!AT25  &gt;10),"",IF((ROUND(TRUNC(('TRI-1'!AT25  ),2),0))=10,"A+",IF((ROUND(TRUNC(('TRI-1'!AT25  ),2),0))=9,"A-",IF((ROUND(TRUNC(('TRI-1'!AT25   ),2),0))=8,"B+",IF((ROUND(TRUNC(('TRI-1'!AT25 ),2),0))=7,"B-",IF((ROUND(TRUNC(('TRI-1'!AT25  ),2),0))=6,"C+",IF((ROUND(TRUNC(('TRI-1'!AT25  ),2),0))=5,"C-",IF((ROUND(TRUNC(('TRI-1'!AT25  ),2),0))=4,"D+",IF((ROUND(TRUNC(('TRI-1'!AT25 ),2),0))=3,"D-",IF((ROUND(TRUNC(('TRI-1'!AT25 ),2),0))=2,"E+",IF((ROUND(TRUNC(('TRI-1'!AT25  ),2),0))&lt;=1,"E-","")))))))))))</f>
        <v>A+</v>
      </c>
      <c r="AU25" s="51" t="str">
        <f>IF(OR('TRI-1'!AU25 ="",'TRI-1'!AU25&lt;0,'TRI-1'!AU25  &gt;10),"",IF((ROUND(TRUNC(('TRI-1'!AU25  ),2),0))=10,"A+",IF((ROUND(TRUNC(('TRI-1'!AU25  ),2),0))=9,"A-",IF((ROUND(TRUNC(('TRI-1'!AU25   ),2),0))=8,"B+",IF((ROUND(TRUNC(('TRI-1'!AU25 ),2),0))=7,"B-",IF((ROUND(TRUNC(('TRI-1'!AU25  ),2),0))=6,"C+",IF((ROUND(TRUNC(('TRI-1'!AU25  ),2),0))=5,"C-",IF((ROUND(TRUNC(('TRI-1'!AU25  ),2),0))=4,"D+",IF((ROUND(TRUNC(('TRI-1'!AU25 ),2),0))=3,"D-",IF((ROUND(TRUNC(('TRI-1'!AU25 ),2),0))=2,"E+",IF((ROUND(TRUNC(('TRI-1'!AU25  ),2),0))&lt;=1,"E-","")))))))))))</f>
        <v>A+</v>
      </c>
      <c r="AV25" s="51" t="str">
        <f>IF(OR('TRI-1'!AV25 ="",'TRI-1'!AV25&lt;0,'TRI-1'!AV25  &gt;10),"",IF((ROUND(TRUNC(('TRI-1'!AV25  ),2),0))=10,"A+",IF((ROUND(TRUNC(('TRI-1'!AV25  ),2),0))=9,"A-",IF((ROUND(TRUNC(('TRI-1'!AV25   ),2),0))=8,"B+",IF((ROUND(TRUNC(('TRI-1'!AV25 ),2),0))=7,"B-",IF((ROUND(TRUNC(('TRI-1'!AV25  ),2),0))=6,"C+",IF((ROUND(TRUNC(('TRI-1'!AV25  ),2),0))=5,"C-",IF((ROUND(TRUNC(('TRI-1'!AV25  ),2),0))=4,"D+",IF((ROUND(TRUNC(('TRI-1'!AV25 ),2),0))=3,"D-",IF((ROUND(TRUNC(('TRI-1'!AV25 ),2),0))=2,"E+",IF((ROUND(TRUNC(('TRI-1'!AV25  ),2),0))&lt;=1,"E-","")))))))))))</f>
        <v>A+</v>
      </c>
      <c r="AW25" s="51" t="str">
        <f>IF(OR('TRI-1'!AW25 ="",'TRI-1'!AW25&lt;0,'TRI-1'!AW25  &gt;10),"",IF((ROUND(TRUNC(('TRI-1'!AW25  ),2),0))=10,"A+",IF((ROUND(TRUNC(('TRI-1'!AW25  ),2),0))=9,"A-",IF((ROUND(TRUNC(('TRI-1'!AW25   ),2),0))=8,"B+",IF((ROUND(TRUNC(('TRI-1'!AW25 ),2),0))=7,"B-",IF((ROUND(TRUNC(('TRI-1'!AW25  ),2),0))=6,"C+",IF((ROUND(TRUNC(('TRI-1'!AW25  ),2),0))=5,"C-",IF((ROUND(TRUNC(('TRI-1'!AW25  ),2),0))=4,"D+",IF((ROUND(TRUNC(('TRI-1'!AW25 ),2),0))=3,"D-",IF((ROUND(TRUNC(('TRI-1'!AW25 ),2),0))=2,"E+",IF((ROUND(TRUNC(('TRI-1'!AW25  ),2),0))&lt;=1,"E-","")))))))))))</f>
        <v>A+</v>
      </c>
      <c r="AX25" s="51" t="str">
        <f>IF(OR('TRI-1'!AX25 ="",'TRI-1'!AX25&lt;0,'TRI-1'!AX25  &gt;10),"",IF((ROUND(TRUNC(('TRI-1'!AX25  ),2),0))=10,"A+",IF((ROUND(TRUNC(('TRI-1'!AX25  ),2),0))=9,"A-",IF((ROUND(TRUNC(('TRI-1'!AX25   ),2),0))=8,"B+",IF((ROUND(TRUNC(('TRI-1'!AX25 ),2),0))=7,"B-",IF((ROUND(TRUNC(('TRI-1'!AX25  ),2),0))=6,"C+",IF((ROUND(TRUNC(('TRI-1'!AX25  ),2),0))=5,"C-",IF((ROUND(TRUNC(('TRI-1'!AX25  ),2),0))=4,"D+",IF((ROUND(TRUNC(('TRI-1'!AX25 ),2),0))=3,"D-",IF((ROUND(TRUNC(('TRI-1'!AX25 ),2),0))=2,"E+",IF((ROUND(TRUNC(('TRI-1'!AX25  ),2),0))&lt;=1,"E-","")))))))))))</f>
        <v>A+</v>
      </c>
      <c r="AY25" s="51" t="str">
        <f>IF(OR('TRI-1'!AY25 ="",'TRI-1'!AY25&lt;0,'TRI-1'!AY25  &gt;10),"",IF((ROUND(TRUNC(('TRI-1'!AY25  ),2),0))=10,"A+",IF((ROUND(TRUNC(('TRI-1'!AY25  ),2),0))=9,"A-",IF((ROUND(TRUNC(('TRI-1'!AY25   ),2),0))=8,"B+",IF((ROUND(TRUNC(('TRI-1'!AY25 ),2),0))=7,"B-",IF((ROUND(TRUNC(('TRI-1'!AY25  ),2),0))=6,"C+",IF((ROUND(TRUNC(('TRI-1'!AY25  ),2),0))=5,"C-",IF((ROUND(TRUNC(('TRI-1'!AY25  ),2),0))=4,"D+",IF((ROUND(TRUNC(('TRI-1'!AY25 ),2),0))=3,"D-",IF((ROUND(TRUNC(('TRI-1'!AY25 ),2),0))=2,"E+",IF((ROUND(TRUNC(('TRI-1'!AY25  ),2),0))&lt;=1,"E-","")))))))))))</f>
        <v>A+</v>
      </c>
      <c r="AZ25" s="51" t="str">
        <f>IF(OR('TRI-1'!AZ25 ="",'TRI-1'!AZ25&lt;0,'TRI-1'!AZ25  &gt;10),"",IF((ROUND(TRUNC(('TRI-1'!AZ25  ),2),0))=10,"A+",IF((ROUND(TRUNC(('TRI-1'!AZ25  ),2),0))=9,"A-",IF((ROUND(TRUNC(('TRI-1'!AZ25   ),2),0))=8,"B+",IF((ROUND(TRUNC(('TRI-1'!AZ25 ),2),0))=7,"B-",IF((ROUND(TRUNC(('TRI-1'!AZ25  ),2),0))=6,"C+",IF((ROUND(TRUNC(('TRI-1'!AZ25  ),2),0))=5,"C-",IF((ROUND(TRUNC(('TRI-1'!AZ25  ),2),0))=4,"D+",IF((ROUND(TRUNC(('TRI-1'!AZ25 ),2),0))=3,"D-",IF((ROUND(TRUNC(('TRI-1'!AZ25 ),2),0))=2,"E+",IF((ROUND(TRUNC(('TRI-1'!AZ25  ),2),0))&lt;=1,"E-","")))))))))))</f>
        <v>A+</v>
      </c>
      <c r="BA25" s="51" t="str">
        <f>IF(OR('TRI-1'!BA25 ="",'TRI-1'!BA25&lt;0,'TRI-1'!BA25  &gt;10),"",IF((ROUND(TRUNC(('TRI-1'!BA25  ),2),0))=10,"A+",IF((ROUND(TRUNC(('TRI-1'!BA25  ),2),0))=9,"A-",IF((ROUND(TRUNC(('TRI-1'!BA25   ),2),0))=8,"B+",IF((ROUND(TRUNC(('TRI-1'!BA25 ),2),0))=7,"B-",IF((ROUND(TRUNC(('TRI-1'!BA25  ),2),0))=6,"C+",IF((ROUND(TRUNC(('TRI-1'!BA25  ),2),0))=5,"C-",IF((ROUND(TRUNC(('TRI-1'!BA25  ),2),0))=4,"D+",IF((ROUND(TRUNC(('TRI-1'!BA25 ),2),0))=3,"D-",IF((ROUND(TRUNC(('TRI-1'!BA25 ),2),0))=2,"E+",IF((ROUND(TRUNC(('TRI-1'!BA25  ),2),0))&lt;=1,"E-","")))))))))))</f>
        <v>A+</v>
      </c>
      <c r="BB25" s="51" t="str">
        <f>IF(OR('TRI-1'!BB25 ="",'TRI-1'!BB25&lt;0,'TRI-1'!BB25  &gt;10),"",IF((ROUND(TRUNC(('TRI-1'!BB25  ),2),0))=10,"A+",IF((ROUND(TRUNC(('TRI-1'!BB25  ),2),0))=9,"A-",IF((ROUND(TRUNC(('TRI-1'!BB25   ),2),0))=8,"B+",IF((ROUND(TRUNC(('TRI-1'!BB25 ),2),0))=7,"B-",IF((ROUND(TRUNC(('TRI-1'!BB25  ),2),0))=6,"C+",IF((ROUND(TRUNC(('TRI-1'!BB25  ),2),0))=5,"C-",IF((ROUND(TRUNC(('TRI-1'!BB25  ),2),0))=4,"D+",IF((ROUND(TRUNC(('TRI-1'!BB25 ),2),0))=3,"D-",IF((ROUND(TRUNC(('TRI-1'!BB25 ),2),0))=2,"E+",IF((ROUND(TRUNC(('TRI-1'!BB25  ),2),0))&lt;=1,"E-","")))))))))))</f>
        <v>A+</v>
      </c>
      <c r="BC25" s="51" t="str">
        <f>IF(OR('TRI-1'!BC25 ="",'TRI-1'!BC25&lt;0,'TRI-1'!BC25  &gt;10),"",IF((ROUND(TRUNC(('TRI-1'!BC25  ),2),0))=10,"A+",IF((ROUND(TRUNC(('TRI-1'!BC25  ),2),0))=9,"A-",IF((ROUND(TRUNC(('TRI-1'!BC25   ),2),0))=8,"B+",IF((ROUND(TRUNC(('TRI-1'!BC25 ),2),0))=7,"B-",IF((ROUND(TRUNC(('TRI-1'!BC25  ),2),0))=6,"C+",IF((ROUND(TRUNC(('TRI-1'!BC25  ),2),0))=5,"C-",IF((ROUND(TRUNC(('TRI-1'!BC25  ),2),0))=4,"D+",IF((ROUND(TRUNC(('TRI-1'!BC25 ),2),0))=3,"D-",IF((ROUND(TRUNC(('TRI-1'!BC25 ),2),0))=2,"E+",IF((ROUND(TRUNC(('TRI-1'!BC25  ),2),0))&lt;=1,"E-","")))))))))))</f>
        <v>A+</v>
      </c>
      <c r="BD25" s="51" t="str">
        <f>IF(OR('TRI-1'!BD25 ="",'TRI-1'!BD25&lt;0,'TRI-1'!BD25  &gt;10),"",IF((ROUND(TRUNC(('TRI-1'!BD25  ),2),0))=10,"A+",IF((ROUND(TRUNC(('TRI-1'!BD25  ),2),0))=9,"A-",IF((ROUND(TRUNC(('TRI-1'!BD25   ),2),0))=8,"B+",IF((ROUND(TRUNC(('TRI-1'!BD25 ),2),0))=7,"B-",IF((ROUND(TRUNC(('TRI-1'!BD25  ),2),0))=6,"C+",IF((ROUND(TRUNC(('TRI-1'!BD25  ),2),0))=5,"C-",IF((ROUND(TRUNC(('TRI-1'!BD25  ),2),0))=4,"D+",IF((ROUND(TRUNC(('TRI-1'!BD25 ),2),0))=3,"D-",IF((ROUND(TRUNC(('TRI-1'!BD25 ),2),0))=2,"E+",IF((ROUND(TRUNC(('TRI-1'!BD25  ),2),0))&lt;=1,"E-","")))))))))))</f>
        <v>A+</v>
      </c>
      <c r="BE25" s="51" t="str">
        <f>IF(OR('TRI-1'!BE25 ="",'TRI-1'!BE25&lt;0,'TRI-1'!BE25  &gt;10),"",IF((ROUND(TRUNC(('TRI-1'!BE25  ),2),0))=10,"A+",IF((ROUND(TRUNC(('TRI-1'!BE25  ),2),0))=9,"A-",IF((ROUND(TRUNC(('TRI-1'!BE25   ),2),0))=8,"B+",IF((ROUND(TRUNC(('TRI-1'!BE25 ),2),0))=7,"B-",IF((ROUND(TRUNC(('TRI-1'!BE25  ),2),0))=6,"C+",IF((ROUND(TRUNC(('TRI-1'!BE25  ),2),0))=5,"C-",IF((ROUND(TRUNC(('TRI-1'!BE25  ),2),0))=4,"D+",IF((ROUND(TRUNC(('TRI-1'!BE25 ),2),0))=3,"D-",IF((ROUND(TRUNC(('TRI-1'!BE25 ),2),0))=2,"E+",IF((ROUND(TRUNC(('TRI-1'!BE25  ),2),0))&lt;=1,"E-","")))))))))))</f>
        <v>A+</v>
      </c>
      <c r="BF25" s="51" t="str">
        <f>IF(OR('TRI-1'!BF25 ="",'TRI-1'!BF25&lt;0,'TRI-1'!BF25  &gt;10),"",IF((ROUND(TRUNC(('TRI-1'!BF25  ),2),0))=10,"A+",IF((ROUND(TRUNC(('TRI-1'!BF25  ),2),0))=9,"A-",IF((ROUND(TRUNC(('TRI-1'!BF25   ),2),0))=8,"B+",IF((ROUND(TRUNC(('TRI-1'!BF25 ),2),0))=7,"B-",IF((ROUND(TRUNC(('TRI-1'!BF25  ),2),0))=6,"C+",IF((ROUND(TRUNC(('TRI-1'!BF25  ),2),0))=5,"C-",IF((ROUND(TRUNC(('TRI-1'!BF25  ),2),0))=4,"D+",IF((ROUND(TRUNC(('TRI-1'!BF25 ),2),0))=3,"D-",IF((ROUND(TRUNC(('TRI-1'!BF25 ),2),0))=2,"E+",IF((ROUND(TRUNC(('TRI-1'!BF25  ),2),0))&lt;=1,"E-","")))))))))))</f>
        <v>A+</v>
      </c>
      <c r="BG25" s="51" t="str">
        <f>IF(OR('TRI-1'!BG25 ="",'TRI-1'!BG25&lt;0,'TRI-1'!BG25  &gt;10),"",IF((ROUND(TRUNC(('TRI-1'!BG25  ),2),0))=10,"A+",IF((ROUND(TRUNC(('TRI-1'!BG25  ),2),0))=9,"A-",IF((ROUND(TRUNC(('TRI-1'!BG25   ),2),0))=8,"B+",IF((ROUND(TRUNC(('TRI-1'!BG25 ),2),0))=7,"B-",IF((ROUND(TRUNC(('TRI-1'!BG25  ),2),0))=6,"C+",IF((ROUND(TRUNC(('TRI-1'!BG25  ),2),0))=5,"C-",IF((ROUND(TRUNC(('TRI-1'!BG25  ),2),0))=4,"D+",IF((ROUND(TRUNC(('TRI-1'!BG25 ),2),0))=3,"D-",IF((ROUND(TRUNC(('TRI-1'!BG25 ),2),0))=2,"E+",IF((ROUND(TRUNC(('TRI-1'!BG25  ),2),0))&lt;=1,"E-","")))))))))))</f>
        <v>A+</v>
      </c>
      <c r="BH25" s="51" t="str">
        <f>IF(OR('TRI-1'!BH25 ="",'TRI-1'!BH25&lt;0,'TRI-1'!BH25  &gt;10),"",IF((ROUND(TRUNC(('TRI-1'!BH25  ),2),0))=10,"A+",IF((ROUND(TRUNC(('TRI-1'!BH25  ),2),0))=9,"A-",IF((ROUND(TRUNC(('TRI-1'!BH25   ),2),0))=8,"B+",IF((ROUND(TRUNC(('TRI-1'!BH25 ),2),0))=7,"B-",IF((ROUND(TRUNC(('TRI-1'!BH25  ),2),0))=6,"C+",IF((ROUND(TRUNC(('TRI-1'!BH25  ),2),0))=5,"C-",IF((ROUND(TRUNC(('TRI-1'!BH25  ),2),0))=4,"D+",IF((ROUND(TRUNC(('TRI-1'!BH25 ),2),0))=3,"D-",IF((ROUND(TRUNC(('TRI-1'!BH25 ),2),0))=2,"E+",IF((ROUND(TRUNC(('TRI-1'!BH25  ),2),0))&lt;=1,"E-","")))))))))))</f>
        <v>A+</v>
      </c>
      <c r="BI25" s="51" t="str">
        <f>IF(OR('TRI-1'!BI25 ="",'TRI-1'!BI25&lt;0,'TRI-1'!BI25  &gt;10),"",IF((ROUND(TRUNC(('TRI-1'!BI25  ),2),0))=10,"A+",IF((ROUND(TRUNC(('TRI-1'!BI25  ),2),0))=9,"A-",IF((ROUND(TRUNC(('TRI-1'!BI25   ),2),0))=8,"B+",IF((ROUND(TRUNC(('TRI-1'!BI25 ),2),0))=7,"B-",IF((ROUND(TRUNC(('TRI-1'!BI25  ),2),0))=6,"C+",IF((ROUND(TRUNC(('TRI-1'!BI25  ),2),0))=5,"C-",IF((ROUND(TRUNC(('TRI-1'!BI25  ),2),0))=4,"D+",IF((ROUND(TRUNC(('TRI-1'!BI25 ),2),0))=3,"D-",IF((ROUND(TRUNC(('TRI-1'!BI25 ),2),0))=2,"E+",IF((ROUND(TRUNC(('TRI-1'!BI25  ),2),0))&lt;=1,"E-","")))))))))))</f>
        <v>A+</v>
      </c>
      <c r="BJ25" s="51" t="str">
        <f>IF(OR('TRI-1'!BJ25 ="",'TRI-1'!BJ25&lt;0,'TRI-1'!BJ25  &gt;10),"",IF((ROUND(TRUNC(('TRI-1'!BJ25  ),2),0))=10,"A+",IF((ROUND(TRUNC(('TRI-1'!BJ25  ),2),0))=9,"A-",IF((ROUND(TRUNC(('TRI-1'!BJ25   ),2),0))=8,"B+",IF((ROUND(TRUNC(('TRI-1'!BJ25 ),2),0))=7,"B-",IF((ROUND(TRUNC(('TRI-1'!BJ25  ),2),0))=6,"C+",IF((ROUND(TRUNC(('TRI-1'!BJ25  ),2),0))=5,"C-",IF((ROUND(TRUNC(('TRI-1'!BJ25  ),2),0))=4,"D+",IF((ROUND(TRUNC(('TRI-1'!BJ25 ),2),0))=3,"D-",IF((ROUND(TRUNC(('TRI-1'!BJ25 ),2),0))=2,"E+",IF((ROUND(TRUNC(('TRI-1'!BJ25  ),2),0))&lt;=1,"E-","")))))))))))</f>
        <v>A+</v>
      </c>
      <c r="BK25" s="51" t="str">
        <f>IF(OR('TRI-1'!BK25 ="",'TRI-1'!BK25&lt;0,'TRI-1'!BK25  &gt;10),"",IF((ROUND(TRUNC(('TRI-1'!BK25  ),2),0))=10,"A+",IF((ROUND(TRUNC(('TRI-1'!BK25  ),2),0))=9,"A-",IF((ROUND(TRUNC(('TRI-1'!BK25   ),2),0))=8,"B+",IF((ROUND(TRUNC(('TRI-1'!BK25 ),2),0))=7,"B-",IF((ROUND(TRUNC(('TRI-1'!BK25  ),2),0))=6,"C+",IF((ROUND(TRUNC(('TRI-1'!BK25  ),2),0))=5,"C-",IF((ROUND(TRUNC(('TRI-1'!BK25  ),2),0))=4,"D+",IF((ROUND(TRUNC(('TRI-1'!BK25 ),2),0))=3,"D-",IF((ROUND(TRUNC(('TRI-1'!BK25 ),2),0))=2,"E+",IF((ROUND(TRUNC(('TRI-1'!BK25  ),2),0))&lt;=1,"E-","")))))))))))</f>
        <v>A+</v>
      </c>
      <c r="BL25" s="51" t="str">
        <f>IF(OR('TRI-1'!BL25 ="",'TRI-1'!BL25&lt;0,'TRI-1'!BL25  &gt;10),"",IF((ROUND(TRUNC(('TRI-1'!BL25  ),2),0))=10,"A+",IF((ROUND(TRUNC(('TRI-1'!BL25  ),2),0))=9,"A-",IF((ROUND(TRUNC(('TRI-1'!BL25   ),2),0))=8,"B+",IF((ROUND(TRUNC(('TRI-1'!BL25 ),2),0))=7,"B-",IF((ROUND(TRUNC(('TRI-1'!BL25  ),2),0))=6,"C+",IF((ROUND(TRUNC(('TRI-1'!BL25  ),2),0))=5,"C-",IF((ROUND(TRUNC(('TRI-1'!BL25  ),2),0))=4,"D+",IF((ROUND(TRUNC(('TRI-1'!BL25 ),2),0))=3,"D-",IF((ROUND(TRUNC(('TRI-1'!BL25 ),2),0))=2,"E+",IF((ROUND(TRUNC(('TRI-1'!BL25  ),2),0))&lt;=1,"E-","")))))))))))</f>
        <v>A+</v>
      </c>
      <c r="BM25" s="51" t="str">
        <f>IF(OR('TRI-1'!BM25 ="",'TRI-1'!BM25&lt;0,'TRI-1'!BM25  &gt;10),"",IF((ROUND(TRUNC(('TRI-1'!BM25  ),2),0))=10,"A+",IF((ROUND(TRUNC(('TRI-1'!BM25  ),2),0))=9,"A-",IF((ROUND(TRUNC(('TRI-1'!BM25   ),2),0))=8,"B+",IF((ROUND(TRUNC(('TRI-1'!BM25 ),2),0))=7,"B-",IF((ROUND(TRUNC(('TRI-1'!BM25  ),2),0))=6,"C+",IF((ROUND(TRUNC(('TRI-1'!BM25  ),2),0))=5,"C-",IF((ROUND(TRUNC(('TRI-1'!BM25  ),2),0))=4,"D+",IF((ROUND(TRUNC(('TRI-1'!BM25 ),2),0))=3,"D-",IF((ROUND(TRUNC(('TRI-1'!BM25 ),2),0))=2,"E+",IF((ROUND(TRUNC(('TRI-1'!BM25  ),2),0))&lt;=1,"E-","")))))))))))</f>
        <v>A+</v>
      </c>
      <c r="BN25" s="51" t="str">
        <f>IF(OR('TRI-1'!BN25 ="",'TRI-1'!BN25&lt;0,'TRI-1'!BN25  &gt;10),"",IF((ROUND(TRUNC(('TRI-1'!BN25  ),2),0))=10,"A+",IF((ROUND(TRUNC(('TRI-1'!BN25  ),2),0))=9,"A-",IF((ROUND(TRUNC(('TRI-1'!BN25   ),2),0))=8,"B+",IF((ROUND(TRUNC(('TRI-1'!BN25 ),2),0))=7,"B-",IF((ROUND(TRUNC(('TRI-1'!BN25  ),2),0))=6,"C+",IF((ROUND(TRUNC(('TRI-1'!BN25  ),2),0))=5,"C-",IF((ROUND(TRUNC(('TRI-1'!BN25  ),2),0))=4,"D+",IF((ROUND(TRUNC(('TRI-1'!BN25 ),2),0))=3,"D-",IF((ROUND(TRUNC(('TRI-1'!BN25 ),2),0))=2,"E+",IF((ROUND(TRUNC(('TRI-1'!BN25  ),2),0))&lt;=1,"E-","")))))))))))</f>
        <v>A+</v>
      </c>
      <c r="BO25" s="51" t="str">
        <f>IF(OR('TRI-1'!BO25 ="",'TRI-1'!BO25&lt;0,'TRI-1'!BO25  &gt;10),"",IF((ROUND(TRUNC(('TRI-1'!BO25  ),2),0))=10,"A+",IF((ROUND(TRUNC(('TRI-1'!BO25  ),2),0))=9,"A-",IF((ROUND(TRUNC(('TRI-1'!BO25   ),2),0))=8,"B+",IF((ROUND(TRUNC(('TRI-1'!BO25 ),2),0))=7,"B-",IF((ROUND(TRUNC(('TRI-1'!BO25  ),2),0))=6,"C+",IF((ROUND(TRUNC(('TRI-1'!BO25  ),2),0))=5,"C-",IF((ROUND(TRUNC(('TRI-1'!BO25  ),2),0))=4,"D+",IF((ROUND(TRUNC(('TRI-1'!BO25 ),2),0))=3,"D-",IF((ROUND(TRUNC(('TRI-1'!BO25 ),2),0))=2,"E+",IF((ROUND(TRUNC(('TRI-1'!BO25  ),2),0))&lt;=1,"E-","")))))))))))</f>
        <v>A+</v>
      </c>
      <c r="BP25" s="51" t="str">
        <f>IF(OR('TRI-1'!BP25 ="",'TRI-1'!BP25&lt;0,'TRI-1'!BP25  &gt;10),"",IF((ROUND(TRUNC(('TRI-1'!BP25  ),2),0))=10,"A+",IF((ROUND(TRUNC(('TRI-1'!BP25  ),2),0))=9,"A-",IF((ROUND(TRUNC(('TRI-1'!BP25   ),2),0))=8,"B+",IF((ROUND(TRUNC(('TRI-1'!BP25 ),2),0))=7,"B-",IF((ROUND(TRUNC(('TRI-1'!BP25  ),2),0))=6,"C+",IF((ROUND(TRUNC(('TRI-1'!BP25  ),2),0))=5,"C-",IF((ROUND(TRUNC(('TRI-1'!BP25  ),2),0))=4,"D+",IF((ROUND(TRUNC(('TRI-1'!BP25 ),2),0))=3,"D-",IF((ROUND(TRUNC(('TRI-1'!BP25 ),2),0))=2,"E+",IF((ROUND(TRUNC(('TRI-1'!BP25  ),2),0))&lt;=1,"E-","")))))))))))</f>
        <v>A+</v>
      </c>
      <c r="BQ25" s="51" t="str">
        <f>IF(OR('TRI-1'!BQ25 ="",'TRI-1'!BQ25&lt;0,'TRI-1'!BQ25  &gt;10),"",IF((ROUND(TRUNC(('TRI-1'!BQ25  ),2),0))=10,"A+",IF((ROUND(TRUNC(('TRI-1'!BQ25  ),2),0))=9,"A-",IF((ROUND(TRUNC(('TRI-1'!BQ25   ),2),0))=8,"B+",IF((ROUND(TRUNC(('TRI-1'!BQ25 ),2),0))=7,"B-",IF((ROUND(TRUNC(('TRI-1'!BQ25  ),2),0))=6,"C+",IF((ROUND(TRUNC(('TRI-1'!BQ25  ),2),0))=5,"C-",IF((ROUND(TRUNC(('TRI-1'!BQ25  ),2),0))=4,"D+",IF((ROUND(TRUNC(('TRI-1'!BQ25 ),2),0))=3,"D-",IF((ROUND(TRUNC(('TRI-1'!BQ25 ),2),0))=2,"E+",IF((ROUND(TRUNC(('TRI-1'!BQ25  ),2),0))&lt;=1,"E-","")))))))))))</f>
        <v>A+</v>
      </c>
      <c r="BR25" s="51" t="str">
        <f>IF(OR('TRI-1'!BR25 ="",'TRI-1'!BR25&lt;0,'TRI-1'!BR25  &gt;10),"",IF((ROUND(TRUNC(('TRI-1'!BR25  ),2),0))=10,"A+",IF((ROUND(TRUNC(('TRI-1'!BR25  ),2),0))=9,"A-",IF((ROUND(TRUNC(('TRI-1'!BR25   ),2),0))=8,"B+",IF((ROUND(TRUNC(('TRI-1'!BR25 ),2),0))=7,"B-",IF((ROUND(TRUNC(('TRI-1'!BR25  ),2),0))=6,"C+",IF((ROUND(TRUNC(('TRI-1'!BR25  ),2),0))=5,"C-",IF((ROUND(TRUNC(('TRI-1'!BR25  ),2),0))=4,"D+",IF((ROUND(TRUNC(('TRI-1'!BR25 ),2),0))=3,"D-",IF((ROUND(TRUNC(('TRI-1'!BR25 ),2),0))=2,"E+",IF((ROUND(TRUNC(('TRI-1'!BR25  ),2),0))&lt;=1,"E-","")))))))))))</f>
        <v>A+</v>
      </c>
      <c r="BS25" s="51" t="str">
        <f>IF(OR('TRI-1'!BS25 ="",'TRI-1'!BS25&lt;0,'TRI-1'!BS25  &gt;10),"",IF((ROUND(TRUNC(('TRI-1'!BS25  ),2),0))=10,"A+",IF((ROUND(TRUNC(('TRI-1'!BS25  ),2),0))=9,"A-",IF((ROUND(TRUNC(('TRI-1'!BS25   ),2),0))=8,"B+",IF((ROUND(TRUNC(('TRI-1'!BS25 ),2),0))=7,"B-",IF((ROUND(TRUNC(('TRI-1'!BS25  ),2),0))=6,"C+",IF((ROUND(TRUNC(('TRI-1'!BS25  ),2),0))=5,"C-",IF((ROUND(TRUNC(('TRI-1'!BS25  ),2),0))=4,"D+",IF((ROUND(TRUNC(('TRI-1'!BS25 ),2),0))=3,"D-",IF((ROUND(TRUNC(('TRI-1'!BS25 ),2),0))=2,"E+",IF((ROUND(TRUNC(('TRI-1'!BS25  ),2),0))&lt;=1,"E-","")))))))))))</f>
        <v>A+</v>
      </c>
      <c r="BT25" s="51" t="str">
        <f>IF(OR('TRI-1'!BT25 ="",'TRI-1'!BT25&lt;0,'TRI-1'!BT25  &gt;10),"",IF((ROUND(TRUNC(('TRI-1'!BT25  ),2),0))=10,"A+",IF((ROUND(TRUNC(('TRI-1'!BT25  ),2),0))=9,"A-",IF((ROUND(TRUNC(('TRI-1'!BT25   ),2),0))=8,"B+",IF((ROUND(TRUNC(('TRI-1'!BT25 ),2),0))=7,"B-",IF((ROUND(TRUNC(('TRI-1'!BT25  ),2),0))=6,"C+",IF((ROUND(TRUNC(('TRI-1'!BT25  ),2),0))=5,"C-",IF((ROUND(TRUNC(('TRI-1'!BT25  ),2),0))=4,"D+",IF((ROUND(TRUNC(('TRI-1'!BT25 ),2),0))=3,"D-",IF((ROUND(TRUNC(('TRI-1'!BT25 ),2),0))=2,"E+",IF((ROUND(TRUNC(('TRI-1'!BT25  ),2),0))&lt;=1,"E-","")))))))))))</f>
        <v>A+</v>
      </c>
      <c r="BU25" s="51" t="str">
        <f>IF(OR('TRI-1'!BU25 ="",'TRI-1'!BU25&lt;0,'TRI-1'!BU25  &gt;10),"",IF((ROUND(TRUNC(('TRI-1'!BU25  ),2),0))=10,"A+",IF((ROUND(TRUNC(('TRI-1'!BU25  ),2),0))=9,"A-",IF((ROUND(TRUNC(('TRI-1'!BU25   ),2),0))=8,"B+",IF((ROUND(TRUNC(('TRI-1'!BU25 ),2),0))=7,"B-",IF((ROUND(TRUNC(('TRI-1'!BU25  ),2),0))=6,"C+",IF((ROUND(TRUNC(('TRI-1'!BU25  ),2),0))=5,"C-",IF((ROUND(TRUNC(('TRI-1'!BU25  ),2),0))=4,"D+",IF((ROUND(TRUNC(('TRI-1'!BU25 ),2),0))=3,"D-",IF((ROUND(TRUNC(('TRI-1'!BU25 ),2),0))=2,"E+",IF((ROUND(TRUNC(('TRI-1'!BU25  ),2),0))&lt;=1,"E-","")))))))))))</f>
        <v>A+</v>
      </c>
      <c r="BV25" s="51" t="str">
        <f>IF(OR('TRI-1'!BV25 ="",'TRI-1'!BV25&lt;0,'TRI-1'!BV25  &gt;10),"",IF((ROUND(TRUNC(('TRI-1'!BV25  ),2),0))=10,"A+",IF((ROUND(TRUNC(('TRI-1'!BV25  ),2),0))=9,"A-",IF((ROUND(TRUNC(('TRI-1'!BV25   ),2),0))=8,"B+",IF((ROUND(TRUNC(('TRI-1'!BV25 ),2),0))=7,"B-",IF((ROUND(TRUNC(('TRI-1'!BV25  ),2),0))=6,"C+",IF((ROUND(TRUNC(('TRI-1'!BV25  ),2),0))=5,"C-",IF((ROUND(TRUNC(('TRI-1'!BV25  ),2),0))=4,"D+",IF((ROUND(TRUNC(('TRI-1'!BV25 ),2),0))=3,"D-",IF((ROUND(TRUNC(('TRI-1'!BV25 ),2),0))=2,"E+",IF((ROUND(TRUNC(('TRI-1'!BV25  ),2),0))&lt;=1,"E-","")))))))))))</f>
        <v>A+</v>
      </c>
      <c r="BW25" s="51" t="str">
        <f>IF(OR('TRI-1'!BW25 ="",'TRI-1'!BW25&lt;0,'TRI-1'!BW25  &gt;10),"",IF((ROUND(TRUNC(('TRI-1'!BW25  ),2),0))=10,"A+",IF((ROUND(TRUNC(('TRI-1'!BW25  ),2),0))=9,"A-",IF((ROUND(TRUNC(('TRI-1'!BW25   ),2),0))=8,"B+",IF((ROUND(TRUNC(('TRI-1'!BW25 ),2),0))=7,"B-",IF((ROUND(TRUNC(('TRI-1'!BW25  ),2),0))=6,"C+",IF((ROUND(TRUNC(('TRI-1'!BW25  ),2),0))=5,"C-",IF((ROUND(TRUNC(('TRI-1'!BW25  ),2),0))=4,"D+",IF((ROUND(TRUNC(('TRI-1'!BW25 ),2),0))=3,"D-",IF((ROUND(TRUNC(('TRI-1'!BW25 ),2),0))=2,"E+",IF((ROUND(TRUNC(('TRI-1'!BW25  ),2),0))&lt;=1,"E-","")))))))))))</f>
        <v>A+</v>
      </c>
      <c r="BX25" s="51" t="str">
        <f>IF(OR('TRI-1'!BX25 ="",'TRI-1'!BX25&lt;0,'TRI-1'!BX25  &gt;10),"",IF((ROUND(TRUNC(('TRI-1'!BX25  ),2),0))=10,"A+",IF((ROUND(TRUNC(('TRI-1'!BX25  ),2),0))=9,"A-",IF((ROUND(TRUNC(('TRI-1'!BX25   ),2),0))=8,"B+",IF((ROUND(TRUNC(('TRI-1'!BX25 ),2),0))=7,"B-",IF((ROUND(TRUNC(('TRI-1'!BX25  ),2),0))=6,"C+",IF((ROUND(TRUNC(('TRI-1'!BX25  ),2),0))=5,"C-",IF((ROUND(TRUNC(('TRI-1'!BX25  ),2),0))=4,"D+",IF((ROUND(TRUNC(('TRI-1'!BX25 ),2),0))=3,"D-",IF((ROUND(TRUNC(('TRI-1'!BX25 ),2),0))=2,"E+",IF((ROUND(TRUNC(('TRI-1'!BX25  ),2),0))&lt;=1,"E-","")))))))))))</f>
        <v>A+</v>
      </c>
      <c r="BY25" s="51" t="str">
        <f>IF(OR('TRI-1'!BY25 ="",'TRI-1'!BY25&lt;0,'TRI-1'!BY25  &gt;10),"",IF((ROUND(TRUNC(('TRI-1'!BY25  ),2),0))=10,"A+",IF((ROUND(TRUNC(('TRI-1'!BY25  ),2),0))=9,"A-",IF((ROUND(TRUNC(('TRI-1'!BY25   ),2),0))=8,"B+",IF((ROUND(TRUNC(('TRI-1'!BY25 ),2),0))=7,"B-",IF((ROUND(TRUNC(('TRI-1'!BY25  ),2),0))=6,"C+",IF((ROUND(TRUNC(('TRI-1'!BY25  ),2),0))=5,"C-",IF((ROUND(TRUNC(('TRI-1'!BY25  ),2),0))=4,"D+",IF((ROUND(TRUNC(('TRI-1'!BY25 ),2),0))=3,"D-",IF((ROUND(TRUNC(('TRI-1'!BY25 ),2),0))=2,"E+",IF((ROUND(TRUNC(('TRI-1'!BY25  ),2),0))&lt;=1,"E-","")))))))))))</f>
        <v>A+</v>
      </c>
      <c r="BZ25" s="51" t="str">
        <f>IF(OR('TRI-1'!BZ25 ="",'TRI-1'!BZ25&lt;0,'TRI-1'!BZ25  &gt;10),"",IF((ROUND(TRUNC(('TRI-1'!BZ25  ),2),0))=10,"A+",IF((ROUND(TRUNC(('TRI-1'!BZ25  ),2),0))=9,"A-",IF((ROUND(TRUNC(('TRI-1'!BZ25   ),2),0))=8,"B+",IF((ROUND(TRUNC(('TRI-1'!BZ25 ),2),0))=7,"B-",IF((ROUND(TRUNC(('TRI-1'!BZ25  ),2),0))=6,"C+",IF((ROUND(TRUNC(('TRI-1'!BZ25  ),2),0))=5,"C-",IF((ROUND(TRUNC(('TRI-1'!BZ25  ),2),0))=4,"D+",IF((ROUND(TRUNC(('TRI-1'!BZ25 ),2),0))=3,"D-",IF((ROUND(TRUNC(('TRI-1'!BZ25 ),2),0))=2,"E+",IF((ROUND(TRUNC(('TRI-1'!BZ25  ),2),0))&lt;=1,"E-","")))))))))))</f>
        <v>A+</v>
      </c>
      <c r="CA25" s="51" t="str">
        <f>IF(OR('TRI-1'!CA25 ="",'TRI-1'!CA25&lt;0,'TRI-1'!CA25  &gt;10),"",IF((ROUND(TRUNC(('TRI-1'!CA25  ),2),0))=10,"A+",IF((ROUND(TRUNC(('TRI-1'!CA25  ),2),0))=9,"A-",IF((ROUND(TRUNC(('TRI-1'!CA25   ),2),0))=8,"B+",IF((ROUND(TRUNC(('TRI-1'!CA25 ),2),0))=7,"B-",IF((ROUND(TRUNC(('TRI-1'!CA25  ),2),0))=6,"C+",IF((ROUND(TRUNC(('TRI-1'!CA25  ),2),0))=5,"C-",IF((ROUND(TRUNC(('TRI-1'!CA25  ),2),0))=4,"D+",IF((ROUND(TRUNC(('TRI-1'!CA25 ),2),0))=3,"D-",IF((ROUND(TRUNC(('TRI-1'!CA25 ),2),0))=2,"E+",IF((ROUND(TRUNC(('TRI-1'!CA25  ),2),0))&lt;=1,"E-","")))))))))))</f>
        <v>A+</v>
      </c>
      <c r="CB25" s="51" t="str">
        <f>IF(OR('TRI-1'!CB25 ="",'TRI-1'!CB25&lt;0,'TRI-1'!CB25  &gt;10),"",IF((ROUND(TRUNC(('TRI-1'!CB25  ),2),0))=10,"A+",IF((ROUND(TRUNC(('TRI-1'!CB25  ),2),0))=9,"A-",IF((ROUND(TRUNC(('TRI-1'!CB25   ),2),0))=8,"B+",IF((ROUND(TRUNC(('TRI-1'!CB25 ),2),0))=7,"B-",IF((ROUND(TRUNC(('TRI-1'!CB25  ),2),0))=6,"C+",IF((ROUND(TRUNC(('TRI-1'!CB25  ),2),0))=5,"C-",IF((ROUND(TRUNC(('TRI-1'!CB25  ),2),0))=4,"D+",IF((ROUND(TRUNC(('TRI-1'!CB25 ),2),0))=3,"D-",IF((ROUND(TRUNC(('TRI-1'!CB25 ),2),0))=2,"E+",IF((ROUND(TRUNC(('TRI-1'!CB25  ),2),0))&lt;=1,"E-","")))))))))))</f>
        <v>A+</v>
      </c>
      <c r="CC25" s="51" t="str">
        <f>IF(OR('TRI-1'!CC25 ="",'TRI-1'!CC25&lt;0,'TRI-1'!CC25  &gt;10),"",IF((ROUND(TRUNC(('TRI-1'!CC25  ),2),0))=10,"A+",IF((ROUND(TRUNC(('TRI-1'!CC25  ),2),0))=9,"A-",IF((ROUND(TRUNC(('TRI-1'!CC25   ),2),0))=8,"B+",IF((ROUND(TRUNC(('TRI-1'!CC25 ),2),0))=7,"B-",IF((ROUND(TRUNC(('TRI-1'!CC25  ),2),0))=6,"C+",IF((ROUND(TRUNC(('TRI-1'!CC25  ),2),0))=5,"C-",IF((ROUND(TRUNC(('TRI-1'!CC25  ),2),0))=4,"D+",IF((ROUND(TRUNC(('TRI-1'!CC25 ),2),0))=3,"D-",IF((ROUND(TRUNC(('TRI-1'!CC25 ),2),0))=2,"E+",IF((ROUND(TRUNC(('TRI-1'!CC25  ),2),0))&lt;=1,"E-","")))))))))))</f>
        <v>A+</v>
      </c>
      <c r="CD25" s="51" t="str">
        <f>IF(OR('TRI-1'!CD25 ="",'TRI-1'!CD25&lt;0,'TRI-1'!CD25  &gt;10),"",IF((ROUND(TRUNC(('TRI-1'!CD25  ),2),0))=10,"A+",IF((ROUND(TRUNC(('TRI-1'!CD25  ),2),0))=9,"A-",IF((ROUND(TRUNC(('TRI-1'!CD25   ),2),0))=8,"B+",IF((ROUND(TRUNC(('TRI-1'!CD25 ),2),0))=7,"B-",IF((ROUND(TRUNC(('TRI-1'!CD25  ),2),0))=6,"C+",IF((ROUND(TRUNC(('TRI-1'!CD25  ),2),0))=5,"C-",IF((ROUND(TRUNC(('TRI-1'!CD25  ),2),0))=4,"D+",IF((ROUND(TRUNC(('TRI-1'!CD25 ),2),0))=3,"D-",IF((ROUND(TRUNC(('TRI-1'!CD25 ),2),0))=2,"E+",IF((ROUND(TRUNC(('TRI-1'!CD25  ),2),0))&lt;=1,"E-","")))))))))))</f>
        <v>A+</v>
      </c>
      <c r="CE25" s="51" t="str">
        <f>IF(OR('TRI-1'!CE25 ="",'TRI-1'!CE25&lt;0,'TRI-1'!CE25  &gt;10),"",IF((ROUND(TRUNC(('TRI-1'!CE25  ),2),0))=10,"A+",IF((ROUND(TRUNC(('TRI-1'!CE25  ),2),0))=9,"A-",IF((ROUND(TRUNC(('TRI-1'!CE25   ),2),0))=8,"B+",IF((ROUND(TRUNC(('TRI-1'!CE25 ),2),0))=7,"B-",IF((ROUND(TRUNC(('TRI-1'!CE25  ),2),0))=6,"C+",IF((ROUND(TRUNC(('TRI-1'!CE25  ),2),0))=5,"C-",IF((ROUND(TRUNC(('TRI-1'!CE25  ),2),0))=4,"D+",IF((ROUND(TRUNC(('TRI-1'!CE25 ),2),0))=3,"D-",IF((ROUND(TRUNC(('TRI-1'!CE25 ),2),0))=2,"E+",IF((ROUND(TRUNC(('TRI-1'!CE25  ),2),0))&lt;=1,"E-","")))))))))))</f>
        <v>A+</v>
      </c>
      <c r="CF25" s="51" t="str">
        <f>IF(OR('TRI-1'!CF25 ="",'TRI-1'!CF25&lt;0,'TRI-1'!CF25  &gt;10),"",IF((ROUND(TRUNC(('TRI-1'!CF25  ),2),0))=10,"A+",IF((ROUND(TRUNC(('TRI-1'!CF25  ),2),0))=9,"A-",IF((ROUND(TRUNC(('TRI-1'!CF25   ),2),0))=8,"B+",IF((ROUND(TRUNC(('TRI-1'!CF25 ),2),0))=7,"B-",IF((ROUND(TRUNC(('TRI-1'!CF25  ),2),0))=6,"C+",IF((ROUND(TRUNC(('TRI-1'!CF25  ),2),0))=5,"C-",IF((ROUND(TRUNC(('TRI-1'!CF25  ),2),0))=4,"D+",IF((ROUND(TRUNC(('TRI-1'!CF25 ),2),0))=3,"D-",IF((ROUND(TRUNC(('TRI-1'!CF25 ),2),0))=2,"E+",IF((ROUND(TRUNC(('TRI-1'!CF25  ),2),0))&lt;=1,"E-","")))))))))))</f>
        <v>A+</v>
      </c>
      <c r="CG25" s="51" t="str">
        <f>IF(OR('TRI-1'!CG25 ="",'TRI-1'!CG25&lt;0,'TRI-1'!CG25  &gt;10),"",IF((ROUND(TRUNC(('TRI-1'!CG25  ),2),0))=10,"A+",IF((ROUND(TRUNC(('TRI-1'!CG25  ),2),0))=9,"A-",IF((ROUND(TRUNC(('TRI-1'!CG25   ),2),0))=8,"B+",IF((ROUND(TRUNC(('TRI-1'!CG25 ),2),0))=7,"B-",IF((ROUND(TRUNC(('TRI-1'!CG25  ),2),0))=6,"C+",IF((ROUND(TRUNC(('TRI-1'!CG25  ),2),0))=5,"C-",IF((ROUND(TRUNC(('TRI-1'!CG25  ),2),0))=4,"D+",IF((ROUND(TRUNC(('TRI-1'!CG25 ),2),0))=3,"D-",IF((ROUND(TRUNC(('TRI-1'!CG25 ),2),0))=2,"E+",IF((ROUND(TRUNC(('TRI-1'!CG25  ),2),0))&lt;=1,"E-","")))))))))))</f>
        <v>A+</v>
      </c>
      <c r="CH25" s="51" t="str">
        <f>IF(OR('TRI-1'!CH25 ="",'TRI-1'!CH25&lt;0,'TRI-1'!CH25  &gt;10),"",IF((ROUND(TRUNC(('TRI-1'!CH25  ),2),0))=10,"A+",IF((ROUND(TRUNC(('TRI-1'!CH25  ),2),0))=9,"A-",IF((ROUND(TRUNC(('TRI-1'!CH25   ),2),0))=8,"B+",IF((ROUND(TRUNC(('TRI-1'!CH25 ),2),0))=7,"B-",IF((ROUND(TRUNC(('TRI-1'!CH25  ),2),0))=6,"C+",IF((ROUND(TRUNC(('TRI-1'!CH25  ),2),0))=5,"C-",IF((ROUND(TRUNC(('TRI-1'!CH25  ),2),0))=4,"D+",IF((ROUND(TRUNC(('TRI-1'!CH25 ),2),0))=3,"D-",IF((ROUND(TRUNC(('TRI-1'!CH25 ),2),0))=2,"E+",IF((ROUND(TRUNC(('TRI-1'!CH25  ),2),0))&lt;=1,"E-","")))))))))))</f>
        <v>A+</v>
      </c>
      <c r="CI25" s="51" t="str">
        <f>IF(OR('TRI-1'!CI25 ="",'TRI-1'!CI25&lt;0,'TRI-1'!CI25  &gt;10),"",IF((ROUND(TRUNC(('TRI-1'!CI25  ),2),0))=10,"A+",IF((ROUND(TRUNC(('TRI-1'!CI25  ),2),0))=9,"A-",IF((ROUND(TRUNC(('TRI-1'!CI25   ),2),0))=8,"B+",IF((ROUND(TRUNC(('TRI-1'!CI25 ),2),0))=7,"B-",IF((ROUND(TRUNC(('TRI-1'!CI25  ),2),0))=6,"C+",IF((ROUND(TRUNC(('TRI-1'!CI25  ),2),0))=5,"C-",IF((ROUND(TRUNC(('TRI-1'!CI25  ),2),0))=4,"D+",IF((ROUND(TRUNC(('TRI-1'!CI25 ),2),0))=3,"D-",IF((ROUND(TRUNC(('TRI-1'!CI25 ),2),0))=2,"E+",IF((ROUND(TRUNC(('TRI-1'!CI25  ),2),0))&lt;=1,"E-","")))))))))))</f>
        <v>A+</v>
      </c>
      <c r="CJ25" s="51" t="str">
        <f>IF(OR('TRI-1'!CJ25 ="",'TRI-1'!CJ25&lt;0,'TRI-1'!CJ25  &gt;10),"",IF((ROUND(TRUNC(('TRI-1'!CJ25  ),2),0))=10,"A+",IF((ROUND(TRUNC(('TRI-1'!CJ25  ),2),0))=9,"A-",IF((ROUND(TRUNC(('TRI-1'!CJ25   ),2),0))=8,"B+",IF((ROUND(TRUNC(('TRI-1'!CJ25 ),2),0))=7,"B-",IF((ROUND(TRUNC(('TRI-1'!CJ25  ),2),0))=6,"C+",IF((ROUND(TRUNC(('TRI-1'!CJ25  ),2),0))=5,"C-",IF((ROUND(TRUNC(('TRI-1'!CJ25  ),2),0))=4,"D+",IF((ROUND(TRUNC(('TRI-1'!CJ25 ),2),0))=3,"D-",IF((ROUND(TRUNC(('TRI-1'!CJ25 ),2),0))=2,"E+",IF((ROUND(TRUNC(('TRI-1'!CJ25  ),2),0))&lt;=1,"E-","")))))))))))</f>
        <v>A+</v>
      </c>
      <c r="CK25" s="51" t="str">
        <f>IF(OR('TRI-1'!CK25 ="",'TRI-1'!CK25&lt;0,'TRI-1'!CK25  &gt;10),"",IF((ROUND(TRUNC(('TRI-1'!CK25  ),2),0))=10,"A+",IF((ROUND(TRUNC(('TRI-1'!CK25  ),2),0))=9,"A-",IF((ROUND(TRUNC(('TRI-1'!CK25   ),2),0))=8,"B+",IF((ROUND(TRUNC(('TRI-1'!CK25 ),2),0))=7,"B-",IF((ROUND(TRUNC(('TRI-1'!CK25  ),2),0))=6,"C+",IF((ROUND(TRUNC(('TRI-1'!CK25  ),2),0))=5,"C-",IF((ROUND(TRUNC(('TRI-1'!CK25  ),2),0))=4,"D+",IF((ROUND(TRUNC(('TRI-1'!CK25 ),2),0))=3,"D-",IF((ROUND(TRUNC(('TRI-1'!CK25 ),2),0))=2,"E+",IF((ROUND(TRUNC(('TRI-1'!CK25  ),2),0))&lt;=1,"E-","")))))))))))</f>
        <v>A+</v>
      </c>
      <c r="CL25" s="51" t="str">
        <f>IF(OR('TRI-1'!CL25 ="",'TRI-1'!CL25&lt;0,'TRI-1'!CL25  &gt;10),"",IF((ROUND(TRUNC(('TRI-1'!CL25  ),2),0))=10,"A+",IF((ROUND(TRUNC(('TRI-1'!CL25  ),2),0))=9,"A-",IF((ROUND(TRUNC(('TRI-1'!CL25   ),2),0))=8,"B+",IF((ROUND(TRUNC(('TRI-1'!CL25 ),2),0))=7,"B-",IF((ROUND(TRUNC(('TRI-1'!CL25  ),2),0))=6,"C+",IF((ROUND(TRUNC(('TRI-1'!CL25  ),2),0))=5,"C-",IF((ROUND(TRUNC(('TRI-1'!CL25  ),2),0))=4,"D+",IF((ROUND(TRUNC(('TRI-1'!CL25 ),2),0))=3,"D-",IF((ROUND(TRUNC(('TRI-1'!CL25 ),2),0))=2,"E+",IF((ROUND(TRUNC(('TRI-1'!CL25  ),2),0))&lt;=1,"E-","")))))))))))</f>
        <v>A+</v>
      </c>
      <c r="CM25" s="51" t="str">
        <f>IF(OR('TRI-1'!CM25 ="",'TRI-1'!CM25&lt;0,'TRI-1'!CM25  &gt;10),"",IF((ROUND(TRUNC(('TRI-1'!CM25  ),2),0))=10,"A+",IF((ROUND(TRUNC(('TRI-1'!CM25  ),2),0))=9,"A-",IF((ROUND(TRUNC(('TRI-1'!CM25   ),2),0))=8,"B+",IF((ROUND(TRUNC(('TRI-1'!CM25 ),2),0))=7,"B-",IF((ROUND(TRUNC(('TRI-1'!CM25  ),2),0))=6,"C+",IF((ROUND(TRUNC(('TRI-1'!CM25  ),2),0))=5,"C-",IF((ROUND(TRUNC(('TRI-1'!CM25  ),2),0))=4,"D+",IF((ROUND(TRUNC(('TRI-1'!CM25 ),2),0))=3,"D-",IF((ROUND(TRUNC(('TRI-1'!CM25 ),2),0))=2,"E+",IF((ROUND(TRUNC(('TRI-1'!CM25  ),2),0))&lt;=1,"E-","")))))))))))</f>
        <v>A+</v>
      </c>
      <c r="CN25" s="51" t="str">
        <f>IF(OR('TRI-1'!CN25 ="",'TRI-1'!CN25&lt;0,'TRI-1'!CN25  &gt;10),"",IF((ROUND(TRUNC(('TRI-1'!CN25  ),2),0))=10,"A+",IF((ROUND(TRUNC(('TRI-1'!CN25  ),2),0))=9,"A-",IF((ROUND(TRUNC(('TRI-1'!CN25   ),2),0))=8,"B+",IF((ROUND(TRUNC(('TRI-1'!CN25 ),2),0))=7,"B-",IF((ROUND(TRUNC(('TRI-1'!CN25  ),2),0))=6,"C+",IF((ROUND(TRUNC(('TRI-1'!CN25  ),2),0))=5,"C-",IF((ROUND(TRUNC(('TRI-1'!CN25  ),2),0))=4,"D+",IF((ROUND(TRUNC(('TRI-1'!CN25 ),2),0))=3,"D-",IF((ROUND(TRUNC(('TRI-1'!CN25 ),2),0))=2,"E+",IF((ROUND(TRUNC(('TRI-1'!CN25  ),2),0))&lt;=1,"E-","")))))))))))</f>
        <v>A+</v>
      </c>
      <c r="CO25" s="51" t="str">
        <f>IF(OR('TRI-1'!CO25 ="",'TRI-1'!CO25&lt;0,'TRI-1'!CO25  &gt;10),"",IF((ROUND(TRUNC(('TRI-1'!CO25  ),2),0))=10,"A+",IF((ROUND(TRUNC(('TRI-1'!CO25  ),2),0))=9,"A-",IF((ROUND(TRUNC(('TRI-1'!CO25   ),2),0))=8,"B+",IF((ROUND(TRUNC(('TRI-1'!CO25 ),2),0))=7,"B-",IF((ROUND(TRUNC(('TRI-1'!CO25  ),2),0))=6,"C+",IF((ROUND(TRUNC(('TRI-1'!CO25  ),2),0))=5,"C-",IF((ROUND(TRUNC(('TRI-1'!CO25  ),2),0))=4,"D+",IF((ROUND(TRUNC(('TRI-1'!CO25 ),2),0))=3,"D-",IF((ROUND(TRUNC(('TRI-1'!CO25 ),2),0))=2,"E+",IF((ROUND(TRUNC(('TRI-1'!CO25  ),2),0))&lt;=1,"E-","")))))))))))</f>
        <v>A+</v>
      </c>
      <c r="CP25" s="51" t="str">
        <f>IF(OR('TRI-1'!CP25 ="",'TRI-1'!CP25&lt;0,'TRI-1'!CP25  &gt;10),"",IF((ROUND(TRUNC(('TRI-1'!CP25  ),2),0))=10,"A+",IF((ROUND(TRUNC(('TRI-1'!CP25  ),2),0))=9,"A-",IF((ROUND(TRUNC(('TRI-1'!CP25   ),2),0))=8,"B+",IF((ROUND(TRUNC(('TRI-1'!CP25 ),2),0))=7,"B-",IF((ROUND(TRUNC(('TRI-1'!CP25  ),2),0))=6,"C+",IF((ROUND(TRUNC(('TRI-1'!CP25  ),2),0))=5,"C-",IF((ROUND(TRUNC(('TRI-1'!CP25  ),2),0))=4,"D+",IF((ROUND(TRUNC(('TRI-1'!CP25 ),2),0))=3,"D-",IF((ROUND(TRUNC(('TRI-1'!CP25 ),2),0))=2,"E+",IF((ROUND(TRUNC(('TRI-1'!CP25  ),2),0))&lt;=1,"E-","")))))))))))</f>
        <v>A+</v>
      </c>
      <c r="CQ25" s="51" t="str">
        <f>IF(OR('TRI-1'!CQ25 ="",'TRI-1'!CQ25&lt;0,'TRI-1'!CQ25  &gt;10),"",IF((ROUND(TRUNC(('TRI-1'!CQ25  ),2),0))=10,"A+",IF((ROUND(TRUNC(('TRI-1'!CQ25  ),2),0))=9,"A-",IF((ROUND(TRUNC(('TRI-1'!CQ25   ),2),0))=8,"B+",IF((ROUND(TRUNC(('TRI-1'!CQ25 ),2),0))=7,"B-",IF((ROUND(TRUNC(('TRI-1'!CQ25  ),2),0))=6,"C+",IF((ROUND(TRUNC(('TRI-1'!CQ25  ),2),0))=5,"C-",IF((ROUND(TRUNC(('TRI-1'!CQ25  ),2),0))=4,"D+",IF((ROUND(TRUNC(('TRI-1'!CQ25 ),2),0))=3,"D-",IF((ROUND(TRUNC(('TRI-1'!CQ25 ),2),0))=2,"E+",IF((ROUND(TRUNC(('TRI-1'!CQ25  ),2),0))&lt;=1,"E-","")))))))))))</f>
        <v>A+</v>
      </c>
      <c r="CR25" s="51" t="str">
        <f>IF(OR('TRI-1'!CR25 ="",'TRI-1'!CR25&lt;0,'TRI-1'!CR25  &gt;10),"",IF((ROUND(TRUNC(('TRI-1'!CR25  ),2),0))=10,"A+",IF((ROUND(TRUNC(('TRI-1'!CR25  ),2),0))=9,"A-",IF((ROUND(TRUNC(('TRI-1'!CR25   ),2),0))=8,"B+",IF((ROUND(TRUNC(('TRI-1'!CR25 ),2),0))=7,"B-",IF((ROUND(TRUNC(('TRI-1'!CR25  ),2),0))=6,"C+",IF((ROUND(TRUNC(('TRI-1'!CR25  ),2),0))=5,"C-",IF((ROUND(TRUNC(('TRI-1'!CR25  ),2),0))=4,"D+",IF((ROUND(TRUNC(('TRI-1'!CR25 ),2),0))=3,"D-",IF((ROUND(TRUNC(('TRI-1'!CR25 ),2),0))=2,"E+",IF((ROUND(TRUNC(('TRI-1'!CR25  ),2),0))&lt;=1,"E-","")))))))))))</f>
        <v>A+</v>
      </c>
      <c r="CS25" s="51" t="str">
        <f>IF(OR('TRI-1'!CS25 ="",'TRI-1'!CS25&lt;0,'TRI-1'!CS25  &gt;10),"",IF((ROUND(TRUNC(('TRI-1'!CS25  ),2),0))=10,"A+",IF((ROUND(TRUNC(('TRI-1'!CS25  ),2),0))=9,"A-",IF((ROUND(TRUNC(('TRI-1'!CS25   ),2),0))=8,"B+",IF((ROUND(TRUNC(('TRI-1'!CS25 ),2),0))=7,"B-",IF((ROUND(TRUNC(('TRI-1'!CS25  ),2),0))=6,"C+",IF((ROUND(TRUNC(('TRI-1'!CS25  ),2),0))=5,"C-",IF((ROUND(TRUNC(('TRI-1'!CS25  ),2),0))=4,"D+",IF((ROUND(TRUNC(('TRI-1'!CS25 ),2),0))=3,"D-",IF((ROUND(TRUNC(('TRI-1'!CS25 ),2),0))=2,"E+",IF((ROUND(TRUNC(('TRI-1'!CS25  ),2),0))&lt;=1,"E-","")))))))))))</f>
        <v>A+</v>
      </c>
      <c r="CT25" s="51" t="str">
        <f>IF(OR('TRI-1'!CT25 ="",'TRI-1'!CT25&lt;0,'TRI-1'!CT25  &gt;10),"",IF((ROUND(TRUNC(('TRI-1'!CT25  ),2),0))=10,"A+",IF((ROUND(TRUNC(('TRI-1'!CT25  ),2),0))=9,"A-",IF((ROUND(TRUNC(('TRI-1'!CT25   ),2),0))=8,"B+",IF((ROUND(TRUNC(('TRI-1'!CT25 ),2),0))=7,"B-",IF((ROUND(TRUNC(('TRI-1'!CT25  ),2),0))=6,"C+",IF((ROUND(TRUNC(('TRI-1'!CT25  ),2),0))=5,"C-",IF((ROUND(TRUNC(('TRI-1'!CT25  ),2),0))=4,"D+",IF((ROUND(TRUNC(('TRI-1'!CT25 ),2),0))=3,"D-",IF((ROUND(TRUNC(('TRI-1'!CT25 ),2),0))=2,"E+",IF((ROUND(TRUNC(('TRI-1'!CT25  ),2),0))&lt;=1,"E-","")))))))))))</f>
        <v>A+</v>
      </c>
      <c r="CU25" s="51" t="str">
        <f>IF(OR('TRI-1'!CU25 ="",'TRI-1'!CU25&lt;0,'TRI-1'!CU25  &gt;10),"",IF((ROUND(TRUNC(('TRI-1'!CU25  ),2),0))=10,"A+",IF((ROUND(TRUNC(('TRI-1'!CU25  ),2),0))=9,"A-",IF((ROUND(TRUNC(('TRI-1'!CU25   ),2),0))=8,"B+",IF((ROUND(TRUNC(('TRI-1'!CU25 ),2),0))=7,"B-",IF((ROUND(TRUNC(('TRI-1'!CU25  ),2),0))=6,"C+",IF((ROUND(TRUNC(('TRI-1'!CU25  ),2),0))=5,"C-",IF((ROUND(TRUNC(('TRI-1'!CU25  ),2),0))=4,"D+",IF((ROUND(TRUNC(('TRI-1'!CU25 ),2),0))=3,"D-",IF((ROUND(TRUNC(('TRI-1'!CU25 ),2),0))=2,"E+",IF((ROUND(TRUNC(('TRI-1'!CU25  ),2),0))&lt;=1,"E-","")))))))))))</f>
        <v>A+</v>
      </c>
      <c r="CV25" s="51" t="str">
        <f>IF(OR('TRI-1'!CV25 ="",'TRI-1'!CV25&lt;0,'TRI-1'!CV25  &gt;10),"",IF((ROUND(TRUNC(('TRI-1'!CV25  ),2),0))=10,"A+",IF((ROUND(TRUNC(('TRI-1'!CV25  ),2),0))=9,"A-",IF((ROUND(TRUNC(('TRI-1'!CV25   ),2),0))=8,"B+",IF((ROUND(TRUNC(('TRI-1'!CV25 ),2),0))=7,"B-",IF((ROUND(TRUNC(('TRI-1'!CV25  ),2),0))=6,"C+",IF((ROUND(TRUNC(('TRI-1'!CV25  ),2),0))=5,"C-",IF((ROUND(TRUNC(('TRI-1'!CV25  ),2),0))=4,"D+",IF((ROUND(TRUNC(('TRI-1'!CV25 ),2),0))=3,"D-",IF((ROUND(TRUNC(('TRI-1'!CV25 ),2),0))=2,"E+",IF((ROUND(TRUNC(('TRI-1'!CV25  ),2),0))&lt;=1,"E-","")))))))))))</f>
        <v>A+</v>
      </c>
      <c r="CW25" s="51" t="str">
        <f>IF(OR('TRI-1'!CW25 ="",'TRI-1'!CW25&lt;0,'TRI-1'!CW25  &gt;10),"",IF((ROUND(TRUNC(('TRI-1'!CW25  ),2),0))=10,"A+",IF((ROUND(TRUNC(('TRI-1'!CW25  ),2),0))=9,"A-",IF((ROUND(TRUNC(('TRI-1'!CW25   ),2),0))=8,"B+",IF((ROUND(TRUNC(('TRI-1'!CW25 ),2),0))=7,"B-",IF((ROUND(TRUNC(('TRI-1'!CW25  ),2),0))=6,"C+",IF((ROUND(TRUNC(('TRI-1'!CW25  ),2),0))=5,"C-",IF((ROUND(TRUNC(('TRI-1'!CW25  ),2),0))=4,"D+",IF((ROUND(TRUNC(('TRI-1'!CW25 ),2),0))=3,"D-",IF((ROUND(TRUNC(('TRI-1'!CW25 ),2),0))=2,"E+",IF((ROUND(TRUNC(('TRI-1'!CW25  ),2),0))&lt;=1,"E-","")))))))))))</f>
        <v>A+</v>
      </c>
      <c r="CX25" s="51" t="str">
        <f>IF(OR('TRI-1'!CX25 ="",'TRI-1'!CX25&lt;0,'TRI-1'!CX25  &gt;10),"",IF((ROUND(TRUNC(('TRI-1'!CX25  ),2),0))=10,"A+",IF((ROUND(TRUNC(('TRI-1'!CX25  ),2),0))=9,"A-",IF((ROUND(TRUNC(('TRI-1'!CX25   ),2),0))=8,"B+",IF((ROUND(TRUNC(('TRI-1'!CX25 ),2),0))=7,"B-",IF((ROUND(TRUNC(('TRI-1'!CX25  ),2),0))=6,"C+",IF((ROUND(TRUNC(('TRI-1'!CX25  ),2),0))=5,"C-",IF((ROUND(TRUNC(('TRI-1'!CX25  ),2),0))=4,"D+",IF((ROUND(TRUNC(('TRI-1'!CX25 ),2),0))=3,"D-",IF((ROUND(TRUNC(('TRI-1'!CX25 ),2),0))=2,"E+",IF((ROUND(TRUNC(('TRI-1'!CX25  ),2),0))&lt;=1,"E-","")))))))))))</f>
        <v>A+</v>
      </c>
      <c r="CY25" s="51" t="str">
        <f>IF(OR('TRI-1'!CY25 ="",'TRI-1'!CY25&lt;0,'TRI-1'!CY25  &gt;10),"",IF((ROUND(TRUNC(('TRI-1'!CY25  ),2),0))=10,"A+",IF((ROUND(TRUNC(('TRI-1'!CY25  ),2),0))=9,"A-",IF((ROUND(TRUNC(('TRI-1'!CY25   ),2),0))=8,"B+",IF((ROUND(TRUNC(('TRI-1'!CY25 ),2),0))=7,"B-",IF((ROUND(TRUNC(('TRI-1'!CY25  ),2),0))=6,"C+",IF((ROUND(TRUNC(('TRI-1'!CY25  ),2),0))=5,"C-",IF((ROUND(TRUNC(('TRI-1'!CY25  ),2),0))=4,"D+",IF((ROUND(TRUNC(('TRI-1'!CY25 ),2),0))=3,"D-",IF((ROUND(TRUNC(('TRI-1'!CY25 ),2),0))=2,"E+",IF((ROUND(TRUNC(('TRI-1'!CY25  ),2),0))&lt;=1,"E-","")))))))))))</f>
        <v>A+</v>
      </c>
      <c r="CZ25" s="51" t="str">
        <f>IF(OR('TRI-1'!CZ25 ="",'TRI-1'!CZ25&lt;0,'TRI-1'!CZ25  &gt;10),"",IF((ROUND(TRUNC(('TRI-1'!CZ25  ),2),0))=10,"A+",IF((ROUND(TRUNC(('TRI-1'!CZ25  ),2),0))=9,"A-",IF((ROUND(TRUNC(('TRI-1'!CZ25   ),2),0))=8,"B+",IF((ROUND(TRUNC(('TRI-1'!CZ25 ),2),0))=7,"B-",IF((ROUND(TRUNC(('TRI-1'!CZ25  ),2),0))=6,"C+",IF((ROUND(TRUNC(('TRI-1'!CZ25  ),2),0))=5,"C-",IF((ROUND(TRUNC(('TRI-1'!CZ25  ),2),0))=4,"D+",IF((ROUND(TRUNC(('TRI-1'!CZ25 ),2),0))=3,"D-",IF((ROUND(TRUNC(('TRI-1'!CZ25 ),2),0))=2,"E+",IF((ROUND(TRUNC(('TRI-1'!CZ25  ),2),0))&lt;=1,"E-","")))))))))))</f>
        <v>A+</v>
      </c>
      <c r="DA25" s="51" t="str">
        <f>IF(OR('TRI-1'!DA25 ="",'TRI-1'!DA25&lt;0,'TRI-1'!DA25  &gt;10),"",IF((ROUND(TRUNC(('TRI-1'!DA25  ),2),0))=10,"A+",IF((ROUND(TRUNC(('TRI-1'!DA25  ),2),0))=9,"A-",IF((ROUND(TRUNC(('TRI-1'!DA25   ),2),0))=8,"B+",IF((ROUND(TRUNC(('TRI-1'!DA25 ),2),0))=7,"B-",IF((ROUND(TRUNC(('TRI-1'!DA25  ),2),0))=6,"C+",IF((ROUND(TRUNC(('TRI-1'!DA25  ),2),0))=5,"C-",IF((ROUND(TRUNC(('TRI-1'!DA25  ),2),0))=4,"D+",IF((ROUND(TRUNC(('TRI-1'!DA25 ),2),0))=3,"D-",IF((ROUND(TRUNC(('TRI-1'!DA25 ),2),0))=2,"E+",IF((ROUND(TRUNC(('TRI-1'!DA25  ),2),0))&lt;=1,"E-","")))))))))))</f>
        <v>A+</v>
      </c>
      <c r="DB25" s="51" t="str">
        <f>IF(OR('TRI-1'!DB25 ="",'TRI-1'!DB25&lt;0,'TRI-1'!DB25  &gt;10),"",IF((ROUND(TRUNC(('TRI-1'!DB25  ),2),0))=10,"A+",IF((ROUND(TRUNC(('TRI-1'!DB25  ),2),0))=9,"A-",IF((ROUND(TRUNC(('TRI-1'!DB25   ),2),0))=8,"B+",IF((ROUND(TRUNC(('TRI-1'!DB25 ),2),0))=7,"B-",IF((ROUND(TRUNC(('TRI-1'!DB25  ),2),0))=6,"C+",IF((ROUND(TRUNC(('TRI-1'!DB25  ),2),0))=5,"C-",IF((ROUND(TRUNC(('TRI-1'!DB25  ),2),0))=4,"D+",IF((ROUND(TRUNC(('TRI-1'!DB25 ),2),0))=3,"D-",IF((ROUND(TRUNC(('TRI-1'!DB25 ),2),0))=2,"E+",IF((ROUND(TRUNC(('TRI-1'!DB25  ),2),0))&lt;=1,"E-","")))))))))))</f>
        <v>A+</v>
      </c>
      <c r="DC25" s="51" t="str">
        <f>IF(OR('TRI-1'!DC25 ="",'TRI-1'!DC25&lt;0,'TRI-1'!DC25  &gt;10),"",IF((ROUND(TRUNC(('TRI-1'!DC25  ),2),0))=10,"A+",IF((ROUND(TRUNC(('TRI-1'!DC25  ),2),0))=9,"A-",IF((ROUND(TRUNC(('TRI-1'!DC25   ),2),0))=8,"B+",IF((ROUND(TRUNC(('TRI-1'!DC25 ),2),0))=7,"B-",IF((ROUND(TRUNC(('TRI-1'!DC25  ),2),0))=6,"C+",IF((ROUND(TRUNC(('TRI-1'!DC25  ),2),0))=5,"C-",IF((ROUND(TRUNC(('TRI-1'!DC25  ),2),0))=4,"D+",IF((ROUND(TRUNC(('TRI-1'!DC25 ),2),0))=3,"D-",IF((ROUND(TRUNC(('TRI-1'!DC25 ),2),0))=2,"E+",IF((ROUND(TRUNC(('TRI-1'!DC25  ),2),0))&lt;=1,"E-","")))))))))))</f>
        <v>A+</v>
      </c>
      <c r="DD25" s="51" t="str">
        <f>IF(OR('TRI-1'!DD25 ="",'TRI-1'!DD25&lt;0,'TRI-1'!DD25  &gt;10),"",IF((ROUND(TRUNC(('TRI-1'!DD25  ),2),0))=10,"A+",IF((ROUND(TRUNC(('TRI-1'!DD25  ),2),0))=9,"A-",IF((ROUND(TRUNC(('TRI-1'!DD25   ),2),0))=8,"B+",IF((ROUND(TRUNC(('TRI-1'!DD25 ),2),0))=7,"B-",IF((ROUND(TRUNC(('TRI-1'!DD25  ),2),0))=6,"C+",IF((ROUND(TRUNC(('TRI-1'!DD25  ),2),0))=5,"C-",IF((ROUND(TRUNC(('TRI-1'!DD25  ),2),0))=4,"D+",IF((ROUND(TRUNC(('TRI-1'!DD25 ),2),0))=3,"D-",IF((ROUND(TRUNC(('TRI-1'!DD25 ),2),0))=2,"E+",IF((ROUND(TRUNC(('TRI-1'!DD25  ),2),0))&lt;=1,"E-","")))))))))))</f>
        <v>A+</v>
      </c>
      <c r="DE25" s="51" t="str">
        <f>IF(OR('TRI-1'!DE25 ="",'TRI-1'!DE25&lt;0,'TRI-1'!DE25  &gt;10),"",IF((ROUND(TRUNC(('TRI-1'!DE25  ),2),0))=10,"A+",IF((ROUND(TRUNC(('TRI-1'!DE25  ),2),0))=9,"A-",IF((ROUND(TRUNC(('TRI-1'!DE25   ),2),0))=8,"B+",IF((ROUND(TRUNC(('TRI-1'!DE25 ),2),0))=7,"B-",IF((ROUND(TRUNC(('TRI-1'!DE25  ),2),0))=6,"C+",IF((ROUND(TRUNC(('TRI-1'!DE25  ),2),0))=5,"C-",IF((ROUND(TRUNC(('TRI-1'!DE25  ),2),0))=4,"D+",IF((ROUND(TRUNC(('TRI-1'!DE25 ),2),0))=3,"D-",IF((ROUND(TRUNC(('TRI-1'!DE25 ),2),0))=2,"E+",IF((ROUND(TRUNC(('TRI-1'!DE25  ),2),0))&lt;=1,"E-","")))))))))))</f>
        <v>A+</v>
      </c>
      <c r="DF25" s="51" t="str">
        <f>IF(OR('TRI-1'!DF25 ="",'TRI-1'!DF25&lt;0,'TRI-1'!DF25  &gt;10),"",IF((ROUND(TRUNC(('TRI-1'!DF25  ),2),0))=10,"A+",IF((ROUND(TRUNC(('TRI-1'!DF25  ),2),0))=9,"A-",IF((ROUND(TRUNC(('TRI-1'!DF25   ),2),0))=8,"B+",IF((ROUND(TRUNC(('TRI-1'!DF25 ),2),0))=7,"B-",IF((ROUND(TRUNC(('TRI-1'!DF25  ),2),0))=6,"C+",IF((ROUND(TRUNC(('TRI-1'!DF25  ),2),0))=5,"C-",IF((ROUND(TRUNC(('TRI-1'!DF25  ),2),0))=4,"D+",IF((ROUND(TRUNC(('TRI-1'!DF25 ),2),0))=3,"D-",IF((ROUND(TRUNC(('TRI-1'!DF25 ),2),0))=2,"E+",IF((ROUND(TRUNC(('TRI-1'!DF25  ),2),0))&lt;=1,"E-","")))))))))))</f>
        <v>A+</v>
      </c>
      <c r="DG25" s="51" t="str">
        <f>IF(OR('TRI-1'!DG25 ="",'TRI-1'!DG25&lt;0,'TRI-1'!DG25  &gt;10),"",IF((ROUND(TRUNC(('TRI-1'!DG25  ),2),0))=10,"A+",IF((ROUND(TRUNC(('TRI-1'!DG25  ),2),0))=9,"A-",IF((ROUND(TRUNC(('TRI-1'!DG25   ),2),0))=8,"B+",IF((ROUND(TRUNC(('TRI-1'!DG25 ),2),0))=7,"B-",IF((ROUND(TRUNC(('TRI-1'!DG25  ),2),0))=6,"C+",IF((ROUND(TRUNC(('TRI-1'!DG25  ),2),0))=5,"C-",IF((ROUND(TRUNC(('TRI-1'!DG25  ),2),0))=4,"D+",IF((ROUND(TRUNC(('TRI-1'!DG25 ),2),0))=3,"D-",IF((ROUND(TRUNC(('TRI-1'!DG25 ),2),0))=2,"E+",IF((ROUND(TRUNC(('TRI-1'!DG25  ),2),0))&lt;=1,"E-","")))))))))))</f>
        <v>A+</v>
      </c>
      <c r="DH25" s="51" t="str">
        <f>IF(OR('TRI-1'!DH25 ="",'TRI-1'!DH25&lt;0,'TRI-1'!DH25  &gt;10),"",IF((ROUND(TRUNC(('TRI-1'!DH25  ),2),0))=10,"A+",IF((ROUND(TRUNC(('TRI-1'!DH25  ),2),0))=9,"A-",IF((ROUND(TRUNC(('TRI-1'!DH25   ),2),0))=8,"B+",IF((ROUND(TRUNC(('TRI-1'!DH25 ),2),0))=7,"B-",IF((ROUND(TRUNC(('TRI-1'!DH25  ),2),0))=6,"C+",IF((ROUND(TRUNC(('TRI-1'!DH25  ),2),0))=5,"C-",IF((ROUND(TRUNC(('TRI-1'!DH25  ),2),0))=4,"D+",IF((ROUND(TRUNC(('TRI-1'!DH25 ),2),0))=3,"D-",IF((ROUND(TRUNC(('TRI-1'!DH25 ),2),0))=2,"E+",IF((ROUND(TRUNC(('TRI-1'!DH25  ),2),0))&lt;=1,"E-","")))))))))))</f>
        <v>A+</v>
      </c>
      <c r="DI25" s="51" t="str">
        <f>IF(OR('TRI-1'!DI25 ="",'TRI-1'!DI25&lt;0,'TRI-1'!DI25  &gt;10),"",IF((ROUND(TRUNC(('TRI-1'!DI25  ),2),0))=10,"A+",IF((ROUND(TRUNC(('TRI-1'!DI25  ),2),0))=9,"A-",IF((ROUND(TRUNC(('TRI-1'!DI25   ),2),0))=8,"B+",IF((ROUND(TRUNC(('TRI-1'!DI25 ),2),0))=7,"B-",IF((ROUND(TRUNC(('TRI-1'!DI25  ),2),0))=6,"C+",IF((ROUND(TRUNC(('TRI-1'!DI25  ),2),0))=5,"C-",IF((ROUND(TRUNC(('TRI-1'!DI25  ),2),0))=4,"D+",IF((ROUND(TRUNC(('TRI-1'!DI25 ),2),0))=3,"D-",IF((ROUND(TRUNC(('TRI-1'!DI25 ),2),0))=2,"E+",IF((ROUND(TRUNC(('TRI-1'!DI25  ),2),0))&lt;=1,"E-","")))))))))))</f>
        <v>A+</v>
      </c>
      <c r="DJ25" s="51" t="str">
        <f>IF(OR('TRI-1'!DJ25 ="",'TRI-1'!DJ25&lt;0,'TRI-1'!DJ25  &gt;10),"",IF((ROUND(TRUNC(('TRI-1'!DJ25  ),2),0))=10,"A+",IF((ROUND(TRUNC(('TRI-1'!DJ25  ),2),0))=9,"A-",IF((ROUND(TRUNC(('TRI-1'!DJ25   ),2),0))=8,"B+",IF((ROUND(TRUNC(('TRI-1'!DJ25 ),2),0))=7,"B-",IF((ROUND(TRUNC(('TRI-1'!DJ25  ),2),0))=6,"C+",IF((ROUND(TRUNC(('TRI-1'!DJ25  ),2),0))=5,"C-",IF((ROUND(TRUNC(('TRI-1'!DJ25  ),2),0))=4,"D+",IF((ROUND(TRUNC(('TRI-1'!DJ25 ),2),0))=3,"D-",IF((ROUND(TRUNC(('TRI-1'!DJ25 ),2),0))=2,"E+",IF((ROUND(TRUNC(('TRI-1'!DJ25  ),2),0))&lt;=1,"E-","")))))))))))</f>
        <v>A+</v>
      </c>
      <c r="DK25" s="51" t="str">
        <f>IF(OR('TRI-1'!DK25 ="",'TRI-1'!DK25&lt;0,'TRI-1'!DK25  &gt;10),"",IF((ROUND(TRUNC(('TRI-1'!DK25  ),2),0))=10,"A+",IF((ROUND(TRUNC(('TRI-1'!DK25  ),2),0))=9,"A-",IF((ROUND(TRUNC(('TRI-1'!DK25   ),2),0))=8,"B+",IF((ROUND(TRUNC(('TRI-1'!DK25 ),2),0))=7,"B-",IF((ROUND(TRUNC(('TRI-1'!DK25  ),2),0))=6,"C+",IF((ROUND(TRUNC(('TRI-1'!DK25  ),2),0))=5,"C-",IF((ROUND(TRUNC(('TRI-1'!DK25  ),2),0))=4,"D+",IF((ROUND(TRUNC(('TRI-1'!DK25 ),2),0))=3,"D-",IF((ROUND(TRUNC(('TRI-1'!DK25 ),2),0))=2,"E+",IF((ROUND(TRUNC(('TRI-1'!DK25  ),2),0))&lt;=1,"E-","")))))))))))</f>
        <v>A+</v>
      </c>
      <c r="DL25" s="51" t="str">
        <f>IF(OR('TRI-1'!DL25 ="",'TRI-1'!DL25&lt;0,'TRI-1'!DL25  &gt;10),"",IF((ROUND(TRUNC(('TRI-1'!DL25  ),2),0))=10,"A+",IF((ROUND(TRUNC(('TRI-1'!DL25  ),2),0))=9,"A-",IF((ROUND(TRUNC(('TRI-1'!DL25   ),2),0))=8,"B+",IF((ROUND(TRUNC(('TRI-1'!DL25 ),2),0))=7,"B-",IF((ROUND(TRUNC(('TRI-1'!DL25  ),2),0))=6,"C+",IF((ROUND(TRUNC(('TRI-1'!DL25  ),2),0))=5,"C-",IF((ROUND(TRUNC(('TRI-1'!DL25  ),2),0))=4,"D+",IF((ROUND(TRUNC(('TRI-1'!DL25 ),2),0))=3,"D-",IF((ROUND(TRUNC(('TRI-1'!DL25 ),2),0))=2,"E+",IF((ROUND(TRUNC(('TRI-1'!DL25  ),2),0))&lt;=1,"E-","")))))))))))</f>
        <v>A+</v>
      </c>
      <c r="DM25" s="51" t="str">
        <f>IF(OR('TRI-1'!DM25 ="",'TRI-1'!DM25&lt;0,'TRI-1'!DM25  &gt;10),"",IF((ROUND(TRUNC(('TRI-1'!DM25  ),2),0))=10,"A+",IF((ROUND(TRUNC(('TRI-1'!DM25  ),2),0))=9,"A-",IF((ROUND(TRUNC(('TRI-1'!DM25   ),2),0))=8,"B+",IF((ROUND(TRUNC(('TRI-1'!DM25 ),2),0))=7,"B-",IF((ROUND(TRUNC(('TRI-1'!DM25  ),2),0))=6,"C+",IF((ROUND(TRUNC(('TRI-1'!DM25  ),2),0))=5,"C-",IF((ROUND(TRUNC(('TRI-1'!DM25  ),2),0))=4,"D+",IF((ROUND(TRUNC(('TRI-1'!DM25 ),2),0))=3,"D-",IF((ROUND(TRUNC(('TRI-1'!DM25 ),2),0))=2,"E+",IF((ROUND(TRUNC(('TRI-1'!DM25  ),2),0))&lt;=1,"E-","")))))))))))</f>
        <v>A+</v>
      </c>
      <c r="DN25" s="51" t="str">
        <f>IF(OR('TRI-1'!DN25 ="",'TRI-1'!DN25&lt;0,'TRI-1'!DN25  &gt;10),"",IF((ROUND(TRUNC(('TRI-1'!DN25  ),2),0))=10,"A+",IF((ROUND(TRUNC(('TRI-1'!DN25  ),2),0))=9,"A-",IF((ROUND(TRUNC(('TRI-1'!DN25   ),2),0))=8,"B+",IF((ROUND(TRUNC(('TRI-1'!DN25 ),2),0))=7,"B-",IF((ROUND(TRUNC(('TRI-1'!DN25  ),2),0))=6,"C+",IF((ROUND(TRUNC(('TRI-1'!DN25  ),2),0))=5,"C-",IF((ROUND(TRUNC(('TRI-1'!DN25  ),2),0))=4,"D+",IF((ROUND(TRUNC(('TRI-1'!DN25 ),2),0))=3,"D-",IF((ROUND(TRUNC(('TRI-1'!DN25 ),2),0))=2,"E+",IF((ROUND(TRUNC(('TRI-1'!DN25  ),2),0))&lt;=1,"E-","")))))))))))</f>
        <v>A+</v>
      </c>
      <c r="DO25" s="51" t="str">
        <f>IF(OR('TRI-1'!DO25 ="",'TRI-1'!DO25&lt;0,'TRI-1'!DO25  &gt;10),"",IF((ROUND(TRUNC(('TRI-1'!DO25  ),2),0))=10,"A+",IF((ROUND(TRUNC(('TRI-1'!DO25  ),2),0))=9,"A-",IF((ROUND(TRUNC(('TRI-1'!DO25   ),2),0))=8,"B+",IF((ROUND(TRUNC(('TRI-1'!DO25 ),2),0))=7,"B-",IF((ROUND(TRUNC(('TRI-1'!DO25  ),2),0))=6,"C+",IF((ROUND(TRUNC(('TRI-1'!DO25  ),2),0))=5,"C-",IF((ROUND(TRUNC(('TRI-1'!DO25  ),2),0))=4,"D+",IF((ROUND(TRUNC(('TRI-1'!DO25 ),2),0))=3,"D-",IF((ROUND(TRUNC(('TRI-1'!DO25 ),2),0))=2,"E+",IF((ROUND(TRUNC(('TRI-1'!DO25  ),2),0))&lt;=1,"E-","")))))))))))</f>
        <v>A+</v>
      </c>
      <c r="DP25" s="51" t="str">
        <f>IF(OR('TRI-1'!DP25 ="",'TRI-1'!DP25&lt;0,'TRI-1'!DP25  &gt;10),"",IF((ROUND(TRUNC(('TRI-1'!DP25  ),2),0))=10,"A+",IF((ROUND(TRUNC(('TRI-1'!DP25  ),2),0))=9,"A-",IF((ROUND(TRUNC(('TRI-1'!DP25   ),2),0))=8,"B+",IF((ROUND(TRUNC(('TRI-1'!DP25 ),2),0))=7,"B-",IF((ROUND(TRUNC(('TRI-1'!DP25  ),2),0))=6,"C+",IF((ROUND(TRUNC(('TRI-1'!DP25  ),2),0))=5,"C-",IF((ROUND(TRUNC(('TRI-1'!DP25  ),2),0))=4,"D+",IF((ROUND(TRUNC(('TRI-1'!DP25 ),2),0))=3,"D-",IF((ROUND(TRUNC(('TRI-1'!DP25 ),2),0))=2,"E+",IF((ROUND(TRUNC(('TRI-1'!DP25  ),2),0))&lt;=1,"E-","")))))))))))</f>
        <v>A+</v>
      </c>
      <c r="DQ25" s="51" t="str">
        <f>IF(OR('TRI-1'!DQ25 ="",'TRI-1'!DQ25&lt;0,'TRI-1'!DQ25  &gt;10),"",IF((ROUND(TRUNC(('TRI-1'!DQ25  ),2),0))=10,"A+",IF((ROUND(TRUNC(('TRI-1'!DQ25  ),2),0))=9,"A-",IF((ROUND(TRUNC(('TRI-1'!DQ25   ),2),0))=8,"B+",IF((ROUND(TRUNC(('TRI-1'!DQ25 ),2),0))=7,"B-",IF((ROUND(TRUNC(('TRI-1'!DQ25  ),2),0))=6,"C+",IF((ROUND(TRUNC(('TRI-1'!DQ25  ),2),0))=5,"C-",IF((ROUND(TRUNC(('TRI-1'!DQ25  ),2),0))=4,"D+",IF((ROUND(TRUNC(('TRI-1'!DQ25 ),2),0))=3,"D-",IF((ROUND(TRUNC(('TRI-1'!DQ25 ),2),0))=2,"E+",IF((ROUND(TRUNC(('TRI-1'!DQ25  ),2),0))&lt;=1,"E-","")))))))))))</f>
        <v>A+</v>
      </c>
      <c r="DR25" s="51" t="str">
        <f>IF(OR('TRI-1'!DR25 ="",'TRI-1'!DR25&lt;0,'TRI-1'!DR25  &gt;10),"",IF((ROUND(TRUNC(('TRI-1'!DR25  ),2),0))=10,"A+",IF((ROUND(TRUNC(('TRI-1'!DR25  ),2),0))=9,"A-",IF((ROUND(TRUNC(('TRI-1'!DR25   ),2),0))=8,"B+",IF((ROUND(TRUNC(('TRI-1'!DR25 ),2),0))=7,"B-",IF((ROUND(TRUNC(('TRI-1'!DR25  ),2),0))=6,"C+",IF((ROUND(TRUNC(('TRI-1'!DR25  ),2),0))=5,"C-",IF((ROUND(TRUNC(('TRI-1'!DR25  ),2),0))=4,"D+",IF((ROUND(TRUNC(('TRI-1'!DR25 ),2),0))=3,"D-",IF((ROUND(TRUNC(('TRI-1'!DR25 ),2),0))=2,"E+",IF((ROUND(TRUNC(('TRI-1'!DR25  ),2),0))&lt;=1,"E-","")))))))))))</f>
        <v>A+</v>
      </c>
      <c r="DS25" s="51" t="str">
        <f>IF(OR('TRI-1'!DS25 ="",'TRI-1'!DS25&lt;0,'TRI-1'!DS25  &gt;10),"",IF((ROUND(TRUNC(('TRI-1'!DS25  ),2),0))=10,"A+",IF((ROUND(TRUNC(('TRI-1'!DS25  ),2),0))=9,"A-",IF((ROUND(TRUNC(('TRI-1'!DS25   ),2),0))=8,"B+",IF((ROUND(TRUNC(('TRI-1'!DS25 ),2),0))=7,"B-",IF((ROUND(TRUNC(('TRI-1'!DS25  ),2),0))=6,"C+",IF((ROUND(TRUNC(('TRI-1'!DS25  ),2),0))=5,"C-",IF((ROUND(TRUNC(('TRI-1'!DS25  ),2),0))=4,"D+",IF((ROUND(TRUNC(('TRI-1'!DS25 ),2),0))=3,"D-",IF((ROUND(TRUNC(('TRI-1'!DS25 ),2),0))=2,"E+",IF((ROUND(TRUNC(('TRI-1'!DS25  ),2),0))&lt;=1,"E-","")))))))))))</f>
        <v>A+</v>
      </c>
      <c r="DT25" s="51" t="str">
        <f>IF(OR('TRI-1'!DT25 ="",'TRI-1'!DT25&lt;0,'TRI-1'!DT25  &gt;10),"",IF((ROUND(TRUNC(('TRI-1'!DT25  ),2),0))=10,"A+",IF((ROUND(TRUNC(('TRI-1'!DT25  ),2),0))=9,"A-",IF((ROUND(TRUNC(('TRI-1'!DT25   ),2),0))=8,"B+",IF((ROUND(TRUNC(('TRI-1'!DT25 ),2),0))=7,"B-",IF((ROUND(TRUNC(('TRI-1'!DT25  ),2),0))=6,"C+",IF((ROUND(TRUNC(('TRI-1'!DT25  ),2),0))=5,"C-",IF((ROUND(TRUNC(('TRI-1'!DT25  ),2),0))=4,"D+",IF((ROUND(TRUNC(('TRI-1'!DT25 ),2),0))=3,"D-",IF((ROUND(TRUNC(('TRI-1'!DT25 ),2),0))=2,"E+",IF((ROUND(TRUNC(('TRI-1'!DT25  ),2),0))&lt;=1,"E-","")))))))))))</f>
        <v>A+</v>
      </c>
      <c r="DU25" s="51" t="str">
        <f>IF(OR('TRI-1'!DU25 ="",'TRI-1'!DU25&lt;0,'TRI-1'!DU25  &gt;10),"",IF((ROUND(TRUNC(('TRI-1'!DU25  ),2),0))=10,"A+",IF((ROUND(TRUNC(('TRI-1'!DU25  ),2),0))=9,"A-",IF((ROUND(TRUNC(('TRI-1'!DU25   ),2),0))=8,"B+",IF((ROUND(TRUNC(('TRI-1'!DU25 ),2),0))=7,"B-",IF((ROUND(TRUNC(('TRI-1'!DU25  ),2),0))=6,"C+",IF((ROUND(TRUNC(('TRI-1'!DU25  ),2),0))=5,"C-",IF((ROUND(TRUNC(('TRI-1'!DU25  ),2),0))=4,"D+",IF((ROUND(TRUNC(('TRI-1'!DU25 ),2),0))=3,"D-",IF((ROUND(TRUNC(('TRI-1'!DU25 ),2),0))=2,"E+",IF((ROUND(TRUNC(('TRI-1'!DU25  ),2),0))&lt;=1,"E-","")))))))))))</f>
        <v>A+</v>
      </c>
      <c r="DV25" s="51" t="str">
        <f>IF(OR('TRI-1'!DV25 ="",'TRI-1'!DV25&lt;0,'TRI-1'!DV25  &gt;10),"",IF((ROUND(TRUNC(('TRI-1'!DV25  ),2),0))=10,"A+",IF((ROUND(TRUNC(('TRI-1'!DV25  ),2),0))=9,"A-",IF((ROUND(TRUNC(('TRI-1'!DV25   ),2),0))=8,"B+",IF((ROUND(TRUNC(('TRI-1'!DV25 ),2),0))=7,"B-",IF((ROUND(TRUNC(('TRI-1'!DV25  ),2),0))=6,"C+",IF((ROUND(TRUNC(('TRI-1'!DV25  ),2),0))=5,"C-",IF((ROUND(TRUNC(('TRI-1'!DV25  ),2),0))=4,"D+",IF((ROUND(TRUNC(('TRI-1'!DV25 ),2),0))=3,"D-",IF((ROUND(TRUNC(('TRI-1'!DV25 ),2),0))=2,"E+",IF((ROUND(TRUNC(('TRI-1'!DV25  ),2),0))&lt;=1,"E-","")))))))))))</f>
        <v>A+</v>
      </c>
      <c r="DW25" s="51" t="str">
        <f>IF(OR('TRI-1'!DW25 ="",'TRI-1'!DW25&lt;0,'TRI-1'!DW25  &gt;10),"",IF((ROUND(TRUNC(('TRI-1'!DW25  ),2),0))=10,"A+",IF((ROUND(TRUNC(('TRI-1'!DW25  ),2),0))=9,"A-",IF((ROUND(TRUNC(('TRI-1'!DW25   ),2),0))=8,"B+",IF((ROUND(TRUNC(('TRI-1'!DW25 ),2),0))=7,"B-",IF((ROUND(TRUNC(('TRI-1'!DW25  ),2),0))=6,"C+",IF((ROUND(TRUNC(('TRI-1'!DW25  ),2),0))=5,"C-",IF((ROUND(TRUNC(('TRI-1'!DW25  ),2),0))=4,"D+",IF((ROUND(TRUNC(('TRI-1'!DW25 ),2),0))=3,"D-",IF((ROUND(TRUNC(('TRI-1'!DW25 ),2),0))=2,"E+",IF((ROUND(TRUNC(('TRI-1'!DW25  ),2),0))&lt;=1,"E-","")))))))))))</f>
        <v>A+</v>
      </c>
      <c r="DX25" s="51" t="str">
        <f>IF(OR('TRI-1'!DX25 ="",'TRI-1'!DX25&lt;0,'TRI-1'!DX25  &gt;10),"",IF((ROUND(TRUNC(('TRI-1'!DX25  ),2),0))=10,"A+",IF((ROUND(TRUNC(('TRI-1'!DX25  ),2),0))=9,"A-",IF((ROUND(TRUNC(('TRI-1'!DX25   ),2),0))=8,"B+",IF((ROUND(TRUNC(('TRI-1'!DX25 ),2),0))=7,"B-",IF((ROUND(TRUNC(('TRI-1'!DX25  ),2),0))=6,"C+",IF((ROUND(TRUNC(('TRI-1'!DX25  ),2),0))=5,"C-",IF((ROUND(TRUNC(('TRI-1'!DX25  ),2),0))=4,"D+",IF((ROUND(TRUNC(('TRI-1'!DX25 ),2),0))=3,"D-",IF((ROUND(TRUNC(('TRI-1'!DX25 ),2),0))=2,"E+",IF((ROUND(TRUNC(('TRI-1'!DX25  ),2),0))&lt;=1,"E-","")))))))))))</f>
        <v>A+</v>
      </c>
      <c r="DY25" s="51" t="str">
        <f>IF(OR('TRI-1'!DY25 ="",'TRI-1'!DY25&lt;0,'TRI-1'!DY25  &gt;10),"",IF((ROUND(TRUNC(('TRI-1'!DY25  ),2),0))=10,"A+",IF((ROUND(TRUNC(('TRI-1'!DY25  ),2),0))=9,"A-",IF((ROUND(TRUNC(('TRI-1'!DY25   ),2),0))=8,"B+",IF((ROUND(TRUNC(('TRI-1'!DY25 ),2),0))=7,"B-",IF((ROUND(TRUNC(('TRI-1'!DY25  ),2),0))=6,"C+",IF((ROUND(TRUNC(('TRI-1'!DY25  ),2),0))=5,"C-",IF((ROUND(TRUNC(('TRI-1'!DY25  ),2),0))=4,"D+",IF((ROUND(TRUNC(('TRI-1'!DY25 ),2),0))=3,"D-",IF((ROUND(TRUNC(('TRI-1'!DY25 ),2),0))=2,"E+",IF((ROUND(TRUNC(('TRI-1'!DY25  ),2),0))&lt;=1,"E-","")))))))))))</f>
        <v>A+</v>
      </c>
      <c r="DZ25" s="51" t="str">
        <f>IF(OR('TRI-1'!DZ25 ="",'TRI-1'!DZ25&lt;0,'TRI-1'!DZ25  &gt;10),"",IF((ROUND(TRUNC(('TRI-1'!DZ25  ),2),0))=10,"A+",IF((ROUND(TRUNC(('TRI-1'!DZ25  ),2),0))=9,"A-",IF((ROUND(TRUNC(('TRI-1'!DZ25   ),2),0))=8,"B+",IF((ROUND(TRUNC(('TRI-1'!DZ25 ),2),0))=7,"B-",IF((ROUND(TRUNC(('TRI-1'!DZ25  ),2),0))=6,"C+",IF((ROUND(TRUNC(('TRI-1'!DZ25  ),2),0))=5,"C-",IF((ROUND(TRUNC(('TRI-1'!DZ25  ),2),0))=4,"D+",IF((ROUND(TRUNC(('TRI-1'!DZ25 ),2),0))=3,"D-",IF((ROUND(TRUNC(('TRI-1'!DZ25 ),2),0))=2,"E+",IF((ROUND(TRUNC(('TRI-1'!DZ25  ),2),0))&lt;=1,"E-","")))))))))))</f>
        <v>A+</v>
      </c>
      <c r="EA25" s="51" t="str">
        <f>IF(OR('TRI-1'!EA25 ="",'TRI-1'!EA25&lt;0,'TRI-1'!EA25  &gt;10),"",IF((ROUND(TRUNC(('TRI-1'!EA25  ),2),0))=10,"A+",IF((ROUND(TRUNC(('TRI-1'!EA25  ),2),0))=9,"A-",IF((ROUND(TRUNC(('TRI-1'!EA25   ),2),0))=8,"B+",IF((ROUND(TRUNC(('TRI-1'!EA25 ),2),0))=7,"B-",IF((ROUND(TRUNC(('TRI-1'!EA25  ),2),0))=6,"C+",IF((ROUND(TRUNC(('TRI-1'!EA25  ),2),0))=5,"C-",IF((ROUND(TRUNC(('TRI-1'!EA25  ),2),0))=4,"D+",IF((ROUND(TRUNC(('TRI-1'!EA25 ),2),0))=3,"D-",IF((ROUND(TRUNC(('TRI-1'!EA25 ),2),0))=2,"E+",IF((ROUND(TRUNC(('TRI-1'!EA25  ),2),0))&lt;=1,"E-","")))))))))))</f>
        <v>A+</v>
      </c>
      <c r="EB25" s="51" t="str">
        <f>IF(OR('TRI-1'!EB25 ="",'TRI-1'!EB25&lt;0,'TRI-1'!EB25  &gt;10),"",IF((ROUND(TRUNC(('TRI-1'!EB25  ),2),0))=10,"A+",IF((ROUND(TRUNC(('TRI-1'!EB25  ),2),0))=9,"A-",IF((ROUND(TRUNC(('TRI-1'!EB25   ),2),0))=8,"B+",IF((ROUND(TRUNC(('TRI-1'!EB25 ),2),0))=7,"B-",IF((ROUND(TRUNC(('TRI-1'!EB25  ),2),0))=6,"C+",IF((ROUND(TRUNC(('TRI-1'!EB25  ),2),0))=5,"C-",IF((ROUND(TRUNC(('TRI-1'!EB25  ),2),0))=4,"D+",IF((ROUND(TRUNC(('TRI-1'!EB25 ),2),0))=3,"D-",IF((ROUND(TRUNC(('TRI-1'!EB25 ),2),0))=2,"E+",IF((ROUND(TRUNC(('TRI-1'!EB25  ),2),0))&lt;=1,"E-","")))))))))))</f>
        <v>A+</v>
      </c>
      <c r="EC25" s="51" t="str">
        <f>IF(OR('TRI-1'!EC25 ="",'TRI-1'!EC25&lt;0,'TRI-1'!EC25  &gt;10),"",IF((ROUND(TRUNC(('TRI-1'!EC25  ),2),0))=10,"A+",IF((ROUND(TRUNC(('TRI-1'!EC25  ),2),0))=9,"A-",IF((ROUND(TRUNC(('TRI-1'!EC25   ),2),0))=8,"B+",IF((ROUND(TRUNC(('TRI-1'!EC25 ),2),0))=7,"B-",IF((ROUND(TRUNC(('TRI-1'!EC25  ),2),0))=6,"C+",IF((ROUND(TRUNC(('TRI-1'!EC25  ),2),0))=5,"C-",IF((ROUND(TRUNC(('TRI-1'!EC25  ),2),0))=4,"D+",IF((ROUND(TRUNC(('TRI-1'!EC25 ),2),0))=3,"D-",IF((ROUND(TRUNC(('TRI-1'!EC25 ),2),0))=2,"E+",IF((ROUND(TRUNC(('TRI-1'!EC25  ),2),0))&lt;=1,"E-","")))))))))))</f>
        <v>A+</v>
      </c>
      <c r="ED25" s="51" t="str">
        <f>IF(OR('TRI-1'!ED25 ="",'TRI-1'!ED25&lt;0,'TRI-1'!ED25  &gt;10),"",IF((ROUND(TRUNC(('TRI-1'!ED25  ),2),0))=10,"A+",IF((ROUND(TRUNC(('TRI-1'!ED25  ),2),0))=9,"A-",IF((ROUND(TRUNC(('TRI-1'!ED25   ),2),0))=8,"B+",IF((ROUND(TRUNC(('TRI-1'!ED25 ),2),0))=7,"B-",IF((ROUND(TRUNC(('TRI-1'!ED25  ),2),0))=6,"C+",IF((ROUND(TRUNC(('TRI-1'!ED25  ),2),0))=5,"C-",IF((ROUND(TRUNC(('TRI-1'!ED25  ),2),0))=4,"D+",IF((ROUND(TRUNC(('TRI-1'!ED25 ),2),0))=3,"D-",IF((ROUND(TRUNC(('TRI-1'!ED25 ),2),0))=2,"E+",IF((ROUND(TRUNC(('TRI-1'!ED25  ),2),0))&lt;=1,"E-","")))))))))))</f>
        <v>A+</v>
      </c>
      <c r="EE25" s="51" t="str">
        <f>IF(OR('TRI-1'!EE25 ="",'TRI-1'!EE25&lt;0,'TRI-1'!EE25  &gt;10),"",IF((ROUND(TRUNC(('TRI-1'!EE25  ),2),0))=10,"A+",IF((ROUND(TRUNC(('TRI-1'!EE25  ),2),0))=9,"A-",IF((ROUND(TRUNC(('TRI-1'!EE25   ),2),0))=8,"B+",IF((ROUND(TRUNC(('TRI-1'!EE25 ),2),0))=7,"B-",IF((ROUND(TRUNC(('TRI-1'!EE25  ),2),0))=6,"C+",IF((ROUND(TRUNC(('TRI-1'!EE25  ),2),0))=5,"C-",IF((ROUND(TRUNC(('TRI-1'!EE25  ),2),0))=4,"D+",IF((ROUND(TRUNC(('TRI-1'!EE25 ),2),0))=3,"D-",IF((ROUND(TRUNC(('TRI-1'!EE25 ),2),0))=2,"E+",IF((ROUND(TRUNC(('TRI-1'!EE25  ),2),0))&lt;=1,"E-","")))))))))))</f>
        <v>A+</v>
      </c>
      <c r="EF25" s="51" t="str">
        <f>IF(OR('TRI-1'!EF25 ="",'TRI-1'!EF25&lt;0,'TRI-1'!EF25  &gt;10),"",IF((ROUND(TRUNC(('TRI-1'!EF25  ),2),0))=10,"A+",IF((ROUND(TRUNC(('TRI-1'!EF25  ),2),0))=9,"A-",IF((ROUND(TRUNC(('TRI-1'!EF25   ),2),0))=8,"B+",IF((ROUND(TRUNC(('TRI-1'!EF25 ),2),0))=7,"B-",IF((ROUND(TRUNC(('TRI-1'!EF25  ),2),0))=6,"C+",IF((ROUND(TRUNC(('TRI-1'!EF25  ),2),0))=5,"C-",IF((ROUND(TRUNC(('TRI-1'!EF25  ),2),0))=4,"D+",IF((ROUND(TRUNC(('TRI-1'!EF25 ),2),0))=3,"D-",IF((ROUND(TRUNC(('TRI-1'!EF25 ),2),0))=2,"E+",IF((ROUND(TRUNC(('TRI-1'!EF25  ),2),0))&lt;=1,"E-","")))))))))))</f>
        <v>A+</v>
      </c>
      <c r="EG25" s="51" t="str">
        <f>IF(OR('TRI-1'!EG25 ="",'TRI-1'!EG25&lt;0,'TRI-1'!EG25  &gt;10),"",IF((ROUND(TRUNC(('TRI-1'!EG25  ),2),0))=10,"A+",IF((ROUND(TRUNC(('TRI-1'!EG25  ),2),0))=9,"A-",IF((ROUND(TRUNC(('TRI-1'!EG25   ),2),0))=8,"B+",IF((ROUND(TRUNC(('TRI-1'!EG25 ),2),0))=7,"B-",IF((ROUND(TRUNC(('TRI-1'!EG25  ),2),0))=6,"C+",IF((ROUND(TRUNC(('TRI-1'!EG25  ),2),0))=5,"C-",IF((ROUND(TRUNC(('TRI-1'!EG25  ),2),0))=4,"D+",IF((ROUND(TRUNC(('TRI-1'!EG25 ),2),0))=3,"D-",IF((ROUND(TRUNC(('TRI-1'!EG25 ),2),0))=2,"E+",IF((ROUND(TRUNC(('TRI-1'!EG25  ),2),0))&lt;=1,"E-","")))))))))))</f>
        <v>A+</v>
      </c>
      <c r="EH25" s="51" t="str">
        <f>IF(OR('TRI-1'!EH25 ="",'TRI-1'!EH25&lt;0,'TRI-1'!EH25  &gt;10),"",IF((ROUND(TRUNC(('TRI-1'!EH25  ),2),0))=10,"A+",IF((ROUND(TRUNC(('TRI-1'!EH25  ),2),0))=9,"A-",IF((ROUND(TRUNC(('TRI-1'!EH25   ),2),0))=8,"B+",IF((ROUND(TRUNC(('TRI-1'!EH25 ),2),0))=7,"B-",IF((ROUND(TRUNC(('TRI-1'!EH25  ),2),0))=6,"C+",IF((ROUND(TRUNC(('TRI-1'!EH25  ),2),0))=5,"C-",IF((ROUND(TRUNC(('TRI-1'!EH25  ),2),0))=4,"D+",IF((ROUND(TRUNC(('TRI-1'!EH25 ),2),0))=3,"D-",IF((ROUND(TRUNC(('TRI-1'!EH25 ),2),0))=2,"E+",IF((ROUND(TRUNC(('TRI-1'!EH25  ),2),0))&lt;=1,"E-","")))))))))))</f>
        <v>A+</v>
      </c>
      <c r="EI25" s="51" t="str">
        <f>IF(OR('TRI-1'!EI25 ="",'TRI-1'!EI25&lt;0,'TRI-1'!EI25  &gt;10),"",IF((ROUND(TRUNC(('TRI-1'!EI25  ),2),0))=10,"A+",IF((ROUND(TRUNC(('TRI-1'!EI25  ),2),0))=9,"A-",IF((ROUND(TRUNC(('TRI-1'!EI25   ),2),0))=8,"B+",IF((ROUND(TRUNC(('TRI-1'!EI25 ),2),0))=7,"B-",IF((ROUND(TRUNC(('TRI-1'!EI25  ),2),0))=6,"C+",IF((ROUND(TRUNC(('TRI-1'!EI25  ),2),0))=5,"C-",IF((ROUND(TRUNC(('TRI-1'!EI25  ),2),0))=4,"D+",IF((ROUND(TRUNC(('TRI-1'!EI25 ),2),0))=3,"D-",IF((ROUND(TRUNC(('TRI-1'!EI25 ),2),0))=2,"E+",IF((ROUND(TRUNC(('TRI-1'!EI25  ),2),0))&lt;=1,"E-","")))))))))))</f>
        <v>A+</v>
      </c>
      <c r="EJ25" s="51" t="str">
        <f>IF(OR('TRI-1'!EJ25 ="",'TRI-1'!EJ25&lt;0,'TRI-1'!EJ25  &gt;10),"",IF((ROUND(TRUNC(('TRI-1'!EJ25  ),2),0))=10,"A+",IF((ROUND(TRUNC(('TRI-1'!EJ25  ),2),0))=9,"A-",IF((ROUND(TRUNC(('TRI-1'!EJ25   ),2),0))=8,"B+",IF((ROUND(TRUNC(('TRI-1'!EJ25 ),2),0))=7,"B-",IF((ROUND(TRUNC(('TRI-1'!EJ25  ),2),0))=6,"C+",IF((ROUND(TRUNC(('TRI-1'!EJ25  ),2),0))=5,"C-",IF((ROUND(TRUNC(('TRI-1'!EJ25  ),2),0))=4,"D+",IF((ROUND(TRUNC(('TRI-1'!EJ25 ),2),0))=3,"D-",IF((ROUND(TRUNC(('TRI-1'!EJ25 ),2),0))=2,"E+",IF((ROUND(TRUNC(('TRI-1'!EJ25  ),2),0))&lt;=1,"E-","")))))))))))</f>
        <v>A+</v>
      </c>
      <c r="EK25" s="51" t="str">
        <f>IF(OR('TRI-1'!EK25 ="",'TRI-1'!EK25&lt;0,'TRI-1'!EK25  &gt;10),"",IF((ROUND(TRUNC(('TRI-1'!EK25  ),2),0))=10,"A+",IF((ROUND(TRUNC(('TRI-1'!EK25  ),2),0))=9,"A-",IF((ROUND(TRUNC(('TRI-1'!EK25   ),2),0))=8,"B+",IF((ROUND(TRUNC(('TRI-1'!EK25 ),2),0))=7,"B-",IF((ROUND(TRUNC(('TRI-1'!EK25  ),2),0))=6,"C+",IF((ROUND(TRUNC(('TRI-1'!EK25  ),2),0))=5,"C-",IF((ROUND(TRUNC(('TRI-1'!EK25  ),2),0))=4,"D+",IF((ROUND(TRUNC(('TRI-1'!EK25 ),2),0))=3,"D-",IF((ROUND(TRUNC(('TRI-1'!EK25 ),2),0))=2,"E+",IF((ROUND(TRUNC(('TRI-1'!EK25  ),2),0))&lt;=1,"E-","")))))))))))</f>
        <v>A+</v>
      </c>
      <c r="EL25" s="51" t="str">
        <f>IF(OR('TRI-1'!EL25 ="",'TRI-1'!EL25&lt;0,'TRI-1'!EL25  &gt;10),"",IF((ROUND(TRUNC(('TRI-1'!EL25  ),2),0))=10,"A+",IF((ROUND(TRUNC(('TRI-1'!EL25  ),2),0))=9,"A-",IF((ROUND(TRUNC(('TRI-1'!EL25   ),2),0))=8,"B+",IF((ROUND(TRUNC(('TRI-1'!EL25 ),2),0))=7,"B-",IF((ROUND(TRUNC(('TRI-1'!EL25  ),2),0))=6,"C+",IF((ROUND(TRUNC(('TRI-1'!EL25  ),2),0))=5,"C-",IF((ROUND(TRUNC(('TRI-1'!EL25  ),2),0))=4,"D+",IF((ROUND(TRUNC(('TRI-1'!EL25 ),2),0))=3,"D-",IF((ROUND(TRUNC(('TRI-1'!EL25 ),2),0))=2,"E+",IF((ROUND(TRUNC(('TRI-1'!EL25  ),2),0))&lt;=1,"E-","")))))))))))</f>
        <v>A+</v>
      </c>
      <c r="EM25" s="51" t="str">
        <f>IF(OR('TRI-1'!EM25 ="",'TRI-1'!EM25&lt;0,'TRI-1'!EM25  &gt;10),"",IF((ROUND(TRUNC(('TRI-1'!EM25  ),2),0))=10,"A+",IF((ROUND(TRUNC(('TRI-1'!EM25  ),2),0))=9,"A-",IF((ROUND(TRUNC(('TRI-1'!EM25   ),2),0))=8,"B+",IF((ROUND(TRUNC(('TRI-1'!EM25 ),2),0))=7,"B-",IF((ROUND(TRUNC(('TRI-1'!EM25  ),2),0))=6,"C+",IF((ROUND(TRUNC(('TRI-1'!EM25  ),2),0))=5,"C-",IF((ROUND(TRUNC(('TRI-1'!EM25  ),2),0))=4,"D+",IF((ROUND(TRUNC(('TRI-1'!EM25 ),2),0))=3,"D-",IF((ROUND(TRUNC(('TRI-1'!EM25 ),2),0))=2,"E+",IF((ROUND(TRUNC(('TRI-1'!EM25  ),2),0))&lt;=1,"E-","")))))))))))</f>
        <v>A+</v>
      </c>
      <c r="EN25" s="51" t="str">
        <f>IF(OR('TRI-1'!EN25 ="",'TRI-1'!EN25&lt;0,'TRI-1'!EN25  &gt;10),"",IF((ROUND(TRUNC(('TRI-1'!EN25  ),2),0))=10,"A+",IF((ROUND(TRUNC(('TRI-1'!EN25  ),2),0))=9,"A-",IF((ROUND(TRUNC(('TRI-1'!EN25   ),2),0))=8,"B+",IF((ROUND(TRUNC(('TRI-1'!EN25 ),2),0))=7,"B-",IF((ROUND(TRUNC(('TRI-1'!EN25  ),2),0))=6,"C+",IF((ROUND(TRUNC(('TRI-1'!EN25  ),2),0))=5,"C-",IF((ROUND(TRUNC(('TRI-1'!EN25  ),2),0))=4,"D+",IF((ROUND(TRUNC(('TRI-1'!EN25 ),2),0))=3,"D-",IF((ROUND(TRUNC(('TRI-1'!EN25 ),2),0))=2,"E+",IF((ROUND(TRUNC(('TRI-1'!EN25  ),2),0))&lt;=1,"E-","")))))))))))</f>
        <v>A+</v>
      </c>
      <c r="EO25" s="51" t="str">
        <f>IF(OR('TRI-1'!EO25 ="",'TRI-1'!EO25&lt;0,'TRI-1'!EO25  &gt;10),"",IF((ROUND(TRUNC(('TRI-1'!EO25  ),2),0))=10,"A+",IF((ROUND(TRUNC(('TRI-1'!EO25  ),2),0))=9,"A-",IF((ROUND(TRUNC(('TRI-1'!EO25   ),2),0))=8,"B+",IF((ROUND(TRUNC(('TRI-1'!EO25 ),2),0))=7,"B-",IF((ROUND(TRUNC(('TRI-1'!EO25  ),2),0))=6,"C+",IF((ROUND(TRUNC(('TRI-1'!EO25  ),2),0))=5,"C-",IF((ROUND(TRUNC(('TRI-1'!EO25  ),2),0))=4,"D+",IF((ROUND(TRUNC(('TRI-1'!EO25 ),2),0))=3,"D-",IF((ROUND(TRUNC(('TRI-1'!EO25 ),2),0))=2,"E+",IF((ROUND(TRUNC(('TRI-1'!EO25  ),2),0))&lt;=1,"E-","")))))))))))</f>
        <v>A+</v>
      </c>
      <c r="EP25" s="51" t="str">
        <f>IF(OR('TRI-1'!EP25 ="",'TRI-1'!EP25&lt;0,'TRI-1'!EP25  &gt;10),"",IF((ROUND(TRUNC(('TRI-1'!EP25  ),2),0))=10,"A+",IF((ROUND(TRUNC(('TRI-1'!EP25  ),2),0))=9,"A-",IF((ROUND(TRUNC(('TRI-1'!EP25   ),2),0))=8,"B+",IF((ROUND(TRUNC(('TRI-1'!EP25 ),2),0))=7,"B-",IF((ROUND(TRUNC(('TRI-1'!EP25  ),2),0))=6,"C+",IF((ROUND(TRUNC(('TRI-1'!EP25  ),2),0))=5,"C-",IF((ROUND(TRUNC(('TRI-1'!EP25  ),2),0))=4,"D+",IF((ROUND(TRUNC(('TRI-1'!EP25 ),2),0))=3,"D-",IF((ROUND(TRUNC(('TRI-1'!EP25 ),2),0))=2,"E+",IF((ROUND(TRUNC(('TRI-1'!EP25  ),2),0))&lt;=1,"E-","")))))))))))</f>
        <v>A+</v>
      </c>
      <c r="EQ25" s="51" t="str">
        <f>IF(OR('TRI-1'!EQ25 ="",'TRI-1'!EQ25&lt;0,'TRI-1'!EQ25  &gt;10),"",IF((ROUND(TRUNC(('TRI-1'!EQ25  ),2),0))=10,"A+",IF((ROUND(TRUNC(('TRI-1'!EQ25  ),2),0))=9,"A-",IF((ROUND(TRUNC(('TRI-1'!EQ25   ),2),0))=8,"B+",IF((ROUND(TRUNC(('TRI-1'!EQ25 ),2),0))=7,"B-",IF((ROUND(TRUNC(('TRI-1'!EQ25  ),2),0))=6,"C+",IF((ROUND(TRUNC(('TRI-1'!EQ25  ),2),0))=5,"C-",IF((ROUND(TRUNC(('TRI-1'!EQ25  ),2),0))=4,"D+",IF((ROUND(TRUNC(('TRI-1'!EQ25 ),2),0))=3,"D-",IF((ROUND(TRUNC(('TRI-1'!EQ25 ),2),0))=2,"E+",IF((ROUND(TRUNC(('TRI-1'!EQ25  ),2),0))&lt;=1,"E-","")))))))))))</f>
        <v>A+</v>
      </c>
      <c r="ER25" s="51" t="str">
        <f>IF(OR('TRI-1'!ER25 ="",'TRI-1'!ER25&lt;0,'TRI-1'!ER25  &gt;10),"",IF((ROUND(TRUNC(('TRI-1'!ER25  ),2),0))=10,"A+",IF((ROUND(TRUNC(('TRI-1'!ER25  ),2),0))=9,"A-",IF((ROUND(TRUNC(('TRI-1'!ER25   ),2),0))=8,"B+",IF((ROUND(TRUNC(('TRI-1'!ER25 ),2),0))=7,"B-",IF((ROUND(TRUNC(('TRI-1'!ER25  ),2),0))=6,"C+",IF((ROUND(TRUNC(('TRI-1'!ER25  ),2),0))=5,"C-",IF((ROUND(TRUNC(('TRI-1'!ER25  ),2),0))=4,"D+",IF((ROUND(TRUNC(('TRI-1'!ER25 ),2),0))=3,"D-",IF((ROUND(TRUNC(('TRI-1'!ER25 ),2),0))=2,"E+",IF((ROUND(TRUNC(('TRI-1'!ER25  ),2),0))&lt;=1,"E-","")))))))))))</f>
        <v>A+</v>
      </c>
      <c r="ES25" s="51" t="str">
        <f>IF(OR('TRI-1'!ES25 ="",'TRI-1'!ES25&lt;0,'TRI-1'!ES25  &gt;10),"",IF((ROUND(TRUNC(('TRI-1'!ES25  ),2),0))=10,"A+",IF((ROUND(TRUNC(('TRI-1'!ES25  ),2),0))=9,"A-",IF((ROUND(TRUNC(('TRI-1'!ES25   ),2),0))=8,"B+",IF((ROUND(TRUNC(('TRI-1'!ES25 ),2),0))=7,"B-",IF((ROUND(TRUNC(('TRI-1'!ES25  ),2),0))=6,"C+",IF((ROUND(TRUNC(('TRI-1'!ES25  ),2),0))=5,"C-",IF((ROUND(TRUNC(('TRI-1'!ES25  ),2),0))=4,"D+",IF((ROUND(TRUNC(('TRI-1'!ES25 ),2),0))=3,"D-",IF((ROUND(TRUNC(('TRI-1'!ES25 ),2),0))=2,"E+",IF((ROUND(TRUNC(('TRI-1'!ES25  ),2),0))&lt;=1,"E-","")))))))))))</f>
        <v>A+</v>
      </c>
      <c r="ET25" s="51" t="str">
        <f>IF('TRI-1'!ET25 ="","",'TRI-1'!ET25 )</f>
        <v>S</v>
      </c>
      <c r="EU25" s="51" t="str">
        <f>IF('TRI-1'!EU25 ="","",'TRI-1'!EU25 )</f>
        <v>S</v>
      </c>
      <c r="EV25" s="51" t="str">
        <f>IF('TRI-1'!EV25 ="","",'TRI-1'!EV25 )</f>
        <v>S</v>
      </c>
      <c r="EW25" s="51" t="str">
        <f>IF('TRI-1'!EW25 ="","",'TRI-1'!EW25 )</f>
        <v>S</v>
      </c>
      <c r="EX25" s="51" t="str">
        <f>IF('TRI-1'!EX25 ="","",'TRI-1'!EX25 )</f>
        <v>S</v>
      </c>
      <c r="EY25" s="51" t="str">
        <f>IF('TRI-1'!EY25 ="","",'TRI-1'!EY25 )</f>
        <v>S</v>
      </c>
      <c r="EZ25" s="51" t="str">
        <f>IF('TRI-1'!EZ25 ="","",'TRI-1'!EZ25 )</f>
        <v>S</v>
      </c>
      <c r="FA25" s="51" t="str">
        <f>IF('TRI-1'!FA25 ="","",'TRI-1'!FA25 )</f>
        <v>F</v>
      </c>
      <c r="FB25" s="51" t="str">
        <f>IF('TRI-1'!FB25 ="","",'TRI-1'!FB25 )</f>
        <v>F</v>
      </c>
      <c r="FC25" s="51" t="str">
        <f>IF('TRI-1'!FC25 ="","",'TRI-1'!FC25 )</f>
        <v>A-</v>
      </c>
      <c r="FD25" s="51">
        <f>IF('TRI-1'!FD25 ="","",'TRI-1'!FD25 )</f>
        <v>34</v>
      </c>
      <c r="FE25" s="51" t="str">
        <f>IF('TRI-1'!FE25 ="","",'TRI-1'!FE25 )</f>
        <v>A-</v>
      </c>
      <c r="FF25" s="51" t="str">
        <f>IF('TRI-1'!FF25 ="","",'TRI-1'!FF25 )</f>
        <v/>
      </c>
      <c r="FG25" s="51" t="str">
        <f>IF('TRI-1'!FG25 ="","",'TRI-1'!FG25 )</f>
        <v/>
      </c>
      <c r="FH25" s="51">
        <f>IF('TRI-1'!FH25 ="","",'TRI-1'!FH25 )</f>
        <v>0</v>
      </c>
    </row>
    <row r="26" spans="1:164 16322:16326" ht="21" customHeight="1">
      <c r="A26" t="s">
        <v>87</v>
      </c>
      <c r="B26" s="53">
        <v>9</v>
      </c>
      <c r="C26" s="272" t="str">
        <f>IF(NOTAS!E29&gt;"",NOTAS!E29,"")</f>
        <v>CUEVA VILLEGAS VALENTINA STEFANIA</v>
      </c>
      <c r="D26" s="273"/>
      <c r="E26" s="273"/>
      <c r="F26" s="274"/>
      <c r="G26" s="51" t="str">
        <f>IF(OR('TRI-1'!G26 ="",'TRI-1'!G26&lt;0,'TRI-1'!G26  &gt;10),"",IF((ROUND(TRUNC(('TRI-1'!G26  ),2),0))=10,"A+",IF((ROUND(TRUNC(('TRI-1'!G26  ),2),0))=9,"A-",IF((ROUND(TRUNC(('TRI-1'!G26   ),2),0))=8,"B+",IF((ROUND(TRUNC(('TRI-1'!G26 ),2),0))=7,"B-",IF((ROUND(TRUNC(('TRI-1'!G26  ),2),0))=6,"C+",IF((ROUND(TRUNC(('TRI-1'!G26  ),2),0))=5,"C-",IF((ROUND(TRUNC(('TRI-1'!G26  ),2),0))=4,"D+",IF((ROUND(TRUNC(('TRI-1'!G26 ),2),0))=3,"D-",IF((ROUND(TRUNC(('TRI-1'!G26 ),2),0))=2,"E+",IF((ROUND(TRUNC(('TRI-1'!G26  ),2),0))&lt;=1,"E-","")))))))))))</f>
        <v>A-</v>
      </c>
      <c r="H26" s="51" t="str">
        <f>IF(OR('TRI-1'!H26 ="",'TRI-1'!H26&lt;0,'TRI-1'!H26  &gt;10),"",IF((ROUND(TRUNC(('TRI-1'!H26  ),2),0))=10,"A+",IF((ROUND(TRUNC(('TRI-1'!H26  ),2),0))=9,"A-",IF((ROUND(TRUNC(('TRI-1'!H26   ),2),0))=8,"B+",IF((ROUND(TRUNC(('TRI-1'!H26 ),2),0))=7,"B-",IF((ROUND(TRUNC(('TRI-1'!H26  ),2),0))=6,"C+",IF((ROUND(TRUNC(('TRI-1'!H26  ),2),0))=5,"C-",IF((ROUND(TRUNC(('TRI-1'!H26  ),2),0))=4,"D+",IF((ROUND(TRUNC(('TRI-1'!H26 ),2),0))=3,"D-",IF((ROUND(TRUNC(('TRI-1'!H26 ),2),0))=2,"E+",IF((ROUND(TRUNC(('TRI-1'!H26  ),2),0))&lt;=1,"E-","")))))))))))</f>
        <v>A+</v>
      </c>
      <c r="I26" s="51" t="str">
        <f>IF(OR('TRI-1'!I26 ="",'TRI-1'!I26&lt;0,'TRI-1'!I26  &gt;10),"",IF((ROUND(TRUNC(('TRI-1'!I26  ),2),0))=10,"A+",IF((ROUND(TRUNC(('TRI-1'!I26  ),2),0))=9,"A-",IF((ROUND(TRUNC(('TRI-1'!I26   ),2),0))=8,"B+",IF((ROUND(TRUNC(('TRI-1'!I26 ),2),0))=7,"B-",IF((ROUND(TRUNC(('TRI-1'!I26  ),2),0))=6,"C+",IF((ROUND(TRUNC(('TRI-1'!I26  ),2),0))=5,"C-",IF((ROUND(TRUNC(('TRI-1'!I26  ),2),0))=4,"D+",IF((ROUND(TRUNC(('TRI-1'!I26 ),2),0))=3,"D-",IF((ROUND(TRUNC(('TRI-1'!I26 ),2),0))=2,"E+",IF((ROUND(TRUNC(('TRI-1'!I26  ),2),0))&lt;=1,"E-","")))))))))))</f>
        <v>B-</v>
      </c>
      <c r="J26" s="51" t="str">
        <f>IF(OR('TRI-1'!J26 ="",'TRI-1'!J26&lt;0,'TRI-1'!J26  &gt;10),"",IF((ROUND(TRUNC(('TRI-1'!J26  ),2),0))=10,"A+",IF((ROUND(TRUNC(('TRI-1'!J26  ),2),0))=9,"A-",IF((ROUND(TRUNC(('TRI-1'!J26   ),2),0))=8,"B+",IF((ROUND(TRUNC(('TRI-1'!J26 ),2),0))=7,"B-",IF((ROUND(TRUNC(('TRI-1'!J26  ),2),0))=6,"C+",IF((ROUND(TRUNC(('TRI-1'!J26  ),2),0))=5,"C-",IF((ROUND(TRUNC(('TRI-1'!J26  ),2),0))=4,"D+",IF((ROUND(TRUNC(('TRI-1'!J26 ),2),0))=3,"D-",IF((ROUND(TRUNC(('TRI-1'!J26 ),2),0))=2,"E+",IF((ROUND(TRUNC(('TRI-1'!J26  ),2),0))&lt;=1,"E-","")))))))))))</f>
        <v>A+</v>
      </c>
      <c r="K26" s="51" t="str">
        <f>IF(OR('TRI-1'!K26 ="",'TRI-1'!K26&lt;0,'TRI-1'!K26  &gt;10),"",IF((ROUND(TRUNC(('TRI-1'!K26  ),2),0))=10,"A+",IF((ROUND(TRUNC(('TRI-1'!K26  ),2),0))=9,"A-",IF((ROUND(TRUNC(('TRI-1'!K26   ),2),0))=8,"B+",IF((ROUND(TRUNC(('TRI-1'!K26 ),2),0))=7,"B-",IF((ROUND(TRUNC(('TRI-1'!K26  ),2),0))=6,"C+",IF((ROUND(TRUNC(('TRI-1'!K26  ),2),0))=5,"C-",IF((ROUND(TRUNC(('TRI-1'!K26  ),2),0))=4,"D+",IF((ROUND(TRUNC(('TRI-1'!K26 ),2),0))=3,"D-",IF((ROUND(TRUNC(('TRI-1'!K26 ),2),0))=2,"E+",IF((ROUND(TRUNC(('TRI-1'!K26  ),2),0))&lt;=1,"E-","")))))))))))</f>
        <v>A+</v>
      </c>
      <c r="L26" s="51" t="str">
        <f>IF(OR('TRI-1'!L26 ="",'TRI-1'!L26&lt;0,'TRI-1'!L26  &gt;10),"",IF((ROUND(TRUNC(('TRI-1'!L26  ),2),0))=10,"A+",IF((ROUND(TRUNC(('TRI-1'!L26  ),2),0))=9,"A-",IF((ROUND(TRUNC(('TRI-1'!L26   ),2),0))=8,"B+",IF((ROUND(TRUNC(('TRI-1'!L26 ),2),0))=7,"B-",IF((ROUND(TRUNC(('TRI-1'!L26  ),2),0))=6,"C+",IF((ROUND(TRUNC(('TRI-1'!L26  ),2),0))=5,"C-",IF((ROUND(TRUNC(('TRI-1'!L26  ),2),0))=4,"D+",IF((ROUND(TRUNC(('TRI-1'!L26 ),2),0))=3,"D-",IF((ROUND(TRUNC(('TRI-1'!L26 ),2),0))=2,"E+",IF((ROUND(TRUNC(('TRI-1'!L26  ),2),0))&lt;=1,"E-","")))))))))))</f>
        <v>A+</v>
      </c>
      <c r="M26" s="51" t="str">
        <f>IF(OR('TRI-1'!M26 ="",'TRI-1'!M26&lt;0,'TRI-1'!M26  &gt;10),"",IF((ROUND(TRUNC(('TRI-1'!M26  ),2),0))=10,"A+",IF((ROUND(TRUNC(('TRI-1'!M26  ),2),0))=9,"A-",IF((ROUND(TRUNC(('TRI-1'!M26   ),2),0))=8,"B+",IF((ROUND(TRUNC(('TRI-1'!M26 ),2),0))=7,"B-",IF((ROUND(TRUNC(('TRI-1'!M26  ),2),0))=6,"C+",IF((ROUND(TRUNC(('TRI-1'!M26  ),2),0))=5,"C-",IF((ROUND(TRUNC(('TRI-1'!M26  ),2),0))=4,"D+",IF((ROUND(TRUNC(('TRI-1'!M26 ),2),0))=3,"D-",IF((ROUND(TRUNC(('TRI-1'!M26 ),2),0))=2,"E+",IF((ROUND(TRUNC(('TRI-1'!M26  ),2),0))&lt;=1,"E-","")))))))))))</f>
        <v>A+</v>
      </c>
      <c r="N26" s="51" t="str">
        <f>IF(OR('TRI-1'!N26 ="",'TRI-1'!N26&lt;0,'TRI-1'!N26  &gt;10),"",IF((ROUND(TRUNC(('TRI-1'!N26  ),2),0))=10,"A+",IF((ROUND(TRUNC(('TRI-1'!N26  ),2),0))=9,"A-",IF((ROUND(TRUNC(('TRI-1'!N26   ),2),0))=8,"B+",IF((ROUND(TRUNC(('TRI-1'!N26 ),2),0))=7,"B-",IF((ROUND(TRUNC(('TRI-1'!N26  ),2),0))=6,"C+",IF((ROUND(TRUNC(('TRI-1'!N26  ),2),0))=5,"C-",IF((ROUND(TRUNC(('TRI-1'!N26  ),2),0))=4,"D+",IF((ROUND(TRUNC(('TRI-1'!N26 ),2),0))=3,"D-",IF((ROUND(TRUNC(('TRI-1'!N26 ),2),0))=2,"E+",IF((ROUND(TRUNC(('TRI-1'!N26  ),2),0))&lt;=1,"E-","")))))))))))</f>
        <v>A+</v>
      </c>
      <c r="O26" s="51" t="str">
        <f>IF(OR('TRI-1'!O26 ="",'TRI-1'!O26&lt;0,'TRI-1'!O26  &gt;10),"",IF((ROUND(TRUNC(('TRI-1'!O26  ),2),0))=10,"A+",IF((ROUND(TRUNC(('TRI-1'!O26  ),2),0))=9,"A-",IF((ROUND(TRUNC(('TRI-1'!O26   ),2),0))=8,"B+",IF((ROUND(TRUNC(('TRI-1'!O26 ),2),0))=7,"B-",IF((ROUND(TRUNC(('TRI-1'!O26  ),2),0))=6,"C+",IF((ROUND(TRUNC(('TRI-1'!O26  ),2),0))=5,"C-",IF((ROUND(TRUNC(('TRI-1'!O26  ),2),0))=4,"D+",IF((ROUND(TRUNC(('TRI-1'!O26 ),2),0))=3,"D-",IF((ROUND(TRUNC(('TRI-1'!O26 ),2),0))=2,"E+",IF((ROUND(TRUNC(('TRI-1'!O26  ),2),0))&lt;=1,"E-","")))))))))))</f>
        <v>A+</v>
      </c>
      <c r="P26" s="51" t="str">
        <f>IF(OR('TRI-1'!P26 ="",'TRI-1'!P26&lt;0,'TRI-1'!P26  &gt;10),"",IF((ROUND(TRUNC(('TRI-1'!P26  ),2),0))=10,"A+",IF((ROUND(TRUNC(('TRI-1'!P26  ),2),0))=9,"A-",IF((ROUND(TRUNC(('TRI-1'!P26   ),2),0))=8,"B+",IF((ROUND(TRUNC(('TRI-1'!P26 ),2),0))=7,"B-",IF((ROUND(TRUNC(('TRI-1'!P26  ),2),0))=6,"C+",IF((ROUND(TRUNC(('TRI-1'!P26  ),2),0))=5,"C-",IF((ROUND(TRUNC(('TRI-1'!P26  ),2),0))=4,"D+",IF((ROUND(TRUNC(('TRI-1'!P26 ),2),0))=3,"D-",IF((ROUND(TRUNC(('TRI-1'!P26 ),2),0))=2,"E+",IF((ROUND(TRUNC(('TRI-1'!P26  ),2),0))&lt;=1,"E-","")))))))))))</f>
        <v>A+</v>
      </c>
      <c r="Q26" s="51" t="str">
        <f>IF(OR('TRI-1'!Q26 ="",'TRI-1'!Q26&lt;0,'TRI-1'!Q26  &gt;10),"",IF((ROUND(TRUNC(('TRI-1'!Q26  ),2),0))=10,"A+",IF((ROUND(TRUNC(('TRI-1'!Q26  ),2),0))=9,"A-",IF((ROUND(TRUNC(('TRI-1'!Q26   ),2),0))=8,"B+",IF((ROUND(TRUNC(('TRI-1'!Q26 ),2),0))=7,"B-",IF((ROUND(TRUNC(('TRI-1'!Q26  ),2),0))=6,"C+",IF((ROUND(TRUNC(('TRI-1'!Q26  ),2),0))=5,"C-",IF((ROUND(TRUNC(('TRI-1'!Q26  ),2),0))=4,"D+",IF((ROUND(TRUNC(('TRI-1'!Q26 ),2),0))=3,"D-",IF((ROUND(TRUNC(('TRI-1'!Q26 ),2),0))=2,"E+",IF((ROUND(TRUNC(('TRI-1'!Q26  ),2),0))&lt;=1,"E-","")))))))))))</f>
        <v>A+</v>
      </c>
      <c r="R26" s="51" t="str">
        <f>IF(OR('TRI-1'!R26 ="",'TRI-1'!R26&lt;0,'TRI-1'!R26  &gt;10),"",IF((ROUND(TRUNC(('TRI-1'!R26  ),2),0))=10,"A+",IF((ROUND(TRUNC(('TRI-1'!R26  ),2),0))=9,"A-",IF((ROUND(TRUNC(('TRI-1'!R26   ),2),0))=8,"B+",IF((ROUND(TRUNC(('TRI-1'!R26 ),2),0))=7,"B-",IF((ROUND(TRUNC(('TRI-1'!R26  ),2),0))=6,"C+",IF((ROUND(TRUNC(('TRI-1'!R26  ),2),0))=5,"C-",IF((ROUND(TRUNC(('TRI-1'!R26  ),2),0))=4,"D+",IF((ROUND(TRUNC(('TRI-1'!R26 ),2),0))=3,"D-",IF((ROUND(TRUNC(('TRI-1'!R26 ),2),0))=2,"E+",IF((ROUND(TRUNC(('TRI-1'!R26  ),2),0))&lt;=1,"E-","")))))))))))</f>
        <v>A+</v>
      </c>
      <c r="S26" s="51" t="str">
        <f>IF(OR('TRI-1'!S26 ="",'TRI-1'!S26&lt;0,'TRI-1'!S26  &gt;10),"",IF((ROUND(TRUNC(('TRI-1'!S26  ),2),0))=10,"A+",IF((ROUND(TRUNC(('TRI-1'!S26  ),2),0))=9,"A-",IF((ROUND(TRUNC(('TRI-1'!S26   ),2),0))=8,"B+",IF((ROUND(TRUNC(('TRI-1'!S26 ),2),0))=7,"B-",IF((ROUND(TRUNC(('TRI-1'!S26  ),2),0))=6,"C+",IF((ROUND(TRUNC(('TRI-1'!S26  ),2),0))=5,"C-",IF((ROUND(TRUNC(('TRI-1'!S26  ),2),0))=4,"D+",IF((ROUND(TRUNC(('TRI-1'!S26 ),2),0))=3,"D-",IF((ROUND(TRUNC(('TRI-1'!S26 ),2),0))=2,"E+",IF((ROUND(TRUNC(('TRI-1'!S26  ),2),0))&lt;=1,"E-","")))))))))))</f>
        <v>B+</v>
      </c>
      <c r="T26" s="51" t="str">
        <f>IF(OR('TRI-1'!T26 ="",'TRI-1'!T26&lt;0,'TRI-1'!T26  &gt;10),"",IF((ROUND(TRUNC(('TRI-1'!T26  ),2),0))=10,"A+",IF((ROUND(TRUNC(('TRI-1'!T26  ),2),0))=9,"A-",IF((ROUND(TRUNC(('TRI-1'!T26   ),2),0))=8,"B+",IF((ROUND(TRUNC(('TRI-1'!T26 ),2),0))=7,"B-",IF((ROUND(TRUNC(('TRI-1'!T26  ),2),0))=6,"C+",IF((ROUND(TRUNC(('TRI-1'!T26  ),2),0))=5,"C-",IF((ROUND(TRUNC(('TRI-1'!T26  ),2),0))=4,"D+",IF((ROUND(TRUNC(('TRI-1'!T26 ),2),0))=3,"D-",IF((ROUND(TRUNC(('TRI-1'!T26 ),2),0))=2,"E+",IF((ROUND(TRUNC(('TRI-1'!T26  ),2),0))&lt;=1,"E-","")))))))))))</f>
        <v>B-</v>
      </c>
      <c r="U26" s="51" t="str">
        <f>IF(OR('TRI-1'!U26 ="",'TRI-1'!U26&lt;0,'TRI-1'!U26  &gt;10),"",IF((ROUND(TRUNC(('TRI-1'!U26  ),2),0))=10,"A+",IF((ROUND(TRUNC(('TRI-1'!U26  ),2),0))=9,"A-",IF((ROUND(TRUNC(('TRI-1'!U26   ),2),0))=8,"B+",IF((ROUND(TRUNC(('TRI-1'!U26 ),2),0))=7,"B-",IF((ROUND(TRUNC(('TRI-1'!U26  ),2),0))=6,"C+",IF((ROUND(TRUNC(('TRI-1'!U26  ),2),0))=5,"C-",IF((ROUND(TRUNC(('TRI-1'!U26  ),2),0))=4,"D+",IF((ROUND(TRUNC(('TRI-1'!U26 ),2),0))=3,"D-",IF((ROUND(TRUNC(('TRI-1'!U26 ),2),0))=2,"E+",IF((ROUND(TRUNC(('TRI-1'!U26  ),2),0))&lt;=1,"E-","")))))))))))</f>
        <v>A+</v>
      </c>
      <c r="V26" s="51" t="str">
        <f>IF(OR('TRI-1'!V26 ="",'TRI-1'!V26&lt;0,'TRI-1'!V26  &gt;10),"",IF((ROUND(TRUNC(('TRI-1'!V26  ),2),0))=10,"A+",IF((ROUND(TRUNC(('TRI-1'!V26  ),2),0))=9,"A-",IF((ROUND(TRUNC(('TRI-1'!V26   ),2),0))=8,"B+",IF((ROUND(TRUNC(('TRI-1'!V26 ),2),0))=7,"B-",IF((ROUND(TRUNC(('TRI-1'!V26  ),2),0))=6,"C+",IF((ROUND(TRUNC(('TRI-1'!V26  ),2),0))=5,"C-",IF((ROUND(TRUNC(('TRI-1'!V26  ),2),0))=4,"D+",IF((ROUND(TRUNC(('TRI-1'!V26 ),2),0))=3,"D-",IF((ROUND(TRUNC(('TRI-1'!V26 ),2),0))=2,"E+",IF((ROUND(TRUNC(('TRI-1'!V26  ),2),0))&lt;=1,"E-","")))))))))))</f>
        <v>A+</v>
      </c>
      <c r="W26" s="51" t="str">
        <f>IF(OR('TRI-1'!W26 ="",'TRI-1'!W26&lt;0,'TRI-1'!W26  &gt;10),"",IF((ROUND(TRUNC(('TRI-1'!W26  ),2),0))=10,"A+",IF((ROUND(TRUNC(('TRI-1'!W26  ),2),0))=9,"A-",IF((ROUND(TRUNC(('TRI-1'!W26   ),2),0))=8,"B+",IF((ROUND(TRUNC(('TRI-1'!W26 ),2),0))=7,"B-",IF((ROUND(TRUNC(('TRI-1'!W26  ),2),0))=6,"C+",IF((ROUND(TRUNC(('TRI-1'!W26  ),2),0))=5,"C-",IF((ROUND(TRUNC(('TRI-1'!W26  ),2),0))=4,"D+",IF((ROUND(TRUNC(('TRI-1'!W26 ),2),0))=3,"D-",IF((ROUND(TRUNC(('TRI-1'!W26 ),2),0))=2,"E+",IF((ROUND(TRUNC(('TRI-1'!W26  ),2),0))&lt;=1,"E-","")))))))))))</f>
        <v>A+</v>
      </c>
      <c r="X26" s="51" t="str">
        <f>IF(OR('TRI-1'!X26 ="",'TRI-1'!X26&lt;0,'TRI-1'!X26  &gt;10),"",IF((ROUND(TRUNC(('TRI-1'!X26  ),2),0))=10,"A+",IF((ROUND(TRUNC(('TRI-1'!X26  ),2),0))=9,"A-",IF((ROUND(TRUNC(('TRI-1'!X26   ),2),0))=8,"B+",IF((ROUND(TRUNC(('TRI-1'!X26 ),2),0))=7,"B-",IF((ROUND(TRUNC(('TRI-1'!X26  ),2),0))=6,"C+",IF((ROUND(TRUNC(('TRI-1'!X26  ),2),0))=5,"C-",IF((ROUND(TRUNC(('TRI-1'!X26  ),2),0))=4,"D+",IF((ROUND(TRUNC(('TRI-1'!X26 ),2),0))=3,"D-",IF((ROUND(TRUNC(('TRI-1'!X26 ),2),0))=2,"E+",IF((ROUND(TRUNC(('TRI-1'!X26  ),2),0))&lt;=1,"E-","")))))))))))</f>
        <v>A+</v>
      </c>
      <c r="Y26" s="51" t="str">
        <f>IF(OR('TRI-1'!Y26 ="",'TRI-1'!Y26&lt;0,'TRI-1'!Y26  &gt;10),"",IF((ROUND(TRUNC(('TRI-1'!Y26  ),2),0))=10,"A+",IF((ROUND(TRUNC(('TRI-1'!Y26  ),2),0))=9,"A-",IF((ROUND(TRUNC(('TRI-1'!Y26   ),2),0))=8,"B+",IF((ROUND(TRUNC(('TRI-1'!Y26 ),2),0))=7,"B-",IF((ROUND(TRUNC(('TRI-1'!Y26  ),2),0))=6,"C+",IF((ROUND(TRUNC(('TRI-1'!Y26  ),2),0))=5,"C-",IF((ROUND(TRUNC(('TRI-1'!Y26  ),2),0))=4,"D+",IF((ROUND(TRUNC(('TRI-1'!Y26 ),2),0))=3,"D-",IF((ROUND(TRUNC(('TRI-1'!Y26 ),2),0))=2,"E+",IF((ROUND(TRUNC(('TRI-1'!Y26  ),2),0))&lt;=1,"E-","")))))))))))</f>
        <v>A+</v>
      </c>
      <c r="Z26" s="51" t="str">
        <f>IF(OR('TRI-1'!Z26 ="",'TRI-1'!Z26&lt;0,'TRI-1'!Z26  &gt;10),"",IF((ROUND(TRUNC(('TRI-1'!Z26  ),2),0))=10,"A+",IF((ROUND(TRUNC(('TRI-1'!Z26  ),2),0))=9,"A-",IF((ROUND(TRUNC(('TRI-1'!Z26   ),2),0))=8,"B+",IF((ROUND(TRUNC(('TRI-1'!Z26 ),2),0))=7,"B-",IF((ROUND(TRUNC(('TRI-1'!Z26  ),2),0))=6,"C+",IF((ROUND(TRUNC(('TRI-1'!Z26  ),2),0))=5,"C-",IF((ROUND(TRUNC(('TRI-1'!Z26  ),2),0))=4,"D+",IF((ROUND(TRUNC(('TRI-1'!Z26 ),2),0))=3,"D-",IF((ROUND(TRUNC(('TRI-1'!Z26 ),2),0))=2,"E+",IF((ROUND(TRUNC(('TRI-1'!Z26  ),2),0))&lt;=1,"E-","")))))))))))</f>
        <v>A+</v>
      </c>
      <c r="AA26" s="51" t="str">
        <f>IF(OR('TRI-1'!AA26 ="",'TRI-1'!AA26&lt;0,'TRI-1'!AA26  &gt;10),"",IF((ROUND(TRUNC(('TRI-1'!AA26  ),2),0))=10,"A+",IF((ROUND(TRUNC(('TRI-1'!AA26  ),2),0))=9,"A-",IF((ROUND(TRUNC(('TRI-1'!AA26   ),2),0))=8,"B+",IF((ROUND(TRUNC(('TRI-1'!AA26 ),2),0))=7,"B-",IF((ROUND(TRUNC(('TRI-1'!AA26  ),2),0))=6,"C+",IF((ROUND(TRUNC(('TRI-1'!AA26  ),2),0))=5,"C-",IF((ROUND(TRUNC(('TRI-1'!AA26  ),2),0))=4,"D+",IF((ROUND(TRUNC(('TRI-1'!AA26 ),2),0))=3,"D-",IF((ROUND(TRUNC(('TRI-1'!AA26 ),2),0))=2,"E+",IF((ROUND(TRUNC(('TRI-1'!AA26  ),2),0))&lt;=1,"E-","")))))))))))</f>
        <v>A+</v>
      </c>
      <c r="AB26" s="51" t="str">
        <f>IF(OR('TRI-1'!AB26 ="",'TRI-1'!AB26&lt;0,'TRI-1'!AB26  &gt;10),"",IF((ROUND(TRUNC(('TRI-1'!AB26  ),2),0))=10,"A+",IF((ROUND(TRUNC(('TRI-1'!AB26  ),2),0))=9,"A-",IF((ROUND(TRUNC(('TRI-1'!AB26   ),2),0))=8,"B+",IF((ROUND(TRUNC(('TRI-1'!AB26 ),2),0))=7,"B-",IF((ROUND(TRUNC(('TRI-1'!AB26  ),2),0))=6,"C+",IF((ROUND(TRUNC(('TRI-1'!AB26  ),2),0))=5,"C-",IF((ROUND(TRUNC(('TRI-1'!AB26  ),2),0))=4,"D+",IF((ROUND(TRUNC(('TRI-1'!AB26 ),2),0))=3,"D-",IF((ROUND(TRUNC(('TRI-1'!AB26 ),2),0))=2,"E+",IF((ROUND(TRUNC(('TRI-1'!AB26  ),2),0))&lt;=1,"E-","")))))))))))</f>
        <v>A+</v>
      </c>
      <c r="AC26" s="51" t="str">
        <f>IF(OR('TRI-1'!AC26 ="",'TRI-1'!AC26&lt;0,'TRI-1'!AC26  &gt;10),"",IF((ROUND(TRUNC(('TRI-1'!AC26  ),2),0))=10,"A+",IF((ROUND(TRUNC(('TRI-1'!AC26  ),2),0))=9,"A-",IF((ROUND(TRUNC(('TRI-1'!AC26   ),2),0))=8,"B+",IF((ROUND(TRUNC(('TRI-1'!AC26 ),2),0))=7,"B-",IF((ROUND(TRUNC(('TRI-1'!AC26  ),2),0))=6,"C+",IF((ROUND(TRUNC(('TRI-1'!AC26  ),2),0))=5,"C-",IF((ROUND(TRUNC(('TRI-1'!AC26  ),2),0))=4,"D+",IF((ROUND(TRUNC(('TRI-1'!AC26 ),2),0))=3,"D-",IF((ROUND(TRUNC(('TRI-1'!AC26 ),2),0))=2,"E+",IF((ROUND(TRUNC(('TRI-1'!AC26  ),2),0))&lt;=1,"E-","")))))))))))</f>
        <v>A+</v>
      </c>
      <c r="AD26" s="51" t="str">
        <f>IF(OR('TRI-1'!AD26 ="",'TRI-1'!AD26&lt;0,'TRI-1'!AD26  &gt;10),"",IF((ROUND(TRUNC(('TRI-1'!AD26  ),2),0))=10,"A+",IF((ROUND(TRUNC(('TRI-1'!AD26  ),2),0))=9,"A-",IF((ROUND(TRUNC(('TRI-1'!AD26   ),2),0))=8,"B+",IF((ROUND(TRUNC(('TRI-1'!AD26 ),2),0))=7,"B-",IF((ROUND(TRUNC(('TRI-1'!AD26  ),2),0))=6,"C+",IF((ROUND(TRUNC(('TRI-1'!AD26  ),2),0))=5,"C-",IF((ROUND(TRUNC(('TRI-1'!AD26  ),2),0))=4,"D+",IF((ROUND(TRUNC(('TRI-1'!AD26 ),2),0))=3,"D-",IF((ROUND(TRUNC(('TRI-1'!AD26 ),2),0))=2,"E+",IF((ROUND(TRUNC(('TRI-1'!AD26  ),2),0))&lt;=1,"E-","")))))))))))</f>
        <v>A+</v>
      </c>
      <c r="AE26" s="51" t="str">
        <f>IF(OR('TRI-1'!AE26 ="",'TRI-1'!AE26&lt;0,'TRI-1'!AE26  &gt;10),"",IF((ROUND(TRUNC(('TRI-1'!AE26  ),2),0))=10,"A+",IF((ROUND(TRUNC(('TRI-1'!AE26  ),2),0))=9,"A-",IF((ROUND(TRUNC(('TRI-1'!AE26   ),2),0))=8,"B+",IF((ROUND(TRUNC(('TRI-1'!AE26 ),2),0))=7,"B-",IF((ROUND(TRUNC(('TRI-1'!AE26  ),2),0))=6,"C+",IF((ROUND(TRUNC(('TRI-1'!AE26  ),2),0))=5,"C-",IF((ROUND(TRUNC(('TRI-1'!AE26  ),2),0))=4,"D+",IF((ROUND(TRUNC(('TRI-1'!AE26 ),2),0))=3,"D-",IF((ROUND(TRUNC(('TRI-1'!AE26 ),2),0))=2,"E+",IF((ROUND(TRUNC(('TRI-1'!AE26  ),2),0))&lt;=1,"E-","")))))))))))</f>
        <v>A+</v>
      </c>
      <c r="AF26" s="51" t="str">
        <f>IF(OR('TRI-1'!AF26 ="",'TRI-1'!AF26&lt;0,'TRI-1'!AF26  &gt;10),"",IF((ROUND(TRUNC(('TRI-1'!AF26  ),2),0))=10,"A+",IF((ROUND(TRUNC(('TRI-1'!AF26  ),2),0))=9,"A-",IF((ROUND(TRUNC(('TRI-1'!AF26   ),2),0))=8,"B+",IF((ROUND(TRUNC(('TRI-1'!AF26 ),2),0))=7,"B-",IF((ROUND(TRUNC(('TRI-1'!AF26  ),2),0))=6,"C+",IF((ROUND(TRUNC(('TRI-1'!AF26  ),2),0))=5,"C-",IF((ROUND(TRUNC(('TRI-1'!AF26  ),2),0))=4,"D+",IF((ROUND(TRUNC(('TRI-1'!AF26 ),2),0))=3,"D-",IF((ROUND(TRUNC(('TRI-1'!AF26 ),2),0))=2,"E+",IF((ROUND(TRUNC(('TRI-1'!AF26  ),2),0))&lt;=1,"E-","")))))))))))</f>
        <v>A+</v>
      </c>
      <c r="AG26" s="51" t="str">
        <f>IF(OR('TRI-1'!AG26 ="",'TRI-1'!AG26&lt;0,'TRI-1'!AG26  &gt;10),"",IF((ROUND(TRUNC(('TRI-1'!AG26  ),2),0))=10,"A+",IF((ROUND(TRUNC(('TRI-1'!AG26  ),2),0))=9,"A-",IF((ROUND(TRUNC(('TRI-1'!AG26   ),2),0))=8,"B+",IF((ROUND(TRUNC(('TRI-1'!AG26 ),2),0))=7,"B-",IF((ROUND(TRUNC(('TRI-1'!AG26  ),2),0))=6,"C+",IF((ROUND(TRUNC(('TRI-1'!AG26  ),2),0))=5,"C-",IF((ROUND(TRUNC(('TRI-1'!AG26  ),2),0))=4,"D+",IF((ROUND(TRUNC(('TRI-1'!AG26 ),2),0))=3,"D-",IF((ROUND(TRUNC(('TRI-1'!AG26 ),2),0))=2,"E+",IF((ROUND(TRUNC(('TRI-1'!AG26  ),2),0))&lt;=1,"E-","")))))))))))</f>
        <v>A+</v>
      </c>
      <c r="AH26" s="51" t="str">
        <f>IF(OR('TRI-1'!AH26 ="",'TRI-1'!AH26&lt;0,'TRI-1'!AH26  &gt;10),"",IF((ROUND(TRUNC(('TRI-1'!AH26  ),2),0))=10,"A+",IF((ROUND(TRUNC(('TRI-1'!AH26  ),2),0))=9,"A-",IF((ROUND(TRUNC(('TRI-1'!AH26   ),2),0))=8,"B+",IF((ROUND(TRUNC(('TRI-1'!AH26 ),2),0))=7,"B-",IF((ROUND(TRUNC(('TRI-1'!AH26  ),2),0))=6,"C+",IF((ROUND(TRUNC(('TRI-1'!AH26  ),2),0))=5,"C-",IF((ROUND(TRUNC(('TRI-1'!AH26  ),2),0))=4,"D+",IF((ROUND(TRUNC(('TRI-1'!AH26 ),2),0))=3,"D-",IF((ROUND(TRUNC(('TRI-1'!AH26 ),2),0))=2,"E+",IF((ROUND(TRUNC(('TRI-1'!AH26  ),2),0))&lt;=1,"E-","")))))))))))</f>
        <v>B+</v>
      </c>
      <c r="AI26" s="51" t="str">
        <f>IF(OR('TRI-1'!AI26 ="",'TRI-1'!AI26&lt;0,'TRI-1'!AI26  &gt;10),"",IF((ROUND(TRUNC(('TRI-1'!AI26  ),2),0))=10,"A+",IF((ROUND(TRUNC(('TRI-1'!AI26  ),2),0))=9,"A-",IF((ROUND(TRUNC(('TRI-1'!AI26   ),2),0))=8,"B+",IF((ROUND(TRUNC(('TRI-1'!AI26 ),2),0))=7,"B-",IF((ROUND(TRUNC(('TRI-1'!AI26  ),2),0))=6,"C+",IF((ROUND(TRUNC(('TRI-1'!AI26  ),2),0))=5,"C-",IF((ROUND(TRUNC(('TRI-1'!AI26  ),2),0))=4,"D+",IF((ROUND(TRUNC(('TRI-1'!AI26 ),2),0))=3,"D-",IF((ROUND(TRUNC(('TRI-1'!AI26 ),2),0))=2,"E+",IF((ROUND(TRUNC(('TRI-1'!AI26  ),2),0))&lt;=1,"E-","")))))))))))</f>
        <v>B+</v>
      </c>
      <c r="AJ26" s="51" t="str">
        <f>IF(OR('TRI-1'!AJ26 ="",'TRI-1'!AJ26&lt;0,'TRI-1'!AJ26  &gt;10),"",IF((ROUND(TRUNC(('TRI-1'!AJ26  ),2),0))=10,"A+",IF((ROUND(TRUNC(('TRI-1'!AJ26  ),2),0))=9,"A-",IF((ROUND(TRUNC(('TRI-1'!AJ26   ),2),0))=8,"B+",IF((ROUND(TRUNC(('TRI-1'!AJ26 ),2),0))=7,"B-",IF((ROUND(TRUNC(('TRI-1'!AJ26  ),2),0))=6,"C+",IF((ROUND(TRUNC(('TRI-1'!AJ26  ),2),0))=5,"C-",IF((ROUND(TRUNC(('TRI-1'!AJ26  ),2),0))=4,"D+",IF((ROUND(TRUNC(('TRI-1'!AJ26 ),2),0))=3,"D-",IF((ROUND(TRUNC(('TRI-1'!AJ26 ),2),0))=2,"E+",IF((ROUND(TRUNC(('TRI-1'!AJ26  ),2),0))&lt;=1,"E-","")))))))))))</f>
        <v>A+</v>
      </c>
      <c r="AK26" s="51" t="str">
        <f>IF(OR('TRI-1'!AK26 ="",'TRI-1'!AK26&lt;0,'TRI-1'!AK26  &gt;10),"",IF((ROUND(TRUNC(('TRI-1'!AK26  ),2),0))=10,"A+",IF((ROUND(TRUNC(('TRI-1'!AK26  ),2),0))=9,"A-",IF((ROUND(TRUNC(('TRI-1'!AK26   ),2),0))=8,"B+",IF((ROUND(TRUNC(('TRI-1'!AK26 ),2),0))=7,"B-",IF((ROUND(TRUNC(('TRI-1'!AK26  ),2),0))=6,"C+",IF((ROUND(TRUNC(('TRI-1'!AK26  ),2),0))=5,"C-",IF((ROUND(TRUNC(('TRI-1'!AK26  ),2),0))=4,"D+",IF((ROUND(TRUNC(('TRI-1'!AK26 ),2),0))=3,"D-",IF((ROUND(TRUNC(('TRI-1'!AK26 ),2),0))=2,"E+",IF((ROUND(TRUNC(('TRI-1'!AK26  ),2),0))&lt;=1,"E-","")))))))))))</f>
        <v>A+</v>
      </c>
      <c r="AL26" s="51" t="str">
        <f>IF(OR('TRI-1'!AL26 ="",'TRI-1'!AL26&lt;0,'TRI-1'!AL26  &gt;10),"",IF((ROUND(TRUNC(('TRI-1'!AL26  ),2),0))=10,"A+",IF((ROUND(TRUNC(('TRI-1'!AL26  ),2),0))=9,"A-",IF((ROUND(TRUNC(('TRI-1'!AL26   ),2),0))=8,"B+",IF((ROUND(TRUNC(('TRI-1'!AL26 ),2),0))=7,"B-",IF((ROUND(TRUNC(('TRI-1'!AL26  ),2),0))=6,"C+",IF((ROUND(TRUNC(('TRI-1'!AL26  ),2),0))=5,"C-",IF((ROUND(TRUNC(('TRI-1'!AL26  ),2),0))=4,"D+",IF((ROUND(TRUNC(('TRI-1'!AL26 ),2),0))=3,"D-",IF((ROUND(TRUNC(('TRI-1'!AL26 ),2),0))=2,"E+",IF((ROUND(TRUNC(('TRI-1'!AL26  ),2),0))&lt;=1,"E-","")))))))))))</f>
        <v>A+</v>
      </c>
      <c r="AM26" s="51" t="str">
        <f>IF(OR('TRI-1'!AM26 ="",'TRI-1'!AM26&lt;0,'TRI-1'!AM26  &gt;10),"",IF((ROUND(TRUNC(('TRI-1'!AM26  ),2),0))=10,"A+",IF((ROUND(TRUNC(('TRI-1'!AM26  ),2),0))=9,"A-",IF((ROUND(TRUNC(('TRI-1'!AM26   ),2),0))=8,"B+",IF((ROUND(TRUNC(('TRI-1'!AM26 ),2),0))=7,"B-",IF((ROUND(TRUNC(('TRI-1'!AM26  ),2),0))=6,"C+",IF((ROUND(TRUNC(('TRI-1'!AM26  ),2),0))=5,"C-",IF((ROUND(TRUNC(('TRI-1'!AM26  ),2),0))=4,"D+",IF((ROUND(TRUNC(('TRI-1'!AM26 ),2),0))=3,"D-",IF((ROUND(TRUNC(('TRI-1'!AM26 ),2),0))=2,"E+",IF((ROUND(TRUNC(('TRI-1'!AM26  ),2),0))&lt;=1,"E-","")))))))))))</f>
        <v>B-</v>
      </c>
      <c r="AN26" s="51" t="str">
        <f>IF(OR('TRI-1'!AN26 ="",'TRI-1'!AN26&lt;0,'TRI-1'!AN26  &gt;10),"",IF((ROUND(TRUNC(('TRI-1'!AN26  ),2),0))=10,"A+",IF((ROUND(TRUNC(('TRI-1'!AN26  ),2),0))=9,"A-",IF((ROUND(TRUNC(('TRI-1'!AN26   ),2),0))=8,"B+",IF((ROUND(TRUNC(('TRI-1'!AN26 ),2),0))=7,"B-",IF((ROUND(TRUNC(('TRI-1'!AN26  ),2),0))=6,"C+",IF((ROUND(TRUNC(('TRI-1'!AN26  ),2),0))=5,"C-",IF((ROUND(TRUNC(('TRI-1'!AN26  ),2),0))=4,"D+",IF((ROUND(TRUNC(('TRI-1'!AN26 ),2),0))=3,"D-",IF((ROUND(TRUNC(('TRI-1'!AN26 ),2),0))=2,"E+",IF((ROUND(TRUNC(('TRI-1'!AN26  ),2),0))&lt;=1,"E-","")))))))))))</f>
        <v>A+</v>
      </c>
      <c r="AO26" s="51" t="str">
        <f>IF(OR('TRI-1'!AO26 ="",'TRI-1'!AO26&lt;0,'TRI-1'!AO26  &gt;10),"",IF((ROUND(TRUNC(('TRI-1'!AO26  ),2),0))=10,"A+",IF((ROUND(TRUNC(('TRI-1'!AO26  ),2),0))=9,"A-",IF((ROUND(TRUNC(('TRI-1'!AO26   ),2),0))=8,"B+",IF((ROUND(TRUNC(('TRI-1'!AO26 ),2),0))=7,"B-",IF((ROUND(TRUNC(('TRI-1'!AO26  ),2),0))=6,"C+",IF((ROUND(TRUNC(('TRI-1'!AO26  ),2),0))=5,"C-",IF((ROUND(TRUNC(('TRI-1'!AO26  ),2),0))=4,"D+",IF((ROUND(TRUNC(('TRI-1'!AO26 ),2),0))=3,"D-",IF((ROUND(TRUNC(('TRI-1'!AO26 ),2),0))=2,"E+",IF((ROUND(TRUNC(('TRI-1'!AO26  ),2),0))&lt;=1,"E-","")))))))))))</f>
        <v>A+</v>
      </c>
      <c r="AP26" s="51" t="str">
        <f>IF(OR('TRI-1'!AP26 ="",'TRI-1'!AP26&lt;0,'TRI-1'!AP26  &gt;10),"",IF((ROUND(TRUNC(('TRI-1'!AP26  ),2),0))=10,"A+",IF((ROUND(TRUNC(('TRI-1'!AP26  ),2),0))=9,"A-",IF((ROUND(TRUNC(('TRI-1'!AP26   ),2),0))=8,"B+",IF((ROUND(TRUNC(('TRI-1'!AP26 ),2),0))=7,"B-",IF((ROUND(TRUNC(('TRI-1'!AP26  ),2),0))=6,"C+",IF((ROUND(TRUNC(('TRI-1'!AP26  ),2),0))=5,"C-",IF((ROUND(TRUNC(('TRI-1'!AP26  ),2),0))=4,"D+",IF((ROUND(TRUNC(('TRI-1'!AP26 ),2),0))=3,"D-",IF((ROUND(TRUNC(('TRI-1'!AP26 ),2),0))=2,"E+",IF((ROUND(TRUNC(('TRI-1'!AP26  ),2),0))&lt;=1,"E-","")))))))))))</f>
        <v>A+</v>
      </c>
      <c r="AQ26" s="51" t="str">
        <f>IF(OR('TRI-1'!AQ26 ="",'TRI-1'!AQ26&lt;0,'TRI-1'!AQ26  &gt;10),"",IF((ROUND(TRUNC(('TRI-1'!AQ26  ),2),0))=10,"A+",IF((ROUND(TRUNC(('TRI-1'!AQ26  ),2),0))=9,"A-",IF((ROUND(TRUNC(('TRI-1'!AQ26   ),2),0))=8,"B+",IF((ROUND(TRUNC(('TRI-1'!AQ26 ),2),0))=7,"B-",IF((ROUND(TRUNC(('TRI-1'!AQ26  ),2),0))=6,"C+",IF((ROUND(TRUNC(('TRI-1'!AQ26  ),2),0))=5,"C-",IF((ROUND(TRUNC(('TRI-1'!AQ26  ),2),0))=4,"D+",IF((ROUND(TRUNC(('TRI-1'!AQ26 ),2),0))=3,"D-",IF((ROUND(TRUNC(('TRI-1'!AQ26 ),2),0))=2,"E+",IF((ROUND(TRUNC(('TRI-1'!AQ26  ),2),0))&lt;=1,"E-","")))))))))))</f>
        <v>A+</v>
      </c>
      <c r="AR26" s="51" t="str">
        <f>IF(OR('TRI-1'!AR26 ="",'TRI-1'!AR26&lt;0,'TRI-1'!AR26  &gt;10),"",IF((ROUND(TRUNC(('TRI-1'!AR26  ),2),0))=10,"A+",IF((ROUND(TRUNC(('TRI-1'!AR26  ),2),0))=9,"A-",IF((ROUND(TRUNC(('TRI-1'!AR26   ),2),0))=8,"B+",IF((ROUND(TRUNC(('TRI-1'!AR26 ),2),0))=7,"B-",IF((ROUND(TRUNC(('TRI-1'!AR26  ),2),0))=6,"C+",IF((ROUND(TRUNC(('TRI-1'!AR26  ),2),0))=5,"C-",IF((ROUND(TRUNC(('TRI-1'!AR26  ),2),0))=4,"D+",IF((ROUND(TRUNC(('TRI-1'!AR26 ),2),0))=3,"D-",IF((ROUND(TRUNC(('TRI-1'!AR26 ),2),0))=2,"E+",IF((ROUND(TRUNC(('TRI-1'!AR26  ),2),0))&lt;=1,"E-","")))))))))))</f>
        <v>A+</v>
      </c>
      <c r="AS26" s="51" t="str">
        <f>IF(OR('TRI-1'!AS26 ="",'TRI-1'!AS26&lt;0,'TRI-1'!AS26  &gt;10),"",IF((ROUND(TRUNC(('TRI-1'!AS26  ),2),0))=10,"A+",IF((ROUND(TRUNC(('TRI-1'!AS26  ),2),0))=9,"A-",IF((ROUND(TRUNC(('TRI-1'!AS26   ),2),0))=8,"B+",IF((ROUND(TRUNC(('TRI-1'!AS26 ),2),0))=7,"B-",IF((ROUND(TRUNC(('TRI-1'!AS26  ),2),0))=6,"C+",IF((ROUND(TRUNC(('TRI-1'!AS26  ),2),0))=5,"C-",IF((ROUND(TRUNC(('TRI-1'!AS26  ),2),0))=4,"D+",IF((ROUND(TRUNC(('TRI-1'!AS26 ),2),0))=3,"D-",IF((ROUND(TRUNC(('TRI-1'!AS26 ),2),0))=2,"E+",IF((ROUND(TRUNC(('TRI-1'!AS26  ),2),0))&lt;=1,"E-","")))))))))))</f>
        <v>A+</v>
      </c>
      <c r="AT26" s="51" t="str">
        <f>IF(OR('TRI-1'!AT26 ="",'TRI-1'!AT26&lt;0,'TRI-1'!AT26  &gt;10),"",IF((ROUND(TRUNC(('TRI-1'!AT26  ),2),0))=10,"A+",IF((ROUND(TRUNC(('TRI-1'!AT26  ),2),0))=9,"A-",IF((ROUND(TRUNC(('TRI-1'!AT26   ),2),0))=8,"B+",IF((ROUND(TRUNC(('TRI-1'!AT26 ),2),0))=7,"B-",IF((ROUND(TRUNC(('TRI-1'!AT26  ),2),0))=6,"C+",IF((ROUND(TRUNC(('TRI-1'!AT26  ),2),0))=5,"C-",IF((ROUND(TRUNC(('TRI-1'!AT26  ),2),0))=4,"D+",IF((ROUND(TRUNC(('TRI-1'!AT26 ),2),0))=3,"D-",IF((ROUND(TRUNC(('TRI-1'!AT26 ),2),0))=2,"E+",IF((ROUND(TRUNC(('TRI-1'!AT26  ),2),0))&lt;=1,"E-","")))))))))))</f>
        <v>A+</v>
      </c>
      <c r="AU26" s="51" t="str">
        <f>IF(OR('TRI-1'!AU26 ="",'TRI-1'!AU26&lt;0,'TRI-1'!AU26  &gt;10),"",IF((ROUND(TRUNC(('TRI-1'!AU26  ),2),0))=10,"A+",IF((ROUND(TRUNC(('TRI-1'!AU26  ),2),0))=9,"A-",IF((ROUND(TRUNC(('TRI-1'!AU26   ),2),0))=8,"B+",IF((ROUND(TRUNC(('TRI-1'!AU26 ),2),0))=7,"B-",IF((ROUND(TRUNC(('TRI-1'!AU26  ),2),0))=6,"C+",IF((ROUND(TRUNC(('TRI-1'!AU26  ),2),0))=5,"C-",IF((ROUND(TRUNC(('TRI-1'!AU26  ),2),0))=4,"D+",IF((ROUND(TRUNC(('TRI-1'!AU26 ),2),0))=3,"D-",IF((ROUND(TRUNC(('TRI-1'!AU26 ),2),0))=2,"E+",IF((ROUND(TRUNC(('TRI-1'!AU26  ),2),0))&lt;=1,"E-","")))))))))))</f>
        <v>A+</v>
      </c>
      <c r="AV26" s="51" t="str">
        <f>IF(OR('TRI-1'!AV26 ="",'TRI-1'!AV26&lt;0,'TRI-1'!AV26  &gt;10),"",IF((ROUND(TRUNC(('TRI-1'!AV26  ),2),0))=10,"A+",IF((ROUND(TRUNC(('TRI-1'!AV26  ),2),0))=9,"A-",IF((ROUND(TRUNC(('TRI-1'!AV26   ),2),0))=8,"B+",IF((ROUND(TRUNC(('TRI-1'!AV26 ),2),0))=7,"B-",IF((ROUND(TRUNC(('TRI-1'!AV26  ),2),0))=6,"C+",IF((ROUND(TRUNC(('TRI-1'!AV26  ),2),0))=5,"C-",IF((ROUND(TRUNC(('TRI-1'!AV26  ),2),0))=4,"D+",IF((ROUND(TRUNC(('TRI-1'!AV26 ),2),0))=3,"D-",IF((ROUND(TRUNC(('TRI-1'!AV26 ),2),0))=2,"E+",IF((ROUND(TRUNC(('TRI-1'!AV26  ),2),0))&lt;=1,"E-","")))))))))))</f>
        <v>A+</v>
      </c>
      <c r="AW26" s="51" t="str">
        <f>IF(OR('TRI-1'!AW26 ="",'TRI-1'!AW26&lt;0,'TRI-1'!AW26  &gt;10),"",IF((ROUND(TRUNC(('TRI-1'!AW26  ),2),0))=10,"A+",IF((ROUND(TRUNC(('TRI-1'!AW26  ),2),0))=9,"A-",IF((ROUND(TRUNC(('TRI-1'!AW26   ),2),0))=8,"B+",IF((ROUND(TRUNC(('TRI-1'!AW26 ),2),0))=7,"B-",IF((ROUND(TRUNC(('TRI-1'!AW26  ),2),0))=6,"C+",IF((ROUND(TRUNC(('TRI-1'!AW26  ),2),0))=5,"C-",IF((ROUND(TRUNC(('TRI-1'!AW26  ),2),0))=4,"D+",IF((ROUND(TRUNC(('TRI-1'!AW26 ),2),0))=3,"D-",IF((ROUND(TRUNC(('TRI-1'!AW26 ),2),0))=2,"E+",IF((ROUND(TRUNC(('TRI-1'!AW26  ),2),0))&lt;=1,"E-","")))))))))))</f>
        <v>A+</v>
      </c>
      <c r="AX26" s="51" t="str">
        <f>IF(OR('TRI-1'!AX26 ="",'TRI-1'!AX26&lt;0,'TRI-1'!AX26  &gt;10),"",IF((ROUND(TRUNC(('TRI-1'!AX26  ),2),0))=10,"A+",IF((ROUND(TRUNC(('TRI-1'!AX26  ),2),0))=9,"A-",IF((ROUND(TRUNC(('TRI-1'!AX26   ),2),0))=8,"B+",IF((ROUND(TRUNC(('TRI-1'!AX26 ),2),0))=7,"B-",IF((ROUND(TRUNC(('TRI-1'!AX26  ),2),0))=6,"C+",IF((ROUND(TRUNC(('TRI-1'!AX26  ),2),0))=5,"C-",IF((ROUND(TRUNC(('TRI-1'!AX26  ),2),0))=4,"D+",IF((ROUND(TRUNC(('TRI-1'!AX26 ),2),0))=3,"D-",IF((ROUND(TRUNC(('TRI-1'!AX26 ),2),0))=2,"E+",IF((ROUND(TRUNC(('TRI-1'!AX26  ),2),0))&lt;=1,"E-","")))))))))))</f>
        <v>A+</v>
      </c>
      <c r="AY26" s="51" t="str">
        <f>IF(OR('TRI-1'!AY26 ="",'TRI-1'!AY26&lt;0,'TRI-1'!AY26  &gt;10),"",IF((ROUND(TRUNC(('TRI-1'!AY26  ),2),0))=10,"A+",IF((ROUND(TRUNC(('TRI-1'!AY26  ),2),0))=9,"A-",IF((ROUND(TRUNC(('TRI-1'!AY26   ),2),0))=8,"B+",IF((ROUND(TRUNC(('TRI-1'!AY26 ),2),0))=7,"B-",IF((ROUND(TRUNC(('TRI-1'!AY26  ),2),0))=6,"C+",IF((ROUND(TRUNC(('TRI-1'!AY26  ),2),0))=5,"C-",IF((ROUND(TRUNC(('TRI-1'!AY26  ),2),0))=4,"D+",IF((ROUND(TRUNC(('TRI-1'!AY26 ),2),0))=3,"D-",IF((ROUND(TRUNC(('TRI-1'!AY26 ),2),0))=2,"E+",IF((ROUND(TRUNC(('TRI-1'!AY26  ),2),0))&lt;=1,"E-","")))))))))))</f>
        <v>A+</v>
      </c>
      <c r="AZ26" s="51" t="str">
        <f>IF(OR('TRI-1'!AZ26 ="",'TRI-1'!AZ26&lt;0,'TRI-1'!AZ26  &gt;10),"",IF((ROUND(TRUNC(('TRI-1'!AZ26  ),2),0))=10,"A+",IF((ROUND(TRUNC(('TRI-1'!AZ26  ),2),0))=9,"A-",IF((ROUND(TRUNC(('TRI-1'!AZ26   ),2),0))=8,"B+",IF((ROUND(TRUNC(('TRI-1'!AZ26 ),2),0))=7,"B-",IF((ROUND(TRUNC(('TRI-1'!AZ26  ),2),0))=6,"C+",IF((ROUND(TRUNC(('TRI-1'!AZ26  ),2),0))=5,"C-",IF((ROUND(TRUNC(('TRI-1'!AZ26  ),2),0))=4,"D+",IF((ROUND(TRUNC(('TRI-1'!AZ26 ),2),0))=3,"D-",IF((ROUND(TRUNC(('TRI-1'!AZ26 ),2),0))=2,"E+",IF((ROUND(TRUNC(('TRI-1'!AZ26  ),2),0))&lt;=1,"E-","")))))))))))</f>
        <v>A+</v>
      </c>
      <c r="BA26" s="51" t="str">
        <f>IF(OR('TRI-1'!BA26 ="",'TRI-1'!BA26&lt;0,'TRI-1'!BA26  &gt;10),"",IF((ROUND(TRUNC(('TRI-1'!BA26  ),2),0))=10,"A+",IF((ROUND(TRUNC(('TRI-1'!BA26  ),2),0))=9,"A-",IF((ROUND(TRUNC(('TRI-1'!BA26   ),2),0))=8,"B+",IF((ROUND(TRUNC(('TRI-1'!BA26 ),2),0))=7,"B-",IF((ROUND(TRUNC(('TRI-1'!BA26  ),2),0))=6,"C+",IF((ROUND(TRUNC(('TRI-1'!BA26  ),2),0))=5,"C-",IF((ROUND(TRUNC(('TRI-1'!BA26  ),2),0))=4,"D+",IF((ROUND(TRUNC(('TRI-1'!BA26 ),2),0))=3,"D-",IF((ROUND(TRUNC(('TRI-1'!BA26 ),2),0))=2,"E+",IF((ROUND(TRUNC(('TRI-1'!BA26  ),2),0))&lt;=1,"E-","")))))))))))</f>
        <v>A+</v>
      </c>
      <c r="BB26" s="51" t="str">
        <f>IF(OR('TRI-1'!BB26 ="",'TRI-1'!BB26&lt;0,'TRI-1'!BB26  &gt;10),"",IF((ROUND(TRUNC(('TRI-1'!BB26  ),2),0))=10,"A+",IF((ROUND(TRUNC(('TRI-1'!BB26  ),2),0))=9,"A-",IF((ROUND(TRUNC(('TRI-1'!BB26   ),2),0))=8,"B+",IF((ROUND(TRUNC(('TRI-1'!BB26 ),2),0))=7,"B-",IF((ROUND(TRUNC(('TRI-1'!BB26  ),2),0))=6,"C+",IF((ROUND(TRUNC(('TRI-1'!BB26  ),2),0))=5,"C-",IF((ROUND(TRUNC(('TRI-1'!BB26  ),2),0))=4,"D+",IF((ROUND(TRUNC(('TRI-1'!BB26 ),2),0))=3,"D-",IF((ROUND(TRUNC(('TRI-1'!BB26 ),2),0))=2,"E+",IF((ROUND(TRUNC(('TRI-1'!BB26  ),2),0))&lt;=1,"E-","")))))))))))</f>
        <v>A+</v>
      </c>
      <c r="BC26" s="51" t="str">
        <f>IF(OR('TRI-1'!BC26 ="",'TRI-1'!BC26&lt;0,'TRI-1'!BC26  &gt;10),"",IF((ROUND(TRUNC(('TRI-1'!BC26  ),2),0))=10,"A+",IF((ROUND(TRUNC(('TRI-1'!BC26  ),2),0))=9,"A-",IF((ROUND(TRUNC(('TRI-1'!BC26   ),2),0))=8,"B+",IF((ROUND(TRUNC(('TRI-1'!BC26 ),2),0))=7,"B-",IF((ROUND(TRUNC(('TRI-1'!BC26  ),2),0))=6,"C+",IF((ROUND(TRUNC(('TRI-1'!BC26  ),2),0))=5,"C-",IF((ROUND(TRUNC(('TRI-1'!BC26  ),2),0))=4,"D+",IF((ROUND(TRUNC(('TRI-1'!BC26 ),2),0))=3,"D-",IF((ROUND(TRUNC(('TRI-1'!BC26 ),2),0))=2,"E+",IF((ROUND(TRUNC(('TRI-1'!BC26  ),2),0))&lt;=1,"E-","")))))))))))</f>
        <v>A+</v>
      </c>
      <c r="BD26" s="51" t="str">
        <f>IF(OR('TRI-1'!BD26 ="",'TRI-1'!BD26&lt;0,'TRI-1'!BD26  &gt;10),"",IF((ROUND(TRUNC(('TRI-1'!BD26  ),2),0))=10,"A+",IF((ROUND(TRUNC(('TRI-1'!BD26  ),2),0))=9,"A-",IF((ROUND(TRUNC(('TRI-1'!BD26   ),2),0))=8,"B+",IF((ROUND(TRUNC(('TRI-1'!BD26 ),2),0))=7,"B-",IF((ROUND(TRUNC(('TRI-1'!BD26  ),2),0))=6,"C+",IF((ROUND(TRUNC(('TRI-1'!BD26  ),2),0))=5,"C-",IF((ROUND(TRUNC(('TRI-1'!BD26  ),2),0))=4,"D+",IF((ROUND(TRUNC(('TRI-1'!BD26 ),2),0))=3,"D-",IF((ROUND(TRUNC(('TRI-1'!BD26 ),2),0))=2,"E+",IF((ROUND(TRUNC(('TRI-1'!BD26  ),2),0))&lt;=1,"E-","")))))))))))</f>
        <v>A+</v>
      </c>
      <c r="BE26" s="51" t="str">
        <f>IF(OR('TRI-1'!BE26 ="",'TRI-1'!BE26&lt;0,'TRI-1'!BE26  &gt;10),"",IF((ROUND(TRUNC(('TRI-1'!BE26  ),2),0))=10,"A+",IF((ROUND(TRUNC(('TRI-1'!BE26  ),2),0))=9,"A-",IF((ROUND(TRUNC(('TRI-1'!BE26   ),2),0))=8,"B+",IF((ROUND(TRUNC(('TRI-1'!BE26 ),2),0))=7,"B-",IF((ROUND(TRUNC(('TRI-1'!BE26  ),2),0))=6,"C+",IF((ROUND(TRUNC(('TRI-1'!BE26  ),2),0))=5,"C-",IF((ROUND(TRUNC(('TRI-1'!BE26  ),2),0))=4,"D+",IF((ROUND(TRUNC(('TRI-1'!BE26 ),2),0))=3,"D-",IF((ROUND(TRUNC(('TRI-1'!BE26 ),2),0))=2,"E+",IF((ROUND(TRUNC(('TRI-1'!BE26  ),2),0))&lt;=1,"E-","")))))))))))</f>
        <v>A+</v>
      </c>
      <c r="BF26" s="51" t="str">
        <f>IF(OR('TRI-1'!BF26 ="",'TRI-1'!BF26&lt;0,'TRI-1'!BF26  &gt;10),"",IF((ROUND(TRUNC(('TRI-1'!BF26  ),2),0))=10,"A+",IF((ROUND(TRUNC(('TRI-1'!BF26  ),2),0))=9,"A-",IF((ROUND(TRUNC(('TRI-1'!BF26   ),2),0))=8,"B+",IF((ROUND(TRUNC(('TRI-1'!BF26 ),2),0))=7,"B-",IF((ROUND(TRUNC(('TRI-1'!BF26  ),2),0))=6,"C+",IF((ROUND(TRUNC(('TRI-1'!BF26  ),2),0))=5,"C-",IF((ROUND(TRUNC(('TRI-1'!BF26  ),2),0))=4,"D+",IF((ROUND(TRUNC(('TRI-1'!BF26 ),2),0))=3,"D-",IF((ROUND(TRUNC(('TRI-1'!BF26 ),2),0))=2,"E+",IF((ROUND(TRUNC(('TRI-1'!BF26  ),2),0))&lt;=1,"E-","")))))))))))</f>
        <v>A+</v>
      </c>
      <c r="BG26" s="51" t="str">
        <f>IF(OR('TRI-1'!BG26 ="",'TRI-1'!BG26&lt;0,'TRI-1'!BG26  &gt;10),"",IF((ROUND(TRUNC(('TRI-1'!BG26  ),2),0))=10,"A+",IF((ROUND(TRUNC(('TRI-1'!BG26  ),2),0))=9,"A-",IF((ROUND(TRUNC(('TRI-1'!BG26   ),2),0))=8,"B+",IF((ROUND(TRUNC(('TRI-1'!BG26 ),2),0))=7,"B-",IF((ROUND(TRUNC(('TRI-1'!BG26  ),2),0))=6,"C+",IF((ROUND(TRUNC(('TRI-1'!BG26  ),2),0))=5,"C-",IF((ROUND(TRUNC(('TRI-1'!BG26  ),2),0))=4,"D+",IF((ROUND(TRUNC(('TRI-1'!BG26 ),2),0))=3,"D-",IF((ROUND(TRUNC(('TRI-1'!BG26 ),2),0))=2,"E+",IF((ROUND(TRUNC(('TRI-1'!BG26  ),2),0))&lt;=1,"E-","")))))))))))</f>
        <v>A+</v>
      </c>
      <c r="BH26" s="51" t="str">
        <f>IF(OR('TRI-1'!BH26 ="",'TRI-1'!BH26&lt;0,'TRI-1'!BH26  &gt;10),"",IF((ROUND(TRUNC(('TRI-1'!BH26  ),2),0))=10,"A+",IF((ROUND(TRUNC(('TRI-1'!BH26  ),2),0))=9,"A-",IF((ROUND(TRUNC(('TRI-1'!BH26   ),2),0))=8,"B+",IF((ROUND(TRUNC(('TRI-1'!BH26 ),2),0))=7,"B-",IF((ROUND(TRUNC(('TRI-1'!BH26  ),2),0))=6,"C+",IF((ROUND(TRUNC(('TRI-1'!BH26  ),2),0))=5,"C-",IF((ROUND(TRUNC(('TRI-1'!BH26  ),2),0))=4,"D+",IF((ROUND(TRUNC(('TRI-1'!BH26 ),2),0))=3,"D-",IF((ROUND(TRUNC(('TRI-1'!BH26 ),2),0))=2,"E+",IF((ROUND(TRUNC(('TRI-1'!BH26  ),2),0))&lt;=1,"E-","")))))))))))</f>
        <v>A+</v>
      </c>
      <c r="BI26" s="51" t="str">
        <f>IF(OR('TRI-1'!BI26 ="",'TRI-1'!BI26&lt;0,'TRI-1'!BI26  &gt;10),"",IF((ROUND(TRUNC(('TRI-1'!BI26  ),2),0))=10,"A+",IF((ROUND(TRUNC(('TRI-1'!BI26  ),2),0))=9,"A-",IF((ROUND(TRUNC(('TRI-1'!BI26   ),2),0))=8,"B+",IF((ROUND(TRUNC(('TRI-1'!BI26 ),2),0))=7,"B-",IF((ROUND(TRUNC(('TRI-1'!BI26  ),2),0))=6,"C+",IF((ROUND(TRUNC(('TRI-1'!BI26  ),2),0))=5,"C-",IF((ROUND(TRUNC(('TRI-1'!BI26  ),2),0))=4,"D+",IF((ROUND(TRUNC(('TRI-1'!BI26 ),2),0))=3,"D-",IF((ROUND(TRUNC(('TRI-1'!BI26 ),2),0))=2,"E+",IF((ROUND(TRUNC(('TRI-1'!BI26  ),2),0))&lt;=1,"E-","")))))))))))</f>
        <v>A+</v>
      </c>
      <c r="BJ26" s="51" t="str">
        <f>IF(OR('TRI-1'!BJ26 ="",'TRI-1'!BJ26&lt;0,'TRI-1'!BJ26  &gt;10),"",IF((ROUND(TRUNC(('TRI-1'!BJ26  ),2),0))=10,"A+",IF((ROUND(TRUNC(('TRI-1'!BJ26  ),2),0))=9,"A-",IF((ROUND(TRUNC(('TRI-1'!BJ26   ),2),0))=8,"B+",IF((ROUND(TRUNC(('TRI-1'!BJ26 ),2),0))=7,"B-",IF((ROUND(TRUNC(('TRI-1'!BJ26  ),2),0))=6,"C+",IF((ROUND(TRUNC(('TRI-1'!BJ26  ),2),0))=5,"C-",IF((ROUND(TRUNC(('TRI-1'!BJ26  ),2),0))=4,"D+",IF((ROUND(TRUNC(('TRI-1'!BJ26 ),2),0))=3,"D-",IF((ROUND(TRUNC(('TRI-1'!BJ26 ),2),0))=2,"E+",IF((ROUND(TRUNC(('TRI-1'!BJ26  ),2),0))&lt;=1,"E-","")))))))))))</f>
        <v>A+</v>
      </c>
      <c r="BK26" s="51" t="str">
        <f>IF(OR('TRI-1'!BK26 ="",'TRI-1'!BK26&lt;0,'TRI-1'!BK26  &gt;10),"",IF((ROUND(TRUNC(('TRI-1'!BK26  ),2),0))=10,"A+",IF((ROUND(TRUNC(('TRI-1'!BK26  ),2),0))=9,"A-",IF((ROUND(TRUNC(('TRI-1'!BK26   ),2),0))=8,"B+",IF((ROUND(TRUNC(('TRI-1'!BK26 ),2),0))=7,"B-",IF((ROUND(TRUNC(('TRI-1'!BK26  ),2),0))=6,"C+",IF((ROUND(TRUNC(('TRI-1'!BK26  ),2),0))=5,"C-",IF((ROUND(TRUNC(('TRI-1'!BK26  ),2),0))=4,"D+",IF((ROUND(TRUNC(('TRI-1'!BK26 ),2),0))=3,"D-",IF((ROUND(TRUNC(('TRI-1'!BK26 ),2),0))=2,"E+",IF((ROUND(TRUNC(('TRI-1'!BK26  ),2),0))&lt;=1,"E-","")))))))))))</f>
        <v>A+</v>
      </c>
      <c r="BL26" s="51" t="str">
        <f>IF(OR('TRI-1'!BL26 ="",'TRI-1'!BL26&lt;0,'TRI-1'!BL26  &gt;10),"",IF((ROUND(TRUNC(('TRI-1'!BL26  ),2),0))=10,"A+",IF((ROUND(TRUNC(('TRI-1'!BL26  ),2),0))=9,"A-",IF((ROUND(TRUNC(('TRI-1'!BL26   ),2),0))=8,"B+",IF((ROUND(TRUNC(('TRI-1'!BL26 ),2),0))=7,"B-",IF((ROUND(TRUNC(('TRI-1'!BL26  ),2),0))=6,"C+",IF((ROUND(TRUNC(('TRI-1'!BL26  ),2),0))=5,"C-",IF((ROUND(TRUNC(('TRI-1'!BL26  ),2),0))=4,"D+",IF((ROUND(TRUNC(('TRI-1'!BL26 ),2),0))=3,"D-",IF((ROUND(TRUNC(('TRI-1'!BL26 ),2),0))=2,"E+",IF((ROUND(TRUNC(('TRI-1'!BL26  ),2),0))&lt;=1,"E-","")))))))))))</f>
        <v>A+</v>
      </c>
      <c r="BM26" s="51" t="str">
        <f>IF(OR('TRI-1'!BM26 ="",'TRI-1'!BM26&lt;0,'TRI-1'!BM26  &gt;10),"",IF((ROUND(TRUNC(('TRI-1'!BM26  ),2),0))=10,"A+",IF((ROUND(TRUNC(('TRI-1'!BM26  ),2),0))=9,"A-",IF((ROUND(TRUNC(('TRI-1'!BM26   ),2),0))=8,"B+",IF((ROUND(TRUNC(('TRI-1'!BM26 ),2),0))=7,"B-",IF((ROUND(TRUNC(('TRI-1'!BM26  ),2),0))=6,"C+",IF((ROUND(TRUNC(('TRI-1'!BM26  ),2),0))=5,"C-",IF((ROUND(TRUNC(('TRI-1'!BM26  ),2),0))=4,"D+",IF((ROUND(TRUNC(('TRI-1'!BM26 ),2),0))=3,"D-",IF((ROUND(TRUNC(('TRI-1'!BM26 ),2),0))=2,"E+",IF((ROUND(TRUNC(('TRI-1'!BM26  ),2),0))&lt;=1,"E-","")))))))))))</f>
        <v>A+</v>
      </c>
      <c r="BN26" s="51" t="str">
        <f>IF(OR('TRI-1'!BN26 ="",'TRI-1'!BN26&lt;0,'TRI-1'!BN26  &gt;10),"",IF((ROUND(TRUNC(('TRI-1'!BN26  ),2),0))=10,"A+",IF((ROUND(TRUNC(('TRI-1'!BN26  ),2),0))=9,"A-",IF((ROUND(TRUNC(('TRI-1'!BN26   ),2),0))=8,"B+",IF((ROUND(TRUNC(('TRI-1'!BN26 ),2),0))=7,"B-",IF((ROUND(TRUNC(('TRI-1'!BN26  ),2),0))=6,"C+",IF((ROUND(TRUNC(('TRI-1'!BN26  ),2),0))=5,"C-",IF((ROUND(TRUNC(('TRI-1'!BN26  ),2),0))=4,"D+",IF((ROUND(TRUNC(('TRI-1'!BN26 ),2),0))=3,"D-",IF((ROUND(TRUNC(('TRI-1'!BN26 ),2),0))=2,"E+",IF((ROUND(TRUNC(('TRI-1'!BN26  ),2),0))&lt;=1,"E-","")))))))))))</f>
        <v>A+</v>
      </c>
      <c r="BO26" s="51" t="str">
        <f>IF(OR('TRI-1'!BO26 ="",'TRI-1'!BO26&lt;0,'TRI-1'!BO26  &gt;10),"",IF((ROUND(TRUNC(('TRI-1'!BO26  ),2),0))=10,"A+",IF((ROUND(TRUNC(('TRI-1'!BO26  ),2),0))=9,"A-",IF((ROUND(TRUNC(('TRI-1'!BO26   ),2),0))=8,"B+",IF((ROUND(TRUNC(('TRI-1'!BO26 ),2),0))=7,"B-",IF((ROUND(TRUNC(('TRI-1'!BO26  ),2),0))=6,"C+",IF((ROUND(TRUNC(('TRI-1'!BO26  ),2),0))=5,"C-",IF((ROUND(TRUNC(('TRI-1'!BO26  ),2),0))=4,"D+",IF((ROUND(TRUNC(('TRI-1'!BO26 ),2),0))=3,"D-",IF((ROUND(TRUNC(('TRI-1'!BO26 ),2),0))=2,"E+",IF((ROUND(TRUNC(('TRI-1'!BO26  ),2),0))&lt;=1,"E-","")))))))))))</f>
        <v>A+</v>
      </c>
      <c r="BP26" s="51" t="str">
        <f>IF(OR('TRI-1'!BP26 ="",'TRI-1'!BP26&lt;0,'TRI-1'!BP26  &gt;10),"",IF((ROUND(TRUNC(('TRI-1'!BP26  ),2),0))=10,"A+",IF((ROUND(TRUNC(('TRI-1'!BP26  ),2),0))=9,"A-",IF((ROUND(TRUNC(('TRI-1'!BP26   ),2),0))=8,"B+",IF((ROUND(TRUNC(('TRI-1'!BP26 ),2),0))=7,"B-",IF((ROUND(TRUNC(('TRI-1'!BP26  ),2),0))=6,"C+",IF((ROUND(TRUNC(('TRI-1'!BP26  ),2),0))=5,"C-",IF((ROUND(TRUNC(('TRI-1'!BP26  ),2),0))=4,"D+",IF((ROUND(TRUNC(('TRI-1'!BP26 ),2),0))=3,"D-",IF((ROUND(TRUNC(('TRI-1'!BP26 ),2),0))=2,"E+",IF((ROUND(TRUNC(('TRI-1'!BP26  ),2),0))&lt;=1,"E-","")))))))))))</f>
        <v>A+</v>
      </c>
      <c r="BQ26" s="51" t="str">
        <f>IF(OR('TRI-1'!BQ26 ="",'TRI-1'!BQ26&lt;0,'TRI-1'!BQ26  &gt;10),"",IF((ROUND(TRUNC(('TRI-1'!BQ26  ),2),0))=10,"A+",IF((ROUND(TRUNC(('TRI-1'!BQ26  ),2),0))=9,"A-",IF((ROUND(TRUNC(('TRI-1'!BQ26   ),2),0))=8,"B+",IF((ROUND(TRUNC(('TRI-1'!BQ26 ),2),0))=7,"B-",IF((ROUND(TRUNC(('TRI-1'!BQ26  ),2),0))=6,"C+",IF((ROUND(TRUNC(('TRI-1'!BQ26  ),2),0))=5,"C-",IF((ROUND(TRUNC(('TRI-1'!BQ26  ),2),0))=4,"D+",IF((ROUND(TRUNC(('TRI-1'!BQ26 ),2),0))=3,"D-",IF((ROUND(TRUNC(('TRI-1'!BQ26 ),2),0))=2,"E+",IF((ROUND(TRUNC(('TRI-1'!BQ26  ),2),0))&lt;=1,"E-","")))))))))))</f>
        <v>A+</v>
      </c>
      <c r="BR26" s="51" t="str">
        <f>IF(OR('TRI-1'!BR26 ="",'TRI-1'!BR26&lt;0,'TRI-1'!BR26  &gt;10),"",IF((ROUND(TRUNC(('TRI-1'!BR26  ),2),0))=10,"A+",IF((ROUND(TRUNC(('TRI-1'!BR26  ),2),0))=9,"A-",IF((ROUND(TRUNC(('TRI-1'!BR26   ),2),0))=8,"B+",IF((ROUND(TRUNC(('TRI-1'!BR26 ),2),0))=7,"B-",IF((ROUND(TRUNC(('TRI-1'!BR26  ),2),0))=6,"C+",IF((ROUND(TRUNC(('TRI-1'!BR26  ),2),0))=5,"C-",IF((ROUND(TRUNC(('TRI-1'!BR26  ),2),0))=4,"D+",IF((ROUND(TRUNC(('TRI-1'!BR26 ),2),0))=3,"D-",IF((ROUND(TRUNC(('TRI-1'!BR26 ),2),0))=2,"E+",IF((ROUND(TRUNC(('TRI-1'!BR26  ),2),0))&lt;=1,"E-","")))))))))))</f>
        <v>A+</v>
      </c>
      <c r="BS26" s="51" t="str">
        <f>IF(OR('TRI-1'!BS26 ="",'TRI-1'!BS26&lt;0,'TRI-1'!BS26  &gt;10),"",IF((ROUND(TRUNC(('TRI-1'!BS26  ),2),0))=10,"A+",IF((ROUND(TRUNC(('TRI-1'!BS26  ),2),0))=9,"A-",IF((ROUND(TRUNC(('TRI-1'!BS26   ),2),0))=8,"B+",IF((ROUND(TRUNC(('TRI-1'!BS26 ),2),0))=7,"B-",IF((ROUND(TRUNC(('TRI-1'!BS26  ),2),0))=6,"C+",IF((ROUND(TRUNC(('TRI-1'!BS26  ),2),0))=5,"C-",IF((ROUND(TRUNC(('TRI-1'!BS26  ),2),0))=4,"D+",IF((ROUND(TRUNC(('TRI-1'!BS26 ),2),0))=3,"D-",IF((ROUND(TRUNC(('TRI-1'!BS26 ),2),0))=2,"E+",IF((ROUND(TRUNC(('TRI-1'!BS26  ),2),0))&lt;=1,"E-","")))))))))))</f>
        <v>A+</v>
      </c>
      <c r="BT26" s="51" t="str">
        <f>IF(OR('TRI-1'!BT26 ="",'TRI-1'!BT26&lt;0,'TRI-1'!BT26  &gt;10),"",IF((ROUND(TRUNC(('TRI-1'!BT26  ),2),0))=10,"A+",IF((ROUND(TRUNC(('TRI-1'!BT26  ),2),0))=9,"A-",IF((ROUND(TRUNC(('TRI-1'!BT26   ),2),0))=8,"B+",IF((ROUND(TRUNC(('TRI-1'!BT26 ),2),0))=7,"B-",IF((ROUND(TRUNC(('TRI-1'!BT26  ),2),0))=6,"C+",IF((ROUND(TRUNC(('TRI-1'!BT26  ),2),0))=5,"C-",IF((ROUND(TRUNC(('TRI-1'!BT26  ),2),0))=4,"D+",IF((ROUND(TRUNC(('TRI-1'!BT26 ),2),0))=3,"D-",IF((ROUND(TRUNC(('TRI-1'!BT26 ),2),0))=2,"E+",IF((ROUND(TRUNC(('TRI-1'!BT26  ),2),0))&lt;=1,"E-","")))))))))))</f>
        <v>A+</v>
      </c>
      <c r="BU26" s="51" t="str">
        <f>IF(OR('TRI-1'!BU26 ="",'TRI-1'!BU26&lt;0,'TRI-1'!BU26  &gt;10),"",IF((ROUND(TRUNC(('TRI-1'!BU26  ),2),0))=10,"A+",IF((ROUND(TRUNC(('TRI-1'!BU26  ),2),0))=9,"A-",IF((ROUND(TRUNC(('TRI-1'!BU26   ),2),0))=8,"B+",IF((ROUND(TRUNC(('TRI-1'!BU26 ),2),0))=7,"B-",IF((ROUND(TRUNC(('TRI-1'!BU26  ),2),0))=6,"C+",IF((ROUND(TRUNC(('TRI-1'!BU26  ),2),0))=5,"C-",IF((ROUND(TRUNC(('TRI-1'!BU26  ),2),0))=4,"D+",IF((ROUND(TRUNC(('TRI-1'!BU26 ),2),0))=3,"D-",IF((ROUND(TRUNC(('TRI-1'!BU26 ),2),0))=2,"E+",IF((ROUND(TRUNC(('TRI-1'!BU26  ),2),0))&lt;=1,"E-","")))))))))))</f>
        <v>A+</v>
      </c>
      <c r="BV26" s="51" t="str">
        <f>IF(OR('TRI-1'!BV26 ="",'TRI-1'!BV26&lt;0,'TRI-1'!BV26  &gt;10),"",IF((ROUND(TRUNC(('TRI-1'!BV26  ),2),0))=10,"A+",IF((ROUND(TRUNC(('TRI-1'!BV26  ),2),0))=9,"A-",IF((ROUND(TRUNC(('TRI-1'!BV26   ),2),0))=8,"B+",IF((ROUND(TRUNC(('TRI-1'!BV26 ),2),0))=7,"B-",IF((ROUND(TRUNC(('TRI-1'!BV26  ),2),0))=6,"C+",IF((ROUND(TRUNC(('TRI-1'!BV26  ),2),0))=5,"C-",IF((ROUND(TRUNC(('TRI-1'!BV26  ),2),0))=4,"D+",IF((ROUND(TRUNC(('TRI-1'!BV26 ),2),0))=3,"D-",IF((ROUND(TRUNC(('TRI-1'!BV26 ),2),0))=2,"E+",IF((ROUND(TRUNC(('TRI-1'!BV26  ),2),0))&lt;=1,"E-","")))))))))))</f>
        <v>A+</v>
      </c>
      <c r="BW26" s="51" t="str">
        <f>IF(OR('TRI-1'!BW26 ="",'TRI-1'!BW26&lt;0,'TRI-1'!BW26  &gt;10),"",IF((ROUND(TRUNC(('TRI-1'!BW26  ),2),0))=10,"A+",IF((ROUND(TRUNC(('TRI-1'!BW26  ),2),0))=9,"A-",IF((ROUND(TRUNC(('TRI-1'!BW26   ),2),0))=8,"B+",IF((ROUND(TRUNC(('TRI-1'!BW26 ),2),0))=7,"B-",IF((ROUND(TRUNC(('TRI-1'!BW26  ),2),0))=6,"C+",IF((ROUND(TRUNC(('TRI-1'!BW26  ),2),0))=5,"C-",IF((ROUND(TRUNC(('TRI-1'!BW26  ),2),0))=4,"D+",IF((ROUND(TRUNC(('TRI-1'!BW26 ),2),0))=3,"D-",IF((ROUND(TRUNC(('TRI-1'!BW26 ),2),0))=2,"E+",IF((ROUND(TRUNC(('TRI-1'!BW26  ),2),0))&lt;=1,"E-","")))))))))))</f>
        <v>A+</v>
      </c>
      <c r="BX26" s="51" t="str">
        <f>IF(OR('TRI-1'!BX26 ="",'TRI-1'!BX26&lt;0,'TRI-1'!BX26  &gt;10),"",IF((ROUND(TRUNC(('TRI-1'!BX26  ),2),0))=10,"A+",IF((ROUND(TRUNC(('TRI-1'!BX26  ),2),0))=9,"A-",IF((ROUND(TRUNC(('TRI-1'!BX26   ),2),0))=8,"B+",IF((ROUND(TRUNC(('TRI-1'!BX26 ),2),0))=7,"B-",IF((ROUND(TRUNC(('TRI-1'!BX26  ),2),0))=6,"C+",IF((ROUND(TRUNC(('TRI-1'!BX26  ),2),0))=5,"C-",IF((ROUND(TRUNC(('TRI-1'!BX26  ),2),0))=4,"D+",IF((ROUND(TRUNC(('TRI-1'!BX26 ),2),0))=3,"D-",IF((ROUND(TRUNC(('TRI-1'!BX26 ),2),0))=2,"E+",IF((ROUND(TRUNC(('TRI-1'!BX26  ),2),0))&lt;=1,"E-","")))))))))))</f>
        <v>A+</v>
      </c>
      <c r="BY26" s="51" t="str">
        <f>IF(OR('TRI-1'!BY26 ="",'TRI-1'!BY26&lt;0,'TRI-1'!BY26  &gt;10),"",IF((ROUND(TRUNC(('TRI-1'!BY26  ),2),0))=10,"A+",IF((ROUND(TRUNC(('TRI-1'!BY26  ),2),0))=9,"A-",IF((ROUND(TRUNC(('TRI-1'!BY26   ),2),0))=8,"B+",IF((ROUND(TRUNC(('TRI-1'!BY26 ),2),0))=7,"B-",IF((ROUND(TRUNC(('TRI-1'!BY26  ),2),0))=6,"C+",IF((ROUND(TRUNC(('TRI-1'!BY26  ),2),0))=5,"C-",IF((ROUND(TRUNC(('TRI-1'!BY26  ),2),0))=4,"D+",IF((ROUND(TRUNC(('TRI-1'!BY26 ),2),0))=3,"D-",IF((ROUND(TRUNC(('TRI-1'!BY26 ),2),0))=2,"E+",IF((ROUND(TRUNC(('TRI-1'!BY26  ),2),0))&lt;=1,"E-","")))))))))))</f>
        <v>A+</v>
      </c>
      <c r="BZ26" s="51" t="str">
        <f>IF(OR('TRI-1'!BZ26 ="",'TRI-1'!BZ26&lt;0,'TRI-1'!BZ26  &gt;10),"",IF((ROUND(TRUNC(('TRI-1'!BZ26  ),2),0))=10,"A+",IF((ROUND(TRUNC(('TRI-1'!BZ26  ),2),0))=9,"A-",IF((ROUND(TRUNC(('TRI-1'!BZ26   ),2),0))=8,"B+",IF((ROUND(TRUNC(('TRI-1'!BZ26 ),2),0))=7,"B-",IF((ROUND(TRUNC(('TRI-1'!BZ26  ),2),0))=6,"C+",IF((ROUND(TRUNC(('TRI-1'!BZ26  ),2),0))=5,"C-",IF((ROUND(TRUNC(('TRI-1'!BZ26  ),2),0))=4,"D+",IF((ROUND(TRUNC(('TRI-1'!BZ26 ),2),0))=3,"D-",IF((ROUND(TRUNC(('TRI-1'!BZ26 ),2),0))=2,"E+",IF((ROUND(TRUNC(('TRI-1'!BZ26  ),2),0))&lt;=1,"E-","")))))))))))</f>
        <v>A+</v>
      </c>
      <c r="CA26" s="51" t="str">
        <f>IF(OR('TRI-1'!CA26 ="",'TRI-1'!CA26&lt;0,'TRI-1'!CA26  &gt;10),"",IF((ROUND(TRUNC(('TRI-1'!CA26  ),2),0))=10,"A+",IF((ROUND(TRUNC(('TRI-1'!CA26  ),2),0))=9,"A-",IF((ROUND(TRUNC(('TRI-1'!CA26   ),2),0))=8,"B+",IF((ROUND(TRUNC(('TRI-1'!CA26 ),2),0))=7,"B-",IF((ROUND(TRUNC(('TRI-1'!CA26  ),2),0))=6,"C+",IF((ROUND(TRUNC(('TRI-1'!CA26  ),2),0))=5,"C-",IF((ROUND(TRUNC(('TRI-1'!CA26  ),2),0))=4,"D+",IF((ROUND(TRUNC(('TRI-1'!CA26 ),2),0))=3,"D-",IF((ROUND(TRUNC(('TRI-1'!CA26 ),2),0))=2,"E+",IF((ROUND(TRUNC(('TRI-1'!CA26  ),2),0))&lt;=1,"E-","")))))))))))</f>
        <v>A+</v>
      </c>
      <c r="CB26" s="51" t="str">
        <f>IF(OR('TRI-1'!CB26 ="",'TRI-1'!CB26&lt;0,'TRI-1'!CB26  &gt;10),"",IF((ROUND(TRUNC(('TRI-1'!CB26  ),2),0))=10,"A+",IF((ROUND(TRUNC(('TRI-1'!CB26  ),2),0))=9,"A-",IF((ROUND(TRUNC(('TRI-1'!CB26   ),2),0))=8,"B+",IF((ROUND(TRUNC(('TRI-1'!CB26 ),2),0))=7,"B-",IF((ROUND(TRUNC(('TRI-1'!CB26  ),2),0))=6,"C+",IF((ROUND(TRUNC(('TRI-1'!CB26  ),2),0))=5,"C-",IF((ROUND(TRUNC(('TRI-1'!CB26  ),2),0))=4,"D+",IF((ROUND(TRUNC(('TRI-1'!CB26 ),2),0))=3,"D-",IF((ROUND(TRUNC(('TRI-1'!CB26 ),2),0))=2,"E+",IF((ROUND(TRUNC(('TRI-1'!CB26  ),2),0))&lt;=1,"E-","")))))))))))</f>
        <v>A+</v>
      </c>
      <c r="CC26" s="51" t="str">
        <f>IF(OR('TRI-1'!CC26 ="",'TRI-1'!CC26&lt;0,'TRI-1'!CC26  &gt;10),"",IF((ROUND(TRUNC(('TRI-1'!CC26  ),2),0))=10,"A+",IF((ROUND(TRUNC(('TRI-1'!CC26  ),2),0))=9,"A-",IF((ROUND(TRUNC(('TRI-1'!CC26   ),2),0))=8,"B+",IF((ROUND(TRUNC(('TRI-1'!CC26 ),2),0))=7,"B-",IF((ROUND(TRUNC(('TRI-1'!CC26  ),2),0))=6,"C+",IF((ROUND(TRUNC(('TRI-1'!CC26  ),2),0))=5,"C-",IF((ROUND(TRUNC(('TRI-1'!CC26  ),2),0))=4,"D+",IF((ROUND(TRUNC(('TRI-1'!CC26 ),2),0))=3,"D-",IF((ROUND(TRUNC(('TRI-1'!CC26 ),2),0))=2,"E+",IF((ROUND(TRUNC(('TRI-1'!CC26  ),2),0))&lt;=1,"E-","")))))))))))</f>
        <v>A+</v>
      </c>
      <c r="CD26" s="51" t="str">
        <f>IF(OR('TRI-1'!CD26 ="",'TRI-1'!CD26&lt;0,'TRI-1'!CD26  &gt;10),"",IF((ROUND(TRUNC(('TRI-1'!CD26  ),2),0))=10,"A+",IF((ROUND(TRUNC(('TRI-1'!CD26  ),2),0))=9,"A-",IF((ROUND(TRUNC(('TRI-1'!CD26   ),2),0))=8,"B+",IF((ROUND(TRUNC(('TRI-1'!CD26 ),2),0))=7,"B-",IF((ROUND(TRUNC(('TRI-1'!CD26  ),2),0))=6,"C+",IF((ROUND(TRUNC(('TRI-1'!CD26  ),2),0))=5,"C-",IF((ROUND(TRUNC(('TRI-1'!CD26  ),2),0))=4,"D+",IF((ROUND(TRUNC(('TRI-1'!CD26 ),2),0))=3,"D-",IF((ROUND(TRUNC(('TRI-1'!CD26 ),2),0))=2,"E+",IF((ROUND(TRUNC(('TRI-1'!CD26  ),2),0))&lt;=1,"E-","")))))))))))</f>
        <v>A+</v>
      </c>
      <c r="CE26" s="51" t="str">
        <f>IF(OR('TRI-1'!CE26 ="",'TRI-1'!CE26&lt;0,'TRI-1'!CE26  &gt;10),"",IF((ROUND(TRUNC(('TRI-1'!CE26  ),2),0))=10,"A+",IF((ROUND(TRUNC(('TRI-1'!CE26  ),2),0))=9,"A-",IF((ROUND(TRUNC(('TRI-1'!CE26   ),2),0))=8,"B+",IF((ROUND(TRUNC(('TRI-1'!CE26 ),2),0))=7,"B-",IF((ROUND(TRUNC(('TRI-1'!CE26  ),2),0))=6,"C+",IF((ROUND(TRUNC(('TRI-1'!CE26  ),2),0))=5,"C-",IF((ROUND(TRUNC(('TRI-1'!CE26  ),2),0))=4,"D+",IF((ROUND(TRUNC(('TRI-1'!CE26 ),2),0))=3,"D-",IF((ROUND(TRUNC(('TRI-1'!CE26 ),2),0))=2,"E+",IF((ROUND(TRUNC(('TRI-1'!CE26  ),2),0))&lt;=1,"E-","")))))))))))</f>
        <v>A+</v>
      </c>
      <c r="CF26" s="51" t="str">
        <f>IF(OR('TRI-1'!CF26 ="",'TRI-1'!CF26&lt;0,'TRI-1'!CF26  &gt;10),"",IF((ROUND(TRUNC(('TRI-1'!CF26  ),2),0))=10,"A+",IF((ROUND(TRUNC(('TRI-1'!CF26  ),2),0))=9,"A-",IF((ROUND(TRUNC(('TRI-1'!CF26   ),2),0))=8,"B+",IF((ROUND(TRUNC(('TRI-1'!CF26 ),2),0))=7,"B-",IF((ROUND(TRUNC(('TRI-1'!CF26  ),2),0))=6,"C+",IF((ROUND(TRUNC(('TRI-1'!CF26  ),2),0))=5,"C-",IF((ROUND(TRUNC(('TRI-1'!CF26  ),2),0))=4,"D+",IF((ROUND(TRUNC(('TRI-1'!CF26 ),2),0))=3,"D-",IF((ROUND(TRUNC(('TRI-1'!CF26 ),2),0))=2,"E+",IF((ROUND(TRUNC(('TRI-1'!CF26  ),2),0))&lt;=1,"E-","")))))))))))</f>
        <v>A+</v>
      </c>
      <c r="CG26" s="51" t="str">
        <f>IF(OR('TRI-1'!CG26 ="",'TRI-1'!CG26&lt;0,'TRI-1'!CG26  &gt;10),"",IF((ROUND(TRUNC(('TRI-1'!CG26  ),2),0))=10,"A+",IF((ROUND(TRUNC(('TRI-1'!CG26  ),2),0))=9,"A-",IF((ROUND(TRUNC(('TRI-1'!CG26   ),2),0))=8,"B+",IF((ROUND(TRUNC(('TRI-1'!CG26 ),2),0))=7,"B-",IF((ROUND(TRUNC(('TRI-1'!CG26  ),2),0))=6,"C+",IF((ROUND(TRUNC(('TRI-1'!CG26  ),2),0))=5,"C-",IF((ROUND(TRUNC(('TRI-1'!CG26  ),2),0))=4,"D+",IF((ROUND(TRUNC(('TRI-1'!CG26 ),2),0))=3,"D-",IF((ROUND(TRUNC(('TRI-1'!CG26 ),2),0))=2,"E+",IF((ROUND(TRUNC(('TRI-1'!CG26  ),2),0))&lt;=1,"E-","")))))))))))</f>
        <v>A+</v>
      </c>
      <c r="CH26" s="51" t="str">
        <f>IF(OR('TRI-1'!CH26 ="",'TRI-1'!CH26&lt;0,'TRI-1'!CH26  &gt;10),"",IF((ROUND(TRUNC(('TRI-1'!CH26  ),2),0))=10,"A+",IF((ROUND(TRUNC(('TRI-1'!CH26  ),2),0))=9,"A-",IF((ROUND(TRUNC(('TRI-1'!CH26   ),2),0))=8,"B+",IF((ROUND(TRUNC(('TRI-1'!CH26 ),2),0))=7,"B-",IF((ROUND(TRUNC(('TRI-1'!CH26  ),2),0))=6,"C+",IF((ROUND(TRUNC(('TRI-1'!CH26  ),2),0))=5,"C-",IF((ROUND(TRUNC(('TRI-1'!CH26  ),2),0))=4,"D+",IF((ROUND(TRUNC(('TRI-1'!CH26 ),2),0))=3,"D-",IF((ROUND(TRUNC(('TRI-1'!CH26 ),2),0))=2,"E+",IF((ROUND(TRUNC(('TRI-1'!CH26  ),2),0))&lt;=1,"E-","")))))))))))</f>
        <v>A+</v>
      </c>
      <c r="CI26" s="51" t="str">
        <f>IF(OR('TRI-1'!CI26 ="",'TRI-1'!CI26&lt;0,'TRI-1'!CI26  &gt;10),"",IF((ROUND(TRUNC(('TRI-1'!CI26  ),2),0))=10,"A+",IF((ROUND(TRUNC(('TRI-1'!CI26  ),2),0))=9,"A-",IF((ROUND(TRUNC(('TRI-1'!CI26   ),2),0))=8,"B+",IF((ROUND(TRUNC(('TRI-1'!CI26 ),2),0))=7,"B-",IF((ROUND(TRUNC(('TRI-1'!CI26  ),2),0))=6,"C+",IF((ROUND(TRUNC(('TRI-1'!CI26  ),2),0))=5,"C-",IF((ROUND(TRUNC(('TRI-1'!CI26  ),2),0))=4,"D+",IF((ROUND(TRUNC(('TRI-1'!CI26 ),2),0))=3,"D-",IF((ROUND(TRUNC(('TRI-1'!CI26 ),2),0))=2,"E+",IF((ROUND(TRUNC(('TRI-1'!CI26  ),2),0))&lt;=1,"E-","")))))))))))</f>
        <v>A+</v>
      </c>
      <c r="CJ26" s="51" t="str">
        <f>IF(OR('TRI-1'!CJ26 ="",'TRI-1'!CJ26&lt;0,'TRI-1'!CJ26  &gt;10),"",IF((ROUND(TRUNC(('TRI-1'!CJ26  ),2),0))=10,"A+",IF((ROUND(TRUNC(('TRI-1'!CJ26  ),2),0))=9,"A-",IF((ROUND(TRUNC(('TRI-1'!CJ26   ),2),0))=8,"B+",IF((ROUND(TRUNC(('TRI-1'!CJ26 ),2),0))=7,"B-",IF((ROUND(TRUNC(('TRI-1'!CJ26  ),2),0))=6,"C+",IF((ROUND(TRUNC(('TRI-1'!CJ26  ),2),0))=5,"C-",IF((ROUND(TRUNC(('TRI-1'!CJ26  ),2),0))=4,"D+",IF((ROUND(TRUNC(('TRI-1'!CJ26 ),2),0))=3,"D-",IF((ROUND(TRUNC(('TRI-1'!CJ26 ),2),0))=2,"E+",IF((ROUND(TRUNC(('TRI-1'!CJ26  ),2),0))&lt;=1,"E-","")))))))))))</f>
        <v>A+</v>
      </c>
      <c r="CK26" s="51" t="str">
        <f>IF(OR('TRI-1'!CK26 ="",'TRI-1'!CK26&lt;0,'TRI-1'!CK26  &gt;10),"",IF((ROUND(TRUNC(('TRI-1'!CK26  ),2),0))=10,"A+",IF((ROUND(TRUNC(('TRI-1'!CK26  ),2),0))=9,"A-",IF((ROUND(TRUNC(('TRI-1'!CK26   ),2),0))=8,"B+",IF((ROUND(TRUNC(('TRI-1'!CK26 ),2),0))=7,"B-",IF((ROUND(TRUNC(('TRI-1'!CK26  ),2),0))=6,"C+",IF((ROUND(TRUNC(('TRI-1'!CK26  ),2),0))=5,"C-",IF((ROUND(TRUNC(('TRI-1'!CK26  ),2),0))=4,"D+",IF((ROUND(TRUNC(('TRI-1'!CK26 ),2),0))=3,"D-",IF((ROUND(TRUNC(('TRI-1'!CK26 ),2),0))=2,"E+",IF((ROUND(TRUNC(('TRI-1'!CK26  ),2),0))&lt;=1,"E-","")))))))))))</f>
        <v>A+</v>
      </c>
      <c r="CL26" s="51" t="str">
        <f>IF(OR('TRI-1'!CL26 ="",'TRI-1'!CL26&lt;0,'TRI-1'!CL26  &gt;10),"",IF((ROUND(TRUNC(('TRI-1'!CL26  ),2),0))=10,"A+",IF((ROUND(TRUNC(('TRI-1'!CL26  ),2),0))=9,"A-",IF((ROUND(TRUNC(('TRI-1'!CL26   ),2),0))=8,"B+",IF((ROUND(TRUNC(('TRI-1'!CL26 ),2),0))=7,"B-",IF((ROUND(TRUNC(('TRI-1'!CL26  ),2),0))=6,"C+",IF((ROUND(TRUNC(('TRI-1'!CL26  ),2),0))=5,"C-",IF((ROUND(TRUNC(('TRI-1'!CL26  ),2),0))=4,"D+",IF((ROUND(TRUNC(('TRI-1'!CL26 ),2),0))=3,"D-",IF((ROUND(TRUNC(('TRI-1'!CL26 ),2),0))=2,"E+",IF((ROUND(TRUNC(('TRI-1'!CL26  ),2),0))&lt;=1,"E-","")))))))))))</f>
        <v>A+</v>
      </c>
      <c r="CM26" s="51" t="str">
        <f>IF(OR('TRI-1'!CM26 ="",'TRI-1'!CM26&lt;0,'TRI-1'!CM26  &gt;10),"",IF((ROUND(TRUNC(('TRI-1'!CM26  ),2),0))=10,"A+",IF((ROUND(TRUNC(('TRI-1'!CM26  ),2),0))=9,"A-",IF((ROUND(TRUNC(('TRI-1'!CM26   ),2),0))=8,"B+",IF((ROUND(TRUNC(('TRI-1'!CM26 ),2),0))=7,"B-",IF((ROUND(TRUNC(('TRI-1'!CM26  ),2),0))=6,"C+",IF((ROUND(TRUNC(('TRI-1'!CM26  ),2),0))=5,"C-",IF((ROUND(TRUNC(('TRI-1'!CM26  ),2),0))=4,"D+",IF((ROUND(TRUNC(('TRI-1'!CM26 ),2),0))=3,"D-",IF((ROUND(TRUNC(('TRI-1'!CM26 ),2),0))=2,"E+",IF((ROUND(TRUNC(('TRI-1'!CM26  ),2),0))&lt;=1,"E-","")))))))))))</f>
        <v>A+</v>
      </c>
      <c r="CN26" s="51" t="str">
        <f>IF(OR('TRI-1'!CN26 ="",'TRI-1'!CN26&lt;0,'TRI-1'!CN26  &gt;10),"",IF((ROUND(TRUNC(('TRI-1'!CN26  ),2),0))=10,"A+",IF((ROUND(TRUNC(('TRI-1'!CN26  ),2),0))=9,"A-",IF((ROUND(TRUNC(('TRI-1'!CN26   ),2),0))=8,"B+",IF((ROUND(TRUNC(('TRI-1'!CN26 ),2),0))=7,"B-",IF((ROUND(TRUNC(('TRI-1'!CN26  ),2),0))=6,"C+",IF((ROUND(TRUNC(('TRI-1'!CN26  ),2),0))=5,"C-",IF((ROUND(TRUNC(('TRI-1'!CN26  ),2),0))=4,"D+",IF((ROUND(TRUNC(('TRI-1'!CN26 ),2),0))=3,"D-",IF((ROUND(TRUNC(('TRI-1'!CN26 ),2),0))=2,"E+",IF((ROUND(TRUNC(('TRI-1'!CN26  ),2),0))&lt;=1,"E-","")))))))))))</f>
        <v>A+</v>
      </c>
      <c r="CO26" s="51" t="str">
        <f>IF(OR('TRI-1'!CO26 ="",'TRI-1'!CO26&lt;0,'TRI-1'!CO26  &gt;10),"",IF((ROUND(TRUNC(('TRI-1'!CO26  ),2),0))=10,"A+",IF((ROUND(TRUNC(('TRI-1'!CO26  ),2),0))=9,"A-",IF((ROUND(TRUNC(('TRI-1'!CO26   ),2),0))=8,"B+",IF((ROUND(TRUNC(('TRI-1'!CO26 ),2),0))=7,"B-",IF((ROUND(TRUNC(('TRI-1'!CO26  ),2),0))=6,"C+",IF((ROUND(TRUNC(('TRI-1'!CO26  ),2),0))=5,"C-",IF((ROUND(TRUNC(('TRI-1'!CO26  ),2),0))=4,"D+",IF((ROUND(TRUNC(('TRI-1'!CO26 ),2),0))=3,"D-",IF((ROUND(TRUNC(('TRI-1'!CO26 ),2),0))=2,"E+",IF((ROUND(TRUNC(('TRI-1'!CO26  ),2),0))&lt;=1,"E-","")))))))))))</f>
        <v>A+</v>
      </c>
      <c r="CP26" s="51" t="str">
        <f>IF(OR('TRI-1'!CP26 ="",'TRI-1'!CP26&lt;0,'TRI-1'!CP26  &gt;10),"",IF((ROUND(TRUNC(('TRI-1'!CP26  ),2),0))=10,"A+",IF((ROUND(TRUNC(('TRI-1'!CP26  ),2),0))=9,"A-",IF((ROUND(TRUNC(('TRI-1'!CP26   ),2),0))=8,"B+",IF((ROUND(TRUNC(('TRI-1'!CP26 ),2),0))=7,"B-",IF((ROUND(TRUNC(('TRI-1'!CP26  ),2),0))=6,"C+",IF((ROUND(TRUNC(('TRI-1'!CP26  ),2),0))=5,"C-",IF((ROUND(TRUNC(('TRI-1'!CP26  ),2),0))=4,"D+",IF((ROUND(TRUNC(('TRI-1'!CP26 ),2),0))=3,"D-",IF((ROUND(TRUNC(('TRI-1'!CP26 ),2),0))=2,"E+",IF((ROUND(TRUNC(('TRI-1'!CP26  ),2),0))&lt;=1,"E-","")))))))))))</f>
        <v>A+</v>
      </c>
      <c r="CQ26" s="51" t="str">
        <f>IF(OR('TRI-1'!CQ26 ="",'TRI-1'!CQ26&lt;0,'TRI-1'!CQ26  &gt;10),"",IF((ROUND(TRUNC(('TRI-1'!CQ26  ),2),0))=10,"A+",IF((ROUND(TRUNC(('TRI-1'!CQ26  ),2),0))=9,"A-",IF((ROUND(TRUNC(('TRI-1'!CQ26   ),2),0))=8,"B+",IF((ROUND(TRUNC(('TRI-1'!CQ26 ),2),0))=7,"B-",IF((ROUND(TRUNC(('TRI-1'!CQ26  ),2),0))=6,"C+",IF((ROUND(TRUNC(('TRI-1'!CQ26  ),2),0))=5,"C-",IF((ROUND(TRUNC(('TRI-1'!CQ26  ),2),0))=4,"D+",IF((ROUND(TRUNC(('TRI-1'!CQ26 ),2),0))=3,"D-",IF((ROUND(TRUNC(('TRI-1'!CQ26 ),2),0))=2,"E+",IF((ROUND(TRUNC(('TRI-1'!CQ26  ),2),0))&lt;=1,"E-","")))))))))))</f>
        <v>A+</v>
      </c>
      <c r="CR26" s="51" t="str">
        <f>IF(OR('TRI-1'!CR26 ="",'TRI-1'!CR26&lt;0,'TRI-1'!CR26  &gt;10),"",IF((ROUND(TRUNC(('TRI-1'!CR26  ),2),0))=10,"A+",IF((ROUND(TRUNC(('TRI-1'!CR26  ),2),0))=9,"A-",IF((ROUND(TRUNC(('TRI-1'!CR26   ),2),0))=8,"B+",IF((ROUND(TRUNC(('TRI-1'!CR26 ),2),0))=7,"B-",IF((ROUND(TRUNC(('TRI-1'!CR26  ),2),0))=6,"C+",IF((ROUND(TRUNC(('TRI-1'!CR26  ),2),0))=5,"C-",IF((ROUND(TRUNC(('TRI-1'!CR26  ),2),0))=4,"D+",IF((ROUND(TRUNC(('TRI-1'!CR26 ),2),0))=3,"D-",IF((ROUND(TRUNC(('TRI-1'!CR26 ),2),0))=2,"E+",IF((ROUND(TRUNC(('TRI-1'!CR26  ),2),0))&lt;=1,"E-","")))))))))))</f>
        <v>A+</v>
      </c>
      <c r="CS26" s="51" t="str">
        <f>IF(OR('TRI-1'!CS26 ="",'TRI-1'!CS26&lt;0,'TRI-1'!CS26  &gt;10),"",IF((ROUND(TRUNC(('TRI-1'!CS26  ),2),0))=10,"A+",IF((ROUND(TRUNC(('TRI-1'!CS26  ),2),0))=9,"A-",IF((ROUND(TRUNC(('TRI-1'!CS26   ),2),0))=8,"B+",IF((ROUND(TRUNC(('TRI-1'!CS26 ),2),0))=7,"B-",IF((ROUND(TRUNC(('TRI-1'!CS26  ),2),0))=6,"C+",IF((ROUND(TRUNC(('TRI-1'!CS26  ),2),0))=5,"C-",IF((ROUND(TRUNC(('TRI-1'!CS26  ),2),0))=4,"D+",IF((ROUND(TRUNC(('TRI-1'!CS26 ),2),0))=3,"D-",IF((ROUND(TRUNC(('TRI-1'!CS26 ),2),0))=2,"E+",IF((ROUND(TRUNC(('TRI-1'!CS26  ),2),0))&lt;=1,"E-","")))))))))))</f>
        <v>A+</v>
      </c>
      <c r="CT26" s="51" t="str">
        <f>IF(OR('TRI-1'!CT26 ="",'TRI-1'!CT26&lt;0,'TRI-1'!CT26  &gt;10),"",IF((ROUND(TRUNC(('TRI-1'!CT26  ),2),0))=10,"A+",IF((ROUND(TRUNC(('TRI-1'!CT26  ),2),0))=9,"A-",IF((ROUND(TRUNC(('TRI-1'!CT26   ),2),0))=8,"B+",IF((ROUND(TRUNC(('TRI-1'!CT26 ),2),0))=7,"B-",IF((ROUND(TRUNC(('TRI-1'!CT26  ),2),0))=6,"C+",IF((ROUND(TRUNC(('TRI-1'!CT26  ),2),0))=5,"C-",IF((ROUND(TRUNC(('TRI-1'!CT26  ),2),0))=4,"D+",IF((ROUND(TRUNC(('TRI-1'!CT26 ),2),0))=3,"D-",IF((ROUND(TRUNC(('TRI-1'!CT26 ),2),0))=2,"E+",IF((ROUND(TRUNC(('TRI-1'!CT26  ),2),0))&lt;=1,"E-","")))))))))))</f>
        <v>A+</v>
      </c>
      <c r="CU26" s="51" t="str">
        <f>IF(OR('TRI-1'!CU26 ="",'TRI-1'!CU26&lt;0,'TRI-1'!CU26  &gt;10),"",IF((ROUND(TRUNC(('TRI-1'!CU26  ),2),0))=10,"A+",IF((ROUND(TRUNC(('TRI-1'!CU26  ),2),0))=9,"A-",IF((ROUND(TRUNC(('TRI-1'!CU26   ),2),0))=8,"B+",IF((ROUND(TRUNC(('TRI-1'!CU26 ),2),0))=7,"B-",IF((ROUND(TRUNC(('TRI-1'!CU26  ),2),0))=6,"C+",IF((ROUND(TRUNC(('TRI-1'!CU26  ),2),0))=5,"C-",IF((ROUND(TRUNC(('TRI-1'!CU26  ),2),0))=4,"D+",IF((ROUND(TRUNC(('TRI-1'!CU26 ),2),0))=3,"D-",IF((ROUND(TRUNC(('TRI-1'!CU26 ),2),0))=2,"E+",IF((ROUND(TRUNC(('TRI-1'!CU26  ),2),0))&lt;=1,"E-","")))))))))))</f>
        <v>A+</v>
      </c>
      <c r="CV26" s="51" t="str">
        <f>IF(OR('TRI-1'!CV26 ="",'TRI-1'!CV26&lt;0,'TRI-1'!CV26  &gt;10),"",IF((ROUND(TRUNC(('TRI-1'!CV26  ),2),0))=10,"A+",IF((ROUND(TRUNC(('TRI-1'!CV26  ),2),0))=9,"A-",IF((ROUND(TRUNC(('TRI-1'!CV26   ),2),0))=8,"B+",IF((ROUND(TRUNC(('TRI-1'!CV26 ),2),0))=7,"B-",IF((ROUND(TRUNC(('TRI-1'!CV26  ),2),0))=6,"C+",IF((ROUND(TRUNC(('TRI-1'!CV26  ),2),0))=5,"C-",IF((ROUND(TRUNC(('TRI-1'!CV26  ),2),0))=4,"D+",IF((ROUND(TRUNC(('TRI-1'!CV26 ),2),0))=3,"D-",IF((ROUND(TRUNC(('TRI-1'!CV26 ),2),0))=2,"E+",IF((ROUND(TRUNC(('TRI-1'!CV26  ),2),0))&lt;=1,"E-","")))))))))))</f>
        <v>A+</v>
      </c>
      <c r="CW26" s="51" t="str">
        <f>IF(OR('TRI-1'!CW26 ="",'TRI-1'!CW26&lt;0,'TRI-1'!CW26  &gt;10),"",IF((ROUND(TRUNC(('TRI-1'!CW26  ),2),0))=10,"A+",IF((ROUND(TRUNC(('TRI-1'!CW26  ),2),0))=9,"A-",IF((ROUND(TRUNC(('TRI-1'!CW26   ),2),0))=8,"B+",IF((ROUND(TRUNC(('TRI-1'!CW26 ),2),0))=7,"B-",IF((ROUND(TRUNC(('TRI-1'!CW26  ),2),0))=6,"C+",IF((ROUND(TRUNC(('TRI-1'!CW26  ),2),0))=5,"C-",IF((ROUND(TRUNC(('TRI-1'!CW26  ),2),0))=4,"D+",IF((ROUND(TRUNC(('TRI-1'!CW26 ),2),0))=3,"D-",IF((ROUND(TRUNC(('TRI-1'!CW26 ),2),0))=2,"E+",IF((ROUND(TRUNC(('TRI-1'!CW26  ),2),0))&lt;=1,"E-","")))))))))))</f>
        <v>A+</v>
      </c>
      <c r="CX26" s="51" t="str">
        <f>IF(OR('TRI-1'!CX26 ="",'TRI-1'!CX26&lt;0,'TRI-1'!CX26  &gt;10),"",IF((ROUND(TRUNC(('TRI-1'!CX26  ),2),0))=10,"A+",IF((ROUND(TRUNC(('TRI-1'!CX26  ),2),0))=9,"A-",IF((ROUND(TRUNC(('TRI-1'!CX26   ),2),0))=8,"B+",IF((ROUND(TRUNC(('TRI-1'!CX26 ),2),0))=7,"B-",IF((ROUND(TRUNC(('TRI-1'!CX26  ),2),0))=6,"C+",IF((ROUND(TRUNC(('TRI-1'!CX26  ),2),0))=5,"C-",IF((ROUND(TRUNC(('TRI-1'!CX26  ),2),0))=4,"D+",IF((ROUND(TRUNC(('TRI-1'!CX26 ),2),0))=3,"D-",IF((ROUND(TRUNC(('TRI-1'!CX26 ),2),0))=2,"E+",IF((ROUND(TRUNC(('TRI-1'!CX26  ),2),0))&lt;=1,"E-","")))))))))))</f>
        <v>A+</v>
      </c>
      <c r="CY26" s="51" t="str">
        <f>IF(OR('TRI-1'!CY26 ="",'TRI-1'!CY26&lt;0,'TRI-1'!CY26  &gt;10),"",IF((ROUND(TRUNC(('TRI-1'!CY26  ),2),0))=10,"A+",IF((ROUND(TRUNC(('TRI-1'!CY26  ),2),0))=9,"A-",IF((ROUND(TRUNC(('TRI-1'!CY26   ),2),0))=8,"B+",IF((ROUND(TRUNC(('TRI-1'!CY26 ),2),0))=7,"B-",IF((ROUND(TRUNC(('TRI-1'!CY26  ),2),0))=6,"C+",IF((ROUND(TRUNC(('TRI-1'!CY26  ),2),0))=5,"C-",IF((ROUND(TRUNC(('TRI-1'!CY26  ),2),0))=4,"D+",IF((ROUND(TRUNC(('TRI-1'!CY26 ),2),0))=3,"D-",IF((ROUND(TRUNC(('TRI-1'!CY26 ),2),0))=2,"E+",IF((ROUND(TRUNC(('TRI-1'!CY26  ),2),0))&lt;=1,"E-","")))))))))))</f>
        <v>A+</v>
      </c>
      <c r="CZ26" s="51" t="str">
        <f>IF(OR('TRI-1'!CZ26 ="",'TRI-1'!CZ26&lt;0,'TRI-1'!CZ26  &gt;10),"",IF((ROUND(TRUNC(('TRI-1'!CZ26  ),2),0))=10,"A+",IF((ROUND(TRUNC(('TRI-1'!CZ26  ),2),0))=9,"A-",IF((ROUND(TRUNC(('TRI-1'!CZ26   ),2),0))=8,"B+",IF((ROUND(TRUNC(('TRI-1'!CZ26 ),2),0))=7,"B-",IF((ROUND(TRUNC(('TRI-1'!CZ26  ),2),0))=6,"C+",IF((ROUND(TRUNC(('TRI-1'!CZ26  ),2),0))=5,"C-",IF((ROUND(TRUNC(('TRI-1'!CZ26  ),2),0))=4,"D+",IF((ROUND(TRUNC(('TRI-1'!CZ26 ),2),0))=3,"D-",IF((ROUND(TRUNC(('TRI-1'!CZ26 ),2),0))=2,"E+",IF((ROUND(TRUNC(('TRI-1'!CZ26  ),2),0))&lt;=1,"E-","")))))))))))</f>
        <v>A+</v>
      </c>
      <c r="DA26" s="51" t="str">
        <f>IF(OR('TRI-1'!DA26 ="",'TRI-1'!DA26&lt;0,'TRI-1'!DA26  &gt;10),"",IF((ROUND(TRUNC(('TRI-1'!DA26  ),2),0))=10,"A+",IF((ROUND(TRUNC(('TRI-1'!DA26  ),2),0))=9,"A-",IF((ROUND(TRUNC(('TRI-1'!DA26   ),2),0))=8,"B+",IF((ROUND(TRUNC(('TRI-1'!DA26 ),2),0))=7,"B-",IF((ROUND(TRUNC(('TRI-1'!DA26  ),2),0))=6,"C+",IF((ROUND(TRUNC(('TRI-1'!DA26  ),2),0))=5,"C-",IF((ROUND(TRUNC(('TRI-1'!DA26  ),2),0))=4,"D+",IF((ROUND(TRUNC(('TRI-1'!DA26 ),2),0))=3,"D-",IF((ROUND(TRUNC(('TRI-1'!DA26 ),2),0))=2,"E+",IF((ROUND(TRUNC(('TRI-1'!DA26  ),2),0))&lt;=1,"E-","")))))))))))</f>
        <v>A+</v>
      </c>
      <c r="DB26" s="51" t="str">
        <f>IF(OR('TRI-1'!DB26 ="",'TRI-1'!DB26&lt;0,'TRI-1'!DB26  &gt;10),"",IF((ROUND(TRUNC(('TRI-1'!DB26  ),2),0))=10,"A+",IF((ROUND(TRUNC(('TRI-1'!DB26  ),2),0))=9,"A-",IF((ROUND(TRUNC(('TRI-1'!DB26   ),2),0))=8,"B+",IF((ROUND(TRUNC(('TRI-1'!DB26 ),2),0))=7,"B-",IF((ROUND(TRUNC(('TRI-1'!DB26  ),2),0))=6,"C+",IF((ROUND(TRUNC(('TRI-1'!DB26  ),2),0))=5,"C-",IF((ROUND(TRUNC(('TRI-1'!DB26  ),2),0))=4,"D+",IF((ROUND(TRUNC(('TRI-1'!DB26 ),2),0))=3,"D-",IF((ROUND(TRUNC(('TRI-1'!DB26 ),2),0))=2,"E+",IF((ROUND(TRUNC(('TRI-1'!DB26  ),2),0))&lt;=1,"E-","")))))))))))</f>
        <v>A+</v>
      </c>
      <c r="DC26" s="51" t="str">
        <f>IF(OR('TRI-1'!DC26 ="",'TRI-1'!DC26&lt;0,'TRI-1'!DC26  &gt;10),"",IF((ROUND(TRUNC(('TRI-1'!DC26  ),2),0))=10,"A+",IF((ROUND(TRUNC(('TRI-1'!DC26  ),2),0))=9,"A-",IF((ROUND(TRUNC(('TRI-1'!DC26   ),2),0))=8,"B+",IF((ROUND(TRUNC(('TRI-1'!DC26 ),2),0))=7,"B-",IF((ROUND(TRUNC(('TRI-1'!DC26  ),2),0))=6,"C+",IF((ROUND(TRUNC(('TRI-1'!DC26  ),2),0))=5,"C-",IF((ROUND(TRUNC(('TRI-1'!DC26  ),2),0))=4,"D+",IF((ROUND(TRUNC(('TRI-1'!DC26 ),2),0))=3,"D-",IF((ROUND(TRUNC(('TRI-1'!DC26 ),2),0))=2,"E+",IF((ROUND(TRUNC(('TRI-1'!DC26  ),2),0))&lt;=1,"E-","")))))))))))</f>
        <v>A+</v>
      </c>
      <c r="DD26" s="51" t="str">
        <f>IF(OR('TRI-1'!DD26 ="",'TRI-1'!DD26&lt;0,'TRI-1'!DD26  &gt;10),"",IF((ROUND(TRUNC(('TRI-1'!DD26  ),2),0))=10,"A+",IF((ROUND(TRUNC(('TRI-1'!DD26  ),2),0))=9,"A-",IF((ROUND(TRUNC(('TRI-1'!DD26   ),2),0))=8,"B+",IF((ROUND(TRUNC(('TRI-1'!DD26 ),2),0))=7,"B-",IF((ROUND(TRUNC(('TRI-1'!DD26  ),2),0))=6,"C+",IF((ROUND(TRUNC(('TRI-1'!DD26  ),2),0))=5,"C-",IF((ROUND(TRUNC(('TRI-1'!DD26  ),2),0))=4,"D+",IF((ROUND(TRUNC(('TRI-1'!DD26 ),2),0))=3,"D-",IF((ROUND(TRUNC(('TRI-1'!DD26 ),2),0))=2,"E+",IF((ROUND(TRUNC(('TRI-1'!DD26  ),2),0))&lt;=1,"E-","")))))))))))</f>
        <v>A+</v>
      </c>
      <c r="DE26" s="51" t="str">
        <f>IF(OR('TRI-1'!DE26 ="",'TRI-1'!DE26&lt;0,'TRI-1'!DE26  &gt;10),"",IF((ROUND(TRUNC(('TRI-1'!DE26  ),2),0))=10,"A+",IF((ROUND(TRUNC(('TRI-1'!DE26  ),2),0))=9,"A-",IF((ROUND(TRUNC(('TRI-1'!DE26   ),2),0))=8,"B+",IF((ROUND(TRUNC(('TRI-1'!DE26 ),2),0))=7,"B-",IF((ROUND(TRUNC(('TRI-1'!DE26  ),2),0))=6,"C+",IF((ROUND(TRUNC(('TRI-1'!DE26  ),2),0))=5,"C-",IF((ROUND(TRUNC(('TRI-1'!DE26  ),2),0))=4,"D+",IF((ROUND(TRUNC(('TRI-1'!DE26 ),2),0))=3,"D-",IF((ROUND(TRUNC(('TRI-1'!DE26 ),2),0))=2,"E+",IF((ROUND(TRUNC(('TRI-1'!DE26  ),2),0))&lt;=1,"E-","")))))))))))</f>
        <v>A+</v>
      </c>
      <c r="DF26" s="51" t="str">
        <f>IF(OR('TRI-1'!DF26 ="",'TRI-1'!DF26&lt;0,'TRI-1'!DF26  &gt;10),"",IF((ROUND(TRUNC(('TRI-1'!DF26  ),2),0))=10,"A+",IF((ROUND(TRUNC(('TRI-1'!DF26  ),2),0))=9,"A-",IF((ROUND(TRUNC(('TRI-1'!DF26   ),2),0))=8,"B+",IF((ROUND(TRUNC(('TRI-1'!DF26 ),2),0))=7,"B-",IF((ROUND(TRUNC(('TRI-1'!DF26  ),2),0))=6,"C+",IF((ROUND(TRUNC(('TRI-1'!DF26  ),2),0))=5,"C-",IF((ROUND(TRUNC(('TRI-1'!DF26  ),2),0))=4,"D+",IF((ROUND(TRUNC(('TRI-1'!DF26 ),2),0))=3,"D-",IF((ROUND(TRUNC(('TRI-1'!DF26 ),2),0))=2,"E+",IF((ROUND(TRUNC(('TRI-1'!DF26  ),2),0))&lt;=1,"E-","")))))))))))</f>
        <v>A+</v>
      </c>
      <c r="DG26" s="51" t="str">
        <f>IF(OR('TRI-1'!DG26 ="",'TRI-1'!DG26&lt;0,'TRI-1'!DG26  &gt;10),"",IF((ROUND(TRUNC(('TRI-1'!DG26  ),2),0))=10,"A+",IF((ROUND(TRUNC(('TRI-1'!DG26  ),2),0))=9,"A-",IF((ROUND(TRUNC(('TRI-1'!DG26   ),2),0))=8,"B+",IF((ROUND(TRUNC(('TRI-1'!DG26 ),2),0))=7,"B-",IF((ROUND(TRUNC(('TRI-1'!DG26  ),2),0))=6,"C+",IF((ROUND(TRUNC(('TRI-1'!DG26  ),2),0))=5,"C-",IF((ROUND(TRUNC(('TRI-1'!DG26  ),2),0))=4,"D+",IF((ROUND(TRUNC(('TRI-1'!DG26 ),2),0))=3,"D-",IF((ROUND(TRUNC(('TRI-1'!DG26 ),2),0))=2,"E+",IF((ROUND(TRUNC(('TRI-1'!DG26  ),2),0))&lt;=1,"E-","")))))))))))</f>
        <v>A+</v>
      </c>
      <c r="DH26" s="51" t="str">
        <f>IF(OR('TRI-1'!DH26 ="",'TRI-1'!DH26&lt;0,'TRI-1'!DH26  &gt;10),"",IF((ROUND(TRUNC(('TRI-1'!DH26  ),2),0))=10,"A+",IF((ROUND(TRUNC(('TRI-1'!DH26  ),2),0))=9,"A-",IF((ROUND(TRUNC(('TRI-1'!DH26   ),2),0))=8,"B+",IF((ROUND(TRUNC(('TRI-1'!DH26 ),2),0))=7,"B-",IF((ROUND(TRUNC(('TRI-1'!DH26  ),2),0))=6,"C+",IF((ROUND(TRUNC(('TRI-1'!DH26  ),2),0))=5,"C-",IF((ROUND(TRUNC(('TRI-1'!DH26  ),2),0))=4,"D+",IF((ROUND(TRUNC(('TRI-1'!DH26 ),2),0))=3,"D-",IF((ROUND(TRUNC(('TRI-1'!DH26 ),2),0))=2,"E+",IF((ROUND(TRUNC(('TRI-1'!DH26  ),2),0))&lt;=1,"E-","")))))))))))</f>
        <v>A+</v>
      </c>
      <c r="DI26" s="51" t="str">
        <f>IF(OR('TRI-1'!DI26 ="",'TRI-1'!DI26&lt;0,'TRI-1'!DI26  &gt;10),"",IF((ROUND(TRUNC(('TRI-1'!DI26  ),2),0))=10,"A+",IF((ROUND(TRUNC(('TRI-1'!DI26  ),2),0))=9,"A-",IF((ROUND(TRUNC(('TRI-1'!DI26   ),2),0))=8,"B+",IF((ROUND(TRUNC(('TRI-1'!DI26 ),2),0))=7,"B-",IF((ROUND(TRUNC(('TRI-1'!DI26  ),2),0))=6,"C+",IF((ROUND(TRUNC(('TRI-1'!DI26  ),2),0))=5,"C-",IF((ROUND(TRUNC(('TRI-1'!DI26  ),2),0))=4,"D+",IF((ROUND(TRUNC(('TRI-1'!DI26 ),2),0))=3,"D-",IF((ROUND(TRUNC(('TRI-1'!DI26 ),2),0))=2,"E+",IF((ROUND(TRUNC(('TRI-1'!DI26  ),2),0))&lt;=1,"E-","")))))))))))</f>
        <v>A+</v>
      </c>
      <c r="DJ26" s="51" t="str">
        <f>IF(OR('TRI-1'!DJ26 ="",'TRI-1'!DJ26&lt;0,'TRI-1'!DJ26  &gt;10),"",IF((ROUND(TRUNC(('TRI-1'!DJ26  ),2),0))=10,"A+",IF((ROUND(TRUNC(('TRI-1'!DJ26  ),2),0))=9,"A-",IF((ROUND(TRUNC(('TRI-1'!DJ26   ),2),0))=8,"B+",IF((ROUND(TRUNC(('TRI-1'!DJ26 ),2),0))=7,"B-",IF((ROUND(TRUNC(('TRI-1'!DJ26  ),2),0))=6,"C+",IF((ROUND(TRUNC(('TRI-1'!DJ26  ),2),0))=5,"C-",IF((ROUND(TRUNC(('TRI-1'!DJ26  ),2),0))=4,"D+",IF((ROUND(TRUNC(('TRI-1'!DJ26 ),2),0))=3,"D-",IF((ROUND(TRUNC(('TRI-1'!DJ26 ),2),0))=2,"E+",IF((ROUND(TRUNC(('TRI-1'!DJ26  ),2),0))&lt;=1,"E-","")))))))))))</f>
        <v>A+</v>
      </c>
      <c r="DK26" s="51" t="str">
        <f>IF(OR('TRI-1'!DK26 ="",'TRI-1'!DK26&lt;0,'TRI-1'!DK26  &gt;10),"",IF((ROUND(TRUNC(('TRI-1'!DK26  ),2),0))=10,"A+",IF((ROUND(TRUNC(('TRI-1'!DK26  ),2),0))=9,"A-",IF((ROUND(TRUNC(('TRI-1'!DK26   ),2),0))=8,"B+",IF((ROUND(TRUNC(('TRI-1'!DK26 ),2),0))=7,"B-",IF((ROUND(TRUNC(('TRI-1'!DK26  ),2),0))=6,"C+",IF((ROUND(TRUNC(('TRI-1'!DK26  ),2),0))=5,"C-",IF((ROUND(TRUNC(('TRI-1'!DK26  ),2),0))=4,"D+",IF((ROUND(TRUNC(('TRI-1'!DK26 ),2),0))=3,"D-",IF((ROUND(TRUNC(('TRI-1'!DK26 ),2),0))=2,"E+",IF((ROUND(TRUNC(('TRI-1'!DK26  ),2),0))&lt;=1,"E-","")))))))))))</f>
        <v>A+</v>
      </c>
      <c r="DL26" s="51" t="str">
        <f>IF(OR('TRI-1'!DL26 ="",'TRI-1'!DL26&lt;0,'TRI-1'!DL26  &gt;10),"",IF((ROUND(TRUNC(('TRI-1'!DL26  ),2),0))=10,"A+",IF((ROUND(TRUNC(('TRI-1'!DL26  ),2),0))=9,"A-",IF((ROUND(TRUNC(('TRI-1'!DL26   ),2),0))=8,"B+",IF((ROUND(TRUNC(('TRI-1'!DL26 ),2),0))=7,"B-",IF((ROUND(TRUNC(('TRI-1'!DL26  ),2),0))=6,"C+",IF((ROUND(TRUNC(('TRI-1'!DL26  ),2),0))=5,"C-",IF((ROUND(TRUNC(('TRI-1'!DL26  ),2),0))=4,"D+",IF((ROUND(TRUNC(('TRI-1'!DL26 ),2),0))=3,"D-",IF((ROUND(TRUNC(('TRI-1'!DL26 ),2),0))=2,"E+",IF((ROUND(TRUNC(('TRI-1'!DL26  ),2),0))&lt;=1,"E-","")))))))))))</f>
        <v>A+</v>
      </c>
      <c r="DM26" s="51" t="str">
        <f>IF(OR('TRI-1'!DM26 ="",'TRI-1'!DM26&lt;0,'TRI-1'!DM26  &gt;10),"",IF((ROUND(TRUNC(('TRI-1'!DM26  ),2),0))=10,"A+",IF((ROUND(TRUNC(('TRI-1'!DM26  ),2),0))=9,"A-",IF((ROUND(TRUNC(('TRI-1'!DM26   ),2),0))=8,"B+",IF((ROUND(TRUNC(('TRI-1'!DM26 ),2),0))=7,"B-",IF((ROUND(TRUNC(('TRI-1'!DM26  ),2),0))=6,"C+",IF((ROUND(TRUNC(('TRI-1'!DM26  ),2),0))=5,"C-",IF((ROUND(TRUNC(('TRI-1'!DM26  ),2),0))=4,"D+",IF((ROUND(TRUNC(('TRI-1'!DM26 ),2),0))=3,"D-",IF((ROUND(TRUNC(('TRI-1'!DM26 ),2),0))=2,"E+",IF((ROUND(TRUNC(('TRI-1'!DM26  ),2),0))&lt;=1,"E-","")))))))))))</f>
        <v>A+</v>
      </c>
      <c r="DN26" s="51" t="str">
        <f>IF(OR('TRI-1'!DN26 ="",'TRI-1'!DN26&lt;0,'TRI-1'!DN26  &gt;10),"",IF((ROUND(TRUNC(('TRI-1'!DN26  ),2),0))=10,"A+",IF((ROUND(TRUNC(('TRI-1'!DN26  ),2),0))=9,"A-",IF((ROUND(TRUNC(('TRI-1'!DN26   ),2),0))=8,"B+",IF((ROUND(TRUNC(('TRI-1'!DN26 ),2),0))=7,"B-",IF((ROUND(TRUNC(('TRI-1'!DN26  ),2),0))=6,"C+",IF((ROUND(TRUNC(('TRI-1'!DN26  ),2),0))=5,"C-",IF((ROUND(TRUNC(('TRI-1'!DN26  ),2),0))=4,"D+",IF((ROUND(TRUNC(('TRI-1'!DN26 ),2),0))=3,"D-",IF((ROUND(TRUNC(('TRI-1'!DN26 ),2),0))=2,"E+",IF((ROUND(TRUNC(('TRI-1'!DN26  ),2),0))&lt;=1,"E-","")))))))))))</f>
        <v>A+</v>
      </c>
      <c r="DO26" s="51" t="str">
        <f>IF(OR('TRI-1'!DO26 ="",'TRI-1'!DO26&lt;0,'TRI-1'!DO26  &gt;10),"",IF((ROUND(TRUNC(('TRI-1'!DO26  ),2),0))=10,"A+",IF((ROUND(TRUNC(('TRI-1'!DO26  ),2),0))=9,"A-",IF((ROUND(TRUNC(('TRI-1'!DO26   ),2),0))=8,"B+",IF((ROUND(TRUNC(('TRI-1'!DO26 ),2),0))=7,"B-",IF((ROUND(TRUNC(('TRI-1'!DO26  ),2),0))=6,"C+",IF((ROUND(TRUNC(('TRI-1'!DO26  ),2),0))=5,"C-",IF((ROUND(TRUNC(('TRI-1'!DO26  ),2),0))=4,"D+",IF((ROUND(TRUNC(('TRI-1'!DO26 ),2),0))=3,"D-",IF((ROUND(TRUNC(('TRI-1'!DO26 ),2),0))=2,"E+",IF((ROUND(TRUNC(('TRI-1'!DO26  ),2),0))&lt;=1,"E-","")))))))))))</f>
        <v>A+</v>
      </c>
      <c r="DP26" s="51" t="str">
        <f>IF(OR('TRI-1'!DP26 ="",'TRI-1'!DP26&lt;0,'TRI-1'!DP26  &gt;10),"",IF((ROUND(TRUNC(('TRI-1'!DP26  ),2),0))=10,"A+",IF((ROUND(TRUNC(('TRI-1'!DP26  ),2),0))=9,"A-",IF((ROUND(TRUNC(('TRI-1'!DP26   ),2),0))=8,"B+",IF((ROUND(TRUNC(('TRI-1'!DP26 ),2),0))=7,"B-",IF((ROUND(TRUNC(('TRI-1'!DP26  ),2),0))=6,"C+",IF((ROUND(TRUNC(('TRI-1'!DP26  ),2),0))=5,"C-",IF((ROUND(TRUNC(('TRI-1'!DP26  ),2),0))=4,"D+",IF((ROUND(TRUNC(('TRI-1'!DP26 ),2),0))=3,"D-",IF((ROUND(TRUNC(('TRI-1'!DP26 ),2),0))=2,"E+",IF((ROUND(TRUNC(('TRI-1'!DP26  ),2),0))&lt;=1,"E-","")))))))))))</f>
        <v>A+</v>
      </c>
      <c r="DQ26" s="51" t="str">
        <f>IF(OR('TRI-1'!DQ26 ="",'TRI-1'!DQ26&lt;0,'TRI-1'!DQ26  &gt;10),"",IF((ROUND(TRUNC(('TRI-1'!DQ26  ),2),0))=10,"A+",IF((ROUND(TRUNC(('TRI-1'!DQ26  ),2),0))=9,"A-",IF((ROUND(TRUNC(('TRI-1'!DQ26   ),2),0))=8,"B+",IF((ROUND(TRUNC(('TRI-1'!DQ26 ),2),0))=7,"B-",IF((ROUND(TRUNC(('TRI-1'!DQ26  ),2),0))=6,"C+",IF((ROUND(TRUNC(('TRI-1'!DQ26  ),2),0))=5,"C-",IF((ROUND(TRUNC(('TRI-1'!DQ26  ),2),0))=4,"D+",IF((ROUND(TRUNC(('TRI-1'!DQ26 ),2),0))=3,"D-",IF((ROUND(TRUNC(('TRI-1'!DQ26 ),2),0))=2,"E+",IF((ROUND(TRUNC(('TRI-1'!DQ26  ),2),0))&lt;=1,"E-","")))))))))))</f>
        <v>A+</v>
      </c>
      <c r="DR26" s="51" t="str">
        <f>IF(OR('TRI-1'!DR26 ="",'TRI-1'!DR26&lt;0,'TRI-1'!DR26  &gt;10),"",IF((ROUND(TRUNC(('TRI-1'!DR26  ),2),0))=10,"A+",IF((ROUND(TRUNC(('TRI-1'!DR26  ),2),0))=9,"A-",IF((ROUND(TRUNC(('TRI-1'!DR26   ),2),0))=8,"B+",IF((ROUND(TRUNC(('TRI-1'!DR26 ),2),0))=7,"B-",IF((ROUND(TRUNC(('TRI-1'!DR26  ),2),0))=6,"C+",IF((ROUND(TRUNC(('TRI-1'!DR26  ),2),0))=5,"C-",IF((ROUND(TRUNC(('TRI-1'!DR26  ),2),0))=4,"D+",IF((ROUND(TRUNC(('TRI-1'!DR26 ),2),0))=3,"D-",IF((ROUND(TRUNC(('TRI-1'!DR26 ),2),0))=2,"E+",IF((ROUND(TRUNC(('TRI-1'!DR26  ),2),0))&lt;=1,"E-","")))))))))))</f>
        <v>A+</v>
      </c>
      <c r="DS26" s="51" t="str">
        <f>IF(OR('TRI-1'!DS26 ="",'TRI-1'!DS26&lt;0,'TRI-1'!DS26  &gt;10),"",IF((ROUND(TRUNC(('TRI-1'!DS26  ),2),0))=10,"A+",IF((ROUND(TRUNC(('TRI-1'!DS26  ),2),0))=9,"A-",IF((ROUND(TRUNC(('TRI-1'!DS26   ),2),0))=8,"B+",IF((ROUND(TRUNC(('TRI-1'!DS26 ),2),0))=7,"B-",IF((ROUND(TRUNC(('TRI-1'!DS26  ),2),0))=6,"C+",IF((ROUND(TRUNC(('TRI-1'!DS26  ),2),0))=5,"C-",IF((ROUND(TRUNC(('TRI-1'!DS26  ),2),0))=4,"D+",IF((ROUND(TRUNC(('TRI-1'!DS26 ),2),0))=3,"D-",IF((ROUND(TRUNC(('TRI-1'!DS26 ),2),0))=2,"E+",IF((ROUND(TRUNC(('TRI-1'!DS26  ),2),0))&lt;=1,"E-","")))))))))))</f>
        <v>A+</v>
      </c>
      <c r="DT26" s="51" t="str">
        <f>IF(OR('TRI-1'!DT26 ="",'TRI-1'!DT26&lt;0,'TRI-1'!DT26  &gt;10),"",IF((ROUND(TRUNC(('TRI-1'!DT26  ),2),0))=10,"A+",IF((ROUND(TRUNC(('TRI-1'!DT26  ),2),0))=9,"A-",IF((ROUND(TRUNC(('TRI-1'!DT26   ),2),0))=8,"B+",IF((ROUND(TRUNC(('TRI-1'!DT26 ),2),0))=7,"B-",IF((ROUND(TRUNC(('TRI-1'!DT26  ),2),0))=6,"C+",IF((ROUND(TRUNC(('TRI-1'!DT26  ),2),0))=5,"C-",IF((ROUND(TRUNC(('TRI-1'!DT26  ),2),0))=4,"D+",IF((ROUND(TRUNC(('TRI-1'!DT26 ),2),0))=3,"D-",IF((ROUND(TRUNC(('TRI-1'!DT26 ),2),0))=2,"E+",IF((ROUND(TRUNC(('TRI-1'!DT26  ),2),0))&lt;=1,"E-","")))))))))))</f>
        <v>A+</v>
      </c>
      <c r="DU26" s="51" t="str">
        <f>IF(OR('TRI-1'!DU26 ="",'TRI-1'!DU26&lt;0,'TRI-1'!DU26  &gt;10),"",IF((ROUND(TRUNC(('TRI-1'!DU26  ),2),0))=10,"A+",IF((ROUND(TRUNC(('TRI-1'!DU26  ),2),0))=9,"A-",IF((ROUND(TRUNC(('TRI-1'!DU26   ),2),0))=8,"B+",IF((ROUND(TRUNC(('TRI-1'!DU26 ),2),0))=7,"B-",IF((ROUND(TRUNC(('TRI-1'!DU26  ),2),0))=6,"C+",IF((ROUND(TRUNC(('TRI-1'!DU26  ),2),0))=5,"C-",IF((ROUND(TRUNC(('TRI-1'!DU26  ),2),0))=4,"D+",IF((ROUND(TRUNC(('TRI-1'!DU26 ),2),0))=3,"D-",IF((ROUND(TRUNC(('TRI-1'!DU26 ),2),0))=2,"E+",IF((ROUND(TRUNC(('TRI-1'!DU26  ),2),0))&lt;=1,"E-","")))))))))))</f>
        <v>A+</v>
      </c>
      <c r="DV26" s="51" t="str">
        <f>IF(OR('TRI-1'!DV26 ="",'TRI-1'!DV26&lt;0,'TRI-1'!DV26  &gt;10),"",IF((ROUND(TRUNC(('TRI-1'!DV26  ),2),0))=10,"A+",IF((ROUND(TRUNC(('TRI-1'!DV26  ),2),0))=9,"A-",IF((ROUND(TRUNC(('TRI-1'!DV26   ),2),0))=8,"B+",IF((ROUND(TRUNC(('TRI-1'!DV26 ),2),0))=7,"B-",IF((ROUND(TRUNC(('TRI-1'!DV26  ),2),0))=6,"C+",IF((ROUND(TRUNC(('TRI-1'!DV26  ),2),0))=5,"C-",IF((ROUND(TRUNC(('TRI-1'!DV26  ),2),0))=4,"D+",IF((ROUND(TRUNC(('TRI-1'!DV26 ),2),0))=3,"D-",IF((ROUND(TRUNC(('TRI-1'!DV26 ),2),0))=2,"E+",IF((ROUND(TRUNC(('TRI-1'!DV26  ),2),0))&lt;=1,"E-","")))))))))))</f>
        <v>A+</v>
      </c>
      <c r="DW26" s="51" t="str">
        <f>IF(OR('TRI-1'!DW26 ="",'TRI-1'!DW26&lt;0,'TRI-1'!DW26  &gt;10),"",IF((ROUND(TRUNC(('TRI-1'!DW26  ),2),0))=10,"A+",IF((ROUND(TRUNC(('TRI-1'!DW26  ),2),0))=9,"A-",IF((ROUND(TRUNC(('TRI-1'!DW26   ),2),0))=8,"B+",IF((ROUND(TRUNC(('TRI-1'!DW26 ),2),0))=7,"B-",IF((ROUND(TRUNC(('TRI-1'!DW26  ),2),0))=6,"C+",IF((ROUND(TRUNC(('TRI-1'!DW26  ),2),0))=5,"C-",IF((ROUND(TRUNC(('TRI-1'!DW26  ),2),0))=4,"D+",IF((ROUND(TRUNC(('TRI-1'!DW26 ),2),0))=3,"D-",IF((ROUND(TRUNC(('TRI-1'!DW26 ),2),0))=2,"E+",IF((ROUND(TRUNC(('TRI-1'!DW26  ),2),0))&lt;=1,"E-","")))))))))))</f>
        <v>A+</v>
      </c>
      <c r="DX26" s="51" t="str">
        <f>IF(OR('TRI-1'!DX26 ="",'TRI-1'!DX26&lt;0,'TRI-1'!DX26  &gt;10),"",IF((ROUND(TRUNC(('TRI-1'!DX26  ),2),0))=10,"A+",IF((ROUND(TRUNC(('TRI-1'!DX26  ),2),0))=9,"A-",IF((ROUND(TRUNC(('TRI-1'!DX26   ),2),0))=8,"B+",IF((ROUND(TRUNC(('TRI-1'!DX26 ),2),0))=7,"B-",IF((ROUND(TRUNC(('TRI-1'!DX26  ),2),0))=6,"C+",IF((ROUND(TRUNC(('TRI-1'!DX26  ),2),0))=5,"C-",IF((ROUND(TRUNC(('TRI-1'!DX26  ),2),0))=4,"D+",IF((ROUND(TRUNC(('TRI-1'!DX26 ),2),0))=3,"D-",IF((ROUND(TRUNC(('TRI-1'!DX26 ),2),0))=2,"E+",IF((ROUND(TRUNC(('TRI-1'!DX26  ),2),0))&lt;=1,"E-","")))))))))))</f>
        <v>A+</v>
      </c>
      <c r="DY26" s="51" t="str">
        <f>IF(OR('TRI-1'!DY26 ="",'TRI-1'!DY26&lt;0,'TRI-1'!DY26  &gt;10),"",IF((ROUND(TRUNC(('TRI-1'!DY26  ),2),0))=10,"A+",IF((ROUND(TRUNC(('TRI-1'!DY26  ),2),0))=9,"A-",IF((ROUND(TRUNC(('TRI-1'!DY26   ),2),0))=8,"B+",IF((ROUND(TRUNC(('TRI-1'!DY26 ),2),0))=7,"B-",IF((ROUND(TRUNC(('TRI-1'!DY26  ),2),0))=6,"C+",IF((ROUND(TRUNC(('TRI-1'!DY26  ),2),0))=5,"C-",IF((ROUND(TRUNC(('TRI-1'!DY26  ),2),0))=4,"D+",IF((ROUND(TRUNC(('TRI-1'!DY26 ),2),0))=3,"D-",IF((ROUND(TRUNC(('TRI-1'!DY26 ),2),0))=2,"E+",IF((ROUND(TRUNC(('TRI-1'!DY26  ),2),0))&lt;=1,"E-","")))))))))))</f>
        <v>A+</v>
      </c>
      <c r="DZ26" s="51" t="str">
        <f>IF(OR('TRI-1'!DZ26 ="",'TRI-1'!DZ26&lt;0,'TRI-1'!DZ26  &gt;10),"",IF((ROUND(TRUNC(('TRI-1'!DZ26  ),2),0))=10,"A+",IF((ROUND(TRUNC(('TRI-1'!DZ26  ),2),0))=9,"A-",IF((ROUND(TRUNC(('TRI-1'!DZ26   ),2),0))=8,"B+",IF((ROUND(TRUNC(('TRI-1'!DZ26 ),2),0))=7,"B-",IF((ROUND(TRUNC(('TRI-1'!DZ26  ),2),0))=6,"C+",IF((ROUND(TRUNC(('TRI-1'!DZ26  ),2),0))=5,"C-",IF((ROUND(TRUNC(('TRI-1'!DZ26  ),2),0))=4,"D+",IF((ROUND(TRUNC(('TRI-1'!DZ26 ),2),0))=3,"D-",IF((ROUND(TRUNC(('TRI-1'!DZ26 ),2),0))=2,"E+",IF((ROUND(TRUNC(('TRI-1'!DZ26  ),2),0))&lt;=1,"E-","")))))))))))</f>
        <v>A+</v>
      </c>
      <c r="EA26" s="51" t="str">
        <f>IF(OR('TRI-1'!EA26 ="",'TRI-1'!EA26&lt;0,'TRI-1'!EA26  &gt;10),"",IF((ROUND(TRUNC(('TRI-1'!EA26  ),2),0))=10,"A+",IF((ROUND(TRUNC(('TRI-1'!EA26  ),2),0))=9,"A-",IF((ROUND(TRUNC(('TRI-1'!EA26   ),2),0))=8,"B+",IF((ROUND(TRUNC(('TRI-1'!EA26 ),2),0))=7,"B-",IF((ROUND(TRUNC(('TRI-1'!EA26  ),2),0))=6,"C+",IF((ROUND(TRUNC(('TRI-1'!EA26  ),2),0))=5,"C-",IF((ROUND(TRUNC(('TRI-1'!EA26  ),2),0))=4,"D+",IF((ROUND(TRUNC(('TRI-1'!EA26 ),2),0))=3,"D-",IF((ROUND(TRUNC(('TRI-1'!EA26 ),2),0))=2,"E+",IF((ROUND(TRUNC(('TRI-1'!EA26  ),2),0))&lt;=1,"E-","")))))))))))</f>
        <v>A+</v>
      </c>
      <c r="EB26" s="51" t="str">
        <f>IF(OR('TRI-1'!EB26 ="",'TRI-1'!EB26&lt;0,'TRI-1'!EB26  &gt;10),"",IF((ROUND(TRUNC(('TRI-1'!EB26  ),2),0))=10,"A+",IF((ROUND(TRUNC(('TRI-1'!EB26  ),2),0))=9,"A-",IF((ROUND(TRUNC(('TRI-1'!EB26   ),2),0))=8,"B+",IF((ROUND(TRUNC(('TRI-1'!EB26 ),2),0))=7,"B-",IF((ROUND(TRUNC(('TRI-1'!EB26  ),2),0))=6,"C+",IF((ROUND(TRUNC(('TRI-1'!EB26  ),2),0))=5,"C-",IF((ROUND(TRUNC(('TRI-1'!EB26  ),2),0))=4,"D+",IF((ROUND(TRUNC(('TRI-1'!EB26 ),2),0))=3,"D-",IF((ROUND(TRUNC(('TRI-1'!EB26 ),2),0))=2,"E+",IF((ROUND(TRUNC(('TRI-1'!EB26  ),2),0))&lt;=1,"E-","")))))))))))</f>
        <v>A+</v>
      </c>
      <c r="EC26" s="51" t="str">
        <f>IF(OR('TRI-1'!EC26 ="",'TRI-1'!EC26&lt;0,'TRI-1'!EC26  &gt;10),"",IF((ROUND(TRUNC(('TRI-1'!EC26  ),2),0))=10,"A+",IF((ROUND(TRUNC(('TRI-1'!EC26  ),2),0))=9,"A-",IF((ROUND(TRUNC(('TRI-1'!EC26   ),2),0))=8,"B+",IF((ROUND(TRUNC(('TRI-1'!EC26 ),2),0))=7,"B-",IF((ROUND(TRUNC(('TRI-1'!EC26  ),2),0))=6,"C+",IF((ROUND(TRUNC(('TRI-1'!EC26  ),2),0))=5,"C-",IF((ROUND(TRUNC(('TRI-1'!EC26  ),2),0))=4,"D+",IF((ROUND(TRUNC(('TRI-1'!EC26 ),2),0))=3,"D-",IF((ROUND(TRUNC(('TRI-1'!EC26 ),2),0))=2,"E+",IF((ROUND(TRUNC(('TRI-1'!EC26  ),2),0))&lt;=1,"E-","")))))))))))</f>
        <v>A+</v>
      </c>
      <c r="ED26" s="51" t="str">
        <f>IF(OR('TRI-1'!ED26 ="",'TRI-1'!ED26&lt;0,'TRI-1'!ED26  &gt;10),"",IF((ROUND(TRUNC(('TRI-1'!ED26  ),2),0))=10,"A+",IF((ROUND(TRUNC(('TRI-1'!ED26  ),2),0))=9,"A-",IF((ROUND(TRUNC(('TRI-1'!ED26   ),2),0))=8,"B+",IF((ROUND(TRUNC(('TRI-1'!ED26 ),2),0))=7,"B-",IF((ROUND(TRUNC(('TRI-1'!ED26  ),2),0))=6,"C+",IF((ROUND(TRUNC(('TRI-1'!ED26  ),2),0))=5,"C-",IF((ROUND(TRUNC(('TRI-1'!ED26  ),2),0))=4,"D+",IF((ROUND(TRUNC(('TRI-1'!ED26 ),2),0))=3,"D-",IF((ROUND(TRUNC(('TRI-1'!ED26 ),2),0))=2,"E+",IF((ROUND(TRUNC(('TRI-1'!ED26  ),2),0))&lt;=1,"E-","")))))))))))</f>
        <v>A+</v>
      </c>
      <c r="EE26" s="51" t="str">
        <f>IF(OR('TRI-1'!EE26 ="",'TRI-1'!EE26&lt;0,'TRI-1'!EE26  &gt;10),"",IF((ROUND(TRUNC(('TRI-1'!EE26  ),2),0))=10,"A+",IF((ROUND(TRUNC(('TRI-1'!EE26  ),2),0))=9,"A-",IF((ROUND(TRUNC(('TRI-1'!EE26   ),2),0))=8,"B+",IF((ROUND(TRUNC(('TRI-1'!EE26 ),2),0))=7,"B-",IF((ROUND(TRUNC(('TRI-1'!EE26  ),2),0))=6,"C+",IF((ROUND(TRUNC(('TRI-1'!EE26  ),2),0))=5,"C-",IF((ROUND(TRUNC(('TRI-1'!EE26  ),2),0))=4,"D+",IF((ROUND(TRUNC(('TRI-1'!EE26 ),2),0))=3,"D-",IF((ROUND(TRUNC(('TRI-1'!EE26 ),2),0))=2,"E+",IF((ROUND(TRUNC(('TRI-1'!EE26  ),2),0))&lt;=1,"E-","")))))))))))</f>
        <v>A+</v>
      </c>
      <c r="EF26" s="51" t="str">
        <f>IF(OR('TRI-1'!EF26 ="",'TRI-1'!EF26&lt;0,'TRI-1'!EF26  &gt;10),"",IF((ROUND(TRUNC(('TRI-1'!EF26  ),2),0))=10,"A+",IF((ROUND(TRUNC(('TRI-1'!EF26  ),2),0))=9,"A-",IF((ROUND(TRUNC(('TRI-1'!EF26   ),2),0))=8,"B+",IF((ROUND(TRUNC(('TRI-1'!EF26 ),2),0))=7,"B-",IF((ROUND(TRUNC(('TRI-1'!EF26  ),2),0))=6,"C+",IF((ROUND(TRUNC(('TRI-1'!EF26  ),2),0))=5,"C-",IF((ROUND(TRUNC(('TRI-1'!EF26  ),2),0))=4,"D+",IF((ROUND(TRUNC(('TRI-1'!EF26 ),2),0))=3,"D-",IF((ROUND(TRUNC(('TRI-1'!EF26 ),2),0))=2,"E+",IF((ROUND(TRUNC(('TRI-1'!EF26  ),2),0))&lt;=1,"E-","")))))))))))</f>
        <v>A+</v>
      </c>
      <c r="EG26" s="51" t="str">
        <f>IF(OR('TRI-1'!EG26 ="",'TRI-1'!EG26&lt;0,'TRI-1'!EG26  &gt;10),"",IF((ROUND(TRUNC(('TRI-1'!EG26  ),2),0))=10,"A+",IF((ROUND(TRUNC(('TRI-1'!EG26  ),2),0))=9,"A-",IF((ROUND(TRUNC(('TRI-1'!EG26   ),2),0))=8,"B+",IF((ROUND(TRUNC(('TRI-1'!EG26 ),2),0))=7,"B-",IF((ROUND(TRUNC(('TRI-1'!EG26  ),2),0))=6,"C+",IF((ROUND(TRUNC(('TRI-1'!EG26  ),2),0))=5,"C-",IF((ROUND(TRUNC(('TRI-1'!EG26  ),2),0))=4,"D+",IF((ROUND(TRUNC(('TRI-1'!EG26 ),2),0))=3,"D-",IF((ROUND(TRUNC(('TRI-1'!EG26 ),2),0))=2,"E+",IF((ROUND(TRUNC(('TRI-1'!EG26  ),2),0))&lt;=1,"E-","")))))))))))</f>
        <v>A+</v>
      </c>
      <c r="EH26" s="51" t="str">
        <f>IF(OR('TRI-1'!EH26 ="",'TRI-1'!EH26&lt;0,'TRI-1'!EH26  &gt;10),"",IF((ROUND(TRUNC(('TRI-1'!EH26  ),2),0))=10,"A+",IF((ROUND(TRUNC(('TRI-1'!EH26  ),2),0))=9,"A-",IF((ROUND(TRUNC(('TRI-1'!EH26   ),2),0))=8,"B+",IF((ROUND(TRUNC(('TRI-1'!EH26 ),2),0))=7,"B-",IF((ROUND(TRUNC(('TRI-1'!EH26  ),2),0))=6,"C+",IF((ROUND(TRUNC(('TRI-1'!EH26  ),2),0))=5,"C-",IF((ROUND(TRUNC(('TRI-1'!EH26  ),2),0))=4,"D+",IF((ROUND(TRUNC(('TRI-1'!EH26 ),2),0))=3,"D-",IF((ROUND(TRUNC(('TRI-1'!EH26 ),2),0))=2,"E+",IF((ROUND(TRUNC(('TRI-1'!EH26  ),2),0))&lt;=1,"E-","")))))))))))</f>
        <v>A+</v>
      </c>
      <c r="EI26" s="51" t="str">
        <f>IF(OR('TRI-1'!EI26 ="",'TRI-1'!EI26&lt;0,'TRI-1'!EI26  &gt;10),"",IF((ROUND(TRUNC(('TRI-1'!EI26  ),2),0))=10,"A+",IF((ROUND(TRUNC(('TRI-1'!EI26  ),2),0))=9,"A-",IF((ROUND(TRUNC(('TRI-1'!EI26   ),2),0))=8,"B+",IF((ROUND(TRUNC(('TRI-1'!EI26 ),2),0))=7,"B-",IF((ROUND(TRUNC(('TRI-1'!EI26  ),2),0))=6,"C+",IF((ROUND(TRUNC(('TRI-1'!EI26  ),2),0))=5,"C-",IF((ROUND(TRUNC(('TRI-1'!EI26  ),2),0))=4,"D+",IF((ROUND(TRUNC(('TRI-1'!EI26 ),2),0))=3,"D-",IF((ROUND(TRUNC(('TRI-1'!EI26 ),2),0))=2,"E+",IF((ROUND(TRUNC(('TRI-1'!EI26  ),2),0))&lt;=1,"E-","")))))))))))</f>
        <v>A+</v>
      </c>
      <c r="EJ26" s="51" t="str">
        <f>IF(OR('TRI-1'!EJ26 ="",'TRI-1'!EJ26&lt;0,'TRI-1'!EJ26  &gt;10),"",IF((ROUND(TRUNC(('TRI-1'!EJ26  ),2),0))=10,"A+",IF((ROUND(TRUNC(('TRI-1'!EJ26  ),2),0))=9,"A-",IF((ROUND(TRUNC(('TRI-1'!EJ26   ),2),0))=8,"B+",IF((ROUND(TRUNC(('TRI-1'!EJ26 ),2),0))=7,"B-",IF((ROUND(TRUNC(('TRI-1'!EJ26  ),2),0))=6,"C+",IF((ROUND(TRUNC(('TRI-1'!EJ26  ),2),0))=5,"C-",IF((ROUND(TRUNC(('TRI-1'!EJ26  ),2),0))=4,"D+",IF((ROUND(TRUNC(('TRI-1'!EJ26 ),2),0))=3,"D-",IF((ROUND(TRUNC(('TRI-1'!EJ26 ),2),0))=2,"E+",IF((ROUND(TRUNC(('TRI-1'!EJ26  ),2),0))&lt;=1,"E-","")))))))))))</f>
        <v>A+</v>
      </c>
      <c r="EK26" s="51" t="str">
        <f>IF(OR('TRI-1'!EK26 ="",'TRI-1'!EK26&lt;0,'TRI-1'!EK26  &gt;10),"",IF((ROUND(TRUNC(('TRI-1'!EK26  ),2),0))=10,"A+",IF((ROUND(TRUNC(('TRI-1'!EK26  ),2),0))=9,"A-",IF((ROUND(TRUNC(('TRI-1'!EK26   ),2),0))=8,"B+",IF((ROUND(TRUNC(('TRI-1'!EK26 ),2),0))=7,"B-",IF((ROUND(TRUNC(('TRI-1'!EK26  ),2),0))=6,"C+",IF((ROUND(TRUNC(('TRI-1'!EK26  ),2),0))=5,"C-",IF((ROUND(TRUNC(('TRI-1'!EK26  ),2),0))=4,"D+",IF((ROUND(TRUNC(('TRI-1'!EK26 ),2),0))=3,"D-",IF((ROUND(TRUNC(('TRI-1'!EK26 ),2),0))=2,"E+",IF((ROUND(TRUNC(('TRI-1'!EK26  ),2),0))&lt;=1,"E-","")))))))))))</f>
        <v>A+</v>
      </c>
      <c r="EL26" s="51" t="str">
        <f>IF(OR('TRI-1'!EL26 ="",'TRI-1'!EL26&lt;0,'TRI-1'!EL26  &gt;10),"",IF((ROUND(TRUNC(('TRI-1'!EL26  ),2),0))=10,"A+",IF((ROUND(TRUNC(('TRI-1'!EL26  ),2),0))=9,"A-",IF((ROUND(TRUNC(('TRI-1'!EL26   ),2),0))=8,"B+",IF((ROUND(TRUNC(('TRI-1'!EL26 ),2),0))=7,"B-",IF((ROUND(TRUNC(('TRI-1'!EL26  ),2),0))=6,"C+",IF((ROUND(TRUNC(('TRI-1'!EL26  ),2),0))=5,"C-",IF((ROUND(TRUNC(('TRI-1'!EL26  ),2),0))=4,"D+",IF((ROUND(TRUNC(('TRI-1'!EL26 ),2),0))=3,"D-",IF((ROUND(TRUNC(('TRI-1'!EL26 ),2),0))=2,"E+",IF((ROUND(TRUNC(('TRI-1'!EL26  ),2),0))&lt;=1,"E-","")))))))))))</f>
        <v>A+</v>
      </c>
      <c r="EM26" s="51" t="str">
        <f>IF(OR('TRI-1'!EM26 ="",'TRI-1'!EM26&lt;0,'TRI-1'!EM26  &gt;10),"",IF((ROUND(TRUNC(('TRI-1'!EM26  ),2),0))=10,"A+",IF((ROUND(TRUNC(('TRI-1'!EM26  ),2),0))=9,"A-",IF((ROUND(TRUNC(('TRI-1'!EM26   ),2),0))=8,"B+",IF((ROUND(TRUNC(('TRI-1'!EM26 ),2),0))=7,"B-",IF((ROUND(TRUNC(('TRI-1'!EM26  ),2),0))=6,"C+",IF((ROUND(TRUNC(('TRI-1'!EM26  ),2),0))=5,"C-",IF((ROUND(TRUNC(('TRI-1'!EM26  ),2),0))=4,"D+",IF((ROUND(TRUNC(('TRI-1'!EM26 ),2),0))=3,"D-",IF((ROUND(TRUNC(('TRI-1'!EM26 ),2),0))=2,"E+",IF((ROUND(TRUNC(('TRI-1'!EM26  ),2),0))&lt;=1,"E-","")))))))))))</f>
        <v>A+</v>
      </c>
      <c r="EN26" s="51" t="str">
        <f>IF(OR('TRI-1'!EN26 ="",'TRI-1'!EN26&lt;0,'TRI-1'!EN26  &gt;10),"",IF((ROUND(TRUNC(('TRI-1'!EN26  ),2),0))=10,"A+",IF((ROUND(TRUNC(('TRI-1'!EN26  ),2),0))=9,"A-",IF((ROUND(TRUNC(('TRI-1'!EN26   ),2),0))=8,"B+",IF((ROUND(TRUNC(('TRI-1'!EN26 ),2),0))=7,"B-",IF((ROUND(TRUNC(('TRI-1'!EN26  ),2),0))=6,"C+",IF((ROUND(TRUNC(('TRI-1'!EN26  ),2),0))=5,"C-",IF((ROUND(TRUNC(('TRI-1'!EN26  ),2),0))=4,"D+",IF((ROUND(TRUNC(('TRI-1'!EN26 ),2),0))=3,"D-",IF((ROUND(TRUNC(('TRI-1'!EN26 ),2),0))=2,"E+",IF((ROUND(TRUNC(('TRI-1'!EN26  ),2),0))&lt;=1,"E-","")))))))))))</f>
        <v>A+</v>
      </c>
      <c r="EO26" s="51" t="str">
        <f>IF(OR('TRI-1'!EO26 ="",'TRI-1'!EO26&lt;0,'TRI-1'!EO26  &gt;10),"",IF((ROUND(TRUNC(('TRI-1'!EO26  ),2),0))=10,"A+",IF((ROUND(TRUNC(('TRI-1'!EO26  ),2),0))=9,"A-",IF((ROUND(TRUNC(('TRI-1'!EO26   ),2),0))=8,"B+",IF((ROUND(TRUNC(('TRI-1'!EO26 ),2),0))=7,"B-",IF((ROUND(TRUNC(('TRI-1'!EO26  ),2),0))=6,"C+",IF((ROUND(TRUNC(('TRI-1'!EO26  ),2),0))=5,"C-",IF((ROUND(TRUNC(('TRI-1'!EO26  ),2),0))=4,"D+",IF((ROUND(TRUNC(('TRI-1'!EO26 ),2),0))=3,"D-",IF((ROUND(TRUNC(('TRI-1'!EO26 ),2),0))=2,"E+",IF((ROUND(TRUNC(('TRI-1'!EO26  ),2),0))&lt;=1,"E-","")))))))))))</f>
        <v>A+</v>
      </c>
      <c r="EP26" s="51" t="str">
        <f>IF(OR('TRI-1'!EP26 ="",'TRI-1'!EP26&lt;0,'TRI-1'!EP26  &gt;10),"",IF((ROUND(TRUNC(('TRI-1'!EP26  ),2),0))=10,"A+",IF((ROUND(TRUNC(('TRI-1'!EP26  ),2),0))=9,"A-",IF((ROUND(TRUNC(('TRI-1'!EP26   ),2),0))=8,"B+",IF((ROUND(TRUNC(('TRI-1'!EP26 ),2),0))=7,"B-",IF((ROUND(TRUNC(('TRI-1'!EP26  ),2),0))=6,"C+",IF((ROUND(TRUNC(('TRI-1'!EP26  ),2),0))=5,"C-",IF((ROUND(TRUNC(('TRI-1'!EP26  ),2),0))=4,"D+",IF((ROUND(TRUNC(('TRI-1'!EP26 ),2),0))=3,"D-",IF((ROUND(TRUNC(('TRI-1'!EP26 ),2),0))=2,"E+",IF((ROUND(TRUNC(('TRI-1'!EP26  ),2),0))&lt;=1,"E-","")))))))))))</f>
        <v>A+</v>
      </c>
      <c r="EQ26" s="51" t="str">
        <f>IF(OR('TRI-1'!EQ26 ="",'TRI-1'!EQ26&lt;0,'TRI-1'!EQ26  &gt;10),"",IF((ROUND(TRUNC(('TRI-1'!EQ26  ),2),0))=10,"A+",IF((ROUND(TRUNC(('TRI-1'!EQ26  ),2),0))=9,"A-",IF((ROUND(TRUNC(('TRI-1'!EQ26   ),2),0))=8,"B+",IF((ROUND(TRUNC(('TRI-1'!EQ26 ),2),0))=7,"B-",IF((ROUND(TRUNC(('TRI-1'!EQ26  ),2),0))=6,"C+",IF((ROUND(TRUNC(('TRI-1'!EQ26  ),2),0))=5,"C-",IF((ROUND(TRUNC(('TRI-1'!EQ26  ),2),0))=4,"D+",IF((ROUND(TRUNC(('TRI-1'!EQ26 ),2),0))=3,"D-",IF((ROUND(TRUNC(('TRI-1'!EQ26 ),2),0))=2,"E+",IF((ROUND(TRUNC(('TRI-1'!EQ26  ),2),0))&lt;=1,"E-","")))))))))))</f>
        <v>A+</v>
      </c>
      <c r="ER26" s="51" t="str">
        <f>IF(OR('TRI-1'!ER26 ="",'TRI-1'!ER26&lt;0,'TRI-1'!ER26  &gt;10),"",IF((ROUND(TRUNC(('TRI-1'!ER26  ),2),0))=10,"A+",IF((ROUND(TRUNC(('TRI-1'!ER26  ),2),0))=9,"A-",IF((ROUND(TRUNC(('TRI-1'!ER26   ),2),0))=8,"B+",IF((ROUND(TRUNC(('TRI-1'!ER26 ),2),0))=7,"B-",IF((ROUND(TRUNC(('TRI-1'!ER26  ),2),0))=6,"C+",IF((ROUND(TRUNC(('TRI-1'!ER26  ),2),0))=5,"C-",IF((ROUND(TRUNC(('TRI-1'!ER26  ),2),0))=4,"D+",IF((ROUND(TRUNC(('TRI-1'!ER26 ),2),0))=3,"D-",IF((ROUND(TRUNC(('TRI-1'!ER26 ),2),0))=2,"E+",IF((ROUND(TRUNC(('TRI-1'!ER26  ),2),0))&lt;=1,"E-","")))))))))))</f>
        <v>A+</v>
      </c>
      <c r="ES26" s="51" t="str">
        <f>IF(OR('TRI-1'!ES26 ="",'TRI-1'!ES26&lt;0,'TRI-1'!ES26  &gt;10),"",IF((ROUND(TRUNC(('TRI-1'!ES26  ),2),0))=10,"A+",IF((ROUND(TRUNC(('TRI-1'!ES26  ),2),0))=9,"A-",IF((ROUND(TRUNC(('TRI-1'!ES26   ),2),0))=8,"B+",IF((ROUND(TRUNC(('TRI-1'!ES26 ),2),0))=7,"B-",IF((ROUND(TRUNC(('TRI-1'!ES26  ),2),0))=6,"C+",IF((ROUND(TRUNC(('TRI-1'!ES26  ),2),0))=5,"C-",IF((ROUND(TRUNC(('TRI-1'!ES26  ),2),0))=4,"D+",IF((ROUND(TRUNC(('TRI-1'!ES26 ),2),0))=3,"D-",IF((ROUND(TRUNC(('TRI-1'!ES26 ),2),0))=2,"E+",IF((ROUND(TRUNC(('TRI-1'!ES26  ),2),0))&lt;=1,"E-","")))))))))))</f>
        <v>A+</v>
      </c>
      <c r="ET26" s="51" t="str">
        <f>IF('TRI-1'!ET26 ="","",'TRI-1'!ET26 )</f>
        <v>S</v>
      </c>
      <c r="EU26" s="51" t="str">
        <f>IF('TRI-1'!EU26 ="","",'TRI-1'!EU26 )</f>
        <v>S</v>
      </c>
      <c r="EV26" s="51" t="str">
        <f>IF('TRI-1'!EV26 ="","",'TRI-1'!EV26 )</f>
        <v>S</v>
      </c>
      <c r="EW26" s="51" t="str">
        <f>IF('TRI-1'!EW26 ="","",'TRI-1'!EW26 )</f>
        <v>S</v>
      </c>
      <c r="EX26" s="51" t="str">
        <f>IF('TRI-1'!EX26 ="","",'TRI-1'!EX26 )</f>
        <v>S</v>
      </c>
      <c r="EY26" s="51" t="str">
        <f>IF('TRI-1'!EY26 ="","",'TRI-1'!EY26 )</f>
        <v>S</v>
      </c>
      <c r="EZ26" s="51" t="str">
        <f>IF('TRI-1'!EZ26 ="","",'TRI-1'!EZ26 )</f>
        <v>S</v>
      </c>
      <c r="FA26" s="51" t="str">
        <f>IF('TRI-1'!FA26 ="","",'TRI-1'!FA26 )</f>
        <v>S</v>
      </c>
      <c r="FB26" s="51" t="str">
        <f>IF('TRI-1'!FB26 ="","",'TRI-1'!FB26 )</f>
        <v>S</v>
      </c>
      <c r="FC26" s="51" t="str">
        <f>IF('TRI-1'!FC26 ="","",'TRI-1'!FC26 )</f>
        <v>A+</v>
      </c>
      <c r="FD26" s="51">
        <f>IF('TRI-1'!FD26 ="","",'TRI-1'!FD26 )</f>
        <v>36</v>
      </c>
      <c r="FE26" s="51" t="str">
        <f>IF('TRI-1'!FE26 ="","",'TRI-1'!FE26 )</f>
        <v>A+</v>
      </c>
      <c r="FF26" s="51" t="str">
        <f>IF('TRI-1'!FF26 ="","",'TRI-1'!FF26 )</f>
        <v/>
      </c>
      <c r="FG26" s="51" t="str">
        <f>IF('TRI-1'!FG26 ="","",'TRI-1'!FG26 )</f>
        <v/>
      </c>
      <c r="FH26" s="51">
        <f>IF('TRI-1'!FH26 ="","",'TRI-1'!FH26 )</f>
        <v>0</v>
      </c>
    </row>
    <row r="27" spans="1:164 16322:16326" ht="21" customHeight="1">
      <c r="B27" s="53">
        <v>10</v>
      </c>
      <c r="C27" s="272" t="str">
        <f>IF(NOTAS!E30&gt;"",NOTAS!E30,"")</f>
        <v>DE LA CRUZ VALLEJO JOEL ALEXANDER</v>
      </c>
      <c r="D27" s="273"/>
      <c r="E27" s="273"/>
      <c r="F27" s="274"/>
      <c r="G27" s="51" t="str">
        <f>IF(OR('TRI-1'!G27 ="",'TRI-1'!G27&lt;0,'TRI-1'!G27  &gt;10),"",IF((ROUND(TRUNC(('TRI-1'!G27  ),2),0))=10,"A+",IF((ROUND(TRUNC(('TRI-1'!G27  ),2),0))=9,"A-",IF((ROUND(TRUNC(('TRI-1'!G27   ),2),0))=8,"B+",IF((ROUND(TRUNC(('TRI-1'!G27 ),2),0))=7,"B-",IF((ROUND(TRUNC(('TRI-1'!G27  ),2),0))=6,"C+",IF((ROUND(TRUNC(('TRI-1'!G27  ),2),0))=5,"C-",IF((ROUND(TRUNC(('TRI-1'!G27  ),2),0))=4,"D+",IF((ROUND(TRUNC(('TRI-1'!G27 ),2),0))=3,"D-",IF((ROUND(TRUNC(('TRI-1'!G27 ),2),0))=2,"E+",IF((ROUND(TRUNC(('TRI-1'!G27  ),2),0))&lt;=1,"E-","")))))))))))</f>
        <v>A-</v>
      </c>
      <c r="H27" s="51" t="str">
        <f>IF(OR('TRI-1'!H27 ="",'TRI-1'!H27&lt;0,'TRI-1'!H27  &gt;10),"",IF((ROUND(TRUNC(('TRI-1'!H27  ),2),0))=10,"A+",IF((ROUND(TRUNC(('TRI-1'!H27  ),2),0))=9,"A-",IF((ROUND(TRUNC(('TRI-1'!H27   ),2),0))=8,"B+",IF((ROUND(TRUNC(('TRI-1'!H27 ),2),0))=7,"B-",IF((ROUND(TRUNC(('TRI-1'!H27  ),2),0))=6,"C+",IF((ROUND(TRUNC(('TRI-1'!H27  ),2),0))=5,"C-",IF((ROUND(TRUNC(('TRI-1'!H27  ),2),0))=4,"D+",IF((ROUND(TRUNC(('TRI-1'!H27 ),2),0))=3,"D-",IF((ROUND(TRUNC(('TRI-1'!H27 ),2),0))=2,"E+",IF((ROUND(TRUNC(('TRI-1'!H27  ),2),0))&lt;=1,"E-","")))))))))))</f>
        <v>A+</v>
      </c>
      <c r="I27" s="51" t="str">
        <f>IF(OR('TRI-1'!I27 ="",'TRI-1'!I27&lt;0,'TRI-1'!I27  &gt;10),"",IF((ROUND(TRUNC(('TRI-1'!I27  ),2),0))=10,"A+",IF((ROUND(TRUNC(('TRI-1'!I27  ),2),0))=9,"A-",IF((ROUND(TRUNC(('TRI-1'!I27   ),2),0))=8,"B+",IF((ROUND(TRUNC(('TRI-1'!I27 ),2),0))=7,"B-",IF((ROUND(TRUNC(('TRI-1'!I27  ),2),0))=6,"C+",IF((ROUND(TRUNC(('TRI-1'!I27  ),2),0))=5,"C-",IF((ROUND(TRUNC(('TRI-1'!I27  ),2),0))=4,"D+",IF((ROUND(TRUNC(('TRI-1'!I27 ),2),0))=3,"D-",IF((ROUND(TRUNC(('TRI-1'!I27 ),2),0))=2,"E+",IF((ROUND(TRUNC(('TRI-1'!I27  ),2),0))&lt;=1,"E-","")))))))))))</f>
        <v>B-</v>
      </c>
      <c r="J27" s="51" t="str">
        <f>IF(OR('TRI-1'!J27 ="",'TRI-1'!J27&lt;0,'TRI-1'!J27  &gt;10),"",IF((ROUND(TRUNC(('TRI-1'!J27  ),2),0))=10,"A+",IF((ROUND(TRUNC(('TRI-1'!J27  ),2),0))=9,"A-",IF((ROUND(TRUNC(('TRI-1'!J27   ),2),0))=8,"B+",IF((ROUND(TRUNC(('TRI-1'!J27 ),2),0))=7,"B-",IF((ROUND(TRUNC(('TRI-1'!J27  ),2),0))=6,"C+",IF((ROUND(TRUNC(('TRI-1'!J27  ),2),0))=5,"C-",IF((ROUND(TRUNC(('TRI-1'!J27  ),2),0))=4,"D+",IF((ROUND(TRUNC(('TRI-1'!J27 ),2),0))=3,"D-",IF((ROUND(TRUNC(('TRI-1'!J27 ),2),0))=2,"E+",IF((ROUND(TRUNC(('TRI-1'!J27  ),2),0))&lt;=1,"E-","")))))))))))</f>
        <v>A+</v>
      </c>
      <c r="K27" s="51" t="str">
        <f>IF(OR('TRI-1'!K27 ="",'TRI-1'!K27&lt;0,'TRI-1'!K27  &gt;10),"",IF((ROUND(TRUNC(('TRI-1'!K27  ),2),0))=10,"A+",IF((ROUND(TRUNC(('TRI-1'!K27  ),2),0))=9,"A-",IF((ROUND(TRUNC(('TRI-1'!K27   ),2),0))=8,"B+",IF((ROUND(TRUNC(('TRI-1'!K27 ),2),0))=7,"B-",IF((ROUND(TRUNC(('TRI-1'!K27  ),2),0))=6,"C+",IF((ROUND(TRUNC(('TRI-1'!K27  ),2),0))=5,"C-",IF((ROUND(TRUNC(('TRI-1'!K27  ),2),0))=4,"D+",IF((ROUND(TRUNC(('TRI-1'!K27 ),2),0))=3,"D-",IF((ROUND(TRUNC(('TRI-1'!K27 ),2),0))=2,"E+",IF((ROUND(TRUNC(('TRI-1'!K27  ),2),0))&lt;=1,"E-","")))))))))))</f>
        <v>A+</v>
      </c>
      <c r="L27" s="51" t="str">
        <f>IF(OR('TRI-1'!L27 ="",'TRI-1'!L27&lt;0,'TRI-1'!L27  &gt;10),"",IF((ROUND(TRUNC(('TRI-1'!L27  ),2),0))=10,"A+",IF((ROUND(TRUNC(('TRI-1'!L27  ),2),0))=9,"A-",IF((ROUND(TRUNC(('TRI-1'!L27   ),2),0))=8,"B+",IF((ROUND(TRUNC(('TRI-1'!L27 ),2),0))=7,"B-",IF((ROUND(TRUNC(('TRI-1'!L27  ),2),0))=6,"C+",IF((ROUND(TRUNC(('TRI-1'!L27  ),2),0))=5,"C-",IF((ROUND(TRUNC(('TRI-1'!L27  ),2),0))=4,"D+",IF((ROUND(TRUNC(('TRI-1'!L27 ),2),0))=3,"D-",IF((ROUND(TRUNC(('TRI-1'!L27 ),2),0))=2,"E+",IF((ROUND(TRUNC(('TRI-1'!L27  ),2),0))&lt;=1,"E-","")))))))))))</f>
        <v>A+</v>
      </c>
      <c r="M27" s="51" t="str">
        <f>IF(OR('TRI-1'!M27 ="",'TRI-1'!M27&lt;0,'TRI-1'!M27  &gt;10),"",IF((ROUND(TRUNC(('TRI-1'!M27  ),2),0))=10,"A+",IF((ROUND(TRUNC(('TRI-1'!M27  ),2),0))=9,"A-",IF((ROUND(TRUNC(('TRI-1'!M27   ),2),0))=8,"B+",IF((ROUND(TRUNC(('TRI-1'!M27 ),2),0))=7,"B-",IF((ROUND(TRUNC(('TRI-1'!M27  ),2),0))=6,"C+",IF((ROUND(TRUNC(('TRI-1'!M27  ),2),0))=5,"C-",IF((ROUND(TRUNC(('TRI-1'!M27  ),2),0))=4,"D+",IF((ROUND(TRUNC(('TRI-1'!M27 ),2),0))=3,"D-",IF((ROUND(TRUNC(('TRI-1'!M27 ),2),0))=2,"E+",IF((ROUND(TRUNC(('TRI-1'!M27  ),2),0))&lt;=1,"E-","")))))))))))</f>
        <v>A+</v>
      </c>
      <c r="N27" s="51" t="str">
        <f>IF(OR('TRI-1'!N27 ="",'TRI-1'!N27&lt;0,'TRI-1'!N27  &gt;10),"",IF((ROUND(TRUNC(('TRI-1'!N27  ),2),0))=10,"A+",IF((ROUND(TRUNC(('TRI-1'!N27  ),2),0))=9,"A-",IF((ROUND(TRUNC(('TRI-1'!N27   ),2),0))=8,"B+",IF((ROUND(TRUNC(('TRI-1'!N27 ),2),0))=7,"B-",IF((ROUND(TRUNC(('TRI-1'!N27  ),2),0))=6,"C+",IF((ROUND(TRUNC(('TRI-1'!N27  ),2),0))=5,"C-",IF((ROUND(TRUNC(('TRI-1'!N27  ),2),0))=4,"D+",IF((ROUND(TRUNC(('TRI-1'!N27 ),2),0))=3,"D-",IF((ROUND(TRUNC(('TRI-1'!N27 ),2),0))=2,"E+",IF((ROUND(TRUNC(('TRI-1'!N27  ),2),0))&lt;=1,"E-","")))))))))))</f>
        <v>A+</v>
      </c>
      <c r="O27" s="51" t="str">
        <f>IF(OR('TRI-1'!O27 ="",'TRI-1'!O27&lt;0,'TRI-1'!O27  &gt;10),"",IF((ROUND(TRUNC(('TRI-1'!O27  ),2),0))=10,"A+",IF((ROUND(TRUNC(('TRI-1'!O27  ),2),0))=9,"A-",IF((ROUND(TRUNC(('TRI-1'!O27   ),2),0))=8,"B+",IF((ROUND(TRUNC(('TRI-1'!O27 ),2),0))=7,"B-",IF((ROUND(TRUNC(('TRI-1'!O27  ),2),0))=6,"C+",IF((ROUND(TRUNC(('TRI-1'!O27  ),2),0))=5,"C-",IF((ROUND(TRUNC(('TRI-1'!O27  ),2),0))=4,"D+",IF((ROUND(TRUNC(('TRI-1'!O27 ),2),0))=3,"D-",IF((ROUND(TRUNC(('TRI-1'!O27 ),2),0))=2,"E+",IF((ROUND(TRUNC(('TRI-1'!O27  ),2),0))&lt;=1,"E-","")))))))))))</f>
        <v>A+</v>
      </c>
      <c r="P27" s="51" t="str">
        <f>IF(OR('TRI-1'!P27 ="",'TRI-1'!P27&lt;0,'TRI-1'!P27  &gt;10),"",IF((ROUND(TRUNC(('TRI-1'!P27  ),2),0))=10,"A+",IF((ROUND(TRUNC(('TRI-1'!P27  ),2),0))=9,"A-",IF((ROUND(TRUNC(('TRI-1'!P27   ),2),0))=8,"B+",IF((ROUND(TRUNC(('TRI-1'!P27 ),2),0))=7,"B-",IF((ROUND(TRUNC(('TRI-1'!P27  ),2),0))=6,"C+",IF((ROUND(TRUNC(('TRI-1'!P27  ),2),0))=5,"C-",IF((ROUND(TRUNC(('TRI-1'!P27  ),2),0))=4,"D+",IF((ROUND(TRUNC(('TRI-1'!P27 ),2),0))=3,"D-",IF((ROUND(TRUNC(('TRI-1'!P27 ),2),0))=2,"E+",IF((ROUND(TRUNC(('TRI-1'!P27  ),2),0))&lt;=1,"E-","")))))))))))</f>
        <v>A+</v>
      </c>
      <c r="Q27" s="51" t="str">
        <f>IF(OR('TRI-1'!Q27 ="",'TRI-1'!Q27&lt;0,'TRI-1'!Q27  &gt;10),"",IF((ROUND(TRUNC(('TRI-1'!Q27  ),2),0))=10,"A+",IF((ROUND(TRUNC(('TRI-1'!Q27  ),2),0))=9,"A-",IF((ROUND(TRUNC(('TRI-1'!Q27   ),2),0))=8,"B+",IF((ROUND(TRUNC(('TRI-1'!Q27 ),2),0))=7,"B-",IF((ROUND(TRUNC(('TRI-1'!Q27  ),2),0))=6,"C+",IF((ROUND(TRUNC(('TRI-1'!Q27  ),2),0))=5,"C-",IF((ROUND(TRUNC(('TRI-1'!Q27  ),2),0))=4,"D+",IF((ROUND(TRUNC(('TRI-1'!Q27 ),2),0))=3,"D-",IF((ROUND(TRUNC(('TRI-1'!Q27 ),2),0))=2,"E+",IF((ROUND(TRUNC(('TRI-1'!Q27  ),2),0))&lt;=1,"E-","")))))))))))</f>
        <v>A+</v>
      </c>
      <c r="R27" s="51" t="str">
        <f>IF(OR('TRI-1'!R27 ="",'TRI-1'!R27&lt;0,'TRI-1'!R27  &gt;10),"",IF((ROUND(TRUNC(('TRI-1'!R27  ),2),0))=10,"A+",IF((ROUND(TRUNC(('TRI-1'!R27  ),2),0))=9,"A-",IF((ROUND(TRUNC(('TRI-1'!R27   ),2),0))=8,"B+",IF((ROUND(TRUNC(('TRI-1'!R27 ),2),0))=7,"B-",IF((ROUND(TRUNC(('TRI-1'!R27  ),2),0))=6,"C+",IF((ROUND(TRUNC(('TRI-1'!R27  ),2),0))=5,"C-",IF((ROUND(TRUNC(('TRI-1'!R27  ),2),0))=4,"D+",IF((ROUND(TRUNC(('TRI-1'!R27 ),2),0))=3,"D-",IF((ROUND(TRUNC(('TRI-1'!R27 ),2),0))=2,"E+",IF((ROUND(TRUNC(('TRI-1'!R27  ),2),0))&lt;=1,"E-","")))))))))))</f>
        <v>A+</v>
      </c>
      <c r="S27" s="51" t="str">
        <f>IF(OR('TRI-1'!S27 ="",'TRI-1'!S27&lt;0,'TRI-1'!S27  &gt;10),"",IF((ROUND(TRUNC(('TRI-1'!S27  ),2),0))=10,"A+",IF((ROUND(TRUNC(('TRI-1'!S27  ),2),0))=9,"A-",IF((ROUND(TRUNC(('TRI-1'!S27   ),2),0))=8,"B+",IF((ROUND(TRUNC(('TRI-1'!S27 ),2),0))=7,"B-",IF((ROUND(TRUNC(('TRI-1'!S27  ),2),0))=6,"C+",IF((ROUND(TRUNC(('TRI-1'!S27  ),2),0))=5,"C-",IF((ROUND(TRUNC(('TRI-1'!S27  ),2),0))=4,"D+",IF((ROUND(TRUNC(('TRI-1'!S27 ),2),0))=3,"D-",IF((ROUND(TRUNC(('TRI-1'!S27 ),2),0))=2,"E+",IF((ROUND(TRUNC(('TRI-1'!S27  ),2),0))&lt;=1,"E-","")))))))))))</f>
        <v>B+</v>
      </c>
      <c r="T27" s="51" t="str">
        <f>IF(OR('TRI-1'!T27 ="",'TRI-1'!T27&lt;0,'TRI-1'!T27  &gt;10),"",IF((ROUND(TRUNC(('TRI-1'!T27  ),2),0))=10,"A+",IF((ROUND(TRUNC(('TRI-1'!T27  ),2),0))=9,"A-",IF((ROUND(TRUNC(('TRI-1'!T27   ),2),0))=8,"B+",IF((ROUND(TRUNC(('TRI-1'!T27 ),2),0))=7,"B-",IF((ROUND(TRUNC(('TRI-1'!T27  ),2),0))=6,"C+",IF((ROUND(TRUNC(('TRI-1'!T27  ),2),0))=5,"C-",IF((ROUND(TRUNC(('TRI-1'!T27  ),2),0))=4,"D+",IF((ROUND(TRUNC(('TRI-1'!T27 ),2),0))=3,"D-",IF((ROUND(TRUNC(('TRI-1'!T27 ),2),0))=2,"E+",IF((ROUND(TRUNC(('TRI-1'!T27  ),2),0))&lt;=1,"E-","")))))))))))</f>
        <v>B-</v>
      </c>
      <c r="U27" s="51" t="str">
        <f>IF(OR('TRI-1'!U27 ="",'TRI-1'!U27&lt;0,'TRI-1'!U27  &gt;10),"",IF((ROUND(TRUNC(('TRI-1'!U27  ),2),0))=10,"A+",IF((ROUND(TRUNC(('TRI-1'!U27  ),2),0))=9,"A-",IF((ROUND(TRUNC(('TRI-1'!U27   ),2),0))=8,"B+",IF((ROUND(TRUNC(('TRI-1'!U27 ),2),0))=7,"B-",IF((ROUND(TRUNC(('TRI-1'!U27  ),2),0))=6,"C+",IF((ROUND(TRUNC(('TRI-1'!U27  ),2),0))=5,"C-",IF((ROUND(TRUNC(('TRI-1'!U27  ),2),0))=4,"D+",IF((ROUND(TRUNC(('TRI-1'!U27 ),2),0))=3,"D-",IF((ROUND(TRUNC(('TRI-1'!U27 ),2),0))=2,"E+",IF((ROUND(TRUNC(('TRI-1'!U27  ),2),0))&lt;=1,"E-","")))))))))))</f>
        <v>A+</v>
      </c>
      <c r="V27" s="51" t="str">
        <f>IF(OR('TRI-1'!V27 ="",'TRI-1'!V27&lt;0,'TRI-1'!V27  &gt;10),"",IF((ROUND(TRUNC(('TRI-1'!V27  ),2),0))=10,"A+",IF((ROUND(TRUNC(('TRI-1'!V27  ),2),0))=9,"A-",IF((ROUND(TRUNC(('TRI-1'!V27   ),2),0))=8,"B+",IF((ROUND(TRUNC(('TRI-1'!V27 ),2),0))=7,"B-",IF((ROUND(TRUNC(('TRI-1'!V27  ),2),0))=6,"C+",IF((ROUND(TRUNC(('TRI-1'!V27  ),2),0))=5,"C-",IF((ROUND(TRUNC(('TRI-1'!V27  ),2),0))=4,"D+",IF((ROUND(TRUNC(('TRI-1'!V27 ),2),0))=3,"D-",IF((ROUND(TRUNC(('TRI-1'!V27 ),2),0))=2,"E+",IF((ROUND(TRUNC(('TRI-1'!V27  ),2),0))&lt;=1,"E-","")))))))))))</f>
        <v>A+</v>
      </c>
      <c r="W27" s="51" t="str">
        <f>IF(OR('TRI-1'!W27 ="",'TRI-1'!W27&lt;0,'TRI-1'!W27  &gt;10),"",IF((ROUND(TRUNC(('TRI-1'!W27  ),2),0))=10,"A+",IF((ROUND(TRUNC(('TRI-1'!W27  ),2),0))=9,"A-",IF((ROUND(TRUNC(('TRI-1'!W27   ),2),0))=8,"B+",IF((ROUND(TRUNC(('TRI-1'!W27 ),2),0))=7,"B-",IF((ROUND(TRUNC(('TRI-1'!W27  ),2),0))=6,"C+",IF((ROUND(TRUNC(('TRI-1'!W27  ),2),0))=5,"C-",IF((ROUND(TRUNC(('TRI-1'!W27  ),2),0))=4,"D+",IF((ROUND(TRUNC(('TRI-1'!W27 ),2),0))=3,"D-",IF((ROUND(TRUNC(('TRI-1'!W27 ),2),0))=2,"E+",IF((ROUND(TRUNC(('TRI-1'!W27  ),2),0))&lt;=1,"E-","")))))))))))</f>
        <v>A+</v>
      </c>
      <c r="X27" s="51" t="str">
        <f>IF(OR('TRI-1'!X27 ="",'TRI-1'!X27&lt;0,'TRI-1'!X27  &gt;10),"",IF((ROUND(TRUNC(('TRI-1'!X27  ),2),0))=10,"A+",IF((ROUND(TRUNC(('TRI-1'!X27  ),2),0))=9,"A-",IF((ROUND(TRUNC(('TRI-1'!X27   ),2),0))=8,"B+",IF((ROUND(TRUNC(('TRI-1'!X27 ),2),0))=7,"B-",IF((ROUND(TRUNC(('TRI-1'!X27  ),2),0))=6,"C+",IF((ROUND(TRUNC(('TRI-1'!X27  ),2),0))=5,"C-",IF((ROUND(TRUNC(('TRI-1'!X27  ),2),0))=4,"D+",IF((ROUND(TRUNC(('TRI-1'!X27 ),2),0))=3,"D-",IF((ROUND(TRUNC(('TRI-1'!X27 ),2),0))=2,"E+",IF((ROUND(TRUNC(('TRI-1'!X27  ),2),0))&lt;=1,"E-","")))))))))))</f>
        <v>A+</v>
      </c>
      <c r="Y27" s="51" t="str">
        <f>IF(OR('TRI-1'!Y27 ="",'TRI-1'!Y27&lt;0,'TRI-1'!Y27  &gt;10),"",IF((ROUND(TRUNC(('TRI-1'!Y27  ),2),0))=10,"A+",IF((ROUND(TRUNC(('TRI-1'!Y27  ),2),0))=9,"A-",IF((ROUND(TRUNC(('TRI-1'!Y27   ),2),0))=8,"B+",IF((ROUND(TRUNC(('TRI-1'!Y27 ),2),0))=7,"B-",IF((ROUND(TRUNC(('TRI-1'!Y27  ),2),0))=6,"C+",IF((ROUND(TRUNC(('TRI-1'!Y27  ),2),0))=5,"C-",IF((ROUND(TRUNC(('TRI-1'!Y27  ),2),0))=4,"D+",IF((ROUND(TRUNC(('TRI-1'!Y27 ),2),0))=3,"D-",IF((ROUND(TRUNC(('TRI-1'!Y27 ),2),0))=2,"E+",IF((ROUND(TRUNC(('TRI-1'!Y27  ),2),0))&lt;=1,"E-","")))))))))))</f>
        <v>A+</v>
      </c>
      <c r="Z27" s="51" t="str">
        <f>IF(OR('TRI-1'!Z27 ="",'TRI-1'!Z27&lt;0,'TRI-1'!Z27  &gt;10),"",IF((ROUND(TRUNC(('TRI-1'!Z27  ),2),0))=10,"A+",IF((ROUND(TRUNC(('TRI-1'!Z27  ),2),0))=9,"A-",IF((ROUND(TRUNC(('TRI-1'!Z27   ),2),0))=8,"B+",IF((ROUND(TRUNC(('TRI-1'!Z27 ),2),0))=7,"B-",IF((ROUND(TRUNC(('TRI-1'!Z27  ),2),0))=6,"C+",IF((ROUND(TRUNC(('TRI-1'!Z27  ),2),0))=5,"C-",IF((ROUND(TRUNC(('TRI-1'!Z27  ),2),0))=4,"D+",IF((ROUND(TRUNC(('TRI-1'!Z27 ),2),0))=3,"D-",IF((ROUND(TRUNC(('TRI-1'!Z27 ),2),0))=2,"E+",IF((ROUND(TRUNC(('TRI-1'!Z27  ),2),0))&lt;=1,"E-","")))))))))))</f>
        <v>A+</v>
      </c>
      <c r="AA27" s="51" t="str">
        <f>IF(OR('TRI-1'!AA27 ="",'TRI-1'!AA27&lt;0,'TRI-1'!AA27  &gt;10),"",IF((ROUND(TRUNC(('TRI-1'!AA27  ),2),0))=10,"A+",IF((ROUND(TRUNC(('TRI-1'!AA27  ),2),0))=9,"A-",IF((ROUND(TRUNC(('TRI-1'!AA27   ),2),0))=8,"B+",IF((ROUND(TRUNC(('TRI-1'!AA27 ),2),0))=7,"B-",IF((ROUND(TRUNC(('TRI-1'!AA27  ),2),0))=6,"C+",IF((ROUND(TRUNC(('TRI-1'!AA27  ),2),0))=5,"C-",IF((ROUND(TRUNC(('TRI-1'!AA27  ),2),0))=4,"D+",IF((ROUND(TRUNC(('TRI-1'!AA27 ),2),0))=3,"D-",IF((ROUND(TRUNC(('TRI-1'!AA27 ),2),0))=2,"E+",IF((ROUND(TRUNC(('TRI-1'!AA27  ),2),0))&lt;=1,"E-","")))))))))))</f>
        <v>A+</v>
      </c>
      <c r="AB27" s="51" t="str">
        <f>IF(OR('TRI-1'!AB27 ="",'TRI-1'!AB27&lt;0,'TRI-1'!AB27  &gt;10),"",IF((ROUND(TRUNC(('TRI-1'!AB27  ),2),0))=10,"A+",IF((ROUND(TRUNC(('TRI-1'!AB27  ),2),0))=9,"A-",IF((ROUND(TRUNC(('TRI-1'!AB27   ),2),0))=8,"B+",IF((ROUND(TRUNC(('TRI-1'!AB27 ),2),0))=7,"B-",IF((ROUND(TRUNC(('TRI-1'!AB27  ),2),0))=6,"C+",IF((ROUND(TRUNC(('TRI-1'!AB27  ),2),0))=5,"C-",IF((ROUND(TRUNC(('TRI-1'!AB27  ),2),0))=4,"D+",IF((ROUND(TRUNC(('TRI-1'!AB27 ),2),0))=3,"D-",IF((ROUND(TRUNC(('TRI-1'!AB27 ),2),0))=2,"E+",IF((ROUND(TRUNC(('TRI-1'!AB27  ),2),0))&lt;=1,"E-","")))))))))))</f>
        <v>A+</v>
      </c>
      <c r="AC27" s="51" t="str">
        <f>IF(OR('TRI-1'!AC27 ="",'TRI-1'!AC27&lt;0,'TRI-1'!AC27  &gt;10),"",IF((ROUND(TRUNC(('TRI-1'!AC27  ),2),0))=10,"A+",IF((ROUND(TRUNC(('TRI-1'!AC27  ),2),0))=9,"A-",IF((ROUND(TRUNC(('TRI-1'!AC27   ),2),0))=8,"B+",IF((ROUND(TRUNC(('TRI-1'!AC27 ),2),0))=7,"B-",IF((ROUND(TRUNC(('TRI-1'!AC27  ),2),0))=6,"C+",IF((ROUND(TRUNC(('TRI-1'!AC27  ),2),0))=5,"C-",IF((ROUND(TRUNC(('TRI-1'!AC27  ),2),0))=4,"D+",IF((ROUND(TRUNC(('TRI-1'!AC27 ),2),0))=3,"D-",IF((ROUND(TRUNC(('TRI-1'!AC27 ),2),0))=2,"E+",IF((ROUND(TRUNC(('TRI-1'!AC27  ),2),0))&lt;=1,"E-","")))))))))))</f>
        <v>A+</v>
      </c>
      <c r="AD27" s="51" t="str">
        <f>IF(OR('TRI-1'!AD27 ="",'TRI-1'!AD27&lt;0,'TRI-1'!AD27  &gt;10),"",IF((ROUND(TRUNC(('TRI-1'!AD27  ),2),0))=10,"A+",IF((ROUND(TRUNC(('TRI-1'!AD27  ),2),0))=9,"A-",IF((ROUND(TRUNC(('TRI-1'!AD27   ),2),0))=8,"B+",IF((ROUND(TRUNC(('TRI-1'!AD27 ),2),0))=7,"B-",IF((ROUND(TRUNC(('TRI-1'!AD27  ),2),0))=6,"C+",IF((ROUND(TRUNC(('TRI-1'!AD27  ),2),0))=5,"C-",IF((ROUND(TRUNC(('TRI-1'!AD27  ),2),0))=4,"D+",IF((ROUND(TRUNC(('TRI-1'!AD27 ),2),0))=3,"D-",IF((ROUND(TRUNC(('TRI-1'!AD27 ),2),0))=2,"E+",IF((ROUND(TRUNC(('TRI-1'!AD27  ),2),0))&lt;=1,"E-","")))))))))))</f>
        <v>A+</v>
      </c>
      <c r="AE27" s="51" t="str">
        <f>IF(OR('TRI-1'!AE27 ="",'TRI-1'!AE27&lt;0,'TRI-1'!AE27  &gt;10),"",IF((ROUND(TRUNC(('TRI-1'!AE27  ),2),0))=10,"A+",IF((ROUND(TRUNC(('TRI-1'!AE27  ),2),0))=9,"A-",IF((ROUND(TRUNC(('TRI-1'!AE27   ),2),0))=8,"B+",IF((ROUND(TRUNC(('TRI-1'!AE27 ),2),0))=7,"B-",IF((ROUND(TRUNC(('TRI-1'!AE27  ),2),0))=6,"C+",IF((ROUND(TRUNC(('TRI-1'!AE27  ),2),0))=5,"C-",IF((ROUND(TRUNC(('TRI-1'!AE27  ),2),0))=4,"D+",IF((ROUND(TRUNC(('TRI-1'!AE27 ),2),0))=3,"D-",IF((ROUND(TRUNC(('TRI-1'!AE27 ),2),0))=2,"E+",IF((ROUND(TRUNC(('TRI-1'!AE27  ),2),0))&lt;=1,"E-","")))))))))))</f>
        <v>A+</v>
      </c>
      <c r="AF27" s="51" t="str">
        <f>IF(OR('TRI-1'!AF27 ="",'TRI-1'!AF27&lt;0,'TRI-1'!AF27  &gt;10),"",IF((ROUND(TRUNC(('TRI-1'!AF27  ),2),0))=10,"A+",IF((ROUND(TRUNC(('TRI-1'!AF27  ),2),0))=9,"A-",IF((ROUND(TRUNC(('TRI-1'!AF27   ),2),0))=8,"B+",IF((ROUND(TRUNC(('TRI-1'!AF27 ),2),0))=7,"B-",IF((ROUND(TRUNC(('TRI-1'!AF27  ),2),0))=6,"C+",IF((ROUND(TRUNC(('TRI-1'!AF27  ),2),0))=5,"C-",IF((ROUND(TRUNC(('TRI-1'!AF27  ),2),0))=4,"D+",IF((ROUND(TRUNC(('TRI-1'!AF27 ),2),0))=3,"D-",IF((ROUND(TRUNC(('TRI-1'!AF27 ),2),0))=2,"E+",IF((ROUND(TRUNC(('TRI-1'!AF27  ),2),0))&lt;=1,"E-","")))))))))))</f>
        <v>A+</v>
      </c>
      <c r="AG27" s="51" t="str">
        <f>IF(OR('TRI-1'!AG27 ="",'TRI-1'!AG27&lt;0,'TRI-1'!AG27  &gt;10),"",IF((ROUND(TRUNC(('TRI-1'!AG27  ),2),0))=10,"A+",IF((ROUND(TRUNC(('TRI-1'!AG27  ),2),0))=9,"A-",IF((ROUND(TRUNC(('TRI-1'!AG27   ),2),0))=8,"B+",IF((ROUND(TRUNC(('TRI-1'!AG27 ),2),0))=7,"B-",IF((ROUND(TRUNC(('TRI-1'!AG27  ),2),0))=6,"C+",IF((ROUND(TRUNC(('TRI-1'!AG27  ),2),0))=5,"C-",IF((ROUND(TRUNC(('TRI-1'!AG27  ),2),0))=4,"D+",IF((ROUND(TRUNC(('TRI-1'!AG27 ),2),0))=3,"D-",IF((ROUND(TRUNC(('TRI-1'!AG27 ),2),0))=2,"E+",IF((ROUND(TRUNC(('TRI-1'!AG27  ),2),0))&lt;=1,"E-","")))))))))))</f>
        <v>A+</v>
      </c>
      <c r="AH27" s="51" t="str">
        <f>IF(OR('TRI-1'!AH27 ="",'TRI-1'!AH27&lt;0,'TRI-1'!AH27  &gt;10),"",IF((ROUND(TRUNC(('TRI-1'!AH27  ),2),0))=10,"A+",IF((ROUND(TRUNC(('TRI-1'!AH27  ),2),0))=9,"A-",IF((ROUND(TRUNC(('TRI-1'!AH27   ),2),0))=8,"B+",IF((ROUND(TRUNC(('TRI-1'!AH27 ),2),0))=7,"B-",IF((ROUND(TRUNC(('TRI-1'!AH27  ),2),0))=6,"C+",IF((ROUND(TRUNC(('TRI-1'!AH27  ),2),0))=5,"C-",IF((ROUND(TRUNC(('TRI-1'!AH27  ),2),0))=4,"D+",IF((ROUND(TRUNC(('TRI-1'!AH27 ),2),0))=3,"D-",IF((ROUND(TRUNC(('TRI-1'!AH27 ),2),0))=2,"E+",IF((ROUND(TRUNC(('TRI-1'!AH27  ),2),0))&lt;=1,"E-","")))))))))))</f>
        <v>B+</v>
      </c>
      <c r="AI27" s="51" t="str">
        <f>IF(OR('TRI-1'!AI27 ="",'TRI-1'!AI27&lt;0,'TRI-1'!AI27  &gt;10),"",IF((ROUND(TRUNC(('TRI-1'!AI27  ),2),0))=10,"A+",IF((ROUND(TRUNC(('TRI-1'!AI27  ),2),0))=9,"A-",IF((ROUND(TRUNC(('TRI-1'!AI27   ),2),0))=8,"B+",IF((ROUND(TRUNC(('TRI-1'!AI27 ),2),0))=7,"B-",IF((ROUND(TRUNC(('TRI-1'!AI27  ),2),0))=6,"C+",IF((ROUND(TRUNC(('TRI-1'!AI27  ),2),0))=5,"C-",IF((ROUND(TRUNC(('TRI-1'!AI27  ),2),0))=4,"D+",IF((ROUND(TRUNC(('TRI-1'!AI27 ),2),0))=3,"D-",IF((ROUND(TRUNC(('TRI-1'!AI27 ),2),0))=2,"E+",IF((ROUND(TRUNC(('TRI-1'!AI27  ),2),0))&lt;=1,"E-","")))))))))))</f>
        <v>B+</v>
      </c>
      <c r="AJ27" s="51" t="str">
        <f>IF(OR('TRI-1'!AJ27 ="",'TRI-1'!AJ27&lt;0,'TRI-1'!AJ27  &gt;10),"",IF((ROUND(TRUNC(('TRI-1'!AJ27  ),2),0))=10,"A+",IF((ROUND(TRUNC(('TRI-1'!AJ27  ),2),0))=9,"A-",IF((ROUND(TRUNC(('TRI-1'!AJ27   ),2),0))=8,"B+",IF((ROUND(TRUNC(('TRI-1'!AJ27 ),2),0))=7,"B-",IF((ROUND(TRUNC(('TRI-1'!AJ27  ),2),0))=6,"C+",IF((ROUND(TRUNC(('TRI-1'!AJ27  ),2),0))=5,"C-",IF((ROUND(TRUNC(('TRI-1'!AJ27  ),2),0))=4,"D+",IF((ROUND(TRUNC(('TRI-1'!AJ27 ),2),0))=3,"D-",IF((ROUND(TRUNC(('TRI-1'!AJ27 ),2),0))=2,"E+",IF((ROUND(TRUNC(('TRI-1'!AJ27  ),2),0))&lt;=1,"E-","")))))))))))</f>
        <v>A+</v>
      </c>
      <c r="AK27" s="51" t="str">
        <f>IF(OR('TRI-1'!AK27 ="",'TRI-1'!AK27&lt;0,'TRI-1'!AK27  &gt;10),"",IF((ROUND(TRUNC(('TRI-1'!AK27  ),2),0))=10,"A+",IF((ROUND(TRUNC(('TRI-1'!AK27  ),2),0))=9,"A-",IF((ROUND(TRUNC(('TRI-1'!AK27   ),2),0))=8,"B+",IF((ROUND(TRUNC(('TRI-1'!AK27 ),2),0))=7,"B-",IF((ROUND(TRUNC(('TRI-1'!AK27  ),2),0))=6,"C+",IF((ROUND(TRUNC(('TRI-1'!AK27  ),2),0))=5,"C-",IF((ROUND(TRUNC(('TRI-1'!AK27  ),2),0))=4,"D+",IF((ROUND(TRUNC(('TRI-1'!AK27 ),2),0))=3,"D-",IF((ROUND(TRUNC(('TRI-1'!AK27 ),2),0))=2,"E+",IF((ROUND(TRUNC(('TRI-1'!AK27  ),2),0))&lt;=1,"E-","")))))))))))</f>
        <v>A+</v>
      </c>
      <c r="AL27" s="51" t="str">
        <f>IF(OR('TRI-1'!AL27 ="",'TRI-1'!AL27&lt;0,'TRI-1'!AL27  &gt;10),"",IF((ROUND(TRUNC(('TRI-1'!AL27  ),2),0))=10,"A+",IF((ROUND(TRUNC(('TRI-1'!AL27  ),2),0))=9,"A-",IF((ROUND(TRUNC(('TRI-1'!AL27   ),2),0))=8,"B+",IF((ROUND(TRUNC(('TRI-1'!AL27 ),2),0))=7,"B-",IF((ROUND(TRUNC(('TRI-1'!AL27  ),2),0))=6,"C+",IF((ROUND(TRUNC(('TRI-1'!AL27  ),2),0))=5,"C-",IF((ROUND(TRUNC(('TRI-1'!AL27  ),2),0))=4,"D+",IF((ROUND(TRUNC(('TRI-1'!AL27 ),2),0))=3,"D-",IF((ROUND(TRUNC(('TRI-1'!AL27 ),2),0))=2,"E+",IF((ROUND(TRUNC(('TRI-1'!AL27  ),2),0))&lt;=1,"E-","")))))))))))</f>
        <v>A+</v>
      </c>
      <c r="AM27" s="51" t="str">
        <f>IF(OR('TRI-1'!AM27 ="",'TRI-1'!AM27&lt;0,'TRI-1'!AM27  &gt;10),"",IF((ROUND(TRUNC(('TRI-1'!AM27  ),2),0))=10,"A+",IF((ROUND(TRUNC(('TRI-1'!AM27  ),2),0))=9,"A-",IF((ROUND(TRUNC(('TRI-1'!AM27   ),2),0))=8,"B+",IF((ROUND(TRUNC(('TRI-1'!AM27 ),2),0))=7,"B-",IF((ROUND(TRUNC(('TRI-1'!AM27  ),2),0))=6,"C+",IF((ROUND(TRUNC(('TRI-1'!AM27  ),2),0))=5,"C-",IF((ROUND(TRUNC(('TRI-1'!AM27  ),2),0))=4,"D+",IF((ROUND(TRUNC(('TRI-1'!AM27 ),2),0))=3,"D-",IF((ROUND(TRUNC(('TRI-1'!AM27 ),2),0))=2,"E+",IF((ROUND(TRUNC(('TRI-1'!AM27  ),2),0))&lt;=1,"E-","")))))))))))</f>
        <v>B-</v>
      </c>
      <c r="AN27" s="51" t="str">
        <f>IF(OR('TRI-1'!AN27 ="",'TRI-1'!AN27&lt;0,'TRI-1'!AN27  &gt;10),"",IF((ROUND(TRUNC(('TRI-1'!AN27  ),2),0))=10,"A+",IF((ROUND(TRUNC(('TRI-1'!AN27  ),2),0))=9,"A-",IF((ROUND(TRUNC(('TRI-1'!AN27   ),2),0))=8,"B+",IF((ROUND(TRUNC(('TRI-1'!AN27 ),2),0))=7,"B-",IF((ROUND(TRUNC(('TRI-1'!AN27  ),2),0))=6,"C+",IF((ROUND(TRUNC(('TRI-1'!AN27  ),2),0))=5,"C-",IF((ROUND(TRUNC(('TRI-1'!AN27  ),2),0))=4,"D+",IF((ROUND(TRUNC(('TRI-1'!AN27 ),2),0))=3,"D-",IF((ROUND(TRUNC(('TRI-1'!AN27 ),2),0))=2,"E+",IF((ROUND(TRUNC(('TRI-1'!AN27  ),2),0))&lt;=1,"E-","")))))))))))</f>
        <v>A+</v>
      </c>
      <c r="AO27" s="51" t="str">
        <f>IF(OR('TRI-1'!AO27 ="",'TRI-1'!AO27&lt;0,'TRI-1'!AO27  &gt;10),"",IF((ROUND(TRUNC(('TRI-1'!AO27  ),2),0))=10,"A+",IF((ROUND(TRUNC(('TRI-1'!AO27  ),2),0))=9,"A-",IF((ROUND(TRUNC(('TRI-1'!AO27   ),2),0))=8,"B+",IF((ROUND(TRUNC(('TRI-1'!AO27 ),2),0))=7,"B-",IF((ROUND(TRUNC(('TRI-1'!AO27  ),2),0))=6,"C+",IF((ROUND(TRUNC(('TRI-1'!AO27  ),2),0))=5,"C-",IF((ROUND(TRUNC(('TRI-1'!AO27  ),2),0))=4,"D+",IF((ROUND(TRUNC(('TRI-1'!AO27 ),2),0))=3,"D-",IF((ROUND(TRUNC(('TRI-1'!AO27 ),2),0))=2,"E+",IF((ROUND(TRUNC(('TRI-1'!AO27  ),2),0))&lt;=1,"E-","")))))))))))</f>
        <v>A+</v>
      </c>
      <c r="AP27" s="51" t="str">
        <f>IF(OR('TRI-1'!AP27 ="",'TRI-1'!AP27&lt;0,'TRI-1'!AP27  &gt;10),"",IF((ROUND(TRUNC(('TRI-1'!AP27  ),2),0))=10,"A+",IF((ROUND(TRUNC(('TRI-1'!AP27  ),2),0))=9,"A-",IF((ROUND(TRUNC(('TRI-1'!AP27   ),2),0))=8,"B+",IF((ROUND(TRUNC(('TRI-1'!AP27 ),2),0))=7,"B-",IF((ROUND(TRUNC(('TRI-1'!AP27  ),2),0))=6,"C+",IF((ROUND(TRUNC(('TRI-1'!AP27  ),2),0))=5,"C-",IF((ROUND(TRUNC(('TRI-1'!AP27  ),2),0))=4,"D+",IF((ROUND(TRUNC(('TRI-1'!AP27 ),2),0))=3,"D-",IF((ROUND(TRUNC(('TRI-1'!AP27 ),2),0))=2,"E+",IF((ROUND(TRUNC(('TRI-1'!AP27  ),2),0))&lt;=1,"E-","")))))))))))</f>
        <v>A+</v>
      </c>
      <c r="AQ27" s="51" t="str">
        <f>IF(OR('TRI-1'!AQ27 ="",'TRI-1'!AQ27&lt;0,'TRI-1'!AQ27  &gt;10),"",IF((ROUND(TRUNC(('TRI-1'!AQ27  ),2),0))=10,"A+",IF((ROUND(TRUNC(('TRI-1'!AQ27  ),2),0))=9,"A-",IF((ROUND(TRUNC(('TRI-1'!AQ27   ),2),0))=8,"B+",IF((ROUND(TRUNC(('TRI-1'!AQ27 ),2),0))=7,"B-",IF((ROUND(TRUNC(('TRI-1'!AQ27  ),2),0))=6,"C+",IF((ROUND(TRUNC(('TRI-1'!AQ27  ),2),0))=5,"C-",IF((ROUND(TRUNC(('TRI-1'!AQ27  ),2),0))=4,"D+",IF((ROUND(TRUNC(('TRI-1'!AQ27 ),2),0))=3,"D-",IF((ROUND(TRUNC(('TRI-1'!AQ27 ),2),0))=2,"E+",IF((ROUND(TRUNC(('TRI-1'!AQ27  ),2),0))&lt;=1,"E-","")))))))))))</f>
        <v>A+</v>
      </c>
      <c r="AR27" s="51" t="str">
        <f>IF(OR('TRI-1'!AR27 ="",'TRI-1'!AR27&lt;0,'TRI-1'!AR27  &gt;10),"",IF((ROUND(TRUNC(('TRI-1'!AR27  ),2),0))=10,"A+",IF((ROUND(TRUNC(('TRI-1'!AR27  ),2),0))=9,"A-",IF((ROUND(TRUNC(('TRI-1'!AR27   ),2),0))=8,"B+",IF((ROUND(TRUNC(('TRI-1'!AR27 ),2),0))=7,"B-",IF((ROUND(TRUNC(('TRI-1'!AR27  ),2),0))=6,"C+",IF((ROUND(TRUNC(('TRI-1'!AR27  ),2),0))=5,"C-",IF((ROUND(TRUNC(('TRI-1'!AR27  ),2),0))=4,"D+",IF((ROUND(TRUNC(('TRI-1'!AR27 ),2),0))=3,"D-",IF((ROUND(TRUNC(('TRI-1'!AR27 ),2),0))=2,"E+",IF((ROUND(TRUNC(('TRI-1'!AR27  ),2),0))&lt;=1,"E-","")))))))))))</f>
        <v>A+</v>
      </c>
      <c r="AS27" s="51" t="str">
        <f>IF(OR('TRI-1'!AS27 ="",'TRI-1'!AS27&lt;0,'TRI-1'!AS27  &gt;10),"",IF((ROUND(TRUNC(('TRI-1'!AS27  ),2),0))=10,"A+",IF((ROUND(TRUNC(('TRI-1'!AS27  ),2),0))=9,"A-",IF((ROUND(TRUNC(('TRI-1'!AS27   ),2),0))=8,"B+",IF((ROUND(TRUNC(('TRI-1'!AS27 ),2),0))=7,"B-",IF((ROUND(TRUNC(('TRI-1'!AS27  ),2),0))=6,"C+",IF((ROUND(TRUNC(('TRI-1'!AS27  ),2),0))=5,"C-",IF((ROUND(TRUNC(('TRI-1'!AS27  ),2),0))=4,"D+",IF((ROUND(TRUNC(('TRI-1'!AS27 ),2),0))=3,"D-",IF((ROUND(TRUNC(('TRI-1'!AS27 ),2),0))=2,"E+",IF((ROUND(TRUNC(('TRI-1'!AS27  ),2),0))&lt;=1,"E-","")))))))))))</f>
        <v>A+</v>
      </c>
      <c r="AT27" s="51" t="str">
        <f>IF(OR('TRI-1'!AT27 ="",'TRI-1'!AT27&lt;0,'TRI-1'!AT27  &gt;10),"",IF((ROUND(TRUNC(('TRI-1'!AT27  ),2),0))=10,"A+",IF((ROUND(TRUNC(('TRI-1'!AT27  ),2),0))=9,"A-",IF((ROUND(TRUNC(('TRI-1'!AT27   ),2),0))=8,"B+",IF((ROUND(TRUNC(('TRI-1'!AT27 ),2),0))=7,"B-",IF((ROUND(TRUNC(('TRI-1'!AT27  ),2),0))=6,"C+",IF((ROUND(TRUNC(('TRI-1'!AT27  ),2),0))=5,"C-",IF((ROUND(TRUNC(('TRI-1'!AT27  ),2),0))=4,"D+",IF((ROUND(TRUNC(('TRI-1'!AT27 ),2),0))=3,"D-",IF((ROUND(TRUNC(('TRI-1'!AT27 ),2),0))=2,"E+",IF((ROUND(TRUNC(('TRI-1'!AT27  ),2),0))&lt;=1,"E-","")))))))))))</f>
        <v>A+</v>
      </c>
      <c r="AU27" s="51" t="str">
        <f>IF(OR('TRI-1'!AU27 ="",'TRI-1'!AU27&lt;0,'TRI-1'!AU27  &gt;10),"",IF((ROUND(TRUNC(('TRI-1'!AU27  ),2),0))=10,"A+",IF((ROUND(TRUNC(('TRI-1'!AU27  ),2),0))=9,"A-",IF((ROUND(TRUNC(('TRI-1'!AU27   ),2),0))=8,"B+",IF((ROUND(TRUNC(('TRI-1'!AU27 ),2),0))=7,"B-",IF((ROUND(TRUNC(('TRI-1'!AU27  ),2),0))=6,"C+",IF((ROUND(TRUNC(('TRI-1'!AU27  ),2),0))=5,"C-",IF((ROUND(TRUNC(('TRI-1'!AU27  ),2),0))=4,"D+",IF((ROUND(TRUNC(('TRI-1'!AU27 ),2),0))=3,"D-",IF((ROUND(TRUNC(('TRI-1'!AU27 ),2),0))=2,"E+",IF((ROUND(TRUNC(('TRI-1'!AU27  ),2),0))&lt;=1,"E-","")))))))))))</f>
        <v>A+</v>
      </c>
      <c r="AV27" s="51" t="str">
        <f>IF(OR('TRI-1'!AV27 ="",'TRI-1'!AV27&lt;0,'TRI-1'!AV27  &gt;10),"",IF((ROUND(TRUNC(('TRI-1'!AV27  ),2),0))=10,"A+",IF((ROUND(TRUNC(('TRI-1'!AV27  ),2),0))=9,"A-",IF((ROUND(TRUNC(('TRI-1'!AV27   ),2),0))=8,"B+",IF((ROUND(TRUNC(('TRI-1'!AV27 ),2),0))=7,"B-",IF((ROUND(TRUNC(('TRI-1'!AV27  ),2),0))=6,"C+",IF((ROUND(TRUNC(('TRI-1'!AV27  ),2),0))=5,"C-",IF((ROUND(TRUNC(('TRI-1'!AV27  ),2),0))=4,"D+",IF((ROUND(TRUNC(('TRI-1'!AV27 ),2),0))=3,"D-",IF((ROUND(TRUNC(('TRI-1'!AV27 ),2),0))=2,"E+",IF((ROUND(TRUNC(('TRI-1'!AV27  ),2),0))&lt;=1,"E-","")))))))))))</f>
        <v>A+</v>
      </c>
      <c r="AW27" s="51" t="str">
        <f>IF(OR('TRI-1'!AW27 ="",'TRI-1'!AW27&lt;0,'TRI-1'!AW27  &gt;10),"",IF((ROUND(TRUNC(('TRI-1'!AW27  ),2),0))=10,"A+",IF((ROUND(TRUNC(('TRI-1'!AW27  ),2),0))=9,"A-",IF((ROUND(TRUNC(('TRI-1'!AW27   ),2),0))=8,"B+",IF((ROUND(TRUNC(('TRI-1'!AW27 ),2),0))=7,"B-",IF((ROUND(TRUNC(('TRI-1'!AW27  ),2),0))=6,"C+",IF((ROUND(TRUNC(('TRI-1'!AW27  ),2),0))=5,"C-",IF((ROUND(TRUNC(('TRI-1'!AW27  ),2),0))=4,"D+",IF((ROUND(TRUNC(('TRI-1'!AW27 ),2),0))=3,"D-",IF((ROUND(TRUNC(('TRI-1'!AW27 ),2),0))=2,"E+",IF((ROUND(TRUNC(('TRI-1'!AW27  ),2),0))&lt;=1,"E-","")))))))))))</f>
        <v>A+</v>
      </c>
      <c r="AX27" s="51" t="str">
        <f>IF(OR('TRI-1'!AX27 ="",'TRI-1'!AX27&lt;0,'TRI-1'!AX27  &gt;10),"",IF((ROUND(TRUNC(('TRI-1'!AX27  ),2),0))=10,"A+",IF((ROUND(TRUNC(('TRI-1'!AX27  ),2),0))=9,"A-",IF((ROUND(TRUNC(('TRI-1'!AX27   ),2),0))=8,"B+",IF((ROUND(TRUNC(('TRI-1'!AX27 ),2),0))=7,"B-",IF((ROUND(TRUNC(('TRI-1'!AX27  ),2),0))=6,"C+",IF((ROUND(TRUNC(('TRI-1'!AX27  ),2),0))=5,"C-",IF((ROUND(TRUNC(('TRI-1'!AX27  ),2),0))=4,"D+",IF((ROUND(TRUNC(('TRI-1'!AX27 ),2),0))=3,"D-",IF((ROUND(TRUNC(('TRI-1'!AX27 ),2),0))=2,"E+",IF((ROUND(TRUNC(('TRI-1'!AX27  ),2),0))&lt;=1,"E-","")))))))))))</f>
        <v>A+</v>
      </c>
      <c r="AY27" s="51" t="str">
        <f>IF(OR('TRI-1'!AY27 ="",'TRI-1'!AY27&lt;0,'TRI-1'!AY27  &gt;10),"",IF((ROUND(TRUNC(('TRI-1'!AY27  ),2),0))=10,"A+",IF((ROUND(TRUNC(('TRI-1'!AY27  ),2),0))=9,"A-",IF((ROUND(TRUNC(('TRI-1'!AY27   ),2),0))=8,"B+",IF((ROUND(TRUNC(('TRI-1'!AY27 ),2),0))=7,"B-",IF((ROUND(TRUNC(('TRI-1'!AY27  ),2),0))=6,"C+",IF((ROUND(TRUNC(('TRI-1'!AY27  ),2),0))=5,"C-",IF((ROUND(TRUNC(('TRI-1'!AY27  ),2),0))=4,"D+",IF((ROUND(TRUNC(('TRI-1'!AY27 ),2),0))=3,"D-",IF((ROUND(TRUNC(('TRI-1'!AY27 ),2),0))=2,"E+",IF((ROUND(TRUNC(('TRI-1'!AY27  ),2),0))&lt;=1,"E-","")))))))))))</f>
        <v>A+</v>
      </c>
      <c r="AZ27" s="51" t="str">
        <f>IF(OR('TRI-1'!AZ27 ="",'TRI-1'!AZ27&lt;0,'TRI-1'!AZ27  &gt;10),"",IF((ROUND(TRUNC(('TRI-1'!AZ27  ),2),0))=10,"A+",IF((ROUND(TRUNC(('TRI-1'!AZ27  ),2),0))=9,"A-",IF((ROUND(TRUNC(('TRI-1'!AZ27   ),2),0))=8,"B+",IF((ROUND(TRUNC(('TRI-1'!AZ27 ),2),0))=7,"B-",IF((ROUND(TRUNC(('TRI-1'!AZ27  ),2),0))=6,"C+",IF((ROUND(TRUNC(('TRI-1'!AZ27  ),2),0))=5,"C-",IF((ROUND(TRUNC(('TRI-1'!AZ27  ),2),0))=4,"D+",IF((ROUND(TRUNC(('TRI-1'!AZ27 ),2),0))=3,"D-",IF((ROUND(TRUNC(('TRI-1'!AZ27 ),2),0))=2,"E+",IF((ROUND(TRUNC(('TRI-1'!AZ27  ),2),0))&lt;=1,"E-","")))))))))))</f>
        <v>A+</v>
      </c>
      <c r="BA27" s="51" t="str">
        <f>IF(OR('TRI-1'!BA27 ="",'TRI-1'!BA27&lt;0,'TRI-1'!BA27  &gt;10),"",IF((ROUND(TRUNC(('TRI-1'!BA27  ),2),0))=10,"A+",IF((ROUND(TRUNC(('TRI-1'!BA27  ),2),0))=9,"A-",IF((ROUND(TRUNC(('TRI-1'!BA27   ),2),0))=8,"B+",IF((ROUND(TRUNC(('TRI-1'!BA27 ),2),0))=7,"B-",IF((ROUND(TRUNC(('TRI-1'!BA27  ),2),0))=6,"C+",IF((ROUND(TRUNC(('TRI-1'!BA27  ),2),0))=5,"C-",IF((ROUND(TRUNC(('TRI-1'!BA27  ),2),0))=4,"D+",IF((ROUND(TRUNC(('TRI-1'!BA27 ),2),0))=3,"D-",IF((ROUND(TRUNC(('TRI-1'!BA27 ),2),0))=2,"E+",IF((ROUND(TRUNC(('TRI-1'!BA27  ),2),0))&lt;=1,"E-","")))))))))))</f>
        <v>A+</v>
      </c>
      <c r="BB27" s="51" t="str">
        <f>IF(OR('TRI-1'!BB27 ="",'TRI-1'!BB27&lt;0,'TRI-1'!BB27  &gt;10),"",IF((ROUND(TRUNC(('TRI-1'!BB27  ),2),0))=10,"A+",IF((ROUND(TRUNC(('TRI-1'!BB27  ),2),0))=9,"A-",IF((ROUND(TRUNC(('TRI-1'!BB27   ),2),0))=8,"B+",IF((ROUND(TRUNC(('TRI-1'!BB27 ),2),0))=7,"B-",IF((ROUND(TRUNC(('TRI-1'!BB27  ),2),0))=6,"C+",IF((ROUND(TRUNC(('TRI-1'!BB27  ),2),0))=5,"C-",IF((ROUND(TRUNC(('TRI-1'!BB27  ),2),0))=4,"D+",IF((ROUND(TRUNC(('TRI-1'!BB27 ),2),0))=3,"D-",IF((ROUND(TRUNC(('TRI-1'!BB27 ),2),0))=2,"E+",IF((ROUND(TRUNC(('TRI-1'!BB27  ),2),0))&lt;=1,"E-","")))))))))))</f>
        <v>A+</v>
      </c>
      <c r="BC27" s="51" t="str">
        <f>IF(OR('TRI-1'!BC27 ="",'TRI-1'!BC27&lt;0,'TRI-1'!BC27  &gt;10),"",IF((ROUND(TRUNC(('TRI-1'!BC27  ),2),0))=10,"A+",IF((ROUND(TRUNC(('TRI-1'!BC27  ),2),0))=9,"A-",IF((ROUND(TRUNC(('TRI-1'!BC27   ),2),0))=8,"B+",IF((ROUND(TRUNC(('TRI-1'!BC27 ),2),0))=7,"B-",IF((ROUND(TRUNC(('TRI-1'!BC27  ),2),0))=6,"C+",IF((ROUND(TRUNC(('TRI-1'!BC27  ),2),0))=5,"C-",IF((ROUND(TRUNC(('TRI-1'!BC27  ),2),0))=4,"D+",IF((ROUND(TRUNC(('TRI-1'!BC27 ),2),0))=3,"D-",IF((ROUND(TRUNC(('TRI-1'!BC27 ),2),0))=2,"E+",IF((ROUND(TRUNC(('TRI-1'!BC27  ),2),0))&lt;=1,"E-","")))))))))))</f>
        <v>A+</v>
      </c>
      <c r="BD27" s="51" t="str">
        <f>IF(OR('TRI-1'!BD27 ="",'TRI-1'!BD27&lt;0,'TRI-1'!BD27  &gt;10),"",IF((ROUND(TRUNC(('TRI-1'!BD27  ),2),0))=10,"A+",IF((ROUND(TRUNC(('TRI-1'!BD27  ),2),0))=9,"A-",IF((ROUND(TRUNC(('TRI-1'!BD27   ),2),0))=8,"B+",IF((ROUND(TRUNC(('TRI-1'!BD27 ),2),0))=7,"B-",IF((ROUND(TRUNC(('TRI-1'!BD27  ),2),0))=6,"C+",IF((ROUND(TRUNC(('TRI-1'!BD27  ),2),0))=5,"C-",IF((ROUND(TRUNC(('TRI-1'!BD27  ),2),0))=4,"D+",IF((ROUND(TRUNC(('TRI-1'!BD27 ),2),0))=3,"D-",IF((ROUND(TRUNC(('TRI-1'!BD27 ),2),0))=2,"E+",IF((ROUND(TRUNC(('TRI-1'!BD27  ),2),0))&lt;=1,"E-","")))))))))))</f>
        <v>A+</v>
      </c>
      <c r="BE27" s="51" t="str">
        <f>IF(OR('TRI-1'!BE27 ="",'TRI-1'!BE27&lt;0,'TRI-1'!BE27  &gt;10),"",IF((ROUND(TRUNC(('TRI-1'!BE27  ),2),0))=10,"A+",IF((ROUND(TRUNC(('TRI-1'!BE27  ),2),0))=9,"A-",IF((ROUND(TRUNC(('TRI-1'!BE27   ),2),0))=8,"B+",IF((ROUND(TRUNC(('TRI-1'!BE27 ),2),0))=7,"B-",IF((ROUND(TRUNC(('TRI-1'!BE27  ),2),0))=6,"C+",IF((ROUND(TRUNC(('TRI-1'!BE27  ),2),0))=5,"C-",IF((ROUND(TRUNC(('TRI-1'!BE27  ),2),0))=4,"D+",IF((ROUND(TRUNC(('TRI-1'!BE27 ),2),0))=3,"D-",IF((ROUND(TRUNC(('TRI-1'!BE27 ),2),0))=2,"E+",IF((ROUND(TRUNC(('TRI-1'!BE27  ),2),0))&lt;=1,"E-","")))))))))))</f>
        <v>A+</v>
      </c>
      <c r="BF27" s="51" t="str">
        <f>IF(OR('TRI-1'!BF27 ="",'TRI-1'!BF27&lt;0,'TRI-1'!BF27  &gt;10),"",IF((ROUND(TRUNC(('TRI-1'!BF27  ),2),0))=10,"A+",IF((ROUND(TRUNC(('TRI-1'!BF27  ),2),0))=9,"A-",IF((ROUND(TRUNC(('TRI-1'!BF27   ),2),0))=8,"B+",IF((ROUND(TRUNC(('TRI-1'!BF27 ),2),0))=7,"B-",IF((ROUND(TRUNC(('TRI-1'!BF27  ),2),0))=6,"C+",IF((ROUND(TRUNC(('TRI-1'!BF27  ),2),0))=5,"C-",IF((ROUND(TRUNC(('TRI-1'!BF27  ),2),0))=4,"D+",IF((ROUND(TRUNC(('TRI-1'!BF27 ),2),0))=3,"D-",IF((ROUND(TRUNC(('TRI-1'!BF27 ),2),0))=2,"E+",IF((ROUND(TRUNC(('TRI-1'!BF27  ),2),0))&lt;=1,"E-","")))))))))))</f>
        <v>A+</v>
      </c>
      <c r="BG27" s="51" t="str">
        <f>IF(OR('TRI-1'!BG27 ="",'TRI-1'!BG27&lt;0,'TRI-1'!BG27  &gt;10),"",IF((ROUND(TRUNC(('TRI-1'!BG27  ),2),0))=10,"A+",IF((ROUND(TRUNC(('TRI-1'!BG27  ),2),0))=9,"A-",IF((ROUND(TRUNC(('TRI-1'!BG27   ),2),0))=8,"B+",IF((ROUND(TRUNC(('TRI-1'!BG27 ),2),0))=7,"B-",IF((ROUND(TRUNC(('TRI-1'!BG27  ),2),0))=6,"C+",IF((ROUND(TRUNC(('TRI-1'!BG27  ),2),0))=5,"C-",IF((ROUND(TRUNC(('TRI-1'!BG27  ),2),0))=4,"D+",IF((ROUND(TRUNC(('TRI-1'!BG27 ),2),0))=3,"D-",IF((ROUND(TRUNC(('TRI-1'!BG27 ),2),0))=2,"E+",IF((ROUND(TRUNC(('TRI-1'!BG27  ),2),0))&lt;=1,"E-","")))))))))))</f>
        <v>A+</v>
      </c>
      <c r="BH27" s="51" t="str">
        <f>IF(OR('TRI-1'!BH27 ="",'TRI-1'!BH27&lt;0,'TRI-1'!BH27  &gt;10),"",IF((ROUND(TRUNC(('TRI-1'!BH27  ),2),0))=10,"A+",IF((ROUND(TRUNC(('TRI-1'!BH27  ),2),0))=9,"A-",IF((ROUND(TRUNC(('TRI-1'!BH27   ),2),0))=8,"B+",IF((ROUND(TRUNC(('TRI-1'!BH27 ),2),0))=7,"B-",IF((ROUND(TRUNC(('TRI-1'!BH27  ),2),0))=6,"C+",IF((ROUND(TRUNC(('TRI-1'!BH27  ),2),0))=5,"C-",IF((ROUND(TRUNC(('TRI-1'!BH27  ),2),0))=4,"D+",IF((ROUND(TRUNC(('TRI-1'!BH27 ),2),0))=3,"D-",IF((ROUND(TRUNC(('TRI-1'!BH27 ),2),0))=2,"E+",IF((ROUND(TRUNC(('TRI-1'!BH27  ),2),0))&lt;=1,"E-","")))))))))))</f>
        <v>A+</v>
      </c>
      <c r="BI27" s="51" t="str">
        <f>IF(OR('TRI-1'!BI27 ="",'TRI-1'!BI27&lt;0,'TRI-1'!BI27  &gt;10),"",IF((ROUND(TRUNC(('TRI-1'!BI27  ),2),0))=10,"A+",IF((ROUND(TRUNC(('TRI-1'!BI27  ),2),0))=9,"A-",IF((ROUND(TRUNC(('TRI-1'!BI27   ),2),0))=8,"B+",IF((ROUND(TRUNC(('TRI-1'!BI27 ),2),0))=7,"B-",IF((ROUND(TRUNC(('TRI-1'!BI27  ),2),0))=6,"C+",IF((ROUND(TRUNC(('TRI-1'!BI27  ),2),0))=5,"C-",IF((ROUND(TRUNC(('TRI-1'!BI27  ),2),0))=4,"D+",IF((ROUND(TRUNC(('TRI-1'!BI27 ),2),0))=3,"D-",IF((ROUND(TRUNC(('TRI-1'!BI27 ),2),0))=2,"E+",IF((ROUND(TRUNC(('TRI-1'!BI27  ),2),0))&lt;=1,"E-","")))))))))))</f>
        <v>A+</v>
      </c>
      <c r="BJ27" s="51" t="str">
        <f>IF(OR('TRI-1'!BJ27 ="",'TRI-1'!BJ27&lt;0,'TRI-1'!BJ27  &gt;10),"",IF((ROUND(TRUNC(('TRI-1'!BJ27  ),2),0))=10,"A+",IF((ROUND(TRUNC(('TRI-1'!BJ27  ),2),0))=9,"A-",IF((ROUND(TRUNC(('TRI-1'!BJ27   ),2),0))=8,"B+",IF((ROUND(TRUNC(('TRI-1'!BJ27 ),2),0))=7,"B-",IF((ROUND(TRUNC(('TRI-1'!BJ27  ),2),0))=6,"C+",IF((ROUND(TRUNC(('TRI-1'!BJ27  ),2),0))=5,"C-",IF((ROUND(TRUNC(('TRI-1'!BJ27  ),2),0))=4,"D+",IF((ROUND(TRUNC(('TRI-1'!BJ27 ),2),0))=3,"D-",IF((ROUND(TRUNC(('TRI-1'!BJ27 ),2),0))=2,"E+",IF((ROUND(TRUNC(('TRI-1'!BJ27  ),2),0))&lt;=1,"E-","")))))))))))</f>
        <v>A+</v>
      </c>
      <c r="BK27" s="51" t="str">
        <f>IF(OR('TRI-1'!BK27 ="",'TRI-1'!BK27&lt;0,'TRI-1'!BK27  &gt;10),"",IF((ROUND(TRUNC(('TRI-1'!BK27  ),2),0))=10,"A+",IF((ROUND(TRUNC(('TRI-1'!BK27  ),2),0))=9,"A-",IF((ROUND(TRUNC(('TRI-1'!BK27   ),2),0))=8,"B+",IF((ROUND(TRUNC(('TRI-1'!BK27 ),2),0))=7,"B-",IF((ROUND(TRUNC(('TRI-1'!BK27  ),2),0))=6,"C+",IF((ROUND(TRUNC(('TRI-1'!BK27  ),2),0))=5,"C-",IF((ROUND(TRUNC(('TRI-1'!BK27  ),2),0))=4,"D+",IF((ROUND(TRUNC(('TRI-1'!BK27 ),2),0))=3,"D-",IF((ROUND(TRUNC(('TRI-1'!BK27 ),2),0))=2,"E+",IF((ROUND(TRUNC(('TRI-1'!BK27  ),2),0))&lt;=1,"E-","")))))))))))</f>
        <v>A+</v>
      </c>
      <c r="BL27" s="51" t="str">
        <f>IF(OR('TRI-1'!BL27 ="",'TRI-1'!BL27&lt;0,'TRI-1'!BL27  &gt;10),"",IF((ROUND(TRUNC(('TRI-1'!BL27  ),2),0))=10,"A+",IF((ROUND(TRUNC(('TRI-1'!BL27  ),2),0))=9,"A-",IF((ROUND(TRUNC(('TRI-1'!BL27   ),2),0))=8,"B+",IF((ROUND(TRUNC(('TRI-1'!BL27 ),2),0))=7,"B-",IF((ROUND(TRUNC(('TRI-1'!BL27  ),2),0))=6,"C+",IF((ROUND(TRUNC(('TRI-1'!BL27  ),2),0))=5,"C-",IF((ROUND(TRUNC(('TRI-1'!BL27  ),2),0))=4,"D+",IF((ROUND(TRUNC(('TRI-1'!BL27 ),2),0))=3,"D-",IF((ROUND(TRUNC(('TRI-1'!BL27 ),2),0))=2,"E+",IF((ROUND(TRUNC(('TRI-1'!BL27  ),2),0))&lt;=1,"E-","")))))))))))</f>
        <v>A+</v>
      </c>
      <c r="BM27" s="51" t="str">
        <f>IF(OR('TRI-1'!BM27 ="",'TRI-1'!BM27&lt;0,'TRI-1'!BM27  &gt;10),"",IF((ROUND(TRUNC(('TRI-1'!BM27  ),2),0))=10,"A+",IF((ROUND(TRUNC(('TRI-1'!BM27  ),2),0))=9,"A-",IF((ROUND(TRUNC(('TRI-1'!BM27   ),2),0))=8,"B+",IF((ROUND(TRUNC(('TRI-1'!BM27 ),2),0))=7,"B-",IF((ROUND(TRUNC(('TRI-1'!BM27  ),2),0))=6,"C+",IF((ROUND(TRUNC(('TRI-1'!BM27  ),2),0))=5,"C-",IF((ROUND(TRUNC(('TRI-1'!BM27  ),2),0))=4,"D+",IF((ROUND(TRUNC(('TRI-1'!BM27 ),2),0))=3,"D-",IF((ROUND(TRUNC(('TRI-1'!BM27 ),2),0))=2,"E+",IF((ROUND(TRUNC(('TRI-1'!BM27  ),2),0))&lt;=1,"E-","")))))))))))</f>
        <v>A+</v>
      </c>
      <c r="BN27" s="51" t="str">
        <f>IF(OR('TRI-1'!BN27 ="",'TRI-1'!BN27&lt;0,'TRI-1'!BN27  &gt;10),"",IF((ROUND(TRUNC(('TRI-1'!BN27  ),2),0))=10,"A+",IF((ROUND(TRUNC(('TRI-1'!BN27  ),2),0))=9,"A-",IF((ROUND(TRUNC(('TRI-1'!BN27   ),2),0))=8,"B+",IF((ROUND(TRUNC(('TRI-1'!BN27 ),2),0))=7,"B-",IF((ROUND(TRUNC(('TRI-1'!BN27  ),2),0))=6,"C+",IF((ROUND(TRUNC(('TRI-1'!BN27  ),2),0))=5,"C-",IF((ROUND(TRUNC(('TRI-1'!BN27  ),2),0))=4,"D+",IF((ROUND(TRUNC(('TRI-1'!BN27 ),2),0))=3,"D-",IF((ROUND(TRUNC(('TRI-1'!BN27 ),2),0))=2,"E+",IF((ROUND(TRUNC(('TRI-1'!BN27  ),2),0))&lt;=1,"E-","")))))))))))</f>
        <v>A+</v>
      </c>
      <c r="BO27" s="51" t="str">
        <f>IF(OR('TRI-1'!BO27 ="",'TRI-1'!BO27&lt;0,'TRI-1'!BO27  &gt;10),"",IF((ROUND(TRUNC(('TRI-1'!BO27  ),2),0))=10,"A+",IF((ROUND(TRUNC(('TRI-1'!BO27  ),2),0))=9,"A-",IF((ROUND(TRUNC(('TRI-1'!BO27   ),2),0))=8,"B+",IF((ROUND(TRUNC(('TRI-1'!BO27 ),2),0))=7,"B-",IF((ROUND(TRUNC(('TRI-1'!BO27  ),2),0))=6,"C+",IF((ROUND(TRUNC(('TRI-1'!BO27  ),2),0))=5,"C-",IF((ROUND(TRUNC(('TRI-1'!BO27  ),2),0))=4,"D+",IF((ROUND(TRUNC(('TRI-1'!BO27 ),2),0))=3,"D-",IF((ROUND(TRUNC(('TRI-1'!BO27 ),2),0))=2,"E+",IF((ROUND(TRUNC(('TRI-1'!BO27  ),2),0))&lt;=1,"E-","")))))))))))</f>
        <v>A+</v>
      </c>
      <c r="BP27" s="51" t="str">
        <f>IF(OR('TRI-1'!BP27 ="",'TRI-1'!BP27&lt;0,'TRI-1'!BP27  &gt;10),"",IF((ROUND(TRUNC(('TRI-1'!BP27  ),2),0))=10,"A+",IF((ROUND(TRUNC(('TRI-1'!BP27  ),2),0))=9,"A-",IF((ROUND(TRUNC(('TRI-1'!BP27   ),2),0))=8,"B+",IF((ROUND(TRUNC(('TRI-1'!BP27 ),2),0))=7,"B-",IF((ROUND(TRUNC(('TRI-1'!BP27  ),2),0))=6,"C+",IF((ROUND(TRUNC(('TRI-1'!BP27  ),2),0))=5,"C-",IF((ROUND(TRUNC(('TRI-1'!BP27  ),2),0))=4,"D+",IF((ROUND(TRUNC(('TRI-1'!BP27 ),2),0))=3,"D-",IF((ROUND(TRUNC(('TRI-1'!BP27 ),2),0))=2,"E+",IF((ROUND(TRUNC(('TRI-1'!BP27  ),2),0))&lt;=1,"E-","")))))))))))</f>
        <v>A+</v>
      </c>
      <c r="BQ27" s="51" t="str">
        <f>IF(OR('TRI-1'!BQ27 ="",'TRI-1'!BQ27&lt;0,'TRI-1'!BQ27  &gt;10),"",IF((ROUND(TRUNC(('TRI-1'!BQ27  ),2),0))=10,"A+",IF((ROUND(TRUNC(('TRI-1'!BQ27  ),2),0))=9,"A-",IF((ROUND(TRUNC(('TRI-1'!BQ27   ),2),0))=8,"B+",IF((ROUND(TRUNC(('TRI-1'!BQ27 ),2),0))=7,"B-",IF((ROUND(TRUNC(('TRI-1'!BQ27  ),2),0))=6,"C+",IF((ROUND(TRUNC(('TRI-1'!BQ27  ),2),0))=5,"C-",IF((ROUND(TRUNC(('TRI-1'!BQ27  ),2),0))=4,"D+",IF((ROUND(TRUNC(('TRI-1'!BQ27 ),2),0))=3,"D-",IF((ROUND(TRUNC(('TRI-1'!BQ27 ),2),0))=2,"E+",IF((ROUND(TRUNC(('TRI-1'!BQ27  ),2),0))&lt;=1,"E-","")))))))))))</f>
        <v>A+</v>
      </c>
      <c r="BR27" s="51" t="str">
        <f>IF(OR('TRI-1'!BR27 ="",'TRI-1'!BR27&lt;0,'TRI-1'!BR27  &gt;10),"",IF((ROUND(TRUNC(('TRI-1'!BR27  ),2),0))=10,"A+",IF((ROUND(TRUNC(('TRI-1'!BR27  ),2),0))=9,"A-",IF((ROUND(TRUNC(('TRI-1'!BR27   ),2),0))=8,"B+",IF((ROUND(TRUNC(('TRI-1'!BR27 ),2),0))=7,"B-",IF((ROUND(TRUNC(('TRI-1'!BR27  ),2),0))=6,"C+",IF((ROUND(TRUNC(('TRI-1'!BR27  ),2),0))=5,"C-",IF((ROUND(TRUNC(('TRI-1'!BR27  ),2),0))=4,"D+",IF((ROUND(TRUNC(('TRI-1'!BR27 ),2),0))=3,"D-",IF((ROUND(TRUNC(('TRI-1'!BR27 ),2),0))=2,"E+",IF((ROUND(TRUNC(('TRI-1'!BR27  ),2),0))&lt;=1,"E-","")))))))))))</f>
        <v>A+</v>
      </c>
      <c r="BS27" s="51" t="str">
        <f>IF(OR('TRI-1'!BS27 ="",'TRI-1'!BS27&lt;0,'TRI-1'!BS27  &gt;10),"",IF((ROUND(TRUNC(('TRI-1'!BS27  ),2),0))=10,"A+",IF((ROUND(TRUNC(('TRI-1'!BS27  ),2),0))=9,"A-",IF((ROUND(TRUNC(('TRI-1'!BS27   ),2),0))=8,"B+",IF((ROUND(TRUNC(('TRI-1'!BS27 ),2),0))=7,"B-",IF((ROUND(TRUNC(('TRI-1'!BS27  ),2),0))=6,"C+",IF((ROUND(TRUNC(('TRI-1'!BS27  ),2),0))=5,"C-",IF((ROUND(TRUNC(('TRI-1'!BS27  ),2),0))=4,"D+",IF((ROUND(TRUNC(('TRI-1'!BS27 ),2),0))=3,"D-",IF((ROUND(TRUNC(('TRI-1'!BS27 ),2),0))=2,"E+",IF((ROUND(TRUNC(('TRI-1'!BS27  ),2),0))&lt;=1,"E-","")))))))))))</f>
        <v>A+</v>
      </c>
      <c r="BT27" s="51" t="str">
        <f>IF(OR('TRI-1'!BT27 ="",'TRI-1'!BT27&lt;0,'TRI-1'!BT27  &gt;10),"",IF((ROUND(TRUNC(('TRI-1'!BT27  ),2),0))=10,"A+",IF((ROUND(TRUNC(('TRI-1'!BT27  ),2),0))=9,"A-",IF((ROUND(TRUNC(('TRI-1'!BT27   ),2),0))=8,"B+",IF((ROUND(TRUNC(('TRI-1'!BT27 ),2),0))=7,"B-",IF((ROUND(TRUNC(('TRI-1'!BT27  ),2),0))=6,"C+",IF((ROUND(TRUNC(('TRI-1'!BT27  ),2),0))=5,"C-",IF((ROUND(TRUNC(('TRI-1'!BT27  ),2),0))=4,"D+",IF((ROUND(TRUNC(('TRI-1'!BT27 ),2),0))=3,"D-",IF((ROUND(TRUNC(('TRI-1'!BT27 ),2),0))=2,"E+",IF((ROUND(TRUNC(('TRI-1'!BT27  ),2),0))&lt;=1,"E-","")))))))))))</f>
        <v>A+</v>
      </c>
      <c r="BU27" s="51" t="str">
        <f>IF(OR('TRI-1'!BU27 ="",'TRI-1'!BU27&lt;0,'TRI-1'!BU27  &gt;10),"",IF((ROUND(TRUNC(('TRI-1'!BU27  ),2),0))=10,"A+",IF((ROUND(TRUNC(('TRI-1'!BU27  ),2),0))=9,"A-",IF((ROUND(TRUNC(('TRI-1'!BU27   ),2),0))=8,"B+",IF((ROUND(TRUNC(('TRI-1'!BU27 ),2),0))=7,"B-",IF((ROUND(TRUNC(('TRI-1'!BU27  ),2),0))=6,"C+",IF((ROUND(TRUNC(('TRI-1'!BU27  ),2),0))=5,"C-",IF((ROUND(TRUNC(('TRI-1'!BU27  ),2),0))=4,"D+",IF((ROUND(TRUNC(('TRI-1'!BU27 ),2),0))=3,"D-",IF((ROUND(TRUNC(('TRI-1'!BU27 ),2),0))=2,"E+",IF((ROUND(TRUNC(('TRI-1'!BU27  ),2),0))&lt;=1,"E-","")))))))))))</f>
        <v>A+</v>
      </c>
      <c r="BV27" s="51" t="str">
        <f>IF(OR('TRI-1'!BV27 ="",'TRI-1'!BV27&lt;0,'TRI-1'!BV27  &gt;10),"",IF((ROUND(TRUNC(('TRI-1'!BV27  ),2),0))=10,"A+",IF((ROUND(TRUNC(('TRI-1'!BV27  ),2),0))=9,"A-",IF((ROUND(TRUNC(('TRI-1'!BV27   ),2),0))=8,"B+",IF((ROUND(TRUNC(('TRI-1'!BV27 ),2),0))=7,"B-",IF((ROUND(TRUNC(('TRI-1'!BV27  ),2),0))=6,"C+",IF((ROUND(TRUNC(('TRI-1'!BV27  ),2),0))=5,"C-",IF((ROUND(TRUNC(('TRI-1'!BV27  ),2),0))=4,"D+",IF((ROUND(TRUNC(('TRI-1'!BV27 ),2),0))=3,"D-",IF((ROUND(TRUNC(('TRI-1'!BV27 ),2),0))=2,"E+",IF((ROUND(TRUNC(('TRI-1'!BV27  ),2),0))&lt;=1,"E-","")))))))))))</f>
        <v>A+</v>
      </c>
      <c r="BW27" s="51" t="str">
        <f>IF(OR('TRI-1'!BW27 ="",'TRI-1'!BW27&lt;0,'TRI-1'!BW27  &gt;10),"",IF((ROUND(TRUNC(('TRI-1'!BW27  ),2),0))=10,"A+",IF((ROUND(TRUNC(('TRI-1'!BW27  ),2),0))=9,"A-",IF((ROUND(TRUNC(('TRI-1'!BW27   ),2),0))=8,"B+",IF((ROUND(TRUNC(('TRI-1'!BW27 ),2),0))=7,"B-",IF((ROUND(TRUNC(('TRI-1'!BW27  ),2),0))=6,"C+",IF((ROUND(TRUNC(('TRI-1'!BW27  ),2),0))=5,"C-",IF((ROUND(TRUNC(('TRI-1'!BW27  ),2),0))=4,"D+",IF((ROUND(TRUNC(('TRI-1'!BW27 ),2),0))=3,"D-",IF((ROUND(TRUNC(('TRI-1'!BW27 ),2),0))=2,"E+",IF((ROUND(TRUNC(('TRI-1'!BW27  ),2),0))&lt;=1,"E-","")))))))))))</f>
        <v>A+</v>
      </c>
      <c r="BX27" s="51" t="str">
        <f>IF(OR('TRI-1'!BX27 ="",'TRI-1'!BX27&lt;0,'TRI-1'!BX27  &gt;10),"",IF((ROUND(TRUNC(('TRI-1'!BX27  ),2),0))=10,"A+",IF((ROUND(TRUNC(('TRI-1'!BX27  ),2),0))=9,"A-",IF((ROUND(TRUNC(('TRI-1'!BX27   ),2),0))=8,"B+",IF((ROUND(TRUNC(('TRI-1'!BX27 ),2),0))=7,"B-",IF((ROUND(TRUNC(('TRI-1'!BX27  ),2),0))=6,"C+",IF((ROUND(TRUNC(('TRI-1'!BX27  ),2),0))=5,"C-",IF((ROUND(TRUNC(('TRI-1'!BX27  ),2),0))=4,"D+",IF((ROUND(TRUNC(('TRI-1'!BX27 ),2),0))=3,"D-",IF((ROUND(TRUNC(('TRI-1'!BX27 ),2),0))=2,"E+",IF((ROUND(TRUNC(('TRI-1'!BX27  ),2),0))&lt;=1,"E-","")))))))))))</f>
        <v>A+</v>
      </c>
      <c r="BY27" s="51" t="str">
        <f>IF(OR('TRI-1'!BY27 ="",'TRI-1'!BY27&lt;0,'TRI-1'!BY27  &gt;10),"",IF((ROUND(TRUNC(('TRI-1'!BY27  ),2),0))=10,"A+",IF((ROUND(TRUNC(('TRI-1'!BY27  ),2),0))=9,"A-",IF((ROUND(TRUNC(('TRI-1'!BY27   ),2),0))=8,"B+",IF((ROUND(TRUNC(('TRI-1'!BY27 ),2),0))=7,"B-",IF((ROUND(TRUNC(('TRI-1'!BY27  ),2),0))=6,"C+",IF((ROUND(TRUNC(('TRI-1'!BY27  ),2),0))=5,"C-",IF((ROUND(TRUNC(('TRI-1'!BY27  ),2),0))=4,"D+",IF((ROUND(TRUNC(('TRI-1'!BY27 ),2),0))=3,"D-",IF((ROUND(TRUNC(('TRI-1'!BY27 ),2),0))=2,"E+",IF((ROUND(TRUNC(('TRI-1'!BY27  ),2),0))&lt;=1,"E-","")))))))))))</f>
        <v>A+</v>
      </c>
      <c r="BZ27" s="51" t="str">
        <f>IF(OR('TRI-1'!BZ27 ="",'TRI-1'!BZ27&lt;0,'TRI-1'!BZ27  &gt;10),"",IF((ROUND(TRUNC(('TRI-1'!BZ27  ),2),0))=10,"A+",IF((ROUND(TRUNC(('TRI-1'!BZ27  ),2),0))=9,"A-",IF((ROUND(TRUNC(('TRI-1'!BZ27   ),2),0))=8,"B+",IF((ROUND(TRUNC(('TRI-1'!BZ27 ),2),0))=7,"B-",IF((ROUND(TRUNC(('TRI-1'!BZ27  ),2),0))=6,"C+",IF((ROUND(TRUNC(('TRI-1'!BZ27  ),2),0))=5,"C-",IF((ROUND(TRUNC(('TRI-1'!BZ27  ),2),0))=4,"D+",IF((ROUND(TRUNC(('TRI-1'!BZ27 ),2),0))=3,"D-",IF((ROUND(TRUNC(('TRI-1'!BZ27 ),2),0))=2,"E+",IF((ROUND(TRUNC(('TRI-1'!BZ27  ),2),0))&lt;=1,"E-","")))))))))))</f>
        <v>A+</v>
      </c>
      <c r="CA27" s="51" t="str">
        <f>IF(OR('TRI-1'!CA27 ="",'TRI-1'!CA27&lt;0,'TRI-1'!CA27  &gt;10),"",IF((ROUND(TRUNC(('TRI-1'!CA27  ),2),0))=10,"A+",IF((ROUND(TRUNC(('TRI-1'!CA27  ),2),0))=9,"A-",IF((ROUND(TRUNC(('TRI-1'!CA27   ),2),0))=8,"B+",IF((ROUND(TRUNC(('TRI-1'!CA27 ),2),0))=7,"B-",IF((ROUND(TRUNC(('TRI-1'!CA27  ),2),0))=6,"C+",IF((ROUND(TRUNC(('TRI-1'!CA27  ),2),0))=5,"C-",IF((ROUND(TRUNC(('TRI-1'!CA27  ),2),0))=4,"D+",IF((ROUND(TRUNC(('TRI-1'!CA27 ),2),0))=3,"D-",IF((ROUND(TRUNC(('TRI-1'!CA27 ),2),0))=2,"E+",IF((ROUND(TRUNC(('TRI-1'!CA27  ),2),0))&lt;=1,"E-","")))))))))))</f>
        <v>A+</v>
      </c>
      <c r="CB27" s="51" t="str">
        <f>IF(OR('TRI-1'!CB27 ="",'TRI-1'!CB27&lt;0,'TRI-1'!CB27  &gt;10),"",IF((ROUND(TRUNC(('TRI-1'!CB27  ),2),0))=10,"A+",IF((ROUND(TRUNC(('TRI-1'!CB27  ),2),0))=9,"A-",IF((ROUND(TRUNC(('TRI-1'!CB27   ),2),0))=8,"B+",IF((ROUND(TRUNC(('TRI-1'!CB27 ),2),0))=7,"B-",IF((ROUND(TRUNC(('TRI-1'!CB27  ),2),0))=6,"C+",IF((ROUND(TRUNC(('TRI-1'!CB27  ),2),0))=5,"C-",IF((ROUND(TRUNC(('TRI-1'!CB27  ),2),0))=4,"D+",IF((ROUND(TRUNC(('TRI-1'!CB27 ),2),0))=3,"D-",IF((ROUND(TRUNC(('TRI-1'!CB27 ),2),0))=2,"E+",IF((ROUND(TRUNC(('TRI-1'!CB27  ),2),0))&lt;=1,"E-","")))))))))))</f>
        <v>A+</v>
      </c>
      <c r="CC27" s="51" t="str">
        <f>IF(OR('TRI-1'!CC27 ="",'TRI-1'!CC27&lt;0,'TRI-1'!CC27  &gt;10),"",IF((ROUND(TRUNC(('TRI-1'!CC27  ),2),0))=10,"A+",IF((ROUND(TRUNC(('TRI-1'!CC27  ),2),0))=9,"A-",IF((ROUND(TRUNC(('TRI-1'!CC27   ),2),0))=8,"B+",IF((ROUND(TRUNC(('TRI-1'!CC27 ),2),0))=7,"B-",IF((ROUND(TRUNC(('TRI-1'!CC27  ),2),0))=6,"C+",IF((ROUND(TRUNC(('TRI-1'!CC27  ),2),0))=5,"C-",IF((ROUND(TRUNC(('TRI-1'!CC27  ),2),0))=4,"D+",IF((ROUND(TRUNC(('TRI-1'!CC27 ),2),0))=3,"D-",IF((ROUND(TRUNC(('TRI-1'!CC27 ),2),0))=2,"E+",IF((ROUND(TRUNC(('TRI-1'!CC27  ),2),0))&lt;=1,"E-","")))))))))))</f>
        <v>A+</v>
      </c>
      <c r="CD27" s="51" t="str">
        <f>IF(OR('TRI-1'!CD27 ="",'TRI-1'!CD27&lt;0,'TRI-1'!CD27  &gt;10),"",IF((ROUND(TRUNC(('TRI-1'!CD27  ),2),0))=10,"A+",IF((ROUND(TRUNC(('TRI-1'!CD27  ),2),0))=9,"A-",IF((ROUND(TRUNC(('TRI-1'!CD27   ),2),0))=8,"B+",IF((ROUND(TRUNC(('TRI-1'!CD27 ),2),0))=7,"B-",IF((ROUND(TRUNC(('TRI-1'!CD27  ),2),0))=6,"C+",IF((ROUND(TRUNC(('TRI-1'!CD27  ),2),0))=5,"C-",IF((ROUND(TRUNC(('TRI-1'!CD27  ),2),0))=4,"D+",IF((ROUND(TRUNC(('TRI-1'!CD27 ),2),0))=3,"D-",IF((ROUND(TRUNC(('TRI-1'!CD27 ),2),0))=2,"E+",IF((ROUND(TRUNC(('TRI-1'!CD27  ),2),0))&lt;=1,"E-","")))))))))))</f>
        <v>A+</v>
      </c>
      <c r="CE27" s="51" t="str">
        <f>IF(OR('TRI-1'!CE27 ="",'TRI-1'!CE27&lt;0,'TRI-1'!CE27  &gt;10),"",IF((ROUND(TRUNC(('TRI-1'!CE27  ),2),0))=10,"A+",IF((ROUND(TRUNC(('TRI-1'!CE27  ),2),0))=9,"A-",IF((ROUND(TRUNC(('TRI-1'!CE27   ),2),0))=8,"B+",IF((ROUND(TRUNC(('TRI-1'!CE27 ),2),0))=7,"B-",IF((ROUND(TRUNC(('TRI-1'!CE27  ),2),0))=6,"C+",IF((ROUND(TRUNC(('TRI-1'!CE27  ),2),0))=5,"C-",IF((ROUND(TRUNC(('TRI-1'!CE27  ),2),0))=4,"D+",IF((ROUND(TRUNC(('TRI-1'!CE27 ),2),0))=3,"D-",IF((ROUND(TRUNC(('TRI-1'!CE27 ),2),0))=2,"E+",IF((ROUND(TRUNC(('TRI-1'!CE27  ),2),0))&lt;=1,"E-","")))))))))))</f>
        <v>A+</v>
      </c>
      <c r="CF27" s="51" t="str">
        <f>IF(OR('TRI-1'!CF27 ="",'TRI-1'!CF27&lt;0,'TRI-1'!CF27  &gt;10),"",IF((ROUND(TRUNC(('TRI-1'!CF27  ),2),0))=10,"A+",IF((ROUND(TRUNC(('TRI-1'!CF27  ),2),0))=9,"A-",IF((ROUND(TRUNC(('TRI-1'!CF27   ),2),0))=8,"B+",IF((ROUND(TRUNC(('TRI-1'!CF27 ),2),0))=7,"B-",IF((ROUND(TRUNC(('TRI-1'!CF27  ),2),0))=6,"C+",IF((ROUND(TRUNC(('TRI-1'!CF27  ),2),0))=5,"C-",IF((ROUND(TRUNC(('TRI-1'!CF27  ),2),0))=4,"D+",IF((ROUND(TRUNC(('TRI-1'!CF27 ),2),0))=3,"D-",IF((ROUND(TRUNC(('TRI-1'!CF27 ),2),0))=2,"E+",IF((ROUND(TRUNC(('TRI-1'!CF27  ),2),0))&lt;=1,"E-","")))))))))))</f>
        <v>A+</v>
      </c>
      <c r="CG27" s="51" t="str">
        <f>IF(OR('TRI-1'!CG27 ="",'TRI-1'!CG27&lt;0,'TRI-1'!CG27  &gt;10),"",IF((ROUND(TRUNC(('TRI-1'!CG27  ),2),0))=10,"A+",IF((ROUND(TRUNC(('TRI-1'!CG27  ),2),0))=9,"A-",IF((ROUND(TRUNC(('TRI-1'!CG27   ),2),0))=8,"B+",IF((ROUND(TRUNC(('TRI-1'!CG27 ),2),0))=7,"B-",IF((ROUND(TRUNC(('TRI-1'!CG27  ),2),0))=6,"C+",IF((ROUND(TRUNC(('TRI-1'!CG27  ),2),0))=5,"C-",IF((ROUND(TRUNC(('TRI-1'!CG27  ),2),0))=4,"D+",IF((ROUND(TRUNC(('TRI-1'!CG27 ),2),0))=3,"D-",IF((ROUND(TRUNC(('TRI-1'!CG27 ),2),0))=2,"E+",IF((ROUND(TRUNC(('TRI-1'!CG27  ),2),0))&lt;=1,"E-","")))))))))))</f>
        <v>A+</v>
      </c>
      <c r="CH27" s="51" t="str">
        <f>IF(OR('TRI-1'!CH27 ="",'TRI-1'!CH27&lt;0,'TRI-1'!CH27  &gt;10),"",IF((ROUND(TRUNC(('TRI-1'!CH27  ),2),0))=10,"A+",IF((ROUND(TRUNC(('TRI-1'!CH27  ),2),0))=9,"A-",IF((ROUND(TRUNC(('TRI-1'!CH27   ),2),0))=8,"B+",IF((ROUND(TRUNC(('TRI-1'!CH27 ),2),0))=7,"B-",IF((ROUND(TRUNC(('TRI-1'!CH27  ),2),0))=6,"C+",IF((ROUND(TRUNC(('TRI-1'!CH27  ),2),0))=5,"C-",IF((ROUND(TRUNC(('TRI-1'!CH27  ),2),0))=4,"D+",IF((ROUND(TRUNC(('TRI-1'!CH27 ),2),0))=3,"D-",IF((ROUND(TRUNC(('TRI-1'!CH27 ),2),0))=2,"E+",IF((ROUND(TRUNC(('TRI-1'!CH27  ),2),0))&lt;=1,"E-","")))))))))))</f>
        <v>A+</v>
      </c>
      <c r="CI27" s="51" t="str">
        <f>IF(OR('TRI-1'!CI27 ="",'TRI-1'!CI27&lt;0,'TRI-1'!CI27  &gt;10),"",IF((ROUND(TRUNC(('TRI-1'!CI27  ),2),0))=10,"A+",IF((ROUND(TRUNC(('TRI-1'!CI27  ),2),0))=9,"A-",IF((ROUND(TRUNC(('TRI-1'!CI27   ),2),0))=8,"B+",IF((ROUND(TRUNC(('TRI-1'!CI27 ),2),0))=7,"B-",IF((ROUND(TRUNC(('TRI-1'!CI27  ),2),0))=6,"C+",IF((ROUND(TRUNC(('TRI-1'!CI27  ),2),0))=5,"C-",IF((ROUND(TRUNC(('TRI-1'!CI27  ),2),0))=4,"D+",IF((ROUND(TRUNC(('TRI-1'!CI27 ),2),0))=3,"D-",IF((ROUND(TRUNC(('TRI-1'!CI27 ),2),0))=2,"E+",IF((ROUND(TRUNC(('TRI-1'!CI27  ),2),0))&lt;=1,"E-","")))))))))))</f>
        <v>A+</v>
      </c>
      <c r="CJ27" s="51" t="str">
        <f>IF(OR('TRI-1'!CJ27 ="",'TRI-1'!CJ27&lt;0,'TRI-1'!CJ27  &gt;10),"",IF((ROUND(TRUNC(('TRI-1'!CJ27  ),2),0))=10,"A+",IF((ROUND(TRUNC(('TRI-1'!CJ27  ),2),0))=9,"A-",IF((ROUND(TRUNC(('TRI-1'!CJ27   ),2),0))=8,"B+",IF((ROUND(TRUNC(('TRI-1'!CJ27 ),2),0))=7,"B-",IF((ROUND(TRUNC(('TRI-1'!CJ27  ),2),0))=6,"C+",IF((ROUND(TRUNC(('TRI-1'!CJ27  ),2),0))=5,"C-",IF((ROUND(TRUNC(('TRI-1'!CJ27  ),2),0))=4,"D+",IF((ROUND(TRUNC(('TRI-1'!CJ27 ),2),0))=3,"D-",IF((ROUND(TRUNC(('TRI-1'!CJ27 ),2),0))=2,"E+",IF((ROUND(TRUNC(('TRI-1'!CJ27  ),2),0))&lt;=1,"E-","")))))))))))</f>
        <v>A+</v>
      </c>
      <c r="CK27" s="51" t="str">
        <f>IF(OR('TRI-1'!CK27 ="",'TRI-1'!CK27&lt;0,'TRI-1'!CK27  &gt;10),"",IF((ROUND(TRUNC(('TRI-1'!CK27  ),2),0))=10,"A+",IF((ROUND(TRUNC(('TRI-1'!CK27  ),2),0))=9,"A-",IF((ROUND(TRUNC(('TRI-1'!CK27   ),2),0))=8,"B+",IF((ROUND(TRUNC(('TRI-1'!CK27 ),2),0))=7,"B-",IF((ROUND(TRUNC(('TRI-1'!CK27  ),2),0))=6,"C+",IF((ROUND(TRUNC(('TRI-1'!CK27  ),2),0))=5,"C-",IF((ROUND(TRUNC(('TRI-1'!CK27  ),2),0))=4,"D+",IF((ROUND(TRUNC(('TRI-1'!CK27 ),2),0))=3,"D-",IF((ROUND(TRUNC(('TRI-1'!CK27 ),2),0))=2,"E+",IF((ROUND(TRUNC(('TRI-1'!CK27  ),2),0))&lt;=1,"E-","")))))))))))</f>
        <v>A+</v>
      </c>
      <c r="CL27" s="51" t="str">
        <f>IF(OR('TRI-1'!CL27 ="",'TRI-1'!CL27&lt;0,'TRI-1'!CL27  &gt;10),"",IF((ROUND(TRUNC(('TRI-1'!CL27  ),2),0))=10,"A+",IF((ROUND(TRUNC(('TRI-1'!CL27  ),2),0))=9,"A-",IF((ROUND(TRUNC(('TRI-1'!CL27   ),2),0))=8,"B+",IF((ROUND(TRUNC(('TRI-1'!CL27 ),2),0))=7,"B-",IF((ROUND(TRUNC(('TRI-1'!CL27  ),2),0))=6,"C+",IF((ROUND(TRUNC(('TRI-1'!CL27  ),2),0))=5,"C-",IF((ROUND(TRUNC(('TRI-1'!CL27  ),2),0))=4,"D+",IF((ROUND(TRUNC(('TRI-1'!CL27 ),2),0))=3,"D-",IF((ROUND(TRUNC(('TRI-1'!CL27 ),2),0))=2,"E+",IF((ROUND(TRUNC(('TRI-1'!CL27  ),2),0))&lt;=1,"E-","")))))))))))</f>
        <v>A+</v>
      </c>
      <c r="CM27" s="51" t="str">
        <f>IF(OR('TRI-1'!CM27 ="",'TRI-1'!CM27&lt;0,'TRI-1'!CM27  &gt;10),"",IF((ROUND(TRUNC(('TRI-1'!CM27  ),2),0))=10,"A+",IF((ROUND(TRUNC(('TRI-1'!CM27  ),2),0))=9,"A-",IF((ROUND(TRUNC(('TRI-1'!CM27   ),2),0))=8,"B+",IF((ROUND(TRUNC(('TRI-1'!CM27 ),2),0))=7,"B-",IF((ROUND(TRUNC(('TRI-1'!CM27  ),2),0))=6,"C+",IF((ROUND(TRUNC(('TRI-1'!CM27  ),2),0))=5,"C-",IF((ROUND(TRUNC(('TRI-1'!CM27  ),2),0))=4,"D+",IF((ROUND(TRUNC(('TRI-1'!CM27 ),2),0))=3,"D-",IF((ROUND(TRUNC(('TRI-1'!CM27 ),2),0))=2,"E+",IF((ROUND(TRUNC(('TRI-1'!CM27  ),2),0))&lt;=1,"E-","")))))))))))</f>
        <v>A+</v>
      </c>
      <c r="CN27" s="51" t="str">
        <f>IF(OR('TRI-1'!CN27 ="",'TRI-1'!CN27&lt;0,'TRI-1'!CN27  &gt;10),"",IF((ROUND(TRUNC(('TRI-1'!CN27  ),2),0))=10,"A+",IF((ROUND(TRUNC(('TRI-1'!CN27  ),2),0))=9,"A-",IF((ROUND(TRUNC(('TRI-1'!CN27   ),2),0))=8,"B+",IF((ROUND(TRUNC(('TRI-1'!CN27 ),2),0))=7,"B-",IF((ROUND(TRUNC(('TRI-1'!CN27  ),2),0))=6,"C+",IF((ROUND(TRUNC(('TRI-1'!CN27  ),2),0))=5,"C-",IF((ROUND(TRUNC(('TRI-1'!CN27  ),2),0))=4,"D+",IF((ROUND(TRUNC(('TRI-1'!CN27 ),2),0))=3,"D-",IF((ROUND(TRUNC(('TRI-1'!CN27 ),2),0))=2,"E+",IF((ROUND(TRUNC(('TRI-1'!CN27  ),2),0))&lt;=1,"E-","")))))))))))</f>
        <v>A+</v>
      </c>
      <c r="CO27" s="51" t="str">
        <f>IF(OR('TRI-1'!CO27 ="",'TRI-1'!CO27&lt;0,'TRI-1'!CO27  &gt;10),"",IF((ROUND(TRUNC(('TRI-1'!CO27  ),2),0))=10,"A+",IF((ROUND(TRUNC(('TRI-1'!CO27  ),2),0))=9,"A-",IF((ROUND(TRUNC(('TRI-1'!CO27   ),2),0))=8,"B+",IF((ROUND(TRUNC(('TRI-1'!CO27 ),2),0))=7,"B-",IF((ROUND(TRUNC(('TRI-1'!CO27  ),2),0))=6,"C+",IF((ROUND(TRUNC(('TRI-1'!CO27  ),2),0))=5,"C-",IF((ROUND(TRUNC(('TRI-1'!CO27  ),2),0))=4,"D+",IF((ROUND(TRUNC(('TRI-1'!CO27 ),2),0))=3,"D-",IF((ROUND(TRUNC(('TRI-1'!CO27 ),2),0))=2,"E+",IF((ROUND(TRUNC(('TRI-1'!CO27  ),2),0))&lt;=1,"E-","")))))))))))</f>
        <v>A+</v>
      </c>
      <c r="CP27" s="51" t="str">
        <f>IF(OR('TRI-1'!CP27 ="",'TRI-1'!CP27&lt;0,'TRI-1'!CP27  &gt;10),"",IF((ROUND(TRUNC(('TRI-1'!CP27  ),2),0))=10,"A+",IF((ROUND(TRUNC(('TRI-1'!CP27  ),2),0))=9,"A-",IF((ROUND(TRUNC(('TRI-1'!CP27   ),2),0))=8,"B+",IF((ROUND(TRUNC(('TRI-1'!CP27 ),2),0))=7,"B-",IF((ROUND(TRUNC(('TRI-1'!CP27  ),2),0))=6,"C+",IF((ROUND(TRUNC(('TRI-1'!CP27  ),2),0))=5,"C-",IF((ROUND(TRUNC(('TRI-1'!CP27  ),2),0))=4,"D+",IF((ROUND(TRUNC(('TRI-1'!CP27 ),2),0))=3,"D-",IF((ROUND(TRUNC(('TRI-1'!CP27 ),2),0))=2,"E+",IF((ROUND(TRUNC(('TRI-1'!CP27  ),2),0))&lt;=1,"E-","")))))))))))</f>
        <v>A+</v>
      </c>
      <c r="CQ27" s="51" t="str">
        <f>IF(OR('TRI-1'!CQ27 ="",'TRI-1'!CQ27&lt;0,'TRI-1'!CQ27  &gt;10),"",IF((ROUND(TRUNC(('TRI-1'!CQ27  ),2),0))=10,"A+",IF((ROUND(TRUNC(('TRI-1'!CQ27  ),2),0))=9,"A-",IF((ROUND(TRUNC(('TRI-1'!CQ27   ),2),0))=8,"B+",IF((ROUND(TRUNC(('TRI-1'!CQ27 ),2),0))=7,"B-",IF((ROUND(TRUNC(('TRI-1'!CQ27  ),2),0))=6,"C+",IF((ROUND(TRUNC(('TRI-1'!CQ27  ),2),0))=5,"C-",IF((ROUND(TRUNC(('TRI-1'!CQ27  ),2),0))=4,"D+",IF((ROUND(TRUNC(('TRI-1'!CQ27 ),2),0))=3,"D-",IF((ROUND(TRUNC(('TRI-1'!CQ27 ),2),0))=2,"E+",IF((ROUND(TRUNC(('TRI-1'!CQ27  ),2),0))&lt;=1,"E-","")))))))))))</f>
        <v>A+</v>
      </c>
      <c r="CR27" s="51" t="str">
        <f>IF(OR('TRI-1'!CR27 ="",'TRI-1'!CR27&lt;0,'TRI-1'!CR27  &gt;10),"",IF((ROUND(TRUNC(('TRI-1'!CR27  ),2),0))=10,"A+",IF((ROUND(TRUNC(('TRI-1'!CR27  ),2),0))=9,"A-",IF((ROUND(TRUNC(('TRI-1'!CR27   ),2),0))=8,"B+",IF((ROUND(TRUNC(('TRI-1'!CR27 ),2),0))=7,"B-",IF((ROUND(TRUNC(('TRI-1'!CR27  ),2),0))=6,"C+",IF((ROUND(TRUNC(('TRI-1'!CR27  ),2),0))=5,"C-",IF((ROUND(TRUNC(('TRI-1'!CR27  ),2),0))=4,"D+",IF((ROUND(TRUNC(('TRI-1'!CR27 ),2),0))=3,"D-",IF((ROUND(TRUNC(('TRI-1'!CR27 ),2),0))=2,"E+",IF((ROUND(TRUNC(('TRI-1'!CR27  ),2),0))&lt;=1,"E-","")))))))))))</f>
        <v>A+</v>
      </c>
      <c r="CS27" s="51" t="str">
        <f>IF(OR('TRI-1'!CS27 ="",'TRI-1'!CS27&lt;0,'TRI-1'!CS27  &gt;10),"",IF((ROUND(TRUNC(('TRI-1'!CS27  ),2),0))=10,"A+",IF((ROUND(TRUNC(('TRI-1'!CS27  ),2),0))=9,"A-",IF((ROUND(TRUNC(('TRI-1'!CS27   ),2),0))=8,"B+",IF((ROUND(TRUNC(('TRI-1'!CS27 ),2),0))=7,"B-",IF((ROUND(TRUNC(('TRI-1'!CS27  ),2),0))=6,"C+",IF((ROUND(TRUNC(('TRI-1'!CS27  ),2),0))=5,"C-",IF((ROUND(TRUNC(('TRI-1'!CS27  ),2),0))=4,"D+",IF((ROUND(TRUNC(('TRI-1'!CS27 ),2),0))=3,"D-",IF((ROUND(TRUNC(('TRI-1'!CS27 ),2),0))=2,"E+",IF((ROUND(TRUNC(('TRI-1'!CS27  ),2),0))&lt;=1,"E-","")))))))))))</f>
        <v>A+</v>
      </c>
      <c r="CT27" s="51" t="str">
        <f>IF(OR('TRI-1'!CT27 ="",'TRI-1'!CT27&lt;0,'TRI-1'!CT27  &gt;10),"",IF((ROUND(TRUNC(('TRI-1'!CT27  ),2),0))=10,"A+",IF((ROUND(TRUNC(('TRI-1'!CT27  ),2),0))=9,"A-",IF((ROUND(TRUNC(('TRI-1'!CT27   ),2),0))=8,"B+",IF((ROUND(TRUNC(('TRI-1'!CT27 ),2),0))=7,"B-",IF((ROUND(TRUNC(('TRI-1'!CT27  ),2),0))=6,"C+",IF((ROUND(TRUNC(('TRI-1'!CT27  ),2),0))=5,"C-",IF((ROUND(TRUNC(('TRI-1'!CT27  ),2),0))=4,"D+",IF((ROUND(TRUNC(('TRI-1'!CT27 ),2),0))=3,"D-",IF((ROUND(TRUNC(('TRI-1'!CT27 ),2),0))=2,"E+",IF((ROUND(TRUNC(('TRI-1'!CT27  ),2),0))&lt;=1,"E-","")))))))))))</f>
        <v>A+</v>
      </c>
      <c r="CU27" s="51" t="str">
        <f>IF(OR('TRI-1'!CU27 ="",'TRI-1'!CU27&lt;0,'TRI-1'!CU27  &gt;10),"",IF((ROUND(TRUNC(('TRI-1'!CU27  ),2),0))=10,"A+",IF((ROUND(TRUNC(('TRI-1'!CU27  ),2),0))=9,"A-",IF((ROUND(TRUNC(('TRI-1'!CU27   ),2),0))=8,"B+",IF((ROUND(TRUNC(('TRI-1'!CU27 ),2),0))=7,"B-",IF((ROUND(TRUNC(('TRI-1'!CU27  ),2),0))=6,"C+",IF((ROUND(TRUNC(('TRI-1'!CU27  ),2),0))=5,"C-",IF((ROUND(TRUNC(('TRI-1'!CU27  ),2),0))=4,"D+",IF((ROUND(TRUNC(('TRI-1'!CU27 ),2),0))=3,"D-",IF((ROUND(TRUNC(('TRI-1'!CU27 ),2),0))=2,"E+",IF((ROUND(TRUNC(('TRI-1'!CU27  ),2),0))&lt;=1,"E-","")))))))))))</f>
        <v>A+</v>
      </c>
      <c r="CV27" s="51" t="str">
        <f>IF(OR('TRI-1'!CV27 ="",'TRI-1'!CV27&lt;0,'TRI-1'!CV27  &gt;10),"",IF((ROUND(TRUNC(('TRI-1'!CV27  ),2),0))=10,"A+",IF((ROUND(TRUNC(('TRI-1'!CV27  ),2),0))=9,"A-",IF((ROUND(TRUNC(('TRI-1'!CV27   ),2),0))=8,"B+",IF((ROUND(TRUNC(('TRI-1'!CV27 ),2),0))=7,"B-",IF((ROUND(TRUNC(('TRI-1'!CV27  ),2),0))=6,"C+",IF((ROUND(TRUNC(('TRI-1'!CV27  ),2),0))=5,"C-",IF((ROUND(TRUNC(('TRI-1'!CV27  ),2),0))=4,"D+",IF((ROUND(TRUNC(('TRI-1'!CV27 ),2),0))=3,"D-",IF((ROUND(TRUNC(('TRI-1'!CV27 ),2),0))=2,"E+",IF((ROUND(TRUNC(('TRI-1'!CV27  ),2),0))&lt;=1,"E-","")))))))))))</f>
        <v>A+</v>
      </c>
      <c r="CW27" s="51" t="str">
        <f>IF(OR('TRI-1'!CW27 ="",'TRI-1'!CW27&lt;0,'TRI-1'!CW27  &gt;10),"",IF((ROUND(TRUNC(('TRI-1'!CW27  ),2),0))=10,"A+",IF((ROUND(TRUNC(('TRI-1'!CW27  ),2),0))=9,"A-",IF((ROUND(TRUNC(('TRI-1'!CW27   ),2),0))=8,"B+",IF((ROUND(TRUNC(('TRI-1'!CW27 ),2),0))=7,"B-",IF((ROUND(TRUNC(('TRI-1'!CW27  ),2),0))=6,"C+",IF((ROUND(TRUNC(('TRI-1'!CW27  ),2),0))=5,"C-",IF((ROUND(TRUNC(('TRI-1'!CW27  ),2),0))=4,"D+",IF((ROUND(TRUNC(('TRI-1'!CW27 ),2),0))=3,"D-",IF((ROUND(TRUNC(('TRI-1'!CW27 ),2),0))=2,"E+",IF((ROUND(TRUNC(('TRI-1'!CW27  ),2),0))&lt;=1,"E-","")))))))))))</f>
        <v>A+</v>
      </c>
      <c r="CX27" s="51" t="str">
        <f>IF(OR('TRI-1'!CX27 ="",'TRI-1'!CX27&lt;0,'TRI-1'!CX27  &gt;10),"",IF((ROUND(TRUNC(('TRI-1'!CX27  ),2),0))=10,"A+",IF((ROUND(TRUNC(('TRI-1'!CX27  ),2),0))=9,"A-",IF((ROUND(TRUNC(('TRI-1'!CX27   ),2),0))=8,"B+",IF((ROUND(TRUNC(('TRI-1'!CX27 ),2),0))=7,"B-",IF((ROUND(TRUNC(('TRI-1'!CX27  ),2),0))=6,"C+",IF((ROUND(TRUNC(('TRI-1'!CX27  ),2),0))=5,"C-",IF((ROUND(TRUNC(('TRI-1'!CX27  ),2),0))=4,"D+",IF((ROUND(TRUNC(('TRI-1'!CX27 ),2),0))=3,"D-",IF((ROUND(TRUNC(('TRI-1'!CX27 ),2),0))=2,"E+",IF((ROUND(TRUNC(('TRI-1'!CX27  ),2),0))&lt;=1,"E-","")))))))))))</f>
        <v>A+</v>
      </c>
      <c r="CY27" s="51" t="str">
        <f>IF(OR('TRI-1'!CY27 ="",'TRI-1'!CY27&lt;0,'TRI-1'!CY27  &gt;10),"",IF((ROUND(TRUNC(('TRI-1'!CY27  ),2),0))=10,"A+",IF((ROUND(TRUNC(('TRI-1'!CY27  ),2),0))=9,"A-",IF((ROUND(TRUNC(('TRI-1'!CY27   ),2),0))=8,"B+",IF((ROUND(TRUNC(('TRI-1'!CY27 ),2),0))=7,"B-",IF((ROUND(TRUNC(('TRI-1'!CY27  ),2),0))=6,"C+",IF((ROUND(TRUNC(('TRI-1'!CY27  ),2),0))=5,"C-",IF((ROUND(TRUNC(('TRI-1'!CY27  ),2),0))=4,"D+",IF((ROUND(TRUNC(('TRI-1'!CY27 ),2),0))=3,"D-",IF((ROUND(TRUNC(('TRI-1'!CY27 ),2),0))=2,"E+",IF((ROUND(TRUNC(('TRI-1'!CY27  ),2),0))&lt;=1,"E-","")))))))))))</f>
        <v>A+</v>
      </c>
      <c r="CZ27" s="51" t="str">
        <f>IF(OR('TRI-1'!CZ27 ="",'TRI-1'!CZ27&lt;0,'TRI-1'!CZ27  &gt;10),"",IF((ROUND(TRUNC(('TRI-1'!CZ27  ),2),0))=10,"A+",IF((ROUND(TRUNC(('TRI-1'!CZ27  ),2),0))=9,"A-",IF((ROUND(TRUNC(('TRI-1'!CZ27   ),2),0))=8,"B+",IF((ROUND(TRUNC(('TRI-1'!CZ27 ),2),0))=7,"B-",IF((ROUND(TRUNC(('TRI-1'!CZ27  ),2),0))=6,"C+",IF((ROUND(TRUNC(('TRI-1'!CZ27  ),2),0))=5,"C-",IF((ROUND(TRUNC(('TRI-1'!CZ27  ),2),0))=4,"D+",IF((ROUND(TRUNC(('TRI-1'!CZ27 ),2),0))=3,"D-",IF((ROUND(TRUNC(('TRI-1'!CZ27 ),2),0))=2,"E+",IF((ROUND(TRUNC(('TRI-1'!CZ27  ),2),0))&lt;=1,"E-","")))))))))))</f>
        <v>A+</v>
      </c>
      <c r="DA27" s="51" t="str">
        <f>IF(OR('TRI-1'!DA27 ="",'TRI-1'!DA27&lt;0,'TRI-1'!DA27  &gt;10),"",IF((ROUND(TRUNC(('TRI-1'!DA27  ),2),0))=10,"A+",IF((ROUND(TRUNC(('TRI-1'!DA27  ),2),0))=9,"A-",IF((ROUND(TRUNC(('TRI-1'!DA27   ),2),0))=8,"B+",IF((ROUND(TRUNC(('TRI-1'!DA27 ),2),0))=7,"B-",IF((ROUND(TRUNC(('TRI-1'!DA27  ),2),0))=6,"C+",IF((ROUND(TRUNC(('TRI-1'!DA27  ),2),0))=5,"C-",IF((ROUND(TRUNC(('TRI-1'!DA27  ),2),0))=4,"D+",IF((ROUND(TRUNC(('TRI-1'!DA27 ),2),0))=3,"D-",IF((ROUND(TRUNC(('TRI-1'!DA27 ),2),0))=2,"E+",IF((ROUND(TRUNC(('TRI-1'!DA27  ),2),0))&lt;=1,"E-","")))))))))))</f>
        <v>A+</v>
      </c>
      <c r="DB27" s="51" t="str">
        <f>IF(OR('TRI-1'!DB27 ="",'TRI-1'!DB27&lt;0,'TRI-1'!DB27  &gt;10),"",IF((ROUND(TRUNC(('TRI-1'!DB27  ),2),0))=10,"A+",IF((ROUND(TRUNC(('TRI-1'!DB27  ),2),0))=9,"A-",IF((ROUND(TRUNC(('TRI-1'!DB27   ),2),0))=8,"B+",IF((ROUND(TRUNC(('TRI-1'!DB27 ),2),0))=7,"B-",IF((ROUND(TRUNC(('TRI-1'!DB27  ),2),0))=6,"C+",IF((ROUND(TRUNC(('TRI-1'!DB27  ),2),0))=5,"C-",IF((ROUND(TRUNC(('TRI-1'!DB27  ),2),0))=4,"D+",IF((ROUND(TRUNC(('TRI-1'!DB27 ),2),0))=3,"D-",IF((ROUND(TRUNC(('TRI-1'!DB27 ),2),0))=2,"E+",IF((ROUND(TRUNC(('TRI-1'!DB27  ),2),0))&lt;=1,"E-","")))))))))))</f>
        <v>A+</v>
      </c>
      <c r="DC27" s="51" t="str">
        <f>IF(OR('TRI-1'!DC27 ="",'TRI-1'!DC27&lt;0,'TRI-1'!DC27  &gt;10),"",IF((ROUND(TRUNC(('TRI-1'!DC27  ),2),0))=10,"A+",IF((ROUND(TRUNC(('TRI-1'!DC27  ),2),0))=9,"A-",IF((ROUND(TRUNC(('TRI-1'!DC27   ),2),0))=8,"B+",IF((ROUND(TRUNC(('TRI-1'!DC27 ),2),0))=7,"B-",IF((ROUND(TRUNC(('TRI-1'!DC27  ),2),0))=6,"C+",IF((ROUND(TRUNC(('TRI-1'!DC27  ),2),0))=5,"C-",IF((ROUND(TRUNC(('TRI-1'!DC27  ),2),0))=4,"D+",IF((ROUND(TRUNC(('TRI-1'!DC27 ),2),0))=3,"D-",IF((ROUND(TRUNC(('TRI-1'!DC27 ),2),0))=2,"E+",IF((ROUND(TRUNC(('TRI-1'!DC27  ),2),0))&lt;=1,"E-","")))))))))))</f>
        <v>A+</v>
      </c>
      <c r="DD27" s="51" t="str">
        <f>IF(OR('TRI-1'!DD27 ="",'TRI-1'!DD27&lt;0,'TRI-1'!DD27  &gt;10),"",IF((ROUND(TRUNC(('TRI-1'!DD27  ),2),0))=10,"A+",IF((ROUND(TRUNC(('TRI-1'!DD27  ),2),0))=9,"A-",IF((ROUND(TRUNC(('TRI-1'!DD27   ),2),0))=8,"B+",IF((ROUND(TRUNC(('TRI-1'!DD27 ),2),0))=7,"B-",IF((ROUND(TRUNC(('TRI-1'!DD27  ),2),0))=6,"C+",IF((ROUND(TRUNC(('TRI-1'!DD27  ),2),0))=5,"C-",IF((ROUND(TRUNC(('TRI-1'!DD27  ),2),0))=4,"D+",IF((ROUND(TRUNC(('TRI-1'!DD27 ),2),0))=3,"D-",IF((ROUND(TRUNC(('TRI-1'!DD27 ),2),0))=2,"E+",IF((ROUND(TRUNC(('TRI-1'!DD27  ),2),0))&lt;=1,"E-","")))))))))))</f>
        <v>A+</v>
      </c>
      <c r="DE27" s="51" t="str">
        <f>IF(OR('TRI-1'!DE27 ="",'TRI-1'!DE27&lt;0,'TRI-1'!DE27  &gt;10),"",IF((ROUND(TRUNC(('TRI-1'!DE27  ),2),0))=10,"A+",IF((ROUND(TRUNC(('TRI-1'!DE27  ),2),0))=9,"A-",IF((ROUND(TRUNC(('TRI-1'!DE27   ),2),0))=8,"B+",IF((ROUND(TRUNC(('TRI-1'!DE27 ),2),0))=7,"B-",IF((ROUND(TRUNC(('TRI-1'!DE27  ),2),0))=6,"C+",IF((ROUND(TRUNC(('TRI-1'!DE27  ),2),0))=5,"C-",IF((ROUND(TRUNC(('TRI-1'!DE27  ),2),0))=4,"D+",IF((ROUND(TRUNC(('TRI-1'!DE27 ),2),0))=3,"D-",IF((ROUND(TRUNC(('TRI-1'!DE27 ),2),0))=2,"E+",IF((ROUND(TRUNC(('TRI-1'!DE27  ),2),0))&lt;=1,"E-","")))))))))))</f>
        <v>A+</v>
      </c>
      <c r="DF27" s="51" t="str">
        <f>IF(OR('TRI-1'!DF27 ="",'TRI-1'!DF27&lt;0,'TRI-1'!DF27  &gt;10),"",IF((ROUND(TRUNC(('TRI-1'!DF27  ),2),0))=10,"A+",IF((ROUND(TRUNC(('TRI-1'!DF27  ),2),0))=9,"A-",IF((ROUND(TRUNC(('TRI-1'!DF27   ),2),0))=8,"B+",IF((ROUND(TRUNC(('TRI-1'!DF27 ),2),0))=7,"B-",IF((ROUND(TRUNC(('TRI-1'!DF27  ),2),0))=6,"C+",IF((ROUND(TRUNC(('TRI-1'!DF27  ),2),0))=5,"C-",IF((ROUND(TRUNC(('TRI-1'!DF27  ),2),0))=4,"D+",IF((ROUND(TRUNC(('TRI-1'!DF27 ),2),0))=3,"D-",IF((ROUND(TRUNC(('TRI-1'!DF27 ),2),0))=2,"E+",IF((ROUND(TRUNC(('TRI-1'!DF27  ),2),0))&lt;=1,"E-","")))))))))))</f>
        <v>A+</v>
      </c>
      <c r="DG27" s="51" t="str">
        <f>IF(OR('TRI-1'!DG27 ="",'TRI-1'!DG27&lt;0,'TRI-1'!DG27  &gt;10),"",IF((ROUND(TRUNC(('TRI-1'!DG27  ),2),0))=10,"A+",IF((ROUND(TRUNC(('TRI-1'!DG27  ),2),0))=9,"A-",IF((ROUND(TRUNC(('TRI-1'!DG27   ),2),0))=8,"B+",IF((ROUND(TRUNC(('TRI-1'!DG27 ),2),0))=7,"B-",IF((ROUND(TRUNC(('TRI-1'!DG27  ),2),0))=6,"C+",IF((ROUND(TRUNC(('TRI-1'!DG27  ),2),0))=5,"C-",IF((ROUND(TRUNC(('TRI-1'!DG27  ),2),0))=4,"D+",IF((ROUND(TRUNC(('TRI-1'!DG27 ),2),0))=3,"D-",IF((ROUND(TRUNC(('TRI-1'!DG27 ),2),0))=2,"E+",IF((ROUND(TRUNC(('TRI-1'!DG27  ),2),0))&lt;=1,"E-","")))))))))))</f>
        <v>A+</v>
      </c>
      <c r="DH27" s="51" t="str">
        <f>IF(OR('TRI-1'!DH27 ="",'TRI-1'!DH27&lt;0,'TRI-1'!DH27  &gt;10),"",IF((ROUND(TRUNC(('TRI-1'!DH27  ),2),0))=10,"A+",IF((ROUND(TRUNC(('TRI-1'!DH27  ),2),0))=9,"A-",IF((ROUND(TRUNC(('TRI-1'!DH27   ),2),0))=8,"B+",IF((ROUND(TRUNC(('TRI-1'!DH27 ),2),0))=7,"B-",IF((ROUND(TRUNC(('TRI-1'!DH27  ),2),0))=6,"C+",IF((ROUND(TRUNC(('TRI-1'!DH27  ),2),0))=5,"C-",IF((ROUND(TRUNC(('TRI-1'!DH27  ),2),0))=4,"D+",IF((ROUND(TRUNC(('TRI-1'!DH27 ),2),0))=3,"D-",IF((ROUND(TRUNC(('TRI-1'!DH27 ),2),0))=2,"E+",IF((ROUND(TRUNC(('TRI-1'!DH27  ),2),0))&lt;=1,"E-","")))))))))))</f>
        <v>A+</v>
      </c>
      <c r="DI27" s="51" t="str">
        <f>IF(OR('TRI-1'!DI27 ="",'TRI-1'!DI27&lt;0,'TRI-1'!DI27  &gt;10),"",IF((ROUND(TRUNC(('TRI-1'!DI27  ),2),0))=10,"A+",IF((ROUND(TRUNC(('TRI-1'!DI27  ),2),0))=9,"A-",IF((ROUND(TRUNC(('TRI-1'!DI27   ),2),0))=8,"B+",IF((ROUND(TRUNC(('TRI-1'!DI27 ),2),0))=7,"B-",IF((ROUND(TRUNC(('TRI-1'!DI27  ),2),0))=6,"C+",IF((ROUND(TRUNC(('TRI-1'!DI27  ),2),0))=5,"C-",IF((ROUND(TRUNC(('TRI-1'!DI27  ),2),0))=4,"D+",IF((ROUND(TRUNC(('TRI-1'!DI27 ),2),0))=3,"D-",IF((ROUND(TRUNC(('TRI-1'!DI27 ),2),0))=2,"E+",IF((ROUND(TRUNC(('TRI-1'!DI27  ),2),0))&lt;=1,"E-","")))))))))))</f>
        <v>A+</v>
      </c>
      <c r="DJ27" s="51" t="str">
        <f>IF(OR('TRI-1'!DJ27 ="",'TRI-1'!DJ27&lt;0,'TRI-1'!DJ27  &gt;10),"",IF((ROUND(TRUNC(('TRI-1'!DJ27  ),2),0))=10,"A+",IF((ROUND(TRUNC(('TRI-1'!DJ27  ),2),0))=9,"A-",IF((ROUND(TRUNC(('TRI-1'!DJ27   ),2),0))=8,"B+",IF((ROUND(TRUNC(('TRI-1'!DJ27 ),2),0))=7,"B-",IF((ROUND(TRUNC(('TRI-1'!DJ27  ),2),0))=6,"C+",IF((ROUND(TRUNC(('TRI-1'!DJ27  ),2),0))=5,"C-",IF((ROUND(TRUNC(('TRI-1'!DJ27  ),2),0))=4,"D+",IF((ROUND(TRUNC(('TRI-1'!DJ27 ),2),0))=3,"D-",IF((ROUND(TRUNC(('TRI-1'!DJ27 ),2),0))=2,"E+",IF((ROUND(TRUNC(('TRI-1'!DJ27  ),2),0))&lt;=1,"E-","")))))))))))</f>
        <v>A+</v>
      </c>
      <c r="DK27" s="51" t="str">
        <f>IF(OR('TRI-1'!DK27 ="",'TRI-1'!DK27&lt;0,'TRI-1'!DK27  &gt;10),"",IF((ROUND(TRUNC(('TRI-1'!DK27  ),2),0))=10,"A+",IF((ROUND(TRUNC(('TRI-1'!DK27  ),2),0))=9,"A-",IF((ROUND(TRUNC(('TRI-1'!DK27   ),2),0))=8,"B+",IF((ROUND(TRUNC(('TRI-1'!DK27 ),2),0))=7,"B-",IF((ROUND(TRUNC(('TRI-1'!DK27  ),2),0))=6,"C+",IF((ROUND(TRUNC(('TRI-1'!DK27  ),2),0))=5,"C-",IF((ROUND(TRUNC(('TRI-1'!DK27  ),2),0))=4,"D+",IF((ROUND(TRUNC(('TRI-1'!DK27 ),2),0))=3,"D-",IF((ROUND(TRUNC(('TRI-1'!DK27 ),2),0))=2,"E+",IF((ROUND(TRUNC(('TRI-1'!DK27  ),2),0))&lt;=1,"E-","")))))))))))</f>
        <v>A+</v>
      </c>
      <c r="DL27" s="51" t="str">
        <f>IF(OR('TRI-1'!DL27 ="",'TRI-1'!DL27&lt;0,'TRI-1'!DL27  &gt;10),"",IF((ROUND(TRUNC(('TRI-1'!DL27  ),2),0))=10,"A+",IF((ROUND(TRUNC(('TRI-1'!DL27  ),2),0))=9,"A-",IF((ROUND(TRUNC(('TRI-1'!DL27   ),2),0))=8,"B+",IF((ROUND(TRUNC(('TRI-1'!DL27 ),2),0))=7,"B-",IF((ROUND(TRUNC(('TRI-1'!DL27  ),2),0))=6,"C+",IF((ROUND(TRUNC(('TRI-1'!DL27  ),2),0))=5,"C-",IF((ROUND(TRUNC(('TRI-1'!DL27  ),2),0))=4,"D+",IF((ROUND(TRUNC(('TRI-1'!DL27 ),2),0))=3,"D-",IF((ROUND(TRUNC(('TRI-1'!DL27 ),2),0))=2,"E+",IF((ROUND(TRUNC(('TRI-1'!DL27  ),2),0))&lt;=1,"E-","")))))))))))</f>
        <v>A+</v>
      </c>
      <c r="DM27" s="51" t="str">
        <f>IF(OR('TRI-1'!DM27 ="",'TRI-1'!DM27&lt;0,'TRI-1'!DM27  &gt;10),"",IF((ROUND(TRUNC(('TRI-1'!DM27  ),2),0))=10,"A+",IF((ROUND(TRUNC(('TRI-1'!DM27  ),2),0))=9,"A-",IF((ROUND(TRUNC(('TRI-1'!DM27   ),2),0))=8,"B+",IF((ROUND(TRUNC(('TRI-1'!DM27 ),2),0))=7,"B-",IF((ROUND(TRUNC(('TRI-1'!DM27  ),2),0))=6,"C+",IF((ROUND(TRUNC(('TRI-1'!DM27  ),2),0))=5,"C-",IF((ROUND(TRUNC(('TRI-1'!DM27  ),2),0))=4,"D+",IF((ROUND(TRUNC(('TRI-1'!DM27 ),2),0))=3,"D-",IF((ROUND(TRUNC(('TRI-1'!DM27 ),2),0))=2,"E+",IF((ROUND(TRUNC(('TRI-1'!DM27  ),2),0))&lt;=1,"E-","")))))))))))</f>
        <v>A+</v>
      </c>
      <c r="DN27" s="51" t="str">
        <f>IF(OR('TRI-1'!DN27 ="",'TRI-1'!DN27&lt;0,'TRI-1'!DN27  &gt;10),"",IF((ROUND(TRUNC(('TRI-1'!DN27  ),2),0))=10,"A+",IF((ROUND(TRUNC(('TRI-1'!DN27  ),2),0))=9,"A-",IF((ROUND(TRUNC(('TRI-1'!DN27   ),2),0))=8,"B+",IF((ROUND(TRUNC(('TRI-1'!DN27 ),2),0))=7,"B-",IF((ROUND(TRUNC(('TRI-1'!DN27  ),2),0))=6,"C+",IF((ROUND(TRUNC(('TRI-1'!DN27  ),2),0))=5,"C-",IF((ROUND(TRUNC(('TRI-1'!DN27  ),2),0))=4,"D+",IF((ROUND(TRUNC(('TRI-1'!DN27 ),2),0))=3,"D-",IF((ROUND(TRUNC(('TRI-1'!DN27 ),2),0))=2,"E+",IF((ROUND(TRUNC(('TRI-1'!DN27  ),2),0))&lt;=1,"E-","")))))))))))</f>
        <v>A+</v>
      </c>
      <c r="DO27" s="51" t="str">
        <f>IF(OR('TRI-1'!DO27 ="",'TRI-1'!DO27&lt;0,'TRI-1'!DO27  &gt;10),"",IF((ROUND(TRUNC(('TRI-1'!DO27  ),2),0))=10,"A+",IF((ROUND(TRUNC(('TRI-1'!DO27  ),2),0))=9,"A-",IF((ROUND(TRUNC(('TRI-1'!DO27   ),2),0))=8,"B+",IF((ROUND(TRUNC(('TRI-1'!DO27 ),2),0))=7,"B-",IF((ROUND(TRUNC(('TRI-1'!DO27  ),2),0))=6,"C+",IF((ROUND(TRUNC(('TRI-1'!DO27  ),2),0))=5,"C-",IF((ROUND(TRUNC(('TRI-1'!DO27  ),2),0))=4,"D+",IF((ROUND(TRUNC(('TRI-1'!DO27 ),2),0))=3,"D-",IF((ROUND(TRUNC(('TRI-1'!DO27 ),2),0))=2,"E+",IF((ROUND(TRUNC(('TRI-1'!DO27  ),2),0))&lt;=1,"E-","")))))))))))</f>
        <v>A+</v>
      </c>
      <c r="DP27" s="51" t="str">
        <f>IF(OR('TRI-1'!DP27 ="",'TRI-1'!DP27&lt;0,'TRI-1'!DP27  &gt;10),"",IF((ROUND(TRUNC(('TRI-1'!DP27  ),2),0))=10,"A+",IF((ROUND(TRUNC(('TRI-1'!DP27  ),2),0))=9,"A-",IF((ROUND(TRUNC(('TRI-1'!DP27   ),2),0))=8,"B+",IF((ROUND(TRUNC(('TRI-1'!DP27 ),2),0))=7,"B-",IF((ROUND(TRUNC(('TRI-1'!DP27  ),2),0))=6,"C+",IF((ROUND(TRUNC(('TRI-1'!DP27  ),2),0))=5,"C-",IF((ROUND(TRUNC(('TRI-1'!DP27  ),2),0))=4,"D+",IF((ROUND(TRUNC(('TRI-1'!DP27 ),2),0))=3,"D-",IF((ROUND(TRUNC(('TRI-1'!DP27 ),2),0))=2,"E+",IF((ROUND(TRUNC(('TRI-1'!DP27  ),2),0))&lt;=1,"E-","")))))))))))</f>
        <v>A+</v>
      </c>
      <c r="DQ27" s="51" t="str">
        <f>IF(OR('TRI-1'!DQ27 ="",'TRI-1'!DQ27&lt;0,'TRI-1'!DQ27  &gt;10),"",IF((ROUND(TRUNC(('TRI-1'!DQ27  ),2),0))=10,"A+",IF((ROUND(TRUNC(('TRI-1'!DQ27  ),2),0))=9,"A-",IF((ROUND(TRUNC(('TRI-1'!DQ27   ),2),0))=8,"B+",IF((ROUND(TRUNC(('TRI-1'!DQ27 ),2),0))=7,"B-",IF((ROUND(TRUNC(('TRI-1'!DQ27  ),2),0))=6,"C+",IF((ROUND(TRUNC(('TRI-1'!DQ27  ),2),0))=5,"C-",IF((ROUND(TRUNC(('TRI-1'!DQ27  ),2),0))=4,"D+",IF((ROUND(TRUNC(('TRI-1'!DQ27 ),2),0))=3,"D-",IF((ROUND(TRUNC(('TRI-1'!DQ27 ),2),0))=2,"E+",IF((ROUND(TRUNC(('TRI-1'!DQ27  ),2),0))&lt;=1,"E-","")))))))))))</f>
        <v>A+</v>
      </c>
      <c r="DR27" s="51" t="str">
        <f>IF(OR('TRI-1'!DR27 ="",'TRI-1'!DR27&lt;0,'TRI-1'!DR27  &gt;10),"",IF((ROUND(TRUNC(('TRI-1'!DR27  ),2),0))=10,"A+",IF((ROUND(TRUNC(('TRI-1'!DR27  ),2),0))=9,"A-",IF((ROUND(TRUNC(('TRI-1'!DR27   ),2),0))=8,"B+",IF((ROUND(TRUNC(('TRI-1'!DR27 ),2),0))=7,"B-",IF((ROUND(TRUNC(('TRI-1'!DR27  ),2),0))=6,"C+",IF((ROUND(TRUNC(('TRI-1'!DR27  ),2),0))=5,"C-",IF((ROUND(TRUNC(('TRI-1'!DR27  ),2),0))=4,"D+",IF((ROUND(TRUNC(('TRI-1'!DR27 ),2),0))=3,"D-",IF((ROUND(TRUNC(('TRI-1'!DR27 ),2),0))=2,"E+",IF((ROUND(TRUNC(('TRI-1'!DR27  ),2),0))&lt;=1,"E-","")))))))))))</f>
        <v>A+</v>
      </c>
      <c r="DS27" s="51" t="str">
        <f>IF(OR('TRI-1'!DS27 ="",'TRI-1'!DS27&lt;0,'TRI-1'!DS27  &gt;10),"",IF((ROUND(TRUNC(('TRI-1'!DS27  ),2),0))=10,"A+",IF((ROUND(TRUNC(('TRI-1'!DS27  ),2),0))=9,"A-",IF((ROUND(TRUNC(('TRI-1'!DS27   ),2),0))=8,"B+",IF((ROUND(TRUNC(('TRI-1'!DS27 ),2),0))=7,"B-",IF((ROUND(TRUNC(('TRI-1'!DS27  ),2),0))=6,"C+",IF((ROUND(TRUNC(('TRI-1'!DS27  ),2),0))=5,"C-",IF((ROUND(TRUNC(('TRI-1'!DS27  ),2),0))=4,"D+",IF((ROUND(TRUNC(('TRI-1'!DS27 ),2),0))=3,"D-",IF((ROUND(TRUNC(('TRI-1'!DS27 ),2),0))=2,"E+",IF((ROUND(TRUNC(('TRI-1'!DS27  ),2),0))&lt;=1,"E-","")))))))))))</f>
        <v>A+</v>
      </c>
      <c r="DT27" s="51" t="str">
        <f>IF(OR('TRI-1'!DT27 ="",'TRI-1'!DT27&lt;0,'TRI-1'!DT27  &gt;10),"",IF((ROUND(TRUNC(('TRI-1'!DT27  ),2),0))=10,"A+",IF((ROUND(TRUNC(('TRI-1'!DT27  ),2),0))=9,"A-",IF((ROUND(TRUNC(('TRI-1'!DT27   ),2),0))=8,"B+",IF((ROUND(TRUNC(('TRI-1'!DT27 ),2),0))=7,"B-",IF((ROUND(TRUNC(('TRI-1'!DT27  ),2),0))=6,"C+",IF((ROUND(TRUNC(('TRI-1'!DT27  ),2),0))=5,"C-",IF((ROUND(TRUNC(('TRI-1'!DT27  ),2),0))=4,"D+",IF((ROUND(TRUNC(('TRI-1'!DT27 ),2),0))=3,"D-",IF((ROUND(TRUNC(('TRI-1'!DT27 ),2),0))=2,"E+",IF((ROUND(TRUNC(('TRI-1'!DT27  ),2),0))&lt;=1,"E-","")))))))))))</f>
        <v>A+</v>
      </c>
      <c r="DU27" s="51" t="str">
        <f>IF(OR('TRI-1'!DU27 ="",'TRI-1'!DU27&lt;0,'TRI-1'!DU27  &gt;10),"",IF((ROUND(TRUNC(('TRI-1'!DU27  ),2),0))=10,"A+",IF((ROUND(TRUNC(('TRI-1'!DU27  ),2),0))=9,"A-",IF((ROUND(TRUNC(('TRI-1'!DU27   ),2),0))=8,"B+",IF((ROUND(TRUNC(('TRI-1'!DU27 ),2),0))=7,"B-",IF((ROUND(TRUNC(('TRI-1'!DU27  ),2),0))=6,"C+",IF((ROUND(TRUNC(('TRI-1'!DU27  ),2),0))=5,"C-",IF((ROUND(TRUNC(('TRI-1'!DU27  ),2),0))=4,"D+",IF((ROUND(TRUNC(('TRI-1'!DU27 ),2),0))=3,"D-",IF((ROUND(TRUNC(('TRI-1'!DU27 ),2),0))=2,"E+",IF((ROUND(TRUNC(('TRI-1'!DU27  ),2),0))&lt;=1,"E-","")))))))))))</f>
        <v>A+</v>
      </c>
      <c r="DV27" s="51" t="str">
        <f>IF(OR('TRI-1'!DV27 ="",'TRI-1'!DV27&lt;0,'TRI-1'!DV27  &gt;10),"",IF((ROUND(TRUNC(('TRI-1'!DV27  ),2),0))=10,"A+",IF((ROUND(TRUNC(('TRI-1'!DV27  ),2),0))=9,"A-",IF((ROUND(TRUNC(('TRI-1'!DV27   ),2),0))=8,"B+",IF((ROUND(TRUNC(('TRI-1'!DV27 ),2),0))=7,"B-",IF((ROUND(TRUNC(('TRI-1'!DV27  ),2),0))=6,"C+",IF((ROUND(TRUNC(('TRI-1'!DV27  ),2),0))=5,"C-",IF((ROUND(TRUNC(('TRI-1'!DV27  ),2),0))=4,"D+",IF((ROUND(TRUNC(('TRI-1'!DV27 ),2),0))=3,"D-",IF((ROUND(TRUNC(('TRI-1'!DV27 ),2),0))=2,"E+",IF((ROUND(TRUNC(('TRI-1'!DV27  ),2),0))&lt;=1,"E-","")))))))))))</f>
        <v>A+</v>
      </c>
      <c r="DW27" s="51" t="str">
        <f>IF(OR('TRI-1'!DW27 ="",'TRI-1'!DW27&lt;0,'TRI-1'!DW27  &gt;10),"",IF((ROUND(TRUNC(('TRI-1'!DW27  ),2),0))=10,"A+",IF((ROUND(TRUNC(('TRI-1'!DW27  ),2),0))=9,"A-",IF((ROUND(TRUNC(('TRI-1'!DW27   ),2),0))=8,"B+",IF((ROUND(TRUNC(('TRI-1'!DW27 ),2),0))=7,"B-",IF((ROUND(TRUNC(('TRI-1'!DW27  ),2),0))=6,"C+",IF((ROUND(TRUNC(('TRI-1'!DW27  ),2),0))=5,"C-",IF((ROUND(TRUNC(('TRI-1'!DW27  ),2),0))=4,"D+",IF((ROUND(TRUNC(('TRI-1'!DW27 ),2),0))=3,"D-",IF((ROUND(TRUNC(('TRI-1'!DW27 ),2),0))=2,"E+",IF((ROUND(TRUNC(('TRI-1'!DW27  ),2),0))&lt;=1,"E-","")))))))))))</f>
        <v>A+</v>
      </c>
      <c r="DX27" s="51" t="str">
        <f>IF(OR('TRI-1'!DX27 ="",'TRI-1'!DX27&lt;0,'TRI-1'!DX27  &gt;10),"",IF((ROUND(TRUNC(('TRI-1'!DX27  ),2),0))=10,"A+",IF((ROUND(TRUNC(('TRI-1'!DX27  ),2),0))=9,"A-",IF((ROUND(TRUNC(('TRI-1'!DX27   ),2),0))=8,"B+",IF((ROUND(TRUNC(('TRI-1'!DX27 ),2),0))=7,"B-",IF((ROUND(TRUNC(('TRI-1'!DX27  ),2),0))=6,"C+",IF((ROUND(TRUNC(('TRI-1'!DX27  ),2),0))=5,"C-",IF((ROUND(TRUNC(('TRI-1'!DX27  ),2),0))=4,"D+",IF((ROUND(TRUNC(('TRI-1'!DX27 ),2),0))=3,"D-",IF((ROUND(TRUNC(('TRI-1'!DX27 ),2),0))=2,"E+",IF((ROUND(TRUNC(('TRI-1'!DX27  ),2),0))&lt;=1,"E-","")))))))))))</f>
        <v>A+</v>
      </c>
      <c r="DY27" s="51" t="str">
        <f>IF(OR('TRI-1'!DY27 ="",'TRI-1'!DY27&lt;0,'TRI-1'!DY27  &gt;10),"",IF((ROUND(TRUNC(('TRI-1'!DY27  ),2),0))=10,"A+",IF((ROUND(TRUNC(('TRI-1'!DY27  ),2),0))=9,"A-",IF((ROUND(TRUNC(('TRI-1'!DY27   ),2),0))=8,"B+",IF((ROUND(TRUNC(('TRI-1'!DY27 ),2),0))=7,"B-",IF((ROUND(TRUNC(('TRI-1'!DY27  ),2),0))=6,"C+",IF((ROUND(TRUNC(('TRI-1'!DY27  ),2),0))=5,"C-",IF((ROUND(TRUNC(('TRI-1'!DY27  ),2),0))=4,"D+",IF((ROUND(TRUNC(('TRI-1'!DY27 ),2),0))=3,"D-",IF((ROUND(TRUNC(('TRI-1'!DY27 ),2),0))=2,"E+",IF((ROUND(TRUNC(('TRI-1'!DY27  ),2),0))&lt;=1,"E-","")))))))))))</f>
        <v>A+</v>
      </c>
      <c r="DZ27" s="51" t="str">
        <f>IF(OR('TRI-1'!DZ27 ="",'TRI-1'!DZ27&lt;0,'TRI-1'!DZ27  &gt;10),"",IF((ROUND(TRUNC(('TRI-1'!DZ27  ),2),0))=10,"A+",IF((ROUND(TRUNC(('TRI-1'!DZ27  ),2),0))=9,"A-",IF((ROUND(TRUNC(('TRI-1'!DZ27   ),2),0))=8,"B+",IF((ROUND(TRUNC(('TRI-1'!DZ27 ),2),0))=7,"B-",IF((ROUND(TRUNC(('TRI-1'!DZ27  ),2),0))=6,"C+",IF((ROUND(TRUNC(('TRI-1'!DZ27  ),2),0))=5,"C-",IF((ROUND(TRUNC(('TRI-1'!DZ27  ),2),0))=4,"D+",IF((ROUND(TRUNC(('TRI-1'!DZ27 ),2),0))=3,"D-",IF((ROUND(TRUNC(('TRI-1'!DZ27 ),2),0))=2,"E+",IF((ROUND(TRUNC(('TRI-1'!DZ27  ),2),0))&lt;=1,"E-","")))))))))))</f>
        <v>A+</v>
      </c>
      <c r="EA27" s="51" t="str">
        <f>IF(OR('TRI-1'!EA27 ="",'TRI-1'!EA27&lt;0,'TRI-1'!EA27  &gt;10),"",IF((ROUND(TRUNC(('TRI-1'!EA27  ),2),0))=10,"A+",IF((ROUND(TRUNC(('TRI-1'!EA27  ),2),0))=9,"A-",IF((ROUND(TRUNC(('TRI-1'!EA27   ),2),0))=8,"B+",IF((ROUND(TRUNC(('TRI-1'!EA27 ),2),0))=7,"B-",IF((ROUND(TRUNC(('TRI-1'!EA27  ),2),0))=6,"C+",IF((ROUND(TRUNC(('TRI-1'!EA27  ),2),0))=5,"C-",IF((ROUND(TRUNC(('TRI-1'!EA27  ),2),0))=4,"D+",IF((ROUND(TRUNC(('TRI-1'!EA27 ),2),0))=3,"D-",IF((ROUND(TRUNC(('TRI-1'!EA27 ),2),0))=2,"E+",IF((ROUND(TRUNC(('TRI-1'!EA27  ),2),0))&lt;=1,"E-","")))))))))))</f>
        <v>A+</v>
      </c>
      <c r="EB27" s="51" t="str">
        <f>IF(OR('TRI-1'!EB27 ="",'TRI-1'!EB27&lt;0,'TRI-1'!EB27  &gt;10),"",IF((ROUND(TRUNC(('TRI-1'!EB27  ),2),0))=10,"A+",IF((ROUND(TRUNC(('TRI-1'!EB27  ),2),0))=9,"A-",IF((ROUND(TRUNC(('TRI-1'!EB27   ),2),0))=8,"B+",IF((ROUND(TRUNC(('TRI-1'!EB27 ),2),0))=7,"B-",IF((ROUND(TRUNC(('TRI-1'!EB27  ),2),0))=6,"C+",IF((ROUND(TRUNC(('TRI-1'!EB27  ),2),0))=5,"C-",IF((ROUND(TRUNC(('TRI-1'!EB27  ),2),0))=4,"D+",IF((ROUND(TRUNC(('TRI-1'!EB27 ),2),0))=3,"D-",IF((ROUND(TRUNC(('TRI-1'!EB27 ),2),0))=2,"E+",IF((ROUND(TRUNC(('TRI-1'!EB27  ),2),0))&lt;=1,"E-","")))))))))))</f>
        <v>A+</v>
      </c>
      <c r="EC27" s="51" t="str">
        <f>IF(OR('TRI-1'!EC27 ="",'TRI-1'!EC27&lt;0,'TRI-1'!EC27  &gt;10),"",IF((ROUND(TRUNC(('TRI-1'!EC27  ),2),0))=10,"A+",IF((ROUND(TRUNC(('TRI-1'!EC27  ),2),0))=9,"A-",IF((ROUND(TRUNC(('TRI-1'!EC27   ),2),0))=8,"B+",IF((ROUND(TRUNC(('TRI-1'!EC27 ),2),0))=7,"B-",IF((ROUND(TRUNC(('TRI-1'!EC27  ),2),0))=6,"C+",IF((ROUND(TRUNC(('TRI-1'!EC27  ),2),0))=5,"C-",IF((ROUND(TRUNC(('TRI-1'!EC27  ),2),0))=4,"D+",IF((ROUND(TRUNC(('TRI-1'!EC27 ),2),0))=3,"D-",IF((ROUND(TRUNC(('TRI-1'!EC27 ),2),0))=2,"E+",IF((ROUND(TRUNC(('TRI-1'!EC27  ),2),0))&lt;=1,"E-","")))))))))))</f>
        <v>A+</v>
      </c>
      <c r="ED27" s="51" t="str">
        <f>IF(OR('TRI-1'!ED27 ="",'TRI-1'!ED27&lt;0,'TRI-1'!ED27  &gt;10),"",IF((ROUND(TRUNC(('TRI-1'!ED27  ),2),0))=10,"A+",IF((ROUND(TRUNC(('TRI-1'!ED27  ),2),0))=9,"A-",IF((ROUND(TRUNC(('TRI-1'!ED27   ),2),0))=8,"B+",IF((ROUND(TRUNC(('TRI-1'!ED27 ),2),0))=7,"B-",IF((ROUND(TRUNC(('TRI-1'!ED27  ),2),0))=6,"C+",IF((ROUND(TRUNC(('TRI-1'!ED27  ),2),0))=5,"C-",IF((ROUND(TRUNC(('TRI-1'!ED27  ),2),0))=4,"D+",IF((ROUND(TRUNC(('TRI-1'!ED27 ),2),0))=3,"D-",IF((ROUND(TRUNC(('TRI-1'!ED27 ),2),0))=2,"E+",IF((ROUND(TRUNC(('TRI-1'!ED27  ),2),0))&lt;=1,"E-","")))))))))))</f>
        <v>A+</v>
      </c>
      <c r="EE27" s="51" t="str">
        <f>IF(OR('TRI-1'!EE27 ="",'TRI-1'!EE27&lt;0,'TRI-1'!EE27  &gt;10),"",IF((ROUND(TRUNC(('TRI-1'!EE27  ),2),0))=10,"A+",IF((ROUND(TRUNC(('TRI-1'!EE27  ),2),0))=9,"A-",IF((ROUND(TRUNC(('TRI-1'!EE27   ),2),0))=8,"B+",IF((ROUND(TRUNC(('TRI-1'!EE27 ),2),0))=7,"B-",IF((ROUND(TRUNC(('TRI-1'!EE27  ),2),0))=6,"C+",IF((ROUND(TRUNC(('TRI-1'!EE27  ),2),0))=5,"C-",IF((ROUND(TRUNC(('TRI-1'!EE27  ),2),0))=4,"D+",IF((ROUND(TRUNC(('TRI-1'!EE27 ),2),0))=3,"D-",IF((ROUND(TRUNC(('TRI-1'!EE27 ),2),0))=2,"E+",IF((ROUND(TRUNC(('TRI-1'!EE27  ),2),0))&lt;=1,"E-","")))))))))))</f>
        <v>A+</v>
      </c>
      <c r="EF27" s="51" t="str">
        <f>IF(OR('TRI-1'!EF27 ="",'TRI-1'!EF27&lt;0,'TRI-1'!EF27  &gt;10),"",IF((ROUND(TRUNC(('TRI-1'!EF27  ),2),0))=10,"A+",IF((ROUND(TRUNC(('TRI-1'!EF27  ),2),0))=9,"A-",IF((ROUND(TRUNC(('TRI-1'!EF27   ),2),0))=8,"B+",IF((ROUND(TRUNC(('TRI-1'!EF27 ),2),0))=7,"B-",IF((ROUND(TRUNC(('TRI-1'!EF27  ),2),0))=6,"C+",IF((ROUND(TRUNC(('TRI-1'!EF27  ),2),0))=5,"C-",IF((ROUND(TRUNC(('TRI-1'!EF27  ),2),0))=4,"D+",IF((ROUND(TRUNC(('TRI-1'!EF27 ),2),0))=3,"D-",IF((ROUND(TRUNC(('TRI-1'!EF27 ),2),0))=2,"E+",IF((ROUND(TRUNC(('TRI-1'!EF27  ),2),0))&lt;=1,"E-","")))))))))))</f>
        <v>A+</v>
      </c>
      <c r="EG27" s="51" t="str">
        <f>IF(OR('TRI-1'!EG27 ="",'TRI-1'!EG27&lt;0,'TRI-1'!EG27  &gt;10),"",IF((ROUND(TRUNC(('TRI-1'!EG27  ),2),0))=10,"A+",IF((ROUND(TRUNC(('TRI-1'!EG27  ),2),0))=9,"A-",IF((ROUND(TRUNC(('TRI-1'!EG27   ),2),0))=8,"B+",IF((ROUND(TRUNC(('TRI-1'!EG27 ),2),0))=7,"B-",IF((ROUND(TRUNC(('TRI-1'!EG27  ),2),0))=6,"C+",IF((ROUND(TRUNC(('TRI-1'!EG27  ),2),0))=5,"C-",IF((ROUND(TRUNC(('TRI-1'!EG27  ),2),0))=4,"D+",IF((ROUND(TRUNC(('TRI-1'!EG27 ),2),0))=3,"D-",IF((ROUND(TRUNC(('TRI-1'!EG27 ),2),0))=2,"E+",IF((ROUND(TRUNC(('TRI-1'!EG27  ),2),0))&lt;=1,"E-","")))))))))))</f>
        <v>A+</v>
      </c>
      <c r="EH27" s="51" t="str">
        <f>IF(OR('TRI-1'!EH27 ="",'TRI-1'!EH27&lt;0,'TRI-1'!EH27  &gt;10),"",IF((ROUND(TRUNC(('TRI-1'!EH27  ),2),0))=10,"A+",IF((ROUND(TRUNC(('TRI-1'!EH27  ),2),0))=9,"A-",IF((ROUND(TRUNC(('TRI-1'!EH27   ),2),0))=8,"B+",IF((ROUND(TRUNC(('TRI-1'!EH27 ),2),0))=7,"B-",IF((ROUND(TRUNC(('TRI-1'!EH27  ),2),0))=6,"C+",IF((ROUND(TRUNC(('TRI-1'!EH27  ),2),0))=5,"C-",IF((ROUND(TRUNC(('TRI-1'!EH27  ),2),0))=4,"D+",IF((ROUND(TRUNC(('TRI-1'!EH27 ),2),0))=3,"D-",IF((ROUND(TRUNC(('TRI-1'!EH27 ),2),0))=2,"E+",IF((ROUND(TRUNC(('TRI-1'!EH27  ),2),0))&lt;=1,"E-","")))))))))))</f>
        <v>A+</v>
      </c>
      <c r="EI27" s="51" t="str">
        <f>IF(OR('TRI-1'!EI27 ="",'TRI-1'!EI27&lt;0,'TRI-1'!EI27  &gt;10),"",IF((ROUND(TRUNC(('TRI-1'!EI27  ),2),0))=10,"A+",IF((ROUND(TRUNC(('TRI-1'!EI27  ),2),0))=9,"A-",IF((ROUND(TRUNC(('TRI-1'!EI27   ),2),0))=8,"B+",IF((ROUND(TRUNC(('TRI-1'!EI27 ),2),0))=7,"B-",IF((ROUND(TRUNC(('TRI-1'!EI27  ),2),0))=6,"C+",IF((ROUND(TRUNC(('TRI-1'!EI27  ),2),0))=5,"C-",IF((ROUND(TRUNC(('TRI-1'!EI27  ),2),0))=4,"D+",IF((ROUND(TRUNC(('TRI-1'!EI27 ),2),0))=3,"D-",IF((ROUND(TRUNC(('TRI-1'!EI27 ),2),0))=2,"E+",IF((ROUND(TRUNC(('TRI-1'!EI27  ),2),0))&lt;=1,"E-","")))))))))))</f>
        <v>A+</v>
      </c>
      <c r="EJ27" s="51" t="str">
        <f>IF(OR('TRI-1'!EJ27 ="",'TRI-1'!EJ27&lt;0,'TRI-1'!EJ27  &gt;10),"",IF((ROUND(TRUNC(('TRI-1'!EJ27  ),2),0))=10,"A+",IF((ROUND(TRUNC(('TRI-1'!EJ27  ),2),0))=9,"A-",IF((ROUND(TRUNC(('TRI-1'!EJ27   ),2),0))=8,"B+",IF((ROUND(TRUNC(('TRI-1'!EJ27 ),2),0))=7,"B-",IF((ROUND(TRUNC(('TRI-1'!EJ27  ),2),0))=6,"C+",IF((ROUND(TRUNC(('TRI-1'!EJ27  ),2),0))=5,"C-",IF((ROUND(TRUNC(('TRI-1'!EJ27  ),2),0))=4,"D+",IF((ROUND(TRUNC(('TRI-1'!EJ27 ),2),0))=3,"D-",IF((ROUND(TRUNC(('TRI-1'!EJ27 ),2),0))=2,"E+",IF((ROUND(TRUNC(('TRI-1'!EJ27  ),2),0))&lt;=1,"E-","")))))))))))</f>
        <v>A+</v>
      </c>
      <c r="EK27" s="51" t="str">
        <f>IF(OR('TRI-1'!EK27 ="",'TRI-1'!EK27&lt;0,'TRI-1'!EK27  &gt;10),"",IF((ROUND(TRUNC(('TRI-1'!EK27  ),2),0))=10,"A+",IF((ROUND(TRUNC(('TRI-1'!EK27  ),2),0))=9,"A-",IF((ROUND(TRUNC(('TRI-1'!EK27   ),2),0))=8,"B+",IF((ROUND(TRUNC(('TRI-1'!EK27 ),2),0))=7,"B-",IF((ROUND(TRUNC(('TRI-1'!EK27  ),2),0))=6,"C+",IF((ROUND(TRUNC(('TRI-1'!EK27  ),2),0))=5,"C-",IF((ROUND(TRUNC(('TRI-1'!EK27  ),2),0))=4,"D+",IF((ROUND(TRUNC(('TRI-1'!EK27 ),2),0))=3,"D-",IF((ROUND(TRUNC(('TRI-1'!EK27 ),2),0))=2,"E+",IF((ROUND(TRUNC(('TRI-1'!EK27  ),2),0))&lt;=1,"E-","")))))))))))</f>
        <v>A+</v>
      </c>
      <c r="EL27" s="51" t="str">
        <f>IF(OR('TRI-1'!EL27 ="",'TRI-1'!EL27&lt;0,'TRI-1'!EL27  &gt;10),"",IF((ROUND(TRUNC(('TRI-1'!EL27  ),2),0))=10,"A+",IF((ROUND(TRUNC(('TRI-1'!EL27  ),2),0))=9,"A-",IF((ROUND(TRUNC(('TRI-1'!EL27   ),2),0))=8,"B+",IF((ROUND(TRUNC(('TRI-1'!EL27 ),2),0))=7,"B-",IF((ROUND(TRUNC(('TRI-1'!EL27  ),2),0))=6,"C+",IF((ROUND(TRUNC(('TRI-1'!EL27  ),2),0))=5,"C-",IF((ROUND(TRUNC(('TRI-1'!EL27  ),2),0))=4,"D+",IF((ROUND(TRUNC(('TRI-1'!EL27 ),2),0))=3,"D-",IF((ROUND(TRUNC(('TRI-1'!EL27 ),2),0))=2,"E+",IF((ROUND(TRUNC(('TRI-1'!EL27  ),2),0))&lt;=1,"E-","")))))))))))</f>
        <v>A+</v>
      </c>
      <c r="EM27" s="51" t="str">
        <f>IF(OR('TRI-1'!EM27 ="",'TRI-1'!EM27&lt;0,'TRI-1'!EM27  &gt;10),"",IF((ROUND(TRUNC(('TRI-1'!EM27  ),2),0))=10,"A+",IF((ROUND(TRUNC(('TRI-1'!EM27  ),2),0))=9,"A-",IF((ROUND(TRUNC(('TRI-1'!EM27   ),2),0))=8,"B+",IF((ROUND(TRUNC(('TRI-1'!EM27 ),2),0))=7,"B-",IF((ROUND(TRUNC(('TRI-1'!EM27  ),2),0))=6,"C+",IF((ROUND(TRUNC(('TRI-1'!EM27  ),2),0))=5,"C-",IF((ROUND(TRUNC(('TRI-1'!EM27  ),2),0))=4,"D+",IF((ROUND(TRUNC(('TRI-1'!EM27 ),2),0))=3,"D-",IF((ROUND(TRUNC(('TRI-1'!EM27 ),2),0))=2,"E+",IF((ROUND(TRUNC(('TRI-1'!EM27  ),2),0))&lt;=1,"E-","")))))))))))</f>
        <v>A+</v>
      </c>
      <c r="EN27" s="51" t="str">
        <f>IF(OR('TRI-1'!EN27 ="",'TRI-1'!EN27&lt;0,'TRI-1'!EN27  &gt;10),"",IF((ROUND(TRUNC(('TRI-1'!EN27  ),2),0))=10,"A+",IF((ROUND(TRUNC(('TRI-1'!EN27  ),2),0))=9,"A-",IF((ROUND(TRUNC(('TRI-1'!EN27   ),2),0))=8,"B+",IF((ROUND(TRUNC(('TRI-1'!EN27 ),2),0))=7,"B-",IF((ROUND(TRUNC(('TRI-1'!EN27  ),2),0))=6,"C+",IF((ROUND(TRUNC(('TRI-1'!EN27  ),2),0))=5,"C-",IF((ROUND(TRUNC(('TRI-1'!EN27  ),2),0))=4,"D+",IF((ROUND(TRUNC(('TRI-1'!EN27 ),2),0))=3,"D-",IF((ROUND(TRUNC(('TRI-1'!EN27 ),2),0))=2,"E+",IF((ROUND(TRUNC(('TRI-1'!EN27  ),2),0))&lt;=1,"E-","")))))))))))</f>
        <v>A+</v>
      </c>
      <c r="EO27" s="51" t="str">
        <f>IF(OR('TRI-1'!EO27 ="",'TRI-1'!EO27&lt;0,'TRI-1'!EO27  &gt;10),"",IF((ROUND(TRUNC(('TRI-1'!EO27  ),2),0))=10,"A+",IF((ROUND(TRUNC(('TRI-1'!EO27  ),2),0))=9,"A-",IF((ROUND(TRUNC(('TRI-1'!EO27   ),2),0))=8,"B+",IF((ROUND(TRUNC(('TRI-1'!EO27 ),2),0))=7,"B-",IF((ROUND(TRUNC(('TRI-1'!EO27  ),2),0))=6,"C+",IF((ROUND(TRUNC(('TRI-1'!EO27  ),2),0))=5,"C-",IF((ROUND(TRUNC(('TRI-1'!EO27  ),2),0))=4,"D+",IF((ROUND(TRUNC(('TRI-1'!EO27 ),2),0))=3,"D-",IF((ROUND(TRUNC(('TRI-1'!EO27 ),2),0))=2,"E+",IF((ROUND(TRUNC(('TRI-1'!EO27  ),2),0))&lt;=1,"E-","")))))))))))</f>
        <v>A+</v>
      </c>
      <c r="EP27" s="51" t="str">
        <f>IF(OR('TRI-1'!EP27 ="",'TRI-1'!EP27&lt;0,'TRI-1'!EP27  &gt;10),"",IF((ROUND(TRUNC(('TRI-1'!EP27  ),2),0))=10,"A+",IF((ROUND(TRUNC(('TRI-1'!EP27  ),2),0))=9,"A-",IF((ROUND(TRUNC(('TRI-1'!EP27   ),2),0))=8,"B+",IF((ROUND(TRUNC(('TRI-1'!EP27 ),2),0))=7,"B-",IF((ROUND(TRUNC(('TRI-1'!EP27  ),2),0))=6,"C+",IF((ROUND(TRUNC(('TRI-1'!EP27  ),2),0))=5,"C-",IF((ROUND(TRUNC(('TRI-1'!EP27  ),2),0))=4,"D+",IF((ROUND(TRUNC(('TRI-1'!EP27 ),2),0))=3,"D-",IF((ROUND(TRUNC(('TRI-1'!EP27 ),2),0))=2,"E+",IF((ROUND(TRUNC(('TRI-1'!EP27  ),2),0))&lt;=1,"E-","")))))))))))</f>
        <v>A+</v>
      </c>
      <c r="EQ27" s="51" t="str">
        <f>IF(OR('TRI-1'!EQ27 ="",'TRI-1'!EQ27&lt;0,'TRI-1'!EQ27  &gt;10),"",IF((ROUND(TRUNC(('TRI-1'!EQ27  ),2),0))=10,"A+",IF((ROUND(TRUNC(('TRI-1'!EQ27  ),2),0))=9,"A-",IF((ROUND(TRUNC(('TRI-1'!EQ27   ),2),0))=8,"B+",IF((ROUND(TRUNC(('TRI-1'!EQ27 ),2),0))=7,"B-",IF((ROUND(TRUNC(('TRI-1'!EQ27  ),2),0))=6,"C+",IF((ROUND(TRUNC(('TRI-1'!EQ27  ),2),0))=5,"C-",IF((ROUND(TRUNC(('TRI-1'!EQ27  ),2),0))=4,"D+",IF((ROUND(TRUNC(('TRI-1'!EQ27 ),2),0))=3,"D-",IF((ROUND(TRUNC(('TRI-1'!EQ27 ),2),0))=2,"E+",IF((ROUND(TRUNC(('TRI-1'!EQ27  ),2),0))&lt;=1,"E-","")))))))))))</f>
        <v>A+</v>
      </c>
      <c r="ER27" s="51" t="str">
        <f>IF(OR('TRI-1'!ER27 ="",'TRI-1'!ER27&lt;0,'TRI-1'!ER27  &gt;10),"",IF((ROUND(TRUNC(('TRI-1'!ER27  ),2),0))=10,"A+",IF((ROUND(TRUNC(('TRI-1'!ER27  ),2),0))=9,"A-",IF((ROUND(TRUNC(('TRI-1'!ER27   ),2),0))=8,"B+",IF((ROUND(TRUNC(('TRI-1'!ER27 ),2),0))=7,"B-",IF((ROUND(TRUNC(('TRI-1'!ER27  ),2),0))=6,"C+",IF((ROUND(TRUNC(('TRI-1'!ER27  ),2),0))=5,"C-",IF((ROUND(TRUNC(('TRI-1'!ER27  ),2),0))=4,"D+",IF((ROUND(TRUNC(('TRI-1'!ER27 ),2),0))=3,"D-",IF((ROUND(TRUNC(('TRI-1'!ER27 ),2),0))=2,"E+",IF((ROUND(TRUNC(('TRI-1'!ER27  ),2),0))&lt;=1,"E-","")))))))))))</f>
        <v>A+</v>
      </c>
      <c r="ES27" s="51" t="str">
        <f>IF(OR('TRI-1'!ES27 ="",'TRI-1'!ES27&lt;0,'TRI-1'!ES27  &gt;10),"",IF((ROUND(TRUNC(('TRI-1'!ES27  ),2),0))=10,"A+",IF((ROUND(TRUNC(('TRI-1'!ES27  ),2),0))=9,"A-",IF((ROUND(TRUNC(('TRI-1'!ES27   ),2),0))=8,"B+",IF((ROUND(TRUNC(('TRI-1'!ES27 ),2),0))=7,"B-",IF((ROUND(TRUNC(('TRI-1'!ES27  ),2),0))=6,"C+",IF((ROUND(TRUNC(('TRI-1'!ES27  ),2),0))=5,"C-",IF((ROUND(TRUNC(('TRI-1'!ES27  ),2),0))=4,"D+",IF((ROUND(TRUNC(('TRI-1'!ES27 ),2),0))=3,"D-",IF((ROUND(TRUNC(('TRI-1'!ES27 ),2),0))=2,"E+",IF((ROUND(TRUNC(('TRI-1'!ES27  ),2),0))&lt;=1,"E-","")))))))))))</f>
        <v>A+</v>
      </c>
      <c r="ET27" s="51" t="str">
        <f>IF('TRI-1'!ET27 ="","",'TRI-1'!ET27 )</f>
        <v>S</v>
      </c>
      <c r="EU27" s="51" t="str">
        <f>IF('TRI-1'!EU27 ="","",'TRI-1'!EU27 )</f>
        <v>S</v>
      </c>
      <c r="EV27" s="51" t="str">
        <f>IF('TRI-1'!EV27 ="","",'TRI-1'!EV27 )</f>
        <v>S</v>
      </c>
      <c r="EW27" s="51" t="str">
        <f>IF('TRI-1'!EW27 ="","",'TRI-1'!EW27 )</f>
        <v>S</v>
      </c>
      <c r="EX27" s="51" t="str">
        <f>IF('TRI-1'!EX27 ="","",'TRI-1'!EX27 )</f>
        <v>S</v>
      </c>
      <c r="EY27" s="51" t="str">
        <f>IF('TRI-1'!EY27 ="","",'TRI-1'!EY27 )</f>
        <v>S</v>
      </c>
      <c r="EZ27" s="51" t="str">
        <f>IF('TRI-1'!EZ27 ="","",'TRI-1'!EZ27 )</f>
        <v>S</v>
      </c>
      <c r="FA27" s="51" t="str">
        <f>IF('TRI-1'!FA27 ="","",'TRI-1'!FA27 )</f>
        <v>S</v>
      </c>
      <c r="FB27" s="51" t="str">
        <f>IF('TRI-1'!FB27 ="","",'TRI-1'!FB27 )</f>
        <v>S</v>
      </c>
      <c r="FC27" s="51" t="str">
        <f>IF('TRI-1'!FC27 ="","",'TRI-1'!FC27 )</f>
        <v>A+</v>
      </c>
      <c r="FD27" s="51">
        <f>IF('TRI-1'!FD27 ="","",'TRI-1'!FD27 )</f>
        <v>36</v>
      </c>
      <c r="FE27" s="51" t="str">
        <f>IF('TRI-1'!FE27 ="","",'TRI-1'!FE27 )</f>
        <v>A+</v>
      </c>
      <c r="FF27" s="51" t="str">
        <f>IF('TRI-1'!FF27 ="","",'TRI-1'!FF27 )</f>
        <v/>
      </c>
      <c r="FG27" s="51" t="str">
        <f>IF('TRI-1'!FG27 ="","",'TRI-1'!FG27 )</f>
        <v/>
      </c>
      <c r="FH27" s="51">
        <f>IF('TRI-1'!FH27 ="","",'TRI-1'!FH27 )</f>
        <v>0</v>
      </c>
    </row>
    <row r="28" spans="1:164 16322:16326" ht="21" customHeight="1">
      <c r="B28" s="53">
        <v>11</v>
      </c>
      <c r="C28" s="272" t="str">
        <f>IF(NOTAS!E31&gt;"",NOTAS!E31,"")</f>
        <v>DUEÑAS CALDERON LEONIDAS NICOLAI</v>
      </c>
      <c r="D28" s="273"/>
      <c r="E28" s="273"/>
      <c r="F28" s="274"/>
      <c r="G28" s="51" t="str">
        <f>IF(OR('TRI-1'!G28 ="",'TRI-1'!G28&lt;0,'TRI-1'!G28  &gt;10),"",IF((ROUND(TRUNC(('TRI-1'!G28  ),2),0))=10,"A+",IF((ROUND(TRUNC(('TRI-1'!G28  ),2),0))=9,"A-",IF((ROUND(TRUNC(('TRI-1'!G28   ),2),0))=8,"B+",IF((ROUND(TRUNC(('TRI-1'!G28 ),2),0))=7,"B-",IF((ROUND(TRUNC(('TRI-1'!G28  ),2),0))=6,"C+",IF((ROUND(TRUNC(('TRI-1'!G28  ),2),0))=5,"C-",IF((ROUND(TRUNC(('TRI-1'!G28  ),2),0))=4,"D+",IF((ROUND(TRUNC(('TRI-1'!G28 ),2),0))=3,"D-",IF((ROUND(TRUNC(('TRI-1'!G28 ),2),0))=2,"E+",IF((ROUND(TRUNC(('TRI-1'!G28  ),2),0))&lt;=1,"E-","")))))))))))</f>
        <v>A-</v>
      </c>
      <c r="H28" s="51" t="str">
        <f>IF(OR('TRI-1'!H28 ="",'TRI-1'!H28&lt;0,'TRI-1'!H28  &gt;10),"",IF((ROUND(TRUNC(('TRI-1'!H28  ),2),0))=10,"A+",IF((ROUND(TRUNC(('TRI-1'!H28  ),2),0))=9,"A-",IF((ROUND(TRUNC(('TRI-1'!H28   ),2),0))=8,"B+",IF((ROUND(TRUNC(('TRI-1'!H28 ),2),0))=7,"B-",IF((ROUND(TRUNC(('TRI-1'!H28  ),2),0))=6,"C+",IF((ROUND(TRUNC(('TRI-1'!H28  ),2),0))=5,"C-",IF((ROUND(TRUNC(('TRI-1'!H28  ),2),0))=4,"D+",IF((ROUND(TRUNC(('TRI-1'!H28 ),2),0))=3,"D-",IF((ROUND(TRUNC(('TRI-1'!H28 ),2),0))=2,"E+",IF((ROUND(TRUNC(('TRI-1'!H28  ),2),0))&lt;=1,"E-","")))))))))))</f>
        <v>A+</v>
      </c>
      <c r="I28" s="51" t="str">
        <f>IF(OR('TRI-1'!I28 ="",'TRI-1'!I28&lt;0,'TRI-1'!I28  &gt;10),"",IF((ROUND(TRUNC(('TRI-1'!I28  ),2),0))=10,"A+",IF((ROUND(TRUNC(('TRI-1'!I28  ),2),0))=9,"A-",IF((ROUND(TRUNC(('TRI-1'!I28   ),2),0))=8,"B+",IF((ROUND(TRUNC(('TRI-1'!I28 ),2),0))=7,"B-",IF((ROUND(TRUNC(('TRI-1'!I28  ),2),0))=6,"C+",IF((ROUND(TRUNC(('TRI-1'!I28  ),2),0))=5,"C-",IF((ROUND(TRUNC(('TRI-1'!I28  ),2),0))=4,"D+",IF((ROUND(TRUNC(('TRI-1'!I28 ),2),0))=3,"D-",IF((ROUND(TRUNC(('TRI-1'!I28 ),2),0))=2,"E+",IF((ROUND(TRUNC(('TRI-1'!I28  ),2),0))&lt;=1,"E-","")))))))))))</f>
        <v>B-</v>
      </c>
      <c r="J28" s="51" t="str">
        <f>IF(OR('TRI-1'!J28 ="",'TRI-1'!J28&lt;0,'TRI-1'!J28  &gt;10),"",IF((ROUND(TRUNC(('TRI-1'!J28  ),2),0))=10,"A+",IF((ROUND(TRUNC(('TRI-1'!J28  ),2),0))=9,"A-",IF((ROUND(TRUNC(('TRI-1'!J28   ),2),0))=8,"B+",IF((ROUND(TRUNC(('TRI-1'!J28 ),2),0))=7,"B-",IF((ROUND(TRUNC(('TRI-1'!J28  ),2),0))=6,"C+",IF((ROUND(TRUNC(('TRI-1'!J28  ),2),0))=5,"C-",IF((ROUND(TRUNC(('TRI-1'!J28  ),2),0))=4,"D+",IF((ROUND(TRUNC(('TRI-1'!J28 ),2),0))=3,"D-",IF((ROUND(TRUNC(('TRI-1'!J28 ),2),0))=2,"E+",IF((ROUND(TRUNC(('TRI-1'!J28  ),2),0))&lt;=1,"E-","")))))))))))</f>
        <v>B+</v>
      </c>
      <c r="K28" s="51" t="str">
        <f>IF(OR('TRI-1'!K28 ="",'TRI-1'!K28&lt;0,'TRI-1'!K28  &gt;10),"",IF((ROUND(TRUNC(('TRI-1'!K28  ),2),0))=10,"A+",IF((ROUND(TRUNC(('TRI-1'!K28  ),2),0))=9,"A-",IF((ROUND(TRUNC(('TRI-1'!K28   ),2),0))=8,"B+",IF((ROUND(TRUNC(('TRI-1'!K28 ),2),0))=7,"B-",IF((ROUND(TRUNC(('TRI-1'!K28  ),2),0))=6,"C+",IF((ROUND(TRUNC(('TRI-1'!K28  ),2),0))=5,"C-",IF((ROUND(TRUNC(('TRI-1'!K28  ),2),0))=4,"D+",IF((ROUND(TRUNC(('TRI-1'!K28 ),2),0))=3,"D-",IF((ROUND(TRUNC(('TRI-1'!K28 ),2),0))=2,"E+",IF((ROUND(TRUNC(('TRI-1'!K28  ),2),0))&lt;=1,"E-","")))))))))))</f>
        <v>B+</v>
      </c>
      <c r="L28" s="51" t="str">
        <f>IF(OR('TRI-1'!L28 ="",'TRI-1'!L28&lt;0,'TRI-1'!L28  &gt;10),"",IF((ROUND(TRUNC(('TRI-1'!L28  ),2),0))=10,"A+",IF((ROUND(TRUNC(('TRI-1'!L28  ),2),0))=9,"A-",IF((ROUND(TRUNC(('TRI-1'!L28   ),2),0))=8,"B+",IF((ROUND(TRUNC(('TRI-1'!L28 ),2),0))=7,"B-",IF((ROUND(TRUNC(('TRI-1'!L28  ),2),0))=6,"C+",IF((ROUND(TRUNC(('TRI-1'!L28  ),2),0))=5,"C-",IF((ROUND(TRUNC(('TRI-1'!L28  ),2),0))=4,"D+",IF((ROUND(TRUNC(('TRI-1'!L28 ),2),0))=3,"D-",IF((ROUND(TRUNC(('TRI-1'!L28 ),2),0))=2,"E+",IF((ROUND(TRUNC(('TRI-1'!L28  ),2),0))&lt;=1,"E-","")))))))))))</f>
        <v>A+</v>
      </c>
      <c r="M28" s="51" t="str">
        <f>IF(OR('TRI-1'!M28 ="",'TRI-1'!M28&lt;0,'TRI-1'!M28  &gt;10),"",IF((ROUND(TRUNC(('TRI-1'!M28  ),2),0))=10,"A+",IF((ROUND(TRUNC(('TRI-1'!M28  ),2),0))=9,"A-",IF((ROUND(TRUNC(('TRI-1'!M28   ),2),0))=8,"B+",IF((ROUND(TRUNC(('TRI-1'!M28 ),2),0))=7,"B-",IF((ROUND(TRUNC(('TRI-1'!M28  ),2),0))=6,"C+",IF((ROUND(TRUNC(('TRI-1'!M28  ),2),0))=5,"C-",IF((ROUND(TRUNC(('TRI-1'!M28  ),2),0))=4,"D+",IF((ROUND(TRUNC(('TRI-1'!M28 ),2),0))=3,"D-",IF((ROUND(TRUNC(('TRI-1'!M28 ),2),0))=2,"E+",IF((ROUND(TRUNC(('TRI-1'!M28  ),2),0))&lt;=1,"E-","")))))))))))</f>
        <v>A+</v>
      </c>
      <c r="N28" s="51" t="str">
        <f>IF(OR('TRI-1'!N28 ="",'TRI-1'!N28&lt;0,'TRI-1'!N28  &gt;10),"",IF((ROUND(TRUNC(('TRI-1'!N28  ),2),0))=10,"A+",IF((ROUND(TRUNC(('TRI-1'!N28  ),2),0))=9,"A-",IF((ROUND(TRUNC(('TRI-1'!N28   ),2),0))=8,"B+",IF((ROUND(TRUNC(('TRI-1'!N28 ),2),0))=7,"B-",IF((ROUND(TRUNC(('TRI-1'!N28  ),2),0))=6,"C+",IF((ROUND(TRUNC(('TRI-1'!N28  ),2),0))=5,"C-",IF((ROUND(TRUNC(('TRI-1'!N28  ),2),0))=4,"D+",IF((ROUND(TRUNC(('TRI-1'!N28 ),2),0))=3,"D-",IF((ROUND(TRUNC(('TRI-1'!N28 ),2),0))=2,"E+",IF((ROUND(TRUNC(('TRI-1'!N28  ),2),0))&lt;=1,"E-","")))))))))))</f>
        <v>A+</v>
      </c>
      <c r="O28" s="51" t="str">
        <f>IF(OR('TRI-1'!O28 ="",'TRI-1'!O28&lt;0,'TRI-1'!O28  &gt;10),"",IF((ROUND(TRUNC(('TRI-1'!O28  ),2),0))=10,"A+",IF((ROUND(TRUNC(('TRI-1'!O28  ),2),0))=9,"A-",IF((ROUND(TRUNC(('TRI-1'!O28   ),2),0))=8,"B+",IF((ROUND(TRUNC(('TRI-1'!O28 ),2),0))=7,"B-",IF((ROUND(TRUNC(('TRI-1'!O28  ),2),0))=6,"C+",IF((ROUND(TRUNC(('TRI-1'!O28  ),2),0))=5,"C-",IF((ROUND(TRUNC(('TRI-1'!O28  ),2),0))=4,"D+",IF((ROUND(TRUNC(('TRI-1'!O28 ),2),0))=3,"D-",IF((ROUND(TRUNC(('TRI-1'!O28 ),2),0))=2,"E+",IF((ROUND(TRUNC(('TRI-1'!O28  ),2),0))&lt;=1,"E-","")))))))))))</f>
        <v>B-</v>
      </c>
      <c r="P28" s="51" t="str">
        <f>IF(OR('TRI-1'!P28 ="",'TRI-1'!P28&lt;0,'TRI-1'!P28  &gt;10),"",IF((ROUND(TRUNC(('TRI-1'!P28  ),2),0))=10,"A+",IF((ROUND(TRUNC(('TRI-1'!P28  ),2),0))=9,"A-",IF((ROUND(TRUNC(('TRI-1'!P28   ),2),0))=8,"B+",IF((ROUND(TRUNC(('TRI-1'!P28 ),2),0))=7,"B-",IF((ROUND(TRUNC(('TRI-1'!P28  ),2),0))=6,"C+",IF((ROUND(TRUNC(('TRI-1'!P28  ),2),0))=5,"C-",IF((ROUND(TRUNC(('TRI-1'!P28  ),2),0))=4,"D+",IF((ROUND(TRUNC(('TRI-1'!P28 ),2),0))=3,"D-",IF((ROUND(TRUNC(('TRI-1'!P28 ),2),0))=2,"E+",IF((ROUND(TRUNC(('TRI-1'!P28  ),2),0))&lt;=1,"E-","")))))))))))</f>
        <v>B-</v>
      </c>
      <c r="Q28" s="51" t="str">
        <f>IF(OR('TRI-1'!Q28 ="",'TRI-1'!Q28&lt;0,'TRI-1'!Q28  &gt;10),"",IF((ROUND(TRUNC(('TRI-1'!Q28  ),2),0))=10,"A+",IF((ROUND(TRUNC(('TRI-1'!Q28  ),2),0))=9,"A-",IF((ROUND(TRUNC(('TRI-1'!Q28   ),2),0))=8,"B+",IF((ROUND(TRUNC(('TRI-1'!Q28 ),2),0))=7,"B-",IF((ROUND(TRUNC(('TRI-1'!Q28  ),2),0))=6,"C+",IF((ROUND(TRUNC(('TRI-1'!Q28  ),2),0))=5,"C-",IF((ROUND(TRUNC(('TRI-1'!Q28  ),2),0))=4,"D+",IF((ROUND(TRUNC(('TRI-1'!Q28 ),2),0))=3,"D-",IF((ROUND(TRUNC(('TRI-1'!Q28 ),2),0))=2,"E+",IF((ROUND(TRUNC(('TRI-1'!Q28  ),2),0))&lt;=1,"E-","")))))))))))</f>
        <v>B-</v>
      </c>
      <c r="R28" s="51" t="str">
        <f>IF(OR('TRI-1'!R28 ="",'TRI-1'!R28&lt;0,'TRI-1'!R28  &gt;10),"",IF((ROUND(TRUNC(('TRI-1'!R28  ),2),0))=10,"A+",IF((ROUND(TRUNC(('TRI-1'!R28  ),2),0))=9,"A-",IF((ROUND(TRUNC(('TRI-1'!R28   ),2),0))=8,"B+",IF((ROUND(TRUNC(('TRI-1'!R28 ),2),0))=7,"B-",IF((ROUND(TRUNC(('TRI-1'!R28  ),2),0))=6,"C+",IF((ROUND(TRUNC(('TRI-1'!R28  ),2),0))=5,"C-",IF((ROUND(TRUNC(('TRI-1'!R28  ),2),0))=4,"D+",IF((ROUND(TRUNC(('TRI-1'!R28 ),2),0))=3,"D-",IF((ROUND(TRUNC(('TRI-1'!R28 ),2),0))=2,"E+",IF((ROUND(TRUNC(('TRI-1'!R28  ),2),0))&lt;=1,"E-","")))))))))))</f>
        <v>A+</v>
      </c>
      <c r="S28" s="51" t="str">
        <f>IF(OR('TRI-1'!S28 ="",'TRI-1'!S28&lt;0,'TRI-1'!S28  &gt;10),"",IF((ROUND(TRUNC(('TRI-1'!S28  ),2),0))=10,"A+",IF((ROUND(TRUNC(('TRI-1'!S28  ),2),0))=9,"A-",IF((ROUND(TRUNC(('TRI-1'!S28   ),2),0))=8,"B+",IF((ROUND(TRUNC(('TRI-1'!S28 ),2),0))=7,"B-",IF((ROUND(TRUNC(('TRI-1'!S28  ),2),0))=6,"C+",IF((ROUND(TRUNC(('TRI-1'!S28  ),2),0))=5,"C-",IF((ROUND(TRUNC(('TRI-1'!S28  ),2),0))=4,"D+",IF((ROUND(TRUNC(('TRI-1'!S28 ),2),0))=3,"D-",IF((ROUND(TRUNC(('TRI-1'!S28 ),2),0))=2,"E+",IF((ROUND(TRUNC(('TRI-1'!S28  ),2),0))&lt;=1,"E-","")))))))))))</f>
        <v>B+</v>
      </c>
      <c r="T28" s="51" t="str">
        <f>IF(OR('TRI-1'!T28 ="",'TRI-1'!T28&lt;0,'TRI-1'!T28  &gt;10),"",IF((ROUND(TRUNC(('TRI-1'!T28  ),2),0))=10,"A+",IF((ROUND(TRUNC(('TRI-1'!T28  ),2),0))=9,"A-",IF((ROUND(TRUNC(('TRI-1'!T28   ),2),0))=8,"B+",IF((ROUND(TRUNC(('TRI-1'!T28 ),2),0))=7,"B-",IF((ROUND(TRUNC(('TRI-1'!T28  ),2),0))=6,"C+",IF((ROUND(TRUNC(('TRI-1'!T28  ),2),0))=5,"C-",IF((ROUND(TRUNC(('TRI-1'!T28  ),2),0))=4,"D+",IF((ROUND(TRUNC(('TRI-1'!T28 ),2),0))=3,"D-",IF((ROUND(TRUNC(('TRI-1'!T28 ),2),0))=2,"E+",IF((ROUND(TRUNC(('TRI-1'!T28  ),2),0))&lt;=1,"E-","")))))))))))</f>
        <v>B-</v>
      </c>
      <c r="U28" s="51" t="str">
        <f>IF(OR('TRI-1'!U28 ="",'TRI-1'!U28&lt;0,'TRI-1'!U28  &gt;10),"",IF((ROUND(TRUNC(('TRI-1'!U28  ),2),0))=10,"A+",IF((ROUND(TRUNC(('TRI-1'!U28  ),2),0))=9,"A-",IF((ROUND(TRUNC(('TRI-1'!U28   ),2),0))=8,"B+",IF((ROUND(TRUNC(('TRI-1'!U28 ),2),0))=7,"B-",IF((ROUND(TRUNC(('TRI-1'!U28  ),2),0))=6,"C+",IF((ROUND(TRUNC(('TRI-1'!U28  ),2),0))=5,"C-",IF((ROUND(TRUNC(('TRI-1'!U28  ),2),0))=4,"D+",IF((ROUND(TRUNC(('TRI-1'!U28 ),2),0))=3,"D-",IF((ROUND(TRUNC(('TRI-1'!U28 ),2),0))=2,"E+",IF((ROUND(TRUNC(('TRI-1'!U28  ),2),0))&lt;=1,"E-","")))))))))))</f>
        <v>A+</v>
      </c>
      <c r="V28" s="51" t="str">
        <f>IF(OR('TRI-1'!V28 ="",'TRI-1'!V28&lt;0,'TRI-1'!V28  &gt;10),"",IF((ROUND(TRUNC(('TRI-1'!V28  ),2),0))=10,"A+",IF((ROUND(TRUNC(('TRI-1'!V28  ),2),0))=9,"A-",IF((ROUND(TRUNC(('TRI-1'!V28   ),2),0))=8,"B+",IF((ROUND(TRUNC(('TRI-1'!V28 ),2),0))=7,"B-",IF((ROUND(TRUNC(('TRI-1'!V28  ),2),0))=6,"C+",IF((ROUND(TRUNC(('TRI-1'!V28  ),2),0))=5,"C-",IF((ROUND(TRUNC(('TRI-1'!V28  ),2),0))=4,"D+",IF((ROUND(TRUNC(('TRI-1'!V28 ),2),0))=3,"D-",IF((ROUND(TRUNC(('TRI-1'!V28 ),2),0))=2,"E+",IF((ROUND(TRUNC(('TRI-1'!V28  ),2),0))&lt;=1,"E-","")))))))))))</f>
        <v>A+</v>
      </c>
      <c r="W28" s="51" t="str">
        <f>IF(OR('TRI-1'!W28 ="",'TRI-1'!W28&lt;0,'TRI-1'!W28  &gt;10),"",IF((ROUND(TRUNC(('TRI-1'!W28  ),2),0))=10,"A+",IF((ROUND(TRUNC(('TRI-1'!W28  ),2),0))=9,"A-",IF((ROUND(TRUNC(('TRI-1'!W28   ),2),0))=8,"B+",IF((ROUND(TRUNC(('TRI-1'!W28 ),2),0))=7,"B-",IF((ROUND(TRUNC(('TRI-1'!W28  ),2),0))=6,"C+",IF((ROUND(TRUNC(('TRI-1'!W28  ),2),0))=5,"C-",IF((ROUND(TRUNC(('TRI-1'!W28  ),2),0))=4,"D+",IF((ROUND(TRUNC(('TRI-1'!W28 ),2),0))=3,"D-",IF((ROUND(TRUNC(('TRI-1'!W28 ),2),0))=2,"E+",IF((ROUND(TRUNC(('TRI-1'!W28  ),2),0))&lt;=1,"E-","")))))))))))</f>
        <v>A+</v>
      </c>
      <c r="X28" s="51" t="str">
        <f>IF(OR('TRI-1'!X28 ="",'TRI-1'!X28&lt;0,'TRI-1'!X28  &gt;10),"",IF((ROUND(TRUNC(('TRI-1'!X28  ),2),0))=10,"A+",IF((ROUND(TRUNC(('TRI-1'!X28  ),2),0))=9,"A-",IF((ROUND(TRUNC(('TRI-1'!X28   ),2),0))=8,"B+",IF((ROUND(TRUNC(('TRI-1'!X28 ),2),0))=7,"B-",IF((ROUND(TRUNC(('TRI-1'!X28  ),2),0))=6,"C+",IF((ROUND(TRUNC(('TRI-1'!X28  ),2),0))=5,"C-",IF((ROUND(TRUNC(('TRI-1'!X28  ),2),0))=4,"D+",IF((ROUND(TRUNC(('TRI-1'!X28 ),2),0))=3,"D-",IF((ROUND(TRUNC(('TRI-1'!X28 ),2),0))=2,"E+",IF((ROUND(TRUNC(('TRI-1'!X28  ),2),0))&lt;=1,"E-","")))))))))))</f>
        <v>A+</v>
      </c>
      <c r="Y28" s="51" t="str">
        <f>IF(OR('TRI-1'!Y28 ="",'TRI-1'!Y28&lt;0,'TRI-1'!Y28  &gt;10),"",IF((ROUND(TRUNC(('TRI-1'!Y28  ),2),0))=10,"A+",IF((ROUND(TRUNC(('TRI-1'!Y28  ),2),0))=9,"A-",IF((ROUND(TRUNC(('TRI-1'!Y28   ),2),0))=8,"B+",IF((ROUND(TRUNC(('TRI-1'!Y28 ),2),0))=7,"B-",IF((ROUND(TRUNC(('TRI-1'!Y28  ),2),0))=6,"C+",IF((ROUND(TRUNC(('TRI-1'!Y28  ),2),0))=5,"C-",IF((ROUND(TRUNC(('TRI-1'!Y28  ),2),0))=4,"D+",IF((ROUND(TRUNC(('TRI-1'!Y28 ),2),0))=3,"D-",IF((ROUND(TRUNC(('TRI-1'!Y28 ),2),0))=2,"E+",IF((ROUND(TRUNC(('TRI-1'!Y28  ),2),0))&lt;=1,"E-","")))))))))))</f>
        <v>A-</v>
      </c>
      <c r="Z28" s="51" t="str">
        <f>IF(OR('TRI-1'!Z28 ="",'TRI-1'!Z28&lt;0,'TRI-1'!Z28  &gt;10),"",IF((ROUND(TRUNC(('TRI-1'!Z28  ),2),0))=10,"A+",IF((ROUND(TRUNC(('TRI-1'!Z28  ),2),0))=9,"A-",IF((ROUND(TRUNC(('TRI-1'!Z28   ),2),0))=8,"B+",IF((ROUND(TRUNC(('TRI-1'!Z28 ),2),0))=7,"B-",IF((ROUND(TRUNC(('TRI-1'!Z28  ),2),0))=6,"C+",IF((ROUND(TRUNC(('TRI-1'!Z28  ),2),0))=5,"C-",IF((ROUND(TRUNC(('TRI-1'!Z28  ),2),0))=4,"D+",IF((ROUND(TRUNC(('TRI-1'!Z28 ),2),0))=3,"D-",IF((ROUND(TRUNC(('TRI-1'!Z28 ),2),0))=2,"E+",IF((ROUND(TRUNC(('TRI-1'!Z28  ),2),0))&lt;=1,"E-","")))))))))))</f>
        <v>B-</v>
      </c>
      <c r="AA28" s="51" t="str">
        <f>IF(OR('TRI-1'!AA28 ="",'TRI-1'!AA28&lt;0,'TRI-1'!AA28  &gt;10),"",IF((ROUND(TRUNC(('TRI-1'!AA28  ),2),0))=10,"A+",IF((ROUND(TRUNC(('TRI-1'!AA28  ),2),0))=9,"A-",IF((ROUND(TRUNC(('TRI-1'!AA28   ),2),0))=8,"B+",IF((ROUND(TRUNC(('TRI-1'!AA28 ),2),0))=7,"B-",IF((ROUND(TRUNC(('TRI-1'!AA28  ),2),0))=6,"C+",IF((ROUND(TRUNC(('TRI-1'!AA28  ),2),0))=5,"C-",IF((ROUND(TRUNC(('TRI-1'!AA28  ),2),0))=4,"D+",IF((ROUND(TRUNC(('TRI-1'!AA28 ),2),0))=3,"D-",IF((ROUND(TRUNC(('TRI-1'!AA28 ),2),0))=2,"E+",IF((ROUND(TRUNC(('TRI-1'!AA28  ),2),0))&lt;=1,"E-","")))))))))))</f>
        <v>B-</v>
      </c>
      <c r="AB28" s="51" t="str">
        <f>IF(OR('TRI-1'!AB28 ="",'TRI-1'!AB28&lt;0,'TRI-1'!AB28  &gt;10),"",IF((ROUND(TRUNC(('TRI-1'!AB28  ),2),0))=10,"A+",IF((ROUND(TRUNC(('TRI-1'!AB28  ),2),0))=9,"A-",IF((ROUND(TRUNC(('TRI-1'!AB28   ),2),0))=8,"B+",IF((ROUND(TRUNC(('TRI-1'!AB28 ),2),0))=7,"B-",IF((ROUND(TRUNC(('TRI-1'!AB28  ),2),0))=6,"C+",IF((ROUND(TRUNC(('TRI-1'!AB28  ),2),0))=5,"C-",IF((ROUND(TRUNC(('TRI-1'!AB28  ),2),0))=4,"D+",IF((ROUND(TRUNC(('TRI-1'!AB28 ),2),0))=3,"D-",IF((ROUND(TRUNC(('TRI-1'!AB28 ),2),0))=2,"E+",IF((ROUND(TRUNC(('TRI-1'!AB28  ),2),0))&lt;=1,"E-","")))))))))))</f>
        <v>B-</v>
      </c>
      <c r="AC28" s="51" t="str">
        <f>IF(OR('TRI-1'!AC28 ="",'TRI-1'!AC28&lt;0,'TRI-1'!AC28  &gt;10),"",IF((ROUND(TRUNC(('TRI-1'!AC28  ),2),0))=10,"A+",IF((ROUND(TRUNC(('TRI-1'!AC28  ),2),0))=9,"A-",IF((ROUND(TRUNC(('TRI-1'!AC28   ),2),0))=8,"B+",IF((ROUND(TRUNC(('TRI-1'!AC28 ),2),0))=7,"B-",IF((ROUND(TRUNC(('TRI-1'!AC28  ),2),0))=6,"C+",IF((ROUND(TRUNC(('TRI-1'!AC28  ),2),0))=5,"C-",IF((ROUND(TRUNC(('TRI-1'!AC28  ),2),0))=4,"D+",IF((ROUND(TRUNC(('TRI-1'!AC28 ),2),0))=3,"D-",IF((ROUND(TRUNC(('TRI-1'!AC28 ),2),0))=2,"E+",IF((ROUND(TRUNC(('TRI-1'!AC28  ),2),0))&lt;=1,"E-","")))))))))))</f>
        <v>B-</v>
      </c>
      <c r="AD28" s="51" t="str">
        <f>IF(OR('TRI-1'!AD28 ="",'TRI-1'!AD28&lt;0,'TRI-1'!AD28  &gt;10),"",IF((ROUND(TRUNC(('TRI-1'!AD28  ),2),0))=10,"A+",IF((ROUND(TRUNC(('TRI-1'!AD28  ),2),0))=9,"A-",IF((ROUND(TRUNC(('TRI-1'!AD28   ),2),0))=8,"B+",IF((ROUND(TRUNC(('TRI-1'!AD28 ),2),0))=7,"B-",IF((ROUND(TRUNC(('TRI-1'!AD28  ),2),0))=6,"C+",IF((ROUND(TRUNC(('TRI-1'!AD28  ),2),0))=5,"C-",IF((ROUND(TRUNC(('TRI-1'!AD28  ),2),0))=4,"D+",IF((ROUND(TRUNC(('TRI-1'!AD28 ),2),0))=3,"D-",IF((ROUND(TRUNC(('TRI-1'!AD28 ),2),0))=2,"E+",IF((ROUND(TRUNC(('TRI-1'!AD28  ),2),0))&lt;=1,"E-","")))))))))))</f>
        <v>B-</v>
      </c>
      <c r="AE28" s="51" t="str">
        <f>IF(OR('TRI-1'!AE28 ="",'TRI-1'!AE28&lt;0,'TRI-1'!AE28  &gt;10),"",IF((ROUND(TRUNC(('TRI-1'!AE28  ),2),0))=10,"A+",IF((ROUND(TRUNC(('TRI-1'!AE28  ),2),0))=9,"A-",IF((ROUND(TRUNC(('TRI-1'!AE28   ),2),0))=8,"B+",IF((ROUND(TRUNC(('TRI-1'!AE28 ),2),0))=7,"B-",IF((ROUND(TRUNC(('TRI-1'!AE28  ),2),0))=6,"C+",IF((ROUND(TRUNC(('TRI-1'!AE28  ),2),0))=5,"C-",IF((ROUND(TRUNC(('TRI-1'!AE28  ),2),0))=4,"D+",IF((ROUND(TRUNC(('TRI-1'!AE28 ),2),0))=3,"D-",IF((ROUND(TRUNC(('TRI-1'!AE28 ),2),0))=2,"E+",IF((ROUND(TRUNC(('TRI-1'!AE28  ),2),0))&lt;=1,"E-","")))))))))))</f>
        <v>B-</v>
      </c>
      <c r="AF28" s="51" t="str">
        <f>IF(OR('TRI-1'!AF28 ="",'TRI-1'!AF28&lt;0,'TRI-1'!AF28  &gt;10),"",IF((ROUND(TRUNC(('TRI-1'!AF28  ),2),0))=10,"A+",IF((ROUND(TRUNC(('TRI-1'!AF28  ),2),0))=9,"A-",IF((ROUND(TRUNC(('TRI-1'!AF28   ),2),0))=8,"B+",IF((ROUND(TRUNC(('TRI-1'!AF28 ),2),0))=7,"B-",IF((ROUND(TRUNC(('TRI-1'!AF28  ),2),0))=6,"C+",IF((ROUND(TRUNC(('TRI-1'!AF28  ),2),0))=5,"C-",IF((ROUND(TRUNC(('TRI-1'!AF28  ),2),0))=4,"D+",IF((ROUND(TRUNC(('TRI-1'!AF28 ),2),0))=3,"D-",IF((ROUND(TRUNC(('TRI-1'!AF28 ),2),0))=2,"E+",IF((ROUND(TRUNC(('TRI-1'!AF28  ),2),0))&lt;=1,"E-","")))))))))))</f>
        <v>B-</v>
      </c>
      <c r="AG28" s="51" t="str">
        <f>IF(OR('TRI-1'!AG28 ="",'TRI-1'!AG28&lt;0,'TRI-1'!AG28  &gt;10),"",IF((ROUND(TRUNC(('TRI-1'!AG28  ),2),0))=10,"A+",IF((ROUND(TRUNC(('TRI-1'!AG28  ),2),0))=9,"A-",IF((ROUND(TRUNC(('TRI-1'!AG28   ),2),0))=8,"B+",IF((ROUND(TRUNC(('TRI-1'!AG28 ),2),0))=7,"B-",IF((ROUND(TRUNC(('TRI-1'!AG28  ),2),0))=6,"C+",IF((ROUND(TRUNC(('TRI-1'!AG28  ),2),0))=5,"C-",IF((ROUND(TRUNC(('TRI-1'!AG28  ),2),0))=4,"D+",IF((ROUND(TRUNC(('TRI-1'!AG28 ),2),0))=3,"D-",IF((ROUND(TRUNC(('TRI-1'!AG28 ),2),0))=2,"E+",IF((ROUND(TRUNC(('TRI-1'!AG28  ),2),0))&lt;=1,"E-","")))))))))))</f>
        <v>B-</v>
      </c>
      <c r="AH28" s="51" t="str">
        <f>IF(OR('TRI-1'!AH28 ="",'TRI-1'!AH28&lt;0,'TRI-1'!AH28  &gt;10),"",IF((ROUND(TRUNC(('TRI-1'!AH28  ),2),0))=10,"A+",IF((ROUND(TRUNC(('TRI-1'!AH28  ),2),0))=9,"A-",IF((ROUND(TRUNC(('TRI-1'!AH28   ),2),0))=8,"B+",IF((ROUND(TRUNC(('TRI-1'!AH28 ),2),0))=7,"B-",IF((ROUND(TRUNC(('TRI-1'!AH28  ),2),0))=6,"C+",IF((ROUND(TRUNC(('TRI-1'!AH28  ),2),0))=5,"C-",IF((ROUND(TRUNC(('TRI-1'!AH28  ),2),0))=4,"D+",IF((ROUND(TRUNC(('TRI-1'!AH28 ),2),0))=3,"D-",IF((ROUND(TRUNC(('TRI-1'!AH28 ),2),0))=2,"E+",IF((ROUND(TRUNC(('TRI-1'!AH28  ),2),0))&lt;=1,"E-","")))))))))))</f>
        <v>B-</v>
      </c>
      <c r="AI28" s="51" t="str">
        <f>IF(OR('TRI-1'!AI28 ="",'TRI-1'!AI28&lt;0,'TRI-1'!AI28  &gt;10),"",IF((ROUND(TRUNC(('TRI-1'!AI28  ),2),0))=10,"A+",IF((ROUND(TRUNC(('TRI-1'!AI28  ),2),0))=9,"A-",IF((ROUND(TRUNC(('TRI-1'!AI28   ),2),0))=8,"B+",IF((ROUND(TRUNC(('TRI-1'!AI28 ),2),0))=7,"B-",IF((ROUND(TRUNC(('TRI-1'!AI28  ),2),0))=6,"C+",IF((ROUND(TRUNC(('TRI-1'!AI28  ),2),0))=5,"C-",IF((ROUND(TRUNC(('TRI-1'!AI28  ),2),0))=4,"D+",IF((ROUND(TRUNC(('TRI-1'!AI28 ),2),0))=3,"D-",IF((ROUND(TRUNC(('TRI-1'!AI28 ),2),0))=2,"E+",IF((ROUND(TRUNC(('TRI-1'!AI28  ),2),0))&lt;=1,"E-","")))))))))))</f>
        <v>B-</v>
      </c>
      <c r="AJ28" s="51" t="str">
        <f>IF(OR('TRI-1'!AJ28 ="",'TRI-1'!AJ28&lt;0,'TRI-1'!AJ28  &gt;10),"",IF((ROUND(TRUNC(('TRI-1'!AJ28  ),2),0))=10,"A+",IF((ROUND(TRUNC(('TRI-1'!AJ28  ),2),0))=9,"A-",IF((ROUND(TRUNC(('TRI-1'!AJ28   ),2),0))=8,"B+",IF((ROUND(TRUNC(('TRI-1'!AJ28 ),2),0))=7,"B-",IF((ROUND(TRUNC(('TRI-1'!AJ28  ),2),0))=6,"C+",IF((ROUND(TRUNC(('TRI-1'!AJ28  ),2),0))=5,"C-",IF((ROUND(TRUNC(('TRI-1'!AJ28  ),2),0))=4,"D+",IF((ROUND(TRUNC(('TRI-1'!AJ28 ),2),0))=3,"D-",IF((ROUND(TRUNC(('TRI-1'!AJ28 ),2),0))=2,"E+",IF((ROUND(TRUNC(('TRI-1'!AJ28  ),2),0))&lt;=1,"E-","")))))))))))</f>
        <v>B-</v>
      </c>
      <c r="AK28" s="51" t="str">
        <f>IF(OR('TRI-1'!AK28 ="",'TRI-1'!AK28&lt;0,'TRI-1'!AK28  &gt;10),"",IF((ROUND(TRUNC(('TRI-1'!AK28  ),2),0))=10,"A+",IF((ROUND(TRUNC(('TRI-1'!AK28  ),2),0))=9,"A-",IF((ROUND(TRUNC(('TRI-1'!AK28   ),2),0))=8,"B+",IF((ROUND(TRUNC(('TRI-1'!AK28 ),2),0))=7,"B-",IF((ROUND(TRUNC(('TRI-1'!AK28  ),2),0))=6,"C+",IF((ROUND(TRUNC(('TRI-1'!AK28  ),2),0))=5,"C-",IF((ROUND(TRUNC(('TRI-1'!AK28  ),2),0))=4,"D+",IF((ROUND(TRUNC(('TRI-1'!AK28 ),2),0))=3,"D-",IF((ROUND(TRUNC(('TRI-1'!AK28 ),2),0))=2,"E+",IF((ROUND(TRUNC(('TRI-1'!AK28  ),2),0))&lt;=1,"E-","")))))))))))</f>
        <v>B-</v>
      </c>
      <c r="AL28" s="51" t="str">
        <f>IF(OR('TRI-1'!AL28 ="",'TRI-1'!AL28&lt;0,'TRI-1'!AL28  &gt;10),"",IF((ROUND(TRUNC(('TRI-1'!AL28  ),2),0))=10,"A+",IF((ROUND(TRUNC(('TRI-1'!AL28  ),2),0))=9,"A-",IF((ROUND(TRUNC(('TRI-1'!AL28   ),2),0))=8,"B+",IF((ROUND(TRUNC(('TRI-1'!AL28 ),2),0))=7,"B-",IF((ROUND(TRUNC(('TRI-1'!AL28  ),2),0))=6,"C+",IF((ROUND(TRUNC(('TRI-1'!AL28  ),2),0))=5,"C-",IF((ROUND(TRUNC(('TRI-1'!AL28  ),2),0))=4,"D+",IF((ROUND(TRUNC(('TRI-1'!AL28 ),2),0))=3,"D-",IF((ROUND(TRUNC(('TRI-1'!AL28 ),2),0))=2,"E+",IF((ROUND(TRUNC(('TRI-1'!AL28  ),2),0))&lt;=1,"E-","")))))))))))</f>
        <v>B-</v>
      </c>
      <c r="AM28" s="51" t="str">
        <f>IF(OR('TRI-1'!AM28 ="",'TRI-1'!AM28&lt;0,'TRI-1'!AM28  &gt;10),"",IF((ROUND(TRUNC(('TRI-1'!AM28  ),2),0))=10,"A+",IF((ROUND(TRUNC(('TRI-1'!AM28  ),2),0))=9,"A-",IF((ROUND(TRUNC(('TRI-1'!AM28   ),2),0))=8,"B+",IF((ROUND(TRUNC(('TRI-1'!AM28 ),2),0))=7,"B-",IF((ROUND(TRUNC(('TRI-1'!AM28  ),2),0))=6,"C+",IF((ROUND(TRUNC(('TRI-1'!AM28  ),2),0))=5,"C-",IF((ROUND(TRUNC(('TRI-1'!AM28  ),2),0))=4,"D+",IF((ROUND(TRUNC(('TRI-1'!AM28 ),2),0))=3,"D-",IF((ROUND(TRUNC(('TRI-1'!AM28 ),2),0))=2,"E+",IF((ROUND(TRUNC(('TRI-1'!AM28  ),2),0))&lt;=1,"E-","")))))))))))</f>
        <v>B-</v>
      </c>
      <c r="AN28" s="51" t="str">
        <f>IF(OR('TRI-1'!AN28 ="",'TRI-1'!AN28&lt;0,'TRI-1'!AN28  &gt;10),"",IF((ROUND(TRUNC(('TRI-1'!AN28  ),2),0))=10,"A+",IF((ROUND(TRUNC(('TRI-1'!AN28  ),2),0))=9,"A-",IF((ROUND(TRUNC(('TRI-1'!AN28   ),2),0))=8,"B+",IF((ROUND(TRUNC(('TRI-1'!AN28 ),2),0))=7,"B-",IF((ROUND(TRUNC(('TRI-1'!AN28  ),2),0))=6,"C+",IF((ROUND(TRUNC(('TRI-1'!AN28  ),2),0))=5,"C-",IF((ROUND(TRUNC(('TRI-1'!AN28  ),2),0))=4,"D+",IF((ROUND(TRUNC(('TRI-1'!AN28 ),2),0))=3,"D-",IF((ROUND(TRUNC(('TRI-1'!AN28 ),2),0))=2,"E+",IF((ROUND(TRUNC(('TRI-1'!AN28  ),2),0))&lt;=1,"E-","")))))))))))</f>
        <v>B-</v>
      </c>
      <c r="AO28" s="51" t="str">
        <f>IF(OR('TRI-1'!AO28 ="",'TRI-1'!AO28&lt;0,'TRI-1'!AO28  &gt;10),"",IF((ROUND(TRUNC(('TRI-1'!AO28  ),2),0))=10,"A+",IF((ROUND(TRUNC(('TRI-1'!AO28  ),2),0))=9,"A-",IF((ROUND(TRUNC(('TRI-1'!AO28   ),2),0))=8,"B+",IF((ROUND(TRUNC(('TRI-1'!AO28 ),2),0))=7,"B-",IF((ROUND(TRUNC(('TRI-1'!AO28  ),2),0))=6,"C+",IF((ROUND(TRUNC(('TRI-1'!AO28  ),2),0))=5,"C-",IF((ROUND(TRUNC(('TRI-1'!AO28  ),2),0))=4,"D+",IF((ROUND(TRUNC(('TRI-1'!AO28 ),2),0))=3,"D-",IF((ROUND(TRUNC(('TRI-1'!AO28 ),2),0))=2,"E+",IF((ROUND(TRUNC(('TRI-1'!AO28  ),2),0))&lt;=1,"E-","")))))))))))</f>
        <v>B-</v>
      </c>
      <c r="AP28" s="51" t="str">
        <f>IF(OR('TRI-1'!AP28 ="",'TRI-1'!AP28&lt;0,'TRI-1'!AP28  &gt;10),"",IF((ROUND(TRUNC(('TRI-1'!AP28  ),2),0))=10,"A+",IF((ROUND(TRUNC(('TRI-1'!AP28  ),2),0))=9,"A-",IF((ROUND(TRUNC(('TRI-1'!AP28   ),2),0))=8,"B+",IF((ROUND(TRUNC(('TRI-1'!AP28 ),2),0))=7,"B-",IF((ROUND(TRUNC(('TRI-1'!AP28  ),2),0))=6,"C+",IF((ROUND(TRUNC(('TRI-1'!AP28  ),2),0))=5,"C-",IF((ROUND(TRUNC(('TRI-1'!AP28  ),2),0))=4,"D+",IF((ROUND(TRUNC(('TRI-1'!AP28 ),2),0))=3,"D-",IF((ROUND(TRUNC(('TRI-1'!AP28 ),2),0))=2,"E+",IF((ROUND(TRUNC(('TRI-1'!AP28  ),2),0))&lt;=1,"E-","")))))))))))</f>
        <v>B-</v>
      </c>
      <c r="AQ28" s="51" t="str">
        <f>IF(OR('TRI-1'!AQ28 ="",'TRI-1'!AQ28&lt;0,'TRI-1'!AQ28  &gt;10),"",IF((ROUND(TRUNC(('TRI-1'!AQ28  ),2),0))=10,"A+",IF((ROUND(TRUNC(('TRI-1'!AQ28  ),2),0))=9,"A-",IF((ROUND(TRUNC(('TRI-1'!AQ28   ),2),0))=8,"B+",IF((ROUND(TRUNC(('TRI-1'!AQ28 ),2),0))=7,"B-",IF((ROUND(TRUNC(('TRI-1'!AQ28  ),2),0))=6,"C+",IF((ROUND(TRUNC(('TRI-1'!AQ28  ),2),0))=5,"C-",IF((ROUND(TRUNC(('TRI-1'!AQ28  ),2),0))=4,"D+",IF((ROUND(TRUNC(('TRI-1'!AQ28 ),2),0))=3,"D-",IF((ROUND(TRUNC(('TRI-1'!AQ28 ),2),0))=2,"E+",IF((ROUND(TRUNC(('TRI-1'!AQ28  ),2),0))&lt;=1,"E-","")))))))))))</f>
        <v>B-</v>
      </c>
      <c r="AR28" s="51" t="str">
        <f>IF(OR('TRI-1'!AR28 ="",'TRI-1'!AR28&lt;0,'TRI-1'!AR28  &gt;10),"",IF((ROUND(TRUNC(('TRI-1'!AR28  ),2),0))=10,"A+",IF((ROUND(TRUNC(('TRI-1'!AR28  ),2),0))=9,"A-",IF((ROUND(TRUNC(('TRI-1'!AR28   ),2),0))=8,"B+",IF((ROUND(TRUNC(('TRI-1'!AR28 ),2),0))=7,"B-",IF((ROUND(TRUNC(('TRI-1'!AR28  ),2),0))=6,"C+",IF((ROUND(TRUNC(('TRI-1'!AR28  ),2),0))=5,"C-",IF((ROUND(TRUNC(('TRI-1'!AR28  ),2),0))=4,"D+",IF((ROUND(TRUNC(('TRI-1'!AR28 ),2),0))=3,"D-",IF((ROUND(TRUNC(('TRI-1'!AR28 ),2),0))=2,"E+",IF((ROUND(TRUNC(('TRI-1'!AR28  ),2),0))&lt;=1,"E-","")))))))))))</f>
        <v>B-</v>
      </c>
      <c r="AS28" s="51" t="str">
        <f>IF(OR('TRI-1'!AS28 ="",'TRI-1'!AS28&lt;0,'TRI-1'!AS28  &gt;10),"",IF((ROUND(TRUNC(('TRI-1'!AS28  ),2),0))=10,"A+",IF((ROUND(TRUNC(('TRI-1'!AS28  ),2),0))=9,"A-",IF((ROUND(TRUNC(('TRI-1'!AS28   ),2),0))=8,"B+",IF((ROUND(TRUNC(('TRI-1'!AS28 ),2),0))=7,"B-",IF((ROUND(TRUNC(('TRI-1'!AS28  ),2),0))=6,"C+",IF((ROUND(TRUNC(('TRI-1'!AS28  ),2),0))=5,"C-",IF((ROUND(TRUNC(('TRI-1'!AS28  ),2),0))=4,"D+",IF((ROUND(TRUNC(('TRI-1'!AS28 ),2),0))=3,"D-",IF((ROUND(TRUNC(('TRI-1'!AS28 ),2),0))=2,"E+",IF((ROUND(TRUNC(('TRI-1'!AS28  ),2),0))&lt;=1,"E-","")))))))))))</f>
        <v>B-</v>
      </c>
      <c r="AT28" s="51" t="str">
        <f>IF(OR('TRI-1'!AT28 ="",'TRI-1'!AT28&lt;0,'TRI-1'!AT28  &gt;10),"",IF((ROUND(TRUNC(('TRI-1'!AT28  ),2),0))=10,"A+",IF((ROUND(TRUNC(('TRI-1'!AT28  ),2),0))=9,"A-",IF((ROUND(TRUNC(('TRI-1'!AT28   ),2),0))=8,"B+",IF((ROUND(TRUNC(('TRI-1'!AT28 ),2),0))=7,"B-",IF((ROUND(TRUNC(('TRI-1'!AT28  ),2),0))=6,"C+",IF((ROUND(TRUNC(('TRI-1'!AT28  ),2),0))=5,"C-",IF((ROUND(TRUNC(('TRI-1'!AT28  ),2),0))=4,"D+",IF((ROUND(TRUNC(('TRI-1'!AT28 ),2),0))=3,"D-",IF((ROUND(TRUNC(('TRI-1'!AT28 ),2),0))=2,"E+",IF((ROUND(TRUNC(('TRI-1'!AT28  ),2),0))&lt;=1,"E-","")))))))))))</f>
        <v>B-</v>
      </c>
      <c r="AU28" s="51" t="str">
        <f>IF(OR('TRI-1'!AU28 ="",'TRI-1'!AU28&lt;0,'TRI-1'!AU28  &gt;10),"",IF((ROUND(TRUNC(('TRI-1'!AU28  ),2),0))=10,"A+",IF((ROUND(TRUNC(('TRI-1'!AU28  ),2),0))=9,"A-",IF((ROUND(TRUNC(('TRI-1'!AU28   ),2),0))=8,"B+",IF((ROUND(TRUNC(('TRI-1'!AU28 ),2),0))=7,"B-",IF((ROUND(TRUNC(('TRI-1'!AU28  ),2),0))=6,"C+",IF((ROUND(TRUNC(('TRI-1'!AU28  ),2),0))=5,"C-",IF((ROUND(TRUNC(('TRI-1'!AU28  ),2),0))=4,"D+",IF((ROUND(TRUNC(('TRI-1'!AU28 ),2),0))=3,"D-",IF((ROUND(TRUNC(('TRI-1'!AU28 ),2),0))=2,"E+",IF((ROUND(TRUNC(('TRI-1'!AU28  ),2),0))&lt;=1,"E-","")))))))))))</f>
        <v>B-</v>
      </c>
      <c r="AV28" s="51" t="str">
        <f>IF(OR('TRI-1'!AV28 ="",'TRI-1'!AV28&lt;0,'TRI-1'!AV28  &gt;10),"",IF((ROUND(TRUNC(('TRI-1'!AV28  ),2),0))=10,"A+",IF((ROUND(TRUNC(('TRI-1'!AV28  ),2),0))=9,"A-",IF((ROUND(TRUNC(('TRI-1'!AV28   ),2),0))=8,"B+",IF((ROUND(TRUNC(('TRI-1'!AV28 ),2),0))=7,"B-",IF((ROUND(TRUNC(('TRI-1'!AV28  ),2),0))=6,"C+",IF((ROUND(TRUNC(('TRI-1'!AV28  ),2),0))=5,"C-",IF((ROUND(TRUNC(('TRI-1'!AV28  ),2),0))=4,"D+",IF((ROUND(TRUNC(('TRI-1'!AV28 ),2),0))=3,"D-",IF((ROUND(TRUNC(('TRI-1'!AV28 ),2),0))=2,"E+",IF((ROUND(TRUNC(('TRI-1'!AV28  ),2),0))&lt;=1,"E-","")))))))))))</f>
        <v>B-</v>
      </c>
      <c r="AW28" s="51" t="str">
        <f>IF(OR('TRI-1'!AW28 ="",'TRI-1'!AW28&lt;0,'TRI-1'!AW28  &gt;10),"",IF((ROUND(TRUNC(('TRI-1'!AW28  ),2),0))=10,"A+",IF((ROUND(TRUNC(('TRI-1'!AW28  ),2),0))=9,"A-",IF((ROUND(TRUNC(('TRI-1'!AW28   ),2),0))=8,"B+",IF((ROUND(TRUNC(('TRI-1'!AW28 ),2),0))=7,"B-",IF((ROUND(TRUNC(('TRI-1'!AW28  ),2),0))=6,"C+",IF((ROUND(TRUNC(('TRI-1'!AW28  ),2),0))=5,"C-",IF((ROUND(TRUNC(('TRI-1'!AW28  ),2),0))=4,"D+",IF((ROUND(TRUNC(('TRI-1'!AW28 ),2),0))=3,"D-",IF((ROUND(TRUNC(('TRI-1'!AW28 ),2),0))=2,"E+",IF((ROUND(TRUNC(('TRI-1'!AW28  ),2),0))&lt;=1,"E-","")))))))))))</f>
        <v>B-</v>
      </c>
      <c r="AX28" s="51" t="str">
        <f>IF(OR('TRI-1'!AX28 ="",'TRI-1'!AX28&lt;0,'TRI-1'!AX28  &gt;10),"",IF((ROUND(TRUNC(('TRI-1'!AX28  ),2),0))=10,"A+",IF((ROUND(TRUNC(('TRI-1'!AX28  ),2),0))=9,"A-",IF((ROUND(TRUNC(('TRI-1'!AX28   ),2),0))=8,"B+",IF((ROUND(TRUNC(('TRI-1'!AX28 ),2),0))=7,"B-",IF((ROUND(TRUNC(('TRI-1'!AX28  ),2),0))=6,"C+",IF((ROUND(TRUNC(('TRI-1'!AX28  ),2),0))=5,"C-",IF((ROUND(TRUNC(('TRI-1'!AX28  ),2),0))=4,"D+",IF((ROUND(TRUNC(('TRI-1'!AX28 ),2),0))=3,"D-",IF((ROUND(TRUNC(('TRI-1'!AX28 ),2),0))=2,"E+",IF((ROUND(TRUNC(('TRI-1'!AX28  ),2),0))&lt;=1,"E-","")))))))))))</f>
        <v>B-</v>
      </c>
      <c r="AY28" s="51" t="str">
        <f>IF(OR('TRI-1'!AY28 ="",'TRI-1'!AY28&lt;0,'TRI-1'!AY28  &gt;10),"",IF((ROUND(TRUNC(('TRI-1'!AY28  ),2),0))=10,"A+",IF((ROUND(TRUNC(('TRI-1'!AY28  ),2),0))=9,"A-",IF((ROUND(TRUNC(('TRI-1'!AY28   ),2),0))=8,"B+",IF((ROUND(TRUNC(('TRI-1'!AY28 ),2),0))=7,"B-",IF((ROUND(TRUNC(('TRI-1'!AY28  ),2),0))=6,"C+",IF((ROUND(TRUNC(('TRI-1'!AY28  ),2),0))=5,"C-",IF((ROUND(TRUNC(('TRI-1'!AY28  ),2),0))=4,"D+",IF((ROUND(TRUNC(('TRI-1'!AY28 ),2),0))=3,"D-",IF((ROUND(TRUNC(('TRI-1'!AY28 ),2),0))=2,"E+",IF((ROUND(TRUNC(('TRI-1'!AY28  ),2),0))&lt;=1,"E-","")))))))))))</f>
        <v>B-</v>
      </c>
      <c r="AZ28" s="51" t="str">
        <f>IF(OR('TRI-1'!AZ28 ="",'TRI-1'!AZ28&lt;0,'TRI-1'!AZ28  &gt;10),"",IF((ROUND(TRUNC(('TRI-1'!AZ28  ),2),0))=10,"A+",IF((ROUND(TRUNC(('TRI-1'!AZ28  ),2),0))=9,"A-",IF((ROUND(TRUNC(('TRI-1'!AZ28   ),2),0))=8,"B+",IF((ROUND(TRUNC(('TRI-1'!AZ28 ),2),0))=7,"B-",IF((ROUND(TRUNC(('TRI-1'!AZ28  ),2),0))=6,"C+",IF((ROUND(TRUNC(('TRI-1'!AZ28  ),2),0))=5,"C-",IF((ROUND(TRUNC(('TRI-1'!AZ28  ),2),0))=4,"D+",IF((ROUND(TRUNC(('TRI-1'!AZ28 ),2),0))=3,"D-",IF((ROUND(TRUNC(('TRI-1'!AZ28 ),2),0))=2,"E+",IF((ROUND(TRUNC(('TRI-1'!AZ28  ),2),0))&lt;=1,"E-","")))))))))))</f>
        <v>B-</v>
      </c>
      <c r="BA28" s="51" t="str">
        <f>IF(OR('TRI-1'!BA28 ="",'TRI-1'!BA28&lt;0,'TRI-1'!BA28  &gt;10),"",IF((ROUND(TRUNC(('TRI-1'!BA28  ),2),0))=10,"A+",IF((ROUND(TRUNC(('TRI-1'!BA28  ),2),0))=9,"A-",IF((ROUND(TRUNC(('TRI-1'!BA28   ),2),0))=8,"B+",IF((ROUND(TRUNC(('TRI-1'!BA28 ),2),0))=7,"B-",IF((ROUND(TRUNC(('TRI-1'!BA28  ),2),0))=6,"C+",IF((ROUND(TRUNC(('TRI-1'!BA28  ),2),0))=5,"C-",IF((ROUND(TRUNC(('TRI-1'!BA28  ),2),0))=4,"D+",IF((ROUND(TRUNC(('TRI-1'!BA28 ),2),0))=3,"D-",IF((ROUND(TRUNC(('TRI-1'!BA28 ),2),0))=2,"E+",IF((ROUND(TRUNC(('TRI-1'!BA28  ),2),0))&lt;=1,"E-","")))))))))))</f>
        <v>B-</v>
      </c>
      <c r="BB28" s="51" t="str">
        <f>IF(OR('TRI-1'!BB28 ="",'TRI-1'!BB28&lt;0,'TRI-1'!BB28  &gt;10),"",IF((ROUND(TRUNC(('TRI-1'!BB28  ),2),0))=10,"A+",IF((ROUND(TRUNC(('TRI-1'!BB28  ),2),0))=9,"A-",IF((ROUND(TRUNC(('TRI-1'!BB28   ),2),0))=8,"B+",IF((ROUND(TRUNC(('TRI-1'!BB28 ),2),0))=7,"B-",IF((ROUND(TRUNC(('TRI-1'!BB28  ),2),0))=6,"C+",IF((ROUND(TRUNC(('TRI-1'!BB28  ),2),0))=5,"C-",IF((ROUND(TRUNC(('TRI-1'!BB28  ),2),0))=4,"D+",IF((ROUND(TRUNC(('TRI-1'!BB28 ),2),0))=3,"D-",IF((ROUND(TRUNC(('TRI-1'!BB28 ),2),0))=2,"E+",IF((ROUND(TRUNC(('TRI-1'!BB28  ),2),0))&lt;=1,"E-","")))))))))))</f>
        <v>B-</v>
      </c>
      <c r="BC28" s="51" t="str">
        <f>IF(OR('TRI-1'!BC28 ="",'TRI-1'!BC28&lt;0,'TRI-1'!BC28  &gt;10),"",IF((ROUND(TRUNC(('TRI-1'!BC28  ),2),0))=10,"A+",IF((ROUND(TRUNC(('TRI-1'!BC28  ),2),0))=9,"A-",IF((ROUND(TRUNC(('TRI-1'!BC28   ),2),0))=8,"B+",IF((ROUND(TRUNC(('TRI-1'!BC28 ),2),0))=7,"B-",IF((ROUND(TRUNC(('TRI-1'!BC28  ),2),0))=6,"C+",IF((ROUND(TRUNC(('TRI-1'!BC28  ),2),0))=5,"C-",IF((ROUND(TRUNC(('TRI-1'!BC28  ),2),0))=4,"D+",IF((ROUND(TRUNC(('TRI-1'!BC28 ),2),0))=3,"D-",IF((ROUND(TRUNC(('TRI-1'!BC28 ),2),0))=2,"E+",IF((ROUND(TRUNC(('TRI-1'!BC28  ),2),0))&lt;=1,"E-","")))))))))))</f>
        <v>B-</v>
      </c>
      <c r="BD28" s="51" t="str">
        <f>IF(OR('TRI-1'!BD28 ="",'TRI-1'!BD28&lt;0,'TRI-1'!BD28  &gt;10),"",IF((ROUND(TRUNC(('TRI-1'!BD28  ),2),0))=10,"A+",IF((ROUND(TRUNC(('TRI-1'!BD28  ),2),0))=9,"A-",IF((ROUND(TRUNC(('TRI-1'!BD28   ),2),0))=8,"B+",IF((ROUND(TRUNC(('TRI-1'!BD28 ),2),0))=7,"B-",IF((ROUND(TRUNC(('TRI-1'!BD28  ),2),0))=6,"C+",IF((ROUND(TRUNC(('TRI-1'!BD28  ),2),0))=5,"C-",IF((ROUND(TRUNC(('TRI-1'!BD28  ),2),0))=4,"D+",IF((ROUND(TRUNC(('TRI-1'!BD28 ),2),0))=3,"D-",IF((ROUND(TRUNC(('TRI-1'!BD28 ),2),0))=2,"E+",IF((ROUND(TRUNC(('TRI-1'!BD28  ),2),0))&lt;=1,"E-","")))))))))))</f>
        <v>B-</v>
      </c>
      <c r="BE28" s="51" t="str">
        <f>IF(OR('TRI-1'!BE28 ="",'TRI-1'!BE28&lt;0,'TRI-1'!BE28  &gt;10),"",IF((ROUND(TRUNC(('TRI-1'!BE28  ),2),0))=10,"A+",IF((ROUND(TRUNC(('TRI-1'!BE28  ),2),0))=9,"A-",IF((ROUND(TRUNC(('TRI-1'!BE28   ),2),0))=8,"B+",IF((ROUND(TRUNC(('TRI-1'!BE28 ),2),0))=7,"B-",IF((ROUND(TRUNC(('TRI-1'!BE28  ),2),0))=6,"C+",IF((ROUND(TRUNC(('TRI-1'!BE28  ),2),0))=5,"C-",IF((ROUND(TRUNC(('TRI-1'!BE28  ),2),0))=4,"D+",IF((ROUND(TRUNC(('TRI-1'!BE28 ),2),0))=3,"D-",IF((ROUND(TRUNC(('TRI-1'!BE28 ),2),0))=2,"E+",IF((ROUND(TRUNC(('TRI-1'!BE28  ),2),0))&lt;=1,"E-","")))))))))))</f>
        <v>B-</v>
      </c>
      <c r="BF28" s="51" t="str">
        <f>IF(OR('TRI-1'!BF28 ="",'TRI-1'!BF28&lt;0,'TRI-1'!BF28  &gt;10),"",IF((ROUND(TRUNC(('TRI-1'!BF28  ),2),0))=10,"A+",IF((ROUND(TRUNC(('TRI-1'!BF28  ),2),0))=9,"A-",IF((ROUND(TRUNC(('TRI-1'!BF28   ),2),0))=8,"B+",IF((ROUND(TRUNC(('TRI-1'!BF28 ),2),0))=7,"B-",IF((ROUND(TRUNC(('TRI-1'!BF28  ),2),0))=6,"C+",IF((ROUND(TRUNC(('TRI-1'!BF28  ),2),0))=5,"C-",IF((ROUND(TRUNC(('TRI-1'!BF28  ),2),0))=4,"D+",IF((ROUND(TRUNC(('TRI-1'!BF28 ),2),0))=3,"D-",IF((ROUND(TRUNC(('TRI-1'!BF28 ),2),0))=2,"E+",IF((ROUND(TRUNC(('TRI-1'!BF28  ),2),0))&lt;=1,"E-","")))))))))))</f>
        <v>B-</v>
      </c>
      <c r="BG28" s="51" t="str">
        <f>IF(OR('TRI-1'!BG28 ="",'TRI-1'!BG28&lt;0,'TRI-1'!BG28  &gt;10),"",IF((ROUND(TRUNC(('TRI-1'!BG28  ),2),0))=10,"A+",IF((ROUND(TRUNC(('TRI-1'!BG28  ),2),0))=9,"A-",IF((ROUND(TRUNC(('TRI-1'!BG28   ),2),0))=8,"B+",IF((ROUND(TRUNC(('TRI-1'!BG28 ),2),0))=7,"B-",IF((ROUND(TRUNC(('TRI-1'!BG28  ),2),0))=6,"C+",IF((ROUND(TRUNC(('TRI-1'!BG28  ),2),0))=5,"C-",IF((ROUND(TRUNC(('TRI-1'!BG28  ),2),0))=4,"D+",IF((ROUND(TRUNC(('TRI-1'!BG28 ),2),0))=3,"D-",IF((ROUND(TRUNC(('TRI-1'!BG28 ),2),0))=2,"E+",IF((ROUND(TRUNC(('TRI-1'!BG28  ),2),0))&lt;=1,"E-","")))))))))))</f>
        <v>B-</v>
      </c>
      <c r="BH28" s="51" t="str">
        <f>IF(OR('TRI-1'!BH28 ="",'TRI-1'!BH28&lt;0,'TRI-1'!BH28  &gt;10),"",IF((ROUND(TRUNC(('TRI-1'!BH28  ),2),0))=10,"A+",IF((ROUND(TRUNC(('TRI-1'!BH28  ),2),0))=9,"A-",IF((ROUND(TRUNC(('TRI-1'!BH28   ),2),0))=8,"B+",IF((ROUND(TRUNC(('TRI-1'!BH28 ),2),0))=7,"B-",IF((ROUND(TRUNC(('TRI-1'!BH28  ),2),0))=6,"C+",IF((ROUND(TRUNC(('TRI-1'!BH28  ),2),0))=5,"C-",IF((ROUND(TRUNC(('TRI-1'!BH28  ),2),0))=4,"D+",IF((ROUND(TRUNC(('TRI-1'!BH28 ),2),0))=3,"D-",IF((ROUND(TRUNC(('TRI-1'!BH28 ),2),0))=2,"E+",IF((ROUND(TRUNC(('TRI-1'!BH28  ),2),0))&lt;=1,"E-","")))))))))))</f>
        <v>B-</v>
      </c>
      <c r="BI28" s="51" t="str">
        <f>IF(OR('TRI-1'!BI28 ="",'TRI-1'!BI28&lt;0,'TRI-1'!BI28  &gt;10),"",IF((ROUND(TRUNC(('TRI-1'!BI28  ),2),0))=10,"A+",IF((ROUND(TRUNC(('TRI-1'!BI28  ),2),0))=9,"A-",IF((ROUND(TRUNC(('TRI-1'!BI28   ),2),0))=8,"B+",IF((ROUND(TRUNC(('TRI-1'!BI28 ),2),0))=7,"B-",IF((ROUND(TRUNC(('TRI-1'!BI28  ),2),0))=6,"C+",IF((ROUND(TRUNC(('TRI-1'!BI28  ),2),0))=5,"C-",IF((ROUND(TRUNC(('TRI-1'!BI28  ),2),0))=4,"D+",IF((ROUND(TRUNC(('TRI-1'!BI28 ),2),0))=3,"D-",IF((ROUND(TRUNC(('TRI-1'!BI28 ),2),0))=2,"E+",IF((ROUND(TRUNC(('TRI-1'!BI28  ),2),0))&lt;=1,"E-","")))))))))))</f>
        <v>B-</v>
      </c>
      <c r="BJ28" s="51" t="str">
        <f>IF(OR('TRI-1'!BJ28 ="",'TRI-1'!BJ28&lt;0,'TRI-1'!BJ28  &gt;10),"",IF((ROUND(TRUNC(('TRI-1'!BJ28  ),2),0))=10,"A+",IF((ROUND(TRUNC(('TRI-1'!BJ28  ),2),0))=9,"A-",IF((ROUND(TRUNC(('TRI-1'!BJ28   ),2),0))=8,"B+",IF((ROUND(TRUNC(('TRI-1'!BJ28 ),2),0))=7,"B-",IF((ROUND(TRUNC(('TRI-1'!BJ28  ),2),0))=6,"C+",IF((ROUND(TRUNC(('TRI-1'!BJ28  ),2),0))=5,"C-",IF((ROUND(TRUNC(('TRI-1'!BJ28  ),2),0))=4,"D+",IF((ROUND(TRUNC(('TRI-1'!BJ28 ),2),0))=3,"D-",IF((ROUND(TRUNC(('TRI-1'!BJ28 ),2),0))=2,"E+",IF((ROUND(TRUNC(('TRI-1'!BJ28  ),2),0))&lt;=1,"E-","")))))))))))</f>
        <v>B-</v>
      </c>
      <c r="BK28" s="51" t="str">
        <f>IF(OR('TRI-1'!BK28 ="",'TRI-1'!BK28&lt;0,'TRI-1'!BK28  &gt;10),"",IF((ROUND(TRUNC(('TRI-1'!BK28  ),2),0))=10,"A+",IF((ROUND(TRUNC(('TRI-1'!BK28  ),2),0))=9,"A-",IF((ROUND(TRUNC(('TRI-1'!BK28   ),2),0))=8,"B+",IF((ROUND(TRUNC(('TRI-1'!BK28 ),2),0))=7,"B-",IF((ROUND(TRUNC(('TRI-1'!BK28  ),2),0))=6,"C+",IF((ROUND(TRUNC(('TRI-1'!BK28  ),2),0))=5,"C-",IF((ROUND(TRUNC(('TRI-1'!BK28  ),2),0))=4,"D+",IF((ROUND(TRUNC(('TRI-1'!BK28 ),2),0))=3,"D-",IF((ROUND(TRUNC(('TRI-1'!BK28 ),2),0))=2,"E+",IF((ROUND(TRUNC(('TRI-1'!BK28  ),2),0))&lt;=1,"E-","")))))))))))</f>
        <v>A+</v>
      </c>
      <c r="BL28" s="51" t="str">
        <f>IF(OR('TRI-1'!BL28 ="",'TRI-1'!BL28&lt;0,'TRI-1'!BL28  &gt;10),"",IF((ROUND(TRUNC(('TRI-1'!BL28  ),2),0))=10,"A+",IF((ROUND(TRUNC(('TRI-1'!BL28  ),2),0))=9,"A-",IF((ROUND(TRUNC(('TRI-1'!BL28   ),2),0))=8,"B+",IF((ROUND(TRUNC(('TRI-1'!BL28 ),2),0))=7,"B-",IF((ROUND(TRUNC(('TRI-1'!BL28  ),2),0))=6,"C+",IF((ROUND(TRUNC(('TRI-1'!BL28  ),2),0))=5,"C-",IF((ROUND(TRUNC(('TRI-1'!BL28  ),2),0))=4,"D+",IF((ROUND(TRUNC(('TRI-1'!BL28 ),2),0))=3,"D-",IF((ROUND(TRUNC(('TRI-1'!BL28 ),2),0))=2,"E+",IF((ROUND(TRUNC(('TRI-1'!BL28  ),2),0))&lt;=1,"E-","")))))))))))</f>
        <v>A+</v>
      </c>
      <c r="BM28" s="51" t="str">
        <f>IF(OR('TRI-1'!BM28 ="",'TRI-1'!BM28&lt;0,'TRI-1'!BM28  &gt;10),"",IF((ROUND(TRUNC(('TRI-1'!BM28  ),2),0))=10,"A+",IF((ROUND(TRUNC(('TRI-1'!BM28  ),2),0))=9,"A-",IF((ROUND(TRUNC(('TRI-1'!BM28   ),2),0))=8,"B+",IF((ROUND(TRUNC(('TRI-1'!BM28 ),2),0))=7,"B-",IF((ROUND(TRUNC(('TRI-1'!BM28  ),2),0))=6,"C+",IF((ROUND(TRUNC(('TRI-1'!BM28  ),2),0))=5,"C-",IF((ROUND(TRUNC(('TRI-1'!BM28  ),2),0))=4,"D+",IF((ROUND(TRUNC(('TRI-1'!BM28 ),2),0))=3,"D-",IF((ROUND(TRUNC(('TRI-1'!BM28 ),2),0))=2,"E+",IF((ROUND(TRUNC(('TRI-1'!BM28  ),2),0))&lt;=1,"E-","")))))))))))</f>
        <v>A+</v>
      </c>
      <c r="BN28" s="51" t="str">
        <f>IF(OR('TRI-1'!BN28 ="",'TRI-1'!BN28&lt;0,'TRI-1'!BN28  &gt;10),"",IF((ROUND(TRUNC(('TRI-1'!BN28  ),2),0))=10,"A+",IF((ROUND(TRUNC(('TRI-1'!BN28  ),2),0))=9,"A-",IF((ROUND(TRUNC(('TRI-1'!BN28   ),2),0))=8,"B+",IF((ROUND(TRUNC(('TRI-1'!BN28 ),2),0))=7,"B-",IF((ROUND(TRUNC(('TRI-1'!BN28  ),2),0))=6,"C+",IF((ROUND(TRUNC(('TRI-1'!BN28  ),2),0))=5,"C-",IF((ROUND(TRUNC(('TRI-1'!BN28  ),2),0))=4,"D+",IF((ROUND(TRUNC(('TRI-1'!BN28 ),2),0))=3,"D-",IF((ROUND(TRUNC(('TRI-1'!BN28 ),2),0))=2,"E+",IF((ROUND(TRUNC(('TRI-1'!BN28  ),2),0))&lt;=1,"E-","")))))))))))</f>
        <v>A+</v>
      </c>
      <c r="BO28" s="51" t="str">
        <f>IF(OR('TRI-1'!BO28 ="",'TRI-1'!BO28&lt;0,'TRI-1'!BO28  &gt;10),"",IF((ROUND(TRUNC(('TRI-1'!BO28  ),2),0))=10,"A+",IF((ROUND(TRUNC(('TRI-1'!BO28  ),2),0))=9,"A-",IF((ROUND(TRUNC(('TRI-1'!BO28   ),2),0))=8,"B+",IF((ROUND(TRUNC(('TRI-1'!BO28 ),2),0))=7,"B-",IF((ROUND(TRUNC(('TRI-1'!BO28  ),2),0))=6,"C+",IF((ROUND(TRUNC(('TRI-1'!BO28  ),2),0))=5,"C-",IF((ROUND(TRUNC(('TRI-1'!BO28  ),2),0))=4,"D+",IF((ROUND(TRUNC(('TRI-1'!BO28 ),2),0))=3,"D-",IF((ROUND(TRUNC(('TRI-1'!BO28 ),2),0))=2,"E+",IF((ROUND(TRUNC(('TRI-1'!BO28  ),2),0))&lt;=1,"E-","")))))))))))</f>
        <v>A+</v>
      </c>
      <c r="BP28" s="51" t="str">
        <f>IF(OR('TRI-1'!BP28 ="",'TRI-1'!BP28&lt;0,'TRI-1'!BP28  &gt;10),"",IF((ROUND(TRUNC(('TRI-1'!BP28  ),2),0))=10,"A+",IF((ROUND(TRUNC(('TRI-1'!BP28  ),2),0))=9,"A-",IF((ROUND(TRUNC(('TRI-1'!BP28   ),2),0))=8,"B+",IF((ROUND(TRUNC(('TRI-1'!BP28 ),2),0))=7,"B-",IF((ROUND(TRUNC(('TRI-1'!BP28  ),2),0))=6,"C+",IF((ROUND(TRUNC(('TRI-1'!BP28  ),2),0))=5,"C-",IF((ROUND(TRUNC(('TRI-1'!BP28  ),2),0))=4,"D+",IF((ROUND(TRUNC(('TRI-1'!BP28 ),2),0))=3,"D-",IF((ROUND(TRUNC(('TRI-1'!BP28 ),2),0))=2,"E+",IF((ROUND(TRUNC(('TRI-1'!BP28  ),2),0))&lt;=1,"E-","")))))))))))</f>
        <v>A+</v>
      </c>
      <c r="BQ28" s="51" t="str">
        <f>IF(OR('TRI-1'!BQ28 ="",'TRI-1'!BQ28&lt;0,'TRI-1'!BQ28  &gt;10),"",IF((ROUND(TRUNC(('TRI-1'!BQ28  ),2),0))=10,"A+",IF((ROUND(TRUNC(('TRI-1'!BQ28  ),2),0))=9,"A-",IF((ROUND(TRUNC(('TRI-1'!BQ28   ),2),0))=8,"B+",IF((ROUND(TRUNC(('TRI-1'!BQ28 ),2),0))=7,"B-",IF((ROUND(TRUNC(('TRI-1'!BQ28  ),2),0))=6,"C+",IF((ROUND(TRUNC(('TRI-1'!BQ28  ),2),0))=5,"C-",IF((ROUND(TRUNC(('TRI-1'!BQ28  ),2),0))=4,"D+",IF((ROUND(TRUNC(('TRI-1'!BQ28 ),2),0))=3,"D-",IF((ROUND(TRUNC(('TRI-1'!BQ28 ),2),0))=2,"E+",IF((ROUND(TRUNC(('TRI-1'!BQ28  ),2),0))&lt;=1,"E-","")))))))))))</f>
        <v>A+</v>
      </c>
      <c r="BR28" s="51" t="str">
        <f>IF(OR('TRI-1'!BR28 ="",'TRI-1'!BR28&lt;0,'TRI-1'!BR28  &gt;10),"",IF((ROUND(TRUNC(('TRI-1'!BR28  ),2),0))=10,"A+",IF((ROUND(TRUNC(('TRI-1'!BR28  ),2),0))=9,"A-",IF((ROUND(TRUNC(('TRI-1'!BR28   ),2),0))=8,"B+",IF((ROUND(TRUNC(('TRI-1'!BR28 ),2),0))=7,"B-",IF((ROUND(TRUNC(('TRI-1'!BR28  ),2),0))=6,"C+",IF((ROUND(TRUNC(('TRI-1'!BR28  ),2),0))=5,"C-",IF((ROUND(TRUNC(('TRI-1'!BR28  ),2),0))=4,"D+",IF((ROUND(TRUNC(('TRI-1'!BR28 ),2),0))=3,"D-",IF((ROUND(TRUNC(('TRI-1'!BR28 ),2),0))=2,"E+",IF((ROUND(TRUNC(('TRI-1'!BR28  ),2),0))&lt;=1,"E-","")))))))))))</f>
        <v>A+</v>
      </c>
      <c r="BS28" s="51" t="str">
        <f>IF(OR('TRI-1'!BS28 ="",'TRI-1'!BS28&lt;0,'TRI-1'!BS28  &gt;10),"",IF((ROUND(TRUNC(('TRI-1'!BS28  ),2),0))=10,"A+",IF((ROUND(TRUNC(('TRI-1'!BS28  ),2),0))=9,"A-",IF((ROUND(TRUNC(('TRI-1'!BS28   ),2),0))=8,"B+",IF((ROUND(TRUNC(('TRI-1'!BS28 ),2),0))=7,"B-",IF((ROUND(TRUNC(('TRI-1'!BS28  ),2),0))=6,"C+",IF((ROUND(TRUNC(('TRI-1'!BS28  ),2),0))=5,"C-",IF((ROUND(TRUNC(('TRI-1'!BS28  ),2),0))=4,"D+",IF((ROUND(TRUNC(('TRI-1'!BS28 ),2),0))=3,"D-",IF((ROUND(TRUNC(('TRI-1'!BS28 ),2),0))=2,"E+",IF((ROUND(TRUNC(('TRI-1'!BS28  ),2),0))&lt;=1,"E-","")))))))))))</f>
        <v>A+</v>
      </c>
      <c r="BT28" s="51" t="str">
        <f>IF(OR('TRI-1'!BT28 ="",'TRI-1'!BT28&lt;0,'TRI-1'!BT28  &gt;10),"",IF((ROUND(TRUNC(('TRI-1'!BT28  ),2),0))=10,"A+",IF((ROUND(TRUNC(('TRI-1'!BT28  ),2),0))=9,"A-",IF((ROUND(TRUNC(('TRI-1'!BT28   ),2),0))=8,"B+",IF((ROUND(TRUNC(('TRI-1'!BT28 ),2),0))=7,"B-",IF((ROUND(TRUNC(('TRI-1'!BT28  ),2),0))=6,"C+",IF((ROUND(TRUNC(('TRI-1'!BT28  ),2),0))=5,"C-",IF((ROUND(TRUNC(('TRI-1'!BT28  ),2),0))=4,"D+",IF((ROUND(TRUNC(('TRI-1'!BT28 ),2),0))=3,"D-",IF((ROUND(TRUNC(('TRI-1'!BT28 ),2),0))=2,"E+",IF((ROUND(TRUNC(('TRI-1'!BT28  ),2),0))&lt;=1,"E-","")))))))))))</f>
        <v>A+</v>
      </c>
      <c r="BU28" s="51" t="str">
        <f>IF(OR('TRI-1'!BU28 ="",'TRI-1'!BU28&lt;0,'TRI-1'!BU28  &gt;10),"",IF((ROUND(TRUNC(('TRI-1'!BU28  ),2),0))=10,"A+",IF((ROUND(TRUNC(('TRI-1'!BU28  ),2),0))=9,"A-",IF((ROUND(TRUNC(('TRI-1'!BU28   ),2),0))=8,"B+",IF((ROUND(TRUNC(('TRI-1'!BU28 ),2),0))=7,"B-",IF((ROUND(TRUNC(('TRI-1'!BU28  ),2),0))=6,"C+",IF((ROUND(TRUNC(('TRI-1'!BU28  ),2),0))=5,"C-",IF((ROUND(TRUNC(('TRI-1'!BU28  ),2),0))=4,"D+",IF((ROUND(TRUNC(('TRI-1'!BU28 ),2),0))=3,"D-",IF((ROUND(TRUNC(('TRI-1'!BU28 ),2),0))=2,"E+",IF((ROUND(TRUNC(('TRI-1'!BU28  ),2),0))&lt;=1,"E-","")))))))))))</f>
        <v>A+</v>
      </c>
      <c r="BV28" s="51" t="str">
        <f>IF(OR('TRI-1'!BV28 ="",'TRI-1'!BV28&lt;0,'TRI-1'!BV28  &gt;10),"",IF((ROUND(TRUNC(('TRI-1'!BV28  ),2),0))=10,"A+",IF((ROUND(TRUNC(('TRI-1'!BV28  ),2),0))=9,"A-",IF((ROUND(TRUNC(('TRI-1'!BV28   ),2),0))=8,"B+",IF((ROUND(TRUNC(('TRI-1'!BV28 ),2),0))=7,"B-",IF((ROUND(TRUNC(('TRI-1'!BV28  ),2),0))=6,"C+",IF((ROUND(TRUNC(('TRI-1'!BV28  ),2),0))=5,"C-",IF((ROUND(TRUNC(('TRI-1'!BV28  ),2),0))=4,"D+",IF((ROUND(TRUNC(('TRI-1'!BV28 ),2),0))=3,"D-",IF((ROUND(TRUNC(('TRI-1'!BV28 ),2),0))=2,"E+",IF((ROUND(TRUNC(('TRI-1'!BV28  ),2),0))&lt;=1,"E-","")))))))))))</f>
        <v>A+</v>
      </c>
      <c r="BW28" s="51" t="str">
        <f>IF(OR('TRI-1'!BW28 ="",'TRI-1'!BW28&lt;0,'TRI-1'!BW28  &gt;10),"",IF((ROUND(TRUNC(('TRI-1'!BW28  ),2),0))=10,"A+",IF((ROUND(TRUNC(('TRI-1'!BW28  ),2),0))=9,"A-",IF((ROUND(TRUNC(('TRI-1'!BW28   ),2),0))=8,"B+",IF((ROUND(TRUNC(('TRI-1'!BW28 ),2),0))=7,"B-",IF((ROUND(TRUNC(('TRI-1'!BW28  ),2),0))=6,"C+",IF((ROUND(TRUNC(('TRI-1'!BW28  ),2),0))=5,"C-",IF((ROUND(TRUNC(('TRI-1'!BW28  ),2),0))=4,"D+",IF((ROUND(TRUNC(('TRI-1'!BW28 ),2),0))=3,"D-",IF((ROUND(TRUNC(('TRI-1'!BW28 ),2),0))=2,"E+",IF((ROUND(TRUNC(('TRI-1'!BW28  ),2),0))&lt;=1,"E-","")))))))))))</f>
        <v>A+</v>
      </c>
      <c r="BX28" s="51" t="str">
        <f>IF(OR('TRI-1'!BX28 ="",'TRI-1'!BX28&lt;0,'TRI-1'!BX28  &gt;10),"",IF((ROUND(TRUNC(('TRI-1'!BX28  ),2),0))=10,"A+",IF((ROUND(TRUNC(('TRI-1'!BX28  ),2),0))=9,"A-",IF((ROUND(TRUNC(('TRI-1'!BX28   ),2),0))=8,"B+",IF((ROUND(TRUNC(('TRI-1'!BX28 ),2),0))=7,"B-",IF((ROUND(TRUNC(('TRI-1'!BX28  ),2),0))=6,"C+",IF((ROUND(TRUNC(('TRI-1'!BX28  ),2),0))=5,"C-",IF((ROUND(TRUNC(('TRI-1'!BX28  ),2),0))=4,"D+",IF((ROUND(TRUNC(('TRI-1'!BX28 ),2),0))=3,"D-",IF((ROUND(TRUNC(('TRI-1'!BX28 ),2),0))=2,"E+",IF((ROUND(TRUNC(('TRI-1'!BX28  ),2),0))&lt;=1,"E-","")))))))))))</f>
        <v>A+</v>
      </c>
      <c r="BY28" s="51" t="str">
        <f>IF(OR('TRI-1'!BY28 ="",'TRI-1'!BY28&lt;0,'TRI-1'!BY28  &gt;10),"",IF((ROUND(TRUNC(('TRI-1'!BY28  ),2),0))=10,"A+",IF((ROUND(TRUNC(('TRI-1'!BY28  ),2),0))=9,"A-",IF((ROUND(TRUNC(('TRI-1'!BY28   ),2),0))=8,"B+",IF((ROUND(TRUNC(('TRI-1'!BY28 ),2),0))=7,"B-",IF((ROUND(TRUNC(('TRI-1'!BY28  ),2),0))=6,"C+",IF((ROUND(TRUNC(('TRI-1'!BY28  ),2),0))=5,"C-",IF((ROUND(TRUNC(('TRI-1'!BY28  ),2),0))=4,"D+",IF((ROUND(TRUNC(('TRI-1'!BY28 ),2),0))=3,"D-",IF((ROUND(TRUNC(('TRI-1'!BY28 ),2),0))=2,"E+",IF((ROUND(TRUNC(('TRI-1'!BY28  ),2),0))&lt;=1,"E-","")))))))))))</f>
        <v>A+</v>
      </c>
      <c r="BZ28" s="51" t="str">
        <f>IF(OR('TRI-1'!BZ28 ="",'TRI-1'!BZ28&lt;0,'TRI-1'!BZ28  &gt;10),"",IF((ROUND(TRUNC(('TRI-1'!BZ28  ),2),0))=10,"A+",IF((ROUND(TRUNC(('TRI-1'!BZ28  ),2),0))=9,"A-",IF((ROUND(TRUNC(('TRI-1'!BZ28   ),2),0))=8,"B+",IF((ROUND(TRUNC(('TRI-1'!BZ28 ),2),0))=7,"B-",IF((ROUND(TRUNC(('TRI-1'!BZ28  ),2),0))=6,"C+",IF((ROUND(TRUNC(('TRI-1'!BZ28  ),2),0))=5,"C-",IF((ROUND(TRUNC(('TRI-1'!BZ28  ),2),0))=4,"D+",IF((ROUND(TRUNC(('TRI-1'!BZ28 ),2),0))=3,"D-",IF((ROUND(TRUNC(('TRI-1'!BZ28 ),2),0))=2,"E+",IF((ROUND(TRUNC(('TRI-1'!BZ28  ),2),0))&lt;=1,"E-","")))))))))))</f>
        <v>A+</v>
      </c>
      <c r="CA28" s="51" t="str">
        <f>IF(OR('TRI-1'!CA28 ="",'TRI-1'!CA28&lt;0,'TRI-1'!CA28  &gt;10),"",IF((ROUND(TRUNC(('TRI-1'!CA28  ),2),0))=10,"A+",IF((ROUND(TRUNC(('TRI-1'!CA28  ),2),0))=9,"A-",IF((ROUND(TRUNC(('TRI-1'!CA28   ),2),0))=8,"B+",IF((ROUND(TRUNC(('TRI-1'!CA28 ),2),0))=7,"B-",IF((ROUND(TRUNC(('TRI-1'!CA28  ),2),0))=6,"C+",IF((ROUND(TRUNC(('TRI-1'!CA28  ),2),0))=5,"C-",IF((ROUND(TRUNC(('TRI-1'!CA28  ),2),0))=4,"D+",IF((ROUND(TRUNC(('TRI-1'!CA28 ),2),0))=3,"D-",IF((ROUND(TRUNC(('TRI-1'!CA28 ),2),0))=2,"E+",IF((ROUND(TRUNC(('TRI-1'!CA28  ),2),0))&lt;=1,"E-","")))))))))))</f>
        <v>A+</v>
      </c>
      <c r="CB28" s="51" t="str">
        <f>IF(OR('TRI-1'!CB28 ="",'TRI-1'!CB28&lt;0,'TRI-1'!CB28  &gt;10),"",IF((ROUND(TRUNC(('TRI-1'!CB28  ),2),0))=10,"A+",IF((ROUND(TRUNC(('TRI-1'!CB28  ),2),0))=9,"A-",IF((ROUND(TRUNC(('TRI-1'!CB28   ),2),0))=8,"B+",IF((ROUND(TRUNC(('TRI-1'!CB28 ),2),0))=7,"B-",IF((ROUND(TRUNC(('TRI-1'!CB28  ),2),0))=6,"C+",IF((ROUND(TRUNC(('TRI-1'!CB28  ),2),0))=5,"C-",IF((ROUND(TRUNC(('TRI-1'!CB28  ),2),0))=4,"D+",IF((ROUND(TRUNC(('TRI-1'!CB28 ),2),0))=3,"D-",IF((ROUND(TRUNC(('TRI-1'!CB28 ),2),0))=2,"E+",IF((ROUND(TRUNC(('TRI-1'!CB28  ),2),0))&lt;=1,"E-","")))))))))))</f>
        <v>A+</v>
      </c>
      <c r="CC28" s="51" t="str">
        <f>IF(OR('TRI-1'!CC28 ="",'TRI-1'!CC28&lt;0,'TRI-1'!CC28  &gt;10),"",IF((ROUND(TRUNC(('TRI-1'!CC28  ),2),0))=10,"A+",IF((ROUND(TRUNC(('TRI-1'!CC28  ),2),0))=9,"A-",IF((ROUND(TRUNC(('TRI-1'!CC28   ),2),0))=8,"B+",IF((ROUND(TRUNC(('TRI-1'!CC28 ),2),0))=7,"B-",IF((ROUND(TRUNC(('TRI-1'!CC28  ),2),0))=6,"C+",IF((ROUND(TRUNC(('TRI-1'!CC28  ),2),0))=5,"C-",IF((ROUND(TRUNC(('TRI-1'!CC28  ),2),0))=4,"D+",IF((ROUND(TRUNC(('TRI-1'!CC28 ),2),0))=3,"D-",IF((ROUND(TRUNC(('TRI-1'!CC28 ),2),0))=2,"E+",IF((ROUND(TRUNC(('TRI-1'!CC28  ),2),0))&lt;=1,"E-","")))))))))))</f>
        <v>A+</v>
      </c>
      <c r="CD28" s="51" t="str">
        <f>IF(OR('TRI-1'!CD28 ="",'TRI-1'!CD28&lt;0,'TRI-1'!CD28  &gt;10),"",IF((ROUND(TRUNC(('TRI-1'!CD28  ),2),0))=10,"A+",IF((ROUND(TRUNC(('TRI-1'!CD28  ),2),0))=9,"A-",IF((ROUND(TRUNC(('TRI-1'!CD28   ),2),0))=8,"B+",IF((ROUND(TRUNC(('TRI-1'!CD28 ),2),0))=7,"B-",IF((ROUND(TRUNC(('TRI-1'!CD28  ),2),0))=6,"C+",IF((ROUND(TRUNC(('TRI-1'!CD28  ),2),0))=5,"C-",IF((ROUND(TRUNC(('TRI-1'!CD28  ),2),0))=4,"D+",IF((ROUND(TRUNC(('TRI-1'!CD28 ),2),0))=3,"D-",IF((ROUND(TRUNC(('TRI-1'!CD28 ),2),0))=2,"E+",IF((ROUND(TRUNC(('TRI-1'!CD28  ),2),0))&lt;=1,"E-","")))))))))))</f>
        <v>A+</v>
      </c>
      <c r="CE28" s="51" t="str">
        <f>IF(OR('TRI-1'!CE28 ="",'TRI-1'!CE28&lt;0,'TRI-1'!CE28  &gt;10),"",IF((ROUND(TRUNC(('TRI-1'!CE28  ),2),0))=10,"A+",IF((ROUND(TRUNC(('TRI-1'!CE28  ),2),0))=9,"A-",IF((ROUND(TRUNC(('TRI-1'!CE28   ),2),0))=8,"B+",IF((ROUND(TRUNC(('TRI-1'!CE28 ),2),0))=7,"B-",IF((ROUND(TRUNC(('TRI-1'!CE28  ),2),0))=6,"C+",IF((ROUND(TRUNC(('TRI-1'!CE28  ),2),0))=5,"C-",IF((ROUND(TRUNC(('TRI-1'!CE28  ),2),0))=4,"D+",IF((ROUND(TRUNC(('TRI-1'!CE28 ),2),0))=3,"D-",IF((ROUND(TRUNC(('TRI-1'!CE28 ),2),0))=2,"E+",IF((ROUND(TRUNC(('TRI-1'!CE28  ),2),0))&lt;=1,"E-","")))))))))))</f>
        <v>A+</v>
      </c>
      <c r="CF28" s="51" t="str">
        <f>IF(OR('TRI-1'!CF28 ="",'TRI-1'!CF28&lt;0,'TRI-1'!CF28  &gt;10),"",IF((ROUND(TRUNC(('TRI-1'!CF28  ),2),0))=10,"A+",IF((ROUND(TRUNC(('TRI-1'!CF28  ),2),0))=9,"A-",IF((ROUND(TRUNC(('TRI-1'!CF28   ),2),0))=8,"B+",IF((ROUND(TRUNC(('TRI-1'!CF28 ),2),0))=7,"B-",IF((ROUND(TRUNC(('TRI-1'!CF28  ),2),0))=6,"C+",IF((ROUND(TRUNC(('TRI-1'!CF28  ),2),0))=5,"C-",IF((ROUND(TRUNC(('TRI-1'!CF28  ),2),0))=4,"D+",IF((ROUND(TRUNC(('TRI-1'!CF28 ),2),0))=3,"D-",IF((ROUND(TRUNC(('TRI-1'!CF28 ),2),0))=2,"E+",IF((ROUND(TRUNC(('TRI-1'!CF28  ),2),0))&lt;=1,"E-","")))))))))))</f>
        <v>A+</v>
      </c>
      <c r="CG28" s="51" t="str">
        <f>IF(OR('TRI-1'!CG28 ="",'TRI-1'!CG28&lt;0,'TRI-1'!CG28  &gt;10),"",IF((ROUND(TRUNC(('TRI-1'!CG28  ),2),0))=10,"A+",IF((ROUND(TRUNC(('TRI-1'!CG28  ),2),0))=9,"A-",IF((ROUND(TRUNC(('TRI-1'!CG28   ),2),0))=8,"B+",IF((ROUND(TRUNC(('TRI-1'!CG28 ),2),0))=7,"B-",IF((ROUND(TRUNC(('TRI-1'!CG28  ),2),0))=6,"C+",IF((ROUND(TRUNC(('TRI-1'!CG28  ),2),0))=5,"C-",IF((ROUND(TRUNC(('TRI-1'!CG28  ),2),0))=4,"D+",IF((ROUND(TRUNC(('TRI-1'!CG28 ),2),0))=3,"D-",IF((ROUND(TRUNC(('TRI-1'!CG28 ),2),0))=2,"E+",IF((ROUND(TRUNC(('TRI-1'!CG28  ),2),0))&lt;=1,"E-","")))))))))))</f>
        <v>A+</v>
      </c>
      <c r="CH28" s="51" t="str">
        <f>IF(OR('TRI-1'!CH28 ="",'TRI-1'!CH28&lt;0,'TRI-1'!CH28  &gt;10),"",IF((ROUND(TRUNC(('TRI-1'!CH28  ),2),0))=10,"A+",IF((ROUND(TRUNC(('TRI-1'!CH28  ),2),0))=9,"A-",IF((ROUND(TRUNC(('TRI-1'!CH28   ),2),0))=8,"B+",IF((ROUND(TRUNC(('TRI-1'!CH28 ),2),0))=7,"B-",IF((ROUND(TRUNC(('TRI-1'!CH28  ),2),0))=6,"C+",IF((ROUND(TRUNC(('TRI-1'!CH28  ),2),0))=5,"C-",IF((ROUND(TRUNC(('TRI-1'!CH28  ),2),0))=4,"D+",IF((ROUND(TRUNC(('TRI-1'!CH28 ),2),0))=3,"D-",IF((ROUND(TRUNC(('TRI-1'!CH28 ),2),0))=2,"E+",IF((ROUND(TRUNC(('TRI-1'!CH28  ),2),0))&lt;=1,"E-","")))))))))))</f>
        <v>A+</v>
      </c>
      <c r="CI28" s="51" t="str">
        <f>IF(OR('TRI-1'!CI28 ="",'TRI-1'!CI28&lt;0,'TRI-1'!CI28  &gt;10),"",IF((ROUND(TRUNC(('TRI-1'!CI28  ),2),0))=10,"A+",IF((ROUND(TRUNC(('TRI-1'!CI28  ),2),0))=9,"A-",IF((ROUND(TRUNC(('TRI-1'!CI28   ),2),0))=8,"B+",IF((ROUND(TRUNC(('TRI-1'!CI28 ),2),0))=7,"B-",IF((ROUND(TRUNC(('TRI-1'!CI28  ),2),0))=6,"C+",IF((ROUND(TRUNC(('TRI-1'!CI28  ),2),0))=5,"C-",IF((ROUND(TRUNC(('TRI-1'!CI28  ),2),0))=4,"D+",IF((ROUND(TRUNC(('TRI-1'!CI28 ),2),0))=3,"D-",IF((ROUND(TRUNC(('TRI-1'!CI28 ),2),0))=2,"E+",IF((ROUND(TRUNC(('TRI-1'!CI28  ),2),0))&lt;=1,"E-","")))))))))))</f>
        <v>A+</v>
      </c>
      <c r="CJ28" s="51" t="str">
        <f>IF(OR('TRI-1'!CJ28 ="",'TRI-1'!CJ28&lt;0,'TRI-1'!CJ28  &gt;10),"",IF((ROUND(TRUNC(('TRI-1'!CJ28  ),2),0))=10,"A+",IF((ROUND(TRUNC(('TRI-1'!CJ28  ),2),0))=9,"A-",IF((ROUND(TRUNC(('TRI-1'!CJ28   ),2),0))=8,"B+",IF((ROUND(TRUNC(('TRI-1'!CJ28 ),2),0))=7,"B-",IF((ROUND(TRUNC(('TRI-1'!CJ28  ),2),0))=6,"C+",IF((ROUND(TRUNC(('TRI-1'!CJ28  ),2),0))=5,"C-",IF((ROUND(TRUNC(('TRI-1'!CJ28  ),2),0))=4,"D+",IF((ROUND(TRUNC(('TRI-1'!CJ28 ),2),0))=3,"D-",IF((ROUND(TRUNC(('TRI-1'!CJ28 ),2),0))=2,"E+",IF((ROUND(TRUNC(('TRI-1'!CJ28  ),2),0))&lt;=1,"E-","")))))))))))</f>
        <v>A+</v>
      </c>
      <c r="CK28" s="51" t="str">
        <f>IF(OR('TRI-1'!CK28 ="",'TRI-1'!CK28&lt;0,'TRI-1'!CK28  &gt;10),"",IF((ROUND(TRUNC(('TRI-1'!CK28  ),2),0))=10,"A+",IF((ROUND(TRUNC(('TRI-1'!CK28  ),2),0))=9,"A-",IF((ROUND(TRUNC(('TRI-1'!CK28   ),2),0))=8,"B+",IF((ROUND(TRUNC(('TRI-1'!CK28 ),2),0))=7,"B-",IF((ROUND(TRUNC(('TRI-1'!CK28  ),2),0))=6,"C+",IF((ROUND(TRUNC(('TRI-1'!CK28  ),2),0))=5,"C-",IF((ROUND(TRUNC(('TRI-1'!CK28  ),2),0))=4,"D+",IF((ROUND(TRUNC(('TRI-1'!CK28 ),2),0))=3,"D-",IF((ROUND(TRUNC(('TRI-1'!CK28 ),2),0))=2,"E+",IF((ROUND(TRUNC(('TRI-1'!CK28  ),2),0))&lt;=1,"E-","")))))))))))</f>
        <v>A+</v>
      </c>
      <c r="CL28" s="51" t="str">
        <f>IF(OR('TRI-1'!CL28 ="",'TRI-1'!CL28&lt;0,'TRI-1'!CL28  &gt;10),"",IF((ROUND(TRUNC(('TRI-1'!CL28  ),2),0))=10,"A+",IF((ROUND(TRUNC(('TRI-1'!CL28  ),2),0))=9,"A-",IF((ROUND(TRUNC(('TRI-1'!CL28   ),2),0))=8,"B+",IF((ROUND(TRUNC(('TRI-1'!CL28 ),2),0))=7,"B-",IF((ROUND(TRUNC(('TRI-1'!CL28  ),2),0))=6,"C+",IF((ROUND(TRUNC(('TRI-1'!CL28  ),2),0))=5,"C-",IF((ROUND(TRUNC(('TRI-1'!CL28  ),2),0))=4,"D+",IF((ROUND(TRUNC(('TRI-1'!CL28 ),2),0))=3,"D-",IF((ROUND(TRUNC(('TRI-1'!CL28 ),2),0))=2,"E+",IF((ROUND(TRUNC(('TRI-1'!CL28  ),2),0))&lt;=1,"E-","")))))))))))</f>
        <v>A+</v>
      </c>
      <c r="CM28" s="51" t="str">
        <f>IF(OR('TRI-1'!CM28 ="",'TRI-1'!CM28&lt;0,'TRI-1'!CM28  &gt;10),"",IF((ROUND(TRUNC(('TRI-1'!CM28  ),2),0))=10,"A+",IF((ROUND(TRUNC(('TRI-1'!CM28  ),2),0))=9,"A-",IF((ROUND(TRUNC(('TRI-1'!CM28   ),2),0))=8,"B+",IF((ROUND(TRUNC(('TRI-1'!CM28 ),2),0))=7,"B-",IF((ROUND(TRUNC(('TRI-1'!CM28  ),2),0))=6,"C+",IF((ROUND(TRUNC(('TRI-1'!CM28  ),2),0))=5,"C-",IF((ROUND(TRUNC(('TRI-1'!CM28  ),2),0))=4,"D+",IF((ROUND(TRUNC(('TRI-1'!CM28 ),2),0))=3,"D-",IF((ROUND(TRUNC(('TRI-1'!CM28 ),2),0))=2,"E+",IF((ROUND(TRUNC(('TRI-1'!CM28  ),2),0))&lt;=1,"E-","")))))))))))</f>
        <v>A+</v>
      </c>
      <c r="CN28" s="51" t="str">
        <f>IF(OR('TRI-1'!CN28 ="",'TRI-1'!CN28&lt;0,'TRI-1'!CN28  &gt;10),"",IF((ROUND(TRUNC(('TRI-1'!CN28  ),2),0))=10,"A+",IF((ROUND(TRUNC(('TRI-1'!CN28  ),2),0))=9,"A-",IF((ROUND(TRUNC(('TRI-1'!CN28   ),2),0))=8,"B+",IF((ROUND(TRUNC(('TRI-1'!CN28 ),2),0))=7,"B-",IF((ROUND(TRUNC(('TRI-1'!CN28  ),2),0))=6,"C+",IF((ROUND(TRUNC(('TRI-1'!CN28  ),2),0))=5,"C-",IF((ROUND(TRUNC(('TRI-1'!CN28  ),2),0))=4,"D+",IF((ROUND(TRUNC(('TRI-1'!CN28 ),2),0))=3,"D-",IF((ROUND(TRUNC(('TRI-1'!CN28 ),2),0))=2,"E+",IF((ROUND(TRUNC(('TRI-1'!CN28  ),2),0))&lt;=1,"E-","")))))))))))</f>
        <v>A+</v>
      </c>
      <c r="CO28" s="51" t="str">
        <f>IF(OR('TRI-1'!CO28 ="",'TRI-1'!CO28&lt;0,'TRI-1'!CO28  &gt;10),"",IF((ROUND(TRUNC(('TRI-1'!CO28  ),2),0))=10,"A+",IF((ROUND(TRUNC(('TRI-1'!CO28  ),2),0))=9,"A-",IF((ROUND(TRUNC(('TRI-1'!CO28   ),2),0))=8,"B+",IF((ROUND(TRUNC(('TRI-1'!CO28 ),2),0))=7,"B-",IF((ROUND(TRUNC(('TRI-1'!CO28  ),2),0))=6,"C+",IF((ROUND(TRUNC(('TRI-1'!CO28  ),2),0))=5,"C-",IF((ROUND(TRUNC(('TRI-1'!CO28  ),2),0))=4,"D+",IF((ROUND(TRUNC(('TRI-1'!CO28 ),2),0))=3,"D-",IF((ROUND(TRUNC(('TRI-1'!CO28 ),2),0))=2,"E+",IF((ROUND(TRUNC(('TRI-1'!CO28  ),2),0))&lt;=1,"E-","")))))))))))</f>
        <v>A+</v>
      </c>
      <c r="CP28" s="51" t="str">
        <f>IF(OR('TRI-1'!CP28 ="",'TRI-1'!CP28&lt;0,'TRI-1'!CP28  &gt;10),"",IF((ROUND(TRUNC(('TRI-1'!CP28  ),2),0))=10,"A+",IF((ROUND(TRUNC(('TRI-1'!CP28  ),2),0))=9,"A-",IF((ROUND(TRUNC(('TRI-1'!CP28   ),2),0))=8,"B+",IF((ROUND(TRUNC(('TRI-1'!CP28 ),2),0))=7,"B-",IF((ROUND(TRUNC(('TRI-1'!CP28  ),2),0))=6,"C+",IF((ROUND(TRUNC(('TRI-1'!CP28  ),2),0))=5,"C-",IF((ROUND(TRUNC(('TRI-1'!CP28  ),2),0))=4,"D+",IF((ROUND(TRUNC(('TRI-1'!CP28 ),2),0))=3,"D-",IF((ROUND(TRUNC(('TRI-1'!CP28 ),2),0))=2,"E+",IF((ROUND(TRUNC(('TRI-1'!CP28  ),2),0))&lt;=1,"E-","")))))))))))</f>
        <v>A+</v>
      </c>
      <c r="CQ28" s="51" t="str">
        <f>IF(OR('TRI-1'!CQ28 ="",'TRI-1'!CQ28&lt;0,'TRI-1'!CQ28  &gt;10),"",IF((ROUND(TRUNC(('TRI-1'!CQ28  ),2),0))=10,"A+",IF((ROUND(TRUNC(('TRI-1'!CQ28  ),2),0))=9,"A-",IF((ROUND(TRUNC(('TRI-1'!CQ28   ),2),0))=8,"B+",IF((ROUND(TRUNC(('TRI-1'!CQ28 ),2),0))=7,"B-",IF((ROUND(TRUNC(('TRI-1'!CQ28  ),2),0))=6,"C+",IF((ROUND(TRUNC(('TRI-1'!CQ28  ),2),0))=5,"C-",IF((ROUND(TRUNC(('TRI-1'!CQ28  ),2),0))=4,"D+",IF((ROUND(TRUNC(('TRI-1'!CQ28 ),2),0))=3,"D-",IF((ROUND(TRUNC(('TRI-1'!CQ28 ),2),0))=2,"E+",IF((ROUND(TRUNC(('TRI-1'!CQ28  ),2),0))&lt;=1,"E-","")))))))))))</f>
        <v>A+</v>
      </c>
      <c r="CR28" s="51" t="str">
        <f>IF(OR('TRI-1'!CR28 ="",'TRI-1'!CR28&lt;0,'TRI-1'!CR28  &gt;10),"",IF((ROUND(TRUNC(('TRI-1'!CR28  ),2),0))=10,"A+",IF((ROUND(TRUNC(('TRI-1'!CR28  ),2),0))=9,"A-",IF((ROUND(TRUNC(('TRI-1'!CR28   ),2),0))=8,"B+",IF((ROUND(TRUNC(('TRI-1'!CR28 ),2),0))=7,"B-",IF((ROUND(TRUNC(('TRI-1'!CR28  ),2),0))=6,"C+",IF((ROUND(TRUNC(('TRI-1'!CR28  ),2),0))=5,"C-",IF((ROUND(TRUNC(('TRI-1'!CR28  ),2),0))=4,"D+",IF((ROUND(TRUNC(('TRI-1'!CR28 ),2),0))=3,"D-",IF((ROUND(TRUNC(('TRI-1'!CR28 ),2),0))=2,"E+",IF((ROUND(TRUNC(('TRI-1'!CR28  ),2),0))&lt;=1,"E-","")))))))))))</f>
        <v>A+</v>
      </c>
      <c r="CS28" s="51" t="str">
        <f>IF(OR('TRI-1'!CS28 ="",'TRI-1'!CS28&lt;0,'TRI-1'!CS28  &gt;10),"",IF((ROUND(TRUNC(('TRI-1'!CS28  ),2),0))=10,"A+",IF((ROUND(TRUNC(('TRI-1'!CS28  ),2),0))=9,"A-",IF((ROUND(TRUNC(('TRI-1'!CS28   ),2),0))=8,"B+",IF((ROUND(TRUNC(('TRI-1'!CS28 ),2),0))=7,"B-",IF((ROUND(TRUNC(('TRI-1'!CS28  ),2),0))=6,"C+",IF((ROUND(TRUNC(('TRI-1'!CS28  ),2),0))=5,"C-",IF((ROUND(TRUNC(('TRI-1'!CS28  ),2),0))=4,"D+",IF((ROUND(TRUNC(('TRI-1'!CS28 ),2),0))=3,"D-",IF((ROUND(TRUNC(('TRI-1'!CS28 ),2),0))=2,"E+",IF((ROUND(TRUNC(('TRI-1'!CS28  ),2),0))&lt;=1,"E-","")))))))))))</f>
        <v>A+</v>
      </c>
      <c r="CT28" s="51" t="str">
        <f>IF(OR('TRI-1'!CT28 ="",'TRI-1'!CT28&lt;0,'TRI-1'!CT28  &gt;10),"",IF((ROUND(TRUNC(('TRI-1'!CT28  ),2),0))=10,"A+",IF((ROUND(TRUNC(('TRI-1'!CT28  ),2),0))=9,"A-",IF((ROUND(TRUNC(('TRI-1'!CT28   ),2),0))=8,"B+",IF((ROUND(TRUNC(('TRI-1'!CT28 ),2),0))=7,"B-",IF((ROUND(TRUNC(('TRI-1'!CT28  ),2),0))=6,"C+",IF((ROUND(TRUNC(('TRI-1'!CT28  ),2),0))=5,"C-",IF((ROUND(TRUNC(('TRI-1'!CT28  ),2),0))=4,"D+",IF((ROUND(TRUNC(('TRI-1'!CT28 ),2),0))=3,"D-",IF((ROUND(TRUNC(('TRI-1'!CT28 ),2),0))=2,"E+",IF((ROUND(TRUNC(('TRI-1'!CT28  ),2),0))&lt;=1,"E-","")))))))))))</f>
        <v>A+</v>
      </c>
      <c r="CU28" s="51" t="str">
        <f>IF(OR('TRI-1'!CU28 ="",'TRI-1'!CU28&lt;0,'TRI-1'!CU28  &gt;10),"",IF((ROUND(TRUNC(('TRI-1'!CU28  ),2),0))=10,"A+",IF((ROUND(TRUNC(('TRI-1'!CU28  ),2),0))=9,"A-",IF((ROUND(TRUNC(('TRI-1'!CU28   ),2),0))=8,"B+",IF((ROUND(TRUNC(('TRI-1'!CU28 ),2),0))=7,"B-",IF((ROUND(TRUNC(('TRI-1'!CU28  ),2),0))=6,"C+",IF((ROUND(TRUNC(('TRI-1'!CU28  ),2),0))=5,"C-",IF((ROUND(TRUNC(('TRI-1'!CU28  ),2),0))=4,"D+",IF((ROUND(TRUNC(('TRI-1'!CU28 ),2),0))=3,"D-",IF((ROUND(TRUNC(('TRI-1'!CU28 ),2),0))=2,"E+",IF((ROUND(TRUNC(('TRI-1'!CU28  ),2),0))&lt;=1,"E-","")))))))))))</f>
        <v>A+</v>
      </c>
      <c r="CV28" s="51" t="str">
        <f>IF(OR('TRI-1'!CV28 ="",'TRI-1'!CV28&lt;0,'TRI-1'!CV28  &gt;10),"",IF((ROUND(TRUNC(('TRI-1'!CV28  ),2),0))=10,"A+",IF((ROUND(TRUNC(('TRI-1'!CV28  ),2),0))=9,"A-",IF((ROUND(TRUNC(('TRI-1'!CV28   ),2),0))=8,"B+",IF((ROUND(TRUNC(('TRI-1'!CV28 ),2),0))=7,"B-",IF((ROUND(TRUNC(('TRI-1'!CV28  ),2),0))=6,"C+",IF((ROUND(TRUNC(('TRI-1'!CV28  ),2),0))=5,"C-",IF((ROUND(TRUNC(('TRI-1'!CV28  ),2),0))=4,"D+",IF((ROUND(TRUNC(('TRI-1'!CV28 ),2),0))=3,"D-",IF((ROUND(TRUNC(('TRI-1'!CV28 ),2),0))=2,"E+",IF((ROUND(TRUNC(('TRI-1'!CV28  ),2),0))&lt;=1,"E-","")))))))))))</f>
        <v>A+</v>
      </c>
      <c r="CW28" s="51" t="str">
        <f>IF(OR('TRI-1'!CW28 ="",'TRI-1'!CW28&lt;0,'TRI-1'!CW28  &gt;10),"",IF((ROUND(TRUNC(('TRI-1'!CW28  ),2),0))=10,"A+",IF((ROUND(TRUNC(('TRI-1'!CW28  ),2),0))=9,"A-",IF((ROUND(TRUNC(('TRI-1'!CW28   ),2),0))=8,"B+",IF((ROUND(TRUNC(('TRI-1'!CW28 ),2),0))=7,"B-",IF((ROUND(TRUNC(('TRI-1'!CW28  ),2),0))=6,"C+",IF((ROUND(TRUNC(('TRI-1'!CW28  ),2),0))=5,"C-",IF((ROUND(TRUNC(('TRI-1'!CW28  ),2),0))=4,"D+",IF((ROUND(TRUNC(('TRI-1'!CW28 ),2),0))=3,"D-",IF((ROUND(TRUNC(('TRI-1'!CW28 ),2),0))=2,"E+",IF((ROUND(TRUNC(('TRI-1'!CW28  ),2),0))&lt;=1,"E-","")))))))))))</f>
        <v>A+</v>
      </c>
      <c r="CX28" s="51" t="str">
        <f>IF(OR('TRI-1'!CX28 ="",'TRI-1'!CX28&lt;0,'TRI-1'!CX28  &gt;10),"",IF((ROUND(TRUNC(('TRI-1'!CX28  ),2),0))=10,"A+",IF((ROUND(TRUNC(('TRI-1'!CX28  ),2),0))=9,"A-",IF((ROUND(TRUNC(('TRI-1'!CX28   ),2),0))=8,"B+",IF((ROUND(TRUNC(('TRI-1'!CX28 ),2),0))=7,"B-",IF((ROUND(TRUNC(('TRI-1'!CX28  ),2),0))=6,"C+",IF((ROUND(TRUNC(('TRI-1'!CX28  ),2),0))=5,"C-",IF((ROUND(TRUNC(('TRI-1'!CX28  ),2),0))=4,"D+",IF((ROUND(TRUNC(('TRI-1'!CX28 ),2),0))=3,"D-",IF((ROUND(TRUNC(('TRI-1'!CX28 ),2),0))=2,"E+",IF((ROUND(TRUNC(('TRI-1'!CX28  ),2),0))&lt;=1,"E-","")))))))))))</f>
        <v>A+</v>
      </c>
      <c r="CY28" s="51" t="str">
        <f>IF(OR('TRI-1'!CY28 ="",'TRI-1'!CY28&lt;0,'TRI-1'!CY28  &gt;10),"",IF((ROUND(TRUNC(('TRI-1'!CY28  ),2),0))=10,"A+",IF((ROUND(TRUNC(('TRI-1'!CY28  ),2),0))=9,"A-",IF((ROUND(TRUNC(('TRI-1'!CY28   ),2),0))=8,"B+",IF((ROUND(TRUNC(('TRI-1'!CY28 ),2),0))=7,"B-",IF((ROUND(TRUNC(('TRI-1'!CY28  ),2),0))=6,"C+",IF((ROUND(TRUNC(('TRI-1'!CY28  ),2),0))=5,"C-",IF((ROUND(TRUNC(('TRI-1'!CY28  ),2),0))=4,"D+",IF((ROUND(TRUNC(('TRI-1'!CY28 ),2),0))=3,"D-",IF((ROUND(TRUNC(('TRI-1'!CY28 ),2),0))=2,"E+",IF((ROUND(TRUNC(('TRI-1'!CY28  ),2),0))&lt;=1,"E-","")))))))))))</f>
        <v>A+</v>
      </c>
      <c r="CZ28" s="51" t="str">
        <f>IF(OR('TRI-1'!CZ28 ="",'TRI-1'!CZ28&lt;0,'TRI-1'!CZ28  &gt;10),"",IF((ROUND(TRUNC(('TRI-1'!CZ28  ),2),0))=10,"A+",IF((ROUND(TRUNC(('TRI-1'!CZ28  ),2),0))=9,"A-",IF((ROUND(TRUNC(('TRI-1'!CZ28   ),2),0))=8,"B+",IF((ROUND(TRUNC(('TRI-1'!CZ28 ),2),0))=7,"B-",IF((ROUND(TRUNC(('TRI-1'!CZ28  ),2),0))=6,"C+",IF((ROUND(TRUNC(('TRI-1'!CZ28  ),2),0))=5,"C-",IF((ROUND(TRUNC(('TRI-1'!CZ28  ),2),0))=4,"D+",IF((ROUND(TRUNC(('TRI-1'!CZ28 ),2),0))=3,"D-",IF((ROUND(TRUNC(('TRI-1'!CZ28 ),2),0))=2,"E+",IF((ROUND(TRUNC(('TRI-1'!CZ28  ),2),0))&lt;=1,"E-","")))))))))))</f>
        <v>A+</v>
      </c>
      <c r="DA28" s="51" t="str">
        <f>IF(OR('TRI-1'!DA28 ="",'TRI-1'!DA28&lt;0,'TRI-1'!DA28  &gt;10),"",IF((ROUND(TRUNC(('TRI-1'!DA28  ),2),0))=10,"A+",IF((ROUND(TRUNC(('TRI-1'!DA28  ),2),0))=9,"A-",IF((ROUND(TRUNC(('TRI-1'!DA28   ),2),0))=8,"B+",IF((ROUND(TRUNC(('TRI-1'!DA28 ),2),0))=7,"B-",IF((ROUND(TRUNC(('TRI-1'!DA28  ),2),0))=6,"C+",IF((ROUND(TRUNC(('TRI-1'!DA28  ),2),0))=5,"C-",IF((ROUND(TRUNC(('TRI-1'!DA28  ),2),0))=4,"D+",IF((ROUND(TRUNC(('TRI-1'!DA28 ),2),0))=3,"D-",IF((ROUND(TRUNC(('TRI-1'!DA28 ),2),0))=2,"E+",IF((ROUND(TRUNC(('TRI-1'!DA28  ),2),0))&lt;=1,"E-","")))))))))))</f>
        <v>A+</v>
      </c>
      <c r="DB28" s="51" t="str">
        <f>IF(OR('TRI-1'!DB28 ="",'TRI-1'!DB28&lt;0,'TRI-1'!DB28  &gt;10),"",IF((ROUND(TRUNC(('TRI-1'!DB28  ),2),0))=10,"A+",IF((ROUND(TRUNC(('TRI-1'!DB28  ),2),0))=9,"A-",IF((ROUND(TRUNC(('TRI-1'!DB28   ),2),0))=8,"B+",IF((ROUND(TRUNC(('TRI-1'!DB28 ),2),0))=7,"B-",IF((ROUND(TRUNC(('TRI-1'!DB28  ),2),0))=6,"C+",IF((ROUND(TRUNC(('TRI-1'!DB28  ),2),0))=5,"C-",IF((ROUND(TRUNC(('TRI-1'!DB28  ),2),0))=4,"D+",IF((ROUND(TRUNC(('TRI-1'!DB28 ),2),0))=3,"D-",IF((ROUND(TRUNC(('TRI-1'!DB28 ),2),0))=2,"E+",IF((ROUND(TRUNC(('TRI-1'!DB28  ),2),0))&lt;=1,"E-","")))))))))))</f>
        <v>A+</v>
      </c>
      <c r="DC28" s="51" t="str">
        <f>IF(OR('TRI-1'!DC28 ="",'TRI-1'!DC28&lt;0,'TRI-1'!DC28  &gt;10),"",IF((ROUND(TRUNC(('TRI-1'!DC28  ),2),0))=10,"A+",IF((ROUND(TRUNC(('TRI-1'!DC28  ),2),0))=9,"A-",IF((ROUND(TRUNC(('TRI-1'!DC28   ),2),0))=8,"B+",IF((ROUND(TRUNC(('TRI-1'!DC28 ),2),0))=7,"B-",IF((ROUND(TRUNC(('TRI-1'!DC28  ),2),0))=6,"C+",IF((ROUND(TRUNC(('TRI-1'!DC28  ),2),0))=5,"C-",IF((ROUND(TRUNC(('TRI-1'!DC28  ),2),0))=4,"D+",IF((ROUND(TRUNC(('TRI-1'!DC28 ),2),0))=3,"D-",IF((ROUND(TRUNC(('TRI-1'!DC28 ),2),0))=2,"E+",IF((ROUND(TRUNC(('TRI-1'!DC28  ),2),0))&lt;=1,"E-","")))))))))))</f>
        <v>A+</v>
      </c>
      <c r="DD28" s="51" t="str">
        <f>IF(OR('TRI-1'!DD28 ="",'TRI-1'!DD28&lt;0,'TRI-1'!DD28  &gt;10),"",IF((ROUND(TRUNC(('TRI-1'!DD28  ),2),0))=10,"A+",IF((ROUND(TRUNC(('TRI-1'!DD28  ),2),0))=9,"A-",IF((ROUND(TRUNC(('TRI-1'!DD28   ),2),0))=8,"B+",IF((ROUND(TRUNC(('TRI-1'!DD28 ),2),0))=7,"B-",IF((ROUND(TRUNC(('TRI-1'!DD28  ),2),0))=6,"C+",IF((ROUND(TRUNC(('TRI-1'!DD28  ),2),0))=5,"C-",IF((ROUND(TRUNC(('TRI-1'!DD28  ),2),0))=4,"D+",IF((ROUND(TRUNC(('TRI-1'!DD28 ),2),0))=3,"D-",IF((ROUND(TRUNC(('TRI-1'!DD28 ),2),0))=2,"E+",IF((ROUND(TRUNC(('TRI-1'!DD28  ),2),0))&lt;=1,"E-","")))))))))))</f>
        <v>A+</v>
      </c>
      <c r="DE28" s="51" t="str">
        <f>IF(OR('TRI-1'!DE28 ="",'TRI-1'!DE28&lt;0,'TRI-1'!DE28  &gt;10),"",IF((ROUND(TRUNC(('TRI-1'!DE28  ),2),0))=10,"A+",IF((ROUND(TRUNC(('TRI-1'!DE28  ),2),0))=9,"A-",IF((ROUND(TRUNC(('TRI-1'!DE28   ),2),0))=8,"B+",IF((ROUND(TRUNC(('TRI-1'!DE28 ),2),0))=7,"B-",IF((ROUND(TRUNC(('TRI-1'!DE28  ),2),0))=6,"C+",IF((ROUND(TRUNC(('TRI-1'!DE28  ),2),0))=5,"C-",IF((ROUND(TRUNC(('TRI-1'!DE28  ),2),0))=4,"D+",IF((ROUND(TRUNC(('TRI-1'!DE28 ),2),0))=3,"D-",IF((ROUND(TRUNC(('TRI-1'!DE28 ),2),0))=2,"E+",IF((ROUND(TRUNC(('TRI-1'!DE28  ),2),0))&lt;=1,"E-","")))))))))))</f>
        <v>A+</v>
      </c>
      <c r="DF28" s="51" t="str">
        <f>IF(OR('TRI-1'!DF28 ="",'TRI-1'!DF28&lt;0,'TRI-1'!DF28  &gt;10),"",IF((ROUND(TRUNC(('TRI-1'!DF28  ),2),0))=10,"A+",IF((ROUND(TRUNC(('TRI-1'!DF28  ),2),0))=9,"A-",IF((ROUND(TRUNC(('TRI-1'!DF28   ),2),0))=8,"B+",IF((ROUND(TRUNC(('TRI-1'!DF28 ),2),0))=7,"B-",IF((ROUND(TRUNC(('TRI-1'!DF28  ),2),0))=6,"C+",IF((ROUND(TRUNC(('TRI-1'!DF28  ),2),0))=5,"C-",IF((ROUND(TRUNC(('TRI-1'!DF28  ),2),0))=4,"D+",IF((ROUND(TRUNC(('TRI-1'!DF28 ),2),0))=3,"D-",IF((ROUND(TRUNC(('TRI-1'!DF28 ),2),0))=2,"E+",IF((ROUND(TRUNC(('TRI-1'!DF28  ),2),0))&lt;=1,"E-","")))))))))))</f>
        <v>A+</v>
      </c>
      <c r="DG28" s="51" t="str">
        <f>IF(OR('TRI-1'!DG28 ="",'TRI-1'!DG28&lt;0,'TRI-1'!DG28  &gt;10),"",IF((ROUND(TRUNC(('TRI-1'!DG28  ),2),0))=10,"A+",IF((ROUND(TRUNC(('TRI-1'!DG28  ),2),0))=9,"A-",IF((ROUND(TRUNC(('TRI-1'!DG28   ),2),0))=8,"B+",IF((ROUND(TRUNC(('TRI-1'!DG28 ),2),0))=7,"B-",IF((ROUND(TRUNC(('TRI-1'!DG28  ),2),0))=6,"C+",IF((ROUND(TRUNC(('TRI-1'!DG28  ),2),0))=5,"C-",IF((ROUND(TRUNC(('TRI-1'!DG28  ),2),0))=4,"D+",IF((ROUND(TRUNC(('TRI-1'!DG28 ),2),0))=3,"D-",IF((ROUND(TRUNC(('TRI-1'!DG28 ),2),0))=2,"E+",IF((ROUND(TRUNC(('TRI-1'!DG28  ),2),0))&lt;=1,"E-","")))))))))))</f>
        <v>A+</v>
      </c>
      <c r="DH28" s="51" t="str">
        <f>IF(OR('TRI-1'!DH28 ="",'TRI-1'!DH28&lt;0,'TRI-1'!DH28  &gt;10),"",IF((ROUND(TRUNC(('TRI-1'!DH28  ),2),0))=10,"A+",IF((ROUND(TRUNC(('TRI-1'!DH28  ),2),0))=9,"A-",IF((ROUND(TRUNC(('TRI-1'!DH28   ),2),0))=8,"B+",IF((ROUND(TRUNC(('TRI-1'!DH28 ),2),0))=7,"B-",IF((ROUND(TRUNC(('TRI-1'!DH28  ),2),0))=6,"C+",IF((ROUND(TRUNC(('TRI-1'!DH28  ),2),0))=5,"C-",IF((ROUND(TRUNC(('TRI-1'!DH28  ),2),0))=4,"D+",IF((ROUND(TRUNC(('TRI-1'!DH28 ),2),0))=3,"D-",IF((ROUND(TRUNC(('TRI-1'!DH28 ),2),0))=2,"E+",IF((ROUND(TRUNC(('TRI-1'!DH28  ),2),0))&lt;=1,"E-","")))))))))))</f>
        <v>A+</v>
      </c>
      <c r="DI28" s="51" t="str">
        <f>IF(OR('TRI-1'!DI28 ="",'TRI-1'!DI28&lt;0,'TRI-1'!DI28  &gt;10),"",IF((ROUND(TRUNC(('TRI-1'!DI28  ),2),0))=10,"A+",IF((ROUND(TRUNC(('TRI-1'!DI28  ),2),0))=9,"A-",IF((ROUND(TRUNC(('TRI-1'!DI28   ),2),0))=8,"B+",IF((ROUND(TRUNC(('TRI-1'!DI28 ),2),0))=7,"B-",IF((ROUND(TRUNC(('TRI-1'!DI28  ),2),0))=6,"C+",IF((ROUND(TRUNC(('TRI-1'!DI28  ),2),0))=5,"C-",IF((ROUND(TRUNC(('TRI-1'!DI28  ),2),0))=4,"D+",IF((ROUND(TRUNC(('TRI-1'!DI28 ),2),0))=3,"D-",IF((ROUND(TRUNC(('TRI-1'!DI28 ),2),0))=2,"E+",IF((ROUND(TRUNC(('TRI-1'!DI28  ),2),0))&lt;=1,"E-","")))))))))))</f>
        <v>A+</v>
      </c>
      <c r="DJ28" s="51" t="str">
        <f>IF(OR('TRI-1'!DJ28 ="",'TRI-1'!DJ28&lt;0,'TRI-1'!DJ28  &gt;10),"",IF((ROUND(TRUNC(('TRI-1'!DJ28  ),2),0))=10,"A+",IF((ROUND(TRUNC(('TRI-1'!DJ28  ),2),0))=9,"A-",IF((ROUND(TRUNC(('TRI-1'!DJ28   ),2),0))=8,"B+",IF((ROUND(TRUNC(('TRI-1'!DJ28 ),2),0))=7,"B-",IF((ROUND(TRUNC(('TRI-1'!DJ28  ),2),0))=6,"C+",IF((ROUND(TRUNC(('TRI-1'!DJ28  ),2),0))=5,"C-",IF((ROUND(TRUNC(('TRI-1'!DJ28  ),2),0))=4,"D+",IF((ROUND(TRUNC(('TRI-1'!DJ28 ),2),0))=3,"D-",IF((ROUND(TRUNC(('TRI-1'!DJ28 ),2),0))=2,"E+",IF((ROUND(TRUNC(('TRI-1'!DJ28  ),2),0))&lt;=1,"E-","")))))))))))</f>
        <v>A+</v>
      </c>
      <c r="DK28" s="51" t="str">
        <f>IF(OR('TRI-1'!DK28 ="",'TRI-1'!DK28&lt;0,'TRI-1'!DK28  &gt;10),"",IF((ROUND(TRUNC(('TRI-1'!DK28  ),2),0))=10,"A+",IF((ROUND(TRUNC(('TRI-1'!DK28  ),2),0))=9,"A-",IF((ROUND(TRUNC(('TRI-1'!DK28   ),2),0))=8,"B+",IF((ROUND(TRUNC(('TRI-1'!DK28 ),2),0))=7,"B-",IF((ROUND(TRUNC(('TRI-1'!DK28  ),2),0))=6,"C+",IF((ROUND(TRUNC(('TRI-1'!DK28  ),2),0))=5,"C-",IF((ROUND(TRUNC(('TRI-1'!DK28  ),2),0))=4,"D+",IF((ROUND(TRUNC(('TRI-1'!DK28 ),2),0))=3,"D-",IF((ROUND(TRUNC(('TRI-1'!DK28 ),2),0))=2,"E+",IF((ROUND(TRUNC(('TRI-1'!DK28  ),2),0))&lt;=1,"E-","")))))))))))</f>
        <v>A+</v>
      </c>
      <c r="DL28" s="51" t="str">
        <f>IF(OR('TRI-1'!DL28 ="",'TRI-1'!DL28&lt;0,'TRI-1'!DL28  &gt;10),"",IF((ROUND(TRUNC(('TRI-1'!DL28  ),2),0))=10,"A+",IF((ROUND(TRUNC(('TRI-1'!DL28  ),2),0))=9,"A-",IF((ROUND(TRUNC(('TRI-1'!DL28   ),2),0))=8,"B+",IF((ROUND(TRUNC(('TRI-1'!DL28 ),2),0))=7,"B-",IF((ROUND(TRUNC(('TRI-1'!DL28  ),2),0))=6,"C+",IF((ROUND(TRUNC(('TRI-1'!DL28  ),2),0))=5,"C-",IF((ROUND(TRUNC(('TRI-1'!DL28  ),2),0))=4,"D+",IF((ROUND(TRUNC(('TRI-1'!DL28 ),2),0))=3,"D-",IF((ROUND(TRUNC(('TRI-1'!DL28 ),2),0))=2,"E+",IF((ROUND(TRUNC(('TRI-1'!DL28  ),2),0))&lt;=1,"E-","")))))))))))</f>
        <v>A+</v>
      </c>
      <c r="DM28" s="51" t="str">
        <f>IF(OR('TRI-1'!DM28 ="",'TRI-1'!DM28&lt;0,'TRI-1'!DM28  &gt;10),"",IF((ROUND(TRUNC(('TRI-1'!DM28  ),2),0))=10,"A+",IF((ROUND(TRUNC(('TRI-1'!DM28  ),2),0))=9,"A-",IF((ROUND(TRUNC(('TRI-1'!DM28   ),2),0))=8,"B+",IF((ROUND(TRUNC(('TRI-1'!DM28 ),2),0))=7,"B-",IF((ROUND(TRUNC(('TRI-1'!DM28  ),2),0))=6,"C+",IF((ROUND(TRUNC(('TRI-1'!DM28  ),2),0))=5,"C-",IF((ROUND(TRUNC(('TRI-1'!DM28  ),2),0))=4,"D+",IF((ROUND(TRUNC(('TRI-1'!DM28 ),2),0))=3,"D-",IF((ROUND(TRUNC(('TRI-1'!DM28 ),2),0))=2,"E+",IF((ROUND(TRUNC(('TRI-1'!DM28  ),2),0))&lt;=1,"E-","")))))))))))</f>
        <v>A+</v>
      </c>
      <c r="DN28" s="51" t="str">
        <f>IF(OR('TRI-1'!DN28 ="",'TRI-1'!DN28&lt;0,'TRI-1'!DN28  &gt;10),"",IF((ROUND(TRUNC(('TRI-1'!DN28  ),2),0))=10,"A+",IF((ROUND(TRUNC(('TRI-1'!DN28  ),2),0))=9,"A-",IF((ROUND(TRUNC(('TRI-1'!DN28   ),2),0))=8,"B+",IF((ROUND(TRUNC(('TRI-1'!DN28 ),2),0))=7,"B-",IF((ROUND(TRUNC(('TRI-1'!DN28  ),2),0))=6,"C+",IF((ROUND(TRUNC(('TRI-1'!DN28  ),2),0))=5,"C-",IF((ROUND(TRUNC(('TRI-1'!DN28  ),2),0))=4,"D+",IF((ROUND(TRUNC(('TRI-1'!DN28 ),2),0))=3,"D-",IF((ROUND(TRUNC(('TRI-1'!DN28 ),2),0))=2,"E+",IF((ROUND(TRUNC(('TRI-1'!DN28  ),2),0))&lt;=1,"E-","")))))))))))</f>
        <v>A+</v>
      </c>
      <c r="DO28" s="51" t="str">
        <f>IF(OR('TRI-1'!DO28 ="",'TRI-1'!DO28&lt;0,'TRI-1'!DO28  &gt;10),"",IF((ROUND(TRUNC(('TRI-1'!DO28  ),2),0))=10,"A+",IF((ROUND(TRUNC(('TRI-1'!DO28  ),2),0))=9,"A-",IF((ROUND(TRUNC(('TRI-1'!DO28   ),2),0))=8,"B+",IF((ROUND(TRUNC(('TRI-1'!DO28 ),2),0))=7,"B-",IF((ROUND(TRUNC(('TRI-1'!DO28  ),2),0))=6,"C+",IF((ROUND(TRUNC(('TRI-1'!DO28  ),2),0))=5,"C-",IF((ROUND(TRUNC(('TRI-1'!DO28  ),2),0))=4,"D+",IF((ROUND(TRUNC(('TRI-1'!DO28 ),2),0))=3,"D-",IF((ROUND(TRUNC(('TRI-1'!DO28 ),2),0))=2,"E+",IF((ROUND(TRUNC(('TRI-1'!DO28  ),2),0))&lt;=1,"E-","")))))))))))</f>
        <v>A+</v>
      </c>
      <c r="DP28" s="51" t="str">
        <f>IF(OR('TRI-1'!DP28 ="",'TRI-1'!DP28&lt;0,'TRI-1'!DP28  &gt;10),"",IF((ROUND(TRUNC(('TRI-1'!DP28  ),2),0))=10,"A+",IF((ROUND(TRUNC(('TRI-1'!DP28  ),2),0))=9,"A-",IF((ROUND(TRUNC(('TRI-1'!DP28   ),2),0))=8,"B+",IF((ROUND(TRUNC(('TRI-1'!DP28 ),2),0))=7,"B-",IF((ROUND(TRUNC(('TRI-1'!DP28  ),2),0))=6,"C+",IF((ROUND(TRUNC(('TRI-1'!DP28  ),2),0))=5,"C-",IF((ROUND(TRUNC(('TRI-1'!DP28  ),2),0))=4,"D+",IF((ROUND(TRUNC(('TRI-1'!DP28 ),2),0))=3,"D-",IF((ROUND(TRUNC(('TRI-1'!DP28 ),2),0))=2,"E+",IF((ROUND(TRUNC(('TRI-1'!DP28  ),2),0))&lt;=1,"E-","")))))))))))</f>
        <v>A+</v>
      </c>
      <c r="DQ28" s="51" t="str">
        <f>IF(OR('TRI-1'!DQ28 ="",'TRI-1'!DQ28&lt;0,'TRI-1'!DQ28  &gt;10),"",IF((ROUND(TRUNC(('TRI-1'!DQ28  ),2),0))=10,"A+",IF((ROUND(TRUNC(('TRI-1'!DQ28  ),2),0))=9,"A-",IF((ROUND(TRUNC(('TRI-1'!DQ28   ),2),0))=8,"B+",IF((ROUND(TRUNC(('TRI-1'!DQ28 ),2),0))=7,"B-",IF((ROUND(TRUNC(('TRI-1'!DQ28  ),2),0))=6,"C+",IF((ROUND(TRUNC(('TRI-1'!DQ28  ),2),0))=5,"C-",IF((ROUND(TRUNC(('TRI-1'!DQ28  ),2),0))=4,"D+",IF((ROUND(TRUNC(('TRI-1'!DQ28 ),2),0))=3,"D-",IF((ROUND(TRUNC(('TRI-1'!DQ28 ),2),0))=2,"E+",IF((ROUND(TRUNC(('TRI-1'!DQ28  ),2),0))&lt;=1,"E-","")))))))))))</f>
        <v>A+</v>
      </c>
      <c r="DR28" s="51" t="str">
        <f>IF(OR('TRI-1'!DR28 ="",'TRI-1'!DR28&lt;0,'TRI-1'!DR28  &gt;10),"",IF((ROUND(TRUNC(('TRI-1'!DR28  ),2),0))=10,"A+",IF((ROUND(TRUNC(('TRI-1'!DR28  ),2),0))=9,"A-",IF((ROUND(TRUNC(('TRI-1'!DR28   ),2),0))=8,"B+",IF((ROUND(TRUNC(('TRI-1'!DR28 ),2),0))=7,"B-",IF((ROUND(TRUNC(('TRI-1'!DR28  ),2),0))=6,"C+",IF((ROUND(TRUNC(('TRI-1'!DR28  ),2),0))=5,"C-",IF((ROUND(TRUNC(('TRI-1'!DR28  ),2),0))=4,"D+",IF((ROUND(TRUNC(('TRI-1'!DR28 ),2),0))=3,"D-",IF((ROUND(TRUNC(('TRI-1'!DR28 ),2),0))=2,"E+",IF((ROUND(TRUNC(('TRI-1'!DR28  ),2),0))&lt;=1,"E-","")))))))))))</f>
        <v>A+</v>
      </c>
      <c r="DS28" s="51" t="str">
        <f>IF(OR('TRI-1'!DS28 ="",'TRI-1'!DS28&lt;0,'TRI-1'!DS28  &gt;10),"",IF((ROUND(TRUNC(('TRI-1'!DS28  ),2),0))=10,"A+",IF((ROUND(TRUNC(('TRI-1'!DS28  ),2),0))=9,"A-",IF((ROUND(TRUNC(('TRI-1'!DS28   ),2),0))=8,"B+",IF((ROUND(TRUNC(('TRI-1'!DS28 ),2),0))=7,"B-",IF((ROUND(TRUNC(('TRI-1'!DS28  ),2),0))=6,"C+",IF((ROUND(TRUNC(('TRI-1'!DS28  ),2),0))=5,"C-",IF((ROUND(TRUNC(('TRI-1'!DS28  ),2),0))=4,"D+",IF((ROUND(TRUNC(('TRI-1'!DS28 ),2),0))=3,"D-",IF((ROUND(TRUNC(('TRI-1'!DS28 ),2),0))=2,"E+",IF((ROUND(TRUNC(('TRI-1'!DS28  ),2),0))&lt;=1,"E-","")))))))))))</f>
        <v>A+</v>
      </c>
      <c r="DT28" s="51" t="str">
        <f>IF(OR('TRI-1'!DT28 ="",'TRI-1'!DT28&lt;0,'TRI-1'!DT28  &gt;10),"",IF((ROUND(TRUNC(('TRI-1'!DT28  ),2),0))=10,"A+",IF((ROUND(TRUNC(('TRI-1'!DT28  ),2),0))=9,"A-",IF((ROUND(TRUNC(('TRI-1'!DT28   ),2),0))=8,"B+",IF((ROUND(TRUNC(('TRI-1'!DT28 ),2),0))=7,"B-",IF((ROUND(TRUNC(('TRI-1'!DT28  ),2),0))=6,"C+",IF((ROUND(TRUNC(('TRI-1'!DT28  ),2),0))=5,"C-",IF((ROUND(TRUNC(('TRI-1'!DT28  ),2),0))=4,"D+",IF((ROUND(TRUNC(('TRI-1'!DT28 ),2),0))=3,"D-",IF((ROUND(TRUNC(('TRI-1'!DT28 ),2),0))=2,"E+",IF((ROUND(TRUNC(('TRI-1'!DT28  ),2),0))&lt;=1,"E-","")))))))))))</f>
        <v>A+</v>
      </c>
      <c r="DU28" s="51" t="str">
        <f>IF(OR('TRI-1'!DU28 ="",'TRI-1'!DU28&lt;0,'TRI-1'!DU28  &gt;10),"",IF((ROUND(TRUNC(('TRI-1'!DU28  ),2),0))=10,"A+",IF((ROUND(TRUNC(('TRI-1'!DU28  ),2),0))=9,"A-",IF((ROUND(TRUNC(('TRI-1'!DU28   ),2),0))=8,"B+",IF((ROUND(TRUNC(('TRI-1'!DU28 ),2),0))=7,"B-",IF((ROUND(TRUNC(('TRI-1'!DU28  ),2),0))=6,"C+",IF((ROUND(TRUNC(('TRI-1'!DU28  ),2),0))=5,"C-",IF((ROUND(TRUNC(('TRI-1'!DU28  ),2),0))=4,"D+",IF((ROUND(TRUNC(('TRI-1'!DU28 ),2),0))=3,"D-",IF((ROUND(TRUNC(('TRI-1'!DU28 ),2),0))=2,"E+",IF((ROUND(TRUNC(('TRI-1'!DU28  ),2),0))&lt;=1,"E-","")))))))))))</f>
        <v>A+</v>
      </c>
      <c r="DV28" s="51" t="str">
        <f>IF(OR('TRI-1'!DV28 ="",'TRI-1'!DV28&lt;0,'TRI-1'!DV28  &gt;10),"",IF((ROUND(TRUNC(('TRI-1'!DV28  ),2),0))=10,"A+",IF((ROUND(TRUNC(('TRI-1'!DV28  ),2),0))=9,"A-",IF((ROUND(TRUNC(('TRI-1'!DV28   ),2),0))=8,"B+",IF((ROUND(TRUNC(('TRI-1'!DV28 ),2),0))=7,"B-",IF((ROUND(TRUNC(('TRI-1'!DV28  ),2),0))=6,"C+",IF((ROUND(TRUNC(('TRI-1'!DV28  ),2),0))=5,"C-",IF((ROUND(TRUNC(('TRI-1'!DV28  ),2),0))=4,"D+",IF((ROUND(TRUNC(('TRI-1'!DV28 ),2),0))=3,"D-",IF((ROUND(TRUNC(('TRI-1'!DV28 ),2),0))=2,"E+",IF((ROUND(TRUNC(('TRI-1'!DV28  ),2),0))&lt;=1,"E-","")))))))))))</f>
        <v>A+</v>
      </c>
      <c r="DW28" s="51" t="str">
        <f>IF(OR('TRI-1'!DW28 ="",'TRI-1'!DW28&lt;0,'TRI-1'!DW28  &gt;10),"",IF((ROUND(TRUNC(('TRI-1'!DW28  ),2),0))=10,"A+",IF((ROUND(TRUNC(('TRI-1'!DW28  ),2),0))=9,"A-",IF((ROUND(TRUNC(('TRI-1'!DW28   ),2),0))=8,"B+",IF((ROUND(TRUNC(('TRI-1'!DW28 ),2),0))=7,"B-",IF((ROUND(TRUNC(('TRI-1'!DW28  ),2),0))=6,"C+",IF((ROUND(TRUNC(('TRI-1'!DW28  ),2),0))=5,"C-",IF((ROUND(TRUNC(('TRI-1'!DW28  ),2),0))=4,"D+",IF((ROUND(TRUNC(('TRI-1'!DW28 ),2),0))=3,"D-",IF((ROUND(TRUNC(('TRI-1'!DW28 ),2),0))=2,"E+",IF((ROUND(TRUNC(('TRI-1'!DW28  ),2),0))&lt;=1,"E-","")))))))))))</f>
        <v>A+</v>
      </c>
      <c r="DX28" s="51" t="str">
        <f>IF(OR('TRI-1'!DX28 ="",'TRI-1'!DX28&lt;0,'TRI-1'!DX28  &gt;10),"",IF((ROUND(TRUNC(('TRI-1'!DX28  ),2),0))=10,"A+",IF((ROUND(TRUNC(('TRI-1'!DX28  ),2),0))=9,"A-",IF((ROUND(TRUNC(('TRI-1'!DX28   ),2),0))=8,"B+",IF((ROUND(TRUNC(('TRI-1'!DX28 ),2),0))=7,"B-",IF((ROUND(TRUNC(('TRI-1'!DX28  ),2),0))=6,"C+",IF((ROUND(TRUNC(('TRI-1'!DX28  ),2),0))=5,"C-",IF((ROUND(TRUNC(('TRI-1'!DX28  ),2),0))=4,"D+",IF((ROUND(TRUNC(('TRI-1'!DX28 ),2),0))=3,"D-",IF((ROUND(TRUNC(('TRI-1'!DX28 ),2),0))=2,"E+",IF((ROUND(TRUNC(('TRI-1'!DX28  ),2),0))&lt;=1,"E-","")))))))))))</f>
        <v>A+</v>
      </c>
      <c r="DY28" s="51" t="str">
        <f>IF(OR('TRI-1'!DY28 ="",'TRI-1'!DY28&lt;0,'TRI-1'!DY28  &gt;10),"",IF((ROUND(TRUNC(('TRI-1'!DY28  ),2),0))=10,"A+",IF((ROUND(TRUNC(('TRI-1'!DY28  ),2),0))=9,"A-",IF((ROUND(TRUNC(('TRI-1'!DY28   ),2),0))=8,"B+",IF((ROUND(TRUNC(('TRI-1'!DY28 ),2),0))=7,"B-",IF((ROUND(TRUNC(('TRI-1'!DY28  ),2),0))=6,"C+",IF((ROUND(TRUNC(('TRI-1'!DY28  ),2),0))=5,"C-",IF((ROUND(TRUNC(('TRI-1'!DY28  ),2),0))=4,"D+",IF((ROUND(TRUNC(('TRI-1'!DY28 ),2),0))=3,"D-",IF((ROUND(TRUNC(('TRI-1'!DY28 ),2),0))=2,"E+",IF((ROUND(TRUNC(('TRI-1'!DY28  ),2),0))&lt;=1,"E-","")))))))))))</f>
        <v>A+</v>
      </c>
      <c r="DZ28" s="51" t="str">
        <f>IF(OR('TRI-1'!DZ28 ="",'TRI-1'!DZ28&lt;0,'TRI-1'!DZ28  &gt;10),"",IF((ROUND(TRUNC(('TRI-1'!DZ28  ),2),0))=10,"A+",IF((ROUND(TRUNC(('TRI-1'!DZ28  ),2),0))=9,"A-",IF((ROUND(TRUNC(('TRI-1'!DZ28   ),2),0))=8,"B+",IF((ROUND(TRUNC(('TRI-1'!DZ28 ),2),0))=7,"B-",IF((ROUND(TRUNC(('TRI-1'!DZ28  ),2),0))=6,"C+",IF((ROUND(TRUNC(('TRI-1'!DZ28  ),2),0))=5,"C-",IF((ROUND(TRUNC(('TRI-1'!DZ28  ),2),0))=4,"D+",IF((ROUND(TRUNC(('TRI-1'!DZ28 ),2),0))=3,"D-",IF((ROUND(TRUNC(('TRI-1'!DZ28 ),2),0))=2,"E+",IF((ROUND(TRUNC(('TRI-1'!DZ28  ),2),0))&lt;=1,"E-","")))))))))))</f>
        <v>A+</v>
      </c>
      <c r="EA28" s="51" t="str">
        <f>IF(OR('TRI-1'!EA28 ="",'TRI-1'!EA28&lt;0,'TRI-1'!EA28  &gt;10),"",IF((ROUND(TRUNC(('TRI-1'!EA28  ),2),0))=10,"A+",IF((ROUND(TRUNC(('TRI-1'!EA28  ),2),0))=9,"A-",IF((ROUND(TRUNC(('TRI-1'!EA28   ),2),0))=8,"B+",IF((ROUND(TRUNC(('TRI-1'!EA28 ),2),0))=7,"B-",IF((ROUND(TRUNC(('TRI-1'!EA28  ),2),0))=6,"C+",IF((ROUND(TRUNC(('TRI-1'!EA28  ),2),0))=5,"C-",IF((ROUND(TRUNC(('TRI-1'!EA28  ),2),0))=4,"D+",IF((ROUND(TRUNC(('TRI-1'!EA28 ),2),0))=3,"D-",IF((ROUND(TRUNC(('TRI-1'!EA28 ),2),0))=2,"E+",IF((ROUND(TRUNC(('TRI-1'!EA28  ),2),0))&lt;=1,"E-","")))))))))))</f>
        <v>A+</v>
      </c>
      <c r="EB28" s="51" t="str">
        <f>IF(OR('TRI-1'!EB28 ="",'TRI-1'!EB28&lt;0,'TRI-1'!EB28  &gt;10),"",IF((ROUND(TRUNC(('TRI-1'!EB28  ),2),0))=10,"A+",IF((ROUND(TRUNC(('TRI-1'!EB28  ),2),0))=9,"A-",IF((ROUND(TRUNC(('TRI-1'!EB28   ),2),0))=8,"B+",IF((ROUND(TRUNC(('TRI-1'!EB28 ),2),0))=7,"B-",IF((ROUND(TRUNC(('TRI-1'!EB28  ),2),0))=6,"C+",IF((ROUND(TRUNC(('TRI-1'!EB28  ),2),0))=5,"C-",IF((ROUND(TRUNC(('TRI-1'!EB28  ),2),0))=4,"D+",IF((ROUND(TRUNC(('TRI-1'!EB28 ),2),0))=3,"D-",IF((ROUND(TRUNC(('TRI-1'!EB28 ),2),0))=2,"E+",IF((ROUND(TRUNC(('TRI-1'!EB28  ),2),0))&lt;=1,"E-","")))))))))))</f>
        <v>A+</v>
      </c>
      <c r="EC28" s="51" t="str">
        <f>IF(OR('TRI-1'!EC28 ="",'TRI-1'!EC28&lt;0,'TRI-1'!EC28  &gt;10),"",IF((ROUND(TRUNC(('TRI-1'!EC28  ),2),0))=10,"A+",IF((ROUND(TRUNC(('TRI-1'!EC28  ),2),0))=9,"A-",IF((ROUND(TRUNC(('TRI-1'!EC28   ),2),0))=8,"B+",IF((ROUND(TRUNC(('TRI-1'!EC28 ),2),0))=7,"B-",IF((ROUND(TRUNC(('TRI-1'!EC28  ),2),0))=6,"C+",IF((ROUND(TRUNC(('TRI-1'!EC28  ),2),0))=5,"C-",IF((ROUND(TRUNC(('TRI-1'!EC28  ),2),0))=4,"D+",IF((ROUND(TRUNC(('TRI-1'!EC28 ),2),0))=3,"D-",IF((ROUND(TRUNC(('TRI-1'!EC28 ),2),0))=2,"E+",IF((ROUND(TRUNC(('TRI-1'!EC28  ),2),0))&lt;=1,"E-","")))))))))))</f>
        <v>A+</v>
      </c>
      <c r="ED28" s="51" t="str">
        <f>IF(OR('TRI-1'!ED28 ="",'TRI-1'!ED28&lt;0,'TRI-1'!ED28  &gt;10),"",IF((ROUND(TRUNC(('TRI-1'!ED28  ),2),0))=10,"A+",IF((ROUND(TRUNC(('TRI-1'!ED28  ),2),0))=9,"A-",IF((ROUND(TRUNC(('TRI-1'!ED28   ),2),0))=8,"B+",IF((ROUND(TRUNC(('TRI-1'!ED28 ),2),0))=7,"B-",IF((ROUND(TRUNC(('TRI-1'!ED28  ),2),0))=6,"C+",IF((ROUND(TRUNC(('TRI-1'!ED28  ),2),0))=5,"C-",IF((ROUND(TRUNC(('TRI-1'!ED28  ),2),0))=4,"D+",IF((ROUND(TRUNC(('TRI-1'!ED28 ),2),0))=3,"D-",IF((ROUND(TRUNC(('TRI-1'!ED28 ),2),0))=2,"E+",IF((ROUND(TRUNC(('TRI-1'!ED28  ),2),0))&lt;=1,"E-","")))))))))))</f>
        <v>A+</v>
      </c>
      <c r="EE28" s="51" t="str">
        <f>IF(OR('TRI-1'!EE28 ="",'TRI-1'!EE28&lt;0,'TRI-1'!EE28  &gt;10),"",IF((ROUND(TRUNC(('TRI-1'!EE28  ),2),0))=10,"A+",IF((ROUND(TRUNC(('TRI-1'!EE28  ),2),0))=9,"A-",IF((ROUND(TRUNC(('TRI-1'!EE28   ),2),0))=8,"B+",IF((ROUND(TRUNC(('TRI-1'!EE28 ),2),0))=7,"B-",IF((ROUND(TRUNC(('TRI-1'!EE28  ),2),0))=6,"C+",IF((ROUND(TRUNC(('TRI-1'!EE28  ),2),0))=5,"C-",IF((ROUND(TRUNC(('TRI-1'!EE28  ),2),0))=4,"D+",IF((ROUND(TRUNC(('TRI-1'!EE28 ),2),0))=3,"D-",IF((ROUND(TRUNC(('TRI-1'!EE28 ),2),0))=2,"E+",IF((ROUND(TRUNC(('TRI-1'!EE28  ),2),0))&lt;=1,"E-","")))))))))))</f>
        <v>A+</v>
      </c>
      <c r="EF28" s="51" t="str">
        <f>IF(OR('TRI-1'!EF28 ="",'TRI-1'!EF28&lt;0,'TRI-1'!EF28  &gt;10),"",IF((ROUND(TRUNC(('TRI-1'!EF28  ),2),0))=10,"A+",IF((ROUND(TRUNC(('TRI-1'!EF28  ),2),0))=9,"A-",IF((ROUND(TRUNC(('TRI-1'!EF28   ),2),0))=8,"B+",IF((ROUND(TRUNC(('TRI-1'!EF28 ),2),0))=7,"B-",IF((ROUND(TRUNC(('TRI-1'!EF28  ),2),0))=6,"C+",IF((ROUND(TRUNC(('TRI-1'!EF28  ),2),0))=5,"C-",IF((ROUND(TRUNC(('TRI-1'!EF28  ),2),0))=4,"D+",IF((ROUND(TRUNC(('TRI-1'!EF28 ),2),0))=3,"D-",IF((ROUND(TRUNC(('TRI-1'!EF28 ),2),0))=2,"E+",IF((ROUND(TRUNC(('TRI-1'!EF28  ),2),0))&lt;=1,"E-","")))))))))))</f>
        <v>A+</v>
      </c>
      <c r="EG28" s="51" t="str">
        <f>IF(OR('TRI-1'!EG28 ="",'TRI-1'!EG28&lt;0,'TRI-1'!EG28  &gt;10),"",IF((ROUND(TRUNC(('TRI-1'!EG28  ),2),0))=10,"A+",IF((ROUND(TRUNC(('TRI-1'!EG28  ),2),0))=9,"A-",IF((ROUND(TRUNC(('TRI-1'!EG28   ),2),0))=8,"B+",IF((ROUND(TRUNC(('TRI-1'!EG28 ),2),0))=7,"B-",IF((ROUND(TRUNC(('TRI-1'!EG28  ),2),0))=6,"C+",IF((ROUND(TRUNC(('TRI-1'!EG28  ),2),0))=5,"C-",IF((ROUND(TRUNC(('TRI-1'!EG28  ),2),0))=4,"D+",IF((ROUND(TRUNC(('TRI-1'!EG28 ),2),0))=3,"D-",IF((ROUND(TRUNC(('TRI-1'!EG28 ),2),0))=2,"E+",IF((ROUND(TRUNC(('TRI-1'!EG28  ),2),0))&lt;=1,"E-","")))))))))))</f>
        <v>A+</v>
      </c>
      <c r="EH28" s="51" t="str">
        <f>IF(OR('TRI-1'!EH28 ="",'TRI-1'!EH28&lt;0,'TRI-1'!EH28  &gt;10),"",IF((ROUND(TRUNC(('TRI-1'!EH28  ),2),0))=10,"A+",IF((ROUND(TRUNC(('TRI-1'!EH28  ),2),0))=9,"A-",IF((ROUND(TRUNC(('TRI-1'!EH28   ),2),0))=8,"B+",IF((ROUND(TRUNC(('TRI-1'!EH28 ),2),0))=7,"B-",IF((ROUND(TRUNC(('TRI-1'!EH28  ),2),0))=6,"C+",IF((ROUND(TRUNC(('TRI-1'!EH28  ),2),0))=5,"C-",IF((ROUND(TRUNC(('TRI-1'!EH28  ),2),0))=4,"D+",IF((ROUND(TRUNC(('TRI-1'!EH28 ),2),0))=3,"D-",IF((ROUND(TRUNC(('TRI-1'!EH28 ),2),0))=2,"E+",IF((ROUND(TRUNC(('TRI-1'!EH28  ),2),0))&lt;=1,"E-","")))))))))))</f>
        <v>A+</v>
      </c>
      <c r="EI28" s="51" t="str">
        <f>IF(OR('TRI-1'!EI28 ="",'TRI-1'!EI28&lt;0,'TRI-1'!EI28  &gt;10),"",IF((ROUND(TRUNC(('TRI-1'!EI28  ),2),0))=10,"A+",IF((ROUND(TRUNC(('TRI-1'!EI28  ),2),0))=9,"A-",IF((ROUND(TRUNC(('TRI-1'!EI28   ),2),0))=8,"B+",IF((ROUND(TRUNC(('TRI-1'!EI28 ),2),0))=7,"B-",IF((ROUND(TRUNC(('TRI-1'!EI28  ),2),0))=6,"C+",IF((ROUND(TRUNC(('TRI-1'!EI28  ),2),0))=5,"C-",IF((ROUND(TRUNC(('TRI-1'!EI28  ),2),0))=4,"D+",IF((ROUND(TRUNC(('TRI-1'!EI28 ),2),0))=3,"D-",IF((ROUND(TRUNC(('TRI-1'!EI28 ),2),0))=2,"E+",IF((ROUND(TRUNC(('TRI-1'!EI28  ),2),0))&lt;=1,"E-","")))))))))))</f>
        <v>A+</v>
      </c>
      <c r="EJ28" s="51" t="str">
        <f>IF(OR('TRI-1'!EJ28 ="",'TRI-1'!EJ28&lt;0,'TRI-1'!EJ28  &gt;10),"",IF((ROUND(TRUNC(('TRI-1'!EJ28  ),2),0))=10,"A+",IF((ROUND(TRUNC(('TRI-1'!EJ28  ),2),0))=9,"A-",IF((ROUND(TRUNC(('TRI-1'!EJ28   ),2),0))=8,"B+",IF((ROUND(TRUNC(('TRI-1'!EJ28 ),2),0))=7,"B-",IF((ROUND(TRUNC(('TRI-1'!EJ28  ),2),0))=6,"C+",IF((ROUND(TRUNC(('TRI-1'!EJ28  ),2),0))=5,"C-",IF((ROUND(TRUNC(('TRI-1'!EJ28  ),2),0))=4,"D+",IF((ROUND(TRUNC(('TRI-1'!EJ28 ),2),0))=3,"D-",IF((ROUND(TRUNC(('TRI-1'!EJ28 ),2),0))=2,"E+",IF((ROUND(TRUNC(('TRI-1'!EJ28  ),2),0))&lt;=1,"E-","")))))))))))</f>
        <v>A+</v>
      </c>
      <c r="EK28" s="51" t="str">
        <f>IF(OR('TRI-1'!EK28 ="",'TRI-1'!EK28&lt;0,'TRI-1'!EK28  &gt;10),"",IF((ROUND(TRUNC(('TRI-1'!EK28  ),2),0))=10,"A+",IF((ROUND(TRUNC(('TRI-1'!EK28  ),2),0))=9,"A-",IF((ROUND(TRUNC(('TRI-1'!EK28   ),2),0))=8,"B+",IF((ROUND(TRUNC(('TRI-1'!EK28 ),2),0))=7,"B-",IF((ROUND(TRUNC(('TRI-1'!EK28  ),2),0))=6,"C+",IF((ROUND(TRUNC(('TRI-1'!EK28  ),2),0))=5,"C-",IF((ROUND(TRUNC(('TRI-1'!EK28  ),2),0))=4,"D+",IF((ROUND(TRUNC(('TRI-1'!EK28 ),2),0))=3,"D-",IF((ROUND(TRUNC(('TRI-1'!EK28 ),2),0))=2,"E+",IF((ROUND(TRUNC(('TRI-1'!EK28  ),2),0))&lt;=1,"E-","")))))))))))</f>
        <v>A+</v>
      </c>
      <c r="EL28" s="51" t="str">
        <f>IF(OR('TRI-1'!EL28 ="",'TRI-1'!EL28&lt;0,'TRI-1'!EL28  &gt;10),"",IF((ROUND(TRUNC(('TRI-1'!EL28  ),2),0))=10,"A+",IF((ROUND(TRUNC(('TRI-1'!EL28  ),2),0))=9,"A-",IF((ROUND(TRUNC(('TRI-1'!EL28   ),2),0))=8,"B+",IF((ROUND(TRUNC(('TRI-1'!EL28 ),2),0))=7,"B-",IF((ROUND(TRUNC(('TRI-1'!EL28  ),2),0))=6,"C+",IF((ROUND(TRUNC(('TRI-1'!EL28  ),2),0))=5,"C-",IF((ROUND(TRUNC(('TRI-1'!EL28  ),2),0))=4,"D+",IF((ROUND(TRUNC(('TRI-1'!EL28 ),2),0))=3,"D-",IF((ROUND(TRUNC(('TRI-1'!EL28 ),2),0))=2,"E+",IF((ROUND(TRUNC(('TRI-1'!EL28  ),2),0))&lt;=1,"E-","")))))))))))</f>
        <v>A+</v>
      </c>
      <c r="EM28" s="51" t="str">
        <f>IF(OR('TRI-1'!EM28 ="",'TRI-1'!EM28&lt;0,'TRI-1'!EM28  &gt;10),"",IF((ROUND(TRUNC(('TRI-1'!EM28  ),2),0))=10,"A+",IF((ROUND(TRUNC(('TRI-1'!EM28  ),2),0))=9,"A-",IF((ROUND(TRUNC(('TRI-1'!EM28   ),2),0))=8,"B+",IF((ROUND(TRUNC(('TRI-1'!EM28 ),2),0))=7,"B-",IF((ROUND(TRUNC(('TRI-1'!EM28  ),2),0))=6,"C+",IF((ROUND(TRUNC(('TRI-1'!EM28  ),2),0))=5,"C-",IF((ROUND(TRUNC(('TRI-1'!EM28  ),2),0))=4,"D+",IF((ROUND(TRUNC(('TRI-1'!EM28 ),2),0))=3,"D-",IF((ROUND(TRUNC(('TRI-1'!EM28 ),2),0))=2,"E+",IF((ROUND(TRUNC(('TRI-1'!EM28  ),2),0))&lt;=1,"E-","")))))))))))</f>
        <v>A+</v>
      </c>
      <c r="EN28" s="51" t="str">
        <f>IF(OR('TRI-1'!EN28 ="",'TRI-1'!EN28&lt;0,'TRI-1'!EN28  &gt;10),"",IF((ROUND(TRUNC(('TRI-1'!EN28  ),2),0))=10,"A+",IF((ROUND(TRUNC(('TRI-1'!EN28  ),2),0))=9,"A-",IF((ROUND(TRUNC(('TRI-1'!EN28   ),2),0))=8,"B+",IF((ROUND(TRUNC(('TRI-1'!EN28 ),2),0))=7,"B-",IF((ROUND(TRUNC(('TRI-1'!EN28  ),2),0))=6,"C+",IF((ROUND(TRUNC(('TRI-1'!EN28  ),2),0))=5,"C-",IF((ROUND(TRUNC(('TRI-1'!EN28  ),2),0))=4,"D+",IF((ROUND(TRUNC(('TRI-1'!EN28 ),2),0))=3,"D-",IF((ROUND(TRUNC(('TRI-1'!EN28 ),2),0))=2,"E+",IF((ROUND(TRUNC(('TRI-1'!EN28  ),2),0))&lt;=1,"E-","")))))))))))</f>
        <v>A+</v>
      </c>
      <c r="EO28" s="51" t="str">
        <f>IF(OR('TRI-1'!EO28 ="",'TRI-1'!EO28&lt;0,'TRI-1'!EO28  &gt;10),"",IF((ROUND(TRUNC(('TRI-1'!EO28  ),2),0))=10,"A+",IF((ROUND(TRUNC(('TRI-1'!EO28  ),2),0))=9,"A-",IF((ROUND(TRUNC(('TRI-1'!EO28   ),2),0))=8,"B+",IF((ROUND(TRUNC(('TRI-1'!EO28 ),2),0))=7,"B-",IF((ROUND(TRUNC(('TRI-1'!EO28  ),2),0))=6,"C+",IF((ROUND(TRUNC(('TRI-1'!EO28  ),2),0))=5,"C-",IF((ROUND(TRUNC(('TRI-1'!EO28  ),2),0))=4,"D+",IF((ROUND(TRUNC(('TRI-1'!EO28 ),2),0))=3,"D-",IF((ROUND(TRUNC(('TRI-1'!EO28 ),2),0))=2,"E+",IF((ROUND(TRUNC(('TRI-1'!EO28  ),2),0))&lt;=1,"E-","")))))))))))</f>
        <v>A+</v>
      </c>
      <c r="EP28" s="51" t="str">
        <f>IF(OR('TRI-1'!EP28 ="",'TRI-1'!EP28&lt;0,'TRI-1'!EP28  &gt;10),"",IF((ROUND(TRUNC(('TRI-1'!EP28  ),2),0))=10,"A+",IF((ROUND(TRUNC(('TRI-1'!EP28  ),2),0))=9,"A-",IF((ROUND(TRUNC(('TRI-1'!EP28   ),2),0))=8,"B+",IF((ROUND(TRUNC(('TRI-1'!EP28 ),2),0))=7,"B-",IF((ROUND(TRUNC(('TRI-1'!EP28  ),2),0))=6,"C+",IF((ROUND(TRUNC(('TRI-1'!EP28  ),2),0))=5,"C-",IF((ROUND(TRUNC(('TRI-1'!EP28  ),2),0))=4,"D+",IF((ROUND(TRUNC(('TRI-1'!EP28 ),2),0))=3,"D-",IF((ROUND(TRUNC(('TRI-1'!EP28 ),2),0))=2,"E+",IF((ROUND(TRUNC(('TRI-1'!EP28  ),2),0))&lt;=1,"E-","")))))))))))</f>
        <v>A+</v>
      </c>
      <c r="EQ28" s="51" t="str">
        <f>IF(OR('TRI-1'!EQ28 ="",'TRI-1'!EQ28&lt;0,'TRI-1'!EQ28  &gt;10),"",IF((ROUND(TRUNC(('TRI-1'!EQ28  ),2),0))=10,"A+",IF((ROUND(TRUNC(('TRI-1'!EQ28  ),2),0))=9,"A-",IF((ROUND(TRUNC(('TRI-1'!EQ28   ),2),0))=8,"B+",IF((ROUND(TRUNC(('TRI-1'!EQ28 ),2),0))=7,"B-",IF((ROUND(TRUNC(('TRI-1'!EQ28  ),2),0))=6,"C+",IF((ROUND(TRUNC(('TRI-1'!EQ28  ),2),0))=5,"C-",IF((ROUND(TRUNC(('TRI-1'!EQ28  ),2),0))=4,"D+",IF((ROUND(TRUNC(('TRI-1'!EQ28 ),2),0))=3,"D-",IF((ROUND(TRUNC(('TRI-1'!EQ28 ),2),0))=2,"E+",IF((ROUND(TRUNC(('TRI-1'!EQ28  ),2),0))&lt;=1,"E-","")))))))))))</f>
        <v>A+</v>
      </c>
      <c r="ER28" s="51" t="str">
        <f>IF(OR('TRI-1'!ER28 ="",'TRI-1'!ER28&lt;0,'TRI-1'!ER28  &gt;10),"",IF((ROUND(TRUNC(('TRI-1'!ER28  ),2),0))=10,"A+",IF((ROUND(TRUNC(('TRI-1'!ER28  ),2),0))=9,"A-",IF((ROUND(TRUNC(('TRI-1'!ER28   ),2),0))=8,"B+",IF((ROUND(TRUNC(('TRI-1'!ER28 ),2),0))=7,"B-",IF((ROUND(TRUNC(('TRI-1'!ER28  ),2),0))=6,"C+",IF((ROUND(TRUNC(('TRI-1'!ER28  ),2),0))=5,"C-",IF((ROUND(TRUNC(('TRI-1'!ER28  ),2),0))=4,"D+",IF((ROUND(TRUNC(('TRI-1'!ER28 ),2),0))=3,"D-",IF((ROUND(TRUNC(('TRI-1'!ER28 ),2),0))=2,"E+",IF((ROUND(TRUNC(('TRI-1'!ER28  ),2),0))&lt;=1,"E-","")))))))))))</f>
        <v>A+</v>
      </c>
      <c r="ES28" s="51" t="str">
        <f>IF(OR('TRI-1'!ES28 ="",'TRI-1'!ES28&lt;0,'TRI-1'!ES28  &gt;10),"",IF((ROUND(TRUNC(('TRI-1'!ES28  ),2),0))=10,"A+",IF((ROUND(TRUNC(('TRI-1'!ES28  ),2),0))=9,"A-",IF((ROUND(TRUNC(('TRI-1'!ES28   ),2),0))=8,"B+",IF((ROUND(TRUNC(('TRI-1'!ES28 ),2),0))=7,"B-",IF((ROUND(TRUNC(('TRI-1'!ES28  ),2),0))=6,"C+",IF((ROUND(TRUNC(('TRI-1'!ES28  ),2),0))=5,"C-",IF((ROUND(TRUNC(('TRI-1'!ES28  ),2),0))=4,"D+",IF((ROUND(TRUNC(('TRI-1'!ES28 ),2),0))=3,"D-",IF((ROUND(TRUNC(('TRI-1'!ES28 ),2),0))=2,"E+",IF((ROUND(TRUNC(('TRI-1'!ES28  ),2),0))&lt;=1,"E-","")))))))))))</f>
        <v>A-</v>
      </c>
      <c r="ET28" s="51" t="str">
        <f>IF('TRI-1'!ET28 ="","",'TRI-1'!ET28 )</f>
        <v>S</v>
      </c>
      <c r="EU28" s="51" t="str">
        <f>IF('TRI-1'!EU28 ="","",'TRI-1'!EU28 )</f>
        <v>S</v>
      </c>
      <c r="EV28" s="51" t="str">
        <f>IF('TRI-1'!EV28 ="","",'TRI-1'!EV28 )</f>
        <v>S</v>
      </c>
      <c r="EW28" s="51" t="str">
        <f>IF('TRI-1'!EW28 ="","",'TRI-1'!EW28 )</f>
        <v>S</v>
      </c>
      <c r="EX28" s="51" t="str">
        <f>IF('TRI-1'!EX28 ="","",'TRI-1'!EX28 )</f>
        <v>S</v>
      </c>
      <c r="EY28" s="51" t="str">
        <f>IF('TRI-1'!EY28 ="","",'TRI-1'!EY28 )</f>
        <v>S</v>
      </c>
      <c r="EZ28" s="51" t="str">
        <f>IF('TRI-1'!EZ28 ="","",'TRI-1'!EZ28 )</f>
        <v>F</v>
      </c>
      <c r="FA28" s="51" t="str">
        <f>IF('TRI-1'!FA28 ="","",'TRI-1'!FA28 )</f>
        <v>F</v>
      </c>
      <c r="FB28" s="51" t="str">
        <f>IF('TRI-1'!FB28 ="","",'TRI-1'!FB28 )</f>
        <v>F</v>
      </c>
      <c r="FC28" s="51" t="str">
        <f>IF('TRI-1'!FC28 ="","",'TRI-1'!FC28 )</f>
        <v>A-</v>
      </c>
      <c r="FD28" s="51">
        <f>IF('TRI-1'!FD28 ="","",'TRI-1'!FD28 )</f>
        <v>33</v>
      </c>
      <c r="FE28" s="51" t="str">
        <f>IF('TRI-1'!FE28 ="","",'TRI-1'!FE28 )</f>
        <v>A-</v>
      </c>
      <c r="FF28" s="51" t="str">
        <f>IF('TRI-1'!FF28 ="","",'TRI-1'!FF28 )</f>
        <v/>
      </c>
      <c r="FG28" s="51" t="str">
        <f>IF('TRI-1'!FG28 ="","",'TRI-1'!FG28 )</f>
        <v/>
      </c>
      <c r="FH28" s="51">
        <f>IF('TRI-1'!FH28 ="","",'TRI-1'!FH28 )</f>
        <v>5</v>
      </c>
    </row>
    <row r="29" spans="1:164 16322:16326" ht="21" customHeight="1">
      <c r="A29" t="s">
        <v>87</v>
      </c>
      <c r="B29" s="53">
        <v>12</v>
      </c>
      <c r="C29" s="272" t="str">
        <f>IF(NOTAS!E32&gt;"",NOTAS!E32,"")</f>
        <v>GOMEZ CELI ELIAM LEVIT</v>
      </c>
      <c r="D29" s="273"/>
      <c r="E29" s="273"/>
      <c r="F29" s="274"/>
      <c r="G29" s="51" t="str">
        <f>IF(OR('TRI-1'!G29 ="",'TRI-1'!G29&lt;0,'TRI-1'!G29  &gt;10),"",IF((ROUND(TRUNC(('TRI-1'!G29  ),2),0))=10,"A+",IF((ROUND(TRUNC(('TRI-1'!G29  ),2),0))=9,"A-",IF((ROUND(TRUNC(('TRI-1'!G29   ),2),0))=8,"B+",IF((ROUND(TRUNC(('TRI-1'!G29 ),2),0))=7,"B-",IF((ROUND(TRUNC(('TRI-1'!G29  ),2),0))=6,"C+",IF((ROUND(TRUNC(('TRI-1'!G29  ),2),0))=5,"C-",IF((ROUND(TRUNC(('TRI-1'!G29  ),2),0))=4,"D+",IF((ROUND(TRUNC(('TRI-1'!G29 ),2),0))=3,"D-",IF((ROUND(TRUNC(('TRI-1'!G29 ),2),0))=2,"E+",IF((ROUND(TRUNC(('TRI-1'!G29  ),2),0))&lt;=1,"E-","")))))))))))</f>
        <v>A-</v>
      </c>
      <c r="H29" s="51" t="str">
        <f>IF(OR('TRI-1'!H29 ="",'TRI-1'!H29&lt;0,'TRI-1'!H29  &gt;10),"",IF((ROUND(TRUNC(('TRI-1'!H29  ),2),0))=10,"A+",IF((ROUND(TRUNC(('TRI-1'!H29  ),2),0))=9,"A-",IF((ROUND(TRUNC(('TRI-1'!H29   ),2),0))=8,"B+",IF((ROUND(TRUNC(('TRI-1'!H29 ),2),0))=7,"B-",IF((ROUND(TRUNC(('TRI-1'!H29  ),2),0))=6,"C+",IF((ROUND(TRUNC(('TRI-1'!H29  ),2),0))=5,"C-",IF((ROUND(TRUNC(('TRI-1'!H29  ),2),0))=4,"D+",IF((ROUND(TRUNC(('TRI-1'!H29 ),2),0))=3,"D-",IF((ROUND(TRUNC(('TRI-1'!H29 ),2),0))=2,"E+",IF((ROUND(TRUNC(('TRI-1'!H29  ),2),0))&lt;=1,"E-","")))))))))))</f>
        <v>A+</v>
      </c>
      <c r="I29" s="51" t="str">
        <f>IF(OR('TRI-1'!I29 ="",'TRI-1'!I29&lt;0,'TRI-1'!I29  &gt;10),"",IF((ROUND(TRUNC(('TRI-1'!I29  ),2),0))=10,"A+",IF((ROUND(TRUNC(('TRI-1'!I29  ),2),0))=9,"A-",IF((ROUND(TRUNC(('TRI-1'!I29   ),2),0))=8,"B+",IF((ROUND(TRUNC(('TRI-1'!I29 ),2),0))=7,"B-",IF((ROUND(TRUNC(('TRI-1'!I29  ),2),0))=6,"C+",IF((ROUND(TRUNC(('TRI-1'!I29  ),2),0))=5,"C-",IF((ROUND(TRUNC(('TRI-1'!I29  ),2),0))=4,"D+",IF((ROUND(TRUNC(('TRI-1'!I29 ),2),0))=3,"D-",IF((ROUND(TRUNC(('TRI-1'!I29 ),2),0))=2,"E+",IF((ROUND(TRUNC(('TRI-1'!I29  ),2),0))&lt;=1,"E-","")))))))))))</f>
        <v>B-</v>
      </c>
      <c r="J29" s="51" t="str">
        <f>IF(OR('TRI-1'!J29 ="",'TRI-1'!J29&lt;0,'TRI-1'!J29  &gt;10),"",IF((ROUND(TRUNC(('TRI-1'!J29  ),2),0))=10,"A+",IF((ROUND(TRUNC(('TRI-1'!J29  ),2),0))=9,"A-",IF((ROUND(TRUNC(('TRI-1'!J29   ),2),0))=8,"B+",IF((ROUND(TRUNC(('TRI-1'!J29 ),2),0))=7,"B-",IF((ROUND(TRUNC(('TRI-1'!J29  ),2),0))=6,"C+",IF((ROUND(TRUNC(('TRI-1'!J29  ),2),0))=5,"C-",IF((ROUND(TRUNC(('TRI-1'!J29  ),2),0))=4,"D+",IF((ROUND(TRUNC(('TRI-1'!J29 ),2),0))=3,"D-",IF((ROUND(TRUNC(('TRI-1'!J29 ),2),0))=2,"E+",IF((ROUND(TRUNC(('TRI-1'!J29  ),2),0))&lt;=1,"E-","")))))))))))</f>
        <v>A+</v>
      </c>
      <c r="K29" s="51" t="str">
        <f>IF(OR('TRI-1'!K29 ="",'TRI-1'!K29&lt;0,'TRI-1'!K29  &gt;10),"",IF((ROUND(TRUNC(('TRI-1'!K29  ),2),0))=10,"A+",IF((ROUND(TRUNC(('TRI-1'!K29  ),2),0))=9,"A-",IF((ROUND(TRUNC(('TRI-1'!K29   ),2),0))=8,"B+",IF((ROUND(TRUNC(('TRI-1'!K29 ),2),0))=7,"B-",IF((ROUND(TRUNC(('TRI-1'!K29  ),2),0))=6,"C+",IF((ROUND(TRUNC(('TRI-1'!K29  ),2),0))=5,"C-",IF((ROUND(TRUNC(('TRI-1'!K29  ),2),0))=4,"D+",IF((ROUND(TRUNC(('TRI-1'!K29 ),2),0))=3,"D-",IF((ROUND(TRUNC(('TRI-1'!K29 ),2),0))=2,"E+",IF((ROUND(TRUNC(('TRI-1'!K29  ),2),0))&lt;=1,"E-","")))))))))))</f>
        <v>B+</v>
      </c>
      <c r="L29" s="51" t="str">
        <f>IF(OR('TRI-1'!L29 ="",'TRI-1'!L29&lt;0,'TRI-1'!L29  &gt;10),"",IF((ROUND(TRUNC(('TRI-1'!L29  ),2),0))=10,"A+",IF((ROUND(TRUNC(('TRI-1'!L29  ),2),0))=9,"A-",IF((ROUND(TRUNC(('TRI-1'!L29   ),2),0))=8,"B+",IF((ROUND(TRUNC(('TRI-1'!L29 ),2),0))=7,"B-",IF((ROUND(TRUNC(('TRI-1'!L29  ),2),0))=6,"C+",IF((ROUND(TRUNC(('TRI-1'!L29  ),2),0))=5,"C-",IF((ROUND(TRUNC(('TRI-1'!L29  ),2),0))=4,"D+",IF((ROUND(TRUNC(('TRI-1'!L29 ),2),0))=3,"D-",IF((ROUND(TRUNC(('TRI-1'!L29 ),2),0))=2,"E+",IF((ROUND(TRUNC(('TRI-1'!L29  ),2),0))&lt;=1,"E-","")))))))))))</f>
        <v>B-</v>
      </c>
      <c r="M29" s="51" t="str">
        <f>IF(OR('TRI-1'!M29 ="",'TRI-1'!M29&lt;0,'TRI-1'!M29  &gt;10),"",IF((ROUND(TRUNC(('TRI-1'!M29  ),2),0))=10,"A+",IF((ROUND(TRUNC(('TRI-1'!M29  ),2),0))=9,"A-",IF((ROUND(TRUNC(('TRI-1'!M29   ),2),0))=8,"B+",IF((ROUND(TRUNC(('TRI-1'!M29 ),2),0))=7,"B-",IF((ROUND(TRUNC(('TRI-1'!M29  ),2),0))=6,"C+",IF((ROUND(TRUNC(('TRI-1'!M29  ),2),0))=5,"C-",IF((ROUND(TRUNC(('TRI-1'!M29  ),2),0))=4,"D+",IF((ROUND(TRUNC(('TRI-1'!M29 ),2),0))=3,"D-",IF((ROUND(TRUNC(('TRI-1'!M29 ),2),0))=2,"E+",IF((ROUND(TRUNC(('TRI-1'!M29  ),2),0))&lt;=1,"E-","")))))))))))</f>
        <v>A+</v>
      </c>
      <c r="N29" s="51" t="str">
        <f>IF(OR('TRI-1'!N29 ="",'TRI-1'!N29&lt;0,'TRI-1'!N29  &gt;10),"",IF((ROUND(TRUNC(('TRI-1'!N29  ),2),0))=10,"A+",IF((ROUND(TRUNC(('TRI-1'!N29  ),2),0))=9,"A-",IF((ROUND(TRUNC(('TRI-1'!N29   ),2),0))=8,"B+",IF((ROUND(TRUNC(('TRI-1'!N29 ),2),0))=7,"B-",IF((ROUND(TRUNC(('TRI-1'!N29  ),2),0))=6,"C+",IF((ROUND(TRUNC(('TRI-1'!N29  ),2),0))=5,"C-",IF((ROUND(TRUNC(('TRI-1'!N29  ),2),0))=4,"D+",IF((ROUND(TRUNC(('TRI-1'!N29 ),2),0))=3,"D-",IF((ROUND(TRUNC(('TRI-1'!N29 ),2),0))=2,"E+",IF((ROUND(TRUNC(('TRI-1'!N29  ),2),0))&lt;=1,"E-","")))))))))))</f>
        <v>A+</v>
      </c>
      <c r="O29" s="51" t="str">
        <f>IF(OR('TRI-1'!O29 ="",'TRI-1'!O29&lt;0,'TRI-1'!O29  &gt;10),"",IF((ROUND(TRUNC(('TRI-1'!O29  ),2),0))=10,"A+",IF((ROUND(TRUNC(('TRI-1'!O29  ),2),0))=9,"A-",IF((ROUND(TRUNC(('TRI-1'!O29   ),2),0))=8,"B+",IF((ROUND(TRUNC(('TRI-1'!O29 ),2),0))=7,"B-",IF((ROUND(TRUNC(('TRI-1'!O29  ),2),0))=6,"C+",IF((ROUND(TRUNC(('TRI-1'!O29  ),2),0))=5,"C-",IF((ROUND(TRUNC(('TRI-1'!O29  ),2),0))=4,"D+",IF((ROUND(TRUNC(('TRI-1'!O29 ),2),0))=3,"D-",IF((ROUND(TRUNC(('TRI-1'!O29 ),2),0))=2,"E+",IF((ROUND(TRUNC(('TRI-1'!O29  ),2),0))&lt;=1,"E-","")))))))))))</f>
        <v>A+</v>
      </c>
      <c r="P29" s="51" t="str">
        <f>IF(OR('TRI-1'!P29 ="",'TRI-1'!P29&lt;0,'TRI-1'!P29  &gt;10),"",IF((ROUND(TRUNC(('TRI-1'!P29  ),2),0))=10,"A+",IF((ROUND(TRUNC(('TRI-1'!P29  ),2),0))=9,"A-",IF((ROUND(TRUNC(('TRI-1'!P29   ),2),0))=8,"B+",IF((ROUND(TRUNC(('TRI-1'!P29 ),2),0))=7,"B-",IF((ROUND(TRUNC(('TRI-1'!P29  ),2),0))=6,"C+",IF((ROUND(TRUNC(('TRI-1'!P29  ),2),0))=5,"C-",IF((ROUND(TRUNC(('TRI-1'!P29  ),2),0))=4,"D+",IF((ROUND(TRUNC(('TRI-1'!P29 ),2),0))=3,"D-",IF((ROUND(TRUNC(('TRI-1'!P29 ),2),0))=2,"E+",IF((ROUND(TRUNC(('TRI-1'!P29  ),2),0))&lt;=1,"E-","")))))))))))</f>
        <v>A+</v>
      </c>
      <c r="Q29" s="51" t="str">
        <f>IF(OR('TRI-1'!Q29 ="",'TRI-1'!Q29&lt;0,'TRI-1'!Q29  &gt;10),"",IF((ROUND(TRUNC(('TRI-1'!Q29  ),2),0))=10,"A+",IF((ROUND(TRUNC(('TRI-1'!Q29  ),2),0))=9,"A-",IF((ROUND(TRUNC(('TRI-1'!Q29   ),2),0))=8,"B+",IF((ROUND(TRUNC(('TRI-1'!Q29 ),2),0))=7,"B-",IF((ROUND(TRUNC(('TRI-1'!Q29  ),2),0))=6,"C+",IF((ROUND(TRUNC(('TRI-1'!Q29  ),2),0))=5,"C-",IF((ROUND(TRUNC(('TRI-1'!Q29  ),2),0))=4,"D+",IF((ROUND(TRUNC(('TRI-1'!Q29 ),2),0))=3,"D-",IF((ROUND(TRUNC(('TRI-1'!Q29 ),2),0))=2,"E+",IF((ROUND(TRUNC(('TRI-1'!Q29  ),2),0))&lt;=1,"E-","")))))))))))</f>
        <v>A+</v>
      </c>
      <c r="R29" s="51" t="str">
        <f>IF(OR('TRI-1'!R29 ="",'TRI-1'!R29&lt;0,'TRI-1'!R29  &gt;10),"",IF((ROUND(TRUNC(('TRI-1'!R29  ),2),0))=10,"A+",IF((ROUND(TRUNC(('TRI-1'!R29  ),2),0))=9,"A-",IF((ROUND(TRUNC(('TRI-1'!R29   ),2),0))=8,"B+",IF((ROUND(TRUNC(('TRI-1'!R29 ),2),0))=7,"B-",IF((ROUND(TRUNC(('TRI-1'!R29  ),2),0))=6,"C+",IF((ROUND(TRUNC(('TRI-1'!R29  ),2),0))=5,"C-",IF((ROUND(TRUNC(('TRI-1'!R29  ),2),0))=4,"D+",IF((ROUND(TRUNC(('TRI-1'!R29 ),2),0))=3,"D-",IF((ROUND(TRUNC(('TRI-1'!R29 ),2),0))=2,"E+",IF((ROUND(TRUNC(('TRI-1'!R29  ),2),0))&lt;=1,"E-","")))))))))))</f>
        <v>A+</v>
      </c>
      <c r="S29" s="51" t="str">
        <f>IF(OR('TRI-1'!S29 ="",'TRI-1'!S29&lt;0,'TRI-1'!S29  &gt;10),"",IF((ROUND(TRUNC(('TRI-1'!S29  ),2),0))=10,"A+",IF((ROUND(TRUNC(('TRI-1'!S29  ),2),0))=9,"A-",IF((ROUND(TRUNC(('TRI-1'!S29   ),2),0))=8,"B+",IF((ROUND(TRUNC(('TRI-1'!S29 ),2),0))=7,"B-",IF((ROUND(TRUNC(('TRI-1'!S29  ),2),0))=6,"C+",IF((ROUND(TRUNC(('TRI-1'!S29  ),2),0))=5,"C-",IF((ROUND(TRUNC(('TRI-1'!S29  ),2),0))=4,"D+",IF((ROUND(TRUNC(('TRI-1'!S29 ),2),0))=3,"D-",IF((ROUND(TRUNC(('TRI-1'!S29 ),2),0))=2,"E+",IF((ROUND(TRUNC(('TRI-1'!S29  ),2),0))&lt;=1,"E-","")))))))))))</f>
        <v>B+</v>
      </c>
      <c r="T29" s="51" t="str">
        <f>IF(OR('TRI-1'!T29 ="",'TRI-1'!T29&lt;0,'TRI-1'!T29  &gt;10),"",IF((ROUND(TRUNC(('TRI-1'!T29  ),2),0))=10,"A+",IF((ROUND(TRUNC(('TRI-1'!T29  ),2),0))=9,"A-",IF((ROUND(TRUNC(('TRI-1'!T29   ),2),0))=8,"B+",IF((ROUND(TRUNC(('TRI-1'!T29 ),2),0))=7,"B-",IF((ROUND(TRUNC(('TRI-1'!T29  ),2),0))=6,"C+",IF((ROUND(TRUNC(('TRI-1'!T29  ),2),0))=5,"C-",IF((ROUND(TRUNC(('TRI-1'!T29  ),2),0))=4,"D+",IF((ROUND(TRUNC(('TRI-1'!T29 ),2),0))=3,"D-",IF((ROUND(TRUNC(('TRI-1'!T29 ),2),0))=2,"E+",IF((ROUND(TRUNC(('TRI-1'!T29  ),2),0))&lt;=1,"E-","")))))))))))</f>
        <v>A+</v>
      </c>
      <c r="U29" s="51" t="str">
        <f>IF(OR('TRI-1'!U29 ="",'TRI-1'!U29&lt;0,'TRI-1'!U29  &gt;10),"",IF((ROUND(TRUNC(('TRI-1'!U29  ),2),0))=10,"A+",IF((ROUND(TRUNC(('TRI-1'!U29  ),2),0))=9,"A-",IF((ROUND(TRUNC(('TRI-1'!U29   ),2),0))=8,"B+",IF((ROUND(TRUNC(('TRI-1'!U29 ),2),0))=7,"B-",IF((ROUND(TRUNC(('TRI-1'!U29  ),2),0))=6,"C+",IF((ROUND(TRUNC(('TRI-1'!U29  ),2),0))=5,"C-",IF((ROUND(TRUNC(('TRI-1'!U29  ),2),0))=4,"D+",IF((ROUND(TRUNC(('TRI-1'!U29 ),2),0))=3,"D-",IF((ROUND(TRUNC(('TRI-1'!U29 ),2),0))=2,"E+",IF((ROUND(TRUNC(('TRI-1'!U29  ),2),0))&lt;=1,"E-","")))))))))))</f>
        <v>A+</v>
      </c>
      <c r="V29" s="51" t="str">
        <f>IF(OR('TRI-1'!V29 ="",'TRI-1'!V29&lt;0,'TRI-1'!V29  &gt;10),"",IF((ROUND(TRUNC(('TRI-1'!V29  ),2),0))=10,"A+",IF((ROUND(TRUNC(('TRI-1'!V29  ),2),0))=9,"A-",IF((ROUND(TRUNC(('TRI-1'!V29   ),2),0))=8,"B+",IF((ROUND(TRUNC(('TRI-1'!V29 ),2),0))=7,"B-",IF((ROUND(TRUNC(('TRI-1'!V29  ),2),0))=6,"C+",IF((ROUND(TRUNC(('TRI-1'!V29  ),2),0))=5,"C-",IF((ROUND(TRUNC(('TRI-1'!V29  ),2),0))=4,"D+",IF((ROUND(TRUNC(('TRI-1'!V29 ),2),0))=3,"D-",IF((ROUND(TRUNC(('TRI-1'!V29 ),2),0))=2,"E+",IF((ROUND(TRUNC(('TRI-1'!V29  ),2),0))&lt;=1,"E-","")))))))))))</f>
        <v>A+</v>
      </c>
      <c r="W29" s="51" t="str">
        <f>IF(OR('TRI-1'!W29 ="",'TRI-1'!W29&lt;0,'TRI-1'!W29  &gt;10),"",IF((ROUND(TRUNC(('TRI-1'!W29  ),2),0))=10,"A+",IF((ROUND(TRUNC(('TRI-1'!W29  ),2),0))=9,"A-",IF((ROUND(TRUNC(('TRI-1'!W29   ),2),0))=8,"B+",IF((ROUND(TRUNC(('TRI-1'!W29 ),2),0))=7,"B-",IF((ROUND(TRUNC(('TRI-1'!W29  ),2),0))=6,"C+",IF((ROUND(TRUNC(('TRI-1'!W29  ),2),0))=5,"C-",IF((ROUND(TRUNC(('TRI-1'!W29  ),2),0))=4,"D+",IF((ROUND(TRUNC(('TRI-1'!W29 ),2),0))=3,"D-",IF((ROUND(TRUNC(('TRI-1'!W29 ),2),0))=2,"E+",IF((ROUND(TRUNC(('TRI-1'!W29  ),2),0))&lt;=1,"E-","")))))))))))</f>
        <v>A+</v>
      </c>
      <c r="X29" s="51" t="str">
        <f>IF(OR('TRI-1'!X29 ="",'TRI-1'!X29&lt;0,'TRI-1'!X29  &gt;10),"",IF((ROUND(TRUNC(('TRI-1'!X29  ),2),0))=10,"A+",IF((ROUND(TRUNC(('TRI-1'!X29  ),2),0))=9,"A-",IF((ROUND(TRUNC(('TRI-1'!X29   ),2),0))=8,"B+",IF((ROUND(TRUNC(('TRI-1'!X29 ),2),0))=7,"B-",IF((ROUND(TRUNC(('TRI-1'!X29  ),2),0))=6,"C+",IF((ROUND(TRUNC(('TRI-1'!X29  ),2),0))=5,"C-",IF((ROUND(TRUNC(('TRI-1'!X29  ),2),0))=4,"D+",IF((ROUND(TRUNC(('TRI-1'!X29 ),2),0))=3,"D-",IF((ROUND(TRUNC(('TRI-1'!X29 ),2),0))=2,"E+",IF((ROUND(TRUNC(('TRI-1'!X29  ),2),0))&lt;=1,"E-","")))))))))))</f>
        <v>A+</v>
      </c>
      <c r="Y29" s="51" t="str">
        <f>IF(OR('TRI-1'!Y29 ="",'TRI-1'!Y29&lt;0,'TRI-1'!Y29  &gt;10),"",IF((ROUND(TRUNC(('TRI-1'!Y29  ),2),0))=10,"A+",IF((ROUND(TRUNC(('TRI-1'!Y29  ),2),0))=9,"A-",IF((ROUND(TRUNC(('TRI-1'!Y29   ),2),0))=8,"B+",IF((ROUND(TRUNC(('TRI-1'!Y29 ),2),0))=7,"B-",IF((ROUND(TRUNC(('TRI-1'!Y29  ),2),0))=6,"C+",IF((ROUND(TRUNC(('TRI-1'!Y29  ),2),0))=5,"C-",IF((ROUND(TRUNC(('TRI-1'!Y29  ),2),0))=4,"D+",IF((ROUND(TRUNC(('TRI-1'!Y29 ),2),0))=3,"D-",IF((ROUND(TRUNC(('TRI-1'!Y29 ),2),0))=2,"E+",IF((ROUND(TRUNC(('TRI-1'!Y29  ),2),0))&lt;=1,"E-","")))))))))))</f>
        <v>A-</v>
      </c>
      <c r="Z29" s="51" t="str">
        <f>IF(OR('TRI-1'!Z29 ="",'TRI-1'!Z29&lt;0,'TRI-1'!Z29  &gt;10),"",IF((ROUND(TRUNC(('TRI-1'!Z29  ),2),0))=10,"A+",IF((ROUND(TRUNC(('TRI-1'!Z29  ),2),0))=9,"A-",IF((ROUND(TRUNC(('TRI-1'!Z29   ),2),0))=8,"B+",IF((ROUND(TRUNC(('TRI-1'!Z29 ),2),0))=7,"B-",IF((ROUND(TRUNC(('TRI-1'!Z29  ),2),0))=6,"C+",IF((ROUND(TRUNC(('TRI-1'!Z29  ),2),0))=5,"C-",IF((ROUND(TRUNC(('TRI-1'!Z29  ),2),0))=4,"D+",IF((ROUND(TRUNC(('TRI-1'!Z29 ),2),0))=3,"D-",IF((ROUND(TRUNC(('TRI-1'!Z29 ),2),0))=2,"E+",IF((ROUND(TRUNC(('TRI-1'!Z29  ),2),0))&lt;=1,"E-","")))))))))))</f>
        <v>A+</v>
      </c>
      <c r="AA29" s="51" t="str">
        <f>IF(OR('TRI-1'!AA29 ="",'TRI-1'!AA29&lt;0,'TRI-1'!AA29  &gt;10),"",IF((ROUND(TRUNC(('TRI-1'!AA29  ),2),0))=10,"A+",IF((ROUND(TRUNC(('TRI-1'!AA29  ),2),0))=9,"A-",IF((ROUND(TRUNC(('TRI-1'!AA29   ),2),0))=8,"B+",IF((ROUND(TRUNC(('TRI-1'!AA29 ),2),0))=7,"B-",IF((ROUND(TRUNC(('TRI-1'!AA29  ),2),0))=6,"C+",IF((ROUND(TRUNC(('TRI-1'!AA29  ),2),0))=5,"C-",IF((ROUND(TRUNC(('TRI-1'!AA29  ),2),0))=4,"D+",IF((ROUND(TRUNC(('TRI-1'!AA29 ),2),0))=3,"D-",IF((ROUND(TRUNC(('TRI-1'!AA29 ),2),0))=2,"E+",IF((ROUND(TRUNC(('TRI-1'!AA29  ),2),0))&lt;=1,"E-","")))))))))))</f>
        <v>A+</v>
      </c>
      <c r="AB29" s="51" t="str">
        <f>IF(OR('TRI-1'!AB29 ="",'TRI-1'!AB29&lt;0,'TRI-1'!AB29  &gt;10),"",IF((ROUND(TRUNC(('TRI-1'!AB29  ),2),0))=10,"A+",IF((ROUND(TRUNC(('TRI-1'!AB29  ),2),0))=9,"A-",IF((ROUND(TRUNC(('TRI-1'!AB29   ),2),0))=8,"B+",IF((ROUND(TRUNC(('TRI-1'!AB29 ),2),0))=7,"B-",IF((ROUND(TRUNC(('TRI-1'!AB29  ),2),0))=6,"C+",IF((ROUND(TRUNC(('TRI-1'!AB29  ),2),0))=5,"C-",IF((ROUND(TRUNC(('TRI-1'!AB29  ),2),0))=4,"D+",IF((ROUND(TRUNC(('TRI-1'!AB29 ),2),0))=3,"D-",IF((ROUND(TRUNC(('TRI-1'!AB29 ),2),0))=2,"E+",IF((ROUND(TRUNC(('TRI-1'!AB29  ),2),0))&lt;=1,"E-","")))))))))))</f>
        <v>A+</v>
      </c>
      <c r="AC29" s="51" t="str">
        <f>IF(OR('TRI-1'!AC29 ="",'TRI-1'!AC29&lt;0,'TRI-1'!AC29  &gt;10),"",IF((ROUND(TRUNC(('TRI-1'!AC29  ),2),0))=10,"A+",IF((ROUND(TRUNC(('TRI-1'!AC29  ),2),0))=9,"A-",IF((ROUND(TRUNC(('TRI-1'!AC29   ),2),0))=8,"B+",IF((ROUND(TRUNC(('TRI-1'!AC29 ),2),0))=7,"B-",IF((ROUND(TRUNC(('TRI-1'!AC29  ),2),0))=6,"C+",IF((ROUND(TRUNC(('TRI-1'!AC29  ),2),0))=5,"C-",IF((ROUND(TRUNC(('TRI-1'!AC29  ),2),0))=4,"D+",IF((ROUND(TRUNC(('TRI-1'!AC29 ),2),0))=3,"D-",IF((ROUND(TRUNC(('TRI-1'!AC29 ),2),0))=2,"E+",IF((ROUND(TRUNC(('TRI-1'!AC29  ),2),0))&lt;=1,"E-","")))))))))))</f>
        <v>A+</v>
      </c>
      <c r="AD29" s="51" t="str">
        <f>IF(OR('TRI-1'!AD29 ="",'TRI-1'!AD29&lt;0,'TRI-1'!AD29  &gt;10),"",IF((ROUND(TRUNC(('TRI-1'!AD29  ),2),0))=10,"A+",IF((ROUND(TRUNC(('TRI-1'!AD29  ),2),0))=9,"A-",IF((ROUND(TRUNC(('TRI-1'!AD29   ),2),0))=8,"B+",IF((ROUND(TRUNC(('TRI-1'!AD29 ),2),0))=7,"B-",IF((ROUND(TRUNC(('TRI-1'!AD29  ),2),0))=6,"C+",IF((ROUND(TRUNC(('TRI-1'!AD29  ),2),0))=5,"C-",IF((ROUND(TRUNC(('TRI-1'!AD29  ),2),0))=4,"D+",IF((ROUND(TRUNC(('TRI-1'!AD29 ),2),0))=3,"D-",IF((ROUND(TRUNC(('TRI-1'!AD29 ),2),0))=2,"E+",IF((ROUND(TRUNC(('TRI-1'!AD29  ),2),0))&lt;=1,"E-","")))))))))))</f>
        <v>A+</v>
      </c>
      <c r="AE29" s="51" t="str">
        <f>IF(OR('TRI-1'!AE29 ="",'TRI-1'!AE29&lt;0,'TRI-1'!AE29  &gt;10),"",IF((ROUND(TRUNC(('TRI-1'!AE29  ),2),0))=10,"A+",IF((ROUND(TRUNC(('TRI-1'!AE29  ),2),0))=9,"A-",IF((ROUND(TRUNC(('TRI-1'!AE29   ),2),0))=8,"B+",IF((ROUND(TRUNC(('TRI-1'!AE29 ),2),0))=7,"B-",IF((ROUND(TRUNC(('TRI-1'!AE29  ),2),0))=6,"C+",IF((ROUND(TRUNC(('TRI-1'!AE29  ),2),0))=5,"C-",IF((ROUND(TRUNC(('TRI-1'!AE29  ),2),0))=4,"D+",IF((ROUND(TRUNC(('TRI-1'!AE29 ),2),0))=3,"D-",IF((ROUND(TRUNC(('TRI-1'!AE29 ),2),0))=2,"E+",IF((ROUND(TRUNC(('TRI-1'!AE29  ),2),0))&lt;=1,"E-","")))))))))))</f>
        <v>A+</v>
      </c>
      <c r="AF29" s="51" t="str">
        <f>IF(OR('TRI-1'!AF29 ="",'TRI-1'!AF29&lt;0,'TRI-1'!AF29  &gt;10),"",IF((ROUND(TRUNC(('TRI-1'!AF29  ),2),0))=10,"A+",IF((ROUND(TRUNC(('TRI-1'!AF29  ),2),0))=9,"A-",IF((ROUND(TRUNC(('TRI-1'!AF29   ),2),0))=8,"B+",IF((ROUND(TRUNC(('TRI-1'!AF29 ),2),0))=7,"B-",IF((ROUND(TRUNC(('TRI-1'!AF29  ),2),0))=6,"C+",IF((ROUND(TRUNC(('TRI-1'!AF29  ),2),0))=5,"C-",IF((ROUND(TRUNC(('TRI-1'!AF29  ),2),0))=4,"D+",IF((ROUND(TRUNC(('TRI-1'!AF29 ),2),0))=3,"D-",IF((ROUND(TRUNC(('TRI-1'!AF29 ),2),0))=2,"E+",IF((ROUND(TRUNC(('TRI-1'!AF29  ),2),0))&lt;=1,"E-","")))))))))))</f>
        <v>A+</v>
      </c>
      <c r="AG29" s="51" t="str">
        <f>IF(OR('TRI-1'!AG29 ="",'TRI-1'!AG29&lt;0,'TRI-1'!AG29  &gt;10),"",IF((ROUND(TRUNC(('TRI-1'!AG29  ),2),0))=10,"A+",IF((ROUND(TRUNC(('TRI-1'!AG29  ),2),0))=9,"A-",IF((ROUND(TRUNC(('TRI-1'!AG29   ),2),0))=8,"B+",IF((ROUND(TRUNC(('TRI-1'!AG29 ),2),0))=7,"B-",IF((ROUND(TRUNC(('TRI-1'!AG29  ),2),0))=6,"C+",IF((ROUND(TRUNC(('TRI-1'!AG29  ),2),0))=5,"C-",IF((ROUND(TRUNC(('TRI-1'!AG29  ),2),0))=4,"D+",IF((ROUND(TRUNC(('TRI-1'!AG29 ),2),0))=3,"D-",IF((ROUND(TRUNC(('TRI-1'!AG29 ),2),0))=2,"E+",IF((ROUND(TRUNC(('TRI-1'!AG29  ),2),0))&lt;=1,"E-","")))))))))))</f>
        <v>A+</v>
      </c>
      <c r="AH29" s="51" t="str">
        <f>IF(OR('TRI-1'!AH29 ="",'TRI-1'!AH29&lt;0,'TRI-1'!AH29  &gt;10),"",IF((ROUND(TRUNC(('TRI-1'!AH29  ),2),0))=10,"A+",IF((ROUND(TRUNC(('TRI-1'!AH29  ),2),0))=9,"A-",IF((ROUND(TRUNC(('TRI-1'!AH29   ),2),0))=8,"B+",IF((ROUND(TRUNC(('TRI-1'!AH29 ),2),0))=7,"B-",IF((ROUND(TRUNC(('TRI-1'!AH29  ),2),0))=6,"C+",IF((ROUND(TRUNC(('TRI-1'!AH29  ),2),0))=5,"C-",IF((ROUND(TRUNC(('TRI-1'!AH29  ),2),0))=4,"D+",IF((ROUND(TRUNC(('TRI-1'!AH29 ),2),0))=3,"D-",IF((ROUND(TRUNC(('TRI-1'!AH29 ),2),0))=2,"E+",IF((ROUND(TRUNC(('TRI-1'!AH29  ),2),0))&lt;=1,"E-","")))))))))))</f>
        <v>B+</v>
      </c>
      <c r="AI29" s="51" t="str">
        <f>IF(OR('TRI-1'!AI29 ="",'TRI-1'!AI29&lt;0,'TRI-1'!AI29  &gt;10),"",IF((ROUND(TRUNC(('TRI-1'!AI29  ),2),0))=10,"A+",IF((ROUND(TRUNC(('TRI-1'!AI29  ),2),0))=9,"A-",IF((ROUND(TRUNC(('TRI-1'!AI29   ),2),0))=8,"B+",IF((ROUND(TRUNC(('TRI-1'!AI29 ),2),0))=7,"B-",IF((ROUND(TRUNC(('TRI-1'!AI29  ),2),0))=6,"C+",IF((ROUND(TRUNC(('TRI-1'!AI29  ),2),0))=5,"C-",IF((ROUND(TRUNC(('TRI-1'!AI29  ),2),0))=4,"D+",IF((ROUND(TRUNC(('TRI-1'!AI29 ),2),0))=3,"D-",IF((ROUND(TRUNC(('TRI-1'!AI29 ),2),0))=2,"E+",IF((ROUND(TRUNC(('TRI-1'!AI29  ),2),0))&lt;=1,"E-","")))))))))))</f>
        <v>B+</v>
      </c>
      <c r="AJ29" s="51" t="str">
        <f>IF(OR('TRI-1'!AJ29 ="",'TRI-1'!AJ29&lt;0,'TRI-1'!AJ29  &gt;10),"",IF((ROUND(TRUNC(('TRI-1'!AJ29  ),2),0))=10,"A+",IF((ROUND(TRUNC(('TRI-1'!AJ29  ),2),0))=9,"A-",IF((ROUND(TRUNC(('TRI-1'!AJ29   ),2),0))=8,"B+",IF((ROUND(TRUNC(('TRI-1'!AJ29 ),2),0))=7,"B-",IF((ROUND(TRUNC(('TRI-1'!AJ29  ),2),0))=6,"C+",IF((ROUND(TRUNC(('TRI-1'!AJ29  ),2),0))=5,"C-",IF((ROUND(TRUNC(('TRI-1'!AJ29  ),2),0))=4,"D+",IF((ROUND(TRUNC(('TRI-1'!AJ29 ),2),0))=3,"D-",IF((ROUND(TRUNC(('TRI-1'!AJ29 ),2),0))=2,"E+",IF((ROUND(TRUNC(('TRI-1'!AJ29  ),2),0))&lt;=1,"E-","")))))))))))</f>
        <v>A+</v>
      </c>
      <c r="AK29" s="51" t="str">
        <f>IF(OR('TRI-1'!AK29 ="",'TRI-1'!AK29&lt;0,'TRI-1'!AK29  &gt;10),"",IF((ROUND(TRUNC(('TRI-1'!AK29  ),2),0))=10,"A+",IF((ROUND(TRUNC(('TRI-1'!AK29  ),2),0))=9,"A-",IF((ROUND(TRUNC(('TRI-1'!AK29   ),2),0))=8,"B+",IF((ROUND(TRUNC(('TRI-1'!AK29 ),2),0))=7,"B-",IF((ROUND(TRUNC(('TRI-1'!AK29  ),2),0))=6,"C+",IF((ROUND(TRUNC(('TRI-1'!AK29  ),2),0))=5,"C-",IF((ROUND(TRUNC(('TRI-1'!AK29  ),2),0))=4,"D+",IF((ROUND(TRUNC(('TRI-1'!AK29 ),2),0))=3,"D-",IF((ROUND(TRUNC(('TRI-1'!AK29 ),2),0))=2,"E+",IF((ROUND(TRUNC(('TRI-1'!AK29  ),2),0))&lt;=1,"E-","")))))))))))</f>
        <v>A+</v>
      </c>
      <c r="AL29" s="51" t="str">
        <f>IF(OR('TRI-1'!AL29 ="",'TRI-1'!AL29&lt;0,'TRI-1'!AL29  &gt;10),"",IF((ROUND(TRUNC(('TRI-1'!AL29  ),2),0))=10,"A+",IF((ROUND(TRUNC(('TRI-1'!AL29  ),2),0))=9,"A-",IF((ROUND(TRUNC(('TRI-1'!AL29   ),2),0))=8,"B+",IF((ROUND(TRUNC(('TRI-1'!AL29 ),2),0))=7,"B-",IF((ROUND(TRUNC(('TRI-1'!AL29  ),2),0))=6,"C+",IF((ROUND(TRUNC(('TRI-1'!AL29  ),2),0))=5,"C-",IF((ROUND(TRUNC(('TRI-1'!AL29  ),2),0))=4,"D+",IF((ROUND(TRUNC(('TRI-1'!AL29 ),2),0))=3,"D-",IF((ROUND(TRUNC(('TRI-1'!AL29 ),2),0))=2,"E+",IF((ROUND(TRUNC(('TRI-1'!AL29  ),2),0))&lt;=1,"E-","")))))))))))</f>
        <v>A+</v>
      </c>
      <c r="AM29" s="51" t="str">
        <f>IF(OR('TRI-1'!AM29 ="",'TRI-1'!AM29&lt;0,'TRI-1'!AM29  &gt;10),"",IF((ROUND(TRUNC(('TRI-1'!AM29  ),2),0))=10,"A+",IF((ROUND(TRUNC(('TRI-1'!AM29  ),2),0))=9,"A-",IF((ROUND(TRUNC(('TRI-1'!AM29   ),2),0))=8,"B+",IF((ROUND(TRUNC(('TRI-1'!AM29 ),2),0))=7,"B-",IF((ROUND(TRUNC(('TRI-1'!AM29  ),2),0))=6,"C+",IF((ROUND(TRUNC(('TRI-1'!AM29  ),2),0))=5,"C-",IF((ROUND(TRUNC(('TRI-1'!AM29  ),2),0))=4,"D+",IF((ROUND(TRUNC(('TRI-1'!AM29 ),2),0))=3,"D-",IF((ROUND(TRUNC(('TRI-1'!AM29 ),2),0))=2,"E+",IF((ROUND(TRUNC(('TRI-1'!AM29  ),2),0))&lt;=1,"E-","")))))))))))</f>
        <v>B-</v>
      </c>
      <c r="AN29" s="51" t="str">
        <f>IF(OR('TRI-1'!AN29 ="",'TRI-1'!AN29&lt;0,'TRI-1'!AN29  &gt;10),"",IF((ROUND(TRUNC(('TRI-1'!AN29  ),2),0))=10,"A+",IF((ROUND(TRUNC(('TRI-1'!AN29  ),2),0))=9,"A-",IF((ROUND(TRUNC(('TRI-1'!AN29   ),2),0))=8,"B+",IF((ROUND(TRUNC(('TRI-1'!AN29 ),2),0))=7,"B-",IF((ROUND(TRUNC(('TRI-1'!AN29  ),2),0))=6,"C+",IF((ROUND(TRUNC(('TRI-1'!AN29  ),2),0))=5,"C-",IF((ROUND(TRUNC(('TRI-1'!AN29  ),2),0))=4,"D+",IF((ROUND(TRUNC(('TRI-1'!AN29 ),2),0))=3,"D-",IF((ROUND(TRUNC(('TRI-1'!AN29 ),2),0))=2,"E+",IF((ROUND(TRUNC(('TRI-1'!AN29  ),2),0))&lt;=1,"E-","")))))))))))</f>
        <v>A+</v>
      </c>
      <c r="AO29" s="51" t="str">
        <f>IF(OR('TRI-1'!AO29 ="",'TRI-1'!AO29&lt;0,'TRI-1'!AO29  &gt;10),"",IF((ROUND(TRUNC(('TRI-1'!AO29  ),2),0))=10,"A+",IF((ROUND(TRUNC(('TRI-1'!AO29  ),2),0))=9,"A-",IF((ROUND(TRUNC(('TRI-1'!AO29   ),2),0))=8,"B+",IF((ROUND(TRUNC(('TRI-1'!AO29 ),2),0))=7,"B-",IF((ROUND(TRUNC(('TRI-1'!AO29  ),2),0))=6,"C+",IF((ROUND(TRUNC(('TRI-1'!AO29  ),2),0))=5,"C-",IF((ROUND(TRUNC(('TRI-1'!AO29  ),2),0))=4,"D+",IF((ROUND(TRUNC(('TRI-1'!AO29 ),2),0))=3,"D-",IF((ROUND(TRUNC(('TRI-1'!AO29 ),2),0))=2,"E+",IF((ROUND(TRUNC(('TRI-1'!AO29  ),2),0))&lt;=1,"E-","")))))))))))</f>
        <v>A+</v>
      </c>
      <c r="AP29" s="51" t="str">
        <f>IF(OR('TRI-1'!AP29 ="",'TRI-1'!AP29&lt;0,'TRI-1'!AP29  &gt;10),"",IF((ROUND(TRUNC(('TRI-1'!AP29  ),2),0))=10,"A+",IF((ROUND(TRUNC(('TRI-1'!AP29  ),2),0))=9,"A-",IF((ROUND(TRUNC(('TRI-1'!AP29   ),2),0))=8,"B+",IF((ROUND(TRUNC(('TRI-1'!AP29 ),2),0))=7,"B-",IF((ROUND(TRUNC(('TRI-1'!AP29  ),2),0))=6,"C+",IF((ROUND(TRUNC(('TRI-1'!AP29  ),2),0))=5,"C-",IF((ROUND(TRUNC(('TRI-1'!AP29  ),2),0))=4,"D+",IF((ROUND(TRUNC(('TRI-1'!AP29 ),2),0))=3,"D-",IF((ROUND(TRUNC(('TRI-1'!AP29 ),2),0))=2,"E+",IF((ROUND(TRUNC(('TRI-1'!AP29  ),2),0))&lt;=1,"E-","")))))))))))</f>
        <v>A+</v>
      </c>
      <c r="AQ29" s="51" t="str">
        <f>IF(OR('TRI-1'!AQ29 ="",'TRI-1'!AQ29&lt;0,'TRI-1'!AQ29  &gt;10),"",IF((ROUND(TRUNC(('TRI-1'!AQ29  ),2),0))=10,"A+",IF((ROUND(TRUNC(('TRI-1'!AQ29  ),2),0))=9,"A-",IF((ROUND(TRUNC(('TRI-1'!AQ29   ),2),0))=8,"B+",IF((ROUND(TRUNC(('TRI-1'!AQ29 ),2),0))=7,"B-",IF((ROUND(TRUNC(('TRI-1'!AQ29  ),2),0))=6,"C+",IF((ROUND(TRUNC(('TRI-1'!AQ29  ),2),0))=5,"C-",IF((ROUND(TRUNC(('TRI-1'!AQ29  ),2),0))=4,"D+",IF((ROUND(TRUNC(('TRI-1'!AQ29 ),2),0))=3,"D-",IF((ROUND(TRUNC(('TRI-1'!AQ29 ),2),0))=2,"E+",IF((ROUND(TRUNC(('TRI-1'!AQ29  ),2),0))&lt;=1,"E-","")))))))))))</f>
        <v>A+</v>
      </c>
      <c r="AR29" s="51" t="str">
        <f>IF(OR('TRI-1'!AR29 ="",'TRI-1'!AR29&lt;0,'TRI-1'!AR29  &gt;10),"",IF((ROUND(TRUNC(('TRI-1'!AR29  ),2),0))=10,"A+",IF((ROUND(TRUNC(('TRI-1'!AR29  ),2),0))=9,"A-",IF((ROUND(TRUNC(('TRI-1'!AR29   ),2),0))=8,"B+",IF((ROUND(TRUNC(('TRI-1'!AR29 ),2),0))=7,"B-",IF((ROUND(TRUNC(('TRI-1'!AR29  ),2),0))=6,"C+",IF((ROUND(TRUNC(('TRI-1'!AR29  ),2),0))=5,"C-",IF((ROUND(TRUNC(('TRI-1'!AR29  ),2),0))=4,"D+",IF((ROUND(TRUNC(('TRI-1'!AR29 ),2),0))=3,"D-",IF((ROUND(TRUNC(('TRI-1'!AR29 ),2),0))=2,"E+",IF((ROUND(TRUNC(('TRI-1'!AR29  ),2),0))&lt;=1,"E-","")))))))))))</f>
        <v>A+</v>
      </c>
      <c r="AS29" s="51" t="str">
        <f>IF(OR('TRI-1'!AS29 ="",'TRI-1'!AS29&lt;0,'TRI-1'!AS29  &gt;10),"",IF((ROUND(TRUNC(('TRI-1'!AS29  ),2),0))=10,"A+",IF((ROUND(TRUNC(('TRI-1'!AS29  ),2),0))=9,"A-",IF((ROUND(TRUNC(('TRI-1'!AS29   ),2),0))=8,"B+",IF((ROUND(TRUNC(('TRI-1'!AS29 ),2),0))=7,"B-",IF((ROUND(TRUNC(('TRI-1'!AS29  ),2),0))=6,"C+",IF((ROUND(TRUNC(('TRI-1'!AS29  ),2),0))=5,"C-",IF((ROUND(TRUNC(('TRI-1'!AS29  ),2),0))=4,"D+",IF((ROUND(TRUNC(('TRI-1'!AS29 ),2),0))=3,"D-",IF((ROUND(TRUNC(('TRI-1'!AS29 ),2),0))=2,"E+",IF((ROUND(TRUNC(('TRI-1'!AS29  ),2),0))&lt;=1,"E-","")))))))))))</f>
        <v>A+</v>
      </c>
      <c r="AT29" s="51" t="str">
        <f>IF(OR('TRI-1'!AT29 ="",'TRI-1'!AT29&lt;0,'TRI-1'!AT29  &gt;10),"",IF((ROUND(TRUNC(('TRI-1'!AT29  ),2),0))=10,"A+",IF((ROUND(TRUNC(('TRI-1'!AT29  ),2),0))=9,"A-",IF((ROUND(TRUNC(('TRI-1'!AT29   ),2),0))=8,"B+",IF((ROUND(TRUNC(('TRI-1'!AT29 ),2),0))=7,"B-",IF((ROUND(TRUNC(('TRI-1'!AT29  ),2),0))=6,"C+",IF((ROUND(TRUNC(('TRI-1'!AT29  ),2),0))=5,"C-",IF((ROUND(TRUNC(('TRI-1'!AT29  ),2),0))=4,"D+",IF((ROUND(TRUNC(('TRI-1'!AT29 ),2),0))=3,"D-",IF((ROUND(TRUNC(('TRI-1'!AT29 ),2),0))=2,"E+",IF((ROUND(TRUNC(('TRI-1'!AT29  ),2),0))&lt;=1,"E-","")))))))))))</f>
        <v>A+</v>
      </c>
      <c r="AU29" s="51" t="str">
        <f>IF(OR('TRI-1'!AU29 ="",'TRI-1'!AU29&lt;0,'TRI-1'!AU29  &gt;10),"",IF((ROUND(TRUNC(('TRI-1'!AU29  ),2),0))=10,"A+",IF((ROUND(TRUNC(('TRI-1'!AU29  ),2),0))=9,"A-",IF((ROUND(TRUNC(('TRI-1'!AU29   ),2),0))=8,"B+",IF((ROUND(TRUNC(('TRI-1'!AU29 ),2),0))=7,"B-",IF((ROUND(TRUNC(('TRI-1'!AU29  ),2),0))=6,"C+",IF((ROUND(TRUNC(('TRI-1'!AU29  ),2),0))=5,"C-",IF((ROUND(TRUNC(('TRI-1'!AU29  ),2),0))=4,"D+",IF((ROUND(TRUNC(('TRI-1'!AU29 ),2),0))=3,"D-",IF((ROUND(TRUNC(('TRI-1'!AU29 ),2),0))=2,"E+",IF((ROUND(TRUNC(('TRI-1'!AU29  ),2),0))&lt;=1,"E-","")))))))))))</f>
        <v>A+</v>
      </c>
      <c r="AV29" s="51" t="str">
        <f>IF(OR('TRI-1'!AV29 ="",'TRI-1'!AV29&lt;0,'TRI-1'!AV29  &gt;10),"",IF((ROUND(TRUNC(('TRI-1'!AV29  ),2),0))=10,"A+",IF((ROUND(TRUNC(('TRI-1'!AV29  ),2),0))=9,"A-",IF((ROUND(TRUNC(('TRI-1'!AV29   ),2),0))=8,"B+",IF((ROUND(TRUNC(('TRI-1'!AV29 ),2),0))=7,"B-",IF((ROUND(TRUNC(('TRI-1'!AV29  ),2),0))=6,"C+",IF((ROUND(TRUNC(('TRI-1'!AV29  ),2),0))=5,"C-",IF((ROUND(TRUNC(('TRI-1'!AV29  ),2),0))=4,"D+",IF((ROUND(TRUNC(('TRI-1'!AV29 ),2),0))=3,"D-",IF((ROUND(TRUNC(('TRI-1'!AV29 ),2),0))=2,"E+",IF((ROUND(TRUNC(('TRI-1'!AV29  ),2),0))&lt;=1,"E-","")))))))))))</f>
        <v>A+</v>
      </c>
      <c r="AW29" s="51" t="str">
        <f>IF(OR('TRI-1'!AW29 ="",'TRI-1'!AW29&lt;0,'TRI-1'!AW29  &gt;10),"",IF((ROUND(TRUNC(('TRI-1'!AW29  ),2),0))=10,"A+",IF((ROUND(TRUNC(('TRI-1'!AW29  ),2),0))=9,"A-",IF((ROUND(TRUNC(('TRI-1'!AW29   ),2),0))=8,"B+",IF((ROUND(TRUNC(('TRI-1'!AW29 ),2),0))=7,"B-",IF((ROUND(TRUNC(('TRI-1'!AW29  ),2),0))=6,"C+",IF((ROUND(TRUNC(('TRI-1'!AW29  ),2),0))=5,"C-",IF((ROUND(TRUNC(('TRI-1'!AW29  ),2),0))=4,"D+",IF((ROUND(TRUNC(('TRI-1'!AW29 ),2),0))=3,"D-",IF((ROUND(TRUNC(('TRI-1'!AW29 ),2),0))=2,"E+",IF((ROUND(TRUNC(('TRI-1'!AW29  ),2),0))&lt;=1,"E-","")))))))))))</f>
        <v>A+</v>
      </c>
      <c r="AX29" s="51" t="str">
        <f>IF(OR('TRI-1'!AX29 ="",'TRI-1'!AX29&lt;0,'TRI-1'!AX29  &gt;10),"",IF((ROUND(TRUNC(('TRI-1'!AX29  ),2),0))=10,"A+",IF((ROUND(TRUNC(('TRI-1'!AX29  ),2),0))=9,"A-",IF((ROUND(TRUNC(('TRI-1'!AX29   ),2),0))=8,"B+",IF((ROUND(TRUNC(('TRI-1'!AX29 ),2),0))=7,"B-",IF((ROUND(TRUNC(('TRI-1'!AX29  ),2),0))=6,"C+",IF((ROUND(TRUNC(('TRI-1'!AX29  ),2),0))=5,"C-",IF((ROUND(TRUNC(('TRI-1'!AX29  ),2),0))=4,"D+",IF((ROUND(TRUNC(('TRI-1'!AX29 ),2),0))=3,"D-",IF((ROUND(TRUNC(('TRI-1'!AX29 ),2),0))=2,"E+",IF((ROUND(TRUNC(('TRI-1'!AX29  ),2),0))&lt;=1,"E-","")))))))))))</f>
        <v>A+</v>
      </c>
      <c r="AY29" s="51" t="str">
        <f>IF(OR('TRI-1'!AY29 ="",'TRI-1'!AY29&lt;0,'TRI-1'!AY29  &gt;10),"",IF((ROUND(TRUNC(('TRI-1'!AY29  ),2),0))=10,"A+",IF((ROUND(TRUNC(('TRI-1'!AY29  ),2),0))=9,"A-",IF((ROUND(TRUNC(('TRI-1'!AY29   ),2),0))=8,"B+",IF((ROUND(TRUNC(('TRI-1'!AY29 ),2),0))=7,"B-",IF((ROUND(TRUNC(('TRI-1'!AY29  ),2),0))=6,"C+",IF((ROUND(TRUNC(('TRI-1'!AY29  ),2),0))=5,"C-",IF((ROUND(TRUNC(('TRI-1'!AY29  ),2),0))=4,"D+",IF((ROUND(TRUNC(('TRI-1'!AY29 ),2),0))=3,"D-",IF((ROUND(TRUNC(('TRI-1'!AY29 ),2),0))=2,"E+",IF((ROUND(TRUNC(('TRI-1'!AY29  ),2),0))&lt;=1,"E-","")))))))))))</f>
        <v>A+</v>
      </c>
      <c r="AZ29" s="51" t="str">
        <f>IF(OR('TRI-1'!AZ29 ="",'TRI-1'!AZ29&lt;0,'TRI-1'!AZ29  &gt;10),"",IF((ROUND(TRUNC(('TRI-1'!AZ29  ),2),0))=10,"A+",IF((ROUND(TRUNC(('TRI-1'!AZ29  ),2),0))=9,"A-",IF((ROUND(TRUNC(('TRI-1'!AZ29   ),2),0))=8,"B+",IF((ROUND(TRUNC(('TRI-1'!AZ29 ),2),0))=7,"B-",IF((ROUND(TRUNC(('TRI-1'!AZ29  ),2),0))=6,"C+",IF((ROUND(TRUNC(('TRI-1'!AZ29  ),2),0))=5,"C-",IF((ROUND(TRUNC(('TRI-1'!AZ29  ),2),0))=4,"D+",IF((ROUND(TRUNC(('TRI-1'!AZ29 ),2),0))=3,"D-",IF((ROUND(TRUNC(('TRI-1'!AZ29 ),2),0))=2,"E+",IF((ROUND(TRUNC(('TRI-1'!AZ29  ),2),0))&lt;=1,"E-","")))))))))))</f>
        <v>A+</v>
      </c>
      <c r="BA29" s="51" t="str">
        <f>IF(OR('TRI-1'!BA29 ="",'TRI-1'!BA29&lt;0,'TRI-1'!BA29  &gt;10),"",IF((ROUND(TRUNC(('TRI-1'!BA29  ),2),0))=10,"A+",IF((ROUND(TRUNC(('TRI-1'!BA29  ),2),0))=9,"A-",IF((ROUND(TRUNC(('TRI-1'!BA29   ),2),0))=8,"B+",IF((ROUND(TRUNC(('TRI-1'!BA29 ),2),0))=7,"B-",IF((ROUND(TRUNC(('TRI-1'!BA29  ),2),0))=6,"C+",IF((ROUND(TRUNC(('TRI-1'!BA29  ),2),0))=5,"C-",IF((ROUND(TRUNC(('TRI-1'!BA29  ),2),0))=4,"D+",IF((ROUND(TRUNC(('TRI-1'!BA29 ),2),0))=3,"D-",IF((ROUND(TRUNC(('TRI-1'!BA29 ),2),0))=2,"E+",IF((ROUND(TRUNC(('TRI-1'!BA29  ),2),0))&lt;=1,"E-","")))))))))))</f>
        <v>A+</v>
      </c>
      <c r="BB29" s="51" t="str">
        <f>IF(OR('TRI-1'!BB29 ="",'TRI-1'!BB29&lt;0,'TRI-1'!BB29  &gt;10),"",IF((ROUND(TRUNC(('TRI-1'!BB29  ),2),0))=10,"A+",IF((ROUND(TRUNC(('TRI-1'!BB29  ),2),0))=9,"A-",IF((ROUND(TRUNC(('TRI-1'!BB29   ),2),0))=8,"B+",IF((ROUND(TRUNC(('TRI-1'!BB29 ),2),0))=7,"B-",IF((ROUND(TRUNC(('TRI-1'!BB29  ),2),0))=6,"C+",IF((ROUND(TRUNC(('TRI-1'!BB29  ),2),0))=5,"C-",IF((ROUND(TRUNC(('TRI-1'!BB29  ),2),0))=4,"D+",IF((ROUND(TRUNC(('TRI-1'!BB29 ),2),0))=3,"D-",IF((ROUND(TRUNC(('TRI-1'!BB29 ),2),0))=2,"E+",IF((ROUND(TRUNC(('TRI-1'!BB29  ),2),0))&lt;=1,"E-","")))))))))))</f>
        <v>A+</v>
      </c>
      <c r="BC29" s="51" t="str">
        <f>IF(OR('TRI-1'!BC29 ="",'TRI-1'!BC29&lt;0,'TRI-1'!BC29  &gt;10),"",IF((ROUND(TRUNC(('TRI-1'!BC29  ),2),0))=10,"A+",IF((ROUND(TRUNC(('TRI-1'!BC29  ),2),0))=9,"A-",IF((ROUND(TRUNC(('TRI-1'!BC29   ),2),0))=8,"B+",IF((ROUND(TRUNC(('TRI-1'!BC29 ),2),0))=7,"B-",IF((ROUND(TRUNC(('TRI-1'!BC29  ),2),0))=6,"C+",IF((ROUND(TRUNC(('TRI-1'!BC29  ),2),0))=5,"C-",IF((ROUND(TRUNC(('TRI-1'!BC29  ),2),0))=4,"D+",IF((ROUND(TRUNC(('TRI-1'!BC29 ),2),0))=3,"D-",IF((ROUND(TRUNC(('TRI-1'!BC29 ),2),0))=2,"E+",IF((ROUND(TRUNC(('TRI-1'!BC29  ),2),0))&lt;=1,"E-","")))))))))))</f>
        <v>A+</v>
      </c>
      <c r="BD29" s="51" t="str">
        <f>IF(OR('TRI-1'!BD29 ="",'TRI-1'!BD29&lt;0,'TRI-1'!BD29  &gt;10),"",IF((ROUND(TRUNC(('TRI-1'!BD29  ),2),0))=10,"A+",IF((ROUND(TRUNC(('TRI-1'!BD29  ),2),0))=9,"A-",IF((ROUND(TRUNC(('TRI-1'!BD29   ),2),0))=8,"B+",IF((ROUND(TRUNC(('TRI-1'!BD29 ),2),0))=7,"B-",IF((ROUND(TRUNC(('TRI-1'!BD29  ),2),0))=6,"C+",IF((ROUND(TRUNC(('TRI-1'!BD29  ),2),0))=5,"C-",IF((ROUND(TRUNC(('TRI-1'!BD29  ),2),0))=4,"D+",IF((ROUND(TRUNC(('TRI-1'!BD29 ),2),0))=3,"D-",IF((ROUND(TRUNC(('TRI-1'!BD29 ),2),0))=2,"E+",IF((ROUND(TRUNC(('TRI-1'!BD29  ),2),0))&lt;=1,"E-","")))))))))))</f>
        <v>A+</v>
      </c>
      <c r="BE29" s="51" t="str">
        <f>IF(OR('TRI-1'!BE29 ="",'TRI-1'!BE29&lt;0,'TRI-1'!BE29  &gt;10),"",IF((ROUND(TRUNC(('TRI-1'!BE29  ),2),0))=10,"A+",IF((ROUND(TRUNC(('TRI-1'!BE29  ),2),0))=9,"A-",IF((ROUND(TRUNC(('TRI-1'!BE29   ),2),0))=8,"B+",IF((ROUND(TRUNC(('TRI-1'!BE29 ),2),0))=7,"B-",IF((ROUND(TRUNC(('TRI-1'!BE29  ),2),0))=6,"C+",IF((ROUND(TRUNC(('TRI-1'!BE29  ),2),0))=5,"C-",IF((ROUND(TRUNC(('TRI-1'!BE29  ),2),0))=4,"D+",IF((ROUND(TRUNC(('TRI-1'!BE29 ),2),0))=3,"D-",IF((ROUND(TRUNC(('TRI-1'!BE29 ),2),0))=2,"E+",IF((ROUND(TRUNC(('TRI-1'!BE29  ),2),0))&lt;=1,"E-","")))))))))))</f>
        <v>A+</v>
      </c>
      <c r="BF29" s="51" t="str">
        <f>IF(OR('TRI-1'!BF29 ="",'TRI-1'!BF29&lt;0,'TRI-1'!BF29  &gt;10),"",IF((ROUND(TRUNC(('TRI-1'!BF29  ),2),0))=10,"A+",IF((ROUND(TRUNC(('TRI-1'!BF29  ),2),0))=9,"A-",IF((ROUND(TRUNC(('TRI-1'!BF29   ),2),0))=8,"B+",IF((ROUND(TRUNC(('TRI-1'!BF29 ),2),0))=7,"B-",IF((ROUND(TRUNC(('TRI-1'!BF29  ),2),0))=6,"C+",IF((ROUND(TRUNC(('TRI-1'!BF29  ),2),0))=5,"C-",IF((ROUND(TRUNC(('TRI-1'!BF29  ),2),0))=4,"D+",IF((ROUND(TRUNC(('TRI-1'!BF29 ),2),0))=3,"D-",IF((ROUND(TRUNC(('TRI-1'!BF29 ),2),0))=2,"E+",IF((ROUND(TRUNC(('TRI-1'!BF29  ),2),0))&lt;=1,"E-","")))))))))))</f>
        <v>A+</v>
      </c>
      <c r="BG29" s="51" t="str">
        <f>IF(OR('TRI-1'!BG29 ="",'TRI-1'!BG29&lt;0,'TRI-1'!BG29  &gt;10),"",IF((ROUND(TRUNC(('TRI-1'!BG29  ),2),0))=10,"A+",IF((ROUND(TRUNC(('TRI-1'!BG29  ),2),0))=9,"A-",IF((ROUND(TRUNC(('TRI-1'!BG29   ),2),0))=8,"B+",IF((ROUND(TRUNC(('TRI-1'!BG29 ),2),0))=7,"B-",IF((ROUND(TRUNC(('TRI-1'!BG29  ),2),0))=6,"C+",IF((ROUND(TRUNC(('TRI-1'!BG29  ),2),0))=5,"C-",IF((ROUND(TRUNC(('TRI-1'!BG29  ),2),0))=4,"D+",IF((ROUND(TRUNC(('TRI-1'!BG29 ),2),0))=3,"D-",IF((ROUND(TRUNC(('TRI-1'!BG29 ),2),0))=2,"E+",IF((ROUND(TRUNC(('TRI-1'!BG29  ),2),0))&lt;=1,"E-","")))))))))))</f>
        <v>A+</v>
      </c>
      <c r="BH29" s="51" t="str">
        <f>IF(OR('TRI-1'!BH29 ="",'TRI-1'!BH29&lt;0,'TRI-1'!BH29  &gt;10),"",IF((ROUND(TRUNC(('TRI-1'!BH29  ),2),0))=10,"A+",IF((ROUND(TRUNC(('TRI-1'!BH29  ),2),0))=9,"A-",IF((ROUND(TRUNC(('TRI-1'!BH29   ),2),0))=8,"B+",IF((ROUND(TRUNC(('TRI-1'!BH29 ),2),0))=7,"B-",IF((ROUND(TRUNC(('TRI-1'!BH29  ),2),0))=6,"C+",IF((ROUND(TRUNC(('TRI-1'!BH29  ),2),0))=5,"C-",IF((ROUND(TRUNC(('TRI-1'!BH29  ),2),0))=4,"D+",IF((ROUND(TRUNC(('TRI-1'!BH29 ),2),0))=3,"D-",IF((ROUND(TRUNC(('TRI-1'!BH29 ),2),0))=2,"E+",IF((ROUND(TRUNC(('TRI-1'!BH29  ),2),0))&lt;=1,"E-","")))))))))))</f>
        <v>A+</v>
      </c>
      <c r="BI29" s="51" t="str">
        <f>IF(OR('TRI-1'!BI29 ="",'TRI-1'!BI29&lt;0,'TRI-1'!BI29  &gt;10),"",IF((ROUND(TRUNC(('TRI-1'!BI29  ),2),0))=10,"A+",IF((ROUND(TRUNC(('TRI-1'!BI29  ),2),0))=9,"A-",IF((ROUND(TRUNC(('TRI-1'!BI29   ),2),0))=8,"B+",IF((ROUND(TRUNC(('TRI-1'!BI29 ),2),0))=7,"B-",IF((ROUND(TRUNC(('TRI-1'!BI29  ),2),0))=6,"C+",IF((ROUND(TRUNC(('TRI-1'!BI29  ),2),0))=5,"C-",IF((ROUND(TRUNC(('TRI-1'!BI29  ),2),0))=4,"D+",IF((ROUND(TRUNC(('TRI-1'!BI29 ),2),0))=3,"D-",IF((ROUND(TRUNC(('TRI-1'!BI29 ),2),0))=2,"E+",IF((ROUND(TRUNC(('TRI-1'!BI29  ),2),0))&lt;=1,"E-","")))))))))))</f>
        <v>A+</v>
      </c>
      <c r="BJ29" s="51" t="str">
        <f>IF(OR('TRI-1'!BJ29 ="",'TRI-1'!BJ29&lt;0,'TRI-1'!BJ29  &gt;10),"",IF((ROUND(TRUNC(('TRI-1'!BJ29  ),2),0))=10,"A+",IF((ROUND(TRUNC(('TRI-1'!BJ29  ),2),0))=9,"A-",IF((ROUND(TRUNC(('TRI-1'!BJ29   ),2),0))=8,"B+",IF((ROUND(TRUNC(('TRI-1'!BJ29 ),2),0))=7,"B-",IF((ROUND(TRUNC(('TRI-1'!BJ29  ),2),0))=6,"C+",IF((ROUND(TRUNC(('TRI-1'!BJ29  ),2),0))=5,"C-",IF((ROUND(TRUNC(('TRI-1'!BJ29  ),2),0))=4,"D+",IF((ROUND(TRUNC(('TRI-1'!BJ29 ),2),0))=3,"D-",IF((ROUND(TRUNC(('TRI-1'!BJ29 ),2),0))=2,"E+",IF((ROUND(TRUNC(('TRI-1'!BJ29  ),2),0))&lt;=1,"E-","")))))))))))</f>
        <v>A+</v>
      </c>
      <c r="BK29" s="51" t="str">
        <f>IF(OR('TRI-1'!BK29 ="",'TRI-1'!BK29&lt;0,'TRI-1'!BK29  &gt;10),"",IF((ROUND(TRUNC(('TRI-1'!BK29  ),2),0))=10,"A+",IF((ROUND(TRUNC(('TRI-1'!BK29  ),2),0))=9,"A-",IF((ROUND(TRUNC(('TRI-1'!BK29   ),2),0))=8,"B+",IF((ROUND(TRUNC(('TRI-1'!BK29 ),2),0))=7,"B-",IF((ROUND(TRUNC(('TRI-1'!BK29  ),2),0))=6,"C+",IF((ROUND(TRUNC(('TRI-1'!BK29  ),2),0))=5,"C-",IF((ROUND(TRUNC(('TRI-1'!BK29  ),2),0))=4,"D+",IF((ROUND(TRUNC(('TRI-1'!BK29 ),2),0))=3,"D-",IF((ROUND(TRUNC(('TRI-1'!BK29 ),2),0))=2,"E+",IF((ROUND(TRUNC(('TRI-1'!BK29  ),2),0))&lt;=1,"E-","")))))))))))</f>
        <v>A+</v>
      </c>
      <c r="BL29" s="51" t="str">
        <f>IF(OR('TRI-1'!BL29 ="",'TRI-1'!BL29&lt;0,'TRI-1'!BL29  &gt;10),"",IF((ROUND(TRUNC(('TRI-1'!BL29  ),2),0))=10,"A+",IF((ROUND(TRUNC(('TRI-1'!BL29  ),2),0))=9,"A-",IF((ROUND(TRUNC(('TRI-1'!BL29   ),2),0))=8,"B+",IF((ROUND(TRUNC(('TRI-1'!BL29 ),2),0))=7,"B-",IF((ROUND(TRUNC(('TRI-1'!BL29  ),2),0))=6,"C+",IF((ROUND(TRUNC(('TRI-1'!BL29  ),2),0))=5,"C-",IF((ROUND(TRUNC(('TRI-1'!BL29  ),2),0))=4,"D+",IF((ROUND(TRUNC(('TRI-1'!BL29 ),2),0))=3,"D-",IF((ROUND(TRUNC(('TRI-1'!BL29 ),2),0))=2,"E+",IF((ROUND(TRUNC(('TRI-1'!BL29  ),2),0))&lt;=1,"E-","")))))))))))</f>
        <v>A+</v>
      </c>
      <c r="BM29" s="51" t="str">
        <f>IF(OR('TRI-1'!BM29 ="",'TRI-1'!BM29&lt;0,'TRI-1'!BM29  &gt;10),"",IF((ROUND(TRUNC(('TRI-1'!BM29  ),2),0))=10,"A+",IF((ROUND(TRUNC(('TRI-1'!BM29  ),2),0))=9,"A-",IF((ROUND(TRUNC(('TRI-1'!BM29   ),2),0))=8,"B+",IF((ROUND(TRUNC(('TRI-1'!BM29 ),2),0))=7,"B-",IF((ROUND(TRUNC(('TRI-1'!BM29  ),2),0))=6,"C+",IF((ROUND(TRUNC(('TRI-1'!BM29  ),2),0))=5,"C-",IF((ROUND(TRUNC(('TRI-1'!BM29  ),2),0))=4,"D+",IF((ROUND(TRUNC(('TRI-1'!BM29 ),2),0))=3,"D-",IF((ROUND(TRUNC(('TRI-1'!BM29 ),2),0))=2,"E+",IF((ROUND(TRUNC(('TRI-1'!BM29  ),2),0))&lt;=1,"E-","")))))))))))</f>
        <v>A+</v>
      </c>
      <c r="BN29" s="51" t="str">
        <f>IF(OR('TRI-1'!BN29 ="",'TRI-1'!BN29&lt;0,'TRI-1'!BN29  &gt;10),"",IF((ROUND(TRUNC(('TRI-1'!BN29  ),2),0))=10,"A+",IF((ROUND(TRUNC(('TRI-1'!BN29  ),2),0))=9,"A-",IF((ROUND(TRUNC(('TRI-1'!BN29   ),2),0))=8,"B+",IF((ROUND(TRUNC(('TRI-1'!BN29 ),2),0))=7,"B-",IF((ROUND(TRUNC(('TRI-1'!BN29  ),2),0))=6,"C+",IF((ROUND(TRUNC(('TRI-1'!BN29  ),2),0))=5,"C-",IF((ROUND(TRUNC(('TRI-1'!BN29  ),2),0))=4,"D+",IF((ROUND(TRUNC(('TRI-1'!BN29 ),2),0))=3,"D-",IF((ROUND(TRUNC(('TRI-1'!BN29 ),2),0))=2,"E+",IF((ROUND(TRUNC(('TRI-1'!BN29  ),2),0))&lt;=1,"E-","")))))))))))</f>
        <v>A+</v>
      </c>
      <c r="BO29" s="51" t="str">
        <f>IF(OR('TRI-1'!BO29 ="",'TRI-1'!BO29&lt;0,'TRI-1'!BO29  &gt;10),"",IF((ROUND(TRUNC(('TRI-1'!BO29  ),2),0))=10,"A+",IF((ROUND(TRUNC(('TRI-1'!BO29  ),2),0))=9,"A-",IF((ROUND(TRUNC(('TRI-1'!BO29   ),2),0))=8,"B+",IF((ROUND(TRUNC(('TRI-1'!BO29 ),2),0))=7,"B-",IF((ROUND(TRUNC(('TRI-1'!BO29  ),2),0))=6,"C+",IF((ROUND(TRUNC(('TRI-1'!BO29  ),2),0))=5,"C-",IF((ROUND(TRUNC(('TRI-1'!BO29  ),2),0))=4,"D+",IF((ROUND(TRUNC(('TRI-1'!BO29 ),2),0))=3,"D-",IF((ROUND(TRUNC(('TRI-1'!BO29 ),2),0))=2,"E+",IF((ROUND(TRUNC(('TRI-1'!BO29  ),2),0))&lt;=1,"E-","")))))))))))</f>
        <v>A+</v>
      </c>
      <c r="BP29" s="51" t="str">
        <f>IF(OR('TRI-1'!BP29 ="",'TRI-1'!BP29&lt;0,'TRI-1'!BP29  &gt;10),"",IF((ROUND(TRUNC(('TRI-1'!BP29  ),2),0))=10,"A+",IF((ROUND(TRUNC(('TRI-1'!BP29  ),2),0))=9,"A-",IF((ROUND(TRUNC(('TRI-1'!BP29   ),2),0))=8,"B+",IF((ROUND(TRUNC(('TRI-1'!BP29 ),2),0))=7,"B-",IF((ROUND(TRUNC(('TRI-1'!BP29  ),2),0))=6,"C+",IF((ROUND(TRUNC(('TRI-1'!BP29  ),2),0))=5,"C-",IF((ROUND(TRUNC(('TRI-1'!BP29  ),2),0))=4,"D+",IF((ROUND(TRUNC(('TRI-1'!BP29 ),2),0))=3,"D-",IF((ROUND(TRUNC(('TRI-1'!BP29 ),2),0))=2,"E+",IF((ROUND(TRUNC(('TRI-1'!BP29  ),2),0))&lt;=1,"E-","")))))))))))</f>
        <v>A+</v>
      </c>
      <c r="BQ29" s="51" t="str">
        <f>IF(OR('TRI-1'!BQ29 ="",'TRI-1'!BQ29&lt;0,'TRI-1'!BQ29  &gt;10),"",IF((ROUND(TRUNC(('TRI-1'!BQ29  ),2),0))=10,"A+",IF((ROUND(TRUNC(('TRI-1'!BQ29  ),2),0))=9,"A-",IF((ROUND(TRUNC(('TRI-1'!BQ29   ),2),0))=8,"B+",IF((ROUND(TRUNC(('TRI-1'!BQ29 ),2),0))=7,"B-",IF((ROUND(TRUNC(('TRI-1'!BQ29  ),2),0))=6,"C+",IF((ROUND(TRUNC(('TRI-1'!BQ29  ),2),0))=5,"C-",IF((ROUND(TRUNC(('TRI-1'!BQ29  ),2),0))=4,"D+",IF((ROUND(TRUNC(('TRI-1'!BQ29 ),2),0))=3,"D-",IF((ROUND(TRUNC(('TRI-1'!BQ29 ),2),0))=2,"E+",IF((ROUND(TRUNC(('TRI-1'!BQ29  ),2),0))&lt;=1,"E-","")))))))))))</f>
        <v>A+</v>
      </c>
      <c r="BR29" s="51" t="str">
        <f>IF(OR('TRI-1'!BR29 ="",'TRI-1'!BR29&lt;0,'TRI-1'!BR29  &gt;10),"",IF((ROUND(TRUNC(('TRI-1'!BR29  ),2),0))=10,"A+",IF((ROUND(TRUNC(('TRI-1'!BR29  ),2),0))=9,"A-",IF((ROUND(TRUNC(('TRI-1'!BR29   ),2),0))=8,"B+",IF((ROUND(TRUNC(('TRI-1'!BR29 ),2),0))=7,"B-",IF((ROUND(TRUNC(('TRI-1'!BR29  ),2),0))=6,"C+",IF((ROUND(TRUNC(('TRI-1'!BR29  ),2),0))=5,"C-",IF((ROUND(TRUNC(('TRI-1'!BR29  ),2),0))=4,"D+",IF((ROUND(TRUNC(('TRI-1'!BR29 ),2),0))=3,"D-",IF((ROUND(TRUNC(('TRI-1'!BR29 ),2),0))=2,"E+",IF((ROUND(TRUNC(('TRI-1'!BR29  ),2),0))&lt;=1,"E-","")))))))))))</f>
        <v>A+</v>
      </c>
      <c r="BS29" s="51" t="str">
        <f>IF(OR('TRI-1'!BS29 ="",'TRI-1'!BS29&lt;0,'TRI-1'!BS29  &gt;10),"",IF((ROUND(TRUNC(('TRI-1'!BS29  ),2),0))=10,"A+",IF((ROUND(TRUNC(('TRI-1'!BS29  ),2),0))=9,"A-",IF((ROUND(TRUNC(('TRI-1'!BS29   ),2),0))=8,"B+",IF((ROUND(TRUNC(('TRI-1'!BS29 ),2),0))=7,"B-",IF((ROUND(TRUNC(('TRI-1'!BS29  ),2),0))=6,"C+",IF((ROUND(TRUNC(('TRI-1'!BS29  ),2),0))=5,"C-",IF((ROUND(TRUNC(('TRI-1'!BS29  ),2),0))=4,"D+",IF((ROUND(TRUNC(('TRI-1'!BS29 ),2),0))=3,"D-",IF((ROUND(TRUNC(('TRI-1'!BS29 ),2),0))=2,"E+",IF((ROUND(TRUNC(('TRI-1'!BS29  ),2),0))&lt;=1,"E-","")))))))))))</f>
        <v>A+</v>
      </c>
      <c r="BT29" s="51" t="str">
        <f>IF(OR('TRI-1'!BT29 ="",'TRI-1'!BT29&lt;0,'TRI-1'!BT29  &gt;10),"",IF((ROUND(TRUNC(('TRI-1'!BT29  ),2),0))=10,"A+",IF((ROUND(TRUNC(('TRI-1'!BT29  ),2),0))=9,"A-",IF((ROUND(TRUNC(('TRI-1'!BT29   ),2),0))=8,"B+",IF((ROUND(TRUNC(('TRI-1'!BT29 ),2),0))=7,"B-",IF((ROUND(TRUNC(('TRI-1'!BT29  ),2),0))=6,"C+",IF((ROUND(TRUNC(('TRI-1'!BT29  ),2),0))=5,"C-",IF((ROUND(TRUNC(('TRI-1'!BT29  ),2),0))=4,"D+",IF((ROUND(TRUNC(('TRI-1'!BT29 ),2),0))=3,"D-",IF((ROUND(TRUNC(('TRI-1'!BT29 ),2),0))=2,"E+",IF((ROUND(TRUNC(('TRI-1'!BT29  ),2),0))&lt;=1,"E-","")))))))))))</f>
        <v>A+</v>
      </c>
      <c r="BU29" s="51" t="str">
        <f>IF(OR('TRI-1'!BU29 ="",'TRI-1'!BU29&lt;0,'TRI-1'!BU29  &gt;10),"",IF((ROUND(TRUNC(('TRI-1'!BU29  ),2),0))=10,"A+",IF((ROUND(TRUNC(('TRI-1'!BU29  ),2),0))=9,"A-",IF((ROUND(TRUNC(('TRI-1'!BU29   ),2),0))=8,"B+",IF((ROUND(TRUNC(('TRI-1'!BU29 ),2),0))=7,"B-",IF((ROUND(TRUNC(('TRI-1'!BU29  ),2),0))=6,"C+",IF((ROUND(TRUNC(('TRI-1'!BU29  ),2),0))=5,"C-",IF((ROUND(TRUNC(('TRI-1'!BU29  ),2),0))=4,"D+",IF((ROUND(TRUNC(('TRI-1'!BU29 ),2),0))=3,"D-",IF((ROUND(TRUNC(('TRI-1'!BU29 ),2),0))=2,"E+",IF((ROUND(TRUNC(('TRI-1'!BU29  ),2),0))&lt;=1,"E-","")))))))))))</f>
        <v>A+</v>
      </c>
      <c r="BV29" s="51" t="str">
        <f>IF(OR('TRI-1'!BV29 ="",'TRI-1'!BV29&lt;0,'TRI-1'!BV29  &gt;10),"",IF((ROUND(TRUNC(('TRI-1'!BV29  ),2),0))=10,"A+",IF((ROUND(TRUNC(('TRI-1'!BV29  ),2),0))=9,"A-",IF((ROUND(TRUNC(('TRI-1'!BV29   ),2),0))=8,"B+",IF((ROUND(TRUNC(('TRI-1'!BV29 ),2),0))=7,"B-",IF((ROUND(TRUNC(('TRI-1'!BV29  ),2),0))=6,"C+",IF((ROUND(TRUNC(('TRI-1'!BV29  ),2),0))=5,"C-",IF((ROUND(TRUNC(('TRI-1'!BV29  ),2),0))=4,"D+",IF((ROUND(TRUNC(('TRI-1'!BV29 ),2),0))=3,"D-",IF((ROUND(TRUNC(('TRI-1'!BV29 ),2),0))=2,"E+",IF((ROUND(TRUNC(('TRI-1'!BV29  ),2),0))&lt;=1,"E-","")))))))))))</f>
        <v>A+</v>
      </c>
      <c r="BW29" s="51" t="str">
        <f>IF(OR('TRI-1'!BW29 ="",'TRI-1'!BW29&lt;0,'TRI-1'!BW29  &gt;10),"",IF((ROUND(TRUNC(('TRI-1'!BW29  ),2),0))=10,"A+",IF((ROUND(TRUNC(('TRI-1'!BW29  ),2),0))=9,"A-",IF((ROUND(TRUNC(('TRI-1'!BW29   ),2),0))=8,"B+",IF((ROUND(TRUNC(('TRI-1'!BW29 ),2),0))=7,"B-",IF((ROUND(TRUNC(('TRI-1'!BW29  ),2),0))=6,"C+",IF((ROUND(TRUNC(('TRI-1'!BW29  ),2),0))=5,"C-",IF((ROUND(TRUNC(('TRI-1'!BW29  ),2),0))=4,"D+",IF((ROUND(TRUNC(('TRI-1'!BW29 ),2),0))=3,"D-",IF((ROUND(TRUNC(('TRI-1'!BW29 ),2),0))=2,"E+",IF((ROUND(TRUNC(('TRI-1'!BW29  ),2),0))&lt;=1,"E-","")))))))))))</f>
        <v>A+</v>
      </c>
      <c r="BX29" s="51" t="str">
        <f>IF(OR('TRI-1'!BX29 ="",'TRI-1'!BX29&lt;0,'TRI-1'!BX29  &gt;10),"",IF((ROUND(TRUNC(('TRI-1'!BX29  ),2),0))=10,"A+",IF((ROUND(TRUNC(('TRI-1'!BX29  ),2),0))=9,"A-",IF((ROUND(TRUNC(('TRI-1'!BX29   ),2),0))=8,"B+",IF((ROUND(TRUNC(('TRI-1'!BX29 ),2),0))=7,"B-",IF((ROUND(TRUNC(('TRI-1'!BX29  ),2),0))=6,"C+",IF((ROUND(TRUNC(('TRI-1'!BX29  ),2),0))=5,"C-",IF((ROUND(TRUNC(('TRI-1'!BX29  ),2),0))=4,"D+",IF((ROUND(TRUNC(('TRI-1'!BX29 ),2),0))=3,"D-",IF((ROUND(TRUNC(('TRI-1'!BX29 ),2),0))=2,"E+",IF((ROUND(TRUNC(('TRI-1'!BX29  ),2),0))&lt;=1,"E-","")))))))))))</f>
        <v>A+</v>
      </c>
      <c r="BY29" s="51" t="str">
        <f>IF(OR('TRI-1'!BY29 ="",'TRI-1'!BY29&lt;0,'TRI-1'!BY29  &gt;10),"",IF((ROUND(TRUNC(('TRI-1'!BY29  ),2),0))=10,"A+",IF((ROUND(TRUNC(('TRI-1'!BY29  ),2),0))=9,"A-",IF((ROUND(TRUNC(('TRI-1'!BY29   ),2),0))=8,"B+",IF((ROUND(TRUNC(('TRI-1'!BY29 ),2),0))=7,"B-",IF((ROUND(TRUNC(('TRI-1'!BY29  ),2),0))=6,"C+",IF((ROUND(TRUNC(('TRI-1'!BY29  ),2),0))=5,"C-",IF((ROUND(TRUNC(('TRI-1'!BY29  ),2),0))=4,"D+",IF((ROUND(TRUNC(('TRI-1'!BY29 ),2),0))=3,"D-",IF((ROUND(TRUNC(('TRI-1'!BY29 ),2),0))=2,"E+",IF((ROUND(TRUNC(('TRI-1'!BY29  ),2),0))&lt;=1,"E-","")))))))))))</f>
        <v>A+</v>
      </c>
      <c r="BZ29" s="51" t="str">
        <f>IF(OR('TRI-1'!BZ29 ="",'TRI-1'!BZ29&lt;0,'TRI-1'!BZ29  &gt;10),"",IF((ROUND(TRUNC(('TRI-1'!BZ29  ),2),0))=10,"A+",IF((ROUND(TRUNC(('TRI-1'!BZ29  ),2),0))=9,"A-",IF((ROUND(TRUNC(('TRI-1'!BZ29   ),2),0))=8,"B+",IF((ROUND(TRUNC(('TRI-1'!BZ29 ),2),0))=7,"B-",IF((ROUND(TRUNC(('TRI-1'!BZ29  ),2),0))=6,"C+",IF((ROUND(TRUNC(('TRI-1'!BZ29  ),2),0))=5,"C-",IF((ROUND(TRUNC(('TRI-1'!BZ29  ),2),0))=4,"D+",IF((ROUND(TRUNC(('TRI-1'!BZ29 ),2),0))=3,"D-",IF((ROUND(TRUNC(('TRI-1'!BZ29 ),2),0))=2,"E+",IF((ROUND(TRUNC(('TRI-1'!BZ29  ),2),0))&lt;=1,"E-","")))))))))))</f>
        <v>A+</v>
      </c>
      <c r="CA29" s="51" t="str">
        <f>IF(OR('TRI-1'!CA29 ="",'TRI-1'!CA29&lt;0,'TRI-1'!CA29  &gt;10),"",IF((ROUND(TRUNC(('TRI-1'!CA29  ),2),0))=10,"A+",IF((ROUND(TRUNC(('TRI-1'!CA29  ),2),0))=9,"A-",IF((ROUND(TRUNC(('TRI-1'!CA29   ),2),0))=8,"B+",IF((ROUND(TRUNC(('TRI-1'!CA29 ),2),0))=7,"B-",IF((ROUND(TRUNC(('TRI-1'!CA29  ),2),0))=6,"C+",IF((ROUND(TRUNC(('TRI-1'!CA29  ),2),0))=5,"C-",IF((ROUND(TRUNC(('TRI-1'!CA29  ),2),0))=4,"D+",IF((ROUND(TRUNC(('TRI-1'!CA29 ),2),0))=3,"D-",IF((ROUND(TRUNC(('TRI-1'!CA29 ),2),0))=2,"E+",IF((ROUND(TRUNC(('TRI-1'!CA29  ),2),0))&lt;=1,"E-","")))))))))))</f>
        <v>A+</v>
      </c>
      <c r="CB29" s="51" t="str">
        <f>IF(OR('TRI-1'!CB29 ="",'TRI-1'!CB29&lt;0,'TRI-1'!CB29  &gt;10),"",IF((ROUND(TRUNC(('TRI-1'!CB29  ),2),0))=10,"A+",IF((ROUND(TRUNC(('TRI-1'!CB29  ),2),0))=9,"A-",IF((ROUND(TRUNC(('TRI-1'!CB29   ),2),0))=8,"B+",IF((ROUND(TRUNC(('TRI-1'!CB29 ),2),0))=7,"B-",IF((ROUND(TRUNC(('TRI-1'!CB29  ),2),0))=6,"C+",IF((ROUND(TRUNC(('TRI-1'!CB29  ),2),0))=5,"C-",IF((ROUND(TRUNC(('TRI-1'!CB29  ),2),0))=4,"D+",IF((ROUND(TRUNC(('TRI-1'!CB29 ),2),0))=3,"D-",IF((ROUND(TRUNC(('TRI-1'!CB29 ),2),0))=2,"E+",IF((ROUND(TRUNC(('TRI-1'!CB29  ),2),0))&lt;=1,"E-","")))))))))))</f>
        <v>A+</v>
      </c>
      <c r="CC29" s="51" t="str">
        <f>IF(OR('TRI-1'!CC29 ="",'TRI-1'!CC29&lt;0,'TRI-1'!CC29  &gt;10),"",IF((ROUND(TRUNC(('TRI-1'!CC29  ),2),0))=10,"A+",IF((ROUND(TRUNC(('TRI-1'!CC29  ),2),0))=9,"A-",IF((ROUND(TRUNC(('TRI-1'!CC29   ),2),0))=8,"B+",IF((ROUND(TRUNC(('TRI-1'!CC29 ),2),0))=7,"B-",IF((ROUND(TRUNC(('TRI-1'!CC29  ),2),0))=6,"C+",IF((ROUND(TRUNC(('TRI-1'!CC29  ),2),0))=5,"C-",IF((ROUND(TRUNC(('TRI-1'!CC29  ),2),0))=4,"D+",IF((ROUND(TRUNC(('TRI-1'!CC29 ),2),0))=3,"D-",IF((ROUND(TRUNC(('TRI-1'!CC29 ),2),0))=2,"E+",IF((ROUND(TRUNC(('TRI-1'!CC29  ),2),0))&lt;=1,"E-","")))))))))))</f>
        <v>A+</v>
      </c>
      <c r="CD29" s="51" t="str">
        <f>IF(OR('TRI-1'!CD29 ="",'TRI-1'!CD29&lt;0,'TRI-1'!CD29  &gt;10),"",IF((ROUND(TRUNC(('TRI-1'!CD29  ),2),0))=10,"A+",IF((ROUND(TRUNC(('TRI-1'!CD29  ),2),0))=9,"A-",IF((ROUND(TRUNC(('TRI-1'!CD29   ),2),0))=8,"B+",IF((ROUND(TRUNC(('TRI-1'!CD29 ),2),0))=7,"B-",IF((ROUND(TRUNC(('TRI-1'!CD29  ),2),0))=6,"C+",IF((ROUND(TRUNC(('TRI-1'!CD29  ),2),0))=5,"C-",IF((ROUND(TRUNC(('TRI-1'!CD29  ),2),0))=4,"D+",IF((ROUND(TRUNC(('TRI-1'!CD29 ),2),0))=3,"D-",IF((ROUND(TRUNC(('TRI-1'!CD29 ),2),0))=2,"E+",IF((ROUND(TRUNC(('TRI-1'!CD29  ),2),0))&lt;=1,"E-","")))))))))))</f>
        <v>A+</v>
      </c>
      <c r="CE29" s="51" t="str">
        <f>IF(OR('TRI-1'!CE29 ="",'TRI-1'!CE29&lt;0,'TRI-1'!CE29  &gt;10),"",IF((ROUND(TRUNC(('TRI-1'!CE29  ),2),0))=10,"A+",IF((ROUND(TRUNC(('TRI-1'!CE29  ),2),0))=9,"A-",IF((ROUND(TRUNC(('TRI-1'!CE29   ),2),0))=8,"B+",IF((ROUND(TRUNC(('TRI-1'!CE29 ),2),0))=7,"B-",IF((ROUND(TRUNC(('TRI-1'!CE29  ),2),0))=6,"C+",IF((ROUND(TRUNC(('TRI-1'!CE29  ),2),0))=5,"C-",IF((ROUND(TRUNC(('TRI-1'!CE29  ),2),0))=4,"D+",IF((ROUND(TRUNC(('TRI-1'!CE29 ),2),0))=3,"D-",IF((ROUND(TRUNC(('TRI-1'!CE29 ),2),0))=2,"E+",IF((ROUND(TRUNC(('TRI-1'!CE29  ),2),0))&lt;=1,"E-","")))))))))))</f>
        <v>A+</v>
      </c>
      <c r="CF29" s="51" t="str">
        <f>IF(OR('TRI-1'!CF29 ="",'TRI-1'!CF29&lt;0,'TRI-1'!CF29  &gt;10),"",IF((ROUND(TRUNC(('TRI-1'!CF29  ),2),0))=10,"A+",IF((ROUND(TRUNC(('TRI-1'!CF29  ),2),0))=9,"A-",IF((ROUND(TRUNC(('TRI-1'!CF29   ),2),0))=8,"B+",IF((ROUND(TRUNC(('TRI-1'!CF29 ),2),0))=7,"B-",IF((ROUND(TRUNC(('TRI-1'!CF29  ),2),0))=6,"C+",IF((ROUND(TRUNC(('TRI-1'!CF29  ),2),0))=5,"C-",IF((ROUND(TRUNC(('TRI-1'!CF29  ),2),0))=4,"D+",IF((ROUND(TRUNC(('TRI-1'!CF29 ),2),0))=3,"D-",IF((ROUND(TRUNC(('TRI-1'!CF29 ),2),0))=2,"E+",IF((ROUND(TRUNC(('TRI-1'!CF29  ),2),0))&lt;=1,"E-","")))))))))))</f>
        <v>A+</v>
      </c>
      <c r="CG29" s="51" t="str">
        <f>IF(OR('TRI-1'!CG29 ="",'TRI-1'!CG29&lt;0,'TRI-1'!CG29  &gt;10),"",IF((ROUND(TRUNC(('TRI-1'!CG29  ),2),0))=10,"A+",IF((ROUND(TRUNC(('TRI-1'!CG29  ),2),0))=9,"A-",IF((ROUND(TRUNC(('TRI-1'!CG29   ),2),0))=8,"B+",IF((ROUND(TRUNC(('TRI-1'!CG29 ),2),0))=7,"B-",IF((ROUND(TRUNC(('TRI-1'!CG29  ),2),0))=6,"C+",IF((ROUND(TRUNC(('TRI-1'!CG29  ),2),0))=5,"C-",IF((ROUND(TRUNC(('TRI-1'!CG29  ),2),0))=4,"D+",IF((ROUND(TRUNC(('TRI-1'!CG29 ),2),0))=3,"D-",IF((ROUND(TRUNC(('TRI-1'!CG29 ),2),0))=2,"E+",IF((ROUND(TRUNC(('TRI-1'!CG29  ),2),0))&lt;=1,"E-","")))))))))))</f>
        <v>A+</v>
      </c>
      <c r="CH29" s="51" t="str">
        <f>IF(OR('TRI-1'!CH29 ="",'TRI-1'!CH29&lt;0,'TRI-1'!CH29  &gt;10),"",IF((ROUND(TRUNC(('TRI-1'!CH29  ),2),0))=10,"A+",IF((ROUND(TRUNC(('TRI-1'!CH29  ),2),0))=9,"A-",IF((ROUND(TRUNC(('TRI-1'!CH29   ),2),0))=8,"B+",IF((ROUND(TRUNC(('TRI-1'!CH29 ),2),0))=7,"B-",IF((ROUND(TRUNC(('TRI-1'!CH29  ),2),0))=6,"C+",IF((ROUND(TRUNC(('TRI-1'!CH29  ),2),0))=5,"C-",IF((ROUND(TRUNC(('TRI-1'!CH29  ),2),0))=4,"D+",IF((ROUND(TRUNC(('TRI-1'!CH29 ),2),0))=3,"D-",IF((ROUND(TRUNC(('TRI-1'!CH29 ),2),0))=2,"E+",IF((ROUND(TRUNC(('TRI-1'!CH29  ),2),0))&lt;=1,"E-","")))))))))))</f>
        <v>A+</v>
      </c>
      <c r="CI29" s="51" t="str">
        <f>IF(OR('TRI-1'!CI29 ="",'TRI-1'!CI29&lt;0,'TRI-1'!CI29  &gt;10),"",IF((ROUND(TRUNC(('TRI-1'!CI29  ),2),0))=10,"A+",IF((ROUND(TRUNC(('TRI-1'!CI29  ),2),0))=9,"A-",IF((ROUND(TRUNC(('TRI-1'!CI29   ),2),0))=8,"B+",IF((ROUND(TRUNC(('TRI-1'!CI29 ),2),0))=7,"B-",IF((ROUND(TRUNC(('TRI-1'!CI29  ),2),0))=6,"C+",IF((ROUND(TRUNC(('TRI-1'!CI29  ),2),0))=5,"C-",IF((ROUND(TRUNC(('TRI-1'!CI29  ),2),0))=4,"D+",IF((ROUND(TRUNC(('TRI-1'!CI29 ),2),0))=3,"D-",IF((ROUND(TRUNC(('TRI-1'!CI29 ),2),0))=2,"E+",IF((ROUND(TRUNC(('TRI-1'!CI29  ),2),0))&lt;=1,"E-","")))))))))))</f>
        <v>A+</v>
      </c>
      <c r="CJ29" s="51" t="str">
        <f>IF(OR('TRI-1'!CJ29 ="",'TRI-1'!CJ29&lt;0,'TRI-1'!CJ29  &gt;10),"",IF((ROUND(TRUNC(('TRI-1'!CJ29  ),2),0))=10,"A+",IF((ROUND(TRUNC(('TRI-1'!CJ29  ),2),0))=9,"A-",IF((ROUND(TRUNC(('TRI-1'!CJ29   ),2),0))=8,"B+",IF((ROUND(TRUNC(('TRI-1'!CJ29 ),2),0))=7,"B-",IF((ROUND(TRUNC(('TRI-1'!CJ29  ),2),0))=6,"C+",IF((ROUND(TRUNC(('TRI-1'!CJ29  ),2),0))=5,"C-",IF((ROUND(TRUNC(('TRI-1'!CJ29  ),2),0))=4,"D+",IF((ROUND(TRUNC(('TRI-1'!CJ29 ),2),0))=3,"D-",IF((ROUND(TRUNC(('TRI-1'!CJ29 ),2),0))=2,"E+",IF((ROUND(TRUNC(('TRI-1'!CJ29  ),2),0))&lt;=1,"E-","")))))))))))</f>
        <v>A+</v>
      </c>
      <c r="CK29" s="51" t="str">
        <f>IF(OR('TRI-1'!CK29 ="",'TRI-1'!CK29&lt;0,'TRI-1'!CK29  &gt;10),"",IF((ROUND(TRUNC(('TRI-1'!CK29  ),2),0))=10,"A+",IF((ROUND(TRUNC(('TRI-1'!CK29  ),2),0))=9,"A-",IF((ROUND(TRUNC(('TRI-1'!CK29   ),2),0))=8,"B+",IF((ROUND(TRUNC(('TRI-1'!CK29 ),2),0))=7,"B-",IF((ROUND(TRUNC(('TRI-1'!CK29  ),2),0))=6,"C+",IF((ROUND(TRUNC(('TRI-1'!CK29  ),2),0))=5,"C-",IF((ROUND(TRUNC(('TRI-1'!CK29  ),2),0))=4,"D+",IF((ROUND(TRUNC(('TRI-1'!CK29 ),2),0))=3,"D-",IF((ROUND(TRUNC(('TRI-1'!CK29 ),2),0))=2,"E+",IF((ROUND(TRUNC(('TRI-1'!CK29  ),2),0))&lt;=1,"E-","")))))))))))</f>
        <v>A+</v>
      </c>
      <c r="CL29" s="51" t="str">
        <f>IF(OR('TRI-1'!CL29 ="",'TRI-1'!CL29&lt;0,'TRI-1'!CL29  &gt;10),"",IF((ROUND(TRUNC(('TRI-1'!CL29  ),2),0))=10,"A+",IF((ROUND(TRUNC(('TRI-1'!CL29  ),2),0))=9,"A-",IF((ROUND(TRUNC(('TRI-1'!CL29   ),2),0))=8,"B+",IF((ROUND(TRUNC(('TRI-1'!CL29 ),2),0))=7,"B-",IF((ROUND(TRUNC(('TRI-1'!CL29  ),2),0))=6,"C+",IF((ROUND(TRUNC(('TRI-1'!CL29  ),2),0))=5,"C-",IF((ROUND(TRUNC(('TRI-1'!CL29  ),2),0))=4,"D+",IF((ROUND(TRUNC(('TRI-1'!CL29 ),2),0))=3,"D-",IF((ROUND(TRUNC(('TRI-1'!CL29 ),2),0))=2,"E+",IF((ROUND(TRUNC(('TRI-1'!CL29  ),2),0))&lt;=1,"E-","")))))))))))</f>
        <v>A+</v>
      </c>
      <c r="CM29" s="51" t="str">
        <f>IF(OR('TRI-1'!CM29 ="",'TRI-1'!CM29&lt;0,'TRI-1'!CM29  &gt;10),"",IF((ROUND(TRUNC(('TRI-1'!CM29  ),2),0))=10,"A+",IF((ROUND(TRUNC(('TRI-1'!CM29  ),2),0))=9,"A-",IF((ROUND(TRUNC(('TRI-1'!CM29   ),2),0))=8,"B+",IF((ROUND(TRUNC(('TRI-1'!CM29 ),2),0))=7,"B-",IF((ROUND(TRUNC(('TRI-1'!CM29  ),2),0))=6,"C+",IF((ROUND(TRUNC(('TRI-1'!CM29  ),2),0))=5,"C-",IF((ROUND(TRUNC(('TRI-1'!CM29  ),2),0))=4,"D+",IF((ROUND(TRUNC(('TRI-1'!CM29 ),2),0))=3,"D-",IF((ROUND(TRUNC(('TRI-1'!CM29 ),2),0))=2,"E+",IF((ROUND(TRUNC(('TRI-1'!CM29  ),2),0))&lt;=1,"E-","")))))))))))</f>
        <v>A+</v>
      </c>
      <c r="CN29" s="51" t="str">
        <f>IF(OR('TRI-1'!CN29 ="",'TRI-1'!CN29&lt;0,'TRI-1'!CN29  &gt;10),"",IF((ROUND(TRUNC(('TRI-1'!CN29  ),2),0))=10,"A+",IF((ROUND(TRUNC(('TRI-1'!CN29  ),2),0))=9,"A-",IF((ROUND(TRUNC(('TRI-1'!CN29   ),2),0))=8,"B+",IF((ROUND(TRUNC(('TRI-1'!CN29 ),2),0))=7,"B-",IF((ROUND(TRUNC(('TRI-1'!CN29  ),2),0))=6,"C+",IF((ROUND(TRUNC(('TRI-1'!CN29  ),2),0))=5,"C-",IF((ROUND(TRUNC(('TRI-1'!CN29  ),2),0))=4,"D+",IF((ROUND(TRUNC(('TRI-1'!CN29 ),2),0))=3,"D-",IF((ROUND(TRUNC(('TRI-1'!CN29 ),2),0))=2,"E+",IF((ROUND(TRUNC(('TRI-1'!CN29  ),2),0))&lt;=1,"E-","")))))))))))</f>
        <v>A+</v>
      </c>
      <c r="CO29" s="51" t="str">
        <f>IF(OR('TRI-1'!CO29 ="",'TRI-1'!CO29&lt;0,'TRI-1'!CO29  &gt;10),"",IF((ROUND(TRUNC(('TRI-1'!CO29  ),2),0))=10,"A+",IF((ROUND(TRUNC(('TRI-1'!CO29  ),2),0))=9,"A-",IF((ROUND(TRUNC(('TRI-1'!CO29   ),2),0))=8,"B+",IF((ROUND(TRUNC(('TRI-1'!CO29 ),2),0))=7,"B-",IF((ROUND(TRUNC(('TRI-1'!CO29  ),2),0))=6,"C+",IF((ROUND(TRUNC(('TRI-1'!CO29  ),2),0))=5,"C-",IF((ROUND(TRUNC(('TRI-1'!CO29  ),2),0))=4,"D+",IF((ROUND(TRUNC(('TRI-1'!CO29 ),2),0))=3,"D-",IF((ROUND(TRUNC(('TRI-1'!CO29 ),2),0))=2,"E+",IF((ROUND(TRUNC(('TRI-1'!CO29  ),2),0))&lt;=1,"E-","")))))))))))</f>
        <v>A+</v>
      </c>
      <c r="CP29" s="51" t="str">
        <f>IF(OR('TRI-1'!CP29 ="",'TRI-1'!CP29&lt;0,'TRI-1'!CP29  &gt;10),"",IF((ROUND(TRUNC(('TRI-1'!CP29  ),2),0))=10,"A+",IF((ROUND(TRUNC(('TRI-1'!CP29  ),2),0))=9,"A-",IF((ROUND(TRUNC(('TRI-1'!CP29   ),2),0))=8,"B+",IF((ROUND(TRUNC(('TRI-1'!CP29 ),2),0))=7,"B-",IF((ROUND(TRUNC(('TRI-1'!CP29  ),2),0))=6,"C+",IF((ROUND(TRUNC(('TRI-1'!CP29  ),2),0))=5,"C-",IF((ROUND(TRUNC(('TRI-1'!CP29  ),2),0))=4,"D+",IF((ROUND(TRUNC(('TRI-1'!CP29 ),2),0))=3,"D-",IF((ROUND(TRUNC(('TRI-1'!CP29 ),2),0))=2,"E+",IF((ROUND(TRUNC(('TRI-1'!CP29  ),2),0))&lt;=1,"E-","")))))))))))</f>
        <v>A+</v>
      </c>
      <c r="CQ29" s="51" t="str">
        <f>IF(OR('TRI-1'!CQ29 ="",'TRI-1'!CQ29&lt;0,'TRI-1'!CQ29  &gt;10),"",IF((ROUND(TRUNC(('TRI-1'!CQ29  ),2),0))=10,"A+",IF((ROUND(TRUNC(('TRI-1'!CQ29  ),2),0))=9,"A-",IF((ROUND(TRUNC(('TRI-1'!CQ29   ),2),0))=8,"B+",IF((ROUND(TRUNC(('TRI-1'!CQ29 ),2),0))=7,"B-",IF((ROUND(TRUNC(('TRI-1'!CQ29  ),2),0))=6,"C+",IF((ROUND(TRUNC(('TRI-1'!CQ29  ),2),0))=5,"C-",IF((ROUND(TRUNC(('TRI-1'!CQ29  ),2),0))=4,"D+",IF((ROUND(TRUNC(('TRI-1'!CQ29 ),2),0))=3,"D-",IF((ROUND(TRUNC(('TRI-1'!CQ29 ),2),0))=2,"E+",IF((ROUND(TRUNC(('TRI-1'!CQ29  ),2),0))&lt;=1,"E-","")))))))))))</f>
        <v>A+</v>
      </c>
      <c r="CR29" s="51" t="str">
        <f>IF(OR('TRI-1'!CR29 ="",'TRI-1'!CR29&lt;0,'TRI-1'!CR29  &gt;10),"",IF((ROUND(TRUNC(('TRI-1'!CR29  ),2),0))=10,"A+",IF((ROUND(TRUNC(('TRI-1'!CR29  ),2),0))=9,"A-",IF((ROUND(TRUNC(('TRI-1'!CR29   ),2),0))=8,"B+",IF((ROUND(TRUNC(('TRI-1'!CR29 ),2),0))=7,"B-",IF((ROUND(TRUNC(('TRI-1'!CR29  ),2),0))=6,"C+",IF((ROUND(TRUNC(('TRI-1'!CR29  ),2),0))=5,"C-",IF((ROUND(TRUNC(('TRI-1'!CR29  ),2),0))=4,"D+",IF((ROUND(TRUNC(('TRI-1'!CR29 ),2),0))=3,"D-",IF((ROUND(TRUNC(('TRI-1'!CR29 ),2),0))=2,"E+",IF((ROUND(TRUNC(('TRI-1'!CR29  ),2),0))&lt;=1,"E-","")))))))))))</f>
        <v>A+</v>
      </c>
      <c r="CS29" s="51" t="str">
        <f>IF(OR('TRI-1'!CS29 ="",'TRI-1'!CS29&lt;0,'TRI-1'!CS29  &gt;10),"",IF((ROUND(TRUNC(('TRI-1'!CS29  ),2),0))=10,"A+",IF((ROUND(TRUNC(('TRI-1'!CS29  ),2),0))=9,"A-",IF((ROUND(TRUNC(('TRI-1'!CS29   ),2),0))=8,"B+",IF((ROUND(TRUNC(('TRI-1'!CS29 ),2),0))=7,"B-",IF((ROUND(TRUNC(('TRI-1'!CS29  ),2),0))=6,"C+",IF((ROUND(TRUNC(('TRI-1'!CS29  ),2),0))=5,"C-",IF((ROUND(TRUNC(('TRI-1'!CS29  ),2),0))=4,"D+",IF((ROUND(TRUNC(('TRI-1'!CS29 ),2),0))=3,"D-",IF((ROUND(TRUNC(('TRI-1'!CS29 ),2),0))=2,"E+",IF((ROUND(TRUNC(('TRI-1'!CS29  ),2),0))&lt;=1,"E-","")))))))))))</f>
        <v>A+</v>
      </c>
      <c r="CT29" s="51" t="str">
        <f>IF(OR('TRI-1'!CT29 ="",'TRI-1'!CT29&lt;0,'TRI-1'!CT29  &gt;10),"",IF((ROUND(TRUNC(('TRI-1'!CT29  ),2),0))=10,"A+",IF((ROUND(TRUNC(('TRI-1'!CT29  ),2),0))=9,"A-",IF((ROUND(TRUNC(('TRI-1'!CT29   ),2),0))=8,"B+",IF((ROUND(TRUNC(('TRI-1'!CT29 ),2),0))=7,"B-",IF((ROUND(TRUNC(('TRI-1'!CT29  ),2),0))=6,"C+",IF((ROUND(TRUNC(('TRI-1'!CT29  ),2),0))=5,"C-",IF((ROUND(TRUNC(('TRI-1'!CT29  ),2),0))=4,"D+",IF((ROUND(TRUNC(('TRI-1'!CT29 ),2),0))=3,"D-",IF((ROUND(TRUNC(('TRI-1'!CT29 ),2),0))=2,"E+",IF((ROUND(TRUNC(('TRI-1'!CT29  ),2),0))&lt;=1,"E-","")))))))))))</f>
        <v>A+</v>
      </c>
      <c r="CU29" s="51" t="str">
        <f>IF(OR('TRI-1'!CU29 ="",'TRI-1'!CU29&lt;0,'TRI-1'!CU29  &gt;10),"",IF((ROUND(TRUNC(('TRI-1'!CU29  ),2),0))=10,"A+",IF((ROUND(TRUNC(('TRI-1'!CU29  ),2),0))=9,"A-",IF((ROUND(TRUNC(('TRI-1'!CU29   ),2),0))=8,"B+",IF((ROUND(TRUNC(('TRI-1'!CU29 ),2),0))=7,"B-",IF((ROUND(TRUNC(('TRI-1'!CU29  ),2),0))=6,"C+",IF((ROUND(TRUNC(('TRI-1'!CU29  ),2),0))=5,"C-",IF((ROUND(TRUNC(('TRI-1'!CU29  ),2),0))=4,"D+",IF((ROUND(TRUNC(('TRI-1'!CU29 ),2),0))=3,"D-",IF((ROUND(TRUNC(('TRI-1'!CU29 ),2),0))=2,"E+",IF((ROUND(TRUNC(('TRI-1'!CU29  ),2),0))&lt;=1,"E-","")))))))))))</f>
        <v>A+</v>
      </c>
      <c r="CV29" s="51" t="str">
        <f>IF(OR('TRI-1'!CV29 ="",'TRI-1'!CV29&lt;0,'TRI-1'!CV29  &gt;10),"",IF((ROUND(TRUNC(('TRI-1'!CV29  ),2),0))=10,"A+",IF((ROUND(TRUNC(('TRI-1'!CV29  ),2),0))=9,"A-",IF((ROUND(TRUNC(('TRI-1'!CV29   ),2),0))=8,"B+",IF((ROUND(TRUNC(('TRI-1'!CV29 ),2),0))=7,"B-",IF((ROUND(TRUNC(('TRI-1'!CV29  ),2),0))=6,"C+",IF((ROUND(TRUNC(('TRI-1'!CV29  ),2),0))=5,"C-",IF((ROUND(TRUNC(('TRI-1'!CV29  ),2),0))=4,"D+",IF((ROUND(TRUNC(('TRI-1'!CV29 ),2),0))=3,"D-",IF((ROUND(TRUNC(('TRI-1'!CV29 ),2),0))=2,"E+",IF((ROUND(TRUNC(('TRI-1'!CV29  ),2),0))&lt;=1,"E-","")))))))))))</f>
        <v>A+</v>
      </c>
      <c r="CW29" s="51" t="str">
        <f>IF(OR('TRI-1'!CW29 ="",'TRI-1'!CW29&lt;0,'TRI-1'!CW29  &gt;10),"",IF((ROUND(TRUNC(('TRI-1'!CW29  ),2),0))=10,"A+",IF((ROUND(TRUNC(('TRI-1'!CW29  ),2),0))=9,"A-",IF((ROUND(TRUNC(('TRI-1'!CW29   ),2),0))=8,"B+",IF((ROUND(TRUNC(('TRI-1'!CW29 ),2),0))=7,"B-",IF((ROUND(TRUNC(('TRI-1'!CW29  ),2),0))=6,"C+",IF((ROUND(TRUNC(('TRI-1'!CW29  ),2),0))=5,"C-",IF((ROUND(TRUNC(('TRI-1'!CW29  ),2),0))=4,"D+",IF((ROUND(TRUNC(('TRI-1'!CW29 ),2),0))=3,"D-",IF((ROUND(TRUNC(('TRI-1'!CW29 ),2),0))=2,"E+",IF((ROUND(TRUNC(('TRI-1'!CW29  ),2),0))&lt;=1,"E-","")))))))))))</f>
        <v>A+</v>
      </c>
      <c r="CX29" s="51" t="str">
        <f>IF(OR('TRI-1'!CX29 ="",'TRI-1'!CX29&lt;0,'TRI-1'!CX29  &gt;10),"",IF((ROUND(TRUNC(('TRI-1'!CX29  ),2),0))=10,"A+",IF((ROUND(TRUNC(('TRI-1'!CX29  ),2),0))=9,"A-",IF((ROUND(TRUNC(('TRI-1'!CX29   ),2),0))=8,"B+",IF((ROUND(TRUNC(('TRI-1'!CX29 ),2),0))=7,"B-",IF((ROUND(TRUNC(('TRI-1'!CX29  ),2),0))=6,"C+",IF((ROUND(TRUNC(('TRI-1'!CX29  ),2),0))=5,"C-",IF((ROUND(TRUNC(('TRI-1'!CX29  ),2),0))=4,"D+",IF((ROUND(TRUNC(('TRI-1'!CX29 ),2),0))=3,"D-",IF((ROUND(TRUNC(('TRI-1'!CX29 ),2),0))=2,"E+",IF((ROUND(TRUNC(('TRI-1'!CX29  ),2),0))&lt;=1,"E-","")))))))))))</f>
        <v>A+</v>
      </c>
      <c r="CY29" s="51" t="str">
        <f>IF(OR('TRI-1'!CY29 ="",'TRI-1'!CY29&lt;0,'TRI-1'!CY29  &gt;10),"",IF((ROUND(TRUNC(('TRI-1'!CY29  ),2),0))=10,"A+",IF((ROUND(TRUNC(('TRI-1'!CY29  ),2),0))=9,"A-",IF((ROUND(TRUNC(('TRI-1'!CY29   ),2),0))=8,"B+",IF((ROUND(TRUNC(('TRI-1'!CY29 ),2),0))=7,"B-",IF((ROUND(TRUNC(('TRI-1'!CY29  ),2),0))=6,"C+",IF((ROUND(TRUNC(('TRI-1'!CY29  ),2),0))=5,"C-",IF((ROUND(TRUNC(('TRI-1'!CY29  ),2),0))=4,"D+",IF((ROUND(TRUNC(('TRI-1'!CY29 ),2),0))=3,"D-",IF((ROUND(TRUNC(('TRI-1'!CY29 ),2),0))=2,"E+",IF((ROUND(TRUNC(('TRI-1'!CY29  ),2),0))&lt;=1,"E-","")))))))))))</f>
        <v>A+</v>
      </c>
      <c r="CZ29" s="51" t="str">
        <f>IF(OR('TRI-1'!CZ29 ="",'TRI-1'!CZ29&lt;0,'TRI-1'!CZ29  &gt;10),"",IF((ROUND(TRUNC(('TRI-1'!CZ29  ),2),0))=10,"A+",IF((ROUND(TRUNC(('TRI-1'!CZ29  ),2),0))=9,"A-",IF((ROUND(TRUNC(('TRI-1'!CZ29   ),2),0))=8,"B+",IF((ROUND(TRUNC(('TRI-1'!CZ29 ),2),0))=7,"B-",IF((ROUND(TRUNC(('TRI-1'!CZ29  ),2),0))=6,"C+",IF((ROUND(TRUNC(('TRI-1'!CZ29  ),2),0))=5,"C-",IF((ROUND(TRUNC(('TRI-1'!CZ29  ),2),0))=4,"D+",IF((ROUND(TRUNC(('TRI-1'!CZ29 ),2),0))=3,"D-",IF((ROUND(TRUNC(('TRI-1'!CZ29 ),2),0))=2,"E+",IF((ROUND(TRUNC(('TRI-1'!CZ29  ),2),0))&lt;=1,"E-","")))))))))))</f>
        <v>A+</v>
      </c>
      <c r="DA29" s="51" t="str">
        <f>IF(OR('TRI-1'!DA29 ="",'TRI-1'!DA29&lt;0,'TRI-1'!DA29  &gt;10),"",IF((ROUND(TRUNC(('TRI-1'!DA29  ),2),0))=10,"A+",IF((ROUND(TRUNC(('TRI-1'!DA29  ),2),0))=9,"A-",IF((ROUND(TRUNC(('TRI-1'!DA29   ),2),0))=8,"B+",IF((ROUND(TRUNC(('TRI-1'!DA29 ),2),0))=7,"B-",IF((ROUND(TRUNC(('TRI-1'!DA29  ),2),0))=6,"C+",IF((ROUND(TRUNC(('TRI-1'!DA29  ),2),0))=5,"C-",IF((ROUND(TRUNC(('TRI-1'!DA29  ),2),0))=4,"D+",IF((ROUND(TRUNC(('TRI-1'!DA29 ),2),0))=3,"D-",IF((ROUND(TRUNC(('TRI-1'!DA29 ),2),0))=2,"E+",IF((ROUND(TRUNC(('TRI-1'!DA29  ),2),0))&lt;=1,"E-","")))))))))))</f>
        <v>A+</v>
      </c>
      <c r="DB29" s="51" t="str">
        <f>IF(OR('TRI-1'!DB29 ="",'TRI-1'!DB29&lt;0,'TRI-1'!DB29  &gt;10),"",IF((ROUND(TRUNC(('TRI-1'!DB29  ),2),0))=10,"A+",IF((ROUND(TRUNC(('TRI-1'!DB29  ),2),0))=9,"A-",IF((ROUND(TRUNC(('TRI-1'!DB29   ),2),0))=8,"B+",IF((ROUND(TRUNC(('TRI-1'!DB29 ),2),0))=7,"B-",IF((ROUND(TRUNC(('TRI-1'!DB29  ),2),0))=6,"C+",IF((ROUND(TRUNC(('TRI-1'!DB29  ),2),0))=5,"C-",IF((ROUND(TRUNC(('TRI-1'!DB29  ),2),0))=4,"D+",IF((ROUND(TRUNC(('TRI-1'!DB29 ),2),0))=3,"D-",IF((ROUND(TRUNC(('TRI-1'!DB29 ),2),0))=2,"E+",IF((ROUND(TRUNC(('TRI-1'!DB29  ),2),0))&lt;=1,"E-","")))))))))))</f>
        <v>A+</v>
      </c>
      <c r="DC29" s="51" t="str">
        <f>IF(OR('TRI-1'!DC29 ="",'TRI-1'!DC29&lt;0,'TRI-1'!DC29  &gt;10),"",IF((ROUND(TRUNC(('TRI-1'!DC29  ),2),0))=10,"A+",IF((ROUND(TRUNC(('TRI-1'!DC29  ),2),0))=9,"A-",IF((ROUND(TRUNC(('TRI-1'!DC29   ),2),0))=8,"B+",IF((ROUND(TRUNC(('TRI-1'!DC29 ),2),0))=7,"B-",IF((ROUND(TRUNC(('TRI-1'!DC29  ),2),0))=6,"C+",IF((ROUND(TRUNC(('TRI-1'!DC29  ),2),0))=5,"C-",IF((ROUND(TRUNC(('TRI-1'!DC29  ),2),0))=4,"D+",IF((ROUND(TRUNC(('TRI-1'!DC29 ),2),0))=3,"D-",IF((ROUND(TRUNC(('TRI-1'!DC29 ),2),0))=2,"E+",IF((ROUND(TRUNC(('TRI-1'!DC29  ),2),0))&lt;=1,"E-","")))))))))))</f>
        <v>A+</v>
      </c>
      <c r="DD29" s="51" t="str">
        <f>IF(OR('TRI-1'!DD29 ="",'TRI-1'!DD29&lt;0,'TRI-1'!DD29  &gt;10),"",IF((ROUND(TRUNC(('TRI-1'!DD29  ),2),0))=10,"A+",IF((ROUND(TRUNC(('TRI-1'!DD29  ),2),0))=9,"A-",IF((ROUND(TRUNC(('TRI-1'!DD29   ),2),0))=8,"B+",IF((ROUND(TRUNC(('TRI-1'!DD29 ),2),0))=7,"B-",IF((ROUND(TRUNC(('TRI-1'!DD29  ),2),0))=6,"C+",IF((ROUND(TRUNC(('TRI-1'!DD29  ),2),0))=5,"C-",IF((ROUND(TRUNC(('TRI-1'!DD29  ),2),0))=4,"D+",IF((ROUND(TRUNC(('TRI-1'!DD29 ),2),0))=3,"D-",IF((ROUND(TRUNC(('TRI-1'!DD29 ),2),0))=2,"E+",IF((ROUND(TRUNC(('TRI-1'!DD29  ),2),0))&lt;=1,"E-","")))))))))))</f>
        <v>B+</v>
      </c>
      <c r="DE29" s="51" t="str">
        <f>IF(OR('TRI-1'!DE29 ="",'TRI-1'!DE29&lt;0,'TRI-1'!DE29  &gt;10),"",IF((ROUND(TRUNC(('TRI-1'!DE29  ),2),0))=10,"A+",IF((ROUND(TRUNC(('TRI-1'!DE29  ),2),0))=9,"A-",IF((ROUND(TRUNC(('TRI-1'!DE29   ),2),0))=8,"B+",IF((ROUND(TRUNC(('TRI-1'!DE29 ),2),0))=7,"B-",IF((ROUND(TRUNC(('TRI-1'!DE29  ),2),0))=6,"C+",IF((ROUND(TRUNC(('TRI-1'!DE29  ),2),0))=5,"C-",IF((ROUND(TRUNC(('TRI-1'!DE29  ),2),0))=4,"D+",IF((ROUND(TRUNC(('TRI-1'!DE29 ),2),0))=3,"D-",IF((ROUND(TRUNC(('TRI-1'!DE29 ),2),0))=2,"E+",IF((ROUND(TRUNC(('TRI-1'!DE29  ),2),0))&lt;=1,"E-","")))))))))))</f>
        <v>B+</v>
      </c>
      <c r="DF29" s="51" t="str">
        <f>IF(OR('TRI-1'!DF29 ="",'TRI-1'!DF29&lt;0,'TRI-1'!DF29  &gt;10),"",IF((ROUND(TRUNC(('TRI-1'!DF29  ),2),0))=10,"A+",IF((ROUND(TRUNC(('TRI-1'!DF29  ),2),0))=9,"A-",IF((ROUND(TRUNC(('TRI-1'!DF29   ),2),0))=8,"B+",IF((ROUND(TRUNC(('TRI-1'!DF29 ),2),0))=7,"B-",IF((ROUND(TRUNC(('TRI-1'!DF29  ),2),0))=6,"C+",IF((ROUND(TRUNC(('TRI-1'!DF29  ),2),0))=5,"C-",IF((ROUND(TRUNC(('TRI-1'!DF29  ),2),0))=4,"D+",IF((ROUND(TRUNC(('TRI-1'!DF29 ),2),0))=3,"D-",IF((ROUND(TRUNC(('TRI-1'!DF29 ),2),0))=2,"E+",IF((ROUND(TRUNC(('TRI-1'!DF29  ),2),0))&lt;=1,"E-","")))))))))))</f>
        <v>B+</v>
      </c>
      <c r="DG29" s="51" t="str">
        <f>IF(OR('TRI-1'!DG29 ="",'TRI-1'!DG29&lt;0,'TRI-1'!DG29  &gt;10),"",IF((ROUND(TRUNC(('TRI-1'!DG29  ),2),0))=10,"A+",IF((ROUND(TRUNC(('TRI-1'!DG29  ),2),0))=9,"A-",IF((ROUND(TRUNC(('TRI-1'!DG29   ),2),0))=8,"B+",IF((ROUND(TRUNC(('TRI-1'!DG29 ),2),0))=7,"B-",IF((ROUND(TRUNC(('TRI-1'!DG29  ),2),0))=6,"C+",IF((ROUND(TRUNC(('TRI-1'!DG29  ),2),0))=5,"C-",IF((ROUND(TRUNC(('TRI-1'!DG29  ),2),0))=4,"D+",IF((ROUND(TRUNC(('TRI-1'!DG29 ),2),0))=3,"D-",IF((ROUND(TRUNC(('TRI-1'!DG29 ),2),0))=2,"E+",IF((ROUND(TRUNC(('TRI-1'!DG29  ),2),0))&lt;=1,"E-","")))))))))))</f>
        <v>B+</v>
      </c>
      <c r="DH29" s="51" t="str">
        <f>IF(OR('TRI-1'!DH29 ="",'TRI-1'!DH29&lt;0,'TRI-1'!DH29  &gt;10),"",IF((ROUND(TRUNC(('TRI-1'!DH29  ),2),0))=10,"A+",IF((ROUND(TRUNC(('TRI-1'!DH29  ),2),0))=9,"A-",IF((ROUND(TRUNC(('TRI-1'!DH29   ),2),0))=8,"B+",IF((ROUND(TRUNC(('TRI-1'!DH29 ),2),0))=7,"B-",IF((ROUND(TRUNC(('TRI-1'!DH29  ),2),0))=6,"C+",IF((ROUND(TRUNC(('TRI-1'!DH29  ),2),0))=5,"C-",IF((ROUND(TRUNC(('TRI-1'!DH29  ),2),0))=4,"D+",IF((ROUND(TRUNC(('TRI-1'!DH29 ),2),0))=3,"D-",IF((ROUND(TRUNC(('TRI-1'!DH29 ),2),0))=2,"E+",IF((ROUND(TRUNC(('TRI-1'!DH29  ),2),0))&lt;=1,"E-","")))))))))))</f>
        <v>B+</v>
      </c>
      <c r="DI29" s="51" t="str">
        <f>IF(OR('TRI-1'!DI29 ="",'TRI-1'!DI29&lt;0,'TRI-1'!DI29  &gt;10),"",IF((ROUND(TRUNC(('TRI-1'!DI29  ),2),0))=10,"A+",IF((ROUND(TRUNC(('TRI-1'!DI29  ),2),0))=9,"A-",IF((ROUND(TRUNC(('TRI-1'!DI29   ),2),0))=8,"B+",IF((ROUND(TRUNC(('TRI-1'!DI29 ),2),0))=7,"B-",IF((ROUND(TRUNC(('TRI-1'!DI29  ),2),0))=6,"C+",IF((ROUND(TRUNC(('TRI-1'!DI29  ),2),0))=5,"C-",IF((ROUND(TRUNC(('TRI-1'!DI29  ),2),0))=4,"D+",IF((ROUND(TRUNC(('TRI-1'!DI29 ),2),0))=3,"D-",IF((ROUND(TRUNC(('TRI-1'!DI29 ),2),0))=2,"E+",IF((ROUND(TRUNC(('TRI-1'!DI29  ),2),0))&lt;=1,"E-","")))))))))))</f>
        <v>B+</v>
      </c>
      <c r="DJ29" s="51" t="str">
        <f>IF(OR('TRI-1'!DJ29 ="",'TRI-1'!DJ29&lt;0,'TRI-1'!DJ29  &gt;10),"",IF((ROUND(TRUNC(('TRI-1'!DJ29  ),2),0))=10,"A+",IF((ROUND(TRUNC(('TRI-1'!DJ29  ),2),0))=9,"A-",IF((ROUND(TRUNC(('TRI-1'!DJ29   ),2),0))=8,"B+",IF((ROUND(TRUNC(('TRI-1'!DJ29 ),2),0))=7,"B-",IF((ROUND(TRUNC(('TRI-1'!DJ29  ),2),0))=6,"C+",IF((ROUND(TRUNC(('TRI-1'!DJ29  ),2),0))=5,"C-",IF((ROUND(TRUNC(('TRI-1'!DJ29  ),2),0))=4,"D+",IF((ROUND(TRUNC(('TRI-1'!DJ29 ),2),0))=3,"D-",IF((ROUND(TRUNC(('TRI-1'!DJ29 ),2),0))=2,"E+",IF((ROUND(TRUNC(('TRI-1'!DJ29  ),2),0))&lt;=1,"E-","")))))))))))</f>
        <v>B+</v>
      </c>
      <c r="DK29" s="51" t="str">
        <f>IF(OR('TRI-1'!DK29 ="",'TRI-1'!DK29&lt;0,'TRI-1'!DK29  &gt;10),"",IF((ROUND(TRUNC(('TRI-1'!DK29  ),2),0))=10,"A+",IF((ROUND(TRUNC(('TRI-1'!DK29  ),2),0))=9,"A-",IF((ROUND(TRUNC(('TRI-1'!DK29   ),2),0))=8,"B+",IF((ROUND(TRUNC(('TRI-1'!DK29 ),2),0))=7,"B-",IF((ROUND(TRUNC(('TRI-1'!DK29  ),2),0))=6,"C+",IF((ROUND(TRUNC(('TRI-1'!DK29  ),2),0))=5,"C-",IF((ROUND(TRUNC(('TRI-1'!DK29  ),2),0))=4,"D+",IF((ROUND(TRUNC(('TRI-1'!DK29 ),2),0))=3,"D-",IF((ROUND(TRUNC(('TRI-1'!DK29 ),2),0))=2,"E+",IF((ROUND(TRUNC(('TRI-1'!DK29  ),2),0))&lt;=1,"E-","")))))))))))</f>
        <v>B+</v>
      </c>
      <c r="DL29" s="51" t="str">
        <f>IF(OR('TRI-1'!DL29 ="",'TRI-1'!DL29&lt;0,'TRI-1'!DL29  &gt;10),"",IF((ROUND(TRUNC(('TRI-1'!DL29  ),2),0))=10,"A+",IF((ROUND(TRUNC(('TRI-1'!DL29  ),2),0))=9,"A-",IF((ROUND(TRUNC(('TRI-1'!DL29   ),2),0))=8,"B+",IF((ROUND(TRUNC(('TRI-1'!DL29 ),2),0))=7,"B-",IF((ROUND(TRUNC(('TRI-1'!DL29  ),2),0))=6,"C+",IF((ROUND(TRUNC(('TRI-1'!DL29  ),2),0))=5,"C-",IF((ROUND(TRUNC(('TRI-1'!DL29  ),2),0))=4,"D+",IF((ROUND(TRUNC(('TRI-1'!DL29 ),2),0))=3,"D-",IF((ROUND(TRUNC(('TRI-1'!DL29 ),2),0))=2,"E+",IF((ROUND(TRUNC(('TRI-1'!DL29  ),2),0))&lt;=1,"E-","")))))))))))</f>
        <v>B+</v>
      </c>
      <c r="DM29" s="51" t="str">
        <f>IF(OR('TRI-1'!DM29 ="",'TRI-1'!DM29&lt;0,'TRI-1'!DM29  &gt;10),"",IF((ROUND(TRUNC(('TRI-1'!DM29  ),2),0))=10,"A+",IF((ROUND(TRUNC(('TRI-1'!DM29  ),2),0))=9,"A-",IF((ROUND(TRUNC(('TRI-1'!DM29   ),2),0))=8,"B+",IF((ROUND(TRUNC(('TRI-1'!DM29 ),2),0))=7,"B-",IF((ROUND(TRUNC(('TRI-1'!DM29  ),2),0))=6,"C+",IF((ROUND(TRUNC(('TRI-1'!DM29  ),2),0))=5,"C-",IF((ROUND(TRUNC(('TRI-1'!DM29  ),2),0))=4,"D+",IF((ROUND(TRUNC(('TRI-1'!DM29 ),2),0))=3,"D-",IF((ROUND(TRUNC(('TRI-1'!DM29 ),2),0))=2,"E+",IF((ROUND(TRUNC(('TRI-1'!DM29  ),2),0))&lt;=1,"E-","")))))))))))</f>
        <v>A+</v>
      </c>
      <c r="DN29" s="51" t="str">
        <f>IF(OR('TRI-1'!DN29 ="",'TRI-1'!DN29&lt;0,'TRI-1'!DN29  &gt;10),"",IF((ROUND(TRUNC(('TRI-1'!DN29  ),2),0))=10,"A+",IF((ROUND(TRUNC(('TRI-1'!DN29  ),2),0))=9,"A-",IF((ROUND(TRUNC(('TRI-1'!DN29   ),2),0))=8,"B+",IF((ROUND(TRUNC(('TRI-1'!DN29 ),2),0))=7,"B-",IF((ROUND(TRUNC(('TRI-1'!DN29  ),2),0))=6,"C+",IF((ROUND(TRUNC(('TRI-1'!DN29  ),2),0))=5,"C-",IF((ROUND(TRUNC(('TRI-1'!DN29  ),2),0))=4,"D+",IF((ROUND(TRUNC(('TRI-1'!DN29 ),2),0))=3,"D-",IF((ROUND(TRUNC(('TRI-1'!DN29 ),2),0))=2,"E+",IF((ROUND(TRUNC(('TRI-1'!DN29  ),2),0))&lt;=1,"E-","")))))))))))</f>
        <v>A+</v>
      </c>
      <c r="DO29" s="51" t="str">
        <f>IF(OR('TRI-1'!DO29 ="",'TRI-1'!DO29&lt;0,'TRI-1'!DO29  &gt;10),"",IF((ROUND(TRUNC(('TRI-1'!DO29  ),2),0))=10,"A+",IF((ROUND(TRUNC(('TRI-1'!DO29  ),2),0))=9,"A-",IF((ROUND(TRUNC(('TRI-1'!DO29   ),2),0))=8,"B+",IF((ROUND(TRUNC(('TRI-1'!DO29 ),2),0))=7,"B-",IF((ROUND(TRUNC(('TRI-1'!DO29  ),2),0))=6,"C+",IF((ROUND(TRUNC(('TRI-1'!DO29  ),2),0))=5,"C-",IF((ROUND(TRUNC(('TRI-1'!DO29  ),2),0))=4,"D+",IF((ROUND(TRUNC(('TRI-1'!DO29 ),2),0))=3,"D-",IF((ROUND(TRUNC(('TRI-1'!DO29 ),2),0))=2,"E+",IF((ROUND(TRUNC(('TRI-1'!DO29  ),2),0))&lt;=1,"E-","")))))))))))</f>
        <v>B+</v>
      </c>
      <c r="DP29" s="51" t="str">
        <f>IF(OR('TRI-1'!DP29 ="",'TRI-1'!DP29&lt;0,'TRI-1'!DP29  &gt;10),"",IF((ROUND(TRUNC(('TRI-1'!DP29  ),2),0))=10,"A+",IF((ROUND(TRUNC(('TRI-1'!DP29  ),2),0))=9,"A-",IF((ROUND(TRUNC(('TRI-1'!DP29   ),2),0))=8,"B+",IF((ROUND(TRUNC(('TRI-1'!DP29 ),2),0))=7,"B-",IF((ROUND(TRUNC(('TRI-1'!DP29  ),2),0))=6,"C+",IF((ROUND(TRUNC(('TRI-1'!DP29  ),2),0))=5,"C-",IF((ROUND(TRUNC(('TRI-1'!DP29  ),2),0))=4,"D+",IF((ROUND(TRUNC(('TRI-1'!DP29 ),2),0))=3,"D-",IF((ROUND(TRUNC(('TRI-1'!DP29 ),2),0))=2,"E+",IF((ROUND(TRUNC(('TRI-1'!DP29  ),2),0))&lt;=1,"E-","")))))))))))</f>
        <v>A+</v>
      </c>
      <c r="DQ29" s="51" t="str">
        <f>IF(OR('TRI-1'!DQ29 ="",'TRI-1'!DQ29&lt;0,'TRI-1'!DQ29  &gt;10),"",IF((ROUND(TRUNC(('TRI-1'!DQ29  ),2),0))=10,"A+",IF((ROUND(TRUNC(('TRI-1'!DQ29  ),2),0))=9,"A-",IF((ROUND(TRUNC(('TRI-1'!DQ29   ),2),0))=8,"B+",IF((ROUND(TRUNC(('TRI-1'!DQ29 ),2),0))=7,"B-",IF((ROUND(TRUNC(('TRI-1'!DQ29  ),2),0))=6,"C+",IF((ROUND(TRUNC(('TRI-1'!DQ29  ),2),0))=5,"C-",IF((ROUND(TRUNC(('TRI-1'!DQ29  ),2),0))=4,"D+",IF((ROUND(TRUNC(('TRI-1'!DQ29 ),2),0))=3,"D-",IF((ROUND(TRUNC(('TRI-1'!DQ29 ),2),0))=2,"E+",IF((ROUND(TRUNC(('TRI-1'!DQ29  ),2),0))&lt;=1,"E-","")))))))))))</f>
        <v>A+</v>
      </c>
      <c r="DR29" s="51" t="str">
        <f>IF(OR('TRI-1'!DR29 ="",'TRI-1'!DR29&lt;0,'TRI-1'!DR29  &gt;10),"",IF((ROUND(TRUNC(('TRI-1'!DR29  ),2),0))=10,"A+",IF((ROUND(TRUNC(('TRI-1'!DR29  ),2),0))=9,"A-",IF((ROUND(TRUNC(('TRI-1'!DR29   ),2),0))=8,"B+",IF((ROUND(TRUNC(('TRI-1'!DR29 ),2),0))=7,"B-",IF((ROUND(TRUNC(('TRI-1'!DR29  ),2),0))=6,"C+",IF((ROUND(TRUNC(('TRI-1'!DR29  ),2),0))=5,"C-",IF((ROUND(TRUNC(('TRI-1'!DR29  ),2),0))=4,"D+",IF((ROUND(TRUNC(('TRI-1'!DR29 ),2),0))=3,"D-",IF((ROUND(TRUNC(('TRI-1'!DR29 ),2),0))=2,"E+",IF((ROUND(TRUNC(('TRI-1'!DR29  ),2),0))&lt;=1,"E-","")))))))))))</f>
        <v>A+</v>
      </c>
      <c r="DS29" s="51" t="str">
        <f>IF(OR('TRI-1'!DS29 ="",'TRI-1'!DS29&lt;0,'TRI-1'!DS29  &gt;10),"",IF((ROUND(TRUNC(('TRI-1'!DS29  ),2),0))=10,"A+",IF((ROUND(TRUNC(('TRI-1'!DS29  ),2),0))=9,"A-",IF((ROUND(TRUNC(('TRI-1'!DS29   ),2),0))=8,"B+",IF((ROUND(TRUNC(('TRI-1'!DS29 ),2),0))=7,"B-",IF((ROUND(TRUNC(('TRI-1'!DS29  ),2),0))=6,"C+",IF((ROUND(TRUNC(('TRI-1'!DS29  ),2),0))=5,"C-",IF((ROUND(TRUNC(('TRI-1'!DS29  ),2),0))=4,"D+",IF((ROUND(TRUNC(('TRI-1'!DS29 ),2),0))=3,"D-",IF((ROUND(TRUNC(('TRI-1'!DS29 ),2),0))=2,"E+",IF((ROUND(TRUNC(('TRI-1'!DS29  ),2),0))&lt;=1,"E-","")))))))))))</f>
        <v>A+</v>
      </c>
      <c r="DT29" s="51" t="str">
        <f>IF(OR('TRI-1'!DT29 ="",'TRI-1'!DT29&lt;0,'TRI-1'!DT29  &gt;10),"",IF((ROUND(TRUNC(('TRI-1'!DT29  ),2),0))=10,"A+",IF((ROUND(TRUNC(('TRI-1'!DT29  ),2),0))=9,"A-",IF((ROUND(TRUNC(('TRI-1'!DT29   ),2),0))=8,"B+",IF((ROUND(TRUNC(('TRI-1'!DT29 ),2),0))=7,"B-",IF((ROUND(TRUNC(('TRI-1'!DT29  ),2),0))=6,"C+",IF((ROUND(TRUNC(('TRI-1'!DT29  ),2),0))=5,"C-",IF((ROUND(TRUNC(('TRI-1'!DT29  ),2),0))=4,"D+",IF((ROUND(TRUNC(('TRI-1'!DT29 ),2),0))=3,"D-",IF((ROUND(TRUNC(('TRI-1'!DT29 ),2),0))=2,"E+",IF((ROUND(TRUNC(('TRI-1'!DT29  ),2),0))&lt;=1,"E-","")))))))))))</f>
        <v>A+</v>
      </c>
      <c r="DU29" s="51" t="str">
        <f>IF(OR('TRI-1'!DU29 ="",'TRI-1'!DU29&lt;0,'TRI-1'!DU29  &gt;10),"",IF((ROUND(TRUNC(('TRI-1'!DU29  ),2),0))=10,"A+",IF((ROUND(TRUNC(('TRI-1'!DU29  ),2),0))=9,"A-",IF((ROUND(TRUNC(('TRI-1'!DU29   ),2),0))=8,"B+",IF((ROUND(TRUNC(('TRI-1'!DU29 ),2),0))=7,"B-",IF((ROUND(TRUNC(('TRI-1'!DU29  ),2),0))=6,"C+",IF((ROUND(TRUNC(('TRI-1'!DU29  ),2),0))=5,"C-",IF((ROUND(TRUNC(('TRI-1'!DU29  ),2),0))=4,"D+",IF((ROUND(TRUNC(('TRI-1'!DU29 ),2),0))=3,"D-",IF((ROUND(TRUNC(('TRI-1'!DU29 ),2),0))=2,"E+",IF((ROUND(TRUNC(('TRI-1'!DU29  ),2),0))&lt;=1,"E-","")))))))))))</f>
        <v>A+</v>
      </c>
      <c r="DV29" s="51" t="str">
        <f>IF(OR('TRI-1'!DV29 ="",'TRI-1'!DV29&lt;0,'TRI-1'!DV29  &gt;10),"",IF((ROUND(TRUNC(('TRI-1'!DV29  ),2),0))=10,"A+",IF((ROUND(TRUNC(('TRI-1'!DV29  ),2),0))=9,"A-",IF((ROUND(TRUNC(('TRI-1'!DV29   ),2),0))=8,"B+",IF((ROUND(TRUNC(('TRI-1'!DV29 ),2),0))=7,"B-",IF((ROUND(TRUNC(('TRI-1'!DV29  ),2),0))=6,"C+",IF((ROUND(TRUNC(('TRI-1'!DV29  ),2),0))=5,"C-",IF((ROUND(TRUNC(('TRI-1'!DV29  ),2),0))=4,"D+",IF((ROUND(TRUNC(('TRI-1'!DV29 ),2),0))=3,"D-",IF((ROUND(TRUNC(('TRI-1'!DV29 ),2),0))=2,"E+",IF((ROUND(TRUNC(('TRI-1'!DV29  ),2),0))&lt;=1,"E-","")))))))))))</f>
        <v>A+</v>
      </c>
      <c r="DW29" s="51" t="str">
        <f>IF(OR('TRI-1'!DW29 ="",'TRI-1'!DW29&lt;0,'TRI-1'!DW29  &gt;10),"",IF((ROUND(TRUNC(('TRI-1'!DW29  ),2),0))=10,"A+",IF((ROUND(TRUNC(('TRI-1'!DW29  ),2),0))=9,"A-",IF((ROUND(TRUNC(('TRI-1'!DW29   ),2),0))=8,"B+",IF((ROUND(TRUNC(('TRI-1'!DW29 ),2),0))=7,"B-",IF((ROUND(TRUNC(('TRI-1'!DW29  ),2),0))=6,"C+",IF((ROUND(TRUNC(('TRI-1'!DW29  ),2),0))=5,"C-",IF((ROUND(TRUNC(('TRI-1'!DW29  ),2),0))=4,"D+",IF((ROUND(TRUNC(('TRI-1'!DW29 ),2),0))=3,"D-",IF((ROUND(TRUNC(('TRI-1'!DW29 ),2),0))=2,"E+",IF((ROUND(TRUNC(('TRI-1'!DW29  ),2),0))&lt;=1,"E-","")))))))))))</f>
        <v>A+</v>
      </c>
      <c r="DX29" s="51" t="str">
        <f>IF(OR('TRI-1'!DX29 ="",'TRI-1'!DX29&lt;0,'TRI-1'!DX29  &gt;10),"",IF((ROUND(TRUNC(('TRI-1'!DX29  ),2),0))=10,"A+",IF((ROUND(TRUNC(('TRI-1'!DX29  ),2),0))=9,"A-",IF((ROUND(TRUNC(('TRI-1'!DX29   ),2),0))=8,"B+",IF((ROUND(TRUNC(('TRI-1'!DX29 ),2),0))=7,"B-",IF((ROUND(TRUNC(('TRI-1'!DX29  ),2),0))=6,"C+",IF((ROUND(TRUNC(('TRI-1'!DX29  ),2),0))=5,"C-",IF((ROUND(TRUNC(('TRI-1'!DX29  ),2),0))=4,"D+",IF((ROUND(TRUNC(('TRI-1'!DX29 ),2),0))=3,"D-",IF((ROUND(TRUNC(('TRI-1'!DX29 ),2),0))=2,"E+",IF((ROUND(TRUNC(('TRI-1'!DX29  ),2),0))&lt;=1,"E-","")))))))))))</f>
        <v>A+</v>
      </c>
      <c r="DY29" s="51" t="str">
        <f>IF(OR('TRI-1'!DY29 ="",'TRI-1'!DY29&lt;0,'TRI-1'!DY29  &gt;10),"",IF((ROUND(TRUNC(('TRI-1'!DY29  ),2),0))=10,"A+",IF((ROUND(TRUNC(('TRI-1'!DY29  ),2),0))=9,"A-",IF((ROUND(TRUNC(('TRI-1'!DY29   ),2),0))=8,"B+",IF((ROUND(TRUNC(('TRI-1'!DY29 ),2),0))=7,"B-",IF((ROUND(TRUNC(('TRI-1'!DY29  ),2),0))=6,"C+",IF((ROUND(TRUNC(('TRI-1'!DY29  ),2),0))=5,"C-",IF((ROUND(TRUNC(('TRI-1'!DY29  ),2),0))=4,"D+",IF((ROUND(TRUNC(('TRI-1'!DY29 ),2),0))=3,"D-",IF((ROUND(TRUNC(('TRI-1'!DY29 ),2),0))=2,"E+",IF((ROUND(TRUNC(('TRI-1'!DY29  ),2),0))&lt;=1,"E-","")))))))))))</f>
        <v>A+</v>
      </c>
      <c r="DZ29" s="51" t="str">
        <f>IF(OR('TRI-1'!DZ29 ="",'TRI-1'!DZ29&lt;0,'TRI-1'!DZ29  &gt;10),"",IF((ROUND(TRUNC(('TRI-1'!DZ29  ),2),0))=10,"A+",IF((ROUND(TRUNC(('TRI-1'!DZ29  ),2),0))=9,"A-",IF((ROUND(TRUNC(('TRI-1'!DZ29   ),2),0))=8,"B+",IF((ROUND(TRUNC(('TRI-1'!DZ29 ),2),0))=7,"B-",IF((ROUND(TRUNC(('TRI-1'!DZ29  ),2),0))=6,"C+",IF((ROUND(TRUNC(('TRI-1'!DZ29  ),2),0))=5,"C-",IF((ROUND(TRUNC(('TRI-1'!DZ29  ),2),0))=4,"D+",IF((ROUND(TRUNC(('TRI-1'!DZ29 ),2),0))=3,"D-",IF((ROUND(TRUNC(('TRI-1'!DZ29 ),2),0))=2,"E+",IF((ROUND(TRUNC(('TRI-1'!DZ29  ),2),0))&lt;=1,"E-","")))))))))))</f>
        <v>A+</v>
      </c>
      <c r="EA29" s="51" t="str">
        <f>IF(OR('TRI-1'!EA29 ="",'TRI-1'!EA29&lt;0,'TRI-1'!EA29  &gt;10),"",IF((ROUND(TRUNC(('TRI-1'!EA29  ),2),0))=10,"A+",IF((ROUND(TRUNC(('TRI-1'!EA29  ),2),0))=9,"A-",IF((ROUND(TRUNC(('TRI-1'!EA29   ),2),0))=8,"B+",IF((ROUND(TRUNC(('TRI-1'!EA29 ),2),0))=7,"B-",IF((ROUND(TRUNC(('TRI-1'!EA29  ),2),0))=6,"C+",IF((ROUND(TRUNC(('TRI-1'!EA29  ),2),0))=5,"C-",IF((ROUND(TRUNC(('TRI-1'!EA29  ),2),0))=4,"D+",IF((ROUND(TRUNC(('TRI-1'!EA29 ),2),0))=3,"D-",IF((ROUND(TRUNC(('TRI-1'!EA29 ),2),0))=2,"E+",IF((ROUND(TRUNC(('TRI-1'!EA29  ),2),0))&lt;=1,"E-","")))))))))))</f>
        <v>A+</v>
      </c>
      <c r="EB29" s="51" t="str">
        <f>IF(OR('TRI-1'!EB29 ="",'TRI-1'!EB29&lt;0,'TRI-1'!EB29  &gt;10),"",IF((ROUND(TRUNC(('TRI-1'!EB29  ),2),0))=10,"A+",IF((ROUND(TRUNC(('TRI-1'!EB29  ),2),0))=9,"A-",IF((ROUND(TRUNC(('TRI-1'!EB29   ),2),0))=8,"B+",IF((ROUND(TRUNC(('TRI-1'!EB29 ),2),0))=7,"B-",IF((ROUND(TRUNC(('TRI-1'!EB29  ),2),0))=6,"C+",IF((ROUND(TRUNC(('TRI-1'!EB29  ),2),0))=5,"C-",IF((ROUND(TRUNC(('TRI-1'!EB29  ),2),0))=4,"D+",IF((ROUND(TRUNC(('TRI-1'!EB29 ),2),0))=3,"D-",IF((ROUND(TRUNC(('TRI-1'!EB29 ),2),0))=2,"E+",IF((ROUND(TRUNC(('TRI-1'!EB29  ),2),0))&lt;=1,"E-","")))))))))))</f>
        <v>A+</v>
      </c>
      <c r="EC29" s="51" t="str">
        <f>IF(OR('TRI-1'!EC29 ="",'TRI-1'!EC29&lt;0,'TRI-1'!EC29  &gt;10),"",IF((ROUND(TRUNC(('TRI-1'!EC29  ),2),0))=10,"A+",IF((ROUND(TRUNC(('TRI-1'!EC29  ),2),0))=9,"A-",IF((ROUND(TRUNC(('TRI-1'!EC29   ),2),0))=8,"B+",IF((ROUND(TRUNC(('TRI-1'!EC29 ),2),0))=7,"B-",IF((ROUND(TRUNC(('TRI-1'!EC29  ),2),0))=6,"C+",IF((ROUND(TRUNC(('TRI-1'!EC29  ),2),0))=5,"C-",IF((ROUND(TRUNC(('TRI-1'!EC29  ),2),0))=4,"D+",IF((ROUND(TRUNC(('TRI-1'!EC29 ),2),0))=3,"D-",IF((ROUND(TRUNC(('TRI-1'!EC29 ),2),0))=2,"E+",IF((ROUND(TRUNC(('TRI-1'!EC29  ),2),0))&lt;=1,"E-","")))))))))))</f>
        <v>A+</v>
      </c>
      <c r="ED29" s="51" t="str">
        <f>IF(OR('TRI-1'!ED29 ="",'TRI-1'!ED29&lt;0,'TRI-1'!ED29  &gt;10),"",IF((ROUND(TRUNC(('TRI-1'!ED29  ),2),0))=10,"A+",IF((ROUND(TRUNC(('TRI-1'!ED29  ),2),0))=9,"A-",IF((ROUND(TRUNC(('TRI-1'!ED29   ),2),0))=8,"B+",IF((ROUND(TRUNC(('TRI-1'!ED29 ),2),0))=7,"B-",IF((ROUND(TRUNC(('TRI-1'!ED29  ),2),0))=6,"C+",IF((ROUND(TRUNC(('TRI-1'!ED29  ),2),0))=5,"C-",IF((ROUND(TRUNC(('TRI-1'!ED29  ),2),0))=4,"D+",IF((ROUND(TRUNC(('TRI-1'!ED29 ),2),0))=3,"D-",IF((ROUND(TRUNC(('TRI-1'!ED29 ),2),0))=2,"E+",IF((ROUND(TRUNC(('TRI-1'!ED29  ),2),0))&lt;=1,"E-","")))))))))))</f>
        <v>A+</v>
      </c>
      <c r="EE29" s="51" t="str">
        <f>IF(OR('TRI-1'!EE29 ="",'TRI-1'!EE29&lt;0,'TRI-1'!EE29  &gt;10),"",IF((ROUND(TRUNC(('TRI-1'!EE29  ),2),0))=10,"A+",IF((ROUND(TRUNC(('TRI-1'!EE29  ),2),0))=9,"A-",IF((ROUND(TRUNC(('TRI-1'!EE29   ),2),0))=8,"B+",IF((ROUND(TRUNC(('TRI-1'!EE29 ),2),0))=7,"B-",IF((ROUND(TRUNC(('TRI-1'!EE29  ),2),0))=6,"C+",IF((ROUND(TRUNC(('TRI-1'!EE29  ),2),0))=5,"C-",IF((ROUND(TRUNC(('TRI-1'!EE29  ),2),0))=4,"D+",IF((ROUND(TRUNC(('TRI-1'!EE29 ),2),0))=3,"D-",IF((ROUND(TRUNC(('TRI-1'!EE29 ),2),0))=2,"E+",IF((ROUND(TRUNC(('TRI-1'!EE29  ),2),0))&lt;=1,"E-","")))))))))))</f>
        <v>A+</v>
      </c>
      <c r="EF29" s="51" t="str">
        <f>IF(OR('TRI-1'!EF29 ="",'TRI-1'!EF29&lt;0,'TRI-1'!EF29  &gt;10),"",IF((ROUND(TRUNC(('TRI-1'!EF29  ),2),0))=10,"A+",IF((ROUND(TRUNC(('TRI-1'!EF29  ),2),0))=9,"A-",IF((ROUND(TRUNC(('TRI-1'!EF29   ),2),0))=8,"B+",IF((ROUND(TRUNC(('TRI-1'!EF29 ),2),0))=7,"B-",IF((ROUND(TRUNC(('TRI-1'!EF29  ),2),0))=6,"C+",IF((ROUND(TRUNC(('TRI-1'!EF29  ),2),0))=5,"C-",IF((ROUND(TRUNC(('TRI-1'!EF29  ),2),0))=4,"D+",IF((ROUND(TRUNC(('TRI-1'!EF29 ),2),0))=3,"D-",IF((ROUND(TRUNC(('TRI-1'!EF29 ),2),0))=2,"E+",IF((ROUND(TRUNC(('TRI-1'!EF29  ),2),0))&lt;=1,"E-","")))))))))))</f>
        <v>A+</v>
      </c>
      <c r="EG29" s="51" t="str">
        <f>IF(OR('TRI-1'!EG29 ="",'TRI-1'!EG29&lt;0,'TRI-1'!EG29  &gt;10),"",IF((ROUND(TRUNC(('TRI-1'!EG29  ),2),0))=10,"A+",IF((ROUND(TRUNC(('TRI-1'!EG29  ),2),0))=9,"A-",IF((ROUND(TRUNC(('TRI-1'!EG29   ),2),0))=8,"B+",IF((ROUND(TRUNC(('TRI-1'!EG29 ),2),0))=7,"B-",IF((ROUND(TRUNC(('TRI-1'!EG29  ),2),0))=6,"C+",IF((ROUND(TRUNC(('TRI-1'!EG29  ),2),0))=5,"C-",IF((ROUND(TRUNC(('TRI-1'!EG29  ),2),0))=4,"D+",IF((ROUND(TRUNC(('TRI-1'!EG29 ),2),0))=3,"D-",IF((ROUND(TRUNC(('TRI-1'!EG29 ),2),0))=2,"E+",IF((ROUND(TRUNC(('TRI-1'!EG29  ),2),0))&lt;=1,"E-","")))))))))))</f>
        <v>A+</v>
      </c>
      <c r="EH29" s="51" t="str">
        <f>IF(OR('TRI-1'!EH29 ="",'TRI-1'!EH29&lt;0,'TRI-1'!EH29  &gt;10),"",IF((ROUND(TRUNC(('TRI-1'!EH29  ),2),0))=10,"A+",IF((ROUND(TRUNC(('TRI-1'!EH29  ),2),0))=9,"A-",IF((ROUND(TRUNC(('TRI-1'!EH29   ),2),0))=8,"B+",IF((ROUND(TRUNC(('TRI-1'!EH29 ),2),0))=7,"B-",IF((ROUND(TRUNC(('TRI-1'!EH29  ),2),0))=6,"C+",IF((ROUND(TRUNC(('TRI-1'!EH29  ),2),0))=5,"C-",IF((ROUND(TRUNC(('TRI-1'!EH29  ),2),0))=4,"D+",IF((ROUND(TRUNC(('TRI-1'!EH29 ),2),0))=3,"D-",IF((ROUND(TRUNC(('TRI-1'!EH29 ),2),0))=2,"E+",IF((ROUND(TRUNC(('TRI-1'!EH29  ),2),0))&lt;=1,"E-","")))))))))))</f>
        <v>A+</v>
      </c>
      <c r="EI29" s="51" t="str">
        <f>IF(OR('TRI-1'!EI29 ="",'TRI-1'!EI29&lt;0,'TRI-1'!EI29  &gt;10),"",IF((ROUND(TRUNC(('TRI-1'!EI29  ),2),0))=10,"A+",IF((ROUND(TRUNC(('TRI-1'!EI29  ),2),0))=9,"A-",IF((ROUND(TRUNC(('TRI-1'!EI29   ),2),0))=8,"B+",IF((ROUND(TRUNC(('TRI-1'!EI29 ),2),0))=7,"B-",IF((ROUND(TRUNC(('TRI-1'!EI29  ),2),0))=6,"C+",IF((ROUND(TRUNC(('TRI-1'!EI29  ),2),0))=5,"C-",IF((ROUND(TRUNC(('TRI-1'!EI29  ),2),0))=4,"D+",IF((ROUND(TRUNC(('TRI-1'!EI29 ),2),0))=3,"D-",IF((ROUND(TRUNC(('TRI-1'!EI29 ),2),0))=2,"E+",IF((ROUND(TRUNC(('TRI-1'!EI29  ),2),0))&lt;=1,"E-","")))))))))))</f>
        <v>A+</v>
      </c>
      <c r="EJ29" s="51" t="str">
        <f>IF(OR('TRI-1'!EJ29 ="",'TRI-1'!EJ29&lt;0,'TRI-1'!EJ29  &gt;10),"",IF((ROUND(TRUNC(('TRI-1'!EJ29  ),2),0))=10,"A+",IF((ROUND(TRUNC(('TRI-1'!EJ29  ),2),0))=9,"A-",IF((ROUND(TRUNC(('TRI-1'!EJ29   ),2),0))=8,"B+",IF((ROUND(TRUNC(('TRI-1'!EJ29 ),2),0))=7,"B-",IF((ROUND(TRUNC(('TRI-1'!EJ29  ),2),0))=6,"C+",IF((ROUND(TRUNC(('TRI-1'!EJ29  ),2),0))=5,"C-",IF((ROUND(TRUNC(('TRI-1'!EJ29  ),2),0))=4,"D+",IF((ROUND(TRUNC(('TRI-1'!EJ29 ),2),0))=3,"D-",IF((ROUND(TRUNC(('TRI-1'!EJ29 ),2),0))=2,"E+",IF((ROUND(TRUNC(('TRI-1'!EJ29  ),2),0))&lt;=1,"E-","")))))))))))</f>
        <v>A+</v>
      </c>
      <c r="EK29" s="51" t="str">
        <f>IF(OR('TRI-1'!EK29 ="",'TRI-1'!EK29&lt;0,'TRI-1'!EK29  &gt;10),"",IF((ROUND(TRUNC(('TRI-1'!EK29  ),2),0))=10,"A+",IF((ROUND(TRUNC(('TRI-1'!EK29  ),2),0))=9,"A-",IF((ROUND(TRUNC(('TRI-1'!EK29   ),2),0))=8,"B+",IF((ROUND(TRUNC(('TRI-1'!EK29 ),2),0))=7,"B-",IF((ROUND(TRUNC(('TRI-1'!EK29  ),2),0))=6,"C+",IF((ROUND(TRUNC(('TRI-1'!EK29  ),2),0))=5,"C-",IF((ROUND(TRUNC(('TRI-1'!EK29  ),2),0))=4,"D+",IF((ROUND(TRUNC(('TRI-1'!EK29 ),2),0))=3,"D-",IF((ROUND(TRUNC(('TRI-1'!EK29 ),2),0))=2,"E+",IF((ROUND(TRUNC(('TRI-1'!EK29  ),2),0))&lt;=1,"E-","")))))))))))</f>
        <v>A+</v>
      </c>
      <c r="EL29" s="51" t="str">
        <f>IF(OR('TRI-1'!EL29 ="",'TRI-1'!EL29&lt;0,'TRI-1'!EL29  &gt;10),"",IF((ROUND(TRUNC(('TRI-1'!EL29  ),2),0))=10,"A+",IF((ROUND(TRUNC(('TRI-1'!EL29  ),2),0))=9,"A-",IF((ROUND(TRUNC(('TRI-1'!EL29   ),2),0))=8,"B+",IF((ROUND(TRUNC(('TRI-1'!EL29 ),2),0))=7,"B-",IF((ROUND(TRUNC(('TRI-1'!EL29  ),2),0))=6,"C+",IF((ROUND(TRUNC(('TRI-1'!EL29  ),2),0))=5,"C-",IF((ROUND(TRUNC(('TRI-1'!EL29  ),2),0))=4,"D+",IF((ROUND(TRUNC(('TRI-1'!EL29 ),2),0))=3,"D-",IF((ROUND(TRUNC(('TRI-1'!EL29 ),2),0))=2,"E+",IF((ROUND(TRUNC(('TRI-1'!EL29  ),2),0))&lt;=1,"E-","")))))))))))</f>
        <v>A+</v>
      </c>
      <c r="EM29" s="51" t="str">
        <f>IF(OR('TRI-1'!EM29 ="",'TRI-1'!EM29&lt;0,'TRI-1'!EM29  &gt;10),"",IF((ROUND(TRUNC(('TRI-1'!EM29  ),2),0))=10,"A+",IF((ROUND(TRUNC(('TRI-1'!EM29  ),2),0))=9,"A-",IF((ROUND(TRUNC(('TRI-1'!EM29   ),2),0))=8,"B+",IF((ROUND(TRUNC(('TRI-1'!EM29 ),2),0))=7,"B-",IF((ROUND(TRUNC(('TRI-1'!EM29  ),2),0))=6,"C+",IF((ROUND(TRUNC(('TRI-1'!EM29  ),2),0))=5,"C-",IF((ROUND(TRUNC(('TRI-1'!EM29  ),2),0))=4,"D+",IF((ROUND(TRUNC(('TRI-1'!EM29 ),2),0))=3,"D-",IF((ROUND(TRUNC(('TRI-1'!EM29 ),2),0))=2,"E+",IF((ROUND(TRUNC(('TRI-1'!EM29  ),2),0))&lt;=1,"E-","")))))))))))</f>
        <v>A+</v>
      </c>
      <c r="EN29" s="51" t="str">
        <f>IF(OR('TRI-1'!EN29 ="",'TRI-1'!EN29&lt;0,'TRI-1'!EN29  &gt;10),"",IF((ROUND(TRUNC(('TRI-1'!EN29  ),2),0))=10,"A+",IF((ROUND(TRUNC(('TRI-1'!EN29  ),2),0))=9,"A-",IF((ROUND(TRUNC(('TRI-1'!EN29   ),2),0))=8,"B+",IF((ROUND(TRUNC(('TRI-1'!EN29 ),2),0))=7,"B-",IF((ROUND(TRUNC(('TRI-1'!EN29  ),2),0))=6,"C+",IF((ROUND(TRUNC(('TRI-1'!EN29  ),2),0))=5,"C-",IF((ROUND(TRUNC(('TRI-1'!EN29  ),2),0))=4,"D+",IF((ROUND(TRUNC(('TRI-1'!EN29 ),2),0))=3,"D-",IF((ROUND(TRUNC(('TRI-1'!EN29 ),2),0))=2,"E+",IF((ROUND(TRUNC(('TRI-1'!EN29  ),2),0))&lt;=1,"E-","")))))))))))</f>
        <v>A+</v>
      </c>
      <c r="EO29" s="51" t="str">
        <f>IF(OR('TRI-1'!EO29 ="",'TRI-1'!EO29&lt;0,'TRI-1'!EO29  &gt;10),"",IF((ROUND(TRUNC(('TRI-1'!EO29  ),2),0))=10,"A+",IF((ROUND(TRUNC(('TRI-1'!EO29  ),2),0))=9,"A-",IF((ROUND(TRUNC(('TRI-1'!EO29   ),2),0))=8,"B+",IF((ROUND(TRUNC(('TRI-1'!EO29 ),2),0))=7,"B-",IF((ROUND(TRUNC(('TRI-1'!EO29  ),2),0))=6,"C+",IF((ROUND(TRUNC(('TRI-1'!EO29  ),2),0))=5,"C-",IF((ROUND(TRUNC(('TRI-1'!EO29  ),2),0))=4,"D+",IF((ROUND(TRUNC(('TRI-1'!EO29 ),2),0))=3,"D-",IF((ROUND(TRUNC(('TRI-1'!EO29 ),2),0))=2,"E+",IF((ROUND(TRUNC(('TRI-1'!EO29  ),2),0))&lt;=1,"E-","")))))))))))</f>
        <v>A+</v>
      </c>
      <c r="EP29" s="51" t="str">
        <f>IF(OR('TRI-1'!EP29 ="",'TRI-1'!EP29&lt;0,'TRI-1'!EP29  &gt;10),"",IF((ROUND(TRUNC(('TRI-1'!EP29  ),2),0))=10,"A+",IF((ROUND(TRUNC(('TRI-1'!EP29  ),2),0))=9,"A-",IF((ROUND(TRUNC(('TRI-1'!EP29   ),2),0))=8,"B+",IF((ROUND(TRUNC(('TRI-1'!EP29 ),2),0))=7,"B-",IF((ROUND(TRUNC(('TRI-1'!EP29  ),2),0))=6,"C+",IF((ROUND(TRUNC(('TRI-1'!EP29  ),2),0))=5,"C-",IF((ROUND(TRUNC(('TRI-1'!EP29  ),2),0))=4,"D+",IF((ROUND(TRUNC(('TRI-1'!EP29 ),2),0))=3,"D-",IF((ROUND(TRUNC(('TRI-1'!EP29 ),2),0))=2,"E+",IF((ROUND(TRUNC(('TRI-1'!EP29  ),2),0))&lt;=1,"E-","")))))))))))</f>
        <v>A+</v>
      </c>
      <c r="EQ29" s="51" t="str">
        <f>IF(OR('TRI-1'!EQ29 ="",'TRI-1'!EQ29&lt;0,'TRI-1'!EQ29  &gt;10),"",IF((ROUND(TRUNC(('TRI-1'!EQ29  ),2),0))=10,"A+",IF((ROUND(TRUNC(('TRI-1'!EQ29  ),2),0))=9,"A-",IF((ROUND(TRUNC(('TRI-1'!EQ29   ),2),0))=8,"B+",IF((ROUND(TRUNC(('TRI-1'!EQ29 ),2),0))=7,"B-",IF((ROUND(TRUNC(('TRI-1'!EQ29  ),2),0))=6,"C+",IF((ROUND(TRUNC(('TRI-1'!EQ29  ),2),0))=5,"C-",IF((ROUND(TRUNC(('TRI-1'!EQ29  ),2),0))=4,"D+",IF((ROUND(TRUNC(('TRI-1'!EQ29 ),2),0))=3,"D-",IF((ROUND(TRUNC(('TRI-1'!EQ29 ),2),0))=2,"E+",IF((ROUND(TRUNC(('TRI-1'!EQ29  ),2),0))&lt;=1,"E-","")))))))))))</f>
        <v>A+</v>
      </c>
      <c r="ER29" s="51" t="str">
        <f>IF(OR('TRI-1'!ER29 ="",'TRI-1'!ER29&lt;0,'TRI-1'!ER29  &gt;10),"",IF((ROUND(TRUNC(('TRI-1'!ER29  ),2),0))=10,"A+",IF((ROUND(TRUNC(('TRI-1'!ER29  ),2),0))=9,"A-",IF((ROUND(TRUNC(('TRI-1'!ER29   ),2),0))=8,"B+",IF((ROUND(TRUNC(('TRI-1'!ER29 ),2),0))=7,"B-",IF((ROUND(TRUNC(('TRI-1'!ER29  ),2),0))=6,"C+",IF((ROUND(TRUNC(('TRI-1'!ER29  ),2),0))=5,"C-",IF((ROUND(TRUNC(('TRI-1'!ER29  ),2),0))=4,"D+",IF((ROUND(TRUNC(('TRI-1'!ER29 ),2),0))=3,"D-",IF((ROUND(TRUNC(('TRI-1'!ER29 ),2),0))=2,"E+",IF((ROUND(TRUNC(('TRI-1'!ER29  ),2),0))&lt;=1,"E-","")))))))))))</f>
        <v>A+</v>
      </c>
      <c r="ES29" s="51" t="str">
        <f>IF(OR('TRI-1'!ES29 ="",'TRI-1'!ES29&lt;0,'TRI-1'!ES29  &gt;10),"",IF((ROUND(TRUNC(('TRI-1'!ES29  ),2),0))=10,"A+",IF((ROUND(TRUNC(('TRI-1'!ES29  ),2),0))=9,"A-",IF((ROUND(TRUNC(('TRI-1'!ES29   ),2),0))=8,"B+",IF((ROUND(TRUNC(('TRI-1'!ES29 ),2),0))=7,"B-",IF((ROUND(TRUNC(('TRI-1'!ES29  ),2),0))=6,"C+",IF((ROUND(TRUNC(('TRI-1'!ES29  ),2),0))=5,"C-",IF((ROUND(TRUNC(('TRI-1'!ES29  ),2),0))=4,"D+",IF((ROUND(TRUNC(('TRI-1'!ES29 ),2),0))=3,"D-",IF((ROUND(TRUNC(('TRI-1'!ES29 ),2),0))=2,"E+",IF((ROUND(TRUNC(('TRI-1'!ES29  ),2),0))&lt;=1,"E-","")))))))))))</f>
        <v>A+</v>
      </c>
      <c r="ET29" s="51" t="str">
        <f>IF('TRI-1'!ET29 ="","",'TRI-1'!ET29 )</f>
        <v>S</v>
      </c>
      <c r="EU29" s="51" t="str">
        <f>IF('TRI-1'!EU29 ="","",'TRI-1'!EU29 )</f>
        <v>S</v>
      </c>
      <c r="EV29" s="51" t="str">
        <f>IF('TRI-1'!EV29 ="","",'TRI-1'!EV29 )</f>
        <v>S</v>
      </c>
      <c r="EW29" s="51" t="str">
        <f>IF('TRI-1'!EW29 ="","",'TRI-1'!EW29 )</f>
        <v>S</v>
      </c>
      <c r="EX29" s="51" t="str">
        <f>IF('TRI-1'!EX29 ="","",'TRI-1'!EX29 )</f>
        <v>S</v>
      </c>
      <c r="EY29" s="51" t="str">
        <f>IF('TRI-1'!EY29 ="","",'TRI-1'!EY29 )</f>
        <v>S</v>
      </c>
      <c r="EZ29" s="51" t="str">
        <f>IF('TRI-1'!EZ29 ="","",'TRI-1'!EZ29 )</f>
        <v>S</v>
      </c>
      <c r="FA29" s="51" t="str">
        <f>IF('TRI-1'!FA29 ="","",'TRI-1'!FA29 )</f>
        <v>F</v>
      </c>
      <c r="FB29" s="51" t="str">
        <f>IF('TRI-1'!FB29 ="","",'TRI-1'!FB29 )</f>
        <v>F</v>
      </c>
      <c r="FC29" s="51" t="str">
        <f>IF('TRI-1'!FC29 ="","",'TRI-1'!FC29 )</f>
        <v>A-</v>
      </c>
      <c r="FD29" s="51">
        <f>IF('TRI-1'!FD29 ="","",'TRI-1'!FD29 )</f>
        <v>34</v>
      </c>
      <c r="FE29" s="51" t="str">
        <f>IF('TRI-1'!FE29 ="","",'TRI-1'!FE29 )</f>
        <v>A-</v>
      </c>
      <c r="FF29" s="51" t="str">
        <f>IF('TRI-1'!FF29 ="","",'TRI-1'!FF29 )</f>
        <v/>
      </c>
      <c r="FG29" s="51" t="str">
        <f>IF('TRI-1'!FG29 ="","",'TRI-1'!FG29 )</f>
        <v/>
      </c>
      <c r="FH29" s="51">
        <f>IF('TRI-1'!FH29 ="","",'TRI-1'!FH29 )</f>
        <v>0</v>
      </c>
    </row>
    <row r="30" spans="1:164 16322:16326" ht="21" customHeight="1">
      <c r="B30" s="53">
        <v>13</v>
      </c>
      <c r="C30" s="272" t="str">
        <f>IF(NOTAS!E33&gt;"",NOTAS!E33,"")</f>
        <v>GUILLEN ABRIL JEOVANNY EMMANUEL</v>
      </c>
      <c r="D30" s="273"/>
      <c r="E30" s="273"/>
      <c r="F30" s="274"/>
      <c r="G30" s="51" t="str">
        <f>IF(OR('TRI-1'!G30 ="",'TRI-1'!G30&lt;0,'TRI-1'!G30  &gt;10),"",IF((ROUND(TRUNC(('TRI-1'!G30  ),2),0))=10,"A+",IF((ROUND(TRUNC(('TRI-1'!G30  ),2),0))=9,"A-",IF((ROUND(TRUNC(('TRI-1'!G30   ),2),0))=8,"B+",IF((ROUND(TRUNC(('TRI-1'!G30 ),2),0))=7,"B-",IF((ROUND(TRUNC(('TRI-1'!G30  ),2),0))=6,"C+",IF((ROUND(TRUNC(('TRI-1'!G30  ),2),0))=5,"C-",IF((ROUND(TRUNC(('TRI-1'!G30  ),2),0))=4,"D+",IF((ROUND(TRUNC(('TRI-1'!G30 ),2),0))=3,"D-",IF((ROUND(TRUNC(('TRI-1'!G30 ),2),0))=2,"E+",IF((ROUND(TRUNC(('TRI-1'!G30  ),2),0))&lt;=1,"E-","")))))))))))</f>
        <v>A-</v>
      </c>
      <c r="H30" s="51" t="str">
        <f>IF(OR('TRI-1'!H30 ="",'TRI-1'!H30&lt;0,'TRI-1'!H30  &gt;10),"",IF((ROUND(TRUNC(('TRI-1'!H30  ),2),0))=10,"A+",IF((ROUND(TRUNC(('TRI-1'!H30  ),2),0))=9,"A-",IF((ROUND(TRUNC(('TRI-1'!H30   ),2),0))=8,"B+",IF((ROUND(TRUNC(('TRI-1'!H30 ),2),0))=7,"B-",IF((ROUND(TRUNC(('TRI-1'!H30  ),2),0))=6,"C+",IF((ROUND(TRUNC(('TRI-1'!H30  ),2),0))=5,"C-",IF((ROUND(TRUNC(('TRI-1'!H30  ),2),0))=4,"D+",IF((ROUND(TRUNC(('TRI-1'!H30 ),2),0))=3,"D-",IF((ROUND(TRUNC(('TRI-1'!H30 ),2),0))=2,"E+",IF((ROUND(TRUNC(('TRI-1'!H30  ),2),0))&lt;=1,"E-","")))))))))))</f>
        <v>A+</v>
      </c>
      <c r="I30" s="51" t="str">
        <f>IF(OR('TRI-1'!I30 ="",'TRI-1'!I30&lt;0,'TRI-1'!I30  &gt;10),"",IF((ROUND(TRUNC(('TRI-1'!I30  ),2),0))=10,"A+",IF((ROUND(TRUNC(('TRI-1'!I30  ),2),0))=9,"A-",IF((ROUND(TRUNC(('TRI-1'!I30   ),2),0))=8,"B+",IF((ROUND(TRUNC(('TRI-1'!I30 ),2),0))=7,"B-",IF((ROUND(TRUNC(('TRI-1'!I30  ),2),0))=6,"C+",IF((ROUND(TRUNC(('TRI-1'!I30  ),2),0))=5,"C-",IF((ROUND(TRUNC(('TRI-1'!I30  ),2),0))=4,"D+",IF((ROUND(TRUNC(('TRI-1'!I30 ),2),0))=3,"D-",IF((ROUND(TRUNC(('TRI-1'!I30 ),2),0))=2,"E+",IF((ROUND(TRUNC(('TRI-1'!I30  ),2),0))&lt;=1,"E-","")))))))))))</f>
        <v>B-</v>
      </c>
      <c r="J30" s="51" t="str">
        <f>IF(OR('TRI-1'!J30 ="",'TRI-1'!J30&lt;0,'TRI-1'!J30  &gt;10),"",IF((ROUND(TRUNC(('TRI-1'!J30  ),2),0))=10,"A+",IF((ROUND(TRUNC(('TRI-1'!J30  ),2),0))=9,"A-",IF((ROUND(TRUNC(('TRI-1'!J30   ),2),0))=8,"B+",IF((ROUND(TRUNC(('TRI-1'!J30 ),2),0))=7,"B-",IF((ROUND(TRUNC(('TRI-1'!J30  ),2),0))=6,"C+",IF((ROUND(TRUNC(('TRI-1'!J30  ),2),0))=5,"C-",IF((ROUND(TRUNC(('TRI-1'!J30  ),2),0))=4,"D+",IF((ROUND(TRUNC(('TRI-1'!J30 ),2),0))=3,"D-",IF((ROUND(TRUNC(('TRI-1'!J30 ),2),0))=2,"E+",IF((ROUND(TRUNC(('TRI-1'!J30  ),2),0))&lt;=1,"E-","")))))))))))</f>
        <v>A+</v>
      </c>
      <c r="K30" s="51" t="str">
        <f>IF(OR('TRI-1'!K30 ="",'TRI-1'!K30&lt;0,'TRI-1'!K30  &gt;10),"",IF((ROUND(TRUNC(('TRI-1'!K30  ),2),0))=10,"A+",IF((ROUND(TRUNC(('TRI-1'!K30  ),2),0))=9,"A-",IF((ROUND(TRUNC(('TRI-1'!K30   ),2),0))=8,"B+",IF((ROUND(TRUNC(('TRI-1'!K30 ),2),0))=7,"B-",IF((ROUND(TRUNC(('TRI-1'!K30  ),2),0))=6,"C+",IF((ROUND(TRUNC(('TRI-1'!K30  ),2),0))=5,"C-",IF((ROUND(TRUNC(('TRI-1'!K30  ),2),0))=4,"D+",IF((ROUND(TRUNC(('TRI-1'!K30 ),2),0))=3,"D-",IF((ROUND(TRUNC(('TRI-1'!K30 ),2),0))=2,"E+",IF((ROUND(TRUNC(('TRI-1'!K30  ),2),0))&lt;=1,"E-","")))))))))))</f>
        <v>A+</v>
      </c>
      <c r="L30" s="51" t="str">
        <f>IF(OR('TRI-1'!L30 ="",'TRI-1'!L30&lt;0,'TRI-1'!L30  &gt;10),"",IF((ROUND(TRUNC(('TRI-1'!L30  ),2),0))=10,"A+",IF((ROUND(TRUNC(('TRI-1'!L30  ),2),0))=9,"A-",IF((ROUND(TRUNC(('TRI-1'!L30   ),2),0))=8,"B+",IF((ROUND(TRUNC(('TRI-1'!L30 ),2),0))=7,"B-",IF((ROUND(TRUNC(('TRI-1'!L30  ),2),0))=6,"C+",IF((ROUND(TRUNC(('TRI-1'!L30  ),2),0))=5,"C-",IF((ROUND(TRUNC(('TRI-1'!L30  ),2),0))=4,"D+",IF((ROUND(TRUNC(('TRI-1'!L30 ),2),0))=3,"D-",IF((ROUND(TRUNC(('TRI-1'!L30 ),2),0))=2,"E+",IF((ROUND(TRUNC(('TRI-1'!L30  ),2),0))&lt;=1,"E-","")))))))))))</f>
        <v>A+</v>
      </c>
      <c r="M30" s="51" t="str">
        <f>IF(OR('TRI-1'!M30 ="",'TRI-1'!M30&lt;0,'TRI-1'!M30  &gt;10),"",IF((ROUND(TRUNC(('TRI-1'!M30  ),2),0))=10,"A+",IF((ROUND(TRUNC(('TRI-1'!M30  ),2),0))=9,"A-",IF((ROUND(TRUNC(('TRI-1'!M30   ),2),0))=8,"B+",IF((ROUND(TRUNC(('TRI-1'!M30 ),2),0))=7,"B-",IF((ROUND(TRUNC(('TRI-1'!M30  ),2),0))=6,"C+",IF((ROUND(TRUNC(('TRI-1'!M30  ),2),0))=5,"C-",IF((ROUND(TRUNC(('TRI-1'!M30  ),2),0))=4,"D+",IF((ROUND(TRUNC(('TRI-1'!M30 ),2),0))=3,"D-",IF((ROUND(TRUNC(('TRI-1'!M30 ),2),0))=2,"E+",IF((ROUND(TRUNC(('TRI-1'!M30  ),2),0))&lt;=1,"E-","")))))))))))</f>
        <v>A+</v>
      </c>
      <c r="N30" s="51" t="str">
        <f>IF(OR('TRI-1'!N30 ="",'TRI-1'!N30&lt;0,'TRI-1'!N30  &gt;10),"",IF((ROUND(TRUNC(('TRI-1'!N30  ),2),0))=10,"A+",IF((ROUND(TRUNC(('TRI-1'!N30  ),2),0))=9,"A-",IF((ROUND(TRUNC(('TRI-1'!N30   ),2),0))=8,"B+",IF((ROUND(TRUNC(('TRI-1'!N30 ),2),0))=7,"B-",IF((ROUND(TRUNC(('TRI-1'!N30  ),2),0))=6,"C+",IF((ROUND(TRUNC(('TRI-1'!N30  ),2),0))=5,"C-",IF((ROUND(TRUNC(('TRI-1'!N30  ),2),0))=4,"D+",IF((ROUND(TRUNC(('TRI-1'!N30 ),2),0))=3,"D-",IF((ROUND(TRUNC(('TRI-1'!N30 ),2),0))=2,"E+",IF((ROUND(TRUNC(('TRI-1'!N30  ),2),0))&lt;=1,"E-","")))))))))))</f>
        <v>A+</v>
      </c>
      <c r="O30" s="51" t="str">
        <f>IF(OR('TRI-1'!O30 ="",'TRI-1'!O30&lt;0,'TRI-1'!O30  &gt;10),"",IF((ROUND(TRUNC(('TRI-1'!O30  ),2),0))=10,"A+",IF((ROUND(TRUNC(('TRI-1'!O30  ),2),0))=9,"A-",IF((ROUND(TRUNC(('TRI-1'!O30   ),2),0))=8,"B+",IF((ROUND(TRUNC(('TRI-1'!O30 ),2),0))=7,"B-",IF((ROUND(TRUNC(('TRI-1'!O30  ),2),0))=6,"C+",IF((ROUND(TRUNC(('TRI-1'!O30  ),2),0))=5,"C-",IF((ROUND(TRUNC(('TRI-1'!O30  ),2),0))=4,"D+",IF((ROUND(TRUNC(('TRI-1'!O30 ),2),0))=3,"D-",IF((ROUND(TRUNC(('TRI-1'!O30 ),2),0))=2,"E+",IF((ROUND(TRUNC(('TRI-1'!O30  ),2),0))&lt;=1,"E-","")))))))))))</f>
        <v>A+</v>
      </c>
      <c r="P30" s="51" t="str">
        <f>IF(OR('TRI-1'!P30 ="",'TRI-1'!P30&lt;0,'TRI-1'!P30  &gt;10),"",IF((ROUND(TRUNC(('TRI-1'!P30  ),2),0))=10,"A+",IF((ROUND(TRUNC(('TRI-1'!P30  ),2),0))=9,"A-",IF((ROUND(TRUNC(('TRI-1'!P30   ),2),0))=8,"B+",IF((ROUND(TRUNC(('TRI-1'!P30 ),2),0))=7,"B-",IF((ROUND(TRUNC(('TRI-1'!P30  ),2),0))=6,"C+",IF((ROUND(TRUNC(('TRI-1'!P30  ),2),0))=5,"C-",IF((ROUND(TRUNC(('TRI-1'!P30  ),2),0))=4,"D+",IF((ROUND(TRUNC(('TRI-1'!P30 ),2),0))=3,"D-",IF((ROUND(TRUNC(('TRI-1'!P30 ),2),0))=2,"E+",IF((ROUND(TRUNC(('TRI-1'!P30  ),2),0))&lt;=1,"E-","")))))))))))</f>
        <v>A+</v>
      </c>
      <c r="Q30" s="51" t="str">
        <f>IF(OR('TRI-1'!Q30 ="",'TRI-1'!Q30&lt;0,'TRI-1'!Q30  &gt;10),"",IF((ROUND(TRUNC(('TRI-1'!Q30  ),2),0))=10,"A+",IF((ROUND(TRUNC(('TRI-1'!Q30  ),2),0))=9,"A-",IF((ROUND(TRUNC(('TRI-1'!Q30   ),2),0))=8,"B+",IF((ROUND(TRUNC(('TRI-1'!Q30 ),2),0))=7,"B-",IF((ROUND(TRUNC(('TRI-1'!Q30  ),2),0))=6,"C+",IF((ROUND(TRUNC(('TRI-1'!Q30  ),2),0))=5,"C-",IF((ROUND(TRUNC(('TRI-1'!Q30  ),2),0))=4,"D+",IF((ROUND(TRUNC(('TRI-1'!Q30 ),2),0))=3,"D-",IF((ROUND(TRUNC(('TRI-1'!Q30 ),2),0))=2,"E+",IF((ROUND(TRUNC(('TRI-1'!Q30  ),2),0))&lt;=1,"E-","")))))))))))</f>
        <v>A+</v>
      </c>
      <c r="R30" s="51" t="str">
        <f>IF(OR('TRI-1'!R30 ="",'TRI-1'!R30&lt;0,'TRI-1'!R30  &gt;10),"",IF((ROUND(TRUNC(('TRI-1'!R30  ),2),0))=10,"A+",IF((ROUND(TRUNC(('TRI-1'!R30  ),2),0))=9,"A-",IF((ROUND(TRUNC(('TRI-1'!R30   ),2),0))=8,"B+",IF((ROUND(TRUNC(('TRI-1'!R30 ),2),0))=7,"B-",IF((ROUND(TRUNC(('TRI-1'!R30  ),2),0))=6,"C+",IF((ROUND(TRUNC(('TRI-1'!R30  ),2),0))=5,"C-",IF((ROUND(TRUNC(('TRI-1'!R30  ),2),0))=4,"D+",IF((ROUND(TRUNC(('TRI-1'!R30 ),2),0))=3,"D-",IF((ROUND(TRUNC(('TRI-1'!R30 ),2),0))=2,"E+",IF((ROUND(TRUNC(('TRI-1'!R30  ),2),0))&lt;=1,"E-","")))))))))))</f>
        <v>A+</v>
      </c>
      <c r="S30" s="51" t="str">
        <f>IF(OR('TRI-1'!S30 ="",'TRI-1'!S30&lt;0,'TRI-1'!S30  &gt;10),"",IF((ROUND(TRUNC(('TRI-1'!S30  ),2),0))=10,"A+",IF((ROUND(TRUNC(('TRI-1'!S30  ),2),0))=9,"A-",IF((ROUND(TRUNC(('TRI-1'!S30   ),2),0))=8,"B+",IF((ROUND(TRUNC(('TRI-1'!S30 ),2),0))=7,"B-",IF((ROUND(TRUNC(('TRI-1'!S30  ),2),0))=6,"C+",IF((ROUND(TRUNC(('TRI-1'!S30  ),2),0))=5,"C-",IF((ROUND(TRUNC(('TRI-1'!S30  ),2),0))=4,"D+",IF((ROUND(TRUNC(('TRI-1'!S30 ),2),0))=3,"D-",IF((ROUND(TRUNC(('TRI-1'!S30 ),2),0))=2,"E+",IF((ROUND(TRUNC(('TRI-1'!S30  ),2),0))&lt;=1,"E-","")))))))))))</f>
        <v>B+</v>
      </c>
      <c r="T30" s="51" t="str">
        <f>IF(OR('TRI-1'!T30 ="",'TRI-1'!T30&lt;0,'TRI-1'!T30  &gt;10),"",IF((ROUND(TRUNC(('TRI-1'!T30  ),2),0))=10,"A+",IF((ROUND(TRUNC(('TRI-1'!T30  ),2),0))=9,"A-",IF((ROUND(TRUNC(('TRI-1'!T30   ),2),0))=8,"B+",IF((ROUND(TRUNC(('TRI-1'!T30 ),2),0))=7,"B-",IF((ROUND(TRUNC(('TRI-1'!T30  ),2),0))=6,"C+",IF((ROUND(TRUNC(('TRI-1'!T30  ),2),0))=5,"C-",IF((ROUND(TRUNC(('TRI-1'!T30  ),2),0))=4,"D+",IF((ROUND(TRUNC(('TRI-1'!T30 ),2),0))=3,"D-",IF((ROUND(TRUNC(('TRI-1'!T30 ),2),0))=2,"E+",IF((ROUND(TRUNC(('TRI-1'!T30  ),2),0))&lt;=1,"E-","")))))))))))</f>
        <v>A+</v>
      </c>
      <c r="U30" s="51" t="str">
        <f>IF(OR('TRI-1'!U30 ="",'TRI-1'!U30&lt;0,'TRI-1'!U30  &gt;10),"",IF((ROUND(TRUNC(('TRI-1'!U30  ),2),0))=10,"A+",IF((ROUND(TRUNC(('TRI-1'!U30  ),2),0))=9,"A-",IF((ROUND(TRUNC(('TRI-1'!U30   ),2),0))=8,"B+",IF((ROUND(TRUNC(('TRI-1'!U30 ),2),0))=7,"B-",IF((ROUND(TRUNC(('TRI-1'!U30  ),2),0))=6,"C+",IF((ROUND(TRUNC(('TRI-1'!U30  ),2),0))=5,"C-",IF((ROUND(TRUNC(('TRI-1'!U30  ),2),0))=4,"D+",IF((ROUND(TRUNC(('TRI-1'!U30 ),2),0))=3,"D-",IF((ROUND(TRUNC(('TRI-1'!U30 ),2),0))=2,"E+",IF((ROUND(TRUNC(('TRI-1'!U30  ),2),0))&lt;=1,"E-","")))))))))))</f>
        <v>A+</v>
      </c>
      <c r="V30" s="51" t="str">
        <f>IF(OR('TRI-1'!V30 ="",'TRI-1'!V30&lt;0,'TRI-1'!V30  &gt;10),"",IF((ROUND(TRUNC(('TRI-1'!V30  ),2),0))=10,"A+",IF((ROUND(TRUNC(('TRI-1'!V30  ),2),0))=9,"A-",IF((ROUND(TRUNC(('TRI-1'!V30   ),2),0))=8,"B+",IF((ROUND(TRUNC(('TRI-1'!V30 ),2),0))=7,"B-",IF((ROUND(TRUNC(('TRI-1'!V30  ),2),0))=6,"C+",IF((ROUND(TRUNC(('TRI-1'!V30  ),2),0))=5,"C-",IF((ROUND(TRUNC(('TRI-1'!V30  ),2),0))=4,"D+",IF((ROUND(TRUNC(('TRI-1'!V30 ),2),0))=3,"D-",IF((ROUND(TRUNC(('TRI-1'!V30 ),2),0))=2,"E+",IF((ROUND(TRUNC(('TRI-1'!V30  ),2),0))&lt;=1,"E-","")))))))))))</f>
        <v>A+</v>
      </c>
      <c r="W30" s="51" t="str">
        <f>IF(OR('TRI-1'!W30 ="",'TRI-1'!W30&lt;0,'TRI-1'!W30  &gt;10),"",IF((ROUND(TRUNC(('TRI-1'!W30  ),2),0))=10,"A+",IF((ROUND(TRUNC(('TRI-1'!W30  ),2),0))=9,"A-",IF((ROUND(TRUNC(('TRI-1'!W30   ),2),0))=8,"B+",IF((ROUND(TRUNC(('TRI-1'!W30 ),2),0))=7,"B-",IF((ROUND(TRUNC(('TRI-1'!W30  ),2),0))=6,"C+",IF((ROUND(TRUNC(('TRI-1'!W30  ),2),0))=5,"C-",IF((ROUND(TRUNC(('TRI-1'!W30  ),2),0))=4,"D+",IF((ROUND(TRUNC(('TRI-1'!W30 ),2),0))=3,"D-",IF((ROUND(TRUNC(('TRI-1'!W30 ),2),0))=2,"E+",IF((ROUND(TRUNC(('TRI-1'!W30  ),2),0))&lt;=1,"E-","")))))))))))</f>
        <v>A+</v>
      </c>
      <c r="X30" s="51" t="str">
        <f>IF(OR('TRI-1'!X30 ="",'TRI-1'!X30&lt;0,'TRI-1'!X30  &gt;10),"",IF((ROUND(TRUNC(('TRI-1'!X30  ),2),0))=10,"A+",IF((ROUND(TRUNC(('TRI-1'!X30  ),2),0))=9,"A-",IF((ROUND(TRUNC(('TRI-1'!X30   ),2),0))=8,"B+",IF((ROUND(TRUNC(('TRI-1'!X30 ),2),0))=7,"B-",IF((ROUND(TRUNC(('TRI-1'!X30  ),2),0))=6,"C+",IF((ROUND(TRUNC(('TRI-1'!X30  ),2),0))=5,"C-",IF((ROUND(TRUNC(('TRI-1'!X30  ),2),0))=4,"D+",IF((ROUND(TRUNC(('TRI-1'!X30 ),2),0))=3,"D-",IF((ROUND(TRUNC(('TRI-1'!X30 ),2),0))=2,"E+",IF((ROUND(TRUNC(('TRI-1'!X30  ),2),0))&lt;=1,"E-","")))))))))))</f>
        <v>A+</v>
      </c>
      <c r="Y30" s="51" t="str">
        <f>IF(OR('TRI-1'!Y30 ="",'TRI-1'!Y30&lt;0,'TRI-1'!Y30  &gt;10),"",IF((ROUND(TRUNC(('TRI-1'!Y30  ),2),0))=10,"A+",IF((ROUND(TRUNC(('TRI-1'!Y30  ),2),0))=9,"A-",IF((ROUND(TRUNC(('TRI-1'!Y30   ),2),0))=8,"B+",IF((ROUND(TRUNC(('TRI-1'!Y30 ),2),0))=7,"B-",IF((ROUND(TRUNC(('TRI-1'!Y30  ),2),0))=6,"C+",IF((ROUND(TRUNC(('TRI-1'!Y30  ),2),0))=5,"C-",IF((ROUND(TRUNC(('TRI-1'!Y30  ),2),0))=4,"D+",IF((ROUND(TRUNC(('TRI-1'!Y30 ),2),0))=3,"D-",IF((ROUND(TRUNC(('TRI-1'!Y30 ),2),0))=2,"E+",IF((ROUND(TRUNC(('TRI-1'!Y30  ),2),0))&lt;=1,"E-","")))))))))))</f>
        <v>A+</v>
      </c>
      <c r="Z30" s="51" t="str">
        <f>IF(OR('TRI-1'!Z30 ="",'TRI-1'!Z30&lt;0,'TRI-1'!Z30  &gt;10),"",IF((ROUND(TRUNC(('TRI-1'!Z30  ),2),0))=10,"A+",IF((ROUND(TRUNC(('TRI-1'!Z30  ),2),0))=9,"A-",IF((ROUND(TRUNC(('TRI-1'!Z30   ),2),0))=8,"B+",IF((ROUND(TRUNC(('TRI-1'!Z30 ),2),0))=7,"B-",IF((ROUND(TRUNC(('TRI-1'!Z30  ),2),0))=6,"C+",IF((ROUND(TRUNC(('TRI-1'!Z30  ),2),0))=5,"C-",IF((ROUND(TRUNC(('TRI-1'!Z30  ),2),0))=4,"D+",IF((ROUND(TRUNC(('TRI-1'!Z30 ),2),0))=3,"D-",IF((ROUND(TRUNC(('TRI-1'!Z30 ),2),0))=2,"E+",IF((ROUND(TRUNC(('TRI-1'!Z30  ),2),0))&lt;=1,"E-","")))))))))))</f>
        <v>A+</v>
      </c>
      <c r="AA30" s="51" t="str">
        <f>IF(OR('TRI-1'!AA30 ="",'TRI-1'!AA30&lt;0,'TRI-1'!AA30  &gt;10),"",IF((ROUND(TRUNC(('TRI-1'!AA30  ),2),0))=10,"A+",IF((ROUND(TRUNC(('TRI-1'!AA30  ),2),0))=9,"A-",IF((ROUND(TRUNC(('TRI-1'!AA30   ),2),0))=8,"B+",IF((ROUND(TRUNC(('TRI-1'!AA30 ),2),0))=7,"B-",IF((ROUND(TRUNC(('TRI-1'!AA30  ),2),0))=6,"C+",IF((ROUND(TRUNC(('TRI-1'!AA30  ),2),0))=5,"C-",IF((ROUND(TRUNC(('TRI-1'!AA30  ),2),0))=4,"D+",IF((ROUND(TRUNC(('TRI-1'!AA30 ),2),0))=3,"D-",IF((ROUND(TRUNC(('TRI-1'!AA30 ),2),0))=2,"E+",IF((ROUND(TRUNC(('TRI-1'!AA30  ),2),0))&lt;=1,"E-","")))))))))))</f>
        <v>A+</v>
      </c>
      <c r="AB30" s="51" t="str">
        <f>IF(OR('TRI-1'!AB30 ="",'TRI-1'!AB30&lt;0,'TRI-1'!AB30  &gt;10),"",IF((ROUND(TRUNC(('TRI-1'!AB30  ),2),0))=10,"A+",IF((ROUND(TRUNC(('TRI-1'!AB30  ),2),0))=9,"A-",IF((ROUND(TRUNC(('TRI-1'!AB30   ),2),0))=8,"B+",IF((ROUND(TRUNC(('TRI-1'!AB30 ),2),0))=7,"B-",IF((ROUND(TRUNC(('TRI-1'!AB30  ),2),0))=6,"C+",IF((ROUND(TRUNC(('TRI-1'!AB30  ),2),0))=5,"C-",IF((ROUND(TRUNC(('TRI-1'!AB30  ),2),0))=4,"D+",IF((ROUND(TRUNC(('TRI-1'!AB30 ),2),0))=3,"D-",IF((ROUND(TRUNC(('TRI-1'!AB30 ),2),0))=2,"E+",IF((ROUND(TRUNC(('TRI-1'!AB30  ),2),0))&lt;=1,"E-","")))))))))))</f>
        <v>A+</v>
      </c>
      <c r="AC30" s="51" t="str">
        <f>IF(OR('TRI-1'!AC30 ="",'TRI-1'!AC30&lt;0,'TRI-1'!AC30  &gt;10),"",IF((ROUND(TRUNC(('TRI-1'!AC30  ),2),0))=10,"A+",IF((ROUND(TRUNC(('TRI-1'!AC30  ),2),0))=9,"A-",IF((ROUND(TRUNC(('TRI-1'!AC30   ),2),0))=8,"B+",IF((ROUND(TRUNC(('TRI-1'!AC30 ),2),0))=7,"B-",IF((ROUND(TRUNC(('TRI-1'!AC30  ),2),0))=6,"C+",IF((ROUND(TRUNC(('TRI-1'!AC30  ),2),0))=5,"C-",IF((ROUND(TRUNC(('TRI-1'!AC30  ),2),0))=4,"D+",IF((ROUND(TRUNC(('TRI-1'!AC30 ),2),0))=3,"D-",IF((ROUND(TRUNC(('TRI-1'!AC30 ),2),0))=2,"E+",IF((ROUND(TRUNC(('TRI-1'!AC30  ),2),0))&lt;=1,"E-","")))))))))))</f>
        <v>A+</v>
      </c>
      <c r="AD30" s="51" t="str">
        <f>IF(OR('TRI-1'!AD30 ="",'TRI-1'!AD30&lt;0,'TRI-1'!AD30  &gt;10),"",IF((ROUND(TRUNC(('TRI-1'!AD30  ),2),0))=10,"A+",IF((ROUND(TRUNC(('TRI-1'!AD30  ),2),0))=9,"A-",IF((ROUND(TRUNC(('TRI-1'!AD30   ),2),0))=8,"B+",IF((ROUND(TRUNC(('TRI-1'!AD30 ),2),0))=7,"B-",IF((ROUND(TRUNC(('TRI-1'!AD30  ),2),0))=6,"C+",IF((ROUND(TRUNC(('TRI-1'!AD30  ),2),0))=5,"C-",IF((ROUND(TRUNC(('TRI-1'!AD30  ),2),0))=4,"D+",IF((ROUND(TRUNC(('TRI-1'!AD30 ),2),0))=3,"D-",IF((ROUND(TRUNC(('TRI-1'!AD30 ),2),0))=2,"E+",IF((ROUND(TRUNC(('TRI-1'!AD30  ),2),0))&lt;=1,"E-","")))))))))))</f>
        <v>A+</v>
      </c>
      <c r="AE30" s="51" t="str">
        <f>IF(OR('TRI-1'!AE30 ="",'TRI-1'!AE30&lt;0,'TRI-1'!AE30  &gt;10),"",IF((ROUND(TRUNC(('TRI-1'!AE30  ),2),0))=10,"A+",IF((ROUND(TRUNC(('TRI-1'!AE30  ),2),0))=9,"A-",IF((ROUND(TRUNC(('TRI-1'!AE30   ),2),0))=8,"B+",IF((ROUND(TRUNC(('TRI-1'!AE30 ),2),0))=7,"B-",IF((ROUND(TRUNC(('TRI-1'!AE30  ),2),0))=6,"C+",IF((ROUND(TRUNC(('TRI-1'!AE30  ),2),0))=5,"C-",IF((ROUND(TRUNC(('TRI-1'!AE30  ),2),0))=4,"D+",IF((ROUND(TRUNC(('TRI-1'!AE30 ),2),0))=3,"D-",IF((ROUND(TRUNC(('TRI-1'!AE30 ),2),0))=2,"E+",IF((ROUND(TRUNC(('TRI-1'!AE30  ),2),0))&lt;=1,"E-","")))))))))))</f>
        <v>A+</v>
      </c>
      <c r="AF30" s="51" t="str">
        <f>IF(OR('TRI-1'!AF30 ="",'TRI-1'!AF30&lt;0,'TRI-1'!AF30  &gt;10),"",IF((ROUND(TRUNC(('TRI-1'!AF30  ),2),0))=10,"A+",IF((ROUND(TRUNC(('TRI-1'!AF30  ),2),0))=9,"A-",IF((ROUND(TRUNC(('TRI-1'!AF30   ),2),0))=8,"B+",IF((ROUND(TRUNC(('TRI-1'!AF30 ),2),0))=7,"B-",IF((ROUND(TRUNC(('TRI-1'!AF30  ),2),0))=6,"C+",IF((ROUND(TRUNC(('TRI-1'!AF30  ),2),0))=5,"C-",IF((ROUND(TRUNC(('TRI-1'!AF30  ),2),0))=4,"D+",IF((ROUND(TRUNC(('TRI-1'!AF30 ),2),0))=3,"D-",IF((ROUND(TRUNC(('TRI-1'!AF30 ),2),0))=2,"E+",IF((ROUND(TRUNC(('TRI-1'!AF30  ),2),0))&lt;=1,"E-","")))))))))))</f>
        <v>A+</v>
      </c>
      <c r="AG30" s="51" t="str">
        <f>IF(OR('TRI-1'!AG30 ="",'TRI-1'!AG30&lt;0,'TRI-1'!AG30  &gt;10),"",IF((ROUND(TRUNC(('TRI-1'!AG30  ),2),0))=10,"A+",IF((ROUND(TRUNC(('TRI-1'!AG30  ),2),0))=9,"A-",IF((ROUND(TRUNC(('TRI-1'!AG30   ),2),0))=8,"B+",IF((ROUND(TRUNC(('TRI-1'!AG30 ),2),0))=7,"B-",IF((ROUND(TRUNC(('TRI-1'!AG30  ),2),0))=6,"C+",IF((ROUND(TRUNC(('TRI-1'!AG30  ),2),0))=5,"C-",IF((ROUND(TRUNC(('TRI-1'!AG30  ),2),0))=4,"D+",IF((ROUND(TRUNC(('TRI-1'!AG30 ),2),0))=3,"D-",IF((ROUND(TRUNC(('TRI-1'!AG30 ),2),0))=2,"E+",IF((ROUND(TRUNC(('TRI-1'!AG30  ),2),0))&lt;=1,"E-","")))))))))))</f>
        <v>A+</v>
      </c>
      <c r="AH30" s="51" t="str">
        <f>IF(OR('TRI-1'!AH30 ="",'TRI-1'!AH30&lt;0,'TRI-1'!AH30  &gt;10),"",IF((ROUND(TRUNC(('TRI-1'!AH30  ),2),0))=10,"A+",IF((ROUND(TRUNC(('TRI-1'!AH30  ),2),0))=9,"A-",IF((ROUND(TRUNC(('TRI-1'!AH30   ),2),0))=8,"B+",IF((ROUND(TRUNC(('TRI-1'!AH30 ),2),0))=7,"B-",IF((ROUND(TRUNC(('TRI-1'!AH30  ),2),0))=6,"C+",IF((ROUND(TRUNC(('TRI-1'!AH30  ),2),0))=5,"C-",IF((ROUND(TRUNC(('TRI-1'!AH30  ),2),0))=4,"D+",IF((ROUND(TRUNC(('TRI-1'!AH30 ),2),0))=3,"D-",IF((ROUND(TRUNC(('TRI-1'!AH30 ),2),0))=2,"E+",IF((ROUND(TRUNC(('TRI-1'!AH30  ),2),0))&lt;=1,"E-","")))))))))))</f>
        <v>B+</v>
      </c>
      <c r="AI30" s="51" t="str">
        <f>IF(OR('TRI-1'!AI30 ="",'TRI-1'!AI30&lt;0,'TRI-1'!AI30  &gt;10),"",IF((ROUND(TRUNC(('TRI-1'!AI30  ),2),0))=10,"A+",IF((ROUND(TRUNC(('TRI-1'!AI30  ),2),0))=9,"A-",IF((ROUND(TRUNC(('TRI-1'!AI30   ),2),0))=8,"B+",IF((ROUND(TRUNC(('TRI-1'!AI30 ),2),0))=7,"B-",IF((ROUND(TRUNC(('TRI-1'!AI30  ),2),0))=6,"C+",IF((ROUND(TRUNC(('TRI-1'!AI30  ),2),0))=5,"C-",IF((ROUND(TRUNC(('TRI-1'!AI30  ),2),0))=4,"D+",IF((ROUND(TRUNC(('TRI-1'!AI30 ),2),0))=3,"D-",IF((ROUND(TRUNC(('TRI-1'!AI30 ),2),0))=2,"E+",IF((ROUND(TRUNC(('TRI-1'!AI30  ),2),0))&lt;=1,"E-","")))))))))))</f>
        <v>B+</v>
      </c>
      <c r="AJ30" s="51" t="str">
        <f>IF(OR('TRI-1'!AJ30 ="",'TRI-1'!AJ30&lt;0,'TRI-1'!AJ30  &gt;10),"",IF((ROUND(TRUNC(('TRI-1'!AJ30  ),2),0))=10,"A+",IF((ROUND(TRUNC(('TRI-1'!AJ30  ),2),0))=9,"A-",IF((ROUND(TRUNC(('TRI-1'!AJ30   ),2),0))=8,"B+",IF((ROUND(TRUNC(('TRI-1'!AJ30 ),2),0))=7,"B-",IF((ROUND(TRUNC(('TRI-1'!AJ30  ),2),0))=6,"C+",IF((ROUND(TRUNC(('TRI-1'!AJ30  ),2),0))=5,"C-",IF((ROUND(TRUNC(('TRI-1'!AJ30  ),2),0))=4,"D+",IF((ROUND(TRUNC(('TRI-1'!AJ30 ),2),0))=3,"D-",IF((ROUND(TRUNC(('TRI-1'!AJ30 ),2),0))=2,"E+",IF((ROUND(TRUNC(('TRI-1'!AJ30  ),2),0))&lt;=1,"E-","")))))))))))</f>
        <v>A+</v>
      </c>
      <c r="AK30" s="51" t="str">
        <f>IF(OR('TRI-1'!AK30 ="",'TRI-1'!AK30&lt;0,'TRI-1'!AK30  &gt;10),"",IF((ROUND(TRUNC(('TRI-1'!AK30  ),2),0))=10,"A+",IF((ROUND(TRUNC(('TRI-1'!AK30  ),2),0))=9,"A-",IF((ROUND(TRUNC(('TRI-1'!AK30   ),2),0))=8,"B+",IF((ROUND(TRUNC(('TRI-1'!AK30 ),2),0))=7,"B-",IF((ROUND(TRUNC(('TRI-1'!AK30  ),2),0))=6,"C+",IF((ROUND(TRUNC(('TRI-1'!AK30  ),2),0))=5,"C-",IF((ROUND(TRUNC(('TRI-1'!AK30  ),2),0))=4,"D+",IF((ROUND(TRUNC(('TRI-1'!AK30 ),2),0))=3,"D-",IF((ROUND(TRUNC(('TRI-1'!AK30 ),2),0))=2,"E+",IF((ROUND(TRUNC(('TRI-1'!AK30  ),2),0))&lt;=1,"E-","")))))))))))</f>
        <v>A+</v>
      </c>
      <c r="AL30" s="51" t="str">
        <f>IF(OR('TRI-1'!AL30 ="",'TRI-1'!AL30&lt;0,'TRI-1'!AL30  &gt;10),"",IF((ROUND(TRUNC(('TRI-1'!AL30  ),2),0))=10,"A+",IF((ROUND(TRUNC(('TRI-1'!AL30  ),2),0))=9,"A-",IF((ROUND(TRUNC(('TRI-1'!AL30   ),2),0))=8,"B+",IF((ROUND(TRUNC(('TRI-1'!AL30 ),2),0))=7,"B-",IF((ROUND(TRUNC(('TRI-1'!AL30  ),2),0))=6,"C+",IF((ROUND(TRUNC(('TRI-1'!AL30  ),2),0))=5,"C-",IF((ROUND(TRUNC(('TRI-1'!AL30  ),2),0))=4,"D+",IF((ROUND(TRUNC(('TRI-1'!AL30 ),2),0))=3,"D-",IF((ROUND(TRUNC(('TRI-1'!AL30 ),2),0))=2,"E+",IF((ROUND(TRUNC(('TRI-1'!AL30  ),2),0))&lt;=1,"E-","")))))))))))</f>
        <v>A+</v>
      </c>
      <c r="AM30" s="51" t="str">
        <f>IF(OR('TRI-1'!AM30 ="",'TRI-1'!AM30&lt;0,'TRI-1'!AM30  &gt;10),"",IF((ROUND(TRUNC(('TRI-1'!AM30  ),2),0))=10,"A+",IF((ROUND(TRUNC(('TRI-1'!AM30  ),2),0))=9,"A-",IF((ROUND(TRUNC(('TRI-1'!AM30   ),2),0))=8,"B+",IF((ROUND(TRUNC(('TRI-1'!AM30 ),2),0))=7,"B-",IF((ROUND(TRUNC(('TRI-1'!AM30  ),2),0))=6,"C+",IF((ROUND(TRUNC(('TRI-1'!AM30  ),2),0))=5,"C-",IF((ROUND(TRUNC(('TRI-1'!AM30  ),2),0))=4,"D+",IF((ROUND(TRUNC(('TRI-1'!AM30 ),2),0))=3,"D-",IF((ROUND(TRUNC(('TRI-1'!AM30 ),2),0))=2,"E+",IF((ROUND(TRUNC(('TRI-1'!AM30  ),2),0))&lt;=1,"E-","")))))))))))</f>
        <v>A+</v>
      </c>
      <c r="AN30" s="51" t="str">
        <f>IF(OR('TRI-1'!AN30 ="",'TRI-1'!AN30&lt;0,'TRI-1'!AN30  &gt;10),"",IF((ROUND(TRUNC(('TRI-1'!AN30  ),2),0))=10,"A+",IF((ROUND(TRUNC(('TRI-1'!AN30  ),2),0))=9,"A-",IF((ROUND(TRUNC(('TRI-1'!AN30   ),2),0))=8,"B+",IF((ROUND(TRUNC(('TRI-1'!AN30 ),2),0))=7,"B-",IF((ROUND(TRUNC(('TRI-1'!AN30  ),2),0))=6,"C+",IF((ROUND(TRUNC(('TRI-1'!AN30  ),2),0))=5,"C-",IF((ROUND(TRUNC(('TRI-1'!AN30  ),2),0))=4,"D+",IF((ROUND(TRUNC(('TRI-1'!AN30 ),2),0))=3,"D-",IF((ROUND(TRUNC(('TRI-1'!AN30 ),2),0))=2,"E+",IF((ROUND(TRUNC(('TRI-1'!AN30  ),2),0))&lt;=1,"E-","")))))))))))</f>
        <v>A+</v>
      </c>
      <c r="AO30" s="51" t="str">
        <f>IF(OR('TRI-1'!AO30 ="",'TRI-1'!AO30&lt;0,'TRI-1'!AO30  &gt;10),"",IF((ROUND(TRUNC(('TRI-1'!AO30  ),2),0))=10,"A+",IF((ROUND(TRUNC(('TRI-1'!AO30  ),2),0))=9,"A-",IF((ROUND(TRUNC(('TRI-1'!AO30   ),2),0))=8,"B+",IF((ROUND(TRUNC(('TRI-1'!AO30 ),2),0))=7,"B-",IF((ROUND(TRUNC(('TRI-1'!AO30  ),2),0))=6,"C+",IF((ROUND(TRUNC(('TRI-1'!AO30  ),2),0))=5,"C-",IF((ROUND(TRUNC(('TRI-1'!AO30  ),2),0))=4,"D+",IF((ROUND(TRUNC(('TRI-1'!AO30 ),2),0))=3,"D-",IF((ROUND(TRUNC(('TRI-1'!AO30 ),2),0))=2,"E+",IF((ROUND(TRUNC(('TRI-1'!AO30  ),2),0))&lt;=1,"E-","")))))))))))</f>
        <v>A+</v>
      </c>
      <c r="AP30" s="51" t="str">
        <f>IF(OR('TRI-1'!AP30 ="",'TRI-1'!AP30&lt;0,'TRI-1'!AP30  &gt;10),"",IF((ROUND(TRUNC(('TRI-1'!AP30  ),2),0))=10,"A+",IF((ROUND(TRUNC(('TRI-1'!AP30  ),2),0))=9,"A-",IF((ROUND(TRUNC(('TRI-1'!AP30   ),2),0))=8,"B+",IF((ROUND(TRUNC(('TRI-1'!AP30 ),2),0))=7,"B-",IF((ROUND(TRUNC(('TRI-1'!AP30  ),2),0))=6,"C+",IF((ROUND(TRUNC(('TRI-1'!AP30  ),2),0))=5,"C-",IF((ROUND(TRUNC(('TRI-1'!AP30  ),2),0))=4,"D+",IF((ROUND(TRUNC(('TRI-1'!AP30 ),2),0))=3,"D-",IF((ROUND(TRUNC(('TRI-1'!AP30 ),2),0))=2,"E+",IF((ROUND(TRUNC(('TRI-1'!AP30  ),2),0))&lt;=1,"E-","")))))))))))</f>
        <v>A+</v>
      </c>
      <c r="AQ30" s="51" t="str">
        <f>IF(OR('TRI-1'!AQ30 ="",'TRI-1'!AQ30&lt;0,'TRI-1'!AQ30  &gt;10),"",IF((ROUND(TRUNC(('TRI-1'!AQ30  ),2),0))=10,"A+",IF((ROUND(TRUNC(('TRI-1'!AQ30  ),2),0))=9,"A-",IF((ROUND(TRUNC(('TRI-1'!AQ30   ),2),0))=8,"B+",IF((ROUND(TRUNC(('TRI-1'!AQ30 ),2),0))=7,"B-",IF((ROUND(TRUNC(('TRI-1'!AQ30  ),2),0))=6,"C+",IF((ROUND(TRUNC(('TRI-1'!AQ30  ),2),0))=5,"C-",IF((ROUND(TRUNC(('TRI-1'!AQ30  ),2),0))=4,"D+",IF((ROUND(TRUNC(('TRI-1'!AQ30 ),2),0))=3,"D-",IF((ROUND(TRUNC(('TRI-1'!AQ30 ),2),0))=2,"E+",IF((ROUND(TRUNC(('TRI-1'!AQ30  ),2),0))&lt;=1,"E-","")))))))))))</f>
        <v>A+</v>
      </c>
      <c r="AR30" s="51" t="str">
        <f>IF(OR('TRI-1'!AR30 ="",'TRI-1'!AR30&lt;0,'TRI-1'!AR30  &gt;10),"",IF((ROUND(TRUNC(('TRI-1'!AR30  ),2),0))=10,"A+",IF((ROUND(TRUNC(('TRI-1'!AR30  ),2),0))=9,"A-",IF((ROUND(TRUNC(('TRI-1'!AR30   ),2),0))=8,"B+",IF((ROUND(TRUNC(('TRI-1'!AR30 ),2),0))=7,"B-",IF((ROUND(TRUNC(('TRI-1'!AR30  ),2),0))=6,"C+",IF((ROUND(TRUNC(('TRI-1'!AR30  ),2),0))=5,"C-",IF((ROUND(TRUNC(('TRI-1'!AR30  ),2),0))=4,"D+",IF((ROUND(TRUNC(('TRI-1'!AR30 ),2),0))=3,"D-",IF((ROUND(TRUNC(('TRI-1'!AR30 ),2),0))=2,"E+",IF((ROUND(TRUNC(('TRI-1'!AR30  ),2),0))&lt;=1,"E-","")))))))))))</f>
        <v>A+</v>
      </c>
      <c r="AS30" s="51" t="str">
        <f>IF(OR('TRI-1'!AS30 ="",'TRI-1'!AS30&lt;0,'TRI-1'!AS30  &gt;10),"",IF((ROUND(TRUNC(('TRI-1'!AS30  ),2),0))=10,"A+",IF((ROUND(TRUNC(('TRI-1'!AS30  ),2),0))=9,"A-",IF((ROUND(TRUNC(('TRI-1'!AS30   ),2),0))=8,"B+",IF((ROUND(TRUNC(('TRI-1'!AS30 ),2),0))=7,"B-",IF((ROUND(TRUNC(('TRI-1'!AS30  ),2),0))=6,"C+",IF((ROUND(TRUNC(('TRI-1'!AS30  ),2),0))=5,"C-",IF((ROUND(TRUNC(('TRI-1'!AS30  ),2),0))=4,"D+",IF((ROUND(TRUNC(('TRI-1'!AS30 ),2),0))=3,"D-",IF((ROUND(TRUNC(('TRI-1'!AS30 ),2),0))=2,"E+",IF((ROUND(TRUNC(('TRI-1'!AS30  ),2),0))&lt;=1,"E-","")))))))))))</f>
        <v>A+</v>
      </c>
      <c r="AT30" s="51" t="str">
        <f>IF(OR('TRI-1'!AT30 ="",'TRI-1'!AT30&lt;0,'TRI-1'!AT30  &gt;10),"",IF((ROUND(TRUNC(('TRI-1'!AT30  ),2),0))=10,"A+",IF((ROUND(TRUNC(('TRI-1'!AT30  ),2),0))=9,"A-",IF((ROUND(TRUNC(('TRI-1'!AT30   ),2),0))=8,"B+",IF((ROUND(TRUNC(('TRI-1'!AT30 ),2),0))=7,"B-",IF((ROUND(TRUNC(('TRI-1'!AT30  ),2),0))=6,"C+",IF((ROUND(TRUNC(('TRI-1'!AT30  ),2),0))=5,"C-",IF((ROUND(TRUNC(('TRI-1'!AT30  ),2),0))=4,"D+",IF((ROUND(TRUNC(('TRI-1'!AT30 ),2),0))=3,"D-",IF((ROUND(TRUNC(('TRI-1'!AT30 ),2),0))=2,"E+",IF((ROUND(TRUNC(('TRI-1'!AT30  ),2),0))&lt;=1,"E-","")))))))))))</f>
        <v>A+</v>
      </c>
      <c r="AU30" s="51" t="str">
        <f>IF(OR('TRI-1'!AU30 ="",'TRI-1'!AU30&lt;0,'TRI-1'!AU30  &gt;10),"",IF((ROUND(TRUNC(('TRI-1'!AU30  ),2),0))=10,"A+",IF((ROUND(TRUNC(('TRI-1'!AU30  ),2),0))=9,"A-",IF((ROUND(TRUNC(('TRI-1'!AU30   ),2),0))=8,"B+",IF((ROUND(TRUNC(('TRI-1'!AU30 ),2),0))=7,"B-",IF((ROUND(TRUNC(('TRI-1'!AU30  ),2),0))=6,"C+",IF((ROUND(TRUNC(('TRI-1'!AU30  ),2),0))=5,"C-",IF((ROUND(TRUNC(('TRI-1'!AU30  ),2),0))=4,"D+",IF((ROUND(TRUNC(('TRI-1'!AU30 ),2),0))=3,"D-",IF((ROUND(TRUNC(('TRI-1'!AU30 ),2),0))=2,"E+",IF((ROUND(TRUNC(('TRI-1'!AU30  ),2),0))&lt;=1,"E-","")))))))))))</f>
        <v>A+</v>
      </c>
      <c r="AV30" s="51" t="str">
        <f>IF(OR('TRI-1'!AV30 ="",'TRI-1'!AV30&lt;0,'TRI-1'!AV30  &gt;10),"",IF((ROUND(TRUNC(('TRI-1'!AV30  ),2),0))=10,"A+",IF((ROUND(TRUNC(('TRI-1'!AV30  ),2),0))=9,"A-",IF((ROUND(TRUNC(('TRI-1'!AV30   ),2),0))=8,"B+",IF((ROUND(TRUNC(('TRI-1'!AV30 ),2),0))=7,"B-",IF((ROUND(TRUNC(('TRI-1'!AV30  ),2),0))=6,"C+",IF((ROUND(TRUNC(('TRI-1'!AV30  ),2),0))=5,"C-",IF((ROUND(TRUNC(('TRI-1'!AV30  ),2),0))=4,"D+",IF((ROUND(TRUNC(('TRI-1'!AV30 ),2),0))=3,"D-",IF((ROUND(TRUNC(('TRI-1'!AV30 ),2),0))=2,"E+",IF((ROUND(TRUNC(('TRI-1'!AV30  ),2),0))&lt;=1,"E-","")))))))))))</f>
        <v>A+</v>
      </c>
      <c r="AW30" s="51" t="str">
        <f>IF(OR('TRI-1'!AW30 ="",'TRI-1'!AW30&lt;0,'TRI-1'!AW30  &gt;10),"",IF((ROUND(TRUNC(('TRI-1'!AW30  ),2),0))=10,"A+",IF((ROUND(TRUNC(('TRI-1'!AW30  ),2),0))=9,"A-",IF((ROUND(TRUNC(('TRI-1'!AW30   ),2),0))=8,"B+",IF((ROUND(TRUNC(('TRI-1'!AW30 ),2),0))=7,"B-",IF((ROUND(TRUNC(('TRI-1'!AW30  ),2),0))=6,"C+",IF((ROUND(TRUNC(('TRI-1'!AW30  ),2),0))=5,"C-",IF((ROUND(TRUNC(('TRI-1'!AW30  ),2),0))=4,"D+",IF((ROUND(TRUNC(('TRI-1'!AW30 ),2),0))=3,"D-",IF((ROUND(TRUNC(('TRI-1'!AW30 ),2),0))=2,"E+",IF((ROUND(TRUNC(('TRI-1'!AW30  ),2),0))&lt;=1,"E-","")))))))))))</f>
        <v>A+</v>
      </c>
      <c r="AX30" s="51" t="str">
        <f>IF(OR('TRI-1'!AX30 ="",'TRI-1'!AX30&lt;0,'TRI-1'!AX30  &gt;10),"",IF((ROUND(TRUNC(('TRI-1'!AX30  ),2),0))=10,"A+",IF((ROUND(TRUNC(('TRI-1'!AX30  ),2),0))=9,"A-",IF((ROUND(TRUNC(('TRI-1'!AX30   ),2),0))=8,"B+",IF((ROUND(TRUNC(('TRI-1'!AX30 ),2),0))=7,"B-",IF((ROUND(TRUNC(('TRI-1'!AX30  ),2),0))=6,"C+",IF((ROUND(TRUNC(('TRI-1'!AX30  ),2),0))=5,"C-",IF((ROUND(TRUNC(('TRI-1'!AX30  ),2),0))=4,"D+",IF((ROUND(TRUNC(('TRI-1'!AX30 ),2),0))=3,"D-",IF((ROUND(TRUNC(('TRI-1'!AX30 ),2),0))=2,"E+",IF((ROUND(TRUNC(('TRI-1'!AX30  ),2),0))&lt;=1,"E-","")))))))))))</f>
        <v>A+</v>
      </c>
      <c r="AY30" s="51" t="str">
        <f>IF(OR('TRI-1'!AY30 ="",'TRI-1'!AY30&lt;0,'TRI-1'!AY30  &gt;10),"",IF((ROUND(TRUNC(('TRI-1'!AY30  ),2),0))=10,"A+",IF((ROUND(TRUNC(('TRI-1'!AY30  ),2),0))=9,"A-",IF((ROUND(TRUNC(('TRI-1'!AY30   ),2),0))=8,"B+",IF((ROUND(TRUNC(('TRI-1'!AY30 ),2),0))=7,"B-",IF((ROUND(TRUNC(('TRI-1'!AY30  ),2),0))=6,"C+",IF((ROUND(TRUNC(('TRI-1'!AY30  ),2),0))=5,"C-",IF((ROUND(TRUNC(('TRI-1'!AY30  ),2),0))=4,"D+",IF((ROUND(TRUNC(('TRI-1'!AY30 ),2),0))=3,"D-",IF((ROUND(TRUNC(('TRI-1'!AY30 ),2),0))=2,"E+",IF((ROUND(TRUNC(('TRI-1'!AY30  ),2),0))&lt;=1,"E-","")))))))))))</f>
        <v>A+</v>
      </c>
      <c r="AZ30" s="51" t="str">
        <f>IF(OR('TRI-1'!AZ30 ="",'TRI-1'!AZ30&lt;0,'TRI-1'!AZ30  &gt;10),"",IF((ROUND(TRUNC(('TRI-1'!AZ30  ),2),0))=10,"A+",IF((ROUND(TRUNC(('TRI-1'!AZ30  ),2),0))=9,"A-",IF((ROUND(TRUNC(('TRI-1'!AZ30   ),2),0))=8,"B+",IF((ROUND(TRUNC(('TRI-1'!AZ30 ),2),0))=7,"B-",IF((ROUND(TRUNC(('TRI-1'!AZ30  ),2),0))=6,"C+",IF((ROUND(TRUNC(('TRI-1'!AZ30  ),2),0))=5,"C-",IF((ROUND(TRUNC(('TRI-1'!AZ30  ),2),0))=4,"D+",IF((ROUND(TRUNC(('TRI-1'!AZ30 ),2),0))=3,"D-",IF((ROUND(TRUNC(('TRI-1'!AZ30 ),2),0))=2,"E+",IF((ROUND(TRUNC(('TRI-1'!AZ30  ),2),0))&lt;=1,"E-","")))))))))))</f>
        <v>A+</v>
      </c>
      <c r="BA30" s="51" t="str">
        <f>IF(OR('TRI-1'!BA30 ="",'TRI-1'!BA30&lt;0,'TRI-1'!BA30  &gt;10),"",IF((ROUND(TRUNC(('TRI-1'!BA30  ),2),0))=10,"A+",IF((ROUND(TRUNC(('TRI-1'!BA30  ),2),0))=9,"A-",IF((ROUND(TRUNC(('TRI-1'!BA30   ),2),0))=8,"B+",IF((ROUND(TRUNC(('TRI-1'!BA30 ),2),0))=7,"B-",IF((ROUND(TRUNC(('TRI-1'!BA30  ),2),0))=6,"C+",IF((ROUND(TRUNC(('TRI-1'!BA30  ),2),0))=5,"C-",IF((ROUND(TRUNC(('TRI-1'!BA30  ),2),0))=4,"D+",IF((ROUND(TRUNC(('TRI-1'!BA30 ),2),0))=3,"D-",IF((ROUND(TRUNC(('TRI-1'!BA30 ),2),0))=2,"E+",IF((ROUND(TRUNC(('TRI-1'!BA30  ),2),0))&lt;=1,"E-","")))))))))))</f>
        <v>A+</v>
      </c>
      <c r="BB30" s="51" t="str">
        <f>IF(OR('TRI-1'!BB30 ="",'TRI-1'!BB30&lt;0,'TRI-1'!BB30  &gt;10),"",IF((ROUND(TRUNC(('TRI-1'!BB30  ),2),0))=10,"A+",IF((ROUND(TRUNC(('TRI-1'!BB30  ),2),0))=9,"A-",IF((ROUND(TRUNC(('TRI-1'!BB30   ),2),0))=8,"B+",IF((ROUND(TRUNC(('TRI-1'!BB30 ),2),0))=7,"B-",IF((ROUND(TRUNC(('TRI-1'!BB30  ),2),0))=6,"C+",IF((ROUND(TRUNC(('TRI-1'!BB30  ),2),0))=5,"C-",IF((ROUND(TRUNC(('TRI-1'!BB30  ),2),0))=4,"D+",IF((ROUND(TRUNC(('TRI-1'!BB30 ),2),0))=3,"D-",IF((ROUND(TRUNC(('TRI-1'!BB30 ),2),0))=2,"E+",IF((ROUND(TRUNC(('TRI-1'!BB30  ),2),0))&lt;=1,"E-","")))))))))))</f>
        <v>A+</v>
      </c>
      <c r="BC30" s="51" t="str">
        <f>IF(OR('TRI-1'!BC30 ="",'TRI-1'!BC30&lt;0,'TRI-1'!BC30  &gt;10),"",IF((ROUND(TRUNC(('TRI-1'!BC30  ),2),0))=10,"A+",IF((ROUND(TRUNC(('TRI-1'!BC30  ),2),0))=9,"A-",IF((ROUND(TRUNC(('TRI-1'!BC30   ),2),0))=8,"B+",IF((ROUND(TRUNC(('TRI-1'!BC30 ),2),0))=7,"B-",IF((ROUND(TRUNC(('TRI-1'!BC30  ),2),0))=6,"C+",IF((ROUND(TRUNC(('TRI-1'!BC30  ),2),0))=5,"C-",IF((ROUND(TRUNC(('TRI-1'!BC30  ),2),0))=4,"D+",IF((ROUND(TRUNC(('TRI-1'!BC30 ),2),0))=3,"D-",IF((ROUND(TRUNC(('TRI-1'!BC30 ),2),0))=2,"E+",IF((ROUND(TRUNC(('TRI-1'!BC30  ),2),0))&lt;=1,"E-","")))))))))))</f>
        <v>A+</v>
      </c>
      <c r="BD30" s="51" t="str">
        <f>IF(OR('TRI-1'!BD30 ="",'TRI-1'!BD30&lt;0,'TRI-1'!BD30  &gt;10),"",IF((ROUND(TRUNC(('TRI-1'!BD30  ),2),0))=10,"A+",IF((ROUND(TRUNC(('TRI-1'!BD30  ),2),0))=9,"A-",IF((ROUND(TRUNC(('TRI-1'!BD30   ),2),0))=8,"B+",IF((ROUND(TRUNC(('TRI-1'!BD30 ),2),0))=7,"B-",IF((ROUND(TRUNC(('TRI-1'!BD30  ),2),0))=6,"C+",IF((ROUND(TRUNC(('TRI-1'!BD30  ),2),0))=5,"C-",IF((ROUND(TRUNC(('TRI-1'!BD30  ),2),0))=4,"D+",IF((ROUND(TRUNC(('TRI-1'!BD30 ),2),0))=3,"D-",IF((ROUND(TRUNC(('TRI-1'!BD30 ),2),0))=2,"E+",IF((ROUND(TRUNC(('TRI-1'!BD30  ),2),0))&lt;=1,"E-","")))))))))))</f>
        <v>A+</v>
      </c>
      <c r="BE30" s="51" t="str">
        <f>IF(OR('TRI-1'!BE30 ="",'TRI-1'!BE30&lt;0,'TRI-1'!BE30  &gt;10),"",IF((ROUND(TRUNC(('TRI-1'!BE30  ),2),0))=10,"A+",IF((ROUND(TRUNC(('TRI-1'!BE30  ),2),0))=9,"A-",IF((ROUND(TRUNC(('TRI-1'!BE30   ),2),0))=8,"B+",IF((ROUND(TRUNC(('TRI-1'!BE30 ),2),0))=7,"B-",IF((ROUND(TRUNC(('TRI-1'!BE30  ),2),0))=6,"C+",IF((ROUND(TRUNC(('TRI-1'!BE30  ),2),0))=5,"C-",IF((ROUND(TRUNC(('TRI-1'!BE30  ),2),0))=4,"D+",IF((ROUND(TRUNC(('TRI-1'!BE30 ),2),0))=3,"D-",IF((ROUND(TRUNC(('TRI-1'!BE30 ),2),0))=2,"E+",IF((ROUND(TRUNC(('TRI-1'!BE30  ),2),0))&lt;=1,"E-","")))))))))))</f>
        <v>A+</v>
      </c>
      <c r="BF30" s="51" t="str">
        <f>IF(OR('TRI-1'!BF30 ="",'TRI-1'!BF30&lt;0,'TRI-1'!BF30  &gt;10),"",IF((ROUND(TRUNC(('TRI-1'!BF30  ),2),0))=10,"A+",IF((ROUND(TRUNC(('TRI-1'!BF30  ),2),0))=9,"A-",IF((ROUND(TRUNC(('TRI-1'!BF30   ),2),0))=8,"B+",IF((ROUND(TRUNC(('TRI-1'!BF30 ),2),0))=7,"B-",IF((ROUND(TRUNC(('TRI-1'!BF30  ),2),0))=6,"C+",IF((ROUND(TRUNC(('TRI-1'!BF30  ),2),0))=5,"C-",IF((ROUND(TRUNC(('TRI-1'!BF30  ),2),0))=4,"D+",IF((ROUND(TRUNC(('TRI-1'!BF30 ),2),0))=3,"D-",IF((ROUND(TRUNC(('TRI-1'!BF30 ),2),0))=2,"E+",IF((ROUND(TRUNC(('TRI-1'!BF30  ),2),0))&lt;=1,"E-","")))))))))))</f>
        <v>A+</v>
      </c>
      <c r="BG30" s="51" t="str">
        <f>IF(OR('TRI-1'!BG30 ="",'TRI-1'!BG30&lt;0,'TRI-1'!BG30  &gt;10),"",IF((ROUND(TRUNC(('TRI-1'!BG30  ),2),0))=10,"A+",IF((ROUND(TRUNC(('TRI-1'!BG30  ),2),0))=9,"A-",IF((ROUND(TRUNC(('TRI-1'!BG30   ),2),0))=8,"B+",IF((ROUND(TRUNC(('TRI-1'!BG30 ),2),0))=7,"B-",IF((ROUND(TRUNC(('TRI-1'!BG30  ),2),0))=6,"C+",IF((ROUND(TRUNC(('TRI-1'!BG30  ),2),0))=5,"C-",IF((ROUND(TRUNC(('TRI-1'!BG30  ),2),0))=4,"D+",IF((ROUND(TRUNC(('TRI-1'!BG30 ),2),0))=3,"D-",IF((ROUND(TRUNC(('TRI-1'!BG30 ),2),0))=2,"E+",IF((ROUND(TRUNC(('TRI-1'!BG30  ),2),0))&lt;=1,"E-","")))))))))))</f>
        <v>A+</v>
      </c>
      <c r="BH30" s="51" t="str">
        <f>IF(OR('TRI-1'!BH30 ="",'TRI-1'!BH30&lt;0,'TRI-1'!BH30  &gt;10),"",IF((ROUND(TRUNC(('TRI-1'!BH30  ),2),0))=10,"A+",IF((ROUND(TRUNC(('TRI-1'!BH30  ),2),0))=9,"A-",IF((ROUND(TRUNC(('TRI-1'!BH30   ),2),0))=8,"B+",IF((ROUND(TRUNC(('TRI-1'!BH30 ),2),0))=7,"B-",IF((ROUND(TRUNC(('TRI-1'!BH30  ),2),0))=6,"C+",IF((ROUND(TRUNC(('TRI-1'!BH30  ),2),0))=5,"C-",IF((ROUND(TRUNC(('TRI-1'!BH30  ),2),0))=4,"D+",IF((ROUND(TRUNC(('TRI-1'!BH30 ),2),0))=3,"D-",IF((ROUND(TRUNC(('TRI-1'!BH30 ),2),0))=2,"E+",IF((ROUND(TRUNC(('TRI-1'!BH30  ),2),0))&lt;=1,"E-","")))))))))))</f>
        <v>A+</v>
      </c>
      <c r="BI30" s="51" t="str">
        <f>IF(OR('TRI-1'!BI30 ="",'TRI-1'!BI30&lt;0,'TRI-1'!BI30  &gt;10),"",IF((ROUND(TRUNC(('TRI-1'!BI30  ),2),0))=10,"A+",IF((ROUND(TRUNC(('TRI-1'!BI30  ),2),0))=9,"A-",IF((ROUND(TRUNC(('TRI-1'!BI30   ),2),0))=8,"B+",IF((ROUND(TRUNC(('TRI-1'!BI30 ),2),0))=7,"B-",IF((ROUND(TRUNC(('TRI-1'!BI30  ),2),0))=6,"C+",IF((ROUND(TRUNC(('TRI-1'!BI30  ),2),0))=5,"C-",IF((ROUND(TRUNC(('TRI-1'!BI30  ),2),0))=4,"D+",IF((ROUND(TRUNC(('TRI-1'!BI30 ),2),0))=3,"D-",IF((ROUND(TRUNC(('TRI-1'!BI30 ),2),0))=2,"E+",IF((ROUND(TRUNC(('TRI-1'!BI30  ),2),0))&lt;=1,"E-","")))))))))))</f>
        <v>A+</v>
      </c>
      <c r="BJ30" s="51" t="str">
        <f>IF(OR('TRI-1'!BJ30 ="",'TRI-1'!BJ30&lt;0,'TRI-1'!BJ30  &gt;10),"",IF((ROUND(TRUNC(('TRI-1'!BJ30  ),2),0))=10,"A+",IF((ROUND(TRUNC(('TRI-1'!BJ30  ),2),0))=9,"A-",IF((ROUND(TRUNC(('TRI-1'!BJ30   ),2),0))=8,"B+",IF((ROUND(TRUNC(('TRI-1'!BJ30 ),2),0))=7,"B-",IF((ROUND(TRUNC(('TRI-1'!BJ30  ),2),0))=6,"C+",IF((ROUND(TRUNC(('TRI-1'!BJ30  ),2),0))=5,"C-",IF((ROUND(TRUNC(('TRI-1'!BJ30  ),2),0))=4,"D+",IF((ROUND(TRUNC(('TRI-1'!BJ30 ),2),0))=3,"D-",IF((ROUND(TRUNC(('TRI-1'!BJ30 ),2),0))=2,"E+",IF((ROUND(TRUNC(('TRI-1'!BJ30  ),2),0))&lt;=1,"E-","")))))))))))</f>
        <v>A+</v>
      </c>
      <c r="BK30" s="51" t="str">
        <f>IF(OR('TRI-1'!BK30 ="",'TRI-1'!BK30&lt;0,'TRI-1'!BK30  &gt;10),"",IF((ROUND(TRUNC(('TRI-1'!BK30  ),2),0))=10,"A+",IF((ROUND(TRUNC(('TRI-1'!BK30  ),2),0))=9,"A-",IF((ROUND(TRUNC(('TRI-1'!BK30   ),2),0))=8,"B+",IF((ROUND(TRUNC(('TRI-1'!BK30 ),2),0))=7,"B-",IF((ROUND(TRUNC(('TRI-1'!BK30  ),2),0))=6,"C+",IF((ROUND(TRUNC(('TRI-1'!BK30  ),2),0))=5,"C-",IF((ROUND(TRUNC(('TRI-1'!BK30  ),2),0))=4,"D+",IF((ROUND(TRUNC(('TRI-1'!BK30 ),2),0))=3,"D-",IF((ROUND(TRUNC(('TRI-1'!BK30 ),2),0))=2,"E+",IF((ROUND(TRUNC(('TRI-1'!BK30  ),2),0))&lt;=1,"E-","")))))))))))</f>
        <v>A+</v>
      </c>
      <c r="BL30" s="51" t="str">
        <f>IF(OR('TRI-1'!BL30 ="",'TRI-1'!BL30&lt;0,'TRI-1'!BL30  &gt;10),"",IF((ROUND(TRUNC(('TRI-1'!BL30  ),2),0))=10,"A+",IF((ROUND(TRUNC(('TRI-1'!BL30  ),2),0))=9,"A-",IF((ROUND(TRUNC(('TRI-1'!BL30   ),2),0))=8,"B+",IF((ROUND(TRUNC(('TRI-1'!BL30 ),2),0))=7,"B-",IF((ROUND(TRUNC(('TRI-1'!BL30  ),2),0))=6,"C+",IF((ROUND(TRUNC(('TRI-1'!BL30  ),2),0))=5,"C-",IF((ROUND(TRUNC(('TRI-1'!BL30  ),2),0))=4,"D+",IF((ROUND(TRUNC(('TRI-1'!BL30 ),2),0))=3,"D-",IF((ROUND(TRUNC(('TRI-1'!BL30 ),2),0))=2,"E+",IF((ROUND(TRUNC(('TRI-1'!BL30  ),2),0))&lt;=1,"E-","")))))))))))</f>
        <v>A+</v>
      </c>
      <c r="BM30" s="51" t="str">
        <f>IF(OR('TRI-1'!BM30 ="",'TRI-1'!BM30&lt;0,'TRI-1'!BM30  &gt;10),"",IF((ROUND(TRUNC(('TRI-1'!BM30  ),2),0))=10,"A+",IF((ROUND(TRUNC(('TRI-1'!BM30  ),2),0))=9,"A-",IF((ROUND(TRUNC(('TRI-1'!BM30   ),2),0))=8,"B+",IF((ROUND(TRUNC(('TRI-1'!BM30 ),2),0))=7,"B-",IF((ROUND(TRUNC(('TRI-1'!BM30  ),2),0))=6,"C+",IF((ROUND(TRUNC(('TRI-1'!BM30  ),2),0))=5,"C-",IF((ROUND(TRUNC(('TRI-1'!BM30  ),2),0))=4,"D+",IF((ROUND(TRUNC(('TRI-1'!BM30 ),2),0))=3,"D-",IF((ROUND(TRUNC(('TRI-1'!BM30 ),2),0))=2,"E+",IF((ROUND(TRUNC(('TRI-1'!BM30  ),2),0))&lt;=1,"E-","")))))))))))</f>
        <v>A+</v>
      </c>
      <c r="BN30" s="51" t="str">
        <f>IF(OR('TRI-1'!BN30 ="",'TRI-1'!BN30&lt;0,'TRI-1'!BN30  &gt;10),"",IF((ROUND(TRUNC(('TRI-1'!BN30  ),2),0))=10,"A+",IF((ROUND(TRUNC(('TRI-1'!BN30  ),2),0))=9,"A-",IF((ROUND(TRUNC(('TRI-1'!BN30   ),2),0))=8,"B+",IF((ROUND(TRUNC(('TRI-1'!BN30 ),2),0))=7,"B-",IF((ROUND(TRUNC(('TRI-1'!BN30  ),2),0))=6,"C+",IF((ROUND(TRUNC(('TRI-1'!BN30  ),2),0))=5,"C-",IF((ROUND(TRUNC(('TRI-1'!BN30  ),2),0))=4,"D+",IF((ROUND(TRUNC(('TRI-1'!BN30 ),2),0))=3,"D-",IF((ROUND(TRUNC(('TRI-1'!BN30 ),2),0))=2,"E+",IF((ROUND(TRUNC(('TRI-1'!BN30  ),2),0))&lt;=1,"E-","")))))))))))</f>
        <v>A+</v>
      </c>
      <c r="BO30" s="51" t="str">
        <f>IF(OR('TRI-1'!BO30 ="",'TRI-1'!BO30&lt;0,'TRI-1'!BO30  &gt;10),"",IF((ROUND(TRUNC(('TRI-1'!BO30  ),2),0))=10,"A+",IF((ROUND(TRUNC(('TRI-1'!BO30  ),2),0))=9,"A-",IF((ROUND(TRUNC(('TRI-1'!BO30   ),2),0))=8,"B+",IF((ROUND(TRUNC(('TRI-1'!BO30 ),2),0))=7,"B-",IF((ROUND(TRUNC(('TRI-1'!BO30  ),2),0))=6,"C+",IF((ROUND(TRUNC(('TRI-1'!BO30  ),2),0))=5,"C-",IF((ROUND(TRUNC(('TRI-1'!BO30  ),2),0))=4,"D+",IF((ROUND(TRUNC(('TRI-1'!BO30 ),2),0))=3,"D-",IF((ROUND(TRUNC(('TRI-1'!BO30 ),2),0))=2,"E+",IF((ROUND(TRUNC(('TRI-1'!BO30  ),2),0))&lt;=1,"E-","")))))))))))</f>
        <v>A+</v>
      </c>
      <c r="BP30" s="51" t="str">
        <f>IF(OR('TRI-1'!BP30 ="",'TRI-1'!BP30&lt;0,'TRI-1'!BP30  &gt;10),"",IF((ROUND(TRUNC(('TRI-1'!BP30  ),2),0))=10,"A+",IF((ROUND(TRUNC(('TRI-1'!BP30  ),2),0))=9,"A-",IF((ROUND(TRUNC(('TRI-1'!BP30   ),2),0))=8,"B+",IF((ROUND(TRUNC(('TRI-1'!BP30 ),2),0))=7,"B-",IF((ROUND(TRUNC(('TRI-1'!BP30  ),2),0))=6,"C+",IF((ROUND(TRUNC(('TRI-1'!BP30  ),2),0))=5,"C-",IF((ROUND(TRUNC(('TRI-1'!BP30  ),2),0))=4,"D+",IF((ROUND(TRUNC(('TRI-1'!BP30 ),2),0))=3,"D-",IF((ROUND(TRUNC(('TRI-1'!BP30 ),2),0))=2,"E+",IF((ROUND(TRUNC(('TRI-1'!BP30  ),2),0))&lt;=1,"E-","")))))))))))</f>
        <v>A+</v>
      </c>
      <c r="BQ30" s="51" t="str">
        <f>IF(OR('TRI-1'!BQ30 ="",'TRI-1'!BQ30&lt;0,'TRI-1'!BQ30  &gt;10),"",IF((ROUND(TRUNC(('TRI-1'!BQ30  ),2),0))=10,"A+",IF((ROUND(TRUNC(('TRI-1'!BQ30  ),2),0))=9,"A-",IF((ROUND(TRUNC(('TRI-1'!BQ30   ),2),0))=8,"B+",IF((ROUND(TRUNC(('TRI-1'!BQ30 ),2),0))=7,"B-",IF((ROUND(TRUNC(('TRI-1'!BQ30  ),2),0))=6,"C+",IF((ROUND(TRUNC(('TRI-1'!BQ30  ),2),0))=5,"C-",IF((ROUND(TRUNC(('TRI-1'!BQ30  ),2),0))=4,"D+",IF((ROUND(TRUNC(('TRI-1'!BQ30 ),2),0))=3,"D-",IF((ROUND(TRUNC(('TRI-1'!BQ30 ),2),0))=2,"E+",IF((ROUND(TRUNC(('TRI-1'!BQ30  ),2),0))&lt;=1,"E-","")))))))))))</f>
        <v>A+</v>
      </c>
      <c r="BR30" s="51" t="str">
        <f>IF(OR('TRI-1'!BR30 ="",'TRI-1'!BR30&lt;0,'TRI-1'!BR30  &gt;10),"",IF((ROUND(TRUNC(('TRI-1'!BR30  ),2),0))=10,"A+",IF((ROUND(TRUNC(('TRI-1'!BR30  ),2),0))=9,"A-",IF((ROUND(TRUNC(('TRI-1'!BR30   ),2),0))=8,"B+",IF((ROUND(TRUNC(('TRI-1'!BR30 ),2),0))=7,"B-",IF((ROUND(TRUNC(('TRI-1'!BR30  ),2),0))=6,"C+",IF((ROUND(TRUNC(('TRI-1'!BR30  ),2),0))=5,"C-",IF((ROUND(TRUNC(('TRI-1'!BR30  ),2),0))=4,"D+",IF((ROUND(TRUNC(('TRI-1'!BR30 ),2),0))=3,"D-",IF((ROUND(TRUNC(('TRI-1'!BR30 ),2),0))=2,"E+",IF((ROUND(TRUNC(('TRI-1'!BR30  ),2),0))&lt;=1,"E-","")))))))))))</f>
        <v>A+</v>
      </c>
      <c r="BS30" s="51" t="str">
        <f>IF(OR('TRI-1'!BS30 ="",'TRI-1'!BS30&lt;0,'TRI-1'!BS30  &gt;10),"",IF((ROUND(TRUNC(('TRI-1'!BS30  ),2),0))=10,"A+",IF((ROUND(TRUNC(('TRI-1'!BS30  ),2),0))=9,"A-",IF((ROUND(TRUNC(('TRI-1'!BS30   ),2),0))=8,"B+",IF((ROUND(TRUNC(('TRI-1'!BS30 ),2),0))=7,"B-",IF((ROUND(TRUNC(('TRI-1'!BS30  ),2),0))=6,"C+",IF((ROUND(TRUNC(('TRI-1'!BS30  ),2),0))=5,"C-",IF((ROUND(TRUNC(('TRI-1'!BS30  ),2),0))=4,"D+",IF((ROUND(TRUNC(('TRI-1'!BS30 ),2),0))=3,"D-",IF((ROUND(TRUNC(('TRI-1'!BS30 ),2),0))=2,"E+",IF((ROUND(TRUNC(('TRI-1'!BS30  ),2),0))&lt;=1,"E-","")))))))))))</f>
        <v>A+</v>
      </c>
      <c r="BT30" s="51" t="str">
        <f>IF(OR('TRI-1'!BT30 ="",'TRI-1'!BT30&lt;0,'TRI-1'!BT30  &gt;10),"",IF((ROUND(TRUNC(('TRI-1'!BT30  ),2),0))=10,"A+",IF((ROUND(TRUNC(('TRI-1'!BT30  ),2),0))=9,"A-",IF((ROUND(TRUNC(('TRI-1'!BT30   ),2),0))=8,"B+",IF((ROUND(TRUNC(('TRI-1'!BT30 ),2),0))=7,"B-",IF((ROUND(TRUNC(('TRI-1'!BT30  ),2),0))=6,"C+",IF((ROUND(TRUNC(('TRI-1'!BT30  ),2),0))=5,"C-",IF((ROUND(TRUNC(('TRI-1'!BT30  ),2),0))=4,"D+",IF((ROUND(TRUNC(('TRI-1'!BT30 ),2),0))=3,"D-",IF((ROUND(TRUNC(('TRI-1'!BT30 ),2),0))=2,"E+",IF((ROUND(TRUNC(('TRI-1'!BT30  ),2),0))&lt;=1,"E-","")))))))))))</f>
        <v>A+</v>
      </c>
      <c r="BU30" s="51" t="str">
        <f>IF(OR('TRI-1'!BU30 ="",'TRI-1'!BU30&lt;0,'TRI-1'!BU30  &gt;10),"",IF((ROUND(TRUNC(('TRI-1'!BU30  ),2),0))=10,"A+",IF((ROUND(TRUNC(('TRI-1'!BU30  ),2),0))=9,"A-",IF((ROUND(TRUNC(('TRI-1'!BU30   ),2),0))=8,"B+",IF((ROUND(TRUNC(('TRI-1'!BU30 ),2),0))=7,"B-",IF((ROUND(TRUNC(('TRI-1'!BU30  ),2),0))=6,"C+",IF((ROUND(TRUNC(('TRI-1'!BU30  ),2),0))=5,"C-",IF((ROUND(TRUNC(('TRI-1'!BU30  ),2),0))=4,"D+",IF((ROUND(TRUNC(('TRI-1'!BU30 ),2),0))=3,"D-",IF((ROUND(TRUNC(('TRI-1'!BU30 ),2),0))=2,"E+",IF((ROUND(TRUNC(('TRI-1'!BU30  ),2),0))&lt;=1,"E-","")))))))))))</f>
        <v>A+</v>
      </c>
      <c r="BV30" s="51" t="str">
        <f>IF(OR('TRI-1'!BV30 ="",'TRI-1'!BV30&lt;0,'TRI-1'!BV30  &gt;10),"",IF((ROUND(TRUNC(('TRI-1'!BV30  ),2),0))=10,"A+",IF((ROUND(TRUNC(('TRI-1'!BV30  ),2),0))=9,"A-",IF((ROUND(TRUNC(('TRI-1'!BV30   ),2),0))=8,"B+",IF((ROUND(TRUNC(('TRI-1'!BV30 ),2),0))=7,"B-",IF((ROUND(TRUNC(('TRI-1'!BV30  ),2),0))=6,"C+",IF((ROUND(TRUNC(('TRI-1'!BV30  ),2),0))=5,"C-",IF((ROUND(TRUNC(('TRI-1'!BV30  ),2),0))=4,"D+",IF((ROUND(TRUNC(('TRI-1'!BV30 ),2),0))=3,"D-",IF((ROUND(TRUNC(('TRI-1'!BV30 ),2),0))=2,"E+",IF((ROUND(TRUNC(('TRI-1'!BV30  ),2),0))&lt;=1,"E-","")))))))))))</f>
        <v>A+</v>
      </c>
      <c r="BW30" s="51" t="str">
        <f>IF(OR('TRI-1'!BW30 ="",'TRI-1'!BW30&lt;0,'TRI-1'!BW30  &gt;10),"",IF((ROUND(TRUNC(('TRI-1'!BW30  ),2),0))=10,"A+",IF((ROUND(TRUNC(('TRI-1'!BW30  ),2),0))=9,"A-",IF((ROUND(TRUNC(('TRI-1'!BW30   ),2),0))=8,"B+",IF((ROUND(TRUNC(('TRI-1'!BW30 ),2),0))=7,"B-",IF((ROUND(TRUNC(('TRI-1'!BW30  ),2),0))=6,"C+",IF((ROUND(TRUNC(('TRI-1'!BW30  ),2),0))=5,"C-",IF((ROUND(TRUNC(('TRI-1'!BW30  ),2),0))=4,"D+",IF((ROUND(TRUNC(('TRI-1'!BW30 ),2),0))=3,"D-",IF((ROUND(TRUNC(('TRI-1'!BW30 ),2),0))=2,"E+",IF((ROUND(TRUNC(('TRI-1'!BW30  ),2),0))&lt;=1,"E-","")))))))))))</f>
        <v>A+</v>
      </c>
      <c r="BX30" s="51" t="str">
        <f>IF(OR('TRI-1'!BX30 ="",'TRI-1'!BX30&lt;0,'TRI-1'!BX30  &gt;10),"",IF((ROUND(TRUNC(('TRI-1'!BX30  ),2),0))=10,"A+",IF((ROUND(TRUNC(('TRI-1'!BX30  ),2),0))=9,"A-",IF((ROUND(TRUNC(('TRI-1'!BX30   ),2),0))=8,"B+",IF((ROUND(TRUNC(('TRI-1'!BX30 ),2),0))=7,"B-",IF((ROUND(TRUNC(('TRI-1'!BX30  ),2),0))=6,"C+",IF((ROUND(TRUNC(('TRI-1'!BX30  ),2),0))=5,"C-",IF((ROUND(TRUNC(('TRI-1'!BX30  ),2),0))=4,"D+",IF((ROUND(TRUNC(('TRI-1'!BX30 ),2),0))=3,"D-",IF((ROUND(TRUNC(('TRI-1'!BX30 ),2),0))=2,"E+",IF((ROUND(TRUNC(('TRI-1'!BX30  ),2),0))&lt;=1,"E-","")))))))))))</f>
        <v>A+</v>
      </c>
      <c r="BY30" s="51" t="str">
        <f>IF(OR('TRI-1'!BY30 ="",'TRI-1'!BY30&lt;0,'TRI-1'!BY30  &gt;10),"",IF((ROUND(TRUNC(('TRI-1'!BY30  ),2),0))=10,"A+",IF((ROUND(TRUNC(('TRI-1'!BY30  ),2),0))=9,"A-",IF((ROUND(TRUNC(('TRI-1'!BY30   ),2),0))=8,"B+",IF((ROUND(TRUNC(('TRI-1'!BY30 ),2),0))=7,"B-",IF((ROUND(TRUNC(('TRI-1'!BY30  ),2),0))=6,"C+",IF((ROUND(TRUNC(('TRI-1'!BY30  ),2),0))=5,"C-",IF((ROUND(TRUNC(('TRI-1'!BY30  ),2),0))=4,"D+",IF((ROUND(TRUNC(('TRI-1'!BY30 ),2),0))=3,"D-",IF((ROUND(TRUNC(('TRI-1'!BY30 ),2),0))=2,"E+",IF((ROUND(TRUNC(('TRI-1'!BY30  ),2),0))&lt;=1,"E-","")))))))))))</f>
        <v>A+</v>
      </c>
      <c r="BZ30" s="51" t="str">
        <f>IF(OR('TRI-1'!BZ30 ="",'TRI-1'!BZ30&lt;0,'TRI-1'!BZ30  &gt;10),"",IF((ROUND(TRUNC(('TRI-1'!BZ30  ),2),0))=10,"A+",IF((ROUND(TRUNC(('TRI-1'!BZ30  ),2),0))=9,"A-",IF((ROUND(TRUNC(('TRI-1'!BZ30   ),2),0))=8,"B+",IF((ROUND(TRUNC(('TRI-1'!BZ30 ),2),0))=7,"B-",IF((ROUND(TRUNC(('TRI-1'!BZ30  ),2),0))=6,"C+",IF((ROUND(TRUNC(('TRI-1'!BZ30  ),2),0))=5,"C-",IF((ROUND(TRUNC(('TRI-1'!BZ30  ),2),0))=4,"D+",IF((ROUND(TRUNC(('TRI-1'!BZ30 ),2),0))=3,"D-",IF((ROUND(TRUNC(('TRI-1'!BZ30 ),2),0))=2,"E+",IF((ROUND(TRUNC(('TRI-1'!BZ30  ),2),0))&lt;=1,"E-","")))))))))))</f>
        <v>A+</v>
      </c>
      <c r="CA30" s="51" t="str">
        <f>IF(OR('TRI-1'!CA30 ="",'TRI-1'!CA30&lt;0,'TRI-1'!CA30  &gt;10),"",IF((ROUND(TRUNC(('TRI-1'!CA30  ),2),0))=10,"A+",IF((ROUND(TRUNC(('TRI-1'!CA30  ),2),0))=9,"A-",IF((ROUND(TRUNC(('TRI-1'!CA30   ),2),0))=8,"B+",IF((ROUND(TRUNC(('TRI-1'!CA30 ),2),0))=7,"B-",IF((ROUND(TRUNC(('TRI-1'!CA30  ),2),0))=6,"C+",IF((ROUND(TRUNC(('TRI-1'!CA30  ),2),0))=5,"C-",IF((ROUND(TRUNC(('TRI-1'!CA30  ),2),0))=4,"D+",IF((ROUND(TRUNC(('TRI-1'!CA30 ),2),0))=3,"D-",IF((ROUND(TRUNC(('TRI-1'!CA30 ),2),0))=2,"E+",IF((ROUND(TRUNC(('TRI-1'!CA30  ),2),0))&lt;=1,"E-","")))))))))))</f>
        <v>A+</v>
      </c>
      <c r="CB30" s="51" t="str">
        <f>IF(OR('TRI-1'!CB30 ="",'TRI-1'!CB30&lt;0,'TRI-1'!CB30  &gt;10),"",IF((ROUND(TRUNC(('TRI-1'!CB30  ),2),0))=10,"A+",IF((ROUND(TRUNC(('TRI-1'!CB30  ),2),0))=9,"A-",IF((ROUND(TRUNC(('TRI-1'!CB30   ),2),0))=8,"B+",IF((ROUND(TRUNC(('TRI-1'!CB30 ),2),0))=7,"B-",IF((ROUND(TRUNC(('TRI-1'!CB30  ),2),0))=6,"C+",IF((ROUND(TRUNC(('TRI-1'!CB30  ),2),0))=5,"C-",IF((ROUND(TRUNC(('TRI-1'!CB30  ),2),0))=4,"D+",IF((ROUND(TRUNC(('TRI-1'!CB30 ),2),0))=3,"D-",IF((ROUND(TRUNC(('TRI-1'!CB30 ),2),0))=2,"E+",IF((ROUND(TRUNC(('TRI-1'!CB30  ),2),0))&lt;=1,"E-","")))))))))))</f>
        <v>A+</v>
      </c>
      <c r="CC30" s="51" t="str">
        <f>IF(OR('TRI-1'!CC30 ="",'TRI-1'!CC30&lt;0,'TRI-1'!CC30  &gt;10),"",IF((ROUND(TRUNC(('TRI-1'!CC30  ),2),0))=10,"A+",IF((ROUND(TRUNC(('TRI-1'!CC30  ),2),0))=9,"A-",IF((ROUND(TRUNC(('TRI-1'!CC30   ),2),0))=8,"B+",IF((ROUND(TRUNC(('TRI-1'!CC30 ),2),0))=7,"B-",IF((ROUND(TRUNC(('TRI-1'!CC30  ),2),0))=6,"C+",IF((ROUND(TRUNC(('TRI-1'!CC30  ),2),0))=5,"C-",IF((ROUND(TRUNC(('TRI-1'!CC30  ),2),0))=4,"D+",IF((ROUND(TRUNC(('TRI-1'!CC30 ),2),0))=3,"D-",IF((ROUND(TRUNC(('TRI-1'!CC30 ),2),0))=2,"E+",IF((ROUND(TRUNC(('TRI-1'!CC30  ),2),0))&lt;=1,"E-","")))))))))))</f>
        <v>A+</v>
      </c>
      <c r="CD30" s="51" t="str">
        <f>IF(OR('TRI-1'!CD30 ="",'TRI-1'!CD30&lt;0,'TRI-1'!CD30  &gt;10),"",IF((ROUND(TRUNC(('TRI-1'!CD30  ),2),0))=10,"A+",IF((ROUND(TRUNC(('TRI-1'!CD30  ),2),0))=9,"A-",IF((ROUND(TRUNC(('TRI-1'!CD30   ),2),0))=8,"B+",IF((ROUND(TRUNC(('TRI-1'!CD30 ),2),0))=7,"B-",IF((ROUND(TRUNC(('TRI-1'!CD30  ),2),0))=6,"C+",IF((ROUND(TRUNC(('TRI-1'!CD30  ),2),0))=5,"C-",IF((ROUND(TRUNC(('TRI-1'!CD30  ),2),0))=4,"D+",IF((ROUND(TRUNC(('TRI-1'!CD30 ),2),0))=3,"D-",IF((ROUND(TRUNC(('TRI-1'!CD30 ),2),0))=2,"E+",IF((ROUND(TRUNC(('TRI-1'!CD30  ),2),0))&lt;=1,"E-","")))))))))))</f>
        <v>A+</v>
      </c>
      <c r="CE30" s="51" t="str">
        <f>IF(OR('TRI-1'!CE30 ="",'TRI-1'!CE30&lt;0,'TRI-1'!CE30  &gt;10),"",IF((ROUND(TRUNC(('TRI-1'!CE30  ),2),0))=10,"A+",IF((ROUND(TRUNC(('TRI-1'!CE30  ),2),0))=9,"A-",IF((ROUND(TRUNC(('TRI-1'!CE30   ),2),0))=8,"B+",IF((ROUND(TRUNC(('TRI-1'!CE30 ),2),0))=7,"B-",IF((ROUND(TRUNC(('TRI-1'!CE30  ),2),0))=6,"C+",IF((ROUND(TRUNC(('TRI-1'!CE30  ),2),0))=5,"C-",IF((ROUND(TRUNC(('TRI-1'!CE30  ),2),0))=4,"D+",IF((ROUND(TRUNC(('TRI-1'!CE30 ),2),0))=3,"D-",IF((ROUND(TRUNC(('TRI-1'!CE30 ),2),0))=2,"E+",IF((ROUND(TRUNC(('TRI-1'!CE30  ),2),0))&lt;=1,"E-","")))))))))))</f>
        <v>A+</v>
      </c>
      <c r="CF30" s="51" t="str">
        <f>IF(OR('TRI-1'!CF30 ="",'TRI-1'!CF30&lt;0,'TRI-1'!CF30  &gt;10),"",IF((ROUND(TRUNC(('TRI-1'!CF30  ),2),0))=10,"A+",IF((ROUND(TRUNC(('TRI-1'!CF30  ),2),0))=9,"A-",IF((ROUND(TRUNC(('TRI-1'!CF30   ),2),0))=8,"B+",IF((ROUND(TRUNC(('TRI-1'!CF30 ),2),0))=7,"B-",IF((ROUND(TRUNC(('TRI-1'!CF30  ),2),0))=6,"C+",IF((ROUND(TRUNC(('TRI-1'!CF30  ),2),0))=5,"C-",IF((ROUND(TRUNC(('TRI-1'!CF30  ),2),0))=4,"D+",IF((ROUND(TRUNC(('TRI-1'!CF30 ),2),0))=3,"D-",IF((ROUND(TRUNC(('TRI-1'!CF30 ),2),0))=2,"E+",IF((ROUND(TRUNC(('TRI-1'!CF30  ),2),0))&lt;=1,"E-","")))))))))))</f>
        <v>A+</v>
      </c>
      <c r="CG30" s="51" t="str">
        <f>IF(OR('TRI-1'!CG30 ="",'TRI-1'!CG30&lt;0,'TRI-1'!CG30  &gt;10),"",IF((ROUND(TRUNC(('TRI-1'!CG30  ),2),0))=10,"A+",IF((ROUND(TRUNC(('TRI-1'!CG30  ),2),0))=9,"A-",IF((ROUND(TRUNC(('TRI-1'!CG30   ),2),0))=8,"B+",IF((ROUND(TRUNC(('TRI-1'!CG30 ),2),0))=7,"B-",IF((ROUND(TRUNC(('TRI-1'!CG30  ),2),0))=6,"C+",IF((ROUND(TRUNC(('TRI-1'!CG30  ),2),0))=5,"C-",IF((ROUND(TRUNC(('TRI-1'!CG30  ),2),0))=4,"D+",IF((ROUND(TRUNC(('TRI-1'!CG30 ),2),0))=3,"D-",IF((ROUND(TRUNC(('TRI-1'!CG30 ),2),0))=2,"E+",IF((ROUND(TRUNC(('TRI-1'!CG30  ),2),0))&lt;=1,"E-","")))))))))))</f>
        <v>A+</v>
      </c>
      <c r="CH30" s="51" t="str">
        <f>IF(OR('TRI-1'!CH30 ="",'TRI-1'!CH30&lt;0,'TRI-1'!CH30  &gt;10),"",IF((ROUND(TRUNC(('TRI-1'!CH30  ),2),0))=10,"A+",IF((ROUND(TRUNC(('TRI-1'!CH30  ),2),0))=9,"A-",IF((ROUND(TRUNC(('TRI-1'!CH30   ),2),0))=8,"B+",IF((ROUND(TRUNC(('TRI-1'!CH30 ),2),0))=7,"B-",IF((ROUND(TRUNC(('TRI-1'!CH30  ),2),0))=6,"C+",IF((ROUND(TRUNC(('TRI-1'!CH30  ),2),0))=5,"C-",IF((ROUND(TRUNC(('TRI-1'!CH30  ),2),0))=4,"D+",IF((ROUND(TRUNC(('TRI-1'!CH30 ),2),0))=3,"D-",IF((ROUND(TRUNC(('TRI-1'!CH30 ),2),0))=2,"E+",IF((ROUND(TRUNC(('TRI-1'!CH30  ),2),0))&lt;=1,"E-","")))))))))))</f>
        <v>A+</v>
      </c>
      <c r="CI30" s="51" t="str">
        <f>IF(OR('TRI-1'!CI30 ="",'TRI-1'!CI30&lt;0,'TRI-1'!CI30  &gt;10),"",IF((ROUND(TRUNC(('TRI-1'!CI30  ),2),0))=10,"A+",IF((ROUND(TRUNC(('TRI-1'!CI30  ),2),0))=9,"A-",IF((ROUND(TRUNC(('TRI-1'!CI30   ),2),0))=8,"B+",IF((ROUND(TRUNC(('TRI-1'!CI30 ),2),0))=7,"B-",IF((ROUND(TRUNC(('TRI-1'!CI30  ),2),0))=6,"C+",IF((ROUND(TRUNC(('TRI-1'!CI30  ),2),0))=5,"C-",IF((ROUND(TRUNC(('TRI-1'!CI30  ),2),0))=4,"D+",IF((ROUND(TRUNC(('TRI-1'!CI30 ),2),0))=3,"D-",IF((ROUND(TRUNC(('TRI-1'!CI30 ),2),0))=2,"E+",IF((ROUND(TRUNC(('TRI-1'!CI30  ),2),0))&lt;=1,"E-","")))))))))))</f>
        <v>A+</v>
      </c>
      <c r="CJ30" s="51" t="str">
        <f>IF(OR('TRI-1'!CJ30 ="",'TRI-1'!CJ30&lt;0,'TRI-1'!CJ30  &gt;10),"",IF((ROUND(TRUNC(('TRI-1'!CJ30  ),2),0))=10,"A+",IF((ROUND(TRUNC(('TRI-1'!CJ30  ),2),0))=9,"A-",IF((ROUND(TRUNC(('TRI-1'!CJ30   ),2),0))=8,"B+",IF((ROUND(TRUNC(('TRI-1'!CJ30 ),2),0))=7,"B-",IF((ROUND(TRUNC(('TRI-1'!CJ30  ),2),0))=6,"C+",IF((ROUND(TRUNC(('TRI-1'!CJ30  ),2),0))=5,"C-",IF((ROUND(TRUNC(('TRI-1'!CJ30  ),2),0))=4,"D+",IF((ROUND(TRUNC(('TRI-1'!CJ30 ),2),0))=3,"D-",IF((ROUND(TRUNC(('TRI-1'!CJ30 ),2),0))=2,"E+",IF((ROUND(TRUNC(('TRI-1'!CJ30  ),2),0))&lt;=1,"E-","")))))))))))</f>
        <v>A+</v>
      </c>
      <c r="CK30" s="51" t="str">
        <f>IF(OR('TRI-1'!CK30 ="",'TRI-1'!CK30&lt;0,'TRI-1'!CK30  &gt;10),"",IF((ROUND(TRUNC(('TRI-1'!CK30  ),2),0))=10,"A+",IF((ROUND(TRUNC(('TRI-1'!CK30  ),2),0))=9,"A-",IF((ROUND(TRUNC(('TRI-1'!CK30   ),2),0))=8,"B+",IF((ROUND(TRUNC(('TRI-1'!CK30 ),2),0))=7,"B-",IF((ROUND(TRUNC(('TRI-1'!CK30  ),2),0))=6,"C+",IF((ROUND(TRUNC(('TRI-1'!CK30  ),2),0))=5,"C-",IF((ROUND(TRUNC(('TRI-1'!CK30  ),2),0))=4,"D+",IF((ROUND(TRUNC(('TRI-1'!CK30 ),2),0))=3,"D-",IF((ROUND(TRUNC(('TRI-1'!CK30 ),2),0))=2,"E+",IF((ROUND(TRUNC(('TRI-1'!CK30  ),2),0))&lt;=1,"E-","")))))))))))</f>
        <v>A+</v>
      </c>
      <c r="CL30" s="51" t="str">
        <f>IF(OR('TRI-1'!CL30 ="",'TRI-1'!CL30&lt;0,'TRI-1'!CL30  &gt;10),"",IF((ROUND(TRUNC(('TRI-1'!CL30  ),2),0))=10,"A+",IF((ROUND(TRUNC(('TRI-1'!CL30  ),2),0))=9,"A-",IF((ROUND(TRUNC(('TRI-1'!CL30   ),2),0))=8,"B+",IF((ROUND(TRUNC(('TRI-1'!CL30 ),2),0))=7,"B-",IF((ROUND(TRUNC(('TRI-1'!CL30  ),2),0))=6,"C+",IF((ROUND(TRUNC(('TRI-1'!CL30  ),2),0))=5,"C-",IF((ROUND(TRUNC(('TRI-1'!CL30  ),2),0))=4,"D+",IF((ROUND(TRUNC(('TRI-1'!CL30 ),2),0))=3,"D-",IF((ROUND(TRUNC(('TRI-1'!CL30 ),2),0))=2,"E+",IF((ROUND(TRUNC(('TRI-1'!CL30  ),2),0))&lt;=1,"E-","")))))))))))</f>
        <v>A+</v>
      </c>
      <c r="CM30" s="51" t="str">
        <f>IF(OR('TRI-1'!CM30 ="",'TRI-1'!CM30&lt;0,'TRI-1'!CM30  &gt;10),"",IF((ROUND(TRUNC(('TRI-1'!CM30  ),2),0))=10,"A+",IF((ROUND(TRUNC(('TRI-1'!CM30  ),2),0))=9,"A-",IF((ROUND(TRUNC(('TRI-1'!CM30   ),2),0))=8,"B+",IF((ROUND(TRUNC(('TRI-1'!CM30 ),2),0))=7,"B-",IF((ROUND(TRUNC(('TRI-1'!CM30  ),2),0))=6,"C+",IF((ROUND(TRUNC(('TRI-1'!CM30  ),2),0))=5,"C-",IF((ROUND(TRUNC(('TRI-1'!CM30  ),2),0))=4,"D+",IF((ROUND(TRUNC(('TRI-1'!CM30 ),2),0))=3,"D-",IF((ROUND(TRUNC(('TRI-1'!CM30 ),2),0))=2,"E+",IF((ROUND(TRUNC(('TRI-1'!CM30  ),2),0))&lt;=1,"E-","")))))))))))</f>
        <v>A+</v>
      </c>
      <c r="CN30" s="51" t="str">
        <f>IF(OR('TRI-1'!CN30 ="",'TRI-1'!CN30&lt;0,'TRI-1'!CN30  &gt;10),"",IF((ROUND(TRUNC(('TRI-1'!CN30  ),2),0))=10,"A+",IF((ROUND(TRUNC(('TRI-1'!CN30  ),2),0))=9,"A-",IF((ROUND(TRUNC(('TRI-1'!CN30   ),2),0))=8,"B+",IF((ROUND(TRUNC(('TRI-1'!CN30 ),2),0))=7,"B-",IF((ROUND(TRUNC(('TRI-1'!CN30  ),2),0))=6,"C+",IF((ROUND(TRUNC(('TRI-1'!CN30  ),2),0))=5,"C-",IF((ROUND(TRUNC(('TRI-1'!CN30  ),2),0))=4,"D+",IF((ROUND(TRUNC(('TRI-1'!CN30 ),2),0))=3,"D-",IF((ROUND(TRUNC(('TRI-1'!CN30 ),2),0))=2,"E+",IF((ROUND(TRUNC(('TRI-1'!CN30  ),2),0))&lt;=1,"E-","")))))))))))</f>
        <v>A+</v>
      </c>
      <c r="CO30" s="51" t="str">
        <f>IF(OR('TRI-1'!CO30 ="",'TRI-1'!CO30&lt;0,'TRI-1'!CO30  &gt;10),"",IF((ROUND(TRUNC(('TRI-1'!CO30  ),2),0))=10,"A+",IF((ROUND(TRUNC(('TRI-1'!CO30  ),2),0))=9,"A-",IF((ROUND(TRUNC(('TRI-1'!CO30   ),2),0))=8,"B+",IF((ROUND(TRUNC(('TRI-1'!CO30 ),2),0))=7,"B-",IF((ROUND(TRUNC(('TRI-1'!CO30  ),2),0))=6,"C+",IF((ROUND(TRUNC(('TRI-1'!CO30  ),2),0))=5,"C-",IF((ROUND(TRUNC(('TRI-1'!CO30  ),2),0))=4,"D+",IF((ROUND(TRUNC(('TRI-1'!CO30 ),2),0))=3,"D-",IF((ROUND(TRUNC(('TRI-1'!CO30 ),2),0))=2,"E+",IF((ROUND(TRUNC(('TRI-1'!CO30  ),2),0))&lt;=1,"E-","")))))))))))</f>
        <v>A+</v>
      </c>
      <c r="CP30" s="51" t="str">
        <f>IF(OR('TRI-1'!CP30 ="",'TRI-1'!CP30&lt;0,'TRI-1'!CP30  &gt;10),"",IF((ROUND(TRUNC(('TRI-1'!CP30  ),2),0))=10,"A+",IF((ROUND(TRUNC(('TRI-1'!CP30  ),2),0))=9,"A-",IF((ROUND(TRUNC(('TRI-1'!CP30   ),2),0))=8,"B+",IF((ROUND(TRUNC(('TRI-1'!CP30 ),2),0))=7,"B-",IF((ROUND(TRUNC(('TRI-1'!CP30  ),2),0))=6,"C+",IF((ROUND(TRUNC(('TRI-1'!CP30  ),2),0))=5,"C-",IF((ROUND(TRUNC(('TRI-1'!CP30  ),2),0))=4,"D+",IF((ROUND(TRUNC(('TRI-1'!CP30 ),2),0))=3,"D-",IF((ROUND(TRUNC(('TRI-1'!CP30 ),2),0))=2,"E+",IF((ROUND(TRUNC(('TRI-1'!CP30  ),2),0))&lt;=1,"E-","")))))))))))</f>
        <v>A+</v>
      </c>
      <c r="CQ30" s="51" t="str">
        <f>IF(OR('TRI-1'!CQ30 ="",'TRI-1'!CQ30&lt;0,'TRI-1'!CQ30  &gt;10),"",IF((ROUND(TRUNC(('TRI-1'!CQ30  ),2),0))=10,"A+",IF((ROUND(TRUNC(('TRI-1'!CQ30  ),2),0))=9,"A-",IF((ROUND(TRUNC(('TRI-1'!CQ30   ),2),0))=8,"B+",IF((ROUND(TRUNC(('TRI-1'!CQ30 ),2),0))=7,"B-",IF((ROUND(TRUNC(('TRI-1'!CQ30  ),2),0))=6,"C+",IF((ROUND(TRUNC(('TRI-1'!CQ30  ),2),0))=5,"C-",IF((ROUND(TRUNC(('TRI-1'!CQ30  ),2),0))=4,"D+",IF((ROUND(TRUNC(('TRI-1'!CQ30 ),2),0))=3,"D-",IF((ROUND(TRUNC(('TRI-1'!CQ30 ),2),0))=2,"E+",IF((ROUND(TRUNC(('TRI-1'!CQ30  ),2),0))&lt;=1,"E-","")))))))))))</f>
        <v>A+</v>
      </c>
      <c r="CR30" s="51" t="str">
        <f>IF(OR('TRI-1'!CR30 ="",'TRI-1'!CR30&lt;0,'TRI-1'!CR30  &gt;10),"",IF((ROUND(TRUNC(('TRI-1'!CR30  ),2),0))=10,"A+",IF((ROUND(TRUNC(('TRI-1'!CR30  ),2),0))=9,"A-",IF((ROUND(TRUNC(('TRI-1'!CR30   ),2),0))=8,"B+",IF((ROUND(TRUNC(('TRI-1'!CR30 ),2),0))=7,"B-",IF((ROUND(TRUNC(('TRI-1'!CR30  ),2),0))=6,"C+",IF((ROUND(TRUNC(('TRI-1'!CR30  ),2),0))=5,"C-",IF((ROUND(TRUNC(('TRI-1'!CR30  ),2),0))=4,"D+",IF((ROUND(TRUNC(('TRI-1'!CR30 ),2),0))=3,"D-",IF((ROUND(TRUNC(('TRI-1'!CR30 ),2),0))=2,"E+",IF((ROUND(TRUNC(('TRI-1'!CR30  ),2),0))&lt;=1,"E-","")))))))))))</f>
        <v>A+</v>
      </c>
      <c r="CS30" s="51" t="str">
        <f>IF(OR('TRI-1'!CS30 ="",'TRI-1'!CS30&lt;0,'TRI-1'!CS30  &gt;10),"",IF((ROUND(TRUNC(('TRI-1'!CS30  ),2),0))=10,"A+",IF((ROUND(TRUNC(('TRI-1'!CS30  ),2),0))=9,"A-",IF((ROUND(TRUNC(('TRI-1'!CS30   ),2),0))=8,"B+",IF((ROUND(TRUNC(('TRI-1'!CS30 ),2),0))=7,"B-",IF((ROUND(TRUNC(('TRI-1'!CS30  ),2),0))=6,"C+",IF((ROUND(TRUNC(('TRI-1'!CS30  ),2),0))=5,"C-",IF((ROUND(TRUNC(('TRI-1'!CS30  ),2),0))=4,"D+",IF((ROUND(TRUNC(('TRI-1'!CS30 ),2),0))=3,"D-",IF((ROUND(TRUNC(('TRI-1'!CS30 ),2),0))=2,"E+",IF((ROUND(TRUNC(('TRI-1'!CS30  ),2),0))&lt;=1,"E-","")))))))))))</f>
        <v>A+</v>
      </c>
      <c r="CT30" s="51" t="str">
        <f>IF(OR('TRI-1'!CT30 ="",'TRI-1'!CT30&lt;0,'TRI-1'!CT30  &gt;10),"",IF((ROUND(TRUNC(('TRI-1'!CT30  ),2),0))=10,"A+",IF((ROUND(TRUNC(('TRI-1'!CT30  ),2),0))=9,"A-",IF((ROUND(TRUNC(('TRI-1'!CT30   ),2),0))=8,"B+",IF((ROUND(TRUNC(('TRI-1'!CT30 ),2),0))=7,"B-",IF((ROUND(TRUNC(('TRI-1'!CT30  ),2),0))=6,"C+",IF((ROUND(TRUNC(('TRI-1'!CT30  ),2),0))=5,"C-",IF((ROUND(TRUNC(('TRI-1'!CT30  ),2),0))=4,"D+",IF((ROUND(TRUNC(('TRI-1'!CT30 ),2),0))=3,"D-",IF((ROUND(TRUNC(('TRI-1'!CT30 ),2),0))=2,"E+",IF((ROUND(TRUNC(('TRI-1'!CT30  ),2),0))&lt;=1,"E-","")))))))))))</f>
        <v>A+</v>
      </c>
      <c r="CU30" s="51" t="str">
        <f>IF(OR('TRI-1'!CU30 ="",'TRI-1'!CU30&lt;0,'TRI-1'!CU30  &gt;10),"",IF((ROUND(TRUNC(('TRI-1'!CU30  ),2),0))=10,"A+",IF((ROUND(TRUNC(('TRI-1'!CU30  ),2),0))=9,"A-",IF((ROUND(TRUNC(('TRI-1'!CU30   ),2),0))=8,"B+",IF((ROUND(TRUNC(('TRI-1'!CU30 ),2),0))=7,"B-",IF((ROUND(TRUNC(('TRI-1'!CU30  ),2),0))=6,"C+",IF((ROUND(TRUNC(('TRI-1'!CU30  ),2),0))=5,"C-",IF((ROUND(TRUNC(('TRI-1'!CU30  ),2),0))=4,"D+",IF((ROUND(TRUNC(('TRI-1'!CU30 ),2),0))=3,"D-",IF((ROUND(TRUNC(('TRI-1'!CU30 ),2),0))=2,"E+",IF((ROUND(TRUNC(('TRI-1'!CU30  ),2),0))&lt;=1,"E-","")))))))))))</f>
        <v>A+</v>
      </c>
      <c r="CV30" s="51" t="str">
        <f>IF(OR('TRI-1'!CV30 ="",'TRI-1'!CV30&lt;0,'TRI-1'!CV30  &gt;10),"",IF((ROUND(TRUNC(('TRI-1'!CV30  ),2),0))=10,"A+",IF((ROUND(TRUNC(('TRI-1'!CV30  ),2),0))=9,"A-",IF((ROUND(TRUNC(('TRI-1'!CV30   ),2),0))=8,"B+",IF((ROUND(TRUNC(('TRI-1'!CV30 ),2),0))=7,"B-",IF((ROUND(TRUNC(('TRI-1'!CV30  ),2),0))=6,"C+",IF((ROUND(TRUNC(('TRI-1'!CV30  ),2),0))=5,"C-",IF((ROUND(TRUNC(('TRI-1'!CV30  ),2),0))=4,"D+",IF((ROUND(TRUNC(('TRI-1'!CV30 ),2),0))=3,"D-",IF((ROUND(TRUNC(('TRI-1'!CV30 ),2),0))=2,"E+",IF((ROUND(TRUNC(('TRI-1'!CV30  ),2),0))&lt;=1,"E-","")))))))))))</f>
        <v>A+</v>
      </c>
      <c r="CW30" s="51" t="str">
        <f>IF(OR('TRI-1'!CW30 ="",'TRI-1'!CW30&lt;0,'TRI-1'!CW30  &gt;10),"",IF((ROUND(TRUNC(('TRI-1'!CW30  ),2),0))=10,"A+",IF((ROUND(TRUNC(('TRI-1'!CW30  ),2),0))=9,"A-",IF((ROUND(TRUNC(('TRI-1'!CW30   ),2),0))=8,"B+",IF((ROUND(TRUNC(('TRI-1'!CW30 ),2),0))=7,"B-",IF((ROUND(TRUNC(('TRI-1'!CW30  ),2),0))=6,"C+",IF((ROUND(TRUNC(('TRI-1'!CW30  ),2),0))=5,"C-",IF((ROUND(TRUNC(('TRI-1'!CW30  ),2),0))=4,"D+",IF((ROUND(TRUNC(('TRI-1'!CW30 ),2),0))=3,"D-",IF((ROUND(TRUNC(('TRI-1'!CW30 ),2),0))=2,"E+",IF((ROUND(TRUNC(('TRI-1'!CW30  ),2),0))&lt;=1,"E-","")))))))))))</f>
        <v>A+</v>
      </c>
      <c r="CX30" s="51" t="str">
        <f>IF(OR('TRI-1'!CX30 ="",'TRI-1'!CX30&lt;0,'TRI-1'!CX30  &gt;10),"",IF((ROUND(TRUNC(('TRI-1'!CX30  ),2),0))=10,"A+",IF((ROUND(TRUNC(('TRI-1'!CX30  ),2),0))=9,"A-",IF((ROUND(TRUNC(('TRI-1'!CX30   ),2),0))=8,"B+",IF((ROUND(TRUNC(('TRI-1'!CX30 ),2),0))=7,"B-",IF((ROUND(TRUNC(('TRI-1'!CX30  ),2),0))=6,"C+",IF((ROUND(TRUNC(('TRI-1'!CX30  ),2),0))=5,"C-",IF((ROUND(TRUNC(('TRI-1'!CX30  ),2),0))=4,"D+",IF((ROUND(TRUNC(('TRI-1'!CX30 ),2),0))=3,"D-",IF((ROUND(TRUNC(('TRI-1'!CX30 ),2),0))=2,"E+",IF((ROUND(TRUNC(('TRI-1'!CX30  ),2),0))&lt;=1,"E-","")))))))))))</f>
        <v>A+</v>
      </c>
      <c r="CY30" s="51" t="str">
        <f>IF(OR('TRI-1'!CY30 ="",'TRI-1'!CY30&lt;0,'TRI-1'!CY30  &gt;10),"",IF((ROUND(TRUNC(('TRI-1'!CY30  ),2),0))=10,"A+",IF((ROUND(TRUNC(('TRI-1'!CY30  ),2),0))=9,"A-",IF((ROUND(TRUNC(('TRI-1'!CY30   ),2),0))=8,"B+",IF((ROUND(TRUNC(('TRI-1'!CY30 ),2),0))=7,"B-",IF((ROUND(TRUNC(('TRI-1'!CY30  ),2),0))=6,"C+",IF((ROUND(TRUNC(('TRI-1'!CY30  ),2),0))=5,"C-",IF((ROUND(TRUNC(('TRI-1'!CY30  ),2),0))=4,"D+",IF((ROUND(TRUNC(('TRI-1'!CY30 ),2),0))=3,"D-",IF((ROUND(TRUNC(('TRI-1'!CY30 ),2),0))=2,"E+",IF((ROUND(TRUNC(('TRI-1'!CY30  ),2),0))&lt;=1,"E-","")))))))))))</f>
        <v>A+</v>
      </c>
      <c r="CZ30" s="51" t="str">
        <f>IF(OR('TRI-1'!CZ30 ="",'TRI-1'!CZ30&lt;0,'TRI-1'!CZ30  &gt;10),"",IF((ROUND(TRUNC(('TRI-1'!CZ30  ),2),0))=10,"A+",IF((ROUND(TRUNC(('TRI-1'!CZ30  ),2),0))=9,"A-",IF((ROUND(TRUNC(('TRI-1'!CZ30   ),2),0))=8,"B+",IF((ROUND(TRUNC(('TRI-1'!CZ30 ),2),0))=7,"B-",IF((ROUND(TRUNC(('TRI-1'!CZ30  ),2),0))=6,"C+",IF((ROUND(TRUNC(('TRI-1'!CZ30  ),2),0))=5,"C-",IF((ROUND(TRUNC(('TRI-1'!CZ30  ),2),0))=4,"D+",IF((ROUND(TRUNC(('TRI-1'!CZ30 ),2),0))=3,"D-",IF((ROUND(TRUNC(('TRI-1'!CZ30 ),2),0))=2,"E+",IF((ROUND(TRUNC(('TRI-1'!CZ30  ),2),0))&lt;=1,"E-","")))))))))))</f>
        <v>A+</v>
      </c>
      <c r="DA30" s="51" t="str">
        <f>IF(OR('TRI-1'!DA30 ="",'TRI-1'!DA30&lt;0,'TRI-1'!DA30  &gt;10),"",IF((ROUND(TRUNC(('TRI-1'!DA30  ),2),0))=10,"A+",IF((ROUND(TRUNC(('TRI-1'!DA30  ),2),0))=9,"A-",IF((ROUND(TRUNC(('TRI-1'!DA30   ),2),0))=8,"B+",IF((ROUND(TRUNC(('TRI-1'!DA30 ),2),0))=7,"B-",IF((ROUND(TRUNC(('TRI-1'!DA30  ),2),0))=6,"C+",IF((ROUND(TRUNC(('TRI-1'!DA30  ),2),0))=5,"C-",IF((ROUND(TRUNC(('TRI-1'!DA30  ),2),0))=4,"D+",IF((ROUND(TRUNC(('TRI-1'!DA30 ),2),0))=3,"D-",IF((ROUND(TRUNC(('TRI-1'!DA30 ),2),0))=2,"E+",IF((ROUND(TRUNC(('TRI-1'!DA30  ),2),0))&lt;=1,"E-","")))))))))))</f>
        <v>A+</v>
      </c>
      <c r="DB30" s="51" t="str">
        <f>IF(OR('TRI-1'!DB30 ="",'TRI-1'!DB30&lt;0,'TRI-1'!DB30  &gt;10),"",IF((ROUND(TRUNC(('TRI-1'!DB30  ),2),0))=10,"A+",IF((ROUND(TRUNC(('TRI-1'!DB30  ),2),0))=9,"A-",IF((ROUND(TRUNC(('TRI-1'!DB30   ),2),0))=8,"B+",IF((ROUND(TRUNC(('TRI-1'!DB30 ),2),0))=7,"B-",IF((ROUND(TRUNC(('TRI-1'!DB30  ),2),0))=6,"C+",IF((ROUND(TRUNC(('TRI-1'!DB30  ),2),0))=5,"C-",IF((ROUND(TRUNC(('TRI-1'!DB30  ),2),0))=4,"D+",IF((ROUND(TRUNC(('TRI-1'!DB30 ),2),0))=3,"D-",IF((ROUND(TRUNC(('TRI-1'!DB30 ),2),0))=2,"E+",IF((ROUND(TRUNC(('TRI-1'!DB30  ),2),0))&lt;=1,"E-","")))))))))))</f>
        <v>A+</v>
      </c>
      <c r="DC30" s="51" t="str">
        <f>IF(OR('TRI-1'!DC30 ="",'TRI-1'!DC30&lt;0,'TRI-1'!DC30  &gt;10),"",IF((ROUND(TRUNC(('TRI-1'!DC30  ),2),0))=10,"A+",IF((ROUND(TRUNC(('TRI-1'!DC30  ),2),0))=9,"A-",IF((ROUND(TRUNC(('TRI-1'!DC30   ),2),0))=8,"B+",IF((ROUND(TRUNC(('TRI-1'!DC30 ),2),0))=7,"B-",IF((ROUND(TRUNC(('TRI-1'!DC30  ),2),0))=6,"C+",IF((ROUND(TRUNC(('TRI-1'!DC30  ),2),0))=5,"C-",IF((ROUND(TRUNC(('TRI-1'!DC30  ),2),0))=4,"D+",IF((ROUND(TRUNC(('TRI-1'!DC30 ),2),0))=3,"D-",IF((ROUND(TRUNC(('TRI-1'!DC30 ),2),0))=2,"E+",IF((ROUND(TRUNC(('TRI-1'!DC30  ),2),0))&lt;=1,"E-","")))))))))))</f>
        <v>A+</v>
      </c>
      <c r="DD30" s="51" t="str">
        <f>IF(OR('TRI-1'!DD30 ="",'TRI-1'!DD30&lt;0,'TRI-1'!DD30  &gt;10),"",IF((ROUND(TRUNC(('TRI-1'!DD30  ),2),0))=10,"A+",IF((ROUND(TRUNC(('TRI-1'!DD30  ),2),0))=9,"A-",IF((ROUND(TRUNC(('TRI-1'!DD30   ),2),0))=8,"B+",IF((ROUND(TRUNC(('TRI-1'!DD30 ),2),0))=7,"B-",IF((ROUND(TRUNC(('TRI-1'!DD30  ),2),0))=6,"C+",IF((ROUND(TRUNC(('TRI-1'!DD30  ),2),0))=5,"C-",IF((ROUND(TRUNC(('TRI-1'!DD30  ),2),0))=4,"D+",IF((ROUND(TRUNC(('TRI-1'!DD30 ),2),0))=3,"D-",IF((ROUND(TRUNC(('TRI-1'!DD30 ),2),0))=2,"E+",IF((ROUND(TRUNC(('TRI-1'!DD30  ),2),0))&lt;=1,"E-","")))))))))))</f>
        <v>A+</v>
      </c>
      <c r="DE30" s="51" t="str">
        <f>IF(OR('TRI-1'!DE30 ="",'TRI-1'!DE30&lt;0,'TRI-1'!DE30  &gt;10),"",IF((ROUND(TRUNC(('TRI-1'!DE30  ),2),0))=10,"A+",IF((ROUND(TRUNC(('TRI-1'!DE30  ),2),0))=9,"A-",IF((ROUND(TRUNC(('TRI-1'!DE30   ),2),0))=8,"B+",IF((ROUND(TRUNC(('TRI-1'!DE30 ),2),0))=7,"B-",IF((ROUND(TRUNC(('TRI-1'!DE30  ),2),0))=6,"C+",IF((ROUND(TRUNC(('TRI-1'!DE30  ),2),0))=5,"C-",IF((ROUND(TRUNC(('TRI-1'!DE30  ),2),0))=4,"D+",IF((ROUND(TRUNC(('TRI-1'!DE30 ),2),0))=3,"D-",IF((ROUND(TRUNC(('TRI-1'!DE30 ),2),0))=2,"E+",IF((ROUND(TRUNC(('TRI-1'!DE30  ),2),0))&lt;=1,"E-","")))))))))))</f>
        <v>A+</v>
      </c>
      <c r="DF30" s="51" t="str">
        <f>IF(OR('TRI-1'!DF30 ="",'TRI-1'!DF30&lt;0,'TRI-1'!DF30  &gt;10),"",IF((ROUND(TRUNC(('TRI-1'!DF30  ),2),0))=10,"A+",IF((ROUND(TRUNC(('TRI-1'!DF30  ),2),0))=9,"A-",IF((ROUND(TRUNC(('TRI-1'!DF30   ),2),0))=8,"B+",IF((ROUND(TRUNC(('TRI-1'!DF30 ),2),0))=7,"B-",IF((ROUND(TRUNC(('TRI-1'!DF30  ),2),0))=6,"C+",IF((ROUND(TRUNC(('TRI-1'!DF30  ),2),0))=5,"C-",IF((ROUND(TRUNC(('TRI-1'!DF30  ),2),0))=4,"D+",IF((ROUND(TRUNC(('TRI-1'!DF30 ),2),0))=3,"D-",IF((ROUND(TRUNC(('TRI-1'!DF30 ),2),0))=2,"E+",IF((ROUND(TRUNC(('TRI-1'!DF30  ),2),0))&lt;=1,"E-","")))))))))))</f>
        <v>A+</v>
      </c>
      <c r="DG30" s="51" t="str">
        <f>IF(OR('TRI-1'!DG30 ="",'TRI-1'!DG30&lt;0,'TRI-1'!DG30  &gt;10),"",IF((ROUND(TRUNC(('TRI-1'!DG30  ),2),0))=10,"A+",IF((ROUND(TRUNC(('TRI-1'!DG30  ),2),0))=9,"A-",IF((ROUND(TRUNC(('TRI-1'!DG30   ),2),0))=8,"B+",IF((ROUND(TRUNC(('TRI-1'!DG30 ),2),0))=7,"B-",IF((ROUND(TRUNC(('TRI-1'!DG30  ),2),0))=6,"C+",IF((ROUND(TRUNC(('TRI-1'!DG30  ),2),0))=5,"C-",IF((ROUND(TRUNC(('TRI-1'!DG30  ),2),0))=4,"D+",IF((ROUND(TRUNC(('TRI-1'!DG30 ),2),0))=3,"D-",IF((ROUND(TRUNC(('TRI-1'!DG30 ),2),0))=2,"E+",IF((ROUND(TRUNC(('TRI-1'!DG30  ),2),0))&lt;=1,"E-","")))))))))))</f>
        <v>A+</v>
      </c>
      <c r="DH30" s="51" t="str">
        <f>IF(OR('TRI-1'!DH30 ="",'TRI-1'!DH30&lt;0,'TRI-1'!DH30  &gt;10),"",IF((ROUND(TRUNC(('TRI-1'!DH30  ),2),0))=10,"A+",IF((ROUND(TRUNC(('TRI-1'!DH30  ),2),0))=9,"A-",IF((ROUND(TRUNC(('TRI-1'!DH30   ),2),0))=8,"B+",IF((ROUND(TRUNC(('TRI-1'!DH30 ),2),0))=7,"B-",IF((ROUND(TRUNC(('TRI-1'!DH30  ),2),0))=6,"C+",IF((ROUND(TRUNC(('TRI-1'!DH30  ),2),0))=5,"C-",IF((ROUND(TRUNC(('TRI-1'!DH30  ),2),0))=4,"D+",IF((ROUND(TRUNC(('TRI-1'!DH30 ),2),0))=3,"D-",IF((ROUND(TRUNC(('TRI-1'!DH30 ),2),0))=2,"E+",IF((ROUND(TRUNC(('TRI-1'!DH30  ),2),0))&lt;=1,"E-","")))))))))))</f>
        <v>A+</v>
      </c>
      <c r="DI30" s="51" t="str">
        <f>IF(OR('TRI-1'!DI30 ="",'TRI-1'!DI30&lt;0,'TRI-1'!DI30  &gt;10),"",IF((ROUND(TRUNC(('TRI-1'!DI30  ),2),0))=10,"A+",IF((ROUND(TRUNC(('TRI-1'!DI30  ),2),0))=9,"A-",IF((ROUND(TRUNC(('TRI-1'!DI30   ),2),0))=8,"B+",IF((ROUND(TRUNC(('TRI-1'!DI30 ),2),0))=7,"B-",IF((ROUND(TRUNC(('TRI-1'!DI30  ),2),0))=6,"C+",IF((ROUND(TRUNC(('TRI-1'!DI30  ),2),0))=5,"C-",IF((ROUND(TRUNC(('TRI-1'!DI30  ),2),0))=4,"D+",IF((ROUND(TRUNC(('TRI-1'!DI30 ),2),0))=3,"D-",IF((ROUND(TRUNC(('TRI-1'!DI30 ),2),0))=2,"E+",IF((ROUND(TRUNC(('TRI-1'!DI30  ),2),0))&lt;=1,"E-","")))))))))))</f>
        <v>A+</v>
      </c>
      <c r="DJ30" s="51" t="str">
        <f>IF(OR('TRI-1'!DJ30 ="",'TRI-1'!DJ30&lt;0,'TRI-1'!DJ30  &gt;10),"",IF((ROUND(TRUNC(('TRI-1'!DJ30  ),2),0))=10,"A+",IF((ROUND(TRUNC(('TRI-1'!DJ30  ),2),0))=9,"A-",IF((ROUND(TRUNC(('TRI-1'!DJ30   ),2),0))=8,"B+",IF((ROUND(TRUNC(('TRI-1'!DJ30 ),2),0))=7,"B-",IF((ROUND(TRUNC(('TRI-1'!DJ30  ),2),0))=6,"C+",IF((ROUND(TRUNC(('TRI-1'!DJ30  ),2),0))=5,"C-",IF((ROUND(TRUNC(('TRI-1'!DJ30  ),2),0))=4,"D+",IF((ROUND(TRUNC(('TRI-1'!DJ30 ),2),0))=3,"D-",IF((ROUND(TRUNC(('TRI-1'!DJ30 ),2),0))=2,"E+",IF((ROUND(TRUNC(('TRI-1'!DJ30  ),2),0))&lt;=1,"E-","")))))))))))</f>
        <v>A+</v>
      </c>
      <c r="DK30" s="51" t="str">
        <f>IF(OR('TRI-1'!DK30 ="",'TRI-1'!DK30&lt;0,'TRI-1'!DK30  &gt;10),"",IF((ROUND(TRUNC(('TRI-1'!DK30  ),2),0))=10,"A+",IF((ROUND(TRUNC(('TRI-1'!DK30  ),2),0))=9,"A-",IF((ROUND(TRUNC(('TRI-1'!DK30   ),2),0))=8,"B+",IF((ROUND(TRUNC(('TRI-1'!DK30 ),2),0))=7,"B-",IF((ROUND(TRUNC(('TRI-1'!DK30  ),2),0))=6,"C+",IF((ROUND(TRUNC(('TRI-1'!DK30  ),2),0))=5,"C-",IF((ROUND(TRUNC(('TRI-1'!DK30  ),2),0))=4,"D+",IF((ROUND(TRUNC(('TRI-1'!DK30 ),2),0))=3,"D-",IF((ROUND(TRUNC(('TRI-1'!DK30 ),2),0))=2,"E+",IF((ROUND(TRUNC(('TRI-1'!DK30  ),2),0))&lt;=1,"E-","")))))))))))</f>
        <v>A+</v>
      </c>
      <c r="DL30" s="51" t="str">
        <f>IF(OR('TRI-1'!DL30 ="",'TRI-1'!DL30&lt;0,'TRI-1'!DL30  &gt;10),"",IF((ROUND(TRUNC(('TRI-1'!DL30  ),2),0))=10,"A+",IF((ROUND(TRUNC(('TRI-1'!DL30  ),2),0))=9,"A-",IF((ROUND(TRUNC(('TRI-1'!DL30   ),2),0))=8,"B+",IF((ROUND(TRUNC(('TRI-1'!DL30 ),2),0))=7,"B-",IF((ROUND(TRUNC(('TRI-1'!DL30  ),2),0))=6,"C+",IF((ROUND(TRUNC(('TRI-1'!DL30  ),2),0))=5,"C-",IF((ROUND(TRUNC(('TRI-1'!DL30  ),2),0))=4,"D+",IF((ROUND(TRUNC(('TRI-1'!DL30 ),2),0))=3,"D-",IF((ROUND(TRUNC(('TRI-1'!DL30 ),2),0))=2,"E+",IF((ROUND(TRUNC(('TRI-1'!DL30  ),2),0))&lt;=1,"E-","")))))))))))</f>
        <v>A+</v>
      </c>
      <c r="DM30" s="51" t="str">
        <f>IF(OR('TRI-1'!DM30 ="",'TRI-1'!DM30&lt;0,'TRI-1'!DM30  &gt;10),"",IF((ROUND(TRUNC(('TRI-1'!DM30  ),2),0))=10,"A+",IF((ROUND(TRUNC(('TRI-1'!DM30  ),2),0))=9,"A-",IF((ROUND(TRUNC(('TRI-1'!DM30   ),2),0))=8,"B+",IF((ROUND(TRUNC(('TRI-1'!DM30 ),2),0))=7,"B-",IF((ROUND(TRUNC(('TRI-1'!DM30  ),2),0))=6,"C+",IF((ROUND(TRUNC(('TRI-1'!DM30  ),2),0))=5,"C-",IF((ROUND(TRUNC(('TRI-1'!DM30  ),2),0))=4,"D+",IF((ROUND(TRUNC(('TRI-1'!DM30 ),2),0))=3,"D-",IF((ROUND(TRUNC(('TRI-1'!DM30 ),2),0))=2,"E+",IF((ROUND(TRUNC(('TRI-1'!DM30  ),2),0))&lt;=1,"E-","")))))))))))</f>
        <v>A+</v>
      </c>
      <c r="DN30" s="51" t="str">
        <f>IF(OR('TRI-1'!DN30 ="",'TRI-1'!DN30&lt;0,'TRI-1'!DN30  &gt;10),"",IF((ROUND(TRUNC(('TRI-1'!DN30  ),2),0))=10,"A+",IF((ROUND(TRUNC(('TRI-1'!DN30  ),2),0))=9,"A-",IF((ROUND(TRUNC(('TRI-1'!DN30   ),2),0))=8,"B+",IF((ROUND(TRUNC(('TRI-1'!DN30 ),2),0))=7,"B-",IF((ROUND(TRUNC(('TRI-1'!DN30  ),2),0))=6,"C+",IF((ROUND(TRUNC(('TRI-1'!DN30  ),2),0))=5,"C-",IF((ROUND(TRUNC(('TRI-1'!DN30  ),2),0))=4,"D+",IF((ROUND(TRUNC(('TRI-1'!DN30 ),2),0))=3,"D-",IF((ROUND(TRUNC(('TRI-1'!DN30 ),2),0))=2,"E+",IF((ROUND(TRUNC(('TRI-1'!DN30  ),2),0))&lt;=1,"E-","")))))))))))</f>
        <v>A+</v>
      </c>
      <c r="DO30" s="51" t="str">
        <f>IF(OR('TRI-1'!DO30 ="",'TRI-1'!DO30&lt;0,'TRI-1'!DO30  &gt;10),"",IF((ROUND(TRUNC(('TRI-1'!DO30  ),2),0))=10,"A+",IF((ROUND(TRUNC(('TRI-1'!DO30  ),2),0))=9,"A-",IF((ROUND(TRUNC(('TRI-1'!DO30   ),2),0))=8,"B+",IF((ROUND(TRUNC(('TRI-1'!DO30 ),2),0))=7,"B-",IF((ROUND(TRUNC(('TRI-1'!DO30  ),2),0))=6,"C+",IF((ROUND(TRUNC(('TRI-1'!DO30  ),2),0))=5,"C-",IF((ROUND(TRUNC(('TRI-1'!DO30  ),2),0))=4,"D+",IF((ROUND(TRUNC(('TRI-1'!DO30 ),2),0))=3,"D-",IF((ROUND(TRUNC(('TRI-1'!DO30 ),2),0))=2,"E+",IF((ROUND(TRUNC(('TRI-1'!DO30  ),2),0))&lt;=1,"E-","")))))))))))</f>
        <v>A+</v>
      </c>
      <c r="DP30" s="51" t="str">
        <f>IF(OR('TRI-1'!DP30 ="",'TRI-1'!DP30&lt;0,'TRI-1'!DP30  &gt;10),"",IF((ROUND(TRUNC(('TRI-1'!DP30  ),2),0))=10,"A+",IF((ROUND(TRUNC(('TRI-1'!DP30  ),2),0))=9,"A-",IF((ROUND(TRUNC(('TRI-1'!DP30   ),2),0))=8,"B+",IF((ROUND(TRUNC(('TRI-1'!DP30 ),2),0))=7,"B-",IF((ROUND(TRUNC(('TRI-1'!DP30  ),2),0))=6,"C+",IF((ROUND(TRUNC(('TRI-1'!DP30  ),2),0))=5,"C-",IF((ROUND(TRUNC(('TRI-1'!DP30  ),2),0))=4,"D+",IF((ROUND(TRUNC(('TRI-1'!DP30 ),2),0))=3,"D-",IF((ROUND(TRUNC(('TRI-1'!DP30 ),2),0))=2,"E+",IF((ROUND(TRUNC(('TRI-1'!DP30  ),2),0))&lt;=1,"E-","")))))))))))</f>
        <v>A+</v>
      </c>
      <c r="DQ30" s="51" t="str">
        <f>IF(OR('TRI-1'!DQ30 ="",'TRI-1'!DQ30&lt;0,'TRI-1'!DQ30  &gt;10),"",IF((ROUND(TRUNC(('TRI-1'!DQ30  ),2),0))=10,"A+",IF((ROUND(TRUNC(('TRI-1'!DQ30  ),2),0))=9,"A-",IF((ROUND(TRUNC(('TRI-1'!DQ30   ),2),0))=8,"B+",IF((ROUND(TRUNC(('TRI-1'!DQ30 ),2),0))=7,"B-",IF((ROUND(TRUNC(('TRI-1'!DQ30  ),2),0))=6,"C+",IF((ROUND(TRUNC(('TRI-1'!DQ30  ),2),0))=5,"C-",IF((ROUND(TRUNC(('TRI-1'!DQ30  ),2),0))=4,"D+",IF((ROUND(TRUNC(('TRI-1'!DQ30 ),2),0))=3,"D-",IF((ROUND(TRUNC(('TRI-1'!DQ30 ),2),0))=2,"E+",IF((ROUND(TRUNC(('TRI-1'!DQ30  ),2),0))&lt;=1,"E-","")))))))))))</f>
        <v>A+</v>
      </c>
      <c r="DR30" s="51" t="str">
        <f>IF(OR('TRI-1'!DR30 ="",'TRI-1'!DR30&lt;0,'TRI-1'!DR30  &gt;10),"",IF((ROUND(TRUNC(('TRI-1'!DR30  ),2),0))=10,"A+",IF((ROUND(TRUNC(('TRI-1'!DR30  ),2),0))=9,"A-",IF((ROUND(TRUNC(('TRI-1'!DR30   ),2),0))=8,"B+",IF((ROUND(TRUNC(('TRI-1'!DR30 ),2),0))=7,"B-",IF((ROUND(TRUNC(('TRI-1'!DR30  ),2),0))=6,"C+",IF((ROUND(TRUNC(('TRI-1'!DR30  ),2),0))=5,"C-",IF((ROUND(TRUNC(('TRI-1'!DR30  ),2),0))=4,"D+",IF((ROUND(TRUNC(('TRI-1'!DR30 ),2),0))=3,"D-",IF((ROUND(TRUNC(('TRI-1'!DR30 ),2),0))=2,"E+",IF((ROUND(TRUNC(('TRI-1'!DR30  ),2),0))&lt;=1,"E-","")))))))))))</f>
        <v>A+</v>
      </c>
      <c r="DS30" s="51" t="str">
        <f>IF(OR('TRI-1'!DS30 ="",'TRI-1'!DS30&lt;0,'TRI-1'!DS30  &gt;10),"",IF((ROUND(TRUNC(('TRI-1'!DS30  ),2),0))=10,"A+",IF((ROUND(TRUNC(('TRI-1'!DS30  ),2),0))=9,"A-",IF((ROUND(TRUNC(('TRI-1'!DS30   ),2),0))=8,"B+",IF((ROUND(TRUNC(('TRI-1'!DS30 ),2),0))=7,"B-",IF((ROUND(TRUNC(('TRI-1'!DS30  ),2),0))=6,"C+",IF((ROUND(TRUNC(('TRI-1'!DS30  ),2),0))=5,"C-",IF((ROUND(TRUNC(('TRI-1'!DS30  ),2),0))=4,"D+",IF((ROUND(TRUNC(('TRI-1'!DS30 ),2),0))=3,"D-",IF((ROUND(TRUNC(('TRI-1'!DS30 ),2),0))=2,"E+",IF((ROUND(TRUNC(('TRI-1'!DS30  ),2),0))&lt;=1,"E-","")))))))))))</f>
        <v>A+</v>
      </c>
      <c r="DT30" s="51" t="str">
        <f>IF(OR('TRI-1'!DT30 ="",'TRI-1'!DT30&lt;0,'TRI-1'!DT30  &gt;10),"",IF((ROUND(TRUNC(('TRI-1'!DT30  ),2),0))=10,"A+",IF((ROUND(TRUNC(('TRI-1'!DT30  ),2),0))=9,"A-",IF((ROUND(TRUNC(('TRI-1'!DT30   ),2),0))=8,"B+",IF((ROUND(TRUNC(('TRI-1'!DT30 ),2),0))=7,"B-",IF((ROUND(TRUNC(('TRI-1'!DT30  ),2),0))=6,"C+",IF((ROUND(TRUNC(('TRI-1'!DT30  ),2),0))=5,"C-",IF((ROUND(TRUNC(('TRI-1'!DT30  ),2),0))=4,"D+",IF((ROUND(TRUNC(('TRI-1'!DT30 ),2),0))=3,"D-",IF((ROUND(TRUNC(('TRI-1'!DT30 ),2),0))=2,"E+",IF((ROUND(TRUNC(('TRI-1'!DT30  ),2),0))&lt;=1,"E-","")))))))))))</f>
        <v>A+</v>
      </c>
      <c r="DU30" s="51" t="str">
        <f>IF(OR('TRI-1'!DU30 ="",'TRI-1'!DU30&lt;0,'TRI-1'!DU30  &gt;10),"",IF((ROUND(TRUNC(('TRI-1'!DU30  ),2),0))=10,"A+",IF((ROUND(TRUNC(('TRI-1'!DU30  ),2),0))=9,"A-",IF((ROUND(TRUNC(('TRI-1'!DU30   ),2),0))=8,"B+",IF((ROUND(TRUNC(('TRI-1'!DU30 ),2),0))=7,"B-",IF((ROUND(TRUNC(('TRI-1'!DU30  ),2),0))=6,"C+",IF((ROUND(TRUNC(('TRI-1'!DU30  ),2),0))=5,"C-",IF((ROUND(TRUNC(('TRI-1'!DU30  ),2),0))=4,"D+",IF((ROUND(TRUNC(('TRI-1'!DU30 ),2),0))=3,"D-",IF((ROUND(TRUNC(('TRI-1'!DU30 ),2),0))=2,"E+",IF((ROUND(TRUNC(('TRI-1'!DU30  ),2),0))&lt;=1,"E-","")))))))))))</f>
        <v>A+</v>
      </c>
      <c r="DV30" s="51" t="str">
        <f>IF(OR('TRI-1'!DV30 ="",'TRI-1'!DV30&lt;0,'TRI-1'!DV30  &gt;10),"",IF((ROUND(TRUNC(('TRI-1'!DV30  ),2),0))=10,"A+",IF((ROUND(TRUNC(('TRI-1'!DV30  ),2),0))=9,"A-",IF((ROUND(TRUNC(('TRI-1'!DV30   ),2),0))=8,"B+",IF((ROUND(TRUNC(('TRI-1'!DV30 ),2),0))=7,"B-",IF((ROUND(TRUNC(('TRI-1'!DV30  ),2),0))=6,"C+",IF((ROUND(TRUNC(('TRI-1'!DV30  ),2),0))=5,"C-",IF((ROUND(TRUNC(('TRI-1'!DV30  ),2),0))=4,"D+",IF((ROUND(TRUNC(('TRI-1'!DV30 ),2),0))=3,"D-",IF((ROUND(TRUNC(('TRI-1'!DV30 ),2),0))=2,"E+",IF((ROUND(TRUNC(('TRI-1'!DV30  ),2),0))&lt;=1,"E-","")))))))))))</f>
        <v>A+</v>
      </c>
      <c r="DW30" s="51" t="str">
        <f>IF(OR('TRI-1'!DW30 ="",'TRI-1'!DW30&lt;0,'TRI-1'!DW30  &gt;10),"",IF((ROUND(TRUNC(('TRI-1'!DW30  ),2),0))=10,"A+",IF((ROUND(TRUNC(('TRI-1'!DW30  ),2),0))=9,"A-",IF((ROUND(TRUNC(('TRI-1'!DW30   ),2),0))=8,"B+",IF((ROUND(TRUNC(('TRI-1'!DW30 ),2),0))=7,"B-",IF((ROUND(TRUNC(('TRI-1'!DW30  ),2),0))=6,"C+",IF((ROUND(TRUNC(('TRI-1'!DW30  ),2),0))=5,"C-",IF((ROUND(TRUNC(('TRI-1'!DW30  ),2),0))=4,"D+",IF((ROUND(TRUNC(('TRI-1'!DW30 ),2),0))=3,"D-",IF((ROUND(TRUNC(('TRI-1'!DW30 ),2),0))=2,"E+",IF((ROUND(TRUNC(('TRI-1'!DW30  ),2),0))&lt;=1,"E-","")))))))))))</f>
        <v>A+</v>
      </c>
      <c r="DX30" s="51" t="str">
        <f>IF(OR('TRI-1'!DX30 ="",'TRI-1'!DX30&lt;0,'TRI-1'!DX30  &gt;10),"",IF((ROUND(TRUNC(('TRI-1'!DX30  ),2),0))=10,"A+",IF((ROUND(TRUNC(('TRI-1'!DX30  ),2),0))=9,"A-",IF((ROUND(TRUNC(('TRI-1'!DX30   ),2),0))=8,"B+",IF((ROUND(TRUNC(('TRI-1'!DX30 ),2),0))=7,"B-",IF((ROUND(TRUNC(('TRI-1'!DX30  ),2),0))=6,"C+",IF((ROUND(TRUNC(('TRI-1'!DX30  ),2),0))=5,"C-",IF((ROUND(TRUNC(('TRI-1'!DX30  ),2),0))=4,"D+",IF((ROUND(TRUNC(('TRI-1'!DX30 ),2),0))=3,"D-",IF((ROUND(TRUNC(('TRI-1'!DX30 ),2),0))=2,"E+",IF((ROUND(TRUNC(('TRI-1'!DX30  ),2),0))&lt;=1,"E-","")))))))))))</f>
        <v>A+</v>
      </c>
      <c r="DY30" s="51" t="str">
        <f>IF(OR('TRI-1'!DY30 ="",'TRI-1'!DY30&lt;0,'TRI-1'!DY30  &gt;10),"",IF((ROUND(TRUNC(('TRI-1'!DY30  ),2),0))=10,"A+",IF((ROUND(TRUNC(('TRI-1'!DY30  ),2),0))=9,"A-",IF((ROUND(TRUNC(('TRI-1'!DY30   ),2),0))=8,"B+",IF((ROUND(TRUNC(('TRI-1'!DY30 ),2),0))=7,"B-",IF((ROUND(TRUNC(('TRI-1'!DY30  ),2),0))=6,"C+",IF((ROUND(TRUNC(('TRI-1'!DY30  ),2),0))=5,"C-",IF((ROUND(TRUNC(('TRI-1'!DY30  ),2),0))=4,"D+",IF((ROUND(TRUNC(('TRI-1'!DY30 ),2),0))=3,"D-",IF((ROUND(TRUNC(('TRI-1'!DY30 ),2),0))=2,"E+",IF((ROUND(TRUNC(('TRI-1'!DY30  ),2),0))&lt;=1,"E-","")))))))))))</f>
        <v>A+</v>
      </c>
      <c r="DZ30" s="51" t="str">
        <f>IF(OR('TRI-1'!DZ30 ="",'TRI-1'!DZ30&lt;0,'TRI-1'!DZ30  &gt;10),"",IF((ROUND(TRUNC(('TRI-1'!DZ30  ),2),0))=10,"A+",IF((ROUND(TRUNC(('TRI-1'!DZ30  ),2),0))=9,"A-",IF((ROUND(TRUNC(('TRI-1'!DZ30   ),2),0))=8,"B+",IF((ROUND(TRUNC(('TRI-1'!DZ30 ),2),0))=7,"B-",IF((ROUND(TRUNC(('TRI-1'!DZ30  ),2),0))=6,"C+",IF((ROUND(TRUNC(('TRI-1'!DZ30  ),2),0))=5,"C-",IF((ROUND(TRUNC(('TRI-1'!DZ30  ),2),0))=4,"D+",IF((ROUND(TRUNC(('TRI-1'!DZ30 ),2),0))=3,"D-",IF((ROUND(TRUNC(('TRI-1'!DZ30 ),2),0))=2,"E+",IF((ROUND(TRUNC(('TRI-1'!DZ30  ),2),0))&lt;=1,"E-","")))))))))))</f>
        <v>A+</v>
      </c>
      <c r="EA30" s="51" t="str">
        <f>IF(OR('TRI-1'!EA30 ="",'TRI-1'!EA30&lt;0,'TRI-1'!EA30  &gt;10),"",IF((ROUND(TRUNC(('TRI-1'!EA30  ),2),0))=10,"A+",IF((ROUND(TRUNC(('TRI-1'!EA30  ),2),0))=9,"A-",IF((ROUND(TRUNC(('TRI-1'!EA30   ),2),0))=8,"B+",IF((ROUND(TRUNC(('TRI-1'!EA30 ),2),0))=7,"B-",IF((ROUND(TRUNC(('TRI-1'!EA30  ),2),0))=6,"C+",IF((ROUND(TRUNC(('TRI-1'!EA30  ),2),0))=5,"C-",IF((ROUND(TRUNC(('TRI-1'!EA30  ),2),0))=4,"D+",IF((ROUND(TRUNC(('TRI-1'!EA30 ),2),0))=3,"D-",IF((ROUND(TRUNC(('TRI-1'!EA30 ),2),0))=2,"E+",IF((ROUND(TRUNC(('TRI-1'!EA30  ),2),0))&lt;=1,"E-","")))))))))))</f>
        <v>A+</v>
      </c>
      <c r="EB30" s="51" t="str">
        <f>IF(OR('TRI-1'!EB30 ="",'TRI-1'!EB30&lt;0,'TRI-1'!EB30  &gt;10),"",IF((ROUND(TRUNC(('TRI-1'!EB30  ),2),0))=10,"A+",IF((ROUND(TRUNC(('TRI-1'!EB30  ),2),0))=9,"A-",IF((ROUND(TRUNC(('TRI-1'!EB30   ),2),0))=8,"B+",IF((ROUND(TRUNC(('TRI-1'!EB30 ),2),0))=7,"B-",IF((ROUND(TRUNC(('TRI-1'!EB30  ),2),0))=6,"C+",IF((ROUND(TRUNC(('TRI-1'!EB30  ),2),0))=5,"C-",IF((ROUND(TRUNC(('TRI-1'!EB30  ),2),0))=4,"D+",IF((ROUND(TRUNC(('TRI-1'!EB30 ),2),0))=3,"D-",IF((ROUND(TRUNC(('TRI-1'!EB30 ),2),0))=2,"E+",IF((ROUND(TRUNC(('TRI-1'!EB30  ),2),0))&lt;=1,"E-","")))))))))))</f>
        <v>A+</v>
      </c>
      <c r="EC30" s="51" t="str">
        <f>IF(OR('TRI-1'!EC30 ="",'TRI-1'!EC30&lt;0,'TRI-1'!EC30  &gt;10),"",IF((ROUND(TRUNC(('TRI-1'!EC30  ),2),0))=10,"A+",IF((ROUND(TRUNC(('TRI-1'!EC30  ),2),0))=9,"A-",IF((ROUND(TRUNC(('TRI-1'!EC30   ),2),0))=8,"B+",IF((ROUND(TRUNC(('TRI-1'!EC30 ),2),0))=7,"B-",IF((ROUND(TRUNC(('TRI-1'!EC30  ),2),0))=6,"C+",IF((ROUND(TRUNC(('TRI-1'!EC30  ),2),0))=5,"C-",IF((ROUND(TRUNC(('TRI-1'!EC30  ),2),0))=4,"D+",IF((ROUND(TRUNC(('TRI-1'!EC30 ),2),0))=3,"D-",IF((ROUND(TRUNC(('TRI-1'!EC30 ),2),0))=2,"E+",IF((ROUND(TRUNC(('TRI-1'!EC30  ),2),0))&lt;=1,"E-","")))))))))))</f>
        <v>A+</v>
      </c>
      <c r="ED30" s="51" t="str">
        <f>IF(OR('TRI-1'!ED30 ="",'TRI-1'!ED30&lt;0,'TRI-1'!ED30  &gt;10),"",IF((ROUND(TRUNC(('TRI-1'!ED30  ),2),0))=10,"A+",IF((ROUND(TRUNC(('TRI-1'!ED30  ),2),0))=9,"A-",IF((ROUND(TRUNC(('TRI-1'!ED30   ),2),0))=8,"B+",IF((ROUND(TRUNC(('TRI-1'!ED30 ),2),0))=7,"B-",IF((ROUND(TRUNC(('TRI-1'!ED30  ),2),0))=6,"C+",IF((ROUND(TRUNC(('TRI-1'!ED30  ),2),0))=5,"C-",IF((ROUND(TRUNC(('TRI-1'!ED30  ),2),0))=4,"D+",IF((ROUND(TRUNC(('TRI-1'!ED30 ),2),0))=3,"D-",IF((ROUND(TRUNC(('TRI-1'!ED30 ),2),0))=2,"E+",IF((ROUND(TRUNC(('TRI-1'!ED30  ),2),0))&lt;=1,"E-","")))))))))))</f>
        <v>A+</v>
      </c>
      <c r="EE30" s="51" t="str">
        <f>IF(OR('TRI-1'!EE30 ="",'TRI-1'!EE30&lt;0,'TRI-1'!EE30  &gt;10),"",IF((ROUND(TRUNC(('TRI-1'!EE30  ),2),0))=10,"A+",IF((ROUND(TRUNC(('TRI-1'!EE30  ),2),0))=9,"A-",IF((ROUND(TRUNC(('TRI-1'!EE30   ),2),0))=8,"B+",IF((ROUND(TRUNC(('TRI-1'!EE30 ),2),0))=7,"B-",IF((ROUND(TRUNC(('TRI-1'!EE30  ),2),0))=6,"C+",IF((ROUND(TRUNC(('TRI-1'!EE30  ),2),0))=5,"C-",IF((ROUND(TRUNC(('TRI-1'!EE30  ),2),0))=4,"D+",IF((ROUND(TRUNC(('TRI-1'!EE30 ),2),0))=3,"D-",IF((ROUND(TRUNC(('TRI-1'!EE30 ),2),0))=2,"E+",IF((ROUND(TRUNC(('TRI-1'!EE30  ),2),0))&lt;=1,"E-","")))))))))))</f>
        <v>A+</v>
      </c>
      <c r="EF30" s="51" t="str">
        <f>IF(OR('TRI-1'!EF30 ="",'TRI-1'!EF30&lt;0,'TRI-1'!EF30  &gt;10),"",IF((ROUND(TRUNC(('TRI-1'!EF30  ),2),0))=10,"A+",IF((ROUND(TRUNC(('TRI-1'!EF30  ),2),0))=9,"A-",IF((ROUND(TRUNC(('TRI-1'!EF30   ),2),0))=8,"B+",IF((ROUND(TRUNC(('TRI-1'!EF30 ),2),0))=7,"B-",IF((ROUND(TRUNC(('TRI-1'!EF30  ),2),0))=6,"C+",IF((ROUND(TRUNC(('TRI-1'!EF30  ),2),0))=5,"C-",IF((ROUND(TRUNC(('TRI-1'!EF30  ),2),0))=4,"D+",IF((ROUND(TRUNC(('TRI-1'!EF30 ),2),0))=3,"D-",IF((ROUND(TRUNC(('TRI-1'!EF30 ),2),0))=2,"E+",IF((ROUND(TRUNC(('TRI-1'!EF30  ),2),0))&lt;=1,"E-","")))))))))))</f>
        <v>A+</v>
      </c>
      <c r="EG30" s="51" t="str">
        <f>IF(OR('TRI-1'!EG30 ="",'TRI-1'!EG30&lt;0,'TRI-1'!EG30  &gt;10),"",IF((ROUND(TRUNC(('TRI-1'!EG30  ),2),0))=10,"A+",IF((ROUND(TRUNC(('TRI-1'!EG30  ),2),0))=9,"A-",IF((ROUND(TRUNC(('TRI-1'!EG30   ),2),0))=8,"B+",IF((ROUND(TRUNC(('TRI-1'!EG30 ),2),0))=7,"B-",IF((ROUND(TRUNC(('TRI-1'!EG30  ),2),0))=6,"C+",IF((ROUND(TRUNC(('TRI-1'!EG30  ),2),0))=5,"C-",IF((ROUND(TRUNC(('TRI-1'!EG30  ),2),0))=4,"D+",IF((ROUND(TRUNC(('TRI-1'!EG30 ),2),0))=3,"D-",IF((ROUND(TRUNC(('TRI-1'!EG30 ),2),0))=2,"E+",IF((ROUND(TRUNC(('TRI-1'!EG30  ),2),0))&lt;=1,"E-","")))))))))))</f>
        <v>A+</v>
      </c>
      <c r="EH30" s="51" t="str">
        <f>IF(OR('TRI-1'!EH30 ="",'TRI-1'!EH30&lt;0,'TRI-1'!EH30  &gt;10),"",IF((ROUND(TRUNC(('TRI-1'!EH30  ),2),0))=10,"A+",IF((ROUND(TRUNC(('TRI-1'!EH30  ),2),0))=9,"A-",IF((ROUND(TRUNC(('TRI-1'!EH30   ),2),0))=8,"B+",IF((ROUND(TRUNC(('TRI-1'!EH30 ),2),0))=7,"B-",IF((ROUND(TRUNC(('TRI-1'!EH30  ),2),0))=6,"C+",IF((ROUND(TRUNC(('TRI-1'!EH30  ),2),0))=5,"C-",IF((ROUND(TRUNC(('TRI-1'!EH30  ),2),0))=4,"D+",IF((ROUND(TRUNC(('TRI-1'!EH30 ),2),0))=3,"D-",IF((ROUND(TRUNC(('TRI-1'!EH30 ),2),0))=2,"E+",IF((ROUND(TRUNC(('TRI-1'!EH30  ),2),0))&lt;=1,"E-","")))))))))))</f>
        <v>A+</v>
      </c>
      <c r="EI30" s="51" t="str">
        <f>IF(OR('TRI-1'!EI30 ="",'TRI-1'!EI30&lt;0,'TRI-1'!EI30  &gt;10),"",IF((ROUND(TRUNC(('TRI-1'!EI30  ),2),0))=10,"A+",IF((ROUND(TRUNC(('TRI-1'!EI30  ),2),0))=9,"A-",IF((ROUND(TRUNC(('TRI-1'!EI30   ),2),0))=8,"B+",IF((ROUND(TRUNC(('TRI-1'!EI30 ),2),0))=7,"B-",IF((ROUND(TRUNC(('TRI-1'!EI30  ),2),0))=6,"C+",IF((ROUND(TRUNC(('TRI-1'!EI30  ),2),0))=5,"C-",IF((ROUND(TRUNC(('TRI-1'!EI30  ),2),0))=4,"D+",IF((ROUND(TRUNC(('TRI-1'!EI30 ),2),0))=3,"D-",IF((ROUND(TRUNC(('TRI-1'!EI30 ),2),0))=2,"E+",IF((ROUND(TRUNC(('TRI-1'!EI30  ),2),0))&lt;=1,"E-","")))))))))))</f>
        <v>A+</v>
      </c>
      <c r="EJ30" s="51" t="str">
        <f>IF(OR('TRI-1'!EJ30 ="",'TRI-1'!EJ30&lt;0,'TRI-1'!EJ30  &gt;10),"",IF((ROUND(TRUNC(('TRI-1'!EJ30  ),2),0))=10,"A+",IF((ROUND(TRUNC(('TRI-1'!EJ30  ),2),0))=9,"A-",IF((ROUND(TRUNC(('TRI-1'!EJ30   ),2),0))=8,"B+",IF((ROUND(TRUNC(('TRI-1'!EJ30 ),2),0))=7,"B-",IF((ROUND(TRUNC(('TRI-1'!EJ30  ),2),0))=6,"C+",IF((ROUND(TRUNC(('TRI-1'!EJ30  ),2),0))=5,"C-",IF((ROUND(TRUNC(('TRI-1'!EJ30  ),2),0))=4,"D+",IF((ROUND(TRUNC(('TRI-1'!EJ30 ),2),0))=3,"D-",IF((ROUND(TRUNC(('TRI-1'!EJ30 ),2),0))=2,"E+",IF((ROUND(TRUNC(('TRI-1'!EJ30  ),2),0))&lt;=1,"E-","")))))))))))</f>
        <v>A+</v>
      </c>
      <c r="EK30" s="51" t="str">
        <f>IF(OR('TRI-1'!EK30 ="",'TRI-1'!EK30&lt;0,'TRI-1'!EK30  &gt;10),"",IF((ROUND(TRUNC(('TRI-1'!EK30  ),2),0))=10,"A+",IF((ROUND(TRUNC(('TRI-1'!EK30  ),2),0))=9,"A-",IF((ROUND(TRUNC(('TRI-1'!EK30   ),2),0))=8,"B+",IF((ROUND(TRUNC(('TRI-1'!EK30 ),2),0))=7,"B-",IF((ROUND(TRUNC(('TRI-1'!EK30  ),2),0))=6,"C+",IF((ROUND(TRUNC(('TRI-1'!EK30  ),2),0))=5,"C-",IF((ROUND(TRUNC(('TRI-1'!EK30  ),2),0))=4,"D+",IF((ROUND(TRUNC(('TRI-1'!EK30 ),2),0))=3,"D-",IF((ROUND(TRUNC(('TRI-1'!EK30 ),2),0))=2,"E+",IF((ROUND(TRUNC(('TRI-1'!EK30  ),2),0))&lt;=1,"E-","")))))))))))</f>
        <v>A+</v>
      </c>
      <c r="EL30" s="51" t="str">
        <f>IF(OR('TRI-1'!EL30 ="",'TRI-1'!EL30&lt;0,'TRI-1'!EL30  &gt;10),"",IF((ROUND(TRUNC(('TRI-1'!EL30  ),2),0))=10,"A+",IF((ROUND(TRUNC(('TRI-1'!EL30  ),2),0))=9,"A-",IF((ROUND(TRUNC(('TRI-1'!EL30   ),2),0))=8,"B+",IF((ROUND(TRUNC(('TRI-1'!EL30 ),2),0))=7,"B-",IF((ROUND(TRUNC(('TRI-1'!EL30  ),2),0))=6,"C+",IF((ROUND(TRUNC(('TRI-1'!EL30  ),2),0))=5,"C-",IF((ROUND(TRUNC(('TRI-1'!EL30  ),2),0))=4,"D+",IF((ROUND(TRUNC(('TRI-1'!EL30 ),2),0))=3,"D-",IF((ROUND(TRUNC(('TRI-1'!EL30 ),2),0))=2,"E+",IF((ROUND(TRUNC(('TRI-1'!EL30  ),2),0))&lt;=1,"E-","")))))))))))</f>
        <v>A+</v>
      </c>
      <c r="EM30" s="51" t="str">
        <f>IF(OR('TRI-1'!EM30 ="",'TRI-1'!EM30&lt;0,'TRI-1'!EM30  &gt;10),"",IF((ROUND(TRUNC(('TRI-1'!EM30  ),2),0))=10,"A+",IF((ROUND(TRUNC(('TRI-1'!EM30  ),2),0))=9,"A-",IF((ROUND(TRUNC(('TRI-1'!EM30   ),2),0))=8,"B+",IF((ROUND(TRUNC(('TRI-1'!EM30 ),2),0))=7,"B-",IF((ROUND(TRUNC(('TRI-1'!EM30  ),2),0))=6,"C+",IF((ROUND(TRUNC(('TRI-1'!EM30  ),2),0))=5,"C-",IF((ROUND(TRUNC(('TRI-1'!EM30  ),2),0))=4,"D+",IF((ROUND(TRUNC(('TRI-1'!EM30 ),2),0))=3,"D-",IF((ROUND(TRUNC(('TRI-1'!EM30 ),2),0))=2,"E+",IF((ROUND(TRUNC(('TRI-1'!EM30  ),2),0))&lt;=1,"E-","")))))))))))</f>
        <v>A+</v>
      </c>
      <c r="EN30" s="51" t="str">
        <f>IF(OR('TRI-1'!EN30 ="",'TRI-1'!EN30&lt;0,'TRI-1'!EN30  &gt;10),"",IF((ROUND(TRUNC(('TRI-1'!EN30  ),2),0))=10,"A+",IF((ROUND(TRUNC(('TRI-1'!EN30  ),2),0))=9,"A-",IF((ROUND(TRUNC(('TRI-1'!EN30   ),2),0))=8,"B+",IF((ROUND(TRUNC(('TRI-1'!EN30 ),2),0))=7,"B-",IF((ROUND(TRUNC(('TRI-1'!EN30  ),2),0))=6,"C+",IF((ROUND(TRUNC(('TRI-1'!EN30  ),2),0))=5,"C-",IF((ROUND(TRUNC(('TRI-1'!EN30  ),2),0))=4,"D+",IF((ROUND(TRUNC(('TRI-1'!EN30 ),2),0))=3,"D-",IF((ROUND(TRUNC(('TRI-1'!EN30 ),2),0))=2,"E+",IF((ROUND(TRUNC(('TRI-1'!EN30  ),2),0))&lt;=1,"E-","")))))))))))</f>
        <v>A+</v>
      </c>
      <c r="EO30" s="51" t="str">
        <f>IF(OR('TRI-1'!EO30 ="",'TRI-1'!EO30&lt;0,'TRI-1'!EO30  &gt;10),"",IF((ROUND(TRUNC(('TRI-1'!EO30  ),2),0))=10,"A+",IF((ROUND(TRUNC(('TRI-1'!EO30  ),2),0))=9,"A-",IF((ROUND(TRUNC(('TRI-1'!EO30   ),2),0))=8,"B+",IF((ROUND(TRUNC(('TRI-1'!EO30 ),2),0))=7,"B-",IF((ROUND(TRUNC(('TRI-1'!EO30  ),2),0))=6,"C+",IF((ROUND(TRUNC(('TRI-1'!EO30  ),2),0))=5,"C-",IF((ROUND(TRUNC(('TRI-1'!EO30  ),2),0))=4,"D+",IF((ROUND(TRUNC(('TRI-1'!EO30 ),2),0))=3,"D-",IF((ROUND(TRUNC(('TRI-1'!EO30 ),2),0))=2,"E+",IF((ROUND(TRUNC(('TRI-1'!EO30  ),2),0))&lt;=1,"E-","")))))))))))</f>
        <v>A+</v>
      </c>
      <c r="EP30" s="51" t="str">
        <f>IF(OR('TRI-1'!EP30 ="",'TRI-1'!EP30&lt;0,'TRI-1'!EP30  &gt;10),"",IF((ROUND(TRUNC(('TRI-1'!EP30  ),2),0))=10,"A+",IF((ROUND(TRUNC(('TRI-1'!EP30  ),2),0))=9,"A-",IF((ROUND(TRUNC(('TRI-1'!EP30   ),2),0))=8,"B+",IF((ROUND(TRUNC(('TRI-1'!EP30 ),2),0))=7,"B-",IF((ROUND(TRUNC(('TRI-1'!EP30  ),2),0))=6,"C+",IF((ROUND(TRUNC(('TRI-1'!EP30  ),2),0))=5,"C-",IF((ROUND(TRUNC(('TRI-1'!EP30  ),2),0))=4,"D+",IF((ROUND(TRUNC(('TRI-1'!EP30 ),2),0))=3,"D-",IF((ROUND(TRUNC(('TRI-1'!EP30 ),2),0))=2,"E+",IF((ROUND(TRUNC(('TRI-1'!EP30  ),2),0))&lt;=1,"E-","")))))))))))</f>
        <v>A+</v>
      </c>
      <c r="EQ30" s="51" t="str">
        <f>IF(OR('TRI-1'!EQ30 ="",'TRI-1'!EQ30&lt;0,'TRI-1'!EQ30  &gt;10),"",IF((ROUND(TRUNC(('TRI-1'!EQ30  ),2),0))=10,"A+",IF((ROUND(TRUNC(('TRI-1'!EQ30  ),2),0))=9,"A-",IF((ROUND(TRUNC(('TRI-1'!EQ30   ),2),0))=8,"B+",IF((ROUND(TRUNC(('TRI-1'!EQ30 ),2),0))=7,"B-",IF((ROUND(TRUNC(('TRI-1'!EQ30  ),2),0))=6,"C+",IF((ROUND(TRUNC(('TRI-1'!EQ30  ),2),0))=5,"C-",IF((ROUND(TRUNC(('TRI-1'!EQ30  ),2),0))=4,"D+",IF((ROUND(TRUNC(('TRI-1'!EQ30 ),2),0))=3,"D-",IF((ROUND(TRUNC(('TRI-1'!EQ30 ),2),0))=2,"E+",IF((ROUND(TRUNC(('TRI-1'!EQ30  ),2),0))&lt;=1,"E-","")))))))))))</f>
        <v>A+</v>
      </c>
      <c r="ER30" s="51" t="str">
        <f>IF(OR('TRI-1'!ER30 ="",'TRI-1'!ER30&lt;0,'TRI-1'!ER30  &gt;10),"",IF((ROUND(TRUNC(('TRI-1'!ER30  ),2),0))=10,"A+",IF((ROUND(TRUNC(('TRI-1'!ER30  ),2),0))=9,"A-",IF((ROUND(TRUNC(('TRI-1'!ER30   ),2),0))=8,"B+",IF((ROUND(TRUNC(('TRI-1'!ER30 ),2),0))=7,"B-",IF((ROUND(TRUNC(('TRI-1'!ER30  ),2),0))=6,"C+",IF((ROUND(TRUNC(('TRI-1'!ER30  ),2),0))=5,"C-",IF((ROUND(TRUNC(('TRI-1'!ER30  ),2),0))=4,"D+",IF((ROUND(TRUNC(('TRI-1'!ER30 ),2),0))=3,"D-",IF((ROUND(TRUNC(('TRI-1'!ER30 ),2),0))=2,"E+",IF((ROUND(TRUNC(('TRI-1'!ER30  ),2),0))&lt;=1,"E-","")))))))))))</f>
        <v>A+</v>
      </c>
      <c r="ES30" s="51" t="str">
        <f>IF(OR('TRI-1'!ES30 ="",'TRI-1'!ES30&lt;0,'TRI-1'!ES30  &gt;10),"",IF((ROUND(TRUNC(('TRI-1'!ES30  ),2),0))=10,"A+",IF((ROUND(TRUNC(('TRI-1'!ES30  ),2),0))=9,"A-",IF((ROUND(TRUNC(('TRI-1'!ES30   ),2),0))=8,"B+",IF((ROUND(TRUNC(('TRI-1'!ES30 ),2),0))=7,"B-",IF((ROUND(TRUNC(('TRI-1'!ES30  ),2),0))=6,"C+",IF((ROUND(TRUNC(('TRI-1'!ES30  ),2),0))=5,"C-",IF((ROUND(TRUNC(('TRI-1'!ES30  ),2),0))=4,"D+",IF((ROUND(TRUNC(('TRI-1'!ES30 ),2),0))=3,"D-",IF((ROUND(TRUNC(('TRI-1'!ES30 ),2),0))=2,"E+",IF((ROUND(TRUNC(('TRI-1'!ES30  ),2),0))&lt;=1,"E-","")))))))))))</f>
        <v>A+</v>
      </c>
      <c r="ET30" s="51" t="str">
        <f>IF('TRI-1'!ET30 ="","",'TRI-1'!ET30 )</f>
        <v>S</v>
      </c>
      <c r="EU30" s="51" t="str">
        <f>IF('TRI-1'!EU30 ="","",'TRI-1'!EU30 )</f>
        <v>S</v>
      </c>
      <c r="EV30" s="51" t="str">
        <f>IF('TRI-1'!EV30 ="","",'TRI-1'!EV30 )</f>
        <v>S</v>
      </c>
      <c r="EW30" s="51" t="str">
        <f>IF('TRI-1'!EW30 ="","",'TRI-1'!EW30 )</f>
        <v>S</v>
      </c>
      <c r="EX30" s="51" t="str">
        <f>IF('TRI-1'!EX30 ="","",'TRI-1'!EX30 )</f>
        <v>S</v>
      </c>
      <c r="EY30" s="51" t="str">
        <f>IF('TRI-1'!EY30 ="","",'TRI-1'!EY30 )</f>
        <v>S</v>
      </c>
      <c r="EZ30" s="51" t="str">
        <f>IF('TRI-1'!EZ30 ="","",'TRI-1'!EZ30 )</f>
        <v>S</v>
      </c>
      <c r="FA30" s="51" t="str">
        <f>IF('TRI-1'!FA30 ="","",'TRI-1'!FA30 )</f>
        <v>S</v>
      </c>
      <c r="FB30" s="51" t="str">
        <f>IF('TRI-1'!FB30 ="","",'TRI-1'!FB30 )</f>
        <v>F</v>
      </c>
      <c r="FC30" s="51" t="str">
        <f>IF('TRI-1'!FC30 ="","",'TRI-1'!FC30 )</f>
        <v>A+</v>
      </c>
      <c r="FD30" s="51">
        <f>IF('TRI-1'!FD30 ="","",'TRI-1'!FD30 )</f>
        <v>35</v>
      </c>
      <c r="FE30" s="51" t="str">
        <f>IF('TRI-1'!FE30 ="","",'TRI-1'!FE30 )</f>
        <v>A+</v>
      </c>
      <c r="FF30" s="51" t="str">
        <f>IF('TRI-1'!FF30 ="","",'TRI-1'!FF30 )</f>
        <v/>
      </c>
      <c r="FG30" s="51" t="str">
        <f>IF('TRI-1'!FG30 ="","",'TRI-1'!FG30 )</f>
        <v/>
      </c>
      <c r="FH30" s="51">
        <f>IF('TRI-1'!FH30 ="","",'TRI-1'!FH30 )</f>
        <v>0</v>
      </c>
    </row>
    <row r="31" spans="1:164 16322:16326" ht="21" customHeight="1">
      <c r="B31" s="53">
        <v>14</v>
      </c>
      <c r="C31" s="272" t="str">
        <f>IF(NOTAS!E34&gt;"",NOTAS!E34,"")</f>
        <v>LOOR ROLDAN HEYDAN YADIEL</v>
      </c>
      <c r="D31" s="273"/>
      <c r="E31" s="273"/>
      <c r="F31" s="274"/>
      <c r="G31" s="51" t="str">
        <f>IF(OR('TRI-1'!G31 ="",'TRI-1'!G31&lt;0,'TRI-1'!G31  &gt;10),"",IF((ROUND(TRUNC(('TRI-1'!G31  ),2),0))=10,"A+",IF((ROUND(TRUNC(('TRI-1'!G31  ),2),0))=9,"A-",IF((ROUND(TRUNC(('TRI-1'!G31   ),2),0))=8,"B+",IF((ROUND(TRUNC(('TRI-1'!G31 ),2),0))=7,"B-",IF((ROUND(TRUNC(('TRI-1'!G31  ),2),0))=6,"C+",IF((ROUND(TRUNC(('TRI-1'!G31  ),2),0))=5,"C-",IF((ROUND(TRUNC(('TRI-1'!G31  ),2),0))=4,"D+",IF((ROUND(TRUNC(('TRI-1'!G31 ),2),0))=3,"D-",IF((ROUND(TRUNC(('TRI-1'!G31 ),2),0))=2,"E+",IF((ROUND(TRUNC(('TRI-1'!G31  ),2),0))&lt;=1,"E-","")))))))))))</f>
        <v>B-</v>
      </c>
      <c r="H31" s="51" t="str">
        <f>IF(OR('TRI-1'!H31 ="",'TRI-1'!H31&lt;0,'TRI-1'!H31  &gt;10),"",IF((ROUND(TRUNC(('TRI-1'!H31  ),2),0))=10,"A+",IF((ROUND(TRUNC(('TRI-1'!H31  ),2),0))=9,"A-",IF((ROUND(TRUNC(('TRI-1'!H31   ),2),0))=8,"B+",IF((ROUND(TRUNC(('TRI-1'!H31 ),2),0))=7,"B-",IF((ROUND(TRUNC(('TRI-1'!H31  ),2),0))=6,"C+",IF((ROUND(TRUNC(('TRI-1'!H31  ),2),0))=5,"C-",IF((ROUND(TRUNC(('TRI-1'!H31  ),2),0))=4,"D+",IF((ROUND(TRUNC(('TRI-1'!H31 ),2),0))=3,"D-",IF((ROUND(TRUNC(('TRI-1'!H31 ),2),0))=2,"E+",IF((ROUND(TRUNC(('TRI-1'!H31  ),2),0))&lt;=1,"E-","")))))))))))</f>
        <v>A+</v>
      </c>
      <c r="I31" s="51" t="str">
        <f>IF(OR('TRI-1'!I31 ="",'TRI-1'!I31&lt;0,'TRI-1'!I31  &gt;10),"",IF((ROUND(TRUNC(('TRI-1'!I31  ),2),0))=10,"A+",IF((ROUND(TRUNC(('TRI-1'!I31  ),2),0))=9,"A-",IF((ROUND(TRUNC(('TRI-1'!I31   ),2),0))=8,"B+",IF((ROUND(TRUNC(('TRI-1'!I31 ),2),0))=7,"B-",IF((ROUND(TRUNC(('TRI-1'!I31  ),2),0))=6,"C+",IF((ROUND(TRUNC(('TRI-1'!I31  ),2),0))=5,"C-",IF((ROUND(TRUNC(('TRI-1'!I31  ),2),0))=4,"D+",IF((ROUND(TRUNC(('TRI-1'!I31 ),2),0))=3,"D-",IF((ROUND(TRUNC(('TRI-1'!I31 ),2),0))=2,"E+",IF((ROUND(TRUNC(('TRI-1'!I31  ),2),0))&lt;=1,"E-","")))))))))))</f>
        <v>B-</v>
      </c>
      <c r="J31" s="51" t="str">
        <f>IF(OR('TRI-1'!J31 ="",'TRI-1'!J31&lt;0,'TRI-1'!J31  &gt;10),"",IF((ROUND(TRUNC(('TRI-1'!J31  ),2),0))=10,"A+",IF((ROUND(TRUNC(('TRI-1'!J31  ),2),0))=9,"A-",IF((ROUND(TRUNC(('TRI-1'!J31   ),2),0))=8,"B+",IF((ROUND(TRUNC(('TRI-1'!J31 ),2),0))=7,"B-",IF((ROUND(TRUNC(('TRI-1'!J31  ),2),0))=6,"C+",IF((ROUND(TRUNC(('TRI-1'!J31  ),2),0))=5,"C-",IF((ROUND(TRUNC(('TRI-1'!J31  ),2),0))=4,"D+",IF((ROUND(TRUNC(('TRI-1'!J31 ),2),0))=3,"D-",IF((ROUND(TRUNC(('TRI-1'!J31 ),2),0))=2,"E+",IF((ROUND(TRUNC(('TRI-1'!J31  ),2),0))&lt;=1,"E-","")))))))))))</f>
        <v>A+</v>
      </c>
      <c r="K31" s="51" t="str">
        <f>IF(OR('TRI-1'!K31 ="",'TRI-1'!K31&lt;0,'TRI-1'!K31  &gt;10),"",IF((ROUND(TRUNC(('TRI-1'!K31  ),2),0))=10,"A+",IF((ROUND(TRUNC(('TRI-1'!K31  ),2),0))=9,"A-",IF((ROUND(TRUNC(('TRI-1'!K31   ),2),0))=8,"B+",IF((ROUND(TRUNC(('TRI-1'!K31 ),2),0))=7,"B-",IF((ROUND(TRUNC(('TRI-1'!K31  ),2),0))=6,"C+",IF((ROUND(TRUNC(('TRI-1'!K31  ),2),0))=5,"C-",IF((ROUND(TRUNC(('TRI-1'!K31  ),2),0))=4,"D+",IF((ROUND(TRUNC(('TRI-1'!K31 ),2),0))=3,"D-",IF((ROUND(TRUNC(('TRI-1'!K31 ),2),0))=2,"E+",IF((ROUND(TRUNC(('TRI-1'!K31  ),2),0))&lt;=1,"E-","")))))))))))</f>
        <v>B+</v>
      </c>
      <c r="L31" s="51" t="str">
        <f>IF(OR('TRI-1'!L31 ="",'TRI-1'!L31&lt;0,'TRI-1'!L31  &gt;10),"",IF((ROUND(TRUNC(('TRI-1'!L31  ),2),0))=10,"A+",IF((ROUND(TRUNC(('TRI-1'!L31  ),2),0))=9,"A-",IF((ROUND(TRUNC(('TRI-1'!L31   ),2),0))=8,"B+",IF((ROUND(TRUNC(('TRI-1'!L31 ),2),0))=7,"B-",IF((ROUND(TRUNC(('TRI-1'!L31  ),2),0))=6,"C+",IF((ROUND(TRUNC(('TRI-1'!L31  ),2),0))=5,"C-",IF((ROUND(TRUNC(('TRI-1'!L31  ),2),0))=4,"D+",IF((ROUND(TRUNC(('TRI-1'!L31 ),2),0))=3,"D-",IF((ROUND(TRUNC(('TRI-1'!L31 ),2),0))=2,"E+",IF((ROUND(TRUNC(('TRI-1'!L31  ),2),0))&lt;=1,"E-","")))))))))))</f>
        <v>B-</v>
      </c>
      <c r="M31" s="51" t="str">
        <f>IF(OR('TRI-1'!M31 ="",'TRI-1'!M31&lt;0,'TRI-1'!M31  &gt;10),"",IF((ROUND(TRUNC(('TRI-1'!M31  ),2),0))=10,"A+",IF((ROUND(TRUNC(('TRI-1'!M31  ),2),0))=9,"A-",IF((ROUND(TRUNC(('TRI-1'!M31   ),2),0))=8,"B+",IF((ROUND(TRUNC(('TRI-1'!M31 ),2),0))=7,"B-",IF((ROUND(TRUNC(('TRI-1'!M31  ),2),0))=6,"C+",IF((ROUND(TRUNC(('TRI-1'!M31  ),2),0))=5,"C-",IF((ROUND(TRUNC(('TRI-1'!M31  ),2),0))=4,"D+",IF((ROUND(TRUNC(('TRI-1'!M31 ),2),0))=3,"D-",IF((ROUND(TRUNC(('TRI-1'!M31 ),2),0))=2,"E+",IF((ROUND(TRUNC(('TRI-1'!M31  ),2),0))&lt;=1,"E-","")))))))))))</f>
        <v>A+</v>
      </c>
      <c r="N31" s="51" t="str">
        <f>IF(OR('TRI-1'!N31 ="",'TRI-1'!N31&lt;0,'TRI-1'!N31  &gt;10),"",IF((ROUND(TRUNC(('TRI-1'!N31  ),2),0))=10,"A+",IF((ROUND(TRUNC(('TRI-1'!N31  ),2),0))=9,"A-",IF((ROUND(TRUNC(('TRI-1'!N31   ),2),0))=8,"B+",IF((ROUND(TRUNC(('TRI-1'!N31 ),2),0))=7,"B-",IF((ROUND(TRUNC(('TRI-1'!N31  ),2),0))=6,"C+",IF((ROUND(TRUNC(('TRI-1'!N31  ),2),0))=5,"C-",IF((ROUND(TRUNC(('TRI-1'!N31  ),2),0))=4,"D+",IF((ROUND(TRUNC(('TRI-1'!N31 ),2),0))=3,"D-",IF((ROUND(TRUNC(('TRI-1'!N31 ),2),0))=2,"E+",IF((ROUND(TRUNC(('TRI-1'!N31  ),2),0))&lt;=1,"E-","")))))))))))</f>
        <v>A+</v>
      </c>
      <c r="O31" s="51" t="str">
        <f>IF(OR('TRI-1'!O31 ="",'TRI-1'!O31&lt;0,'TRI-1'!O31  &gt;10),"",IF((ROUND(TRUNC(('TRI-1'!O31  ),2),0))=10,"A+",IF((ROUND(TRUNC(('TRI-1'!O31  ),2),0))=9,"A-",IF((ROUND(TRUNC(('TRI-1'!O31   ),2),0))=8,"B+",IF((ROUND(TRUNC(('TRI-1'!O31 ),2),0))=7,"B-",IF((ROUND(TRUNC(('TRI-1'!O31  ),2),0))=6,"C+",IF((ROUND(TRUNC(('TRI-1'!O31  ),2),0))=5,"C-",IF((ROUND(TRUNC(('TRI-1'!O31  ),2),0))=4,"D+",IF((ROUND(TRUNC(('TRI-1'!O31 ),2),0))=3,"D-",IF((ROUND(TRUNC(('TRI-1'!O31 ),2),0))=2,"E+",IF((ROUND(TRUNC(('TRI-1'!O31  ),2),0))&lt;=1,"E-","")))))))))))</f>
        <v>B-</v>
      </c>
      <c r="P31" s="51" t="str">
        <f>IF(OR('TRI-1'!P31 ="",'TRI-1'!P31&lt;0,'TRI-1'!P31  &gt;10),"",IF((ROUND(TRUNC(('TRI-1'!P31  ),2),0))=10,"A+",IF((ROUND(TRUNC(('TRI-1'!P31  ),2),0))=9,"A-",IF((ROUND(TRUNC(('TRI-1'!P31   ),2),0))=8,"B+",IF((ROUND(TRUNC(('TRI-1'!P31 ),2),0))=7,"B-",IF((ROUND(TRUNC(('TRI-1'!P31  ),2),0))=6,"C+",IF((ROUND(TRUNC(('TRI-1'!P31  ),2),0))=5,"C-",IF((ROUND(TRUNC(('TRI-1'!P31  ),2),0))=4,"D+",IF((ROUND(TRUNC(('TRI-1'!P31 ),2),0))=3,"D-",IF((ROUND(TRUNC(('TRI-1'!P31 ),2),0))=2,"E+",IF((ROUND(TRUNC(('TRI-1'!P31  ),2),0))&lt;=1,"E-","")))))))))))</f>
        <v>B-</v>
      </c>
      <c r="Q31" s="51" t="str">
        <f>IF(OR('TRI-1'!Q31 ="",'TRI-1'!Q31&lt;0,'TRI-1'!Q31  &gt;10),"",IF((ROUND(TRUNC(('TRI-1'!Q31  ),2),0))=10,"A+",IF((ROUND(TRUNC(('TRI-1'!Q31  ),2),0))=9,"A-",IF((ROUND(TRUNC(('TRI-1'!Q31   ),2),0))=8,"B+",IF((ROUND(TRUNC(('TRI-1'!Q31 ),2),0))=7,"B-",IF((ROUND(TRUNC(('TRI-1'!Q31  ),2),0))=6,"C+",IF((ROUND(TRUNC(('TRI-1'!Q31  ),2),0))=5,"C-",IF((ROUND(TRUNC(('TRI-1'!Q31  ),2),0))=4,"D+",IF((ROUND(TRUNC(('TRI-1'!Q31 ),2),0))=3,"D-",IF((ROUND(TRUNC(('TRI-1'!Q31 ),2),0))=2,"E+",IF((ROUND(TRUNC(('TRI-1'!Q31  ),2),0))&lt;=1,"E-","")))))))))))</f>
        <v>B-</v>
      </c>
      <c r="R31" s="51" t="str">
        <f>IF(OR('TRI-1'!R31 ="",'TRI-1'!R31&lt;0,'TRI-1'!R31  &gt;10),"",IF((ROUND(TRUNC(('TRI-1'!R31  ),2),0))=10,"A+",IF((ROUND(TRUNC(('TRI-1'!R31  ),2),0))=9,"A-",IF((ROUND(TRUNC(('TRI-1'!R31   ),2),0))=8,"B+",IF((ROUND(TRUNC(('TRI-1'!R31 ),2),0))=7,"B-",IF((ROUND(TRUNC(('TRI-1'!R31  ),2),0))=6,"C+",IF((ROUND(TRUNC(('TRI-1'!R31  ),2),0))=5,"C-",IF((ROUND(TRUNC(('TRI-1'!R31  ),2),0))=4,"D+",IF((ROUND(TRUNC(('TRI-1'!R31 ),2),0))=3,"D-",IF((ROUND(TRUNC(('TRI-1'!R31 ),2),0))=2,"E+",IF((ROUND(TRUNC(('TRI-1'!R31  ),2),0))&lt;=1,"E-","")))))))))))</f>
        <v>A+</v>
      </c>
      <c r="S31" s="51" t="str">
        <f>IF(OR('TRI-1'!S31 ="",'TRI-1'!S31&lt;0,'TRI-1'!S31  &gt;10),"",IF((ROUND(TRUNC(('TRI-1'!S31  ),2),0))=10,"A+",IF((ROUND(TRUNC(('TRI-1'!S31  ),2),0))=9,"A-",IF((ROUND(TRUNC(('TRI-1'!S31   ),2),0))=8,"B+",IF((ROUND(TRUNC(('TRI-1'!S31 ),2),0))=7,"B-",IF((ROUND(TRUNC(('TRI-1'!S31  ),2),0))=6,"C+",IF((ROUND(TRUNC(('TRI-1'!S31  ),2),0))=5,"C-",IF((ROUND(TRUNC(('TRI-1'!S31  ),2),0))=4,"D+",IF((ROUND(TRUNC(('TRI-1'!S31 ),2),0))=3,"D-",IF((ROUND(TRUNC(('TRI-1'!S31 ),2),0))=2,"E+",IF((ROUND(TRUNC(('TRI-1'!S31  ),2),0))&lt;=1,"E-","")))))))))))</f>
        <v>B+</v>
      </c>
      <c r="T31" s="51" t="str">
        <f>IF(OR('TRI-1'!T31 ="",'TRI-1'!T31&lt;0,'TRI-1'!T31  &gt;10),"",IF((ROUND(TRUNC(('TRI-1'!T31  ),2),0))=10,"A+",IF((ROUND(TRUNC(('TRI-1'!T31  ),2),0))=9,"A-",IF((ROUND(TRUNC(('TRI-1'!T31   ),2),0))=8,"B+",IF((ROUND(TRUNC(('TRI-1'!T31 ),2),0))=7,"B-",IF((ROUND(TRUNC(('TRI-1'!T31  ),2),0))=6,"C+",IF((ROUND(TRUNC(('TRI-1'!T31  ),2),0))=5,"C-",IF((ROUND(TRUNC(('TRI-1'!T31  ),2),0))=4,"D+",IF((ROUND(TRUNC(('TRI-1'!T31 ),2),0))=3,"D-",IF((ROUND(TRUNC(('TRI-1'!T31 ),2),0))=2,"E+",IF((ROUND(TRUNC(('TRI-1'!T31  ),2),0))&lt;=1,"E-","")))))))))))</f>
        <v>B-</v>
      </c>
      <c r="U31" s="51" t="str">
        <f>IF(OR('TRI-1'!U31 ="",'TRI-1'!U31&lt;0,'TRI-1'!U31  &gt;10),"",IF((ROUND(TRUNC(('TRI-1'!U31  ),2),0))=10,"A+",IF((ROUND(TRUNC(('TRI-1'!U31  ),2),0))=9,"A-",IF((ROUND(TRUNC(('TRI-1'!U31   ),2),0))=8,"B+",IF((ROUND(TRUNC(('TRI-1'!U31 ),2),0))=7,"B-",IF((ROUND(TRUNC(('TRI-1'!U31  ),2),0))=6,"C+",IF((ROUND(TRUNC(('TRI-1'!U31  ),2),0))=5,"C-",IF((ROUND(TRUNC(('TRI-1'!U31  ),2),0))=4,"D+",IF((ROUND(TRUNC(('TRI-1'!U31 ),2),0))=3,"D-",IF((ROUND(TRUNC(('TRI-1'!U31 ),2),0))=2,"E+",IF((ROUND(TRUNC(('TRI-1'!U31  ),2),0))&lt;=1,"E-","")))))))))))</f>
        <v>A+</v>
      </c>
      <c r="V31" s="51" t="str">
        <f>IF(OR('TRI-1'!V31 ="",'TRI-1'!V31&lt;0,'TRI-1'!V31  &gt;10),"",IF((ROUND(TRUNC(('TRI-1'!V31  ),2),0))=10,"A+",IF((ROUND(TRUNC(('TRI-1'!V31  ),2),0))=9,"A-",IF((ROUND(TRUNC(('TRI-1'!V31   ),2),0))=8,"B+",IF((ROUND(TRUNC(('TRI-1'!V31 ),2),0))=7,"B-",IF((ROUND(TRUNC(('TRI-1'!V31  ),2),0))=6,"C+",IF((ROUND(TRUNC(('TRI-1'!V31  ),2),0))=5,"C-",IF((ROUND(TRUNC(('TRI-1'!V31  ),2),0))=4,"D+",IF((ROUND(TRUNC(('TRI-1'!V31 ),2),0))=3,"D-",IF((ROUND(TRUNC(('TRI-1'!V31 ),2),0))=2,"E+",IF((ROUND(TRUNC(('TRI-1'!V31  ),2),0))&lt;=1,"E-","")))))))))))</f>
        <v>B-</v>
      </c>
      <c r="W31" s="51" t="str">
        <f>IF(OR('TRI-1'!W31 ="",'TRI-1'!W31&lt;0,'TRI-1'!W31  &gt;10),"",IF((ROUND(TRUNC(('TRI-1'!W31  ),2),0))=10,"A+",IF((ROUND(TRUNC(('TRI-1'!W31  ),2),0))=9,"A-",IF((ROUND(TRUNC(('TRI-1'!W31   ),2),0))=8,"B+",IF((ROUND(TRUNC(('TRI-1'!W31 ),2),0))=7,"B-",IF((ROUND(TRUNC(('TRI-1'!W31  ),2),0))=6,"C+",IF((ROUND(TRUNC(('TRI-1'!W31  ),2),0))=5,"C-",IF((ROUND(TRUNC(('TRI-1'!W31  ),2),0))=4,"D+",IF((ROUND(TRUNC(('TRI-1'!W31 ),2),0))=3,"D-",IF((ROUND(TRUNC(('TRI-1'!W31 ),2),0))=2,"E+",IF((ROUND(TRUNC(('TRI-1'!W31  ),2),0))&lt;=1,"E-","")))))))))))</f>
        <v>A+</v>
      </c>
      <c r="X31" s="51" t="str">
        <f>IF(OR('TRI-1'!X31 ="",'TRI-1'!X31&lt;0,'TRI-1'!X31  &gt;10),"",IF((ROUND(TRUNC(('TRI-1'!X31  ),2),0))=10,"A+",IF((ROUND(TRUNC(('TRI-1'!X31  ),2),0))=9,"A-",IF((ROUND(TRUNC(('TRI-1'!X31   ),2),0))=8,"B+",IF((ROUND(TRUNC(('TRI-1'!X31 ),2),0))=7,"B-",IF((ROUND(TRUNC(('TRI-1'!X31  ),2),0))=6,"C+",IF((ROUND(TRUNC(('TRI-1'!X31  ),2),0))=5,"C-",IF((ROUND(TRUNC(('TRI-1'!X31  ),2),0))=4,"D+",IF((ROUND(TRUNC(('TRI-1'!X31 ),2),0))=3,"D-",IF((ROUND(TRUNC(('TRI-1'!X31 ),2),0))=2,"E+",IF((ROUND(TRUNC(('TRI-1'!X31  ),2),0))&lt;=1,"E-","")))))))))))</f>
        <v>A+</v>
      </c>
      <c r="Y31" s="51" t="str">
        <f>IF(OR('TRI-1'!Y31 ="",'TRI-1'!Y31&lt;0,'TRI-1'!Y31  &gt;10),"",IF((ROUND(TRUNC(('TRI-1'!Y31  ),2),0))=10,"A+",IF((ROUND(TRUNC(('TRI-1'!Y31  ),2),0))=9,"A-",IF((ROUND(TRUNC(('TRI-1'!Y31   ),2),0))=8,"B+",IF((ROUND(TRUNC(('TRI-1'!Y31 ),2),0))=7,"B-",IF((ROUND(TRUNC(('TRI-1'!Y31  ),2),0))=6,"C+",IF((ROUND(TRUNC(('TRI-1'!Y31  ),2),0))=5,"C-",IF((ROUND(TRUNC(('TRI-1'!Y31  ),2),0))=4,"D+",IF((ROUND(TRUNC(('TRI-1'!Y31 ),2),0))=3,"D-",IF((ROUND(TRUNC(('TRI-1'!Y31 ),2),0))=2,"E+",IF((ROUND(TRUNC(('TRI-1'!Y31  ),2),0))&lt;=1,"E-","")))))))))))</f>
        <v>B+</v>
      </c>
      <c r="Z31" s="51" t="str">
        <f>IF(OR('TRI-1'!Z31 ="",'TRI-1'!Z31&lt;0,'TRI-1'!Z31  &gt;10),"",IF((ROUND(TRUNC(('TRI-1'!Z31  ),2),0))=10,"A+",IF((ROUND(TRUNC(('TRI-1'!Z31  ),2),0))=9,"A-",IF((ROUND(TRUNC(('TRI-1'!Z31   ),2),0))=8,"B+",IF((ROUND(TRUNC(('TRI-1'!Z31 ),2),0))=7,"B-",IF((ROUND(TRUNC(('TRI-1'!Z31  ),2),0))=6,"C+",IF((ROUND(TRUNC(('TRI-1'!Z31  ),2),0))=5,"C-",IF((ROUND(TRUNC(('TRI-1'!Z31  ),2),0))=4,"D+",IF((ROUND(TRUNC(('TRI-1'!Z31 ),2),0))=3,"D-",IF((ROUND(TRUNC(('TRI-1'!Z31 ),2),0))=2,"E+",IF((ROUND(TRUNC(('TRI-1'!Z31  ),2),0))&lt;=1,"E-","")))))))))))</f>
        <v>A+</v>
      </c>
      <c r="AA31" s="51" t="str">
        <f>IF(OR('TRI-1'!AA31 ="",'TRI-1'!AA31&lt;0,'TRI-1'!AA31  &gt;10),"",IF((ROUND(TRUNC(('TRI-1'!AA31  ),2),0))=10,"A+",IF((ROUND(TRUNC(('TRI-1'!AA31  ),2),0))=9,"A-",IF((ROUND(TRUNC(('TRI-1'!AA31   ),2),0))=8,"B+",IF((ROUND(TRUNC(('TRI-1'!AA31 ),2),0))=7,"B-",IF((ROUND(TRUNC(('TRI-1'!AA31  ),2),0))=6,"C+",IF((ROUND(TRUNC(('TRI-1'!AA31  ),2),0))=5,"C-",IF((ROUND(TRUNC(('TRI-1'!AA31  ),2),0))=4,"D+",IF((ROUND(TRUNC(('TRI-1'!AA31 ),2),0))=3,"D-",IF((ROUND(TRUNC(('TRI-1'!AA31 ),2),0))=2,"E+",IF((ROUND(TRUNC(('TRI-1'!AA31  ),2),0))&lt;=1,"E-","")))))))))))</f>
        <v>B-</v>
      </c>
      <c r="AB31" s="51" t="str">
        <f>IF(OR('TRI-1'!AB31 ="",'TRI-1'!AB31&lt;0,'TRI-1'!AB31  &gt;10),"",IF((ROUND(TRUNC(('TRI-1'!AB31  ),2),0))=10,"A+",IF((ROUND(TRUNC(('TRI-1'!AB31  ),2),0))=9,"A-",IF((ROUND(TRUNC(('TRI-1'!AB31   ),2),0))=8,"B+",IF((ROUND(TRUNC(('TRI-1'!AB31 ),2),0))=7,"B-",IF((ROUND(TRUNC(('TRI-1'!AB31  ),2),0))=6,"C+",IF((ROUND(TRUNC(('TRI-1'!AB31  ),2),0))=5,"C-",IF((ROUND(TRUNC(('TRI-1'!AB31  ),2),0))=4,"D+",IF((ROUND(TRUNC(('TRI-1'!AB31 ),2),0))=3,"D-",IF((ROUND(TRUNC(('TRI-1'!AB31 ),2),0))=2,"E+",IF((ROUND(TRUNC(('TRI-1'!AB31  ),2),0))&lt;=1,"E-","")))))))))))</f>
        <v>B-</v>
      </c>
      <c r="AC31" s="51" t="str">
        <f>IF(OR('TRI-1'!AC31 ="",'TRI-1'!AC31&lt;0,'TRI-1'!AC31  &gt;10),"",IF((ROUND(TRUNC(('TRI-1'!AC31  ),2),0))=10,"A+",IF((ROUND(TRUNC(('TRI-1'!AC31  ),2),0))=9,"A-",IF((ROUND(TRUNC(('TRI-1'!AC31   ),2),0))=8,"B+",IF((ROUND(TRUNC(('TRI-1'!AC31 ),2),0))=7,"B-",IF((ROUND(TRUNC(('TRI-1'!AC31  ),2),0))=6,"C+",IF((ROUND(TRUNC(('TRI-1'!AC31  ),2),0))=5,"C-",IF((ROUND(TRUNC(('TRI-1'!AC31  ),2),0))=4,"D+",IF((ROUND(TRUNC(('TRI-1'!AC31 ),2),0))=3,"D-",IF((ROUND(TRUNC(('TRI-1'!AC31 ),2),0))=2,"E+",IF((ROUND(TRUNC(('TRI-1'!AC31  ),2),0))&lt;=1,"E-","")))))))))))</f>
        <v>A+</v>
      </c>
      <c r="AD31" s="51" t="str">
        <f>IF(OR('TRI-1'!AD31 ="",'TRI-1'!AD31&lt;0,'TRI-1'!AD31  &gt;10),"",IF((ROUND(TRUNC(('TRI-1'!AD31  ),2),0))=10,"A+",IF((ROUND(TRUNC(('TRI-1'!AD31  ),2),0))=9,"A-",IF((ROUND(TRUNC(('TRI-1'!AD31   ),2),0))=8,"B+",IF((ROUND(TRUNC(('TRI-1'!AD31 ),2),0))=7,"B-",IF((ROUND(TRUNC(('TRI-1'!AD31  ),2),0))=6,"C+",IF((ROUND(TRUNC(('TRI-1'!AD31  ),2),0))=5,"C-",IF((ROUND(TRUNC(('TRI-1'!AD31  ),2),0))=4,"D+",IF((ROUND(TRUNC(('TRI-1'!AD31 ),2),0))=3,"D-",IF((ROUND(TRUNC(('TRI-1'!AD31 ),2),0))=2,"E+",IF((ROUND(TRUNC(('TRI-1'!AD31  ),2),0))&lt;=1,"E-","")))))))))))</f>
        <v>A+</v>
      </c>
      <c r="AE31" s="51" t="str">
        <f>IF(OR('TRI-1'!AE31 ="",'TRI-1'!AE31&lt;0,'TRI-1'!AE31  &gt;10),"",IF((ROUND(TRUNC(('TRI-1'!AE31  ),2),0))=10,"A+",IF((ROUND(TRUNC(('TRI-1'!AE31  ),2),0))=9,"A-",IF((ROUND(TRUNC(('TRI-1'!AE31   ),2),0))=8,"B+",IF((ROUND(TRUNC(('TRI-1'!AE31 ),2),0))=7,"B-",IF((ROUND(TRUNC(('TRI-1'!AE31  ),2),0))=6,"C+",IF((ROUND(TRUNC(('TRI-1'!AE31  ),2),0))=5,"C-",IF((ROUND(TRUNC(('TRI-1'!AE31  ),2),0))=4,"D+",IF((ROUND(TRUNC(('TRI-1'!AE31 ),2),0))=3,"D-",IF((ROUND(TRUNC(('TRI-1'!AE31 ),2),0))=2,"E+",IF((ROUND(TRUNC(('TRI-1'!AE31  ),2),0))&lt;=1,"E-","")))))))))))</f>
        <v>A+</v>
      </c>
      <c r="AF31" s="51" t="str">
        <f>IF(OR('TRI-1'!AF31 ="",'TRI-1'!AF31&lt;0,'TRI-1'!AF31  &gt;10),"",IF((ROUND(TRUNC(('TRI-1'!AF31  ),2),0))=10,"A+",IF((ROUND(TRUNC(('TRI-1'!AF31  ),2),0))=9,"A-",IF((ROUND(TRUNC(('TRI-1'!AF31   ),2),0))=8,"B+",IF((ROUND(TRUNC(('TRI-1'!AF31 ),2),0))=7,"B-",IF((ROUND(TRUNC(('TRI-1'!AF31  ),2),0))=6,"C+",IF((ROUND(TRUNC(('TRI-1'!AF31  ),2),0))=5,"C-",IF((ROUND(TRUNC(('TRI-1'!AF31  ),2),0))=4,"D+",IF((ROUND(TRUNC(('TRI-1'!AF31 ),2),0))=3,"D-",IF((ROUND(TRUNC(('TRI-1'!AF31 ),2),0))=2,"E+",IF((ROUND(TRUNC(('TRI-1'!AF31  ),2),0))&lt;=1,"E-","")))))))))))</f>
        <v>A+</v>
      </c>
      <c r="AG31" s="51" t="str">
        <f>IF(OR('TRI-1'!AG31 ="",'TRI-1'!AG31&lt;0,'TRI-1'!AG31  &gt;10),"",IF((ROUND(TRUNC(('TRI-1'!AG31  ),2),0))=10,"A+",IF((ROUND(TRUNC(('TRI-1'!AG31  ),2),0))=9,"A-",IF((ROUND(TRUNC(('TRI-1'!AG31   ),2),0))=8,"B+",IF((ROUND(TRUNC(('TRI-1'!AG31 ),2),0))=7,"B-",IF((ROUND(TRUNC(('TRI-1'!AG31  ),2),0))=6,"C+",IF((ROUND(TRUNC(('TRI-1'!AG31  ),2),0))=5,"C-",IF((ROUND(TRUNC(('TRI-1'!AG31  ),2),0))=4,"D+",IF((ROUND(TRUNC(('TRI-1'!AG31 ),2),0))=3,"D-",IF((ROUND(TRUNC(('TRI-1'!AG31 ),2),0))=2,"E+",IF((ROUND(TRUNC(('TRI-1'!AG31  ),2),0))&lt;=1,"E-","")))))))))))</f>
        <v>B-</v>
      </c>
      <c r="AH31" s="51" t="str">
        <f>IF(OR('TRI-1'!AH31 ="",'TRI-1'!AH31&lt;0,'TRI-1'!AH31  &gt;10),"",IF((ROUND(TRUNC(('TRI-1'!AH31  ),2),0))=10,"A+",IF((ROUND(TRUNC(('TRI-1'!AH31  ),2),0))=9,"A-",IF((ROUND(TRUNC(('TRI-1'!AH31   ),2),0))=8,"B+",IF((ROUND(TRUNC(('TRI-1'!AH31 ),2),0))=7,"B-",IF((ROUND(TRUNC(('TRI-1'!AH31  ),2),0))=6,"C+",IF((ROUND(TRUNC(('TRI-1'!AH31  ),2),0))=5,"C-",IF((ROUND(TRUNC(('TRI-1'!AH31  ),2),0))=4,"D+",IF((ROUND(TRUNC(('TRI-1'!AH31 ),2),0))=3,"D-",IF((ROUND(TRUNC(('TRI-1'!AH31 ),2),0))=2,"E+",IF((ROUND(TRUNC(('TRI-1'!AH31  ),2),0))&lt;=1,"E-","")))))))))))</f>
        <v>B+</v>
      </c>
      <c r="AI31" s="51" t="str">
        <f>IF(OR('TRI-1'!AI31 ="",'TRI-1'!AI31&lt;0,'TRI-1'!AI31  &gt;10),"",IF((ROUND(TRUNC(('TRI-1'!AI31  ),2),0))=10,"A+",IF((ROUND(TRUNC(('TRI-1'!AI31  ),2),0))=9,"A-",IF((ROUND(TRUNC(('TRI-1'!AI31   ),2),0))=8,"B+",IF((ROUND(TRUNC(('TRI-1'!AI31 ),2),0))=7,"B-",IF((ROUND(TRUNC(('TRI-1'!AI31  ),2),0))=6,"C+",IF((ROUND(TRUNC(('TRI-1'!AI31  ),2),0))=5,"C-",IF((ROUND(TRUNC(('TRI-1'!AI31  ),2),0))=4,"D+",IF((ROUND(TRUNC(('TRI-1'!AI31 ),2),0))=3,"D-",IF((ROUND(TRUNC(('TRI-1'!AI31 ),2),0))=2,"E+",IF((ROUND(TRUNC(('TRI-1'!AI31  ),2),0))&lt;=1,"E-","")))))))))))</f>
        <v>B+</v>
      </c>
      <c r="AJ31" s="51" t="str">
        <f>IF(OR('TRI-1'!AJ31 ="",'TRI-1'!AJ31&lt;0,'TRI-1'!AJ31  &gt;10),"",IF((ROUND(TRUNC(('TRI-1'!AJ31  ),2),0))=10,"A+",IF((ROUND(TRUNC(('TRI-1'!AJ31  ),2),0))=9,"A-",IF((ROUND(TRUNC(('TRI-1'!AJ31   ),2),0))=8,"B+",IF((ROUND(TRUNC(('TRI-1'!AJ31 ),2),0))=7,"B-",IF((ROUND(TRUNC(('TRI-1'!AJ31  ),2),0))=6,"C+",IF((ROUND(TRUNC(('TRI-1'!AJ31  ),2),0))=5,"C-",IF((ROUND(TRUNC(('TRI-1'!AJ31  ),2),0))=4,"D+",IF((ROUND(TRUNC(('TRI-1'!AJ31 ),2),0))=3,"D-",IF((ROUND(TRUNC(('TRI-1'!AJ31 ),2),0))=2,"E+",IF((ROUND(TRUNC(('TRI-1'!AJ31  ),2),0))&lt;=1,"E-","")))))))))))</f>
        <v>A+</v>
      </c>
      <c r="AK31" s="51" t="str">
        <f>IF(OR('TRI-1'!AK31 ="",'TRI-1'!AK31&lt;0,'TRI-1'!AK31  &gt;10),"",IF((ROUND(TRUNC(('TRI-1'!AK31  ),2),0))=10,"A+",IF((ROUND(TRUNC(('TRI-1'!AK31  ),2),0))=9,"A-",IF((ROUND(TRUNC(('TRI-1'!AK31   ),2),0))=8,"B+",IF((ROUND(TRUNC(('TRI-1'!AK31 ),2),0))=7,"B-",IF((ROUND(TRUNC(('TRI-1'!AK31  ),2),0))=6,"C+",IF((ROUND(TRUNC(('TRI-1'!AK31  ),2),0))=5,"C-",IF((ROUND(TRUNC(('TRI-1'!AK31  ),2),0))=4,"D+",IF((ROUND(TRUNC(('TRI-1'!AK31 ),2),0))=3,"D-",IF((ROUND(TRUNC(('TRI-1'!AK31 ),2),0))=2,"E+",IF((ROUND(TRUNC(('TRI-1'!AK31  ),2),0))&lt;=1,"E-","")))))))))))</f>
        <v>B-</v>
      </c>
      <c r="AL31" s="51" t="str">
        <f>IF(OR('TRI-1'!AL31 ="",'TRI-1'!AL31&lt;0,'TRI-1'!AL31  &gt;10),"",IF((ROUND(TRUNC(('TRI-1'!AL31  ),2),0))=10,"A+",IF((ROUND(TRUNC(('TRI-1'!AL31  ),2),0))=9,"A-",IF((ROUND(TRUNC(('TRI-1'!AL31   ),2),0))=8,"B+",IF((ROUND(TRUNC(('TRI-1'!AL31 ),2),0))=7,"B-",IF((ROUND(TRUNC(('TRI-1'!AL31  ),2),0))=6,"C+",IF((ROUND(TRUNC(('TRI-1'!AL31  ),2),0))=5,"C-",IF((ROUND(TRUNC(('TRI-1'!AL31  ),2),0))=4,"D+",IF((ROUND(TRUNC(('TRI-1'!AL31 ),2),0))=3,"D-",IF((ROUND(TRUNC(('TRI-1'!AL31 ),2),0))=2,"E+",IF((ROUND(TRUNC(('TRI-1'!AL31  ),2),0))&lt;=1,"E-","")))))))))))</f>
        <v>A+</v>
      </c>
      <c r="AM31" s="51" t="str">
        <f>IF(OR('TRI-1'!AM31 ="",'TRI-1'!AM31&lt;0,'TRI-1'!AM31  &gt;10),"",IF((ROUND(TRUNC(('TRI-1'!AM31  ),2),0))=10,"A+",IF((ROUND(TRUNC(('TRI-1'!AM31  ),2),0))=9,"A-",IF((ROUND(TRUNC(('TRI-1'!AM31   ),2),0))=8,"B+",IF((ROUND(TRUNC(('TRI-1'!AM31 ),2),0))=7,"B-",IF((ROUND(TRUNC(('TRI-1'!AM31  ),2),0))=6,"C+",IF((ROUND(TRUNC(('TRI-1'!AM31  ),2),0))=5,"C-",IF((ROUND(TRUNC(('TRI-1'!AM31  ),2),0))=4,"D+",IF((ROUND(TRUNC(('TRI-1'!AM31 ),2),0))=3,"D-",IF((ROUND(TRUNC(('TRI-1'!AM31 ),2),0))=2,"E+",IF((ROUND(TRUNC(('TRI-1'!AM31  ),2),0))&lt;=1,"E-","")))))))))))</f>
        <v>B-</v>
      </c>
      <c r="AN31" s="51" t="str">
        <f>IF(OR('TRI-1'!AN31 ="",'TRI-1'!AN31&lt;0,'TRI-1'!AN31  &gt;10),"",IF((ROUND(TRUNC(('TRI-1'!AN31  ),2),0))=10,"A+",IF((ROUND(TRUNC(('TRI-1'!AN31  ),2),0))=9,"A-",IF((ROUND(TRUNC(('TRI-1'!AN31   ),2),0))=8,"B+",IF((ROUND(TRUNC(('TRI-1'!AN31 ),2),0))=7,"B-",IF((ROUND(TRUNC(('TRI-1'!AN31  ),2),0))=6,"C+",IF((ROUND(TRUNC(('TRI-1'!AN31  ),2),0))=5,"C-",IF((ROUND(TRUNC(('TRI-1'!AN31  ),2),0))=4,"D+",IF((ROUND(TRUNC(('TRI-1'!AN31 ),2),0))=3,"D-",IF((ROUND(TRUNC(('TRI-1'!AN31 ),2),0))=2,"E+",IF((ROUND(TRUNC(('TRI-1'!AN31  ),2),0))&lt;=1,"E-","")))))))))))</f>
        <v>B+</v>
      </c>
      <c r="AO31" s="51" t="str">
        <f>IF(OR('TRI-1'!AO31 ="",'TRI-1'!AO31&lt;0,'TRI-1'!AO31  &gt;10),"",IF((ROUND(TRUNC(('TRI-1'!AO31  ),2),0))=10,"A+",IF((ROUND(TRUNC(('TRI-1'!AO31  ),2),0))=9,"A-",IF((ROUND(TRUNC(('TRI-1'!AO31   ),2),0))=8,"B+",IF((ROUND(TRUNC(('TRI-1'!AO31 ),2),0))=7,"B-",IF((ROUND(TRUNC(('TRI-1'!AO31  ),2),0))=6,"C+",IF((ROUND(TRUNC(('TRI-1'!AO31  ),2),0))=5,"C-",IF((ROUND(TRUNC(('TRI-1'!AO31  ),2),0))=4,"D+",IF((ROUND(TRUNC(('TRI-1'!AO31 ),2),0))=3,"D-",IF((ROUND(TRUNC(('TRI-1'!AO31 ),2),0))=2,"E+",IF((ROUND(TRUNC(('TRI-1'!AO31  ),2),0))&lt;=1,"E-","")))))))))))</f>
        <v>A-</v>
      </c>
      <c r="AP31" s="51" t="str">
        <f>IF(OR('TRI-1'!AP31 ="",'TRI-1'!AP31&lt;0,'TRI-1'!AP31  &gt;10),"",IF((ROUND(TRUNC(('TRI-1'!AP31  ),2),0))=10,"A+",IF((ROUND(TRUNC(('TRI-1'!AP31  ),2),0))=9,"A-",IF((ROUND(TRUNC(('TRI-1'!AP31   ),2),0))=8,"B+",IF((ROUND(TRUNC(('TRI-1'!AP31 ),2),0))=7,"B-",IF((ROUND(TRUNC(('TRI-1'!AP31  ),2),0))=6,"C+",IF((ROUND(TRUNC(('TRI-1'!AP31  ),2),0))=5,"C-",IF((ROUND(TRUNC(('TRI-1'!AP31  ),2),0))=4,"D+",IF((ROUND(TRUNC(('TRI-1'!AP31 ),2),0))=3,"D-",IF((ROUND(TRUNC(('TRI-1'!AP31 ),2),0))=2,"E+",IF((ROUND(TRUNC(('TRI-1'!AP31  ),2),0))&lt;=1,"E-","")))))))))))</f>
        <v>B+</v>
      </c>
      <c r="AQ31" s="51" t="str">
        <f>IF(OR('TRI-1'!AQ31 ="",'TRI-1'!AQ31&lt;0,'TRI-1'!AQ31  &gt;10),"",IF((ROUND(TRUNC(('TRI-1'!AQ31  ),2),0))=10,"A+",IF((ROUND(TRUNC(('TRI-1'!AQ31  ),2),0))=9,"A-",IF((ROUND(TRUNC(('TRI-1'!AQ31   ),2),0))=8,"B+",IF((ROUND(TRUNC(('TRI-1'!AQ31 ),2),0))=7,"B-",IF((ROUND(TRUNC(('TRI-1'!AQ31  ),2),0))=6,"C+",IF((ROUND(TRUNC(('TRI-1'!AQ31  ),2),0))=5,"C-",IF((ROUND(TRUNC(('TRI-1'!AQ31  ),2),0))=4,"D+",IF((ROUND(TRUNC(('TRI-1'!AQ31 ),2),0))=3,"D-",IF((ROUND(TRUNC(('TRI-1'!AQ31 ),2),0))=2,"E+",IF((ROUND(TRUNC(('TRI-1'!AQ31  ),2),0))&lt;=1,"E-","")))))))))))</f>
        <v>B+</v>
      </c>
      <c r="AR31" s="51" t="str">
        <f>IF(OR('TRI-1'!AR31 ="",'TRI-1'!AR31&lt;0,'TRI-1'!AR31  &gt;10),"",IF((ROUND(TRUNC(('TRI-1'!AR31  ),2),0))=10,"A+",IF((ROUND(TRUNC(('TRI-1'!AR31  ),2),0))=9,"A-",IF((ROUND(TRUNC(('TRI-1'!AR31   ),2),0))=8,"B+",IF((ROUND(TRUNC(('TRI-1'!AR31 ),2),0))=7,"B-",IF((ROUND(TRUNC(('TRI-1'!AR31  ),2),0))=6,"C+",IF((ROUND(TRUNC(('TRI-1'!AR31  ),2),0))=5,"C-",IF((ROUND(TRUNC(('TRI-1'!AR31  ),2),0))=4,"D+",IF((ROUND(TRUNC(('TRI-1'!AR31 ),2),0))=3,"D-",IF((ROUND(TRUNC(('TRI-1'!AR31 ),2),0))=2,"E+",IF((ROUND(TRUNC(('TRI-1'!AR31  ),2),0))&lt;=1,"E-","")))))))))))</f>
        <v>B+</v>
      </c>
      <c r="AS31" s="51" t="str">
        <f>IF(OR('TRI-1'!AS31 ="",'TRI-1'!AS31&lt;0,'TRI-1'!AS31  &gt;10),"",IF((ROUND(TRUNC(('TRI-1'!AS31  ),2),0))=10,"A+",IF((ROUND(TRUNC(('TRI-1'!AS31  ),2),0))=9,"A-",IF((ROUND(TRUNC(('TRI-1'!AS31   ),2),0))=8,"B+",IF((ROUND(TRUNC(('TRI-1'!AS31 ),2),0))=7,"B-",IF((ROUND(TRUNC(('TRI-1'!AS31  ),2),0))=6,"C+",IF((ROUND(TRUNC(('TRI-1'!AS31  ),2),0))=5,"C-",IF((ROUND(TRUNC(('TRI-1'!AS31  ),2),0))=4,"D+",IF((ROUND(TRUNC(('TRI-1'!AS31 ),2),0))=3,"D-",IF((ROUND(TRUNC(('TRI-1'!AS31 ),2),0))=2,"E+",IF((ROUND(TRUNC(('TRI-1'!AS31  ),2),0))&lt;=1,"E-","")))))))))))</f>
        <v>B+</v>
      </c>
      <c r="AT31" s="51" t="str">
        <f>IF(OR('TRI-1'!AT31 ="",'TRI-1'!AT31&lt;0,'TRI-1'!AT31  &gt;10),"",IF((ROUND(TRUNC(('TRI-1'!AT31  ),2),0))=10,"A+",IF((ROUND(TRUNC(('TRI-1'!AT31  ),2),0))=9,"A-",IF((ROUND(TRUNC(('TRI-1'!AT31   ),2),0))=8,"B+",IF((ROUND(TRUNC(('TRI-1'!AT31 ),2),0))=7,"B-",IF((ROUND(TRUNC(('TRI-1'!AT31  ),2),0))=6,"C+",IF((ROUND(TRUNC(('TRI-1'!AT31  ),2),0))=5,"C-",IF((ROUND(TRUNC(('TRI-1'!AT31  ),2),0))=4,"D+",IF((ROUND(TRUNC(('TRI-1'!AT31 ),2),0))=3,"D-",IF((ROUND(TRUNC(('TRI-1'!AT31 ),2),0))=2,"E+",IF((ROUND(TRUNC(('TRI-1'!AT31  ),2),0))&lt;=1,"E-","")))))))))))</f>
        <v>B+</v>
      </c>
      <c r="AU31" s="51" t="str">
        <f>IF(OR('TRI-1'!AU31 ="",'TRI-1'!AU31&lt;0,'TRI-1'!AU31  &gt;10),"",IF((ROUND(TRUNC(('TRI-1'!AU31  ),2),0))=10,"A+",IF((ROUND(TRUNC(('TRI-1'!AU31  ),2),0))=9,"A-",IF((ROUND(TRUNC(('TRI-1'!AU31   ),2),0))=8,"B+",IF((ROUND(TRUNC(('TRI-1'!AU31 ),2),0))=7,"B-",IF((ROUND(TRUNC(('TRI-1'!AU31  ),2),0))=6,"C+",IF((ROUND(TRUNC(('TRI-1'!AU31  ),2),0))=5,"C-",IF((ROUND(TRUNC(('TRI-1'!AU31  ),2),0))=4,"D+",IF((ROUND(TRUNC(('TRI-1'!AU31 ),2),0))=3,"D-",IF((ROUND(TRUNC(('TRI-1'!AU31 ),2),0))=2,"E+",IF((ROUND(TRUNC(('TRI-1'!AU31  ),2),0))&lt;=1,"E-","")))))))))))</f>
        <v>B+</v>
      </c>
      <c r="AV31" s="51" t="str">
        <f>IF(OR('TRI-1'!AV31 ="",'TRI-1'!AV31&lt;0,'TRI-1'!AV31  &gt;10),"",IF((ROUND(TRUNC(('TRI-1'!AV31  ),2),0))=10,"A+",IF((ROUND(TRUNC(('TRI-1'!AV31  ),2),0))=9,"A-",IF((ROUND(TRUNC(('TRI-1'!AV31   ),2),0))=8,"B+",IF((ROUND(TRUNC(('TRI-1'!AV31 ),2),0))=7,"B-",IF((ROUND(TRUNC(('TRI-1'!AV31  ),2),0))=6,"C+",IF((ROUND(TRUNC(('TRI-1'!AV31  ),2),0))=5,"C-",IF((ROUND(TRUNC(('TRI-1'!AV31  ),2),0))=4,"D+",IF((ROUND(TRUNC(('TRI-1'!AV31 ),2),0))=3,"D-",IF((ROUND(TRUNC(('TRI-1'!AV31 ),2),0))=2,"E+",IF((ROUND(TRUNC(('TRI-1'!AV31  ),2),0))&lt;=1,"E-","")))))))))))</f>
        <v>B+</v>
      </c>
      <c r="AW31" s="51" t="str">
        <f>IF(OR('TRI-1'!AW31 ="",'TRI-1'!AW31&lt;0,'TRI-1'!AW31  &gt;10),"",IF((ROUND(TRUNC(('TRI-1'!AW31  ),2),0))=10,"A+",IF((ROUND(TRUNC(('TRI-1'!AW31  ),2),0))=9,"A-",IF((ROUND(TRUNC(('TRI-1'!AW31   ),2),0))=8,"B+",IF((ROUND(TRUNC(('TRI-1'!AW31 ),2),0))=7,"B-",IF((ROUND(TRUNC(('TRI-1'!AW31  ),2),0))=6,"C+",IF((ROUND(TRUNC(('TRI-1'!AW31  ),2),0))=5,"C-",IF((ROUND(TRUNC(('TRI-1'!AW31  ),2),0))=4,"D+",IF((ROUND(TRUNC(('TRI-1'!AW31 ),2),0))=3,"D-",IF((ROUND(TRUNC(('TRI-1'!AW31 ),2),0))=2,"E+",IF((ROUND(TRUNC(('TRI-1'!AW31  ),2),0))&lt;=1,"E-","")))))))))))</f>
        <v>B+</v>
      </c>
      <c r="AX31" s="51" t="str">
        <f>IF(OR('TRI-1'!AX31 ="",'TRI-1'!AX31&lt;0,'TRI-1'!AX31  &gt;10),"",IF((ROUND(TRUNC(('TRI-1'!AX31  ),2),0))=10,"A+",IF((ROUND(TRUNC(('TRI-1'!AX31  ),2),0))=9,"A-",IF((ROUND(TRUNC(('TRI-1'!AX31   ),2),0))=8,"B+",IF((ROUND(TRUNC(('TRI-1'!AX31 ),2),0))=7,"B-",IF((ROUND(TRUNC(('TRI-1'!AX31  ),2),0))=6,"C+",IF((ROUND(TRUNC(('TRI-1'!AX31  ),2),0))=5,"C-",IF((ROUND(TRUNC(('TRI-1'!AX31  ),2),0))=4,"D+",IF((ROUND(TRUNC(('TRI-1'!AX31 ),2),0))=3,"D-",IF((ROUND(TRUNC(('TRI-1'!AX31 ),2),0))=2,"E+",IF((ROUND(TRUNC(('TRI-1'!AX31  ),2),0))&lt;=1,"E-","")))))))))))</f>
        <v>B+</v>
      </c>
      <c r="AY31" s="51" t="str">
        <f>IF(OR('TRI-1'!AY31 ="",'TRI-1'!AY31&lt;0,'TRI-1'!AY31  &gt;10),"",IF((ROUND(TRUNC(('TRI-1'!AY31  ),2),0))=10,"A+",IF((ROUND(TRUNC(('TRI-1'!AY31  ),2),0))=9,"A-",IF((ROUND(TRUNC(('TRI-1'!AY31   ),2),0))=8,"B+",IF((ROUND(TRUNC(('TRI-1'!AY31 ),2),0))=7,"B-",IF((ROUND(TRUNC(('TRI-1'!AY31  ),2),0))=6,"C+",IF((ROUND(TRUNC(('TRI-1'!AY31  ),2),0))=5,"C-",IF((ROUND(TRUNC(('TRI-1'!AY31  ),2),0))=4,"D+",IF((ROUND(TRUNC(('TRI-1'!AY31 ),2),0))=3,"D-",IF((ROUND(TRUNC(('TRI-1'!AY31 ),2),0))=2,"E+",IF((ROUND(TRUNC(('TRI-1'!AY31  ),2),0))&lt;=1,"E-","")))))))))))</f>
        <v>B+</v>
      </c>
      <c r="AZ31" s="51" t="str">
        <f>IF(OR('TRI-1'!AZ31 ="",'TRI-1'!AZ31&lt;0,'TRI-1'!AZ31  &gt;10),"",IF((ROUND(TRUNC(('TRI-1'!AZ31  ),2),0))=10,"A+",IF((ROUND(TRUNC(('TRI-1'!AZ31  ),2),0))=9,"A-",IF((ROUND(TRUNC(('TRI-1'!AZ31   ),2),0))=8,"B+",IF((ROUND(TRUNC(('TRI-1'!AZ31 ),2),0))=7,"B-",IF((ROUND(TRUNC(('TRI-1'!AZ31  ),2),0))=6,"C+",IF((ROUND(TRUNC(('TRI-1'!AZ31  ),2),0))=5,"C-",IF((ROUND(TRUNC(('TRI-1'!AZ31  ),2),0))=4,"D+",IF((ROUND(TRUNC(('TRI-1'!AZ31 ),2),0))=3,"D-",IF((ROUND(TRUNC(('TRI-1'!AZ31 ),2),0))=2,"E+",IF((ROUND(TRUNC(('TRI-1'!AZ31  ),2),0))&lt;=1,"E-","")))))))))))</f>
        <v>B+</v>
      </c>
      <c r="BA31" s="51" t="str">
        <f>IF(OR('TRI-1'!BA31 ="",'TRI-1'!BA31&lt;0,'TRI-1'!BA31  &gt;10),"",IF((ROUND(TRUNC(('TRI-1'!BA31  ),2),0))=10,"A+",IF((ROUND(TRUNC(('TRI-1'!BA31  ),2),0))=9,"A-",IF((ROUND(TRUNC(('TRI-1'!BA31   ),2),0))=8,"B+",IF((ROUND(TRUNC(('TRI-1'!BA31 ),2),0))=7,"B-",IF((ROUND(TRUNC(('TRI-1'!BA31  ),2),0))=6,"C+",IF((ROUND(TRUNC(('TRI-1'!BA31  ),2),0))=5,"C-",IF((ROUND(TRUNC(('TRI-1'!BA31  ),2),0))=4,"D+",IF((ROUND(TRUNC(('TRI-1'!BA31 ),2),0))=3,"D-",IF((ROUND(TRUNC(('TRI-1'!BA31 ),2),0))=2,"E+",IF((ROUND(TRUNC(('TRI-1'!BA31  ),2),0))&lt;=1,"E-","")))))))))))</f>
        <v>B+</v>
      </c>
      <c r="BB31" s="51" t="str">
        <f>IF(OR('TRI-1'!BB31 ="",'TRI-1'!BB31&lt;0,'TRI-1'!BB31  &gt;10),"",IF((ROUND(TRUNC(('TRI-1'!BB31  ),2),0))=10,"A+",IF((ROUND(TRUNC(('TRI-1'!BB31  ),2),0))=9,"A-",IF((ROUND(TRUNC(('TRI-1'!BB31   ),2),0))=8,"B+",IF((ROUND(TRUNC(('TRI-1'!BB31 ),2),0))=7,"B-",IF((ROUND(TRUNC(('TRI-1'!BB31  ),2),0))=6,"C+",IF((ROUND(TRUNC(('TRI-1'!BB31  ),2),0))=5,"C-",IF((ROUND(TRUNC(('TRI-1'!BB31  ),2),0))=4,"D+",IF((ROUND(TRUNC(('TRI-1'!BB31 ),2),0))=3,"D-",IF((ROUND(TRUNC(('TRI-1'!BB31 ),2),0))=2,"E+",IF((ROUND(TRUNC(('TRI-1'!BB31  ),2),0))&lt;=1,"E-","")))))))))))</f>
        <v>B+</v>
      </c>
      <c r="BC31" s="51" t="str">
        <f>IF(OR('TRI-1'!BC31 ="",'TRI-1'!BC31&lt;0,'TRI-1'!BC31  &gt;10),"",IF((ROUND(TRUNC(('TRI-1'!BC31  ),2),0))=10,"A+",IF((ROUND(TRUNC(('TRI-1'!BC31  ),2),0))=9,"A-",IF((ROUND(TRUNC(('TRI-1'!BC31   ),2),0))=8,"B+",IF((ROUND(TRUNC(('TRI-1'!BC31 ),2),0))=7,"B-",IF((ROUND(TRUNC(('TRI-1'!BC31  ),2),0))=6,"C+",IF((ROUND(TRUNC(('TRI-1'!BC31  ),2),0))=5,"C-",IF((ROUND(TRUNC(('TRI-1'!BC31  ),2),0))=4,"D+",IF((ROUND(TRUNC(('TRI-1'!BC31 ),2),0))=3,"D-",IF((ROUND(TRUNC(('TRI-1'!BC31 ),2),0))=2,"E+",IF((ROUND(TRUNC(('TRI-1'!BC31  ),2),0))&lt;=1,"E-","")))))))))))</f>
        <v>B+</v>
      </c>
      <c r="BD31" s="51" t="str">
        <f>IF(OR('TRI-1'!BD31 ="",'TRI-1'!BD31&lt;0,'TRI-1'!BD31  &gt;10),"",IF((ROUND(TRUNC(('TRI-1'!BD31  ),2),0))=10,"A+",IF((ROUND(TRUNC(('TRI-1'!BD31  ),2),0))=9,"A-",IF((ROUND(TRUNC(('TRI-1'!BD31   ),2),0))=8,"B+",IF((ROUND(TRUNC(('TRI-1'!BD31 ),2),0))=7,"B-",IF((ROUND(TRUNC(('TRI-1'!BD31  ),2),0))=6,"C+",IF((ROUND(TRUNC(('TRI-1'!BD31  ),2),0))=5,"C-",IF((ROUND(TRUNC(('TRI-1'!BD31  ),2),0))=4,"D+",IF((ROUND(TRUNC(('TRI-1'!BD31 ),2),0))=3,"D-",IF((ROUND(TRUNC(('TRI-1'!BD31 ),2),0))=2,"E+",IF((ROUND(TRUNC(('TRI-1'!BD31  ),2),0))&lt;=1,"E-","")))))))))))</f>
        <v>B+</v>
      </c>
      <c r="BE31" s="51" t="str">
        <f>IF(OR('TRI-1'!BE31 ="",'TRI-1'!BE31&lt;0,'TRI-1'!BE31  &gt;10),"",IF((ROUND(TRUNC(('TRI-1'!BE31  ),2),0))=10,"A+",IF((ROUND(TRUNC(('TRI-1'!BE31  ),2),0))=9,"A-",IF((ROUND(TRUNC(('TRI-1'!BE31   ),2),0))=8,"B+",IF((ROUND(TRUNC(('TRI-1'!BE31 ),2),0))=7,"B-",IF((ROUND(TRUNC(('TRI-1'!BE31  ),2),0))=6,"C+",IF((ROUND(TRUNC(('TRI-1'!BE31  ),2),0))=5,"C-",IF((ROUND(TRUNC(('TRI-1'!BE31  ),2),0))=4,"D+",IF((ROUND(TRUNC(('TRI-1'!BE31 ),2),0))=3,"D-",IF((ROUND(TRUNC(('TRI-1'!BE31 ),2),0))=2,"E+",IF((ROUND(TRUNC(('TRI-1'!BE31  ),2),0))&lt;=1,"E-","")))))))))))</f>
        <v>B+</v>
      </c>
      <c r="BF31" s="51" t="str">
        <f>IF(OR('TRI-1'!BF31 ="",'TRI-1'!BF31&lt;0,'TRI-1'!BF31  &gt;10),"",IF((ROUND(TRUNC(('TRI-1'!BF31  ),2),0))=10,"A+",IF((ROUND(TRUNC(('TRI-1'!BF31  ),2),0))=9,"A-",IF((ROUND(TRUNC(('TRI-1'!BF31   ),2),0))=8,"B+",IF((ROUND(TRUNC(('TRI-1'!BF31 ),2),0))=7,"B-",IF((ROUND(TRUNC(('TRI-1'!BF31  ),2),0))=6,"C+",IF((ROUND(TRUNC(('TRI-1'!BF31  ),2),0))=5,"C-",IF((ROUND(TRUNC(('TRI-1'!BF31  ),2),0))=4,"D+",IF((ROUND(TRUNC(('TRI-1'!BF31 ),2),0))=3,"D-",IF((ROUND(TRUNC(('TRI-1'!BF31 ),2),0))=2,"E+",IF((ROUND(TRUNC(('TRI-1'!BF31  ),2),0))&lt;=1,"E-","")))))))))))</f>
        <v>B+</v>
      </c>
      <c r="BG31" s="51" t="str">
        <f>IF(OR('TRI-1'!BG31 ="",'TRI-1'!BG31&lt;0,'TRI-1'!BG31  &gt;10),"",IF((ROUND(TRUNC(('TRI-1'!BG31  ),2),0))=10,"A+",IF((ROUND(TRUNC(('TRI-1'!BG31  ),2),0))=9,"A-",IF((ROUND(TRUNC(('TRI-1'!BG31   ),2),0))=8,"B+",IF((ROUND(TRUNC(('TRI-1'!BG31 ),2),0))=7,"B-",IF((ROUND(TRUNC(('TRI-1'!BG31  ),2),0))=6,"C+",IF((ROUND(TRUNC(('TRI-1'!BG31  ),2),0))=5,"C-",IF((ROUND(TRUNC(('TRI-1'!BG31  ),2),0))=4,"D+",IF((ROUND(TRUNC(('TRI-1'!BG31 ),2),0))=3,"D-",IF((ROUND(TRUNC(('TRI-1'!BG31 ),2),0))=2,"E+",IF((ROUND(TRUNC(('TRI-1'!BG31  ),2),0))&lt;=1,"E-","")))))))))))</f>
        <v>B+</v>
      </c>
      <c r="BH31" s="51" t="str">
        <f>IF(OR('TRI-1'!BH31 ="",'TRI-1'!BH31&lt;0,'TRI-1'!BH31  &gt;10),"",IF((ROUND(TRUNC(('TRI-1'!BH31  ),2),0))=10,"A+",IF((ROUND(TRUNC(('TRI-1'!BH31  ),2),0))=9,"A-",IF((ROUND(TRUNC(('TRI-1'!BH31   ),2),0))=8,"B+",IF((ROUND(TRUNC(('TRI-1'!BH31 ),2),0))=7,"B-",IF((ROUND(TRUNC(('TRI-1'!BH31  ),2),0))=6,"C+",IF((ROUND(TRUNC(('TRI-1'!BH31  ),2),0))=5,"C-",IF((ROUND(TRUNC(('TRI-1'!BH31  ),2),0))=4,"D+",IF((ROUND(TRUNC(('TRI-1'!BH31 ),2),0))=3,"D-",IF((ROUND(TRUNC(('TRI-1'!BH31 ),2),0))=2,"E+",IF((ROUND(TRUNC(('TRI-1'!BH31  ),2),0))&lt;=1,"E-","")))))))))))</f>
        <v>B+</v>
      </c>
      <c r="BI31" s="51" t="str">
        <f>IF(OR('TRI-1'!BI31 ="",'TRI-1'!BI31&lt;0,'TRI-1'!BI31  &gt;10),"",IF((ROUND(TRUNC(('TRI-1'!BI31  ),2),0))=10,"A+",IF((ROUND(TRUNC(('TRI-1'!BI31  ),2),0))=9,"A-",IF((ROUND(TRUNC(('TRI-1'!BI31   ),2),0))=8,"B+",IF((ROUND(TRUNC(('TRI-1'!BI31 ),2),0))=7,"B-",IF((ROUND(TRUNC(('TRI-1'!BI31  ),2),0))=6,"C+",IF((ROUND(TRUNC(('TRI-1'!BI31  ),2),0))=5,"C-",IF((ROUND(TRUNC(('TRI-1'!BI31  ),2),0))=4,"D+",IF((ROUND(TRUNC(('TRI-1'!BI31 ),2),0))=3,"D-",IF((ROUND(TRUNC(('TRI-1'!BI31 ),2),0))=2,"E+",IF((ROUND(TRUNC(('TRI-1'!BI31  ),2),0))&lt;=1,"E-","")))))))))))</f>
        <v>B+</v>
      </c>
      <c r="BJ31" s="51" t="str">
        <f>IF(OR('TRI-1'!BJ31 ="",'TRI-1'!BJ31&lt;0,'TRI-1'!BJ31  &gt;10),"",IF((ROUND(TRUNC(('TRI-1'!BJ31  ),2),0))=10,"A+",IF((ROUND(TRUNC(('TRI-1'!BJ31  ),2),0))=9,"A-",IF((ROUND(TRUNC(('TRI-1'!BJ31   ),2),0))=8,"B+",IF((ROUND(TRUNC(('TRI-1'!BJ31 ),2),0))=7,"B-",IF((ROUND(TRUNC(('TRI-1'!BJ31  ),2),0))=6,"C+",IF((ROUND(TRUNC(('TRI-1'!BJ31  ),2),0))=5,"C-",IF((ROUND(TRUNC(('TRI-1'!BJ31  ),2),0))=4,"D+",IF((ROUND(TRUNC(('TRI-1'!BJ31 ),2),0))=3,"D-",IF((ROUND(TRUNC(('TRI-1'!BJ31 ),2),0))=2,"E+",IF((ROUND(TRUNC(('TRI-1'!BJ31  ),2),0))&lt;=1,"E-","")))))))))))</f>
        <v>B+</v>
      </c>
      <c r="BK31" s="51" t="str">
        <f>IF(OR('TRI-1'!BK31 ="",'TRI-1'!BK31&lt;0,'TRI-1'!BK31  &gt;10),"",IF((ROUND(TRUNC(('TRI-1'!BK31  ),2),0))=10,"A+",IF((ROUND(TRUNC(('TRI-1'!BK31  ),2),0))=9,"A-",IF((ROUND(TRUNC(('TRI-1'!BK31   ),2),0))=8,"B+",IF((ROUND(TRUNC(('TRI-1'!BK31 ),2),0))=7,"B-",IF((ROUND(TRUNC(('TRI-1'!BK31  ),2),0))=6,"C+",IF((ROUND(TRUNC(('TRI-1'!BK31  ),2),0))=5,"C-",IF((ROUND(TRUNC(('TRI-1'!BK31  ),2),0))=4,"D+",IF((ROUND(TRUNC(('TRI-1'!BK31 ),2),0))=3,"D-",IF((ROUND(TRUNC(('TRI-1'!BK31 ),2),0))=2,"E+",IF((ROUND(TRUNC(('TRI-1'!BK31  ),2),0))&lt;=1,"E-","")))))))))))</f>
        <v>B+</v>
      </c>
      <c r="BL31" s="51" t="str">
        <f>IF(OR('TRI-1'!BL31 ="",'TRI-1'!BL31&lt;0,'TRI-1'!BL31  &gt;10),"",IF((ROUND(TRUNC(('TRI-1'!BL31  ),2),0))=10,"A+",IF((ROUND(TRUNC(('TRI-1'!BL31  ),2),0))=9,"A-",IF((ROUND(TRUNC(('TRI-1'!BL31   ),2),0))=8,"B+",IF((ROUND(TRUNC(('TRI-1'!BL31 ),2),0))=7,"B-",IF((ROUND(TRUNC(('TRI-1'!BL31  ),2),0))=6,"C+",IF((ROUND(TRUNC(('TRI-1'!BL31  ),2),0))=5,"C-",IF((ROUND(TRUNC(('TRI-1'!BL31  ),2),0))=4,"D+",IF((ROUND(TRUNC(('TRI-1'!BL31 ),2),0))=3,"D-",IF((ROUND(TRUNC(('TRI-1'!BL31 ),2),0))=2,"E+",IF((ROUND(TRUNC(('TRI-1'!BL31  ),2),0))&lt;=1,"E-","")))))))))))</f>
        <v>B+</v>
      </c>
      <c r="BM31" s="51" t="str">
        <f>IF(OR('TRI-1'!BM31 ="",'TRI-1'!BM31&lt;0,'TRI-1'!BM31  &gt;10),"",IF((ROUND(TRUNC(('TRI-1'!BM31  ),2),0))=10,"A+",IF((ROUND(TRUNC(('TRI-1'!BM31  ),2),0))=9,"A-",IF((ROUND(TRUNC(('TRI-1'!BM31   ),2),0))=8,"B+",IF((ROUND(TRUNC(('TRI-1'!BM31 ),2),0))=7,"B-",IF((ROUND(TRUNC(('TRI-1'!BM31  ),2),0))=6,"C+",IF((ROUND(TRUNC(('TRI-1'!BM31  ),2),0))=5,"C-",IF((ROUND(TRUNC(('TRI-1'!BM31  ),2),0))=4,"D+",IF((ROUND(TRUNC(('TRI-1'!BM31 ),2),0))=3,"D-",IF((ROUND(TRUNC(('TRI-1'!BM31 ),2),0))=2,"E+",IF((ROUND(TRUNC(('TRI-1'!BM31  ),2),0))&lt;=1,"E-","")))))))))))</f>
        <v>B+</v>
      </c>
      <c r="BN31" s="51" t="str">
        <f>IF(OR('TRI-1'!BN31 ="",'TRI-1'!BN31&lt;0,'TRI-1'!BN31  &gt;10),"",IF((ROUND(TRUNC(('TRI-1'!BN31  ),2),0))=10,"A+",IF((ROUND(TRUNC(('TRI-1'!BN31  ),2),0))=9,"A-",IF((ROUND(TRUNC(('TRI-1'!BN31   ),2),0))=8,"B+",IF((ROUND(TRUNC(('TRI-1'!BN31 ),2),0))=7,"B-",IF((ROUND(TRUNC(('TRI-1'!BN31  ),2),0))=6,"C+",IF((ROUND(TRUNC(('TRI-1'!BN31  ),2),0))=5,"C-",IF((ROUND(TRUNC(('TRI-1'!BN31  ),2),0))=4,"D+",IF((ROUND(TRUNC(('TRI-1'!BN31 ),2),0))=3,"D-",IF((ROUND(TRUNC(('TRI-1'!BN31 ),2),0))=2,"E+",IF((ROUND(TRUNC(('TRI-1'!BN31  ),2),0))&lt;=1,"E-","")))))))))))</f>
        <v>B+</v>
      </c>
      <c r="BO31" s="51" t="str">
        <f>IF(OR('TRI-1'!BO31 ="",'TRI-1'!BO31&lt;0,'TRI-1'!BO31  &gt;10),"",IF((ROUND(TRUNC(('TRI-1'!BO31  ),2),0))=10,"A+",IF((ROUND(TRUNC(('TRI-1'!BO31  ),2),0))=9,"A-",IF((ROUND(TRUNC(('TRI-1'!BO31   ),2),0))=8,"B+",IF((ROUND(TRUNC(('TRI-1'!BO31 ),2),0))=7,"B-",IF((ROUND(TRUNC(('TRI-1'!BO31  ),2),0))=6,"C+",IF((ROUND(TRUNC(('TRI-1'!BO31  ),2),0))=5,"C-",IF((ROUND(TRUNC(('TRI-1'!BO31  ),2),0))=4,"D+",IF((ROUND(TRUNC(('TRI-1'!BO31 ),2),0))=3,"D-",IF((ROUND(TRUNC(('TRI-1'!BO31 ),2),0))=2,"E+",IF((ROUND(TRUNC(('TRI-1'!BO31  ),2),0))&lt;=1,"E-","")))))))))))</f>
        <v>B+</v>
      </c>
      <c r="BP31" s="51" t="str">
        <f>IF(OR('TRI-1'!BP31 ="",'TRI-1'!BP31&lt;0,'TRI-1'!BP31  &gt;10),"",IF((ROUND(TRUNC(('TRI-1'!BP31  ),2),0))=10,"A+",IF((ROUND(TRUNC(('TRI-1'!BP31  ),2),0))=9,"A-",IF((ROUND(TRUNC(('TRI-1'!BP31   ),2),0))=8,"B+",IF((ROUND(TRUNC(('TRI-1'!BP31 ),2),0))=7,"B-",IF((ROUND(TRUNC(('TRI-1'!BP31  ),2),0))=6,"C+",IF((ROUND(TRUNC(('TRI-1'!BP31  ),2),0))=5,"C-",IF((ROUND(TRUNC(('TRI-1'!BP31  ),2),0))=4,"D+",IF((ROUND(TRUNC(('TRI-1'!BP31 ),2),0))=3,"D-",IF((ROUND(TRUNC(('TRI-1'!BP31 ),2),0))=2,"E+",IF((ROUND(TRUNC(('TRI-1'!BP31  ),2),0))&lt;=1,"E-","")))))))))))</f>
        <v>B+</v>
      </c>
      <c r="BQ31" s="51" t="str">
        <f>IF(OR('TRI-1'!BQ31 ="",'TRI-1'!BQ31&lt;0,'TRI-1'!BQ31  &gt;10),"",IF((ROUND(TRUNC(('TRI-1'!BQ31  ),2),0))=10,"A+",IF((ROUND(TRUNC(('TRI-1'!BQ31  ),2),0))=9,"A-",IF((ROUND(TRUNC(('TRI-1'!BQ31   ),2),0))=8,"B+",IF((ROUND(TRUNC(('TRI-1'!BQ31 ),2),0))=7,"B-",IF((ROUND(TRUNC(('TRI-1'!BQ31  ),2),0))=6,"C+",IF((ROUND(TRUNC(('TRI-1'!BQ31  ),2),0))=5,"C-",IF((ROUND(TRUNC(('TRI-1'!BQ31  ),2),0))=4,"D+",IF((ROUND(TRUNC(('TRI-1'!BQ31 ),2),0))=3,"D-",IF((ROUND(TRUNC(('TRI-1'!BQ31 ),2),0))=2,"E+",IF((ROUND(TRUNC(('TRI-1'!BQ31  ),2),0))&lt;=1,"E-","")))))))))))</f>
        <v>B+</v>
      </c>
      <c r="BR31" s="51" t="str">
        <f>IF(OR('TRI-1'!BR31 ="",'TRI-1'!BR31&lt;0,'TRI-1'!BR31  &gt;10),"",IF((ROUND(TRUNC(('TRI-1'!BR31  ),2),0))=10,"A+",IF((ROUND(TRUNC(('TRI-1'!BR31  ),2),0))=9,"A-",IF((ROUND(TRUNC(('TRI-1'!BR31   ),2),0))=8,"B+",IF((ROUND(TRUNC(('TRI-1'!BR31 ),2),0))=7,"B-",IF((ROUND(TRUNC(('TRI-1'!BR31  ),2),0))=6,"C+",IF((ROUND(TRUNC(('TRI-1'!BR31  ),2),0))=5,"C-",IF((ROUND(TRUNC(('TRI-1'!BR31  ),2),0))=4,"D+",IF((ROUND(TRUNC(('TRI-1'!BR31 ),2),0))=3,"D-",IF((ROUND(TRUNC(('TRI-1'!BR31 ),2),0))=2,"E+",IF((ROUND(TRUNC(('TRI-1'!BR31  ),2),0))&lt;=1,"E-","")))))))))))</f>
        <v>B+</v>
      </c>
      <c r="BS31" s="51" t="str">
        <f>IF(OR('TRI-1'!BS31 ="",'TRI-1'!BS31&lt;0,'TRI-1'!BS31  &gt;10),"",IF((ROUND(TRUNC(('TRI-1'!BS31  ),2),0))=10,"A+",IF((ROUND(TRUNC(('TRI-1'!BS31  ),2),0))=9,"A-",IF((ROUND(TRUNC(('TRI-1'!BS31   ),2),0))=8,"B+",IF((ROUND(TRUNC(('TRI-1'!BS31 ),2),0))=7,"B-",IF((ROUND(TRUNC(('TRI-1'!BS31  ),2),0))=6,"C+",IF((ROUND(TRUNC(('TRI-1'!BS31  ),2),0))=5,"C-",IF((ROUND(TRUNC(('TRI-1'!BS31  ),2),0))=4,"D+",IF((ROUND(TRUNC(('TRI-1'!BS31 ),2),0))=3,"D-",IF((ROUND(TRUNC(('TRI-1'!BS31 ),2),0))=2,"E+",IF((ROUND(TRUNC(('TRI-1'!BS31  ),2),0))&lt;=1,"E-","")))))))))))</f>
        <v>B+</v>
      </c>
      <c r="BT31" s="51" t="str">
        <f>IF(OR('TRI-1'!BT31 ="",'TRI-1'!BT31&lt;0,'TRI-1'!BT31  &gt;10),"",IF((ROUND(TRUNC(('TRI-1'!BT31  ),2),0))=10,"A+",IF((ROUND(TRUNC(('TRI-1'!BT31  ),2),0))=9,"A-",IF((ROUND(TRUNC(('TRI-1'!BT31   ),2),0))=8,"B+",IF((ROUND(TRUNC(('TRI-1'!BT31 ),2),0))=7,"B-",IF((ROUND(TRUNC(('TRI-1'!BT31  ),2),0))=6,"C+",IF((ROUND(TRUNC(('TRI-1'!BT31  ),2),0))=5,"C-",IF((ROUND(TRUNC(('TRI-1'!BT31  ),2),0))=4,"D+",IF((ROUND(TRUNC(('TRI-1'!BT31 ),2),0))=3,"D-",IF((ROUND(TRUNC(('TRI-1'!BT31 ),2),0))=2,"E+",IF((ROUND(TRUNC(('TRI-1'!BT31  ),2),0))&lt;=1,"E-","")))))))))))</f>
        <v>B+</v>
      </c>
      <c r="BU31" s="51" t="str">
        <f>IF(OR('TRI-1'!BU31 ="",'TRI-1'!BU31&lt;0,'TRI-1'!BU31  &gt;10),"",IF((ROUND(TRUNC(('TRI-1'!BU31  ),2),0))=10,"A+",IF((ROUND(TRUNC(('TRI-1'!BU31  ),2),0))=9,"A-",IF((ROUND(TRUNC(('TRI-1'!BU31   ),2),0))=8,"B+",IF((ROUND(TRUNC(('TRI-1'!BU31 ),2),0))=7,"B-",IF((ROUND(TRUNC(('TRI-1'!BU31  ),2),0))=6,"C+",IF((ROUND(TRUNC(('TRI-1'!BU31  ),2),0))=5,"C-",IF((ROUND(TRUNC(('TRI-1'!BU31  ),2),0))=4,"D+",IF((ROUND(TRUNC(('TRI-1'!BU31 ),2),0))=3,"D-",IF((ROUND(TRUNC(('TRI-1'!BU31 ),2),0))=2,"E+",IF((ROUND(TRUNC(('TRI-1'!BU31  ),2),0))&lt;=1,"E-","")))))))))))</f>
        <v>B+</v>
      </c>
      <c r="BV31" s="51" t="str">
        <f>IF(OR('TRI-1'!BV31 ="",'TRI-1'!BV31&lt;0,'TRI-1'!BV31  &gt;10),"",IF((ROUND(TRUNC(('TRI-1'!BV31  ),2),0))=10,"A+",IF((ROUND(TRUNC(('TRI-1'!BV31  ),2),0))=9,"A-",IF((ROUND(TRUNC(('TRI-1'!BV31   ),2),0))=8,"B+",IF((ROUND(TRUNC(('TRI-1'!BV31 ),2),0))=7,"B-",IF((ROUND(TRUNC(('TRI-1'!BV31  ),2),0))=6,"C+",IF((ROUND(TRUNC(('TRI-1'!BV31  ),2),0))=5,"C-",IF((ROUND(TRUNC(('TRI-1'!BV31  ),2),0))=4,"D+",IF((ROUND(TRUNC(('TRI-1'!BV31 ),2),0))=3,"D-",IF((ROUND(TRUNC(('TRI-1'!BV31 ),2),0))=2,"E+",IF((ROUND(TRUNC(('TRI-1'!BV31  ),2),0))&lt;=1,"E-","")))))))))))</f>
        <v>B+</v>
      </c>
      <c r="BW31" s="51" t="str">
        <f>IF(OR('TRI-1'!BW31 ="",'TRI-1'!BW31&lt;0,'TRI-1'!BW31  &gt;10),"",IF((ROUND(TRUNC(('TRI-1'!BW31  ),2),0))=10,"A+",IF((ROUND(TRUNC(('TRI-1'!BW31  ),2),0))=9,"A-",IF((ROUND(TRUNC(('TRI-1'!BW31   ),2),0))=8,"B+",IF((ROUND(TRUNC(('TRI-1'!BW31 ),2),0))=7,"B-",IF((ROUND(TRUNC(('TRI-1'!BW31  ),2),0))=6,"C+",IF((ROUND(TRUNC(('TRI-1'!BW31  ),2),0))=5,"C-",IF((ROUND(TRUNC(('TRI-1'!BW31  ),2),0))=4,"D+",IF((ROUND(TRUNC(('TRI-1'!BW31 ),2),0))=3,"D-",IF((ROUND(TRUNC(('TRI-1'!BW31 ),2),0))=2,"E+",IF((ROUND(TRUNC(('TRI-1'!BW31  ),2),0))&lt;=1,"E-","")))))))))))</f>
        <v>B+</v>
      </c>
      <c r="BX31" s="51" t="str">
        <f>IF(OR('TRI-1'!BX31 ="",'TRI-1'!BX31&lt;0,'TRI-1'!BX31  &gt;10),"",IF((ROUND(TRUNC(('TRI-1'!BX31  ),2),0))=10,"A+",IF((ROUND(TRUNC(('TRI-1'!BX31  ),2),0))=9,"A-",IF((ROUND(TRUNC(('TRI-1'!BX31   ),2),0))=8,"B+",IF((ROUND(TRUNC(('TRI-1'!BX31 ),2),0))=7,"B-",IF((ROUND(TRUNC(('TRI-1'!BX31  ),2),0))=6,"C+",IF((ROUND(TRUNC(('TRI-1'!BX31  ),2),0))=5,"C-",IF((ROUND(TRUNC(('TRI-1'!BX31  ),2),0))=4,"D+",IF((ROUND(TRUNC(('TRI-1'!BX31 ),2),0))=3,"D-",IF((ROUND(TRUNC(('TRI-1'!BX31 ),2),0))=2,"E+",IF((ROUND(TRUNC(('TRI-1'!BX31  ),2),0))&lt;=1,"E-","")))))))))))</f>
        <v>B+</v>
      </c>
      <c r="BY31" s="51" t="str">
        <f>IF(OR('TRI-1'!BY31 ="",'TRI-1'!BY31&lt;0,'TRI-1'!BY31  &gt;10),"",IF((ROUND(TRUNC(('TRI-1'!BY31  ),2),0))=10,"A+",IF((ROUND(TRUNC(('TRI-1'!BY31  ),2),0))=9,"A-",IF((ROUND(TRUNC(('TRI-1'!BY31   ),2),0))=8,"B+",IF((ROUND(TRUNC(('TRI-1'!BY31 ),2),0))=7,"B-",IF((ROUND(TRUNC(('TRI-1'!BY31  ),2),0))=6,"C+",IF((ROUND(TRUNC(('TRI-1'!BY31  ),2),0))=5,"C-",IF((ROUND(TRUNC(('TRI-1'!BY31  ),2),0))=4,"D+",IF((ROUND(TRUNC(('TRI-1'!BY31 ),2),0))=3,"D-",IF((ROUND(TRUNC(('TRI-1'!BY31 ),2),0))=2,"E+",IF((ROUND(TRUNC(('TRI-1'!BY31  ),2),0))&lt;=1,"E-","")))))))))))</f>
        <v>B+</v>
      </c>
      <c r="BZ31" s="51" t="str">
        <f>IF(OR('TRI-1'!BZ31 ="",'TRI-1'!BZ31&lt;0,'TRI-1'!BZ31  &gt;10),"",IF((ROUND(TRUNC(('TRI-1'!BZ31  ),2),0))=10,"A+",IF((ROUND(TRUNC(('TRI-1'!BZ31  ),2),0))=9,"A-",IF((ROUND(TRUNC(('TRI-1'!BZ31   ),2),0))=8,"B+",IF((ROUND(TRUNC(('TRI-1'!BZ31 ),2),0))=7,"B-",IF((ROUND(TRUNC(('TRI-1'!BZ31  ),2),0))=6,"C+",IF((ROUND(TRUNC(('TRI-1'!BZ31  ),2),0))=5,"C-",IF((ROUND(TRUNC(('TRI-1'!BZ31  ),2),0))=4,"D+",IF((ROUND(TRUNC(('TRI-1'!BZ31 ),2),0))=3,"D-",IF((ROUND(TRUNC(('TRI-1'!BZ31 ),2),0))=2,"E+",IF((ROUND(TRUNC(('TRI-1'!BZ31  ),2),0))&lt;=1,"E-","")))))))))))</f>
        <v>B+</v>
      </c>
      <c r="CA31" s="51" t="str">
        <f>IF(OR('TRI-1'!CA31 ="",'TRI-1'!CA31&lt;0,'TRI-1'!CA31  &gt;10),"",IF((ROUND(TRUNC(('TRI-1'!CA31  ),2),0))=10,"A+",IF((ROUND(TRUNC(('TRI-1'!CA31  ),2),0))=9,"A-",IF((ROUND(TRUNC(('TRI-1'!CA31   ),2),0))=8,"B+",IF((ROUND(TRUNC(('TRI-1'!CA31 ),2),0))=7,"B-",IF((ROUND(TRUNC(('TRI-1'!CA31  ),2),0))=6,"C+",IF((ROUND(TRUNC(('TRI-1'!CA31  ),2),0))=5,"C-",IF((ROUND(TRUNC(('TRI-1'!CA31  ),2),0))=4,"D+",IF((ROUND(TRUNC(('TRI-1'!CA31 ),2),0))=3,"D-",IF((ROUND(TRUNC(('TRI-1'!CA31 ),2),0))=2,"E+",IF((ROUND(TRUNC(('TRI-1'!CA31  ),2),0))&lt;=1,"E-","")))))))))))</f>
        <v>B+</v>
      </c>
      <c r="CB31" s="51" t="str">
        <f>IF(OR('TRI-1'!CB31 ="",'TRI-1'!CB31&lt;0,'TRI-1'!CB31  &gt;10),"",IF((ROUND(TRUNC(('TRI-1'!CB31  ),2),0))=10,"A+",IF((ROUND(TRUNC(('TRI-1'!CB31  ),2),0))=9,"A-",IF((ROUND(TRUNC(('TRI-1'!CB31   ),2),0))=8,"B+",IF((ROUND(TRUNC(('TRI-1'!CB31 ),2),0))=7,"B-",IF((ROUND(TRUNC(('TRI-1'!CB31  ),2),0))=6,"C+",IF((ROUND(TRUNC(('TRI-1'!CB31  ),2),0))=5,"C-",IF((ROUND(TRUNC(('TRI-1'!CB31  ),2),0))=4,"D+",IF((ROUND(TRUNC(('TRI-1'!CB31 ),2),0))=3,"D-",IF((ROUND(TRUNC(('TRI-1'!CB31 ),2),0))=2,"E+",IF((ROUND(TRUNC(('TRI-1'!CB31  ),2),0))&lt;=1,"E-","")))))))))))</f>
        <v>B+</v>
      </c>
      <c r="CC31" s="51" t="str">
        <f>IF(OR('TRI-1'!CC31 ="",'TRI-1'!CC31&lt;0,'TRI-1'!CC31  &gt;10),"",IF((ROUND(TRUNC(('TRI-1'!CC31  ),2),0))=10,"A+",IF((ROUND(TRUNC(('TRI-1'!CC31  ),2),0))=9,"A-",IF((ROUND(TRUNC(('TRI-1'!CC31   ),2),0))=8,"B+",IF((ROUND(TRUNC(('TRI-1'!CC31 ),2),0))=7,"B-",IF((ROUND(TRUNC(('TRI-1'!CC31  ),2),0))=6,"C+",IF((ROUND(TRUNC(('TRI-1'!CC31  ),2),0))=5,"C-",IF((ROUND(TRUNC(('TRI-1'!CC31  ),2),0))=4,"D+",IF((ROUND(TRUNC(('TRI-1'!CC31 ),2),0))=3,"D-",IF((ROUND(TRUNC(('TRI-1'!CC31 ),2),0))=2,"E+",IF((ROUND(TRUNC(('TRI-1'!CC31  ),2),0))&lt;=1,"E-","")))))))))))</f>
        <v>B+</v>
      </c>
      <c r="CD31" s="51" t="str">
        <f>IF(OR('TRI-1'!CD31 ="",'TRI-1'!CD31&lt;0,'TRI-1'!CD31  &gt;10),"",IF((ROUND(TRUNC(('TRI-1'!CD31  ),2),0))=10,"A+",IF((ROUND(TRUNC(('TRI-1'!CD31  ),2),0))=9,"A-",IF((ROUND(TRUNC(('TRI-1'!CD31   ),2),0))=8,"B+",IF((ROUND(TRUNC(('TRI-1'!CD31 ),2),0))=7,"B-",IF((ROUND(TRUNC(('TRI-1'!CD31  ),2),0))=6,"C+",IF((ROUND(TRUNC(('TRI-1'!CD31  ),2),0))=5,"C-",IF((ROUND(TRUNC(('TRI-1'!CD31  ),2),0))=4,"D+",IF((ROUND(TRUNC(('TRI-1'!CD31 ),2),0))=3,"D-",IF((ROUND(TRUNC(('TRI-1'!CD31 ),2),0))=2,"E+",IF((ROUND(TRUNC(('TRI-1'!CD31  ),2),0))&lt;=1,"E-","")))))))))))</f>
        <v>B+</v>
      </c>
      <c r="CE31" s="51" t="str">
        <f>IF(OR('TRI-1'!CE31 ="",'TRI-1'!CE31&lt;0,'TRI-1'!CE31  &gt;10),"",IF((ROUND(TRUNC(('TRI-1'!CE31  ),2),0))=10,"A+",IF((ROUND(TRUNC(('TRI-1'!CE31  ),2),0))=9,"A-",IF((ROUND(TRUNC(('TRI-1'!CE31   ),2),0))=8,"B+",IF((ROUND(TRUNC(('TRI-1'!CE31 ),2),0))=7,"B-",IF((ROUND(TRUNC(('TRI-1'!CE31  ),2),0))=6,"C+",IF((ROUND(TRUNC(('TRI-1'!CE31  ),2),0))=5,"C-",IF((ROUND(TRUNC(('TRI-1'!CE31  ),2),0))=4,"D+",IF((ROUND(TRUNC(('TRI-1'!CE31 ),2),0))=3,"D-",IF((ROUND(TRUNC(('TRI-1'!CE31 ),2),0))=2,"E+",IF((ROUND(TRUNC(('TRI-1'!CE31  ),2),0))&lt;=1,"E-","")))))))))))</f>
        <v>B+</v>
      </c>
      <c r="CF31" s="51" t="str">
        <f>IF(OR('TRI-1'!CF31 ="",'TRI-1'!CF31&lt;0,'TRI-1'!CF31  &gt;10),"",IF((ROUND(TRUNC(('TRI-1'!CF31  ),2),0))=10,"A+",IF((ROUND(TRUNC(('TRI-1'!CF31  ),2),0))=9,"A-",IF((ROUND(TRUNC(('TRI-1'!CF31   ),2),0))=8,"B+",IF((ROUND(TRUNC(('TRI-1'!CF31 ),2),0))=7,"B-",IF((ROUND(TRUNC(('TRI-1'!CF31  ),2),0))=6,"C+",IF((ROUND(TRUNC(('TRI-1'!CF31  ),2),0))=5,"C-",IF((ROUND(TRUNC(('TRI-1'!CF31  ),2),0))=4,"D+",IF((ROUND(TRUNC(('TRI-1'!CF31 ),2),0))=3,"D-",IF((ROUND(TRUNC(('TRI-1'!CF31 ),2),0))=2,"E+",IF((ROUND(TRUNC(('TRI-1'!CF31  ),2),0))&lt;=1,"E-","")))))))))))</f>
        <v>B+</v>
      </c>
      <c r="CG31" s="51" t="str">
        <f>IF(OR('TRI-1'!CG31 ="",'TRI-1'!CG31&lt;0,'TRI-1'!CG31  &gt;10),"",IF((ROUND(TRUNC(('TRI-1'!CG31  ),2),0))=10,"A+",IF((ROUND(TRUNC(('TRI-1'!CG31  ),2),0))=9,"A-",IF((ROUND(TRUNC(('TRI-1'!CG31   ),2),0))=8,"B+",IF((ROUND(TRUNC(('TRI-1'!CG31 ),2),0))=7,"B-",IF((ROUND(TRUNC(('TRI-1'!CG31  ),2),0))=6,"C+",IF((ROUND(TRUNC(('TRI-1'!CG31  ),2),0))=5,"C-",IF((ROUND(TRUNC(('TRI-1'!CG31  ),2),0))=4,"D+",IF((ROUND(TRUNC(('TRI-1'!CG31 ),2),0))=3,"D-",IF((ROUND(TRUNC(('TRI-1'!CG31 ),2),0))=2,"E+",IF((ROUND(TRUNC(('TRI-1'!CG31  ),2),0))&lt;=1,"E-","")))))))))))</f>
        <v>B+</v>
      </c>
      <c r="CH31" s="51" t="str">
        <f>IF(OR('TRI-1'!CH31 ="",'TRI-1'!CH31&lt;0,'TRI-1'!CH31  &gt;10),"",IF((ROUND(TRUNC(('TRI-1'!CH31  ),2),0))=10,"A+",IF((ROUND(TRUNC(('TRI-1'!CH31  ),2),0))=9,"A-",IF((ROUND(TRUNC(('TRI-1'!CH31   ),2),0))=8,"B+",IF((ROUND(TRUNC(('TRI-1'!CH31 ),2),0))=7,"B-",IF((ROUND(TRUNC(('TRI-1'!CH31  ),2),0))=6,"C+",IF((ROUND(TRUNC(('TRI-1'!CH31  ),2),0))=5,"C-",IF((ROUND(TRUNC(('TRI-1'!CH31  ),2),0))=4,"D+",IF((ROUND(TRUNC(('TRI-1'!CH31 ),2),0))=3,"D-",IF((ROUND(TRUNC(('TRI-1'!CH31 ),2),0))=2,"E+",IF((ROUND(TRUNC(('TRI-1'!CH31  ),2),0))&lt;=1,"E-","")))))))))))</f>
        <v>B-</v>
      </c>
      <c r="CI31" s="51" t="str">
        <f>IF(OR('TRI-1'!CI31 ="",'TRI-1'!CI31&lt;0,'TRI-1'!CI31  &gt;10),"",IF((ROUND(TRUNC(('TRI-1'!CI31  ),2),0))=10,"A+",IF((ROUND(TRUNC(('TRI-1'!CI31  ),2),0))=9,"A-",IF((ROUND(TRUNC(('TRI-1'!CI31   ),2),0))=8,"B+",IF((ROUND(TRUNC(('TRI-1'!CI31 ),2),0))=7,"B-",IF((ROUND(TRUNC(('TRI-1'!CI31  ),2),0))=6,"C+",IF((ROUND(TRUNC(('TRI-1'!CI31  ),2),0))=5,"C-",IF((ROUND(TRUNC(('TRI-1'!CI31  ),2),0))=4,"D+",IF((ROUND(TRUNC(('TRI-1'!CI31 ),2),0))=3,"D-",IF((ROUND(TRUNC(('TRI-1'!CI31 ),2),0))=2,"E+",IF((ROUND(TRUNC(('TRI-1'!CI31  ),2),0))&lt;=1,"E-","")))))))))))</f>
        <v>B-</v>
      </c>
      <c r="CJ31" s="51" t="str">
        <f>IF(OR('TRI-1'!CJ31 ="",'TRI-1'!CJ31&lt;0,'TRI-1'!CJ31  &gt;10),"",IF((ROUND(TRUNC(('TRI-1'!CJ31  ),2),0))=10,"A+",IF((ROUND(TRUNC(('TRI-1'!CJ31  ),2),0))=9,"A-",IF((ROUND(TRUNC(('TRI-1'!CJ31   ),2),0))=8,"B+",IF((ROUND(TRUNC(('TRI-1'!CJ31 ),2),0))=7,"B-",IF((ROUND(TRUNC(('TRI-1'!CJ31  ),2),0))=6,"C+",IF((ROUND(TRUNC(('TRI-1'!CJ31  ),2),0))=5,"C-",IF((ROUND(TRUNC(('TRI-1'!CJ31  ),2),0))=4,"D+",IF((ROUND(TRUNC(('TRI-1'!CJ31 ),2),0))=3,"D-",IF((ROUND(TRUNC(('TRI-1'!CJ31 ),2),0))=2,"E+",IF((ROUND(TRUNC(('TRI-1'!CJ31  ),2),0))&lt;=1,"E-","")))))))))))</f>
        <v>B-</v>
      </c>
      <c r="CK31" s="51" t="str">
        <f>IF(OR('TRI-1'!CK31 ="",'TRI-1'!CK31&lt;0,'TRI-1'!CK31  &gt;10),"",IF((ROUND(TRUNC(('TRI-1'!CK31  ),2),0))=10,"A+",IF((ROUND(TRUNC(('TRI-1'!CK31  ),2),0))=9,"A-",IF((ROUND(TRUNC(('TRI-1'!CK31   ),2),0))=8,"B+",IF((ROUND(TRUNC(('TRI-1'!CK31 ),2),0))=7,"B-",IF((ROUND(TRUNC(('TRI-1'!CK31  ),2),0))=6,"C+",IF((ROUND(TRUNC(('TRI-1'!CK31  ),2),0))=5,"C-",IF((ROUND(TRUNC(('TRI-1'!CK31  ),2),0))=4,"D+",IF((ROUND(TRUNC(('TRI-1'!CK31 ),2),0))=3,"D-",IF((ROUND(TRUNC(('TRI-1'!CK31 ),2),0))=2,"E+",IF((ROUND(TRUNC(('TRI-1'!CK31  ),2),0))&lt;=1,"E-","")))))))))))</f>
        <v>B-</v>
      </c>
      <c r="CL31" s="51" t="str">
        <f>IF(OR('TRI-1'!CL31 ="",'TRI-1'!CL31&lt;0,'TRI-1'!CL31  &gt;10),"",IF((ROUND(TRUNC(('TRI-1'!CL31  ),2),0))=10,"A+",IF((ROUND(TRUNC(('TRI-1'!CL31  ),2),0))=9,"A-",IF((ROUND(TRUNC(('TRI-1'!CL31   ),2),0))=8,"B+",IF((ROUND(TRUNC(('TRI-1'!CL31 ),2),0))=7,"B-",IF((ROUND(TRUNC(('TRI-1'!CL31  ),2),0))=6,"C+",IF((ROUND(TRUNC(('TRI-1'!CL31  ),2),0))=5,"C-",IF((ROUND(TRUNC(('TRI-1'!CL31  ),2),0))=4,"D+",IF((ROUND(TRUNC(('TRI-1'!CL31 ),2),0))=3,"D-",IF((ROUND(TRUNC(('TRI-1'!CL31 ),2),0))=2,"E+",IF((ROUND(TRUNC(('TRI-1'!CL31  ),2),0))&lt;=1,"E-","")))))))))))</f>
        <v>B-</v>
      </c>
      <c r="CM31" s="51" t="str">
        <f>IF(OR('TRI-1'!CM31 ="",'TRI-1'!CM31&lt;0,'TRI-1'!CM31  &gt;10),"",IF((ROUND(TRUNC(('TRI-1'!CM31  ),2),0))=10,"A+",IF((ROUND(TRUNC(('TRI-1'!CM31  ),2),0))=9,"A-",IF((ROUND(TRUNC(('TRI-1'!CM31   ),2),0))=8,"B+",IF((ROUND(TRUNC(('TRI-1'!CM31 ),2),0))=7,"B-",IF((ROUND(TRUNC(('TRI-1'!CM31  ),2),0))=6,"C+",IF((ROUND(TRUNC(('TRI-1'!CM31  ),2),0))=5,"C-",IF((ROUND(TRUNC(('TRI-1'!CM31  ),2),0))=4,"D+",IF((ROUND(TRUNC(('TRI-1'!CM31 ),2),0))=3,"D-",IF((ROUND(TRUNC(('TRI-1'!CM31 ),2),0))=2,"E+",IF((ROUND(TRUNC(('TRI-1'!CM31  ),2),0))&lt;=1,"E-","")))))))))))</f>
        <v>B-</v>
      </c>
      <c r="CN31" s="51" t="str">
        <f>IF(OR('TRI-1'!CN31 ="",'TRI-1'!CN31&lt;0,'TRI-1'!CN31  &gt;10),"",IF((ROUND(TRUNC(('TRI-1'!CN31  ),2),0))=10,"A+",IF((ROUND(TRUNC(('TRI-1'!CN31  ),2),0))=9,"A-",IF((ROUND(TRUNC(('TRI-1'!CN31   ),2),0))=8,"B+",IF((ROUND(TRUNC(('TRI-1'!CN31 ),2),0))=7,"B-",IF((ROUND(TRUNC(('TRI-1'!CN31  ),2),0))=6,"C+",IF((ROUND(TRUNC(('TRI-1'!CN31  ),2),0))=5,"C-",IF((ROUND(TRUNC(('TRI-1'!CN31  ),2),0))=4,"D+",IF((ROUND(TRUNC(('TRI-1'!CN31 ),2),0))=3,"D-",IF((ROUND(TRUNC(('TRI-1'!CN31 ),2),0))=2,"E+",IF((ROUND(TRUNC(('TRI-1'!CN31  ),2),0))&lt;=1,"E-","")))))))))))</f>
        <v>B-</v>
      </c>
      <c r="CO31" s="51" t="str">
        <f>IF(OR('TRI-1'!CO31 ="",'TRI-1'!CO31&lt;0,'TRI-1'!CO31  &gt;10),"",IF((ROUND(TRUNC(('TRI-1'!CO31  ),2),0))=10,"A+",IF((ROUND(TRUNC(('TRI-1'!CO31  ),2),0))=9,"A-",IF((ROUND(TRUNC(('TRI-1'!CO31   ),2),0))=8,"B+",IF((ROUND(TRUNC(('TRI-1'!CO31 ),2),0))=7,"B-",IF((ROUND(TRUNC(('TRI-1'!CO31  ),2),0))=6,"C+",IF((ROUND(TRUNC(('TRI-1'!CO31  ),2),0))=5,"C-",IF((ROUND(TRUNC(('TRI-1'!CO31  ),2),0))=4,"D+",IF((ROUND(TRUNC(('TRI-1'!CO31 ),2),0))=3,"D-",IF((ROUND(TRUNC(('TRI-1'!CO31 ),2),0))=2,"E+",IF((ROUND(TRUNC(('TRI-1'!CO31  ),2),0))&lt;=1,"E-","")))))))))))</f>
        <v>B-</v>
      </c>
      <c r="CP31" s="51" t="str">
        <f>IF(OR('TRI-1'!CP31 ="",'TRI-1'!CP31&lt;0,'TRI-1'!CP31  &gt;10),"",IF((ROUND(TRUNC(('TRI-1'!CP31  ),2),0))=10,"A+",IF((ROUND(TRUNC(('TRI-1'!CP31  ),2),0))=9,"A-",IF((ROUND(TRUNC(('TRI-1'!CP31   ),2),0))=8,"B+",IF((ROUND(TRUNC(('TRI-1'!CP31 ),2),0))=7,"B-",IF((ROUND(TRUNC(('TRI-1'!CP31  ),2),0))=6,"C+",IF((ROUND(TRUNC(('TRI-1'!CP31  ),2),0))=5,"C-",IF((ROUND(TRUNC(('TRI-1'!CP31  ),2),0))=4,"D+",IF((ROUND(TRUNC(('TRI-1'!CP31 ),2),0))=3,"D-",IF((ROUND(TRUNC(('TRI-1'!CP31 ),2),0))=2,"E+",IF((ROUND(TRUNC(('TRI-1'!CP31  ),2),0))&lt;=1,"E-","")))))))))))</f>
        <v>B-</v>
      </c>
      <c r="CQ31" s="51" t="str">
        <f>IF(OR('TRI-1'!CQ31 ="",'TRI-1'!CQ31&lt;0,'TRI-1'!CQ31  &gt;10),"",IF((ROUND(TRUNC(('TRI-1'!CQ31  ),2),0))=10,"A+",IF((ROUND(TRUNC(('TRI-1'!CQ31  ),2),0))=9,"A-",IF((ROUND(TRUNC(('TRI-1'!CQ31   ),2),0))=8,"B+",IF((ROUND(TRUNC(('TRI-1'!CQ31 ),2),0))=7,"B-",IF((ROUND(TRUNC(('TRI-1'!CQ31  ),2),0))=6,"C+",IF((ROUND(TRUNC(('TRI-1'!CQ31  ),2),0))=5,"C-",IF((ROUND(TRUNC(('TRI-1'!CQ31  ),2),0))=4,"D+",IF((ROUND(TRUNC(('TRI-1'!CQ31 ),2),0))=3,"D-",IF((ROUND(TRUNC(('TRI-1'!CQ31 ),2),0))=2,"E+",IF((ROUND(TRUNC(('TRI-1'!CQ31  ),2),0))&lt;=1,"E-","")))))))))))</f>
        <v>B-</v>
      </c>
      <c r="CR31" s="51" t="str">
        <f>IF(OR('TRI-1'!CR31 ="",'TRI-1'!CR31&lt;0,'TRI-1'!CR31  &gt;10),"",IF((ROUND(TRUNC(('TRI-1'!CR31  ),2),0))=10,"A+",IF((ROUND(TRUNC(('TRI-1'!CR31  ),2),0))=9,"A-",IF((ROUND(TRUNC(('TRI-1'!CR31   ),2),0))=8,"B+",IF((ROUND(TRUNC(('TRI-1'!CR31 ),2),0))=7,"B-",IF((ROUND(TRUNC(('TRI-1'!CR31  ),2),0))=6,"C+",IF((ROUND(TRUNC(('TRI-1'!CR31  ),2),0))=5,"C-",IF((ROUND(TRUNC(('TRI-1'!CR31  ),2),0))=4,"D+",IF((ROUND(TRUNC(('TRI-1'!CR31 ),2),0))=3,"D-",IF((ROUND(TRUNC(('TRI-1'!CR31 ),2),0))=2,"E+",IF((ROUND(TRUNC(('TRI-1'!CR31  ),2),0))&lt;=1,"E-","")))))))))))</f>
        <v>B-</v>
      </c>
      <c r="CS31" s="51" t="str">
        <f>IF(OR('TRI-1'!CS31 ="",'TRI-1'!CS31&lt;0,'TRI-1'!CS31  &gt;10),"",IF((ROUND(TRUNC(('TRI-1'!CS31  ),2),0))=10,"A+",IF((ROUND(TRUNC(('TRI-1'!CS31  ),2),0))=9,"A-",IF((ROUND(TRUNC(('TRI-1'!CS31   ),2),0))=8,"B+",IF((ROUND(TRUNC(('TRI-1'!CS31 ),2),0))=7,"B-",IF((ROUND(TRUNC(('TRI-1'!CS31  ),2),0))=6,"C+",IF((ROUND(TRUNC(('TRI-1'!CS31  ),2),0))=5,"C-",IF((ROUND(TRUNC(('TRI-1'!CS31  ),2),0))=4,"D+",IF((ROUND(TRUNC(('TRI-1'!CS31 ),2),0))=3,"D-",IF((ROUND(TRUNC(('TRI-1'!CS31 ),2),0))=2,"E+",IF((ROUND(TRUNC(('TRI-1'!CS31  ),2),0))&lt;=1,"E-","")))))))))))</f>
        <v>B-</v>
      </c>
      <c r="CT31" s="51" t="str">
        <f>IF(OR('TRI-1'!CT31 ="",'TRI-1'!CT31&lt;0,'TRI-1'!CT31  &gt;10),"",IF((ROUND(TRUNC(('TRI-1'!CT31  ),2),0))=10,"A+",IF((ROUND(TRUNC(('TRI-1'!CT31  ),2),0))=9,"A-",IF((ROUND(TRUNC(('TRI-1'!CT31   ),2),0))=8,"B+",IF((ROUND(TRUNC(('TRI-1'!CT31 ),2),0))=7,"B-",IF((ROUND(TRUNC(('TRI-1'!CT31  ),2),0))=6,"C+",IF((ROUND(TRUNC(('TRI-1'!CT31  ),2),0))=5,"C-",IF((ROUND(TRUNC(('TRI-1'!CT31  ),2),0))=4,"D+",IF((ROUND(TRUNC(('TRI-1'!CT31 ),2),0))=3,"D-",IF((ROUND(TRUNC(('TRI-1'!CT31 ),2),0))=2,"E+",IF((ROUND(TRUNC(('TRI-1'!CT31  ),2),0))&lt;=1,"E-","")))))))))))</f>
        <v>B-</v>
      </c>
      <c r="CU31" s="51" t="str">
        <f>IF(OR('TRI-1'!CU31 ="",'TRI-1'!CU31&lt;0,'TRI-1'!CU31  &gt;10),"",IF((ROUND(TRUNC(('TRI-1'!CU31  ),2),0))=10,"A+",IF((ROUND(TRUNC(('TRI-1'!CU31  ),2),0))=9,"A-",IF((ROUND(TRUNC(('TRI-1'!CU31   ),2),0))=8,"B+",IF((ROUND(TRUNC(('TRI-1'!CU31 ),2),0))=7,"B-",IF((ROUND(TRUNC(('TRI-1'!CU31  ),2),0))=6,"C+",IF((ROUND(TRUNC(('TRI-1'!CU31  ),2),0))=5,"C-",IF((ROUND(TRUNC(('TRI-1'!CU31  ),2),0))=4,"D+",IF((ROUND(TRUNC(('TRI-1'!CU31 ),2),0))=3,"D-",IF((ROUND(TRUNC(('TRI-1'!CU31 ),2),0))=2,"E+",IF((ROUND(TRUNC(('TRI-1'!CU31  ),2),0))&lt;=1,"E-","")))))))))))</f>
        <v>B-</v>
      </c>
      <c r="CV31" s="51" t="str">
        <f>IF(OR('TRI-1'!CV31 ="",'TRI-1'!CV31&lt;0,'TRI-1'!CV31  &gt;10),"",IF((ROUND(TRUNC(('TRI-1'!CV31  ),2),0))=10,"A+",IF((ROUND(TRUNC(('TRI-1'!CV31  ),2),0))=9,"A-",IF((ROUND(TRUNC(('TRI-1'!CV31   ),2),0))=8,"B+",IF((ROUND(TRUNC(('TRI-1'!CV31 ),2),0))=7,"B-",IF((ROUND(TRUNC(('TRI-1'!CV31  ),2),0))=6,"C+",IF((ROUND(TRUNC(('TRI-1'!CV31  ),2),0))=5,"C-",IF((ROUND(TRUNC(('TRI-1'!CV31  ),2),0))=4,"D+",IF((ROUND(TRUNC(('TRI-1'!CV31 ),2),0))=3,"D-",IF((ROUND(TRUNC(('TRI-1'!CV31 ),2),0))=2,"E+",IF((ROUND(TRUNC(('TRI-1'!CV31  ),2),0))&lt;=1,"E-","")))))))))))</f>
        <v>B-</v>
      </c>
      <c r="CW31" s="51" t="str">
        <f>IF(OR('TRI-1'!CW31 ="",'TRI-1'!CW31&lt;0,'TRI-1'!CW31  &gt;10),"",IF((ROUND(TRUNC(('TRI-1'!CW31  ),2),0))=10,"A+",IF((ROUND(TRUNC(('TRI-1'!CW31  ),2),0))=9,"A-",IF((ROUND(TRUNC(('TRI-1'!CW31   ),2),0))=8,"B+",IF((ROUND(TRUNC(('TRI-1'!CW31 ),2),0))=7,"B-",IF((ROUND(TRUNC(('TRI-1'!CW31  ),2),0))=6,"C+",IF((ROUND(TRUNC(('TRI-1'!CW31  ),2),0))=5,"C-",IF((ROUND(TRUNC(('TRI-1'!CW31  ),2),0))=4,"D+",IF((ROUND(TRUNC(('TRI-1'!CW31 ),2),0))=3,"D-",IF((ROUND(TRUNC(('TRI-1'!CW31 ),2),0))=2,"E+",IF((ROUND(TRUNC(('TRI-1'!CW31  ),2),0))&lt;=1,"E-","")))))))))))</f>
        <v>B-</v>
      </c>
      <c r="CX31" s="51" t="str">
        <f>IF(OR('TRI-1'!CX31 ="",'TRI-1'!CX31&lt;0,'TRI-1'!CX31  &gt;10),"",IF((ROUND(TRUNC(('TRI-1'!CX31  ),2),0))=10,"A+",IF((ROUND(TRUNC(('TRI-1'!CX31  ),2),0))=9,"A-",IF((ROUND(TRUNC(('TRI-1'!CX31   ),2),0))=8,"B+",IF((ROUND(TRUNC(('TRI-1'!CX31 ),2),0))=7,"B-",IF((ROUND(TRUNC(('TRI-1'!CX31  ),2),0))=6,"C+",IF((ROUND(TRUNC(('TRI-1'!CX31  ),2),0))=5,"C-",IF((ROUND(TRUNC(('TRI-1'!CX31  ),2),0))=4,"D+",IF((ROUND(TRUNC(('TRI-1'!CX31 ),2),0))=3,"D-",IF((ROUND(TRUNC(('TRI-1'!CX31 ),2),0))=2,"E+",IF((ROUND(TRUNC(('TRI-1'!CX31  ),2),0))&lt;=1,"E-","")))))))))))</f>
        <v>B-</v>
      </c>
      <c r="CY31" s="51" t="str">
        <f>IF(OR('TRI-1'!CY31 ="",'TRI-1'!CY31&lt;0,'TRI-1'!CY31  &gt;10),"",IF((ROUND(TRUNC(('TRI-1'!CY31  ),2),0))=10,"A+",IF((ROUND(TRUNC(('TRI-1'!CY31  ),2),0))=9,"A-",IF((ROUND(TRUNC(('TRI-1'!CY31   ),2),0))=8,"B+",IF((ROUND(TRUNC(('TRI-1'!CY31 ),2),0))=7,"B-",IF((ROUND(TRUNC(('TRI-1'!CY31  ),2),0))=6,"C+",IF((ROUND(TRUNC(('TRI-1'!CY31  ),2),0))=5,"C-",IF((ROUND(TRUNC(('TRI-1'!CY31  ),2),0))=4,"D+",IF((ROUND(TRUNC(('TRI-1'!CY31 ),2),0))=3,"D-",IF((ROUND(TRUNC(('TRI-1'!CY31 ),2),0))=2,"E+",IF((ROUND(TRUNC(('TRI-1'!CY31  ),2),0))&lt;=1,"E-","")))))))))))</f>
        <v>B-</v>
      </c>
      <c r="CZ31" s="51" t="str">
        <f>IF(OR('TRI-1'!CZ31 ="",'TRI-1'!CZ31&lt;0,'TRI-1'!CZ31  &gt;10),"",IF((ROUND(TRUNC(('TRI-1'!CZ31  ),2),0))=10,"A+",IF((ROUND(TRUNC(('TRI-1'!CZ31  ),2),0))=9,"A-",IF((ROUND(TRUNC(('TRI-1'!CZ31   ),2),0))=8,"B+",IF((ROUND(TRUNC(('TRI-1'!CZ31 ),2),0))=7,"B-",IF((ROUND(TRUNC(('TRI-1'!CZ31  ),2),0))=6,"C+",IF((ROUND(TRUNC(('TRI-1'!CZ31  ),2),0))=5,"C-",IF((ROUND(TRUNC(('TRI-1'!CZ31  ),2),0))=4,"D+",IF((ROUND(TRUNC(('TRI-1'!CZ31 ),2),0))=3,"D-",IF((ROUND(TRUNC(('TRI-1'!CZ31 ),2),0))=2,"E+",IF((ROUND(TRUNC(('TRI-1'!CZ31  ),2),0))&lt;=1,"E-","")))))))))))</f>
        <v>B-</v>
      </c>
      <c r="DA31" s="51" t="str">
        <f>IF(OR('TRI-1'!DA31 ="",'TRI-1'!DA31&lt;0,'TRI-1'!DA31  &gt;10),"",IF((ROUND(TRUNC(('TRI-1'!DA31  ),2),0))=10,"A+",IF((ROUND(TRUNC(('TRI-1'!DA31  ),2),0))=9,"A-",IF((ROUND(TRUNC(('TRI-1'!DA31   ),2),0))=8,"B+",IF((ROUND(TRUNC(('TRI-1'!DA31 ),2),0))=7,"B-",IF((ROUND(TRUNC(('TRI-1'!DA31  ),2),0))=6,"C+",IF((ROUND(TRUNC(('TRI-1'!DA31  ),2),0))=5,"C-",IF((ROUND(TRUNC(('TRI-1'!DA31  ),2),0))=4,"D+",IF((ROUND(TRUNC(('TRI-1'!DA31 ),2),0))=3,"D-",IF((ROUND(TRUNC(('TRI-1'!DA31 ),2),0))=2,"E+",IF((ROUND(TRUNC(('TRI-1'!DA31  ),2),0))&lt;=1,"E-","")))))))))))</f>
        <v>B-</v>
      </c>
      <c r="DB31" s="51" t="str">
        <f>IF(OR('TRI-1'!DB31 ="",'TRI-1'!DB31&lt;0,'TRI-1'!DB31  &gt;10),"",IF((ROUND(TRUNC(('TRI-1'!DB31  ),2),0))=10,"A+",IF((ROUND(TRUNC(('TRI-1'!DB31  ),2),0))=9,"A-",IF((ROUND(TRUNC(('TRI-1'!DB31   ),2),0))=8,"B+",IF((ROUND(TRUNC(('TRI-1'!DB31 ),2),0))=7,"B-",IF((ROUND(TRUNC(('TRI-1'!DB31  ),2),0))=6,"C+",IF((ROUND(TRUNC(('TRI-1'!DB31  ),2),0))=5,"C-",IF((ROUND(TRUNC(('TRI-1'!DB31  ),2),0))=4,"D+",IF((ROUND(TRUNC(('TRI-1'!DB31 ),2),0))=3,"D-",IF((ROUND(TRUNC(('TRI-1'!DB31 ),2),0))=2,"E+",IF((ROUND(TRUNC(('TRI-1'!DB31  ),2),0))&lt;=1,"E-","")))))))))))</f>
        <v>B-</v>
      </c>
      <c r="DC31" s="51" t="str">
        <f>IF(OR('TRI-1'!DC31 ="",'TRI-1'!DC31&lt;0,'TRI-1'!DC31  &gt;10),"",IF((ROUND(TRUNC(('TRI-1'!DC31  ),2),0))=10,"A+",IF((ROUND(TRUNC(('TRI-1'!DC31  ),2),0))=9,"A-",IF((ROUND(TRUNC(('TRI-1'!DC31   ),2),0))=8,"B+",IF((ROUND(TRUNC(('TRI-1'!DC31 ),2),0))=7,"B-",IF((ROUND(TRUNC(('TRI-1'!DC31  ),2),0))=6,"C+",IF((ROUND(TRUNC(('TRI-1'!DC31  ),2),0))=5,"C-",IF((ROUND(TRUNC(('TRI-1'!DC31  ),2),0))=4,"D+",IF((ROUND(TRUNC(('TRI-1'!DC31 ),2),0))=3,"D-",IF((ROUND(TRUNC(('TRI-1'!DC31 ),2),0))=2,"E+",IF((ROUND(TRUNC(('TRI-1'!DC31  ),2),0))&lt;=1,"E-","")))))))))))</f>
        <v>B-</v>
      </c>
      <c r="DD31" s="51" t="str">
        <f>IF(OR('TRI-1'!DD31 ="",'TRI-1'!DD31&lt;0,'TRI-1'!DD31  &gt;10),"",IF((ROUND(TRUNC(('TRI-1'!DD31  ),2),0))=10,"A+",IF((ROUND(TRUNC(('TRI-1'!DD31  ),2),0))=9,"A-",IF((ROUND(TRUNC(('TRI-1'!DD31   ),2),0))=8,"B+",IF((ROUND(TRUNC(('TRI-1'!DD31 ),2),0))=7,"B-",IF((ROUND(TRUNC(('TRI-1'!DD31  ),2),0))=6,"C+",IF((ROUND(TRUNC(('TRI-1'!DD31  ),2),0))=5,"C-",IF((ROUND(TRUNC(('TRI-1'!DD31  ),2),0))=4,"D+",IF((ROUND(TRUNC(('TRI-1'!DD31 ),2),0))=3,"D-",IF((ROUND(TRUNC(('TRI-1'!DD31 ),2),0))=2,"E+",IF((ROUND(TRUNC(('TRI-1'!DD31  ),2),0))&lt;=1,"E-","")))))))))))</f>
        <v>B-</v>
      </c>
      <c r="DE31" s="51" t="str">
        <f>IF(OR('TRI-1'!DE31 ="",'TRI-1'!DE31&lt;0,'TRI-1'!DE31  &gt;10),"",IF((ROUND(TRUNC(('TRI-1'!DE31  ),2),0))=10,"A+",IF((ROUND(TRUNC(('TRI-1'!DE31  ),2),0))=9,"A-",IF((ROUND(TRUNC(('TRI-1'!DE31   ),2),0))=8,"B+",IF((ROUND(TRUNC(('TRI-1'!DE31 ),2),0))=7,"B-",IF((ROUND(TRUNC(('TRI-1'!DE31  ),2),0))=6,"C+",IF((ROUND(TRUNC(('TRI-1'!DE31  ),2),0))=5,"C-",IF((ROUND(TRUNC(('TRI-1'!DE31  ),2),0))=4,"D+",IF((ROUND(TRUNC(('TRI-1'!DE31 ),2),0))=3,"D-",IF((ROUND(TRUNC(('TRI-1'!DE31 ),2),0))=2,"E+",IF((ROUND(TRUNC(('TRI-1'!DE31  ),2),0))&lt;=1,"E-","")))))))))))</f>
        <v>B-</v>
      </c>
      <c r="DF31" s="51" t="str">
        <f>IF(OR('TRI-1'!DF31 ="",'TRI-1'!DF31&lt;0,'TRI-1'!DF31  &gt;10),"",IF((ROUND(TRUNC(('TRI-1'!DF31  ),2),0))=10,"A+",IF((ROUND(TRUNC(('TRI-1'!DF31  ),2),0))=9,"A-",IF((ROUND(TRUNC(('TRI-1'!DF31   ),2),0))=8,"B+",IF((ROUND(TRUNC(('TRI-1'!DF31 ),2),0))=7,"B-",IF((ROUND(TRUNC(('TRI-1'!DF31  ),2),0))=6,"C+",IF((ROUND(TRUNC(('TRI-1'!DF31  ),2),0))=5,"C-",IF((ROUND(TRUNC(('TRI-1'!DF31  ),2),0))=4,"D+",IF((ROUND(TRUNC(('TRI-1'!DF31 ),2),0))=3,"D-",IF((ROUND(TRUNC(('TRI-1'!DF31 ),2),0))=2,"E+",IF((ROUND(TRUNC(('TRI-1'!DF31  ),2),0))&lt;=1,"E-","")))))))))))</f>
        <v>A+</v>
      </c>
      <c r="DG31" s="51" t="str">
        <f>IF(OR('TRI-1'!DG31 ="",'TRI-1'!DG31&lt;0,'TRI-1'!DG31  &gt;10),"",IF((ROUND(TRUNC(('TRI-1'!DG31  ),2),0))=10,"A+",IF((ROUND(TRUNC(('TRI-1'!DG31  ),2),0))=9,"A-",IF((ROUND(TRUNC(('TRI-1'!DG31   ),2),0))=8,"B+",IF((ROUND(TRUNC(('TRI-1'!DG31 ),2),0))=7,"B-",IF((ROUND(TRUNC(('TRI-1'!DG31  ),2),0))=6,"C+",IF((ROUND(TRUNC(('TRI-1'!DG31  ),2),0))=5,"C-",IF((ROUND(TRUNC(('TRI-1'!DG31  ),2),0))=4,"D+",IF((ROUND(TRUNC(('TRI-1'!DG31 ),2),0))=3,"D-",IF((ROUND(TRUNC(('TRI-1'!DG31 ),2),0))=2,"E+",IF((ROUND(TRUNC(('TRI-1'!DG31  ),2),0))&lt;=1,"E-","")))))))))))</f>
        <v>A+</v>
      </c>
      <c r="DH31" s="51" t="str">
        <f>IF(OR('TRI-1'!DH31 ="",'TRI-1'!DH31&lt;0,'TRI-1'!DH31  &gt;10),"",IF((ROUND(TRUNC(('TRI-1'!DH31  ),2),0))=10,"A+",IF((ROUND(TRUNC(('TRI-1'!DH31  ),2),0))=9,"A-",IF((ROUND(TRUNC(('TRI-1'!DH31   ),2),0))=8,"B+",IF((ROUND(TRUNC(('TRI-1'!DH31 ),2),0))=7,"B-",IF((ROUND(TRUNC(('TRI-1'!DH31  ),2),0))=6,"C+",IF((ROUND(TRUNC(('TRI-1'!DH31  ),2),0))=5,"C-",IF((ROUND(TRUNC(('TRI-1'!DH31  ),2),0))=4,"D+",IF((ROUND(TRUNC(('TRI-1'!DH31 ),2),0))=3,"D-",IF((ROUND(TRUNC(('TRI-1'!DH31 ),2),0))=2,"E+",IF((ROUND(TRUNC(('TRI-1'!DH31  ),2),0))&lt;=1,"E-","")))))))))))</f>
        <v>A+</v>
      </c>
      <c r="DI31" s="51" t="str">
        <f>IF(OR('TRI-1'!DI31 ="",'TRI-1'!DI31&lt;0,'TRI-1'!DI31  &gt;10),"",IF((ROUND(TRUNC(('TRI-1'!DI31  ),2),0))=10,"A+",IF((ROUND(TRUNC(('TRI-1'!DI31  ),2),0))=9,"A-",IF((ROUND(TRUNC(('TRI-1'!DI31   ),2),0))=8,"B+",IF((ROUND(TRUNC(('TRI-1'!DI31 ),2),0))=7,"B-",IF((ROUND(TRUNC(('TRI-1'!DI31  ),2),0))=6,"C+",IF((ROUND(TRUNC(('TRI-1'!DI31  ),2),0))=5,"C-",IF((ROUND(TRUNC(('TRI-1'!DI31  ),2),0))=4,"D+",IF((ROUND(TRUNC(('TRI-1'!DI31 ),2),0))=3,"D-",IF((ROUND(TRUNC(('TRI-1'!DI31 ),2),0))=2,"E+",IF((ROUND(TRUNC(('TRI-1'!DI31  ),2),0))&lt;=1,"E-","")))))))))))</f>
        <v>A+</v>
      </c>
      <c r="DJ31" s="51" t="str">
        <f>IF(OR('TRI-1'!DJ31 ="",'TRI-1'!DJ31&lt;0,'TRI-1'!DJ31  &gt;10),"",IF((ROUND(TRUNC(('TRI-1'!DJ31  ),2),0))=10,"A+",IF((ROUND(TRUNC(('TRI-1'!DJ31  ),2),0))=9,"A-",IF((ROUND(TRUNC(('TRI-1'!DJ31   ),2),0))=8,"B+",IF((ROUND(TRUNC(('TRI-1'!DJ31 ),2),0))=7,"B-",IF((ROUND(TRUNC(('TRI-1'!DJ31  ),2),0))=6,"C+",IF((ROUND(TRUNC(('TRI-1'!DJ31  ),2),0))=5,"C-",IF((ROUND(TRUNC(('TRI-1'!DJ31  ),2),0))=4,"D+",IF((ROUND(TRUNC(('TRI-1'!DJ31 ),2),0))=3,"D-",IF((ROUND(TRUNC(('TRI-1'!DJ31 ),2),0))=2,"E+",IF((ROUND(TRUNC(('TRI-1'!DJ31  ),2),0))&lt;=1,"E-","")))))))))))</f>
        <v>A+</v>
      </c>
      <c r="DK31" s="51" t="str">
        <f>IF(OR('TRI-1'!DK31 ="",'TRI-1'!DK31&lt;0,'TRI-1'!DK31  &gt;10),"",IF((ROUND(TRUNC(('TRI-1'!DK31  ),2),0))=10,"A+",IF((ROUND(TRUNC(('TRI-1'!DK31  ),2),0))=9,"A-",IF((ROUND(TRUNC(('TRI-1'!DK31   ),2),0))=8,"B+",IF((ROUND(TRUNC(('TRI-1'!DK31 ),2),0))=7,"B-",IF((ROUND(TRUNC(('TRI-1'!DK31  ),2),0))=6,"C+",IF((ROUND(TRUNC(('TRI-1'!DK31  ),2),0))=5,"C-",IF((ROUND(TRUNC(('TRI-1'!DK31  ),2),0))=4,"D+",IF((ROUND(TRUNC(('TRI-1'!DK31 ),2),0))=3,"D-",IF((ROUND(TRUNC(('TRI-1'!DK31 ),2),0))=2,"E+",IF((ROUND(TRUNC(('TRI-1'!DK31  ),2),0))&lt;=1,"E-","")))))))))))</f>
        <v>A+</v>
      </c>
      <c r="DL31" s="51" t="str">
        <f>IF(OR('TRI-1'!DL31 ="",'TRI-1'!DL31&lt;0,'TRI-1'!DL31  &gt;10),"",IF((ROUND(TRUNC(('TRI-1'!DL31  ),2),0))=10,"A+",IF((ROUND(TRUNC(('TRI-1'!DL31  ),2),0))=9,"A-",IF((ROUND(TRUNC(('TRI-1'!DL31   ),2),0))=8,"B+",IF((ROUND(TRUNC(('TRI-1'!DL31 ),2),0))=7,"B-",IF((ROUND(TRUNC(('TRI-1'!DL31  ),2),0))=6,"C+",IF((ROUND(TRUNC(('TRI-1'!DL31  ),2),0))=5,"C-",IF((ROUND(TRUNC(('TRI-1'!DL31  ),2),0))=4,"D+",IF((ROUND(TRUNC(('TRI-1'!DL31 ),2),0))=3,"D-",IF((ROUND(TRUNC(('TRI-1'!DL31 ),2),0))=2,"E+",IF((ROUND(TRUNC(('TRI-1'!DL31  ),2),0))&lt;=1,"E-","")))))))))))</f>
        <v>A+</v>
      </c>
      <c r="DM31" s="51" t="str">
        <f>IF(OR('TRI-1'!DM31 ="",'TRI-1'!DM31&lt;0,'TRI-1'!DM31  &gt;10),"",IF((ROUND(TRUNC(('TRI-1'!DM31  ),2),0))=10,"A+",IF((ROUND(TRUNC(('TRI-1'!DM31  ),2),0))=9,"A-",IF((ROUND(TRUNC(('TRI-1'!DM31   ),2),0))=8,"B+",IF((ROUND(TRUNC(('TRI-1'!DM31 ),2),0))=7,"B-",IF((ROUND(TRUNC(('TRI-1'!DM31  ),2),0))=6,"C+",IF((ROUND(TRUNC(('TRI-1'!DM31  ),2),0))=5,"C-",IF((ROUND(TRUNC(('TRI-1'!DM31  ),2),0))=4,"D+",IF((ROUND(TRUNC(('TRI-1'!DM31 ),2),0))=3,"D-",IF((ROUND(TRUNC(('TRI-1'!DM31 ),2),0))=2,"E+",IF((ROUND(TRUNC(('TRI-1'!DM31  ),2),0))&lt;=1,"E-","")))))))))))</f>
        <v>A+</v>
      </c>
      <c r="DN31" s="51" t="str">
        <f>IF(OR('TRI-1'!DN31 ="",'TRI-1'!DN31&lt;0,'TRI-1'!DN31  &gt;10),"",IF((ROUND(TRUNC(('TRI-1'!DN31  ),2),0))=10,"A+",IF((ROUND(TRUNC(('TRI-1'!DN31  ),2),0))=9,"A-",IF((ROUND(TRUNC(('TRI-1'!DN31   ),2),0))=8,"B+",IF((ROUND(TRUNC(('TRI-1'!DN31 ),2),0))=7,"B-",IF((ROUND(TRUNC(('TRI-1'!DN31  ),2),0))=6,"C+",IF((ROUND(TRUNC(('TRI-1'!DN31  ),2),0))=5,"C-",IF((ROUND(TRUNC(('TRI-1'!DN31  ),2),0))=4,"D+",IF((ROUND(TRUNC(('TRI-1'!DN31 ),2),0))=3,"D-",IF((ROUND(TRUNC(('TRI-1'!DN31 ),2),0))=2,"E+",IF((ROUND(TRUNC(('TRI-1'!DN31  ),2),0))&lt;=1,"E-","")))))))))))</f>
        <v>A+</v>
      </c>
      <c r="DO31" s="51" t="str">
        <f>IF(OR('TRI-1'!DO31 ="",'TRI-1'!DO31&lt;0,'TRI-1'!DO31  &gt;10),"",IF((ROUND(TRUNC(('TRI-1'!DO31  ),2),0))=10,"A+",IF((ROUND(TRUNC(('TRI-1'!DO31  ),2),0))=9,"A-",IF((ROUND(TRUNC(('TRI-1'!DO31   ),2),0))=8,"B+",IF((ROUND(TRUNC(('TRI-1'!DO31 ),2),0))=7,"B-",IF((ROUND(TRUNC(('TRI-1'!DO31  ),2),0))=6,"C+",IF((ROUND(TRUNC(('TRI-1'!DO31  ),2),0))=5,"C-",IF((ROUND(TRUNC(('TRI-1'!DO31  ),2),0))=4,"D+",IF((ROUND(TRUNC(('TRI-1'!DO31 ),2),0))=3,"D-",IF((ROUND(TRUNC(('TRI-1'!DO31 ),2),0))=2,"E+",IF((ROUND(TRUNC(('TRI-1'!DO31  ),2),0))&lt;=1,"E-","")))))))))))</f>
        <v>A-</v>
      </c>
      <c r="DP31" s="51" t="str">
        <f>IF(OR('TRI-1'!DP31 ="",'TRI-1'!DP31&lt;0,'TRI-1'!DP31  &gt;10),"",IF((ROUND(TRUNC(('TRI-1'!DP31  ),2),0))=10,"A+",IF((ROUND(TRUNC(('TRI-1'!DP31  ),2),0))=9,"A-",IF((ROUND(TRUNC(('TRI-1'!DP31   ),2),0))=8,"B+",IF((ROUND(TRUNC(('TRI-1'!DP31 ),2),0))=7,"B-",IF((ROUND(TRUNC(('TRI-1'!DP31  ),2),0))=6,"C+",IF((ROUND(TRUNC(('TRI-1'!DP31  ),2),0))=5,"C-",IF((ROUND(TRUNC(('TRI-1'!DP31  ),2),0))=4,"D+",IF((ROUND(TRUNC(('TRI-1'!DP31 ),2),0))=3,"D-",IF((ROUND(TRUNC(('TRI-1'!DP31 ),2),0))=2,"E+",IF((ROUND(TRUNC(('TRI-1'!DP31  ),2),0))&lt;=1,"E-","")))))))))))</f>
        <v>B+</v>
      </c>
      <c r="DQ31" s="51" t="str">
        <f>IF(OR('TRI-1'!DQ31 ="",'TRI-1'!DQ31&lt;0,'TRI-1'!DQ31  &gt;10),"",IF((ROUND(TRUNC(('TRI-1'!DQ31  ),2),0))=10,"A+",IF((ROUND(TRUNC(('TRI-1'!DQ31  ),2),0))=9,"A-",IF((ROUND(TRUNC(('TRI-1'!DQ31   ),2),0))=8,"B+",IF((ROUND(TRUNC(('TRI-1'!DQ31 ),2),0))=7,"B-",IF((ROUND(TRUNC(('TRI-1'!DQ31  ),2),0))=6,"C+",IF((ROUND(TRUNC(('TRI-1'!DQ31  ),2),0))=5,"C-",IF((ROUND(TRUNC(('TRI-1'!DQ31  ),2),0))=4,"D+",IF((ROUND(TRUNC(('TRI-1'!DQ31 ),2),0))=3,"D-",IF((ROUND(TRUNC(('TRI-1'!DQ31 ),2),0))=2,"E+",IF((ROUND(TRUNC(('TRI-1'!DQ31  ),2),0))&lt;=1,"E-","")))))))))))</f>
        <v>B+</v>
      </c>
      <c r="DR31" s="51" t="str">
        <f>IF(OR('TRI-1'!DR31 ="",'TRI-1'!DR31&lt;0,'TRI-1'!DR31  &gt;10),"",IF((ROUND(TRUNC(('TRI-1'!DR31  ),2),0))=10,"A+",IF((ROUND(TRUNC(('TRI-1'!DR31  ),2),0))=9,"A-",IF((ROUND(TRUNC(('TRI-1'!DR31   ),2),0))=8,"B+",IF((ROUND(TRUNC(('TRI-1'!DR31 ),2),0))=7,"B-",IF((ROUND(TRUNC(('TRI-1'!DR31  ),2),0))=6,"C+",IF((ROUND(TRUNC(('TRI-1'!DR31  ),2),0))=5,"C-",IF((ROUND(TRUNC(('TRI-1'!DR31  ),2),0))=4,"D+",IF((ROUND(TRUNC(('TRI-1'!DR31 ),2),0))=3,"D-",IF((ROUND(TRUNC(('TRI-1'!DR31 ),2),0))=2,"E+",IF((ROUND(TRUNC(('TRI-1'!DR31  ),2),0))&lt;=1,"E-","")))))))))))</f>
        <v>B+</v>
      </c>
      <c r="DS31" s="51" t="str">
        <f>IF(OR('TRI-1'!DS31 ="",'TRI-1'!DS31&lt;0,'TRI-1'!DS31  &gt;10),"",IF((ROUND(TRUNC(('TRI-1'!DS31  ),2),0))=10,"A+",IF((ROUND(TRUNC(('TRI-1'!DS31  ),2),0))=9,"A-",IF((ROUND(TRUNC(('TRI-1'!DS31   ),2),0))=8,"B+",IF((ROUND(TRUNC(('TRI-1'!DS31 ),2),0))=7,"B-",IF((ROUND(TRUNC(('TRI-1'!DS31  ),2),0))=6,"C+",IF((ROUND(TRUNC(('TRI-1'!DS31  ),2),0))=5,"C-",IF((ROUND(TRUNC(('TRI-1'!DS31  ),2),0))=4,"D+",IF((ROUND(TRUNC(('TRI-1'!DS31 ),2),0))=3,"D-",IF((ROUND(TRUNC(('TRI-1'!DS31 ),2),0))=2,"E+",IF((ROUND(TRUNC(('TRI-1'!DS31  ),2),0))&lt;=1,"E-","")))))))))))</f>
        <v>B+</v>
      </c>
      <c r="DT31" s="51" t="str">
        <f>IF(OR('TRI-1'!DT31 ="",'TRI-1'!DT31&lt;0,'TRI-1'!DT31  &gt;10),"",IF((ROUND(TRUNC(('TRI-1'!DT31  ),2),0))=10,"A+",IF((ROUND(TRUNC(('TRI-1'!DT31  ),2),0))=9,"A-",IF((ROUND(TRUNC(('TRI-1'!DT31   ),2),0))=8,"B+",IF((ROUND(TRUNC(('TRI-1'!DT31 ),2),0))=7,"B-",IF((ROUND(TRUNC(('TRI-1'!DT31  ),2),0))=6,"C+",IF((ROUND(TRUNC(('TRI-1'!DT31  ),2),0))=5,"C-",IF((ROUND(TRUNC(('TRI-1'!DT31  ),2),0))=4,"D+",IF((ROUND(TRUNC(('TRI-1'!DT31 ),2),0))=3,"D-",IF((ROUND(TRUNC(('TRI-1'!DT31 ),2),0))=2,"E+",IF((ROUND(TRUNC(('TRI-1'!DT31  ),2),0))&lt;=1,"E-","")))))))))))</f>
        <v>B+</v>
      </c>
      <c r="DU31" s="51" t="str">
        <f>IF(OR('TRI-1'!DU31 ="",'TRI-1'!DU31&lt;0,'TRI-1'!DU31  &gt;10),"",IF((ROUND(TRUNC(('TRI-1'!DU31  ),2),0))=10,"A+",IF((ROUND(TRUNC(('TRI-1'!DU31  ),2),0))=9,"A-",IF((ROUND(TRUNC(('TRI-1'!DU31   ),2),0))=8,"B+",IF((ROUND(TRUNC(('TRI-1'!DU31 ),2),0))=7,"B-",IF((ROUND(TRUNC(('TRI-1'!DU31  ),2),0))=6,"C+",IF((ROUND(TRUNC(('TRI-1'!DU31  ),2),0))=5,"C-",IF((ROUND(TRUNC(('TRI-1'!DU31  ),2),0))=4,"D+",IF((ROUND(TRUNC(('TRI-1'!DU31 ),2),0))=3,"D-",IF((ROUND(TRUNC(('TRI-1'!DU31 ),2),0))=2,"E+",IF((ROUND(TRUNC(('TRI-1'!DU31  ),2),0))&lt;=1,"E-","")))))))))))</f>
        <v>B+</v>
      </c>
      <c r="DV31" s="51" t="str">
        <f>IF(OR('TRI-1'!DV31 ="",'TRI-1'!DV31&lt;0,'TRI-1'!DV31  &gt;10),"",IF((ROUND(TRUNC(('TRI-1'!DV31  ),2),0))=10,"A+",IF((ROUND(TRUNC(('TRI-1'!DV31  ),2),0))=9,"A-",IF((ROUND(TRUNC(('TRI-1'!DV31   ),2),0))=8,"B+",IF((ROUND(TRUNC(('TRI-1'!DV31 ),2),0))=7,"B-",IF((ROUND(TRUNC(('TRI-1'!DV31  ),2),0))=6,"C+",IF((ROUND(TRUNC(('TRI-1'!DV31  ),2),0))=5,"C-",IF((ROUND(TRUNC(('TRI-1'!DV31  ),2),0))=4,"D+",IF((ROUND(TRUNC(('TRI-1'!DV31 ),2),0))=3,"D-",IF((ROUND(TRUNC(('TRI-1'!DV31 ),2),0))=2,"E+",IF((ROUND(TRUNC(('TRI-1'!DV31  ),2),0))&lt;=1,"E-","")))))))))))</f>
        <v>B+</v>
      </c>
      <c r="DW31" s="51" t="str">
        <f>IF(OR('TRI-1'!DW31 ="",'TRI-1'!DW31&lt;0,'TRI-1'!DW31  &gt;10),"",IF((ROUND(TRUNC(('TRI-1'!DW31  ),2),0))=10,"A+",IF((ROUND(TRUNC(('TRI-1'!DW31  ),2),0))=9,"A-",IF((ROUND(TRUNC(('TRI-1'!DW31   ),2),0))=8,"B+",IF((ROUND(TRUNC(('TRI-1'!DW31 ),2),0))=7,"B-",IF((ROUND(TRUNC(('TRI-1'!DW31  ),2),0))=6,"C+",IF((ROUND(TRUNC(('TRI-1'!DW31  ),2),0))=5,"C-",IF((ROUND(TRUNC(('TRI-1'!DW31  ),2),0))=4,"D+",IF((ROUND(TRUNC(('TRI-1'!DW31 ),2),0))=3,"D-",IF((ROUND(TRUNC(('TRI-1'!DW31 ),2),0))=2,"E+",IF((ROUND(TRUNC(('TRI-1'!DW31  ),2),0))&lt;=1,"E-","")))))))))))</f>
        <v>B+</v>
      </c>
      <c r="DX31" s="51" t="str">
        <f>IF(OR('TRI-1'!DX31 ="",'TRI-1'!DX31&lt;0,'TRI-1'!DX31  &gt;10),"",IF((ROUND(TRUNC(('TRI-1'!DX31  ),2),0))=10,"A+",IF((ROUND(TRUNC(('TRI-1'!DX31  ),2),0))=9,"A-",IF((ROUND(TRUNC(('TRI-1'!DX31   ),2),0))=8,"B+",IF((ROUND(TRUNC(('TRI-1'!DX31 ),2),0))=7,"B-",IF((ROUND(TRUNC(('TRI-1'!DX31  ),2),0))=6,"C+",IF((ROUND(TRUNC(('TRI-1'!DX31  ),2),0))=5,"C-",IF((ROUND(TRUNC(('TRI-1'!DX31  ),2),0))=4,"D+",IF((ROUND(TRUNC(('TRI-1'!DX31 ),2),0))=3,"D-",IF((ROUND(TRUNC(('TRI-1'!DX31 ),2),0))=2,"E+",IF((ROUND(TRUNC(('TRI-1'!DX31  ),2),0))&lt;=1,"E-","")))))))))))</f>
        <v>B+</v>
      </c>
      <c r="DY31" s="51" t="str">
        <f>IF(OR('TRI-1'!DY31 ="",'TRI-1'!DY31&lt;0,'TRI-1'!DY31  &gt;10),"",IF((ROUND(TRUNC(('TRI-1'!DY31  ),2),0))=10,"A+",IF((ROUND(TRUNC(('TRI-1'!DY31  ),2),0))=9,"A-",IF((ROUND(TRUNC(('TRI-1'!DY31   ),2),0))=8,"B+",IF((ROUND(TRUNC(('TRI-1'!DY31 ),2),0))=7,"B-",IF((ROUND(TRUNC(('TRI-1'!DY31  ),2),0))=6,"C+",IF((ROUND(TRUNC(('TRI-1'!DY31  ),2),0))=5,"C-",IF((ROUND(TRUNC(('TRI-1'!DY31  ),2),0))=4,"D+",IF((ROUND(TRUNC(('TRI-1'!DY31 ),2),0))=3,"D-",IF((ROUND(TRUNC(('TRI-1'!DY31 ),2),0))=2,"E+",IF((ROUND(TRUNC(('TRI-1'!DY31  ),2),0))&lt;=1,"E-","")))))))))))</f>
        <v>B+</v>
      </c>
      <c r="DZ31" s="51" t="str">
        <f>IF(OR('TRI-1'!DZ31 ="",'TRI-1'!DZ31&lt;0,'TRI-1'!DZ31  &gt;10),"",IF((ROUND(TRUNC(('TRI-1'!DZ31  ),2),0))=10,"A+",IF((ROUND(TRUNC(('TRI-1'!DZ31  ),2),0))=9,"A-",IF((ROUND(TRUNC(('TRI-1'!DZ31   ),2),0))=8,"B+",IF((ROUND(TRUNC(('TRI-1'!DZ31 ),2),0))=7,"B-",IF((ROUND(TRUNC(('TRI-1'!DZ31  ),2),0))=6,"C+",IF((ROUND(TRUNC(('TRI-1'!DZ31  ),2),0))=5,"C-",IF((ROUND(TRUNC(('TRI-1'!DZ31  ),2),0))=4,"D+",IF((ROUND(TRUNC(('TRI-1'!DZ31 ),2),0))=3,"D-",IF((ROUND(TRUNC(('TRI-1'!DZ31 ),2),0))=2,"E+",IF((ROUND(TRUNC(('TRI-1'!DZ31  ),2),0))&lt;=1,"E-","")))))))))))</f>
        <v>B+</v>
      </c>
      <c r="EA31" s="51" t="str">
        <f>IF(OR('TRI-1'!EA31 ="",'TRI-1'!EA31&lt;0,'TRI-1'!EA31  &gt;10),"",IF((ROUND(TRUNC(('TRI-1'!EA31  ),2),0))=10,"A+",IF((ROUND(TRUNC(('TRI-1'!EA31  ),2),0))=9,"A-",IF((ROUND(TRUNC(('TRI-1'!EA31   ),2),0))=8,"B+",IF((ROUND(TRUNC(('TRI-1'!EA31 ),2),0))=7,"B-",IF((ROUND(TRUNC(('TRI-1'!EA31  ),2),0))=6,"C+",IF((ROUND(TRUNC(('TRI-1'!EA31  ),2),0))=5,"C-",IF((ROUND(TRUNC(('TRI-1'!EA31  ),2),0))=4,"D+",IF((ROUND(TRUNC(('TRI-1'!EA31 ),2),0))=3,"D-",IF((ROUND(TRUNC(('TRI-1'!EA31 ),2),0))=2,"E+",IF((ROUND(TRUNC(('TRI-1'!EA31  ),2),0))&lt;=1,"E-","")))))))))))</f>
        <v>B+</v>
      </c>
      <c r="EB31" s="51" t="str">
        <f>IF(OR('TRI-1'!EB31 ="",'TRI-1'!EB31&lt;0,'TRI-1'!EB31  &gt;10),"",IF((ROUND(TRUNC(('TRI-1'!EB31  ),2),0))=10,"A+",IF((ROUND(TRUNC(('TRI-1'!EB31  ),2),0))=9,"A-",IF((ROUND(TRUNC(('TRI-1'!EB31   ),2),0))=8,"B+",IF((ROUND(TRUNC(('TRI-1'!EB31 ),2),0))=7,"B-",IF((ROUND(TRUNC(('TRI-1'!EB31  ),2),0))=6,"C+",IF((ROUND(TRUNC(('TRI-1'!EB31  ),2),0))=5,"C-",IF((ROUND(TRUNC(('TRI-1'!EB31  ),2),0))=4,"D+",IF((ROUND(TRUNC(('TRI-1'!EB31 ),2),0))=3,"D-",IF((ROUND(TRUNC(('TRI-1'!EB31 ),2),0))=2,"E+",IF((ROUND(TRUNC(('TRI-1'!EB31  ),2),0))&lt;=1,"E-","")))))))))))</f>
        <v>B+</v>
      </c>
      <c r="EC31" s="51" t="str">
        <f>IF(OR('TRI-1'!EC31 ="",'TRI-1'!EC31&lt;0,'TRI-1'!EC31  &gt;10),"",IF((ROUND(TRUNC(('TRI-1'!EC31  ),2),0))=10,"A+",IF((ROUND(TRUNC(('TRI-1'!EC31  ),2),0))=9,"A-",IF((ROUND(TRUNC(('TRI-1'!EC31   ),2),0))=8,"B+",IF((ROUND(TRUNC(('TRI-1'!EC31 ),2),0))=7,"B-",IF((ROUND(TRUNC(('TRI-1'!EC31  ),2),0))=6,"C+",IF((ROUND(TRUNC(('TRI-1'!EC31  ),2),0))=5,"C-",IF((ROUND(TRUNC(('TRI-1'!EC31  ),2),0))=4,"D+",IF((ROUND(TRUNC(('TRI-1'!EC31 ),2),0))=3,"D-",IF((ROUND(TRUNC(('TRI-1'!EC31 ),2),0))=2,"E+",IF((ROUND(TRUNC(('TRI-1'!EC31  ),2),0))&lt;=1,"E-","")))))))))))</f>
        <v>B+</v>
      </c>
      <c r="ED31" s="51" t="str">
        <f>IF(OR('TRI-1'!ED31 ="",'TRI-1'!ED31&lt;0,'TRI-1'!ED31  &gt;10),"",IF((ROUND(TRUNC(('TRI-1'!ED31  ),2),0))=10,"A+",IF((ROUND(TRUNC(('TRI-1'!ED31  ),2),0))=9,"A-",IF((ROUND(TRUNC(('TRI-1'!ED31   ),2),0))=8,"B+",IF((ROUND(TRUNC(('TRI-1'!ED31 ),2),0))=7,"B-",IF((ROUND(TRUNC(('TRI-1'!ED31  ),2),0))=6,"C+",IF((ROUND(TRUNC(('TRI-1'!ED31  ),2),0))=5,"C-",IF((ROUND(TRUNC(('TRI-1'!ED31  ),2),0))=4,"D+",IF((ROUND(TRUNC(('TRI-1'!ED31 ),2),0))=3,"D-",IF((ROUND(TRUNC(('TRI-1'!ED31 ),2),0))=2,"E+",IF((ROUND(TRUNC(('TRI-1'!ED31  ),2),0))&lt;=1,"E-","")))))))))))</f>
        <v>B+</v>
      </c>
      <c r="EE31" s="51" t="str">
        <f>IF(OR('TRI-1'!EE31 ="",'TRI-1'!EE31&lt;0,'TRI-1'!EE31  &gt;10),"",IF((ROUND(TRUNC(('TRI-1'!EE31  ),2),0))=10,"A+",IF((ROUND(TRUNC(('TRI-1'!EE31  ),2),0))=9,"A-",IF((ROUND(TRUNC(('TRI-1'!EE31   ),2),0))=8,"B+",IF((ROUND(TRUNC(('TRI-1'!EE31 ),2),0))=7,"B-",IF((ROUND(TRUNC(('TRI-1'!EE31  ),2),0))=6,"C+",IF((ROUND(TRUNC(('TRI-1'!EE31  ),2),0))=5,"C-",IF((ROUND(TRUNC(('TRI-1'!EE31  ),2),0))=4,"D+",IF((ROUND(TRUNC(('TRI-1'!EE31 ),2),0))=3,"D-",IF((ROUND(TRUNC(('TRI-1'!EE31 ),2),0))=2,"E+",IF((ROUND(TRUNC(('TRI-1'!EE31  ),2),0))&lt;=1,"E-","")))))))))))</f>
        <v>B+</v>
      </c>
      <c r="EF31" s="51" t="str">
        <f>IF(OR('TRI-1'!EF31 ="",'TRI-1'!EF31&lt;0,'TRI-1'!EF31  &gt;10),"",IF((ROUND(TRUNC(('TRI-1'!EF31  ),2),0))=10,"A+",IF((ROUND(TRUNC(('TRI-1'!EF31  ),2),0))=9,"A-",IF((ROUND(TRUNC(('TRI-1'!EF31   ),2),0))=8,"B+",IF((ROUND(TRUNC(('TRI-1'!EF31 ),2),0))=7,"B-",IF((ROUND(TRUNC(('TRI-1'!EF31  ),2),0))=6,"C+",IF((ROUND(TRUNC(('TRI-1'!EF31  ),2),0))=5,"C-",IF((ROUND(TRUNC(('TRI-1'!EF31  ),2),0))=4,"D+",IF((ROUND(TRUNC(('TRI-1'!EF31 ),2),0))=3,"D-",IF((ROUND(TRUNC(('TRI-1'!EF31 ),2),0))=2,"E+",IF((ROUND(TRUNC(('TRI-1'!EF31  ),2),0))&lt;=1,"E-","")))))))))))</f>
        <v>B+</v>
      </c>
      <c r="EG31" s="51" t="str">
        <f>IF(OR('TRI-1'!EG31 ="",'TRI-1'!EG31&lt;0,'TRI-1'!EG31  &gt;10),"",IF((ROUND(TRUNC(('TRI-1'!EG31  ),2),0))=10,"A+",IF((ROUND(TRUNC(('TRI-1'!EG31  ),2),0))=9,"A-",IF((ROUND(TRUNC(('TRI-1'!EG31   ),2),0))=8,"B+",IF((ROUND(TRUNC(('TRI-1'!EG31 ),2),0))=7,"B-",IF((ROUND(TRUNC(('TRI-1'!EG31  ),2),0))=6,"C+",IF((ROUND(TRUNC(('TRI-1'!EG31  ),2),0))=5,"C-",IF((ROUND(TRUNC(('TRI-1'!EG31  ),2),0))=4,"D+",IF((ROUND(TRUNC(('TRI-1'!EG31 ),2),0))=3,"D-",IF((ROUND(TRUNC(('TRI-1'!EG31 ),2),0))=2,"E+",IF((ROUND(TRUNC(('TRI-1'!EG31  ),2),0))&lt;=1,"E-","")))))))))))</f>
        <v>B+</v>
      </c>
      <c r="EH31" s="51" t="str">
        <f>IF(OR('TRI-1'!EH31 ="",'TRI-1'!EH31&lt;0,'TRI-1'!EH31  &gt;10),"",IF((ROUND(TRUNC(('TRI-1'!EH31  ),2),0))=10,"A+",IF((ROUND(TRUNC(('TRI-1'!EH31  ),2),0))=9,"A-",IF((ROUND(TRUNC(('TRI-1'!EH31   ),2),0))=8,"B+",IF((ROUND(TRUNC(('TRI-1'!EH31 ),2),0))=7,"B-",IF((ROUND(TRUNC(('TRI-1'!EH31  ),2),0))=6,"C+",IF((ROUND(TRUNC(('TRI-1'!EH31  ),2),0))=5,"C-",IF((ROUND(TRUNC(('TRI-1'!EH31  ),2),0))=4,"D+",IF((ROUND(TRUNC(('TRI-1'!EH31 ),2),0))=3,"D-",IF((ROUND(TRUNC(('TRI-1'!EH31 ),2),0))=2,"E+",IF((ROUND(TRUNC(('TRI-1'!EH31  ),2),0))&lt;=1,"E-","")))))))))))</f>
        <v>B+</v>
      </c>
      <c r="EI31" s="51" t="str">
        <f>IF(OR('TRI-1'!EI31 ="",'TRI-1'!EI31&lt;0,'TRI-1'!EI31  &gt;10),"",IF((ROUND(TRUNC(('TRI-1'!EI31  ),2),0))=10,"A+",IF((ROUND(TRUNC(('TRI-1'!EI31  ),2),0))=9,"A-",IF((ROUND(TRUNC(('TRI-1'!EI31   ),2),0))=8,"B+",IF((ROUND(TRUNC(('TRI-1'!EI31 ),2),0))=7,"B-",IF((ROUND(TRUNC(('TRI-1'!EI31  ),2),0))=6,"C+",IF((ROUND(TRUNC(('TRI-1'!EI31  ),2),0))=5,"C-",IF((ROUND(TRUNC(('TRI-1'!EI31  ),2),0))=4,"D+",IF((ROUND(TRUNC(('TRI-1'!EI31 ),2),0))=3,"D-",IF((ROUND(TRUNC(('TRI-1'!EI31 ),2),0))=2,"E+",IF((ROUND(TRUNC(('TRI-1'!EI31  ),2),0))&lt;=1,"E-","")))))))))))</f>
        <v>B+</v>
      </c>
      <c r="EJ31" s="51" t="str">
        <f>IF(OR('TRI-1'!EJ31 ="",'TRI-1'!EJ31&lt;0,'TRI-1'!EJ31  &gt;10),"",IF((ROUND(TRUNC(('TRI-1'!EJ31  ),2),0))=10,"A+",IF((ROUND(TRUNC(('TRI-1'!EJ31  ),2),0))=9,"A-",IF((ROUND(TRUNC(('TRI-1'!EJ31   ),2),0))=8,"B+",IF((ROUND(TRUNC(('TRI-1'!EJ31 ),2),0))=7,"B-",IF((ROUND(TRUNC(('TRI-1'!EJ31  ),2),0))=6,"C+",IF((ROUND(TRUNC(('TRI-1'!EJ31  ),2),0))=5,"C-",IF((ROUND(TRUNC(('TRI-1'!EJ31  ),2),0))=4,"D+",IF((ROUND(TRUNC(('TRI-1'!EJ31 ),2),0))=3,"D-",IF((ROUND(TRUNC(('TRI-1'!EJ31 ),2),0))=2,"E+",IF((ROUND(TRUNC(('TRI-1'!EJ31  ),2),0))&lt;=1,"E-","")))))))))))</f>
        <v>B+</v>
      </c>
      <c r="EK31" s="51" t="str">
        <f>IF(OR('TRI-1'!EK31 ="",'TRI-1'!EK31&lt;0,'TRI-1'!EK31  &gt;10),"",IF((ROUND(TRUNC(('TRI-1'!EK31  ),2),0))=10,"A+",IF((ROUND(TRUNC(('TRI-1'!EK31  ),2),0))=9,"A-",IF((ROUND(TRUNC(('TRI-1'!EK31   ),2),0))=8,"B+",IF((ROUND(TRUNC(('TRI-1'!EK31 ),2),0))=7,"B-",IF((ROUND(TRUNC(('TRI-1'!EK31  ),2),0))=6,"C+",IF((ROUND(TRUNC(('TRI-1'!EK31  ),2),0))=5,"C-",IF((ROUND(TRUNC(('TRI-1'!EK31  ),2),0))=4,"D+",IF((ROUND(TRUNC(('TRI-1'!EK31 ),2),0))=3,"D-",IF((ROUND(TRUNC(('TRI-1'!EK31 ),2),0))=2,"E+",IF((ROUND(TRUNC(('TRI-1'!EK31  ),2),0))&lt;=1,"E-","")))))))))))</f>
        <v>B+</v>
      </c>
      <c r="EL31" s="51" t="str">
        <f>IF(OR('TRI-1'!EL31 ="",'TRI-1'!EL31&lt;0,'TRI-1'!EL31  &gt;10),"",IF((ROUND(TRUNC(('TRI-1'!EL31  ),2),0))=10,"A+",IF((ROUND(TRUNC(('TRI-1'!EL31  ),2),0))=9,"A-",IF((ROUND(TRUNC(('TRI-1'!EL31   ),2),0))=8,"B+",IF((ROUND(TRUNC(('TRI-1'!EL31 ),2),0))=7,"B-",IF((ROUND(TRUNC(('TRI-1'!EL31  ),2),0))=6,"C+",IF((ROUND(TRUNC(('TRI-1'!EL31  ),2),0))=5,"C-",IF((ROUND(TRUNC(('TRI-1'!EL31  ),2),0))=4,"D+",IF((ROUND(TRUNC(('TRI-1'!EL31 ),2),0))=3,"D-",IF((ROUND(TRUNC(('TRI-1'!EL31 ),2),0))=2,"E+",IF((ROUND(TRUNC(('TRI-1'!EL31  ),2),0))&lt;=1,"E-","")))))))))))</f>
        <v>B+</v>
      </c>
      <c r="EM31" s="51" t="str">
        <f>IF(OR('TRI-1'!EM31 ="",'TRI-1'!EM31&lt;0,'TRI-1'!EM31  &gt;10),"",IF((ROUND(TRUNC(('TRI-1'!EM31  ),2),0))=10,"A+",IF((ROUND(TRUNC(('TRI-1'!EM31  ),2),0))=9,"A-",IF((ROUND(TRUNC(('TRI-1'!EM31   ),2),0))=8,"B+",IF((ROUND(TRUNC(('TRI-1'!EM31 ),2),0))=7,"B-",IF((ROUND(TRUNC(('TRI-1'!EM31  ),2),0))=6,"C+",IF((ROUND(TRUNC(('TRI-1'!EM31  ),2),0))=5,"C-",IF((ROUND(TRUNC(('TRI-1'!EM31  ),2),0))=4,"D+",IF((ROUND(TRUNC(('TRI-1'!EM31 ),2),0))=3,"D-",IF((ROUND(TRUNC(('TRI-1'!EM31 ),2),0))=2,"E+",IF((ROUND(TRUNC(('TRI-1'!EM31  ),2),0))&lt;=1,"E-","")))))))))))</f>
        <v>B+</v>
      </c>
      <c r="EN31" s="51" t="str">
        <f>IF(OR('TRI-1'!EN31 ="",'TRI-1'!EN31&lt;0,'TRI-1'!EN31  &gt;10),"",IF((ROUND(TRUNC(('TRI-1'!EN31  ),2),0))=10,"A+",IF((ROUND(TRUNC(('TRI-1'!EN31  ),2),0))=9,"A-",IF((ROUND(TRUNC(('TRI-1'!EN31   ),2),0))=8,"B+",IF((ROUND(TRUNC(('TRI-1'!EN31 ),2),0))=7,"B-",IF((ROUND(TRUNC(('TRI-1'!EN31  ),2),0))=6,"C+",IF((ROUND(TRUNC(('TRI-1'!EN31  ),2),0))=5,"C-",IF((ROUND(TRUNC(('TRI-1'!EN31  ),2),0))=4,"D+",IF((ROUND(TRUNC(('TRI-1'!EN31 ),2),0))=3,"D-",IF((ROUND(TRUNC(('TRI-1'!EN31 ),2),0))=2,"E+",IF((ROUND(TRUNC(('TRI-1'!EN31  ),2),0))&lt;=1,"E-","")))))))))))</f>
        <v>B+</v>
      </c>
      <c r="EO31" s="51" t="str">
        <f>IF(OR('TRI-1'!EO31 ="",'TRI-1'!EO31&lt;0,'TRI-1'!EO31  &gt;10),"",IF((ROUND(TRUNC(('TRI-1'!EO31  ),2),0))=10,"A+",IF((ROUND(TRUNC(('TRI-1'!EO31  ),2),0))=9,"A-",IF((ROUND(TRUNC(('TRI-1'!EO31   ),2),0))=8,"B+",IF((ROUND(TRUNC(('TRI-1'!EO31 ),2),0))=7,"B-",IF((ROUND(TRUNC(('TRI-1'!EO31  ),2),0))=6,"C+",IF((ROUND(TRUNC(('TRI-1'!EO31  ),2),0))=5,"C-",IF((ROUND(TRUNC(('TRI-1'!EO31  ),2),0))=4,"D+",IF((ROUND(TRUNC(('TRI-1'!EO31 ),2),0))=3,"D-",IF((ROUND(TRUNC(('TRI-1'!EO31 ),2),0))=2,"E+",IF((ROUND(TRUNC(('TRI-1'!EO31  ),2),0))&lt;=1,"E-","")))))))))))</f>
        <v>B+</v>
      </c>
      <c r="EP31" s="51" t="str">
        <f>IF(OR('TRI-1'!EP31 ="",'TRI-1'!EP31&lt;0,'TRI-1'!EP31  &gt;10),"",IF((ROUND(TRUNC(('TRI-1'!EP31  ),2),0))=10,"A+",IF((ROUND(TRUNC(('TRI-1'!EP31  ),2),0))=9,"A-",IF((ROUND(TRUNC(('TRI-1'!EP31   ),2),0))=8,"B+",IF((ROUND(TRUNC(('TRI-1'!EP31 ),2),0))=7,"B-",IF((ROUND(TRUNC(('TRI-1'!EP31  ),2),0))=6,"C+",IF((ROUND(TRUNC(('TRI-1'!EP31  ),2),0))=5,"C-",IF((ROUND(TRUNC(('TRI-1'!EP31  ),2),0))=4,"D+",IF((ROUND(TRUNC(('TRI-1'!EP31 ),2),0))=3,"D-",IF((ROUND(TRUNC(('TRI-1'!EP31 ),2),0))=2,"E+",IF((ROUND(TRUNC(('TRI-1'!EP31  ),2),0))&lt;=1,"E-","")))))))))))</f>
        <v>B+</v>
      </c>
      <c r="EQ31" s="51" t="str">
        <f>IF(OR('TRI-1'!EQ31 ="",'TRI-1'!EQ31&lt;0,'TRI-1'!EQ31  &gt;10),"",IF((ROUND(TRUNC(('TRI-1'!EQ31  ),2),0))=10,"A+",IF((ROUND(TRUNC(('TRI-1'!EQ31  ),2),0))=9,"A-",IF((ROUND(TRUNC(('TRI-1'!EQ31   ),2),0))=8,"B+",IF((ROUND(TRUNC(('TRI-1'!EQ31 ),2),0))=7,"B-",IF((ROUND(TRUNC(('TRI-1'!EQ31  ),2),0))=6,"C+",IF((ROUND(TRUNC(('TRI-1'!EQ31  ),2),0))=5,"C-",IF((ROUND(TRUNC(('TRI-1'!EQ31  ),2),0))=4,"D+",IF((ROUND(TRUNC(('TRI-1'!EQ31 ),2),0))=3,"D-",IF((ROUND(TRUNC(('TRI-1'!EQ31 ),2),0))=2,"E+",IF((ROUND(TRUNC(('TRI-1'!EQ31  ),2),0))&lt;=1,"E-","")))))))))))</f>
        <v>B+</v>
      </c>
      <c r="ER31" s="51" t="str">
        <f>IF(OR('TRI-1'!ER31 ="",'TRI-1'!ER31&lt;0,'TRI-1'!ER31  &gt;10),"",IF((ROUND(TRUNC(('TRI-1'!ER31  ),2),0))=10,"A+",IF((ROUND(TRUNC(('TRI-1'!ER31  ),2),0))=9,"A-",IF((ROUND(TRUNC(('TRI-1'!ER31   ),2),0))=8,"B+",IF((ROUND(TRUNC(('TRI-1'!ER31 ),2),0))=7,"B-",IF((ROUND(TRUNC(('TRI-1'!ER31  ),2),0))=6,"C+",IF((ROUND(TRUNC(('TRI-1'!ER31  ),2),0))=5,"C-",IF((ROUND(TRUNC(('TRI-1'!ER31  ),2),0))=4,"D+",IF((ROUND(TRUNC(('TRI-1'!ER31 ),2),0))=3,"D-",IF((ROUND(TRUNC(('TRI-1'!ER31 ),2),0))=2,"E+",IF((ROUND(TRUNC(('TRI-1'!ER31  ),2),0))&lt;=1,"E-","")))))))))))</f>
        <v>B+</v>
      </c>
      <c r="ES31" s="51" t="str">
        <f>IF(OR('TRI-1'!ES31 ="",'TRI-1'!ES31&lt;0,'TRI-1'!ES31  &gt;10),"",IF((ROUND(TRUNC(('TRI-1'!ES31  ),2),0))=10,"A+",IF((ROUND(TRUNC(('TRI-1'!ES31  ),2),0))=9,"A-",IF((ROUND(TRUNC(('TRI-1'!ES31   ),2),0))=8,"B+",IF((ROUND(TRUNC(('TRI-1'!ES31 ),2),0))=7,"B-",IF((ROUND(TRUNC(('TRI-1'!ES31  ),2),0))=6,"C+",IF((ROUND(TRUNC(('TRI-1'!ES31  ),2),0))=5,"C-",IF((ROUND(TRUNC(('TRI-1'!ES31  ),2),0))=4,"D+",IF((ROUND(TRUNC(('TRI-1'!ES31 ),2),0))=3,"D-",IF((ROUND(TRUNC(('TRI-1'!ES31 ),2),0))=2,"E+",IF((ROUND(TRUNC(('TRI-1'!ES31  ),2),0))&lt;=1,"E-","")))))))))))</f>
        <v>B+</v>
      </c>
      <c r="ET31" s="51" t="str">
        <f>IF('TRI-1'!ET31 ="","",'TRI-1'!ET31 )</f>
        <v>F</v>
      </c>
      <c r="EU31" s="51" t="str">
        <f>IF('TRI-1'!EU31 ="","",'TRI-1'!EU31 )</f>
        <v>S</v>
      </c>
      <c r="EV31" s="51" t="str">
        <f>IF('TRI-1'!EV31 ="","",'TRI-1'!EV31 )</f>
        <v>S</v>
      </c>
      <c r="EW31" s="51" t="str">
        <f>IF('TRI-1'!EW31 ="","",'TRI-1'!EW31 )</f>
        <v>S</v>
      </c>
      <c r="EX31" s="51" t="str">
        <f>IF('TRI-1'!EX31 ="","",'TRI-1'!EX31 )</f>
        <v>S</v>
      </c>
      <c r="EY31" s="51" t="str">
        <f>IF('TRI-1'!EY31 ="","",'TRI-1'!EY31 )</f>
        <v>F</v>
      </c>
      <c r="EZ31" s="51" t="str">
        <f>IF('TRI-1'!EZ31 ="","",'TRI-1'!EZ31 )</f>
        <v>S</v>
      </c>
      <c r="FA31" s="51" t="str">
        <f>IF('TRI-1'!FA31 ="","",'TRI-1'!FA31 )</f>
        <v>F</v>
      </c>
      <c r="FB31" s="51" t="str">
        <f>IF('TRI-1'!FB31 ="","",'TRI-1'!FB31 )</f>
        <v>F</v>
      </c>
      <c r="FC31" s="51" t="str">
        <f>IF('TRI-1'!FC31 ="","",'TRI-1'!FC31 )</f>
        <v>B+</v>
      </c>
      <c r="FD31" s="51">
        <f>IF('TRI-1'!FD31 ="","",'TRI-1'!FD31 )</f>
        <v>32</v>
      </c>
      <c r="FE31" s="51" t="str">
        <f>IF('TRI-1'!FE31 ="","",'TRI-1'!FE31 )</f>
        <v>B+</v>
      </c>
      <c r="FF31" s="51" t="str">
        <f>IF('TRI-1'!FF31 ="","",'TRI-1'!FF31 )</f>
        <v/>
      </c>
      <c r="FG31" s="51" t="str">
        <f>IF('TRI-1'!FG31 ="","",'TRI-1'!FG31 )</f>
        <v/>
      </c>
      <c r="FH31" s="51">
        <f>IF('TRI-1'!FH31 ="","",'TRI-1'!FH31 )</f>
        <v>0</v>
      </c>
    </row>
    <row r="32" spans="1:164 16322:16326" ht="21" customHeight="1">
      <c r="B32" s="53">
        <v>15</v>
      </c>
      <c r="C32" s="272" t="str">
        <f>IF(NOTAS!E35&gt;"",NOTAS!E35,"")</f>
        <v>LOPEZ PALLO GRACE SAMANTHA</v>
      </c>
      <c r="D32" s="273"/>
      <c r="E32" s="273"/>
      <c r="F32" s="274"/>
      <c r="G32" s="51" t="str">
        <f>IF(OR('TRI-1'!G32 ="",'TRI-1'!G32&lt;0,'TRI-1'!G32  &gt;10),"",IF((ROUND(TRUNC(('TRI-1'!G32  ),2),0))=10,"A+",IF((ROUND(TRUNC(('TRI-1'!G32  ),2),0))=9,"A-",IF((ROUND(TRUNC(('TRI-1'!G32   ),2),0))=8,"B+",IF((ROUND(TRUNC(('TRI-1'!G32 ),2),0))=7,"B-",IF((ROUND(TRUNC(('TRI-1'!G32  ),2),0))=6,"C+",IF((ROUND(TRUNC(('TRI-1'!G32  ),2),0))=5,"C-",IF((ROUND(TRUNC(('TRI-1'!G32  ),2),0))=4,"D+",IF((ROUND(TRUNC(('TRI-1'!G32 ),2),0))=3,"D-",IF((ROUND(TRUNC(('TRI-1'!G32 ),2),0))=2,"E+",IF((ROUND(TRUNC(('TRI-1'!G32  ),2),0))&lt;=1,"E-","")))))))))))</f>
        <v>A-</v>
      </c>
      <c r="H32" s="51" t="str">
        <f>IF(OR('TRI-1'!H32 ="",'TRI-1'!H32&lt;0,'TRI-1'!H32  &gt;10),"",IF((ROUND(TRUNC(('TRI-1'!H32  ),2),0))=10,"A+",IF((ROUND(TRUNC(('TRI-1'!H32  ),2),0))=9,"A-",IF((ROUND(TRUNC(('TRI-1'!H32   ),2),0))=8,"B+",IF((ROUND(TRUNC(('TRI-1'!H32 ),2),0))=7,"B-",IF((ROUND(TRUNC(('TRI-1'!H32  ),2),0))=6,"C+",IF((ROUND(TRUNC(('TRI-1'!H32  ),2),0))=5,"C-",IF((ROUND(TRUNC(('TRI-1'!H32  ),2),0))=4,"D+",IF((ROUND(TRUNC(('TRI-1'!H32 ),2),0))=3,"D-",IF((ROUND(TRUNC(('TRI-1'!H32 ),2),0))=2,"E+",IF((ROUND(TRUNC(('TRI-1'!H32  ),2),0))&lt;=1,"E-","")))))))))))</f>
        <v>A+</v>
      </c>
      <c r="I32" s="51" t="str">
        <f>IF(OR('TRI-1'!I32 ="",'TRI-1'!I32&lt;0,'TRI-1'!I32  &gt;10),"",IF((ROUND(TRUNC(('TRI-1'!I32  ),2),0))=10,"A+",IF((ROUND(TRUNC(('TRI-1'!I32  ),2),0))=9,"A-",IF((ROUND(TRUNC(('TRI-1'!I32   ),2),0))=8,"B+",IF((ROUND(TRUNC(('TRI-1'!I32 ),2),0))=7,"B-",IF((ROUND(TRUNC(('TRI-1'!I32  ),2),0))=6,"C+",IF((ROUND(TRUNC(('TRI-1'!I32  ),2),0))=5,"C-",IF((ROUND(TRUNC(('TRI-1'!I32  ),2),0))=4,"D+",IF((ROUND(TRUNC(('TRI-1'!I32 ),2),0))=3,"D-",IF((ROUND(TRUNC(('TRI-1'!I32 ),2),0))=2,"E+",IF((ROUND(TRUNC(('TRI-1'!I32  ),2),0))&lt;=1,"E-","")))))))))))</f>
        <v>B-</v>
      </c>
      <c r="J32" s="51" t="str">
        <f>IF(OR('TRI-1'!J32 ="",'TRI-1'!J32&lt;0,'TRI-1'!J32  &gt;10),"",IF((ROUND(TRUNC(('TRI-1'!J32  ),2),0))=10,"A+",IF((ROUND(TRUNC(('TRI-1'!J32  ),2),0))=9,"A-",IF((ROUND(TRUNC(('TRI-1'!J32   ),2),0))=8,"B+",IF((ROUND(TRUNC(('TRI-1'!J32 ),2),0))=7,"B-",IF((ROUND(TRUNC(('TRI-1'!J32  ),2),0))=6,"C+",IF((ROUND(TRUNC(('TRI-1'!J32  ),2),0))=5,"C-",IF((ROUND(TRUNC(('TRI-1'!J32  ),2),0))=4,"D+",IF((ROUND(TRUNC(('TRI-1'!J32 ),2),0))=3,"D-",IF((ROUND(TRUNC(('TRI-1'!J32 ),2),0))=2,"E+",IF((ROUND(TRUNC(('TRI-1'!J32  ),2),0))&lt;=1,"E-","")))))))))))</f>
        <v>A+</v>
      </c>
      <c r="K32" s="51" t="str">
        <f>IF(OR('TRI-1'!K32 ="",'TRI-1'!K32&lt;0,'TRI-1'!K32  &gt;10),"",IF((ROUND(TRUNC(('TRI-1'!K32  ),2),0))=10,"A+",IF((ROUND(TRUNC(('TRI-1'!K32  ),2),0))=9,"A-",IF((ROUND(TRUNC(('TRI-1'!K32   ),2),0))=8,"B+",IF((ROUND(TRUNC(('TRI-1'!K32 ),2),0))=7,"B-",IF((ROUND(TRUNC(('TRI-1'!K32  ),2),0))=6,"C+",IF((ROUND(TRUNC(('TRI-1'!K32  ),2),0))=5,"C-",IF((ROUND(TRUNC(('TRI-1'!K32  ),2),0))=4,"D+",IF((ROUND(TRUNC(('TRI-1'!K32 ),2),0))=3,"D-",IF((ROUND(TRUNC(('TRI-1'!K32 ),2),0))=2,"E+",IF((ROUND(TRUNC(('TRI-1'!K32  ),2),0))&lt;=1,"E-","")))))))))))</f>
        <v>A+</v>
      </c>
      <c r="L32" s="51" t="str">
        <f>IF(OR('TRI-1'!L32 ="",'TRI-1'!L32&lt;0,'TRI-1'!L32  &gt;10),"",IF((ROUND(TRUNC(('TRI-1'!L32  ),2),0))=10,"A+",IF((ROUND(TRUNC(('TRI-1'!L32  ),2),0))=9,"A-",IF((ROUND(TRUNC(('TRI-1'!L32   ),2),0))=8,"B+",IF((ROUND(TRUNC(('TRI-1'!L32 ),2),0))=7,"B-",IF((ROUND(TRUNC(('TRI-1'!L32  ),2),0))=6,"C+",IF((ROUND(TRUNC(('TRI-1'!L32  ),2),0))=5,"C-",IF((ROUND(TRUNC(('TRI-1'!L32  ),2),0))=4,"D+",IF((ROUND(TRUNC(('TRI-1'!L32 ),2),0))=3,"D-",IF((ROUND(TRUNC(('TRI-1'!L32 ),2),0))=2,"E+",IF((ROUND(TRUNC(('TRI-1'!L32  ),2),0))&lt;=1,"E-","")))))))))))</f>
        <v>A+</v>
      </c>
      <c r="M32" s="51" t="str">
        <f>IF(OR('TRI-1'!M32 ="",'TRI-1'!M32&lt;0,'TRI-1'!M32  &gt;10),"",IF((ROUND(TRUNC(('TRI-1'!M32  ),2),0))=10,"A+",IF((ROUND(TRUNC(('TRI-1'!M32  ),2),0))=9,"A-",IF((ROUND(TRUNC(('TRI-1'!M32   ),2),0))=8,"B+",IF((ROUND(TRUNC(('TRI-1'!M32 ),2),0))=7,"B-",IF((ROUND(TRUNC(('TRI-1'!M32  ),2),0))=6,"C+",IF((ROUND(TRUNC(('TRI-1'!M32  ),2),0))=5,"C-",IF((ROUND(TRUNC(('TRI-1'!M32  ),2),0))=4,"D+",IF((ROUND(TRUNC(('TRI-1'!M32 ),2),0))=3,"D-",IF((ROUND(TRUNC(('TRI-1'!M32 ),2),0))=2,"E+",IF((ROUND(TRUNC(('TRI-1'!M32  ),2),0))&lt;=1,"E-","")))))))))))</f>
        <v>A+</v>
      </c>
      <c r="N32" s="51" t="str">
        <f>IF(OR('TRI-1'!N32 ="",'TRI-1'!N32&lt;0,'TRI-1'!N32  &gt;10),"",IF((ROUND(TRUNC(('TRI-1'!N32  ),2),0))=10,"A+",IF((ROUND(TRUNC(('TRI-1'!N32  ),2),0))=9,"A-",IF((ROUND(TRUNC(('TRI-1'!N32   ),2),0))=8,"B+",IF((ROUND(TRUNC(('TRI-1'!N32 ),2),0))=7,"B-",IF((ROUND(TRUNC(('TRI-1'!N32  ),2),0))=6,"C+",IF((ROUND(TRUNC(('TRI-1'!N32  ),2),0))=5,"C-",IF((ROUND(TRUNC(('TRI-1'!N32  ),2),0))=4,"D+",IF((ROUND(TRUNC(('TRI-1'!N32 ),2),0))=3,"D-",IF((ROUND(TRUNC(('TRI-1'!N32 ),2),0))=2,"E+",IF((ROUND(TRUNC(('TRI-1'!N32  ),2),0))&lt;=1,"E-","")))))))))))</f>
        <v>A+</v>
      </c>
      <c r="O32" s="51" t="str">
        <f>IF(OR('TRI-1'!O32 ="",'TRI-1'!O32&lt;0,'TRI-1'!O32  &gt;10),"",IF((ROUND(TRUNC(('TRI-1'!O32  ),2),0))=10,"A+",IF((ROUND(TRUNC(('TRI-1'!O32  ),2),0))=9,"A-",IF((ROUND(TRUNC(('TRI-1'!O32   ),2),0))=8,"B+",IF((ROUND(TRUNC(('TRI-1'!O32 ),2),0))=7,"B-",IF((ROUND(TRUNC(('TRI-1'!O32  ),2),0))=6,"C+",IF((ROUND(TRUNC(('TRI-1'!O32  ),2),0))=5,"C-",IF((ROUND(TRUNC(('TRI-1'!O32  ),2),0))=4,"D+",IF((ROUND(TRUNC(('TRI-1'!O32 ),2),0))=3,"D-",IF((ROUND(TRUNC(('TRI-1'!O32 ),2),0))=2,"E+",IF((ROUND(TRUNC(('TRI-1'!O32  ),2),0))&lt;=1,"E-","")))))))))))</f>
        <v>A+</v>
      </c>
      <c r="P32" s="51" t="str">
        <f>IF(OR('TRI-1'!P32 ="",'TRI-1'!P32&lt;0,'TRI-1'!P32  &gt;10),"",IF((ROUND(TRUNC(('TRI-1'!P32  ),2),0))=10,"A+",IF((ROUND(TRUNC(('TRI-1'!P32  ),2),0))=9,"A-",IF((ROUND(TRUNC(('TRI-1'!P32   ),2),0))=8,"B+",IF((ROUND(TRUNC(('TRI-1'!P32 ),2),0))=7,"B-",IF((ROUND(TRUNC(('TRI-1'!P32  ),2),0))=6,"C+",IF((ROUND(TRUNC(('TRI-1'!P32  ),2),0))=5,"C-",IF((ROUND(TRUNC(('TRI-1'!P32  ),2),0))=4,"D+",IF((ROUND(TRUNC(('TRI-1'!P32 ),2),0))=3,"D-",IF((ROUND(TRUNC(('TRI-1'!P32 ),2),0))=2,"E+",IF((ROUND(TRUNC(('TRI-1'!P32  ),2),0))&lt;=1,"E-","")))))))))))</f>
        <v>A+</v>
      </c>
      <c r="Q32" s="51" t="str">
        <f>IF(OR('TRI-1'!Q32 ="",'TRI-1'!Q32&lt;0,'TRI-1'!Q32  &gt;10),"",IF((ROUND(TRUNC(('TRI-1'!Q32  ),2),0))=10,"A+",IF((ROUND(TRUNC(('TRI-1'!Q32  ),2),0))=9,"A-",IF((ROUND(TRUNC(('TRI-1'!Q32   ),2),0))=8,"B+",IF((ROUND(TRUNC(('TRI-1'!Q32 ),2),0))=7,"B-",IF((ROUND(TRUNC(('TRI-1'!Q32  ),2),0))=6,"C+",IF((ROUND(TRUNC(('TRI-1'!Q32  ),2),0))=5,"C-",IF((ROUND(TRUNC(('TRI-1'!Q32  ),2),0))=4,"D+",IF((ROUND(TRUNC(('TRI-1'!Q32 ),2),0))=3,"D-",IF((ROUND(TRUNC(('TRI-1'!Q32 ),2),0))=2,"E+",IF((ROUND(TRUNC(('TRI-1'!Q32  ),2),0))&lt;=1,"E-","")))))))))))</f>
        <v>A+</v>
      </c>
      <c r="R32" s="51" t="str">
        <f>IF(OR('TRI-1'!R32 ="",'TRI-1'!R32&lt;0,'TRI-1'!R32  &gt;10),"",IF((ROUND(TRUNC(('TRI-1'!R32  ),2),0))=10,"A+",IF((ROUND(TRUNC(('TRI-1'!R32  ),2),0))=9,"A-",IF((ROUND(TRUNC(('TRI-1'!R32   ),2),0))=8,"B+",IF((ROUND(TRUNC(('TRI-1'!R32 ),2),0))=7,"B-",IF((ROUND(TRUNC(('TRI-1'!R32  ),2),0))=6,"C+",IF((ROUND(TRUNC(('TRI-1'!R32  ),2),0))=5,"C-",IF((ROUND(TRUNC(('TRI-1'!R32  ),2),0))=4,"D+",IF((ROUND(TRUNC(('TRI-1'!R32 ),2),0))=3,"D-",IF((ROUND(TRUNC(('TRI-1'!R32 ),2),0))=2,"E+",IF((ROUND(TRUNC(('TRI-1'!R32  ),2),0))&lt;=1,"E-","")))))))))))</f>
        <v>A+</v>
      </c>
      <c r="S32" s="51" t="str">
        <f>IF(OR('TRI-1'!S32 ="",'TRI-1'!S32&lt;0,'TRI-1'!S32  &gt;10),"",IF((ROUND(TRUNC(('TRI-1'!S32  ),2),0))=10,"A+",IF((ROUND(TRUNC(('TRI-1'!S32  ),2),0))=9,"A-",IF((ROUND(TRUNC(('TRI-1'!S32   ),2),0))=8,"B+",IF((ROUND(TRUNC(('TRI-1'!S32 ),2),0))=7,"B-",IF((ROUND(TRUNC(('TRI-1'!S32  ),2),0))=6,"C+",IF((ROUND(TRUNC(('TRI-1'!S32  ),2),0))=5,"C-",IF((ROUND(TRUNC(('TRI-1'!S32  ),2),0))=4,"D+",IF((ROUND(TRUNC(('TRI-1'!S32 ),2),0))=3,"D-",IF((ROUND(TRUNC(('TRI-1'!S32 ),2),0))=2,"E+",IF((ROUND(TRUNC(('TRI-1'!S32  ),2),0))&lt;=1,"E-","")))))))))))</f>
        <v>B+</v>
      </c>
      <c r="T32" s="51" t="str">
        <f>IF(OR('TRI-1'!T32 ="",'TRI-1'!T32&lt;0,'TRI-1'!T32  &gt;10),"",IF((ROUND(TRUNC(('TRI-1'!T32  ),2),0))=10,"A+",IF((ROUND(TRUNC(('TRI-1'!T32  ),2),0))=9,"A-",IF((ROUND(TRUNC(('TRI-1'!T32   ),2),0))=8,"B+",IF((ROUND(TRUNC(('TRI-1'!T32 ),2),0))=7,"B-",IF((ROUND(TRUNC(('TRI-1'!T32  ),2),0))=6,"C+",IF((ROUND(TRUNC(('TRI-1'!T32  ),2),0))=5,"C-",IF((ROUND(TRUNC(('TRI-1'!T32  ),2),0))=4,"D+",IF((ROUND(TRUNC(('TRI-1'!T32 ),2),0))=3,"D-",IF((ROUND(TRUNC(('TRI-1'!T32 ),2),0))=2,"E+",IF((ROUND(TRUNC(('TRI-1'!T32  ),2),0))&lt;=1,"E-","")))))))))))</f>
        <v>A+</v>
      </c>
      <c r="U32" s="51" t="str">
        <f>IF(OR('TRI-1'!U32 ="",'TRI-1'!U32&lt;0,'TRI-1'!U32  &gt;10),"",IF((ROUND(TRUNC(('TRI-1'!U32  ),2),0))=10,"A+",IF((ROUND(TRUNC(('TRI-1'!U32  ),2),0))=9,"A-",IF((ROUND(TRUNC(('TRI-1'!U32   ),2),0))=8,"B+",IF((ROUND(TRUNC(('TRI-1'!U32 ),2),0))=7,"B-",IF((ROUND(TRUNC(('TRI-1'!U32  ),2),0))=6,"C+",IF((ROUND(TRUNC(('TRI-1'!U32  ),2),0))=5,"C-",IF((ROUND(TRUNC(('TRI-1'!U32  ),2),0))=4,"D+",IF((ROUND(TRUNC(('TRI-1'!U32 ),2),0))=3,"D-",IF((ROUND(TRUNC(('TRI-1'!U32 ),2),0))=2,"E+",IF((ROUND(TRUNC(('TRI-1'!U32  ),2),0))&lt;=1,"E-","")))))))))))</f>
        <v>A+</v>
      </c>
      <c r="V32" s="51" t="str">
        <f>IF(OR('TRI-1'!V32 ="",'TRI-1'!V32&lt;0,'TRI-1'!V32  &gt;10),"",IF((ROUND(TRUNC(('TRI-1'!V32  ),2),0))=10,"A+",IF((ROUND(TRUNC(('TRI-1'!V32  ),2),0))=9,"A-",IF((ROUND(TRUNC(('TRI-1'!V32   ),2),0))=8,"B+",IF((ROUND(TRUNC(('TRI-1'!V32 ),2),0))=7,"B-",IF((ROUND(TRUNC(('TRI-1'!V32  ),2),0))=6,"C+",IF((ROUND(TRUNC(('TRI-1'!V32  ),2),0))=5,"C-",IF((ROUND(TRUNC(('TRI-1'!V32  ),2),0))=4,"D+",IF((ROUND(TRUNC(('TRI-1'!V32 ),2),0))=3,"D-",IF((ROUND(TRUNC(('TRI-1'!V32 ),2),0))=2,"E+",IF((ROUND(TRUNC(('TRI-1'!V32  ),2),0))&lt;=1,"E-","")))))))))))</f>
        <v>A+</v>
      </c>
      <c r="W32" s="51" t="str">
        <f>IF(OR('TRI-1'!W32 ="",'TRI-1'!W32&lt;0,'TRI-1'!W32  &gt;10),"",IF((ROUND(TRUNC(('TRI-1'!W32  ),2),0))=10,"A+",IF((ROUND(TRUNC(('TRI-1'!W32  ),2),0))=9,"A-",IF((ROUND(TRUNC(('TRI-1'!W32   ),2),0))=8,"B+",IF((ROUND(TRUNC(('TRI-1'!W32 ),2),0))=7,"B-",IF((ROUND(TRUNC(('TRI-1'!W32  ),2),0))=6,"C+",IF((ROUND(TRUNC(('TRI-1'!W32  ),2),0))=5,"C-",IF((ROUND(TRUNC(('TRI-1'!W32  ),2),0))=4,"D+",IF((ROUND(TRUNC(('TRI-1'!W32 ),2),0))=3,"D-",IF((ROUND(TRUNC(('TRI-1'!W32 ),2),0))=2,"E+",IF((ROUND(TRUNC(('TRI-1'!W32  ),2),0))&lt;=1,"E-","")))))))))))</f>
        <v>A+</v>
      </c>
      <c r="X32" s="51" t="str">
        <f>IF(OR('TRI-1'!X32 ="",'TRI-1'!X32&lt;0,'TRI-1'!X32  &gt;10),"",IF((ROUND(TRUNC(('TRI-1'!X32  ),2),0))=10,"A+",IF((ROUND(TRUNC(('TRI-1'!X32  ),2),0))=9,"A-",IF((ROUND(TRUNC(('TRI-1'!X32   ),2),0))=8,"B+",IF((ROUND(TRUNC(('TRI-1'!X32 ),2),0))=7,"B-",IF((ROUND(TRUNC(('TRI-1'!X32  ),2),0))=6,"C+",IF((ROUND(TRUNC(('TRI-1'!X32  ),2),0))=5,"C-",IF((ROUND(TRUNC(('TRI-1'!X32  ),2),0))=4,"D+",IF((ROUND(TRUNC(('TRI-1'!X32 ),2),0))=3,"D-",IF((ROUND(TRUNC(('TRI-1'!X32 ),2),0))=2,"E+",IF((ROUND(TRUNC(('TRI-1'!X32  ),2),0))&lt;=1,"E-","")))))))))))</f>
        <v>A+</v>
      </c>
      <c r="Y32" s="51" t="str">
        <f>IF(OR('TRI-1'!Y32 ="",'TRI-1'!Y32&lt;0,'TRI-1'!Y32  &gt;10),"",IF((ROUND(TRUNC(('TRI-1'!Y32  ),2),0))=10,"A+",IF((ROUND(TRUNC(('TRI-1'!Y32  ),2),0))=9,"A-",IF((ROUND(TRUNC(('TRI-1'!Y32   ),2),0))=8,"B+",IF((ROUND(TRUNC(('TRI-1'!Y32 ),2),0))=7,"B-",IF((ROUND(TRUNC(('TRI-1'!Y32  ),2),0))=6,"C+",IF((ROUND(TRUNC(('TRI-1'!Y32  ),2),0))=5,"C-",IF((ROUND(TRUNC(('TRI-1'!Y32  ),2),0))=4,"D+",IF((ROUND(TRUNC(('TRI-1'!Y32 ),2),0))=3,"D-",IF((ROUND(TRUNC(('TRI-1'!Y32 ),2),0))=2,"E+",IF((ROUND(TRUNC(('TRI-1'!Y32  ),2),0))&lt;=1,"E-","")))))))))))</f>
        <v>A+</v>
      </c>
      <c r="Z32" s="51" t="str">
        <f>IF(OR('TRI-1'!Z32 ="",'TRI-1'!Z32&lt;0,'TRI-1'!Z32  &gt;10),"",IF((ROUND(TRUNC(('TRI-1'!Z32  ),2),0))=10,"A+",IF((ROUND(TRUNC(('TRI-1'!Z32  ),2),0))=9,"A-",IF((ROUND(TRUNC(('TRI-1'!Z32   ),2),0))=8,"B+",IF((ROUND(TRUNC(('TRI-1'!Z32 ),2),0))=7,"B-",IF((ROUND(TRUNC(('TRI-1'!Z32  ),2),0))=6,"C+",IF((ROUND(TRUNC(('TRI-1'!Z32  ),2),0))=5,"C-",IF((ROUND(TRUNC(('TRI-1'!Z32  ),2),0))=4,"D+",IF((ROUND(TRUNC(('TRI-1'!Z32 ),2),0))=3,"D-",IF((ROUND(TRUNC(('TRI-1'!Z32 ),2),0))=2,"E+",IF((ROUND(TRUNC(('TRI-1'!Z32  ),2),0))&lt;=1,"E-","")))))))))))</f>
        <v>A+</v>
      </c>
      <c r="AA32" s="51" t="str">
        <f>IF(OR('TRI-1'!AA32 ="",'TRI-1'!AA32&lt;0,'TRI-1'!AA32  &gt;10),"",IF((ROUND(TRUNC(('TRI-1'!AA32  ),2),0))=10,"A+",IF((ROUND(TRUNC(('TRI-1'!AA32  ),2),0))=9,"A-",IF((ROUND(TRUNC(('TRI-1'!AA32   ),2),0))=8,"B+",IF((ROUND(TRUNC(('TRI-1'!AA32 ),2),0))=7,"B-",IF((ROUND(TRUNC(('TRI-1'!AA32  ),2),0))=6,"C+",IF((ROUND(TRUNC(('TRI-1'!AA32  ),2),0))=5,"C-",IF((ROUND(TRUNC(('TRI-1'!AA32  ),2),0))=4,"D+",IF((ROUND(TRUNC(('TRI-1'!AA32 ),2),0))=3,"D-",IF((ROUND(TRUNC(('TRI-1'!AA32 ),2),0))=2,"E+",IF((ROUND(TRUNC(('TRI-1'!AA32  ),2),0))&lt;=1,"E-","")))))))))))</f>
        <v>A+</v>
      </c>
      <c r="AB32" s="51" t="str">
        <f>IF(OR('TRI-1'!AB32 ="",'TRI-1'!AB32&lt;0,'TRI-1'!AB32  &gt;10),"",IF((ROUND(TRUNC(('TRI-1'!AB32  ),2),0))=10,"A+",IF((ROUND(TRUNC(('TRI-1'!AB32  ),2),0))=9,"A-",IF((ROUND(TRUNC(('TRI-1'!AB32   ),2),0))=8,"B+",IF((ROUND(TRUNC(('TRI-1'!AB32 ),2),0))=7,"B-",IF((ROUND(TRUNC(('TRI-1'!AB32  ),2),0))=6,"C+",IF((ROUND(TRUNC(('TRI-1'!AB32  ),2),0))=5,"C-",IF((ROUND(TRUNC(('TRI-1'!AB32  ),2),0))=4,"D+",IF((ROUND(TRUNC(('TRI-1'!AB32 ),2),0))=3,"D-",IF((ROUND(TRUNC(('TRI-1'!AB32 ),2),0))=2,"E+",IF((ROUND(TRUNC(('TRI-1'!AB32  ),2),0))&lt;=1,"E-","")))))))))))</f>
        <v>A+</v>
      </c>
      <c r="AC32" s="51" t="str">
        <f>IF(OR('TRI-1'!AC32 ="",'TRI-1'!AC32&lt;0,'TRI-1'!AC32  &gt;10),"",IF((ROUND(TRUNC(('TRI-1'!AC32  ),2),0))=10,"A+",IF((ROUND(TRUNC(('TRI-1'!AC32  ),2),0))=9,"A-",IF((ROUND(TRUNC(('TRI-1'!AC32   ),2),0))=8,"B+",IF((ROUND(TRUNC(('TRI-1'!AC32 ),2),0))=7,"B-",IF((ROUND(TRUNC(('TRI-1'!AC32  ),2),0))=6,"C+",IF((ROUND(TRUNC(('TRI-1'!AC32  ),2),0))=5,"C-",IF((ROUND(TRUNC(('TRI-1'!AC32  ),2),0))=4,"D+",IF((ROUND(TRUNC(('TRI-1'!AC32 ),2),0))=3,"D-",IF((ROUND(TRUNC(('TRI-1'!AC32 ),2),0))=2,"E+",IF((ROUND(TRUNC(('TRI-1'!AC32  ),2),0))&lt;=1,"E-","")))))))))))</f>
        <v>A+</v>
      </c>
      <c r="AD32" s="51" t="str">
        <f>IF(OR('TRI-1'!AD32 ="",'TRI-1'!AD32&lt;0,'TRI-1'!AD32  &gt;10),"",IF((ROUND(TRUNC(('TRI-1'!AD32  ),2),0))=10,"A+",IF((ROUND(TRUNC(('TRI-1'!AD32  ),2),0))=9,"A-",IF((ROUND(TRUNC(('TRI-1'!AD32   ),2),0))=8,"B+",IF((ROUND(TRUNC(('TRI-1'!AD32 ),2),0))=7,"B-",IF((ROUND(TRUNC(('TRI-1'!AD32  ),2),0))=6,"C+",IF((ROUND(TRUNC(('TRI-1'!AD32  ),2),0))=5,"C-",IF((ROUND(TRUNC(('TRI-1'!AD32  ),2),0))=4,"D+",IF((ROUND(TRUNC(('TRI-1'!AD32 ),2),0))=3,"D-",IF((ROUND(TRUNC(('TRI-1'!AD32 ),2),0))=2,"E+",IF((ROUND(TRUNC(('TRI-1'!AD32  ),2),0))&lt;=1,"E-","")))))))))))</f>
        <v>B+</v>
      </c>
      <c r="AE32" s="51" t="str">
        <f>IF(OR('TRI-1'!AE32 ="",'TRI-1'!AE32&lt;0,'TRI-1'!AE32  &gt;10),"",IF((ROUND(TRUNC(('TRI-1'!AE32  ),2),0))=10,"A+",IF((ROUND(TRUNC(('TRI-1'!AE32  ),2),0))=9,"A-",IF((ROUND(TRUNC(('TRI-1'!AE32   ),2),0))=8,"B+",IF((ROUND(TRUNC(('TRI-1'!AE32 ),2),0))=7,"B-",IF((ROUND(TRUNC(('TRI-1'!AE32  ),2),0))=6,"C+",IF((ROUND(TRUNC(('TRI-1'!AE32  ),2),0))=5,"C-",IF((ROUND(TRUNC(('TRI-1'!AE32  ),2),0))=4,"D+",IF((ROUND(TRUNC(('TRI-1'!AE32 ),2),0))=3,"D-",IF((ROUND(TRUNC(('TRI-1'!AE32 ),2),0))=2,"E+",IF((ROUND(TRUNC(('TRI-1'!AE32  ),2),0))&lt;=1,"E-","")))))))))))</f>
        <v>A+</v>
      </c>
      <c r="AF32" s="51" t="str">
        <f>IF(OR('TRI-1'!AF32 ="",'TRI-1'!AF32&lt;0,'TRI-1'!AF32  &gt;10),"",IF((ROUND(TRUNC(('TRI-1'!AF32  ),2),0))=10,"A+",IF((ROUND(TRUNC(('TRI-1'!AF32  ),2),0))=9,"A-",IF((ROUND(TRUNC(('TRI-1'!AF32   ),2),0))=8,"B+",IF((ROUND(TRUNC(('TRI-1'!AF32 ),2),0))=7,"B-",IF((ROUND(TRUNC(('TRI-1'!AF32  ),2),0))=6,"C+",IF((ROUND(TRUNC(('TRI-1'!AF32  ),2),0))=5,"C-",IF((ROUND(TRUNC(('TRI-1'!AF32  ),2),0))=4,"D+",IF((ROUND(TRUNC(('TRI-1'!AF32 ),2),0))=3,"D-",IF((ROUND(TRUNC(('TRI-1'!AF32 ),2),0))=2,"E+",IF((ROUND(TRUNC(('TRI-1'!AF32  ),2),0))&lt;=1,"E-","")))))))))))</f>
        <v>A+</v>
      </c>
      <c r="AG32" s="51" t="str">
        <f>IF(OR('TRI-1'!AG32 ="",'TRI-1'!AG32&lt;0,'TRI-1'!AG32  &gt;10),"",IF((ROUND(TRUNC(('TRI-1'!AG32  ),2),0))=10,"A+",IF((ROUND(TRUNC(('TRI-1'!AG32  ),2),0))=9,"A-",IF((ROUND(TRUNC(('TRI-1'!AG32   ),2),0))=8,"B+",IF((ROUND(TRUNC(('TRI-1'!AG32 ),2),0))=7,"B-",IF((ROUND(TRUNC(('TRI-1'!AG32  ),2),0))=6,"C+",IF((ROUND(TRUNC(('TRI-1'!AG32  ),2),0))=5,"C-",IF((ROUND(TRUNC(('TRI-1'!AG32  ),2),0))=4,"D+",IF((ROUND(TRUNC(('TRI-1'!AG32 ),2),0))=3,"D-",IF((ROUND(TRUNC(('TRI-1'!AG32 ),2),0))=2,"E+",IF((ROUND(TRUNC(('TRI-1'!AG32  ),2),0))&lt;=1,"E-","")))))))))))</f>
        <v>A+</v>
      </c>
      <c r="AH32" s="51" t="str">
        <f>IF(OR('TRI-1'!AH32 ="",'TRI-1'!AH32&lt;0,'TRI-1'!AH32  &gt;10),"",IF((ROUND(TRUNC(('TRI-1'!AH32  ),2),0))=10,"A+",IF((ROUND(TRUNC(('TRI-1'!AH32  ),2),0))=9,"A-",IF((ROUND(TRUNC(('TRI-1'!AH32   ),2),0))=8,"B+",IF((ROUND(TRUNC(('TRI-1'!AH32 ),2),0))=7,"B-",IF((ROUND(TRUNC(('TRI-1'!AH32  ),2),0))=6,"C+",IF((ROUND(TRUNC(('TRI-1'!AH32  ),2),0))=5,"C-",IF((ROUND(TRUNC(('TRI-1'!AH32  ),2),0))=4,"D+",IF((ROUND(TRUNC(('TRI-1'!AH32 ),2),0))=3,"D-",IF((ROUND(TRUNC(('TRI-1'!AH32 ),2),0))=2,"E+",IF((ROUND(TRUNC(('TRI-1'!AH32  ),2),0))&lt;=1,"E-","")))))))))))</f>
        <v>B+</v>
      </c>
      <c r="AI32" s="51" t="str">
        <f>IF(OR('TRI-1'!AI32 ="",'TRI-1'!AI32&lt;0,'TRI-1'!AI32  &gt;10),"",IF((ROUND(TRUNC(('TRI-1'!AI32  ),2),0))=10,"A+",IF((ROUND(TRUNC(('TRI-1'!AI32  ),2),0))=9,"A-",IF((ROUND(TRUNC(('TRI-1'!AI32   ),2),0))=8,"B+",IF((ROUND(TRUNC(('TRI-1'!AI32 ),2),0))=7,"B-",IF((ROUND(TRUNC(('TRI-1'!AI32  ),2),0))=6,"C+",IF((ROUND(TRUNC(('TRI-1'!AI32  ),2),0))=5,"C-",IF((ROUND(TRUNC(('TRI-1'!AI32  ),2),0))=4,"D+",IF((ROUND(TRUNC(('TRI-1'!AI32 ),2),0))=3,"D-",IF((ROUND(TRUNC(('TRI-1'!AI32 ),2),0))=2,"E+",IF((ROUND(TRUNC(('TRI-1'!AI32  ),2),0))&lt;=1,"E-","")))))))))))</f>
        <v>B+</v>
      </c>
      <c r="AJ32" s="51" t="str">
        <f>IF(OR('TRI-1'!AJ32 ="",'TRI-1'!AJ32&lt;0,'TRI-1'!AJ32  &gt;10),"",IF((ROUND(TRUNC(('TRI-1'!AJ32  ),2),0))=10,"A+",IF((ROUND(TRUNC(('TRI-1'!AJ32  ),2),0))=9,"A-",IF((ROUND(TRUNC(('TRI-1'!AJ32   ),2),0))=8,"B+",IF((ROUND(TRUNC(('TRI-1'!AJ32 ),2),0))=7,"B-",IF((ROUND(TRUNC(('TRI-1'!AJ32  ),2),0))=6,"C+",IF((ROUND(TRUNC(('TRI-1'!AJ32  ),2),0))=5,"C-",IF((ROUND(TRUNC(('TRI-1'!AJ32  ),2),0))=4,"D+",IF((ROUND(TRUNC(('TRI-1'!AJ32 ),2),0))=3,"D-",IF((ROUND(TRUNC(('TRI-1'!AJ32 ),2),0))=2,"E+",IF((ROUND(TRUNC(('TRI-1'!AJ32  ),2),0))&lt;=1,"E-","")))))))))))</f>
        <v>A+</v>
      </c>
      <c r="AK32" s="51" t="str">
        <f>IF(OR('TRI-1'!AK32 ="",'TRI-1'!AK32&lt;0,'TRI-1'!AK32  &gt;10),"",IF((ROUND(TRUNC(('TRI-1'!AK32  ),2),0))=10,"A+",IF((ROUND(TRUNC(('TRI-1'!AK32  ),2),0))=9,"A-",IF((ROUND(TRUNC(('TRI-1'!AK32   ),2),0))=8,"B+",IF((ROUND(TRUNC(('TRI-1'!AK32 ),2),0))=7,"B-",IF((ROUND(TRUNC(('TRI-1'!AK32  ),2),0))=6,"C+",IF((ROUND(TRUNC(('TRI-1'!AK32  ),2),0))=5,"C-",IF((ROUND(TRUNC(('TRI-1'!AK32  ),2),0))=4,"D+",IF((ROUND(TRUNC(('TRI-1'!AK32 ),2),0))=3,"D-",IF((ROUND(TRUNC(('TRI-1'!AK32 ),2),0))=2,"E+",IF((ROUND(TRUNC(('TRI-1'!AK32  ),2),0))&lt;=1,"E-","")))))))))))</f>
        <v>A+</v>
      </c>
      <c r="AL32" s="51" t="str">
        <f>IF(OR('TRI-1'!AL32 ="",'TRI-1'!AL32&lt;0,'TRI-1'!AL32  &gt;10),"",IF((ROUND(TRUNC(('TRI-1'!AL32  ),2),0))=10,"A+",IF((ROUND(TRUNC(('TRI-1'!AL32  ),2),0))=9,"A-",IF((ROUND(TRUNC(('TRI-1'!AL32   ),2),0))=8,"B+",IF((ROUND(TRUNC(('TRI-1'!AL32 ),2),0))=7,"B-",IF((ROUND(TRUNC(('TRI-1'!AL32  ),2),0))=6,"C+",IF((ROUND(TRUNC(('TRI-1'!AL32  ),2),0))=5,"C-",IF((ROUND(TRUNC(('TRI-1'!AL32  ),2),0))=4,"D+",IF((ROUND(TRUNC(('TRI-1'!AL32 ),2),0))=3,"D-",IF((ROUND(TRUNC(('TRI-1'!AL32 ),2),0))=2,"E+",IF((ROUND(TRUNC(('TRI-1'!AL32  ),2),0))&lt;=1,"E-","")))))))))))</f>
        <v>A+</v>
      </c>
      <c r="AM32" s="51" t="str">
        <f>IF(OR('TRI-1'!AM32 ="",'TRI-1'!AM32&lt;0,'TRI-1'!AM32  &gt;10),"",IF((ROUND(TRUNC(('TRI-1'!AM32  ),2),0))=10,"A+",IF((ROUND(TRUNC(('TRI-1'!AM32  ),2),0))=9,"A-",IF((ROUND(TRUNC(('TRI-1'!AM32   ),2),0))=8,"B+",IF((ROUND(TRUNC(('TRI-1'!AM32 ),2),0))=7,"B-",IF((ROUND(TRUNC(('TRI-1'!AM32  ),2),0))=6,"C+",IF((ROUND(TRUNC(('TRI-1'!AM32  ),2),0))=5,"C-",IF((ROUND(TRUNC(('TRI-1'!AM32  ),2),0))=4,"D+",IF((ROUND(TRUNC(('TRI-1'!AM32 ),2),0))=3,"D-",IF((ROUND(TRUNC(('TRI-1'!AM32 ),2),0))=2,"E+",IF((ROUND(TRUNC(('TRI-1'!AM32  ),2),0))&lt;=1,"E-","")))))))))))</f>
        <v>B-</v>
      </c>
      <c r="AN32" s="51" t="str">
        <f>IF(OR('TRI-1'!AN32 ="",'TRI-1'!AN32&lt;0,'TRI-1'!AN32  &gt;10),"",IF((ROUND(TRUNC(('TRI-1'!AN32  ),2),0))=10,"A+",IF((ROUND(TRUNC(('TRI-1'!AN32  ),2),0))=9,"A-",IF((ROUND(TRUNC(('TRI-1'!AN32   ),2),0))=8,"B+",IF((ROUND(TRUNC(('TRI-1'!AN32 ),2),0))=7,"B-",IF((ROUND(TRUNC(('TRI-1'!AN32  ),2),0))=6,"C+",IF((ROUND(TRUNC(('TRI-1'!AN32  ),2),0))=5,"C-",IF((ROUND(TRUNC(('TRI-1'!AN32  ),2),0))=4,"D+",IF((ROUND(TRUNC(('TRI-1'!AN32 ),2),0))=3,"D-",IF((ROUND(TRUNC(('TRI-1'!AN32 ),2),0))=2,"E+",IF((ROUND(TRUNC(('TRI-1'!AN32  ),2),0))&lt;=1,"E-","")))))))))))</f>
        <v>A+</v>
      </c>
      <c r="AO32" s="51" t="str">
        <f>IF(OR('TRI-1'!AO32 ="",'TRI-1'!AO32&lt;0,'TRI-1'!AO32  &gt;10),"",IF((ROUND(TRUNC(('TRI-1'!AO32  ),2),0))=10,"A+",IF((ROUND(TRUNC(('TRI-1'!AO32  ),2),0))=9,"A-",IF((ROUND(TRUNC(('TRI-1'!AO32   ),2),0))=8,"B+",IF((ROUND(TRUNC(('TRI-1'!AO32 ),2),0))=7,"B-",IF((ROUND(TRUNC(('TRI-1'!AO32  ),2),0))=6,"C+",IF((ROUND(TRUNC(('TRI-1'!AO32  ),2),0))=5,"C-",IF((ROUND(TRUNC(('TRI-1'!AO32  ),2),0))=4,"D+",IF((ROUND(TRUNC(('TRI-1'!AO32 ),2),0))=3,"D-",IF((ROUND(TRUNC(('TRI-1'!AO32 ),2),0))=2,"E+",IF((ROUND(TRUNC(('TRI-1'!AO32  ),2),0))&lt;=1,"E-","")))))))))))</f>
        <v>A-</v>
      </c>
      <c r="AP32" s="51" t="str">
        <f>IF(OR('TRI-1'!AP32 ="",'TRI-1'!AP32&lt;0,'TRI-1'!AP32  &gt;10),"",IF((ROUND(TRUNC(('TRI-1'!AP32  ),2),0))=10,"A+",IF((ROUND(TRUNC(('TRI-1'!AP32  ),2),0))=9,"A-",IF((ROUND(TRUNC(('TRI-1'!AP32   ),2),0))=8,"B+",IF((ROUND(TRUNC(('TRI-1'!AP32 ),2),0))=7,"B-",IF((ROUND(TRUNC(('TRI-1'!AP32  ),2),0))=6,"C+",IF((ROUND(TRUNC(('TRI-1'!AP32  ),2),0))=5,"C-",IF((ROUND(TRUNC(('TRI-1'!AP32  ),2),0))=4,"D+",IF((ROUND(TRUNC(('TRI-1'!AP32 ),2),0))=3,"D-",IF((ROUND(TRUNC(('TRI-1'!AP32 ),2),0))=2,"E+",IF((ROUND(TRUNC(('TRI-1'!AP32  ),2),0))&lt;=1,"E-","")))))))))))</f>
        <v>A+</v>
      </c>
      <c r="AQ32" s="51" t="str">
        <f>IF(OR('TRI-1'!AQ32 ="",'TRI-1'!AQ32&lt;0,'TRI-1'!AQ32  &gt;10),"",IF((ROUND(TRUNC(('TRI-1'!AQ32  ),2),0))=10,"A+",IF((ROUND(TRUNC(('TRI-1'!AQ32  ),2),0))=9,"A-",IF((ROUND(TRUNC(('TRI-1'!AQ32   ),2),0))=8,"B+",IF((ROUND(TRUNC(('TRI-1'!AQ32 ),2),0))=7,"B-",IF((ROUND(TRUNC(('TRI-1'!AQ32  ),2),0))=6,"C+",IF((ROUND(TRUNC(('TRI-1'!AQ32  ),2),0))=5,"C-",IF((ROUND(TRUNC(('TRI-1'!AQ32  ),2),0))=4,"D+",IF((ROUND(TRUNC(('TRI-1'!AQ32 ),2),0))=3,"D-",IF((ROUND(TRUNC(('TRI-1'!AQ32 ),2),0))=2,"E+",IF((ROUND(TRUNC(('TRI-1'!AQ32  ),2),0))&lt;=1,"E-","")))))))))))</f>
        <v>A+</v>
      </c>
      <c r="AR32" s="51" t="str">
        <f>IF(OR('TRI-1'!AR32 ="",'TRI-1'!AR32&lt;0,'TRI-1'!AR32  &gt;10),"",IF((ROUND(TRUNC(('TRI-1'!AR32  ),2),0))=10,"A+",IF((ROUND(TRUNC(('TRI-1'!AR32  ),2),0))=9,"A-",IF((ROUND(TRUNC(('TRI-1'!AR32   ),2),0))=8,"B+",IF((ROUND(TRUNC(('TRI-1'!AR32 ),2),0))=7,"B-",IF((ROUND(TRUNC(('TRI-1'!AR32  ),2),0))=6,"C+",IF((ROUND(TRUNC(('TRI-1'!AR32  ),2),0))=5,"C-",IF((ROUND(TRUNC(('TRI-1'!AR32  ),2),0))=4,"D+",IF((ROUND(TRUNC(('TRI-1'!AR32 ),2),0))=3,"D-",IF((ROUND(TRUNC(('TRI-1'!AR32 ),2),0))=2,"E+",IF((ROUND(TRUNC(('TRI-1'!AR32  ),2),0))&lt;=1,"E-","")))))))))))</f>
        <v>A+</v>
      </c>
      <c r="AS32" s="51" t="str">
        <f>IF(OR('TRI-1'!AS32 ="",'TRI-1'!AS32&lt;0,'TRI-1'!AS32  &gt;10),"",IF((ROUND(TRUNC(('TRI-1'!AS32  ),2),0))=10,"A+",IF((ROUND(TRUNC(('TRI-1'!AS32  ),2),0))=9,"A-",IF((ROUND(TRUNC(('TRI-1'!AS32   ),2),0))=8,"B+",IF((ROUND(TRUNC(('TRI-1'!AS32 ),2),0))=7,"B-",IF((ROUND(TRUNC(('TRI-1'!AS32  ),2),0))=6,"C+",IF((ROUND(TRUNC(('TRI-1'!AS32  ),2),0))=5,"C-",IF((ROUND(TRUNC(('TRI-1'!AS32  ),2),0))=4,"D+",IF((ROUND(TRUNC(('TRI-1'!AS32 ),2),0))=3,"D-",IF((ROUND(TRUNC(('TRI-1'!AS32 ),2),0))=2,"E+",IF((ROUND(TRUNC(('TRI-1'!AS32  ),2),0))&lt;=1,"E-","")))))))))))</f>
        <v>A+</v>
      </c>
      <c r="AT32" s="51" t="str">
        <f>IF(OR('TRI-1'!AT32 ="",'TRI-1'!AT32&lt;0,'TRI-1'!AT32  &gt;10),"",IF((ROUND(TRUNC(('TRI-1'!AT32  ),2),0))=10,"A+",IF((ROUND(TRUNC(('TRI-1'!AT32  ),2),0))=9,"A-",IF((ROUND(TRUNC(('TRI-1'!AT32   ),2),0))=8,"B+",IF((ROUND(TRUNC(('TRI-1'!AT32 ),2),0))=7,"B-",IF((ROUND(TRUNC(('TRI-1'!AT32  ),2),0))=6,"C+",IF((ROUND(TRUNC(('TRI-1'!AT32  ),2),0))=5,"C-",IF((ROUND(TRUNC(('TRI-1'!AT32  ),2),0))=4,"D+",IF((ROUND(TRUNC(('TRI-1'!AT32 ),2),0))=3,"D-",IF((ROUND(TRUNC(('TRI-1'!AT32 ),2),0))=2,"E+",IF((ROUND(TRUNC(('TRI-1'!AT32  ),2),0))&lt;=1,"E-","")))))))))))</f>
        <v>A+</v>
      </c>
      <c r="AU32" s="51" t="str">
        <f>IF(OR('TRI-1'!AU32 ="",'TRI-1'!AU32&lt;0,'TRI-1'!AU32  &gt;10),"",IF((ROUND(TRUNC(('TRI-1'!AU32  ),2),0))=10,"A+",IF((ROUND(TRUNC(('TRI-1'!AU32  ),2),0))=9,"A-",IF((ROUND(TRUNC(('TRI-1'!AU32   ),2),0))=8,"B+",IF((ROUND(TRUNC(('TRI-1'!AU32 ),2),0))=7,"B-",IF((ROUND(TRUNC(('TRI-1'!AU32  ),2),0))=6,"C+",IF((ROUND(TRUNC(('TRI-1'!AU32  ),2),0))=5,"C-",IF((ROUND(TRUNC(('TRI-1'!AU32  ),2),0))=4,"D+",IF((ROUND(TRUNC(('TRI-1'!AU32 ),2),0))=3,"D-",IF((ROUND(TRUNC(('TRI-1'!AU32 ),2),0))=2,"E+",IF((ROUND(TRUNC(('TRI-1'!AU32  ),2),0))&lt;=1,"E-","")))))))))))</f>
        <v>A+</v>
      </c>
      <c r="AV32" s="51" t="str">
        <f>IF(OR('TRI-1'!AV32 ="",'TRI-1'!AV32&lt;0,'TRI-1'!AV32  &gt;10),"",IF((ROUND(TRUNC(('TRI-1'!AV32  ),2),0))=10,"A+",IF((ROUND(TRUNC(('TRI-1'!AV32  ),2),0))=9,"A-",IF((ROUND(TRUNC(('TRI-1'!AV32   ),2),0))=8,"B+",IF((ROUND(TRUNC(('TRI-1'!AV32 ),2),0))=7,"B-",IF((ROUND(TRUNC(('TRI-1'!AV32  ),2),0))=6,"C+",IF((ROUND(TRUNC(('TRI-1'!AV32  ),2),0))=5,"C-",IF((ROUND(TRUNC(('TRI-1'!AV32  ),2),0))=4,"D+",IF((ROUND(TRUNC(('TRI-1'!AV32 ),2),0))=3,"D-",IF((ROUND(TRUNC(('TRI-1'!AV32 ),2),0))=2,"E+",IF((ROUND(TRUNC(('TRI-1'!AV32  ),2),0))&lt;=1,"E-","")))))))))))</f>
        <v>A+</v>
      </c>
      <c r="AW32" s="51" t="str">
        <f>IF(OR('TRI-1'!AW32 ="",'TRI-1'!AW32&lt;0,'TRI-1'!AW32  &gt;10),"",IF((ROUND(TRUNC(('TRI-1'!AW32  ),2),0))=10,"A+",IF((ROUND(TRUNC(('TRI-1'!AW32  ),2),0))=9,"A-",IF((ROUND(TRUNC(('TRI-1'!AW32   ),2),0))=8,"B+",IF((ROUND(TRUNC(('TRI-1'!AW32 ),2),0))=7,"B-",IF((ROUND(TRUNC(('TRI-1'!AW32  ),2),0))=6,"C+",IF((ROUND(TRUNC(('TRI-1'!AW32  ),2),0))=5,"C-",IF((ROUND(TRUNC(('TRI-1'!AW32  ),2),0))=4,"D+",IF((ROUND(TRUNC(('TRI-1'!AW32 ),2),0))=3,"D-",IF((ROUND(TRUNC(('TRI-1'!AW32 ),2),0))=2,"E+",IF((ROUND(TRUNC(('TRI-1'!AW32  ),2),0))&lt;=1,"E-","")))))))))))</f>
        <v>A+</v>
      </c>
      <c r="AX32" s="51" t="str">
        <f>IF(OR('TRI-1'!AX32 ="",'TRI-1'!AX32&lt;0,'TRI-1'!AX32  &gt;10),"",IF((ROUND(TRUNC(('TRI-1'!AX32  ),2),0))=10,"A+",IF((ROUND(TRUNC(('TRI-1'!AX32  ),2),0))=9,"A-",IF((ROUND(TRUNC(('TRI-1'!AX32   ),2),0))=8,"B+",IF((ROUND(TRUNC(('TRI-1'!AX32 ),2),0))=7,"B-",IF((ROUND(TRUNC(('TRI-1'!AX32  ),2),0))=6,"C+",IF((ROUND(TRUNC(('TRI-1'!AX32  ),2),0))=5,"C-",IF((ROUND(TRUNC(('TRI-1'!AX32  ),2),0))=4,"D+",IF((ROUND(TRUNC(('TRI-1'!AX32 ),2),0))=3,"D-",IF((ROUND(TRUNC(('TRI-1'!AX32 ),2),0))=2,"E+",IF((ROUND(TRUNC(('TRI-1'!AX32  ),2),0))&lt;=1,"E-","")))))))))))</f>
        <v>A+</v>
      </c>
      <c r="AY32" s="51" t="str">
        <f>IF(OR('TRI-1'!AY32 ="",'TRI-1'!AY32&lt;0,'TRI-1'!AY32  &gt;10),"",IF((ROUND(TRUNC(('TRI-1'!AY32  ),2),0))=10,"A+",IF((ROUND(TRUNC(('TRI-1'!AY32  ),2),0))=9,"A-",IF((ROUND(TRUNC(('TRI-1'!AY32   ),2),0))=8,"B+",IF((ROUND(TRUNC(('TRI-1'!AY32 ),2),0))=7,"B-",IF((ROUND(TRUNC(('TRI-1'!AY32  ),2),0))=6,"C+",IF((ROUND(TRUNC(('TRI-1'!AY32  ),2),0))=5,"C-",IF((ROUND(TRUNC(('TRI-1'!AY32  ),2),0))=4,"D+",IF((ROUND(TRUNC(('TRI-1'!AY32 ),2),0))=3,"D-",IF((ROUND(TRUNC(('TRI-1'!AY32 ),2),0))=2,"E+",IF((ROUND(TRUNC(('TRI-1'!AY32  ),2),0))&lt;=1,"E-","")))))))))))</f>
        <v>A+</v>
      </c>
      <c r="AZ32" s="51" t="str">
        <f>IF(OR('TRI-1'!AZ32 ="",'TRI-1'!AZ32&lt;0,'TRI-1'!AZ32  &gt;10),"",IF((ROUND(TRUNC(('TRI-1'!AZ32  ),2),0))=10,"A+",IF((ROUND(TRUNC(('TRI-1'!AZ32  ),2),0))=9,"A-",IF((ROUND(TRUNC(('TRI-1'!AZ32   ),2),0))=8,"B+",IF((ROUND(TRUNC(('TRI-1'!AZ32 ),2),0))=7,"B-",IF((ROUND(TRUNC(('TRI-1'!AZ32  ),2),0))=6,"C+",IF((ROUND(TRUNC(('TRI-1'!AZ32  ),2),0))=5,"C-",IF((ROUND(TRUNC(('TRI-1'!AZ32  ),2),0))=4,"D+",IF((ROUND(TRUNC(('TRI-1'!AZ32 ),2),0))=3,"D-",IF((ROUND(TRUNC(('TRI-1'!AZ32 ),2),0))=2,"E+",IF((ROUND(TRUNC(('TRI-1'!AZ32  ),2),0))&lt;=1,"E-","")))))))))))</f>
        <v>A+</v>
      </c>
      <c r="BA32" s="51" t="str">
        <f>IF(OR('TRI-1'!BA32 ="",'TRI-1'!BA32&lt;0,'TRI-1'!BA32  &gt;10),"",IF((ROUND(TRUNC(('TRI-1'!BA32  ),2),0))=10,"A+",IF((ROUND(TRUNC(('TRI-1'!BA32  ),2),0))=9,"A-",IF((ROUND(TRUNC(('TRI-1'!BA32   ),2),0))=8,"B+",IF((ROUND(TRUNC(('TRI-1'!BA32 ),2),0))=7,"B-",IF((ROUND(TRUNC(('TRI-1'!BA32  ),2),0))=6,"C+",IF((ROUND(TRUNC(('TRI-1'!BA32  ),2),0))=5,"C-",IF((ROUND(TRUNC(('TRI-1'!BA32  ),2),0))=4,"D+",IF((ROUND(TRUNC(('TRI-1'!BA32 ),2),0))=3,"D-",IF((ROUND(TRUNC(('TRI-1'!BA32 ),2),0))=2,"E+",IF((ROUND(TRUNC(('TRI-1'!BA32  ),2),0))&lt;=1,"E-","")))))))))))</f>
        <v>A+</v>
      </c>
      <c r="BB32" s="51" t="str">
        <f>IF(OR('TRI-1'!BB32 ="",'TRI-1'!BB32&lt;0,'TRI-1'!BB32  &gt;10),"",IF((ROUND(TRUNC(('TRI-1'!BB32  ),2),0))=10,"A+",IF((ROUND(TRUNC(('TRI-1'!BB32  ),2),0))=9,"A-",IF((ROUND(TRUNC(('TRI-1'!BB32   ),2),0))=8,"B+",IF((ROUND(TRUNC(('TRI-1'!BB32 ),2),0))=7,"B-",IF((ROUND(TRUNC(('TRI-1'!BB32  ),2),0))=6,"C+",IF((ROUND(TRUNC(('TRI-1'!BB32  ),2),0))=5,"C-",IF((ROUND(TRUNC(('TRI-1'!BB32  ),2),0))=4,"D+",IF((ROUND(TRUNC(('TRI-1'!BB32 ),2),0))=3,"D-",IF((ROUND(TRUNC(('TRI-1'!BB32 ),2),0))=2,"E+",IF((ROUND(TRUNC(('TRI-1'!BB32  ),2),0))&lt;=1,"E-","")))))))))))</f>
        <v>A+</v>
      </c>
      <c r="BC32" s="51" t="str">
        <f>IF(OR('TRI-1'!BC32 ="",'TRI-1'!BC32&lt;0,'TRI-1'!BC32  &gt;10),"",IF((ROUND(TRUNC(('TRI-1'!BC32  ),2),0))=10,"A+",IF((ROUND(TRUNC(('TRI-1'!BC32  ),2),0))=9,"A-",IF((ROUND(TRUNC(('TRI-1'!BC32   ),2),0))=8,"B+",IF((ROUND(TRUNC(('TRI-1'!BC32 ),2),0))=7,"B-",IF((ROUND(TRUNC(('TRI-1'!BC32  ),2),0))=6,"C+",IF((ROUND(TRUNC(('TRI-1'!BC32  ),2),0))=5,"C-",IF((ROUND(TRUNC(('TRI-1'!BC32  ),2),0))=4,"D+",IF((ROUND(TRUNC(('TRI-1'!BC32 ),2),0))=3,"D-",IF((ROUND(TRUNC(('TRI-1'!BC32 ),2),0))=2,"E+",IF((ROUND(TRUNC(('TRI-1'!BC32  ),2),0))&lt;=1,"E-","")))))))))))</f>
        <v>A+</v>
      </c>
      <c r="BD32" s="51" t="str">
        <f>IF(OR('TRI-1'!BD32 ="",'TRI-1'!BD32&lt;0,'TRI-1'!BD32  &gt;10),"",IF((ROUND(TRUNC(('TRI-1'!BD32  ),2),0))=10,"A+",IF((ROUND(TRUNC(('TRI-1'!BD32  ),2),0))=9,"A-",IF((ROUND(TRUNC(('TRI-1'!BD32   ),2),0))=8,"B+",IF((ROUND(TRUNC(('TRI-1'!BD32 ),2),0))=7,"B-",IF((ROUND(TRUNC(('TRI-1'!BD32  ),2),0))=6,"C+",IF((ROUND(TRUNC(('TRI-1'!BD32  ),2),0))=5,"C-",IF((ROUND(TRUNC(('TRI-1'!BD32  ),2),0))=4,"D+",IF((ROUND(TRUNC(('TRI-1'!BD32 ),2),0))=3,"D-",IF((ROUND(TRUNC(('TRI-1'!BD32 ),2),0))=2,"E+",IF((ROUND(TRUNC(('TRI-1'!BD32  ),2),0))&lt;=1,"E-","")))))))))))</f>
        <v>A+</v>
      </c>
      <c r="BE32" s="51" t="str">
        <f>IF(OR('TRI-1'!BE32 ="",'TRI-1'!BE32&lt;0,'TRI-1'!BE32  &gt;10),"",IF((ROUND(TRUNC(('TRI-1'!BE32  ),2),0))=10,"A+",IF((ROUND(TRUNC(('TRI-1'!BE32  ),2),0))=9,"A-",IF((ROUND(TRUNC(('TRI-1'!BE32   ),2),0))=8,"B+",IF((ROUND(TRUNC(('TRI-1'!BE32 ),2),0))=7,"B-",IF((ROUND(TRUNC(('TRI-1'!BE32  ),2),0))=6,"C+",IF((ROUND(TRUNC(('TRI-1'!BE32  ),2),0))=5,"C-",IF((ROUND(TRUNC(('TRI-1'!BE32  ),2),0))=4,"D+",IF((ROUND(TRUNC(('TRI-1'!BE32 ),2),0))=3,"D-",IF((ROUND(TRUNC(('TRI-1'!BE32 ),2),0))=2,"E+",IF((ROUND(TRUNC(('TRI-1'!BE32  ),2),0))&lt;=1,"E-","")))))))))))</f>
        <v>A+</v>
      </c>
      <c r="BF32" s="51" t="str">
        <f>IF(OR('TRI-1'!BF32 ="",'TRI-1'!BF32&lt;0,'TRI-1'!BF32  &gt;10),"",IF((ROUND(TRUNC(('TRI-1'!BF32  ),2),0))=10,"A+",IF((ROUND(TRUNC(('TRI-1'!BF32  ),2),0))=9,"A-",IF((ROUND(TRUNC(('TRI-1'!BF32   ),2),0))=8,"B+",IF((ROUND(TRUNC(('TRI-1'!BF32 ),2),0))=7,"B-",IF((ROUND(TRUNC(('TRI-1'!BF32  ),2),0))=6,"C+",IF((ROUND(TRUNC(('TRI-1'!BF32  ),2),0))=5,"C-",IF((ROUND(TRUNC(('TRI-1'!BF32  ),2),0))=4,"D+",IF((ROUND(TRUNC(('TRI-1'!BF32 ),2),0))=3,"D-",IF((ROUND(TRUNC(('TRI-1'!BF32 ),2),0))=2,"E+",IF((ROUND(TRUNC(('TRI-1'!BF32  ),2),0))&lt;=1,"E-","")))))))))))</f>
        <v>A+</v>
      </c>
      <c r="BG32" s="51" t="str">
        <f>IF(OR('TRI-1'!BG32 ="",'TRI-1'!BG32&lt;0,'TRI-1'!BG32  &gt;10),"",IF((ROUND(TRUNC(('TRI-1'!BG32  ),2),0))=10,"A+",IF((ROUND(TRUNC(('TRI-1'!BG32  ),2),0))=9,"A-",IF((ROUND(TRUNC(('TRI-1'!BG32   ),2),0))=8,"B+",IF((ROUND(TRUNC(('TRI-1'!BG32 ),2),0))=7,"B-",IF((ROUND(TRUNC(('TRI-1'!BG32  ),2),0))=6,"C+",IF((ROUND(TRUNC(('TRI-1'!BG32  ),2),0))=5,"C-",IF((ROUND(TRUNC(('TRI-1'!BG32  ),2),0))=4,"D+",IF((ROUND(TRUNC(('TRI-1'!BG32 ),2),0))=3,"D-",IF((ROUND(TRUNC(('TRI-1'!BG32 ),2),0))=2,"E+",IF((ROUND(TRUNC(('TRI-1'!BG32  ),2),0))&lt;=1,"E-","")))))))))))</f>
        <v>A+</v>
      </c>
      <c r="BH32" s="51" t="str">
        <f>IF(OR('TRI-1'!BH32 ="",'TRI-1'!BH32&lt;0,'TRI-1'!BH32  &gt;10),"",IF((ROUND(TRUNC(('TRI-1'!BH32  ),2),0))=10,"A+",IF((ROUND(TRUNC(('TRI-1'!BH32  ),2),0))=9,"A-",IF((ROUND(TRUNC(('TRI-1'!BH32   ),2),0))=8,"B+",IF((ROUND(TRUNC(('TRI-1'!BH32 ),2),0))=7,"B-",IF((ROUND(TRUNC(('TRI-1'!BH32  ),2),0))=6,"C+",IF((ROUND(TRUNC(('TRI-1'!BH32  ),2),0))=5,"C-",IF((ROUND(TRUNC(('TRI-1'!BH32  ),2),0))=4,"D+",IF((ROUND(TRUNC(('TRI-1'!BH32 ),2),0))=3,"D-",IF((ROUND(TRUNC(('TRI-1'!BH32 ),2),0))=2,"E+",IF((ROUND(TRUNC(('TRI-1'!BH32  ),2),0))&lt;=1,"E-","")))))))))))</f>
        <v>A+</v>
      </c>
      <c r="BI32" s="51" t="str">
        <f>IF(OR('TRI-1'!BI32 ="",'TRI-1'!BI32&lt;0,'TRI-1'!BI32  &gt;10),"",IF((ROUND(TRUNC(('TRI-1'!BI32  ),2),0))=10,"A+",IF((ROUND(TRUNC(('TRI-1'!BI32  ),2),0))=9,"A-",IF((ROUND(TRUNC(('TRI-1'!BI32   ),2),0))=8,"B+",IF((ROUND(TRUNC(('TRI-1'!BI32 ),2),0))=7,"B-",IF((ROUND(TRUNC(('TRI-1'!BI32  ),2),0))=6,"C+",IF((ROUND(TRUNC(('TRI-1'!BI32  ),2),0))=5,"C-",IF((ROUND(TRUNC(('TRI-1'!BI32  ),2),0))=4,"D+",IF((ROUND(TRUNC(('TRI-1'!BI32 ),2),0))=3,"D-",IF((ROUND(TRUNC(('TRI-1'!BI32 ),2),0))=2,"E+",IF((ROUND(TRUNC(('TRI-1'!BI32  ),2),0))&lt;=1,"E-","")))))))))))</f>
        <v>A+</v>
      </c>
      <c r="BJ32" s="51" t="str">
        <f>IF(OR('TRI-1'!BJ32 ="",'TRI-1'!BJ32&lt;0,'TRI-1'!BJ32  &gt;10),"",IF((ROUND(TRUNC(('TRI-1'!BJ32  ),2),0))=10,"A+",IF((ROUND(TRUNC(('TRI-1'!BJ32  ),2),0))=9,"A-",IF((ROUND(TRUNC(('TRI-1'!BJ32   ),2),0))=8,"B+",IF((ROUND(TRUNC(('TRI-1'!BJ32 ),2),0))=7,"B-",IF((ROUND(TRUNC(('TRI-1'!BJ32  ),2),0))=6,"C+",IF((ROUND(TRUNC(('TRI-1'!BJ32  ),2),0))=5,"C-",IF((ROUND(TRUNC(('TRI-1'!BJ32  ),2),0))=4,"D+",IF((ROUND(TRUNC(('TRI-1'!BJ32 ),2),0))=3,"D-",IF((ROUND(TRUNC(('TRI-1'!BJ32 ),2),0))=2,"E+",IF((ROUND(TRUNC(('TRI-1'!BJ32  ),2),0))&lt;=1,"E-","")))))))))))</f>
        <v>A+</v>
      </c>
      <c r="BK32" s="51" t="str">
        <f>IF(OR('TRI-1'!BK32 ="",'TRI-1'!BK32&lt;0,'TRI-1'!BK32  &gt;10),"",IF((ROUND(TRUNC(('TRI-1'!BK32  ),2),0))=10,"A+",IF((ROUND(TRUNC(('TRI-1'!BK32  ),2),0))=9,"A-",IF((ROUND(TRUNC(('TRI-1'!BK32   ),2),0))=8,"B+",IF((ROUND(TRUNC(('TRI-1'!BK32 ),2),0))=7,"B-",IF((ROUND(TRUNC(('TRI-1'!BK32  ),2),0))=6,"C+",IF((ROUND(TRUNC(('TRI-1'!BK32  ),2),0))=5,"C-",IF((ROUND(TRUNC(('TRI-1'!BK32  ),2),0))=4,"D+",IF((ROUND(TRUNC(('TRI-1'!BK32 ),2),0))=3,"D-",IF((ROUND(TRUNC(('TRI-1'!BK32 ),2),0))=2,"E+",IF((ROUND(TRUNC(('TRI-1'!BK32  ),2),0))&lt;=1,"E-","")))))))))))</f>
        <v>A+</v>
      </c>
      <c r="BL32" s="51" t="str">
        <f>IF(OR('TRI-1'!BL32 ="",'TRI-1'!BL32&lt;0,'TRI-1'!BL32  &gt;10),"",IF((ROUND(TRUNC(('TRI-1'!BL32  ),2),0))=10,"A+",IF((ROUND(TRUNC(('TRI-1'!BL32  ),2),0))=9,"A-",IF((ROUND(TRUNC(('TRI-1'!BL32   ),2),0))=8,"B+",IF((ROUND(TRUNC(('TRI-1'!BL32 ),2),0))=7,"B-",IF((ROUND(TRUNC(('TRI-1'!BL32  ),2),0))=6,"C+",IF((ROUND(TRUNC(('TRI-1'!BL32  ),2),0))=5,"C-",IF((ROUND(TRUNC(('TRI-1'!BL32  ),2),0))=4,"D+",IF((ROUND(TRUNC(('TRI-1'!BL32 ),2),0))=3,"D-",IF((ROUND(TRUNC(('TRI-1'!BL32 ),2),0))=2,"E+",IF((ROUND(TRUNC(('TRI-1'!BL32  ),2),0))&lt;=1,"E-","")))))))))))</f>
        <v>A+</v>
      </c>
      <c r="BM32" s="51" t="str">
        <f>IF(OR('TRI-1'!BM32 ="",'TRI-1'!BM32&lt;0,'TRI-1'!BM32  &gt;10),"",IF((ROUND(TRUNC(('TRI-1'!BM32  ),2),0))=10,"A+",IF((ROUND(TRUNC(('TRI-1'!BM32  ),2),0))=9,"A-",IF((ROUND(TRUNC(('TRI-1'!BM32   ),2),0))=8,"B+",IF((ROUND(TRUNC(('TRI-1'!BM32 ),2),0))=7,"B-",IF((ROUND(TRUNC(('TRI-1'!BM32  ),2),0))=6,"C+",IF((ROUND(TRUNC(('TRI-1'!BM32  ),2),0))=5,"C-",IF((ROUND(TRUNC(('TRI-1'!BM32  ),2),0))=4,"D+",IF((ROUND(TRUNC(('TRI-1'!BM32 ),2),0))=3,"D-",IF((ROUND(TRUNC(('TRI-1'!BM32 ),2),0))=2,"E+",IF((ROUND(TRUNC(('TRI-1'!BM32  ),2),0))&lt;=1,"E-","")))))))))))</f>
        <v>A+</v>
      </c>
      <c r="BN32" s="51" t="str">
        <f>IF(OR('TRI-1'!BN32 ="",'TRI-1'!BN32&lt;0,'TRI-1'!BN32  &gt;10),"",IF((ROUND(TRUNC(('TRI-1'!BN32  ),2),0))=10,"A+",IF((ROUND(TRUNC(('TRI-1'!BN32  ),2),0))=9,"A-",IF((ROUND(TRUNC(('TRI-1'!BN32   ),2),0))=8,"B+",IF((ROUND(TRUNC(('TRI-1'!BN32 ),2),0))=7,"B-",IF((ROUND(TRUNC(('TRI-1'!BN32  ),2),0))=6,"C+",IF((ROUND(TRUNC(('TRI-1'!BN32  ),2),0))=5,"C-",IF((ROUND(TRUNC(('TRI-1'!BN32  ),2),0))=4,"D+",IF((ROUND(TRUNC(('TRI-1'!BN32 ),2),0))=3,"D-",IF((ROUND(TRUNC(('TRI-1'!BN32 ),2),0))=2,"E+",IF((ROUND(TRUNC(('TRI-1'!BN32  ),2),0))&lt;=1,"E-","")))))))))))</f>
        <v>A+</v>
      </c>
      <c r="BO32" s="51" t="str">
        <f>IF(OR('TRI-1'!BO32 ="",'TRI-1'!BO32&lt;0,'TRI-1'!BO32  &gt;10),"",IF((ROUND(TRUNC(('TRI-1'!BO32  ),2),0))=10,"A+",IF((ROUND(TRUNC(('TRI-1'!BO32  ),2),0))=9,"A-",IF((ROUND(TRUNC(('TRI-1'!BO32   ),2),0))=8,"B+",IF((ROUND(TRUNC(('TRI-1'!BO32 ),2),0))=7,"B-",IF((ROUND(TRUNC(('TRI-1'!BO32  ),2),0))=6,"C+",IF((ROUND(TRUNC(('TRI-1'!BO32  ),2),0))=5,"C-",IF((ROUND(TRUNC(('TRI-1'!BO32  ),2),0))=4,"D+",IF((ROUND(TRUNC(('TRI-1'!BO32 ),2),0))=3,"D-",IF((ROUND(TRUNC(('TRI-1'!BO32 ),2),0))=2,"E+",IF((ROUND(TRUNC(('TRI-1'!BO32  ),2),0))&lt;=1,"E-","")))))))))))</f>
        <v>A+</v>
      </c>
      <c r="BP32" s="51" t="str">
        <f>IF(OR('TRI-1'!BP32 ="",'TRI-1'!BP32&lt;0,'TRI-1'!BP32  &gt;10),"",IF((ROUND(TRUNC(('TRI-1'!BP32  ),2),0))=10,"A+",IF((ROUND(TRUNC(('TRI-1'!BP32  ),2),0))=9,"A-",IF((ROUND(TRUNC(('TRI-1'!BP32   ),2),0))=8,"B+",IF((ROUND(TRUNC(('TRI-1'!BP32 ),2),0))=7,"B-",IF((ROUND(TRUNC(('TRI-1'!BP32  ),2),0))=6,"C+",IF((ROUND(TRUNC(('TRI-1'!BP32  ),2),0))=5,"C-",IF((ROUND(TRUNC(('TRI-1'!BP32  ),2),0))=4,"D+",IF((ROUND(TRUNC(('TRI-1'!BP32 ),2),0))=3,"D-",IF((ROUND(TRUNC(('TRI-1'!BP32 ),2),0))=2,"E+",IF((ROUND(TRUNC(('TRI-1'!BP32  ),2),0))&lt;=1,"E-","")))))))))))</f>
        <v>A+</v>
      </c>
      <c r="BQ32" s="51" t="str">
        <f>IF(OR('TRI-1'!BQ32 ="",'TRI-1'!BQ32&lt;0,'TRI-1'!BQ32  &gt;10),"",IF((ROUND(TRUNC(('TRI-1'!BQ32  ),2),0))=10,"A+",IF((ROUND(TRUNC(('TRI-1'!BQ32  ),2),0))=9,"A-",IF((ROUND(TRUNC(('TRI-1'!BQ32   ),2),0))=8,"B+",IF((ROUND(TRUNC(('TRI-1'!BQ32 ),2),0))=7,"B-",IF((ROUND(TRUNC(('TRI-1'!BQ32  ),2),0))=6,"C+",IF((ROUND(TRUNC(('TRI-1'!BQ32  ),2),0))=5,"C-",IF((ROUND(TRUNC(('TRI-1'!BQ32  ),2),0))=4,"D+",IF((ROUND(TRUNC(('TRI-1'!BQ32 ),2),0))=3,"D-",IF((ROUND(TRUNC(('TRI-1'!BQ32 ),2),0))=2,"E+",IF((ROUND(TRUNC(('TRI-1'!BQ32  ),2),0))&lt;=1,"E-","")))))))))))</f>
        <v>A+</v>
      </c>
      <c r="BR32" s="51" t="str">
        <f>IF(OR('TRI-1'!BR32 ="",'TRI-1'!BR32&lt;0,'TRI-1'!BR32  &gt;10),"",IF((ROUND(TRUNC(('TRI-1'!BR32  ),2),0))=10,"A+",IF((ROUND(TRUNC(('TRI-1'!BR32  ),2),0))=9,"A-",IF((ROUND(TRUNC(('TRI-1'!BR32   ),2),0))=8,"B+",IF((ROUND(TRUNC(('TRI-1'!BR32 ),2),0))=7,"B-",IF((ROUND(TRUNC(('TRI-1'!BR32  ),2),0))=6,"C+",IF((ROUND(TRUNC(('TRI-1'!BR32  ),2),0))=5,"C-",IF((ROUND(TRUNC(('TRI-1'!BR32  ),2),0))=4,"D+",IF((ROUND(TRUNC(('TRI-1'!BR32 ),2),0))=3,"D-",IF((ROUND(TRUNC(('TRI-1'!BR32 ),2),0))=2,"E+",IF((ROUND(TRUNC(('TRI-1'!BR32  ),2),0))&lt;=1,"E-","")))))))))))</f>
        <v>A+</v>
      </c>
      <c r="BS32" s="51" t="str">
        <f>IF(OR('TRI-1'!BS32 ="",'TRI-1'!BS32&lt;0,'TRI-1'!BS32  &gt;10),"",IF((ROUND(TRUNC(('TRI-1'!BS32  ),2),0))=10,"A+",IF((ROUND(TRUNC(('TRI-1'!BS32  ),2),0))=9,"A-",IF((ROUND(TRUNC(('TRI-1'!BS32   ),2),0))=8,"B+",IF((ROUND(TRUNC(('TRI-1'!BS32 ),2),0))=7,"B-",IF((ROUND(TRUNC(('TRI-1'!BS32  ),2),0))=6,"C+",IF((ROUND(TRUNC(('TRI-1'!BS32  ),2),0))=5,"C-",IF((ROUND(TRUNC(('TRI-1'!BS32  ),2),0))=4,"D+",IF((ROUND(TRUNC(('TRI-1'!BS32 ),2),0))=3,"D-",IF((ROUND(TRUNC(('TRI-1'!BS32 ),2),0))=2,"E+",IF((ROUND(TRUNC(('TRI-1'!BS32  ),2),0))&lt;=1,"E-","")))))))))))</f>
        <v>A+</v>
      </c>
      <c r="BT32" s="51" t="str">
        <f>IF(OR('TRI-1'!BT32 ="",'TRI-1'!BT32&lt;0,'TRI-1'!BT32  &gt;10),"",IF((ROUND(TRUNC(('TRI-1'!BT32  ),2),0))=10,"A+",IF((ROUND(TRUNC(('TRI-1'!BT32  ),2),0))=9,"A-",IF((ROUND(TRUNC(('TRI-1'!BT32   ),2),0))=8,"B+",IF((ROUND(TRUNC(('TRI-1'!BT32 ),2),0))=7,"B-",IF((ROUND(TRUNC(('TRI-1'!BT32  ),2),0))=6,"C+",IF((ROUND(TRUNC(('TRI-1'!BT32  ),2),0))=5,"C-",IF((ROUND(TRUNC(('TRI-1'!BT32  ),2),0))=4,"D+",IF((ROUND(TRUNC(('TRI-1'!BT32 ),2),0))=3,"D-",IF((ROUND(TRUNC(('TRI-1'!BT32 ),2),0))=2,"E+",IF((ROUND(TRUNC(('TRI-1'!BT32  ),2),0))&lt;=1,"E-","")))))))))))</f>
        <v>A+</v>
      </c>
      <c r="BU32" s="51" t="str">
        <f>IF(OR('TRI-1'!BU32 ="",'TRI-1'!BU32&lt;0,'TRI-1'!BU32  &gt;10),"",IF((ROUND(TRUNC(('TRI-1'!BU32  ),2),0))=10,"A+",IF((ROUND(TRUNC(('TRI-1'!BU32  ),2),0))=9,"A-",IF((ROUND(TRUNC(('TRI-1'!BU32   ),2),0))=8,"B+",IF((ROUND(TRUNC(('TRI-1'!BU32 ),2),0))=7,"B-",IF((ROUND(TRUNC(('TRI-1'!BU32  ),2),0))=6,"C+",IF((ROUND(TRUNC(('TRI-1'!BU32  ),2),0))=5,"C-",IF((ROUND(TRUNC(('TRI-1'!BU32  ),2),0))=4,"D+",IF((ROUND(TRUNC(('TRI-1'!BU32 ),2),0))=3,"D-",IF((ROUND(TRUNC(('TRI-1'!BU32 ),2),0))=2,"E+",IF((ROUND(TRUNC(('TRI-1'!BU32  ),2),0))&lt;=1,"E-","")))))))))))</f>
        <v>A+</v>
      </c>
      <c r="BV32" s="51" t="str">
        <f>IF(OR('TRI-1'!BV32 ="",'TRI-1'!BV32&lt;0,'TRI-1'!BV32  &gt;10),"",IF((ROUND(TRUNC(('TRI-1'!BV32  ),2),0))=10,"A+",IF((ROUND(TRUNC(('TRI-1'!BV32  ),2),0))=9,"A-",IF((ROUND(TRUNC(('TRI-1'!BV32   ),2),0))=8,"B+",IF((ROUND(TRUNC(('TRI-1'!BV32 ),2),0))=7,"B-",IF((ROUND(TRUNC(('TRI-1'!BV32  ),2),0))=6,"C+",IF((ROUND(TRUNC(('TRI-1'!BV32  ),2),0))=5,"C-",IF((ROUND(TRUNC(('TRI-1'!BV32  ),2),0))=4,"D+",IF((ROUND(TRUNC(('TRI-1'!BV32 ),2),0))=3,"D-",IF((ROUND(TRUNC(('TRI-1'!BV32 ),2),0))=2,"E+",IF((ROUND(TRUNC(('TRI-1'!BV32  ),2),0))&lt;=1,"E-","")))))))))))</f>
        <v>A+</v>
      </c>
      <c r="BW32" s="51" t="str">
        <f>IF(OR('TRI-1'!BW32 ="",'TRI-1'!BW32&lt;0,'TRI-1'!BW32  &gt;10),"",IF((ROUND(TRUNC(('TRI-1'!BW32  ),2),0))=10,"A+",IF((ROUND(TRUNC(('TRI-1'!BW32  ),2),0))=9,"A-",IF((ROUND(TRUNC(('TRI-1'!BW32   ),2),0))=8,"B+",IF((ROUND(TRUNC(('TRI-1'!BW32 ),2),0))=7,"B-",IF((ROUND(TRUNC(('TRI-1'!BW32  ),2),0))=6,"C+",IF((ROUND(TRUNC(('TRI-1'!BW32  ),2),0))=5,"C-",IF((ROUND(TRUNC(('TRI-1'!BW32  ),2),0))=4,"D+",IF((ROUND(TRUNC(('TRI-1'!BW32 ),2),0))=3,"D-",IF((ROUND(TRUNC(('TRI-1'!BW32 ),2),0))=2,"E+",IF((ROUND(TRUNC(('TRI-1'!BW32  ),2),0))&lt;=1,"E-","")))))))))))</f>
        <v>A+</v>
      </c>
      <c r="BX32" s="51" t="str">
        <f>IF(OR('TRI-1'!BX32 ="",'TRI-1'!BX32&lt;0,'TRI-1'!BX32  &gt;10),"",IF((ROUND(TRUNC(('TRI-1'!BX32  ),2),0))=10,"A+",IF((ROUND(TRUNC(('TRI-1'!BX32  ),2),0))=9,"A-",IF((ROUND(TRUNC(('TRI-1'!BX32   ),2),0))=8,"B+",IF((ROUND(TRUNC(('TRI-1'!BX32 ),2),0))=7,"B-",IF((ROUND(TRUNC(('TRI-1'!BX32  ),2),0))=6,"C+",IF((ROUND(TRUNC(('TRI-1'!BX32  ),2),0))=5,"C-",IF((ROUND(TRUNC(('TRI-1'!BX32  ),2),0))=4,"D+",IF((ROUND(TRUNC(('TRI-1'!BX32 ),2),0))=3,"D-",IF((ROUND(TRUNC(('TRI-1'!BX32 ),2),0))=2,"E+",IF((ROUND(TRUNC(('TRI-1'!BX32  ),2),0))&lt;=1,"E-","")))))))))))</f>
        <v>A+</v>
      </c>
      <c r="BY32" s="51" t="str">
        <f>IF(OR('TRI-1'!BY32 ="",'TRI-1'!BY32&lt;0,'TRI-1'!BY32  &gt;10),"",IF((ROUND(TRUNC(('TRI-1'!BY32  ),2),0))=10,"A+",IF((ROUND(TRUNC(('TRI-1'!BY32  ),2),0))=9,"A-",IF((ROUND(TRUNC(('TRI-1'!BY32   ),2),0))=8,"B+",IF((ROUND(TRUNC(('TRI-1'!BY32 ),2),0))=7,"B-",IF((ROUND(TRUNC(('TRI-1'!BY32  ),2),0))=6,"C+",IF((ROUND(TRUNC(('TRI-1'!BY32  ),2),0))=5,"C-",IF((ROUND(TRUNC(('TRI-1'!BY32  ),2),0))=4,"D+",IF((ROUND(TRUNC(('TRI-1'!BY32 ),2),0))=3,"D-",IF((ROUND(TRUNC(('TRI-1'!BY32 ),2),0))=2,"E+",IF((ROUND(TRUNC(('TRI-1'!BY32  ),2),0))&lt;=1,"E-","")))))))))))</f>
        <v>A+</v>
      </c>
      <c r="BZ32" s="51" t="str">
        <f>IF(OR('TRI-1'!BZ32 ="",'TRI-1'!BZ32&lt;0,'TRI-1'!BZ32  &gt;10),"",IF((ROUND(TRUNC(('TRI-1'!BZ32  ),2),0))=10,"A+",IF((ROUND(TRUNC(('TRI-1'!BZ32  ),2),0))=9,"A-",IF((ROUND(TRUNC(('TRI-1'!BZ32   ),2),0))=8,"B+",IF((ROUND(TRUNC(('TRI-1'!BZ32 ),2),0))=7,"B-",IF((ROUND(TRUNC(('TRI-1'!BZ32  ),2),0))=6,"C+",IF((ROUND(TRUNC(('TRI-1'!BZ32  ),2),0))=5,"C-",IF((ROUND(TRUNC(('TRI-1'!BZ32  ),2),0))=4,"D+",IF((ROUND(TRUNC(('TRI-1'!BZ32 ),2),0))=3,"D-",IF((ROUND(TRUNC(('TRI-1'!BZ32 ),2),0))=2,"E+",IF((ROUND(TRUNC(('TRI-1'!BZ32  ),2),0))&lt;=1,"E-","")))))))))))</f>
        <v>A+</v>
      </c>
      <c r="CA32" s="51" t="str">
        <f>IF(OR('TRI-1'!CA32 ="",'TRI-1'!CA32&lt;0,'TRI-1'!CA32  &gt;10),"",IF((ROUND(TRUNC(('TRI-1'!CA32  ),2),0))=10,"A+",IF((ROUND(TRUNC(('TRI-1'!CA32  ),2),0))=9,"A-",IF((ROUND(TRUNC(('TRI-1'!CA32   ),2),0))=8,"B+",IF((ROUND(TRUNC(('TRI-1'!CA32 ),2),0))=7,"B-",IF((ROUND(TRUNC(('TRI-1'!CA32  ),2),0))=6,"C+",IF((ROUND(TRUNC(('TRI-1'!CA32  ),2),0))=5,"C-",IF((ROUND(TRUNC(('TRI-1'!CA32  ),2),0))=4,"D+",IF((ROUND(TRUNC(('TRI-1'!CA32 ),2),0))=3,"D-",IF((ROUND(TRUNC(('TRI-1'!CA32 ),2),0))=2,"E+",IF((ROUND(TRUNC(('TRI-1'!CA32  ),2),0))&lt;=1,"E-","")))))))))))</f>
        <v>A+</v>
      </c>
      <c r="CB32" s="51" t="str">
        <f>IF(OR('TRI-1'!CB32 ="",'TRI-1'!CB32&lt;0,'TRI-1'!CB32  &gt;10),"",IF((ROUND(TRUNC(('TRI-1'!CB32  ),2),0))=10,"A+",IF((ROUND(TRUNC(('TRI-1'!CB32  ),2),0))=9,"A-",IF((ROUND(TRUNC(('TRI-1'!CB32   ),2),0))=8,"B+",IF((ROUND(TRUNC(('TRI-1'!CB32 ),2),0))=7,"B-",IF((ROUND(TRUNC(('TRI-1'!CB32  ),2),0))=6,"C+",IF((ROUND(TRUNC(('TRI-1'!CB32  ),2),0))=5,"C-",IF((ROUND(TRUNC(('TRI-1'!CB32  ),2),0))=4,"D+",IF((ROUND(TRUNC(('TRI-1'!CB32 ),2),0))=3,"D-",IF((ROUND(TRUNC(('TRI-1'!CB32 ),2),0))=2,"E+",IF((ROUND(TRUNC(('TRI-1'!CB32  ),2),0))&lt;=1,"E-","")))))))))))</f>
        <v>A+</v>
      </c>
      <c r="CC32" s="51" t="str">
        <f>IF(OR('TRI-1'!CC32 ="",'TRI-1'!CC32&lt;0,'TRI-1'!CC32  &gt;10),"",IF((ROUND(TRUNC(('TRI-1'!CC32  ),2),0))=10,"A+",IF((ROUND(TRUNC(('TRI-1'!CC32  ),2),0))=9,"A-",IF((ROUND(TRUNC(('TRI-1'!CC32   ),2),0))=8,"B+",IF((ROUND(TRUNC(('TRI-1'!CC32 ),2),0))=7,"B-",IF((ROUND(TRUNC(('TRI-1'!CC32  ),2),0))=6,"C+",IF((ROUND(TRUNC(('TRI-1'!CC32  ),2),0))=5,"C-",IF((ROUND(TRUNC(('TRI-1'!CC32  ),2),0))=4,"D+",IF((ROUND(TRUNC(('TRI-1'!CC32 ),2),0))=3,"D-",IF((ROUND(TRUNC(('TRI-1'!CC32 ),2),0))=2,"E+",IF((ROUND(TRUNC(('TRI-1'!CC32  ),2),0))&lt;=1,"E-","")))))))))))</f>
        <v>A+</v>
      </c>
      <c r="CD32" s="51" t="str">
        <f>IF(OR('TRI-1'!CD32 ="",'TRI-1'!CD32&lt;0,'TRI-1'!CD32  &gt;10),"",IF((ROUND(TRUNC(('TRI-1'!CD32  ),2),0))=10,"A+",IF((ROUND(TRUNC(('TRI-1'!CD32  ),2),0))=9,"A-",IF((ROUND(TRUNC(('TRI-1'!CD32   ),2),0))=8,"B+",IF((ROUND(TRUNC(('TRI-1'!CD32 ),2),0))=7,"B-",IF((ROUND(TRUNC(('TRI-1'!CD32  ),2),0))=6,"C+",IF((ROUND(TRUNC(('TRI-1'!CD32  ),2),0))=5,"C-",IF((ROUND(TRUNC(('TRI-1'!CD32  ),2),0))=4,"D+",IF((ROUND(TRUNC(('TRI-1'!CD32 ),2),0))=3,"D-",IF((ROUND(TRUNC(('TRI-1'!CD32 ),2),0))=2,"E+",IF((ROUND(TRUNC(('TRI-1'!CD32  ),2),0))&lt;=1,"E-","")))))))))))</f>
        <v>A+</v>
      </c>
      <c r="CE32" s="51" t="str">
        <f>IF(OR('TRI-1'!CE32 ="",'TRI-1'!CE32&lt;0,'TRI-1'!CE32  &gt;10),"",IF((ROUND(TRUNC(('TRI-1'!CE32  ),2),0))=10,"A+",IF((ROUND(TRUNC(('TRI-1'!CE32  ),2),0))=9,"A-",IF((ROUND(TRUNC(('TRI-1'!CE32   ),2),0))=8,"B+",IF((ROUND(TRUNC(('TRI-1'!CE32 ),2),0))=7,"B-",IF((ROUND(TRUNC(('TRI-1'!CE32  ),2),0))=6,"C+",IF((ROUND(TRUNC(('TRI-1'!CE32  ),2),0))=5,"C-",IF((ROUND(TRUNC(('TRI-1'!CE32  ),2),0))=4,"D+",IF((ROUND(TRUNC(('TRI-1'!CE32 ),2),0))=3,"D-",IF((ROUND(TRUNC(('TRI-1'!CE32 ),2),0))=2,"E+",IF((ROUND(TRUNC(('TRI-1'!CE32  ),2),0))&lt;=1,"E-","")))))))))))</f>
        <v>A+</v>
      </c>
      <c r="CF32" s="51" t="str">
        <f>IF(OR('TRI-1'!CF32 ="",'TRI-1'!CF32&lt;0,'TRI-1'!CF32  &gt;10),"",IF((ROUND(TRUNC(('TRI-1'!CF32  ),2),0))=10,"A+",IF((ROUND(TRUNC(('TRI-1'!CF32  ),2),0))=9,"A-",IF((ROUND(TRUNC(('TRI-1'!CF32   ),2),0))=8,"B+",IF((ROUND(TRUNC(('TRI-1'!CF32 ),2),0))=7,"B-",IF((ROUND(TRUNC(('TRI-1'!CF32  ),2),0))=6,"C+",IF((ROUND(TRUNC(('TRI-1'!CF32  ),2),0))=5,"C-",IF((ROUND(TRUNC(('TRI-1'!CF32  ),2),0))=4,"D+",IF((ROUND(TRUNC(('TRI-1'!CF32 ),2),0))=3,"D-",IF((ROUND(TRUNC(('TRI-1'!CF32 ),2),0))=2,"E+",IF((ROUND(TRUNC(('TRI-1'!CF32  ),2),0))&lt;=1,"E-","")))))))))))</f>
        <v>A+</v>
      </c>
      <c r="CG32" s="51" t="str">
        <f>IF(OR('TRI-1'!CG32 ="",'TRI-1'!CG32&lt;0,'TRI-1'!CG32  &gt;10),"",IF((ROUND(TRUNC(('TRI-1'!CG32  ),2),0))=10,"A+",IF((ROUND(TRUNC(('TRI-1'!CG32  ),2),0))=9,"A-",IF((ROUND(TRUNC(('TRI-1'!CG32   ),2),0))=8,"B+",IF((ROUND(TRUNC(('TRI-1'!CG32 ),2),0))=7,"B-",IF((ROUND(TRUNC(('TRI-1'!CG32  ),2),0))=6,"C+",IF((ROUND(TRUNC(('TRI-1'!CG32  ),2),0))=5,"C-",IF((ROUND(TRUNC(('TRI-1'!CG32  ),2),0))=4,"D+",IF((ROUND(TRUNC(('TRI-1'!CG32 ),2),0))=3,"D-",IF((ROUND(TRUNC(('TRI-1'!CG32 ),2),0))=2,"E+",IF((ROUND(TRUNC(('TRI-1'!CG32  ),2),0))&lt;=1,"E-","")))))))))))</f>
        <v>A+</v>
      </c>
      <c r="CH32" s="51" t="str">
        <f>IF(OR('TRI-1'!CH32 ="",'TRI-1'!CH32&lt;0,'TRI-1'!CH32  &gt;10),"",IF((ROUND(TRUNC(('TRI-1'!CH32  ),2),0))=10,"A+",IF((ROUND(TRUNC(('TRI-1'!CH32  ),2),0))=9,"A-",IF((ROUND(TRUNC(('TRI-1'!CH32   ),2),0))=8,"B+",IF((ROUND(TRUNC(('TRI-1'!CH32 ),2),0))=7,"B-",IF((ROUND(TRUNC(('TRI-1'!CH32  ),2),0))=6,"C+",IF((ROUND(TRUNC(('TRI-1'!CH32  ),2),0))=5,"C-",IF((ROUND(TRUNC(('TRI-1'!CH32  ),2),0))=4,"D+",IF((ROUND(TRUNC(('TRI-1'!CH32 ),2),0))=3,"D-",IF((ROUND(TRUNC(('TRI-1'!CH32 ),2),0))=2,"E+",IF((ROUND(TRUNC(('TRI-1'!CH32  ),2),0))&lt;=1,"E-","")))))))))))</f>
        <v>B+</v>
      </c>
      <c r="CI32" s="51" t="str">
        <f>IF(OR('TRI-1'!CI32 ="",'TRI-1'!CI32&lt;0,'TRI-1'!CI32  &gt;10),"",IF((ROUND(TRUNC(('TRI-1'!CI32  ),2),0))=10,"A+",IF((ROUND(TRUNC(('TRI-1'!CI32  ),2),0))=9,"A-",IF((ROUND(TRUNC(('TRI-1'!CI32   ),2),0))=8,"B+",IF((ROUND(TRUNC(('TRI-1'!CI32 ),2),0))=7,"B-",IF((ROUND(TRUNC(('TRI-1'!CI32  ),2),0))=6,"C+",IF((ROUND(TRUNC(('TRI-1'!CI32  ),2),0))=5,"C-",IF((ROUND(TRUNC(('TRI-1'!CI32  ),2),0))=4,"D+",IF((ROUND(TRUNC(('TRI-1'!CI32 ),2),0))=3,"D-",IF((ROUND(TRUNC(('TRI-1'!CI32 ),2),0))=2,"E+",IF((ROUND(TRUNC(('TRI-1'!CI32  ),2),0))&lt;=1,"E-","")))))))))))</f>
        <v>B+</v>
      </c>
      <c r="CJ32" s="51" t="str">
        <f>IF(OR('TRI-1'!CJ32 ="",'TRI-1'!CJ32&lt;0,'TRI-1'!CJ32  &gt;10),"",IF((ROUND(TRUNC(('TRI-1'!CJ32  ),2),0))=10,"A+",IF((ROUND(TRUNC(('TRI-1'!CJ32  ),2),0))=9,"A-",IF((ROUND(TRUNC(('TRI-1'!CJ32   ),2),0))=8,"B+",IF((ROUND(TRUNC(('TRI-1'!CJ32 ),2),0))=7,"B-",IF((ROUND(TRUNC(('TRI-1'!CJ32  ),2),0))=6,"C+",IF((ROUND(TRUNC(('TRI-1'!CJ32  ),2),0))=5,"C-",IF((ROUND(TRUNC(('TRI-1'!CJ32  ),2),0))=4,"D+",IF((ROUND(TRUNC(('TRI-1'!CJ32 ),2),0))=3,"D-",IF((ROUND(TRUNC(('TRI-1'!CJ32 ),2),0))=2,"E+",IF((ROUND(TRUNC(('TRI-1'!CJ32  ),2),0))&lt;=1,"E-","")))))))))))</f>
        <v>B+</v>
      </c>
      <c r="CK32" s="51" t="str">
        <f>IF(OR('TRI-1'!CK32 ="",'TRI-1'!CK32&lt;0,'TRI-1'!CK32  &gt;10),"",IF((ROUND(TRUNC(('TRI-1'!CK32  ),2),0))=10,"A+",IF((ROUND(TRUNC(('TRI-1'!CK32  ),2),0))=9,"A-",IF((ROUND(TRUNC(('TRI-1'!CK32   ),2),0))=8,"B+",IF((ROUND(TRUNC(('TRI-1'!CK32 ),2),0))=7,"B-",IF((ROUND(TRUNC(('TRI-1'!CK32  ),2),0))=6,"C+",IF((ROUND(TRUNC(('TRI-1'!CK32  ),2),0))=5,"C-",IF((ROUND(TRUNC(('TRI-1'!CK32  ),2),0))=4,"D+",IF((ROUND(TRUNC(('TRI-1'!CK32 ),2),0))=3,"D-",IF((ROUND(TRUNC(('TRI-1'!CK32 ),2),0))=2,"E+",IF((ROUND(TRUNC(('TRI-1'!CK32  ),2),0))&lt;=1,"E-","")))))))))))</f>
        <v>B+</v>
      </c>
      <c r="CL32" s="51" t="str">
        <f>IF(OR('TRI-1'!CL32 ="",'TRI-1'!CL32&lt;0,'TRI-1'!CL32  &gt;10),"",IF((ROUND(TRUNC(('TRI-1'!CL32  ),2),0))=10,"A+",IF((ROUND(TRUNC(('TRI-1'!CL32  ),2),0))=9,"A-",IF((ROUND(TRUNC(('TRI-1'!CL32   ),2),0))=8,"B+",IF((ROUND(TRUNC(('TRI-1'!CL32 ),2),0))=7,"B-",IF((ROUND(TRUNC(('TRI-1'!CL32  ),2),0))=6,"C+",IF((ROUND(TRUNC(('TRI-1'!CL32  ),2),0))=5,"C-",IF((ROUND(TRUNC(('TRI-1'!CL32  ),2),0))=4,"D+",IF((ROUND(TRUNC(('TRI-1'!CL32 ),2),0))=3,"D-",IF((ROUND(TRUNC(('TRI-1'!CL32 ),2),0))=2,"E+",IF((ROUND(TRUNC(('TRI-1'!CL32  ),2),0))&lt;=1,"E-","")))))))))))</f>
        <v>B+</v>
      </c>
      <c r="CM32" s="51" t="str">
        <f>IF(OR('TRI-1'!CM32 ="",'TRI-1'!CM32&lt;0,'TRI-1'!CM32  &gt;10),"",IF((ROUND(TRUNC(('TRI-1'!CM32  ),2),0))=10,"A+",IF((ROUND(TRUNC(('TRI-1'!CM32  ),2),0))=9,"A-",IF((ROUND(TRUNC(('TRI-1'!CM32   ),2),0))=8,"B+",IF((ROUND(TRUNC(('TRI-1'!CM32 ),2),0))=7,"B-",IF((ROUND(TRUNC(('TRI-1'!CM32  ),2),0))=6,"C+",IF((ROUND(TRUNC(('TRI-1'!CM32  ),2),0))=5,"C-",IF((ROUND(TRUNC(('TRI-1'!CM32  ),2),0))=4,"D+",IF((ROUND(TRUNC(('TRI-1'!CM32 ),2),0))=3,"D-",IF((ROUND(TRUNC(('TRI-1'!CM32 ),2),0))=2,"E+",IF((ROUND(TRUNC(('TRI-1'!CM32  ),2),0))&lt;=1,"E-","")))))))))))</f>
        <v>B+</v>
      </c>
      <c r="CN32" s="51" t="str">
        <f>IF(OR('TRI-1'!CN32 ="",'TRI-1'!CN32&lt;0,'TRI-1'!CN32  &gt;10),"",IF((ROUND(TRUNC(('TRI-1'!CN32  ),2),0))=10,"A+",IF((ROUND(TRUNC(('TRI-1'!CN32  ),2),0))=9,"A-",IF((ROUND(TRUNC(('TRI-1'!CN32   ),2),0))=8,"B+",IF((ROUND(TRUNC(('TRI-1'!CN32 ),2),0))=7,"B-",IF((ROUND(TRUNC(('TRI-1'!CN32  ),2),0))=6,"C+",IF((ROUND(TRUNC(('TRI-1'!CN32  ),2),0))=5,"C-",IF((ROUND(TRUNC(('TRI-1'!CN32  ),2),0))=4,"D+",IF((ROUND(TRUNC(('TRI-1'!CN32 ),2),0))=3,"D-",IF((ROUND(TRUNC(('TRI-1'!CN32 ),2),0))=2,"E+",IF((ROUND(TRUNC(('TRI-1'!CN32  ),2),0))&lt;=1,"E-","")))))))))))</f>
        <v>B+</v>
      </c>
      <c r="CO32" s="51" t="str">
        <f>IF(OR('TRI-1'!CO32 ="",'TRI-1'!CO32&lt;0,'TRI-1'!CO32  &gt;10),"",IF((ROUND(TRUNC(('TRI-1'!CO32  ),2),0))=10,"A+",IF((ROUND(TRUNC(('TRI-1'!CO32  ),2),0))=9,"A-",IF((ROUND(TRUNC(('TRI-1'!CO32   ),2),0))=8,"B+",IF((ROUND(TRUNC(('TRI-1'!CO32 ),2),0))=7,"B-",IF((ROUND(TRUNC(('TRI-1'!CO32  ),2),0))=6,"C+",IF((ROUND(TRUNC(('TRI-1'!CO32  ),2),0))=5,"C-",IF((ROUND(TRUNC(('TRI-1'!CO32  ),2),0))=4,"D+",IF((ROUND(TRUNC(('TRI-1'!CO32 ),2),0))=3,"D-",IF((ROUND(TRUNC(('TRI-1'!CO32 ),2),0))=2,"E+",IF((ROUND(TRUNC(('TRI-1'!CO32  ),2),0))&lt;=1,"E-","")))))))))))</f>
        <v>B+</v>
      </c>
      <c r="CP32" s="51" t="str">
        <f>IF(OR('TRI-1'!CP32 ="",'TRI-1'!CP32&lt;0,'TRI-1'!CP32  &gt;10),"",IF((ROUND(TRUNC(('TRI-1'!CP32  ),2),0))=10,"A+",IF((ROUND(TRUNC(('TRI-1'!CP32  ),2),0))=9,"A-",IF((ROUND(TRUNC(('TRI-1'!CP32   ),2),0))=8,"B+",IF((ROUND(TRUNC(('TRI-1'!CP32 ),2),0))=7,"B-",IF((ROUND(TRUNC(('TRI-1'!CP32  ),2),0))=6,"C+",IF((ROUND(TRUNC(('TRI-1'!CP32  ),2),0))=5,"C-",IF((ROUND(TRUNC(('TRI-1'!CP32  ),2),0))=4,"D+",IF((ROUND(TRUNC(('TRI-1'!CP32 ),2),0))=3,"D-",IF((ROUND(TRUNC(('TRI-1'!CP32 ),2),0))=2,"E+",IF((ROUND(TRUNC(('TRI-1'!CP32  ),2),0))&lt;=1,"E-","")))))))))))</f>
        <v>B+</v>
      </c>
      <c r="CQ32" s="51" t="str">
        <f>IF(OR('TRI-1'!CQ32 ="",'TRI-1'!CQ32&lt;0,'TRI-1'!CQ32  &gt;10),"",IF((ROUND(TRUNC(('TRI-1'!CQ32  ),2),0))=10,"A+",IF((ROUND(TRUNC(('TRI-1'!CQ32  ),2),0))=9,"A-",IF((ROUND(TRUNC(('TRI-1'!CQ32   ),2),0))=8,"B+",IF((ROUND(TRUNC(('TRI-1'!CQ32 ),2),0))=7,"B-",IF((ROUND(TRUNC(('TRI-1'!CQ32  ),2),0))=6,"C+",IF((ROUND(TRUNC(('TRI-1'!CQ32  ),2),0))=5,"C-",IF((ROUND(TRUNC(('TRI-1'!CQ32  ),2),0))=4,"D+",IF((ROUND(TRUNC(('TRI-1'!CQ32 ),2),0))=3,"D-",IF((ROUND(TRUNC(('TRI-1'!CQ32 ),2),0))=2,"E+",IF((ROUND(TRUNC(('TRI-1'!CQ32  ),2),0))&lt;=1,"E-","")))))))))))</f>
        <v>B+</v>
      </c>
      <c r="CR32" s="51" t="str">
        <f>IF(OR('TRI-1'!CR32 ="",'TRI-1'!CR32&lt;0,'TRI-1'!CR32  &gt;10),"",IF((ROUND(TRUNC(('TRI-1'!CR32  ),2),0))=10,"A+",IF((ROUND(TRUNC(('TRI-1'!CR32  ),2),0))=9,"A-",IF((ROUND(TRUNC(('TRI-1'!CR32   ),2),0))=8,"B+",IF((ROUND(TRUNC(('TRI-1'!CR32 ),2),0))=7,"B-",IF((ROUND(TRUNC(('TRI-1'!CR32  ),2),0))=6,"C+",IF((ROUND(TRUNC(('TRI-1'!CR32  ),2),0))=5,"C-",IF((ROUND(TRUNC(('TRI-1'!CR32  ),2),0))=4,"D+",IF((ROUND(TRUNC(('TRI-1'!CR32 ),2),0))=3,"D-",IF((ROUND(TRUNC(('TRI-1'!CR32 ),2),0))=2,"E+",IF((ROUND(TRUNC(('TRI-1'!CR32  ),2),0))&lt;=1,"E-","")))))))))))</f>
        <v>B+</v>
      </c>
      <c r="CS32" s="51" t="str">
        <f>IF(OR('TRI-1'!CS32 ="",'TRI-1'!CS32&lt;0,'TRI-1'!CS32  &gt;10),"",IF((ROUND(TRUNC(('TRI-1'!CS32  ),2),0))=10,"A+",IF((ROUND(TRUNC(('TRI-1'!CS32  ),2),0))=9,"A-",IF((ROUND(TRUNC(('TRI-1'!CS32   ),2),0))=8,"B+",IF((ROUND(TRUNC(('TRI-1'!CS32 ),2),0))=7,"B-",IF((ROUND(TRUNC(('TRI-1'!CS32  ),2),0))=6,"C+",IF((ROUND(TRUNC(('TRI-1'!CS32  ),2),0))=5,"C-",IF((ROUND(TRUNC(('TRI-1'!CS32  ),2),0))=4,"D+",IF((ROUND(TRUNC(('TRI-1'!CS32 ),2),0))=3,"D-",IF((ROUND(TRUNC(('TRI-1'!CS32 ),2),0))=2,"E+",IF((ROUND(TRUNC(('TRI-1'!CS32  ),2),0))&lt;=1,"E-","")))))))))))</f>
        <v>B+</v>
      </c>
      <c r="CT32" s="51" t="str">
        <f>IF(OR('TRI-1'!CT32 ="",'TRI-1'!CT32&lt;0,'TRI-1'!CT32  &gt;10),"",IF((ROUND(TRUNC(('TRI-1'!CT32  ),2),0))=10,"A+",IF((ROUND(TRUNC(('TRI-1'!CT32  ),2),0))=9,"A-",IF((ROUND(TRUNC(('TRI-1'!CT32   ),2),0))=8,"B+",IF((ROUND(TRUNC(('TRI-1'!CT32 ),2),0))=7,"B-",IF((ROUND(TRUNC(('TRI-1'!CT32  ),2),0))=6,"C+",IF((ROUND(TRUNC(('TRI-1'!CT32  ),2),0))=5,"C-",IF((ROUND(TRUNC(('TRI-1'!CT32  ),2),0))=4,"D+",IF((ROUND(TRUNC(('TRI-1'!CT32 ),2),0))=3,"D-",IF((ROUND(TRUNC(('TRI-1'!CT32 ),2),0))=2,"E+",IF((ROUND(TRUNC(('TRI-1'!CT32  ),2),0))&lt;=1,"E-","")))))))))))</f>
        <v>B+</v>
      </c>
      <c r="CU32" s="51" t="str">
        <f>IF(OR('TRI-1'!CU32 ="",'TRI-1'!CU32&lt;0,'TRI-1'!CU32  &gt;10),"",IF((ROUND(TRUNC(('TRI-1'!CU32  ),2),0))=10,"A+",IF((ROUND(TRUNC(('TRI-1'!CU32  ),2),0))=9,"A-",IF((ROUND(TRUNC(('TRI-1'!CU32   ),2),0))=8,"B+",IF((ROUND(TRUNC(('TRI-1'!CU32 ),2),0))=7,"B-",IF((ROUND(TRUNC(('TRI-1'!CU32  ),2),0))=6,"C+",IF((ROUND(TRUNC(('TRI-1'!CU32  ),2),0))=5,"C-",IF((ROUND(TRUNC(('TRI-1'!CU32  ),2),0))=4,"D+",IF((ROUND(TRUNC(('TRI-1'!CU32 ),2),0))=3,"D-",IF((ROUND(TRUNC(('TRI-1'!CU32 ),2),0))=2,"E+",IF((ROUND(TRUNC(('TRI-1'!CU32  ),2),0))&lt;=1,"E-","")))))))))))</f>
        <v>B+</v>
      </c>
      <c r="CV32" s="51" t="str">
        <f>IF(OR('TRI-1'!CV32 ="",'TRI-1'!CV32&lt;0,'TRI-1'!CV32  &gt;10),"",IF((ROUND(TRUNC(('TRI-1'!CV32  ),2),0))=10,"A+",IF((ROUND(TRUNC(('TRI-1'!CV32  ),2),0))=9,"A-",IF((ROUND(TRUNC(('TRI-1'!CV32   ),2),0))=8,"B+",IF((ROUND(TRUNC(('TRI-1'!CV32 ),2),0))=7,"B-",IF((ROUND(TRUNC(('TRI-1'!CV32  ),2),0))=6,"C+",IF((ROUND(TRUNC(('TRI-1'!CV32  ),2),0))=5,"C-",IF((ROUND(TRUNC(('TRI-1'!CV32  ),2),0))=4,"D+",IF((ROUND(TRUNC(('TRI-1'!CV32 ),2),0))=3,"D-",IF((ROUND(TRUNC(('TRI-1'!CV32 ),2),0))=2,"E+",IF((ROUND(TRUNC(('TRI-1'!CV32  ),2),0))&lt;=1,"E-","")))))))))))</f>
        <v>B+</v>
      </c>
      <c r="CW32" s="51" t="str">
        <f>IF(OR('TRI-1'!CW32 ="",'TRI-1'!CW32&lt;0,'TRI-1'!CW32  &gt;10),"",IF((ROUND(TRUNC(('TRI-1'!CW32  ),2),0))=10,"A+",IF((ROUND(TRUNC(('TRI-1'!CW32  ),2),0))=9,"A-",IF((ROUND(TRUNC(('TRI-1'!CW32   ),2),0))=8,"B+",IF((ROUND(TRUNC(('TRI-1'!CW32 ),2),0))=7,"B-",IF((ROUND(TRUNC(('TRI-1'!CW32  ),2),0))=6,"C+",IF((ROUND(TRUNC(('TRI-1'!CW32  ),2),0))=5,"C-",IF((ROUND(TRUNC(('TRI-1'!CW32  ),2),0))=4,"D+",IF((ROUND(TRUNC(('TRI-1'!CW32 ),2),0))=3,"D-",IF((ROUND(TRUNC(('TRI-1'!CW32 ),2),0))=2,"E+",IF((ROUND(TRUNC(('TRI-1'!CW32  ),2),0))&lt;=1,"E-","")))))))))))</f>
        <v>B+</v>
      </c>
      <c r="CX32" s="51" t="str">
        <f>IF(OR('TRI-1'!CX32 ="",'TRI-1'!CX32&lt;0,'TRI-1'!CX32  &gt;10),"",IF((ROUND(TRUNC(('TRI-1'!CX32  ),2),0))=10,"A+",IF((ROUND(TRUNC(('TRI-1'!CX32  ),2),0))=9,"A-",IF((ROUND(TRUNC(('TRI-1'!CX32   ),2),0))=8,"B+",IF((ROUND(TRUNC(('TRI-1'!CX32 ),2),0))=7,"B-",IF((ROUND(TRUNC(('TRI-1'!CX32  ),2),0))=6,"C+",IF((ROUND(TRUNC(('TRI-1'!CX32  ),2),0))=5,"C-",IF((ROUND(TRUNC(('TRI-1'!CX32  ),2),0))=4,"D+",IF((ROUND(TRUNC(('TRI-1'!CX32 ),2),0))=3,"D-",IF((ROUND(TRUNC(('TRI-1'!CX32 ),2),0))=2,"E+",IF((ROUND(TRUNC(('TRI-1'!CX32  ),2),0))&lt;=1,"E-","")))))))))))</f>
        <v>B+</v>
      </c>
      <c r="CY32" s="51" t="str">
        <f>IF(OR('TRI-1'!CY32 ="",'TRI-1'!CY32&lt;0,'TRI-1'!CY32  &gt;10),"",IF((ROUND(TRUNC(('TRI-1'!CY32  ),2),0))=10,"A+",IF((ROUND(TRUNC(('TRI-1'!CY32  ),2),0))=9,"A-",IF((ROUND(TRUNC(('TRI-1'!CY32   ),2),0))=8,"B+",IF((ROUND(TRUNC(('TRI-1'!CY32 ),2),0))=7,"B-",IF((ROUND(TRUNC(('TRI-1'!CY32  ),2),0))=6,"C+",IF((ROUND(TRUNC(('TRI-1'!CY32  ),2),0))=5,"C-",IF((ROUND(TRUNC(('TRI-1'!CY32  ),2),0))=4,"D+",IF((ROUND(TRUNC(('TRI-1'!CY32 ),2),0))=3,"D-",IF((ROUND(TRUNC(('TRI-1'!CY32 ),2),0))=2,"E+",IF((ROUND(TRUNC(('TRI-1'!CY32  ),2),0))&lt;=1,"E-","")))))))))))</f>
        <v>B+</v>
      </c>
      <c r="CZ32" s="51" t="str">
        <f>IF(OR('TRI-1'!CZ32 ="",'TRI-1'!CZ32&lt;0,'TRI-1'!CZ32  &gt;10),"",IF((ROUND(TRUNC(('TRI-1'!CZ32  ),2),0))=10,"A+",IF((ROUND(TRUNC(('TRI-1'!CZ32  ),2),0))=9,"A-",IF((ROUND(TRUNC(('TRI-1'!CZ32   ),2),0))=8,"B+",IF((ROUND(TRUNC(('TRI-1'!CZ32 ),2),0))=7,"B-",IF((ROUND(TRUNC(('TRI-1'!CZ32  ),2),0))=6,"C+",IF((ROUND(TRUNC(('TRI-1'!CZ32  ),2),0))=5,"C-",IF((ROUND(TRUNC(('TRI-1'!CZ32  ),2),0))=4,"D+",IF((ROUND(TRUNC(('TRI-1'!CZ32 ),2),0))=3,"D-",IF((ROUND(TRUNC(('TRI-1'!CZ32 ),2),0))=2,"E+",IF((ROUND(TRUNC(('TRI-1'!CZ32  ),2),0))&lt;=1,"E-","")))))))))))</f>
        <v>B+</v>
      </c>
      <c r="DA32" s="51" t="str">
        <f>IF(OR('TRI-1'!DA32 ="",'TRI-1'!DA32&lt;0,'TRI-1'!DA32  &gt;10),"",IF((ROUND(TRUNC(('TRI-1'!DA32  ),2),0))=10,"A+",IF((ROUND(TRUNC(('TRI-1'!DA32  ),2),0))=9,"A-",IF((ROUND(TRUNC(('TRI-1'!DA32   ),2),0))=8,"B+",IF((ROUND(TRUNC(('TRI-1'!DA32 ),2),0))=7,"B-",IF((ROUND(TRUNC(('TRI-1'!DA32  ),2),0))=6,"C+",IF((ROUND(TRUNC(('TRI-1'!DA32  ),2),0))=5,"C-",IF((ROUND(TRUNC(('TRI-1'!DA32  ),2),0))=4,"D+",IF((ROUND(TRUNC(('TRI-1'!DA32 ),2),0))=3,"D-",IF((ROUND(TRUNC(('TRI-1'!DA32 ),2),0))=2,"E+",IF((ROUND(TRUNC(('TRI-1'!DA32  ),2),0))&lt;=1,"E-","")))))))))))</f>
        <v>B+</v>
      </c>
      <c r="DB32" s="51" t="str">
        <f>IF(OR('TRI-1'!DB32 ="",'TRI-1'!DB32&lt;0,'TRI-1'!DB32  &gt;10),"",IF((ROUND(TRUNC(('TRI-1'!DB32  ),2),0))=10,"A+",IF((ROUND(TRUNC(('TRI-1'!DB32  ),2),0))=9,"A-",IF((ROUND(TRUNC(('TRI-1'!DB32   ),2),0))=8,"B+",IF((ROUND(TRUNC(('TRI-1'!DB32 ),2),0))=7,"B-",IF((ROUND(TRUNC(('TRI-1'!DB32  ),2),0))=6,"C+",IF((ROUND(TRUNC(('TRI-1'!DB32  ),2),0))=5,"C-",IF((ROUND(TRUNC(('TRI-1'!DB32  ),2),0))=4,"D+",IF((ROUND(TRUNC(('TRI-1'!DB32 ),2),0))=3,"D-",IF((ROUND(TRUNC(('TRI-1'!DB32 ),2),0))=2,"E+",IF((ROUND(TRUNC(('TRI-1'!DB32  ),2),0))&lt;=1,"E-","")))))))))))</f>
        <v>B+</v>
      </c>
      <c r="DC32" s="51" t="str">
        <f>IF(OR('TRI-1'!DC32 ="",'TRI-1'!DC32&lt;0,'TRI-1'!DC32  &gt;10),"",IF((ROUND(TRUNC(('TRI-1'!DC32  ),2),0))=10,"A+",IF((ROUND(TRUNC(('TRI-1'!DC32  ),2),0))=9,"A-",IF((ROUND(TRUNC(('TRI-1'!DC32   ),2),0))=8,"B+",IF((ROUND(TRUNC(('TRI-1'!DC32 ),2),0))=7,"B-",IF((ROUND(TRUNC(('TRI-1'!DC32  ),2),0))=6,"C+",IF((ROUND(TRUNC(('TRI-1'!DC32  ),2),0))=5,"C-",IF((ROUND(TRUNC(('TRI-1'!DC32  ),2),0))=4,"D+",IF((ROUND(TRUNC(('TRI-1'!DC32 ),2),0))=3,"D-",IF((ROUND(TRUNC(('TRI-1'!DC32 ),2),0))=2,"E+",IF((ROUND(TRUNC(('TRI-1'!DC32  ),2),0))&lt;=1,"E-","")))))))))))</f>
        <v>B+</v>
      </c>
      <c r="DD32" s="51" t="str">
        <f>IF(OR('TRI-1'!DD32 ="",'TRI-1'!DD32&lt;0,'TRI-1'!DD32  &gt;10),"",IF((ROUND(TRUNC(('TRI-1'!DD32  ),2),0))=10,"A+",IF((ROUND(TRUNC(('TRI-1'!DD32  ),2),0))=9,"A-",IF((ROUND(TRUNC(('TRI-1'!DD32   ),2),0))=8,"B+",IF((ROUND(TRUNC(('TRI-1'!DD32 ),2),0))=7,"B-",IF((ROUND(TRUNC(('TRI-1'!DD32  ),2),0))=6,"C+",IF((ROUND(TRUNC(('TRI-1'!DD32  ),2),0))=5,"C-",IF((ROUND(TRUNC(('TRI-1'!DD32  ),2),0))=4,"D+",IF((ROUND(TRUNC(('TRI-1'!DD32 ),2),0))=3,"D-",IF((ROUND(TRUNC(('TRI-1'!DD32 ),2),0))=2,"E+",IF((ROUND(TRUNC(('TRI-1'!DD32  ),2),0))&lt;=1,"E-","")))))))))))</f>
        <v>A+</v>
      </c>
      <c r="DE32" s="51" t="str">
        <f>IF(OR('TRI-1'!DE32 ="",'TRI-1'!DE32&lt;0,'TRI-1'!DE32  &gt;10),"",IF((ROUND(TRUNC(('TRI-1'!DE32  ),2),0))=10,"A+",IF((ROUND(TRUNC(('TRI-1'!DE32  ),2),0))=9,"A-",IF((ROUND(TRUNC(('TRI-1'!DE32   ),2),0))=8,"B+",IF((ROUND(TRUNC(('TRI-1'!DE32 ),2),0))=7,"B-",IF((ROUND(TRUNC(('TRI-1'!DE32  ),2),0))=6,"C+",IF((ROUND(TRUNC(('TRI-1'!DE32  ),2),0))=5,"C-",IF((ROUND(TRUNC(('TRI-1'!DE32  ),2),0))=4,"D+",IF((ROUND(TRUNC(('TRI-1'!DE32 ),2),0))=3,"D-",IF((ROUND(TRUNC(('TRI-1'!DE32 ),2),0))=2,"E+",IF((ROUND(TRUNC(('TRI-1'!DE32  ),2),0))&lt;=1,"E-","")))))))))))</f>
        <v>A+</v>
      </c>
      <c r="DF32" s="51" t="str">
        <f>IF(OR('TRI-1'!DF32 ="",'TRI-1'!DF32&lt;0,'TRI-1'!DF32  &gt;10),"",IF((ROUND(TRUNC(('TRI-1'!DF32  ),2),0))=10,"A+",IF((ROUND(TRUNC(('TRI-1'!DF32  ),2),0))=9,"A-",IF((ROUND(TRUNC(('TRI-1'!DF32   ),2),0))=8,"B+",IF((ROUND(TRUNC(('TRI-1'!DF32 ),2),0))=7,"B-",IF((ROUND(TRUNC(('TRI-1'!DF32  ),2),0))=6,"C+",IF((ROUND(TRUNC(('TRI-1'!DF32  ),2),0))=5,"C-",IF((ROUND(TRUNC(('TRI-1'!DF32  ),2),0))=4,"D+",IF((ROUND(TRUNC(('TRI-1'!DF32 ),2),0))=3,"D-",IF((ROUND(TRUNC(('TRI-1'!DF32 ),2),0))=2,"E+",IF((ROUND(TRUNC(('TRI-1'!DF32  ),2),0))&lt;=1,"E-","")))))))))))</f>
        <v>A+</v>
      </c>
      <c r="DG32" s="51" t="str">
        <f>IF(OR('TRI-1'!DG32 ="",'TRI-1'!DG32&lt;0,'TRI-1'!DG32  &gt;10),"",IF((ROUND(TRUNC(('TRI-1'!DG32  ),2),0))=10,"A+",IF((ROUND(TRUNC(('TRI-1'!DG32  ),2),0))=9,"A-",IF((ROUND(TRUNC(('TRI-1'!DG32   ),2),0))=8,"B+",IF((ROUND(TRUNC(('TRI-1'!DG32 ),2),0))=7,"B-",IF((ROUND(TRUNC(('TRI-1'!DG32  ),2),0))=6,"C+",IF((ROUND(TRUNC(('TRI-1'!DG32  ),2),0))=5,"C-",IF((ROUND(TRUNC(('TRI-1'!DG32  ),2),0))=4,"D+",IF((ROUND(TRUNC(('TRI-1'!DG32 ),2),0))=3,"D-",IF((ROUND(TRUNC(('TRI-1'!DG32 ),2),0))=2,"E+",IF((ROUND(TRUNC(('TRI-1'!DG32  ),2),0))&lt;=1,"E-","")))))))))))</f>
        <v>A+</v>
      </c>
      <c r="DH32" s="51" t="str">
        <f>IF(OR('TRI-1'!DH32 ="",'TRI-1'!DH32&lt;0,'TRI-1'!DH32  &gt;10),"",IF((ROUND(TRUNC(('TRI-1'!DH32  ),2),0))=10,"A+",IF((ROUND(TRUNC(('TRI-1'!DH32  ),2),0))=9,"A-",IF((ROUND(TRUNC(('TRI-1'!DH32   ),2),0))=8,"B+",IF((ROUND(TRUNC(('TRI-1'!DH32 ),2),0))=7,"B-",IF((ROUND(TRUNC(('TRI-1'!DH32  ),2),0))=6,"C+",IF((ROUND(TRUNC(('TRI-1'!DH32  ),2),0))=5,"C-",IF((ROUND(TRUNC(('TRI-1'!DH32  ),2),0))=4,"D+",IF((ROUND(TRUNC(('TRI-1'!DH32 ),2),0))=3,"D-",IF((ROUND(TRUNC(('TRI-1'!DH32 ),2),0))=2,"E+",IF((ROUND(TRUNC(('TRI-1'!DH32  ),2),0))&lt;=1,"E-","")))))))))))</f>
        <v>A+</v>
      </c>
      <c r="DI32" s="51" t="str">
        <f>IF(OR('TRI-1'!DI32 ="",'TRI-1'!DI32&lt;0,'TRI-1'!DI32  &gt;10),"",IF((ROUND(TRUNC(('TRI-1'!DI32  ),2),0))=10,"A+",IF((ROUND(TRUNC(('TRI-1'!DI32  ),2),0))=9,"A-",IF((ROUND(TRUNC(('TRI-1'!DI32   ),2),0))=8,"B+",IF((ROUND(TRUNC(('TRI-1'!DI32 ),2),0))=7,"B-",IF((ROUND(TRUNC(('TRI-1'!DI32  ),2),0))=6,"C+",IF((ROUND(TRUNC(('TRI-1'!DI32  ),2),0))=5,"C-",IF((ROUND(TRUNC(('TRI-1'!DI32  ),2),0))=4,"D+",IF((ROUND(TRUNC(('TRI-1'!DI32 ),2),0))=3,"D-",IF((ROUND(TRUNC(('TRI-1'!DI32 ),2),0))=2,"E+",IF((ROUND(TRUNC(('TRI-1'!DI32  ),2),0))&lt;=1,"E-","")))))))))))</f>
        <v>A+</v>
      </c>
      <c r="DJ32" s="51" t="str">
        <f>IF(OR('TRI-1'!DJ32 ="",'TRI-1'!DJ32&lt;0,'TRI-1'!DJ32  &gt;10),"",IF((ROUND(TRUNC(('TRI-1'!DJ32  ),2),0))=10,"A+",IF((ROUND(TRUNC(('TRI-1'!DJ32  ),2),0))=9,"A-",IF((ROUND(TRUNC(('TRI-1'!DJ32   ),2),0))=8,"B+",IF((ROUND(TRUNC(('TRI-1'!DJ32 ),2),0))=7,"B-",IF((ROUND(TRUNC(('TRI-1'!DJ32  ),2),0))=6,"C+",IF((ROUND(TRUNC(('TRI-1'!DJ32  ),2),0))=5,"C-",IF((ROUND(TRUNC(('TRI-1'!DJ32  ),2),0))=4,"D+",IF((ROUND(TRUNC(('TRI-1'!DJ32 ),2),0))=3,"D-",IF((ROUND(TRUNC(('TRI-1'!DJ32 ),2),0))=2,"E+",IF((ROUND(TRUNC(('TRI-1'!DJ32  ),2),0))&lt;=1,"E-","")))))))))))</f>
        <v>A+</v>
      </c>
      <c r="DK32" s="51" t="str">
        <f>IF(OR('TRI-1'!DK32 ="",'TRI-1'!DK32&lt;0,'TRI-1'!DK32  &gt;10),"",IF((ROUND(TRUNC(('TRI-1'!DK32  ),2),0))=10,"A+",IF((ROUND(TRUNC(('TRI-1'!DK32  ),2),0))=9,"A-",IF((ROUND(TRUNC(('TRI-1'!DK32   ),2),0))=8,"B+",IF((ROUND(TRUNC(('TRI-1'!DK32 ),2),0))=7,"B-",IF((ROUND(TRUNC(('TRI-1'!DK32  ),2),0))=6,"C+",IF((ROUND(TRUNC(('TRI-1'!DK32  ),2),0))=5,"C-",IF((ROUND(TRUNC(('TRI-1'!DK32  ),2),0))=4,"D+",IF((ROUND(TRUNC(('TRI-1'!DK32 ),2),0))=3,"D-",IF((ROUND(TRUNC(('TRI-1'!DK32 ),2),0))=2,"E+",IF((ROUND(TRUNC(('TRI-1'!DK32  ),2),0))&lt;=1,"E-","")))))))))))</f>
        <v>A+</v>
      </c>
      <c r="DL32" s="51" t="str">
        <f>IF(OR('TRI-1'!DL32 ="",'TRI-1'!DL32&lt;0,'TRI-1'!DL32  &gt;10),"",IF((ROUND(TRUNC(('TRI-1'!DL32  ),2),0))=10,"A+",IF((ROUND(TRUNC(('TRI-1'!DL32  ),2),0))=9,"A-",IF((ROUND(TRUNC(('TRI-1'!DL32   ),2),0))=8,"B+",IF((ROUND(TRUNC(('TRI-1'!DL32 ),2),0))=7,"B-",IF((ROUND(TRUNC(('TRI-1'!DL32  ),2),0))=6,"C+",IF((ROUND(TRUNC(('TRI-1'!DL32  ),2),0))=5,"C-",IF((ROUND(TRUNC(('TRI-1'!DL32  ),2),0))=4,"D+",IF((ROUND(TRUNC(('TRI-1'!DL32 ),2),0))=3,"D-",IF((ROUND(TRUNC(('TRI-1'!DL32 ),2),0))=2,"E+",IF((ROUND(TRUNC(('TRI-1'!DL32  ),2),0))&lt;=1,"E-","")))))))))))</f>
        <v>A+</v>
      </c>
      <c r="DM32" s="51" t="str">
        <f>IF(OR('TRI-1'!DM32 ="",'TRI-1'!DM32&lt;0,'TRI-1'!DM32  &gt;10),"",IF((ROUND(TRUNC(('TRI-1'!DM32  ),2),0))=10,"A+",IF((ROUND(TRUNC(('TRI-1'!DM32  ),2),0))=9,"A-",IF((ROUND(TRUNC(('TRI-1'!DM32   ),2),0))=8,"B+",IF((ROUND(TRUNC(('TRI-1'!DM32 ),2),0))=7,"B-",IF((ROUND(TRUNC(('TRI-1'!DM32  ),2),0))=6,"C+",IF((ROUND(TRUNC(('TRI-1'!DM32  ),2),0))=5,"C-",IF((ROUND(TRUNC(('TRI-1'!DM32  ),2),0))=4,"D+",IF((ROUND(TRUNC(('TRI-1'!DM32 ),2),0))=3,"D-",IF((ROUND(TRUNC(('TRI-1'!DM32 ),2),0))=2,"E+",IF((ROUND(TRUNC(('TRI-1'!DM32  ),2),0))&lt;=1,"E-","")))))))))))</f>
        <v>A+</v>
      </c>
      <c r="DN32" s="51" t="str">
        <f>IF(OR('TRI-1'!DN32 ="",'TRI-1'!DN32&lt;0,'TRI-1'!DN32  &gt;10),"",IF((ROUND(TRUNC(('TRI-1'!DN32  ),2),0))=10,"A+",IF((ROUND(TRUNC(('TRI-1'!DN32  ),2),0))=9,"A-",IF((ROUND(TRUNC(('TRI-1'!DN32   ),2),0))=8,"B+",IF((ROUND(TRUNC(('TRI-1'!DN32 ),2),0))=7,"B-",IF((ROUND(TRUNC(('TRI-1'!DN32  ),2),0))=6,"C+",IF((ROUND(TRUNC(('TRI-1'!DN32  ),2),0))=5,"C-",IF((ROUND(TRUNC(('TRI-1'!DN32  ),2),0))=4,"D+",IF((ROUND(TRUNC(('TRI-1'!DN32 ),2),0))=3,"D-",IF((ROUND(TRUNC(('TRI-1'!DN32 ),2),0))=2,"E+",IF((ROUND(TRUNC(('TRI-1'!DN32  ),2),0))&lt;=1,"E-","")))))))))))</f>
        <v>A+</v>
      </c>
      <c r="DO32" s="51" t="str">
        <f>IF(OR('TRI-1'!DO32 ="",'TRI-1'!DO32&lt;0,'TRI-1'!DO32  &gt;10),"",IF((ROUND(TRUNC(('TRI-1'!DO32  ),2),0))=10,"A+",IF((ROUND(TRUNC(('TRI-1'!DO32  ),2),0))=9,"A-",IF((ROUND(TRUNC(('TRI-1'!DO32   ),2),0))=8,"B+",IF((ROUND(TRUNC(('TRI-1'!DO32 ),2),0))=7,"B-",IF((ROUND(TRUNC(('TRI-1'!DO32  ),2),0))=6,"C+",IF((ROUND(TRUNC(('TRI-1'!DO32  ),2),0))=5,"C-",IF((ROUND(TRUNC(('TRI-1'!DO32  ),2),0))=4,"D+",IF((ROUND(TRUNC(('TRI-1'!DO32 ),2),0))=3,"D-",IF((ROUND(TRUNC(('TRI-1'!DO32 ),2),0))=2,"E+",IF((ROUND(TRUNC(('TRI-1'!DO32  ),2),0))&lt;=1,"E-","")))))))))))</f>
        <v>A+</v>
      </c>
      <c r="DP32" s="51" t="str">
        <f>IF(OR('TRI-1'!DP32 ="",'TRI-1'!DP32&lt;0,'TRI-1'!DP32  &gt;10),"",IF((ROUND(TRUNC(('TRI-1'!DP32  ),2),0))=10,"A+",IF((ROUND(TRUNC(('TRI-1'!DP32  ),2),0))=9,"A-",IF((ROUND(TRUNC(('TRI-1'!DP32   ),2),0))=8,"B+",IF((ROUND(TRUNC(('TRI-1'!DP32 ),2),0))=7,"B-",IF((ROUND(TRUNC(('TRI-1'!DP32  ),2),0))=6,"C+",IF((ROUND(TRUNC(('TRI-1'!DP32  ),2),0))=5,"C-",IF((ROUND(TRUNC(('TRI-1'!DP32  ),2),0))=4,"D+",IF((ROUND(TRUNC(('TRI-1'!DP32 ),2),0))=3,"D-",IF((ROUND(TRUNC(('TRI-1'!DP32 ),2),0))=2,"E+",IF((ROUND(TRUNC(('TRI-1'!DP32  ),2),0))&lt;=1,"E-","")))))))))))</f>
        <v>B+</v>
      </c>
      <c r="DQ32" s="51" t="str">
        <f>IF(OR('TRI-1'!DQ32 ="",'TRI-1'!DQ32&lt;0,'TRI-1'!DQ32  &gt;10),"",IF((ROUND(TRUNC(('TRI-1'!DQ32  ),2),0))=10,"A+",IF((ROUND(TRUNC(('TRI-1'!DQ32  ),2),0))=9,"A-",IF((ROUND(TRUNC(('TRI-1'!DQ32   ),2),0))=8,"B+",IF((ROUND(TRUNC(('TRI-1'!DQ32 ),2),0))=7,"B-",IF((ROUND(TRUNC(('TRI-1'!DQ32  ),2),0))=6,"C+",IF((ROUND(TRUNC(('TRI-1'!DQ32  ),2),0))=5,"C-",IF((ROUND(TRUNC(('TRI-1'!DQ32  ),2),0))=4,"D+",IF((ROUND(TRUNC(('TRI-1'!DQ32 ),2),0))=3,"D-",IF((ROUND(TRUNC(('TRI-1'!DQ32 ),2),0))=2,"E+",IF((ROUND(TRUNC(('TRI-1'!DQ32  ),2),0))&lt;=1,"E-","")))))))))))</f>
        <v>B+</v>
      </c>
      <c r="DR32" s="51" t="str">
        <f>IF(OR('TRI-1'!DR32 ="",'TRI-1'!DR32&lt;0,'TRI-1'!DR32  &gt;10),"",IF((ROUND(TRUNC(('TRI-1'!DR32  ),2),0))=10,"A+",IF((ROUND(TRUNC(('TRI-1'!DR32  ),2),0))=9,"A-",IF((ROUND(TRUNC(('TRI-1'!DR32   ),2),0))=8,"B+",IF((ROUND(TRUNC(('TRI-1'!DR32 ),2),0))=7,"B-",IF((ROUND(TRUNC(('TRI-1'!DR32  ),2),0))=6,"C+",IF((ROUND(TRUNC(('TRI-1'!DR32  ),2),0))=5,"C-",IF((ROUND(TRUNC(('TRI-1'!DR32  ),2),0))=4,"D+",IF((ROUND(TRUNC(('TRI-1'!DR32 ),2),0))=3,"D-",IF((ROUND(TRUNC(('TRI-1'!DR32 ),2),0))=2,"E+",IF((ROUND(TRUNC(('TRI-1'!DR32  ),2),0))&lt;=1,"E-","")))))))))))</f>
        <v>B+</v>
      </c>
      <c r="DS32" s="51" t="str">
        <f>IF(OR('TRI-1'!DS32 ="",'TRI-1'!DS32&lt;0,'TRI-1'!DS32  &gt;10),"",IF((ROUND(TRUNC(('TRI-1'!DS32  ),2),0))=10,"A+",IF((ROUND(TRUNC(('TRI-1'!DS32  ),2),0))=9,"A-",IF((ROUND(TRUNC(('TRI-1'!DS32   ),2),0))=8,"B+",IF((ROUND(TRUNC(('TRI-1'!DS32 ),2),0))=7,"B-",IF((ROUND(TRUNC(('TRI-1'!DS32  ),2),0))=6,"C+",IF((ROUND(TRUNC(('TRI-1'!DS32  ),2),0))=5,"C-",IF((ROUND(TRUNC(('TRI-1'!DS32  ),2),0))=4,"D+",IF((ROUND(TRUNC(('TRI-1'!DS32 ),2),0))=3,"D-",IF((ROUND(TRUNC(('TRI-1'!DS32 ),2),0))=2,"E+",IF((ROUND(TRUNC(('TRI-1'!DS32  ),2),0))&lt;=1,"E-","")))))))))))</f>
        <v>B+</v>
      </c>
      <c r="DT32" s="51" t="str">
        <f>IF(OR('TRI-1'!DT32 ="",'TRI-1'!DT32&lt;0,'TRI-1'!DT32  &gt;10),"",IF((ROUND(TRUNC(('TRI-1'!DT32  ),2),0))=10,"A+",IF((ROUND(TRUNC(('TRI-1'!DT32  ),2),0))=9,"A-",IF((ROUND(TRUNC(('TRI-1'!DT32   ),2),0))=8,"B+",IF((ROUND(TRUNC(('TRI-1'!DT32 ),2),0))=7,"B-",IF((ROUND(TRUNC(('TRI-1'!DT32  ),2),0))=6,"C+",IF((ROUND(TRUNC(('TRI-1'!DT32  ),2),0))=5,"C-",IF((ROUND(TRUNC(('TRI-1'!DT32  ),2),0))=4,"D+",IF((ROUND(TRUNC(('TRI-1'!DT32 ),2),0))=3,"D-",IF((ROUND(TRUNC(('TRI-1'!DT32 ),2),0))=2,"E+",IF((ROUND(TRUNC(('TRI-1'!DT32  ),2),0))&lt;=1,"E-","")))))))))))</f>
        <v>B+</v>
      </c>
      <c r="DU32" s="51" t="str">
        <f>IF(OR('TRI-1'!DU32 ="",'TRI-1'!DU32&lt;0,'TRI-1'!DU32  &gt;10),"",IF((ROUND(TRUNC(('TRI-1'!DU32  ),2),0))=10,"A+",IF((ROUND(TRUNC(('TRI-1'!DU32  ),2),0))=9,"A-",IF((ROUND(TRUNC(('TRI-1'!DU32   ),2),0))=8,"B+",IF((ROUND(TRUNC(('TRI-1'!DU32 ),2),0))=7,"B-",IF((ROUND(TRUNC(('TRI-1'!DU32  ),2),0))=6,"C+",IF((ROUND(TRUNC(('TRI-1'!DU32  ),2),0))=5,"C-",IF((ROUND(TRUNC(('TRI-1'!DU32  ),2),0))=4,"D+",IF((ROUND(TRUNC(('TRI-1'!DU32 ),2),0))=3,"D-",IF((ROUND(TRUNC(('TRI-1'!DU32 ),2),0))=2,"E+",IF((ROUND(TRUNC(('TRI-1'!DU32  ),2),0))&lt;=1,"E-","")))))))))))</f>
        <v>B+</v>
      </c>
      <c r="DV32" s="51" t="str">
        <f>IF(OR('TRI-1'!DV32 ="",'TRI-1'!DV32&lt;0,'TRI-1'!DV32  &gt;10),"",IF((ROUND(TRUNC(('TRI-1'!DV32  ),2),0))=10,"A+",IF((ROUND(TRUNC(('TRI-1'!DV32  ),2),0))=9,"A-",IF((ROUND(TRUNC(('TRI-1'!DV32   ),2),0))=8,"B+",IF((ROUND(TRUNC(('TRI-1'!DV32 ),2),0))=7,"B-",IF((ROUND(TRUNC(('TRI-1'!DV32  ),2),0))=6,"C+",IF((ROUND(TRUNC(('TRI-1'!DV32  ),2),0))=5,"C-",IF((ROUND(TRUNC(('TRI-1'!DV32  ),2),0))=4,"D+",IF((ROUND(TRUNC(('TRI-1'!DV32 ),2),0))=3,"D-",IF((ROUND(TRUNC(('TRI-1'!DV32 ),2),0))=2,"E+",IF((ROUND(TRUNC(('TRI-1'!DV32  ),2),0))&lt;=1,"E-","")))))))))))</f>
        <v>B+</v>
      </c>
      <c r="DW32" s="51" t="str">
        <f>IF(OR('TRI-1'!DW32 ="",'TRI-1'!DW32&lt;0,'TRI-1'!DW32  &gt;10),"",IF((ROUND(TRUNC(('TRI-1'!DW32  ),2),0))=10,"A+",IF((ROUND(TRUNC(('TRI-1'!DW32  ),2),0))=9,"A-",IF((ROUND(TRUNC(('TRI-1'!DW32   ),2),0))=8,"B+",IF((ROUND(TRUNC(('TRI-1'!DW32 ),2),0))=7,"B-",IF((ROUND(TRUNC(('TRI-1'!DW32  ),2),0))=6,"C+",IF((ROUND(TRUNC(('TRI-1'!DW32  ),2),0))=5,"C-",IF((ROUND(TRUNC(('TRI-1'!DW32  ),2),0))=4,"D+",IF((ROUND(TRUNC(('TRI-1'!DW32 ),2),0))=3,"D-",IF((ROUND(TRUNC(('TRI-1'!DW32 ),2),0))=2,"E+",IF((ROUND(TRUNC(('TRI-1'!DW32  ),2),0))&lt;=1,"E-","")))))))))))</f>
        <v>B+</v>
      </c>
      <c r="DX32" s="51" t="str">
        <f>IF(OR('TRI-1'!DX32 ="",'TRI-1'!DX32&lt;0,'TRI-1'!DX32  &gt;10),"",IF((ROUND(TRUNC(('TRI-1'!DX32  ),2),0))=10,"A+",IF((ROUND(TRUNC(('TRI-1'!DX32  ),2),0))=9,"A-",IF((ROUND(TRUNC(('TRI-1'!DX32   ),2),0))=8,"B+",IF((ROUND(TRUNC(('TRI-1'!DX32 ),2),0))=7,"B-",IF((ROUND(TRUNC(('TRI-1'!DX32  ),2),0))=6,"C+",IF((ROUND(TRUNC(('TRI-1'!DX32  ),2),0))=5,"C-",IF((ROUND(TRUNC(('TRI-1'!DX32  ),2),0))=4,"D+",IF((ROUND(TRUNC(('TRI-1'!DX32 ),2),0))=3,"D-",IF((ROUND(TRUNC(('TRI-1'!DX32 ),2),0))=2,"E+",IF((ROUND(TRUNC(('TRI-1'!DX32  ),2),0))&lt;=1,"E-","")))))))))))</f>
        <v>B+</v>
      </c>
      <c r="DY32" s="51" t="str">
        <f>IF(OR('TRI-1'!DY32 ="",'TRI-1'!DY32&lt;0,'TRI-1'!DY32  &gt;10),"",IF((ROUND(TRUNC(('TRI-1'!DY32  ),2),0))=10,"A+",IF((ROUND(TRUNC(('TRI-1'!DY32  ),2),0))=9,"A-",IF((ROUND(TRUNC(('TRI-1'!DY32   ),2),0))=8,"B+",IF((ROUND(TRUNC(('TRI-1'!DY32 ),2),0))=7,"B-",IF((ROUND(TRUNC(('TRI-1'!DY32  ),2),0))=6,"C+",IF((ROUND(TRUNC(('TRI-1'!DY32  ),2),0))=5,"C-",IF((ROUND(TRUNC(('TRI-1'!DY32  ),2),0))=4,"D+",IF((ROUND(TRUNC(('TRI-1'!DY32 ),2),0))=3,"D-",IF((ROUND(TRUNC(('TRI-1'!DY32 ),2),0))=2,"E+",IF((ROUND(TRUNC(('TRI-1'!DY32  ),2),0))&lt;=1,"E-","")))))))))))</f>
        <v>B+</v>
      </c>
      <c r="DZ32" s="51" t="str">
        <f>IF(OR('TRI-1'!DZ32 ="",'TRI-1'!DZ32&lt;0,'TRI-1'!DZ32  &gt;10),"",IF((ROUND(TRUNC(('TRI-1'!DZ32  ),2),0))=10,"A+",IF((ROUND(TRUNC(('TRI-1'!DZ32  ),2),0))=9,"A-",IF((ROUND(TRUNC(('TRI-1'!DZ32   ),2),0))=8,"B+",IF((ROUND(TRUNC(('TRI-1'!DZ32 ),2),0))=7,"B-",IF((ROUND(TRUNC(('TRI-1'!DZ32  ),2),0))=6,"C+",IF((ROUND(TRUNC(('TRI-1'!DZ32  ),2),0))=5,"C-",IF((ROUND(TRUNC(('TRI-1'!DZ32  ),2),0))=4,"D+",IF((ROUND(TRUNC(('TRI-1'!DZ32 ),2),0))=3,"D-",IF((ROUND(TRUNC(('TRI-1'!DZ32 ),2),0))=2,"E+",IF((ROUND(TRUNC(('TRI-1'!DZ32  ),2),0))&lt;=1,"E-","")))))))))))</f>
        <v>B+</v>
      </c>
      <c r="EA32" s="51" t="str">
        <f>IF(OR('TRI-1'!EA32 ="",'TRI-1'!EA32&lt;0,'TRI-1'!EA32  &gt;10),"",IF((ROUND(TRUNC(('TRI-1'!EA32  ),2),0))=10,"A+",IF((ROUND(TRUNC(('TRI-1'!EA32  ),2),0))=9,"A-",IF((ROUND(TRUNC(('TRI-1'!EA32   ),2),0))=8,"B+",IF((ROUND(TRUNC(('TRI-1'!EA32 ),2),0))=7,"B-",IF((ROUND(TRUNC(('TRI-1'!EA32  ),2),0))=6,"C+",IF((ROUND(TRUNC(('TRI-1'!EA32  ),2),0))=5,"C-",IF((ROUND(TRUNC(('TRI-1'!EA32  ),2),0))=4,"D+",IF((ROUND(TRUNC(('TRI-1'!EA32 ),2),0))=3,"D-",IF((ROUND(TRUNC(('TRI-1'!EA32 ),2),0))=2,"E+",IF((ROUND(TRUNC(('TRI-1'!EA32  ),2),0))&lt;=1,"E-","")))))))))))</f>
        <v>B+</v>
      </c>
      <c r="EB32" s="51" t="str">
        <f>IF(OR('TRI-1'!EB32 ="",'TRI-1'!EB32&lt;0,'TRI-1'!EB32  &gt;10),"",IF((ROUND(TRUNC(('TRI-1'!EB32  ),2),0))=10,"A+",IF((ROUND(TRUNC(('TRI-1'!EB32  ),2),0))=9,"A-",IF((ROUND(TRUNC(('TRI-1'!EB32   ),2),0))=8,"B+",IF((ROUND(TRUNC(('TRI-1'!EB32 ),2),0))=7,"B-",IF((ROUND(TRUNC(('TRI-1'!EB32  ),2),0))=6,"C+",IF((ROUND(TRUNC(('TRI-1'!EB32  ),2),0))=5,"C-",IF((ROUND(TRUNC(('TRI-1'!EB32  ),2),0))=4,"D+",IF((ROUND(TRUNC(('TRI-1'!EB32 ),2),0))=3,"D-",IF((ROUND(TRUNC(('TRI-1'!EB32 ),2),0))=2,"E+",IF((ROUND(TRUNC(('TRI-1'!EB32  ),2),0))&lt;=1,"E-","")))))))))))</f>
        <v>B+</v>
      </c>
      <c r="EC32" s="51" t="str">
        <f>IF(OR('TRI-1'!EC32 ="",'TRI-1'!EC32&lt;0,'TRI-1'!EC32  &gt;10),"",IF((ROUND(TRUNC(('TRI-1'!EC32  ),2),0))=10,"A+",IF((ROUND(TRUNC(('TRI-1'!EC32  ),2),0))=9,"A-",IF((ROUND(TRUNC(('TRI-1'!EC32   ),2),0))=8,"B+",IF((ROUND(TRUNC(('TRI-1'!EC32 ),2),0))=7,"B-",IF((ROUND(TRUNC(('TRI-1'!EC32  ),2),0))=6,"C+",IF((ROUND(TRUNC(('TRI-1'!EC32  ),2),0))=5,"C-",IF((ROUND(TRUNC(('TRI-1'!EC32  ),2),0))=4,"D+",IF((ROUND(TRUNC(('TRI-1'!EC32 ),2),0))=3,"D-",IF((ROUND(TRUNC(('TRI-1'!EC32 ),2),0))=2,"E+",IF((ROUND(TRUNC(('TRI-1'!EC32  ),2),0))&lt;=1,"E-","")))))))))))</f>
        <v>B+</v>
      </c>
      <c r="ED32" s="51" t="str">
        <f>IF(OR('TRI-1'!ED32 ="",'TRI-1'!ED32&lt;0,'TRI-1'!ED32  &gt;10),"",IF((ROUND(TRUNC(('TRI-1'!ED32  ),2),0))=10,"A+",IF((ROUND(TRUNC(('TRI-1'!ED32  ),2),0))=9,"A-",IF((ROUND(TRUNC(('TRI-1'!ED32   ),2),0))=8,"B+",IF((ROUND(TRUNC(('TRI-1'!ED32 ),2),0))=7,"B-",IF((ROUND(TRUNC(('TRI-1'!ED32  ),2),0))=6,"C+",IF((ROUND(TRUNC(('TRI-1'!ED32  ),2),0))=5,"C-",IF((ROUND(TRUNC(('TRI-1'!ED32  ),2),0))=4,"D+",IF((ROUND(TRUNC(('TRI-1'!ED32 ),2),0))=3,"D-",IF((ROUND(TRUNC(('TRI-1'!ED32 ),2),0))=2,"E+",IF((ROUND(TRUNC(('TRI-1'!ED32  ),2),0))&lt;=1,"E-","")))))))))))</f>
        <v>B+</v>
      </c>
      <c r="EE32" s="51" t="str">
        <f>IF(OR('TRI-1'!EE32 ="",'TRI-1'!EE32&lt;0,'TRI-1'!EE32  &gt;10),"",IF((ROUND(TRUNC(('TRI-1'!EE32  ),2),0))=10,"A+",IF((ROUND(TRUNC(('TRI-1'!EE32  ),2),0))=9,"A-",IF((ROUND(TRUNC(('TRI-1'!EE32   ),2),0))=8,"B+",IF((ROUND(TRUNC(('TRI-1'!EE32 ),2),0))=7,"B-",IF((ROUND(TRUNC(('TRI-1'!EE32  ),2),0))=6,"C+",IF((ROUND(TRUNC(('TRI-1'!EE32  ),2),0))=5,"C-",IF((ROUND(TRUNC(('TRI-1'!EE32  ),2),0))=4,"D+",IF((ROUND(TRUNC(('TRI-1'!EE32 ),2),0))=3,"D-",IF((ROUND(TRUNC(('TRI-1'!EE32 ),2),0))=2,"E+",IF((ROUND(TRUNC(('TRI-1'!EE32  ),2),0))&lt;=1,"E-","")))))))))))</f>
        <v>B+</v>
      </c>
      <c r="EF32" s="51" t="str">
        <f>IF(OR('TRI-1'!EF32 ="",'TRI-1'!EF32&lt;0,'TRI-1'!EF32  &gt;10),"",IF((ROUND(TRUNC(('TRI-1'!EF32  ),2),0))=10,"A+",IF((ROUND(TRUNC(('TRI-1'!EF32  ),2),0))=9,"A-",IF((ROUND(TRUNC(('TRI-1'!EF32   ),2),0))=8,"B+",IF((ROUND(TRUNC(('TRI-1'!EF32 ),2),0))=7,"B-",IF((ROUND(TRUNC(('TRI-1'!EF32  ),2),0))=6,"C+",IF((ROUND(TRUNC(('TRI-1'!EF32  ),2),0))=5,"C-",IF((ROUND(TRUNC(('TRI-1'!EF32  ),2),0))=4,"D+",IF((ROUND(TRUNC(('TRI-1'!EF32 ),2),0))=3,"D-",IF((ROUND(TRUNC(('TRI-1'!EF32 ),2),0))=2,"E+",IF((ROUND(TRUNC(('TRI-1'!EF32  ),2),0))&lt;=1,"E-","")))))))))))</f>
        <v>B+</v>
      </c>
      <c r="EG32" s="51" t="str">
        <f>IF(OR('TRI-1'!EG32 ="",'TRI-1'!EG32&lt;0,'TRI-1'!EG32  &gt;10),"",IF((ROUND(TRUNC(('TRI-1'!EG32  ),2),0))=10,"A+",IF((ROUND(TRUNC(('TRI-1'!EG32  ),2),0))=9,"A-",IF((ROUND(TRUNC(('TRI-1'!EG32   ),2),0))=8,"B+",IF((ROUND(TRUNC(('TRI-1'!EG32 ),2),0))=7,"B-",IF((ROUND(TRUNC(('TRI-1'!EG32  ),2),0))=6,"C+",IF((ROUND(TRUNC(('TRI-1'!EG32  ),2),0))=5,"C-",IF((ROUND(TRUNC(('TRI-1'!EG32  ),2),0))=4,"D+",IF((ROUND(TRUNC(('TRI-1'!EG32 ),2),0))=3,"D-",IF((ROUND(TRUNC(('TRI-1'!EG32 ),2),0))=2,"E+",IF((ROUND(TRUNC(('TRI-1'!EG32  ),2),0))&lt;=1,"E-","")))))))))))</f>
        <v>B+</v>
      </c>
      <c r="EH32" s="51" t="str">
        <f>IF(OR('TRI-1'!EH32 ="",'TRI-1'!EH32&lt;0,'TRI-1'!EH32  &gt;10),"",IF((ROUND(TRUNC(('TRI-1'!EH32  ),2),0))=10,"A+",IF((ROUND(TRUNC(('TRI-1'!EH32  ),2),0))=9,"A-",IF((ROUND(TRUNC(('TRI-1'!EH32   ),2),0))=8,"B+",IF((ROUND(TRUNC(('TRI-1'!EH32 ),2),0))=7,"B-",IF((ROUND(TRUNC(('TRI-1'!EH32  ),2),0))=6,"C+",IF((ROUND(TRUNC(('TRI-1'!EH32  ),2),0))=5,"C-",IF((ROUND(TRUNC(('TRI-1'!EH32  ),2),0))=4,"D+",IF((ROUND(TRUNC(('TRI-1'!EH32 ),2),0))=3,"D-",IF((ROUND(TRUNC(('TRI-1'!EH32 ),2),0))=2,"E+",IF((ROUND(TRUNC(('TRI-1'!EH32  ),2),0))&lt;=1,"E-","")))))))))))</f>
        <v>B+</v>
      </c>
      <c r="EI32" s="51" t="str">
        <f>IF(OR('TRI-1'!EI32 ="",'TRI-1'!EI32&lt;0,'TRI-1'!EI32  &gt;10),"",IF((ROUND(TRUNC(('TRI-1'!EI32  ),2),0))=10,"A+",IF((ROUND(TRUNC(('TRI-1'!EI32  ),2),0))=9,"A-",IF((ROUND(TRUNC(('TRI-1'!EI32   ),2),0))=8,"B+",IF((ROUND(TRUNC(('TRI-1'!EI32 ),2),0))=7,"B-",IF((ROUND(TRUNC(('TRI-1'!EI32  ),2),0))=6,"C+",IF((ROUND(TRUNC(('TRI-1'!EI32  ),2),0))=5,"C-",IF((ROUND(TRUNC(('TRI-1'!EI32  ),2),0))=4,"D+",IF((ROUND(TRUNC(('TRI-1'!EI32 ),2),0))=3,"D-",IF((ROUND(TRUNC(('TRI-1'!EI32 ),2),0))=2,"E+",IF((ROUND(TRUNC(('TRI-1'!EI32  ),2),0))&lt;=1,"E-","")))))))))))</f>
        <v>B+</v>
      </c>
      <c r="EJ32" s="51" t="str">
        <f>IF(OR('TRI-1'!EJ32 ="",'TRI-1'!EJ32&lt;0,'TRI-1'!EJ32  &gt;10),"",IF((ROUND(TRUNC(('TRI-1'!EJ32  ),2),0))=10,"A+",IF((ROUND(TRUNC(('TRI-1'!EJ32  ),2),0))=9,"A-",IF((ROUND(TRUNC(('TRI-1'!EJ32   ),2),0))=8,"B+",IF((ROUND(TRUNC(('TRI-1'!EJ32 ),2),0))=7,"B-",IF((ROUND(TRUNC(('TRI-1'!EJ32  ),2),0))=6,"C+",IF((ROUND(TRUNC(('TRI-1'!EJ32  ),2),0))=5,"C-",IF((ROUND(TRUNC(('TRI-1'!EJ32  ),2),0))=4,"D+",IF((ROUND(TRUNC(('TRI-1'!EJ32 ),2),0))=3,"D-",IF((ROUND(TRUNC(('TRI-1'!EJ32 ),2),0))=2,"E+",IF((ROUND(TRUNC(('TRI-1'!EJ32  ),2),0))&lt;=1,"E-","")))))))))))</f>
        <v>B+</v>
      </c>
      <c r="EK32" s="51" t="str">
        <f>IF(OR('TRI-1'!EK32 ="",'TRI-1'!EK32&lt;0,'TRI-1'!EK32  &gt;10),"",IF((ROUND(TRUNC(('TRI-1'!EK32  ),2),0))=10,"A+",IF((ROUND(TRUNC(('TRI-1'!EK32  ),2),0))=9,"A-",IF((ROUND(TRUNC(('TRI-1'!EK32   ),2),0))=8,"B+",IF((ROUND(TRUNC(('TRI-1'!EK32 ),2),0))=7,"B-",IF((ROUND(TRUNC(('TRI-1'!EK32  ),2),0))=6,"C+",IF((ROUND(TRUNC(('TRI-1'!EK32  ),2),0))=5,"C-",IF((ROUND(TRUNC(('TRI-1'!EK32  ),2),0))=4,"D+",IF((ROUND(TRUNC(('TRI-1'!EK32 ),2),0))=3,"D-",IF((ROUND(TRUNC(('TRI-1'!EK32 ),2),0))=2,"E+",IF((ROUND(TRUNC(('TRI-1'!EK32  ),2),0))&lt;=1,"E-","")))))))))))</f>
        <v>B+</v>
      </c>
      <c r="EL32" s="51" t="str">
        <f>IF(OR('TRI-1'!EL32 ="",'TRI-1'!EL32&lt;0,'TRI-1'!EL32  &gt;10),"",IF((ROUND(TRUNC(('TRI-1'!EL32  ),2),0))=10,"A+",IF((ROUND(TRUNC(('TRI-1'!EL32  ),2),0))=9,"A-",IF((ROUND(TRUNC(('TRI-1'!EL32   ),2),0))=8,"B+",IF((ROUND(TRUNC(('TRI-1'!EL32 ),2),0))=7,"B-",IF((ROUND(TRUNC(('TRI-1'!EL32  ),2),0))=6,"C+",IF((ROUND(TRUNC(('TRI-1'!EL32  ),2),0))=5,"C-",IF((ROUND(TRUNC(('TRI-1'!EL32  ),2),0))=4,"D+",IF((ROUND(TRUNC(('TRI-1'!EL32 ),2),0))=3,"D-",IF((ROUND(TRUNC(('TRI-1'!EL32 ),2),0))=2,"E+",IF((ROUND(TRUNC(('TRI-1'!EL32  ),2),0))&lt;=1,"E-","")))))))))))</f>
        <v>B+</v>
      </c>
      <c r="EM32" s="51" t="str">
        <f>IF(OR('TRI-1'!EM32 ="",'TRI-1'!EM32&lt;0,'TRI-1'!EM32  &gt;10),"",IF((ROUND(TRUNC(('TRI-1'!EM32  ),2),0))=10,"A+",IF((ROUND(TRUNC(('TRI-1'!EM32  ),2),0))=9,"A-",IF((ROUND(TRUNC(('TRI-1'!EM32   ),2),0))=8,"B+",IF((ROUND(TRUNC(('TRI-1'!EM32 ),2),0))=7,"B-",IF((ROUND(TRUNC(('TRI-1'!EM32  ),2),0))=6,"C+",IF((ROUND(TRUNC(('TRI-1'!EM32  ),2),0))=5,"C-",IF((ROUND(TRUNC(('TRI-1'!EM32  ),2),0))=4,"D+",IF((ROUND(TRUNC(('TRI-1'!EM32 ),2),0))=3,"D-",IF((ROUND(TRUNC(('TRI-1'!EM32 ),2),0))=2,"E+",IF((ROUND(TRUNC(('TRI-1'!EM32  ),2),0))&lt;=1,"E-","")))))))))))</f>
        <v>B+</v>
      </c>
      <c r="EN32" s="51" t="str">
        <f>IF(OR('TRI-1'!EN32 ="",'TRI-1'!EN32&lt;0,'TRI-1'!EN32  &gt;10),"",IF((ROUND(TRUNC(('TRI-1'!EN32  ),2),0))=10,"A+",IF((ROUND(TRUNC(('TRI-1'!EN32  ),2),0))=9,"A-",IF((ROUND(TRUNC(('TRI-1'!EN32   ),2),0))=8,"B+",IF((ROUND(TRUNC(('TRI-1'!EN32 ),2),0))=7,"B-",IF((ROUND(TRUNC(('TRI-1'!EN32  ),2),0))=6,"C+",IF((ROUND(TRUNC(('TRI-1'!EN32  ),2),0))=5,"C-",IF((ROUND(TRUNC(('TRI-1'!EN32  ),2),0))=4,"D+",IF((ROUND(TRUNC(('TRI-1'!EN32 ),2),0))=3,"D-",IF((ROUND(TRUNC(('TRI-1'!EN32 ),2),0))=2,"E+",IF((ROUND(TRUNC(('TRI-1'!EN32  ),2),0))&lt;=1,"E-","")))))))))))</f>
        <v>B+</v>
      </c>
      <c r="EO32" s="51" t="str">
        <f>IF(OR('TRI-1'!EO32 ="",'TRI-1'!EO32&lt;0,'TRI-1'!EO32  &gt;10),"",IF((ROUND(TRUNC(('TRI-1'!EO32  ),2),0))=10,"A+",IF((ROUND(TRUNC(('TRI-1'!EO32  ),2),0))=9,"A-",IF((ROUND(TRUNC(('TRI-1'!EO32   ),2),0))=8,"B+",IF((ROUND(TRUNC(('TRI-1'!EO32 ),2),0))=7,"B-",IF((ROUND(TRUNC(('TRI-1'!EO32  ),2),0))=6,"C+",IF((ROUND(TRUNC(('TRI-1'!EO32  ),2),0))=5,"C-",IF((ROUND(TRUNC(('TRI-1'!EO32  ),2),0))=4,"D+",IF((ROUND(TRUNC(('TRI-1'!EO32 ),2),0))=3,"D-",IF((ROUND(TRUNC(('TRI-1'!EO32 ),2),0))=2,"E+",IF((ROUND(TRUNC(('TRI-1'!EO32  ),2),0))&lt;=1,"E-","")))))))))))</f>
        <v>B+</v>
      </c>
      <c r="EP32" s="51" t="str">
        <f>IF(OR('TRI-1'!EP32 ="",'TRI-1'!EP32&lt;0,'TRI-1'!EP32  &gt;10),"",IF((ROUND(TRUNC(('TRI-1'!EP32  ),2),0))=10,"A+",IF((ROUND(TRUNC(('TRI-1'!EP32  ),2),0))=9,"A-",IF((ROUND(TRUNC(('TRI-1'!EP32   ),2),0))=8,"B+",IF((ROUND(TRUNC(('TRI-1'!EP32 ),2),0))=7,"B-",IF((ROUND(TRUNC(('TRI-1'!EP32  ),2),0))=6,"C+",IF((ROUND(TRUNC(('TRI-1'!EP32  ),2),0))=5,"C-",IF((ROUND(TRUNC(('TRI-1'!EP32  ),2),0))=4,"D+",IF((ROUND(TRUNC(('TRI-1'!EP32 ),2),0))=3,"D-",IF((ROUND(TRUNC(('TRI-1'!EP32 ),2),0))=2,"E+",IF((ROUND(TRUNC(('TRI-1'!EP32  ),2),0))&lt;=1,"E-","")))))))))))</f>
        <v>B+</v>
      </c>
      <c r="EQ32" s="51" t="str">
        <f>IF(OR('TRI-1'!EQ32 ="",'TRI-1'!EQ32&lt;0,'TRI-1'!EQ32  &gt;10),"",IF((ROUND(TRUNC(('TRI-1'!EQ32  ),2),0))=10,"A+",IF((ROUND(TRUNC(('TRI-1'!EQ32  ),2),0))=9,"A-",IF((ROUND(TRUNC(('TRI-1'!EQ32   ),2),0))=8,"B+",IF((ROUND(TRUNC(('TRI-1'!EQ32 ),2),0))=7,"B-",IF((ROUND(TRUNC(('TRI-1'!EQ32  ),2),0))=6,"C+",IF((ROUND(TRUNC(('TRI-1'!EQ32  ),2),0))=5,"C-",IF((ROUND(TRUNC(('TRI-1'!EQ32  ),2),0))=4,"D+",IF((ROUND(TRUNC(('TRI-1'!EQ32 ),2),0))=3,"D-",IF((ROUND(TRUNC(('TRI-1'!EQ32 ),2),0))=2,"E+",IF((ROUND(TRUNC(('TRI-1'!EQ32  ),2),0))&lt;=1,"E-","")))))))))))</f>
        <v>B+</v>
      </c>
      <c r="ER32" s="51" t="str">
        <f>IF(OR('TRI-1'!ER32 ="",'TRI-1'!ER32&lt;0,'TRI-1'!ER32  &gt;10),"",IF((ROUND(TRUNC(('TRI-1'!ER32  ),2),0))=10,"A+",IF((ROUND(TRUNC(('TRI-1'!ER32  ),2),0))=9,"A-",IF((ROUND(TRUNC(('TRI-1'!ER32   ),2),0))=8,"B+",IF((ROUND(TRUNC(('TRI-1'!ER32 ),2),0))=7,"B-",IF((ROUND(TRUNC(('TRI-1'!ER32  ),2),0))=6,"C+",IF((ROUND(TRUNC(('TRI-1'!ER32  ),2),0))=5,"C-",IF((ROUND(TRUNC(('TRI-1'!ER32  ),2),0))=4,"D+",IF((ROUND(TRUNC(('TRI-1'!ER32 ),2),0))=3,"D-",IF((ROUND(TRUNC(('TRI-1'!ER32 ),2),0))=2,"E+",IF((ROUND(TRUNC(('TRI-1'!ER32  ),2),0))&lt;=1,"E-","")))))))))))</f>
        <v>B+</v>
      </c>
      <c r="ES32" s="51" t="str">
        <f>IF(OR('TRI-1'!ES32 ="",'TRI-1'!ES32&lt;0,'TRI-1'!ES32  &gt;10),"",IF((ROUND(TRUNC(('TRI-1'!ES32  ),2),0))=10,"A+",IF((ROUND(TRUNC(('TRI-1'!ES32  ),2),0))=9,"A-",IF((ROUND(TRUNC(('TRI-1'!ES32   ),2),0))=8,"B+",IF((ROUND(TRUNC(('TRI-1'!ES32 ),2),0))=7,"B-",IF((ROUND(TRUNC(('TRI-1'!ES32  ),2),0))=6,"C+",IF((ROUND(TRUNC(('TRI-1'!ES32  ),2),0))=5,"C-",IF((ROUND(TRUNC(('TRI-1'!ES32  ),2),0))=4,"D+",IF((ROUND(TRUNC(('TRI-1'!ES32 ),2),0))=3,"D-",IF((ROUND(TRUNC(('TRI-1'!ES32 ),2),0))=2,"E+",IF((ROUND(TRUNC(('TRI-1'!ES32  ),2),0))&lt;=1,"E-","")))))))))))</f>
        <v>A+</v>
      </c>
      <c r="ET32" s="51" t="str">
        <f>IF('TRI-1'!ET32 ="","",'TRI-1'!ET32 )</f>
        <v>S</v>
      </c>
      <c r="EU32" s="51" t="str">
        <f>IF('TRI-1'!EU32 ="","",'TRI-1'!EU32 )</f>
        <v>S</v>
      </c>
      <c r="EV32" s="51" t="str">
        <f>IF('TRI-1'!EV32 ="","",'TRI-1'!EV32 )</f>
        <v>S</v>
      </c>
      <c r="EW32" s="51" t="str">
        <f>IF('TRI-1'!EW32 ="","",'TRI-1'!EW32 )</f>
        <v>S</v>
      </c>
      <c r="EX32" s="51" t="str">
        <f>IF('TRI-1'!EX32 ="","",'TRI-1'!EX32 )</f>
        <v>S</v>
      </c>
      <c r="EY32" s="51" t="str">
        <f>IF('TRI-1'!EY32 ="","",'TRI-1'!EY32 )</f>
        <v>S</v>
      </c>
      <c r="EZ32" s="51" t="str">
        <f>IF('TRI-1'!EZ32 ="","",'TRI-1'!EZ32 )</f>
        <v>S</v>
      </c>
      <c r="FA32" s="51" t="str">
        <f>IF('TRI-1'!FA32 ="","",'TRI-1'!FA32 )</f>
        <v>S</v>
      </c>
      <c r="FB32" s="51" t="str">
        <f>IF('TRI-1'!FB32 ="","",'TRI-1'!FB32 )</f>
        <v>S</v>
      </c>
      <c r="FC32" s="51" t="str">
        <f>IF('TRI-1'!FC32 ="","",'TRI-1'!FC32 )</f>
        <v>A+</v>
      </c>
      <c r="FD32" s="51">
        <f>IF('TRI-1'!FD32 ="","",'TRI-1'!FD32 )</f>
        <v>36</v>
      </c>
      <c r="FE32" s="51" t="str">
        <f>IF('TRI-1'!FE32 ="","",'TRI-1'!FE32 )</f>
        <v>A+</v>
      </c>
      <c r="FF32" s="51" t="str">
        <f>IF('TRI-1'!FF32 ="","",'TRI-1'!FF32 )</f>
        <v/>
      </c>
      <c r="FG32" s="51" t="str">
        <f>IF('TRI-1'!FG32 ="","",'TRI-1'!FG32 )</f>
        <v/>
      </c>
      <c r="FH32" s="51">
        <f>IF('TRI-1'!FH32 ="","",'TRI-1'!FH32 )</f>
        <v>10</v>
      </c>
    </row>
    <row r="33" spans="1:164" ht="21" customHeight="1">
      <c r="A33" t="s">
        <v>87</v>
      </c>
      <c r="B33" s="53">
        <v>16</v>
      </c>
      <c r="C33" s="272" t="str">
        <f>IF(NOTAS!E36&gt;"",NOTAS!E36,"")</f>
        <v>MARIN CHAVEZ JULEISY BEDRIYE</v>
      </c>
      <c r="D33" s="273"/>
      <c r="E33" s="273"/>
      <c r="F33" s="274"/>
      <c r="G33" s="51" t="str">
        <f>IF(OR('TRI-1'!G33 ="",'TRI-1'!G33&lt;0,'TRI-1'!G33  &gt;10),"",IF((ROUND(TRUNC(('TRI-1'!G33  ),2),0))=10,"A+",IF((ROUND(TRUNC(('TRI-1'!G33  ),2),0))=9,"A-",IF((ROUND(TRUNC(('TRI-1'!G33   ),2),0))=8,"B+",IF((ROUND(TRUNC(('TRI-1'!G33 ),2),0))=7,"B-",IF((ROUND(TRUNC(('TRI-1'!G33  ),2),0))=6,"C+",IF((ROUND(TRUNC(('TRI-1'!G33  ),2),0))=5,"C-",IF((ROUND(TRUNC(('TRI-1'!G33  ),2),0))=4,"D+",IF((ROUND(TRUNC(('TRI-1'!G33 ),2),0))=3,"D-",IF((ROUND(TRUNC(('TRI-1'!G33 ),2),0))=2,"E+",IF((ROUND(TRUNC(('TRI-1'!G33  ),2),0))&lt;=1,"E-","")))))))))))</f>
        <v>A-</v>
      </c>
      <c r="H33" s="51" t="str">
        <f>IF(OR('TRI-1'!H33 ="",'TRI-1'!H33&lt;0,'TRI-1'!H33  &gt;10),"",IF((ROUND(TRUNC(('TRI-1'!H33  ),2),0))=10,"A+",IF((ROUND(TRUNC(('TRI-1'!H33  ),2),0))=9,"A-",IF((ROUND(TRUNC(('TRI-1'!H33   ),2),0))=8,"B+",IF((ROUND(TRUNC(('TRI-1'!H33 ),2),0))=7,"B-",IF((ROUND(TRUNC(('TRI-1'!H33  ),2),0))=6,"C+",IF((ROUND(TRUNC(('TRI-1'!H33  ),2),0))=5,"C-",IF((ROUND(TRUNC(('TRI-1'!H33  ),2),0))=4,"D+",IF((ROUND(TRUNC(('TRI-1'!H33 ),2),0))=3,"D-",IF((ROUND(TRUNC(('TRI-1'!H33 ),2),0))=2,"E+",IF((ROUND(TRUNC(('TRI-1'!H33  ),2),0))&lt;=1,"E-","")))))))))))</f>
        <v>A+</v>
      </c>
      <c r="I33" s="51" t="str">
        <f>IF(OR('TRI-1'!I33 ="",'TRI-1'!I33&lt;0,'TRI-1'!I33  &gt;10),"",IF((ROUND(TRUNC(('TRI-1'!I33  ),2),0))=10,"A+",IF((ROUND(TRUNC(('TRI-1'!I33  ),2),0))=9,"A-",IF((ROUND(TRUNC(('TRI-1'!I33   ),2),0))=8,"B+",IF((ROUND(TRUNC(('TRI-1'!I33 ),2),0))=7,"B-",IF((ROUND(TRUNC(('TRI-1'!I33  ),2),0))=6,"C+",IF((ROUND(TRUNC(('TRI-1'!I33  ),2),0))=5,"C-",IF((ROUND(TRUNC(('TRI-1'!I33  ),2),0))=4,"D+",IF((ROUND(TRUNC(('TRI-1'!I33 ),2),0))=3,"D-",IF((ROUND(TRUNC(('TRI-1'!I33 ),2),0))=2,"E+",IF((ROUND(TRUNC(('TRI-1'!I33  ),2),0))&lt;=1,"E-","")))))))))))</f>
        <v>B-</v>
      </c>
      <c r="J33" s="51" t="str">
        <f>IF(OR('TRI-1'!J33 ="",'TRI-1'!J33&lt;0,'TRI-1'!J33  &gt;10),"",IF((ROUND(TRUNC(('TRI-1'!J33  ),2),0))=10,"A+",IF((ROUND(TRUNC(('TRI-1'!J33  ),2),0))=9,"A-",IF((ROUND(TRUNC(('TRI-1'!J33   ),2),0))=8,"B+",IF((ROUND(TRUNC(('TRI-1'!J33 ),2),0))=7,"B-",IF((ROUND(TRUNC(('TRI-1'!J33  ),2),0))=6,"C+",IF((ROUND(TRUNC(('TRI-1'!J33  ),2),0))=5,"C-",IF((ROUND(TRUNC(('TRI-1'!J33  ),2),0))=4,"D+",IF((ROUND(TRUNC(('TRI-1'!J33 ),2),0))=3,"D-",IF((ROUND(TRUNC(('TRI-1'!J33 ),2),0))=2,"E+",IF((ROUND(TRUNC(('TRI-1'!J33  ),2),0))&lt;=1,"E-","")))))))))))</f>
        <v>A+</v>
      </c>
      <c r="K33" s="51" t="str">
        <f>IF(OR('TRI-1'!K33 ="",'TRI-1'!K33&lt;0,'TRI-1'!K33  &gt;10),"",IF((ROUND(TRUNC(('TRI-1'!K33  ),2),0))=10,"A+",IF((ROUND(TRUNC(('TRI-1'!K33  ),2),0))=9,"A-",IF((ROUND(TRUNC(('TRI-1'!K33   ),2),0))=8,"B+",IF((ROUND(TRUNC(('TRI-1'!K33 ),2),0))=7,"B-",IF((ROUND(TRUNC(('TRI-1'!K33  ),2),0))=6,"C+",IF((ROUND(TRUNC(('TRI-1'!K33  ),2),0))=5,"C-",IF((ROUND(TRUNC(('TRI-1'!K33  ),2),0))=4,"D+",IF((ROUND(TRUNC(('TRI-1'!K33 ),2),0))=3,"D-",IF((ROUND(TRUNC(('TRI-1'!K33 ),2),0))=2,"E+",IF((ROUND(TRUNC(('TRI-1'!K33  ),2),0))&lt;=1,"E-","")))))))))))</f>
        <v>A+</v>
      </c>
      <c r="L33" s="51" t="str">
        <f>IF(OR('TRI-1'!L33 ="",'TRI-1'!L33&lt;0,'TRI-1'!L33  &gt;10),"",IF((ROUND(TRUNC(('TRI-1'!L33  ),2),0))=10,"A+",IF((ROUND(TRUNC(('TRI-1'!L33  ),2),0))=9,"A-",IF((ROUND(TRUNC(('TRI-1'!L33   ),2),0))=8,"B+",IF((ROUND(TRUNC(('TRI-1'!L33 ),2),0))=7,"B-",IF((ROUND(TRUNC(('TRI-1'!L33  ),2),0))=6,"C+",IF((ROUND(TRUNC(('TRI-1'!L33  ),2),0))=5,"C-",IF((ROUND(TRUNC(('TRI-1'!L33  ),2),0))=4,"D+",IF((ROUND(TRUNC(('TRI-1'!L33 ),2),0))=3,"D-",IF((ROUND(TRUNC(('TRI-1'!L33 ),2),0))=2,"E+",IF((ROUND(TRUNC(('TRI-1'!L33  ),2),0))&lt;=1,"E-","")))))))))))</f>
        <v>B-</v>
      </c>
      <c r="M33" s="51" t="str">
        <f>IF(OR('TRI-1'!M33 ="",'TRI-1'!M33&lt;0,'TRI-1'!M33  &gt;10),"",IF((ROUND(TRUNC(('TRI-1'!M33  ),2),0))=10,"A+",IF((ROUND(TRUNC(('TRI-1'!M33  ),2),0))=9,"A-",IF((ROUND(TRUNC(('TRI-1'!M33   ),2),0))=8,"B+",IF((ROUND(TRUNC(('TRI-1'!M33 ),2),0))=7,"B-",IF((ROUND(TRUNC(('TRI-1'!M33  ),2),0))=6,"C+",IF((ROUND(TRUNC(('TRI-1'!M33  ),2),0))=5,"C-",IF((ROUND(TRUNC(('TRI-1'!M33  ),2),0))=4,"D+",IF((ROUND(TRUNC(('TRI-1'!M33 ),2),0))=3,"D-",IF((ROUND(TRUNC(('TRI-1'!M33 ),2),0))=2,"E+",IF((ROUND(TRUNC(('TRI-1'!M33  ),2),0))&lt;=1,"E-","")))))))))))</f>
        <v>A+</v>
      </c>
      <c r="N33" s="51" t="str">
        <f>IF(OR('TRI-1'!N33 ="",'TRI-1'!N33&lt;0,'TRI-1'!N33  &gt;10),"",IF((ROUND(TRUNC(('TRI-1'!N33  ),2),0))=10,"A+",IF((ROUND(TRUNC(('TRI-1'!N33  ),2),0))=9,"A-",IF((ROUND(TRUNC(('TRI-1'!N33   ),2),0))=8,"B+",IF((ROUND(TRUNC(('TRI-1'!N33 ),2),0))=7,"B-",IF((ROUND(TRUNC(('TRI-1'!N33  ),2),0))=6,"C+",IF((ROUND(TRUNC(('TRI-1'!N33  ),2),0))=5,"C-",IF((ROUND(TRUNC(('TRI-1'!N33  ),2),0))=4,"D+",IF((ROUND(TRUNC(('TRI-1'!N33 ),2),0))=3,"D-",IF((ROUND(TRUNC(('TRI-1'!N33 ),2),0))=2,"E+",IF((ROUND(TRUNC(('TRI-1'!N33  ),2),0))&lt;=1,"E-","")))))))))))</f>
        <v>A+</v>
      </c>
      <c r="O33" s="51" t="str">
        <f>IF(OR('TRI-1'!O33 ="",'TRI-1'!O33&lt;0,'TRI-1'!O33  &gt;10),"",IF((ROUND(TRUNC(('TRI-1'!O33  ),2),0))=10,"A+",IF((ROUND(TRUNC(('TRI-1'!O33  ),2),0))=9,"A-",IF((ROUND(TRUNC(('TRI-1'!O33   ),2),0))=8,"B+",IF((ROUND(TRUNC(('TRI-1'!O33 ),2),0))=7,"B-",IF((ROUND(TRUNC(('TRI-1'!O33  ),2),0))=6,"C+",IF((ROUND(TRUNC(('TRI-1'!O33  ),2),0))=5,"C-",IF((ROUND(TRUNC(('TRI-1'!O33  ),2),0))=4,"D+",IF((ROUND(TRUNC(('TRI-1'!O33 ),2),0))=3,"D-",IF((ROUND(TRUNC(('TRI-1'!O33 ),2),0))=2,"E+",IF((ROUND(TRUNC(('TRI-1'!O33  ),2),0))&lt;=1,"E-","")))))))))))</f>
        <v>B-</v>
      </c>
      <c r="P33" s="51" t="str">
        <f>IF(OR('TRI-1'!P33 ="",'TRI-1'!P33&lt;0,'TRI-1'!P33  &gt;10),"",IF((ROUND(TRUNC(('TRI-1'!P33  ),2),0))=10,"A+",IF((ROUND(TRUNC(('TRI-1'!P33  ),2),0))=9,"A-",IF((ROUND(TRUNC(('TRI-1'!P33   ),2),0))=8,"B+",IF((ROUND(TRUNC(('TRI-1'!P33 ),2),0))=7,"B-",IF((ROUND(TRUNC(('TRI-1'!P33  ),2),0))=6,"C+",IF((ROUND(TRUNC(('TRI-1'!P33  ),2),0))=5,"C-",IF((ROUND(TRUNC(('TRI-1'!P33  ),2),0))=4,"D+",IF((ROUND(TRUNC(('TRI-1'!P33 ),2),0))=3,"D-",IF((ROUND(TRUNC(('TRI-1'!P33 ),2),0))=2,"E+",IF((ROUND(TRUNC(('TRI-1'!P33  ),2),0))&lt;=1,"E-","")))))))))))</f>
        <v>A+</v>
      </c>
      <c r="Q33" s="51" t="str">
        <f>IF(OR('TRI-1'!Q33 ="",'TRI-1'!Q33&lt;0,'TRI-1'!Q33  &gt;10),"",IF((ROUND(TRUNC(('TRI-1'!Q33  ),2),0))=10,"A+",IF((ROUND(TRUNC(('TRI-1'!Q33  ),2),0))=9,"A-",IF((ROUND(TRUNC(('TRI-1'!Q33   ),2),0))=8,"B+",IF((ROUND(TRUNC(('TRI-1'!Q33 ),2),0))=7,"B-",IF((ROUND(TRUNC(('TRI-1'!Q33  ),2),0))=6,"C+",IF((ROUND(TRUNC(('TRI-1'!Q33  ),2),0))=5,"C-",IF((ROUND(TRUNC(('TRI-1'!Q33  ),2),0))=4,"D+",IF((ROUND(TRUNC(('TRI-1'!Q33 ),2),0))=3,"D-",IF((ROUND(TRUNC(('TRI-1'!Q33 ),2),0))=2,"E+",IF((ROUND(TRUNC(('TRI-1'!Q33  ),2),0))&lt;=1,"E-","")))))))))))</f>
        <v>A+</v>
      </c>
      <c r="R33" s="51" t="str">
        <f>IF(OR('TRI-1'!R33 ="",'TRI-1'!R33&lt;0,'TRI-1'!R33  &gt;10),"",IF((ROUND(TRUNC(('TRI-1'!R33  ),2),0))=10,"A+",IF((ROUND(TRUNC(('TRI-1'!R33  ),2),0))=9,"A-",IF((ROUND(TRUNC(('TRI-1'!R33   ),2),0))=8,"B+",IF((ROUND(TRUNC(('TRI-1'!R33 ),2),0))=7,"B-",IF((ROUND(TRUNC(('TRI-1'!R33  ),2),0))=6,"C+",IF((ROUND(TRUNC(('TRI-1'!R33  ),2),0))=5,"C-",IF((ROUND(TRUNC(('TRI-1'!R33  ),2),0))=4,"D+",IF((ROUND(TRUNC(('TRI-1'!R33 ),2),0))=3,"D-",IF((ROUND(TRUNC(('TRI-1'!R33 ),2),0))=2,"E+",IF((ROUND(TRUNC(('TRI-1'!R33  ),2),0))&lt;=1,"E-","")))))))))))</f>
        <v>A+</v>
      </c>
      <c r="S33" s="51" t="str">
        <f>IF(OR('TRI-1'!S33 ="",'TRI-1'!S33&lt;0,'TRI-1'!S33  &gt;10),"",IF((ROUND(TRUNC(('TRI-1'!S33  ),2),0))=10,"A+",IF((ROUND(TRUNC(('TRI-1'!S33  ),2),0))=9,"A-",IF((ROUND(TRUNC(('TRI-1'!S33   ),2),0))=8,"B+",IF((ROUND(TRUNC(('TRI-1'!S33 ),2),0))=7,"B-",IF((ROUND(TRUNC(('TRI-1'!S33  ),2),0))=6,"C+",IF((ROUND(TRUNC(('TRI-1'!S33  ),2),0))=5,"C-",IF((ROUND(TRUNC(('TRI-1'!S33  ),2),0))=4,"D+",IF((ROUND(TRUNC(('TRI-1'!S33 ),2),0))=3,"D-",IF((ROUND(TRUNC(('TRI-1'!S33 ),2),0))=2,"E+",IF((ROUND(TRUNC(('TRI-1'!S33  ),2),0))&lt;=1,"E-","")))))))))))</f>
        <v>B+</v>
      </c>
      <c r="T33" s="51" t="str">
        <f>IF(OR('TRI-1'!T33 ="",'TRI-1'!T33&lt;0,'TRI-1'!T33  &gt;10),"",IF((ROUND(TRUNC(('TRI-1'!T33  ),2),0))=10,"A+",IF((ROUND(TRUNC(('TRI-1'!T33  ),2),0))=9,"A-",IF((ROUND(TRUNC(('TRI-1'!T33   ),2),0))=8,"B+",IF((ROUND(TRUNC(('TRI-1'!T33 ),2),0))=7,"B-",IF((ROUND(TRUNC(('TRI-1'!T33  ),2),0))=6,"C+",IF((ROUND(TRUNC(('TRI-1'!T33  ),2),0))=5,"C-",IF((ROUND(TRUNC(('TRI-1'!T33  ),2),0))=4,"D+",IF((ROUND(TRUNC(('TRI-1'!T33 ),2),0))=3,"D-",IF((ROUND(TRUNC(('TRI-1'!T33 ),2),0))=2,"E+",IF((ROUND(TRUNC(('TRI-1'!T33  ),2),0))&lt;=1,"E-","")))))))))))</f>
        <v>A+</v>
      </c>
      <c r="U33" s="51" t="str">
        <f>IF(OR('TRI-1'!U33 ="",'TRI-1'!U33&lt;0,'TRI-1'!U33  &gt;10),"",IF((ROUND(TRUNC(('TRI-1'!U33  ),2),0))=10,"A+",IF((ROUND(TRUNC(('TRI-1'!U33  ),2),0))=9,"A-",IF((ROUND(TRUNC(('TRI-1'!U33   ),2),0))=8,"B+",IF((ROUND(TRUNC(('TRI-1'!U33 ),2),0))=7,"B-",IF((ROUND(TRUNC(('TRI-1'!U33  ),2),0))=6,"C+",IF((ROUND(TRUNC(('TRI-1'!U33  ),2),0))=5,"C-",IF((ROUND(TRUNC(('TRI-1'!U33  ),2),0))=4,"D+",IF((ROUND(TRUNC(('TRI-1'!U33 ),2),0))=3,"D-",IF((ROUND(TRUNC(('TRI-1'!U33 ),2),0))=2,"E+",IF((ROUND(TRUNC(('TRI-1'!U33  ),2),0))&lt;=1,"E-","")))))))))))</f>
        <v>A+</v>
      </c>
      <c r="V33" s="51" t="str">
        <f>IF(OR('TRI-1'!V33 ="",'TRI-1'!V33&lt;0,'TRI-1'!V33  &gt;10),"",IF((ROUND(TRUNC(('TRI-1'!V33  ),2),0))=10,"A+",IF((ROUND(TRUNC(('TRI-1'!V33  ),2),0))=9,"A-",IF((ROUND(TRUNC(('TRI-1'!V33   ),2),0))=8,"B+",IF((ROUND(TRUNC(('TRI-1'!V33 ),2),0))=7,"B-",IF((ROUND(TRUNC(('TRI-1'!V33  ),2),0))=6,"C+",IF((ROUND(TRUNC(('TRI-1'!V33  ),2),0))=5,"C-",IF((ROUND(TRUNC(('TRI-1'!V33  ),2),0))=4,"D+",IF((ROUND(TRUNC(('TRI-1'!V33 ),2),0))=3,"D-",IF((ROUND(TRUNC(('TRI-1'!V33 ),2),0))=2,"E+",IF((ROUND(TRUNC(('TRI-1'!V33  ),2),0))&lt;=1,"E-","")))))))))))</f>
        <v>A+</v>
      </c>
      <c r="W33" s="51" t="str">
        <f>IF(OR('TRI-1'!W33 ="",'TRI-1'!W33&lt;0,'TRI-1'!W33  &gt;10),"",IF((ROUND(TRUNC(('TRI-1'!W33  ),2),0))=10,"A+",IF((ROUND(TRUNC(('TRI-1'!W33  ),2),0))=9,"A-",IF((ROUND(TRUNC(('TRI-1'!W33   ),2),0))=8,"B+",IF((ROUND(TRUNC(('TRI-1'!W33 ),2),0))=7,"B-",IF((ROUND(TRUNC(('TRI-1'!W33  ),2),0))=6,"C+",IF((ROUND(TRUNC(('TRI-1'!W33  ),2),0))=5,"C-",IF((ROUND(TRUNC(('TRI-1'!W33  ),2),0))=4,"D+",IF((ROUND(TRUNC(('TRI-1'!W33 ),2),0))=3,"D-",IF((ROUND(TRUNC(('TRI-1'!W33 ),2),0))=2,"E+",IF((ROUND(TRUNC(('TRI-1'!W33  ),2),0))&lt;=1,"E-","")))))))))))</f>
        <v>A+</v>
      </c>
      <c r="X33" s="51" t="str">
        <f>IF(OR('TRI-1'!X33 ="",'TRI-1'!X33&lt;0,'TRI-1'!X33  &gt;10),"",IF((ROUND(TRUNC(('TRI-1'!X33  ),2),0))=10,"A+",IF((ROUND(TRUNC(('TRI-1'!X33  ),2),0))=9,"A-",IF((ROUND(TRUNC(('TRI-1'!X33   ),2),0))=8,"B+",IF((ROUND(TRUNC(('TRI-1'!X33 ),2),0))=7,"B-",IF((ROUND(TRUNC(('TRI-1'!X33  ),2),0))=6,"C+",IF((ROUND(TRUNC(('TRI-1'!X33  ),2),0))=5,"C-",IF((ROUND(TRUNC(('TRI-1'!X33  ),2),0))=4,"D+",IF((ROUND(TRUNC(('TRI-1'!X33 ),2),0))=3,"D-",IF((ROUND(TRUNC(('TRI-1'!X33 ),2),0))=2,"E+",IF((ROUND(TRUNC(('TRI-1'!X33  ),2),0))&lt;=1,"E-","")))))))))))</f>
        <v>A+</v>
      </c>
      <c r="Y33" s="51" t="str">
        <f>IF(OR('TRI-1'!Y33 ="",'TRI-1'!Y33&lt;0,'TRI-1'!Y33  &gt;10),"",IF((ROUND(TRUNC(('TRI-1'!Y33  ),2),0))=10,"A+",IF((ROUND(TRUNC(('TRI-1'!Y33  ),2),0))=9,"A-",IF((ROUND(TRUNC(('TRI-1'!Y33   ),2),0))=8,"B+",IF((ROUND(TRUNC(('TRI-1'!Y33 ),2),0))=7,"B-",IF((ROUND(TRUNC(('TRI-1'!Y33  ),2),0))=6,"C+",IF((ROUND(TRUNC(('TRI-1'!Y33  ),2),0))=5,"C-",IF((ROUND(TRUNC(('TRI-1'!Y33  ),2),0))=4,"D+",IF((ROUND(TRUNC(('TRI-1'!Y33 ),2),0))=3,"D-",IF((ROUND(TRUNC(('TRI-1'!Y33 ),2),0))=2,"E+",IF((ROUND(TRUNC(('TRI-1'!Y33  ),2),0))&lt;=1,"E-","")))))))))))</f>
        <v>A-</v>
      </c>
      <c r="Z33" s="51" t="str">
        <f>IF(OR('TRI-1'!Z33 ="",'TRI-1'!Z33&lt;0,'TRI-1'!Z33  &gt;10),"",IF((ROUND(TRUNC(('TRI-1'!Z33  ),2),0))=10,"A+",IF((ROUND(TRUNC(('TRI-1'!Z33  ),2),0))=9,"A-",IF((ROUND(TRUNC(('TRI-1'!Z33   ),2),0))=8,"B+",IF((ROUND(TRUNC(('TRI-1'!Z33 ),2),0))=7,"B-",IF((ROUND(TRUNC(('TRI-1'!Z33  ),2),0))=6,"C+",IF((ROUND(TRUNC(('TRI-1'!Z33  ),2),0))=5,"C-",IF((ROUND(TRUNC(('TRI-1'!Z33  ),2),0))=4,"D+",IF((ROUND(TRUNC(('TRI-1'!Z33 ),2),0))=3,"D-",IF((ROUND(TRUNC(('TRI-1'!Z33 ),2),0))=2,"E+",IF((ROUND(TRUNC(('TRI-1'!Z33  ),2),0))&lt;=1,"E-","")))))))))))</f>
        <v>A+</v>
      </c>
      <c r="AA33" s="51" t="str">
        <f>IF(OR('TRI-1'!AA33 ="",'TRI-1'!AA33&lt;0,'TRI-1'!AA33  &gt;10),"",IF((ROUND(TRUNC(('TRI-1'!AA33  ),2),0))=10,"A+",IF((ROUND(TRUNC(('TRI-1'!AA33  ),2),0))=9,"A-",IF((ROUND(TRUNC(('TRI-1'!AA33   ),2),0))=8,"B+",IF((ROUND(TRUNC(('TRI-1'!AA33 ),2),0))=7,"B-",IF((ROUND(TRUNC(('TRI-1'!AA33  ),2),0))=6,"C+",IF((ROUND(TRUNC(('TRI-1'!AA33  ),2),0))=5,"C-",IF((ROUND(TRUNC(('TRI-1'!AA33  ),2),0))=4,"D+",IF((ROUND(TRUNC(('TRI-1'!AA33 ),2),0))=3,"D-",IF((ROUND(TRUNC(('TRI-1'!AA33 ),2),0))=2,"E+",IF((ROUND(TRUNC(('TRI-1'!AA33  ),2),0))&lt;=1,"E-","")))))))))))</f>
        <v>A+</v>
      </c>
      <c r="AB33" s="51" t="str">
        <f>IF(OR('TRI-1'!AB33 ="",'TRI-1'!AB33&lt;0,'TRI-1'!AB33  &gt;10),"",IF((ROUND(TRUNC(('TRI-1'!AB33  ),2),0))=10,"A+",IF((ROUND(TRUNC(('TRI-1'!AB33  ),2),0))=9,"A-",IF((ROUND(TRUNC(('TRI-1'!AB33   ),2),0))=8,"B+",IF((ROUND(TRUNC(('TRI-1'!AB33 ),2),0))=7,"B-",IF((ROUND(TRUNC(('TRI-1'!AB33  ),2),0))=6,"C+",IF((ROUND(TRUNC(('TRI-1'!AB33  ),2),0))=5,"C-",IF((ROUND(TRUNC(('TRI-1'!AB33  ),2),0))=4,"D+",IF((ROUND(TRUNC(('TRI-1'!AB33 ),2),0))=3,"D-",IF((ROUND(TRUNC(('TRI-1'!AB33 ),2),0))=2,"E+",IF((ROUND(TRUNC(('TRI-1'!AB33  ),2),0))&lt;=1,"E-","")))))))))))</f>
        <v>A+</v>
      </c>
      <c r="AC33" s="51" t="str">
        <f>IF(OR('TRI-1'!AC33 ="",'TRI-1'!AC33&lt;0,'TRI-1'!AC33  &gt;10),"",IF((ROUND(TRUNC(('TRI-1'!AC33  ),2),0))=10,"A+",IF((ROUND(TRUNC(('TRI-1'!AC33  ),2),0))=9,"A-",IF((ROUND(TRUNC(('TRI-1'!AC33   ),2),0))=8,"B+",IF((ROUND(TRUNC(('TRI-1'!AC33 ),2),0))=7,"B-",IF((ROUND(TRUNC(('TRI-1'!AC33  ),2),0))=6,"C+",IF((ROUND(TRUNC(('TRI-1'!AC33  ),2),0))=5,"C-",IF((ROUND(TRUNC(('TRI-1'!AC33  ),2),0))=4,"D+",IF((ROUND(TRUNC(('TRI-1'!AC33 ),2),0))=3,"D-",IF((ROUND(TRUNC(('TRI-1'!AC33 ),2),0))=2,"E+",IF((ROUND(TRUNC(('TRI-1'!AC33  ),2),0))&lt;=1,"E-","")))))))))))</f>
        <v>A+</v>
      </c>
      <c r="AD33" s="51" t="str">
        <f>IF(OR('TRI-1'!AD33 ="",'TRI-1'!AD33&lt;0,'TRI-1'!AD33  &gt;10),"",IF((ROUND(TRUNC(('TRI-1'!AD33  ),2),0))=10,"A+",IF((ROUND(TRUNC(('TRI-1'!AD33  ),2),0))=9,"A-",IF((ROUND(TRUNC(('TRI-1'!AD33   ),2),0))=8,"B+",IF((ROUND(TRUNC(('TRI-1'!AD33 ),2),0))=7,"B-",IF((ROUND(TRUNC(('TRI-1'!AD33  ),2),0))=6,"C+",IF((ROUND(TRUNC(('TRI-1'!AD33  ),2),0))=5,"C-",IF((ROUND(TRUNC(('TRI-1'!AD33  ),2),0))=4,"D+",IF((ROUND(TRUNC(('TRI-1'!AD33 ),2),0))=3,"D-",IF((ROUND(TRUNC(('TRI-1'!AD33 ),2),0))=2,"E+",IF((ROUND(TRUNC(('TRI-1'!AD33  ),2),0))&lt;=1,"E-","")))))))))))</f>
        <v>A+</v>
      </c>
      <c r="AE33" s="51" t="str">
        <f>IF(OR('TRI-1'!AE33 ="",'TRI-1'!AE33&lt;0,'TRI-1'!AE33  &gt;10),"",IF((ROUND(TRUNC(('TRI-1'!AE33  ),2),0))=10,"A+",IF((ROUND(TRUNC(('TRI-1'!AE33  ),2),0))=9,"A-",IF((ROUND(TRUNC(('TRI-1'!AE33   ),2),0))=8,"B+",IF((ROUND(TRUNC(('TRI-1'!AE33 ),2),0))=7,"B-",IF((ROUND(TRUNC(('TRI-1'!AE33  ),2),0))=6,"C+",IF((ROUND(TRUNC(('TRI-1'!AE33  ),2),0))=5,"C-",IF((ROUND(TRUNC(('TRI-1'!AE33  ),2),0))=4,"D+",IF((ROUND(TRUNC(('TRI-1'!AE33 ),2),0))=3,"D-",IF((ROUND(TRUNC(('TRI-1'!AE33 ),2),0))=2,"E+",IF((ROUND(TRUNC(('TRI-1'!AE33  ),2),0))&lt;=1,"E-","")))))))))))</f>
        <v>A+</v>
      </c>
      <c r="AF33" s="51" t="str">
        <f>IF(OR('TRI-1'!AF33 ="",'TRI-1'!AF33&lt;0,'TRI-1'!AF33  &gt;10),"",IF((ROUND(TRUNC(('TRI-1'!AF33  ),2),0))=10,"A+",IF((ROUND(TRUNC(('TRI-1'!AF33  ),2),0))=9,"A-",IF((ROUND(TRUNC(('TRI-1'!AF33   ),2),0))=8,"B+",IF((ROUND(TRUNC(('TRI-1'!AF33 ),2),0))=7,"B-",IF((ROUND(TRUNC(('TRI-1'!AF33  ),2),0))=6,"C+",IF((ROUND(TRUNC(('TRI-1'!AF33  ),2),0))=5,"C-",IF((ROUND(TRUNC(('TRI-1'!AF33  ),2),0))=4,"D+",IF((ROUND(TRUNC(('TRI-1'!AF33 ),2),0))=3,"D-",IF((ROUND(TRUNC(('TRI-1'!AF33 ),2),0))=2,"E+",IF((ROUND(TRUNC(('TRI-1'!AF33  ),2),0))&lt;=1,"E-","")))))))))))</f>
        <v>A+</v>
      </c>
      <c r="AG33" s="51" t="str">
        <f>IF(OR('TRI-1'!AG33 ="",'TRI-1'!AG33&lt;0,'TRI-1'!AG33  &gt;10),"",IF((ROUND(TRUNC(('TRI-1'!AG33  ),2),0))=10,"A+",IF((ROUND(TRUNC(('TRI-1'!AG33  ),2),0))=9,"A-",IF((ROUND(TRUNC(('TRI-1'!AG33   ),2),0))=8,"B+",IF((ROUND(TRUNC(('TRI-1'!AG33 ),2),0))=7,"B-",IF((ROUND(TRUNC(('TRI-1'!AG33  ),2),0))=6,"C+",IF((ROUND(TRUNC(('TRI-1'!AG33  ),2),0))=5,"C-",IF((ROUND(TRUNC(('TRI-1'!AG33  ),2),0))=4,"D+",IF((ROUND(TRUNC(('TRI-1'!AG33 ),2),0))=3,"D-",IF((ROUND(TRUNC(('TRI-1'!AG33 ),2),0))=2,"E+",IF((ROUND(TRUNC(('TRI-1'!AG33  ),2),0))&lt;=1,"E-","")))))))))))</f>
        <v>A+</v>
      </c>
      <c r="AH33" s="51" t="str">
        <f>IF(OR('TRI-1'!AH33 ="",'TRI-1'!AH33&lt;0,'TRI-1'!AH33  &gt;10),"",IF((ROUND(TRUNC(('TRI-1'!AH33  ),2),0))=10,"A+",IF((ROUND(TRUNC(('TRI-1'!AH33  ),2),0))=9,"A-",IF((ROUND(TRUNC(('TRI-1'!AH33   ),2),0))=8,"B+",IF((ROUND(TRUNC(('TRI-1'!AH33 ),2),0))=7,"B-",IF((ROUND(TRUNC(('TRI-1'!AH33  ),2),0))=6,"C+",IF((ROUND(TRUNC(('TRI-1'!AH33  ),2),0))=5,"C-",IF((ROUND(TRUNC(('TRI-1'!AH33  ),2),0))=4,"D+",IF((ROUND(TRUNC(('TRI-1'!AH33 ),2),0))=3,"D-",IF((ROUND(TRUNC(('TRI-1'!AH33 ),2),0))=2,"E+",IF((ROUND(TRUNC(('TRI-1'!AH33  ),2),0))&lt;=1,"E-","")))))))))))</f>
        <v>B+</v>
      </c>
      <c r="AI33" s="51" t="str">
        <f>IF(OR('TRI-1'!AI33 ="",'TRI-1'!AI33&lt;0,'TRI-1'!AI33  &gt;10),"",IF((ROUND(TRUNC(('TRI-1'!AI33  ),2),0))=10,"A+",IF((ROUND(TRUNC(('TRI-1'!AI33  ),2),0))=9,"A-",IF((ROUND(TRUNC(('TRI-1'!AI33   ),2),0))=8,"B+",IF((ROUND(TRUNC(('TRI-1'!AI33 ),2),0))=7,"B-",IF((ROUND(TRUNC(('TRI-1'!AI33  ),2),0))=6,"C+",IF((ROUND(TRUNC(('TRI-1'!AI33  ),2),0))=5,"C-",IF((ROUND(TRUNC(('TRI-1'!AI33  ),2),0))=4,"D+",IF((ROUND(TRUNC(('TRI-1'!AI33 ),2),0))=3,"D-",IF((ROUND(TRUNC(('TRI-1'!AI33 ),2),0))=2,"E+",IF((ROUND(TRUNC(('TRI-1'!AI33  ),2),0))&lt;=1,"E-","")))))))))))</f>
        <v>B+</v>
      </c>
      <c r="AJ33" s="51" t="str">
        <f>IF(OR('TRI-1'!AJ33 ="",'TRI-1'!AJ33&lt;0,'TRI-1'!AJ33  &gt;10),"",IF((ROUND(TRUNC(('TRI-1'!AJ33  ),2),0))=10,"A+",IF((ROUND(TRUNC(('TRI-1'!AJ33  ),2),0))=9,"A-",IF((ROUND(TRUNC(('TRI-1'!AJ33   ),2),0))=8,"B+",IF((ROUND(TRUNC(('TRI-1'!AJ33 ),2),0))=7,"B-",IF((ROUND(TRUNC(('TRI-1'!AJ33  ),2),0))=6,"C+",IF((ROUND(TRUNC(('TRI-1'!AJ33  ),2),0))=5,"C-",IF((ROUND(TRUNC(('TRI-1'!AJ33  ),2),0))=4,"D+",IF((ROUND(TRUNC(('TRI-1'!AJ33 ),2),0))=3,"D-",IF((ROUND(TRUNC(('TRI-1'!AJ33 ),2),0))=2,"E+",IF((ROUND(TRUNC(('TRI-1'!AJ33  ),2),0))&lt;=1,"E-","")))))))))))</f>
        <v>A+</v>
      </c>
      <c r="AK33" s="51" t="str">
        <f>IF(OR('TRI-1'!AK33 ="",'TRI-1'!AK33&lt;0,'TRI-1'!AK33  &gt;10),"",IF((ROUND(TRUNC(('TRI-1'!AK33  ),2),0))=10,"A+",IF((ROUND(TRUNC(('TRI-1'!AK33  ),2),0))=9,"A-",IF((ROUND(TRUNC(('TRI-1'!AK33   ),2),0))=8,"B+",IF((ROUND(TRUNC(('TRI-1'!AK33 ),2),0))=7,"B-",IF((ROUND(TRUNC(('TRI-1'!AK33  ),2),0))=6,"C+",IF((ROUND(TRUNC(('TRI-1'!AK33  ),2),0))=5,"C-",IF((ROUND(TRUNC(('TRI-1'!AK33  ),2),0))=4,"D+",IF((ROUND(TRUNC(('TRI-1'!AK33 ),2),0))=3,"D-",IF((ROUND(TRUNC(('TRI-1'!AK33 ),2),0))=2,"E+",IF((ROUND(TRUNC(('TRI-1'!AK33  ),2),0))&lt;=1,"E-","")))))))))))</f>
        <v>A+</v>
      </c>
      <c r="AL33" s="51" t="str">
        <f>IF(OR('TRI-1'!AL33 ="",'TRI-1'!AL33&lt;0,'TRI-1'!AL33  &gt;10),"",IF((ROUND(TRUNC(('TRI-1'!AL33  ),2),0))=10,"A+",IF((ROUND(TRUNC(('TRI-1'!AL33  ),2),0))=9,"A-",IF((ROUND(TRUNC(('TRI-1'!AL33   ),2),0))=8,"B+",IF((ROUND(TRUNC(('TRI-1'!AL33 ),2),0))=7,"B-",IF((ROUND(TRUNC(('TRI-1'!AL33  ),2),0))=6,"C+",IF((ROUND(TRUNC(('TRI-1'!AL33  ),2),0))=5,"C-",IF((ROUND(TRUNC(('TRI-1'!AL33  ),2),0))=4,"D+",IF((ROUND(TRUNC(('TRI-1'!AL33 ),2),0))=3,"D-",IF((ROUND(TRUNC(('TRI-1'!AL33 ),2),0))=2,"E+",IF((ROUND(TRUNC(('TRI-1'!AL33  ),2),0))&lt;=1,"E-","")))))))))))</f>
        <v>A+</v>
      </c>
      <c r="AM33" s="51" t="str">
        <f>IF(OR('TRI-1'!AM33 ="",'TRI-1'!AM33&lt;0,'TRI-1'!AM33  &gt;10),"",IF((ROUND(TRUNC(('TRI-1'!AM33  ),2),0))=10,"A+",IF((ROUND(TRUNC(('TRI-1'!AM33  ),2),0))=9,"A-",IF((ROUND(TRUNC(('TRI-1'!AM33   ),2),0))=8,"B+",IF((ROUND(TRUNC(('TRI-1'!AM33 ),2),0))=7,"B-",IF((ROUND(TRUNC(('TRI-1'!AM33  ),2),0))=6,"C+",IF((ROUND(TRUNC(('TRI-1'!AM33  ),2),0))=5,"C-",IF((ROUND(TRUNC(('TRI-1'!AM33  ),2),0))=4,"D+",IF((ROUND(TRUNC(('TRI-1'!AM33 ),2),0))=3,"D-",IF((ROUND(TRUNC(('TRI-1'!AM33 ),2),0))=2,"E+",IF((ROUND(TRUNC(('TRI-1'!AM33  ),2),0))&lt;=1,"E-","")))))))))))</f>
        <v>B-</v>
      </c>
      <c r="AN33" s="51" t="str">
        <f>IF(OR('TRI-1'!AN33 ="",'TRI-1'!AN33&lt;0,'TRI-1'!AN33  &gt;10),"",IF((ROUND(TRUNC(('TRI-1'!AN33  ),2),0))=10,"A+",IF((ROUND(TRUNC(('TRI-1'!AN33  ),2),0))=9,"A-",IF((ROUND(TRUNC(('TRI-1'!AN33   ),2),0))=8,"B+",IF((ROUND(TRUNC(('TRI-1'!AN33 ),2),0))=7,"B-",IF((ROUND(TRUNC(('TRI-1'!AN33  ),2),0))=6,"C+",IF((ROUND(TRUNC(('TRI-1'!AN33  ),2),0))=5,"C-",IF((ROUND(TRUNC(('TRI-1'!AN33  ),2),0))=4,"D+",IF((ROUND(TRUNC(('TRI-1'!AN33 ),2),0))=3,"D-",IF((ROUND(TRUNC(('TRI-1'!AN33 ),2),0))=2,"E+",IF((ROUND(TRUNC(('TRI-1'!AN33  ),2),0))&lt;=1,"E-","")))))))))))</f>
        <v>A+</v>
      </c>
      <c r="AO33" s="51" t="str">
        <f>IF(OR('TRI-1'!AO33 ="",'TRI-1'!AO33&lt;0,'TRI-1'!AO33  &gt;10),"",IF((ROUND(TRUNC(('TRI-1'!AO33  ),2),0))=10,"A+",IF((ROUND(TRUNC(('TRI-1'!AO33  ),2),0))=9,"A-",IF((ROUND(TRUNC(('TRI-1'!AO33   ),2),0))=8,"B+",IF((ROUND(TRUNC(('TRI-1'!AO33 ),2),0))=7,"B-",IF((ROUND(TRUNC(('TRI-1'!AO33  ),2),0))=6,"C+",IF((ROUND(TRUNC(('TRI-1'!AO33  ),2),0))=5,"C-",IF((ROUND(TRUNC(('TRI-1'!AO33  ),2),0))=4,"D+",IF((ROUND(TRUNC(('TRI-1'!AO33 ),2),0))=3,"D-",IF((ROUND(TRUNC(('TRI-1'!AO33 ),2),0))=2,"E+",IF((ROUND(TRUNC(('TRI-1'!AO33  ),2),0))&lt;=1,"E-","")))))))))))</f>
        <v>A+</v>
      </c>
      <c r="AP33" s="51" t="str">
        <f>IF(OR('TRI-1'!AP33 ="",'TRI-1'!AP33&lt;0,'TRI-1'!AP33  &gt;10),"",IF((ROUND(TRUNC(('TRI-1'!AP33  ),2),0))=10,"A+",IF((ROUND(TRUNC(('TRI-1'!AP33  ),2),0))=9,"A-",IF((ROUND(TRUNC(('TRI-1'!AP33   ),2),0))=8,"B+",IF((ROUND(TRUNC(('TRI-1'!AP33 ),2),0))=7,"B-",IF((ROUND(TRUNC(('TRI-1'!AP33  ),2),0))=6,"C+",IF((ROUND(TRUNC(('TRI-1'!AP33  ),2),0))=5,"C-",IF((ROUND(TRUNC(('TRI-1'!AP33  ),2),0))=4,"D+",IF((ROUND(TRUNC(('TRI-1'!AP33 ),2),0))=3,"D-",IF((ROUND(TRUNC(('TRI-1'!AP33 ),2),0))=2,"E+",IF((ROUND(TRUNC(('TRI-1'!AP33  ),2),0))&lt;=1,"E-","")))))))))))</f>
        <v>B+</v>
      </c>
      <c r="AQ33" s="51" t="str">
        <f>IF(OR('TRI-1'!AQ33 ="",'TRI-1'!AQ33&lt;0,'TRI-1'!AQ33  &gt;10),"",IF((ROUND(TRUNC(('TRI-1'!AQ33  ),2),0))=10,"A+",IF((ROUND(TRUNC(('TRI-1'!AQ33  ),2),0))=9,"A-",IF((ROUND(TRUNC(('TRI-1'!AQ33   ),2),0))=8,"B+",IF((ROUND(TRUNC(('TRI-1'!AQ33 ),2),0))=7,"B-",IF((ROUND(TRUNC(('TRI-1'!AQ33  ),2),0))=6,"C+",IF((ROUND(TRUNC(('TRI-1'!AQ33  ),2),0))=5,"C-",IF((ROUND(TRUNC(('TRI-1'!AQ33  ),2),0))=4,"D+",IF((ROUND(TRUNC(('TRI-1'!AQ33 ),2),0))=3,"D-",IF((ROUND(TRUNC(('TRI-1'!AQ33 ),2),0))=2,"E+",IF((ROUND(TRUNC(('TRI-1'!AQ33  ),2),0))&lt;=1,"E-","")))))))))))</f>
        <v>B+</v>
      </c>
      <c r="AR33" s="51" t="str">
        <f>IF(OR('TRI-1'!AR33 ="",'TRI-1'!AR33&lt;0,'TRI-1'!AR33  &gt;10),"",IF((ROUND(TRUNC(('TRI-1'!AR33  ),2),0))=10,"A+",IF((ROUND(TRUNC(('TRI-1'!AR33  ),2),0))=9,"A-",IF((ROUND(TRUNC(('TRI-1'!AR33   ),2),0))=8,"B+",IF((ROUND(TRUNC(('TRI-1'!AR33 ),2),0))=7,"B-",IF((ROUND(TRUNC(('TRI-1'!AR33  ),2),0))=6,"C+",IF((ROUND(TRUNC(('TRI-1'!AR33  ),2),0))=5,"C-",IF((ROUND(TRUNC(('TRI-1'!AR33  ),2),0))=4,"D+",IF((ROUND(TRUNC(('TRI-1'!AR33 ),2),0))=3,"D-",IF((ROUND(TRUNC(('TRI-1'!AR33 ),2),0))=2,"E+",IF((ROUND(TRUNC(('TRI-1'!AR33  ),2),0))&lt;=1,"E-","")))))))))))</f>
        <v>B+</v>
      </c>
      <c r="AS33" s="51" t="str">
        <f>IF(OR('TRI-1'!AS33 ="",'TRI-1'!AS33&lt;0,'TRI-1'!AS33  &gt;10),"",IF((ROUND(TRUNC(('TRI-1'!AS33  ),2),0))=10,"A+",IF((ROUND(TRUNC(('TRI-1'!AS33  ),2),0))=9,"A-",IF((ROUND(TRUNC(('TRI-1'!AS33   ),2),0))=8,"B+",IF((ROUND(TRUNC(('TRI-1'!AS33 ),2),0))=7,"B-",IF((ROUND(TRUNC(('TRI-1'!AS33  ),2),0))=6,"C+",IF((ROUND(TRUNC(('TRI-1'!AS33  ),2),0))=5,"C-",IF((ROUND(TRUNC(('TRI-1'!AS33  ),2),0))=4,"D+",IF((ROUND(TRUNC(('TRI-1'!AS33 ),2),0))=3,"D-",IF((ROUND(TRUNC(('TRI-1'!AS33 ),2),0))=2,"E+",IF((ROUND(TRUNC(('TRI-1'!AS33  ),2),0))&lt;=1,"E-","")))))))))))</f>
        <v>B+</v>
      </c>
      <c r="AT33" s="51" t="str">
        <f>IF(OR('TRI-1'!AT33 ="",'TRI-1'!AT33&lt;0,'TRI-1'!AT33  &gt;10),"",IF((ROUND(TRUNC(('TRI-1'!AT33  ),2),0))=10,"A+",IF((ROUND(TRUNC(('TRI-1'!AT33  ),2),0))=9,"A-",IF((ROUND(TRUNC(('TRI-1'!AT33   ),2),0))=8,"B+",IF((ROUND(TRUNC(('TRI-1'!AT33 ),2),0))=7,"B-",IF((ROUND(TRUNC(('TRI-1'!AT33  ),2),0))=6,"C+",IF((ROUND(TRUNC(('TRI-1'!AT33  ),2),0))=5,"C-",IF((ROUND(TRUNC(('TRI-1'!AT33  ),2),0))=4,"D+",IF((ROUND(TRUNC(('TRI-1'!AT33 ),2),0))=3,"D-",IF((ROUND(TRUNC(('TRI-1'!AT33 ),2),0))=2,"E+",IF((ROUND(TRUNC(('TRI-1'!AT33  ),2),0))&lt;=1,"E-","")))))))))))</f>
        <v>B+</v>
      </c>
      <c r="AU33" s="51" t="str">
        <f>IF(OR('TRI-1'!AU33 ="",'TRI-1'!AU33&lt;0,'TRI-1'!AU33  &gt;10),"",IF((ROUND(TRUNC(('TRI-1'!AU33  ),2),0))=10,"A+",IF((ROUND(TRUNC(('TRI-1'!AU33  ),2),0))=9,"A-",IF((ROUND(TRUNC(('TRI-1'!AU33   ),2),0))=8,"B+",IF((ROUND(TRUNC(('TRI-1'!AU33 ),2),0))=7,"B-",IF((ROUND(TRUNC(('TRI-1'!AU33  ),2),0))=6,"C+",IF((ROUND(TRUNC(('TRI-1'!AU33  ),2),0))=5,"C-",IF((ROUND(TRUNC(('TRI-1'!AU33  ),2),0))=4,"D+",IF((ROUND(TRUNC(('TRI-1'!AU33 ),2),0))=3,"D-",IF((ROUND(TRUNC(('TRI-1'!AU33 ),2),0))=2,"E+",IF((ROUND(TRUNC(('TRI-1'!AU33  ),2),0))&lt;=1,"E-","")))))))))))</f>
        <v>B+</v>
      </c>
      <c r="AV33" s="51" t="str">
        <f>IF(OR('TRI-1'!AV33 ="",'TRI-1'!AV33&lt;0,'TRI-1'!AV33  &gt;10),"",IF((ROUND(TRUNC(('TRI-1'!AV33  ),2),0))=10,"A+",IF((ROUND(TRUNC(('TRI-1'!AV33  ),2),0))=9,"A-",IF((ROUND(TRUNC(('TRI-1'!AV33   ),2),0))=8,"B+",IF((ROUND(TRUNC(('TRI-1'!AV33 ),2),0))=7,"B-",IF((ROUND(TRUNC(('TRI-1'!AV33  ),2),0))=6,"C+",IF((ROUND(TRUNC(('TRI-1'!AV33  ),2),0))=5,"C-",IF((ROUND(TRUNC(('TRI-1'!AV33  ),2),0))=4,"D+",IF((ROUND(TRUNC(('TRI-1'!AV33 ),2),0))=3,"D-",IF((ROUND(TRUNC(('TRI-1'!AV33 ),2),0))=2,"E+",IF((ROUND(TRUNC(('TRI-1'!AV33  ),2),0))&lt;=1,"E-","")))))))))))</f>
        <v>B+</v>
      </c>
      <c r="AW33" s="51" t="str">
        <f>IF(OR('TRI-1'!AW33 ="",'TRI-1'!AW33&lt;0,'TRI-1'!AW33  &gt;10),"",IF((ROUND(TRUNC(('TRI-1'!AW33  ),2),0))=10,"A+",IF((ROUND(TRUNC(('TRI-1'!AW33  ),2),0))=9,"A-",IF((ROUND(TRUNC(('TRI-1'!AW33   ),2),0))=8,"B+",IF((ROUND(TRUNC(('TRI-1'!AW33 ),2),0))=7,"B-",IF((ROUND(TRUNC(('TRI-1'!AW33  ),2),0))=6,"C+",IF((ROUND(TRUNC(('TRI-1'!AW33  ),2),0))=5,"C-",IF((ROUND(TRUNC(('TRI-1'!AW33  ),2),0))=4,"D+",IF((ROUND(TRUNC(('TRI-1'!AW33 ),2),0))=3,"D-",IF((ROUND(TRUNC(('TRI-1'!AW33 ),2),0))=2,"E+",IF((ROUND(TRUNC(('TRI-1'!AW33  ),2),0))&lt;=1,"E-","")))))))))))</f>
        <v>B+</v>
      </c>
      <c r="AX33" s="51" t="str">
        <f>IF(OR('TRI-1'!AX33 ="",'TRI-1'!AX33&lt;0,'TRI-1'!AX33  &gt;10),"",IF((ROUND(TRUNC(('TRI-1'!AX33  ),2),0))=10,"A+",IF((ROUND(TRUNC(('TRI-1'!AX33  ),2),0))=9,"A-",IF((ROUND(TRUNC(('TRI-1'!AX33   ),2),0))=8,"B+",IF((ROUND(TRUNC(('TRI-1'!AX33 ),2),0))=7,"B-",IF((ROUND(TRUNC(('TRI-1'!AX33  ),2),0))=6,"C+",IF((ROUND(TRUNC(('TRI-1'!AX33  ),2),0))=5,"C-",IF((ROUND(TRUNC(('TRI-1'!AX33  ),2),0))=4,"D+",IF((ROUND(TRUNC(('TRI-1'!AX33 ),2),0))=3,"D-",IF((ROUND(TRUNC(('TRI-1'!AX33 ),2),0))=2,"E+",IF((ROUND(TRUNC(('TRI-1'!AX33  ),2),0))&lt;=1,"E-","")))))))))))</f>
        <v>B+</v>
      </c>
      <c r="AY33" s="51" t="str">
        <f>IF(OR('TRI-1'!AY33 ="",'TRI-1'!AY33&lt;0,'TRI-1'!AY33  &gt;10),"",IF((ROUND(TRUNC(('TRI-1'!AY33  ),2),0))=10,"A+",IF((ROUND(TRUNC(('TRI-1'!AY33  ),2),0))=9,"A-",IF((ROUND(TRUNC(('TRI-1'!AY33   ),2),0))=8,"B+",IF((ROUND(TRUNC(('TRI-1'!AY33 ),2),0))=7,"B-",IF((ROUND(TRUNC(('TRI-1'!AY33  ),2),0))=6,"C+",IF((ROUND(TRUNC(('TRI-1'!AY33  ),2),0))=5,"C-",IF((ROUND(TRUNC(('TRI-1'!AY33  ),2),0))=4,"D+",IF((ROUND(TRUNC(('TRI-1'!AY33 ),2),0))=3,"D-",IF((ROUND(TRUNC(('TRI-1'!AY33 ),2),0))=2,"E+",IF((ROUND(TRUNC(('TRI-1'!AY33  ),2),0))&lt;=1,"E-","")))))))))))</f>
        <v>B+</v>
      </c>
      <c r="AZ33" s="51" t="str">
        <f>IF(OR('TRI-1'!AZ33 ="",'TRI-1'!AZ33&lt;0,'TRI-1'!AZ33  &gt;10),"",IF((ROUND(TRUNC(('TRI-1'!AZ33  ),2),0))=10,"A+",IF((ROUND(TRUNC(('TRI-1'!AZ33  ),2),0))=9,"A-",IF((ROUND(TRUNC(('TRI-1'!AZ33   ),2),0))=8,"B+",IF((ROUND(TRUNC(('TRI-1'!AZ33 ),2),0))=7,"B-",IF((ROUND(TRUNC(('TRI-1'!AZ33  ),2),0))=6,"C+",IF((ROUND(TRUNC(('TRI-1'!AZ33  ),2),0))=5,"C-",IF((ROUND(TRUNC(('TRI-1'!AZ33  ),2),0))=4,"D+",IF((ROUND(TRUNC(('TRI-1'!AZ33 ),2),0))=3,"D-",IF((ROUND(TRUNC(('TRI-1'!AZ33 ),2),0))=2,"E+",IF((ROUND(TRUNC(('TRI-1'!AZ33  ),2),0))&lt;=1,"E-","")))))))))))</f>
        <v>B+</v>
      </c>
      <c r="BA33" s="51" t="str">
        <f>IF(OR('TRI-1'!BA33 ="",'TRI-1'!BA33&lt;0,'TRI-1'!BA33  &gt;10),"",IF((ROUND(TRUNC(('TRI-1'!BA33  ),2),0))=10,"A+",IF((ROUND(TRUNC(('TRI-1'!BA33  ),2),0))=9,"A-",IF((ROUND(TRUNC(('TRI-1'!BA33   ),2),0))=8,"B+",IF((ROUND(TRUNC(('TRI-1'!BA33 ),2),0))=7,"B-",IF((ROUND(TRUNC(('TRI-1'!BA33  ),2),0))=6,"C+",IF((ROUND(TRUNC(('TRI-1'!BA33  ),2),0))=5,"C-",IF((ROUND(TRUNC(('TRI-1'!BA33  ),2),0))=4,"D+",IF((ROUND(TRUNC(('TRI-1'!BA33 ),2),0))=3,"D-",IF((ROUND(TRUNC(('TRI-1'!BA33 ),2),0))=2,"E+",IF((ROUND(TRUNC(('TRI-1'!BA33  ),2),0))&lt;=1,"E-","")))))))))))</f>
        <v>B+</v>
      </c>
      <c r="BB33" s="51" t="str">
        <f>IF(OR('TRI-1'!BB33 ="",'TRI-1'!BB33&lt;0,'TRI-1'!BB33  &gt;10),"",IF((ROUND(TRUNC(('TRI-1'!BB33  ),2),0))=10,"A+",IF((ROUND(TRUNC(('TRI-1'!BB33  ),2),0))=9,"A-",IF((ROUND(TRUNC(('TRI-1'!BB33   ),2),0))=8,"B+",IF((ROUND(TRUNC(('TRI-1'!BB33 ),2),0))=7,"B-",IF((ROUND(TRUNC(('TRI-1'!BB33  ),2),0))=6,"C+",IF((ROUND(TRUNC(('TRI-1'!BB33  ),2),0))=5,"C-",IF((ROUND(TRUNC(('TRI-1'!BB33  ),2),0))=4,"D+",IF((ROUND(TRUNC(('TRI-1'!BB33 ),2),0))=3,"D-",IF((ROUND(TRUNC(('TRI-1'!BB33 ),2),0))=2,"E+",IF((ROUND(TRUNC(('TRI-1'!BB33  ),2),0))&lt;=1,"E-","")))))))))))</f>
        <v>B+</v>
      </c>
      <c r="BC33" s="51" t="str">
        <f>IF(OR('TRI-1'!BC33 ="",'TRI-1'!BC33&lt;0,'TRI-1'!BC33  &gt;10),"",IF((ROUND(TRUNC(('TRI-1'!BC33  ),2),0))=10,"A+",IF((ROUND(TRUNC(('TRI-1'!BC33  ),2),0))=9,"A-",IF((ROUND(TRUNC(('TRI-1'!BC33   ),2),0))=8,"B+",IF((ROUND(TRUNC(('TRI-1'!BC33 ),2),0))=7,"B-",IF((ROUND(TRUNC(('TRI-1'!BC33  ),2),0))=6,"C+",IF((ROUND(TRUNC(('TRI-1'!BC33  ),2),0))=5,"C-",IF((ROUND(TRUNC(('TRI-1'!BC33  ),2),0))=4,"D+",IF((ROUND(TRUNC(('TRI-1'!BC33 ),2),0))=3,"D-",IF((ROUND(TRUNC(('TRI-1'!BC33 ),2),0))=2,"E+",IF((ROUND(TRUNC(('TRI-1'!BC33  ),2),0))&lt;=1,"E-","")))))))))))</f>
        <v>B+</v>
      </c>
      <c r="BD33" s="51" t="str">
        <f>IF(OR('TRI-1'!BD33 ="",'TRI-1'!BD33&lt;0,'TRI-1'!BD33  &gt;10),"",IF((ROUND(TRUNC(('TRI-1'!BD33  ),2),0))=10,"A+",IF((ROUND(TRUNC(('TRI-1'!BD33  ),2),0))=9,"A-",IF((ROUND(TRUNC(('TRI-1'!BD33   ),2),0))=8,"B+",IF((ROUND(TRUNC(('TRI-1'!BD33 ),2),0))=7,"B-",IF((ROUND(TRUNC(('TRI-1'!BD33  ),2),0))=6,"C+",IF((ROUND(TRUNC(('TRI-1'!BD33  ),2),0))=5,"C-",IF((ROUND(TRUNC(('TRI-1'!BD33  ),2),0))=4,"D+",IF((ROUND(TRUNC(('TRI-1'!BD33 ),2),0))=3,"D-",IF((ROUND(TRUNC(('TRI-1'!BD33 ),2),0))=2,"E+",IF((ROUND(TRUNC(('TRI-1'!BD33  ),2),0))&lt;=1,"E-","")))))))))))</f>
        <v>B+</v>
      </c>
      <c r="BE33" s="51" t="str">
        <f>IF(OR('TRI-1'!BE33 ="",'TRI-1'!BE33&lt;0,'TRI-1'!BE33  &gt;10),"",IF((ROUND(TRUNC(('TRI-1'!BE33  ),2),0))=10,"A+",IF((ROUND(TRUNC(('TRI-1'!BE33  ),2),0))=9,"A-",IF((ROUND(TRUNC(('TRI-1'!BE33   ),2),0))=8,"B+",IF((ROUND(TRUNC(('TRI-1'!BE33 ),2),0))=7,"B-",IF((ROUND(TRUNC(('TRI-1'!BE33  ),2),0))=6,"C+",IF((ROUND(TRUNC(('TRI-1'!BE33  ),2),0))=5,"C-",IF((ROUND(TRUNC(('TRI-1'!BE33  ),2),0))=4,"D+",IF((ROUND(TRUNC(('TRI-1'!BE33 ),2),0))=3,"D-",IF((ROUND(TRUNC(('TRI-1'!BE33 ),2),0))=2,"E+",IF((ROUND(TRUNC(('TRI-1'!BE33  ),2),0))&lt;=1,"E-","")))))))))))</f>
        <v>B+</v>
      </c>
      <c r="BF33" s="51" t="str">
        <f>IF(OR('TRI-1'!BF33 ="",'TRI-1'!BF33&lt;0,'TRI-1'!BF33  &gt;10),"",IF((ROUND(TRUNC(('TRI-1'!BF33  ),2),0))=10,"A+",IF((ROUND(TRUNC(('TRI-1'!BF33  ),2),0))=9,"A-",IF((ROUND(TRUNC(('TRI-1'!BF33   ),2),0))=8,"B+",IF((ROUND(TRUNC(('TRI-1'!BF33 ),2),0))=7,"B-",IF((ROUND(TRUNC(('TRI-1'!BF33  ),2),0))=6,"C+",IF((ROUND(TRUNC(('TRI-1'!BF33  ),2),0))=5,"C-",IF((ROUND(TRUNC(('TRI-1'!BF33  ),2),0))=4,"D+",IF((ROUND(TRUNC(('TRI-1'!BF33 ),2),0))=3,"D-",IF((ROUND(TRUNC(('TRI-1'!BF33 ),2),0))=2,"E+",IF((ROUND(TRUNC(('TRI-1'!BF33  ),2),0))&lt;=1,"E-","")))))))))))</f>
        <v>B+</v>
      </c>
      <c r="BG33" s="51" t="str">
        <f>IF(OR('TRI-1'!BG33 ="",'TRI-1'!BG33&lt;0,'TRI-1'!BG33  &gt;10),"",IF((ROUND(TRUNC(('TRI-1'!BG33  ),2),0))=10,"A+",IF((ROUND(TRUNC(('TRI-1'!BG33  ),2),0))=9,"A-",IF((ROUND(TRUNC(('TRI-1'!BG33   ),2),0))=8,"B+",IF((ROUND(TRUNC(('TRI-1'!BG33 ),2),0))=7,"B-",IF((ROUND(TRUNC(('TRI-1'!BG33  ),2),0))=6,"C+",IF((ROUND(TRUNC(('TRI-1'!BG33  ),2),0))=5,"C-",IF((ROUND(TRUNC(('TRI-1'!BG33  ),2),0))=4,"D+",IF((ROUND(TRUNC(('TRI-1'!BG33 ),2),0))=3,"D-",IF((ROUND(TRUNC(('TRI-1'!BG33 ),2),0))=2,"E+",IF((ROUND(TRUNC(('TRI-1'!BG33  ),2),0))&lt;=1,"E-","")))))))))))</f>
        <v>B+</v>
      </c>
      <c r="BH33" s="51" t="str">
        <f>IF(OR('TRI-1'!BH33 ="",'TRI-1'!BH33&lt;0,'TRI-1'!BH33  &gt;10),"",IF((ROUND(TRUNC(('TRI-1'!BH33  ),2),0))=10,"A+",IF((ROUND(TRUNC(('TRI-1'!BH33  ),2),0))=9,"A-",IF((ROUND(TRUNC(('TRI-1'!BH33   ),2),0))=8,"B+",IF((ROUND(TRUNC(('TRI-1'!BH33 ),2),0))=7,"B-",IF((ROUND(TRUNC(('TRI-1'!BH33  ),2),0))=6,"C+",IF((ROUND(TRUNC(('TRI-1'!BH33  ),2),0))=5,"C-",IF((ROUND(TRUNC(('TRI-1'!BH33  ),2),0))=4,"D+",IF((ROUND(TRUNC(('TRI-1'!BH33 ),2),0))=3,"D-",IF((ROUND(TRUNC(('TRI-1'!BH33 ),2),0))=2,"E+",IF((ROUND(TRUNC(('TRI-1'!BH33  ),2),0))&lt;=1,"E-","")))))))))))</f>
        <v>B+</v>
      </c>
      <c r="BI33" s="51" t="str">
        <f>IF(OR('TRI-1'!BI33 ="",'TRI-1'!BI33&lt;0,'TRI-1'!BI33  &gt;10),"",IF((ROUND(TRUNC(('TRI-1'!BI33  ),2),0))=10,"A+",IF((ROUND(TRUNC(('TRI-1'!BI33  ),2),0))=9,"A-",IF((ROUND(TRUNC(('TRI-1'!BI33   ),2),0))=8,"B+",IF((ROUND(TRUNC(('TRI-1'!BI33 ),2),0))=7,"B-",IF((ROUND(TRUNC(('TRI-1'!BI33  ),2),0))=6,"C+",IF((ROUND(TRUNC(('TRI-1'!BI33  ),2),0))=5,"C-",IF((ROUND(TRUNC(('TRI-1'!BI33  ),2),0))=4,"D+",IF((ROUND(TRUNC(('TRI-1'!BI33 ),2),0))=3,"D-",IF((ROUND(TRUNC(('TRI-1'!BI33 ),2),0))=2,"E+",IF((ROUND(TRUNC(('TRI-1'!BI33  ),2),0))&lt;=1,"E-","")))))))))))</f>
        <v>B+</v>
      </c>
      <c r="BJ33" s="51" t="str">
        <f>IF(OR('TRI-1'!BJ33 ="",'TRI-1'!BJ33&lt;0,'TRI-1'!BJ33  &gt;10),"",IF((ROUND(TRUNC(('TRI-1'!BJ33  ),2),0))=10,"A+",IF((ROUND(TRUNC(('TRI-1'!BJ33  ),2),0))=9,"A-",IF((ROUND(TRUNC(('TRI-1'!BJ33   ),2),0))=8,"B+",IF((ROUND(TRUNC(('TRI-1'!BJ33 ),2),0))=7,"B-",IF((ROUND(TRUNC(('TRI-1'!BJ33  ),2),0))=6,"C+",IF((ROUND(TRUNC(('TRI-1'!BJ33  ),2),0))=5,"C-",IF((ROUND(TRUNC(('TRI-1'!BJ33  ),2),0))=4,"D+",IF((ROUND(TRUNC(('TRI-1'!BJ33 ),2),0))=3,"D-",IF((ROUND(TRUNC(('TRI-1'!BJ33 ),2),0))=2,"E+",IF((ROUND(TRUNC(('TRI-1'!BJ33  ),2),0))&lt;=1,"E-","")))))))))))</f>
        <v>B+</v>
      </c>
      <c r="BK33" s="51" t="str">
        <f>IF(OR('TRI-1'!BK33 ="",'TRI-1'!BK33&lt;0,'TRI-1'!BK33  &gt;10),"",IF((ROUND(TRUNC(('TRI-1'!BK33  ),2),0))=10,"A+",IF((ROUND(TRUNC(('TRI-1'!BK33  ),2),0))=9,"A-",IF((ROUND(TRUNC(('TRI-1'!BK33   ),2),0))=8,"B+",IF((ROUND(TRUNC(('TRI-1'!BK33 ),2),0))=7,"B-",IF((ROUND(TRUNC(('TRI-1'!BK33  ),2),0))=6,"C+",IF((ROUND(TRUNC(('TRI-1'!BK33  ),2),0))=5,"C-",IF((ROUND(TRUNC(('TRI-1'!BK33  ),2),0))=4,"D+",IF((ROUND(TRUNC(('TRI-1'!BK33 ),2),0))=3,"D-",IF((ROUND(TRUNC(('TRI-1'!BK33 ),2),0))=2,"E+",IF((ROUND(TRUNC(('TRI-1'!BK33  ),2),0))&lt;=1,"E-","")))))))))))</f>
        <v>B-</v>
      </c>
      <c r="BL33" s="51" t="str">
        <f>IF(OR('TRI-1'!BL33 ="",'TRI-1'!BL33&lt;0,'TRI-1'!BL33  &gt;10),"",IF((ROUND(TRUNC(('TRI-1'!BL33  ),2),0))=10,"A+",IF((ROUND(TRUNC(('TRI-1'!BL33  ),2),0))=9,"A-",IF((ROUND(TRUNC(('TRI-1'!BL33   ),2),0))=8,"B+",IF((ROUND(TRUNC(('TRI-1'!BL33 ),2),0))=7,"B-",IF((ROUND(TRUNC(('TRI-1'!BL33  ),2),0))=6,"C+",IF((ROUND(TRUNC(('TRI-1'!BL33  ),2),0))=5,"C-",IF((ROUND(TRUNC(('TRI-1'!BL33  ),2),0))=4,"D+",IF((ROUND(TRUNC(('TRI-1'!BL33 ),2),0))=3,"D-",IF((ROUND(TRUNC(('TRI-1'!BL33 ),2),0))=2,"E+",IF((ROUND(TRUNC(('TRI-1'!BL33  ),2),0))&lt;=1,"E-","")))))))))))</f>
        <v>B-</v>
      </c>
      <c r="BM33" s="51" t="str">
        <f>IF(OR('TRI-1'!BM33 ="",'TRI-1'!BM33&lt;0,'TRI-1'!BM33  &gt;10),"",IF((ROUND(TRUNC(('TRI-1'!BM33  ),2),0))=10,"A+",IF((ROUND(TRUNC(('TRI-1'!BM33  ),2),0))=9,"A-",IF((ROUND(TRUNC(('TRI-1'!BM33   ),2),0))=8,"B+",IF((ROUND(TRUNC(('TRI-1'!BM33 ),2),0))=7,"B-",IF((ROUND(TRUNC(('TRI-1'!BM33  ),2),0))=6,"C+",IF((ROUND(TRUNC(('TRI-1'!BM33  ),2),0))=5,"C-",IF((ROUND(TRUNC(('TRI-1'!BM33  ),2),0))=4,"D+",IF((ROUND(TRUNC(('TRI-1'!BM33 ),2),0))=3,"D-",IF((ROUND(TRUNC(('TRI-1'!BM33 ),2),0))=2,"E+",IF((ROUND(TRUNC(('TRI-1'!BM33  ),2),0))&lt;=1,"E-","")))))))))))</f>
        <v>B-</v>
      </c>
      <c r="BN33" s="51" t="str">
        <f>IF(OR('TRI-1'!BN33 ="",'TRI-1'!BN33&lt;0,'TRI-1'!BN33  &gt;10),"",IF((ROUND(TRUNC(('TRI-1'!BN33  ),2),0))=10,"A+",IF((ROUND(TRUNC(('TRI-1'!BN33  ),2),0))=9,"A-",IF((ROUND(TRUNC(('TRI-1'!BN33   ),2),0))=8,"B+",IF((ROUND(TRUNC(('TRI-1'!BN33 ),2),0))=7,"B-",IF((ROUND(TRUNC(('TRI-1'!BN33  ),2),0))=6,"C+",IF((ROUND(TRUNC(('TRI-1'!BN33  ),2),0))=5,"C-",IF((ROUND(TRUNC(('TRI-1'!BN33  ),2),0))=4,"D+",IF((ROUND(TRUNC(('TRI-1'!BN33 ),2),0))=3,"D-",IF((ROUND(TRUNC(('TRI-1'!BN33 ),2),0))=2,"E+",IF((ROUND(TRUNC(('TRI-1'!BN33  ),2),0))&lt;=1,"E-","")))))))))))</f>
        <v>B-</v>
      </c>
      <c r="BO33" s="51" t="str">
        <f>IF(OR('TRI-1'!BO33 ="",'TRI-1'!BO33&lt;0,'TRI-1'!BO33  &gt;10),"",IF((ROUND(TRUNC(('TRI-1'!BO33  ),2),0))=10,"A+",IF((ROUND(TRUNC(('TRI-1'!BO33  ),2),0))=9,"A-",IF((ROUND(TRUNC(('TRI-1'!BO33   ),2),0))=8,"B+",IF((ROUND(TRUNC(('TRI-1'!BO33 ),2),0))=7,"B-",IF((ROUND(TRUNC(('TRI-1'!BO33  ),2),0))=6,"C+",IF((ROUND(TRUNC(('TRI-1'!BO33  ),2),0))=5,"C-",IF((ROUND(TRUNC(('TRI-1'!BO33  ),2),0))=4,"D+",IF((ROUND(TRUNC(('TRI-1'!BO33 ),2),0))=3,"D-",IF((ROUND(TRUNC(('TRI-1'!BO33 ),2),0))=2,"E+",IF((ROUND(TRUNC(('TRI-1'!BO33  ),2),0))&lt;=1,"E-","")))))))))))</f>
        <v>B-</v>
      </c>
      <c r="BP33" s="51" t="str">
        <f>IF(OR('TRI-1'!BP33 ="",'TRI-1'!BP33&lt;0,'TRI-1'!BP33  &gt;10),"",IF((ROUND(TRUNC(('TRI-1'!BP33  ),2),0))=10,"A+",IF((ROUND(TRUNC(('TRI-1'!BP33  ),2),0))=9,"A-",IF((ROUND(TRUNC(('TRI-1'!BP33   ),2),0))=8,"B+",IF((ROUND(TRUNC(('TRI-1'!BP33 ),2),0))=7,"B-",IF((ROUND(TRUNC(('TRI-1'!BP33  ),2),0))=6,"C+",IF((ROUND(TRUNC(('TRI-1'!BP33  ),2),0))=5,"C-",IF((ROUND(TRUNC(('TRI-1'!BP33  ),2),0))=4,"D+",IF((ROUND(TRUNC(('TRI-1'!BP33 ),2),0))=3,"D-",IF((ROUND(TRUNC(('TRI-1'!BP33 ),2),0))=2,"E+",IF((ROUND(TRUNC(('TRI-1'!BP33  ),2),0))&lt;=1,"E-","")))))))))))</f>
        <v>B-</v>
      </c>
      <c r="BQ33" s="51" t="str">
        <f>IF(OR('TRI-1'!BQ33 ="",'TRI-1'!BQ33&lt;0,'TRI-1'!BQ33  &gt;10),"",IF((ROUND(TRUNC(('TRI-1'!BQ33  ),2),0))=10,"A+",IF((ROUND(TRUNC(('TRI-1'!BQ33  ),2),0))=9,"A-",IF((ROUND(TRUNC(('TRI-1'!BQ33   ),2),0))=8,"B+",IF((ROUND(TRUNC(('TRI-1'!BQ33 ),2),0))=7,"B-",IF((ROUND(TRUNC(('TRI-1'!BQ33  ),2),0))=6,"C+",IF((ROUND(TRUNC(('TRI-1'!BQ33  ),2),0))=5,"C-",IF((ROUND(TRUNC(('TRI-1'!BQ33  ),2),0))=4,"D+",IF((ROUND(TRUNC(('TRI-1'!BQ33 ),2),0))=3,"D-",IF((ROUND(TRUNC(('TRI-1'!BQ33 ),2),0))=2,"E+",IF((ROUND(TRUNC(('TRI-1'!BQ33  ),2),0))&lt;=1,"E-","")))))))))))</f>
        <v>B-</v>
      </c>
      <c r="BR33" s="51" t="str">
        <f>IF(OR('TRI-1'!BR33 ="",'TRI-1'!BR33&lt;0,'TRI-1'!BR33  &gt;10),"",IF((ROUND(TRUNC(('TRI-1'!BR33  ),2),0))=10,"A+",IF((ROUND(TRUNC(('TRI-1'!BR33  ),2),0))=9,"A-",IF((ROUND(TRUNC(('TRI-1'!BR33   ),2),0))=8,"B+",IF((ROUND(TRUNC(('TRI-1'!BR33 ),2),0))=7,"B-",IF((ROUND(TRUNC(('TRI-1'!BR33  ),2),0))=6,"C+",IF((ROUND(TRUNC(('TRI-1'!BR33  ),2),0))=5,"C-",IF((ROUND(TRUNC(('TRI-1'!BR33  ),2),0))=4,"D+",IF((ROUND(TRUNC(('TRI-1'!BR33 ),2),0))=3,"D-",IF((ROUND(TRUNC(('TRI-1'!BR33 ),2),0))=2,"E+",IF((ROUND(TRUNC(('TRI-1'!BR33  ),2),0))&lt;=1,"E-","")))))))))))</f>
        <v>B-</v>
      </c>
      <c r="BS33" s="51" t="str">
        <f>IF(OR('TRI-1'!BS33 ="",'TRI-1'!BS33&lt;0,'TRI-1'!BS33  &gt;10),"",IF((ROUND(TRUNC(('TRI-1'!BS33  ),2),0))=10,"A+",IF((ROUND(TRUNC(('TRI-1'!BS33  ),2),0))=9,"A-",IF((ROUND(TRUNC(('TRI-1'!BS33   ),2),0))=8,"B+",IF((ROUND(TRUNC(('TRI-1'!BS33 ),2),0))=7,"B-",IF((ROUND(TRUNC(('TRI-1'!BS33  ),2),0))=6,"C+",IF((ROUND(TRUNC(('TRI-1'!BS33  ),2),0))=5,"C-",IF((ROUND(TRUNC(('TRI-1'!BS33  ),2),0))=4,"D+",IF((ROUND(TRUNC(('TRI-1'!BS33 ),2),0))=3,"D-",IF((ROUND(TRUNC(('TRI-1'!BS33 ),2),0))=2,"E+",IF((ROUND(TRUNC(('TRI-1'!BS33  ),2),0))&lt;=1,"E-","")))))))))))</f>
        <v>B-</v>
      </c>
      <c r="BT33" s="51" t="str">
        <f>IF(OR('TRI-1'!BT33 ="",'TRI-1'!BT33&lt;0,'TRI-1'!BT33  &gt;10),"",IF((ROUND(TRUNC(('TRI-1'!BT33  ),2),0))=10,"A+",IF((ROUND(TRUNC(('TRI-1'!BT33  ),2),0))=9,"A-",IF((ROUND(TRUNC(('TRI-1'!BT33   ),2),0))=8,"B+",IF((ROUND(TRUNC(('TRI-1'!BT33 ),2),0))=7,"B-",IF((ROUND(TRUNC(('TRI-1'!BT33  ),2),0))=6,"C+",IF((ROUND(TRUNC(('TRI-1'!BT33  ),2),0))=5,"C-",IF((ROUND(TRUNC(('TRI-1'!BT33  ),2),0))=4,"D+",IF((ROUND(TRUNC(('TRI-1'!BT33 ),2),0))=3,"D-",IF((ROUND(TRUNC(('TRI-1'!BT33 ),2),0))=2,"E+",IF((ROUND(TRUNC(('TRI-1'!BT33  ),2),0))&lt;=1,"E-","")))))))))))</f>
        <v>B-</v>
      </c>
      <c r="BU33" s="51" t="str">
        <f>IF(OR('TRI-1'!BU33 ="",'TRI-1'!BU33&lt;0,'TRI-1'!BU33  &gt;10),"",IF((ROUND(TRUNC(('TRI-1'!BU33  ),2),0))=10,"A+",IF((ROUND(TRUNC(('TRI-1'!BU33  ),2),0))=9,"A-",IF((ROUND(TRUNC(('TRI-1'!BU33   ),2),0))=8,"B+",IF((ROUND(TRUNC(('TRI-1'!BU33 ),2),0))=7,"B-",IF((ROUND(TRUNC(('TRI-1'!BU33  ),2),0))=6,"C+",IF((ROUND(TRUNC(('TRI-1'!BU33  ),2),0))=5,"C-",IF((ROUND(TRUNC(('TRI-1'!BU33  ),2),0))=4,"D+",IF((ROUND(TRUNC(('TRI-1'!BU33 ),2),0))=3,"D-",IF((ROUND(TRUNC(('TRI-1'!BU33 ),2),0))=2,"E+",IF((ROUND(TRUNC(('TRI-1'!BU33  ),2),0))&lt;=1,"E-","")))))))))))</f>
        <v>B-</v>
      </c>
      <c r="BV33" s="51" t="str">
        <f>IF(OR('TRI-1'!BV33 ="",'TRI-1'!BV33&lt;0,'TRI-1'!BV33  &gt;10),"",IF((ROUND(TRUNC(('TRI-1'!BV33  ),2),0))=10,"A+",IF((ROUND(TRUNC(('TRI-1'!BV33  ),2),0))=9,"A-",IF((ROUND(TRUNC(('TRI-1'!BV33   ),2),0))=8,"B+",IF((ROUND(TRUNC(('TRI-1'!BV33 ),2),0))=7,"B-",IF((ROUND(TRUNC(('TRI-1'!BV33  ),2),0))=6,"C+",IF((ROUND(TRUNC(('TRI-1'!BV33  ),2),0))=5,"C-",IF((ROUND(TRUNC(('TRI-1'!BV33  ),2),0))=4,"D+",IF((ROUND(TRUNC(('TRI-1'!BV33 ),2),0))=3,"D-",IF((ROUND(TRUNC(('TRI-1'!BV33 ),2),0))=2,"E+",IF((ROUND(TRUNC(('TRI-1'!BV33  ),2),0))&lt;=1,"E-","")))))))))))</f>
        <v>B-</v>
      </c>
      <c r="BW33" s="51" t="str">
        <f>IF(OR('TRI-1'!BW33 ="",'TRI-1'!BW33&lt;0,'TRI-1'!BW33  &gt;10),"",IF((ROUND(TRUNC(('TRI-1'!BW33  ),2),0))=10,"A+",IF((ROUND(TRUNC(('TRI-1'!BW33  ),2),0))=9,"A-",IF((ROUND(TRUNC(('TRI-1'!BW33   ),2),0))=8,"B+",IF((ROUND(TRUNC(('TRI-1'!BW33 ),2),0))=7,"B-",IF((ROUND(TRUNC(('TRI-1'!BW33  ),2),0))=6,"C+",IF((ROUND(TRUNC(('TRI-1'!BW33  ),2),0))=5,"C-",IF((ROUND(TRUNC(('TRI-1'!BW33  ),2),0))=4,"D+",IF((ROUND(TRUNC(('TRI-1'!BW33 ),2),0))=3,"D-",IF((ROUND(TRUNC(('TRI-1'!BW33 ),2),0))=2,"E+",IF((ROUND(TRUNC(('TRI-1'!BW33  ),2),0))&lt;=1,"E-","")))))))))))</f>
        <v>B-</v>
      </c>
      <c r="BX33" s="51" t="str">
        <f>IF(OR('TRI-1'!BX33 ="",'TRI-1'!BX33&lt;0,'TRI-1'!BX33  &gt;10),"",IF((ROUND(TRUNC(('TRI-1'!BX33  ),2),0))=10,"A+",IF((ROUND(TRUNC(('TRI-1'!BX33  ),2),0))=9,"A-",IF((ROUND(TRUNC(('TRI-1'!BX33   ),2),0))=8,"B+",IF((ROUND(TRUNC(('TRI-1'!BX33 ),2),0))=7,"B-",IF((ROUND(TRUNC(('TRI-1'!BX33  ),2),0))=6,"C+",IF((ROUND(TRUNC(('TRI-1'!BX33  ),2),0))=5,"C-",IF((ROUND(TRUNC(('TRI-1'!BX33  ),2),0))=4,"D+",IF((ROUND(TRUNC(('TRI-1'!BX33 ),2),0))=3,"D-",IF((ROUND(TRUNC(('TRI-1'!BX33 ),2),0))=2,"E+",IF((ROUND(TRUNC(('TRI-1'!BX33  ),2),0))&lt;=1,"E-","")))))))))))</f>
        <v>B-</v>
      </c>
      <c r="BY33" s="51" t="str">
        <f>IF(OR('TRI-1'!BY33 ="",'TRI-1'!BY33&lt;0,'TRI-1'!BY33  &gt;10),"",IF((ROUND(TRUNC(('TRI-1'!BY33  ),2),0))=10,"A+",IF((ROUND(TRUNC(('TRI-1'!BY33  ),2),0))=9,"A-",IF((ROUND(TRUNC(('TRI-1'!BY33   ),2),0))=8,"B+",IF((ROUND(TRUNC(('TRI-1'!BY33 ),2),0))=7,"B-",IF((ROUND(TRUNC(('TRI-1'!BY33  ),2),0))=6,"C+",IF((ROUND(TRUNC(('TRI-1'!BY33  ),2),0))=5,"C-",IF((ROUND(TRUNC(('TRI-1'!BY33  ),2),0))=4,"D+",IF((ROUND(TRUNC(('TRI-1'!BY33 ),2),0))=3,"D-",IF((ROUND(TRUNC(('TRI-1'!BY33 ),2),0))=2,"E+",IF((ROUND(TRUNC(('TRI-1'!BY33  ),2),0))&lt;=1,"E-","")))))))))))</f>
        <v>B-</v>
      </c>
      <c r="BZ33" s="51" t="str">
        <f>IF(OR('TRI-1'!BZ33 ="",'TRI-1'!BZ33&lt;0,'TRI-1'!BZ33  &gt;10),"",IF((ROUND(TRUNC(('TRI-1'!BZ33  ),2),0))=10,"A+",IF((ROUND(TRUNC(('TRI-1'!BZ33  ),2),0))=9,"A-",IF((ROUND(TRUNC(('TRI-1'!BZ33   ),2),0))=8,"B+",IF((ROUND(TRUNC(('TRI-1'!BZ33 ),2),0))=7,"B-",IF((ROUND(TRUNC(('TRI-1'!BZ33  ),2),0))=6,"C+",IF((ROUND(TRUNC(('TRI-1'!BZ33  ),2),0))=5,"C-",IF((ROUND(TRUNC(('TRI-1'!BZ33  ),2),0))=4,"D+",IF((ROUND(TRUNC(('TRI-1'!BZ33 ),2),0))=3,"D-",IF((ROUND(TRUNC(('TRI-1'!BZ33 ),2),0))=2,"E+",IF((ROUND(TRUNC(('TRI-1'!BZ33  ),2),0))&lt;=1,"E-","")))))))))))</f>
        <v>B-</v>
      </c>
      <c r="CA33" s="51" t="str">
        <f>IF(OR('TRI-1'!CA33 ="",'TRI-1'!CA33&lt;0,'TRI-1'!CA33  &gt;10),"",IF((ROUND(TRUNC(('TRI-1'!CA33  ),2),0))=10,"A+",IF((ROUND(TRUNC(('TRI-1'!CA33  ),2),0))=9,"A-",IF((ROUND(TRUNC(('TRI-1'!CA33   ),2),0))=8,"B+",IF((ROUND(TRUNC(('TRI-1'!CA33 ),2),0))=7,"B-",IF((ROUND(TRUNC(('TRI-1'!CA33  ),2),0))=6,"C+",IF((ROUND(TRUNC(('TRI-1'!CA33  ),2),0))=5,"C-",IF((ROUND(TRUNC(('TRI-1'!CA33  ),2),0))=4,"D+",IF((ROUND(TRUNC(('TRI-1'!CA33 ),2),0))=3,"D-",IF((ROUND(TRUNC(('TRI-1'!CA33 ),2),0))=2,"E+",IF((ROUND(TRUNC(('TRI-1'!CA33  ),2),0))&lt;=1,"E-","")))))))))))</f>
        <v>B-</v>
      </c>
      <c r="CB33" s="51" t="str">
        <f>IF(OR('TRI-1'!CB33 ="",'TRI-1'!CB33&lt;0,'TRI-1'!CB33  &gt;10),"",IF((ROUND(TRUNC(('TRI-1'!CB33  ),2),0))=10,"A+",IF((ROUND(TRUNC(('TRI-1'!CB33  ),2),0))=9,"A-",IF((ROUND(TRUNC(('TRI-1'!CB33   ),2),0))=8,"B+",IF((ROUND(TRUNC(('TRI-1'!CB33 ),2),0))=7,"B-",IF((ROUND(TRUNC(('TRI-1'!CB33  ),2),0))=6,"C+",IF((ROUND(TRUNC(('TRI-1'!CB33  ),2),0))=5,"C-",IF((ROUND(TRUNC(('TRI-1'!CB33  ),2),0))=4,"D+",IF((ROUND(TRUNC(('TRI-1'!CB33 ),2),0))=3,"D-",IF((ROUND(TRUNC(('TRI-1'!CB33 ),2),0))=2,"E+",IF((ROUND(TRUNC(('TRI-1'!CB33  ),2),0))&lt;=1,"E-","")))))))))))</f>
        <v>B-</v>
      </c>
      <c r="CC33" s="51" t="str">
        <f>IF(OR('TRI-1'!CC33 ="",'TRI-1'!CC33&lt;0,'TRI-1'!CC33  &gt;10),"",IF((ROUND(TRUNC(('TRI-1'!CC33  ),2),0))=10,"A+",IF((ROUND(TRUNC(('TRI-1'!CC33  ),2),0))=9,"A-",IF((ROUND(TRUNC(('TRI-1'!CC33   ),2),0))=8,"B+",IF((ROUND(TRUNC(('TRI-1'!CC33 ),2),0))=7,"B-",IF((ROUND(TRUNC(('TRI-1'!CC33  ),2),0))=6,"C+",IF((ROUND(TRUNC(('TRI-1'!CC33  ),2),0))=5,"C-",IF((ROUND(TRUNC(('TRI-1'!CC33  ),2),0))=4,"D+",IF((ROUND(TRUNC(('TRI-1'!CC33 ),2),0))=3,"D-",IF((ROUND(TRUNC(('TRI-1'!CC33 ),2),0))=2,"E+",IF((ROUND(TRUNC(('TRI-1'!CC33  ),2),0))&lt;=1,"E-","")))))))))))</f>
        <v>B-</v>
      </c>
      <c r="CD33" s="51" t="str">
        <f>IF(OR('TRI-1'!CD33 ="",'TRI-1'!CD33&lt;0,'TRI-1'!CD33  &gt;10),"",IF((ROUND(TRUNC(('TRI-1'!CD33  ),2),0))=10,"A+",IF((ROUND(TRUNC(('TRI-1'!CD33  ),2),0))=9,"A-",IF((ROUND(TRUNC(('TRI-1'!CD33   ),2),0))=8,"B+",IF((ROUND(TRUNC(('TRI-1'!CD33 ),2),0))=7,"B-",IF((ROUND(TRUNC(('TRI-1'!CD33  ),2),0))=6,"C+",IF((ROUND(TRUNC(('TRI-1'!CD33  ),2),0))=5,"C-",IF((ROUND(TRUNC(('TRI-1'!CD33  ),2),0))=4,"D+",IF((ROUND(TRUNC(('TRI-1'!CD33 ),2),0))=3,"D-",IF((ROUND(TRUNC(('TRI-1'!CD33 ),2),0))=2,"E+",IF((ROUND(TRUNC(('TRI-1'!CD33  ),2),0))&lt;=1,"E-","")))))))))))</f>
        <v>B-</v>
      </c>
      <c r="CE33" s="51" t="str">
        <f>IF(OR('TRI-1'!CE33 ="",'TRI-1'!CE33&lt;0,'TRI-1'!CE33  &gt;10),"",IF((ROUND(TRUNC(('TRI-1'!CE33  ),2),0))=10,"A+",IF((ROUND(TRUNC(('TRI-1'!CE33  ),2),0))=9,"A-",IF((ROUND(TRUNC(('TRI-1'!CE33   ),2),0))=8,"B+",IF((ROUND(TRUNC(('TRI-1'!CE33 ),2),0))=7,"B-",IF((ROUND(TRUNC(('TRI-1'!CE33  ),2),0))=6,"C+",IF((ROUND(TRUNC(('TRI-1'!CE33  ),2),0))=5,"C-",IF((ROUND(TRUNC(('TRI-1'!CE33  ),2),0))=4,"D+",IF((ROUND(TRUNC(('TRI-1'!CE33 ),2),0))=3,"D-",IF((ROUND(TRUNC(('TRI-1'!CE33 ),2),0))=2,"E+",IF((ROUND(TRUNC(('TRI-1'!CE33  ),2),0))&lt;=1,"E-","")))))))))))</f>
        <v>B-</v>
      </c>
      <c r="CF33" s="51" t="str">
        <f>IF(OR('TRI-1'!CF33 ="",'TRI-1'!CF33&lt;0,'TRI-1'!CF33  &gt;10),"",IF((ROUND(TRUNC(('TRI-1'!CF33  ),2),0))=10,"A+",IF((ROUND(TRUNC(('TRI-1'!CF33  ),2),0))=9,"A-",IF((ROUND(TRUNC(('TRI-1'!CF33   ),2),0))=8,"B+",IF((ROUND(TRUNC(('TRI-1'!CF33 ),2),0))=7,"B-",IF((ROUND(TRUNC(('TRI-1'!CF33  ),2),0))=6,"C+",IF((ROUND(TRUNC(('TRI-1'!CF33  ),2),0))=5,"C-",IF((ROUND(TRUNC(('TRI-1'!CF33  ),2),0))=4,"D+",IF((ROUND(TRUNC(('TRI-1'!CF33 ),2),0))=3,"D-",IF((ROUND(TRUNC(('TRI-1'!CF33 ),2),0))=2,"E+",IF((ROUND(TRUNC(('TRI-1'!CF33  ),2),0))&lt;=1,"E-","")))))))))))</f>
        <v>B-</v>
      </c>
      <c r="CG33" s="51" t="str">
        <f>IF(OR('TRI-1'!CG33 ="",'TRI-1'!CG33&lt;0,'TRI-1'!CG33  &gt;10),"",IF((ROUND(TRUNC(('TRI-1'!CG33  ),2),0))=10,"A+",IF((ROUND(TRUNC(('TRI-1'!CG33  ),2),0))=9,"A-",IF((ROUND(TRUNC(('TRI-1'!CG33   ),2),0))=8,"B+",IF((ROUND(TRUNC(('TRI-1'!CG33 ),2),0))=7,"B-",IF((ROUND(TRUNC(('TRI-1'!CG33  ),2),0))=6,"C+",IF((ROUND(TRUNC(('TRI-1'!CG33  ),2),0))=5,"C-",IF((ROUND(TRUNC(('TRI-1'!CG33  ),2),0))=4,"D+",IF((ROUND(TRUNC(('TRI-1'!CG33 ),2),0))=3,"D-",IF((ROUND(TRUNC(('TRI-1'!CG33 ),2),0))=2,"E+",IF((ROUND(TRUNC(('TRI-1'!CG33  ),2),0))&lt;=1,"E-","")))))))))))</f>
        <v>B-</v>
      </c>
      <c r="CH33" s="51" t="str">
        <f>IF(OR('TRI-1'!CH33 ="",'TRI-1'!CH33&lt;0,'TRI-1'!CH33  &gt;10),"",IF((ROUND(TRUNC(('TRI-1'!CH33  ),2),0))=10,"A+",IF((ROUND(TRUNC(('TRI-1'!CH33  ),2),0))=9,"A-",IF((ROUND(TRUNC(('TRI-1'!CH33   ),2),0))=8,"B+",IF((ROUND(TRUNC(('TRI-1'!CH33 ),2),0))=7,"B-",IF((ROUND(TRUNC(('TRI-1'!CH33  ),2),0))=6,"C+",IF((ROUND(TRUNC(('TRI-1'!CH33  ),2),0))=5,"C-",IF((ROUND(TRUNC(('TRI-1'!CH33  ),2),0))=4,"D+",IF((ROUND(TRUNC(('TRI-1'!CH33 ),2),0))=3,"D-",IF((ROUND(TRUNC(('TRI-1'!CH33 ),2),0))=2,"E+",IF((ROUND(TRUNC(('TRI-1'!CH33  ),2),0))&lt;=1,"E-","")))))))))))</f>
        <v>B-</v>
      </c>
      <c r="CI33" s="51" t="str">
        <f>IF(OR('TRI-1'!CI33 ="",'TRI-1'!CI33&lt;0,'TRI-1'!CI33  &gt;10),"",IF((ROUND(TRUNC(('TRI-1'!CI33  ),2),0))=10,"A+",IF((ROUND(TRUNC(('TRI-1'!CI33  ),2),0))=9,"A-",IF((ROUND(TRUNC(('TRI-1'!CI33   ),2),0))=8,"B+",IF((ROUND(TRUNC(('TRI-1'!CI33 ),2),0))=7,"B-",IF((ROUND(TRUNC(('TRI-1'!CI33  ),2),0))=6,"C+",IF((ROUND(TRUNC(('TRI-1'!CI33  ),2),0))=5,"C-",IF((ROUND(TRUNC(('TRI-1'!CI33  ),2),0))=4,"D+",IF((ROUND(TRUNC(('TRI-1'!CI33 ),2),0))=3,"D-",IF((ROUND(TRUNC(('TRI-1'!CI33 ),2),0))=2,"E+",IF((ROUND(TRUNC(('TRI-1'!CI33  ),2),0))&lt;=1,"E-","")))))))))))</f>
        <v>B-</v>
      </c>
      <c r="CJ33" s="51" t="str">
        <f>IF(OR('TRI-1'!CJ33 ="",'TRI-1'!CJ33&lt;0,'TRI-1'!CJ33  &gt;10),"",IF((ROUND(TRUNC(('TRI-1'!CJ33  ),2),0))=10,"A+",IF((ROUND(TRUNC(('TRI-1'!CJ33  ),2),0))=9,"A-",IF((ROUND(TRUNC(('TRI-1'!CJ33   ),2),0))=8,"B+",IF((ROUND(TRUNC(('TRI-1'!CJ33 ),2),0))=7,"B-",IF((ROUND(TRUNC(('TRI-1'!CJ33  ),2),0))=6,"C+",IF((ROUND(TRUNC(('TRI-1'!CJ33  ),2),0))=5,"C-",IF((ROUND(TRUNC(('TRI-1'!CJ33  ),2),0))=4,"D+",IF((ROUND(TRUNC(('TRI-1'!CJ33 ),2),0))=3,"D-",IF((ROUND(TRUNC(('TRI-1'!CJ33 ),2),0))=2,"E+",IF((ROUND(TRUNC(('TRI-1'!CJ33  ),2),0))&lt;=1,"E-","")))))))))))</f>
        <v>B-</v>
      </c>
      <c r="CK33" s="51" t="str">
        <f>IF(OR('TRI-1'!CK33 ="",'TRI-1'!CK33&lt;0,'TRI-1'!CK33  &gt;10),"",IF((ROUND(TRUNC(('TRI-1'!CK33  ),2),0))=10,"A+",IF((ROUND(TRUNC(('TRI-1'!CK33  ),2),0))=9,"A-",IF((ROUND(TRUNC(('TRI-1'!CK33   ),2),0))=8,"B+",IF((ROUND(TRUNC(('TRI-1'!CK33 ),2),0))=7,"B-",IF((ROUND(TRUNC(('TRI-1'!CK33  ),2),0))=6,"C+",IF((ROUND(TRUNC(('TRI-1'!CK33  ),2),0))=5,"C-",IF((ROUND(TRUNC(('TRI-1'!CK33  ),2),0))=4,"D+",IF((ROUND(TRUNC(('TRI-1'!CK33 ),2),0))=3,"D-",IF((ROUND(TRUNC(('TRI-1'!CK33 ),2),0))=2,"E+",IF((ROUND(TRUNC(('TRI-1'!CK33  ),2),0))&lt;=1,"E-","")))))))))))</f>
        <v>B-</v>
      </c>
      <c r="CL33" s="51" t="str">
        <f>IF(OR('TRI-1'!CL33 ="",'TRI-1'!CL33&lt;0,'TRI-1'!CL33  &gt;10),"",IF((ROUND(TRUNC(('TRI-1'!CL33  ),2),0))=10,"A+",IF((ROUND(TRUNC(('TRI-1'!CL33  ),2),0))=9,"A-",IF((ROUND(TRUNC(('TRI-1'!CL33   ),2),0))=8,"B+",IF((ROUND(TRUNC(('TRI-1'!CL33 ),2),0))=7,"B-",IF((ROUND(TRUNC(('TRI-1'!CL33  ),2),0))=6,"C+",IF((ROUND(TRUNC(('TRI-1'!CL33  ),2),0))=5,"C-",IF((ROUND(TRUNC(('TRI-1'!CL33  ),2),0))=4,"D+",IF((ROUND(TRUNC(('TRI-1'!CL33 ),2),0))=3,"D-",IF((ROUND(TRUNC(('TRI-1'!CL33 ),2),0))=2,"E+",IF((ROUND(TRUNC(('TRI-1'!CL33  ),2),0))&lt;=1,"E-","")))))))))))</f>
        <v>B-</v>
      </c>
      <c r="CM33" s="51" t="str">
        <f>IF(OR('TRI-1'!CM33 ="",'TRI-1'!CM33&lt;0,'TRI-1'!CM33  &gt;10),"",IF((ROUND(TRUNC(('TRI-1'!CM33  ),2),0))=10,"A+",IF((ROUND(TRUNC(('TRI-1'!CM33  ),2),0))=9,"A-",IF((ROUND(TRUNC(('TRI-1'!CM33   ),2),0))=8,"B+",IF((ROUND(TRUNC(('TRI-1'!CM33 ),2),0))=7,"B-",IF((ROUND(TRUNC(('TRI-1'!CM33  ),2),0))=6,"C+",IF((ROUND(TRUNC(('TRI-1'!CM33  ),2),0))=5,"C-",IF((ROUND(TRUNC(('TRI-1'!CM33  ),2),0))=4,"D+",IF((ROUND(TRUNC(('TRI-1'!CM33 ),2),0))=3,"D-",IF((ROUND(TRUNC(('TRI-1'!CM33 ),2),0))=2,"E+",IF((ROUND(TRUNC(('TRI-1'!CM33  ),2),0))&lt;=1,"E-","")))))))))))</f>
        <v>B-</v>
      </c>
      <c r="CN33" s="51" t="str">
        <f>IF(OR('TRI-1'!CN33 ="",'TRI-1'!CN33&lt;0,'TRI-1'!CN33  &gt;10),"",IF((ROUND(TRUNC(('TRI-1'!CN33  ),2),0))=10,"A+",IF((ROUND(TRUNC(('TRI-1'!CN33  ),2),0))=9,"A-",IF((ROUND(TRUNC(('TRI-1'!CN33   ),2),0))=8,"B+",IF((ROUND(TRUNC(('TRI-1'!CN33 ),2),0))=7,"B-",IF((ROUND(TRUNC(('TRI-1'!CN33  ),2),0))=6,"C+",IF((ROUND(TRUNC(('TRI-1'!CN33  ),2),0))=5,"C-",IF((ROUND(TRUNC(('TRI-1'!CN33  ),2),0))=4,"D+",IF((ROUND(TRUNC(('TRI-1'!CN33 ),2),0))=3,"D-",IF((ROUND(TRUNC(('TRI-1'!CN33 ),2),0))=2,"E+",IF((ROUND(TRUNC(('TRI-1'!CN33  ),2),0))&lt;=1,"E-","")))))))))))</f>
        <v>B-</v>
      </c>
      <c r="CO33" s="51" t="str">
        <f>IF(OR('TRI-1'!CO33 ="",'TRI-1'!CO33&lt;0,'TRI-1'!CO33  &gt;10),"",IF((ROUND(TRUNC(('TRI-1'!CO33  ),2),0))=10,"A+",IF((ROUND(TRUNC(('TRI-1'!CO33  ),2),0))=9,"A-",IF((ROUND(TRUNC(('TRI-1'!CO33   ),2),0))=8,"B+",IF((ROUND(TRUNC(('TRI-1'!CO33 ),2),0))=7,"B-",IF((ROUND(TRUNC(('TRI-1'!CO33  ),2),0))=6,"C+",IF((ROUND(TRUNC(('TRI-1'!CO33  ),2),0))=5,"C-",IF((ROUND(TRUNC(('TRI-1'!CO33  ),2),0))=4,"D+",IF((ROUND(TRUNC(('TRI-1'!CO33 ),2),0))=3,"D-",IF((ROUND(TRUNC(('TRI-1'!CO33 ),2),0))=2,"E+",IF((ROUND(TRUNC(('TRI-1'!CO33  ),2),0))&lt;=1,"E-","")))))))))))</f>
        <v>B-</v>
      </c>
      <c r="CP33" s="51" t="str">
        <f>IF(OR('TRI-1'!CP33 ="",'TRI-1'!CP33&lt;0,'TRI-1'!CP33  &gt;10),"",IF((ROUND(TRUNC(('TRI-1'!CP33  ),2),0))=10,"A+",IF((ROUND(TRUNC(('TRI-1'!CP33  ),2),0))=9,"A-",IF((ROUND(TRUNC(('TRI-1'!CP33   ),2),0))=8,"B+",IF((ROUND(TRUNC(('TRI-1'!CP33 ),2),0))=7,"B-",IF((ROUND(TRUNC(('TRI-1'!CP33  ),2),0))=6,"C+",IF((ROUND(TRUNC(('TRI-1'!CP33  ),2),0))=5,"C-",IF((ROUND(TRUNC(('TRI-1'!CP33  ),2),0))=4,"D+",IF((ROUND(TRUNC(('TRI-1'!CP33 ),2),0))=3,"D-",IF((ROUND(TRUNC(('TRI-1'!CP33 ),2),0))=2,"E+",IF((ROUND(TRUNC(('TRI-1'!CP33  ),2),0))&lt;=1,"E-","")))))))))))</f>
        <v>B-</v>
      </c>
      <c r="CQ33" s="51" t="str">
        <f>IF(OR('TRI-1'!CQ33 ="",'TRI-1'!CQ33&lt;0,'TRI-1'!CQ33  &gt;10),"",IF((ROUND(TRUNC(('TRI-1'!CQ33  ),2),0))=10,"A+",IF((ROUND(TRUNC(('TRI-1'!CQ33  ),2),0))=9,"A-",IF((ROUND(TRUNC(('TRI-1'!CQ33   ),2),0))=8,"B+",IF((ROUND(TRUNC(('TRI-1'!CQ33 ),2),0))=7,"B-",IF((ROUND(TRUNC(('TRI-1'!CQ33  ),2),0))=6,"C+",IF((ROUND(TRUNC(('TRI-1'!CQ33  ),2),0))=5,"C-",IF((ROUND(TRUNC(('TRI-1'!CQ33  ),2),0))=4,"D+",IF((ROUND(TRUNC(('TRI-1'!CQ33 ),2),0))=3,"D-",IF((ROUND(TRUNC(('TRI-1'!CQ33 ),2),0))=2,"E+",IF((ROUND(TRUNC(('TRI-1'!CQ33  ),2),0))&lt;=1,"E-","")))))))))))</f>
        <v>B-</v>
      </c>
      <c r="CR33" s="51" t="str">
        <f>IF(OR('TRI-1'!CR33 ="",'TRI-1'!CR33&lt;0,'TRI-1'!CR33  &gt;10),"",IF((ROUND(TRUNC(('TRI-1'!CR33  ),2),0))=10,"A+",IF((ROUND(TRUNC(('TRI-1'!CR33  ),2),0))=9,"A-",IF((ROUND(TRUNC(('TRI-1'!CR33   ),2),0))=8,"B+",IF((ROUND(TRUNC(('TRI-1'!CR33 ),2),0))=7,"B-",IF((ROUND(TRUNC(('TRI-1'!CR33  ),2),0))=6,"C+",IF((ROUND(TRUNC(('TRI-1'!CR33  ),2),0))=5,"C-",IF((ROUND(TRUNC(('TRI-1'!CR33  ),2),0))=4,"D+",IF((ROUND(TRUNC(('TRI-1'!CR33 ),2),0))=3,"D-",IF((ROUND(TRUNC(('TRI-1'!CR33 ),2),0))=2,"E+",IF((ROUND(TRUNC(('TRI-1'!CR33  ),2),0))&lt;=1,"E-","")))))))))))</f>
        <v>B-</v>
      </c>
      <c r="CS33" s="51" t="str">
        <f>IF(OR('TRI-1'!CS33 ="",'TRI-1'!CS33&lt;0,'TRI-1'!CS33  &gt;10),"",IF((ROUND(TRUNC(('TRI-1'!CS33  ),2),0))=10,"A+",IF((ROUND(TRUNC(('TRI-1'!CS33  ),2),0))=9,"A-",IF((ROUND(TRUNC(('TRI-1'!CS33   ),2),0))=8,"B+",IF((ROUND(TRUNC(('TRI-1'!CS33 ),2),0))=7,"B-",IF((ROUND(TRUNC(('TRI-1'!CS33  ),2),0))=6,"C+",IF((ROUND(TRUNC(('TRI-1'!CS33  ),2),0))=5,"C-",IF((ROUND(TRUNC(('TRI-1'!CS33  ),2),0))=4,"D+",IF((ROUND(TRUNC(('TRI-1'!CS33 ),2),0))=3,"D-",IF((ROUND(TRUNC(('TRI-1'!CS33 ),2),0))=2,"E+",IF((ROUND(TRUNC(('TRI-1'!CS33  ),2),0))&lt;=1,"E-","")))))))))))</f>
        <v>B-</v>
      </c>
      <c r="CT33" s="51" t="str">
        <f>IF(OR('TRI-1'!CT33 ="",'TRI-1'!CT33&lt;0,'TRI-1'!CT33  &gt;10),"",IF((ROUND(TRUNC(('TRI-1'!CT33  ),2),0))=10,"A+",IF((ROUND(TRUNC(('TRI-1'!CT33  ),2),0))=9,"A-",IF((ROUND(TRUNC(('TRI-1'!CT33   ),2),0))=8,"B+",IF((ROUND(TRUNC(('TRI-1'!CT33 ),2),0))=7,"B-",IF((ROUND(TRUNC(('TRI-1'!CT33  ),2),0))=6,"C+",IF((ROUND(TRUNC(('TRI-1'!CT33  ),2),0))=5,"C-",IF((ROUND(TRUNC(('TRI-1'!CT33  ),2),0))=4,"D+",IF((ROUND(TRUNC(('TRI-1'!CT33 ),2),0))=3,"D-",IF((ROUND(TRUNC(('TRI-1'!CT33 ),2),0))=2,"E+",IF((ROUND(TRUNC(('TRI-1'!CT33  ),2),0))&lt;=1,"E-","")))))))))))</f>
        <v>B-</v>
      </c>
      <c r="CU33" s="51" t="str">
        <f>IF(OR('TRI-1'!CU33 ="",'TRI-1'!CU33&lt;0,'TRI-1'!CU33  &gt;10),"",IF((ROUND(TRUNC(('TRI-1'!CU33  ),2),0))=10,"A+",IF((ROUND(TRUNC(('TRI-1'!CU33  ),2),0))=9,"A-",IF((ROUND(TRUNC(('TRI-1'!CU33   ),2),0))=8,"B+",IF((ROUND(TRUNC(('TRI-1'!CU33 ),2),0))=7,"B-",IF((ROUND(TRUNC(('TRI-1'!CU33  ),2),0))=6,"C+",IF((ROUND(TRUNC(('TRI-1'!CU33  ),2),0))=5,"C-",IF((ROUND(TRUNC(('TRI-1'!CU33  ),2),0))=4,"D+",IF((ROUND(TRUNC(('TRI-1'!CU33 ),2),0))=3,"D-",IF((ROUND(TRUNC(('TRI-1'!CU33 ),2),0))=2,"E+",IF((ROUND(TRUNC(('TRI-1'!CU33  ),2),0))&lt;=1,"E-","")))))))))))</f>
        <v>B-</v>
      </c>
      <c r="CV33" s="51" t="str">
        <f>IF(OR('TRI-1'!CV33 ="",'TRI-1'!CV33&lt;0,'TRI-1'!CV33  &gt;10),"",IF((ROUND(TRUNC(('TRI-1'!CV33  ),2),0))=10,"A+",IF((ROUND(TRUNC(('TRI-1'!CV33  ),2),0))=9,"A-",IF((ROUND(TRUNC(('TRI-1'!CV33   ),2),0))=8,"B+",IF((ROUND(TRUNC(('TRI-1'!CV33 ),2),0))=7,"B-",IF((ROUND(TRUNC(('TRI-1'!CV33  ),2),0))=6,"C+",IF((ROUND(TRUNC(('TRI-1'!CV33  ),2),0))=5,"C-",IF((ROUND(TRUNC(('TRI-1'!CV33  ),2),0))=4,"D+",IF((ROUND(TRUNC(('TRI-1'!CV33 ),2),0))=3,"D-",IF((ROUND(TRUNC(('TRI-1'!CV33 ),2),0))=2,"E+",IF((ROUND(TRUNC(('TRI-1'!CV33  ),2),0))&lt;=1,"E-","")))))))))))</f>
        <v>B-</v>
      </c>
      <c r="CW33" s="51" t="str">
        <f>IF(OR('TRI-1'!CW33 ="",'TRI-1'!CW33&lt;0,'TRI-1'!CW33  &gt;10),"",IF((ROUND(TRUNC(('TRI-1'!CW33  ),2),0))=10,"A+",IF((ROUND(TRUNC(('TRI-1'!CW33  ),2),0))=9,"A-",IF((ROUND(TRUNC(('TRI-1'!CW33   ),2),0))=8,"B+",IF((ROUND(TRUNC(('TRI-1'!CW33 ),2),0))=7,"B-",IF((ROUND(TRUNC(('TRI-1'!CW33  ),2),0))=6,"C+",IF((ROUND(TRUNC(('TRI-1'!CW33  ),2),0))=5,"C-",IF((ROUND(TRUNC(('TRI-1'!CW33  ),2),0))=4,"D+",IF((ROUND(TRUNC(('TRI-1'!CW33 ),2),0))=3,"D-",IF((ROUND(TRUNC(('TRI-1'!CW33 ),2),0))=2,"E+",IF((ROUND(TRUNC(('TRI-1'!CW33  ),2),0))&lt;=1,"E-","")))))))))))</f>
        <v>B-</v>
      </c>
      <c r="CX33" s="51" t="str">
        <f>IF(OR('TRI-1'!CX33 ="",'TRI-1'!CX33&lt;0,'TRI-1'!CX33  &gt;10),"",IF((ROUND(TRUNC(('TRI-1'!CX33  ),2),0))=10,"A+",IF((ROUND(TRUNC(('TRI-1'!CX33  ),2),0))=9,"A-",IF((ROUND(TRUNC(('TRI-1'!CX33   ),2),0))=8,"B+",IF((ROUND(TRUNC(('TRI-1'!CX33 ),2),0))=7,"B-",IF((ROUND(TRUNC(('TRI-1'!CX33  ),2),0))=6,"C+",IF((ROUND(TRUNC(('TRI-1'!CX33  ),2),0))=5,"C-",IF((ROUND(TRUNC(('TRI-1'!CX33  ),2),0))=4,"D+",IF((ROUND(TRUNC(('TRI-1'!CX33 ),2),0))=3,"D-",IF((ROUND(TRUNC(('TRI-1'!CX33 ),2),0))=2,"E+",IF((ROUND(TRUNC(('TRI-1'!CX33  ),2),0))&lt;=1,"E-","")))))))))))</f>
        <v>B-</v>
      </c>
      <c r="CY33" s="51" t="str">
        <f>IF(OR('TRI-1'!CY33 ="",'TRI-1'!CY33&lt;0,'TRI-1'!CY33  &gt;10),"",IF((ROUND(TRUNC(('TRI-1'!CY33  ),2),0))=10,"A+",IF((ROUND(TRUNC(('TRI-1'!CY33  ),2),0))=9,"A-",IF((ROUND(TRUNC(('TRI-1'!CY33   ),2),0))=8,"B+",IF((ROUND(TRUNC(('TRI-1'!CY33 ),2),0))=7,"B-",IF((ROUND(TRUNC(('TRI-1'!CY33  ),2),0))=6,"C+",IF((ROUND(TRUNC(('TRI-1'!CY33  ),2),0))=5,"C-",IF((ROUND(TRUNC(('TRI-1'!CY33  ),2),0))=4,"D+",IF((ROUND(TRUNC(('TRI-1'!CY33 ),2),0))=3,"D-",IF((ROUND(TRUNC(('TRI-1'!CY33 ),2),0))=2,"E+",IF((ROUND(TRUNC(('TRI-1'!CY33  ),2),0))&lt;=1,"E-","")))))))))))</f>
        <v>B-</v>
      </c>
      <c r="CZ33" s="51" t="str">
        <f>IF(OR('TRI-1'!CZ33 ="",'TRI-1'!CZ33&lt;0,'TRI-1'!CZ33  &gt;10),"",IF((ROUND(TRUNC(('TRI-1'!CZ33  ),2),0))=10,"A+",IF((ROUND(TRUNC(('TRI-1'!CZ33  ),2),0))=9,"A-",IF((ROUND(TRUNC(('TRI-1'!CZ33   ),2),0))=8,"B+",IF((ROUND(TRUNC(('TRI-1'!CZ33 ),2),0))=7,"B-",IF((ROUND(TRUNC(('TRI-1'!CZ33  ),2),0))=6,"C+",IF((ROUND(TRUNC(('TRI-1'!CZ33  ),2),0))=5,"C-",IF((ROUND(TRUNC(('TRI-1'!CZ33  ),2),0))=4,"D+",IF((ROUND(TRUNC(('TRI-1'!CZ33 ),2),0))=3,"D-",IF((ROUND(TRUNC(('TRI-1'!CZ33 ),2),0))=2,"E+",IF((ROUND(TRUNC(('TRI-1'!CZ33  ),2),0))&lt;=1,"E-","")))))))))))</f>
        <v>B-</v>
      </c>
      <c r="DA33" s="51" t="str">
        <f>IF(OR('TRI-1'!DA33 ="",'TRI-1'!DA33&lt;0,'TRI-1'!DA33  &gt;10),"",IF((ROUND(TRUNC(('TRI-1'!DA33  ),2),0))=10,"A+",IF((ROUND(TRUNC(('TRI-1'!DA33  ),2),0))=9,"A-",IF((ROUND(TRUNC(('TRI-1'!DA33   ),2),0))=8,"B+",IF((ROUND(TRUNC(('TRI-1'!DA33 ),2),0))=7,"B-",IF((ROUND(TRUNC(('TRI-1'!DA33  ),2),0))=6,"C+",IF((ROUND(TRUNC(('TRI-1'!DA33  ),2),0))=5,"C-",IF((ROUND(TRUNC(('TRI-1'!DA33  ),2),0))=4,"D+",IF((ROUND(TRUNC(('TRI-1'!DA33 ),2),0))=3,"D-",IF((ROUND(TRUNC(('TRI-1'!DA33 ),2),0))=2,"E+",IF((ROUND(TRUNC(('TRI-1'!DA33  ),2),0))&lt;=1,"E-","")))))))))))</f>
        <v>B-</v>
      </c>
      <c r="DB33" s="51" t="str">
        <f>IF(OR('TRI-1'!DB33 ="",'TRI-1'!DB33&lt;0,'TRI-1'!DB33  &gt;10),"",IF((ROUND(TRUNC(('TRI-1'!DB33  ),2),0))=10,"A+",IF((ROUND(TRUNC(('TRI-1'!DB33  ),2),0))=9,"A-",IF((ROUND(TRUNC(('TRI-1'!DB33   ),2),0))=8,"B+",IF((ROUND(TRUNC(('TRI-1'!DB33 ),2),0))=7,"B-",IF((ROUND(TRUNC(('TRI-1'!DB33  ),2),0))=6,"C+",IF((ROUND(TRUNC(('TRI-1'!DB33  ),2),0))=5,"C-",IF((ROUND(TRUNC(('TRI-1'!DB33  ),2),0))=4,"D+",IF((ROUND(TRUNC(('TRI-1'!DB33 ),2),0))=3,"D-",IF((ROUND(TRUNC(('TRI-1'!DB33 ),2),0))=2,"E+",IF((ROUND(TRUNC(('TRI-1'!DB33  ),2),0))&lt;=1,"E-","")))))))))))</f>
        <v>B-</v>
      </c>
      <c r="DC33" s="51" t="str">
        <f>IF(OR('TRI-1'!DC33 ="",'TRI-1'!DC33&lt;0,'TRI-1'!DC33  &gt;10),"",IF((ROUND(TRUNC(('TRI-1'!DC33  ),2),0))=10,"A+",IF((ROUND(TRUNC(('TRI-1'!DC33  ),2),0))=9,"A-",IF((ROUND(TRUNC(('TRI-1'!DC33   ),2),0))=8,"B+",IF((ROUND(TRUNC(('TRI-1'!DC33 ),2),0))=7,"B-",IF((ROUND(TRUNC(('TRI-1'!DC33  ),2),0))=6,"C+",IF((ROUND(TRUNC(('TRI-1'!DC33  ),2),0))=5,"C-",IF((ROUND(TRUNC(('TRI-1'!DC33  ),2),0))=4,"D+",IF((ROUND(TRUNC(('TRI-1'!DC33 ),2),0))=3,"D-",IF((ROUND(TRUNC(('TRI-1'!DC33 ),2),0))=2,"E+",IF((ROUND(TRUNC(('TRI-1'!DC33  ),2),0))&lt;=1,"E-","")))))))))))</f>
        <v>B-</v>
      </c>
      <c r="DD33" s="51" t="str">
        <f>IF(OR('TRI-1'!DD33 ="",'TRI-1'!DD33&lt;0,'TRI-1'!DD33  &gt;10),"",IF((ROUND(TRUNC(('TRI-1'!DD33  ),2),0))=10,"A+",IF((ROUND(TRUNC(('TRI-1'!DD33  ),2),0))=9,"A-",IF((ROUND(TRUNC(('TRI-1'!DD33   ),2),0))=8,"B+",IF((ROUND(TRUNC(('TRI-1'!DD33 ),2),0))=7,"B-",IF((ROUND(TRUNC(('TRI-1'!DD33  ),2),0))=6,"C+",IF((ROUND(TRUNC(('TRI-1'!DD33  ),2),0))=5,"C-",IF((ROUND(TRUNC(('TRI-1'!DD33  ),2),0))=4,"D+",IF((ROUND(TRUNC(('TRI-1'!DD33 ),2),0))=3,"D-",IF((ROUND(TRUNC(('TRI-1'!DD33 ),2),0))=2,"E+",IF((ROUND(TRUNC(('TRI-1'!DD33  ),2),0))&lt;=1,"E-","")))))))))))</f>
        <v>B-</v>
      </c>
      <c r="DE33" s="51" t="str">
        <f>IF(OR('TRI-1'!DE33 ="",'TRI-1'!DE33&lt;0,'TRI-1'!DE33  &gt;10),"",IF((ROUND(TRUNC(('TRI-1'!DE33  ),2),0))=10,"A+",IF((ROUND(TRUNC(('TRI-1'!DE33  ),2),0))=9,"A-",IF((ROUND(TRUNC(('TRI-1'!DE33   ),2),0))=8,"B+",IF((ROUND(TRUNC(('TRI-1'!DE33 ),2),0))=7,"B-",IF((ROUND(TRUNC(('TRI-1'!DE33  ),2),0))=6,"C+",IF((ROUND(TRUNC(('TRI-1'!DE33  ),2),0))=5,"C-",IF((ROUND(TRUNC(('TRI-1'!DE33  ),2),0))=4,"D+",IF((ROUND(TRUNC(('TRI-1'!DE33 ),2),0))=3,"D-",IF((ROUND(TRUNC(('TRI-1'!DE33 ),2),0))=2,"E+",IF((ROUND(TRUNC(('TRI-1'!DE33  ),2),0))&lt;=1,"E-","")))))))))))</f>
        <v>B-</v>
      </c>
      <c r="DF33" s="51" t="str">
        <f>IF(OR('TRI-1'!DF33 ="",'TRI-1'!DF33&lt;0,'TRI-1'!DF33  &gt;10),"",IF((ROUND(TRUNC(('TRI-1'!DF33  ),2),0))=10,"A+",IF((ROUND(TRUNC(('TRI-1'!DF33  ),2),0))=9,"A-",IF((ROUND(TRUNC(('TRI-1'!DF33   ),2),0))=8,"B+",IF((ROUND(TRUNC(('TRI-1'!DF33 ),2),0))=7,"B-",IF((ROUND(TRUNC(('TRI-1'!DF33  ),2),0))=6,"C+",IF((ROUND(TRUNC(('TRI-1'!DF33  ),2),0))=5,"C-",IF((ROUND(TRUNC(('TRI-1'!DF33  ),2),0))=4,"D+",IF((ROUND(TRUNC(('TRI-1'!DF33 ),2),0))=3,"D-",IF((ROUND(TRUNC(('TRI-1'!DF33 ),2),0))=2,"E+",IF((ROUND(TRUNC(('TRI-1'!DF33  ),2),0))&lt;=1,"E-","")))))))))))</f>
        <v>B-</v>
      </c>
      <c r="DG33" s="51" t="str">
        <f>IF(OR('TRI-1'!DG33 ="",'TRI-1'!DG33&lt;0,'TRI-1'!DG33  &gt;10),"",IF((ROUND(TRUNC(('TRI-1'!DG33  ),2),0))=10,"A+",IF((ROUND(TRUNC(('TRI-1'!DG33  ),2),0))=9,"A-",IF((ROUND(TRUNC(('TRI-1'!DG33   ),2),0))=8,"B+",IF((ROUND(TRUNC(('TRI-1'!DG33 ),2),0))=7,"B-",IF((ROUND(TRUNC(('TRI-1'!DG33  ),2),0))=6,"C+",IF((ROUND(TRUNC(('TRI-1'!DG33  ),2),0))=5,"C-",IF((ROUND(TRUNC(('TRI-1'!DG33  ),2),0))=4,"D+",IF((ROUND(TRUNC(('TRI-1'!DG33 ),2),0))=3,"D-",IF((ROUND(TRUNC(('TRI-1'!DG33 ),2),0))=2,"E+",IF((ROUND(TRUNC(('TRI-1'!DG33  ),2),0))&lt;=1,"E-","")))))))))))</f>
        <v>B-</v>
      </c>
      <c r="DH33" s="51" t="str">
        <f>IF(OR('TRI-1'!DH33 ="",'TRI-1'!DH33&lt;0,'TRI-1'!DH33  &gt;10),"",IF((ROUND(TRUNC(('TRI-1'!DH33  ),2),0))=10,"A+",IF((ROUND(TRUNC(('TRI-1'!DH33  ),2),0))=9,"A-",IF((ROUND(TRUNC(('TRI-1'!DH33   ),2),0))=8,"B+",IF((ROUND(TRUNC(('TRI-1'!DH33 ),2),0))=7,"B-",IF((ROUND(TRUNC(('TRI-1'!DH33  ),2),0))=6,"C+",IF((ROUND(TRUNC(('TRI-1'!DH33  ),2),0))=5,"C-",IF((ROUND(TRUNC(('TRI-1'!DH33  ),2),0))=4,"D+",IF((ROUND(TRUNC(('TRI-1'!DH33 ),2),0))=3,"D-",IF((ROUND(TRUNC(('TRI-1'!DH33 ),2),0))=2,"E+",IF((ROUND(TRUNC(('TRI-1'!DH33  ),2),0))&lt;=1,"E-","")))))))))))</f>
        <v>B-</v>
      </c>
      <c r="DI33" s="51" t="str">
        <f>IF(OR('TRI-1'!DI33 ="",'TRI-1'!DI33&lt;0,'TRI-1'!DI33  &gt;10),"",IF((ROUND(TRUNC(('TRI-1'!DI33  ),2),0))=10,"A+",IF((ROUND(TRUNC(('TRI-1'!DI33  ),2),0))=9,"A-",IF((ROUND(TRUNC(('TRI-1'!DI33   ),2),0))=8,"B+",IF((ROUND(TRUNC(('TRI-1'!DI33 ),2),0))=7,"B-",IF((ROUND(TRUNC(('TRI-1'!DI33  ),2),0))=6,"C+",IF((ROUND(TRUNC(('TRI-1'!DI33  ),2),0))=5,"C-",IF((ROUND(TRUNC(('TRI-1'!DI33  ),2),0))=4,"D+",IF((ROUND(TRUNC(('TRI-1'!DI33 ),2),0))=3,"D-",IF((ROUND(TRUNC(('TRI-1'!DI33 ),2),0))=2,"E+",IF((ROUND(TRUNC(('TRI-1'!DI33  ),2),0))&lt;=1,"E-","")))))))))))</f>
        <v>B-</v>
      </c>
      <c r="DJ33" s="51" t="str">
        <f>IF(OR('TRI-1'!DJ33 ="",'TRI-1'!DJ33&lt;0,'TRI-1'!DJ33  &gt;10),"",IF((ROUND(TRUNC(('TRI-1'!DJ33  ),2),0))=10,"A+",IF((ROUND(TRUNC(('TRI-1'!DJ33  ),2),0))=9,"A-",IF((ROUND(TRUNC(('TRI-1'!DJ33   ),2),0))=8,"B+",IF((ROUND(TRUNC(('TRI-1'!DJ33 ),2),0))=7,"B-",IF((ROUND(TRUNC(('TRI-1'!DJ33  ),2),0))=6,"C+",IF((ROUND(TRUNC(('TRI-1'!DJ33  ),2),0))=5,"C-",IF((ROUND(TRUNC(('TRI-1'!DJ33  ),2),0))=4,"D+",IF((ROUND(TRUNC(('TRI-1'!DJ33 ),2),0))=3,"D-",IF((ROUND(TRUNC(('TRI-1'!DJ33 ),2),0))=2,"E+",IF((ROUND(TRUNC(('TRI-1'!DJ33  ),2),0))&lt;=1,"E-","")))))))))))</f>
        <v>B-</v>
      </c>
      <c r="DK33" s="51" t="str">
        <f>IF(OR('TRI-1'!DK33 ="",'TRI-1'!DK33&lt;0,'TRI-1'!DK33  &gt;10),"",IF((ROUND(TRUNC(('TRI-1'!DK33  ),2),0))=10,"A+",IF((ROUND(TRUNC(('TRI-1'!DK33  ),2),0))=9,"A-",IF((ROUND(TRUNC(('TRI-1'!DK33   ),2),0))=8,"B+",IF((ROUND(TRUNC(('TRI-1'!DK33 ),2),0))=7,"B-",IF((ROUND(TRUNC(('TRI-1'!DK33  ),2),0))=6,"C+",IF((ROUND(TRUNC(('TRI-1'!DK33  ),2),0))=5,"C-",IF((ROUND(TRUNC(('TRI-1'!DK33  ),2),0))=4,"D+",IF((ROUND(TRUNC(('TRI-1'!DK33 ),2),0))=3,"D-",IF((ROUND(TRUNC(('TRI-1'!DK33 ),2),0))=2,"E+",IF((ROUND(TRUNC(('TRI-1'!DK33  ),2),0))&lt;=1,"E-","")))))))))))</f>
        <v>B-</v>
      </c>
      <c r="DL33" s="51" t="str">
        <f>IF(OR('TRI-1'!DL33 ="",'TRI-1'!DL33&lt;0,'TRI-1'!DL33  &gt;10),"",IF((ROUND(TRUNC(('TRI-1'!DL33  ),2),0))=10,"A+",IF((ROUND(TRUNC(('TRI-1'!DL33  ),2),0))=9,"A-",IF((ROUND(TRUNC(('TRI-1'!DL33   ),2),0))=8,"B+",IF((ROUND(TRUNC(('TRI-1'!DL33 ),2),0))=7,"B-",IF((ROUND(TRUNC(('TRI-1'!DL33  ),2),0))=6,"C+",IF((ROUND(TRUNC(('TRI-1'!DL33  ),2),0))=5,"C-",IF((ROUND(TRUNC(('TRI-1'!DL33  ),2),0))=4,"D+",IF((ROUND(TRUNC(('TRI-1'!DL33 ),2),0))=3,"D-",IF((ROUND(TRUNC(('TRI-1'!DL33 ),2),0))=2,"E+",IF((ROUND(TRUNC(('TRI-1'!DL33  ),2),0))&lt;=1,"E-","")))))))))))</f>
        <v>B-</v>
      </c>
      <c r="DM33" s="51" t="str">
        <f>IF(OR('TRI-1'!DM33 ="",'TRI-1'!DM33&lt;0,'TRI-1'!DM33  &gt;10),"",IF((ROUND(TRUNC(('TRI-1'!DM33  ),2),0))=10,"A+",IF((ROUND(TRUNC(('TRI-1'!DM33  ),2),0))=9,"A-",IF((ROUND(TRUNC(('TRI-1'!DM33   ),2),0))=8,"B+",IF((ROUND(TRUNC(('TRI-1'!DM33 ),2),0))=7,"B-",IF((ROUND(TRUNC(('TRI-1'!DM33  ),2),0))=6,"C+",IF((ROUND(TRUNC(('TRI-1'!DM33  ),2),0))=5,"C-",IF((ROUND(TRUNC(('TRI-1'!DM33  ),2),0))=4,"D+",IF((ROUND(TRUNC(('TRI-1'!DM33 ),2),0))=3,"D-",IF((ROUND(TRUNC(('TRI-1'!DM33 ),2),0))=2,"E+",IF((ROUND(TRUNC(('TRI-1'!DM33  ),2),0))&lt;=1,"E-","")))))))))))</f>
        <v>B-</v>
      </c>
      <c r="DN33" s="51" t="str">
        <f>IF(OR('TRI-1'!DN33 ="",'TRI-1'!DN33&lt;0,'TRI-1'!DN33  &gt;10),"",IF((ROUND(TRUNC(('TRI-1'!DN33  ),2),0))=10,"A+",IF((ROUND(TRUNC(('TRI-1'!DN33  ),2),0))=9,"A-",IF((ROUND(TRUNC(('TRI-1'!DN33   ),2),0))=8,"B+",IF((ROUND(TRUNC(('TRI-1'!DN33 ),2),0))=7,"B-",IF((ROUND(TRUNC(('TRI-1'!DN33  ),2),0))=6,"C+",IF((ROUND(TRUNC(('TRI-1'!DN33  ),2),0))=5,"C-",IF((ROUND(TRUNC(('TRI-1'!DN33  ),2),0))=4,"D+",IF((ROUND(TRUNC(('TRI-1'!DN33 ),2),0))=3,"D-",IF((ROUND(TRUNC(('TRI-1'!DN33 ),2),0))=2,"E+",IF((ROUND(TRUNC(('TRI-1'!DN33  ),2),0))&lt;=1,"E-","")))))))))))</f>
        <v>B-</v>
      </c>
      <c r="DO33" s="51" t="str">
        <f>IF(OR('TRI-1'!DO33 ="",'TRI-1'!DO33&lt;0,'TRI-1'!DO33  &gt;10),"",IF((ROUND(TRUNC(('TRI-1'!DO33  ),2),0))=10,"A+",IF((ROUND(TRUNC(('TRI-1'!DO33  ),2),0))=9,"A-",IF((ROUND(TRUNC(('TRI-1'!DO33   ),2),0))=8,"B+",IF((ROUND(TRUNC(('TRI-1'!DO33 ),2),0))=7,"B-",IF((ROUND(TRUNC(('TRI-1'!DO33  ),2),0))=6,"C+",IF((ROUND(TRUNC(('TRI-1'!DO33  ),2),0))=5,"C-",IF((ROUND(TRUNC(('TRI-1'!DO33  ),2),0))=4,"D+",IF((ROUND(TRUNC(('TRI-1'!DO33 ),2),0))=3,"D-",IF((ROUND(TRUNC(('TRI-1'!DO33 ),2),0))=2,"E+",IF((ROUND(TRUNC(('TRI-1'!DO33  ),2),0))&lt;=1,"E-","")))))))))))</f>
        <v>B-</v>
      </c>
      <c r="DP33" s="51" t="str">
        <f>IF(OR('TRI-1'!DP33 ="",'TRI-1'!DP33&lt;0,'TRI-1'!DP33  &gt;10),"",IF((ROUND(TRUNC(('TRI-1'!DP33  ),2),0))=10,"A+",IF((ROUND(TRUNC(('TRI-1'!DP33  ),2),0))=9,"A-",IF((ROUND(TRUNC(('TRI-1'!DP33   ),2),0))=8,"B+",IF((ROUND(TRUNC(('TRI-1'!DP33 ),2),0))=7,"B-",IF((ROUND(TRUNC(('TRI-1'!DP33  ),2),0))=6,"C+",IF((ROUND(TRUNC(('TRI-1'!DP33  ),2),0))=5,"C-",IF((ROUND(TRUNC(('TRI-1'!DP33  ),2),0))=4,"D+",IF((ROUND(TRUNC(('TRI-1'!DP33 ),2),0))=3,"D-",IF((ROUND(TRUNC(('TRI-1'!DP33 ),2),0))=2,"E+",IF((ROUND(TRUNC(('TRI-1'!DP33  ),2),0))&lt;=1,"E-","")))))))))))</f>
        <v>B+</v>
      </c>
      <c r="DQ33" s="51" t="str">
        <f>IF(OR('TRI-1'!DQ33 ="",'TRI-1'!DQ33&lt;0,'TRI-1'!DQ33  &gt;10),"",IF((ROUND(TRUNC(('TRI-1'!DQ33  ),2),0))=10,"A+",IF((ROUND(TRUNC(('TRI-1'!DQ33  ),2),0))=9,"A-",IF((ROUND(TRUNC(('TRI-1'!DQ33   ),2),0))=8,"B+",IF((ROUND(TRUNC(('TRI-1'!DQ33 ),2),0))=7,"B-",IF((ROUND(TRUNC(('TRI-1'!DQ33  ),2),0))=6,"C+",IF((ROUND(TRUNC(('TRI-1'!DQ33  ),2),0))=5,"C-",IF((ROUND(TRUNC(('TRI-1'!DQ33  ),2),0))=4,"D+",IF((ROUND(TRUNC(('TRI-1'!DQ33 ),2),0))=3,"D-",IF((ROUND(TRUNC(('TRI-1'!DQ33 ),2),0))=2,"E+",IF((ROUND(TRUNC(('TRI-1'!DQ33  ),2),0))&lt;=1,"E-","")))))))))))</f>
        <v>B+</v>
      </c>
      <c r="DR33" s="51" t="str">
        <f>IF(OR('TRI-1'!DR33 ="",'TRI-1'!DR33&lt;0,'TRI-1'!DR33  &gt;10),"",IF((ROUND(TRUNC(('TRI-1'!DR33  ),2),0))=10,"A+",IF((ROUND(TRUNC(('TRI-1'!DR33  ),2),0))=9,"A-",IF((ROUND(TRUNC(('TRI-1'!DR33   ),2),0))=8,"B+",IF((ROUND(TRUNC(('TRI-1'!DR33 ),2),0))=7,"B-",IF((ROUND(TRUNC(('TRI-1'!DR33  ),2),0))=6,"C+",IF((ROUND(TRUNC(('TRI-1'!DR33  ),2),0))=5,"C-",IF((ROUND(TRUNC(('TRI-1'!DR33  ),2),0))=4,"D+",IF((ROUND(TRUNC(('TRI-1'!DR33 ),2),0))=3,"D-",IF((ROUND(TRUNC(('TRI-1'!DR33 ),2),0))=2,"E+",IF((ROUND(TRUNC(('TRI-1'!DR33  ),2),0))&lt;=1,"E-","")))))))))))</f>
        <v>B+</v>
      </c>
      <c r="DS33" s="51" t="str">
        <f>IF(OR('TRI-1'!DS33 ="",'TRI-1'!DS33&lt;0,'TRI-1'!DS33  &gt;10),"",IF((ROUND(TRUNC(('TRI-1'!DS33  ),2),0))=10,"A+",IF((ROUND(TRUNC(('TRI-1'!DS33  ),2),0))=9,"A-",IF((ROUND(TRUNC(('TRI-1'!DS33   ),2),0))=8,"B+",IF((ROUND(TRUNC(('TRI-1'!DS33 ),2),0))=7,"B-",IF((ROUND(TRUNC(('TRI-1'!DS33  ),2),0))=6,"C+",IF((ROUND(TRUNC(('TRI-1'!DS33  ),2),0))=5,"C-",IF((ROUND(TRUNC(('TRI-1'!DS33  ),2),0))=4,"D+",IF((ROUND(TRUNC(('TRI-1'!DS33 ),2),0))=3,"D-",IF((ROUND(TRUNC(('TRI-1'!DS33 ),2),0))=2,"E+",IF((ROUND(TRUNC(('TRI-1'!DS33  ),2),0))&lt;=1,"E-","")))))))))))</f>
        <v>B+</v>
      </c>
      <c r="DT33" s="51" t="str">
        <f>IF(OR('TRI-1'!DT33 ="",'TRI-1'!DT33&lt;0,'TRI-1'!DT33  &gt;10),"",IF((ROUND(TRUNC(('TRI-1'!DT33  ),2),0))=10,"A+",IF((ROUND(TRUNC(('TRI-1'!DT33  ),2),0))=9,"A-",IF((ROUND(TRUNC(('TRI-1'!DT33   ),2),0))=8,"B+",IF((ROUND(TRUNC(('TRI-1'!DT33 ),2),0))=7,"B-",IF((ROUND(TRUNC(('TRI-1'!DT33  ),2),0))=6,"C+",IF((ROUND(TRUNC(('TRI-1'!DT33  ),2),0))=5,"C-",IF((ROUND(TRUNC(('TRI-1'!DT33  ),2),0))=4,"D+",IF((ROUND(TRUNC(('TRI-1'!DT33 ),2),0))=3,"D-",IF((ROUND(TRUNC(('TRI-1'!DT33 ),2),0))=2,"E+",IF((ROUND(TRUNC(('TRI-1'!DT33  ),2),0))&lt;=1,"E-","")))))))))))</f>
        <v>B+</v>
      </c>
      <c r="DU33" s="51" t="str">
        <f>IF(OR('TRI-1'!DU33 ="",'TRI-1'!DU33&lt;0,'TRI-1'!DU33  &gt;10),"",IF((ROUND(TRUNC(('TRI-1'!DU33  ),2),0))=10,"A+",IF((ROUND(TRUNC(('TRI-1'!DU33  ),2),0))=9,"A-",IF((ROUND(TRUNC(('TRI-1'!DU33   ),2),0))=8,"B+",IF((ROUND(TRUNC(('TRI-1'!DU33 ),2),0))=7,"B-",IF((ROUND(TRUNC(('TRI-1'!DU33  ),2),0))=6,"C+",IF((ROUND(TRUNC(('TRI-1'!DU33  ),2),0))=5,"C-",IF((ROUND(TRUNC(('TRI-1'!DU33  ),2),0))=4,"D+",IF((ROUND(TRUNC(('TRI-1'!DU33 ),2),0))=3,"D-",IF((ROUND(TRUNC(('TRI-1'!DU33 ),2),0))=2,"E+",IF((ROUND(TRUNC(('TRI-1'!DU33  ),2),0))&lt;=1,"E-","")))))))))))</f>
        <v>B+</v>
      </c>
      <c r="DV33" s="51" t="str">
        <f>IF(OR('TRI-1'!DV33 ="",'TRI-1'!DV33&lt;0,'TRI-1'!DV33  &gt;10),"",IF((ROUND(TRUNC(('TRI-1'!DV33  ),2),0))=10,"A+",IF((ROUND(TRUNC(('TRI-1'!DV33  ),2),0))=9,"A-",IF((ROUND(TRUNC(('TRI-1'!DV33   ),2),0))=8,"B+",IF((ROUND(TRUNC(('TRI-1'!DV33 ),2),0))=7,"B-",IF((ROUND(TRUNC(('TRI-1'!DV33  ),2),0))=6,"C+",IF((ROUND(TRUNC(('TRI-1'!DV33  ),2),0))=5,"C-",IF((ROUND(TRUNC(('TRI-1'!DV33  ),2),0))=4,"D+",IF((ROUND(TRUNC(('TRI-1'!DV33 ),2),0))=3,"D-",IF((ROUND(TRUNC(('TRI-1'!DV33 ),2),0))=2,"E+",IF((ROUND(TRUNC(('TRI-1'!DV33  ),2),0))&lt;=1,"E-","")))))))))))</f>
        <v>B+</v>
      </c>
      <c r="DW33" s="51" t="str">
        <f>IF(OR('TRI-1'!DW33 ="",'TRI-1'!DW33&lt;0,'TRI-1'!DW33  &gt;10),"",IF((ROUND(TRUNC(('TRI-1'!DW33  ),2),0))=10,"A+",IF((ROUND(TRUNC(('TRI-1'!DW33  ),2),0))=9,"A-",IF((ROUND(TRUNC(('TRI-1'!DW33   ),2),0))=8,"B+",IF((ROUND(TRUNC(('TRI-1'!DW33 ),2),0))=7,"B-",IF((ROUND(TRUNC(('TRI-1'!DW33  ),2),0))=6,"C+",IF((ROUND(TRUNC(('TRI-1'!DW33  ),2),0))=5,"C-",IF((ROUND(TRUNC(('TRI-1'!DW33  ),2),0))=4,"D+",IF((ROUND(TRUNC(('TRI-1'!DW33 ),2),0))=3,"D-",IF((ROUND(TRUNC(('TRI-1'!DW33 ),2),0))=2,"E+",IF((ROUND(TRUNC(('TRI-1'!DW33  ),2),0))&lt;=1,"E-","")))))))))))</f>
        <v>B+</v>
      </c>
      <c r="DX33" s="51" t="str">
        <f>IF(OR('TRI-1'!DX33 ="",'TRI-1'!DX33&lt;0,'TRI-1'!DX33  &gt;10),"",IF((ROUND(TRUNC(('TRI-1'!DX33  ),2),0))=10,"A+",IF((ROUND(TRUNC(('TRI-1'!DX33  ),2),0))=9,"A-",IF((ROUND(TRUNC(('TRI-1'!DX33   ),2),0))=8,"B+",IF((ROUND(TRUNC(('TRI-1'!DX33 ),2),0))=7,"B-",IF((ROUND(TRUNC(('TRI-1'!DX33  ),2),0))=6,"C+",IF((ROUND(TRUNC(('TRI-1'!DX33  ),2),0))=5,"C-",IF((ROUND(TRUNC(('TRI-1'!DX33  ),2),0))=4,"D+",IF((ROUND(TRUNC(('TRI-1'!DX33 ),2),0))=3,"D-",IF((ROUND(TRUNC(('TRI-1'!DX33 ),2),0))=2,"E+",IF((ROUND(TRUNC(('TRI-1'!DX33  ),2),0))&lt;=1,"E-","")))))))))))</f>
        <v>B+</v>
      </c>
      <c r="DY33" s="51" t="str">
        <f>IF(OR('TRI-1'!DY33 ="",'TRI-1'!DY33&lt;0,'TRI-1'!DY33  &gt;10),"",IF((ROUND(TRUNC(('TRI-1'!DY33  ),2),0))=10,"A+",IF((ROUND(TRUNC(('TRI-1'!DY33  ),2),0))=9,"A-",IF((ROUND(TRUNC(('TRI-1'!DY33   ),2),0))=8,"B+",IF((ROUND(TRUNC(('TRI-1'!DY33 ),2),0))=7,"B-",IF((ROUND(TRUNC(('TRI-1'!DY33  ),2),0))=6,"C+",IF((ROUND(TRUNC(('TRI-1'!DY33  ),2),0))=5,"C-",IF((ROUND(TRUNC(('TRI-1'!DY33  ),2),0))=4,"D+",IF((ROUND(TRUNC(('TRI-1'!DY33 ),2),0))=3,"D-",IF((ROUND(TRUNC(('TRI-1'!DY33 ),2),0))=2,"E+",IF((ROUND(TRUNC(('TRI-1'!DY33  ),2),0))&lt;=1,"E-","")))))))))))</f>
        <v>B+</v>
      </c>
      <c r="DZ33" s="51" t="str">
        <f>IF(OR('TRI-1'!DZ33 ="",'TRI-1'!DZ33&lt;0,'TRI-1'!DZ33  &gt;10),"",IF((ROUND(TRUNC(('TRI-1'!DZ33  ),2),0))=10,"A+",IF((ROUND(TRUNC(('TRI-1'!DZ33  ),2),0))=9,"A-",IF((ROUND(TRUNC(('TRI-1'!DZ33   ),2),0))=8,"B+",IF((ROUND(TRUNC(('TRI-1'!DZ33 ),2),0))=7,"B-",IF((ROUND(TRUNC(('TRI-1'!DZ33  ),2),0))=6,"C+",IF((ROUND(TRUNC(('TRI-1'!DZ33  ),2),0))=5,"C-",IF((ROUND(TRUNC(('TRI-1'!DZ33  ),2),0))=4,"D+",IF((ROUND(TRUNC(('TRI-1'!DZ33 ),2),0))=3,"D-",IF((ROUND(TRUNC(('TRI-1'!DZ33 ),2),0))=2,"E+",IF((ROUND(TRUNC(('TRI-1'!DZ33  ),2),0))&lt;=1,"E-","")))))))))))</f>
        <v>B+</v>
      </c>
      <c r="EA33" s="51" t="str">
        <f>IF(OR('TRI-1'!EA33 ="",'TRI-1'!EA33&lt;0,'TRI-1'!EA33  &gt;10),"",IF((ROUND(TRUNC(('TRI-1'!EA33  ),2),0))=10,"A+",IF((ROUND(TRUNC(('TRI-1'!EA33  ),2),0))=9,"A-",IF((ROUND(TRUNC(('TRI-1'!EA33   ),2),0))=8,"B+",IF((ROUND(TRUNC(('TRI-1'!EA33 ),2),0))=7,"B-",IF((ROUND(TRUNC(('TRI-1'!EA33  ),2),0))=6,"C+",IF((ROUND(TRUNC(('TRI-1'!EA33  ),2),0))=5,"C-",IF((ROUND(TRUNC(('TRI-1'!EA33  ),2),0))=4,"D+",IF((ROUND(TRUNC(('TRI-1'!EA33 ),2),0))=3,"D-",IF((ROUND(TRUNC(('TRI-1'!EA33 ),2),0))=2,"E+",IF((ROUND(TRUNC(('TRI-1'!EA33  ),2),0))&lt;=1,"E-","")))))))))))</f>
        <v>B+</v>
      </c>
      <c r="EB33" s="51" t="str">
        <f>IF(OR('TRI-1'!EB33 ="",'TRI-1'!EB33&lt;0,'TRI-1'!EB33  &gt;10),"",IF((ROUND(TRUNC(('TRI-1'!EB33  ),2),0))=10,"A+",IF((ROUND(TRUNC(('TRI-1'!EB33  ),2),0))=9,"A-",IF((ROUND(TRUNC(('TRI-1'!EB33   ),2),0))=8,"B+",IF((ROUND(TRUNC(('TRI-1'!EB33 ),2),0))=7,"B-",IF((ROUND(TRUNC(('TRI-1'!EB33  ),2),0))=6,"C+",IF((ROUND(TRUNC(('TRI-1'!EB33  ),2),0))=5,"C-",IF((ROUND(TRUNC(('TRI-1'!EB33  ),2),0))=4,"D+",IF((ROUND(TRUNC(('TRI-1'!EB33 ),2),0))=3,"D-",IF((ROUND(TRUNC(('TRI-1'!EB33 ),2),0))=2,"E+",IF((ROUND(TRUNC(('TRI-1'!EB33  ),2),0))&lt;=1,"E-","")))))))))))</f>
        <v>B+</v>
      </c>
      <c r="EC33" s="51" t="str">
        <f>IF(OR('TRI-1'!EC33 ="",'TRI-1'!EC33&lt;0,'TRI-1'!EC33  &gt;10),"",IF((ROUND(TRUNC(('TRI-1'!EC33  ),2),0))=10,"A+",IF((ROUND(TRUNC(('TRI-1'!EC33  ),2),0))=9,"A-",IF((ROUND(TRUNC(('TRI-1'!EC33   ),2),0))=8,"B+",IF((ROUND(TRUNC(('TRI-1'!EC33 ),2),0))=7,"B-",IF((ROUND(TRUNC(('TRI-1'!EC33  ),2),0))=6,"C+",IF((ROUND(TRUNC(('TRI-1'!EC33  ),2),0))=5,"C-",IF((ROUND(TRUNC(('TRI-1'!EC33  ),2),0))=4,"D+",IF((ROUND(TRUNC(('TRI-1'!EC33 ),2),0))=3,"D-",IF((ROUND(TRUNC(('TRI-1'!EC33 ),2),0))=2,"E+",IF((ROUND(TRUNC(('TRI-1'!EC33  ),2),0))&lt;=1,"E-","")))))))))))</f>
        <v>B+</v>
      </c>
      <c r="ED33" s="51" t="str">
        <f>IF(OR('TRI-1'!ED33 ="",'TRI-1'!ED33&lt;0,'TRI-1'!ED33  &gt;10),"",IF((ROUND(TRUNC(('TRI-1'!ED33  ),2),0))=10,"A+",IF((ROUND(TRUNC(('TRI-1'!ED33  ),2),0))=9,"A-",IF((ROUND(TRUNC(('TRI-1'!ED33   ),2),0))=8,"B+",IF((ROUND(TRUNC(('TRI-1'!ED33 ),2),0))=7,"B-",IF((ROUND(TRUNC(('TRI-1'!ED33  ),2),0))=6,"C+",IF((ROUND(TRUNC(('TRI-1'!ED33  ),2),0))=5,"C-",IF((ROUND(TRUNC(('TRI-1'!ED33  ),2),0))=4,"D+",IF((ROUND(TRUNC(('TRI-1'!ED33 ),2),0))=3,"D-",IF((ROUND(TRUNC(('TRI-1'!ED33 ),2),0))=2,"E+",IF((ROUND(TRUNC(('TRI-1'!ED33  ),2),0))&lt;=1,"E-","")))))))))))</f>
        <v>B+</v>
      </c>
      <c r="EE33" s="51" t="str">
        <f>IF(OR('TRI-1'!EE33 ="",'TRI-1'!EE33&lt;0,'TRI-1'!EE33  &gt;10),"",IF((ROUND(TRUNC(('TRI-1'!EE33  ),2),0))=10,"A+",IF((ROUND(TRUNC(('TRI-1'!EE33  ),2),0))=9,"A-",IF((ROUND(TRUNC(('TRI-1'!EE33   ),2),0))=8,"B+",IF((ROUND(TRUNC(('TRI-1'!EE33 ),2),0))=7,"B-",IF((ROUND(TRUNC(('TRI-1'!EE33  ),2),0))=6,"C+",IF((ROUND(TRUNC(('TRI-1'!EE33  ),2),0))=5,"C-",IF((ROUND(TRUNC(('TRI-1'!EE33  ),2),0))=4,"D+",IF((ROUND(TRUNC(('TRI-1'!EE33 ),2),0))=3,"D-",IF((ROUND(TRUNC(('TRI-1'!EE33 ),2),0))=2,"E+",IF((ROUND(TRUNC(('TRI-1'!EE33  ),2),0))&lt;=1,"E-","")))))))))))</f>
        <v>B+</v>
      </c>
      <c r="EF33" s="51" t="str">
        <f>IF(OR('TRI-1'!EF33 ="",'TRI-1'!EF33&lt;0,'TRI-1'!EF33  &gt;10),"",IF((ROUND(TRUNC(('TRI-1'!EF33  ),2),0))=10,"A+",IF((ROUND(TRUNC(('TRI-1'!EF33  ),2),0))=9,"A-",IF((ROUND(TRUNC(('TRI-1'!EF33   ),2),0))=8,"B+",IF((ROUND(TRUNC(('TRI-1'!EF33 ),2),0))=7,"B-",IF((ROUND(TRUNC(('TRI-1'!EF33  ),2),0))=6,"C+",IF((ROUND(TRUNC(('TRI-1'!EF33  ),2),0))=5,"C-",IF((ROUND(TRUNC(('TRI-1'!EF33  ),2),0))=4,"D+",IF((ROUND(TRUNC(('TRI-1'!EF33 ),2),0))=3,"D-",IF((ROUND(TRUNC(('TRI-1'!EF33 ),2),0))=2,"E+",IF((ROUND(TRUNC(('TRI-1'!EF33  ),2),0))&lt;=1,"E-","")))))))))))</f>
        <v>B+</v>
      </c>
      <c r="EG33" s="51" t="str">
        <f>IF(OR('TRI-1'!EG33 ="",'TRI-1'!EG33&lt;0,'TRI-1'!EG33  &gt;10),"",IF((ROUND(TRUNC(('TRI-1'!EG33  ),2),0))=10,"A+",IF((ROUND(TRUNC(('TRI-1'!EG33  ),2),0))=9,"A-",IF((ROUND(TRUNC(('TRI-1'!EG33   ),2),0))=8,"B+",IF((ROUND(TRUNC(('TRI-1'!EG33 ),2),0))=7,"B-",IF((ROUND(TRUNC(('TRI-1'!EG33  ),2),0))=6,"C+",IF((ROUND(TRUNC(('TRI-1'!EG33  ),2),0))=5,"C-",IF((ROUND(TRUNC(('TRI-1'!EG33  ),2),0))=4,"D+",IF((ROUND(TRUNC(('TRI-1'!EG33 ),2),0))=3,"D-",IF((ROUND(TRUNC(('TRI-1'!EG33 ),2),0))=2,"E+",IF((ROUND(TRUNC(('TRI-1'!EG33  ),2),0))&lt;=1,"E-","")))))))))))</f>
        <v>B+</v>
      </c>
      <c r="EH33" s="51" t="str">
        <f>IF(OR('TRI-1'!EH33 ="",'TRI-1'!EH33&lt;0,'TRI-1'!EH33  &gt;10),"",IF((ROUND(TRUNC(('TRI-1'!EH33  ),2),0))=10,"A+",IF((ROUND(TRUNC(('TRI-1'!EH33  ),2),0))=9,"A-",IF((ROUND(TRUNC(('TRI-1'!EH33   ),2),0))=8,"B+",IF((ROUND(TRUNC(('TRI-1'!EH33 ),2),0))=7,"B-",IF((ROUND(TRUNC(('TRI-1'!EH33  ),2),0))=6,"C+",IF((ROUND(TRUNC(('TRI-1'!EH33  ),2),0))=5,"C-",IF((ROUND(TRUNC(('TRI-1'!EH33  ),2),0))=4,"D+",IF((ROUND(TRUNC(('TRI-1'!EH33 ),2),0))=3,"D-",IF((ROUND(TRUNC(('TRI-1'!EH33 ),2),0))=2,"E+",IF((ROUND(TRUNC(('TRI-1'!EH33  ),2),0))&lt;=1,"E-","")))))))))))</f>
        <v>B+</v>
      </c>
      <c r="EI33" s="51" t="str">
        <f>IF(OR('TRI-1'!EI33 ="",'TRI-1'!EI33&lt;0,'TRI-1'!EI33  &gt;10),"",IF((ROUND(TRUNC(('TRI-1'!EI33  ),2),0))=10,"A+",IF((ROUND(TRUNC(('TRI-1'!EI33  ),2),0))=9,"A-",IF((ROUND(TRUNC(('TRI-1'!EI33   ),2),0))=8,"B+",IF((ROUND(TRUNC(('TRI-1'!EI33 ),2),0))=7,"B-",IF((ROUND(TRUNC(('TRI-1'!EI33  ),2),0))=6,"C+",IF((ROUND(TRUNC(('TRI-1'!EI33  ),2),0))=5,"C-",IF((ROUND(TRUNC(('TRI-1'!EI33  ),2),0))=4,"D+",IF((ROUND(TRUNC(('TRI-1'!EI33 ),2),0))=3,"D-",IF((ROUND(TRUNC(('TRI-1'!EI33 ),2),0))=2,"E+",IF((ROUND(TRUNC(('TRI-1'!EI33  ),2),0))&lt;=1,"E-","")))))))))))</f>
        <v>B+</v>
      </c>
      <c r="EJ33" s="51" t="str">
        <f>IF(OR('TRI-1'!EJ33 ="",'TRI-1'!EJ33&lt;0,'TRI-1'!EJ33  &gt;10),"",IF((ROUND(TRUNC(('TRI-1'!EJ33  ),2),0))=10,"A+",IF((ROUND(TRUNC(('TRI-1'!EJ33  ),2),0))=9,"A-",IF((ROUND(TRUNC(('TRI-1'!EJ33   ),2),0))=8,"B+",IF((ROUND(TRUNC(('TRI-1'!EJ33 ),2),0))=7,"B-",IF((ROUND(TRUNC(('TRI-1'!EJ33  ),2),0))=6,"C+",IF((ROUND(TRUNC(('TRI-1'!EJ33  ),2),0))=5,"C-",IF((ROUND(TRUNC(('TRI-1'!EJ33  ),2),0))=4,"D+",IF((ROUND(TRUNC(('TRI-1'!EJ33 ),2),0))=3,"D-",IF((ROUND(TRUNC(('TRI-1'!EJ33 ),2),0))=2,"E+",IF((ROUND(TRUNC(('TRI-1'!EJ33  ),2),0))&lt;=1,"E-","")))))))))))</f>
        <v>B+</v>
      </c>
      <c r="EK33" s="51" t="str">
        <f>IF(OR('TRI-1'!EK33 ="",'TRI-1'!EK33&lt;0,'TRI-1'!EK33  &gt;10),"",IF((ROUND(TRUNC(('TRI-1'!EK33  ),2),0))=10,"A+",IF((ROUND(TRUNC(('TRI-1'!EK33  ),2),0))=9,"A-",IF((ROUND(TRUNC(('TRI-1'!EK33   ),2),0))=8,"B+",IF((ROUND(TRUNC(('TRI-1'!EK33 ),2),0))=7,"B-",IF((ROUND(TRUNC(('TRI-1'!EK33  ),2),0))=6,"C+",IF((ROUND(TRUNC(('TRI-1'!EK33  ),2),0))=5,"C-",IF((ROUND(TRUNC(('TRI-1'!EK33  ),2),0))=4,"D+",IF((ROUND(TRUNC(('TRI-1'!EK33 ),2),0))=3,"D-",IF((ROUND(TRUNC(('TRI-1'!EK33 ),2),0))=2,"E+",IF((ROUND(TRUNC(('TRI-1'!EK33  ),2),0))&lt;=1,"E-","")))))))))))</f>
        <v>B+</v>
      </c>
      <c r="EL33" s="51" t="str">
        <f>IF(OR('TRI-1'!EL33 ="",'TRI-1'!EL33&lt;0,'TRI-1'!EL33  &gt;10),"",IF((ROUND(TRUNC(('TRI-1'!EL33  ),2),0))=10,"A+",IF((ROUND(TRUNC(('TRI-1'!EL33  ),2),0))=9,"A-",IF((ROUND(TRUNC(('TRI-1'!EL33   ),2),0))=8,"B+",IF((ROUND(TRUNC(('TRI-1'!EL33 ),2),0))=7,"B-",IF((ROUND(TRUNC(('TRI-1'!EL33  ),2),0))=6,"C+",IF((ROUND(TRUNC(('TRI-1'!EL33  ),2),0))=5,"C-",IF((ROUND(TRUNC(('TRI-1'!EL33  ),2),0))=4,"D+",IF((ROUND(TRUNC(('TRI-1'!EL33 ),2),0))=3,"D-",IF((ROUND(TRUNC(('TRI-1'!EL33 ),2),0))=2,"E+",IF((ROUND(TRUNC(('TRI-1'!EL33  ),2),0))&lt;=1,"E-","")))))))))))</f>
        <v>B+</v>
      </c>
      <c r="EM33" s="51" t="str">
        <f>IF(OR('TRI-1'!EM33 ="",'TRI-1'!EM33&lt;0,'TRI-1'!EM33  &gt;10),"",IF((ROUND(TRUNC(('TRI-1'!EM33  ),2),0))=10,"A+",IF((ROUND(TRUNC(('TRI-1'!EM33  ),2),0))=9,"A-",IF((ROUND(TRUNC(('TRI-1'!EM33   ),2),0))=8,"B+",IF((ROUND(TRUNC(('TRI-1'!EM33 ),2),0))=7,"B-",IF((ROUND(TRUNC(('TRI-1'!EM33  ),2),0))=6,"C+",IF((ROUND(TRUNC(('TRI-1'!EM33  ),2),0))=5,"C-",IF((ROUND(TRUNC(('TRI-1'!EM33  ),2),0))=4,"D+",IF((ROUND(TRUNC(('TRI-1'!EM33 ),2),0))=3,"D-",IF((ROUND(TRUNC(('TRI-1'!EM33 ),2),0))=2,"E+",IF((ROUND(TRUNC(('TRI-1'!EM33  ),2),0))&lt;=1,"E-","")))))))))))</f>
        <v>B+</v>
      </c>
      <c r="EN33" s="51" t="str">
        <f>IF(OR('TRI-1'!EN33 ="",'TRI-1'!EN33&lt;0,'TRI-1'!EN33  &gt;10),"",IF((ROUND(TRUNC(('TRI-1'!EN33  ),2),0))=10,"A+",IF((ROUND(TRUNC(('TRI-1'!EN33  ),2),0))=9,"A-",IF((ROUND(TRUNC(('TRI-1'!EN33   ),2),0))=8,"B+",IF((ROUND(TRUNC(('TRI-1'!EN33 ),2),0))=7,"B-",IF((ROUND(TRUNC(('TRI-1'!EN33  ),2),0))=6,"C+",IF((ROUND(TRUNC(('TRI-1'!EN33  ),2),0))=5,"C-",IF((ROUND(TRUNC(('TRI-1'!EN33  ),2),0))=4,"D+",IF((ROUND(TRUNC(('TRI-1'!EN33 ),2),0))=3,"D-",IF((ROUND(TRUNC(('TRI-1'!EN33 ),2),0))=2,"E+",IF((ROUND(TRUNC(('TRI-1'!EN33  ),2),0))&lt;=1,"E-","")))))))))))</f>
        <v>B+</v>
      </c>
      <c r="EO33" s="51" t="str">
        <f>IF(OR('TRI-1'!EO33 ="",'TRI-1'!EO33&lt;0,'TRI-1'!EO33  &gt;10),"",IF((ROUND(TRUNC(('TRI-1'!EO33  ),2),0))=10,"A+",IF((ROUND(TRUNC(('TRI-1'!EO33  ),2),0))=9,"A-",IF((ROUND(TRUNC(('TRI-1'!EO33   ),2),0))=8,"B+",IF((ROUND(TRUNC(('TRI-1'!EO33 ),2),0))=7,"B-",IF((ROUND(TRUNC(('TRI-1'!EO33  ),2),0))=6,"C+",IF((ROUND(TRUNC(('TRI-1'!EO33  ),2),0))=5,"C-",IF((ROUND(TRUNC(('TRI-1'!EO33  ),2),0))=4,"D+",IF((ROUND(TRUNC(('TRI-1'!EO33 ),2),0))=3,"D-",IF((ROUND(TRUNC(('TRI-1'!EO33 ),2),0))=2,"E+",IF((ROUND(TRUNC(('TRI-1'!EO33  ),2),0))&lt;=1,"E-","")))))))))))</f>
        <v>B+</v>
      </c>
      <c r="EP33" s="51" t="str">
        <f>IF(OR('TRI-1'!EP33 ="",'TRI-1'!EP33&lt;0,'TRI-1'!EP33  &gt;10),"",IF((ROUND(TRUNC(('TRI-1'!EP33  ),2),0))=10,"A+",IF((ROUND(TRUNC(('TRI-1'!EP33  ),2),0))=9,"A-",IF((ROUND(TRUNC(('TRI-1'!EP33   ),2),0))=8,"B+",IF((ROUND(TRUNC(('TRI-1'!EP33 ),2),0))=7,"B-",IF((ROUND(TRUNC(('TRI-1'!EP33  ),2),0))=6,"C+",IF((ROUND(TRUNC(('TRI-1'!EP33  ),2),0))=5,"C-",IF((ROUND(TRUNC(('TRI-1'!EP33  ),2),0))=4,"D+",IF((ROUND(TRUNC(('TRI-1'!EP33 ),2),0))=3,"D-",IF((ROUND(TRUNC(('TRI-1'!EP33 ),2),0))=2,"E+",IF((ROUND(TRUNC(('TRI-1'!EP33  ),2),0))&lt;=1,"E-","")))))))))))</f>
        <v>B+</v>
      </c>
      <c r="EQ33" s="51" t="str">
        <f>IF(OR('TRI-1'!EQ33 ="",'TRI-1'!EQ33&lt;0,'TRI-1'!EQ33  &gt;10),"",IF((ROUND(TRUNC(('TRI-1'!EQ33  ),2),0))=10,"A+",IF((ROUND(TRUNC(('TRI-1'!EQ33  ),2),0))=9,"A-",IF((ROUND(TRUNC(('TRI-1'!EQ33   ),2),0))=8,"B+",IF((ROUND(TRUNC(('TRI-1'!EQ33 ),2),0))=7,"B-",IF((ROUND(TRUNC(('TRI-1'!EQ33  ),2),0))=6,"C+",IF((ROUND(TRUNC(('TRI-1'!EQ33  ),2),0))=5,"C-",IF((ROUND(TRUNC(('TRI-1'!EQ33  ),2),0))=4,"D+",IF((ROUND(TRUNC(('TRI-1'!EQ33 ),2),0))=3,"D-",IF((ROUND(TRUNC(('TRI-1'!EQ33 ),2),0))=2,"E+",IF((ROUND(TRUNC(('TRI-1'!EQ33  ),2),0))&lt;=1,"E-","")))))))))))</f>
        <v>B+</v>
      </c>
      <c r="ER33" s="51" t="str">
        <f>IF(OR('TRI-1'!ER33 ="",'TRI-1'!ER33&lt;0,'TRI-1'!ER33  &gt;10),"",IF((ROUND(TRUNC(('TRI-1'!ER33  ),2),0))=10,"A+",IF((ROUND(TRUNC(('TRI-1'!ER33  ),2),0))=9,"A-",IF((ROUND(TRUNC(('TRI-1'!ER33   ),2),0))=8,"B+",IF((ROUND(TRUNC(('TRI-1'!ER33 ),2),0))=7,"B-",IF((ROUND(TRUNC(('TRI-1'!ER33  ),2),0))=6,"C+",IF((ROUND(TRUNC(('TRI-1'!ER33  ),2),0))=5,"C-",IF((ROUND(TRUNC(('TRI-1'!ER33  ),2),0))=4,"D+",IF((ROUND(TRUNC(('TRI-1'!ER33 ),2),0))=3,"D-",IF((ROUND(TRUNC(('TRI-1'!ER33 ),2),0))=2,"E+",IF((ROUND(TRUNC(('TRI-1'!ER33  ),2),0))&lt;=1,"E-","")))))))))))</f>
        <v>B+</v>
      </c>
      <c r="ES33" s="51" t="str">
        <f>IF(OR('TRI-1'!ES33 ="",'TRI-1'!ES33&lt;0,'TRI-1'!ES33  &gt;10),"",IF((ROUND(TRUNC(('TRI-1'!ES33  ),2),0))=10,"A+",IF((ROUND(TRUNC(('TRI-1'!ES33  ),2),0))=9,"A-",IF((ROUND(TRUNC(('TRI-1'!ES33   ),2),0))=8,"B+",IF((ROUND(TRUNC(('TRI-1'!ES33 ),2),0))=7,"B-",IF((ROUND(TRUNC(('TRI-1'!ES33  ),2),0))=6,"C+",IF((ROUND(TRUNC(('TRI-1'!ES33  ),2),0))=5,"C-",IF((ROUND(TRUNC(('TRI-1'!ES33  ),2),0))=4,"D+",IF((ROUND(TRUNC(('TRI-1'!ES33 ),2),0))=3,"D-",IF((ROUND(TRUNC(('TRI-1'!ES33 ),2),0))=2,"E+",IF((ROUND(TRUNC(('TRI-1'!ES33  ),2),0))&lt;=1,"E-","")))))))))))</f>
        <v>B+</v>
      </c>
      <c r="ET33" s="51" t="str">
        <f>IF('TRI-1'!ET33 ="","",'TRI-1'!ET33 )</f>
        <v>F</v>
      </c>
      <c r="EU33" s="51" t="str">
        <f>IF('TRI-1'!EU33 ="","",'TRI-1'!EU33 )</f>
        <v>F</v>
      </c>
      <c r="EV33" s="51" t="str">
        <f>IF('TRI-1'!EV33 ="","",'TRI-1'!EV33 )</f>
        <v>F</v>
      </c>
      <c r="EW33" s="51" t="str">
        <f>IF('TRI-1'!EW33 ="","",'TRI-1'!EW33 )</f>
        <v>F</v>
      </c>
      <c r="EX33" s="51" t="str">
        <f>IF('TRI-1'!EX33 ="","",'TRI-1'!EX33 )</f>
        <v>S</v>
      </c>
      <c r="EY33" s="51" t="str">
        <f>IF('TRI-1'!EY33 ="","",'TRI-1'!EY33 )</f>
        <v>F</v>
      </c>
      <c r="EZ33" s="51" t="str">
        <f>IF('TRI-1'!EZ33 ="","",'TRI-1'!EZ33 )</f>
        <v>F</v>
      </c>
      <c r="FA33" s="51" t="str">
        <f>IF('TRI-1'!FA33 ="","",'TRI-1'!FA33 )</f>
        <v>F</v>
      </c>
      <c r="FB33" s="51" t="str">
        <f>IF('TRI-1'!FB33 ="","",'TRI-1'!FB33 )</f>
        <v>F</v>
      </c>
      <c r="FC33" s="51" t="str">
        <f>IF('TRI-1'!FC33 ="","",'TRI-1'!FC33 )</f>
        <v>B-</v>
      </c>
      <c r="FD33" s="51">
        <f>IF('TRI-1'!FD33 ="","",'TRI-1'!FD33 )</f>
        <v>28</v>
      </c>
      <c r="FE33" s="51" t="str">
        <f>IF('TRI-1'!FE33 ="","",'TRI-1'!FE33 )</f>
        <v>B-</v>
      </c>
      <c r="FF33" s="51" t="str">
        <f>IF('TRI-1'!FF33 ="","",'TRI-1'!FF33 )</f>
        <v/>
      </c>
      <c r="FG33" s="51" t="str">
        <f>IF('TRI-1'!FG33 ="","",'TRI-1'!FG33 )</f>
        <v/>
      </c>
      <c r="FH33" s="51">
        <f>IF('TRI-1'!FH33 ="","",'TRI-1'!FH33 )</f>
        <v>0</v>
      </c>
    </row>
    <row r="34" spans="1:164" ht="21" customHeight="1">
      <c r="A34" t="s">
        <v>87</v>
      </c>
      <c r="B34" s="53">
        <v>17</v>
      </c>
      <c r="C34" s="272" t="str">
        <f>IF(NOTAS!E37&gt;"",NOTAS!E37,"")</f>
        <v>MERA ZAMBRANO YADIEL ATES</v>
      </c>
      <c r="D34" s="273"/>
      <c r="E34" s="273"/>
      <c r="F34" s="274"/>
      <c r="G34" s="51" t="str">
        <f>IF(OR('TRI-1'!G34 ="",'TRI-1'!G34&lt;0,'TRI-1'!G34  &gt;10),"",IF((ROUND(TRUNC(('TRI-1'!G34  ),2),0))=10,"A+",IF((ROUND(TRUNC(('TRI-1'!G34  ),2),0))=9,"A-",IF((ROUND(TRUNC(('TRI-1'!G34   ),2),0))=8,"B+",IF((ROUND(TRUNC(('TRI-1'!G34 ),2),0))=7,"B-",IF((ROUND(TRUNC(('TRI-1'!G34  ),2),0))=6,"C+",IF((ROUND(TRUNC(('TRI-1'!G34  ),2),0))=5,"C-",IF((ROUND(TRUNC(('TRI-1'!G34  ),2),0))=4,"D+",IF((ROUND(TRUNC(('TRI-1'!G34 ),2),0))=3,"D-",IF((ROUND(TRUNC(('TRI-1'!G34 ),2),0))=2,"E+",IF((ROUND(TRUNC(('TRI-1'!G34  ),2),0))&lt;=1,"E-","")))))))))))</f>
        <v>A-</v>
      </c>
      <c r="H34" s="51" t="str">
        <f>IF(OR('TRI-1'!H34 ="",'TRI-1'!H34&lt;0,'TRI-1'!H34  &gt;10),"",IF((ROUND(TRUNC(('TRI-1'!H34  ),2),0))=10,"A+",IF((ROUND(TRUNC(('TRI-1'!H34  ),2),0))=9,"A-",IF((ROUND(TRUNC(('TRI-1'!H34   ),2),0))=8,"B+",IF((ROUND(TRUNC(('TRI-1'!H34 ),2),0))=7,"B-",IF((ROUND(TRUNC(('TRI-1'!H34  ),2),0))=6,"C+",IF((ROUND(TRUNC(('TRI-1'!H34  ),2),0))=5,"C-",IF((ROUND(TRUNC(('TRI-1'!H34  ),2),0))=4,"D+",IF((ROUND(TRUNC(('TRI-1'!H34 ),2),0))=3,"D-",IF((ROUND(TRUNC(('TRI-1'!H34 ),2),0))=2,"E+",IF((ROUND(TRUNC(('TRI-1'!H34  ),2),0))&lt;=1,"E-","")))))))))))</f>
        <v>A+</v>
      </c>
      <c r="I34" s="51" t="str">
        <f>IF(OR('TRI-1'!I34 ="",'TRI-1'!I34&lt;0,'TRI-1'!I34  &gt;10),"",IF((ROUND(TRUNC(('TRI-1'!I34  ),2),0))=10,"A+",IF((ROUND(TRUNC(('TRI-1'!I34  ),2),0))=9,"A-",IF((ROUND(TRUNC(('TRI-1'!I34   ),2),0))=8,"B+",IF((ROUND(TRUNC(('TRI-1'!I34 ),2),0))=7,"B-",IF((ROUND(TRUNC(('TRI-1'!I34  ),2),0))=6,"C+",IF((ROUND(TRUNC(('TRI-1'!I34  ),2),0))=5,"C-",IF((ROUND(TRUNC(('TRI-1'!I34  ),2),0))=4,"D+",IF((ROUND(TRUNC(('TRI-1'!I34 ),2),0))=3,"D-",IF((ROUND(TRUNC(('TRI-1'!I34 ),2),0))=2,"E+",IF((ROUND(TRUNC(('TRI-1'!I34  ),2),0))&lt;=1,"E-","")))))))))))</f>
        <v>B-</v>
      </c>
      <c r="J34" s="51" t="str">
        <f>IF(OR('TRI-1'!J34 ="",'TRI-1'!J34&lt;0,'TRI-1'!J34  &gt;10),"",IF((ROUND(TRUNC(('TRI-1'!J34  ),2),0))=10,"A+",IF((ROUND(TRUNC(('TRI-1'!J34  ),2),0))=9,"A-",IF((ROUND(TRUNC(('TRI-1'!J34   ),2),0))=8,"B+",IF((ROUND(TRUNC(('TRI-1'!J34 ),2),0))=7,"B-",IF((ROUND(TRUNC(('TRI-1'!J34  ),2),0))=6,"C+",IF((ROUND(TRUNC(('TRI-1'!J34  ),2),0))=5,"C-",IF((ROUND(TRUNC(('TRI-1'!J34  ),2),0))=4,"D+",IF((ROUND(TRUNC(('TRI-1'!J34 ),2),0))=3,"D-",IF((ROUND(TRUNC(('TRI-1'!J34 ),2),0))=2,"E+",IF((ROUND(TRUNC(('TRI-1'!J34  ),2),0))&lt;=1,"E-","")))))))))))</f>
        <v>A+</v>
      </c>
      <c r="K34" s="51" t="str">
        <f>IF(OR('TRI-1'!K34 ="",'TRI-1'!K34&lt;0,'TRI-1'!K34  &gt;10),"",IF((ROUND(TRUNC(('TRI-1'!K34  ),2),0))=10,"A+",IF((ROUND(TRUNC(('TRI-1'!K34  ),2),0))=9,"A-",IF((ROUND(TRUNC(('TRI-1'!K34   ),2),0))=8,"B+",IF((ROUND(TRUNC(('TRI-1'!K34 ),2),0))=7,"B-",IF((ROUND(TRUNC(('TRI-1'!K34  ),2),0))=6,"C+",IF((ROUND(TRUNC(('TRI-1'!K34  ),2),0))=5,"C-",IF((ROUND(TRUNC(('TRI-1'!K34  ),2),0))=4,"D+",IF((ROUND(TRUNC(('TRI-1'!K34 ),2),0))=3,"D-",IF((ROUND(TRUNC(('TRI-1'!K34 ),2),0))=2,"E+",IF((ROUND(TRUNC(('TRI-1'!K34  ),2),0))&lt;=1,"E-","")))))))))))</f>
        <v>A+</v>
      </c>
      <c r="L34" s="51" t="str">
        <f>IF(OR('TRI-1'!L34 ="",'TRI-1'!L34&lt;0,'TRI-1'!L34  &gt;10),"",IF((ROUND(TRUNC(('TRI-1'!L34  ),2),0))=10,"A+",IF((ROUND(TRUNC(('TRI-1'!L34  ),2),0))=9,"A-",IF((ROUND(TRUNC(('TRI-1'!L34   ),2),0))=8,"B+",IF((ROUND(TRUNC(('TRI-1'!L34 ),2),0))=7,"B-",IF((ROUND(TRUNC(('TRI-1'!L34  ),2),0))=6,"C+",IF((ROUND(TRUNC(('TRI-1'!L34  ),2),0))=5,"C-",IF((ROUND(TRUNC(('TRI-1'!L34  ),2),0))=4,"D+",IF((ROUND(TRUNC(('TRI-1'!L34 ),2),0))=3,"D-",IF((ROUND(TRUNC(('TRI-1'!L34 ),2),0))=2,"E+",IF((ROUND(TRUNC(('TRI-1'!L34  ),2),0))&lt;=1,"E-","")))))))))))</f>
        <v>A+</v>
      </c>
      <c r="M34" s="51" t="str">
        <f>IF(OR('TRI-1'!M34 ="",'TRI-1'!M34&lt;0,'TRI-1'!M34  &gt;10),"",IF((ROUND(TRUNC(('TRI-1'!M34  ),2),0))=10,"A+",IF((ROUND(TRUNC(('TRI-1'!M34  ),2),0))=9,"A-",IF((ROUND(TRUNC(('TRI-1'!M34   ),2),0))=8,"B+",IF((ROUND(TRUNC(('TRI-1'!M34 ),2),0))=7,"B-",IF((ROUND(TRUNC(('TRI-1'!M34  ),2),0))=6,"C+",IF((ROUND(TRUNC(('TRI-1'!M34  ),2),0))=5,"C-",IF((ROUND(TRUNC(('TRI-1'!M34  ),2),0))=4,"D+",IF((ROUND(TRUNC(('TRI-1'!M34 ),2),0))=3,"D-",IF((ROUND(TRUNC(('TRI-1'!M34 ),2),0))=2,"E+",IF((ROUND(TRUNC(('TRI-1'!M34  ),2),0))&lt;=1,"E-","")))))))))))</f>
        <v>A+</v>
      </c>
      <c r="N34" s="51" t="str">
        <f>IF(OR('TRI-1'!N34 ="",'TRI-1'!N34&lt;0,'TRI-1'!N34  &gt;10),"",IF((ROUND(TRUNC(('TRI-1'!N34  ),2),0))=10,"A+",IF((ROUND(TRUNC(('TRI-1'!N34  ),2),0))=9,"A-",IF((ROUND(TRUNC(('TRI-1'!N34   ),2),0))=8,"B+",IF((ROUND(TRUNC(('TRI-1'!N34 ),2),0))=7,"B-",IF((ROUND(TRUNC(('TRI-1'!N34  ),2),0))=6,"C+",IF((ROUND(TRUNC(('TRI-1'!N34  ),2),0))=5,"C-",IF((ROUND(TRUNC(('TRI-1'!N34  ),2),0))=4,"D+",IF((ROUND(TRUNC(('TRI-1'!N34 ),2),0))=3,"D-",IF((ROUND(TRUNC(('TRI-1'!N34 ),2),0))=2,"E+",IF((ROUND(TRUNC(('TRI-1'!N34  ),2),0))&lt;=1,"E-","")))))))))))</f>
        <v>A+</v>
      </c>
      <c r="O34" s="51" t="str">
        <f>IF(OR('TRI-1'!O34 ="",'TRI-1'!O34&lt;0,'TRI-1'!O34  &gt;10),"",IF((ROUND(TRUNC(('TRI-1'!O34  ),2),0))=10,"A+",IF((ROUND(TRUNC(('TRI-1'!O34  ),2),0))=9,"A-",IF((ROUND(TRUNC(('TRI-1'!O34   ),2),0))=8,"B+",IF((ROUND(TRUNC(('TRI-1'!O34 ),2),0))=7,"B-",IF((ROUND(TRUNC(('TRI-1'!O34  ),2),0))=6,"C+",IF((ROUND(TRUNC(('TRI-1'!O34  ),2),0))=5,"C-",IF((ROUND(TRUNC(('TRI-1'!O34  ),2),0))=4,"D+",IF((ROUND(TRUNC(('TRI-1'!O34 ),2),0))=3,"D-",IF((ROUND(TRUNC(('TRI-1'!O34 ),2),0))=2,"E+",IF((ROUND(TRUNC(('TRI-1'!O34  ),2),0))&lt;=1,"E-","")))))))))))</f>
        <v>B+</v>
      </c>
      <c r="P34" s="51" t="str">
        <f>IF(OR('TRI-1'!P34 ="",'TRI-1'!P34&lt;0,'TRI-1'!P34  &gt;10),"",IF((ROUND(TRUNC(('TRI-1'!P34  ),2),0))=10,"A+",IF((ROUND(TRUNC(('TRI-1'!P34  ),2),0))=9,"A-",IF((ROUND(TRUNC(('TRI-1'!P34   ),2),0))=8,"B+",IF((ROUND(TRUNC(('TRI-1'!P34 ),2),0))=7,"B-",IF((ROUND(TRUNC(('TRI-1'!P34  ),2),0))=6,"C+",IF((ROUND(TRUNC(('TRI-1'!P34  ),2),0))=5,"C-",IF((ROUND(TRUNC(('TRI-1'!P34  ),2),0))=4,"D+",IF((ROUND(TRUNC(('TRI-1'!P34 ),2),0))=3,"D-",IF((ROUND(TRUNC(('TRI-1'!P34 ),2),0))=2,"E+",IF((ROUND(TRUNC(('TRI-1'!P34  ),2),0))&lt;=1,"E-","")))))))))))</f>
        <v>A+</v>
      </c>
      <c r="Q34" s="51" t="str">
        <f>IF(OR('TRI-1'!Q34 ="",'TRI-1'!Q34&lt;0,'TRI-1'!Q34  &gt;10),"",IF((ROUND(TRUNC(('TRI-1'!Q34  ),2),0))=10,"A+",IF((ROUND(TRUNC(('TRI-1'!Q34  ),2),0))=9,"A-",IF((ROUND(TRUNC(('TRI-1'!Q34   ),2),0))=8,"B+",IF((ROUND(TRUNC(('TRI-1'!Q34 ),2),0))=7,"B-",IF((ROUND(TRUNC(('TRI-1'!Q34  ),2),0))=6,"C+",IF((ROUND(TRUNC(('TRI-1'!Q34  ),2),0))=5,"C-",IF((ROUND(TRUNC(('TRI-1'!Q34  ),2),0))=4,"D+",IF((ROUND(TRUNC(('TRI-1'!Q34 ),2),0))=3,"D-",IF((ROUND(TRUNC(('TRI-1'!Q34 ),2),0))=2,"E+",IF((ROUND(TRUNC(('TRI-1'!Q34  ),2),0))&lt;=1,"E-","")))))))))))</f>
        <v>A+</v>
      </c>
      <c r="R34" s="51" t="str">
        <f>IF(OR('TRI-1'!R34 ="",'TRI-1'!R34&lt;0,'TRI-1'!R34  &gt;10),"",IF((ROUND(TRUNC(('TRI-1'!R34  ),2),0))=10,"A+",IF((ROUND(TRUNC(('TRI-1'!R34  ),2),0))=9,"A-",IF((ROUND(TRUNC(('TRI-1'!R34   ),2),0))=8,"B+",IF((ROUND(TRUNC(('TRI-1'!R34 ),2),0))=7,"B-",IF((ROUND(TRUNC(('TRI-1'!R34  ),2),0))=6,"C+",IF((ROUND(TRUNC(('TRI-1'!R34  ),2),0))=5,"C-",IF((ROUND(TRUNC(('TRI-1'!R34  ),2),0))=4,"D+",IF((ROUND(TRUNC(('TRI-1'!R34 ),2),0))=3,"D-",IF((ROUND(TRUNC(('TRI-1'!R34 ),2),0))=2,"E+",IF((ROUND(TRUNC(('TRI-1'!R34  ),2),0))&lt;=1,"E-","")))))))))))</f>
        <v>A+</v>
      </c>
      <c r="S34" s="51" t="str">
        <f>IF(OR('TRI-1'!S34 ="",'TRI-1'!S34&lt;0,'TRI-1'!S34  &gt;10),"",IF((ROUND(TRUNC(('TRI-1'!S34  ),2),0))=10,"A+",IF((ROUND(TRUNC(('TRI-1'!S34  ),2),0))=9,"A-",IF((ROUND(TRUNC(('TRI-1'!S34   ),2),0))=8,"B+",IF((ROUND(TRUNC(('TRI-1'!S34 ),2),0))=7,"B-",IF((ROUND(TRUNC(('TRI-1'!S34  ),2),0))=6,"C+",IF((ROUND(TRUNC(('TRI-1'!S34  ),2),0))=5,"C-",IF((ROUND(TRUNC(('TRI-1'!S34  ),2),0))=4,"D+",IF((ROUND(TRUNC(('TRI-1'!S34 ),2),0))=3,"D-",IF((ROUND(TRUNC(('TRI-1'!S34 ),2),0))=2,"E+",IF((ROUND(TRUNC(('TRI-1'!S34  ),2),0))&lt;=1,"E-","")))))))))))</f>
        <v>B+</v>
      </c>
      <c r="T34" s="51" t="str">
        <f>IF(OR('TRI-1'!T34 ="",'TRI-1'!T34&lt;0,'TRI-1'!T34  &gt;10),"",IF((ROUND(TRUNC(('TRI-1'!T34  ),2),0))=10,"A+",IF((ROUND(TRUNC(('TRI-1'!T34  ),2),0))=9,"A-",IF((ROUND(TRUNC(('TRI-1'!T34   ),2),0))=8,"B+",IF((ROUND(TRUNC(('TRI-1'!T34 ),2),0))=7,"B-",IF((ROUND(TRUNC(('TRI-1'!T34  ),2),0))=6,"C+",IF((ROUND(TRUNC(('TRI-1'!T34  ),2),0))=5,"C-",IF((ROUND(TRUNC(('TRI-1'!T34  ),2),0))=4,"D+",IF((ROUND(TRUNC(('TRI-1'!T34 ),2),0))=3,"D-",IF((ROUND(TRUNC(('TRI-1'!T34 ),2),0))=2,"E+",IF((ROUND(TRUNC(('TRI-1'!T34  ),2),0))&lt;=1,"E-","")))))))))))</f>
        <v>A+</v>
      </c>
      <c r="U34" s="51" t="str">
        <f>IF(OR('TRI-1'!U34 ="",'TRI-1'!U34&lt;0,'TRI-1'!U34  &gt;10),"",IF((ROUND(TRUNC(('TRI-1'!U34  ),2),0))=10,"A+",IF((ROUND(TRUNC(('TRI-1'!U34  ),2),0))=9,"A-",IF((ROUND(TRUNC(('TRI-1'!U34   ),2),0))=8,"B+",IF((ROUND(TRUNC(('TRI-1'!U34 ),2),0))=7,"B-",IF((ROUND(TRUNC(('TRI-1'!U34  ),2),0))=6,"C+",IF((ROUND(TRUNC(('TRI-1'!U34  ),2),0))=5,"C-",IF((ROUND(TRUNC(('TRI-1'!U34  ),2),0))=4,"D+",IF((ROUND(TRUNC(('TRI-1'!U34 ),2),0))=3,"D-",IF((ROUND(TRUNC(('TRI-1'!U34 ),2),0))=2,"E+",IF((ROUND(TRUNC(('TRI-1'!U34  ),2),0))&lt;=1,"E-","")))))))))))</f>
        <v>A+</v>
      </c>
      <c r="V34" s="51" t="str">
        <f>IF(OR('TRI-1'!V34 ="",'TRI-1'!V34&lt;0,'TRI-1'!V34  &gt;10),"",IF((ROUND(TRUNC(('TRI-1'!V34  ),2),0))=10,"A+",IF((ROUND(TRUNC(('TRI-1'!V34  ),2),0))=9,"A-",IF((ROUND(TRUNC(('TRI-1'!V34   ),2),0))=8,"B+",IF((ROUND(TRUNC(('TRI-1'!V34 ),2),0))=7,"B-",IF((ROUND(TRUNC(('TRI-1'!V34  ),2),0))=6,"C+",IF((ROUND(TRUNC(('TRI-1'!V34  ),2),0))=5,"C-",IF((ROUND(TRUNC(('TRI-1'!V34  ),2),0))=4,"D+",IF((ROUND(TRUNC(('TRI-1'!V34 ),2),0))=3,"D-",IF((ROUND(TRUNC(('TRI-1'!V34 ),2),0))=2,"E+",IF((ROUND(TRUNC(('TRI-1'!V34  ),2),0))&lt;=1,"E-","")))))))))))</f>
        <v>A+</v>
      </c>
      <c r="W34" s="51" t="str">
        <f>IF(OR('TRI-1'!W34 ="",'TRI-1'!W34&lt;0,'TRI-1'!W34  &gt;10),"",IF((ROUND(TRUNC(('TRI-1'!W34  ),2),0))=10,"A+",IF((ROUND(TRUNC(('TRI-1'!W34  ),2),0))=9,"A-",IF((ROUND(TRUNC(('TRI-1'!W34   ),2),0))=8,"B+",IF((ROUND(TRUNC(('TRI-1'!W34 ),2),0))=7,"B-",IF((ROUND(TRUNC(('TRI-1'!W34  ),2),0))=6,"C+",IF((ROUND(TRUNC(('TRI-1'!W34  ),2),0))=5,"C-",IF((ROUND(TRUNC(('TRI-1'!W34  ),2),0))=4,"D+",IF((ROUND(TRUNC(('TRI-1'!W34 ),2),0))=3,"D-",IF((ROUND(TRUNC(('TRI-1'!W34 ),2),0))=2,"E+",IF((ROUND(TRUNC(('TRI-1'!W34  ),2),0))&lt;=1,"E-","")))))))))))</f>
        <v>A+</v>
      </c>
      <c r="X34" s="51" t="str">
        <f>IF(OR('TRI-1'!X34 ="",'TRI-1'!X34&lt;0,'TRI-1'!X34  &gt;10),"",IF((ROUND(TRUNC(('TRI-1'!X34  ),2),0))=10,"A+",IF((ROUND(TRUNC(('TRI-1'!X34  ),2),0))=9,"A-",IF((ROUND(TRUNC(('TRI-1'!X34   ),2),0))=8,"B+",IF((ROUND(TRUNC(('TRI-1'!X34 ),2),0))=7,"B-",IF((ROUND(TRUNC(('TRI-1'!X34  ),2),0))=6,"C+",IF((ROUND(TRUNC(('TRI-1'!X34  ),2),0))=5,"C-",IF((ROUND(TRUNC(('TRI-1'!X34  ),2),0))=4,"D+",IF((ROUND(TRUNC(('TRI-1'!X34 ),2),0))=3,"D-",IF((ROUND(TRUNC(('TRI-1'!X34 ),2),0))=2,"E+",IF((ROUND(TRUNC(('TRI-1'!X34  ),2),0))&lt;=1,"E-","")))))))))))</f>
        <v>A+</v>
      </c>
      <c r="Y34" s="51" t="str">
        <f>IF(OR('TRI-1'!Y34 ="",'TRI-1'!Y34&lt;0,'TRI-1'!Y34  &gt;10),"",IF((ROUND(TRUNC(('TRI-1'!Y34  ),2),0))=10,"A+",IF((ROUND(TRUNC(('TRI-1'!Y34  ),2),0))=9,"A-",IF((ROUND(TRUNC(('TRI-1'!Y34   ),2),0))=8,"B+",IF((ROUND(TRUNC(('TRI-1'!Y34 ),2),0))=7,"B-",IF((ROUND(TRUNC(('TRI-1'!Y34  ),2),0))=6,"C+",IF((ROUND(TRUNC(('TRI-1'!Y34  ),2),0))=5,"C-",IF((ROUND(TRUNC(('TRI-1'!Y34  ),2),0))=4,"D+",IF((ROUND(TRUNC(('TRI-1'!Y34 ),2),0))=3,"D-",IF((ROUND(TRUNC(('TRI-1'!Y34 ),2),0))=2,"E+",IF((ROUND(TRUNC(('TRI-1'!Y34  ),2),0))&lt;=1,"E-","")))))))))))</f>
        <v>A+</v>
      </c>
      <c r="Z34" s="51" t="str">
        <f>IF(OR('TRI-1'!Z34 ="",'TRI-1'!Z34&lt;0,'TRI-1'!Z34  &gt;10),"",IF((ROUND(TRUNC(('TRI-1'!Z34  ),2),0))=10,"A+",IF((ROUND(TRUNC(('TRI-1'!Z34  ),2),0))=9,"A-",IF((ROUND(TRUNC(('TRI-1'!Z34   ),2),0))=8,"B+",IF((ROUND(TRUNC(('TRI-1'!Z34 ),2),0))=7,"B-",IF((ROUND(TRUNC(('TRI-1'!Z34  ),2),0))=6,"C+",IF((ROUND(TRUNC(('TRI-1'!Z34  ),2),0))=5,"C-",IF((ROUND(TRUNC(('TRI-1'!Z34  ),2),0))=4,"D+",IF((ROUND(TRUNC(('TRI-1'!Z34 ),2),0))=3,"D-",IF((ROUND(TRUNC(('TRI-1'!Z34 ),2),0))=2,"E+",IF((ROUND(TRUNC(('TRI-1'!Z34  ),2),0))&lt;=1,"E-","")))))))))))</f>
        <v>A+</v>
      </c>
      <c r="AA34" s="51" t="str">
        <f>IF(OR('TRI-1'!AA34 ="",'TRI-1'!AA34&lt;0,'TRI-1'!AA34  &gt;10),"",IF((ROUND(TRUNC(('TRI-1'!AA34  ),2),0))=10,"A+",IF((ROUND(TRUNC(('TRI-1'!AA34  ),2),0))=9,"A-",IF((ROUND(TRUNC(('TRI-1'!AA34   ),2),0))=8,"B+",IF((ROUND(TRUNC(('TRI-1'!AA34 ),2),0))=7,"B-",IF((ROUND(TRUNC(('TRI-1'!AA34  ),2),0))=6,"C+",IF((ROUND(TRUNC(('TRI-1'!AA34  ),2),0))=5,"C-",IF((ROUND(TRUNC(('TRI-1'!AA34  ),2),0))=4,"D+",IF((ROUND(TRUNC(('TRI-1'!AA34 ),2),0))=3,"D-",IF((ROUND(TRUNC(('TRI-1'!AA34 ),2),0))=2,"E+",IF((ROUND(TRUNC(('TRI-1'!AA34  ),2),0))&lt;=1,"E-","")))))))))))</f>
        <v>A+</v>
      </c>
      <c r="AB34" s="51" t="str">
        <f>IF(OR('TRI-1'!AB34 ="",'TRI-1'!AB34&lt;0,'TRI-1'!AB34  &gt;10),"",IF((ROUND(TRUNC(('TRI-1'!AB34  ),2),0))=10,"A+",IF((ROUND(TRUNC(('TRI-1'!AB34  ),2),0))=9,"A-",IF((ROUND(TRUNC(('TRI-1'!AB34   ),2),0))=8,"B+",IF((ROUND(TRUNC(('TRI-1'!AB34 ),2),0))=7,"B-",IF((ROUND(TRUNC(('TRI-1'!AB34  ),2),0))=6,"C+",IF((ROUND(TRUNC(('TRI-1'!AB34  ),2),0))=5,"C-",IF((ROUND(TRUNC(('TRI-1'!AB34  ),2),0))=4,"D+",IF((ROUND(TRUNC(('TRI-1'!AB34 ),2),0))=3,"D-",IF((ROUND(TRUNC(('TRI-1'!AB34 ),2),0))=2,"E+",IF((ROUND(TRUNC(('TRI-1'!AB34  ),2),0))&lt;=1,"E-","")))))))))))</f>
        <v>A+</v>
      </c>
      <c r="AC34" s="51" t="str">
        <f>IF(OR('TRI-1'!AC34 ="",'TRI-1'!AC34&lt;0,'TRI-1'!AC34  &gt;10),"",IF((ROUND(TRUNC(('TRI-1'!AC34  ),2),0))=10,"A+",IF((ROUND(TRUNC(('TRI-1'!AC34  ),2),0))=9,"A-",IF((ROUND(TRUNC(('TRI-1'!AC34   ),2),0))=8,"B+",IF((ROUND(TRUNC(('TRI-1'!AC34 ),2),0))=7,"B-",IF((ROUND(TRUNC(('TRI-1'!AC34  ),2),0))=6,"C+",IF((ROUND(TRUNC(('TRI-1'!AC34  ),2),0))=5,"C-",IF((ROUND(TRUNC(('TRI-1'!AC34  ),2),0))=4,"D+",IF((ROUND(TRUNC(('TRI-1'!AC34 ),2),0))=3,"D-",IF((ROUND(TRUNC(('TRI-1'!AC34 ),2),0))=2,"E+",IF((ROUND(TRUNC(('TRI-1'!AC34  ),2),0))&lt;=1,"E-","")))))))))))</f>
        <v>A+</v>
      </c>
      <c r="AD34" s="51" t="str">
        <f>IF(OR('TRI-1'!AD34 ="",'TRI-1'!AD34&lt;0,'TRI-1'!AD34  &gt;10),"",IF((ROUND(TRUNC(('TRI-1'!AD34  ),2),0))=10,"A+",IF((ROUND(TRUNC(('TRI-1'!AD34  ),2),0))=9,"A-",IF((ROUND(TRUNC(('TRI-1'!AD34   ),2),0))=8,"B+",IF((ROUND(TRUNC(('TRI-1'!AD34 ),2),0))=7,"B-",IF((ROUND(TRUNC(('TRI-1'!AD34  ),2),0))=6,"C+",IF((ROUND(TRUNC(('TRI-1'!AD34  ),2),0))=5,"C-",IF((ROUND(TRUNC(('TRI-1'!AD34  ),2),0))=4,"D+",IF((ROUND(TRUNC(('TRI-1'!AD34 ),2),0))=3,"D-",IF((ROUND(TRUNC(('TRI-1'!AD34 ),2),0))=2,"E+",IF((ROUND(TRUNC(('TRI-1'!AD34  ),2),0))&lt;=1,"E-","")))))))))))</f>
        <v>A+</v>
      </c>
      <c r="AE34" s="51" t="str">
        <f>IF(OR('TRI-1'!AE34 ="",'TRI-1'!AE34&lt;0,'TRI-1'!AE34  &gt;10),"",IF((ROUND(TRUNC(('TRI-1'!AE34  ),2),0))=10,"A+",IF((ROUND(TRUNC(('TRI-1'!AE34  ),2),0))=9,"A-",IF((ROUND(TRUNC(('TRI-1'!AE34   ),2),0))=8,"B+",IF((ROUND(TRUNC(('TRI-1'!AE34 ),2),0))=7,"B-",IF((ROUND(TRUNC(('TRI-1'!AE34  ),2),0))=6,"C+",IF((ROUND(TRUNC(('TRI-1'!AE34  ),2),0))=5,"C-",IF((ROUND(TRUNC(('TRI-1'!AE34  ),2),0))=4,"D+",IF((ROUND(TRUNC(('TRI-1'!AE34 ),2),0))=3,"D-",IF((ROUND(TRUNC(('TRI-1'!AE34 ),2),0))=2,"E+",IF((ROUND(TRUNC(('TRI-1'!AE34  ),2),0))&lt;=1,"E-","")))))))))))</f>
        <v>A+</v>
      </c>
      <c r="AF34" s="51" t="str">
        <f>IF(OR('TRI-1'!AF34 ="",'TRI-1'!AF34&lt;0,'TRI-1'!AF34  &gt;10),"",IF((ROUND(TRUNC(('TRI-1'!AF34  ),2),0))=10,"A+",IF((ROUND(TRUNC(('TRI-1'!AF34  ),2),0))=9,"A-",IF((ROUND(TRUNC(('TRI-1'!AF34   ),2),0))=8,"B+",IF((ROUND(TRUNC(('TRI-1'!AF34 ),2),0))=7,"B-",IF((ROUND(TRUNC(('TRI-1'!AF34  ),2),0))=6,"C+",IF((ROUND(TRUNC(('TRI-1'!AF34  ),2),0))=5,"C-",IF((ROUND(TRUNC(('TRI-1'!AF34  ),2),0))=4,"D+",IF((ROUND(TRUNC(('TRI-1'!AF34 ),2),0))=3,"D-",IF((ROUND(TRUNC(('TRI-1'!AF34 ),2),0))=2,"E+",IF((ROUND(TRUNC(('TRI-1'!AF34  ),2),0))&lt;=1,"E-","")))))))))))</f>
        <v>A+</v>
      </c>
      <c r="AG34" s="51" t="str">
        <f>IF(OR('TRI-1'!AG34 ="",'TRI-1'!AG34&lt;0,'TRI-1'!AG34  &gt;10),"",IF((ROUND(TRUNC(('TRI-1'!AG34  ),2),0))=10,"A+",IF((ROUND(TRUNC(('TRI-1'!AG34  ),2),0))=9,"A-",IF((ROUND(TRUNC(('TRI-1'!AG34   ),2),0))=8,"B+",IF((ROUND(TRUNC(('TRI-1'!AG34 ),2),0))=7,"B-",IF((ROUND(TRUNC(('TRI-1'!AG34  ),2),0))=6,"C+",IF((ROUND(TRUNC(('TRI-1'!AG34  ),2),0))=5,"C-",IF((ROUND(TRUNC(('TRI-1'!AG34  ),2),0))=4,"D+",IF((ROUND(TRUNC(('TRI-1'!AG34 ),2),0))=3,"D-",IF((ROUND(TRUNC(('TRI-1'!AG34 ),2),0))=2,"E+",IF((ROUND(TRUNC(('TRI-1'!AG34  ),2),0))&lt;=1,"E-","")))))))))))</f>
        <v>A+</v>
      </c>
      <c r="AH34" s="51" t="str">
        <f>IF(OR('TRI-1'!AH34 ="",'TRI-1'!AH34&lt;0,'TRI-1'!AH34  &gt;10),"",IF((ROUND(TRUNC(('TRI-1'!AH34  ),2),0))=10,"A+",IF((ROUND(TRUNC(('TRI-1'!AH34  ),2),0))=9,"A-",IF((ROUND(TRUNC(('TRI-1'!AH34   ),2),0))=8,"B+",IF((ROUND(TRUNC(('TRI-1'!AH34 ),2),0))=7,"B-",IF((ROUND(TRUNC(('TRI-1'!AH34  ),2),0))=6,"C+",IF((ROUND(TRUNC(('TRI-1'!AH34  ),2),0))=5,"C-",IF((ROUND(TRUNC(('TRI-1'!AH34  ),2),0))=4,"D+",IF((ROUND(TRUNC(('TRI-1'!AH34 ),2),0))=3,"D-",IF((ROUND(TRUNC(('TRI-1'!AH34 ),2),0))=2,"E+",IF((ROUND(TRUNC(('TRI-1'!AH34  ),2),0))&lt;=1,"E-","")))))))))))</f>
        <v>B+</v>
      </c>
      <c r="AI34" s="51" t="str">
        <f>IF(OR('TRI-1'!AI34 ="",'TRI-1'!AI34&lt;0,'TRI-1'!AI34  &gt;10),"",IF((ROUND(TRUNC(('TRI-1'!AI34  ),2),0))=10,"A+",IF((ROUND(TRUNC(('TRI-1'!AI34  ),2),0))=9,"A-",IF((ROUND(TRUNC(('TRI-1'!AI34   ),2),0))=8,"B+",IF((ROUND(TRUNC(('TRI-1'!AI34 ),2),0))=7,"B-",IF((ROUND(TRUNC(('TRI-1'!AI34  ),2),0))=6,"C+",IF((ROUND(TRUNC(('TRI-1'!AI34  ),2),0))=5,"C-",IF((ROUND(TRUNC(('TRI-1'!AI34  ),2),0))=4,"D+",IF((ROUND(TRUNC(('TRI-1'!AI34 ),2),0))=3,"D-",IF((ROUND(TRUNC(('TRI-1'!AI34 ),2),0))=2,"E+",IF((ROUND(TRUNC(('TRI-1'!AI34  ),2),0))&lt;=1,"E-","")))))))))))</f>
        <v>B+</v>
      </c>
      <c r="AJ34" s="51" t="str">
        <f>IF(OR('TRI-1'!AJ34 ="",'TRI-1'!AJ34&lt;0,'TRI-1'!AJ34  &gt;10),"",IF((ROUND(TRUNC(('TRI-1'!AJ34  ),2),0))=10,"A+",IF((ROUND(TRUNC(('TRI-1'!AJ34  ),2),0))=9,"A-",IF((ROUND(TRUNC(('TRI-1'!AJ34   ),2),0))=8,"B+",IF((ROUND(TRUNC(('TRI-1'!AJ34 ),2),0))=7,"B-",IF((ROUND(TRUNC(('TRI-1'!AJ34  ),2),0))=6,"C+",IF((ROUND(TRUNC(('TRI-1'!AJ34  ),2),0))=5,"C-",IF((ROUND(TRUNC(('TRI-1'!AJ34  ),2),0))=4,"D+",IF((ROUND(TRUNC(('TRI-1'!AJ34 ),2),0))=3,"D-",IF((ROUND(TRUNC(('TRI-1'!AJ34 ),2),0))=2,"E+",IF((ROUND(TRUNC(('TRI-1'!AJ34  ),2),0))&lt;=1,"E-","")))))))))))</f>
        <v>A+</v>
      </c>
      <c r="AK34" s="51" t="str">
        <f>IF(OR('TRI-1'!AK34 ="",'TRI-1'!AK34&lt;0,'TRI-1'!AK34  &gt;10),"",IF((ROUND(TRUNC(('TRI-1'!AK34  ),2),0))=10,"A+",IF((ROUND(TRUNC(('TRI-1'!AK34  ),2),0))=9,"A-",IF((ROUND(TRUNC(('TRI-1'!AK34   ),2),0))=8,"B+",IF((ROUND(TRUNC(('TRI-1'!AK34 ),2),0))=7,"B-",IF((ROUND(TRUNC(('TRI-1'!AK34  ),2),0))=6,"C+",IF((ROUND(TRUNC(('TRI-1'!AK34  ),2),0))=5,"C-",IF((ROUND(TRUNC(('TRI-1'!AK34  ),2),0))=4,"D+",IF((ROUND(TRUNC(('TRI-1'!AK34 ),2),0))=3,"D-",IF((ROUND(TRUNC(('TRI-1'!AK34 ),2),0))=2,"E+",IF((ROUND(TRUNC(('TRI-1'!AK34  ),2),0))&lt;=1,"E-","")))))))))))</f>
        <v>A+</v>
      </c>
      <c r="AL34" s="51" t="str">
        <f>IF(OR('TRI-1'!AL34 ="",'TRI-1'!AL34&lt;0,'TRI-1'!AL34  &gt;10),"",IF((ROUND(TRUNC(('TRI-1'!AL34  ),2),0))=10,"A+",IF((ROUND(TRUNC(('TRI-1'!AL34  ),2),0))=9,"A-",IF((ROUND(TRUNC(('TRI-1'!AL34   ),2),0))=8,"B+",IF((ROUND(TRUNC(('TRI-1'!AL34 ),2),0))=7,"B-",IF((ROUND(TRUNC(('TRI-1'!AL34  ),2),0))=6,"C+",IF((ROUND(TRUNC(('TRI-1'!AL34  ),2),0))=5,"C-",IF((ROUND(TRUNC(('TRI-1'!AL34  ),2),0))=4,"D+",IF((ROUND(TRUNC(('TRI-1'!AL34 ),2),0))=3,"D-",IF((ROUND(TRUNC(('TRI-1'!AL34 ),2),0))=2,"E+",IF((ROUND(TRUNC(('TRI-1'!AL34  ),2),0))&lt;=1,"E-","")))))))))))</f>
        <v>A+</v>
      </c>
      <c r="AM34" s="51" t="str">
        <f>IF(OR('TRI-1'!AM34 ="",'TRI-1'!AM34&lt;0,'TRI-1'!AM34  &gt;10),"",IF((ROUND(TRUNC(('TRI-1'!AM34  ),2),0))=10,"A+",IF((ROUND(TRUNC(('TRI-1'!AM34  ),2),0))=9,"A-",IF((ROUND(TRUNC(('TRI-1'!AM34   ),2),0))=8,"B+",IF((ROUND(TRUNC(('TRI-1'!AM34 ),2),0))=7,"B-",IF((ROUND(TRUNC(('TRI-1'!AM34  ),2),0))=6,"C+",IF((ROUND(TRUNC(('TRI-1'!AM34  ),2),0))=5,"C-",IF((ROUND(TRUNC(('TRI-1'!AM34  ),2),0))=4,"D+",IF((ROUND(TRUNC(('TRI-1'!AM34 ),2),0))=3,"D-",IF((ROUND(TRUNC(('TRI-1'!AM34 ),2),0))=2,"E+",IF((ROUND(TRUNC(('TRI-1'!AM34  ),2),0))&lt;=1,"E-","")))))))))))</f>
        <v>B-</v>
      </c>
      <c r="AN34" s="51" t="str">
        <f>IF(OR('TRI-1'!AN34 ="",'TRI-1'!AN34&lt;0,'TRI-1'!AN34  &gt;10),"",IF((ROUND(TRUNC(('TRI-1'!AN34  ),2),0))=10,"A+",IF((ROUND(TRUNC(('TRI-1'!AN34  ),2),0))=9,"A-",IF((ROUND(TRUNC(('TRI-1'!AN34   ),2),0))=8,"B+",IF((ROUND(TRUNC(('TRI-1'!AN34 ),2),0))=7,"B-",IF((ROUND(TRUNC(('TRI-1'!AN34  ),2),0))=6,"C+",IF((ROUND(TRUNC(('TRI-1'!AN34  ),2),0))=5,"C-",IF((ROUND(TRUNC(('TRI-1'!AN34  ),2),0))=4,"D+",IF((ROUND(TRUNC(('TRI-1'!AN34 ),2),0))=3,"D-",IF((ROUND(TRUNC(('TRI-1'!AN34 ),2),0))=2,"E+",IF((ROUND(TRUNC(('TRI-1'!AN34  ),2),0))&lt;=1,"E-","")))))))))))</f>
        <v>A+</v>
      </c>
      <c r="AO34" s="51" t="str">
        <f>IF(OR('TRI-1'!AO34 ="",'TRI-1'!AO34&lt;0,'TRI-1'!AO34  &gt;10),"",IF((ROUND(TRUNC(('TRI-1'!AO34  ),2),0))=10,"A+",IF((ROUND(TRUNC(('TRI-1'!AO34  ),2),0))=9,"A-",IF((ROUND(TRUNC(('TRI-1'!AO34   ),2),0))=8,"B+",IF((ROUND(TRUNC(('TRI-1'!AO34 ),2),0))=7,"B-",IF((ROUND(TRUNC(('TRI-1'!AO34  ),2),0))=6,"C+",IF((ROUND(TRUNC(('TRI-1'!AO34  ),2),0))=5,"C-",IF((ROUND(TRUNC(('TRI-1'!AO34  ),2),0))=4,"D+",IF((ROUND(TRUNC(('TRI-1'!AO34 ),2),0))=3,"D-",IF((ROUND(TRUNC(('TRI-1'!AO34 ),2),0))=2,"E+",IF((ROUND(TRUNC(('TRI-1'!AO34  ),2),0))&lt;=1,"E-","")))))))))))</f>
        <v>A+</v>
      </c>
      <c r="AP34" s="51" t="str">
        <f>IF(OR('TRI-1'!AP34 ="",'TRI-1'!AP34&lt;0,'TRI-1'!AP34  &gt;10),"",IF((ROUND(TRUNC(('TRI-1'!AP34  ),2),0))=10,"A+",IF((ROUND(TRUNC(('TRI-1'!AP34  ),2),0))=9,"A-",IF((ROUND(TRUNC(('TRI-1'!AP34   ),2),0))=8,"B+",IF((ROUND(TRUNC(('TRI-1'!AP34 ),2),0))=7,"B-",IF((ROUND(TRUNC(('TRI-1'!AP34  ),2),0))=6,"C+",IF((ROUND(TRUNC(('TRI-1'!AP34  ),2),0))=5,"C-",IF((ROUND(TRUNC(('TRI-1'!AP34  ),2),0))=4,"D+",IF((ROUND(TRUNC(('TRI-1'!AP34 ),2),0))=3,"D-",IF((ROUND(TRUNC(('TRI-1'!AP34 ),2),0))=2,"E+",IF((ROUND(TRUNC(('TRI-1'!AP34  ),2),0))&lt;=1,"E-","")))))))))))</f>
        <v>B+</v>
      </c>
      <c r="AQ34" s="51" t="str">
        <f>IF(OR('TRI-1'!AQ34 ="",'TRI-1'!AQ34&lt;0,'TRI-1'!AQ34  &gt;10),"",IF((ROUND(TRUNC(('TRI-1'!AQ34  ),2),0))=10,"A+",IF((ROUND(TRUNC(('TRI-1'!AQ34  ),2),0))=9,"A-",IF((ROUND(TRUNC(('TRI-1'!AQ34   ),2),0))=8,"B+",IF((ROUND(TRUNC(('TRI-1'!AQ34 ),2),0))=7,"B-",IF((ROUND(TRUNC(('TRI-1'!AQ34  ),2),0))=6,"C+",IF((ROUND(TRUNC(('TRI-1'!AQ34  ),2),0))=5,"C-",IF((ROUND(TRUNC(('TRI-1'!AQ34  ),2),0))=4,"D+",IF((ROUND(TRUNC(('TRI-1'!AQ34 ),2),0))=3,"D-",IF((ROUND(TRUNC(('TRI-1'!AQ34 ),2),0))=2,"E+",IF((ROUND(TRUNC(('TRI-1'!AQ34  ),2),0))&lt;=1,"E-","")))))))))))</f>
        <v>B+</v>
      </c>
      <c r="AR34" s="51" t="str">
        <f>IF(OR('TRI-1'!AR34 ="",'TRI-1'!AR34&lt;0,'TRI-1'!AR34  &gt;10),"",IF((ROUND(TRUNC(('TRI-1'!AR34  ),2),0))=10,"A+",IF((ROUND(TRUNC(('TRI-1'!AR34  ),2),0))=9,"A-",IF((ROUND(TRUNC(('TRI-1'!AR34   ),2),0))=8,"B+",IF((ROUND(TRUNC(('TRI-1'!AR34 ),2),0))=7,"B-",IF((ROUND(TRUNC(('TRI-1'!AR34  ),2),0))=6,"C+",IF((ROUND(TRUNC(('TRI-1'!AR34  ),2),0))=5,"C-",IF((ROUND(TRUNC(('TRI-1'!AR34  ),2),0))=4,"D+",IF((ROUND(TRUNC(('TRI-1'!AR34 ),2),0))=3,"D-",IF((ROUND(TRUNC(('TRI-1'!AR34 ),2),0))=2,"E+",IF((ROUND(TRUNC(('TRI-1'!AR34  ),2),0))&lt;=1,"E-","")))))))))))</f>
        <v>B+</v>
      </c>
      <c r="AS34" s="51" t="str">
        <f>IF(OR('TRI-1'!AS34 ="",'TRI-1'!AS34&lt;0,'TRI-1'!AS34  &gt;10),"",IF((ROUND(TRUNC(('TRI-1'!AS34  ),2),0))=10,"A+",IF((ROUND(TRUNC(('TRI-1'!AS34  ),2),0))=9,"A-",IF((ROUND(TRUNC(('TRI-1'!AS34   ),2),0))=8,"B+",IF((ROUND(TRUNC(('TRI-1'!AS34 ),2),0))=7,"B-",IF((ROUND(TRUNC(('TRI-1'!AS34  ),2),0))=6,"C+",IF((ROUND(TRUNC(('TRI-1'!AS34  ),2),0))=5,"C-",IF((ROUND(TRUNC(('TRI-1'!AS34  ),2),0))=4,"D+",IF((ROUND(TRUNC(('TRI-1'!AS34 ),2),0))=3,"D-",IF((ROUND(TRUNC(('TRI-1'!AS34 ),2),0))=2,"E+",IF((ROUND(TRUNC(('TRI-1'!AS34  ),2),0))&lt;=1,"E-","")))))))))))</f>
        <v>B+</v>
      </c>
      <c r="AT34" s="51" t="str">
        <f>IF(OR('TRI-1'!AT34 ="",'TRI-1'!AT34&lt;0,'TRI-1'!AT34  &gt;10),"",IF((ROUND(TRUNC(('TRI-1'!AT34  ),2),0))=10,"A+",IF((ROUND(TRUNC(('TRI-1'!AT34  ),2),0))=9,"A-",IF((ROUND(TRUNC(('TRI-1'!AT34   ),2),0))=8,"B+",IF((ROUND(TRUNC(('TRI-1'!AT34 ),2),0))=7,"B-",IF((ROUND(TRUNC(('TRI-1'!AT34  ),2),0))=6,"C+",IF((ROUND(TRUNC(('TRI-1'!AT34  ),2),0))=5,"C-",IF((ROUND(TRUNC(('TRI-1'!AT34  ),2),0))=4,"D+",IF((ROUND(TRUNC(('TRI-1'!AT34 ),2),0))=3,"D-",IF((ROUND(TRUNC(('TRI-1'!AT34 ),2),0))=2,"E+",IF((ROUND(TRUNC(('TRI-1'!AT34  ),2),0))&lt;=1,"E-","")))))))))))</f>
        <v>B+</v>
      </c>
      <c r="AU34" s="51" t="str">
        <f>IF(OR('TRI-1'!AU34 ="",'TRI-1'!AU34&lt;0,'TRI-1'!AU34  &gt;10),"",IF((ROUND(TRUNC(('TRI-1'!AU34  ),2),0))=10,"A+",IF((ROUND(TRUNC(('TRI-1'!AU34  ),2),0))=9,"A-",IF((ROUND(TRUNC(('TRI-1'!AU34   ),2),0))=8,"B+",IF((ROUND(TRUNC(('TRI-1'!AU34 ),2),0))=7,"B-",IF((ROUND(TRUNC(('TRI-1'!AU34  ),2),0))=6,"C+",IF((ROUND(TRUNC(('TRI-1'!AU34  ),2),0))=5,"C-",IF((ROUND(TRUNC(('TRI-1'!AU34  ),2),0))=4,"D+",IF((ROUND(TRUNC(('TRI-1'!AU34 ),2),0))=3,"D-",IF((ROUND(TRUNC(('TRI-1'!AU34 ),2),0))=2,"E+",IF((ROUND(TRUNC(('TRI-1'!AU34  ),2),0))&lt;=1,"E-","")))))))))))</f>
        <v>B+</v>
      </c>
      <c r="AV34" s="51" t="str">
        <f>IF(OR('TRI-1'!AV34 ="",'TRI-1'!AV34&lt;0,'TRI-1'!AV34  &gt;10),"",IF((ROUND(TRUNC(('TRI-1'!AV34  ),2),0))=10,"A+",IF((ROUND(TRUNC(('TRI-1'!AV34  ),2),0))=9,"A-",IF((ROUND(TRUNC(('TRI-1'!AV34   ),2),0))=8,"B+",IF((ROUND(TRUNC(('TRI-1'!AV34 ),2),0))=7,"B-",IF((ROUND(TRUNC(('TRI-1'!AV34  ),2),0))=6,"C+",IF((ROUND(TRUNC(('TRI-1'!AV34  ),2),0))=5,"C-",IF((ROUND(TRUNC(('TRI-1'!AV34  ),2),0))=4,"D+",IF((ROUND(TRUNC(('TRI-1'!AV34 ),2),0))=3,"D-",IF((ROUND(TRUNC(('TRI-1'!AV34 ),2),0))=2,"E+",IF((ROUND(TRUNC(('TRI-1'!AV34  ),2),0))&lt;=1,"E-","")))))))))))</f>
        <v>B+</v>
      </c>
      <c r="AW34" s="51" t="str">
        <f>IF(OR('TRI-1'!AW34 ="",'TRI-1'!AW34&lt;0,'TRI-1'!AW34  &gt;10),"",IF((ROUND(TRUNC(('TRI-1'!AW34  ),2),0))=10,"A+",IF((ROUND(TRUNC(('TRI-1'!AW34  ),2),0))=9,"A-",IF((ROUND(TRUNC(('TRI-1'!AW34   ),2),0))=8,"B+",IF((ROUND(TRUNC(('TRI-1'!AW34 ),2),0))=7,"B-",IF((ROUND(TRUNC(('TRI-1'!AW34  ),2),0))=6,"C+",IF((ROUND(TRUNC(('TRI-1'!AW34  ),2),0))=5,"C-",IF((ROUND(TRUNC(('TRI-1'!AW34  ),2),0))=4,"D+",IF((ROUND(TRUNC(('TRI-1'!AW34 ),2),0))=3,"D-",IF((ROUND(TRUNC(('TRI-1'!AW34 ),2),0))=2,"E+",IF((ROUND(TRUNC(('TRI-1'!AW34  ),2),0))&lt;=1,"E-","")))))))))))</f>
        <v>B+</v>
      </c>
      <c r="AX34" s="51" t="str">
        <f>IF(OR('TRI-1'!AX34 ="",'TRI-1'!AX34&lt;0,'TRI-1'!AX34  &gt;10),"",IF((ROUND(TRUNC(('TRI-1'!AX34  ),2),0))=10,"A+",IF((ROUND(TRUNC(('TRI-1'!AX34  ),2),0))=9,"A-",IF((ROUND(TRUNC(('TRI-1'!AX34   ),2),0))=8,"B+",IF((ROUND(TRUNC(('TRI-1'!AX34 ),2),0))=7,"B-",IF((ROUND(TRUNC(('TRI-1'!AX34  ),2),0))=6,"C+",IF((ROUND(TRUNC(('TRI-1'!AX34  ),2),0))=5,"C-",IF((ROUND(TRUNC(('TRI-1'!AX34  ),2),0))=4,"D+",IF((ROUND(TRUNC(('TRI-1'!AX34 ),2),0))=3,"D-",IF((ROUND(TRUNC(('TRI-1'!AX34 ),2),0))=2,"E+",IF((ROUND(TRUNC(('TRI-1'!AX34  ),2),0))&lt;=1,"E-","")))))))))))</f>
        <v>B+</v>
      </c>
      <c r="AY34" s="51" t="str">
        <f>IF(OR('TRI-1'!AY34 ="",'TRI-1'!AY34&lt;0,'TRI-1'!AY34  &gt;10),"",IF((ROUND(TRUNC(('TRI-1'!AY34  ),2),0))=10,"A+",IF((ROUND(TRUNC(('TRI-1'!AY34  ),2),0))=9,"A-",IF((ROUND(TRUNC(('TRI-1'!AY34   ),2),0))=8,"B+",IF((ROUND(TRUNC(('TRI-1'!AY34 ),2),0))=7,"B-",IF((ROUND(TRUNC(('TRI-1'!AY34  ),2),0))=6,"C+",IF((ROUND(TRUNC(('TRI-1'!AY34  ),2),0))=5,"C-",IF((ROUND(TRUNC(('TRI-1'!AY34  ),2),0))=4,"D+",IF((ROUND(TRUNC(('TRI-1'!AY34 ),2),0))=3,"D-",IF((ROUND(TRUNC(('TRI-1'!AY34 ),2),0))=2,"E+",IF((ROUND(TRUNC(('TRI-1'!AY34  ),2),0))&lt;=1,"E-","")))))))))))</f>
        <v>B+</v>
      </c>
      <c r="AZ34" s="51" t="str">
        <f>IF(OR('TRI-1'!AZ34 ="",'TRI-1'!AZ34&lt;0,'TRI-1'!AZ34  &gt;10),"",IF((ROUND(TRUNC(('TRI-1'!AZ34  ),2),0))=10,"A+",IF((ROUND(TRUNC(('TRI-1'!AZ34  ),2),0))=9,"A-",IF((ROUND(TRUNC(('TRI-1'!AZ34   ),2),0))=8,"B+",IF((ROUND(TRUNC(('TRI-1'!AZ34 ),2),0))=7,"B-",IF((ROUND(TRUNC(('TRI-1'!AZ34  ),2),0))=6,"C+",IF((ROUND(TRUNC(('TRI-1'!AZ34  ),2),0))=5,"C-",IF((ROUND(TRUNC(('TRI-1'!AZ34  ),2),0))=4,"D+",IF((ROUND(TRUNC(('TRI-1'!AZ34 ),2),0))=3,"D-",IF((ROUND(TRUNC(('TRI-1'!AZ34 ),2),0))=2,"E+",IF((ROUND(TRUNC(('TRI-1'!AZ34  ),2),0))&lt;=1,"E-","")))))))))))</f>
        <v>B+</v>
      </c>
      <c r="BA34" s="51" t="str">
        <f>IF(OR('TRI-1'!BA34 ="",'TRI-1'!BA34&lt;0,'TRI-1'!BA34  &gt;10),"",IF((ROUND(TRUNC(('TRI-1'!BA34  ),2),0))=10,"A+",IF((ROUND(TRUNC(('TRI-1'!BA34  ),2),0))=9,"A-",IF((ROUND(TRUNC(('TRI-1'!BA34   ),2),0))=8,"B+",IF((ROUND(TRUNC(('TRI-1'!BA34 ),2),0))=7,"B-",IF((ROUND(TRUNC(('TRI-1'!BA34  ),2),0))=6,"C+",IF((ROUND(TRUNC(('TRI-1'!BA34  ),2),0))=5,"C-",IF((ROUND(TRUNC(('TRI-1'!BA34  ),2),0))=4,"D+",IF((ROUND(TRUNC(('TRI-1'!BA34 ),2),0))=3,"D-",IF((ROUND(TRUNC(('TRI-1'!BA34 ),2),0))=2,"E+",IF((ROUND(TRUNC(('TRI-1'!BA34  ),2),0))&lt;=1,"E-","")))))))))))</f>
        <v>B+</v>
      </c>
      <c r="BB34" s="51" t="str">
        <f>IF(OR('TRI-1'!BB34 ="",'TRI-1'!BB34&lt;0,'TRI-1'!BB34  &gt;10),"",IF((ROUND(TRUNC(('TRI-1'!BB34  ),2),0))=10,"A+",IF((ROUND(TRUNC(('TRI-1'!BB34  ),2),0))=9,"A-",IF((ROUND(TRUNC(('TRI-1'!BB34   ),2),0))=8,"B+",IF((ROUND(TRUNC(('TRI-1'!BB34 ),2),0))=7,"B-",IF((ROUND(TRUNC(('TRI-1'!BB34  ),2),0))=6,"C+",IF((ROUND(TRUNC(('TRI-1'!BB34  ),2),0))=5,"C-",IF((ROUND(TRUNC(('TRI-1'!BB34  ),2),0))=4,"D+",IF((ROUND(TRUNC(('TRI-1'!BB34 ),2),0))=3,"D-",IF((ROUND(TRUNC(('TRI-1'!BB34 ),2),0))=2,"E+",IF((ROUND(TRUNC(('TRI-1'!BB34  ),2),0))&lt;=1,"E-","")))))))))))</f>
        <v>B+</v>
      </c>
      <c r="BC34" s="51" t="str">
        <f>IF(OR('TRI-1'!BC34 ="",'TRI-1'!BC34&lt;0,'TRI-1'!BC34  &gt;10),"",IF((ROUND(TRUNC(('TRI-1'!BC34  ),2),0))=10,"A+",IF((ROUND(TRUNC(('TRI-1'!BC34  ),2),0))=9,"A-",IF((ROUND(TRUNC(('TRI-1'!BC34   ),2),0))=8,"B+",IF((ROUND(TRUNC(('TRI-1'!BC34 ),2),0))=7,"B-",IF((ROUND(TRUNC(('TRI-1'!BC34  ),2),0))=6,"C+",IF((ROUND(TRUNC(('TRI-1'!BC34  ),2),0))=5,"C-",IF((ROUND(TRUNC(('TRI-1'!BC34  ),2),0))=4,"D+",IF((ROUND(TRUNC(('TRI-1'!BC34 ),2),0))=3,"D-",IF((ROUND(TRUNC(('TRI-1'!BC34 ),2),0))=2,"E+",IF((ROUND(TRUNC(('TRI-1'!BC34  ),2),0))&lt;=1,"E-","")))))))))))</f>
        <v>B+</v>
      </c>
      <c r="BD34" s="51" t="str">
        <f>IF(OR('TRI-1'!BD34 ="",'TRI-1'!BD34&lt;0,'TRI-1'!BD34  &gt;10),"",IF((ROUND(TRUNC(('TRI-1'!BD34  ),2),0))=10,"A+",IF((ROUND(TRUNC(('TRI-1'!BD34  ),2),0))=9,"A-",IF((ROUND(TRUNC(('TRI-1'!BD34   ),2),0))=8,"B+",IF((ROUND(TRUNC(('TRI-1'!BD34 ),2),0))=7,"B-",IF((ROUND(TRUNC(('TRI-1'!BD34  ),2),0))=6,"C+",IF((ROUND(TRUNC(('TRI-1'!BD34  ),2),0))=5,"C-",IF((ROUND(TRUNC(('TRI-1'!BD34  ),2),0))=4,"D+",IF((ROUND(TRUNC(('TRI-1'!BD34 ),2),0))=3,"D-",IF((ROUND(TRUNC(('TRI-1'!BD34 ),2),0))=2,"E+",IF((ROUND(TRUNC(('TRI-1'!BD34  ),2),0))&lt;=1,"E-","")))))))))))</f>
        <v>B+</v>
      </c>
      <c r="BE34" s="51" t="str">
        <f>IF(OR('TRI-1'!BE34 ="",'TRI-1'!BE34&lt;0,'TRI-1'!BE34  &gt;10),"",IF((ROUND(TRUNC(('TRI-1'!BE34  ),2),0))=10,"A+",IF((ROUND(TRUNC(('TRI-1'!BE34  ),2),0))=9,"A-",IF((ROUND(TRUNC(('TRI-1'!BE34   ),2),0))=8,"B+",IF((ROUND(TRUNC(('TRI-1'!BE34 ),2),0))=7,"B-",IF((ROUND(TRUNC(('TRI-1'!BE34  ),2),0))=6,"C+",IF((ROUND(TRUNC(('TRI-1'!BE34  ),2),0))=5,"C-",IF((ROUND(TRUNC(('TRI-1'!BE34  ),2),0))=4,"D+",IF((ROUND(TRUNC(('TRI-1'!BE34 ),2),0))=3,"D-",IF((ROUND(TRUNC(('TRI-1'!BE34 ),2),0))=2,"E+",IF((ROUND(TRUNC(('TRI-1'!BE34  ),2),0))&lt;=1,"E-","")))))))))))</f>
        <v>B+</v>
      </c>
      <c r="BF34" s="51" t="str">
        <f>IF(OR('TRI-1'!BF34 ="",'TRI-1'!BF34&lt;0,'TRI-1'!BF34  &gt;10),"",IF((ROUND(TRUNC(('TRI-1'!BF34  ),2),0))=10,"A+",IF((ROUND(TRUNC(('TRI-1'!BF34  ),2),0))=9,"A-",IF((ROUND(TRUNC(('TRI-1'!BF34   ),2),0))=8,"B+",IF((ROUND(TRUNC(('TRI-1'!BF34 ),2),0))=7,"B-",IF((ROUND(TRUNC(('TRI-1'!BF34  ),2),0))=6,"C+",IF((ROUND(TRUNC(('TRI-1'!BF34  ),2),0))=5,"C-",IF((ROUND(TRUNC(('TRI-1'!BF34  ),2),0))=4,"D+",IF((ROUND(TRUNC(('TRI-1'!BF34 ),2),0))=3,"D-",IF((ROUND(TRUNC(('TRI-1'!BF34 ),2),0))=2,"E+",IF((ROUND(TRUNC(('TRI-1'!BF34  ),2),0))&lt;=1,"E-","")))))))))))</f>
        <v>B+</v>
      </c>
      <c r="BG34" s="51" t="str">
        <f>IF(OR('TRI-1'!BG34 ="",'TRI-1'!BG34&lt;0,'TRI-1'!BG34  &gt;10),"",IF((ROUND(TRUNC(('TRI-1'!BG34  ),2),0))=10,"A+",IF((ROUND(TRUNC(('TRI-1'!BG34  ),2),0))=9,"A-",IF((ROUND(TRUNC(('TRI-1'!BG34   ),2),0))=8,"B+",IF((ROUND(TRUNC(('TRI-1'!BG34 ),2),0))=7,"B-",IF((ROUND(TRUNC(('TRI-1'!BG34  ),2),0))=6,"C+",IF((ROUND(TRUNC(('TRI-1'!BG34  ),2),0))=5,"C-",IF((ROUND(TRUNC(('TRI-1'!BG34  ),2),0))=4,"D+",IF((ROUND(TRUNC(('TRI-1'!BG34 ),2),0))=3,"D-",IF((ROUND(TRUNC(('TRI-1'!BG34 ),2),0))=2,"E+",IF((ROUND(TRUNC(('TRI-1'!BG34  ),2),0))&lt;=1,"E-","")))))))))))</f>
        <v>B+</v>
      </c>
      <c r="BH34" s="51" t="str">
        <f>IF(OR('TRI-1'!BH34 ="",'TRI-1'!BH34&lt;0,'TRI-1'!BH34  &gt;10),"",IF((ROUND(TRUNC(('TRI-1'!BH34  ),2),0))=10,"A+",IF((ROUND(TRUNC(('TRI-1'!BH34  ),2),0))=9,"A-",IF((ROUND(TRUNC(('TRI-1'!BH34   ),2),0))=8,"B+",IF((ROUND(TRUNC(('TRI-1'!BH34 ),2),0))=7,"B-",IF((ROUND(TRUNC(('TRI-1'!BH34  ),2),0))=6,"C+",IF((ROUND(TRUNC(('TRI-1'!BH34  ),2),0))=5,"C-",IF((ROUND(TRUNC(('TRI-1'!BH34  ),2),0))=4,"D+",IF((ROUND(TRUNC(('TRI-1'!BH34 ),2),0))=3,"D-",IF((ROUND(TRUNC(('TRI-1'!BH34 ),2),0))=2,"E+",IF((ROUND(TRUNC(('TRI-1'!BH34  ),2),0))&lt;=1,"E-","")))))))))))</f>
        <v>B+</v>
      </c>
      <c r="BI34" s="51" t="str">
        <f>IF(OR('TRI-1'!BI34 ="",'TRI-1'!BI34&lt;0,'TRI-1'!BI34  &gt;10),"",IF((ROUND(TRUNC(('TRI-1'!BI34  ),2),0))=10,"A+",IF((ROUND(TRUNC(('TRI-1'!BI34  ),2),0))=9,"A-",IF((ROUND(TRUNC(('TRI-1'!BI34   ),2),0))=8,"B+",IF((ROUND(TRUNC(('TRI-1'!BI34 ),2),0))=7,"B-",IF((ROUND(TRUNC(('TRI-1'!BI34  ),2),0))=6,"C+",IF((ROUND(TRUNC(('TRI-1'!BI34  ),2),0))=5,"C-",IF((ROUND(TRUNC(('TRI-1'!BI34  ),2),0))=4,"D+",IF((ROUND(TRUNC(('TRI-1'!BI34 ),2),0))=3,"D-",IF((ROUND(TRUNC(('TRI-1'!BI34 ),2),0))=2,"E+",IF((ROUND(TRUNC(('TRI-1'!BI34  ),2),0))&lt;=1,"E-","")))))))))))</f>
        <v>B+</v>
      </c>
      <c r="BJ34" s="51" t="str">
        <f>IF(OR('TRI-1'!BJ34 ="",'TRI-1'!BJ34&lt;0,'TRI-1'!BJ34  &gt;10),"",IF((ROUND(TRUNC(('TRI-1'!BJ34  ),2),0))=10,"A+",IF((ROUND(TRUNC(('TRI-1'!BJ34  ),2),0))=9,"A-",IF((ROUND(TRUNC(('TRI-1'!BJ34   ),2),0))=8,"B+",IF((ROUND(TRUNC(('TRI-1'!BJ34 ),2),0))=7,"B-",IF((ROUND(TRUNC(('TRI-1'!BJ34  ),2),0))=6,"C+",IF((ROUND(TRUNC(('TRI-1'!BJ34  ),2),0))=5,"C-",IF((ROUND(TRUNC(('TRI-1'!BJ34  ),2),0))=4,"D+",IF((ROUND(TRUNC(('TRI-1'!BJ34 ),2),0))=3,"D-",IF((ROUND(TRUNC(('TRI-1'!BJ34 ),2),0))=2,"E+",IF((ROUND(TRUNC(('TRI-1'!BJ34  ),2),0))&lt;=1,"E-","")))))))))))</f>
        <v>B+</v>
      </c>
      <c r="BK34" s="51" t="str">
        <f>IF(OR('TRI-1'!BK34 ="",'TRI-1'!BK34&lt;0,'TRI-1'!BK34  &gt;10),"",IF((ROUND(TRUNC(('TRI-1'!BK34  ),2),0))=10,"A+",IF((ROUND(TRUNC(('TRI-1'!BK34  ),2),0))=9,"A-",IF((ROUND(TRUNC(('TRI-1'!BK34   ),2),0))=8,"B+",IF((ROUND(TRUNC(('TRI-1'!BK34 ),2),0))=7,"B-",IF((ROUND(TRUNC(('TRI-1'!BK34  ),2),0))=6,"C+",IF((ROUND(TRUNC(('TRI-1'!BK34  ),2),0))=5,"C-",IF((ROUND(TRUNC(('TRI-1'!BK34  ),2),0))=4,"D+",IF((ROUND(TRUNC(('TRI-1'!BK34 ),2),0))=3,"D-",IF((ROUND(TRUNC(('TRI-1'!BK34 ),2),0))=2,"E+",IF((ROUND(TRUNC(('TRI-1'!BK34  ),2),0))&lt;=1,"E-","")))))))))))</f>
        <v>A+</v>
      </c>
      <c r="BL34" s="51" t="str">
        <f>IF(OR('TRI-1'!BL34 ="",'TRI-1'!BL34&lt;0,'TRI-1'!BL34  &gt;10),"",IF((ROUND(TRUNC(('TRI-1'!BL34  ),2),0))=10,"A+",IF((ROUND(TRUNC(('TRI-1'!BL34  ),2),0))=9,"A-",IF((ROUND(TRUNC(('TRI-1'!BL34   ),2),0))=8,"B+",IF((ROUND(TRUNC(('TRI-1'!BL34 ),2),0))=7,"B-",IF((ROUND(TRUNC(('TRI-1'!BL34  ),2),0))=6,"C+",IF((ROUND(TRUNC(('TRI-1'!BL34  ),2),0))=5,"C-",IF((ROUND(TRUNC(('TRI-1'!BL34  ),2),0))=4,"D+",IF((ROUND(TRUNC(('TRI-1'!BL34 ),2),0))=3,"D-",IF((ROUND(TRUNC(('TRI-1'!BL34 ),2),0))=2,"E+",IF((ROUND(TRUNC(('TRI-1'!BL34  ),2),0))&lt;=1,"E-","")))))))))))</f>
        <v>A+</v>
      </c>
      <c r="BM34" s="51" t="str">
        <f>IF(OR('TRI-1'!BM34 ="",'TRI-1'!BM34&lt;0,'TRI-1'!BM34  &gt;10),"",IF((ROUND(TRUNC(('TRI-1'!BM34  ),2),0))=10,"A+",IF((ROUND(TRUNC(('TRI-1'!BM34  ),2),0))=9,"A-",IF((ROUND(TRUNC(('TRI-1'!BM34   ),2),0))=8,"B+",IF((ROUND(TRUNC(('TRI-1'!BM34 ),2),0))=7,"B-",IF((ROUND(TRUNC(('TRI-1'!BM34  ),2),0))=6,"C+",IF((ROUND(TRUNC(('TRI-1'!BM34  ),2),0))=5,"C-",IF((ROUND(TRUNC(('TRI-1'!BM34  ),2),0))=4,"D+",IF((ROUND(TRUNC(('TRI-1'!BM34 ),2),0))=3,"D-",IF((ROUND(TRUNC(('TRI-1'!BM34 ),2),0))=2,"E+",IF((ROUND(TRUNC(('TRI-1'!BM34  ),2),0))&lt;=1,"E-","")))))))))))</f>
        <v>A+</v>
      </c>
      <c r="BN34" s="51" t="str">
        <f>IF(OR('TRI-1'!BN34 ="",'TRI-1'!BN34&lt;0,'TRI-1'!BN34  &gt;10),"",IF((ROUND(TRUNC(('TRI-1'!BN34  ),2),0))=10,"A+",IF((ROUND(TRUNC(('TRI-1'!BN34  ),2),0))=9,"A-",IF((ROUND(TRUNC(('TRI-1'!BN34   ),2),0))=8,"B+",IF((ROUND(TRUNC(('TRI-1'!BN34 ),2),0))=7,"B-",IF((ROUND(TRUNC(('TRI-1'!BN34  ),2),0))=6,"C+",IF((ROUND(TRUNC(('TRI-1'!BN34  ),2),0))=5,"C-",IF((ROUND(TRUNC(('TRI-1'!BN34  ),2),0))=4,"D+",IF((ROUND(TRUNC(('TRI-1'!BN34 ),2),0))=3,"D-",IF((ROUND(TRUNC(('TRI-1'!BN34 ),2),0))=2,"E+",IF((ROUND(TRUNC(('TRI-1'!BN34  ),2),0))&lt;=1,"E-","")))))))))))</f>
        <v>A+</v>
      </c>
      <c r="BO34" s="51" t="str">
        <f>IF(OR('TRI-1'!BO34 ="",'TRI-1'!BO34&lt;0,'TRI-1'!BO34  &gt;10),"",IF((ROUND(TRUNC(('TRI-1'!BO34  ),2),0))=10,"A+",IF((ROUND(TRUNC(('TRI-1'!BO34  ),2),0))=9,"A-",IF((ROUND(TRUNC(('TRI-1'!BO34   ),2),0))=8,"B+",IF((ROUND(TRUNC(('TRI-1'!BO34 ),2),0))=7,"B-",IF((ROUND(TRUNC(('TRI-1'!BO34  ),2),0))=6,"C+",IF((ROUND(TRUNC(('TRI-1'!BO34  ),2),0))=5,"C-",IF((ROUND(TRUNC(('TRI-1'!BO34  ),2),0))=4,"D+",IF((ROUND(TRUNC(('TRI-1'!BO34 ),2),0))=3,"D-",IF((ROUND(TRUNC(('TRI-1'!BO34 ),2),0))=2,"E+",IF((ROUND(TRUNC(('TRI-1'!BO34  ),2),0))&lt;=1,"E-","")))))))))))</f>
        <v>A+</v>
      </c>
      <c r="BP34" s="51" t="str">
        <f>IF(OR('TRI-1'!BP34 ="",'TRI-1'!BP34&lt;0,'TRI-1'!BP34  &gt;10),"",IF((ROUND(TRUNC(('TRI-1'!BP34  ),2),0))=10,"A+",IF((ROUND(TRUNC(('TRI-1'!BP34  ),2),0))=9,"A-",IF((ROUND(TRUNC(('TRI-1'!BP34   ),2),0))=8,"B+",IF((ROUND(TRUNC(('TRI-1'!BP34 ),2),0))=7,"B-",IF((ROUND(TRUNC(('TRI-1'!BP34  ),2),0))=6,"C+",IF((ROUND(TRUNC(('TRI-1'!BP34  ),2),0))=5,"C-",IF((ROUND(TRUNC(('TRI-1'!BP34  ),2),0))=4,"D+",IF((ROUND(TRUNC(('TRI-1'!BP34 ),2),0))=3,"D-",IF((ROUND(TRUNC(('TRI-1'!BP34 ),2),0))=2,"E+",IF((ROUND(TRUNC(('TRI-1'!BP34  ),2),0))&lt;=1,"E-","")))))))))))</f>
        <v>A+</v>
      </c>
      <c r="BQ34" s="51" t="str">
        <f>IF(OR('TRI-1'!BQ34 ="",'TRI-1'!BQ34&lt;0,'TRI-1'!BQ34  &gt;10),"",IF((ROUND(TRUNC(('TRI-1'!BQ34  ),2),0))=10,"A+",IF((ROUND(TRUNC(('TRI-1'!BQ34  ),2),0))=9,"A-",IF((ROUND(TRUNC(('TRI-1'!BQ34   ),2),0))=8,"B+",IF((ROUND(TRUNC(('TRI-1'!BQ34 ),2),0))=7,"B-",IF((ROUND(TRUNC(('TRI-1'!BQ34  ),2),0))=6,"C+",IF((ROUND(TRUNC(('TRI-1'!BQ34  ),2),0))=5,"C-",IF((ROUND(TRUNC(('TRI-1'!BQ34  ),2),0))=4,"D+",IF((ROUND(TRUNC(('TRI-1'!BQ34 ),2),0))=3,"D-",IF((ROUND(TRUNC(('TRI-1'!BQ34 ),2),0))=2,"E+",IF((ROUND(TRUNC(('TRI-1'!BQ34  ),2),0))&lt;=1,"E-","")))))))))))</f>
        <v>A+</v>
      </c>
      <c r="BR34" s="51" t="str">
        <f>IF(OR('TRI-1'!BR34 ="",'TRI-1'!BR34&lt;0,'TRI-1'!BR34  &gt;10),"",IF((ROUND(TRUNC(('TRI-1'!BR34  ),2),0))=10,"A+",IF((ROUND(TRUNC(('TRI-1'!BR34  ),2),0))=9,"A-",IF((ROUND(TRUNC(('TRI-1'!BR34   ),2),0))=8,"B+",IF((ROUND(TRUNC(('TRI-1'!BR34 ),2),0))=7,"B-",IF((ROUND(TRUNC(('TRI-1'!BR34  ),2),0))=6,"C+",IF((ROUND(TRUNC(('TRI-1'!BR34  ),2),0))=5,"C-",IF((ROUND(TRUNC(('TRI-1'!BR34  ),2),0))=4,"D+",IF((ROUND(TRUNC(('TRI-1'!BR34 ),2),0))=3,"D-",IF((ROUND(TRUNC(('TRI-1'!BR34 ),2),0))=2,"E+",IF((ROUND(TRUNC(('TRI-1'!BR34  ),2),0))&lt;=1,"E-","")))))))))))</f>
        <v>A+</v>
      </c>
      <c r="BS34" s="51" t="str">
        <f>IF(OR('TRI-1'!BS34 ="",'TRI-1'!BS34&lt;0,'TRI-1'!BS34  &gt;10),"",IF((ROUND(TRUNC(('TRI-1'!BS34  ),2),0))=10,"A+",IF((ROUND(TRUNC(('TRI-1'!BS34  ),2),0))=9,"A-",IF((ROUND(TRUNC(('TRI-1'!BS34   ),2),0))=8,"B+",IF((ROUND(TRUNC(('TRI-1'!BS34 ),2),0))=7,"B-",IF((ROUND(TRUNC(('TRI-1'!BS34  ),2),0))=6,"C+",IF((ROUND(TRUNC(('TRI-1'!BS34  ),2),0))=5,"C-",IF((ROUND(TRUNC(('TRI-1'!BS34  ),2),0))=4,"D+",IF((ROUND(TRUNC(('TRI-1'!BS34 ),2),0))=3,"D-",IF((ROUND(TRUNC(('TRI-1'!BS34 ),2),0))=2,"E+",IF((ROUND(TRUNC(('TRI-1'!BS34  ),2),0))&lt;=1,"E-","")))))))))))</f>
        <v>A+</v>
      </c>
      <c r="BT34" s="51" t="str">
        <f>IF(OR('TRI-1'!BT34 ="",'TRI-1'!BT34&lt;0,'TRI-1'!BT34  &gt;10),"",IF((ROUND(TRUNC(('TRI-1'!BT34  ),2),0))=10,"A+",IF((ROUND(TRUNC(('TRI-1'!BT34  ),2),0))=9,"A-",IF((ROUND(TRUNC(('TRI-1'!BT34   ),2),0))=8,"B+",IF((ROUND(TRUNC(('TRI-1'!BT34 ),2),0))=7,"B-",IF((ROUND(TRUNC(('TRI-1'!BT34  ),2),0))=6,"C+",IF((ROUND(TRUNC(('TRI-1'!BT34  ),2),0))=5,"C-",IF((ROUND(TRUNC(('TRI-1'!BT34  ),2),0))=4,"D+",IF((ROUND(TRUNC(('TRI-1'!BT34 ),2),0))=3,"D-",IF((ROUND(TRUNC(('TRI-1'!BT34 ),2),0))=2,"E+",IF((ROUND(TRUNC(('TRI-1'!BT34  ),2),0))&lt;=1,"E-","")))))))))))</f>
        <v>A+</v>
      </c>
      <c r="BU34" s="51" t="str">
        <f>IF(OR('TRI-1'!BU34 ="",'TRI-1'!BU34&lt;0,'TRI-1'!BU34  &gt;10),"",IF((ROUND(TRUNC(('TRI-1'!BU34  ),2),0))=10,"A+",IF((ROUND(TRUNC(('TRI-1'!BU34  ),2),0))=9,"A-",IF((ROUND(TRUNC(('TRI-1'!BU34   ),2),0))=8,"B+",IF((ROUND(TRUNC(('TRI-1'!BU34 ),2),0))=7,"B-",IF((ROUND(TRUNC(('TRI-1'!BU34  ),2),0))=6,"C+",IF((ROUND(TRUNC(('TRI-1'!BU34  ),2),0))=5,"C-",IF((ROUND(TRUNC(('TRI-1'!BU34  ),2),0))=4,"D+",IF((ROUND(TRUNC(('TRI-1'!BU34 ),2),0))=3,"D-",IF((ROUND(TRUNC(('TRI-1'!BU34 ),2),0))=2,"E+",IF((ROUND(TRUNC(('TRI-1'!BU34  ),2),0))&lt;=1,"E-","")))))))))))</f>
        <v>A+</v>
      </c>
      <c r="BV34" s="51" t="str">
        <f>IF(OR('TRI-1'!BV34 ="",'TRI-1'!BV34&lt;0,'TRI-1'!BV34  &gt;10),"",IF((ROUND(TRUNC(('TRI-1'!BV34  ),2),0))=10,"A+",IF((ROUND(TRUNC(('TRI-1'!BV34  ),2),0))=9,"A-",IF((ROUND(TRUNC(('TRI-1'!BV34   ),2),0))=8,"B+",IF((ROUND(TRUNC(('TRI-1'!BV34 ),2),0))=7,"B-",IF((ROUND(TRUNC(('TRI-1'!BV34  ),2),0))=6,"C+",IF((ROUND(TRUNC(('TRI-1'!BV34  ),2),0))=5,"C-",IF((ROUND(TRUNC(('TRI-1'!BV34  ),2),0))=4,"D+",IF((ROUND(TRUNC(('TRI-1'!BV34 ),2),0))=3,"D-",IF((ROUND(TRUNC(('TRI-1'!BV34 ),2),0))=2,"E+",IF((ROUND(TRUNC(('TRI-1'!BV34  ),2),0))&lt;=1,"E-","")))))))))))</f>
        <v>A+</v>
      </c>
      <c r="BW34" s="51" t="str">
        <f>IF(OR('TRI-1'!BW34 ="",'TRI-1'!BW34&lt;0,'TRI-1'!BW34  &gt;10),"",IF((ROUND(TRUNC(('TRI-1'!BW34  ),2),0))=10,"A+",IF((ROUND(TRUNC(('TRI-1'!BW34  ),2),0))=9,"A-",IF((ROUND(TRUNC(('TRI-1'!BW34   ),2),0))=8,"B+",IF((ROUND(TRUNC(('TRI-1'!BW34 ),2),0))=7,"B-",IF((ROUND(TRUNC(('TRI-1'!BW34  ),2),0))=6,"C+",IF((ROUND(TRUNC(('TRI-1'!BW34  ),2),0))=5,"C-",IF((ROUND(TRUNC(('TRI-1'!BW34  ),2),0))=4,"D+",IF((ROUND(TRUNC(('TRI-1'!BW34 ),2),0))=3,"D-",IF((ROUND(TRUNC(('TRI-1'!BW34 ),2),0))=2,"E+",IF((ROUND(TRUNC(('TRI-1'!BW34  ),2),0))&lt;=1,"E-","")))))))))))</f>
        <v>A+</v>
      </c>
      <c r="BX34" s="51" t="str">
        <f>IF(OR('TRI-1'!BX34 ="",'TRI-1'!BX34&lt;0,'TRI-1'!BX34  &gt;10),"",IF((ROUND(TRUNC(('TRI-1'!BX34  ),2),0))=10,"A+",IF((ROUND(TRUNC(('TRI-1'!BX34  ),2),0))=9,"A-",IF((ROUND(TRUNC(('TRI-1'!BX34   ),2),0))=8,"B+",IF((ROUND(TRUNC(('TRI-1'!BX34 ),2),0))=7,"B-",IF((ROUND(TRUNC(('TRI-1'!BX34  ),2),0))=6,"C+",IF((ROUND(TRUNC(('TRI-1'!BX34  ),2),0))=5,"C-",IF((ROUND(TRUNC(('TRI-1'!BX34  ),2),0))=4,"D+",IF((ROUND(TRUNC(('TRI-1'!BX34 ),2),0))=3,"D-",IF((ROUND(TRUNC(('TRI-1'!BX34 ),2),0))=2,"E+",IF((ROUND(TRUNC(('TRI-1'!BX34  ),2),0))&lt;=1,"E-","")))))))))))</f>
        <v>A+</v>
      </c>
      <c r="BY34" s="51" t="str">
        <f>IF(OR('TRI-1'!BY34 ="",'TRI-1'!BY34&lt;0,'TRI-1'!BY34  &gt;10),"",IF((ROUND(TRUNC(('TRI-1'!BY34  ),2),0))=10,"A+",IF((ROUND(TRUNC(('TRI-1'!BY34  ),2),0))=9,"A-",IF((ROUND(TRUNC(('TRI-1'!BY34   ),2),0))=8,"B+",IF((ROUND(TRUNC(('TRI-1'!BY34 ),2),0))=7,"B-",IF((ROUND(TRUNC(('TRI-1'!BY34  ),2),0))=6,"C+",IF((ROUND(TRUNC(('TRI-1'!BY34  ),2),0))=5,"C-",IF((ROUND(TRUNC(('TRI-1'!BY34  ),2),0))=4,"D+",IF((ROUND(TRUNC(('TRI-1'!BY34 ),2),0))=3,"D-",IF((ROUND(TRUNC(('TRI-1'!BY34 ),2),0))=2,"E+",IF((ROUND(TRUNC(('TRI-1'!BY34  ),2),0))&lt;=1,"E-","")))))))))))</f>
        <v>A+</v>
      </c>
      <c r="BZ34" s="51" t="str">
        <f>IF(OR('TRI-1'!BZ34 ="",'TRI-1'!BZ34&lt;0,'TRI-1'!BZ34  &gt;10),"",IF((ROUND(TRUNC(('TRI-1'!BZ34  ),2),0))=10,"A+",IF((ROUND(TRUNC(('TRI-1'!BZ34  ),2),0))=9,"A-",IF((ROUND(TRUNC(('TRI-1'!BZ34   ),2),0))=8,"B+",IF((ROUND(TRUNC(('TRI-1'!BZ34 ),2),0))=7,"B-",IF((ROUND(TRUNC(('TRI-1'!BZ34  ),2),0))=6,"C+",IF((ROUND(TRUNC(('TRI-1'!BZ34  ),2),0))=5,"C-",IF((ROUND(TRUNC(('TRI-1'!BZ34  ),2),0))=4,"D+",IF((ROUND(TRUNC(('TRI-1'!BZ34 ),2),0))=3,"D-",IF((ROUND(TRUNC(('TRI-1'!BZ34 ),2),0))=2,"E+",IF((ROUND(TRUNC(('TRI-1'!BZ34  ),2),0))&lt;=1,"E-","")))))))))))</f>
        <v>A+</v>
      </c>
      <c r="CA34" s="51" t="str">
        <f>IF(OR('TRI-1'!CA34 ="",'TRI-1'!CA34&lt;0,'TRI-1'!CA34  &gt;10),"",IF((ROUND(TRUNC(('TRI-1'!CA34  ),2),0))=10,"A+",IF((ROUND(TRUNC(('TRI-1'!CA34  ),2),0))=9,"A-",IF((ROUND(TRUNC(('TRI-1'!CA34   ),2),0))=8,"B+",IF((ROUND(TRUNC(('TRI-1'!CA34 ),2),0))=7,"B-",IF((ROUND(TRUNC(('TRI-1'!CA34  ),2),0))=6,"C+",IF((ROUND(TRUNC(('TRI-1'!CA34  ),2),0))=5,"C-",IF((ROUND(TRUNC(('TRI-1'!CA34  ),2),0))=4,"D+",IF((ROUND(TRUNC(('TRI-1'!CA34 ),2),0))=3,"D-",IF((ROUND(TRUNC(('TRI-1'!CA34 ),2),0))=2,"E+",IF((ROUND(TRUNC(('TRI-1'!CA34  ),2),0))&lt;=1,"E-","")))))))))))</f>
        <v>A+</v>
      </c>
      <c r="CB34" s="51" t="str">
        <f>IF(OR('TRI-1'!CB34 ="",'TRI-1'!CB34&lt;0,'TRI-1'!CB34  &gt;10),"",IF((ROUND(TRUNC(('TRI-1'!CB34  ),2),0))=10,"A+",IF((ROUND(TRUNC(('TRI-1'!CB34  ),2),0))=9,"A-",IF((ROUND(TRUNC(('TRI-1'!CB34   ),2),0))=8,"B+",IF((ROUND(TRUNC(('TRI-1'!CB34 ),2),0))=7,"B-",IF((ROUND(TRUNC(('TRI-1'!CB34  ),2),0))=6,"C+",IF((ROUND(TRUNC(('TRI-1'!CB34  ),2),0))=5,"C-",IF((ROUND(TRUNC(('TRI-1'!CB34  ),2),0))=4,"D+",IF((ROUND(TRUNC(('TRI-1'!CB34 ),2),0))=3,"D-",IF((ROUND(TRUNC(('TRI-1'!CB34 ),2),0))=2,"E+",IF((ROUND(TRUNC(('TRI-1'!CB34  ),2),0))&lt;=1,"E-","")))))))))))</f>
        <v>A+</v>
      </c>
      <c r="CC34" s="51" t="str">
        <f>IF(OR('TRI-1'!CC34 ="",'TRI-1'!CC34&lt;0,'TRI-1'!CC34  &gt;10),"",IF((ROUND(TRUNC(('TRI-1'!CC34  ),2),0))=10,"A+",IF((ROUND(TRUNC(('TRI-1'!CC34  ),2),0))=9,"A-",IF((ROUND(TRUNC(('TRI-1'!CC34   ),2),0))=8,"B+",IF((ROUND(TRUNC(('TRI-1'!CC34 ),2),0))=7,"B-",IF((ROUND(TRUNC(('TRI-1'!CC34  ),2),0))=6,"C+",IF((ROUND(TRUNC(('TRI-1'!CC34  ),2),0))=5,"C-",IF((ROUND(TRUNC(('TRI-1'!CC34  ),2),0))=4,"D+",IF((ROUND(TRUNC(('TRI-1'!CC34 ),2),0))=3,"D-",IF((ROUND(TRUNC(('TRI-1'!CC34 ),2),0))=2,"E+",IF((ROUND(TRUNC(('TRI-1'!CC34  ),2),0))&lt;=1,"E-","")))))))))))</f>
        <v>A+</v>
      </c>
      <c r="CD34" s="51" t="str">
        <f>IF(OR('TRI-1'!CD34 ="",'TRI-1'!CD34&lt;0,'TRI-1'!CD34  &gt;10),"",IF((ROUND(TRUNC(('TRI-1'!CD34  ),2),0))=10,"A+",IF((ROUND(TRUNC(('TRI-1'!CD34  ),2),0))=9,"A-",IF((ROUND(TRUNC(('TRI-1'!CD34   ),2),0))=8,"B+",IF((ROUND(TRUNC(('TRI-1'!CD34 ),2),0))=7,"B-",IF((ROUND(TRUNC(('TRI-1'!CD34  ),2),0))=6,"C+",IF((ROUND(TRUNC(('TRI-1'!CD34  ),2),0))=5,"C-",IF((ROUND(TRUNC(('TRI-1'!CD34  ),2),0))=4,"D+",IF((ROUND(TRUNC(('TRI-1'!CD34 ),2),0))=3,"D-",IF((ROUND(TRUNC(('TRI-1'!CD34 ),2),0))=2,"E+",IF((ROUND(TRUNC(('TRI-1'!CD34  ),2),0))&lt;=1,"E-","")))))))))))</f>
        <v>A+</v>
      </c>
      <c r="CE34" s="51" t="str">
        <f>IF(OR('TRI-1'!CE34 ="",'TRI-1'!CE34&lt;0,'TRI-1'!CE34  &gt;10),"",IF((ROUND(TRUNC(('TRI-1'!CE34  ),2),0))=10,"A+",IF((ROUND(TRUNC(('TRI-1'!CE34  ),2),0))=9,"A-",IF((ROUND(TRUNC(('TRI-1'!CE34   ),2),0))=8,"B+",IF((ROUND(TRUNC(('TRI-1'!CE34 ),2),0))=7,"B-",IF((ROUND(TRUNC(('TRI-1'!CE34  ),2),0))=6,"C+",IF((ROUND(TRUNC(('TRI-1'!CE34  ),2),0))=5,"C-",IF((ROUND(TRUNC(('TRI-1'!CE34  ),2),0))=4,"D+",IF((ROUND(TRUNC(('TRI-1'!CE34 ),2),0))=3,"D-",IF((ROUND(TRUNC(('TRI-1'!CE34 ),2),0))=2,"E+",IF((ROUND(TRUNC(('TRI-1'!CE34  ),2),0))&lt;=1,"E-","")))))))))))</f>
        <v>A+</v>
      </c>
      <c r="CF34" s="51" t="str">
        <f>IF(OR('TRI-1'!CF34 ="",'TRI-1'!CF34&lt;0,'TRI-1'!CF34  &gt;10),"",IF((ROUND(TRUNC(('TRI-1'!CF34  ),2),0))=10,"A+",IF((ROUND(TRUNC(('TRI-1'!CF34  ),2),0))=9,"A-",IF((ROUND(TRUNC(('TRI-1'!CF34   ),2),0))=8,"B+",IF((ROUND(TRUNC(('TRI-1'!CF34 ),2),0))=7,"B-",IF((ROUND(TRUNC(('TRI-1'!CF34  ),2),0))=6,"C+",IF((ROUND(TRUNC(('TRI-1'!CF34  ),2),0))=5,"C-",IF((ROUND(TRUNC(('TRI-1'!CF34  ),2),0))=4,"D+",IF((ROUND(TRUNC(('TRI-1'!CF34 ),2),0))=3,"D-",IF((ROUND(TRUNC(('TRI-1'!CF34 ),2),0))=2,"E+",IF((ROUND(TRUNC(('TRI-1'!CF34  ),2),0))&lt;=1,"E-","")))))))))))</f>
        <v>A+</v>
      </c>
      <c r="CG34" s="51" t="str">
        <f>IF(OR('TRI-1'!CG34 ="",'TRI-1'!CG34&lt;0,'TRI-1'!CG34  &gt;10),"",IF((ROUND(TRUNC(('TRI-1'!CG34  ),2),0))=10,"A+",IF((ROUND(TRUNC(('TRI-1'!CG34  ),2),0))=9,"A-",IF((ROUND(TRUNC(('TRI-1'!CG34   ),2),0))=8,"B+",IF((ROUND(TRUNC(('TRI-1'!CG34 ),2),0))=7,"B-",IF((ROUND(TRUNC(('TRI-1'!CG34  ),2),0))=6,"C+",IF((ROUND(TRUNC(('TRI-1'!CG34  ),2),0))=5,"C-",IF((ROUND(TRUNC(('TRI-1'!CG34  ),2),0))=4,"D+",IF((ROUND(TRUNC(('TRI-1'!CG34 ),2),0))=3,"D-",IF((ROUND(TRUNC(('TRI-1'!CG34 ),2),0))=2,"E+",IF((ROUND(TRUNC(('TRI-1'!CG34  ),2),0))&lt;=1,"E-","")))))))))))</f>
        <v>A+</v>
      </c>
      <c r="CH34" s="51" t="str">
        <f>IF(OR('TRI-1'!CH34 ="",'TRI-1'!CH34&lt;0,'TRI-1'!CH34  &gt;10),"",IF((ROUND(TRUNC(('TRI-1'!CH34  ),2),0))=10,"A+",IF((ROUND(TRUNC(('TRI-1'!CH34  ),2),0))=9,"A-",IF((ROUND(TRUNC(('TRI-1'!CH34   ),2),0))=8,"B+",IF((ROUND(TRUNC(('TRI-1'!CH34 ),2),0))=7,"B-",IF((ROUND(TRUNC(('TRI-1'!CH34  ),2),0))=6,"C+",IF((ROUND(TRUNC(('TRI-1'!CH34  ),2),0))=5,"C-",IF((ROUND(TRUNC(('TRI-1'!CH34  ),2),0))=4,"D+",IF((ROUND(TRUNC(('TRI-1'!CH34 ),2),0))=3,"D-",IF((ROUND(TRUNC(('TRI-1'!CH34 ),2),0))=2,"E+",IF((ROUND(TRUNC(('TRI-1'!CH34  ),2),0))&lt;=1,"E-","")))))))))))</f>
        <v>A+</v>
      </c>
      <c r="CI34" s="51" t="str">
        <f>IF(OR('TRI-1'!CI34 ="",'TRI-1'!CI34&lt;0,'TRI-1'!CI34  &gt;10),"",IF((ROUND(TRUNC(('TRI-1'!CI34  ),2),0))=10,"A+",IF((ROUND(TRUNC(('TRI-1'!CI34  ),2),0))=9,"A-",IF((ROUND(TRUNC(('TRI-1'!CI34   ),2),0))=8,"B+",IF((ROUND(TRUNC(('TRI-1'!CI34 ),2),0))=7,"B-",IF((ROUND(TRUNC(('TRI-1'!CI34  ),2),0))=6,"C+",IF((ROUND(TRUNC(('TRI-1'!CI34  ),2),0))=5,"C-",IF((ROUND(TRUNC(('TRI-1'!CI34  ),2),0))=4,"D+",IF((ROUND(TRUNC(('TRI-1'!CI34 ),2),0))=3,"D-",IF((ROUND(TRUNC(('TRI-1'!CI34 ),2),0))=2,"E+",IF((ROUND(TRUNC(('TRI-1'!CI34  ),2),0))&lt;=1,"E-","")))))))))))</f>
        <v>A+</v>
      </c>
      <c r="CJ34" s="51" t="str">
        <f>IF(OR('TRI-1'!CJ34 ="",'TRI-1'!CJ34&lt;0,'TRI-1'!CJ34  &gt;10),"",IF((ROUND(TRUNC(('TRI-1'!CJ34  ),2),0))=10,"A+",IF((ROUND(TRUNC(('TRI-1'!CJ34  ),2),0))=9,"A-",IF((ROUND(TRUNC(('TRI-1'!CJ34   ),2),0))=8,"B+",IF((ROUND(TRUNC(('TRI-1'!CJ34 ),2),0))=7,"B-",IF((ROUND(TRUNC(('TRI-1'!CJ34  ),2),0))=6,"C+",IF((ROUND(TRUNC(('TRI-1'!CJ34  ),2),0))=5,"C-",IF((ROUND(TRUNC(('TRI-1'!CJ34  ),2),0))=4,"D+",IF((ROUND(TRUNC(('TRI-1'!CJ34 ),2),0))=3,"D-",IF((ROUND(TRUNC(('TRI-1'!CJ34 ),2),0))=2,"E+",IF((ROUND(TRUNC(('TRI-1'!CJ34  ),2),0))&lt;=1,"E-","")))))))))))</f>
        <v>A+</v>
      </c>
      <c r="CK34" s="51" t="str">
        <f>IF(OR('TRI-1'!CK34 ="",'TRI-1'!CK34&lt;0,'TRI-1'!CK34  &gt;10),"",IF((ROUND(TRUNC(('TRI-1'!CK34  ),2),0))=10,"A+",IF((ROUND(TRUNC(('TRI-1'!CK34  ),2),0))=9,"A-",IF((ROUND(TRUNC(('TRI-1'!CK34   ),2),0))=8,"B+",IF((ROUND(TRUNC(('TRI-1'!CK34 ),2),0))=7,"B-",IF((ROUND(TRUNC(('TRI-1'!CK34  ),2),0))=6,"C+",IF((ROUND(TRUNC(('TRI-1'!CK34  ),2),0))=5,"C-",IF((ROUND(TRUNC(('TRI-1'!CK34  ),2),0))=4,"D+",IF((ROUND(TRUNC(('TRI-1'!CK34 ),2),0))=3,"D-",IF((ROUND(TRUNC(('TRI-1'!CK34 ),2),0))=2,"E+",IF((ROUND(TRUNC(('TRI-1'!CK34  ),2),0))&lt;=1,"E-","")))))))))))</f>
        <v>A+</v>
      </c>
      <c r="CL34" s="51" t="str">
        <f>IF(OR('TRI-1'!CL34 ="",'TRI-1'!CL34&lt;0,'TRI-1'!CL34  &gt;10),"",IF((ROUND(TRUNC(('TRI-1'!CL34  ),2),0))=10,"A+",IF((ROUND(TRUNC(('TRI-1'!CL34  ),2),0))=9,"A-",IF((ROUND(TRUNC(('TRI-1'!CL34   ),2),0))=8,"B+",IF((ROUND(TRUNC(('TRI-1'!CL34 ),2),0))=7,"B-",IF((ROUND(TRUNC(('TRI-1'!CL34  ),2),0))=6,"C+",IF((ROUND(TRUNC(('TRI-1'!CL34  ),2),0))=5,"C-",IF((ROUND(TRUNC(('TRI-1'!CL34  ),2),0))=4,"D+",IF((ROUND(TRUNC(('TRI-1'!CL34 ),2),0))=3,"D-",IF((ROUND(TRUNC(('TRI-1'!CL34 ),2),0))=2,"E+",IF((ROUND(TRUNC(('TRI-1'!CL34  ),2),0))&lt;=1,"E-","")))))))))))</f>
        <v>A+</v>
      </c>
      <c r="CM34" s="51" t="str">
        <f>IF(OR('TRI-1'!CM34 ="",'TRI-1'!CM34&lt;0,'TRI-1'!CM34  &gt;10),"",IF((ROUND(TRUNC(('TRI-1'!CM34  ),2),0))=10,"A+",IF((ROUND(TRUNC(('TRI-1'!CM34  ),2),0))=9,"A-",IF((ROUND(TRUNC(('TRI-1'!CM34   ),2),0))=8,"B+",IF((ROUND(TRUNC(('TRI-1'!CM34 ),2),0))=7,"B-",IF((ROUND(TRUNC(('TRI-1'!CM34  ),2),0))=6,"C+",IF((ROUND(TRUNC(('TRI-1'!CM34  ),2),0))=5,"C-",IF((ROUND(TRUNC(('TRI-1'!CM34  ),2),0))=4,"D+",IF((ROUND(TRUNC(('TRI-1'!CM34 ),2),0))=3,"D-",IF((ROUND(TRUNC(('TRI-1'!CM34 ),2),0))=2,"E+",IF((ROUND(TRUNC(('TRI-1'!CM34  ),2),0))&lt;=1,"E-","")))))))))))</f>
        <v>A+</v>
      </c>
      <c r="CN34" s="51" t="str">
        <f>IF(OR('TRI-1'!CN34 ="",'TRI-1'!CN34&lt;0,'TRI-1'!CN34  &gt;10),"",IF((ROUND(TRUNC(('TRI-1'!CN34  ),2),0))=10,"A+",IF((ROUND(TRUNC(('TRI-1'!CN34  ),2),0))=9,"A-",IF((ROUND(TRUNC(('TRI-1'!CN34   ),2),0))=8,"B+",IF((ROUND(TRUNC(('TRI-1'!CN34 ),2),0))=7,"B-",IF((ROUND(TRUNC(('TRI-1'!CN34  ),2),0))=6,"C+",IF((ROUND(TRUNC(('TRI-1'!CN34  ),2),0))=5,"C-",IF((ROUND(TRUNC(('TRI-1'!CN34  ),2),0))=4,"D+",IF((ROUND(TRUNC(('TRI-1'!CN34 ),2),0))=3,"D-",IF((ROUND(TRUNC(('TRI-1'!CN34 ),2),0))=2,"E+",IF((ROUND(TRUNC(('TRI-1'!CN34  ),2),0))&lt;=1,"E-","")))))))))))</f>
        <v>A+</v>
      </c>
      <c r="CO34" s="51" t="str">
        <f>IF(OR('TRI-1'!CO34 ="",'TRI-1'!CO34&lt;0,'TRI-1'!CO34  &gt;10),"",IF((ROUND(TRUNC(('TRI-1'!CO34  ),2),0))=10,"A+",IF((ROUND(TRUNC(('TRI-1'!CO34  ),2),0))=9,"A-",IF((ROUND(TRUNC(('TRI-1'!CO34   ),2),0))=8,"B+",IF((ROUND(TRUNC(('TRI-1'!CO34 ),2),0))=7,"B-",IF((ROUND(TRUNC(('TRI-1'!CO34  ),2),0))=6,"C+",IF((ROUND(TRUNC(('TRI-1'!CO34  ),2),0))=5,"C-",IF((ROUND(TRUNC(('TRI-1'!CO34  ),2),0))=4,"D+",IF((ROUND(TRUNC(('TRI-1'!CO34 ),2),0))=3,"D-",IF((ROUND(TRUNC(('TRI-1'!CO34 ),2),0))=2,"E+",IF((ROUND(TRUNC(('TRI-1'!CO34  ),2),0))&lt;=1,"E-","")))))))))))</f>
        <v>A+</v>
      </c>
      <c r="CP34" s="51" t="str">
        <f>IF(OR('TRI-1'!CP34 ="",'TRI-1'!CP34&lt;0,'TRI-1'!CP34  &gt;10),"",IF((ROUND(TRUNC(('TRI-1'!CP34  ),2),0))=10,"A+",IF((ROUND(TRUNC(('TRI-1'!CP34  ),2),0))=9,"A-",IF((ROUND(TRUNC(('TRI-1'!CP34   ),2),0))=8,"B+",IF((ROUND(TRUNC(('TRI-1'!CP34 ),2),0))=7,"B-",IF((ROUND(TRUNC(('TRI-1'!CP34  ),2),0))=6,"C+",IF((ROUND(TRUNC(('TRI-1'!CP34  ),2),0))=5,"C-",IF((ROUND(TRUNC(('TRI-1'!CP34  ),2),0))=4,"D+",IF((ROUND(TRUNC(('TRI-1'!CP34 ),2),0))=3,"D-",IF((ROUND(TRUNC(('TRI-1'!CP34 ),2),0))=2,"E+",IF((ROUND(TRUNC(('TRI-1'!CP34  ),2),0))&lt;=1,"E-","")))))))))))</f>
        <v>A+</v>
      </c>
      <c r="CQ34" s="51" t="str">
        <f>IF(OR('TRI-1'!CQ34 ="",'TRI-1'!CQ34&lt;0,'TRI-1'!CQ34  &gt;10),"",IF((ROUND(TRUNC(('TRI-1'!CQ34  ),2),0))=10,"A+",IF((ROUND(TRUNC(('TRI-1'!CQ34  ),2),0))=9,"A-",IF((ROUND(TRUNC(('TRI-1'!CQ34   ),2),0))=8,"B+",IF((ROUND(TRUNC(('TRI-1'!CQ34 ),2),0))=7,"B-",IF((ROUND(TRUNC(('TRI-1'!CQ34  ),2),0))=6,"C+",IF((ROUND(TRUNC(('TRI-1'!CQ34  ),2),0))=5,"C-",IF((ROUND(TRUNC(('TRI-1'!CQ34  ),2),0))=4,"D+",IF((ROUND(TRUNC(('TRI-1'!CQ34 ),2),0))=3,"D-",IF((ROUND(TRUNC(('TRI-1'!CQ34 ),2),0))=2,"E+",IF((ROUND(TRUNC(('TRI-1'!CQ34  ),2),0))&lt;=1,"E-","")))))))))))</f>
        <v>A+</v>
      </c>
      <c r="CR34" s="51" t="str">
        <f>IF(OR('TRI-1'!CR34 ="",'TRI-1'!CR34&lt;0,'TRI-1'!CR34  &gt;10),"",IF((ROUND(TRUNC(('TRI-1'!CR34  ),2),0))=10,"A+",IF((ROUND(TRUNC(('TRI-1'!CR34  ),2),0))=9,"A-",IF((ROUND(TRUNC(('TRI-1'!CR34   ),2),0))=8,"B+",IF((ROUND(TRUNC(('TRI-1'!CR34 ),2),0))=7,"B-",IF((ROUND(TRUNC(('TRI-1'!CR34  ),2),0))=6,"C+",IF((ROUND(TRUNC(('TRI-1'!CR34  ),2),0))=5,"C-",IF((ROUND(TRUNC(('TRI-1'!CR34  ),2),0))=4,"D+",IF((ROUND(TRUNC(('TRI-1'!CR34 ),2),0))=3,"D-",IF((ROUND(TRUNC(('TRI-1'!CR34 ),2),0))=2,"E+",IF((ROUND(TRUNC(('TRI-1'!CR34  ),2),0))&lt;=1,"E-","")))))))))))</f>
        <v>A+</v>
      </c>
      <c r="CS34" s="51" t="str">
        <f>IF(OR('TRI-1'!CS34 ="",'TRI-1'!CS34&lt;0,'TRI-1'!CS34  &gt;10),"",IF((ROUND(TRUNC(('TRI-1'!CS34  ),2),0))=10,"A+",IF((ROUND(TRUNC(('TRI-1'!CS34  ),2),0))=9,"A-",IF((ROUND(TRUNC(('TRI-1'!CS34   ),2),0))=8,"B+",IF((ROUND(TRUNC(('TRI-1'!CS34 ),2),0))=7,"B-",IF((ROUND(TRUNC(('TRI-1'!CS34  ),2),0))=6,"C+",IF((ROUND(TRUNC(('TRI-1'!CS34  ),2),0))=5,"C-",IF((ROUND(TRUNC(('TRI-1'!CS34  ),2),0))=4,"D+",IF((ROUND(TRUNC(('TRI-1'!CS34 ),2),0))=3,"D-",IF((ROUND(TRUNC(('TRI-1'!CS34 ),2),0))=2,"E+",IF((ROUND(TRUNC(('TRI-1'!CS34  ),2),0))&lt;=1,"E-","")))))))))))</f>
        <v>A+</v>
      </c>
      <c r="CT34" s="51" t="str">
        <f>IF(OR('TRI-1'!CT34 ="",'TRI-1'!CT34&lt;0,'TRI-1'!CT34  &gt;10),"",IF((ROUND(TRUNC(('TRI-1'!CT34  ),2),0))=10,"A+",IF((ROUND(TRUNC(('TRI-1'!CT34  ),2),0))=9,"A-",IF((ROUND(TRUNC(('TRI-1'!CT34   ),2),0))=8,"B+",IF((ROUND(TRUNC(('TRI-1'!CT34 ),2),0))=7,"B-",IF((ROUND(TRUNC(('TRI-1'!CT34  ),2),0))=6,"C+",IF((ROUND(TRUNC(('TRI-1'!CT34  ),2),0))=5,"C-",IF((ROUND(TRUNC(('TRI-1'!CT34  ),2),0))=4,"D+",IF((ROUND(TRUNC(('TRI-1'!CT34 ),2),0))=3,"D-",IF((ROUND(TRUNC(('TRI-1'!CT34 ),2),0))=2,"E+",IF((ROUND(TRUNC(('TRI-1'!CT34  ),2),0))&lt;=1,"E-","")))))))))))</f>
        <v>A+</v>
      </c>
      <c r="CU34" s="51" t="str">
        <f>IF(OR('TRI-1'!CU34 ="",'TRI-1'!CU34&lt;0,'TRI-1'!CU34  &gt;10),"",IF((ROUND(TRUNC(('TRI-1'!CU34  ),2),0))=10,"A+",IF((ROUND(TRUNC(('TRI-1'!CU34  ),2),0))=9,"A-",IF((ROUND(TRUNC(('TRI-1'!CU34   ),2),0))=8,"B+",IF((ROUND(TRUNC(('TRI-1'!CU34 ),2),0))=7,"B-",IF((ROUND(TRUNC(('TRI-1'!CU34  ),2),0))=6,"C+",IF((ROUND(TRUNC(('TRI-1'!CU34  ),2),0))=5,"C-",IF((ROUND(TRUNC(('TRI-1'!CU34  ),2),0))=4,"D+",IF((ROUND(TRUNC(('TRI-1'!CU34 ),2),0))=3,"D-",IF((ROUND(TRUNC(('TRI-1'!CU34 ),2),0))=2,"E+",IF((ROUND(TRUNC(('TRI-1'!CU34  ),2),0))&lt;=1,"E-","")))))))))))</f>
        <v>A+</v>
      </c>
      <c r="CV34" s="51" t="str">
        <f>IF(OR('TRI-1'!CV34 ="",'TRI-1'!CV34&lt;0,'TRI-1'!CV34  &gt;10),"",IF((ROUND(TRUNC(('TRI-1'!CV34  ),2),0))=10,"A+",IF((ROUND(TRUNC(('TRI-1'!CV34  ),2),0))=9,"A-",IF((ROUND(TRUNC(('TRI-1'!CV34   ),2),0))=8,"B+",IF((ROUND(TRUNC(('TRI-1'!CV34 ),2),0))=7,"B-",IF((ROUND(TRUNC(('TRI-1'!CV34  ),2),0))=6,"C+",IF((ROUND(TRUNC(('TRI-1'!CV34  ),2),0))=5,"C-",IF((ROUND(TRUNC(('TRI-1'!CV34  ),2),0))=4,"D+",IF((ROUND(TRUNC(('TRI-1'!CV34 ),2),0))=3,"D-",IF((ROUND(TRUNC(('TRI-1'!CV34 ),2),0))=2,"E+",IF((ROUND(TRUNC(('TRI-1'!CV34  ),2),0))&lt;=1,"E-","")))))))))))</f>
        <v>A+</v>
      </c>
      <c r="CW34" s="51" t="str">
        <f>IF(OR('TRI-1'!CW34 ="",'TRI-1'!CW34&lt;0,'TRI-1'!CW34  &gt;10),"",IF((ROUND(TRUNC(('TRI-1'!CW34  ),2),0))=10,"A+",IF((ROUND(TRUNC(('TRI-1'!CW34  ),2),0))=9,"A-",IF((ROUND(TRUNC(('TRI-1'!CW34   ),2),0))=8,"B+",IF((ROUND(TRUNC(('TRI-1'!CW34 ),2),0))=7,"B-",IF((ROUND(TRUNC(('TRI-1'!CW34  ),2),0))=6,"C+",IF((ROUND(TRUNC(('TRI-1'!CW34  ),2),0))=5,"C-",IF((ROUND(TRUNC(('TRI-1'!CW34  ),2),0))=4,"D+",IF((ROUND(TRUNC(('TRI-1'!CW34 ),2),0))=3,"D-",IF((ROUND(TRUNC(('TRI-1'!CW34 ),2),0))=2,"E+",IF((ROUND(TRUNC(('TRI-1'!CW34  ),2),0))&lt;=1,"E-","")))))))))))</f>
        <v>A+</v>
      </c>
      <c r="CX34" s="51" t="str">
        <f>IF(OR('TRI-1'!CX34 ="",'TRI-1'!CX34&lt;0,'TRI-1'!CX34  &gt;10),"",IF((ROUND(TRUNC(('TRI-1'!CX34  ),2),0))=10,"A+",IF((ROUND(TRUNC(('TRI-1'!CX34  ),2),0))=9,"A-",IF((ROUND(TRUNC(('TRI-1'!CX34   ),2),0))=8,"B+",IF((ROUND(TRUNC(('TRI-1'!CX34 ),2),0))=7,"B-",IF((ROUND(TRUNC(('TRI-1'!CX34  ),2),0))=6,"C+",IF((ROUND(TRUNC(('TRI-1'!CX34  ),2),0))=5,"C-",IF((ROUND(TRUNC(('TRI-1'!CX34  ),2),0))=4,"D+",IF((ROUND(TRUNC(('TRI-1'!CX34 ),2),0))=3,"D-",IF((ROUND(TRUNC(('TRI-1'!CX34 ),2),0))=2,"E+",IF((ROUND(TRUNC(('TRI-1'!CX34  ),2),0))&lt;=1,"E-","")))))))))))</f>
        <v>A+</v>
      </c>
      <c r="CY34" s="51" t="str">
        <f>IF(OR('TRI-1'!CY34 ="",'TRI-1'!CY34&lt;0,'TRI-1'!CY34  &gt;10),"",IF((ROUND(TRUNC(('TRI-1'!CY34  ),2),0))=10,"A+",IF((ROUND(TRUNC(('TRI-1'!CY34  ),2),0))=9,"A-",IF((ROUND(TRUNC(('TRI-1'!CY34   ),2),0))=8,"B+",IF((ROUND(TRUNC(('TRI-1'!CY34 ),2),0))=7,"B-",IF((ROUND(TRUNC(('TRI-1'!CY34  ),2),0))=6,"C+",IF((ROUND(TRUNC(('TRI-1'!CY34  ),2),0))=5,"C-",IF((ROUND(TRUNC(('TRI-1'!CY34  ),2),0))=4,"D+",IF((ROUND(TRUNC(('TRI-1'!CY34 ),2),0))=3,"D-",IF((ROUND(TRUNC(('TRI-1'!CY34 ),2),0))=2,"E+",IF((ROUND(TRUNC(('TRI-1'!CY34  ),2),0))&lt;=1,"E-","")))))))))))</f>
        <v>A+</v>
      </c>
      <c r="CZ34" s="51" t="str">
        <f>IF(OR('TRI-1'!CZ34 ="",'TRI-1'!CZ34&lt;0,'TRI-1'!CZ34  &gt;10),"",IF((ROUND(TRUNC(('TRI-1'!CZ34  ),2),0))=10,"A+",IF((ROUND(TRUNC(('TRI-1'!CZ34  ),2),0))=9,"A-",IF((ROUND(TRUNC(('TRI-1'!CZ34   ),2),0))=8,"B+",IF((ROUND(TRUNC(('TRI-1'!CZ34 ),2),0))=7,"B-",IF((ROUND(TRUNC(('TRI-1'!CZ34  ),2),0))=6,"C+",IF((ROUND(TRUNC(('TRI-1'!CZ34  ),2),0))=5,"C-",IF((ROUND(TRUNC(('TRI-1'!CZ34  ),2),0))=4,"D+",IF((ROUND(TRUNC(('TRI-1'!CZ34 ),2),0))=3,"D-",IF((ROUND(TRUNC(('TRI-1'!CZ34 ),2),0))=2,"E+",IF((ROUND(TRUNC(('TRI-1'!CZ34  ),2),0))&lt;=1,"E-","")))))))))))</f>
        <v>A+</v>
      </c>
      <c r="DA34" s="51" t="str">
        <f>IF(OR('TRI-1'!DA34 ="",'TRI-1'!DA34&lt;0,'TRI-1'!DA34  &gt;10),"",IF((ROUND(TRUNC(('TRI-1'!DA34  ),2),0))=10,"A+",IF((ROUND(TRUNC(('TRI-1'!DA34  ),2),0))=9,"A-",IF((ROUND(TRUNC(('TRI-1'!DA34   ),2),0))=8,"B+",IF((ROUND(TRUNC(('TRI-1'!DA34 ),2),0))=7,"B-",IF((ROUND(TRUNC(('TRI-1'!DA34  ),2),0))=6,"C+",IF((ROUND(TRUNC(('TRI-1'!DA34  ),2),0))=5,"C-",IF((ROUND(TRUNC(('TRI-1'!DA34  ),2),0))=4,"D+",IF((ROUND(TRUNC(('TRI-1'!DA34 ),2),0))=3,"D-",IF((ROUND(TRUNC(('TRI-1'!DA34 ),2),0))=2,"E+",IF((ROUND(TRUNC(('TRI-1'!DA34  ),2),0))&lt;=1,"E-","")))))))))))</f>
        <v>A+</v>
      </c>
      <c r="DB34" s="51" t="str">
        <f>IF(OR('TRI-1'!DB34 ="",'TRI-1'!DB34&lt;0,'TRI-1'!DB34  &gt;10),"",IF((ROUND(TRUNC(('TRI-1'!DB34  ),2),0))=10,"A+",IF((ROUND(TRUNC(('TRI-1'!DB34  ),2),0))=9,"A-",IF((ROUND(TRUNC(('TRI-1'!DB34   ),2),0))=8,"B+",IF((ROUND(TRUNC(('TRI-1'!DB34 ),2),0))=7,"B-",IF((ROUND(TRUNC(('TRI-1'!DB34  ),2),0))=6,"C+",IF((ROUND(TRUNC(('TRI-1'!DB34  ),2),0))=5,"C-",IF((ROUND(TRUNC(('TRI-1'!DB34  ),2),0))=4,"D+",IF((ROUND(TRUNC(('TRI-1'!DB34 ),2),0))=3,"D-",IF((ROUND(TRUNC(('TRI-1'!DB34 ),2),0))=2,"E+",IF((ROUND(TRUNC(('TRI-1'!DB34  ),2),0))&lt;=1,"E-","")))))))))))</f>
        <v>A+</v>
      </c>
      <c r="DC34" s="51" t="str">
        <f>IF(OR('TRI-1'!DC34 ="",'TRI-1'!DC34&lt;0,'TRI-1'!DC34  &gt;10),"",IF((ROUND(TRUNC(('TRI-1'!DC34  ),2),0))=10,"A+",IF((ROUND(TRUNC(('TRI-1'!DC34  ),2),0))=9,"A-",IF((ROUND(TRUNC(('TRI-1'!DC34   ),2),0))=8,"B+",IF((ROUND(TRUNC(('TRI-1'!DC34 ),2),0))=7,"B-",IF((ROUND(TRUNC(('TRI-1'!DC34  ),2),0))=6,"C+",IF((ROUND(TRUNC(('TRI-1'!DC34  ),2),0))=5,"C-",IF((ROUND(TRUNC(('TRI-1'!DC34  ),2),0))=4,"D+",IF((ROUND(TRUNC(('TRI-1'!DC34 ),2),0))=3,"D-",IF((ROUND(TRUNC(('TRI-1'!DC34 ),2),0))=2,"E+",IF((ROUND(TRUNC(('TRI-1'!DC34  ),2),0))&lt;=1,"E-","")))))))))))</f>
        <v>A+</v>
      </c>
      <c r="DD34" s="51" t="str">
        <f>IF(OR('TRI-1'!DD34 ="",'TRI-1'!DD34&lt;0,'TRI-1'!DD34  &gt;10),"",IF((ROUND(TRUNC(('TRI-1'!DD34  ),2),0))=10,"A+",IF((ROUND(TRUNC(('TRI-1'!DD34  ),2),0))=9,"A-",IF((ROUND(TRUNC(('TRI-1'!DD34   ),2),0))=8,"B+",IF((ROUND(TRUNC(('TRI-1'!DD34 ),2),0))=7,"B-",IF((ROUND(TRUNC(('TRI-1'!DD34  ),2),0))=6,"C+",IF((ROUND(TRUNC(('TRI-1'!DD34  ),2),0))=5,"C-",IF((ROUND(TRUNC(('TRI-1'!DD34  ),2),0))=4,"D+",IF((ROUND(TRUNC(('TRI-1'!DD34 ),2),0))=3,"D-",IF((ROUND(TRUNC(('TRI-1'!DD34 ),2),0))=2,"E+",IF((ROUND(TRUNC(('TRI-1'!DD34  ),2),0))&lt;=1,"E-","")))))))))))</f>
        <v>A+</v>
      </c>
      <c r="DE34" s="51" t="str">
        <f>IF(OR('TRI-1'!DE34 ="",'TRI-1'!DE34&lt;0,'TRI-1'!DE34  &gt;10),"",IF((ROUND(TRUNC(('TRI-1'!DE34  ),2),0))=10,"A+",IF((ROUND(TRUNC(('TRI-1'!DE34  ),2),0))=9,"A-",IF((ROUND(TRUNC(('TRI-1'!DE34   ),2),0))=8,"B+",IF((ROUND(TRUNC(('TRI-1'!DE34 ),2),0))=7,"B-",IF((ROUND(TRUNC(('TRI-1'!DE34  ),2),0))=6,"C+",IF((ROUND(TRUNC(('TRI-1'!DE34  ),2),0))=5,"C-",IF((ROUND(TRUNC(('TRI-1'!DE34  ),2),0))=4,"D+",IF((ROUND(TRUNC(('TRI-1'!DE34 ),2),0))=3,"D-",IF((ROUND(TRUNC(('TRI-1'!DE34 ),2),0))=2,"E+",IF((ROUND(TRUNC(('TRI-1'!DE34  ),2),0))&lt;=1,"E-","")))))))))))</f>
        <v>A+</v>
      </c>
      <c r="DF34" s="51" t="str">
        <f>IF(OR('TRI-1'!DF34 ="",'TRI-1'!DF34&lt;0,'TRI-1'!DF34  &gt;10),"",IF((ROUND(TRUNC(('TRI-1'!DF34  ),2),0))=10,"A+",IF((ROUND(TRUNC(('TRI-1'!DF34  ),2),0))=9,"A-",IF((ROUND(TRUNC(('TRI-1'!DF34   ),2),0))=8,"B+",IF((ROUND(TRUNC(('TRI-1'!DF34 ),2),0))=7,"B-",IF((ROUND(TRUNC(('TRI-1'!DF34  ),2),0))=6,"C+",IF((ROUND(TRUNC(('TRI-1'!DF34  ),2),0))=5,"C-",IF((ROUND(TRUNC(('TRI-1'!DF34  ),2),0))=4,"D+",IF((ROUND(TRUNC(('TRI-1'!DF34 ),2),0))=3,"D-",IF((ROUND(TRUNC(('TRI-1'!DF34 ),2),0))=2,"E+",IF((ROUND(TRUNC(('TRI-1'!DF34  ),2),0))&lt;=1,"E-","")))))))))))</f>
        <v>A+</v>
      </c>
      <c r="DG34" s="51" t="str">
        <f>IF(OR('TRI-1'!DG34 ="",'TRI-1'!DG34&lt;0,'TRI-1'!DG34  &gt;10),"",IF((ROUND(TRUNC(('TRI-1'!DG34  ),2),0))=10,"A+",IF((ROUND(TRUNC(('TRI-1'!DG34  ),2),0))=9,"A-",IF((ROUND(TRUNC(('TRI-1'!DG34   ),2),0))=8,"B+",IF((ROUND(TRUNC(('TRI-1'!DG34 ),2),0))=7,"B-",IF((ROUND(TRUNC(('TRI-1'!DG34  ),2),0))=6,"C+",IF((ROUND(TRUNC(('TRI-1'!DG34  ),2),0))=5,"C-",IF((ROUND(TRUNC(('TRI-1'!DG34  ),2),0))=4,"D+",IF((ROUND(TRUNC(('TRI-1'!DG34 ),2),0))=3,"D-",IF((ROUND(TRUNC(('TRI-1'!DG34 ),2),0))=2,"E+",IF((ROUND(TRUNC(('TRI-1'!DG34  ),2),0))&lt;=1,"E-","")))))))))))</f>
        <v>A+</v>
      </c>
      <c r="DH34" s="51" t="str">
        <f>IF(OR('TRI-1'!DH34 ="",'TRI-1'!DH34&lt;0,'TRI-1'!DH34  &gt;10),"",IF((ROUND(TRUNC(('TRI-1'!DH34  ),2),0))=10,"A+",IF((ROUND(TRUNC(('TRI-1'!DH34  ),2),0))=9,"A-",IF((ROUND(TRUNC(('TRI-1'!DH34   ),2),0))=8,"B+",IF((ROUND(TRUNC(('TRI-1'!DH34 ),2),0))=7,"B-",IF((ROUND(TRUNC(('TRI-1'!DH34  ),2),0))=6,"C+",IF((ROUND(TRUNC(('TRI-1'!DH34  ),2),0))=5,"C-",IF((ROUND(TRUNC(('TRI-1'!DH34  ),2),0))=4,"D+",IF((ROUND(TRUNC(('TRI-1'!DH34 ),2),0))=3,"D-",IF((ROUND(TRUNC(('TRI-1'!DH34 ),2),0))=2,"E+",IF((ROUND(TRUNC(('TRI-1'!DH34  ),2),0))&lt;=1,"E-","")))))))))))</f>
        <v>A+</v>
      </c>
      <c r="DI34" s="51" t="str">
        <f>IF(OR('TRI-1'!DI34 ="",'TRI-1'!DI34&lt;0,'TRI-1'!DI34  &gt;10),"",IF((ROUND(TRUNC(('TRI-1'!DI34  ),2),0))=10,"A+",IF((ROUND(TRUNC(('TRI-1'!DI34  ),2),0))=9,"A-",IF((ROUND(TRUNC(('TRI-1'!DI34   ),2),0))=8,"B+",IF((ROUND(TRUNC(('TRI-1'!DI34 ),2),0))=7,"B-",IF((ROUND(TRUNC(('TRI-1'!DI34  ),2),0))=6,"C+",IF((ROUND(TRUNC(('TRI-1'!DI34  ),2),0))=5,"C-",IF((ROUND(TRUNC(('TRI-1'!DI34  ),2),0))=4,"D+",IF((ROUND(TRUNC(('TRI-1'!DI34 ),2),0))=3,"D-",IF((ROUND(TRUNC(('TRI-1'!DI34 ),2),0))=2,"E+",IF((ROUND(TRUNC(('TRI-1'!DI34  ),2),0))&lt;=1,"E-","")))))))))))</f>
        <v>A+</v>
      </c>
      <c r="DJ34" s="51" t="str">
        <f>IF(OR('TRI-1'!DJ34 ="",'TRI-1'!DJ34&lt;0,'TRI-1'!DJ34  &gt;10),"",IF((ROUND(TRUNC(('TRI-1'!DJ34  ),2),0))=10,"A+",IF((ROUND(TRUNC(('TRI-1'!DJ34  ),2),0))=9,"A-",IF((ROUND(TRUNC(('TRI-1'!DJ34   ),2),0))=8,"B+",IF((ROUND(TRUNC(('TRI-1'!DJ34 ),2),0))=7,"B-",IF((ROUND(TRUNC(('TRI-1'!DJ34  ),2),0))=6,"C+",IF((ROUND(TRUNC(('TRI-1'!DJ34  ),2),0))=5,"C-",IF((ROUND(TRUNC(('TRI-1'!DJ34  ),2),0))=4,"D+",IF((ROUND(TRUNC(('TRI-1'!DJ34 ),2),0))=3,"D-",IF((ROUND(TRUNC(('TRI-1'!DJ34 ),2),0))=2,"E+",IF((ROUND(TRUNC(('TRI-1'!DJ34  ),2),0))&lt;=1,"E-","")))))))))))</f>
        <v>A+</v>
      </c>
      <c r="DK34" s="51" t="str">
        <f>IF(OR('TRI-1'!DK34 ="",'TRI-1'!DK34&lt;0,'TRI-1'!DK34  &gt;10),"",IF((ROUND(TRUNC(('TRI-1'!DK34  ),2),0))=10,"A+",IF((ROUND(TRUNC(('TRI-1'!DK34  ),2),0))=9,"A-",IF((ROUND(TRUNC(('TRI-1'!DK34   ),2),0))=8,"B+",IF((ROUND(TRUNC(('TRI-1'!DK34 ),2),0))=7,"B-",IF((ROUND(TRUNC(('TRI-1'!DK34  ),2),0))=6,"C+",IF((ROUND(TRUNC(('TRI-1'!DK34  ),2),0))=5,"C-",IF((ROUND(TRUNC(('TRI-1'!DK34  ),2),0))=4,"D+",IF((ROUND(TRUNC(('TRI-1'!DK34 ),2),0))=3,"D-",IF((ROUND(TRUNC(('TRI-1'!DK34 ),2),0))=2,"E+",IF((ROUND(TRUNC(('TRI-1'!DK34  ),2),0))&lt;=1,"E-","")))))))))))</f>
        <v>A+</v>
      </c>
      <c r="DL34" s="51" t="str">
        <f>IF(OR('TRI-1'!DL34 ="",'TRI-1'!DL34&lt;0,'TRI-1'!DL34  &gt;10),"",IF((ROUND(TRUNC(('TRI-1'!DL34  ),2),0))=10,"A+",IF((ROUND(TRUNC(('TRI-1'!DL34  ),2),0))=9,"A-",IF((ROUND(TRUNC(('TRI-1'!DL34   ),2),0))=8,"B+",IF((ROUND(TRUNC(('TRI-1'!DL34 ),2),0))=7,"B-",IF((ROUND(TRUNC(('TRI-1'!DL34  ),2),0))=6,"C+",IF((ROUND(TRUNC(('TRI-1'!DL34  ),2),0))=5,"C-",IF((ROUND(TRUNC(('TRI-1'!DL34  ),2),0))=4,"D+",IF((ROUND(TRUNC(('TRI-1'!DL34 ),2),0))=3,"D-",IF((ROUND(TRUNC(('TRI-1'!DL34 ),2),0))=2,"E+",IF((ROUND(TRUNC(('TRI-1'!DL34  ),2),0))&lt;=1,"E-","")))))))))))</f>
        <v>A+</v>
      </c>
      <c r="DM34" s="51" t="str">
        <f>IF(OR('TRI-1'!DM34 ="",'TRI-1'!DM34&lt;0,'TRI-1'!DM34  &gt;10),"",IF((ROUND(TRUNC(('TRI-1'!DM34  ),2),0))=10,"A+",IF((ROUND(TRUNC(('TRI-1'!DM34  ),2),0))=9,"A-",IF((ROUND(TRUNC(('TRI-1'!DM34   ),2),0))=8,"B+",IF((ROUND(TRUNC(('TRI-1'!DM34 ),2),0))=7,"B-",IF((ROUND(TRUNC(('TRI-1'!DM34  ),2),0))=6,"C+",IF((ROUND(TRUNC(('TRI-1'!DM34  ),2),0))=5,"C-",IF((ROUND(TRUNC(('TRI-1'!DM34  ),2),0))=4,"D+",IF((ROUND(TRUNC(('TRI-1'!DM34 ),2),0))=3,"D-",IF((ROUND(TRUNC(('TRI-1'!DM34 ),2),0))=2,"E+",IF((ROUND(TRUNC(('TRI-1'!DM34  ),2),0))&lt;=1,"E-","")))))))))))</f>
        <v>A+</v>
      </c>
      <c r="DN34" s="51" t="str">
        <f>IF(OR('TRI-1'!DN34 ="",'TRI-1'!DN34&lt;0,'TRI-1'!DN34  &gt;10),"",IF((ROUND(TRUNC(('TRI-1'!DN34  ),2),0))=10,"A+",IF((ROUND(TRUNC(('TRI-1'!DN34  ),2),0))=9,"A-",IF((ROUND(TRUNC(('TRI-1'!DN34   ),2),0))=8,"B+",IF((ROUND(TRUNC(('TRI-1'!DN34 ),2),0))=7,"B-",IF((ROUND(TRUNC(('TRI-1'!DN34  ),2),0))=6,"C+",IF((ROUND(TRUNC(('TRI-1'!DN34  ),2),0))=5,"C-",IF((ROUND(TRUNC(('TRI-1'!DN34  ),2),0))=4,"D+",IF((ROUND(TRUNC(('TRI-1'!DN34 ),2),0))=3,"D-",IF((ROUND(TRUNC(('TRI-1'!DN34 ),2),0))=2,"E+",IF((ROUND(TRUNC(('TRI-1'!DN34  ),2),0))&lt;=1,"E-","")))))))))))</f>
        <v>A+</v>
      </c>
      <c r="DO34" s="51" t="str">
        <f>IF(OR('TRI-1'!DO34 ="",'TRI-1'!DO34&lt;0,'TRI-1'!DO34  &gt;10),"",IF((ROUND(TRUNC(('TRI-1'!DO34  ),2),0))=10,"A+",IF((ROUND(TRUNC(('TRI-1'!DO34  ),2),0))=9,"A-",IF((ROUND(TRUNC(('TRI-1'!DO34   ),2),0))=8,"B+",IF((ROUND(TRUNC(('TRI-1'!DO34 ),2),0))=7,"B-",IF((ROUND(TRUNC(('TRI-1'!DO34  ),2),0))=6,"C+",IF((ROUND(TRUNC(('TRI-1'!DO34  ),2),0))=5,"C-",IF((ROUND(TRUNC(('TRI-1'!DO34  ),2),0))=4,"D+",IF((ROUND(TRUNC(('TRI-1'!DO34 ),2),0))=3,"D-",IF((ROUND(TRUNC(('TRI-1'!DO34 ),2),0))=2,"E+",IF((ROUND(TRUNC(('TRI-1'!DO34  ),2),0))&lt;=1,"E-","")))))))))))</f>
        <v>A+</v>
      </c>
      <c r="DP34" s="51" t="str">
        <f>IF(OR('TRI-1'!DP34 ="",'TRI-1'!DP34&lt;0,'TRI-1'!DP34  &gt;10),"",IF((ROUND(TRUNC(('TRI-1'!DP34  ),2),0))=10,"A+",IF((ROUND(TRUNC(('TRI-1'!DP34  ),2),0))=9,"A-",IF((ROUND(TRUNC(('TRI-1'!DP34   ),2),0))=8,"B+",IF((ROUND(TRUNC(('TRI-1'!DP34 ),2),0))=7,"B-",IF((ROUND(TRUNC(('TRI-1'!DP34  ),2),0))=6,"C+",IF((ROUND(TRUNC(('TRI-1'!DP34  ),2),0))=5,"C-",IF((ROUND(TRUNC(('TRI-1'!DP34  ),2),0))=4,"D+",IF((ROUND(TRUNC(('TRI-1'!DP34 ),2),0))=3,"D-",IF((ROUND(TRUNC(('TRI-1'!DP34 ),2),0))=2,"E+",IF((ROUND(TRUNC(('TRI-1'!DP34  ),2),0))&lt;=1,"E-","")))))))))))</f>
        <v>A+</v>
      </c>
      <c r="DQ34" s="51" t="str">
        <f>IF(OR('TRI-1'!DQ34 ="",'TRI-1'!DQ34&lt;0,'TRI-1'!DQ34  &gt;10),"",IF((ROUND(TRUNC(('TRI-1'!DQ34  ),2),0))=10,"A+",IF((ROUND(TRUNC(('TRI-1'!DQ34  ),2),0))=9,"A-",IF((ROUND(TRUNC(('TRI-1'!DQ34   ),2),0))=8,"B+",IF((ROUND(TRUNC(('TRI-1'!DQ34 ),2),0))=7,"B-",IF((ROUND(TRUNC(('TRI-1'!DQ34  ),2),0))=6,"C+",IF((ROUND(TRUNC(('TRI-1'!DQ34  ),2),0))=5,"C-",IF((ROUND(TRUNC(('TRI-1'!DQ34  ),2),0))=4,"D+",IF((ROUND(TRUNC(('TRI-1'!DQ34 ),2),0))=3,"D-",IF((ROUND(TRUNC(('TRI-1'!DQ34 ),2),0))=2,"E+",IF((ROUND(TRUNC(('TRI-1'!DQ34  ),2),0))&lt;=1,"E-","")))))))))))</f>
        <v>A+</v>
      </c>
      <c r="DR34" s="51" t="str">
        <f>IF(OR('TRI-1'!DR34 ="",'TRI-1'!DR34&lt;0,'TRI-1'!DR34  &gt;10),"",IF((ROUND(TRUNC(('TRI-1'!DR34  ),2),0))=10,"A+",IF((ROUND(TRUNC(('TRI-1'!DR34  ),2),0))=9,"A-",IF((ROUND(TRUNC(('TRI-1'!DR34   ),2),0))=8,"B+",IF((ROUND(TRUNC(('TRI-1'!DR34 ),2),0))=7,"B-",IF((ROUND(TRUNC(('TRI-1'!DR34  ),2),0))=6,"C+",IF((ROUND(TRUNC(('TRI-1'!DR34  ),2),0))=5,"C-",IF((ROUND(TRUNC(('TRI-1'!DR34  ),2),0))=4,"D+",IF((ROUND(TRUNC(('TRI-1'!DR34 ),2),0))=3,"D-",IF((ROUND(TRUNC(('TRI-1'!DR34 ),2),0))=2,"E+",IF((ROUND(TRUNC(('TRI-1'!DR34  ),2),0))&lt;=1,"E-","")))))))))))</f>
        <v>A+</v>
      </c>
      <c r="DS34" s="51" t="str">
        <f>IF(OR('TRI-1'!DS34 ="",'TRI-1'!DS34&lt;0,'TRI-1'!DS34  &gt;10),"",IF((ROUND(TRUNC(('TRI-1'!DS34  ),2),0))=10,"A+",IF((ROUND(TRUNC(('TRI-1'!DS34  ),2),0))=9,"A-",IF((ROUND(TRUNC(('TRI-1'!DS34   ),2),0))=8,"B+",IF((ROUND(TRUNC(('TRI-1'!DS34 ),2),0))=7,"B-",IF((ROUND(TRUNC(('TRI-1'!DS34  ),2),0))=6,"C+",IF((ROUND(TRUNC(('TRI-1'!DS34  ),2),0))=5,"C-",IF((ROUND(TRUNC(('TRI-1'!DS34  ),2),0))=4,"D+",IF((ROUND(TRUNC(('TRI-1'!DS34 ),2),0))=3,"D-",IF((ROUND(TRUNC(('TRI-1'!DS34 ),2),0))=2,"E+",IF((ROUND(TRUNC(('TRI-1'!DS34  ),2),0))&lt;=1,"E-","")))))))))))</f>
        <v>A+</v>
      </c>
      <c r="DT34" s="51" t="str">
        <f>IF(OR('TRI-1'!DT34 ="",'TRI-1'!DT34&lt;0,'TRI-1'!DT34  &gt;10),"",IF((ROUND(TRUNC(('TRI-1'!DT34  ),2),0))=10,"A+",IF((ROUND(TRUNC(('TRI-1'!DT34  ),2),0))=9,"A-",IF((ROUND(TRUNC(('TRI-1'!DT34   ),2),0))=8,"B+",IF((ROUND(TRUNC(('TRI-1'!DT34 ),2),0))=7,"B-",IF((ROUND(TRUNC(('TRI-1'!DT34  ),2),0))=6,"C+",IF((ROUND(TRUNC(('TRI-1'!DT34  ),2),0))=5,"C-",IF((ROUND(TRUNC(('TRI-1'!DT34  ),2),0))=4,"D+",IF((ROUND(TRUNC(('TRI-1'!DT34 ),2),0))=3,"D-",IF((ROUND(TRUNC(('TRI-1'!DT34 ),2),0))=2,"E+",IF((ROUND(TRUNC(('TRI-1'!DT34  ),2),0))&lt;=1,"E-","")))))))))))</f>
        <v>A+</v>
      </c>
      <c r="DU34" s="51" t="str">
        <f>IF(OR('TRI-1'!DU34 ="",'TRI-1'!DU34&lt;0,'TRI-1'!DU34  &gt;10),"",IF((ROUND(TRUNC(('TRI-1'!DU34  ),2),0))=10,"A+",IF((ROUND(TRUNC(('TRI-1'!DU34  ),2),0))=9,"A-",IF((ROUND(TRUNC(('TRI-1'!DU34   ),2),0))=8,"B+",IF((ROUND(TRUNC(('TRI-1'!DU34 ),2),0))=7,"B-",IF((ROUND(TRUNC(('TRI-1'!DU34  ),2),0))=6,"C+",IF((ROUND(TRUNC(('TRI-1'!DU34  ),2),0))=5,"C-",IF((ROUND(TRUNC(('TRI-1'!DU34  ),2),0))=4,"D+",IF((ROUND(TRUNC(('TRI-1'!DU34 ),2),0))=3,"D-",IF((ROUND(TRUNC(('TRI-1'!DU34 ),2),0))=2,"E+",IF((ROUND(TRUNC(('TRI-1'!DU34  ),2),0))&lt;=1,"E-","")))))))))))</f>
        <v>A+</v>
      </c>
      <c r="DV34" s="51" t="str">
        <f>IF(OR('TRI-1'!DV34 ="",'TRI-1'!DV34&lt;0,'TRI-1'!DV34  &gt;10),"",IF((ROUND(TRUNC(('TRI-1'!DV34  ),2),0))=10,"A+",IF((ROUND(TRUNC(('TRI-1'!DV34  ),2),0))=9,"A-",IF((ROUND(TRUNC(('TRI-1'!DV34   ),2),0))=8,"B+",IF((ROUND(TRUNC(('TRI-1'!DV34 ),2),0))=7,"B-",IF((ROUND(TRUNC(('TRI-1'!DV34  ),2),0))=6,"C+",IF((ROUND(TRUNC(('TRI-1'!DV34  ),2),0))=5,"C-",IF((ROUND(TRUNC(('TRI-1'!DV34  ),2),0))=4,"D+",IF((ROUND(TRUNC(('TRI-1'!DV34 ),2),0))=3,"D-",IF((ROUND(TRUNC(('TRI-1'!DV34 ),2),0))=2,"E+",IF((ROUND(TRUNC(('TRI-1'!DV34  ),2),0))&lt;=1,"E-","")))))))))))</f>
        <v>A+</v>
      </c>
      <c r="DW34" s="51" t="str">
        <f>IF(OR('TRI-1'!DW34 ="",'TRI-1'!DW34&lt;0,'TRI-1'!DW34  &gt;10),"",IF((ROUND(TRUNC(('TRI-1'!DW34  ),2),0))=10,"A+",IF((ROUND(TRUNC(('TRI-1'!DW34  ),2),0))=9,"A-",IF((ROUND(TRUNC(('TRI-1'!DW34   ),2),0))=8,"B+",IF((ROUND(TRUNC(('TRI-1'!DW34 ),2),0))=7,"B-",IF((ROUND(TRUNC(('TRI-1'!DW34  ),2),0))=6,"C+",IF((ROUND(TRUNC(('TRI-1'!DW34  ),2),0))=5,"C-",IF((ROUND(TRUNC(('TRI-1'!DW34  ),2),0))=4,"D+",IF((ROUND(TRUNC(('TRI-1'!DW34 ),2),0))=3,"D-",IF((ROUND(TRUNC(('TRI-1'!DW34 ),2),0))=2,"E+",IF((ROUND(TRUNC(('TRI-1'!DW34  ),2),0))&lt;=1,"E-","")))))))))))</f>
        <v>A+</v>
      </c>
      <c r="DX34" s="51" t="str">
        <f>IF(OR('TRI-1'!DX34 ="",'TRI-1'!DX34&lt;0,'TRI-1'!DX34  &gt;10),"",IF((ROUND(TRUNC(('TRI-1'!DX34  ),2),0))=10,"A+",IF((ROUND(TRUNC(('TRI-1'!DX34  ),2),0))=9,"A-",IF((ROUND(TRUNC(('TRI-1'!DX34   ),2),0))=8,"B+",IF((ROUND(TRUNC(('TRI-1'!DX34 ),2),0))=7,"B-",IF((ROUND(TRUNC(('TRI-1'!DX34  ),2),0))=6,"C+",IF((ROUND(TRUNC(('TRI-1'!DX34  ),2),0))=5,"C-",IF((ROUND(TRUNC(('TRI-1'!DX34  ),2),0))=4,"D+",IF((ROUND(TRUNC(('TRI-1'!DX34 ),2),0))=3,"D-",IF((ROUND(TRUNC(('TRI-1'!DX34 ),2),0))=2,"E+",IF((ROUND(TRUNC(('TRI-1'!DX34  ),2),0))&lt;=1,"E-","")))))))))))</f>
        <v>A+</v>
      </c>
      <c r="DY34" s="51" t="str">
        <f>IF(OR('TRI-1'!DY34 ="",'TRI-1'!DY34&lt;0,'TRI-1'!DY34  &gt;10),"",IF((ROUND(TRUNC(('TRI-1'!DY34  ),2),0))=10,"A+",IF((ROUND(TRUNC(('TRI-1'!DY34  ),2),0))=9,"A-",IF((ROUND(TRUNC(('TRI-1'!DY34   ),2),0))=8,"B+",IF((ROUND(TRUNC(('TRI-1'!DY34 ),2),0))=7,"B-",IF((ROUND(TRUNC(('TRI-1'!DY34  ),2),0))=6,"C+",IF((ROUND(TRUNC(('TRI-1'!DY34  ),2),0))=5,"C-",IF((ROUND(TRUNC(('TRI-1'!DY34  ),2),0))=4,"D+",IF((ROUND(TRUNC(('TRI-1'!DY34 ),2),0))=3,"D-",IF((ROUND(TRUNC(('TRI-1'!DY34 ),2),0))=2,"E+",IF((ROUND(TRUNC(('TRI-1'!DY34  ),2),0))&lt;=1,"E-","")))))))))))</f>
        <v>A+</v>
      </c>
      <c r="DZ34" s="51" t="str">
        <f>IF(OR('TRI-1'!DZ34 ="",'TRI-1'!DZ34&lt;0,'TRI-1'!DZ34  &gt;10),"",IF((ROUND(TRUNC(('TRI-1'!DZ34  ),2),0))=10,"A+",IF((ROUND(TRUNC(('TRI-1'!DZ34  ),2),0))=9,"A-",IF((ROUND(TRUNC(('TRI-1'!DZ34   ),2),0))=8,"B+",IF((ROUND(TRUNC(('TRI-1'!DZ34 ),2),0))=7,"B-",IF((ROUND(TRUNC(('TRI-1'!DZ34  ),2),0))=6,"C+",IF((ROUND(TRUNC(('TRI-1'!DZ34  ),2),0))=5,"C-",IF((ROUND(TRUNC(('TRI-1'!DZ34  ),2),0))=4,"D+",IF((ROUND(TRUNC(('TRI-1'!DZ34 ),2),0))=3,"D-",IF((ROUND(TRUNC(('TRI-1'!DZ34 ),2),0))=2,"E+",IF((ROUND(TRUNC(('TRI-1'!DZ34  ),2),0))&lt;=1,"E-","")))))))))))</f>
        <v>A+</v>
      </c>
      <c r="EA34" s="51" t="str">
        <f>IF(OR('TRI-1'!EA34 ="",'TRI-1'!EA34&lt;0,'TRI-1'!EA34  &gt;10),"",IF((ROUND(TRUNC(('TRI-1'!EA34  ),2),0))=10,"A+",IF((ROUND(TRUNC(('TRI-1'!EA34  ),2),0))=9,"A-",IF((ROUND(TRUNC(('TRI-1'!EA34   ),2),0))=8,"B+",IF((ROUND(TRUNC(('TRI-1'!EA34 ),2),0))=7,"B-",IF((ROUND(TRUNC(('TRI-1'!EA34  ),2),0))=6,"C+",IF((ROUND(TRUNC(('TRI-1'!EA34  ),2),0))=5,"C-",IF((ROUND(TRUNC(('TRI-1'!EA34  ),2),0))=4,"D+",IF((ROUND(TRUNC(('TRI-1'!EA34 ),2),0))=3,"D-",IF((ROUND(TRUNC(('TRI-1'!EA34 ),2),0))=2,"E+",IF((ROUND(TRUNC(('TRI-1'!EA34  ),2),0))&lt;=1,"E-","")))))))))))</f>
        <v>A+</v>
      </c>
      <c r="EB34" s="51" t="str">
        <f>IF(OR('TRI-1'!EB34 ="",'TRI-1'!EB34&lt;0,'TRI-1'!EB34  &gt;10),"",IF((ROUND(TRUNC(('TRI-1'!EB34  ),2),0))=10,"A+",IF((ROUND(TRUNC(('TRI-1'!EB34  ),2),0))=9,"A-",IF((ROUND(TRUNC(('TRI-1'!EB34   ),2),0))=8,"B+",IF((ROUND(TRUNC(('TRI-1'!EB34 ),2),0))=7,"B-",IF((ROUND(TRUNC(('TRI-1'!EB34  ),2),0))=6,"C+",IF((ROUND(TRUNC(('TRI-1'!EB34  ),2),0))=5,"C-",IF((ROUND(TRUNC(('TRI-1'!EB34  ),2),0))=4,"D+",IF((ROUND(TRUNC(('TRI-1'!EB34 ),2),0))=3,"D-",IF((ROUND(TRUNC(('TRI-1'!EB34 ),2),0))=2,"E+",IF((ROUND(TRUNC(('TRI-1'!EB34  ),2),0))&lt;=1,"E-","")))))))))))</f>
        <v>A+</v>
      </c>
      <c r="EC34" s="51" t="str">
        <f>IF(OR('TRI-1'!EC34 ="",'TRI-1'!EC34&lt;0,'TRI-1'!EC34  &gt;10),"",IF((ROUND(TRUNC(('TRI-1'!EC34  ),2),0))=10,"A+",IF((ROUND(TRUNC(('TRI-1'!EC34  ),2),0))=9,"A-",IF((ROUND(TRUNC(('TRI-1'!EC34   ),2),0))=8,"B+",IF((ROUND(TRUNC(('TRI-1'!EC34 ),2),0))=7,"B-",IF((ROUND(TRUNC(('TRI-1'!EC34  ),2),0))=6,"C+",IF((ROUND(TRUNC(('TRI-1'!EC34  ),2),0))=5,"C-",IF((ROUND(TRUNC(('TRI-1'!EC34  ),2),0))=4,"D+",IF((ROUND(TRUNC(('TRI-1'!EC34 ),2),0))=3,"D-",IF((ROUND(TRUNC(('TRI-1'!EC34 ),2),0))=2,"E+",IF((ROUND(TRUNC(('TRI-1'!EC34  ),2),0))&lt;=1,"E-","")))))))))))</f>
        <v>A+</v>
      </c>
      <c r="ED34" s="51" t="str">
        <f>IF(OR('TRI-1'!ED34 ="",'TRI-1'!ED34&lt;0,'TRI-1'!ED34  &gt;10),"",IF((ROUND(TRUNC(('TRI-1'!ED34  ),2),0))=10,"A+",IF((ROUND(TRUNC(('TRI-1'!ED34  ),2),0))=9,"A-",IF((ROUND(TRUNC(('TRI-1'!ED34   ),2),0))=8,"B+",IF((ROUND(TRUNC(('TRI-1'!ED34 ),2),0))=7,"B-",IF((ROUND(TRUNC(('TRI-1'!ED34  ),2),0))=6,"C+",IF((ROUND(TRUNC(('TRI-1'!ED34  ),2),0))=5,"C-",IF((ROUND(TRUNC(('TRI-1'!ED34  ),2),0))=4,"D+",IF((ROUND(TRUNC(('TRI-1'!ED34 ),2),0))=3,"D-",IF((ROUND(TRUNC(('TRI-1'!ED34 ),2),0))=2,"E+",IF((ROUND(TRUNC(('TRI-1'!ED34  ),2),0))&lt;=1,"E-","")))))))))))</f>
        <v>A+</v>
      </c>
      <c r="EE34" s="51" t="str">
        <f>IF(OR('TRI-1'!EE34 ="",'TRI-1'!EE34&lt;0,'TRI-1'!EE34  &gt;10),"",IF((ROUND(TRUNC(('TRI-1'!EE34  ),2),0))=10,"A+",IF((ROUND(TRUNC(('TRI-1'!EE34  ),2),0))=9,"A-",IF((ROUND(TRUNC(('TRI-1'!EE34   ),2),0))=8,"B+",IF((ROUND(TRUNC(('TRI-1'!EE34 ),2),0))=7,"B-",IF((ROUND(TRUNC(('TRI-1'!EE34  ),2),0))=6,"C+",IF((ROUND(TRUNC(('TRI-1'!EE34  ),2),0))=5,"C-",IF((ROUND(TRUNC(('TRI-1'!EE34  ),2),0))=4,"D+",IF((ROUND(TRUNC(('TRI-1'!EE34 ),2),0))=3,"D-",IF((ROUND(TRUNC(('TRI-1'!EE34 ),2),0))=2,"E+",IF((ROUND(TRUNC(('TRI-1'!EE34  ),2),0))&lt;=1,"E-","")))))))))))</f>
        <v>A+</v>
      </c>
      <c r="EF34" s="51" t="str">
        <f>IF(OR('TRI-1'!EF34 ="",'TRI-1'!EF34&lt;0,'TRI-1'!EF34  &gt;10),"",IF((ROUND(TRUNC(('TRI-1'!EF34  ),2),0))=10,"A+",IF((ROUND(TRUNC(('TRI-1'!EF34  ),2),0))=9,"A-",IF((ROUND(TRUNC(('TRI-1'!EF34   ),2),0))=8,"B+",IF((ROUND(TRUNC(('TRI-1'!EF34 ),2),0))=7,"B-",IF((ROUND(TRUNC(('TRI-1'!EF34  ),2),0))=6,"C+",IF((ROUND(TRUNC(('TRI-1'!EF34  ),2),0))=5,"C-",IF((ROUND(TRUNC(('TRI-1'!EF34  ),2),0))=4,"D+",IF((ROUND(TRUNC(('TRI-1'!EF34 ),2),0))=3,"D-",IF((ROUND(TRUNC(('TRI-1'!EF34 ),2),0))=2,"E+",IF((ROUND(TRUNC(('TRI-1'!EF34  ),2),0))&lt;=1,"E-","")))))))))))</f>
        <v>A+</v>
      </c>
      <c r="EG34" s="51" t="str">
        <f>IF(OR('TRI-1'!EG34 ="",'TRI-1'!EG34&lt;0,'TRI-1'!EG34  &gt;10),"",IF((ROUND(TRUNC(('TRI-1'!EG34  ),2),0))=10,"A+",IF((ROUND(TRUNC(('TRI-1'!EG34  ),2),0))=9,"A-",IF((ROUND(TRUNC(('TRI-1'!EG34   ),2),0))=8,"B+",IF((ROUND(TRUNC(('TRI-1'!EG34 ),2),0))=7,"B-",IF((ROUND(TRUNC(('TRI-1'!EG34  ),2),0))=6,"C+",IF((ROUND(TRUNC(('TRI-1'!EG34  ),2),0))=5,"C-",IF((ROUND(TRUNC(('TRI-1'!EG34  ),2),0))=4,"D+",IF((ROUND(TRUNC(('TRI-1'!EG34 ),2),0))=3,"D-",IF((ROUND(TRUNC(('TRI-1'!EG34 ),2),0))=2,"E+",IF((ROUND(TRUNC(('TRI-1'!EG34  ),2),0))&lt;=1,"E-","")))))))))))</f>
        <v>A+</v>
      </c>
      <c r="EH34" s="51" t="str">
        <f>IF(OR('TRI-1'!EH34 ="",'TRI-1'!EH34&lt;0,'TRI-1'!EH34  &gt;10),"",IF((ROUND(TRUNC(('TRI-1'!EH34  ),2),0))=10,"A+",IF((ROUND(TRUNC(('TRI-1'!EH34  ),2),0))=9,"A-",IF((ROUND(TRUNC(('TRI-1'!EH34   ),2),0))=8,"B+",IF((ROUND(TRUNC(('TRI-1'!EH34 ),2),0))=7,"B-",IF((ROUND(TRUNC(('TRI-1'!EH34  ),2),0))=6,"C+",IF((ROUND(TRUNC(('TRI-1'!EH34  ),2),0))=5,"C-",IF((ROUND(TRUNC(('TRI-1'!EH34  ),2),0))=4,"D+",IF((ROUND(TRUNC(('TRI-1'!EH34 ),2),0))=3,"D-",IF((ROUND(TRUNC(('TRI-1'!EH34 ),2),0))=2,"E+",IF((ROUND(TRUNC(('TRI-1'!EH34  ),2),0))&lt;=1,"E-","")))))))))))</f>
        <v>A+</v>
      </c>
      <c r="EI34" s="51" t="str">
        <f>IF(OR('TRI-1'!EI34 ="",'TRI-1'!EI34&lt;0,'TRI-1'!EI34  &gt;10),"",IF((ROUND(TRUNC(('TRI-1'!EI34  ),2),0))=10,"A+",IF((ROUND(TRUNC(('TRI-1'!EI34  ),2),0))=9,"A-",IF((ROUND(TRUNC(('TRI-1'!EI34   ),2),0))=8,"B+",IF((ROUND(TRUNC(('TRI-1'!EI34 ),2),0))=7,"B-",IF((ROUND(TRUNC(('TRI-1'!EI34  ),2),0))=6,"C+",IF((ROUND(TRUNC(('TRI-1'!EI34  ),2),0))=5,"C-",IF((ROUND(TRUNC(('TRI-1'!EI34  ),2),0))=4,"D+",IF((ROUND(TRUNC(('TRI-1'!EI34 ),2),0))=3,"D-",IF((ROUND(TRUNC(('TRI-1'!EI34 ),2),0))=2,"E+",IF((ROUND(TRUNC(('TRI-1'!EI34  ),2),0))&lt;=1,"E-","")))))))))))</f>
        <v>A+</v>
      </c>
      <c r="EJ34" s="51" t="str">
        <f>IF(OR('TRI-1'!EJ34 ="",'TRI-1'!EJ34&lt;0,'TRI-1'!EJ34  &gt;10),"",IF((ROUND(TRUNC(('TRI-1'!EJ34  ),2),0))=10,"A+",IF((ROUND(TRUNC(('TRI-1'!EJ34  ),2),0))=9,"A-",IF((ROUND(TRUNC(('TRI-1'!EJ34   ),2),0))=8,"B+",IF((ROUND(TRUNC(('TRI-1'!EJ34 ),2),0))=7,"B-",IF((ROUND(TRUNC(('TRI-1'!EJ34  ),2),0))=6,"C+",IF((ROUND(TRUNC(('TRI-1'!EJ34  ),2),0))=5,"C-",IF((ROUND(TRUNC(('TRI-1'!EJ34  ),2),0))=4,"D+",IF((ROUND(TRUNC(('TRI-1'!EJ34 ),2),0))=3,"D-",IF((ROUND(TRUNC(('TRI-1'!EJ34 ),2),0))=2,"E+",IF((ROUND(TRUNC(('TRI-1'!EJ34  ),2),0))&lt;=1,"E-","")))))))))))</f>
        <v>A+</v>
      </c>
      <c r="EK34" s="51" t="str">
        <f>IF(OR('TRI-1'!EK34 ="",'TRI-1'!EK34&lt;0,'TRI-1'!EK34  &gt;10),"",IF((ROUND(TRUNC(('TRI-1'!EK34  ),2),0))=10,"A+",IF((ROUND(TRUNC(('TRI-1'!EK34  ),2),0))=9,"A-",IF((ROUND(TRUNC(('TRI-1'!EK34   ),2),0))=8,"B+",IF((ROUND(TRUNC(('TRI-1'!EK34 ),2),0))=7,"B-",IF((ROUND(TRUNC(('TRI-1'!EK34  ),2),0))=6,"C+",IF((ROUND(TRUNC(('TRI-1'!EK34  ),2),0))=5,"C-",IF((ROUND(TRUNC(('TRI-1'!EK34  ),2),0))=4,"D+",IF((ROUND(TRUNC(('TRI-1'!EK34 ),2),0))=3,"D-",IF((ROUND(TRUNC(('TRI-1'!EK34 ),2),0))=2,"E+",IF((ROUND(TRUNC(('TRI-1'!EK34  ),2),0))&lt;=1,"E-","")))))))))))</f>
        <v>A+</v>
      </c>
      <c r="EL34" s="51" t="str">
        <f>IF(OR('TRI-1'!EL34 ="",'TRI-1'!EL34&lt;0,'TRI-1'!EL34  &gt;10),"",IF((ROUND(TRUNC(('TRI-1'!EL34  ),2),0))=10,"A+",IF((ROUND(TRUNC(('TRI-1'!EL34  ),2),0))=9,"A-",IF((ROUND(TRUNC(('TRI-1'!EL34   ),2),0))=8,"B+",IF((ROUND(TRUNC(('TRI-1'!EL34 ),2),0))=7,"B-",IF((ROUND(TRUNC(('TRI-1'!EL34  ),2),0))=6,"C+",IF((ROUND(TRUNC(('TRI-1'!EL34  ),2),0))=5,"C-",IF((ROUND(TRUNC(('TRI-1'!EL34  ),2),0))=4,"D+",IF((ROUND(TRUNC(('TRI-1'!EL34 ),2),0))=3,"D-",IF((ROUND(TRUNC(('TRI-1'!EL34 ),2),0))=2,"E+",IF((ROUND(TRUNC(('TRI-1'!EL34  ),2),0))&lt;=1,"E-","")))))))))))</f>
        <v>A+</v>
      </c>
      <c r="EM34" s="51" t="str">
        <f>IF(OR('TRI-1'!EM34 ="",'TRI-1'!EM34&lt;0,'TRI-1'!EM34  &gt;10),"",IF((ROUND(TRUNC(('TRI-1'!EM34  ),2),0))=10,"A+",IF((ROUND(TRUNC(('TRI-1'!EM34  ),2),0))=9,"A-",IF((ROUND(TRUNC(('TRI-1'!EM34   ),2),0))=8,"B+",IF((ROUND(TRUNC(('TRI-1'!EM34 ),2),0))=7,"B-",IF((ROUND(TRUNC(('TRI-1'!EM34  ),2),0))=6,"C+",IF((ROUND(TRUNC(('TRI-1'!EM34  ),2),0))=5,"C-",IF((ROUND(TRUNC(('TRI-1'!EM34  ),2),0))=4,"D+",IF((ROUND(TRUNC(('TRI-1'!EM34 ),2),0))=3,"D-",IF((ROUND(TRUNC(('TRI-1'!EM34 ),2),0))=2,"E+",IF((ROUND(TRUNC(('TRI-1'!EM34  ),2),0))&lt;=1,"E-","")))))))))))</f>
        <v>A+</v>
      </c>
      <c r="EN34" s="51" t="str">
        <f>IF(OR('TRI-1'!EN34 ="",'TRI-1'!EN34&lt;0,'TRI-1'!EN34  &gt;10),"",IF((ROUND(TRUNC(('TRI-1'!EN34  ),2),0))=10,"A+",IF((ROUND(TRUNC(('TRI-1'!EN34  ),2),0))=9,"A-",IF((ROUND(TRUNC(('TRI-1'!EN34   ),2),0))=8,"B+",IF((ROUND(TRUNC(('TRI-1'!EN34 ),2),0))=7,"B-",IF((ROUND(TRUNC(('TRI-1'!EN34  ),2),0))=6,"C+",IF((ROUND(TRUNC(('TRI-1'!EN34  ),2),0))=5,"C-",IF((ROUND(TRUNC(('TRI-1'!EN34  ),2),0))=4,"D+",IF((ROUND(TRUNC(('TRI-1'!EN34 ),2),0))=3,"D-",IF((ROUND(TRUNC(('TRI-1'!EN34 ),2),0))=2,"E+",IF((ROUND(TRUNC(('TRI-1'!EN34  ),2),0))&lt;=1,"E-","")))))))))))</f>
        <v>A+</v>
      </c>
      <c r="EO34" s="51" t="str">
        <f>IF(OR('TRI-1'!EO34 ="",'TRI-1'!EO34&lt;0,'TRI-1'!EO34  &gt;10),"",IF((ROUND(TRUNC(('TRI-1'!EO34  ),2),0))=10,"A+",IF((ROUND(TRUNC(('TRI-1'!EO34  ),2),0))=9,"A-",IF((ROUND(TRUNC(('TRI-1'!EO34   ),2),0))=8,"B+",IF((ROUND(TRUNC(('TRI-1'!EO34 ),2),0))=7,"B-",IF((ROUND(TRUNC(('TRI-1'!EO34  ),2),0))=6,"C+",IF((ROUND(TRUNC(('TRI-1'!EO34  ),2),0))=5,"C-",IF((ROUND(TRUNC(('TRI-1'!EO34  ),2),0))=4,"D+",IF((ROUND(TRUNC(('TRI-1'!EO34 ),2),0))=3,"D-",IF((ROUND(TRUNC(('TRI-1'!EO34 ),2),0))=2,"E+",IF((ROUND(TRUNC(('TRI-1'!EO34  ),2),0))&lt;=1,"E-","")))))))))))</f>
        <v>A+</v>
      </c>
      <c r="EP34" s="51" t="str">
        <f>IF(OR('TRI-1'!EP34 ="",'TRI-1'!EP34&lt;0,'TRI-1'!EP34  &gt;10),"",IF((ROUND(TRUNC(('TRI-1'!EP34  ),2),0))=10,"A+",IF((ROUND(TRUNC(('TRI-1'!EP34  ),2),0))=9,"A-",IF((ROUND(TRUNC(('TRI-1'!EP34   ),2),0))=8,"B+",IF((ROUND(TRUNC(('TRI-1'!EP34 ),2),0))=7,"B-",IF((ROUND(TRUNC(('TRI-1'!EP34  ),2),0))=6,"C+",IF((ROUND(TRUNC(('TRI-1'!EP34  ),2),0))=5,"C-",IF((ROUND(TRUNC(('TRI-1'!EP34  ),2),0))=4,"D+",IF((ROUND(TRUNC(('TRI-1'!EP34 ),2),0))=3,"D-",IF((ROUND(TRUNC(('TRI-1'!EP34 ),2),0))=2,"E+",IF((ROUND(TRUNC(('TRI-1'!EP34  ),2),0))&lt;=1,"E-","")))))))))))</f>
        <v>A+</v>
      </c>
      <c r="EQ34" s="51" t="str">
        <f>IF(OR('TRI-1'!EQ34 ="",'TRI-1'!EQ34&lt;0,'TRI-1'!EQ34  &gt;10),"",IF((ROUND(TRUNC(('TRI-1'!EQ34  ),2),0))=10,"A+",IF((ROUND(TRUNC(('TRI-1'!EQ34  ),2),0))=9,"A-",IF((ROUND(TRUNC(('TRI-1'!EQ34   ),2),0))=8,"B+",IF((ROUND(TRUNC(('TRI-1'!EQ34 ),2),0))=7,"B-",IF((ROUND(TRUNC(('TRI-1'!EQ34  ),2),0))=6,"C+",IF((ROUND(TRUNC(('TRI-1'!EQ34  ),2),0))=5,"C-",IF((ROUND(TRUNC(('TRI-1'!EQ34  ),2),0))=4,"D+",IF((ROUND(TRUNC(('TRI-1'!EQ34 ),2),0))=3,"D-",IF((ROUND(TRUNC(('TRI-1'!EQ34 ),2),0))=2,"E+",IF((ROUND(TRUNC(('TRI-1'!EQ34  ),2),0))&lt;=1,"E-","")))))))))))</f>
        <v>A+</v>
      </c>
      <c r="ER34" s="51" t="str">
        <f>IF(OR('TRI-1'!ER34 ="",'TRI-1'!ER34&lt;0,'TRI-1'!ER34  &gt;10),"",IF((ROUND(TRUNC(('TRI-1'!ER34  ),2),0))=10,"A+",IF((ROUND(TRUNC(('TRI-1'!ER34  ),2),0))=9,"A-",IF((ROUND(TRUNC(('TRI-1'!ER34   ),2),0))=8,"B+",IF((ROUND(TRUNC(('TRI-1'!ER34 ),2),0))=7,"B-",IF((ROUND(TRUNC(('TRI-1'!ER34  ),2),0))=6,"C+",IF((ROUND(TRUNC(('TRI-1'!ER34  ),2),0))=5,"C-",IF((ROUND(TRUNC(('TRI-1'!ER34  ),2),0))=4,"D+",IF((ROUND(TRUNC(('TRI-1'!ER34 ),2),0))=3,"D-",IF((ROUND(TRUNC(('TRI-1'!ER34 ),2),0))=2,"E+",IF((ROUND(TRUNC(('TRI-1'!ER34  ),2),0))&lt;=1,"E-","")))))))))))</f>
        <v>A+</v>
      </c>
      <c r="ES34" s="51" t="str">
        <f>IF(OR('TRI-1'!ES34 ="",'TRI-1'!ES34&lt;0,'TRI-1'!ES34  &gt;10),"",IF((ROUND(TRUNC(('TRI-1'!ES34  ),2),0))=10,"A+",IF((ROUND(TRUNC(('TRI-1'!ES34  ),2),0))=9,"A-",IF((ROUND(TRUNC(('TRI-1'!ES34   ),2),0))=8,"B+",IF((ROUND(TRUNC(('TRI-1'!ES34 ),2),0))=7,"B-",IF((ROUND(TRUNC(('TRI-1'!ES34  ),2),0))=6,"C+",IF((ROUND(TRUNC(('TRI-1'!ES34  ),2),0))=5,"C-",IF((ROUND(TRUNC(('TRI-1'!ES34  ),2),0))=4,"D+",IF((ROUND(TRUNC(('TRI-1'!ES34 ),2),0))=3,"D-",IF((ROUND(TRUNC(('TRI-1'!ES34 ),2),0))=2,"E+",IF((ROUND(TRUNC(('TRI-1'!ES34  ),2),0))&lt;=1,"E-","")))))))))))</f>
        <v>A+</v>
      </c>
      <c r="ET34" s="51" t="str">
        <f>IF('TRI-1'!ET34 ="","",'TRI-1'!ET34 )</f>
        <v>S</v>
      </c>
      <c r="EU34" s="51" t="str">
        <f>IF('TRI-1'!EU34 ="","",'TRI-1'!EU34 )</f>
        <v>S</v>
      </c>
      <c r="EV34" s="51" t="str">
        <f>IF('TRI-1'!EV34 ="","",'TRI-1'!EV34 )</f>
        <v>S</v>
      </c>
      <c r="EW34" s="51" t="str">
        <f>IF('TRI-1'!EW34 ="","",'TRI-1'!EW34 )</f>
        <v>S</v>
      </c>
      <c r="EX34" s="51" t="str">
        <f>IF('TRI-1'!EX34 ="","",'TRI-1'!EX34 )</f>
        <v>S</v>
      </c>
      <c r="EY34" s="51" t="str">
        <f>IF('TRI-1'!EY34 ="","",'TRI-1'!EY34 )</f>
        <v>S</v>
      </c>
      <c r="EZ34" s="51" t="str">
        <f>IF('TRI-1'!EZ34 ="","",'TRI-1'!EZ34 )</f>
        <v>S</v>
      </c>
      <c r="FA34" s="51" t="str">
        <f>IF('TRI-1'!FA34 ="","",'TRI-1'!FA34 )</f>
        <v>S</v>
      </c>
      <c r="FB34" s="51" t="str">
        <f>IF('TRI-1'!FB34 ="","",'TRI-1'!FB34 )</f>
        <v>S</v>
      </c>
      <c r="FC34" s="51" t="str">
        <f>IF('TRI-1'!FC34 ="","",'TRI-1'!FC34 )</f>
        <v>A+</v>
      </c>
      <c r="FD34" s="51">
        <f>IF('TRI-1'!FD34 ="","",'TRI-1'!FD34 )</f>
        <v>36</v>
      </c>
      <c r="FE34" s="51" t="str">
        <f>IF('TRI-1'!FE34 ="","",'TRI-1'!FE34 )</f>
        <v>A+</v>
      </c>
      <c r="FF34" s="51" t="str">
        <f>IF('TRI-1'!FF34 ="","",'TRI-1'!FF34 )</f>
        <v/>
      </c>
      <c r="FG34" s="51" t="str">
        <f>IF('TRI-1'!FG34 ="","",'TRI-1'!FG34 )</f>
        <v/>
      </c>
      <c r="FH34" s="51">
        <f>IF('TRI-1'!FH34 ="","",'TRI-1'!FH34 )</f>
        <v>0</v>
      </c>
    </row>
    <row r="35" spans="1:164" ht="21" customHeight="1">
      <c r="A35" t="s">
        <v>87</v>
      </c>
      <c r="B35" s="53">
        <v>18</v>
      </c>
      <c r="C35" s="272" t="str">
        <f>IF(NOTAS!E38&gt;"",NOTAS!E38,"")</f>
        <v>MORA QUINTEROS THIAGO JOSE</v>
      </c>
      <c r="D35" s="273"/>
      <c r="E35" s="273"/>
      <c r="F35" s="274"/>
      <c r="G35" s="51" t="str">
        <f>IF(OR('TRI-1'!G35 ="",'TRI-1'!G35&lt;0,'TRI-1'!G35  &gt;10),"",IF((ROUND(TRUNC(('TRI-1'!G35  ),2),0))=10,"A+",IF((ROUND(TRUNC(('TRI-1'!G35  ),2),0))=9,"A-",IF((ROUND(TRUNC(('TRI-1'!G35   ),2),0))=8,"B+",IF((ROUND(TRUNC(('TRI-1'!G35 ),2),0))=7,"B-",IF((ROUND(TRUNC(('TRI-1'!G35  ),2),0))=6,"C+",IF((ROUND(TRUNC(('TRI-1'!G35  ),2),0))=5,"C-",IF((ROUND(TRUNC(('TRI-1'!G35  ),2),0))=4,"D+",IF((ROUND(TRUNC(('TRI-1'!G35 ),2),0))=3,"D-",IF((ROUND(TRUNC(('TRI-1'!G35 ),2),0))=2,"E+",IF((ROUND(TRUNC(('TRI-1'!G35  ),2),0))&lt;=1,"E-","")))))))))))</f>
        <v>A-</v>
      </c>
      <c r="H35" s="51" t="str">
        <f>IF(OR('TRI-1'!H35 ="",'TRI-1'!H35&lt;0,'TRI-1'!H35  &gt;10),"",IF((ROUND(TRUNC(('TRI-1'!H35  ),2),0))=10,"A+",IF((ROUND(TRUNC(('TRI-1'!H35  ),2),0))=9,"A-",IF((ROUND(TRUNC(('TRI-1'!H35   ),2),0))=8,"B+",IF((ROUND(TRUNC(('TRI-1'!H35 ),2),0))=7,"B-",IF((ROUND(TRUNC(('TRI-1'!H35  ),2),0))=6,"C+",IF((ROUND(TRUNC(('TRI-1'!H35  ),2),0))=5,"C-",IF((ROUND(TRUNC(('TRI-1'!H35  ),2),0))=4,"D+",IF((ROUND(TRUNC(('TRI-1'!H35 ),2),0))=3,"D-",IF((ROUND(TRUNC(('TRI-1'!H35 ),2),0))=2,"E+",IF((ROUND(TRUNC(('TRI-1'!H35  ),2),0))&lt;=1,"E-","")))))))))))</f>
        <v>A+</v>
      </c>
      <c r="I35" s="51" t="str">
        <f>IF(OR('TRI-1'!I35 ="",'TRI-1'!I35&lt;0,'TRI-1'!I35  &gt;10),"",IF((ROUND(TRUNC(('TRI-1'!I35  ),2),0))=10,"A+",IF((ROUND(TRUNC(('TRI-1'!I35  ),2),0))=9,"A-",IF((ROUND(TRUNC(('TRI-1'!I35   ),2),0))=8,"B+",IF((ROUND(TRUNC(('TRI-1'!I35 ),2),0))=7,"B-",IF((ROUND(TRUNC(('TRI-1'!I35  ),2),0))=6,"C+",IF((ROUND(TRUNC(('TRI-1'!I35  ),2),0))=5,"C-",IF((ROUND(TRUNC(('TRI-1'!I35  ),2),0))=4,"D+",IF((ROUND(TRUNC(('TRI-1'!I35 ),2),0))=3,"D-",IF((ROUND(TRUNC(('TRI-1'!I35 ),2),0))=2,"E+",IF((ROUND(TRUNC(('TRI-1'!I35  ),2),0))&lt;=1,"E-","")))))))))))</f>
        <v>B-</v>
      </c>
      <c r="J35" s="51" t="str">
        <f>IF(OR('TRI-1'!J35 ="",'TRI-1'!J35&lt;0,'TRI-1'!J35  &gt;10),"",IF((ROUND(TRUNC(('TRI-1'!J35  ),2),0))=10,"A+",IF((ROUND(TRUNC(('TRI-1'!J35  ),2),0))=9,"A-",IF((ROUND(TRUNC(('TRI-1'!J35   ),2),0))=8,"B+",IF((ROUND(TRUNC(('TRI-1'!J35 ),2),0))=7,"B-",IF((ROUND(TRUNC(('TRI-1'!J35  ),2),0))=6,"C+",IF((ROUND(TRUNC(('TRI-1'!J35  ),2),0))=5,"C-",IF((ROUND(TRUNC(('TRI-1'!J35  ),2),0))=4,"D+",IF((ROUND(TRUNC(('TRI-1'!J35 ),2),0))=3,"D-",IF((ROUND(TRUNC(('TRI-1'!J35 ),2),0))=2,"E+",IF((ROUND(TRUNC(('TRI-1'!J35  ),2),0))&lt;=1,"E-","")))))))))))</f>
        <v>B-</v>
      </c>
      <c r="K35" s="51" t="str">
        <f>IF(OR('TRI-1'!K35 ="",'TRI-1'!K35&lt;0,'TRI-1'!K35  &gt;10),"",IF((ROUND(TRUNC(('TRI-1'!K35  ),2),0))=10,"A+",IF((ROUND(TRUNC(('TRI-1'!K35  ),2),0))=9,"A-",IF((ROUND(TRUNC(('TRI-1'!K35   ),2),0))=8,"B+",IF((ROUND(TRUNC(('TRI-1'!K35 ),2),0))=7,"B-",IF((ROUND(TRUNC(('TRI-1'!K35  ),2),0))=6,"C+",IF((ROUND(TRUNC(('TRI-1'!K35  ),2),0))=5,"C-",IF((ROUND(TRUNC(('TRI-1'!K35  ),2),0))=4,"D+",IF((ROUND(TRUNC(('TRI-1'!K35 ),2),0))=3,"D-",IF((ROUND(TRUNC(('TRI-1'!K35 ),2),0))=2,"E+",IF((ROUND(TRUNC(('TRI-1'!K35  ),2),0))&lt;=1,"E-","")))))))))))</f>
        <v>B+</v>
      </c>
      <c r="L35" s="51" t="str">
        <f>IF(OR('TRI-1'!L35 ="",'TRI-1'!L35&lt;0,'TRI-1'!L35  &gt;10),"",IF((ROUND(TRUNC(('TRI-1'!L35  ),2),0))=10,"A+",IF((ROUND(TRUNC(('TRI-1'!L35  ),2),0))=9,"A-",IF((ROUND(TRUNC(('TRI-1'!L35   ),2),0))=8,"B+",IF((ROUND(TRUNC(('TRI-1'!L35 ),2),0))=7,"B-",IF((ROUND(TRUNC(('TRI-1'!L35  ),2),0))=6,"C+",IF((ROUND(TRUNC(('TRI-1'!L35  ),2),0))=5,"C-",IF((ROUND(TRUNC(('TRI-1'!L35  ),2),0))=4,"D+",IF((ROUND(TRUNC(('TRI-1'!L35 ),2),0))=3,"D-",IF((ROUND(TRUNC(('TRI-1'!L35 ),2),0))=2,"E+",IF((ROUND(TRUNC(('TRI-1'!L35  ),2),0))&lt;=1,"E-","")))))))))))</f>
        <v>A+</v>
      </c>
      <c r="M35" s="51" t="str">
        <f>IF(OR('TRI-1'!M35 ="",'TRI-1'!M35&lt;0,'TRI-1'!M35  &gt;10),"",IF((ROUND(TRUNC(('TRI-1'!M35  ),2),0))=10,"A+",IF((ROUND(TRUNC(('TRI-1'!M35  ),2),0))=9,"A-",IF((ROUND(TRUNC(('TRI-1'!M35   ),2),0))=8,"B+",IF((ROUND(TRUNC(('TRI-1'!M35 ),2),0))=7,"B-",IF((ROUND(TRUNC(('TRI-1'!M35  ),2),0))=6,"C+",IF((ROUND(TRUNC(('TRI-1'!M35  ),2),0))=5,"C-",IF((ROUND(TRUNC(('TRI-1'!M35  ),2),0))=4,"D+",IF((ROUND(TRUNC(('TRI-1'!M35 ),2),0))=3,"D-",IF((ROUND(TRUNC(('TRI-1'!M35 ),2),0))=2,"E+",IF((ROUND(TRUNC(('TRI-1'!M35  ),2),0))&lt;=1,"E-","")))))))))))</f>
        <v>A+</v>
      </c>
      <c r="N35" s="51" t="str">
        <f>IF(OR('TRI-1'!N35 ="",'TRI-1'!N35&lt;0,'TRI-1'!N35  &gt;10),"",IF((ROUND(TRUNC(('TRI-1'!N35  ),2),0))=10,"A+",IF((ROUND(TRUNC(('TRI-1'!N35  ),2),0))=9,"A-",IF((ROUND(TRUNC(('TRI-1'!N35   ),2),0))=8,"B+",IF((ROUND(TRUNC(('TRI-1'!N35 ),2),0))=7,"B-",IF((ROUND(TRUNC(('TRI-1'!N35  ),2),0))=6,"C+",IF((ROUND(TRUNC(('TRI-1'!N35  ),2),0))=5,"C-",IF((ROUND(TRUNC(('TRI-1'!N35  ),2),0))=4,"D+",IF((ROUND(TRUNC(('TRI-1'!N35 ),2),0))=3,"D-",IF((ROUND(TRUNC(('TRI-1'!N35 ),2),0))=2,"E+",IF((ROUND(TRUNC(('TRI-1'!N35  ),2),0))&lt;=1,"E-","")))))))))))</f>
        <v>A+</v>
      </c>
      <c r="O35" s="51" t="str">
        <f>IF(OR('TRI-1'!O35 ="",'TRI-1'!O35&lt;0,'TRI-1'!O35  &gt;10),"",IF((ROUND(TRUNC(('TRI-1'!O35  ),2),0))=10,"A+",IF((ROUND(TRUNC(('TRI-1'!O35  ),2),0))=9,"A-",IF((ROUND(TRUNC(('TRI-1'!O35   ),2),0))=8,"B+",IF((ROUND(TRUNC(('TRI-1'!O35 ),2),0))=7,"B-",IF((ROUND(TRUNC(('TRI-1'!O35  ),2),0))=6,"C+",IF((ROUND(TRUNC(('TRI-1'!O35  ),2),0))=5,"C-",IF((ROUND(TRUNC(('TRI-1'!O35  ),2),0))=4,"D+",IF((ROUND(TRUNC(('TRI-1'!O35 ),2),0))=3,"D-",IF((ROUND(TRUNC(('TRI-1'!O35 ),2),0))=2,"E+",IF((ROUND(TRUNC(('TRI-1'!O35  ),2),0))&lt;=1,"E-","")))))))))))</f>
        <v>B-</v>
      </c>
      <c r="P35" s="51" t="str">
        <f>IF(OR('TRI-1'!P35 ="",'TRI-1'!P35&lt;0,'TRI-1'!P35  &gt;10),"",IF((ROUND(TRUNC(('TRI-1'!P35  ),2),0))=10,"A+",IF((ROUND(TRUNC(('TRI-1'!P35  ),2),0))=9,"A-",IF((ROUND(TRUNC(('TRI-1'!P35   ),2),0))=8,"B+",IF((ROUND(TRUNC(('TRI-1'!P35 ),2),0))=7,"B-",IF((ROUND(TRUNC(('TRI-1'!P35  ),2),0))=6,"C+",IF((ROUND(TRUNC(('TRI-1'!P35  ),2),0))=5,"C-",IF((ROUND(TRUNC(('TRI-1'!P35  ),2),0))=4,"D+",IF((ROUND(TRUNC(('TRI-1'!P35 ),2),0))=3,"D-",IF((ROUND(TRUNC(('TRI-1'!P35 ),2),0))=2,"E+",IF((ROUND(TRUNC(('TRI-1'!P35  ),2),0))&lt;=1,"E-","")))))))))))</f>
        <v>B-</v>
      </c>
      <c r="Q35" s="51" t="str">
        <f>IF(OR('TRI-1'!Q35 ="",'TRI-1'!Q35&lt;0,'TRI-1'!Q35  &gt;10),"",IF((ROUND(TRUNC(('TRI-1'!Q35  ),2),0))=10,"A+",IF((ROUND(TRUNC(('TRI-1'!Q35  ),2),0))=9,"A-",IF((ROUND(TRUNC(('TRI-1'!Q35   ),2),0))=8,"B+",IF((ROUND(TRUNC(('TRI-1'!Q35 ),2),0))=7,"B-",IF((ROUND(TRUNC(('TRI-1'!Q35  ),2),0))=6,"C+",IF((ROUND(TRUNC(('TRI-1'!Q35  ),2),0))=5,"C-",IF((ROUND(TRUNC(('TRI-1'!Q35  ),2),0))=4,"D+",IF((ROUND(TRUNC(('TRI-1'!Q35 ),2),0))=3,"D-",IF((ROUND(TRUNC(('TRI-1'!Q35 ),2),0))=2,"E+",IF((ROUND(TRUNC(('TRI-1'!Q35  ),2),0))&lt;=1,"E-","")))))))))))</f>
        <v>B-</v>
      </c>
      <c r="R35" s="51" t="str">
        <f>IF(OR('TRI-1'!R35 ="",'TRI-1'!R35&lt;0,'TRI-1'!R35  &gt;10),"",IF((ROUND(TRUNC(('TRI-1'!R35  ),2),0))=10,"A+",IF((ROUND(TRUNC(('TRI-1'!R35  ),2),0))=9,"A-",IF((ROUND(TRUNC(('TRI-1'!R35   ),2),0))=8,"B+",IF((ROUND(TRUNC(('TRI-1'!R35 ),2),0))=7,"B-",IF((ROUND(TRUNC(('TRI-1'!R35  ),2),0))=6,"C+",IF((ROUND(TRUNC(('TRI-1'!R35  ),2),0))=5,"C-",IF((ROUND(TRUNC(('TRI-1'!R35  ),2),0))=4,"D+",IF((ROUND(TRUNC(('TRI-1'!R35 ),2),0))=3,"D-",IF((ROUND(TRUNC(('TRI-1'!R35 ),2),0))=2,"E+",IF((ROUND(TRUNC(('TRI-1'!R35  ),2),0))&lt;=1,"E-","")))))))))))</f>
        <v>A+</v>
      </c>
      <c r="S35" s="51" t="str">
        <f>IF(OR('TRI-1'!S35 ="",'TRI-1'!S35&lt;0,'TRI-1'!S35  &gt;10),"",IF((ROUND(TRUNC(('TRI-1'!S35  ),2),0))=10,"A+",IF((ROUND(TRUNC(('TRI-1'!S35  ),2),0))=9,"A-",IF((ROUND(TRUNC(('TRI-1'!S35   ),2),0))=8,"B+",IF((ROUND(TRUNC(('TRI-1'!S35 ),2),0))=7,"B-",IF((ROUND(TRUNC(('TRI-1'!S35  ),2),0))=6,"C+",IF((ROUND(TRUNC(('TRI-1'!S35  ),2),0))=5,"C-",IF((ROUND(TRUNC(('TRI-1'!S35  ),2),0))=4,"D+",IF((ROUND(TRUNC(('TRI-1'!S35 ),2),0))=3,"D-",IF((ROUND(TRUNC(('TRI-1'!S35 ),2),0))=2,"E+",IF((ROUND(TRUNC(('TRI-1'!S35  ),2),0))&lt;=1,"E-","")))))))))))</f>
        <v>B+</v>
      </c>
      <c r="T35" s="51" t="str">
        <f>IF(OR('TRI-1'!T35 ="",'TRI-1'!T35&lt;0,'TRI-1'!T35  &gt;10),"",IF((ROUND(TRUNC(('TRI-1'!T35  ),2),0))=10,"A+",IF((ROUND(TRUNC(('TRI-1'!T35  ),2),0))=9,"A-",IF((ROUND(TRUNC(('TRI-1'!T35   ),2),0))=8,"B+",IF((ROUND(TRUNC(('TRI-1'!T35 ),2),0))=7,"B-",IF((ROUND(TRUNC(('TRI-1'!T35  ),2),0))=6,"C+",IF((ROUND(TRUNC(('TRI-1'!T35  ),2),0))=5,"C-",IF((ROUND(TRUNC(('TRI-1'!T35  ),2),0))=4,"D+",IF((ROUND(TRUNC(('TRI-1'!T35 ),2),0))=3,"D-",IF((ROUND(TRUNC(('TRI-1'!T35 ),2),0))=2,"E+",IF((ROUND(TRUNC(('TRI-1'!T35  ),2),0))&lt;=1,"E-","")))))))))))</f>
        <v>B+</v>
      </c>
      <c r="U35" s="51" t="str">
        <f>IF(OR('TRI-1'!U35 ="",'TRI-1'!U35&lt;0,'TRI-1'!U35  &gt;10),"",IF((ROUND(TRUNC(('TRI-1'!U35  ),2),0))=10,"A+",IF((ROUND(TRUNC(('TRI-1'!U35  ),2),0))=9,"A-",IF((ROUND(TRUNC(('TRI-1'!U35   ),2),0))=8,"B+",IF((ROUND(TRUNC(('TRI-1'!U35 ),2),0))=7,"B-",IF((ROUND(TRUNC(('TRI-1'!U35  ),2),0))=6,"C+",IF((ROUND(TRUNC(('TRI-1'!U35  ),2),0))=5,"C-",IF((ROUND(TRUNC(('TRI-1'!U35  ),2),0))=4,"D+",IF((ROUND(TRUNC(('TRI-1'!U35 ),2),0))=3,"D-",IF((ROUND(TRUNC(('TRI-1'!U35 ),2),0))=2,"E+",IF((ROUND(TRUNC(('TRI-1'!U35  ),2),0))&lt;=1,"E-","")))))))))))</f>
        <v>A+</v>
      </c>
      <c r="V35" s="51" t="str">
        <f>IF(OR('TRI-1'!V35 ="",'TRI-1'!V35&lt;0,'TRI-1'!V35  &gt;10),"",IF((ROUND(TRUNC(('TRI-1'!V35  ),2),0))=10,"A+",IF((ROUND(TRUNC(('TRI-1'!V35  ),2),0))=9,"A-",IF((ROUND(TRUNC(('TRI-1'!V35   ),2),0))=8,"B+",IF((ROUND(TRUNC(('TRI-1'!V35 ),2),0))=7,"B-",IF((ROUND(TRUNC(('TRI-1'!V35  ),2),0))=6,"C+",IF((ROUND(TRUNC(('TRI-1'!V35  ),2),0))=5,"C-",IF((ROUND(TRUNC(('TRI-1'!V35  ),2),0))=4,"D+",IF((ROUND(TRUNC(('TRI-1'!V35 ),2),0))=3,"D-",IF((ROUND(TRUNC(('TRI-1'!V35 ),2),0))=2,"E+",IF((ROUND(TRUNC(('TRI-1'!V35  ),2),0))&lt;=1,"E-","")))))))))))</f>
        <v>A+</v>
      </c>
      <c r="W35" s="51" t="str">
        <f>IF(OR('TRI-1'!W35 ="",'TRI-1'!W35&lt;0,'TRI-1'!W35  &gt;10),"",IF((ROUND(TRUNC(('TRI-1'!W35  ),2),0))=10,"A+",IF((ROUND(TRUNC(('TRI-1'!W35  ),2),0))=9,"A-",IF((ROUND(TRUNC(('TRI-1'!W35   ),2),0))=8,"B+",IF((ROUND(TRUNC(('TRI-1'!W35 ),2),0))=7,"B-",IF((ROUND(TRUNC(('TRI-1'!W35  ),2),0))=6,"C+",IF((ROUND(TRUNC(('TRI-1'!W35  ),2),0))=5,"C-",IF((ROUND(TRUNC(('TRI-1'!W35  ),2),0))=4,"D+",IF((ROUND(TRUNC(('TRI-1'!W35 ),2),0))=3,"D-",IF((ROUND(TRUNC(('TRI-1'!W35 ),2),0))=2,"E+",IF((ROUND(TRUNC(('TRI-1'!W35  ),2),0))&lt;=1,"E-","")))))))))))</f>
        <v>A+</v>
      </c>
      <c r="X35" s="51" t="str">
        <f>IF(OR('TRI-1'!X35 ="",'TRI-1'!X35&lt;0,'TRI-1'!X35  &gt;10),"",IF((ROUND(TRUNC(('TRI-1'!X35  ),2),0))=10,"A+",IF((ROUND(TRUNC(('TRI-1'!X35  ),2),0))=9,"A-",IF((ROUND(TRUNC(('TRI-1'!X35   ),2),0))=8,"B+",IF((ROUND(TRUNC(('TRI-1'!X35 ),2),0))=7,"B-",IF((ROUND(TRUNC(('TRI-1'!X35  ),2),0))=6,"C+",IF((ROUND(TRUNC(('TRI-1'!X35  ),2),0))=5,"C-",IF((ROUND(TRUNC(('TRI-1'!X35  ),2),0))=4,"D+",IF((ROUND(TRUNC(('TRI-1'!X35 ),2),0))=3,"D-",IF((ROUND(TRUNC(('TRI-1'!X35 ),2),0))=2,"E+",IF((ROUND(TRUNC(('TRI-1'!X35  ),2),0))&lt;=1,"E-","")))))))))))</f>
        <v>A+</v>
      </c>
      <c r="Y35" s="51" t="str">
        <f>IF(OR('TRI-1'!Y35 ="",'TRI-1'!Y35&lt;0,'TRI-1'!Y35  &gt;10),"",IF((ROUND(TRUNC(('TRI-1'!Y35  ),2),0))=10,"A+",IF((ROUND(TRUNC(('TRI-1'!Y35  ),2),0))=9,"A-",IF((ROUND(TRUNC(('TRI-1'!Y35   ),2),0))=8,"B+",IF((ROUND(TRUNC(('TRI-1'!Y35 ),2),0))=7,"B-",IF((ROUND(TRUNC(('TRI-1'!Y35  ),2),0))=6,"C+",IF((ROUND(TRUNC(('TRI-1'!Y35  ),2),0))=5,"C-",IF((ROUND(TRUNC(('TRI-1'!Y35  ),2),0))=4,"D+",IF((ROUND(TRUNC(('TRI-1'!Y35 ),2),0))=3,"D-",IF((ROUND(TRUNC(('TRI-1'!Y35 ),2),0))=2,"E+",IF((ROUND(TRUNC(('TRI-1'!Y35  ),2),0))&lt;=1,"E-","")))))))))))</f>
        <v>A-</v>
      </c>
      <c r="Z35" s="51" t="str">
        <f>IF(OR('TRI-1'!Z35 ="",'TRI-1'!Z35&lt;0,'TRI-1'!Z35  &gt;10),"",IF((ROUND(TRUNC(('TRI-1'!Z35  ),2),0))=10,"A+",IF((ROUND(TRUNC(('TRI-1'!Z35  ),2),0))=9,"A-",IF((ROUND(TRUNC(('TRI-1'!Z35   ),2),0))=8,"B+",IF((ROUND(TRUNC(('TRI-1'!Z35 ),2),0))=7,"B-",IF((ROUND(TRUNC(('TRI-1'!Z35  ),2),0))=6,"C+",IF((ROUND(TRUNC(('TRI-1'!Z35  ),2),0))=5,"C-",IF((ROUND(TRUNC(('TRI-1'!Z35  ),2),0))=4,"D+",IF((ROUND(TRUNC(('TRI-1'!Z35 ),2),0))=3,"D-",IF((ROUND(TRUNC(('TRI-1'!Z35 ),2),0))=2,"E+",IF((ROUND(TRUNC(('TRI-1'!Z35  ),2),0))&lt;=1,"E-","")))))))))))</f>
        <v>B-</v>
      </c>
      <c r="AA35" s="51" t="str">
        <f>IF(OR('TRI-1'!AA35 ="",'TRI-1'!AA35&lt;0,'TRI-1'!AA35  &gt;10),"",IF((ROUND(TRUNC(('TRI-1'!AA35  ),2),0))=10,"A+",IF((ROUND(TRUNC(('TRI-1'!AA35  ),2),0))=9,"A-",IF((ROUND(TRUNC(('TRI-1'!AA35   ),2),0))=8,"B+",IF((ROUND(TRUNC(('TRI-1'!AA35 ),2),0))=7,"B-",IF((ROUND(TRUNC(('TRI-1'!AA35  ),2),0))=6,"C+",IF((ROUND(TRUNC(('TRI-1'!AA35  ),2),0))=5,"C-",IF((ROUND(TRUNC(('TRI-1'!AA35  ),2),0))=4,"D+",IF((ROUND(TRUNC(('TRI-1'!AA35 ),2),0))=3,"D-",IF((ROUND(TRUNC(('TRI-1'!AA35 ),2),0))=2,"E+",IF((ROUND(TRUNC(('TRI-1'!AA35  ),2),0))&lt;=1,"E-","")))))))))))</f>
        <v>B-</v>
      </c>
      <c r="AB35" s="51" t="str">
        <f>IF(OR('TRI-1'!AB35 ="",'TRI-1'!AB35&lt;0,'TRI-1'!AB35  &gt;10),"",IF((ROUND(TRUNC(('TRI-1'!AB35  ),2),0))=10,"A+",IF((ROUND(TRUNC(('TRI-1'!AB35  ),2),0))=9,"A-",IF((ROUND(TRUNC(('TRI-1'!AB35   ),2),0))=8,"B+",IF((ROUND(TRUNC(('TRI-1'!AB35 ),2),0))=7,"B-",IF((ROUND(TRUNC(('TRI-1'!AB35  ),2),0))=6,"C+",IF((ROUND(TRUNC(('TRI-1'!AB35  ),2),0))=5,"C-",IF((ROUND(TRUNC(('TRI-1'!AB35  ),2),0))=4,"D+",IF((ROUND(TRUNC(('TRI-1'!AB35 ),2),0))=3,"D-",IF((ROUND(TRUNC(('TRI-1'!AB35 ),2),0))=2,"E+",IF((ROUND(TRUNC(('TRI-1'!AB35  ),2),0))&lt;=1,"E-","")))))))))))</f>
        <v>B-</v>
      </c>
      <c r="AC35" s="51" t="str">
        <f>IF(OR('TRI-1'!AC35 ="",'TRI-1'!AC35&lt;0,'TRI-1'!AC35  &gt;10),"",IF((ROUND(TRUNC(('TRI-1'!AC35  ),2),0))=10,"A+",IF((ROUND(TRUNC(('TRI-1'!AC35  ),2),0))=9,"A-",IF((ROUND(TRUNC(('TRI-1'!AC35   ),2),0))=8,"B+",IF((ROUND(TRUNC(('TRI-1'!AC35 ),2),0))=7,"B-",IF((ROUND(TRUNC(('TRI-1'!AC35  ),2),0))=6,"C+",IF((ROUND(TRUNC(('TRI-1'!AC35  ),2),0))=5,"C-",IF((ROUND(TRUNC(('TRI-1'!AC35  ),2),0))=4,"D+",IF((ROUND(TRUNC(('TRI-1'!AC35 ),2),0))=3,"D-",IF((ROUND(TRUNC(('TRI-1'!AC35 ),2),0))=2,"E+",IF((ROUND(TRUNC(('TRI-1'!AC35  ),2),0))&lt;=1,"E-","")))))))))))</f>
        <v>B-</v>
      </c>
      <c r="AD35" s="51" t="str">
        <f>IF(OR('TRI-1'!AD35 ="",'TRI-1'!AD35&lt;0,'TRI-1'!AD35  &gt;10),"",IF((ROUND(TRUNC(('TRI-1'!AD35  ),2),0))=10,"A+",IF((ROUND(TRUNC(('TRI-1'!AD35  ),2),0))=9,"A-",IF((ROUND(TRUNC(('TRI-1'!AD35   ),2),0))=8,"B+",IF((ROUND(TRUNC(('TRI-1'!AD35 ),2),0))=7,"B-",IF((ROUND(TRUNC(('TRI-1'!AD35  ),2),0))=6,"C+",IF((ROUND(TRUNC(('TRI-1'!AD35  ),2),0))=5,"C-",IF((ROUND(TRUNC(('TRI-1'!AD35  ),2),0))=4,"D+",IF((ROUND(TRUNC(('TRI-1'!AD35 ),2),0))=3,"D-",IF((ROUND(TRUNC(('TRI-1'!AD35 ),2),0))=2,"E+",IF((ROUND(TRUNC(('TRI-1'!AD35  ),2),0))&lt;=1,"E-","")))))))))))</f>
        <v>B-</v>
      </c>
      <c r="AE35" s="51" t="str">
        <f>IF(OR('TRI-1'!AE35 ="",'TRI-1'!AE35&lt;0,'TRI-1'!AE35  &gt;10),"",IF((ROUND(TRUNC(('TRI-1'!AE35  ),2),0))=10,"A+",IF((ROUND(TRUNC(('TRI-1'!AE35  ),2),0))=9,"A-",IF((ROUND(TRUNC(('TRI-1'!AE35   ),2),0))=8,"B+",IF((ROUND(TRUNC(('TRI-1'!AE35 ),2),0))=7,"B-",IF((ROUND(TRUNC(('TRI-1'!AE35  ),2),0))=6,"C+",IF((ROUND(TRUNC(('TRI-1'!AE35  ),2),0))=5,"C-",IF((ROUND(TRUNC(('TRI-1'!AE35  ),2),0))=4,"D+",IF((ROUND(TRUNC(('TRI-1'!AE35 ),2),0))=3,"D-",IF((ROUND(TRUNC(('TRI-1'!AE35 ),2),0))=2,"E+",IF((ROUND(TRUNC(('TRI-1'!AE35  ),2),0))&lt;=1,"E-","")))))))))))</f>
        <v>B-</v>
      </c>
      <c r="AF35" s="51" t="str">
        <f>IF(OR('TRI-1'!AF35 ="",'TRI-1'!AF35&lt;0,'TRI-1'!AF35  &gt;10),"",IF((ROUND(TRUNC(('TRI-1'!AF35  ),2),0))=10,"A+",IF((ROUND(TRUNC(('TRI-1'!AF35  ),2),0))=9,"A-",IF((ROUND(TRUNC(('TRI-1'!AF35   ),2),0))=8,"B+",IF((ROUND(TRUNC(('TRI-1'!AF35 ),2),0))=7,"B-",IF((ROUND(TRUNC(('TRI-1'!AF35  ),2),0))=6,"C+",IF((ROUND(TRUNC(('TRI-1'!AF35  ),2),0))=5,"C-",IF((ROUND(TRUNC(('TRI-1'!AF35  ),2),0))=4,"D+",IF((ROUND(TRUNC(('TRI-1'!AF35 ),2),0))=3,"D-",IF((ROUND(TRUNC(('TRI-1'!AF35 ),2),0))=2,"E+",IF((ROUND(TRUNC(('TRI-1'!AF35  ),2),0))&lt;=1,"E-","")))))))))))</f>
        <v>B-</v>
      </c>
      <c r="AG35" s="51" t="str">
        <f>IF(OR('TRI-1'!AG35 ="",'TRI-1'!AG35&lt;0,'TRI-1'!AG35  &gt;10),"",IF((ROUND(TRUNC(('TRI-1'!AG35  ),2),0))=10,"A+",IF((ROUND(TRUNC(('TRI-1'!AG35  ),2),0))=9,"A-",IF((ROUND(TRUNC(('TRI-1'!AG35   ),2),0))=8,"B+",IF((ROUND(TRUNC(('TRI-1'!AG35 ),2),0))=7,"B-",IF((ROUND(TRUNC(('TRI-1'!AG35  ),2),0))=6,"C+",IF((ROUND(TRUNC(('TRI-1'!AG35  ),2),0))=5,"C-",IF((ROUND(TRUNC(('TRI-1'!AG35  ),2),0))=4,"D+",IF((ROUND(TRUNC(('TRI-1'!AG35 ),2),0))=3,"D-",IF((ROUND(TRUNC(('TRI-1'!AG35 ),2),0))=2,"E+",IF((ROUND(TRUNC(('TRI-1'!AG35  ),2),0))&lt;=1,"E-","")))))))))))</f>
        <v>B-</v>
      </c>
      <c r="AH35" s="51" t="str">
        <f>IF(OR('TRI-1'!AH35 ="",'TRI-1'!AH35&lt;0,'TRI-1'!AH35  &gt;10),"",IF((ROUND(TRUNC(('TRI-1'!AH35  ),2),0))=10,"A+",IF((ROUND(TRUNC(('TRI-1'!AH35  ),2),0))=9,"A-",IF((ROUND(TRUNC(('TRI-1'!AH35   ),2),0))=8,"B+",IF((ROUND(TRUNC(('TRI-1'!AH35 ),2),0))=7,"B-",IF((ROUND(TRUNC(('TRI-1'!AH35  ),2),0))=6,"C+",IF((ROUND(TRUNC(('TRI-1'!AH35  ),2),0))=5,"C-",IF((ROUND(TRUNC(('TRI-1'!AH35  ),2),0))=4,"D+",IF((ROUND(TRUNC(('TRI-1'!AH35 ),2),0))=3,"D-",IF((ROUND(TRUNC(('TRI-1'!AH35 ),2),0))=2,"E+",IF((ROUND(TRUNC(('TRI-1'!AH35  ),2),0))&lt;=1,"E-","")))))))))))</f>
        <v>B-</v>
      </c>
      <c r="AI35" s="51" t="str">
        <f>IF(OR('TRI-1'!AI35 ="",'TRI-1'!AI35&lt;0,'TRI-1'!AI35  &gt;10),"",IF((ROUND(TRUNC(('TRI-1'!AI35  ),2),0))=10,"A+",IF((ROUND(TRUNC(('TRI-1'!AI35  ),2),0))=9,"A-",IF((ROUND(TRUNC(('TRI-1'!AI35   ),2),0))=8,"B+",IF((ROUND(TRUNC(('TRI-1'!AI35 ),2),0))=7,"B-",IF((ROUND(TRUNC(('TRI-1'!AI35  ),2),0))=6,"C+",IF((ROUND(TRUNC(('TRI-1'!AI35  ),2),0))=5,"C-",IF((ROUND(TRUNC(('TRI-1'!AI35  ),2),0))=4,"D+",IF((ROUND(TRUNC(('TRI-1'!AI35 ),2),0))=3,"D-",IF((ROUND(TRUNC(('TRI-1'!AI35 ),2),0))=2,"E+",IF((ROUND(TRUNC(('TRI-1'!AI35  ),2),0))&lt;=1,"E-","")))))))))))</f>
        <v>B-</v>
      </c>
      <c r="AJ35" s="51" t="str">
        <f>IF(OR('TRI-1'!AJ35 ="",'TRI-1'!AJ35&lt;0,'TRI-1'!AJ35  &gt;10),"",IF((ROUND(TRUNC(('TRI-1'!AJ35  ),2),0))=10,"A+",IF((ROUND(TRUNC(('TRI-1'!AJ35  ),2),0))=9,"A-",IF((ROUND(TRUNC(('TRI-1'!AJ35   ),2),0))=8,"B+",IF((ROUND(TRUNC(('TRI-1'!AJ35 ),2),0))=7,"B-",IF((ROUND(TRUNC(('TRI-1'!AJ35  ),2),0))=6,"C+",IF((ROUND(TRUNC(('TRI-1'!AJ35  ),2),0))=5,"C-",IF((ROUND(TRUNC(('TRI-1'!AJ35  ),2),0))=4,"D+",IF((ROUND(TRUNC(('TRI-1'!AJ35 ),2),0))=3,"D-",IF((ROUND(TRUNC(('TRI-1'!AJ35 ),2),0))=2,"E+",IF((ROUND(TRUNC(('TRI-1'!AJ35  ),2),0))&lt;=1,"E-","")))))))))))</f>
        <v>B-</v>
      </c>
      <c r="AK35" s="51" t="str">
        <f>IF(OR('TRI-1'!AK35 ="",'TRI-1'!AK35&lt;0,'TRI-1'!AK35  &gt;10),"",IF((ROUND(TRUNC(('TRI-1'!AK35  ),2),0))=10,"A+",IF((ROUND(TRUNC(('TRI-1'!AK35  ),2),0))=9,"A-",IF((ROUND(TRUNC(('TRI-1'!AK35   ),2),0))=8,"B+",IF((ROUND(TRUNC(('TRI-1'!AK35 ),2),0))=7,"B-",IF((ROUND(TRUNC(('TRI-1'!AK35  ),2),0))=6,"C+",IF((ROUND(TRUNC(('TRI-1'!AK35  ),2),0))=5,"C-",IF((ROUND(TRUNC(('TRI-1'!AK35  ),2),0))=4,"D+",IF((ROUND(TRUNC(('TRI-1'!AK35 ),2),0))=3,"D-",IF((ROUND(TRUNC(('TRI-1'!AK35 ),2),0))=2,"E+",IF((ROUND(TRUNC(('TRI-1'!AK35  ),2),0))&lt;=1,"E-","")))))))))))</f>
        <v>B-</v>
      </c>
      <c r="AL35" s="51" t="str">
        <f>IF(OR('TRI-1'!AL35 ="",'TRI-1'!AL35&lt;0,'TRI-1'!AL35  &gt;10),"",IF((ROUND(TRUNC(('TRI-1'!AL35  ),2),0))=10,"A+",IF((ROUND(TRUNC(('TRI-1'!AL35  ),2),0))=9,"A-",IF((ROUND(TRUNC(('TRI-1'!AL35   ),2),0))=8,"B+",IF((ROUND(TRUNC(('TRI-1'!AL35 ),2),0))=7,"B-",IF((ROUND(TRUNC(('TRI-1'!AL35  ),2),0))=6,"C+",IF((ROUND(TRUNC(('TRI-1'!AL35  ),2),0))=5,"C-",IF((ROUND(TRUNC(('TRI-1'!AL35  ),2),0))=4,"D+",IF((ROUND(TRUNC(('TRI-1'!AL35 ),2),0))=3,"D-",IF((ROUND(TRUNC(('TRI-1'!AL35 ),2),0))=2,"E+",IF((ROUND(TRUNC(('TRI-1'!AL35  ),2),0))&lt;=1,"E-","")))))))))))</f>
        <v>B-</v>
      </c>
      <c r="AM35" s="51" t="str">
        <f>IF(OR('TRI-1'!AM35 ="",'TRI-1'!AM35&lt;0,'TRI-1'!AM35  &gt;10),"",IF((ROUND(TRUNC(('TRI-1'!AM35  ),2),0))=10,"A+",IF((ROUND(TRUNC(('TRI-1'!AM35  ),2),0))=9,"A-",IF((ROUND(TRUNC(('TRI-1'!AM35   ),2),0))=8,"B+",IF((ROUND(TRUNC(('TRI-1'!AM35 ),2),0))=7,"B-",IF((ROUND(TRUNC(('TRI-1'!AM35  ),2),0))=6,"C+",IF((ROUND(TRUNC(('TRI-1'!AM35  ),2),0))=5,"C-",IF((ROUND(TRUNC(('TRI-1'!AM35  ),2),0))=4,"D+",IF((ROUND(TRUNC(('TRI-1'!AM35 ),2),0))=3,"D-",IF((ROUND(TRUNC(('TRI-1'!AM35 ),2),0))=2,"E+",IF((ROUND(TRUNC(('TRI-1'!AM35  ),2),0))&lt;=1,"E-","")))))))))))</f>
        <v>B-</v>
      </c>
      <c r="AN35" s="51" t="str">
        <f>IF(OR('TRI-1'!AN35 ="",'TRI-1'!AN35&lt;0,'TRI-1'!AN35  &gt;10),"",IF((ROUND(TRUNC(('TRI-1'!AN35  ),2),0))=10,"A+",IF((ROUND(TRUNC(('TRI-1'!AN35  ),2),0))=9,"A-",IF((ROUND(TRUNC(('TRI-1'!AN35   ),2),0))=8,"B+",IF((ROUND(TRUNC(('TRI-1'!AN35 ),2),0))=7,"B-",IF((ROUND(TRUNC(('TRI-1'!AN35  ),2),0))=6,"C+",IF((ROUND(TRUNC(('TRI-1'!AN35  ),2),0))=5,"C-",IF((ROUND(TRUNC(('TRI-1'!AN35  ),2),0))=4,"D+",IF((ROUND(TRUNC(('TRI-1'!AN35 ),2),0))=3,"D-",IF((ROUND(TRUNC(('TRI-1'!AN35 ),2),0))=2,"E+",IF((ROUND(TRUNC(('TRI-1'!AN35  ),2),0))&lt;=1,"E-","")))))))))))</f>
        <v>B-</v>
      </c>
      <c r="AO35" s="51" t="str">
        <f>IF(OR('TRI-1'!AO35 ="",'TRI-1'!AO35&lt;0,'TRI-1'!AO35  &gt;10),"",IF((ROUND(TRUNC(('TRI-1'!AO35  ),2),0))=10,"A+",IF((ROUND(TRUNC(('TRI-1'!AO35  ),2),0))=9,"A-",IF((ROUND(TRUNC(('TRI-1'!AO35   ),2),0))=8,"B+",IF((ROUND(TRUNC(('TRI-1'!AO35 ),2),0))=7,"B-",IF((ROUND(TRUNC(('TRI-1'!AO35  ),2),0))=6,"C+",IF((ROUND(TRUNC(('TRI-1'!AO35  ),2),0))=5,"C-",IF((ROUND(TRUNC(('TRI-1'!AO35  ),2),0))=4,"D+",IF((ROUND(TRUNC(('TRI-1'!AO35 ),2),0))=3,"D-",IF((ROUND(TRUNC(('TRI-1'!AO35 ),2),0))=2,"E+",IF((ROUND(TRUNC(('TRI-1'!AO35  ),2),0))&lt;=1,"E-","")))))))))))</f>
        <v>B-</v>
      </c>
      <c r="AP35" s="51" t="str">
        <f>IF(OR('TRI-1'!AP35 ="",'TRI-1'!AP35&lt;0,'TRI-1'!AP35  &gt;10),"",IF((ROUND(TRUNC(('TRI-1'!AP35  ),2),0))=10,"A+",IF((ROUND(TRUNC(('TRI-1'!AP35  ),2),0))=9,"A-",IF((ROUND(TRUNC(('TRI-1'!AP35   ),2),0))=8,"B+",IF((ROUND(TRUNC(('TRI-1'!AP35 ),2),0))=7,"B-",IF((ROUND(TRUNC(('TRI-1'!AP35  ),2),0))=6,"C+",IF((ROUND(TRUNC(('TRI-1'!AP35  ),2),0))=5,"C-",IF((ROUND(TRUNC(('TRI-1'!AP35  ),2),0))=4,"D+",IF((ROUND(TRUNC(('TRI-1'!AP35 ),2),0))=3,"D-",IF((ROUND(TRUNC(('TRI-1'!AP35 ),2),0))=2,"E+",IF((ROUND(TRUNC(('TRI-1'!AP35  ),2),0))&lt;=1,"E-","")))))))))))</f>
        <v>B-</v>
      </c>
      <c r="AQ35" s="51" t="str">
        <f>IF(OR('TRI-1'!AQ35 ="",'TRI-1'!AQ35&lt;0,'TRI-1'!AQ35  &gt;10),"",IF((ROUND(TRUNC(('TRI-1'!AQ35  ),2),0))=10,"A+",IF((ROUND(TRUNC(('TRI-1'!AQ35  ),2),0))=9,"A-",IF((ROUND(TRUNC(('TRI-1'!AQ35   ),2),0))=8,"B+",IF((ROUND(TRUNC(('TRI-1'!AQ35 ),2),0))=7,"B-",IF((ROUND(TRUNC(('TRI-1'!AQ35  ),2),0))=6,"C+",IF((ROUND(TRUNC(('TRI-1'!AQ35  ),2),0))=5,"C-",IF((ROUND(TRUNC(('TRI-1'!AQ35  ),2),0))=4,"D+",IF((ROUND(TRUNC(('TRI-1'!AQ35 ),2),0))=3,"D-",IF((ROUND(TRUNC(('TRI-1'!AQ35 ),2),0))=2,"E+",IF((ROUND(TRUNC(('TRI-1'!AQ35  ),2),0))&lt;=1,"E-","")))))))))))</f>
        <v>B-</v>
      </c>
      <c r="AR35" s="51" t="str">
        <f>IF(OR('TRI-1'!AR35 ="",'TRI-1'!AR35&lt;0,'TRI-1'!AR35  &gt;10),"",IF((ROUND(TRUNC(('TRI-1'!AR35  ),2),0))=10,"A+",IF((ROUND(TRUNC(('TRI-1'!AR35  ),2),0))=9,"A-",IF((ROUND(TRUNC(('TRI-1'!AR35   ),2),0))=8,"B+",IF((ROUND(TRUNC(('TRI-1'!AR35 ),2),0))=7,"B-",IF((ROUND(TRUNC(('TRI-1'!AR35  ),2),0))=6,"C+",IF((ROUND(TRUNC(('TRI-1'!AR35  ),2),0))=5,"C-",IF((ROUND(TRUNC(('TRI-1'!AR35  ),2),0))=4,"D+",IF((ROUND(TRUNC(('TRI-1'!AR35 ),2),0))=3,"D-",IF((ROUND(TRUNC(('TRI-1'!AR35 ),2),0))=2,"E+",IF((ROUND(TRUNC(('TRI-1'!AR35  ),2),0))&lt;=1,"E-","")))))))))))</f>
        <v>B-</v>
      </c>
      <c r="AS35" s="51" t="str">
        <f>IF(OR('TRI-1'!AS35 ="",'TRI-1'!AS35&lt;0,'TRI-1'!AS35  &gt;10),"",IF((ROUND(TRUNC(('TRI-1'!AS35  ),2),0))=10,"A+",IF((ROUND(TRUNC(('TRI-1'!AS35  ),2),0))=9,"A-",IF((ROUND(TRUNC(('TRI-1'!AS35   ),2),0))=8,"B+",IF((ROUND(TRUNC(('TRI-1'!AS35 ),2),0))=7,"B-",IF((ROUND(TRUNC(('TRI-1'!AS35  ),2),0))=6,"C+",IF((ROUND(TRUNC(('TRI-1'!AS35  ),2),0))=5,"C-",IF((ROUND(TRUNC(('TRI-1'!AS35  ),2),0))=4,"D+",IF((ROUND(TRUNC(('TRI-1'!AS35 ),2),0))=3,"D-",IF((ROUND(TRUNC(('TRI-1'!AS35 ),2),0))=2,"E+",IF((ROUND(TRUNC(('TRI-1'!AS35  ),2),0))&lt;=1,"E-","")))))))))))</f>
        <v>B-</v>
      </c>
      <c r="AT35" s="51" t="str">
        <f>IF(OR('TRI-1'!AT35 ="",'TRI-1'!AT35&lt;0,'TRI-1'!AT35  &gt;10),"",IF((ROUND(TRUNC(('TRI-1'!AT35  ),2),0))=10,"A+",IF((ROUND(TRUNC(('TRI-1'!AT35  ),2),0))=9,"A-",IF((ROUND(TRUNC(('TRI-1'!AT35   ),2),0))=8,"B+",IF((ROUND(TRUNC(('TRI-1'!AT35 ),2),0))=7,"B-",IF((ROUND(TRUNC(('TRI-1'!AT35  ),2),0))=6,"C+",IF((ROUND(TRUNC(('TRI-1'!AT35  ),2),0))=5,"C-",IF((ROUND(TRUNC(('TRI-1'!AT35  ),2),0))=4,"D+",IF((ROUND(TRUNC(('TRI-1'!AT35 ),2),0))=3,"D-",IF((ROUND(TRUNC(('TRI-1'!AT35 ),2),0))=2,"E+",IF((ROUND(TRUNC(('TRI-1'!AT35  ),2),0))&lt;=1,"E-","")))))))))))</f>
        <v>B-</v>
      </c>
      <c r="AU35" s="51" t="str">
        <f>IF(OR('TRI-1'!AU35 ="",'TRI-1'!AU35&lt;0,'TRI-1'!AU35  &gt;10),"",IF((ROUND(TRUNC(('TRI-1'!AU35  ),2),0))=10,"A+",IF((ROUND(TRUNC(('TRI-1'!AU35  ),2),0))=9,"A-",IF((ROUND(TRUNC(('TRI-1'!AU35   ),2),0))=8,"B+",IF((ROUND(TRUNC(('TRI-1'!AU35 ),2),0))=7,"B-",IF((ROUND(TRUNC(('TRI-1'!AU35  ),2),0))=6,"C+",IF((ROUND(TRUNC(('TRI-1'!AU35  ),2),0))=5,"C-",IF((ROUND(TRUNC(('TRI-1'!AU35  ),2),0))=4,"D+",IF((ROUND(TRUNC(('TRI-1'!AU35 ),2),0))=3,"D-",IF((ROUND(TRUNC(('TRI-1'!AU35 ),2),0))=2,"E+",IF((ROUND(TRUNC(('TRI-1'!AU35  ),2),0))&lt;=1,"E-","")))))))))))</f>
        <v>B-</v>
      </c>
      <c r="AV35" s="51" t="str">
        <f>IF(OR('TRI-1'!AV35 ="",'TRI-1'!AV35&lt;0,'TRI-1'!AV35  &gt;10),"",IF((ROUND(TRUNC(('TRI-1'!AV35  ),2),0))=10,"A+",IF((ROUND(TRUNC(('TRI-1'!AV35  ),2),0))=9,"A-",IF((ROUND(TRUNC(('TRI-1'!AV35   ),2),0))=8,"B+",IF((ROUND(TRUNC(('TRI-1'!AV35 ),2),0))=7,"B-",IF((ROUND(TRUNC(('TRI-1'!AV35  ),2),0))=6,"C+",IF((ROUND(TRUNC(('TRI-1'!AV35  ),2),0))=5,"C-",IF((ROUND(TRUNC(('TRI-1'!AV35  ),2),0))=4,"D+",IF((ROUND(TRUNC(('TRI-1'!AV35 ),2),0))=3,"D-",IF((ROUND(TRUNC(('TRI-1'!AV35 ),2),0))=2,"E+",IF((ROUND(TRUNC(('TRI-1'!AV35  ),2),0))&lt;=1,"E-","")))))))))))</f>
        <v>B-</v>
      </c>
      <c r="AW35" s="51" t="str">
        <f>IF(OR('TRI-1'!AW35 ="",'TRI-1'!AW35&lt;0,'TRI-1'!AW35  &gt;10),"",IF((ROUND(TRUNC(('TRI-1'!AW35  ),2),0))=10,"A+",IF((ROUND(TRUNC(('TRI-1'!AW35  ),2),0))=9,"A-",IF((ROUND(TRUNC(('TRI-1'!AW35   ),2),0))=8,"B+",IF((ROUND(TRUNC(('TRI-1'!AW35 ),2),0))=7,"B-",IF((ROUND(TRUNC(('TRI-1'!AW35  ),2),0))=6,"C+",IF((ROUND(TRUNC(('TRI-1'!AW35  ),2),0))=5,"C-",IF((ROUND(TRUNC(('TRI-1'!AW35  ),2),0))=4,"D+",IF((ROUND(TRUNC(('TRI-1'!AW35 ),2),0))=3,"D-",IF((ROUND(TRUNC(('TRI-1'!AW35 ),2),0))=2,"E+",IF((ROUND(TRUNC(('TRI-1'!AW35  ),2),0))&lt;=1,"E-","")))))))))))</f>
        <v>B-</v>
      </c>
      <c r="AX35" s="51" t="str">
        <f>IF(OR('TRI-1'!AX35 ="",'TRI-1'!AX35&lt;0,'TRI-1'!AX35  &gt;10),"",IF((ROUND(TRUNC(('TRI-1'!AX35  ),2),0))=10,"A+",IF((ROUND(TRUNC(('TRI-1'!AX35  ),2),0))=9,"A-",IF((ROUND(TRUNC(('TRI-1'!AX35   ),2),0))=8,"B+",IF((ROUND(TRUNC(('TRI-1'!AX35 ),2),0))=7,"B-",IF((ROUND(TRUNC(('TRI-1'!AX35  ),2),0))=6,"C+",IF((ROUND(TRUNC(('TRI-1'!AX35  ),2),0))=5,"C-",IF((ROUND(TRUNC(('TRI-1'!AX35  ),2),0))=4,"D+",IF((ROUND(TRUNC(('TRI-1'!AX35 ),2),0))=3,"D-",IF((ROUND(TRUNC(('TRI-1'!AX35 ),2),0))=2,"E+",IF((ROUND(TRUNC(('TRI-1'!AX35  ),2),0))&lt;=1,"E-","")))))))))))</f>
        <v>B-</v>
      </c>
      <c r="AY35" s="51" t="str">
        <f>IF(OR('TRI-1'!AY35 ="",'TRI-1'!AY35&lt;0,'TRI-1'!AY35  &gt;10),"",IF((ROUND(TRUNC(('TRI-1'!AY35  ),2),0))=10,"A+",IF((ROUND(TRUNC(('TRI-1'!AY35  ),2),0))=9,"A-",IF((ROUND(TRUNC(('TRI-1'!AY35   ),2),0))=8,"B+",IF((ROUND(TRUNC(('TRI-1'!AY35 ),2),0))=7,"B-",IF((ROUND(TRUNC(('TRI-1'!AY35  ),2),0))=6,"C+",IF((ROUND(TRUNC(('TRI-1'!AY35  ),2),0))=5,"C-",IF((ROUND(TRUNC(('TRI-1'!AY35  ),2),0))=4,"D+",IF((ROUND(TRUNC(('TRI-1'!AY35 ),2),0))=3,"D-",IF((ROUND(TRUNC(('TRI-1'!AY35 ),2),0))=2,"E+",IF((ROUND(TRUNC(('TRI-1'!AY35  ),2),0))&lt;=1,"E-","")))))))))))</f>
        <v>B-</v>
      </c>
      <c r="AZ35" s="51" t="str">
        <f>IF(OR('TRI-1'!AZ35 ="",'TRI-1'!AZ35&lt;0,'TRI-1'!AZ35  &gt;10),"",IF((ROUND(TRUNC(('TRI-1'!AZ35  ),2),0))=10,"A+",IF((ROUND(TRUNC(('TRI-1'!AZ35  ),2),0))=9,"A-",IF((ROUND(TRUNC(('TRI-1'!AZ35   ),2),0))=8,"B+",IF((ROUND(TRUNC(('TRI-1'!AZ35 ),2),0))=7,"B-",IF((ROUND(TRUNC(('TRI-1'!AZ35  ),2),0))=6,"C+",IF((ROUND(TRUNC(('TRI-1'!AZ35  ),2),0))=5,"C-",IF((ROUND(TRUNC(('TRI-1'!AZ35  ),2),0))=4,"D+",IF((ROUND(TRUNC(('TRI-1'!AZ35 ),2),0))=3,"D-",IF((ROUND(TRUNC(('TRI-1'!AZ35 ),2),0))=2,"E+",IF((ROUND(TRUNC(('TRI-1'!AZ35  ),2),0))&lt;=1,"E-","")))))))))))</f>
        <v>B-</v>
      </c>
      <c r="BA35" s="51" t="str">
        <f>IF(OR('TRI-1'!BA35 ="",'TRI-1'!BA35&lt;0,'TRI-1'!BA35  &gt;10),"",IF((ROUND(TRUNC(('TRI-1'!BA35  ),2),0))=10,"A+",IF((ROUND(TRUNC(('TRI-1'!BA35  ),2),0))=9,"A-",IF((ROUND(TRUNC(('TRI-1'!BA35   ),2),0))=8,"B+",IF((ROUND(TRUNC(('TRI-1'!BA35 ),2),0))=7,"B-",IF((ROUND(TRUNC(('TRI-1'!BA35  ),2),0))=6,"C+",IF((ROUND(TRUNC(('TRI-1'!BA35  ),2),0))=5,"C-",IF((ROUND(TRUNC(('TRI-1'!BA35  ),2),0))=4,"D+",IF((ROUND(TRUNC(('TRI-1'!BA35 ),2),0))=3,"D-",IF((ROUND(TRUNC(('TRI-1'!BA35 ),2),0))=2,"E+",IF((ROUND(TRUNC(('TRI-1'!BA35  ),2),0))&lt;=1,"E-","")))))))))))</f>
        <v>B-</v>
      </c>
      <c r="BB35" s="51" t="str">
        <f>IF(OR('TRI-1'!BB35 ="",'TRI-1'!BB35&lt;0,'TRI-1'!BB35  &gt;10),"",IF((ROUND(TRUNC(('TRI-1'!BB35  ),2),0))=10,"A+",IF((ROUND(TRUNC(('TRI-1'!BB35  ),2),0))=9,"A-",IF((ROUND(TRUNC(('TRI-1'!BB35   ),2),0))=8,"B+",IF((ROUND(TRUNC(('TRI-1'!BB35 ),2),0))=7,"B-",IF((ROUND(TRUNC(('TRI-1'!BB35  ),2),0))=6,"C+",IF((ROUND(TRUNC(('TRI-1'!BB35  ),2),0))=5,"C-",IF((ROUND(TRUNC(('TRI-1'!BB35  ),2),0))=4,"D+",IF((ROUND(TRUNC(('TRI-1'!BB35 ),2),0))=3,"D-",IF((ROUND(TRUNC(('TRI-1'!BB35 ),2),0))=2,"E+",IF((ROUND(TRUNC(('TRI-1'!BB35  ),2),0))&lt;=1,"E-","")))))))))))</f>
        <v>B-</v>
      </c>
      <c r="BC35" s="51" t="str">
        <f>IF(OR('TRI-1'!BC35 ="",'TRI-1'!BC35&lt;0,'TRI-1'!BC35  &gt;10),"",IF((ROUND(TRUNC(('TRI-1'!BC35  ),2),0))=10,"A+",IF((ROUND(TRUNC(('TRI-1'!BC35  ),2),0))=9,"A-",IF((ROUND(TRUNC(('TRI-1'!BC35   ),2),0))=8,"B+",IF((ROUND(TRUNC(('TRI-1'!BC35 ),2),0))=7,"B-",IF((ROUND(TRUNC(('TRI-1'!BC35  ),2),0))=6,"C+",IF((ROUND(TRUNC(('TRI-1'!BC35  ),2),0))=5,"C-",IF((ROUND(TRUNC(('TRI-1'!BC35  ),2),0))=4,"D+",IF((ROUND(TRUNC(('TRI-1'!BC35 ),2),0))=3,"D-",IF((ROUND(TRUNC(('TRI-1'!BC35 ),2),0))=2,"E+",IF((ROUND(TRUNC(('TRI-1'!BC35  ),2),0))&lt;=1,"E-","")))))))))))</f>
        <v>B-</v>
      </c>
      <c r="BD35" s="51" t="str">
        <f>IF(OR('TRI-1'!BD35 ="",'TRI-1'!BD35&lt;0,'TRI-1'!BD35  &gt;10),"",IF((ROUND(TRUNC(('TRI-1'!BD35  ),2),0))=10,"A+",IF((ROUND(TRUNC(('TRI-1'!BD35  ),2),0))=9,"A-",IF((ROUND(TRUNC(('TRI-1'!BD35   ),2),0))=8,"B+",IF((ROUND(TRUNC(('TRI-1'!BD35 ),2),0))=7,"B-",IF((ROUND(TRUNC(('TRI-1'!BD35  ),2),0))=6,"C+",IF((ROUND(TRUNC(('TRI-1'!BD35  ),2),0))=5,"C-",IF((ROUND(TRUNC(('TRI-1'!BD35  ),2),0))=4,"D+",IF((ROUND(TRUNC(('TRI-1'!BD35 ),2),0))=3,"D-",IF((ROUND(TRUNC(('TRI-1'!BD35 ),2),0))=2,"E+",IF((ROUND(TRUNC(('TRI-1'!BD35  ),2),0))&lt;=1,"E-","")))))))))))</f>
        <v>B-</v>
      </c>
      <c r="BE35" s="51" t="str">
        <f>IF(OR('TRI-1'!BE35 ="",'TRI-1'!BE35&lt;0,'TRI-1'!BE35  &gt;10),"",IF((ROUND(TRUNC(('TRI-1'!BE35  ),2),0))=10,"A+",IF((ROUND(TRUNC(('TRI-1'!BE35  ),2),0))=9,"A-",IF((ROUND(TRUNC(('TRI-1'!BE35   ),2),0))=8,"B+",IF((ROUND(TRUNC(('TRI-1'!BE35 ),2),0))=7,"B-",IF((ROUND(TRUNC(('TRI-1'!BE35  ),2),0))=6,"C+",IF((ROUND(TRUNC(('TRI-1'!BE35  ),2),0))=5,"C-",IF((ROUND(TRUNC(('TRI-1'!BE35  ),2),0))=4,"D+",IF((ROUND(TRUNC(('TRI-1'!BE35 ),2),0))=3,"D-",IF((ROUND(TRUNC(('TRI-1'!BE35 ),2),0))=2,"E+",IF((ROUND(TRUNC(('TRI-1'!BE35  ),2),0))&lt;=1,"E-","")))))))))))</f>
        <v>B-</v>
      </c>
      <c r="BF35" s="51" t="str">
        <f>IF(OR('TRI-1'!BF35 ="",'TRI-1'!BF35&lt;0,'TRI-1'!BF35  &gt;10),"",IF((ROUND(TRUNC(('TRI-1'!BF35  ),2),0))=10,"A+",IF((ROUND(TRUNC(('TRI-1'!BF35  ),2),0))=9,"A-",IF((ROUND(TRUNC(('TRI-1'!BF35   ),2),0))=8,"B+",IF((ROUND(TRUNC(('TRI-1'!BF35 ),2),0))=7,"B-",IF((ROUND(TRUNC(('TRI-1'!BF35  ),2),0))=6,"C+",IF((ROUND(TRUNC(('TRI-1'!BF35  ),2),0))=5,"C-",IF((ROUND(TRUNC(('TRI-1'!BF35  ),2),0))=4,"D+",IF((ROUND(TRUNC(('TRI-1'!BF35 ),2),0))=3,"D-",IF((ROUND(TRUNC(('TRI-1'!BF35 ),2),0))=2,"E+",IF((ROUND(TRUNC(('TRI-1'!BF35  ),2),0))&lt;=1,"E-","")))))))))))</f>
        <v>B-</v>
      </c>
      <c r="BG35" s="51" t="str">
        <f>IF(OR('TRI-1'!BG35 ="",'TRI-1'!BG35&lt;0,'TRI-1'!BG35  &gt;10),"",IF((ROUND(TRUNC(('TRI-1'!BG35  ),2),0))=10,"A+",IF((ROUND(TRUNC(('TRI-1'!BG35  ),2),0))=9,"A-",IF((ROUND(TRUNC(('TRI-1'!BG35   ),2),0))=8,"B+",IF((ROUND(TRUNC(('TRI-1'!BG35 ),2),0))=7,"B-",IF((ROUND(TRUNC(('TRI-1'!BG35  ),2),0))=6,"C+",IF((ROUND(TRUNC(('TRI-1'!BG35  ),2),0))=5,"C-",IF((ROUND(TRUNC(('TRI-1'!BG35  ),2),0))=4,"D+",IF((ROUND(TRUNC(('TRI-1'!BG35 ),2),0))=3,"D-",IF((ROUND(TRUNC(('TRI-1'!BG35 ),2),0))=2,"E+",IF((ROUND(TRUNC(('TRI-1'!BG35  ),2),0))&lt;=1,"E-","")))))))))))</f>
        <v>B-</v>
      </c>
      <c r="BH35" s="51" t="str">
        <f>IF(OR('TRI-1'!BH35 ="",'TRI-1'!BH35&lt;0,'TRI-1'!BH35  &gt;10),"",IF((ROUND(TRUNC(('TRI-1'!BH35  ),2),0))=10,"A+",IF((ROUND(TRUNC(('TRI-1'!BH35  ),2),0))=9,"A-",IF((ROUND(TRUNC(('TRI-1'!BH35   ),2),0))=8,"B+",IF((ROUND(TRUNC(('TRI-1'!BH35 ),2),0))=7,"B-",IF((ROUND(TRUNC(('TRI-1'!BH35  ),2),0))=6,"C+",IF((ROUND(TRUNC(('TRI-1'!BH35  ),2),0))=5,"C-",IF((ROUND(TRUNC(('TRI-1'!BH35  ),2),0))=4,"D+",IF((ROUND(TRUNC(('TRI-1'!BH35 ),2),0))=3,"D-",IF((ROUND(TRUNC(('TRI-1'!BH35 ),2),0))=2,"E+",IF((ROUND(TRUNC(('TRI-1'!BH35  ),2),0))&lt;=1,"E-","")))))))))))</f>
        <v>B-</v>
      </c>
      <c r="BI35" s="51" t="str">
        <f>IF(OR('TRI-1'!BI35 ="",'TRI-1'!BI35&lt;0,'TRI-1'!BI35  &gt;10),"",IF((ROUND(TRUNC(('TRI-1'!BI35  ),2),0))=10,"A+",IF((ROUND(TRUNC(('TRI-1'!BI35  ),2),0))=9,"A-",IF((ROUND(TRUNC(('TRI-1'!BI35   ),2),0))=8,"B+",IF((ROUND(TRUNC(('TRI-1'!BI35 ),2),0))=7,"B-",IF((ROUND(TRUNC(('TRI-1'!BI35  ),2),0))=6,"C+",IF((ROUND(TRUNC(('TRI-1'!BI35  ),2),0))=5,"C-",IF((ROUND(TRUNC(('TRI-1'!BI35  ),2),0))=4,"D+",IF((ROUND(TRUNC(('TRI-1'!BI35 ),2),0))=3,"D-",IF((ROUND(TRUNC(('TRI-1'!BI35 ),2),0))=2,"E+",IF((ROUND(TRUNC(('TRI-1'!BI35  ),2),0))&lt;=1,"E-","")))))))))))</f>
        <v>B-</v>
      </c>
      <c r="BJ35" s="51" t="str">
        <f>IF(OR('TRI-1'!BJ35 ="",'TRI-1'!BJ35&lt;0,'TRI-1'!BJ35  &gt;10),"",IF((ROUND(TRUNC(('TRI-1'!BJ35  ),2),0))=10,"A+",IF((ROUND(TRUNC(('TRI-1'!BJ35  ),2),0))=9,"A-",IF((ROUND(TRUNC(('TRI-1'!BJ35   ),2),0))=8,"B+",IF((ROUND(TRUNC(('TRI-1'!BJ35 ),2),0))=7,"B-",IF((ROUND(TRUNC(('TRI-1'!BJ35  ),2),0))=6,"C+",IF((ROUND(TRUNC(('TRI-1'!BJ35  ),2),0))=5,"C-",IF((ROUND(TRUNC(('TRI-1'!BJ35  ),2),0))=4,"D+",IF((ROUND(TRUNC(('TRI-1'!BJ35 ),2),0))=3,"D-",IF((ROUND(TRUNC(('TRI-1'!BJ35 ),2),0))=2,"E+",IF((ROUND(TRUNC(('TRI-1'!BJ35  ),2),0))&lt;=1,"E-","")))))))))))</f>
        <v>B-</v>
      </c>
      <c r="BK35" s="51" t="str">
        <f>IF(OR('TRI-1'!BK35 ="",'TRI-1'!BK35&lt;0,'TRI-1'!BK35  &gt;10),"",IF((ROUND(TRUNC(('TRI-1'!BK35  ),2),0))=10,"A+",IF((ROUND(TRUNC(('TRI-1'!BK35  ),2),0))=9,"A-",IF((ROUND(TRUNC(('TRI-1'!BK35   ),2),0))=8,"B+",IF((ROUND(TRUNC(('TRI-1'!BK35 ),2),0))=7,"B-",IF((ROUND(TRUNC(('TRI-1'!BK35  ),2),0))=6,"C+",IF((ROUND(TRUNC(('TRI-1'!BK35  ),2),0))=5,"C-",IF((ROUND(TRUNC(('TRI-1'!BK35  ),2),0))=4,"D+",IF((ROUND(TRUNC(('TRI-1'!BK35 ),2),0))=3,"D-",IF((ROUND(TRUNC(('TRI-1'!BK35 ),2),0))=2,"E+",IF((ROUND(TRUNC(('TRI-1'!BK35  ),2),0))&lt;=1,"E-","")))))))))))</f>
        <v>B+</v>
      </c>
      <c r="BL35" s="51" t="str">
        <f>IF(OR('TRI-1'!BL35 ="",'TRI-1'!BL35&lt;0,'TRI-1'!BL35  &gt;10),"",IF((ROUND(TRUNC(('TRI-1'!BL35  ),2),0))=10,"A+",IF((ROUND(TRUNC(('TRI-1'!BL35  ),2),0))=9,"A-",IF((ROUND(TRUNC(('TRI-1'!BL35   ),2),0))=8,"B+",IF((ROUND(TRUNC(('TRI-1'!BL35 ),2),0))=7,"B-",IF((ROUND(TRUNC(('TRI-1'!BL35  ),2),0))=6,"C+",IF((ROUND(TRUNC(('TRI-1'!BL35  ),2),0))=5,"C-",IF((ROUND(TRUNC(('TRI-1'!BL35  ),2),0))=4,"D+",IF((ROUND(TRUNC(('TRI-1'!BL35 ),2),0))=3,"D-",IF((ROUND(TRUNC(('TRI-1'!BL35 ),2),0))=2,"E+",IF((ROUND(TRUNC(('TRI-1'!BL35  ),2),0))&lt;=1,"E-","")))))))))))</f>
        <v>B+</v>
      </c>
      <c r="BM35" s="51" t="str">
        <f>IF(OR('TRI-1'!BM35 ="",'TRI-1'!BM35&lt;0,'TRI-1'!BM35  &gt;10),"",IF((ROUND(TRUNC(('TRI-1'!BM35  ),2),0))=10,"A+",IF((ROUND(TRUNC(('TRI-1'!BM35  ),2),0))=9,"A-",IF((ROUND(TRUNC(('TRI-1'!BM35   ),2),0))=8,"B+",IF((ROUND(TRUNC(('TRI-1'!BM35 ),2),0))=7,"B-",IF((ROUND(TRUNC(('TRI-1'!BM35  ),2),0))=6,"C+",IF((ROUND(TRUNC(('TRI-1'!BM35  ),2),0))=5,"C-",IF((ROUND(TRUNC(('TRI-1'!BM35  ),2),0))=4,"D+",IF((ROUND(TRUNC(('TRI-1'!BM35 ),2),0))=3,"D-",IF((ROUND(TRUNC(('TRI-1'!BM35 ),2),0))=2,"E+",IF((ROUND(TRUNC(('TRI-1'!BM35  ),2),0))&lt;=1,"E-","")))))))))))</f>
        <v>B+</v>
      </c>
      <c r="BN35" s="51" t="str">
        <f>IF(OR('TRI-1'!BN35 ="",'TRI-1'!BN35&lt;0,'TRI-1'!BN35  &gt;10),"",IF((ROUND(TRUNC(('TRI-1'!BN35  ),2),0))=10,"A+",IF((ROUND(TRUNC(('TRI-1'!BN35  ),2),0))=9,"A-",IF((ROUND(TRUNC(('TRI-1'!BN35   ),2),0))=8,"B+",IF((ROUND(TRUNC(('TRI-1'!BN35 ),2),0))=7,"B-",IF((ROUND(TRUNC(('TRI-1'!BN35  ),2),0))=6,"C+",IF((ROUND(TRUNC(('TRI-1'!BN35  ),2),0))=5,"C-",IF((ROUND(TRUNC(('TRI-1'!BN35  ),2),0))=4,"D+",IF((ROUND(TRUNC(('TRI-1'!BN35 ),2),0))=3,"D-",IF((ROUND(TRUNC(('TRI-1'!BN35 ),2),0))=2,"E+",IF((ROUND(TRUNC(('TRI-1'!BN35  ),2),0))&lt;=1,"E-","")))))))))))</f>
        <v>B+</v>
      </c>
      <c r="BO35" s="51" t="str">
        <f>IF(OR('TRI-1'!BO35 ="",'TRI-1'!BO35&lt;0,'TRI-1'!BO35  &gt;10),"",IF((ROUND(TRUNC(('TRI-1'!BO35  ),2),0))=10,"A+",IF((ROUND(TRUNC(('TRI-1'!BO35  ),2),0))=9,"A-",IF((ROUND(TRUNC(('TRI-1'!BO35   ),2),0))=8,"B+",IF((ROUND(TRUNC(('TRI-1'!BO35 ),2),0))=7,"B-",IF((ROUND(TRUNC(('TRI-1'!BO35  ),2),0))=6,"C+",IF((ROUND(TRUNC(('TRI-1'!BO35  ),2),0))=5,"C-",IF((ROUND(TRUNC(('TRI-1'!BO35  ),2),0))=4,"D+",IF((ROUND(TRUNC(('TRI-1'!BO35 ),2),0))=3,"D-",IF((ROUND(TRUNC(('TRI-1'!BO35 ),2),0))=2,"E+",IF((ROUND(TRUNC(('TRI-1'!BO35  ),2),0))&lt;=1,"E-","")))))))))))</f>
        <v>B+</v>
      </c>
      <c r="BP35" s="51" t="str">
        <f>IF(OR('TRI-1'!BP35 ="",'TRI-1'!BP35&lt;0,'TRI-1'!BP35  &gt;10),"",IF((ROUND(TRUNC(('TRI-1'!BP35  ),2),0))=10,"A+",IF((ROUND(TRUNC(('TRI-1'!BP35  ),2),0))=9,"A-",IF((ROUND(TRUNC(('TRI-1'!BP35   ),2),0))=8,"B+",IF((ROUND(TRUNC(('TRI-1'!BP35 ),2),0))=7,"B-",IF((ROUND(TRUNC(('TRI-1'!BP35  ),2),0))=6,"C+",IF((ROUND(TRUNC(('TRI-1'!BP35  ),2),0))=5,"C-",IF((ROUND(TRUNC(('TRI-1'!BP35  ),2),0))=4,"D+",IF((ROUND(TRUNC(('TRI-1'!BP35 ),2),0))=3,"D-",IF((ROUND(TRUNC(('TRI-1'!BP35 ),2),0))=2,"E+",IF((ROUND(TRUNC(('TRI-1'!BP35  ),2),0))&lt;=1,"E-","")))))))))))</f>
        <v>B+</v>
      </c>
      <c r="BQ35" s="51" t="str">
        <f>IF(OR('TRI-1'!BQ35 ="",'TRI-1'!BQ35&lt;0,'TRI-1'!BQ35  &gt;10),"",IF((ROUND(TRUNC(('TRI-1'!BQ35  ),2),0))=10,"A+",IF((ROUND(TRUNC(('TRI-1'!BQ35  ),2),0))=9,"A-",IF((ROUND(TRUNC(('TRI-1'!BQ35   ),2),0))=8,"B+",IF((ROUND(TRUNC(('TRI-1'!BQ35 ),2),0))=7,"B-",IF((ROUND(TRUNC(('TRI-1'!BQ35  ),2),0))=6,"C+",IF((ROUND(TRUNC(('TRI-1'!BQ35  ),2),0))=5,"C-",IF((ROUND(TRUNC(('TRI-1'!BQ35  ),2),0))=4,"D+",IF((ROUND(TRUNC(('TRI-1'!BQ35 ),2),0))=3,"D-",IF((ROUND(TRUNC(('TRI-1'!BQ35 ),2),0))=2,"E+",IF((ROUND(TRUNC(('TRI-1'!BQ35  ),2),0))&lt;=1,"E-","")))))))))))</f>
        <v>B+</v>
      </c>
      <c r="BR35" s="51" t="str">
        <f>IF(OR('TRI-1'!BR35 ="",'TRI-1'!BR35&lt;0,'TRI-1'!BR35  &gt;10),"",IF((ROUND(TRUNC(('TRI-1'!BR35  ),2),0))=10,"A+",IF((ROUND(TRUNC(('TRI-1'!BR35  ),2),0))=9,"A-",IF((ROUND(TRUNC(('TRI-1'!BR35   ),2),0))=8,"B+",IF((ROUND(TRUNC(('TRI-1'!BR35 ),2),0))=7,"B-",IF((ROUND(TRUNC(('TRI-1'!BR35  ),2),0))=6,"C+",IF((ROUND(TRUNC(('TRI-1'!BR35  ),2),0))=5,"C-",IF((ROUND(TRUNC(('TRI-1'!BR35  ),2),0))=4,"D+",IF((ROUND(TRUNC(('TRI-1'!BR35 ),2),0))=3,"D-",IF((ROUND(TRUNC(('TRI-1'!BR35 ),2),0))=2,"E+",IF((ROUND(TRUNC(('TRI-1'!BR35  ),2),0))&lt;=1,"E-","")))))))))))</f>
        <v>B+</v>
      </c>
      <c r="BS35" s="51" t="str">
        <f>IF(OR('TRI-1'!BS35 ="",'TRI-1'!BS35&lt;0,'TRI-1'!BS35  &gt;10),"",IF((ROUND(TRUNC(('TRI-1'!BS35  ),2),0))=10,"A+",IF((ROUND(TRUNC(('TRI-1'!BS35  ),2),0))=9,"A-",IF((ROUND(TRUNC(('TRI-1'!BS35   ),2),0))=8,"B+",IF((ROUND(TRUNC(('TRI-1'!BS35 ),2),0))=7,"B-",IF((ROUND(TRUNC(('TRI-1'!BS35  ),2),0))=6,"C+",IF((ROUND(TRUNC(('TRI-1'!BS35  ),2),0))=5,"C-",IF((ROUND(TRUNC(('TRI-1'!BS35  ),2),0))=4,"D+",IF((ROUND(TRUNC(('TRI-1'!BS35 ),2),0))=3,"D-",IF((ROUND(TRUNC(('TRI-1'!BS35 ),2),0))=2,"E+",IF((ROUND(TRUNC(('TRI-1'!BS35  ),2),0))&lt;=1,"E-","")))))))))))</f>
        <v>B+</v>
      </c>
      <c r="BT35" s="51" t="str">
        <f>IF(OR('TRI-1'!BT35 ="",'TRI-1'!BT35&lt;0,'TRI-1'!BT35  &gt;10),"",IF((ROUND(TRUNC(('TRI-1'!BT35  ),2),0))=10,"A+",IF((ROUND(TRUNC(('TRI-1'!BT35  ),2),0))=9,"A-",IF((ROUND(TRUNC(('TRI-1'!BT35   ),2),0))=8,"B+",IF((ROUND(TRUNC(('TRI-1'!BT35 ),2),0))=7,"B-",IF((ROUND(TRUNC(('TRI-1'!BT35  ),2),0))=6,"C+",IF((ROUND(TRUNC(('TRI-1'!BT35  ),2),0))=5,"C-",IF((ROUND(TRUNC(('TRI-1'!BT35  ),2),0))=4,"D+",IF((ROUND(TRUNC(('TRI-1'!BT35 ),2),0))=3,"D-",IF((ROUND(TRUNC(('TRI-1'!BT35 ),2),0))=2,"E+",IF((ROUND(TRUNC(('TRI-1'!BT35  ),2),0))&lt;=1,"E-","")))))))))))</f>
        <v>B+</v>
      </c>
      <c r="BU35" s="51" t="str">
        <f>IF(OR('TRI-1'!BU35 ="",'TRI-1'!BU35&lt;0,'TRI-1'!BU35  &gt;10),"",IF((ROUND(TRUNC(('TRI-1'!BU35  ),2),0))=10,"A+",IF((ROUND(TRUNC(('TRI-1'!BU35  ),2),0))=9,"A-",IF((ROUND(TRUNC(('TRI-1'!BU35   ),2),0))=8,"B+",IF((ROUND(TRUNC(('TRI-1'!BU35 ),2),0))=7,"B-",IF((ROUND(TRUNC(('TRI-1'!BU35  ),2),0))=6,"C+",IF((ROUND(TRUNC(('TRI-1'!BU35  ),2),0))=5,"C-",IF((ROUND(TRUNC(('TRI-1'!BU35  ),2),0))=4,"D+",IF((ROUND(TRUNC(('TRI-1'!BU35 ),2),0))=3,"D-",IF((ROUND(TRUNC(('TRI-1'!BU35 ),2),0))=2,"E+",IF((ROUND(TRUNC(('TRI-1'!BU35  ),2),0))&lt;=1,"E-","")))))))))))</f>
        <v>B+</v>
      </c>
      <c r="BV35" s="51" t="str">
        <f>IF(OR('TRI-1'!BV35 ="",'TRI-1'!BV35&lt;0,'TRI-1'!BV35  &gt;10),"",IF((ROUND(TRUNC(('TRI-1'!BV35  ),2),0))=10,"A+",IF((ROUND(TRUNC(('TRI-1'!BV35  ),2),0))=9,"A-",IF((ROUND(TRUNC(('TRI-1'!BV35   ),2),0))=8,"B+",IF((ROUND(TRUNC(('TRI-1'!BV35 ),2),0))=7,"B-",IF((ROUND(TRUNC(('TRI-1'!BV35  ),2),0))=6,"C+",IF((ROUND(TRUNC(('TRI-1'!BV35  ),2),0))=5,"C-",IF((ROUND(TRUNC(('TRI-1'!BV35  ),2),0))=4,"D+",IF((ROUND(TRUNC(('TRI-1'!BV35 ),2),0))=3,"D-",IF((ROUND(TRUNC(('TRI-1'!BV35 ),2),0))=2,"E+",IF((ROUND(TRUNC(('TRI-1'!BV35  ),2),0))&lt;=1,"E-","")))))))))))</f>
        <v>B+</v>
      </c>
      <c r="BW35" s="51" t="str">
        <f>IF(OR('TRI-1'!BW35 ="",'TRI-1'!BW35&lt;0,'TRI-1'!BW35  &gt;10),"",IF((ROUND(TRUNC(('TRI-1'!BW35  ),2),0))=10,"A+",IF((ROUND(TRUNC(('TRI-1'!BW35  ),2),0))=9,"A-",IF((ROUND(TRUNC(('TRI-1'!BW35   ),2),0))=8,"B+",IF((ROUND(TRUNC(('TRI-1'!BW35 ),2),0))=7,"B-",IF((ROUND(TRUNC(('TRI-1'!BW35  ),2),0))=6,"C+",IF((ROUND(TRUNC(('TRI-1'!BW35  ),2),0))=5,"C-",IF((ROUND(TRUNC(('TRI-1'!BW35  ),2),0))=4,"D+",IF((ROUND(TRUNC(('TRI-1'!BW35 ),2),0))=3,"D-",IF((ROUND(TRUNC(('TRI-1'!BW35 ),2),0))=2,"E+",IF((ROUND(TRUNC(('TRI-1'!BW35  ),2),0))&lt;=1,"E-","")))))))))))</f>
        <v>B+</v>
      </c>
      <c r="BX35" s="51" t="str">
        <f>IF(OR('TRI-1'!BX35 ="",'TRI-1'!BX35&lt;0,'TRI-1'!BX35  &gt;10),"",IF((ROUND(TRUNC(('TRI-1'!BX35  ),2),0))=10,"A+",IF((ROUND(TRUNC(('TRI-1'!BX35  ),2),0))=9,"A-",IF((ROUND(TRUNC(('TRI-1'!BX35   ),2),0))=8,"B+",IF((ROUND(TRUNC(('TRI-1'!BX35 ),2),0))=7,"B-",IF((ROUND(TRUNC(('TRI-1'!BX35  ),2),0))=6,"C+",IF((ROUND(TRUNC(('TRI-1'!BX35  ),2),0))=5,"C-",IF((ROUND(TRUNC(('TRI-1'!BX35  ),2),0))=4,"D+",IF((ROUND(TRUNC(('TRI-1'!BX35 ),2),0))=3,"D-",IF((ROUND(TRUNC(('TRI-1'!BX35 ),2),0))=2,"E+",IF((ROUND(TRUNC(('TRI-1'!BX35  ),2),0))&lt;=1,"E-","")))))))))))</f>
        <v>B+</v>
      </c>
      <c r="BY35" s="51" t="str">
        <f>IF(OR('TRI-1'!BY35 ="",'TRI-1'!BY35&lt;0,'TRI-1'!BY35  &gt;10),"",IF((ROUND(TRUNC(('TRI-1'!BY35  ),2),0))=10,"A+",IF((ROUND(TRUNC(('TRI-1'!BY35  ),2),0))=9,"A-",IF((ROUND(TRUNC(('TRI-1'!BY35   ),2),0))=8,"B+",IF((ROUND(TRUNC(('TRI-1'!BY35 ),2),0))=7,"B-",IF((ROUND(TRUNC(('TRI-1'!BY35  ),2),0))=6,"C+",IF((ROUND(TRUNC(('TRI-1'!BY35  ),2),0))=5,"C-",IF((ROUND(TRUNC(('TRI-1'!BY35  ),2),0))=4,"D+",IF((ROUND(TRUNC(('TRI-1'!BY35 ),2),0))=3,"D-",IF((ROUND(TRUNC(('TRI-1'!BY35 ),2),0))=2,"E+",IF((ROUND(TRUNC(('TRI-1'!BY35  ),2),0))&lt;=1,"E-","")))))))))))</f>
        <v>B+</v>
      </c>
      <c r="BZ35" s="51" t="str">
        <f>IF(OR('TRI-1'!BZ35 ="",'TRI-1'!BZ35&lt;0,'TRI-1'!BZ35  &gt;10),"",IF((ROUND(TRUNC(('TRI-1'!BZ35  ),2),0))=10,"A+",IF((ROUND(TRUNC(('TRI-1'!BZ35  ),2),0))=9,"A-",IF((ROUND(TRUNC(('TRI-1'!BZ35   ),2),0))=8,"B+",IF((ROUND(TRUNC(('TRI-1'!BZ35 ),2),0))=7,"B-",IF((ROUND(TRUNC(('TRI-1'!BZ35  ),2),0))=6,"C+",IF((ROUND(TRUNC(('TRI-1'!BZ35  ),2),0))=5,"C-",IF((ROUND(TRUNC(('TRI-1'!BZ35  ),2),0))=4,"D+",IF((ROUND(TRUNC(('TRI-1'!BZ35 ),2),0))=3,"D-",IF((ROUND(TRUNC(('TRI-1'!BZ35 ),2),0))=2,"E+",IF((ROUND(TRUNC(('TRI-1'!BZ35  ),2),0))&lt;=1,"E-","")))))))))))</f>
        <v>B+</v>
      </c>
      <c r="CA35" s="51" t="str">
        <f>IF(OR('TRI-1'!CA35 ="",'TRI-1'!CA35&lt;0,'TRI-1'!CA35  &gt;10),"",IF((ROUND(TRUNC(('TRI-1'!CA35  ),2),0))=10,"A+",IF((ROUND(TRUNC(('TRI-1'!CA35  ),2),0))=9,"A-",IF((ROUND(TRUNC(('TRI-1'!CA35   ),2),0))=8,"B+",IF((ROUND(TRUNC(('TRI-1'!CA35 ),2),0))=7,"B-",IF((ROUND(TRUNC(('TRI-1'!CA35  ),2),0))=6,"C+",IF((ROUND(TRUNC(('TRI-1'!CA35  ),2),0))=5,"C-",IF((ROUND(TRUNC(('TRI-1'!CA35  ),2),0))=4,"D+",IF((ROUND(TRUNC(('TRI-1'!CA35 ),2),0))=3,"D-",IF((ROUND(TRUNC(('TRI-1'!CA35 ),2),0))=2,"E+",IF((ROUND(TRUNC(('TRI-1'!CA35  ),2),0))&lt;=1,"E-","")))))))))))</f>
        <v>B+</v>
      </c>
      <c r="CB35" s="51" t="str">
        <f>IF(OR('TRI-1'!CB35 ="",'TRI-1'!CB35&lt;0,'TRI-1'!CB35  &gt;10),"",IF((ROUND(TRUNC(('TRI-1'!CB35  ),2),0))=10,"A+",IF((ROUND(TRUNC(('TRI-1'!CB35  ),2),0))=9,"A-",IF((ROUND(TRUNC(('TRI-1'!CB35   ),2),0))=8,"B+",IF((ROUND(TRUNC(('TRI-1'!CB35 ),2),0))=7,"B-",IF((ROUND(TRUNC(('TRI-1'!CB35  ),2),0))=6,"C+",IF((ROUND(TRUNC(('TRI-1'!CB35  ),2),0))=5,"C-",IF((ROUND(TRUNC(('TRI-1'!CB35  ),2),0))=4,"D+",IF((ROUND(TRUNC(('TRI-1'!CB35 ),2),0))=3,"D-",IF((ROUND(TRUNC(('TRI-1'!CB35 ),2),0))=2,"E+",IF((ROUND(TRUNC(('TRI-1'!CB35  ),2),0))&lt;=1,"E-","")))))))))))</f>
        <v>B+</v>
      </c>
      <c r="CC35" s="51" t="str">
        <f>IF(OR('TRI-1'!CC35 ="",'TRI-1'!CC35&lt;0,'TRI-1'!CC35  &gt;10),"",IF((ROUND(TRUNC(('TRI-1'!CC35  ),2),0))=10,"A+",IF((ROUND(TRUNC(('TRI-1'!CC35  ),2),0))=9,"A-",IF((ROUND(TRUNC(('TRI-1'!CC35   ),2),0))=8,"B+",IF((ROUND(TRUNC(('TRI-1'!CC35 ),2),0))=7,"B-",IF((ROUND(TRUNC(('TRI-1'!CC35  ),2),0))=6,"C+",IF((ROUND(TRUNC(('TRI-1'!CC35  ),2),0))=5,"C-",IF((ROUND(TRUNC(('TRI-1'!CC35  ),2),0))=4,"D+",IF((ROUND(TRUNC(('TRI-1'!CC35 ),2),0))=3,"D-",IF((ROUND(TRUNC(('TRI-1'!CC35 ),2),0))=2,"E+",IF((ROUND(TRUNC(('TRI-1'!CC35  ),2),0))&lt;=1,"E-","")))))))))))</f>
        <v>B+</v>
      </c>
      <c r="CD35" s="51" t="str">
        <f>IF(OR('TRI-1'!CD35 ="",'TRI-1'!CD35&lt;0,'TRI-1'!CD35  &gt;10),"",IF((ROUND(TRUNC(('TRI-1'!CD35  ),2),0))=10,"A+",IF((ROUND(TRUNC(('TRI-1'!CD35  ),2),0))=9,"A-",IF((ROUND(TRUNC(('TRI-1'!CD35   ),2),0))=8,"B+",IF((ROUND(TRUNC(('TRI-1'!CD35 ),2),0))=7,"B-",IF((ROUND(TRUNC(('TRI-1'!CD35  ),2),0))=6,"C+",IF((ROUND(TRUNC(('TRI-1'!CD35  ),2),0))=5,"C-",IF((ROUND(TRUNC(('TRI-1'!CD35  ),2),0))=4,"D+",IF((ROUND(TRUNC(('TRI-1'!CD35 ),2),0))=3,"D-",IF((ROUND(TRUNC(('TRI-1'!CD35 ),2),0))=2,"E+",IF((ROUND(TRUNC(('TRI-1'!CD35  ),2),0))&lt;=1,"E-","")))))))))))</f>
        <v>B+</v>
      </c>
      <c r="CE35" s="51" t="str">
        <f>IF(OR('TRI-1'!CE35 ="",'TRI-1'!CE35&lt;0,'TRI-1'!CE35  &gt;10),"",IF((ROUND(TRUNC(('TRI-1'!CE35  ),2),0))=10,"A+",IF((ROUND(TRUNC(('TRI-1'!CE35  ),2),0))=9,"A-",IF((ROUND(TRUNC(('TRI-1'!CE35   ),2),0))=8,"B+",IF((ROUND(TRUNC(('TRI-1'!CE35 ),2),0))=7,"B-",IF((ROUND(TRUNC(('TRI-1'!CE35  ),2),0))=6,"C+",IF((ROUND(TRUNC(('TRI-1'!CE35  ),2),0))=5,"C-",IF((ROUND(TRUNC(('TRI-1'!CE35  ),2),0))=4,"D+",IF((ROUND(TRUNC(('TRI-1'!CE35 ),2),0))=3,"D-",IF((ROUND(TRUNC(('TRI-1'!CE35 ),2),0))=2,"E+",IF((ROUND(TRUNC(('TRI-1'!CE35  ),2),0))&lt;=1,"E-","")))))))))))</f>
        <v>B+</v>
      </c>
      <c r="CF35" s="51" t="str">
        <f>IF(OR('TRI-1'!CF35 ="",'TRI-1'!CF35&lt;0,'TRI-1'!CF35  &gt;10),"",IF((ROUND(TRUNC(('TRI-1'!CF35  ),2),0))=10,"A+",IF((ROUND(TRUNC(('TRI-1'!CF35  ),2),0))=9,"A-",IF((ROUND(TRUNC(('TRI-1'!CF35   ),2),0))=8,"B+",IF((ROUND(TRUNC(('TRI-1'!CF35 ),2),0))=7,"B-",IF((ROUND(TRUNC(('TRI-1'!CF35  ),2),0))=6,"C+",IF((ROUND(TRUNC(('TRI-1'!CF35  ),2),0))=5,"C-",IF((ROUND(TRUNC(('TRI-1'!CF35  ),2),0))=4,"D+",IF((ROUND(TRUNC(('TRI-1'!CF35 ),2),0))=3,"D-",IF((ROUND(TRUNC(('TRI-1'!CF35 ),2),0))=2,"E+",IF((ROUND(TRUNC(('TRI-1'!CF35  ),2),0))&lt;=1,"E-","")))))))))))</f>
        <v>B+</v>
      </c>
      <c r="CG35" s="51" t="str">
        <f>IF(OR('TRI-1'!CG35 ="",'TRI-1'!CG35&lt;0,'TRI-1'!CG35  &gt;10),"",IF((ROUND(TRUNC(('TRI-1'!CG35  ),2),0))=10,"A+",IF((ROUND(TRUNC(('TRI-1'!CG35  ),2),0))=9,"A-",IF((ROUND(TRUNC(('TRI-1'!CG35   ),2),0))=8,"B+",IF((ROUND(TRUNC(('TRI-1'!CG35 ),2),0))=7,"B-",IF((ROUND(TRUNC(('TRI-1'!CG35  ),2),0))=6,"C+",IF((ROUND(TRUNC(('TRI-1'!CG35  ),2),0))=5,"C-",IF((ROUND(TRUNC(('TRI-1'!CG35  ),2),0))=4,"D+",IF((ROUND(TRUNC(('TRI-1'!CG35 ),2),0))=3,"D-",IF((ROUND(TRUNC(('TRI-1'!CG35 ),2),0))=2,"E+",IF((ROUND(TRUNC(('TRI-1'!CG35  ),2),0))&lt;=1,"E-","")))))))))))</f>
        <v>B+</v>
      </c>
      <c r="CH35" s="51" t="str">
        <f>IF(OR('TRI-1'!CH35 ="",'TRI-1'!CH35&lt;0,'TRI-1'!CH35  &gt;10),"",IF((ROUND(TRUNC(('TRI-1'!CH35  ),2),0))=10,"A+",IF((ROUND(TRUNC(('TRI-1'!CH35  ),2),0))=9,"A-",IF((ROUND(TRUNC(('TRI-1'!CH35   ),2),0))=8,"B+",IF((ROUND(TRUNC(('TRI-1'!CH35 ),2),0))=7,"B-",IF((ROUND(TRUNC(('TRI-1'!CH35  ),2),0))=6,"C+",IF((ROUND(TRUNC(('TRI-1'!CH35  ),2),0))=5,"C-",IF((ROUND(TRUNC(('TRI-1'!CH35  ),2),0))=4,"D+",IF((ROUND(TRUNC(('TRI-1'!CH35 ),2),0))=3,"D-",IF((ROUND(TRUNC(('TRI-1'!CH35 ),2),0))=2,"E+",IF((ROUND(TRUNC(('TRI-1'!CH35  ),2),0))&lt;=1,"E-","")))))))))))</f>
        <v>A+</v>
      </c>
      <c r="CI35" s="51" t="str">
        <f>IF(OR('TRI-1'!CI35 ="",'TRI-1'!CI35&lt;0,'TRI-1'!CI35  &gt;10),"",IF((ROUND(TRUNC(('TRI-1'!CI35  ),2),0))=10,"A+",IF((ROUND(TRUNC(('TRI-1'!CI35  ),2),0))=9,"A-",IF((ROUND(TRUNC(('TRI-1'!CI35   ),2),0))=8,"B+",IF((ROUND(TRUNC(('TRI-1'!CI35 ),2),0))=7,"B-",IF((ROUND(TRUNC(('TRI-1'!CI35  ),2),0))=6,"C+",IF((ROUND(TRUNC(('TRI-1'!CI35  ),2),0))=5,"C-",IF((ROUND(TRUNC(('TRI-1'!CI35  ),2),0))=4,"D+",IF((ROUND(TRUNC(('TRI-1'!CI35 ),2),0))=3,"D-",IF((ROUND(TRUNC(('TRI-1'!CI35 ),2),0))=2,"E+",IF((ROUND(TRUNC(('TRI-1'!CI35  ),2),0))&lt;=1,"E-","")))))))))))</f>
        <v>A+</v>
      </c>
      <c r="CJ35" s="51" t="str">
        <f>IF(OR('TRI-1'!CJ35 ="",'TRI-1'!CJ35&lt;0,'TRI-1'!CJ35  &gt;10),"",IF((ROUND(TRUNC(('TRI-1'!CJ35  ),2),0))=10,"A+",IF((ROUND(TRUNC(('TRI-1'!CJ35  ),2),0))=9,"A-",IF((ROUND(TRUNC(('TRI-1'!CJ35   ),2),0))=8,"B+",IF((ROUND(TRUNC(('TRI-1'!CJ35 ),2),0))=7,"B-",IF((ROUND(TRUNC(('TRI-1'!CJ35  ),2),0))=6,"C+",IF((ROUND(TRUNC(('TRI-1'!CJ35  ),2),0))=5,"C-",IF((ROUND(TRUNC(('TRI-1'!CJ35  ),2),0))=4,"D+",IF((ROUND(TRUNC(('TRI-1'!CJ35 ),2),0))=3,"D-",IF((ROUND(TRUNC(('TRI-1'!CJ35 ),2),0))=2,"E+",IF((ROUND(TRUNC(('TRI-1'!CJ35  ),2),0))&lt;=1,"E-","")))))))))))</f>
        <v>A+</v>
      </c>
      <c r="CK35" s="51" t="str">
        <f>IF(OR('TRI-1'!CK35 ="",'TRI-1'!CK35&lt;0,'TRI-1'!CK35  &gt;10),"",IF((ROUND(TRUNC(('TRI-1'!CK35  ),2),0))=10,"A+",IF((ROUND(TRUNC(('TRI-1'!CK35  ),2),0))=9,"A-",IF((ROUND(TRUNC(('TRI-1'!CK35   ),2),0))=8,"B+",IF((ROUND(TRUNC(('TRI-1'!CK35 ),2),0))=7,"B-",IF((ROUND(TRUNC(('TRI-1'!CK35  ),2),0))=6,"C+",IF((ROUND(TRUNC(('TRI-1'!CK35  ),2),0))=5,"C-",IF((ROUND(TRUNC(('TRI-1'!CK35  ),2),0))=4,"D+",IF((ROUND(TRUNC(('TRI-1'!CK35 ),2),0))=3,"D-",IF((ROUND(TRUNC(('TRI-1'!CK35 ),2),0))=2,"E+",IF((ROUND(TRUNC(('TRI-1'!CK35  ),2),0))&lt;=1,"E-","")))))))))))</f>
        <v>A+</v>
      </c>
      <c r="CL35" s="51" t="str">
        <f>IF(OR('TRI-1'!CL35 ="",'TRI-1'!CL35&lt;0,'TRI-1'!CL35  &gt;10),"",IF((ROUND(TRUNC(('TRI-1'!CL35  ),2),0))=10,"A+",IF((ROUND(TRUNC(('TRI-1'!CL35  ),2),0))=9,"A-",IF((ROUND(TRUNC(('TRI-1'!CL35   ),2),0))=8,"B+",IF((ROUND(TRUNC(('TRI-1'!CL35 ),2),0))=7,"B-",IF((ROUND(TRUNC(('TRI-1'!CL35  ),2),0))=6,"C+",IF((ROUND(TRUNC(('TRI-1'!CL35  ),2),0))=5,"C-",IF((ROUND(TRUNC(('TRI-1'!CL35  ),2),0))=4,"D+",IF((ROUND(TRUNC(('TRI-1'!CL35 ),2),0))=3,"D-",IF((ROUND(TRUNC(('TRI-1'!CL35 ),2),0))=2,"E+",IF((ROUND(TRUNC(('TRI-1'!CL35  ),2),0))&lt;=1,"E-","")))))))))))</f>
        <v>A+</v>
      </c>
      <c r="CM35" s="51" t="str">
        <f>IF(OR('TRI-1'!CM35 ="",'TRI-1'!CM35&lt;0,'TRI-1'!CM35  &gt;10),"",IF((ROUND(TRUNC(('TRI-1'!CM35  ),2),0))=10,"A+",IF((ROUND(TRUNC(('TRI-1'!CM35  ),2),0))=9,"A-",IF((ROUND(TRUNC(('TRI-1'!CM35   ),2),0))=8,"B+",IF((ROUND(TRUNC(('TRI-1'!CM35 ),2),0))=7,"B-",IF((ROUND(TRUNC(('TRI-1'!CM35  ),2),0))=6,"C+",IF((ROUND(TRUNC(('TRI-1'!CM35  ),2),0))=5,"C-",IF((ROUND(TRUNC(('TRI-1'!CM35  ),2),0))=4,"D+",IF((ROUND(TRUNC(('TRI-1'!CM35 ),2),0))=3,"D-",IF((ROUND(TRUNC(('TRI-1'!CM35 ),2),0))=2,"E+",IF((ROUND(TRUNC(('TRI-1'!CM35  ),2),0))&lt;=1,"E-","")))))))))))</f>
        <v>A+</v>
      </c>
      <c r="CN35" s="51" t="str">
        <f>IF(OR('TRI-1'!CN35 ="",'TRI-1'!CN35&lt;0,'TRI-1'!CN35  &gt;10),"",IF((ROUND(TRUNC(('TRI-1'!CN35  ),2),0))=10,"A+",IF((ROUND(TRUNC(('TRI-1'!CN35  ),2),0))=9,"A-",IF((ROUND(TRUNC(('TRI-1'!CN35   ),2),0))=8,"B+",IF((ROUND(TRUNC(('TRI-1'!CN35 ),2),0))=7,"B-",IF((ROUND(TRUNC(('TRI-1'!CN35  ),2),0))=6,"C+",IF((ROUND(TRUNC(('TRI-1'!CN35  ),2),0))=5,"C-",IF((ROUND(TRUNC(('TRI-1'!CN35  ),2),0))=4,"D+",IF((ROUND(TRUNC(('TRI-1'!CN35 ),2),0))=3,"D-",IF((ROUND(TRUNC(('TRI-1'!CN35 ),2),0))=2,"E+",IF((ROUND(TRUNC(('TRI-1'!CN35  ),2),0))&lt;=1,"E-","")))))))))))</f>
        <v>A+</v>
      </c>
      <c r="CO35" s="51" t="str">
        <f>IF(OR('TRI-1'!CO35 ="",'TRI-1'!CO35&lt;0,'TRI-1'!CO35  &gt;10),"",IF((ROUND(TRUNC(('TRI-1'!CO35  ),2),0))=10,"A+",IF((ROUND(TRUNC(('TRI-1'!CO35  ),2),0))=9,"A-",IF((ROUND(TRUNC(('TRI-1'!CO35   ),2),0))=8,"B+",IF((ROUND(TRUNC(('TRI-1'!CO35 ),2),0))=7,"B-",IF((ROUND(TRUNC(('TRI-1'!CO35  ),2),0))=6,"C+",IF((ROUND(TRUNC(('TRI-1'!CO35  ),2),0))=5,"C-",IF((ROUND(TRUNC(('TRI-1'!CO35  ),2),0))=4,"D+",IF((ROUND(TRUNC(('TRI-1'!CO35 ),2),0))=3,"D-",IF((ROUND(TRUNC(('TRI-1'!CO35 ),2),0))=2,"E+",IF((ROUND(TRUNC(('TRI-1'!CO35  ),2),0))&lt;=1,"E-","")))))))))))</f>
        <v>A+</v>
      </c>
      <c r="CP35" s="51" t="str">
        <f>IF(OR('TRI-1'!CP35 ="",'TRI-1'!CP35&lt;0,'TRI-1'!CP35  &gt;10),"",IF((ROUND(TRUNC(('TRI-1'!CP35  ),2),0))=10,"A+",IF((ROUND(TRUNC(('TRI-1'!CP35  ),2),0))=9,"A-",IF((ROUND(TRUNC(('TRI-1'!CP35   ),2),0))=8,"B+",IF((ROUND(TRUNC(('TRI-1'!CP35 ),2),0))=7,"B-",IF((ROUND(TRUNC(('TRI-1'!CP35  ),2),0))=6,"C+",IF((ROUND(TRUNC(('TRI-1'!CP35  ),2),0))=5,"C-",IF((ROUND(TRUNC(('TRI-1'!CP35  ),2),0))=4,"D+",IF((ROUND(TRUNC(('TRI-1'!CP35 ),2),0))=3,"D-",IF((ROUND(TRUNC(('TRI-1'!CP35 ),2),0))=2,"E+",IF((ROUND(TRUNC(('TRI-1'!CP35  ),2),0))&lt;=1,"E-","")))))))))))</f>
        <v>A+</v>
      </c>
      <c r="CQ35" s="51" t="str">
        <f>IF(OR('TRI-1'!CQ35 ="",'TRI-1'!CQ35&lt;0,'TRI-1'!CQ35  &gt;10),"",IF((ROUND(TRUNC(('TRI-1'!CQ35  ),2),0))=10,"A+",IF((ROUND(TRUNC(('TRI-1'!CQ35  ),2),0))=9,"A-",IF((ROUND(TRUNC(('TRI-1'!CQ35   ),2),0))=8,"B+",IF((ROUND(TRUNC(('TRI-1'!CQ35 ),2),0))=7,"B-",IF((ROUND(TRUNC(('TRI-1'!CQ35  ),2),0))=6,"C+",IF((ROUND(TRUNC(('TRI-1'!CQ35  ),2),0))=5,"C-",IF((ROUND(TRUNC(('TRI-1'!CQ35  ),2),0))=4,"D+",IF((ROUND(TRUNC(('TRI-1'!CQ35 ),2),0))=3,"D-",IF((ROUND(TRUNC(('TRI-1'!CQ35 ),2),0))=2,"E+",IF((ROUND(TRUNC(('TRI-1'!CQ35  ),2),0))&lt;=1,"E-","")))))))))))</f>
        <v>A+</v>
      </c>
      <c r="CR35" s="51" t="str">
        <f>IF(OR('TRI-1'!CR35 ="",'TRI-1'!CR35&lt;0,'TRI-1'!CR35  &gt;10),"",IF((ROUND(TRUNC(('TRI-1'!CR35  ),2),0))=10,"A+",IF((ROUND(TRUNC(('TRI-1'!CR35  ),2),0))=9,"A-",IF((ROUND(TRUNC(('TRI-1'!CR35   ),2),0))=8,"B+",IF((ROUND(TRUNC(('TRI-1'!CR35 ),2),0))=7,"B-",IF((ROUND(TRUNC(('TRI-1'!CR35  ),2),0))=6,"C+",IF((ROUND(TRUNC(('TRI-1'!CR35  ),2),0))=5,"C-",IF((ROUND(TRUNC(('TRI-1'!CR35  ),2),0))=4,"D+",IF((ROUND(TRUNC(('TRI-1'!CR35 ),2),0))=3,"D-",IF((ROUND(TRUNC(('TRI-1'!CR35 ),2),0))=2,"E+",IF((ROUND(TRUNC(('TRI-1'!CR35  ),2),0))&lt;=1,"E-","")))))))))))</f>
        <v>A+</v>
      </c>
      <c r="CS35" s="51" t="str">
        <f>IF(OR('TRI-1'!CS35 ="",'TRI-1'!CS35&lt;0,'TRI-1'!CS35  &gt;10),"",IF((ROUND(TRUNC(('TRI-1'!CS35  ),2),0))=10,"A+",IF((ROUND(TRUNC(('TRI-1'!CS35  ),2),0))=9,"A-",IF((ROUND(TRUNC(('TRI-1'!CS35   ),2),0))=8,"B+",IF((ROUND(TRUNC(('TRI-1'!CS35 ),2),0))=7,"B-",IF((ROUND(TRUNC(('TRI-1'!CS35  ),2),0))=6,"C+",IF((ROUND(TRUNC(('TRI-1'!CS35  ),2),0))=5,"C-",IF((ROUND(TRUNC(('TRI-1'!CS35  ),2),0))=4,"D+",IF((ROUND(TRUNC(('TRI-1'!CS35 ),2),0))=3,"D-",IF((ROUND(TRUNC(('TRI-1'!CS35 ),2),0))=2,"E+",IF((ROUND(TRUNC(('TRI-1'!CS35  ),2),0))&lt;=1,"E-","")))))))))))</f>
        <v>A+</v>
      </c>
      <c r="CT35" s="51" t="str">
        <f>IF(OR('TRI-1'!CT35 ="",'TRI-1'!CT35&lt;0,'TRI-1'!CT35  &gt;10),"",IF((ROUND(TRUNC(('TRI-1'!CT35  ),2),0))=10,"A+",IF((ROUND(TRUNC(('TRI-1'!CT35  ),2),0))=9,"A-",IF((ROUND(TRUNC(('TRI-1'!CT35   ),2),0))=8,"B+",IF((ROUND(TRUNC(('TRI-1'!CT35 ),2),0))=7,"B-",IF((ROUND(TRUNC(('TRI-1'!CT35  ),2),0))=6,"C+",IF((ROUND(TRUNC(('TRI-1'!CT35  ),2),0))=5,"C-",IF((ROUND(TRUNC(('TRI-1'!CT35  ),2),0))=4,"D+",IF((ROUND(TRUNC(('TRI-1'!CT35 ),2),0))=3,"D-",IF((ROUND(TRUNC(('TRI-1'!CT35 ),2),0))=2,"E+",IF((ROUND(TRUNC(('TRI-1'!CT35  ),2),0))&lt;=1,"E-","")))))))))))</f>
        <v>A+</v>
      </c>
      <c r="CU35" s="51" t="str">
        <f>IF(OR('TRI-1'!CU35 ="",'TRI-1'!CU35&lt;0,'TRI-1'!CU35  &gt;10),"",IF((ROUND(TRUNC(('TRI-1'!CU35  ),2),0))=10,"A+",IF((ROUND(TRUNC(('TRI-1'!CU35  ),2),0))=9,"A-",IF((ROUND(TRUNC(('TRI-1'!CU35   ),2),0))=8,"B+",IF((ROUND(TRUNC(('TRI-1'!CU35 ),2),0))=7,"B-",IF((ROUND(TRUNC(('TRI-1'!CU35  ),2),0))=6,"C+",IF((ROUND(TRUNC(('TRI-1'!CU35  ),2),0))=5,"C-",IF((ROUND(TRUNC(('TRI-1'!CU35  ),2),0))=4,"D+",IF((ROUND(TRUNC(('TRI-1'!CU35 ),2),0))=3,"D-",IF((ROUND(TRUNC(('TRI-1'!CU35 ),2),0))=2,"E+",IF((ROUND(TRUNC(('TRI-1'!CU35  ),2),0))&lt;=1,"E-","")))))))))))</f>
        <v>A+</v>
      </c>
      <c r="CV35" s="51" t="str">
        <f>IF(OR('TRI-1'!CV35 ="",'TRI-1'!CV35&lt;0,'TRI-1'!CV35  &gt;10),"",IF((ROUND(TRUNC(('TRI-1'!CV35  ),2),0))=10,"A+",IF((ROUND(TRUNC(('TRI-1'!CV35  ),2),0))=9,"A-",IF((ROUND(TRUNC(('TRI-1'!CV35   ),2),0))=8,"B+",IF((ROUND(TRUNC(('TRI-1'!CV35 ),2),0))=7,"B-",IF((ROUND(TRUNC(('TRI-1'!CV35  ),2),0))=6,"C+",IF((ROUND(TRUNC(('TRI-1'!CV35  ),2),0))=5,"C-",IF((ROUND(TRUNC(('TRI-1'!CV35  ),2),0))=4,"D+",IF((ROUND(TRUNC(('TRI-1'!CV35 ),2),0))=3,"D-",IF((ROUND(TRUNC(('TRI-1'!CV35 ),2),0))=2,"E+",IF((ROUND(TRUNC(('TRI-1'!CV35  ),2),0))&lt;=1,"E-","")))))))))))</f>
        <v>A+</v>
      </c>
      <c r="CW35" s="51" t="str">
        <f>IF(OR('TRI-1'!CW35 ="",'TRI-1'!CW35&lt;0,'TRI-1'!CW35  &gt;10),"",IF((ROUND(TRUNC(('TRI-1'!CW35  ),2),0))=10,"A+",IF((ROUND(TRUNC(('TRI-1'!CW35  ),2),0))=9,"A-",IF((ROUND(TRUNC(('TRI-1'!CW35   ),2),0))=8,"B+",IF((ROUND(TRUNC(('TRI-1'!CW35 ),2),0))=7,"B-",IF((ROUND(TRUNC(('TRI-1'!CW35  ),2),0))=6,"C+",IF((ROUND(TRUNC(('TRI-1'!CW35  ),2),0))=5,"C-",IF((ROUND(TRUNC(('TRI-1'!CW35  ),2),0))=4,"D+",IF((ROUND(TRUNC(('TRI-1'!CW35 ),2),0))=3,"D-",IF((ROUND(TRUNC(('TRI-1'!CW35 ),2),0))=2,"E+",IF((ROUND(TRUNC(('TRI-1'!CW35  ),2),0))&lt;=1,"E-","")))))))))))</f>
        <v>A+</v>
      </c>
      <c r="CX35" s="51" t="str">
        <f>IF(OR('TRI-1'!CX35 ="",'TRI-1'!CX35&lt;0,'TRI-1'!CX35  &gt;10),"",IF((ROUND(TRUNC(('TRI-1'!CX35  ),2),0))=10,"A+",IF((ROUND(TRUNC(('TRI-1'!CX35  ),2),0))=9,"A-",IF((ROUND(TRUNC(('TRI-1'!CX35   ),2),0))=8,"B+",IF((ROUND(TRUNC(('TRI-1'!CX35 ),2),0))=7,"B-",IF((ROUND(TRUNC(('TRI-1'!CX35  ),2),0))=6,"C+",IF((ROUND(TRUNC(('TRI-1'!CX35  ),2),0))=5,"C-",IF((ROUND(TRUNC(('TRI-1'!CX35  ),2),0))=4,"D+",IF((ROUND(TRUNC(('TRI-1'!CX35 ),2),0))=3,"D-",IF((ROUND(TRUNC(('TRI-1'!CX35 ),2),0))=2,"E+",IF((ROUND(TRUNC(('TRI-1'!CX35  ),2),0))&lt;=1,"E-","")))))))))))</f>
        <v>A+</v>
      </c>
      <c r="CY35" s="51" t="str">
        <f>IF(OR('TRI-1'!CY35 ="",'TRI-1'!CY35&lt;0,'TRI-1'!CY35  &gt;10),"",IF((ROUND(TRUNC(('TRI-1'!CY35  ),2),0))=10,"A+",IF((ROUND(TRUNC(('TRI-1'!CY35  ),2),0))=9,"A-",IF((ROUND(TRUNC(('TRI-1'!CY35   ),2),0))=8,"B+",IF((ROUND(TRUNC(('TRI-1'!CY35 ),2),0))=7,"B-",IF((ROUND(TRUNC(('TRI-1'!CY35  ),2),0))=6,"C+",IF((ROUND(TRUNC(('TRI-1'!CY35  ),2),0))=5,"C-",IF((ROUND(TRUNC(('TRI-1'!CY35  ),2),0))=4,"D+",IF((ROUND(TRUNC(('TRI-1'!CY35 ),2),0))=3,"D-",IF((ROUND(TRUNC(('TRI-1'!CY35 ),2),0))=2,"E+",IF((ROUND(TRUNC(('TRI-1'!CY35  ),2),0))&lt;=1,"E-","")))))))))))</f>
        <v>A+</v>
      </c>
      <c r="CZ35" s="51" t="str">
        <f>IF(OR('TRI-1'!CZ35 ="",'TRI-1'!CZ35&lt;0,'TRI-1'!CZ35  &gt;10),"",IF((ROUND(TRUNC(('TRI-1'!CZ35  ),2),0))=10,"A+",IF((ROUND(TRUNC(('TRI-1'!CZ35  ),2),0))=9,"A-",IF((ROUND(TRUNC(('TRI-1'!CZ35   ),2),0))=8,"B+",IF((ROUND(TRUNC(('TRI-1'!CZ35 ),2),0))=7,"B-",IF((ROUND(TRUNC(('TRI-1'!CZ35  ),2),0))=6,"C+",IF((ROUND(TRUNC(('TRI-1'!CZ35  ),2),0))=5,"C-",IF((ROUND(TRUNC(('TRI-1'!CZ35  ),2),0))=4,"D+",IF((ROUND(TRUNC(('TRI-1'!CZ35 ),2),0))=3,"D-",IF((ROUND(TRUNC(('TRI-1'!CZ35 ),2),0))=2,"E+",IF((ROUND(TRUNC(('TRI-1'!CZ35  ),2),0))&lt;=1,"E-","")))))))))))</f>
        <v>A+</v>
      </c>
      <c r="DA35" s="51" t="str">
        <f>IF(OR('TRI-1'!DA35 ="",'TRI-1'!DA35&lt;0,'TRI-1'!DA35  &gt;10),"",IF((ROUND(TRUNC(('TRI-1'!DA35  ),2),0))=10,"A+",IF((ROUND(TRUNC(('TRI-1'!DA35  ),2),0))=9,"A-",IF((ROUND(TRUNC(('TRI-1'!DA35   ),2),0))=8,"B+",IF((ROUND(TRUNC(('TRI-1'!DA35 ),2),0))=7,"B-",IF((ROUND(TRUNC(('TRI-1'!DA35  ),2),0))=6,"C+",IF((ROUND(TRUNC(('TRI-1'!DA35  ),2),0))=5,"C-",IF((ROUND(TRUNC(('TRI-1'!DA35  ),2),0))=4,"D+",IF((ROUND(TRUNC(('TRI-1'!DA35 ),2),0))=3,"D-",IF((ROUND(TRUNC(('TRI-1'!DA35 ),2),0))=2,"E+",IF((ROUND(TRUNC(('TRI-1'!DA35  ),2),0))&lt;=1,"E-","")))))))))))</f>
        <v>A+</v>
      </c>
      <c r="DB35" s="51" t="str">
        <f>IF(OR('TRI-1'!DB35 ="",'TRI-1'!DB35&lt;0,'TRI-1'!DB35  &gt;10),"",IF((ROUND(TRUNC(('TRI-1'!DB35  ),2),0))=10,"A+",IF((ROUND(TRUNC(('TRI-1'!DB35  ),2),0))=9,"A-",IF((ROUND(TRUNC(('TRI-1'!DB35   ),2),0))=8,"B+",IF((ROUND(TRUNC(('TRI-1'!DB35 ),2),0))=7,"B-",IF((ROUND(TRUNC(('TRI-1'!DB35  ),2),0))=6,"C+",IF((ROUND(TRUNC(('TRI-1'!DB35  ),2),0))=5,"C-",IF((ROUND(TRUNC(('TRI-1'!DB35  ),2),0))=4,"D+",IF((ROUND(TRUNC(('TRI-1'!DB35 ),2),0))=3,"D-",IF((ROUND(TRUNC(('TRI-1'!DB35 ),2),0))=2,"E+",IF((ROUND(TRUNC(('TRI-1'!DB35  ),2),0))&lt;=1,"E-","")))))))))))</f>
        <v>A+</v>
      </c>
      <c r="DC35" s="51" t="str">
        <f>IF(OR('TRI-1'!DC35 ="",'TRI-1'!DC35&lt;0,'TRI-1'!DC35  &gt;10),"",IF((ROUND(TRUNC(('TRI-1'!DC35  ),2),0))=10,"A+",IF((ROUND(TRUNC(('TRI-1'!DC35  ),2),0))=9,"A-",IF((ROUND(TRUNC(('TRI-1'!DC35   ),2),0))=8,"B+",IF((ROUND(TRUNC(('TRI-1'!DC35 ),2),0))=7,"B-",IF((ROUND(TRUNC(('TRI-1'!DC35  ),2),0))=6,"C+",IF((ROUND(TRUNC(('TRI-1'!DC35  ),2),0))=5,"C-",IF((ROUND(TRUNC(('TRI-1'!DC35  ),2),0))=4,"D+",IF((ROUND(TRUNC(('TRI-1'!DC35 ),2),0))=3,"D-",IF((ROUND(TRUNC(('TRI-1'!DC35 ),2),0))=2,"E+",IF((ROUND(TRUNC(('TRI-1'!DC35  ),2),0))&lt;=1,"E-","")))))))))))</f>
        <v>A+</v>
      </c>
      <c r="DD35" s="51" t="str">
        <f>IF(OR('TRI-1'!DD35 ="",'TRI-1'!DD35&lt;0,'TRI-1'!DD35  &gt;10),"",IF((ROUND(TRUNC(('TRI-1'!DD35  ),2),0))=10,"A+",IF((ROUND(TRUNC(('TRI-1'!DD35  ),2),0))=9,"A-",IF((ROUND(TRUNC(('TRI-1'!DD35   ),2),0))=8,"B+",IF((ROUND(TRUNC(('TRI-1'!DD35 ),2),0))=7,"B-",IF((ROUND(TRUNC(('TRI-1'!DD35  ),2),0))=6,"C+",IF((ROUND(TRUNC(('TRI-1'!DD35  ),2),0))=5,"C-",IF((ROUND(TRUNC(('TRI-1'!DD35  ),2),0))=4,"D+",IF((ROUND(TRUNC(('TRI-1'!DD35 ),2),0))=3,"D-",IF((ROUND(TRUNC(('TRI-1'!DD35 ),2),0))=2,"E+",IF((ROUND(TRUNC(('TRI-1'!DD35  ),2),0))&lt;=1,"E-","")))))))))))</f>
        <v>A+</v>
      </c>
      <c r="DE35" s="51" t="str">
        <f>IF(OR('TRI-1'!DE35 ="",'TRI-1'!DE35&lt;0,'TRI-1'!DE35  &gt;10),"",IF((ROUND(TRUNC(('TRI-1'!DE35  ),2),0))=10,"A+",IF((ROUND(TRUNC(('TRI-1'!DE35  ),2),0))=9,"A-",IF((ROUND(TRUNC(('TRI-1'!DE35   ),2),0))=8,"B+",IF((ROUND(TRUNC(('TRI-1'!DE35 ),2),0))=7,"B-",IF((ROUND(TRUNC(('TRI-1'!DE35  ),2),0))=6,"C+",IF((ROUND(TRUNC(('TRI-1'!DE35  ),2),0))=5,"C-",IF((ROUND(TRUNC(('TRI-1'!DE35  ),2),0))=4,"D+",IF((ROUND(TRUNC(('TRI-1'!DE35 ),2),0))=3,"D-",IF((ROUND(TRUNC(('TRI-1'!DE35 ),2),0))=2,"E+",IF((ROUND(TRUNC(('TRI-1'!DE35  ),2),0))&lt;=1,"E-","")))))))))))</f>
        <v>A+</v>
      </c>
      <c r="DF35" s="51" t="str">
        <f>IF(OR('TRI-1'!DF35 ="",'TRI-1'!DF35&lt;0,'TRI-1'!DF35  &gt;10),"",IF((ROUND(TRUNC(('TRI-1'!DF35  ),2),0))=10,"A+",IF((ROUND(TRUNC(('TRI-1'!DF35  ),2),0))=9,"A-",IF((ROUND(TRUNC(('TRI-1'!DF35   ),2),0))=8,"B+",IF((ROUND(TRUNC(('TRI-1'!DF35 ),2),0))=7,"B-",IF((ROUND(TRUNC(('TRI-1'!DF35  ),2),0))=6,"C+",IF((ROUND(TRUNC(('TRI-1'!DF35  ),2),0))=5,"C-",IF((ROUND(TRUNC(('TRI-1'!DF35  ),2),0))=4,"D+",IF((ROUND(TRUNC(('TRI-1'!DF35 ),2),0))=3,"D-",IF((ROUND(TRUNC(('TRI-1'!DF35 ),2),0))=2,"E+",IF((ROUND(TRUNC(('TRI-1'!DF35  ),2),0))&lt;=1,"E-","")))))))))))</f>
        <v>A+</v>
      </c>
      <c r="DG35" s="51" t="str">
        <f>IF(OR('TRI-1'!DG35 ="",'TRI-1'!DG35&lt;0,'TRI-1'!DG35  &gt;10),"",IF((ROUND(TRUNC(('TRI-1'!DG35  ),2),0))=10,"A+",IF((ROUND(TRUNC(('TRI-1'!DG35  ),2),0))=9,"A-",IF((ROUND(TRUNC(('TRI-1'!DG35   ),2),0))=8,"B+",IF((ROUND(TRUNC(('TRI-1'!DG35 ),2),0))=7,"B-",IF((ROUND(TRUNC(('TRI-1'!DG35  ),2),0))=6,"C+",IF((ROUND(TRUNC(('TRI-1'!DG35  ),2),0))=5,"C-",IF((ROUND(TRUNC(('TRI-1'!DG35  ),2),0))=4,"D+",IF((ROUND(TRUNC(('TRI-1'!DG35 ),2),0))=3,"D-",IF((ROUND(TRUNC(('TRI-1'!DG35 ),2),0))=2,"E+",IF((ROUND(TRUNC(('TRI-1'!DG35  ),2),0))&lt;=1,"E-","")))))))))))</f>
        <v>A+</v>
      </c>
      <c r="DH35" s="51" t="str">
        <f>IF(OR('TRI-1'!DH35 ="",'TRI-1'!DH35&lt;0,'TRI-1'!DH35  &gt;10),"",IF((ROUND(TRUNC(('TRI-1'!DH35  ),2),0))=10,"A+",IF((ROUND(TRUNC(('TRI-1'!DH35  ),2),0))=9,"A-",IF((ROUND(TRUNC(('TRI-1'!DH35   ),2),0))=8,"B+",IF((ROUND(TRUNC(('TRI-1'!DH35 ),2),0))=7,"B-",IF((ROUND(TRUNC(('TRI-1'!DH35  ),2),0))=6,"C+",IF((ROUND(TRUNC(('TRI-1'!DH35  ),2),0))=5,"C-",IF((ROUND(TRUNC(('TRI-1'!DH35  ),2),0))=4,"D+",IF((ROUND(TRUNC(('TRI-1'!DH35 ),2),0))=3,"D-",IF((ROUND(TRUNC(('TRI-1'!DH35 ),2),0))=2,"E+",IF((ROUND(TRUNC(('TRI-1'!DH35  ),2),0))&lt;=1,"E-","")))))))))))</f>
        <v>A+</v>
      </c>
      <c r="DI35" s="51" t="str">
        <f>IF(OR('TRI-1'!DI35 ="",'TRI-1'!DI35&lt;0,'TRI-1'!DI35  &gt;10),"",IF((ROUND(TRUNC(('TRI-1'!DI35  ),2),0))=10,"A+",IF((ROUND(TRUNC(('TRI-1'!DI35  ),2),0))=9,"A-",IF((ROUND(TRUNC(('TRI-1'!DI35   ),2),0))=8,"B+",IF((ROUND(TRUNC(('TRI-1'!DI35 ),2),0))=7,"B-",IF((ROUND(TRUNC(('TRI-1'!DI35  ),2),0))=6,"C+",IF((ROUND(TRUNC(('TRI-1'!DI35  ),2),0))=5,"C-",IF((ROUND(TRUNC(('TRI-1'!DI35  ),2),0))=4,"D+",IF((ROUND(TRUNC(('TRI-1'!DI35 ),2),0))=3,"D-",IF((ROUND(TRUNC(('TRI-1'!DI35 ),2),0))=2,"E+",IF((ROUND(TRUNC(('TRI-1'!DI35  ),2),0))&lt;=1,"E-","")))))))))))</f>
        <v>A+</v>
      </c>
      <c r="DJ35" s="51" t="str">
        <f>IF(OR('TRI-1'!DJ35 ="",'TRI-1'!DJ35&lt;0,'TRI-1'!DJ35  &gt;10),"",IF((ROUND(TRUNC(('TRI-1'!DJ35  ),2),0))=10,"A+",IF((ROUND(TRUNC(('TRI-1'!DJ35  ),2),0))=9,"A-",IF((ROUND(TRUNC(('TRI-1'!DJ35   ),2),0))=8,"B+",IF((ROUND(TRUNC(('TRI-1'!DJ35 ),2),0))=7,"B-",IF((ROUND(TRUNC(('TRI-1'!DJ35  ),2),0))=6,"C+",IF((ROUND(TRUNC(('TRI-1'!DJ35  ),2),0))=5,"C-",IF((ROUND(TRUNC(('TRI-1'!DJ35  ),2),0))=4,"D+",IF((ROUND(TRUNC(('TRI-1'!DJ35 ),2),0))=3,"D-",IF((ROUND(TRUNC(('TRI-1'!DJ35 ),2),0))=2,"E+",IF((ROUND(TRUNC(('TRI-1'!DJ35  ),2),0))&lt;=1,"E-","")))))))))))</f>
        <v>A+</v>
      </c>
      <c r="DK35" s="51" t="str">
        <f>IF(OR('TRI-1'!DK35 ="",'TRI-1'!DK35&lt;0,'TRI-1'!DK35  &gt;10),"",IF((ROUND(TRUNC(('TRI-1'!DK35  ),2),0))=10,"A+",IF((ROUND(TRUNC(('TRI-1'!DK35  ),2),0))=9,"A-",IF((ROUND(TRUNC(('TRI-1'!DK35   ),2),0))=8,"B+",IF((ROUND(TRUNC(('TRI-1'!DK35 ),2),0))=7,"B-",IF((ROUND(TRUNC(('TRI-1'!DK35  ),2),0))=6,"C+",IF((ROUND(TRUNC(('TRI-1'!DK35  ),2),0))=5,"C-",IF((ROUND(TRUNC(('TRI-1'!DK35  ),2),0))=4,"D+",IF((ROUND(TRUNC(('TRI-1'!DK35 ),2),0))=3,"D-",IF((ROUND(TRUNC(('TRI-1'!DK35 ),2),0))=2,"E+",IF((ROUND(TRUNC(('TRI-1'!DK35  ),2),0))&lt;=1,"E-","")))))))))))</f>
        <v>A+</v>
      </c>
      <c r="DL35" s="51" t="str">
        <f>IF(OR('TRI-1'!DL35 ="",'TRI-1'!DL35&lt;0,'TRI-1'!DL35  &gt;10),"",IF((ROUND(TRUNC(('TRI-1'!DL35  ),2),0))=10,"A+",IF((ROUND(TRUNC(('TRI-1'!DL35  ),2),0))=9,"A-",IF((ROUND(TRUNC(('TRI-1'!DL35   ),2),0))=8,"B+",IF((ROUND(TRUNC(('TRI-1'!DL35 ),2),0))=7,"B-",IF((ROUND(TRUNC(('TRI-1'!DL35  ),2),0))=6,"C+",IF((ROUND(TRUNC(('TRI-1'!DL35  ),2),0))=5,"C-",IF((ROUND(TRUNC(('TRI-1'!DL35  ),2),0))=4,"D+",IF((ROUND(TRUNC(('TRI-1'!DL35 ),2),0))=3,"D-",IF((ROUND(TRUNC(('TRI-1'!DL35 ),2),0))=2,"E+",IF((ROUND(TRUNC(('TRI-1'!DL35  ),2),0))&lt;=1,"E-","")))))))))))</f>
        <v>A+</v>
      </c>
      <c r="DM35" s="51" t="str">
        <f>IF(OR('TRI-1'!DM35 ="",'TRI-1'!DM35&lt;0,'TRI-1'!DM35  &gt;10),"",IF((ROUND(TRUNC(('TRI-1'!DM35  ),2),0))=10,"A+",IF((ROUND(TRUNC(('TRI-1'!DM35  ),2),0))=9,"A-",IF((ROUND(TRUNC(('TRI-1'!DM35   ),2),0))=8,"B+",IF((ROUND(TRUNC(('TRI-1'!DM35 ),2),0))=7,"B-",IF((ROUND(TRUNC(('TRI-1'!DM35  ),2),0))=6,"C+",IF((ROUND(TRUNC(('TRI-1'!DM35  ),2),0))=5,"C-",IF((ROUND(TRUNC(('TRI-1'!DM35  ),2),0))=4,"D+",IF((ROUND(TRUNC(('TRI-1'!DM35 ),2),0))=3,"D-",IF((ROUND(TRUNC(('TRI-1'!DM35 ),2),0))=2,"E+",IF((ROUND(TRUNC(('TRI-1'!DM35  ),2),0))&lt;=1,"E-","")))))))))))</f>
        <v>A+</v>
      </c>
      <c r="DN35" s="51" t="str">
        <f>IF(OR('TRI-1'!DN35 ="",'TRI-1'!DN35&lt;0,'TRI-1'!DN35  &gt;10),"",IF((ROUND(TRUNC(('TRI-1'!DN35  ),2),0))=10,"A+",IF((ROUND(TRUNC(('TRI-1'!DN35  ),2),0))=9,"A-",IF((ROUND(TRUNC(('TRI-1'!DN35   ),2),0))=8,"B+",IF((ROUND(TRUNC(('TRI-1'!DN35 ),2),0))=7,"B-",IF((ROUND(TRUNC(('TRI-1'!DN35  ),2),0))=6,"C+",IF((ROUND(TRUNC(('TRI-1'!DN35  ),2),0))=5,"C-",IF((ROUND(TRUNC(('TRI-1'!DN35  ),2),0))=4,"D+",IF((ROUND(TRUNC(('TRI-1'!DN35 ),2),0))=3,"D-",IF((ROUND(TRUNC(('TRI-1'!DN35 ),2),0))=2,"E+",IF((ROUND(TRUNC(('TRI-1'!DN35  ),2),0))&lt;=1,"E-","")))))))))))</f>
        <v>A+</v>
      </c>
      <c r="DO35" s="51" t="str">
        <f>IF(OR('TRI-1'!DO35 ="",'TRI-1'!DO35&lt;0,'TRI-1'!DO35  &gt;10),"",IF((ROUND(TRUNC(('TRI-1'!DO35  ),2),0))=10,"A+",IF((ROUND(TRUNC(('TRI-1'!DO35  ),2),0))=9,"A-",IF((ROUND(TRUNC(('TRI-1'!DO35   ),2),0))=8,"B+",IF((ROUND(TRUNC(('TRI-1'!DO35 ),2),0))=7,"B-",IF((ROUND(TRUNC(('TRI-1'!DO35  ),2),0))=6,"C+",IF((ROUND(TRUNC(('TRI-1'!DO35  ),2),0))=5,"C-",IF((ROUND(TRUNC(('TRI-1'!DO35  ),2),0))=4,"D+",IF((ROUND(TRUNC(('TRI-1'!DO35 ),2),0))=3,"D-",IF((ROUND(TRUNC(('TRI-1'!DO35 ),2),0))=2,"E+",IF((ROUND(TRUNC(('TRI-1'!DO35  ),2),0))&lt;=1,"E-","")))))))))))</f>
        <v>A+</v>
      </c>
      <c r="DP35" s="51" t="str">
        <f>IF(OR('TRI-1'!DP35 ="",'TRI-1'!DP35&lt;0,'TRI-1'!DP35  &gt;10),"",IF((ROUND(TRUNC(('TRI-1'!DP35  ),2),0))=10,"A+",IF((ROUND(TRUNC(('TRI-1'!DP35  ),2),0))=9,"A-",IF((ROUND(TRUNC(('TRI-1'!DP35   ),2),0))=8,"B+",IF((ROUND(TRUNC(('TRI-1'!DP35 ),2),0))=7,"B-",IF((ROUND(TRUNC(('TRI-1'!DP35  ),2),0))=6,"C+",IF((ROUND(TRUNC(('TRI-1'!DP35  ),2),0))=5,"C-",IF((ROUND(TRUNC(('TRI-1'!DP35  ),2),0))=4,"D+",IF((ROUND(TRUNC(('TRI-1'!DP35 ),2),0))=3,"D-",IF((ROUND(TRUNC(('TRI-1'!DP35 ),2),0))=2,"E+",IF((ROUND(TRUNC(('TRI-1'!DP35  ),2),0))&lt;=1,"E-","")))))))))))</f>
        <v>A+</v>
      </c>
      <c r="DQ35" s="51" t="str">
        <f>IF(OR('TRI-1'!DQ35 ="",'TRI-1'!DQ35&lt;0,'TRI-1'!DQ35  &gt;10),"",IF((ROUND(TRUNC(('TRI-1'!DQ35  ),2),0))=10,"A+",IF((ROUND(TRUNC(('TRI-1'!DQ35  ),2),0))=9,"A-",IF((ROUND(TRUNC(('TRI-1'!DQ35   ),2),0))=8,"B+",IF((ROUND(TRUNC(('TRI-1'!DQ35 ),2),0))=7,"B-",IF((ROUND(TRUNC(('TRI-1'!DQ35  ),2),0))=6,"C+",IF((ROUND(TRUNC(('TRI-1'!DQ35  ),2),0))=5,"C-",IF((ROUND(TRUNC(('TRI-1'!DQ35  ),2),0))=4,"D+",IF((ROUND(TRUNC(('TRI-1'!DQ35 ),2),0))=3,"D-",IF((ROUND(TRUNC(('TRI-1'!DQ35 ),2),0))=2,"E+",IF((ROUND(TRUNC(('TRI-1'!DQ35  ),2),0))&lt;=1,"E-","")))))))))))</f>
        <v>A+</v>
      </c>
      <c r="DR35" s="51" t="str">
        <f>IF(OR('TRI-1'!DR35 ="",'TRI-1'!DR35&lt;0,'TRI-1'!DR35  &gt;10),"",IF((ROUND(TRUNC(('TRI-1'!DR35  ),2),0))=10,"A+",IF((ROUND(TRUNC(('TRI-1'!DR35  ),2),0))=9,"A-",IF((ROUND(TRUNC(('TRI-1'!DR35   ),2),0))=8,"B+",IF((ROUND(TRUNC(('TRI-1'!DR35 ),2),0))=7,"B-",IF((ROUND(TRUNC(('TRI-1'!DR35  ),2),0))=6,"C+",IF((ROUND(TRUNC(('TRI-1'!DR35  ),2),0))=5,"C-",IF((ROUND(TRUNC(('TRI-1'!DR35  ),2),0))=4,"D+",IF((ROUND(TRUNC(('TRI-1'!DR35 ),2),0))=3,"D-",IF((ROUND(TRUNC(('TRI-1'!DR35 ),2),0))=2,"E+",IF((ROUND(TRUNC(('TRI-1'!DR35  ),2),0))&lt;=1,"E-","")))))))))))</f>
        <v>A+</v>
      </c>
      <c r="DS35" s="51" t="str">
        <f>IF(OR('TRI-1'!DS35 ="",'TRI-1'!DS35&lt;0,'TRI-1'!DS35  &gt;10),"",IF((ROUND(TRUNC(('TRI-1'!DS35  ),2),0))=10,"A+",IF((ROUND(TRUNC(('TRI-1'!DS35  ),2),0))=9,"A-",IF((ROUND(TRUNC(('TRI-1'!DS35   ),2),0))=8,"B+",IF((ROUND(TRUNC(('TRI-1'!DS35 ),2),0))=7,"B-",IF((ROUND(TRUNC(('TRI-1'!DS35  ),2),0))=6,"C+",IF((ROUND(TRUNC(('TRI-1'!DS35  ),2),0))=5,"C-",IF((ROUND(TRUNC(('TRI-1'!DS35  ),2),0))=4,"D+",IF((ROUND(TRUNC(('TRI-1'!DS35 ),2),0))=3,"D-",IF((ROUND(TRUNC(('TRI-1'!DS35 ),2),0))=2,"E+",IF((ROUND(TRUNC(('TRI-1'!DS35  ),2),0))&lt;=1,"E-","")))))))))))</f>
        <v>A+</v>
      </c>
      <c r="DT35" s="51" t="str">
        <f>IF(OR('TRI-1'!DT35 ="",'TRI-1'!DT35&lt;0,'TRI-1'!DT35  &gt;10),"",IF((ROUND(TRUNC(('TRI-1'!DT35  ),2),0))=10,"A+",IF((ROUND(TRUNC(('TRI-1'!DT35  ),2),0))=9,"A-",IF((ROUND(TRUNC(('TRI-1'!DT35   ),2),0))=8,"B+",IF((ROUND(TRUNC(('TRI-1'!DT35 ),2),0))=7,"B-",IF((ROUND(TRUNC(('TRI-1'!DT35  ),2),0))=6,"C+",IF((ROUND(TRUNC(('TRI-1'!DT35  ),2),0))=5,"C-",IF((ROUND(TRUNC(('TRI-1'!DT35  ),2),0))=4,"D+",IF((ROUND(TRUNC(('TRI-1'!DT35 ),2),0))=3,"D-",IF((ROUND(TRUNC(('TRI-1'!DT35 ),2),0))=2,"E+",IF((ROUND(TRUNC(('TRI-1'!DT35  ),2),0))&lt;=1,"E-","")))))))))))</f>
        <v>A+</v>
      </c>
      <c r="DU35" s="51" t="str">
        <f>IF(OR('TRI-1'!DU35 ="",'TRI-1'!DU35&lt;0,'TRI-1'!DU35  &gt;10),"",IF((ROUND(TRUNC(('TRI-1'!DU35  ),2),0))=10,"A+",IF((ROUND(TRUNC(('TRI-1'!DU35  ),2),0))=9,"A-",IF((ROUND(TRUNC(('TRI-1'!DU35   ),2),0))=8,"B+",IF((ROUND(TRUNC(('TRI-1'!DU35 ),2),0))=7,"B-",IF((ROUND(TRUNC(('TRI-1'!DU35  ),2),0))=6,"C+",IF((ROUND(TRUNC(('TRI-1'!DU35  ),2),0))=5,"C-",IF((ROUND(TRUNC(('TRI-1'!DU35  ),2),0))=4,"D+",IF((ROUND(TRUNC(('TRI-1'!DU35 ),2),0))=3,"D-",IF((ROUND(TRUNC(('TRI-1'!DU35 ),2),0))=2,"E+",IF((ROUND(TRUNC(('TRI-1'!DU35  ),2),0))&lt;=1,"E-","")))))))))))</f>
        <v>A+</v>
      </c>
      <c r="DV35" s="51" t="str">
        <f>IF(OR('TRI-1'!DV35 ="",'TRI-1'!DV35&lt;0,'TRI-1'!DV35  &gt;10),"",IF((ROUND(TRUNC(('TRI-1'!DV35  ),2),0))=10,"A+",IF((ROUND(TRUNC(('TRI-1'!DV35  ),2),0))=9,"A-",IF((ROUND(TRUNC(('TRI-1'!DV35   ),2),0))=8,"B+",IF((ROUND(TRUNC(('TRI-1'!DV35 ),2),0))=7,"B-",IF((ROUND(TRUNC(('TRI-1'!DV35  ),2),0))=6,"C+",IF((ROUND(TRUNC(('TRI-1'!DV35  ),2),0))=5,"C-",IF((ROUND(TRUNC(('TRI-1'!DV35  ),2),0))=4,"D+",IF((ROUND(TRUNC(('TRI-1'!DV35 ),2),0))=3,"D-",IF((ROUND(TRUNC(('TRI-1'!DV35 ),2),0))=2,"E+",IF((ROUND(TRUNC(('TRI-1'!DV35  ),2),0))&lt;=1,"E-","")))))))))))</f>
        <v>A+</v>
      </c>
      <c r="DW35" s="51" t="str">
        <f>IF(OR('TRI-1'!DW35 ="",'TRI-1'!DW35&lt;0,'TRI-1'!DW35  &gt;10),"",IF((ROUND(TRUNC(('TRI-1'!DW35  ),2),0))=10,"A+",IF((ROUND(TRUNC(('TRI-1'!DW35  ),2),0))=9,"A-",IF((ROUND(TRUNC(('TRI-1'!DW35   ),2),0))=8,"B+",IF((ROUND(TRUNC(('TRI-1'!DW35 ),2),0))=7,"B-",IF((ROUND(TRUNC(('TRI-1'!DW35  ),2),0))=6,"C+",IF((ROUND(TRUNC(('TRI-1'!DW35  ),2),0))=5,"C-",IF((ROUND(TRUNC(('TRI-1'!DW35  ),2),0))=4,"D+",IF((ROUND(TRUNC(('TRI-1'!DW35 ),2),0))=3,"D-",IF((ROUND(TRUNC(('TRI-1'!DW35 ),2),0))=2,"E+",IF((ROUND(TRUNC(('TRI-1'!DW35  ),2),0))&lt;=1,"E-","")))))))))))</f>
        <v>A+</v>
      </c>
      <c r="DX35" s="51" t="str">
        <f>IF(OR('TRI-1'!DX35 ="",'TRI-1'!DX35&lt;0,'TRI-1'!DX35  &gt;10),"",IF((ROUND(TRUNC(('TRI-1'!DX35  ),2),0))=10,"A+",IF((ROUND(TRUNC(('TRI-1'!DX35  ),2),0))=9,"A-",IF((ROUND(TRUNC(('TRI-1'!DX35   ),2),0))=8,"B+",IF((ROUND(TRUNC(('TRI-1'!DX35 ),2),0))=7,"B-",IF((ROUND(TRUNC(('TRI-1'!DX35  ),2),0))=6,"C+",IF((ROUND(TRUNC(('TRI-1'!DX35  ),2),0))=5,"C-",IF((ROUND(TRUNC(('TRI-1'!DX35  ),2),0))=4,"D+",IF((ROUND(TRUNC(('TRI-1'!DX35 ),2),0))=3,"D-",IF((ROUND(TRUNC(('TRI-1'!DX35 ),2),0))=2,"E+",IF((ROUND(TRUNC(('TRI-1'!DX35  ),2),0))&lt;=1,"E-","")))))))))))</f>
        <v>A+</v>
      </c>
      <c r="DY35" s="51" t="str">
        <f>IF(OR('TRI-1'!DY35 ="",'TRI-1'!DY35&lt;0,'TRI-1'!DY35  &gt;10),"",IF((ROUND(TRUNC(('TRI-1'!DY35  ),2),0))=10,"A+",IF((ROUND(TRUNC(('TRI-1'!DY35  ),2),0))=9,"A-",IF((ROUND(TRUNC(('TRI-1'!DY35   ),2),0))=8,"B+",IF((ROUND(TRUNC(('TRI-1'!DY35 ),2),0))=7,"B-",IF((ROUND(TRUNC(('TRI-1'!DY35  ),2),0))=6,"C+",IF((ROUND(TRUNC(('TRI-1'!DY35  ),2),0))=5,"C-",IF((ROUND(TRUNC(('TRI-1'!DY35  ),2),0))=4,"D+",IF((ROUND(TRUNC(('TRI-1'!DY35 ),2),0))=3,"D-",IF((ROUND(TRUNC(('TRI-1'!DY35 ),2),0))=2,"E+",IF((ROUND(TRUNC(('TRI-1'!DY35  ),2),0))&lt;=1,"E-","")))))))))))</f>
        <v>A+</v>
      </c>
      <c r="DZ35" s="51" t="str">
        <f>IF(OR('TRI-1'!DZ35 ="",'TRI-1'!DZ35&lt;0,'TRI-1'!DZ35  &gt;10),"",IF((ROUND(TRUNC(('TRI-1'!DZ35  ),2),0))=10,"A+",IF((ROUND(TRUNC(('TRI-1'!DZ35  ),2),0))=9,"A-",IF((ROUND(TRUNC(('TRI-1'!DZ35   ),2),0))=8,"B+",IF((ROUND(TRUNC(('TRI-1'!DZ35 ),2),0))=7,"B-",IF((ROUND(TRUNC(('TRI-1'!DZ35  ),2),0))=6,"C+",IF((ROUND(TRUNC(('TRI-1'!DZ35  ),2),0))=5,"C-",IF((ROUND(TRUNC(('TRI-1'!DZ35  ),2),0))=4,"D+",IF((ROUND(TRUNC(('TRI-1'!DZ35 ),2),0))=3,"D-",IF((ROUND(TRUNC(('TRI-1'!DZ35 ),2),0))=2,"E+",IF((ROUND(TRUNC(('TRI-1'!DZ35  ),2),0))&lt;=1,"E-","")))))))))))</f>
        <v>A+</v>
      </c>
      <c r="EA35" s="51" t="str">
        <f>IF(OR('TRI-1'!EA35 ="",'TRI-1'!EA35&lt;0,'TRI-1'!EA35  &gt;10),"",IF((ROUND(TRUNC(('TRI-1'!EA35  ),2),0))=10,"A+",IF((ROUND(TRUNC(('TRI-1'!EA35  ),2),0))=9,"A-",IF((ROUND(TRUNC(('TRI-1'!EA35   ),2),0))=8,"B+",IF((ROUND(TRUNC(('TRI-1'!EA35 ),2),0))=7,"B-",IF((ROUND(TRUNC(('TRI-1'!EA35  ),2),0))=6,"C+",IF((ROUND(TRUNC(('TRI-1'!EA35  ),2),0))=5,"C-",IF((ROUND(TRUNC(('TRI-1'!EA35  ),2),0))=4,"D+",IF((ROUND(TRUNC(('TRI-1'!EA35 ),2),0))=3,"D-",IF((ROUND(TRUNC(('TRI-1'!EA35 ),2),0))=2,"E+",IF((ROUND(TRUNC(('TRI-1'!EA35  ),2),0))&lt;=1,"E-","")))))))))))</f>
        <v>A+</v>
      </c>
      <c r="EB35" s="51" t="str">
        <f>IF(OR('TRI-1'!EB35 ="",'TRI-1'!EB35&lt;0,'TRI-1'!EB35  &gt;10),"",IF((ROUND(TRUNC(('TRI-1'!EB35  ),2),0))=10,"A+",IF((ROUND(TRUNC(('TRI-1'!EB35  ),2),0))=9,"A-",IF((ROUND(TRUNC(('TRI-1'!EB35   ),2),0))=8,"B+",IF((ROUND(TRUNC(('TRI-1'!EB35 ),2),0))=7,"B-",IF((ROUND(TRUNC(('TRI-1'!EB35  ),2),0))=6,"C+",IF((ROUND(TRUNC(('TRI-1'!EB35  ),2),0))=5,"C-",IF((ROUND(TRUNC(('TRI-1'!EB35  ),2),0))=4,"D+",IF((ROUND(TRUNC(('TRI-1'!EB35 ),2),0))=3,"D-",IF((ROUND(TRUNC(('TRI-1'!EB35 ),2),0))=2,"E+",IF((ROUND(TRUNC(('TRI-1'!EB35  ),2),0))&lt;=1,"E-","")))))))))))</f>
        <v>A+</v>
      </c>
      <c r="EC35" s="51" t="str">
        <f>IF(OR('TRI-1'!EC35 ="",'TRI-1'!EC35&lt;0,'TRI-1'!EC35  &gt;10),"",IF((ROUND(TRUNC(('TRI-1'!EC35  ),2),0))=10,"A+",IF((ROUND(TRUNC(('TRI-1'!EC35  ),2),0))=9,"A-",IF((ROUND(TRUNC(('TRI-1'!EC35   ),2),0))=8,"B+",IF((ROUND(TRUNC(('TRI-1'!EC35 ),2),0))=7,"B-",IF((ROUND(TRUNC(('TRI-1'!EC35  ),2),0))=6,"C+",IF((ROUND(TRUNC(('TRI-1'!EC35  ),2),0))=5,"C-",IF((ROUND(TRUNC(('TRI-1'!EC35  ),2),0))=4,"D+",IF((ROUND(TRUNC(('TRI-1'!EC35 ),2),0))=3,"D-",IF((ROUND(TRUNC(('TRI-1'!EC35 ),2),0))=2,"E+",IF((ROUND(TRUNC(('TRI-1'!EC35  ),2),0))&lt;=1,"E-","")))))))))))</f>
        <v>A+</v>
      </c>
      <c r="ED35" s="51" t="str">
        <f>IF(OR('TRI-1'!ED35 ="",'TRI-1'!ED35&lt;0,'TRI-1'!ED35  &gt;10),"",IF((ROUND(TRUNC(('TRI-1'!ED35  ),2),0))=10,"A+",IF((ROUND(TRUNC(('TRI-1'!ED35  ),2),0))=9,"A-",IF((ROUND(TRUNC(('TRI-1'!ED35   ),2),0))=8,"B+",IF((ROUND(TRUNC(('TRI-1'!ED35 ),2),0))=7,"B-",IF((ROUND(TRUNC(('TRI-1'!ED35  ),2),0))=6,"C+",IF((ROUND(TRUNC(('TRI-1'!ED35  ),2),0))=5,"C-",IF((ROUND(TRUNC(('TRI-1'!ED35  ),2),0))=4,"D+",IF((ROUND(TRUNC(('TRI-1'!ED35 ),2),0))=3,"D-",IF((ROUND(TRUNC(('TRI-1'!ED35 ),2),0))=2,"E+",IF((ROUND(TRUNC(('TRI-1'!ED35  ),2),0))&lt;=1,"E-","")))))))))))</f>
        <v>A+</v>
      </c>
      <c r="EE35" s="51" t="str">
        <f>IF(OR('TRI-1'!EE35 ="",'TRI-1'!EE35&lt;0,'TRI-1'!EE35  &gt;10),"",IF((ROUND(TRUNC(('TRI-1'!EE35  ),2),0))=10,"A+",IF((ROUND(TRUNC(('TRI-1'!EE35  ),2),0))=9,"A-",IF((ROUND(TRUNC(('TRI-1'!EE35   ),2),0))=8,"B+",IF((ROUND(TRUNC(('TRI-1'!EE35 ),2),0))=7,"B-",IF((ROUND(TRUNC(('TRI-1'!EE35  ),2),0))=6,"C+",IF((ROUND(TRUNC(('TRI-1'!EE35  ),2),0))=5,"C-",IF((ROUND(TRUNC(('TRI-1'!EE35  ),2),0))=4,"D+",IF((ROUND(TRUNC(('TRI-1'!EE35 ),2),0))=3,"D-",IF((ROUND(TRUNC(('TRI-1'!EE35 ),2),0))=2,"E+",IF((ROUND(TRUNC(('TRI-1'!EE35  ),2),0))&lt;=1,"E-","")))))))))))</f>
        <v>A+</v>
      </c>
      <c r="EF35" s="51" t="str">
        <f>IF(OR('TRI-1'!EF35 ="",'TRI-1'!EF35&lt;0,'TRI-1'!EF35  &gt;10),"",IF((ROUND(TRUNC(('TRI-1'!EF35  ),2),0))=10,"A+",IF((ROUND(TRUNC(('TRI-1'!EF35  ),2),0))=9,"A-",IF((ROUND(TRUNC(('TRI-1'!EF35   ),2),0))=8,"B+",IF((ROUND(TRUNC(('TRI-1'!EF35 ),2),0))=7,"B-",IF((ROUND(TRUNC(('TRI-1'!EF35  ),2),0))=6,"C+",IF((ROUND(TRUNC(('TRI-1'!EF35  ),2),0))=5,"C-",IF((ROUND(TRUNC(('TRI-1'!EF35  ),2),0))=4,"D+",IF((ROUND(TRUNC(('TRI-1'!EF35 ),2),0))=3,"D-",IF((ROUND(TRUNC(('TRI-1'!EF35 ),2),0))=2,"E+",IF((ROUND(TRUNC(('TRI-1'!EF35  ),2),0))&lt;=1,"E-","")))))))))))</f>
        <v>A+</v>
      </c>
      <c r="EG35" s="51" t="str">
        <f>IF(OR('TRI-1'!EG35 ="",'TRI-1'!EG35&lt;0,'TRI-1'!EG35  &gt;10),"",IF((ROUND(TRUNC(('TRI-1'!EG35  ),2),0))=10,"A+",IF((ROUND(TRUNC(('TRI-1'!EG35  ),2),0))=9,"A-",IF((ROUND(TRUNC(('TRI-1'!EG35   ),2),0))=8,"B+",IF((ROUND(TRUNC(('TRI-1'!EG35 ),2),0))=7,"B-",IF((ROUND(TRUNC(('TRI-1'!EG35  ),2),0))=6,"C+",IF((ROUND(TRUNC(('TRI-1'!EG35  ),2),0))=5,"C-",IF((ROUND(TRUNC(('TRI-1'!EG35  ),2),0))=4,"D+",IF((ROUND(TRUNC(('TRI-1'!EG35 ),2),0))=3,"D-",IF((ROUND(TRUNC(('TRI-1'!EG35 ),2),0))=2,"E+",IF((ROUND(TRUNC(('TRI-1'!EG35  ),2),0))&lt;=1,"E-","")))))))))))</f>
        <v>A+</v>
      </c>
      <c r="EH35" s="51" t="str">
        <f>IF(OR('TRI-1'!EH35 ="",'TRI-1'!EH35&lt;0,'TRI-1'!EH35  &gt;10),"",IF((ROUND(TRUNC(('TRI-1'!EH35  ),2),0))=10,"A+",IF((ROUND(TRUNC(('TRI-1'!EH35  ),2),0))=9,"A-",IF((ROUND(TRUNC(('TRI-1'!EH35   ),2),0))=8,"B+",IF((ROUND(TRUNC(('TRI-1'!EH35 ),2),0))=7,"B-",IF((ROUND(TRUNC(('TRI-1'!EH35  ),2),0))=6,"C+",IF((ROUND(TRUNC(('TRI-1'!EH35  ),2),0))=5,"C-",IF((ROUND(TRUNC(('TRI-1'!EH35  ),2),0))=4,"D+",IF((ROUND(TRUNC(('TRI-1'!EH35 ),2),0))=3,"D-",IF((ROUND(TRUNC(('TRI-1'!EH35 ),2),0))=2,"E+",IF((ROUND(TRUNC(('TRI-1'!EH35  ),2),0))&lt;=1,"E-","")))))))))))</f>
        <v>A+</v>
      </c>
      <c r="EI35" s="51" t="str">
        <f>IF(OR('TRI-1'!EI35 ="",'TRI-1'!EI35&lt;0,'TRI-1'!EI35  &gt;10),"",IF((ROUND(TRUNC(('TRI-1'!EI35  ),2),0))=10,"A+",IF((ROUND(TRUNC(('TRI-1'!EI35  ),2),0))=9,"A-",IF((ROUND(TRUNC(('TRI-1'!EI35   ),2),0))=8,"B+",IF((ROUND(TRUNC(('TRI-1'!EI35 ),2),0))=7,"B-",IF((ROUND(TRUNC(('TRI-1'!EI35  ),2),0))=6,"C+",IF((ROUND(TRUNC(('TRI-1'!EI35  ),2),0))=5,"C-",IF((ROUND(TRUNC(('TRI-1'!EI35  ),2),0))=4,"D+",IF((ROUND(TRUNC(('TRI-1'!EI35 ),2),0))=3,"D-",IF((ROUND(TRUNC(('TRI-1'!EI35 ),2),0))=2,"E+",IF((ROUND(TRUNC(('TRI-1'!EI35  ),2),0))&lt;=1,"E-","")))))))))))</f>
        <v>A+</v>
      </c>
      <c r="EJ35" s="51" t="str">
        <f>IF(OR('TRI-1'!EJ35 ="",'TRI-1'!EJ35&lt;0,'TRI-1'!EJ35  &gt;10),"",IF((ROUND(TRUNC(('TRI-1'!EJ35  ),2),0))=10,"A+",IF((ROUND(TRUNC(('TRI-1'!EJ35  ),2),0))=9,"A-",IF((ROUND(TRUNC(('TRI-1'!EJ35   ),2),0))=8,"B+",IF((ROUND(TRUNC(('TRI-1'!EJ35 ),2),0))=7,"B-",IF((ROUND(TRUNC(('TRI-1'!EJ35  ),2),0))=6,"C+",IF((ROUND(TRUNC(('TRI-1'!EJ35  ),2),0))=5,"C-",IF((ROUND(TRUNC(('TRI-1'!EJ35  ),2),0))=4,"D+",IF((ROUND(TRUNC(('TRI-1'!EJ35 ),2),0))=3,"D-",IF((ROUND(TRUNC(('TRI-1'!EJ35 ),2),0))=2,"E+",IF((ROUND(TRUNC(('TRI-1'!EJ35  ),2),0))&lt;=1,"E-","")))))))))))</f>
        <v>A+</v>
      </c>
      <c r="EK35" s="51" t="str">
        <f>IF(OR('TRI-1'!EK35 ="",'TRI-1'!EK35&lt;0,'TRI-1'!EK35  &gt;10),"",IF((ROUND(TRUNC(('TRI-1'!EK35  ),2),0))=10,"A+",IF((ROUND(TRUNC(('TRI-1'!EK35  ),2),0))=9,"A-",IF((ROUND(TRUNC(('TRI-1'!EK35   ),2),0))=8,"B+",IF((ROUND(TRUNC(('TRI-1'!EK35 ),2),0))=7,"B-",IF((ROUND(TRUNC(('TRI-1'!EK35  ),2),0))=6,"C+",IF((ROUND(TRUNC(('TRI-1'!EK35  ),2),0))=5,"C-",IF((ROUND(TRUNC(('TRI-1'!EK35  ),2),0))=4,"D+",IF((ROUND(TRUNC(('TRI-1'!EK35 ),2),0))=3,"D-",IF((ROUND(TRUNC(('TRI-1'!EK35 ),2),0))=2,"E+",IF((ROUND(TRUNC(('TRI-1'!EK35  ),2),0))&lt;=1,"E-","")))))))))))</f>
        <v>A+</v>
      </c>
      <c r="EL35" s="51" t="str">
        <f>IF(OR('TRI-1'!EL35 ="",'TRI-1'!EL35&lt;0,'TRI-1'!EL35  &gt;10),"",IF((ROUND(TRUNC(('TRI-1'!EL35  ),2),0))=10,"A+",IF((ROUND(TRUNC(('TRI-1'!EL35  ),2),0))=9,"A-",IF((ROUND(TRUNC(('TRI-1'!EL35   ),2),0))=8,"B+",IF((ROUND(TRUNC(('TRI-1'!EL35 ),2),0))=7,"B-",IF((ROUND(TRUNC(('TRI-1'!EL35  ),2),0))=6,"C+",IF((ROUND(TRUNC(('TRI-1'!EL35  ),2),0))=5,"C-",IF((ROUND(TRUNC(('TRI-1'!EL35  ),2),0))=4,"D+",IF((ROUND(TRUNC(('TRI-1'!EL35 ),2),0))=3,"D-",IF((ROUND(TRUNC(('TRI-1'!EL35 ),2),0))=2,"E+",IF((ROUND(TRUNC(('TRI-1'!EL35  ),2),0))&lt;=1,"E-","")))))))))))</f>
        <v>A+</v>
      </c>
      <c r="EM35" s="51" t="str">
        <f>IF(OR('TRI-1'!EM35 ="",'TRI-1'!EM35&lt;0,'TRI-1'!EM35  &gt;10),"",IF((ROUND(TRUNC(('TRI-1'!EM35  ),2),0))=10,"A+",IF((ROUND(TRUNC(('TRI-1'!EM35  ),2),0))=9,"A-",IF((ROUND(TRUNC(('TRI-1'!EM35   ),2),0))=8,"B+",IF((ROUND(TRUNC(('TRI-1'!EM35 ),2),0))=7,"B-",IF((ROUND(TRUNC(('TRI-1'!EM35  ),2),0))=6,"C+",IF((ROUND(TRUNC(('TRI-1'!EM35  ),2),0))=5,"C-",IF((ROUND(TRUNC(('TRI-1'!EM35  ),2),0))=4,"D+",IF((ROUND(TRUNC(('TRI-1'!EM35 ),2),0))=3,"D-",IF((ROUND(TRUNC(('TRI-1'!EM35 ),2),0))=2,"E+",IF((ROUND(TRUNC(('TRI-1'!EM35  ),2),0))&lt;=1,"E-","")))))))))))</f>
        <v>A+</v>
      </c>
      <c r="EN35" s="51" t="str">
        <f>IF(OR('TRI-1'!EN35 ="",'TRI-1'!EN35&lt;0,'TRI-1'!EN35  &gt;10),"",IF((ROUND(TRUNC(('TRI-1'!EN35  ),2),0))=10,"A+",IF((ROUND(TRUNC(('TRI-1'!EN35  ),2),0))=9,"A-",IF((ROUND(TRUNC(('TRI-1'!EN35   ),2),0))=8,"B+",IF((ROUND(TRUNC(('TRI-1'!EN35 ),2),0))=7,"B-",IF((ROUND(TRUNC(('TRI-1'!EN35  ),2),0))=6,"C+",IF((ROUND(TRUNC(('TRI-1'!EN35  ),2),0))=5,"C-",IF((ROUND(TRUNC(('TRI-1'!EN35  ),2),0))=4,"D+",IF((ROUND(TRUNC(('TRI-1'!EN35 ),2),0))=3,"D-",IF((ROUND(TRUNC(('TRI-1'!EN35 ),2),0))=2,"E+",IF((ROUND(TRUNC(('TRI-1'!EN35  ),2),0))&lt;=1,"E-","")))))))))))</f>
        <v>A+</v>
      </c>
      <c r="EO35" s="51" t="str">
        <f>IF(OR('TRI-1'!EO35 ="",'TRI-1'!EO35&lt;0,'TRI-1'!EO35  &gt;10),"",IF((ROUND(TRUNC(('TRI-1'!EO35  ),2),0))=10,"A+",IF((ROUND(TRUNC(('TRI-1'!EO35  ),2),0))=9,"A-",IF((ROUND(TRUNC(('TRI-1'!EO35   ),2),0))=8,"B+",IF((ROUND(TRUNC(('TRI-1'!EO35 ),2),0))=7,"B-",IF((ROUND(TRUNC(('TRI-1'!EO35  ),2),0))=6,"C+",IF((ROUND(TRUNC(('TRI-1'!EO35  ),2),0))=5,"C-",IF((ROUND(TRUNC(('TRI-1'!EO35  ),2),0))=4,"D+",IF((ROUND(TRUNC(('TRI-1'!EO35 ),2),0))=3,"D-",IF((ROUND(TRUNC(('TRI-1'!EO35 ),2),0))=2,"E+",IF((ROUND(TRUNC(('TRI-1'!EO35  ),2),0))&lt;=1,"E-","")))))))))))</f>
        <v>A+</v>
      </c>
      <c r="EP35" s="51" t="str">
        <f>IF(OR('TRI-1'!EP35 ="",'TRI-1'!EP35&lt;0,'TRI-1'!EP35  &gt;10),"",IF((ROUND(TRUNC(('TRI-1'!EP35  ),2),0))=10,"A+",IF((ROUND(TRUNC(('TRI-1'!EP35  ),2),0))=9,"A-",IF((ROUND(TRUNC(('TRI-1'!EP35   ),2),0))=8,"B+",IF((ROUND(TRUNC(('TRI-1'!EP35 ),2),0))=7,"B-",IF((ROUND(TRUNC(('TRI-1'!EP35  ),2),0))=6,"C+",IF((ROUND(TRUNC(('TRI-1'!EP35  ),2),0))=5,"C-",IF((ROUND(TRUNC(('TRI-1'!EP35  ),2),0))=4,"D+",IF((ROUND(TRUNC(('TRI-1'!EP35 ),2),0))=3,"D-",IF((ROUND(TRUNC(('TRI-1'!EP35 ),2),0))=2,"E+",IF((ROUND(TRUNC(('TRI-1'!EP35  ),2),0))&lt;=1,"E-","")))))))))))</f>
        <v>A+</v>
      </c>
      <c r="EQ35" s="51" t="str">
        <f>IF(OR('TRI-1'!EQ35 ="",'TRI-1'!EQ35&lt;0,'TRI-1'!EQ35  &gt;10),"",IF((ROUND(TRUNC(('TRI-1'!EQ35  ),2),0))=10,"A+",IF((ROUND(TRUNC(('TRI-1'!EQ35  ),2),0))=9,"A-",IF((ROUND(TRUNC(('TRI-1'!EQ35   ),2),0))=8,"B+",IF((ROUND(TRUNC(('TRI-1'!EQ35 ),2),0))=7,"B-",IF((ROUND(TRUNC(('TRI-1'!EQ35  ),2),0))=6,"C+",IF((ROUND(TRUNC(('TRI-1'!EQ35  ),2),0))=5,"C-",IF((ROUND(TRUNC(('TRI-1'!EQ35  ),2),0))=4,"D+",IF((ROUND(TRUNC(('TRI-1'!EQ35 ),2),0))=3,"D-",IF((ROUND(TRUNC(('TRI-1'!EQ35 ),2),0))=2,"E+",IF((ROUND(TRUNC(('TRI-1'!EQ35  ),2),0))&lt;=1,"E-","")))))))))))</f>
        <v>A+</v>
      </c>
      <c r="ER35" s="51" t="str">
        <f>IF(OR('TRI-1'!ER35 ="",'TRI-1'!ER35&lt;0,'TRI-1'!ER35  &gt;10),"",IF((ROUND(TRUNC(('TRI-1'!ER35  ),2),0))=10,"A+",IF((ROUND(TRUNC(('TRI-1'!ER35  ),2),0))=9,"A-",IF((ROUND(TRUNC(('TRI-1'!ER35   ),2),0))=8,"B+",IF((ROUND(TRUNC(('TRI-1'!ER35 ),2),0))=7,"B-",IF((ROUND(TRUNC(('TRI-1'!ER35  ),2),0))=6,"C+",IF((ROUND(TRUNC(('TRI-1'!ER35  ),2),0))=5,"C-",IF((ROUND(TRUNC(('TRI-1'!ER35  ),2),0))=4,"D+",IF((ROUND(TRUNC(('TRI-1'!ER35 ),2),0))=3,"D-",IF((ROUND(TRUNC(('TRI-1'!ER35 ),2),0))=2,"E+",IF((ROUND(TRUNC(('TRI-1'!ER35  ),2),0))&lt;=1,"E-","")))))))))))</f>
        <v>A+</v>
      </c>
      <c r="ES35" s="51" t="str">
        <f>IF(OR('TRI-1'!ES35 ="",'TRI-1'!ES35&lt;0,'TRI-1'!ES35  &gt;10),"",IF((ROUND(TRUNC(('TRI-1'!ES35  ),2),0))=10,"A+",IF((ROUND(TRUNC(('TRI-1'!ES35  ),2),0))=9,"A-",IF((ROUND(TRUNC(('TRI-1'!ES35   ),2),0))=8,"B+",IF((ROUND(TRUNC(('TRI-1'!ES35 ),2),0))=7,"B-",IF((ROUND(TRUNC(('TRI-1'!ES35  ),2),0))=6,"C+",IF((ROUND(TRUNC(('TRI-1'!ES35  ),2),0))=5,"C-",IF((ROUND(TRUNC(('TRI-1'!ES35  ),2),0))=4,"D+",IF((ROUND(TRUNC(('TRI-1'!ES35 ),2),0))=3,"D-",IF((ROUND(TRUNC(('TRI-1'!ES35 ),2),0))=2,"E+",IF((ROUND(TRUNC(('TRI-1'!ES35  ),2),0))&lt;=1,"E-","")))))))))))</f>
        <v>A-</v>
      </c>
      <c r="ET35" s="51" t="str">
        <f>IF('TRI-1'!ET35 ="","",'TRI-1'!ET35 )</f>
        <v>S</v>
      </c>
      <c r="EU35" s="51" t="str">
        <f>IF('TRI-1'!EU35 ="","",'TRI-1'!EU35 )</f>
        <v>S</v>
      </c>
      <c r="EV35" s="51" t="str">
        <f>IF('TRI-1'!EV35 ="","",'TRI-1'!EV35 )</f>
        <v>S</v>
      </c>
      <c r="EW35" s="51" t="str">
        <f>IF('TRI-1'!EW35 ="","",'TRI-1'!EW35 )</f>
        <v>S</v>
      </c>
      <c r="EX35" s="51" t="str">
        <f>IF('TRI-1'!EX35 ="","",'TRI-1'!EX35 )</f>
        <v>S</v>
      </c>
      <c r="EY35" s="51" t="str">
        <f>IF('TRI-1'!EY35 ="","",'TRI-1'!EY35 )</f>
        <v>F</v>
      </c>
      <c r="EZ35" s="51" t="str">
        <f>IF('TRI-1'!EZ35 ="","",'TRI-1'!EZ35 )</f>
        <v>F</v>
      </c>
      <c r="FA35" s="51" t="str">
        <f>IF('TRI-1'!FA35 ="","",'TRI-1'!FA35 )</f>
        <v>F</v>
      </c>
      <c r="FB35" s="51" t="str">
        <f>IF('TRI-1'!FB35 ="","",'TRI-1'!FB35 )</f>
        <v>F</v>
      </c>
      <c r="FC35" s="51" t="str">
        <f>IF('TRI-1'!FC35 ="","",'TRI-1'!FC35 )</f>
        <v>B+</v>
      </c>
      <c r="FD35" s="51">
        <f>IF('TRI-1'!FD35 ="","",'TRI-1'!FD35 )</f>
        <v>32</v>
      </c>
      <c r="FE35" s="51" t="str">
        <f>IF('TRI-1'!FE35 ="","",'TRI-1'!FE35 )</f>
        <v>B+</v>
      </c>
      <c r="FF35" s="51" t="str">
        <f>IF('TRI-1'!FF35 ="","",'TRI-1'!FF35 )</f>
        <v/>
      </c>
      <c r="FG35" s="51" t="str">
        <f>IF('TRI-1'!FG35 ="","",'TRI-1'!FG35 )</f>
        <v/>
      </c>
      <c r="FH35" s="51">
        <f>IF('TRI-1'!FH35 ="","",'TRI-1'!FH35 )</f>
        <v>0</v>
      </c>
    </row>
    <row r="36" spans="1:164" ht="21" customHeight="1">
      <c r="B36" s="53">
        <v>19</v>
      </c>
      <c r="C36" s="272" t="str">
        <f>IF(NOTAS!E39&gt;"",NOTAS!E39,"")</f>
        <v>PAREDES GUANOLUISA KENDRA ESTEFANIA</v>
      </c>
      <c r="D36" s="273"/>
      <c r="E36" s="273"/>
      <c r="F36" s="274"/>
      <c r="G36" s="51" t="str">
        <f>IF(OR('TRI-1'!G36 ="",'TRI-1'!G36&lt;0,'TRI-1'!G36  &gt;10),"",IF((ROUND(TRUNC(('TRI-1'!G36  ),2),0))=10,"A+",IF((ROUND(TRUNC(('TRI-1'!G36  ),2),0))=9,"A-",IF((ROUND(TRUNC(('TRI-1'!G36   ),2),0))=8,"B+",IF((ROUND(TRUNC(('TRI-1'!G36 ),2),0))=7,"B-",IF((ROUND(TRUNC(('TRI-1'!G36  ),2),0))=6,"C+",IF((ROUND(TRUNC(('TRI-1'!G36  ),2),0))=5,"C-",IF((ROUND(TRUNC(('TRI-1'!G36  ),2),0))=4,"D+",IF((ROUND(TRUNC(('TRI-1'!G36 ),2),0))=3,"D-",IF((ROUND(TRUNC(('TRI-1'!G36 ),2),0))=2,"E+",IF((ROUND(TRUNC(('TRI-1'!G36  ),2),0))&lt;=1,"E-","")))))))))))</f>
        <v>A-</v>
      </c>
      <c r="H36" s="51" t="str">
        <f>IF(OR('TRI-1'!H36 ="",'TRI-1'!H36&lt;0,'TRI-1'!H36  &gt;10),"",IF((ROUND(TRUNC(('TRI-1'!H36  ),2),0))=10,"A+",IF((ROUND(TRUNC(('TRI-1'!H36  ),2),0))=9,"A-",IF((ROUND(TRUNC(('TRI-1'!H36   ),2),0))=8,"B+",IF((ROUND(TRUNC(('TRI-1'!H36 ),2),0))=7,"B-",IF((ROUND(TRUNC(('TRI-1'!H36  ),2),0))=6,"C+",IF((ROUND(TRUNC(('TRI-1'!H36  ),2),0))=5,"C-",IF((ROUND(TRUNC(('TRI-1'!H36  ),2),0))=4,"D+",IF((ROUND(TRUNC(('TRI-1'!H36 ),2),0))=3,"D-",IF((ROUND(TRUNC(('TRI-1'!H36 ),2),0))=2,"E+",IF((ROUND(TRUNC(('TRI-1'!H36  ),2),0))&lt;=1,"E-","")))))))))))</f>
        <v>A+</v>
      </c>
      <c r="I36" s="51" t="str">
        <f>IF(OR('TRI-1'!I36 ="",'TRI-1'!I36&lt;0,'TRI-1'!I36  &gt;10),"",IF((ROUND(TRUNC(('TRI-1'!I36  ),2),0))=10,"A+",IF((ROUND(TRUNC(('TRI-1'!I36  ),2),0))=9,"A-",IF((ROUND(TRUNC(('TRI-1'!I36   ),2),0))=8,"B+",IF((ROUND(TRUNC(('TRI-1'!I36 ),2),0))=7,"B-",IF((ROUND(TRUNC(('TRI-1'!I36  ),2),0))=6,"C+",IF((ROUND(TRUNC(('TRI-1'!I36  ),2),0))=5,"C-",IF((ROUND(TRUNC(('TRI-1'!I36  ),2),0))=4,"D+",IF((ROUND(TRUNC(('TRI-1'!I36 ),2),0))=3,"D-",IF((ROUND(TRUNC(('TRI-1'!I36 ),2),0))=2,"E+",IF((ROUND(TRUNC(('TRI-1'!I36  ),2),0))&lt;=1,"E-","")))))))))))</f>
        <v>B-</v>
      </c>
      <c r="J36" s="51" t="str">
        <f>IF(OR('TRI-1'!J36 ="",'TRI-1'!J36&lt;0,'TRI-1'!J36  &gt;10),"",IF((ROUND(TRUNC(('TRI-1'!J36  ),2),0))=10,"A+",IF((ROUND(TRUNC(('TRI-1'!J36  ),2),0))=9,"A-",IF((ROUND(TRUNC(('TRI-1'!J36   ),2),0))=8,"B+",IF((ROUND(TRUNC(('TRI-1'!J36 ),2),0))=7,"B-",IF((ROUND(TRUNC(('TRI-1'!J36  ),2),0))=6,"C+",IF((ROUND(TRUNC(('TRI-1'!J36  ),2),0))=5,"C-",IF((ROUND(TRUNC(('TRI-1'!J36  ),2),0))=4,"D+",IF((ROUND(TRUNC(('TRI-1'!J36 ),2),0))=3,"D-",IF((ROUND(TRUNC(('TRI-1'!J36 ),2),0))=2,"E+",IF((ROUND(TRUNC(('TRI-1'!J36  ),2),0))&lt;=1,"E-","")))))))))))</f>
        <v>A+</v>
      </c>
      <c r="K36" s="51" t="str">
        <f>IF(OR('TRI-1'!K36 ="",'TRI-1'!K36&lt;0,'TRI-1'!K36  &gt;10),"",IF((ROUND(TRUNC(('TRI-1'!K36  ),2),0))=10,"A+",IF((ROUND(TRUNC(('TRI-1'!K36  ),2),0))=9,"A-",IF((ROUND(TRUNC(('TRI-1'!K36   ),2),0))=8,"B+",IF((ROUND(TRUNC(('TRI-1'!K36 ),2),0))=7,"B-",IF((ROUND(TRUNC(('TRI-1'!K36  ),2),0))=6,"C+",IF((ROUND(TRUNC(('TRI-1'!K36  ),2),0))=5,"C-",IF((ROUND(TRUNC(('TRI-1'!K36  ),2),0))=4,"D+",IF((ROUND(TRUNC(('TRI-1'!K36 ),2),0))=3,"D-",IF((ROUND(TRUNC(('TRI-1'!K36 ),2),0))=2,"E+",IF((ROUND(TRUNC(('TRI-1'!K36  ),2),0))&lt;=1,"E-","")))))))))))</f>
        <v>A+</v>
      </c>
      <c r="L36" s="51" t="str">
        <f>IF(OR('TRI-1'!L36 ="",'TRI-1'!L36&lt;0,'TRI-1'!L36  &gt;10),"",IF((ROUND(TRUNC(('TRI-1'!L36  ),2),0))=10,"A+",IF((ROUND(TRUNC(('TRI-1'!L36  ),2),0))=9,"A-",IF((ROUND(TRUNC(('TRI-1'!L36   ),2),0))=8,"B+",IF((ROUND(TRUNC(('TRI-1'!L36 ),2),0))=7,"B-",IF((ROUND(TRUNC(('TRI-1'!L36  ),2),0))=6,"C+",IF((ROUND(TRUNC(('TRI-1'!L36  ),2),0))=5,"C-",IF((ROUND(TRUNC(('TRI-1'!L36  ),2),0))=4,"D+",IF((ROUND(TRUNC(('TRI-1'!L36 ),2),0))=3,"D-",IF((ROUND(TRUNC(('TRI-1'!L36 ),2),0))=2,"E+",IF((ROUND(TRUNC(('TRI-1'!L36  ),2),0))&lt;=1,"E-","")))))))))))</f>
        <v>A+</v>
      </c>
      <c r="M36" s="51" t="str">
        <f>IF(OR('TRI-1'!M36 ="",'TRI-1'!M36&lt;0,'TRI-1'!M36  &gt;10),"",IF((ROUND(TRUNC(('TRI-1'!M36  ),2),0))=10,"A+",IF((ROUND(TRUNC(('TRI-1'!M36  ),2),0))=9,"A-",IF((ROUND(TRUNC(('TRI-1'!M36   ),2),0))=8,"B+",IF((ROUND(TRUNC(('TRI-1'!M36 ),2),0))=7,"B-",IF((ROUND(TRUNC(('TRI-1'!M36  ),2),0))=6,"C+",IF((ROUND(TRUNC(('TRI-1'!M36  ),2),0))=5,"C-",IF((ROUND(TRUNC(('TRI-1'!M36  ),2),0))=4,"D+",IF((ROUND(TRUNC(('TRI-1'!M36 ),2),0))=3,"D-",IF((ROUND(TRUNC(('TRI-1'!M36 ),2),0))=2,"E+",IF((ROUND(TRUNC(('TRI-1'!M36  ),2),0))&lt;=1,"E-","")))))))))))</f>
        <v>A+</v>
      </c>
      <c r="N36" s="51" t="str">
        <f>IF(OR('TRI-1'!N36 ="",'TRI-1'!N36&lt;0,'TRI-1'!N36  &gt;10),"",IF((ROUND(TRUNC(('TRI-1'!N36  ),2),0))=10,"A+",IF((ROUND(TRUNC(('TRI-1'!N36  ),2),0))=9,"A-",IF((ROUND(TRUNC(('TRI-1'!N36   ),2),0))=8,"B+",IF((ROUND(TRUNC(('TRI-1'!N36 ),2),0))=7,"B-",IF((ROUND(TRUNC(('TRI-1'!N36  ),2),0))=6,"C+",IF((ROUND(TRUNC(('TRI-1'!N36  ),2),0))=5,"C-",IF((ROUND(TRUNC(('TRI-1'!N36  ),2),0))=4,"D+",IF((ROUND(TRUNC(('TRI-1'!N36 ),2),0))=3,"D-",IF((ROUND(TRUNC(('TRI-1'!N36 ),2),0))=2,"E+",IF((ROUND(TRUNC(('TRI-1'!N36  ),2),0))&lt;=1,"E-","")))))))))))</f>
        <v>A+</v>
      </c>
      <c r="O36" s="51" t="str">
        <f>IF(OR('TRI-1'!O36 ="",'TRI-1'!O36&lt;0,'TRI-1'!O36  &gt;10),"",IF((ROUND(TRUNC(('TRI-1'!O36  ),2),0))=10,"A+",IF((ROUND(TRUNC(('TRI-1'!O36  ),2),0))=9,"A-",IF((ROUND(TRUNC(('TRI-1'!O36   ),2),0))=8,"B+",IF((ROUND(TRUNC(('TRI-1'!O36 ),2),0))=7,"B-",IF((ROUND(TRUNC(('TRI-1'!O36  ),2),0))=6,"C+",IF((ROUND(TRUNC(('TRI-1'!O36  ),2),0))=5,"C-",IF((ROUND(TRUNC(('TRI-1'!O36  ),2),0))=4,"D+",IF((ROUND(TRUNC(('TRI-1'!O36 ),2),0))=3,"D-",IF((ROUND(TRUNC(('TRI-1'!O36 ),2),0))=2,"E+",IF((ROUND(TRUNC(('TRI-1'!O36  ),2),0))&lt;=1,"E-","")))))))))))</f>
        <v>A+</v>
      </c>
      <c r="P36" s="51" t="str">
        <f>IF(OR('TRI-1'!P36 ="",'TRI-1'!P36&lt;0,'TRI-1'!P36  &gt;10),"",IF((ROUND(TRUNC(('TRI-1'!P36  ),2),0))=10,"A+",IF((ROUND(TRUNC(('TRI-1'!P36  ),2),0))=9,"A-",IF((ROUND(TRUNC(('TRI-1'!P36   ),2),0))=8,"B+",IF((ROUND(TRUNC(('TRI-1'!P36 ),2),0))=7,"B-",IF((ROUND(TRUNC(('TRI-1'!P36  ),2),0))=6,"C+",IF((ROUND(TRUNC(('TRI-1'!P36  ),2),0))=5,"C-",IF((ROUND(TRUNC(('TRI-1'!P36  ),2),0))=4,"D+",IF((ROUND(TRUNC(('TRI-1'!P36 ),2),0))=3,"D-",IF((ROUND(TRUNC(('TRI-1'!P36 ),2),0))=2,"E+",IF((ROUND(TRUNC(('TRI-1'!P36  ),2),0))&lt;=1,"E-","")))))))))))</f>
        <v>A+</v>
      </c>
      <c r="Q36" s="51" t="str">
        <f>IF(OR('TRI-1'!Q36 ="",'TRI-1'!Q36&lt;0,'TRI-1'!Q36  &gt;10),"",IF((ROUND(TRUNC(('TRI-1'!Q36  ),2),0))=10,"A+",IF((ROUND(TRUNC(('TRI-1'!Q36  ),2),0))=9,"A-",IF((ROUND(TRUNC(('TRI-1'!Q36   ),2),0))=8,"B+",IF((ROUND(TRUNC(('TRI-1'!Q36 ),2),0))=7,"B-",IF((ROUND(TRUNC(('TRI-1'!Q36  ),2),0))=6,"C+",IF((ROUND(TRUNC(('TRI-1'!Q36  ),2),0))=5,"C-",IF((ROUND(TRUNC(('TRI-1'!Q36  ),2),0))=4,"D+",IF((ROUND(TRUNC(('TRI-1'!Q36 ),2),0))=3,"D-",IF((ROUND(TRUNC(('TRI-1'!Q36 ),2),0))=2,"E+",IF((ROUND(TRUNC(('TRI-1'!Q36  ),2),0))&lt;=1,"E-","")))))))))))</f>
        <v>A+</v>
      </c>
      <c r="R36" s="51" t="str">
        <f>IF(OR('TRI-1'!R36 ="",'TRI-1'!R36&lt;0,'TRI-1'!R36  &gt;10),"",IF((ROUND(TRUNC(('TRI-1'!R36  ),2),0))=10,"A+",IF((ROUND(TRUNC(('TRI-1'!R36  ),2),0))=9,"A-",IF((ROUND(TRUNC(('TRI-1'!R36   ),2),0))=8,"B+",IF((ROUND(TRUNC(('TRI-1'!R36 ),2),0))=7,"B-",IF((ROUND(TRUNC(('TRI-1'!R36  ),2),0))=6,"C+",IF((ROUND(TRUNC(('TRI-1'!R36  ),2),0))=5,"C-",IF((ROUND(TRUNC(('TRI-1'!R36  ),2),0))=4,"D+",IF((ROUND(TRUNC(('TRI-1'!R36 ),2),0))=3,"D-",IF((ROUND(TRUNC(('TRI-1'!R36 ),2),0))=2,"E+",IF((ROUND(TRUNC(('TRI-1'!R36  ),2),0))&lt;=1,"E-","")))))))))))</f>
        <v>A+</v>
      </c>
      <c r="S36" s="51" t="str">
        <f>IF(OR('TRI-1'!S36 ="",'TRI-1'!S36&lt;0,'TRI-1'!S36  &gt;10),"",IF((ROUND(TRUNC(('TRI-1'!S36  ),2),0))=10,"A+",IF((ROUND(TRUNC(('TRI-1'!S36  ),2),0))=9,"A-",IF((ROUND(TRUNC(('TRI-1'!S36   ),2),0))=8,"B+",IF((ROUND(TRUNC(('TRI-1'!S36 ),2),0))=7,"B-",IF((ROUND(TRUNC(('TRI-1'!S36  ),2),0))=6,"C+",IF((ROUND(TRUNC(('TRI-1'!S36  ),2),0))=5,"C-",IF((ROUND(TRUNC(('TRI-1'!S36  ),2),0))=4,"D+",IF((ROUND(TRUNC(('TRI-1'!S36 ),2),0))=3,"D-",IF((ROUND(TRUNC(('TRI-1'!S36 ),2),0))=2,"E+",IF((ROUND(TRUNC(('TRI-1'!S36  ),2),0))&lt;=1,"E-","")))))))))))</f>
        <v>B+</v>
      </c>
      <c r="T36" s="51" t="str">
        <f>IF(OR('TRI-1'!T36 ="",'TRI-1'!T36&lt;0,'TRI-1'!T36  &gt;10),"",IF((ROUND(TRUNC(('TRI-1'!T36  ),2),0))=10,"A+",IF((ROUND(TRUNC(('TRI-1'!T36  ),2),0))=9,"A-",IF((ROUND(TRUNC(('TRI-1'!T36   ),2),0))=8,"B+",IF((ROUND(TRUNC(('TRI-1'!T36 ),2),0))=7,"B-",IF((ROUND(TRUNC(('TRI-1'!T36  ),2),0))=6,"C+",IF((ROUND(TRUNC(('TRI-1'!T36  ),2),0))=5,"C-",IF((ROUND(TRUNC(('TRI-1'!T36  ),2),0))=4,"D+",IF((ROUND(TRUNC(('TRI-1'!T36 ),2),0))=3,"D-",IF((ROUND(TRUNC(('TRI-1'!T36 ),2),0))=2,"E+",IF((ROUND(TRUNC(('TRI-1'!T36  ),2),0))&lt;=1,"E-","")))))))))))</f>
        <v>A+</v>
      </c>
      <c r="U36" s="51" t="str">
        <f>IF(OR('TRI-1'!U36 ="",'TRI-1'!U36&lt;0,'TRI-1'!U36  &gt;10),"",IF((ROUND(TRUNC(('TRI-1'!U36  ),2),0))=10,"A+",IF((ROUND(TRUNC(('TRI-1'!U36  ),2),0))=9,"A-",IF((ROUND(TRUNC(('TRI-1'!U36   ),2),0))=8,"B+",IF((ROUND(TRUNC(('TRI-1'!U36 ),2),0))=7,"B-",IF((ROUND(TRUNC(('TRI-1'!U36  ),2),0))=6,"C+",IF((ROUND(TRUNC(('TRI-1'!U36  ),2),0))=5,"C-",IF((ROUND(TRUNC(('TRI-1'!U36  ),2),0))=4,"D+",IF((ROUND(TRUNC(('TRI-1'!U36 ),2),0))=3,"D-",IF((ROUND(TRUNC(('TRI-1'!U36 ),2),0))=2,"E+",IF((ROUND(TRUNC(('TRI-1'!U36  ),2),0))&lt;=1,"E-","")))))))))))</f>
        <v>A+</v>
      </c>
      <c r="V36" s="51" t="str">
        <f>IF(OR('TRI-1'!V36 ="",'TRI-1'!V36&lt;0,'TRI-1'!V36  &gt;10),"",IF((ROUND(TRUNC(('TRI-1'!V36  ),2),0))=10,"A+",IF((ROUND(TRUNC(('TRI-1'!V36  ),2),0))=9,"A-",IF((ROUND(TRUNC(('TRI-1'!V36   ),2),0))=8,"B+",IF((ROUND(TRUNC(('TRI-1'!V36 ),2),0))=7,"B-",IF((ROUND(TRUNC(('TRI-1'!V36  ),2),0))=6,"C+",IF((ROUND(TRUNC(('TRI-1'!V36  ),2),0))=5,"C-",IF((ROUND(TRUNC(('TRI-1'!V36  ),2),0))=4,"D+",IF((ROUND(TRUNC(('TRI-1'!V36 ),2),0))=3,"D-",IF((ROUND(TRUNC(('TRI-1'!V36 ),2),0))=2,"E+",IF((ROUND(TRUNC(('TRI-1'!V36  ),2),0))&lt;=1,"E-","")))))))))))</f>
        <v>A+</v>
      </c>
      <c r="W36" s="51" t="str">
        <f>IF(OR('TRI-1'!W36 ="",'TRI-1'!W36&lt;0,'TRI-1'!W36  &gt;10),"",IF((ROUND(TRUNC(('TRI-1'!W36  ),2),0))=10,"A+",IF((ROUND(TRUNC(('TRI-1'!W36  ),2),0))=9,"A-",IF((ROUND(TRUNC(('TRI-1'!W36   ),2),0))=8,"B+",IF((ROUND(TRUNC(('TRI-1'!W36 ),2),0))=7,"B-",IF((ROUND(TRUNC(('TRI-1'!W36  ),2),0))=6,"C+",IF((ROUND(TRUNC(('TRI-1'!W36  ),2),0))=5,"C-",IF((ROUND(TRUNC(('TRI-1'!W36  ),2),0))=4,"D+",IF((ROUND(TRUNC(('TRI-1'!W36 ),2),0))=3,"D-",IF((ROUND(TRUNC(('TRI-1'!W36 ),2),0))=2,"E+",IF((ROUND(TRUNC(('TRI-1'!W36  ),2),0))&lt;=1,"E-","")))))))))))</f>
        <v>A+</v>
      </c>
      <c r="X36" s="51" t="str">
        <f>IF(OR('TRI-1'!X36 ="",'TRI-1'!X36&lt;0,'TRI-1'!X36  &gt;10),"",IF((ROUND(TRUNC(('TRI-1'!X36  ),2),0))=10,"A+",IF((ROUND(TRUNC(('TRI-1'!X36  ),2),0))=9,"A-",IF((ROUND(TRUNC(('TRI-1'!X36   ),2),0))=8,"B+",IF((ROUND(TRUNC(('TRI-1'!X36 ),2),0))=7,"B-",IF((ROUND(TRUNC(('TRI-1'!X36  ),2),0))=6,"C+",IF((ROUND(TRUNC(('TRI-1'!X36  ),2),0))=5,"C-",IF((ROUND(TRUNC(('TRI-1'!X36  ),2),0))=4,"D+",IF((ROUND(TRUNC(('TRI-1'!X36 ),2),0))=3,"D-",IF((ROUND(TRUNC(('TRI-1'!X36 ),2),0))=2,"E+",IF((ROUND(TRUNC(('TRI-1'!X36  ),2),0))&lt;=1,"E-","")))))))))))</f>
        <v>A+</v>
      </c>
      <c r="Y36" s="51" t="str">
        <f>IF(OR('TRI-1'!Y36 ="",'TRI-1'!Y36&lt;0,'TRI-1'!Y36  &gt;10),"",IF((ROUND(TRUNC(('TRI-1'!Y36  ),2),0))=10,"A+",IF((ROUND(TRUNC(('TRI-1'!Y36  ),2),0))=9,"A-",IF((ROUND(TRUNC(('TRI-1'!Y36   ),2),0))=8,"B+",IF((ROUND(TRUNC(('TRI-1'!Y36 ),2),0))=7,"B-",IF((ROUND(TRUNC(('TRI-1'!Y36  ),2),0))=6,"C+",IF((ROUND(TRUNC(('TRI-1'!Y36  ),2),0))=5,"C-",IF((ROUND(TRUNC(('TRI-1'!Y36  ),2),0))=4,"D+",IF((ROUND(TRUNC(('TRI-1'!Y36 ),2),0))=3,"D-",IF((ROUND(TRUNC(('TRI-1'!Y36 ),2),0))=2,"E+",IF((ROUND(TRUNC(('TRI-1'!Y36  ),2),0))&lt;=1,"E-","")))))))))))</f>
        <v>A+</v>
      </c>
      <c r="Z36" s="51" t="str">
        <f>IF(OR('TRI-1'!Z36 ="",'TRI-1'!Z36&lt;0,'TRI-1'!Z36  &gt;10),"",IF((ROUND(TRUNC(('TRI-1'!Z36  ),2),0))=10,"A+",IF((ROUND(TRUNC(('TRI-1'!Z36  ),2),0))=9,"A-",IF((ROUND(TRUNC(('TRI-1'!Z36   ),2),0))=8,"B+",IF((ROUND(TRUNC(('TRI-1'!Z36 ),2),0))=7,"B-",IF((ROUND(TRUNC(('TRI-1'!Z36  ),2),0))=6,"C+",IF((ROUND(TRUNC(('TRI-1'!Z36  ),2),0))=5,"C-",IF((ROUND(TRUNC(('TRI-1'!Z36  ),2),0))=4,"D+",IF((ROUND(TRUNC(('TRI-1'!Z36 ),2),0))=3,"D-",IF((ROUND(TRUNC(('TRI-1'!Z36 ),2),0))=2,"E+",IF((ROUND(TRUNC(('TRI-1'!Z36  ),2),0))&lt;=1,"E-","")))))))))))</f>
        <v>A+</v>
      </c>
      <c r="AA36" s="51" t="str">
        <f>IF(OR('TRI-1'!AA36 ="",'TRI-1'!AA36&lt;0,'TRI-1'!AA36  &gt;10),"",IF((ROUND(TRUNC(('TRI-1'!AA36  ),2),0))=10,"A+",IF((ROUND(TRUNC(('TRI-1'!AA36  ),2),0))=9,"A-",IF((ROUND(TRUNC(('TRI-1'!AA36   ),2),0))=8,"B+",IF((ROUND(TRUNC(('TRI-1'!AA36 ),2),0))=7,"B-",IF((ROUND(TRUNC(('TRI-1'!AA36  ),2),0))=6,"C+",IF((ROUND(TRUNC(('TRI-1'!AA36  ),2),0))=5,"C-",IF((ROUND(TRUNC(('TRI-1'!AA36  ),2),0))=4,"D+",IF((ROUND(TRUNC(('TRI-1'!AA36 ),2),0))=3,"D-",IF((ROUND(TRUNC(('TRI-1'!AA36 ),2),0))=2,"E+",IF((ROUND(TRUNC(('TRI-1'!AA36  ),2),0))&lt;=1,"E-","")))))))))))</f>
        <v>A+</v>
      </c>
      <c r="AB36" s="51" t="str">
        <f>IF(OR('TRI-1'!AB36 ="",'TRI-1'!AB36&lt;0,'TRI-1'!AB36  &gt;10),"",IF((ROUND(TRUNC(('TRI-1'!AB36  ),2),0))=10,"A+",IF((ROUND(TRUNC(('TRI-1'!AB36  ),2),0))=9,"A-",IF((ROUND(TRUNC(('TRI-1'!AB36   ),2),0))=8,"B+",IF((ROUND(TRUNC(('TRI-1'!AB36 ),2),0))=7,"B-",IF((ROUND(TRUNC(('TRI-1'!AB36  ),2),0))=6,"C+",IF((ROUND(TRUNC(('TRI-1'!AB36  ),2),0))=5,"C-",IF((ROUND(TRUNC(('TRI-1'!AB36  ),2),0))=4,"D+",IF((ROUND(TRUNC(('TRI-1'!AB36 ),2),0))=3,"D-",IF((ROUND(TRUNC(('TRI-1'!AB36 ),2),0))=2,"E+",IF((ROUND(TRUNC(('TRI-1'!AB36  ),2),0))&lt;=1,"E-","")))))))))))</f>
        <v>A+</v>
      </c>
      <c r="AC36" s="51" t="str">
        <f>IF(OR('TRI-1'!AC36 ="",'TRI-1'!AC36&lt;0,'TRI-1'!AC36  &gt;10),"",IF((ROUND(TRUNC(('TRI-1'!AC36  ),2),0))=10,"A+",IF((ROUND(TRUNC(('TRI-1'!AC36  ),2),0))=9,"A-",IF((ROUND(TRUNC(('TRI-1'!AC36   ),2),0))=8,"B+",IF((ROUND(TRUNC(('TRI-1'!AC36 ),2),0))=7,"B-",IF((ROUND(TRUNC(('TRI-1'!AC36  ),2),0))=6,"C+",IF((ROUND(TRUNC(('TRI-1'!AC36  ),2),0))=5,"C-",IF((ROUND(TRUNC(('TRI-1'!AC36  ),2),0))=4,"D+",IF((ROUND(TRUNC(('TRI-1'!AC36 ),2),0))=3,"D-",IF((ROUND(TRUNC(('TRI-1'!AC36 ),2),0))=2,"E+",IF((ROUND(TRUNC(('TRI-1'!AC36  ),2),0))&lt;=1,"E-","")))))))))))</f>
        <v>A+</v>
      </c>
      <c r="AD36" s="51" t="str">
        <f>IF(OR('TRI-1'!AD36 ="",'TRI-1'!AD36&lt;0,'TRI-1'!AD36  &gt;10),"",IF((ROUND(TRUNC(('TRI-1'!AD36  ),2),0))=10,"A+",IF((ROUND(TRUNC(('TRI-1'!AD36  ),2),0))=9,"A-",IF((ROUND(TRUNC(('TRI-1'!AD36   ),2),0))=8,"B+",IF((ROUND(TRUNC(('TRI-1'!AD36 ),2),0))=7,"B-",IF((ROUND(TRUNC(('TRI-1'!AD36  ),2),0))=6,"C+",IF((ROUND(TRUNC(('TRI-1'!AD36  ),2),0))=5,"C-",IF((ROUND(TRUNC(('TRI-1'!AD36  ),2),0))=4,"D+",IF((ROUND(TRUNC(('TRI-1'!AD36 ),2),0))=3,"D-",IF((ROUND(TRUNC(('TRI-1'!AD36 ),2),0))=2,"E+",IF((ROUND(TRUNC(('TRI-1'!AD36  ),2),0))&lt;=1,"E-","")))))))))))</f>
        <v>A+</v>
      </c>
      <c r="AE36" s="51" t="str">
        <f>IF(OR('TRI-1'!AE36 ="",'TRI-1'!AE36&lt;0,'TRI-1'!AE36  &gt;10),"",IF((ROUND(TRUNC(('TRI-1'!AE36  ),2),0))=10,"A+",IF((ROUND(TRUNC(('TRI-1'!AE36  ),2),0))=9,"A-",IF((ROUND(TRUNC(('TRI-1'!AE36   ),2),0))=8,"B+",IF((ROUND(TRUNC(('TRI-1'!AE36 ),2),0))=7,"B-",IF((ROUND(TRUNC(('TRI-1'!AE36  ),2),0))=6,"C+",IF((ROUND(TRUNC(('TRI-1'!AE36  ),2),0))=5,"C-",IF((ROUND(TRUNC(('TRI-1'!AE36  ),2),0))=4,"D+",IF((ROUND(TRUNC(('TRI-1'!AE36 ),2),0))=3,"D-",IF((ROUND(TRUNC(('TRI-1'!AE36 ),2),0))=2,"E+",IF((ROUND(TRUNC(('TRI-1'!AE36  ),2),0))&lt;=1,"E-","")))))))))))</f>
        <v>A+</v>
      </c>
      <c r="AF36" s="51" t="str">
        <f>IF(OR('TRI-1'!AF36 ="",'TRI-1'!AF36&lt;0,'TRI-1'!AF36  &gt;10),"",IF((ROUND(TRUNC(('TRI-1'!AF36  ),2),0))=10,"A+",IF((ROUND(TRUNC(('TRI-1'!AF36  ),2),0))=9,"A-",IF((ROUND(TRUNC(('TRI-1'!AF36   ),2),0))=8,"B+",IF((ROUND(TRUNC(('TRI-1'!AF36 ),2),0))=7,"B-",IF((ROUND(TRUNC(('TRI-1'!AF36  ),2),0))=6,"C+",IF((ROUND(TRUNC(('TRI-1'!AF36  ),2),0))=5,"C-",IF((ROUND(TRUNC(('TRI-1'!AF36  ),2),0))=4,"D+",IF((ROUND(TRUNC(('TRI-1'!AF36 ),2),0))=3,"D-",IF((ROUND(TRUNC(('TRI-1'!AF36 ),2),0))=2,"E+",IF((ROUND(TRUNC(('TRI-1'!AF36  ),2),0))&lt;=1,"E-","")))))))))))</f>
        <v>A+</v>
      </c>
      <c r="AG36" s="51" t="str">
        <f>IF(OR('TRI-1'!AG36 ="",'TRI-1'!AG36&lt;0,'TRI-1'!AG36  &gt;10),"",IF((ROUND(TRUNC(('TRI-1'!AG36  ),2),0))=10,"A+",IF((ROUND(TRUNC(('TRI-1'!AG36  ),2),0))=9,"A-",IF((ROUND(TRUNC(('TRI-1'!AG36   ),2),0))=8,"B+",IF((ROUND(TRUNC(('TRI-1'!AG36 ),2),0))=7,"B-",IF((ROUND(TRUNC(('TRI-1'!AG36  ),2),0))=6,"C+",IF((ROUND(TRUNC(('TRI-1'!AG36  ),2),0))=5,"C-",IF((ROUND(TRUNC(('TRI-1'!AG36  ),2),0))=4,"D+",IF((ROUND(TRUNC(('TRI-1'!AG36 ),2),0))=3,"D-",IF((ROUND(TRUNC(('TRI-1'!AG36 ),2),0))=2,"E+",IF((ROUND(TRUNC(('TRI-1'!AG36  ),2),0))&lt;=1,"E-","")))))))))))</f>
        <v>A+</v>
      </c>
      <c r="AH36" s="51" t="str">
        <f>IF(OR('TRI-1'!AH36 ="",'TRI-1'!AH36&lt;0,'TRI-1'!AH36  &gt;10),"",IF((ROUND(TRUNC(('TRI-1'!AH36  ),2),0))=10,"A+",IF((ROUND(TRUNC(('TRI-1'!AH36  ),2),0))=9,"A-",IF((ROUND(TRUNC(('TRI-1'!AH36   ),2),0))=8,"B+",IF((ROUND(TRUNC(('TRI-1'!AH36 ),2),0))=7,"B-",IF((ROUND(TRUNC(('TRI-1'!AH36  ),2),0))=6,"C+",IF((ROUND(TRUNC(('TRI-1'!AH36  ),2),0))=5,"C-",IF((ROUND(TRUNC(('TRI-1'!AH36  ),2),0))=4,"D+",IF((ROUND(TRUNC(('TRI-1'!AH36 ),2),0))=3,"D-",IF((ROUND(TRUNC(('TRI-1'!AH36 ),2),0))=2,"E+",IF((ROUND(TRUNC(('TRI-1'!AH36  ),2),0))&lt;=1,"E-","")))))))))))</f>
        <v>B+</v>
      </c>
      <c r="AI36" s="51" t="str">
        <f>IF(OR('TRI-1'!AI36 ="",'TRI-1'!AI36&lt;0,'TRI-1'!AI36  &gt;10),"",IF((ROUND(TRUNC(('TRI-1'!AI36  ),2),0))=10,"A+",IF((ROUND(TRUNC(('TRI-1'!AI36  ),2),0))=9,"A-",IF((ROUND(TRUNC(('TRI-1'!AI36   ),2),0))=8,"B+",IF((ROUND(TRUNC(('TRI-1'!AI36 ),2),0))=7,"B-",IF((ROUND(TRUNC(('TRI-1'!AI36  ),2),0))=6,"C+",IF((ROUND(TRUNC(('TRI-1'!AI36  ),2),0))=5,"C-",IF((ROUND(TRUNC(('TRI-1'!AI36  ),2),0))=4,"D+",IF((ROUND(TRUNC(('TRI-1'!AI36 ),2),0))=3,"D-",IF((ROUND(TRUNC(('TRI-1'!AI36 ),2),0))=2,"E+",IF((ROUND(TRUNC(('TRI-1'!AI36  ),2),0))&lt;=1,"E-","")))))))))))</f>
        <v>B+</v>
      </c>
      <c r="AJ36" s="51" t="str">
        <f>IF(OR('TRI-1'!AJ36 ="",'TRI-1'!AJ36&lt;0,'TRI-1'!AJ36  &gt;10),"",IF((ROUND(TRUNC(('TRI-1'!AJ36  ),2),0))=10,"A+",IF((ROUND(TRUNC(('TRI-1'!AJ36  ),2),0))=9,"A-",IF((ROUND(TRUNC(('TRI-1'!AJ36   ),2),0))=8,"B+",IF((ROUND(TRUNC(('TRI-1'!AJ36 ),2),0))=7,"B-",IF((ROUND(TRUNC(('TRI-1'!AJ36  ),2),0))=6,"C+",IF((ROUND(TRUNC(('TRI-1'!AJ36  ),2),0))=5,"C-",IF((ROUND(TRUNC(('TRI-1'!AJ36  ),2),0))=4,"D+",IF((ROUND(TRUNC(('TRI-1'!AJ36 ),2),0))=3,"D-",IF((ROUND(TRUNC(('TRI-1'!AJ36 ),2),0))=2,"E+",IF((ROUND(TRUNC(('TRI-1'!AJ36  ),2),0))&lt;=1,"E-","")))))))))))</f>
        <v>A+</v>
      </c>
      <c r="AK36" s="51" t="str">
        <f>IF(OR('TRI-1'!AK36 ="",'TRI-1'!AK36&lt;0,'TRI-1'!AK36  &gt;10),"",IF((ROUND(TRUNC(('TRI-1'!AK36  ),2),0))=10,"A+",IF((ROUND(TRUNC(('TRI-1'!AK36  ),2),0))=9,"A-",IF((ROUND(TRUNC(('TRI-1'!AK36   ),2),0))=8,"B+",IF((ROUND(TRUNC(('TRI-1'!AK36 ),2),0))=7,"B-",IF((ROUND(TRUNC(('TRI-1'!AK36  ),2),0))=6,"C+",IF((ROUND(TRUNC(('TRI-1'!AK36  ),2),0))=5,"C-",IF((ROUND(TRUNC(('TRI-1'!AK36  ),2),0))=4,"D+",IF((ROUND(TRUNC(('TRI-1'!AK36 ),2),0))=3,"D-",IF((ROUND(TRUNC(('TRI-1'!AK36 ),2),0))=2,"E+",IF((ROUND(TRUNC(('TRI-1'!AK36  ),2),0))&lt;=1,"E-","")))))))))))</f>
        <v>A+</v>
      </c>
      <c r="AL36" s="51" t="str">
        <f>IF(OR('TRI-1'!AL36 ="",'TRI-1'!AL36&lt;0,'TRI-1'!AL36  &gt;10),"",IF((ROUND(TRUNC(('TRI-1'!AL36  ),2),0))=10,"A+",IF((ROUND(TRUNC(('TRI-1'!AL36  ),2),0))=9,"A-",IF((ROUND(TRUNC(('TRI-1'!AL36   ),2),0))=8,"B+",IF((ROUND(TRUNC(('TRI-1'!AL36 ),2),0))=7,"B-",IF((ROUND(TRUNC(('TRI-1'!AL36  ),2),0))=6,"C+",IF((ROUND(TRUNC(('TRI-1'!AL36  ),2),0))=5,"C-",IF((ROUND(TRUNC(('TRI-1'!AL36  ),2),0))=4,"D+",IF((ROUND(TRUNC(('TRI-1'!AL36 ),2),0))=3,"D-",IF((ROUND(TRUNC(('TRI-1'!AL36 ),2),0))=2,"E+",IF((ROUND(TRUNC(('TRI-1'!AL36  ),2),0))&lt;=1,"E-","")))))))))))</f>
        <v>A+</v>
      </c>
      <c r="AM36" s="51" t="str">
        <f>IF(OR('TRI-1'!AM36 ="",'TRI-1'!AM36&lt;0,'TRI-1'!AM36  &gt;10),"",IF((ROUND(TRUNC(('TRI-1'!AM36  ),2),0))=10,"A+",IF((ROUND(TRUNC(('TRI-1'!AM36  ),2),0))=9,"A-",IF((ROUND(TRUNC(('TRI-1'!AM36   ),2),0))=8,"B+",IF((ROUND(TRUNC(('TRI-1'!AM36 ),2),0))=7,"B-",IF((ROUND(TRUNC(('TRI-1'!AM36  ),2),0))=6,"C+",IF((ROUND(TRUNC(('TRI-1'!AM36  ),2),0))=5,"C-",IF((ROUND(TRUNC(('TRI-1'!AM36  ),2),0))=4,"D+",IF((ROUND(TRUNC(('TRI-1'!AM36 ),2),0))=3,"D-",IF((ROUND(TRUNC(('TRI-1'!AM36 ),2),0))=2,"E+",IF((ROUND(TRUNC(('TRI-1'!AM36  ),2),0))&lt;=1,"E-","")))))))))))</f>
        <v>B-</v>
      </c>
      <c r="AN36" s="51" t="str">
        <f>IF(OR('TRI-1'!AN36 ="",'TRI-1'!AN36&lt;0,'TRI-1'!AN36  &gt;10),"",IF((ROUND(TRUNC(('TRI-1'!AN36  ),2),0))=10,"A+",IF((ROUND(TRUNC(('TRI-1'!AN36  ),2),0))=9,"A-",IF((ROUND(TRUNC(('TRI-1'!AN36   ),2),0))=8,"B+",IF((ROUND(TRUNC(('TRI-1'!AN36 ),2),0))=7,"B-",IF((ROUND(TRUNC(('TRI-1'!AN36  ),2),0))=6,"C+",IF((ROUND(TRUNC(('TRI-1'!AN36  ),2),0))=5,"C-",IF((ROUND(TRUNC(('TRI-1'!AN36  ),2),0))=4,"D+",IF((ROUND(TRUNC(('TRI-1'!AN36 ),2),0))=3,"D-",IF((ROUND(TRUNC(('TRI-1'!AN36 ),2),0))=2,"E+",IF((ROUND(TRUNC(('TRI-1'!AN36  ),2),0))&lt;=1,"E-","")))))))))))</f>
        <v>A+</v>
      </c>
      <c r="AO36" s="51" t="str">
        <f>IF(OR('TRI-1'!AO36 ="",'TRI-1'!AO36&lt;0,'TRI-1'!AO36  &gt;10),"",IF((ROUND(TRUNC(('TRI-1'!AO36  ),2),0))=10,"A+",IF((ROUND(TRUNC(('TRI-1'!AO36  ),2),0))=9,"A-",IF((ROUND(TRUNC(('TRI-1'!AO36   ),2),0))=8,"B+",IF((ROUND(TRUNC(('TRI-1'!AO36 ),2),0))=7,"B-",IF((ROUND(TRUNC(('TRI-1'!AO36  ),2),0))=6,"C+",IF((ROUND(TRUNC(('TRI-1'!AO36  ),2),0))=5,"C-",IF((ROUND(TRUNC(('TRI-1'!AO36  ),2),0))=4,"D+",IF((ROUND(TRUNC(('TRI-1'!AO36 ),2),0))=3,"D-",IF((ROUND(TRUNC(('TRI-1'!AO36 ),2),0))=2,"E+",IF((ROUND(TRUNC(('TRI-1'!AO36  ),2),0))&lt;=1,"E-","")))))))))))</f>
        <v>A+</v>
      </c>
      <c r="AP36" s="51" t="str">
        <f>IF(OR('TRI-1'!AP36 ="",'TRI-1'!AP36&lt;0,'TRI-1'!AP36  &gt;10),"",IF((ROUND(TRUNC(('TRI-1'!AP36  ),2),0))=10,"A+",IF((ROUND(TRUNC(('TRI-1'!AP36  ),2),0))=9,"A-",IF((ROUND(TRUNC(('TRI-1'!AP36   ),2),0))=8,"B+",IF((ROUND(TRUNC(('TRI-1'!AP36 ),2),0))=7,"B-",IF((ROUND(TRUNC(('TRI-1'!AP36  ),2),0))=6,"C+",IF((ROUND(TRUNC(('TRI-1'!AP36  ),2),0))=5,"C-",IF((ROUND(TRUNC(('TRI-1'!AP36  ),2),0))=4,"D+",IF((ROUND(TRUNC(('TRI-1'!AP36 ),2),0))=3,"D-",IF((ROUND(TRUNC(('TRI-1'!AP36 ),2),0))=2,"E+",IF((ROUND(TRUNC(('TRI-1'!AP36  ),2),0))&lt;=1,"E-","")))))))))))</f>
        <v>A-</v>
      </c>
      <c r="AQ36" s="51" t="str">
        <f>IF(OR('TRI-1'!AQ36 ="",'TRI-1'!AQ36&lt;0,'TRI-1'!AQ36  &gt;10),"",IF((ROUND(TRUNC(('TRI-1'!AQ36  ),2),0))=10,"A+",IF((ROUND(TRUNC(('TRI-1'!AQ36  ),2),0))=9,"A-",IF((ROUND(TRUNC(('TRI-1'!AQ36   ),2),0))=8,"B+",IF((ROUND(TRUNC(('TRI-1'!AQ36 ),2),0))=7,"B-",IF((ROUND(TRUNC(('TRI-1'!AQ36  ),2),0))=6,"C+",IF((ROUND(TRUNC(('TRI-1'!AQ36  ),2),0))=5,"C-",IF((ROUND(TRUNC(('TRI-1'!AQ36  ),2),0))=4,"D+",IF((ROUND(TRUNC(('TRI-1'!AQ36 ),2),0))=3,"D-",IF((ROUND(TRUNC(('TRI-1'!AQ36 ),2),0))=2,"E+",IF((ROUND(TRUNC(('TRI-1'!AQ36  ),2),0))&lt;=1,"E-","")))))))))))</f>
        <v>A-</v>
      </c>
      <c r="AR36" s="51" t="str">
        <f>IF(OR('TRI-1'!AR36 ="",'TRI-1'!AR36&lt;0,'TRI-1'!AR36  &gt;10),"",IF((ROUND(TRUNC(('TRI-1'!AR36  ),2),0))=10,"A+",IF((ROUND(TRUNC(('TRI-1'!AR36  ),2),0))=9,"A-",IF((ROUND(TRUNC(('TRI-1'!AR36   ),2),0))=8,"B+",IF((ROUND(TRUNC(('TRI-1'!AR36 ),2),0))=7,"B-",IF((ROUND(TRUNC(('TRI-1'!AR36  ),2),0))=6,"C+",IF((ROUND(TRUNC(('TRI-1'!AR36  ),2),0))=5,"C-",IF((ROUND(TRUNC(('TRI-1'!AR36  ),2),0))=4,"D+",IF((ROUND(TRUNC(('TRI-1'!AR36 ),2),0))=3,"D-",IF((ROUND(TRUNC(('TRI-1'!AR36 ),2),0))=2,"E+",IF((ROUND(TRUNC(('TRI-1'!AR36  ),2),0))&lt;=1,"E-","")))))))))))</f>
        <v>A-</v>
      </c>
      <c r="AS36" s="51" t="str">
        <f>IF(OR('TRI-1'!AS36 ="",'TRI-1'!AS36&lt;0,'TRI-1'!AS36  &gt;10),"",IF((ROUND(TRUNC(('TRI-1'!AS36  ),2),0))=10,"A+",IF((ROUND(TRUNC(('TRI-1'!AS36  ),2),0))=9,"A-",IF((ROUND(TRUNC(('TRI-1'!AS36   ),2),0))=8,"B+",IF((ROUND(TRUNC(('TRI-1'!AS36 ),2),0))=7,"B-",IF((ROUND(TRUNC(('TRI-1'!AS36  ),2),0))=6,"C+",IF((ROUND(TRUNC(('TRI-1'!AS36  ),2),0))=5,"C-",IF((ROUND(TRUNC(('TRI-1'!AS36  ),2),0))=4,"D+",IF((ROUND(TRUNC(('TRI-1'!AS36 ),2),0))=3,"D-",IF((ROUND(TRUNC(('TRI-1'!AS36 ),2),0))=2,"E+",IF((ROUND(TRUNC(('TRI-1'!AS36  ),2),0))&lt;=1,"E-","")))))))))))</f>
        <v>A-</v>
      </c>
      <c r="AT36" s="51" t="str">
        <f>IF(OR('TRI-1'!AT36 ="",'TRI-1'!AT36&lt;0,'TRI-1'!AT36  &gt;10),"",IF((ROUND(TRUNC(('TRI-1'!AT36  ),2),0))=10,"A+",IF((ROUND(TRUNC(('TRI-1'!AT36  ),2),0))=9,"A-",IF((ROUND(TRUNC(('TRI-1'!AT36   ),2),0))=8,"B+",IF((ROUND(TRUNC(('TRI-1'!AT36 ),2),0))=7,"B-",IF((ROUND(TRUNC(('TRI-1'!AT36  ),2),0))=6,"C+",IF((ROUND(TRUNC(('TRI-1'!AT36  ),2),0))=5,"C-",IF((ROUND(TRUNC(('TRI-1'!AT36  ),2),0))=4,"D+",IF((ROUND(TRUNC(('TRI-1'!AT36 ),2),0))=3,"D-",IF((ROUND(TRUNC(('TRI-1'!AT36 ),2),0))=2,"E+",IF((ROUND(TRUNC(('TRI-1'!AT36  ),2),0))&lt;=1,"E-","")))))))))))</f>
        <v>A-</v>
      </c>
      <c r="AU36" s="51" t="str">
        <f>IF(OR('TRI-1'!AU36 ="",'TRI-1'!AU36&lt;0,'TRI-1'!AU36  &gt;10),"",IF((ROUND(TRUNC(('TRI-1'!AU36  ),2),0))=10,"A+",IF((ROUND(TRUNC(('TRI-1'!AU36  ),2),0))=9,"A-",IF((ROUND(TRUNC(('TRI-1'!AU36   ),2),0))=8,"B+",IF((ROUND(TRUNC(('TRI-1'!AU36 ),2),0))=7,"B-",IF((ROUND(TRUNC(('TRI-1'!AU36  ),2),0))=6,"C+",IF((ROUND(TRUNC(('TRI-1'!AU36  ),2),0))=5,"C-",IF((ROUND(TRUNC(('TRI-1'!AU36  ),2),0))=4,"D+",IF((ROUND(TRUNC(('TRI-1'!AU36 ),2),0))=3,"D-",IF((ROUND(TRUNC(('TRI-1'!AU36 ),2),0))=2,"E+",IF((ROUND(TRUNC(('TRI-1'!AU36  ),2),0))&lt;=1,"E-","")))))))))))</f>
        <v>A-</v>
      </c>
      <c r="AV36" s="51" t="str">
        <f>IF(OR('TRI-1'!AV36 ="",'TRI-1'!AV36&lt;0,'TRI-1'!AV36  &gt;10),"",IF((ROUND(TRUNC(('TRI-1'!AV36  ),2),0))=10,"A+",IF((ROUND(TRUNC(('TRI-1'!AV36  ),2),0))=9,"A-",IF((ROUND(TRUNC(('TRI-1'!AV36   ),2),0))=8,"B+",IF((ROUND(TRUNC(('TRI-1'!AV36 ),2),0))=7,"B-",IF((ROUND(TRUNC(('TRI-1'!AV36  ),2),0))=6,"C+",IF((ROUND(TRUNC(('TRI-1'!AV36  ),2),0))=5,"C-",IF((ROUND(TRUNC(('TRI-1'!AV36  ),2),0))=4,"D+",IF((ROUND(TRUNC(('TRI-1'!AV36 ),2),0))=3,"D-",IF((ROUND(TRUNC(('TRI-1'!AV36 ),2),0))=2,"E+",IF((ROUND(TRUNC(('TRI-1'!AV36  ),2),0))&lt;=1,"E-","")))))))))))</f>
        <v>A-</v>
      </c>
      <c r="AW36" s="51" t="str">
        <f>IF(OR('TRI-1'!AW36 ="",'TRI-1'!AW36&lt;0,'TRI-1'!AW36  &gt;10),"",IF((ROUND(TRUNC(('TRI-1'!AW36  ),2),0))=10,"A+",IF((ROUND(TRUNC(('TRI-1'!AW36  ),2),0))=9,"A-",IF((ROUND(TRUNC(('TRI-1'!AW36   ),2),0))=8,"B+",IF((ROUND(TRUNC(('TRI-1'!AW36 ),2),0))=7,"B-",IF((ROUND(TRUNC(('TRI-1'!AW36  ),2),0))=6,"C+",IF((ROUND(TRUNC(('TRI-1'!AW36  ),2),0))=5,"C-",IF((ROUND(TRUNC(('TRI-1'!AW36  ),2),0))=4,"D+",IF((ROUND(TRUNC(('TRI-1'!AW36 ),2),0))=3,"D-",IF((ROUND(TRUNC(('TRI-1'!AW36 ),2),0))=2,"E+",IF((ROUND(TRUNC(('TRI-1'!AW36  ),2),0))&lt;=1,"E-","")))))))))))</f>
        <v>A-</v>
      </c>
      <c r="AX36" s="51" t="str">
        <f>IF(OR('TRI-1'!AX36 ="",'TRI-1'!AX36&lt;0,'TRI-1'!AX36  &gt;10),"",IF((ROUND(TRUNC(('TRI-1'!AX36  ),2),0))=10,"A+",IF((ROUND(TRUNC(('TRI-1'!AX36  ),2),0))=9,"A-",IF((ROUND(TRUNC(('TRI-1'!AX36   ),2),0))=8,"B+",IF((ROUND(TRUNC(('TRI-1'!AX36 ),2),0))=7,"B-",IF((ROUND(TRUNC(('TRI-1'!AX36  ),2),0))=6,"C+",IF((ROUND(TRUNC(('TRI-1'!AX36  ),2),0))=5,"C-",IF((ROUND(TRUNC(('TRI-1'!AX36  ),2),0))=4,"D+",IF((ROUND(TRUNC(('TRI-1'!AX36 ),2),0))=3,"D-",IF((ROUND(TRUNC(('TRI-1'!AX36 ),2),0))=2,"E+",IF((ROUND(TRUNC(('TRI-1'!AX36  ),2),0))&lt;=1,"E-","")))))))))))</f>
        <v>A-</v>
      </c>
      <c r="AY36" s="51" t="str">
        <f>IF(OR('TRI-1'!AY36 ="",'TRI-1'!AY36&lt;0,'TRI-1'!AY36  &gt;10),"",IF((ROUND(TRUNC(('TRI-1'!AY36  ),2),0))=10,"A+",IF((ROUND(TRUNC(('TRI-1'!AY36  ),2),0))=9,"A-",IF((ROUND(TRUNC(('TRI-1'!AY36   ),2),0))=8,"B+",IF((ROUND(TRUNC(('TRI-1'!AY36 ),2),0))=7,"B-",IF((ROUND(TRUNC(('TRI-1'!AY36  ),2),0))=6,"C+",IF((ROUND(TRUNC(('TRI-1'!AY36  ),2),0))=5,"C-",IF((ROUND(TRUNC(('TRI-1'!AY36  ),2),0))=4,"D+",IF((ROUND(TRUNC(('TRI-1'!AY36 ),2),0))=3,"D-",IF((ROUND(TRUNC(('TRI-1'!AY36 ),2),0))=2,"E+",IF((ROUND(TRUNC(('TRI-1'!AY36  ),2),0))&lt;=1,"E-","")))))))))))</f>
        <v>A-</v>
      </c>
      <c r="AZ36" s="51" t="str">
        <f>IF(OR('TRI-1'!AZ36 ="",'TRI-1'!AZ36&lt;0,'TRI-1'!AZ36  &gt;10),"",IF((ROUND(TRUNC(('TRI-1'!AZ36  ),2),0))=10,"A+",IF((ROUND(TRUNC(('TRI-1'!AZ36  ),2),0))=9,"A-",IF((ROUND(TRUNC(('TRI-1'!AZ36   ),2),0))=8,"B+",IF((ROUND(TRUNC(('TRI-1'!AZ36 ),2),0))=7,"B-",IF((ROUND(TRUNC(('TRI-1'!AZ36  ),2),0))=6,"C+",IF((ROUND(TRUNC(('TRI-1'!AZ36  ),2),0))=5,"C-",IF((ROUND(TRUNC(('TRI-1'!AZ36  ),2),0))=4,"D+",IF((ROUND(TRUNC(('TRI-1'!AZ36 ),2),0))=3,"D-",IF((ROUND(TRUNC(('TRI-1'!AZ36 ),2),0))=2,"E+",IF((ROUND(TRUNC(('TRI-1'!AZ36  ),2),0))&lt;=1,"E-","")))))))))))</f>
        <v>A-</v>
      </c>
      <c r="BA36" s="51" t="str">
        <f>IF(OR('TRI-1'!BA36 ="",'TRI-1'!BA36&lt;0,'TRI-1'!BA36  &gt;10),"",IF((ROUND(TRUNC(('TRI-1'!BA36  ),2),0))=10,"A+",IF((ROUND(TRUNC(('TRI-1'!BA36  ),2),0))=9,"A-",IF((ROUND(TRUNC(('TRI-1'!BA36   ),2),0))=8,"B+",IF((ROUND(TRUNC(('TRI-1'!BA36 ),2),0))=7,"B-",IF((ROUND(TRUNC(('TRI-1'!BA36  ),2),0))=6,"C+",IF((ROUND(TRUNC(('TRI-1'!BA36  ),2),0))=5,"C-",IF((ROUND(TRUNC(('TRI-1'!BA36  ),2),0))=4,"D+",IF((ROUND(TRUNC(('TRI-1'!BA36 ),2),0))=3,"D-",IF((ROUND(TRUNC(('TRI-1'!BA36 ),2),0))=2,"E+",IF((ROUND(TRUNC(('TRI-1'!BA36  ),2),0))&lt;=1,"E-","")))))))))))</f>
        <v>A-</v>
      </c>
      <c r="BB36" s="51" t="str">
        <f>IF(OR('TRI-1'!BB36 ="",'TRI-1'!BB36&lt;0,'TRI-1'!BB36  &gt;10),"",IF((ROUND(TRUNC(('TRI-1'!BB36  ),2),0))=10,"A+",IF((ROUND(TRUNC(('TRI-1'!BB36  ),2),0))=9,"A-",IF((ROUND(TRUNC(('TRI-1'!BB36   ),2),0))=8,"B+",IF((ROUND(TRUNC(('TRI-1'!BB36 ),2),0))=7,"B-",IF((ROUND(TRUNC(('TRI-1'!BB36  ),2),0))=6,"C+",IF((ROUND(TRUNC(('TRI-1'!BB36  ),2),0))=5,"C-",IF((ROUND(TRUNC(('TRI-1'!BB36  ),2),0))=4,"D+",IF((ROUND(TRUNC(('TRI-1'!BB36 ),2),0))=3,"D-",IF((ROUND(TRUNC(('TRI-1'!BB36 ),2),0))=2,"E+",IF((ROUND(TRUNC(('TRI-1'!BB36  ),2),0))&lt;=1,"E-","")))))))))))</f>
        <v>A-</v>
      </c>
      <c r="BC36" s="51" t="str">
        <f>IF(OR('TRI-1'!BC36 ="",'TRI-1'!BC36&lt;0,'TRI-1'!BC36  &gt;10),"",IF((ROUND(TRUNC(('TRI-1'!BC36  ),2),0))=10,"A+",IF((ROUND(TRUNC(('TRI-1'!BC36  ),2),0))=9,"A-",IF((ROUND(TRUNC(('TRI-1'!BC36   ),2),0))=8,"B+",IF((ROUND(TRUNC(('TRI-1'!BC36 ),2),0))=7,"B-",IF((ROUND(TRUNC(('TRI-1'!BC36  ),2),0))=6,"C+",IF((ROUND(TRUNC(('TRI-1'!BC36  ),2),0))=5,"C-",IF((ROUND(TRUNC(('TRI-1'!BC36  ),2),0))=4,"D+",IF((ROUND(TRUNC(('TRI-1'!BC36 ),2),0))=3,"D-",IF((ROUND(TRUNC(('TRI-1'!BC36 ),2),0))=2,"E+",IF((ROUND(TRUNC(('TRI-1'!BC36  ),2),0))&lt;=1,"E-","")))))))))))</f>
        <v>A-</v>
      </c>
      <c r="BD36" s="51" t="str">
        <f>IF(OR('TRI-1'!BD36 ="",'TRI-1'!BD36&lt;0,'TRI-1'!BD36  &gt;10),"",IF((ROUND(TRUNC(('TRI-1'!BD36  ),2),0))=10,"A+",IF((ROUND(TRUNC(('TRI-1'!BD36  ),2),0))=9,"A-",IF((ROUND(TRUNC(('TRI-1'!BD36   ),2),0))=8,"B+",IF((ROUND(TRUNC(('TRI-1'!BD36 ),2),0))=7,"B-",IF((ROUND(TRUNC(('TRI-1'!BD36  ),2),0))=6,"C+",IF((ROUND(TRUNC(('TRI-1'!BD36  ),2),0))=5,"C-",IF((ROUND(TRUNC(('TRI-1'!BD36  ),2),0))=4,"D+",IF((ROUND(TRUNC(('TRI-1'!BD36 ),2),0))=3,"D-",IF((ROUND(TRUNC(('TRI-1'!BD36 ),2),0))=2,"E+",IF((ROUND(TRUNC(('TRI-1'!BD36  ),2),0))&lt;=1,"E-","")))))))))))</f>
        <v>A-</v>
      </c>
      <c r="BE36" s="51" t="str">
        <f>IF(OR('TRI-1'!BE36 ="",'TRI-1'!BE36&lt;0,'TRI-1'!BE36  &gt;10),"",IF((ROUND(TRUNC(('TRI-1'!BE36  ),2),0))=10,"A+",IF((ROUND(TRUNC(('TRI-1'!BE36  ),2),0))=9,"A-",IF((ROUND(TRUNC(('TRI-1'!BE36   ),2),0))=8,"B+",IF((ROUND(TRUNC(('TRI-1'!BE36 ),2),0))=7,"B-",IF((ROUND(TRUNC(('TRI-1'!BE36  ),2),0))=6,"C+",IF((ROUND(TRUNC(('TRI-1'!BE36  ),2),0))=5,"C-",IF((ROUND(TRUNC(('TRI-1'!BE36  ),2),0))=4,"D+",IF((ROUND(TRUNC(('TRI-1'!BE36 ),2),0))=3,"D-",IF((ROUND(TRUNC(('TRI-1'!BE36 ),2),0))=2,"E+",IF((ROUND(TRUNC(('TRI-1'!BE36  ),2),0))&lt;=1,"E-","")))))))))))</f>
        <v>A-</v>
      </c>
      <c r="BF36" s="51" t="str">
        <f>IF(OR('TRI-1'!BF36 ="",'TRI-1'!BF36&lt;0,'TRI-1'!BF36  &gt;10),"",IF((ROUND(TRUNC(('TRI-1'!BF36  ),2),0))=10,"A+",IF((ROUND(TRUNC(('TRI-1'!BF36  ),2),0))=9,"A-",IF((ROUND(TRUNC(('TRI-1'!BF36   ),2),0))=8,"B+",IF((ROUND(TRUNC(('TRI-1'!BF36 ),2),0))=7,"B-",IF((ROUND(TRUNC(('TRI-1'!BF36  ),2),0))=6,"C+",IF((ROUND(TRUNC(('TRI-1'!BF36  ),2),0))=5,"C-",IF((ROUND(TRUNC(('TRI-1'!BF36  ),2),0))=4,"D+",IF((ROUND(TRUNC(('TRI-1'!BF36 ),2),0))=3,"D-",IF((ROUND(TRUNC(('TRI-1'!BF36 ),2),0))=2,"E+",IF((ROUND(TRUNC(('TRI-1'!BF36  ),2),0))&lt;=1,"E-","")))))))))))</f>
        <v>A-</v>
      </c>
      <c r="BG36" s="51" t="str">
        <f>IF(OR('TRI-1'!BG36 ="",'TRI-1'!BG36&lt;0,'TRI-1'!BG36  &gt;10),"",IF((ROUND(TRUNC(('TRI-1'!BG36  ),2),0))=10,"A+",IF((ROUND(TRUNC(('TRI-1'!BG36  ),2),0))=9,"A-",IF((ROUND(TRUNC(('TRI-1'!BG36   ),2),0))=8,"B+",IF((ROUND(TRUNC(('TRI-1'!BG36 ),2),0))=7,"B-",IF((ROUND(TRUNC(('TRI-1'!BG36  ),2),0))=6,"C+",IF((ROUND(TRUNC(('TRI-1'!BG36  ),2),0))=5,"C-",IF((ROUND(TRUNC(('TRI-1'!BG36  ),2),0))=4,"D+",IF((ROUND(TRUNC(('TRI-1'!BG36 ),2),0))=3,"D-",IF((ROUND(TRUNC(('TRI-1'!BG36 ),2),0))=2,"E+",IF((ROUND(TRUNC(('TRI-1'!BG36  ),2),0))&lt;=1,"E-","")))))))))))</f>
        <v>A-</v>
      </c>
      <c r="BH36" s="51" t="str">
        <f>IF(OR('TRI-1'!BH36 ="",'TRI-1'!BH36&lt;0,'TRI-1'!BH36  &gt;10),"",IF((ROUND(TRUNC(('TRI-1'!BH36  ),2),0))=10,"A+",IF((ROUND(TRUNC(('TRI-1'!BH36  ),2),0))=9,"A-",IF((ROUND(TRUNC(('TRI-1'!BH36   ),2),0))=8,"B+",IF((ROUND(TRUNC(('TRI-1'!BH36 ),2),0))=7,"B-",IF((ROUND(TRUNC(('TRI-1'!BH36  ),2),0))=6,"C+",IF((ROUND(TRUNC(('TRI-1'!BH36  ),2),0))=5,"C-",IF((ROUND(TRUNC(('TRI-1'!BH36  ),2),0))=4,"D+",IF((ROUND(TRUNC(('TRI-1'!BH36 ),2),0))=3,"D-",IF((ROUND(TRUNC(('TRI-1'!BH36 ),2),0))=2,"E+",IF((ROUND(TRUNC(('TRI-1'!BH36  ),2),0))&lt;=1,"E-","")))))))))))</f>
        <v>A-</v>
      </c>
      <c r="BI36" s="51" t="str">
        <f>IF(OR('TRI-1'!BI36 ="",'TRI-1'!BI36&lt;0,'TRI-1'!BI36  &gt;10),"",IF((ROUND(TRUNC(('TRI-1'!BI36  ),2),0))=10,"A+",IF((ROUND(TRUNC(('TRI-1'!BI36  ),2),0))=9,"A-",IF((ROUND(TRUNC(('TRI-1'!BI36   ),2),0))=8,"B+",IF((ROUND(TRUNC(('TRI-1'!BI36 ),2),0))=7,"B-",IF((ROUND(TRUNC(('TRI-1'!BI36  ),2),0))=6,"C+",IF((ROUND(TRUNC(('TRI-1'!BI36  ),2),0))=5,"C-",IF((ROUND(TRUNC(('TRI-1'!BI36  ),2),0))=4,"D+",IF((ROUND(TRUNC(('TRI-1'!BI36 ),2),0))=3,"D-",IF((ROUND(TRUNC(('TRI-1'!BI36 ),2),0))=2,"E+",IF((ROUND(TRUNC(('TRI-1'!BI36  ),2),0))&lt;=1,"E-","")))))))))))</f>
        <v>A-</v>
      </c>
      <c r="BJ36" s="51" t="str">
        <f>IF(OR('TRI-1'!BJ36 ="",'TRI-1'!BJ36&lt;0,'TRI-1'!BJ36  &gt;10),"",IF((ROUND(TRUNC(('TRI-1'!BJ36  ),2),0))=10,"A+",IF((ROUND(TRUNC(('TRI-1'!BJ36  ),2),0))=9,"A-",IF((ROUND(TRUNC(('TRI-1'!BJ36   ),2),0))=8,"B+",IF((ROUND(TRUNC(('TRI-1'!BJ36 ),2),0))=7,"B-",IF((ROUND(TRUNC(('TRI-1'!BJ36  ),2),0))=6,"C+",IF((ROUND(TRUNC(('TRI-1'!BJ36  ),2),0))=5,"C-",IF((ROUND(TRUNC(('TRI-1'!BJ36  ),2),0))=4,"D+",IF((ROUND(TRUNC(('TRI-1'!BJ36 ),2),0))=3,"D-",IF((ROUND(TRUNC(('TRI-1'!BJ36 ),2),0))=2,"E+",IF((ROUND(TRUNC(('TRI-1'!BJ36  ),2),0))&lt;=1,"E-","")))))))))))</f>
        <v>A-</v>
      </c>
      <c r="BK36" s="51" t="str">
        <f>IF(OR('TRI-1'!BK36 ="",'TRI-1'!BK36&lt;0,'TRI-1'!BK36  &gt;10),"",IF((ROUND(TRUNC(('TRI-1'!BK36  ),2),0))=10,"A+",IF((ROUND(TRUNC(('TRI-1'!BK36  ),2),0))=9,"A-",IF((ROUND(TRUNC(('TRI-1'!BK36   ),2),0))=8,"B+",IF((ROUND(TRUNC(('TRI-1'!BK36 ),2),0))=7,"B-",IF((ROUND(TRUNC(('TRI-1'!BK36  ),2),0))=6,"C+",IF((ROUND(TRUNC(('TRI-1'!BK36  ),2),0))=5,"C-",IF((ROUND(TRUNC(('TRI-1'!BK36  ),2),0))=4,"D+",IF((ROUND(TRUNC(('TRI-1'!BK36 ),2),0))=3,"D-",IF((ROUND(TRUNC(('TRI-1'!BK36 ),2),0))=2,"E+",IF((ROUND(TRUNC(('TRI-1'!BK36  ),2),0))&lt;=1,"E-","")))))))))))</f>
        <v>A+</v>
      </c>
      <c r="BL36" s="51" t="str">
        <f>IF(OR('TRI-1'!BL36 ="",'TRI-1'!BL36&lt;0,'TRI-1'!BL36  &gt;10),"",IF((ROUND(TRUNC(('TRI-1'!BL36  ),2),0))=10,"A+",IF((ROUND(TRUNC(('TRI-1'!BL36  ),2),0))=9,"A-",IF((ROUND(TRUNC(('TRI-1'!BL36   ),2),0))=8,"B+",IF((ROUND(TRUNC(('TRI-1'!BL36 ),2),0))=7,"B-",IF((ROUND(TRUNC(('TRI-1'!BL36  ),2),0))=6,"C+",IF((ROUND(TRUNC(('TRI-1'!BL36  ),2),0))=5,"C-",IF((ROUND(TRUNC(('TRI-1'!BL36  ),2),0))=4,"D+",IF((ROUND(TRUNC(('TRI-1'!BL36 ),2),0))=3,"D-",IF((ROUND(TRUNC(('TRI-1'!BL36 ),2),0))=2,"E+",IF((ROUND(TRUNC(('TRI-1'!BL36  ),2),0))&lt;=1,"E-","")))))))))))</f>
        <v>A+</v>
      </c>
      <c r="BM36" s="51" t="str">
        <f>IF(OR('TRI-1'!BM36 ="",'TRI-1'!BM36&lt;0,'TRI-1'!BM36  &gt;10),"",IF((ROUND(TRUNC(('TRI-1'!BM36  ),2),0))=10,"A+",IF((ROUND(TRUNC(('TRI-1'!BM36  ),2),0))=9,"A-",IF((ROUND(TRUNC(('TRI-1'!BM36   ),2),0))=8,"B+",IF((ROUND(TRUNC(('TRI-1'!BM36 ),2),0))=7,"B-",IF((ROUND(TRUNC(('TRI-1'!BM36  ),2),0))=6,"C+",IF((ROUND(TRUNC(('TRI-1'!BM36  ),2),0))=5,"C-",IF((ROUND(TRUNC(('TRI-1'!BM36  ),2),0))=4,"D+",IF((ROUND(TRUNC(('TRI-1'!BM36 ),2),0))=3,"D-",IF((ROUND(TRUNC(('TRI-1'!BM36 ),2),0))=2,"E+",IF((ROUND(TRUNC(('TRI-1'!BM36  ),2),0))&lt;=1,"E-","")))))))))))</f>
        <v>A+</v>
      </c>
      <c r="BN36" s="51" t="str">
        <f>IF(OR('TRI-1'!BN36 ="",'TRI-1'!BN36&lt;0,'TRI-1'!BN36  &gt;10),"",IF((ROUND(TRUNC(('TRI-1'!BN36  ),2),0))=10,"A+",IF((ROUND(TRUNC(('TRI-1'!BN36  ),2),0))=9,"A-",IF((ROUND(TRUNC(('TRI-1'!BN36   ),2),0))=8,"B+",IF((ROUND(TRUNC(('TRI-1'!BN36 ),2),0))=7,"B-",IF((ROUND(TRUNC(('TRI-1'!BN36  ),2),0))=6,"C+",IF((ROUND(TRUNC(('TRI-1'!BN36  ),2),0))=5,"C-",IF((ROUND(TRUNC(('TRI-1'!BN36  ),2),0))=4,"D+",IF((ROUND(TRUNC(('TRI-1'!BN36 ),2),0))=3,"D-",IF((ROUND(TRUNC(('TRI-1'!BN36 ),2),0))=2,"E+",IF((ROUND(TRUNC(('TRI-1'!BN36  ),2),0))&lt;=1,"E-","")))))))))))</f>
        <v>A+</v>
      </c>
      <c r="BO36" s="51" t="str">
        <f>IF(OR('TRI-1'!BO36 ="",'TRI-1'!BO36&lt;0,'TRI-1'!BO36  &gt;10),"",IF((ROUND(TRUNC(('TRI-1'!BO36  ),2),0))=10,"A+",IF((ROUND(TRUNC(('TRI-1'!BO36  ),2),0))=9,"A-",IF((ROUND(TRUNC(('TRI-1'!BO36   ),2),0))=8,"B+",IF((ROUND(TRUNC(('TRI-1'!BO36 ),2),0))=7,"B-",IF((ROUND(TRUNC(('TRI-1'!BO36  ),2),0))=6,"C+",IF((ROUND(TRUNC(('TRI-1'!BO36  ),2),0))=5,"C-",IF((ROUND(TRUNC(('TRI-1'!BO36  ),2),0))=4,"D+",IF((ROUND(TRUNC(('TRI-1'!BO36 ),2),0))=3,"D-",IF((ROUND(TRUNC(('TRI-1'!BO36 ),2),0))=2,"E+",IF((ROUND(TRUNC(('TRI-1'!BO36  ),2),0))&lt;=1,"E-","")))))))))))</f>
        <v>A+</v>
      </c>
      <c r="BP36" s="51" t="str">
        <f>IF(OR('TRI-1'!BP36 ="",'TRI-1'!BP36&lt;0,'TRI-1'!BP36  &gt;10),"",IF((ROUND(TRUNC(('TRI-1'!BP36  ),2),0))=10,"A+",IF((ROUND(TRUNC(('TRI-1'!BP36  ),2),0))=9,"A-",IF((ROUND(TRUNC(('TRI-1'!BP36   ),2),0))=8,"B+",IF((ROUND(TRUNC(('TRI-1'!BP36 ),2),0))=7,"B-",IF((ROUND(TRUNC(('TRI-1'!BP36  ),2),0))=6,"C+",IF((ROUND(TRUNC(('TRI-1'!BP36  ),2),0))=5,"C-",IF((ROUND(TRUNC(('TRI-1'!BP36  ),2),0))=4,"D+",IF((ROUND(TRUNC(('TRI-1'!BP36 ),2),0))=3,"D-",IF((ROUND(TRUNC(('TRI-1'!BP36 ),2),0))=2,"E+",IF((ROUND(TRUNC(('TRI-1'!BP36  ),2),0))&lt;=1,"E-","")))))))))))</f>
        <v>A+</v>
      </c>
      <c r="BQ36" s="51" t="str">
        <f>IF(OR('TRI-1'!BQ36 ="",'TRI-1'!BQ36&lt;0,'TRI-1'!BQ36  &gt;10),"",IF((ROUND(TRUNC(('TRI-1'!BQ36  ),2),0))=10,"A+",IF((ROUND(TRUNC(('TRI-1'!BQ36  ),2),0))=9,"A-",IF((ROUND(TRUNC(('TRI-1'!BQ36   ),2),0))=8,"B+",IF((ROUND(TRUNC(('TRI-1'!BQ36 ),2),0))=7,"B-",IF((ROUND(TRUNC(('TRI-1'!BQ36  ),2),0))=6,"C+",IF((ROUND(TRUNC(('TRI-1'!BQ36  ),2),0))=5,"C-",IF((ROUND(TRUNC(('TRI-1'!BQ36  ),2),0))=4,"D+",IF((ROUND(TRUNC(('TRI-1'!BQ36 ),2),0))=3,"D-",IF((ROUND(TRUNC(('TRI-1'!BQ36 ),2),0))=2,"E+",IF((ROUND(TRUNC(('TRI-1'!BQ36  ),2),0))&lt;=1,"E-","")))))))))))</f>
        <v>A+</v>
      </c>
      <c r="BR36" s="51" t="str">
        <f>IF(OR('TRI-1'!BR36 ="",'TRI-1'!BR36&lt;0,'TRI-1'!BR36  &gt;10),"",IF((ROUND(TRUNC(('TRI-1'!BR36  ),2),0))=10,"A+",IF((ROUND(TRUNC(('TRI-1'!BR36  ),2),0))=9,"A-",IF((ROUND(TRUNC(('TRI-1'!BR36   ),2),0))=8,"B+",IF((ROUND(TRUNC(('TRI-1'!BR36 ),2),0))=7,"B-",IF((ROUND(TRUNC(('TRI-1'!BR36  ),2),0))=6,"C+",IF((ROUND(TRUNC(('TRI-1'!BR36  ),2),0))=5,"C-",IF((ROUND(TRUNC(('TRI-1'!BR36  ),2),0))=4,"D+",IF((ROUND(TRUNC(('TRI-1'!BR36 ),2),0))=3,"D-",IF((ROUND(TRUNC(('TRI-1'!BR36 ),2),0))=2,"E+",IF((ROUND(TRUNC(('TRI-1'!BR36  ),2),0))&lt;=1,"E-","")))))))))))</f>
        <v>A+</v>
      </c>
      <c r="BS36" s="51" t="str">
        <f>IF(OR('TRI-1'!BS36 ="",'TRI-1'!BS36&lt;0,'TRI-1'!BS36  &gt;10),"",IF((ROUND(TRUNC(('TRI-1'!BS36  ),2),0))=10,"A+",IF((ROUND(TRUNC(('TRI-1'!BS36  ),2),0))=9,"A-",IF((ROUND(TRUNC(('TRI-1'!BS36   ),2),0))=8,"B+",IF((ROUND(TRUNC(('TRI-1'!BS36 ),2),0))=7,"B-",IF((ROUND(TRUNC(('TRI-1'!BS36  ),2),0))=6,"C+",IF((ROUND(TRUNC(('TRI-1'!BS36  ),2),0))=5,"C-",IF((ROUND(TRUNC(('TRI-1'!BS36  ),2),0))=4,"D+",IF((ROUND(TRUNC(('TRI-1'!BS36 ),2),0))=3,"D-",IF((ROUND(TRUNC(('TRI-1'!BS36 ),2),0))=2,"E+",IF((ROUND(TRUNC(('TRI-1'!BS36  ),2),0))&lt;=1,"E-","")))))))))))</f>
        <v>A+</v>
      </c>
      <c r="BT36" s="51" t="str">
        <f>IF(OR('TRI-1'!BT36 ="",'TRI-1'!BT36&lt;0,'TRI-1'!BT36  &gt;10),"",IF((ROUND(TRUNC(('TRI-1'!BT36  ),2),0))=10,"A+",IF((ROUND(TRUNC(('TRI-1'!BT36  ),2),0))=9,"A-",IF((ROUND(TRUNC(('TRI-1'!BT36   ),2),0))=8,"B+",IF((ROUND(TRUNC(('TRI-1'!BT36 ),2),0))=7,"B-",IF((ROUND(TRUNC(('TRI-1'!BT36  ),2),0))=6,"C+",IF((ROUND(TRUNC(('TRI-1'!BT36  ),2),0))=5,"C-",IF((ROUND(TRUNC(('TRI-1'!BT36  ),2),0))=4,"D+",IF((ROUND(TRUNC(('TRI-1'!BT36 ),2),0))=3,"D-",IF((ROUND(TRUNC(('TRI-1'!BT36 ),2),0))=2,"E+",IF((ROUND(TRUNC(('TRI-1'!BT36  ),2),0))&lt;=1,"E-","")))))))))))</f>
        <v>A+</v>
      </c>
      <c r="BU36" s="51" t="str">
        <f>IF(OR('TRI-1'!BU36 ="",'TRI-1'!BU36&lt;0,'TRI-1'!BU36  &gt;10),"",IF((ROUND(TRUNC(('TRI-1'!BU36  ),2),0))=10,"A+",IF((ROUND(TRUNC(('TRI-1'!BU36  ),2),0))=9,"A-",IF((ROUND(TRUNC(('TRI-1'!BU36   ),2),0))=8,"B+",IF((ROUND(TRUNC(('TRI-1'!BU36 ),2),0))=7,"B-",IF((ROUND(TRUNC(('TRI-1'!BU36  ),2),0))=6,"C+",IF((ROUND(TRUNC(('TRI-1'!BU36  ),2),0))=5,"C-",IF((ROUND(TRUNC(('TRI-1'!BU36  ),2),0))=4,"D+",IF((ROUND(TRUNC(('TRI-1'!BU36 ),2),0))=3,"D-",IF((ROUND(TRUNC(('TRI-1'!BU36 ),2),0))=2,"E+",IF((ROUND(TRUNC(('TRI-1'!BU36  ),2),0))&lt;=1,"E-","")))))))))))</f>
        <v>A+</v>
      </c>
      <c r="BV36" s="51" t="str">
        <f>IF(OR('TRI-1'!BV36 ="",'TRI-1'!BV36&lt;0,'TRI-1'!BV36  &gt;10),"",IF((ROUND(TRUNC(('TRI-1'!BV36  ),2),0))=10,"A+",IF((ROUND(TRUNC(('TRI-1'!BV36  ),2),0))=9,"A-",IF((ROUND(TRUNC(('TRI-1'!BV36   ),2),0))=8,"B+",IF((ROUND(TRUNC(('TRI-1'!BV36 ),2),0))=7,"B-",IF((ROUND(TRUNC(('TRI-1'!BV36  ),2),0))=6,"C+",IF((ROUND(TRUNC(('TRI-1'!BV36  ),2),0))=5,"C-",IF((ROUND(TRUNC(('TRI-1'!BV36  ),2),0))=4,"D+",IF((ROUND(TRUNC(('TRI-1'!BV36 ),2),0))=3,"D-",IF((ROUND(TRUNC(('TRI-1'!BV36 ),2),0))=2,"E+",IF((ROUND(TRUNC(('TRI-1'!BV36  ),2),0))&lt;=1,"E-","")))))))))))</f>
        <v>A+</v>
      </c>
      <c r="BW36" s="51" t="str">
        <f>IF(OR('TRI-1'!BW36 ="",'TRI-1'!BW36&lt;0,'TRI-1'!BW36  &gt;10),"",IF((ROUND(TRUNC(('TRI-1'!BW36  ),2),0))=10,"A+",IF((ROUND(TRUNC(('TRI-1'!BW36  ),2),0))=9,"A-",IF((ROUND(TRUNC(('TRI-1'!BW36   ),2),0))=8,"B+",IF((ROUND(TRUNC(('TRI-1'!BW36 ),2),0))=7,"B-",IF((ROUND(TRUNC(('TRI-1'!BW36  ),2),0))=6,"C+",IF((ROUND(TRUNC(('TRI-1'!BW36  ),2),0))=5,"C-",IF((ROUND(TRUNC(('TRI-1'!BW36  ),2),0))=4,"D+",IF((ROUND(TRUNC(('TRI-1'!BW36 ),2),0))=3,"D-",IF((ROUND(TRUNC(('TRI-1'!BW36 ),2),0))=2,"E+",IF((ROUND(TRUNC(('TRI-1'!BW36  ),2),0))&lt;=1,"E-","")))))))))))</f>
        <v>A+</v>
      </c>
      <c r="BX36" s="51" t="str">
        <f>IF(OR('TRI-1'!BX36 ="",'TRI-1'!BX36&lt;0,'TRI-1'!BX36  &gt;10),"",IF((ROUND(TRUNC(('TRI-1'!BX36  ),2),0))=10,"A+",IF((ROUND(TRUNC(('TRI-1'!BX36  ),2),0))=9,"A-",IF((ROUND(TRUNC(('TRI-1'!BX36   ),2),0))=8,"B+",IF((ROUND(TRUNC(('TRI-1'!BX36 ),2),0))=7,"B-",IF((ROUND(TRUNC(('TRI-1'!BX36  ),2),0))=6,"C+",IF((ROUND(TRUNC(('TRI-1'!BX36  ),2),0))=5,"C-",IF((ROUND(TRUNC(('TRI-1'!BX36  ),2),0))=4,"D+",IF((ROUND(TRUNC(('TRI-1'!BX36 ),2),0))=3,"D-",IF((ROUND(TRUNC(('TRI-1'!BX36 ),2),0))=2,"E+",IF((ROUND(TRUNC(('TRI-1'!BX36  ),2),0))&lt;=1,"E-","")))))))))))</f>
        <v>A+</v>
      </c>
      <c r="BY36" s="51" t="str">
        <f>IF(OR('TRI-1'!BY36 ="",'TRI-1'!BY36&lt;0,'TRI-1'!BY36  &gt;10),"",IF((ROUND(TRUNC(('TRI-1'!BY36  ),2),0))=10,"A+",IF((ROUND(TRUNC(('TRI-1'!BY36  ),2),0))=9,"A-",IF((ROUND(TRUNC(('TRI-1'!BY36   ),2),0))=8,"B+",IF((ROUND(TRUNC(('TRI-1'!BY36 ),2),0))=7,"B-",IF((ROUND(TRUNC(('TRI-1'!BY36  ),2),0))=6,"C+",IF((ROUND(TRUNC(('TRI-1'!BY36  ),2),0))=5,"C-",IF((ROUND(TRUNC(('TRI-1'!BY36  ),2),0))=4,"D+",IF((ROUND(TRUNC(('TRI-1'!BY36 ),2),0))=3,"D-",IF((ROUND(TRUNC(('TRI-1'!BY36 ),2),0))=2,"E+",IF((ROUND(TRUNC(('TRI-1'!BY36  ),2),0))&lt;=1,"E-","")))))))))))</f>
        <v>A+</v>
      </c>
      <c r="BZ36" s="51" t="str">
        <f>IF(OR('TRI-1'!BZ36 ="",'TRI-1'!BZ36&lt;0,'TRI-1'!BZ36  &gt;10),"",IF((ROUND(TRUNC(('TRI-1'!BZ36  ),2),0))=10,"A+",IF((ROUND(TRUNC(('TRI-1'!BZ36  ),2),0))=9,"A-",IF((ROUND(TRUNC(('TRI-1'!BZ36   ),2),0))=8,"B+",IF((ROUND(TRUNC(('TRI-1'!BZ36 ),2),0))=7,"B-",IF((ROUND(TRUNC(('TRI-1'!BZ36  ),2),0))=6,"C+",IF((ROUND(TRUNC(('TRI-1'!BZ36  ),2),0))=5,"C-",IF((ROUND(TRUNC(('TRI-1'!BZ36  ),2),0))=4,"D+",IF((ROUND(TRUNC(('TRI-1'!BZ36 ),2),0))=3,"D-",IF((ROUND(TRUNC(('TRI-1'!BZ36 ),2),0))=2,"E+",IF((ROUND(TRUNC(('TRI-1'!BZ36  ),2),0))&lt;=1,"E-","")))))))))))</f>
        <v>A+</v>
      </c>
      <c r="CA36" s="51" t="str">
        <f>IF(OR('TRI-1'!CA36 ="",'TRI-1'!CA36&lt;0,'TRI-1'!CA36  &gt;10),"",IF((ROUND(TRUNC(('TRI-1'!CA36  ),2),0))=10,"A+",IF((ROUND(TRUNC(('TRI-1'!CA36  ),2),0))=9,"A-",IF((ROUND(TRUNC(('TRI-1'!CA36   ),2),0))=8,"B+",IF((ROUND(TRUNC(('TRI-1'!CA36 ),2),0))=7,"B-",IF((ROUND(TRUNC(('TRI-1'!CA36  ),2),0))=6,"C+",IF((ROUND(TRUNC(('TRI-1'!CA36  ),2),0))=5,"C-",IF((ROUND(TRUNC(('TRI-1'!CA36  ),2),0))=4,"D+",IF((ROUND(TRUNC(('TRI-1'!CA36 ),2),0))=3,"D-",IF((ROUND(TRUNC(('TRI-1'!CA36 ),2),0))=2,"E+",IF((ROUND(TRUNC(('TRI-1'!CA36  ),2),0))&lt;=1,"E-","")))))))))))</f>
        <v>A+</v>
      </c>
      <c r="CB36" s="51" t="str">
        <f>IF(OR('TRI-1'!CB36 ="",'TRI-1'!CB36&lt;0,'TRI-1'!CB36  &gt;10),"",IF((ROUND(TRUNC(('TRI-1'!CB36  ),2),0))=10,"A+",IF((ROUND(TRUNC(('TRI-1'!CB36  ),2),0))=9,"A-",IF((ROUND(TRUNC(('TRI-1'!CB36   ),2),0))=8,"B+",IF((ROUND(TRUNC(('TRI-1'!CB36 ),2),0))=7,"B-",IF((ROUND(TRUNC(('TRI-1'!CB36  ),2),0))=6,"C+",IF((ROUND(TRUNC(('TRI-1'!CB36  ),2),0))=5,"C-",IF((ROUND(TRUNC(('TRI-1'!CB36  ),2),0))=4,"D+",IF((ROUND(TRUNC(('TRI-1'!CB36 ),2),0))=3,"D-",IF((ROUND(TRUNC(('TRI-1'!CB36 ),2),0))=2,"E+",IF((ROUND(TRUNC(('TRI-1'!CB36  ),2),0))&lt;=1,"E-","")))))))))))</f>
        <v>A+</v>
      </c>
      <c r="CC36" s="51" t="str">
        <f>IF(OR('TRI-1'!CC36 ="",'TRI-1'!CC36&lt;0,'TRI-1'!CC36  &gt;10),"",IF((ROUND(TRUNC(('TRI-1'!CC36  ),2),0))=10,"A+",IF((ROUND(TRUNC(('TRI-1'!CC36  ),2),0))=9,"A-",IF((ROUND(TRUNC(('TRI-1'!CC36   ),2),0))=8,"B+",IF((ROUND(TRUNC(('TRI-1'!CC36 ),2),0))=7,"B-",IF((ROUND(TRUNC(('TRI-1'!CC36  ),2),0))=6,"C+",IF((ROUND(TRUNC(('TRI-1'!CC36  ),2),0))=5,"C-",IF((ROUND(TRUNC(('TRI-1'!CC36  ),2),0))=4,"D+",IF((ROUND(TRUNC(('TRI-1'!CC36 ),2),0))=3,"D-",IF((ROUND(TRUNC(('TRI-1'!CC36 ),2),0))=2,"E+",IF((ROUND(TRUNC(('TRI-1'!CC36  ),2),0))&lt;=1,"E-","")))))))))))</f>
        <v>A+</v>
      </c>
      <c r="CD36" s="51" t="str">
        <f>IF(OR('TRI-1'!CD36 ="",'TRI-1'!CD36&lt;0,'TRI-1'!CD36  &gt;10),"",IF((ROUND(TRUNC(('TRI-1'!CD36  ),2),0))=10,"A+",IF((ROUND(TRUNC(('TRI-1'!CD36  ),2),0))=9,"A-",IF((ROUND(TRUNC(('TRI-1'!CD36   ),2),0))=8,"B+",IF((ROUND(TRUNC(('TRI-1'!CD36 ),2),0))=7,"B-",IF((ROUND(TRUNC(('TRI-1'!CD36  ),2),0))=6,"C+",IF((ROUND(TRUNC(('TRI-1'!CD36  ),2),0))=5,"C-",IF((ROUND(TRUNC(('TRI-1'!CD36  ),2),0))=4,"D+",IF((ROUND(TRUNC(('TRI-1'!CD36 ),2),0))=3,"D-",IF((ROUND(TRUNC(('TRI-1'!CD36 ),2),0))=2,"E+",IF((ROUND(TRUNC(('TRI-1'!CD36  ),2),0))&lt;=1,"E-","")))))))))))</f>
        <v>A+</v>
      </c>
      <c r="CE36" s="51" t="str">
        <f>IF(OR('TRI-1'!CE36 ="",'TRI-1'!CE36&lt;0,'TRI-1'!CE36  &gt;10),"",IF((ROUND(TRUNC(('TRI-1'!CE36  ),2),0))=10,"A+",IF((ROUND(TRUNC(('TRI-1'!CE36  ),2),0))=9,"A-",IF((ROUND(TRUNC(('TRI-1'!CE36   ),2),0))=8,"B+",IF((ROUND(TRUNC(('TRI-1'!CE36 ),2),0))=7,"B-",IF((ROUND(TRUNC(('TRI-1'!CE36  ),2),0))=6,"C+",IF((ROUND(TRUNC(('TRI-1'!CE36  ),2),0))=5,"C-",IF((ROUND(TRUNC(('TRI-1'!CE36  ),2),0))=4,"D+",IF((ROUND(TRUNC(('TRI-1'!CE36 ),2),0))=3,"D-",IF((ROUND(TRUNC(('TRI-1'!CE36 ),2),0))=2,"E+",IF((ROUND(TRUNC(('TRI-1'!CE36  ),2),0))&lt;=1,"E-","")))))))))))</f>
        <v>A+</v>
      </c>
      <c r="CF36" s="51" t="str">
        <f>IF(OR('TRI-1'!CF36 ="",'TRI-1'!CF36&lt;0,'TRI-1'!CF36  &gt;10),"",IF((ROUND(TRUNC(('TRI-1'!CF36  ),2),0))=10,"A+",IF((ROUND(TRUNC(('TRI-1'!CF36  ),2),0))=9,"A-",IF((ROUND(TRUNC(('TRI-1'!CF36   ),2),0))=8,"B+",IF((ROUND(TRUNC(('TRI-1'!CF36 ),2),0))=7,"B-",IF((ROUND(TRUNC(('TRI-1'!CF36  ),2),0))=6,"C+",IF((ROUND(TRUNC(('TRI-1'!CF36  ),2),0))=5,"C-",IF((ROUND(TRUNC(('TRI-1'!CF36  ),2),0))=4,"D+",IF((ROUND(TRUNC(('TRI-1'!CF36 ),2),0))=3,"D-",IF((ROUND(TRUNC(('TRI-1'!CF36 ),2),0))=2,"E+",IF((ROUND(TRUNC(('TRI-1'!CF36  ),2),0))&lt;=1,"E-","")))))))))))</f>
        <v>A+</v>
      </c>
      <c r="CG36" s="51" t="str">
        <f>IF(OR('TRI-1'!CG36 ="",'TRI-1'!CG36&lt;0,'TRI-1'!CG36  &gt;10),"",IF((ROUND(TRUNC(('TRI-1'!CG36  ),2),0))=10,"A+",IF((ROUND(TRUNC(('TRI-1'!CG36  ),2),0))=9,"A-",IF((ROUND(TRUNC(('TRI-1'!CG36   ),2),0))=8,"B+",IF((ROUND(TRUNC(('TRI-1'!CG36 ),2),0))=7,"B-",IF((ROUND(TRUNC(('TRI-1'!CG36  ),2),0))=6,"C+",IF((ROUND(TRUNC(('TRI-1'!CG36  ),2),0))=5,"C-",IF((ROUND(TRUNC(('TRI-1'!CG36  ),2),0))=4,"D+",IF((ROUND(TRUNC(('TRI-1'!CG36 ),2),0))=3,"D-",IF((ROUND(TRUNC(('TRI-1'!CG36 ),2),0))=2,"E+",IF((ROUND(TRUNC(('TRI-1'!CG36  ),2),0))&lt;=1,"E-","")))))))))))</f>
        <v>A+</v>
      </c>
      <c r="CH36" s="51" t="str">
        <f>IF(OR('TRI-1'!CH36 ="",'TRI-1'!CH36&lt;0,'TRI-1'!CH36  &gt;10),"",IF((ROUND(TRUNC(('TRI-1'!CH36  ),2),0))=10,"A+",IF((ROUND(TRUNC(('TRI-1'!CH36  ),2),0))=9,"A-",IF((ROUND(TRUNC(('TRI-1'!CH36   ),2),0))=8,"B+",IF((ROUND(TRUNC(('TRI-1'!CH36 ),2),0))=7,"B-",IF((ROUND(TRUNC(('TRI-1'!CH36  ),2),0))=6,"C+",IF((ROUND(TRUNC(('TRI-1'!CH36  ),2),0))=5,"C-",IF((ROUND(TRUNC(('TRI-1'!CH36  ),2),0))=4,"D+",IF((ROUND(TRUNC(('TRI-1'!CH36 ),2),0))=3,"D-",IF((ROUND(TRUNC(('TRI-1'!CH36 ),2),0))=2,"E+",IF((ROUND(TRUNC(('TRI-1'!CH36  ),2),0))&lt;=1,"E-","")))))))))))</f>
        <v>A+</v>
      </c>
      <c r="CI36" s="51" t="str">
        <f>IF(OR('TRI-1'!CI36 ="",'TRI-1'!CI36&lt;0,'TRI-1'!CI36  &gt;10),"",IF((ROUND(TRUNC(('TRI-1'!CI36  ),2),0))=10,"A+",IF((ROUND(TRUNC(('TRI-1'!CI36  ),2),0))=9,"A-",IF((ROUND(TRUNC(('TRI-1'!CI36   ),2),0))=8,"B+",IF((ROUND(TRUNC(('TRI-1'!CI36 ),2),0))=7,"B-",IF((ROUND(TRUNC(('TRI-1'!CI36  ),2),0))=6,"C+",IF((ROUND(TRUNC(('TRI-1'!CI36  ),2),0))=5,"C-",IF((ROUND(TRUNC(('TRI-1'!CI36  ),2),0))=4,"D+",IF((ROUND(TRUNC(('TRI-1'!CI36 ),2),0))=3,"D-",IF((ROUND(TRUNC(('TRI-1'!CI36 ),2),0))=2,"E+",IF((ROUND(TRUNC(('TRI-1'!CI36  ),2),0))&lt;=1,"E-","")))))))))))</f>
        <v>A+</v>
      </c>
      <c r="CJ36" s="51" t="str">
        <f>IF(OR('TRI-1'!CJ36 ="",'TRI-1'!CJ36&lt;0,'TRI-1'!CJ36  &gt;10),"",IF((ROUND(TRUNC(('TRI-1'!CJ36  ),2),0))=10,"A+",IF((ROUND(TRUNC(('TRI-1'!CJ36  ),2),0))=9,"A-",IF((ROUND(TRUNC(('TRI-1'!CJ36   ),2),0))=8,"B+",IF((ROUND(TRUNC(('TRI-1'!CJ36 ),2),0))=7,"B-",IF((ROUND(TRUNC(('TRI-1'!CJ36  ),2),0))=6,"C+",IF((ROUND(TRUNC(('TRI-1'!CJ36  ),2),0))=5,"C-",IF((ROUND(TRUNC(('TRI-1'!CJ36  ),2),0))=4,"D+",IF((ROUND(TRUNC(('TRI-1'!CJ36 ),2),0))=3,"D-",IF((ROUND(TRUNC(('TRI-1'!CJ36 ),2),0))=2,"E+",IF((ROUND(TRUNC(('TRI-1'!CJ36  ),2),0))&lt;=1,"E-","")))))))))))</f>
        <v>A+</v>
      </c>
      <c r="CK36" s="51" t="str">
        <f>IF(OR('TRI-1'!CK36 ="",'TRI-1'!CK36&lt;0,'TRI-1'!CK36  &gt;10),"",IF((ROUND(TRUNC(('TRI-1'!CK36  ),2),0))=10,"A+",IF((ROUND(TRUNC(('TRI-1'!CK36  ),2),0))=9,"A-",IF((ROUND(TRUNC(('TRI-1'!CK36   ),2),0))=8,"B+",IF((ROUND(TRUNC(('TRI-1'!CK36 ),2),0))=7,"B-",IF((ROUND(TRUNC(('TRI-1'!CK36  ),2),0))=6,"C+",IF((ROUND(TRUNC(('TRI-1'!CK36  ),2),0))=5,"C-",IF((ROUND(TRUNC(('TRI-1'!CK36  ),2),0))=4,"D+",IF((ROUND(TRUNC(('TRI-1'!CK36 ),2),0))=3,"D-",IF((ROUND(TRUNC(('TRI-1'!CK36 ),2),0))=2,"E+",IF((ROUND(TRUNC(('TRI-1'!CK36  ),2),0))&lt;=1,"E-","")))))))))))</f>
        <v>A+</v>
      </c>
      <c r="CL36" s="51" t="str">
        <f>IF(OR('TRI-1'!CL36 ="",'TRI-1'!CL36&lt;0,'TRI-1'!CL36  &gt;10),"",IF((ROUND(TRUNC(('TRI-1'!CL36  ),2),0))=10,"A+",IF((ROUND(TRUNC(('TRI-1'!CL36  ),2),0))=9,"A-",IF((ROUND(TRUNC(('TRI-1'!CL36   ),2),0))=8,"B+",IF((ROUND(TRUNC(('TRI-1'!CL36 ),2),0))=7,"B-",IF((ROUND(TRUNC(('TRI-1'!CL36  ),2),0))=6,"C+",IF((ROUND(TRUNC(('TRI-1'!CL36  ),2),0))=5,"C-",IF((ROUND(TRUNC(('TRI-1'!CL36  ),2),0))=4,"D+",IF((ROUND(TRUNC(('TRI-1'!CL36 ),2),0))=3,"D-",IF((ROUND(TRUNC(('TRI-1'!CL36 ),2),0))=2,"E+",IF((ROUND(TRUNC(('TRI-1'!CL36  ),2),0))&lt;=1,"E-","")))))))))))</f>
        <v>A+</v>
      </c>
      <c r="CM36" s="51" t="str">
        <f>IF(OR('TRI-1'!CM36 ="",'TRI-1'!CM36&lt;0,'TRI-1'!CM36  &gt;10),"",IF((ROUND(TRUNC(('TRI-1'!CM36  ),2),0))=10,"A+",IF((ROUND(TRUNC(('TRI-1'!CM36  ),2),0))=9,"A-",IF((ROUND(TRUNC(('TRI-1'!CM36   ),2),0))=8,"B+",IF((ROUND(TRUNC(('TRI-1'!CM36 ),2),0))=7,"B-",IF((ROUND(TRUNC(('TRI-1'!CM36  ),2),0))=6,"C+",IF((ROUND(TRUNC(('TRI-1'!CM36  ),2),0))=5,"C-",IF((ROUND(TRUNC(('TRI-1'!CM36  ),2),0))=4,"D+",IF((ROUND(TRUNC(('TRI-1'!CM36 ),2),0))=3,"D-",IF((ROUND(TRUNC(('TRI-1'!CM36 ),2),0))=2,"E+",IF((ROUND(TRUNC(('TRI-1'!CM36  ),2),0))&lt;=1,"E-","")))))))))))</f>
        <v>A+</v>
      </c>
      <c r="CN36" s="51" t="str">
        <f>IF(OR('TRI-1'!CN36 ="",'TRI-1'!CN36&lt;0,'TRI-1'!CN36  &gt;10),"",IF((ROUND(TRUNC(('TRI-1'!CN36  ),2),0))=10,"A+",IF((ROUND(TRUNC(('TRI-1'!CN36  ),2),0))=9,"A-",IF((ROUND(TRUNC(('TRI-1'!CN36   ),2),0))=8,"B+",IF((ROUND(TRUNC(('TRI-1'!CN36 ),2),0))=7,"B-",IF((ROUND(TRUNC(('TRI-1'!CN36  ),2),0))=6,"C+",IF((ROUND(TRUNC(('TRI-1'!CN36  ),2),0))=5,"C-",IF((ROUND(TRUNC(('TRI-1'!CN36  ),2),0))=4,"D+",IF((ROUND(TRUNC(('TRI-1'!CN36 ),2),0))=3,"D-",IF((ROUND(TRUNC(('TRI-1'!CN36 ),2),0))=2,"E+",IF((ROUND(TRUNC(('TRI-1'!CN36  ),2),0))&lt;=1,"E-","")))))))))))</f>
        <v>A+</v>
      </c>
      <c r="CO36" s="51" t="str">
        <f>IF(OR('TRI-1'!CO36 ="",'TRI-1'!CO36&lt;0,'TRI-1'!CO36  &gt;10),"",IF((ROUND(TRUNC(('TRI-1'!CO36  ),2),0))=10,"A+",IF((ROUND(TRUNC(('TRI-1'!CO36  ),2),0))=9,"A-",IF((ROUND(TRUNC(('TRI-1'!CO36   ),2),0))=8,"B+",IF((ROUND(TRUNC(('TRI-1'!CO36 ),2),0))=7,"B-",IF((ROUND(TRUNC(('TRI-1'!CO36  ),2),0))=6,"C+",IF((ROUND(TRUNC(('TRI-1'!CO36  ),2),0))=5,"C-",IF((ROUND(TRUNC(('TRI-1'!CO36  ),2),0))=4,"D+",IF((ROUND(TRUNC(('TRI-1'!CO36 ),2),0))=3,"D-",IF((ROUND(TRUNC(('TRI-1'!CO36 ),2),0))=2,"E+",IF((ROUND(TRUNC(('TRI-1'!CO36  ),2),0))&lt;=1,"E-","")))))))))))</f>
        <v>A+</v>
      </c>
      <c r="CP36" s="51" t="str">
        <f>IF(OR('TRI-1'!CP36 ="",'TRI-1'!CP36&lt;0,'TRI-1'!CP36  &gt;10),"",IF((ROUND(TRUNC(('TRI-1'!CP36  ),2),0))=10,"A+",IF((ROUND(TRUNC(('TRI-1'!CP36  ),2),0))=9,"A-",IF((ROUND(TRUNC(('TRI-1'!CP36   ),2),0))=8,"B+",IF((ROUND(TRUNC(('TRI-1'!CP36 ),2),0))=7,"B-",IF((ROUND(TRUNC(('TRI-1'!CP36  ),2),0))=6,"C+",IF((ROUND(TRUNC(('TRI-1'!CP36  ),2),0))=5,"C-",IF((ROUND(TRUNC(('TRI-1'!CP36  ),2),0))=4,"D+",IF((ROUND(TRUNC(('TRI-1'!CP36 ),2),0))=3,"D-",IF((ROUND(TRUNC(('TRI-1'!CP36 ),2),0))=2,"E+",IF((ROUND(TRUNC(('TRI-1'!CP36  ),2),0))&lt;=1,"E-","")))))))))))</f>
        <v>A+</v>
      </c>
      <c r="CQ36" s="51" t="str">
        <f>IF(OR('TRI-1'!CQ36 ="",'TRI-1'!CQ36&lt;0,'TRI-1'!CQ36  &gt;10),"",IF((ROUND(TRUNC(('TRI-1'!CQ36  ),2),0))=10,"A+",IF((ROUND(TRUNC(('TRI-1'!CQ36  ),2),0))=9,"A-",IF((ROUND(TRUNC(('TRI-1'!CQ36   ),2),0))=8,"B+",IF((ROUND(TRUNC(('TRI-1'!CQ36 ),2),0))=7,"B-",IF((ROUND(TRUNC(('TRI-1'!CQ36  ),2),0))=6,"C+",IF((ROUND(TRUNC(('TRI-1'!CQ36  ),2),0))=5,"C-",IF((ROUND(TRUNC(('TRI-1'!CQ36  ),2),0))=4,"D+",IF((ROUND(TRUNC(('TRI-1'!CQ36 ),2),0))=3,"D-",IF((ROUND(TRUNC(('TRI-1'!CQ36 ),2),0))=2,"E+",IF((ROUND(TRUNC(('TRI-1'!CQ36  ),2),0))&lt;=1,"E-","")))))))))))</f>
        <v>A+</v>
      </c>
      <c r="CR36" s="51" t="str">
        <f>IF(OR('TRI-1'!CR36 ="",'TRI-1'!CR36&lt;0,'TRI-1'!CR36  &gt;10),"",IF((ROUND(TRUNC(('TRI-1'!CR36  ),2),0))=10,"A+",IF((ROUND(TRUNC(('TRI-1'!CR36  ),2),0))=9,"A-",IF((ROUND(TRUNC(('TRI-1'!CR36   ),2),0))=8,"B+",IF((ROUND(TRUNC(('TRI-1'!CR36 ),2),0))=7,"B-",IF((ROUND(TRUNC(('TRI-1'!CR36  ),2),0))=6,"C+",IF((ROUND(TRUNC(('TRI-1'!CR36  ),2),0))=5,"C-",IF((ROUND(TRUNC(('TRI-1'!CR36  ),2),0))=4,"D+",IF((ROUND(TRUNC(('TRI-1'!CR36 ),2),0))=3,"D-",IF((ROUND(TRUNC(('TRI-1'!CR36 ),2),0))=2,"E+",IF((ROUND(TRUNC(('TRI-1'!CR36  ),2),0))&lt;=1,"E-","")))))))))))</f>
        <v>A+</v>
      </c>
      <c r="CS36" s="51" t="str">
        <f>IF(OR('TRI-1'!CS36 ="",'TRI-1'!CS36&lt;0,'TRI-1'!CS36  &gt;10),"",IF((ROUND(TRUNC(('TRI-1'!CS36  ),2),0))=10,"A+",IF((ROUND(TRUNC(('TRI-1'!CS36  ),2),0))=9,"A-",IF((ROUND(TRUNC(('TRI-1'!CS36   ),2),0))=8,"B+",IF((ROUND(TRUNC(('TRI-1'!CS36 ),2),0))=7,"B-",IF((ROUND(TRUNC(('TRI-1'!CS36  ),2),0))=6,"C+",IF((ROUND(TRUNC(('TRI-1'!CS36  ),2),0))=5,"C-",IF((ROUND(TRUNC(('TRI-1'!CS36  ),2),0))=4,"D+",IF((ROUND(TRUNC(('TRI-1'!CS36 ),2),0))=3,"D-",IF((ROUND(TRUNC(('TRI-1'!CS36 ),2),0))=2,"E+",IF((ROUND(TRUNC(('TRI-1'!CS36  ),2),0))&lt;=1,"E-","")))))))))))</f>
        <v>A+</v>
      </c>
      <c r="CT36" s="51" t="str">
        <f>IF(OR('TRI-1'!CT36 ="",'TRI-1'!CT36&lt;0,'TRI-1'!CT36  &gt;10),"",IF((ROUND(TRUNC(('TRI-1'!CT36  ),2),0))=10,"A+",IF((ROUND(TRUNC(('TRI-1'!CT36  ),2),0))=9,"A-",IF((ROUND(TRUNC(('TRI-1'!CT36   ),2),0))=8,"B+",IF((ROUND(TRUNC(('TRI-1'!CT36 ),2),0))=7,"B-",IF((ROUND(TRUNC(('TRI-1'!CT36  ),2),0))=6,"C+",IF((ROUND(TRUNC(('TRI-1'!CT36  ),2),0))=5,"C-",IF((ROUND(TRUNC(('TRI-1'!CT36  ),2),0))=4,"D+",IF((ROUND(TRUNC(('TRI-1'!CT36 ),2),0))=3,"D-",IF((ROUND(TRUNC(('TRI-1'!CT36 ),2),0))=2,"E+",IF((ROUND(TRUNC(('TRI-1'!CT36  ),2),0))&lt;=1,"E-","")))))))))))</f>
        <v>A+</v>
      </c>
      <c r="CU36" s="51" t="str">
        <f>IF(OR('TRI-1'!CU36 ="",'TRI-1'!CU36&lt;0,'TRI-1'!CU36  &gt;10),"",IF((ROUND(TRUNC(('TRI-1'!CU36  ),2),0))=10,"A+",IF((ROUND(TRUNC(('TRI-1'!CU36  ),2),0))=9,"A-",IF((ROUND(TRUNC(('TRI-1'!CU36   ),2),0))=8,"B+",IF((ROUND(TRUNC(('TRI-1'!CU36 ),2),0))=7,"B-",IF((ROUND(TRUNC(('TRI-1'!CU36  ),2),0))=6,"C+",IF((ROUND(TRUNC(('TRI-1'!CU36  ),2),0))=5,"C-",IF((ROUND(TRUNC(('TRI-1'!CU36  ),2),0))=4,"D+",IF((ROUND(TRUNC(('TRI-1'!CU36 ),2),0))=3,"D-",IF((ROUND(TRUNC(('TRI-1'!CU36 ),2),0))=2,"E+",IF((ROUND(TRUNC(('TRI-1'!CU36  ),2),0))&lt;=1,"E-","")))))))))))</f>
        <v>A+</v>
      </c>
      <c r="CV36" s="51" t="str">
        <f>IF(OR('TRI-1'!CV36 ="",'TRI-1'!CV36&lt;0,'TRI-1'!CV36  &gt;10),"",IF((ROUND(TRUNC(('TRI-1'!CV36  ),2),0))=10,"A+",IF((ROUND(TRUNC(('TRI-1'!CV36  ),2),0))=9,"A-",IF((ROUND(TRUNC(('TRI-1'!CV36   ),2),0))=8,"B+",IF((ROUND(TRUNC(('TRI-1'!CV36 ),2),0))=7,"B-",IF((ROUND(TRUNC(('TRI-1'!CV36  ),2),0))=6,"C+",IF((ROUND(TRUNC(('TRI-1'!CV36  ),2),0))=5,"C-",IF((ROUND(TRUNC(('TRI-1'!CV36  ),2),0))=4,"D+",IF((ROUND(TRUNC(('TRI-1'!CV36 ),2),0))=3,"D-",IF((ROUND(TRUNC(('TRI-1'!CV36 ),2),0))=2,"E+",IF((ROUND(TRUNC(('TRI-1'!CV36  ),2),0))&lt;=1,"E-","")))))))))))</f>
        <v>A+</v>
      </c>
      <c r="CW36" s="51" t="str">
        <f>IF(OR('TRI-1'!CW36 ="",'TRI-1'!CW36&lt;0,'TRI-1'!CW36  &gt;10),"",IF((ROUND(TRUNC(('TRI-1'!CW36  ),2),0))=10,"A+",IF((ROUND(TRUNC(('TRI-1'!CW36  ),2),0))=9,"A-",IF((ROUND(TRUNC(('TRI-1'!CW36   ),2),0))=8,"B+",IF((ROUND(TRUNC(('TRI-1'!CW36 ),2),0))=7,"B-",IF((ROUND(TRUNC(('TRI-1'!CW36  ),2),0))=6,"C+",IF((ROUND(TRUNC(('TRI-1'!CW36  ),2),0))=5,"C-",IF((ROUND(TRUNC(('TRI-1'!CW36  ),2),0))=4,"D+",IF((ROUND(TRUNC(('TRI-1'!CW36 ),2),0))=3,"D-",IF((ROUND(TRUNC(('TRI-1'!CW36 ),2),0))=2,"E+",IF((ROUND(TRUNC(('TRI-1'!CW36  ),2),0))&lt;=1,"E-","")))))))))))</f>
        <v>A+</v>
      </c>
      <c r="CX36" s="51" t="str">
        <f>IF(OR('TRI-1'!CX36 ="",'TRI-1'!CX36&lt;0,'TRI-1'!CX36  &gt;10),"",IF((ROUND(TRUNC(('TRI-1'!CX36  ),2),0))=10,"A+",IF((ROUND(TRUNC(('TRI-1'!CX36  ),2),0))=9,"A-",IF((ROUND(TRUNC(('TRI-1'!CX36   ),2),0))=8,"B+",IF((ROUND(TRUNC(('TRI-1'!CX36 ),2),0))=7,"B-",IF((ROUND(TRUNC(('TRI-1'!CX36  ),2),0))=6,"C+",IF((ROUND(TRUNC(('TRI-1'!CX36  ),2),0))=5,"C-",IF((ROUND(TRUNC(('TRI-1'!CX36  ),2),0))=4,"D+",IF((ROUND(TRUNC(('TRI-1'!CX36 ),2),0))=3,"D-",IF((ROUND(TRUNC(('TRI-1'!CX36 ),2),0))=2,"E+",IF((ROUND(TRUNC(('TRI-1'!CX36  ),2),0))&lt;=1,"E-","")))))))))))</f>
        <v>A+</v>
      </c>
      <c r="CY36" s="51" t="str">
        <f>IF(OR('TRI-1'!CY36 ="",'TRI-1'!CY36&lt;0,'TRI-1'!CY36  &gt;10),"",IF((ROUND(TRUNC(('TRI-1'!CY36  ),2),0))=10,"A+",IF((ROUND(TRUNC(('TRI-1'!CY36  ),2),0))=9,"A-",IF((ROUND(TRUNC(('TRI-1'!CY36   ),2),0))=8,"B+",IF((ROUND(TRUNC(('TRI-1'!CY36 ),2),0))=7,"B-",IF((ROUND(TRUNC(('TRI-1'!CY36  ),2),0))=6,"C+",IF((ROUND(TRUNC(('TRI-1'!CY36  ),2),0))=5,"C-",IF((ROUND(TRUNC(('TRI-1'!CY36  ),2),0))=4,"D+",IF((ROUND(TRUNC(('TRI-1'!CY36 ),2),0))=3,"D-",IF((ROUND(TRUNC(('TRI-1'!CY36 ),2),0))=2,"E+",IF((ROUND(TRUNC(('TRI-1'!CY36  ),2),0))&lt;=1,"E-","")))))))))))</f>
        <v>A+</v>
      </c>
      <c r="CZ36" s="51" t="str">
        <f>IF(OR('TRI-1'!CZ36 ="",'TRI-1'!CZ36&lt;0,'TRI-1'!CZ36  &gt;10),"",IF((ROUND(TRUNC(('TRI-1'!CZ36  ),2),0))=10,"A+",IF((ROUND(TRUNC(('TRI-1'!CZ36  ),2),0))=9,"A-",IF((ROUND(TRUNC(('TRI-1'!CZ36   ),2),0))=8,"B+",IF((ROUND(TRUNC(('TRI-1'!CZ36 ),2),0))=7,"B-",IF((ROUND(TRUNC(('TRI-1'!CZ36  ),2),0))=6,"C+",IF((ROUND(TRUNC(('TRI-1'!CZ36  ),2),0))=5,"C-",IF((ROUND(TRUNC(('TRI-1'!CZ36  ),2),0))=4,"D+",IF((ROUND(TRUNC(('TRI-1'!CZ36 ),2),0))=3,"D-",IF((ROUND(TRUNC(('TRI-1'!CZ36 ),2),0))=2,"E+",IF((ROUND(TRUNC(('TRI-1'!CZ36  ),2),0))&lt;=1,"E-","")))))))))))</f>
        <v>A+</v>
      </c>
      <c r="DA36" s="51" t="str">
        <f>IF(OR('TRI-1'!DA36 ="",'TRI-1'!DA36&lt;0,'TRI-1'!DA36  &gt;10),"",IF((ROUND(TRUNC(('TRI-1'!DA36  ),2),0))=10,"A+",IF((ROUND(TRUNC(('TRI-1'!DA36  ),2),0))=9,"A-",IF((ROUND(TRUNC(('TRI-1'!DA36   ),2),0))=8,"B+",IF((ROUND(TRUNC(('TRI-1'!DA36 ),2),0))=7,"B-",IF((ROUND(TRUNC(('TRI-1'!DA36  ),2),0))=6,"C+",IF((ROUND(TRUNC(('TRI-1'!DA36  ),2),0))=5,"C-",IF((ROUND(TRUNC(('TRI-1'!DA36  ),2),0))=4,"D+",IF((ROUND(TRUNC(('TRI-1'!DA36 ),2),0))=3,"D-",IF((ROUND(TRUNC(('TRI-1'!DA36 ),2),0))=2,"E+",IF((ROUND(TRUNC(('TRI-1'!DA36  ),2),0))&lt;=1,"E-","")))))))))))</f>
        <v>A+</v>
      </c>
      <c r="DB36" s="51" t="str">
        <f>IF(OR('TRI-1'!DB36 ="",'TRI-1'!DB36&lt;0,'TRI-1'!DB36  &gt;10),"",IF((ROUND(TRUNC(('TRI-1'!DB36  ),2),0))=10,"A+",IF((ROUND(TRUNC(('TRI-1'!DB36  ),2),0))=9,"A-",IF((ROUND(TRUNC(('TRI-1'!DB36   ),2),0))=8,"B+",IF((ROUND(TRUNC(('TRI-1'!DB36 ),2),0))=7,"B-",IF((ROUND(TRUNC(('TRI-1'!DB36  ),2),0))=6,"C+",IF((ROUND(TRUNC(('TRI-1'!DB36  ),2),0))=5,"C-",IF((ROUND(TRUNC(('TRI-1'!DB36  ),2),0))=4,"D+",IF((ROUND(TRUNC(('TRI-1'!DB36 ),2),0))=3,"D-",IF((ROUND(TRUNC(('TRI-1'!DB36 ),2),0))=2,"E+",IF((ROUND(TRUNC(('TRI-1'!DB36  ),2),0))&lt;=1,"E-","")))))))))))</f>
        <v>A+</v>
      </c>
      <c r="DC36" s="51" t="str">
        <f>IF(OR('TRI-1'!DC36 ="",'TRI-1'!DC36&lt;0,'TRI-1'!DC36  &gt;10),"",IF((ROUND(TRUNC(('TRI-1'!DC36  ),2),0))=10,"A+",IF((ROUND(TRUNC(('TRI-1'!DC36  ),2),0))=9,"A-",IF((ROUND(TRUNC(('TRI-1'!DC36   ),2),0))=8,"B+",IF((ROUND(TRUNC(('TRI-1'!DC36 ),2),0))=7,"B-",IF((ROUND(TRUNC(('TRI-1'!DC36  ),2),0))=6,"C+",IF((ROUND(TRUNC(('TRI-1'!DC36  ),2),0))=5,"C-",IF((ROUND(TRUNC(('TRI-1'!DC36  ),2),0))=4,"D+",IF((ROUND(TRUNC(('TRI-1'!DC36 ),2),0))=3,"D-",IF((ROUND(TRUNC(('TRI-1'!DC36 ),2),0))=2,"E+",IF((ROUND(TRUNC(('TRI-1'!DC36  ),2),0))&lt;=1,"E-","")))))))))))</f>
        <v>A+</v>
      </c>
      <c r="DD36" s="51" t="str">
        <f>IF(OR('TRI-1'!DD36 ="",'TRI-1'!DD36&lt;0,'TRI-1'!DD36  &gt;10),"",IF((ROUND(TRUNC(('TRI-1'!DD36  ),2),0))=10,"A+",IF((ROUND(TRUNC(('TRI-1'!DD36  ),2),0))=9,"A-",IF((ROUND(TRUNC(('TRI-1'!DD36   ),2),0))=8,"B+",IF((ROUND(TRUNC(('TRI-1'!DD36 ),2),0))=7,"B-",IF((ROUND(TRUNC(('TRI-1'!DD36  ),2),0))=6,"C+",IF((ROUND(TRUNC(('TRI-1'!DD36  ),2),0))=5,"C-",IF((ROUND(TRUNC(('TRI-1'!DD36  ),2),0))=4,"D+",IF((ROUND(TRUNC(('TRI-1'!DD36 ),2),0))=3,"D-",IF((ROUND(TRUNC(('TRI-1'!DD36 ),2),0))=2,"E+",IF((ROUND(TRUNC(('TRI-1'!DD36  ),2),0))&lt;=1,"E-","")))))))))))</f>
        <v>A+</v>
      </c>
      <c r="DE36" s="51" t="str">
        <f>IF(OR('TRI-1'!DE36 ="",'TRI-1'!DE36&lt;0,'TRI-1'!DE36  &gt;10),"",IF((ROUND(TRUNC(('TRI-1'!DE36  ),2),0))=10,"A+",IF((ROUND(TRUNC(('TRI-1'!DE36  ),2),0))=9,"A-",IF((ROUND(TRUNC(('TRI-1'!DE36   ),2),0))=8,"B+",IF((ROUND(TRUNC(('TRI-1'!DE36 ),2),0))=7,"B-",IF((ROUND(TRUNC(('TRI-1'!DE36  ),2),0))=6,"C+",IF((ROUND(TRUNC(('TRI-1'!DE36  ),2),0))=5,"C-",IF((ROUND(TRUNC(('TRI-1'!DE36  ),2),0))=4,"D+",IF((ROUND(TRUNC(('TRI-1'!DE36 ),2),0))=3,"D-",IF((ROUND(TRUNC(('TRI-1'!DE36 ),2),0))=2,"E+",IF((ROUND(TRUNC(('TRI-1'!DE36  ),2),0))&lt;=1,"E-","")))))))))))</f>
        <v>A+</v>
      </c>
      <c r="DF36" s="51" t="str">
        <f>IF(OR('TRI-1'!DF36 ="",'TRI-1'!DF36&lt;0,'TRI-1'!DF36  &gt;10),"",IF((ROUND(TRUNC(('TRI-1'!DF36  ),2),0))=10,"A+",IF((ROUND(TRUNC(('TRI-1'!DF36  ),2),0))=9,"A-",IF((ROUND(TRUNC(('TRI-1'!DF36   ),2),0))=8,"B+",IF((ROUND(TRUNC(('TRI-1'!DF36 ),2),0))=7,"B-",IF((ROUND(TRUNC(('TRI-1'!DF36  ),2),0))=6,"C+",IF((ROUND(TRUNC(('TRI-1'!DF36  ),2),0))=5,"C-",IF((ROUND(TRUNC(('TRI-1'!DF36  ),2),0))=4,"D+",IF((ROUND(TRUNC(('TRI-1'!DF36 ),2),0))=3,"D-",IF((ROUND(TRUNC(('TRI-1'!DF36 ),2),0))=2,"E+",IF((ROUND(TRUNC(('TRI-1'!DF36  ),2),0))&lt;=1,"E-","")))))))))))</f>
        <v>A+</v>
      </c>
      <c r="DG36" s="51" t="str">
        <f>IF(OR('TRI-1'!DG36 ="",'TRI-1'!DG36&lt;0,'TRI-1'!DG36  &gt;10),"",IF((ROUND(TRUNC(('TRI-1'!DG36  ),2),0))=10,"A+",IF((ROUND(TRUNC(('TRI-1'!DG36  ),2),0))=9,"A-",IF((ROUND(TRUNC(('TRI-1'!DG36   ),2),0))=8,"B+",IF((ROUND(TRUNC(('TRI-1'!DG36 ),2),0))=7,"B-",IF((ROUND(TRUNC(('TRI-1'!DG36  ),2),0))=6,"C+",IF((ROUND(TRUNC(('TRI-1'!DG36  ),2),0))=5,"C-",IF((ROUND(TRUNC(('TRI-1'!DG36  ),2),0))=4,"D+",IF((ROUND(TRUNC(('TRI-1'!DG36 ),2),0))=3,"D-",IF((ROUND(TRUNC(('TRI-1'!DG36 ),2),0))=2,"E+",IF((ROUND(TRUNC(('TRI-1'!DG36  ),2),0))&lt;=1,"E-","")))))))))))</f>
        <v>A+</v>
      </c>
      <c r="DH36" s="51" t="str">
        <f>IF(OR('TRI-1'!DH36 ="",'TRI-1'!DH36&lt;0,'TRI-1'!DH36  &gt;10),"",IF((ROUND(TRUNC(('TRI-1'!DH36  ),2),0))=10,"A+",IF((ROUND(TRUNC(('TRI-1'!DH36  ),2),0))=9,"A-",IF((ROUND(TRUNC(('TRI-1'!DH36   ),2),0))=8,"B+",IF((ROUND(TRUNC(('TRI-1'!DH36 ),2),0))=7,"B-",IF((ROUND(TRUNC(('TRI-1'!DH36  ),2),0))=6,"C+",IF((ROUND(TRUNC(('TRI-1'!DH36  ),2),0))=5,"C-",IF((ROUND(TRUNC(('TRI-1'!DH36  ),2),0))=4,"D+",IF((ROUND(TRUNC(('TRI-1'!DH36 ),2),0))=3,"D-",IF((ROUND(TRUNC(('TRI-1'!DH36 ),2),0))=2,"E+",IF((ROUND(TRUNC(('TRI-1'!DH36  ),2),0))&lt;=1,"E-","")))))))))))</f>
        <v>A+</v>
      </c>
      <c r="DI36" s="51" t="str">
        <f>IF(OR('TRI-1'!DI36 ="",'TRI-1'!DI36&lt;0,'TRI-1'!DI36  &gt;10),"",IF((ROUND(TRUNC(('TRI-1'!DI36  ),2),0))=10,"A+",IF((ROUND(TRUNC(('TRI-1'!DI36  ),2),0))=9,"A-",IF((ROUND(TRUNC(('TRI-1'!DI36   ),2),0))=8,"B+",IF((ROUND(TRUNC(('TRI-1'!DI36 ),2),0))=7,"B-",IF((ROUND(TRUNC(('TRI-1'!DI36  ),2),0))=6,"C+",IF((ROUND(TRUNC(('TRI-1'!DI36  ),2),0))=5,"C-",IF((ROUND(TRUNC(('TRI-1'!DI36  ),2),0))=4,"D+",IF((ROUND(TRUNC(('TRI-1'!DI36 ),2),0))=3,"D-",IF((ROUND(TRUNC(('TRI-1'!DI36 ),2),0))=2,"E+",IF((ROUND(TRUNC(('TRI-1'!DI36  ),2),0))&lt;=1,"E-","")))))))))))</f>
        <v>A+</v>
      </c>
      <c r="DJ36" s="51" t="str">
        <f>IF(OR('TRI-1'!DJ36 ="",'TRI-1'!DJ36&lt;0,'TRI-1'!DJ36  &gt;10),"",IF((ROUND(TRUNC(('TRI-1'!DJ36  ),2),0))=10,"A+",IF((ROUND(TRUNC(('TRI-1'!DJ36  ),2),0))=9,"A-",IF((ROUND(TRUNC(('TRI-1'!DJ36   ),2),0))=8,"B+",IF((ROUND(TRUNC(('TRI-1'!DJ36 ),2),0))=7,"B-",IF((ROUND(TRUNC(('TRI-1'!DJ36  ),2),0))=6,"C+",IF((ROUND(TRUNC(('TRI-1'!DJ36  ),2),0))=5,"C-",IF((ROUND(TRUNC(('TRI-1'!DJ36  ),2),0))=4,"D+",IF((ROUND(TRUNC(('TRI-1'!DJ36 ),2),0))=3,"D-",IF((ROUND(TRUNC(('TRI-1'!DJ36 ),2),0))=2,"E+",IF((ROUND(TRUNC(('TRI-1'!DJ36  ),2),0))&lt;=1,"E-","")))))))))))</f>
        <v>A+</v>
      </c>
      <c r="DK36" s="51" t="str">
        <f>IF(OR('TRI-1'!DK36 ="",'TRI-1'!DK36&lt;0,'TRI-1'!DK36  &gt;10),"",IF((ROUND(TRUNC(('TRI-1'!DK36  ),2),0))=10,"A+",IF((ROUND(TRUNC(('TRI-1'!DK36  ),2),0))=9,"A-",IF((ROUND(TRUNC(('TRI-1'!DK36   ),2),0))=8,"B+",IF((ROUND(TRUNC(('TRI-1'!DK36 ),2),0))=7,"B-",IF((ROUND(TRUNC(('TRI-1'!DK36  ),2),0))=6,"C+",IF((ROUND(TRUNC(('TRI-1'!DK36  ),2),0))=5,"C-",IF((ROUND(TRUNC(('TRI-1'!DK36  ),2),0))=4,"D+",IF((ROUND(TRUNC(('TRI-1'!DK36 ),2),0))=3,"D-",IF((ROUND(TRUNC(('TRI-1'!DK36 ),2),0))=2,"E+",IF((ROUND(TRUNC(('TRI-1'!DK36  ),2),0))&lt;=1,"E-","")))))))))))</f>
        <v>A+</v>
      </c>
      <c r="DL36" s="51" t="str">
        <f>IF(OR('TRI-1'!DL36 ="",'TRI-1'!DL36&lt;0,'TRI-1'!DL36  &gt;10),"",IF((ROUND(TRUNC(('TRI-1'!DL36  ),2),0))=10,"A+",IF((ROUND(TRUNC(('TRI-1'!DL36  ),2),0))=9,"A-",IF((ROUND(TRUNC(('TRI-1'!DL36   ),2),0))=8,"B+",IF((ROUND(TRUNC(('TRI-1'!DL36 ),2),0))=7,"B-",IF((ROUND(TRUNC(('TRI-1'!DL36  ),2),0))=6,"C+",IF((ROUND(TRUNC(('TRI-1'!DL36  ),2),0))=5,"C-",IF((ROUND(TRUNC(('TRI-1'!DL36  ),2),0))=4,"D+",IF((ROUND(TRUNC(('TRI-1'!DL36 ),2),0))=3,"D-",IF((ROUND(TRUNC(('TRI-1'!DL36 ),2),0))=2,"E+",IF((ROUND(TRUNC(('TRI-1'!DL36  ),2),0))&lt;=1,"E-","")))))))))))</f>
        <v>A+</v>
      </c>
      <c r="DM36" s="51" t="str">
        <f>IF(OR('TRI-1'!DM36 ="",'TRI-1'!DM36&lt;0,'TRI-1'!DM36  &gt;10),"",IF((ROUND(TRUNC(('TRI-1'!DM36  ),2),0))=10,"A+",IF((ROUND(TRUNC(('TRI-1'!DM36  ),2),0))=9,"A-",IF((ROUND(TRUNC(('TRI-1'!DM36   ),2),0))=8,"B+",IF((ROUND(TRUNC(('TRI-1'!DM36 ),2),0))=7,"B-",IF((ROUND(TRUNC(('TRI-1'!DM36  ),2),0))=6,"C+",IF((ROUND(TRUNC(('TRI-1'!DM36  ),2),0))=5,"C-",IF((ROUND(TRUNC(('TRI-1'!DM36  ),2),0))=4,"D+",IF((ROUND(TRUNC(('TRI-1'!DM36 ),2),0))=3,"D-",IF((ROUND(TRUNC(('TRI-1'!DM36 ),2),0))=2,"E+",IF((ROUND(TRUNC(('TRI-1'!DM36  ),2),0))&lt;=1,"E-","")))))))))))</f>
        <v>A+</v>
      </c>
      <c r="DN36" s="51" t="str">
        <f>IF(OR('TRI-1'!DN36 ="",'TRI-1'!DN36&lt;0,'TRI-1'!DN36  &gt;10),"",IF((ROUND(TRUNC(('TRI-1'!DN36  ),2),0))=10,"A+",IF((ROUND(TRUNC(('TRI-1'!DN36  ),2),0))=9,"A-",IF((ROUND(TRUNC(('TRI-1'!DN36   ),2),0))=8,"B+",IF((ROUND(TRUNC(('TRI-1'!DN36 ),2),0))=7,"B-",IF((ROUND(TRUNC(('TRI-1'!DN36  ),2),0))=6,"C+",IF((ROUND(TRUNC(('TRI-1'!DN36  ),2),0))=5,"C-",IF((ROUND(TRUNC(('TRI-1'!DN36  ),2),0))=4,"D+",IF((ROUND(TRUNC(('TRI-1'!DN36 ),2),0))=3,"D-",IF((ROUND(TRUNC(('TRI-1'!DN36 ),2),0))=2,"E+",IF((ROUND(TRUNC(('TRI-1'!DN36  ),2),0))&lt;=1,"E-","")))))))))))</f>
        <v>A+</v>
      </c>
      <c r="DO36" s="51" t="str">
        <f>IF(OR('TRI-1'!DO36 ="",'TRI-1'!DO36&lt;0,'TRI-1'!DO36  &gt;10),"",IF((ROUND(TRUNC(('TRI-1'!DO36  ),2),0))=10,"A+",IF((ROUND(TRUNC(('TRI-1'!DO36  ),2),0))=9,"A-",IF((ROUND(TRUNC(('TRI-1'!DO36   ),2),0))=8,"B+",IF((ROUND(TRUNC(('TRI-1'!DO36 ),2),0))=7,"B-",IF((ROUND(TRUNC(('TRI-1'!DO36  ),2),0))=6,"C+",IF((ROUND(TRUNC(('TRI-1'!DO36  ),2),0))=5,"C-",IF((ROUND(TRUNC(('TRI-1'!DO36  ),2),0))=4,"D+",IF((ROUND(TRUNC(('TRI-1'!DO36 ),2),0))=3,"D-",IF((ROUND(TRUNC(('TRI-1'!DO36 ),2),0))=2,"E+",IF((ROUND(TRUNC(('TRI-1'!DO36  ),2),0))&lt;=1,"E-","")))))))))))</f>
        <v>A+</v>
      </c>
      <c r="DP36" s="51" t="str">
        <f>IF(OR('TRI-1'!DP36 ="",'TRI-1'!DP36&lt;0,'TRI-1'!DP36  &gt;10),"",IF((ROUND(TRUNC(('TRI-1'!DP36  ),2),0))=10,"A+",IF((ROUND(TRUNC(('TRI-1'!DP36  ),2),0))=9,"A-",IF((ROUND(TRUNC(('TRI-1'!DP36   ),2),0))=8,"B+",IF((ROUND(TRUNC(('TRI-1'!DP36 ),2),0))=7,"B-",IF((ROUND(TRUNC(('TRI-1'!DP36  ),2),0))=6,"C+",IF((ROUND(TRUNC(('TRI-1'!DP36  ),2),0))=5,"C-",IF((ROUND(TRUNC(('TRI-1'!DP36  ),2),0))=4,"D+",IF((ROUND(TRUNC(('TRI-1'!DP36 ),2),0))=3,"D-",IF((ROUND(TRUNC(('TRI-1'!DP36 ),2),0))=2,"E+",IF((ROUND(TRUNC(('TRI-1'!DP36  ),2),0))&lt;=1,"E-","")))))))))))</f>
        <v>A+</v>
      </c>
      <c r="DQ36" s="51" t="str">
        <f>IF(OR('TRI-1'!DQ36 ="",'TRI-1'!DQ36&lt;0,'TRI-1'!DQ36  &gt;10),"",IF((ROUND(TRUNC(('TRI-1'!DQ36  ),2),0))=10,"A+",IF((ROUND(TRUNC(('TRI-1'!DQ36  ),2),0))=9,"A-",IF((ROUND(TRUNC(('TRI-1'!DQ36   ),2),0))=8,"B+",IF((ROUND(TRUNC(('TRI-1'!DQ36 ),2),0))=7,"B-",IF((ROUND(TRUNC(('TRI-1'!DQ36  ),2),0))=6,"C+",IF((ROUND(TRUNC(('TRI-1'!DQ36  ),2),0))=5,"C-",IF((ROUND(TRUNC(('TRI-1'!DQ36  ),2),0))=4,"D+",IF((ROUND(TRUNC(('TRI-1'!DQ36 ),2),0))=3,"D-",IF((ROUND(TRUNC(('TRI-1'!DQ36 ),2),0))=2,"E+",IF((ROUND(TRUNC(('TRI-1'!DQ36  ),2),0))&lt;=1,"E-","")))))))))))</f>
        <v>A+</v>
      </c>
      <c r="DR36" s="51" t="str">
        <f>IF(OR('TRI-1'!DR36 ="",'TRI-1'!DR36&lt;0,'TRI-1'!DR36  &gt;10),"",IF((ROUND(TRUNC(('TRI-1'!DR36  ),2),0))=10,"A+",IF((ROUND(TRUNC(('TRI-1'!DR36  ),2),0))=9,"A-",IF((ROUND(TRUNC(('TRI-1'!DR36   ),2),0))=8,"B+",IF((ROUND(TRUNC(('TRI-1'!DR36 ),2),0))=7,"B-",IF((ROUND(TRUNC(('TRI-1'!DR36  ),2),0))=6,"C+",IF((ROUND(TRUNC(('TRI-1'!DR36  ),2),0))=5,"C-",IF((ROUND(TRUNC(('TRI-1'!DR36  ),2),0))=4,"D+",IF((ROUND(TRUNC(('TRI-1'!DR36 ),2),0))=3,"D-",IF((ROUND(TRUNC(('TRI-1'!DR36 ),2),0))=2,"E+",IF((ROUND(TRUNC(('TRI-1'!DR36  ),2),0))&lt;=1,"E-","")))))))))))</f>
        <v>A+</v>
      </c>
      <c r="DS36" s="51" t="str">
        <f>IF(OR('TRI-1'!DS36 ="",'TRI-1'!DS36&lt;0,'TRI-1'!DS36  &gt;10),"",IF((ROUND(TRUNC(('TRI-1'!DS36  ),2),0))=10,"A+",IF((ROUND(TRUNC(('TRI-1'!DS36  ),2),0))=9,"A-",IF((ROUND(TRUNC(('TRI-1'!DS36   ),2),0))=8,"B+",IF((ROUND(TRUNC(('TRI-1'!DS36 ),2),0))=7,"B-",IF((ROUND(TRUNC(('TRI-1'!DS36  ),2),0))=6,"C+",IF((ROUND(TRUNC(('TRI-1'!DS36  ),2),0))=5,"C-",IF((ROUND(TRUNC(('TRI-1'!DS36  ),2),0))=4,"D+",IF((ROUND(TRUNC(('TRI-1'!DS36 ),2),0))=3,"D-",IF((ROUND(TRUNC(('TRI-1'!DS36 ),2),0))=2,"E+",IF((ROUND(TRUNC(('TRI-1'!DS36  ),2),0))&lt;=1,"E-","")))))))))))</f>
        <v>A+</v>
      </c>
      <c r="DT36" s="51" t="str">
        <f>IF(OR('TRI-1'!DT36 ="",'TRI-1'!DT36&lt;0,'TRI-1'!DT36  &gt;10),"",IF((ROUND(TRUNC(('TRI-1'!DT36  ),2),0))=10,"A+",IF((ROUND(TRUNC(('TRI-1'!DT36  ),2),0))=9,"A-",IF((ROUND(TRUNC(('TRI-1'!DT36   ),2),0))=8,"B+",IF((ROUND(TRUNC(('TRI-1'!DT36 ),2),0))=7,"B-",IF((ROUND(TRUNC(('TRI-1'!DT36  ),2),0))=6,"C+",IF((ROUND(TRUNC(('TRI-1'!DT36  ),2),0))=5,"C-",IF((ROUND(TRUNC(('TRI-1'!DT36  ),2),0))=4,"D+",IF((ROUND(TRUNC(('TRI-1'!DT36 ),2),0))=3,"D-",IF((ROUND(TRUNC(('TRI-1'!DT36 ),2),0))=2,"E+",IF((ROUND(TRUNC(('TRI-1'!DT36  ),2),0))&lt;=1,"E-","")))))))))))</f>
        <v>A+</v>
      </c>
      <c r="DU36" s="51" t="str">
        <f>IF(OR('TRI-1'!DU36 ="",'TRI-1'!DU36&lt;0,'TRI-1'!DU36  &gt;10),"",IF((ROUND(TRUNC(('TRI-1'!DU36  ),2),0))=10,"A+",IF((ROUND(TRUNC(('TRI-1'!DU36  ),2),0))=9,"A-",IF((ROUND(TRUNC(('TRI-1'!DU36   ),2),0))=8,"B+",IF((ROUND(TRUNC(('TRI-1'!DU36 ),2),0))=7,"B-",IF((ROUND(TRUNC(('TRI-1'!DU36  ),2),0))=6,"C+",IF((ROUND(TRUNC(('TRI-1'!DU36  ),2),0))=5,"C-",IF((ROUND(TRUNC(('TRI-1'!DU36  ),2),0))=4,"D+",IF((ROUND(TRUNC(('TRI-1'!DU36 ),2),0))=3,"D-",IF((ROUND(TRUNC(('TRI-1'!DU36 ),2),0))=2,"E+",IF((ROUND(TRUNC(('TRI-1'!DU36  ),2),0))&lt;=1,"E-","")))))))))))</f>
        <v>A+</v>
      </c>
      <c r="DV36" s="51" t="str">
        <f>IF(OR('TRI-1'!DV36 ="",'TRI-1'!DV36&lt;0,'TRI-1'!DV36  &gt;10),"",IF((ROUND(TRUNC(('TRI-1'!DV36  ),2),0))=10,"A+",IF((ROUND(TRUNC(('TRI-1'!DV36  ),2),0))=9,"A-",IF((ROUND(TRUNC(('TRI-1'!DV36   ),2),0))=8,"B+",IF((ROUND(TRUNC(('TRI-1'!DV36 ),2),0))=7,"B-",IF((ROUND(TRUNC(('TRI-1'!DV36  ),2),0))=6,"C+",IF((ROUND(TRUNC(('TRI-1'!DV36  ),2),0))=5,"C-",IF((ROUND(TRUNC(('TRI-1'!DV36  ),2),0))=4,"D+",IF((ROUND(TRUNC(('TRI-1'!DV36 ),2),0))=3,"D-",IF((ROUND(TRUNC(('TRI-1'!DV36 ),2),0))=2,"E+",IF((ROUND(TRUNC(('TRI-1'!DV36  ),2),0))&lt;=1,"E-","")))))))))))</f>
        <v>A+</v>
      </c>
      <c r="DW36" s="51" t="str">
        <f>IF(OR('TRI-1'!DW36 ="",'TRI-1'!DW36&lt;0,'TRI-1'!DW36  &gt;10),"",IF((ROUND(TRUNC(('TRI-1'!DW36  ),2),0))=10,"A+",IF((ROUND(TRUNC(('TRI-1'!DW36  ),2),0))=9,"A-",IF((ROUND(TRUNC(('TRI-1'!DW36   ),2),0))=8,"B+",IF((ROUND(TRUNC(('TRI-1'!DW36 ),2),0))=7,"B-",IF((ROUND(TRUNC(('TRI-1'!DW36  ),2),0))=6,"C+",IF((ROUND(TRUNC(('TRI-1'!DW36  ),2),0))=5,"C-",IF((ROUND(TRUNC(('TRI-1'!DW36  ),2),0))=4,"D+",IF((ROUND(TRUNC(('TRI-1'!DW36 ),2),0))=3,"D-",IF((ROUND(TRUNC(('TRI-1'!DW36 ),2),0))=2,"E+",IF((ROUND(TRUNC(('TRI-1'!DW36  ),2),0))&lt;=1,"E-","")))))))))))</f>
        <v>A+</v>
      </c>
      <c r="DX36" s="51" t="str">
        <f>IF(OR('TRI-1'!DX36 ="",'TRI-1'!DX36&lt;0,'TRI-1'!DX36  &gt;10),"",IF((ROUND(TRUNC(('TRI-1'!DX36  ),2),0))=10,"A+",IF((ROUND(TRUNC(('TRI-1'!DX36  ),2),0))=9,"A-",IF((ROUND(TRUNC(('TRI-1'!DX36   ),2),0))=8,"B+",IF((ROUND(TRUNC(('TRI-1'!DX36 ),2),0))=7,"B-",IF((ROUND(TRUNC(('TRI-1'!DX36  ),2),0))=6,"C+",IF((ROUND(TRUNC(('TRI-1'!DX36  ),2),0))=5,"C-",IF((ROUND(TRUNC(('TRI-1'!DX36  ),2),0))=4,"D+",IF((ROUND(TRUNC(('TRI-1'!DX36 ),2),0))=3,"D-",IF((ROUND(TRUNC(('TRI-1'!DX36 ),2),0))=2,"E+",IF((ROUND(TRUNC(('TRI-1'!DX36  ),2),0))&lt;=1,"E-","")))))))))))</f>
        <v>A+</v>
      </c>
      <c r="DY36" s="51" t="str">
        <f>IF(OR('TRI-1'!DY36 ="",'TRI-1'!DY36&lt;0,'TRI-1'!DY36  &gt;10),"",IF((ROUND(TRUNC(('TRI-1'!DY36  ),2),0))=10,"A+",IF((ROUND(TRUNC(('TRI-1'!DY36  ),2),0))=9,"A-",IF((ROUND(TRUNC(('TRI-1'!DY36   ),2),0))=8,"B+",IF((ROUND(TRUNC(('TRI-1'!DY36 ),2),0))=7,"B-",IF((ROUND(TRUNC(('TRI-1'!DY36  ),2),0))=6,"C+",IF((ROUND(TRUNC(('TRI-1'!DY36  ),2),0))=5,"C-",IF((ROUND(TRUNC(('TRI-1'!DY36  ),2),0))=4,"D+",IF((ROUND(TRUNC(('TRI-1'!DY36 ),2),0))=3,"D-",IF((ROUND(TRUNC(('TRI-1'!DY36 ),2),0))=2,"E+",IF((ROUND(TRUNC(('TRI-1'!DY36  ),2),0))&lt;=1,"E-","")))))))))))</f>
        <v>A+</v>
      </c>
      <c r="DZ36" s="51" t="str">
        <f>IF(OR('TRI-1'!DZ36 ="",'TRI-1'!DZ36&lt;0,'TRI-1'!DZ36  &gt;10),"",IF((ROUND(TRUNC(('TRI-1'!DZ36  ),2),0))=10,"A+",IF((ROUND(TRUNC(('TRI-1'!DZ36  ),2),0))=9,"A-",IF((ROUND(TRUNC(('TRI-1'!DZ36   ),2),0))=8,"B+",IF((ROUND(TRUNC(('TRI-1'!DZ36 ),2),0))=7,"B-",IF((ROUND(TRUNC(('TRI-1'!DZ36  ),2),0))=6,"C+",IF((ROUND(TRUNC(('TRI-1'!DZ36  ),2),0))=5,"C-",IF((ROUND(TRUNC(('TRI-1'!DZ36  ),2),0))=4,"D+",IF((ROUND(TRUNC(('TRI-1'!DZ36 ),2),0))=3,"D-",IF((ROUND(TRUNC(('TRI-1'!DZ36 ),2),0))=2,"E+",IF((ROUND(TRUNC(('TRI-1'!DZ36  ),2),0))&lt;=1,"E-","")))))))))))</f>
        <v>A+</v>
      </c>
      <c r="EA36" s="51" t="str">
        <f>IF(OR('TRI-1'!EA36 ="",'TRI-1'!EA36&lt;0,'TRI-1'!EA36  &gt;10),"",IF((ROUND(TRUNC(('TRI-1'!EA36  ),2),0))=10,"A+",IF((ROUND(TRUNC(('TRI-1'!EA36  ),2),0))=9,"A-",IF((ROUND(TRUNC(('TRI-1'!EA36   ),2),0))=8,"B+",IF((ROUND(TRUNC(('TRI-1'!EA36 ),2),0))=7,"B-",IF((ROUND(TRUNC(('TRI-1'!EA36  ),2),0))=6,"C+",IF((ROUND(TRUNC(('TRI-1'!EA36  ),2),0))=5,"C-",IF((ROUND(TRUNC(('TRI-1'!EA36  ),2),0))=4,"D+",IF((ROUND(TRUNC(('TRI-1'!EA36 ),2),0))=3,"D-",IF((ROUND(TRUNC(('TRI-1'!EA36 ),2),0))=2,"E+",IF((ROUND(TRUNC(('TRI-1'!EA36  ),2),0))&lt;=1,"E-","")))))))))))</f>
        <v>A+</v>
      </c>
      <c r="EB36" s="51" t="str">
        <f>IF(OR('TRI-1'!EB36 ="",'TRI-1'!EB36&lt;0,'TRI-1'!EB36  &gt;10),"",IF((ROUND(TRUNC(('TRI-1'!EB36  ),2),0))=10,"A+",IF((ROUND(TRUNC(('TRI-1'!EB36  ),2),0))=9,"A-",IF((ROUND(TRUNC(('TRI-1'!EB36   ),2),0))=8,"B+",IF((ROUND(TRUNC(('TRI-1'!EB36 ),2),0))=7,"B-",IF((ROUND(TRUNC(('TRI-1'!EB36  ),2),0))=6,"C+",IF((ROUND(TRUNC(('TRI-1'!EB36  ),2),0))=5,"C-",IF((ROUND(TRUNC(('TRI-1'!EB36  ),2),0))=4,"D+",IF((ROUND(TRUNC(('TRI-1'!EB36 ),2),0))=3,"D-",IF((ROUND(TRUNC(('TRI-1'!EB36 ),2),0))=2,"E+",IF((ROUND(TRUNC(('TRI-1'!EB36  ),2),0))&lt;=1,"E-","")))))))))))</f>
        <v>A+</v>
      </c>
      <c r="EC36" s="51" t="str">
        <f>IF(OR('TRI-1'!EC36 ="",'TRI-1'!EC36&lt;0,'TRI-1'!EC36  &gt;10),"",IF((ROUND(TRUNC(('TRI-1'!EC36  ),2),0))=10,"A+",IF((ROUND(TRUNC(('TRI-1'!EC36  ),2),0))=9,"A-",IF((ROUND(TRUNC(('TRI-1'!EC36   ),2),0))=8,"B+",IF((ROUND(TRUNC(('TRI-1'!EC36 ),2),0))=7,"B-",IF((ROUND(TRUNC(('TRI-1'!EC36  ),2),0))=6,"C+",IF((ROUND(TRUNC(('TRI-1'!EC36  ),2),0))=5,"C-",IF((ROUND(TRUNC(('TRI-1'!EC36  ),2),0))=4,"D+",IF((ROUND(TRUNC(('TRI-1'!EC36 ),2),0))=3,"D-",IF((ROUND(TRUNC(('TRI-1'!EC36 ),2),0))=2,"E+",IF((ROUND(TRUNC(('TRI-1'!EC36  ),2),0))&lt;=1,"E-","")))))))))))</f>
        <v>A+</v>
      </c>
      <c r="ED36" s="51" t="str">
        <f>IF(OR('TRI-1'!ED36 ="",'TRI-1'!ED36&lt;0,'TRI-1'!ED36  &gt;10),"",IF((ROUND(TRUNC(('TRI-1'!ED36  ),2),0))=10,"A+",IF((ROUND(TRUNC(('TRI-1'!ED36  ),2),0))=9,"A-",IF((ROUND(TRUNC(('TRI-1'!ED36   ),2),0))=8,"B+",IF((ROUND(TRUNC(('TRI-1'!ED36 ),2),0))=7,"B-",IF((ROUND(TRUNC(('TRI-1'!ED36  ),2),0))=6,"C+",IF((ROUND(TRUNC(('TRI-1'!ED36  ),2),0))=5,"C-",IF((ROUND(TRUNC(('TRI-1'!ED36  ),2),0))=4,"D+",IF((ROUND(TRUNC(('TRI-1'!ED36 ),2),0))=3,"D-",IF((ROUND(TRUNC(('TRI-1'!ED36 ),2),0))=2,"E+",IF((ROUND(TRUNC(('TRI-1'!ED36  ),2),0))&lt;=1,"E-","")))))))))))</f>
        <v>A+</v>
      </c>
      <c r="EE36" s="51" t="str">
        <f>IF(OR('TRI-1'!EE36 ="",'TRI-1'!EE36&lt;0,'TRI-1'!EE36  &gt;10),"",IF((ROUND(TRUNC(('TRI-1'!EE36  ),2),0))=10,"A+",IF((ROUND(TRUNC(('TRI-1'!EE36  ),2),0))=9,"A-",IF((ROUND(TRUNC(('TRI-1'!EE36   ),2),0))=8,"B+",IF((ROUND(TRUNC(('TRI-1'!EE36 ),2),0))=7,"B-",IF((ROUND(TRUNC(('TRI-1'!EE36  ),2),0))=6,"C+",IF((ROUND(TRUNC(('TRI-1'!EE36  ),2),0))=5,"C-",IF((ROUND(TRUNC(('TRI-1'!EE36  ),2),0))=4,"D+",IF((ROUND(TRUNC(('TRI-1'!EE36 ),2),0))=3,"D-",IF((ROUND(TRUNC(('TRI-1'!EE36 ),2),0))=2,"E+",IF((ROUND(TRUNC(('TRI-1'!EE36  ),2),0))&lt;=1,"E-","")))))))))))</f>
        <v>A+</v>
      </c>
      <c r="EF36" s="51" t="str">
        <f>IF(OR('TRI-1'!EF36 ="",'TRI-1'!EF36&lt;0,'TRI-1'!EF36  &gt;10),"",IF((ROUND(TRUNC(('TRI-1'!EF36  ),2),0))=10,"A+",IF((ROUND(TRUNC(('TRI-1'!EF36  ),2),0))=9,"A-",IF((ROUND(TRUNC(('TRI-1'!EF36   ),2),0))=8,"B+",IF((ROUND(TRUNC(('TRI-1'!EF36 ),2),0))=7,"B-",IF((ROUND(TRUNC(('TRI-1'!EF36  ),2),0))=6,"C+",IF((ROUND(TRUNC(('TRI-1'!EF36  ),2),0))=5,"C-",IF((ROUND(TRUNC(('TRI-1'!EF36  ),2),0))=4,"D+",IF((ROUND(TRUNC(('TRI-1'!EF36 ),2),0))=3,"D-",IF((ROUND(TRUNC(('TRI-1'!EF36 ),2),0))=2,"E+",IF((ROUND(TRUNC(('TRI-1'!EF36  ),2),0))&lt;=1,"E-","")))))))))))</f>
        <v>A+</v>
      </c>
      <c r="EG36" s="51" t="str">
        <f>IF(OR('TRI-1'!EG36 ="",'TRI-1'!EG36&lt;0,'TRI-1'!EG36  &gt;10),"",IF((ROUND(TRUNC(('TRI-1'!EG36  ),2),0))=10,"A+",IF((ROUND(TRUNC(('TRI-1'!EG36  ),2),0))=9,"A-",IF((ROUND(TRUNC(('TRI-1'!EG36   ),2),0))=8,"B+",IF((ROUND(TRUNC(('TRI-1'!EG36 ),2),0))=7,"B-",IF((ROUND(TRUNC(('TRI-1'!EG36  ),2),0))=6,"C+",IF((ROUND(TRUNC(('TRI-1'!EG36  ),2),0))=5,"C-",IF((ROUND(TRUNC(('TRI-1'!EG36  ),2),0))=4,"D+",IF((ROUND(TRUNC(('TRI-1'!EG36 ),2),0))=3,"D-",IF((ROUND(TRUNC(('TRI-1'!EG36 ),2),0))=2,"E+",IF((ROUND(TRUNC(('TRI-1'!EG36  ),2),0))&lt;=1,"E-","")))))))))))</f>
        <v>A+</v>
      </c>
      <c r="EH36" s="51" t="str">
        <f>IF(OR('TRI-1'!EH36 ="",'TRI-1'!EH36&lt;0,'TRI-1'!EH36  &gt;10),"",IF((ROUND(TRUNC(('TRI-1'!EH36  ),2),0))=10,"A+",IF((ROUND(TRUNC(('TRI-1'!EH36  ),2),0))=9,"A-",IF((ROUND(TRUNC(('TRI-1'!EH36   ),2),0))=8,"B+",IF((ROUND(TRUNC(('TRI-1'!EH36 ),2),0))=7,"B-",IF((ROUND(TRUNC(('TRI-1'!EH36  ),2),0))=6,"C+",IF((ROUND(TRUNC(('TRI-1'!EH36  ),2),0))=5,"C-",IF((ROUND(TRUNC(('TRI-1'!EH36  ),2),0))=4,"D+",IF((ROUND(TRUNC(('TRI-1'!EH36 ),2),0))=3,"D-",IF((ROUND(TRUNC(('TRI-1'!EH36 ),2),0))=2,"E+",IF((ROUND(TRUNC(('TRI-1'!EH36  ),2),0))&lt;=1,"E-","")))))))))))</f>
        <v>A+</v>
      </c>
      <c r="EI36" s="51" t="str">
        <f>IF(OR('TRI-1'!EI36 ="",'TRI-1'!EI36&lt;0,'TRI-1'!EI36  &gt;10),"",IF((ROUND(TRUNC(('TRI-1'!EI36  ),2),0))=10,"A+",IF((ROUND(TRUNC(('TRI-1'!EI36  ),2),0))=9,"A-",IF((ROUND(TRUNC(('TRI-1'!EI36   ),2),0))=8,"B+",IF((ROUND(TRUNC(('TRI-1'!EI36 ),2),0))=7,"B-",IF((ROUND(TRUNC(('TRI-1'!EI36  ),2),0))=6,"C+",IF((ROUND(TRUNC(('TRI-1'!EI36  ),2),0))=5,"C-",IF((ROUND(TRUNC(('TRI-1'!EI36  ),2),0))=4,"D+",IF((ROUND(TRUNC(('TRI-1'!EI36 ),2),0))=3,"D-",IF((ROUND(TRUNC(('TRI-1'!EI36 ),2),0))=2,"E+",IF((ROUND(TRUNC(('TRI-1'!EI36  ),2),0))&lt;=1,"E-","")))))))))))</f>
        <v>A+</v>
      </c>
      <c r="EJ36" s="51" t="str">
        <f>IF(OR('TRI-1'!EJ36 ="",'TRI-1'!EJ36&lt;0,'TRI-1'!EJ36  &gt;10),"",IF((ROUND(TRUNC(('TRI-1'!EJ36  ),2),0))=10,"A+",IF((ROUND(TRUNC(('TRI-1'!EJ36  ),2),0))=9,"A-",IF((ROUND(TRUNC(('TRI-1'!EJ36   ),2),0))=8,"B+",IF((ROUND(TRUNC(('TRI-1'!EJ36 ),2),0))=7,"B-",IF((ROUND(TRUNC(('TRI-1'!EJ36  ),2),0))=6,"C+",IF((ROUND(TRUNC(('TRI-1'!EJ36  ),2),0))=5,"C-",IF((ROUND(TRUNC(('TRI-1'!EJ36  ),2),0))=4,"D+",IF((ROUND(TRUNC(('TRI-1'!EJ36 ),2),0))=3,"D-",IF((ROUND(TRUNC(('TRI-1'!EJ36 ),2),0))=2,"E+",IF((ROUND(TRUNC(('TRI-1'!EJ36  ),2),0))&lt;=1,"E-","")))))))))))</f>
        <v>A+</v>
      </c>
      <c r="EK36" s="51" t="str">
        <f>IF(OR('TRI-1'!EK36 ="",'TRI-1'!EK36&lt;0,'TRI-1'!EK36  &gt;10),"",IF((ROUND(TRUNC(('TRI-1'!EK36  ),2),0))=10,"A+",IF((ROUND(TRUNC(('TRI-1'!EK36  ),2),0))=9,"A-",IF((ROUND(TRUNC(('TRI-1'!EK36   ),2),0))=8,"B+",IF((ROUND(TRUNC(('TRI-1'!EK36 ),2),0))=7,"B-",IF((ROUND(TRUNC(('TRI-1'!EK36  ),2),0))=6,"C+",IF((ROUND(TRUNC(('TRI-1'!EK36  ),2),0))=5,"C-",IF((ROUND(TRUNC(('TRI-1'!EK36  ),2),0))=4,"D+",IF((ROUND(TRUNC(('TRI-1'!EK36 ),2),0))=3,"D-",IF((ROUND(TRUNC(('TRI-1'!EK36 ),2),0))=2,"E+",IF((ROUND(TRUNC(('TRI-1'!EK36  ),2),0))&lt;=1,"E-","")))))))))))</f>
        <v>A+</v>
      </c>
      <c r="EL36" s="51" t="str">
        <f>IF(OR('TRI-1'!EL36 ="",'TRI-1'!EL36&lt;0,'TRI-1'!EL36  &gt;10),"",IF((ROUND(TRUNC(('TRI-1'!EL36  ),2),0))=10,"A+",IF((ROUND(TRUNC(('TRI-1'!EL36  ),2),0))=9,"A-",IF((ROUND(TRUNC(('TRI-1'!EL36   ),2),0))=8,"B+",IF((ROUND(TRUNC(('TRI-1'!EL36 ),2),0))=7,"B-",IF((ROUND(TRUNC(('TRI-1'!EL36  ),2),0))=6,"C+",IF((ROUND(TRUNC(('TRI-1'!EL36  ),2),0))=5,"C-",IF((ROUND(TRUNC(('TRI-1'!EL36  ),2),0))=4,"D+",IF((ROUND(TRUNC(('TRI-1'!EL36 ),2),0))=3,"D-",IF((ROUND(TRUNC(('TRI-1'!EL36 ),2),0))=2,"E+",IF((ROUND(TRUNC(('TRI-1'!EL36  ),2),0))&lt;=1,"E-","")))))))))))</f>
        <v>A+</v>
      </c>
      <c r="EM36" s="51" t="str">
        <f>IF(OR('TRI-1'!EM36 ="",'TRI-1'!EM36&lt;0,'TRI-1'!EM36  &gt;10),"",IF((ROUND(TRUNC(('TRI-1'!EM36  ),2),0))=10,"A+",IF((ROUND(TRUNC(('TRI-1'!EM36  ),2),0))=9,"A-",IF((ROUND(TRUNC(('TRI-1'!EM36   ),2),0))=8,"B+",IF((ROUND(TRUNC(('TRI-1'!EM36 ),2),0))=7,"B-",IF((ROUND(TRUNC(('TRI-1'!EM36  ),2),0))=6,"C+",IF((ROUND(TRUNC(('TRI-1'!EM36  ),2),0))=5,"C-",IF((ROUND(TRUNC(('TRI-1'!EM36  ),2),0))=4,"D+",IF((ROUND(TRUNC(('TRI-1'!EM36 ),2),0))=3,"D-",IF((ROUND(TRUNC(('TRI-1'!EM36 ),2),0))=2,"E+",IF((ROUND(TRUNC(('TRI-1'!EM36  ),2),0))&lt;=1,"E-","")))))))))))</f>
        <v>A+</v>
      </c>
      <c r="EN36" s="51" t="str">
        <f>IF(OR('TRI-1'!EN36 ="",'TRI-1'!EN36&lt;0,'TRI-1'!EN36  &gt;10),"",IF((ROUND(TRUNC(('TRI-1'!EN36  ),2),0))=10,"A+",IF((ROUND(TRUNC(('TRI-1'!EN36  ),2),0))=9,"A-",IF((ROUND(TRUNC(('TRI-1'!EN36   ),2),0))=8,"B+",IF((ROUND(TRUNC(('TRI-1'!EN36 ),2),0))=7,"B-",IF((ROUND(TRUNC(('TRI-1'!EN36  ),2),0))=6,"C+",IF((ROUND(TRUNC(('TRI-1'!EN36  ),2),0))=5,"C-",IF((ROUND(TRUNC(('TRI-1'!EN36  ),2),0))=4,"D+",IF((ROUND(TRUNC(('TRI-1'!EN36 ),2),0))=3,"D-",IF((ROUND(TRUNC(('TRI-1'!EN36 ),2),0))=2,"E+",IF((ROUND(TRUNC(('TRI-1'!EN36  ),2),0))&lt;=1,"E-","")))))))))))</f>
        <v>A+</v>
      </c>
      <c r="EO36" s="51" t="str">
        <f>IF(OR('TRI-1'!EO36 ="",'TRI-1'!EO36&lt;0,'TRI-1'!EO36  &gt;10),"",IF((ROUND(TRUNC(('TRI-1'!EO36  ),2),0))=10,"A+",IF((ROUND(TRUNC(('TRI-1'!EO36  ),2),0))=9,"A-",IF((ROUND(TRUNC(('TRI-1'!EO36   ),2),0))=8,"B+",IF((ROUND(TRUNC(('TRI-1'!EO36 ),2),0))=7,"B-",IF((ROUND(TRUNC(('TRI-1'!EO36  ),2),0))=6,"C+",IF((ROUND(TRUNC(('TRI-1'!EO36  ),2),0))=5,"C-",IF((ROUND(TRUNC(('TRI-1'!EO36  ),2),0))=4,"D+",IF((ROUND(TRUNC(('TRI-1'!EO36 ),2),0))=3,"D-",IF((ROUND(TRUNC(('TRI-1'!EO36 ),2),0))=2,"E+",IF((ROUND(TRUNC(('TRI-1'!EO36  ),2),0))&lt;=1,"E-","")))))))))))</f>
        <v>A+</v>
      </c>
      <c r="EP36" s="51" t="str">
        <f>IF(OR('TRI-1'!EP36 ="",'TRI-1'!EP36&lt;0,'TRI-1'!EP36  &gt;10),"",IF((ROUND(TRUNC(('TRI-1'!EP36  ),2),0))=10,"A+",IF((ROUND(TRUNC(('TRI-1'!EP36  ),2),0))=9,"A-",IF((ROUND(TRUNC(('TRI-1'!EP36   ),2),0))=8,"B+",IF((ROUND(TRUNC(('TRI-1'!EP36 ),2),0))=7,"B-",IF((ROUND(TRUNC(('TRI-1'!EP36  ),2),0))=6,"C+",IF((ROUND(TRUNC(('TRI-1'!EP36  ),2),0))=5,"C-",IF((ROUND(TRUNC(('TRI-1'!EP36  ),2),0))=4,"D+",IF((ROUND(TRUNC(('TRI-1'!EP36 ),2),0))=3,"D-",IF((ROUND(TRUNC(('TRI-1'!EP36 ),2),0))=2,"E+",IF((ROUND(TRUNC(('TRI-1'!EP36  ),2),0))&lt;=1,"E-","")))))))))))</f>
        <v>A+</v>
      </c>
      <c r="EQ36" s="51" t="str">
        <f>IF(OR('TRI-1'!EQ36 ="",'TRI-1'!EQ36&lt;0,'TRI-1'!EQ36  &gt;10),"",IF((ROUND(TRUNC(('TRI-1'!EQ36  ),2),0))=10,"A+",IF((ROUND(TRUNC(('TRI-1'!EQ36  ),2),0))=9,"A-",IF((ROUND(TRUNC(('TRI-1'!EQ36   ),2),0))=8,"B+",IF((ROUND(TRUNC(('TRI-1'!EQ36 ),2),0))=7,"B-",IF((ROUND(TRUNC(('TRI-1'!EQ36  ),2),0))=6,"C+",IF((ROUND(TRUNC(('TRI-1'!EQ36  ),2),0))=5,"C-",IF((ROUND(TRUNC(('TRI-1'!EQ36  ),2),0))=4,"D+",IF((ROUND(TRUNC(('TRI-1'!EQ36 ),2),0))=3,"D-",IF((ROUND(TRUNC(('TRI-1'!EQ36 ),2),0))=2,"E+",IF((ROUND(TRUNC(('TRI-1'!EQ36  ),2),0))&lt;=1,"E-","")))))))))))</f>
        <v>A+</v>
      </c>
      <c r="ER36" s="51" t="str">
        <f>IF(OR('TRI-1'!ER36 ="",'TRI-1'!ER36&lt;0,'TRI-1'!ER36  &gt;10),"",IF((ROUND(TRUNC(('TRI-1'!ER36  ),2),0))=10,"A+",IF((ROUND(TRUNC(('TRI-1'!ER36  ),2),0))=9,"A-",IF((ROUND(TRUNC(('TRI-1'!ER36   ),2),0))=8,"B+",IF((ROUND(TRUNC(('TRI-1'!ER36 ),2),0))=7,"B-",IF((ROUND(TRUNC(('TRI-1'!ER36  ),2),0))=6,"C+",IF((ROUND(TRUNC(('TRI-1'!ER36  ),2),0))=5,"C-",IF((ROUND(TRUNC(('TRI-1'!ER36  ),2),0))=4,"D+",IF((ROUND(TRUNC(('TRI-1'!ER36 ),2),0))=3,"D-",IF((ROUND(TRUNC(('TRI-1'!ER36 ),2),0))=2,"E+",IF((ROUND(TRUNC(('TRI-1'!ER36  ),2),0))&lt;=1,"E-","")))))))))))</f>
        <v>A+</v>
      </c>
      <c r="ES36" s="51" t="str">
        <f>IF(OR('TRI-1'!ES36 ="",'TRI-1'!ES36&lt;0,'TRI-1'!ES36  &gt;10),"",IF((ROUND(TRUNC(('TRI-1'!ES36  ),2),0))=10,"A+",IF((ROUND(TRUNC(('TRI-1'!ES36  ),2),0))=9,"A-",IF((ROUND(TRUNC(('TRI-1'!ES36   ),2),0))=8,"B+",IF((ROUND(TRUNC(('TRI-1'!ES36 ),2),0))=7,"B-",IF((ROUND(TRUNC(('TRI-1'!ES36  ),2),0))=6,"C+",IF((ROUND(TRUNC(('TRI-1'!ES36  ),2),0))=5,"C-",IF((ROUND(TRUNC(('TRI-1'!ES36  ),2),0))=4,"D+",IF((ROUND(TRUNC(('TRI-1'!ES36 ),2),0))=3,"D-",IF((ROUND(TRUNC(('TRI-1'!ES36 ),2),0))=2,"E+",IF((ROUND(TRUNC(('TRI-1'!ES36  ),2),0))&lt;=1,"E-","")))))))))))</f>
        <v>A+</v>
      </c>
      <c r="ET36" s="51" t="str">
        <f>IF('TRI-1'!ET36 ="","",'TRI-1'!ET36 )</f>
        <v>S</v>
      </c>
      <c r="EU36" s="51" t="str">
        <f>IF('TRI-1'!EU36 ="","",'TRI-1'!EU36 )</f>
        <v>S</v>
      </c>
      <c r="EV36" s="51" t="str">
        <f>IF('TRI-1'!EV36 ="","",'TRI-1'!EV36 )</f>
        <v>S</v>
      </c>
      <c r="EW36" s="51" t="str">
        <f>IF('TRI-1'!EW36 ="","",'TRI-1'!EW36 )</f>
        <v>S</v>
      </c>
      <c r="EX36" s="51" t="str">
        <f>IF('TRI-1'!EX36 ="","",'TRI-1'!EX36 )</f>
        <v>S</v>
      </c>
      <c r="EY36" s="51" t="str">
        <f>IF('TRI-1'!EY36 ="","",'TRI-1'!EY36 )</f>
        <v>S</v>
      </c>
      <c r="EZ36" s="51" t="str">
        <f>IF('TRI-1'!EZ36 ="","",'TRI-1'!EZ36 )</f>
        <v>S</v>
      </c>
      <c r="FA36" s="51" t="str">
        <f>IF('TRI-1'!FA36 ="","",'TRI-1'!FA36 )</f>
        <v>S</v>
      </c>
      <c r="FB36" s="51" t="str">
        <f>IF('TRI-1'!FB36 ="","",'TRI-1'!FB36 )</f>
        <v>S</v>
      </c>
      <c r="FC36" s="51" t="str">
        <f>IF('TRI-1'!FC36 ="","",'TRI-1'!FC36 )</f>
        <v>A+</v>
      </c>
      <c r="FD36" s="51">
        <f>IF('TRI-1'!FD36 ="","",'TRI-1'!FD36 )</f>
        <v>36</v>
      </c>
      <c r="FE36" s="51" t="str">
        <f>IF('TRI-1'!FE36 ="","",'TRI-1'!FE36 )</f>
        <v>A+</v>
      </c>
      <c r="FF36" s="51" t="str">
        <f>IF('TRI-1'!FF36 ="","",'TRI-1'!FF36 )</f>
        <v/>
      </c>
      <c r="FG36" s="51" t="str">
        <f>IF('TRI-1'!FG36 ="","",'TRI-1'!FG36 )</f>
        <v/>
      </c>
      <c r="FH36" s="51">
        <f>IF('TRI-1'!FH36 ="","",'TRI-1'!FH36 )</f>
        <v>10</v>
      </c>
    </row>
    <row r="37" spans="1:164" ht="21" customHeight="1">
      <c r="B37" s="53">
        <v>20</v>
      </c>
      <c r="C37" s="272" t="str">
        <f>IF(NOTAS!E40&gt;"",NOTAS!E40,"")</f>
        <v>PINARGOTE OLMEDO LIAM ALEXANDER</v>
      </c>
      <c r="D37" s="273"/>
      <c r="E37" s="273"/>
      <c r="F37" s="274"/>
      <c r="G37" s="51" t="str">
        <f>IF(OR('TRI-1'!G37 ="",'TRI-1'!G37&lt;0,'TRI-1'!G37  &gt;10),"",IF((ROUND(TRUNC(('TRI-1'!G37  ),2),0))=10,"A+",IF((ROUND(TRUNC(('TRI-1'!G37  ),2),0))=9,"A-",IF((ROUND(TRUNC(('TRI-1'!G37   ),2),0))=8,"B+",IF((ROUND(TRUNC(('TRI-1'!G37 ),2),0))=7,"B-",IF((ROUND(TRUNC(('TRI-1'!G37  ),2),0))=6,"C+",IF((ROUND(TRUNC(('TRI-1'!G37  ),2),0))=5,"C-",IF((ROUND(TRUNC(('TRI-1'!G37  ),2),0))=4,"D+",IF((ROUND(TRUNC(('TRI-1'!G37 ),2),0))=3,"D-",IF((ROUND(TRUNC(('TRI-1'!G37 ),2),0))=2,"E+",IF((ROUND(TRUNC(('TRI-1'!G37  ),2),0))&lt;=1,"E-","")))))))))))</f>
        <v>A-</v>
      </c>
      <c r="H37" s="51" t="str">
        <f>IF(OR('TRI-1'!H37 ="",'TRI-1'!H37&lt;0,'TRI-1'!H37  &gt;10),"",IF((ROUND(TRUNC(('TRI-1'!H37  ),2),0))=10,"A+",IF((ROUND(TRUNC(('TRI-1'!H37  ),2),0))=9,"A-",IF((ROUND(TRUNC(('TRI-1'!H37   ),2),0))=8,"B+",IF((ROUND(TRUNC(('TRI-1'!H37 ),2),0))=7,"B-",IF((ROUND(TRUNC(('TRI-1'!H37  ),2),0))=6,"C+",IF((ROUND(TRUNC(('TRI-1'!H37  ),2),0))=5,"C-",IF((ROUND(TRUNC(('TRI-1'!H37  ),2),0))=4,"D+",IF((ROUND(TRUNC(('TRI-1'!H37 ),2),0))=3,"D-",IF((ROUND(TRUNC(('TRI-1'!H37 ),2),0))=2,"E+",IF((ROUND(TRUNC(('TRI-1'!H37  ),2),0))&lt;=1,"E-","")))))))))))</f>
        <v>A+</v>
      </c>
      <c r="I37" s="51" t="str">
        <f>IF(OR('TRI-1'!I37 ="",'TRI-1'!I37&lt;0,'TRI-1'!I37  &gt;10),"",IF((ROUND(TRUNC(('TRI-1'!I37  ),2),0))=10,"A+",IF((ROUND(TRUNC(('TRI-1'!I37  ),2),0))=9,"A-",IF((ROUND(TRUNC(('TRI-1'!I37   ),2),0))=8,"B+",IF((ROUND(TRUNC(('TRI-1'!I37 ),2),0))=7,"B-",IF((ROUND(TRUNC(('TRI-1'!I37  ),2),0))=6,"C+",IF((ROUND(TRUNC(('TRI-1'!I37  ),2),0))=5,"C-",IF((ROUND(TRUNC(('TRI-1'!I37  ),2),0))=4,"D+",IF((ROUND(TRUNC(('TRI-1'!I37 ),2),0))=3,"D-",IF((ROUND(TRUNC(('TRI-1'!I37 ),2),0))=2,"E+",IF((ROUND(TRUNC(('TRI-1'!I37  ),2),0))&lt;=1,"E-","")))))))))))</f>
        <v>B-</v>
      </c>
      <c r="J37" s="51" t="str">
        <f>IF(OR('TRI-1'!J37 ="",'TRI-1'!J37&lt;0,'TRI-1'!J37  &gt;10),"",IF((ROUND(TRUNC(('TRI-1'!J37  ),2),0))=10,"A+",IF((ROUND(TRUNC(('TRI-1'!J37  ),2),0))=9,"A-",IF((ROUND(TRUNC(('TRI-1'!J37   ),2),0))=8,"B+",IF((ROUND(TRUNC(('TRI-1'!J37 ),2),0))=7,"B-",IF((ROUND(TRUNC(('TRI-1'!J37  ),2),0))=6,"C+",IF((ROUND(TRUNC(('TRI-1'!J37  ),2),0))=5,"C-",IF((ROUND(TRUNC(('TRI-1'!J37  ),2),0))=4,"D+",IF((ROUND(TRUNC(('TRI-1'!J37 ),2),0))=3,"D-",IF((ROUND(TRUNC(('TRI-1'!J37 ),2),0))=2,"E+",IF((ROUND(TRUNC(('TRI-1'!J37  ),2),0))&lt;=1,"E-","")))))))))))</f>
        <v>A+</v>
      </c>
      <c r="K37" s="51" t="str">
        <f>IF(OR('TRI-1'!K37 ="",'TRI-1'!K37&lt;0,'TRI-1'!K37  &gt;10),"",IF((ROUND(TRUNC(('TRI-1'!K37  ),2),0))=10,"A+",IF((ROUND(TRUNC(('TRI-1'!K37  ),2),0))=9,"A-",IF((ROUND(TRUNC(('TRI-1'!K37   ),2),0))=8,"B+",IF((ROUND(TRUNC(('TRI-1'!K37 ),2),0))=7,"B-",IF((ROUND(TRUNC(('TRI-1'!K37  ),2),0))=6,"C+",IF((ROUND(TRUNC(('TRI-1'!K37  ),2),0))=5,"C-",IF((ROUND(TRUNC(('TRI-1'!K37  ),2),0))=4,"D+",IF((ROUND(TRUNC(('TRI-1'!K37 ),2),0))=3,"D-",IF((ROUND(TRUNC(('TRI-1'!K37 ),2),0))=2,"E+",IF((ROUND(TRUNC(('TRI-1'!K37  ),2),0))&lt;=1,"E-","")))))))))))</f>
        <v>A+</v>
      </c>
      <c r="L37" s="51" t="str">
        <f>IF(OR('TRI-1'!L37 ="",'TRI-1'!L37&lt;0,'TRI-1'!L37  &gt;10),"",IF((ROUND(TRUNC(('TRI-1'!L37  ),2),0))=10,"A+",IF((ROUND(TRUNC(('TRI-1'!L37  ),2),0))=9,"A-",IF((ROUND(TRUNC(('TRI-1'!L37   ),2),0))=8,"B+",IF((ROUND(TRUNC(('TRI-1'!L37 ),2),0))=7,"B-",IF((ROUND(TRUNC(('TRI-1'!L37  ),2),0))=6,"C+",IF((ROUND(TRUNC(('TRI-1'!L37  ),2),0))=5,"C-",IF((ROUND(TRUNC(('TRI-1'!L37  ),2),0))=4,"D+",IF((ROUND(TRUNC(('TRI-1'!L37 ),2),0))=3,"D-",IF((ROUND(TRUNC(('TRI-1'!L37 ),2),0))=2,"E+",IF((ROUND(TRUNC(('TRI-1'!L37  ),2),0))&lt;=1,"E-","")))))))))))</f>
        <v>A+</v>
      </c>
      <c r="M37" s="51" t="str">
        <f>IF(OR('TRI-1'!M37 ="",'TRI-1'!M37&lt;0,'TRI-1'!M37  &gt;10),"",IF((ROUND(TRUNC(('TRI-1'!M37  ),2),0))=10,"A+",IF((ROUND(TRUNC(('TRI-1'!M37  ),2),0))=9,"A-",IF((ROUND(TRUNC(('TRI-1'!M37   ),2),0))=8,"B+",IF((ROUND(TRUNC(('TRI-1'!M37 ),2),0))=7,"B-",IF((ROUND(TRUNC(('TRI-1'!M37  ),2),0))=6,"C+",IF((ROUND(TRUNC(('TRI-1'!M37  ),2),0))=5,"C-",IF((ROUND(TRUNC(('TRI-1'!M37  ),2),0))=4,"D+",IF((ROUND(TRUNC(('TRI-1'!M37 ),2),0))=3,"D-",IF((ROUND(TRUNC(('TRI-1'!M37 ),2),0))=2,"E+",IF((ROUND(TRUNC(('TRI-1'!M37  ),2),0))&lt;=1,"E-","")))))))))))</f>
        <v>A+</v>
      </c>
      <c r="N37" s="51" t="str">
        <f>IF(OR('TRI-1'!N37 ="",'TRI-1'!N37&lt;0,'TRI-1'!N37  &gt;10),"",IF((ROUND(TRUNC(('TRI-1'!N37  ),2),0))=10,"A+",IF((ROUND(TRUNC(('TRI-1'!N37  ),2),0))=9,"A-",IF((ROUND(TRUNC(('TRI-1'!N37   ),2),0))=8,"B+",IF((ROUND(TRUNC(('TRI-1'!N37 ),2),0))=7,"B-",IF((ROUND(TRUNC(('TRI-1'!N37  ),2),0))=6,"C+",IF((ROUND(TRUNC(('TRI-1'!N37  ),2),0))=5,"C-",IF((ROUND(TRUNC(('TRI-1'!N37  ),2),0))=4,"D+",IF((ROUND(TRUNC(('TRI-1'!N37 ),2),0))=3,"D-",IF((ROUND(TRUNC(('TRI-1'!N37 ),2),0))=2,"E+",IF((ROUND(TRUNC(('TRI-1'!N37  ),2),0))&lt;=1,"E-","")))))))))))</f>
        <v>A+</v>
      </c>
      <c r="O37" s="51" t="str">
        <f>IF(OR('TRI-1'!O37 ="",'TRI-1'!O37&lt;0,'TRI-1'!O37  &gt;10),"",IF((ROUND(TRUNC(('TRI-1'!O37  ),2),0))=10,"A+",IF((ROUND(TRUNC(('TRI-1'!O37  ),2),0))=9,"A-",IF((ROUND(TRUNC(('TRI-1'!O37   ),2),0))=8,"B+",IF((ROUND(TRUNC(('TRI-1'!O37 ),2),0))=7,"B-",IF((ROUND(TRUNC(('TRI-1'!O37  ),2),0))=6,"C+",IF((ROUND(TRUNC(('TRI-1'!O37  ),2),0))=5,"C-",IF((ROUND(TRUNC(('TRI-1'!O37  ),2),0))=4,"D+",IF((ROUND(TRUNC(('TRI-1'!O37 ),2),0))=3,"D-",IF((ROUND(TRUNC(('TRI-1'!O37 ),2),0))=2,"E+",IF((ROUND(TRUNC(('TRI-1'!O37  ),2),0))&lt;=1,"E-","")))))))))))</f>
        <v>B-</v>
      </c>
      <c r="P37" s="51" t="str">
        <f>IF(OR('TRI-1'!P37 ="",'TRI-1'!P37&lt;0,'TRI-1'!P37  &gt;10),"",IF((ROUND(TRUNC(('TRI-1'!P37  ),2),0))=10,"A+",IF((ROUND(TRUNC(('TRI-1'!P37  ),2),0))=9,"A-",IF((ROUND(TRUNC(('TRI-1'!P37   ),2),0))=8,"B+",IF((ROUND(TRUNC(('TRI-1'!P37 ),2),0))=7,"B-",IF((ROUND(TRUNC(('TRI-1'!P37  ),2),0))=6,"C+",IF((ROUND(TRUNC(('TRI-1'!P37  ),2),0))=5,"C-",IF((ROUND(TRUNC(('TRI-1'!P37  ),2),0))=4,"D+",IF((ROUND(TRUNC(('TRI-1'!P37 ),2),0))=3,"D-",IF((ROUND(TRUNC(('TRI-1'!P37 ),2),0))=2,"E+",IF((ROUND(TRUNC(('TRI-1'!P37  ),2),0))&lt;=1,"E-","")))))))))))</f>
        <v>A+</v>
      </c>
      <c r="Q37" s="51" t="str">
        <f>IF(OR('TRI-1'!Q37 ="",'TRI-1'!Q37&lt;0,'TRI-1'!Q37  &gt;10),"",IF((ROUND(TRUNC(('TRI-1'!Q37  ),2),0))=10,"A+",IF((ROUND(TRUNC(('TRI-1'!Q37  ),2),0))=9,"A-",IF((ROUND(TRUNC(('TRI-1'!Q37   ),2),0))=8,"B+",IF((ROUND(TRUNC(('TRI-1'!Q37 ),2),0))=7,"B-",IF((ROUND(TRUNC(('TRI-1'!Q37  ),2),0))=6,"C+",IF((ROUND(TRUNC(('TRI-1'!Q37  ),2),0))=5,"C-",IF((ROUND(TRUNC(('TRI-1'!Q37  ),2),0))=4,"D+",IF((ROUND(TRUNC(('TRI-1'!Q37 ),2),0))=3,"D-",IF((ROUND(TRUNC(('TRI-1'!Q37 ),2),0))=2,"E+",IF((ROUND(TRUNC(('TRI-1'!Q37  ),2),0))&lt;=1,"E-","")))))))))))</f>
        <v>A+</v>
      </c>
      <c r="R37" s="51" t="str">
        <f>IF(OR('TRI-1'!R37 ="",'TRI-1'!R37&lt;0,'TRI-1'!R37  &gt;10),"",IF((ROUND(TRUNC(('TRI-1'!R37  ),2),0))=10,"A+",IF((ROUND(TRUNC(('TRI-1'!R37  ),2),0))=9,"A-",IF((ROUND(TRUNC(('TRI-1'!R37   ),2),0))=8,"B+",IF((ROUND(TRUNC(('TRI-1'!R37 ),2),0))=7,"B-",IF((ROUND(TRUNC(('TRI-1'!R37  ),2),0))=6,"C+",IF((ROUND(TRUNC(('TRI-1'!R37  ),2),0))=5,"C-",IF((ROUND(TRUNC(('TRI-1'!R37  ),2),0))=4,"D+",IF((ROUND(TRUNC(('TRI-1'!R37 ),2),0))=3,"D-",IF((ROUND(TRUNC(('TRI-1'!R37 ),2),0))=2,"E+",IF((ROUND(TRUNC(('TRI-1'!R37  ),2),0))&lt;=1,"E-","")))))))))))</f>
        <v>A+</v>
      </c>
      <c r="S37" s="51" t="str">
        <f>IF(OR('TRI-1'!S37 ="",'TRI-1'!S37&lt;0,'TRI-1'!S37  &gt;10),"",IF((ROUND(TRUNC(('TRI-1'!S37  ),2),0))=10,"A+",IF((ROUND(TRUNC(('TRI-1'!S37  ),2),0))=9,"A-",IF((ROUND(TRUNC(('TRI-1'!S37   ),2),0))=8,"B+",IF((ROUND(TRUNC(('TRI-1'!S37 ),2),0))=7,"B-",IF((ROUND(TRUNC(('TRI-1'!S37  ),2),0))=6,"C+",IF((ROUND(TRUNC(('TRI-1'!S37  ),2),0))=5,"C-",IF((ROUND(TRUNC(('TRI-1'!S37  ),2),0))=4,"D+",IF((ROUND(TRUNC(('TRI-1'!S37 ),2),0))=3,"D-",IF((ROUND(TRUNC(('TRI-1'!S37 ),2),0))=2,"E+",IF((ROUND(TRUNC(('TRI-1'!S37  ),2),0))&lt;=1,"E-","")))))))))))</f>
        <v>B+</v>
      </c>
      <c r="T37" s="51" t="str">
        <f>IF(OR('TRI-1'!T37 ="",'TRI-1'!T37&lt;0,'TRI-1'!T37  &gt;10),"",IF((ROUND(TRUNC(('TRI-1'!T37  ),2),0))=10,"A+",IF((ROUND(TRUNC(('TRI-1'!T37  ),2),0))=9,"A-",IF((ROUND(TRUNC(('TRI-1'!T37   ),2),0))=8,"B+",IF((ROUND(TRUNC(('TRI-1'!T37 ),2),0))=7,"B-",IF((ROUND(TRUNC(('TRI-1'!T37  ),2),0))=6,"C+",IF((ROUND(TRUNC(('TRI-1'!T37  ),2),0))=5,"C-",IF((ROUND(TRUNC(('TRI-1'!T37  ),2),0))=4,"D+",IF((ROUND(TRUNC(('TRI-1'!T37 ),2),0))=3,"D-",IF((ROUND(TRUNC(('TRI-1'!T37 ),2),0))=2,"E+",IF((ROUND(TRUNC(('TRI-1'!T37  ),2),0))&lt;=1,"E-","")))))))))))</f>
        <v>B+</v>
      </c>
      <c r="U37" s="51" t="str">
        <f>IF(OR('TRI-1'!U37 ="",'TRI-1'!U37&lt;0,'TRI-1'!U37  &gt;10),"",IF((ROUND(TRUNC(('TRI-1'!U37  ),2),0))=10,"A+",IF((ROUND(TRUNC(('TRI-1'!U37  ),2),0))=9,"A-",IF((ROUND(TRUNC(('TRI-1'!U37   ),2),0))=8,"B+",IF((ROUND(TRUNC(('TRI-1'!U37 ),2),0))=7,"B-",IF((ROUND(TRUNC(('TRI-1'!U37  ),2),0))=6,"C+",IF((ROUND(TRUNC(('TRI-1'!U37  ),2),0))=5,"C-",IF((ROUND(TRUNC(('TRI-1'!U37  ),2),0))=4,"D+",IF((ROUND(TRUNC(('TRI-1'!U37 ),2),0))=3,"D-",IF((ROUND(TRUNC(('TRI-1'!U37 ),2),0))=2,"E+",IF((ROUND(TRUNC(('TRI-1'!U37  ),2),0))&lt;=1,"E-","")))))))))))</f>
        <v>A+</v>
      </c>
      <c r="V37" s="51" t="str">
        <f>IF(OR('TRI-1'!V37 ="",'TRI-1'!V37&lt;0,'TRI-1'!V37  &gt;10),"",IF((ROUND(TRUNC(('TRI-1'!V37  ),2),0))=10,"A+",IF((ROUND(TRUNC(('TRI-1'!V37  ),2),0))=9,"A-",IF((ROUND(TRUNC(('TRI-1'!V37   ),2),0))=8,"B+",IF((ROUND(TRUNC(('TRI-1'!V37 ),2),0))=7,"B-",IF((ROUND(TRUNC(('TRI-1'!V37  ),2),0))=6,"C+",IF((ROUND(TRUNC(('TRI-1'!V37  ),2),0))=5,"C-",IF((ROUND(TRUNC(('TRI-1'!V37  ),2),0))=4,"D+",IF((ROUND(TRUNC(('TRI-1'!V37 ),2),0))=3,"D-",IF((ROUND(TRUNC(('TRI-1'!V37 ),2),0))=2,"E+",IF((ROUND(TRUNC(('TRI-1'!V37  ),2),0))&lt;=1,"E-","")))))))))))</f>
        <v>B-</v>
      </c>
      <c r="W37" s="51" t="str">
        <f>IF(OR('TRI-1'!W37 ="",'TRI-1'!W37&lt;0,'TRI-1'!W37  &gt;10),"",IF((ROUND(TRUNC(('TRI-1'!W37  ),2),0))=10,"A+",IF((ROUND(TRUNC(('TRI-1'!W37  ),2),0))=9,"A-",IF((ROUND(TRUNC(('TRI-1'!W37   ),2),0))=8,"B+",IF((ROUND(TRUNC(('TRI-1'!W37 ),2),0))=7,"B-",IF((ROUND(TRUNC(('TRI-1'!W37  ),2),0))=6,"C+",IF((ROUND(TRUNC(('TRI-1'!W37  ),2),0))=5,"C-",IF((ROUND(TRUNC(('TRI-1'!W37  ),2),0))=4,"D+",IF((ROUND(TRUNC(('TRI-1'!W37 ),2),0))=3,"D-",IF((ROUND(TRUNC(('TRI-1'!W37 ),2),0))=2,"E+",IF((ROUND(TRUNC(('TRI-1'!W37  ),2),0))&lt;=1,"E-","")))))))))))</f>
        <v>A+</v>
      </c>
      <c r="X37" s="51" t="str">
        <f>IF(OR('TRI-1'!X37 ="",'TRI-1'!X37&lt;0,'TRI-1'!X37  &gt;10),"",IF((ROUND(TRUNC(('TRI-1'!X37  ),2),0))=10,"A+",IF((ROUND(TRUNC(('TRI-1'!X37  ),2),0))=9,"A-",IF((ROUND(TRUNC(('TRI-1'!X37   ),2),0))=8,"B+",IF((ROUND(TRUNC(('TRI-1'!X37 ),2),0))=7,"B-",IF((ROUND(TRUNC(('TRI-1'!X37  ),2),0))=6,"C+",IF((ROUND(TRUNC(('TRI-1'!X37  ),2),0))=5,"C-",IF((ROUND(TRUNC(('TRI-1'!X37  ),2),0))=4,"D+",IF((ROUND(TRUNC(('TRI-1'!X37 ),2),0))=3,"D-",IF((ROUND(TRUNC(('TRI-1'!X37 ),2),0))=2,"E+",IF((ROUND(TRUNC(('TRI-1'!X37  ),2),0))&lt;=1,"E-","")))))))))))</f>
        <v>B+</v>
      </c>
      <c r="Y37" s="51" t="str">
        <f>IF(OR('TRI-1'!Y37 ="",'TRI-1'!Y37&lt;0,'TRI-1'!Y37  &gt;10),"",IF((ROUND(TRUNC(('TRI-1'!Y37  ),2),0))=10,"A+",IF((ROUND(TRUNC(('TRI-1'!Y37  ),2),0))=9,"A-",IF((ROUND(TRUNC(('TRI-1'!Y37   ),2),0))=8,"B+",IF((ROUND(TRUNC(('TRI-1'!Y37 ),2),0))=7,"B-",IF((ROUND(TRUNC(('TRI-1'!Y37  ),2),0))=6,"C+",IF((ROUND(TRUNC(('TRI-1'!Y37  ),2),0))=5,"C-",IF((ROUND(TRUNC(('TRI-1'!Y37  ),2),0))=4,"D+",IF((ROUND(TRUNC(('TRI-1'!Y37 ),2),0))=3,"D-",IF((ROUND(TRUNC(('TRI-1'!Y37 ),2),0))=2,"E+",IF((ROUND(TRUNC(('TRI-1'!Y37  ),2),0))&lt;=1,"E-","")))))))))))</f>
        <v>A-</v>
      </c>
      <c r="Z37" s="51" t="str">
        <f>IF(OR('TRI-1'!Z37 ="",'TRI-1'!Z37&lt;0,'TRI-1'!Z37  &gt;10),"",IF((ROUND(TRUNC(('TRI-1'!Z37  ),2),0))=10,"A+",IF((ROUND(TRUNC(('TRI-1'!Z37  ),2),0))=9,"A-",IF((ROUND(TRUNC(('TRI-1'!Z37   ),2),0))=8,"B+",IF((ROUND(TRUNC(('TRI-1'!Z37 ),2),0))=7,"B-",IF((ROUND(TRUNC(('TRI-1'!Z37  ),2),0))=6,"C+",IF((ROUND(TRUNC(('TRI-1'!Z37  ),2),0))=5,"C-",IF((ROUND(TRUNC(('TRI-1'!Z37  ),2),0))=4,"D+",IF((ROUND(TRUNC(('TRI-1'!Z37 ),2),0))=3,"D-",IF((ROUND(TRUNC(('TRI-1'!Z37 ),2),0))=2,"E+",IF((ROUND(TRUNC(('TRI-1'!Z37  ),2),0))&lt;=1,"E-","")))))))))))</f>
        <v>A+</v>
      </c>
      <c r="AA37" s="51" t="str">
        <f>IF(OR('TRI-1'!AA37 ="",'TRI-1'!AA37&lt;0,'TRI-1'!AA37  &gt;10),"",IF((ROUND(TRUNC(('TRI-1'!AA37  ),2),0))=10,"A+",IF((ROUND(TRUNC(('TRI-1'!AA37  ),2),0))=9,"A-",IF((ROUND(TRUNC(('TRI-1'!AA37   ),2),0))=8,"B+",IF((ROUND(TRUNC(('TRI-1'!AA37 ),2),0))=7,"B-",IF((ROUND(TRUNC(('TRI-1'!AA37  ),2),0))=6,"C+",IF((ROUND(TRUNC(('TRI-1'!AA37  ),2),0))=5,"C-",IF((ROUND(TRUNC(('TRI-1'!AA37  ),2),0))=4,"D+",IF((ROUND(TRUNC(('TRI-1'!AA37 ),2),0))=3,"D-",IF((ROUND(TRUNC(('TRI-1'!AA37 ),2),0))=2,"E+",IF((ROUND(TRUNC(('TRI-1'!AA37  ),2),0))&lt;=1,"E-","")))))))))))</f>
        <v>A+</v>
      </c>
      <c r="AB37" s="51" t="str">
        <f>IF(OR('TRI-1'!AB37 ="",'TRI-1'!AB37&lt;0,'TRI-1'!AB37  &gt;10),"",IF((ROUND(TRUNC(('TRI-1'!AB37  ),2),0))=10,"A+",IF((ROUND(TRUNC(('TRI-1'!AB37  ),2),0))=9,"A-",IF((ROUND(TRUNC(('TRI-1'!AB37   ),2),0))=8,"B+",IF((ROUND(TRUNC(('TRI-1'!AB37 ),2),0))=7,"B-",IF((ROUND(TRUNC(('TRI-1'!AB37  ),2),0))=6,"C+",IF((ROUND(TRUNC(('TRI-1'!AB37  ),2),0))=5,"C-",IF((ROUND(TRUNC(('TRI-1'!AB37  ),2),0))=4,"D+",IF((ROUND(TRUNC(('TRI-1'!AB37 ),2),0))=3,"D-",IF((ROUND(TRUNC(('TRI-1'!AB37 ),2),0))=2,"E+",IF((ROUND(TRUNC(('TRI-1'!AB37  ),2),0))&lt;=1,"E-","")))))))))))</f>
        <v>A+</v>
      </c>
      <c r="AC37" s="51" t="str">
        <f>IF(OR('TRI-1'!AC37 ="",'TRI-1'!AC37&lt;0,'TRI-1'!AC37  &gt;10),"",IF((ROUND(TRUNC(('TRI-1'!AC37  ),2),0))=10,"A+",IF((ROUND(TRUNC(('TRI-1'!AC37  ),2),0))=9,"A-",IF((ROUND(TRUNC(('TRI-1'!AC37   ),2),0))=8,"B+",IF((ROUND(TRUNC(('TRI-1'!AC37 ),2),0))=7,"B-",IF((ROUND(TRUNC(('TRI-1'!AC37  ),2),0))=6,"C+",IF((ROUND(TRUNC(('TRI-1'!AC37  ),2),0))=5,"C-",IF((ROUND(TRUNC(('TRI-1'!AC37  ),2),0))=4,"D+",IF((ROUND(TRUNC(('TRI-1'!AC37 ),2),0))=3,"D-",IF((ROUND(TRUNC(('TRI-1'!AC37 ),2),0))=2,"E+",IF((ROUND(TRUNC(('TRI-1'!AC37  ),2),0))&lt;=1,"E-","")))))))))))</f>
        <v>A+</v>
      </c>
      <c r="AD37" s="51" t="str">
        <f>IF(OR('TRI-1'!AD37 ="",'TRI-1'!AD37&lt;0,'TRI-1'!AD37  &gt;10),"",IF((ROUND(TRUNC(('TRI-1'!AD37  ),2),0))=10,"A+",IF((ROUND(TRUNC(('TRI-1'!AD37  ),2),0))=9,"A-",IF((ROUND(TRUNC(('TRI-1'!AD37   ),2),0))=8,"B+",IF((ROUND(TRUNC(('TRI-1'!AD37 ),2),0))=7,"B-",IF((ROUND(TRUNC(('TRI-1'!AD37  ),2),0))=6,"C+",IF((ROUND(TRUNC(('TRI-1'!AD37  ),2),0))=5,"C-",IF((ROUND(TRUNC(('TRI-1'!AD37  ),2),0))=4,"D+",IF((ROUND(TRUNC(('TRI-1'!AD37 ),2),0))=3,"D-",IF((ROUND(TRUNC(('TRI-1'!AD37 ),2),0))=2,"E+",IF((ROUND(TRUNC(('TRI-1'!AD37  ),2),0))&lt;=1,"E-","")))))))))))</f>
        <v>A+</v>
      </c>
      <c r="AE37" s="51" t="str">
        <f>IF(OR('TRI-1'!AE37 ="",'TRI-1'!AE37&lt;0,'TRI-1'!AE37  &gt;10),"",IF((ROUND(TRUNC(('TRI-1'!AE37  ),2),0))=10,"A+",IF((ROUND(TRUNC(('TRI-1'!AE37  ),2),0))=9,"A-",IF((ROUND(TRUNC(('TRI-1'!AE37   ),2),0))=8,"B+",IF((ROUND(TRUNC(('TRI-1'!AE37 ),2),0))=7,"B-",IF((ROUND(TRUNC(('TRI-1'!AE37  ),2),0))=6,"C+",IF((ROUND(TRUNC(('TRI-1'!AE37  ),2),0))=5,"C-",IF((ROUND(TRUNC(('TRI-1'!AE37  ),2),0))=4,"D+",IF((ROUND(TRUNC(('TRI-1'!AE37 ),2),0))=3,"D-",IF((ROUND(TRUNC(('TRI-1'!AE37 ),2),0))=2,"E+",IF((ROUND(TRUNC(('TRI-1'!AE37  ),2),0))&lt;=1,"E-","")))))))))))</f>
        <v>A+</v>
      </c>
      <c r="AF37" s="51" t="str">
        <f>IF(OR('TRI-1'!AF37 ="",'TRI-1'!AF37&lt;0,'TRI-1'!AF37  &gt;10),"",IF((ROUND(TRUNC(('TRI-1'!AF37  ),2),0))=10,"A+",IF((ROUND(TRUNC(('TRI-1'!AF37  ),2),0))=9,"A-",IF((ROUND(TRUNC(('TRI-1'!AF37   ),2),0))=8,"B+",IF((ROUND(TRUNC(('TRI-1'!AF37 ),2),0))=7,"B-",IF((ROUND(TRUNC(('TRI-1'!AF37  ),2),0))=6,"C+",IF((ROUND(TRUNC(('TRI-1'!AF37  ),2),0))=5,"C-",IF((ROUND(TRUNC(('TRI-1'!AF37  ),2),0))=4,"D+",IF((ROUND(TRUNC(('TRI-1'!AF37 ),2),0))=3,"D-",IF((ROUND(TRUNC(('TRI-1'!AF37 ),2),0))=2,"E+",IF((ROUND(TRUNC(('TRI-1'!AF37  ),2),0))&lt;=1,"E-","")))))))))))</f>
        <v>A+</v>
      </c>
      <c r="AG37" s="51" t="str">
        <f>IF(OR('TRI-1'!AG37 ="",'TRI-1'!AG37&lt;0,'TRI-1'!AG37  &gt;10),"",IF((ROUND(TRUNC(('TRI-1'!AG37  ),2),0))=10,"A+",IF((ROUND(TRUNC(('TRI-1'!AG37  ),2),0))=9,"A-",IF((ROUND(TRUNC(('TRI-1'!AG37   ),2),0))=8,"B+",IF((ROUND(TRUNC(('TRI-1'!AG37 ),2),0))=7,"B-",IF((ROUND(TRUNC(('TRI-1'!AG37  ),2),0))=6,"C+",IF((ROUND(TRUNC(('TRI-1'!AG37  ),2),0))=5,"C-",IF((ROUND(TRUNC(('TRI-1'!AG37  ),2),0))=4,"D+",IF((ROUND(TRUNC(('TRI-1'!AG37 ),2),0))=3,"D-",IF((ROUND(TRUNC(('TRI-1'!AG37 ),2),0))=2,"E+",IF((ROUND(TRUNC(('TRI-1'!AG37  ),2),0))&lt;=1,"E-","")))))))))))</f>
        <v>A+</v>
      </c>
      <c r="AH37" s="51" t="str">
        <f>IF(OR('TRI-1'!AH37 ="",'TRI-1'!AH37&lt;0,'TRI-1'!AH37  &gt;10),"",IF((ROUND(TRUNC(('TRI-1'!AH37  ),2),0))=10,"A+",IF((ROUND(TRUNC(('TRI-1'!AH37  ),2),0))=9,"A-",IF((ROUND(TRUNC(('TRI-1'!AH37   ),2),0))=8,"B+",IF((ROUND(TRUNC(('TRI-1'!AH37 ),2),0))=7,"B-",IF((ROUND(TRUNC(('TRI-1'!AH37  ),2),0))=6,"C+",IF((ROUND(TRUNC(('TRI-1'!AH37  ),2),0))=5,"C-",IF((ROUND(TRUNC(('TRI-1'!AH37  ),2),0))=4,"D+",IF((ROUND(TRUNC(('TRI-1'!AH37 ),2),0))=3,"D-",IF((ROUND(TRUNC(('TRI-1'!AH37 ),2),0))=2,"E+",IF((ROUND(TRUNC(('TRI-1'!AH37  ),2),0))&lt;=1,"E-","")))))))))))</f>
        <v>B+</v>
      </c>
      <c r="AI37" s="51" t="str">
        <f>IF(OR('TRI-1'!AI37 ="",'TRI-1'!AI37&lt;0,'TRI-1'!AI37  &gt;10),"",IF((ROUND(TRUNC(('TRI-1'!AI37  ),2),0))=10,"A+",IF((ROUND(TRUNC(('TRI-1'!AI37  ),2),0))=9,"A-",IF((ROUND(TRUNC(('TRI-1'!AI37   ),2),0))=8,"B+",IF((ROUND(TRUNC(('TRI-1'!AI37 ),2),0))=7,"B-",IF((ROUND(TRUNC(('TRI-1'!AI37  ),2),0))=6,"C+",IF((ROUND(TRUNC(('TRI-1'!AI37  ),2),0))=5,"C-",IF((ROUND(TRUNC(('TRI-1'!AI37  ),2),0))=4,"D+",IF((ROUND(TRUNC(('TRI-1'!AI37 ),2),0))=3,"D-",IF((ROUND(TRUNC(('TRI-1'!AI37 ),2),0))=2,"E+",IF((ROUND(TRUNC(('TRI-1'!AI37  ),2),0))&lt;=1,"E-","")))))))))))</f>
        <v>B+</v>
      </c>
      <c r="AJ37" s="51" t="str">
        <f>IF(OR('TRI-1'!AJ37 ="",'TRI-1'!AJ37&lt;0,'TRI-1'!AJ37  &gt;10),"",IF((ROUND(TRUNC(('TRI-1'!AJ37  ),2),0))=10,"A+",IF((ROUND(TRUNC(('TRI-1'!AJ37  ),2),0))=9,"A-",IF((ROUND(TRUNC(('TRI-1'!AJ37   ),2),0))=8,"B+",IF((ROUND(TRUNC(('TRI-1'!AJ37 ),2),0))=7,"B-",IF((ROUND(TRUNC(('TRI-1'!AJ37  ),2),0))=6,"C+",IF((ROUND(TRUNC(('TRI-1'!AJ37  ),2),0))=5,"C-",IF((ROUND(TRUNC(('TRI-1'!AJ37  ),2),0))=4,"D+",IF((ROUND(TRUNC(('TRI-1'!AJ37 ),2),0))=3,"D-",IF((ROUND(TRUNC(('TRI-1'!AJ37 ),2),0))=2,"E+",IF((ROUND(TRUNC(('TRI-1'!AJ37  ),2),0))&lt;=1,"E-","")))))))))))</f>
        <v>A+</v>
      </c>
      <c r="AK37" s="51" t="str">
        <f>IF(OR('TRI-1'!AK37 ="",'TRI-1'!AK37&lt;0,'TRI-1'!AK37  &gt;10),"",IF((ROUND(TRUNC(('TRI-1'!AK37  ),2),0))=10,"A+",IF((ROUND(TRUNC(('TRI-1'!AK37  ),2),0))=9,"A-",IF((ROUND(TRUNC(('TRI-1'!AK37   ),2),0))=8,"B+",IF((ROUND(TRUNC(('TRI-1'!AK37 ),2),0))=7,"B-",IF((ROUND(TRUNC(('TRI-1'!AK37  ),2),0))=6,"C+",IF((ROUND(TRUNC(('TRI-1'!AK37  ),2),0))=5,"C-",IF((ROUND(TRUNC(('TRI-1'!AK37  ),2),0))=4,"D+",IF((ROUND(TRUNC(('TRI-1'!AK37 ),2),0))=3,"D-",IF((ROUND(TRUNC(('TRI-1'!AK37 ),2),0))=2,"E+",IF((ROUND(TRUNC(('TRI-1'!AK37  ),2),0))&lt;=1,"E-","")))))))))))</f>
        <v>A+</v>
      </c>
      <c r="AL37" s="51" t="str">
        <f>IF(OR('TRI-1'!AL37 ="",'TRI-1'!AL37&lt;0,'TRI-1'!AL37  &gt;10),"",IF((ROUND(TRUNC(('TRI-1'!AL37  ),2),0))=10,"A+",IF((ROUND(TRUNC(('TRI-1'!AL37  ),2),0))=9,"A-",IF((ROUND(TRUNC(('TRI-1'!AL37   ),2),0))=8,"B+",IF((ROUND(TRUNC(('TRI-1'!AL37 ),2),0))=7,"B-",IF((ROUND(TRUNC(('TRI-1'!AL37  ),2),0))=6,"C+",IF((ROUND(TRUNC(('TRI-1'!AL37  ),2),0))=5,"C-",IF((ROUND(TRUNC(('TRI-1'!AL37  ),2),0))=4,"D+",IF((ROUND(TRUNC(('TRI-1'!AL37 ),2),0))=3,"D-",IF((ROUND(TRUNC(('TRI-1'!AL37 ),2),0))=2,"E+",IF((ROUND(TRUNC(('TRI-1'!AL37  ),2),0))&lt;=1,"E-","")))))))))))</f>
        <v>A+</v>
      </c>
      <c r="AM37" s="51" t="str">
        <f>IF(OR('TRI-1'!AM37 ="",'TRI-1'!AM37&lt;0,'TRI-1'!AM37  &gt;10),"",IF((ROUND(TRUNC(('TRI-1'!AM37  ),2),0))=10,"A+",IF((ROUND(TRUNC(('TRI-1'!AM37  ),2),0))=9,"A-",IF((ROUND(TRUNC(('TRI-1'!AM37   ),2),0))=8,"B+",IF((ROUND(TRUNC(('TRI-1'!AM37 ),2),0))=7,"B-",IF((ROUND(TRUNC(('TRI-1'!AM37  ),2),0))=6,"C+",IF((ROUND(TRUNC(('TRI-1'!AM37  ),2),0))=5,"C-",IF((ROUND(TRUNC(('TRI-1'!AM37  ),2),0))=4,"D+",IF((ROUND(TRUNC(('TRI-1'!AM37 ),2),0))=3,"D-",IF((ROUND(TRUNC(('TRI-1'!AM37 ),2),0))=2,"E+",IF((ROUND(TRUNC(('TRI-1'!AM37  ),2),0))&lt;=1,"E-","")))))))))))</f>
        <v>B-</v>
      </c>
      <c r="AN37" s="51" t="str">
        <f>IF(OR('TRI-1'!AN37 ="",'TRI-1'!AN37&lt;0,'TRI-1'!AN37  &gt;10),"",IF((ROUND(TRUNC(('TRI-1'!AN37  ),2),0))=10,"A+",IF((ROUND(TRUNC(('TRI-1'!AN37  ),2),0))=9,"A-",IF((ROUND(TRUNC(('TRI-1'!AN37   ),2),0))=8,"B+",IF((ROUND(TRUNC(('TRI-1'!AN37 ),2),0))=7,"B-",IF((ROUND(TRUNC(('TRI-1'!AN37  ),2),0))=6,"C+",IF((ROUND(TRUNC(('TRI-1'!AN37  ),2),0))=5,"C-",IF((ROUND(TRUNC(('TRI-1'!AN37  ),2),0))=4,"D+",IF((ROUND(TRUNC(('TRI-1'!AN37 ),2),0))=3,"D-",IF((ROUND(TRUNC(('TRI-1'!AN37 ),2),0))=2,"E+",IF((ROUND(TRUNC(('TRI-1'!AN37  ),2),0))&lt;=1,"E-","")))))))))))</f>
        <v>A+</v>
      </c>
      <c r="AO37" s="51" t="str">
        <f>IF(OR('TRI-1'!AO37 ="",'TRI-1'!AO37&lt;0,'TRI-1'!AO37  &gt;10),"",IF((ROUND(TRUNC(('TRI-1'!AO37  ),2),0))=10,"A+",IF((ROUND(TRUNC(('TRI-1'!AO37  ),2),0))=9,"A-",IF((ROUND(TRUNC(('TRI-1'!AO37   ),2),0))=8,"B+",IF((ROUND(TRUNC(('TRI-1'!AO37 ),2),0))=7,"B-",IF((ROUND(TRUNC(('TRI-1'!AO37  ),2),0))=6,"C+",IF((ROUND(TRUNC(('TRI-1'!AO37  ),2),0))=5,"C-",IF((ROUND(TRUNC(('TRI-1'!AO37  ),2),0))=4,"D+",IF((ROUND(TRUNC(('TRI-1'!AO37 ),2),0))=3,"D-",IF((ROUND(TRUNC(('TRI-1'!AO37 ),2),0))=2,"E+",IF((ROUND(TRUNC(('TRI-1'!AO37  ),2),0))&lt;=1,"E-","")))))))))))</f>
        <v>A+</v>
      </c>
      <c r="AP37" s="51" t="str">
        <f>IF(OR('TRI-1'!AP37 ="",'TRI-1'!AP37&lt;0,'TRI-1'!AP37  &gt;10),"",IF((ROUND(TRUNC(('TRI-1'!AP37  ),2),0))=10,"A+",IF((ROUND(TRUNC(('TRI-1'!AP37  ),2),0))=9,"A-",IF((ROUND(TRUNC(('TRI-1'!AP37   ),2),0))=8,"B+",IF((ROUND(TRUNC(('TRI-1'!AP37 ),2),0))=7,"B-",IF((ROUND(TRUNC(('TRI-1'!AP37  ),2),0))=6,"C+",IF((ROUND(TRUNC(('TRI-1'!AP37  ),2),0))=5,"C-",IF((ROUND(TRUNC(('TRI-1'!AP37  ),2),0))=4,"D+",IF((ROUND(TRUNC(('TRI-1'!AP37 ),2),0))=3,"D-",IF((ROUND(TRUNC(('TRI-1'!AP37 ),2),0))=2,"E+",IF((ROUND(TRUNC(('TRI-1'!AP37  ),2),0))&lt;=1,"E-","")))))))))))</f>
        <v>B+</v>
      </c>
      <c r="AQ37" s="51" t="str">
        <f>IF(OR('TRI-1'!AQ37 ="",'TRI-1'!AQ37&lt;0,'TRI-1'!AQ37  &gt;10),"",IF((ROUND(TRUNC(('TRI-1'!AQ37  ),2),0))=10,"A+",IF((ROUND(TRUNC(('TRI-1'!AQ37  ),2),0))=9,"A-",IF((ROUND(TRUNC(('TRI-1'!AQ37   ),2),0))=8,"B+",IF((ROUND(TRUNC(('TRI-1'!AQ37 ),2),0))=7,"B-",IF((ROUND(TRUNC(('TRI-1'!AQ37  ),2),0))=6,"C+",IF((ROUND(TRUNC(('TRI-1'!AQ37  ),2),0))=5,"C-",IF((ROUND(TRUNC(('TRI-1'!AQ37  ),2),0))=4,"D+",IF((ROUND(TRUNC(('TRI-1'!AQ37 ),2),0))=3,"D-",IF((ROUND(TRUNC(('TRI-1'!AQ37 ),2),0))=2,"E+",IF((ROUND(TRUNC(('TRI-1'!AQ37  ),2),0))&lt;=1,"E-","")))))))))))</f>
        <v>B+</v>
      </c>
      <c r="AR37" s="51" t="str">
        <f>IF(OR('TRI-1'!AR37 ="",'TRI-1'!AR37&lt;0,'TRI-1'!AR37  &gt;10),"",IF((ROUND(TRUNC(('TRI-1'!AR37  ),2),0))=10,"A+",IF((ROUND(TRUNC(('TRI-1'!AR37  ),2),0))=9,"A-",IF((ROUND(TRUNC(('TRI-1'!AR37   ),2),0))=8,"B+",IF((ROUND(TRUNC(('TRI-1'!AR37 ),2),0))=7,"B-",IF((ROUND(TRUNC(('TRI-1'!AR37  ),2),0))=6,"C+",IF((ROUND(TRUNC(('TRI-1'!AR37  ),2),0))=5,"C-",IF((ROUND(TRUNC(('TRI-1'!AR37  ),2),0))=4,"D+",IF((ROUND(TRUNC(('TRI-1'!AR37 ),2),0))=3,"D-",IF((ROUND(TRUNC(('TRI-1'!AR37 ),2),0))=2,"E+",IF((ROUND(TRUNC(('TRI-1'!AR37  ),2),0))&lt;=1,"E-","")))))))))))</f>
        <v>B+</v>
      </c>
      <c r="AS37" s="51" t="str">
        <f>IF(OR('TRI-1'!AS37 ="",'TRI-1'!AS37&lt;0,'TRI-1'!AS37  &gt;10),"",IF((ROUND(TRUNC(('TRI-1'!AS37  ),2),0))=10,"A+",IF((ROUND(TRUNC(('TRI-1'!AS37  ),2),0))=9,"A-",IF((ROUND(TRUNC(('TRI-1'!AS37   ),2),0))=8,"B+",IF((ROUND(TRUNC(('TRI-1'!AS37 ),2),0))=7,"B-",IF((ROUND(TRUNC(('TRI-1'!AS37  ),2),0))=6,"C+",IF((ROUND(TRUNC(('TRI-1'!AS37  ),2),0))=5,"C-",IF((ROUND(TRUNC(('TRI-1'!AS37  ),2),0))=4,"D+",IF((ROUND(TRUNC(('TRI-1'!AS37 ),2),0))=3,"D-",IF((ROUND(TRUNC(('TRI-1'!AS37 ),2),0))=2,"E+",IF((ROUND(TRUNC(('TRI-1'!AS37  ),2),0))&lt;=1,"E-","")))))))))))</f>
        <v>B+</v>
      </c>
      <c r="AT37" s="51" t="str">
        <f>IF(OR('TRI-1'!AT37 ="",'TRI-1'!AT37&lt;0,'TRI-1'!AT37  &gt;10),"",IF((ROUND(TRUNC(('TRI-1'!AT37  ),2),0))=10,"A+",IF((ROUND(TRUNC(('TRI-1'!AT37  ),2),0))=9,"A-",IF((ROUND(TRUNC(('TRI-1'!AT37   ),2),0))=8,"B+",IF((ROUND(TRUNC(('TRI-1'!AT37 ),2),0))=7,"B-",IF((ROUND(TRUNC(('TRI-1'!AT37  ),2),0))=6,"C+",IF((ROUND(TRUNC(('TRI-1'!AT37  ),2),0))=5,"C-",IF((ROUND(TRUNC(('TRI-1'!AT37  ),2),0))=4,"D+",IF((ROUND(TRUNC(('TRI-1'!AT37 ),2),0))=3,"D-",IF((ROUND(TRUNC(('TRI-1'!AT37 ),2),0))=2,"E+",IF((ROUND(TRUNC(('TRI-1'!AT37  ),2),0))&lt;=1,"E-","")))))))))))</f>
        <v>B+</v>
      </c>
      <c r="AU37" s="51" t="str">
        <f>IF(OR('TRI-1'!AU37 ="",'TRI-1'!AU37&lt;0,'TRI-1'!AU37  &gt;10),"",IF((ROUND(TRUNC(('TRI-1'!AU37  ),2),0))=10,"A+",IF((ROUND(TRUNC(('TRI-1'!AU37  ),2),0))=9,"A-",IF((ROUND(TRUNC(('TRI-1'!AU37   ),2),0))=8,"B+",IF((ROUND(TRUNC(('TRI-1'!AU37 ),2),0))=7,"B-",IF((ROUND(TRUNC(('TRI-1'!AU37  ),2),0))=6,"C+",IF((ROUND(TRUNC(('TRI-1'!AU37  ),2),0))=5,"C-",IF((ROUND(TRUNC(('TRI-1'!AU37  ),2),0))=4,"D+",IF((ROUND(TRUNC(('TRI-1'!AU37 ),2),0))=3,"D-",IF((ROUND(TRUNC(('TRI-1'!AU37 ),2),0))=2,"E+",IF((ROUND(TRUNC(('TRI-1'!AU37  ),2),0))&lt;=1,"E-","")))))))))))</f>
        <v>B+</v>
      </c>
      <c r="AV37" s="51" t="str">
        <f>IF(OR('TRI-1'!AV37 ="",'TRI-1'!AV37&lt;0,'TRI-1'!AV37  &gt;10),"",IF((ROUND(TRUNC(('TRI-1'!AV37  ),2),0))=10,"A+",IF((ROUND(TRUNC(('TRI-1'!AV37  ),2),0))=9,"A-",IF((ROUND(TRUNC(('TRI-1'!AV37   ),2),0))=8,"B+",IF((ROUND(TRUNC(('TRI-1'!AV37 ),2),0))=7,"B-",IF((ROUND(TRUNC(('TRI-1'!AV37  ),2),0))=6,"C+",IF((ROUND(TRUNC(('TRI-1'!AV37  ),2),0))=5,"C-",IF((ROUND(TRUNC(('TRI-1'!AV37  ),2),0))=4,"D+",IF((ROUND(TRUNC(('TRI-1'!AV37 ),2),0))=3,"D-",IF((ROUND(TRUNC(('TRI-1'!AV37 ),2),0))=2,"E+",IF((ROUND(TRUNC(('TRI-1'!AV37  ),2),0))&lt;=1,"E-","")))))))))))</f>
        <v>B+</v>
      </c>
      <c r="AW37" s="51" t="str">
        <f>IF(OR('TRI-1'!AW37 ="",'TRI-1'!AW37&lt;0,'TRI-1'!AW37  &gt;10),"",IF((ROUND(TRUNC(('TRI-1'!AW37  ),2),0))=10,"A+",IF((ROUND(TRUNC(('TRI-1'!AW37  ),2),0))=9,"A-",IF((ROUND(TRUNC(('TRI-1'!AW37   ),2),0))=8,"B+",IF((ROUND(TRUNC(('TRI-1'!AW37 ),2),0))=7,"B-",IF((ROUND(TRUNC(('TRI-1'!AW37  ),2),0))=6,"C+",IF((ROUND(TRUNC(('TRI-1'!AW37  ),2),0))=5,"C-",IF((ROUND(TRUNC(('TRI-1'!AW37  ),2),0))=4,"D+",IF((ROUND(TRUNC(('TRI-1'!AW37 ),2),0))=3,"D-",IF((ROUND(TRUNC(('TRI-1'!AW37 ),2),0))=2,"E+",IF((ROUND(TRUNC(('TRI-1'!AW37  ),2),0))&lt;=1,"E-","")))))))))))</f>
        <v>B+</v>
      </c>
      <c r="AX37" s="51" t="str">
        <f>IF(OR('TRI-1'!AX37 ="",'TRI-1'!AX37&lt;0,'TRI-1'!AX37  &gt;10),"",IF((ROUND(TRUNC(('TRI-1'!AX37  ),2),0))=10,"A+",IF((ROUND(TRUNC(('TRI-1'!AX37  ),2),0))=9,"A-",IF((ROUND(TRUNC(('TRI-1'!AX37   ),2),0))=8,"B+",IF((ROUND(TRUNC(('TRI-1'!AX37 ),2),0))=7,"B-",IF((ROUND(TRUNC(('TRI-1'!AX37  ),2),0))=6,"C+",IF((ROUND(TRUNC(('TRI-1'!AX37  ),2),0))=5,"C-",IF((ROUND(TRUNC(('TRI-1'!AX37  ),2),0))=4,"D+",IF((ROUND(TRUNC(('TRI-1'!AX37 ),2),0))=3,"D-",IF((ROUND(TRUNC(('TRI-1'!AX37 ),2),0))=2,"E+",IF((ROUND(TRUNC(('TRI-1'!AX37  ),2),0))&lt;=1,"E-","")))))))))))</f>
        <v>B+</v>
      </c>
      <c r="AY37" s="51" t="str">
        <f>IF(OR('TRI-1'!AY37 ="",'TRI-1'!AY37&lt;0,'TRI-1'!AY37  &gt;10),"",IF((ROUND(TRUNC(('TRI-1'!AY37  ),2),0))=10,"A+",IF((ROUND(TRUNC(('TRI-1'!AY37  ),2),0))=9,"A-",IF((ROUND(TRUNC(('TRI-1'!AY37   ),2),0))=8,"B+",IF((ROUND(TRUNC(('TRI-1'!AY37 ),2),0))=7,"B-",IF((ROUND(TRUNC(('TRI-1'!AY37  ),2),0))=6,"C+",IF((ROUND(TRUNC(('TRI-1'!AY37  ),2),0))=5,"C-",IF((ROUND(TRUNC(('TRI-1'!AY37  ),2),0))=4,"D+",IF((ROUND(TRUNC(('TRI-1'!AY37 ),2),0))=3,"D-",IF((ROUND(TRUNC(('TRI-1'!AY37 ),2),0))=2,"E+",IF((ROUND(TRUNC(('TRI-1'!AY37  ),2),0))&lt;=1,"E-","")))))))))))</f>
        <v>B+</v>
      </c>
      <c r="AZ37" s="51" t="str">
        <f>IF(OR('TRI-1'!AZ37 ="",'TRI-1'!AZ37&lt;0,'TRI-1'!AZ37  &gt;10),"",IF((ROUND(TRUNC(('TRI-1'!AZ37  ),2),0))=10,"A+",IF((ROUND(TRUNC(('TRI-1'!AZ37  ),2),0))=9,"A-",IF((ROUND(TRUNC(('TRI-1'!AZ37   ),2),0))=8,"B+",IF((ROUND(TRUNC(('TRI-1'!AZ37 ),2),0))=7,"B-",IF((ROUND(TRUNC(('TRI-1'!AZ37  ),2),0))=6,"C+",IF((ROUND(TRUNC(('TRI-1'!AZ37  ),2),0))=5,"C-",IF((ROUND(TRUNC(('TRI-1'!AZ37  ),2),0))=4,"D+",IF((ROUND(TRUNC(('TRI-1'!AZ37 ),2),0))=3,"D-",IF((ROUND(TRUNC(('TRI-1'!AZ37 ),2),0))=2,"E+",IF((ROUND(TRUNC(('TRI-1'!AZ37  ),2),0))&lt;=1,"E-","")))))))))))</f>
        <v>B+</v>
      </c>
      <c r="BA37" s="51" t="str">
        <f>IF(OR('TRI-1'!BA37 ="",'TRI-1'!BA37&lt;0,'TRI-1'!BA37  &gt;10),"",IF((ROUND(TRUNC(('TRI-1'!BA37  ),2),0))=10,"A+",IF((ROUND(TRUNC(('TRI-1'!BA37  ),2),0))=9,"A-",IF((ROUND(TRUNC(('TRI-1'!BA37   ),2),0))=8,"B+",IF((ROUND(TRUNC(('TRI-1'!BA37 ),2),0))=7,"B-",IF((ROUND(TRUNC(('TRI-1'!BA37  ),2),0))=6,"C+",IF((ROUND(TRUNC(('TRI-1'!BA37  ),2),0))=5,"C-",IF((ROUND(TRUNC(('TRI-1'!BA37  ),2),0))=4,"D+",IF((ROUND(TRUNC(('TRI-1'!BA37 ),2),0))=3,"D-",IF((ROUND(TRUNC(('TRI-1'!BA37 ),2),0))=2,"E+",IF((ROUND(TRUNC(('TRI-1'!BA37  ),2),0))&lt;=1,"E-","")))))))))))</f>
        <v>B+</v>
      </c>
      <c r="BB37" s="51" t="str">
        <f>IF(OR('TRI-1'!BB37 ="",'TRI-1'!BB37&lt;0,'TRI-1'!BB37  &gt;10),"",IF((ROUND(TRUNC(('TRI-1'!BB37  ),2),0))=10,"A+",IF((ROUND(TRUNC(('TRI-1'!BB37  ),2),0))=9,"A-",IF((ROUND(TRUNC(('TRI-1'!BB37   ),2),0))=8,"B+",IF((ROUND(TRUNC(('TRI-1'!BB37 ),2),0))=7,"B-",IF((ROUND(TRUNC(('TRI-1'!BB37  ),2),0))=6,"C+",IF((ROUND(TRUNC(('TRI-1'!BB37  ),2),0))=5,"C-",IF((ROUND(TRUNC(('TRI-1'!BB37  ),2),0))=4,"D+",IF((ROUND(TRUNC(('TRI-1'!BB37 ),2),0))=3,"D-",IF((ROUND(TRUNC(('TRI-1'!BB37 ),2),0))=2,"E+",IF((ROUND(TRUNC(('TRI-1'!BB37  ),2),0))&lt;=1,"E-","")))))))))))</f>
        <v>B+</v>
      </c>
      <c r="BC37" s="51" t="str">
        <f>IF(OR('TRI-1'!BC37 ="",'TRI-1'!BC37&lt;0,'TRI-1'!BC37  &gt;10),"",IF((ROUND(TRUNC(('TRI-1'!BC37  ),2),0))=10,"A+",IF((ROUND(TRUNC(('TRI-1'!BC37  ),2),0))=9,"A-",IF((ROUND(TRUNC(('TRI-1'!BC37   ),2),0))=8,"B+",IF((ROUND(TRUNC(('TRI-1'!BC37 ),2),0))=7,"B-",IF((ROUND(TRUNC(('TRI-1'!BC37  ),2),0))=6,"C+",IF((ROUND(TRUNC(('TRI-1'!BC37  ),2),0))=5,"C-",IF((ROUND(TRUNC(('TRI-1'!BC37  ),2),0))=4,"D+",IF((ROUND(TRUNC(('TRI-1'!BC37 ),2),0))=3,"D-",IF((ROUND(TRUNC(('TRI-1'!BC37 ),2),0))=2,"E+",IF((ROUND(TRUNC(('TRI-1'!BC37  ),2),0))&lt;=1,"E-","")))))))))))</f>
        <v>B+</v>
      </c>
      <c r="BD37" s="51" t="str">
        <f>IF(OR('TRI-1'!BD37 ="",'TRI-1'!BD37&lt;0,'TRI-1'!BD37  &gt;10),"",IF((ROUND(TRUNC(('TRI-1'!BD37  ),2),0))=10,"A+",IF((ROUND(TRUNC(('TRI-1'!BD37  ),2),0))=9,"A-",IF((ROUND(TRUNC(('TRI-1'!BD37   ),2),0))=8,"B+",IF((ROUND(TRUNC(('TRI-1'!BD37 ),2),0))=7,"B-",IF((ROUND(TRUNC(('TRI-1'!BD37  ),2),0))=6,"C+",IF((ROUND(TRUNC(('TRI-1'!BD37  ),2),0))=5,"C-",IF((ROUND(TRUNC(('TRI-1'!BD37  ),2),0))=4,"D+",IF((ROUND(TRUNC(('TRI-1'!BD37 ),2),0))=3,"D-",IF((ROUND(TRUNC(('TRI-1'!BD37 ),2),0))=2,"E+",IF((ROUND(TRUNC(('TRI-1'!BD37  ),2),0))&lt;=1,"E-","")))))))))))</f>
        <v>B+</v>
      </c>
      <c r="BE37" s="51" t="str">
        <f>IF(OR('TRI-1'!BE37 ="",'TRI-1'!BE37&lt;0,'TRI-1'!BE37  &gt;10),"",IF((ROUND(TRUNC(('TRI-1'!BE37  ),2),0))=10,"A+",IF((ROUND(TRUNC(('TRI-1'!BE37  ),2),0))=9,"A-",IF((ROUND(TRUNC(('TRI-1'!BE37   ),2),0))=8,"B+",IF((ROUND(TRUNC(('TRI-1'!BE37 ),2),0))=7,"B-",IF((ROUND(TRUNC(('TRI-1'!BE37  ),2),0))=6,"C+",IF((ROUND(TRUNC(('TRI-1'!BE37  ),2),0))=5,"C-",IF((ROUND(TRUNC(('TRI-1'!BE37  ),2),0))=4,"D+",IF((ROUND(TRUNC(('TRI-1'!BE37 ),2),0))=3,"D-",IF((ROUND(TRUNC(('TRI-1'!BE37 ),2),0))=2,"E+",IF((ROUND(TRUNC(('TRI-1'!BE37  ),2),0))&lt;=1,"E-","")))))))))))</f>
        <v>B+</v>
      </c>
      <c r="BF37" s="51" t="str">
        <f>IF(OR('TRI-1'!BF37 ="",'TRI-1'!BF37&lt;0,'TRI-1'!BF37  &gt;10),"",IF((ROUND(TRUNC(('TRI-1'!BF37  ),2),0))=10,"A+",IF((ROUND(TRUNC(('TRI-1'!BF37  ),2),0))=9,"A-",IF((ROUND(TRUNC(('TRI-1'!BF37   ),2),0))=8,"B+",IF((ROUND(TRUNC(('TRI-1'!BF37 ),2),0))=7,"B-",IF((ROUND(TRUNC(('TRI-1'!BF37  ),2),0))=6,"C+",IF((ROUND(TRUNC(('TRI-1'!BF37  ),2),0))=5,"C-",IF((ROUND(TRUNC(('TRI-1'!BF37  ),2),0))=4,"D+",IF((ROUND(TRUNC(('TRI-1'!BF37 ),2),0))=3,"D-",IF((ROUND(TRUNC(('TRI-1'!BF37 ),2),0))=2,"E+",IF((ROUND(TRUNC(('TRI-1'!BF37  ),2),0))&lt;=1,"E-","")))))))))))</f>
        <v>B+</v>
      </c>
      <c r="BG37" s="51" t="str">
        <f>IF(OR('TRI-1'!BG37 ="",'TRI-1'!BG37&lt;0,'TRI-1'!BG37  &gt;10),"",IF((ROUND(TRUNC(('TRI-1'!BG37  ),2),0))=10,"A+",IF((ROUND(TRUNC(('TRI-1'!BG37  ),2),0))=9,"A-",IF((ROUND(TRUNC(('TRI-1'!BG37   ),2),0))=8,"B+",IF((ROUND(TRUNC(('TRI-1'!BG37 ),2),0))=7,"B-",IF((ROUND(TRUNC(('TRI-1'!BG37  ),2),0))=6,"C+",IF((ROUND(TRUNC(('TRI-1'!BG37  ),2),0))=5,"C-",IF((ROUND(TRUNC(('TRI-1'!BG37  ),2),0))=4,"D+",IF((ROUND(TRUNC(('TRI-1'!BG37 ),2),0))=3,"D-",IF((ROUND(TRUNC(('TRI-1'!BG37 ),2),0))=2,"E+",IF((ROUND(TRUNC(('TRI-1'!BG37  ),2),0))&lt;=1,"E-","")))))))))))</f>
        <v>B+</v>
      </c>
      <c r="BH37" s="51" t="str">
        <f>IF(OR('TRI-1'!BH37 ="",'TRI-1'!BH37&lt;0,'TRI-1'!BH37  &gt;10),"",IF((ROUND(TRUNC(('TRI-1'!BH37  ),2),0))=10,"A+",IF((ROUND(TRUNC(('TRI-1'!BH37  ),2),0))=9,"A-",IF((ROUND(TRUNC(('TRI-1'!BH37   ),2),0))=8,"B+",IF((ROUND(TRUNC(('TRI-1'!BH37 ),2),0))=7,"B-",IF((ROUND(TRUNC(('TRI-1'!BH37  ),2),0))=6,"C+",IF((ROUND(TRUNC(('TRI-1'!BH37  ),2),0))=5,"C-",IF((ROUND(TRUNC(('TRI-1'!BH37  ),2),0))=4,"D+",IF((ROUND(TRUNC(('TRI-1'!BH37 ),2),0))=3,"D-",IF((ROUND(TRUNC(('TRI-1'!BH37 ),2),0))=2,"E+",IF((ROUND(TRUNC(('TRI-1'!BH37  ),2),0))&lt;=1,"E-","")))))))))))</f>
        <v>B+</v>
      </c>
      <c r="BI37" s="51" t="str">
        <f>IF(OR('TRI-1'!BI37 ="",'TRI-1'!BI37&lt;0,'TRI-1'!BI37  &gt;10),"",IF((ROUND(TRUNC(('TRI-1'!BI37  ),2),0))=10,"A+",IF((ROUND(TRUNC(('TRI-1'!BI37  ),2),0))=9,"A-",IF((ROUND(TRUNC(('TRI-1'!BI37   ),2),0))=8,"B+",IF((ROUND(TRUNC(('TRI-1'!BI37 ),2),0))=7,"B-",IF((ROUND(TRUNC(('TRI-1'!BI37  ),2),0))=6,"C+",IF((ROUND(TRUNC(('TRI-1'!BI37  ),2),0))=5,"C-",IF((ROUND(TRUNC(('TRI-1'!BI37  ),2),0))=4,"D+",IF((ROUND(TRUNC(('TRI-1'!BI37 ),2),0))=3,"D-",IF((ROUND(TRUNC(('TRI-1'!BI37 ),2),0))=2,"E+",IF((ROUND(TRUNC(('TRI-1'!BI37  ),2),0))&lt;=1,"E-","")))))))))))</f>
        <v>B+</v>
      </c>
      <c r="BJ37" s="51" t="str">
        <f>IF(OR('TRI-1'!BJ37 ="",'TRI-1'!BJ37&lt;0,'TRI-1'!BJ37  &gt;10),"",IF((ROUND(TRUNC(('TRI-1'!BJ37  ),2),0))=10,"A+",IF((ROUND(TRUNC(('TRI-1'!BJ37  ),2),0))=9,"A-",IF((ROUND(TRUNC(('TRI-1'!BJ37   ),2),0))=8,"B+",IF((ROUND(TRUNC(('TRI-1'!BJ37 ),2),0))=7,"B-",IF((ROUND(TRUNC(('TRI-1'!BJ37  ),2),0))=6,"C+",IF((ROUND(TRUNC(('TRI-1'!BJ37  ),2),0))=5,"C-",IF((ROUND(TRUNC(('TRI-1'!BJ37  ),2),0))=4,"D+",IF((ROUND(TRUNC(('TRI-1'!BJ37 ),2),0))=3,"D-",IF((ROUND(TRUNC(('TRI-1'!BJ37 ),2),0))=2,"E+",IF((ROUND(TRUNC(('TRI-1'!BJ37  ),2),0))&lt;=1,"E-","")))))))))))</f>
        <v>B+</v>
      </c>
      <c r="BK37" s="51" t="str">
        <f>IF(OR('TRI-1'!BK37 ="",'TRI-1'!BK37&lt;0,'TRI-1'!BK37  &gt;10),"",IF((ROUND(TRUNC(('TRI-1'!BK37  ),2),0))=10,"A+",IF((ROUND(TRUNC(('TRI-1'!BK37  ),2),0))=9,"A-",IF((ROUND(TRUNC(('TRI-1'!BK37   ),2),0))=8,"B+",IF((ROUND(TRUNC(('TRI-1'!BK37 ),2),0))=7,"B-",IF((ROUND(TRUNC(('TRI-1'!BK37  ),2),0))=6,"C+",IF((ROUND(TRUNC(('TRI-1'!BK37  ),2),0))=5,"C-",IF((ROUND(TRUNC(('TRI-1'!BK37  ),2),0))=4,"D+",IF((ROUND(TRUNC(('TRI-1'!BK37 ),2),0))=3,"D-",IF((ROUND(TRUNC(('TRI-1'!BK37 ),2),0))=2,"E+",IF((ROUND(TRUNC(('TRI-1'!BK37  ),2),0))&lt;=1,"E-","")))))))))))</f>
        <v>A+</v>
      </c>
      <c r="BL37" s="51" t="str">
        <f>IF(OR('TRI-1'!BL37 ="",'TRI-1'!BL37&lt;0,'TRI-1'!BL37  &gt;10),"",IF((ROUND(TRUNC(('TRI-1'!BL37  ),2),0))=10,"A+",IF((ROUND(TRUNC(('TRI-1'!BL37  ),2),0))=9,"A-",IF((ROUND(TRUNC(('TRI-1'!BL37   ),2),0))=8,"B+",IF((ROUND(TRUNC(('TRI-1'!BL37 ),2),0))=7,"B-",IF((ROUND(TRUNC(('TRI-1'!BL37  ),2),0))=6,"C+",IF((ROUND(TRUNC(('TRI-1'!BL37  ),2),0))=5,"C-",IF((ROUND(TRUNC(('TRI-1'!BL37  ),2),0))=4,"D+",IF((ROUND(TRUNC(('TRI-1'!BL37 ),2),0))=3,"D-",IF((ROUND(TRUNC(('TRI-1'!BL37 ),2),0))=2,"E+",IF((ROUND(TRUNC(('TRI-1'!BL37  ),2),0))&lt;=1,"E-","")))))))))))</f>
        <v>A+</v>
      </c>
      <c r="BM37" s="51" t="str">
        <f>IF(OR('TRI-1'!BM37 ="",'TRI-1'!BM37&lt;0,'TRI-1'!BM37  &gt;10),"",IF((ROUND(TRUNC(('TRI-1'!BM37  ),2),0))=10,"A+",IF((ROUND(TRUNC(('TRI-1'!BM37  ),2),0))=9,"A-",IF((ROUND(TRUNC(('TRI-1'!BM37   ),2),0))=8,"B+",IF((ROUND(TRUNC(('TRI-1'!BM37 ),2),0))=7,"B-",IF((ROUND(TRUNC(('TRI-1'!BM37  ),2),0))=6,"C+",IF((ROUND(TRUNC(('TRI-1'!BM37  ),2),0))=5,"C-",IF((ROUND(TRUNC(('TRI-1'!BM37  ),2),0))=4,"D+",IF((ROUND(TRUNC(('TRI-1'!BM37 ),2),0))=3,"D-",IF((ROUND(TRUNC(('TRI-1'!BM37 ),2),0))=2,"E+",IF((ROUND(TRUNC(('TRI-1'!BM37  ),2),0))&lt;=1,"E-","")))))))))))</f>
        <v>A+</v>
      </c>
      <c r="BN37" s="51" t="str">
        <f>IF(OR('TRI-1'!BN37 ="",'TRI-1'!BN37&lt;0,'TRI-1'!BN37  &gt;10),"",IF((ROUND(TRUNC(('TRI-1'!BN37  ),2),0))=10,"A+",IF((ROUND(TRUNC(('TRI-1'!BN37  ),2),0))=9,"A-",IF((ROUND(TRUNC(('TRI-1'!BN37   ),2),0))=8,"B+",IF((ROUND(TRUNC(('TRI-1'!BN37 ),2),0))=7,"B-",IF((ROUND(TRUNC(('TRI-1'!BN37  ),2),0))=6,"C+",IF((ROUND(TRUNC(('TRI-1'!BN37  ),2),0))=5,"C-",IF((ROUND(TRUNC(('TRI-1'!BN37  ),2),0))=4,"D+",IF((ROUND(TRUNC(('TRI-1'!BN37 ),2),0))=3,"D-",IF((ROUND(TRUNC(('TRI-1'!BN37 ),2),0))=2,"E+",IF((ROUND(TRUNC(('TRI-1'!BN37  ),2),0))&lt;=1,"E-","")))))))))))</f>
        <v>A+</v>
      </c>
      <c r="BO37" s="51" t="str">
        <f>IF(OR('TRI-1'!BO37 ="",'TRI-1'!BO37&lt;0,'TRI-1'!BO37  &gt;10),"",IF((ROUND(TRUNC(('TRI-1'!BO37  ),2),0))=10,"A+",IF((ROUND(TRUNC(('TRI-1'!BO37  ),2),0))=9,"A-",IF((ROUND(TRUNC(('TRI-1'!BO37   ),2),0))=8,"B+",IF((ROUND(TRUNC(('TRI-1'!BO37 ),2),0))=7,"B-",IF((ROUND(TRUNC(('TRI-1'!BO37  ),2),0))=6,"C+",IF((ROUND(TRUNC(('TRI-1'!BO37  ),2),0))=5,"C-",IF((ROUND(TRUNC(('TRI-1'!BO37  ),2),0))=4,"D+",IF((ROUND(TRUNC(('TRI-1'!BO37 ),2),0))=3,"D-",IF((ROUND(TRUNC(('TRI-1'!BO37 ),2),0))=2,"E+",IF((ROUND(TRUNC(('TRI-1'!BO37  ),2),0))&lt;=1,"E-","")))))))))))</f>
        <v>A+</v>
      </c>
      <c r="BP37" s="51" t="str">
        <f>IF(OR('TRI-1'!BP37 ="",'TRI-1'!BP37&lt;0,'TRI-1'!BP37  &gt;10),"",IF((ROUND(TRUNC(('TRI-1'!BP37  ),2),0))=10,"A+",IF((ROUND(TRUNC(('TRI-1'!BP37  ),2),0))=9,"A-",IF((ROUND(TRUNC(('TRI-1'!BP37   ),2),0))=8,"B+",IF((ROUND(TRUNC(('TRI-1'!BP37 ),2),0))=7,"B-",IF((ROUND(TRUNC(('TRI-1'!BP37  ),2),0))=6,"C+",IF((ROUND(TRUNC(('TRI-1'!BP37  ),2),0))=5,"C-",IF((ROUND(TRUNC(('TRI-1'!BP37  ),2),0))=4,"D+",IF((ROUND(TRUNC(('TRI-1'!BP37 ),2),0))=3,"D-",IF((ROUND(TRUNC(('TRI-1'!BP37 ),2),0))=2,"E+",IF((ROUND(TRUNC(('TRI-1'!BP37  ),2),0))&lt;=1,"E-","")))))))))))</f>
        <v>A+</v>
      </c>
      <c r="BQ37" s="51" t="str">
        <f>IF(OR('TRI-1'!BQ37 ="",'TRI-1'!BQ37&lt;0,'TRI-1'!BQ37  &gt;10),"",IF((ROUND(TRUNC(('TRI-1'!BQ37  ),2),0))=10,"A+",IF((ROUND(TRUNC(('TRI-1'!BQ37  ),2),0))=9,"A-",IF((ROUND(TRUNC(('TRI-1'!BQ37   ),2),0))=8,"B+",IF((ROUND(TRUNC(('TRI-1'!BQ37 ),2),0))=7,"B-",IF((ROUND(TRUNC(('TRI-1'!BQ37  ),2),0))=6,"C+",IF((ROUND(TRUNC(('TRI-1'!BQ37  ),2),0))=5,"C-",IF((ROUND(TRUNC(('TRI-1'!BQ37  ),2),0))=4,"D+",IF((ROUND(TRUNC(('TRI-1'!BQ37 ),2),0))=3,"D-",IF((ROUND(TRUNC(('TRI-1'!BQ37 ),2),0))=2,"E+",IF((ROUND(TRUNC(('TRI-1'!BQ37  ),2),0))&lt;=1,"E-","")))))))))))</f>
        <v>A+</v>
      </c>
      <c r="BR37" s="51" t="str">
        <f>IF(OR('TRI-1'!BR37 ="",'TRI-1'!BR37&lt;0,'TRI-1'!BR37  &gt;10),"",IF((ROUND(TRUNC(('TRI-1'!BR37  ),2),0))=10,"A+",IF((ROUND(TRUNC(('TRI-1'!BR37  ),2),0))=9,"A-",IF((ROUND(TRUNC(('TRI-1'!BR37   ),2),0))=8,"B+",IF((ROUND(TRUNC(('TRI-1'!BR37 ),2),0))=7,"B-",IF((ROUND(TRUNC(('TRI-1'!BR37  ),2),0))=6,"C+",IF((ROUND(TRUNC(('TRI-1'!BR37  ),2),0))=5,"C-",IF((ROUND(TRUNC(('TRI-1'!BR37  ),2),0))=4,"D+",IF((ROUND(TRUNC(('TRI-1'!BR37 ),2),0))=3,"D-",IF((ROUND(TRUNC(('TRI-1'!BR37 ),2),0))=2,"E+",IF((ROUND(TRUNC(('TRI-1'!BR37  ),2),0))&lt;=1,"E-","")))))))))))</f>
        <v>A+</v>
      </c>
      <c r="BS37" s="51" t="str">
        <f>IF(OR('TRI-1'!BS37 ="",'TRI-1'!BS37&lt;0,'TRI-1'!BS37  &gt;10),"",IF((ROUND(TRUNC(('TRI-1'!BS37  ),2),0))=10,"A+",IF((ROUND(TRUNC(('TRI-1'!BS37  ),2),0))=9,"A-",IF((ROUND(TRUNC(('TRI-1'!BS37   ),2),0))=8,"B+",IF((ROUND(TRUNC(('TRI-1'!BS37 ),2),0))=7,"B-",IF((ROUND(TRUNC(('TRI-1'!BS37  ),2),0))=6,"C+",IF((ROUND(TRUNC(('TRI-1'!BS37  ),2),0))=5,"C-",IF((ROUND(TRUNC(('TRI-1'!BS37  ),2),0))=4,"D+",IF((ROUND(TRUNC(('TRI-1'!BS37 ),2),0))=3,"D-",IF((ROUND(TRUNC(('TRI-1'!BS37 ),2),0))=2,"E+",IF((ROUND(TRUNC(('TRI-1'!BS37  ),2),0))&lt;=1,"E-","")))))))))))</f>
        <v>A+</v>
      </c>
      <c r="BT37" s="51" t="str">
        <f>IF(OR('TRI-1'!BT37 ="",'TRI-1'!BT37&lt;0,'TRI-1'!BT37  &gt;10),"",IF((ROUND(TRUNC(('TRI-1'!BT37  ),2),0))=10,"A+",IF((ROUND(TRUNC(('TRI-1'!BT37  ),2),0))=9,"A-",IF((ROUND(TRUNC(('TRI-1'!BT37   ),2),0))=8,"B+",IF((ROUND(TRUNC(('TRI-1'!BT37 ),2),0))=7,"B-",IF((ROUND(TRUNC(('TRI-1'!BT37  ),2),0))=6,"C+",IF((ROUND(TRUNC(('TRI-1'!BT37  ),2),0))=5,"C-",IF((ROUND(TRUNC(('TRI-1'!BT37  ),2),0))=4,"D+",IF((ROUND(TRUNC(('TRI-1'!BT37 ),2),0))=3,"D-",IF((ROUND(TRUNC(('TRI-1'!BT37 ),2),0))=2,"E+",IF((ROUND(TRUNC(('TRI-1'!BT37  ),2),0))&lt;=1,"E-","")))))))))))</f>
        <v>A+</v>
      </c>
      <c r="BU37" s="51" t="str">
        <f>IF(OR('TRI-1'!BU37 ="",'TRI-1'!BU37&lt;0,'TRI-1'!BU37  &gt;10),"",IF((ROUND(TRUNC(('TRI-1'!BU37  ),2),0))=10,"A+",IF((ROUND(TRUNC(('TRI-1'!BU37  ),2),0))=9,"A-",IF((ROUND(TRUNC(('TRI-1'!BU37   ),2),0))=8,"B+",IF((ROUND(TRUNC(('TRI-1'!BU37 ),2),0))=7,"B-",IF((ROUND(TRUNC(('TRI-1'!BU37  ),2),0))=6,"C+",IF((ROUND(TRUNC(('TRI-1'!BU37  ),2),0))=5,"C-",IF((ROUND(TRUNC(('TRI-1'!BU37  ),2),0))=4,"D+",IF((ROUND(TRUNC(('TRI-1'!BU37 ),2),0))=3,"D-",IF((ROUND(TRUNC(('TRI-1'!BU37 ),2),0))=2,"E+",IF((ROUND(TRUNC(('TRI-1'!BU37  ),2),0))&lt;=1,"E-","")))))))))))</f>
        <v>A+</v>
      </c>
      <c r="BV37" s="51" t="str">
        <f>IF(OR('TRI-1'!BV37 ="",'TRI-1'!BV37&lt;0,'TRI-1'!BV37  &gt;10),"",IF((ROUND(TRUNC(('TRI-1'!BV37  ),2),0))=10,"A+",IF((ROUND(TRUNC(('TRI-1'!BV37  ),2),0))=9,"A-",IF((ROUND(TRUNC(('TRI-1'!BV37   ),2),0))=8,"B+",IF((ROUND(TRUNC(('TRI-1'!BV37 ),2),0))=7,"B-",IF((ROUND(TRUNC(('TRI-1'!BV37  ),2),0))=6,"C+",IF((ROUND(TRUNC(('TRI-1'!BV37  ),2),0))=5,"C-",IF((ROUND(TRUNC(('TRI-1'!BV37  ),2),0))=4,"D+",IF((ROUND(TRUNC(('TRI-1'!BV37 ),2),0))=3,"D-",IF((ROUND(TRUNC(('TRI-1'!BV37 ),2),0))=2,"E+",IF((ROUND(TRUNC(('TRI-1'!BV37  ),2),0))&lt;=1,"E-","")))))))))))</f>
        <v>A+</v>
      </c>
      <c r="BW37" s="51" t="str">
        <f>IF(OR('TRI-1'!BW37 ="",'TRI-1'!BW37&lt;0,'TRI-1'!BW37  &gt;10),"",IF((ROUND(TRUNC(('TRI-1'!BW37  ),2),0))=10,"A+",IF((ROUND(TRUNC(('TRI-1'!BW37  ),2),0))=9,"A-",IF((ROUND(TRUNC(('TRI-1'!BW37   ),2),0))=8,"B+",IF((ROUND(TRUNC(('TRI-1'!BW37 ),2),0))=7,"B-",IF((ROUND(TRUNC(('TRI-1'!BW37  ),2),0))=6,"C+",IF((ROUND(TRUNC(('TRI-1'!BW37  ),2),0))=5,"C-",IF((ROUND(TRUNC(('TRI-1'!BW37  ),2),0))=4,"D+",IF((ROUND(TRUNC(('TRI-1'!BW37 ),2),0))=3,"D-",IF((ROUND(TRUNC(('TRI-1'!BW37 ),2),0))=2,"E+",IF((ROUND(TRUNC(('TRI-1'!BW37  ),2),0))&lt;=1,"E-","")))))))))))</f>
        <v>A+</v>
      </c>
      <c r="BX37" s="51" t="str">
        <f>IF(OR('TRI-1'!BX37 ="",'TRI-1'!BX37&lt;0,'TRI-1'!BX37  &gt;10),"",IF((ROUND(TRUNC(('TRI-1'!BX37  ),2),0))=10,"A+",IF((ROUND(TRUNC(('TRI-1'!BX37  ),2),0))=9,"A-",IF((ROUND(TRUNC(('TRI-1'!BX37   ),2),0))=8,"B+",IF((ROUND(TRUNC(('TRI-1'!BX37 ),2),0))=7,"B-",IF((ROUND(TRUNC(('TRI-1'!BX37  ),2),0))=6,"C+",IF((ROUND(TRUNC(('TRI-1'!BX37  ),2),0))=5,"C-",IF((ROUND(TRUNC(('TRI-1'!BX37  ),2),0))=4,"D+",IF((ROUND(TRUNC(('TRI-1'!BX37 ),2),0))=3,"D-",IF((ROUND(TRUNC(('TRI-1'!BX37 ),2),0))=2,"E+",IF((ROUND(TRUNC(('TRI-1'!BX37  ),2),0))&lt;=1,"E-","")))))))))))</f>
        <v>A+</v>
      </c>
      <c r="BY37" s="51" t="str">
        <f>IF(OR('TRI-1'!BY37 ="",'TRI-1'!BY37&lt;0,'TRI-1'!BY37  &gt;10),"",IF((ROUND(TRUNC(('TRI-1'!BY37  ),2),0))=10,"A+",IF((ROUND(TRUNC(('TRI-1'!BY37  ),2),0))=9,"A-",IF((ROUND(TRUNC(('TRI-1'!BY37   ),2),0))=8,"B+",IF((ROUND(TRUNC(('TRI-1'!BY37 ),2),0))=7,"B-",IF((ROUND(TRUNC(('TRI-1'!BY37  ),2),0))=6,"C+",IF((ROUND(TRUNC(('TRI-1'!BY37  ),2),0))=5,"C-",IF((ROUND(TRUNC(('TRI-1'!BY37  ),2),0))=4,"D+",IF((ROUND(TRUNC(('TRI-1'!BY37 ),2),0))=3,"D-",IF((ROUND(TRUNC(('TRI-1'!BY37 ),2),0))=2,"E+",IF((ROUND(TRUNC(('TRI-1'!BY37  ),2),0))&lt;=1,"E-","")))))))))))</f>
        <v>A+</v>
      </c>
      <c r="BZ37" s="51" t="str">
        <f>IF(OR('TRI-1'!BZ37 ="",'TRI-1'!BZ37&lt;0,'TRI-1'!BZ37  &gt;10),"",IF((ROUND(TRUNC(('TRI-1'!BZ37  ),2),0))=10,"A+",IF((ROUND(TRUNC(('TRI-1'!BZ37  ),2),0))=9,"A-",IF((ROUND(TRUNC(('TRI-1'!BZ37   ),2),0))=8,"B+",IF((ROUND(TRUNC(('TRI-1'!BZ37 ),2),0))=7,"B-",IF((ROUND(TRUNC(('TRI-1'!BZ37  ),2),0))=6,"C+",IF((ROUND(TRUNC(('TRI-1'!BZ37  ),2),0))=5,"C-",IF((ROUND(TRUNC(('TRI-1'!BZ37  ),2),0))=4,"D+",IF((ROUND(TRUNC(('TRI-1'!BZ37 ),2),0))=3,"D-",IF((ROUND(TRUNC(('TRI-1'!BZ37 ),2),0))=2,"E+",IF((ROUND(TRUNC(('TRI-1'!BZ37  ),2),0))&lt;=1,"E-","")))))))))))</f>
        <v>A+</v>
      </c>
      <c r="CA37" s="51" t="str">
        <f>IF(OR('TRI-1'!CA37 ="",'TRI-1'!CA37&lt;0,'TRI-1'!CA37  &gt;10),"",IF((ROUND(TRUNC(('TRI-1'!CA37  ),2),0))=10,"A+",IF((ROUND(TRUNC(('TRI-1'!CA37  ),2),0))=9,"A-",IF((ROUND(TRUNC(('TRI-1'!CA37   ),2),0))=8,"B+",IF((ROUND(TRUNC(('TRI-1'!CA37 ),2),0))=7,"B-",IF((ROUND(TRUNC(('TRI-1'!CA37  ),2),0))=6,"C+",IF((ROUND(TRUNC(('TRI-1'!CA37  ),2),0))=5,"C-",IF((ROUND(TRUNC(('TRI-1'!CA37  ),2),0))=4,"D+",IF((ROUND(TRUNC(('TRI-1'!CA37 ),2),0))=3,"D-",IF((ROUND(TRUNC(('TRI-1'!CA37 ),2),0))=2,"E+",IF((ROUND(TRUNC(('TRI-1'!CA37  ),2),0))&lt;=1,"E-","")))))))))))</f>
        <v>A+</v>
      </c>
      <c r="CB37" s="51" t="str">
        <f>IF(OR('TRI-1'!CB37 ="",'TRI-1'!CB37&lt;0,'TRI-1'!CB37  &gt;10),"",IF((ROUND(TRUNC(('TRI-1'!CB37  ),2),0))=10,"A+",IF((ROUND(TRUNC(('TRI-1'!CB37  ),2),0))=9,"A-",IF((ROUND(TRUNC(('TRI-1'!CB37   ),2),0))=8,"B+",IF((ROUND(TRUNC(('TRI-1'!CB37 ),2),0))=7,"B-",IF((ROUND(TRUNC(('TRI-1'!CB37  ),2),0))=6,"C+",IF((ROUND(TRUNC(('TRI-1'!CB37  ),2),0))=5,"C-",IF((ROUND(TRUNC(('TRI-1'!CB37  ),2),0))=4,"D+",IF((ROUND(TRUNC(('TRI-1'!CB37 ),2),0))=3,"D-",IF((ROUND(TRUNC(('TRI-1'!CB37 ),2),0))=2,"E+",IF((ROUND(TRUNC(('TRI-1'!CB37  ),2),0))&lt;=1,"E-","")))))))))))</f>
        <v>A+</v>
      </c>
      <c r="CC37" s="51" t="str">
        <f>IF(OR('TRI-1'!CC37 ="",'TRI-1'!CC37&lt;0,'TRI-1'!CC37  &gt;10),"",IF((ROUND(TRUNC(('TRI-1'!CC37  ),2),0))=10,"A+",IF((ROUND(TRUNC(('TRI-1'!CC37  ),2),0))=9,"A-",IF((ROUND(TRUNC(('TRI-1'!CC37   ),2),0))=8,"B+",IF((ROUND(TRUNC(('TRI-1'!CC37 ),2),0))=7,"B-",IF((ROUND(TRUNC(('TRI-1'!CC37  ),2),0))=6,"C+",IF((ROUND(TRUNC(('TRI-1'!CC37  ),2),0))=5,"C-",IF((ROUND(TRUNC(('TRI-1'!CC37  ),2),0))=4,"D+",IF((ROUND(TRUNC(('TRI-1'!CC37 ),2),0))=3,"D-",IF((ROUND(TRUNC(('TRI-1'!CC37 ),2),0))=2,"E+",IF((ROUND(TRUNC(('TRI-1'!CC37  ),2),0))&lt;=1,"E-","")))))))))))</f>
        <v>A+</v>
      </c>
      <c r="CD37" s="51" t="str">
        <f>IF(OR('TRI-1'!CD37 ="",'TRI-1'!CD37&lt;0,'TRI-1'!CD37  &gt;10),"",IF((ROUND(TRUNC(('TRI-1'!CD37  ),2),0))=10,"A+",IF((ROUND(TRUNC(('TRI-1'!CD37  ),2),0))=9,"A-",IF((ROUND(TRUNC(('TRI-1'!CD37   ),2),0))=8,"B+",IF((ROUND(TRUNC(('TRI-1'!CD37 ),2),0))=7,"B-",IF((ROUND(TRUNC(('TRI-1'!CD37  ),2),0))=6,"C+",IF((ROUND(TRUNC(('TRI-1'!CD37  ),2),0))=5,"C-",IF((ROUND(TRUNC(('TRI-1'!CD37  ),2),0))=4,"D+",IF((ROUND(TRUNC(('TRI-1'!CD37 ),2),0))=3,"D-",IF((ROUND(TRUNC(('TRI-1'!CD37 ),2),0))=2,"E+",IF((ROUND(TRUNC(('TRI-1'!CD37  ),2),0))&lt;=1,"E-","")))))))))))</f>
        <v>A+</v>
      </c>
      <c r="CE37" s="51" t="str">
        <f>IF(OR('TRI-1'!CE37 ="",'TRI-1'!CE37&lt;0,'TRI-1'!CE37  &gt;10),"",IF((ROUND(TRUNC(('TRI-1'!CE37  ),2),0))=10,"A+",IF((ROUND(TRUNC(('TRI-1'!CE37  ),2),0))=9,"A-",IF((ROUND(TRUNC(('TRI-1'!CE37   ),2),0))=8,"B+",IF((ROUND(TRUNC(('TRI-1'!CE37 ),2),0))=7,"B-",IF((ROUND(TRUNC(('TRI-1'!CE37  ),2),0))=6,"C+",IF((ROUND(TRUNC(('TRI-1'!CE37  ),2),0))=5,"C-",IF((ROUND(TRUNC(('TRI-1'!CE37  ),2),0))=4,"D+",IF((ROUND(TRUNC(('TRI-1'!CE37 ),2),0))=3,"D-",IF((ROUND(TRUNC(('TRI-1'!CE37 ),2),0))=2,"E+",IF((ROUND(TRUNC(('TRI-1'!CE37  ),2),0))&lt;=1,"E-","")))))))))))</f>
        <v>A+</v>
      </c>
      <c r="CF37" s="51" t="str">
        <f>IF(OR('TRI-1'!CF37 ="",'TRI-1'!CF37&lt;0,'TRI-1'!CF37  &gt;10),"",IF((ROUND(TRUNC(('TRI-1'!CF37  ),2),0))=10,"A+",IF((ROUND(TRUNC(('TRI-1'!CF37  ),2),0))=9,"A-",IF((ROUND(TRUNC(('TRI-1'!CF37   ),2),0))=8,"B+",IF((ROUND(TRUNC(('TRI-1'!CF37 ),2),0))=7,"B-",IF((ROUND(TRUNC(('TRI-1'!CF37  ),2),0))=6,"C+",IF((ROUND(TRUNC(('TRI-1'!CF37  ),2),0))=5,"C-",IF((ROUND(TRUNC(('TRI-1'!CF37  ),2),0))=4,"D+",IF((ROUND(TRUNC(('TRI-1'!CF37 ),2),0))=3,"D-",IF((ROUND(TRUNC(('TRI-1'!CF37 ),2),0))=2,"E+",IF((ROUND(TRUNC(('TRI-1'!CF37  ),2),0))&lt;=1,"E-","")))))))))))</f>
        <v>A+</v>
      </c>
      <c r="CG37" s="51" t="str">
        <f>IF(OR('TRI-1'!CG37 ="",'TRI-1'!CG37&lt;0,'TRI-1'!CG37  &gt;10),"",IF((ROUND(TRUNC(('TRI-1'!CG37  ),2),0))=10,"A+",IF((ROUND(TRUNC(('TRI-1'!CG37  ),2),0))=9,"A-",IF((ROUND(TRUNC(('TRI-1'!CG37   ),2),0))=8,"B+",IF((ROUND(TRUNC(('TRI-1'!CG37 ),2),0))=7,"B-",IF((ROUND(TRUNC(('TRI-1'!CG37  ),2),0))=6,"C+",IF((ROUND(TRUNC(('TRI-1'!CG37  ),2),0))=5,"C-",IF((ROUND(TRUNC(('TRI-1'!CG37  ),2),0))=4,"D+",IF((ROUND(TRUNC(('TRI-1'!CG37 ),2),0))=3,"D-",IF((ROUND(TRUNC(('TRI-1'!CG37 ),2),0))=2,"E+",IF((ROUND(TRUNC(('TRI-1'!CG37  ),2),0))&lt;=1,"E-","")))))))))))</f>
        <v>A+</v>
      </c>
      <c r="CH37" s="51" t="str">
        <f>IF(OR('TRI-1'!CH37 ="",'TRI-1'!CH37&lt;0,'TRI-1'!CH37  &gt;10),"",IF((ROUND(TRUNC(('TRI-1'!CH37  ),2),0))=10,"A+",IF((ROUND(TRUNC(('TRI-1'!CH37  ),2),0))=9,"A-",IF((ROUND(TRUNC(('TRI-1'!CH37   ),2),0))=8,"B+",IF((ROUND(TRUNC(('TRI-1'!CH37 ),2),0))=7,"B-",IF((ROUND(TRUNC(('TRI-1'!CH37  ),2),0))=6,"C+",IF((ROUND(TRUNC(('TRI-1'!CH37  ),2),0))=5,"C-",IF((ROUND(TRUNC(('TRI-1'!CH37  ),2),0))=4,"D+",IF((ROUND(TRUNC(('TRI-1'!CH37 ),2),0))=3,"D-",IF((ROUND(TRUNC(('TRI-1'!CH37 ),2),0))=2,"E+",IF((ROUND(TRUNC(('TRI-1'!CH37  ),2),0))&lt;=1,"E-","")))))))))))</f>
        <v>A+</v>
      </c>
      <c r="CI37" s="51" t="str">
        <f>IF(OR('TRI-1'!CI37 ="",'TRI-1'!CI37&lt;0,'TRI-1'!CI37  &gt;10),"",IF((ROUND(TRUNC(('TRI-1'!CI37  ),2),0))=10,"A+",IF((ROUND(TRUNC(('TRI-1'!CI37  ),2),0))=9,"A-",IF((ROUND(TRUNC(('TRI-1'!CI37   ),2),0))=8,"B+",IF((ROUND(TRUNC(('TRI-1'!CI37 ),2),0))=7,"B-",IF((ROUND(TRUNC(('TRI-1'!CI37  ),2),0))=6,"C+",IF((ROUND(TRUNC(('TRI-1'!CI37  ),2),0))=5,"C-",IF((ROUND(TRUNC(('TRI-1'!CI37  ),2),0))=4,"D+",IF((ROUND(TRUNC(('TRI-1'!CI37 ),2),0))=3,"D-",IF((ROUND(TRUNC(('TRI-1'!CI37 ),2),0))=2,"E+",IF((ROUND(TRUNC(('TRI-1'!CI37  ),2),0))&lt;=1,"E-","")))))))))))</f>
        <v>A+</v>
      </c>
      <c r="CJ37" s="51" t="str">
        <f>IF(OR('TRI-1'!CJ37 ="",'TRI-1'!CJ37&lt;0,'TRI-1'!CJ37  &gt;10),"",IF((ROUND(TRUNC(('TRI-1'!CJ37  ),2),0))=10,"A+",IF((ROUND(TRUNC(('TRI-1'!CJ37  ),2),0))=9,"A-",IF((ROUND(TRUNC(('TRI-1'!CJ37   ),2),0))=8,"B+",IF((ROUND(TRUNC(('TRI-1'!CJ37 ),2),0))=7,"B-",IF((ROUND(TRUNC(('TRI-1'!CJ37  ),2),0))=6,"C+",IF((ROUND(TRUNC(('TRI-1'!CJ37  ),2),0))=5,"C-",IF((ROUND(TRUNC(('TRI-1'!CJ37  ),2),0))=4,"D+",IF((ROUND(TRUNC(('TRI-1'!CJ37 ),2),0))=3,"D-",IF((ROUND(TRUNC(('TRI-1'!CJ37 ),2),0))=2,"E+",IF((ROUND(TRUNC(('TRI-1'!CJ37  ),2),0))&lt;=1,"E-","")))))))))))</f>
        <v>A+</v>
      </c>
      <c r="CK37" s="51" t="str">
        <f>IF(OR('TRI-1'!CK37 ="",'TRI-1'!CK37&lt;0,'TRI-1'!CK37  &gt;10),"",IF((ROUND(TRUNC(('TRI-1'!CK37  ),2),0))=10,"A+",IF((ROUND(TRUNC(('TRI-1'!CK37  ),2),0))=9,"A-",IF((ROUND(TRUNC(('TRI-1'!CK37   ),2),0))=8,"B+",IF((ROUND(TRUNC(('TRI-1'!CK37 ),2),0))=7,"B-",IF((ROUND(TRUNC(('TRI-1'!CK37  ),2),0))=6,"C+",IF((ROUND(TRUNC(('TRI-1'!CK37  ),2),0))=5,"C-",IF((ROUND(TRUNC(('TRI-1'!CK37  ),2),0))=4,"D+",IF((ROUND(TRUNC(('TRI-1'!CK37 ),2),0))=3,"D-",IF((ROUND(TRUNC(('TRI-1'!CK37 ),2),0))=2,"E+",IF((ROUND(TRUNC(('TRI-1'!CK37  ),2),0))&lt;=1,"E-","")))))))))))</f>
        <v>A+</v>
      </c>
      <c r="CL37" s="51" t="str">
        <f>IF(OR('TRI-1'!CL37 ="",'TRI-1'!CL37&lt;0,'TRI-1'!CL37  &gt;10),"",IF((ROUND(TRUNC(('TRI-1'!CL37  ),2),0))=10,"A+",IF((ROUND(TRUNC(('TRI-1'!CL37  ),2),0))=9,"A-",IF((ROUND(TRUNC(('TRI-1'!CL37   ),2),0))=8,"B+",IF((ROUND(TRUNC(('TRI-1'!CL37 ),2),0))=7,"B-",IF((ROUND(TRUNC(('TRI-1'!CL37  ),2),0))=6,"C+",IF((ROUND(TRUNC(('TRI-1'!CL37  ),2),0))=5,"C-",IF((ROUND(TRUNC(('TRI-1'!CL37  ),2),0))=4,"D+",IF((ROUND(TRUNC(('TRI-1'!CL37 ),2),0))=3,"D-",IF((ROUND(TRUNC(('TRI-1'!CL37 ),2),0))=2,"E+",IF((ROUND(TRUNC(('TRI-1'!CL37  ),2),0))&lt;=1,"E-","")))))))))))</f>
        <v>A+</v>
      </c>
      <c r="CM37" s="51" t="str">
        <f>IF(OR('TRI-1'!CM37 ="",'TRI-1'!CM37&lt;0,'TRI-1'!CM37  &gt;10),"",IF((ROUND(TRUNC(('TRI-1'!CM37  ),2),0))=10,"A+",IF((ROUND(TRUNC(('TRI-1'!CM37  ),2),0))=9,"A-",IF((ROUND(TRUNC(('TRI-1'!CM37   ),2),0))=8,"B+",IF((ROUND(TRUNC(('TRI-1'!CM37 ),2),0))=7,"B-",IF((ROUND(TRUNC(('TRI-1'!CM37  ),2),0))=6,"C+",IF((ROUND(TRUNC(('TRI-1'!CM37  ),2),0))=5,"C-",IF((ROUND(TRUNC(('TRI-1'!CM37  ),2),0))=4,"D+",IF((ROUND(TRUNC(('TRI-1'!CM37 ),2),0))=3,"D-",IF((ROUND(TRUNC(('TRI-1'!CM37 ),2),0))=2,"E+",IF((ROUND(TRUNC(('TRI-1'!CM37  ),2),0))&lt;=1,"E-","")))))))))))</f>
        <v>A+</v>
      </c>
      <c r="CN37" s="51" t="str">
        <f>IF(OR('TRI-1'!CN37 ="",'TRI-1'!CN37&lt;0,'TRI-1'!CN37  &gt;10),"",IF((ROUND(TRUNC(('TRI-1'!CN37  ),2),0))=10,"A+",IF((ROUND(TRUNC(('TRI-1'!CN37  ),2),0))=9,"A-",IF((ROUND(TRUNC(('TRI-1'!CN37   ),2),0))=8,"B+",IF((ROUND(TRUNC(('TRI-1'!CN37 ),2),0))=7,"B-",IF((ROUND(TRUNC(('TRI-1'!CN37  ),2),0))=6,"C+",IF((ROUND(TRUNC(('TRI-1'!CN37  ),2),0))=5,"C-",IF((ROUND(TRUNC(('TRI-1'!CN37  ),2),0))=4,"D+",IF((ROUND(TRUNC(('TRI-1'!CN37 ),2),0))=3,"D-",IF((ROUND(TRUNC(('TRI-1'!CN37 ),2),0))=2,"E+",IF((ROUND(TRUNC(('TRI-1'!CN37  ),2),0))&lt;=1,"E-","")))))))))))</f>
        <v>A+</v>
      </c>
      <c r="CO37" s="51" t="str">
        <f>IF(OR('TRI-1'!CO37 ="",'TRI-1'!CO37&lt;0,'TRI-1'!CO37  &gt;10),"",IF((ROUND(TRUNC(('TRI-1'!CO37  ),2),0))=10,"A+",IF((ROUND(TRUNC(('TRI-1'!CO37  ),2),0))=9,"A-",IF((ROUND(TRUNC(('TRI-1'!CO37   ),2),0))=8,"B+",IF((ROUND(TRUNC(('TRI-1'!CO37 ),2),0))=7,"B-",IF((ROUND(TRUNC(('TRI-1'!CO37  ),2),0))=6,"C+",IF((ROUND(TRUNC(('TRI-1'!CO37  ),2),0))=5,"C-",IF((ROUND(TRUNC(('TRI-1'!CO37  ),2),0))=4,"D+",IF((ROUND(TRUNC(('TRI-1'!CO37 ),2),0))=3,"D-",IF((ROUND(TRUNC(('TRI-1'!CO37 ),2),0))=2,"E+",IF((ROUND(TRUNC(('TRI-1'!CO37  ),2),0))&lt;=1,"E-","")))))))))))</f>
        <v>A+</v>
      </c>
      <c r="CP37" s="51" t="str">
        <f>IF(OR('TRI-1'!CP37 ="",'TRI-1'!CP37&lt;0,'TRI-1'!CP37  &gt;10),"",IF((ROUND(TRUNC(('TRI-1'!CP37  ),2),0))=10,"A+",IF((ROUND(TRUNC(('TRI-1'!CP37  ),2),0))=9,"A-",IF((ROUND(TRUNC(('TRI-1'!CP37   ),2),0))=8,"B+",IF((ROUND(TRUNC(('TRI-1'!CP37 ),2),0))=7,"B-",IF((ROUND(TRUNC(('TRI-1'!CP37  ),2),0))=6,"C+",IF((ROUND(TRUNC(('TRI-1'!CP37  ),2),0))=5,"C-",IF((ROUND(TRUNC(('TRI-1'!CP37  ),2),0))=4,"D+",IF((ROUND(TRUNC(('TRI-1'!CP37 ),2),0))=3,"D-",IF((ROUND(TRUNC(('TRI-1'!CP37 ),2),0))=2,"E+",IF((ROUND(TRUNC(('TRI-1'!CP37  ),2),0))&lt;=1,"E-","")))))))))))</f>
        <v>A+</v>
      </c>
      <c r="CQ37" s="51" t="str">
        <f>IF(OR('TRI-1'!CQ37 ="",'TRI-1'!CQ37&lt;0,'TRI-1'!CQ37  &gt;10),"",IF((ROUND(TRUNC(('TRI-1'!CQ37  ),2),0))=10,"A+",IF((ROUND(TRUNC(('TRI-1'!CQ37  ),2),0))=9,"A-",IF((ROUND(TRUNC(('TRI-1'!CQ37   ),2),0))=8,"B+",IF((ROUND(TRUNC(('TRI-1'!CQ37 ),2),0))=7,"B-",IF((ROUND(TRUNC(('TRI-1'!CQ37  ),2),0))=6,"C+",IF((ROUND(TRUNC(('TRI-1'!CQ37  ),2),0))=5,"C-",IF((ROUND(TRUNC(('TRI-1'!CQ37  ),2),0))=4,"D+",IF((ROUND(TRUNC(('TRI-1'!CQ37 ),2),0))=3,"D-",IF((ROUND(TRUNC(('TRI-1'!CQ37 ),2),0))=2,"E+",IF((ROUND(TRUNC(('TRI-1'!CQ37  ),2),0))&lt;=1,"E-","")))))))))))</f>
        <v>A+</v>
      </c>
      <c r="CR37" s="51" t="str">
        <f>IF(OR('TRI-1'!CR37 ="",'TRI-1'!CR37&lt;0,'TRI-1'!CR37  &gt;10),"",IF((ROUND(TRUNC(('TRI-1'!CR37  ),2),0))=10,"A+",IF((ROUND(TRUNC(('TRI-1'!CR37  ),2),0))=9,"A-",IF((ROUND(TRUNC(('TRI-1'!CR37   ),2),0))=8,"B+",IF((ROUND(TRUNC(('TRI-1'!CR37 ),2),0))=7,"B-",IF((ROUND(TRUNC(('TRI-1'!CR37  ),2),0))=6,"C+",IF((ROUND(TRUNC(('TRI-1'!CR37  ),2),0))=5,"C-",IF((ROUND(TRUNC(('TRI-1'!CR37  ),2),0))=4,"D+",IF((ROUND(TRUNC(('TRI-1'!CR37 ),2),0))=3,"D-",IF((ROUND(TRUNC(('TRI-1'!CR37 ),2),0))=2,"E+",IF((ROUND(TRUNC(('TRI-1'!CR37  ),2),0))&lt;=1,"E-","")))))))))))</f>
        <v>A+</v>
      </c>
      <c r="CS37" s="51" t="str">
        <f>IF(OR('TRI-1'!CS37 ="",'TRI-1'!CS37&lt;0,'TRI-1'!CS37  &gt;10),"",IF((ROUND(TRUNC(('TRI-1'!CS37  ),2),0))=10,"A+",IF((ROUND(TRUNC(('TRI-1'!CS37  ),2),0))=9,"A-",IF((ROUND(TRUNC(('TRI-1'!CS37   ),2),0))=8,"B+",IF((ROUND(TRUNC(('TRI-1'!CS37 ),2),0))=7,"B-",IF((ROUND(TRUNC(('TRI-1'!CS37  ),2),0))=6,"C+",IF((ROUND(TRUNC(('TRI-1'!CS37  ),2),0))=5,"C-",IF((ROUND(TRUNC(('TRI-1'!CS37  ),2),0))=4,"D+",IF((ROUND(TRUNC(('TRI-1'!CS37 ),2),0))=3,"D-",IF((ROUND(TRUNC(('TRI-1'!CS37 ),2),0))=2,"E+",IF((ROUND(TRUNC(('TRI-1'!CS37  ),2),0))&lt;=1,"E-","")))))))))))</f>
        <v>A+</v>
      </c>
      <c r="CT37" s="51" t="str">
        <f>IF(OR('TRI-1'!CT37 ="",'TRI-1'!CT37&lt;0,'TRI-1'!CT37  &gt;10),"",IF((ROUND(TRUNC(('TRI-1'!CT37  ),2),0))=10,"A+",IF((ROUND(TRUNC(('TRI-1'!CT37  ),2),0))=9,"A-",IF((ROUND(TRUNC(('TRI-1'!CT37   ),2),0))=8,"B+",IF((ROUND(TRUNC(('TRI-1'!CT37 ),2),0))=7,"B-",IF((ROUND(TRUNC(('TRI-1'!CT37  ),2),0))=6,"C+",IF((ROUND(TRUNC(('TRI-1'!CT37  ),2),0))=5,"C-",IF((ROUND(TRUNC(('TRI-1'!CT37  ),2),0))=4,"D+",IF((ROUND(TRUNC(('TRI-1'!CT37 ),2),0))=3,"D-",IF((ROUND(TRUNC(('TRI-1'!CT37 ),2),0))=2,"E+",IF((ROUND(TRUNC(('TRI-1'!CT37  ),2),0))&lt;=1,"E-","")))))))))))</f>
        <v>A+</v>
      </c>
      <c r="CU37" s="51" t="str">
        <f>IF(OR('TRI-1'!CU37 ="",'TRI-1'!CU37&lt;0,'TRI-1'!CU37  &gt;10),"",IF((ROUND(TRUNC(('TRI-1'!CU37  ),2),0))=10,"A+",IF((ROUND(TRUNC(('TRI-1'!CU37  ),2),0))=9,"A-",IF((ROUND(TRUNC(('TRI-1'!CU37   ),2),0))=8,"B+",IF((ROUND(TRUNC(('TRI-1'!CU37 ),2),0))=7,"B-",IF((ROUND(TRUNC(('TRI-1'!CU37  ),2),0))=6,"C+",IF((ROUND(TRUNC(('TRI-1'!CU37  ),2),0))=5,"C-",IF((ROUND(TRUNC(('TRI-1'!CU37  ),2),0))=4,"D+",IF((ROUND(TRUNC(('TRI-1'!CU37 ),2),0))=3,"D-",IF((ROUND(TRUNC(('TRI-1'!CU37 ),2),0))=2,"E+",IF((ROUND(TRUNC(('TRI-1'!CU37  ),2),0))&lt;=1,"E-","")))))))))))</f>
        <v>A+</v>
      </c>
      <c r="CV37" s="51" t="str">
        <f>IF(OR('TRI-1'!CV37 ="",'TRI-1'!CV37&lt;0,'TRI-1'!CV37  &gt;10),"",IF((ROUND(TRUNC(('TRI-1'!CV37  ),2),0))=10,"A+",IF((ROUND(TRUNC(('TRI-1'!CV37  ),2),0))=9,"A-",IF((ROUND(TRUNC(('TRI-1'!CV37   ),2),0))=8,"B+",IF((ROUND(TRUNC(('TRI-1'!CV37 ),2),0))=7,"B-",IF((ROUND(TRUNC(('TRI-1'!CV37  ),2),0))=6,"C+",IF((ROUND(TRUNC(('TRI-1'!CV37  ),2),0))=5,"C-",IF((ROUND(TRUNC(('TRI-1'!CV37  ),2),0))=4,"D+",IF((ROUND(TRUNC(('TRI-1'!CV37 ),2),0))=3,"D-",IF((ROUND(TRUNC(('TRI-1'!CV37 ),2),0))=2,"E+",IF((ROUND(TRUNC(('TRI-1'!CV37  ),2),0))&lt;=1,"E-","")))))))))))</f>
        <v>A+</v>
      </c>
      <c r="CW37" s="51" t="str">
        <f>IF(OR('TRI-1'!CW37 ="",'TRI-1'!CW37&lt;0,'TRI-1'!CW37  &gt;10),"",IF((ROUND(TRUNC(('TRI-1'!CW37  ),2),0))=10,"A+",IF((ROUND(TRUNC(('TRI-1'!CW37  ),2),0))=9,"A-",IF((ROUND(TRUNC(('TRI-1'!CW37   ),2),0))=8,"B+",IF((ROUND(TRUNC(('TRI-1'!CW37 ),2),0))=7,"B-",IF((ROUND(TRUNC(('TRI-1'!CW37  ),2),0))=6,"C+",IF((ROUND(TRUNC(('TRI-1'!CW37  ),2),0))=5,"C-",IF((ROUND(TRUNC(('TRI-1'!CW37  ),2),0))=4,"D+",IF((ROUND(TRUNC(('TRI-1'!CW37 ),2),0))=3,"D-",IF((ROUND(TRUNC(('TRI-1'!CW37 ),2),0))=2,"E+",IF((ROUND(TRUNC(('TRI-1'!CW37  ),2),0))&lt;=1,"E-","")))))))))))</f>
        <v>A+</v>
      </c>
      <c r="CX37" s="51" t="str">
        <f>IF(OR('TRI-1'!CX37 ="",'TRI-1'!CX37&lt;0,'TRI-1'!CX37  &gt;10),"",IF((ROUND(TRUNC(('TRI-1'!CX37  ),2),0))=10,"A+",IF((ROUND(TRUNC(('TRI-1'!CX37  ),2),0))=9,"A-",IF((ROUND(TRUNC(('TRI-1'!CX37   ),2),0))=8,"B+",IF((ROUND(TRUNC(('TRI-1'!CX37 ),2),0))=7,"B-",IF((ROUND(TRUNC(('TRI-1'!CX37  ),2),0))=6,"C+",IF((ROUND(TRUNC(('TRI-1'!CX37  ),2),0))=5,"C-",IF((ROUND(TRUNC(('TRI-1'!CX37  ),2),0))=4,"D+",IF((ROUND(TRUNC(('TRI-1'!CX37 ),2),0))=3,"D-",IF((ROUND(TRUNC(('TRI-1'!CX37 ),2),0))=2,"E+",IF((ROUND(TRUNC(('TRI-1'!CX37  ),2),0))&lt;=1,"E-","")))))))))))</f>
        <v>A+</v>
      </c>
      <c r="CY37" s="51" t="str">
        <f>IF(OR('TRI-1'!CY37 ="",'TRI-1'!CY37&lt;0,'TRI-1'!CY37  &gt;10),"",IF((ROUND(TRUNC(('TRI-1'!CY37  ),2),0))=10,"A+",IF((ROUND(TRUNC(('TRI-1'!CY37  ),2),0))=9,"A-",IF((ROUND(TRUNC(('TRI-1'!CY37   ),2),0))=8,"B+",IF((ROUND(TRUNC(('TRI-1'!CY37 ),2),0))=7,"B-",IF((ROUND(TRUNC(('TRI-1'!CY37  ),2),0))=6,"C+",IF((ROUND(TRUNC(('TRI-1'!CY37  ),2),0))=5,"C-",IF((ROUND(TRUNC(('TRI-1'!CY37  ),2),0))=4,"D+",IF((ROUND(TRUNC(('TRI-1'!CY37 ),2),0))=3,"D-",IF((ROUND(TRUNC(('TRI-1'!CY37 ),2),0))=2,"E+",IF((ROUND(TRUNC(('TRI-1'!CY37  ),2),0))&lt;=1,"E-","")))))))))))</f>
        <v>A+</v>
      </c>
      <c r="CZ37" s="51" t="str">
        <f>IF(OR('TRI-1'!CZ37 ="",'TRI-1'!CZ37&lt;0,'TRI-1'!CZ37  &gt;10),"",IF((ROUND(TRUNC(('TRI-1'!CZ37  ),2),0))=10,"A+",IF((ROUND(TRUNC(('TRI-1'!CZ37  ),2),0))=9,"A-",IF((ROUND(TRUNC(('TRI-1'!CZ37   ),2),0))=8,"B+",IF((ROUND(TRUNC(('TRI-1'!CZ37 ),2),0))=7,"B-",IF((ROUND(TRUNC(('TRI-1'!CZ37  ),2),0))=6,"C+",IF((ROUND(TRUNC(('TRI-1'!CZ37  ),2),0))=5,"C-",IF((ROUND(TRUNC(('TRI-1'!CZ37  ),2),0))=4,"D+",IF((ROUND(TRUNC(('TRI-1'!CZ37 ),2),0))=3,"D-",IF((ROUND(TRUNC(('TRI-1'!CZ37 ),2),0))=2,"E+",IF((ROUND(TRUNC(('TRI-1'!CZ37  ),2),0))&lt;=1,"E-","")))))))))))</f>
        <v>A+</v>
      </c>
      <c r="DA37" s="51" t="str">
        <f>IF(OR('TRI-1'!DA37 ="",'TRI-1'!DA37&lt;0,'TRI-1'!DA37  &gt;10),"",IF((ROUND(TRUNC(('TRI-1'!DA37  ),2),0))=10,"A+",IF((ROUND(TRUNC(('TRI-1'!DA37  ),2),0))=9,"A-",IF((ROUND(TRUNC(('TRI-1'!DA37   ),2),0))=8,"B+",IF((ROUND(TRUNC(('TRI-1'!DA37 ),2),0))=7,"B-",IF((ROUND(TRUNC(('TRI-1'!DA37  ),2),0))=6,"C+",IF((ROUND(TRUNC(('TRI-1'!DA37  ),2),0))=5,"C-",IF((ROUND(TRUNC(('TRI-1'!DA37  ),2),0))=4,"D+",IF((ROUND(TRUNC(('TRI-1'!DA37 ),2),0))=3,"D-",IF((ROUND(TRUNC(('TRI-1'!DA37 ),2),0))=2,"E+",IF((ROUND(TRUNC(('TRI-1'!DA37  ),2),0))&lt;=1,"E-","")))))))))))</f>
        <v>A+</v>
      </c>
      <c r="DB37" s="51" t="str">
        <f>IF(OR('TRI-1'!DB37 ="",'TRI-1'!DB37&lt;0,'TRI-1'!DB37  &gt;10),"",IF((ROUND(TRUNC(('TRI-1'!DB37  ),2),0))=10,"A+",IF((ROUND(TRUNC(('TRI-1'!DB37  ),2),0))=9,"A-",IF((ROUND(TRUNC(('TRI-1'!DB37   ),2),0))=8,"B+",IF((ROUND(TRUNC(('TRI-1'!DB37 ),2),0))=7,"B-",IF((ROUND(TRUNC(('TRI-1'!DB37  ),2),0))=6,"C+",IF((ROUND(TRUNC(('TRI-1'!DB37  ),2),0))=5,"C-",IF((ROUND(TRUNC(('TRI-1'!DB37  ),2),0))=4,"D+",IF((ROUND(TRUNC(('TRI-1'!DB37 ),2),0))=3,"D-",IF((ROUND(TRUNC(('TRI-1'!DB37 ),2),0))=2,"E+",IF((ROUND(TRUNC(('TRI-1'!DB37  ),2),0))&lt;=1,"E-","")))))))))))</f>
        <v>A+</v>
      </c>
      <c r="DC37" s="51" t="str">
        <f>IF(OR('TRI-1'!DC37 ="",'TRI-1'!DC37&lt;0,'TRI-1'!DC37  &gt;10),"",IF((ROUND(TRUNC(('TRI-1'!DC37  ),2),0))=10,"A+",IF((ROUND(TRUNC(('TRI-1'!DC37  ),2),0))=9,"A-",IF((ROUND(TRUNC(('TRI-1'!DC37   ),2),0))=8,"B+",IF((ROUND(TRUNC(('TRI-1'!DC37 ),2),0))=7,"B-",IF((ROUND(TRUNC(('TRI-1'!DC37  ),2),0))=6,"C+",IF((ROUND(TRUNC(('TRI-1'!DC37  ),2),0))=5,"C-",IF((ROUND(TRUNC(('TRI-1'!DC37  ),2),0))=4,"D+",IF((ROUND(TRUNC(('TRI-1'!DC37 ),2),0))=3,"D-",IF((ROUND(TRUNC(('TRI-1'!DC37 ),2),0))=2,"E+",IF((ROUND(TRUNC(('TRI-1'!DC37  ),2),0))&lt;=1,"E-","")))))))))))</f>
        <v>A+</v>
      </c>
      <c r="DD37" s="51" t="str">
        <f>IF(OR('TRI-1'!DD37 ="",'TRI-1'!DD37&lt;0,'TRI-1'!DD37  &gt;10),"",IF((ROUND(TRUNC(('TRI-1'!DD37  ),2),0))=10,"A+",IF((ROUND(TRUNC(('TRI-1'!DD37  ),2),0))=9,"A-",IF((ROUND(TRUNC(('TRI-1'!DD37   ),2),0))=8,"B+",IF((ROUND(TRUNC(('TRI-1'!DD37 ),2),0))=7,"B-",IF((ROUND(TRUNC(('TRI-1'!DD37  ),2),0))=6,"C+",IF((ROUND(TRUNC(('TRI-1'!DD37  ),2),0))=5,"C-",IF((ROUND(TRUNC(('TRI-1'!DD37  ),2),0))=4,"D+",IF((ROUND(TRUNC(('TRI-1'!DD37 ),2),0))=3,"D-",IF((ROUND(TRUNC(('TRI-1'!DD37 ),2),0))=2,"E+",IF((ROUND(TRUNC(('TRI-1'!DD37  ),2),0))&lt;=1,"E-","")))))))))))</f>
        <v>A+</v>
      </c>
      <c r="DE37" s="51" t="str">
        <f>IF(OR('TRI-1'!DE37 ="",'TRI-1'!DE37&lt;0,'TRI-1'!DE37  &gt;10),"",IF((ROUND(TRUNC(('TRI-1'!DE37  ),2),0))=10,"A+",IF((ROUND(TRUNC(('TRI-1'!DE37  ),2),0))=9,"A-",IF((ROUND(TRUNC(('TRI-1'!DE37   ),2),0))=8,"B+",IF((ROUND(TRUNC(('TRI-1'!DE37 ),2),0))=7,"B-",IF((ROUND(TRUNC(('TRI-1'!DE37  ),2),0))=6,"C+",IF((ROUND(TRUNC(('TRI-1'!DE37  ),2),0))=5,"C-",IF((ROUND(TRUNC(('TRI-1'!DE37  ),2),0))=4,"D+",IF((ROUND(TRUNC(('TRI-1'!DE37 ),2),0))=3,"D-",IF((ROUND(TRUNC(('TRI-1'!DE37 ),2),0))=2,"E+",IF((ROUND(TRUNC(('TRI-1'!DE37  ),2),0))&lt;=1,"E-","")))))))))))</f>
        <v>A+</v>
      </c>
      <c r="DF37" s="51" t="str">
        <f>IF(OR('TRI-1'!DF37 ="",'TRI-1'!DF37&lt;0,'TRI-1'!DF37  &gt;10),"",IF((ROUND(TRUNC(('TRI-1'!DF37  ),2),0))=10,"A+",IF((ROUND(TRUNC(('TRI-1'!DF37  ),2),0))=9,"A-",IF((ROUND(TRUNC(('TRI-1'!DF37   ),2),0))=8,"B+",IF((ROUND(TRUNC(('TRI-1'!DF37 ),2),0))=7,"B-",IF((ROUND(TRUNC(('TRI-1'!DF37  ),2),0))=6,"C+",IF((ROUND(TRUNC(('TRI-1'!DF37  ),2),0))=5,"C-",IF((ROUND(TRUNC(('TRI-1'!DF37  ),2),0))=4,"D+",IF((ROUND(TRUNC(('TRI-1'!DF37 ),2),0))=3,"D-",IF((ROUND(TRUNC(('TRI-1'!DF37 ),2),0))=2,"E+",IF((ROUND(TRUNC(('TRI-1'!DF37  ),2),0))&lt;=1,"E-","")))))))))))</f>
        <v>A+</v>
      </c>
      <c r="DG37" s="51" t="str">
        <f>IF(OR('TRI-1'!DG37 ="",'TRI-1'!DG37&lt;0,'TRI-1'!DG37  &gt;10),"",IF((ROUND(TRUNC(('TRI-1'!DG37  ),2),0))=10,"A+",IF((ROUND(TRUNC(('TRI-1'!DG37  ),2),0))=9,"A-",IF((ROUND(TRUNC(('TRI-1'!DG37   ),2),0))=8,"B+",IF((ROUND(TRUNC(('TRI-1'!DG37 ),2),0))=7,"B-",IF((ROUND(TRUNC(('TRI-1'!DG37  ),2),0))=6,"C+",IF((ROUND(TRUNC(('TRI-1'!DG37  ),2),0))=5,"C-",IF((ROUND(TRUNC(('TRI-1'!DG37  ),2),0))=4,"D+",IF((ROUND(TRUNC(('TRI-1'!DG37 ),2),0))=3,"D-",IF((ROUND(TRUNC(('TRI-1'!DG37 ),2),0))=2,"E+",IF((ROUND(TRUNC(('TRI-1'!DG37  ),2),0))&lt;=1,"E-","")))))))))))</f>
        <v>A+</v>
      </c>
      <c r="DH37" s="51" t="str">
        <f>IF(OR('TRI-1'!DH37 ="",'TRI-1'!DH37&lt;0,'TRI-1'!DH37  &gt;10),"",IF((ROUND(TRUNC(('TRI-1'!DH37  ),2),0))=10,"A+",IF((ROUND(TRUNC(('TRI-1'!DH37  ),2),0))=9,"A-",IF((ROUND(TRUNC(('TRI-1'!DH37   ),2),0))=8,"B+",IF((ROUND(TRUNC(('TRI-1'!DH37 ),2),0))=7,"B-",IF((ROUND(TRUNC(('TRI-1'!DH37  ),2),0))=6,"C+",IF((ROUND(TRUNC(('TRI-1'!DH37  ),2),0))=5,"C-",IF((ROUND(TRUNC(('TRI-1'!DH37  ),2),0))=4,"D+",IF((ROUND(TRUNC(('TRI-1'!DH37 ),2),0))=3,"D-",IF((ROUND(TRUNC(('TRI-1'!DH37 ),2),0))=2,"E+",IF((ROUND(TRUNC(('TRI-1'!DH37  ),2),0))&lt;=1,"E-","")))))))))))</f>
        <v>A+</v>
      </c>
      <c r="DI37" s="51" t="str">
        <f>IF(OR('TRI-1'!DI37 ="",'TRI-1'!DI37&lt;0,'TRI-1'!DI37  &gt;10),"",IF((ROUND(TRUNC(('TRI-1'!DI37  ),2),0))=10,"A+",IF((ROUND(TRUNC(('TRI-1'!DI37  ),2),0))=9,"A-",IF((ROUND(TRUNC(('TRI-1'!DI37   ),2),0))=8,"B+",IF((ROUND(TRUNC(('TRI-1'!DI37 ),2),0))=7,"B-",IF((ROUND(TRUNC(('TRI-1'!DI37  ),2),0))=6,"C+",IF((ROUND(TRUNC(('TRI-1'!DI37  ),2),0))=5,"C-",IF((ROUND(TRUNC(('TRI-1'!DI37  ),2),0))=4,"D+",IF((ROUND(TRUNC(('TRI-1'!DI37 ),2),0))=3,"D-",IF((ROUND(TRUNC(('TRI-1'!DI37 ),2),0))=2,"E+",IF((ROUND(TRUNC(('TRI-1'!DI37  ),2),0))&lt;=1,"E-","")))))))))))</f>
        <v>A+</v>
      </c>
      <c r="DJ37" s="51" t="str">
        <f>IF(OR('TRI-1'!DJ37 ="",'TRI-1'!DJ37&lt;0,'TRI-1'!DJ37  &gt;10),"",IF((ROUND(TRUNC(('TRI-1'!DJ37  ),2),0))=10,"A+",IF((ROUND(TRUNC(('TRI-1'!DJ37  ),2),0))=9,"A-",IF((ROUND(TRUNC(('TRI-1'!DJ37   ),2),0))=8,"B+",IF((ROUND(TRUNC(('TRI-1'!DJ37 ),2),0))=7,"B-",IF((ROUND(TRUNC(('TRI-1'!DJ37  ),2),0))=6,"C+",IF((ROUND(TRUNC(('TRI-1'!DJ37  ),2),0))=5,"C-",IF((ROUND(TRUNC(('TRI-1'!DJ37  ),2),0))=4,"D+",IF((ROUND(TRUNC(('TRI-1'!DJ37 ),2),0))=3,"D-",IF((ROUND(TRUNC(('TRI-1'!DJ37 ),2),0))=2,"E+",IF((ROUND(TRUNC(('TRI-1'!DJ37  ),2),0))&lt;=1,"E-","")))))))))))</f>
        <v>A+</v>
      </c>
      <c r="DK37" s="51" t="str">
        <f>IF(OR('TRI-1'!DK37 ="",'TRI-1'!DK37&lt;0,'TRI-1'!DK37  &gt;10),"",IF((ROUND(TRUNC(('TRI-1'!DK37  ),2),0))=10,"A+",IF((ROUND(TRUNC(('TRI-1'!DK37  ),2),0))=9,"A-",IF((ROUND(TRUNC(('TRI-1'!DK37   ),2),0))=8,"B+",IF((ROUND(TRUNC(('TRI-1'!DK37 ),2),0))=7,"B-",IF((ROUND(TRUNC(('TRI-1'!DK37  ),2),0))=6,"C+",IF((ROUND(TRUNC(('TRI-1'!DK37  ),2),0))=5,"C-",IF((ROUND(TRUNC(('TRI-1'!DK37  ),2),0))=4,"D+",IF((ROUND(TRUNC(('TRI-1'!DK37 ),2),0))=3,"D-",IF((ROUND(TRUNC(('TRI-1'!DK37 ),2),0))=2,"E+",IF((ROUND(TRUNC(('TRI-1'!DK37  ),2),0))&lt;=1,"E-","")))))))))))</f>
        <v>A+</v>
      </c>
      <c r="DL37" s="51" t="str">
        <f>IF(OR('TRI-1'!DL37 ="",'TRI-1'!DL37&lt;0,'TRI-1'!DL37  &gt;10),"",IF((ROUND(TRUNC(('TRI-1'!DL37  ),2),0))=10,"A+",IF((ROUND(TRUNC(('TRI-1'!DL37  ),2),0))=9,"A-",IF((ROUND(TRUNC(('TRI-1'!DL37   ),2),0))=8,"B+",IF((ROUND(TRUNC(('TRI-1'!DL37 ),2),0))=7,"B-",IF((ROUND(TRUNC(('TRI-1'!DL37  ),2),0))=6,"C+",IF((ROUND(TRUNC(('TRI-1'!DL37  ),2),0))=5,"C-",IF((ROUND(TRUNC(('TRI-1'!DL37  ),2),0))=4,"D+",IF((ROUND(TRUNC(('TRI-1'!DL37 ),2),0))=3,"D-",IF((ROUND(TRUNC(('TRI-1'!DL37 ),2),0))=2,"E+",IF((ROUND(TRUNC(('TRI-1'!DL37  ),2),0))&lt;=1,"E-","")))))))))))</f>
        <v>A+</v>
      </c>
      <c r="DM37" s="51" t="str">
        <f>IF(OR('TRI-1'!DM37 ="",'TRI-1'!DM37&lt;0,'TRI-1'!DM37  &gt;10),"",IF((ROUND(TRUNC(('TRI-1'!DM37  ),2),0))=10,"A+",IF((ROUND(TRUNC(('TRI-1'!DM37  ),2),0))=9,"A-",IF((ROUND(TRUNC(('TRI-1'!DM37   ),2),0))=8,"B+",IF((ROUND(TRUNC(('TRI-1'!DM37 ),2),0))=7,"B-",IF((ROUND(TRUNC(('TRI-1'!DM37  ),2),0))=6,"C+",IF((ROUND(TRUNC(('TRI-1'!DM37  ),2),0))=5,"C-",IF((ROUND(TRUNC(('TRI-1'!DM37  ),2),0))=4,"D+",IF((ROUND(TRUNC(('TRI-1'!DM37 ),2),0))=3,"D-",IF((ROUND(TRUNC(('TRI-1'!DM37 ),2),0))=2,"E+",IF((ROUND(TRUNC(('TRI-1'!DM37  ),2),0))&lt;=1,"E-","")))))))))))</f>
        <v>A+</v>
      </c>
      <c r="DN37" s="51" t="str">
        <f>IF(OR('TRI-1'!DN37 ="",'TRI-1'!DN37&lt;0,'TRI-1'!DN37  &gt;10),"",IF((ROUND(TRUNC(('TRI-1'!DN37  ),2),0))=10,"A+",IF((ROUND(TRUNC(('TRI-1'!DN37  ),2),0))=9,"A-",IF((ROUND(TRUNC(('TRI-1'!DN37   ),2),0))=8,"B+",IF((ROUND(TRUNC(('TRI-1'!DN37 ),2),0))=7,"B-",IF((ROUND(TRUNC(('TRI-1'!DN37  ),2),0))=6,"C+",IF((ROUND(TRUNC(('TRI-1'!DN37  ),2),0))=5,"C-",IF((ROUND(TRUNC(('TRI-1'!DN37  ),2),0))=4,"D+",IF((ROUND(TRUNC(('TRI-1'!DN37 ),2),0))=3,"D-",IF((ROUND(TRUNC(('TRI-1'!DN37 ),2),0))=2,"E+",IF((ROUND(TRUNC(('TRI-1'!DN37  ),2),0))&lt;=1,"E-","")))))))))))</f>
        <v>A+</v>
      </c>
      <c r="DO37" s="51" t="str">
        <f>IF(OR('TRI-1'!DO37 ="",'TRI-1'!DO37&lt;0,'TRI-1'!DO37  &gt;10),"",IF((ROUND(TRUNC(('TRI-1'!DO37  ),2),0))=10,"A+",IF((ROUND(TRUNC(('TRI-1'!DO37  ),2),0))=9,"A-",IF((ROUND(TRUNC(('TRI-1'!DO37   ),2),0))=8,"B+",IF((ROUND(TRUNC(('TRI-1'!DO37 ),2),0))=7,"B-",IF((ROUND(TRUNC(('TRI-1'!DO37  ),2),0))=6,"C+",IF((ROUND(TRUNC(('TRI-1'!DO37  ),2),0))=5,"C-",IF((ROUND(TRUNC(('TRI-1'!DO37  ),2),0))=4,"D+",IF((ROUND(TRUNC(('TRI-1'!DO37 ),2),0))=3,"D-",IF((ROUND(TRUNC(('TRI-1'!DO37 ),2),0))=2,"E+",IF((ROUND(TRUNC(('TRI-1'!DO37  ),2),0))&lt;=1,"E-","")))))))))))</f>
        <v>A+</v>
      </c>
      <c r="DP37" s="51" t="str">
        <f>IF(OR('TRI-1'!DP37 ="",'TRI-1'!DP37&lt;0,'TRI-1'!DP37  &gt;10),"",IF((ROUND(TRUNC(('TRI-1'!DP37  ),2),0))=10,"A+",IF((ROUND(TRUNC(('TRI-1'!DP37  ),2),0))=9,"A-",IF((ROUND(TRUNC(('TRI-1'!DP37   ),2),0))=8,"B+",IF((ROUND(TRUNC(('TRI-1'!DP37 ),2),0))=7,"B-",IF((ROUND(TRUNC(('TRI-1'!DP37  ),2),0))=6,"C+",IF((ROUND(TRUNC(('TRI-1'!DP37  ),2),0))=5,"C-",IF((ROUND(TRUNC(('TRI-1'!DP37  ),2),0))=4,"D+",IF((ROUND(TRUNC(('TRI-1'!DP37 ),2),0))=3,"D-",IF((ROUND(TRUNC(('TRI-1'!DP37 ),2),0))=2,"E+",IF((ROUND(TRUNC(('TRI-1'!DP37  ),2),0))&lt;=1,"E-","")))))))))))</f>
        <v>B+</v>
      </c>
      <c r="DQ37" s="51" t="str">
        <f>IF(OR('TRI-1'!DQ37 ="",'TRI-1'!DQ37&lt;0,'TRI-1'!DQ37  &gt;10),"",IF((ROUND(TRUNC(('TRI-1'!DQ37  ),2),0))=10,"A+",IF((ROUND(TRUNC(('TRI-1'!DQ37  ),2),0))=9,"A-",IF((ROUND(TRUNC(('TRI-1'!DQ37   ),2),0))=8,"B+",IF((ROUND(TRUNC(('TRI-1'!DQ37 ),2),0))=7,"B-",IF((ROUND(TRUNC(('TRI-1'!DQ37  ),2),0))=6,"C+",IF((ROUND(TRUNC(('TRI-1'!DQ37  ),2),0))=5,"C-",IF((ROUND(TRUNC(('TRI-1'!DQ37  ),2),0))=4,"D+",IF((ROUND(TRUNC(('TRI-1'!DQ37 ),2),0))=3,"D-",IF((ROUND(TRUNC(('TRI-1'!DQ37 ),2),0))=2,"E+",IF((ROUND(TRUNC(('TRI-1'!DQ37  ),2),0))&lt;=1,"E-","")))))))))))</f>
        <v>B+</v>
      </c>
      <c r="DR37" s="51" t="str">
        <f>IF(OR('TRI-1'!DR37 ="",'TRI-1'!DR37&lt;0,'TRI-1'!DR37  &gt;10),"",IF((ROUND(TRUNC(('TRI-1'!DR37  ),2),0))=10,"A+",IF((ROUND(TRUNC(('TRI-1'!DR37  ),2),0))=9,"A-",IF((ROUND(TRUNC(('TRI-1'!DR37   ),2),0))=8,"B+",IF((ROUND(TRUNC(('TRI-1'!DR37 ),2),0))=7,"B-",IF((ROUND(TRUNC(('TRI-1'!DR37  ),2),0))=6,"C+",IF((ROUND(TRUNC(('TRI-1'!DR37  ),2),0))=5,"C-",IF((ROUND(TRUNC(('TRI-1'!DR37  ),2),0))=4,"D+",IF((ROUND(TRUNC(('TRI-1'!DR37 ),2),0))=3,"D-",IF((ROUND(TRUNC(('TRI-1'!DR37 ),2),0))=2,"E+",IF((ROUND(TRUNC(('TRI-1'!DR37  ),2),0))&lt;=1,"E-","")))))))))))</f>
        <v>B+</v>
      </c>
      <c r="DS37" s="51" t="str">
        <f>IF(OR('TRI-1'!DS37 ="",'TRI-1'!DS37&lt;0,'TRI-1'!DS37  &gt;10),"",IF((ROUND(TRUNC(('TRI-1'!DS37  ),2),0))=10,"A+",IF((ROUND(TRUNC(('TRI-1'!DS37  ),2),0))=9,"A-",IF((ROUND(TRUNC(('TRI-1'!DS37   ),2),0))=8,"B+",IF((ROUND(TRUNC(('TRI-1'!DS37 ),2),0))=7,"B-",IF((ROUND(TRUNC(('TRI-1'!DS37  ),2),0))=6,"C+",IF((ROUND(TRUNC(('TRI-1'!DS37  ),2),0))=5,"C-",IF((ROUND(TRUNC(('TRI-1'!DS37  ),2),0))=4,"D+",IF((ROUND(TRUNC(('TRI-1'!DS37 ),2),0))=3,"D-",IF((ROUND(TRUNC(('TRI-1'!DS37 ),2),0))=2,"E+",IF((ROUND(TRUNC(('TRI-1'!DS37  ),2),0))&lt;=1,"E-","")))))))))))</f>
        <v>B+</v>
      </c>
      <c r="DT37" s="51" t="str">
        <f>IF(OR('TRI-1'!DT37 ="",'TRI-1'!DT37&lt;0,'TRI-1'!DT37  &gt;10),"",IF((ROUND(TRUNC(('TRI-1'!DT37  ),2),0))=10,"A+",IF((ROUND(TRUNC(('TRI-1'!DT37  ),2),0))=9,"A-",IF((ROUND(TRUNC(('TRI-1'!DT37   ),2),0))=8,"B+",IF((ROUND(TRUNC(('TRI-1'!DT37 ),2),0))=7,"B-",IF((ROUND(TRUNC(('TRI-1'!DT37  ),2),0))=6,"C+",IF((ROUND(TRUNC(('TRI-1'!DT37  ),2),0))=5,"C-",IF((ROUND(TRUNC(('TRI-1'!DT37  ),2),0))=4,"D+",IF((ROUND(TRUNC(('TRI-1'!DT37 ),2),0))=3,"D-",IF((ROUND(TRUNC(('TRI-1'!DT37 ),2),0))=2,"E+",IF((ROUND(TRUNC(('TRI-1'!DT37  ),2),0))&lt;=1,"E-","")))))))))))</f>
        <v>B+</v>
      </c>
      <c r="DU37" s="51" t="str">
        <f>IF(OR('TRI-1'!DU37 ="",'TRI-1'!DU37&lt;0,'TRI-1'!DU37  &gt;10),"",IF((ROUND(TRUNC(('TRI-1'!DU37  ),2),0))=10,"A+",IF((ROUND(TRUNC(('TRI-1'!DU37  ),2),0))=9,"A-",IF((ROUND(TRUNC(('TRI-1'!DU37   ),2),0))=8,"B+",IF((ROUND(TRUNC(('TRI-1'!DU37 ),2),0))=7,"B-",IF((ROUND(TRUNC(('TRI-1'!DU37  ),2),0))=6,"C+",IF((ROUND(TRUNC(('TRI-1'!DU37  ),2),0))=5,"C-",IF((ROUND(TRUNC(('TRI-1'!DU37  ),2),0))=4,"D+",IF((ROUND(TRUNC(('TRI-1'!DU37 ),2),0))=3,"D-",IF((ROUND(TRUNC(('TRI-1'!DU37 ),2),0))=2,"E+",IF((ROUND(TRUNC(('TRI-1'!DU37  ),2),0))&lt;=1,"E-","")))))))))))</f>
        <v>B+</v>
      </c>
      <c r="DV37" s="51" t="str">
        <f>IF(OR('TRI-1'!DV37 ="",'TRI-1'!DV37&lt;0,'TRI-1'!DV37  &gt;10),"",IF((ROUND(TRUNC(('TRI-1'!DV37  ),2),0))=10,"A+",IF((ROUND(TRUNC(('TRI-1'!DV37  ),2),0))=9,"A-",IF((ROUND(TRUNC(('TRI-1'!DV37   ),2),0))=8,"B+",IF((ROUND(TRUNC(('TRI-1'!DV37 ),2),0))=7,"B-",IF((ROUND(TRUNC(('TRI-1'!DV37  ),2),0))=6,"C+",IF((ROUND(TRUNC(('TRI-1'!DV37  ),2),0))=5,"C-",IF((ROUND(TRUNC(('TRI-1'!DV37  ),2),0))=4,"D+",IF((ROUND(TRUNC(('TRI-1'!DV37 ),2),0))=3,"D-",IF((ROUND(TRUNC(('TRI-1'!DV37 ),2),0))=2,"E+",IF((ROUND(TRUNC(('TRI-1'!DV37  ),2),0))&lt;=1,"E-","")))))))))))</f>
        <v>B+</v>
      </c>
      <c r="DW37" s="51" t="str">
        <f>IF(OR('TRI-1'!DW37 ="",'TRI-1'!DW37&lt;0,'TRI-1'!DW37  &gt;10),"",IF((ROUND(TRUNC(('TRI-1'!DW37  ),2),0))=10,"A+",IF((ROUND(TRUNC(('TRI-1'!DW37  ),2),0))=9,"A-",IF((ROUND(TRUNC(('TRI-1'!DW37   ),2),0))=8,"B+",IF((ROUND(TRUNC(('TRI-1'!DW37 ),2),0))=7,"B-",IF((ROUND(TRUNC(('TRI-1'!DW37  ),2),0))=6,"C+",IF((ROUND(TRUNC(('TRI-1'!DW37  ),2),0))=5,"C-",IF((ROUND(TRUNC(('TRI-1'!DW37  ),2),0))=4,"D+",IF((ROUND(TRUNC(('TRI-1'!DW37 ),2),0))=3,"D-",IF((ROUND(TRUNC(('TRI-1'!DW37 ),2),0))=2,"E+",IF((ROUND(TRUNC(('TRI-1'!DW37  ),2),0))&lt;=1,"E-","")))))))))))</f>
        <v>B+</v>
      </c>
      <c r="DX37" s="51" t="str">
        <f>IF(OR('TRI-1'!DX37 ="",'TRI-1'!DX37&lt;0,'TRI-1'!DX37  &gt;10),"",IF((ROUND(TRUNC(('TRI-1'!DX37  ),2),0))=10,"A+",IF((ROUND(TRUNC(('TRI-1'!DX37  ),2),0))=9,"A-",IF((ROUND(TRUNC(('TRI-1'!DX37   ),2),0))=8,"B+",IF((ROUND(TRUNC(('TRI-1'!DX37 ),2),0))=7,"B-",IF((ROUND(TRUNC(('TRI-1'!DX37  ),2),0))=6,"C+",IF((ROUND(TRUNC(('TRI-1'!DX37  ),2),0))=5,"C-",IF((ROUND(TRUNC(('TRI-1'!DX37  ),2),0))=4,"D+",IF((ROUND(TRUNC(('TRI-1'!DX37 ),2),0))=3,"D-",IF((ROUND(TRUNC(('TRI-1'!DX37 ),2),0))=2,"E+",IF((ROUND(TRUNC(('TRI-1'!DX37  ),2),0))&lt;=1,"E-","")))))))))))</f>
        <v>B+</v>
      </c>
      <c r="DY37" s="51" t="str">
        <f>IF(OR('TRI-1'!DY37 ="",'TRI-1'!DY37&lt;0,'TRI-1'!DY37  &gt;10),"",IF((ROUND(TRUNC(('TRI-1'!DY37  ),2),0))=10,"A+",IF((ROUND(TRUNC(('TRI-1'!DY37  ),2),0))=9,"A-",IF((ROUND(TRUNC(('TRI-1'!DY37   ),2),0))=8,"B+",IF((ROUND(TRUNC(('TRI-1'!DY37 ),2),0))=7,"B-",IF((ROUND(TRUNC(('TRI-1'!DY37  ),2),0))=6,"C+",IF((ROUND(TRUNC(('TRI-1'!DY37  ),2),0))=5,"C-",IF((ROUND(TRUNC(('TRI-1'!DY37  ),2),0))=4,"D+",IF((ROUND(TRUNC(('TRI-1'!DY37 ),2),0))=3,"D-",IF((ROUND(TRUNC(('TRI-1'!DY37 ),2),0))=2,"E+",IF((ROUND(TRUNC(('TRI-1'!DY37  ),2),0))&lt;=1,"E-","")))))))))))</f>
        <v>B+</v>
      </c>
      <c r="DZ37" s="51" t="str">
        <f>IF(OR('TRI-1'!DZ37 ="",'TRI-1'!DZ37&lt;0,'TRI-1'!DZ37  &gt;10),"",IF((ROUND(TRUNC(('TRI-1'!DZ37  ),2),0))=10,"A+",IF((ROUND(TRUNC(('TRI-1'!DZ37  ),2),0))=9,"A-",IF((ROUND(TRUNC(('TRI-1'!DZ37   ),2),0))=8,"B+",IF((ROUND(TRUNC(('TRI-1'!DZ37 ),2),0))=7,"B-",IF((ROUND(TRUNC(('TRI-1'!DZ37  ),2),0))=6,"C+",IF((ROUND(TRUNC(('TRI-1'!DZ37  ),2),0))=5,"C-",IF((ROUND(TRUNC(('TRI-1'!DZ37  ),2),0))=4,"D+",IF((ROUND(TRUNC(('TRI-1'!DZ37 ),2),0))=3,"D-",IF((ROUND(TRUNC(('TRI-1'!DZ37 ),2),0))=2,"E+",IF((ROUND(TRUNC(('TRI-1'!DZ37  ),2),0))&lt;=1,"E-","")))))))))))</f>
        <v>B+</v>
      </c>
      <c r="EA37" s="51" t="str">
        <f>IF(OR('TRI-1'!EA37 ="",'TRI-1'!EA37&lt;0,'TRI-1'!EA37  &gt;10),"",IF((ROUND(TRUNC(('TRI-1'!EA37  ),2),0))=10,"A+",IF((ROUND(TRUNC(('TRI-1'!EA37  ),2),0))=9,"A-",IF((ROUND(TRUNC(('TRI-1'!EA37   ),2),0))=8,"B+",IF((ROUND(TRUNC(('TRI-1'!EA37 ),2),0))=7,"B-",IF((ROUND(TRUNC(('TRI-1'!EA37  ),2),0))=6,"C+",IF((ROUND(TRUNC(('TRI-1'!EA37  ),2),0))=5,"C-",IF((ROUND(TRUNC(('TRI-1'!EA37  ),2),0))=4,"D+",IF((ROUND(TRUNC(('TRI-1'!EA37 ),2),0))=3,"D-",IF((ROUND(TRUNC(('TRI-1'!EA37 ),2),0))=2,"E+",IF((ROUND(TRUNC(('TRI-1'!EA37  ),2),0))&lt;=1,"E-","")))))))))))</f>
        <v>B+</v>
      </c>
      <c r="EB37" s="51" t="str">
        <f>IF(OR('TRI-1'!EB37 ="",'TRI-1'!EB37&lt;0,'TRI-1'!EB37  &gt;10),"",IF((ROUND(TRUNC(('TRI-1'!EB37  ),2),0))=10,"A+",IF((ROUND(TRUNC(('TRI-1'!EB37  ),2),0))=9,"A-",IF((ROUND(TRUNC(('TRI-1'!EB37   ),2),0))=8,"B+",IF((ROUND(TRUNC(('TRI-1'!EB37 ),2),0))=7,"B-",IF((ROUND(TRUNC(('TRI-1'!EB37  ),2),0))=6,"C+",IF((ROUND(TRUNC(('TRI-1'!EB37  ),2),0))=5,"C-",IF((ROUND(TRUNC(('TRI-1'!EB37  ),2),0))=4,"D+",IF((ROUND(TRUNC(('TRI-1'!EB37 ),2),0))=3,"D-",IF((ROUND(TRUNC(('TRI-1'!EB37 ),2),0))=2,"E+",IF((ROUND(TRUNC(('TRI-1'!EB37  ),2),0))&lt;=1,"E-","")))))))))))</f>
        <v>B+</v>
      </c>
      <c r="EC37" s="51" t="str">
        <f>IF(OR('TRI-1'!EC37 ="",'TRI-1'!EC37&lt;0,'TRI-1'!EC37  &gt;10),"",IF((ROUND(TRUNC(('TRI-1'!EC37  ),2),0))=10,"A+",IF((ROUND(TRUNC(('TRI-1'!EC37  ),2),0))=9,"A-",IF((ROUND(TRUNC(('TRI-1'!EC37   ),2),0))=8,"B+",IF((ROUND(TRUNC(('TRI-1'!EC37 ),2),0))=7,"B-",IF((ROUND(TRUNC(('TRI-1'!EC37  ),2),0))=6,"C+",IF((ROUND(TRUNC(('TRI-1'!EC37  ),2),0))=5,"C-",IF((ROUND(TRUNC(('TRI-1'!EC37  ),2),0))=4,"D+",IF((ROUND(TRUNC(('TRI-1'!EC37 ),2),0))=3,"D-",IF((ROUND(TRUNC(('TRI-1'!EC37 ),2),0))=2,"E+",IF((ROUND(TRUNC(('TRI-1'!EC37  ),2),0))&lt;=1,"E-","")))))))))))</f>
        <v>B+</v>
      </c>
      <c r="ED37" s="51" t="str">
        <f>IF(OR('TRI-1'!ED37 ="",'TRI-1'!ED37&lt;0,'TRI-1'!ED37  &gt;10),"",IF((ROUND(TRUNC(('TRI-1'!ED37  ),2),0))=10,"A+",IF((ROUND(TRUNC(('TRI-1'!ED37  ),2),0))=9,"A-",IF((ROUND(TRUNC(('TRI-1'!ED37   ),2),0))=8,"B+",IF((ROUND(TRUNC(('TRI-1'!ED37 ),2),0))=7,"B-",IF((ROUND(TRUNC(('TRI-1'!ED37  ),2),0))=6,"C+",IF((ROUND(TRUNC(('TRI-1'!ED37  ),2),0))=5,"C-",IF((ROUND(TRUNC(('TRI-1'!ED37  ),2),0))=4,"D+",IF((ROUND(TRUNC(('TRI-1'!ED37 ),2),0))=3,"D-",IF((ROUND(TRUNC(('TRI-1'!ED37 ),2),0))=2,"E+",IF((ROUND(TRUNC(('TRI-1'!ED37  ),2),0))&lt;=1,"E-","")))))))))))</f>
        <v>B+</v>
      </c>
      <c r="EE37" s="51" t="str">
        <f>IF(OR('TRI-1'!EE37 ="",'TRI-1'!EE37&lt;0,'TRI-1'!EE37  &gt;10),"",IF((ROUND(TRUNC(('TRI-1'!EE37  ),2),0))=10,"A+",IF((ROUND(TRUNC(('TRI-1'!EE37  ),2),0))=9,"A-",IF((ROUND(TRUNC(('TRI-1'!EE37   ),2),0))=8,"B+",IF((ROUND(TRUNC(('TRI-1'!EE37 ),2),0))=7,"B-",IF((ROUND(TRUNC(('TRI-1'!EE37  ),2),0))=6,"C+",IF((ROUND(TRUNC(('TRI-1'!EE37  ),2),0))=5,"C-",IF((ROUND(TRUNC(('TRI-1'!EE37  ),2),0))=4,"D+",IF((ROUND(TRUNC(('TRI-1'!EE37 ),2),0))=3,"D-",IF((ROUND(TRUNC(('TRI-1'!EE37 ),2),0))=2,"E+",IF((ROUND(TRUNC(('TRI-1'!EE37  ),2),0))&lt;=1,"E-","")))))))))))</f>
        <v>B+</v>
      </c>
      <c r="EF37" s="51" t="str">
        <f>IF(OR('TRI-1'!EF37 ="",'TRI-1'!EF37&lt;0,'TRI-1'!EF37  &gt;10),"",IF((ROUND(TRUNC(('TRI-1'!EF37  ),2),0))=10,"A+",IF((ROUND(TRUNC(('TRI-1'!EF37  ),2),0))=9,"A-",IF((ROUND(TRUNC(('TRI-1'!EF37   ),2),0))=8,"B+",IF((ROUND(TRUNC(('TRI-1'!EF37 ),2),0))=7,"B-",IF((ROUND(TRUNC(('TRI-1'!EF37  ),2),0))=6,"C+",IF((ROUND(TRUNC(('TRI-1'!EF37  ),2),0))=5,"C-",IF((ROUND(TRUNC(('TRI-1'!EF37  ),2),0))=4,"D+",IF((ROUND(TRUNC(('TRI-1'!EF37 ),2),0))=3,"D-",IF((ROUND(TRUNC(('TRI-1'!EF37 ),2),0))=2,"E+",IF((ROUND(TRUNC(('TRI-1'!EF37  ),2),0))&lt;=1,"E-","")))))))))))</f>
        <v>B+</v>
      </c>
      <c r="EG37" s="51" t="str">
        <f>IF(OR('TRI-1'!EG37 ="",'TRI-1'!EG37&lt;0,'TRI-1'!EG37  &gt;10),"",IF((ROUND(TRUNC(('TRI-1'!EG37  ),2),0))=10,"A+",IF((ROUND(TRUNC(('TRI-1'!EG37  ),2),0))=9,"A-",IF((ROUND(TRUNC(('TRI-1'!EG37   ),2),0))=8,"B+",IF((ROUND(TRUNC(('TRI-1'!EG37 ),2),0))=7,"B-",IF((ROUND(TRUNC(('TRI-1'!EG37  ),2),0))=6,"C+",IF((ROUND(TRUNC(('TRI-1'!EG37  ),2),0))=5,"C-",IF((ROUND(TRUNC(('TRI-1'!EG37  ),2),0))=4,"D+",IF((ROUND(TRUNC(('TRI-1'!EG37 ),2),0))=3,"D-",IF((ROUND(TRUNC(('TRI-1'!EG37 ),2),0))=2,"E+",IF((ROUND(TRUNC(('TRI-1'!EG37  ),2),0))&lt;=1,"E-","")))))))))))</f>
        <v>B+</v>
      </c>
      <c r="EH37" s="51" t="str">
        <f>IF(OR('TRI-1'!EH37 ="",'TRI-1'!EH37&lt;0,'TRI-1'!EH37  &gt;10),"",IF((ROUND(TRUNC(('TRI-1'!EH37  ),2),0))=10,"A+",IF((ROUND(TRUNC(('TRI-1'!EH37  ),2),0))=9,"A-",IF((ROUND(TRUNC(('TRI-1'!EH37   ),2),0))=8,"B+",IF((ROUND(TRUNC(('TRI-1'!EH37 ),2),0))=7,"B-",IF((ROUND(TRUNC(('TRI-1'!EH37  ),2),0))=6,"C+",IF((ROUND(TRUNC(('TRI-1'!EH37  ),2),0))=5,"C-",IF((ROUND(TRUNC(('TRI-1'!EH37  ),2),0))=4,"D+",IF((ROUND(TRUNC(('TRI-1'!EH37 ),2),0))=3,"D-",IF((ROUND(TRUNC(('TRI-1'!EH37 ),2),0))=2,"E+",IF((ROUND(TRUNC(('TRI-1'!EH37  ),2),0))&lt;=1,"E-","")))))))))))</f>
        <v>B+</v>
      </c>
      <c r="EI37" s="51" t="str">
        <f>IF(OR('TRI-1'!EI37 ="",'TRI-1'!EI37&lt;0,'TRI-1'!EI37  &gt;10),"",IF((ROUND(TRUNC(('TRI-1'!EI37  ),2),0))=10,"A+",IF((ROUND(TRUNC(('TRI-1'!EI37  ),2),0))=9,"A-",IF((ROUND(TRUNC(('TRI-1'!EI37   ),2),0))=8,"B+",IF((ROUND(TRUNC(('TRI-1'!EI37 ),2),0))=7,"B-",IF((ROUND(TRUNC(('TRI-1'!EI37  ),2),0))=6,"C+",IF((ROUND(TRUNC(('TRI-1'!EI37  ),2),0))=5,"C-",IF((ROUND(TRUNC(('TRI-1'!EI37  ),2),0))=4,"D+",IF((ROUND(TRUNC(('TRI-1'!EI37 ),2),0))=3,"D-",IF((ROUND(TRUNC(('TRI-1'!EI37 ),2),0))=2,"E+",IF((ROUND(TRUNC(('TRI-1'!EI37  ),2),0))&lt;=1,"E-","")))))))))))</f>
        <v>B+</v>
      </c>
      <c r="EJ37" s="51" t="str">
        <f>IF(OR('TRI-1'!EJ37 ="",'TRI-1'!EJ37&lt;0,'TRI-1'!EJ37  &gt;10),"",IF((ROUND(TRUNC(('TRI-1'!EJ37  ),2),0))=10,"A+",IF((ROUND(TRUNC(('TRI-1'!EJ37  ),2),0))=9,"A-",IF((ROUND(TRUNC(('TRI-1'!EJ37   ),2),0))=8,"B+",IF((ROUND(TRUNC(('TRI-1'!EJ37 ),2),0))=7,"B-",IF((ROUND(TRUNC(('TRI-1'!EJ37  ),2),0))=6,"C+",IF((ROUND(TRUNC(('TRI-1'!EJ37  ),2),0))=5,"C-",IF((ROUND(TRUNC(('TRI-1'!EJ37  ),2),0))=4,"D+",IF((ROUND(TRUNC(('TRI-1'!EJ37 ),2),0))=3,"D-",IF((ROUND(TRUNC(('TRI-1'!EJ37 ),2),0))=2,"E+",IF((ROUND(TRUNC(('TRI-1'!EJ37  ),2),0))&lt;=1,"E-","")))))))))))</f>
        <v>B+</v>
      </c>
      <c r="EK37" s="51" t="str">
        <f>IF(OR('TRI-1'!EK37 ="",'TRI-1'!EK37&lt;0,'TRI-1'!EK37  &gt;10),"",IF((ROUND(TRUNC(('TRI-1'!EK37  ),2),0))=10,"A+",IF((ROUND(TRUNC(('TRI-1'!EK37  ),2),0))=9,"A-",IF((ROUND(TRUNC(('TRI-1'!EK37   ),2),0))=8,"B+",IF((ROUND(TRUNC(('TRI-1'!EK37 ),2),0))=7,"B-",IF((ROUND(TRUNC(('TRI-1'!EK37  ),2),0))=6,"C+",IF((ROUND(TRUNC(('TRI-1'!EK37  ),2),0))=5,"C-",IF((ROUND(TRUNC(('TRI-1'!EK37  ),2),0))=4,"D+",IF((ROUND(TRUNC(('TRI-1'!EK37 ),2),0))=3,"D-",IF((ROUND(TRUNC(('TRI-1'!EK37 ),2),0))=2,"E+",IF((ROUND(TRUNC(('TRI-1'!EK37  ),2),0))&lt;=1,"E-","")))))))))))</f>
        <v>B+</v>
      </c>
      <c r="EL37" s="51" t="str">
        <f>IF(OR('TRI-1'!EL37 ="",'TRI-1'!EL37&lt;0,'TRI-1'!EL37  &gt;10),"",IF((ROUND(TRUNC(('TRI-1'!EL37  ),2),0))=10,"A+",IF((ROUND(TRUNC(('TRI-1'!EL37  ),2),0))=9,"A-",IF((ROUND(TRUNC(('TRI-1'!EL37   ),2),0))=8,"B+",IF((ROUND(TRUNC(('TRI-1'!EL37 ),2),0))=7,"B-",IF((ROUND(TRUNC(('TRI-1'!EL37  ),2),0))=6,"C+",IF((ROUND(TRUNC(('TRI-1'!EL37  ),2),0))=5,"C-",IF((ROUND(TRUNC(('TRI-1'!EL37  ),2),0))=4,"D+",IF((ROUND(TRUNC(('TRI-1'!EL37 ),2),0))=3,"D-",IF((ROUND(TRUNC(('TRI-1'!EL37 ),2),0))=2,"E+",IF((ROUND(TRUNC(('TRI-1'!EL37  ),2),0))&lt;=1,"E-","")))))))))))</f>
        <v>B+</v>
      </c>
      <c r="EM37" s="51" t="str">
        <f>IF(OR('TRI-1'!EM37 ="",'TRI-1'!EM37&lt;0,'TRI-1'!EM37  &gt;10),"",IF((ROUND(TRUNC(('TRI-1'!EM37  ),2),0))=10,"A+",IF((ROUND(TRUNC(('TRI-1'!EM37  ),2),0))=9,"A-",IF((ROUND(TRUNC(('TRI-1'!EM37   ),2),0))=8,"B+",IF((ROUND(TRUNC(('TRI-1'!EM37 ),2),0))=7,"B-",IF((ROUND(TRUNC(('TRI-1'!EM37  ),2),0))=6,"C+",IF((ROUND(TRUNC(('TRI-1'!EM37  ),2),0))=5,"C-",IF((ROUND(TRUNC(('TRI-1'!EM37  ),2),0))=4,"D+",IF((ROUND(TRUNC(('TRI-1'!EM37 ),2),0))=3,"D-",IF((ROUND(TRUNC(('TRI-1'!EM37 ),2),0))=2,"E+",IF((ROUND(TRUNC(('TRI-1'!EM37  ),2),0))&lt;=1,"E-","")))))))))))</f>
        <v>B+</v>
      </c>
      <c r="EN37" s="51" t="str">
        <f>IF(OR('TRI-1'!EN37 ="",'TRI-1'!EN37&lt;0,'TRI-1'!EN37  &gt;10),"",IF((ROUND(TRUNC(('TRI-1'!EN37  ),2),0))=10,"A+",IF((ROUND(TRUNC(('TRI-1'!EN37  ),2),0))=9,"A-",IF((ROUND(TRUNC(('TRI-1'!EN37   ),2),0))=8,"B+",IF((ROUND(TRUNC(('TRI-1'!EN37 ),2),0))=7,"B-",IF((ROUND(TRUNC(('TRI-1'!EN37  ),2),0))=6,"C+",IF((ROUND(TRUNC(('TRI-1'!EN37  ),2),0))=5,"C-",IF((ROUND(TRUNC(('TRI-1'!EN37  ),2),0))=4,"D+",IF((ROUND(TRUNC(('TRI-1'!EN37 ),2),0))=3,"D-",IF((ROUND(TRUNC(('TRI-1'!EN37 ),2),0))=2,"E+",IF((ROUND(TRUNC(('TRI-1'!EN37  ),2),0))&lt;=1,"E-","")))))))))))</f>
        <v>B-</v>
      </c>
      <c r="EO37" s="51" t="str">
        <f>IF(OR('TRI-1'!EO37 ="",'TRI-1'!EO37&lt;0,'TRI-1'!EO37  &gt;10),"",IF((ROUND(TRUNC(('TRI-1'!EO37  ),2),0))=10,"A+",IF((ROUND(TRUNC(('TRI-1'!EO37  ),2),0))=9,"A-",IF((ROUND(TRUNC(('TRI-1'!EO37   ),2),0))=8,"B+",IF((ROUND(TRUNC(('TRI-1'!EO37 ),2),0))=7,"B-",IF((ROUND(TRUNC(('TRI-1'!EO37  ),2),0))=6,"C+",IF((ROUND(TRUNC(('TRI-1'!EO37  ),2),0))=5,"C-",IF((ROUND(TRUNC(('TRI-1'!EO37  ),2),0))=4,"D+",IF((ROUND(TRUNC(('TRI-1'!EO37 ),2),0))=3,"D-",IF((ROUND(TRUNC(('TRI-1'!EO37 ),2),0))=2,"E+",IF((ROUND(TRUNC(('TRI-1'!EO37  ),2),0))&lt;=1,"E-","")))))))))))</f>
        <v>B+</v>
      </c>
      <c r="EP37" s="51" t="str">
        <f>IF(OR('TRI-1'!EP37 ="",'TRI-1'!EP37&lt;0,'TRI-1'!EP37  &gt;10),"",IF((ROUND(TRUNC(('TRI-1'!EP37  ),2),0))=10,"A+",IF((ROUND(TRUNC(('TRI-1'!EP37  ),2),0))=9,"A-",IF((ROUND(TRUNC(('TRI-1'!EP37   ),2),0))=8,"B+",IF((ROUND(TRUNC(('TRI-1'!EP37 ),2),0))=7,"B-",IF((ROUND(TRUNC(('TRI-1'!EP37  ),2),0))=6,"C+",IF((ROUND(TRUNC(('TRI-1'!EP37  ),2),0))=5,"C-",IF((ROUND(TRUNC(('TRI-1'!EP37  ),2),0))=4,"D+",IF((ROUND(TRUNC(('TRI-1'!EP37 ),2),0))=3,"D-",IF((ROUND(TRUNC(('TRI-1'!EP37 ),2),0))=2,"E+",IF((ROUND(TRUNC(('TRI-1'!EP37  ),2),0))&lt;=1,"E-","")))))))))))</f>
        <v>A+</v>
      </c>
      <c r="EQ37" s="51" t="str">
        <f>IF(OR('TRI-1'!EQ37 ="",'TRI-1'!EQ37&lt;0,'TRI-1'!EQ37  &gt;10),"",IF((ROUND(TRUNC(('TRI-1'!EQ37  ),2),0))=10,"A+",IF((ROUND(TRUNC(('TRI-1'!EQ37  ),2),0))=9,"A-",IF((ROUND(TRUNC(('TRI-1'!EQ37   ),2),0))=8,"B+",IF((ROUND(TRUNC(('TRI-1'!EQ37 ),2),0))=7,"B-",IF((ROUND(TRUNC(('TRI-1'!EQ37  ),2),0))=6,"C+",IF((ROUND(TRUNC(('TRI-1'!EQ37  ),2),0))=5,"C-",IF((ROUND(TRUNC(('TRI-1'!EQ37  ),2),0))=4,"D+",IF((ROUND(TRUNC(('TRI-1'!EQ37 ),2),0))=3,"D-",IF((ROUND(TRUNC(('TRI-1'!EQ37 ),2),0))=2,"E+",IF((ROUND(TRUNC(('TRI-1'!EQ37  ),2),0))&lt;=1,"E-","")))))))))))</f>
        <v>A+</v>
      </c>
      <c r="ER37" s="51" t="str">
        <f>IF(OR('TRI-1'!ER37 ="",'TRI-1'!ER37&lt;0,'TRI-1'!ER37  &gt;10),"",IF((ROUND(TRUNC(('TRI-1'!ER37  ),2),0))=10,"A+",IF((ROUND(TRUNC(('TRI-1'!ER37  ),2),0))=9,"A-",IF((ROUND(TRUNC(('TRI-1'!ER37   ),2),0))=8,"B+",IF((ROUND(TRUNC(('TRI-1'!ER37 ),2),0))=7,"B-",IF((ROUND(TRUNC(('TRI-1'!ER37  ),2),0))=6,"C+",IF((ROUND(TRUNC(('TRI-1'!ER37  ),2),0))=5,"C-",IF((ROUND(TRUNC(('TRI-1'!ER37  ),2),0))=4,"D+",IF((ROUND(TRUNC(('TRI-1'!ER37 ),2),0))=3,"D-",IF((ROUND(TRUNC(('TRI-1'!ER37 ),2),0))=2,"E+",IF((ROUND(TRUNC(('TRI-1'!ER37  ),2),0))&lt;=1,"E-","")))))))))))</f>
        <v>B+</v>
      </c>
      <c r="ES37" s="51" t="str">
        <f>IF(OR('TRI-1'!ES37 ="",'TRI-1'!ES37&lt;0,'TRI-1'!ES37  &gt;10),"",IF((ROUND(TRUNC(('TRI-1'!ES37  ),2),0))=10,"A+",IF((ROUND(TRUNC(('TRI-1'!ES37  ),2),0))=9,"A-",IF((ROUND(TRUNC(('TRI-1'!ES37   ),2),0))=8,"B+",IF((ROUND(TRUNC(('TRI-1'!ES37 ),2),0))=7,"B-",IF((ROUND(TRUNC(('TRI-1'!ES37  ),2),0))=6,"C+",IF((ROUND(TRUNC(('TRI-1'!ES37  ),2),0))=5,"C-",IF((ROUND(TRUNC(('TRI-1'!ES37  ),2),0))=4,"D+",IF((ROUND(TRUNC(('TRI-1'!ES37 ),2),0))=3,"D-",IF((ROUND(TRUNC(('TRI-1'!ES37 ),2),0))=2,"E+",IF((ROUND(TRUNC(('TRI-1'!ES37  ),2),0))&lt;=1,"E-","")))))))))))</f>
        <v>A+</v>
      </c>
      <c r="ET37" s="51" t="str">
        <f>IF('TRI-1'!ET37 ="","",'TRI-1'!ET37 )</f>
        <v>S</v>
      </c>
      <c r="EU37" s="51" t="str">
        <f>IF('TRI-1'!EU37 ="","",'TRI-1'!EU37 )</f>
        <v>S</v>
      </c>
      <c r="EV37" s="51" t="str">
        <f>IF('TRI-1'!EV37 ="","",'TRI-1'!EV37 )</f>
        <v>S</v>
      </c>
      <c r="EW37" s="51" t="str">
        <f>IF('TRI-1'!EW37 ="","",'TRI-1'!EW37 )</f>
        <v>F</v>
      </c>
      <c r="EX37" s="51" t="str">
        <f>IF('TRI-1'!EX37 ="","",'TRI-1'!EX37 )</f>
        <v>S</v>
      </c>
      <c r="EY37" s="51" t="str">
        <f>IF('TRI-1'!EY37 ="","",'TRI-1'!EY37 )</f>
        <v>S</v>
      </c>
      <c r="EZ37" s="51" t="str">
        <f>IF('TRI-1'!EZ37 ="","",'TRI-1'!EZ37 )</f>
        <v>S</v>
      </c>
      <c r="FA37" s="51" t="str">
        <f>IF('TRI-1'!FA37 ="","",'TRI-1'!FA37 )</f>
        <v>F</v>
      </c>
      <c r="FB37" s="51" t="str">
        <f>IF('TRI-1'!FB37 ="","",'TRI-1'!FB37 )</f>
        <v>F</v>
      </c>
      <c r="FC37" s="51" t="str">
        <f>IF('TRI-1'!FC37 ="","",'TRI-1'!FC37 )</f>
        <v>A-</v>
      </c>
      <c r="FD37" s="51">
        <f>IF('TRI-1'!FD37 ="","",'TRI-1'!FD37 )</f>
        <v>33</v>
      </c>
      <c r="FE37" s="51" t="str">
        <f>IF('TRI-1'!FE37 ="","",'TRI-1'!FE37 )</f>
        <v>A-</v>
      </c>
      <c r="FF37" s="51" t="str">
        <f>IF('TRI-1'!FF37 ="","",'TRI-1'!FF37 )</f>
        <v/>
      </c>
      <c r="FG37" s="51" t="str">
        <f>IF('TRI-1'!FG37 ="","",'TRI-1'!FG37 )</f>
        <v/>
      </c>
      <c r="FH37" s="51">
        <f>IF('TRI-1'!FH37 ="","",'TRI-1'!FH37 )</f>
        <v>0</v>
      </c>
    </row>
    <row r="38" spans="1:164" ht="21" customHeight="1">
      <c r="B38" s="53">
        <v>21</v>
      </c>
      <c r="C38" s="272" t="str">
        <f>IF(NOTAS!E41&gt;"",NOTAS!E41,"")</f>
        <v>QUIROZ VALDEZ IKER EDUARDO</v>
      </c>
      <c r="D38" s="273"/>
      <c r="E38" s="273"/>
      <c r="F38" s="274"/>
      <c r="G38" s="51" t="str">
        <f>IF(OR('TRI-1'!G38 ="",'TRI-1'!G38&lt;0,'TRI-1'!G38  &gt;10),"",IF((ROUND(TRUNC(('TRI-1'!G38  ),2),0))=10,"A+",IF((ROUND(TRUNC(('TRI-1'!G38  ),2),0))=9,"A-",IF((ROUND(TRUNC(('TRI-1'!G38   ),2),0))=8,"B+",IF((ROUND(TRUNC(('TRI-1'!G38 ),2),0))=7,"B-",IF((ROUND(TRUNC(('TRI-1'!G38  ),2),0))=6,"C+",IF((ROUND(TRUNC(('TRI-1'!G38  ),2),0))=5,"C-",IF((ROUND(TRUNC(('TRI-1'!G38  ),2),0))=4,"D+",IF((ROUND(TRUNC(('TRI-1'!G38 ),2),0))=3,"D-",IF((ROUND(TRUNC(('TRI-1'!G38 ),2),0))=2,"E+",IF((ROUND(TRUNC(('TRI-1'!G38  ),2),0))&lt;=1,"E-","")))))))))))</f>
        <v>A-</v>
      </c>
      <c r="H38" s="51" t="str">
        <f>IF(OR('TRI-1'!H38 ="",'TRI-1'!H38&lt;0,'TRI-1'!H38  &gt;10),"",IF((ROUND(TRUNC(('TRI-1'!H38  ),2),0))=10,"A+",IF((ROUND(TRUNC(('TRI-1'!H38  ),2),0))=9,"A-",IF((ROUND(TRUNC(('TRI-1'!H38   ),2),0))=8,"B+",IF((ROUND(TRUNC(('TRI-1'!H38 ),2),0))=7,"B-",IF((ROUND(TRUNC(('TRI-1'!H38  ),2),0))=6,"C+",IF((ROUND(TRUNC(('TRI-1'!H38  ),2),0))=5,"C-",IF((ROUND(TRUNC(('TRI-1'!H38  ),2),0))=4,"D+",IF((ROUND(TRUNC(('TRI-1'!H38 ),2),0))=3,"D-",IF((ROUND(TRUNC(('TRI-1'!H38 ),2),0))=2,"E+",IF((ROUND(TRUNC(('TRI-1'!H38  ),2),0))&lt;=1,"E-","")))))))))))</f>
        <v>A+</v>
      </c>
      <c r="I38" s="51" t="str">
        <f>IF(OR('TRI-1'!I38 ="",'TRI-1'!I38&lt;0,'TRI-1'!I38  &gt;10),"",IF((ROUND(TRUNC(('TRI-1'!I38  ),2),0))=10,"A+",IF((ROUND(TRUNC(('TRI-1'!I38  ),2),0))=9,"A-",IF((ROUND(TRUNC(('TRI-1'!I38   ),2),0))=8,"B+",IF((ROUND(TRUNC(('TRI-1'!I38 ),2),0))=7,"B-",IF((ROUND(TRUNC(('TRI-1'!I38  ),2),0))=6,"C+",IF((ROUND(TRUNC(('TRI-1'!I38  ),2),0))=5,"C-",IF((ROUND(TRUNC(('TRI-1'!I38  ),2),0))=4,"D+",IF((ROUND(TRUNC(('TRI-1'!I38 ),2),0))=3,"D-",IF((ROUND(TRUNC(('TRI-1'!I38 ),2),0))=2,"E+",IF((ROUND(TRUNC(('TRI-1'!I38  ),2),0))&lt;=1,"E-","")))))))))))</f>
        <v>B-</v>
      </c>
      <c r="J38" s="51" t="str">
        <f>IF(OR('TRI-1'!J38 ="",'TRI-1'!J38&lt;0,'TRI-1'!J38  &gt;10),"",IF((ROUND(TRUNC(('TRI-1'!J38  ),2),0))=10,"A+",IF((ROUND(TRUNC(('TRI-1'!J38  ),2),0))=9,"A-",IF((ROUND(TRUNC(('TRI-1'!J38   ),2),0))=8,"B+",IF((ROUND(TRUNC(('TRI-1'!J38 ),2),0))=7,"B-",IF((ROUND(TRUNC(('TRI-1'!J38  ),2),0))=6,"C+",IF((ROUND(TRUNC(('TRI-1'!J38  ),2),0))=5,"C-",IF((ROUND(TRUNC(('TRI-1'!J38  ),2),0))=4,"D+",IF((ROUND(TRUNC(('TRI-1'!J38 ),2),0))=3,"D-",IF((ROUND(TRUNC(('TRI-1'!J38 ),2),0))=2,"E+",IF((ROUND(TRUNC(('TRI-1'!J38  ),2),0))&lt;=1,"E-","")))))))))))</f>
        <v>A+</v>
      </c>
      <c r="K38" s="51" t="str">
        <f>IF(OR('TRI-1'!K38 ="",'TRI-1'!K38&lt;0,'TRI-1'!K38  &gt;10),"",IF((ROUND(TRUNC(('TRI-1'!K38  ),2),0))=10,"A+",IF((ROUND(TRUNC(('TRI-1'!K38  ),2),0))=9,"A-",IF((ROUND(TRUNC(('TRI-1'!K38   ),2),0))=8,"B+",IF((ROUND(TRUNC(('TRI-1'!K38 ),2),0))=7,"B-",IF((ROUND(TRUNC(('TRI-1'!K38  ),2),0))=6,"C+",IF((ROUND(TRUNC(('TRI-1'!K38  ),2),0))=5,"C-",IF((ROUND(TRUNC(('TRI-1'!K38  ),2),0))=4,"D+",IF((ROUND(TRUNC(('TRI-1'!K38 ),2),0))=3,"D-",IF((ROUND(TRUNC(('TRI-1'!K38 ),2),0))=2,"E+",IF((ROUND(TRUNC(('TRI-1'!K38  ),2),0))&lt;=1,"E-","")))))))))))</f>
        <v>A+</v>
      </c>
      <c r="L38" s="51" t="str">
        <f>IF(OR('TRI-1'!L38 ="",'TRI-1'!L38&lt;0,'TRI-1'!L38  &gt;10),"",IF((ROUND(TRUNC(('TRI-1'!L38  ),2),0))=10,"A+",IF((ROUND(TRUNC(('TRI-1'!L38  ),2),0))=9,"A-",IF((ROUND(TRUNC(('TRI-1'!L38   ),2),0))=8,"B+",IF((ROUND(TRUNC(('TRI-1'!L38 ),2),0))=7,"B-",IF((ROUND(TRUNC(('TRI-1'!L38  ),2),0))=6,"C+",IF((ROUND(TRUNC(('TRI-1'!L38  ),2),0))=5,"C-",IF((ROUND(TRUNC(('TRI-1'!L38  ),2),0))=4,"D+",IF((ROUND(TRUNC(('TRI-1'!L38 ),2),0))=3,"D-",IF((ROUND(TRUNC(('TRI-1'!L38 ),2),0))=2,"E+",IF((ROUND(TRUNC(('TRI-1'!L38  ),2),0))&lt;=1,"E-","")))))))))))</f>
        <v>A+</v>
      </c>
      <c r="M38" s="51" t="str">
        <f>IF(OR('TRI-1'!M38 ="",'TRI-1'!M38&lt;0,'TRI-1'!M38  &gt;10),"",IF((ROUND(TRUNC(('TRI-1'!M38  ),2),0))=10,"A+",IF((ROUND(TRUNC(('TRI-1'!M38  ),2),0))=9,"A-",IF((ROUND(TRUNC(('TRI-1'!M38   ),2),0))=8,"B+",IF((ROUND(TRUNC(('TRI-1'!M38 ),2),0))=7,"B-",IF((ROUND(TRUNC(('TRI-1'!M38  ),2),0))=6,"C+",IF((ROUND(TRUNC(('TRI-1'!M38  ),2),0))=5,"C-",IF((ROUND(TRUNC(('TRI-1'!M38  ),2),0))=4,"D+",IF((ROUND(TRUNC(('TRI-1'!M38 ),2),0))=3,"D-",IF((ROUND(TRUNC(('TRI-1'!M38 ),2),0))=2,"E+",IF((ROUND(TRUNC(('TRI-1'!M38  ),2),0))&lt;=1,"E-","")))))))))))</f>
        <v>A+</v>
      </c>
      <c r="N38" s="51" t="str">
        <f>IF(OR('TRI-1'!N38 ="",'TRI-1'!N38&lt;0,'TRI-1'!N38  &gt;10),"",IF((ROUND(TRUNC(('TRI-1'!N38  ),2),0))=10,"A+",IF((ROUND(TRUNC(('TRI-1'!N38  ),2),0))=9,"A-",IF((ROUND(TRUNC(('TRI-1'!N38   ),2),0))=8,"B+",IF((ROUND(TRUNC(('TRI-1'!N38 ),2),0))=7,"B-",IF((ROUND(TRUNC(('TRI-1'!N38  ),2),0))=6,"C+",IF((ROUND(TRUNC(('TRI-1'!N38  ),2),0))=5,"C-",IF((ROUND(TRUNC(('TRI-1'!N38  ),2),0))=4,"D+",IF((ROUND(TRUNC(('TRI-1'!N38 ),2),0))=3,"D-",IF((ROUND(TRUNC(('TRI-1'!N38 ),2),0))=2,"E+",IF((ROUND(TRUNC(('TRI-1'!N38  ),2),0))&lt;=1,"E-","")))))))))))</f>
        <v>A+</v>
      </c>
      <c r="O38" s="51" t="str">
        <f>IF(OR('TRI-1'!O38 ="",'TRI-1'!O38&lt;0,'TRI-1'!O38  &gt;10),"",IF((ROUND(TRUNC(('TRI-1'!O38  ),2),0))=10,"A+",IF((ROUND(TRUNC(('TRI-1'!O38  ),2),0))=9,"A-",IF((ROUND(TRUNC(('TRI-1'!O38   ),2),0))=8,"B+",IF((ROUND(TRUNC(('TRI-1'!O38 ),2),0))=7,"B-",IF((ROUND(TRUNC(('TRI-1'!O38  ),2),0))=6,"C+",IF((ROUND(TRUNC(('TRI-1'!O38  ),2),0))=5,"C-",IF((ROUND(TRUNC(('TRI-1'!O38  ),2),0))=4,"D+",IF((ROUND(TRUNC(('TRI-1'!O38 ),2),0))=3,"D-",IF((ROUND(TRUNC(('TRI-1'!O38 ),2),0))=2,"E+",IF((ROUND(TRUNC(('TRI-1'!O38  ),2),0))&lt;=1,"E-","")))))))))))</f>
        <v>A+</v>
      </c>
      <c r="P38" s="51" t="str">
        <f>IF(OR('TRI-1'!P38 ="",'TRI-1'!P38&lt;0,'TRI-1'!P38  &gt;10),"",IF((ROUND(TRUNC(('TRI-1'!P38  ),2),0))=10,"A+",IF((ROUND(TRUNC(('TRI-1'!P38  ),2),0))=9,"A-",IF((ROUND(TRUNC(('TRI-1'!P38   ),2),0))=8,"B+",IF((ROUND(TRUNC(('TRI-1'!P38 ),2),0))=7,"B-",IF((ROUND(TRUNC(('TRI-1'!P38  ),2),0))=6,"C+",IF((ROUND(TRUNC(('TRI-1'!P38  ),2),0))=5,"C-",IF((ROUND(TRUNC(('TRI-1'!P38  ),2),0))=4,"D+",IF((ROUND(TRUNC(('TRI-1'!P38 ),2),0))=3,"D-",IF((ROUND(TRUNC(('TRI-1'!P38 ),2),0))=2,"E+",IF((ROUND(TRUNC(('TRI-1'!P38  ),2),0))&lt;=1,"E-","")))))))))))</f>
        <v>A+</v>
      </c>
      <c r="Q38" s="51" t="str">
        <f>IF(OR('TRI-1'!Q38 ="",'TRI-1'!Q38&lt;0,'TRI-1'!Q38  &gt;10),"",IF((ROUND(TRUNC(('TRI-1'!Q38  ),2),0))=10,"A+",IF((ROUND(TRUNC(('TRI-1'!Q38  ),2),0))=9,"A-",IF((ROUND(TRUNC(('TRI-1'!Q38   ),2),0))=8,"B+",IF((ROUND(TRUNC(('TRI-1'!Q38 ),2),0))=7,"B-",IF((ROUND(TRUNC(('TRI-1'!Q38  ),2),0))=6,"C+",IF((ROUND(TRUNC(('TRI-1'!Q38  ),2),0))=5,"C-",IF((ROUND(TRUNC(('TRI-1'!Q38  ),2),0))=4,"D+",IF((ROUND(TRUNC(('TRI-1'!Q38 ),2),0))=3,"D-",IF((ROUND(TRUNC(('TRI-1'!Q38 ),2),0))=2,"E+",IF((ROUND(TRUNC(('TRI-1'!Q38  ),2),0))&lt;=1,"E-","")))))))))))</f>
        <v>A+</v>
      </c>
      <c r="R38" s="51" t="str">
        <f>IF(OR('TRI-1'!R38 ="",'TRI-1'!R38&lt;0,'TRI-1'!R38  &gt;10),"",IF((ROUND(TRUNC(('TRI-1'!R38  ),2),0))=10,"A+",IF((ROUND(TRUNC(('TRI-1'!R38  ),2),0))=9,"A-",IF((ROUND(TRUNC(('TRI-1'!R38   ),2),0))=8,"B+",IF((ROUND(TRUNC(('TRI-1'!R38 ),2),0))=7,"B-",IF((ROUND(TRUNC(('TRI-1'!R38  ),2),0))=6,"C+",IF((ROUND(TRUNC(('TRI-1'!R38  ),2),0))=5,"C-",IF((ROUND(TRUNC(('TRI-1'!R38  ),2),0))=4,"D+",IF((ROUND(TRUNC(('TRI-1'!R38 ),2),0))=3,"D-",IF((ROUND(TRUNC(('TRI-1'!R38 ),2),0))=2,"E+",IF((ROUND(TRUNC(('TRI-1'!R38  ),2),0))&lt;=1,"E-","")))))))))))</f>
        <v>A+</v>
      </c>
      <c r="S38" s="51" t="str">
        <f>IF(OR('TRI-1'!S38 ="",'TRI-1'!S38&lt;0,'TRI-1'!S38  &gt;10),"",IF((ROUND(TRUNC(('TRI-1'!S38  ),2),0))=10,"A+",IF((ROUND(TRUNC(('TRI-1'!S38  ),2),0))=9,"A-",IF((ROUND(TRUNC(('TRI-1'!S38   ),2),0))=8,"B+",IF((ROUND(TRUNC(('TRI-1'!S38 ),2),0))=7,"B-",IF((ROUND(TRUNC(('TRI-1'!S38  ),2),0))=6,"C+",IF((ROUND(TRUNC(('TRI-1'!S38  ),2),0))=5,"C-",IF((ROUND(TRUNC(('TRI-1'!S38  ),2),0))=4,"D+",IF((ROUND(TRUNC(('TRI-1'!S38 ),2),0))=3,"D-",IF((ROUND(TRUNC(('TRI-1'!S38 ),2),0))=2,"E+",IF((ROUND(TRUNC(('TRI-1'!S38  ),2),0))&lt;=1,"E-","")))))))))))</f>
        <v>B+</v>
      </c>
      <c r="T38" s="51" t="str">
        <f>IF(OR('TRI-1'!T38 ="",'TRI-1'!T38&lt;0,'TRI-1'!T38  &gt;10),"",IF((ROUND(TRUNC(('TRI-1'!T38  ),2),0))=10,"A+",IF((ROUND(TRUNC(('TRI-1'!T38  ),2),0))=9,"A-",IF((ROUND(TRUNC(('TRI-1'!T38   ),2),0))=8,"B+",IF((ROUND(TRUNC(('TRI-1'!T38 ),2),0))=7,"B-",IF((ROUND(TRUNC(('TRI-1'!T38  ),2),0))=6,"C+",IF((ROUND(TRUNC(('TRI-1'!T38  ),2),0))=5,"C-",IF((ROUND(TRUNC(('TRI-1'!T38  ),2),0))=4,"D+",IF((ROUND(TRUNC(('TRI-1'!T38 ),2),0))=3,"D-",IF((ROUND(TRUNC(('TRI-1'!T38 ),2),0))=2,"E+",IF((ROUND(TRUNC(('TRI-1'!T38  ),2),0))&lt;=1,"E-","")))))))))))</f>
        <v>B+</v>
      </c>
      <c r="U38" s="51" t="str">
        <f>IF(OR('TRI-1'!U38 ="",'TRI-1'!U38&lt;0,'TRI-1'!U38  &gt;10),"",IF((ROUND(TRUNC(('TRI-1'!U38  ),2),0))=10,"A+",IF((ROUND(TRUNC(('TRI-1'!U38  ),2),0))=9,"A-",IF((ROUND(TRUNC(('TRI-1'!U38   ),2),0))=8,"B+",IF((ROUND(TRUNC(('TRI-1'!U38 ),2),0))=7,"B-",IF((ROUND(TRUNC(('TRI-1'!U38  ),2),0))=6,"C+",IF((ROUND(TRUNC(('TRI-1'!U38  ),2),0))=5,"C-",IF((ROUND(TRUNC(('TRI-1'!U38  ),2),0))=4,"D+",IF((ROUND(TRUNC(('TRI-1'!U38 ),2),0))=3,"D-",IF((ROUND(TRUNC(('TRI-1'!U38 ),2),0))=2,"E+",IF((ROUND(TRUNC(('TRI-1'!U38  ),2),0))&lt;=1,"E-","")))))))))))</f>
        <v>A+</v>
      </c>
      <c r="V38" s="51" t="str">
        <f>IF(OR('TRI-1'!V38 ="",'TRI-1'!V38&lt;0,'TRI-1'!V38  &gt;10),"",IF((ROUND(TRUNC(('TRI-1'!V38  ),2),0))=10,"A+",IF((ROUND(TRUNC(('TRI-1'!V38  ),2),0))=9,"A-",IF((ROUND(TRUNC(('TRI-1'!V38   ),2),0))=8,"B+",IF((ROUND(TRUNC(('TRI-1'!V38 ),2),0))=7,"B-",IF((ROUND(TRUNC(('TRI-1'!V38  ),2),0))=6,"C+",IF((ROUND(TRUNC(('TRI-1'!V38  ),2),0))=5,"C-",IF((ROUND(TRUNC(('TRI-1'!V38  ),2),0))=4,"D+",IF((ROUND(TRUNC(('TRI-1'!V38 ),2),0))=3,"D-",IF((ROUND(TRUNC(('TRI-1'!V38 ),2),0))=2,"E+",IF((ROUND(TRUNC(('TRI-1'!V38  ),2),0))&lt;=1,"E-","")))))))))))</f>
        <v>A+</v>
      </c>
      <c r="W38" s="51" t="str">
        <f>IF(OR('TRI-1'!W38 ="",'TRI-1'!W38&lt;0,'TRI-1'!W38  &gt;10),"",IF((ROUND(TRUNC(('TRI-1'!W38  ),2),0))=10,"A+",IF((ROUND(TRUNC(('TRI-1'!W38  ),2),0))=9,"A-",IF((ROUND(TRUNC(('TRI-1'!W38   ),2),0))=8,"B+",IF((ROUND(TRUNC(('TRI-1'!W38 ),2),0))=7,"B-",IF((ROUND(TRUNC(('TRI-1'!W38  ),2),0))=6,"C+",IF((ROUND(TRUNC(('TRI-1'!W38  ),2),0))=5,"C-",IF((ROUND(TRUNC(('TRI-1'!W38  ),2),0))=4,"D+",IF((ROUND(TRUNC(('TRI-1'!W38 ),2),0))=3,"D-",IF((ROUND(TRUNC(('TRI-1'!W38 ),2),0))=2,"E+",IF((ROUND(TRUNC(('TRI-1'!W38  ),2),0))&lt;=1,"E-","")))))))))))</f>
        <v>A+</v>
      </c>
      <c r="X38" s="51" t="str">
        <f>IF(OR('TRI-1'!X38 ="",'TRI-1'!X38&lt;0,'TRI-1'!X38  &gt;10),"",IF((ROUND(TRUNC(('TRI-1'!X38  ),2),0))=10,"A+",IF((ROUND(TRUNC(('TRI-1'!X38  ),2),0))=9,"A-",IF((ROUND(TRUNC(('TRI-1'!X38   ),2),0))=8,"B+",IF((ROUND(TRUNC(('TRI-1'!X38 ),2),0))=7,"B-",IF((ROUND(TRUNC(('TRI-1'!X38  ),2),0))=6,"C+",IF((ROUND(TRUNC(('TRI-1'!X38  ),2),0))=5,"C-",IF((ROUND(TRUNC(('TRI-1'!X38  ),2),0))=4,"D+",IF((ROUND(TRUNC(('TRI-1'!X38 ),2),0))=3,"D-",IF((ROUND(TRUNC(('TRI-1'!X38 ),2),0))=2,"E+",IF((ROUND(TRUNC(('TRI-1'!X38  ),2),0))&lt;=1,"E-","")))))))))))</f>
        <v>A+</v>
      </c>
      <c r="Y38" s="51" t="str">
        <f>IF(OR('TRI-1'!Y38 ="",'TRI-1'!Y38&lt;0,'TRI-1'!Y38  &gt;10),"",IF((ROUND(TRUNC(('TRI-1'!Y38  ),2),0))=10,"A+",IF((ROUND(TRUNC(('TRI-1'!Y38  ),2),0))=9,"A-",IF((ROUND(TRUNC(('TRI-1'!Y38   ),2),0))=8,"B+",IF((ROUND(TRUNC(('TRI-1'!Y38 ),2),0))=7,"B-",IF((ROUND(TRUNC(('TRI-1'!Y38  ),2),0))=6,"C+",IF((ROUND(TRUNC(('TRI-1'!Y38  ),2),0))=5,"C-",IF((ROUND(TRUNC(('TRI-1'!Y38  ),2),0))=4,"D+",IF((ROUND(TRUNC(('TRI-1'!Y38 ),2),0))=3,"D-",IF((ROUND(TRUNC(('TRI-1'!Y38 ),2),0))=2,"E+",IF((ROUND(TRUNC(('TRI-1'!Y38  ),2),0))&lt;=1,"E-","")))))))))))</f>
        <v>A+</v>
      </c>
      <c r="Z38" s="51" t="str">
        <f>IF(OR('TRI-1'!Z38 ="",'TRI-1'!Z38&lt;0,'TRI-1'!Z38  &gt;10),"",IF((ROUND(TRUNC(('TRI-1'!Z38  ),2),0))=10,"A+",IF((ROUND(TRUNC(('TRI-1'!Z38  ),2),0))=9,"A-",IF((ROUND(TRUNC(('TRI-1'!Z38   ),2),0))=8,"B+",IF((ROUND(TRUNC(('TRI-1'!Z38 ),2),0))=7,"B-",IF((ROUND(TRUNC(('TRI-1'!Z38  ),2),0))=6,"C+",IF((ROUND(TRUNC(('TRI-1'!Z38  ),2),0))=5,"C-",IF((ROUND(TRUNC(('TRI-1'!Z38  ),2),0))=4,"D+",IF((ROUND(TRUNC(('TRI-1'!Z38 ),2),0))=3,"D-",IF((ROUND(TRUNC(('TRI-1'!Z38 ),2),0))=2,"E+",IF((ROUND(TRUNC(('TRI-1'!Z38  ),2),0))&lt;=1,"E-","")))))))))))</f>
        <v>A+</v>
      </c>
      <c r="AA38" s="51" t="str">
        <f>IF(OR('TRI-1'!AA38 ="",'TRI-1'!AA38&lt;0,'TRI-1'!AA38  &gt;10),"",IF((ROUND(TRUNC(('TRI-1'!AA38  ),2),0))=10,"A+",IF((ROUND(TRUNC(('TRI-1'!AA38  ),2),0))=9,"A-",IF((ROUND(TRUNC(('TRI-1'!AA38   ),2),0))=8,"B+",IF((ROUND(TRUNC(('TRI-1'!AA38 ),2),0))=7,"B-",IF((ROUND(TRUNC(('TRI-1'!AA38  ),2),0))=6,"C+",IF((ROUND(TRUNC(('TRI-1'!AA38  ),2),0))=5,"C-",IF((ROUND(TRUNC(('TRI-1'!AA38  ),2),0))=4,"D+",IF((ROUND(TRUNC(('TRI-1'!AA38 ),2),0))=3,"D-",IF((ROUND(TRUNC(('TRI-1'!AA38 ),2),0))=2,"E+",IF((ROUND(TRUNC(('TRI-1'!AA38  ),2),0))&lt;=1,"E-","")))))))))))</f>
        <v>A+</v>
      </c>
      <c r="AB38" s="51" t="str">
        <f>IF(OR('TRI-1'!AB38 ="",'TRI-1'!AB38&lt;0,'TRI-1'!AB38  &gt;10),"",IF((ROUND(TRUNC(('TRI-1'!AB38  ),2),0))=10,"A+",IF((ROUND(TRUNC(('TRI-1'!AB38  ),2),0))=9,"A-",IF((ROUND(TRUNC(('TRI-1'!AB38   ),2),0))=8,"B+",IF((ROUND(TRUNC(('TRI-1'!AB38 ),2),0))=7,"B-",IF((ROUND(TRUNC(('TRI-1'!AB38  ),2),0))=6,"C+",IF((ROUND(TRUNC(('TRI-1'!AB38  ),2),0))=5,"C-",IF((ROUND(TRUNC(('TRI-1'!AB38  ),2),0))=4,"D+",IF((ROUND(TRUNC(('TRI-1'!AB38 ),2),0))=3,"D-",IF((ROUND(TRUNC(('TRI-1'!AB38 ),2),0))=2,"E+",IF((ROUND(TRUNC(('TRI-1'!AB38  ),2),0))&lt;=1,"E-","")))))))))))</f>
        <v>A+</v>
      </c>
      <c r="AC38" s="51" t="str">
        <f>IF(OR('TRI-1'!AC38 ="",'TRI-1'!AC38&lt;0,'TRI-1'!AC38  &gt;10),"",IF((ROUND(TRUNC(('TRI-1'!AC38  ),2),0))=10,"A+",IF((ROUND(TRUNC(('TRI-1'!AC38  ),2),0))=9,"A-",IF((ROUND(TRUNC(('TRI-1'!AC38   ),2),0))=8,"B+",IF((ROUND(TRUNC(('TRI-1'!AC38 ),2),0))=7,"B-",IF((ROUND(TRUNC(('TRI-1'!AC38  ),2),0))=6,"C+",IF((ROUND(TRUNC(('TRI-1'!AC38  ),2),0))=5,"C-",IF((ROUND(TRUNC(('TRI-1'!AC38  ),2),0))=4,"D+",IF((ROUND(TRUNC(('TRI-1'!AC38 ),2),0))=3,"D-",IF((ROUND(TRUNC(('TRI-1'!AC38 ),2),0))=2,"E+",IF((ROUND(TRUNC(('TRI-1'!AC38  ),2),0))&lt;=1,"E-","")))))))))))</f>
        <v>A+</v>
      </c>
      <c r="AD38" s="51" t="str">
        <f>IF(OR('TRI-1'!AD38 ="",'TRI-1'!AD38&lt;0,'TRI-1'!AD38  &gt;10),"",IF((ROUND(TRUNC(('TRI-1'!AD38  ),2),0))=10,"A+",IF((ROUND(TRUNC(('TRI-1'!AD38  ),2),0))=9,"A-",IF((ROUND(TRUNC(('TRI-1'!AD38   ),2),0))=8,"B+",IF((ROUND(TRUNC(('TRI-1'!AD38 ),2),0))=7,"B-",IF((ROUND(TRUNC(('TRI-1'!AD38  ),2),0))=6,"C+",IF((ROUND(TRUNC(('TRI-1'!AD38  ),2),0))=5,"C-",IF((ROUND(TRUNC(('TRI-1'!AD38  ),2),0))=4,"D+",IF((ROUND(TRUNC(('TRI-1'!AD38 ),2),0))=3,"D-",IF((ROUND(TRUNC(('TRI-1'!AD38 ),2),0))=2,"E+",IF((ROUND(TRUNC(('TRI-1'!AD38  ),2),0))&lt;=1,"E-","")))))))))))</f>
        <v>A+</v>
      </c>
      <c r="AE38" s="51" t="str">
        <f>IF(OR('TRI-1'!AE38 ="",'TRI-1'!AE38&lt;0,'TRI-1'!AE38  &gt;10),"",IF((ROUND(TRUNC(('TRI-1'!AE38  ),2),0))=10,"A+",IF((ROUND(TRUNC(('TRI-1'!AE38  ),2),0))=9,"A-",IF((ROUND(TRUNC(('TRI-1'!AE38   ),2),0))=8,"B+",IF((ROUND(TRUNC(('TRI-1'!AE38 ),2),0))=7,"B-",IF((ROUND(TRUNC(('TRI-1'!AE38  ),2),0))=6,"C+",IF((ROUND(TRUNC(('TRI-1'!AE38  ),2),0))=5,"C-",IF((ROUND(TRUNC(('TRI-1'!AE38  ),2),0))=4,"D+",IF((ROUND(TRUNC(('TRI-1'!AE38 ),2),0))=3,"D-",IF((ROUND(TRUNC(('TRI-1'!AE38 ),2),0))=2,"E+",IF((ROUND(TRUNC(('TRI-1'!AE38  ),2),0))&lt;=1,"E-","")))))))))))</f>
        <v>A+</v>
      </c>
      <c r="AF38" s="51" t="str">
        <f>IF(OR('TRI-1'!AF38 ="",'TRI-1'!AF38&lt;0,'TRI-1'!AF38  &gt;10),"",IF((ROUND(TRUNC(('TRI-1'!AF38  ),2),0))=10,"A+",IF((ROUND(TRUNC(('TRI-1'!AF38  ),2),0))=9,"A-",IF((ROUND(TRUNC(('TRI-1'!AF38   ),2),0))=8,"B+",IF((ROUND(TRUNC(('TRI-1'!AF38 ),2),0))=7,"B-",IF((ROUND(TRUNC(('TRI-1'!AF38  ),2),0))=6,"C+",IF((ROUND(TRUNC(('TRI-1'!AF38  ),2),0))=5,"C-",IF((ROUND(TRUNC(('TRI-1'!AF38  ),2),0))=4,"D+",IF((ROUND(TRUNC(('TRI-1'!AF38 ),2),0))=3,"D-",IF((ROUND(TRUNC(('TRI-1'!AF38 ),2),0))=2,"E+",IF((ROUND(TRUNC(('TRI-1'!AF38  ),2),0))&lt;=1,"E-","")))))))))))</f>
        <v>A+</v>
      </c>
      <c r="AG38" s="51" t="str">
        <f>IF(OR('TRI-1'!AG38 ="",'TRI-1'!AG38&lt;0,'TRI-1'!AG38  &gt;10),"",IF((ROUND(TRUNC(('TRI-1'!AG38  ),2),0))=10,"A+",IF((ROUND(TRUNC(('TRI-1'!AG38  ),2),0))=9,"A-",IF((ROUND(TRUNC(('TRI-1'!AG38   ),2),0))=8,"B+",IF((ROUND(TRUNC(('TRI-1'!AG38 ),2),0))=7,"B-",IF((ROUND(TRUNC(('TRI-1'!AG38  ),2),0))=6,"C+",IF((ROUND(TRUNC(('TRI-1'!AG38  ),2),0))=5,"C-",IF((ROUND(TRUNC(('TRI-1'!AG38  ),2),0))=4,"D+",IF((ROUND(TRUNC(('TRI-1'!AG38 ),2),0))=3,"D-",IF((ROUND(TRUNC(('TRI-1'!AG38 ),2),0))=2,"E+",IF((ROUND(TRUNC(('TRI-1'!AG38  ),2),0))&lt;=1,"E-","")))))))))))</f>
        <v>A+</v>
      </c>
      <c r="AH38" s="51" t="str">
        <f>IF(OR('TRI-1'!AH38 ="",'TRI-1'!AH38&lt;0,'TRI-1'!AH38  &gt;10),"",IF((ROUND(TRUNC(('TRI-1'!AH38  ),2),0))=10,"A+",IF((ROUND(TRUNC(('TRI-1'!AH38  ),2),0))=9,"A-",IF((ROUND(TRUNC(('TRI-1'!AH38   ),2),0))=8,"B+",IF((ROUND(TRUNC(('TRI-1'!AH38 ),2),0))=7,"B-",IF((ROUND(TRUNC(('TRI-1'!AH38  ),2),0))=6,"C+",IF((ROUND(TRUNC(('TRI-1'!AH38  ),2),0))=5,"C-",IF((ROUND(TRUNC(('TRI-1'!AH38  ),2),0))=4,"D+",IF((ROUND(TRUNC(('TRI-1'!AH38 ),2),0))=3,"D-",IF((ROUND(TRUNC(('TRI-1'!AH38 ),2),0))=2,"E+",IF((ROUND(TRUNC(('TRI-1'!AH38  ),2),0))&lt;=1,"E-","")))))))))))</f>
        <v>B+</v>
      </c>
      <c r="AI38" s="51" t="str">
        <f>IF(OR('TRI-1'!AI38 ="",'TRI-1'!AI38&lt;0,'TRI-1'!AI38  &gt;10),"",IF((ROUND(TRUNC(('TRI-1'!AI38  ),2),0))=10,"A+",IF((ROUND(TRUNC(('TRI-1'!AI38  ),2),0))=9,"A-",IF((ROUND(TRUNC(('TRI-1'!AI38   ),2),0))=8,"B+",IF((ROUND(TRUNC(('TRI-1'!AI38 ),2),0))=7,"B-",IF((ROUND(TRUNC(('TRI-1'!AI38  ),2),0))=6,"C+",IF((ROUND(TRUNC(('TRI-1'!AI38  ),2),0))=5,"C-",IF((ROUND(TRUNC(('TRI-1'!AI38  ),2),0))=4,"D+",IF((ROUND(TRUNC(('TRI-1'!AI38 ),2),0))=3,"D-",IF((ROUND(TRUNC(('TRI-1'!AI38 ),2),0))=2,"E+",IF((ROUND(TRUNC(('TRI-1'!AI38  ),2),0))&lt;=1,"E-","")))))))))))</f>
        <v>B+</v>
      </c>
      <c r="AJ38" s="51" t="str">
        <f>IF(OR('TRI-1'!AJ38 ="",'TRI-1'!AJ38&lt;0,'TRI-1'!AJ38  &gt;10),"",IF((ROUND(TRUNC(('TRI-1'!AJ38  ),2),0))=10,"A+",IF((ROUND(TRUNC(('TRI-1'!AJ38  ),2),0))=9,"A-",IF((ROUND(TRUNC(('TRI-1'!AJ38   ),2),0))=8,"B+",IF((ROUND(TRUNC(('TRI-1'!AJ38 ),2),0))=7,"B-",IF((ROUND(TRUNC(('TRI-1'!AJ38  ),2),0))=6,"C+",IF((ROUND(TRUNC(('TRI-1'!AJ38  ),2),0))=5,"C-",IF((ROUND(TRUNC(('TRI-1'!AJ38  ),2),0))=4,"D+",IF((ROUND(TRUNC(('TRI-1'!AJ38 ),2),0))=3,"D-",IF((ROUND(TRUNC(('TRI-1'!AJ38 ),2),0))=2,"E+",IF((ROUND(TRUNC(('TRI-1'!AJ38  ),2),0))&lt;=1,"E-","")))))))))))</f>
        <v>A+</v>
      </c>
      <c r="AK38" s="51" t="str">
        <f>IF(OR('TRI-1'!AK38 ="",'TRI-1'!AK38&lt;0,'TRI-1'!AK38  &gt;10),"",IF((ROUND(TRUNC(('TRI-1'!AK38  ),2),0))=10,"A+",IF((ROUND(TRUNC(('TRI-1'!AK38  ),2),0))=9,"A-",IF((ROUND(TRUNC(('TRI-1'!AK38   ),2),0))=8,"B+",IF((ROUND(TRUNC(('TRI-1'!AK38 ),2),0))=7,"B-",IF((ROUND(TRUNC(('TRI-1'!AK38  ),2),0))=6,"C+",IF((ROUND(TRUNC(('TRI-1'!AK38  ),2),0))=5,"C-",IF((ROUND(TRUNC(('TRI-1'!AK38  ),2),0))=4,"D+",IF((ROUND(TRUNC(('TRI-1'!AK38 ),2),0))=3,"D-",IF((ROUND(TRUNC(('TRI-1'!AK38 ),2),0))=2,"E+",IF((ROUND(TRUNC(('TRI-1'!AK38  ),2),0))&lt;=1,"E-","")))))))))))</f>
        <v>A+</v>
      </c>
      <c r="AL38" s="51" t="str">
        <f>IF(OR('TRI-1'!AL38 ="",'TRI-1'!AL38&lt;0,'TRI-1'!AL38  &gt;10),"",IF((ROUND(TRUNC(('TRI-1'!AL38  ),2),0))=10,"A+",IF((ROUND(TRUNC(('TRI-1'!AL38  ),2),0))=9,"A-",IF((ROUND(TRUNC(('TRI-1'!AL38   ),2),0))=8,"B+",IF((ROUND(TRUNC(('TRI-1'!AL38 ),2),0))=7,"B-",IF((ROUND(TRUNC(('TRI-1'!AL38  ),2),0))=6,"C+",IF((ROUND(TRUNC(('TRI-1'!AL38  ),2),0))=5,"C-",IF((ROUND(TRUNC(('TRI-1'!AL38  ),2),0))=4,"D+",IF((ROUND(TRUNC(('TRI-1'!AL38 ),2),0))=3,"D-",IF((ROUND(TRUNC(('TRI-1'!AL38 ),2),0))=2,"E+",IF((ROUND(TRUNC(('TRI-1'!AL38  ),2),0))&lt;=1,"E-","")))))))))))</f>
        <v>A+</v>
      </c>
      <c r="AM38" s="51" t="str">
        <f>IF(OR('TRI-1'!AM38 ="",'TRI-1'!AM38&lt;0,'TRI-1'!AM38  &gt;10),"",IF((ROUND(TRUNC(('TRI-1'!AM38  ),2),0))=10,"A+",IF((ROUND(TRUNC(('TRI-1'!AM38  ),2),0))=9,"A-",IF((ROUND(TRUNC(('TRI-1'!AM38   ),2),0))=8,"B+",IF((ROUND(TRUNC(('TRI-1'!AM38 ),2),0))=7,"B-",IF((ROUND(TRUNC(('TRI-1'!AM38  ),2),0))=6,"C+",IF((ROUND(TRUNC(('TRI-1'!AM38  ),2),0))=5,"C-",IF((ROUND(TRUNC(('TRI-1'!AM38  ),2),0))=4,"D+",IF((ROUND(TRUNC(('TRI-1'!AM38 ),2),0))=3,"D-",IF((ROUND(TRUNC(('TRI-1'!AM38 ),2),0))=2,"E+",IF((ROUND(TRUNC(('TRI-1'!AM38  ),2),0))&lt;=1,"E-","")))))))))))</f>
        <v>B-</v>
      </c>
      <c r="AN38" s="51" t="str">
        <f>IF(OR('TRI-1'!AN38 ="",'TRI-1'!AN38&lt;0,'TRI-1'!AN38  &gt;10),"",IF((ROUND(TRUNC(('TRI-1'!AN38  ),2),0))=10,"A+",IF((ROUND(TRUNC(('TRI-1'!AN38  ),2),0))=9,"A-",IF((ROUND(TRUNC(('TRI-1'!AN38   ),2),0))=8,"B+",IF((ROUND(TRUNC(('TRI-1'!AN38 ),2),0))=7,"B-",IF((ROUND(TRUNC(('TRI-1'!AN38  ),2),0))=6,"C+",IF((ROUND(TRUNC(('TRI-1'!AN38  ),2),0))=5,"C-",IF((ROUND(TRUNC(('TRI-1'!AN38  ),2),0))=4,"D+",IF((ROUND(TRUNC(('TRI-1'!AN38 ),2),0))=3,"D-",IF((ROUND(TRUNC(('TRI-1'!AN38 ),2),0))=2,"E+",IF((ROUND(TRUNC(('TRI-1'!AN38  ),2),0))&lt;=1,"E-","")))))))))))</f>
        <v>A+</v>
      </c>
      <c r="AO38" s="51" t="str">
        <f>IF(OR('TRI-1'!AO38 ="",'TRI-1'!AO38&lt;0,'TRI-1'!AO38  &gt;10),"",IF((ROUND(TRUNC(('TRI-1'!AO38  ),2),0))=10,"A+",IF((ROUND(TRUNC(('TRI-1'!AO38  ),2),0))=9,"A-",IF((ROUND(TRUNC(('TRI-1'!AO38   ),2),0))=8,"B+",IF((ROUND(TRUNC(('TRI-1'!AO38 ),2),0))=7,"B-",IF((ROUND(TRUNC(('TRI-1'!AO38  ),2),0))=6,"C+",IF((ROUND(TRUNC(('TRI-1'!AO38  ),2),0))=5,"C-",IF((ROUND(TRUNC(('TRI-1'!AO38  ),2),0))=4,"D+",IF((ROUND(TRUNC(('TRI-1'!AO38 ),2),0))=3,"D-",IF((ROUND(TRUNC(('TRI-1'!AO38 ),2),0))=2,"E+",IF((ROUND(TRUNC(('TRI-1'!AO38  ),2),0))&lt;=1,"E-","")))))))))))</f>
        <v>A+</v>
      </c>
      <c r="AP38" s="51" t="str">
        <f>IF(OR('TRI-1'!AP38 ="",'TRI-1'!AP38&lt;0,'TRI-1'!AP38  &gt;10),"",IF((ROUND(TRUNC(('TRI-1'!AP38  ),2),0))=10,"A+",IF((ROUND(TRUNC(('TRI-1'!AP38  ),2),0))=9,"A-",IF((ROUND(TRUNC(('TRI-1'!AP38   ),2),0))=8,"B+",IF((ROUND(TRUNC(('TRI-1'!AP38 ),2),0))=7,"B-",IF((ROUND(TRUNC(('TRI-1'!AP38  ),2),0))=6,"C+",IF((ROUND(TRUNC(('TRI-1'!AP38  ),2),0))=5,"C-",IF((ROUND(TRUNC(('TRI-1'!AP38  ),2),0))=4,"D+",IF((ROUND(TRUNC(('TRI-1'!AP38 ),2),0))=3,"D-",IF((ROUND(TRUNC(('TRI-1'!AP38 ),2),0))=2,"E+",IF((ROUND(TRUNC(('TRI-1'!AP38  ),2),0))&lt;=1,"E-","")))))))))))</f>
        <v>B+</v>
      </c>
      <c r="AQ38" s="51" t="str">
        <f>IF(OR('TRI-1'!AQ38 ="",'TRI-1'!AQ38&lt;0,'TRI-1'!AQ38  &gt;10),"",IF((ROUND(TRUNC(('TRI-1'!AQ38  ),2),0))=10,"A+",IF((ROUND(TRUNC(('TRI-1'!AQ38  ),2),0))=9,"A-",IF((ROUND(TRUNC(('TRI-1'!AQ38   ),2),0))=8,"B+",IF((ROUND(TRUNC(('TRI-1'!AQ38 ),2),0))=7,"B-",IF((ROUND(TRUNC(('TRI-1'!AQ38  ),2),0))=6,"C+",IF((ROUND(TRUNC(('TRI-1'!AQ38  ),2),0))=5,"C-",IF((ROUND(TRUNC(('TRI-1'!AQ38  ),2),0))=4,"D+",IF((ROUND(TRUNC(('TRI-1'!AQ38 ),2),0))=3,"D-",IF((ROUND(TRUNC(('TRI-1'!AQ38 ),2),0))=2,"E+",IF((ROUND(TRUNC(('TRI-1'!AQ38  ),2),0))&lt;=1,"E-","")))))))))))</f>
        <v>B+</v>
      </c>
      <c r="AR38" s="51" t="str">
        <f>IF(OR('TRI-1'!AR38 ="",'TRI-1'!AR38&lt;0,'TRI-1'!AR38  &gt;10),"",IF((ROUND(TRUNC(('TRI-1'!AR38  ),2),0))=10,"A+",IF((ROUND(TRUNC(('TRI-1'!AR38  ),2),0))=9,"A-",IF((ROUND(TRUNC(('TRI-1'!AR38   ),2),0))=8,"B+",IF((ROUND(TRUNC(('TRI-1'!AR38 ),2),0))=7,"B-",IF((ROUND(TRUNC(('TRI-1'!AR38  ),2),0))=6,"C+",IF((ROUND(TRUNC(('TRI-1'!AR38  ),2),0))=5,"C-",IF((ROUND(TRUNC(('TRI-1'!AR38  ),2),0))=4,"D+",IF((ROUND(TRUNC(('TRI-1'!AR38 ),2),0))=3,"D-",IF((ROUND(TRUNC(('TRI-1'!AR38 ),2),0))=2,"E+",IF((ROUND(TRUNC(('TRI-1'!AR38  ),2),0))&lt;=1,"E-","")))))))))))</f>
        <v>B+</v>
      </c>
      <c r="AS38" s="51" t="str">
        <f>IF(OR('TRI-1'!AS38 ="",'TRI-1'!AS38&lt;0,'TRI-1'!AS38  &gt;10),"",IF((ROUND(TRUNC(('TRI-1'!AS38  ),2),0))=10,"A+",IF((ROUND(TRUNC(('TRI-1'!AS38  ),2),0))=9,"A-",IF((ROUND(TRUNC(('TRI-1'!AS38   ),2),0))=8,"B+",IF((ROUND(TRUNC(('TRI-1'!AS38 ),2),0))=7,"B-",IF((ROUND(TRUNC(('TRI-1'!AS38  ),2),0))=6,"C+",IF((ROUND(TRUNC(('TRI-1'!AS38  ),2),0))=5,"C-",IF((ROUND(TRUNC(('TRI-1'!AS38  ),2),0))=4,"D+",IF((ROUND(TRUNC(('TRI-1'!AS38 ),2),0))=3,"D-",IF((ROUND(TRUNC(('TRI-1'!AS38 ),2),0))=2,"E+",IF((ROUND(TRUNC(('TRI-1'!AS38  ),2),0))&lt;=1,"E-","")))))))))))</f>
        <v>B+</v>
      </c>
      <c r="AT38" s="51" t="str">
        <f>IF(OR('TRI-1'!AT38 ="",'TRI-1'!AT38&lt;0,'TRI-1'!AT38  &gt;10),"",IF((ROUND(TRUNC(('TRI-1'!AT38  ),2),0))=10,"A+",IF((ROUND(TRUNC(('TRI-1'!AT38  ),2),0))=9,"A-",IF((ROUND(TRUNC(('TRI-1'!AT38   ),2),0))=8,"B+",IF((ROUND(TRUNC(('TRI-1'!AT38 ),2),0))=7,"B-",IF((ROUND(TRUNC(('TRI-1'!AT38  ),2),0))=6,"C+",IF((ROUND(TRUNC(('TRI-1'!AT38  ),2),0))=5,"C-",IF((ROUND(TRUNC(('TRI-1'!AT38  ),2),0))=4,"D+",IF((ROUND(TRUNC(('TRI-1'!AT38 ),2),0))=3,"D-",IF((ROUND(TRUNC(('TRI-1'!AT38 ),2),0))=2,"E+",IF((ROUND(TRUNC(('TRI-1'!AT38  ),2),0))&lt;=1,"E-","")))))))))))</f>
        <v>B+</v>
      </c>
      <c r="AU38" s="51" t="str">
        <f>IF(OR('TRI-1'!AU38 ="",'TRI-1'!AU38&lt;0,'TRI-1'!AU38  &gt;10),"",IF((ROUND(TRUNC(('TRI-1'!AU38  ),2),0))=10,"A+",IF((ROUND(TRUNC(('TRI-1'!AU38  ),2),0))=9,"A-",IF((ROUND(TRUNC(('TRI-1'!AU38   ),2),0))=8,"B+",IF((ROUND(TRUNC(('TRI-1'!AU38 ),2),0))=7,"B-",IF((ROUND(TRUNC(('TRI-1'!AU38  ),2),0))=6,"C+",IF((ROUND(TRUNC(('TRI-1'!AU38  ),2),0))=5,"C-",IF((ROUND(TRUNC(('TRI-1'!AU38  ),2),0))=4,"D+",IF((ROUND(TRUNC(('TRI-1'!AU38 ),2),0))=3,"D-",IF((ROUND(TRUNC(('TRI-1'!AU38 ),2),0))=2,"E+",IF((ROUND(TRUNC(('TRI-1'!AU38  ),2),0))&lt;=1,"E-","")))))))))))</f>
        <v>B+</v>
      </c>
      <c r="AV38" s="51" t="str">
        <f>IF(OR('TRI-1'!AV38 ="",'TRI-1'!AV38&lt;0,'TRI-1'!AV38  &gt;10),"",IF((ROUND(TRUNC(('TRI-1'!AV38  ),2),0))=10,"A+",IF((ROUND(TRUNC(('TRI-1'!AV38  ),2),0))=9,"A-",IF((ROUND(TRUNC(('TRI-1'!AV38   ),2),0))=8,"B+",IF((ROUND(TRUNC(('TRI-1'!AV38 ),2),0))=7,"B-",IF((ROUND(TRUNC(('TRI-1'!AV38  ),2),0))=6,"C+",IF((ROUND(TRUNC(('TRI-1'!AV38  ),2),0))=5,"C-",IF((ROUND(TRUNC(('TRI-1'!AV38  ),2),0))=4,"D+",IF((ROUND(TRUNC(('TRI-1'!AV38 ),2),0))=3,"D-",IF((ROUND(TRUNC(('TRI-1'!AV38 ),2),0))=2,"E+",IF((ROUND(TRUNC(('TRI-1'!AV38  ),2),0))&lt;=1,"E-","")))))))))))</f>
        <v>B+</v>
      </c>
      <c r="AW38" s="51" t="str">
        <f>IF(OR('TRI-1'!AW38 ="",'TRI-1'!AW38&lt;0,'TRI-1'!AW38  &gt;10),"",IF((ROUND(TRUNC(('TRI-1'!AW38  ),2),0))=10,"A+",IF((ROUND(TRUNC(('TRI-1'!AW38  ),2),0))=9,"A-",IF((ROUND(TRUNC(('TRI-1'!AW38   ),2),0))=8,"B+",IF((ROUND(TRUNC(('TRI-1'!AW38 ),2),0))=7,"B-",IF((ROUND(TRUNC(('TRI-1'!AW38  ),2),0))=6,"C+",IF((ROUND(TRUNC(('TRI-1'!AW38  ),2),0))=5,"C-",IF((ROUND(TRUNC(('TRI-1'!AW38  ),2),0))=4,"D+",IF((ROUND(TRUNC(('TRI-1'!AW38 ),2),0))=3,"D-",IF((ROUND(TRUNC(('TRI-1'!AW38 ),2),0))=2,"E+",IF((ROUND(TRUNC(('TRI-1'!AW38  ),2),0))&lt;=1,"E-","")))))))))))</f>
        <v>B+</v>
      </c>
      <c r="AX38" s="51" t="str">
        <f>IF(OR('TRI-1'!AX38 ="",'TRI-1'!AX38&lt;0,'TRI-1'!AX38  &gt;10),"",IF((ROUND(TRUNC(('TRI-1'!AX38  ),2),0))=10,"A+",IF((ROUND(TRUNC(('TRI-1'!AX38  ),2),0))=9,"A-",IF((ROUND(TRUNC(('TRI-1'!AX38   ),2),0))=8,"B+",IF((ROUND(TRUNC(('TRI-1'!AX38 ),2),0))=7,"B-",IF((ROUND(TRUNC(('TRI-1'!AX38  ),2),0))=6,"C+",IF((ROUND(TRUNC(('TRI-1'!AX38  ),2),0))=5,"C-",IF((ROUND(TRUNC(('TRI-1'!AX38  ),2),0))=4,"D+",IF((ROUND(TRUNC(('TRI-1'!AX38 ),2),0))=3,"D-",IF((ROUND(TRUNC(('TRI-1'!AX38 ),2),0))=2,"E+",IF((ROUND(TRUNC(('TRI-1'!AX38  ),2),0))&lt;=1,"E-","")))))))))))</f>
        <v>B+</v>
      </c>
      <c r="AY38" s="51" t="str">
        <f>IF(OR('TRI-1'!AY38 ="",'TRI-1'!AY38&lt;0,'TRI-1'!AY38  &gt;10),"",IF((ROUND(TRUNC(('TRI-1'!AY38  ),2),0))=10,"A+",IF((ROUND(TRUNC(('TRI-1'!AY38  ),2),0))=9,"A-",IF((ROUND(TRUNC(('TRI-1'!AY38   ),2),0))=8,"B+",IF((ROUND(TRUNC(('TRI-1'!AY38 ),2),0))=7,"B-",IF((ROUND(TRUNC(('TRI-1'!AY38  ),2),0))=6,"C+",IF((ROUND(TRUNC(('TRI-1'!AY38  ),2),0))=5,"C-",IF((ROUND(TRUNC(('TRI-1'!AY38  ),2),0))=4,"D+",IF((ROUND(TRUNC(('TRI-1'!AY38 ),2),0))=3,"D-",IF((ROUND(TRUNC(('TRI-1'!AY38 ),2),0))=2,"E+",IF((ROUND(TRUNC(('TRI-1'!AY38  ),2),0))&lt;=1,"E-","")))))))))))</f>
        <v>B+</v>
      </c>
      <c r="AZ38" s="51" t="str">
        <f>IF(OR('TRI-1'!AZ38 ="",'TRI-1'!AZ38&lt;0,'TRI-1'!AZ38  &gt;10),"",IF((ROUND(TRUNC(('TRI-1'!AZ38  ),2),0))=10,"A+",IF((ROUND(TRUNC(('TRI-1'!AZ38  ),2),0))=9,"A-",IF((ROUND(TRUNC(('TRI-1'!AZ38   ),2),0))=8,"B+",IF((ROUND(TRUNC(('TRI-1'!AZ38 ),2),0))=7,"B-",IF((ROUND(TRUNC(('TRI-1'!AZ38  ),2),0))=6,"C+",IF((ROUND(TRUNC(('TRI-1'!AZ38  ),2),0))=5,"C-",IF((ROUND(TRUNC(('TRI-1'!AZ38  ),2),0))=4,"D+",IF((ROUND(TRUNC(('TRI-1'!AZ38 ),2),0))=3,"D-",IF((ROUND(TRUNC(('TRI-1'!AZ38 ),2),0))=2,"E+",IF((ROUND(TRUNC(('TRI-1'!AZ38  ),2),0))&lt;=1,"E-","")))))))))))</f>
        <v>B+</v>
      </c>
      <c r="BA38" s="51" t="str">
        <f>IF(OR('TRI-1'!BA38 ="",'TRI-1'!BA38&lt;0,'TRI-1'!BA38  &gt;10),"",IF((ROUND(TRUNC(('TRI-1'!BA38  ),2),0))=10,"A+",IF((ROUND(TRUNC(('TRI-1'!BA38  ),2),0))=9,"A-",IF((ROUND(TRUNC(('TRI-1'!BA38   ),2),0))=8,"B+",IF((ROUND(TRUNC(('TRI-1'!BA38 ),2),0))=7,"B-",IF((ROUND(TRUNC(('TRI-1'!BA38  ),2),0))=6,"C+",IF((ROUND(TRUNC(('TRI-1'!BA38  ),2),0))=5,"C-",IF((ROUND(TRUNC(('TRI-1'!BA38  ),2),0))=4,"D+",IF((ROUND(TRUNC(('TRI-1'!BA38 ),2),0))=3,"D-",IF((ROUND(TRUNC(('TRI-1'!BA38 ),2),0))=2,"E+",IF((ROUND(TRUNC(('TRI-1'!BA38  ),2),0))&lt;=1,"E-","")))))))))))</f>
        <v>B+</v>
      </c>
      <c r="BB38" s="51" t="str">
        <f>IF(OR('TRI-1'!BB38 ="",'TRI-1'!BB38&lt;0,'TRI-1'!BB38  &gt;10),"",IF((ROUND(TRUNC(('TRI-1'!BB38  ),2),0))=10,"A+",IF((ROUND(TRUNC(('TRI-1'!BB38  ),2),0))=9,"A-",IF((ROUND(TRUNC(('TRI-1'!BB38   ),2),0))=8,"B+",IF((ROUND(TRUNC(('TRI-1'!BB38 ),2),0))=7,"B-",IF((ROUND(TRUNC(('TRI-1'!BB38  ),2),0))=6,"C+",IF((ROUND(TRUNC(('TRI-1'!BB38  ),2),0))=5,"C-",IF((ROUND(TRUNC(('TRI-1'!BB38  ),2),0))=4,"D+",IF((ROUND(TRUNC(('TRI-1'!BB38 ),2),0))=3,"D-",IF((ROUND(TRUNC(('TRI-1'!BB38 ),2),0))=2,"E+",IF((ROUND(TRUNC(('TRI-1'!BB38  ),2),0))&lt;=1,"E-","")))))))))))</f>
        <v>B+</v>
      </c>
      <c r="BC38" s="51" t="str">
        <f>IF(OR('TRI-1'!BC38 ="",'TRI-1'!BC38&lt;0,'TRI-1'!BC38  &gt;10),"",IF((ROUND(TRUNC(('TRI-1'!BC38  ),2),0))=10,"A+",IF((ROUND(TRUNC(('TRI-1'!BC38  ),2),0))=9,"A-",IF((ROUND(TRUNC(('TRI-1'!BC38   ),2),0))=8,"B+",IF((ROUND(TRUNC(('TRI-1'!BC38 ),2),0))=7,"B-",IF((ROUND(TRUNC(('TRI-1'!BC38  ),2),0))=6,"C+",IF((ROUND(TRUNC(('TRI-1'!BC38  ),2),0))=5,"C-",IF((ROUND(TRUNC(('TRI-1'!BC38  ),2),0))=4,"D+",IF((ROUND(TRUNC(('TRI-1'!BC38 ),2),0))=3,"D-",IF((ROUND(TRUNC(('TRI-1'!BC38 ),2),0))=2,"E+",IF((ROUND(TRUNC(('TRI-1'!BC38  ),2),0))&lt;=1,"E-","")))))))))))</f>
        <v>B+</v>
      </c>
      <c r="BD38" s="51" t="str">
        <f>IF(OR('TRI-1'!BD38 ="",'TRI-1'!BD38&lt;0,'TRI-1'!BD38  &gt;10),"",IF((ROUND(TRUNC(('TRI-1'!BD38  ),2),0))=10,"A+",IF((ROUND(TRUNC(('TRI-1'!BD38  ),2),0))=9,"A-",IF((ROUND(TRUNC(('TRI-1'!BD38   ),2),0))=8,"B+",IF((ROUND(TRUNC(('TRI-1'!BD38 ),2),0))=7,"B-",IF((ROUND(TRUNC(('TRI-1'!BD38  ),2),0))=6,"C+",IF((ROUND(TRUNC(('TRI-1'!BD38  ),2),0))=5,"C-",IF((ROUND(TRUNC(('TRI-1'!BD38  ),2),0))=4,"D+",IF((ROUND(TRUNC(('TRI-1'!BD38 ),2),0))=3,"D-",IF((ROUND(TRUNC(('TRI-1'!BD38 ),2),0))=2,"E+",IF((ROUND(TRUNC(('TRI-1'!BD38  ),2),0))&lt;=1,"E-","")))))))))))</f>
        <v>B+</v>
      </c>
      <c r="BE38" s="51" t="str">
        <f>IF(OR('TRI-1'!BE38 ="",'TRI-1'!BE38&lt;0,'TRI-1'!BE38  &gt;10),"",IF((ROUND(TRUNC(('TRI-1'!BE38  ),2),0))=10,"A+",IF((ROUND(TRUNC(('TRI-1'!BE38  ),2),0))=9,"A-",IF((ROUND(TRUNC(('TRI-1'!BE38   ),2),0))=8,"B+",IF((ROUND(TRUNC(('TRI-1'!BE38 ),2),0))=7,"B-",IF((ROUND(TRUNC(('TRI-1'!BE38  ),2),0))=6,"C+",IF((ROUND(TRUNC(('TRI-1'!BE38  ),2),0))=5,"C-",IF((ROUND(TRUNC(('TRI-1'!BE38  ),2),0))=4,"D+",IF((ROUND(TRUNC(('TRI-1'!BE38 ),2),0))=3,"D-",IF((ROUND(TRUNC(('TRI-1'!BE38 ),2),0))=2,"E+",IF((ROUND(TRUNC(('TRI-1'!BE38  ),2),0))&lt;=1,"E-","")))))))))))</f>
        <v>B+</v>
      </c>
      <c r="BF38" s="51" t="str">
        <f>IF(OR('TRI-1'!BF38 ="",'TRI-1'!BF38&lt;0,'TRI-1'!BF38  &gt;10),"",IF((ROUND(TRUNC(('TRI-1'!BF38  ),2),0))=10,"A+",IF((ROUND(TRUNC(('TRI-1'!BF38  ),2),0))=9,"A-",IF((ROUND(TRUNC(('TRI-1'!BF38   ),2),0))=8,"B+",IF((ROUND(TRUNC(('TRI-1'!BF38 ),2),0))=7,"B-",IF((ROUND(TRUNC(('TRI-1'!BF38  ),2),0))=6,"C+",IF((ROUND(TRUNC(('TRI-1'!BF38  ),2),0))=5,"C-",IF((ROUND(TRUNC(('TRI-1'!BF38  ),2),0))=4,"D+",IF((ROUND(TRUNC(('TRI-1'!BF38 ),2),0))=3,"D-",IF((ROUND(TRUNC(('TRI-1'!BF38 ),2),0))=2,"E+",IF((ROUND(TRUNC(('TRI-1'!BF38  ),2),0))&lt;=1,"E-","")))))))))))</f>
        <v>B+</v>
      </c>
      <c r="BG38" s="51" t="str">
        <f>IF(OR('TRI-1'!BG38 ="",'TRI-1'!BG38&lt;0,'TRI-1'!BG38  &gt;10),"",IF((ROUND(TRUNC(('TRI-1'!BG38  ),2),0))=10,"A+",IF((ROUND(TRUNC(('TRI-1'!BG38  ),2),0))=9,"A-",IF((ROUND(TRUNC(('TRI-1'!BG38   ),2),0))=8,"B+",IF((ROUND(TRUNC(('TRI-1'!BG38 ),2),0))=7,"B-",IF((ROUND(TRUNC(('TRI-1'!BG38  ),2),0))=6,"C+",IF((ROUND(TRUNC(('TRI-1'!BG38  ),2),0))=5,"C-",IF((ROUND(TRUNC(('TRI-1'!BG38  ),2),0))=4,"D+",IF((ROUND(TRUNC(('TRI-1'!BG38 ),2),0))=3,"D-",IF((ROUND(TRUNC(('TRI-1'!BG38 ),2),0))=2,"E+",IF((ROUND(TRUNC(('TRI-1'!BG38  ),2),0))&lt;=1,"E-","")))))))))))</f>
        <v>B+</v>
      </c>
      <c r="BH38" s="51" t="str">
        <f>IF(OR('TRI-1'!BH38 ="",'TRI-1'!BH38&lt;0,'TRI-1'!BH38  &gt;10),"",IF((ROUND(TRUNC(('TRI-1'!BH38  ),2),0))=10,"A+",IF((ROUND(TRUNC(('TRI-1'!BH38  ),2),0))=9,"A-",IF((ROUND(TRUNC(('TRI-1'!BH38   ),2),0))=8,"B+",IF((ROUND(TRUNC(('TRI-1'!BH38 ),2),0))=7,"B-",IF((ROUND(TRUNC(('TRI-1'!BH38  ),2),0))=6,"C+",IF((ROUND(TRUNC(('TRI-1'!BH38  ),2),0))=5,"C-",IF((ROUND(TRUNC(('TRI-1'!BH38  ),2),0))=4,"D+",IF((ROUND(TRUNC(('TRI-1'!BH38 ),2),0))=3,"D-",IF((ROUND(TRUNC(('TRI-1'!BH38 ),2),0))=2,"E+",IF((ROUND(TRUNC(('TRI-1'!BH38  ),2),0))&lt;=1,"E-","")))))))))))</f>
        <v>B+</v>
      </c>
      <c r="BI38" s="51" t="str">
        <f>IF(OR('TRI-1'!BI38 ="",'TRI-1'!BI38&lt;0,'TRI-1'!BI38  &gt;10),"",IF((ROUND(TRUNC(('TRI-1'!BI38  ),2),0))=10,"A+",IF((ROUND(TRUNC(('TRI-1'!BI38  ),2),0))=9,"A-",IF((ROUND(TRUNC(('TRI-1'!BI38   ),2),0))=8,"B+",IF((ROUND(TRUNC(('TRI-1'!BI38 ),2),0))=7,"B-",IF((ROUND(TRUNC(('TRI-1'!BI38  ),2),0))=6,"C+",IF((ROUND(TRUNC(('TRI-1'!BI38  ),2),0))=5,"C-",IF((ROUND(TRUNC(('TRI-1'!BI38  ),2),0))=4,"D+",IF((ROUND(TRUNC(('TRI-1'!BI38 ),2),0))=3,"D-",IF((ROUND(TRUNC(('TRI-1'!BI38 ),2),0))=2,"E+",IF((ROUND(TRUNC(('TRI-1'!BI38  ),2),0))&lt;=1,"E-","")))))))))))</f>
        <v>B+</v>
      </c>
      <c r="BJ38" s="51" t="str">
        <f>IF(OR('TRI-1'!BJ38 ="",'TRI-1'!BJ38&lt;0,'TRI-1'!BJ38  &gt;10),"",IF((ROUND(TRUNC(('TRI-1'!BJ38  ),2),0))=10,"A+",IF((ROUND(TRUNC(('TRI-1'!BJ38  ),2),0))=9,"A-",IF((ROUND(TRUNC(('TRI-1'!BJ38   ),2),0))=8,"B+",IF((ROUND(TRUNC(('TRI-1'!BJ38 ),2),0))=7,"B-",IF((ROUND(TRUNC(('TRI-1'!BJ38  ),2),0))=6,"C+",IF((ROUND(TRUNC(('TRI-1'!BJ38  ),2),0))=5,"C-",IF((ROUND(TRUNC(('TRI-1'!BJ38  ),2),0))=4,"D+",IF((ROUND(TRUNC(('TRI-1'!BJ38 ),2),0))=3,"D-",IF((ROUND(TRUNC(('TRI-1'!BJ38 ),2),0))=2,"E+",IF((ROUND(TRUNC(('TRI-1'!BJ38  ),2),0))&lt;=1,"E-","")))))))))))</f>
        <v>B+</v>
      </c>
      <c r="BK38" s="51" t="str">
        <f>IF(OR('TRI-1'!BK38 ="",'TRI-1'!BK38&lt;0,'TRI-1'!BK38  &gt;10),"",IF((ROUND(TRUNC(('TRI-1'!BK38  ),2),0))=10,"A+",IF((ROUND(TRUNC(('TRI-1'!BK38  ),2),0))=9,"A-",IF((ROUND(TRUNC(('TRI-1'!BK38   ),2),0))=8,"B+",IF((ROUND(TRUNC(('TRI-1'!BK38 ),2),0))=7,"B-",IF((ROUND(TRUNC(('TRI-1'!BK38  ),2),0))=6,"C+",IF((ROUND(TRUNC(('TRI-1'!BK38  ),2),0))=5,"C-",IF((ROUND(TRUNC(('TRI-1'!BK38  ),2),0))=4,"D+",IF((ROUND(TRUNC(('TRI-1'!BK38 ),2),0))=3,"D-",IF((ROUND(TRUNC(('TRI-1'!BK38 ),2),0))=2,"E+",IF((ROUND(TRUNC(('TRI-1'!BK38  ),2),0))&lt;=1,"E-","")))))))))))</f>
        <v>B+</v>
      </c>
      <c r="BL38" s="51" t="str">
        <f>IF(OR('TRI-1'!BL38 ="",'TRI-1'!BL38&lt;0,'TRI-1'!BL38  &gt;10),"",IF((ROUND(TRUNC(('TRI-1'!BL38  ),2),0))=10,"A+",IF((ROUND(TRUNC(('TRI-1'!BL38  ),2),0))=9,"A-",IF((ROUND(TRUNC(('TRI-1'!BL38   ),2),0))=8,"B+",IF((ROUND(TRUNC(('TRI-1'!BL38 ),2),0))=7,"B-",IF((ROUND(TRUNC(('TRI-1'!BL38  ),2),0))=6,"C+",IF((ROUND(TRUNC(('TRI-1'!BL38  ),2),0))=5,"C-",IF((ROUND(TRUNC(('TRI-1'!BL38  ),2),0))=4,"D+",IF((ROUND(TRUNC(('TRI-1'!BL38 ),2),0))=3,"D-",IF((ROUND(TRUNC(('TRI-1'!BL38 ),2),0))=2,"E+",IF((ROUND(TRUNC(('TRI-1'!BL38  ),2),0))&lt;=1,"E-","")))))))))))</f>
        <v>B+</v>
      </c>
      <c r="BM38" s="51" t="str">
        <f>IF(OR('TRI-1'!BM38 ="",'TRI-1'!BM38&lt;0,'TRI-1'!BM38  &gt;10),"",IF((ROUND(TRUNC(('TRI-1'!BM38  ),2),0))=10,"A+",IF((ROUND(TRUNC(('TRI-1'!BM38  ),2),0))=9,"A-",IF((ROUND(TRUNC(('TRI-1'!BM38   ),2),0))=8,"B+",IF((ROUND(TRUNC(('TRI-1'!BM38 ),2),0))=7,"B-",IF((ROUND(TRUNC(('TRI-1'!BM38  ),2),0))=6,"C+",IF((ROUND(TRUNC(('TRI-1'!BM38  ),2),0))=5,"C-",IF((ROUND(TRUNC(('TRI-1'!BM38  ),2),0))=4,"D+",IF((ROUND(TRUNC(('TRI-1'!BM38 ),2),0))=3,"D-",IF((ROUND(TRUNC(('TRI-1'!BM38 ),2),0))=2,"E+",IF((ROUND(TRUNC(('TRI-1'!BM38  ),2),0))&lt;=1,"E-","")))))))))))</f>
        <v>B+</v>
      </c>
      <c r="BN38" s="51" t="str">
        <f>IF(OR('TRI-1'!BN38 ="",'TRI-1'!BN38&lt;0,'TRI-1'!BN38  &gt;10),"",IF((ROUND(TRUNC(('TRI-1'!BN38  ),2),0))=10,"A+",IF((ROUND(TRUNC(('TRI-1'!BN38  ),2),0))=9,"A-",IF((ROUND(TRUNC(('TRI-1'!BN38   ),2),0))=8,"B+",IF((ROUND(TRUNC(('TRI-1'!BN38 ),2),0))=7,"B-",IF((ROUND(TRUNC(('TRI-1'!BN38  ),2),0))=6,"C+",IF((ROUND(TRUNC(('TRI-1'!BN38  ),2),0))=5,"C-",IF((ROUND(TRUNC(('TRI-1'!BN38  ),2),0))=4,"D+",IF((ROUND(TRUNC(('TRI-1'!BN38 ),2),0))=3,"D-",IF((ROUND(TRUNC(('TRI-1'!BN38 ),2),0))=2,"E+",IF((ROUND(TRUNC(('TRI-1'!BN38  ),2),0))&lt;=1,"E-","")))))))))))</f>
        <v>B+</v>
      </c>
      <c r="BO38" s="51" t="str">
        <f>IF(OR('TRI-1'!BO38 ="",'TRI-1'!BO38&lt;0,'TRI-1'!BO38  &gt;10),"",IF((ROUND(TRUNC(('TRI-1'!BO38  ),2),0))=10,"A+",IF((ROUND(TRUNC(('TRI-1'!BO38  ),2),0))=9,"A-",IF((ROUND(TRUNC(('TRI-1'!BO38   ),2),0))=8,"B+",IF((ROUND(TRUNC(('TRI-1'!BO38 ),2),0))=7,"B-",IF((ROUND(TRUNC(('TRI-1'!BO38  ),2),0))=6,"C+",IF((ROUND(TRUNC(('TRI-1'!BO38  ),2),0))=5,"C-",IF((ROUND(TRUNC(('TRI-1'!BO38  ),2),0))=4,"D+",IF((ROUND(TRUNC(('TRI-1'!BO38 ),2),0))=3,"D-",IF((ROUND(TRUNC(('TRI-1'!BO38 ),2),0))=2,"E+",IF((ROUND(TRUNC(('TRI-1'!BO38  ),2),0))&lt;=1,"E-","")))))))))))</f>
        <v>B+</v>
      </c>
      <c r="BP38" s="51" t="str">
        <f>IF(OR('TRI-1'!BP38 ="",'TRI-1'!BP38&lt;0,'TRI-1'!BP38  &gt;10),"",IF((ROUND(TRUNC(('TRI-1'!BP38  ),2),0))=10,"A+",IF((ROUND(TRUNC(('TRI-1'!BP38  ),2),0))=9,"A-",IF((ROUND(TRUNC(('TRI-1'!BP38   ),2),0))=8,"B+",IF((ROUND(TRUNC(('TRI-1'!BP38 ),2),0))=7,"B-",IF((ROUND(TRUNC(('TRI-1'!BP38  ),2),0))=6,"C+",IF((ROUND(TRUNC(('TRI-1'!BP38  ),2),0))=5,"C-",IF((ROUND(TRUNC(('TRI-1'!BP38  ),2),0))=4,"D+",IF((ROUND(TRUNC(('TRI-1'!BP38 ),2),0))=3,"D-",IF((ROUND(TRUNC(('TRI-1'!BP38 ),2),0))=2,"E+",IF((ROUND(TRUNC(('TRI-1'!BP38  ),2),0))&lt;=1,"E-","")))))))))))</f>
        <v>B+</v>
      </c>
      <c r="BQ38" s="51" t="str">
        <f>IF(OR('TRI-1'!BQ38 ="",'TRI-1'!BQ38&lt;0,'TRI-1'!BQ38  &gt;10),"",IF((ROUND(TRUNC(('TRI-1'!BQ38  ),2),0))=10,"A+",IF((ROUND(TRUNC(('TRI-1'!BQ38  ),2),0))=9,"A-",IF((ROUND(TRUNC(('TRI-1'!BQ38   ),2),0))=8,"B+",IF((ROUND(TRUNC(('TRI-1'!BQ38 ),2),0))=7,"B-",IF((ROUND(TRUNC(('TRI-1'!BQ38  ),2),0))=6,"C+",IF((ROUND(TRUNC(('TRI-1'!BQ38  ),2),0))=5,"C-",IF((ROUND(TRUNC(('TRI-1'!BQ38  ),2),0))=4,"D+",IF((ROUND(TRUNC(('TRI-1'!BQ38 ),2),0))=3,"D-",IF((ROUND(TRUNC(('TRI-1'!BQ38 ),2),0))=2,"E+",IF((ROUND(TRUNC(('TRI-1'!BQ38  ),2),0))&lt;=1,"E-","")))))))))))</f>
        <v>B+</v>
      </c>
      <c r="BR38" s="51" t="str">
        <f>IF(OR('TRI-1'!BR38 ="",'TRI-1'!BR38&lt;0,'TRI-1'!BR38  &gt;10),"",IF((ROUND(TRUNC(('TRI-1'!BR38  ),2),0))=10,"A+",IF((ROUND(TRUNC(('TRI-1'!BR38  ),2),0))=9,"A-",IF((ROUND(TRUNC(('TRI-1'!BR38   ),2),0))=8,"B+",IF((ROUND(TRUNC(('TRI-1'!BR38 ),2),0))=7,"B-",IF((ROUND(TRUNC(('TRI-1'!BR38  ),2),0))=6,"C+",IF((ROUND(TRUNC(('TRI-1'!BR38  ),2),0))=5,"C-",IF((ROUND(TRUNC(('TRI-1'!BR38  ),2),0))=4,"D+",IF((ROUND(TRUNC(('TRI-1'!BR38 ),2),0))=3,"D-",IF((ROUND(TRUNC(('TRI-1'!BR38 ),2),0))=2,"E+",IF((ROUND(TRUNC(('TRI-1'!BR38  ),2),0))&lt;=1,"E-","")))))))))))</f>
        <v>B+</v>
      </c>
      <c r="BS38" s="51" t="str">
        <f>IF(OR('TRI-1'!BS38 ="",'TRI-1'!BS38&lt;0,'TRI-1'!BS38  &gt;10),"",IF((ROUND(TRUNC(('TRI-1'!BS38  ),2),0))=10,"A+",IF((ROUND(TRUNC(('TRI-1'!BS38  ),2),0))=9,"A-",IF((ROUND(TRUNC(('TRI-1'!BS38   ),2),0))=8,"B+",IF((ROUND(TRUNC(('TRI-1'!BS38 ),2),0))=7,"B-",IF((ROUND(TRUNC(('TRI-1'!BS38  ),2),0))=6,"C+",IF((ROUND(TRUNC(('TRI-1'!BS38  ),2),0))=5,"C-",IF((ROUND(TRUNC(('TRI-1'!BS38  ),2),0))=4,"D+",IF((ROUND(TRUNC(('TRI-1'!BS38 ),2),0))=3,"D-",IF((ROUND(TRUNC(('TRI-1'!BS38 ),2),0))=2,"E+",IF((ROUND(TRUNC(('TRI-1'!BS38  ),2),0))&lt;=1,"E-","")))))))))))</f>
        <v>B+</v>
      </c>
      <c r="BT38" s="51" t="str">
        <f>IF(OR('TRI-1'!BT38 ="",'TRI-1'!BT38&lt;0,'TRI-1'!BT38  &gt;10),"",IF((ROUND(TRUNC(('TRI-1'!BT38  ),2),0))=10,"A+",IF((ROUND(TRUNC(('TRI-1'!BT38  ),2),0))=9,"A-",IF((ROUND(TRUNC(('TRI-1'!BT38   ),2),0))=8,"B+",IF((ROUND(TRUNC(('TRI-1'!BT38 ),2),0))=7,"B-",IF((ROUND(TRUNC(('TRI-1'!BT38  ),2),0))=6,"C+",IF((ROUND(TRUNC(('TRI-1'!BT38  ),2),0))=5,"C-",IF((ROUND(TRUNC(('TRI-1'!BT38  ),2),0))=4,"D+",IF((ROUND(TRUNC(('TRI-1'!BT38 ),2),0))=3,"D-",IF((ROUND(TRUNC(('TRI-1'!BT38 ),2),0))=2,"E+",IF((ROUND(TRUNC(('TRI-1'!BT38  ),2),0))&lt;=1,"E-","")))))))))))</f>
        <v>B+</v>
      </c>
      <c r="BU38" s="51" t="str">
        <f>IF(OR('TRI-1'!BU38 ="",'TRI-1'!BU38&lt;0,'TRI-1'!BU38  &gt;10),"",IF((ROUND(TRUNC(('TRI-1'!BU38  ),2),0))=10,"A+",IF((ROUND(TRUNC(('TRI-1'!BU38  ),2),0))=9,"A-",IF((ROUND(TRUNC(('TRI-1'!BU38   ),2),0))=8,"B+",IF((ROUND(TRUNC(('TRI-1'!BU38 ),2),0))=7,"B-",IF((ROUND(TRUNC(('TRI-1'!BU38  ),2),0))=6,"C+",IF((ROUND(TRUNC(('TRI-1'!BU38  ),2),0))=5,"C-",IF((ROUND(TRUNC(('TRI-1'!BU38  ),2),0))=4,"D+",IF((ROUND(TRUNC(('TRI-1'!BU38 ),2),0))=3,"D-",IF((ROUND(TRUNC(('TRI-1'!BU38 ),2),0))=2,"E+",IF((ROUND(TRUNC(('TRI-1'!BU38  ),2),0))&lt;=1,"E-","")))))))))))</f>
        <v>B+</v>
      </c>
      <c r="BV38" s="51" t="str">
        <f>IF(OR('TRI-1'!BV38 ="",'TRI-1'!BV38&lt;0,'TRI-1'!BV38  &gt;10),"",IF((ROUND(TRUNC(('TRI-1'!BV38  ),2),0))=10,"A+",IF((ROUND(TRUNC(('TRI-1'!BV38  ),2),0))=9,"A-",IF((ROUND(TRUNC(('TRI-1'!BV38   ),2),0))=8,"B+",IF((ROUND(TRUNC(('TRI-1'!BV38 ),2),0))=7,"B-",IF((ROUND(TRUNC(('TRI-1'!BV38  ),2),0))=6,"C+",IF((ROUND(TRUNC(('TRI-1'!BV38  ),2),0))=5,"C-",IF((ROUND(TRUNC(('TRI-1'!BV38  ),2),0))=4,"D+",IF((ROUND(TRUNC(('TRI-1'!BV38 ),2),0))=3,"D-",IF((ROUND(TRUNC(('TRI-1'!BV38 ),2),0))=2,"E+",IF((ROUND(TRUNC(('TRI-1'!BV38  ),2),0))&lt;=1,"E-","")))))))))))</f>
        <v>B+</v>
      </c>
      <c r="BW38" s="51" t="str">
        <f>IF(OR('TRI-1'!BW38 ="",'TRI-1'!BW38&lt;0,'TRI-1'!BW38  &gt;10),"",IF((ROUND(TRUNC(('TRI-1'!BW38  ),2),0))=10,"A+",IF((ROUND(TRUNC(('TRI-1'!BW38  ),2),0))=9,"A-",IF((ROUND(TRUNC(('TRI-1'!BW38   ),2),0))=8,"B+",IF((ROUND(TRUNC(('TRI-1'!BW38 ),2),0))=7,"B-",IF((ROUND(TRUNC(('TRI-1'!BW38  ),2),0))=6,"C+",IF((ROUND(TRUNC(('TRI-1'!BW38  ),2),0))=5,"C-",IF((ROUND(TRUNC(('TRI-1'!BW38  ),2),0))=4,"D+",IF((ROUND(TRUNC(('TRI-1'!BW38 ),2),0))=3,"D-",IF((ROUND(TRUNC(('TRI-1'!BW38 ),2),0))=2,"E+",IF((ROUND(TRUNC(('TRI-1'!BW38  ),2),0))&lt;=1,"E-","")))))))))))</f>
        <v>B+</v>
      </c>
      <c r="BX38" s="51" t="str">
        <f>IF(OR('TRI-1'!BX38 ="",'TRI-1'!BX38&lt;0,'TRI-1'!BX38  &gt;10),"",IF((ROUND(TRUNC(('TRI-1'!BX38  ),2),0))=10,"A+",IF((ROUND(TRUNC(('TRI-1'!BX38  ),2),0))=9,"A-",IF((ROUND(TRUNC(('TRI-1'!BX38   ),2),0))=8,"B+",IF((ROUND(TRUNC(('TRI-1'!BX38 ),2),0))=7,"B-",IF((ROUND(TRUNC(('TRI-1'!BX38  ),2),0))=6,"C+",IF((ROUND(TRUNC(('TRI-1'!BX38  ),2),0))=5,"C-",IF((ROUND(TRUNC(('TRI-1'!BX38  ),2),0))=4,"D+",IF((ROUND(TRUNC(('TRI-1'!BX38 ),2),0))=3,"D-",IF((ROUND(TRUNC(('TRI-1'!BX38 ),2),0))=2,"E+",IF((ROUND(TRUNC(('TRI-1'!BX38  ),2),0))&lt;=1,"E-","")))))))))))</f>
        <v>B+</v>
      </c>
      <c r="BY38" s="51" t="str">
        <f>IF(OR('TRI-1'!BY38 ="",'TRI-1'!BY38&lt;0,'TRI-1'!BY38  &gt;10),"",IF((ROUND(TRUNC(('TRI-1'!BY38  ),2),0))=10,"A+",IF((ROUND(TRUNC(('TRI-1'!BY38  ),2),0))=9,"A-",IF((ROUND(TRUNC(('TRI-1'!BY38   ),2),0))=8,"B+",IF((ROUND(TRUNC(('TRI-1'!BY38 ),2),0))=7,"B-",IF((ROUND(TRUNC(('TRI-1'!BY38  ),2),0))=6,"C+",IF((ROUND(TRUNC(('TRI-1'!BY38  ),2),0))=5,"C-",IF((ROUND(TRUNC(('TRI-1'!BY38  ),2),0))=4,"D+",IF((ROUND(TRUNC(('TRI-1'!BY38 ),2),0))=3,"D-",IF((ROUND(TRUNC(('TRI-1'!BY38 ),2),0))=2,"E+",IF((ROUND(TRUNC(('TRI-1'!BY38  ),2),0))&lt;=1,"E-","")))))))))))</f>
        <v>B+</v>
      </c>
      <c r="BZ38" s="51" t="str">
        <f>IF(OR('TRI-1'!BZ38 ="",'TRI-1'!BZ38&lt;0,'TRI-1'!BZ38  &gt;10),"",IF((ROUND(TRUNC(('TRI-1'!BZ38  ),2),0))=10,"A+",IF((ROUND(TRUNC(('TRI-1'!BZ38  ),2),0))=9,"A-",IF((ROUND(TRUNC(('TRI-1'!BZ38   ),2),0))=8,"B+",IF((ROUND(TRUNC(('TRI-1'!BZ38 ),2),0))=7,"B-",IF((ROUND(TRUNC(('TRI-1'!BZ38  ),2),0))=6,"C+",IF((ROUND(TRUNC(('TRI-1'!BZ38  ),2),0))=5,"C-",IF((ROUND(TRUNC(('TRI-1'!BZ38  ),2),0))=4,"D+",IF((ROUND(TRUNC(('TRI-1'!BZ38 ),2),0))=3,"D-",IF((ROUND(TRUNC(('TRI-1'!BZ38 ),2),0))=2,"E+",IF((ROUND(TRUNC(('TRI-1'!BZ38  ),2),0))&lt;=1,"E-","")))))))))))</f>
        <v>B+</v>
      </c>
      <c r="CA38" s="51" t="str">
        <f>IF(OR('TRI-1'!CA38 ="",'TRI-1'!CA38&lt;0,'TRI-1'!CA38  &gt;10),"",IF((ROUND(TRUNC(('TRI-1'!CA38  ),2),0))=10,"A+",IF((ROUND(TRUNC(('TRI-1'!CA38  ),2),0))=9,"A-",IF((ROUND(TRUNC(('TRI-1'!CA38   ),2),0))=8,"B+",IF((ROUND(TRUNC(('TRI-1'!CA38 ),2),0))=7,"B-",IF((ROUND(TRUNC(('TRI-1'!CA38  ),2),0))=6,"C+",IF((ROUND(TRUNC(('TRI-1'!CA38  ),2),0))=5,"C-",IF((ROUND(TRUNC(('TRI-1'!CA38  ),2),0))=4,"D+",IF((ROUND(TRUNC(('TRI-1'!CA38 ),2),0))=3,"D-",IF((ROUND(TRUNC(('TRI-1'!CA38 ),2),0))=2,"E+",IF((ROUND(TRUNC(('TRI-1'!CA38  ),2),0))&lt;=1,"E-","")))))))))))</f>
        <v>B+</v>
      </c>
      <c r="CB38" s="51" t="str">
        <f>IF(OR('TRI-1'!CB38 ="",'TRI-1'!CB38&lt;0,'TRI-1'!CB38  &gt;10),"",IF((ROUND(TRUNC(('TRI-1'!CB38  ),2),0))=10,"A+",IF((ROUND(TRUNC(('TRI-1'!CB38  ),2),0))=9,"A-",IF((ROUND(TRUNC(('TRI-1'!CB38   ),2),0))=8,"B+",IF((ROUND(TRUNC(('TRI-1'!CB38 ),2),0))=7,"B-",IF((ROUND(TRUNC(('TRI-1'!CB38  ),2),0))=6,"C+",IF((ROUND(TRUNC(('TRI-1'!CB38  ),2),0))=5,"C-",IF((ROUND(TRUNC(('TRI-1'!CB38  ),2),0))=4,"D+",IF((ROUND(TRUNC(('TRI-1'!CB38 ),2),0))=3,"D-",IF((ROUND(TRUNC(('TRI-1'!CB38 ),2),0))=2,"E+",IF((ROUND(TRUNC(('TRI-1'!CB38  ),2),0))&lt;=1,"E-","")))))))))))</f>
        <v>B+</v>
      </c>
      <c r="CC38" s="51" t="str">
        <f>IF(OR('TRI-1'!CC38 ="",'TRI-1'!CC38&lt;0,'TRI-1'!CC38  &gt;10),"",IF((ROUND(TRUNC(('TRI-1'!CC38  ),2),0))=10,"A+",IF((ROUND(TRUNC(('TRI-1'!CC38  ),2),0))=9,"A-",IF((ROUND(TRUNC(('TRI-1'!CC38   ),2),0))=8,"B+",IF((ROUND(TRUNC(('TRI-1'!CC38 ),2),0))=7,"B-",IF((ROUND(TRUNC(('TRI-1'!CC38  ),2),0))=6,"C+",IF((ROUND(TRUNC(('TRI-1'!CC38  ),2),0))=5,"C-",IF((ROUND(TRUNC(('TRI-1'!CC38  ),2),0))=4,"D+",IF((ROUND(TRUNC(('TRI-1'!CC38 ),2),0))=3,"D-",IF((ROUND(TRUNC(('TRI-1'!CC38 ),2),0))=2,"E+",IF((ROUND(TRUNC(('TRI-1'!CC38  ),2),0))&lt;=1,"E-","")))))))))))</f>
        <v>B+</v>
      </c>
      <c r="CD38" s="51" t="str">
        <f>IF(OR('TRI-1'!CD38 ="",'TRI-1'!CD38&lt;0,'TRI-1'!CD38  &gt;10),"",IF((ROUND(TRUNC(('TRI-1'!CD38  ),2),0))=10,"A+",IF((ROUND(TRUNC(('TRI-1'!CD38  ),2),0))=9,"A-",IF((ROUND(TRUNC(('TRI-1'!CD38   ),2),0))=8,"B+",IF((ROUND(TRUNC(('TRI-1'!CD38 ),2),0))=7,"B-",IF((ROUND(TRUNC(('TRI-1'!CD38  ),2),0))=6,"C+",IF((ROUND(TRUNC(('TRI-1'!CD38  ),2),0))=5,"C-",IF((ROUND(TRUNC(('TRI-1'!CD38  ),2),0))=4,"D+",IF((ROUND(TRUNC(('TRI-1'!CD38 ),2),0))=3,"D-",IF((ROUND(TRUNC(('TRI-1'!CD38 ),2),0))=2,"E+",IF((ROUND(TRUNC(('TRI-1'!CD38  ),2),0))&lt;=1,"E-","")))))))))))</f>
        <v>B+</v>
      </c>
      <c r="CE38" s="51" t="str">
        <f>IF(OR('TRI-1'!CE38 ="",'TRI-1'!CE38&lt;0,'TRI-1'!CE38  &gt;10),"",IF((ROUND(TRUNC(('TRI-1'!CE38  ),2),0))=10,"A+",IF((ROUND(TRUNC(('TRI-1'!CE38  ),2),0))=9,"A-",IF((ROUND(TRUNC(('TRI-1'!CE38   ),2),0))=8,"B+",IF((ROUND(TRUNC(('TRI-1'!CE38 ),2),0))=7,"B-",IF((ROUND(TRUNC(('TRI-1'!CE38  ),2),0))=6,"C+",IF((ROUND(TRUNC(('TRI-1'!CE38  ),2),0))=5,"C-",IF((ROUND(TRUNC(('TRI-1'!CE38  ),2),0))=4,"D+",IF((ROUND(TRUNC(('TRI-1'!CE38 ),2),0))=3,"D-",IF((ROUND(TRUNC(('TRI-1'!CE38 ),2),0))=2,"E+",IF((ROUND(TRUNC(('TRI-1'!CE38  ),2),0))&lt;=1,"E-","")))))))))))</f>
        <v>B+</v>
      </c>
      <c r="CF38" s="51" t="str">
        <f>IF(OR('TRI-1'!CF38 ="",'TRI-1'!CF38&lt;0,'TRI-1'!CF38  &gt;10),"",IF((ROUND(TRUNC(('TRI-1'!CF38  ),2),0))=10,"A+",IF((ROUND(TRUNC(('TRI-1'!CF38  ),2),0))=9,"A-",IF((ROUND(TRUNC(('TRI-1'!CF38   ),2),0))=8,"B+",IF((ROUND(TRUNC(('TRI-1'!CF38 ),2),0))=7,"B-",IF((ROUND(TRUNC(('TRI-1'!CF38  ),2),0))=6,"C+",IF((ROUND(TRUNC(('TRI-1'!CF38  ),2),0))=5,"C-",IF((ROUND(TRUNC(('TRI-1'!CF38  ),2),0))=4,"D+",IF((ROUND(TRUNC(('TRI-1'!CF38 ),2),0))=3,"D-",IF((ROUND(TRUNC(('TRI-1'!CF38 ),2),0))=2,"E+",IF((ROUND(TRUNC(('TRI-1'!CF38  ),2),0))&lt;=1,"E-","")))))))))))</f>
        <v>B+</v>
      </c>
      <c r="CG38" s="51" t="str">
        <f>IF(OR('TRI-1'!CG38 ="",'TRI-1'!CG38&lt;0,'TRI-1'!CG38  &gt;10),"",IF((ROUND(TRUNC(('TRI-1'!CG38  ),2),0))=10,"A+",IF((ROUND(TRUNC(('TRI-1'!CG38  ),2),0))=9,"A-",IF((ROUND(TRUNC(('TRI-1'!CG38   ),2),0))=8,"B+",IF((ROUND(TRUNC(('TRI-1'!CG38 ),2),0))=7,"B-",IF((ROUND(TRUNC(('TRI-1'!CG38  ),2),0))=6,"C+",IF((ROUND(TRUNC(('TRI-1'!CG38  ),2),0))=5,"C-",IF((ROUND(TRUNC(('TRI-1'!CG38  ),2),0))=4,"D+",IF((ROUND(TRUNC(('TRI-1'!CG38 ),2),0))=3,"D-",IF((ROUND(TRUNC(('TRI-1'!CG38 ),2),0))=2,"E+",IF((ROUND(TRUNC(('TRI-1'!CG38  ),2),0))&lt;=1,"E-","")))))))))))</f>
        <v>B+</v>
      </c>
      <c r="CH38" s="51" t="str">
        <f>IF(OR('TRI-1'!CH38 ="",'TRI-1'!CH38&lt;0,'TRI-1'!CH38  &gt;10),"",IF((ROUND(TRUNC(('TRI-1'!CH38  ),2),0))=10,"A+",IF((ROUND(TRUNC(('TRI-1'!CH38  ),2),0))=9,"A-",IF((ROUND(TRUNC(('TRI-1'!CH38   ),2),0))=8,"B+",IF((ROUND(TRUNC(('TRI-1'!CH38 ),2),0))=7,"B-",IF((ROUND(TRUNC(('TRI-1'!CH38  ),2),0))=6,"C+",IF((ROUND(TRUNC(('TRI-1'!CH38  ),2),0))=5,"C-",IF((ROUND(TRUNC(('TRI-1'!CH38  ),2),0))=4,"D+",IF((ROUND(TRUNC(('TRI-1'!CH38 ),2),0))=3,"D-",IF((ROUND(TRUNC(('TRI-1'!CH38 ),2),0))=2,"E+",IF((ROUND(TRUNC(('TRI-1'!CH38  ),2),0))&lt;=1,"E-","")))))))))))</f>
        <v>A+</v>
      </c>
      <c r="CI38" s="51" t="str">
        <f>IF(OR('TRI-1'!CI38 ="",'TRI-1'!CI38&lt;0,'TRI-1'!CI38  &gt;10),"",IF((ROUND(TRUNC(('TRI-1'!CI38  ),2),0))=10,"A+",IF((ROUND(TRUNC(('TRI-1'!CI38  ),2),0))=9,"A-",IF((ROUND(TRUNC(('TRI-1'!CI38   ),2),0))=8,"B+",IF((ROUND(TRUNC(('TRI-1'!CI38 ),2),0))=7,"B-",IF((ROUND(TRUNC(('TRI-1'!CI38  ),2),0))=6,"C+",IF((ROUND(TRUNC(('TRI-1'!CI38  ),2),0))=5,"C-",IF((ROUND(TRUNC(('TRI-1'!CI38  ),2),0))=4,"D+",IF((ROUND(TRUNC(('TRI-1'!CI38 ),2),0))=3,"D-",IF((ROUND(TRUNC(('TRI-1'!CI38 ),2),0))=2,"E+",IF((ROUND(TRUNC(('TRI-1'!CI38  ),2),0))&lt;=1,"E-","")))))))))))</f>
        <v>A+</v>
      </c>
      <c r="CJ38" s="51" t="str">
        <f>IF(OR('TRI-1'!CJ38 ="",'TRI-1'!CJ38&lt;0,'TRI-1'!CJ38  &gt;10),"",IF((ROUND(TRUNC(('TRI-1'!CJ38  ),2),0))=10,"A+",IF((ROUND(TRUNC(('TRI-1'!CJ38  ),2),0))=9,"A-",IF((ROUND(TRUNC(('TRI-1'!CJ38   ),2),0))=8,"B+",IF((ROUND(TRUNC(('TRI-1'!CJ38 ),2),0))=7,"B-",IF((ROUND(TRUNC(('TRI-1'!CJ38  ),2),0))=6,"C+",IF((ROUND(TRUNC(('TRI-1'!CJ38  ),2),0))=5,"C-",IF((ROUND(TRUNC(('TRI-1'!CJ38  ),2),0))=4,"D+",IF((ROUND(TRUNC(('TRI-1'!CJ38 ),2),0))=3,"D-",IF((ROUND(TRUNC(('TRI-1'!CJ38 ),2),0))=2,"E+",IF((ROUND(TRUNC(('TRI-1'!CJ38  ),2),0))&lt;=1,"E-","")))))))))))</f>
        <v>A+</v>
      </c>
      <c r="CK38" s="51" t="str">
        <f>IF(OR('TRI-1'!CK38 ="",'TRI-1'!CK38&lt;0,'TRI-1'!CK38  &gt;10),"",IF((ROUND(TRUNC(('TRI-1'!CK38  ),2),0))=10,"A+",IF((ROUND(TRUNC(('TRI-1'!CK38  ),2),0))=9,"A-",IF((ROUND(TRUNC(('TRI-1'!CK38   ),2),0))=8,"B+",IF((ROUND(TRUNC(('TRI-1'!CK38 ),2),0))=7,"B-",IF((ROUND(TRUNC(('TRI-1'!CK38  ),2),0))=6,"C+",IF((ROUND(TRUNC(('TRI-1'!CK38  ),2),0))=5,"C-",IF((ROUND(TRUNC(('TRI-1'!CK38  ),2),0))=4,"D+",IF((ROUND(TRUNC(('TRI-1'!CK38 ),2),0))=3,"D-",IF((ROUND(TRUNC(('TRI-1'!CK38 ),2),0))=2,"E+",IF((ROUND(TRUNC(('TRI-1'!CK38  ),2),0))&lt;=1,"E-","")))))))))))</f>
        <v>A+</v>
      </c>
      <c r="CL38" s="51" t="str">
        <f>IF(OR('TRI-1'!CL38 ="",'TRI-1'!CL38&lt;0,'TRI-1'!CL38  &gt;10),"",IF((ROUND(TRUNC(('TRI-1'!CL38  ),2),0))=10,"A+",IF((ROUND(TRUNC(('TRI-1'!CL38  ),2),0))=9,"A-",IF((ROUND(TRUNC(('TRI-1'!CL38   ),2),0))=8,"B+",IF((ROUND(TRUNC(('TRI-1'!CL38 ),2),0))=7,"B-",IF((ROUND(TRUNC(('TRI-1'!CL38  ),2),0))=6,"C+",IF((ROUND(TRUNC(('TRI-1'!CL38  ),2),0))=5,"C-",IF((ROUND(TRUNC(('TRI-1'!CL38  ),2),0))=4,"D+",IF((ROUND(TRUNC(('TRI-1'!CL38 ),2),0))=3,"D-",IF((ROUND(TRUNC(('TRI-1'!CL38 ),2),0))=2,"E+",IF((ROUND(TRUNC(('TRI-1'!CL38  ),2),0))&lt;=1,"E-","")))))))))))</f>
        <v>A+</v>
      </c>
      <c r="CM38" s="51" t="str">
        <f>IF(OR('TRI-1'!CM38 ="",'TRI-1'!CM38&lt;0,'TRI-1'!CM38  &gt;10),"",IF((ROUND(TRUNC(('TRI-1'!CM38  ),2),0))=10,"A+",IF((ROUND(TRUNC(('TRI-1'!CM38  ),2),0))=9,"A-",IF((ROUND(TRUNC(('TRI-1'!CM38   ),2),0))=8,"B+",IF((ROUND(TRUNC(('TRI-1'!CM38 ),2),0))=7,"B-",IF((ROUND(TRUNC(('TRI-1'!CM38  ),2),0))=6,"C+",IF((ROUND(TRUNC(('TRI-1'!CM38  ),2),0))=5,"C-",IF((ROUND(TRUNC(('TRI-1'!CM38  ),2),0))=4,"D+",IF((ROUND(TRUNC(('TRI-1'!CM38 ),2),0))=3,"D-",IF((ROUND(TRUNC(('TRI-1'!CM38 ),2),0))=2,"E+",IF((ROUND(TRUNC(('TRI-1'!CM38  ),2),0))&lt;=1,"E-","")))))))))))</f>
        <v>A+</v>
      </c>
      <c r="CN38" s="51" t="str">
        <f>IF(OR('TRI-1'!CN38 ="",'TRI-1'!CN38&lt;0,'TRI-1'!CN38  &gt;10),"",IF((ROUND(TRUNC(('TRI-1'!CN38  ),2),0))=10,"A+",IF((ROUND(TRUNC(('TRI-1'!CN38  ),2),0))=9,"A-",IF((ROUND(TRUNC(('TRI-1'!CN38   ),2),0))=8,"B+",IF((ROUND(TRUNC(('TRI-1'!CN38 ),2),0))=7,"B-",IF((ROUND(TRUNC(('TRI-1'!CN38  ),2),0))=6,"C+",IF((ROUND(TRUNC(('TRI-1'!CN38  ),2),0))=5,"C-",IF((ROUND(TRUNC(('TRI-1'!CN38  ),2),0))=4,"D+",IF((ROUND(TRUNC(('TRI-1'!CN38 ),2),0))=3,"D-",IF((ROUND(TRUNC(('TRI-1'!CN38 ),2),0))=2,"E+",IF((ROUND(TRUNC(('TRI-1'!CN38  ),2),0))&lt;=1,"E-","")))))))))))</f>
        <v>A+</v>
      </c>
      <c r="CO38" s="51" t="str">
        <f>IF(OR('TRI-1'!CO38 ="",'TRI-1'!CO38&lt;0,'TRI-1'!CO38  &gt;10),"",IF((ROUND(TRUNC(('TRI-1'!CO38  ),2),0))=10,"A+",IF((ROUND(TRUNC(('TRI-1'!CO38  ),2),0))=9,"A-",IF((ROUND(TRUNC(('TRI-1'!CO38   ),2),0))=8,"B+",IF((ROUND(TRUNC(('TRI-1'!CO38 ),2),0))=7,"B-",IF((ROUND(TRUNC(('TRI-1'!CO38  ),2),0))=6,"C+",IF((ROUND(TRUNC(('TRI-1'!CO38  ),2),0))=5,"C-",IF((ROUND(TRUNC(('TRI-1'!CO38  ),2),0))=4,"D+",IF((ROUND(TRUNC(('TRI-1'!CO38 ),2),0))=3,"D-",IF((ROUND(TRUNC(('TRI-1'!CO38 ),2),0))=2,"E+",IF((ROUND(TRUNC(('TRI-1'!CO38  ),2),0))&lt;=1,"E-","")))))))))))</f>
        <v>A+</v>
      </c>
      <c r="CP38" s="51" t="str">
        <f>IF(OR('TRI-1'!CP38 ="",'TRI-1'!CP38&lt;0,'TRI-1'!CP38  &gt;10),"",IF((ROUND(TRUNC(('TRI-1'!CP38  ),2),0))=10,"A+",IF((ROUND(TRUNC(('TRI-1'!CP38  ),2),0))=9,"A-",IF((ROUND(TRUNC(('TRI-1'!CP38   ),2),0))=8,"B+",IF((ROUND(TRUNC(('TRI-1'!CP38 ),2),0))=7,"B-",IF((ROUND(TRUNC(('TRI-1'!CP38  ),2),0))=6,"C+",IF((ROUND(TRUNC(('TRI-1'!CP38  ),2),0))=5,"C-",IF((ROUND(TRUNC(('TRI-1'!CP38  ),2),0))=4,"D+",IF((ROUND(TRUNC(('TRI-1'!CP38 ),2),0))=3,"D-",IF((ROUND(TRUNC(('TRI-1'!CP38 ),2),0))=2,"E+",IF((ROUND(TRUNC(('TRI-1'!CP38  ),2),0))&lt;=1,"E-","")))))))))))</f>
        <v>A+</v>
      </c>
      <c r="CQ38" s="51" t="str">
        <f>IF(OR('TRI-1'!CQ38 ="",'TRI-1'!CQ38&lt;0,'TRI-1'!CQ38  &gt;10),"",IF((ROUND(TRUNC(('TRI-1'!CQ38  ),2),0))=10,"A+",IF((ROUND(TRUNC(('TRI-1'!CQ38  ),2),0))=9,"A-",IF((ROUND(TRUNC(('TRI-1'!CQ38   ),2),0))=8,"B+",IF((ROUND(TRUNC(('TRI-1'!CQ38 ),2),0))=7,"B-",IF((ROUND(TRUNC(('TRI-1'!CQ38  ),2),0))=6,"C+",IF((ROUND(TRUNC(('TRI-1'!CQ38  ),2),0))=5,"C-",IF((ROUND(TRUNC(('TRI-1'!CQ38  ),2),0))=4,"D+",IF((ROUND(TRUNC(('TRI-1'!CQ38 ),2),0))=3,"D-",IF((ROUND(TRUNC(('TRI-1'!CQ38 ),2),0))=2,"E+",IF((ROUND(TRUNC(('TRI-1'!CQ38  ),2),0))&lt;=1,"E-","")))))))))))</f>
        <v>A+</v>
      </c>
      <c r="CR38" s="51" t="str">
        <f>IF(OR('TRI-1'!CR38 ="",'TRI-1'!CR38&lt;0,'TRI-1'!CR38  &gt;10),"",IF((ROUND(TRUNC(('TRI-1'!CR38  ),2),0))=10,"A+",IF((ROUND(TRUNC(('TRI-1'!CR38  ),2),0))=9,"A-",IF((ROUND(TRUNC(('TRI-1'!CR38   ),2),0))=8,"B+",IF((ROUND(TRUNC(('TRI-1'!CR38 ),2),0))=7,"B-",IF((ROUND(TRUNC(('TRI-1'!CR38  ),2),0))=6,"C+",IF((ROUND(TRUNC(('TRI-1'!CR38  ),2),0))=5,"C-",IF((ROUND(TRUNC(('TRI-1'!CR38  ),2),0))=4,"D+",IF((ROUND(TRUNC(('TRI-1'!CR38 ),2),0))=3,"D-",IF((ROUND(TRUNC(('TRI-1'!CR38 ),2),0))=2,"E+",IF((ROUND(TRUNC(('TRI-1'!CR38  ),2),0))&lt;=1,"E-","")))))))))))</f>
        <v>A+</v>
      </c>
      <c r="CS38" s="51" t="str">
        <f>IF(OR('TRI-1'!CS38 ="",'TRI-1'!CS38&lt;0,'TRI-1'!CS38  &gt;10),"",IF((ROUND(TRUNC(('TRI-1'!CS38  ),2),0))=10,"A+",IF((ROUND(TRUNC(('TRI-1'!CS38  ),2),0))=9,"A-",IF((ROUND(TRUNC(('TRI-1'!CS38   ),2),0))=8,"B+",IF((ROUND(TRUNC(('TRI-1'!CS38 ),2),0))=7,"B-",IF((ROUND(TRUNC(('TRI-1'!CS38  ),2),0))=6,"C+",IF((ROUND(TRUNC(('TRI-1'!CS38  ),2),0))=5,"C-",IF((ROUND(TRUNC(('TRI-1'!CS38  ),2),0))=4,"D+",IF((ROUND(TRUNC(('TRI-1'!CS38 ),2),0))=3,"D-",IF((ROUND(TRUNC(('TRI-1'!CS38 ),2),0))=2,"E+",IF((ROUND(TRUNC(('TRI-1'!CS38  ),2),0))&lt;=1,"E-","")))))))))))</f>
        <v>A+</v>
      </c>
      <c r="CT38" s="51" t="str">
        <f>IF(OR('TRI-1'!CT38 ="",'TRI-1'!CT38&lt;0,'TRI-1'!CT38  &gt;10),"",IF((ROUND(TRUNC(('TRI-1'!CT38  ),2),0))=10,"A+",IF((ROUND(TRUNC(('TRI-1'!CT38  ),2),0))=9,"A-",IF((ROUND(TRUNC(('TRI-1'!CT38   ),2),0))=8,"B+",IF((ROUND(TRUNC(('TRI-1'!CT38 ),2),0))=7,"B-",IF((ROUND(TRUNC(('TRI-1'!CT38  ),2),0))=6,"C+",IF((ROUND(TRUNC(('TRI-1'!CT38  ),2),0))=5,"C-",IF((ROUND(TRUNC(('TRI-1'!CT38  ),2),0))=4,"D+",IF((ROUND(TRUNC(('TRI-1'!CT38 ),2),0))=3,"D-",IF((ROUND(TRUNC(('TRI-1'!CT38 ),2),0))=2,"E+",IF((ROUND(TRUNC(('TRI-1'!CT38  ),2),0))&lt;=1,"E-","")))))))))))</f>
        <v>A+</v>
      </c>
      <c r="CU38" s="51" t="str">
        <f>IF(OR('TRI-1'!CU38 ="",'TRI-1'!CU38&lt;0,'TRI-1'!CU38  &gt;10),"",IF((ROUND(TRUNC(('TRI-1'!CU38  ),2),0))=10,"A+",IF((ROUND(TRUNC(('TRI-1'!CU38  ),2),0))=9,"A-",IF((ROUND(TRUNC(('TRI-1'!CU38   ),2),0))=8,"B+",IF((ROUND(TRUNC(('TRI-1'!CU38 ),2),0))=7,"B-",IF((ROUND(TRUNC(('TRI-1'!CU38  ),2),0))=6,"C+",IF((ROUND(TRUNC(('TRI-1'!CU38  ),2),0))=5,"C-",IF((ROUND(TRUNC(('TRI-1'!CU38  ),2),0))=4,"D+",IF((ROUND(TRUNC(('TRI-1'!CU38 ),2),0))=3,"D-",IF((ROUND(TRUNC(('TRI-1'!CU38 ),2),0))=2,"E+",IF((ROUND(TRUNC(('TRI-1'!CU38  ),2),0))&lt;=1,"E-","")))))))))))</f>
        <v>A+</v>
      </c>
      <c r="CV38" s="51" t="str">
        <f>IF(OR('TRI-1'!CV38 ="",'TRI-1'!CV38&lt;0,'TRI-1'!CV38  &gt;10),"",IF((ROUND(TRUNC(('TRI-1'!CV38  ),2),0))=10,"A+",IF((ROUND(TRUNC(('TRI-1'!CV38  ),2),0))=9,"A-",IF((ROUND(TRUNC(('TRI-1'!CV38   ),2),0))=8,"B+",IF((ROUND(TRUNC(('TRI-1'!CV38 ),2),0))=7,"B-",IF((ROUND(TRUNC(('TRI-1'!CV38  ),2),0))=6,"C+",IF((ROUND(TRUNC(('TRI-1'!CV38  ),2),0))=5,"C-",IF((ROUND(TRUNC(('TRI-1'!CV38  ),2),0))=4,"D+",IF((ROUND(TRUNC(('TRI-1'!CV38 ),2),0))=3,"D-",IF((ROUND(TRUNC(('TRI-1'!CV38 ),2),0))=2,"E+",IF((ROUND(TRUNC(('TRI-1'!CV38  ),2),0))&lt;=1,"E-","")))))))))))</f>
        <v>A+</v>
      </c>
      <c r="CW38" s="51" t="str">
        <f>IF(OR('TRI-1'!CW38 ="",'TRI-1'!CW38&lt;0,'TRI-1'!CW38  &gt;10),"",IF((ROUND(TRUNC(('TRI-1'!CW38  ),2),0))=10,"A+",IF((ROUND(TRUNC(('TRI-1'!CW38  ),2),0))=9,"A-",IF((ROUND(TRUNC(('TRI-1'!CW38   ),2),0))=8,"B+",IF((ROUND(TRUNC(('TRI-1'!CW38 ),2),0))=7,"B-",IF((ROUND(TRUNC(('TRI-1'!CW38  ),2),0))=6,"C+",IF((ROUND(TRUNC(('TRI-1'!CW38  ),2),0))=5,"C-",IF((ROUND(TRUNC(('TRI-1'!CW38  ),2),0))=4,"D+",IF((ROUND(TRUNC(('TRI-1'!CW38 ),2),0))=3,"D-",IF((ROUND(TRUNC(('TRI-1'!CW38 ),2),0))=2,"E+",IF((ROUND(TRUNC(('TRI-1'!CW38  ),2),0))&lt;=1,"E-","")))))))))))</f>
        <v>A+</v>
      </c>
      <c r="CX38" s="51" t="str">
        <f>IF(OR('TRI-1'!CX38 ="",'TRI-1'!CX38&lt;0,'TRI-1'!CX38  &gt;10),"",IF((ROUND(TRUNC(('TRI-1'!CX38  ),2),0))=10,"A+",IF((ROUND(TRUNC(('TRI-1'!CX38  ),2),0))=9,"A-",IF((ROUND(TRUNC(('TRI-1'!CX38   ),2),0))=8,"B+",IF((ROUND(TRUNC(('TRI-1'!CX38 ),2),0))=7,"B-",IF((ROUND(TRUNC(('TRI-1'!CX38  ),2),0))=6,"C+",IF((ROUND(TRUNC(('TRI-1'!CX38  ),2),0))=5,"C-",IF((ROUND(TRUNC(('TRI-1'!CX38  ),2),0))=4,"D+",IF((ROUND(TRUNC(('TRI-1'!CX38 ),2),0))=3,"D-",IF((ROUND(TRUNC(('TRI-1'!CX38 ),2),0))=2,"E+",IF((ROUND(TRUNC(('TRI-1'!CX38  ),2),0))&lt;=1,"E-","")))))))))))</f>
        <v>A+</v>
      </c>
      <c r="CY38" s="51" t="str">
        <f>IF(OR('TRI-1'!CY38 ="",'TRI-1'!CY38&lt;0,'TRI-1'!CY38  &gt;10),"",IF((ROUND(TRUNC(('TRI-1'!CY38  ),2),0))=10,"A+",IF((ROUND(TRUNC(('TRI-1'!CY38  ),2),0))=9,"A-",IF((ROUND(TRUNC(('TRI-1'!CY38   ),2),0))=8,"B+",IF((ROUND(TRUNC(('TRI-1'!CY38 ),2),0))=7,"B-",IF((ROUND(TRUNC(('TRI-1'!CY38  ),2),0))=6,"C+",IF((ROUND(TRUNC(('TRI-1'!CY38  ),2),0))=5,"C-",IF((ROUND(TRUNC(('TRI-1'!CY38  ),2),0))=4,"D+",IF((ROUND(TRUNC(('TRI-1'!CY38 ),2),0))=3,"D-",IF((ROUND(TRUNC(('TRI-1'!CY38 ),2),0))=2,"E+",IF((ROUND(TRUNC(('TRI-1'!CY38  ),2),0))&lt;=1,"E-","")))))))))))</f>
        <v>A+</v>
      </c>
      <c r="CZ38" s="51" t="str">
        <f>IF(OR('TRI-1'!CZ38 ="",'TRI-1'!CZ38&lt;0,'TRI-1'!CZ38  &gt;10),"",IF((ROUND(TRUNC(('TRI-1'!CZ38  ),2),0))=10,"A+",IF((ROUND(TRUNC(('TRI-1'!CZ38  ),2),0))=9,"A-",IF((ROUND(TRUNC(('TRI-1'!CZ38   ),2),0))=8,"B+",IF((ROUND(TRUNC(('TRI-1'!CZ38 ),2),0))=7,"B-",IF((ROUND(TRUNC(('TRI-1'!CZ38  ),2),0))=6,"C+",IF((ROUND(TRUNC(('TRI-1'!CZ38  ),2),0))=5,"C-",IF((ROUND(TRUNC(('TRI-1'!CZ38  ),2),0))=4,"D+",IF((ROUND(TRUNC(('TRI-1'!CZ38 ),2),0))=3,"D-",IF((ROUND(TRUNC(('TRI-1'!CZ38 ),2),0))=2,"E+",IF((ROUND(TRUNC(('TRI-1'!CZ38  ),2),0))&lt;=1,"E-","")))))))))))</f>
        <v>A+</v>
      </c>
      <c r="DA38" s="51" t="str">
        <f>IF(OR('TRI-1'!DA38 ="",'TRI-1'!DA38&lt;0,'TRI-1'!DA38  &gt;10),"",IF((ROUND(TRUNC(('TRI-1'!DA38  ),2),0))=10,"A+",IF((ROUND(TRUNC(('TRI-1'!DA38  ),2),0))=9,"A-",IF((ROUND(TRUNC(('TRI-1'!DA38   ),2),0))=8,"B+",IF((ROUND(TRUNC(('TRI-1'!DA38 ),2),0))=7,"B-",IF((ROUND(TRUNC(('TRI-1'!DA38  ),2),0))=6,"C+",IF((ROUND(TRUNC(('TRI-1'!DA38  ),2),0))=5,"C-",IF((ROUND(TRUNC(('TRI-1'!DA38  ),2),0))=4,"D+",IF((ROUND(TRUNC(('TRI-1'!DA38 ),2),0))=3,"D-",IF((ROUND(TRUNC(('TRI-1'!DA38 ),2),0))=2,"E+",IF((ROUND(TRUNC(('TRI-1'!DA38  ),2),0))&lt;=1,"E-","")))))))))))</f>
        <v>A+</v>
      </c>
      <c r="DB38" s="51" t="str">
        <f>IF(OR('TRI-1'!DB38 ="",'TRI-1'!DB38&lt;0,'TRI-1'!DB38  &gt;10),"",IF((ROUND(TRUNC(('TRI-1'!DB38  ),2),0))=10,"A+",IF((ROUND(TRUNC(('TRI-1'!DB38  ),2),0))=9,"A-",IF((ROUND(TRUNC(('TRI-1'!DB38   ),2),0))=8,"B+",IF((ROUND(TRUNC(('TRI-1'!DB38 ),2),0))=7,"B-",IF((ROUND(TRUNC(('TRI-1'!DB38  ),2),0))=6,"C+",IF((ROUND(TRUNC(('TRI-1'!DB38  ),2),0))=5,"C-",IF((ROUND(TRUNC(('TRI-1'!DB38  ),2),0))=4,"D+",IF((ROUND(TRUNC(('TRI-1'!DB38 ),2),0))=3,"D-",IF((ROUND(TRUNC(('TRI-1'!DB38 ),2),0))=2,"E+",IF((ROUND(TRUNC(('TRI-1'!DB38  ),2),0))&lt;=1,"E-","")))))))))))</f>
        <v>A+</v>
      </c>
      <c r="DC38" s="51" t="str">
        <f>IF(OR('TRI-1'!DC38 ="",'TRI-1'!DC38&lt;0,'TRI-1'!DC38  &gt;10),"",IF((ROUND(TRUNC(('TRI-1'!DC38  ),2),0))=10,"A+",IF((ROUND(TRUNC(('TRI-1'!DC38  ),2),0))=9,"A-",IF((ROUND(TRUNC(('TRI-1'!DC38   ),2),0))=8,"B+",IF((ROUND(TRUNC(('TRI-1'!DC38 ),2),0))=7,"B-",IF((ROUND(TRUNC(('TRI-1'!DC38  ),2),0))=6,"C+",IF((ROUND(TRUNC(('TRI-1'!DC38  ),2),0))=5,"C-",IF((ROUND(TRUNC(('TRI-1'!DC38  ),2),0))=4,"D+",IF((ROUND(TRUNC(('TRI-1'!DC38 ),2),0))=3,"D-",IF((ROUND(TRUNC(('TRI-1'!DC38 ),2),0))=2,"E+",IF((ROUND(TRUNC(('TRI-1'!DC38  ),2),0))&lt;=1,"E-","")))))))))))</f>
        <v>A+</v>
      </c>
      <c r="DD38" s="51" t="str">
        <f>IF(OR('TRI-1'!DD38 ="",'TRI-1'!DD38&lt;0,'TRI-1'!DD38  &gt;10),"",IF((ROUND(TRUNC(('TRI-1'!DD38  ),2),0))=10,"A+",IF((ROUND(TRUNC(('TRI-1'!DD38  ),2),0))=9,"A-",IF((ROUND(TRUNC(('TRI-1'!DD38   ),2),0))=8,"B+",IF((ROUND(TRUNC(('TRI-1'!DD38 ),2),0))=7,"B-",IF((ROUND(TRUNC(('TRI-1'!DD38  ),2),0))=6,"C+",IF((ROUND(TRUNC(('TRI-1'!DD38  ),2),0))=5,"C-",IF((ROUND(TRUNC(('TRI-1'!DD38  ),2),0))=4,"D+",IF((ROUND(TRUNC(('TRI-1'!DD38 ),2),0))=3,"D-",IF((ROUND(TRUNC(('TRI-1'!DD38 ),2),0))=2,"E+",IF((ROUND(TRUNC(('TRI-1'!DD38  ),2),0))&lt;=1,"E-","")))))))))))</f>
        <v>B+</v>
      </c>
      <c r="DE38" s="51" t="str">
        <f>IF(OR('TRI-1'!DE38 ="",'TRI-1'!DE38&lt;0,'TRI-1'!DE38  &gt;10),"",IF((ROUND(TRUNC(('TRI-1'!DE38  ),2),0))=10,"A+",IF((ROUND(TRUNC(('TRI-1'!DE38  ),2),0))=9,"A-",IF((ROUND(TRUNC(('TRI-1'!DE38   ),2),0))=8,"B+",IF((ROUND(TRUNC(('TRI-1'!DE38 ),2),0))=7,"B-",IF((ROUND(TRUNC(('TRI-1'!DE38  ),2),0))=6,"C+",IF((ROUND(TRUNC(('TRI-1'!DE38  ),2),0))=5,"C-",IF((ROUND(TRUNC(('TRI-1'!DE38  ),2),0))=4,"D+",IF((ROUND(TRUNC(('TRI-1'!DE38 ),2),0))=3,"D-",IF((ROUND(TRUNC(('TRI-1'!DE38 ),2),0))=2,"E+",IF((ROUND(TRUNC(('TRI-1'!DE38  ),2),0))&lt;=1,"E-","")))))))))))</f>
        <v>B+</v>
      </c>
      <c r="DF38" s="51" t="str">
        <f>IF(OR('TRI-1'!DF38 ="",'TRI-1'!DF38&lt;0,'TRI-1'!DF38  &gt;10),"",IF((ROUND(TRUNC(('TRI-1'!DF38  ),2),0))=10,"A+",IF((ROUND(TRUNC(('TRI-1'!DF38  ),2),0))=9,"A-",IF((ROUND(TRUNC(('TRI-1'!DF38   ),2),0))=8,"B+",IF((ROUND(TRUNC(('TRI-1'!DF38 ),2),0))=7,"B-",IF((ROUND(TRUNC(('TRI-1'!DF38  ),2),0))=6,"C+",IF((ROUND(TRUNC(('TRI-1'!DF38  ),2),0))=5,"C-",IF((ROUND(TRUNC(('TRI-1'!DF38  ),2),0))=4,"D+",IF((ROUND(TRUNC(('TRI-1'!DF38 ),2),0))=3,"D-",IF((ROUND(TRUNC(('TRI-1'!DF38 ),2),0))=2,"E+",IF((ROUND(TRUNC(('TRI-1'!DF38  ),2),0))&lt;=1,"E-","")))))))))))</f>
        <v>B+</v>
      </c>
      <c r="DG38" s="51" t="str">
        <f>IF(OR('TRI-1'!DG38 ="",'TRI-1'!DG38&lt;0,'TRI-1'!DG38  &gt;10),"",IF((ROUND(TRUNC(('TRI-1'!DG38  ),2),0))=10,"A+",IF((ROUND(TRUNC(('TRI-1'!DG38  ),2),0))=9,"A-",IF((ROUND(TRUNC(('TRI-1'!DG38   ),2),0))=8,"B+",IF((ROUND(TRUNC(('TRI-1'!DG38 ),2),0))=7,"B-",IF((ROUND(TRUNC(('TRI-1'!DG38  ),2),0))=6,"C+",IF((ROUND(TRUNC(('TRI-1'!DG38  ),2),0))=5,"C-",IF((ROUND(TRUNC(('TRI-1'!DG38  ),2),0))=4,"D+",IF((ROUND(TRUNC(('TRI-1'!DG38 ),2),0))=3,"D-",IF((ROUND(TRUNC(('TRI-1'!DG38 ),2),0))=2,"E+",IF((ROUND(TRUNC(('TRI-1'!DG38  ),2),0))&lt;=1,"E-","")))))))))))</f>
        <v>B+</v>
      </c>
      <c r="DH38" s="51" t="str">
        <f>IF(OR('TRI-1'!DH38 ="",'TRI-1'!DH38&lt;0,'TRI-1'!DH38  &gt;10),"",IF((ROUND(TRUNC(('TRI-1'!DH38  ),2),0))=10,"A+",IF((ROUND(TRUNC(('TRI-1'!DH38  ),2),0))=9,"A-",IF((ROUND(TRUNC(('TRI-1'!DH38   ),2),0))=8,"B+",IF((ROUND(TRUNC(('TRI-1'!DH38 ),2),0))=7,"B-",IF((ROUND(TRUNC(('TRI-1'!DH38  ),2),0))=6,"C+",IF((ROUND(TRUNC(('TRI-1'!DH38  ),2),0))=5,"C-",IF((ROUND(TRUNC(('TRI-1'!DH38  ),2),0))=4,"D+",IF((ROUND(TRUNC(('TRI-1'!DH38 ),2),0))=3,"D-",IF((ROUND(TRUNC(('TRI-1'!DH38 ),2),0))=2,"E+",IF((ROUND(TRUNC(('TRI-1'!DH38  ),2),0))&lt;=1,"E-","")))))))))))</f>
        <v>B+</v>
      </c>
      <c r="DI38" s="51" t="str">
        <f>IF(OR('TRI-1'!DI38 ="",'TRI-1'!DI38&lt;0,'TRI-1'!DI38  &gt;10),"",IF((ROUND(TRUNC(('TRI-1'!DI38  ),2),0))=10,"A+",IF((ROUND(TRUNC(('TRI-1'!DI38  ),2),0))=9,"A-",IF((ROUND(TRUNC(('TRI-1'!DI38   ),2),0))=8,"B+",IF((ROUND(TRUNC(('TRI-1'!DI38 ),2),0))=7,"B-",IF((ROUND(TRUNC(('TRI-1'!DI38  ),2),0))=6,"C+",IF((ROUND(TRUNC(('TRI-1'!DI38  ),2),0))=5,"C-",IF((ROUND(TRUNC(('TRI-1'!DI38  ),2),0))=4,"D+",IF((ROUND(TRUNC(('TRI-1'!DI38 ),2),0))=3,"D-",IF((ROUND(TRUNC(('TRI-1'!DI38 ),2),0))=2,"E+",IF((ROUND(TRUNC(('TRI-1'!DI38  ),2),0))&lt;=1,"E-","")))))))))))</f>
        <v>B+</v>
      </c>
      <c r="DJ38" s="51" t="str">
        <f>IF(OR('TRI-1'!DJ38 ="",'TRI-1'!DJ38&lt;0,'TRI-1'!DJ38  &gt;10),"",IF((ROUND(TRUNC(('TRI-1'!DJ38  ),2),0))=10,"A+",IF((ROUND(TRUNC(('TRI-1'!DJ38  ),2),0))=9,"A-",IF((ROUND(TRUNC(('TRI-1'!DJ38   ),2),0))=8,"B+",IF((ROUND(TRUNC(('TRI-1'!DJ38 ),2),0))=7,"B-",IF((ROUND(TRUNC(('TRI-1'!DJ38  ),2),0))=6,"C+",IF((ROUND(TRUNC(('TRI-1'!DJ38  ),2),0))=5,"C-",IF((ROUND(TRUNC(('TRI-1'!DJ38  ),2),0))=4,"D+",IF((ROUND(TRUNC(('TRI-1'!DJ38 ),2),0))=3,"D-",IF((ROUND(TRUNC(('TRI-1'!DJ38 ),2),0))=2,"E+",IF((ROUND(TRUNC(('TRI-1'!DJ38  ),2),0))&lt;=1,"E-","")))))))))))</f>
        <v>B+</v>
      </c>
      <c r="DK38" s="51" t="str">
        <f>IF(OR('TRI-1'!DK38 ="",'TRI-1'!DK38&lt;0,'TRI-1'!DK38  &gt;10),"",IF((ROUND(TRUNC(('TRI-1'!DK38  ),2),0))=10,"A+",IF((ROUND(TRUNC(('TRI-1'!DK38  ),2),0))=9,"A-",IF((ROUND(TRUNC(('TRI-1'!DK38   ),2),0))=8,"B+",IF((ROUND(TRUNC(('TRI-1'!DK38 ),2),0))=7,"B-",IF((ROUND(TRUNC(('TRI-1'!DK38  ),2),0))=6,"C+",IF((ROUND(TRUNC(('TRI-1'!DK38  ),2),0))=5,"C-",IF((ROUND(TRUNC(('TRI-1'!DK38  ),2),0))=4,"D+",IF((ROUND(TRUNC(('TRI-1'!DK38 ),2),0))=3,"D-",IF((ROUND(TRUNC(('TRI-1'!DK38 ),2),0))=2,"E+",IF((ROUND(TRUNC(('TRI-1'!DK38  ),2),0))&lt;=1,"E-","")))))))))))</f>
        <v>B+</v>
      </c>
      <c r="DL38" s="51" t="str">
        <f>IF(OR('TRI-1'!DL38 ="",'TRI-1'!DL38&lt;0,'TRI-1'!DL38  &gt;10),"",IF((ROUND(TRUNC(('TRI-1'!DL38  ),2),0))=10,"A+",IF((ROUND(TRUNC(('TRI-1'!DL38  ),2),0))=9,"A-",IF((ROUND(TRUNC(('TRI-1'!DL38   ),2),0))=8,"B+",IF((ROUND(TRUNC(('TRI-1'!DL38 ),2),0))=7,"B-",IF((ROUND(TRUNC(('TRI-1'!DL38  ),2),0))=6,"C+",IF((ROUND(TRUNC(('TRI-1'!DL38  ),2),0))=5,"C-",IF((ROUND(TRUNC(('TRI-1'!DL38  ),2),0))=4,"D+",IF((ROUND(TRUNC(('TRI-1'!DL38 ),2),0))=3,"D-",IF((ROUND(TRUNC(('TRI-1'!DL38 ),2),0))=2,"E+",IF((ROUND(TRUNC(('TRI-1'!DL38  ),2),0))&lt;=1,"E-","")))))))))))</f>
        <v>B+</v>
      </c>
      <c r="DM38" s="51" t="str">
        <f>IF(OR('TRI-1'!DM38 ="",'TRI-1'!DM38&lt;0,'TRI-1'!DM38  &gt;10),"",IF((ROUND(TRUNC(('TRI-1'!DM38  ),2),0))=10,"A+",IF((ROUND(TRUNC(('TRI-1'!DM38  ),2),0))=9,"A-",IF((ROUND(TRUNC(('TRI-1'!DM38   ),2),0))=8,"B+",IF((ROUND(TRUNC(('TRI-1'!DM38 ),2),0))=7,"B-",IF((ROUND(TRUNC(('TRI-1'!DM38  ),2),0))=6,"C+",IF((ROUND(TRUNC(('TRI-1'!DM38  ),2),0))=5,"C-",IF((ROUND(TRUNC(('TRI-1'!DM38  ),2),0))=4,"D+",IF((ROUND(TRUNC(('TRI-1'!DM38 ),2),0))=3,"D-",IF((ROUND(TRUNC(('TRI-1'!DM38 ),2),0))=2,"E+",IF((ROUND(TRUNC(('TRI-1'!DM38  ),2),0))&lt;=1,"E-","")))))))))))</f>
        <v>B+</v>
      </c>
      <c r="DN38" s="51" t="str">
        <f>IF(OR('TRI-1'!DN38 ="",'TRI-1'!DN38&lt;0,'TRI-1'!DN38  &gt;10),"",IF((ROUND(TRUNC(('TRI-1'!DN38  ),2),0))=10,"A+",IF((ROUND(TRUNC(('TRI-1'!DN38  ),2),0))=9,"A-",IF((ROUND(TRUNC(('TRI-1'!DN38   ),2),0))=8,"B+",IF((ROUND(TRUNC(('TRI-1'!DN38 ),2),0))=7,"B-",IF((ROUND(TRUNC(('TRI-1'!DN38  ),2),0))=6,"C+",IF((ROUND(TRUNC(('TRI-1'!DN38  ),2),0))=5,"C-",IF((ROUND(TRUNC(('TRI-1'!DN38  ),2),0))=4,"D+",IF((ROUND(TRUNC(('TRI-1'!DN38 ),2),0))=3,"D-",IF((ROUND(TRUNC(('TRI-1'!DN38 ),2),0))=2,"E+",IF((ROUND(TRUNC(('TRI-1'!DN38  ),2),0))&lt;=1,"E-","")))))))))))</f>
        <v>B+</v>
      </c>
      <c r="DO38" s="51" t="str">
        <f>IF(OR('TRI-1'!DO38 ="",'TRI-1'!DO38&lt;0,'TRI-1'!DO38  &gt;10),"",IF((ROUND(TRUNC(('TRI-1'!DO38  ),2),0))=10,"A+",IF((ROUND(TRUNC(('TRI-1'!DO38  ),2),0))=9,"A-",IF((ROUND(TRUNC(('TRI-1'!DO38   ),2),0))=8,"B+",IF((ROUND(TRUNC(('TRI-1'!DO38 ),2),0))=7,"B-",IF((ROUND(TRUNC(('TRI-1'!DO38  ),2),0))=6,"C+",IF((ROUND(TRUNC(('TRI-1'!DO38  ),2),0))=5,"C-",IF((ROUND(TRUNC(('TRI-1'!DO38  ),2),0))=4,"D+",IF((ROUND(TRUNC(('TRI-1'!DO38 ),2),0))=3,"D-",IF((ROUND(TRUNC(('TRI-1'!DO38 ),2),0))=2,"E+",IF((ROUND(TRUNC(('TRI-1'!DO38  ),2),0))&lt;=1,"E-","")))))))))))</f>
        <v>B+</v>
      </c>
      <c r="DP38" s="51" t="str">
        <f>IF(OR('TRI-1'!DP38 ="",'TRI-1'!DP38&lt;0,'TRI-1'!DP38  &gt;10),"",IF((ROUND(TRUNC(('TRI-1'!DP38  ),2),0))=10,"A+",IF((ROUND(TRUNC(('TRI-1'!DP38  ),2),0))=9,"A-",IF((ROUND(TRUNC(('TRI-1'!DP38   ),2),0))=8,"B+",IF((ROUND(TRUNC(('TRI-1'!DP38 ),2),0))=7,"B-",IF((ROUND(TRUNC(('TRI-1'!DP38  ),2),0))=6,"C+",IF((ROUND(TRUNC(('TRI-1'!DP38  ),2),0))=5,"C-",IF((ROUND(TRUNC(('TRI-1'!DP38  ),2),0))=4,"D+",IF((ROUND(TRUNC(('TRI-1'!DP38 ),2),0))=3,"D-",IF((ROUND(TRUNC(('TRI-1'!DP38 ),2),0))=2,"E+",IF((ROUND(TRUNC(('TRI-1'!DP38  ),2),0))&lt;=1,"E-","")))))))))))</f>
        <v>A-</v>
      </c>
      <c r="DQ38" s="51" t="str">
        <f>IF(OR('TRI-1'!DQ38 ="",'TRI-1'!DQ38&lt;0,'TRI-1'!DQ38  &gt;10),"",IF((ROUND(TRUNC(('TRI-1'!DQ38  ),2),0))=10,"A+",IF((ROUND(TRUNC(('TRI-1'!DQ38  ),2),0))=9,"A-",IF((ROUND(TRUNC(('TRI-1'!DQ38   ),2),0))=8,"B+",IF((ROUND(TRUNC(('TRI-1'!DQ38 ),2),0))=7,"B-",IF((ROUND(TRUNC(('TRI-1'!DQ38  ),2),0))=6,"C+",IF((ROUND(TRUNC(('TRI-1'!DQ38  ),2),0))=5,"C-",IF((ROUND(TRUNC(('TRI-1'!DQ38  ),2),0))=4,"D+",IF((ROUND(TRUNC(('TRI-1'!DQ38 ),2),0))=3,"D-",IF((ROUND(TRUNC(('TRI-1'!DQ38 ),2),0))=2,"E+",IF((ROUND(TRUNC(('TRI-1'!DQ38  ),2),0))&lt;=1,"E-","")))))))))))</f>
        <v>A-</v>
      </c>
      <c r="DR38" s="51" t="str">
        <f>IF(OR('TRI-1'!DR38 ="",'TRI-1'!DR38&lt;0,'TRI-1'!DR38  &gt;10),"",IF((ROUND(TRUNC(('TRI-1'!DR38  ),2),0))=10,"A+",IF((ROUND(TRUNC(('TRI-1'!DR38  ),2),0))=9,"A-",IF((ROUND(TRUNC(('TRI-1'!DR38   ),2),0))=8,"B+",IF((ROUND(TRUNC(('TRI-1'!DR38 ),2),0))=7,"B-",IF((ROUND(TRUNC(('TRI-1'!DR38  ),2),0))=6,"C+",IF((ROUND(TRUNC(('TRI-1'!DR38  ),2),0))=5,"C-",IF((ROUND(TRUNC(('TRI-1'!DR38  ),2),0))=4,"D+",IF((ROUND(TRUNC(('TRI-1'!DR38 ),2),0))=3,"D-",IF((ROUND(TRUNC(('TRI-1'!DR38 ),2),0))=2,"E+",IF((ROUND(TRUNC(('TRI-1'!DR38  ),2),0))&lt;=1,"E-","")))))))))))</f>
        <v>A-</v>
      </c>
      <c r="DS38" s="51" t="str">
        <f>IF(OR('TRI-1'!DS38 ="",'TRI-1'!DS38&lt;0,'TRI-1'!DS38  &gt;10),"",IF((ROUND(TRUNC(('TRI-1'!DS38  ),2),0))=10,"A+",IF((ROUND(TRUNC(('TRI-1'!DS38  ),2),0))=9,"A-",IF((ROUND(TRUNC(('TRI-1'!DS38   ),2),0))=8,"B+",IF((ROUND(TRUNC(('TRI-1'!DS38 ),2),0))=7,"B-",IF((ROUND(TRUNC(('TRI-1'!DS38  ),2),0))=6,"C+",IF((ROUND(TRUNC(('TRI-1'!DS38  ),2),0))=5,"C-",IF((ROUND(TRUNC(('TRI-1'!DS38  ),2),0))=4,"D+",IF((ROUND(TRUNC(('TRI-1'!DS38 ),2),0))=3,"D-",IF((ROUND(TRUNC(('TRI-1'!DS38 ),2),0))=2,"E+",IF((ROUND(TRUNC(('TRI-1'!DS38  ),2),0))&lt;=1,"E-","")))))))))))</f>
        <v>A-</v>
      </c>
      <c r="DT38" s="51" t="str">
        <f>IF(OR('TRI-1'!DT38 ="",'TRI-1'!DT38&lt;0,'TRI-1'!DT38  &gt;10),"",IF((ROUND(TRUNC(('TRI-1'!DT38  ),2),0))=10,"A+",IF((ROUND(TRUNC(('TRI-1'!DT38  ),2),0))=9,"A-",IF((ROUND(TRUNC(('TRI-1'!DT38   ),2),0))=8,"B+",IF((ROUND(TRUNC(('TRI-1'!DT38 ),2),0))=7,"B-",IF((ROUND(TRUNC(('TRI-1'!DT38  ),2),0))=6,"C+",IF((ROUND(TRUNC(('TRI-1'!DT38  ),2),0))=5,"C-",IF((ROUND(TRUNC(('TRI-1'!DT38  ),2),0))=4,"D+",IF((ROUND(TRUNC(('TRI-1'!DT38 ),2),0))=3,"D-",IF((ROUND(TRUNC(('TRI-1'!DT38 ),2),0))=2,"E+",IF((ROUND(TRUNC(('TRI-1'!DT38  ),2),0))&lt;=1,"E-","")))))))))))</f>
        <v>A-</v>
      </c>
      <c r="DU38" s="51" t="str">
        <f>IF(OR('TRI-1'!DU38 ="",'TRI-1'!DU38&lt;0,'TRI-1'!DU38  &gt;10),"",IF((ROUND(TRUNC(('TRI-1'!DU38  ),2),0))=10,"A+",IF((ROUND(TRUNC(('TRI-1'!DU38  ),2),0))=9,"A-",IF((ROUND(TRUNC(('TRI-1'!DU38   ),2),0))=8,"B+",IF((ROUND(TRUNC(('TRI-1'!DU38 ),2),0))=7,"B-",IF((ROUND(TRUNC(('TRI-1'!DU38  ),2),0))=6,"C+",IF((ROUND(TRUNC(('TRI-1'!DU38  ),2),0))=5,"C-",IF((ROUND(TRUNC(('TRI-1'!DU38  ),2),0))=4,"D+",IF((ROUND(TRUNC(('TRI-1'!DU38 ),2),0))=3,"D-",IF((ROUND(TRUNC(('TRI-1'!DU38 ),2),0))=2,"E+",IF((ROUND(TRUNC(('TRI-1'!DU38  ),2),0))&lt;=1,"E-","")))))))))))</f>
        <v>A-</v>
      </c>
      <c r="DV38" s="51" t="str">
        <f>IF(OR('TRI-1'!DV38 ="",'TRI-1'!DV38&lt;0,'TRI-1'!DV38  &gt;10),"",IF((ROUND(TRUNC(('TRI-1'!DV38  ),2),0))=10,"A+",IF((ROUND(TRUNC(('TRI-1'!DV38  ),2),0))=9,"A-",IF((ROUND(TRUNC(('TRI-1'!DV38   ),2),0))=8,"B+",IF((ROUND(TRUNC(('TRI-1'!DV38 ),2),0))=7,"B-",IF((ROUND(TRUNC(('TRI-1'!DV38  ),2),0))=6,"C+",IF((ROUND(TRUNC(('TRI-1'!DV38  ),2),0))=5,"C-",IF((ROUND(TRUNC(('TRI-1'!DV38  ),2),0))=4,"D+",IF((ROUND(TRUNC(('TRI-1'!DV38 ),2),0))=3,"D-",IF((ROUND(TRUNC(('TRI-1'!DV38 ),2),0))=2,"E+",IF((ROUND(TRUNC(('TRI-1'!DV38  ),2),0))&lt;=1,"E-","")))))))))))</f>
        <v>A-</v>
      </c>
      <c r="DW38" s="51" t="str">
        <f>IF(OR('TRI-1'!DW38 ="",'TRI-1'!DW38&lt;0,'TRI-1'!DW38  &gt;10),"",IF((ROUND(TRUNC(('TRI-1'!DW38  ),2),0))=10,"A+",IF((ROUND(TRUNC(('TRI-1'!DW38  ),2),0))=9,"A-",IF((ROUND(TRUNC(('TRI-1'!DW38   ),2),0))=8,"B+",IF((ROUND(TRUNC(('TRI-1'!DW38 ),2),0))=7,"B-",IF((ROUND(TRUNC(('TRI-1'!DW38  ),2),0))=6,"C+",IF((ROUND(TRUNC(('TRI-1'!DW38  ),2),0))=5,"C-",IF((ROUND(TRUNC(('TRI-1'!DW38  ),2),0))=4,"D+",IF((ROUND(TRUNC(('TRI-1'!DW38 ),2),0))=3,"D-",IF((ROUND(TRUNC(('TRI-1'!DW38 ),2),0))=2,"E+",IF((ROUND(TRUNC(('TRI-1'!DW38  ),2),0))&lt;=1,"E-","")))))))))))</f>
        <v>A-</v>
      </c>
      <c r="DX38" s="51" t="str">
        <f>IF(OR('TRI-1'!DX38 ="",'TRI-1'!DX38&lt;0,'TRI-1'!DX38  &gt;10),"",IF((ROUND(TRUNC(('TRI-1'!DX38  ),2),0))=10,"A+",IF((ROUND(TRUNC(('TRI-1'!DX38  ),2),0))=9,"A-",IF((ROUND(TRUNC(('TRI-1'!DX38   ),2),0))=8,"B+",IF((ROUND(TRUNC(('TRI-1'!DX38 ),2),0))=7,"B-",IF((ROUND(TRUNC(('TRI-1'!DX38  ),2),0))=6,"C+",IF((ROUND(TRUNC(('TRI-1'!DX38  ),2),0))=5,"C-",IF((ROUND(TRUNC(('TRI-1'!DX38  ),2),0))=4,"D+",IF((ROUND(TRUNC(('TRI-1'!DX38 ),2),0))=3,"D-",IF((ROUND(TRUNC(('TRI-1'!DX38 ),2),0))=2,"E+",IF((ROUND(TRUNC(('TRI-1'!DX38  ),2),0))&lt;=1,"E-","")))))))))))</f>
        <v>A-</v>
      </c>
      <c r="DY38" s="51" t="str">
        <f>IF(OR('TRI-1'!DY38 ="",'TRI-1'!DY38&lt;0,'TRI-1'!DY38  &gt;10),"",IF((ROUND(TRUNC(('TRI-1'!DY38  ),2),0))=10,"A+",IF((ROUND(TRUNC(('TRI-1'!DY38  ),2),0))=9,"A-",IF((ROUND(TRUNC(('TRI-1'!DY38   ),2),0))=8,"B+",IF((ROUND(TRUNC(('TRI-1'!DY38 ),2),0))=7,"B-",IF((ROUND(TRUNC(('TRI-1'!DY38  ),2),0))=6,"C+",IF((ROUND(TRUNC(('TRI-1'!DY38  ),2),0))=5,"C-",IF((ROUND(TRUNC(('TRI-1'!DY38  ),2),0))=4,"D+",IF((ROUND(TRUNC(('TRI-1'!DY38 ),2),0))=3,"D-",IF((ROUND(TRUNC(('TRI-1'!DY38 ),2),0))=2,"E+",IF((ROUND(TRUNC(('TRI-1'!DY38  ),2),0))&lt;=1,"E-","")))))))))))</f>
        <v>A-</v>
      </c>
      <c r="DZ38" s="51" t="str">
        <f>IF(OR('TRI-1'!DZ38 ="",'TRI-1'!DZ38&lt;0,'TRI-1'!DZ38  &gt;10),"",IF((ROUND(TRUNC(('TRI-1'!DZ38  ),2),0))=10,"A+",IF((ROUND(TRUNC(('TRI-1'!DZ38  ),2),0))=9,"A-",IF((ROUND(TRUNC(('TRI-1'!DZ38   ),2),0))=8,"B+",IF((ROUND(TRUNC(('TRI-1'!DZ38 ),2),0))=7,"B-",IF((ROUND(TRUNC(('TRI-1'!DZ38  ),2),0))=6,"C+",IF((ROUND(TRUNC(('TRI-1'!DZ38  ),2),0))=5,"C-",IF((ROUND(TRUNC(('TRI-1'!DZ38  ),2),0))=4,"D+",IF((ROUND(TRUNC(('TRI-1'!DZ38 ),2),0))=3,"D-",IF((ROUND(TRUNC(('TRI-1'!DZ38 ),2),0))=2,"E+",IF((ROUND(TRUNC(('TRI-1'!DZ38  ),2),0))&lt;=1,"E-","")))))))))))</f>
        <v>A-</v>
      </c>
      <c r="EA38" s="51" t="str">
        <f>IF(OR('TRI-1'!EA38 ="",'TRI-1'!EA38&lt;0,'TRI-1'!EA38  &gt;10),"",IF((ROUND(TRUNC(('TRI-1'!EA38  ),2),0))=10,"A+",IF((ROUND(TRUNC(('TRI-1'!EA38  ),2),0))=9,"A-",IF((ROUND(TRUNC(('TRI-1'!EA38   ),2),0))=8,"B+",IF((ROUND(TRUNC(('TRI-1'!EA38 ),2),0))=7,"B-",IF((ROUND(TRUNC(('TRI-1'!EA38  ),2),0))=6,"C+",IF((ROUND(TRUNC(('TRI-1'!EA38  ),2),0))=5,"C-",IF((ROUND(TRUNC(('TRI-1'!EA38  ),2),0))=4,"D+",IF((ROUND(TRUNC(('TRI-1'!EA38 ),2),0))=3,"D-",IF((ROUND(TRUNC(('TRI-1'!EA38 ),2),0))=2,"E+",IF((ROUND(TRUNC(('TRI-1'!EA38  ),2),0))&lt;=1,"E-","")))))))))))</f>
        <v>A-</v>
      </c>
      <c r="EB38" s="51" t="str">
        <f>IF(OR('TRI-1'!EB38 ="",'TRI-1'!EB38&lt;0,'TRI-1'!EB38  &gt;10),"",IF((ROUND(TRUNC(('TRI-1'!EB38  ),2),0))=10,"A+",IF((ROUND(TRUNC(('TRI-1'!EB38  ),2),0))=9,"A-",IF((ROUND(TRUNC(('TRI-1'!EB38   ),2),0))=8,"B+",IF((ROUND(TRUNC(('TRI-1'!EB38 ),2),0))=7,"B-",IF((ROUND(TRUNC(('TRI-1'!EB38  ),2),0))=6,"C+",IF((ROUND(TRUNC(('TRI-1'!EB38  ),2),0))=5,"C-",IF((ROUND(TRUNC(('TRI-1'!EB38  ),2),0))=4,"D+",IF((ROUND(TRUNC(('TRI-1'!EB38 ),2),0))=3,"D-",IF((ROUND(TRUNC(('TRI-1'!EB38 ),2),0))=2,"E+",IF((ROUND(TRUNC(('TRI-1'!EB38  ),2),0))&lt;=1,"E-","")))))))))))</f>
        <v>A-</v>
      </c>
      <c r="EC38" s="51" t="str">
        <f>IF(OR('TRI-1'!EC38 ="",'TRI-1'!EC38&lt;0,'TRI-1'!EC38  &gt;10),"",IF((ROUND(TRUNC(('TRI-1'!EC38  ),2),0))=10,"A+",IF((ROUND(TRUNC(('TRI-1'!EC38  ),2),0))=9,"A-",IF((ROUND(TRUNC(('TRI-1'!EC38   ),2),0))=8,"B+",IF((ROUND(TRUNC(('TRI-1'!EC38 ),2),0))=7,"B-",IF((ROUND(TRUNC(('TRI-1'!EC38  ),2),0))=6,"C+",IF((ROUND(TRUNC(('TRI-1'!EC38  ),2),0))=5,"C-",IF((ROUND(TRUNC(('TRI-1'!EC38  ),2),0))=4,"D+",IF((ROUND(TRUNC(('TRI-1'!EC38 ),2),0))=3,"D-",IF((ROUND(TRUNC(('TRI-1'!EC38 ),2),0))=2,"E+",IF((ROUND(TRUNC(('TRI-1'!EC38  ),2),0))&lt;=1,"E-","")))))))))))</f>
        <v>A-</v>
      </c>
      <c r="ED38" s="51" t="str">
        <f>IF(OR('TRI-1'!ED38 ="",'TRI-1'!ED38&lt;0,'TRI-1'!ED38  &gt;10),"",IF((ROUND(TRUNC(('TRI-1'!ED38  ),2),0))=10,"A+",IF((ROUND(TRUNC(('TRI-1'!ED38  ),2),0))=9,"A-",IF((ROUND(TRUNC(('TRI-1'!ED38   ),2),0))=8,"B+",IF((ROUND(TRUNC(('TRI-1'!ED38 ),2),0))=7,"B-",IF((ROUND(TRUNC(('TRI-1'!ED38  ),2),0))=6,"C+",IF((ROUND(TRUNC(('TRI-1'!ED38  ),2),0))=5,"C-",IF((ROUND(TRUNC(('TRI-1'!ED38  ),2),0))=4,"D+",IF((ROUND(TRUNC(('TRI-1'!ED38 ),2),0))=3,"D-",IF((ROUND(TRUNC(('TRI-1'!ED38 ),2),0))=2,"E+",IF((ROUND(TRUNC(('TRI-1'!ED38  ),2),0))&lt;=1,"E-","")))))))))))</f>
        <v>A-</v>
      </c>
      <c r="EE38" s="51" t="str">
        <f>IF(OR('TRI-1'!EE38 ="",'TRI-1'!EE38&lt;0,'TRI-1'!EE38  &gt;10),"",IF((ROUND(TRUNC(('TRI-1'!EE38  ),2),0))=10,"A+",IF((ROUND(TRUNC(('TRI-1'!EE38  ),2),0))=9,"A-",IF((ROUND(TRUNC(('TRI-1'!EE38   ),2),0))=8,"B+",IF((ROUND(TRUNC(('TRI-1'!EE38 ),2),0))=7,"B-",IF((ROUND(TRUNC(('TRI-1'!EE38  ),2),0))=6,"C+",IF((ROUND(TRUNC(('TRI-1'!EE38  ),2),0))=5,"C-",IF((ROUND(TRUNC(('TRI-1'!EE38  ),2),0))=4,"D+",IF((ROUND(TRUNC(('TRI-1'!EE38 ),2),0))=3,"D-",IF((ROUND(TRUNC(('TRI-1'!EE38 ),2),0))=2,"E+",IF((ROUND(TRUNC(('TRI-1'!EE38  ),2),0))&lt;=1,"E-","")))))))))))</f>
        <v>A-</v>
      </c>
      <c r="EF38" s="51" t="str">
        <f>IF(OR('TRI-1'!EF38 ="",'TRI-1'!EF38&lt;0,'TRI-1'!EF38  &gt;10),"",IF((ROUND(TRUNC(('TRI-1'!EF38  ),2),0))=10,"A+",IF((ROUND(TRUNC(('TRI-1'!EF38  ),2),0))=9,"A-",IF((ROUND(TRUNC(('TRI-1'!EF38   ),2),0))=8,"B+",IF((ROUND(TRUNC(('TRI-1'!EF38 ),2),0))=7,"B-",IF((ROUND(TRUNC(('TRI-1'!EF38  ),2),0))=6,"C+",IF((ROUND(TRUNC(('TRI-1'!EF38  ),2),0))=5,"C-",IF((ROUND(TRUNC(('TRI-1'!EF38  ),2),0))=4,"D+",IF((ROUND(TRUNC(('TRI-1'!EF38 ),2),0))=3,"D-",IF((ROUND(TRUNC(('TRI-1'!EF38 ),2),0))=2,"E+",IF((ROUND(TRUNC(('TRI-1'!EF38  ),2),0))&lt;=1,"E-","")))))))))))</f>
        <v>A-</v>
      </c>
      <c r="EG38" s="51" t="str">
        <f>IF(OR('TRI-1'!EG38 ="",'TRI-1'!EG38&lt;0,'TRI-1'!EG38  &gt;10),"",IF((ROUND(TRUNC(('TRI-1'!EG38  ),2),0))=10,"A+",IF((ROUND(TRUNC(('TRI-1'!EG38  ),2),0))=9,"A-",IF((ROUND(TRUNC(('TRI-1'!EG38   ),2),0))=8,"B+",IF((ROUND(TRUNC(('TRI-1'!EG38 ),2),0))=7,"B-",IF((ROUND(TRUNC(('TRI-1'!EG38  ),2),0))=6,"C+",IF((ROUND(TRUNC(('TRI-1'!EG38  ),2),0))=5,"C-",IF((ROUND(TRUNC(('TRI-1'!EG38  ),2),0))=4,"D+",IF((ROUND(TRUNC(('TRI-1'!EG38 ),2),0))=3,"D-",IF((ROUND(TRUNC(('TRI-1'!EG38 ),2),0))=2,"E+",IF((ROUND(TRUNC(('TRI-1'!EG38  ),2),0))&lt;=1,"E-","")))))))))))</f>
        <v>A-</v>
      </c>
      <c r="EH38" s="51" t="str">
        <f>IF(OR('TRI-1'!EH38 ="",'TRI-1'!EH38&lt;0,'TRI-1'!EH38  &gt;10),"",IF((ROUND(TRUNC(('TRI-1'!EH38  ),2),0))=10,"A+",IF((ROUND(TRUNC(('TRI-1'!EH38  ),2),0))=9,"A-",IF((ROUND(TRUNC(('TRI-1'!EH38   ),2),0))=8,"B+",IF((ROUND(TRUNC(('TRI-1'!EH38 ),2),0))=7,"B-",IF((ROUND(TRUNC(('TRI-1'!EH38  ),2),0))=6,"C+",IF((ROUND(TRUNC(('TRI-1'!EH38  ),2),0))=5,"C-",IF((ROUND(TRUNC(('TRI-1'!EH38  ),2),0))=4,"D+",IF((ROUND(TRUNC(('TRI-1'!EH38 ),2),0))=3,"D-",IF((ROUND(TRUNC(('TRI-1'!EH38 ),2),0))=2,"E+",IF((ROUND(TRUNC(('TRI-1'!EH38  ),2),0))&lt;=1,"E-","")))))))))))</f>
        <v>A-</v>
      </c>
      <c r="EI38" s="51" t="str">
        <f>IF(OR('TRI-1'!EI38 ="",'TRI-1'!EI38&lt;0,'TRI-1'!EI38  &gt;10),"",IF((ROUND(TRUNC(('TRI-1'!EI38  ),2),0))=10,"A+",IF((ROUND(TRUNC(('TRI-1'!EI38  ),2),0))=9,"A-",IF((ROUND(TRUNC(('TRI-1'!EI38   ),2),0))=8,"B+",IF((ROUND(TRUNC(('TRI-1'!EI38 ),2),0))=7,"B-",IF((ROUND(TRUNC(('TRI-1'!EI38  ),2),0))=6,"C+",IF((ROUND(TRUNC(('TRI-1'!EI38  ),2),0))=5,"C-",IF((ROUND(TRUNC(('TRI-1'!EI38  ),2),0))=4,"D+",IF((ROUND(TRUNC(('TRI-1'!EI38 ),2),0))=3,"D-",IF((ROUND(TRUNC(('TRI-1'!EI38 ),2),0))=2,"E+",IF((ROUND(TRUNC(('TRI-1'!EI38  ),2),0))&lt;=1,"E-","")))))))))))</f>
        <v>A-</v>
      </c>
      <c r="EJ38" s="51" t="str">
        <f>IF(OR('TRI-1'!EJ38 ="",'TRI-1'!EJ38&lt;0,'TRI-1'!EJ38  &gt;10),"",IF((ROUND(TRUNC(('TRI-1'!EJ38  ),2),0))=10,"A+",IF((ROUND(TRUNC(('TRI-1'!EJ38  ),2),0))=9,"A-",IF((ROUND(TRUNC(('TRI-1'!EJ38   ),2),0))=8,"B+",IF((ROUND(TRUNC(('TRI-1'!EJ38 ),2),0))=7,"B-",IF((ROUND(TRUNC(('TRI-1'!EJ38  ),2),0))=6,"C+",IF((ROUND(TRUNC(('TRI-1'!EJ38  ),2),0))=5,"C-",IF((ROUND(TRUNC(('TRI-1'!EJ38  ),2),0))=4,"D+",IF((ROUND(TRUNC(('TRI-1'!EJ38 ),2),0))=3,"D-",IF((ROUND(TRUNC(('TRI-1'!EJ38 ),2),0))=2,"E+",IF((ROUND(TRUNC(('TRI-1'!EJ38  ),2),0))&lt;=1,"E-","")))))))))))</f>
        <v>A-</v>
      </c>
      <c r="EK38" s="51" t="str">
        <f>IF(OR('TRI-1'!EK38 ="",'TRI-1'!EK38&lt;0,'TRI-1'!EK38  &gt;10),"",IF((ROUND(TRUNC(('TRI-1'!EK38  ),2),0))=10,"A+",IF((ROUND(TRUNC(('TRI-1'!EK38  ),2),0))=9,"A-",IF((ROUND(TRUNC(('TRI-1'!EK38   ),2),0))=8,"B+",IF((ROUND(TRUNC(('TRI-1'!EK38 ),2),0))=7,"B-",IF((ROUND(TRUNC(('TRI-1'!EK38  ),2),0))=6,"C+",IF((ROUND(TRUNC(('TRI-1'!EK38  ),2),0))=5,"C-",IF((ROUND(TRUNC(('TRI-1'!EK38  ),2),0))=4,"D+",IF((ROUND(TRUNC(('TRI-1'!EK38 ),2),0))=3,"D-",IF((ROUND(TRUNC(('TRI-1'!EK38 ),2),0))=2,"E+",IF((ROUND(TRUNC(('TRI-1'!EK38  ),2),0))&lt;=1,"E-","")))))))))))</f>
        <v>A-</v>
      </c>
      <c r="EL38" s="51" t="str">
        <f>IF(OR('TRI-1'!EL38 ="",'TRI-1'!EL38&lt;0,'TRI-1'!EL38  &gt;10),"",IF((ROUND(TRUNC(('TRI-1'!EL38  ),2),0))=10,"A+",IF((ROUND(TRUNC(('TRI-1'!EL38  ),2),0))=9,"A-",IF((ROUND(TRUNC(('TRI-1'!EL38   ),2),0))=8,"B+",IF((ROUND(TRUNC(('TRI-1'!EL38 ),2),0))=7,"B-",IF((ROUND(TRUNC(('TRI-1'!EL38  ),2),0))=6,"C+",IF((ROUND(TRUNC(('TRI-1'!EL38  ),2),0))=5,"C-",IF((ROUND(TRUNC(('TRI-1'!EL38  ),2),0))=4,"D+",IF((ROUND(TRUNC(('TRI-1'!EL38 ),2),0))=3,"D-",IF((ROUND(TRUNC(('TRI-1'!EL38 ),2),0))=2,"E+",IF((ROUND(TRUNC(('TRI-1'!EL38  ),2),0))&lt;=1,"E-","")))))))))))</f>
        <v>A-</v>
      </c>
      <c r="EM38" s="51" t="str">
        <f>IF(OR('TRI-1'!EM38 ="",'TRI-1'!EM38&lt;0,'TRI-1'!EM38  &gt;10),"",IF((ROUND(TRUNC(('TRI-1'!EM38  ),2),0))=10,"A+",IF((ROUND(TRUNC(('TRI-1'!EM38  ),2),0))=9,"A-",IF((ROUND(TRUNC(('TRI-1'!EM38   ),2),0))=8,"B+",IF((ROUND(TRUNC(('TRI-1'!EM38 ),2),0))=7,"B-",IF((ROUND(TRUNC(('TRI-1'!EM38  ),2),0))=6,"C+",IF((ROUND(TRUNC(('TRI-1'!EM38  ),2),0))=5,"C-",IF((ROUND(TRUNC(('TRI-1'!EM38  ),2),0))=4,"D+",IF((ROUND(TRUNC(('TRI-1'!EM38 ),2),0))=3,"D-",IF((ROUND(TRUNC(('TRI-1'!EM38 ),2),0))=2,"E+",IF((ROUND(TRUNC(('TRI-1'!EM38  ),2),0))&lt;=1,"E-","")))))))))))</f>
        <v>A-</v>
      </c>
      <c r="EN38" s="51" t="str">
        <f>IF(OR('TRI-1'!EN38 ="",'TRI-1'!EN38&lt;0,'TRI-1'!EN38  &gt;10),"",IF((ROUND(TRUNC(('TRI-1'!EN38  ),2),0))=10,"A+",IF((ROUND(TRUNC(('TRI-1'!EN38  ),2),0))=9,"A-",IF((ROUND(TRUNC(('TRI-1'!EN38   ),2),0))=8,"B+",IF((ROUND(TRUNC(('TRI-1'!EN38 ),2),0))=7,"B-",IF((ROUND(TRUNC(('TRI-1'!EN38  ),2),0))=6,"C+",IF((ROUND(TRUNC(('TRI-1'!EN38  ),2),0))=5,"C-",IF((ROUND(TRUNC(('TRI-1'!EN38  ),2),0))=4,"D+",IF((ROUND(TRUNC(('TRI-1'!EN38 ),2),0))=3,"D-",IF((ROUND(TRUNC(('TRI-1'!EN38 ),2),0))=2,"E+",IF((ROUND(TRUNC(('TRI-1'!EN38  ),2),0))&lt;=1,"E-","")))))))))))</f>
        <v>A-</v>
      </c>
      <c r="EO38" s="51" t="str">
        <f>IF(OR('TRI-1'!EO38 ="",'TRI-1'!EO38&lt;0,'TRI-1'!EO38  &gt;10),"",IF((ROUND(TRUNC(('TRI-1'!EO38  ),2),0))=10,"A+",IF((ROUND(TRUNC(('TRI-1'!EO38  ),2),0))=9,"A-",IF((ROUND(TRUNC(('TRI-1'!EO38   ),2),0))=8,"B+",IF((ROUND(TRUNC(('TRI-1'!EO38 ),2),0))=7,"B-",IF((ROUND(TRUNC(('TRI-1'!EO38  ),2),0))=6,"C+",IF((ROUND(TRUNC(('TRI-1'!EO38  ),2),0))=5,"C-",IF((ROUND(TRUNC(('TRI-1'!EO38  ),2),0))=4,"D+",IF((ROUND(TRUNC(('TRI-1'!EO38 ),2),0))=3,"D-",IF((ROUND(TRUNC(('TRI-1'!EO38 ),2),0))=2,"E+",IF((ROUND(TRUNC(('TRI-1'!EO38  ),2),0))&lt;=1,"E-","")))))))))))</f>
        <v>A-</v>
      </c>
      <c r="EP38" s="51" t="str">
        <f>IF(OR('TRI-1'!EP38 ="",'TRI-1'!EP38&lt;0,'TRI-1'!EP38  &gt;10),"",IF((ROUND(TRUNC(('TRI-1'!EP38  ),2),0))=10,"A+",IF((ROUND(TRUNC(('TRI-1'!EP38  ),2),0))=9,"A-",IF((ROUND(TRUNC(('TRI-1'!EP38   ),2),0))=8,"B+",IF((ROUND(TRUNC(('TRI-1'!EP38 ),2),0))=7,"B-",IF((ROUND(TRUNC(('TRI-1'!EP38  ),2),0))=6,"C+",IF((ROUND(TRUNC(('TRI-1'!EP38  ),2),0))=5,"C-",IF((ROUND(TRUNC(('TRI-1'!EP38  ),2),0))=4,"D+",IF((ROUND(TRUNC(('TRI-1'!EP38 ),2),0))=3,"D-",IF((ROUND(TRUNC(('TRI-1'!EP38 ),2),0))=2,"E+",IF((ROUND(TRUNC(('TRI-1'!EP38  ),2),0))&lt;=1,"E-","")))))))))))</f>
        <v>A-</v>
      </c>
      <c r="EQ38" s="51" t="str">
        <f>IF(OR('TRI-1'!EQ38 ="",'TRI-1'!EQ38&lt;0,'TRI-1'!EQ38  &gt;10),"",IF((ROUND(TRUNC(('TRI-1'!EQ38  ),2),0))=10,"A+",IF((ROUND(TRUNC(('TRI-1'!EQ38  ),2),0))=9,"A-",IF((ROUND(TRUNC(('TRI-1'!EQ38   ),2),0))=8,"B+",IF((ROUND(TRUNC(('TRI-1'!EQ38 ),2),0))=7,"B-",IF((ROUND(TRUNC(('TRI-1'!EQ38  ),2),0))=6,"C+",IF((ROUND(TRUNC(('TRI-1'!EQ38  ),2),0))=5,"C-",IF((ROUND(TRUNC(('TRI-1'!EQ38  ),2),0))=4,"D+",IF((ROUND(TRUNC(('TRI-1'!EQ38 ),2),0))=3,"D-",IF((ROUND(TRUNC(('TRI-1'!EQ38 ),2),0))=2,"E+",IF((ROUND(TRUNC(('TRI-1'!EQ38  ),2),0))&lt;=1,"E-","")))))))))))</f>
        <v>A-</v>
      </c>
      <c r="ER38" s="51" t="str">
        <f>IF(OR('TRI-1'!ER38 ="",'TRI-1'!ER38&lt;0,'TRI-1'!ER38  &gt;10),"",IF((ROUND(TRUNC(('TRI-1'!ER38  ),2),0))=10,"A+",IF((ROUND(TRUNC(('TRI-1'!ER38  ),2),0))=9,"A-",IF((ROUND(TRUNC(('TRI-1'!ER38   ),2),0))=8,"B+",IF((ROUND(TRUNC(('TRI-1'!ER38 ),2),0))=7,"B-",IF((ROUND(TRUNC(('TRI-1'!ER38  ),2),0))=6,"C+",IF((ROUND(TRUNC(('TRI-1'!ER38  ),2),0))=5,"C-",IF((ROUND(TRUNC(('TRI-1'!ER38  ),2),0))=4,"D+",IF((ROUND(TRUNC(('TRI-1'!ER38 ),2),0))=3,"D-",IF((ROUND(TRUNC(('TRI-1'!ER38 ),2),0))=2,"E+",IF((ROUND(TRUNC(('TRI-1'!ER38  ),2),0))&lt;=1,"E-","")))))))))))</f>
        <v>A-</v>
      </c>
      <c r="ES38" s="51" t="str">
        <f>IF(OR('TRI-1'!ES38 ="",'TRI-1'!ES38&lt;0,'TRI-1'!ES38  &gt;10),"",IF((ROUND(TRUNC(('TRI-1'!ES38  ),2),0))=10,"A+",IF((ROUND(TRUNC(('TRI-1'!ES38  ),2),0))=9,"A-",IF((ROUND(TRUNC(('TRI-1'!ES38   ),2),0))=8,"B+",IF((ROUND(TRUNC(('TRI-1'!ES38 ),2),0))=7,"B-",IF((ROUND(TRUNC(('TRI-1'!ES38  ),2),0))=6,"C+",IF((ROUND(TRUNC(('TRI-1'!ES38  ),2),0))=5,"C-",IF((ROUND(TRUNC(('TRI-1'!ES38  ),2),0))=4,"D+",IF((ROUND(TRUNC(('TRI-1'!ES38 ),2),0))=3,"D-",IF((ROUND(TRUNC(('TRI-1'!ES38 ),2),0))=2,"E+",IF((ROUND(TRUNC(('TRI-1'!ES38  ),2),0))&lt;=1,"E-","")))))))))))</f>
        <v>A-</v>
      </c>
      <c r="ET38" s="51" t="str">
        <f>IF('TRI-1'!ET38 ="","",'TRI-1'!ET38 )</f>
        <v>S</v>
      </c>
      <c r="EU38" s="51" t="str">
        <f>IF('TRI-1'!EU38 ="","",'TRI-1'!EU38 )</f>
        <v>S</v>
      </c>
      <c r="EV38" s="51" t="str">
        <f>IF('TRI-1'!EV38 ="","",'TRI-1'!EV38 )</f>
        <v>S</v>
      </c>
      <c r="EW38" s="51" t="str">
        <f>IF('TRI-1'!EW38 ="","",'TRI-1'!EW38 )</f>
        <v>S</v>
      </c>
      <c r="EX38" s="51" t="str">
        <f>IF('TRI-1'!EX38 ="","",'TRI-1'!EX38 )</f>
        <v>S</v>
      </c>
      <c r="EY38" s="51" t="str">
        <f>IF('TRI-1'!EY38 ="","",'TRI-1'!EY38 )</f>
        <v>F</v>
      </c>
      <c r="EZ38" s="51" t="str">
        <f>IF('TRI-1'!EZ38 ="","",'TRI-1'!EZ38 )</f>
        <v>S</v>
      </c>
      <c r="FA38" s="51" t="str">
        <f>IF('TRI-1'!FA38 ="","",'TRI-1'!FA38 )</f>
        <v>F</v>
      </c>
      <c r="FB38" s="51" t="str">
        <f>IF('TRI-1'!FB38 ="","",'TRI-1'!FB38 )</f>
        <v>F</v>
      </c>
      <c r="FC38" s="51" t="str">
        <f>IF('TRI-1'!FC38 ="","",'TRI-1'!FC38 )</f>
        <v>A-</v>
      </c>
      <c r="FD38" s="51">
        <f>IF('TRI-1'!FD38 ="","",'TRI-1'!FD38 )</f>
        <v>33</v>
      </c>
      <c r="FE38" s="51" t="str">
        <f>IF('TRI-1'!FE38 ="","",'TRI-1'!FE38 )</f>
        <v>A-</v>
      </c>
      <c r="FF38" s="51" t="str">
        <f>IF('TRI-1'!FF38 ="","",'TRI-1'!FF38 )</f>
        <v/>
      </c>
      <c r="FG38" s="51" t="str">
        <f>IF('TRI-1'!FG38 ="","",'TRI-1'!FG38 )</f>
        <v/>
      </c>
      <c r="FH38" s="51">
        <f>IF('TRI-1'!FH38 ="","",'TRI-1'!FH38 )</f>
        <v>0</v>
      </c>
    </row>
    <row r="39" spans="1:164" ht="21" customHeight="1">
      <c r="B39" s="53">
        <v>22</v>
      </c>
      <c r="C39" s="272" t="str">
        <f>IF(NOTAS!E42&gt;"",NOTAS!E42,"")</f>
        <v>RUIZ VILLAMARIN EMIR SAUL</v>
      </c>
      <c r="D39" s="273"/>
      <c r="E39" s="273"/>
      <c r="F39" s="274"/>
      <c r="G39" s="51" t="str">
        <f>IF(OR('TRI-1'!G39 ="",'TRI-1'!G39&lt;0,'TRI-1'!G39  &gt;10),"",IF((ROUND(TRUNC(('TRI-1'!G39  ),2),0))=10,"A+",IF((ROUND(TRUNC(('TRI-1'!G39  ),2),0))=9,"A-",IF((ROUND(TRUNC(('TRI-1'!G39   ),2),0))=8,"B+",IF((ROUND(TRUNC(('TRI-1'!G39 ),2),0))=7,"B-",IF((ROUND(TRUNC(('TRI-1'!G39  ),2),0))=6,"C+",IF((ROUND(TRUNC(('TRI-1'!G39  ),2),0))=5,"C-",IF((ROUND(TRUNC(('TRI-1'!G39  ),2),0))=4,"D+",IF((ROUND(TRUNC(('TRI-1'!G39 ),2),0))=3,"D-",IF((ROUND(TRUNC(('TRI-1'!G39 ),2),0))=2,"E+",IF((ROUND(TRUNC(('TRI-1'!G39  ),2),0))&lt;=1,"E-","")))))))))))</f>
        <v>A-</v>
      </c>
      <c r="H39" s="51" t="str">
        <f>IF(OR('TRI-1'!H39 ="",'TRI-1'!H39&lt;0,'TRI-1'!H39  &gt;10),"",IF((ROUND(TRUNC(('TRI-1'!H39  ),2),0))=10,"A+",IF((ROUND(TRUNC(('TRI-1'!H39  ),2),0))=9,"A-",IF((ROUND(TRUNC(('TRI-1'!H39   ),2),0))=8,"B+",IF((ROUND(TRUNC(('TRI-1'!H39 ),2),0))=7,"B-",IF((ROUND(TRUNC(('TRI-1'!H39  ),2),0))=6,"C+",IF((ROUND(TRUNC(('TRI-1'!H39  ),2),0))=5,"C-",IF((ROUND(TRUNC(('TRI-1'!H39  ),2),0))=4,"D+",IF((ROUND(TRUNC(('TRI-1'!H39 ),2),0))=3,"D-",IF((ROUND(TRUNC(('TRI-1'!H39 ),2),0))=2,"E+",IF((ROUND(TRUNC(('TRI-1'!H39  ),2),0))&lt;=1,"E-","")))))))))))</f>
        <v>A+</v>
      </c>
      <c r="I39" s="51" t="str">
        <f>IF(OR('TRI-1'!I39 ="",'TRI-1'!I39&lt;0,'TRI-1'!I39  &gt;10),"",IF((ROUND(TRUNC(('TRI-1'!I39  ),2),0))=10,"A+",IF((ROUND(TRUNC(('TRI-1'!I39  ),2),0))=9,"A-",IF((ROUND(TRUNC(('TRI-1'!I39   ),2),0))=8,"B+",IF((ROUND(TRUNC(('TRI-1'!I39 ),2),0))=7,"B-",IF((ROUND(TRUNC(('TRI-1'!I39  ),2),0))=6,"C+",IF((ROUND(TRUNC(('TRI-1'!I39  ),2),0))=5,"C-",IF((ROUND(TRUNC(('TRI-1'!I39  ),2),0))=4,"D+",IF((ROUND(TRUNC(('TRI-1'!I39 ),2),0))=3,"D-",IF((ROUND(TRUNC(('TRI-1'!I39 ),2),0))=2,"E+",IF((ROUND(TRUNC(('TRI-1'!I39  ),2),0))&lt;=1,"E-","")))))))))))</f>
        <v>B-</v>
      </c>
      <c r="J39" s="51" t="str">
        <f>IF(OR('TRI-1'!J39 ="",'TRI-1'!J39&lt;0,'TRI-1'!J39  &gt;10),"",IF((ROUND(TRUNC(('TRI-1'!J39  ),2),0))=10,"A+",IF((ROUND(TRUNC(('TRI-1'!J39  ),2),0))=9,"A-",IF((ROUND(TRUNC(('TRI-1'!J39   ),2),0))=8,"B+",IF((ROUND(TRUNC(('TRI-1'!J39 ),2),0))=7,"B-",IF((ROUND(TRUNC(('TRI-1'!J39  ),2),0))=6,"C+",IF((ROUND(TRUNC(('TRI-1'!J39  ),2),0))=5,"C-",IF((ROUND(TRUNC(('TRI-1'!J39  ),2),0))=4,"D+",IF((ROUND(TRUNC(('TRI-1'!J39 ),2),0))=3,"D-",IF((ROUND(TRUNC(('TRI-1'!J39 ),2),0))=2,"E+",IF((ROUND(TRUNC(('TRI-1'!J39  ),2),0))&lt;=1,"E-","")))))))))))</f>
        <v>B-</v>
      </c>
      <c r="K39" s="51" t="str">
        <f>IF(OR('TRI-1'!K39 ="",'TRI-1'!K39&lt;0,'TRI-1'!K39  &gt;10),"",IF((ROUND(TRUNC(('TRI-1'!K39  ),2),0))=10,"A+",IF((ROUND(TRUNC(('TRI-1'!K39  ),2),0))=9,"A-",IF((ROUND(TRUNC(('TRI-1'!K39   ),2),0))=8,"B+",IF((ROUND(TRUNC(('TRI-1'!K39 ),2),0))=7,"B-",IF((ROUND(TRUNC(('TRI-1'!K39  ),2),0))=6,"C+",IF((ROUND(TRUNC(('TRI-1'!K39  ),2),0))=5,"C-",IF((ROUND(TRUNC(('TRI-1'!K39  ),2),0))=4,"D+",IF((ROUND(TRUNC(('TRI-1'!K39 ),2),0))=3,"D-",IF((ROUND(TRUNC(('TRI-1'!K39 ),2),0))=2,"E+",IF((ROUND(TRUNC(('TRI-1'!K39  ),2),0))&lt;=1,"E-","")))))))))))</f>
        <v>B-</v>
      </c>
      <c r="L39" s="51" t="str">
        <f>IF(OR('TRI-1'!L39 ="",'TRI-1'!L39&lt;0,'TRI-1'!L39  &gt;10),"",IF((ROUND(TRUNC(('TRI-1'!L39  ),2),0))=10,"A+",IF((ROUND(TRUNC(('TRI-1'!L39  ),2),0))=9,"A-",IF((ROUND(TRUNC(('TRI-1'!L39   ),2),0))=8,"B+",IF((ROUND(TRUNC(('TRI-1'!L39 ),2),0))=7,"B-",IF((ROUND(TRUNC(('TRI-1'!L39  ),2),0))=6,"C+",IF((ROUND(TRUNC(('TRI-1'!L39  ),2),0))=5,"C-",IF((ROUND(TRUNC(('TRI-1'!L39  ),2),0))=4,"D+",IF((ROUND(TRUNC(('TRI-1'!L39 ),2),0))=3,"D-",IF((ROUND(TRUNC(('TRI-1'!L39 ),2),0))=2,"E+",IF((ROUND(TRUNC(('TRI-1'!L39  ),2),0))&lt;=1,"E-","")))))))))))</f>
        <v>A+</v>
      </c>
      <c r="M39" s="51" t="str">
        <f>IF(OR('TRI-1'!M39 ="",'TRI-1'!M39&lt;0,'TRI-1'!M39  &gt;10),"",IF((ROUND(TRUNC(('TRI-1'!M39  ),2),0))=10,"A+",IF((ROUND(TRUNC(('TRI-1'!M39  ),2),0))=9,"A-",IF((ROUND(TRUNC(('TRI-1'!M39   ),2),0))=8,"B+",IF((ROUND(TRUNC(('TRI-1'!M39 ),2),0))=7,"B-",IF((ROUND(TRUNC(('TRI-1'!M39  ),2),0))=6,"C+",IF((ROUND(TRUNC(('TRI-1'!M39  ),2),0))=5,"C-",IF((ROUND(TRUNC(('TRI-1'!M39  ),2),0))=4,"D+",IF((ROUND(TRUNC(('TRI-1'!M39 ),2),0))=3,"D-",IF((ROUND(TRUNC(('TRI-1'!M39 ),2),0))=2,"E+",IF((ROUND(TRUNC(('TRI-1'!M39  ),2),0))&lt;=1,"E-","")))))))))))</f>
        <v>A+</v>
      </c>
      <c r="N39" s="51" t="str">
        <f>IF(OR('TRI-1'!N39 ="",'TRI-1'!N39&lt;0,'TRI-1'!N39  &gt;10),"",IF((ROUND(TRUNC(('TRI-1'!N39  ),2),0))=10,"A+",IF((ROUND(TRUNC(('TRI-1'!N39  ),2),0))=9,"A-",IF((ROUND(TRUNC(('TRI-1'!N39   ),2),0))=8,"B+",IF((ROUND(TRUNC(('TRI-1'!N39 ),2),0))=7,"B-",IF((ROUND(TRUNC(('TRI-1'!N39  ),2),0))=6,"C+",IF((ROUND(TRUNC(('TRI-1'!N39  ),2),0))=5,"C-",IF((ROUND(TRUNC(('TRI-1'!N39  ),2),0))=4,"D+",IF((ROUND(TRUNC(('TRI-1'!N39 ),2),0))=3,"D-",IF((ROUND(TRUNC(('TRI-1'!N39 ),2),0))=2,"E+",IF((ROUND(TRUNC(('TRI-1'!N39  ),2),0))&lt;=1,"E-","")))))))))))</f>
        <v>A+</v>
      </c>
      <c r="O39" s="51" t="str">
        <f>IF(OR('TRI-1'!O39 ="",'TRI-1'!O39&lt;0,'TRI-1'!O39  &gt;10),"",IF((ROUND(TRUNC(('TRI-1'!O39  ),2),0))=10,"A+",IF((ROUND(TRUNC(('TRI-1'!O39  ),2),0))=9,"A-",IF((ROUND(TRUNC(('TRI-1'!O39   ),2),0))=8,"B+",IF((ROUND(TRUNC(('TRI-1'!O39 ),2),0))=7,"B-",IF((ROUND(TRUNC(('TRI-1'!O39  ),2),0))=6,"C+",IF((ROUND(TRUNC(('TRI-1'!O39  ),2),0))=5,"C-",IF((ROUND(TRUNC(('TRI-1'!O39  ),2),0))=4,"D+",IF((ROUND(TRUNC(('TRI-1'!O39 ),2),0))=3,"D-",IF((ROUND(TRUNC(('TRI-1'!O39 ),2),0))=2,"E+",IF((ROUND(TRUNC(('TRI-1'!O39  ),2),0))&lt;=1,"E-","")))))))))))</f>
        <v>A+</v>
      </c>
      <c r="P39" s="51" t="str">
        <f>IF(OR('TRI-1'!P39 ="",'TRI-1'!P39&lt;0,'TRI-1'!P39  &gt;10),"",IF((ROUND(TRUNC(('TRI-1'!P39  ),2),0))=10,"A+",IF((ROUND(TRUNC(('TRI-1'!P39  ),2),0))=9,"A-",IF((ROUND(TRUNC(('TRI-1'!P39   ),2),0))=8,"B+",IF((ROUND(TRUNC(('TRI-1'!P39 ),2),0))=7,"B-",IF((ROUND(TRUNC(('TRI-1'!P39  ),2),0))=6,"C+",IF((ROUND(TRUNC(('TRI-1'!P39  ),2),0))=5,"C-",IF((ROUND(TRUNC(('TRI-1'!P39  ),2),0))=4,"D+",IF((ROUND(TRUNC(('TRI-1'!P39 ),2),0))=3,"D-",IF((ROUND(TRUNC(('TRI-1'!P39 ),2),0))=2,"E+",IF((ROUND(TRUNC(('TRI-1'!P39  ),2),0))&lt;=1,"E-","")))))))))))</f>
        <v>B-</v>
      </c>
      <c r="Q39" s="51" t="str">
        <f>IF(OR('TRI-1'!Q39 ="",'TRI-1'!Q39&lt;0,'TRI-1'!Q39  &gt;10),"",IF((ROUND(TRUNC(('TRI-1'!Q39  ),2),0))=10,"A+",IF((ROUND(TRUNC(('TRI-1'!Q39  ),2),0))=9,"A-",IF((ROUND(TRUNC(('TRI-1'!Q39   ),2),0))=8,"B+",IF((ROUND(TRUNC(('TRI-1'!Q39 ),2),0))=7,"B-",IF((ROUND(TRUNC(('TRI-1'!Q39  ),2),0))=6,"C+",IF((ROUND(TRUNC(('TRI-1'!Q39  ),2),0))=5,"C-",IF((ROUND(TRUNC(('TRI-1'!Q39  ),2),0))=4,"D+",IF((ROUND(TRUNC(('TRI-1'!Q39 ),2),0))=3,"D-",IF((ROUND(TRUNC(('TRI-1'!Q39 ),2),0))=2,"E+",IF((ROUND(TRUNC(('TRI-1'!Q39  ),2),0))&lt;=1,"E-","")))))))))))</f>
        <v>B-</v>
      </c>
      <c r="R39" s="51" t="str">
        <f>IF(OR('TRI-1'!R39 ="",'TRI-1'!R39&lt;0,'TRI-1'!R39  &gt;10),"",IF((ROUND(TRUNC(('TRI-1'!R39  ),2),0))=10,"A+",IF((ROUND(TRUNC(('TRI-1'!R39  ),2),0))=9,"A-",IF((ROUND(TRUNC(('TRI-1'!R39   ),2),0))=8,"B+",IF((ROUND(TRUNC(('TRI-1'!R39 ),2),0))=7,"B-",IF((ROUND(TRUNC(('TRI-1'!R39  ),2),0))=6,"C+",IF((ROUND(TRUNC(('TRI-1'!R39  ),2),0))=5,"C-",IF((ROUND(TRUNC(('TRI-1'!R39  ),2),0))=4,"D+",IF((ROUND(TRUNC(('TRI-1'!R39 ),2),0))=3,"D-",IF((ROUND(TRUNC(('TRI-1'!R39 ),2),0))=2,"E+",IF((ROUND(TRUNC(('TRI-1'!R39  ),2),0))&lt;=1,"E-","")))))))))))</f>
        <v>A+</v>
      </c>
      <c r="S39" s="51" t="str">
        <f>IF(OR('TRI-1'!S39 ="",'TRI-1'!S39&lt;0,'TRI-1'!S39  &gt;10),"",IF((ROUND(TRUNC(('TRI-1'!S39  ),2),0))=10,"A+",IF((ROUND(TRUNC(('TRI-1'!S39  ),2),0))=9,"A-",IF((ROUND(TRUNC(('TRI-1'!S39   ),2),0))=8,"B+",IF((ROUND(TRUNC(('TRI-1'!S39 ),2),0))=7,"B-",IF((ROUND(TRUNC(('TRI-1'!S39  ),2),0))=6,"C+",IF((ROUND(TRUNC(('TRI-1'!S39  ),2),0))=5,"C-",IF((ROUND(TRUNC(('TRI-1'!S39  ),2),0))=4,"D+",IF((ROUND(TRUNC(('TRI-1'!S39 ),2),0))=3,"D-",IF((ROUND(TRUNC(('TRI-1'!S39 ),2),0))=2,"E+",IF((ROUND(TRUNC(('TRI-1'!S39  ),2),0))&lt;=1,"E-","")))))))))))</f>
        <v>B+</v>
      </c>
      <c r="T39" s="51" t="str">
        <f>IF(OR('TRI-1'!T39 ="",'TRI-1'!T39&lt;0,'TRI-1'!T39  &gt;10),"",IF((ROUND(TRUNC(('TRI-1'!T39  ),2),0))=10,"A+",IF((ROUND(TRUNC(('TRI-1'!T39  ),2),0))=9,"A-",IF((ROUND(TRUNC(('TRI-1'!T39   ),2),0))=8,"B+",IF((ROUND(TRUNC(('TRI-1'!T39 ),2),0))=7,"B-",IF((ROUND(TRUNC(('TRI-1'!T39  ),2),0))=6,"C+",IF((ROUND(TRUNC(('TRI-1'!T39  ),2),0))=5,"C-",IF((ROUND(TRUNC(('TRI-1'!T39  ),2),0))=4,"D+",IF((ROUND(TRUNC(('TRI-1'!T39 ),2),0))=3,"D-",IF((ROUND(TRUNC(('TRI-1'!T39 ),2),0))=2,"E+",IF((ROUND(TRUNC(('TRI-1'!T39  ),2),0))&lt;=1,"E-","")))))))))))</f>
        <v>B+</v>
      </c>
      <c r="U39" s="51" t="str">
        <f>IF(OR('TRI-1'!U39 ="",'TRI-1'!U39&lt;0,'TRI-1'!U39  &gt;10),"",IF((ROUND(TRUNC(('TRI-1'!U39  ),2),0))=10,"A+",IF((ROUND(TRUNC(('TRI-1'!U39  ),2),0))=9,"A-",IF((ROUND(TRUNC(('TRI-1'!U39   ),2),0))=8,"B+",IF((ROUND(TRUNC(('TRI-1'!U39 ),2),0))=7,"B-",IF((ROUND(TRUNC(('TRI-1'!U39  ),2),0))=6,"C+",IF((ROUND(TRUNC(('TRI-1'!U39  ),2),0))=5,"C-",IF((ROUND(TRUNC(('TRI-1'!U39  ),2),0))=4,"D+",IF((ROUND(TRUNC(('TRI-1'!U39 ),2),0))=3,"D-",IF((ROUND(TRUNC(('TRI-1'!U39 ),2),0))=2,"E+",IF((ROUND(TRUNC(('TRI-1'!U39  ),2),0))&lt;=1,"E-","")))))))))))</f>
        <v>A+</v>
      </c>
      <c r="V39" s="51" t="str">
        <f>IF(OR('TRI-1'!V39 ="",'TRI-1'!V39&lt;0,'TRI-1'!V39  &gt;10),"",IF((ROUND(TRUNC(('TRI-1'!V39  ),2),0))=10,"A+",IF((ROUND(TRUNC(('TRI-1'!V39  ),2),0))=9,"A-",IF((ROUND(TRUNC(('TRI-1'!V39   ),2),0))=8,"B+",IF((ROUND(TRUNC(('TRI-1'!V39 ),2),0))=7,"B-",IF((ROUND(TRUNC(('TRI-1'!V39  ),2),0))=6,"C+",IF((ROUND(TRUNC(('TRI-1'!V39  ),2),0))=5,"C-",IF((ROUND(TRUNC(('TRI-1'!V39  ),2),0))=4,"D+",IF((ROUND(TRUNC(('TRI-1'!V39 ),2),0))=3,"D-",IF((ROUND(TRUNC(('TRI-1'!V39 ),2),0))=2,"E+",IF((ROUND(TRUNC(('TRI-1'!V39  ),2),0))&lt;=1,"E-","")))))))))))</f>
        <v>A+</v>
      </c>
      <c r="W39" s="51" t="str">
        <f>IF(OR('TRI-1'!W39 ="",'TRI-1'!W39&lt;0,'TRI-1'!W39  &gt;10),"",IF((ROUND(TRUNC(('TRI-1'!W39  ),2),0))=10,"A+",IF((ROUND(TRUNC(('TRI-1'!W39  ),2),0))=9,"A-",IF((ROUND(TRUNC(('TRI-1'!W39   ),2),0))=8,"B+",IF((ROUND(TRUNC(('TRI-1'!W39 ),2),0))=7,"B-",IF((ROUND(TRUNC(('TRI-1'!W39  ),2),0))=6,"C+",IF((ROUND(TRUNC(('TRI-1'!W39  ),2),0))=5,"C-",IF((ROUND(TRUNC(('TRI-1'!W39  ),2),0))=4,"D+",IF((ROUND(TRUNC(('TRI-1'!W39 ),2),0))=3,"D-",IF((ROUND(TRUNC(('TRI-1'!W39 ),2),0))=2,"E+",IF((ROUND(TRUNC(('TRI-1'!W39  ),2),0))&lt;=1,"E-","")))))))))))</f>
        <v>A+</v>
      </c>
      <c r="X39" s="51" t="str">
        <f>IF(OR('TRI-1'!X39 ="",'TRI-1'!X39&lt;0,'TRI-1'!X39  &gt;10),"",IF((ROUND(TRUNC(('TRI-1'!X39  ),2),0))=10,"A+",IF((ROUND(TRUNC(('TRI-1'!X39  ),2),0))=9,"A-",IF((ROUND(TRUNC(('TRI-1'!X39   ),2),0))=8,"B+",IF((ROUND(TRUNC(('TRI-1'!X39 ),2),0))=7,"B-",IF((ROUND(TRUNC(('TRI-1'!X39  ),2),0))=6,"C+",IF((ROUND(TRUNC(('TRI-1'!X39  ),2),0))=5,"C-",IF((ROUND(TRUNC(('TRI-1'!X39  ),2),0))=4,"D+",IF((ROUND(TRUNC(('TRI-1'!X39 ),2),0))=3,"D-",IF((ROUND(TRUNC(('TRI-1'!X39 ),2),0))=2,"E+",IF((ROUND(TRUNC(('TRI-1'!X39  ),2),0))&lt;=1,"E-","")))))))))))</f>
        <v>A+</v>
      </c>
      <c r="Y39" s="51" t="str">
        <f>IF(OR('TRI-1'!Y39 ="",'TRI-1'!Y39&lt;0,'TRI-1'!Y39  &gt;10),"",IF((ROUND(TRUNC(('TRI-1'!Y39  ),2),0))=10,"A+",IF((ROUND(TRUNC(('TRI-1'!Y39  ),2),0))=9,"A-",IF((ROUND(TRUNC(('TRI-1'!Y39   ),2),0))=8,"B+",IF((ROUND(TRUNC(('TRI-1'!Y39 ),2),0))=7,"B-",IF((ROUND(TRUNC(('TRI-1'!Y39  ),2),0))=6,"C+",IF((ROUND(TRUNC(('TRI-1'!Y39  ),2),0))=5,"C-",IF((ROUND(TRUNC(('TRI-1'!Y39  ),2),0))=4,"D+",IF((ROUND(TRUNC(('TRI-1'!Y39 ),2),0))=3,"D-",IF((ROUND(TRUNC(('TRI-1'!Y39 ),2),0))=2,"E+",IF((ROUND(TRUNC(('TRI-1'!Y39  ),2),0))&lt;=1,"E-","")))))))))))</f>
        <v>A-</v>
      </c>
      <c r="Z39" s="51" t="str">
        <f>IF(OR('TRI-1'!Z39 ="",'TRI-1'!Z39&lt;0,'TRI-1'!Z39  &gt;10),"",IF((ROUND(TRUNC(('TRI-1'!Z39  ),2),0))=10,"A+",IF((ROUND(TRUNC(('TRI-1'!Z39  ),2),0))=9,"A-",IF((ROUND(TRUNC(('TRI-1'!Z39   ),2),0))=8,"B+",IF((ROUND(TRUNC(('TRI-1'!Z39 ),2),0))=7,"B-",IF((ROUND(TRUNC(('TRI-1'!Z39  ),2),0))=6,"C+",IF((ROUND(TRUNC(('TRI-1'!Z39  ),2),0))=5,"C-",IF((ROUND(TRUNC(('TRI-1'!Z39  ),2),0))=4,"D+",IF((ROUND(TRUNC(('TRI-1'!Z39 ),2),0))=3,"D-",IF((ROUND(TRUNC(('TRI-1'!Z39 ),2),0))=2,"E+",IF((ROUND(TRUNC(('TRI-1'!Z39  ),2),0))&lt;=1,"E-","")))))))))))</f>
        <v>B-</v>
      </c>
      <c r="AA39" s="51" t="str">
        <f>IF(OR('TRI-1'!AA39 ="",'TRI-1'!AA39&lt;0,'TRI-1'!AA39  &gt;10),"",IF((ROUND(TRUNC(('TRI-1'!AA39  ),2),0))=10,"A+",IF((ROUND(TRUNC(('TRI-1'!AA39  ),2),0))=9,"A-",IF((ROUND(TRUNC(('TRI-1'!AA39   ),2),0))=8,"B+",IF((ROUND(TRUNC(('TRI-1'!AA39 ),2),0))=7,"B-",IF((ROUND(TRUNC(('TRI-1'!AA39  ),2),0))=6,"C+",IF((ROUND(TRUNC(('TRI-1'!AA39  ),2),0))=5,"C-",IF((ROUND(TRUNC(('TRI-1'!AA39  ),2),0))=4,"D+",IF((ROUND(TRUNC(('TRI-1'!AA39 ),2),0))=3,"D-",IF((ROUND(TRUNC(('TRI-1'!AA39 ),2),0))=2,"E+",IF((ROUND(TRUNC(('TRI-1'!AA39  ),2),0))&lt;=1,"E-","")))))))))))</f>
        <v>B-</v>
      </c>
      <c r="AB39" s="51" t="str">
        <f>IF(OR('TRI-1'!AB39 ="",'TRI-1'!AB39&lt;0,'TRI-1'!AB39  &gt;10),"",IF((ROUND(TRUNC(('TRI-1'!AB39  ),2),0))=10,"A+",IF((ROUND(TRUNC(('TRI-1'!AB39  ),2),0))=9,"A-",IF((ROUND(TRUNC(('TRI-1'!AB39   ),2),0))=8,"B+",IF((ROUND(TRUNC(('TRI-1'!AB39 ),2),0))=7,"B-",IF((ROUND(TRUNC(('TRI-1'!AB39  ),2),0))=6,"C+",IF((ROUND(TRUNC(('TRI-1'!AB39  ),2),0))=5,"C-",IF((ROUND(TRUNC(('TRI-1'!AB39  ),2),0))=4,"D+",IF((ROUND(TRUNC(('TRI-1'!AB39 ),2),0))=3,"D-",IF((ROUND(TRUNC(('TRI-1'!AB39 ),2),0))=2,"E+",IF((ROUND(TRUNC(('TRI-1'!AB39  ),2),0))&lt;=1,"E-","")))))))))))</f>
        <v>B-</v>
      </c>
      <c r="AC39" s="51" t="str">
        <f>IF(OR('TRI-1'!AC39 ="",'TRI-1'!AC39&lt;0,'TRI-1'!AC39  &gt;10),"",IF((ROUND(TRUNC(('TRI-1'!AC39  ),2),0))=10,"A+",IF((ROUND(TRUNC(('TRI-1'!AC39  ),2),0))=9,"A-",IF((ROUND(TRUNC(('TRI-1'!AC39   ),2),0))=8,"B+",IF((ROUND(TRUNC(('TRI-1'!AC39 ),2),0))=7,"B-",IF((ROUND(TRUNC(('TRI-1'!AC39  ),2),0))=6,"C+",IF((ROUND(TRUNC(('TRI-1'!AC39  ),2),0))=5,"C-",IF((ROUND(TRUNC(('TRI-1'!AC39  ),2),0))=4,"D+",IF((ROUND(TRUNC(('TRI-1'!AC39 ),2),0))=3,"D-",IF((ROUND(TRUNC(('TRI-1'!AC39 ),2),0))=2,"E+",IF((ROUND(TRUNC(('TRI-1'!AC39  ),2),0))&lt;=1,"E-","")))))))))))</f>
        <v>B-</v>
      </c>
      <c r="AD39" s="51" t="str">
        <f>IF(OR('TRI-1'!AD39 ="",'TRI-1'!AD39&lt;0,'TRI-1'!AD39  &gt;10),"",IF((ROUND(TRUNC(('TRI-1'!AD39  ),2),0))=10,"A+",IF((ROUND(TRUNC(('TRI-1'!AD39  ),2),0))=9,"A-",IF((ROUND(TRUNC(('TRI-1'!AD39   ),2),0))=8,"B+",IF((ROUND(TRUNC(('TRI-1'!AD39 ),2),0))=7,"B-",IF((ROUND(TRUNC(('TRI-1'!AD39  ),2),0))=6,"C+",IF((ROUND(TRUNC(('TRI-1'!AD39  ),2),0))=5,"C-",IF((ROUND(TRUNC(('TRI-1'!AD39  ),2),0))=4,"D+",IF((ROUND(TRUNC(('TRI-1'!AD39 ),2),0))=3,"D-",IF((ROUND(TRUNC(('TRI-1'!AD39 ),2),0))=2,"E+",IF((ROUND(TRUNC(('TRI-1'!AD39  ),2),0))&lt;=1,"E-","")))))))))))</f>
        <v>B-</v>
      </c>
      <c r="AE39" s="51" t="str">
        <f>IF(OR('TRI-1'!AE39 ="",'TRI-1'!AE39&lt;0,'TRI-1'!AE39  &gt;10),"",IF((ROUND(TRUNC(('TRI-1'!AE39  ),2),0))=10,"A+",IF((ROUND(TRUNC(('TRI-1'!AE39  ),2),0))=9,"A-",IF((ROUND(TRUNC(('TRI-1'!AE39   ),2),0))=8,"B+",IF((ROUND(TRUNC(('TRI-1'!AE39 ),2),0))=7,"B-",IF((ROUND(TRUNC(('TRI-1'!AE39  ),2),0))=6,"C+",IF((ROUND(TRUNC(('TRI-1'!AE39  ),2),0))=5,"C-",IF((ROUND(TRUNC(('TRI-1'!AE39  ),2),0))=4,"D+",IF((ROUND(TRUNC(('TRI-1'!AE39 ),2),0))=3,"D-",IF((ROUND(TRUNC(('TRI-1'!AE39 ),2),0))=2,"E+",IF((ROUND(TRUNC(('TRI-1'!AE39  ),2),0))&lt;=1,"E-","")))))))))))</f>
        <v>B-</v>
      </c>
      <c r="AF39" s="51" t="str">
        <f>IF(OR('TRI-1'!AF39 ="",'TRI-1'!AF39&lt;0,'TRI-1'!AF39  &gt;10),"",IF((ROUND(TRUNC(('TRI-1'!AF39  ),2),0))=10,"A+",IF((ROUND(TRUNC(('TRI-1'!AF39  ),2),0))=9,"A-",IF((ROUND(TRUNC(('TRI-1'!AF39   ),2),0))=8,"B+",IF((ROUND(TRUNC(('TRI-1'!AF39 ),2),0))=7,"B-",IF((ROUND(TRUNC(('TRI-1'!AF39  ),2),0))=6,"C+",IF((ROUND(TRUNC(('TRI-1'!AF39  ),2),0))=5,"C-",IF((ROUND(TRUNC(('TRI-1'!AF39  ),2),0))=4,"D+",IF((ROUND(TRUNC(('TRI-1'!AF39 ),2),0))=3,"D-",IF((ROUND(TRUNC(('TRI-1'!AF39 ),2),0))=2,"E+",IF((ROUND(TRUNC(('TRI-1'!AF39  ),2),0))&lt;=1,"E-","")))))))))))</f>
        <v>B-</v>
      </c>
      <c r="AG39" s="51" t="str">
        <f>IF(OR('TRI-1'!AG39 ="",'TRI-1'!AG39&lt;0,'TRI-1'!AG39  &gt;10),"",IF((ROUND(TRUNC(('TRI-1'!AG39  ),2),0))=10,"A+",IF((ROUND(TRUNC(('TRI-1'!AG39  ),2),0))=9,"A-",IF((ROUND(TRUNC(('TRI-1'!AG39   ),2),0))=8,"B+",IF((ROUND(TRUNC(('TRI-1'!AG39 ),2),0))=7,"B-",IF((ROUND(TRUNC(('TRI-1'!AG39  ),2),0))=6,"C+",IF((ROUND(TRUNC(('TRI-1'!AG39  ),2),0))=5,"C-",IF((ROUND(TRUNC(('TRI-1'!AG39  ),2),0))=4,"D+",IF((ROUND(TRUNC(('TRI-1'!AG39 ),2),0))=3,"D-",IF((ROUND(TRUNC(('TRI-1'!AG39 ),2),0))=2,"E+",IF((ROUND(TRUNC(('TRI-1'!AG39  ),2),0))&lt;=1,"E-","")))))))))))</f>
        <v>B-</v>
      </c>
      <c r="AH39" s="51" t="str">
        <f>IF(OR('TRI-1'!AH39 ="",'TRI-1'!AH39&lt;0,'TRI-1'!AH39  &gt;10),"",IF((ROUND(TRUNC(('TRI-1'!AH39  ),2),0))=10,"A+",IF((ROUND(TRUNC(('TRI-1'!AH39  ),2),0))=9,"A-",IF((ROUND(TRUNC(('TRI-1'!AH39   ),2),0))=8,"B+",IF((ROUND(TRUNC(('TRI-1'!AH39 ),2),0))=7,"B-",IF((ROUND(TRUNC(('TRI-1'!AH39  ),2),0))=6,"C+",IF((ROUND(TRUNC(('TRI-1'!AH39  ),2),0))=5,"C-",IF((ROUND(TRUNC(('TRI-1'!AH39  ),2),0))=4,"D+",IF((ROUND(TRUNC(('TRI-1'!AH39 ),2),0))=3,"D-",IF((ROUND(TRUNC(('TRI-1'!AH39 ),2),0))=2,"E+",IF((ROUND(TRUNC(('TRI-1'!AH39  ),2),0))&lt;=1,"E-","")))))))))))</f>
        <v>B-</v>
      </c>
      <c r="AI39" s="51" t="str">
        <f>IF(OR('TRI-1'!AI39 ="",'TRI-1'!AI39&lt;0,'TRI-1'!AI39  &gt;10),"",IF((ROUND(TRUNC(('TRI-1'!AI39  ),2),0))=10,"A+",IF((ROUND(TRUNC(('TRI-1'!AI39  ),2),0))=9,"A-",IF((ROUND(TRUNC(('TRI-1'!AI39   ),2),0))=8,"B+",IF((ROUND(TRUNC(('TRI-1'!AI39 ),2),0))=7,"B-",IF((ROUND(TRUNC(('TRI-1'!AI39  ),2),0))=6,"C+",IF((ROUND(TRUNC(('TRI-1'!AI39  ),2),0))=5,"C-",IF((ROUND(TRUNC(('TRI-1'!AI39  ),2),0))=4,"D+",IF((ROUND(TRUNC(('TRI-1'!AI39 ),2),0))=3,"D-",IF((ROUND(TRUNC(('TRI-1'!AI39 ),2),0))=2,"E+",IF((ROUND(TRUNC(('TRI-1'!AI39  ),2),0))&lt;=1,"E-","")))))))))))</f>
        <v>B-</v>
      </c>
      <c r="AJ39" s="51" t="str">
        <f>IF(OR('TRI-1'!AJ39 ="",'TRI-1'!AJ39&lt;0,'TRI-1'!AJ39  &gt;10),"",IF((ROUND(TRUNC(('TRI-1'!AJ39  ),2),0))=10,"A+",IF((ROUND(TRUNC(('TRI-1'!AJ39  ),2),0))=9,"A-",IF((ROUND(TRUNC(('TRI-1'!AJ39   ),2),0))=8,"B+",IF((ROUND(TRUNC(('TRI-1'!AJ39 ),2),0))=7,"B-",IF((ROUND(TRUNC(('TRI-1'!AJ39  ),2),0))=6,"C+",IF((ROUND(TRUNC(('TRI-1'!AJ39  ),2),0))=5,"C-",IF((ROUND(TRUNC(('TRI-1'!AJ39  ),2),0))=4,"D+",IF((ROUND(TRUNC(('TRI-1'!AJ39 ),2),0))=3,"D-",IF((ROUND(TRUNC(('TRI-1'!AJ39 ),2),0))=2,"E+",IF((ROUND(TRUNC(('TRI-1'!AJ39  ),2),0))&lt;=1,"E-","")))))))))))</f>
        <v>B-</v>
      </c>
      <c r="AK39" s="51" t="str">
        <f>IF(OR('TRI-1'!AK39 ="",'TRI-1'!AK39&lt;0,'TRI-1'!AK39  &gt;10),"",IF((ROUND(TRUNC(('TRI-1'!AK39  ),2),0))=10,"A+",IF((ROUND(TRUNC(('TRI-1'!AK39  ),2),0))=9,"A-",IF((ROUND(TRUNC(('TRI-1'!AK39   ),2),0))=8,"B+",IF((ROUND(TRUNC(('TRI-1'!AK39 ),2),0))=7,"B-",IF((ROUND(TRUNC(('TRI-1'!AK39  ),2),0))=6,"C+",IF((ROUND(TRUNC(('TRI-1'!AK39  ),2),0))=5,"C-",IF((ROUND(TRUNC(('TRI-1'!AK39  ),2),0))=4,"D+",IF((ROUND(TRUNC(('TRI-1'!AK39 ),2),0))=3,"D-",IF((ROUND(TRUNC(('TRI-1'!AK39 ),2),0))=2,"E+",IF((ROUND(TRUNC(('TRI-1'!AK39  ),2),0))&lt;=1,"E-","")))))))))))</f>
        <v>B-</v>
      </c>
      <c r="AL39" s="51" t="str">
        <f>IF(OR('TRI-1'!AL39 ="",'TRI-1'!AL39&lt;0,'TRI-1'!AL39  &gt;10),"",IF((ROUND(TRUNC(('TRI-1'!AL39  ),2),0))=10,"A+",IF((ROUND(TRUNC(('TRI-1'!AL39  ),2),0))=9,"A-",IF((ROUND(TRUNC(('TRI-1'!AL39   ),2),0))=8,"B+",IF((ROUND(TRUNC(('TRI-1'!AL39 ),2),0))=7,"B-",IF((ROUND(TRUNC(('TRI-1'!AL39  ),2),0))=6,"C+",IF((ROUND(TRUNC(('TRI-1'!AL39  ),2),0))=5,"C-",IF((ROUND(TRUNC(('TRI-1'!AL39  ),2),0))=4,"D+",IF((ROUND(TRUNC(('TRI-1'!AL39 ),2),0))=3,"D-",IF((ROUND(TRUNC(('TRI-1'!AL39 ),2),0))=2,"E+",IF((ROUND(TRUNC(('TRI-1'!AL39  ),2),0))&lt;=1,"E-","")))))))))))</f>
        <v>B-</v>
      </c>
      <c r="AM39" s="51" t="str">
        <f>IF(OR('TRI-1'!AM39 ="",'TRI-1'!AM39&lt;0,'TRI-1'!AM39  &gt;10),"",IF((ROUND(TRUNC(('TRI-1'!AM39  ),2),0))=10,"A+",IF((ROUND(TRUNC(('TRI-1'!AM39  ),2),0))=9,"A-",IF((ROUND(TRUNC(('TRI-1'!AM39   ),2),0))=8,"B+",IF((ROUND(TRUNC(('TRI-1'!AM39 ),2),0))=7,"B-",IF((ROUND(TRUNC(('TRI-1'!AM39  ),2),0))=6,"C+",IF((ROUND(TRUNC(('TRI-1'!AM39  ),2),0))=5,"C-",IF((ROUND(TRUNC(('TRI-1'!AM39  ),2),0))=4,"D+",IF((ROUND(TRUNC(('TRI-1'!AM39 ),2),0))=3,"D-",IF((ROUND(TRUNC(('TRI-1'!AM39 ),2),0))=2,"E+",IF((ROUND(TRUNC(('TRI-1'!AM39  ),2),0))&lt;=1,"E-","")))))))))))</f>
        <v>B-</v>
      </c>
      <c r="AN39" s="51" t="str">
        <f>IF(OR('TRI-1'!AN39 ="",'TRI-1'!AN39&lt;0,'TRI-1'!AN39  &gt;10),"",IF((ROUND(TRUNC(('TRI-1'!AN39  ),2),0))=10,"A+",IF((ROUND(TRUNC(('TRI-1'!AN39  ),2),0))=9,"A-",IF((ROUND(TRUNC(('TRI-1'!AN39   ),2),0))=8,"B+",IF((ROUND(TRUNC(('TRI-1'!AN39 ),2),0))=7,"B-",IF((ROUND(TRUNC(('TRI-1'!AN39  ),2),0))=6,"C+",IF((ROUND(TRUNC(('TRI-1'!AN39  ),2),0))=5,"C-",IF((ROUND(TRUNC(('TRI-1'!AN39  ),2),0))=4,"D+",IF((ROUND(TRUNC(('TRI-1'!AN39 ),2),0))=3,"D-",IF((ROUND(TRUNC(('TRI-1'!AN39 ),2),0))=2,"E+",IF((ROUND(TRUNC(('TRI-1'!AN39  ),2),0))&lt;=1,"E-","")))))))))))</f>
        <v>B-</v>
      </c>
      <c r="AO39" s="51" t="str">
        <f>IF(OR('TRI-1'!AO39 ="",'TRI-1'!AO39&lt;0,'TRI-1'!AO39  &gt;10),"",IF((ROUND(TRUNC(('TRI-1'!AO39  ),2),0))=10,"A+",IF((ROUND(TRUNC(('TRI-1'!AO39  ),2),0))=9,"A-",IF((ROUND(TRUNC(('TRI-1'!AO39   ),2),0))=8,"B+",IF((ROUND(TRUNC(('TRI-1'!AO39 ),2),0))=7,"B-",IF((ROUND(TRUNC(('TRI-1'!AO39  ),2),0))=6,"C+",IF((ROUND(TRUNC(('TRI-1'!AO39  ),2),0))=5,"C-",IF((ROUND(TRUNC(('TRI-1'!AO39  ),2),0))=4,"D+",IF((ROUND(TRUNC(('TRI-1'!AO39 ),2),0))=3,"D-",IF((ROUND(TRUNC(('TRI-1'!AO39 ),2),0))=2,"E+",IF((ROUND(TRUNC(('TRI-1'!AO39  ),2),0))&lt;=1,"E-","")))))))))))</f>
        <v>B-</v>
      </c>
      <c r="AP39" s="51" t="str">
        <f>IF(OR('TRI-1'!AP39 ="",'TRI-1'!AP39&lt;0,'TRI-1'!AP39  &gt;10),"",IF((ROUND(TRUNC(('TRI-1'!AP39  ),2),0))=10,"A+",IF((ROUND(TRUNC(('TRI-1'!AP39  ),2),0))=9,"A-",IF((ROUND(TRUNC(('TRI-1'!AP39   ),2),0))=8,"B+",IF((ROUND(TRUNC(('TRI-1'!AP39 ),2),0))=7,"B-",IF((ROUND(TRUNC(('TRI-1'!AP39  ),2),0))=6,"C+",IF((ROUND(TRUNC(('TRI-1'!AP39  ),2),0))=5,"C-",IF((ROUND(TRUNC(('TRI-1'!AP39  ),2),0))=4,"D+",IF((ROUND(TRUNC(('TRI-1'!AP39 ),2),0))=3,"D-",IF((ROUND(TRUNC(('TRI-1'!AP39 ),2),0))=2,"E+",IF((ROUND(TRUNC(('TRI-1'!AP39  ),2),0))&lt;=1,"E-","")))))))))))</f>
        <v>B-</v>
      </c>
      <c r="AQ39" s="51" t="str">
        <f>IF(OR('TRI-1'!AQ39 ="",'TRI-1'!AQ39&lt;0,'TRI-1'!AQ39  &gt;10),"",IF((ROUND(TRUNC(('TRI-1'!AQ39  ),2),0))=10,"A+",IF((ROUND(TRUNC(('TRI-1'!AQ39  ),2),0))=9,"A-",IF((ROUND(TRUNC(('TRI-1'!AQ39   ),2),0))=8,"B+",IF((ROUND(TRUNC(('TRI-1'!AQ39 ),2),0))=7,"B-",IF((ROUND(TRUNC(('TRI-1'!AQ39  ),2),0))=6,"C+",IF((ROUND(TRUNC(('TRI-1'!AQ39  ),2),0))=5,"C-",IF((ROUND(TRUNC(('TRI-1'!AQ39  ),2),0))=4,"D+",IF((ROUND(TRUNC(('TRI-1'!AQ39 ),2),0))=3,"D-",IF((ROUND(TRUNC(('TRI-1'!AQ39 ),2),0))=2,"E+",IF((ROUND(TRUNC(('TRI-1'!AQ39  ),2),0))&lt;=1,"E-","")))))))))))</f>
        <v>B-</v>
      </c>
      <c r="AR39" s="51" t="str">
        <f>IF(OR('TRI-1'!AR39 ="",'TRI-1'!AR39&lt;0,'TRI-1'!AR39  &gt;10),"",IF((ROUND(TRUNC(('TRI-1'!AR39  ),2),0))=10,"A+",IF((ROUND(TRUNC(('TRI-1'!AR39  ),2),0))=9,"A-",IF((ROUND(TRUNC(('TRI-1'!AR39   ),2),0))=8,"B+",IF((ROUND(TRUNC(('TRI-1'!AR39 ),2),0))=7,"B-",IF((ROUND(TRUNC(('TRI-1'!AR39  ),2),0))=6,"C+",IF((ROUND(TRUNC(('TRI-1'!AR39  ),2),0))=5,"C-",IF((ROUND(TRUNC(('TRI-1'!AR39  ),2),0))=4,"D+",IF((ROUND(TRUNC(('TRI-1'!AR39 ),2),0))=3,"D-",IF((ROUND(TRUNC(('TRI-1'!AR39 ),2),0))=2,"E+",IF((ROUND(TRUNC(('TRI-1'!AR39  ),2),0))&lt;=1,"E-","")))))))))))</f>
        <v>B-</v>
      </c>
      <c r="AS39" s="51" t="str">
        <f>IF(OR('TRI-1'!AS39 ="",'TRI-1'!AS39&lt;0,'TRI-1'!AS39  &gt;10),"",IF((ROUND(TRUNC(('TRI-1'!AS39  ),2),0))=10,"A+",IF((ROUND(TRUNC(('TRI-1'!AS39  ),2),0))=9,"A-",IF((ROUND(TRUNC(('TRI-1'!AS39   ),2),0))=8,"B+",IF((ROUND(TRUNC(('TRI-1'!AS39 ),2),0))=7,"B-",IF((ROUND(TRUNC(('TRI-1'!AS39  ),2),0))=6,"C+",IF((ROUND(TRUNC(('TRI-1'!AS39  ),2),0))=5,"C-",IF((ROUND(TRUNC(('TRI-1'!AS39  ),2),0))=4,"D+",IF((ROUND(TRUNC(('TRI-1'!AS39 ),2),0))=3,"D-",IF((ROUND(TRUNC(('TRI-1'!AS39 ),2),0))=2,"E+",IF((ROUND(TRUNC(('TRI-1'!AS39  ),2),0))&lt;=1,"E-","")))))))))))</f>
        <v>B-</v>
      </c>
      <c r="AT39" s="51" t="str">
        <f>IF(OR('TRI-1'!AT39 ="",'TRI-1'!AT39&lt;0,'TRI-1'!AT39  &gt;10),"",IF((ROUND(TRUNC(('TRI-1'!AT39  ),2),0))=10,"A+",IF((ROUND(TRUNC(('TRI-1'!AT39  ),2),0))=9,"A-",IF((ROUND(TRUNC(('TRI-1'!AT39   ),2),0))=8,"B+",IF((ROUND(TRUNC(('TRI-1'!AT39 ),2),0))=7,"B-",IF((ROUND(TRUNC(('TRI-1'!AT39  ),2),0))=6,"C+",IF((ROUND(TRUNC(('TRI-1'!AT39  ),2),0))=5,"C-",IF((ROUND(TRUNC(('TRI-1'!AT39  ),2),0))=4,"D+",IF((ROUND(TRUNC(('TRI-1'!AT39 ),2),0))=3,"D-",IF((ROUND(TRUNC(('TRI-1'!AT39 ),2),0))=2,"E+",IF((ROUND(TRUNC(('TRI-1'!AT39  ),2),0))&lt;=1,"E-","")))))))))))</f>
        <v>B-</v>
      </c>
      <c r="AU39" s="51" t="str">
        <f>IF(OR('TRI-1'!AU39 ="",'TRI-1'!AU39&lt;0,'TRI-1'!AU39  &gt;10),"",IF((ROUND(TRUNC(('TRI-1'!AU39  ),2),0))=10,"A+",IF((ROUND(TRUNC(('TRI-1'!AU39  ),2),0))=9,"A-",IF((ROUND(TRUNC(('TRI-1'!AU39   ),2),0))=8,"B+",IF((ROUND(TRUNC(('TRI-1'!AU39 ),2),0))=7,"B-",IF((ROUND(TRUNC(('TRI-1'!AU39  ),2),0))=6,"C+",IF((ROUND(TRUNC(('TRI-1'!AU39  ),2),0))=5,"C-",IF((ROUND(TRUNC(('TRI-1'!AU39  ),2),0))=4,"D+",IF((ROUND(TRUNC(('TRI-1'!AU39 ),2),0))=3,"D-",IF((ROUND(TRUNC(('TRI-1'!AU39 ),2),0))=2,"E+",IF((ROUND(TRUNC(('TRI-1'!AU39  ),2),0))&lt;=1,"E-","")))))))))))</f>
        <v>B-</v>
      </c>
      <c r="AV39" s="51" t="str">
        <f>IF(OR('TRI-1'!AV39 ="",'TRI-1'!AV39&lt;0,'TRI-1'!AV39  &gt;10),"",IF((ROUND(TRUNC(('TRI-1'!AV39  ),2),0))=10,"A+",IF((ROUND(TRUNC(('TRI-1'!AV39  ),2),0))=9,"A-",IF((ROUND(TRUNC(('TRI-1'!AV39   ),2),0))=8,"B+",IF((ROUND(TRUNC(('TRI-1'!AV39 ),2),0))=7,"B-",IF((ROUND(TRUNC(('TRI-1'!AV39  ),2),0))=6,"C+",IF((ROUND(TRUNC(('TRI-1'!AV39  ),2),0))=5,"C-",IF((ROUND(TRUNC(('TRI-1'!AV39  ),2),0))=4,"D+",IF((ROUND(TRUNC(('TRI-1'!AV39 ),2),0))=3,"D-",IF((ROUND(TRUNC(('TRI-1'!AV39 ),2),0))=2,"E+",IF((ROUND(TRUNC(('TRI-1'!AV39  ),2),0))&lt;=1,"E-","")))))))))))</f>
        <v>B-</v>
      </c>
      <c r="AW39" s="51" t="str">
        <f>IF(OR('TRI-1'!AW39 ="",'TRI-1'!AW39&lt;0,'TRI-1'!AW39  &gt;10),"",IF((ROUND(TRUNC(('TRI-1'!AW39  ),2),0))=10,"A+",IF((ROUND(TRUNC(('TRI-1'!AW39  ),2),0))=9,"A-",IF((ROUND(TRUNC(('TRI-1'!AW39   ),2),0))=8,"B+",IF((ROUND(TRUNC(('TRI-1'!AW39 ),2),0))=7,"B-",IF((ROUND(TRUNC(('TRI-1'!AW39  ),2),0))=6,"C+",IF((ROUND(TRUNC(('TRI-1'!AW39  ),2),0))=5,"C-",IF((ROUND(TRUNC(('TRI-1'!AW39  ),2),0))=4,"D+",IF((ROUND(TRUNC(('TRI-1'!AW39 ),2),0))=3,"D-",IF((ROUND(TRUNC(('TRI-1'!AW39 ),2),0))=2,"E+",IF((ROUND(TRUNC(('TRI-1'!AW39  ),2),0))&lt;=1,"E-","")))))))))))</f>
        <v>B-</v>
      </c>
      <c r="AX39" s="51" t="str">
        <f>IF(OR('TRI-1'!AX39 ="",'TRI-1'!AX39&lt;0,'TRI-1'!AX39  &gt;10),"",IF((ROUND(TRUNC(('TRI-1'!AX39  ),2),0))=10,"A+",IF((ROUND(TRUNC(('TRI-1'!AX39  ),2),0))=9,"A-",IF((ROUND(TRUNC(('TRI-1'!AX39   ),2),0))=8,"B+",IF((ROUND(TRUNC(('TRI-1'!AX39 ),2),0))=7,"B-",IF((ROUND(TRUNC(('TRI-1'!AX39  ),2),0))=6,"C+",IF((ROUND(TRUNC(('TRI-1'!AX39  ),2),0))=5,"C-",IF((ROUND(TRUNC(('TRI-1'!AX39  ),2),0))=4,"D+",IF((ROUND(TRUNC(('TRI-1'!AX39 ),2),0))=3,"D-",IF((ROUND(TRUNC(('TRI-1'!AX39 ),2),0))=2,"E+",IF((ROUND(TRUNC(('TRI-1'!AX39  ),2),0))&lt;=1,"E-","")))))))))))</f>
        <v>B-</v>
      </c>
      <c r="AY39" s="51" t="str">
        <f>IF(OR('TRI-1'!AY39 ="",'TRI-1'!AY39&lt;0,'TRI-1'!AY39  &gt;10),"",IF((ROUND(TRUNC(('TRI-1'!AY39  ),2),0))=10,"A+",IF((ROUND(TRUNC(('TRI-1'!AY39  ),2),0))=9,"A-",IF((ROUND(TRUNC(('TRI-1'!AY39   ),2),0))=8,"B+",IF((ROUND(TRUNC(('TRI-1'!AY39 ),2),0))=7,"B-",IF((ROUND(TRUNC(('TRI-1'!AY39  ),2),0))=6,"C+",IF((ROUND(TRUNC(('TRI-1'!AY39  ),2),0))=5,"C-",IF((ROUND(TRUNC(('TRI-1'!AY39  ),2),0))=4,"D+",IF((ROUND(TRUNC(('TRI-1'!AY39 ),2),0))=3,"D-",IF((ROUND(TRUNC(('TRI-1'!AY39 ),2),0))=2,"E+",IF((ROUND(TRUNC(('TRI-1'!AY39  ),2),0))&lt;=1,"E-","")))))))))))</f>
        <v>B-</v>
      </c>
      <c r="AZ39" s="51" t="str">
        <f>IF(OR('TRI-1'!AZ39 ="",'TRI-1'!AZ39&lt;0,'TRI-1'!AZ39  &gt;10),"",IF((ROUND(TRUNC(('TRI-1'!AZ39  ),2),0))=10,"A+",IF((ROUND(TRUNC(('TRI-1'!AZ39  ),2),0))=9,"A-",IF((ROUND(TRUNC(('TRI-1'!AZ39   ),2),0))=8,"B+",IF((ROUND(TRUNC(('TRI-1'!AZ39 ),2),0))=7,"B-",IF((ROUND(TRUNC(('TRI-1'!AZ39  ),2),0))=6,"C+",IF((ROUND(TRUNC(('TRI-1'!AZ39  ),2),0))=5,"C-",IF((ROUND(TRUNC(('TRI-1'!AZ39  ),2),0))=4,"D+",IF((ROUND(TRUNC(('TRI-1'!AZ39 ),2),0))=3,"D-",IF((ROUND(TRUNC(('TRI-1'!AZ39 ),2),0))=2,"E+",IF((ROUND(TRUNC(('TRI-1'!AZ39  ),2),0))&lt;=1,"E-","")))))))))))</f>
        <v>B-</v>
      </c>
      <c r="BA39" s="51" t="str">
        <f>IF(OR('TRI-1'!BA39 ="",'TRI-1'!BA39&lt;0,'TRI-1'!BA39  &gt;10),"",IF((ROUND(TRUNC(('TRI-1'!BA39  ),2),0))=10,"A+",IF((ROUND(TRUNC(('TRI-1'!BA39  ),2),0))=9,"A-",IF((ROUND(TRUNC(('TRI-1'!BA39   ),2),0))=8,"B+",IF((ROUND(TRUNC(('TRI-1'!BA39 ),2),0))=7,"B-",IF((ROUND(TRUNC(('TRI-1'!BA39  ),2),0))=6,"C+",IF((ROUND(TRUNC(('TRI-1'!BA39  ),2),0))=5,"C-",IF((ROUND(TRUNC(('TRI-1'!BA39  ),2),0))=4,"D+",IF((ROUND(TRUNC(('TRI-1'!BA39 ),2),0))=3,"D-",IF((ROUND(TRUNC(('TRI-1'!BA39 ),2),0))=2,"E+",IF((ROUND(TRUNC(('TRI-1'!BA39  ),2),0))&lt;=1,"E-","")))))))))))</f>
        <v>B-</v>
      </c>
      <c r="BB39" s="51" t="str">
        <f>IF(OR('TRI-1'!BB39 ="",'TRI-1'!BB39&lt;0,'TRI-1'!BB39  &gt;10),"",IF((ROUND(TRUNC(('TRI-1'!BB39  ),2),0))=10,"A+",IF((ROUND(TRUNC(('TRI-1'!BB39  ),2),0))=9,"A-",IF((ROUND(TRUNC(('TRI-1'!BB39   ),2),0))=8,"B+",IF((ROUND(TRUNC(('TRI-1'!BB39 ),2),0))=7,"B-",IF((ROUND(TRUNC(('TRI-1'!BB39  ),2),0))=6,"C+",IF((ROUND(TRUNC(('TRI-1'!BB39  ),2),0))=5,"C-",IF((ROUND(TRUNC(('TRI-1'!BB39  ),2),0))=4,"D+",IF((ROUND(TRUNC(('TRI-1'!BB39 ),2),0))=3,"D-",IF((ROUND(TRUNC(('TRI-1'!BB39 ),2),0))=2,"E+",IF((ROUND(TRUNC(('TRI-1'!BB39  ),2),0))&lt;=1,"E-","")))))))))))</f>
        <v>B-</v>
      </c>
      <c r="BC39" s="51" t="str">
        <f>IF(OR('TRI-1'!BC39 ="",'TRI-1'!BC39&lt;0,'TRI-1'!BC39  &gt;10),"",IF((ROUND(TRUNC(('TRI-1'!BC39  ),2),0))=10,"A+",IF((ROUND(TRUNC(('TRI-1'!BC39  ),2),0))=9,"A-",IF((ROUND(TRUNC(('TRI-1'!BC39   ),2),0))=8,"B+",IF((ROUND(TRUNC(('TRI-1'!BC39 ),2),0))=7,"B-",IF((ROUND(TRUNC(('TRI-1'!BC39  ),2),0))=6,"C+",IF((ROUND(TRUNC(('TRI-1'!BC39  ),2),0))=5,"C-",IF((ROUND(TRUNC(('TRI-1'!BC39  ),2),0))=4,"D+",IF((ROUND(TRUNC(('TRI-1'!BC39 ),2),0))=3,"D-",IF((ROUND(TRUNC(('TRI-1'!BC39 ),2),0))=2,"E+",IF((ROUND(TRUNC(('TRI-1'!BC39  ),2),0))&lt;=1,"E-","")))))))))))</f>
        <v>B-</v>
      </c>
      <c r="BD39" s="51" t="str">
        <f>IF(OR('TRI-1'!BD39 ="",'TRI-1'!BD39&lt;0,'TRI-1'!BD39  &gt;10),"",IF((ROUND(TRUNC(('TRI-1'!BD39  ),2),0))=10,"A+",IF((ROUND(TRUNC(('TRI-1'!BD39  ),2),0))=9,"A-",IF((ROUND(TRUNC(('TRI-1'!BD39   ),2),0))=8,"B+",IF((ROUND(TRUNC(('TRI-1'!BD39 ),2),0))=7,"B-",IF((ROUND(TRUNC(('TRI-1'!BD39  ),2),0))=6,"C+",IF((ROUND(TRUNC(('TRI-1'!BD39  ),2),0))=5,"C-",IF((ROUND(TRUNC(('TRI-1'!BD39  ),2),0))=4,"D+",IF((ROUND(TRUNC(('TRI-1'!BD39 ),2),0))=3,"D-",IF((ROUND(TRUNC(('TRI-1'!BD39 ),2),0))=2,"E+",IF((ROUND(TRUNC(('TRI-1'!BD39  ),2),0))&lt;=1,"E-","")))))))))))</f>
        <v>B-</v>
      </c>
      <c r="BE39" s="51" t="str">
        <f>IF(OR('TRI-1'!BE39 ="",'TRI-1'!BE39&lt;0,'TRI-1'!BE39  &gt;10),"",IF((ROUND(TRUNC(('TRI-1'!BE39  ),2),0))=10,"A+",IF((ROUND(TRUNC(('TRI-1'!BE39  ),2),0))=9,"A-",IF((ROUND(TRUNC(('TRI-1'!BE39   ),2),0))=8,"B+",IF((ROUND(TRUNC(('TRI-1'!BE39 ),2),0))=7,"B-",IF((ROUND(TRUNC(('TRI-1'!BE39  ),2),0))=6,"C+",IF((ROUND(TRUNC(('TRI-1'!BE39  ),2),0))=5,"C-",IF((ROUND(TRUNC(('TRI-1'!BE39  ),2),0))=4,"D+",IF((ROUND(TRUNC(('TRI-1'!BE39 ),2),0))=3,"D-",IF((ROUND(TRUNC(('TRI-1'!BE39 ),2),0))=2,"E+",IF((ROUND(TRUNC(('TRI-1'!BE39  ),2),0))&lt;=1,"E-","")))))))))))</f>
        <v>B-</v>
      </c>
      <c r="BF39" s="51" t="str">
        <f>IF(OR('TRI-1'!BF39 ="",'TRI-1'!BF39&lt;0,'TRI-1'!BF39  &gt;10),"",IF((ROUND(TRUNC(('TRI-1'!BF39  ),2),0))=10,"A+",IF((ROUND(TRUNC(('TRI-1'!BF39  ),2),0))=9,"A-",IF((ROUND(TRUNC(('TRI-1'!BF39   ),2),0))=8,"B+",IF((ROUND(TRUNC(('TRI-1'!BF39 ),2),0))=7,"B-",IF((ROUND(TRUNC(('TRI-1'!BF39  ),2),0))=6,"C+",IF((ROUND(TRUNC(('TRI-1'!BF39  ),2),0))=5,"C-",IF((ROUND(TRUNC(('TRI-1'!BF39  ),2),0))=4,"D+",IF((ROUND(TRUNC(('TRI-1'!BF39 ),2),0))=3,"D-",IF((ROUND(TRUNC(('TRI-1'!BF39 ),2),0))=2,"E+",IF((ROUND(TRUNC(('TRI-1'!BF39  ),2),0))&lt;=1,"E-","")))))))))))</f>
        <v>B-</v>
      </c>
      <c r="BG39" s="51" t="str">
        <f>IF(OR('TRI-1'!BG39 ="",'TRI-1'!BG39&lt;0,'TRI-1'!BG39  &gt;10),"",IF((ROUND(TRUNC(('TRI-1'!BG39  ),2),0))=10,"A+",IF((ROUND(TRUNC(('TRI-1'!BG39  ),2),0))=9,"A-",IF((ROUND(TRUNC(('TRI-1'!BG39   ),2),0))=8,"B+",IF((ROUND(TRUNC(('TRI-1'!BG39 ),2),0))=7,"B-",IF((ROUND(TRUNC(('TRI-1'!BG39  ),2),0))=6,"C+",IF((ROUND(TRUNC(('TRI-1'!BG39  ),2),0))=5,"C-",IF((ROUND(TRUNC(('TRI-1'!BG39  ),2),0))=4,"D+",IF((ROUND(TRUNC(('TRI-1'!BG39 ),2),0))=3,"D-",IF((ROUND(TRUNC(('TRI-1'!BG39 ),2),0))=2,"E+",IF((ROUND(TRUNC(('TRI-1'!BG39  ),2),0))&lt;=1,"E-","")))))))))))</f>
        <v>B-</v>
      </c>
      <c r="BH39" s="51" t="str">
        <f>IF(OR('TRI-1'!BH39 ="",'TRI-1'!BH39&lt;0,'TRI-1'!BH39  &gt;10),"",IF((ROUND(TRUNC(('TRI-1'!BH39  ),2),0))=10,"A+",IF((ROUND(TRUNC(('TRI-1'!BH39  ),2),0))=9,"A-",IF((ROUND(TRUNC(('TRI-1'!BH39   ),2),0))=8,"B+",IF((ROUND(TRUNC(('TRI-1'!BH39 ),2),0))=7,"B-",IF((ROUND(TRUNC(('TRI-1'!BH39  ),2),0))=6,"C+",IF((ROUND(TRUNC(('TRI-1'!BH39  ),2),0))=5,"C-",IF((ROUND(TRUNC(('TRI-1'!BH39  ),2),0))=4,"D+",IF((ROUND(TRUNC(('TRI-1'!BH39 ),2),0))=3,"D-",IF((ROUND(TRUNC(('TRI-1'!BH39 ),2),0))=2,"E+",IF((ROUND(TRUNC(('TRI-1'!BH39  ),2),0))&lt;=1,"E-","")))))))))))</f>
        <v>B-</v>
      </c>
      <c r="BI39" s="51" t="str">
        <f>IF(OR('TRI-1'!BI39 ="",'TRI-1'!BI39&lt;0,'TRI-1'!BI39  &gt;10),"",IF((ROUND(TRUNC(('TRI-1'!BI39  ),2),0))=10,"A+",IF((ROUND(TRUNC(('TRI-1'!BI39  ),2),0))=9,"A-",IF((ROUND(TRUNC(('TRI-1'!BI39   ),2),0))=8,"B+",IF((ROUND(TRUNC(('TRI-1'!BI39 ),2),0))=7,"B-",IF((ROUND(TRUNC(('TRI-1'!BI39  ),2),0))=6,"C+",IF((ROUND(TRUNC(('TRI-1'!BI39  ),2),0))=5,"C-",IF((ROUND(TRUNC(('TRI-1'!BI39  ),2),0))=4,"D+",IF((ROUND(TRUNC(('TRI-1'!BI39 ),2),0))=3,"D-",IF((ROUND(TRUNC(('TRI-1'!BI39 ),2),0))=2,"E+",IF((ROUND(TRUNC(('TRI-1'!BI39  ),2),0))&lt;=1,"E-","")))))))))))</f>
        <v>B-</v>
      </c>
      <c r="BJ39" s="51" t="str">
        <f>IF(OR('TRI-1'!BJ39 ="",'TRI-1'!BJ39&lt;0,'TRI-1'!BJ39  &gt;10),"",IF((ROUND(TRUNC(('TRI-1'!BJ39  ),2),0))=10,"A+",IF((ROUND(TRUNC(('TRI-1'!BJ39  ),2),0))=9,"A-",IF((ROUND(TRUNC(('TRI-1'!BJ39   ),2),0))=8,"B+",IF((ROUND(TRUNC(('TRI-1'!BJ39 ),2),0))=7,"B-",IF((ROUND(TRUNC(('TRI-1'!BJ39  ),2),0))=6,"C+",IF((ROUND(TRUNC(('TRI-1'!BJ39  ),2),0))=5,"C-",IF((ROUND(TRUNC(('TRI-1'!BJ39  ),2),0))=4,"D+",IF((ROUND(TRUNC(('TRI-1'!BJ39 ),2),0))=3,"D-",IF((ROUND(TRUNC(('TRI-1'!BJ39 ),2),0))=2,"E+",IF((ROUND(TRUNC(('TRI-1'!BJ39  ),2),0))&lt;=1,"E-","")))))))))))</f>
        <v>B-</v>
      </c>
      <c r="BK39" s="51" t="str">
        <f>IF(OR('TRI-1'!BK39 ="",'TRI-1'!BK39&lt;0,'TRI-1'!BK39  &gt;10),"",IF((ROUND(TRUNC(('TRI-1'!BK39  ),2),0))=10,"A+",IF((ROUND(TRUNC(('TRI-1'!BK39  ),2),0))=9,"A-",IF((ROUND(TRUNC(('TRI-1'!BK39   ),2),0))=8,"B+",IF((ROUND(TRUNC(('TRI-1'!BK39 ),2),0))=7,"B-",IF((ROUND(TRUNC(('TRI-1'!BK39  ),2),0))=6,"C+",IF((ROUND(TRUNC(('TRI-1'!BK39  ),2),0))=5,"C-",IF((ROUND(TRUNC(('TRI-1'!BK39  ),2),0))=4,"D+",IF((ROUND(TRUNC(('TRI-1'!BK39 ),2),0))=3,"D-",IF((ROUND(TRUNC(('TRI-1'!BK39 ),2),0))=2,"E+",IF((ROUND(TRUNC(('TRI-1'!BK39  ),2),0))&lt;=1,"E-","")))))))))))</f>
        <v>B+</v>
      </c>
      <c r="BL39" s="51" t="str">
        <f>IF(OR('TRI-1'!BL39 ="",'TRI-1'!BL39&lt;0,'TRI-1'!BL39  &gt;10),"",IF((ROUND(TRUNC(('TRI-1'!BL39  ),2),0))=10,"A+",IF((ROUND(TRUNC(('TRI-1'!BL39  ),2),0))=9,"A-",IF((ROUND(TRUNC(('TRI-1'!BL39   ),2),0))=8,"B+",IF((ROUND(TRUNC(('TRI-1'!BL39 ),2),0))=7,"B-",IF((ROUND(TRUNC(('TRI-1'!BL39  ),2),0))=6,"C+",IF((ROUND(TRUNC(('TRI-1'!BL39  ),2),0))=5,"C-",IF((ROUND(TRUNC(('TRI-1'!BL39  ),2),0))=4,"D+",IF((ROUND(TRUNC(('TRI-1'!BL39 ),2),0))=3,"D-",IF((ROUND(TRUNC(('TRI-1'!BL39 ),2),0))=2,"E+",IF((ROUND(TRUNC(('TRI-1'!BL39  ),2),0))&lt;=1,"E-","")))))))))))</f>
        <v>B+</v>
      </c>
      <c r="BM39" s="51" t="str">
        <f>IF(OR('TRI-1'!BM39 ="",'TRI-1'!BM39&lt;0,'TRI-1'!BM39  &gt;10),"",IF((ROUND(TRUNC(('TRI-1'!BM39  ),2),0))=10,"A+",IF((ROUND(TRUNC(('TRI-1'!BM39  ),2),0))=9,"A-",IF((ROUND(TRUNC(('TRI-1'!BM39   ),2),0))=8,"B+",IF((ROUND(TRUNC(('TRI-1'!BM39 ),2),0))=7,"B-",IF((ROUND(TRUNC(('TRI-1'!BM39  ),2),0))=6,"C+",IF((ROUND(TRUNC(('TRI-1'!BM39  ),2),0))=5,"C-",IF((ROUND(TRUNC(('TRI-1'!BM39  ),2),0))=4,"D+",IF((ROUND(TRUNC(('TRI-1'!BM39 ),2),0))=3,"D-",IF((ROUND(TRUNC(('TRI-1'!BM39 ),2),0))=2,"E+",IF((ROUND(TRUNC(('TRI-1'!BM39  ),2),0))&lt;=1,"E-","")))))))))))</f>
        <v>B+</v>
      </c>
      <c r="BN39" s="51" t="str">
        <f>IF(OR('TRI-1'!BN39 ="",'TRI-1'!BN39&lt;0,'TRI-1'!BN39  &gt;10),"",IF((ROUND(TRUNC(('TRI-1'!BN39  ),2),0))=10,"A+",IF((ROUND(TRUNC(('TRI-1'!BN39  ),2),0))=9,"A-",IF((ROUND(TRUNC(('TRI-1'!BN39   ),2),0))=8,"B+",IF((ROUND(TRUNC(('TRI-1'!BN39 ),2),0))=7,"B-",IF((ROUND(TRUNC(('TRI-1'!BN39  ),2),0))=6,"C+",IF((ROUND(TRUNC(('TRI-1'!BN39  ),2),0))=5,"C-",IF((ROUND(TRUNC(('TRI-1'!BN39  ),2),0))=4,"D+",IF((ROUND(TRUNC(('TRI-1'!BN39 ),2),0))=3,"D-",IF((ROUND(TRUNC(('TRI-1'!BN39 ),2),0))=2,"E+",IF((ROUND(TRUNC(('TRI-1'!BN39  ),2),0))&lt;=1,"E-","")))))))))))</f>
        <v>B+</v>
      </c>
      <c r="BO39" s="51" t="str">
        <f>IF(OR('TRI-1'!BO39 ="",'TRI-1'!BO39&lt;0,'TRI-1'!BO39  &gt;10),"",IF((ROUND(TRUNC(('TRI-1'!BO39  ),2),0))=10,"A+",IF((ROUND(TRUNC(('TRI-1'!BO39  ),2),0))=9,"A-",IF((ROUND(TRUNC(('TRI-1'!BO39   ),2),0))=8,"B+",IF((ROUND(TRUNC(('TRI-1'!BO39 ),2),0))=7,"B-",IF((ROUND(TRUNC(('TRI-1'!BO39  ),2),0))=6,"C+",IF((ROUND(TRUNC(('TRI-1'!BO39  ),2),0))=5,"C-",IF((ROUND(TRUNC(('TRI-1'!BO39  ),2),0))=4,"D+",IF((ROUND(TRUNC(('TRI-1'!BO39 ),2),0))=3,"D-",IF((ROUND(TRUNC(('TRI-1'!BO39 ),2),0))=2,"E+",IF((ROUND(TRUNC(('TRI-1'!BO39  ),2),0))&lt;=1,"E-","")))))))))))</f>
        <v>B+</v>
      </c>
      <c r="BP39" s="51" t="str">
        <f>IF(OR('TRI-1'!BP39 ="",'TRI-1'!BP39&lt;0,'TRI-1'!BP39  &gt;10),"",IF((ROUND(TRUNC(('TRI-1'!BP39  ),2),0))=10,"A+",IF((ROUND(TRUNC(('TRI-1'!BP39  ),2),0))=9,"A-",IF((ROUND(TRUNC(('TRI-1'!BP39   ),2),0))=8,"B+",IF((ROUND(TRUNC(('TRI-1'!BP39 ),2),0))=7,"B-",IF((ROUND(TRUNC(('TRI-1'!BP39  ),2),0))=6,"C+",IF((ROUND(TRUNC(('TRI-1'!BP39  ),2),0))=5,"C-",IF((ROUND(TRUNC(('TRI-1'!BP39  ),2),0))=4,"D+",IF((ROUND(TRUNC(('TRI-1'!BP39 ),2),0))=3,"D-",IF((ROUND(TRUNC(('TRI-1'!BP39 ),2),0))=2,"E+",IF((ROUND(TRUNC(('TRI-1'!BP39  ),2),0))&lt;=1,"E-","")))))))))))</f>
        <v>B+</v>
      </c>
      <c r="BQ39" s="51" t="str">
        <f>IF(OR('TRI-1'!BQ39 ="",'TRI-1'!BQ39&lt;0,'TRI-1'!BQ39  &gt;10),"",IF((ROUND(TRUNC(('TRI-1'!BQ39  ),2),0))=10,"A+",IF((ROUND(TRUNC(('TRI-1'!BQ39  ),2),0))=9,"A-",IF((ROUND(TRUNC(('TRI-1'!BQ39   ),2),0))=8,"B+",IF((ROUND(TRUNC(('TRI-1'!BQ39 ),2),0))=7,"B-",IF((ROUND(TRUNC(('TRI-1'!BQ39  ),2),0))=6,"C+",IF((ROUND(TRUNC(('TRI-1'!BQ39  ),2),0))=5,"C-",IF((ROUND(TRUNC(('TRI-1'!BQ39  ),2),0))=4,"D+",IF((ROUND(TRUNC(('TRI-1'!BQ39 ),2),0))=3,"D-",IF((ROUND(TRUNC(('TRI-1'!BQ39 ),2),0))=2,"E+",IF((ROUND(TRUNC(('TRI-1'!BQ39  ),2),0))&lt;=1,"E-","")))))))))))</f>
        <v>B+</v>
      </c>
      <c r="BR39" s="51" t="str">
        <f>IF(OR('TRI-1'!BR39 ="",'TRI-1'!BR39&lt;0,'TRI-1'!BR39  &gt;10),"",IF((ROUND(TRUNC(('TRI-1'!BR39  ),2),0))=10,"A+",IF((ROUND(TRUNC(('TRI-1'!BR39  ),2),0))=9,"A-",IF((ROUND(TRUNC(('TRI-1'!BR39   ),2),0))=8,"B+",IF((ROUND(TRUNC(('TRI-1'!BR39 ),2),0))=7,"B-",IF((ROUND(TRUNC(('TRI-1'!BR39  ),2),0))=6,"C+",IF((ROUND(TRUNC(('TRI-1'!BR39  ),2),0))=5,"C-",IF((ROUND(TRUNC(('TRI-1'!BR39  ),2),0))=4,"D+",IF((ROUND(TRUNC(('TRI-1'!BR39 ),2),0))=3,"D-",IF((ROUND(TRUNC(('TRI-1'!BR39 ),2),0))=2,"E+",IF((ROUND(TRUNC(('TRI-1'!BR39  ),2),0))&lt;=1,"E-","")))))))))))</f>
        <v>B+</v>
      </c>
      <c r="BS39" s="51" t="str">
        <f>IF(OR('TRI-1'!BS39 ="",'TRI-1'!BS39&lt;0,'TRI-1'!BS39  &gt;10),"",IF((ROUND(TRUNC(('TRI-1'!BS39  ),2),0))=10,"A+",IF((ROUND(TRUNC(('TRI-1'!BS39  ),2),0))=9,"A-",IF((ROUND(TRUNC(('TRI-1'!BS39   ),2),0))=8,"B+",IF((ROUND(TRUNC(('TRI-1'!BS39 ),2),0))=7,"B-",IF((ROUND(TRUNC(('TRI-1'!BS39  ),2),0))=6,"C+",IF((ROUND(TRUNC(('TRI-1'!BS39  ),2),0))=5,"C-",IF((ROUND(TRUNC(('TRI-1'!BS39  ),2),0))=4,"D+",IF((ROUND(TRUNC(('TRI-1'!BS39 ),2),0))=3,"D-",IF((ROUND(TRUNC(('TRI-1'!BS39 ),2),0))=2,"E+",IF((ROUND(TRUNC(('TRI-1'!BS39  ),2),0))&lt;=1,"E-","")))))))))))</f>
        <v>B+</v>
      </c>
      <c r="BT39" s="51" t="str">
        <f>IF(OR('TRI-1'!BT39 ="",'TRI-1'!BT39&lt;0,'TRI-1'!BT39  &gt;10),"",IF((ROUND(TRUNC(('TRI-1'!BT39  ),2),0))=10,"A+",IF((ROUND(TRUNC(('TRI-1'!BT39  ),2),0))=9,"A-",IF((ROUND(TRUNC(('TRI-1'!BT39   ),2),0))=8,"B+",IF((ROUND(TRUNC(('TRI-1'!BT39 ),2),0))=7,"B-",IF((ROUND(TRUNC(('TRI-1'!BT39  ),2),0))=6,"C+",IF((ROUND(TRUNC(('TRI-1'!BT39  ),2),0))=5,"C-",IF((ROUND(TRUNC(('TRI-1'!BT39  ),2),0))=4,"D+",IF((ROUND(TRUNC(('TRI-1'!BT39 ),2),0))=3,"D-",IF((ROUND(TRUNC(('TRI-1'!BT39 ),2),0))=2,"E+",IF((ROUND(TRUNC(('TRI-1'!BT39  ),2),0))&lt;=1,"E-","")))))))))))</f>
        <v>B+</v>
      </c>
      <c r="BU39" s="51" t="str">
        <f>IF(OR('TRI-1'!BU39 ="",'TRI-1'!BU39&lt;0,'TRI-1'!BU39  &gt;10),"",IF((ROUND(TRUNC(('TRI-1'!BU39  ),2),0))=10,"A+",IF((ROUND(TRUNC(('TRI-1'!BU39  ),2),0))=9,"A-",IF((ROUND(TRUNC(('TRI-1'!BU39   ),2),0))=8,"B+",IF((ROUND(TRUNC(('TRI-1'!BU39 ),2),0))=7,"B-",IF((ROUND(TRUNC(('TRI-1'!BU39  ),2),0))=6,"C+",IF((ROUND(TRUNC(('TRI-1'!BU39  ),2),0))=5,"C-",IF((ROUND(TRUNC(('TRI-1'!BU39  ),2),0))=4,"D+",IF((ROUND(TRUNC(('TRI-1'!BU39 ),2),0))=3,"D-",IF((ROUND(TRUNC(('TRI-1'!BU39 ),2),0))=2,"E+",IF((ROUND(TRUNC(('TRI-1'!BU39  ),2),0))&lt;=1,"E-","")))))))))))</f>
        <v>B+</v>
      </c>
      <c r="BV39" s="51" t="str">
        <f>IF(OR('TRI-1'!BV39 ="",'TRI-1'!BV39&lt;0,'TRI-1'!BV39  &gt;10),"",IF((ROUND(TRUNC(('TRI-1'!BV39  ),2),0))=10,"A+",IF((ROUND(TRUNC(('TRI-1'!BV39  ),2),0))=9,"A-",IF((ROUND(TRUNC(('TRI-1'!BV39   ),2),0))=8,"B+",IF((ROUND(TRUNC(('TRI-1'!BV39 ),2),0))=7,"B-",IF((ROUND(TRUNC(('TRI-1'!BV39  ),2),0))=6,"C+",IF((ROUND(TRUNC(('TRI-1'!BV39  ),2),0))=5,"C-",IF((ROUND(TRUNC(('TRI-1'!BV39  ),2),0))=4,"D+",IF((ROUND(TRUNC(('TRI-1'!BV39 ),2),0))=3,"D-",IF((ROUND(TRUNC(('TRI-1'!BV39 ),2),0))=2,"E+",IF((ROUND(TRUNC(('TRI-1'!BV39  ),2),0))&lt;=1,"E-","")))))))))))</f>
        <v>B+</v>
      </c>
      <c r="BW39" s="51" t="str">
        <f>IF(OR('TRI-1'!BW39 ="",'TRI-1'!BW39&lt;0,'TRI-1'!BW39  &gt;10),"",IF((ROUND(TRUNC(('TRI-1'!BW39  ),2),0))=10,"A+",IF((ROUND(TRUNC(('TRI-1'!BW39  ),2),0))=9,"A-",IF((ROUND(TRUNC(('TRI-1'!BW39   ),2),0))=8,"B+",IF((ROUND(TRUNC(('TRI-1'!BW39 ),2),0))=7,"B-",IF((ROUND(TRUNC(('TRI-1'!BW39  ),2),0))=6,"C+",IF((ROUND(TRUNC(('TRI-1'!BW39  ),2),0))=5,"C-",IF((ROUND(TRUNC(('TRI-1'!BW39  ),2),0))=4,"D+",IF((ROUND(TRUNC(('TRI-1'!BW39 ),2),0))=3,"D-",IF((ROUND(TRUNC(('TRI-1'!BW39 ),2),0))=2,"E+",IF((ROUND(TRUNC(('TRI-1'!BW39  ),2),0))&lt;=1,"E-","")))))))))))</f>
        <v>B+</v>
      </c>
      <c r="BX39" s="51" t="str">
        <f>IF(OR('TRI-1'!BX39 ="",'TRI-1'!BX39&lt;0,'TRI-1'!BX39  &gt;10),"",IF((ROUND(TRUNC(('TRI-1'!BX39  ),2),0))=10,"A+",IF((ROUND(TRUNC(('TRI-1'!BX39  ),2),0))=9,"A-",IF((ROUND(TRUNC(('TRI-1'!BX39   ),2),0))=8,"B+",IF((ROUND(TRUNC(('TRI-1'!BX39 ),2),0))=7,"B-",IF((ROUND(TRUNC(('TRI-1'!BX39  ),2),0))=6,"C+",IF((ROUND(TRUNC(('TRI-1'!BX39  ),2),0))=5,"C-",IF((ROUND(TRUNC(('TRI-1'!BX39  ),2),0))=4,"D+",IF((ROUND(TRUNC(('TRI-1'!BX39 ),2),0))=3,"D-",IF((ROUND(TRUNC(('TRI-1'!BX39 ),2),0))=2,"E+",IF((ROUND(TRUNC(('TRI-1'!BX39  ),2),0))&lt;=1,"E-","")))))))))))</f>
        <v>B+</v>
      </c>
      <c r="BY39" s="51" t="str">
        <f>IF(OR('TRI-1'!BY39 ="",'TRI-1'!BY39&lt;0,'TRI-1'!BY39  &gt;10),"",IF((ROUND(TRUNC(('TRI-1'!BY39  ),2),0))=10,"A+",IF((ROUND(TRUNC(('TRI-1'!BY39  ),2),0))=9,"A-",IF((ROUND(TRUNC(('TRI-1'!BY39   ),2),0))=8,"B+",IF((ROUND(TRUNC(('TRI-1'!BY39 ),2),0))=7,"B-",IF((ROUND(TRUNC(('TRI-1'!BY39  ),2),0))=6,"C+",IF((ROUND(TRUNC(('TRI-1'!BY39  ),2),0))=5,"C-",IF((ROUND(TRUNC(('TRI-1'!BY39  ),2),0))=4,"D+",IF((ROUND(TRUNC(('TRI-1'!BY39 ),2),0))=3,"D-",IF((ROUND(TRUNC(('TRI-1'!BY39 ),2),0))=2,"E+",IF((ROUND(TRUNC(('TRI-1'!BY39  ),2),0))&lt;=1,"E-","")))))))))))</f>
        <v>B+</v>
      </c>
      <c r="BZ39" s="51" t="str">
        <f>IF(OR('TRI-1'!BZ39 ="",'TRI-1'!BZ39&lt;0,'TRI-1'!BZ39  &gt;10),"",IF((ROUND(TRUNC(('TRI-1'!BZ39  ),2),0))=10,"A+",IF((ROUND(TRUNC(('TRI-1'!BZ39  ),2),0))=9,"A-",IF((ROUND(TRUNC(('TRI-1'!BZ39   ),2),0))=8,"B+",IF((ROUND(TRUNC(('TRI-1'!BZ39 ),2),0))=7,"B-",IF((ROUND(TRUNC(('TRI-1'!BZ39  ),2),0))=6,"C+",IF((ROUND(TRUNC(('TRI-1'!BZ39  ),2),0))=5,"C-",IF((ROUND(TRUNC(('TRI-1'!BZ39  ),2),0))=4,"D+",IF((ROUND(TRUNC(('TRI-1'!BZ39 ),2),0))=3,"D-",IF((ROUND(TRUNC(('TRI-1'!BZ39 ),2),0))=2,"E+",IF((ROUND(TRUNC(('TRI-1'!BZ39  ),2),0))&lt;=1,"E-","")))))))))))</f>
        <v>B+</v>
      </c>
      <c r="CA39" s="51" t="str">
        <f>IF(OR('TRI-1'!CA39 ="",'TRI-1'!CA39&lt;0,'TRI-1'!CA39  &gt;10),"",IF((ROUND(TRUNC(('TRI-1'!CA39  ),2),0))=10,"A+",IF((ROUND(TRUNC(('TRI-1'!CA39  ),2),0))=9,"A-",IF((ROUND(TRUNC(('TRI-1'!CA39   ),2),0))=8,"B+",IF((ROUND(TRUNC(('TRI-1'!CA39 ),2),0))=7,"B-",IF((ROUND(TRUNC(('TRI-1'!CA39  ),2),0))=6,"C+",IF((ROUND(TRUNC(('TRI-1'!CA39  ),2),0))=5,"C-",IF((ROUND(TRUNC(('TRI-1'!CA39  ),2),0))=4,"D+",IF((ROUND(TRUNC(('TRI-1'!CA39 ),2),0))=3,"D-",IF((ROUND(TRUNC(('TRI-1'!CA39 ),2),0))=2,"E+",IF((ROUND(TRUNC(('TRI-1'!CA39  ),2),0))&lt;=1,"E-","")))))))))))</f>
        <v>B+</v>
      </c>
      <c r="CB39" s="51" t="str">
        <f>IF(OR('TRI-1'!CB39 ="",'TRI-1'!CB39&lt;0,'TRI-1'!CB39  &gt;10),"",IF((ROUND(TRUNC(('TRI-1'!CB39  ),2),0))=10,"A+",IF((ROUND(TRUNC(('TRI-1'!CB39  ),2),0))=9,"A-",IF((ROUND(TRUNC(('TRI-1'!CB39   ),2),0))=8,"B+",IF((ROUND(TRUNC(('TRI-1'!CB39 ),2),0))=7,"B-",IF((ROUND(TRUNC(('TRI-1'!CB39  ),2),0))=6,"C+",IF((ROUND(TRUNC(('TRI-1'!CB39  ),2),0))=5,"C-",IF((ROUND(TRUNC(('TRI-1'!CB39  ),2),0))=4,"D+",IF((ROUND(TRUNC(('TRI-1'!CB39 ),2),0))=3,"D-",IF((ROUND(TRUNC(('TRI-1'!CB39 ),2),0))=2,"E+",IF((ROUND(TRUNC(('TRI-1'!CB39  ),2),0))&lt;=1,"E-","")))))))))))</f>
        <v>B+</v>
      </c>
      <c r="CC39" s="51" t="str">
        <f>IF(OR('TRI-1'!CC39 ="",'TRI-1'!CC39&lt;0,'TRI-1'!CC39  &gt;10),"",IF((ROUND(TRUNC(('TRI-1'!CC39  ),2),0))=10,"A+",IF((ROUND(TRUNC(('TRI-1'!CC39  ),2),0))=9,"A-",IF((ROUND(TRUNC(('TRI-1'!CC39   ),2),0))=8,"B+",IF((ROUND(TRUNC(('TRI-1'!CC39 ),2),0))=7,"B-",IF((ROUND(TRUNC(('TRI-1'!CC39  ),2),0))=6,"C+",IF((ROUND(TRUNC(('TRI-1'!CC39  ),2),0))=5,"C-",IF((ROUND(TRUNC(('TRI-1'!CC39  ),2),0))=4,"D+",IF((ROUND(TRUNC(('TRI-1'!CC39 ),2),0))=3,"D-",IF((ROUND(TRUNC(('TRI-1'!CC39 ),2),0))=2,"E+",IF((ROUND(TRUNC(('TRI-1'!CC39  ),2),0))&lt;=1,"E-","")))))))))))</f>
        <v>B+</v>
      </c>
      <c r="CD39" s="51" t="str">
        <f>IF(OR('TRI-1'!CD39 ="",'TRI-1'!CD39&lt;0,'TRI-1'!CD39  &gt;10),"",IF((ROUND(TRUNC(('TRI-1'!CD39  ),2),0))=10,"A+",IF((ROUND(TRUNC(('TRI-1'!CD39  ),2),0))=9,"A-",IF((ROUND(TRUNC(('TRI-1'!CD39   ),2),0))=8,"B+",IF((ROUND(TRUNC(('TRI-1'!CD39 ),2),0))=7,"B-",IF((ROUND(TRUNC(('TRI-1'!CD39  ),2),0))=6,"C+",IF((ROUND(TRUNC(('TRI-1'!CD39  ),2),0))=5,"C-",IF((ROUND(TRUNC(('TRI-1'!CD39  ),2),0))=4,"D+",IF((ROUND(TRUNC(('TRI-1'!CD39 ),2),0))=3,"D-",IF((ROUND(TRUNC(('TRI-1'!CD39 ),2),0))=2,"E+",IF((ROUND(TRUNC(('TRI-1'!CD39  ),2),0))&lt;=1,"E-","")))))))))))</f>
        <v>B+</v>
      </c>
      <c r="CE39" s="51" t="str">
        <f>IF(OR('TRI-1'!CE39 ="",'TRI-1'!CE39&lt;0,'TRI-1'!CE39  &gt;10),"",IF((ROUND(TRUNC(('TRI-1'!CE39  ),2),0))=10,"A+",IF((ROUND(TRUNC(('TRI-1'!CE39  ),2),0))=9,"A-",IF((ROUND(TRUNC(('TRI-1'!CE39   ),2),0))=8,"B+",IF((ROUND(TRUNC(('TRI-1'!CE39 ),2),0))=7,"B-",IF((ROUND(TRUNC(('TRI-1'!CE39  ),2),0))=6,"C+",IF((ROUND(TRUNC(('TRI-1'!CE39  ),2),0))=5,"C-",IF((ROUND(TRUNC(('TRI-1'!CE39  ),2),0))=4,"D+",IF((ROUND(TRUNC(('TRI-1'!CE39 ),2),0))=3,"D-",IF((ROUND(TRUNC(('TRI-1'!CE39 ),2),0))=2,"E+",IF((ROUND(TRUNC(('TRI-1'!CE39  ),2),0))&lt;=1,"E-","")))))))))))</f>
        <v>B+</v>
      </c>
      <c r="CF39" s="51" t="str">
        <f>IF(OR('TRI-1'!CF39 ="",'TRI-1'!CF39&lt;0,'TRI-1'!CF39  &gt;10),"",IF((ROUND(TRUNC(('TRI-1'!CF39  ),2),0))=10,"A+",IF((ROUND(TRUNC(('TRI-1'!CF39  ),2),0))=9,"A-",IF((ROUND(TRUNC(('TRI-1'!CF39   ),2),0))=8,"B+",IF((ROUND(TRUNC(('TRI-1'!CF39 ),2),0))=7,"B-",IF((ROUND(TRUNC(('TRI-1'!CF39  ),2),0))=6,"C+",IF((ROUND(TRUNC(('TRI-1'!CF39  ),2),0))=5,"C-",IF((ROUND(TRUNC(('TRI-1'!CF39  ),2),0))=4,"D+",IF((ROUND(TRUNC(('TRI-1'!CF39 ),2),0))=3,"D-",IF((ROUND(TRUNC(('TRI-1'!CF39 ),2),0))=2,"E+",IF((ROUND(TRUNC(('TRI-1'!CF39  ),2),0))&lt;=1,"E-","")))))))))))</f>
        <v>B+</v>
      </c>
      <c r="CG39" s="51" t="str">
        <f>IF(OR('TRI-1'!CG39 ="",'TRI-1'!CG39&lt;0,'TRI-1'!CG39  &gt;10),"",IF((ROUND(TRUNC(('TRI-1'!CG39  ),2),0))=10,"A+",IF((ROUND(TRUNC(('TRI-1'!CG39  ),2),0))=9,"A-",IF((ROUND(TRUNC(('TRI-1'!CG39   ),2),0))=8,"B+",IF((ROUND(TRUNC(('TRI-1'!CG39 ),2),0))=7,"B-",IF((ROUND(TRUNC(('TRI-1'!CG39  ),2),0))=6,"C+",IF((ROUND(TRUNC(('TRI-1'!CG39  ),2),0))=5,"C-",IF((ROUND(TRUNC(('TRI-1'!CG39  ),2),0))=4,"D+",IF((ROUND(TRUNC(('TRI-1'!CG39 ),2),0))=3,"D-",IF((ROUND(TRUNC(('TRI-1'!CG39 ),2),0))=2,"E+",IF((ROUND(TRUNC(('TRI-1'!CG39  ),2),0))&lt;=1,"E-","")))))))))))</f>
        <v>B+</v>
      </c>
      <c r="CH39" s="51" t="str">
        <f>IF(OR('TRI-1'!CH39 ="",'TRI-1'!CH39&lt;0,'TRI-1'!CH39  &gt;10),"",IF((ROUND(TRUNC(('TRI-1'!CH39  ),2),0))=10,"A+",IF((ROUND(TRUNC(('TRI-1'!CH39  ),2),0))=9,"A-",IF((ROUND(TRUNC(('TRI-1'!CH39   ),2),0))=8,"B+",IF((ROUND(TRUNC(('TRI-1'!CH39 ),2),0))=7,"B-",IF((ROUND(TRUNC(('TRI-1'!CH39  ),2),0))=6,"C+",IF((ROUND(TRUNC(('TRI-1'!CH39  ),2),0))=5,"C-",IF((ROUND(TRUNC(('TRI-1'!CH39  ),2),0))=4,"D+",IF((ROUND(TRUNC(('TRI-1'!CH39 ),2),0))=3,"D-",IF((ROUND(TRUNC(('TRI-1'!CH39 ),2),0))=2,"E+",IF((ROUND(TRUNC(('TRI-1'!CH39  ),2),0))&lt;=1,"E-","")))))))))))</f>
        <v>B+</v>
      </c>
      <c r="CI39" s="51" t="str">
        <f>IF(OR('TRI-1'!CI39 ="",'TRI-1'!CI39&lt;0,'TRI-1'!CI39  &gt;10),"",IF((ROUND(TRUNC(('TRI-1'!CI39  ),2),0))=10,"A+",IF((ROUND(TRUNC(('TRI-1'!CI39  ),2),0))=9,"A-",IF((ROUND(TRUNC(('TRI-1'!CI39   ),2),0))=8,"B+",IF((ROUND(TRUNC(('TRI-1'!CI39 ),2),0))=7,"B-",IF((ROUND(TRUNC(('TRI-1'!CI39  ),2),0))=6,"C+",IF((ROUND(TRUNC(('TRI-1'!CI39  ),2),0))=5,"C-",IF((ROUND(TRUNC(('TRI-1'!CI39  ),2),0))=4,"D+",IF((ROUND(TRUNC(('TRI-1'!CI39 ),2),0))=3,"D-",IF((ROUND(TRUNC(('TRI-1'!CI39 ),2),0))=2,"E+",IF((ROUND(TRUNC(('TRI-1'!CI39  ),2),0))&lt;=1,"E-","")))))))))))</f>
        <v>B+</v>
      </c>
      <c r="CJ39" s="51" t="str">
        <f>IF(OR('TRI-1'!CJ39 ="",'TRI-1'!CJ39&lt;0,'TRI-1'!CJ39  &gt;10),"",IF((ROUND(TRUNC(('TRI-1'!CJ39  ),2),0))=10,"A+",IF((ROUND(TRUNC(('TRI-1'!CJ39  ),2),0))=9,"A-",IF((ROUND(TRUNC(('TRI-1'!CJ39   ),2),0))=8,"B+",IF((ROUND(TRUNC(('TRI-1'!CJ39 ),2),0))=7,"B-",IF((ROUND(TRUNC(('TRI-1'!CJ39  ),2),0))=6,"C+",IF((ROUND(TRUNC(('TRI-1'!CJ39  ),2),0))=5,"C-",IF((ROUND(TRUNC(('TRI-1'!CJ39  ),2),0))=4,"D+",IF((ROUND(TRUNC(('TRI-1'!CJ39 ),2),0))=3,"D-",IF((ROUND(TRUNC(('TRI-1'!CJ39 ),2),0))=2,"E+",IF((ROUND(TRUNC(('TRI-1'!CJ39  ),2),0))&lt;=1,"E-","")))))))))))</f>
        <v>B+</v>
      </c>
      <c r="CK39" s="51" t="str">
        <f>IF(OR('TRI-1'!CK39 ="",'TRI-1'!CK39&lt;0,'TRI-1'!CK39  &gt;10),"",IF((ROUND(TRUNC(('TRI-1'!CK39  ),2),0))=10,"A+",IF((ROUND(TRUNC(('TRI-1'!CK39  ),2),0))=9,"A-",IF((ROUND(TRUNC(('TRI-1'!CK39   ),2),0))=8,"B+",IF((ROUND(TRUNC(('TRI-1'!CK39 ),2),0))=7,"B-",IF((ROUND(TRUNC(('TRI-1'!CK39  ),2),0))=6,"C+",IF((ROUND(TRUNC(('TRI-1'!CK39  ),2),0))=5,"C-",IF((ROUND(TRUNC(('TRI-1'!CK39  ),2),0))=4,"D+",IF((ROUND(TRUNC(('TRI-1'!CK39 ),2),0))=3,"D-",IF((ROUND(TRUNC(('TRI-1'!CK39 ),2),0))=2,"E+",IF((ROUND(TRUNC(('TRI-1'!CK39  ),2),0))&lt;=1,"E-","")))))))))))</f>
        <v>B+</v>
      </c>
      <c r="CL39" s="51" t="str">
        <f>IF(OR('TRI-1'!CL39 ="",'TRI-1'!CL39&lt;0,'TRI-1'!CL39  &gt;10),"",IF((ROUND(TRUNC(('TRI-1'!CL39  ),2),0))=10,"A+",IF((ROUND(TRUNC(('TRI-1'!CL39  ),2),0))=9,"A-",IF((ROUND(TRUNC(('TRI-1'!CL39   ),2),0))=8,"B+",IF((ROUND(TRUNC(('TRI-1'!CL39 ),2),0))=7,"B-",IF((ROUND(TRUNC(('TRI-1'!CL39  ),2),0))=6,"C+",IF((ROUND(TRUNC(('TRI-1'!CL39  ),2),0))=5,"C-",IF((ROUND(TRUNC(('TRI-1'!CL39  ),2),0))=4,"D+",IF((ROUND(TRUNC(('TRI-1'!CL39 ),2),0))=3,"D-",IF((ROUND(TRUNC(('TRI-1'!CL39 ),2),0))=2,"E+",IF((ROUND(TRUNC(('TRI-1'!CL39  ),2),0))&lt;=1,"E-","")))))))))))</f>
        <v>B+</v>
      </c>
      <c r="CM39" s="51" t="str">
        <f>IF(OR('TRI-1'!CM39 ="",'TRI-1'!CM39&lt;0,'TRI-1'!CM39  &gt;10),"",IF((ROUND(TRUNC(('TRI-1'!CM39  ),2),0))=10,"A+",IF((ROUND(TRUNC(('TRI-1'!CM39  ),2),0))=9,"A-",IF((ROUND(TRUNC(('TRI-1'!CM39   ),2),0))=8,"B+",IF((ROUND(TRUNC(('TRI-1'!CM39 ),2),0))=7,"B-",IF((ROUND(TRUNC(('TRI-1'!CM39  ),2),0))=6,"C+",IF((ROUND(TRUNC(('TRI-1'!CM39  ),2),0))=5,"C-",IF((ROUND(TRUNC(('TRI-1'!CM39  ),2),0))=4,"D+",IF((ROUND(TRUNC(('TRI-1'!CM39 ),2),0))=3,"D-",IF((ROUND(TRUNC(('TRI-1'!CM39 ),2),0))=2,"E+",IF((ROUND(TRUNC(('TRI-1'!CM39  ),2),0))&lt;=1,"E-","")))))))))))</f>
        <v>B+</v>
      </c>
      <c r="CN39" s="51" t="str">
        <f>IF(OR('TRI-1'!CN39 ="",'TRI-1'!CN39&lt;0,'TRI-1'!CN39  &gt;10),"",IF((ROUND(TRUNC(('TRI-1'!CN39  ),2),0))=10,"A+",IF((ROUND(TRUNC(('TRI-1'!CN39  ),2),0))=9,"A-",IF((ROUND(TRUNC(('TRI-1'!CN39   ),2),0))=8,"B+",IF((ROUND(TRUNC(('TRI-1'!CN39 ),2),0))=7,"B-",IF((ROUND(TRUNC(('TRI-1'!CN39  ),2),0))=6,"C+",IF((ROUND(TRUNC(('TRI-1'!CN39  ),2),0))=5,"C-",IF((ROUND(TRUNC(('TRI-1'!CN39  ),2),0))=4,"D+",IF((ROUND(TRUNC(('TRI-1'!CN39 ),2),0))=3,"D-",IF((ROUND(TRUNC(('TRI-1'!CN39 ),2),0))=2,"E+",IF((ROUND(TRUNC(('TRI-1'!CN39  ),2),0))&lt;=1,"E-","")))))))))))</f>
        <v>B+</v>
      </c>
      <c r="CO39" s="51" t="str">
        <f>IF(OR('TRI-1'!CO39 ="",'TRI-1'!CO39&lt;0,'TRI-1'!CO39  &gt;10),"",IF((ROUND(TRUNC(('TRI-1'!CO39  ),2),0))=10,"A+",IF((ROUND(TRUNC(('TRI-1'!CO39  ),2),0))=9,"A-",IF((ROUND(TRUNC(('TRI-1'!CO39   ),2),0))=8,"B+",IF((ROUND(TRUNC(('TRI-1'!CO39 ),2),0))=7,"B-",IF((ROUND(TRUNC(('TRI-1'!CO39  ),2),0))=6,"C+",IF((ROUND(TRUNC(('TRI-1'!CO39  ),2),0))=5,"C-",IF((ROUND(TRUNC(('TRI-1'!CO39  ),2),0))=4,"D+",IF((ROUND(TRUNC(('TRI-1'!CO39 ),2),0))=3,"D-",IF((ROUND(TRUNC(('TRI-1'!CO39 ),2),0))=2,"E+",IF((ROUND(TRUNC(('TRI-1'!CO39  ),2),0))&lt;=1,"E-","")))))))))))</f>
        <v>B+</v>
      </c>
      <c r="CP39" s="51" t="str">
        <f>IF(OR('TRI-1'!CP39 ="",'TRI-1'!CP39&lt;0,'TRI-1'!CP39  &gt;10),"",IF((ROUND(TRUNC(('TRI-1'!CP39  ),2),0))=10,"A+",IF((ROUND(TRUNC(('TRI-1'!CP39  ),2),0))=9,"A-",IF((ROUND(TRUNC(('TRI-1'!CP39   ),2),0))=8,"B+",IF((ROUND(TRUNC(('TRI-1'!CP39 ),2),0))=7,"B-",IF((ROUND(TRUNC(('TRI-1'!CP39  ),2),0))=6,"C+",IF((ROUND(TRUNC(('TRI-1'!CP39  ),2),0))=5,"C-",IF((ROUND(TRUNC(('TRI-1'!CP39  ),2),0))=4,"D+",IF((ROUND(TRUNC(('TRI-1'!CP39 ),2),0))=3,"D-",IF((ROUND(TRUNC(('TRI-1'!CP39 ),2),0))=2,"E+",IF((ROUND(TRUNC(('TRI-1'!CP39  ),2),0))&lt;=1,"E-","")))))))))))</f>
        <v>B+</v>
      </c>
      <c r="CQ39" s="51" t="str">
        <f>IF(OR('TRI-1'!CQ39 ="",'TRI-1'!CQ39&lt;0,'TRI-1'!CQ39  &gt;10),"",IF((ROUND(TRUNC(('TRI-1'!CQ39  ),2),0))=10,"A+",IF((ROUND(TRUNC(('TRI-1'!CQ39  ),2),0))=9,"A-",IF((ROUND(TRUNC(('TRI-1'!CQ39   ),2),0))=8,"B+",IF((ROUND(TRUNC(('TRI-1'!CQ39 ),2),0))=7,"B-",IF((ROUND(TRUNC(('TRI-1'!CQ39  ),2),0))=6,"C+",IF((ROUND(TRUNC(('TRI-1'!CQ39  ),2),0))=5,"C-",IF((ROUND(TRUNC(('TRI-1'!CQ39  ),2),0))=4,"D+",IF((ROUND(TRUNC(('TRI-1'!CQ39 ),2),0))=3,"D-",IF((ROUND(TRUNC(('TRI-1'!CQ39 ),2),0))=2,"E+",IF((ROUND(TRUNC(('TRI-1'!CQ39  ),2),0))&lt;=1,"E-","")))))))))))</f>
        <v>B+</v>
      </c>
      <c r="CR39" s="51" t="str">
        <f>IF(OR('TRI-1'!CR39 ="",'TRI-1'!CR39&lt;0,'TRI-1'!CR39  &gt;10),"",IF((ROUND(TRUNC(('TRI-1'!CR39  ),2),0))=10,"A+",IF((ROUND(TRUNC(('TRI-1'!CR39  ),2),0))=9,"A-",IF((ROUND(TRUNC(('TRI-1'!CR39   ),2),0))=8,"B+",IF((ROUND(TRUNC(('TRI-1'!CR39 ),2),0))=7,"B-",IF((ROUND(TRUNC(('TRI-1'!CR39  ),2),0))=6,"C+",IF((ROUND(TRUNC(('TRI-1'!CR39  ),2),0))=5,"C-",IF((ROUND(TRUNC(('TRI-1'!CR39  ),2),0))=4,"D+",IF((ROUND(TRUNC(('TRI-1'!CR39 ),2),0))=3,"D-",IF((ROUND(TRUNC(('TRI-1'!CR39 ),2),0))=2,"E+",IF((ROUND(TRUNC(('TRI-1'!CR39  ),2),0))&lt;=1,"E-","")))))))))))</f>
        <v>B+</v>
      </c>
      <c r="CS39" s="51" t="str">
        <f>IF(OR('TRI-1'!CS39 ="",'TRI-1'!CS39&lt;0,'TRI-1'!CS39  &gt;10),"",IF((ROUND(TRUNC(('TRI-1'!CS39  ),2),0))=10,"A+",IF((ROUND(TRUNC(('TRI-1'!CS39  ),2),0))=9,"A-",IF((ROUND(TRUNC(('TRI-1'!CS39   ),2),0))=8,"B+",IF((ROUND(TRUNC(('TRI-1'!CS39 ),2),0))=7,"B-",IF((ROUND(TRUNC(('TRI-1'!CS39  ),2),0))=6,"C+",IF((ROUND(TRUNC(('TRI-1'!CS39  ),2),0))=5,"C-",IF((ROUND(TRUNC(('TRI-1'!CS39  ),2),0))=4,"D+",IF((ROUND(TRUNC(('TRI-1'!CS39 ),2),0))=3,"D-",IF((ROUND(TRUNC(('TRI-1'!CS39 ),2),0))=2,"E+",IF((ROUND(TRUNC(('TRI-1'!CS39  ),2),0))&lt;=1,"E-","")))))))))))</f>
        <v>B+</v>
      </c>
      <c r="CT39" s="51" t="str">
        <f>IF(OR('TRI-1'!CT39 ="",'TRI-1'!CT39&lt;0,'TRI-1'!CT39  &gt;10),"",IF((ROUND(TRUNC(('TRI-1'!CT39  ),2),0))=10,"A+",IF((ROUND(TRUNC(('TRI-1'!CT39  ),2),0))=9,"A-",IF((ROUND(TRUNC(('TRI-1'!CT39   ),2),0))=8,"B+",IF((ROUND(TRUNC(('TRI-1'!CT39 ),2),0))=7,"B-",IF((ROUND(TRUNC(('TRI-1'!CT39  ),2),0))=6,"C+",IF((ROUND(TRUNC(('TRI-1'!CT39  ),2),0))=5,"C-",IF((ROUND(TRUNC(('TRI-1'!CT39  ),2),0))=4,"D+",IF((ROUND(TRUNC(('TRI-1'!CT39 ),2),0))=3,"D-",IF((ROUND(TRUNC(('TRI-1'!CT39 ),2),0))=2,"E+",IF((ROUND(TRUNC(('TRI-1'!CT39  ),2),0))&lt;=1,"E-","")))))))))))</f>
        <v>B+</v>
      </c>
      <c r="CU39" s="51" t="str">
        <f>IF(OR('TRI-1'!CU39 ="",'TRI-1'!CU39&lt;0,'TRI-1'!CU39  &gt;10),"",IF((ROUND(TRUNC(('TRI-1'!CU39  ),2),0))=10,"A+",IF((ROUND(TRUNC(('TRI-1'!CU39  ),2),0))=9,"A-",IF((ROUND(TRUNC(('TRI-1'!CU39   ),2),0))=8,"B+",IF((ROUND(TRUNC(('TRI-1'!CU39 ),2),0))=7,"B-",IF((ROUND(TRUNC(('TRI-1'!CU39  ),2),0))=6,"C+",IF((ROUND(TRUNC(('TRI-1'!CU39  ),2),0))=5,"C-",IF((ROUND(TRUNC(('TRI-1'!CU39  ),2),0))=4,"D+",IF((ROUND(TRUNC(('TRI-1'!CU39 ),2),0))=3,"D-",IF((ROUND(TRUNC(('TRI-1'!CU39 ),2),0))=2,"E+",IF((ROUND(TRUNC(('TRI-1'!CU39  ),2),0))&lt;=1,"E-","")))))))))))</f>
        <v>B+</v>
      </c>
      <c r="CV39" s="51" t="str">
        <f>IF(OR('TRI-1'!CV39 ="",'TRI-1'!CV39&lt;0,'TRI-1'!CV39  &gt;10),"",IF((ROUND(TRUNC(('TRI-1'!CV39  ),2),0))=10,"A+",IF((ROUND(TRUNC(('TRI-1'!CV39  ),2),0))=9,"A-",IF((ROUND(TRUNC(('TRI-1'!CV39   ),2),0))=8,"B+",IF((ROUND(TRUNC(('TRI-1'!CV39 ),2),0))=7,"B-",IF((ROUND(TRUNC(('TRI-1'!CV39  ),2),0))=6,"C+",IF((ROUND(TRUNC(('TRI-1'!CV39  ),2),0))=5,"C-",IF((ROUND(TRUNC(('TRI-1'!CV39  ),2),0))=4,"D+",IF((ROUND(TRUNC(('TRI-1'!CV39 ),2),0))=3,"D-",IF((ROUND(TRUNC(('TRI-1'!CV39 ),2),0))=2,"E+",IF((ROUND(TRUNC(('TRI-1'!CV39  ),2),0))&lt;=1,"E-","")))))))))))</f>
        <v>B+</v>
      </c>
      <c r="CW39" s="51" t="str">
        <f>IF(OR('TRI-1'!CW39 ="",'TRI-1'!CW39&lt;0,'TRI-1'!CW39  &gt;10),"",IF((ROUND(TRUNC(('TRI-1'!CW39  ),2),0))=10,"A+",IF((ROUND(TRUNC(('TRI-1'!CW39  ),2),0))=9,"A-",IF((ROUND(TRUNC(('TRI-1'!CW39   ),2),0))=8,"B+",IF((ROUND(TRUNC(('TRI-1'!CW39 ),2),0))=7,"B-",IF((ROUND(TRUNC(('TRI-1'!CW39  ),2),0))=6,"C+",IF((ROUND(TRUNC(('TRI-1'!CW39  ),2),0))=5,"C-",IF((ROUND(TRUNC(('TRI-1'!CW39  ),2),0))=4,"D+",IF((ROUND(TRUNC(('TRI-1'!CW39 ),2),0))=3,"D-",IF((ROUND(TRUNC(('TRI-1'!CW39 ),2),0))=2,"E+",IF((ROUND(TRUNC(('TRI-1'!CW39  ),2),0))&lt;=1,"E-","")))))))))))</f>
        <v>B+</v>
      </c>
      <c r="CX39" s="51" t="str">
        <f>IF(OR('TRI-1'!CX39 ="",'TRI-1'!CX39&lt;0,'TRI-1'!CX39  &gt;10),"",IF((ROUND(TRUNC(('TRI-1'!CX39  ),2),0))=10,"A+",IF((ROUND(TRUNC(('TRI-1'!CX39  ),2),0))=9,"A-",IF((ROUND(TRUNC(('TRI-1'!CX39   ),2),0))=8,"B+",IF((ROUND(TRUNC(('TRI-1'!CX39 ),2),0))=7,"B-",IF((ROUND(TRUNC(('TRI-1'!CX39  ),2),0))=6,"C+",IF((ROUND(TRUNC(('TRI-1'!CX39  ),2),0))=5,"C-",IF((ROUND(TRUNC(('TRI-1'!CX39  ),2),0))=4,"D+",IF((ROUND(TRUNC(('TRI-1'!CX39 ),2),0))=3,"D-",IF((ROUND(TRUNC(('TRI-1'!CX39 ),2),0))=2,"E+",IF((ROUND(TRUNC(('TRI-1'!CX39  ),2),0))&lt;=1,"E-","")))))))))))</f>
        <v>B+</v>
      </c>
      <c r="CY39" s="51" t="str">
        <f>IF(OR('TRI-1'!CY39 ="",'TRI-1'!CY39&lt;0,'TRI-1'!CY39  &gt;10),"",IF((ROUND(TRUNC(('TRI-1'!CY39  ),2),0))=10,"A+",IF((ROUND(TRUNC(('TRI-1'!CY39  ),2),0))=9,"A-",IF((ROUND(TRUNC(('TRI-1'!CY39   ),2),0))=8,"B+",IF((ROUND(TRUNC(('TRI-1'!CY39 ),2),0))=7,"B-",IF((ROUND(TRUNC(('TRI-1'!CY39  ),2),0))=6,"C+",IF((ROUND(TRUNC(('TRI-1'!CY39  ),2),0))=5,"C-",IF((ROUND(TRUNC(('TRI-1'!CY39  ),2),0))=4,"D+",IF((ROUND(TRUNC(('TRI-1'!CY39 ),2),0))=3,"D-",IF((ROUND(TRUNC(('TRI-1'!CY39 ),2),0))=2,"E+",IF((ROUND(TRUNC(('TRI-1'!CY39  ),2),0))&lt;=1,"E-","")))))))))))</f>
        <v>B+</v>
      </c>
      <c r="CZ39" s="51" t="str">
        <f>IF(OR('TRI-1'!CZ39 ="",'TRI-1'!CZ39&lt;0,'TRI-1'!CZ39  &gt;10),"",IF((ROUND(TRUNC(('TRI-1'!CZ39  ),2),0))=10,"A+",IF((ROUND(TRUNC(('TRI-1'!CZ39  ),2),0))=9,"A-",IF((ROUND(TRUNC(('TRI-1'!CZ39   ),2),0))=8,"B+",IF((ROUND(TRUNC(('TRI-1'!CZ39 ),2),0))=7,"B-",IF((ROUND(TRUNC(('TRI-1'!CZ39  ),2),0))=6,"C+",IF((ROUND(TRUNC(('TRI-1'!CZ39  ),2),0))=5,"C-",IF((ROUND(TRUNC(('TRI-1'!CZ39  ),2),0))=4,"D+",IF((ROUND(TRUNC(('TRI-1'!CZ39 ),2),0))=3,"D-",IF((ROUND(TRUNC(('TRI-1'!CZ39 ),2),0))=2,"E+",IF((ROUND(TRUNC(('TRI-1'!CZ39  ),2),0))&lt;=1,"E-","")))))))))))</f>
        <v>B+</v>
      </c>
      <c r="DA39" s="51" t="str">
        <f>IF(OR('TRI-1'!DA39 ="",'TRI-1'!DA39&lt;0,'TRI-1'!DA39  &gt;10),"",IF((ROUND(TRUNC(('TRI-1'!DA39  ),2),0))=10,"A+",IF((ROUND(TRUNC(('TRI-1'!DA39  ),2),0))=9,"A-",IF((ROUND(TRUNC(('TRI-1'!DA39   ),2),0))=8,"B+",IF((ROUND(TRUNC(('TRI-1'!DA39 ),2),0))=7,"B-",IF((ROUND(TRUNC(('TRI-1'!DA39  ),2),0))=6,"C+",IF((ROUND(TRUNC(('TRI-1'!DA39  ),2),0))=5,"C-",IF((ROUND(TRUNC(('TRI-1'!DA39  ),2),0))=4,"D+",IF((ROUND(TRUNC(('TRI-1'!DA39 ),2),0))=3,"D-",IF((ROUND(TRUNC(('TRI-1'!DA39 ),2),0))=2,"E+",IF((ROUND(TRUNC(('TRI-1'!DA39  ),2),0))&lt;=1,"E-","")))))))))))</f>
        <v>B+</v>
      </c>
      <c r="DB39" s="51" t="str">
        <f>IF(OR('TRI-1'!DB39 ="",'TRI-1'!DB39&lt;0,'TRI-1'!DB39  &gt;10),"",IF((ROUND(TRUNC(('TRI-1'!DB39  ),2),0))=10,"A+",IF((ROUND(TRUNC(('TRI-1'!DB39  ),2),0))=9,"A-",IF((ROUND(TRUNC(('TRI-1'!DB39   ),2),0))=8,"B+",IF((ROUND(TRUNC(('TRI-1'!DB39 ),2),0))=7,"B-",IF((ROUND(TRUNC(('TRI-1'!DB39  ),2),0))=6,"C+",IF((ROUND(TRUNC(('TRI-1'!DB39  ),2),0))=5,"C-",IF((ROUND(TRUNC(('TRI-1'!DB39  ),2),0))=4,"D+",IF((ROUND(TRUNC(('TRI-1'!DB39 ),2),0))=3,"D-",IF((ROUND(TRUNC(('TRI-1'!DB39 ),2),0))=2,"E+",IF((ROUND(TRUNC(('TRI-1'!DB39  ),2),0))&lt;=1,"E-","")))))))))))</f>
        <v>B+</v>
      </c>
      <c r="DC39" s="51" t="str">
        <f>IF(OR('TRI-1'!DC39 ="",'TRI-1'!DC39&lt;0,'TRI-1'!DC39  &gt;10),"",IF((ROUND(TRUNC(('TRI-1'!DC39  ),2),0))=10,"A+",IF((ROUND(TRUNC(('TRI-1'!DC39  ),2),0))=9,"A-",IF((ROUND(TRUNC(('TRI-1'!DC39   ),2),0))=8,"B+",IF((ROUND(TRUNC(('TRI-1'!DC39 ),2),0))=7,"B-",IF((ROUND(TRUNC(('TRI-1'!DC39  ),2),0))=6,"C+",IF((ROUND(TRUNC(('TRI-1'!DC39  ),2),0))=5,"C-",IF((ROUND(TRUNC(('TRI-1'!DC39  ),2),0))=4,"D+",IF((ROUND(TRUNC(('TRI-1'!DC39 ),2),0))=3,"D-",IF((ROUND(TRUNC(('TRI-1'!DC39 ),2),0))=2,"E+",IF((ROUND(TRUNC(('TRI-1'!DC39  ),2),0))&lt;=1,"E-","")))))))))))</f>
        <v>B+</v>
      </c>
      <c r="DD39" s="51" t="str">
        <f>IF(OR('TRI-1'!DD39 ="",'TRI-1'!DD39&lt;0,'TRI-1'!DD39  &gt;10),"",IF((ROUND(TRUNC(('TRI-1'!DD39  ),2),0))=10,"A+",IF((ROUND(TRUNC(('TRI-1'!DD39  ),2),0))=9,"A-",IF((ROUND(TRUNC(('TRI-1'!DD39   ),2),0))=8,"B+",IF((ROUND(TRUNC(('TRI-1'!DD39 ),2),0))=7,"B-",IF((ROUND(TRUNC(('TRI-1'!DD39  ),2),0))=6,"C+",IF((ROUND(TRUNC(('TRI-1'!DD39  ),2),0))=5,"C-",IF((ROUND(TRUNC(('TRI-1'!DD39  ),2),0))=4,"D+",IF((ROUND(TRUNC(('TRI-1'!DD39 ),2),0))=3,"D-",IF((ROUND(TRUNC(('TRI-1'!DD39 ),2),0))=2,"E+",IF((ROUND(TRUNC(('TRI-1'!DD39  ),2),0))&lt;=1,"E-","")))))))))))</f>
        <v>A+</v>
      </c>
      <c r="DE39" s="51" t="str">
        <f>IF(OR('TRI-1'!DE39 ="",'TRI-1'!DE39&lt;0,'TRI-1'!DE39  &gt;10),"",IF((ROUND(TRUNC(('TRI-1'!DE39  ),2),0))=10,"A+",IF((ROUND(TRUNC(('TRI-1'!DE39  ),2),0))=9,"A-",IF((ROUND(TRUNC(('TRI-1'!DE39   ),2),0))=8,"B+",IF((ROUND(TRUNC(('TRI-1'!DE39 ),2),0))=7,"B-",IF((ROUND(TRUNC(('TRI-1'!DE39  ),2),0))=6,"C+",IF((ROUND(TRUNC(('TRI-1'!DE39  ),2),0))=5,"C-",IF((ROUND(TRUNC(('TRI-1'!DE39  ),2),0))=4,"D+",IF((ROUND(TRUNC(('TRI-1'!DE39 ),2),0))=3,"D-",IF((ROUND(TRUNC(('TRI-1'!DE39 ),2),0))=2,"E+",IF((ROUND(TRUNC(('TRI-1'!DE39  ),2),0))&lt;=1,"E-","")))))))))))</f>
        <v>A+</v>
      </c>
      <c r="DF39" s="51" t="str">
        <f>IF(OR('TRI-1'!DF39 ="",'TRI-1'!DF39&lt;0,'TRI-1'!DF39  &gt;10),"",IF((ROUND(TRUNC(('TRI-1'!DF39  ),2),0))=10,"A+",IF((ROUND(TRUNC(('TRI-1'!DF39  ),2),0))=9,"A-",IF((ROUND(TRUNC(('TRI-1'!DF39   ),2),0))=8,"B+",IF((ROUND(TRUNC(('TRI-1'!DF39 ),2),0))=7,"B-",IF((ROUND(TRUNC(('TRI-1'!DF39  ),2),0))=6,"C+",IF((ROUND(TRUNC(('TRI-1'!DF39  ),2),0))=5,"C-",IF((ROUND(TRUNC(('TRI-1'!DF39  ),2),0))=4,"D+",IF((ROUND(TRUNC(('TRI-1'!DF39 ),2),0))=3,"D-",IF((ROUND(TRUNC(('TRI-1'!DF39 ),2),0))=2,"E+",IF((ROUND(TRUNC(('TRI-1'!DF39  ),2),0))&lt;=1,"E-","")))))))))))</f>
        <v>A+</v>
      </c>
      <c r="DG39" s="51" t="str">
        <f>IF(OR('TRI-1'!DG39 ="",'TRI-1'!DG39&lt;0,'TRI-1'!DG39  &gt;10),"",IF((ROUND(TRUNC(('TRI-1'!DG39  ),2),0))=10,"A+",IF((ROUND(TRUNC(('TRI-1'!DG39  ),2),0))=9,"A-",IF((ROUND(TRUNC(('TRI-1'!DG39   ),2),0))=8,"B+",IF((ROUND(TRUNC(('TRI-1'!DG39 ),2),0))=7,"B-",IF((ROUND(TRUNC(('TRI-1'!DG39  ),2),0))=6,"C+",IF((ROUND(TRUNC(('TRI-1'!DG39  ),2),0))=5,"C-",IF((ROUND(TRUNC(('TRI-1'!DG39  ),2),0))=4,"D+",IF((ROUND(TRUNC(('TRI-1'!DG39 ),2),0))=3,"D-",IF((ROUND(TRUNC(('TRI-1'!DG39 ),2),0))=2,"E+",IF((ROUND(TRUNC(('TRI-1'!DG39  ),2),0))&lt;=1,"E-","")))))))))))</f>
        <v>A+</v>
      </c>
      <c r="DH39" s="51" t="str">
        <f>IF(OR('TRI-1'!DH39 ="",'TRI-1'!DH39&lt;0,'TRI-1'!DH39  &gt;10),"",IF((ROUND(TRUNC(('TRI-1'!DH39  ),2),0))=10,"A+",IF((ROUND(TRUNC(('TRI-1'!DH39  ),2),0))=9,"A-",IF((ROUND(TRUNC(('TRI-1'!DH39   ),2),0))=8,"B+",IF((ROUND(TRUNC(('TRI-1'!DH39 ),2),0))=7,"B-",IF((ROUND(TRUNC(('TRI-1'!DH39  ),2),0))=6,"C+",IF((ROUND(TRUNC(('TRI-1'!DH39  ),2),0))=5,"C-",IF((ROUND(TRUNC(('TRI-1'!DH39  ),2),0))=4,"D+",IF((ROUND(TRUNC(('TRI-1'!DH39 ),2),0))=3,"D-",IF((ROUND(TRUNC(('TRI-1'!DH39 ),2),0))=2,"E+",IF((ROUND(TRUNC(('TRI-1'!DH39  ),2),0))&lt;=1,"E-","")))))))))))</f>
        <v>A+</v>
      </c>
      <c r="DI39" s="51" t="str">
        <f>IF(OR('TRI-1'!DI39 ="",'TRI-1'!DI39&lt;0,'TRI-1'!DI39  &gt;10),"",IF((ROUND(TRUNC(('TRI-1'!DI39  ),2),0))=10,"A+",IF((ROUND(TRUNC(('TRI-1'!DI39  ),2),0))=9,"A-",IF((ROUND(TRUNC(('TRI-1'!DI39   ),2),0))=8,"B+",IF((ROUND(TRUNC(('TRI-1'!DI39 ),2),0))=7,"B-",IF((ROUND(TRUNC(('TRI-1'!DI39  ),2),0))=6,"C+",IF((ROUND(TRUNC(('TRI-1'!DI39  ),2),0))=5,"C-",IF((ROUND(TRUNC(('TRI-1'!DI39  ),2),0))=4,"D+",IF((ROUND(TRUNC(('TRI-1'!DI39 ),2),0))=3,"D-",IF((ROUND(TRUNC(('TRI-1'!DI39 ),2),0))=2,"E+",IF((ROUND(TRUNC(('TRI-1'!DI39  ),2),0))&lt;=1,"E-","")))))))))))</f>
        <v>A+</v>
      </c>
      <c r="DJ39" s="51" t="str">
        <f>IF(OR('TRI-1'!DJ39 ="",'TRI-1'!DJ39&lt;0,'TRI-1'!DJ39  &gt;10),"",IF((ROUND(TRUNC(('TRI-1'!DJ39  ),2),0))=10,"A+",IF((ROUND(TRUNC(('TRI-1'!DJ39  ),2),0))=9,"A-",IF((ROUND(TRUNC(('TRI-1'!DJ39   ),2),0))=8,"B+",IF((ROUND(TRUNC(('TRI-1'!DJ39 ),2),0))=7,"B-",IF((ROUND(TRUNC(('TRI-1'!DJ39  ),2),0))=6,"C+",IF((ROUND(TRUNC(('TRI-1'!DJ39  ),2),0))=5,"C-",IF((ROUND(TRUNC(('TRI-1'!DJ39  ),2),0))=4,"D+",IF((ROUND(TRUNC(('TRI-1'!DJ39 ),2),0))=3,"D-",IF((ROUND(TRUNC(('TRI-1'!DJ39 ),2),0))=2,"E+",IF((ROUND(TRUNC(('TRI-1'!DJ39  ),2),0))&lt;=1,"E-","")))))))))))</f>
        <v>A+</v>
      </c>
      <c r="DK39" s="51" t="str">
        <f>IF(OR('TRI-1'!DK39 ="",'TRI-1'!DK39&lt;0,'TRI-1'!DK39  &gt;10),"",IF((ROUND(TRUNC(('TRI-1'!DK39  ),2),0))=10,"A+",IF((ROUND(TRUNC(('TRI-1'!DK39  ),2),0))=9,"A-",IF((ROUND(TRUNC(('TRI-1'!DK39   ),2),0))=8,"B+",IF((ROUND(TRUNC(('TRI-1'!DK39 ),2),0))=7,"B-",IF((ROUND(TRUNC(('TRI-1'!DK39  ),2),0))=6,"C+",IF((ROUND(TRUNC(('TRI-1'!DK39  ),2),0))=5,"C-",IF((ROUND(TRUNC(('TRI-1'!DK39  ),2),0))=4,"D+",IF((ROUND(TRUNC(('TRI-1'!DK39 ),2),0))=3,"D-",IF((ROUND(TRUNC(('TRI-1'!DK39 ),2),0))=2,"E+",IF((ROUND(TRUNC(('TRI-1'!DK39  ),2),0))&lt;=1,"E-","")))))))))))</f>
        <v>A+</v>
      </c>
      <c r="DL39" s="51" t="str">
        <f>IF(OR('TRI-1'!DL39 ="",'TRI-1'!DL39&lt;0,'TRI-1'!DL39  &gt;10),"",IF((ROUND(TRUNC(('TRI-1'!DL39  ),2),0))=10,"A+",IF((ROUND(TRUNC(('TRI-1'!DL39  ),2),0))=9,"A-",IF((ROUND(TRUNC(('TRI-1'!DL39   ),2),0))=8,"B+",IF((ROUND(TRUNC(('TRI-1'!DL39 ),2),0))=7,"B-",IF((ROUND(TRUNC(('TRI-1'!DL39  ),2),0))=6,"C+",IF((ROUND(TRUNC(('TRI-1'!DL39  ),2),0))=5,"C-",IF((ROUND(TRUNC(('TRI-1'!DL39  ),2),0))=4,"D+",IF((ROUND(TRUNC(('TRI-1'!DL39 ),2),0))=3,"D-",IF((ROUND(TRUNC(('TRI-1'!DL39 ),2),0))=2,"E+",IF((ROUND(TRUNC(('TRI-1'!DL39  ),2),0))&lt;=1,"E-","")))))))))))</f>
        <v>A+</v>
      </c>
      <c r="DM39" s="51" t="str">
        <f>IF(OR('TRI-1'!DM39 ="",'TRI-1'!DM39&lt;0,'TRI-1'!DM39  &gt;10),"",IF((ROUND(TRUNC(('TRI-1'!DM39  ),2),0))=10,"A+",IF((ROUND(TRUNC(('TRI-1'!DM39  ),2),0))=9,"A-",IF((ROUND(TRUNC(('TRI-1'!DM39   ),2),0))=8,"B+",IF((ROUND(TRUNC(('TRI-1'!DM39 ),2),0))=7,"B-",IF((ROUND(TRUNC(('TRI-1'!DM39  ),2),0))=6,"C+",IF((ROUND(TRUNC(('TRI-1'!DM39  ),2),0))=5,"C-",IF((ROUND(TRUNC(('TRI-1'!DM39  ),2),0))=4,"D+",IF((ROUND(TRUNC(('TRI-1'!DM39 ),2),0))=3,"D-",IF((ROUND(TRUNC(('TRI-1'!DM39 ),2),0))=2,"E+",IF((ROUND(TRUNC(('TRI-1'!DM39  ),2),0))&lt;=1,"E-","")))))))))))</f>
        <v>A+</v>
      </c>
      <c r="DN39" s="51" t="str">
        <f>IF(OR('TRI-1'!DN39 ="",'TRI-1'!DN39&lt;0,'TRI-1'!DN39  &gt;10),"",IF((ROUND(TRUNC(('TRI-1'!DN39  ),2),0))=10,"A+",IF((ROUND(TRUNC(('TRI-1'!DN39  ),2),0))=9,"A-",IF((ROUND(TRUNC(('TRI-1'!DN39   ),2),0))=8,"B+",IF((ROUND(TRUNC(('TRI-1'!DN39 ),2),0))=7,"B-",IF((ROUND(TRUNC(('TRI-1'!DN39  ),2),0))=6,"C+",IF((ROUND(TRUNC(('TRI-1'!DN39  ),2),0))=5,"C-",IF((ROUND(TRUNC(('TRI-1'!DN39  ),2),0))=4,"D+",IF((ROUND(TRUNC(('TRI-1'!DN39 ),2),0))=3,"D-",IF((ROUND(TRUNC(('TRI-1'!DN39 ),2),0))=2,"E+",IF((ROUND(TRUNC(('TRI-1'!DN39  ),2),0))&lt;=1,"E-","")))))))))))</f>
        <v>A+</v>
      </c>
      <c r="DO39" s="51" t="str">
        <f>IF(OR('TRI-1'!DO39 ="",'TRI-1'!DO39&lt;0,'TRI-1'!DO39  &gt;10),"",IF((ROUND(TRUNC(('TRI-1'!DO39  ),2),0))=10,"A+",IF((ROUND(TRUNC(('TRI-1'!DO39  ),2),0))=9,"A-",IF((ROUND(TRUNC(('TRI-1'!DO39   ),2),0))=8,"B+",IF((ROUND(TRUNC(('TRI-1'!DO39 ),2),0))=7,"B-",IF((ROUND(TRUNC(('TRI-1'!DO39  ),2),0))=6,"C+",IF((ROUND(TRUNC(('TRI-1'!DO39  ),2),0))=5,"C-",IF((ROUND(TRUNC(('TRI-1'!DO39  ),2),0))=4,"D+",IF((ROUND(TRUNC(('TRI-1'!DO39 ),2),0))=3,"D-",IF((ROUND(TRUNC(('TRI-1'!DO39 ),2),0))=2,"E+",IF((ROUND(TRUNC(('TRI-1'!DO39  ),2),0))&lt;=1,"E-","")))))))))))</f>
        <v>A+</v>
      </c>
      <c r="DP39" s="51" t="str">
        <f>IF(OR('TRI-1'!DP39 ="",'TRI-1'!DP39&lt;0,'TRI-1'!DP39  &gt;10),"",IF((ROUND(TRUNC(('TRI-1'!DP39  ),2),0))=10,"A+",IF((ROUND(TRUNC(('TRI-1'!DP39  ),2),0))=9,"A-",IF((ROUND(TRUNC(('TRI-1'!DP39   ),2),0))=8,"B+",IF((ROUND(TRUNC(('TRI-1'!DP39 ),2),0))=7,"B-",IF((ROUND(TRUNC(('TRI-1'!DP39  ),2),0))=6,"C+",IF((ROUND(TRUNC(('TRI-1'!DP39  ),2),0))=5,"C-",IF((ROUND(TRUNC(('TRI-1'!DP39  ),2),0))=4,"D+",IF((ROUND(TRUNC(('TRI-1'!DP39 ),2),0))=3,"D-",IF((ROUND(TRUNC(('TRI-1'!DP39 ),2),0))=2,"E+",IF((ROUND(TRUNC(('TRI-1'!DP39  ),2),0))&lt;=1,"E-","")))))))))))</f>
        <v>A+</v>
      </c>
      <c r="DQ39" s="51" t="str">
        <f>IF(OR('TRI-1'!DQ39 ="",'TRI-1'!DQ39&lt;0,'TRI-1'!DQ39  &gt;10),"",IF((ROUND(TRUNC(('TRI-1'!DQ39  ),2),0))=10,"A+",IF((ROUND(TRUNC(('TRI-1'!DQ39  ),2),0))=9,"A-",IF((ROUND(TRUNC(('TRI-1'!DQ39   ),2),0))=8,"B+",IF((ROUND(TRUNC(('TRI-1'!DQ39 ),2),0))=7,"B-",IF((ROUND(TRUNC(('TRI-1'!DQ39  ),2),0))=6,"C+",IF((ROUND(TRUNC(('TRI-1'!DQ39  ),2),0))=5,"C-",IF((ROUND(TRUNC(('TRI-1'!DQ39  ),2),0))=4,"D+",IF((ROUND(TRUNC(('TRI-1'!DQ39 ),2),0))=3,"D-",IF((ROUND(TRUNC(('TRI-1'!DQ39 ),2),0))=2,"E+",IF((ROUND(TRUNC(('TRI-1'!DQ39  ),2),0))&lt;=1,"E-","")))))))))))</f>
        <v>A+</v>
      </c>
      <c r="DR39" s="51" t="str">
        <f>IF(OR('TRI-1'!DR39 ="",'TRI-1'!DR39&lt;0,'TRI-1'!DR39  &gt;10),"",IF((ROUND(TRUNC(('TRI-1'!DR39  ),2),0))=10,"A+",IF((ROUND(TRUNC(('TRI-1'!DR39  ),2),0))=9,"A-",IF((ROUND(TRUNC(('TRI-1'!DR39   ),2),0))=8,"B+",IF((ROUND(TRUNC(('TRI-1'!DR39 ),2),0))=7,"B-",IF((ROUND(TRUNC(('TRI-1'!DR39  ),2),0))=6,"C+",IF((ROUND(TRUNC(('TRI-1'!DR39  ),2),0))=5,"C-",IF((ROUND(TRUNC(('TRI-1'!DR39  ),2),0))=4,"D+",IF((ROUND(TRUNC(('TRI-1'!DR39 ),2),0))=3,"D-",IF((ROUND(TRUNC(('TRI-1'!DR39 ),2),0))=2,"E+",IF((ROUND(TRUNC(('TRI-1'!DR39  ),2),0))&lt;=1,"E-","")))))))))))</f>
        <v>A+</v>
      </c>
      <c r="DS39" s="51" t="str">
        <f>IF(OR('TRI-1'!DS39 ="",'TRI-1'!DS39&lt;0,'TRI-1'!DS39  &gt;10),"",IF((ROUND(TRUNC(('TRI-1'!DS39  ),2),0))=10,"A+",IF((ROUND(TRUNC(('TRI-1'!DS39  ),2),0))=9,"A-",IF((ROUND(TRUNC(('TRI-1'!DS39   ),2),0))=8,"B+",IF((ROUND(TRUNC(('TRI-1'!DS39 ),2),0))=7,"B-",IF((ROUND(TRUNC(('TRI-1'!DS39  ),2),0))=6,"C+",IF((ROUND(TRUNC(('TRI-1'!DS39  ),2),0))=5,"C-",IF((ROUND(TRUNC(('TRI-1'!DS39  ),2),0))=4,"D+",IF((ROUND(TRUNC(('TRI-1'!DS39 ),2),0))=3,"D-",IF((ROUND(TRUNC(('TRI-1'!DS39 ),2),0))=2,"E+",IF((ROUND(TRUNC(('TRI-1'!DS39  ),2),0))&lt;=1,"E-","")))))))))))</f>
        <v>A+</v>
      </c>
      <c r="DT39" s="51" t="str">
        <f>IF(OR('TRI-1'!DT39 ="",'TRI-1'!DT39&lt;0,'TRI-1'!DT39  &gt;10),"",IF((ROUND(TRUNC(('TRI-1'!DT39  ),2),0))=10,"A+",IF((ROUND(TRUNC(('TRI-1'!DT39  ),2),0))=9,"A-",IF((ROUND(TRUNC(('TRI-1'!DT39   ),2),0))=8,"B+",IF((ROUND(TRUNC(('TRI-1'!DT39 ),2),0))=7,"B-",IF((ROUND(TRUNC(('TRI-1'!DT39  ),2),0))=6,"C+",IF((ROUND(TRUNC(('TRI-1'!DT39  ),2),0))=5,"C-",IF((ROUND(TRUNC(('TRI-1'!DT39  ),2),0))=4,"D+",IF((ROUND(TRUNC(('TRI-1'!DT39 ),2),0))=3,"D-",IF((ROUND(TRUNC(('TRI-1'!DT39 ),2),0))=2,"E+",IF((ROUND(TRUNC(('TRI-1'!DT39  ),2),0))&lt;=1,"E-","")))))))))))</f>
        <v>A+</v>
      </c>
      <c r="DU39" s="51" t="str">
        <f>IF(OR('TRI-1'!DU39 ="",'TRI-1'!DU39&lt;0,'TRI-1'!DU39  &gt;10),"",IF((ROUND(TRUNC(('TRI-1'!DU39  ),2),0))=10,"A+",IF((ROUND(TRUNC(('TRI-1'!DU39  ),2),0))=9,"A-",IF((ROUND(TRUNC(('TRI-1'!DU39   ),2),0))=8,"B+",IF((ROUND(TRUNC(('TRI-1'!DU39 ),2),0))=7,"B-",IF((ROUND(TRUNC(('TRI-1'!DU39  ),2),0))=6,"C+",IF((ROUND(TRUNC(('TRI-1'!DU39  ),2),0))=5,"C-",IF((ROUND(TRUNC(('TRI-1'!DU39  ),2),0))=4,"D+",IF((ROUND(TRUNC(('TRI-1'!DU39 ),2),0))=3,"D-",IF((ROUND(TRUNC(('TRI-1'!DU39 ),2),0))=2,"E+",IF((ROUND(TRUNC(('TRI-1'!DU39  ),2),0))&lt;=1,"E-","")))))))))))</f>
        <v>A+</v>
      </c>
      <c r="DV39" s="51" t="str">
        <f>IF(OR('TRI-1'!DV39 ="",'TRI-1'!DV39&lt;0,'TRI-1'!DV39  &gt;10),"",IF((ROUND(TRUNC(('TRI-1'!DV39  ),2),0))=10,"A+",IF((ROUND(TRUNC(('TRI-1'!DV39  ),2),0))=9,"A-",IF((ROUND(TRUNC(('TRI-1'!DV39   ),2),0))=8,"B+",IF((ROUND(TRUNC(('TRI-1'!DV39 ),2),0))=7,"B-",IF((ROUND(TRUNC(('TRI-1'!DV39  ),2),0))=6,"C+",IF((ROUND(TRUNC(('TRI-1'!DV39  ),2),0))=5,"C-",IF((ROUND(TRUNC(('TRI-1'!DV39  ),2),0))=4,"D+",IF((ROUND(TRUNC(('TRI-1'!DV39 ),2),0))=3,"D-",IF((ROUND(TRUNC(('TRI-1'!DV39 ),2),0))=2,"E+",IF((ROUND(TRUNC(('TRI-1'!DV39  ),2),0))&lt;=1,"E-","")))))))))))</f>
        <v>E-</v>
      </c>
      <c r="DW39" s="51" t="str">
        <f>IF(OR('TRI-1'!DW39 ="",'TRI-1'!DW39&lt;0,'TRI-1'!DW39  &gt;10),"",IF((ROUND(TRUNC(('TRI-1'!DW39  ),2),0))=10,"A+",IF((ROUND(TRUNC(('TRI-1'!DW39  ),2),0))=9,"A-",IF((ROUND(TRUNC(('TRI-1'!DW39   ),2),0))=8,"B+",IF((ROUND(TRUNC(('TRI-1'!DW39 ),2),0))=7,"B-",IF((ROUND(TRUNC(('TRI-1'!DW39  ),2),0))=6,"C+",IF((ROUND(TRUNC(('TRI-1'!DW39  ),2),0))=5,"C-",IF((ROUND(TRUNC(('TRI-1'!DW39  ),2),0))=4,"D+",IF((ROUND(TRUNC(('TRI-1'!DW39 ),2),0))=3,"D-",IF((ROUND(TRUNC(('TRI-1'!DW39 ),2),0))=2,"E+",IF((ROUND(TRUNC(('TRI-1'!DW39  ),2),0))&lt;=1,"E-","")))))))))))</f>
        <v>A+</v>
      </c>
      <c r="DX39" s="51" t="str">
        <f>IF(OR('TRI-1'!DX39 ="",'TRI-1'!DX39&lt;0,'TRI-1'!DX39  &gt;10),"",IF((ROUND(TRUNC(('TRI-1'!DX39  ),2),0))=10,"A+",IF((ROUND(TRUNC(('TRI-1'!DX39  ),2),0))=9,"A-",IF((ROUND(TRUNC(('TRI-1'!DX39   ),2),0))=8,"B+",IF((ROUND(TRUNC(('TRI-1'!DX39 ),2),0))=7,"B-",IF((ROUND(TRUNC(('TRI-1'!DX39  ),2),0))=6,"C+",IF((ROUND(TRUNC(('TRI-1'!DX39  ),2),0))=5,"C-",IF((ROUND(TRUNC(('TRI-1'!DX39  ),2),0))=4,"D+",IF((ROUND(TRUNC(('TRI-1'!DX39 ),2),0))=3,"D-",IF((ROUND(TRUNC(('TRI-1'!DX39 ),2),0))=2,"E+",IF((ROUND(TRUNC(('TRI-1'!DX39  ),2),0))&lt;=1,"E-","")))))))))))</f>
        <v>A+</v>
      </c>
      <c r="DY39" s="51" t="str">
        <f>IF(OR('TRI-1'!DY39 ="",'TRI-1'!DY39&lt;0,'TRI-1'!DY39  &gt;10),"",IF((ROUND(TRUNC(('TRI-1'!DY39  ),2),0))=10,"A+",IF((ROUND(TRUNC(('TRI-1'!DY39  ),2),0))=9,"A-",IF((ROUND(TRUNC(('TRI-1'!DY39   ),2),0))=8,"B+",IF((ROUND(TRUNC(('TRI-1'!DY39 ),2),0))=7,"B-",IF((ROUND(TRUNC(('TRI-1'!DY39  ),2),0))=6,"C+",IF((ROUND(TRUNC(('TRI-1'!DY39  ),2),0))=5,"C-",IF((ROUND(TRUNC(('TRI-1'!DY39  ),2),0))=4,"D+",IF((ROUND(TRUNC(('TRI-1'!DY39 ),2),0))=3,"D-",IF((ROUND(TRUNC(('TRI-1'!DY39 ),2),0))=2,"E+",IF((ROUND(TRUNC(('TRI-1'!DY39  ),2),0))&lt;=1,"E-","")))))))))))</f>
        <v>A+</v>
      </c>
      <c r="DZ39" s="51" t="str">
        <f>IF(OR('TRI-1'!DZ39 ="",'TRI-1'!DZ39&lt;0,'TRI-1'!DZ39  &gt;10),"",IF((ROUND(TRUNC(('TRI-1'!DZ39  ),2),0))=10,"A+",IF((ROUND(TRUNC(('TRI-1'!DZ39  ),2),0))=9,"A-",IF((ROUND(TRUNC(('TRI-1'!DZ39   ),2),0))=8,"B+",IF((ROUND(TRUNC(('TRI-1'!DZ39 ),2),0))=7,"B-",IF((ROUND(TRUNC(('TRI-1'!DZ39  ),2),0))=6,"C+",IF((ROUND(TRUNC(('TRI-1'!DZ39  ),2),0))=5,"C-",IF((ROUND(TRUNC(('TRI-1'!DZ39  ),2),0))=4,"D+",IF((ROUND(TRUNC(('TRI-1'!DZ39 ),2),0))=3,"D-",IF((ROUND(TRUNC(('TRI-1'!DZ39 ),2),0))=2,"E+",IF((ROUND(TRUNC(('TRI-1'!DZ39  ),2),0))&lt;=1,"E-","")))))))))))</f>
        <v>A+</v>
      </c>
      <c r="EA39" s="51" t="str">
        <f>IF(OR('TRI-1'!EA39 ="",'TRI-1'!EA39&lt;0,'TRI-1'!EA39  &gt;10),"",IF((ROUND(TRUNC(('TRI-1'!EA39  ),2),0))=10,"A+",IF((ROUND(TRUNC(('TRI-1'!EA39  ),2),0))=9,"A-",IF((ROUND(TRUNC(('TRI-1'!EA39   ),2),0))=8,"B+",IF((ROUND(TRUNC(('TRI-1'!EA39 ),2),0))=7,"B-",IF((ROUND(TRUNC(('TRI-1'!EA39  ),2),0))=6,"C+",IF((ROUND(TRUNC(('TRI-1'!EA39  ),2),0))=5,"C-",IF((ROUND(TRUNC(('TRI-1'!EA39  ),2),0))=4,"D+",IF((ROUND(TRUNC(('TRI-1'!EA39 ),2),0))=3,"D-",IF((ROUND(TRUNC(('TRI-1'!EA39 ),2),0))=2,"E+",IF((ROUND(TRUNC(('TRI-1'!EA39  ),2),0))&lt;=1,"E-","")))))))))))</f>
        <v>A+</v>
      </c>
      <c r="EB39" s="51" t="str">
        <f>IF(OR('TRI-1'!EB39 ="",'TRI-1'!EB39&lt;0,'TRI-1'!EB39  &gt;10),"",IF((ROUND(TRUNC(('TRI-1'!EB39  ),2),0))=10,"A+",IF((ROUND(TRUNC(('TRI-1'!EB39  ),2),0))=9,"A-",IF((ROUND(TRUNC(('TRI-1'!EB39   ),2),0))=8,"B+",IF((ROUND(TRUNC(('TRI-1'!EB39 ),2),0))=7,"B-",IF((ROUND(TRUNC(('TRI-1'!EB39  ),2),0))=6,"C+",IF((ROUND(TRUNC(('TRI-1'!EB39  ),2),0))=5,"C-",IF((ROUND(TRUNC(('TRI-1'!EB39  ),2),0))=4,"D+",IF((ROUND(TRUNC(('TRI-1'!EB39 ),2),0))=3,"D-",IF((ROUND(TRUNC(('TRI-1'!EB39 ),2),0))=2,"E+",IF((ROUND(TRUNC(('TRI-1'!EB39  ),2),0))&lt;=1,"E-","")))))))))))</f>
        <v>A+</v>
      </c>
      <c r="EC39" s="51" t="str">
        <f>IF(OR('TRI-1'!EC39 ="",'TRI-1'!EC39&lt;0,'TRI-1'!EC39  &gt;10),"",IF((ROUND(TRUNC(('TRI-1'!EC39  ),2),0))=10,"A+",IF((ROUND(TRUNC(('TRI-1'!EC39  ),2),0))=9,"A-",IF((ROUND(TRUNC(('TRI-1'!EC39   ),2),0))=8,"B+",IF((ROUND(TRUNC(('TRI-1'!EC39 ),2),0))=7,"B-",IF((ROUND(TRUNC(('TRI-1'!EC39  ),2),0))=6,"C+",IF((ROUND(TRUNC(('TRI-1'!EC39  ),2),0))=5,"C-",IF((ROUND(TRUNC(('TRI-1'!EC39  ),2),0))=4,"D+",IF((ROUND(TRUNC(('TRI-1'!EC39 ),2),0))=3,"D-",IF((ROUND(TRUNC(('TRI-1'!EC39 ),2),0))=2,"E+",IF((ROUND(TRUNC(('TRI-1'!EC39  ),2),0))&lt;=1,"E-","")))))))))))</f>
        <v>A+</v>
      </c>
      <c r="ED39" s="51" t="str">
        <f>IF(OR('TRI-1'!ED39 ="",'TRI-1'!ED39&lt;0,'TRI-1'!ED39  &gt;10),"",IF((ROUND(TRUNC(('TRI-1'!ED39  ),2),0))=10,"A+",IF((ROUND(TRUNC(('TRI-1'!ED39  ),2),0))=9,"A-",IF((ROUND(TRUNC(('TRI-1'!ED39   ),2),0))=8,"B+",IF((ROUND(TRUNC(('TRI-1'!ED39 ),2),0))=7,"B-",IF((ROUND(TRUNC(('TRI-1'!ED39  ),2),0))=6,"C+",IF((ROUND(TRUNC(('TRI-1'!ED39  ),2),0))=5,"C-",IF((ROUND(TRUNC(('TRI-1'!ED39  ),2),0))=4,"D+",IF((ROUND(TRUNC(('TRI-1'!ED39 ),2),0))=3,"D-",IF((ROUND(TRUNC(('TRI-1'!ED39 ),2),0))=2,"E+",IF((ROUND(TRUNC(('TRI-1'!ED39  ),2),0))&lt;=1,"E-","")))))))))))</f>
        <v>A+</v>
      </c>
      <c r="EE39" s="51" t="str">
        <f>IF(OR('TRI-1'!EE39 ="",'TRI-1'!EE39&lt;0,'TRI-1'!EE39  &gt;10),"",IF((ROUND(TRUNC(('TRI-1'!EE39  ),2),0))=10,"A+",IF((ROUND(TRUNC(('TRI-1'!EE39  ),2),0))=9,"A-",IF((ROUND(TRUNC(('TRI-1'!EE39   ),2),0))=8,"B+",IF((ROUND(TRUNC(('TRI-1'!EE39 ),2),0))=7,"B-",IF((ROUND(TRUNC(('TRI-1'!EE39  ),2),0))=6,"C+",IF((ROUND(TRUNC(('TRI-1'!EE39  ),2),0))=5,"C-",IF((ROUND(TRUNC(('TRI-1'!EE39  ),2),0))=4,"D+",IF((ROUND(TRUNC(('TRI-1'!EE39 ),2),0))=3,"D-",IF((ROUND(TRUNC(('TRI-1'!EE39 ),2),0))=2,"E+",IF((ROUND(TRUNC(('TRI-1'!EE39  ),2),0))&lt;=1,"E-","")))))))))))</f>
        <v>A+</v>
      </c>
      <c r="EF39" s="51" t="str">
        <f>IF(OR('TRI-1'!EF39 ="",'TRI-1'!EF39&lt;0,'TRI-1'!EF39  &gt;10),"",IF((ROUND(TRUNC(('TRI-1'!EF39  ),2),0))=10,"A+",IF((ROUND(TRUNC(('TRI-1'!EF39  ),2),0))=9,"A-",IF((ROUND(TRUNC(('TRI-1'!EF39   ),2),0))=8,"B+",IF((ROUND(TRUNC(('TRI-1'!EF39 ),2),0))=7,"B-",IF((ROUND(TRUNC(('TRI-1'!EF39  ),2),0))=6,"C+",IF((ROUND(TRUNC(('TRI-1'!EF39  ),2),0))=5,"C-",IF((ROUND(TRUNC(('TRI-1'!EF39  ),2),0))=4,"D+",IF((ROUND(TRUNC(('TRI-1'!EF39 ),2),0))=3,"D-",IF((ROUND(TRUNC(('TRI-1'!EF39 ),2),0))=2,"E+",IF((ROUND(TRUNC(('TRI-1'!EF39  ),2),0))&lt;=1,"E-","")))))))))))</f>
        <v>A+</v>
      </c>
      <c r="EG39" s="51" t="str">
        <f>IF(OR('TRI-1'!EG39 ="",'TRI-1'!EG39&lt;0,'TRI-1'!EG39  &gt;10),"",IF((ROUND(TRUNC(('TRI-1'!EG39  ),2),0))=10,"A+",IF((ROUND(TRUNC(('TRI-1'!EG39  ),2),0))=9,"A-",IF((ROUND(TRUNC(('TRI-1'!EG39   ),2),0))=8,"B+",IF((ROUND(TRUNC(('TRI-1'!EG39 ),2),0))=7,"B-",IF((ROUND(TRUNC(('TRI-1'!EG39  ),2),0))=6,"C+",IF((ROUND(TRUNC(('TRI-1'!EG39  ),2),0))=5,"C-",IF((ROUND(TRUNC(('TRI-1'!EG39  ),2),0))=4,"D+",IF((ROUND(TRUNC(('TRI-1'!EG39 ),2),0))=3,"D-",IF((ROUND(TRUNC(('TRI-1'!EG39 ),2),0))=2,"E+",IF((ROUND(TRUNC(('TRI-1'!EG39  ),2),0))&lt;=1,"E-","")))))))))))</f>
        <v>A+</v>
      </c>
      <c r="EH39" s="51" t="str">
        <f>IF(OR('TRI-1'!EH39 ="",'TRI-1'!EH39&lt;0,'TRI-1'!EH39  &gt;10),"",IF((ROUND(TRUNC(('TRI-1'!EH39  ),2),0))=10,"A+",IF((ROUND(TRUNC(('TRI-1'!EH39  ),2),0))=9,"A-",IF((ROUND(TRUNC(('TRI-1'!EH39   ),2),0))=8,"B+",IF((ROUND(TRUNC(('TRI-1'!EH39 ),2),0))=7,"B-",IF((ROUND(TRUNC(('TRI-1'!EH39  ),2),0))=6,"C+",IF((ROUND(TRUNC(('TRI-1'!EH39  ),2),0))=5,"C-",IF((ROUND(TRUNC(('TRI-1'!EH39  ),2),0))=4,"D+",IF((ROUND(TRUNC(('TRI-1'!EH39 ),2),0))=3,"D-",IF((ROUND(TRUNC(('TRI-1'!EH39 ),2),0))=2,"E+",IF((ROUND(TRUNC(('TRI-1'!EH39  ),2),0))&lt;=1,"E-","")))))))))))</f>
        <v>A+</v>
      </c>
      <c r="EI39" s="51" t="str">
        <f>IF(OR('TRI-1'!EI39 ="",'TRI-1'!EI39&lt;0,'TRI-1'!EI39  &gt;10),"",IF((ROUND(TRUNC(('TRI-1'!EI39  ),2),0))=10,"A+",IF((ROUND(TRUNC(('TRI-1'!EI39  ),2),0))=9,"A-",IF((ROUND(TRUNC(('TRI-1'!EI39   ),2),0))=8,"B+",IF((ROUND(TRUNC(('TRI-1'!EI39 ),2),0))=7,"B-",IF((ROUND(TRUNC(('TRI-1'!EI39  ),2),0))=6,"C+",IF((ROUND(TRUNC(('TRI-1'!EI39  ),2),0))=5,"C-",IF((ROUND(TRUNC(('TRI-1'!EI39  ),2),0))=4,"D+",IF((ROUND(TRUNC(('TRI-1'!EI39 ),2),0))=3,"D-",IF((ROUND(TRUNC(('TRI-1'!EI39 ),2),0))=2,"E+",IF((ROUND(TRUNC(('TRI-1'!EI39  ),2),0))&lt;=1,"E-","")))))))))))</f>
        <v>A+</v>
      </c>
      <c r="EJ39" s="51" t="str">
        <f>IF(OR('TRI-1'!EJ39 ="",'TRI-1'!EJ39&lt;0,'TRI-1'!EJ39  &gt;10),"",IF((ROUND(TRUNC(('TRI-1'!EJ39  ),2),0))=10,"A+",IF((ROUND(TRUNC(('TRI-1'!EJ39  ),2),0))=9,"A-",IF((ROUND(TRUNC(('TRI-1'!EJ39   ),2),0))=8,"B+",IF((ROUND(TRUNC(('TRI-1'!EJ39 ),2),0))=7,"B-",IF((ROUND(TRUNC(('TRI-1'!EJ39  ),2),0))=6,"C+",IF((ROUND(TRUNC(('TRI-1'!EJ39  ),2),0))=5,"C-",IF((ROUND(TRUNC(('TRI-1'!EJ39  ),2),0))=4,"D+",IF((ROUND(TRUNC(('TRI-1'!EJ39 ),2),0))=3,"D-",IF((ROUND(TRUNC(('TRI-1'!EJ39 ),2),0))=2,"E+",IF((ROUND(TRUNC(('TRI-1'!EJ39  ),2),0))&lt;=1,"E-","")))))))))))</f>
        <v>A+</v>
      </c>
      <c r="EK39" s="51" t="str">
        <f>IF(OR('TRI-1'!EK39 ="",'TRI-1'!EK39&lt;0,'TRI-1'!EK39  &gt;10),"",IF((ROUND(TRUNC(('TRI-1'!EK39  ),2),0))=10,"A+",IF((ROUND(TRUNC(('TRI-1'!EK39  ),2),0))=9,"A-",IF((ROUND(TRUNC(('TRI-1'!EK39   ),2),0))=8,"B+",IF((ROUND(TRUNC(('TRI-1'!EK39 ),2),0))=7,"B-",IF((ROUND(TRUNC(('TRI-1'!EK39  ),2),0))=6,"C+",IF((ROUND(TRUNC(('TRI-1'!EK39  ),2),0))=5,"C-",IF((ROUND(TRUNC(('TRI-1'!EK39  ),2),0))=4,"D+",IF((ROUND(TRUNC(('TRI-1'!EK39 ),2),0))=3,"D-",IF((ROUND(TRUNC(('TRI-1'!EK39 ),2),0))=2,"E+",IF((ROUND(TRUNC(('TRI-1'!EK39  ),2),0))&lt;=1,"E-","")))))))))))</f>
        <v>A+</v>
      </c>
      <c r="EL39" s="51" t="str">
        <f>IF(OR('TRI-1'!EL39 ="",'TRI-1'!EL39&lt;0,'TRI-1'!EL39  &gt;10),"",IF((ROUND(TRUNC(('TRI-1'!EL39  ),2),0))=10,"A+",IF((ROUND(TRUNC(('TRI-1'!EL39  ),2),0))=9,"A-",IF((ROUND(TRUNC(('TRI-1'!EL39   ),2),0))=8,"B+",IF((ROUND(TRUNC(('TRI-1'!EL39 ),2),0))=7,"B-",IF((ROUND(TRUNC(('TRI-1'!EL39  ),2),0))=6,"C+",IF((ROUND(TRUNC(('TRI-1'!EL39  ),2),0))=5,"C-",IF((ROUND(TRUNC(('TRI-1'!EL39  ),2),0))=4,"D+",IF((ROUND(TRUNC(('TRI-1'!EL39 ),2),0))=3,"D-",IF((ROUND(TRUNC(('TRI-1'!EL39 ),2),0))=2,"E+",IF((ROUND(TRUNC(('TRI-1'!EL39  ),2),0))&lt;=1,"E-","")))))))))))</f>
        <v>A+</v>
      </c>
      <c r="EM39" s="51" t="str">
        <f>IF(OR('TRI-1'!EM39 ="",'TRI-1'!EM39&lt;0,'TRI-1'!EM39  &gt;10),"",IF((ROUND(TRUNC(('TRI-1'!EM39  ),2),0))=10,"A+",IF((ROUND(TRUNC(('TRI-1'!EM39  ),2),0))=9,"A-",IF((ROUND(TRUNC(('TRI-1'!EM39   ),2),0))=8,"B+",IF((ROUND(TRUNC(('TRI-1'!EM39 ),2),0))=7,"B-",IF((ROUND(TRUNC(('TRI-1'!EM39  ),2),0))=6,"C+",IF((ROUND(TRUNC(('TRI-1'!EM39  ),2),0))=5,"C-",IF((ROUND(TRUNC(('TRI-1'!EM39  ),2),0))=4,"D+",IF((ROUND(TRUNC(('TRI-1'!EM39 ),2),0))=3,"D-",IF((ROUND(TRUNC(('TRI-1'!EM39 ),2),0))=2,"E+",IF((ROUND(TRUNC(('TRI-1'!EM39  ),2),0))&lt;=1,"E-","")))))))))))</f>
        <v>A+</v>
      </c>
      <c r="EN39" s="51" t="str">
        <f>IF(OR('TRI-1'!EN39 ="",'TRI-1'!EN39&lt;0,'TRI-1'!EN39  &gt;10),"",IF((ROUND(TRUNC(('TRI-1'!EN39  ),2),0))=10,"A+",IF((ROUND(TRUNC(('TRI-1'!EN39  ),2),0))=9,"A-",IF((ROUND(TRUNC(('TRI-1'!EN39   ),2),0))=8,"B+",IF((ROUND(TRUNC(('TRI-1'!EN39 ),2),0))=7,"B-",IF((ROUND(TRUNC(('TRI-1'!EN39  ),2),0))=6,"C+",IF((ROUND(TRUNC(('TRI-1'!EN39  ),2),0))=5,"C-",IF((ROUND(TRUNC(('TRI-1'!EN39  ),2),0))=4,"D+",IF((ROUND(TRUNC(('TRI-1'!EN39 ),2),0))=3,"D-",IF((ROUND(TRUNC(('TRI-1'!EN39 ),2),0))=2,"E+",IF((ROUND(TRUNC(('TRI-1'!EN39  ),2),0))&lt;=1,"E-","")))))))))))</f>
        <v>A+</v>
      </c>
      <c r="EO39" s="51" t="str">
        <f>IF(OR('TRI-1'!EO39 ="",'TRI-1'!EO39&lt;0,'TRI-1'!EO39  &gt;10),"",IF((ROUND(TRUNC(('TRI-1'!EO39  ),2),0))=10,"A+",IF((ROUND(TRUNC(('TRI-1'!EO39  ),2),0))=9,"A-",IF((ROUND(TRUNC(('TRI-1'!EO39   ),2),0))=8,"B+",IF((ROUND(TRUNC(('TRI-1'!EO39 ),2),0))=7,"B-",IF((ROUND(TRUNC(('TRI-1'!EO39  ),2),0))=6,"C+",IF((ROUND(TRUNC(('TRI-1'!EO39  ),2),0))=5,"C-",IF((ROUND(TRUNC(('TRI-1'!EO39  ),2),0))=4,"D+",IF((ROUND(TRUNC(('TRI-1'!EO39 ),2),0))=3,"D-",IF((ROUND(TRUNC(('TRI-1'!EO39 ),2),0))=2,"E+",IF((ROUND(TRUNC(('TRI-1'!EO39  ),2),0))&lt;=1,"E-","")))))))))))</f>
        <v>A+</v>
      </c>
      <c r="EP39" s="51" t="str">
        <f>IF(OR('TRI-1'!EP39 ="",'TRI-1'!EP39&lt;0,'TRI-1'!EP39  &gt;10),"",IF((ROUND(TRUNC(('TRI-1'!EP39  ),2),0))=10,"A+",IF((ROUND(TRUNC(('TRI-1'!EP39  ),2),0))=9,"A-",IF((ROUND(TRUNC(('TRI-1'!EP39   ),2),0))=8,"B+",IF((ROUND(TRUNC(('TRI-1'!EP39 ),2),0))=7,"B-",IF((ROUND(TRUNC(('TRI-1'!EP39  ),2),0))=6,"C+",IF((ROUND(TRUNC(('TRI-1'!EP39  ),2),0))=5,"C-",IF((ROUND(TRUNC(('TRI-1'!EP39  ),2),0))=4,"D+",IF((ROUND(TRUNC(('TRI-1'!EP39 ),2),0))=3,"D-",IF((ROUND(TRUNC(('TRI-1'!EP39 ),2),0))=2,"E+",IF((ROUND(TRUNC(('TRI-1'!EP39  ),2),0))&lt;=1,"E-","")))))))))))</f>
        <v>A+</v>
      </c>
      <c r="EQ39" s="51" t="str">
        <f>IF(OR('TRI-1'!EQ39 ="",'TRI-1'!EQ39&lt;0,'TRI-1'!EQ39  &gt;10),"",IF((ROUND(TRUNC(('TRI-1'!EQ39  ),2),0))=10,"A+",IF((ROUND(TRUNC(('TRI-1'!EQ39  ),2),0))=9,"A-",IF((ROUND(TRUNC(('TRI-1'!EQ39   ),2),0))=8,"B+",IF((ROUND(TRUNC(('TRI-1'!EQ39 ),2),0))=7,"B-",IF((ROUND(TRUNC(('TRI-1'!EQ39  ),2),0))=6,"C+",IF((ROUND(TRUNC(('TRI-1'!EQ39  ),2),0))=5,"C-",IF((ROUND(TRUNC(('TRI-1'!EQ39  ),2),0))=4,"D+",IF((ROUND(TRUNC(('TRI-1'!EQ39 ),2),0))=3,"D-",IF((ROUND(TRUNC(('TRI-1'!EQ39 ),2),0))=2,"E+",IF((ROUND(TRUNC(('TRI-1'!EQ39  ),2),0))&lt;=1,"E-","")))))))))))</f>
        <v>A+</v>
      </c>
      <c r="ER39" s="51" t="str">
        <f>IF(OR('TRI-1'!ER39 ="",'TRI-1'!ER39&lt;0,'TRI-1'!ER39  &gt;10),"",IF((ROUND(TRUNC(('TRI-1'!ER39  ),2),0))=10,"A+",IF((ROUND(TRUNC(('TRI-1'!ER39  ),2),0))=9,"A-",IF((ROUND(TRUNC(('TRI-1'!ER39   ),2),0))=8,"B+",IF((ROUND(TRUNC(('TRI-1'!ER39 ),2),0))=7,"B-",IF((ROUND(TRUNC(('TRI-1'!ER39  ),2),0))=6,"C+",IF((ROUND(TRUNC(('TRI-1'!ER39  ),2),0))=5,"C-",IF((ROUND(TRUNC(('TRI-1'!ER39  ),2),0))=4,"D+",IF((ROUND(TRUNC(('TRI-1'!ER39 ),2),0))=3,"D-",IF((ROUND(TRUNC(('TRI-1'!ER39 ),2),0))=2,"E+",IF((ROUND(TRUNC(('TRI-1'!ER39  ),2),0))&lt;=1,"E-","")))))))))))</f>
        <v>A+</v>
      </c>
      <c r="ES39" s="51" t="str">
        <f>IF(OR('TRI-1'!ES39 ="",'TRI-1'!ES39&lt;0,'TRI-1'!ES39  &gt;10),"",IF((ROUND(TRUNC(('TRI-1'!ES39  ),2),0))=10,"A+",IF((ROUND(TRUNC(('TRI-1'!ES39  ),2),0))=9,"A-",IF((ROUND(TRUNC(('TRI-1'!ES39   ),2),0))=8,"B+",IF((ROUND(TRUNC(('TRI-1'!ES39 ),2),0))=7,"B-",IF((ROUND(TRUNC(('TRI-1'!ES39  ),2),0))=6,"C+",IF((ROUND(TRUNC(('TRI-1'!ES39  ),2),0))=5,"C-",IF((ROUND(TRUNC(('TRI-1'!ES39  ),2),0))=4,"D+",IF((ROUND(TRUNC(('TRI-1'!ES39 ),2),0))=3,"D-",IF((ROUND(TRUNC(('TRI-1'!ES39 ),2),0))=2,"E+",IF((ROUND(TRUNC(('TRI-1'!ES39  ),2),0))&lt;=1,"E-","")))))))))))</f>
        <v>B+</v>
      </c>
      <c r="ET39" s="51" t="str">
        <f>IF('TRI-1'!ET39 ="","",'TRI-1'!ET39 )</f>
        <v>S</v>
      </c>
      <c r="EU39" s="51" t="str">
        <f>IF('TRI-1'!EU39 ="","",'TRI-1'!EU39 )</f>
        <v>S</v>
      </c>
      <c r="EV39" s="51" t="str">
        <f>IF('TRI-1'!EV39 ="","",'TRI-1'!EV39 )</f>
        <v>S</v>
      </c>
      <c r="EW39" s="51" t="str">
        <f>IF('TRI-1'!EW39 ="","",'TRI-1'!EW39 )</f>
        <v>S</v>
      </c>
      <c r="EX39" s="51" t="str">
        <f>IF('TRI-1'!EX39 ="","",'TRI-1'!EX39 )</f>
        <v>S</v>
      </c>
      <c r="EY39" s="51" t="str">
        <f>IF('TRI-1'!EY39 ="","",'TRI-1'!EY39 )</f>
        <v>F</v>
      </c>
      <c r="EZ39" s="51" t="str">
        <f>IF('TRI-1'!EZ39 ="","",'TRI-1'!EZ39 )</f>
        <v>F</v>
      </c>
      <c r="FA39" s="51" t="str">
        <f>IF('TRI-1'!FA39 ="","",'TRI-1'!FA39 )</f>
        <v>F</v>
      </c>
      <c r="FB39" s="51" t="str">
        <f>IF('TRI-1'!FB39 ="","",'TRI-1'!FB39 )</f>
        <v>F</v>
      </c>
      <c r="FC39" s="51" t="str">
        <f>IF('TRI-1'!FC39 ="","",'TRI-1'!FC39 )</f>
        <v>B+</v>
      </c>
      <c r="FD39" s="51">
        <f>IF('TRI-1'!FD39 ="","",'TRI-1'!FD39 )</f>
        <v>32</v>
      </c>
      <c r="FE39" s="51" t="str">
        <f>IF('TRI-1'!FE39 ="","",'TRI-1'!FE39 )</f>
        <v>B+</v>
      </c>
      <c r="FF39" s="51" t="str">
        <f>IF('TRI-1'!FF39 ="","",'TRI-1'!FF39 )</f>
        <v/>
      </c>
      <c r="FG39" s="51" t="str">
        <f>IF('TRI-1'!FG39 ="","",'TRI-1'!FG39 )</f>
        <v/>
      </c>
      <c r="FH39" s="51">
        <f>IF('TRI-1'!FH39 ="","",'TRI-1'!FH39 )</f>
        <v>0</v>
      </c>
    </row>
    <row r="40" spans="1:164" ht="21" customHeight="1">
      <c r="B40" s="53">
        <v>23</v>
      </c>
      <c r="C40" s="272" t="str">
        <f>IF(NOTAS!E43&gt;"",NOTAS!E43,"")</f>
        <v>SEGOVIA ELIZALDE ERICK ISAAC</v>
      </c>
      <c r="D40" s="273"/>
      <c r="E40" s="273"/>
      <c r="F40" s="274"/>
      <c r="G40" s="51" t="str">
        <f>IF(OR('TRI-1'!G40 ="",'TRI-1'!G40&lt;0,'TRI-1'!G40  &gt;10),"",IF((ROUND(TRUNC(('TRI-1'!G40  ),2),0))=10,"A+",IF((ROUND(TRUNC(('TRI-1'!G40  ),2),0))=9,"A-",IF((ROUND(TRUNC(('TRI-1'!G40   ),2),0))=8,"B+",IF((ROUND(TRUNC(('TRI-1'!G40 ),2),0))=7,"B-",IF((ROUND(TRUNC(('TRI-1'!G40  ),2),0))=6,"C+",IF((ROUND(TRUNC(('TRI-1'!G40  ),2),0))=5,"C-",IF((ROUND(TRUNC(('TRI-1'!G40  ),2),0))=4,"D+",IF((ROUND(TRUNC(('TRI-1'!G40 ),2),0))=3,"D-",IF((ROUND(TRUNC(('TRI-1'!G40 ),2),0))=2,"E+",IF((ROUND(TRUNC(('TRI-1'!G40  ),2),0))&lt;=1,"E-","")))))))))))</f>
        <v>A-</v>
      </c>
      <c r="H40" s="51" t="str">
        <f>IF(OR('TRI-1'!H40 ="",'TRI-1'!H40&lt;0,'TRI-1'!H40  &gt;10),"",IF((ROUND(TRUNC(('TRI-1'!H40  ),2),0))=10,"A+",IF((ROUND(TRUNC(('TRI-1'!H40  ),2),0))=9,"A-",IF((ROUND(TRUNC(('TRI-1'!H40   ),2),0))=8,"B+",IF((ROUND(TRUNC(('TRI-1'!H40 ),2),0))=7,"B-",IF((ROUND(TRUNC(('TRI-1'!H40  ),2),0))=6,"C+",IF((ROUND(TRUNC(('TRI-1'!H40  ),2),0))=5,"C-",IF((ROUND(TRUNC(('TRI-1'!H40  ),2),0))=4,"D+",IF((ROUND(TRUNC(('TRI-1'!H40 ),2),0))=3,"D-",IF((ROUND(TRUNC(('TRI-1'!H40 ),2),0))=2,"E+",IF((ROUND(TRUNC(('TRI-1'!H40  ),2),0))&lt;=1,"E-","")))))))))))</f>
        <v>A+</v>
      </c>
      <c r="I40" s="51" t="str">
        <f>IF(OR('TRI-1'!I40 ="",'TRI-1'!I40&lt;0,'TRI-1'!I40  &gt;10),"",IF((ROUND(TRUNC(('TRI-1'!I40  ),2),0))=10,"A+",IF((ROUND(TRUNC(('TRI-1'!I40  ),2),0))=9,"A-",IF((ROUND(TRUNC(('TRI-1'!I40   ),2),0))=8,"B+",IF((ROUND(TRUNC(('TRI-1'!I40 ),2),0))=7,"B-",IF((ROUND(TRUNC(('TRI-1'!I40  ),2),0))=6,"C+",IF((ROUND(TRUNC(('TRI-1'!I40  ),2),0))=5,"C-",IF((ROUND(TRUNC(('TRI-1'!I40  ),2),0))=4,"D+",IF((ROUND(TRUNC(('TRI-1'!I40 ),2),0))=3,"D-",IF((ROUND(TRUNC(('TRI-1'!I40 ),2),0))=2,"E+",IF((ROUND(TRUNC(('TRI-1'!I40  ),2),0))&lt;=1,"E-","")))))))))))</f>
        <v>B-</v>
      </c>
      <c r="J40" s="51" t="str">
        <f>IF(OR('TRI-1'!J40 ="",'TRI-1'!J40&lt;0,'TRI-1'!J40  &gt;10),"",IF((ROUND(TRUNC(('TRI-1'!J40  ),2),0))=10,"A+",IF((ROUND(TRUNC(('TRI-1'!J40  ),2),0))=9,"A-",IF((ROUND(TRUNC(('TRI-1'!J40   ),2),0))=8,"B+",IF((ROUND(TRUNC(('TRI-1'!J40 ),2),0))=7,"B-",IF((ROUND(TRUNC(('TRI-1'!J40  ),2),0))=6,"C+",IF((ROUND(TRUNC(('TRI-1'!J40  ),2),0))=5,"C-",IF((ROUND(TRUNC(('TRI-1'!J40  ),2),0))=4,"D+",IF((ROUND(TRUNC(('TRI-1'!J40 ),2),0))=3,"D-",IF((ROUND(TRUNC(('TRI-1'!J40 ),2),0))=2,"E+",IF((ROUND(TRUNC(('TRI-1'!J40  ),2),0))&lt;=1,"E-","")))))))))))</f>
        <v>B-</v>
      </c>
      <c r="K40" s="51" t="str">
        <f>IF(OR('TRI-1'!K40 ="",'TRI-1'!K40&lt;0,'TRI-1'!K40  &gt;10),"",IF((ROUND(TRUNC(('TRI-1'!K40  ),2),0))=10,"A+",IF((ROUND(TRUNC(('TRI-1'!K40  ),2),0))=9,"A-",IF((ROUND(TRUNC(('TRI-1'!K40   ),2),0))=8,"B+",IF((ROUND(TRUNC(('TRI-1'!K40 ),2),0))=7,"B-",IF((ROUND(TRUNC(('TRI-1'!K40  ),2),0))=6,"C+",IF((ROUND(TRUNC(('TRI-1'!K40  ),2),0))=5,"C-",IF((ROUND(TRUNC(('TRI-1'!K40  ),2),0))=4,"D+",IF((ROUND(TRUNC(('TRI-1'!K40 ),2),0))=3,"D-",IF((ROUND(TRUNC(('TRI-1'!K40 ),2),0))=2,"E+",IF((ROUND(TRUNC(('TRI-1'!K40  ),2),0))&lt;=1,"E-","")))))))))))</f>
        <v>B-</v>
      </c>
      <c r="L40" s="51" t="str">
        <f>IF(OR('TRI-1'!L40 ="",'TRI-1'!L40&lt;0,'TRI-1'!L40  &gt;10),"",IF((ROUND(TRUNC(('TRI-1'!L40  ),2),0))=10,"A+",IF((ROUND(TRUNC(('TRI-1'!L40  ),2),0))=9,"A-",IF((ROUND(TRUNC(('TRI-1'!L40   ),2),0))=8,"B+",IF((ROUND(TRUNC(('TRI-1'!L40 ),2),0))=7,"B-",IF((ROUND(TRUNC(('TRI-1'!L40  ),2),0))=6,"C+",IF((ROUND(TRUNC(('TRI-1'!L40  ),2),0))=5,"C-",IF((ROUND(TRUNC(('TRI-1'!L40  ),2),0))=4,"D+",IF((ROUND(TRUNC(('TRI-1'!L40 ),2),0))=3,"D-",IF((ROUND(TRUNC(('TRI-1'!L40 ),2),0))=2,"E+",IF((ROUND(TRUNC(('TRI-1'!L40  ),2),0))&lt;=1,"E-","")))))))))))</f>
        <v>A+</v>
      </c>
      <c r="M40" s="51" t="str">
        <f>IF(OR('TRI-1'!M40 ="",'TRI-1'!M40&lt;0,'TRI-1'!M40  &gt;10),"",IF((ROUND(TRUNC(('TRI-1'!M40  ),2),0))=10,"A+",IF((ROUND(TRUNC(('TRI-1'!M40  ),2),0))=9,"A-",IF((ROUND(TRUNC(('TRI-1'!M40   ),2),0))=8,"B+",IF((ROUND(TRUNC(('TRI-1'!M40 ),2),0))=7,"B-",IF((ROUND(TRUNC(('TRI-1'!M40  ),2),0))=6,"C+",IF((ROUND(TRUNC(('TRI-1'!M40  ),2),0))=5,"C-",IF((ROUND(TRUNC(('TRI-1'!M40  ),2),0))=4,"D+",IF((ROUND(TRUNC(('TRI-1'!M40 ),2),0))=3,"D-",IF((ROUND(TRUNC(('TRI-1'!M40 ),2),0))=2,"E+",IF((ROUND(TRUNC(('TRI-1'!M40  ),2),0))&lt;=1,"E-","")))))))))))</f>
        <v>A+</v>
      </c>
      <c r="N40" s="51" t="str">
        <f>IF(OR('TRI-1'!N40 ="",'TRI-1'!N40&lt;0,'TRI-1'!N40  &gt;10),"",IF((ROUND(TRUNC(('TRI-1'!N40  ),2),0))=10,"A+",IF((ROUND(TRUNC(('TRI-1'!N40  ),2),0))=9,"A-",IF((ROUND(TRUNC(('TRI-1'!N40   ),2),0))=8,"B+",IF((ROUND(TRUNC(('TRI-1'!N40 ),2),0))=7,"B-",IF((ROUND(TRUNC(('TRI-1'!N40  ),2),0))=6,"C+",IF((ROUND(TRUNC(('TRI-1'!N40  ),2),0))=5,"C-",IF((ROUND(TRUNC(('TRI-1'!N40  ),2),0))=4,"D+",IF((ROUND(TRUNC(('TRI-1'!N40 ),2),0))=3,"D-",IF((ROUND(TRUNC(('TRI-1'!N40 ),2),0))=2,"E+",IF((ROUND(TRUNC(('TRI-1'!N40  ),2),0))&lt;=1,"E-","")))))))))))</f>
        <v>A+</v>
      </c>
      <c r="O40" s="51" t="str">
        <f>IF(OR('TRI-1'!O40 ="",'TRI-1'!O40&lt;0,'TRI-1'!O40  &gt;10),"",IF((ROUND(TRUNC(('TRI-1'!O40  ),2),0))=10,"A+",IF((ROUND(TRUNC(('TRI-1'!O40  ),2),0))=9,"A-",IF((ROUND(TRUNC(('TRI-1'!O40   ),2),0))=8,"B+",IF((ROUND(TRUNC(('TRI-1'!O40 ),2),0))=7,"B-",IF((ROUND(TRUNC(('TRI-1'!O40  ),2),0))=6,"C+",IF((ROUND(TRUNC(('TRI-1'!O40  ),2),0))=5,"C-",IF((ROUND(TRUNC(('TRI-1'!O40  ),2),0))=4,"D+",IF((ROUND(TRUNC(('TRI-1'!O40 ),2),0))=3,"D-",IF((ROUND(TRUNC(('TRI-1'!O40 ),2),0))=2,"E+",IF((ROUND(TRUNC(('TRI-1'!O40  ),2),0))&lt;=1,"E-","")))))))))))</f>
        <v>A+</v>
      </c>
      <c r="P40" s="51" t="str">
        <f>IF(OR('TRI-1'!P40 ="",'TRI-1'!P40&lt;0,'TRI-1'!P40  &gt;10),"",IF((ROUND(TRUNC(('TRI-1'!P40  ),2),0))=10,"A+",IF((ROUND(TRUNC(('TRI-1'!P40  ),2),0))=9,"A-",IF((ROUND(TRUNC(('TRI-1'!P40   ),2),0))=8,"B+",IF((ROUND(TRUNC(('TRI-1'!P40 ),2),0))=7,"B-",IF((ROUND(TRUNC(('TRI-1'!P40  ),2),0))=6,"C+",IF((ROUND(TRUNC(('TRI-1'!P40  ),2),0))=5,"C-",IF((ROUND(TRUNC(('TRI-1'!P40  ),2),0))=4,"D+",IF((ROUND(TRUNC(('TRI-1'!P40 ),2),0))=3,"D-",IF((ROUND(TRUNC(('TRI-1'!P40 ),2),0))=2,"E+",IF((ROUND(TRUNC(('TRI-1'!P40  ),2),0))&lt;=1,"E-","")))))))))))</f>
        <v>B-</v>
      </c>
      <c r="Q40" s="51" t="str">
        <f>IF(OR('TRI-1'!Q40 ="",'TRI-1'!Q40&lt;0,'TRI-1'!Q40  &gt;10),"",IF((ROUND(TRUNC(('TRI-1'!Q40  ),2),0))=10,"A+",IF((ROUND(TRUNC(('TRI-1'!Q40  ),2),0))=9,"A-",IF((ROUND(TRUNC(('TRI-1'!Q40   ),2),0))=8,"B+",IF((ROUND(TRUNC(('TRI-1'!Q40 ),2),0))=7,"B-",IF((ROUND(TRUNC(('TRI-1'!Q40  ),2),0))=6,"C+",IF((ROUND(TRUNC(('TRI-1'!Q40  ),2),0))=5,"C-",IF((ROUND(TRUNC(('TRI-1'!Q40  ),2),0))=4,"D+",IF((ROUND(TRUNC(('TRI-1'!Q40 ),2),0))=3,"D-",IF((ROUND(TRUNC(('TRI-1'!Q40 ),2),0))=2,"E+",IF((ROUND(TRUNC(('TRI-1'!Q40  ),2),0))&lt;=1,"E-","")))))))))))</f>
        <v>B-</v>
      </c>
      <c r="R40" s="51" t="str">
        <f>IF(OR('TRI-1'!R40 ="",'TRI-1'!R40&lt;0,'TRI-1'!R40  &gt;10),"",IF((ROUND(TRUNC(('TRI-1'!R40  ),2),0))=10,"A+",IF((ROUND(TRUNC(('TRI-1'!R40  ),2),0))=9,"A-",IF((ROUND(TRUNC(('TRI-1'!R40   ),2),0))=8,"B+",IF((ROUND(TRUNC(('TRI-1'!R40 ),2),0))=7,"B-",IF((ROUND(TRUNC(('TRI-1'!R40  ),2),0))=6,"C+",IF((ROUND(TRUNC(('TRI-1'!R40  ),2),0))=5,"C-",IF((ROUND(TRUNC(('TRI-1'!R40  ),2),0))=4,"D+",IF((ROUND(TRUNC(('TRI-1'!R40 ),2),0))=3,"D-",IF((ROUND(TRUNC(('TRI-1'!R40 ),2),0))=2,"E+",IF((ROUND(TRUNC(('TRI-1'!R40  ),2),0))&lt;=1,"E-","")))))))))))</f>
        <v>A+</v>
      </c>
      <c r="S40" s="51" t="str">
        <f>IF(OR('TRI-1'!S40 ="",'TRI-1'!S40&lt;0,'TRI-1'!S40  &gt;10),"",IF((ROUND(TRUNC(('TRI-1'!S40  ),2),0))=10,"A+",IF((ROUND(TRUNC(('TRI-1'!S40  ),2),0))=9,"A-",IF((ROUND(TRUNC(('TRI-1'!S40   ),2),0))=8,"B+",IF((ROUND(TRUNC(('TRI-1'!S40 ),2),0))=7,"B-",IF((ROUND(TRUNC(('TRI-1'!S40  ),2),0))=6,"C+",IF((ROUND(TRUNC(('TRI-1'!S40  ),2),0))=5,"C-",IF((ROUND(TRUNC(('TRI-1'!S40  ),2),0))=4,"D+",IF((ROUND(TRUNC(('TRI-1'!S40 ),2),0))=3,"D-",IF((ROUND(TRUNC(('TRI-1'!S40 ),2),0))=2,"E+",IF((ROUND(TRUNC(('TRI-1'!S40  ),2),0))&lt;=1,"E-","")))))))))))</f>
        <v>B+</v>
      </c>
      <c r="T40" s="51" t="str">
        <f>IF(OR('TRI-1'!T40 ="",'TRI-1'!T40&lt;0,'TRI-1'!T40  &gt;10),"",IF((ROUND(TRUNC(('TRI-1'!T40  ),2),0))=10,"A+",IF((ROUND(TRUNC(('TRI-1'!T40  ),2),0))=9,"A-",IF((ROUND(TRUNC(('TRI-1'!T40   ),2),0))=8,"B+",IF((ROUND(TRUNC(('TRI-1'!T40 ),2),0))=7,"B-",IF((ROUND(TRUNC(('TRI-1'!T40  ),2),0))=6,"C+",IF((ROUND(TRUNC(('TRI-1'!T40  ),2),0))=5,"C-",IF((ROUND(TRUNC(('TRI-1'!T40  ),2),0))=4,"D+",IF((ROUND(TRUNC(('TRI-1'!T40 ),2),0))=3,"D-",IF((ROUND(TRUNC(('TRI-1'!T40 ),2),0))=2,"E+",IF((ROUND(TRUNC(('TRI-1'!T40  ),2),0))&lt;=1,"E-","")))))))))))</f>
        <v>B-</v>
      </c>
      <c r="U40" s="51" t="str">
        <f>IF(OR('TRI-1'!U40 ="",'TRI-1'!U40&lt;0,'TRI-1'!U40  &gt;10),"",IF((ROUND(TRUNC(('TRI-1'!U40  ),2),0))=10,"A+",IF((ROUND(TRUNC(('TRI-1'!U40  ),2),0))=9,"A-",IF((ROUND(TRUNC(('TRI-1'!U40   ),2),0))=8,"B+",IF((ROUND(TRUNC(('TRI-1'!U40 ),2),0))=7,"B-",IF((ROUND(TRUNC(('TRI-1'!U40  ),2),0))=6,"C+",IF((ROUND(TRUNC(('TRI-1'!U40  ),2),0))=5,"C-",IF((ROUND(TRUNC(('TRI-1'!U40  ),2),0))=4,"D+",IF((ROUND(TRUNC(('TRI-1'!U40 ),2),0))=3,"D-",IF((ROUND(TRUNC(('TRI-1'!U40 ),2),0))=2,"E+",IF((ROUND(TRUNC(('TRI-1'!U40  ),2),0))&lt;=1,"E-","")))))))))))</f>
        <v>A+</v>
      </c>
      <c r="V40" s="51" t="str">
        <f>IF(OR('TRI-1'!V40 ="",'TRI-1'!V40&lt;0,'TRI-1'!V40  &gt;10),"",IF((ROUND(TRUNC(('TRI-1'!V40  ),2),0))=10,"A+",IF((ROUND(TRUNC(('TRI-1'!V40  ),2),0))=9,"A-",IF((ROUND(TRUNC(('TRI-1'!V40   ),2),0))=8,"B+",IF((ROUND(TRUNC(('TRI-1'!V40 ),2),0))=7,"B-",IF((ROUND(TRUNC(('TRI-1'!V40  ),2),0))=6,"C+",IF((ROUND(TRUNC(('TRI-1'!V40  ),2),0))=5,"C-",IF((ROUND(TRUNC(('TRI-1'!V40  ),2),0))=4,"D+",IF((ROUND(TRUNC(('TRI-1'!V40 ),2),0))=3,"D-",IF((ROUND(TRUNC(('TRI-1'!V40 ),2),0))=2,"E+",IF((ROUND(TRUNC(('TRI-1'!V40  ),2),0))&lt;=1,"E-","")))))))))))</f>
        <v>A+</v>
      </c>
      <c r="W40" s="51" t="str">
        <f>IF(OR('TRI-1'!W40 ="",'TRI-1'!W40&lt;0,'TRI-1'!W40  &gt;10),"",IF((ROUND(TRUNC(('TRI-1'!W40  ),2),0))=10,"A+",IF((ROUND(TRUNC(('TRI-1'!W40  ),2),0))=9,"A-",IF((ROUND(TRUNC(('TRI-1'!W40   ),2),0))=8,"B+",IF((ROUND(TRUNC(('TRI-1'!W40 ),2),0))=7,"B-",IF((ROUND(TRUNC(('TRI-1'!W40  ),2),0))=6,"C+",IF((ROUND(TRUNC(('TRI-1'!W40  ),2),0))=5,"C-",IF((ROUND(TRUNC(('TRI-1'!W40  ),2),0))=4,"D+",IF((ROUND(TRUNC(('TRI-1'!W40 ),2),0))=3,"D-",IF((ROUND(TRUNC(('TRI-1'!W40 ),2),0))=2,"E+",IF((ROUND(TRUNC(('TRI-1'!W40  ),2),0))&lt;=1,"E-","")))))))))))</f>
        <v>A+</v>
      </c>
      <c r="X40" s="51" t="str">
        <f>IF(OR('TRI-1'!X40 ="",'TRI-1'!X40&lt;0,'TRI-1'!X40  &gt;10),"",IF((ROUND(TRUNC(('TRI-1'!X40  ),2),0))=10,"A+",IF((ROUND(TRUNC(('TRI-1'!X40  ),2),0))=9,"A-",IF((ROUND(TRUNC(('TRI-1'!X40   ),2),0))=8,"B+",IF((ROUND(TRUNC(('TRI-1'!X40 ),2),0))=7,"B-",IF((ROUND(TRUNC(('TRI-1'!X40  ),2),0))=6,"C+",IF((ROUND(TRUNC(('TRI-1'!X40  ),2),0))=5,"C-",IF((ROUND(TRUNC(('TRI-1'!X40  ),2),0))=4,"D+",IF((ROUND(TRUNC(('TRI-1'!X40 ),2),0))=3,"D-",IF((ROUND(TRUNC(('TRI-1'!X40 ),2),0))=2,"E+",IF((ROUND(TRUNC(('TRI-1'!X40  ),2),0))&lt;=1,"E-","")))))))))))</f>
        <v>A+</v>
      </c>
      <c r="Y40" s="51" t="str">
        <f>IF(OR('TRI-1'!Y40 ="",'TRI-1'!Y40&lt;0,'TRI-1'!Y40  &gt;10),"",IF((ROUND(TRUNC(('TRI-1'!Y40  ),2),0))=10,"A+",IF((ROUND(TRUNC(('TRI-1'!Y40  ),2),0))=9,"A-",IF((ROUND(TRUNC(('TRI-1'!Y40   ),2),0))=8,"B+",IF((ROUND(TRUNC(('TRI-1'!Y40 ),2),0))=7,"B-",IF((ROUND(TRUNC(('TRI-1'!Y40  ),2),0))=6,"C+",IF((ROUND(TRUNC(('TRI-1'!Y40  ),2),0))=5,"C-",IF((ROUND(TRUNC(('TRI-1'!Y40  ),2),0))=4,"D+",IF((ROUND(TRUNC(('TRI-1'!Y40 ),2),0))=3,"D-",IF((ROUND(TRUNC(('TRI-1'!Y40 ),2),0))=2,"E+",IF((ROUND(TRUNC(('TRI-1'!Y40  ),2),0))&lt;=1,"E-","")))))))))))</f>
        <v>A-</v>
      </c>
      <c r="Z40" s="51" t="str">
        <f>IF(OR('TRI-1'!Z40 ="",'TRI-1'!Z40&lt;0,'TRI-1'!Z40  &gt;10),"",IF((ROUND(TRUNC(('TRI-1'!Z40  ),2),0))=10,"A+",IF((ROUND(TRUNC(('TRI-1'!Z40  ),2),0))=9,"A-",IF((ROUND(TRUNC(('TRI-1'!Z40   ),2),0))=8,"B+",IF((ROUND(TRUNC(('TRI-1'!Z40 ),2),0))=7,"B-",IF((ROUND(TRUNC(('TRI-1'!Z40  ),2),0))=6,"C+",IF((ROUND(TRUNC(('TRI-1'!Z40  ),2),0))=5,"C-",IF((ROUND(TRUNC(('TRI-1'!Z40  ),2),0))=4,"D+",IF((ROUND(TRUNC(('TRI-1'!Z40 ),2),0))=3,"D-",IF((ROUND(TRUNC(('TRI-1'!Z40 ),2),0))=2,"E+",IF((ROUND(TRUNC(('TRI-1'!Z40  ),2),0))&lt;=1,"E-","")))))))))))</f>
        <v>B-</v>
      </c>
      <c r="AA40" s="51" t="str">
        <f>IF(OR('TRI-1'!AA40 ="",'TRI-1'!AA40&lt;0,'TRI-1'!AA40  &gt;10),"",IF((ROUND(TRUNC(('TRI-1'!AA40  ),2),0))=10,"A+",IF((ROUND(TRUNC(('TRI-1'!AA40  ),2),0))=9,"A-",IF((ROUND(TRUNC(('TRI-1'!AA40   ),2),0))=8,"B+",IF((ROUND(TRUNC(('TRI-1'!AA40 ),2),0))=7,"B-",IF((ROUND(TRUNC(('TRI-1'!AA40  ),2),0))=6,"C+",IF((ROUND(TRUNC(('TRI-1'!AA40  ),2),0))=5,"C-",IF((ROUND(TRUNC(('TRI-1'!AA40  ),2),0))=4,"D+",IF((ROUND(TRUNC(('TRI-1'!AA40 ),2),0))=3,"D-",IF((ROUND(TRUNC(('TRI-1'!AA40 ),2),0))=2,"E+",IF((ROUND(TRUNC(('TRI-1'!AA40  ),2),0))&lt;=1,"E-","")))))))))))</f>
        <v>B-</v>
      </c>
      <c r="AB40" s="51" t="str">
        <f>IF(OR('TRI-1'!AB40 ="",'TRI-1'!AB40&lt;0,'TRI-1'!AB40  &gt;10),"",IF((ROUND(TRUNC(('TRI-1'!AB40  ),2),0))=10,"A+",IF((ROUND(TRUNC(('TRI-1'!AB40  ),2),0))=9,"A-",IF((ROUND(TRUNC(('TRI-1'!AB40   ),2),0))=8,"B+",IF((ROUND(TRUNC(('TRI-1'!AB40 ),2),0))=7,"B-",IF((ROUND(TRUNC(('TRI-1'!AB40  ),2),0))=6,"C+",IF((ROUND(TRUNC(('TRI-1'!AB40  ),2),0))=5,"C-",IF((ROUND(TRUNC(('TRI-1'!AB40  ),2),0))=4,"D+",IF((ROUND(TRUNC(('TRI-1'!AB40 ),2),0))=3,"D-",IF((ROUND(TRUNC(('TRI-1'!AB40 ),2),0))=2,"E+",IF((ROUND(TRUNC(('TRI-1'!AB40  ),2),0))&lt;=1,"E-","")))))))))))</f>
        <v>B-</v>
      </c>
      <c r="AC40" s="51" t="str">
        <f>IF(OR('TRI-1'!AC40 ="",'TRI-1'!AC40&lt;0,'TRI-1'!AC40  &gt;10),"",IF((ROUND(TRUNC(('TRI-1'!AC40  ),2),0))=10,"A+",IF((ROUND(TRUNC(('TRI-1'!AC40  ),2),0))=9,"A-",IF((ROUND(TRUNC(('TRI-1'!AC40   ),2),0))=8,"B+",IF((ROUND(TRUNC(('TRI-1'!AC40 ),2),0))=7,"B-",IF((ROUND(TRUNC(('TRI-1'!AC40  ),2),0))=6,"C+",IF((ROUND(TRUNC(('TRI-1'!AC40  ),2),0))=5,"C-",IF((ROUND(TRUNC(('TRI-1'!AC40  ),2),0))=4,"D+",IF((ROUND(TRUNC(('TRI-1'!AC40 ),2),0))=3,"D-",IF((ROUND(TRUNC(('TRI-1'!AC40 ),2),0))=2,"E+",IF((ROUND(TRUNC(('TRI-1'!AC40  ),2),0))&lt;=1,"E-","")))))))))))</f>
        <v>B-</v>
      </c>
      <c r="AD40" s="51" t="str">
        <f>IF(OR('TRI-1'!AD40 ="",'TRI-1'!AD40&lt;0,'TRI-1'!AD40  &gt;10),"",IF((ROUND(TRUNC(('TRI-1'!AD40  ),2),0))=10,"A+",IF((ROUND(TRUNC(('TRI-1'!AD40  ),2),0))=9,"A-",IF((ROUND(TRUNC(('TRI-1'!AD40   ),2),0))=8,"B+",IF((ROUND(TRUNC(('TRI-1'!AD40 ),2),0))=7,"B-",IF((ROUND(TRUNC(('TRI-1'!AD40  ),2),0))=6,"C+",IF((ROUND(TRUNC(('TRI-1'!AD40  ),2),0))=5,"C-",IF((ROUND(TRUNC(('TRI-1'!AD40  ),2),0))=4,"D+",IF((ROUND(TRUNC(('TRI-1'!AD40 ),2),0))=3,"D-",IF((ROUND(TRUNC(('TRI-1'!AD40 ),2),0))=2,"E+",IF((ROUND(TRUNC(('TRI-1'!AD40  ),2),0))&lt;=1,"E-","")))))))))))</f>
        <v>B-</v>
      </c>
      <c r="AE40" s="51" t="str">
        <f>IF(OR('TRI-1'!AE40 ="",'TRI-1'!AE40&lt;0,'TRI-1'!AE40  &gt;10),"",IF((ROUND(TRUNC(('TRI-1'!AE40  ),2),0))=10,"A+",IF((ROUND(TRUNC(('TRI-1'!AE40  ),2),0))=9,"A-",IF((ROUND(TRUNC(('TRI-1'!AE40   ),2),0))=8,"B+",IF((ROUND(TRUNC(('TRI-1'!AE40 ),2),0))=7,"B-",IF((ROUND(TRUNC(('TRI-1'!AE40  ),2),0))=6,"C+",IF((ROUND(TRUNC(('TRI-1'!AE40  ),2),0))=5,"C-",IF((ROUND(TRUNC(('TRI-1'!AE40  ),2),0))=4,"D+",IF((ROUND(TRUNC(('TRI-1'!AE40 ),2),0))=3,"D-",IF((ROUND(TRUNC(('TRI-1'!AE40 ),2),0))=2,"E+",IF((ROUND(TRUNC(('TRI-1'!AE40  ),2),0))&lt;=1,"E-","")))))))))))</f>
        <v>B-</v>
      </c>
      <c r="AF40" s="51" t="str">
        <f>IF(OR('TRI-1'!AF40 ="",'TRI-1'!AF40&lt;0,'TRI-1'!AF40  &gt;10),"",IF((ROUND(TRUNC(('TRI-1'!AF40  ),2),0))=10,"A+",IF((ROUND(TRUNC(('TRI-1'!AF40  ),2),0))=9,"A-",IF((ROUND(TRUNC(('TRI-1'!AF40   ),2),0))=8,"B+",IF((ROUND(TRUNC(('TRI-1'!AF40 ),2),0))=7,"B-",IF((ROUND(TRUNC(('TRI-1'!AF40  ),2),0))=6,"C+",IF((ROUND(TRUNC(('TRI-1'!AF40  ),2),0))=5,"C-",IF((ROUND(TRUNC(('TRI-1'!AF40  ),2),0))=4,"D+",IF((ROUND(TRUNC(('TRI-1'!AF40 ),2),0))=3,"D-",IF((ROUND(TRUNC(('TRI-1'!AF40 ),2),0))=2,"E+",IF((ROUND(TRUNC(('TRI-1'!AF40  ),2),0))&lt;=1,"E-","")))))))))))</f>
        <v>B-</v>
      </c>
      <c r="AG40" s="51" t="str">
        <f>IF(OR('TRI-1'!AG40 ="",'TRI-1'!AG40&lt;0,'TRI-1'!AG40  &gt;10),"",IF((ROUND(TRUNC(('TRI-1'!AG40  ),2),0))=10,"A+",IF((ROUND(TRUNC(('TRI-1'!AG40  ),2),0))=9,"A-",IF((ROUND(TRUNC(('TRI-1'!AG40   ),2),0))=8,"B+",IF((ROUND(TRUNC(('TRI-1'!AG40 ),2),0))=7,"B-",IF((ROUND(TRUNC(('TRI-1'!AG40  ),2),0))=6,"C+",IF((ROUND(TRUNC(('TRI-1'!AG40  ),2),0))=5,"C-",IF((ROUND(TRUNC(('TRI-1'!AG40  ),2),0))=4,"D+",IF((ROUND(TRUNC(('TRI-1'!AG40 ),2),0))=3,"D-",IF((ROUND(TRUNC(('TRI-1'!AG40 ),2),0))=2,"E+",IF((ROUND(TRUNC(('TRI-1'!AG40  ),2),0))&lt;=1,"E-","")))))))))))</f>
        <v>B-</v>
      </c>
      <c r="AH40" s="51" t="str">
        <f>IF(OR('TRI-1'!AH40 ="",'TRI-1'!AH40&lt;0,'TRI-1'!AH40  &gt;10),"",IF((ROUND(TRUNC(('TRI-1'!AH40  ),2),0))=10,"A+",IF((ROUND(TRUNC(('TRI-1'!AH40  ),2),0))=9,"A-",IF((ROUND(TRUNC(('TRI-1'!AH40   ),2),0))=8,"B+",IF((ROUND(TRUNC(('TRI-1'!AH40 ),2),0))=7,"B-",IF((ROUND(TRUNC(('TRI-1'!AH40  ),2),0))=6,"C+",IF((ROUND(TRUNC(('TRI-1'!AH40  ),2),0))=5,"C-",IF((ROUND(TRUNC(('TRI-1'!AH40  ),2),0))=4,"D+",IF((ROUND(TRUNC(('TRI-1'!AH40 ),2),0))=3,"D-",IF((ROUND(TRUNC(('TRI-1'!AH40 ),2),0))=2,"E+",IF((ROUND(TRUNC(('TRI-1'!AH40  ),2),0))&lt;=1,"E-","")))))))))))</f>
        <v>B-</v>
      </c>
      <c r="AI40" s="51" t="str">
        <f>IF(OR('TRI-1'!AI40 ="",'TRI-1'!AI40&lt;0,'TRI-1'!AI40  &gt;10),"",IF((ROUND(TRUNC(('TRI-1'!AI40  ),2),0))=10,"A+",IF((ROUND(TRUNC(('TRI-1'!AI40  ),2),0))=9,"A-",IF((ROUND(TRUNC(('TRI-1'!AI40   ),2),0))=8,"B+",IF((ROUND(TRUNC(('TRI-1'!AI40 ),2),0))=7,"B-",IF((ROUND(TRUNC(('TRI-1'!AI40  ),2),0))=6,"C+",IF((ROUND(TRUNC(('TRI-1'!AI40  ),2),0))=5,"C-",IF((ROUND(TRUNC(('TRI-1'!AI40  ),2),0))=4,"D+",IF((ROUND(TRUNC(('TRI-1'!AI40 ),2),0))=3,"D-",IF((ROUND(TRUNC(('TRI-1'!AI40 ),2),0))=2,"E+",IF((ROUND(TRUNC(('TRI-1'!AI40  ),2),0))&lt;=1,"E-","")))))))))))</f>
        <v>B-</v>
      </c>
      <c r="AJ40" s="51" t="str">
        <f>IF(OR('TRI-1'!AJ40 ="",'TRI-1'!AJ40&lt;0,'TRI-1'!AJ40  &gt;10),"",IF((ROUND(TRUNC(('TRI-1'!AJ40  ),2),0))=10,"A+",IF((ROUND(TRUNC(('TRI-1'!AJ40  ),2),0))=9,"A-",IF((ROUND(TRUNC(('TRI-1'!AJ40   ),2),0))=8,"B+",IF((ROUND(TRUNC(('TRI-1'!AJ40 ),2),0))=7,"B-",IF((ROUND(TRUNC(('TRI-1'!AJ40  ),2),0))=6,"C+",IF((ROUND(TRUNC(('TRI-1'!AJ40  ),2),0))=5,"C-",IF((ROUND(TRUNC(('TRI-1'!AJ40  ),2),0))=4,"D+",IF((ROUND(TRUNC(('TRI-1'!AJ40 ),2),0))=3,"D-",IF((ROUND(TRUNC(('TRI-1'!AJ40 ),2),0))=2,"E+",IF((ROUND(TRUNC(('TRI-1'!AJ40  ),2),0))&lt;=1,"E-","")))))))))))</f>
        <v>B-</v>
      </c>
      <c r="AK40" s="51" t="str">
        <f>IF(OR('TRI-1'!AK40 ="",'TRI-1'!AK40&lt;0,'TRI-1'!AK40  &gt;10),"",IF((ROUND(TRUNC(('TRI-1'!AK40  ),2),0))=10,"A+",IF((ROUND(TRUNC(('TRI-1'!AK40  ),2),0))=9,"A-",IF((ROUND(TRUNC(('TRI-1'!AK40   ),2),0))=8,"B+",IF((ROUND(TRUNC(('TRI-1'!AK40 ),2),0))=7,"B-",IF((ROUND(TRUNC(('TRI-1'!AK40  ),2),0))=6,"C+",IF((ROUND(TRUNC(('TRI-1'!AK40  ),2),0))=5,"C-",IF((ROUND(TRUNC(('TRI-1'!AK40  ),2),0))=4,"D+",IF((ROUND(TRUNC(('TRI-1'!AK40 ),2),0))=3,"D-",IF((ROUND(TRUNC(('TRI-1'!AK40 ),2),0))=2,"E+",IF((ROUND(TRUNC(('TRI-1'!AK40  ),2),0))&lt;=1,"E-","")))))))))))</f>
        <v>B-</v>
      </c>
      <c r="AL40" s="51" t="str">
        <f>IF(OR('TRI-1'!AL40 ="",'TRI-1'!AL40&lt;0,'TRI-1'!AL40  &gt;10),"",IF((ROUND(TRUNC(('TRI-1'!AL40  ),2),0))=10,"A+",IF((ROUND(TRUNC(('TRI-1'!AL40  ),2),0))=9,"A-",IF((ROUND(TRUNC(('TRI-1'!AL40   ),2),0))=8,"B+",IF((ROUND(TRUNC(('TRI-1'!AL40 ),2),0))=7,"B-",IF((ROUND(TRUNC(('TRI-1'!AL40  ),2),0))=6,"C+",IF((ROUND(TRUNC(('TRI-1'!AL40  ),2),0))=5,"C-",IF((ROUND(TRUNC(('TRI-1'!AL40  ),2),0))=4,"D+",IF((ROUND(TRUNC(('TRI-1'!AL40 ),2),0))=3,"D-",IF((ROUND(TRUNC(('TRI-1'!AL40 ),2),0))=2,"E+",IF((ROUND(TRUNC(('TRI-1'!AL40  ),2),0))&lt;=1,"E-","")))))))))))</f>
        <v>B-</v>
      </c>
      <c r="AM40" s="51" t="str">
        <f>IF(OR('TRI-1'!AM40 ="",'TRI-1'!AM40&lt;0,'TRI-1'!AM40  &gt;10),"",IF((ROUND(TRUNC(('TRI-1'!AM40  ),2),0))=10,"A+",IF((ROUND(TRUNC(('TRI-1'!AM40  ),2),0))=9,"A-",IF((ROUND(TRUNC(('TRI-1'!AM40   ),2),0))=8,"B+",IF((ROUND(TRUNC(('TRI-1'!AM40 ),2),0))=7,"B-",IF((ROUND(TRUNC(('TRI-1'!AM40  ),2),0))=6,"C+",IF((ROUND(TRUNC(('TRI-1'!AM40  ),2),0))=5,"C-",IF((ROUND(TRUNC(('TRI-1'!AM40  ),2),0))=4,"D+",IF((ROUND(TRUNC(('TRI-1'!AM40 ),2),0))=3,"D-",IF((ROUND(TRUNC(('TRI-1'!AM40 ),2),0))=2,"E+",IF((ROUND(TRUNC(('TRI-1'!AM40  ),2),0))&lt;=1,"E-","")))))))))))</f>
        <v>B-</v>
      </c>
      <c r="AN40" s="51" t="str">
        <f>IF(OR('TRI-1'!AN40 ="",'TRI-1'!AN40&lt;0,'TRI-1'!AN40  &gt;10),"",IF((ROUND(TRUNC(('TRI-1'!AN40  ),2),0))=10,"A+",IF((ROUND(TRUNC(('TRI-1'!AN40  ),2),0))=9,"A-",IF((ROUND(TRUNC(('TRI-1'!AN40   ),2),0))=8,"B+",IF((ROUND(TRUNC(('TRI-1'!AN40 ),2),0))=7,"B-",IF((ROUND(TRUNC(('TRI-1'!AN40  ),2),0))=6,"C+",IF((ROUND(TRUNC(('TRI-1'!AN40  ),2),0))=5,"C-",IF((ROUND(TRUNC(('TRI-1'!AN40  ),2),0))=4,"D+",IF((ROUND(TRUNC(('TRI-1'!AN40 ),2),0))=3,"D-",IF((ROUND(TRUNC(('TRI-1'!AN40 ),2),0))=2,"E+",IF((ROUND(TRUNC(('TRI-1'!AN40  ),2),0))&lt;=1,"E-","")))))))))))</f>
        <v>B-</v>
      </c>
      <c r="AO40" s="51" t="str">
        <f>IF(OR('TRI-1'!AO40 ="",'TRI-1'!AO40&lt;0,'TRI-1'!AO40  &gt;10),"",IF((ROUND(TRUNC(('TRI-1'!AO40  ),2),0))=10,"A+",IF((ROUND(TRUNC(('TRI-1'!AO40  ),2),0))=9,"A-",IF((ROUND(TRUNC(('TRI-1'!AO40   ),2),0))=8,"B+",IF((ROUND(TRUNC(('TRI-1'!AO40 ),2),0))=7,"B-",IF((ROUND(TRUNC(('TRI-1'!AO40  ),2),0))=6,"C+",IF((ROUND(TRUNC(('TRI-1'!AO40  ),2),0))=5,"C-",IF((ROUND(TRUNC(('TRI-1'!AO40  ),2),0))=4,"D+",IF((ROUND(TRUNC(('TRI-1'!AO40 ),2),0))=3,"D-",IF((ROUND(TRUNC(('TRI-1'!AO40 ),2),0))=2,"E+",IF((ROUND(TRUNC(('TRI-1'!AO40  ),2),0))&lt;=1,"E-","")))))))))))</f>
        <v>B-</v>
      </c>
      <c r="AP40" s="51" t="str">
        <f>IF(OR('TRI-1'!AP40 ="",'TRI-1'!AP40&lt;0,'TRI-1'!AP40  &gt;10),"",IF((ROUND(TRUNC(('TRI-1'!AP40  ),2),0))=10,"A+",IF((ROUND(TRUNC(('TRI-1'!AP40  ),2),0))=9,"A-",IF((ROUND(TRUNC(('TRI-1'!AP40   ),2),0))=8,"B+",IF((ROUND(TRUNC(('TRI-1'!AP40 ),2),0))=7,"B-",IF((ROUND(TRUNC(('TRI-1'!AP40  ),2),0))=6,"C+",IF((ROUND(TRUNC(('TRI-1'!AP40  ),2),0))=5,"C-",IF((ROUND(TRUNC(('TRI-1'!AP40  ),2),0))=4,"D+",IF((ROUND(TRUNC(('TRI-1'!AP40 ),2),0))=3,"D-",IF((ROUND(TRUNC(('TRI-1'!AP40 ),2),0))=2,"E+",IF((ROUND(TRUNC(('TRI-1'!AP40  ),2),0))&lt;=1,"E-","")))))))))))</f>
        <v>B-</v>
      </c>
      <c r="AQ40" s="51" t="str">
        <f>IF(OR('TRI-1'!AQ40 ="",'TRI-1'!AQ40&lt;0,'TRI-1'!AQ40  &gt;10),"",IF((ROUND(TRUNC(('TRI-1'!AQ40  ),2),0))=10,"A+",IF((ROUND(TRUNC(('TRI-1'!AQ40  ),2),0))=9,"A-",IF((ROUND(TRUNC(('TRI-1'!AQ40   ),2),0))=8,"B+",IF((ROUND(TRUNC(('TRI-1'!AQ40 ),2),0))=7,"B-",IF((ROUND(TRUNC(('TRI-1'!AQ40  ),2),0))=6,"C+",IF((ROUND(TRUNC(('TRI-1'!AQ40  ),2),0))=5,"C-",IF((ROUND(TRUNC(('TRI-1'!AQ40  ),2),0))=4,"D+",IF((ROUND(TRUNC(('TRI-1'!AQ40 ),2),0))=3,"D-",IF((ROUND(TRUNC(('TRI-1'!AQ40 ),2),0))=2,"E+",IF((ROUND(TRUNC(('TRI-1'!AQ40  ),2),0))&lt;=1,"E-","")))))))))))</f>
        <v>B-</v>
      </c>
      <c r="AR40" s="51" t="str">
        <f>IF(OR('TRI-1'!AR40 ="",'TRI-1'!AR40&lt;0,'TRI-1'!AR40  &gt;10),"",IF((ROUND(TRUNC(('TRI-1'!AR40  ),2),0))=10,"A+",IF((ROUND(TRUNC(('TRI-1'!AR40  ),2),0))=9,"A-",IF((ROUND(TRUNC(('TRI-1'!AR40   ),2),0))=8,"B+",IF((ROUND(TRUNC(('TRI-1'!AR40 ),2),0))=7,"B-",IF((ROUND(TRUNC(('TRI-1'!AR40  ),2),0))=6,"C+",IF((ROUND(TRUNC(('TRI-1'!AR40  ),2),0))=5,"C-",IF((ROUND(TRUNC(('TRI-1'!AR40  ),2),0))=4,"D+",IF((ROUND(TRUNC(('TRI-1'!AR40 ),2),0))=3,"D-",IF((ROUND(TRUNC(('TRI-1'!AR40 ),2),0))=2,"E+",IF((ROUND(TRUNC(('TRI-1'!AR40  ),2),0))&lt;=1,"E-","")))))))))))</f>
        <v>B-</v>
      </c>
      <c r="AS40" s="51" t="str">
        <f>IF(OR('TRI-1'!AS40 ="",'TRI-1'!AS40&lt;0,'TRI-1'!AS40  &gt;10),"",IF((ROUND(TRUNC(('TRI-1'!AS40  ),2),0))=10,"A+",IF((ROUND(TRUNC(('TRI-1'!AS40  ),2),0))=9,"A-",IF((ROUND(TRUNC(('TRI-1'!AS40   ),2),0))=8,"B+",IF((ROUND(TRUNC(('TRI-1'!AS40 ),2),0))=7,"B-",IF((ROUND(TRUNC(('TRI-1'!AS40  ),2),0))=6,"C+",IF((ROUND(TRUNC(('TRI-1'!AS40  ),2),0))=5,"C-",IF((ROUND(TRUNC(('TRI-1'!AS40  ),2),0))=4,"D+",IF((ROUND(TRUNC(('TRI-1'!AS40 ),2),0))=3,"D-",IF((ROUND(TRUNC(('TRI-1'!AS40 ),2),0))=2,"E+",IF((ROUND(TRUNC(('TRI-1'!AS40  ),2),0))&lt;=1,"E-","")))))))))))</f>
        <v>B-</v>
      </c>
      <c r="AT40" s="51" t="str">
        <f>IF(OR('TRI-1'!AT40 ="",'TRI-1'!AT40&lt;0,'TRI-1'!AT40  &gt;10),"",IF((ROUND(TRUNC(('TRI-1'!AT40  ),2),0))=10,"A+",IF((ROUND(TRUNC(('TRI-1'!AT40  ),2),0))=9,"A-",IF((ROUND(TRUNC(('TRI-1'!AT40   ),2),0))=8,"B+",IF((ROUND(TRUNC(('TRI-1'!AT40 ),2),0))=7,"B-",IF((ROUND(TRUNC(('TRI-1'!AT40  ),2),0))=6,"C+",IF((ROUND(TRUNC(('TRI-1'!AT40  ),2),0))=5,"C-",IF((ROUND(TRUNC(('TRI-1'!AT40  ),2),0))=4,"D+",IF((ROUND(TRUNC(('TRI-1'!AT40 ),2),0))=3,"D-",IF((ROUND(TRUNC(('TRI-1'!AT40 ),2),0))=2,"E+",IF((ROUND(TRUNC(('TRI-1'!AT40  ),2),0))&lt;=1,"E-","")))))))))))</f>
        <v>B-</v>
      </c>
      <c r="AU40" s="51" t="str">
        <f>IF(OR('TRI-1'!AU40 ="",'TRI-1'!AU40&lt;0,'TRI-1'!AU40  &gt;10),"",IF((ROUND(TRUNC(('TRI-1'!AU40  ),2),0))=10,"A+",IF((ROUND(TRUNC(('TRI-1'!AU40  ),2),0))=9,"A-",IF((ROUND(TRUNC(('TRI-1'!AU40   ),2),0))=8,"B+",IF((ROUND(TRUNC(('TRI-1'!AU40 ),2),0))=7,"B-",IF((ROUND(TRUNC(('TRI-1'!AU40  ),2),0))=6,"C+",IF((ROUND(TRUNC(('TRI-1'!AU40  ),2),0))=5,"C-",IF((ROUND(TRUNC(('TRI-1'!AU40  ),2),0))=4,"D+",IF((ROUND(TRUNC(('TRI-1'!AU40 ),2),0))=3,"D-",IF((ROUND(TRUNC(('TRI-1'!AU40 ),2),0))=2,"E+",IF((ROUND(TRUNC(('TRI-1'!AU40  ),2),0))&lt;=1,"E-","")))))))))))</f>
        <v>B-</v>
      </c>
      <c r="AV40" s="51" t="str">
        <f>IF(OR('TRI-1'!AV40 ="",'TRI-1'!AV40&lt;0,'TRI-1'!AV40  &gt;10),"",IF((ROUND(TRUNC(('TRI-1'!AV40  ),2),0))=10,"A+",IF((ROUND(TRUNC(('TRI-1'!AV40  ),2),0))=9,"A-",IF((ROUND(TRUNC(('TRI-1'!AV40   ),2),0))=8,"B+",IF((ROUND(TRUNC(('TRI-1'!AV40 ),2),0))=7,"B-",IF((ROUND(TRUNC(('TRI-1'!AV40  ),2),0))=6,"C+",IF((ROUND(TRUNC(('TRI-1'!AV40  ),2),0))=5,"C-",IF((ROUND(TRUNC(('TRI-1'!AV40  ),2),0))=4,"D+",IF((ROUND(TRUNC(('TRI-1'!AV40 ),2),0))=3,"D-",IF((ROUND(TRUNC(('TRI-1'!AV40 ),2),0))=2,"E+",IF((ROUND(TRUNC(('TRI-1'!AV40  ),2),0))&lt;=1,"E-","")))))))))))</f>
        <v>B-</v>
      </c>
      <c r="AW40" s="51" t="str">
        <f>IF(OR('TRI-1'!AW40 ="",'TRI-1'!AW40&lt;0,'TRI-1'!AW40  &gt;10),"",IF((ROUND(TRUNC(('TRI-1'!AW40  ),2),0))=10,"A+",IF((ROUND(TRUNC(('TRI-1'!AW40  ),2),0))=9,"A-",IF((ROUND(TRUNC(('TRI-1'!AW40   ),2),0))=8,"B+",IF((ROUND(TRUNC(('TRI-1'!AW40 ),2),0))=7,"B-",IF((ROUND(TRUNC(('TRI-1'!AW40  ),2),0))=6,"C+",IF((ROUND(TRUNC(('TRI-1'!AW40  ),2),0))=5,"C-",IF((ROUND(TRUNC(('TRI-1'!AW40  ),2),0))=4,"D+",IF((ROUND(TRUNC(('TRI-1'!AW40 ),2),0))=3,"D-",IF((ROUND(TRUNC(('TRI-1'!AW40 ),2),0))=2,"E+",IF((ROUND(TRUNC(('TRI-1'!AW40  ),2),0))&lt;=1,"E-","")))))))))))</f>
        <v>B-</v>
      </c>
      <c r="AX40" s="51" t="str">
        <f>IF(OR('TRI-1'!AX40 ="",'TRI-1'!AX40&lt;0,'TRI-1'!AX40  &gt;10),"",IF((ROUND(TRUNC(('TRI-1'!AX40  ),2),0))=10,"A+",IF((ROUND(TRUNC(('TRI-1'!AX40  ),2),0))=9,"A-",IF((ROUND(TRUNC(('TRI-1'!AX40   ),2),0))=8,"B+",IF((ROUND(TRUNC(('TRI-1'!AX40 ),2),0))=7,"B-",IF((ROUND(TRUNC(('TRI-1'!AX40  ),2),0))=6,"C+",IF((ROUND(TRUNC(('TRI-1'!AX40  ),2),0))=5,"C-",IF((ROUND(TRUNC(('TRI-1'!AX40  ),2),0))=4,"D+",IF((ROUND(TRUNC(('TRI-1'!AX40 ),2),0))=3,"D-",IF((ROUND(TRUNC(('TRI-1'!AX40 ),2),0))=2,"E+",IF((ROUND(TRUNC(('TRI-1'!AX40  ),2),0))&lt;=1,"E-","")))))))))))</f>
        <v>B-</v>
      </c>
      <c r="AY40" s="51" t="str">
        <f>IF(OR('TRI-1'!AY40 ="",'TRI-1'!AY40&lt;0,'TRI-1'!AY40  &gt;10),"",IF((ROUND(TRUNC(('TRI-1'!AY40  ),2),0))=10,"A+",IF((ROUND(TRUNC(('TRI-1'!AY40  ),2),0))=9,"A-",IF((ROUND(TRUNC(('TRI-1'!AY40   ),2),0))=8,"B+",IF((ROUND(TRUNC(('TRI-1'!AY40 ),2),0))=7,"B-",IF((ROUND(TRUNC(('TRI-1'!AY40  ),2),0))=6,"C+",IF((ROUND(TRUNC(('TRI-1'!AY40  ),2),0))=5,"C-",IF((ROUND(TRUNC(('TRI-1'!AY40  ),2),0))=4,"D+",IF((ROUND(TRUNC(('TRI-1'!AY40 ),2),0))=3,"D-",IF((ROUND(TRUNC(('TRI-1'!AY40 ),2),0))=2,"E+",IF((ROUND(TRUNC(('TRI-1'!AY40  ),2),0))&lt;=1,"E-","")))))))))))</f>
        <v>B-</v>
      </c>
      <c r="AZ40" s="51" t="str">
        <f>IF(OR('TRI-1'!AZ40 ="",'TRI-1'!AZ40&lt;0,'TRI-1'!AZ40  &gt;10),"",IF((ROUND(TRUNC(('TRI-1'!AZ40  ),2),0))=10,"A+",IF((ROUND(TRUNC(('TRI-1'!AZ40  ),2),0))=9,"A-",IF((ROUND(TRUNC(('TRI-1'!AZ40   ),2),0))=8,"B+",IF((ROUND(TRUNC(('TRI-1'!AZ40 ),2),0))=7,"B-",IF((ROUND(TRUNC(('TRI-1'!AZ40  ),2),0))=6,"C+",IF((ROUND(TRUNC(('TRI-1'!AZ40  ),2),0))=5,"C-",IF((ROUND(TRUNC(('TRI-1'!AZ40  ),2),0))=4,"D+",IF((ROUND(TRUNC(('TRI-1'!AZ40 ),2),0))=3,"D-",IF((ROUND(TRUNC(('TRI-1'!AZ40 ),2),0))=2,"E+",IF((ROUND(TRUNC(('TRI-1'!AZ40  ),2),0))&lt;=1,"E-","")))))))))))</f>
        <v>B-</v>
      </c>
      <c r="BA40" s="51" t="str">
        <f>IF(OR('TRI-1'!BA40 ="",'TRI-1'!BA40&lt;0,'TRI-1'!BA40  &gt;10),"",IF((ROUND(TRUNC(('TRI-1'!BA40  ),2),0))=10,"A+",IF((ROUND(TRUNC(('TRI-1'!BA40  ),2),0))=9,"A-",IF((ROUND(TRUNC(('TRI-1'!BA40   ),2),0))=8,"B+",IF((ROUND(TRUNC(('TRI-1'!BA40 ),2),0))=7,"B-",IF((ROUND(TRUNC(('TRI-1'!BA40  ),2),0))=6,"C+",IF((ROUND(TRUNC(('TRI-1'!BA40  ),2),0))=5,"C-",IF((ROUND(TRUNC(('TRI-1'!BA40  ),2),0))=4,"D+",IF((ROUND(TRUNC(('TRI-1'!BA40 ),2),0))=3,"D-",IF((ROUND(TRUNC(('TRI-1'!BA40 ),2),0))=2,"E+",IF((ROUND(TRUNC(('TRI-1'!BA40  ),2),0))&lt;=1,"E-","")))))))))))</f>
        <v>B-</v>
      </c>
      <c r="BB40" s="51" t="str">
        <f>IF(OR('TRI-1'!BB40 ="",'TRI-1'!BB40&lt;0,'TRI-1'!BB40  &gt;10),"",IF((ROUND(TRUNC(('TRI-1'!BB40  ),2),0))=10,"A+",IF((ROUND(TRUNC(('TRI-1'!BB40  ),2),0))=9,"A-",IF((ROUND(TRUNC(('TRI-1'!BB40   ),2),0))=8,"B+",IF((ROUND(TRUNC(('TRI-1'!BB40 ),2),0))=7,"B-",IF((ROUND(TRUNC(('TRI-1'!BB40  ),2),0))=6,"C+",IF((ROUND(TRUNC(('TRI-1'!BB40  ),2),0))=5,"C-",IF((ROUND(TRUNC(('TRI-1'!BB40  ),2),0))=4,"D+",IF((ROUND(TRUNC(('TRI-1'!BB40 ),2),0))=3,"D-",IF((ROUND(TRUNC(('TRI-1'!BB40 ),2),0))=2,"E+",IF((ROUND(TRUNC(('TRI-1'!BB40  ),2),0))&lt;=1,"E-","")))))))))))</f>
        <v>B-</v>
      </c>
      <c r="BC40" s="51" t="str">
        <f>IF(OR('TRI-1'!BC40 ="",'TRI-1'!BC40&lt;0,'TRI-1'!BC40  &gt;10),"",IF((ROUND(TRUNC(('TRI-1'!BC40  ),2),0))=10,"A+",IF((ROUND(TRUNC(('TRI-1'!BC40  ),2),0))=9,"A-",IF((ROUND(TRUNC(('TRI-1'!BC40   ),2),0))=8,"B+",IF((ROUND(TRUNC(('TRI-1'!BC40 ),2),0))=7,"B-",IF((ROUND(TRUNC(('TRI-1'!BC40  ),2),0))=6,"C+",IF((ROUND(TRUNC(('TRI-1'!BC40  ),2),0))=5,"C-",IF((ROUND(TRUNC(('TRI-1'!BC40  ),2),0))=4,"D+",IF((ROUND(TRUNC(('TRI-1'!BC40 ),2),0))=3,"D-",IF((ROUND(TRUNC(('TRI-1'!BC40 ),2),0))=2,"E+",IF((ROUND(TRUNC(('TRI-1'!BC40  ),2),0))&lt;=1,"E-","")))))))))))</f>
        <v>B-</v>
      </c>
      <c r="BD40" s="51" t="str">
        <f>IF(OR('TRI-1'!BD40 ="",'TRI-1'!BD40&lt;0,'TRI-1'!BD40  &gt;10),"",IF((ROUND(TRUNC(('TRI-1'!BD40  ),2),0))=10,"A+",IF((ROUND(TRUNC(('TRI-1'!BD40  ),2),0))=9,"A-",IF((ROUND(TRUNC(('TRI-1'!BD40   ),2),0))=8,"B+",IF((ROUND(TRUNC(('TRI-1'!BD40 ),2),0))=7,"B-",IF((ROUND(TRUNC(('TRI-1'!BD40  ),2),0))=6,"C+",IF((ROUND(TRUNC(('TRI-1'!BD40  ),2),0))=5,"C-",IF((ROUND(TRUNC(('TRI-1'!BD40  ),2),0))=4,"D+",IF((ROUND(TRUNC(('TRI-1'!BD40 ),2),0))=3,"D-",IF((ROUND(TRUNC(('TRI-1'!BD40 ),2),0))=2,"E+",IF((ROUND(TRUNC(('TRI-1'!BD40  ),2),0))&lt;=1,"E-","")))))))))))</f>
        <v>B-</v>
      </c>
      <c r="BE40" s="51" t="str">
        <f>IF(OR('TRI-1'!BE40 ="",'TRI-1'!BE40&lt;0,'TRI-1'!BE40  &gt;10),"",IF((ROUND(TRUNC(('TRI-1'!BE40  ),2),0))=10,"A+",IF((ROUND(TRUNC(('TRI-1'!BE40  ),2),0))=9,"A-",IF((ROUND(TRUNC(('TRI-1'!BE40   ),2),0))=8,"B+",IF((ROUND(TRUNC(('TRI-1'!BE40 ),2),0))=7,"B-",IF((ROUND(TRUNC(('TRI-1'!BE40  ),2),0))=6,"C+",IF((ROUND(TRUNC(('TRI-1'!BE40  ),2),0))=5,"C-",IF((ROUND(TRUNC(('TRI-1'!BE40  ),2),0))=4,"D+",IF((ROUND(TRUNC(('TRI-1'!BE40 ),2),0))=3,"D-",IF((ROUND(TRUNC(('TRI-1'!BE40 ),2),0))=2,"E+",IF((ROUND(TRUNC(('TRI-1'!BE40  ),2),0))&lt;=1,"E-","")))))))))))</f>
        <v>B-</v>
      </c>
      <c r="BF40" s="51" t="str">
        <f>IF(OR('TRI-1'!BF40 ="",'TRI-1'!BF40&lt;0,'TRI-1'!BF40  &gt;10),"",IF((ROUND(TRUNC(('TRI-1'!BF40  ),2),0))=10,"A+",IF((ROUND(TRUNC(('TRI-1'!BF40  ),2),0))=9,"A-",IF((ROUND(TRUNC(('TRI-1'!BF40   ),2),0))=8,"B+",IF((ROUND(TRUNC(('TRI-1'!BF40 ),2),0))=7,"B-",IF((ROUND(TRUNC(('TRI-1'!BF40  ),2),0))=6,"C+",IF((ROUND(TRUNC(('TRI-1'!BF40  ),2),0))=5,"C-",IF((ROUND(TRUNC(('TRI-1'!BF40  ),2),0))=4,"D+",IF((ROUND(TRUNC(('TRI-1'!BF40 ),2),0))=3,"D-",IF((ROUND(TRUNC(('TRI-1'!BF40 ),2),0))=2,"E+",IF((ROUND(TRUNC(('TRI-1'!BF40  ),2),0))&lt;=1,"E-","")))))))))))</f>
        <v>B-</v>
      </c>
      <c r="BG40" s="51" t="str">
        <f>IF(OR('TRI-1'!BG40 ="",'TRI-1'!BG40&lt;0,'TRI-1'!BG40  &gt;10),"",IF((ROUND(TRUNC(('TRI-1'!BG40  ),2),0))=10,"A+",IF((ROUND(TRUNC(('TRI-1'!BG40  ),2),0))=9,"A-",IF((ROUND(TRUNC(('TRI-1'!BG40   ),2),0))=8,"B+",IF((ROUND(TRUNC(('TRI-1'!BG40 ),2),0))=7,"B-",IF((ROUND(TRUNC(('TRI-1'!BG40  ),2),0))=6,"C+",IF((ROUND(TRUNC(('TRI-1'!BG40  ),2),0))=5,"C-",IF((ROUND(TRUNC(('TRI-1'!BG40  ),2),0))=4,"D+",IF((ROUND(TRUNC(('TRI-1'!BG40 ),2),0))=3,"D-",IF((ROUND(TRUNC(('TRI-1'!BG40 ),2),0))=2,"E+",IF((ROUND(TRUNC(('TRI-1'!BG40  ),2),0))&lt;=1,"E-","")))))))))))</f>
        <v>B-</v>
      </c>
      <c r="BH40" s="51" t="str">
        <f>IF(OR('TRI-1'!BH40 ="",'TRI-1'!BH40&lt;0,'TRI-1'!BH40  &gt;10),"",IF((ROUND(TRUNC(('TRI-1'!BH40  ),2),0))=10,"A+",IF((ROUND(TRUNC(('TRI-1'!BH40  ),2),0))=9,"A-",IF((ROUND(TRUNC(('TRI-1'!BH40   ),2),0))=8,"B+",IF((ROUND(TRUNC(('TRI-1'!BH40 ),2),0))=7,"B-",IF((ROUND(TRUNC(('TRI-1'!BH40  ),2),0))=6,"C+",IF((ROUND(TRUNC(('TRI-1'!BH40  ),2),0))=5,"C-",IF((ROUND(TRUNC(('TRI-1'!BH40  ),2),0))=4,"D+",IF((ROUND(TRUNC(('TRI-1'!BH40 ),2),0))=3,"D-",IF((ROUND(TRUNC(('TRI-1'!BH40 ),2),0))=2,"E+",IF((ROUND(TRUNC(('TRI-1'!BH40  ),2),0))&lt;=1,"E-","")))))))))))</f>
        <v>B-</v>
      </c>
      <c r="BI40" s="51" t="str">
        <f>IF(OR('TRI-1'!BI40 ="",'TRI-1'!BI40&lt;0,'TRI-1'!BI40  &gt;10),"",IF((ROUND(TRUNC(('TRI-1'!BI40  ),2),0))=10,"A+",IF((ROUND(TRUNC(('TRI-1'!BI40  ),2),0))=9,"A-",IF((ROUND(TRUNC(('TRI-1'!BI40   ),2),0))=8,"B+",IF((ROUND(TRUNC(('TRI-1'!BI40 ),2),0))=7,"B-",IF((ROUND(TRUNC(('TRI-1'!BI40  ),2),0))=6,"C+",IF((ROUND(TRUNC(('TRI-1'!BI40  ),2),0))=5,"C-",IF((ROUND(TRUNC(('TRI-1'!BI40  ),2),0))=4,"D+",IF((ROUND(TRUNC(('TRI-1'!BI40 ),2),0))=3,"D-",IF((ROUND(TRUNC(('TRI-1'!BI40 ),2),0))=2,"E+",IF((ROUND(TRUNC(('TRI-1'!BI40  ),2),0))&lt;=1,"E-","")))))))))))</f>
        <v>B-</v>
      </c>
      <c r="BJ40" s="51" t="str">
        <f>IF(OR('TRI-1'!BJ40 ="",'TRI-1'!BJ40&lt;0,'TRI-1'!BJ40  &gt;10),"",IF((ROUND(TRUNC(('TRI-1'!BJ40  ),2),0))=10,"A+",IF((ROUND(TRUNC(('TRI-1'!BJ40  ),2),0))=9,"A-",IF((ROUND(TRUNC(('TRI-1'!BJ40   ),2),0))=8,"B+",IF((ROUND(TRUNC(('TRI-1'!BJ40 ),2),0))=7,"B-",IF((ROUND(TRUNC(('TRI-1'!BJ40  ),2),0))=6,"C+",IF((ROUND(TRUNC(('TRI-1'!BJ40  ),2),0))=5,"C-",IF((ROUND(TRUNC(('TRI-1'!BJ40  ),2),0))=4,"D+",IF((ROUND(TRUNC(('TRI-1'!BJ40 ),2),0))=3,"D-",IF((ROUND(TRUNC(('TRI-1'!BJ40 ),2),0))=2,"E+",IF((ROUND(TRUNC(('TRI-1'!BJ40  ),2),0))&lt;=1,"E-","")))))))))))</f>
        <v>B-</v>
      </c>
      <c r="BK40" s="51" t="str">
        <f>IF(OR('TRI-1'!BK40 ="",'TRI-1'!BK40&lt;0,'TRI-1'!BK40  &gt;10),"",IF((ROUND(TRUNC(('TRI-1'!BK40  ),2),0))=10,"A+",IF((ROUND(TRUNC(('TRI-1'!BK40  ),2),0))=9,"A-",IF((ROUND(TRUNC(('TRI-1'!BK40   ),2),0))=8,"B+",IF((ROUND(TRUNC(('TRI-1'!BK40 ),2),0))=7,"B-",IF((ROUND(TRUNC(('TRI-1'!BK40  ),2),0))=6,"C+",IF((ROUND(TRUNC(('TRI-1'!BK40  ),2),0))=5,"C-",IF((ROUND(TRUNC(('TRI-1'!BK40  ),2),0))=4,"D+",IF((ROUND(TRUNC(('TRI-1'!BK40 ),2),0))=3,"D-",IF((ROUND(TRUNC(('TRI-1'!BK40 ),2),0))=2,"E+",IF((ROUND(TRUNC(('TRI-1'!BK40  ),2),0))&lt;=1,"E-","")))))))))))</f>
        <v>A+</v>
      </c>
      <c r="BL40" s="51" t="str">
        <f>IF(OR('TRI-1'!BL40 ="",'TRI-1'!BL40&lt;0,'TRI-1'!BL40  &gt;10),"",IF((ROUND(TRUNC(('TRI-1'!BL40  ),2),0))=10,"A+",IF((ROUND(TRUNC(('TRI-1'!BL40  ),2),0))=9,"A-",IF((ROUND(TRUNC(('TRI-1'!BL40   ),2),0))=8,"B+",IF((ROUND(TRUNC(('TRI-1'!BL40 ),2),0))=7,"B-",IF((ROUND(TRUNC(('TRI-1'!BL40  ),2),0))=6,"C+",IF((ROUND(TRUNC(('TRI-1'!BL40  ),2),0))=5,"C-",IF((ROUND(TRUNC(('TRI-1'!BL40  ),2),0))=4,"D+",IF((ROUND(TRUNC(('TRI-1'!BL40 ),2),0))=3,"D-",IF((ROUND(TRUNC(('TRI-1'!BL40 ),2),0))=2,"E+",IF((ROUND(TRUNC(('TRI-1'!BL40  ),2),0))&lt;=1,"E-","")))))))))))</f>
        <v>A+</v>
      </c>
      <c r="BM40" s="51" t="str">
        <f>IF(OR('TRI-1'!BM40 ="",'TRI-1'!BM40&lt;0,'TRI-1'!BM40  &gt;10),"",IF((ROUND(TRUNC(('TRI-1'!BM40  ),2),0))=10,"A+",IF((ROUND(TRUNC(('TRI-1'!BM40  ),2),0))=9,"A-",IF((ROUND(TRUNC(('TRI-1'!BM40   ),2),0))=8,"B+",IF((ROUND(TRUNC(('TRI-1'!BM40 ),2),0))=7,"B-",IF((ROUND(TRUNC(('TRI-1'!BM40  ),2),0))=6,"C+",IF((ROUND(TRUNC(('TRI-1'!BM40  ),2),0))=5,"C-",IF((ROUND(TRUNC(('TRI-1'!BM40  ),2),0))=4,"D+",IF((ROUND(TRUNC(('TRI-1'!BM40 ),2),0))=3,"D-",IF((ROUND(TRUNC(('TRI-1'!BM40 ),2),0))=2,"E+",IF((ROUND(TRUNC(('TRI-1'!BM40  ),2),0))&lt;=1,"E-","")))))))))))</f>
        <v>A+</v>
      </c>
      <c r="BN40" s="51" t="str">
        <f>IF(OR('TRI-1'!BN40 ="",'TRI-1'!BN40&lt;0,'TRI-1'!BN40  &gt;10),"",IF((ROUND(TRUNC(('TRI-1'!BN40  ),2),0))=10,"A+",IF((ROUND(TRUNC(('TRI-1'!BN40  ),2),0))=9,"A-",IF((ROUND(TRUNC(('TRI-1'!BN40   ),2),0))=8,"B+",IF((ROUND(TRUNC(('TRI-1'!BN40 ),2),0))=7,"B-",IF((ROUND(TRUNC(('TRI-1'!BN40  ),2),0))=6,"C+",IF((ROUND(TRUNC(('TRI-1'!BN40  ),2),0))=5,"C-",IF((ROUND(TRUNC(('TRI-1'!BN40  ),2),0))=4,"D+",IF((ROUND(TRUNC(('TRI-1'!BN40 ),2),0))=3,"D-",IF((ROUND(TRUNC(('TRI-1'!BN40 ),2),0))=2,"E+",IF((ROUND(TRUNC(('TRI-1'!BN40  ),2),0))&lt;=1,"E-","")))))))))))</f>
        <v>A+</v>
      </c>
      <c r="BO40" s="51" t="str">
        <f>IF(OR('TRI-1'!BO40 ="",'TRI-1'!BO40&lt;0,'TRI-1'!BO40  &gt;10),"",IF((ROUND(TRUNC(('TRI-1'!BO40  ),2),0))=10,"A+",IF((ROUND(TRUNC(('TRI-1'!BO40  ),2),0))=9,"A-",IF((ROUND(TRUNC(('TRI-1'!BO40   ),2),0))=8,"B+",IF((ROUND(TRUNC(('TRI-1'!BO40 ),2),0))=7,"B-",IF((ROUND(TRUNC(('TRI-1'!BO40  ),2),0))=6,"C+",IF((ROUND(TRUNC(('TRI-1'!BO40  ),2),0))=5,"C-",IF((ROUND(TRUNC(('TRI-1'!BO40  ),2),0))=4,"D+",IF((ROUND(TRUNC(('TRI-1'!BO40 ),2),0))=3,"D-",IF((ROUND(TRUNC(('TRI-1'!BO40 ),2),0))=2,"E+",IF((ROUND(TRUNC(('TRI-1'!BO40  ),2),0))&lt;=1,"E-","")))))))))))</f>
        <v>A+</v>
      </c>
      <c r="BP40" s="51" t="str">
        <f>IF(OR('TRI-1'!BP40 ="",'TRI-1'!BP40&lt;0,'TRI-1'!BP40  &gt;10),"",IF((ROUND(TRUNC(('TRI-1'!BP40  ),2),0))=10,"A+",IF((ROUND(TRUNC(('TRI-1'!BP40  ),2),0))=9,"A-",IF((ROUND(TRUNC(('TRI-1'!BP40   ),2),0))=8,"B+",IF((ROUND(TRUNC(('TRI-1'!BP40 ),2),0))=7,"B-",IF((ROUND(TRUNC(('TRI-1'!BP40  ),2),0))=6,"C+",IF((ROUND(TRUNC(('TRI-1'!BP40  ),2),0))=5,"C-",IF((ROUND(TRUNC(('TRI-1'!BP40  ),2),0))=4,"D+",IF((ROUND(TRUNC(('TRI-1'!BP40 ),2),0))=3,"D-",IF((ROUND(TRUNC(('TRI-1'!BP40 ),2),0))=2,"E+",IF((ROUND(TRUNC(('TRI-1'!BP40  ),2),0))&lt;=1,"E-","")))))))))))</f>
        <v>A+</v>
      </c>
      <c r="BQ40" s="51" t="str">
        <f>IF(OR('TRI-1'!BQ40 ="",'TRI-1'!BQ40&lt;0,'TRI-1'!BQ40  &gt;10),"",IF((ROUND(TRUNC(('TRI-1'!BQ40  ),2),0))=10,"A+",IF((ROUND(TRUNC(('TRI-1'!BQ40  ),2),0))=9,"A-",IF((ROUND(TRUNC(('TRI-1'!BQ40   ),2),0))=8,"B+",IF((ROUND(TRUNC(('TRI-1'!BQ40 ),2),0))=7,"B-",IF((ROUND(TRUNC(('TRI-1'!BQ40  ),2),0))=6,"C+",IF((ROUND(TRUNC(('TRI-1'!BQ40  ),2),0))=5,"C-",IF((ROUND(TRUNC(('TRI-1'!BQ40  ),2),0))=4,"D+",IF((ROUND(TRUNC(('TRI-1'!BQ40 ),2),0))=3,"D-",IF((ROUND(TRUNC(('TRI-1'!BQ40 ),2),0))=2,"E+",IF((ROUND(TRUNC(('TRI-1'!BQ40  ),2),0))&lt;=1,"E-","")))))))))))</f>
        <v>A+</v>
      </c>
      <c r="BR40" s="51" t="str">
        <f>IF(OR('TRI-1'!BR40 ="",'TRI-1'!BR40&lt;0,'TRI-1'!BR40  &gt;10),"",IF((ROUND(TRUNC(('TRI-1'!BR40  ),2),0))=10,"A+",IF((ROUND(TRUNC(('TRI-1'!BR40  ),2),0))=9,"A-",IF((ROUND(TRUNC(('TRI-1'!BR40   ),2),0))=8,"B+",IF((ROUND(TRUNC(('TRI-1'!BR40 ),2),0))=7,"B-",IF((ROUND(TRUNC(('TRI-1'!BR40  ),2),0))=6,"C+",IF((ROUND(TRUNC(('TRI-1'!BR40  ),2),0))=5,"C-",IF((ROUND(TRUNC(('TRI-1'!BR40  ),2),0))=4,"D+",IF((ROUND(TRUNC(('TRI-1'!BR40 ),2),0))=3,"D-",IF((ROUND(TRUNC(('TRI-1'!BR40 ),2),0))=2,"E+",IF((ROUND(TRUNC(('TRI-1'!BR40  ),2),0))&lt;=1,"E-","")))))))))))</f>
        <v>A+</v>
      </c>
      <c r="BS40" s="51" t="str">
        <f>IF(OR('TRI-1'!BS40 ="",'TRI-1'!BS40&lt;0,'TRI-1'!BS40  &gt;10),"",IF((ROUND(TRUNC(('TRI-1'!BS40  ),2),0))=10,"A+",IF((ROUND(TRUNC(('TRI-1'!BS40  ),2),0))=9,"A-",IF((ROUND(TRUNC(('TRI-1'!BS40   ),2),0))=8,"B+",IF((ROUND(TRUNC(('TRI-1'!BS40 ),2),0))=7,"B-",IF((ROUND(TRUNC(('TRI-1'!BS40  ),2),0))=6,"C+",IF((ROUND(TRUNC(('TRI-1'!BS40  ),2),0))=5,"C-",IF((ROUND(TRUNC(('TRI-1'!BS40  ),2),0))=4,"D+",IF((ROUND(TRUNC(('TRI-1'!BS40 ),2),0))=3,"D-",IF((ROUND(TRUNC(('TRI-1'!BS40 ),2),0))=2,"E+",IF((ROUND(TRUNC(('TRI-1'!BS40  ),2),0))&lt;=1,"E-","")))))))))))</f>
        <v>A+</v>
      </c>
      <c r="BT40" s="51" t="str">
        <f>IF(OR('TRI-1'!BT40 ="",'TRI-1'!BT40&lt;0,'TRI-1'!BT40  &gt;10),"",IF((ROUND(TRUNC(('TRI-1'!BT40  ),2),0))=10,"A+",IF((ROUND(TRUNC(('TRI-1'!BT40  ),2),0))=9,"A-",IF((ROUND(TRUNC(('TRI-1'!BT40   ),2),0))=8,"B+",IF((ROUND(TRUNC(('TRI-1'!BT40 ),2),0))=7,"B-",IF((ROUND(TRUNC(('TRI-1'!BT40  ),2),0))=6,"C+",IF((ROUND(TRUNC(('TRI-1'!BT40  ),2),0))=5,"C-",IF((ROUND(TRUNC(('TRI-1'!BT40  ),2),0))=4,"D+",IF((ROUND(TRUNC(('TRI-1'!BT40 ),2),0))=3,"D-",IF((ROUND(TRUNC(('TRI-1'!BT40 ),2),0))=2,"E+",IF((ROUND(TRUNC(('TRI-1'!BT40  ),2),0))&lt;=1,"E-","")))))))))))</f>
        <v>A+</v>
      </c>
      <c r="BU40" s="51" t="str">
        <f>IF(OR('TRI-1'!BU40 ="",'TRI-1'!BU40&lt;0,'TRI-1'!BU40  &gt;10),"",IF((ROUND(TRUNC(('TRI-1'!BU40  ),2),0))=10,"A+",IF((ROUND(TRUNC(('TRI-1'!BU40  ),2),0))=9,"A-",IF((ROUND(TRUNC(('TRI-1'!BU40   ),2),0))=8,"B+",IF((ROUND(TRUNC(('TRI-1'!BU40 ),2),0))=7,"B-",IF((ROUND(TRUNC(('TRI-1'!BU40  ),2),0))=6,"C+",IF((ROUND(TRUNC(('TRI-1'!BU40  ),2),0))=5,"C-",IF((ROUND(TRUNC(('TRI-1'!BU40  ),2),0))=4,"D+",IF((ROUND(TRUNC(('TRI-1'!BU40 ),2),0))=3,"D-",IF((ROUND(TRUNC(('TRI-1'!BU40 ),2),0))=2,"E+",IF((ROUND(TRUNC(('TRI-1'!BU40  ),2),0))&lt;=1,"E-","")))))))))))</f>
        <v>A+</v>
      </c>
      <c r="BV40" s="51" t="str">
        <f>IF(OR('TRI-1'!BV40 ="",'TRI-1'!BV40&lt;0,'TRI-1'!BV40  &gt;10),"",IF((ROUND(TRUNC(('TRI-1'!BV40  ),2),0))=10,"A+",IF((ROUND(TRUNC(('TRI-1'!BV40  ),2),0))=9,"A-",IF((ROUND(TRUNC(('TRI-1'!BV40   ),2),0))=8,"B+",IF((ROUND(TRUNC(('TRI-1'!BV40 ),2),0))=7,"B-",IF((ROUND(TRUNC(('TRI-1'!BV40  ),2),0))=6,"C+",IF((ROUND(TRUNC(('TRI-1'!BV40  ),2),0))=5,"C-",IF((ROUND(TRUNC(('TRI-1'!BV40  ),2),0))=4,"D+",IF((ROUND(TRUNC(('TRI-1'!BV40 ),2),0))=3,"D-",IF((ROUND(TRUNC(('TRI-1'!BV40 ),2),0))=2,"E+",IF((ROUND(TRUNC(('TRI-1'!BV40  ),2),0))&lt;=1,"E-","")))))))))))</f>
        <v>A+</v>
      </c>
      <c r="BW40" s="51" t="str">
        <f>IF(OR('TRI-1'!BW40 ="",'TRI-1'!BW40&lt;0,'TRI-1'!BW40  &gt;10),"",IF((ROUND(TRUNC(('TRI-1'!BW40  ),2),0))=10,"A+",IF((ROUND(TRUNC(('TRI-1'!BW40  ),2),0))=9,"A-",IF((ROUND(TRUNC(('TRI-1'!BW40   ),2),0))=8,"B+",IF((ROUND(TRUNC(('TRI-1'!BW40 ),2),0))=7,"B-",IF((ROUND(TRUNC(('TRI-1'!BW40  ),2),0))=6,"C+",IF((ROUND(TRUNC(('TRI-1'!BW40  ),2),0))=5,"C-",IF((ROUND(TRUNC(('TRI-1'!BW40  ),2),0))=4,"D+",IF((ROUND(TRUNC(('TRI-1'!BW40 ),2),0))=3,"D-",IF((ROUND(TRUNC(('TRI-1'!BW40 ),2),0))=2,"E+",IF((ROUND(TRUNC(('TRI-1'!BW40  ),2),0))&lt;=1,"E-","")))))))))))</f>
        <v>A+</v>
      </c>
      <c r="BX40" s="51" t="str">
        <f>IF(OR('TRI-1'!BX40 ="",'TRI-1'!BX40&lt;0,'TRI-1'!BX40  &gt;10),"",IF((ROUND(TRUNC(('TRI-1'!BX40  ),2),0))=10,"A+",IF((ROUND(TRUNC(('TRI-1'!BX40  ),2),0))=9,"A-",IF((ROUND(TRUNC(('TRI-1'!BX40   ),2),0))=8,"B+",IF((ROUND(TRUNC(('TRI-1'!BX40 ),2),0))=7,"B-",IF((ROUND(TRUNC(('TRI-1'!BX40  ),2),0))=6,"C+",IF((ROUND(TRUNC(('TRI-1'!BX40  ),2),0))=5,"C-",IF((ROUND(TRUNC(('TRI-1'!BX40  ),2),0))=4,"D+",IF((ROUND(TRUNC(('TRI-1'!BX40 ),2),0))=3,"D-",IF((ROUND(TRUNC(('TRI-1'!BX40 ),2),0))=2,"E+",IF((ROUND(TRUNC(('TRI-1'!BX40  ),2),0))&lt;=1,"E-","")))))))))))</f>
        <v>A+</v>
      </c>
      <c r="BY40" s="51" t="str">
        <f>IF(OR('TRI-1'!BY40 ="",'TRI-1'!BY40&lt;0,'TRI-1'!BY40  &gt;10),"",IF((ROUND(TRUNC(('TRI-1'!BY40  ),2),0))=10,"A+",IF((ROUND(TRUNC(('TRI-1'!BY40  ),2),0))=9,"A-",IF((ROUND(TRUNC(('TRI-1'!BY40   ),2),0))=8,"B+",IF((ROUND(TRUNC(('TRI-1'!BY40 ),2),0))=7,"B-",IF((ROUND(TRUNC(('TRI-1'!BY40  ),2),0))=6,"C+",IF((ROUND(TRUNC(('TRI-1'!BY40  ),2),0))=5,"C-",IF((ROUND(TRUNC(('TRI-1'!BY40  ),2),0))=4,"D+",IF((ROUND(TRUNC(('TRI-1'!BY40 ),2),0))=3,"D-",IF((ROUND(TRUNC(('TRI-1'!BY40 ),2),0))=2,"E+",IF((ROUND(TRUNC(('TRI-1'!BY40  ),2),0))&lt;=1,"E-","")))))))))))</f>
        <v>A+</v>
      </c>
      <c r="BZ40" s="51" t="str">
        <f>IF(OR('TRI-1'!BZ40 ="",'TRI-1'!BZ40&lt;0,'TRI-1'!BZ40  &gt;10),"",IF((ROUND(TRUNC(('TRI-1'!BZ40  ),2),0))=10,"A+",IF((ROUND(TRUNC(('TRI-1'!BZ40  ),2),0))=9,"A-",IF((ROUND(TRUNC(('TRI-1'!BZ40   ),2),0))=8,"B+",IF((ROUND(TRUNC(('TRI-1'!BZ40 ),2),0))=7,"B-",IF((ROUND(TRUNC(('TRI-1'!BZ40  ),2),0))=6,"C+",IF((ROUND(TRUNC(('TRI-1'!BZ40  ),2),0))=5,"C-",IF((ROUND(TRUNC(('TRI-1'!BZ40  ),2),0))=4,"D+",IF((ROUND(TRUNC(('TRI-1'!BZ40 ),2),0))=3,"D-",IF((ROUND(TRUNC(('TRI-1'!BZ40 ),2),0))=2,"E+",IF((ROUND(TRUNC(('TRI-1'!BZ40  ),2),0))&lt;=1,"E-","")))))))))))</f>
        <v>A+</v>
      </c>
      <c r="CA40" s="51" t="str">
        <f>IF(OR('TRI-1'!CA40 ="",'TRI-1'!CA40&lt;0,'TRI-1'!CA40  &gt;10),"",IF((ROUND(TRUNC(('TRI-1'!CA40  ),2),0))=10,"A+",IF((ROUND(TRUNC(('TRI-1'!CA40  ),2),0))=9,"A-",IF((ROUND(TRUNC(('TRI-1'!CA40   ),2),0))=8,"B+",IF((ROUND(TRUNC(('TRI-1'!CA40 ),2),0))=7,"B-",IF((ROUND(TRUNC(('TRI-1'!CA40  ),2),0))=6,"C+",IF((ROUND(TRUNC(('TRI-1'!CA40  ),2),0))=5,"C-",IF((ROUND(TRUNC(('TRI-1'!CA40  ),2),0))=4,"D+",IF((ROUND(TRUNC(('TRI-1'!CA40 ),2),0))=3,"D-",IF((ROUND(TRUNC(('TRI-1'!CA40 ),2),0))=2,"E+",IF((ROUND(TRUNC(('TRI-1'!CA40  ),2),0))&lt;=1,"E-","")))))))))))</f>
        <v>A+</v>
      </c>
      <c r="CB40" s="51" t="str">
        <f>IF(OR('TRI-1'!CB40 ="",'TRI-1'!CB40&lt;0,'TRI-1'!CB40  &gt;10),"",IF((ROUND(TRUNC(('TRI-1'!CB40  ),2),0))=10,"A+",IF((ROUND(TRUNC(('TRI-1'!CB40  ),2),0))=9,"A-",IF((ROUND(TRUNC(('TRI-1'!CB40   ),2),0))=8,"B+",IF((ROUND(TRUNC(('TRI-1'!CB40 ),2),0))=7,"B-",IF((ROUND(TRUNC(('TRI-1'!CB40  ),2),0))=6,"C+",IF((ROUND(TRUNC(('TRI-1'!CB40  ),2),0))=5,"C-",IF((ROUND(TRUNC(('TRI-1'!CB40  ),2),0))=4,"D+",IF((ROUND(TRUNC(('TRI-1'!CB40 ),2),0))=3,"D-",IF((ROUND(TRUNC(('TRI-1'!CB40 ),2),0))=2,"E+",IF((ROUND(TRUNC(('TRI-1'!CB40  ),2),0))&lt;=1,"E-","")))))))))))</f>
        <v>A+</v>
      </c>
      <c r="CC40" s="51" t="str">
        <f>IF(OR('TRI-1'!CC40 ="",'TRI-1'!CC40&lt;0,'TRI-1'!CC40  &gt;10),"",IF((ROUND(TRUNC(('TRI-1'!CC40  ),2),0))=10,"A+",IF((ROUND(TRUNC(('TRI-1'!CC40  ),2),0))=9,"A-",IF((ROUND(TRUNC(('TRI-1'!CC40   ),2),0))=8,"B+",IF((ROUND(TRUNC(('TRI-1'!CC40 ),2),0))=7,"B-",IF((ROUND(TRUNC(('TRI-1'!CC40  ),2),0))=6,"C+",IF((ROUND(TRUNC(('TRI-1'!CC40  ),2),0))=5,"C-",IF((ROUND(TRUNC(('TRI-1'!CC40  ),2),0))=4,"D+",IF((ROUND(TRUNC(('TRI-1'!CC40 ),2),0))=3,"D-",IF((ROUND(TRUNC(('TRI-1'!CC40 ),2),0))=2,"E+",IF((ROUND(TRUNC(('TRI-1'!CC40  ),2),0))&lt;=1,"E-","")))))))))))</f>
        <v>A+</v>
      </c>
      <c r="CD40" s="51" t="str">
        <f>IF(OR('TRI-1'!CD40 ="",'TRI-1'!CD40&lt;0,'TRI-1'!CD40  &gt;10),"",IF((ROUND(TRUNC(('TRI-1'!CD40  ),2),0))=10,"A+",IF((ROUND(TRUNC(('TRI-1'!CD40  ),2),0))=9,"A-",IF((ROUND(TRUNC(('TRI-1'!CD40   ),2),0))=8,"B+",IF((ROUND(TRUNC(('TRI-1'!CD40 ),2),0))=7,"B-",IF((ROUND(TRUNC(('TRI-1'!CD40  ),2),0))=6,"C+",IF((ROUND(TRUNC(('TRI-1'!CD40  ),2),0))=5,"C-",IF((ROUND(TRUNC(('TRI-1'!CD40  ),2),0))=4,"D+",IF((ROUND(TRUNC(('TRI-1'!CD40 ),2),0))=3,"D-",IF((ROUND(TRUNC(('TRI-1'!CD40 ),2),0))=2,"E+",IF((ROUND(TRUNC(('TRI-1'!CD40  ),2),0))&lt;=1,"E-","")))))))))))</f>
        <v>A+</v>
      </c>
      <c r="CE40" s="51" t="str">
        <f>IF(OR('TRI-1'!CE40 ="",'TRI-1'!CE40&lt;0,'TRI-1'!CE40  &gt;10),"",IF((ROUND(TRUNC(('TRI-1'!CE40  ),2),0))=10,"A+",IF((ROUND(TRUNC(('TRI-1'!CE40  ),2),0))=9,"A-",IF((ROUND(TRUNC(('TRI-1'!CE40   ),2),0))=8,"B+",IF((ROUND(TRUNC(('TRI-1'!CE40 ),2),0))=7,"B-",IF((ROUND(TRUNC(('TRI-1'!CE40  ),2),0))=6,"C+",IF((ROUND(TRUNC(('TRI-1'!CE40  ),2),0))=5,"C-",IF((ROUND(TRUNC(('TRI-1'!CE40  ),2),0))=4,"D+",IF((ROUND(TRUNC(('TRI-1'!CE40 ),2),0))=3,"D-",IF((ROUND(TRUNC(('TRI-1'!CE40 ),2),0))=2,"E+",IF((ROUND(TRUNC(('TRI-1'!CE40  ),2),0))&lt;=1,"E-","")))))))))))</f>
        <v>A+</v>
      </c>
      <c r="CF40" s="51" t="str">
        <f>IF(OR('TRI-1'!CF40 ="",'TRI-1'!CF40&lt;0,'TRI-1'!CF40  &gt;10),"",IF((ROUND(TRUNC(('TRI-1'!CF40  ),2),0))=10,"A+",IF((ROUND(TRUNC(('TRI-1'!CF40  ),2),0))=9,"A-",IF((ROUND(TRUNC(('TRI-1'!CF40   ),2),0))=8,"B+",IF((ROUND(TRUNC(('TRI-1'!CF40 ),2),0))=7,"B-",IF((ROUND(TRUNC(('TRI-1'!CF40  ),2),0))=6,"C+",IF((ROUND(TRUNC(('TRI-1'!CF40  ),2),0))=5,"C-",IF((ROUND(TRUNC(('TRI-1'!CF40  ),2),0))=4,"D+",IF((ROUND(TRUNC(('TRI-1'!CF40 ),2),0))=3,"D-",IF((ROUND(TRUNC(('TRI-1'!CF40 ),2),0))=2,"E+",IF((ROUND(TRUNC(('TRI-1'!CF40  ),2),0))&lt;=1,"E-","")))))))))))</f>
        <v>A+</v>
      </c>
      <c r="CG40" s="51" t="str">
        <f>IF(OR('TRI-1'!CG40 ="",'TRI-1'!CG40&lt;0,'TRI-1'!CG40  &gt;10),"",IF((ROUND(TRUNC(('TRI-1'!CG40  ),2),0))=10,"A+",IF((ROUND(TRUNC(('TRI-1'!CG40  ),2),0))=9,"A-",IF((ROUND(TRUNC(('TRI-1'!CG40   ),2),0))=8,"B+",IF((ROUND(TRUNC(('TRI-1'!CG40 ),2),0))=7,"B-",IF((ROUND(TRUNC(('TRI-1'!CG40  ),2),0))=6,"C+",IF((ROUND(TRUNC(('TRI-1'!CG40  ),2),0))=5,"C-",IF((ROUND(TRUNC(('TRI-1'!CG40  ),2),0))=4,"D+",IF((ROUND(TRUNC(('TRI-1'!CG40 ),2),0))=3,"D-",IF((ROUND(TRUNC(('TRI-1'!CG40 ),2),0))=2,"E+",IF((ROUND(TRUNC(('TRI-1'!CG40  ),2),0))&lt;=1,"E-","")))))))))))</f>
        <v>A+</v>
      </c>
      <c r="CH40" s="51" t="str">
        <f>IF(OR('TRI-1'!CH40 ="",'TRI-1'!CH40&lt;0,'TRI-1'!CH40  &gt;10),"",IF((ROUND(TRUNC(('TRI-1'!CH40  ),2),0))=10,"A+",IF((ROUND(TRUNC(('TRI-1'!CH40  ),2),0))=9,"A-",IF((ROUND(TRUNC(('TRI-1'!CH40   ),2),0))=8,"B+",IF((ROUND(TRUNC(('TRI-1'!CH40 ),2),0))=7,"B-",IF((ROUND(TRUNC(('TRI-1'!CH40  ),2),0))=6,"C+",IF((ROUND(TRUNC(('TRI-1'!CH40  ),2),0))=5,"C-",IF((ROUND(TRUNC(('TRI-1'!CH40  ),2),0))=4,"D+",IF((ROUND(TRUNC(('TRI-1'!CH40 ),2),0))=3,"D-",IF((ROUND(TRUNC(('TRI-1'!CH40 ),2),0))=2,"E+",IF((ROUND(TRUNC(('TRI-1'!CH40  ),2),0))&lt;=1,"E-","")))))))))))</f>
        <v>A+</v>
      </c>
      <c r="CI40" s="51" t="str">
        <f>IF(OR('TRI-1'!CI40 ="",'TRI-1'!CI40&lt;0,'TRI-1'!CI40  &gt;10),"",IF((ROUND(TRUNC(('TRI-1'!CI40  ),2),0))=10,"A+",IF((ROUND(TRUNC(('TRI-1'!CI40  ),2),0))=9,"A-",IF((ROUND(TRUNC(('TRI-1'!CI40   ),2),0))=8,"B+",IF((ROUND(TRUNC(('TRI-1'!CI40 ),2),0))=7,"B-",IF((ROUND(TRUNC(('TRI-1'!CI40  ),2),0))=6,"C+",IF((ROUND(TRUNC(('TRI-1'!CI40  ),2),0))=5,"C-",IF((ROUND(TRUNC(('TRI-1'!CI40  ),2),0))=4,"D+",IF((ROUND(TRUNC(('TRI-1'!CI40 ),2),0))=3,"D-",IF((ROUND(TRUNC(('TRI-1'!CI40 ),2),0))=2,"E+",IF((ROUND(TRUNC(('TRI-1'!CI40  ),2),0))&lt;=1,"E-","")))))))))))</f>
        <v>A+</v>
      </c>
      <c r="CJ40" s="51" t="str">
        <f>IF(OR('TRI-1'!CJ40 ="",'TRI-1'!CJ40&lt;0,'TRI-1'!CJ40  &gt;10),"",IF((ROUND(TRUNC(('TRI-1'!CJ40  ),2),0))=10,"A+",IF((ROUND(TRUNC(('TRI-1'!CJ40  ),2),0))=9,"A-",IF((ROUND(TRUNC(('TRI-1'!CJ40   ),2),0))=8,"B+",IF((ROUND(TRUNC(('TRI-1'!CJ40 ),2),0))=7,"B-",IF((ROUND(TRUNC(('TRI-1'!CJ40  ),2),0))=6,"C+",IF((ROUND(TRUNC(('TRI-1'!CJ40  ),2),0))=5,"C-",IF((ROUND(TRUNC(('TRI-1'!CJ40  ),2),0))=4,"D+",IF((ROUND(TRUNC(('TRI-1'!CJ40 ),2),0))=3,"D-",IF((ROUND(TRUNC(('TRI-1'!CJ40 ),2),0))=2,"E+",IF((ROUND(TRUNC(('TRI-1'!CJ40  ),2),0))&lt;=1,"E-","")))))))))))</f>
        <v>A+</v>
      </c>
      <c r="CK40" s="51" t="str">
        <f>IF(OR('TRI-1'!CK40 ="",'TRI-1'!CK40&lt;0,'TRI-1'!CK40  &gt;10),"",IF((ROUND(TRUNC(('TRI-1'!CK40  ),2),0))=10,"A+",IF((ROUND(TRUNC(('TRI-1'!CK40  ),2),0))=9,"A-",IF((ROUND(TRUNC(('TRI-1'!CK40   ),2),0))=8,"B+",IF((ROUND(TRUNC(('TRI-1'!CK40 ),2),0))=7,"B-",IF((ROUND(TRUNC(('TRI-1'!CK40  ),2),0))=6,"C+",IF((ROUND(TRUNC(('TRI-1'!CK40  ),2),0))=5,"C-",IF((ROUND(TRUNC(('TRI-1'!CK40  ),2),0))=4,"D+",IF((ROUND(TRUNC(('TRI-1'!CK40 ),2),0))=3,"D-",IF((ROUND(TRUNC(('TRI-1'!CK40 ),2),0))=2,"E+",IF((ROUND(TRUNC(('TRI-1'!CK40  ),2),0))&lt;=1,"E-","")))))))))))</f>
        <v>A+</v>
      </c>
      <c r="CL40" s="51" t="str">
        <f>IF(OR('TRI-1'!CL40 ="",'TRI-1'!CL40&lt;0,'TRI-1'!CL40  &gt;10),"",IF((ROUND(TRUNC(('TRI-1'!CL40  ),2),0))=10,"A+",IF((ROUND(TRUNC(('TRI-1'!CL40  ),2),0))=9,"A-",IF((ROUND(TRUNC(('TRI-1'!CL40   ),2),0))=8,"B+",IF((ROUND(TRUNC(('TRI-1'!CL40 ),2),0))=7,"B-",IF((ROUND(TRUNC(('TRI-1'!CL40  ),2),0))=6,"C+",IF((ROUND(TRUNC(('TRI-1'!CL40  ),2),0))=5,"C-",IF((ROUND(TRUNC(('TRI-1'!CL40  ),2),0))=4,"D+",IF((ROUND(TRUNC(('TRI-1'!CL40 ),2),0))=3,"D-",IF((ROUND(TRUNC(('TRI-1'!CL40 ),2),0))=2,"E+",IF((ROUND(TRUNC(('TRI-1'!CL40  ),2),0))&lt;=1,"E-","")))))))))))</f>
        <v>A+</v>
      </c>
      <c r="CM40" s="51" t="str">
        <f>IF(OR('TRI-1'!CM40 ="",'TRI-1'!CM40&lt;0,'TRI-1'!CM40  &gt;10),"",IF((ROUND(TRUNC(('TRI-1'!CM40  ),2),0))=10,"A+",IF((ROUND(TRUNC(('TRI-1'!CM40  ),2),0))=9,"A-",IF((ROUND(TRUNC(('TRI-1'!CM40   ),2),0))=8,"B+",IF((ROUND(TRUNC(('TRI-1'!CM40 ),2),0))=7,"B-",IF((ROUND(TRUNC(('TRI-1'!CM40  ),2),0))=6,"C+",IF((ROUND(TRUNC(('TRI-1'!CM40  ),2),0))=5,"C-",IF((ROUND(TRUNC(('TRI-1'!CM40  ),2),0))=4,"D+",IF((ROUND(TRUNC(('TRI-1'!CM40 ),2),0))=3,"D-",IF((ROUND(TRUNC(('TRI-1'!CM40 ),2),0))=2,"E+",IF((ROUND(TRUNC(('TRI-1'!CM40  ),2),0))&lt;=1,"E-","")))))))))))</f>
        <v>A+</v>
      </c>
      <c r="CN40" s="51" t="str">
        <f>IF(OR('TRI-1'!CN40 ="",'TRI-1'!CN40&lt;0,'TRI-1'!CN40  &gt;10),"",IF((ROUND(TRUNC(('TRI-1'!CN40  ),2),0))=10,"A+",IF((ROUND(TRUNC(('TRI-1'!CN40  ),2),0))=9,"A-",IF((ROUND(TRUNC(('TRI-1'!CN40   ),2),0))=8,"B+",IF((ROUND(TRUNC(('TRI-1'!CN40 ),2),0))=7,"B-",IF((ROUND(TRUNC(('TRI-1'!CN40  ),2),0))=6,"C+",IF((ROUND(TRUNC(('TRI-1'!CN40  ),2),0))=5,"C-",IF((ROUND(TRUNC(('TRI-1'!CN40  ),2),0))=4,"D+",IF((ROUND(TRUNC(('TRI-1'!CN40 ),2),0))=3,"D-",IF((ROUND(TRUNC(('TRI-1'!CN40 ),2),0))=2,"E+",IF((ROUND(TRUNC(('TRI-1'!CN40  ),2),0))&lt;=1,"E-","")))))))))))</f>
        <v>A+</v>
      </c>
      <c r="CO40" s="51" t="str">
        <f>IF(OR('TRI-1'!CO40 ="",'TRI-1'!CO40&lt;0,'TRI-1'!CO40  &gt;10),"",IF((ROUND(TRUNC(('TRI-1'!CO40  ),2),0))=10,"A+",IF((ROUND(TRUNC(('TRI-1'!CO40  ),2),0))=9,"A-",IF((ROUND(TRUNC(('TRI-1'!CO40   ),2),0))=8,"B+",IF((ROUND(TRUNC(('TRI-1'!CO40 ),2),0))=7,"B-",IF((ROUND(TRUNC(('TRI-1'!CO40  ),2),0))=6,"C+",IF((ROUND(TRUNC(('TRI-1'!CO40  ),2),0))=5,"C-",IF((ROUND(TRUNC(('TRI-1'!CO40  ),2),0))=4,"D+",IF((ROUND(TRUNC(('TRI-1'!CO40 ),2),0))=3,"D-",IF((ROUND(TRUNC(('TRI-1'!CO40 ),2),0))=2,"E+",IF((ROUND(TRUNC(('TRI-1'!CO40  ),2),0))&lt;=1,"E-","")))))))))))</f>
        <v>A+</v>
      </c>
      <c r="CP40" s="51" t="str">
        <f>IF(OR('TRI-1'!CP40 ="",'TRI-1'!CP40&lt;0,'TRI-1'!CP40  &gt;10),"",IF((ROUND(TRUNC(('TRI-1'!CP40  ),2),0))=10,"A+",IF((ROUND(TRUNC(('TRI-1'!CP40  ),2),0))=9,"A-",IF((ROUND(TRUNC(('TRI-1'!CP40   ),2),0))=8,"B+",IF((ROUND(TRUNC(('TRI-1'!CP40 ),2),0))=7,"B-",IF((ROUND(TRUNC(('TRI-1'!CP40  ),2),0))=6,"C+",IF((ROUND(TRUNC(('TRI-1'!CP40  ),2),0))=5,"C-",IF((ROUND(TRUNC(('TRI-1'!CP40  ),2),0))=4,"D+",IF((ROUND(TRUNC(('TRI-1'!CP40 ),2),0))=3,"D-",IF((ROUND(TRUNC(('TRI-1'!CP40 ),2),0))=2,"E+",IF((ROUND(TRUNC(('TRI-1'!CP40  ),2),0))&lt;=1,"E-","")))))))))))</f>
        <v>A+</v>
      </c>
      <c r="CQ40" s="51" t="str">
        <f>IF(OR('TRI-1'!CQ40 ="",'TRI-1'!CQ40&lt;0,'TRI-1'!CQ40  &gt;10),"",IF((ROUND(TRUNC(('TRI-1'!CQ40  ),2),0))=10,"A+",IF((ROUND(TRUNC(('TRI-1'!CQ40  ),2),0))=9,"A-",IF((ROUND(TRUNC(('TRI-1'!CQ40   ),2),0))=8,"B+",IF((ROUND(TRUNC(('TRI-1'!CQ40 ),2),0))=7,"B-",IF((ROUND(TRUNC(('TRI-1'!CQ40  ),2),0))=6,"C+",IF((ROUND(TRUNC(('TRI-1'!CQ40  ),2),0))=5,"C-",IF((ROUND(TRUNC(('TRI-1'!CQ40  ),2),0))=4,"D+",IF((ROUND(TRUNC(('TRI-1'!CQ40 ),2),0))=3,"D-",IF((ROUND(TRUNC(('TRI-1'!CQ40 ),2),0))=2,"E+",IF((ROUND(TRUNC(('TRI-1'!CQ40  ),2),0))&lt;=1,"E-","")))))))))))</f>
        <v>A+</v>
      </c>
      <c r="CR40" s="51" t="str">
        <f>IF(OR('TRI-1'!CR40 ="",'TRI-1'!CR40&lt;0,'TRI-1'!CR40  &gt;10),"",IF((ROUND(TRUNC(('TRI-1'!CR40  ),2),0))=10,"A+",IF((ROUND(TRUNC(('TRI-1'!CR40  ),2),0))=9,"A-",IF((ROUND(TRUNC(('TRI-1'!CR40   ),2),0))=8,"B+",IF((ROUND(TRUNC(('TRI-1'!CR40 ),2),0))=7,"B-",IF((ROUND(TRUNC(('TRI-1'!CR40  ),2),0))=6,"C+",IF((ROUND(TRUNC(('TRI-1'!CR40  ),2),0))=5,"C-",IF((ROUND(TRUNC(('TRI-1'!CR40  ),2),0))=4,"D+",IF((ROUND(TRUNC(('TRI-1'!CR40 ),2),0))=3,"D-",IF((ROUND(TRUNC(('TRI-1'!CR40 ),2),0))=2,"E+",IF((ROUND(TRUNC(('TRI-1'!CR40  ),2),0))&lt;=1,"E-","")))))))))))</f>
        <v>A+</v>
      </c>
      <c r="CS40" s="51" t="str">
        <f>IF(OR('TRI-1'!CS40 ="",'TRI-1'!CS40&lt;0,'TRI-1'!CS40  &gt;10),"",IF((ROUND(TRUNC(('TRI-1'!CS40  ),2),0))=10,"A+",IF((ROUND(TRUNC(('TRI-1'!CS40  ),2),0))=9,"A-",IF((ROUND(TRUNC(('TRI-1'!CS40   ),2),0))=8,"B+",IF((ROUND(TRUNC(('TRI-1'!CS40 ),2),0))=7,"B-",IF((ROUND(TRUNC(('TRI-1'!CS40  ),2),0))=6,"C+",IF((ROUND(TRUNC(('TRI-1'!CS40  ),2),0))=5,"C-",IF((ROUND(TRUNC(('TRI-1'!CS40  ),2),0))=4,"D+",IF((ROUND(TRUNC(('TRI-1'!CS40 ),2),0))=3,"D-",IF((ROUND(TRUNC(('TRI-1'!CS40 ),2),0))=2,"E+",IF((ROUND(TRUNC(('TRI-1'!CS40  ),2),0))&lt;=1,"E-","")))))))))))</f>
        <v>A+</v>
      </c>
      <c r="CT40" s="51" t="str">
        <f>IF(OR('TRI-1'!CT40 ="",'TRI-1'!CT40&lt;0,'TRI-1'!CT40  &gt;10),"",IF((ROUND(TRUNC(('TRI-1'!CT40  ),2),0))=10,"A+",IF((ROUND(TRUNC(('TRI-1'!CT40  ),2),0))=9,"A-",IF((ROUND(TRUNC(('TRI-1'!CT40   ),2),0))=8,"B+",IF((ROUND(TRUNC(('TRI-1'!CT40 ),2),0))=7,"B-",IF((ROUND(TRUNC(('TRI-1'!CT40  ),2),0))=6,"C+",IF((ROUND(TRUNC(('TRI-1'!CT40  ),2),0))=5,"C-",IF((ROUND(TRUNC(('TRI-1'!CT40  ),2),0))=4,"D+",IF((ROUND(TRUNC(('TRI-1'!CT40 ),2),0))=3,"D-",IF((ROUND(TRUNC(('TRI-1'!CT40 ),2),0))=2,"E+",IF((ROUND(TRUNC(('TRI-1'!CT40  ),2),0))&lt;=1,"E-","")))))))))))</f>
        <v>A+</v>
      </c>
      <c r="CU40" s="51" t="str">
        <f>IF(OR('TRI-1'!CU40 ="",'TRI-1'!CU40&lt;0,'TRI-1'!CU40  &gt;10),"",IF((ROUND(TRUNC(('TRI-1'!CU40  ),2),0))=10,"A+",IF((ROUND(TRUNC(('TRI-1'!CU40  ),2),0))=9,"A-",IF((ROUND(TRUNC(('TRI-1'!CU40   ),2),0))=8,"B+",IF((ROUND(TRUNC(('TRI-1'!CU40 ),2),0))=7,"B-",IF((ROUND(TRUNC(('TRI-1'!CU40  ),2),0))=6,"C+",IF((ROUND(TRUNC(('TRI-1'!CU40  ),2),0))=5,"C-",IF((ROUND(TRUNC(('TRI-1'!CU40  ),2),0))=4,"D+",IF((ROUND(TRUNC(('TRI-1'!CU40 ),2),0))=3,"D-",IF((ROUND(TRUNC(('TRI-1'!CU40 ),2),0))=2,"E+",IF((ROUND(TRUNC(('TRI-1'!CU40  ),2),0))&lt;=1,"E-","")))))))))))</f>
        <v>A+</v>
      </c>
      <c r="CV40" s="51" t="str">
        <f>IF(OR('TRI-1'!CV40 ="",'TRI-1'!CV40&lt;0,'TRI-1'!CV40  &gt;10),"",IF((ROUND(TRUNC(('TRI-1'!CV40  ),2),0))=10,"A+",IF((ROUND(TRUNC(('TRI-1'!CV40  ),2),0))=9,"A-",IF((ROUND(TRUNC(('TRI-1'!CV40   ),2),0))=8,"B+",IF((ROUND(TRUNC(('TRI-1'!CV40 ),2),0))=7,"B-",IF((ROUND(TRUNC(('TRI-1'!CV40  ),2),0))=6,"C+",IF((ROUND(TRUNC(('TRI-1'!CV40  ),2),0))=5,"C-",IF((ROUND(TRUNC(('TRI-1'!CV40  ),2),0))=4,"D+",IF((ROUND(TRUNC(('TRI-1'!CV40 ),2),0))=3,"D-",IF((ROUND(TRUNC(('TRI-1'!CV40 ),2),0))=2,"E+",IF((ROUND(TRUNC(('TRI-1'!CV40  ),2),0))&lt;=1,"E-","")))))))))))</f>
        <v>A+</v>
      </c>
      <c r="CW40" s="51" t="str">
        <f>IF(OR('TRI-1'!CW40 ="",'TRI-1'!CW40&lt;0,'TRI-1'!CW40  &gt;10),"",IF((ROUND(TRUNC(('TRI-1'!CW40  ),2),0))=10,"A+",IF((ROUND(TRUNC(('TRI-1'!CW40  ),2),0))=9,"A-",IF((ROUND(TRUNC(('TRI-1'!CW40   ),2),0))=8,"B+",IF((ROUND(TRUNC(('TRI-1'!CW40 ),2),0))=7,"B-",IF((ROUND(TRUNC(('TRI-1'!CW40  ),2),0))=6,"C+",IF((ROUND(TRUNC(('TRI-1'!CW40  ),2),0))=5,"C-",IF((ROUND(TRUNC(('TRI-1'!CW40  ),2),0))=4,"D+",IF((ROUND(TRUNC(('TRI-1'!CW40 ),2),0))=3,"D-",IF((ROUND(TRUNC(('TRI-1'!CW40 ),2),0))=2,"E+",IF((ROUND(TRUNC(('TRI-1'!CW40  ),2),0))&lt;=1,"E-","")))))))))))</f>
        <v>A+</v>
      </c>
      <c r="CX40" s="51" t="str">
        <f>IF(OR('TRI-1'!CX40 ="",'TRI-1'!CX40&lt;0,'TRI-1'!CX40  &gt;10),"",IF((ROUND(TRUNC(('TRI-1'!CX40  ),2),0))=10,"A+",IF((ROUND(TRUNC(('TRI-1'!CX40  ),2),0))=9,"A-",IF((ROUND(TRUNC(('TRI-1'!CX40   ),2),0))=8,"B+",IF((ROUND(TRUNC(('TRI-1'!CX40 ),2),0))=7,"B-",IF((ROUND(TRUNC(('TRI-1'!CX40  ),2),0))=6,"C+",IF((ROUND(TRUNC(('TRI-1'!CX40  ),2),0))=5,"C-",IF((ROUND(TRUNC(('TRI-1'!CX40  ),2),0))=4,"D+",IF((ROUND(TRUNC(('TRI-1'!CX40 ),2),0))=3,"D-",IF((ROUND(TRUNC(('TRI-1'!CX40 ),2),0))=2,"E+",IF((ROUND(TRUNC(('TRI-1'!CX40  ),2),0))&lt;=1,"E-","")))))))))))</f>
        <v>A+</v>
      </c>
      <c r="CY40" s="51" t="str">
        <f>IF(OR('TRI-1'!CY40 ="",'TRI-1'!CY40&lt;0,'TRI-1'!CY40  &gt;10),"",IF((ROUND(TRUNC(('TRI-1'!CY40  ),2),0))=10,"A+",IF((ROUND(TRUNC(('TRI-1'!CY40  ),2),0))=9,"A-",IF((ROUND(TRUNC(('TRI-1'!CY40   ),2),0))=8,"B+",IF((ROUND(TRUNC(('TRI-1'!CY40 ),2),0))=7,"B-",IF((ROUND(TRUNC(('TRI-1'!CY40  ),2),0))=6,"C+",IF((ROUND(TRUNC(('TRI-1'!CY40  ),2),0))=5,"C-",IF((ROUND(TRUNC(('TRI-1'!CY40  ),2),0))=4,"D+",IF((ROUND(TRUNC(('TRI-1'!CY40 ),2),0))=3,"D-",IF((ROUND(TRUNC(('TRI-1'!CY40 ),2),0))=2,"E+",IF((ROUND(TRUNC(('TRI-1'!CY40  ),2),0))&lt;=1,"E-","")))))))))))</f>
        <v>A+</v>
      </c>
      <c r="CZ40" s="51" t="str">
        <f>IF(OR('TRI-1'!CZ40 ="",'TRI-1'!CZ40&lt;0,'TRI-1'!CZ40  &gt;10),"",IF((ROUND(TRUNC(('TRI-1'!CZ40  ),2),0))=10,"A+",IF((ROUND(TRUNC(('TRI-1'!CZ40  ),2),0))=9,"A-",IF((ROUND(TRUNC(('TRI-1'!CZ40   ),2),0))=8,"B+",IF((ROUND(TRUNC(('TRI-1'!CZ40 ),2),0))=7,"B-",IF((ROUND(TRUNC(('TRI-1'!CZ40  ),2),0))=6,"C+",IF((ROUND(TRUNC(('TRI-1'!CZ40  ),2),0))=5,"C-",IF((ROUND(TRUNC(('TRI-1'!CZ40  ),2),0))=4,"D+",IF((ROUND(TRUNC(('TRI-1'!CZ40 ),2),0))=3,"D-",IF((ROUND(TRUNC(('TRI-1'!CZ40 ),2),0))=2,"E+",IF((ROUND(TRUNC(('TRI-1'!CZ40  ),2),0))&lt;=1,"E-","")))))))))))</f>
        <v>A+</v>
      </c>
      <c r="DA40" s="51" t="str">
        <f>IF(OR('TRI-1'!DA40 ="",'TRI-1'!DA40&lt;0,'TRI-1'!DA40  &gt;10),"",IF((ROUND(TRUNC(('TRI-1'!DA40  ),2),0))=10,"A+",IF((ROUND(TRUNC(('TRI-1'!DA40  ),2),0))=9,"A-",IF((ROUND(TRUNC(('TRI-1'!DA40   ),2),0))=8,"B+",IF((ROUND(TRUNC(('TRI-1'!DA40 ),2),0))=7,"B-",IF((ROUND(TRUNC(('TRI-1'!DA40  ),2),0))=6,"C+",IF((ROUND(TRUNC(('TRI-1'!DA40  ),2),0))=5,"C-",IF((ROUND(TRUNC(('TRI-1'!DA40  ),2),0))=4,"D+",IF((ROUND(TRUNC(('TRI-1'!DA40 ),2),0))=3,"D-",IF((ROUND(TRUNC(('TRI-1'!DA40 ),2),0))=2,"E+",IF((ROUND(TRUNC(('TRI-1'!DA40  ),2),0))&lt;=1,"E-","")))))))))))</f>
        <v>A+</v>
      </c>
      <c r="DB40" s="51" t="str">
        <f>IF(OR('TRI-1'!DB40 ="",'TRI-1'!DB40&lt;0,'TRI-1'!DB40  &gt;10),"",IF((ROUND(TRUNC(('TRI-1'!DB40  ),2),0))=10,"A+",IF((ROUND(TRUNC(('TRI-1'!DB40  ),2),0))=9,"A-",IF((ROUND(TRUNC(('TRI-1'!DB40   ),2),0))=8,"B+",IF((ROUND(TRUNC(('TRI-1'!DB40 ),2),0))=7,"B-",IF((ROUND(TRUNC(('TRI-1'!DB40  ),2),0))=6,"C+",IF((ROUND(TRUNC(('TRI-1'!DB40  ),2),0))=5,"C-",IF((ROUND(TRUNC(('TRI-1'!DB40  ),2),0))=4,"D+",IF((ROUND(TRUNC(('TRI-1'!DB40 ),2),0))=3,"D-",IF((ROUND(TRUNC(('TRI-1'!DB40 ),2),0))=2,"E+",IF((ROUND(TRUNC(('TRI-1'!DB40  ),2),0))&lt;=1,"E-","")))))))))))</f>
        <v>A+</v>
      </c>
      <c r="DC40" s="51" t="str">
        <f>IF(OR('TRI-1'!DC40 ="",'TRI-1'!DC40&lt;0,'TRI-1'!DC40  &gt;10),"",IF((ROUND(TRUNC(('TRI-1'!DC40  ),2),0))=10,"A+",IF((ROUND(TRUNC(('TRI-1'!DC40  ),2),0))=9,"A-",IF((ROUND(TRUNC(('TRI-1'!DC40   ),2),0))=8,"B+",IF((ROUND(TRUNC(('TRI-1'!DC40 ),2),0))=7,"B-",IF((ROUND(TRUNC(('TRI-1'!DC40  ),2),0))=6,"C+",IF((ROUND(TRUNC(('TRI-1'!DC40  ),2),0))=5,"C-",IF((ROUND(TRUNC(('TRI-1'!DC40  ),2),0))=4,"D+",IF((ROUND(TRUNC(('TRI-1'!DC40 ),2),0))=3,"D-",IF((ROUND(TRUNC(('TRI-1'!DC40 ),2),0))=2,"E+",IF((ROUND(TRUNC(('TRI-1'!DC40  ),2),0))&lt;=1,"E-","")))))))))))</f>
        <v>A+</v>
      </c>
      <c r="DD40" s="51" t="str">
        <f>IF(OR('TRI-1'!DD40 ="",'TRI-1'!DD40&lt;0,'TRI-1'!DD40  &gt;10),"",IF((ROUND(TRUNC(('TRI-1'!DD40  ),2),0))=10,"A+",IF((ROUND(TRUNC(('TRI-1'!DD40  ),2),0))=9,"A-",IF((ROUND(TRUNC(('TRI-1'!DD40   ),2),0))=8,"B+",IF((ROUND(TRUNC(('TRI-1'!DD40 ),2),0))=7,"B-",IF((ROUND(TRUNC(('TRI-1'!DD40  ),2),0))=6,"C+",IF((ROUND(TRUNC(('TRI-1'!DD40  ),2),0))=5,"C-",IF((ROUND(TRUNC(('TRI-1'!DD40  ),2),0))=4,"D+",IF((ROUND(TRUNC(('TRI-1'!DD40 ),2),0))=3,"D-",IF((ROUND(TRUNC(('TRI-1'!DD40 ),2),0))=2,"E+",IF((ROUND(TRUNC(('TRI-1'!DD40  ),2),0))&lt;=1,"E-","")))))))))))</f>
        <v>A+</v>
      </c>
      <c r="DE40" s="51" t="str">
        <f>IF(OR('TRI-1'!DE40 ="",'TRI-1'!DE40&lt;0,'TRI-1'!DE40  &gt;10),"",IF((ROUND(TRUNC(('TRI-1'!DE40  ),2),0))=10,"A+",IF((ROUND(TRUNC(('TRI-1'!DE40  ),2),0))=9,"A-",IF((ROUND(TRUNC(('TRI-1'!DE40   ),2),0))=8,"B+",IF((ROUND(TRUNC(('TRI-1'!DE40 ),2),0))=7,"B-",IF((ROUND(TRUNC(('TRI-1'!DE40  ),2),0))=6,"C+",IF((ROUND(TRUNC(('TRI-1'!DE40  ),2),0))=5,"C-",IF((ROUND(TRUNC(('TRI-1'!DE40  ),2),0))=4,"D+",IF((ROUND(TRUNC(('TRI-1'!DE40 ),2),0))=3,"D-",IF((ROUND(TRUNC(('TRI-1'!DE40 ),2),0))=2,"E+",IF((ROUND(TRUNC(('TRI-1'!DE40  ),2),0))&lt;=1,"E-","")))))))))))</f>
        <v>A+</v>
      </c>
      <c r="DF40" s="51" t="str">
        <f>IF(OR('TRI-1'!DF40 ="",'TRI-1'!DF40&lt;0,'TRI-1'!DF40  &gt;10),"",IF((ROUND(TRUNC(('TRI-1'!DF40  ),2),0))=10,"A+",IF((ROUND(TRUNC(('TRI-1'!DF40  ),2),0))=9,"A-",IF((ROUND(TRUNC(('TRI-1'!DF40   ),2),0))=8,"B+",IF((ROUND(TRUNC(('TRI-1'!DF40 ),2),0))=7,"B-",IF((ROUND(TRUNC(('TRI-1'!DF40  ),2),0))=6,"C+",IF((ROUND(TRUNC(('TRI-1'!DF40  ),2),0))=5,"C-",IF((ROUND(TRUNC(('TRI-1'!DF40  ),2),0))=4,"D+",IF((ROUND(TRUNC(('TRI-1'!DF40 ),2),0))=3,"D-",IF((ROUND(TRUNC(('TRI-1'!DF40 ),2),0))=2,"E+",IF((ROUND(TRUNC(('TRI-1'!DF40  ),2),0))&lt;=1,"E-","")))))))))))</f>
        <v>A+</v>
      </c>
      <c r="DG40" s="51" t="str">
        <f>IF(OR('TRI-1'!DG40 ="",'TRI-1'!DG40&lt;0,'TRI-1'!DG40  &gt;10),"",IF((ROUND(TRUNC(('TRI-1'!DG40  ),2),0))=10,"A+",IF((ROUND(TRUNC(('TRI-1'!DG40  ),2),0))=9,"A-",IF((ROUND(TRUNC(('TRI-1'!DG40   ),2),0))=8,"B+",IF((ROUND(TRUNC(('TRI-1'!DG40 ),2),0))=7,"B-",IF((ROUND(TRUNC(('TRI-1'!DG40  ),2),0))=6,"C+",IF((ROUND(TRUNC(('TRI-1'!DG40  ),2),0))=5,"C-",IF((ROUND(TRUNC(('TRI-1'!DG40  ),2),0))=4,"D+",IF((ROUND(TRUNC(('TRI-1'!DG40 ),2),0))=3,"D-",IF((ROUND(TRUNC(('TRI-1'!DG40 ),2),0))=2,"E+",IF((ROUND(TRUNC(('TRI-1'!DG40  ),2),0))&lt;=1,"E-","")))))))))))</f>
        <v>A+</v>
      </c>
      <c r="DH40" s="51" t="str">
        <f>IF(OR('TRI-1'!DH40 ="",'TRI-1'!DH40&lt;0,'TRI-1'!DH40  &gt;10),"",IF((ROUND(TRUNC(('TRI-1'!DH40  ),2),0))=10,"A+",IF((ROUND(TRUNC(('TRI-1'!DH40  ),2),0))=9,"A-",IF((ROUND(TRUNC(('TRI-1'!DH40   ),2),0))=8,"B+",IF((ROUND(TRUNC(('TRI-1'!DH40 ),2),0))=7,"B-",IF((ROUND(TRUNC(('TRI-1'!DH40  ),2),0))=6,"C+",IF((ROUND(TRUNC(('TRI-1'!DH40  ),2),0))=5,"C-",IF((ROUND(TRUNC(('TRI-1'!DH40  ),2),0))=4,"D+",IF((ROUND(TRUNC(('TRI-1'!DH40 ),2),0))=3,"D-",IF((ROUND(TRUNC(('TRI-1'!DH40 ),2),0))=2,"E+",IF((ROUND(TRUNC(('TRI-1'!DH40  ),2),0))&lt;=1,"E-","")))))))))))</f>
        <v>A+</v>
      </c>
      <c r="DI40" s="51" t="str">
        <f>IF(OR('TRI-1'!DI40 ="",'TRI-1'!DI40&lt;0,'TRI-1'!DI40  &gt;10),"",IF((ROUND(TRUNC(('TRI-1'!DI40  ),2),0))=10,"A+",IF((ROUND(TRUNC(('TRI-1'!DI40  ),2),0))=9,"A-",IF((ROUND(TRUNC(('TRI-1'!DI40   ),2),0))=8,"B+",IF((ROUND(TRUNC(('TRI-1'!DI40 ),2),0))=7,"B-",IF((ROUND(TRUNC(('TRI-1'!DI40  ),2),0))=6,"C+",IF((ROUND(TRUNC(('TRI-1'!DI40  ),2),0))=5,"C-",IF((ROUND(TRUNC(('TRI-1'!DI40  ),2),0))=4,"D+",IF((ROUND(TRUNC(('TRI-1'!DI40 ),2),0))=3,"D-",IF((ROUND(TRUNC(('TRI-1'!DI40 ),2),0))=2,"E+",IF((ROUND(TRUNC(('TRI-1'!DI40  ),2),0))&lt;=1,"E-","")))))))))))</f>
        <v>A+</v>
      </c>
      <c r="DJ40" s="51" t="str">
        <f>IF(OR('TRI-1'!DJ40 ="",'TRI-1'!DJ40&lt;0,'TRI-1'!DJ40  &gt;10),"",IF((ROUND(TRUNC(('TRI-1'!DJ40  ),2),0))=10,"A+",IF((ROUND(TRUNC(('TRI-1'!DJ40  ),2),0))=9,"A-",IF((ROUND(TRUNC(('TRI-1'!DJ40   ),2),0))=8,"B+",IF((ROUND(TRUNC(('TRI-1'!DJ40 ),2),0))=7,"B-",IF((ROUND(TRUNC(('TRI-1'!DJ40  ),2),0))=6,"C+",IF((ROUND(TRUNC(('TRI-1'!DJ40  ),2),0))=5,"C-",IF((ROUND(TRUNC(('TRI-1'!DJ40  ),2),0))=4,"D+",IF((ROUND(TRUNC(('TRI-1'!DJ40 ),2),0))=3,"D-",IF((ROUND(TRUNC(('TRI-1'!DJ40 ),2),0))=2,"E+",IF((ROUND(TRUNC(('TRI-1'!DJ40  ),2),0))&lt;=1,"E-","")))))))))))</f>
        <v>A+</v>
      </c>
      <c r="DK40" s="51" t="str">
        <f>IF(OR('TRI-1'!DK40 ="",'TRI-1'!DK40&lt;0,'TRI-1'!DK40  &gt;10),"",IF((ROUND(TRUNC(('TRI-1'!DK40  ),2),0))=10,"A+",IF((ROUND(TRUNC(('TRI-1'!DK40  ),2),0))=9,"A-",IF((ROUND(TRUNC(('TRI-1'!DK40   ),2),0))=8,"B+",IF((ROUND(TRUNC(('TRI-1'!DK40 ),2),0))=7,"B-",IF((ROUND(TRUNC(('TRI-1'!DK40  ),2),0))=6,"C+",IF((ROUND(TRUNC(('TRI-1'!DK40  ),2),0))=5,"C-",IF((ROUND(TRUNC(('TRI-1'!DK40  ),2),0))=4,"D+",IF((ROUND(TRUNC(('TRI-1'!DK40 ),2),0))=3,"D-",IF((ROUND(TRUNC(('TRI-1'!DK40 ),2),0))=2,"E+",IF((ROUND(TRUNC(('TRI-1'!DK40  ),2),0))&lt;=1,"E-","")))))))))))</f>
        <v>A+</v>
      </c>
      <c r="DL40" s="51" t="str">
        <f>IF(OR('TRI-1'!DL40 ="",'TRI-1'!DL40&lt;0,'TRI-1'!DL40  &gt;10),"",IF((ROUND(TRUNC(('TRI-1'!DL40  ),2),0))=10,"A+",IF((ROUND(TRUNC(('TRI-1'!DL40  ),2),0))=9,"A-",IF((ROUND(TRUNC(('TRI-1'!DL40   ),2),0))=8,"B+",IF((ROUND(TRUNC(('TRI-1'!DL40 ),2),0))=7,"B-",IF((ROUND(TRUNC(('TRI-1'!DL40  ),2),0))=6,"C+",IF((ROUND(TRUNC(('TRI-1'!DL40  ),2),0))=5,"C-",IF((ROUND(TRUNC(('TRI-1'!DL40  ),2),0))=4,"D+",IF((ROUND(TRUNC(('TRI-1'!DL40 ),2),0))=3,"D-",IF((ROUND(TRUNC(('TRI-1'!DL40 ),2),0))=2,"E+",IF((ROUND(TRUNC(('TRI-1'!DL40  ),2),0))&lt;=1,"E-","")))))))))))</f>
        <v>A+</v>
      </c>
      <c r="DM40" s="51" t="str">
        <f>IF(OR('TRI-1'!DM40 ="",'TRI-1'!DM40&lt;0,'TRI-1'!DM40  &gt;10),"",IF((ROUND(TRUNC(('TRI-1'!DM40  ),2),0))=10,"A+",IF((ROUND(TRUNC(('TRI-1'!DM40  ),2),0))=9,"A-",IF((ROUND(TRUNC(('TRI-1'!DM40   ),2),0))=8,"B+",IF((ROUND(TRUNC(('TRI-1'!DM40 ),2),0))=7,"B-",IF((ROUND(TRUNC(('TRI-1'!DM40  ),2),0))=6,"C+",IF((ROUND(TRUNC(('TRI-1'!DM40  ),2),0))=5,"C-",IF((ROUND(TRUNC(('TRI-1'!DM40  ),2),0))=4,"D+",IF((ROUND(TRUNC(('TRI-1'!DM40 ),2),0))=3,"D-",IF((ROUND(TRUNC(('TRI-1'!DM40 ),2),0))=2,"E+",IF((ROUND(TRUNC(('TRI-1'!DM40  ),2),0))&lt;=1,"E-","")))))))))))</f>
        <v>A+</v>
      </c>
      <c r="DN40" s="51" t="str">
        <f>IF(OR('TRI-1'!DN40 ="",'TRI-1'!DN40&lt;0,'TRI-1'!DN40  &gt;10),"",IF((ROUND(TRUNC(('TRI-1'!DN40  ),2),0))=10,"A+",IF((ROUND(TRUNC(('TRI-1'!DN40  ),2),0))=9,"A-",IF((ROUND(TRUNC(('TRI-1'!DN40   ),2),0))=8,"B+",IF((ROUND(TRUNC(('TRI-1'!DN40 ),2),0))=7,"B-",IF((ROUND(TRUNC(('TRI-1'!DN40  ),2),0))=6,"C+",IF((ROUND(TRUNC(('TRI-1'!DN40  ),2),0))=5,"C-",IF((ROUND(TRUNC(('TRI-1'!DN40  ),2),0))=4,"D+",IF((ROUND(TRUNC(('TRI-1'!DN40 ),2),0))=3,"D-",IF((ROUND(TRUNC(('TRI-1'!DN40 ),2),0))=2,"E+",IF((ROUND(TRUNC(('TRI-1'!DN40  ),2),0))&lt;=1,"E-","")))))))))))</f>
        <v>A+</v>
      </c>
      <c r="DO40" s="51" t="str">
        <f>IF(OR('TRI-1'!DO40 ="",'TRI-1'!DO40&lt;0,'TRI-1'!DO40  &gt;10),"",IF((ROUND(TRUNC(('TRI-1'!DO40  ),2),0))=10,"A+",IF((ROUND(TRUNC(('TRI-1'!DO40  ),2),0))=9,"A-",IF((ROUND(TRUNC(('TRI-1'!DO40   ),2),0))=8,"B+",IF((ROUND(TRUNC(('TRI-1'!DO40 ),2),0))=7,"B-",IF((ROUND(TRUNC(('TRI-1'!DO40  ),2),0))=6,"C+",IF((ROUND(TRUNC(('TRI-1'!DO40  ),2),0))=5,"C-",IF((ROUND(TRUNC(('TRI-1'!DO40  ),2),0))=4,"D+",IF((ROUND(TRUNC(('TRI-1'!DO40 ),2),0))=3,"D-",IF((ROUND(TRUNC(('TRI-1'!DO40 ),2),0))=2,"E+",IF((ROUND(TRUNC(('TRI-1'!DO40  ),2),0))&lt;=1,"E-","")))))))))))</f>
        <v>A+</v>
      </c>
      <c r="DP40" s="51" t="str">
        <f>IF(OR('TRI-1'!DP40 ="",'TRI-1'!DP40&lt;0,'TRI-1'!DP40  &gt;10),"",IF((ROUND(TRUNC(('TRI-1'!DP40  ),2),0))=10,"A+",IF((ROUND(TRUNC(('TRI-1'!DP40  ),2),0))=9,"A-",IF((ROUND(TRUNC(('TRI-1'!DP40   ),2),0))=8,"B+",IF((ROUND(TRUNC(('TRI-1'!DP40 ),2),0))=7,"B-",IF((ROUND(TRUNC(('TRI-1'!DP40  ),2),0))=6,"C+",IF((ROUND(TRUNC(('TRI-1'!DP40  ),2),0))=5,"C-",IF((ROUND(TRUNC(('TRI-1'!DP40  ),2),0))=4,"D+",IF((ROUND(TRUNC(('TRI-1'!DP40 ),2),0))=3,"D-",IF((ROUND(TRUNC(('TRI-1'!DP40 ),2),0))=2,"E+",IF((ROUND(TRUNC(('TRI-1'!DP40  ),2),0))&lt;=1,"E-","")))))))))))</f>
        <v>A+</v>
      </c>
      <c r="DQ40" s="51" t="str">
        <f>IF(OR('TRI-1'!DQ40 ="",'TRI-1'!DQ40&lt;0,'TRI-1'!DQ40  &gt;10),"",IF((ROUND(TRUNC(('TRI-1'!DQ40  ),2),0))=10,"A+",IF((ROUND(TRUNC(('TRI-1'!DQ40  ),2),0))=9,"A-",IF((ROUND(TRUNC(('TRI-1'!DQ40   ),2),0))=8,"B+",IF((ROUND(TRUNC(('TRI-1'!DQ40 ),2),0))=7,"B-",IF((ROUND(TRUNC(('TRI-1'!DQ40  ),2),0))=6,"C+",IF((ROUND(TRUNC(('TRI-1'!DQ40  ),2),0))=5,"C-",IF((ROUND(TRUNC(('TRI-1'!DQ40  ),2),0))=4,"D+",IF((ROUND(TRUNC(('TRI-1'!DQ40 ),2),0))=3,"D-",IF((ROUND(TRUNC(('TRI-1'!DQ40 ),2),0))=2,"E+",IF((ROUND(TRUNC(('TRI-1'!DQ40  ),2),0))&lt;=1,"E-","")))))))))))</f>
        <v>A+</v>
      </c>
      <c r="DR40" s="51" t="str">
        <f>IF(OR('TRI-1'!DR40 ="",'TRI-1'!DR40&lt;0,'TRI-1'!DR40  &gt;10),"",IF((ROUND(TRUNC(('TRI-1'!DR40  ),2),0))=10,"A+",IF((ROUND(TRUNC(('TRI-1'!DR40  ),2),0))=9,"A-",IF((ROUND(TRUNC(('TRI-1'!DR40   ),2),0))=8,"B+",IF((ROUND(TRUNC(('TRI-1'!DR40 ),2),0))=7,"B-",IF((ROUND(TRUNC(('TRI-1'!DR40  ),2),0))=6,"C+",IF((ROUND(TRUNC(('TRI-1'!DR40  ),2),0))=5,"C-",IF((ROUND(TRUNC(('TRI-1'!DR40  ),2),0))=4,"D+",IF((ROUND(TRUNC(('TRI-1'!DR40 ),2),0))=3,"D-",IF((ROUND(TRUNC(('TRI-1'!DR40 ),2),0))=2,"E+",IF((ROUND(TRUNC(('TRI-1'!DR40  ),2),0))&lt;=1,"E-","")))))))))))</f>
        <v>A+</v>
      </c>
      <c r="DS40" s="51" t="str">
        <f>IF(OR('TRI-1'!DS40 ="",'TRI-1'!DS40&lt;0,'TRI-1'!DS40  &gt;10),"",IF((ROUND(TRUNC(('TRI-1'!DS40  ),2),0))=10,"A+",IF((ROUND(TRUNC(('TRI-1'!DS40  ),2),0))=9,"A-",IF((ROUND(TRUNC(('TRI-1'!DS40   ),2),0))=8,"B+",IF((ROUND(TRUNC(('TRI-1'!DS40 ),2),0))=7,"B-",IF((ROUND(TRUNC(('TRI-1'!DS40  ),2),0))=6,"C+",IF((ROUND(TRUNC(('TRI-1'!DS40  ),2),0))=5,"C-",IF((ROUND(TRUNC(('TRI-1'!DS40  ),2),0))=4,"D+",IF((ROUND(TRUNC(('TRI-1'!DS40 ),2),0))=3,"D-",IF((ROUND(TRUNC(('TRI-1'!DS40 ),2),0))=2,"E+",IF((ROUND(TRUNC(('TRI-1'!DS40  ),2),0))&lt;=1,"E-","")))))))))))</f>
        <v>A+</v>
      </c>
      <c r="DT40" s="51" t="str">
        <f>IF(OR('TRI-1'!DT40 ="",'TRI-1'!DT40&lt;0,'TRI-1'!DT40  &gt;10),"",IF((ROUND(TRUNC(('TRI-1'!DT40  ),2),0))=10,"A+",IF((ROUND(TRUNC(('TRI-1'!DT40  ),2),0))=9,"A-",IF((ROUND(TRUNC(('TRI-1'!DT40   ),2),0))=8,"B+",IF((ROUND(TRUNC(('TRI-1'!DT40 ),2),0))=7,"B-",IF((ROUND(TRUNC(('TRI-1'!DT40  ),2),0))=6,"C+",IF((ROUND(TRUNC(('TRI-1'!DT40  ),2),0))=5,"C-",IF((ROUND(TRUNC(('TRI-1'!DT40  ),2),0))=4,"D+",IF((ROUND(TRUNC(('TRI-1'!DT40 ),2),0))=3,"D-",IF((ROUND(TRUNC(('TRI-1'!DT40 ),2),0))=2,"E+",IF((ROUND(TRUNC(('TRI-1'!DT40  ),2),0))&lt;=1,"E-","")))))))))))</f>
        <v>A+</v>
      </c>
      <c r="DU40" s="51" t="str">
        <f>IF(OR('TRI-1'!DU40 ="",'TRI-1'!DU40&lt;0,'TRI-1'!DU40  &gt;10),"",IF((ROUND(TRUNC(('TRI-1'!DU40  ),2),0))=10,"A+",IF((ROUND(TRUNC(('TRI-1'!DU40  ),2),0))=9,"A-",IF((ROUND(TRUNC(('TRI-1'!DU40   ),2),0))=8,"B+",IF((ROUND(TRUNC(('TRI-1'!DU40 ),2),0))=7,"B-",IF((ROUND(TRUNC(('TRI-1'!DU40  ),2),0))=6,"C+",IF((ROUND(TRUNC(('TRI-1'!DU40  ),2),0))=5,"C-",IF((ROUND(TRUNC(('TRI-1'!DU40  ),2),0))=4,"D+",IF((ROUND(TRUNC(('TRI-1'!DU40 ),2),0))=3,"D-",IF((ROUND(TRUNC(('TRI-1'!DU40 ),2),0))=2,"E+",IF((ROUND(TRUNC(('TRI-1'!DU40  ),2),0))&lt;=1,"E-","")))))))))))</f>
        <v>A+</v>
      </c>
      <c r="DV40" s="51" t="str">
        <f>IF(OR('TRI-1'!DV40 ="",'TRI-1'!DV40&lt;0,'TRI-1'!DV40  &gt;10),"",IF((ROUND(TRUNC(('TRI-1'!DV40  ),2),0))=10,"A+",IF((ROUND(TRUNC(('TRI-1'!DV40  ),2),0))=9,"A-",IF((ROUND(TRUNC(('TRI-1'!DV40   ),2),0))=8,"B+",IF((ROUND(TRUNC(('TRI-1'!DV40 ),2),0))=7,"B-",IF((ROUND(TRUNC(('TRI-1'!DV40  ),2),0))=6,"C+",IF((ROUND(TRUNC(('TRI-1'!DV40  ),2),0))=5,"C-",IF((ROUND(TRUNC(('TRI-1'!DV40  ),2),0))=4,"D+",IF((ROUND(TRUNC(('TRI-1'!DV40 ),2),0))=3,"D-",IF((ROUND(TRUNC(('TRI-1'!DV40 ),2),0))=2,"E+",IF((ROUND(TRUNC(('TRI-1'!DV40  ),2),0))&lt;=1,"E-","")))))))))))</f>
        <v>A+</v>
      </c>
      <c r="DW40" s="51" t="str">
        <f>IF(OR('TRI-1'!DW40 ="",'TRI-1'!DW40&lt;0,'TRI-1'!DW40  &gt;10),"",IF((ROUND(TRUNC(('TRI-1'!DW40  ),2),0))=10,"A+",IF((ROUND(TRUNC(('TRI-1'!DW40  ),2),0))=9,"A-",IF((ROUND(TRUNC(('TRI-1'!DW40   ),2),0))=8,"B+",IF((ROUND(TRUNC(('TRI-1'!DW40 ),2),0))=7,"B-",IF((ROUND(TRUNC(('TRI-1'!DW40  ),2),0))=6,"C+",IF((ROUND(TRUNC(('TRI-1'!DW40  ),2),0))=5,"C-",IF((ROUND(TRUNC(('TRI-1'!DW40  ),2),0))=4,"D+",IF((ROUND(TRUNC(('TRI-1'!DW40 ),2),0))=3,"D-",IF((ROUND(TRUNC(('TRI-1'!DW40 ),2),0))=2,"E+",IF((ROUND(TRUNC(('TRI-1'!DW40  ),2),0))&lt;=1,"E-","")))))))))))</f>
        <v>A+</v>
      </c>
      <c r="DX40" s="51" t="str">
        <f>IF(OR('TRI-1'!DX40 ="",'TRI-1'!DX40&lt;0,'TRI-1'!DX40  &gt;10),"",IF((ROUND(TRUNC(('TRI-1'!DX40  ),2),0))=10,"A+",IF((ROUND(TRUNC(('TRI-1'!DX40  ),2),0))=9,"A-",IF((ROUND(TRUNC(('TRI-1'!DX40   ),2),0))=8,"B+",IF((ROUND(TRUNC(('TRI-1'!DX40 ),2),0))=7,"B-",IF((ROUND(TRUNC(('TRI-1'!DX40  ),2),0))=6,"C+",IF((ROUND(TRUNC(('TRI-1'!DX40  ),2),0))=5,"C-",IF((ROUND(TRUNC(('TRI-1'!DX40  ),2),0))=4,"D+",IF((ROUND(TRUNC(('TRI-1'!DX40 ),2),0))=3,"D-",IF((ROUND(TRUNC(('TRI-1'!DX40 ),2),0))=2,"E+",IF((ROUND(TRUNC(('TRI-1'!DX40  ),2),0))&lt;=1,"E-","")))))))))))</f>
        <v>A+</v>
      </c>
      <c r="DY40" s="51" t="str">
        <f>IF(OR('TRI-1'!DY40 ="",'TRI-1'!DY40&lt;0,'TRI-1'!DY40  &gt;10),"",IF((ROUND(TRUNC(('TRI-1'!DY40  ),2),0))=10,"A+",IF((ROUND(TRUNC(('TRI-1'!DY40  ),2),0))=9,"A-",IF((ROUND(TRUNC(('TRI-1'!DY40   ),2),0))=8,"B+",IF((ROUND(TRUNC(('TRI-1'!DY40 ),2),0))=7,"B-",IF((ROUND(TRUNC(('TRI-1'!DY40  ),2),0))=6,"C+",IF((ROUND(TRUNC(('TRI-1'!DY40  ),2),0))=5,"C-",IF((ROUND(TRUNC(('TRI-1'!DY40  ),2),0))=4,"D+",IF((ROUND(TRUNC(('TRI-1'!DY40 ),2),0))=3,"D-",IF((ROUND(TRUNC(('TRI-1'!DY40 ),2),0))=2,"E+",IF((ROUND(TRUNC(('TRI-1'!DY40  ),2),0))&lt;=1,"E-","")))))))))))</f>
        <v>A+</v>
      </c>
      <c r="DZ40" s="51" t="str">
        <f>IF(OR('TRI-1'!DZ40 ="",'TRI-1'!DZ40&lt;0,'TRI-1'!DZ40  &gt;10),"",IF((ROUND(TRUNC(('TRI-1'!DZ40  ),2),0))=10,"A+",IF((ROUND(TRUNC(('TRI-1'!DZ40  ),2),0))=9,"A-",IF((ROUND(TRUNC(('TRI-1'!DZ40   ),2),0))=8,"B+",IF((ROUND(TRUNC(('TRI-1'!DZ40 ),2),0))=7,"B-",IF((ROUND(TRUNC(('TRI-1'!DZ40  ),2),0))=6,"C+",IF((ROUND(TRUNC(('TRI-1'!DZ40  ),2),0))=5,"C-",IF((ROUND(TRUNC(('TRI-1'!DZ40  ),2),0))=4,"D+",IF((ROUND(TRUNC(('TRI-1'!DZ40 ),2),0))=3,"D-",IF((ROUND(TRUNC(('TRI-1'!DZ40 ),2),0))=2,"E+",IF((ROUND(TRUNC(('TRI-1'!DZ40  ),2),0))&lt;=1,"E-","")))))))))))</f>
        <v>A+</v>
      </c>
      <c r="EA40" s="51" t="str">
        <f>IF(OR('TRI-1'!EA40 ="",'TRI-1'!EA40&lt;0,'TRI-1'!EA40  &gt;10),"",IF((ROUND(TRUNC(('TRI-1'!EA40  ),2),0))=10,"A+",IF((ROUND(TRUNC(('TRI-1'!EA40  ),2),0))=9,"A-",IF((ROUND(TRUNC(('TRI-1'!EA40   ),2),0))=8,"B+",IF((ROUND(TRUNC(('TRI-1'!EA40 ),2),0))=7,"B-",IF((ROUND(TRUNC(('TRI-1'!EA40  ),2),0))=6,"C+",IF((ROUND(TRUNC(('TRI-1'!EA40  ),2),0))=5,"C-",IF((ROUND(TRUNC(('TRI-1'!EA40  ),2),0))=4,"D+",IF((ROUND(TRUNC(('TRI-1'!EA40 ),2),0))=3,"D-",IF((ROUND(TRUNC(('TRI-1'!EA40 ),2),0))=2,"E+",IF((ROUND(TRUNC(('TRI-1'!EA40  ),2),0))&lt;=1,"E-","")))))))))))</f>
        <v>A+</v>
      </c>
      <c r="EB40" s="51" t="str">
        <f>IF(OR('TRI-1'!EB40 ="",'TRI-1'!EB40&lt;0,'TRI-1'!EB40  &gt;10),"",IF((ROUND(TRUNC(('TRI-1'!EB40  ),2),0))=10,"A+",IF((ROUND(TRUNC(('TRI-1'!EB40  ),2),0))=9,"A-",IF((ROUND(TRUNC(('TRI-1'!EB40   ),2),0))=8,"B+",IF((ROUND(TRUNC(('TRI-1'!EB40 ),2),0))=7,"B-",IF((ROUND(TRUNC(('TRI-1'!EB40  ),2),0))=6,"C+",IF((ROUND(TRUNC(('TRI-1'!EB40  ),2),0))=5,"C-",IF((ROUND(TRUNC(('TRI-1'!EB40  ),2),0))=4,"D+",IF((ROUND(TRUNC(('TRI-1'!EB40 ),2),0))=3,"D-",IF((ROUND(TRUNC(('TRI-1'!EB40 ),2),0))=2,"E+",IF((ROUND(TRUNC(('TRI-1'!EB40  ),2),0))&lt;=1,"E-","")))))))))))</f>
        <v>A+</v>
      </c>
      <c r="EC40" s="51" t="str">
        <f>IF(OR('TRI-1'!EC40 ="",'TRI-1'!EC40&lt;0,'TRI-1'!EC40  &gt;10),"",IF((ROUND(TRUNC(('TRI-1'!EC40  ),2),0))=10,"A+",IF((ROUND(TRUNC(('TRI-1'!EC40  ),2),0))=9,"A-",IF((ROUND(TRUNC(('TRI-1'!EC40   ),2),0))=8,"B+",IF((ROUND(TRUNC(('TRI-1'!EC40 ),2),0))=7,"B-",IF((ROUND(TRUNC(('TRI-1'!EC40  ),2),0))=6,"C+",IF((ROUND(TRUNC(('TRI-1'!EC40  ),2),0))=5,"C-",IF((ROUND(TRUNC(('TRI-1'!EC40  ),2),0))=4,"D+",IF((ROUND(TRUNC(('TRI-1'!EC40 ),2),0))=3,"D-",IF((ROUND(TRUNC(('TRI-1'!EC40 ),2),0))=2,"E+",IF((ROUND(TRUNC(('TRI-1'!EC40  ),2),0))&lt;=1,"E-","")))))))))))</f>
        <v>A+</v>
      </c>
      <c r="ED40" s="51" t="str">
        <f>IF(OR('TRI-1'!ED40 ="",'TRI-1'!ED40&lt;0,'TRI-1'!ED40  &gt;10),"",IF((ROUND(TRUNC(('TRI-1'!ED40  ),2),0))=10,"A+",IF((ROUND(TRUNC(('TRI-1'!ED40  ),2),0))=9,"A-",IF((ROUND(TRUNC(('TRI-1'!ED40   ),2),0))=8,"B+",IF((ROUND(TRUNC(('TRI-1'!ED40 ),2),0))=7,"B-",IF((ROUND(TRUNC(('TRI-1'!ED40  ),2),0))=6,"C+",IF((ROUND(TRUNC(('TRI-1'!ED40  ),2),0))=5,"C-",IF((ROUND(TRUNC(('TRI-1'!ED40  ),2),0))=4,"D+",IF((ROUND(TRUNC(('TRI-1'!ED40 ),2),0))=3,"D-",IF((ROUND(TRUNC(('TRI-1'!ED40 ),2),0))=2,"E+",IF((ROUND(TRUNC(('TRI-1'!ED40  ),2),0))&lt;=1,"E-","")))))))))))</f>
        <v>A+</v>
      </c>
      <c r="EE40" s="51" t="str">
        <f>IF(OR('TRI-1'!EE40 ="",'TRI-1'!EE40&lt;0,'TRI-1'!EE40  &gt;10),"",IF((ROUND(TRUNC(('TRI-1'!EE40  ),2),0))=10,"A+",IF((ROUND(TRUNC(('TRI-1'!EE40  ),2),0))=9,"A-",IF((ROUND(TRUNC(('TRI-1'!EE40   ),2),0))=8,"B+",IF((ROUND(TRUNC(('TRI-1'!EE40 ),2),0))=7,"B-",IF((ROUND(TRUNC(('TRI-1'!EE40  ),2),0))=6,"C+",IF((ROUND(TRUNC(('TRI-1'!EE40  ),2),0))=5,"C-",IF((ROUND(TRUNC(('TRI-1'!EE40  ),2),0))=4,"D+",IF((ROUND(TRUNC(('TRI-1'!EE40 ),2),0))=3,"D-",IF((ROUND(TRUNC(('TRI-1'!EE40 ),2),0))=2,"E+",IF((ROUND(TRUNC(('TRI-1'!EE40  ),2),0))&lt;=1,"E-","")))))))))))</f>
        <v>A+</v>
      </c>
      <c r="EF40" s="51" t="str">
        <f>IF(OR('TRI-1'!EF40 ="",'TRI-1'!EF40&lt;0,'TRI-1'!EF40  &gt;10),"",IF((ROUND(TRUNC(('TRI-1'!EF40  ),2),0))=10,"A+",IF((ROUND(TRUNC(('TRI-1'!EF40  ),2),0))=9,"A-",IF((ROUND(TRUNC(('TRI-1'!EF40   ),2),0))=8,"B+",IF((ROUND(TRUNC(('TRI-1'!EF40 ),2),0))=7,"B-",IF((ROUND(TRUNC(('TRI-1'!EF40  ),2),0))=6,"C+",IF((ROUND(TRUNC(('TRI-1'!EF40  ),2),0))=5,"C-",IF((ROUND(TRUNC(('TRI-1'!EF40  ),2),0))=4,"D+",IF((ROUND(TRUNC(('TRI-1'!EF40 ),2),0))=3,"D-",IF((ROUND(TRUNC(('TRI-1'!EF40 ),2),0))=2,"E+",IF((ROUND(TRUNC(('TRI-1'!EF40  ),2),0))&lt;=1,"E-","")))))))))))</f>
        <v>A+</v>
      </c>
      <c r="EG40" s="51" t="str">
        <f>IF(OR('TRI-1'!EG40 ="",'TRI-1'!EG40&lt;0,'TRI-1'!EG40  &gt;10),"",IF((ROUND(TRUNC(('TRI-1'!EG40  ),2),0))=10,"A+",IF((ROUND(TRUNC(('TRI-1'!EG40  ),2),0))=9,"A-",IF((ROUND(TRUNC(('TRI-1'!EG40   ),2),0))=8,"B+",IF((ROUND(TRUNC(('TRI-1'!EG40 ),2),0))=7,"B-",IF((ROUND(TRUNC(('TRI-1'!EG40  ),2),0))=6,"C+",IF((ROUND(TRUNC(('TRI-1'!EG40  ),2),0))=5,"C-",IF((ROUND(TRUNC(('TRI-1'!EG40  ),2),0))=4,"D+",IF((ROUND(TRUNC(('TRI-1'!EG40 ),2),0))=3,"D-",IF((ROUND(TRUNC(('TRI-1'!EG40 ),2),0))=2,"E+",IF((ROUND(TRUNC(('TRI-1'!EG40  ),2),0))&lt;=1,"E-","")))))))))))</f>
        <v>A+</v>
      </c>
      <c r="EH40" s="51" t="str">
        <f>IF(OR('TRI-1'!EH40 ="",'TRI-1'!EH40&lt;0,'TRI-1'!EH40  &gt;10),"",IF((ROUND(TRUNC(('TRI-1'!EH40  ),2),0))=10,"A+",IF((ROUND(TRUNC(('TRI-1'!EH40  ),2),0))=9,"A-",IF((ROUND(TRUNC(('TRI-1'!EH40   ),2),0))=8,"B+",IF((ROUND(TRUNC(('TRI-1'!EH40 ),2),0))=7,"B-",IF((ROUND(TRUNC(('TRI-1'!EH40  ),2),0))=6,"C+",IF((ROUND(TRUNC(('TRI-1'!EH40  ),2),0))=5,"C-",IF((ROUND(TRUNC(('TRI-1'!EH40  ),2),0))=4,"D+",IF((ROUND(TRUNC(('TRI-1'!EH40 ),2),0))=3,"D-",IF((ROUND(TRUNC(('TRI-1'!EH40 ),2),0))=2,"E+",IF((ROUND(TRUNC(('TRI-1'!EH40  ),2),0))&lt;=1,"E-","")))))))))))</f>
        <v>A+</v>
      </c>
      <c r="EI40" s="51" t="str">
        <f>IF(OR('TRI-1'!EI40 ="",'TRI-1'!EI40&lt;0,'TRI-1'!EI40  &gt;10),"",IF((ROUND(TRUNC(('TRI-1'!EI40  ),2),0))=10,"A+",IF((ROUND(TRUNC(('TRI-1'!EI40  ),2),0))=9,"A-",IF((ROUND(TRUNC(('TRI-1'!EI40   ),2),0))=8,"B+",IF((ROUND(TRUNC(('TRI-1'!EI40 ),2),0))=7,"B-",IF((ROUND(TRUNC(('TRI-1'!EI40  ),2),0))=6,"C+",IF((ROUND(TRUNC(('TRI-1'!EI40  ),2),0))=5,"C-",IF((ROUND(TRUNC(('TRI-1'!EI40  ),2),0))=4,"D+",IF((ROUND(TRUNC(('TRI-1'!EI40 ),2),0))=3,"D-",IF((ROUND(TRUNC(('TRI-1'!EI40 ),2),0))=2,"E+",IF((ROUND(TRUNC(('TRI-1'!EI40  ),2),0))&lt;=1,"E-","")))))))))))</f>
        <v>A+</v>
      </c>
      <c r="EJ40" s="51" t="str">
        <f>IF(OR('TRI-1'!EJ40 ="",'TRI-1'!EJ40&lt;0,'TRI-1'!EJ40  &gt;10),"",IF((ROUND(TRUNC(('TRI-1'!EJ40  ),2),0))=10,"A+",IF((ROUND(TRUNC(('TRI-1'!EJ40  ),2),0))=9,"A-",IF((ROUND(TRUNC(('TRI-1'!EJ40   ),2),0))=8,"B+",IF((ROUND(TRUNC(('TRI-1'!EJ40 ),2),0))=7,"B-",IF((ROUND(TRUNC(('TRI-1'!EJ40  ),2),0))=6,"C+",IF((ROUND(TRUNC(('TRI-1'!EJ40  ),2),0))=5,"C-",IF((ROUND(TRUNC(('TRI-1'!EJ40  ),2),0))=4,"D+",IF((ROUND(TRUNC(('TRI-1'!EJ40 ),2),0))=3,"D-",IF((ROUND(TRUNC(('TRI-1'!EJ40 ),2),0))=2,"E+",IF((ROUND(TRUNC(('TRI-1'!EJ40  ),2),0))&lt;=1,"E-","")))))))))))</f>
        <v>A+</v>
      </c>
      <c r="EK40" s="51" t="str">
        <f>IF(OR('TRI-1'!EK40 ="",'TRI-1'!EK40&lt;0,'TRI-1'!EK40  &gt;10),"",IF((ROUND(TRUNC(('TRI-1'!EK40  ),2),0))=10,"A+",IF((ROUND(TRUNC(('TRI-1'!EK40  ),2),0))=9,"A-",IF((ROUND(TRUNC(('TRI-1'!EK40   ),2),0))=8,"B+",IF((ROUND(TRUNC(('TRI-1'!EK40 ),2),0))=7,"B-",IF((ROUND(TRUNC(('TRI-1'!EK40  ),2),0))=6,"C+",IF((ROUND(TRUNC(('TRI-1'!EK40  ),2),0))=5,"C-",IF((ROUND(TRUNC(('TRI-1'!EK40  ),2),0))=4,"D+",IF((ROUND(TRUNC(('TRI-1'!EK40 ),2),0))=3,"D-",IF((ROUND(TRUNC(('TRI-1'!EK40 ),2),0))=2,"E+",IF((ROUND(TRUNC(('TRI-1'!EK40  ),2),0))&lt;=1,"E-","")))))))))))</f>
        <v>A+</v>
      </c>
      <c r="EL40" s="51" t="str">
        <f>IF(OR('TRI-1'!EL40 ="",'TRI-1'!EL40&lt;0,'TRI-1'!EL40  &gt;10),"",IF((ROUND(TRUNC(('TRI-1'!EL40  ),2),0))=10,"A+",IF((ROUND(TRUNC(('TRI-1'!EL40  ),2),0))=9,"A-",IF((ROUND(TRUNC(('TRI-1'!EL40   ),2),0))=8,"B+",IF((ROUND(TRUNC(('TRI-1'!EL40 ),2),0))=7,"B-",IF((ROUND(TRUNC(('TRI-1'!EL40  ),2),0))=6,"C+",IF((ROUND(TRUNC(('TRI-1'!EL40  ),2),0))=5,"C-",IF((ROUND(TRUNC(('TRI-1'!EL40  ),2),0))=4,"D+",IF((ROUND(TRUNC(('TRI-1'!EL40 ),2),0))=3,"D-",IF((ROUND(TRUNC(('TRI-1'!EL40 ),2),0))=2,"E+",IF((ROUND(TRUNC(('TRI-1'!EL40  ),2),0))&lt;=1,"E-","")))))))))))</f>
        <v>A+</v>
      </c>
      <c r="EM40" s="51" t="str">
        <f>IF(OR('TRI-1'!EM40 ="",'TRI-1'!EM40&lt;0,'TRI-1'!EM40  &gt;10),"",IF((ROUND(TRUNC(('TRI-1'!EM40  ),2),0))=10,"A+",IF((ROUND(TRUNC(('TRI-1'!EM40  ),2),0))=9,"A-",IF((ROUND(TRUNC(('TRI-1'!EM40   ),2),0))=8,"B+",IF((ROUND(TRUNC(('TRI-1'!EM40 ),2),0))=7,"B-",IF((ROUND(TRUNC(('TRI-1'!EM40  ),2),0))=6,"C+",IF((ROUND(TRUNC(('TRI-1'!EM40  ),2),0))=5,"C-",IF((ROUND(TRUNC(('TRI-1'!EM40  ),2),0))=4,"D+",IF((ROUND(TRUNC(('TRI-1'!EM40 ),2),0))=3,"D-",IF((ROUND(TRUNC(('TRI-1'!EM40 ),2),0))=2,"E+",IF((ROUND(TRUNC(('TRI-1'!EM40  ),2),0))&lt;=1,"E-","")))))))))))</f>
        <v>A+</v>
      </c>
      <c r="EN40" s="51" t="str">
        <f>IF(OR('TRI-1'!EN40 ="",'TRI-1'!EN40&lt;0,'TRI-1'!EN40  &gt;10),"",IF((ROUND(TRUNC(('TRI-1'!EN40  ),2),0))=10,"A+",IF((ROUND(TRUNC(('TRI-1'!EN40  ),2),0))=9,"A-",IF((ROUND(TRUNC(('TRI-1'!EN40   ),2),0))=8,"B+",IF((ROUND(TRUNC(('TRI-1'!EN40 ),2),0))=7,"B-",IF((ROUND(TRUNC(('TRI-1'!EN40  ),2),0))=6,"C+",IF((ROUND(TRUNC(('TRI-1'!EN40  ),2),0))=5,"C-",IF((ROUND(TRUNC(('TRI-1'!EN40  ),2),0))=4,"D+",IF((ROUND(TRUNC(('TRI-1'!EN40 ),2),0))=3,"D-",IF((ROUND(TRUNC(('TRI-1'!EN40 ),2),0))=2,"E+",IF((ROUND(TRUNC(('TRI-1'!EN40  ),2),0))&lt;=1,"E-","")))))))))))</f>
        <v>A+</v>
      </c>
      <c r="EO40" s="51" t="str">
        <f>IF(OR('TRI-1'!EO40 ="",'TRI-1'!EO40&lt;0,'TRI-1'!EO40  &gt;10),"",IF((ROUND(TRUNC(('TRI-1'!EO40  ),2),0))=10,"A+",IF((ROUND(TRUNC(('TRI-1'!EO40  ),2),0))=9,"A-",IF((ROUND(TRUNC(('TRI-1'!EO40   ),2),0))=8,"B+",IF((ROUND(TRUNC(('TRI-1'!EO40 ),2),0))=7,"B-",IF((ROUND(TRUNC(('TRI-1'!EO40  ),2),0))=6,"C+",IF((ROUND(TRUNC(('TRI-1'!EO40  ),2),0))=5,"C-",IF((ROUND(TRUNC(('TRI-1'!EO40  ),2),0))=4,"D+",IF((ROUND(TRUNC(('TRI-1'!EO40 ),2),0))=3,"D-",IF((ROUND(TRUNC(('TRI-1'!EO40 ),2),0))=2,"E+",IF((ROUND(TRUNC(('TRI-1'!EO40  ),2),0))&lt;=1,"E-","")))))))))))</f>
        <v>A+</v>
      </c>
      <c r="EP40" s="51" t="str">
        <f>IF(OR('TRI-1'!EP40 ="",'TRI-1'!EP40&lt;0,'TRI-1'!EP40  &gt;10),"",IF((ROUND(TRUNC(('TRI-1'!EP40  ),2),0))=10,"A+",IF((ROUND(TRUNC(('TRI-1'!EP40  ),2),0))=9,"A-",IF((ROUND(TRUNC(('TRI-1'!EP40   ),2),0))=8,"B+",IF((ROUND(TRUNC(('TRI-1'!EP40 ),2),0))=7,"B-",IF((ROUND(TRUNC(('TRI-1'!EP40  ),2),0))=6,"C+",IF((ROUND(TRUNC(('TRI-1'!EP40  ),2),0))=5,"C-",IF((ROUND(TRUNC(('TRI-1'!EP40  ),2),0))=4,"D+",IF((ROUND(TRUNC(('TRI-1'!EP40 ),2),0))=3,"D-",IF((ROUND(TRUNC(('TRI-1'!EP40 ),2),0))=2,"E+",IF((ROUND(TRUNC(('TRI-1'!EP40  ),2),0))&lt;=1,"E-","")))))))))))</f>
        <v>A+</v>
      </c>
      <c r="EQ40" s="51" t="str">
        <f>IF(OR('TRI-1'!EQ40 ="",'TRI-1'!EQ40&lt;0,'TRI-1'!EQ40  &gt;10),"",IF((ROUND(TRUNC(('TRI-1'!EQ40  ),2),0))=10,"A+",IF((ROUND(TRUNC(('TRI-1'!EQ40  ),2),0))=9,"A-",IF((ROUND(TRUNC(('TRI-1'!EQ40   ),2),0))=8,"B+",IF((ROUND(TRUNC(('TRI-1'!EQ40 ),2),0))=7,"B-",IF((ROUND(TRUNC(('TRI-1'!EQ40  ),2),0))=6,"C+",IF((ROUND(TRUNC(('TRI-1'!EQ40  ),2),0))=5,"C-",IF((ROUND(TRUNC(('TRI-1'!EQ40  ),2),0))=4,"D+",IF((ROUND(TRUNC(('TRI-1'!EQ40 ),2),0))=3,"D-",IF((ROUND(TRUNC(('TRI-1'!EQ40 ),2),0))=2,"E+",IF((ROUND(TRUNC(('TRI-1'!EQ40  ),2),0))&lt;=1,"E-","")))))))))))</f>
        <v>A+</v>
      </c>
      <c r="ER40" s="51" t="str">
        <f>IF(OR('TRI-1'!ER40 ="",'TRI-1'!ER40&lt;0,'TRI-1'!ER40  &gt;10),"",IF((ROUND(TRUNC(('TRI-1'!ER40  ),2),0))=10,"A+",IF((ROUND(TRUNC(('TRI-1'!ER40  ),2),0))=9,"A-",IF((ROUND(TRUNC(('TRI-1'!ER40   ),2),0))=8,"B+",IF((ROUND(TRUNC(('TRI-1'!ER40 ),2),0))=7,"B-",IF((ROUND(TRUNC(('TRI-1'!ER40  ),2),0))=6,"C+",IF((ROUND(TRUNC(('TRI-1'!ER40  ),2),0))=5,"C-",IF((ROUND(TRUNC(('TRI-1'!ER40  ),2),0))=4,"D+",IF((ROUND(TRUNC(('TRI-1'!ER40 ),2),0))=3,"D-",IF((ROUND(TRUNC(('TRI-1'!ER40 ),2),0))=2,"E+",IF((ROUND(TRUNC(('TRI-1'!ER40  ),2),0))&lt;=1,"E-","")))))))))))</f>
        <v>A+</v>
      </c>
      <c r="ES40" s="51" t="str">
        <f>IF(OR('TRI-1'!ES40 ="",'TRI-1'!ES40&lt;0,'TRI-1'!ES40  &gt;10),"",IF((ROUND(TRUNC(('TRI-1'!ES40  ),2),0))=10,"A+",IF((ROUND(TRUNC(('TRI-1'!ES40  ),2),0))=9,"A-",IF((ROUND(TRUNC(('TRI-1'!ES40   ),2),0))=8,"B+",IF((ROUND(TRUNC(('TRI-1'!ES40 ),2),0))=7,"B-",IF((ROUND(TRUNC(('TRI-1'!ES40  ),2),0))=6,"C+",IF((ROUND(TRUNC(('TRI-1'!ES40  ),2),0))=5,"C-",IF((ROUND(TRUNC(('TRI-1'!ES40  ),2),0))=4,"D+",IF((ROUND(TRUNC(('TRI-1'!ES40 ),2),0))=3,"D-",IF((ROUND(TRUNC(('TRI-1'!ES40 ),2),0))=2,"E+",IF((ROUND(TRUNC(('TRI-1'!ES40  ),2),0))&lt;=1,"E-","")))))))))))</f>
        <v>A-</v>
      </c>
      <c r="ET40" s="51" t="str">
        <f>IF('TRI-1'!ET40 ="","",'TRI-1'!ET40 )</f>
        <v>S</v>
      </c>
      <c r="EU40" s="51" t="str">
        <f>IF('TRI-1'!EU40 ="","",'TRI-1'!EU40 )</f>
        <v>S</v>
      </c>
      <c r="EV40" s="51" t="str">
        <f>IF('TRI-1'!EV40 ="","",'TRI-1'!EV40 )</f>
        <v>S</v>
      </c>
      <c r="EW40" s="51" t="str">
        <f>IF('TRI-1'!EW40 ="","",'TRI-1'!EW40 )</f>
        <v>S</v>
      </c>
      <c r="EX40" s="51" t="str">
        <f>IF('TRI-1'!EX40 ="","",'TRI-1'!EX40 )</f>
        <v>S</v>
      </c>
      <c r="EY40" s="51" t="str">
        <f>IF('TRI-1'!EY40 ="","",'TRI-1'!EY40 )</f>
        <v>F</v>
      </c>
      <c r="EZ40" s="51" t="str">
        <f>IF('TRI-1'!EZ40 ="","",'TRI-1'!EZ40 )</f>
        <v>F</v>
      </c>
      <c r="FA40" s="51" t="str">
        <f>IF('TRI-1'!FA40 ="","",'TRI-1'!FA40 )</f>
        <v>F</v>
      </c>
      <c r="FB40" s="51" t="str">
        <f>IF('TRI-1'!FB40 ="","",'TRI-1'!FB40 )</f>
        <v>F</v>
      </c>
      <c r="FC40" s="51" t="str">
        <f>IF('TRI-1'!FC40 ="","",'TRI-1'!FC40 )</f>
        <v>B+</v>
      </c>
      <c r="FD40" s="51">
        <f>IF('TRI-1'!FD40 ="","",'TRI-1'!FD40 )</f>
        <v>32</v>
      </c>
      <c r="FE40" s="51" t="str">
        <f>IF('TRI-1'!FE40 ="","",'TRI-1'!FE40 )</f>
        <v>B+</v>
      </c>
      <c r="FF40" s="51">
        <f>IF('TRI-1'!FF40 ="","",'TRI-1'!FF40 )</f>
        <v>3</v>
      </c>
      <c r="FG40" s="51" t="str">
        <f>IF('TRI-1'!FG40 ="","",'TRI-1'!FG40 )</f>
        <v/>
      </c>
      <c r="FH40" s="51">
        <f>IF('TRI-1'!FH40 ="","",'TRI-1'!FH40 )</f>
        <v>0</v>
      </c>
    </row>
    <row r="41" spans="1:164" ht="21" customHeight="1">
      <c r="B41" s="53">
        <v>24</v>
      </c>
      <c r="C41" s="272" t="str">
        <f>IF(NOTAS!E44&gt;"",NOTAS!E44,"")</f>
        <v>VERNAZA CERVANTES KEYLER JHAIR</v>
      </c>
      <c r="D41" s="273"/>
      <c r="E41" s="273"/>
      <c r="F41" s="274"/>
      <c r="G41" s="51" t="str">
        <f>IF(OR('TRI-1'!G41 ="",'TRI-1'!G41&lt;0,'TRI-1'!G41  &gt;10),"",IF((ROUND(TRUNC(('TRI-1'!G41  ),2),0))=10,"A+",IF((ROUND(TRUNC(('TRI-1'!G41  ),2),0))=9,"A-",IF((ROUND(TRUNC(('TRI-1'!G41   ),2),0))=8,"B+",IF((ROUND(TRUNC(('TRI-1'!G41 ),2),0))=7,"B-",IF((ROUND(TRUNC(('TRI-1'!G41  ),2),0))=6,"C+",IF((ROUND(TRUNC(('TRI-1'!G41  ),2),0))=5,"C-",IF((ROUND(TRUNC(('TRI-1'!G41  ),2),0))=4,"D+",IF((ROUND(TRUNC(('TRI-1'!G41 ),2),0))=3,"D-",IF((ROUND(TRUNC(('TRI-1'!G41 ),2),0))=2,"E+",IF((ROUND(TRUNC(('TRI-1'!G41  ),2),0))&lt;=1,"E-","")))))))))))</f>
        <v>A-</v>
      </c>
      <c r="H41" s="51" t="str">
        <f>IF(OR('TRI-1'!H41 ="",'TRI-1'!H41&lt;0,'TRI-1'!H41  &gt;10),"",IF((ROUND(TRUNC(('TRI-1'!H41  ),2),0))=10,"A+",IF((ROUND(TRUNC(('TRI-1'!H41  ),2),0))=9,"A-",IF((ROUND(TRUNC(('TRI-1'!H41   ),2),0))=8,"B+",IF((ROUND(TRUNC(('TRI-1'!H41 ),2),0))=7,"B-",IF((ROUND(TRUNC(('TRI-1'!H41  ),2),0))=6,"C+",IF((ROUND(TRUNC(('TRI-1'!H41  ),2),0))=5,"C-",IF((ROUND(TRUNC(('TRI-1'!H41  ),2),0))=4,"D+",IF((ROUND(TRUNC(('TRI-1'!H41 ),2),0))=3,"D-",IF((ROUND(TRUNC(('TRI-1'!H41 ),2),0))=2,"E+",IF((ROUND(TRUNC(('TRI-1'!H41  ),2),0))&lt;=1,"E-","")))))))))))</f>
        <v>A+</v>
      </c>
      <c r="I41" s="51" t="str">
        <f>IF(OR('TRI-1'!I41 ="",'TRI-1'!I41&lt;0,'TRI-1'!I41  &gt;10),"",IF((ROUND(TRUNC(('TRI-1'!I41  ),2),0))=10,"A+",IF((ROUND(TRUNC(('TRI-1'!I41  ),2),0))=9,"A-",IF((ROUND(TRUNC(('TRI-1'!I41   ),2),0))=8,"B+",IF((ROUND(TRUNC(('TRI-1'!I41 ),2),0))=7,"B-",IF((ROUND(TRUNC(('TRI-1'!I41  ),2),0))=6,"C+",IF((ROUND(TRUNC(('TRI-1'!I41  ),2),0))=5,"C-",IF((ROUND(TRUNC(('TRI-1'!I41  ),2),0))=4,"D+",IF((ROUND(TRUNC(('TRI-1'!I41 ),2),0))=3,"D-",IF((ROUND(TRUNC(('TRI-1'!I41 ),2),0))=2,"E+",IF((ROUND(TRUNC(('TRI-1'!I41  ),2),0))&lt;=1,"E-","")))))))))))</f>
        <v>B-</v>
      </c>
      <c r="J41" s="51" t="str">
        <f>IF(OR('TRI-1'!J41 ="",'TRI-1'!J41&lt;0,'TRI-1'!J41  &gt;10),"",IF((ROUND(TRUNC(('TRI-1'!J41  ),2),0))=10,"A+",IF((ROUND(TRUNC(('TRI-1'!J41  ),2),0))=9,"A-",IF((ROUND(TRUNC(('TRI-1'!J41   ),2),0))=8,"B+",IF((ROUND(TRUNC(('TRI-1'!J41 ),2),0))=7,"B-",IF((ROUND(TRUNC(('TRI-1'!J41  ),2),0))=6,"C+",IF((ROUND(TRUNC(('TRI-1'!J41  ),2),0))=5,"C-",IF((ROUND(TRUNC(('TRI-1'!J41  ),2),0))=4,"D+",IF((ROUND(TRUNC(('TRI-1'!J41 ),2),0))=3,"D-",IF((ROUND(TRUNC(('TRI-1'!J41 ),2),0))=2,"E+",IF((ROUND(TRUNC(('TRI-1'!J41  ),2),0))&lt;=1,"E-","")))))))))))</f>
        <v>B-</v>
      </c>
      <c r="K41" s="51" t="str">
        <f>IF(OR('TRI-1'!K41 ="",'TRI-1'!K41&lt;0,'TRI-1'!K41  &gt;10),"",IF((ROUND(TRUNC(('TRI-1'!K41  ),2),0))=10,"A+",IF((ROUND(TRUNC(('TRI-1'!K41  ),2),0))=9,"A-",IF((ROUND(TRUNC(('TRI-1'!K41   ),2),0))=8,"B+",IF((ROUND(TRUNC(('TRI-1'!K41 ),2),0))=7,"B-",IF((ROUND(TRUNC(('TRI-1'!K41  ),2),0))=6,"C+",IF((ROUND(TRUNC(('TRI-1'!K41  ),2),0))=5,"C-",IF((ROUND(TRUNC(('TRI-1'!K41  ),2),0))=4,"D+",IF((ROUND(TRUNC(('TRI-1'!K41 ),2),0))=3,"D-",IF((ROUND(TRUNC(('TRI-1'!K41 ),2),0))=2,"E+",IF((ROUND(TRUNC(('TRI-1'!K41  ),2),0))&lt;=1,"E-","")))))))))))</f>
        <v>B-</v>
      </c>
      <c r="L41" s="51" t="str">
        <f>IF(OR('TRI-1'!L41 ="",'TRI-1'!L41&lt;0,'TRI-1'!L41  &gt;10),"",IF((ROUND(TRUNC(('TRI-1'!L41  ),2),0))=10,"A+",IF((ROUND(TRUNC(('TRI-1'!L41  ),2),0))=9,"A-",IF((ROUND(TRUNC(('TRI-1'!L41   ),2),0))=8,"B+",IF((ROUND(TRUNC(('TRI-1'!L41 ),2),0))=7,"B-",IF((ROUND(TRUNC(('TRI-1'!L41  ),2),0))=6,"C+",IF((ROUND(TRUNC(('TRI-1'!L41  ),2),0))=5,"C-",IF((ROUND(TRUNC(('TRI-1'!L41  ),2),0))=4,"D+",IF((ROUND(TRUNC(('TRI-1'!L41 ),2),0))=3,"D-",IF((ROUND(TRUNC(('TRI-1'!L41 ),2),0))=2,"E+",IF((ROUND(TRUNC(('TRI-1'!L41  ),2),0))&lt;=1,"E-","")))))))))))</f>
        <v>B-</v>
      </c>
      <c r="M41" s="51" t="str">
        <f>IF(OR('TRI-1'!M41 ="",'TRI-1'!M41&lt;0,'TRI-1'!M41  &gt;10),"",IF((ROUND(TRUNC(('TRI-1'!M41  ),2),0))=10,"A+",IF((ROUND(TRUNC(('TRI-1'!M41  ),2),0))=9,"A-",IF((ROUND(TRUNC(('TRI-1'!M41   ),2),0))=8,"B+",IF((ROUND(TRUNC(('TRI-1'!M41 ),2),0))=7,"B-",IF((ROUND(TRUNC(('TRI-1'!M41  ),2),0))=6,"C+",IF((ROUND(TRUNC(('TRI-1'!M41  ),2),0))=5,"C-",IF((ROUND(TRUNC(('TRI-1'!M41  ),2),0))=4,"D+",IF((ROUND(TRUNC(('TRI-1'!M41 ),2),0))=3,"D-",IF((ROUND(TRUNC(('TRI-1'!M41 ),2),0))=2,"E+",IF((ROUND(TRUNC(('TRI-1'!M41  ),2),0))&lt;=1,"E-","")))))))))))</f>
        <v>A+</v>
      </c>
      <c r="N41" s="51" t="str">
        <f>IF(OR('TRI-1'!N41 ="",'TRI-1'!N41&lt;0,'TRI-1'!N41  &gt;10),"",IF((ROUND(TRUNC(('TRI-1'!N41  ),2),0))=10,"A+",IF((ROUND(TRUNC(('TRI-1'!N41  ),2),0))=9,"A-",IF((ROUND(TRUNC(('TRI-1'!N41   ),2),0))=8,"B+",IF((ROUND(TRUNC(('TRI-1'!N41 ),2),0))=7,"B-",IF((ROUND(TRUNC(('TRI-1'!N41  ),2),0))=6,"C+",IF((ROUND(TRUNC(('TRI-1'!N41  ),2),0))=5,"C-",IF((ROUND(TRUNC(('TRI-1'!N41  ),2),0))=4,"D+",IF((ROUND(TRUNC(('TRI-1'!N41 ),2),0))=3,"D-",IF((ROUND(TRUNC(('TRI-1'!N41 ),2),0))=2,"E+",IF((ROUND(TRUNC(('TRI-1'!N41  ),2),0))&lt;=1,"E-","")))))))))))</f>
        <v>A+</v>
      </c>
      <c r="O41" s="51" t="str">
        <f>IF(OR('TRI-1'!O41 ="",'TRI-1'!O41&lt;0,'TRI-1'!O41  &gt;10),"",IF((ROUND(TRUNC(('TRI-1'!O41  ),2),0))=10,"A+",IF((ROUND(TRUNC(('TRI-1'!O41  ),2),0))=9,"A-",IF((ROUND(TRUNC(('TRI-1'!O41   ),2),0))=8,"B+",IF((ROUND(TRUNC(('TRI-1'!O41 ),2),0))=7,"B-",IF((ROUND(TRUNC(('TRI-1'!O41  ),2),0))=6,"C+",IF((ROUND(TRUNC(('TRI-1'!O41  ),2),0))=5,"C-",IF((ROUND(TRUNC(('TRI-1'!O41  ),2),0))=4,"D+",IF((ROUND(TRUNC(('TRI-1'!O41 ),2),0))=3,"D-",IF((ROUND(TRUNC(('TRI-1'!O41 ),2),0))=2,"E+",IF((ROUND(TRUNC(('TRI-1'!O41  ),2),0))&lt;=1,"E-","")))))))))))</f>
        <v>B-</v>
      </c>
      <c r="P41" s="51" t="str">
        <f>IF(OR('TRI-1'!P41 ="",'TRI-1'!P41&lt;0,'TRI-1'!P41  &gt;10),"",IF((ROUND(TRUNC(('TRI-1'!P41  ),2),0))=10,"A+",IF((ROUND(TRUNC(('TRI-1'!P41  ),2),0))=9,"A-",IF((ROUND(TRUNC(('TRI-1'!P41   ),2),0))=8,"B+",IF((ROUND(TRUNC(('TRI-1'!P41 ),2),0))=7,"B-",IF((ROUND(TRUNC(('TRI-1'!P41  ),2),0))=6,"C+",IF((ROUND(TRUNC(('TRI-1'!P41  ),2),0))=5,"C-",IF((ROUND(TRUNC(('TRI-1'!P41  ),2),0))=4,"D+",IF((ROUND(TRUNC(('TRI-1'!P41 ),2),0))=3,"D-",IF((ROUND(TRUNC(('TRI-1'!P41 ),2),0))=2,"E+",IF((ROUND(TRUNC(('TRI-1'!P41  ),2),0))&lt;=1,"E-","")))))))))))</f>
        <v>B-</v>
      </c>
      <c r="Q41" s="51" t="str">
        <f>IF(OR('TRI-1'!Q41 ="",'TRI-1'!Q41&lt;0,'TRI-1'!Q41  &gt;10),"",IF((ROUND(TRUNC(('TRI-1'!Q41  ),2),0))=10,"A+",IF((ROUND(TRUNC(('TRI-1'!Q41  ),2),0))=9,"A-",IF((ROUND(TRUNC(('TRI-1'!Q41   ),2),0))=8,"B+",IF((ROUND(TRUNC(('TRI-1'!Q41 ),2),0))=7,"B-",IF((ROUND(TRUNC(('TRI-1'!Q41  ),2),0))=6,"C+",IF((ROUND(TRUNC(('TRI-1'!Q41  ),2),0))=5,"C-",IF((ROUND(TRUNC(('TRI-1'!Q41  ),2),0))=4,"D+",IF((ROUND(TRUNC(('TRI-1'!Q41 ),2),0))=3,"D-",IF((ROUND(TRUNC(('TRI-1'!Q41 ),2),0))=2,"E+",IF((ROUND(TRUNC(('TRI-1'!Q41  ),2),0))&lt;=1,"E-","")))))))))))</f>
        <v>B-</v>
      </c>
      <c r="R41" s="51" t="str">
        <f>IF(OR('TRI-1'!R41 ="",'TRI-1'!R41&lt;0,'TRI-1'!R41  &gt;10),"",IF((ROUND(TRUNC(('TRI-1'!R41  ),2),0))=10,"A+",IF((ROUND(TRUNC(('TRI-1'!R41  ),2),0))=9,"A-",IF((ROUND(TRUNC(('TRI-1'!R41   ),2),0))=8,"B+",IF((ROUND(TRUNC(('TRI-1'!R41 ),2),0))=7,"B-",IF((ROUND(TRUNC(('TRI-1'!R41  ),2),0))=6,"C+",IF((ROUND(TRUNC(('TRI-1'!R41  ),2),0))=5,"C-",IF((ROUND(TRUNC(('TRI-1'!R41  ),2),0))=4,"D+",IF((ROUND(TRUNC(('TRI-1'!R41 ),2),0))=3,"D-",IF((ROUND(TRUNC(('TRI-1'!R41 ),2),0))=2,"E+",IF((ROUND(TRUNC(('TRI-1'!R41  ),2),0))&lt;=1,"E-","")))))))))))</f>
        <v>A+</v>
      </c>
      <c r="S41" s="51" t="str">
        <f>IF(OR('TRI-1'!S41 ="",'TRI-1'!S41&lt;0,'TRI-1'!S41  &gt;10),"",IF((ROUND(TRUNC(('TRI-1'!S41  ),2),0))=10,"A+",IF((ROUND(TRUNC(('TRI-1'!S41  ),2),0))=9,"A-",IF((ROUND(TRUNC(('TRI-1'!S41   ),2),0))=8,"B+",IF((ROUND(TRUNC(('TRI-1'!S41 ),2),0))=7,"B-",IF((ROUND(TRUNC(('TRI-1'!S41  ),2),0))=6,"C+",IF((ROUND(TRUNC(('TRI-1'!S41  ),2),0))=5,"C-",IF((ROUND(TRUNC(('TRI-1'!S41  ),2),0))=4,"D+",IF((ROUND(TRUNC(('TRI-1'!S41 ),2),0))=3,"D-",IF((ROUND(TRUNC(('TRI-1'!S41 ),2),0))=2,"E+",IF((ROUND(TRUNC(('TRI-1'!S41  ),2),0))&lt;=1,"E-","")))))))))))</f>
        <v>B+</v>
      </c>
      <c r="T41" s="51" t="str">
        <f>IF(OR('TRI-1'!T41 ="",'TRI-1'!T41&lt;0,'TRI-1'!T41  &gt;10),"",IF((ROUND(TRUNC(('TRI-1'!T41  ),2),0))=10,"A+",IF((ROUND(TRUNC(('TRI-1'!T41  ),2),0))=9,"A-",IF((ROUND(TRUNC(('TRI-1'!T41   ),2),0))=8,"B+",IF((ROUND(TRUNC(('TRI-1'!T41 ),2),0))=7,"B-",IF((ROUND(TRUNC(('TRI-1'!T41  ),2),0))=6,"C+",IF((ROUND(TRUNC(('TRI-1'!T41  ),2),0))=5,"C-",IF((ROUND(TRUNC(('TRI-1'!T41  ),2),0))=4,"D+",IF((ROUND(TRUNC(('TRI-1'!T41 ),2),0))=3,"D-",IF((ROUND(TRUNC(('TRI-1'!T41 ),2),0))=2,"E+",IF((ROUND(TRUNC(('TRI-1'!T41  ),2),0))&lt;=1,"E-","")))))))))))</f>
        <v>B+</v>
      </c>
      <c r="U41" s="51" t="str">
        <f>IF(OR('TRI-1'!U41 ="",'TRI-1'!U41&lt;0,'TRI-1'!U41  &gt;10),"",IF((ROUND(TRUNC(('TRI-1'!U41  ),2),0))=10,"A+",IF((ROUND(TRUNC(('TRI-1'!U41  ),2),0))=9,"A-",IF((ROUND(TRUNC(('TRI-1'!U41   ),2),0))=8,"B+",IF((ROUND(TRUNC(('TRI-1'!U41 ),2),0))=7,"B-",IF((ROUND(TRUNC(('TRI-1'!U41  ),2),0))=6,"C+",IF((ROUND(TRUNC(('TRI-1'!U41  ),2),0))=5,"C-",IF((ROUND(TRUNC(('TRI-1'!U41  ),2),0))=4,"D+",IF((ROUND(TRUNC(('TRI-1'!U41 ),2),0))=3,"D-",IF((ROUND(TRUNC(('TRI-1'!U41 ),2),0))=2,"E+",IF((ROUND(TRUNC(('TRI-1'!U41  ),2),0))&lt;=1,"E-","")))))))))))</f>
        <v>A+</v>
      </c>
      <c r="V41" s="51" t="str">
        <f>IF(OR('TRI-1'!V41 ="",'TRI-1'!V41&lt;0,'TRI-1'!V41  &gt;10),"",IF((ROUND(TRUNC(('TRI-1'!V41  ),2),0))=10,"A+",IF((ROUND(TRUNC(('TRI-1'!V41  ),2),0))=9,"A-",IF((ROUND(TRUNC(('TRI-1'!V41   ),2),0))=8,"B+",IF((ROUND(TRUNC(('TRI-1'!V41 ),2),0))=7,"B-",IF((ROUND(TRUNC(('TRI-1'!V41  ),2),0))=6,"C+",IF((ROUND(TRUNC(('TRI-1'!V41  ),2),0))=5,"C-",IF((ROUND(TRUNC(('TRI-1'!V41  ),2),0))=4,"D+",IF((ROUND(TRUNC(('TRI-1'!V41 ),2),0))=3,"D-",IF((ROUND(TRUNC(('TRI-1'!V41 ),2),0))=2,"E+",IF((ROUND(TRUNC(('TRI-1'!V41  ),2),0))&lt;=1,"E-","")))))))))))</f>
        <v>A+</v>
      </c>
      <c r="W41" s="51" t="str">
        <f>IF(OR('TRI-1'!W41 ="",'TRI-1'!W41&lt;0,'TRI-1'!W41  &gt;10),"",IF((ROUND(TRUNC(('TRI-1'!W41  ),2),0))=10,"A+",IF((ROUND(TRUNC(('TRI-1'!W41  ),2),0))=9,"A-",IF((ROUND(TRUNC(('TRI-1'!W41   ),2),0))=8,"B+",IF((ROUND(TRUNC(('TRI-1'!W41 ),2),0))=7,"B-",IF((ROUND(TRUNC(('TRI-1'!W41  ),2),0))=6,"C+",IF((ROUND(TRUNC(('TRI-1'!W41  ),2),0))=5,"C-",IF((ROUND(TRUNC(('TRI-1'!W41  ),2),0))=4,"D+",IF((ROUND(TRUNC(('TRI-1'!W41 ),2),0))=3,"D-",IF((ROUND(TRUNC(('TRI-1'!W41 ),2),0))=2,"E+",IF((ROUND(TRUNC(('TRI-1'!W41  ),2),0))&lt;=1,"E-","")))))))))))</f>
        <v>A+</v>
      </c>
      <c r="X41" s="51" t="str">
        <f>IF(OR('TRI-1'!X41 ="",'TRI-1'!X41&lt;0,'TRI-1'!X41  &gt;10),"",IF((ROUND(TRUNC(('TRI-1'!X41  ),2),0))=10,"A+",IF((ROUND(TRUNC(('TRI-1'!X41  ),2),0))=9,"A-",IF((ROUND(TRUNC(('TRI-1'!X41   ),2),0))=8,"B+",IF((ROUND(TRUNC(('TRI-1'!X41 ),2),0))=7,"B-",IF((ROUND(TRUNC(('TRI-1'!X41  ),2),0))=6,"C+",IF((ROUND(TRUNC(('TRI-1'!X41  ),2),0))=5,"C-",IF((ROUND(TRUNC(('TRI-1'!X41  ),2),0))=4,"D+",IF((ROUND(TRUNC(('TRI-1'!X41 ),2),0))=3,"D-",IF((ROUND(TRUNC(('TRI-1'!X41 ),2),0))=2,"E+",IF((ROUND(TRUNC(('TRI-1'!X41  ),2),0))&lt;=1,"E-","")))))))))))</f>
        <v>A+</v>
      </c>
      <c r="Y41" s="51" t="str">
        <f>IF(OR('TRI-1'!Y41 ="",'TRI-1'!Y41&lt;0,'TRI-1'!Y41  &gt;10),"",IF((ROUND(TRUNC(('TRI-1'!Y41  ),2),0))=10,"A+",IF((ROUND(TRUNC(('TRI-1'!Y41  ),2),0))=9,"A-",IF((ROUND(TRUNC(('TRI-1'!Y41   ),2),0))=8,"B+",IF((ROUND(TRUNC(('TRI-1'!Y41 ),2),0))=7,"B-",IF((ROUND(TRUNC(('TRI-1'!Y41  ),2),0))=6,"C+",IF((ROUND(TRUNC(('TRI-1'!Y41  ),2),0))=5,"C-",IF((ROUND(TRUNC(('TRI-1'!Y41  ),2),0))=4,"D+",IF((ROUND(TRUNC(('TRI-1'!Y41 ),2),0))=3,"D-",IF((ROUND(TRUNC(('TRI-1'!Y41 ),2),0))=2,"E+",IF((ROUND(TRUNC(('TRI-1'!Y41  ),2),0))&lt;=1,"E-","")))))))))))</f>
        <v>A-</v>
      </c>
      <c r="Z41" s="51" t="str">
        <f>IF(OR('TRI-1'!Z41 ="",'TRI-1'!Z41&lt;0,'TRI-1'!Z41  &gt;10),"",IF((ROUND(TRUNC(('TRI-1'!Z41  ),2),0))=10,"A+",IF((ROUND(TRUNC(('TRI-1'!Z41  ),2),0))=9,"A-",IF((ROUND(TRUNC(('TRI-1'!Z41   ),2),0))=8,"B+",IF((ROUND(TRUNC(('TRI-1'!Z41 ),2),0))=7,"B-",IF((ROUND(TRUNC(('TRI-1'!Z41  ),2),0))=6,"C+",IF((ROUND(TRUNC(('TRI-1'!Z41  ),2),0))=5,"C-",IF((ROUND(TRUNC(('TRI-1'!Z41  ),2),0))=4,"D+",IF((ROUND(TRUNC(('TRI-1'!Z41 ),2),0))=3,"D-",IF((ROUND(TRUNC(('TRI-1'!Z41 ),2),0))=2,"E+",IF((ROUND(TRUNC(('TRI-1'!Z41  ),2),0))&lt;=1,"E-","")))))))))))</f>
        <v>B-</v>
      </c>
      <c r="AA41" s="51" t="str">
        <f>IF(OR('TRI-1'!AA41 ="",'TRI-1'!AA41&lt;0,'TRI-1'!AA41  &gt;10),"",IF((ROUND(TRUNC(('TRI-1'!AA41  ),2),0))=10,"A+",IF((ROUND(TRUNC(('TRI-1'!AA41  ),2),0))=9,"A-",IF((ROUND(TRUNC(('TRI-1'!AA41   ),2),0))=8,"B+",IF((ROUND(TRUNC(('TRI-1'!AA41 ),2),0))=7,"B-",IF((ROUND(TRUNC(('TRI-1'!AA41  ),2),0))=6,"C+",IF((ROUND(TRUNC(('TRI-1'!AA41  ),2),0))=5,"C-",IF((ROUND(TRUNC(('TRI-1'!AA41  ),2),0))=4,"D+",IF((ROUND(TRUNC(('TRI-1'!AA41 ),2),0))=3,"D-",IF((ROUND(TRUNC(('TRI-1'!AA41 ),2),0))=2,"E+",IF((ROUND(TRUNC(('TRI-1'!AA41  ),2),0))&lt;=1,"E-","")))))))))))</f>
        <v>B-</v>
      </c>
      <c r="AB41" s="51" t="str">
        <f>IF(OR('TRI-1'!AB41 ="",'TRI-1'!AB41&lt;0,'TRI-1'!AB41  &gt;10),"",IF((ROUND(TRUNC(('TRI-1'!AB41  ),2),0))=10,"A+",IF((ROUND(TRUNC(('TRI-1'!AB41  ),2),0))=9,"A-",IF((ROUND(TRUNC(('TRI-1'!AB41   ),2),0))=8,"B+",IF((ROUND(TRUNC(('TRI-1'!AB41 ),2),0))=7,"B-",IF((ROUND(TRUNC(('TRI-1'!AB41  ),2),0))=6,"C+",IF((ROUND(TRUNC(('TRI-1'!AB41  ),2),0))=5,"C-",IF((ROUND(TRUNC(('TRI-1'!AB41  ),2),0))=4,"D+",IF((ROUND(TRUNC(('TRI-1'!AB41 ),2),0))=3,"D-",IF((ROUND(TRUNC(('TRI-1'!AB41 ),2),0))=2,"E+",IF((ROUND(TRUNC(('TRI-1'!AB41  ),2),0))&lt;=1,"E-","")))))))))))</f>
        <v>B-</v>
      </c>
      <c r="AC41" s="51" t="str">
        <f>IF(OR('TRI-1'!AC41 ="",'TRI-1'!AC41&lt;0,'TRI-1'!AC41  &gt;10),"",IF((ROUND(TRUNC(('TRI-1'!AC41  ),2),0))=10,"A+",IF((ROUND(TRUNC(('TRI-1'!AC41  ),2),0))=9,"A-",IF((ROUND(TRUNC(('TRI-1'!AC41   ),2),0))=8,"B+",IF((ROUND(TRUNC(('TRI-1'!AC41 ),2),0))=7,"B-",IF((ROUND(TRUNC(('TRI-1'!AC41  ),2),0))=6,"C+",IF((ROUND(TRUNC(('TRI-1'!AC41  ),2),0))=5,"C-",IF((ROUND(TRUNC(('TRI-1'!AC41  ),2),0))=4,"D+",IF((ROUND(TRUNC(('TRI-1'!AC41 ),2),0))=3,"D-",IF((ROUND(TRUNC(('TRI-1'!AC41 ),2),0))=2,"E+",IF((ROUND(TRUNC(('TRI-1'!AC41  ),2),0))&lt;=1,"E-","")))))))))))</f>
        <v>B-</v>
      </c>
      <c r="AD41" s="51" t="str">
        <f>IF(OR('TRI-1'!AD41 ="",'TRI-1'!AD41&lt;0,'TRI-1'!AD41  &gt;10),"",IF((ROUND(TRUNC(('TRI-1'!AD41  ),2),0))=10,"A+",IF((ROUND(TRUNC(('TRI-1'!AD41  ),2),0))=9,"A-",IF((ROUND(TRUNC(('TRI-1'!AD41   ),2),0))=8,"B+",IF((ROUND(TRUNC(('TRI-1'!AD41 ),2),0))=7,"B-",IF((ROUND(TRUNC(('TRI-1'!AD41  ),2),0))=6,"C+",IF((ROUND(TRUNC(('TRI-1'!AD41  ),2),0))=5,"C-",IF((ROUND(TRUNC(('TRI-1'!AD41  ),2),0))=4,"D+",IF((ROUND(TRUNC(('TRI-1'!AD41 ),2),0))=3,"D-",IF((ROUND(TRUNC(('TRI-1'!AD41 ),2),0))=2,"E+",IF((ROUND(TRUNC(('TRI-1'!AD41  ),2),0))&lt;=1,"E-","")))))))))))</f>
        <v>B-</v>
      </c>
      <c r="AE41" s="51" t="str">
        <f>IF(OR('TRI-1'!AE41 ="",'TRI-1'!AE41&lt;0,'TRI-1'!AE41  &gt;10),"",IF((ROUND(TRUNC(('TRI-1'!AE41  ),2),0))=10,"A+",IF((ROUND(TRUNC(('TRI-1'!AE41  ),2),0))=9,"A-",IF((ROUND(TRUNC(('TRI-1'!AE41   ),2),0))=8,"B+",IF((ROUND(TRUNC(('TRI-1'!AE41 ),2),0))=7,"B-",IF((ROUND(TRUNC(('TRI-1'!AE41  ),2),0))=6,"C+",IF((ROUND(TRUNC(('TRI-1'!AE41  ),2),0))=5,"C-",IF((ROUND(TRUNC(('TRI-1'!AE41  ),2),0))=4,"D+",IF((ROUND(TRUNC(('TRI-1'!AE41 ),2),0))=3,"D-",IF((ROUND(TRUNC(('TRI-1'!AE41 ),2),0))=2,"E+",IF((ROUND(TRUNC(('TRI-1'!AE41  ),2),0))&lt;=1,"E-","")))))))))))</f>
        <v>B-</v>
      </c>
      <c r="AF41" s="51" t="str">
        <f>IF(OR('TRI-1'!AF41 ="",'TRI-1'!AF41&lt;0,'TRI-1'!AF41  &gt;10),"",IF((ROUND(TRUNC(('TRI-1'!AF41  ),2),0))=10,"A+",IF((ROUND(TRUNC(('TRI-1'!AF41  ),2),0))=9,"A-",IF((ROUND(TRUNC(('TRI-1'!AF41   ),2),0))=8,"B+",IF((ROUND(TRUNC(('TRI-1'!AF41 ),2),0))=7,"B-",IF((ROUND(TRUNC(('TRI-1'!AF41  ),2),0))=6,"C+",IF((ROUND(TRUNC(('TRI-1'!AF41  ),2),0))=5,"C-",IF((ROUND(TRUNC(('TRI-1'!AF41  ),2),0))=4,"D+",IF((ROUND(TRUNC(('TRI-1'!AF41 ),2),0))=3,"D-",IF((ROUND(TRUNC(('TRI-1'!AF41 ),2),0))=2,"E+",IF((ROUND(TRUNC(('TRI-1'!AF41  ),2),0))&lt;=1,"E-","")))))))))))</f>
        <v>B-</v>
      </c>
      <c r="AG41" s="51" t="str">
        <f>IF(OR('TRI-1'!AG41 ="",'TRI-1'!AG41&lt;0,'TRI-1'!AG41  &gt;10),"",IF((ROUND(TRUNC(('TRI-1'!AG41  ),2),0))=10,"A+",IF((ROUND(TRUNC(('TRI-1'!AG41  ),2),0))=9,"A-",IF((ROUND(TRUNC(('TRI-1'!AG41   ),2),0))=8,"B+",IF((ROUND(TRUNC(('TRI-1'!AG41 ),2),0))=7,"B-",IF((ROUND(TRUNC(('TRI-1'!AG41  ),2),0))=6,"C+",IF((ROUND(TRUNC(('TRI-1'!AG41  ),2),0))=5,"C-",IF((ROUND(TRUNC(('TRI-1'!AG41  ),2),0))=4,"D+",IF((ROUND(TRUNC(('TRI-1'!AG41 ),2),0))=3,"D-",IF((ROUND(TRUNC(('TRI-1'!AG41 ),2),0))=2,"E+",IF((ROUND(TRUNC(('TRI-1'!AG41  ),2),0))&lt;=1,"E-","")))))))))))</f>
        <v>B-</v>
      </c>
      <c r="AH41" s="51" t="str">
        <f>IF(OR('TRI-1'!AH41 ="",'TRI-1'!AH41&lt;0,'TRI-1'!AH41  &gt;10),"",IF((ROUND(TRUNC(('TRI-1'!AH41  ),2),0))=10,"A+",IF((ROUND(TRUNC(('TRI-1'!AH41  ),2),0))=9,"A-",IF((ROUND(TRUNC(('TRI-1'!AH41   ),2),0))=8,"B+",IF((ROUND(TRUNC(('TRI-1'!AH41 ),2),0))=7,"B-",IF((ROUND(TRUNC(('TRI-1'!AH41  ),2),0))=6,"C+",IF((ROUND(TRUNC(('TRI-1'!AH41  ),2),0))=5,"C-",IF((ROUND(TRUNC(('TRI-1'!AH41  ),2),0))=4,"D+",IF((ROUND(TRUNC(('TRI-1'!AH41 ),2),0))=3,"D-",IF((ROUND(TRUNC(('TRI-1'!AH41 ),2),0))=2,"E+",IF((ROUND(TRUNC(('TRI-1'!AH41  ),2),0))&lt;=1,"E-","")))))))))))</f>
        <v>B-</v>
      </c>
      <c r="AI41" s="51" t="str">
        <f>IF(OR('TRI-1'!AI41 ="",'TRI-1'!AI41&lt;0,'TRI-1'!AI41  &gt;10),"",IF((ROUND(TRUNC(('TRI-1'!AI41  ),2),0))=10,"A+",IF((ROUND(TRUNC(('TRI-1'!AI41  ),2),0))=9,"A-",IF((ROUND(TRUNC(('TRI-1'!AI41   ),2),0))=8,"B+",IF((ROUND(TRUNC(('TRI-1'!AI41 ),2),0))=7,"B-",IF((ROUND(TRUNC(('TRI-1'!AI41  ),2),0))=6,"C+",IF((ROUND(TRUNC(('TRI-1'!AI41  ),2),0))=5,"C-",IF((ROUND(TRUNC(('TRI-1'!AI41  ),2),0))=4,"D+",IF((ROUND(TRUNC(('TRI-1'!AI41 ),2),0))=3,"D-",IF((ROUND(TRUNC(('TRI-1'!AI41 ),2),0))=2,"E+",IF((ROUND(TRUNC(('TRI-1'!AI41  ),2),0))&lt;=1,"E-","")))))))))))</f>
        <v>B-</v>
      </c>
      <c r="AJ41" s="51" t="str">
        <f>IF(OR('TRI-1'!AJ41 ="",'TRI-1'!AJ41&lt;0,'TRI-1'!AJ41  &gt;10),"",IF((ROUND(TRUNC(('TRI-1'!AJ41  ),2),0))=10,"A+",IF((ROUND(TRUNC(('TRI-1'!AJ41  ),2),0))=9,"A-",IF((ROUND(TRUNC(('TRI-1'!AJ41   ),2),0))=8,"B+",IF((ROUND(TRUNC(('TRI-1'!AJ41 ),2),0))=7,"B-",IF((ROUND(TRUNC(('TRI-1'!AJ41  ),2),0))=6,"C+",IF((ROUND(TRUNC(('TRI-1'!AJ41  ),2),0))=5,"C-",IF((ROUND(TRUNC(('TRI-1'!AJ41  ),2),0))=4,"D+",IF((ROUND(TRUNC(('TRI-1'!AJ41 ),2),0))=3,"D-",IF((ROUND(TRUNC(('TRI-1'!AJ41 ),2),0))=2,"E+",IF((ROUND(TRUNC(('TRI-1'!AJ41  ),2),0))&lt;=1,"E-","")))))))))))</f>
        <v>B-</v>
      </c>
      <c r="AK41" s="51" t="str">
        <f>IF(OR('TRI-1'!AK41 ="",'TRI-1'!AK41&lt;0,'TRI-1'!AK41  &gt;10),"",IF((ROUND(TRUNC(('TRI-1'!AK41  ),2),0))=10,"A+",IF((ROUND(TRUNC(('TRI-1'!AK41  ),2),0))=9,"A-",IF((ROUND(TRUNC(('TRI-1'!AK41   ),2),0))=8,"B+",IF((ROUND(TRUNC(('TRI-1'!AK41 ),2),0))=7,"B-",IF((ROUND(TRUNC(('TRI-1'!AK41  ),2),0))=6,"C+",IF((ROUND(TRUNC(('TRI-1'!AK41  ),2),0))=5,"C-",IF((ROUND(TRUNC(('TRI-1'!AK41  ),2),0))=4,"D+",IF((ROUND(TRUNC(('TRI-1'!AK41 ),2),0))=3,"D-",IF((ROUND(TRUNC(('TRI-1'!AK41 ),2),0))=2,"E+",IF((ROUND(TRUNC(('TRI-1'!AK41  ),2),0))&lt;=1,"E-","")))))))))))</f>
        <v>B-</v>
      </c>
      <c r="AL41" s="51" t="str">
        <f>IF(OR('TRI-1'!AL41 ="",'TRI-1'!AL41&lt;0,'TRI-1'!AL41  &gt;10),"",IF((ROUND(TRUNC(('TRI-1'!AL41  ),2),0))=10,"A+",IF((ROUND(TRUNC(('TRI-1'!AL41  ),2),0))=9,"A-",IF((ROUND(TRUNC(('TRI-1'!AL41   ),2),0))=8,"B+",IF((ROUND(TRUNC(('TRI-1'!AL41 ),2),0))=7,"B-",IF((ROUND(TRUNC(('TRI-1'!AL41  ),2),0))=6,"C+",IF((ROUND(TRUNC(('TRI-1'!AL41  ),2),0))=5,"C-",IF((ROUND(TRUNC(('TRI-1'!AL41  ),2),0))=4,"D+",IF((ROUND(TRUNC(('TRI-1'!AL41 ),2),0))=3,"D-",IF((ROUND(TRUNC(('TRI-1'!AL41 ),2),0))=2,"E+",IF((ROUND(TRUNC(('TRI-1'!AL41  ),2),0))&lt;=1,"E-","")))))))))))</f>
        <v>B-</v>
      </c>
      <c r="AM41" s="51" t="str">
        <f>IF(OR('TRI-1'!AM41 ="",'TRI-1'!AM41&lt;0,'TRI-1'!AM41  &gt;10),"",IF((ROUND(TRUNC(('TRI-1'!AM41  ),2),0))=10,"A+",IF((ROUND(TRUNC(('TRI-1'!AM41  ),2),0))=9,"A-",IF((ROUND(TRUNC(('TRI-1'!AM41   ),2),0))=8,"B+",IF((ROUND(TRUNC(('TRI-1'!AM41 ),2),0))=7,"B-",IF((ROUND(TRUNC(('TRI-1'!AM41  ),2),0))=6,"C+",IF((ROUND(TRUNC(('TRI-1'!AM41  ),2),0))=5,"C-",IF((ROUND(TRUNC(('TRI-1'!AM41  ),2),0))=4,"D+",IF((ROUND(TRUNC(('TRI-1'!AM41 ),2),0))=3,"D-",IF((ROUND(TRUNC(('TRI-1'!AM41 ),2),0))=2,"E+",IF((ROUND(TRUNC(('TRI-1'!AM41  ),2),0))&lt;=1,"E-","")))))))))))</f>
        <v>B-</v>
      </c>
      <c r="AN41" s="51" t="str">
        <f>IF(OR('TRI-1'!AN41 ="",'TRI-1'!AN41&lt;0,'TRI-1'!AN41  &gt;10),"",IF((ROUND(TRUNC(('TRI-1'!AN41  ),2),0))=10,"A+",IF((ROUND(TRUNC(('TRI-1'!AN41  ),2),0))=9,"A-",IF((ROUND(TRUNC(('TRI-1'!AN41   ),2),0))=8,"B+",IF((ROUND(TRUNC(('TRI-1'!AN41 ),2),0))=7,"B-",IF((ROUND(TRUNC(('TRI-1'!AN41  ),2),0))=6,"C+",IF((ROUND(TRUNC(('TRI-1'!AN41  ),2),0))=5,"C-",IF((ROUND(TRUNC(('TRI-1'!AN41  ),2),0))=4,"D+",IF((ROUND(TRUNC(('TRI-1'!AN41 ),2),0))=3,"D-",IF((ROUND(TRUNC(('TRI-1'!AN41 ),2),0))=2,"E+",IF((ROUND(TRUNC(('TRI-1'!AN41  ),2),0))&lt;=1,"E-","")))))))))))</f>
        <v>B-</v>
      </c>
      <c r="AO41" s="51" t="str">
        <f>IF(OR('TRI-1'!AO41 ="",'TRI-1'!AO41&lt;0,'TRI-1'!AO41  &gt;10),"",IF((ROUND(TRUNC(('TRI-1'!AO41  ),2),0))=10,"A+",IF((ROUND(TRUNC(('TRI-1'!AO41  ),2),0))=9,"A-",IF((ROUND(TRUNC(('TRI-1'!AO41   ),2),0))=8,"B+",IF((ROUND(TRUNC(('TRI-1'!AO41 ),2),0))=7,"B-",IF((ROUND(TRUNC(('TRI-1'!AO41  ),2),0))=6,"C+",IF((ROUND(TRUNC(('TRI-1'!AO41  ),2),0))=5,"C-",IF((ROUND(TRUNC(('TRI-1'!AO41  ),2),0))=4,"D+",IF((ROUND(TRUNC(('TRI-1'!AO41 ),2),0))=3,"D-",IF((ROUND(TRUNC(('TRI-1'!AO41 ),2),0))=2,"E+",IF((ROUND(TRUNC(('TRI-1'!AO41  ),2),0))&lt;=1,"E-","")))))))))))</f>
        <v>B-</v>
      </c>
      <c r="AP41" s="51" t="str">
        <f>IF(OR('TRI-1'!AP41 ="",'TRI-1'!AP41&lt;0,'TRI-1'!AP41  &gt;10),"",IF((ROUND(TRUNC(('TRI-1'!AP41  ),2),0))=10,"A+",IF((ROUND(TRUNC(('TRI-1'!AP41  ),2),0))=9,"A-",IF((ROUND(TRUNC(('TRI-1'!AP41   ),2),0))=8,"B+",IF((ROUND(TRUNC(('TRI-1'!AP41 ),2),0))=7,"B-",IF((ROUND(TRUNC(('TRI-1'!AP41  ),2),0))=6,"C+",IF((ROUND(TRUNC(('TRI-1'!AP41  ),2),0))=5,"C-",IF((ROUND(TRUNC(('TRI-1'!AP41  ),2),0))=4,"D+",IF((ROUND(TRUNC(('TRI-1'!AP41 ),2),0))=3,"D-",IF((ROUND(TRUNC(('TRI-1'!AP41 ),2),0))=2,"E+",IF((ROUND(TRUNC(('TRI-1'!AP41  ),2),0))&lt;=1,"E-","")))))))))))</f>
        <v>B-</v>
      </c>
      <c r="AQ41" s="51" t="str">
        <f>IF(OR('TRI-1'!AQ41 ="",'TRI-1'!AQ41&lt;0,'TRI-1'!AQ41  &gt;10),"",IF((ROUND(TRUNC(('TRI-1'!AQ41  ),2),0))=10,"A+",IF((ROUND(TRUNC(('TRI-1'!AQ41  ),2),0))=9,"A-",IF((ROUND(TRUNC(('TRI-1'!AQ41   ),2),0))=8,"B+",IF((ROUND(TRUNC(('TRI-1'!AQ41 ),2),0))=7,"B-",IF((ROUND(TRUNC(('TRI-1'!AQ41  ),2),0))=6,"C+",IF((ROUND(TRUNC(('TRI-1'!AQ41  ),2),0))=5,"C-",IF((ROUND(TRUNC(('TRI-1'!AQ41  ),2),0))=4,"D+",IF((ROUND(TRUNC(('TRI-1'!AQ41 ),2),0))=3,"D-",IF((ROUND(TRUNC(('TRI-1'!AQ41 ),2),0))=2,"E+",IF((ROUND(TRUNC(('TRI-1'!AQ41  ),2),0))&lt;=1,"E-","")))))))))))</f>
        <v>B-</v>
      </c>
      <c r="AR41" s="51" t="str">
        <f>IF(OR('TRI-1'!AR41 ="",'TRI-1'!AR41&lt;0,'TRI-1'!AR41  &gt;10),"",IF((ROUND(TRUNC(('TRI-1'!AR41  ),2),0))=10,"A+",IF((ROUND(TRUNC(('TRI-1'!AR41  ),2),0))=9,"A-",IF((ROUND(TRUNC(('TRI-1'!AR41   ),2),0))=8,"B+",IF((ROUND(TRUNC(('TRI-1'!AR41 ),2),0))=7,"B-",IF((ROUND(TRUNC(('TRI-1'!AR41  ),2),0))=6,"C+",IF((ROUND(TRUNC(('TRI-1'!AR41  ),2),0))=5,"C-",IF((ROUND(TRUNC(('TRI-1'!AR41  ),2),0))=4,"D+",IF((ROUND(TRUNC(('TRI-1'!AR41 ),2),0))=3,"D-",IF((ROUND(TRUNC(('TRI-1'!AR41 ),2),0))=2,"E+",IF((ROUND(TRUNC(('TRI-1'!AR41  ),2),0))&lt;=1,"E-","")))))))))))</f>
        <v>B-</v>
      </c>
      <c r="AS41" s="51" t="str">
        <f>IF(OR('TRI-1'!AS41 ="",'TRI-1'!AS41&lt;0,'TRI-1'!AS41  &gt;10),"",IF((ROUND(TRUNC(('TRI-1'!AS41  ),2),0))=10,"A+",IF((ROUND(TRUNC(('TRI-1'!AS41  ),2),0))=9,"A-",IF((ROUND(TRUNC(('TRI-1'!AS41   ),2),0))=8,"B+",IF((ROUND(TRUNC(('TRI-1'!AS41 ),2),0))=7,"B-",IF((ROUND(TRUNC(('TRI-1'!AS41  ),2),0))=6,"C+",IF((ROUND(TRUNC(('TRI-1'!AS41  ),2),0))=5,"C-",IF((ROUND(TRUNC(('TRI-1'!AS41  ),2),0))=4,"D+",IF((ROUND(TRUNC(('TRI-1'!AS41 ),2),0))=3,"D-",IF((ROUND(TRUNC(('TRI-1'!AS41 ),2),0))=2,"E+",IF((ROUND(TRUNC(('TRI-1'!AS41  ),2),0))&lt;=1,"E-","")))))))))))</f>
        <v>B-</v>
      </c>
      <c r="AT41" s="51" t="str">
        <f>IF(OR('TRI-1'!AT41 ="",'TRI-1'!AT41&lt;0,'TRI-1'!AT41  &gt;10),"",IF((ROUND(TRUNC(('TRI-1'!AT41  ),2),0))=10,"A+",IF((ROUND(TRUNC(('TRI-1'!AT41  ),2),0))=9,"A-",IF((ROUND(TRUNC(('TRI-1'!AT41   ),2),0))=8,"B+",IF((ROUND(TRUNC(('TRI-1'!AT41 ),2),0))=7,"B-",IF((ROUND(TRUNC(('TRI-1'!AT41  ),2),0))=6,"C+",IF((ROUND(TRUNC(('TRI-1'!AT41  ),2),0))=5,"C-",IF((ROUND(TRUNC(('TRI-1'!AT41  ),2),0))=4,"D+",IF((ROUND(TRUNC(('TRI-1'!AT41 ),2),0))=3,"D-",IF((ROUND(TRUNC(('TRI-1'!AT41 ),2),0))=2,"E+",IF((ROUND(TRUNC(('TRI-1'!AT41  ),2),0))&lt;=1,"E-","")))))))))))</f>
        <v>B-</v>
      </c>
      <c r="AU41" s="51" t="str">
        <f>IF(OR('TRI-1'!AU41 ="",'TRI-1'!AU41&lt;0,'TRI-1'!AU41  &gt;10),"",IF((ROUND(TRUNC(('TRI-1'!AU41  ),2),0))=10,"A+",IF((ROUND(TRUNC(('TRI-1'!AU41  ),2),0))=9,"A-",IF((ROUND(TRUNC(('TRI-1'!AU41   ),2),0))=8,"B+",IF((ROUND(TRUNC(('TRI-1'!AU41 ),2),0))=7,"B-",IF((ROUND(TRUNC(('TRI-1'!AU41  ),2),0))=6,"C+",IF((ROUND(TRUNC(('TRI-1'!AU41  ),2),0))=5,"C-",IF((ROUND(TRUNC(('TRI-1'!AU41  ),2),0))=4,"D+",IF((ROUND(TRUNC(('TRI-1'!AU41 ),2),0))=3,"D-",IF((ROUND(TRUNC(('TRI-1'!AU41 ),2),0))=2,"E+",IF((ROUND(TRUNC(('TRI-1'!AU41  ),2),0))&lt;=1,"E-","")))))))))))</f>
        <v>B-</v>
      </c>
      <c r="AV41" s="51" t="str">
        <f>IF(OR('TRI-1'!AV41 ="",'TRI-1'!AV41&lt;0,'TRI-1'!AV41  &gt;10),"",IF((ROUND(TRUNC(('TRI-1'!AV41  ),2),0))=10,"A+",IF((ROUND(TRUNC(('TRI-1'!AV41  ),2),0))=9,"A-",IF((ROUND(TRUNC(('TRI-1'!AV41   ),2),0))=8,"B+",IF((ROUND(TRUNC(('TRI-1'!AV41 ),2),0))=7,"B-",IF((ROUND(TRUNC(('TRI-1'!AV41  ),2),0))=6,"C+",IF((ROUND(TRUNC(('TRI-1'!AV41  ),2),0))=5,"C-",IF((ROUND(TRUNC(('TRI-1'!AV41  ),2),0))=4,"D+",IF((ROUND(TRUNC(('TRI-1'!AV41 ),2),0))=3,"D-",IF((ROUND(TRUNC(('TRI-1'!AV41 ),2),0))=2,"E+",IF((ROUND(TRUNC(('TRI-1'!AV41  ),2),0))&lt;=1,"E-","")))))))))))</f>
        <v>B-</v>
      </c>
      <c r="AW41" s="51" t="str">
        <f>IF(OR('TRI-1'!AW41 ="",'TRI-1'!AW41&lt;0,'TRI-1'!AW41  &gt;10),"",IF((ROUND(TRUNC(('TRI-1'!AW41  ),2),0))=10,"A+",IF((ROUND(TRUNC(('TRI-1'!AW41  ),2),0))=9,"A-",IF((ROUND(TRUNC(('TRI-1'!AW41   ),2),0))=8,"B+",IF((ROUND(TRUNC(('TRI-1'!AW41 ),2),0))=7,"B-",IF((ROUND(TRUNC(('TRI-1'!AW41  ),2),0))=6,"C+",IF((ROUND(TRUNC(('TRI-1'!AW41  ),2),0))=5,"C-",IF((ROUND(TRUNC(('TRI-1'!AW41  ),2),0))=4,"D+",IF((ROUND(TRUNC(('TRI-1'!AW41 ),2),0))=3,"D-",IF((ROUND(TRUNC(('TRI-1'!AW41 ),2),0))=2,"E+",IF((ROUND(TRUNC(('TRI-1'!AW41  ),2),0))&lt;=1,"E-","")))))))))))</f>
        <v>B-</v>
      </c>
      <c r="AX41" s="51" t="str">
        <f>IF(OR('TRI-1'!AX41 ="",'TRI-1'!AX41&lt;0,'TRI-1'!AX41  &gt;10),"",IF((ROUND(TRUNC(('TRI-1'!AX41  ),2),0))=10,"A+",IF((ROUND(TRUNC(('TRI-1'!AX41  ),2),0))=9,"A-",IF((ROUND(TRUNC(('TRI-1'!AX41   ),2),0))=8,"B+",IF((ROUND(TRUNC(('TRI-1'!AX41 ),2),0))=7,"B-",IF((ROUND(TRUNC(('TRI-1'!AX41  ),2),0))=6,"C+",IF((ROUND(TRUNC(('TRI-1'!AX41  ),2),0))=5,"C-",IF((ROUND(TRUNC(('TRI-1'!AX41  ),2),0))=4,"D+",IF((ROUND(TRUNC(('TRI-1'!AX41 ),2),0))=3,"D-",IF((ROUND(TRUNC(('TRI-1'!AX41 ),2),0))=2,"E+",IF((ROUND(TRUNC(('TRI-1'!AX41  ),2),0))&lt;=1,"E-","")))))))))))</f>
        <v>B-</v>
      </c>
      <c r="AY41" s="51" t="str">
        <f>IF(OR('TRI-1'!AY41 ="",'TRI-1'!AY41&lt;0,'TRI-1'!AY41  &gt;10),"",IF((ROUND(TRUNC(('TRI-1'!AY41  ),2),0))=10,"A+",IF((ROUND(TRUNC(('TRI-1'!AY41  ),2),0))=9,"A-",IF((ROUND(TRUNC(('TRI-1'!AY41   ),2),0))=8,"B+",IF((ROUND(TRUNC(('TRI-1'!AY41 ),2),0))=7,"B-",IF((ROUND(TRUNC(('TRI-1'!AY41  ),2),0))=6,"C+",IF((ROUND(TRUNC(('TRI-1'!AY41  ),2),0))=5,"C-",IF((ROUND(TRUNC(('TRI-1'!AY41  ),2),0))=4,"D+",IF((ROUND(TRUNC(('TRI-1'!AY41 ),2),0))=3,"D-",IF((ROUND(TRUNC(('TRI-1'!AY41 ),2),0))=2,"E+",IF((ROUND(TRUNC(('TRI-1'!AY41  ),2),0))&lt;=1,"E-","")))))))))))</f>
        <v>B-</v>
      </c>
      <c r="AZ41" s="51" t="str">
        <f>IF(OR('TRI-1'!AZ41 ="",'TRI-1'!AZ41&lt;0,'TRI-1'!AZ41  &gt;10),"",IF((ROUND(TRUNC(('TRI-1'!AZ41  ),2),0))=10,"A+",IF((ROUND(TRUNC(('TRI-1'!AZ41  ),2),0))=9,"A-",IF((ROUND(TRUNC(('TRI-1'!AZ41   ),2),0))=8,"B+",IF((ROUND(TRUNC(('TRI-1'!AZ41 ),2),0))=7,"B-",IF((ROUND(TRUNC(('TRI-1'!AZ41  ),2),0))=6,"C+",IF((ROUND(TRUNC(('TRI-1'!AZ41  ),2),0))=5,"C-",IF((ROUND(TRUNC(('TRI-1'!AZ41  ),2),0))=4,"D+",IF((ROUND(TRUNC(('TRI-1'!AZ41 ),2),0))=3,"D-",IF((ROUND(TRUNC(('TRI-1'!AZ41 ),2),0))=2,"E+",IF((ROUND(TRUNC(('TRI-1'!AZ41  ),2),0))&lt;=1,"E-","")))))))))))</f>
        <v>B-</v>
      </c>
      <c r="BA41" s="51" t="str">
        <f>IF(OR('TRI-1'!BA41 ="",'TRI-1'!BA41&lt;0,'TRI-1'!BA41  &gt;10),"",IF((ROUND(TRUNC(('TRI-1'!BA41  ),2),0))=10,"A+",IF((ROUND(TRUNC(('TRI-1'!BA41  ),2),0))=9,"A-",IF((ROUND(TRUNC(('TRI-1'!BA41   ),2),0))=8,"B+",IF((ROUND(TRUNC(('TRI-1'!BA41 ),2),0))=7,"B-",IF((ROUND(TRUNC(('TRI-1'!BA41  ),2),0))=6,"C+",IF((ROUND(TRUNC(('TRI-1'!BA41  ),2),0))=5,"C-",IF((ROUND(TRUNC(('TRI-1'!BA41  ),2),0))=4,"D+",IF((ROUND(TRUNC(('TRI-1'!BA41 ),2),0))=3,"D-",IF((ROUND(TRUNC(('TRI-1'!BA41 ),2),0))=2,"E+",IF((ROUND(TRUNC(('TRI-1'!BA41  ),2),0))&lt;=1,"E-","")))))))))))</f>
        <v>B-</v>
      </c>
      <c r="BB41" s="51" t="str">
        <f>IF(OR('TRI-1'!BB41 ="",'TRI-1'!BB41&lt;0,'TRI-1'!BB41  &gt;10),"",IF((ROUND(TRUNC(('TRI-1'!BB41  ),2),0))=10,"A+",IF((ROUND(TRUNC(('TRI-1'!BB41  ),2),0))=9,"A-",IF((ROUND(TRUNC(('TRI-1'!BB41   ),2),0))=8,"B+",IF((ROUND(TRUNC(('TRI-1'!BB41 ),2),0))=7,"B-",IF((ROUND(TRUNC(('TRI-1'!BB41  ),2),0))=6,"C+",IF((ROUND(TRUNC(('TRI-1'!BB41  ),2),0))=5,"C-",IF((ROUND(TRUNC(('TRI-1'!BB41  ),2),0))=4,"D+",IF((ROUND(TRUNC(('TRI-1'!BB41 ),2),0))=3,"D-",IF((ROUND(TRUNC(('TRI-1'!BB41 ),2),0))=2,"E+",IF((ROUND(TRUNC(('TRI-1'!BB41  ),2),0))&lt;=1,"E-","")))))))))))</f>
        <v>B-</v>
      </c>
      <c r="BC41" s="51" t="str">
        <f>IF(OR('TRI-1'!BC41 ="",'TRI-1'!BC41&lt;0,'TRI-1'!BC41  &gt;10),"",IF((ROUND(TRUNC(('TRI-1'!BC41  ),2),0))=10,"A+",IF((ROUND(TRUNC(('TRI-1'!BC41  ),2),0))=9,"A-",IF((ROUND(TRUNC(('TRI-1'!BC41   ),2),0))=8,"B+",IF((ROUND(TRUNC(('TRI-1'!BC41 ),2),0))=7,"B-",IF((ROUND(TRUNC(('TRI-1'!BC41  ),2),0))=6,"C+",IF((ROUND(TRUNC(('TRI-1'!BC41  ),2),0))=5,"C-",IF((ROUND(TRUNC(('TRI-1'!BC41  ),2),0))=4,"D+",IF((ROUND(TRUNC(('TRI-1'!BC41 ),2),0))=3,"D-",IF((ROUND(TRUNC(('TRI-1'!BC41 ),2),0))=2,"E+",IF((ROUND(TRUNC(('TRI-1'!BC41  ),2),0))&lt;=1,"E-","")))))))))))</f>
        <v>B-</v>
      </c>
      <c r="BD41" s="51" t="str">
        <f>IF(OR('TRI-1'!BD41 ="",'TRI-1'!BD41&lt;0,'TRI-1'!BD41  &gt;10),"",IF((ROUND(TRUNC(('TRI-1'!BD41  ),2),0))=10,"A+",IF((ROUND(TRUNC(('TRI-1'!BD41  ),2),0))=9,"A-",IF((ROUND(TRUNC(('TRI-1'!BD41   ),2),0))=8,"B+",IF((ROUND(TRUNC(('TRI-1'!BD41 ),2),0))=7,"B-",IF((ROUND(TRUNC(('TRI-1'!BD41  ),2),0))=6,"C+",IF((ROUND(TRUNC(('TRI-1'!BD41  ),2),0))=5,"C-",IF((ROUND(TRUNC(('TRI-1'!BD41  ),2),0))=4,"D+",IF((ROUND(TRUNC(('TRI-1'!BD41 ),2),0))=3,"D-",IF((ROUND(TRUNC(('TRI-1'!BD41 ),2),0))=2,"E+",IF((ROUND(TRUNC(('TRI-1'!BD41  ),2),0))&lt;=1,"E-","")))))))))))</f>
        <v>B-</v>
      </c>
      <c r="BE41" s="51" t="str">
        <f>IF(OR('TRI-1'!BE41 ="",'TRI-1'!BE41&lt;0,'TRI-1'!BE41  &gt;10),"",IF((ROUND(TRUNC(('TRI-1'!BE41  ),2),0))=10,"A+",IF((ROUND(TRUNC(('TRI-1'!BE41  ),2),0))=9,"A-",IF((ROUND(TRUNC(('TRI-1'!BE41   ),2),0))=8,"B+",IF((ROUND(TRUNC(('TRI-1'!BE41 ),2),0))=7,"B-",IF((ROUND(TRUNC(('TRI-1'!BE41  ),2),0))=6,"C+",IF((ROUND(TRUNC(('TRI-1'!BE41  ),2),0))=5,"C-",IF((ROUND(TRUNC(('TRI-1'!BE41  ),2),0))=4,"D+",IF((ROUND(TRUNC(('TRI-1'!BE41 ),2),0))=3,"D-",IF((ROUND(TRUNC(('TRI-1'!BE41 ),2),0))=2,"E+",IF((ROUND(TRUNC(('TRI-1'!BE41  ),2),0))&lt;=1,"E-","")))))))))))</f>
        <v>B-</v>
      </c>
      <c r="BF41" s="51" t="str">
        <f>IF(OR('TRI-1'!BF41 ="",'TRI-1'!BF41&lt;0,'TRI-1'!BF41  &gt;10),"",IF((ROUND(TRUNC(('TRI-1'!BF41  ),2),0))=10,"A+",IF((ROUND(TRUNC(('TRI-1'!BF41  ),2),0))=9,"A-",IF((ROUND(TRUNC(('TRI-1'!BF41   ),2),0))=8,"B+",IF((ROUND(TRUNC(('TRI-1'!BF41 ),2),0))=7,"B-",IF((ROUND(TRUNC(('TRI-1'!BF41  ),2),0))=6,"C+",IF((ROUND(TRUNC(('TRI-1'!BF41  ),2),0))=5,"C-",IF((ROUND(TRUNC(('TRI-1'!BF41  ),2),0))=4,"D+",IF((ROUND(TRUNC(('TRI-1'!BF41 ),2),0))=3,"D-",IF((ROUND(TRUNC(('TRI-1'!BF41 ),2),0))=2,"E+",IF((ROUND(TRUNC(('TRI-1'!BF41  ),2),0))&lt;=1,"E-","")))))))))))</f>
        <v>B-</v>
      </c>
      <c r="BG41" s="51" t="str">
        <f>IF(OR('TRI-1'!BG41 ="",'TRI-1'!BG41&lt;0,'TRI-1'!BG41  &gt;10),"",IF((ROUND(TRUNC(('TRI-1'!BG41  ),2),0))=10,"A+",IF((ROUND(TRUNC(('TRI-1'!BG41  ),2),0))=9,"A-",IF((ROUND(TRUNC(('TRI-1'!BG41   ),2),0))=8,"B+",IF((ROUND(TRUNC(('TRI-1'!BG41 ),2),0))=7,"B-",IF((ROUND(TRUNC(('TRI-1'!BG41  ),2),0))=6,"C+",IF((ROUND(TRUNC(('TRI-1'!BG41  ),2),0))=5,"C-",IF((ROUND(TRUNC(('TRI-1'!BG41  ),2),0))=4,"D+",IF((ROUND(TRUNC(('TRI-1'!BG41 ),2),0))=3,"D-",IF((ROUND(TRUNC(('TRI-1'!BG41 ),2),0))=2,"E+",IF((ROUND(TRUNC(('TRI-1'!BG41  ),2),0))&lt;=1,"E-","")))))))))))</f>
        <v>B-</v>
      </c>
      <c r="BH41" s="51" t="str">
        <f>IF(OR('TRI-1'!BH41 ="",'TRI-1'!BH41&lt;0,'TRI-1'!BH41  &gt;10),"",IF((ROUND(TRUNC(('TRI-1'!BH41  ),2),0))=10,"A+",IF((ROUND(TRUNC(('TRI-1'!BH41  ),2),0))=9,"A-",IF((ROUND(TRUNC(('TRI-1'!BH41   ),2),0))=8,"B+",IF((ROUND(TRUNC(('TRI-1'!BH41 ),2),0))=7,"B-",IF((ROUND(TRUNC(('TRI-1'!BH41  ),2),0))=6,"C+",IF((ROUND(TRUNC(('TRI-1'!BH41  ),2),0))=5,"C-",IF((ROUND(TRUNC(('TRI-1'!BH41  ),2),0))=4,"D+",IF((ROUND(TRUNC(('TRI-1'!BH41 ),2),0))=3,"D-",IF((ROUND(TRUNC(('TRI-1'!BH41 ),2),0))=2,"E+",IF((ROUND(TRUNC(('TRI-1'!BH41  ),2),0))&lt;=1,"E-","")))))))))))</f>
        <v>B-</v>
      </c>
      <c r="BI41" s="51" t="str">
        <f>IF(OR('TRI-1'!BI41 ="",'TRI-1'!BI41&lt;0,'TRI-1'!BI41  &gt;10),"",IF((ROUND(TRUNC(('TRI-1'!BI41  ),2),0))=10,"A+",IF((ROUND(TRUNC(('TRI-1'!BI41  ),2),0))=9,"A-",IF((ROUND(TRUNC(('TRI-1'!BI41   ),2),0))=8,"B+",IF((ROUND(TRUNC(('TRI-1'!BI41 ),2),0))=7,"B-",IF((ROUND(TRUNC(('TRI-1'!BI41  ),2),0))=6,"C+",IF((ROUND(TRUNC(('TRI-1'!BI41  ),2),0))=5,"C-",IF((ROUND(TRUNC(('TRI-1'!BI41  ),2),0))=4,"D+",IF((ROUND(TRUNC(('TRI-1'!BI41 ),2),0))=3,"D-",IF((ROUND(TRUNC(('TRI-1'!BI41 ),2),0))=2,"E+",IF((ROUND(TRUNC(('TRI-1'!BI41  ),2),0))&lt;=1,"E-","")))))))))))</f>
        <v>B-</v>
      </c>
      <c r="BJ41" s="51" t="str">
        <f>IF(OR('TRI-1'!BJ41 ="",'TRI-1'!BJ41&lt;0,'TRI-1'!BJ41  &gt;10),"",IF((ROUND(TRUNC(('TRI-1'!BJ41  ),2),0))=10,"A+",IF((ROUND(TRUNC(('TRI-1'!BJ41  ),2),0))=9,"A-",IF((ROUND(TRUNC(('TRI-1'!BJ41   ),2),0))=8,"B+",IF((ROUND(TRUNC(('TRI-1'!BJ41 ),2),0))=7,"B-",IF((ROUND(TRUNC(('TRI-1'!BJ41  ),2),0))=6,"C+",IF((ROUND(TRUNC(('TRI-1'!BJ41  ),2),0))=5,"C-",IF((ROUND(TRUNC(('TRI-1'!BJ41  ),2),0))=4,"D+",IF((ROUND(TRUNC(('TRI-1'!BJ41 ),2),0))=3,"D-",IF((ROUND(TRUNC(('TRI-1'!BJ41 ),2),0))=2,"E+",IF((ROUND(TRUNC(('TRI-1'!BJ41  ),2),0))&lt;=1,"E-","")))))))))))</f>
        <v>B-</v>
      </c>
      <c r="BK41" s="51" t="str">
        <f>IF(OR('TRI-1'!BK41 ="",'TRI-1'!BK41&lt;0,'TRI-1'!BK41  &gt;10),"",IF((ROUND(TRUNC(('TRI-1'!BK41  ),2),0))=10,"A+",IF((ROUND(TRUNC(('TRI-1'!BK41  ),2),0))=9,"A-",IF((ROUND(TRUNC(('TRI-1'!BK41   ),2),0))=8,"B+",IF((ROUND(TRUNC(('TRI-1'!BK41 ),2),0))=7,"B-",IF((ROUND(TRUNC(('TRI-1'!BK41  ),2),0))=6,"C+",IF((ROUND(TRUNC(('TRI-1'!BK41  ),2),0))=5,"C-",IF((ROUND(TRUNC(('TRI-1'!BK41  ),2),0))=4,"D+",IF((ROUND(TRUNC(('TRI-1'!BK41 ),2),0))=3,"D-",IF((ROUND(TRUNC(('TRI-1'!BK41 ),2),0))=2,"E+",IF((ROUND(TRUNC(('TRI-1'!BK41  ),2),0))&lt;=1,"E-","")))))))))))</f>
        <v>B+</v>
      </c>
      <c r="BL41" s="51" t="str">
        <f>IF(OR('TRI-1'!BL41 ="",'TRI-1'!BL41&lt;0,'TRI-1'!BL41  &gt;10),"",IF((ROUND(TRUNC(('TRI-1'!BL41  ),2),0))=10,"A+",IF((ROUND(TRUNC(('TRI-1'!BL41  ),2),0))=9,"A-",IF((ROUND(TRUNC(('TRI-1'!BL41   ),2),0))=8,"B+",IF((ROUND(TRUNC(('TRI-1'!BL41 ),2),0))=7,"B-",IF((ROUND(TRUNC(('TRI-1'!BL41  ),2),0))=6,"C+",IF((ROUND(TRUNC(('TRI-1'!BL41  ),2),0))=5,"C-",IF((ROUND(TRUNC(('TRI-1'!BL41  ),2),0))=4,"D+",IF((ROUND(TRUNC(('TRI-1'!BL41 ),2),0))=3,"D-",IF((ROUND(TRUNC(('TRI-1'!BL41 ),2),0))=2,"E+",IF((ROUND(TRUNC(('TRI-1'!BL41  ),2),0))&lt;=1,"E-","")))))))))))</f>
        <v>B+</v>
      </c>
      <c r="BM41" s="51" t="str">
        <f>IF(OR('TRI-1'!BM41 ="",'TRI-1'!BM41&lt;0,'TRI-1'!BM41  &gt;10),"",IF((ROUND(TRUNC(('TRI-1'!BM41  ),2),0))=10,"A+",IF((ROUND(TRUNC(('TRI-1'!BM41  ),2),0))=9,"A-",IF((ROUND(TRUNC(('TRI-1'!BM41   ),2),0))=8,"B+",IF((ROUND(TRUNC(('TRI-1'!BM41 ),2),0))=7,"B-",IF((ROUND(TRUNC(('TRI-1'!BM41  ),2),0))=6,"C+",IF((ROUND(TRUNC(('TRI-1'!BM41  ),2),0))=5,"C-",IF((ROUND(TRUNC(('TRI-1'!BM41  ),2),0))=4,"D+",IF((ROUND(TRUNC(('TRI-1'!BM41 ),2),0))=3,"D-",IF((ROUND(TRUNC(('TRI-1'!BM41 ),2),0))=2,"E+",IF((ROUND(TRUNC(('TRI-1'!BM41  ),2),0))&lt;=1,"E-","")))))))))))</f>
        <v>B+</v>
      </c>
      <c r="BN41" s="51" t="str">
        <f>IF(OR('TRI-1'!BN41 ="",'TRI-1'!BN41&lt;0,'TRI-1'!BN41  &gt;10),"",IF((ROUND(TRUNC(('TRI-1'!BN41  ),2),0))=10,"A+",IF((ROUND(TRUNC(('TRI-1'!BN41  ),2),0))=9,"A-",IF((ROUND(TRUNC(('TRI-1'!BN41   ),2),0))=8,"B+",IF((ROUND(TRUNC(('TRI-1'!BN41 ),2),0))=7,"B-",IF((ROUND(TRUNC(('TRI-1'!BN41  ),2),0))=6,"C+",IF((ROUND(TRUNC(('TRI-1'!BN41  ),2),0))=5,"C-",IF((ROUND(TRUNC(('TRI-1'!BN41  ),2),0))=4,"D+",IF((ROUND(TRUNC(('TRI-1'!BN41 ),2),0))=3,"D-",IF((ROUND(TRUNC(('TRI-1'!BN41 ),2),0))=2,"E+",IF((ROUND(TRUNC(('TRI-1'!BN41  ),2),0))&lt;=1,"E-","")))))))))))</f>
        <v>B+</v>
      </c>
      <c r="BO41" s="51" t="str">
        <f>IF(OR('TRI-1'!BO41 ="",'TRI-1'!BO41&lt;0,'TRI-1'!BO41  &gt;10),"",IF((ROUND(TRUNC(('TRI-1'!BO41  ),2),0))=10,"A+",IF((ROUND(TRUNC(('TRI-1'!BO41  ),2),0))=9,"A-",IF((ROUND(TRUNC(('TRI-1'!BO41   ),2),0))=8,"B+",IF((ROUND(TRUNC(('TRI-1'!BO41 ),2),0))=7,"B-",IF((ROUND(TRUNC(('TRI-1'!BO41  ),2),0))=6,"C+",IF((ROUND(TRUNC(('TRI-1'!BO41  ),2),0))=5,"C-",IF((ROUND(TRUNC(('TRI-1'!BO41  ),2),0))=4,"D+",IF((ROUND(TRUNC(('TRI-1'!BO41 ),2),0))=3,"D-",IF((ROUND(TRUNC(('TRI-1'!BO41 ),2),0))=2,"E+",IF((ROUND(TRUNC(('TRI-1'!BO41  ),2),0))&lt;=1,"E-","")))))))))))</f>
        <v>B+</v>
      </c>
      <c r="BP41" s="51" t="str">
        <f>IF(OR('TRI-1'!BP41 ="",'TRI-1'!BP41&lt;0,'TRI-1'!BP41  &gt;10),"",IF((ROUND(TRUNC(('TRI-1'!BP41  ),2),0))=10,"A+",IF((ROUND(TRUNC(('TRI-1'!BP41  ),2),0))=9,"A-",IF((ROUND(TRUNC(('TRI-1'!BP41   ),2),0))=8,"B+",IF((ROUND(TRUNC(('TRI-1'!BP41 ),2),0))=7,"B-",IF((ROUND(TRUNC(('TRI-1'!BP41  ),2),0))=6,"C+",IF((ROUND(TRUNC(('TRI-1'!BP41  ),2),0))=5,"C-",IF((ROUND(TRUNC(('TRI-1'!BP41  ),2),0))=4,"D+",IF((ROUND(TRUNC(('TRI-1'!BP41 ),2),0))=3,"D-",IF((ROUND(TRUNC(('TRI-1'!BP41 ),2),0))=2,"E+",IF((ROUND(TRUNC(('TRI-1'!BP41  ),2),0))&lt;=1,"E-","")))))))))))</f>
        <v>B+</v>
      </c>
      <c r="BQ41" s="51" t="str">
        <f>IF(OR('TRI-1'!BQ41 ="",'TRI-1'!BQ41&lt;0,'TRI-1'!BQ41  &gt;10),"",IF((ROUND(TRUNC(('TRI-1'!BQ41  ),2),0))=10,"A+",IF((ROUND(TRUNC(('TRI-1'!BQ41  ),2),0))=9,"A-",IF((ROUND(TRUNC(('TRI-1'!BQ41   ),2),0))=8,"B+",IF((ROUND(TRUNC(('TRI-1'!BQ41 ),2),0))=7,"B-",IF((ROUND(TRUNC(('TRI-1'!BQ41  ),2),0))=6,"C+",IF((ROUND(TRUNC(('TRI-1'!BQ41  ),2),0))=5,"C-",IF((ROUND(TRUNC(('TRI-1'!BQ41  ),2),0))=4,"D+",IF((ROUND(TRUNC(('TRI-1'!BQ41 ),2),0))=3,"D-",IF((ROUND(TRUNC(('TRI-1'!BQ41 ),2),0))=2,"E+",IF((ROUND(TRUNC(('TRI-1'!BQ41  ),2),0))&lt;=1,"E-","")))))))))))</f>
        <v>B+</v>
      </c>
      <c r="BR41" s="51" t="str">
        <f>IF(OR('TRI-1'!BR41 ="",'TRI-1'!BR41&lt;0,'TRI-1'!BR41  &gt;10),"",IF((ROUND(TRUNC(('TRI-1'!BR41  ),2),0))=10,"A+",IF((ROUND(TRUNC(('TRI-1'!BR41  ),2),0))=9,"A-",IF((ROUND(TRUNC(('TRI-1'!BR41   ),2),0))=8,"B+",IF((ROUND(TRUNC(('TRI-1'!BR41 ),2),0))=7,"B-",IF((ROUND(TRUNC(('TRI-1'!BR41  ),2),0))=6,"C+",IF((ROUND(TRUNC(('TRI-1'!BR41  ),2),0))=5,"C-",IF((ROUND(TRUNC(('TRI-1'!BR41  ),2),0))=4,"D+",IF((ROUND(TRUNC(('TRI-1'!BR41 ),2),0))=3,"D-",IF((ROUND(TRUNC(('TRI-1'!BR41 ),2),0))=2,"E+",IF((ROUND(TRUNC(('TRI-1'!BR41  ),2),0))&lt;=1,"E-","")))))))))))</f>
        <v>B+</v>
      </c>
      <c r="BS41" s="51" t="str">
        <f>IF(OR('TRI-1'!BS41 ="",'TRI-1'!BS41&lt;0,'TRI-1'!BS41  &gt;10),"",IF((ROUND(TRUNC(('TRI-1'!BS41  ),2),0))=10,"A+",IF((ROUND(TRUNC(('TRI-1'!BS41  ),2),0))=9,"A-",IF((ROUND(TRUNC(('TRI-1'!BS41   ),2),0))=8,"B+",IF((ROUND(TRUNC(('TRI-1'!BS41 ),2),0))=7,"B-",IF((ROUND(TRUNC(('TRI-1'!BS41  ),2),0))=6,"C+",IF((ROUND(TRUNC(('TRI-1'!BS41  ),2),0))=5,"C-",IF((ROUND(TRUNC(('TRI-1'!BS41  ),2),0))=4,"D+",IF((ROUND(TRUNC(('TRI-1'!BS41 ),2),0))=3,"D-",IF((ROUND(TRUNC(('TRI-1'!BS41 ),2),0))=2,"E+",IF((ROUND(TRUNC(('TRI-1'!BS41  ),2),0))&lt;=1,"E-","")))))))))))</f>
        <v>B+</v>
      </c>
      <c r="BT41" s="51" t="str">
        <f>IF(OR('TRI-1'!BT41 ="",'TRI-1'!BT41&lt;0,'TRI-1'!BT41  &gt;10),"",IF((ROUND(TRUNC(('TRI-1'!BT41  ),2),0))=10,"A+",IF((ROUND(TRUNC(('TRI-1'!BT41  ),2),0))=9,"A-",IF((ROUND(TRUNC(('TRI-1'!BT41   ),2),0))=8,"B+",IF((ROUND(TRUNC(('TRI-1'!BT41 ),2),0))=7,"B-",IF((ROUND(TRUNC(('TRI-1'!BT41  ),2),0))=6,"C+",IF((ROUND(TRUNC(('TRI-1'!BT41  ),2),0))=5,"C-",IF((ROUND(TRUNC(('TRI-1'!BT41  ),2),0))=4,"D+",IF((ROUND(TRUNC(('TRI-1'!BT41 ),2),0))=3,"D-",IF((ROUND(TRUNC(('TRI-1'!BT41 ),2),0))=2,"E+",IF((ROUND(TRUNC(('TRI-1'!BT41  ),2),0))&lt;=1,"E-","")))))))))))</f>
        <v>B+</v>
      </c>
      <c r="BU41" s="51" t="str">
        <f>IF(OR('TRI-1'!BU41 ="",'TRI-1'!BU41&lt;0,'TRI-1'!BU41  &gt;10),"",IF((ROUND(TRUNC(('TRI-1'!BU41  ),2),0))=10,"A+",IF((ROUND(TRUNC(('TRI-1'!BU41  ),2),0))=9,"A-",IF((ROUND(TRUNC(('TRI-1'!BU41   ),2),0))=8,"B+",IF((ROUND(TRUNC(('TRI-1'!BU41 ),2),0))=7,"B-",IF((ROUND(TRUNC(('TRI-1'!BU41  ),2),0))=6,"C+",IF((ROUND(TRUNC(('TRI-1'!BU41  ),2),0))=5,"C-",IF((ROUND(TRUNC(('TRI-1'!BU41  ),2),0))=4,"D+",IF((ROUND(TRUNC(('TRI-1'!BU41 ),2),0))=3,"D-",IF((ROUND(TRUNC(('TRI-1'!BU41 ),2),0))=2,"E+",IF((ROUND(TRUNC(('TRI-1'!BU41  ),2),0))&lt;=1,"E-","")))))))))))</f>
        <v>B+</v>
      </c>
      <c r="BV41" s="51" t="str">
        <f>IF(OR('TRI-1'!BV41 ="",'TRI-1'!BV41&lt;0,'TRI-1'!BV41  &gt;10),"",IF((ROUND(TRUNC(('TRI-1'!BV41  ),2),0))=10,"A+",IF((ROUND(TRUNC(('TRI-1'!BV41  ),2),0))=9,"A-",IF((ROUND(TRUNC(('TRI-1'!BV41   ),2),0))=8,"B+",IF((ROUND(TRUNC(('TRI-1'!BV41 ),2),0))=7,"B-",IF((ROUND(TRUNC(('TRI-1'!BV41  ),2),0))=6,"C+",IF((ROUND(TRUNC(('TRI-1'!BV41  ),2),0))=5,"C-",IF((ROUND(TRUNC(('TRI-1'!BV41  ),2),0))=4,"D+",IF((ROUND(TRUNC(('TRI-1'!BV41 ),2),0))=3,"D-",IF((ROUND(TRUNC(('TRI-1'!BV41 ),2),0))=2,"E+",IF((ROUND(TRUNC(('TRI-1'!BV41  ),2),0))&lt;=1,"E-","")))))))))))</f>
        <v>B+</v>
      </c>
      <c r="BW41" s="51" t="str">
        <f>IF(OR('TRI-1'!BW41 ="",'TRI-1'!BW41&lt;0,'TRI-1'!BW41  &gt;10),"",IF((ROUND(TRUNC(('TRI-1'!BW41  ),2),0))=10,"A+",IF((ROUND(TRUNC(('TRI-1'!BW41  ),2),0))=9,"A-",IF((ROUND(TRUNC(('TRI-1'!BW41   ),2),0))=8,"B+",IF((ROUND(TRUNC(('TRI-1'!BW41 ),2),0))=7,"B-",IF((ROUND(TRUNC(('TRI-1'!BW41  ),2),0))=6,"C+",IF((ROUND(TRUNC(('TRI-1'!BW41  ),2),0))=5,"C-",IF((ROUND(TRUNC(('TRI-1'!BW41  ),2),0))=4,"D+",IF((ROUND(TRUNC(('TRI-1'!BW41 ),2),0))=3,"D-",IF((ROUND(TRUNC(('TRI-1'!BW41 ),2),0))=2,"E+",IF((ROUND(TRUNC(('TRI-1'!BW41  ),2),0))&lt;=1,"E-","")))))))))))</f>
        <v>B+</v>
      </c>
      <c r="BX41" s="51" t="str">
        <f>IF(OR('TRI-1'!BX41 ="",'TRI-1'!BX41&lt;0,'TRI-1'!BX41  &gt;10),"",IF((ROUND(TRUNC(('TRI-1'!BX41  ),2),0))=10,"A+",IF((ROUND(TRUNC(('TRI-1'!BX41  ),2),0))=9,"A-",IF((ROUND(TRUNC(('TRI-1'!BX41   ),2),0))=8,"B+",IF((ROUND(TRUNC(('TRI-1'!BX41 ),2),0))=7,"B-",IF((ROUND(TRUNC(('TRI-1'!BX41  ),2),0))=6,"C+",IF((ROUND(TRUNC(('TRI-1'!BX41  ),2),0))=5,"C-",IF((ROUND(TRUNC(('TRI-1'!BX41  ),2),0))=4,"D+",IF((ROUND(TRUNC(('TRI-1'!BX41 ),2),0))=3,"D-",IF((ROUND(TRUNC(('TRI-1'!BX41 ),2),0))=2,"E+",IF((ROUND(TRUNC(('TRI-1'!BX41  ),2),0))&lt;=1,"E-","")))))))))))</f>
        <v>B+</v>
      </c>
      <c r="BY41" s="51" t="str">
        <f>IF(OR('TRI-1'!BY41 ="",'TRI-1'!BY41&lt;0,'TRI-1'!BY41  &gt;10),"",IF((ROUND(TRUNC(('TRI-1'!BY41  ),2),0))=10,"A+",IF((ROUND(TRUNC(('TRI-1'!BY41  ),2),0))=9,"A-",IF((ROUND(TRUNC(('TRI-1'!BY41   ),2),0))=8,"B+",IF((ROUND(TRUNC(('TRI-1'!BY41 ),2),0))=7,"B-",IF((ROUND(TRUNC(('TRI-1'!BY41  ),2),0))=6,"C+",IF((ROUND(TRUNC(('TRI-1'!BY41  ),2),0))=5,"C-",IF((ROUND(TRUNC(('TRI-1'!BY41  ),2),0))=4,"D+",IF((ROUND(TRUNC(('TRI-1'!BY41 ),2),0))=3,"D-",IF((ROUND(TRUNC(('TRI-1'!BY41 ),2),0))=2,"E+",IF((ROUND(TRUNC(('TRI-1'!BY41  ),2),0))&lt;=1,"E-","")))))))))))</f>
        <v>B+</v>
      </c>
      <c r="BZ41" s="51" t="str">
        <f>IF(OR('TRI-1'!BZ41 ="",'TRI-1'!BZ41&lt;0,'TRI-1'!BZ41  &gt;10),"",IF((ROUND(TRUNC(('TRI-1'!BZ41  ),2),0))=10,"A+",IF((ROUND(TRUNC(('TRI-1'!BZ41  ),2),0))=9,"A-",IF((ROUND(TRUNC(('TRI-1'!BZ41   ),2),0))=8,"B+",IF((ROUND(TRUNC(('TRI-1'!BZ41 ),2),0))=7,"B-",IF((ROUND(TRUNC(('TRI-1'!BZ41  ),2),0))=6,"C+",IF((ROUND(TRUNC(('TRI-1'!BZ41  ),2),0))=5,"C-",IF((ROUND(TRUNC(('TRI-1'!BZ41  ),2),0))=4,"D+",IF((ROUND(TRUNC(('TRI-1'!BZ41 ),2),0))=3,"D-",IF((ROUND(TRUNC(('TRI-1'!BZ41 ),2),0))=2,"E+",IF((ROUND(TRUNC(('TRI-1'!BZ41  ),2),0))&lt;=1,"E-","")))))))))))</f>
        <v>B+</v>
      </c>
      <c r="CA41" s="51" t="str">
        <f>IF(OR('TRI-1'!CA41 ="",'TRI-1'!CA41&lt;0,'TRI-1'!CA41  &gt;10),"",IF((ROUND(TRUNC(('TRI-1'!CA41  ),2),0))=10,"A+",IF((ROUND(TRUNC(('TRI-1'!CA41  ),2),0))=9,"A-",IF((ROUND(TRUNC(('TRI-1'!CA41   ),2),0))=8,"B+",IF((ROUND(TRUNC(('TRI-1'!CA41 ),2),0))=7,"B-",IF((ROUND(TRUNC(('TRI-1'!CA41  ),2),0))=6,"C+",IF((ROUND(TRUNC(('TRI-1'!CA41  ),2),0))=5,"C-",IF((ROUND(TRUNC(('TRI-1'!CA41  ),2),0))=4,"D+",IF((ROUND(TRUNC(('TRI-1'!CA41 ),2),0))=3,"D-",IF((ROUND(TRUNC(('TRI-1'!CA41 ),2),0))=2,"E+",IF((ROUND(TRUNC(('TRI-1'!CA41  ),2),0))&lt;=1,"E-","")))))))))))</f>
        <v>B+</v>
      </c>
      <c r="CB41" s="51" t="str">
        <f>IF(OR('TRI-1'!CB41 ="",'TRI-1'!CB41&lt;0,'TRI-1'!CB41  &gt;10),"",IF((ROUND(TRUNC(('TRI-1'!CB41  ),2),0))=10,"A+",IF((ROUND(TRUNC(('TRI-1'!CB41  ),2),0))=9,"A-",IF((ROUND(TRUNC(('TRI-1'!CB41   ),2),0))=8,"B+",IF((ROUND(TRUNC(('TRI-1'!CB41 ),2),0))=7,"B-",IF((ROUND(TRUNC(('TRI-1'!CB41  ),2),0))=6,"C+",IF((ROUND(TRUNC(('TRI-1'!CB41  ),2),0))=5,"C-",IF((ROUND(TRUNC(('TRI-1'!CB41  ),2),0))=4,"D+",IF((ROUND(TRUNC(('TRI-1'!CB41 ),2),0))=3,"D-",IF((ROUND(TRUNC(('TRI-1'!CB41 ),2),0))=2,"E+",IF((ROUND(TRUNC(('TRI-1'!CB41  ),2),0))&lt;=1,"E-","")))))))))))</f>
        <v>B+</v>
      </c>
      <c r="CC41" s="51" t="str">
        <f>IF(OR('TRI-1'!CC41 ="",'TRI-1'!CC41&lt;0,'TRI-1'!CC41  &gt;10),"",IF((ROUND(TRUNC(('TRI-1'!CC41  ),2),0))=10,"A+",IF((ROUND(TRUNC(('TRI-1'!CC41  ),2),0))=9,"A-",IF((ROUND(TRUNC(('TRI-1'!CC41   ),2),0))=8,"B+",IF((ROUND(TRUNC(('TRI-1'!CC41 ),2),0))=7,"B-",IF((ROUND(TRUNC(('TRI-1'!CC41  ),2),0))=6,"C+",IF((ROUND(TRUNC(('TRI-1'!CC41  ),2),0))=5,"C-",IF((ROUND(TRUNC(('TRI-1'!CC41  ),2),0))=4,"D+",IF((ROUND(TRUNC(('TRI-1'!CC41 ),2),0))=3,"D-",IF((ROUND(TRUNC(('TRI-1'!CC41 ),2),0))=2,"E+",IF((ROUND(TRUNC(('TRI-1'!CC41  ),2),0))&lt;=1,"E-","")))))))))))</f>
        <v>B+</v>
      </c>
      <c r="CD41" s="51" t="str">
        <f>IF(OR('TRI-1'!CD41 ="",'TRI-1'!CD41&lt;0,'TRI-1'!CD41  &gt;10),"",IF((ROUND(TRUNC(('TRI-1'!CD41  ),2),0))=10,"A+",IF((ROUND(TRUNC(('TRI-1'!CD41  ),2),0))=9,"A-",IF((ROUND(TRUNC(('TRI-1'!CD41   ),2),0))=8,"B+",IF((ROUND(TRUNC(('TRI-1'!CD41 ),2),0))=7,"B-",IF((ROUND(TRUNC(('TRI-1'!CD41  ),2),0))=6,"C+",IF((ROUND(TRUNC(('TRI-1'!CD41  ),2),0))=5,"C-",IF((ROUND(TRUNC(('TRI-1'!CD41  ),2),0))=4,"D+",IF((ROUND(TRUNC(('TRI-1'!CD41 ),2),0))=3,"D-",IF((ROUND(TRUNC(('TRI-1'!CD41 ),2),0))=2,"E+",IF((ROUND(TRUNC(('TRI-1'!CD41  ),2),0))&lt;=1,"E-","")))))))))))</f>
        <v>B+</v>
      </c>
      <c r="CE41" s="51" t="str">
        <f>IF(OR('TRI-1'!CE41 ="",'TRI-1'!CE41&lt;0,'TRI-1'!CE41  &gt;10),"",IF((ROUND(TRUNC(('TRI-1'!CE41  ),2),0))=10,"A+",IF((ROUND(TRUNC(('TRI-1'!CE41  ),2),0))=9,"A-",IF((ROUND(TRUNC(('TRI-1'!CE41   ),2),0))=8,"B+",IF((ROUND(TRUNC(('TRI-1'!CE41 ),2),0))=7,"B-",IF((ROUND(TRUNC(('TRI-1'!CE41  ),2),0))=6,"C+",IF((ROUND(TRUNC(('TRI-1'!CE41  ),2),0))=5,"C-",IF((ROUND(TRUNC(('TRI-1'!CE41  ),2),0))=4,"D+",IF((ROUND(TRUNC(('TRI-1'!CE41 ),2),0))=3,"D-",IF((ROUND(TRUNC(('TRI-1'!CE41 ),2),0))=2,"E+",IF((ROUND(TRUNC(('TRI-1'!CE41  ),2),0))&lt;=1,"E-","")))))))))))</f>
        <v>B+</v>
      </c>
      <c r="CF41" s="51" t="str">
        <f>IF(OR('TRI-1'!CF41 ="",'TRI-1'!CF41&lt;0,'TRI-1'!CF41  &gt;10),"",IF((ROUND(TRUNC(('TRI-1'!CF41  ),2),0))=10,"A+",IF((ROUND(TRUNC(('TRI-1'!CF41  ),2),0))=9,"A-",IF((ROUND(TRUNC(('TRI-1'!CF41   ),2),0))=8,"B+",IF((ROUND(TRUNC(('TRI-1'!CF41 ),2),0))=7,"B-",IF((ROUND(TRUNC(('TRI-1'!CF41  ),2),0))=6,"C+",IF((ROUND(TRUNC(('TRI-1'!CF41  ),2),0))=5,"C-",IF((ROUND(TRUNC(('TRI-1'!CF41  ),2),0))=4,"D+",IF((ROUND(TRUNC(('TRI-1'!CF41 ),2),0))=3,"D-",IF((ROUND(TRUNC(('TRI-1'!CF41 ),2),0))=2,"E+",IF((ROUND(TRUNC(('TRI-1'!CF41  ),2),0))&lt;=1,"E-","")))))))))))</f>
        <v>B+</v>
      </c>
      <c r="CG41" s="51" t="str">
        <f>IF(OR('TRI-1'!CG41 ="",'TRI-1'!CG41&lt;0,'TRI-1'!CG41  &gt;10),"",IF((ROUND(TRUNC(('TRI-1'!CG41  ),2),0))=10,"A+",IF((ROUND(TRUNC(('TRI-1'!CG41  ),2),0))=9,"A-",IF((ROUND(TRUNC(('TRI-1'!CG41   ),2),0))=8,"B+",IF((ROUND(TRUNC(('TRI-1'!CG41 ),2),0))=7,"B-",IF((ROUND(TRUNC(('TRI-1'!CG41  ),2),0))=6,"C+",IF((ROUND(TRUNC(('TRI-1'!CG41  ),2),0))=5,"C-",IF((ROUND(TRUNC(('TRI-1'!CG41  ),2),0))=4,"D+",IF((ROUND(TRUNC(('TRI-1'!CG41 ),2),0))=3,"D-",IF((ROUND(TRUNC(('TRI-1'!CG41 ),2),0))=2,"E+",IF((ROUND(TRUNC(('TRI-1'!CG41  ),2),0))&lt;=1,"E-","")))))))))))</f>
        <v>B+</v>
      </c>
      <c r="CH41" s="51" t="str">
        <f>IF(OR('TRI-1'!CH41 ="",'TRI-1'!CH41&lt;0,'TRI-1'!CH41  &gt;10),"",IF((ROUND(TRUNC(('TRI-1'!CH41  ),2),0))=10,"A+",IF((ROUND(TRUNC(('TRI-1'!CH41  ),2),0))=9,"A-",IF((ROUND(TRUNC(('TRI-1'!CH41   ),2),0))=8,"B+",IF((ROUND(TRUNC(('TRI-1'!CH41 ),2),0))=7,"B-",IF((ROUND(TRUNC(('TRI-1'!CH41  ),2),0))=6,"C+",IF((ROUND(TRUNC(('TRI-1'!CH41  ),2),0))=5,"C-",IF((ROUND(TRUNC(('TRI-1'!CH41  ),2),0))=4,"D+",IF((ROUND(TRUNC(('TRI-1'!CH41 ),2),0))=3,"D-",IF((ROUND(TRUNC(('TRI-1'!CH41 ),2),0))=2,"E+",IF((ROUND(TRUNC(('TRI-1'!CH41  ),2),0))&lt;=1,"E-","")))))))))))</f>
        <v>A+</v>
      </c>
      <c r="CI41" s="51" t="str">
        <f>IF(OR('TRI-1'!CI41 ="",'TRI-1'!CI41&lt;0,'TRI-1'!CI41  &gt;10),"",IF((ROUND(TRUNC(('TRI-1'!CI41  ),2),0))=10,"A+",IF((ROUND(TRUNC(('TRI-1'!CI41  ),2),0))=9,"A-",IF((ROUND(TRUNC(('TRI-1'!CI41   ),2),0))=8,"B+",IF((ROUND(TRUNC(('TRI-1'!CI41 ),2),0))=7,"B-",IF((ROUND(TRUNC(('TRI-1'!CI41  ),2),0))=6,"C+",IF((ROUND(TRUNC(('TRI-1'!CI41  ),2),0))=5,"C-",IF((ROUND(TRUNC(('TRI-1'!CI41  ),2),0))=4,"D+",IF((ROUND(TRUNC(('TRI-1'!CI41 ),2),0))=3,"D-",IF((ROUND(TRUNC(('TRI-1'!CI41 ),2),0))=2,"E+",IF((ROUND(TRUNC(('TRI-1'!CI41  ),2),0))&lt;=1,"E-","")))))))))))</f>
        <v>A+</v>
      </c>
      <c r="CJ41" s="51" t="str">
        <f>IF(OR('TRI-1'!CJ41 ="",'TRI-1'!CJ41&lt;0,'TRI-1'!CJ41  &gt;10),"",IF((ROUND(TRUNC(('TRI-1'!CJ41  ),2),0))=10,"A+",IF((ROUND(TRUNC(('TRI-1'!CJ41  ),2),0))=9,"A-",IF((ROUND(TRUNC(('TRI-1'!CJ41   ),2),0))=8,"B+",IF((ROUND(TRUNC(('TRI-1'!CJ41 ),2),0))=7,"B-",IF((ROUND(TRUNC(('TRI-1'!CJ41  ),2),0))=6,"C+",IF((ROUND(TRUNC(('TRI-1'!CJ41  ),2),0))=5,"C-",IF((ROUND(TRUNC(('TRI-1'!CJ41  ),2),0))=4,"D+",IF((ROUND(TRUNC(('TRI-1'!CJ41 ),2),0))=3,"D-",IF((ROUND(TRUNC(('TRI-1'!CJ41 ),2),0))=2,"E+",IF((ROUND(TRUNC(('TRI-1'!CJ41  ),2),0))&lt;=1,"E-","")))))))))))</f>
        <v>A+</v>
      </c>
      <c r="CK41" s="51" t="str">
        <f>IF(OR('TRI-1'!CK41 ="",'TRI-1'!CK41&lt;0,'TRI-1'!CK41  &gt;10),"",IF((ROUND(TRUNC(('TRI-1'!CK41  ),2),0))=10,"A+",IF((ROUND(TRUNC(('TRI-1'!CK41  ),2),0))=9,"A-",IF((ROUND(TRUNC(('TRI-1'!CK41   ),2),0))=8,"B+",IF((ROUND(TRUNC(('TRI-1'!CK41 ),2),0))=7,"B-",IF((ROUND(TRUNC(('TRI-1'!CK41  ),2),0))=6,"C+",IF((ROUND(TRUNC(('TRI-1'!CK41  ),2),0))=5,"C-",IF((ROUND(TRUNC(('TRI-1'!CK41  ),2),0))=4,"D+",IF((ROUND(TRUNC(('TRI-1'!CK41 ),2),0))=3,"D-",IF((ROUND(TRUNC(('TRI-1'!CK41 ),2),0))=2,"E+",IF((ROUND(TRUNC(('TRI-1'!CK41  ),2),0))&lt;=1,"E-","")))))))))))</f>
        <v>A+</v>
      </c>
      <c r="CL41" s="51" t="str">
        <f>IF(OR('TRI-1'!CL41 ="",'TRI-1'!CL41&lt;0,'TRI-1'!CL41  &gt;10),"",IF((ROUND(TRUNC(('TRI-1'!CL41  ),2),0))=10,"A+",IF((ROUND(TRUNC(('TRI-1'!CL41  ),2),0))=9,"A-",IF((ROUND(TRUNC(('TRI-1'!CL41   ),2),0))=8,"B+",IF((ROUND(TRUNC(('TRI-1'!CL41 ),2),0))=7,"B-",IF((ROUND(TRUNC(('TRI-1'!CL41  ),2),0))=6,"C+",IF((ROUND(TRUNC(('TRI-1'!CL41  ),2),0))=5,"C-",IF((ROUND(TRUNC(('TRI-1'!CL41  ),2),0))=4,"D+",IF((ROUND(TRUNC(('TRI-1'!CL41 ),2),0))=3,"D-",IF((ROUND(TRUNC(('TRI-1'!CL41 ),2),0))=2,"E+",IF((ROUND(TRUNC(('TRI-1'!CL41  ),2),0))&lt;=1,"E-","")))))))))))</f>
        <v>A+</v>
      </c>
      <c r="CM41" s="51" t="str">
        <f>IF(OR('TRI-1'!CM41 ="",'TRI-1'!CM41&lt;0,'TRI-1'!CM41  &gt;10),"",IF((ROUND(TRUNC(('TRI-1'!CM41  ),2),0))=10,"A+",IF((ROUND(TRUNC(('TRI-1'!CM41  ),2),0))=9,"A-",IF((ROUND(TRUNC(('TRI-1'!CM41   ),2),0))=8,"B+",IF((ROUND(TRUNC(('TRI-1'!CM41 ),2),0))=7,"B-",IF((ROUND(TRUNC(('TRI-1'!CM41  ),2),0))=6,"C+",IF((ROUND(TRUNC(('TRI-1'!CM41  ),2),0))=5,"C-",IF((ROUND(TRUNC(('TRI-1'!CM41  ),2),0))=4,"D+",IF((ROUND(TRUNC(('TRI-1'!CM41 ),2),0))=3,"D-",IF((ROUND(TRUNC(('TRI-1'!CM41 ),2),0))=2,"E+",IF((ROUND(TRUNC(('TRI-1'!CM41  ),2),0))&lt;=1,"E-","")))))))))))</f>
        <v>A+</v>
      </c>
      <c r="CN41" s="51" t="str">
        <f>IF(OR('TRI-1'!CN41 ="",'TRI-1'!CN41&lt;0,'TRI-1'!CN41  &gt;10),"",IF((ROUND(TRUNC(('TRI-1'!CN41  ),2),0))=10,"A+",IF((ROUND(TRUNC(('TRI-1'!CN41  ),2),0))=9,"A-",IF((ROUND(TRUNC(('TRI-1'!CN41   ),2),0))=8,"B+",IF((ROUND(TRUNC(('TRI-1'!CN41 ),2),0))=7,"B-",IF((ROUND(TRUNC(('TRI-1'!CN41  ),2),0))=6,"C+",IF((ROUND(TRUNC(('TRI-1'!CN41  ),2),0))=5,"C-",IF((ROUND(TRUNC(('TRI-1'!CN41  ),2),0))=4,"D+",IF((ROUND(TRUNC(('TRI-1'!CN41 ),2),0))=3,"D-",IF((ROUND(TRUNC(('TRI-1'!CN41 ),2),0))=2,"E+",IF((ROUND(TRUNC(('TRI-1'!CN41  ),2),0))&lt;=1,"E-","")))))))))))</f>
        <v>A+</v>
      </c>
      <c r="CO41" s="51" t="str">
        <f>IF(OR('TRI-1'!CO41 ="",'TRI-1'!CO41&lt;0,'TRI-1'!CO41  &gt;10),"",IF((ROUND(TRUNC(('TRI-1'!CO41  ),2),0))=10,"A+",IF((ROUND(TRUNC(('TRI-1'!CO41  ),2),0))=9,"A-",IF((ROUND(TRUNC(('TRI-1'!CO41   ),2),0))=8,"B+",IF((ROUND(TRUNC(('TRI-1'!CO41 ),2),0))=7,"B-",IF((ROUND(TRUNC(('TRI-1'!CO41  ),2),0))=6,"C+",IF((ROUND(TRUNC(('TRI-1'!CO41  ),2),0))=5,"C-",IF((ROUND(TRUNC(('TRI-1'!CO41  ),2),0))=4,"D+",IF((ROUND(TRUNC(('TRI-1'!CO41 ),2),0))=3,"D-",IF((ROUND(TRUNC(('TRI-1'!CO41 ),2),0))=2,"E+",IF((ROUND(TRUNC(('TRI-1'!CO41  ),2),0))&lt;=1,"E-","")))))))))))</f>
        <v>A+</v>
      </c>
      <c r="CP41" s="51" t="str">
        <f>IF(OR('TRI-1'!CP41 ="",'TRI-1'!CP41&lt;0,'TRI-1'!CP41  &gt;10),"",IF((ROUND(TRUNC(('TRI-1'!CP41  ),2),0))=10,"A+",IF((ROUND(TRUNC(('TRI-1'!CP41  ),2),0))=9,"A-",IF((ROUND(TRUNC(('TRI-1'!CP41   ),2),0))=8,"B+",IF((ROUND(TRUNC(('TRI-1'!CP41 ),2),0))=7,"B-",IF((ROUND(TRUNC(('TRI-1'!CP41  ),2),0))=6,"C+",IF((ROUND(TRUNC(('TRI-1'!CP41  ),2),0))=5,"C-",IF((ROUND(TRUNC(('TRI-1'!CP41  ),2),0))=4,"D+",IF((ROUND(TRUNC(('TRI-1'!CP41 ),2),0))=3,"D-",IF((ROUND(TRUNC(('TRI-1'!CP41 ),2),0))=2,"E+",IF((ROUND(TRUNC(('TRI-1'!CP41  ),2),0))&lt;=1,"E-","")))))))))))</f>
        <v>A+</v>
      </c>
      <c r="CQ41" s="51" t="str">
        <f>IF(OR('TRI-1'!CQ41 ="",'TRI-1'!CQ41&lt;0,'TRI-1'!CQ41  &gt;10),"",IF((ROUND(TRUNC(('TRI-1'!CQ41  ),2),0))=10,"A+",IF((ROUND(TRUNC(('TRI-1'!CQ41  ),2),0))=9,"A-",IF((ROUND(TRUNC(('TRI-1'!CQ41   ),2),0))=8,"B+",IF((ROUND(TRUNC(('TRI-1'!CQ41 ),2),0))=7,"B-",IF((ROUND(TRUNC(('TRI-1'!CQ41  ),2),0))=6,"C+",IF((ROUND(TRUNC(('TRI-1'!CQ41  ),2),0))=5,"C-",IF((ROUND(TRUNC(('TRI-1'!CQ41  ),2),0))=4,"D+",IF((ROUND(TRUNC(('TRI-1'!CQ41 ),2),0))=3,"D-",IF((ROUND(TRUNC(('TRI-1'!CQ41 ),2),0))=2,"E+",IF((ROUND(TRUNC(('TRI-1'!CQ41  ),2),0))&lt;=1,"E-","")))))))))))</f>
        <v>A+</v>
      </c>
      <c r="CR41" s="51" t="str">
        <f>IF(OR('TRI-1'!CR41 ="",'TRI-1'!CR41&lt;0,'TRI-1'!CR41  &gt;10),"",IF((ROUND(TRUNC(('TRI-1'!CR41  ),2),0))=10,"A+",IF((ROUND(TRUNC(('TRI-1'!CR41  ),2),0))=9,"A-",IF((ROUND(TRUNC(('TRI-1'!CR41   ),2),0))=8,"B+",IF((ROUND(TRUNC(('TRI-1'!CR41 ),2),0))=7,"B-",IF((ROUND(TRUNC(('TRI-1'!CR41  ),2),0))=6,"C+",IF((ROUND(TRUNC(('TRI-1'!CR41  ),2),0))=5,"C-",IF((ROUND(TRUNC(('TRI-1'!CR41  ),2),0))=4,"D+",IF((ROUND(TRUNC(('TRI-1'!CR41 ),2),0))=3,"D-",IF((ROUND(TRUNC(('TRI-1'!CR41 ),2),0))=2,"E+",IF((ROUND(TRUNC(('TRI-1'!CR41  ),2),0))&lt;=1,"E-","")))))))))))</f>
        <v>A+</v>
      </c>
      <c r="CS41" s="51" t="str">
        <f>IF(OR('TRI-1'!CS41 ="",'TRI-1'!CS41&lt;0,'TRI-1'!CS41  &gt;10),"",IF((ROUND(TRUNC(('TRI-1'!CS41  ),2),0))=10,"A+",IF((ROUND(TRUNC(('TRI-1'!CS41  ),2),0))=9,"A-",IF((ROUND(TRUNC(('TRI-1'!CS41   ),2),0))=8,"B+",IF((ROUND(TRUNC(('TRI-1'!CS41 ),2),0))=7,"B-",IF((ROUND(TRUNC(('TRI-1'!CS41  ),2),0))=6,"C+",IF((ROUND(TRUNC(('TRI-1'!CS41  ),2),0))=5,"C-",IF((ROUND(TRUNC(('TRI-1'!CS41  ),2),0))=4,"D+",IF((ROUND(TRUNC(('TRI-1'!CS41 ),2),0))=3,"D-",IF((ROUND(TRUNC(('TRI-1'!CS41 ),2),0))=2,"E+",IF((ROUND(TRUNC(('TRI-1'!CS41  ),2),0))&lt;=1,"E-","")))))))))))</f>
        <v>A+</v>
      </c>
      <c r="CT41" s="51" t="str">
        <f>IF(OR('TRI-1'!CT41 ="",'TRI-1'!CT41&lt;0,'TRI-1'!CT41  &gt;10),"",IF((ROUND(TRUNC(('TRI-1'!CT41  ),2),0))=10,"A+",IF((ROUND(TRUNC(('TRI-1'!CT41  ),2),0))=9,"A-",IF((ROUND(TRUNC(('TRI-1'!CT41   ),2),0))=8,"B+",IF((ROUND(TRUNC(('TRI-1'!CT41 ),2),0))=7,"B-",IF((ROUND(TRUNC(('TRI-1'!CT41  ),2),0))=6,"C+",IF((ROUND(TRUNC(('TRI-1'!CT41  ),2),0))=5,"C-",IF((ROUND(TRUNC(('TRI-1'!CT41  ),2),0))=4,"D+",IF((ROUND(TRUNC(('TRI-1'!CT41 ),2),0))=3,"D-",IF((ROUND(TRUNC(('TRI-1'!CT41 ),2),0))=2,"E+",IF((ROUND(TRUNC(('TRI-1'!CT41  ),2),0))&lt;=1,"E-","")))))))))))</f>
        <v>A+</v>
      </c>
      <c r="CU41" s="51" t="str">
        <f>IF(OR('TRI-1'!CU41 ="",'TRI-1'!CU41&lt;0,'TRI-1'!CU41  &gt;10),"",IF((ROUND(TRUNC(('TRI-1'!CU41  ),2),0))=10,"A+",IF((ROUND(TRUNC(('TRI-1'!CU41  ),2),0))=9,"A-",IF((ROUND(TRUNC(('TRI-1'!CU41   ),2),0))=8,"B+",IF((ROUND(TRUNC(('TRI-1'!CU41 ),2),0))=7,"B-",IF((ROUND(TRUNC(('TRI-1'!CU41  ),2),0))=6,"C+",IF((ROUND(TRUNC(('TRI-1'!CU41  ),2),0))=5,"C-",IF((ROUND(TRUNC(('TRI-1'!CU41  ),2),0))=4,"D+",IF((ROUND(TRUNC(('TRI-1'!CU41 ),2),0))=3,"D-",IF((ROUND(TRUNC(('TRI-1'!CU41 ),2),0))=2,"E+",IF((ROUND(TRUNC(('TRI-1'!CU41  ),2),0))&lt;=1,"E-","")))))))))))</f>
        <v>A+</v>
      </c>
      <c r="CV41" s="51" t="str">
        <f>IF(OR('TRI-1'!CV41 ="",'TRI-1'!CV41&lt;0,'TRI-1'!CV41  &gt;10),"",IF((ROUND(TRUNC(('TRI-1'!CV41  ),2),0))=10,"A+",IF((ROUND(TRUNC(('TRI-1'!CV41  ),2),0))=9,"A-",IF((ROUND(TRUNC(('TRI-1'!CV41   ),2),0))=8,"B+",IF((ROUND(TRUNC(('TRI-1'!CV41 ),2),0))=7,"B-",IF((ROUND(TRUNC(('TRI-1'!CV41  ),2),0))=6,"C+",IF((ROUND(TRUNC(('TRI-1'!CV41  ),2),0))=5,"C-",IF((ROUND(TRUNC(('TRI-1'!CV41  ),2),0))=4,"D+",IF((ROUND(TRUNC(('TRI-1'!CV41 ),2),0))=3,"D-",IF((ROUND(TRUNC(('TRI-1'!CV41 ),2),0))=2,"E+",IF((ROUND(TRUNC(('TRI-1'!CV41  ),2),0))&lt;=1,"E-","")))))))))))</f>
        <v>A+</v>
      </c>
      <c r="CW41" s="51" t="str">
        <f>IF(OR('TRI-1'!CW41 ="",'TRI-1'!CW41&lt;0,'TRI-1'!CW41  &gt;10),"",IF((ROUND(TRUNC(('TRI-1'!CW41  ),2),0))=10,"A+",IF((ROUND(TRUNC(('TRI-1'!CW41  ),2),0))=9,"A-",IF((ROUND(TRUNC(('TRI-1'!CW41   ),2),0))=8,"B+",IF((ROUND(TRUNC(('TRI-1'!CW41 ),2),0))=7,"B-",IF((ROUND(TRUNC(('TRI-1'!CW41  ),2),0))=6,"C+",IF((ROUND(TRUNC(('TRI-1'!CW41  ),2),0))=5,"C-",IF((ROUND(TRUNC(('TRI-1'!CW41  ),2),0))=4,"D+",IF((ROUND(TRUNC(('TRI-1'!CW41 ),2),0))=3,"D-",IF((ROUND(TRUNC(('TRI-1'!CW41 ),2),0))=2,"E+",IF((ROUND(TRUNC(('TRI-1'!CW41  ),2),0))&lt;=1,"E-","")))))))))))</f>
        <v>A+</v>
      </c>
      <c r="CX41" s="51" t="str">
        <f>IF(OR('TRI-1'!CX41 ="",'TRI-1'!CX41&lt;0,'TRI-1'!CX41  &gt;10),"",IF((ROUND(TRUNC(('TRI-1'!CX41  ),2),0))=10,"A+",IF((ROUND(TRUNC(('TRI-1'!CX41  ),2),0))=9,"A-",IF((ROUND(TRUNC(('TRI-1'!CX41   ),2),0))=8,"B+",IF((ROUND(TRUNC(('TRI-1'!CX41 ),2),0))=7,"B-",IF((ROUND(TRUNC(('TRI-1'!CX41  ),2),0))=6,"C+",IF((ROUND(TRUNC(('TRI-1'!CX41  ),2),0))=5,"C-",IF((ROUND(TRUNC(('TRI-1'!CX41  ),2),0))=4,"D+",IF((ROUND(TRUNC(('TRI-1'!CX41 ),2),0))=3,"D-",IF((ROUND(TRUNC(('TRI-1'!CX41 ),2),0))=2,"E+",IF((ROUND(TRUNC(('TRI-1'!CX41  ),2),0))&lt;=1,"E-","")))))))))))</f>
        <v>A+</v>
      </c>
      <c r="CY41" s="51" t="str">
        <f>IF(OR('TRI-1'!CY41 ="",'TRI-1'!CY41&lt;0,'TRI-1'!CY41  &gt;10),"",IF((ROUND(TRUNC(('TRI-1'!CY41  ),2),0))=10,"A+",IF((ROUND(TRUNC(('TRI-1'!CY41  ),2),0))=9,"A-",IF((ROUND(TRUNC(('TRI-1'!CY41   ),2),0))=8,"B+",IF((ROUND(TRUNC(('TRI-1'!CY41 ),2),0))=7,"B-",IF((ROUND(TRUNC(('TRI-1'!CY41  ),2),0))=6,"C+",IF((ROUND(TRUNC(('TRI-1'!CY41  ),2),0))=5,"C-",IF((ROUND(TRUNC(('TRI-1'!CY41  ),2),0))=4,"D+",IF((ROUND(TRUNC(('TRI-1'!CY41 ),2),0))=3,"D-",IF((ROUND(TRUNC(('TRI-1'!CY41 ),2),0))=2,"E+",IF((ROUND(TRUNC(('TRI-1'!CY41  ),2),0))&lt;=1,"E-","")))))))))))</f>
        <v>A+</v>
      </c>
      <c r="CZ41" s="51" t="str">
        <f>IF(OR('TRI-1'!CZ41 ="",'TRI-1'!CZ41&lt;0,'TRI-1'!CZ41  &gt;10),"",IF((ROUND(TRUNC(('TRI-1'!CZ41  ),2),0))=10,"A+",IF((ROUND(TRUNC(('TRI-1'!CZ41  ),2),0))=9,"A-",IF((ROUND(TRUNC(('TRI-1'!CZ41   ),2),0))=8,"B+",IF((ROUND(TRUNC(('TRI-1'!CZ41 ),2),0))=7,"B-",IF((ROUND(TRUNC(('TRI-1'!CZ41  ),2),0))=6,"C+",IF((ROUND(TRUNC(('TRI-1'!CZ41  ),2),0))=5,"C-",IF((ROUND(TRUNC(('TRI-1'!CZ41  ),2),0))=4,"D+",IF((ROUND(TRUNC(('TRI-1'!CZ41 ),2),0))=3,"D-",IF((ROUND(TRUNC(('TRI-1'!CZ41 ),2),0))=2,"E+",IF((ROUND(TRUNC(('TRI-1'!CZ41  ),2),0))&lt;=1,"E-","")))))))))))</f>
        <v>A+</v>
      </c>
      <c r="DA41" s="51" t="str">
        <f>IF(OR('TRI-1'!DA41 ="",'TRI-1'!DA41&lt;0,'TRI-1'!DA41  &gt;10),"",IF((ROUND(TRUNC(('TRI-1'!DA41  ),2),0))=10,"A+",IF((ROUND(TRUNC(('TRI-1'!DA41  ),2),0))=9,"A-",IF((ROUND(TRUNC(('TRI-1'!DA41   ),2),0))=8,"B+",IF((ROUND(TRUNC(('TRI-1'!DA41 ),2),0))=7,"B-",IF((ROUND(TRUNC(('TRI-1'!DA41  ),2),0))=6,"C+",IF((ROUND(TRUNC(('TRI-1'!DA41  ),2),0))=5,"C-",IF((ROUND(TRUNC(('TRI-1'!DA41  ),2),0))=4,"D+",IF((ROUND(TRUNC(('TRI-1'!DA41 ),2),0))=3,"D-",IF((ROUND(TRUNC(('TRI-1'!DA41 ),2),0))=2,"E+",IF((ROUND(TRUNC(('TRI-1'!DA41  ),2),0))&lt;=1,"E-","")))))))))))</f>
        <v>A+</v>
      </c>
      <c r="DB41" s="51" t="str">
        <f>IF(OR('TRI-1'!DB41 ="",'TRI-1'!DB41&lt;0,'TRI-1'!DB41  &gt;10),"",IF((ROUND(TRUNC(('TRI-1'!DB41  ),2),0))=10,"A+",IF((ROUND(TRUNC(('TRI-1'!DB41  ),2),0))=9,"A-",IF((ROUND(TRUNC(('TRI-1'!DB41   ),2),0))=8,"B+",IF((ROUND(TRUNC(('TRI-1'!DB41 ),2),0))=7,"B-",IF((ROUND(TRUNC(('TRI-1'!DB41  ),2),0))=6,"C+",IF((ROUND(TRUNC(('TRI-1'!DB41  ),2),0))=5,"C-",IF((ROUND(TRUNC(('TRI-1'!DB41  ),2),0))=4,"D+",IF((ROUND(TRUNC(('TRI-1'!DB41 ),2),0))=3,"D-",IF((ROUND(TRUNC(('TRI-1'!DB41 ),2),0))=2,"E+",IF((ROUND(TRUNC(('TRI-1'!DB41  ),2),0))&lt;=1,"E-","")))))))))))</f>
        <v>A+</v>
      </c>
      <c r="DC41" s="51" t="str">
        <f>IF(OR('TRI-1'!DC41 ="",'TRI-1'!DC41&lt;0,'TRI-1'!DC41  &gt;10),"",IF((ROUND(TRUNC(('TRI-1'!DC41  ),2),0))=10,"A+",IF((ROUND(TRUNC(('TRI-1'!DC41  ),2),0))=9,"A-",IF((ROUND(TRUNC(('TRI-1'!DC41   ),2),0))=8,"B+",IF((ROUND(TRUNC(('TRI-1'!DC41 ),2),0))=7,"B-",IF((ROUND(TRUNC(('TRI-1'!DC41  ),2),0))=6,"C+",IF((ROUND(TRUNC(('TRI-1'!DC41  ),2),0))=5,"C-",IF((ROUND(TRUNC(('TRI-1'!DC41  ),2),0))=4,"D+",IF((ROUND(TRUNC(('TRI-1'!DC41 ),2),0))=3,"D-",IF((ROUND(TRUNC(('TRI-1'!DC41 ),2),0))=2,"E+",IF((ROUND(TRUNC(('TRI-1'!DC41  ),2),0))&lt;=1,"E-","")))))))))))</f>
        <v>A+</v>
      </c>
      <c r="DD41" s="51" t="str">
        <f>IF(OR('TRI-1'!DD41 ="",'TRI-1'!DD41&lt;0,'TRI-1'!DD41  &gt;10),"",IF((ROUND(TRUNC(('TRI-1'!DD41  ),2),0))=10,"A+",IF((ROUND(TRUNC(('TRI-1'!DD41  ),2),0))=9,"A-",IF((ROUND(TRUNC(('TRI-1'!DD41   ),2),0))=8,"B+",IF((ROUND(TRUNC(('TRI-1'!DD41 ),2),0))=7,"B-",IF((ROUND(TRUNC(('TRI-1'!DD41  ),2),0))=6,"C+",IF((ROUND(TRUNC(('TRI-1'!DD41  ),2),0))=5,"C-",IF((ROUND(TRUNC(('TRI-1'!DD41  ),2),0))=4,"D+",IF((ROUND(TRUNC(('TRI-1'!DD41 ),2),0))=3,"D-",IF((ROUND(TRUNC(('TRI-1'!DD41 ),2),0))=2,"E+",IF((ROUND(TRUNC(('TRI-1'!DD41  ),2),0))&lt;=1,"E-","")))))))))))</f>
        <v>A+</v>
      </c>
      <c r="DE41" s="51" t="str">
        <f>IF(OR('TRI-1'!DE41 ="",'TRI-1'!DE41&lt;0,'TRI-1'!DE41  &gt;10),"",IF((ROUND(TRUNC(('TRI-1'!DE41  ),2),0))=10,"A+",IF((ROUND(TRUNC(('TRI-1'!DE41  ),2),0))=9,"A-",IF((ROUND(TRUNC(('TRI-1'!DE41   ),2),0))=8,"B+",IF((ROUND(TRUNC(('TRI-1'!DE41 ),2),0))=7,"B-",IF((ROUND(TRUNC(('TRI-1'!DE41  ),2),0))=6,"C+",IF((ROUND(TRUNC(('TRI-1'!DE41  ),2),0))=5,"C-",IF((ROUND(TRUNC(('TRI-1'!DE41  ),2),0))=4,"D+",IF((ROUND(TRUNC(('TRI-1'!DE41 ),2),0))=3,"D-",IF((ROUND(TRUNC(('TRI-1'!DE41 ),2),0))=2,"E+",IF((ROUND(TRUNC(('TRI-1'!DE41  ),2),0))&lt;=1,"E-","")))))))))))</f>
        <v>A+</v>
      </c>
      <c r="DF41" s="51" t="str">
        <f>IF(OR('TRI-1'!DF41 ="",'TRI-1'!DF41&lt;0,'TRI-1'!DF41  &gt;10),"",IF((ROUND(TRUNC(('TRI-1'!DF41  ),2),0))=10,"A+",IF((ROUND(TRUNC(('TRI-1'!DF41  ),2),0))=9,"A-",IF((ROUND(TRUNC(('TRI-1'!DF41   ),2),0))=8,"B+",IF((ROUND(TRUNC(('TRI-1'!DF41 ),2),0))=7,"B-",IF((ROUND(TRUNC(('TRI-1'!DF41  ),2),0))=6,"C+",IF((ROUND(TRUNC(('TRI-1'!DF41  ),2),0))=5,"C-",IF((ROUND(TRUNC(('TRI-1'!DF41  ),2),0))=4,"D+",IF((ROUND(TRUNC(('TRI-1'!DF41 ),2),0))=3,"D-",IF((ROUND(TRUNC(('TRI-1'!DF41 ),2),0))=2,"E+",IF((ROUND(TRUNC(('TRI-1'!DF41  ),2),0))&lt;=1,"E-","")))))))))))</f>
        <v>A+</v>
      </c>
      <c r="DG41" s="51" t="str">
        <f>IF(OR('TRI-1'!DG41 ="",'TRI-1'!DG41&lt;0,'TRI-1'!DG41  &gt;10),"",IF((ROUND(TRUNC(('TRI-1'!DG41  ),2),0))=10,"A+",IF((ROUND(TRUNC(('TRI-1'!DG41  ),2),0))=9,"A-",IF((ROUND(TRUNC(('TRI-1'!DG41   ),2),0))=8,"B+",IF((ROUND(TRUNC(('TRI-1'!DG41 ),2),0))=7,"B-",IF((ROUND(TRUNC(('TRI-1'!DG41  ),2),0))=6,"C+",IF((ROUND(TRUNC(('TRI-1'!DG41  ),2),0))=5,"C-",IF((ROUND(TRUNC(('TRI-1'!DG41  ),2),0))=4,"D+",IF((ROUND(TRUNC(('TRI-1'!DG41 ),2),0))=3,"D-",IF((ROUND(TRUNC(('TRI-1'!DG41 ),2),0))=2,"E+",IF((ROUND(TRUNC(('TRI-1'!DG41  ),2),0))&lt;=1,"E-","")))))))))))</f>
        <v>A+</v>
      </c>
      <c r="DH41" s="51" t="str">
        <f>IF(OR('TRI-1'!DH41 ="",'TRI-1'!DH41&lt;0,'TRI-1'!DH41  &gt;10),"",IF((ROUND(TRUNC(('TRI-1'!DH41  ),2),0))=10,"A+",IF((ROUND(TRUNC(('TRI-1'!DH41  ),2),0))=9,"A-",IF((ROUND(TRUNC(('TRI-1'!DH41   ),2),0))=8,"B+",IF((ROUND(TRUNC(('TRI-1'!DH41 ),2),0))=7,"B-",IF((ROUND(TRUNC(('TRI-1'!DH41  ),2),0))=6,"C+",IF((ROUND(TRUNC(('TRI-1'!DH41  ),2),0))=5,"C-",IF((ROUND(TRUNC(('TRI-1'!DH41  ),2),0))=4,"D+",IF((ROUND(TRUNC(('TRI-1'!DH41 ),2),0))=3,"D-",IF((ROUND(TRUNC(('TRI-1'!DH41 ),2),0))=2,"E+",IF((ROUND(TRUNC(('TRI-1'!DH41  ),2),0))&lt;=1,"E-","")))))))))))</f>
        <v>A+</v>
      </c>
      <c r="DI41" s="51" t="str">
        <f>IF(OR('TRI-1'!DI41 ="",'TRI-1'!DI41&lt;0,'TRI-1'!DI41  &gt;10),"",IF((ROUND(TRUNC(('TRI-1'!DI41  ),2),0))=10,"A+",IF((ROUND(TRUNC(('TRI-1'!DI41  ),2),0))=9,"A-",IF((ROUND(TRUNC(('TRI-1'!DI41   ),2),0))=8,"B+",IF((ROUND(TRUNC(('TRI-1'!DI41 ),2),0))=7,"B-",IF((ROUND(TRUNC(('TRI-1'!DI41  ),2),0))=6,"C+",IF((ROUND(TRUNC(('TRI-1'!DI41  ),2),0))=5,"C-",IF((ROUND(TRUNC(('TRI-1'!DI41  ),2),0))=4,"D+",IF((ROUND(TRUNC(('TRI-1'!DI41 ),2),0))=3,"D-",IF((ROUND(TRUNC(('TRI-1'!DI41 ),2),0))=2,"E+",IF((ROUND(TRUNC(('TRI-1'!DI41  ),2),0))&lt;=1,"E-","")))))))))))</f>
        <v>A+</v>
      </c>
      <c r="DJ41" s="51" t="str">
        <f>IF(OR('TRI-1'!DJ41 ="",'TRI-1'!DJ41&lt;0,'TRI-1'!DJ41  &gt;10),"",IF((ROUND(TRUNC(('TRI-1'!DJ41  ),2),0))=10,"A+",IF((ROUND(TRUNC(('TRI-1'!DJ41  ),2),0))=9,"A-",IF((ROUND(TRUNC(('TRI-1'!DJ41   ),2),0))=8,"B+",IF((ROUND(TRUNC(('TRI-1'!DJ41 ),2),0))=7,"B-",IF((ROUND(TRUNC(('TRI-1'!DJ41  ),2),0))=6,"C+",IF((ROUND(TRUNC(('TRI-1'!DJ41  ),2),0))=5,"C-",IF((ROUND(TRUNC(('TRI-1'!DJ41  ),2),0))=4,"D+",IF((ROUND(TRUNC(('TRI-1'!DJ41 ),2),0))=3,"D-",IF((ROUND(TRUNC(('TRI-1'!DJ41 ),2),0))=2,"E+",IF((ROUND(TRUNC(('TRI-1'!DJ41  ),2),0))&lt;=1,"E-","")))))))))))</f>
        <v>A+</v>
      </c>
      <c r="DK41" s="51" t="str">
        <f>IF(OR('TRI-1'!DK41 ="",'TRI-1'!DK41&lt;0,'TRI-1'!DK41  &gt;10),"",IF((ROUND(TRUNC(('TRI-1'!DK41  ),2),0))=10,"A+",IF((ROUND(TRUNC(('TRI-1'!DK41  ),2),0))=9,"A-",IF((ROUND(TRUNC(('TRI-1'!DK41   ),2),0))=8,"B+",IF((ROUND(TRUNC(('TRI-1'!DK41 ),2),0))=7,"B-",IF((ROUND(TRUNC(('TRI-1'!DK41  ),2),0))=6,"C+",IF((ROUND(TRUNC(('TRI-1'!DK41  ),2),0))=5,"C-",IF((ROUND(TRUNC(('TRI-1'!DK41  ),2),0))=4,"D+",IF((ROUND(TRUNC(('TRI-1'!DK41 ),2),0))=3,"D-",IF((ROUND(TRUNC(('TRI-1'!DK41 ),2),0))=2,"E+",IF((ROUND(TRUNC(('TRI-1'!DK41  ),2),0))&lt;=1,"E-","")))))))))))</f>
        <v>A+</v>
      </c>
      <c r="DL41" s="51" t="str">
        <f>IF(OR('TRI-1'!DL41 ="",'TRI-1'!DL41&lt;0,'TRI-1'!DL41  &gt;10),"",IF((ROUND(TRUNC(('TRI-1'!DL41  ),2),0))=10,"A+",IF((ROUND(TRUNC(('TRI-1'!DL41  ),2),0))=9,"A-",IF((ROUND(TRUNC(('TRI-1'!DL41   ),2),0))=8,"B+",IF((ROUND(TRUNC(('TRI-1'!DL41 ),2),0))=7,"B-",IF((ROUND(TRUNC(('TRI-1'!DL41  ),2),0))=6,"C+",IF((ROUND(TRUNC(('TRI-1'!DL41  ),2),0))=5,"C-",IF((ROUND(TRUNC(('TRI-1'!DL41  ),2),0))=4,"D+",IF((ROUND(TRUNC(('TRI-1'!DL41 ),2),0))=3,"D-",IF((ROUND(TRUNC(('TRI-1'!DL41 ),2),0))=2,"E+",IF((ROUND(TRUNC(('TRI-1'!DL41  ),2),0))&lt;=1,"E-","")))))))))))</f>
        <v>A+</v>
      </c>
      <c r="DM41" s="51" t="str">
        <f>IF(OR('TRI-1'!DM41 ="",'TRI-1'!DM41&lt;0,'TRI-1'!DM41  &gt;10),"",IF((ROUND(TRUNC(('TRI-1'!DM41  ),2),0))=10,"A+",IF((ROUND(TRUNC(('TRI-1'!DM41  ),2),0))=9,"A-",IF((ROUND(TRUNC(('TRI-1'!DM41   ),2),0))=8,"B+",IF((ROUND(TRUNC(('TRI-1'!DM41 ),2),0))=7,"B-",IF((ROUND(TRUNC(('TRI-1'!DM41  ),2),0))=6,"C+",IF((ROUND(TRUNC(('TRI-1'!DM41  ),2),0))=5,"C-",IF((ROUND(TRUNC(('TRI-1'!DM41  ),2),0))=4,"D+",IF((ROUND(TRUNC(('TRI-1'!DM41 ),2),0))=3,"D-",IF((ROUND(TRUNC(('TRI-1'!DM41 ),2),0))=2,"E+",IF((ROUND(TRUNC(('TRI-1'!DM41  ),2),0))&lt;=1,"E-","")))))))))))</f>
        <v>A+</v>
      </c>
      <c r="DN41" s="51" t="str">
        <f>IF(OR('TRI-1'!DN41 ="",'TRI-1'!DN41&lt;0,'TRI-1'!DN41  &gt;10),"",IF((ROUND(TRUNC(('TRI-1'!DN41  ),2),0))=10,"A+",IF((ROUND(TRUNC(('TRI-1'!DN41  ),2),0))=9,"A-",IF((ROUND(TRUNC(('TRI-1'!DN41   ),2),0))=8,"B+",IF((ROUND(TRUNC(('TRI-1'!DN41 ),2),0))=7,"B-",IF((ROUND(TRUNC(('TRI-1'!DN41  ),2),0))=6,"C+",IF((ROUND(TRUNC(('TRI-1'!DN41  ),2),0))=5,"C-",IF((ROUND(TRUNC(('TRI-1'!DN41  ),2),0))=4,"D+",IF((ROUND(TRUNC(('TRI-1'!DN41 ),2),0))=3,"D-",IF((ROUND(TRUNC(('TRI-1'!DN41 ),2),0))=2,"E+",IF((ROUND(TRUNC(('TRI-1'!DN41  ),2),0))&lt;=1,"E-","")))))))))))</f>
        <v>A+</v>
      </c>
      <c r="DO41" s="51" t="str">
        <f>IF(OR('TRI-1'!DO41 ="",'TRI-1'!DO41&lt;0,'TRI-1'!DO41  &gt;10),"",IF((ROUND(TRUNC(('TRI-1'!DO41  ),2),0))=10,"A+",IF((ROUND(TRUNC(('TRI-1'!DO41  ),2),0))=9,"A-",IF((ROUND(TRUNC(('TRI-1'!DO41   ),2),0))=8,"B+",IF((ROUND(TRUNC(('TRI-1'!DO41 ),2),0))=7,"B-",IF((ROUND(TRUNC(('TRI-1'!DO41  ),2),0))=6,"C+",IF((ROUND(TRUNC(('TRI-1'!DO41  ),2),0))=5,"C-",IF((ROUND(TRUNC(('TRI-1'!DO41  ),2),0))=4,"D+",IF((ROUND(TRUNC(('TRI-1'!DO41 ),2),0))=3,"D-",IF((ROUND(TRUNC(('TRI-1'!DO41 ),2),0))=2,"E+",IF((ROUND(TRUNC(('TRI-1'!DO41  ),2),0))&lt;=1,"E-","")))))))))))</f>
        <v>A+</v>
      </c>
      <c r="DP41" s="51" t="str">
        <f>IF(OR('TRI-1'!DP41 ="",'TRI-1'!DP41&lt;0,'TRI-1'!DP41  &gt;10),"",IF((ROUND(TRUNC(('TRI-1'!DP41  ),2),0))=10,"A+",IF((ROUND(TRUNC(('TRI-1'!DP41  ),2),0))=9,"A-",IF((ROUND(TRUNC(('TRI-1'!DP41   ),2),0))=8,"B+",IF((ROUND(TRUNC(('TRI-1'!DP41 ),2),0))=7,"B-",IF((ROUND(TRUNC(('TRI-1'!DP41  ),2),0))=6,"C+",IF((ROUND(TRUNC(('TRI-1'!DP41  ),2),0))=5,"C-",IF((ROUND(TRUNC(('TRI-1'!DP41  ),2),0))=4,"D+",IF((ROUND(TRUNC(('TRI-1'!DP41 ),2),0))=3,"D-",IF((ROUND(TRUNC(('TRI-1'!DP41 ),2),0))=2,"E+",IF((ROUND(TRUNC(('TRI-1'!DP41  ),2),0))&lt;=1,"E-","")))))))))))</f>
        <v/>
      </c>
      <c r="DQ41" s="51" t="str">
        <f>IF(OR('TRI-1'!DQ41 ="",'TRI-1'!DQ41&lt;0,'TRI-1'!DQ41  &gt;10),"",IF((ROUND(TRUNC(('TRI-1'!DQ41  ),2),0))=10,"A+",IF((ROUND(TRUNC(('TRI-1'!DQ41  ),2),0))=9,"A-",IF((ROUND(TRUNC(('TRI-1'!DQ41   ),2),0))=8,"B+",IF((ROUND(TRUNC(('TRI-1'!DQ41 ),2),0))=7,"B-",IF((ROUND(TRUNC(('TRI-1'!DQ41  ),2),0))=6,"C+",IF((ROUND(TRUNC(('TRI-1'!DQ41  ),2),0))=5,"C-",IF((ROUND(TRUNC(('TRI-1'!DQ41  ),2),0))=4,"D+",IF((ROUND(TRUNC(('TRI-1'!DQ41 ),2),0))=3,"D-",IF((ROUND(TRUNC(('TRI-1'!DQ41 ),2),0))=2,"E+",IF((ROUND(TRUNC(('TRI-1'!DQ41  ),2),0))&lt;=1,"E-","")))))))))))</f>
        <v/>
      </c>
      <c r="DR41" s="51" t="str">
        <f>IF(OR('TRI-1'!DR41 ="",'TRI-1'!DR41&lt;0,'TRI-1'!DR41  &gt;10),"",IF((ROUND(TRUNC(('TRI-1'!DR41  ),2),0))=10,"A+",IF((ROUND(TRUNC(('TRI-1'!DR41  ),2),0))=9,"A-",IF((ROUND(TRUNC(('TRI-1'!DR41   ),2),0))=8,"B+",IF((ROUND(TRUNC(('TRI-1'!DR41 ),2),0))=7,"B-",IF((ROUND(TRUNC(('TRI-1'!DR41  ),2),0))=6,"C+",IF((ROUND(TRUNC(('TRI-1'!DR41  ),2),0))=5,"C-",IF((ROUND(TRUNC(('TRI-1'!DR41  ),2),0))=4,"D+",IF((ROUND(TRUNC(('TRI-1'!DR41 ),2),0))=3,"D-",IF((ROUND(TRUNC(('TRI-1'!DR41 ),2),0))=2,"E+",IF((ROUND(TRUNC(('TRI-1'!DR41  ),2),0))&lt;=1,"E-","")))))))))))</f>
        <v/>
      </c>
      <c r="DS41" s="51" t="str">
        <f>IF(OR('TRI-1'!DS41 ="",'TRI-1'!DS41&lt;0,'TRI-1'!DS41  &gt;10),"",IF((ROUND(TRUNC(('TRI-1'!DS41  ),2),0))=10,"A+",IF((ROUND(TRUNC(('TRI-1'!DS41  ),2),0))=9,"A-",IF((ROUND(TRUNC(('TRI-1'!DS41   ),2),0))=8,"B+",IF((ROUND(TRUNC(('TRI-1'!DS41 ),2),0))=7,"B-",IF((ROUND(TRUNC(('TRI-1'!DS41  ),2),0))=6,"C+",IF((ROUND(TRUNC(('TRI-1'!DS41  ),2),0))=5,"C-",IF((ROUND(TRUNC(('TRI-1'!DS41  ),2),0))=4,"D+",IF((ROUND(TRUNC(('TRI-1'!DS41 ),2),0))=3,"D-",IF((ROUND(TRUNC(('TRI-1'!DS41 ),2),0))=2,"E+",IF((ROUND(TRUNC(('TRI-1'!DS41  ),2),0))&lt;=1,"E-","")))))))))))</f>
        <v/>
      </c>
      <c r="DT41" s="51" t="str">
        <f>IF(OR('TRI-1'!DT41 ="",'TRI-1'!DT41&lt;0,'TRI-1'!DT41  &gt;10),"",IF((ROUND(TRUNC(('TRI-1'!DT41  ),2),0))=10,"A+",IF((ROUND(TRUNC(('TRI-1'!DT41  ),2),0))=9,"A-",IF((ROUND(TRUNC(('TRI-1'!DT41   ),2),0))=8,"B+",IF((ROUND(TRUNC(('TRI-1'!DT41 ),2),0))=7,"B-",IF((ROUND(TRUNC(('TRI-1'!DT41  ),2),0))=6,"C+",IF((ROUND(TRUNC(('TRI-1'!DT41  ),2),0))=5,"C-",IF((ROUND(TRUNC(('TRI-1'!DT41  ),2),0))=4,"D+",IF((ROUND(TRUNC(('TRI-1'!DT41 ),2),0))=3,"D-",IF((ROUND(TRUNC(('TRI-1'!DT41 ),2),0))=2,"E+",IF((ROUND(TRUNC(('TRI-1'!DT41  ),2),0))&lt;=1,"E-","")))))))))))</f>
        <v/>
      </c>
      <c r="DU41" s="51" t="str">
        <f>IF(OR('TRI-1'!DU41 ="",'TRI-1'!DU41&lt;0,'TRI-1'!DU41  &gt;10),"",IF((ROUND(TRUNC(('TRI-1'!DU41  ),2),0))=10,"A+",IF((ROUND(TRUNC(('TRI-1'!DU41  ),2),0))=9,"A-",IF((ROUND(TRUNC(('TRI-1'!DU41   ),2),0))=8,"B+",IF((ROUND(TRUNC(('TRI-1'!DU41 ),2),0))=7,"B-",IF((ROUND(TRUNC(('TRI-1'!DU41  ),2),0))=6,"C+",IF((ROUND(TRUNC(('TRI-1'!DU41  ),2),0))=5,"C-",IF((ROUND(TRUNC(('TRI-1'!DU41  ),2),0))=4,"D+",IF((ROUND(TRUNC(('TRI-1'!DU41 ),2),0))=3,"D-",IF((ROUND(TRUNC(('TRI-1'!DU41 ),2),0))=2,"E+",IF((ROUND(TRUNC(('TRI-1'!DU41  ),2),0))&lt;=1,"E-","")))))))))))</f>
        <v/>
      </c>
      <c r="DV41" s="51" t="str">
        <f>IF(OR('TRI-1'!DV41 ="",'TRI-1'!DV41&lt;0,'TRI-1'!DV41  &gt;10),"",IF((ROUND(TRUNC(('TRI-1'!DV41  ),2),0))=10,"A+",IF((ROUND(TRUNC(('TRI-1'!DV41  ),2),0))=9,"A-",IF((ROUND(TRUNC(('TRI-1'!DV41   ),2),0))=8,"B+",IF((ROUND(TRUNC(('TRI-1'!DV41 ),2),0))=7,"B-",IF((ROUND(TRUNC(('TRI-1'!DV41  ),2),0))=6,"C+",IF((ROUND(TRUNC(('TRI-1'!DV41  ),2),0))=5,"C-",IF((ROUND(TRUNC(('TRI-1'!DV41  ),2),0))=4,"D+",IF((ROUND(TRUNC(('TRI-1'!DV41 ),2),0))=3,"D-",IF((ROUND(TRUNC(('TRI-1'!DV41 ),2),0))=2,"E+",IF((ROUND(TRUNC(('TRI-1'!DV41  ),2),0))&lt;=1,"E-","")))))))))))</f>
        <v/>
      </c>
      <c r="DW41" s="51" t="str">
        <f>IF(OR('TRI-1'!DW41 ="",'TRI-1'!DW41&lt;0,'TRI-1'!DW41  &gt;10),"",IF((ROUND(TRUNC(('TRI-1'!DW41  ),2),0))=10,"A+",IF((ROUND(TRUNC(('TRI-1'!DW41  ),2),0))=9,"A-",IF((ROUND(TRUNC(('TRI-1'!DW41   ),2),0))=8,"B+",IF((ROUND(TRUNC(('TRI-1'!DW41 ),2),0))=7,"B-",IF((ROUND(TRUNC(('TRI-1'!DW41  ),2),0))=6,"C+",IF((ROUND(TRUNC(('TRI-1'!DW41  ),2),0))=5,"C-",IF((ROUND(TRUNC(('TRI-1'!DW41  ),2),0))=4,"D+",IF((ROUND(TRUNC(('TRI-1'!DW41 ),2),0))=3,"D-",IF((ROUND(TRUNC(('TRI-1'!DW41 ),2),0))=2,"E+",IF((ROUND(TRUNC(('TRI-1'!DW41  ),2),0))&lt;=1,"E-","")))))))))))</f>
        <v/>
      </c>
      <c r="DX41" s="51" t="str">
        <f>IF(OR('TRI-1'!DX41 ="",'TRI-1'!DX41&lt;0,'TRI-1'!DX41  &gt;10),"",IF((ROUND(TRUNC(('TRI-1'!DX41  ),2),0))=10,"A+",IF((ROUND(TRUNC(('TRI-1'!DX41  ),2),0))=9,"A-",IF((ROUND(TRUNC(('TRI-1'!DX41   ),2),0))=8,"B+",IF((ROUND(TRUNC(('TRI-1'!DX41 ),2),0))=7,"B-",IF((ROUND(TRUNC(('TRI-1'!DX41  ),2),0))=6,"C+",IF((ROUND(TRUNC(('TRI-1'!DX41  ),2),0))=5,"C-",IF((ROUND(TRUNC(('TRI-1'!DX41  ),2),0))=4,"D+",IF((ROUND(TRUNC(('TRI-1'!DX41 ),2),0))=3,"D-",IF((ROUND(TRUNC(('TRI-1'!DX41 ),2),0))=2,"E+",IF((ROUND(TRUNC(('TRI-1'!DX41  ),2),0))&lt;=1,"E-","")))))))))))</f>
        <v/>
      </c>
      <c r="DY41" s="51" t="str">
        <f>IF(OR('TRI-1'!DY41 ="",'TRI-1'!DY41&lt;0,'TRI-1'!DY41  &gt;10),"",IF((ROUND(TRUNC(('TRI-1'!DY41  ),2),0))=10,"A+",IF((ROUND(TRUNC(('TRI-1'!DY41  ),2),0))=9,"A-",IF((ROUND(TRUNC(('TRI-1'!DY41   ),2),0))=8,"B+",IF((ROUND(TRUNC(('TRI-1'!DY41 ),2),0))=7,"B-",IF((ROUND(TRUNC(('TRI-1'!DY41  ),2),0))=6,"C+",IF((ROUND(TRUNC(('TRI-1'!DY41  ),2),0))=5,"C-",IF((ROUND(TRUNC(('TRI-1'!DY41  ),2),0))=4,"D+",IF((ROUND(TRUNC(('TRI-1'!DY41 ),2),0))=3,"D-",IF((ROUND(TRUNC(('TRI-1'!DY41 ),2),0))=2,"E+",IF((ROUND(TRUNC(('TRI-1'!DY41  ),2),0))&lt;=1,"E-","")))))))))))</f>
        <v/>
      </c>
      <c r="DZ41" s="51" t="str">
        <f>IF(OR('TRI-1'!DZ41 ="",'TRI-1'!DZ41&lt;0,'TRI-1'!DZ41  &gt;10),"",IF((ROUND(TRUNC(('TRI-1'!DZ41  ),2),0))=10,"A+",IF((ROUND(TRUNC(('TRI-1'!DZ41  ),2),0))=9,"A-",IF((ROUND(TRUNC(('TRI-1'!DZ41   ),2),0))=8,"B+",IF((ROUND(TRUNC(('TRI-1'!DZ41 ),2),0))=7,"B-",IF((ROUND(TRUNC(('TRI-1'!DZ41  ),2),0))=6,"C+",IF((ROUND(TRUNC(('TRI-1'!DZ41  ),2),0))=5,"C-",IF((ROUND(TRUNC(('TRI-1'!DZ41  ),2),0))=4,"D+",IF((ROUND(TRUNC(('TRI-1'!DZ41 ),2),0))=3,"D-",IF((ROUND(TRUNC(('TRI-1'!DZ41 ),2),0))=2,"E+",IF((ROUND(TRUNC(('TRI-1'!DZ41  ),2),0))&lt;=1,"E-","")))))))))))</f>
        <v/>
      </c>
      <c r="EA41" s="51" t="str">
        <f>IF(OR('TRI-1'!EA41 ="",'TRI-1'!EA41&lt;0,'TRI-1'!EA41  &gt;10),"",IF((ROUND(TRUNC(('TRI-1'!EA41  ),2),0))=10,"A+",IF((ROUND(TRUNC(('TRI-1'!EA41  ),2),0))=9,"A-",IF((ROUND(TRUNC(('TRI-1'!EA41   ),2),0))=8,"B+",IF((ROUND(TRUNC(('TRI-1'!EA41 ),2),0))=7,"B-",IF((ROUND(TRUNC(('TRI-1'!EA41  ),2),0))=6,"C+",IF((ROUND(TRUNC(('TRI-1'!EA41  ),2),0))=5,"C-",IF((ROUND(TRUNC(('TRI-1'!EA41  ),2),0))=4,"D+",IF((ROUND(TRUNC(('TRI-1'!EA41 ),2),0))=3,"D-",IF((ROUND(TRUNC(('TRI-1'!EA41 ),2),0))=2,"E+",IF((ROUND(TRUNC(('TRI-1'!EA41  ),2),0))&lt;=1,"E-","")))))))))))</f>
        <v/>
      </c>
      <c r="EB41" s="51" t="str">
        <f>IF(OR('TRI-1'!EB41 ="",'TRI-1'!EB41&lt;0,'TRI-1'!EB41  &gt;10),"",IF((ROUND(TRUNC(('TRI-1'!EB41  ),2),0))=10,"A+",IF((ROUND(TRUNC(('TRI-1'!EB41  ),2),0))=9,"A-",IF((ROUND(TRUNC(('TRI-1'!EB41   ),2),0))=8,"B+",IF((ROUND(TRUNC(('TRI-1'!EB41 ),2),0))=7,"B-",IF((ROUND(TRUNC(('TRI-1'!EB41  ),2),0))=6,"C+",IF((ROUND(TRUNC(('TRI-1'!EB41  ),2),0))=5,"C-",IF((ROUND(TRUNC(('TRI-1'!EB41  ),2),0))=4,"D+",IF((ROUND(TRUNC(('TRI-1'!EB41 ),2),0))=3,"D-",IF((ROUND(TRUNC(('TRI-1'!EB41 ),2),0))=2,"E+",IF((ROUND(TRUNC(('TRI-1'!EB41  ),2),0))&lt;=1,"E-","")))))))))))</f>
        <v/>
      </c>
      <c r="EC41" s="51" t="str">
        <f>IF(OR('TRI-1'!EC41 ="",'TRI-1'!EC41&lt;0,'TRI-1'!EC41  &gt;10),"",IF((ROUND(TRUNC(('TRI-1'!EC41  ),2),0))=10,"A+",IF((ROUND(TRUNC(('TRI-1'!EC41  ),2),0))=9,"A-",IF((ROUND(TRUNC(('TRI-1'!EC41   ),2),0))=8,"B+",IF((ROUND(TRUNC(('TRI-1'!EC41 ),2),0))=7,"B-",IF((ROUND(TRUNC(('TRI-1'!EC41  ),2),0))=6,"C+",IF((ROUND(TRUNC(('TRI-1'!EC41  ),2),0))=5,"C-",IF((ROUND(TRUNC(('TRI-1'!EC41  ),2),0))=4,"D+",IF((ROUND(TRUNC(('TRI-1'!EC41 ),2),0))=3,"D-",IF((ROUND(TRUNC(('TRI-1'!EC41 ),2),0))=2,"E+",IF((ROUND(TRUNC(('TRI-1'!EC41  ),2),0))&lt;=1,"E-","")))))))))))</f>
        <v>A+</v>
      </c>
      <c r="ED41" s="51" t="str">
        <f>IF(OR('TRI-1'!ED41 ="",'TRI-1'!ED41&lt;0,'TRI-1'!ED41  &gt;10),"",IF((ROUND(TRUNC(('TRI-1'!ED41  ),2),0))=10,"A+",IF((ROUND(TRUNC(('TRI-1'!ED41  ),2),0))=9,"A-",IF((ROUND(TRUNC(('TRI-1'!ED41   ),2),0))=8,"B+",IF((ROUND(TRUNC(('TRI-1'!ED41 ),2),0))=7,"B-",IF((ROUND(TRUNC(('TRI-1'!ED41  ),2),0))=6,"C+",IF((ROUND(TRUNC(('TRI-1'!ED41  ),2),0))=5,"C-",IF((ROUND(TRUNC(('TRI-1'!ED41  ),2),0))=4,"D+",IF((ROUND(TRUNC(('TRI-1'!ED41 ),2),0))=3,"D-",IF((ROUND(TRUNC(('TRI-1'!ED41 ),2),0))=2,"E+",IF((ROUND(TRUNC(('TRI-1'!ED41  ),2),0))&lt;=1,"E-","")))))))))))</f>
        <v>A+</v>
      </c>
      <c r="EE41" s="51" t="str">
        <f>IF(OR('TRI-1'!EE41 ="",'TRI-1'!EE41&lt;0,'TRI-1'!EE41  &gt;10),"",IF((ROUND(TRUNC(('TRI-1'!EE41  ),2),0))=10,"A+",IF((ROUND(TRUNC(('TRI-1'!EE41  ),2),0))=9,"A-",IF((ROUND(TRUNC(('TRI-1'!EE41   ),2),0))=8,"B+",IF((ROUND(TRUNC(('TRI-1'!EE41 ),2),0))=7,"B-",IF((ROUND(TRUNC(('TRI-1'!EE41  ),2),0))=6,"C+",IF((ROUND(TRUNC(('TRI-1'!EE41  ),2),0))=5,"C-",IF((ROUND(TRUNC(('TRI-1'!EE41  ),2),0))=4,"D+",IF((ROUND(TRUNC(('TRI-1'!EE41 ),2),0))=3,"D-",IF((ROUND(TRUNC(('TRI-1'!EE41 ),2),0))=2,"E+",IF((ROUND(TRUNC(('TRI-1'!EE41  ),2),0))&lt;=1,"E-","")))))))))))</f>
        <v>A+</v>
      </c>
      <c r="EF41" s="51" t="str">
        <f>IF(OR('TRI-1'!EF41 ="",'TRI-1'!EF41&lt;0,'TRI-1'!EF41  &gt;10),"",IF((ROUND(TRUNC(('TRI-1'!EF41  ),2),0))=10,"A+",IF((ROUND(TRUNC(('TRI-1'!EF41  ),2),0))=9,"A-",IF((ROUND(TRUNC(('TRI-1'!EF41   ),2),0))=8,"B+",IF((ROUND(TRUNC(('TRI-1'!EF41 ),2),0))=7,"B-",IF((ROUND(TRUNC(('TRI-1'!EF41  ),2),0))=6,"C+",IF((ROUND(TRUNC(('TRI-1'!EF41  ),2),0))=5,"C-",IF((ROUND(TRUNC(('TRI-1'!EF41  ),2),0))=4,"D+",IF((ROUND(TRUNC(('TRI-1'!EF41 ),2),0))=3,"D-",IF((ROUND(TRUNC(('TRI-1'!EF41 ),2),0))=2,"E+",IF((ROUND(TRUNC(('TRI-1'!EF41  ),2),0))&lt;=1,"E-","")))))))))))</f>
        <v>A+</v>
      </c>
      <c r="EG41" s="51" t="str">
        <f>IF(OR('TRI-1'!EG41 ="",'TRI-1'!EG41&lt;0,'TRI-1'!EG41  &gt;10),"",IF((ROUND(TRUNC(('TRI-1'!EG41  ),2),0))=10,"A+",IF((ROUND(TRUNC(('TRI-1'!EG41  ),2),0))=9,"A-",IF((ROUND(TRUNC(('TRI-1'!EG41   ),2),0))=8,"B+",IF((ROUND(TRUNC(('TRI-1'!EG41 ),2),0))=7,"B-",IF((ROUND(TRUNC(('TRI-1'!EG41  ),2),0))=6,"C+",IF((ROUND(TRUNC(('TRI-1'!EG41  ),2),0))=5,"C-",IF((ROUND(TRUNC(('TRI-1'!EG41  ),2),0))=4,"D+",IF((ROUND(TRUNC(('TRI-1'!EG41 ),2),0))=3,"D-",IF((ROUND(TRUNC(('TRI-1'!EG41 ),2),0))=2,"E+",IF((ROUND(TRUNC(('TRI-1'!EG41  ),2),0))&lt;=1,"E-","")))))))))))</f>
        <v>A+</v>
      </c>
      <c r="EH41" s="51" t="str">
        <f>IF(OR('TRI-1'!EH41 ="",'TRI-1'!EH41&lt;0,'TRI-1'!EH41  &gt;10),"",IF((ROUND(TRUNC(('TRI-1'!EH41  ),2),0))=10,"A+",IF((ROUND(TRUNC(('TRI-1'!EH41  ),2),0))=9,"A-",IF((ROUND(TRUNC(('TRI-1'!EH41   ),2),0))=8,"B+",IF((ROUND(TRUNC(('TRI-1'!EH41 ),2),0))=7,"B-",IF((ROUND(TRUNC(('TRI-1'!EH41  ),2),0))=6,"C+",IF((ROUND(TRUNC(('TRI-1'!EH41  ),2),0))=5,"C-",IF((ROUND(TRUNC(('TRI-1'!EH41  ),2),0))=4,"D+",IF((ROUND(TRUNC(('TRI-1'!EH41 ),2),0))=3,"D-",IF((ROUND(TRUNC(('TRI-1'!EH41 ),2),0))=2,"E+",IF((ROUND(TRUNC(('TRI-1'!EH41  ),2),0))&lt;=1,"E-","")))))))))))</f>
        <v>A+</v>
      </c>
      <c r="EI41" s="51" t="str">
        <f>IF(OR('TRI-1'!EI41 ="",'TRI-1'!EI41&lt;0,'TRI-1'!EI41  &gt;10),"",IF((ROUND(TRUNC(('TRI-1'!EI41  ),2),0))=10,"A+",IF((ROUND(TRUNC(('TRI-1'!EI41  ),2),0))=9,"A-",IF((ROUND(TRUNC(('TRI-1'!EI41   ),2),0))=8,"B+",IF((ROUND(TRUNC(('TRI-1'!EI41 ),2),0))=7,"B-",IF((ROUND(TRUNC(('TRI-1'!EI41  ),2),0))=6,"C+",IF((ROUND(TRUNC(('TRI-1'!EI41  ),2),0))=5,"C-",IF((ROUND(TRUNC(('TRI-1'!EI41  ),2),0))=4,"D+",IF((ROUND(TRUNC(('TRI-1'!EI41 ),2),0))=3,"D-",IF((ROUND(TRUNC(('TRI-1'!EI41 ),2),0))=2,"E+",IF((ROUND(TRUNC(('TRI-1'!EI41  ),2),0))&lt;=1,"E-","")))))))))))</f>
        <v>A+</v>
      </c>
      <c r="EJ41" s="51" t="str">
        <f>IF(OR('TRI-1'!EJ41 ="",'TRI-1'!EJ41&lt;0,'TRI-1'!EJ41  &gt;10),"",IF((ROUND(TRUNC(('TRI-1'!EJ41  ),2),0))=10,"A+",IF((ROUND(TRUNC(('TRI-1'!EJ41  ),2),0))=9,"A-",IF((ROUND(TRUNC(('TRI-1'!EJ41   ),2),0))=8,"B+",IF((ROUND(TRUNC(('TRI-1'!EJ41 ),2),0))=7,"B-",IF((ROUND(TRUNC(('TRI-1'!EJ41  ),2),0))=6,"C+",IF((ROUND(TRUNC(('TRI-1'!EJ41  ),2),0))=5,"C-",IF((ROUND(TRUNC(('TRI-1'!EJ41  ),2),0))=4,"D+",IF((ROUND(TRUNC(('TRI-1'!EJ41 ),2),0))=3,"D-",IF((ROUND(TRUNC(('TRI-1'!EJ41 ),2),0))=2,"E+",IF((ROUND(TRUNC(('TRI-1'!EJ41  ),2),0))&lt;=1,"E-","")))))))))))</f>
        <v>A+</v>
      </c>
      <c r="EK41" s="51" t="str">
        <f>IF(OR('TRI-1'!EK41 ="",'TRI-1'!EK41&lt;0,'TRI-1'!EK41  &gt;10),"",IF((ROUND(TRUNC(('TRI-1'!EK41  ),2),0))=10,"A+",IF((ROUND(TRUNC(('TRI-1'!EK41  ),2),0))=9,"A-",IF((ROUND(TRUNC(('TRI-1'!EK41   ),2),0))=8,"B+",IF((ROUND(TRUNC(('TRI-1'!EK41 ),2),0))=7,"B-",IF((ROUND(TRUNC(('TRI-1'!EK41  ),2),0))=6,"C+",IF((ROUND(TRUNC(('TRI-1'!EK41  ),2),0))=5,"C-",IF((ROUND(TRUNC(('TRI-1'!EK41  ),2),0))=4,"D+",IF((ROUND(TRUNC(('TRI-1'!EK41 ),2),0))=3,"D-",IF((ROUND(TRUNC(('TRI-1'!EK41 ),2),0))=2,"E+",IF((ROUND(TRUNC(('TRI-1'!EK41  ),2),0))&lt;=1,"E-","")))))))))))</f>
        <v>A+</v>
      </c>
      <c r="EL41" s="51" t="str">
        <f>IF(OR('TRI-1'!EL41 ="",'TRI-1'!EL41&lt;0,'TRI-1'!EL41  &gt;10),"",IF((ROUND(TRUNC(('TRI-1'!EL41  ),2),0))=10,"A+",IF((ROUND(TRUNC(('TRI-1'!EL41  ),2),0))=9,"A-",IF((ROUND(TRUNC(('TRI-1'!EL41   ),2),0))=8,"B+",IF((ROUND(TRUNC(('TRI-1'!EL41 ),2),0))=7,"B-",IF((ROUND(TRUNC(('TRI-1'!EL41  ),2),0))=6,"C+",IF((ROUND(TRUNC(('TRI-1'!EL41  ),2),0))=5,"C-",IF((ROUND(TRUNC(('TRI-1'!EL41  ),2),0))=4,"D+",IF((ROUND(TRUNC(('TRI-1'!EL41 ),2),0))=3,"D-",IF((ROUND(TRUNC(('TRI-1'!EL41 ),2),0))=2,"E+",IF((ROUND(TRUNC(('TRI-1'!EL41  ),2),0))&lt;=1,"E-","")))))))))))</f>
        <v>A+</v>
      </c>
      <c r="EM41" s="51" t="str">
        <f>IF(OR('TRI-1'!EM41 ="",'TRI-1'!EM41&lt;0,'TRI-1'!EM41  &gt;10),"",IF((ROUND(TRUNC(('TRI-1'!EM41  ),2),0))=10,"A+",IF((ROUND(TRUNC(('TRI-1'!EM41  ),2),0))=9,"A-",IF((ROUND(TRUNC(('TRI-1'!EM41   ),2),0))=8,"B+",IF((ROUND(TRUNC(('TRI-1'!EM41 ),2),0))=7,"B-",IF((ROUND(TRUNC(('TRI-1'!EM41  ),2),0))=6,"C+",IF((ROUND(TRUNC(('TRI-1'!EM41  ),2),0))=5,"C-",IF((ROUND(TRUNC(('TRI-1'!EM41  ),2),0))=4,"D+",IF((ROUND(TRUNC(('TRI-1'!EM41 ),2),0))=3,"D-",IF((ROUND(TRUNC(('TRI-1'!EM41 ),2),0))=2,"E+",IF((ROUND(TRUNC(('TRI-1'!EM41  ),2),0))&lt;=1,"E-","")))))))))))</f>
        <v>A+</v>
      </c>
      <c r="EN41" s="51" t="str">
        <f>IF(OR('TRI-1'!EN41 ="",'TRI-1'!EN41&lt;0,'TRI-1'!EN41  &gt;10),"",IF((ROUND(TRUNC(('TRI-1'!EN41  ),2),0))=10,"A+",IF((ROUND(TRUNC(('TRI-1'!EN41  ),2),0))=9,"A-",IF((ROUND(TRUNC(('TRI-1'!EN41   ),2),0))=8,"B+",IF((ROUND(TRUNC(('TRI-1'!EN41 ),2),0))=7,"B-",IF((ROUND(TRUNC(('TRI-1'!EN41  ),2),0))=6,"C+",IF((ROUND(TRUNC(('TRI-1'!EN41  ),2),0))=5,"C-",IF((ROUND(TRUNC(('TRI-1'!EN41  ),2),0))=4,"D+",IF((ROUND(TRUNC(('TRI-1'!EN41 ),2),0))=3,"D-",IF((ROUND(TRUNC(('TRI-1'!EN41 ),2),0))=2,"E+",IF((ROUND(TRUNC(('TRI-1'!EN41  ),2),0))&lt;=1,"E-","")))))))))))</f>
        <v>A+</v>
      </c>
      <c r="EO41" s="51" t="str">
        <f>IF(OR('TRI-1'!EO41 ="",'TRI-1'!EO41&lt;0,'TRI-1'!EO41  &gt;10),"",IF((ROUND(TRUNC(('TRI-1'!EO41  ),2),0))=10,"A+",IF((ROUND(TRUNC(('TRI-1'!EO41  ),2),0))=9,"A-",IF((ROUND(TRUNC(('TRI-1'!EO41   ),2),0))=8,"B+",IF((ROUND(TRUNC(('TRI-1'!EO41 ),2),0))=7,"B-",IF((ROUND(TRUNC(('TRI-1'!EO41  ),2),0))=6,"C+",IF((ROUND(TRUNC(('TRI-1'!EO41  ),2),0))=5,"C-",IF((ROUND(TRUNC(('TRI-1'!EO41  ),2),0))=4,"D+",IF((ROUND(TRUNC(('TRI-1'!EO41 ),2),0))=3,"D-",IF((ROUND(TRUNC(('TRI-1'!EO41 ),2),0))=2,"E+",IF((ROUND(TRUNC(('TRI-1'!EO41  ),2),0))&lt;=1,"E-","")))))))))))</f>
        <v>A+</v>
      </c>
      <c r="EP41" s="51" t="str">
        <f>IF(OR('TRI-1'!EP41 ="",'TRI-1'!EP41&lt;0,'TRI-1'!EP41  &gt;10),"",IF((ROUND(TRUNC(('TRI-1'!EP41  ),2),0))=10,"A+",IF((ROUND(TRUNC(('TRI-1'!EP41  ),2),0))=9,"A-",IF((ROUND(TRUNC(('TRI-1'!EP41   ),2),0))=8,"B+",IF((ROUND(TRUNC(('TRI-1'!EP41 ),2),0))=7,"B-",IF((ROUND(TRUNC(('TRI-1'!EP41  ),2),0))=6,"C+",IF((ROUND(TRUNC(('TRI-1'!EP41  ),2),0))=5,"C-",IF((ROUND(TRUNC(('TRI-1'!EP41  ),2),0))=4,"D+",IF((ROUND(TRUNC(('TRI-1'!EP41 ),2),0))=3,"D-",IF((ROUND(TRUNC(('TRI-1'!EP41 ),2),0))=2,"E+",IF((ROUND(TRUNC(('TRI-1'!EP41  ),2),0))&lt;=1,"E-","")))))))))))</f>
        <v>A+</v>
      </c>
      <c r="EQ41" s="51" t="str">
        <f>IF(OR('TRI-1'!EQ41 ="",'TRI-1'!EQ41&lt;0,'TRI-1'!EQ41  &gt;10),"",IF((ROUND(TRUNC(('TRI-1'!EQ41  ),2),0))=10,"A+",IF((ROUND(TRUNC(('TRI-1'!EQ41  ),2),0))=9,"A-",IF((ROUND(TRUNC(('TRI-1'!EQ41   ),2),0))=8,"B+",IF((ROUND(TRUNC(('TRI-1'!EQ41 ),2),0))=7,"B-",IF((ROUND(TRUNC(('TRI-1'!EQ41  ),2),0))=6,"C+",IF((ROUND(TRUNC(('TRI-1'!EQ41  ),2),0))=5,"C-",IF((ROUND(TRUNC(('TRI-1'!EQ41  ),2),0))=4,"D+",IF((ROUND(TRUNC(('TRI-1'!EQ41 ),2),0))=3,"D-",IF((ROUND(TRUNC(('TRI-1'!EQ41 ),2),0))=2,"E+",IF((ROUND(TRUNC(('TRI-1'!EQ41  ),2),0))&lt;=1,"E-","")))))))))))</f>
        <v>A+</v>
      </c>
      <c r="ER41" s="51" t="str">
        <f>IF(OR('TRI-1'!ER41 ="",'TRI-1'!ER41&lt;0,'TRI-1'!ER41  &gt;10),"",IF((ROUND(TRUNC(('TRI-1'!ER41  ),2),0))=10,"A+",IF((ROUND(TRUNC(('TRI-1'!ER41  ),2),0))=9,"A-",IF((ROUND(TRUNC(('TRI-1'!ER41   ),2),0))=8,"B+",IF((ROUND(TRUNC(('TRI-1'!ER41 ),2),0))=7,"B-",IF((ROUND(TRUNC(('TRI-1'!ER41  ),2),0))=6,"C+",IF((ROUND(TRUNC(('TRI-1'!ER41  ),2),0))=5,"C-",IF((ROUND(TRUNC(('TRI-1'!ER41  ),2),0))=4,"D+",IF((ROUND(TRUNC(('TRI-1'!ER41 ),2),0))=3,"D-",IF((ROUND(TRUNC(('TRI-1'!ER41 ),2),0))=2,"E+",IF((ROUND(TRUNC(('TRI-1'!ER41  ),2),0))&lt;=1,"E-","")))))))))))</f>
        <v>A+</v>
      </c>
      <c r="ES41" s="51" t="str">
        <f>IF(OR('TRI-1'!ES41 ="",'TRI-1'!ES41&lt;0,'TRI-1'!ES41  &gt;10),"",IF((ROUND(TRUNC(('TRI-1'!ES41  ),2),0))=10,"A+",IF((ROUND(TRUNC(('TRI-1'!ES41  ),2),0))=9,"A-",IF((ROUND(TRUNC(('TRI-1'!ES41   ),2),0))=8,"B+",IF((ROUND(TRUNC(('TRI-1'!ES41 ),2),0))=7,"B-",IF((ROUND(TRUNC(('TRI-1'!ES41  ),2),0))=6,"C+",IF((ROUND(TRUNC(('TRI-1'!ES41  ),2),0))=5,"C-",IF((ROUND(TRUNC(('TRI-1'!ES41  ),2),0))=4,"D+",IF((ROUND(TRUNC(('TRI-1'!ES41 ),2),0))=3,"D-",IF((ROUND(TRUNC(('TRI-1'!ES41 ),2),0))=2,"E+",IF((ROUND(TRUNC(('TRI-1'!ES41  ),2),0))&lt;=1,"E-","")))))))))))</f>
        <v>A-</v>
      </c>
      <c r="ET41" s="51" t="str">
        <f>IF('TRI-1'!ET41 ="","",'TRI-1'!ET41 )</f>
        <v>S</v>
      </c>
      <c r="EU41" s="51" t="str">
        <f>IF('TRI-1'!EU41 ="","",'TRI-1'!EU41 )</f>
        <v>S</v>
      </c>
      <c r="EV41" s="51" t="str">
        <f>IF('TRI-1'!EV41 ="","",'TRI-1'!EV41 )</f>
        <v>S</v>
      </c>
      <c r="EW41" s="51" t="str">
        <f>IF('TRI-1'!EW41 ="","",'TRI-1'!EW41 )</f>
        <v>S</v>
      </c>
      <c r="EX41" s="51" t="str">
        <f>IF('TRI-1'!EX41 ="","",'TRI-1'!EX41 )</f>
        <v>S</v>
      </c>
      <c r="EY41" s="51" t="str">
        <f>IF('TRI-1'!EY41 ="","",'TRI-1'!EY41 )</f>
        <v>F</v>
      </c>
      <c r="EZ41" s="51" t="str">
        <f>IF('TRI-1'!EZ41 ="","",'TRI-1'!EZ41 )</f>
        <v>F</v>
      </c>
      <c r="FA41" s="51" t="str">
        <f>IF('TRI-1'!FA41 ="","",'TRI-1'!FA41 )</f>
        <v>F</v>
      </c>
      <c r="FB41" s="51" t="str">
        <f>IF('TRI-1'!FB41 ="","",'TRI-1'!FB41 )</f>
        <v>F</v>
      </c>
      <c r="FC41" s="51" t="str">
        <f>IF('TRI-1'!FC41 ="","",'TRI-1'!FC41 )</f>
        <v>B+</v>
      </c>
      <c r="FD41" s="51">
        <f>IF('TRI-1'!FD41 ="","",'TRI-1'!FD41 )</f>
        <v>32</v>
      </c>
      <c r="FE41" s="51" t="str">
        <f>IF('TRI-1'!FE41 ="","",'TRI-1'!FE41 )</f>
        <v>B+</v>
      </c>
      <c r="FF41" s="51" t="str">
        <f>IF('TRI-1'!FF41 ="","",'TRI-1'!FF41 )</f>
        <v/>
      </c>
      <c r="FG41" s="51" t="str">
        <f>IF('TRI-1'!FG41 ="","",'TRI-1'!FG41 )</f>
        <v/>
      </c>
      <c r="FH41" s="51">
        <f>IF('TRI-1'!FH41 ="","",'TRI-1'!FH41 )</f>
        <v>0</v>
      </c>
    </row>
    <row r="42" spans="1:164" ht="21" customHeight="1">
      <c r="B42" s="53">
        <v>25</v>
      </c>
      <c r="C42" s="272" t="str">
        <f>IF(NOTAS!E45&gt;"",NOTAS!E45,"")</f>
        <v>ZAMBRANO CEDEÑO LESLY GISELL</v>
      </c>
      <c r="D42" s="273"/>
      <c r="E42" s="273"/>
      <c r="F42" s="274"/>
      <c r="G42" s="51" t="str">
        <f>IF(OR('TRI-1'!G42 ="",'TRI-1'!G42&lt;0,'TRI-1'!G42  &gt;10),"",IF((ROUND(TRUNC(('TRI-1'!G42  ),2),0))=10,"A+",IF((ROUND(TRUNC(('TRI-1'!G42  ),2),0))=9,"A-",IF((ROUND(TRUNC(('TRI-1'!G42   ),2),0))=8,"B+",IF((ROUND(TRUNC(('TRI-1'!G42 ),2),0))=7,"B-",IF((ROUND(TRUNC(('TRI-1'!G42  ),2),0))=6,"C+",IF((ROUND(TRUNC(('TRI-1'!G42  ),2),0))=5,"C-",IF((ROUND(TRUNC(('TRI-1'!G42  ),2),0))=4,"D+",IF((ROUND(TRUNC(('TRI-1'!G42 ),2),0))=3,"D-",IF((ROUND(TRUNC(('TRI-1'!G42 ),2),0))=2,"E+",IF((ROUND(TRUNC(('TRI-1'!G42  ),2),0))&lt;=1,"E-","")))))))))))</f>
        <v>A-</v>
      </c>
      <c r="H42" s="51" t="str">
        <f>IF(OR('TRI-1'!H42 ="",'TRI-1'!H42&lt;0,'TRI-1'!H42  &gt;10),"",IF((ROUND(TRUNC(('TRI-1'!H42  ),2),0))=10,"A+",IF((ROUND(TRUNC(('TRI-1'!H42  ),2),0))=9,"A-",IF((ROUND(TRUNC(('TRI-1'!H42   ),2),0))=8,"B+",IF((ROUND(TRUNC(('TRI-1'!H42 ),2),0))=7,"B-",IF((ROUND(TRUNC(('TRI-1'!H42  ),2),0))=6,"C+",IF((ROUND(TRUNC(('TRI-1'!H42  ),2),0))=5,"C-",IF((ROUND(TRUNC(('TRI-1'!H42  ),2),0))=4,"D+",IF((ROUND(TRUNC(('TRI-1'!H42 ),2),0))=3,"D-",IF((ROUND(TRUNC(('TRI-1'!H42 ),2),0))=2,"E+",IF((ROUND(TRUNC(('TRI-1'!H42  ),2),0))&lt;=1,"E-","")))))))))))</f>
        <v>A+</v>
      </c>
      <c r="I42" s="51" t="str">
        <f>IF(OR('TRI-1'!I42 ="",'TRI-1'!I42&lt;0,'TRI-1'!I42  &gt;10),"",IF((ROUND(TRUNC(('TRI-1'!I42  ),2),0))=10,"A+",IF((ROUND(TRUNC(('TRI-1'!I42  ),2),0))=9,"A-",IF((ROUND(TRUNC(('TRI-1'!I42   ),2),0))=8,"B+",IF((ROUND(TRUNC(('TRI-1'!I42 ),2),0))=7,"B-",IF((ROUND(TRUNC(('TRI-1'!I42  ),2),0))=6,"C+",IF((ROUND(TRUNC(('TRI-1'!I42  ),2),0))=5,"C-",IF((ROUND(TRUNC(('TRI-1'!I42  ),2),0))=4,"D+",IF((ROUND(TRUNC(('TRI-1'!I42 ),2),0))=3,"D-",IF((ROUND(TRUNC(('TRI-1'!I42 ),2),0))=2,"E+",IF((ROUND(TRUNC(('TRI-1'!I42  ),2),0))&lt;=1,"E-","")))))))))))</f>
        <v>B-</v>
      </c>
      <c r="J42" s="51" t="str">
        <f>IF(OR('TRI-1'!J42 ="",'TRI-1'!J42&lt;0,'TRI-1'!J42  &gt;10),"",IF((ROUND(TRUNC(('TRI-1'!J42  ),2),0))=10,"A+",IF((ROUND(TRUNC(('TRI-1'!J42  ),2),0))=9,"A-",IF((ROUND(TRUNC(('TRI-1'!J42   ),2),0))=8,"B+",IF((ROUND(TRUNC(('TRI-1'!J42 ),2),0))=7,"B-",IF((ROUND(TRUNC(('TRI-1'!J42  ),2),0))=6,"C+",IF((ROUND(TRUNC(('TRI-1'!J42  ),2),0))=5,"C-",IF((ROUND(TRUNC(('TRI-1'!J42  ),2),0))=4,"D+",IF((ROUND(TRUNC(('TRI-1'!J42 ),2),0))=3,"D-",IF((ROUND(TRUNC(('TRI-1'!J42 ),2),0))=2,"E+",IF((ROUND(TRUNC(('TRI-1'!J42  ),2),0))&lt;=1,"E-","")))))))))))</f>
        <v>A+</v>
      </c>
      <c r="K42" s="51" t="str">
        <f>IF(OR('TRI-1'!K42 ="",'TRI-1'!K42&lt;0,'TRI-1'!K42  &gt;10),"",IF((ROUND(TRUNC(('TRI-1'!K42  ),2),0))=10,"A+",IF((ROUND(TRUNC(('TRI-1'!K42  ),2),0))=9,"A-",IF((ROUND(TRUNC(('TRI-1'!K42   ),2),0))=8,"B+",IF((ROUND(TRUNC(('TRI-1'!K42 ),2),0))=7,"B-",IF((ROUND(TRUNC(('TRI-1'!K42  ),2),0))=6,"C+",IF((ROUND(TRUNC(('TRI-1'!K42  ),2),0))=5,"C-",IF((ROUND(TRUNC(('TRI-1'!K42  ),2),0))=4,"D+",IF((ROUND(TRUNC(('TRI-1'!K42 ),2),0))=3,"D-",IF((ROUND(TRUNC(('TRI-1'!K42 ),2),0))=2,"E+",IF((ROUND(TRUNC(('TRI-1'!K42  ),2),0))&lt;=1,"E-","")))))))))))</f>
        <v>A+</v>
      </c>
      <c r="L42" s="51" t="str">
        <f>IF(OR('TRI-1'!L42 ="",'TRI-1'!L42&lt;0,'TRI-1'!L42  &gt;10),"",IF((ROUND(TRUNC(('TRI-1'!L42  ),2),0))=10,"A+",IF((ROUND(TRUNC(('TRI-1'!L42  ),2),0))=9,"A-",IF((ROUND(TRUNC(('TRI-1'!L42   ),2),0))=8,"B+",IF((ROUND(TRUNC(('TRI-1'!L42 ),2),0))=7,"B-",IF((ROUND(TRUNC(('TRI-1'!L42  ),2),0))=6,"C+",IF((ROUND(TRUNC(('TRI-1'!L42  ),2),0))=5,"C-",IF((ROUND(TRUNC(('TRI-1'!L42  ),2),0))=4,"D+",IF((ROUND(TRUNC(('TRI-1'!L42 ),2),0))=3,"D-",IF((ROUND(TRUNC(('TRI-1'!L42 ),2),0))=2,"E+",IF((ROUND(TRUNC(('TRI-1'!L42  ),2),0))&lt;=1,"E-","")))))))))))</f>
        <v>A+</v>
      </c>
      <c r="M42" s="51" t="str">
        <f>IF(OR('TRI-1'!M42 ="",'TRI-1'!M42&lt;0,'TRI-1'!M42  &gt;10),"",IF((ROUND(TRUNC(('TRI-1'!M42  ),2),0))=10,"A+",IF((ROUND(TRUNC(('TRI-1'!M42  ),2),0))=9,"A-",IF((ROUND(TRUNC(('TRI-1'!M42   ),2),0))=8,"B+",IF((ROUND(TRUNC(('TRI-1'!M42 ),2),0))=7,"B-",IF((ROUND(TRUNC(('TRI-1'!M42  ),2),0))=6,"C+",IF((ROUND(TRUNC(('TRI-1'!M42  ),2),0))=5,"C-",IF((ROUND(TRUNC(('TRI-1'!M42  ),2),0))=4,"D+",IF((ROUND(TRUNC(('TRI-1'!M42 ),2),0))=3,"D-",IF((ROUND(TRUNC(('TRI-1'!M42 ),2),0))=2,"E+",IF((ROUND(TRUNC(('TRI-1'!M42  ),2),0))&lt;=1,"E-","")))))))))))</f>
        <v>A+</v>
      </c>
      <c r="N42" s="51" t="str">
        <f>IF(OR('TRI-1'!N42 ="",'TRI-1'!N42&lt;0,'TRI-1'!N42  &gt;10),"",IF((ROUND(TRUNC(('TRI-1'!N42  ),2),0))=10,"A+",IF((ROUND(TRUNC(('TRI-1'!N42  ),2),0))=9,"A-",IF((ROUND(TRUNC(('TRI-1'!N42   ),2),0))=8,"B+",IF((ROUND(TRUNC(('TRI-1'!N42 ),2),0))=7,"B-",IF((ROUND(TRUNC(('TRI-1'!N42  ),2),0))=6,"C+",IF((ROUND(TRUNC(('TRI-1'!N42  ),2),0))=5,"C-",IF((ROUND(TRUNC(('TRI-1'!N42  ),2),0))=4,"D+",IF((ROUND(TRUNC(('TRI-1'!N42 ),2),0))=3,"D-",IF((ROUND(TRUNC(('TRI-1'!N42 ),2),0))=2,"E+",IF((ROUND(TRUNC(('TRI-1'!N42  ),2),0))&lt;=1,"E-","")))))))))))</f>
        <v>A+</v>
      </c>
      <c r="O42" s="51" t="str">
        <f>IF(OR('TRI-1'!O42 ="",'TRI-1'!O42&lt;0,'TRI-1'!O42  &gt;10),"",IF((ROUND(TRUNC(('TRI-1'!O42  ),2),0))=10,"A+",IF((ROUND(TRUNC(('TRI-1'!O42  ),2),0))=9,"A-",IF((ROUND(TRUNC(('TRI-1'!O42   ),2),0))=8,"B+",IF((ROUND(TRUNC(('TRI-1'!O42 ),2),0))=7,"B-",IF((ROUND(TRUNC(('TRI-1'!O42  ),2),0))=6,"C+",IF((ROUND(TRUNC(('TRI-1'!O42  ),2),0))=5,"C-",IF((ROUND(TRUNC(('TRI-1'!O42  ),2),0))=4,"D+",IF((ROUND(TRUNC(('TRI-1'!O42 ),2),0))=3,"D-",IF((ROUND(TRUNC(('TRI-1'!O42 ),2),0))=2,"E+",IF((ROUND(TRUNC(('TRI-1'!O42  ),2),0))&lt;=1,"E-","")))))))))))</f>
        <v>A+</v>
      </c>
      <c r="P42" s="51" t="str">
        <f>IF(OR('TRI-1'!P42 ="",'TRI-1'!P42&lt;0,'TRI-1'!P42  &gt;10),"",IF((ROUND(TRUNC(('TRI-1'!P42  ),2),0))=10,"A+",IF((ROUND(TRUNC(('TRI-1'!P42  ),2),0))=9,"A-",IF((ROUND(TRUNC(('TRI-1'!P42   ),2),0))=8,"B+",IF((ROUND(TRUNC(('TRI-1'!P42 ),2),0))=7,"B-",IF((ROUND(TRUNC(('TRI-1'!P42  ),2),0))=6,"C+",IF((ROUND(TRUNC(('TRI-1'!P42  ),2),0))=5,"C-",IF((ROUND(TRUNC(('TRI-1'!P42  ),2),0))=4,"D+",IF((ROUND(TRUNC(('TRI-1'!P42 ),2),0))=3,"D-",IF((ROUND(TRUNC(('TRI-1'!P42 ),2),0))=2,"E+",IF((ROUND(TRUNC(('TRI-1'!P42  ),2),0))&lt;=1,"E-","")))))))))))</f>
        <v>A+</v>
      </c>
      <c r="Q42" s="51" t="str">
        <f>IF(OR('TRI-1'!Q42 ="",'TRI-1'!Q42&lt;0,'TRI-1'!Q42  &gt;10),"",IF((ROUND(TRUNC(('TRI-1'!Q42  ),2),0))=10,"A+",IF((ROUND(TRUNC(('TRI-1'!Q42  ),2),0))=9,"A-",IF((ROUND(TRUNC(('TRI-1'!Q42   ),2),0))=8,"B+",IF((ROUND(TRUNC(('TRI-1'!Q42 ),2),0))=7,"B-",IF((ROUND(TRUNC(('TRI-1'!Q42  ),2),0))=6,"C+",IF((ROUND(TRUNC(('TRI-1'!Q42  ),2),0))=5,"C-",IF((ROUND(TRUNC(('TRI-1'!Q42  ),2),0))=4,"D+",IF((ROUND(TRUNC(('TRI-1'!Q42 ),2),0))=3,"D-",IF((ROUND(TRUNC(('TRI-1'!Q42 ),2),0))=2,"E+",IF((ROUND(TRUNC(('TRI-1'!Q42  ),2),0))&lt;=1,"E-","")))))))))))</f>
        <v>A+</v>
      </c>
      <c r="R42" s="51" t="str">
        <f>IF(OR('TRI-1'!R42 ="",'TRI-1'!R42&lt;0,'TRI-1'!R42  &gt;10),"",IF((ROUND(TRUNC(('TRI-1'!R42  ),2),0))=10,"A+",IF((ROUND(TRUNC(('TRI-1'!R42  ),2),0))=9,"A-",IF((ROUND(TRUNC(('TRI-1'!R42   ),2),0))=8,"B+",IF((ROUND(TRUNC(('TRI-1'!R42 ),2),0))=7,"B-",IF((ROUND(TRUNC(('TRI-1'!R42  ),2),0))=6,"C+",IF((ROUND(TRUNC(('TRI-1'!R42  ),2),0))=5,"C-",IF((ROUND(TRUNC(('TRI-1'!R42  ),2),0))=4,"D+",IF((ROUND(TRUNC(('TRI-1'!R42 ),2),0))=3,"D-",IF((ROUND(TRUNC(('TRI-1'!R42 ),2),0))=2,"E+",IF((ROUND(TRUNC(('TRI-1'!R42  ),2),0))&lt;=1,"E-","")))))))))))</f>
        <v>A+</v>
      </c>
      <c r="S42" s="51" t="str">
        <f>IF(OR('TRI-1'!S42 ="",'TRI-1'!S42&lt;0,'TRI-1'!S42  &gt;10),"",IF((ROUND(TRUNC(('TRI-1'!S42  ),2),0))=10,"A+",IF((ROUND(TRUNC(('TRI-1'!S42  ),2),0))=9,"A-",IF((ROUND(TRUNC(('TRI-1'!S42   ),2),0))=8,"B+",IF((ROUND(TRUNC(('TRI-1'!S42 ),2),0))=7,"B-",IF((ROUND(TRUNC(('TRI-1'!S42  ),2),0))=6,"C+",IF((ROUND(TRUNC(('TRI-1'!S42  ),2),0))=5,"C-",IF((ROUND(TRUNC(('TRI-1'!S42  ),2),0))=4,"D+",IF((ROUND(TRUNC(('TRI-1'!S42 ),2),0))=3,"D-",IF((ROUND(TRUNC(('TRI-1'!S42 ),2),0))=2,"E+",IF((ROUND(TRUNC(('TRI-1'!S42  ),2),0))&lt;=1,"E-","")))))))))))</f>
        <v>B+</v>
      </c>
      <c r="T42" s="51" t="str">
        <f>IF(OR('TRI-1'!T42 ="",'TRI-1'!T42&lt;0,'TRI-1'!T42  &gt;10),"",IF((ROUND(TRUNC(('TRI-1'!T42  ),2),0))=10,"A+",IF((ROUND(TRUNC(('TRI-1'!T42  ),2),0))=9,"A-",IF((ROUND(TRUNC(('TRI-1'!T42   ),2),0))=8,"B+",IF((ROUND(TRUNC(('TRI-1'!T42 ),2),0))=7,"B-",IF((ROUND(TRUNC(('TRI-1'!T42  ),2),0))=6,"C+",IF((ROUND(TRUNC(('TRI-1'!T42  ),2),0))=5,"C-",IF((ROUND(TRUNC(('TRI-1'!T42  ),2),0))=4,"D+",IF((ROUND(TRUNC(('TRI-1'!T42 ),2),0))=3,"D-",IF((ROUND(TRUNC(('TRI-1'!T42 ),2),0))=2,"E+",IF((ROUND(TRUNC(('TRI-1'!T42  ),2),0))&lt;=1,"E-","")))))))))))</f>
        <v>A+</v>
      </c>
      <c r="U42" s="51" t="str">
        <f>IF(OR('TRI-1'!U42 ="",'TRI-1'!U42&lt;0,'TRI-1'!U42  &gt;10),"",IF((ROUND(TRUNC(('TRI-1'!U42  ),2),0))=10,"A+",IF((ROUND(TRUNC(('TRI-1'!U42  ),2),0))=9,"A-",IF((ROUND(TRUNC(('TRI-1'!U42   ),2),0))=8,"B+",IF((ROUND(TRUNC(('TRI-1'!U42 ),2),0))=7,"B-",IF((ROUND(TRUNC(('TRI-1'!U42  ),2),0))=6,"C+",IF((ROUND(TRUNC(('TRI-1'!U42  ),2),0))=5,"C-",IF((ROUND(TRUNC(('TRI-1'!U42  ),2),0))=4,"D+",IF((ROUND(TRUNC(('TRI-1'!U42 ),2),0))=3,"D-",IF((ROUND(TRUNC(('TRI-1'!U42 ),2),0))=2,"E+",IF((ROUND(TRUNC(('TRI-1'!U42  ),2),0))&lt;=1,"E-","")))))))))))</f>
        <v>A+</v>
      </c>
      <c r="V42" s="51" t="str">
        <f>IF(OR('TRI-1'!V42 ="",'TRI-1'!V42&lt;0,'TRI-1'!V42  &gt;10),"",IF((ROUND(TRUNC(('TRI-1'!V42  ),2),0))=10,"A+",IF((ROUND(TRUNC(('TRI-1'!V42  ),2),0))=9,"A-",IF((ROUND(TRUNC(('TRI-1'!V42   ),2),0))=8,"B+",IF((ROUND(TRUNC(('TRI-1'!V42 ),2),0))=7,"B-",IF((ROUND(TRUNC(('TRI-1'!V42  ),2),0))=6,"C+",IF((ROUND(TRUNC(('TRI-1'!V42  ),2),0))=5,"C-",IF((ROUND(TRUNC(('TRI-1'!V42  ),2),0))=4,"D+",IF((ROUND(TRUNC(('TRI-1'!V42 ),2),0))=3,"D-",IF((ROUND(TRUNC(('TRI-1'!V42 ),2),0))=2,"E+",IF((ROUND(TRUNC(('TRI-1'!V42  ),2),0))&lt;=1,"E-","")))))))))))</f>
        <v>A+</v>
      </c>
      <c r="W42" s="51" t="str">
        <f>IF(OR('TRI-1'!W42 ="",'TRI-1'!W42&lt;0,'TRI-1'!W42  &gt;10),"",IF((ROUND(TRUNC(('TRI-1'!W42  ),2),0))=10,"A+",IF((ROUND(TRUNC(('TRI-1'!W42  ),2),0))=9,"A-",IF((ROUND(TRUNC(('TRI-1'!W42   ),2),0))=8,"B+",IF((ROUND(TRUNC(('TRI-1'!W42 ),2),0))=7,"B-",IF((ROUND(TRUNC(('TRI-1'!W42  ),2),0))=6,"C+",IF((ROUND(TRUNC(('TRI-1'!W42  ),2),0))=5,"C-",IF((ROUND(TRUNC(('TRI-1'!W42  ),2),0))=4,"D+",IF((ROUND(TRUNC(('TRI-1'!W42 ),2),0))=3,"D-",IF((ROUND(TRUNC(('TRI-1'!W42 ),2),0))=2,"E+",IF((ROUND(TRUNC(('TRI-1'!W42  ),2),0))&lt;=1,"E-","")))))))))))</f>
        <v>A+</v>
      </c>
      <c r="X42" s="51" t="str">
        <f>IF(OR('TRI-1'!X42 ="",'TRI-1'!X42&lt;0,'TRI-1'!X42  &gt;10),"",IF((ROUND(TRUNC(('TRI-1'!X42  ),2),0))=10,"A+",IF((ROUND(TRUNC(('TRI-1'!X42  ),2),0))=9,"A-",IF((ROUND(TRUNC(('TRI-1'!X42   ),2),0))=8,"B+",IF((ROUND(TRUNC(('TRI-1'!X42 ),2),0))=7,"B-",IF((ROUND(TRUNC(('TRI-1'!X42  ),2),0))=6,"C+",IF((ROUND(TRUNC(('TRI-1'!X42  ),2),0))=5,"C-",IF((ROUND(TRUNC(('TRI-1'!X42  ),2),0))=4,"D+",IF((ROUND(TRUNC(('TRI-1'!X42 ),2),0))=3,"D-",IF((ROUND(TRUNC(('TRI-1'!X42 ),2),0))=2,"E+",IF((ROUND(TRUNC(('TRI-1'!X42  ),2),0))&lt;=1,"E-","")))))))))))</f>
        <v>A+</v>
      </c>
      <c r="Y42" s="51" t="str">
        <f>IF(OR('TRI-1'!Y42 ="",'TRI-1'!Y42&lt;0,'TRI-1'!Y42  &gt;10),"",IF((ROUND(TRUNC(('TRI-1'!Y42  ),2),0))=10,"A+",IF((ROUND(TRUNC(('TRI-1'!Y42  ),2),0))=9,"A-",IF((ROUND(TRUNC(('TRI-1'!Y42   ),2),0))=8,"B+",IF((ROUND(TRUNC(('TRI-1'!Y42 ),2),0))=7,"B-",IF((ROUND(TRUNC(('TRI-1'!Y42  ),2),0))=6,"C+",IF((ROUND(TRUNC(('TRI-1'!Y42  ),2),0))=5,"C-",IF((ROUND(TRUNC(('TRI-1'!Y42  ),2),0))=4,"D+",IF((ROUND(TRUNC(('TRI-1'!Y42 ),2),0))=3,"D-",IF((ROUND(TRUNC(('TRI-1'!Y42 ),2),0))=2,"E+",IF((ROUND(TRUNC(('TRI-1'!Y42  ),2),0))&lt;=1,"E-","")))))))))))</f>
        <v>A+</v>
      </c>
      <c r="Z42" s="51" t="str">
        <f>IF(OR('TRI-1'!Z42 ="",'TRI-1'!Z42&lt;0,'TRI-1'!Z42  &gt;10),"",IF((ROUND(TRUNC(('TRI-1'!Z42  ),2),0))=10,"A+",IF((ROUND(TRUNC(('TRI-1'!Z42  ),2),0))=9,"A-",IF((ROUND(TRUNC(('TRI-1'!Z42   ),2),0))=8,"B+",IF((ROUND(TRUNC(('TRI-1'!Z42 ),2),0))=7,"B-",IF((ROUND(TRUNC(('TRI-1'!Z42  ),2),0))=6,"C+",IF((ROUND(TRUNC(('TRI-1'!Z42  ),2),0))=5,"C-",IF((ROUND(TRUNC(('TRI-1'!Z42  ),2),0))=4,"D+",IF((ROUND(TRUNC(('TRI-1'!Z42 ),2),0))=3,"D-",IF((ROUND(TRUNC(('TRI-1'!Z42 ),2),0))=2,"E+",IF((ROUND(TRUNC(('TRI-1'!Z42  ),2),0))&lt;=1,"E-","")))))))))))</f>
        <v>A+</v>
      </c>
      <c r="AA42" s="51" t="str">
        <f>IF(OR('TRI-1'!AA42 ="",'TRI-1'!AA42&lt;0,'TRI-1'!AA42  &gt;10),"",IF((ROUND(TRUNC(('TRI-1'!AA42  ),2),0))=10,"A+",IF((ROUND(TRUNC(('TRI-1'!AA42  ),2),0))=9,"A-",IF((ROUND(TRUNC(('TRI-1'!AA42   ),2),0))=8,"B+",IF((ROUND(TRUNC(('TRI-1'!AA42 ),2),0))=7,"B-",IF((ROUND(TRUNC(('TRI-1'!AA42  ),2),0))=6,"C+",IF((ROUND(TRUNC(('TRI-1'!AA42  ),2),0))=5,"C-",IF((ROUND(TRUNC(('TRI-1'!AA42  ),2),0))=4,"D+",IF((ROUND(TRUNC(('TRI-1'!AA42 ),2),0))=3,"D-",IF((ROUND(TRUNC(('TRI-1'!AA42 ),2),0))=2,"E+",IF((ROUND(TRUNC(('TRI-1'!AA42  ),2),0))&lt;=1,"E-","")))))))))))</f>
        <v>A+</v>
      </c>
      <c r="AB42" s="51" t="str">
        <f>IF(OR('TRI-1'!AB42 ="",'TRI-1'!AB42&lt;0,'TRI-1'!AB42  &gt;10),"",IF((ROUND(TRUNC(('TRI-1'!AB42  ),2),0))=10,"A+",IF((ROUND(TRUNC(('TRI-1'!AB42  ),2),0))=9,"A-",IF((ROUND(TRUNC(('TRI-1'!AB42   ),2),0))=8,"B+",IF((ROUND(TRUNC(('TRI-1'!AB42 ),2),0))=7,"B-",IF((ROUND(TRUNC(('TRI-1'!AB42  ),2),0))=6,"C+",IF((ROUND(TRUNC(('TRI-1'!AB42  ),2),0))=5,"C-",IF((ROUND(TRUNC(('TRI-1'!AB42  ),2),0))=4,"D+",IF((ROUND(TRUNC(('TRI-1'!AB42 ),2),0))=3,"D-",IF((ROUND(TRUNC(('TRI-1'!AB42 ),2),0))=2,"E+",IF((ROUND(TRUNC(('TRI-1'!AB42  ),2),0))&lt;=1,"E-","")))))))))))</f>
        <v>A+</v>
      </c>
      <c r="AC42" s="51" t="str">
        <f>IF(OR('TRI-1'!AC42 ="",'TRI-1'!AC42&lt;0,'TRI-1'!AC42  &gt;10),"",IF((ROUND(TRUNC(('TRI-1'!AC42  ),2),0))=10,"A+",IF((ROUND(TRUNC(('TRI-1'!AC42  ),2),0))=9,"A-",IF((ROUND(TRUNC(('TRI-1'!AC42   ),2),0))=8,"B+",IF((ROUND(TRUNC(('TRI-1'!AC42 ),2),0))=7,"B-",IF((ROUND(TRUNC(('TRI-1'!AC42  ),2),0))=6,"C+",IF((ROUND(TRUNC(('TRI-1'!AC42  ),2),0))=5,"C-",IF((ROUND(TRUNC(('TRI-1'!AC42  ),2),0))=4,"D+",IF((ROUND(TRUNC(('TRI-1'!AC42 ),2),0))=3,"D-",IF((ROUND(TRUNC(('TRI-1'!AC42 ),2),0))=2,"E+",IF((ROUND(TRUNC(('TRI-1'!AC42  ),2),0))&lt;=1,"E-","")))))))))))</f>
        <v>A+</v>
      </c>
      <c r="AD42" s="51" t="str">
        <f>IF(OR('TRI-1'!AD42 ="",'TRI-1'!AD42&lt;0,'TRI-1'!AD42  &gt;10),"",IF((ROUND(TRUNC(('TRI-1'!AD42  ),2),0))=10,"A+",IF((ROUND(TRUNC(('TRI-1'!AD42  ),2),0))=9,"A-",IF((ROUND(TRUNC(('TRI-1'!AD42   ),2),0))=8,"B+",IF((ROUND(TRUNC(('TRI-1'!AD42 ),2),0))=7,"B-",IF((ROUND(TRUNC(('TRI-1'!AD42  ),2),0))=6,"C+",IF((ROUND(TRUNC(('TRI-1'!AD42  ),2),0))=5,"C-",IF((ROUND(TRUNC(('TRI-1'!AD42  ),2),0))=4,"D+",IF((ROUND(TRUNC(('TRI-1'!AD42 ),2),0))=3,"D-",IF((ROUND(TRUNC(('TRI-1'!AD42 ),2),0))=2,"E+",IF((ROUND(TRUNC(('TRI-1'!AD42  ),2),0))&lt;=1,"E-","")))))))))))</f>
        <v>A+</v>
      </c>
      <c r="AE42" s="51" t="str">
        <f>IF(OR('TRI-1'!AE42 ="",'TRI-1'!AE42&lt;0,'TRI-1'!AE42  &gt;10),"",IF((ROUND(TRUNC(('TRI-1'!AE42  ),2),0))=10,"A+",IF((ROUND(TRUNC(('TRI-1'!AE42  ),2),0))=9,"A-",IF((ROUND(TRUNC(('TRI-1'!AE42   ),2),0))=8,"B+",IF((ROUND(TRUNC(('TRI-1'!AE42 ),2),0))=7,"B-",IF((ROUND(TRUNC(('TRI-1'!AE42  ),2),0))=6,"C+",IF((ROUND(TRUNC(('TRI-1'!AE42  ),2),0))=5,"C-",IF((ROUND(TRUNC(('TRI-1'!AE42  ),2),0))=4,"D+",IF((ROUND(TRUNC(('TRI-1'!AE42 ),2),0))=3,"D-",IF((ROUND(TRUNC(('TRI-1'!AE42 ),2),0))=2,"E+",IF((ROUND(TRUNC(('TRI-1'!AE42  ),2),0))&lt;=1,"E-","")))))))))))</f>
        <v>A+</v>
      </c>
      <c r="AF42" s="51" t="str">
        <f>IF(OR('TRI-1'!AF42 ="",'TRI-1'!AF42&lt;0,'TRI-1'!AF42  &gt;10),"",IF((ROUND(TRUNC(('TRI-1'!AF42  ),2),0))=10,"A+",IF((ROUND(TRUNC(('TRI-1'!AF42  ),2),0))=9,"A-",IF((ROUND(TRUNC(('TRI-1'!AF42   ),2),0))=8,"B+",IF((ROUND(TRUNC(('TRI-1'!AF42 ),2),0))=7,"B-",IF((ROUND(TRUNC(('TRI-1'!AF42  ),2),0))=6,"C+",IF((ROUND(TRUNC(('TRI-1'!AF42  ),2),0))=5,"C-",IF((ROUND(TRUNC(('TRI-1'!AF42  ),2),0))=4,"D+",IF((ROUND(TRUNC(('TRI-1'!AF42 ),2),0))=3,"D-",IF((ROUND(TRUNC(('TRI-1'!AF42 ),2),0))=2,"E+",IF((ROUND(TRUNC(('TRI-1'!AF42  ),2),0))&lt;=1,"E-","")))))))))))</f>
        <v>A+</v>
      </c>
      <c r="AG42" s="51" t="str">
        <f>IF(OR('TRI-1'!AG42 ="",'TRI-1'!AG42&lt;0,'TRI-1'!AG42  &gt;10),"",IF((ROUND(TRUNC(('TRI-1'!AG42  ),2),0))=10,"A+",IF((ROUND(TRUNC(('TRI-1'!AG42  ),2),0))=9,"A-",IF((ROUND(TRUNC(('TRI-1'!AG42   ),2),0))=8,"B+",IF((ROUND(TRUNC(('TRI-1'!AG42 ),2),0))=7,"B-",IF((ROUND(TRUNC(('TRI-1'!AG42  ),2),0))=6,"C+",IF((ROUND(TRUNC(('TRI-1'!AG42  ),2),0))=5,"C-",IF((ROUND(TRUNC(('TRI-1'!AG42  ),2),0))=4,"D+",IF((ROUND(TRUNC(('TRI-1'!AG42 ),2),0))=3,"D-",IF((ROUND(TRUNC(('TRI-1'!AG42 ),2),0))=2,"E+",IF((ROUND(TRUNC(('TRI-1'!AG42  ),2),0))&lt;=1,"E-","")))))))))))</f>
        <v>A+</v>
      </c>
      <c r="AH42" s="51" t="str">
        <f>IF(OR('TRI-1'!AH42 ="",'TRI-1'!AH42&lt;0,'TRI-1'!AH42  &gt;10),"",IF((ROUND(TRUNC(('TRI-1'!AH42  ),2),0))=10,"A+",IF((ROUND(TRUNC(('TRI-1'!AH42  ),2),0))=9,"A-",IF((ROUND(TRUNC(('TRI-1'!AH42   ),2),0))=8,"B+",IF((ROUND(TRUNC(('TRI-1'!AH42 ),2),0))=7,"B-",IF((ROUND(TRUNC(('TRI-1'!AH42  ),2),0))=6,"C+",IF((ROUND(TRUNC(('TRI-1'!AH42  ),2),0))=5,"C-",IF((ROUND(TRUNC(('TRI-1'!AH42  ),2),0))=4,"D+",IF((ROUND(TRUNC(('TRI-1'!AH42 ),2),0))=3,"D-",IF((ROUND(TRUNC(('TRI-1'!AH42 ),2),0))=2,"E+",IF((ROUND(TRUNC(('TRI-1'!AH42  ),2),0))&lt;=1,"E-","")))))))))))</f>
        <v>B+</v>
      </c>
      <c r="AI42" s="51" t="str">
        <f>IF(OR('TRI-1'!AI42 ="",'TRI-1'!AI42&lt;0,'TRI-1'!AI42  &gt;10),"",IF((ROUND(TRUNC(('TRI-1'!AI42  ),2),0))=10,"A+",IF((ROUND(TRUNC(('TRI-1'!AI42  ),2),0))=9,"A-",IF((ROUND(TRUNC(('TRI-1'!AI42   ),2),0))=8,"B+",IF((ROUND(TRUNC(('TRI-1'!AI42 ),2),0))=7,"B-",IF((ROUND(TRUNC(('TRI-1'!AI42  ),2),0))=6,"C+",IF((ROUND(TRUNC(('TRI-1'!AI42  ),2),0))=5,"C-",IF((ROUND(TRUNC(('TRI-1'!AI42  ),2),0))=4,"D+",IF((ROUND(TRUNC(('TRI-1'!AI42 ),2),0))=3,"D-",IF((ROUND(TRUNC(('TRI-1'!AI42 ),2),0))=2,"E+",IF((ROUND(TRUNC(('TRI-1'!AI42  ),2),0))&lt;=1,"E-","")))))))))))</f>
        <v>B+</v>
      </c>
      <c r="AJ42" s="51" t="str">
        <f>IF(OR('TRI-1'!AJ42 ="",'TRI-1'!AJ42&lt;0,'TRI-1'!AJ42  &gt;10),"",IF((ROUND(TRUNC(('TRI-1'!AJ42  ),2),0))=10,"A+",IF((ROUND(TRUNC(('TRI-1'!AJ42  ),2),0))=9,"A-",IF((ROUND(TRUNC(('TRI-1'!AJ42   ),2),0))=8,"B+",IF((ROUND(TRUNC(('TRI-1'!AJ42 ),2),0))=7,"B-",IF((ROUND(TRUNC(('TRI-1'!AJ42  ),2),0))=6,"C+",IF((ROUND(TRUNC(('TRI-1'!AJ42  ),2),0))=5,"C-",IF((ROUND(TRUNC(('TRI-1'!AJ42  ),2),0))=4,"D+",IF((ROUND(TRUNC(('TRI-1'!AJ42 ),2),0))=3,"D-",IF((ROUND(TRUNC(('TRI-1'!AJ42 ),2),0))=2,"E+",IF((ROUND(TRUNC(('TRI-1'!AJ42  ),2),0))&lt;=1,"E-","")))))))))))</f>
        <v>A+</v>
      </c>
      <c r="AK42" s="51" t="str">
        <f>IF(OR('TRI-1'!AK42 ="",'TRI-1'!AK42&lt;0,'TRI-1'!AK42  &gt;10),"",IF((ROUND(TRUNC(('TRI-1'!AK42  ),2),0))=10,"A+",IF((ROUND(TRUNC(('TRI-1'!AK42  ),2),0))=9,"A-",IF((ROUND(TRUNC(('TRI-1'!AK42   ),2),0))=8,"B+",IF((ROUND(TRUNC(('TRI-1'!AK42 ),2),0))=7,"B-",IF((ROUND(TRUNC(('TRI-1'!AK42  ),2),0))=6,"C+",IF((ROUND(TRUNC(('TRI-1'!AK42  ),2),0))=5,"C-",IF((ROUND(TRUNC(('TRI-1'!AK42  ),2),0))=4,"D+",IF((ROUND(TRUNC(('TRI-1'!AK42 ),2),0))=3,"D-",IF((ROUND(TRUNC(('TRI-1'!AK42 ),2),0))=2,"E+",IF((ROUND(TRUNC(('TRI-1'!AK42  ),2),0))&lt;=1,"E-","")))))))))))</f>
        <v>A+</v>
      </c>
      <c r="AL42" s="51" t="str">
        <f>IF(OR('TRI-1'!AL42 ="",'TRI-1'!AL42&lt;0,'TRI-1'!AL42  &gt;10),"",IF((ROUND(TRUNC(('TRI-1'!AL42  ),2),0))=10,"A+",IF((ROUND(TRUNC(('TRI-1'!AL42  ),2),0))=9,"A-",IF((ROUND(TRUNC(('TRI-1'!AL42   ),2),0))=8,"B+",IF((ROUND(TRUNC(('TRI-1'!AL42 ),2),0))=7,"B-",IF((ROUND(TRUNC(('TRI-1'!AL42  ),2),0))=6,"C+",IF((ROUND(TRUNC(('TRI-1'!AL42  ),2),0))=5,"C-",IF((ROUND(TRUNC(('TRI-1'!AL42  ),2),0))=4,"D+",IF((ROUND(TRUNC(('TRI-1'!AL42 ),2),0))=3,"D-",IF((ROUND(TRUNC(('TRI-1'!AL42 ),2),0))=2,"E+",IF((ROUND(TRUNC(('TRI-1'!AL42  ),2),0))&lt;=1,"E-","")))))))))))</f>
        <v>A+</v>
      </c>
      <c r="AM42" s="51" t="str">
        <f>IF(OR('TRI-1'!AM42 ="",'TRI-1'!AM42&lt;0,'TRI-1'!AM42  &gt;10),"",IF((ROUND(TRUNC(('TRI-1'!AM42  ),2),0))=10,"A+",IF((ROUND(TRUNC(('TRI-1'!AM42  ),2),0))=9,"A-",IF((ROUND(TRUNC(('TRI-1'!AM42   ),2),0))=8,"B+",IF((ROUND(TRUNC(('TRI-1'!AM42 ),2),0))=7,"B-",IF((ROUND(TRUNC(('TRI-1'!AM42  ),2),0))=6,"C+",IF((ROUND(TRUNC(('TRI-1'!AM42  ),2),0))=5,"C-",IF((ROUND(TRUNC(('TRI-1'!AM42  ),2),0))=4,"D+",IF((ROUND(TRUNC(('TRI-1'!AM42 ),2),0))=3,"D-",IF((ROUND(TRUNC(('TRI-1'!AM42 ),2),0))=2,"E+",IF((ROUND(TRUNC(('TRI-1'!AM42  ),2),0))&lt;=1,"E-","")))))))))))</f>
        <v>A+</v>
      </c>
      <c r="AN42" s="51" t="str">
        <f>IF(OR('TRI-1'!AN42 ="",'TRI-1'!AN42&lt;0,'TRI-1'!AN42  &gt;10),"",IF((ROUND(TRUNC(('TRI-1'!AN42  ),2),0))=10,"A+",IF((ROUND(TRUNC(('TRI-1'!AN42  ),2),0))=9,"A-",IF((ROUND(TRUNC(('TRI-1'!AN42   ),2),0))=8,"B+",IF((ROUND(TRUNC(('TRI-1'!AN42 ),2),0))=7,"B-",IF((ROUND(TRUNC(('TRI-1'!AN42  ),2),0))=6,"C+",IF((ROUND(TRUNC(('TRI-1'!AN42  ),2),0))=5,"C-",IF((ROUND(TRUNC(('TRI-1'!AN42  ),2),0))=4,"D+",IF((ROUND(TRUNC(('TRI-1'!AN42 ),2),0))=3,"D-",IF((ROUND(TRUNC(('TRI-1'!AN42 ),2),0))=2,"E+",IF((ROUND(TRUNC(('TRI-1'!AN42  ),2),0))&lt;=1,"E-","")))))))))))</f>
        <v>A+</v>
      </c>
      <c r="AO42" s="51" t="str">
        <f>IF(OR('TRI-1'!AO42 ="",'TRI-1'!AO42&lt;0,'TRI-1'!AO42  &gt;10),"",IF((ROUND(TRUNC(('TRI-1'!AO42  ),2),0))=10,"A+",IF((ROUND(TRUNC(('TRI-1'!AO42  ),2),0))=9,"A-",IF((ROUND(TRUNC(('TRI-1'!AO42   ),2),0))=8,"B+",IF((ROUND(TRUNC(('TRI-1'!AO42 ),2),0))=7,"B-",IF((ROUND(TRUNC(('TRI-1'!AO42  ),2),0))=6,"C+",IF((ROUND(TRUNC(('TRI-1'!AO42  ),2),0))=5,"C-",IF((ROUND(TRUNC(('TRI-1'!AO42  ),2),0))=4,"D+",IF((ROUND(TRUNC(('TRI-1'!AO42 ),2),0))=3,"D-",IF((ROUND(TRUNC(('TRI-1'!AO42 ),2),0))=2,"E+",IF((ROUND(TRUNC(('TRI-1'!AO42  ),2),0))&lt;=1,"E-","")))))))))))</f>
        <v>A+</v>
      </c>
      <c r="AP42" s="51" t="str">
        <f>IF(OR('TRI-1'!AP42 ="",'TRI-1'!AP42&lt;0,'TRI-1'!AP42  &gt;10),"",IF((ROUND(TRUNC(('TRI-1'!AP42  ),2),0))=10,"A+",IF((ROUND(TRUNC(('TRI-1'!AP42  ),2),0))=9,"A-",IF((ROUND(TRUNC(('TRI-1'!AP42   ),2),0))=8,"B+",IF((ROUND(TRUNC(('TRI-1'!AP42 ),2),0))=7,"B-",IF((ROUND(TRUNC(('TRI-1'!AP42  ),2),0))=6,"C+",IF((ROUND(TRUNC(('TRI-1'!AP42  ),2),0))=5,"C-",IF((ROUND(TRUNC(('TRI-1'!AP42  ),2),0))=4,"D+",IF((ROUND(TRUNC(('TRI-1'!AP42 ),2),0))=3,"D-",IF((ROUND(TRUNC(('TRI-1'!AP42 ),2),0))=2,"E+",IF((ROUND(TRUNC(('TRI-1'!AP42  ),2),0))&lt;=1,"E-","")))))))))))</f>
        <v>A+</v>
      </c>
      <c r="AQ42" s="51" t="str">
        <f>IF(OR('TRI-1'!AQ42 ="",'TRI-1'!AQ42&lt;0,'TRI-1'!AQ42  &gt;10),"",IF((ROUND(TRUNC(('TRI-1'!AQ42  ),2),0))=10,"A+",IF((ROUND(TRUNC(('TRI-1'!AQ42  ),2),0))=9,"A-",IF((ROUND(TRUNC(('TRI-1'!AQ42   ),2),0))=8,"B+",IF((ROUND(TRUNC(('TRI-1'!AQ42 ),2),0))=7,"B-",IF((ROUND(TRUNC(('TRI-1'!AQ42  ),2),0))=6,"C+",IF((ROUND(TRUNC(('TRI-1'!AQ42  ),2),0))=5,"C-",IF((ROUND(TRUNC(('TRI-1'!AQ42  ),2),0))=4,"D+",IF((ROUND(TRUNC(('TRI-1'!AQ42 ),2),0))=3,"D-",IF((ROUND(TRUNC(('TRI-1'!AQ42 ),2),0))=2,"E+",IF((ROUND(TRUNC(('TRI-1'!AQ42  ),2),0))&lt;=1,"E-","")))))))))))</f>
        <v>A+</v>
      </c>
      <c r="AR42" s="51" t="str">
        <f>IF(OR('TRI-1'!AR42 ="",'TRI-1'!AR42&lt;0,'TRI-1'!AR42  &gt;10),"",IF((ROUND(TRUNC(('TRI-1'!AR42  ),2),0))=10,"A+",IF((ROUND(TRUNC(('TRI-1'!AR42  ),2),0))=9,"A-",IF((ROUND(TRUNC(('TRI-1'!AR42   ),2),0))=8,"B+",IF((ROUND(TRUNC(('TRI-1'!AR42 ),2),0))=7,"B-",IF((ROUND(TRUNC(('TRI-1'!AR42  ),2),0))=6,"C+",IF((ROUND(TRUNC(('TRI-1'!AR42  ),2),0))=5,"C-",IF((ROUND(TRUNC(('TRI-1'!AR42  ),2),0))=4,"D+",IF((ROUND(TRUNC(('TRI-1'!AR42 ),2),0))=3,"D-",IF((ROUND(TRUNC(('TRI-1'!AR42 ),2),0))=2,"E+",IF((ROUND(TRUNC(('TRI-1'!AR42  ),2),0))&lt;=1,"E-","")))))))))))</f>
        <v>A+</v>
      </c>
      <c r="AS42" s="51" t="str">
        <f>IF(OR('TRI-1'!AS42 ="",'TRI-1'!AS42&lt;0,'TRI-1'!AS42  &gt;10),"",IF((ROUND(TRUNC(('TRI-1'!AS42  ),2),0))=10,"A+",IF((ROUND(TRUNC(('TRI-1'!AS42  ),2),0))=9,"A-",IF((ROUND(TRUNC(('TRI-1'!AS42   ),2),0))=8,"B+",IF((ROUND(TRUNC(('TRI-1'!AS42 ),2),0))=7,"B-",IF((ROUND(TRUNC(('TRI-1'!AS42  ),2),0))=6,"C+",IF((ROUND(TRUNC(('TRI-1'!AS42  ),2),0))=5,"C-",IF((ROUND(TRUNC(('TRI-1'!AS42  ),2),0))=4,"D+",IF((ROUND(TRUNC(('TRI-1'!AS42 ),2),0))=3,"D-",IF((ROUND(TRUNC(('TRI-1'!AS42 ),2),0))=2,"E+",IF((ROUND(TRUNC(('TRI-1'!AS42  ),2),0))&lt;=1,"E-","")))))))))))</f>
        <v>A+</v>
      </c>
      <c r="AT42" s="51" t="str">
        <f>IF(OR('TRI-1'!AT42 ="",'TRI-1'!AT42&lt;0,'TRI-1'!AT42  &gt;10),"",IF((ROUND(TRUNC(('TRI-1'!AT42  ),2),0))=10,"A+",IF((ROUND(TRUNC(('TRI-1'!AT42  ),2),0))=9,"A-",IF((ROUND(TRUNC(('TRI-1'!AT42   ),2),0))=8,"B+",IF((ROUND(TRUNC(('TRI-1'!AT42 ),2),0))=7,"B-",IF((ROUND(TRUNC(('TRI-1'!AT42  ),2),0))=6,"C+",IF((ROUND(TRUNC(('TRI-1'!AT42  ),2),0))=5,"C-",IF((ROUND(TRUNC(('TRI-1'!AT42  ),2),0))=4,"D+",IF((ROUND(TRUNC(('TRI-1'!AT42 ),2),0))=3,"D-",IF((ROUND(TRUNC(('TRI-1'!AT42 ),2),0))=2,"E+",IF((ROUND(TRUNC(('TRI-1'!AT42  ),2),0))&lt;=1,"E-","")))))))))))</f>
        <v>A+</v>
      </c>
      <c r="AU42" s="51" t="str">
        <f>IF(OR('TRI-1'!AU42 ="",'TRI-1'!AU42&lt;0,'TRI-1'!AU42  &gt;10),"",IF((ROUND(TRUNC(('TRI-1'!AU42  ),2),0))=10,"A+",IF((ROUND(TRUNC(('TRI-1'!AU42  ),2),0))=9,"A-",IF((ROUND(TRUNC(('TRI-1'!AU42   ),2),0))=8,"B+",IF((ROUND(TRUNC(('TRI-1'!AU42 ),2),0))=7,"B-",IF((ROUND(TRUNC(('TRI-1'!AU42  ),2),0))=6,"C+",IF((ROUND(TRUNC(('TRI-1'!AU42  ),2),0))=5,"C-",IF((ROUND(TRUNC(('TRI-1'!AU42  ),2),0))=4,"D+",IF((ROUND(TRUNC(('TRI-1'!AU42 ),2),0))=3,"D-",IF((ROUND(TRUNC(('TRI-1'!AU42 ),2),0))=2,"E+",IF((ROUND(TRUNC(('TRI-1'!AU42  ),2),0))&lt;=1,"E-","")))))))))))</f>
        <v>A+</v>
      </c>
      <c r="AV42" s="51" t="str">
        <f>IF(OR('TRI-1'!AV42 ="",'TRI-1'!AV42&lt;0,'TRI-1'!AV42  &gt;10),"",IF((ROUND(TRUNC(('TRI-1'!AV42  ),2),0))=10,"A+",IF((ROUND(TRUNC(('TRI-1'!AV42  ),2),0))=9,"A-",IF((ROUND(TRUNC(('TRI-1'!AV42   ),2),0))=8,"B+",IF((ROUND(TRUNC(('TRI-1'!AV42 ),2),0))=7,"B-",IF((ROUND(TRUNC(('TRI-1'!AV42  ),2),0))=6,"C+",IF((ROUND(TRUNC(('TRI-1'!AV42  ),2),0))=5,"C-",IF((ROUND(TRUNC(('TRI-1'!AV42  ),2),0))=4,"D+",IF((ROUND(TRUNC(('TRI-1'!AV42 ),2),0))=3,"D-",IF((ROUND(TRUNC(('TRI-1'!AV42 ),2),0))=2,"E+",IF((ROUND(TRUNC(('TRI-1'!AV42  ),2),0))&lt;=1,"E-","")))))))))))</f>
        <v>A+</v>
      </c>
      <c r="AW42" s="51" t="str">
        <f>IF(OR('TRI-1'!AW42 ="",'TRI-1'!AW42&lt;0,'TRI-1'!AW42  &gt;10),"",IF((ROUND(TRUNC(('TRI-1'!AW42  ),2),0))=10,"A+",IF((ROUND(TRUNC(('TRI-1'!AW42  ),2),0))=9,"A-",IF((ROUND(TRUNC(('TRI-1'!AW42   ),2),0))=8,"B+",IF((ROUND(TRUNC(('TRI-1'!AW42 ),2),0))=7,"B-",IF((ROUND(TRUNC(('TRI-1'!AW42  ),2),0))=6,"C+",IF((ROUND(TRUNC(('TRI-1'!AW42  ),2),0))=5,"C-",IF((ROUND(TRUNC(('TRI-1'!AW42  ),2),0))=4,"D+",IF((ROUND(TRUNC(('TRI-1'!AW42 ),2),0))=3,"D-",IF((ROUND(TRUNC(('TRI-1'!AW42 ),2),0))=2,"E+",IF((ROUND(TRUNC(('TRI-1'!AW42  ),2),0))&lt;=1,"E-","")))))))))))</f>
        <v>A+</v>
      </c>
      <c r="AX42" s="51" t="str">
        <f>IF(OR('TRI-1'!AX42 ="",'TRI-1'!AX42&lt;0,'TRI-1'!AX42  &gt;10),"",IF((ROUND(TRUNC(('TRI-1'!AX42  ),2),0))=10,"A+",IF((ROUND(TRUNC(('TRI-1'!AX42  ),2),0))=9,"A-",IF((ROUND(TRUNC(('TRI-1'!AX42   ),2),0))=8,"B+",IF((ROUND(TRUNC(('TRI-1'!AX42 ),2),0))=7,"B-",IF((ROUND(TRUNC(('TRI-1'!AX42  ),2),0))=6,"C+",IF((ROUND(TRUNC(('TRI-1'!AX42  ),2),0))=5,"C-",IF((ROUND(TRUNC(('TRI-1'!AX42  ),2),0))=4,"D+",IF((ROUND(TRUNC(('TRI-1'!AX42 ),2),0))=3,"D-",IF((ROUND(TRUNC(('TRI-1'!AX42 ),2),0))=2,"E+",IF((ROUND(TRUNC(('TRI-1'!AX42  ),2),0))&lt;=1,"E-","")))))))))))</f>
        <v>A+</v>
      </c>
      <c r="AY42" s="51" t="str">
        <f>IF(OR('TRI-1'!AY42 ="",'TRI-1'!AY42&lt;0,'TRI-1'!AY42  &gt;10),"",IF((ROUND(TRUNC(('TRI-1'!AY42  ),2),0))=10,"A+",IF((ROUND(TRUNC(('TRI-1'!AY42  ),2),0))=9,"A-",IF((ROUND(TRUNC(('TRI-1'!AY42   ),2),0))=8,"B+",IF((ROUND(TRUNC(('TRI-1'!AY42 ),2),0))=7,"B-",IF((ROUND(TRUNC(('TRI-1'!AY42  ),2),0))=6,"C+",IF((ROUND(TRUNC(('TRI-1'!AY42  ),2),0))=5,"C-",IF((ROUND(TRUNC(('TRI-1'!AY42  ),2),0))=4,"D+",IF((ROUND(TRUNC(('TRI-1'!AY42 ),2),0))=3,"D-",IF((ROUND(TRUNC(('TRI-1'!AY42 ),2),0))=2,"E+",IF((ROUND(TRUNC(('TRI-1'!AY42  ),2),0))&lt;=1,"E-","")))))))))))</f>
        <v>A+</v>
      </c>
      <c r="AZ42" s="51" t="str">
        <f>IF(OR('TRI-1'!AZ42 ="",'TRI-1'!AZ42&lt;0,'TRI-1'!AZ42  &gt;10),"",IF((ROUND(TRUNC(('TRI-1'!AZ42  ),2),0))=10,"A+",IF((ROUND(TRUNC(('TRI-1'!AZ42  ),2),0))=9,"A-",IF((ROUND(TRUNC(('TRI-1'!AZ42   ),2),0))=8,"B+",IF((ROUND(TRUNC(('TRI-1'!AZ42 ),2),0))=7,"B-",IF((ROUND(TRUNC(('TRI-1'!AZ42  ),2),0))=6,"C+",IF((ROUND(TRUNC(('TRI-1'!AZ42  ),2),0))=5,"C-",IF((ROUND(TRUNC(('TRI-1'!AZ42  ),2),0))=4,"D+",IF((ROUND(TRUNC(('TRI-1'!AZ42 ),2),0))=3,"D-",IF((ROUND(TRUNC(('TRI-1'!AZ42 ),2),0))=2,"E+",IF((ROUND(TRUNC(('TRI-1'!AZ42  ),2),0))&lt;=1,"E-","")))))))))))</f>
        <v>A+</v>
      </c>
      <c r="BA42" s="51" t="str">
        <f>IF(OR('TRI-1'!BA42 ="",'TRI-1'!BA42&lt;0,'TRI-1'!BA42  &gt;10),"",IF((ROUND(TRUNC(('TRI-1'!BA42  ),2),0))=10,"A+",IF((ROUND(TRUNC(('TRI-1'!BA42  ),2),0))=9,"A-",IF((ROUND(TRUNC(('TRI-1'!BA42   ),2),0))=8,"B+",IF((ROUND(TRUNC(('TRI-1'!BA42 ),2),0))=7,"B-",IF((ROUND(TRUNC(('TRI-1'!BA42  ),2),0))=6,"C+",IF((ROUND(TRUNC(('TRI-1'!BA42  ),2),0))=5,"C-",IF((ROUND(TRUNC(('TRI-1'!BA42  ),2),0))=4,"D+",IF((ROUND(TRUNC(('TRI-1'!BA42 ),2),0))=3,"D-",IF((ROUND(TRUNC(('TRI-1'!BA42 ),2),0))=2,"E+",IF((ROUND(TRUNC(('TRI-1'!BA42  ),2),0))&lt;=1,"E-","")))))))))))</f>
        <v>A+</v>
      </c>
      <c r="BB42" s="51" t="str">
        <f>IF(OR('TRI-1'!BB42 ="",'TRI-1'!BB42&lt;0,'TRI-1'!BB42  &gt;10),"",IF((ROUND(TRUNC(('TRI-1'!BB42  ),2),0))=10,"A+",IF((ROUND(TRUNC(('TRI-1'!BB42  ),2),0))=9,"A-",IF((ROUND(TRUNC(('TRI-1'!BB42   ),2),0))=8,"B+",IF((ROUND(TRUNC(('TRI-1'!BB42 ),2),0))=7,"B-",IF((ROUND(TRUNC(('TRI-1'!BB42  ),2),0))=6,"C+",IF((ROUND(TRUNC(('TRI-1'!BB42  ),2),0))=5,"C-",IF((ROUND(TRUNC(('TRI-1'!BB42  ),2),0))=4,"D+",IF((ROUND(TRUNC(('TRI-1'!BB42 ),2),0))=3,"D-",IF((ROUND(TRUNC(('TRI-1'!BB42 ),2),0))=2,"E+",IF((ROUND(TRUNC(('TRI-1'!BB42  ),2),0))&lt;=1,"E-","")))))))))))</f>
        <v>A+</v>
      </c>
      <c r="BC42" s="51" t="str">
        <f>IF(OR('TRI-1'!BC42 ="",'TRI-1'!BC42&lt;0,'TRI-1'!BC42  &gt;10),"",IF((ROUND(TRUNC(('TRI-1'!BC42  ),2),0))=10,"A+",IF((ROUND(TRUNC(('TRI-1'!BC42  ),2),0))=9,"A-",IF((ROUND(TRUNC(('TRI-1'!BC42   ),2),0))=8,"B+",IF((ROUND(TRUNC(('TRI-1'!BC42 ),2),0))=7,"B-",IF((ROUND(TRUNC(('TRI-1'!BC42  ),2),0))=6,"C+",IF((ROUND(TRUNC(('TRI-1'!BC42  ),2),0))=5,"C-",IF((ROUND(TRUNC(('TRI-1'!BC42  ),2),0))=4,"D+",IF((ROUND(TRUNC(('TRI-1'!BC42 ),2),0))=3,"D-",IF((ROUND(TRUNC(('TRI-1'!BC42 ),2),0))=2,"E+",IF((ROUND(TRUNC(('TRI-1'!BC42  ),2),0))&lt;=1,"E-","")))))))))))</f>
        <v>A+</v>
      </c>
      <c r="BD42" s="51" t="str">
        <f>IF(OR('TRI-1'!BD42 ="",'TRI-1'!BD42&lt;0,'TRI-1'!BD42  &gt;10),"",IF((ROUND(TRUNC(('TRI-1'!BD42  ),2),0))=10,"A+",IF((ROUND(TRUNC(('TRI-1'!BD42  ),2),0))=9,"A-",IF((ROUND(TRUNC(('TRI-1'!BD42   ),2),0))=8,"B+",IF((ROUND(TRUNC(('TRI-1'!BD42 ),2),0))=7,"B-",IF((ROUND(TRUNC(('TRI-1'!BD42  ),2),0))=6,"C+",IF((ROUND(TRUNC(('TRI-1'!BD42  ),2),0))=5,"C-",IF((ROUND(TRUNC(('TRI-1'!BD42  ),2),0))=4,"D+",IF((ROUND(TRUNC(('TRI-1'!BD42 ),2),0))=3,"D-",IF((ROUND(TRUNC(('TRI-1'!BD42 ),2),0))=2,"E+",IF((ROUND(TRUNC(('TRI-1'!BD42  ),2),0))&lt;=1,"E-","")))))))))))</f>
        <v>A+</v>
      </c>
      <c r="BE42" s="51" t="str">
        <f>IF(OR('TRI-1'!BE42 ="",'TRI-1'!BE42&lt;0,'TRI-1'!BE42  &gt;10),"",IF((ROUND(TRUNC(('TRI-1'!BE42  ),2),0))=10,"A+",IF((ROUND(TRUNC(('TRI-1'!BE42  ),2),0))=9,"A-",IF((ROUND(TRUNC(('TRI-1'!BE42   ),2),0))=8,"B+",IF((ROUND(TRUNC(('TRI-1'!BE42 ),2),0))=7,"B-",IF((ROUND(TRUNC(('TRI-1'!BE42  ),2),0))=6,"C+",IF((ROUND(TRUNC(('TRI-1'!BE42  ),2),0))=5,"C-",IF((ROUND(TRUNC(('TRI-1'!BE42  ),2),0))=4,"D+",IF((ROUND(TRUNC(('TRI-1'!BE42 ),2),0))=3,"D-",IF((ROUND(TRUNC(('TRI-1'!BE42 ),2),0))=2,"E+",IF((ROUND(TRUNC(('TRI-1'!BE42  ),2),0))&lt;=1,"E-","")))))))))))</f>
        <v>A+</v>
      </c>
      <c r="BF42" s="51" t="str">
        <f>IF(OR('TRI-1'!BF42 ="",'TRI-1'!BF42&lt;0,'TRI-1'!BF42  &gt;10),"",IF((ROUND(TRUNC(('TRI-1'!BF42  ),2),0))=10,"A+",IF((ROUND(TRUNC(('TRI-1'!BF42  ),2),0))=9,"A-",IF((ROUND(TRUNC(('TRI-1'!BF42   ),2),0))=8,"B+",IF((ROUND(TRUNC(('TRI-1'!BF42 ),2),0))=7,"B-",IF((ROUND(TRUNC(('TRI-1'!BF42  ),2),0))=6,"C+",IF((ROUND(TRUNC(('TRI-1'!BF42  ),2),0))=5,"C-",IF((ROUND(TRUNC(('TRI-1'!BF42  ),2),0))=4,"D+",IF((ROUND(TRUNC(('TRI-1'!BF42 ),2),0))=3,"D-",IF((ROUND(TRUNC(('TRI-1'!BF42 ),2),0))=2,"E+",IF((ROUND(TRUNC(('TRI-1'!BF42  ),2),0))&lt;=1,"E-","")))))))))))</f>
        <v>A+</v>
      </c>
      <c r="BG42" s="51" t="str">
        <f>IF(OR('TRI-1'!BG42 ="",'TRI-1'!BG42&lt;0,'TRI-1'!BG42  &gt;10),"",IF((ROUND(TRUNC(('TRI-1'!BG42  ),2),0))=10,"A+",IF((ROUND(TRUNC(('TRI-1'!BG42  ),2),0))=9,"A-",IF((ROUND(TRUNC(('TRI-1'!BG42   ),2),0))=8,"B+",IF((ROUND(TRUNC(('TRI-1'!BG42 ),2),0))=7,"B-",IF((ROUND(TRUNC(('TRI-1'!BG42  ),2),0))=6,"C+",IF((ROUND(TRUNC(('TRI-1'!BG42  ),2),0))=5,"C-",IF((ROUND(TRUNC(('TRI-1'!BG42  ),2),0))=4,"D+",IF((ROUND(TRUNC(('TRI-1'!BG42 ),2),0))=3,"D-",IF((ROUND(TRUNC(('TRI-1'!BG42 ),2),0))=2,"E+",IF((ROUND(TRUNC(('TRI-1'!BG42  ),2),0))&lt;=1,"E-","")))))))))))</f>
        <v>A+</v>
      </c>
      <c r="BH42" s="51" t="str">
        <f>IF(OR('TRI-1'!BH42 ="",'TRI-1'!BH42&lt;0,'TRI-1'!BH42  &gt;10),"",IF((ROUND(TRUNC(('TRI-1'!BH42  ),2),0))=10,"A+",IF((ROUND(TRUNC(('TRI-1'!BH42  ),2),0))=9,"A-",IF((ROUND(TRUNC(('TRI-1'!BH42   ),2),0))=8,"B+",IF((ROUND(TRUNC(('TRI-1'!BH42 ),2),0))=7,"B-",IF((ROUND(TRUNC(('TRI-1'!BH42  ),2),0))=6,"C+",IF((ROUND(TRUNC(('TRI-1'!BH42  ),2),0))=5,"C-",IF((ROUND(TRUNC(('TRI-1'!BH42  ),2),0))=4,"D+",IF((ROUND(TRUNC(('TRI-1'!BH42 ),2),0))=3,"D-",IF((ROUND(TRUNC(('TRI-1'!BH42 ),2),0))=2,"E+",IF((ROUND(TRUNC(('TRI-1'!BH42  ),2),0))&lt;=1,"E-","")))))))))))</f>
        <v>A+</v>
      </c>
      <c r="BI42" s="51" t="str">
        <f>IF(OR('TRI-1'!BI42 ="",'TRI-1'!BI42&lt;0,'TRI-1'!BI42  &gt;10),"",IF((ROUND(TRUNC(('TRI-1'!BI42  ),2),0))=10,"A+",IF((ROUND(TRUNC(('TRI-1'!BI42  ),2),0))=9,"A-",IF((ROUND(TRUNC(('TRI-1'!BI42   ),2),0))=8,"B+",IF((ROUND(TRUNC(('TRI-1'!BI42 ),2),0))=7,"B-",IF((ROUND(TRUNC(('TRI-1'!BI42  ),2),0))=6,"C+",IF((ROUND(TRUNC(('TRI-1'!BI42  ),2),0))=5,"C-",IF((ROUND(TRUNC(('TRI-1'!BI42  ),2),0))=4,"D+",IF((ROUND(TRUNC(('TRI-1'!BI42 ),2),0))=3,"D-",IF((ROUND(TRUNC(('TRI-1'!BI42 ),2),0))=2,"E+",IF((ROUND(TRUNC(('TRI-1'!BI42  ),2),0))&lt;=1,"E-","")))))))))))</f>
        <v>A+</v>
      </c>
      <c r="BJ42" s="51" t="str">
        <f>IF(OR('TRI-1'!BJ42 ="",'TRI-1'!BJ42&lt;0,'TRI-1'!BJ42  &gt;10),"",IF((ROUND(TRUNC(('TRI-1'!BJ42  ),2),0))=10,"A+",IF((ROUND(TRUNC(('TRI-1'!BJ42  ),2),0))=9,"A-",IF((ROUND(TRUNC(('TRI-1'!BJ42   ),2),0))=8,"B+",IF((ROUND(TRUNC(('TRI-1'!BJ42 ),2),0))=7,"B-",IF((ROUND(TRUNC(('TRI-1'!BJ42  ),2),0))=6,"C+",IF((ROUND(TRUNC(('TRI-1'!BJ42  ),2),0))=5,"C-",IF((ROUND(TRUNC(('TRI-1'!BJ42  ),2),0))=4,"D+",IF((ROUND(TRUNC(('TRI-1'!BJ42 ),2),0))=3,"D-",IF((ROUND(TRUNC(('TRI-1'!BJ42 ),2),0))=2,"E+",IF((ROUND(TRUNC(('TRI-1'!BJ42  ),2),0))&lt;=1,"E-","")))))))))))</f>
        <v>A+</v>
      </c>
      <c r="BK42" s="51" t="str">
        <f>IF(OR('TRI-1'!BK42 ="",'TRI-1'!BK42&lt;0,'TRI-1'!BK42  &gt;10),"",IF((ROUND(TRUNC(('TRI-1'!BK42  ),2),0))=10,"A+",IF((ROUND(TRUNC(('TRI-1'!BK42  ),2),0))=9,"A-",IF((ROUND(TRUNC(('TRI-1'!BK42   ),2),0))=8,"B+",IF((ROUND(TRUNC(('TRI-1'!BK42 ),2),0))=7,"B-",IF((ROUND(TRUNC(('TRI-1'!BK42  ),2),0))=6,"C+",IF((ROUND(TRUNC(('TRI-1'!BK42  ),2),0))=5,"C-",IF((ROUND(TRUNC(('TRI-1'!BK42  ),2),0))=4,"D+",IF((ROUND(TRUNC(('TRI-1'!BK42 ),2),0))=3,"D-",IF((ROUND(TRUNC(('TRI-1'!BK42 ),2),0))=2,"E+",IF((ROUND(TRUNC(('TRI-1'!BK42  ),2),0))&lt;=1,"E-","")))))))))))</f>
        <v>A+</v>
      </c>
      <c r="BL42" s="51" t="str">
        <f>IF(OR('TRI-1'!BL42 ="",'TRI-1'!BL42&lt;0,'TRI-1'!BL42  &gt;10),"",IF((ROUND(TRUNC(('TRI-1'!BL42  ),2),0))=10,"A+",IF((ROUND(TRUNC(('TRI-1'!BL42  ),2),0))=9,"A-",IF((ROUND(TRUNC(('TRI-1'!BL42   ),2),0))=8,"B+",IF((ROUND(TRUNC(('TRI-1'!BL42 ),2),0))=7,"B-",IF((ROUND(TRUNC(('TRI-1'!BL42  ),2),0))=6,"C+",IF((ROUND(TRUNC(('TRI-1'!BL42  ),2),0))=5,"C-",IF((ROUND(TRUNC(('TRI-1'!BL42  ),2),0))=4,"D+",IF((ROUND(TRUNC(('TRI-1'!BL42 ),2),0))=3,"D-",IF((ROUND(TRUNC(('TRI-1'!BL42 ),2),0))=2,"E+",IF((ROUND(TRUNC(('TRI-1'!BL42  ),2),0))&lt;=1,"E-","")))))))))))</f>
        <v>A+</v>
      </c>
      <c r="BM42" s="51" t="str">
        <f>IF(OR('TRI-1'!BM42 ="",'TRI-1'!BM42&lt;0,'TRI-1'!BM42  &gt;10),"",IF((ROUND(TRUNC(('TRI-1'!BM42  ),2),0))=10,"A+",IF((ROUND(TRUNC(('TRI-1'!BM42  ),2),0))=9,"A-",IF((ROUND(TRUNC(('TRI-1'!BM42   ),2),0))=8,"B+",IF((ROUND(TRUNC(('TRI-1'!BM42 ),2),0))=7,"B-",IF((ROUND(TRUNC(('TRI-1'!BM42  ),2),0))=6,"C+",IF((ROUND(TRUNC(('TRI-1'!BM42  ),2),0))=5,"C-",IF((ROUND(TRUNC(('TRI-1'!BM42  ),2),0))=4,"D+",IF((ROUND(TRUNC(('TRI-1'!BM42 ),2),0))=3,"D-",IF((ROUND(TRUNC(('TRI-1'!BM42 ),2),0))=2,"E+",IF((ROUND(TRUNC(('TRI-1'!BM42  ),2),0))&lt;=1,"E-","")))))))))))</f>
        <v>A+</v>
      </c>
      <c r="BN42" s="51" t="str">
        <f>IF(OR('TRI-1'!BN42 ="",'TRI-1'!BN42&lt;0,'TRI-1'!BN42  &gt;10),"",IF((ROUND(TRUNC(('TRI-1'!BN42  ),2),0))=10,"A+",IF((ROUND(TRUNC(('TRI-1'!BN42  ),2),0))=9,"A-",IF((ROUND(TRUNC(('TRI-1'!BN42   ),2),0))=8,"B+",IF((ROUND(TRUNC(('TRI-1'!BN42 ),2),0))=7,"B-",IF((ROUND(TRUNC(('TRI-1'!BN42  ),2),0))=6,"C+",IF((ROUND(TRUNC(('TRI-1'!BN42  ),2),0))=5,"C-",IF((ROUND(TRUNC(('TRI-1'!BN42  ),2),0))=4,"D+",IF((ROUND(TRUNC(('TRI-1'!BN42 ),2),0))=3,"D-",IF((ROUND(TRUNC(('TRI-1'!BN42 ),2),0))=2,"E+",IF((ROUND(TRUNC(('TRI-1'!BN42  ),2),0))&lt;=1,"E-","")))))))))))</f>
        <v>A+</v>
      </c>
      <c r="BO42" s="51" t="str">
        <f>IF(OR('TRI-1'!BO42 ="",'TRI-1'!BO42&lt;0,'TRI-1'!BO42  &gt;10),"",IF((ROUND(TRUNC(('TRI-1'!BO42  ),2),0))=10,"A+",IF((ROUND(TRUNC(('TRI-1'!BO42  ),2),0))=9,"A-",IF((ROUND(TRUNC(('TRI-1'!BO42   ),2),0))=8,"B+",IF((ROUND(TRUNC(('TRI-1'!BO42 ),2),0))=7,"B-",IF((ROUND(TRUNC(('TRI-1'!BO42  ),2),0))=6,"C+",IF((ROUND(TRUNC(('TRI-1'!BO42  ),2),0))=5,"C-",IF((ROUND(TRUNC(('TRI-1'!BO42  ),2),0))=4,"D+",IF((ROUND(TRUNC(('TRI-1'!BO42 ),2),0))=3,"D-",IF((ROUND(TRUNC(('TRI-1'!BO42 ),2),0))=2,"E+",IF((ROUND(TRUNC(('TRI-1'!BO42  ),2),0))&lt;=1,"E-","")))))))))))</f>
        <v>A+</v>
      </c>
      <c r="BP42" s="51" t="str">
        <f>IF(OR('TRI-1'!BP42 ="",'TRI-1'!BP42&lt;0,'TRI-1'!BP42  &gt;10),"",IF((ROUND(TRUNC(('TRI-1'!BP42  ),2),0))=10,"A+",IF((ROUND(TRUNC(('TRI-1'!BP42  ),2),0))=9,"A-",IF((ROUND(TRUNC(('TRI-1'!BP42   ),2),0))=8,"B+",IF((ROUND(TRUNC(('TRI-1'!BP42 ),2),0))=7,"B-",IF((ROUND(TRUNC(('TRI-1'!BP42  ),2),0))=6,"C+",IF((ROUND(TRUNC(('TRI-1'!BP42  ),2),0))=5,"C-",IF((ROUND(TRUNC(('TRI-1'!BP42  ),2),0))=4,"D+",IF((ROUND(TRUNC(('TRI-1'!BP42 ),2),0))=3,"D-",IF((ROUND(TRUNC(('TRI-1'!BP42 ),2),0))=2,"E+",IF((ROUND(TRUNC(('TRI-1'!BP42  ),2),0))&lt;=1,"E-","")))))))))))</f>
        <v>A+</v>
      </c>
      <c r="BQ42" s="51" t="str">
        <f>IF(OR('TRI-1'!BQ42 ="",'TRI-1'!BQ42&lt;0,'TRI-1'!BQ42  &gt;10),"",IF((ROUND(TRUNC(('TRI-1'!BQ42  ),2),0))=10,"A+",IF((ROUND(TRUNC(('TRI-1'!BQ42  ),2),0))=9,"A-",IF((ROUND(TRUNC(('TRI-1'!BQ42   ),2),0))=8,"B+",IF((ROUND(TRUNC(('TRI-1'!BQ42 ),2),0))=7,"B-",IF((ROUND(TRUNC(('TRI-1'!BQ42  ),2),0))=6,"C+",IF((ROUND(TRUNC(('TRI-1'!BQ42  ),2),0))=5,"C-",IF((ROUND(TRUNC(('TRI-1'!BQ42  ),2),0))=4,"D+",IF((ROUND(TRUNC(('TRI-1'!BQ42 ),2),0))=3,"D-",IF((ROUND(TRUNC(('TRI-1'!BQ42 ),2),0))=2,"E+",IF((ROUND(TRUNC(('TRI-1'!BQ42  ),2),0))&lt;=1,"E-","")))))))))))</f>
        <v>A+</v>
      </c>
      <c r="BR42" s="51" t="str">
        <f>IF(OR('TRI-1'!BR42 ="",'TRI-1'!BR42&lt;0,'TRI-1'!BR42  &gt;10),"",IF((ROUND(TRUNC(('TRI-1'!BR42  ),2),0))=10,"A+",IF((ROUND(TRUNC(('TRI-1'!BR42  ),2),0))=9,"A-",IF((ROUND(TRUNC(('TRI-1'!BR42   ),2),0))=8,"B+",IF((ROUND(TRUNC(('TRI-1'!BR42 ),2),0))=7,"B-",IF((ROUND(TRUNC(('TRI-1'!BR42  ),2),0))=6,"C+",IF((ROUND(TRUNC(('TRI-1'!BR42  ),2),0))=5,"C-",IF((ROUND(TRUNC(('TRI-1'!BR42  ),2),0))=4,"D+",IF((ROUND(TRUNC(('TRI-1'!BR42 ),2),0))=3,"D-",IF((ROUND(TRUNC(('TRI-1'!BR42 ),2),0))=2,"E+",IF((ROUND(TRUNC(('TRI-1'!BR42  ),2),0))&lt;=1,"E-","")))))))))))</f>
        <v>A+</v>
      </c>
      <c r="BS42" s="51" t="str">
        <f>IF(OR('TRI-1'!BS42 ="",'TRI-1'!BS42&lt;0,'TRI-1'!BS42  &gt;10),"",IF((ROUND(TRUNC(('TRI-1'!BS42  ),2),0))=10,"A+",IF((ROUND(TRUNC(('TRI-1'!BS42  ),2),0))=9,"A-",IF((ROUND(TRUNC(('TRI-1'!BS42   ),2),0))=8,"B+",IF((ROUND(TRUNC(('TRI-1'!BS42 ),2),0))=7,"B-",IF((ROUND(TRUNC(('TRI-1'!BS42  ),2),0))=6,"C+",IF((ROUND(TRUNC(('TRI-1'!BS42  ),2),0))=5,"C-",IF((ROUND(TRUNC(('TRI-1'!BS42  ),2),0))=4,"D+",IF((ROUND(TRUNC(('TRI-1'!BS42 ),2),0))=3,"D-",IF((ROUND(TRUNC(('TRI-1'!BS42 ),2),0))=2,"E+",IF((ROUND(TRUNC(('TRI-1'!BS42  ),2),0))&lt;=1,"E-","")))))))))))</f>
        <v>A+</v>
      </c>
      <c r="BT42" s="51" t="str">
        <f>IF(OR('TRI-1'!BT42 ="",'TRI-1'!BT42&lt;0,'TRI-1'!BT42  &gt;10),"",IF((ROUND(TRUNC(('TRI-1'!BT42  ),2),0))=10,"A+",IF((ROUND(TRUNC(('TRI-1'!BT42  ),2),0))=9,"A-",IF((ROUND(TRUNC(('TRI-1'!BT42   ),2),0))=8,"B+",IF((ROUND(TRUNC(('TRI-1'!BT42 ),2),0))=7,"B-",IF((ROUND(TRUNC(('TRI-1'!BT42  ),2),0))=6,"C+",IF((ROUND(TRUNC(('TRI-1'!BT42  ),2),0))=5,"C-",IF((ROUND(TRUNC(('TRI-1'!BT42  ),2),0))=4,"D+",IF((ROUND(TRUNC(('TRI-1'!BT42 ),2),0))=3,"D-",IF((ROUND(TRUNC(('TRI-1'!BT42 ),2),0))=2,"E+",IF((ROUND(TRUNC(('TRI-1'!BT42  ),2),0))&lt;=1,"E-","")))))))))))</f>
        <v>A+</v>
      </c>
      <c r="BU42" s="51" t="str">
        <f>IF(OR('TRI-1'!BU42 ="",'TRI-1'!BU42&lt;0,'TRI-1'!BU42  &gt;10),"",IF((ROUND(TRUNC(('TRI-1'!BU42  ),2),0))=10,"A+",IF((ROUND(TRUNC(('TRI-1'!BU42  ),2),0))=9,"A-",IF((ROUND(TRUNC(('TRI-1'!BU42   ),2),0))=8,"B+",IF((ROUND(TRUNC(('TRI-1'!BU42 ),2),0))=7,"B-",IF((ROUND(TRUNC(('TRI-1'!BU42  ),2),0))=6,"C+",IF((ROUND(TRUNC(('TRI-1'!BU42  ),2),0))=5,"C-",IF((ROUND(TRUNC(('TRI-1'!BU42  ),2),0))=4,"D+",IF((ROUND(TRUNC(('TRI-1'!BU42 ),2),0))=3,"D-",IF((ROUND(TRUNC(('TRI-1'!BU42 ),2),0))=2,"E+",IF((ROUND(TRUNC(('TRI-1'!BU42  ),2),0))&lt;=1,"E-","")))))))))))</f>
        <v>A+</v>
      </c>
      <c r="BV42" s="51" t="str">
        <f>IF(OR('TRI-1'!BV42 ="",'TRI-1'!BV42&lt;0,'TRI-1'!BV42  &gt;10),"",IF((ROUND(TRUNC(('TRI-1'!BV42  ),2),0))=10,"A+",IF((ROUND(TRUNC(('TRI-1'!BV42  ),2),0))=9,"A-",IF((ROUND(TRUNC(('TRI-1'!BV42   ),2),0))=8,"B+",IF((ROUND(TRUNC(('TRI-1'!BV42 ),2),0))=7,"B-",IF((ROUND(TRUNC(('TRI-1'!BV42  ),2),0))=6,"C+",IF((ROUND(TRUNC(('TRI-1'!BV42  ),2),0))=5,"C-",IF((ROUND(TRUNC(('TRI-1'!BV42  ),2),0))=4,"D+",IF((ROUND(TRUNC(('TRI-1'!BV42 ),2),0))=3,"D-",IF((ROUND(TRUNC(('TRI-1'!BV42 ),2),0))=2,"E+",IF((ROUND(TRUNC(('TRI-1'!BV42  ),2),0))&lt;=1,"E-","")))))))))))</f>
        <v>A+</v>
      </c>
      <c r="BW42" s="51" t="str">
        <f>IF(OR('TRI-1'!BW42 ="",'TRI-1'!BW42&lt;0,'TRI-1'!BW42  &gt;10),"",IF((ROUND(TRUNC(('TRI-1'!BW42  ),2),0))=10,"A+",IF((ROUND(TRUNC(('TRI-1'!BW42  ),2),0))=9,"A-",IF((ROUND(TRUNC(('TRI-1'!BW42   ),2),0))=8,"B+",IF((ROUND(TRUNC(('TRI-1'!BW42 ),2),0))=7,"B-",IF((ROUND(TRUNC(('TRI-1'!BW42  ),2),0))=6,"C+",IF((ROUND(TRUNC(('TRI-1'!BW42  ),2),0))=5,"C-",IF((ROUND(TRUNC(('TRI-1'!BW42  ),2),0))=4,"D+",IF((ROUND(TRUNC(('TRI-1'!BW42 ),2),0))=3,"D-",IF((ROUND(TRUNC(('TRI-1'!BW42 ),2),0))=2,"E+",IF((ROUND(TRUNC(('TRI-1'!BW42  ),2),0))&lt;=1,"E-","")))))))))))</f>
        <v>A+</v>
      </c>
      <c r="BX42" s="51" t="str">
        <f>IF(OR('TRI-1'!BX42 ="",'TRI-1'!BX42&lt;0,'TRI-1'!BX42  &gt;10),"",IF((ROUND(TRUNC(('TRI-1'!BX42  ),2),0))=10,"A+",IF((ROUND(TRUNC(('TRI-1'!BX42  ),2),0))=9,"A-",IF((ROUND(TRUNC(('TRI-1'!BX42   ),2),0))=8,"B+",IF((ROUND(TRUNC(('TRI-1'!BX42 ),2),0))=7,"B-",IF((ROUND(TRUNC(('TRI-1'!BX42  ),2),0))=6,"C+",IF((ROUND(TRUNC(('TRI-1'!BX42  ),2),0))=5,"C-",IF((ROUND(TRUNC(('TRI-1'!BX42  ),2),0))=4,"D+",IF((ROUND(TRUNC(('TRI-1'!BX42 ),2),0))=3,"D-",IF((ROUND(TRUNC(('TRI-1'!BX42 ),2),0))=2,"E+",IF((ROUND(TRUNC(('TRI-1'!BX42  ),2),0))&lt;=1,"E-","")))))))))))</f>
        <v>A+</v>
      </c>
      <c r="BY42" s="51" t="str">
        <f>IF(OR('TRI-1'!BY42 ="",'TRI-1'!BY42&lt;0,'TRI-1'!BY42  &gt;10),"",IF((ROUND(TRUNC(('TRI-1'!BY42  ),2),0))=10,"A+",IF((ROUND(TRUNC(('TRI-1'!BY42  ),2),0))=9,"A-",IF((ROUND(TRUNC(('TRI-1'!BY42   ),2),0))=8,"B+",IF((ROUND(TRUNC(('TRI-1'!BY42 ),2),0))=7,"B-",IF((ROUND(TRUNC(('TRI-1'!BY42  ),2),0))=6,"C+",IF((ROUND(TRUNC(('TRI-1'!BY42  ),2),0))=5,"C-",IF((ROUND(TRUNC(('TRI-1'!BY42  ),2),0))=4,"D+",IF((ROUND(TRUNC(('TRI-1'!BY42 ),2),0))=3,"D-",IF((ROUND(TRUNC(('TRI-1'!BY42 ),2),0))=2,"E+",IF((ROUND(TRUNC(('TRI-1'!BY42  ),2),0))&lt;=1,"E-","")))))))))))</f>
        <v>A+</v>
      </c>
      <c r="BZ42" s="51" t="str">
        <f>IF(OR('TRI-1'!BZ42 ="",'TRI-1'!BZ42&lt;0,'TRI-1'!BZ42  &gt;10),"",IF((ROUND(TRUNC(('TRI-1'!BZ42  ),2),0))=10,"A+",IF((ROUND(TRUNC(('TRI-1'!BZ42  ),2),0))=9,"A-",IF((ROUND(TRUNC(('TRI-1'!BZ42   ),2),0))=8,"B+",IF((ROUND(TRUNC(('TRI-1'!BZ42 ),2),0))=7,"B-",IF((ROUND(TRUNC(('TRI-1'!BZ42  ),2),0))=6,"C+",IF((ROUND(TRUNC(('TRI-1'!BZ42  ),2),0))=5,"C-",IF((ROUND(TRUNC(('TRI-1'!BZ42  ),2),0))=4,"D+",IF((ROUND(TRUNC(('TRI-1'!BZ42 ),2),0))=3,"D-",IF((ROUND(TRUNC(('TRI-1'!BZ42 ),2),0))=2,"E+",IF((ROUND(TRUNC(('TRI-1'!BZ42  ),2),0))&lt;=1,"E-","")))))))))))</f>
        <v>A+</v>
      </c>
      <c r="CA42" s="51" t="str">
        <f>IF(OR('TRI-1'!CA42 ="",'TRI-1'!CA42&lt;0,'TRI-1'!CA42  &gt;10),"",IF((ROUND(TRUNC(('TRI-1'!CA42  ),2),0))=10,"A+",IF((ROUND(TRUNC(('TRI-1'!CA42  ),2),0))=9,"A-",IF((ROUND(TRUNC(('TRI-1'!CA42   ),2),0))=8,"B+",IF((ROUND(TRUNC(('TRI-1'!CA42 ),2),0))=7,"B-",IF((ROUND(TRUNC(('TRI-1'!CA42  ),2),0))=6,"C+",IF((ROUND(TRUNC(('TRI-1'!CA42  ),2),0))=5,"C-",IF((ROUND(TRUNC(('TRI-1'!CA42  ),2),0))=4,"D+",IF((ROUND(TRUNC(('TRI-1'!CA42 ),2),0))=3,"D-",IF((ROUND(TRUNC(('TRI-1'!CA42 ),2),0))=2,"E+",IF((ROUND(TRUNC(('TRI-1'!CA42  ),2),0))&lt;=1,"E-","")))))))))))</f>
        <v>A+</v>
      </c>
      <c r="CB42" s="51" t="str">
        <f>IF(OR('TRI-1'!CB42 ="",'TRI-1'!CB42&lt;0,'TRI-1'!CB42  &gt;10),"",IF((ROUND(TRUNC(('TRI-1'!CB42  ),2),0))=10,"A+",IF((ROUND(TRUNC(('TRI-1'!CB42  ),2),0))=9,"A-",IF((ROUND(TRUNC(('TRI-1'!CB42   ),2),0))=8,"B+",IF((ROUND(TRUNC(('TRI-1'!CB42 ),2),0))=7,"B-",IF((ROUND(TRUNC(('TRI-1'!CB42  ),2),0))=6,"C+",IF((ROUND(TRUNC(('TRI-1'!CB42  ),2),0))=5,"C-",IF((ROUND(TRUNC(('TRI-1'!CB42  ),2),0))=4,"D+",IF((ROUND(TRUNC(('TRI-1'!CB42 ),2),0))=3,"D-",IF((ROUND(TRUNC(('TRI-1'!CB42 ),2),0))=2,"E+",IF((ROUND(TRUNC(('TRI-1'!CB42  ),2),0))&lt;=1,"E-","")))))))))))</f>
        <v>A+</v>
      </c>
      <c r="CC42" s="51" t="str">
        <f>IF(OR('TRI-1'!CC42 ="",'TRI-1'!CC42&lt;0,'TRI-1'!CC42  &gt;10),"",IF((ROUND(TRUNC(('TRI-1'!CC42  ),2),0))=10,"A+",IF((ROUND(TRUNC(('TRI-1'!CC42  ),2),0))=9,"A-",IF((ROUND(TRUNC(('TRI-1'!CC42   ),2),0))=8,"B+",IF((ROUND(TRUNC(('TRI-1'!CC42 ),2),0))=7,"B-",IF((ROUND(TRUNC(('TRI-1'!CC42  ),2),0))=6,"C+",IF((ROUND(TRUNC(('TRI-1'!CC42  ),2),0))=5,"C-",IF((ROUND(TRUNC(('TRI-1'!CC42  ),2),0))=4,"D+",IF((ROUND(TRUNC(('TRI-1'!CC42 ),2),0))=3,"D-",IF((ROUND(TRUNC(('TRI-1'!CC42 ),2),0))=2,"E+",IF((ROUND(TRUNC(('TRI-1'!CC42  ),2),0))&lt;=1,"E-","")))))))))))</f>
        <v>A+</v>
      </c>
      <c r="CD42" s="51" t="str">
        <f>IF(OR('TRI-1'!CD42 ="",'TRI-1'!CD42&lt;0,'TRI-1'!CD42  &gt;10),"",IF((ROUND(TRUNC(('TRI-1'!CD42  ),2),0))=10,"A+",IF((ROUND(TRUNC(('TRI-1'!CD42  ),2),0))=9,"A-",IF((ROUND(TRUNC(('TRI-1'!CD42   ),2),0))=8,"B+",IF((ROUND(TRUNC(('TRI-1'!CD42 ),2),0))=7,"B-",IF((ROUND(TRUNC(('TRI-1'!CD42  ),2),0))=6,"C+",IF((ROUND(TRUNC(('TRI-1'!CD42  ),2),0))=5,"C-",IF((ROUND(TRUNC(('TRI-1'!CD42  ),2),0))=4,"D+",IF((ROUND(TRUNC(('TRI-1'!CD42 ),2),0))=3,"D-",IF((ROUND(TRUNC(('TRI-1'!CD42 ),2),0))=2,"E+",IF((ROUND(TRUNC(('TRI-1'!CD42  ),2),0))&lt;=1,"E-","")))))))))))</f>
        <v>A+</v>
      </c>
      <c r="CE42" s="51" t="str">
        <f>IF(OR('TRI-1'!CE42 ="",'TRI-1'!CE42&lt;0,'TRI-1'!CE42  &gt;10),"",IF((ROUND(TRUNC(('TRI-1'!CE42  ),2),0))=10,"A+",IF((ROUND(TRUNC(('TRI-1'!CE42  ),2),0))=9,"A-",IF((ROUND(TRUNC(('TRI-1'!CE42   ),2),0))=8,"B+",IF((ROUND(TRUNC(('TRI-1'!CE42 ),2),0))=7,"B-",IF((ROUND(TRUNC(('TRI-1'!CE42  ),2),0))=6,"C+",IF((ROUND(TRUNC(('TRI-1'!CE42  ),2),0))=5,"C-",IF((ROUND(TRUNC(('TRI-1'!CE42  ),2),0))=4,"D+",IF((ROUND(TRUNC(('TRI-1'!CE42 ),2),0))=3,"D-",IF((ROUND(TRUNC(('TRI-1'!CE42 ),2),0))=2,"E+",IF((ROUND(TRUNC(('TRI-1'!CE42  ),2),0))&lt;=1,"E-","")))))))))))</f>
        <v>A+</v>
      </c>
      <c r="CF42" s="51" t="str">
        <f>IF(OR('TRI-1'!CF42 ="",'TRI-1'!CF42&lt;0,'TRI-1'!CF42  &gt;10),"",IF((ROUND(TRUNC(('TRI-1'!CF42  ),2),0))=10,"A+",IF((ROUND(TRUNC(('TRI-1'!CF42  ),2),0))=9,"A-",IF((ROUND(TRUNC(('TRI-1'!CF42   ),2),0))=8,"B+",IF((ROUND(TRUNC(('TRI-1'!CF42 ),2),0))=7,"B-",IF((ROUND(TRUNC(('TRI-1'!CF42  ),2),0))=6,"C+",IF((ROUND(TRUNC(('TRI-1'!CF42  ),2),0))=5,"C-",IF((ROUND(TRUNC(('TRI-1'!CF42  ),2),0))=4,"D+",IF((ROUND(TRUNC(('TRI-1'!CF42 ),2),0))=3,"D-",IF((ROUND(TRUNC(('TRI-1'!CF42 ),2),0))=2,"E+",IF((ROUND(TRUNC(('TRI-1'!CF42  ),2),0))&lt;=1,"E-","")))))))))))</f>
        <v>A+</v>
      </c>
      <c r="CG42" s="51" t="str">
        <f>IF(OR('TRI-1'!CG42 ="",'TRI-1'!CG42&lt;0,'TRI-1'!CG42  &gt;10),"",IF((ROUND(TRUNC(('TRI-1'!CG42  ),2),0))=10,"A+",IF((ROUND(TRUNC(('TRI-1'!CG42  ),2),0))=9,"A-",IF((ROUND(TRUNC(('TRI-1'!CG42   ),2),0))=8,"B+",IF((ROUND(TRUNC(('TRI-1'!CG42 ),2),0))=7,"B-",IF((ROUND(TRUNC(('TRI-1'!CG42  ),2),0))=6,"C+",IF((ROUND(TRUNC(('TRI-1'!CG42  ),2),0))=5,"C-",IF((ROUND(TRUNC(('TRI-1'!CG42  ),2),0))=4,"D+",IF((ROUND(TRUNC(('TRI-1'!CG42 ),2),0))=3,"D-",IF((ROUND(TRUNC(('TRI-1'!CG42 ),2),0))=2,"E+",IF((ROUND(TRUNC(('TRI-1'!CG42  ),2),0))&lt;=1,"E-","")))))))))))</f>
        <v>A+</v>
      </c>
      <c r="CH42" s="51" t="str">
        <f>IF(OR('TRI-1'!CH42 ="",'TRI-1'!CH42&lt;0,'TRI-1'!CH42  &gt;10),"",IF((ROUND(TRUNC(('TRI-1'!CH42  ),2),0))=10,"A+",IF((ROUND(TRUNC(('TRI-1'!CH42  ),2),0))=9,"A-",IF((ROUND(TRUNC(('TRI-1'!CH42   ),2),0))=8,"B+",IF((ROUND(TRUNC(('TRI-1'!CH42 ),2),0))=7,"B-",IF((ROUND(TRUNC(('TRI-1'!CH42  ),2),0))=6,"C+",IF((ROUND(TRUNC(('TRI-1'!CH42  ),2),0))=5,"C-",IF((ROUND(TRUNC(('TRI-1'!CH42  ),2),0))=4,"D+",IF((ROUND(TRUNC(('TRI-1'!CH42 ),2),0))=3,"D-",IF((ROUND(TRUNC(('TRI-1'!CH42 ),2),0))=2,"E+",IF((ROUND(TRUNC(('TRI-1'!CH42  ),2),0))&lt;=1,"E-","")))))))))))</f>
        <v>A+</v>
      </c>
      <c r="CI42" s="51" t="str">
        <f>IF(OR('TRI-1'!CI42 ="",'TRI-1'!CI42&lt;0,'TRI-1'!CI42  &gt;10),"",IF((ROUND(TRUNC(('TRI-1'!CI42  ),2),0))=10,"A+",IF((ROUND(TRUNC(('TRI-1'!CI42  ),2),0))=9,"A-",IF((ROUND(TRUNC(('TRI-1'!CI42   ),2),0))=8,"B+",IF((ROUND(TRUNC(('TRI-1'!CI42 ),2),0))=7,"B-",IF((ROUND(TRUNC(('TRI-1'!CI42  ),2),0))=6,"C+",IF((ROUND(TRUNC(('TRI-1'!CI42  ),2),0))=5,"C-",IF((ROUND(TRUNC(('TRI-1'!CI42  ),2),0))=4,"D+",IF((ROUND(TRUNC(('TRI-1'!CI42 ),2),0))=3,"D-",IF((ROUND(TRUNC(('TRI-1'!CI42 ),2),0))=2,"E+",IF((ROUND(TRUNC(('TRI-1'!CI42  ),2),0))&lt;=1,"E-","")))))))))))</f>
        <v>A+</v>
      </c>
      <c r="CJ42" s="51" t="str">
        <f>IF(OR('TRI-1'!CJ42 ="",'TRI-1'!CJ42&lt;0,'TRI-1'!CJ42  &gt;10),"",IF((ROUND(TRUNC(('TRI-1'!CJ42  ),2),0))=10,"A+",IF((ROUND(TRUNC(('TRI-1'!CJ42  ),2),0))=9,"A-",IF((ROUND(TRUNC(('TRI-1'!CJ42   ),2),0))=8,"B+",IF((ROUND(TRUNC(('TRI-1'!CJ42 ),2),0))=7,"B-",IF((ROUND(TRUNC(('TRI-1'!CJ42  ),2),0))=6,"C+",IF((ROUND(TRUNC(('TRI-1'!CJ42  ),2),0))=5,"C-",IF((ROUND(TRUNC(('TRI-1'!CJ42  ),2),0))=4,"D+",IF((ROUND(TRUNC(('TRI-1'!CJ42 ),2),0))=3,"D-",IF((ROUND(TRUNC(('TRI-1'!CJ42 ),2),0))=2,"E+",IF((ROUND(TRUNC(('TRI-1'!CJ42  ),2),0))&lt;=1,"E-","")))))))))))</f>
        <v>A+</v>
      </c>
      <c r="CK42" s="51" t="str">
        <f>IF(OR('TRI-1'!CK42 ="",'TRI-1'!CK42&lt;0,'TRI-1'!CK42  &gt;10),"",IF((ROUND(TRUNC(('TRI-1'!CK42  ),2),0))=10,"A+",IF((ROUND(TRUNC(('TRI-1'!CK42  ),2),0))=9,"A-",IF((ROUND(TRUNC(('TRI-1'!CK42   ),2),0))=8,"B+",IF((ROUND(TRUNC(('TRI-1'!CK42 ),2),0))=7,"B-",IF((ROUND(TRUNC(('TRI-1'!CK42  ),2),0))=6,"C+",IF((ROUND(TRUNC(('TRI-1'!CK42  ),2),0))=5,"C-",IF((ROUND(TRUNC(('TRI-1'!CK42  ),2),0))=4,"D+",IF((ROUND(TRUNC(('TRI-1'!CK42 ),2),0))=3,"D-",IF((ROUND(TRUNC(('TRI-1'!CK42 ),2),0))=2,"E+",IF((ROUND(TRUNC(('TRI-1'!CK42  ),2),0))&lt;=1,"E-","")))))))))))</f>
        <v>A+</v>
      </c>
      <c r="CL42" s="51" t="str">
        <f>IF(OR('TRI-1'!CL42 ="",'TRI-1'!CL42&lt;0,'TRI-1'!CL42  &gt;10),"",IF((ROUND(TRUNC(('TRI-1'!CL42  ),2),0))=10,"A+",IF((ROUND(TRUNC(('TRI-1'!CL42  ),2),0))=9,"A-",IF((ROUND(TRUNC(('TRI-1'!CL42   ),2),0))=8,"B+",IF((ROUND(TRUNC(('TRI-1'!CL42 ),2),0))=7,"B-",IF((ROUND(TRUNC(('TRI-1'!CL42  ),2),0))=6,"C+",IF((ROUND(TRUNC(('TRI-1'!CL42  ),2),0))=5,"C-",IF((ROUND(TRUNC(('TRI-1'!CL42  ),2),0))=4,"D+",IF((ROUND(TRUNC(('TRI-1'!CL42 ),2),0))=3,"D-",IF((ROUND(TRUNC(('TRI-1'!CL42 ),2),0))=2,"E+",IF((ROUND(TRUNC(('TRI-1'!CL42  ),2),0))&lt;=1,"E-","")))))))))))</f>
        <v>A+</v>
      </c>
      <c r="CM42" s="51" t="str">
        <f>IF(OR('TRI-1'!CM42 ="",'TRI-1'!CM42&lt;0,'TRI-1'!CM42  &gt;10),"",IF((ROUND(TRUNC(('TRI-1'!CM42  ),2),0))=10,"A+",IF((ROUND(TRUNC(('TRI-1'!CM42  ),2),0))=9,"A-",IF((ROUND(TRUNC(('TRI-1'!CM42   ),2),0))=8,"B+",IF((ROUND(TRUNC(('TRI-1'!CM42 ),2),0))=7,"B-",IF((ROUND(TRUNC(('TRI-1'!CM42  ),2),0))=6,"C+",IF((ROUND(TRUNC(('TRI-1'!CM42  ),2),0))=5,"C-",IF((ROUND(TRUNC(('TRI-1'!CM42  ),2),0))=4,"D+",IF((ROUND(TRUNC(('TRI-1'!CM42 ),2),0))=3,"D-",IF((ROUND(TRUNC(('TRI-1'!CM42 ),2),0))=2,"E+",IF((ROUND(TRUNC(('TRI-1'!CM42  ),2),0))&lt;=1,"E-","")))))))))))</f>
        <v>A+</v>
      </c>
      <c r="CN42" s="51" t="str">
        <f>IF(OR('TRI-1'!CN42 ="",'TRI-1'!CN42&lt;0,'TRI-1'!CN42  &gt;10),"",IF((ROUND(TRUNC(('TRI-1'!CN42  ),2),0))=10,"A+",IF((ROUND(TRUNC(('TRI-1'!CN42  ),2),0))=9,"A-",IF((ROUND(TRUNC(('TRI-1'!CN42   ),2),0))=8,"B+",IF((ROUND(TRUNC(('TRI-1'!CN42 ),2),0))=7,"B-",IF((ROUND(TRUNC(('TRI-1'!CN42  ),2),0))=6,"C+",IF((ROUND(TRUNC(('TRI-1'!CN42  ),2),0))=5,"C-",IF((ROUND(TRUNC(('TRI-1'!CN42  ),2),0))=4,"D+",IF((ROUND(TRUNC(('TRI-1'!CN42 ),2),0))=3,"D-",IF((ROUND(TRUNC(('TRI-1'!CN42 ),2),0))=2,"E+",IF((ROUND(TRUNC(('TRI-1'!CN42  ),2),0))&lt;=1,"E-","")))))))))))</f>
        <v>A+</v>
      </c>
      <c r="CO42" s="51" t="str">
        <f>IF(OR('TRI-1'!CO42 ="",'TRI-1'!CO42&lt;0,'TRI-1'!CO42  &gt;10),"",IF((ROUND(TRUNC(('TRI-1'!CO42  ),2),0))=10,"A+",IF((ROUND(TRUNC(('TRI-1'!CO42  ),2),0))=9,"A-",IF((ROUND(TRUNC(('TRI-1'!CO42   ),2),0))=8,"B+",IF((ROUND(TRUNC(('TRI-1'!CO42 ),2),0))=7,"B-",IF((ROUND(TRUNC(('TRI-1'!CO42  ),2),0))=6,"C+",IF((ROUND(TRUNC(('TRI-1'!CO42  ),2),0))=5,"C-",IF((ROUND(TRUNC(('TRI-1'!CO42  ),2),0))=4,"D+",IF((ROUND(TRUNC(('TRI-1'!CO42 ),2),0))=3,"D-",IF((ROUND(TRUNC(('TRI-1'!CO42 ),2),0))=2,"E+",IF((ROUND(TRUNC(('TRI-1'!CO42  ),2),0))&lt;=1,"E-","")))))))))))</f>
        <v>A+</v>
      </c>
      <c r="CP42" s="51" t="str">
        <f>IF(OR('TRI-1'!CP42 ="",'TRI-1'!CP42&lt;0,'TRI-1'!CP42  &gt;10),"",IF((ROUND(TRUNC(('TRI-1'!CP42  ),2),0))=10,"A+",IF((ROUND(TRUNC(('TRI-1'!CP42  ),2),0))=9,"A-",IF((ROUND(TRUNC(('TRI-1'!CP42   ),2),0))=8,"B+",IF((ROUND(TRUNC(('TRI-1'!CP42 ),2),0))=7,"B-",IF((ROUND(TRUNC(('TRI-1'!CP42  ),2),0))=6,"C+",IF((ROUND(TRUNC(('TRI-1'!CP42  ),2),0))=5,"C-",IF((ROUND(TRUNC(('TRI-1'!CP42  ),2),0))=4,"D+",IF((ROUND(TRUNC(('TRI-1'!CP42 ),2),0))=3,"D-",IF((ROUND(TRUNC(('TRI-1'!CP42 ),2),0))=2,"E+",IF((ROUND(TRUNC(('TRI-1'!CP42  ),2),0))&lt;=1,"E-","")))))))))))</f>
        <v>A+</v>
      </c>
      <c r="CQ42" s="51" t="str">
        <f>IF(OR('TRI-1'!CQ42 ="",'TRI-1'!CQ42&lt;0,'TRI-1'!CQ42  &gt;10),"",IF((ROUND(TRUNC(('TRI-1'!CQ42  ),2),0))=10,"A+",IF((ROUND(TRUNC(('TRI-1'!CQ42  ),2),0))=9,"A-",IF((ROUND(TRUNC(('TRI-1'!CQ42   ),2),0))=8,"B+",IF((ROUND(TRUNC(('TRI-1'!CQ42 ),2),0))=7,"B-",IF((ROUND(TRUNC(('TRI-1'!CQ42  ),2),0))=6,"C+",IF((ROUND(TRUNC(('TRI-1'!CQ42  ),2),0))=5,"C-",IF((ROUND(TRUNC(('TRI-1'!CQ42  ),2),0))=4,"D+",IF((ROUND(TRUNC(('TRI-1'!CQ42 ),2),0))=3,"D-",IF((ROUND(TRUNC(('TRI-1'!CQ42 ),2),0))=2,"E+",IF((ROUND(TRUNC(('TRI-1'!CQ42  ),2),0))&lt;=1,"E-","")))))))))))</f>
        <v>A+</v>
      </c>
      <c r="CR42" s="51" t="str">
        <f>IF(OR('TRI-1'!CR42 ="",'TRI-1'!CR42&lt;0,'TRI-1'!CR42  &gt;10),"",IF((ROUND(TRUNC(('TRI-1'!CR42  ),2),0))=10,"A+",IF((ROUND(TRUNC(('TRI-1'!CR42  ),2),0))=9,"A-",IF((ROUND(TRUNC(('TRI-1'!CR42   ),2),0))=8,"B+",IF((ROUND(TRUNC(('TRI-1'!CR42 ),2),0))=7,"B-",IF((ROUND(TRUNC(('TRI-1'!CR42  ),2),0))=6,"C+",IF((ROUND(TRUNC(('TRI-1'!CR42  ),2),0))=5,"C-",IF((ROUND(TRUNC(('TRI-1'!CR42  ),2),0))=4,"D+",IF((ROUND(TRUNC(('TRI-1'!CR42 ),2),0))=3,"D-",IF((ROUND(TRUNC(('TRI-1'!CR42 ),2),0))=2,"E+",IF((ROUND(TRUNC(('TRI-1'!CR42  ),2),0))&lt;=1,"E-","")))))))))))</f>
        <v>A+</v>
      </c>
      <c r="CS42" s="51" t="str">
        <f>IF(OR('TRI-1'!CS42 ="",'TRI-1'!CS42&lt;0,'TRI-1'!CS42  &gt;10),"",IF((ROUND(TRUNC(('TRI-1'!CS42  ),2),0))=10,"A+",IF((ROUND(TRUNC(('TRI-1'!CS42  ),2),0))=9,"A-",IF((ROUND(TRUNC(('TRI-1'!CS42   ),2),0))=8,"B+",IF((ROUND(TRUNC(('TRI-1'!CS42 ),2),0))=7,"B-",IF((ROUND(TRUNC(('TRI-1'!CS42  ),2),0))=6,"C+",IF((ROUND(TRUNC(('TRI-1'!CS42  ),2),0))=5,"C-",IF((ROUND(TRUNC(('TRI-1'!CS42  ),2),0))=4,"D+",IF((ROUND(TRUNC(('TRI-1'!CS42 ),2),0))=3,"D-",IF((ROUND(TRUNC(('TRI-1'!CS42 ),2),0))=2,"E+",IF((ROUND(TRUNC(('TRI-1'!CS42  ),2),0))&lt;=1,"E-","")))))))))))</f>
        <v>A+</v>
      </c>
      <c r="CT42" s="51" t="str">
        <f>IF(OR('TRI-1'!CT42 ="",'TRI-1'!CT42&lt;0,'TRI-1'!CT42  &gt;10),"",IF((ROUND(TRUNC(('TRI-1'!CT42  ),2),0))=10,"A+",IF((ROUND(TRUNC(('TRI-1'!CT42  ),2),0))=9,"A-",IF((ROUND(TRUNC(('TRI-1'!CT42   ),2),0))=8,"B+",IF((ROUND(TRUNC(('TRI-1'!CT42 ),2),0))=7,"B-",IF((ROUND(TRUNC(('TRI-1'!CT42  ),2),0))=6,"C+",IF((ROUND(TRUNC(('TRI-1'!CT42  ),2),0))=5,"C-",IF((ROUND(TRUNC(('TRI-1'!CT42  ),2),0))=4,"D+",IF((ROUND(TRUNC(('TRI-1'!CT42 ),2),0))=3,"D-",IF((ROUND(TRUNC(('TRI-1'!CT42 ),2),0))=2,"E+",IF((ROUND(TRUNC(('TRI-1'!CT42  ),2),0))&lt;=1,"E-","")))))))))))</f>
        <v>A+</v>
      </c>
      <c r="CU42" s="51" t="str">
        <f>IF(OR('TRI-1'!CU42 ="",'TRI-1'!CU42&lt;0,'TRI-1'!CU42  &gt;10),"",IF((ROUND(TRUNC(('TRI-1'!CU42  ),2),0))=10,"A+",IF((ROUND(TRUNC(('TRI-1'!CU42  ),2),0))=9,"A-",IF((ROUND(TRUNC(('TRI-1'!CU42   ),2),0))=8,"B+",IF((ROUND(TRUNC(('TRI-1'!CU42 ),2),0))=7,"B-",IF((ROUND(TRUNC(('TRI-1'!CU42  ),2),0))=6,"C+",IF((ROUND(TRUNC(('TRI-1'!CU42  ),2),0))=5,"C-",IF((ROUND(TRUNC(('TRI-1'!CU42  ),2),0))=4,"D+",IF((ROUND(TRUNC(('TRI-1'!CU42 ),2),0))=3,"D-",IF((ROUND(TRUNC(('TRI-1'!CU42 ),2),0))=2,"E+",IF((ROUND(TRUNC(('TRI-1'!CU42  ),2),0))&lt;=1,"E-","")))))))))))</f>
        <v>A+</v>
      </c>
      <c r="CV42" s="51" t="str">
        <f>IF(OR('TRI-1'!CV42 ="",'TRI-1'!CV42&lt;0,'TRI-1'!CV42  &gt;10),"",IF((ROUND(TRUNC(('TRI-1'!CV42  ),2),0))=10,"A+",IF((ROUND(TRUNC(('TRI-1'!CV42  ),2),0))=9,"A-",IF((ROUND(TRUNC(('TRI-1'!CV42   ),2),0))=8,"B+",IF((ROUND(TRUNC(('TRI-1'!CV42 ),2),0))=7,"B-",IF((ROUND(TRUNC(('TRI-1'!CV42  ),2),0))=6,"C+",IF((ROUND(TRUNC(('TRI-1'!CV42  ),2),0))=5,"C-",IF((ROUND(TRUNC(('TRI-1'!CV42  ),2),0))=4,"D+",IF((ROUND(TRUNC(('TRI-1'!CV42 ),2),0))=3,"D-",IF((ROUND(TRUNC(('TRI-1'!CV42 ),2),0))=2,"E+",IF((ROUND(TRUNC(('TRI-1'!CV42  ),2),0))&lt;=1,"E-","")))))))))))</f>
        <v>A+</v>
      </c>
      <c r="CW42" s="51" t="str">
        <f>IF(OR('TRI-1'!CW42 ="",'TRI-1'!CW42&lt;0,'TRI-1'!CW42  &gt;10),"",IF((ROUND(TRUNC(('TRI-1'!CW42  ),2),0))=10,"A+",IF((ROUND(TRUNC(('TRI-1'!CW42  ),2),0))=9,"A-",IF((ROUND(TRUNC(('TRI-1'!CW42   ),2),0))=8,"B+",IF((ROUND(TRUNC(('TRI-1'!CW42 ),2),0))=7,"B-",IF((ROUND(TRUNC(('TRI-1'!CW42  ),2),0))=6,"C+",IF((ROUND(TRUNC(('TRI-1'!CW42  ),2),0))=5,"C-",IF((ROUND(TRUNC(('TRI-1'!CW42  ),2),0))=4,"D+",IF((ROUND(TRUNC(('TRI-1'!CW42 ),2),0))=3,"D-",IF((ROUND(TRUNC(('TRI-1'!CW42 ),2),0))=2,"E+",IF((ROUND(TRUNC(('TRI-1'!CW42  ),2),0))&lt;=1,"E-","")))))))))))</f>
        <v>A+</v>
      </c>
      <c r="CX42" s="51" t="str">
        <f>IF(OR('TRI-1'!CX42 ="",'TRI-1'!CX42&lt;0,'TRI-1'!CX42  &gt;10),"",IF((ROUND(TRUNC(('TRI-1'!CX42  ),2),0))=10,"A+",IF((ROUND(TRUNC(('TRI-1'!CX42  ),2),0))=9,"A-",IF((ROUND(TRUNC(('TRI-1'!CX42   ),2),0))=8,"B+",IF((ROUND(TRUNC(('TRI-1'!CX42 ),2),0))=7,"B-",IF((ROUND(TRUNC(('TRI-1'!CX42  ),2),0))=6,"C+",IF((ROUND(TRUNC(('TRI-1'!CX42  ),2),0))=5,"C-",IF((ROUND(TRUNC(('TRI-1'!CX42  ),2),0))=4,"D+",IF((ROUND(TRUNC(('TRI-1'!CX42 ),2),0))=3,"D-",IF((ROUND(TRUNC(('TRI-1'!CX42 ),2),0))=2,"E+",IF((ROUND(TRUNC(('TRI-1'!CX42  ),2),0))&lt;=1,"E-","")))))))))))</f>
        <v>A+</v>
      </c>
      <c r="CY42" s="51" t="str">
        <f>IF(OR('TRI-1'!CY42 ="",'TRI-1'!CY42&lt;0,'TRI-1'!CY42  &gt;10),"",IF((ROUND(TRUNC(('TRI-1'!CY42  ),2),0))=10,"A+",IF((ROUND(TRUNC(('TRI-1'!CY42  ),2),0))=9,"A-",IF((ROUND(TRUNC(('TRI-1'!CY42   ),2),0))=8,"B+",IF((ROUND(TRUNC(('TRI-1'!CY42 ),2),0))=7,"B-",IF((ROUND(TRUNC(('TRI-1'!CY42  ),2),0))=6,"C+",IF((ROUND(TRUNC(('TRI-1'!CY42  ),2),0))=5,"C-",IF((ROUND(TRUNC(('TRI-1'!CY42  ),2),0))=4,"D+",IF((ROUND(TRUNC(('TRI-1'!CY42 ),2),0))=3,"D-",IF((ROUND(TRUNC(('TRI-1'!CY42 ),2),0))=2,"E+",IF((ROUND(TRUNC(('TRI-1'!CY42  ),2),0))&lt;=1,"E-","")))))))))))</f>
        <v>A+</v>
      </c>
      <c r="CZ42" s="51" t="str">
        <f>IF(OR('TRI-1'!CZ42 ="",'TRI-1'!CZ42&lt;0,'TRI-1'!CZ42  &gt;10),"",IF((ROUND(TRUNC(('TRI-1'!CZ42  ),2),0))=10,"A+",IF((ROUND(TRUNC(('TRI-1'!CZ42  ),2),0))=9,"A-",IF((ROUND(TRUNC(('TRI-1'!CZ42   ),2),0))=8,"B+",IF((ROUND(TRUNC(('TRI-1'!CZ42 ),2),0))=7,"B-",IF((ROUND(TRUNC(('TRI-1'!CZ42  ),2),0))=6,"C+",IF((ROUND(TRUNC(('TRI-1'!CZ42  ),2),0))=5,"C-",IF((ROUND(TRUNC(('TRI-1'!CZ42  ),2),0))=4,"D+",IF((ROUND(TRUNC(('TRI-1'!CZ42 ),2),0))=3,"D-",IF((ROUND(TRUNC(('TRI-1'!CZ42 ),2),0))=2,"E+",IF((ROUND(TRUNC(('TRI-1'!CZ42  ),2),0))&lt;=1,"E-","")))))))))))</f>
        <v>A+</v>
      </c>
      <c r="DA42" s="51" t="str">
        <f>IF(OR('TRI-1'!DA42 ="",'TRI-1'!DA42&lt;0,'TRI-1'!DA42  &gt;10),"",IF((ROUND(TRUNC(('TRI-1'!DA42  ),2),0))=10,"A+",IF((ROUND(TRUNC(('TRI-1'!DA42  ),2),0))=9,"A-",IF((ROUND(TRUNC(('TRI-1'!DA42   ),2),0))=8,"B+",IF((ROUND(TRUNC(('TRI-1'!DA42 ),2),0))=7,"B-",IF((ROUND(TRUNC(('TRI-1'!DA42  ),2),0))=6,"C+",IF((ROUND(TRUNC(('TRI-1'!DA42  ),2),0))=5,"C-",IF((ROUND(TRUNC(('TRI-1'!DA42  ),2),0))=4,"D+",IF((ROUND(TRUNC(('TRI-1'!DA42 ),2),0))=3,"D-",IF((ROUND(TRUNC(('TRI-1'!DA42 ),2),0))=2,"E+",IF((ROUND(TRUNC(('TRI-1'!DA42  ),2),0))&lt;=1,"E-","")))))))))))</f>
        <v>A+</v>
      </c>
      <c r="DB42" s="51" t="str">
        <f>IF(OR('TRI-1'!DB42 ="",'TRI-1'!DB42&lt;0,'TRI-1'!DB42  &gt;10),"",IF((ROUND(TRUNC(('TRI-1'!DB42  ),2),0))=10,"A+",IF((ROUND(TRUNC(('TRI-1'!DB42  ),2),0))=9,"A-",IF((ROUND(TRUNC(('TRI-1'!DB42   ),2),0))=8,"B+",IF((ROUND(TRUNC(('TRI-1'!DB42 ),2),0))=7,"B-",IF((ROUND(TRUNC(('TRI-1'!DB42  ),2),0))=6,"C+",IF((ROUND(TRUNC(('TRI-1'!DB42  ),2),0))=5,"C-",IF((ROUND(TRUNC(('TRI-1'!DB42  ),2),0))=4,"D+",IF((ROUND(TRUNC(('TRI-1'!DB42 ),2),0))=3,"D-",IF((ROUND(TRUNC(('TRI-1'!DB42 ),2),0))=2,"E+",IF((ROUND(TRUNC(('TRI-1'!DB42  ),2),0))&lt;=1,"E-","")))))))))))</f>
        <v>A+</v>
      </c>
      <c r="DC42" s="51" t="str">
        <f>IF(OR('TRI-1'!DC42 ="",'TRI-1'!DC42&lt;0,'TRI-1'!DC42  &gt;10),"",IF((ROUND(TRUNC(('TRI-1'!DC42  ),2),0))=10,"A+",IF((ROUND(TRUNC(('TRI-1'!DC42  ),2),0))=9,"A-",IF((ROUND(TRUNC(('TRI-1'!DC42   ),2),0))=8,"B+",IF((ROUND(TRUNC(('TRI-1'!DC42 ),2),0))=7,"B-",IF((ROUND(TRUNC(('TRI-1'!DC42  ),2),0))=6,"C+",IF((ROUND(TRUNC(('TRI-1'!DC42  ),2),0))=5,"C-",IF((ROUND(TRUNC(('TRI-1'!DC42  ),2),0))=4,"D+",IF((ROUND(TRUNC(('TRI-1'!DC42 ),2),0))=3,"D-",IF((ROUND(TRUNC(('TRI-1'!DC42 ),2),0))=2,"E+",IF((ROUND(TRUNC(('TRI-1'!DC42  ),2),0))&lt;=1,"E-","")))))))))))</f>
        <v>A+</v>
      </c>
      <c r="DD42" s="51" t="str">
        <f>IF(OR('TRI-1'!DD42 ="",'TRI-1'!DD42&lt;0,'TRI-1'!DD42  &gt;10),"",IF((ROUND(TRUNC(('TRI-1'!DD42  ),2),0))=10,"A+",IF((ROUND(TRUNC(('TRI-1'!DD42  ),2),0))=9,"A-",IF((ROUND(TRUNC(('TRI-1'!DD42   ),2),0))=8,"B+",IF((ROUND(TRUNC(('TRI-1'!DD42 ),2),0))=7,"B-",IF((ROUND(TRUNC(('TRI-1'!DD42  ),2),0))=6,"C+",IF((ROUND(TRUNC(('TRI-1'!DD42  ),2),0))=5,"C-",IF((ROUND(TRUNC(('TRI-1'!DD42  ),2),0))=4,"D+",IF((ROUND(TRUNC(('TRI-1'!DD42 ),2),0))=3,"D-",IF((ROUND(TRUNC(('TRI-1'!DD42 ),2),0))=2,"E+",IF((ROUND(TRUNC(('TRI-1'!DD42  ),2),0))&lt;=1,"E-","")))))))))))</f>
        <v>A+</v>
      </c>
      <c r="DE42" s="51" t="str">
        <f>IF(OR('TRI-1'!DE42 ="",'TRI-1'!DE42&lt;0,'TRI-1'!DE42  &gt;10),"",IF((ROUND(TRUNC(('TRI-1'!DE42  ),2),0))=10,"A+",IF((ROUND(TRUNC(('TRI-1'!DE42  ),2),0))=9,"A-",IF((ROUND(TRUNC(('TRI-1'!DE42   ),2),0))=8,"B+",IF((ROUND(TRUNC(('TRI-1'!DE42 ),2),0))=7,"B-",IF((ROUND(TRUNC(('TRI-1'!DE42  ),2),0))=6,"C+",IF((ROUND(TRUNC(('TRI-1'!DE42  ),2),0))=5,"C-",IF((ROUND(TRUNC(('TRI-1'!DE42  ),2),0))=4,"D+",IF((ROUND(TRUNC(('TRI-1'!DE42 ),2),0))=3,"D-",IF((ROUND(TRUNC(('TRI-1'!DE42 ),2),0))=2,"E+",IF((ROUND(TRUNC(('TRI-1'!DE42  ),2),0))&lt;=1,"E-","")))))))))))</f>
        <v>A+</v>
      </c>
      <c r="DF42" s="51" t="str">
        <f>IF(OR('TRI-1'!DF42 ="",'TRI-1'!DF42&lt;0,'TRI-1'!DF42  &gt;10),"",IF((ROUND(TRUNC(('TRI-1'!DF42  ),2),0))=10,"A+",IF((ROUND(TRUNC(('TRI-1'!DF42  ),2),0))=9,"A-",IF((ROUND(TRUNC(('TRI-1'!DF42   ),2),0))=8,"B+",IF((ROUND(TRUNC(('TRI-1'!DF42 ),2),0))=7,"B-",IF((ROUND(TRUNC(('TRI-1'!DF42  ),2),0))=6,"C+",IF((ROUND(TRUNC(('TRI-1'!DF42  ),2),0))=5,"C-",IF((ROUND(TRUNC(('TRI-1'!DF42  ),2),0))=4,"D+",IF((ROUND(TRUNC(('TRI-1'!DF42 ),2),0))=3,"D-",IF((ROUND(TRUNC(('TRI-1'!DF42 ),2),0))=2,"E+",IF((ROUND(TRUNC(('TRI-1'!DF42  ),2),0))&lt;=1,"E-","")))))))))))</f>
        <v>A+</v>
      </c>
      <c r="DG42" s="51" t="str">
        <f>IF(OR('TRI-1'!DG42 ="",'TRI-1'!DG42&lt;0,'TRI-1'!DG42  &gt;10),"",IF((ROUND(TRUNC(('TRI-1'!DG42  ),2),0))=10,"A+",IF((ROUND(TRUNC(('TRI-1'!DG42  ),2),0))=9,"A-",IF((ROUND(TRUNC(('TRI-1'!DG42   ),2),0))=8,"B+",IF((ROUND(TRUNC(('TRI-1'!DG42 ),2),0))=7,"B-",IF((ROUND(TRUNC(('TRI-1'!DG42  ),2),0))=6,"C+",IF((ROUND(TRUNC(('TRI-1'!DG42  ),2),0))=5,"C-",IF((ROUND(TRUNC(('TRI-1'!DG42  ),2),0))=4,"D+",IF((ROUND(TRUNC(('TRI-1'!DG42 ),2),0))=3,"D-",IF((ROUND(TRUNC(('TRI-1'!DG42 ),2),0))=2,"E+",IF((ROUND(TRUNC(('TRI-1'!DG42  ),2),0))&lt;=1,"E-","")))))))))))</f>
        <v>A+</v>
      </c>
      <c r="DH42" s="51" t="str">
        <f>IF(OR('TRI-1'!DH42 ="",'TRI-1'!DH42&lt;0,'TRI-1'!DH42  &gt;10),"",IF((ROUND(TRUNC(('TRI-1'!DH42  ),2),0))=10,"A+",IF((ROUND(TRUNC(('TRI-1'!DH42  ),2),0))=9,"A-",IF((ROUND(TRUNC(('TRI-1'!DH42   ),2),0))=8,"B+",IF((ROUND(TRUNC(('TRI-1'!DH42 ),2),0))=7,"B-",IF((ROUND(TRUNC(('TRI-1'!DH42  ),2),0))=6,"C+",IF((ROUND(TRUNC(('TRI-1'!DH42  ),2),0))=5,"C-",IF((ROUND(TRUNC(('TRI-1'!DH42  ),2),0))=4,"D+",IF((ROUND(TRUNC(('TRI-1'!DH42 ),2),0))=3,"D-",IF((ROUND(TRUNC(('TRI-1'!DH42 ),2),0))=2,"E+",IF((ROUND(TRUNC(('TRI-1'!DH42  ),2),0))&lt;=1,"E-","")))))))))))</f>
        <v>A+</v>
      </c>
      <c r="DI42" s="51" t="str">
        <f>IF(OR('TRI-1'!DI42 ="",'TRI-1'!DI42&lt;0,'TRI-1'!DI42  &gt;10),"",IF((ROUND(TRUNC(('TRI-1'!DI42  ),2),0))=10,"A+",IF((ROUND(TRUNC(('TRI-1'!DI42  ),2),0))=9,"A-",IF((ROUND(TRUNC(('TRI-1'!DI42   ),2),0))=8,"B+",IF((ROUND(TRUNC(('TRI-1'!DI42 ),2),0))=7,"B-",IF((ROUND(TRUNC(('TRI-1'!DI42  ),2),0))=6,"C+",IF((ROUND(TRUNC(('TRI-1'!DI42  ),2),0))=5,"C-",IF((ROUND(TRUNC(('TRI-1'!DI42  ),2),0))=4,"D+",IF((ROUND(TRUNC(('TRI-1'!DI42 ),2),0))=3,"D-",IF((ROUND(TRUNC(('TRI-1'!DI42 ),2),0))=2,"E+",IF((ROUND(TRUNC(('TRI-1'!DI42  ),2),0))&lt;=1,"E-","")))))))))))</f>
        <v>A+</v>
      </c>
      <c r="DJ42" s="51" t="str">
        <f>IF(OR('TRI-1'!DJ42 ="",'TRI-1'!DJ42&lt;0,'TRI-1'!DJ42  &gt;10),"",IF((ROUND(TRUNC(('TRI-1'!DJ42  ),2),0))=10,"A+",IF((ROUND(TRUNC(('TRI-1'!DJ42  ),2),0))=9,"A-",IF((ROUND(TRUNC(('TRI-1'!DJ42   ),2),0))=8,"B+",IF((ROUND(TRUNC(('TRI-1'!DJ42 ),2),0))=7,"B-",IF((ROUND(TRUNC(('TRI-1'!DJ42  ),2),0))=6,"C+",IF((ROUND(TRUNC(('TRI-1'!DJ42  ),2),0))=5,"C-",IF((ROUND(TRUNC(('TRI-1'!DJ42  ),2),0))=4,"D+",IF((ROUND(TRUNC(('TRI-1'!DJ42 ),2),0))=3,"D-",IF((ROUND(TRUNC(('TRI-1'!DJ42 ),2),0))=2,"E+",IF((ROUND(TRUNC(('TRI-1'!DJ42  ),2),0))&lt;=1,"E-","")))))))))))</f>
        <v>A+</v>
      </c>
      <c r="DK42" s="51" t="str">
        <f>IF(OR('TRI-1'!DK42 ="",'TRI-1'!DK42&lt;0,'TRI-1'!DK42  &gt;10),"",IF((ROUND(TRUNC(('TRI-1'!DK42  ),2),0))=10,"A+",IF((ROUND(TRUNC(('TRI-1'!DK42  ),2),0))=9,"A-",IF((ROUND(TRUNC(('TRI-1'!DK42   ),2),0))=8,"B+",IF((ROUND(TRUNC(('TRI-1'!DK42 ),2),0))=7,"B-",IF((ROUND(TRUNC(('TRI-1'!DK42  ),2),0))=6,"C+",IF((ROUND(TRUNC(('TRI-1'!DK42  ),2),0))=5,"C-",IF((ROUND(TRUNC(('TRI-1'!DK42  ),2),0))=4,"D+",IF((ROUND(TRUNC(('TRI-1'!DK42 ),2),0))=3,"D-",IF((ROUND(TRUNC(('TRI-1'!DK42 ),2),0))=2,"E+",IF((ROUND(TRUNC(('TRI-1'!DK42  ),2),0))&lt;=1,"E-","")))))))))))</f>
        <v>A+</v>
      </c>
      <c r="DL42" s="51" t="str">
        <f>IF(OR('TRI-1'!DL42 ="",'TRI-1'!DL42&lt;0,'TRI-1'!DL42  &gt;10),"",IF((ROUND(TRUNC(('TRI-1'!DL42  ),2),0))=10,"A+",IF((ROUND(TRUNC(('TRI-1'!DL42  ),2),0))=9,"A-",IF((ROUND(TRUNC(('TRI-1'!DL42   ),2),0))=8,"B+",IF((ROUND(TRUNC(('TRI-1'!DL42 ),2),0))=7,"B-",IF((ROUND(TRUNC(('TRI-1'!DL42  ),2),0))=6,"C+",IF((ROUND(TRUNC(('TRI-1'!DL42  ),2),0))=5,"C-",IF((ROUND(TRUNC(('TRI-1'!DL42  ),2),0))=4,"D+",IF((ROUND(TRUNC(('TRI-1'!DL42 ),2),0))=3,"D-",IF((ROUND(TRUNC(('TRI-1'!DL42 ),2),0))=2,"E+",IF((ROUND(TRUNC(('TRI-1'!DL42  ),2),0))&lt;=1,"E-","")))))))))))</f>
        <v>A+</v>
      </c>
      <c r="DM42" s="51" t="str">
        <f>IF(OR('TRI-1'!DM42 ="",'TRI-1'!DM42&lt;0,'TRI-1'!DM42  &gt;10),"",IF((ROUND(TRUNC(('TRI-1'!DM42  ),2),0))=10,"A+",IF((ROUND(TRUNC(('TRI-1'!DM42  ),2),0))=9,"A-",IF((ROUND(TRUNC(('TRI-1'!DM42   ),2),0))=8,"B+",IF((ROUND(TRUNC(('TRI-1'!DM42 ),2),0))=7,"B-",IF((ROUND(TRUNC(('TRI-1'!DM42  ),2),0))=6,"C+",IF((ROUND(TRUNC(('TRI-1'!DM42  ),2),0))=5,"C-",IF((ROUND(TRUNC(('TRI-1'!DM42  ),2),0))=4,"D+",IF((ROUND(TRUNC(('TRI-1'!DM42 ),2),0))=3,"D-",IF((ROUND(TRUNC(('TRI-1'!DM42 ),2),0))=2,"E+",IF((ROUND(TRUNC(('TRI-1'!DM42  ),2),0))&lt;=1,"E-","")))))))))))</f>
        <v>A+</v>
      </c>
      <c r="DN42" s="51" t="str">
        <f>IF(OR('TRI-1'!DN42 ="",'TRI-1'!DN42&lt;0,'TRI-1'!DN42  &gt;10),"",IF((ROUND(TRUNC(('TRI-1'!DN42  ),2),0))=10,"A+",IF((ROUND(TRUNC(('TRI-1'!DN42  ),2),0))=9,"A-",IF((ROUND(TRUNC(('TRI-1'!DN42   ),2),0))=8,"B+",IF((ROUND(TRUNC(('TRI-1'!DN42 ),2),0))=7,"B-",IF((ROUND(TRUNC(('TRI-1'!DN42  ),2),0))=6,"C+",IF((ROUND(TRUNC(('TRI-1'!DN42  ),2),0))=5,"C-",IF((ROUND(TRUNC(('TRI-1'!DN42  ),2),0))=4,"D+",IF((ROUND(TRUNC(('TRI-1'!DN42 ),2),0))=3,"D-",IF((ROUND(TRUNC(('TRI-1'!DN42 ),2),0))=2,"E+",IF((ROUND(TRUNC(('TRI-1'!DN42  ),2),0))&lt;=1,"E-","")))))))))))</f>
        <v>A+</v>
      </c>
      <c r="DO42" s="51" t="str">
        <f>IF(OR('TRI-1'!DO42 ="",'TRI-1'!DO42&lt;0,'TRI-1'!DO42  &gt;10),"",IF((ROUND(TRUNC(('TRI-1'!DO42  ),2),0))=10,"A+",IF((ROUND(TRUNC(('TRI-1'!DO42  ),2),0))=9,"A-",IF((ROUND(TRUNC(('TRI-1'!DO42   ),2),0))=8,"B+",IF((ROUND(TRUNC(('TRI-1'!DO42 ),2),0))=7,"B-",IF((ROUND(TRUNC(('TRI-1'!DO42  ),2),0))=6,"C+",IF((ROUND(TRUNC(('TRI-1'!DO42  ),2),0))=5,"C-",IF((ROUND(TRUNC(('TRI-1'!DO42  ),2),0))=4,"D+",IF((ROUND(TRUNC(('TRI-1'!DO42 ),2),0))=3,"D-",IF((ROUND(TRUNC(('TRI-1'!DO42 ),2),0))=2,"E+",IF((ROUND(TRUNC(('TRI-1'!DO42  ),2),0))&lt;=1,"E-","")))))))))))</f>
        <v>A+</v>
      </c>
      <c r="DP42" s="51" t="str">
        <f>IF(OR('TRI-1'!DP42 ="",'TRI-1'!DP42&lt;0,'TRI-1'!DP42  &gt;10),"",IF((ROUND(TRUNC(('TRI-1'!DP42  ),2),0))=10,"A+",IF((ROUND(TRUNC(('TRI-1'!DP42  ),2),0))=9,"A-",IF((ROUND(TRUNC(('TRI-1'!DP42   ),2),0))=8,"B+",IF((ROUND(TRUNC(('TRI-1'!DP42 ),2),0))=7,"B-",IF((ROUND(TRUNC(('TRI-1'!DP42  ),2),0))=6,"C+",IF((ROUND(TRUNC(('TRI-1'!DP42  ),2),0))=5,"C-",IF((ROUND(TRUNC(('TRI-1'!DP42  ),2),0))=4,"D+",IF((ROUND(TRUNC(('TRI-1'!DP42 ),2),0))=3,"D-",IF((ROUND(TRUNC(('TRI-1'!DP42 ),2),0))=2,"E+",IF((ROUND(TRUNC(('TRI-1'!DP42  ),2),0))&lt;=1,"E-","")))))))))))</f>
        <v/>
      </c>
      <c r="DQ42" s="51" t="str">
        <f>IF(OR('TRI-1'!DQ42 ="",'TRI-1'!DQ42&lt;0,'TRI-1'!DQ42  &gt;10),"",IF((ROUND(TRUNC(('TRI-1'!DQ42  ),2),0))=10,"A+",IF((ROUND(TRUNC(('TRI-1'!DQ42  ),2),0))=9,"A-",IF((ROUND(TRUNC(('TRI-1'!DQ42   ),2),0))=8,"B+",IF((ROUND(TRUNC(('TRI-1'!DQ42 ),2),0))=7,"B-",IF((ROUND(TRUNC(('TRI-1'!DQ42  ),2),0))=6,"C+",IF((ROUND(TRUNC(('TRI-1'!DQ42  ),2),0))=5,"C-",IF((ROUND(TRUNC(('TRI-1'!DQ42  ),2),0))=4,"D+",IF((ROUND(TRUNC(('TRI-1'!DQ42 ),2),0))=3,"D-",IF((ROUND(TRUNC(('TRI-1'!DQ42 ),2),0))=2,"E+",IF((ROUND(TRUNC(('TRI-1'!DQ42  ),2),0))&lt;=1,"E-","")))))))))))</f>
        <v/>
      </c>
      <c r="DR42" s="51" t="str">
        <f>IF(OR('TRI-1'!DR42 ="",'TRI-1'!DR42&lt;0,'TRI-1'!DR42  &gt;10),"",IF((ROUND(TRUNC(('TRI-1'!DR42  ),2),0))=10,"A+",IF((ROUND(TRUNC(('TRI-1'!DR42  ),2),0))=9,"A-",IF((ROUND(TRUNC(('TRI-1'!DR42   ),2),0))=8,"B+",IF((ROUND(TRUNC(('TRI-1'!DR42 ),2),0))=7,"B-",IF((ROUND(TRUNC(('TRI-1'!DR42  ),2),0))=6,"C+",IF((ROUND(TRUNC(('TRI-1'!DR42  ),2),0))=5,"C-",IF((ROUND(TRUNC(('TRI-1'!DR42  ),2),0))=4,"D+",IF((ROUND(TRUNC(('TRI-1'!DR42 ),2),0))=3,"D-",IF((ROUND(TRUNC(('TRI-1'!DR42 ),2),0))=2,"E+",IF((ROUND(TRUNC(('TRI-1'!DR42  ),2),0))&lt;=1,"E-","")))))))))))</f>
        <v/>
      </c>
      <c r="DS42" s="51" t="str">
        <f>IF(OR('TRI-1'!DS42 ="",'TRI-1'!DS42&lt;0,'TRI-1'!DS42  &gt;10),"",IF((ROUND(TRUNC(('TRI-1'!DS42  ),2),0))=10,"A+",IF((ROUND(TRUNC(('TRI-1'!DS42  ),2),0))=9,"A-",IF((ROUND(TRUNC(('TRI-1'!DS42   ),2),0))=8,"B+",IF((ROUND(TRUNC(('TRI-1'!DS42 ),2),0))=7,"B-",IF((ROUND(TRUNC(('TRI-1'!DS42  ),2),0))=6,"C+",IF((ROUND(TRUNC(('TRI-1'!DS42  ),2),0))=5,"C-",IF((ROUND(TRUNC(('TRI-1'!DS42  ),2),0))=4,"D+",IF((ROUND(TRUNC(('TRI-1'!DS42 ),2),0))=3,"D-",IF((ROUND(TRUNC(('TRI-1'!DS42 ),2),0))=2,"E+",IF((ROUND(TRUNC(('TRI-1'!DS42  ),2),0))&lt;=1,"E-","")))))))))))</f>
        <v/>
      </c>
      <c r="DT42" s="51" t="str">
        <f>IF(OR('TRI-1'!DT42 ="",'TRI-1'!DT42&lt;0,'TRI-1'!DT42  &gt;10),"",IF((ROUND(TRUNC(('TRI-1'!DT42  ),2),0))=10,"A+",IF((ROUND(TRUNC(('TRI-1'!DT42  ),2),0))=9,"A-",IF((ROUND(TRUNC(('TRI-1'!DT42   ),2),0))=8,"B+",IF((ROUND(TRUNC(('TRI-1'!DT42 ),2),0))=7,"B-",IF((ROUND(TRUNC(('TRI-1'!DT42  ),2),0))=6,"C+",IF((ROUND(TRUNC(('TRI-1'!DT42  ),2),0))=5,"C-",IF((ROUND(TRUNC(('TRI-1'!DT42  ),2),0))=4,"D+",IF((ROUND(TRUNC(('TRI-1'!DT42 ),2),0))=3,"D-",IF((ROUND(TRUNC(('TRI-1'!DT42 ),2),0))=2,"E+",IF((ROUND(TRUNC(('TRI-1'!DT42  ),2),0))&lt;=1,"E-","")))))))))))</f>
        <v/>
      </c>
      <c r="DU42" s="51" t="str">
        <f>IF(OR('TRI-1'!DU42 ="",'TRI-1'!DU42&lt;0,'TRI-1'!DU42  &gt;10),"",IF((ROUND(TRUNC(('TRI-1'!DU42  ),2),0))=10,"A+",IF((ROUND(TRUNC(('TRI-1'!DU42  ),2),0))=9,"A-",IF((ROUND(TRUNC(('TRI-1'!DU42   ),2),0))=8,"B+",IF((ROUND(TRUNC(('TRI-1'!DU42 ),2),0))=7,"B-",IF((ROUND(TRUNC(('TRI-1'!DU42  ),2),0))=6,"C+",IF((ROUND(TRUNC(('TRI-1'!DU42  ),2),0))=5,"C-",IF((ROUND(TRUNC(('TRI-1'!DU42  ),2),0))=4,"D+",IF((ROUND(TRUNC(('TRI-1'!DU42 ),2),0))=3,"D-",IF((ROUND(TRUNC(('TRI-1'!DU42 ),2),0))=2,"E+",IF((ROUND(TRUNC(('TRI-1'!DU42  ),2),0))&lt;=1,"E-","")))))))))))</f>
        <v/>
      </c>
      <c r="DV42" s="51" t="str">
        <f>IF(OR('TRI-1'!DV42 ="",'TRI-1'!DV42&lt;0,'TRI-1'!DV42  &gt;10),"",IF((ROUND(TRUNC(('TRI-1'!DV42  ),2),0))=10,"A+",IF((ROUND(TRUNC(('TRI-1'!DV42  ),2),0))=9,"A-",IF((ROUND(TRUNC(('TRI-1'!DV42   ),2),0))=8,"B+",IF((ROUND(TRUNC(('TRI-1'!DV42 ),2),0))=7,"B-",IF((ROUND(TRUNC(('TRI-1'!DV42  ),2),0))=6,"C+",IF((ROUND(TRUNC(('TRI-1'!DV42  ),2),0))=5,"C-",IF((ROUND(TRUNC(('TRI-1'!DV42  ),2),0))=4,"D+",IF((ROUND(TRUNC(('TRI-1'!DV42 ),2),0))=3,"D-",IF((ROUND(TRUNC(('TRI-1'!DV42 ),2),0))=2,"E+",IF((ROUND(TRUNC(('TRI-1'!DV42  ),2),0))&lt;=1,"E-","")))))))))))</f>
        <v/>
      </c>
      <c r="DW42" s="51" t="str">
        <f>IF(OR('TRI-1'!DW42 ="",'TRI-1'!DW42&lt;0,'TRI-1'!DW42  &gt;10),"",IF((ROUND(TRUNC(('TRI-1'!DW42  ),2),0))=10,"A+",IF((ROUND(TRUNC(('TRI-1'!DW42  ),2),0))=9,"A-",IF((ROUND(TRUNC(('TRI-1'!DW42   ),2),0))=8,"B+",IF((ROUND(TRUNC(('TRI-1'!DW42 ),2),0))=7,"B-",IF((ROUND(TRUNC(('TRI-1'!DW42  ),2),0))=6,"C+",IF((ROUND(TRUNC(('TRI-1'!DW42  ),2),0))=5,"C-",IF((ROUND(TRUNC(('TRI-1'!DW42  ),2),0))=4,"D+",IF((ROUND(TRUNC(('TRI-1'!DW42 ),2),0))=3,"D-",IF((ROUND(TRUNC(('TRI-1'!DW42 ),2),0))=2,"E+",IF((ROUND(TRUNC(('TRI-1'!DW42  ),2),0))&lt;=1,"E-","")))))))))))</f>
        <v/>
      </c>
      <c r="DX42" s="51" t="str">
        <f>IF(OR('TRI-1'!DX42 ="",'TRI-1'!DX42&lt;0,'TRI-1'!DX42  &gt;10),"",IF((ROUND(TRUNC(('TRI-1'!DX42  ),2),0))=10,"A+",IF((ROUND(TRUNC(('TRI-1'!DX42  ),2),0))=9,"A-",IF((ROUND(TRUNC(('TRI-1'!DX42   ),2),0))=8,"B+",IF((ROUND(TRUNC(('TRI-1'!DX42 ),2),0))=7,"B-",IF((ROUND(TRUNC(('TRI-1'!DX42  ),2),0))=6,"C+",IF((ROUND(TRUNC(('TRI-1'!DX42  ),2),0))=5,"C-",IF((ROUND(TRUNC(('TRI-1'!DX42  ),2),0))=4,"D+",IF((ROUND(TRUNC(('TRI-1'!DX42 ),2),0))=3,"D-",IF((ROUND(TRUNC(('TRI-1'!DX42 ),2),0))=2,"E+",IF((ROUND(TRUNC(('TRI-1'!DX42  ),2),0))&lt;=1,"E-","")))))))))))</f>
        <v/>
      </c>
      <c r="DY42" s="51" t="str">
        <f>IF(OR('TRI-1'!DY42 ="",'TRI-1'!DY42&lt;0,'TRI-1'!DY42  &gt;10),"",IF((ROUND(TRUNC(('TRI-1'!DY42  ),2),0))=10,"A+",IF((ROUND(TRUNC(('TRI-1'!DY42  ),2),0))=9,"A-",IF((ROUND(TRUNC(('TRI-1'!DY42   ),2),0))=8,"B+",IF((ROUND(TRUNC(('TRI-1'!DY42 ),2),0))=7,"B-",IF((ROUND(TRUNC(('TRI-1'!DY42  ),2),0))=6,"C+",IF((ROUND(TRUNC(('TRI-1'!DY42  ),2),0))=5,"C-",IF((ROUND(TRUNC(('TRI-1'!DY42  ),2),0))=4,"D+",IF((ROUND(TRUNC(('TRI-1'!DY42 ),2),0))=3,"D-",IF((ROUND(TRUNC(('TRI-1'!DY42 ),2),0))=2,"E+",IF((ROUND(TRUNC(('TRI-1'!DY42  ),2),0))&lt;=1,"E-","")))))))))))</f>
        <v/>
      </c>
      <c r="DZ42" s="51" t="str">
        <f>IF(OR('TRI-1'!DZ42 ="",'TRI-1'!DZ42&lt;0,'TRI-1'!DZ42  &gt;10),"",IF((ROUND(TRUNC(('TRI-1'!DZ42  ),2),0))=10,"A+",IF((ROUND(TRUNC(('TRI-1'!DZ42  ),2),0))=9,"A-",IF((ROUND(TRUNC(('TRI-1'!DZ42   ),2),0))=8,"B+",IF((ROUND(TRUNC(('TRI-1'!DZ42 ),2),0))=7,"B-",IF((ROUND(TRUNC(('TRI-1'!DZ42  ),2),0))=6,"C+",IF((ROUND(TRUNC(('TRI-1'!DZ42  ),2),0))=5,"C-",IF((ROUND(TRUNC(('TRI-1'!DZ42  ),2),0))=4,"D+",IF((ROUND(TRUNC(('TRI-1'!DZ42 ),2),0))=3,"D-",IF((ROUND(TRUNC(('TRI-1'!DZ42 ),2),0))=2,"E+",IF((ROUND(TRUNC(('TRI-1'!DZ42  ),2),0))&lt;=1,"E-","")))))))))))</f>
        <v/>
      </c>
      <c r="EA42" s="51" t="str">
        <f>IF(OR('TRI-1'!EA42 ="",'TRI-1'!EA42&lt;0,'TRI-1'!EA42  &gt;10),"",IF((ROUND(TRUNC(('TRI-1'!EA42  ),2),0))=10,"A+",IF((ROUND(TRUNC(('TRI-1'!EA42  ),2),0))=9,"A-",IF((ROUND(TRUNC(('TRI-1'!EA42   ),2),0))=8,"B+",IF((ROUND(TRUNC(('TRI-1'!EA42 ),2),0))=7,"B-",IF((ROUND(TRUNC(('TRI-1'!EA42  ),2),0))=6,"C+",IF((ROUND(TRUNC(('TRI-1'!EA42  ),2),0))=5,"C-",IF((ROUND(TRUNC(('TRI-1'!EA42  ),2),0))=4,"D+",IF((ROUND(TRUNC(('TRI-1'!EA42 ),2),0))=3,"D-",IF((ROUND(TRUNC(('TRI-1'!EA42 ),2),0))=2,"E+",IF((ROUND(TRUNC(('TRI-1'!EA42  ),2),0))&lt;=1,"E-","")))))))))))</f>
        <v/>
      </c>
      <c r="EB42" s="51" t="str">
        <f>IF(OR('TRI-1'!EB42 ="",'TRI-1'!EB42&lt;0,'TRI-1'!EB42  &gt;10),"",IF((ROUND(TRUNC(('TRI-1'!EB42  ),2),0))=10,"A+",IF((ROUND(TRUNC(('TRI-1'!EB42  ),2),0))=9,"A-",IF((ROUND(TRUNC(('TRI-1'!EB42   ),2),0))=8,"B+",IF((ROUND(TRUNC(('TRI-1'!EB42 ),2),0))=7,"B-",IF((ROUND(TRUNC(('TRI-1'!EB42  ),2),0))=6,"C+",IF((ROUND(TRUNC(('TRI-1'!EB42  ),2),0))=5,"C-",IF((ROUND(TRUNC(('TRI-1'!EB42  ),2),0))=4,"D+",IF((ROUND(TRUNC(('TRI-1'!EB42 ),2),0))=3,"D-",IF((ROUND(TRUNC(('TRI-1'!EB42 ),2),0))=2,"E+",IF((ROUND(TRUNC(('TRI-1'!EB42  ),2),0))&lt;=1,"E-","")))))))))))</f>
        <v/>
      </c>
      <c r="EC42" s="51" t="str">
        <f>IF(OR('TRI-1'!EC42 ="",'TRI-1'!EC42&lt;0,'TRI-1'!EC42  &gt;10),"",IF((ROUND(TRUNC(('TRI-1'!EC42  ),2),0))=10,"A+",IF((ROUND(TRUNC(('TRI-1'!EC42  ),2),0))=9,"A-",IF((ROUND(TRUNC(('TRI-1'!EC42   ),2),0))=8,"B+",IF((ROUND(TRUNC(('TRI-1'!EC42 ),2),0))=7,"B-",IF((ROUND(TRUNC(('TRI-1'!EC42  ),2),0))=6,"C+",IF((ROUND(TRUNC(('TRI-1'!EC42  ),2),0))=5,"C-",IF((ROUND(TRUNC(('TRI-1'!EC42  ),2),0))=4,"D+",IF((ROUND(TRUNC(('TRI-1'!EC42 ),2),0))=3,"D-",IF((ROUND(TRUNC(('TRI-1'!EC42 ),2),0))=2,"E+",IF((ROUND(TRUNC(('TRI-1'!EC42  ),2),0))&lt;=1,"E-","")))))))))))</f>
        <v>A+</v>
      </c>
      <c r="ED42" s="51" t="str">
        <f>IF(OR('TRI-1'!ED42 ="",'TRI-1'!ED42&lt;0,'TRI-1'!ED42  &gt;10),"",IF((ROUND(TRUNC(('TRI-1'!ED42  ),2),0))=10,"A+",IF((ROUND(TRUNC(('TRI-1'!ED42  ),2),0))=9,"A-",IF((ROUND(TRUNC(('TRI-1'!ED42   ),2),0))=8,"B+",IF((ROUND(TRUNC(('TRI-1'!ED42 ),2),0))=7,"B-",IF((ROUND(TRUNC(('TRI-1'!ED42  ),2),0))=6,"C+",IF((ROUND(TRUNC(('TRI-1'!ED42  ),2),0))=5,"C-",IF((ROUND(TRUNC(('TRI-1'!ED42  ),2),0))=4,"D+",IF((ROUND(TRUNC(('TRI-1'!ED42 ),2),0))=3,"D-",IF((ROUND(TRUNC(('TRI-1'!ED42 ),2),0))=2,"E+",IF((ROUND(TRUNC(('TRI-1'!ED42  ),2),0))&lt;=1,"E-","")))))))))))</f>
        <v>A+</v>
      </c>
      <c r="EE42" s="51" t="str">
        <f>IF(OR('TRI-1'!EE42 ="",'TRI-1'!EE42&lt;0,'TRI-1'!EE42  &gt;10),"",IF((ROUND(TRUNC(('TRI-1'!EE42  ),2),0))=10,"A+",IF((ROUND(TRUNC(('TRI-1'!EE42  ),2),0))=9,"A-",IF((ROUND(TRUNC(('TRI-1'!EE42   ),2),0))=8,"B+",IF((ROUND(TRUNC(('TRI-1'!EE42 ),2),0))=7,"B-",IF((ROUND(TRUNC(('TRI-1'!EE42  ),2),0))=6,"C+",IF((ROUND(TRUNC(('TRI-1'!EE42  ),2),0))=5,"C-",IF((ROUND(TRUNC(('TRI-1'!EE42  ),2),0))=4,"D+",IF((ROUND(TRUNC(('TRI-1'!EE42 ),2),0))=3,"D-",IF((ROUND(TRUNC(('TRI-1'!EE42 ),2),0))=2,"E+",IF((ROUND(TRUNC(('TRI-1'!EE42  ),2),0))&lt;=1,"E-","")))))))))))</f>
        <v>A+</v>
      </c>
      <c r="EF42" s="51" t="str">
        <f>IF(OR('TRI-1'!EF42 ="",'TRI-1'!EF42&lt;0,'TRI-1'!EF42  &gt;10),"",IF((ROUND(TRUNC(('TRI-1'!EF42  ),2),0))=10,"A+",IF((ROUND(TRUNC(('TRI-1'!EF42  ),2),0))=9,"A-",IF((ROUND(TRUNC(('TRI-1'!EF42   ),2),0))=8,"B+",IF((ROUND(TRUNC(('TRI-1'!EF42 ),2),0))=7,"B-",IF((ROUND(TRUNC(('TRI-1'!EF42  ),2),0))=6,"C+",IF((ROUND(TRUNC(('TRI-1'!EF42  ),2),0))=5,"C-",IF((ROUND(TRUNC(('TRI-1'!EF42  ),2),0))=4,"D+",IF((ROUND(TRUNC(('TRI-1'!EF42 ),2),0))=3,"D-",IF((ROUND(TRUNC(('TRI-1'!EF42 ),2),0))=2,"E+",IF((ROUND(TRUNC(('TRI-1'!EF42  ),2),0))&lt;=1,"E-","")))))))))))</f>
        <v>A+</v>
      </c>
      <c r="EG42" s="51" t="str">
        <f>IF(OR('TRI-1'!EG42 ="",'TRI-1'!EG42&lt;0,'TRI-1'!EG42  &gt;10),"",IF((ROUND(TRUNC(('TRI-1'!EG42  ),2),0))=10,"A+",IF((ROUND(TRUNC(('TRI-1'!EG42  ),2),0))=9,"A-",IF((ROUND(TRUNC(('TRI-1'!EG42   ),2),0))=8,"B+",IF((ROUND(TRUNC(('TRI-1'!EG42 ),2),0))=7,"B-",IF((ROUND(TRUNC(('TRI-1'!EG42  ),2),0))=6,"C+",IF((ROUND(TRUNC(('TRI-1'!EG42  ),2),0))=5,"C-",IF((ROUND(TRUNC(('TRI-1'!EG42  ),2),0))=4,"D+",IF((ROUND(TRUNC(('TRI-1'!EG42 ),2),0))=3,"D-",IF((ROUND(TRUNC(('TRI-1'!EG42 ),2),0))=2,"E+",IF((ROUND(TRUNC(('TRI-1'!EG42  ),2),0))&lt;=1,"E-","")))))))))))</f>
        <v>A+</v>
      </c>
      <c r="EH42" s="51" t="str">
        <f>IF(OR('TRI-1'!EH42 ="",'TRI-1'!EH42&lt;0,'TRI-1'!EH42  &gt;10),"",IF((ROUND(TRUNC(('TRI-1'!EH42  ),2),0))=10,"A+",IF((ROUND(TRUNC(('TRI-1'!EH42  ),2),0))=9,"A-",IF((ROUND(TRUNC(('TRI-1'!EH42   ),2),0))=8,"B+",IF((ROUND(TRUNC(('TRI-1'!EH42 ),2),0))=7,"B-",IF((ROUND(TRUNC(('TRI-1'!EH42  ),2),0))=6,"C+",IF((ROUND(TRUNC(('TRI-1'!EH42  ),2),0))=5,"C-",IF((ROUND(TRUNC(('TRI-1'!EH42  ),2),0))=4,"D+",IF((ROUND(TRUNC(('TRI-1'!EH42 ),2),0))=3,"D-",IF((ROUND(TRUNC(('TRI-1'!EH42 ),2),0))=2,"E+",IF((ROUND(TRUNC(('TRI-1'!EH42  ),2),0))&lt;=1,"E-","")))))))))))</f>
        <v>A+</v>
      </c>
      <c r="EI42" s="51" t="str">
        <f>IF(OR('TRI-1'!EI42 ="",'TRI-1'!EI42&lt;0,'TRI-1'!EI42  &gt;10),"",IF((ROUND(TRUNC(('TRI-1'!EI42  ),2),0))=10,"A+",IF((ROUND(TRUNC(('TRI-1'!EI42  ),2),0))=9,"A-",IF((ROUND(TRUNC(('TRI-1'!EI42   ),2),0))=8,"B+",IF((ROUND(TRUNC(('TRI-1'!EI42 ),2),0))=7,"B-",IF((ROUND(TRUNC(('TRI-1'!EI42  ),2),0))=6,"C+",IF((ROUND(TRUNC(('TRI-1'!EI42  ),2),0))=5,"C-",IF((ROUND(TRUNC(('TRI-1'!EI42  ),2),0))=4,"D+",IF((ROUND(TRUNC(('TRI-1'!EI42 ),2),0))=3,"D-",IF((ROUND(TRUNC(('TRI-1'!EI42 ),2),0))=2,"E+",IF((ROUND(TRUNC(('TRI-1'!EI42  ),2),0))&lt;=1,"E-","")))))))))))</f>
        <v>A+</v>
      </c>
      <c r="EJ42" s="51" t="str">
        <f>IF(OR('TRI-1'!EJ42 ="",'TRI-1'!EJ42&lt;0,'TRI-1'!EJ42  &gt;10),"",IF((ROUND(TRUNC(('TRI-1'!EJ42  ),2),0))=10,"A+",IF((ROUND(TRUNC(('TRI-1'!EJ42  ),2),0))=9,"A-",IF((ROUND(TRUNC(('TRI-1'!EJ42   ),2),0))=8,"B+",IF((ROUND(TRUNC(('TRI-1'!EJ42 ),2),0))=7,"B-",IF((ROUND(TRUNC(('TRI-1'!EJ42  ),2),0))=6,"C+",IF((ROUND(TRUNC(('TRI-1'!EJ42  ),2),0))=5,"C-",IF((ROUND(TRUNC(('TRI-1'!EJ42  ),2),0))=4,"D+",IF((ROUND(TRUNC(('TRI-1'!EJ42 ),2),0))=3,"D-",IF((ROUND(TRUNC(('TRI-1'!EJ42 ),2),0))=2,"E+",IF((ROUND(TRUNC(('TRI-1'!EJ42  ),2),0))&lt;=1,"E-","")))))))))))</f>
        <v>A+</v>
      </c>
      <c r="EK42" s="51" t="str">
        <f>IF(OR('TRI-1'!EK42 ="",'TRI-1'!EK42&lt;0,'TRI-1'!EK42  &gt;10),"",IF((ROUND(TRUNC(('TRI-1'!EK42  ),2),0))=10,"A+",IF((ROUND(TRUNC(('TRI-1'!EK42  ),2),0))=9,"A-",IF((ROUND(TRUNC(('TRI-1'!EK42   ),2),0))=8,"B+",IF((ROUND(TRUNC(('TRI-1'!EK42 ),2),0))=7,"B-",IF((ROUND(TRUNC(('TRI-1'!EK42  ),2),0))=6,"C+",IF((ROUND(TRUNC(('TRI-1'!EK42  ),2),0))=5,"C-",IF((ROUND(TRUNC(('TRI-1'!EK42  ),2),0))=4,"D+",IF((ROUND(TRUNC(('TRI-1'!EK42 ),2),0))=3,"D-",IF((ROUND(TRUNC(('TRI-1'!EK42 ),2),0))=2,"E+",IF((ROUND(TRUNC(('TRI-1'!EK42  ),2),0))&lt;=1,"E-","")))))))))))</f>
        <v>A+</v>
      </c>
      <c r="EL42" s="51" t="str">
        <f>IF(OR('TRI-1'!EL42 ="",'TRI-1'!EL42&lt;0,'TRI-1'!EL42  &gt;10),"",IF((ROUND(TRUNC(('TRI-1'!EL42  ),2),0))=10,"A+",IF((ROUND(TRUNC(('TRI-1'!EL42  ),2),0))=9,"A-",IF((ROUND(TRUNC(('TRI-1'!EL42   ),2),0))=8,"B+",IF((ROUND(TRUNC(('TRI-1'!EL42 ),2),0))=7,"B-",IF((ROUND(TRUNC(('TRI-1'!EL42  ),2),0))=6,"C+",IF((ROUND(TRUNC(('TRI-1'!EL42  ),2),0))=5,"C-",IF((ROUND(TRUNC(('TRI-1'!EL42  ),2),0))=4,"D+",IF((ROUND(TRUNC(('TRI-1'!EL42 ),2),0))=3,"D-",IF((ROUND(TRUNC(('TRI-1'!EL42 ),2),0))=2,"E+",IF((ROUND(TRUNC(('TRI-1'!EL42  ),2),0))&lt;=1,"E-","")))))))))))</f>
        <v>A+</v>
      </c>
      <c r="EM42" s="51" t="str">
        <f>IF(OR('TRI-1'!EM42 ="",'TRI-1'!EM42&lt;0,'TRI-1'!EM42  &gt;10),"",IF((ROUND(TRUNC(('TRI-1'!EM42  ),2),0))=10,"A+",IF((ROUND(TRUNC(('TRI-1'!EM42  ),2),0))=9,"A-",IF((ROUND(TRUNC(('TRI-1'!EM42   ),2),0))=8,"B+",IF((ROUND(TRUNC(('TRI-1'!EM42 ),2),0))=7,"B-",IF((ROUND(TRUNC(('TRI-1'!EM42  ),2),0))=6,"C+",IF((ROUND(TRUNC(('TRI-1'!EM42  ),2),0))=5,"C-",IF((ROUND(TRUNC(('TRI-1'!EM42  ),2),0))=4,"D+",IF((ROUND(TRUNC(('TRI-1'!EM42 ),2),0))=3,"D-",IF((ROUND(TRUNC(('TRI-1'!EM42 ),2),0))=2,"E+",IF((ROUND(TRUNC(('TRI-1'!EM42  ),2),0))&lt;=1,"E-","")))))))))))</f>
        <v>A+</v>
      </c>
      <c r="EN42" s="51" t="str">
        <f>IF(OR('TRI-1'!EN42 ="",'TRI-1'!EN42&lt;0,'TRI-1'!EN42  &gt;10),"",IF((ROUND(TRUNC(('TRI-1'!EN42  ),2),0))=10,"A+",IF((ROUND(TRUNC(('TRI-1'!EN42  ),2),0))=9,"A-",IF((ROUND(TRUNC(('TRI-1'!EN42   ),2),0))=8,"B+",IF((ROUND(TRUNC(('TRI-1'!EN42 ),2),0))=7,"B-",IF((ROUND(TRUNC(('TRI-1'!EN42  ),2),0))=6,"C+",IF((ROUND(TRUNC(('TRI-1'!EN42  ),2),0))=5,"C-",IF((ROUND(TRUNC(('TRI-1'!EN42  ),2),0))=4,"D+",IF((ROUND(TRUNC(('TRI-1'!EN42 ),2),0))=3,"D-",IF((ROUND(TRUNC(('TRI-1'!EN42 ),2),0))=2,"E+",IF((ROUND(TRUNC(('TRI-1'!EN42  ),2),0))&lt;=1,"E-","")))))))))))</f>
        <v>A+</v>
      </c>
      <c r="EO42" s="51" t="str">
        <f>IF(OR('TRI-1'!EO42 ="",'TRI-1'!EO42&lt;0,'TRI-1'!EO42  &gt;10),"",IF((ROUND(TRUNC(('TRI-1'!EO42  ),2),0))=10,"A+",IF((ROUND(TRUNC(('TRI-1'!EO42  ),2),0))=9,"A-",IF((ROUND(TRUNC(('TRI-1'!EO42   ),2),0))=8,"B+",IF((ROUND(TRUNC(('TRI-1'!EO42 ),2),0))=7,"B-",IF((ROUND(TRUNC(('TRI-1'!EO42  ),2),0))=6,"C+",IF((ROUND(TRUNC(('TRI-1'!EO42  ),2),0))=5,"C-",IF((ROUND(TRUNC(('TRI-1'!EO42  ),2),0))=4,"D+",IF((ROUND(TRUNC(('TRI-1'!EO42 ),2),0))=3,"D-",IF((ROUND(TRUNC(('TRI-1'!EO42 ),2),0))=2,"E+",IF((ROUND(TRUNC(('TRI-1'!EO42  ),2),0))&lt;=1,"E-","")))))))))))</f>
        <v>A+</v>
      </c>
      <c r="EP42" s="51" t="str">
        <f>IF(OR('TRI-1'!EP42 ="",'TRI-1'!EP42&lt;0,'TRI-1'!EP42  &gt;10),"",IF((ROUND(TRUNC(('TRI-1'!EP42  ),2),0))=10,"A+",IF((ROUND(TRUNC(('TRI-1'!EP42  ),2),0))=9,"A-",IF((ROUND(TRUNC(('TRI-1'!EP42   ),2),0))=8,"B+",IF((ROUND(TRUNC(('TRI-1'!EP42 ),2),0))=7,"B-",IF((ROUND(TRUNC(('TRI-1'!EP42  ),2),0))=6,"C+",IF((ROUND(TRUNC(('TRI-1'!EP42  ),2),0))=5,"C-",IF((ROUND(TRUNC(('TRI-1'!EP42  ),2),0))=4,"D+",IF((ROUND(TRUNC(('TRI-1'!EP42 ),2),0))=3,"D-",IF((ROUND(TRUNC(('TRI-1'!EP42 ),2),0))=2,"E+",IF((ROUND(TRUNC(('TRI-1'!EP42  ),2),0))&lt;=1,"E-","")))))))))))</f>
        <v>A+</v>
      </c>
      <c r="EQ42" s="51" t="str">
        <f>IF(OR('TRI-1'!EQ42 ="",'TRI-1'!EQ42&lt;0,'TRI-1'!EQ42  &gt;10),"",IF((ROUND(TRUNC(('TRI-1'!EQ42  ),2),0))=10,"A+",IF((ROUND(TRUNC(('TRI-1'!EQ42  ),2),0))=9,"A-",IF((ROUND(TRUNC(('TRI-1'!EQ42   ),2),0))=8,"B+",IF((ROUND(TRUNC(('TRI-1'!EQ42 ),2),0))=7,"B-",IF((ROUND(TRUNC(('TRI-1'!EQ42  ),2),0))=6,"C+",IF((ROUND(TRUNC(('TRI-1'!EQ42  ),2),0))=5,"C-",IF((ROUND(TRUNC(('TRI-1'!EQ42  ),2),0))=4,"D+",IF((ROUND(TRUNC(('TRI-1'!EQ42 ),2),0))=3,"D-",IF((ROUND(TRUNC(('TRI-1'!EQ42 ),2),0))=2,"E+",IF((ROUND(TRUNC(('TRI-1'!EQ42  ),2),0))&lt;=1,"E-","")))))))))))</f>
        <v>A+</v>
      </c>
      <c r="ER42" s="51" t="str">
        <f>IF(OR('TRI-1'!ER42 ="",'TRI-1'!ER42&lt;0,'TRI-1'!ER42  &gt;10),"",IF((ROUND(TRUNC(('TRI-1'!ER42  ),2),0))=10,"A+",IF((ROUND(TRUNC(('TRI-1'!ER42  ),2),0))=9,"A-",IF((ROUND(TRUNC(('TRI-1'!ER42   ),2),0))=8,"B+",IF((ROUND(TRUNC(('TRI-1'!ER42 ),2),0))=7,"B-",IF((ROUND(TRUNC(('TRI-1'!ER42  ),2),0))=6,"C+",IF((ROUND(TRUNC(('TRI-1'!ER42  ),2),0))=5,"C-",IF((ROUND(TRUNC(('TRI-1'!ER42  ),2),0))=4,"D+",IF((ROUND(TRUNC(('TRI-1'!ER42 ),2),0))=3,"D-",IF((ROUND(TRUNC(('TRI-1'!ER42 ),2),0))=2,"E+",IF((ROUND(TRUNC(('TRI-1'!ER42  ),2),0))&lt;=1,"E-","")))))))))))</f>
        <v>A+</v>
      </c>
      <c r="ES42" s="51" t="str">
        <f>IF(OR('TRI-1'!ES42 ="",'TRI-1'!ES42&lt;0,'TRI-1'!ES42  &gt;10),"",IF((ROUND(TRUNC(('TRI-1'!ES42  ),2),0))=10,"A+",IF((ROUND(TRUNC(('TRI-1'!ES42  ),2),0))=9,"A-",IF((ROUND(TRUNC(('TRI-1'!ES42   ),2),0))=8,"B+",IF((ROUND(TRUNC(('TRI-1'!ES42 ),2),0))=7,"B-",IF((ROUND(TRUNC(('TRI-1'!ES42  ),2),0))=6,"C+",IF((ROUND(TRUNC(('TRI-1'!ES42  ),2),0))=5,"C-",IF((ROUND(TRUNC(('TRI-1'!ES42  ),2),0))=4,"D+",IF((ROUND(TRUNC(('TRI-1'!ES42 ),2),0))=3,"D-",IF((ROUND(TRUNC(('TRI-1'!ES42 ),2),0))=2,"E+",IF((ROUND(TRUNC(('TRI-1'!ES42  ),2),0))&lt;=1,"E-","")))))))))))</f>
        <v>A+</v>
      </c>
      <c r="ET42" s="51" t="str">
        <f>IF('TRI-1'!ET42 ="","",'TRI-1'!ET42 )</f>
        <v>S</v>
      </c>
      <c r="EU42" s="51" t="str">
        <f>IF('TRI-1'!EU42 ="","",'TRI-1'!EU42 )</f>
        <v>S</v>
      </c>
      <c r="EV42" s="51" t="str">
        <f>IF('TRI-1'!EV42 ="","",'TRI-1'!EV42 )</f>
        <v>S</v>
      </c>
      <c r="EW42" s="51" t="str">
        <f>IF('TRI-1'!EW42 ="","",'TRI-1'!EW42 )</f>
        <v>S</v>
      </c>
      <c r="EX42" s="51" t="str">
        <f>IF('TRI-1'!EX42 ="","",'TRI-1'!EX42 )</f>
        <v>S</v>
      </c>
      <c r="EY42" s="51" t="str">
        <f>IF('TRI-1'!EY42 ="","",'TRI-1'!EY42 )</f>
        <v>S</v>
      </c>
      <c r="EZ42" s="51" t="str">
        <f>IF('TRI-1'!EZ42 ="","",'TRI-1'!EZ42 )</f>
        <v>S</v>
      </c>
      <c r="FA42" s="51" t="str">
        <f>IF('TRI-1'!FA42 ="","",'TRI-1'!FA42 )</f>
        <v>S</v>
      </c>
      <c r="FB42" s="51" t="str">
        <f>IF('TRI-1'!FB42 ="","",'TRI-1'!FB42 )</f>
        <v>S</v>
      </c>
      <c r="FC42" s="51" t="str">
        <f>IF('TRI-1'!FC42 ="","",'TRI-1'!FC42 )</f>
        <v>A+</v>
      </c>
      <c r="FD42" s="51">
        <f>IF('TRI-1'!FD42 ="","",'TRI-1'!FD42 )</f>
        <v>36</v>
      </c>
      <c r="FE42" s="51" t="str">
        <f>IF('TRI-1'!FE42 ="","",'TRI-1'!FE42 )</f>
        <v>A+</v>
      </c>
      <c r="FF42" s="51" t="str">
        <f>IF('TRI-1'!FF42 ="","",'TRI-1'!FF42 )</f>
        <v/>
      </c>
      <c r="FG42" s="51" t="str">
        <f>IF('TRI-1'!FG42 ="","",'TRI-1'!FG42 )</f>
        <v/>
      </c>
      <c r="FH42" s="51">
        <f>IF('TRI-1'!FH42 ="","",'TRI-1'!FH42 )</f>
        <v>0</v>
      </c>
    </row>
    <row r="43" spans="1:164" ht="21" customHeight="1">
      <c r="B43" s="53">
        <v>26</v>
      </c>
      <c r="C43" s="272" t="str">
        <f>IF(NOTAS!E46&gt;"",NOTAS!E46,"")</f>
        <v/>
      </c>
      <c r="D43" s="273"/>
      <c r="E43" s="273"/>
      <c r="F43" s="274"/>
      <c r="G43" s="51" t="str">
        <f>IF(OR('TRI-1'!G43 ="",'TRI-1'!G43&lt;0,'TRI-1'!G43  &gt;10),"",IF((ROUND(TRUNC(('TRI-1'!G43  ),2),0))=10,"A+",IF((ROUND(TRUNC(('TRI-1'!G43  ),2),0))=9,"A-",IF((ROUND(TRUNC(('TRI-1'!G43   ),2),0))=8,"B+",IF((ROUND(TRUNC(('TRI-1'!G43 ),2),0))=7,"B-",IF((ROUND(TRUNC(('TRI-1'!G43  ),2),0))=6,"C+",IF((ROUND(TRUNC(('TRI-1'!G43  ),2),0))=5,"C-",IF((ROUND(TRUNC(('TRI-1'!G43  ),2),0))=4,"D+",IF((ROUND(TRUNC(('TRI-1'!G43 ),2),0))=3,"D-",IF((ROUND(TRUNC(('TRI-1'!G43 ),2),0))=2,"E+",IF((ROUND(TRUNC(('TRI-1'!G43  ),2),0))&lt;=1,"E-","")))))))))))</f>
        <v/>
      </c>
      <c r="H43" s="51" t="str">
        <f>IF(OR('TRI-1'!H43 ="",'TRI-1'!H43&lt;0,'TRI-1'!H43  &gt;10),"",IF((ROUND(TRUNC(('TRI-1'!H43  ),2),0))=10,"A+",IF((ROUND(TRUNC(('TRI-1'!H43  ),2),0))=9,"A-",IF((ROUND(TRUNC(('TRI-1'!H43   ),2),0))=8,"B+",IF((ROUND(TRUNC(('TRI-1'!H43 ),2),0))=7,"B-",IF((ROUND(TRUNC(('TRI-1'!H43  ),2),0))=6,"C+",IF((ROUND(TRUNC(('TRI-1'!H43  ),2),0))=5,"C-",IF((ROUND(TRUNC(('TRI-1'!H43  ),2),0))=4,"D+",IF((ROUND(TRUNC(('TRI-1'!H43 ),2),0))=3,"D-",IF((ROUND(TRUNC(('TRI-1'!H43 ),2),0))=2,"E+",IF((ROUND(TRUNC(('TRI-1'!H43  ),2),0))&lt;=1,"E-","")))))))))))</f>
        <v/>
      </c>
      <c r="I43" s="51" t="str">
        <f>IF(OR('TRI-1'!I43 ="",'TRI-1'!I43&lt;0,'TRI-1'!I43  &gt;10),"",IF((ROUND(TRUNC(('TRI-1'!I43  ),2),0))=10,"A+",IF((ROUND(TRUNC(('TRI-1'!I43  ),2),0))=9,"A-",IF((ROUND(TRUNC(('TRI-1'!I43   ),2),0))=8,"B+",IF((ROUND(TRUNC(('TRI-1'!I43 ),2),0))=7,"B-",IF((ROUND(TRUNC(('TRI-1'!I43  ),2),0))=6,"C+",IF((ROUND(TRUNC(('TRI-1'!I43  ),2),0))=5,"C-",IF((ROUND(TRUNC(('TRI-1'!I43  ),2),0))=4,"D+",IF((ROUND(TRUNC(('TRI-1'!I43 ),2),0))=3,"D-",IF((ROUND(TRUNC(('TRI-1'!I43 ),2),0))=2,"E+",IF((ROUND(TRUNC(('TRI-1'!I43  ),2),0))&lt;=1,"E-","")))))))))))</f>
        <v/>
      </c>
      <c r="J43" s="51" t="str">
        <f>IF(OR('TRI-1'!J43 ="",'TRI-1'!J43&lt;0,'TRI-1'!J43  &gt;10),"",IF((ROUND(TRUNC(('TRI-1'!J43  ),2),0))=10,"A+",IF((ROUND(TRUNC(('TRI-1'!J43  ),2),0))=9,"A-",IF((ROUND(TRUNC(('TRI-1'!J43   ),2),0))=8,"B+",IF((ROUND(TRUNC(('TRI-1'!J43 ),2),0))=7,"B-",IF((ROUND(TRUNC(('TRI-1'!J43  ),2),0))=6,"C+",IF((ROUND(TRUNC(('TRI-1'!J43  ),2),0))=5,"C-",IF((ROUND(TRUNC(('TRI-1'!J43  ),2),0))=4,"D+",IF((ROUND(TRUNC(('TRI-1'!J43 ),2),0))=3,"D-",IF((ROUND(TRUNC(('TRI-1'!J43 ),2),0))=2,"E+",IF((ROUND(TRUNC(('TRI-1'!J43  ),2),0))&lt;=1,"E-","")))))))))))</f>
        <v/>
      </c>
      <c r="K43" s="51" t="str">
        <f>IF(OR('TRI-1'!K43 ="",'TRI-1'!K43&lt;0,'TRI-1'!K43  &gt;10),"",IF((ROUND(TRUNC(('TRI-1'!K43  ),2),0))=10,"A+",IF((ROUND(TRUNC(('TRI-1'!K43  ),2),0))=9,"A-",IF((ROUND(TRUNC(('TRI-1'!K43   ),2),0))=8,"B+",IF((ROUND(TRUNC(('TRI-1'!K43 ),2),0))=7,"B-",IF((ROUND(TRUNC(('TRI-1'!K43  ),2),0))=6,"C+",IF((ROUND(TRUNC(('TRI-1'!K43  ),2),0))=5,"C-",IF((ROUND(TRUNC(('TRI-1'!K43  ),2),0))=4,"D+",IF((ROUND(TRUNC(('TRI-1'!K43 ),2),0))=3,"D-",IF((ROUND(TRUNC(('TRI-1'!K43 ),2),0))=2,"E+",IF((ROUND(TRUNC(('TRI-1'!K43  ),2),0))&lt;=1,"E-","")))))))))))</f>
        <v/>
      </c>
      <c r="L43" s="51" t="str">
        <f>IF(OR('TRI-1'!L43 ="",'TRI-1'!L43&lt;0,'TRI-1'!L43  &gt;10),"",IF((ROUND(TRUNC(('TRI-1'!L43  ),2),0))=10,"A+",IF((ROUND(TRUNC(('TRI-1'!L43  ),2),0))=9,"A-",IF((ROUND(TRUNC(('TRI-1'!L43   ),2),0))=8,"B+",IF((ROUND(TRUNC(('TRI-1'!L43 ),2),0))=7,"B-",IF((ROUND(TRUNC(('TRI-1'!L43  ),2),0))=6,"C+",IF((ROUND(TRUNC(('TRI-1'!L43  ),2),0))=5,"C-",IF((ROUND(TRUNC(('TRI-1'!L43  ),2),0))=4,"D+",IF((ROUND(TRUNC(('TRI-1'!L43 ),2),0))=3,"D-",IF((ROUND(TRUNC(('TRI-1'!L43 ),2),0))=2,"E+",IF((ROUND(TRUNC(('TRI-1'!L43  ),2),0))&lt;=1,"E-","")))))))))))</f>
        <v/>
      </c>
      <c r="M43" s="51" t="str">
        <f>IF(OR('TRI-1'!M43 ="",'TRI-1'!M43&lt;0,'TRI-1'!M43  &gt;10),"",IF((ROUND(TRUNC(('TRI-1'!M43  ),2),0))=10,"A+",IF((ROUND(TRUNC(('TRI-1'!M43  ),2),0))=9,"A-",IF((ROUND(TRUNC(('TRI-1'!M43   ),2),0))=8,"B+",IF((ROUND(TRUNC(('TRI-1'!M43 ),2),0))=7,"B-",IF((ROUND(TRUNC(('TRI-1'!M43  ),2),0))=6,"C+",IF((ROUND(TRUNC(('TRI-1'!M43  ),2),0))=5,"C-",IF((ROUND(TRUNC(('TRI-1'!M43  ),2),0))=4,"D+",IF((ROUND(TRUNC(('TRI-1'!M43 ),2),0))=3,"D-",IF((ROUND(TRUNC(('TRI-1'!M43 ),2),0))=2,"E+",IF((ROUND(TRUNC(('TRI-1'!M43  ),2),0))&lt;=1,"E-","")))))))))))</f>
        <v/>
      </c>
      <c r="N43" s="51" t="str">
        <f>IF(OR('TRI-1'!N43 ="",'TRI-1'!N43&lt;0,'TRI-1'!N43  &gt;10),"",IF((ROUND(TRUNC(('TRI-1'!N43  ),2),0))=10,"A+",IF((ROUND(TRUNC(('TRI-1'!N43  ),2),0))=9,"A-",IF((ROUND(TRUNC(('TRI-1'!N43   ),2),0))=8,"B+",IF((ROUND(TRUNC(('TRI-1'!N43 ),2),0))=7,"B-",IF((ROUND(TRUNC(('TRI-1'!N43  ),2),0))=6,"C+",IF((ROUND(TRUNC(('TRI-1'!N43  ),2),0))=5,"C-",IF((ROUND(TRUNC(('TRI-1'!N43  ),2),0))=4,"D+",IF((ROUND(TRUNC(('TRI-1'!N43 ),2),0))=3,"D-",IF((ROUND(TRUNC(('TRI-1'!N43 ),2),0))=2,"E+",IF((ROUND(TRUNC(('TRI-1'!N43  ),2),0))&lt;=1,"E-","")))))))))))</f>
        <v/>
      </c>
      <c r="O43" s="51" t="str">
        <f>IF(OR('TRI-1'!O43 ="",'TRI-1'!O43&lt;0,'TRI-1'!O43  &gt;10),"",IF((ROUND(TRUNC(('TRI-1'!O43  ),2),0))=10,"A+",IF((ROUND(TRUNC(('TRI-1'!O43  ),2),0))=9,"A-",IF((ROUND(TRUNC(('TRI-1'!O43   ),2),0))=8,"B+",IF((ROUND(TRUNC(('TRI-1'!O43 ),2),0))=7,"B-",IF((ROUND(TRUNC(('TRI-1'!O43  ),2),0))=6,"C+",IF((ROUND(TRUNC(('TRI-1'!O43  ),2),0))=5,"C-",IF((ROUND(TRUNC(('TRI-1'!O43  ),2),0))=4,"D+",IF((ROUND(TRUNC(('TRI-1'!O43 ),2),0))=3,"D-",IF((ROUND(TRUNC(('TRI-1'!O43 ),2),0))=2,"E+",IF((ROUND(TRUNC(('TRI-1'!O43  ),2),0))&lt;=1,"E-","")))))))))))</f>
        <v/>
      </c>
      <c r="P43" s="51" t="str">
        <f>IF(OR('TRI-1'!P43 ="",'TRI-1'!P43&lt;0,'TRI-1'!P43  &gt;10),"",IF((ROUND(TRUNC(('TRI-1'!P43  ),2),0))=10,"A+",IF((ROUND(TRUNC(('TRI-1'!P43  ),2),0))=9,"A-",IF((ROUND(TRUNC(('TRI-1'!P43   ),2),0))=8,"B+",IF((ROUND(TRUNC(('TRI-1'!P43 ),2),0))=7,"B-",IF((ROUND(TRUNC(('TRI-1'!P43  ),2),0))=6,"C+",IF((ROUND(TRUNC(('TRI-1'!P43  ),2),0))=5,"C-",IF((ROUND(TRUNC(('TRI-1'!P43  ),2),0))=4,"D+",IF((ROUND(TRUNC(('TRI-1'!P43 ),2),0))=3,"D-",IF((ROUND(TRUNC(('TRI-1'!P43 ),2),0))=2,"E+",IF((ROUND(TRUNC(('TRI-1'!P43  ),2),0))&lt;=1,"E-","")))))))))))</f>
        <v/>
      </c>
      <c r="Q43" s="51" t="str">
        <f>IF(OR('TRI-1'!Q43 ="",'TRI-1'!Q43&lt;0,'TRI-1'!Q43  &gt;10),"",IF((ROUND(TRUNC(('TRI-1'!Q43  ),2),0))=10,"A+",IF((ROUND(TRUNC(('TRI-1'!Q43  ),2),0))=9,"A-",IF((ROUND(TRUNC(('TRI-1'!Q43   ),2),0))=8,"B+",IF((ROUND(TRUNC(('TRI-1'!Q43 ),2),0))=7,"B-",IF((ROUND(TRUNC(('TRI-1'!Q43  ),2),0))=6,"C+",IF((ROUND(TRUNC(('TRI-1'!Q43  ),2),0))=5,"C-",IF((ROUND(TRUNC(('TRI-1'!Q43  ),2),0))=4,"D+",IF((ROUND(TRUNC(('TRI-1'!Q43 ),2),0))=3,"D-",IF((ROUND(TRUNC(('TRI-1'!Q43 ),2),0))=2,"E+",IF((ROUND(TRUNC(('TRI-1'!Q43  ),2),0))&lt;=1,"E-","")))))))))))</f>
        <v/>
      </c>
      <c r="R43" s="51" t="str">
        <f>IF(OR('TRI-1'!R43 ="",'TRI-1'!R43&lt;0,'TRI-1'!R43  &gt;10),"",IF((ROUND(TRUNC(('TRI-1'!R43  ),2),0))=10,"A+",IF((ROUND(TRUNC(('TRI-1'!R43  ),2),0))=9,"A-",IF((ROUND(TRUNC(('TRI-1'!R43   ),2),0))=8,"B+",IF((ROUND(TRUNC(('TRI-1'!R43 ),2),0))=7,"B-",IF((ROUND(TRUNC(('TRI-1'!R43  ),2),0))=6,"C+",IF((ROUND(TRUNC(('TRI-1'!R43  ),2),0))=5,"C-",IF((ROUND(TRUNC(('TRI-1'!R43  ),2),0))=4,"D+",IF((ROUND(TRUNC(('TRI-1'!R43 ),2),0))=3,"D-",IF((ROUND(TRUNC(('TRI-1'!R43 ),2),0))=2,"E+",IF((ROUND(TRUNC(('TRI-1'!R43  ),2),0))&lt;=1,"E-","")))))))))))</f>
        <v/>
      </c>
      <c r="S43" s="51" t="str">
        <f>IF(OR('TRI-1'!S43 ="",'TRI-1'!S43&lt;0,'TRI-1'!S43  &gt;10),"",IF((ROUND(TRUNC(('TRI-1'!S43  ),2),0))=10,"A+",IF((ROUND(TRUNC(('TRI-1'!S43  ),2),0))=9,"A-",IF((ROUND(TRUNC(('TRI-1'!S43   ),2),0))=8,"B+",IF((ROUND(TRUNC(('TRI-1'!S43 ),2),0))=7,"B-",IF((ROUND(TRUNC(('TRI-1'!S43  ),2),0))=6,"C+",IF((ROUND(TRUNC(('TRI-1'!S43  ),2),0))=5,"C-",IF((ROUND(TRUNC(('TRI-1'!S43  ),2),0))=4,"D+",IF((ROUND(TRUNC(('TRI-1'!S43 ),2),0))=3,"D-",IF((ROUND(TRUNC(('TRI-1'!S43 ),2),0))=2,"E+",IF((ROUND(TRUNC(('TRI-1'!S43  ),2),0))&lt;=1,"E-","")))))))))))</f>
        <v/>
      </c>
      <c r="T43" s="51" t="str">
        <f>IF(OR('TRI-1'!T43 ="",'TRI-1'!T43&lt;0,'TRI-1'!T43  &gt;10),"",IF((ROUND(TRUNC(('TRI-1'!T43  ),2),0))=10,"A+",IF((ROUND(TRUNC(('TRI-1'!T43  ),2),0))=9,"A-",IF((ROUND(TRUNC(('TRI-1'!T43   ),2),0))=8,"B+",IF((ROUND(TRUNC(('TRI-1'!T43 ),2),0))=7,"B-",IF((ROUND(TRUNC(('TRI-1'!T43  ),2),0))=6,"C+",IF((ROUND(TRUNC(('TRI-1'!T43  ),2),0))=5,"C-",IF((ROUND(TRUNC(('TRI-1'!T43  ),2),0))=4,"D+",IF((ROUND(TRUNC(('TRI-1'!T43 ),2),0))=3,"D-",IF((ROUND(TRUNC(('TRI-1'!T43 ),2),0))=2,"E+",IF((ROUND(TRUNC(('TRI-1'!T43  ),2),0))&lt;=1,"E-","")))))))))))</f>
        <v/>
      </c>
      <c r="U43" s="51" t="str">
        <f>IF(OR('TRI-1'!U43 ="",'TRI-1'!U43&lt;0,'TRI-1'!U43  &gt;10),"",IF((ROUND(TRUNC(('TRI-1'!U43  ),2),0))=10,"A+",IF((ROUND(TRUNC(('TRI-1'!U43  ),2),0))=9,"A-",IF((ROUND(TRUNC(('TRI-1'!U43   ),2),0))=8,"B+",IF((ROUND(TRUNC(('TRI-1'!U43 ),2),0))=7,"B-",IF((ROUND(TRUNC(('TRI-1'!U43  ),2),0))=6,"C+",IF((ROUND(TRUNC(('TRI-1'!U43  ),2),0))=5,"C-",IF((ROUND(TRUNC(('TRI-1'!U43  ),2),0))=4,"D+",IF((ROUND(TRUNC(('TRI-1'!U43 ),2),0))=3,"D-",IF((ROUND(TRUNC(('TRI-1'!U43 ),2),0))=2,"E+",IF((ROUND(TRUNC(('TRI-1'!U43  ),2),0))&lt;=1,"E-","")))))))))))</f>
        <v/>
      </c>
      <c r="V43" s="51" t="str">
        <f>IF(OR('TRI-1'!V43 ="",'TRI-1'!V43&lt;0,'TRI-1'!V43  &gt;10),"",IF((ROUND(TRUNC(('TRI-1'!V43  ),2),0))=10,"A+",IF((ROUND(TRUNC(('TRI-1'!V43  ),2),0))=9,"A-",IF((ROUND(TRUNC(('TRI-1'!V43   ),2),0))=8,"B+",IF((ROUND(TRUNC(('TRI-1'!V43 ),2),0))=7,"B-",IF((ROUND(TRUNC(('TRI-1'!V43  ),2),0))=6,"C+",IF((ROUND(TRUNC(('TRI-1'!V43  ),2),0))=5,"C-",IF((ROUND(TRUNC(('TRI-1'!V43  ),2),0))=4,"D+",IF((ROUND(TRUNC(('TRI-1'!V43 ),2),0))=3,"D-",IF((ROUND(TRUNC(('TRI-1'!V43 ),2),0))=2,"E+",IF((ROUND(TRUNC(('TRI-1'!V43  ),2),0))&lt;=1,"E-","")))))))))))</f>
        <v/>
      </c>
      <c r="W43" s="51" t="str">
        <f>IF(OR('TRI-1'!W43 ="",'TRI-1'!W43&lt;0,'TRI-1'!W43  &gt;10),"",IF((ROUND(TRUNC(('TRI-1'!W43  ),2),0))=10,"A+",IF((ROUND(TRUNC(('TRI-1'!W43  ),2),0))=9,"A-",IF((ROUND(TRUNC(('TRI-1'!W43   ),2),0))=8,"B+",IF((ROUND(TRUNC(('TRI-1'!W43 ),2),0))=7,"B-",IF((ROUND(TRUNC(('TRI-1'!W43  ),2),0))=6,"C+",IF((ROUND(TRUNC(('TRI-1'!W43  ),2),0))=5,"C-",IF((ROUND(TRUNC(('TRI-1'!W43  ),2),0))=4,"D+",IF((ROUND(TRUNC(('TRI-1'!W43 ),2),0))=3,"D-",IF((ROUND(TRUNC(('TRI-1'!W43 ),2),0))=2,"E+",IF((ROUND(TRUNC(('TRI-1'!W43  ),2),0))&lt;=1,"E-","")))))))))))</f>
        <v/>
      </c>
      <c r="X43" s="51" t="str">
        <f>IF(OR('TRI-1'!X43 ="",'TRI-1'!X43&lt;0,'TRI-1'!X43  &gt;10),"",IF((ROUND(TRUNC(('TRI-1'!X43  ),2),0))=10,"A+",IF((ROUND(TRUNC(('TRI-1'!X43  ),2),0))=9,"A-",IF((ROUND(TRUNC(('TRI-1'!X43   ),2),0))=8,"B+",IF((ROUND(TRUNC(('TRI-1'!X43 ),2),0))=7,"B-",IF((ROUND(TRUNC(('TRI-1'!X43  ),2),0))=6,"C+",IF((ROUND(TRUNC(('TRI-1'!X43  ),2),0))=5,"C-",IF((ROUND(TRUNC(('TRI-1'!X43  ),2),0))=4,"D+",IF((ROUND(TRUNC(('TRI-1'!X43 ),2),0))=3,"D-",IF((ROUND(TRUNC(('TRI-1'!X43 ),2),0))=2,"E+",IF((ROUND(TRUNC(('TRI-1'!X43  ),2),0))&lt;=1,"E-","")))))))))))</f>
        <v/>
      </c>
      <c r="Y43" s="51" t="str">
        <f>IF(OR('TRI-1'!Y43 ="",'TRI-1'!Y43&lt;0,'TRI-1'!Y43  &gt;10),"",IF((ROUND(TRUNC(('TRI-1'!Y43  ),2),0))=10,"A+",IF((ROUND(TRUNC(('TRI-1'!Y43  ),2),0))=9,"A-",IF((ROUND(TRUNC(('TRI-1'!Y43   ),2),0))=8,"B+",IF((ROUND(TRUNC(('TRI-1'!Y43 ),2),0))=7,"B-",IF((ROUND(TRUNC(('TRI-1'!Y43  ),2),0))=6,"C+",IF((ROUND(TRUNC(('TRI-1'!Y43  ),2),0))=5,"C-",IF((ROUND(TRUNC(('TRI-1'!Y43  ),2),0))=4,"D+",IF((ROUND(TRUNC(('TRI-1'!Y43 ),2),0))=3,"D-",IF((ROUND(TRUNC(('TRI-1'!Y43 ),2),0))=2,"E+",IF((ROUND(TRUNC(('TRI-1'!Y43  ),2),0))&lt;=1,"E-","")))))))))))</f>
        <v/>
      </c>
      <c r="Z43" s="51" t="str">
        <f>IF(OR('TRI-1'!Z43 ="",'TRI-1'!Z43&lt;0,'TRI-1'!Z43  &gt;10),"",IF((ROUND(TRUNC(('TRI-1'!Z43  ),2),0))=10,"A+",IF((ROUND(TRUNC(('TRI-1'!Z43  ),2),0))=9,"A-",IF((ROUND(TRUNC(('TRI-1'!Z43   ),2),0))=8,"B+",IF((ROUND(TRUNC(('TRI-1'!Z43 ),2),0))=7,"B-",IF((ROUND(TRUNC(('TRI-1'!Z43  ),2),0))=6,"C+",IF((ROUND(TRUNC(('TRI-1'!Z43  ),2),0))=5,"C-",IF((ROUND(TRUNC(('TRI-1'!Z43  ),2),0))=4,"D+",IF((ROUND(TRUNC(('TRI-1'!Z43 ),2),0))=3,"D-",IF((ROUND(TRUNC(('TRI-1'!Z43 ),2),0))=2,"E+",IF((ROUND(TRUNC(('TRI-1'!Z43  ),2),0))&lt;=1,"E-","")))))))))))</f>
        <v/>
      </c>
      <c r="AA43" s="51" t="str">
        <f>IF(OR('TRI-1'!AA43 ="",'TRI-1'!AA43&lt;0,'TRI-1'!AA43  &gt;10),"",IF((ROUND(TRUNC(('TRI-1'!AA43  ),2),0))=10,"A+",IF((ROUND(TRUNC(('TRI-1'!AA43  ),2),0))=9,"A-",IF((ROUND(TRUNC(('TRI-1'!AA43   ),2),0))=8,"B+",IF((ROUND(TRUNC(('TRI-1'!AA43 ),2),0))=7,"B-",IF((ROUND(TRUNC(('TRI-1'!AA43  ),2),0))=6,"C+",IF((ROUND(TRUNC(('TRI-1'!AA43  ),2),0))=5,"C-",IF((ROUND(TRUNC(('TRI-1'!AA43  ),2),0))=4,"D+",IF((ROUND(TRUNC(('TRI-1'!AA43 ),2),0))=3,"D-",IF((ROUND(TRUNC(('TRI-1'!AA43 ),2),0))=2,"E+",IF((ROUND(TRUNC(('TRI-1'!AA43  ),2),0))&lt;=1,"E-","")))))))))))</f>
        <v/>
      </c>
      <c r="AB43" s="51" t="str">
        <f>IF(OR('TRI-1'!AB43 ="",'TRI-1'!AB43&lt;0,'TRI-1'!AB43  &gt;10),"",IF((ROUND(TRUNC(('TRI-1'!AB43  ),2),0))=10,"A+",IF((ROUND(TRUNC(('TRI-1'!AB43  ),2),0))=9,"A-",IF((ROUND(TRUNC(('TRI-1'!AB43   ),2),0))=8,"B+",IF((ROUND(TRUNC(('TRI-1'!AB43 ),2),0))=7,"B-",IF((ROUND(TRUNC(('TRI-1'!AB43  ),2),0))=6,"C+",IF((ROUND(TRUNC(('TRI-1'!AB43  ),2),0))=5,"C-",IF((ROUND(TRUNC(('TRI-1'!AB43  ),2),0))=4,"D+",IF((ROUND(TRUNC(('TRI-1'!AB43 ),2),0))=3,"D-",IF((ROUND(TRUNC(('TRI-1'!AB43 ),2),0))=2,"E+",IF((ROUND(TRUNC(('TRI-1'!AB43  ),2),0))&lt;=1,"E-","")))))))))))</f>
        <v/>
      </c>
      <c r="AC43" s="51" t="str">
        <f>IF(OR('TRI-1'!AC43 ="",'TRI-1'!AC43&lt;0,'TRI-1'!AC43  &gt;10),"",IF((ROUND(TRUNC(('TRI-1'!AC43  ),2),0))=10,"A+",IF((ROUND(TRUNC(('TRI-1'!AC43  ),2),0))=9,"A-",IF((ROUND(TRUNC(('TRI-1'!AC43   ),2),0))=8,"B+",IF((ROUND(TRUNC(('TRI-1'!AC43 ),2),0))=7,"B-",IF((ROUND(TRUNC(('TRI-1'!AC43  ),2),0))=6,"C+",IF((ROUND(TRUNC(('TRI-1'!AC43  ),2),0))=5,"C-",IF((ROUND(TRUNC(('TRI-1'!AC43  ),2),0))=4,"D+",IF((ROUND(TRUNC(('TRI-1'!AC43 ),2),0))=3,"D-",IF((ROUND(TRUNC(('TRI-1'!AC43 ),2),0))=2,"E+",IF((ROUND(TRUNC(('TRI-1'!AC43  ),2),0))&lt;=1,"E-","")))))))))))</f>
        <v/>
      </c>
      <c r="AD43" s="51" t="str">
        <f>IF(OR('TRI-1'!AD43 ="",'TRI-1'!AD43&lt;0,'TRI-1'!AD43  &gt;10),"",IF((ROUND(TRUNC(('TRI-1'!AD43  ),2),0))=10,"A+",IF((ROUND(TRUNC(('TRI-1'!AD43  ),2),0))=9,"A-",IF((ROUND(TRUNC(('TRI-1'!AD43   ),2),0))=8,"B+",IF((ROUND(TRUNC(('TRI-1'!AD43 ),2),0))=7,"B-",IF((ROUND(TRUNC(('TRI-1'!AD43  ),2),0))=6,"C+",IF((ROUND(TRUNC(('TRI-1'!AD43  ),2),0))=5,"C-",IF((ROUND(TRUNC(('TRI-1'!AD43  ),2),0))=4,"D+",IF((ROUND(TRUNC(('TRI-1'!AD43 ),2),0))=3,"D-",IF((ROUND(TRUNC(('TRI-1'!AD43 ),2),0))=2,"E+",IF((ROUND(TRUNC(('TRI-1'!AD43  ),2),0))&lt;=1,"E-","")))))))))))</f>
        <v/>
      </c>
      <c r="AE43" s="51" t="str">
        <f>IF(OR('TRI-1'!AE43 ="",'TRI-1'!AE43&lt;0,'TRI-1'!AE43  &gt;10),"",IF((ROUND(TRUNC(('TRI-1'!AE43  ),2),0))=10,"A+",IF((ROUND(TRUNC(('TRI-1'!AE43  ),2),0))=9,"A-",IF((ROUND(TRUNC(('TRI-1'!AE43   ),2),0))=8,"B+",IF((ROUND(TRUNC(('TRI-1'!AE43 ),2),0))=7,"B-",IF((ROUND(TRUNC(('TRI-1'!AE43  ),2),0))=6,"C+",IF((ROUND(TRUNC(('TRI-1'!AE43  ),2),0))=5,"C-",IF((ROUND(TRUNC(('TRI-1'!AE43  ),2),0))=4,"D+",IF((ROUND(TRUNC(('TRI-1'!AE43 ),2),0))=3,"D-",IF((ROUND(TRUNC(('TRI-1'!AE43 ),2),0))=2,"E+",IF((ROUND(TRUNC(('TRI-1'!AE43  ),2),0))&lt;=1,"E-","")))))))))))</f>
        <v/>
      </c>
      <c r="AF43" s="51" t="str">
        <f>IF(OR('TRI-1'!AF43 ="",'TRI-1'!AF43&lt;0,'TRI-1'!AF43  &gt;10),"",IF((ROUND(TRUNC(('TRI-1'!AF43  ),2),0))=10,"A+",IF((ROUND(TRUNC(('TRI-1'!AF43  ),2),0))=9,"A-",IF((ROUND(TRUNC(('TRI-1'!AF43   ),2),0))=8,"B+",IF((ROUND(TRUNC(('TRI-1'!AF43 ),2),0))=7,"B-",IF((ROUND(TRUNC(('TRI-1'!AF43  ),2),0))=6,"C+",IF((ROUND(TRUNC(('TRI-1'!AF43  ),2),0))=5,"C-",IF((ROUND(TRUNC(('TRI-1'!AF43  ),2),0))=4,"D+",IF((ROUND(TRUNC(('TRI-1'!AF43 ),2),0))=3,"D-",IF((ROUND(TRUNC(('TRI-1'!AF43 ),2),0))=2,"E+",IF((ROUND(TRUNC(('TRI-1'!AF43  ),2),0))&lt;=1,"E-","")))))))))))</f>
        <v/>
      </c>
      <c r="AG43" s="51" t="str">
        <f>IF(OR('TRI-1'!AG43 ="",'TRI-1'!AG43&lt;0,'TRI-1'!AG43  &gt;10),"",IF((ROUND(TRUNC(('TRI-1'!AG43  ),2),0))=10,"A+",IF((ROUND(TRUNC(('TRI-1'!AG43  ),2),0))=9,"A-",IF((ROUND(TRUNC(('TRI-1'!AG43   ),2),0))=8,"B+",IF((ROUND(TRUNC(('TRI-1'!AG43 ),2),0))=7,"B-",IF((ROUND(TRUNC(('TRI-1'!AG43  ),2),0))=6,"C+",IF((ROUND(TRUNC(('TRI-1'!AG43  ),2),0))=5,"C-",IF((ROUND(TRUNC(('TRI-1'!AG43  ),2),0))=4,"D+",IF((ROUND(TRUNC(('TRI-1'!AG43 ),2),0))=3,"D-",IF((ROUND(TRUNC(('TRI-1'!AG43 ),2),0))=2,"E+",IF((ROUND(TRUNC(('TRI-1'!AG43  ),2),0))&lt;=1,"E-","")))))))))))</f>
        <v/>
      </c>
      <c r="AH43" s="51" t="str">
        <f>IF(OR('TRI-1'!AH43 ="",'TRI-1'!AH43&lt;0,'TRI-1'!AH43  &gt;10),"",IF((ROUND(TRUNC(('TRI-1'!AH43  ),2),0))=10,"A+",IF((ROUND(TRUNC(('TRI-1'!AH43  ),2),0))=9,"A-",IF((ROUND(TRUNC(('TRI-1'!AH43   ),2),0))=8,"B+",IF((ROUND(TRUNC(('TRI-1'!AH43 ),2),0))=7,"B-",IF((ROUND(TRUNC(('TRI-1'!AH43  ),2),0))=6,"C+",IF((ROUND(TRUNC(('TRI-1'!AH43  ),2),0))=5,"C-",IF((ROUND(TRUNC(('TRI-1'!AH43  ),2),0))=4,"D+",IF((ROUND(TRUNC(('TRI-1'!AH43 ),2),0))=3,"D-",IF((ROUND(TRUNC(('TRI-1'!AH43 ),2),0))=2,"E+",IF((ROUND(TRUNC(('TRI-1'!AH43  ),2),0))&lt;=1,"E-","")))))))))))</f>
        <v/>
      </c>
      <c r="AI43" s="51" t="str">
        <f>IF(OR('TRI-1'!AI43 ="",'TRI-1'!AI43&lt;0,'TRI-1'!AI43  &gt;10),"",IF((ROUND(TRUNC(('TRI-1'!AI43  ),2),0))=10,"A+",IF((ROUND(TRUNC(('TRI-1'!AI43  ),2),0))=9,"A-",IF((ROUND(TRUNC(('TRI-1'!AI43   ),2),0))=8,"B+",IF((ROUND(TRUNC(('TRI-1'!AI43 ),2),0))=7,"B-",IF((ROUND(TRUNC(('TRI-1'!AI43  ),2),0))=6,"C+",IF((ROUND(TRUNC(('TRI-1'!AI43  ),2),0))=5,"C-",IF((ROUND(TRUNC(('TRI-1'!AI43  ),2),0))=4,"D+",IF((ROUND(TRUNC(('TRI-1'!AI43 ),2),0))=3,"D-",IF((ROUND(TRUNC(('TRI-1'!AI43 ),2),0))=2,"E+",IF((ROUND(TRUNC(('TRI-1'!AI43  ),2),0))&lt;=1,"E-","")))))))))))</f>
        <v/>
      </c>
      <c r="AJ43" s="51" t="str">
        <f>IF(OR('TRI-1'!AJ43 ="",'TRI-1'!AJ43&lt;0,'TRI-1'!AJ43  &gt;10),"",IF((ROUND(TRUNC(('TRI-1'!AJ43  ),2),0))=10,"A+",IF((ROUND(TRUNC(('TRI-1'!AJ43  ),2),0))=9,"A-",IF((ROUND(TRUNC(('TRI-1'!AJ43   ),2),0))=8,"B+",IF((ROUND(TRUNC(('TRI-1'!AJ43 ),2),0))=7,"B-",IF((ROUND(TRUNC(('TRI-1'!AJ43  ),2),0))=6,"C+",IF((ROUND(TRUNC(('TRI-1'!AJ43  ),2),0))=5,"C-",IF((ROUND(TRUNC(('TRI-1'!AJ43  ),2),0))=4,"D+",IF((ROUND(TRUNC(('TRI-1'!AJ43 ),2),0))=3,"D-",IF((ROUND(TRUNC(('TRI-1'!AJ43 ),2),0))=2,"E+",IF((ROUND(TRUNC(('TRI-1'!AJ43  ),2),0))&lt;=1,"E-","")))))))))))</f>
        <v/>
      </c>
      <c r="AK43" s="51" t="str">
        <f>IF(OR('TRI-1'!AK43 ="",'TRI-1'!AK43&lt;0,'TRI-1'!AK43  &gt;10),"",IF((ROUND(TRUNC(('TRI-1'!AK43  ),2),0))=10,"A+",IF((ROUND(TRUNC(('TRI-1'!AK43  ),2),0))=9,"A-",IF((ROUND(TRUNC(('TRI-1'!AK43   ),2),0))=8,"B+",IF((ROUND(TRUNC(('TRI-1'!AK43 ),2),0))=7,"B-",IF((ROUND(TRUNC(('TRI-1'!AK43  ),2),0))=6,"C+",IF((ROUND(TRUNC(('TRI-1'!AK43  ),2),0))=5,"C-",IF((ROUND(TRUNC(('TRI-1'!AK43  ),2),0))=4,"D+",IF((ROUND(TRUNC(('TRI-1'!AK43 ),2),0))=3,"D-",IF((ROUND(TRUNC(('TRI-1'!AK43 ),2),0))=2,"E+",IF((ROUND(TRUNC(('TRI-1'!AK43  ),2),0))&lt;=1,"E-","")))))))))))</f>
        <v/>
      </c>
      <c r="AL43" s="51" t="str">
        <f>IF(OR('TRI-1'!AL43 ="",'TRI-1'!AL43&lt;0,'TRI-1'!AL43  &gt;10),"",IF((ROUND(TRUNC(('TRI-1'!AL43  ),2),0))=10,"A+",IF((ROUND(TRUNC(('TRI-1'!AL43  ),2),0))=9,"A-",IF((ROUND(TRUNC(('TRI-1'!AL43   ),2),0))=8,"B+",IF((ROUND(TRUNC(('TRI-1'!AL43 ),2),0))=7,"B-",IF((ROUND(TRUNC(('TRI-1'!AL43  ),2),0))=6,"C+",IF((ROUND(TRUNC(('TRI-1'!AL43  ),2),0))=5,"C-",IF((ROUND(TRUNC(('TRI-1'!AL43  ),2),0))=4,"D+",IF((ROUND(TRUNC(('TRI-1'!AL43 ),2),0))=3,"D-",IF((ROUND(TRUNC(('TRI-1'!AL43 ),2),0))=2,"E+",IF((ROUND(TRUNC(('TRI-1'!AL43  ),2),0))&lt;=1,"E-","")))))))))))</f>
        <v/>
      </c>
      <c r="AM43" s="51" t="str">
        <f>IF(OR('TRI-1'!AM43 ="",'TRI-1'!AM43&lt;0,'TRI-1'!AM43  &gt;10),"",IF((ROUND(TRUNC(('TRI-1'!AM43  ),2),0))=10,"A+",IF((ROUND(TRUNC(('TRI-1'!AM43  ),2),0))=9,"A-",IF((ROUND(TRUNC(('TRI-1'!AM43   ),2),0))=8,"B+",IF((ROUND(TRUNC(('TRI-1'!AM43 ),2),0))=7,"B-",IF((ROUND(TRUNC(('TRI-1'!AM43  ),2),0))=6,"C+",IF((ROUND(TRUNC(('TRI-1'!AM43  ),2),0))=5,"C-",IF((ROUND(TRUNC(('TRI-1'!AM43  ),2),0))=4,"D+",IF((ROUND(TRUNC(('TRI-1'!AM43 ),2),0))=3,"D-",IF((ROUND(TRUNC(('TRI-1'!AM43 ),2),0))=2,"E+",IF((ROUND(TRUNC(('TRI-1'!AM43  ),2),0))&lt;=1,"E-","")))))))))))</f>
        <v/>
      </c>
      <c r="AN43" s="51" t="str">
        <f>IF(OR('TRI-1'!AN43 ="",'TRI-1'!AN43&lt;0,'TRI-1'!AN43  &gt;10),"",IF((ROUND(TRUNC(('TRI-1'!AN43  ),2),0))=10,"A+",IF((ROUND(TRUNC(('TRI-1'!AN43  ),2),0))=9,"A-",IF((ROUND(TRUNC(('TRI-1'!AN43   ),2),0))=8,"B+",IF((ROUND(TRUNC(('TRI-1'!AN43 ),2),0))=7,"B-",IF((ROUND(TRUNC(('TRI-1'!AN43  ),2),0))=6,"C+",IF((ROUND(TRUNC(('TRI-1'!AN43  ),2),0))=5,"C-",IF((ROUND(TRUNC(('TRI-1'!AN43  ),2),0))=4,"D+",IF((ROUND(TRUNC(('TRI-1'!AN43 ),2),0))=3,"D-",IF((ROUND(TRUNC(('TRI-1'!AN43 ),2),0))=2,"E+",IF((ROUND(TRUNC(('TRI-1'!AN43  ),2),0))&lt;=1,"E-","")))))))))))</f>
        <v/>
      </c>
      <c r="AO43" s="51" t="str">
        <f>IF(OR('TRI-1'!AO43 ="",'TRI-1'!AO43&lt;0,'TRI-1'!AO43  &gt;10),"",IF((ROUND(TRUNC(('TRI-1'!AO43  ),2),0))=10,"A+",IF((ROUND(TRUNC(('TRI-1'!AO43  ),2),0))=9,"A-",IF((ROUND(TRUNC(('TRI-1'!AO43   ),2),0))=8,"B+",IF((ROUND(TRUNC(('TRI-1'!AO43 ),2),0))=7,"B-",IF((ROUND(TRUNC(('TRI-1'!AO43  ),2),0))=6,"C+",IF((ROUND(TRUNC(('TRI-1'!AO43  ),2),0))=5,"C-",IF((ROUND(TRUNC(('TRI-1'!AO43  ),2),0))=4,"D+",IF((ROUND(TRUNC(('TRI-1'!AO43 ),2),0))=3,"D-",IF((ROUND(TRUNC(('TRI-1'!AO43 ),2),0))=2,"E+",IF((ROUND(TRUNC(('TRI-1'!AO43  ),2),0))&lt;=1,"E-","")))))))))))</f>
        <v/>
      </c>
      <c r="AP43" s="51" t="str">
        <f>IF(OR('TRI-1'!AP43 ="",'TRI-1'!AP43&lt;0,'TRI-1'!AP43  &gt;10),"",IF((ROUND(TRUNC(('TRI-1'!AP43  ),2),0))=10,"A+",IF((ROUND(TRUNC(('TRI-1'!AP43  ),2),0))=9,"A-",IF((ROUND(TRUNC(('TRI-1'!AP43   ),2),0))=8,"B+",IF((ROUND(TRUNC(('TRI-1'!AP43 ),2),0))=7,"B-",IF((ROUND(TRUNC(('TRI-1'!AP43  ),2),0))=6,"C+",IF((ROUND(TRUNC(('TRI-1'!AP43  ),2),0))=5,"C-",IF((ROUND(TRUNC(('TRI-1'!AP43  ),2),0))=4,"D+",IF((ROUND(TRUNC(('TRI-1'!AP43 ),2),0))=3,"D-",IF((ROUND(TRUNC(('TRI-1'!AP43 ),2),0))=2,"E+",IF((ROUND(TRUNC(('TRI-1'!AP43  ),2),0))&lt;=1,"E-","")))))))))))</f>
        <v/>
      </c>
      <c r="AQ43" s="51" t="str">
        <f>IF(OR('TRI-1'!AQ43 ="",'TRI-1'!AQ43&lt;0,'TRI-1'!AQ43  &gt;10),"",IF((ROUND(TRUNC(('TRI-1'!AQ43  ),2),0))=10,"A+",IF((ROUND(TRUNC(('TRI-1'!AQ43  ),2),0))=9,"A-",IF((ROUND(TRUNC(('TRI-1'!AQ43   ),2),0))=8,"B+",IF((ROUND(TRUNC(('TRI-1'!AQ43 ),2),0))=7,"B-",IF((ROUND(TRUNC(('TRI-1'!AQ43  ),2),0))=6,"C+",IF((ROUND(TRUNC(('TRI-1'!AQ43  ),2),0))=5,"C-",IF((ROUND(TRUNC(('TRI-1'!AQ43  ),2),0))=4,"D+",IF((ROUND(TRUNC(('TRI-1'!AQ43 ),2),0))=3,"D-",IF((ROUND(TRUNC(('TRI-1'!AQ43 ),2),0))=2,"E+",IF((ROUND(TRUNC(('TRI-1'!AQ43  ),2),0))&lt;=1,"E-","")))))))))))</f>
        <v/>
      </c>
      <c r="AR43" s="51" t="str">
        <f>IF(OR('TRI-1'!AR43 ="",'TRI-1'!AR43&lt;0,'TRI-1'!AR43  &gt;10),"",IF((ROUND(TRUNC(('TRI-1'!AR43  ),2),0))=10,"A+",IF((ROUND(TRUNC(('TRI-1'!AR43  ),2),0))=9,"A-",IF((ROUND(TRUNC(('TRI-1'!AR43   ),2),0))=8,"B+",IF((ROUND(TRUNC(('TRI-1'!AR43 ),2),0))=7,"B-",IF((ROUND(TRUNC(('TRI-1'!AR43  ),2),0))=6,"C+",IF((ROUND(TRUNC(('TRI-1'!AR43  ),2),0))=5,"C-",IF((ROUND(TRUNC(('TRI-1'!AR43  ),2),0))=4,"D+",IF((ROUND(TRUNC(('TRI-1'!AR43 ),2),0))=3,"D-",IF((ROUND(TRUNC(('TRI-1'!AR43 ),2),0))=2,"E+",IF((ROUND(TRUNC(('TRI-1'!AR43  ),2),0))&lt;=1,"E-","")))))))))))</f>
        <v/>
      </c>
      <c r="AS43" s="51" t="str">
        <f>IF(OR('TRI-1'!AS43 ="",'TRI-1'!AS43&lt;0,'TRI-1'!AS43  &gt;10),"",IF((ROUND(TRUNC(('TRI-1'!AS43  ),2),0))=10,"A+",IF((ROUND(TRUNC(('TRI-1'!AS43  ),2),0))=9,"A-",IF((ROUND(TRUNC(('TRI-1'!AS43   ),2),0))=8,"B+",IF((ROUND(TRUNC(('TRI-1'!AS43 ),2),0))=7,"B-",IF((ROUND(TRUNC(('TRI-1'!AS43  ),2),0))=6,"C+",IF((ROUND(TRUNC(('TRI-1'!AS43  ),2),0))=5,"C-",IF((ROUND(TRUNC(('TRI-1'!AS43  ),2),0))=4,"D+",IF((ROUND(TRUNC(('TRI-1'!AS43 ),2),0))=3,"D-",IF((ROUND(TRUNC(('TRI-1'!AS43 ),2),0))=2,"E+",IF((ROUND(TRUNC(('TRI-1'!AS43  ),2),0))&lt;=1,"E-","")))))))))))</f>
        <v/>
      </c>
      <c r="AT43" s="51" t="str">
        <f>IF(OR('TRI-1'!AT43 ="",'TRI-1'!AT43&lt;0,'TRI-1'!AT43  &gt;10),"",IF((ROUND(TRUNC(('TRI-1'!AT43  ),2),0))=10,"A+",IF((ROUND(TRUNC(('TRI-1'!AT43  ),2),0))=9,"A-",IF((ROUND(TRUNC(('TRI-1'!AT43   ),2),0))=8,"B+",IF((ROUND(TRUNC(('TRI-1'!AT43 ),2),0))=7,"B-",IF((ROUND(TRUNC(('TRI-1'!AT43  ),2),0))=6,"C+",IF((ROUND(TRUNC(('TRI-1'!AT43  ),2),0))=5,"C-",IF((ROUND(TRUNC(('TRI-1'!AT43  ),2),0))=4,"D+",IF((ROUND(TRUNC(('TRI-1'!AT43 ),2),0))=3,"D-",IF((ROUND(TRUNC(('TRI-1'!AT43 ),2),0))=2,"E+",IF((ROUND(TRUNC(('TRI-1'!AT43  ),2),0))&lt;=1,"E-","")))))))))))</f>
        <v/>
      </c>
      <c r="AU43" s="51" t="str">
        <f>IF(OR('TRI-1'!AU43 ="",'TRI-1'!AU43&lt;0,'TRI-1'!AU43  &gt;10),"",IF((ROUND(TRUNC(('TRI-1'!AU43  ),2),0))=10,"A+",IF((ROUND(TRUNC(('TRI-1'!AU43  ),2),0))=9,"A-",IF((ROUND(TRUNC(('TRI-1'!AU43   ),2),0))=8,"B+",IF((ROUND(TRUNC(('TRI-1'!AU43 ),2),0))=7,"B-",IF((ROUND(TRUNC(('TRI-1'!AU43  ),2),0))=6,"C+",IF((ROUND(TRUNC(('TRI-1'!AU43  ),2),0))=5,"C-",IF((ROUND(TRUNC(('TRI-1'!AU43  ),2),0))=4,"D+",IF((ROUND(TRUNC(('TRI-1'!AU43 ),2),0))=3,"D-",IF((ROUND(TRUNC(('TRI-1'!AU43 ),2),0))=2,"E+",IF((ROUND(TRUNC(('TRI-1'!AU43  ),2),0))&lt;=1,"E-","")))))))))))</f>
        <v/>
      </c>
      <c r="AV43" s="51" t="str">
        <f>IF(OR('TRI-1'!AV43 ="",'TRI-1'!AV43&lt;0,'TRI-1'!AV43  &gt;10),"",IF((ROUND(TRUNC(('TRI-1'!AV43  ),2),0))=10,"A+",IF((ROUND(TRUNC(('TRI-1'!AV43  ),2),0))=9,"A-",IF((ROUND(TRUNC(('TRI-1'!AV43   ),2),0))=8,"B+",IF((ROUND(TRUNC(('TRI-1'!AV43 ),2),0))=7,"B-",IF((ROUND(TRUNC(('TRI-1'!AV43  ),2),0))=6,"C+",IF((ROUND(TRUNC(('TRI-1'!AV43  ),2),0))=5,"C-",IF((ROUND(TRUNC(('TRI-1'!AV43  ),2),0))=4,"D+",IF((ROUND(TRUNC(('TRI-1'!AV43 ),2),0))=3,"D-",IF((ROUND(TRUNC(('TRI-1'!AV43 ),2),0))=2,"E+",IF((ROUND(TRUNC(('TRI-1'!AV43  ),2),0))&lt;=1,"E-","")))))))))))</f>
        <v/>
      </c>
      <c r="AW43" s="51" t="str">
        <f>IF(OR('TRI-1'!AW43 ="",'TRI-1'!AW43&lt;0,'TRI-1'!AW43  &gt;10),"",IF((ROUND(TRUNC(('TRI-1'!AW43  ),2),0))=10,"A+",IF((ROUND(TRUNC(('TRI-1'!AW43  ),2),0))=9,"A-",IF((ROUND(TRUNC(('TRI-1'!AW43   ),2),0))=8,"B+",IF((ROUND(TRUNC(('TRI-1'!AW43 ),2),0))=7,"B-",IF((ROUND(TRUNC(('TRI-1'!AW43  ),2),0))=6,"C+",IF((ROUND(TRUNC(('TRI-1'!AW43  ),2),0))=5,"C-",IF((ROUND(TRUNC(('TRI-1'!AW43  ),2),0))=4,"D+",IF((ROUND(TRUNC(('TRI-1'!AW43 ),2),0))=3,"D-",IF((ROUND(TRUNC(('TRI-1'!AW43 ),2),0))=2,"E+",IF((ROUND(TRUNC(('TRI-1'!AW43  ),2),0))&lt;=1,"E-","")))))))))))</f>
        <v/>
      </c>
      <c r="AX43" s="51" t="str">
        <f>IF(OR('TRI-1'!AX43 ="",'TRI-1'!AX43&lt;0,'TRI-1'!AX43  &gt;10),"",IF((ROUND(TRUNC(('TRI-1'!AX43  ),2),0))=10,"A+",IF((ROUND(TRUNC(('TRI-1'!AX43  ),2),0))=9,"A-",IF((ROUND(TRUNC(('TRI-1'!AX43   ),2),0))=8,"B+",IF((ROUND(TRUNC(('TRI-1'!AX43 ),2),0))=7,"B-",IF((ROUND(TRUNC(('TRI-1'!AX43  ),2),0))=6,"C+",IF((ROUND(TRUNC(('TRI-1'!AX43  ),2),0))=5,"C-",IF((ROUND(TRUNC(('TRI-1'!AX43  ),2),0))=4,"D+",IF((ROUND(TRUNC(('TRI-1'!AX43 ),2),0))=3,"D-",IF((ROUND(TRUNC(('TRI-1'!AX43 ),2),0))=2,"E+",IF((ROUND(TRUNC(('TRI-1'!AX43  ),2),0))&lt;=1,"E-","")))))))))))</f>
        <v/>
      </c>
      <c r="AY43" s="51" t="str">
        <f>IF(OR('TRI-1'!AY43 ="",'TRI-1'!AY43&lt;0,'TRI-1'!AY43  &gt;10),"",IF((ROUND(TRUNC(('TRI-1'!AY43  ),2),0))=10,"A+",IF((ROUND(TRUNC(('TRI-1'!AY43  ),2),0))=9,"A-",IF((ROUND(TRUNC(('TRI-1'!AY43   ),2),0))=8,"B+",IF((ROUND(TRUNC(('TRI-1'!AY43 ),2),0))=7,"B-",IF((ROUND(TRUNC(('TRI-1'!AY43  ),2),0))=6,"C+",IF((ROUND(TRUNC(('TRI-1'!AY43  ),2),0))=5,"C-",IF((ROUND(TRUNC(('TRI-1'!AY43  ),2),0))=4,"D+",IF((ROUND(TRUNC(('TRI-1'!AY43 ),2),0))=3,"D-",IF((ROUND(TRUNC(('TRI-1'!AY43 ),2),0))=2,"E+",IF((ROUND(TRUNC(('TRI-1'!AY43  ),2),0))&lt;=1,"E-","")))))))))))</f>
        <v/>
      </c>
      <c r="AZ43" s="51" t="str">
        <f>IF(OR('TRI-1'!AZ43 ="",'TRI-1'!AZ43&lt;0,'TRI-1'!AZ43  &gt;10),"",IF((ROUND(TRUNC(('TRI-1'!AZ43  ),2),0))=10,"A+",IF((ROUND(TRUNC(('TRI-1'!AZ43  ),2),0))=9,"A-",IF((ROUND(TRUNC(('TRI-1'!AZ43   ),2),0))=8,"B+",IF((ROUND(TRUNC(('TRI-1'!AZ43 ),2),0))=7,"B-",IF((ROUND(TRUNC(('TRI-1'!AZ43  ),2),0))=6,"C+",IF((ROUND(TRUNC(('TRI-1'!AZ43  ),2),0))=5,"C-",IF((ROUND(TRUNC(('TRI-1'!AZ43  ),2),0))=4,"D+",IF((ROUND(TRUNC(('TRI-1'!AZ43 ),2),0))=3,"D-",IF((ROUND(TRUNC(('TRI-1'!AZ43 ),2),0))=2,"E+",IF((ROUND(TRUNC(('TRI-1'!AZ43  ),2),0))&lt;=1,"E-","")))))))))))</f>
        <v/>
      </c>
      <c r="BA43" s="51" t="str">
        <f>IF(OR('TRI-1'!BA43 ="",'TRI-1'!BA43&lt;0,'TRI-1'!BA43  &gt;10),"",IF((ROUND(TRUNC(('TRI-1'!BA43  ),2),0))=10,"A+",IF((ROUND(TRUNC(('TRI-1'!BA43  ),2),0))=9,"A-",IF((ROUND(TRUNC(('TRI-1'!BA43   ),2),0))=8,"B+",IF((ROUND(TRUNC(('TRI-1'!BA43 ),2),0))=7,"B-",IF((ROUND(TRUNC(('TRI-1'!BA43  ),2),0))=6,"C+",IF((ROUND(TRUNC(('TRI-1'!BA43  ),2),0))=5,"C-",IF((ROUND(TRUNC(('TRI-1'!BA43  ),2),0))=4,"D+",IF((ROUND(TRUNC(('TRI-1'!BA43 ),2),0))=3,"D-",IF((ROUND(TRUNC(('TRI-1'!BA43 ),2),0))=2,"E+",IF((ROUND(TRUNC(('TRI-1'!BA43  ),2),0))&lt;=1,"E-","")))))))))))</f>
        <v/>
      </c>
      <c r="BB43" s="51" t="str">
        <f>IF(OR('TRI-1'!BB43 ="",'TRI-1'!BB43&lt;0,'TRI-1'!BB43  &gt;10),"",IF((ROUND(TRUNC(('TRI-1'!BB43  ),2),0))=10,"A+",IF((ROUND(TRUNC(('TRI-1'!BB43  ),2),0))=9,"A-",IF((ROUND(TRUNC(('TRI-1'!BB43   ),2),0))=8,"B+",IF((ROUND(TRUNC(('TRI-1'!BB43 ),2),0))=7,"B-",IF((ROUND(TRUNC(('TRI-1'!BB43  ),2),0))=6,"C+",IF((ROUND(TRUNC(('TRI-1'!BB43  ),2),0))=5,"C-",IF((ROUND(TRUNC(('TRI-1'!BB43  ),2),0))=4,"D+",IF((ROUND(TRUNC(('TRI-1'!BB43 ),2),0))=3,"D-",IF((ROUND(TRUNC(('TRI-1'!BB43 ),2),0))=2,"E+",IF((ROUND(TRUNC(('TRI-1'!BB43  ),2),0))&lt;=1,"E-","")))))))))))</f>
        <v/>
      </c>
      <c r="BC43" s="51" t="str">
        <f>IF(OR('TRI-1'!BC43 ="",'TRI-1'!BC43&lt;0,'TRI-1'!BC43  &gt;10),"",IF((ROUND(TRUNC(('TRI-1'!BC43  ),2),0))=10,"A+",IF((ROUND(TRUNC(('TRI-1'!BC43  ),2),0))=9,"A-",IF((ROUND(TRUNC(('TRI-1'!BC43   ),2),0))=8,"B+",IF((ROUND(TRUNC(('TRI-1'!BC43 ),2),0))=7,"B-",IF((ROUND(TRUNC(('TRI-1'!BC43  ),2),0))=6,"C+",IF((ROUND(TRUNC(('TRI-1'!BC43  ),2),0))=5,"C-",IF((ROUND(TRUNC(('TRI-1'!BC43  ),2),0))=4,"D+",IF((ROUND(TRUNC(('TRI-1'!BC43 ),2),0))=3,"D-",IF((ROUND(TRUNC(('TRI-1'!BC43 ),2),0))=2,"E+",IF((ROUND(TRUNC(('TRI-1'!BC43  ),2),0))&lt;=1,"E-","")))))))))))</f>
        <v/>
      </c>
      <c r="BD43" s="51" t="str">
        <f>IF(OR('TRI-1'!BD43 ="",'TRI-1'!BD43&lt;0,'TRI-1'!BD43  &gt;10),"",IF((ROUND(TRUNC(('TRI-1'!BD43  ),2),0))=10,"A+",IF((ROUND(TRUNC(('TRI-1'!BD43  ),2),0))=9,"A-",IF((ROUND(TRUNC(('TRI-1'!BD43   ),2),0))=8,"B+",IF((ROUND(TRUNC(('TRI-1'!BD43 ),2),0))=7,"B-",IF((ROUND(TRUNC(('TRI-1'!BD43  ),2),0))=6,"C+",IF((ROUND(TRUNC(('TRI-1'!BD43  ),2),0))=5,"C-",IF((ROUND(TRUNC(('TRI-1'!BD43  ),2),0))=4,"D+",IF((ROUND(TRUNC(('TRI-1'!BD43 ),2),0))=3,"D-",IF((ROUND(TRUNC(('TRI-1'!BD43 ),2),0))=2,"E+",IF((ROUND(TRUNC(('TRI-1'!BD43  ),2),0))&lt;=1,"E-","")))))))))))</f>
        <v/>
      </c>
      <c r="BE43" s="51" t="str">
        <f>IF(OR('TRI-1'!BE43 ="",'TRI-1'!BE43&lt;0,'TRI-1'!BE43  &gt;10),"",IF((ROUND(TRUNC(('TRI-1'!BE43  ),2),0))=10,"A+",IF((ROUND(TRUNC(('TRI-1'!BE43  ),2),0))=9,"A-",IF((ROUND(TRUNC(('TRI-1'!BE43   ),2),0))=8,"B+",IF((ROUND(TRUNC(('TRI-1'!BE43 ),2),0))=7,"B-",IF((ROUND(TRUNC(('TRI-1'!BE43  ),2),0))=6,"C+",IF((ROUND(TRUNC(('TRI-1'!BE43  ),2),0))=5,"C-",IF((ROUND(TRUNC(('TRI-1'!BE43  ),2),0))=4,"D+",IF((ROUND(TRUNC(('TRI-1'!BE43 ),2),0))=3,"D-",IF((ROUND(TRUNC(('TRI-1'!BE43 ),2),0))=2,"E+",IF((ROUND(TRUNC(('TRI-1'!BE43  ),2),0))&lt;=1,"E-","")))))))))))</f>
        <v/>
      </c>
      <c r="BF43" s="51" t="str">
        <f>IF(OR('TRI-1'!BF43 ="",'TRI-1'!BF43&lt;0,'TRI-1'!BF43  &gt;10),"",IF((ROUND(TRUNC(('TRI-1'!BF43  ),2),0))=10,"A+",IF((ROUND(TRUNC(('TRI-1'!BF43  ),2),0))=9,"A-",IF((ROUND(TRUNC(('TRI-1'!BF43   ),2),0))=8,"B+",IF((ROUND(TRUNC(('TRI-1'!BF43 ),2),0))=7,"B-",IF((ROUND(TRUNC(('TRI-1'!BF43  ),2),0))=6,"C+",IF((ROUND(TRUNC(('TRI-1'!BF43  ),2),0))=5,"C-",IF((ROUND(TRUNC(('TRI-1'!BF43  ),2),0))=4,"D+",IF((ROUND(TRUNC(('TRI-1'!BF43 ),2),0))=3,"D-",IF((ROUND(TRUNC(('TRI-1'!BF43 ),2),0))=2,"E+",IF((ROUND(TRUNC(('TRI-1'!BF43  ),2),0))&lt;=1,"E-","")))))))))))</f>
        <v/>
      </c>
      <c r="BG43" s="51" t="str">
        <f>IF(OR('TRI-1'!BG43 ="",'TRI-1'!BG43&lt;0,'TRI-1'!BG43  &gt;10),"",IF((ROUND(TRUNC(('TRI-1'!BG43  ),2),0))=10,"A+",IF((ROUND(TRUNC(('TRI-1'!BG43  ),2),0))=9,"A-",IF((ROUND(TRUNC(('TRI-1'!BG43   ),2),0))=8,"B+",IF((ROUND(TRUNC(('TRI-1'!BG43 ),2),0))=7,"B-",IF((ROUND(TRUNC(('TRI-1'!BG43  ),2),0))=6,"C+",IF((ROUND(TRUNC(('TRI-1'!BG43  ),2),0))=5,"C-",IF((ROUND(TRUNC(('TRI-1'!BG43  ),2),0))=4,"D+",IF((ROUND(TRUNC(('TRI-1'!BG43 ),2),0))=3,"D-",IF((ROUND(TRUNC(('TRI-1'!BG43 ),2),0))=2,"E+",IF((ROUND(TRUNC(('TRI-1'!BG43  ),2),0))&lt;=1,"E-","")))))))))))</f>
        <v/>
      </c>
      <c r="BH43" s="51" t="str">
        <f>IF(OR('TRI-1'!BH43 ="",'TRI-1'!BH43&lt;0,'TRI-1'!BH43  &gt;10),"",IF((ROUND(TRUNC(('TRI-1'!BH43  ),2),0))=10,"A+",IF((ROUND(TRUNC(('TRI-1'!BH43  ),2),0))=9,"A-",IF((ROUND(TRUNC(('TRI-1'!BH43   ),2),0))=8,"B+",IF((ROUND(TRUNC(('TRI-1'!BH43 ),2),0))=7,"B-",IF((ROUND(TRUNC(('TRI-1'!BH43  ),2),0))=6,"C+",IF((ROUND(TRUNC(('TRI-1'!BH43  ),2),0))=5,"C-",IF((ROUND(TRUNC(('TRI-1'!BH43  ),2),0))=4,"D+",IF((ROUND(TRUNC(('TRI-1'!BH43 ),2),0))=3,"D-",IF((ROUND(TRUNC(('TRI-1'!BH43 ),2),0))=2,"E+",IF((ROUND(TRUNC(('TRI-1'!BH43  ),2),0))&lt;=1,"E-","")))))))))))</f>
        <v/>
      </c>
      <c r="BI43" s="51" t="str">
        <f>IF(OR('TRI-1'!BI43 ="",'TRI-1'!BI43&lt;0,'TRI-1'!BI43  &gt;10),"",IF((ROUND(TRUNC(('TRI-1'!BI43  ),2),0))=10,"A+",IF((ROUND(TRUNC(('TRI-1'!BI43  ),2),0))=9,"A-",IF((ROUND(TRUNC(('TRI-1'!BI43   ),2),0))=8,"B+",IF((ROUND(TRUNC(('TRI-1'!BI43 ),2),0))=7,"B-",IF((ROUND(TRUNC(('TRI-1'!BI43  ),2),0))=6,"C+",IF((ROUND(TRUNC(('TRI-1'!BI43  ),2),0))=5,"C-",IF((ROUND(TRUNC(('TRI-1'!BI43  ),2),0))=4,"D+",IF((ROUND(TRUNC(('TRI-1'!BI43 ),2),0))=3,"D-",IF((ROUND(TRUNC(('TRI-1'!BI43 ),2),0))=2,"E+",IF((ROUND(TRUNC(('TRI-1'!BI43  ),2),0))&lt;=1,"E-","")))))))))))</f>
        <v/>
      </c>
      <c r="BJ43" s="51" t="str">
        <f>IF(OR('TRI-1'!BJ43 ="",'TRI-1'!BJ43&lt;0,'TRI-1'!BJ43  &gt;10),"",IF((ROUND(TRUNC(('TRI-1'!BJ43  ),2),0))=10,"A+",IF((ROUND(TRUNC(('TRI-1'!BJ43  ),2),0))=9,"A-",IF((ROUND(TRUNC(('TRI-1'!BJ43   ),2),0))=8,"B+",IF((ROUND(TRUNC(('TRI-1'!BJ43 ),2),0))=7,"B-",IF((ROUND(TRUNC(('TRI-1'!BJ43  ),2),0))=6,"C+",IF((ROUND(TRUNC(('TRI-1'!BJ43  ),2),0))=5,"C-",IF((ROUND(TRUNC(('TRI-1'!BJ43  ),2),0))=4,"D+",IF((ROUND(TRUNC(('TRI-1'!BJ43 ),2),0))=3,"D-",IF((ROUND(TRUNC(('TRI-1'!BJ43 ),2),0))=2,"E+",IF((ROUND(TRUNC(('TRI-1'!BJ43  ),2),0))&lt;=1,"E-","")))))))))))</f>
        <v/>
      </c>
      <c r="BK43" s="51" t="str">
        <f>IF(OR('TRI-1'!BK43 ="",'TRI-1'!BK43&lt;0,'TRI-1'!BK43  &gt;10),"",IF((ROUND(TRUNC(('TRI-1'!BK43  ),2),0))=10,"A+",IF((ROUND(TRUNC(('TRI-1'!BK43  ),2),0))=9,"A-",IF((ROUND(TRUNC(('TRI-1'!BK43   ),2),0))=8,"B+",IF((ROUND(TRUNC(('TRI-1'!BK43 ),2),0))=7,"B-",IF((ROUND(TRUNC(('TRI-1'!BK43  ),2),0))=6,"C+",IF((ROUND(TRUNC(('TRI-1'!BK43  ),2),0))=5,"C-",IF((ROUND(TRUNC(('TRI-1'!BK43  ),2),0))=4,"D+",IF((ROUND(TRUNC(('TRI-1'!BK43 ),2),0))=3,"D-",IF((ROUND(TRUNC(('TRI-1'!BK43 ),2),0))=2,"E+",IF((ROUND(TRUNC(('TRI-1'!BK43  ),2),0))&lt;=1,"E-","")))))))))))</f>
        <v/>
      </c>
      <c r="BL43" s="51" t="str">
        <f>IF(OR('TRI-1'!BL43 ="",'TRI-1'!BL43&lt;0,'TRI-1'!BL43  &gt;10),"",IF((ROUND(TRUNC(('TRI-1'!BL43  ),2),0))=10,"A+",IF((ROUND(TRUNC(('TRI-1'!BL43  ),2),0))=9,"A-",IF((ROUND(TRUNC(('TRI-1'!BL43   ),2),0))=8,"B+",IF((ROUND(TRUNC(('TRI-1'!BL43 ),2),0))=7,"B-",IF((ROUND(TRUNC(('TRI-1'!BL43  ),2),0))=6,"C+",IF((ROUND(TRUNC(('TRI-1'!BL43  ),2),0))=5,"C-",IF((ROUND(TRUNC(('TRI-1'!BL43  ),2),0))=4,"D+",IF((ROUND(TRUNC(('TRI-1'!BL43 ),2),0))=3,"D-",IF((ROUND(TRUNC(('TRI-1'!BL43 ),2),0))=2,"E+",IF((ROUND(TRUNC(('TRI-1'!BL43  ),2),0))&lt;=1,"E-","")))))))))))</f>
        <v/>
      </c>
      <c r="BM43" s="51" t="str">
        <f>IF(OR('TRI-1'!BM43 ="",'TRI-1'!BM43&lt;0,'TRI-1'!BM43  &gt;10),"",IF((ROUND(TRUNC(('TRI-1'!BM43  ),2),0))=10,"A+",IF((ROUND(TRUNC(('TRI-1'!BM43  ),2),0))=9,"A-",IF((ROUND(TRUNC(('TRI-1'!BM43   ),2),0))=8,"B+",IF((ROUND(TRUNC(('TRI-1'!BM43 ),2),0))=7,"B-",IF((ROUND(TRUNC(('TRI-1'!BM43  ),2),0))=6,"C+",IF((ROUND(TRUNC(('TRI-1'!BM43  ),2),0))=5,"C-",IF((ROUND(TRUNC(('TRI-1'!BM43  ),2),0))=4,"D+",IF((ROUND(TRUNC(('TRI-1'!BM43 ),2),0))=3,"D-",IF((ROUND(TRUNC(('TRI-1'!BM43 ),2),0))=2,"E+",IF((ROUND(TRUNC(('TRI-1'!BM43  ),2),0))&lt;=1,"E-","")))))))))))</f>
        <v/>
      </c>
      <c r="BN43" s="51" t="str">
        <f>IF(OR('TRI-1'!BN43 ="",'TRI-1'!BN43&lt;0,'TRI-1'!BN43  &gt;10),"",IF((ROUND(TRUNC(('TRI-1'!BN43  ),2),0))=10,"A+",IF((ROUND(TRUNC(('TRI-1'!BN43  ),2),0))=9,"A-",IF((ROUND(TRUNC(('TRI-1'!BN43   ),2),0))=8,"B+",IF((ROUND(TRUNC(('TRI-1'!BN43 ),2),0))=7,"B-",IF((ROUND(TRUNC(('TRI-1'!BN43  ),2),0))=6,"C+",IF((ROUND(TRUNC(('TRI-1'!BN43  ),2),0))=5,"C-",IF((ROUND(TRUNC(('TRI-1'!BN43  ),2),0))=4,"D+",IF((ROUND(TRUNC(('TRI-1'!BN43 ),2),0))=3,"D-",IF((ROUND(TRUNC(('TRI-1'!BN43 ),2),0))=2,"E+",IF((ROUND(TRUNC(('TRI-1'!BN43  ),2),0))&lt;=1,"E-","")))))))))))</f>
        <v/>
      </c>
      <c r="BO43" s="51" t="str">
        <f>IF(OR('TRI-1'!BO43 ="",'TRI-1'!BO43&lt;0,'TRI-1'!BO43  &gt;10),"",IF((ROUND(TRUNC(('TRI-1'!BO43  ),2),0))=10,"A+",IF((ROUND(TRUNC(('TRI-1'!BO43  ),2),0))=9,"A-",IF((ROUND(TRUNC(('TRI-1'!BO43   ),2),0))=8,"B+",IF((ROUND(TRUNC(('TRI-1'!BO43 ),2),0))=7,"B-",IF((ROUND(TRUNC(('TRI-1'!BO43  ),2),0))=6,"C+",IF((ROUND(TRUNC(('TRI-1'!BO43  ),2),0))=5,"C-",IF((ROUND(TRUNC(('TRI-1'!BO43  ),2),0))=4,"D+",IF((ROUND(TRUNC(('TRI-1'!BO43 ),2),0))=3,"D-",IF((ROUND(TRUNC(('TRI-1'!BO43 ),2),0))=2,"E+",IF((ROUND(TRUNC(('TRI-1'!BO43  ),2),0))&lt;=1,"E-","")))))))))))</f>
        <v/>
      </c>
      <c r="BP43" s="51" t="str">
        <f>IF(OR('TRI-1'!BP43 ="",'TRI-1'!BP43&lt;0,'TRI-1'!BP43  &gt;10),"",IF((ROUND(TRUNC(('TRI-1'!BP43  ),2),0))=10,"A+",IF((ROUND(TRUNC(('TRI-1'!BP43  ),2),0))=9,"A-",IF((ROUND(TRUNC(('TRI-1'!BP43   ),2),0))=8,"B+",IF((ROUND(TRUNC(('TRI-1'!BP43 ),2),0))=7,"B-",IF((ROUND(TRUNC(('TRI-1'!BP43  ),2),0))=6,"C+",IF((ROUND(TRUNC(('TRI-1'!BP43  ),2),0))=5,"C-",IF((ROUND(TRUNC(('TRI-1'!BP43  ),2),0))=4,"D+",IF((ROUND(TRUNC(('TRI-1'!BP43 ),2),0))=3,"D-",IF((ROUND(TRUNC(('TRI-1'!BP43 ),2),0))=2,"E+",IF((ROUND(TRUNC(('TRI-1'!BP43  ),2),0))&lt;=1,"E-","")))))))))))</f>
        <v/>
      </c>
      <c r="BQ43" s="51" t="str">
        <f>IF(OR('TRI-1'!BQ43 ="",'TRI-1'!BQ43&lt;0,'TRI-1'!BQ43  &gt;10),"",IF((ROUND(TRUNC(('TRI-1'!BQ43  ),2),0))=10,"A+",IF((ROUND(TRUNC(('TRI-1'!BQ43  ),2),0))=9,"A-",IF((ROUND(TRUNC(('TRI-1'!BQ43   ),2),0))=8,"B+",IF((ROUND(TRUNC(('TRI-1'!BQ43 ),2),0))=7,"B-",IF((ROUND(TRUNC(('TRI-1'!BQ43  ),2),0))=6,"C+",IF((ROUND(TRUNC(('TRI-1'!BQ43  ),2),0))=5,"C-",IF((ROUND(TRUNC(('TRI-1'!BQ43  ),2),0))=4,"D+",IF((ROUND(TRUNC(('TRI-1'!BQ43 ),2),0))=3,"D-",IF((ROUND(TRUNC(('TRI-1'!BQ43 ),2),0))=2,"E+",IF((ROUND(TRUNC(('TRI-1'!BQ43  ),2),0))&lt;=1,"E-","")))))))))))</f>
        <v/>
      </c>
      <c r="BR43" s="51" t="str">
        <f>IF(OR('TRI-1'!BR43 ="",'TRI-1'!BR43&lt;0,'TRI-1'!BR43  &gt;10),"",IF((ROUND(TRUNC(('TRI-1'!BR43  ),2),0))=10,"A+",IF((ROUND(TRUNC(('TRI-1'!BR43  ),2),0))=9,"A-",IF((ROUND(TRUNC(('TRI-1'!BR43   ),2),0))=8,"B+",IF((ROUND(TRUNC(('TRI-1'!BR43 ),2),0))=7,"B-",IF((ROUND(TRUNC(('TRI-1'!BR43  ),2),0))=6,"C+",IF((ROUND(TRUNC(('TRI-1'!BR43  ),2),0))=5,"C-",IF((ROUND(TRUNC(('TRI-1'!BR43  ),2),0))=4,"D+",IF((ROUND(TRUNC(('TRI-1'!BR43 ),2),0))=3,"D-",IF((ROUND(TRUNC(('TRI-1'!BR43 ),2),0))=2,"E+",IF((ROUND(TRUNC(('TRI-1'!BR43  ),2),0))&lt;=1,"E-","")))))))))))</f>
        <v/>
      </c>
      <c r="BS43" s="51" t="str">
        <f>IF(OR('TRI-1'!BS43 ="",'TRI-1'!BS43&lt;0,'TRI-1'!BS43  &gt;10),"",IF((ROUND(TRUNC(('TRI-1'!BS43  ),2),0))=10,"A+",IF((ROUND(TRUNC(('TRI-1'!BS43  ),2),0))=9,"A-",IF((ROUND(TRUNC(('TRI-1'!BS43   ),2),0))=8,"B+",IF((ROUND(TRUNC(('TRI-1'!BS43 ),2),0))=7,"B-",IF((ROUND(TRUNC(('TRI-1'!BS43  ),2),0))=6,"C+",IF((ROUND(TRUNC(('TRI-1'!BS43  ),2),0))=5,"C-",IF((ROUND(TRUNC(('TRI-1'!BS43  ),2),0))=4,"D+",IF((ROUND(TRUNC(('TRI-1'!BS43 ),2),0))=3,"D-",IF((ROUND(TRUNC(('TRI-1'!BS43 ),2),0))=2,"E+",IF((ROUND(TRUNC(('TRI-1'!BS43  ),2),0))&lt;=1,"E-","")))))))))))</f>
        <v/>
      </c>
      <c r="BT43" s="51" t="str">
        <f>IF(OR('TRI-1'!BT43 ="",'TRI-1'!BT43&lt;0,'TRI-1'!BT43  &gt;10),"",IF((ROUND(TRUNC(('TRI-1'!BT43  ),2),0))=10,"A+",IF((ROUND(TRUNC(('TRI-1'!BT43  ),2),0))=9,"A-",IF((ROUND(TRUNC(('TRI-1'!BT43   ),2),0))=8,"B+",IF((ROUND(TRUNC(('TRI-1'!BT43 ),2),0))=7,"B-",IF((ROUND(TRUNC(('TRI-1'!BT43  ),2),0))=6,"C+",IF((ROUND(TRUNC(('TRI-1'!BT43  ),2),0))=5,"C-",IF((ROUND(TRUNC(('TRI-1'!BT43  ),2),0))=4,"D+",IF((ROUND(TRUNC(('TRI-1'!BT43 ),2),0))=3,"D-",IF((ROUND(TRUNC(('TRI-1'!BT43 ),2),0))=2,"E+",IF((ROUND(TRUNC(('TRI-1'!BT43  ),2),0))&lt;=1,"E-","")))))))))))</f>
        <v/>
      </c>
      <c r="BU43" s="51" t="str">
        <f>IF(OR('TRI-1'!BU43 ="",'TRI-1'!BU43&lt;0,'TRI-1'!BU43  &gt;10),"",IF((ROUND(TRUNC(('TRI-1'!BU43  ),2),0))=10,"A+",IF((ROUND(TRUNC(('TRI-1'!BU43  ),2),0))=9,"A-",IF((ROUND(TRUNC(('TRI-1'!BU43   ),2),0))=8,"B+",IF((ROUND(TRUNC(('TRI-1'!BU43 ),2),0))=7,"B-",IF((ROUND(TRUNC(('TRI-1'!BU43  ),2),0))=6,"C+",IF((ROUND(TRUNC(('TRI-1'!BU43  ),2),0))=5,"C-",IF((ROUND(TRUNC(('TRI-1'!BU43  ),2),0))=4,"D+",IF((ROUND(TRUNC(('TRI-1'!BU43 ),2),0))=3,"D-",IF((ROUND(TRUNC(('TRI-1'!BU43 ),2),0))=2,"E+",IF((ROUND(TRUNC(('TRI-1'!BU43  ),2),0))&lt;=1,"E-","")))))))))))</f>
        <v/>
      </c>
      <c r="BV43" s="51" t="str">
        <f>IF(OR('TRI-1'!BV43 ="",'TRI-1'!BV43&lt;0,'TRI-1'!BV43  &gt;10),"",IF((ROUND(TRUNC(('TRI-1'!BV43  ),2),0))=10,"A+",IF((ROUND(TRUNC(('TRI-1'!BV43  ),2),0))=9,"A-",IF((ROUND(TRUNC(('TRI-1'!BV43   ),2),0))=8,"B+",IF((ROUND(TRUNC(('TRI-1'!BV43 ),2),0))=7,"B-",IF((ROUND(TRUNC(('TRI-1'!BV43  ),2),0))=6,"C+",IF((ROUND(TRUNC(('TRI-1'!BV43  ),2),0))=5,"C-",IF((ROUND(TRUNC(('TRI-1'!BV43  ),2),0))=4,"D+",IF((ROUND(TRUNC(('TRI-1'!BV43 ),2),0))=3,"D-",IF((ROUND(TRUNC(('TRI-1'!BV43 ),2),0))=2,"E+",IF((ROUND(TRUNC(('TRI-1'!BV43  ),2),0))&lt;=1,"E-","")))))))))))</f>
        <v/>
      </c>
      <c r="BW43" s="51" t="str">
        <f>IF(OR('TRI-1'!BW43 ="",'TRI-1'!BW43&lt;0,'TRI-1'!BW43  &gt;10),"",IF((ROUND(TRUNC(('TRI-1'!BW43  ),2),0))=10,"A+",IF((ROUND(TRUNC(('TRI-1'!BW43  ),2),0))=9,"A-",IF((ROUND(TRUNC(('TRI-1'!BW43   ),2),0))=8,"B+",IF((ROUND(TRUNC(('TRI-1'!BW43 ),2),0))=7,"B-",IF((ROUND(TRUNC(('TRI-1'!BW43  ),2),0))=6,"C+",IF((ROUND(TRUNC(('TRI-1'!BW43  ),2),0))=5,"C-",IF((ROUND(TRUNC(('TRI-1'!BW43  ),2),0))=4,"D+",IF((ROUND(TRUNC(('TRI-1'!BW43 ),2),0))=3,"D-",IF((ROUND(TRUNC(('TRI-1'!BW43 ),2),0))=2,"E+",IF((ROUND(TRUNC(('TRI-1'!BW43  ),2),0))&lt;=1,"E-","")))))))))))</f>
        <v/>
      </c>
      <c r="BX43" s="51" t="str">
        <f>IF(OR('TRI-1'!BX43 ="",'TRI-1'!BX43&lt;0,'TRI-1'!BX43  &gt;10),"",IF((ROUND(TRUNC(('TRI-1'!BX43  ),2),0))=10,"A+",IF((ROUND(TRUNC(('TRI-1'!BX43  ),2),0))=9,"A-",IF((ROUND(TRUNC(('TRI-1'!BX43   ),2),0))=8,"B+",IF((ROUND(TRUNC(('TRI-1'!BX43 ),2),0))=7,"B-",IF((ROUND(TRUNC(('TRI-1'!BX43  ),2),0))=6,"C+",IF((ROUND(TRUNC(('TRI-1'!BX43  ),2),0))=5,"C-",IF((ROUND(TRUNC(('TRI-1'!BX43  ),2),0))=4,"D+",IF((ROUND(TRUNC(('TRI-1'!BX43 ),2),0))=3,"D-",IF((ROUND(TRUNC(('TRI-1'!BX43 ),2),0))=2,"E+",IF((ROUND(TRUNC(('TRI-1'!BX43  ),2),0))&lt;=1,"E-","")))))))))))</f>
        <v/>
      </c>
      <c r="BY43" s="51" t="str">
        <f>IF(OR('TRI-1'!BY43 ="",'TRI-1'!BY43&lt;0,'TRI-1'!BY43  &gt;10),"",IF((ROUND(TRUNC(('TRI-1'!BY43  ),2),0))=10,"A+",IF((ROUND(TRUNC(('TRI-1'!BY43  ),2),0))=9,"A-",IF((ROUND(TRUNC(('TRI-1'!BY43   ),2),0))=8,"B+",IF((ROUND(TRUNC(('TRI-1'!BY43 ),2),0))=7,"B-",IF((ROUND(TRUNC(('TRI-1'!BY43  ),2),0))=6,"C+",IF((ROUND(TRUNC(('TRI-1'!BY43  ),2),0))=5,"C-",IF((ROUND(TRUNC(('TRI-1'!BY43  ),2),0))=4,"D+",IF((ROUND(TRUNC(('TRI-1'!BY43 ),2),0))=3,"D-",IF((ROUND(TRUNC(('TRI-1'!BY43 ),2),0))=2,"E+",IF((ROUND(TRUNC(('TRI-1'!BY43  ),2),0))&lt;=1,"E-","")))))))))))</f>
        <v/>
      </c>
      <c r="BZ43" s="51" t="str">
        <f>IF(OR('TRI-1'!BZ43 ="",'TRI-1'!BZ43&lt;0,'TRI-1'!BZ43  &gt;10),"",IF((ROUND(TRUNC(('TRI-1'!BZ43  ),2),0))=10,"A+",IF((ROUND(TRUNC(('TRI-1'!BZ43  ),2),0))=9,"A-",IF((ROUND(TRUNC(('TRI-1'!BZ43   ),2),0))=8,"B+",IF((ROUND(TRUNC(('TRI-1'!BZ43 ),2),0))=7,"B-",IF((ROUND(TRUNC(('TRI-1'!BZ43  ),2),0))=6,"C+",IF((ROUND(TRUNC(('TRI-1'!BZ43  ),2),0))=5,"C-",IF((ROUND(TRUNC(('TRI-1'!BZ43  ),2),0))=4,"D+",IF((ROUND(TRUNC(('TRI-1'!BZ43 ),2),0))=3,"D-",IF((ROUND(TRUNC(('TRI-1'!BZ43 ),2),0))=2,"E+",IF((ROUND(TRUNC(('TRI-1'!BZ43  ),2),0))&lt;=1,"E-","")))))))))))</f>
        <v/>
      </c>
      <c r="CA43" s="51" t="str">
        <f>IF(OR('TRI-1'!CA43 ="",'TRI-1'!CA43&lt;0,'TRI-1'!CA43  &gt;10),"",IF((ROUND(TRUNC(('TRI-1'!CA43  ),2),0))=10,"A+",IF((ROUND(TRUNC(('TRI-1'!CA43  ),2),0))=9,"A-",IF((ROUND(TRUNC(('TRI-1'!CA43   ),2),0))=8,"B+",IF((ROUND(TRUNC(('TRI-1'!CA43 ),2),0))=7,"B-",IF((ROUND(TRUNC(('TRI-1'!CA43  ),2),0))=6,"C+",IF((ROUND(TRUNC(('TRI-1'!CA43  ),2),0))=5,"C-",IF((ROUND(TRUNC(('TRI-1'!CA43  ),2),0))=4,"D+",IF((ROUND(TRUNC(('TRI-1'!CA43 ),2),0))=3,"D-",IF((ROUND(TRUNC(('TRI-1'!CA43 ),2),0))=2,"E+",IF((ROUND(TRUNC(('TRI-1'!CA43  ),2),0))&lt;=1,"E-","")))))))))))</f>
        <v/>
      </c>
      <c r="CB43" s="51" t="str">
        <f>IF(OR('TRI-1'!CB43 ="",'TRI-1'!CB43&lt;0,'TRI-1'!CB43  &gt;10),"",IF((ROUND(TRUNC(('TRI-1'!CB43  ),2),0))=10,"A+",IF((ROUND(TRUNC(('TRI-1'!CB43  ),2),0))=9,"A-",IF((ROUND(TRUNC(('TRI-1'!CB43   ),2),0))=8,"B+",IF((ROUND(TRUNC(('TRI-1'!CB43 ),2),0))=7,"B-",IF((ROUND(TRUNC(('TRI-1'!CB43  ),2),0))=6,"C+",IF((ROUND(TRUNC(('TRI-1'!CB43  ),2),0))=5,"C-",IF((ROUND(TRUNC(('TRI-1'!CB43  ),2),0))=4,"D+",IF((ROUND(TRUNC(('TRI-1'!CB43 ),2),0))=3,"D-",IF((ROUND(TRUNC(('TRI-1'!CB43 ),2),0))=2,"E+",IF((ROUND(TRUNC(('TRI-1'!CB43  ),2),0))&lt;=1,"E-","")))))))))))</f>
        <v/>
      </c>
      <c r="CC43" s="51" t="str">
        <f>IF(OR('TRI-1'!CC43 ="",'TRI-1'!CC43&lt;0,'TRI-1'!CC43  &gt;10),"",IF((ROUND(TRUNC(('TRI-1'!CC43  ),2),0))=10,"A+",IF((ROUND(TRUNC(('TRI-1'!CC43  ),2),0))=9,"A-",IF((ROUND(TRUNC(('TRI-1'!CC43   ),2),0))=8,"B+",IF((ROUND(TRUNC(('TRI-1'!CC43 ),2),0))=7,"B-",IF((ROUND(TRUNC(('TRI-1'!CC43  ),2),0))=6,"C+",IF((ROUND(TRUNC(('TRI-1'!CC43  ),2),0))=5,"C-",IF((ROUND(TRUNC(('TRI-1'!CC43  ),2),0))=4,"D+",IF((ROUND(TRUNC(('TRI-1'!CC43 ),2),0))=3,"D-",IF((ROUND(TRUNC(('TRI-1'!CC43 ),2),0))=2,"E+",IF((ROUND(TRUNC(('TRI-1'!CC43  ),2),0))&lt;=1,"E-","")))))))))))</f>
        <v/>
      </c>
      <c r="CD43" s="51" t="str">
        <f>IF(OR('TRI-1'!CD43 ="",'TRI-1'!CD43&lt;0,'TRI-1'!CD43  &gt;10),"",IF((ROUND(TRUNC(('TRI-1'!CD43  ),2),0))=10,"A+",IF((ROUND(TRUNC(('TRI-1'!CD43  ),2),0))=9,"A-",IF((ROUND(TRUNC(('TRI-1'!CD43   ),2),0))=8,"B+",IF((ROUND(TRUNC(('TRI-1'!CD43 ),2),0))=7,"B-",IF((ROUND(TRUNC(('TRI-1'!CD43  ),2),0))=6,"C+",IF((ROUND(TRUNC(('TRI-1'!CD43  ),2),0))=5,"C-",IF((ROUND(TRUNC(('TRI-1'!CD43  ),2),0))=4,"D+",IF((ROUND(TRUNC(('TRI-1'!CD43 ),2),0))=3,"D-",IF((ROUND(TRUNC(('TRI-1'!CD43 ),2),0))=2,"E+",IF((ROUND(TRUNC(('TRI-1'!CD43  ),2),0))&lt;=1,"E-","")))))))))))</f>
        <v/>
      </c>
      <c r="CE43" s="51" t="str">
        <f>IF(OR('TRI-1'!CE43 ="",'TRI-1'!CE43&lt;0,'TRI-1'!CE43  &gt;10),"",IF((ROUND(TRUNC(('TRI-1'!CE43  ),2),0))=10,"A+",IF((ROUND(TRUNC(('TRI-1'!CE43  ),2),0))=9,"A-",IF((ROUND(TRUNC(('TRI-1'!CE43   ),2),0))=8,"B+",IF((ROUND(TRUNC(('TRI-1'!CE43 ),2),0))=7,"B-",IF((ROUND(TRUNC(('TRI-1'!CE43  ),2),0))=6,"C+",IF((ROUND(TRUNC(('TRI-1'!CE43  ),2),0))=5,"C-",IF((ROUND(TRUNC(('TRI-1'!CE43  ),2),0))=4,"D+",IF((ROUND(TRUNC(('TRI-1'!CE43 ),2),0))=3,"D-",IF((ROUND(TRUNC(('TRI-1'!CE43 ),2),0))=2,"E+",IF((ROUND(TRUNC(('TRI-1'!CE43  ),2),0))&lt;=1,"E-","")))))))))))</f>
        <v/>
      </c>
      <c r="CF43" s="51" t="str">
        <f>IF(OR('TRI-1'!CF43 ="",'TRI-1'!CF43&lt;0,'TRI-1'!CF43  &gt;10),"",IF((ROUND(TRUNC(('TRI-1'!CF43  ),2),0))=10,"A+",IF((ROUND(TRUNC(('TRI-1'!CF43  ),2),0))=9,"A-",IF((ROUND(TRUNC(('TRI-1'!CF43   ),2),0))=8,"B+",IF((ROUND(TRUNC(('TRI-1'!CF43 ),2),0))=7,"B-",IF((ROUND(TRUNC(('TRI-1'!CF43  ),2),0))=6,"C+",IF((ROUND(TRUNC(('TRI-1'!CF43  ),2),0))=5,"C-",IF((ROUND(TRUNC(('TRI-1'!CF43  ),2),0))=4,"D+",IF((ROUND(TRUNC(('TRI-1'!CF43 ),2),0))=3,"D-",IF((ROUND(TRUNC(('TRI-1'!CF43 ),2),0))=2,"E+",IF((ROUND(TRUNC(('TRI-1'!CF43  ),2),0))&lt;=1,"E-","")))))))))))</f>
        <v/>
      </c>
      <c r="CG43" s="51" t="str">
        <f>IF(OR('TRI-1'!CG43 ="",'TRI-1'!CG43&lt;0,'TRI-1'!CG43  &gt;10),"",IF((ROUND(TRUNC(('TRI-1'!CG43  ),2),0))=10,"A+",IF((ROUND(TRUNC(('TRI-1'!CG43  ),2),0))=9,"A-",IF((ROUND(TRUNC(('TRI-1'!CG43   ),2),0))=8,"B+",IF((ROUND(TRUNC(('TRI-1'!CG43 ),2),0))=7,"B-",IF((ROUND(TRUNC(('TRI-1'!CG43  ),2),0))=6,"C+",IF((ROUND(TRUNC(('TRI-1'!CG43  ),2),0))=5,"C-",IF((ROUND(TRUNC(('TRI-1'!CG43  ),2),0))=4,"D+",IF((ROUND(TRUNC(('TRI-1'!CG43 ),2),0))=3,"D-",IF((ROUND(TRUNC(('TRI-1'!CG43 ),2),0))=2,"E+",IF((ROUND(TRUNC(('TRI-1'!CG43  ),2),0))&lt;=1,"E-","")))))))))))</f>
        <v/>
      </c>
      <c r="CH43" s="51" t="str">
        <f>IF(OR('TRI-1'!CH43 ="",'TRI-1'!CH43&lt;0,'TRI-1'!CH43  &gt;10),"",IF((ROUND(TRUNC(('TRI-1'!CH43  ),2),0))=10,"A+",IF((ROUND(TRUNC(('TRI-1'!CH43  ),2),0))=9,"A-",IF((ROUND(TRUNC(('TRI-1'!CH43   ),2),0))=8,"B+",IF((ROUND(TRUNC(('TRI-1'!CH43 ),2),0))=7,"B-",IF((ROUND(TRUNC(('TRI-1'!CH43  ),2),0))=6,"C+",IF((ROUND(TRUNC(('TRI-1'!CH43  ),2),0))=5,"C-",IF((ROUND(TRUNC(('TRI-1'!CH43  ),2),0))=4,"D+",IF((ROUND(TRUNC(('TRI-1'!CH43 ),2),0))=3,"D-",IF((ROUND(TRUNC(('TRI-1'!CH43 ),2),0))=2,"E+",IF((ROUND(TRUNC(('TRI-1'!CH43  ),2),0))&lt;=1,"E-","")))))))))))</f>
        <v/>
      </c>
      <c r="CI43" s="51" t="str">
        <f>IF(OR('TRI-1'!CI43 ="",'TRI-1'!CI43&lt;0,'TRI-1'!CI43  &gt;10),"",IF((ROUND(TRUNC(('TRI-1'!CI43  ),2),0))=10,"A+",IF((ROUND(TRUNC(('TRI-1'!CI43  ),2),0))=9,"A-",IF((ROUND(TRUNC(('TRI-1'!CI43   ),2),0))=8,"B+",IF((ROUND(TRUNC(('TRI-1'!CI43 ),2),0))=7,"B-",IF((ROUND(TRUNC(('TRI-1'!CI43  ),2),0))=6,"C+",IF((ROUND(TRUNC(('TRI-1'!CI43  ),2),0))=5,"C-",IF((ROUND(TRUNC(('TRI-1'!CI43  ),2),0))=4,"D+",IF((ROUND(TRUNC(('TRI-1'!CI43 ),2),0))=3,"D-",IF((ROUND(TRUNC(('TRI-1'!CI43 ),2),0))=2,"E+",IF((ROUND(TRUNC(('TRI-1'!CI43  ),2),0))&lt;=1,"E-","")))))))))))</f>
        <v/>
      </c>
      <c r="CJ43" s="51" t="str">
        <f>IF(OR('TRI-1'!CJ43 ="",'TRI-1'!CJ43&lt;0,'TRI-1'!CJ43  &gt;10),"",IF((ROUND(TRUNC(('TRI-1'!CJ43  ),2),0))=10,"A+",IF((ROUND(TRUNC(('TRI-1'!CJ43  ),2),0))=9,"A-",IF((ROUND(TRUNC(('TRI-1'!CJ43   ),2),0))=8,"B+",IF((ROUND(TRUNC(('TRI-1'!CJ43 ),2),0))=7,"B-",IF((ROUND(TRUNC(('TRI-1'!CJ43  ),2),0))=6,"C+",IF((ROUND(TRUNC(('TRI-1'!CJ43  ),2),0))=5,"C-",IF((ROUND(TRUNC(('TRI-1'!CJ43  ),2),0))=4,"D+",IF((ROUND(TRUNC(('TRI-1'!CJ43 ),2),0))=3,"D-",IF((ROUND(TRUNC(('TRI-1'!CJ43 ),2),0))=2,"E+",IF((ROUND(TRUNC(('TRI-1'!CJ43  ),2),0))&lt;=1,"E-","")))))))))))</f>
        <v/>
      </c>
      <c r="CK43" s="51" t="str">
        <f>IF(OR('TRI-1'!CK43 ="",'TRI-1'!CK43&lt;0,'TRI-1'!CK43  &gt;10),"",IF((ROUND(TRUNC(('TRI-1'!CK43  ),2),0))=10,"A+",IF((ROUND(TRUNC(('TRI-1'!CK43  ),2),0))=9,"A-",IF((ROUND(TRUNC(('TRI-1'!CK43   ),2),0))=8,"B+",IF((ROUND(TRUNC(('TRI-1'!CK43 ),2),0))=7,"B-",IF((ROUND(TRUNC(('TRI-1'!CK43  ),2),0))=6,"C+",IF((ROUND(TRUNC(('TRI-1'!CK43  ),2),0))=5,"C-",IF((ROUND(TRUNC(('TRI-1'!CK43  ),2),0))=4,"D+",IF((ROUND(TRUNC(('TRI-1'!CK43 ),2),0))=3,"D-",IF((ROUND(TRUNC(('TRI-1'!CK43 ),2),0))=2,"E+",IF((ROUND(TRUNC(('TRI-1'!CK43  ),2),0))&lt;=1,"E-","")))))))))))</f>
        <v/>
      </c>
      <c r="CL43" s="51" t="str">
        <f>IF(OR('TRI-1'!CL43 ="",'TRI-1'!CL43&lt;0,'TRI-1'!CL43  &gt;10),"",IF((ROUND(TRUNC(('TRI-1'!CL43  ),2),0))=10,"A+",IF((ROUND(TRUNC(('TRI-1'!CL43  ),2),0))=9,"A-",IF((ROUND(TRUNC(('TRI-1'!CL43   ),2),0))=8,"B+",IF((ROUND(TRUNC(('TRI-1'!CL43 ),2),0))=7,"B-",IF((ROUND(TRUNC(('TRI-1'!CL43  ),2),0))=6,"C+",IF((ROUND(TRUNC(('TRI-1'!CL43  ),2),0))=5,"C-",IF((ROUND(TRUNC(('TRI-1'!CL43  ),2),0))=4,"D+",IF((ROUND(TRUNC(('TRI-1'!CL43 ),2),0))=3,"D-",IF((ROUND(TRUNC(('TRI-1'!CL43 ),2),0))=2,"E+",IF((ROUND(TRUNC(('TRI-1'!CL43  ),2),0))&lt;=1,"E-","")))))))))))</f>
        <v/>
      </c>
      <c r="CM43" s="51" t="str">
        <f>IF(OR('TRI-1'!CM43 ="",'TRI-1'!CM43&lt;0,'TRI-1'!CM43  &gt;10),"",IF((ROUND(TRUNC(('TRI-1'!CM43  ),2),0))=10,"A+",IF((ROUND(TRUNC(('TRI-1'!CM43  ),2),0))=9,"A-",IF((ROUND(TRUNC(('TRI-1'!CM43   ),2),0))=8,"B+",IF((ROUND(TRUNC(('TRI-1'!CM43 ),2),0))=7,"B-",IF((ROUND(TRUNC(('TRI-1'!CM43  ),2),0))=6,"C+",IF((ROUND(TRUNC(('TRI-1'!CM43  ),2),0))=5,"C-",IF((ROUND(TRUNC(('TRI-1'!CM43  ),2),0))=4,"D+",IF((ROUND(TRUNC(('TRI-1'!CM43 ),2),0))=3,"D-",IF((ROUND(TRUNC(('TRI-1'!CM43 ),2),0))=2,"E+",IF((ROUND(TRUNC(('TRI-1'!CM43  ),2),0))&lt;=1,"E-","")))))))))))</f>
        <v/>
      </c>
      <c r="CN43" s="51" t="str">
        <f>IF(OR('TRI-1'!CN43 ="",'TRI-1'!CN43&lt;0,'TRI-1'!CN43  &gt;10),"",IF((ROUND(TRUNC(('TRI-1'!CN43  ),2),0))=10,"A+",IF((ROUND(TRUNC(('TRI-1'!CN43  ),2),0))=9,"A-",IF((ROUND(TRUNC(('TRI-1'!CN43   ),2),0))=8,"B+",IF((ROUND(TRUNC(('TRI-1'!CN43 ),2),0))=7,"B-",IF((ROUND(TRUNC(('TRI-1'!CN43  ),2),0))=6,"C+",IF((ROUND(TRUNC(('TRI-1'!CN43  ),2),0))=5,"C-",IF((ROUND(TRUNC(('TRI-1'!CN43  ),2),0))=4,"D+",IF((ROUND(TRUNC(('TRI-1'!CN43 ),2),0))=3,"D-",IF((ROUND(TRUNC(('TRI-1'!CN43 ),2),0))=2,"E+",IF((ROUND(TRUNC(('TRI-1'!CN43  ),2),0))&lt;=1,"E-","")))))))))))</f>
        <v/>
      </c>
      <c r="CO43" s="51" t="str">
        <f>IF(OR('TRI-1'!CO43 ="",'TRI-1'!CO43&lt;0,'TRI-1'!CO43  &gt;10),"",IF((ROUND(TRUNC(('TRI-1'!CO43  ),2),0))=10,"A+",IF((ROUND(TRUNC(('TRI-1'!CO43  ),2),0))=9,"A-",IF((ROUND(TRUNC(('TRI-1'!CO43   ),2),0))=8,"B+",IF((ROUND(TRUNC(('TRI-1'!CO43 ),2),0))=7,"B-",IF((ROUND(TRUNC(('TRI-1'!CO43  ),2),0))=6,"C+",IF((ROUND(TRUNC(('TRI-1'!CO43  ),2),0))=5,"C-",IF((ROUND(TRUNC(('TRI-1'!CO43  ),2),0))=4,"D+",IF((ROUND(TRUNC(('TRI-1'!CO43 ),2),0))=3,"D-",IF((ROUND(TRUNC(('TRI-1'!CO43 ),2),0))=2,"E+",IF((ROUND(TRUNC(('TRI-1'!CO43  ),2),0))&lt;=1,"E-","")))))))))))</f>
        <v/>
      </c>
      <c r="CP43" s="51" t="str">
        <f>IF(OR('TRI-1'!CP43 ="",'TRI-1'!CP43&lt;0,'TRI-1'!CP43  &gt;10),"",IF((ROUND(TRUNC(('TRI-1'!CP43  ),2),0))=10,"A+",IF((ROUND(TRUNC(('TRI-1'!CP43  ),2),0))=9,"A-",IF((ROUND(TRUNC(('TRI-1'!CP43   ),2),0))=8,"B+",IF((ROUND(TRUNC(('TRI-1'!CP43 ),2),0))=7,"B-",IF((ROUND(TRUNC(('TRI-1'!CP43  ),2),0))=6,"C+",IF((ROUND(TRUNC(('TRI-1'!CP43  ),2),0))=5,"C-",IF((ROUND(TRUNC(('TRI-1'!CP43  ),2),0))=4,"D+",IF((ROUND(TRUNC(('TRI-1'!CP43 ),2),0))=3,"D-",IF((ROUND(TRUNC(('TRI-1'!CP43 ),2),0))=2,"E+",IF((ROUND(TRUNC(('TRI-1'!CP43  ),2),0))&lt;=1,"E-","")))))))))))</f>
        <v/>
      </c>
      <c r="CQ43" s="51" t="str">
        <f>IF(OR('TRI-1'!CQ43 ="",'TRI-1'!CQ43&lt;0,'TRI-1'!CQ43  &gt;10),"",IF((ROUND(TRUNC(('TRI-1'!CQ43  ),2),0))=10,"A+",IF((ROUND(TRUNC(('TRI-1'!CQ43  ),2),0))=9,"A-",IF((ROUND(TRUNC(('TRI-1'!CQ43   ),2),0))=8,"B+",IF((ROUND(TRUNC(('TRI-1'!CQ43 ),2),0))=7,"B-",IF((ROUND(TRUNC(('TRI-1'!CQ43  ),2),0))=6,"C+",IF((ROUND(TRUNC(('TRI-1'!CQ43  ),2),0))=5,"C-",IF((ROUND(TRUNC(('TRI-1'!CQ43  ),2),0))=4,"D+",IF((ROUND(TRUNC(('TRI-1'!CQ43 ),2),0))=3,"D-",IF((ROUND(TRUNC(('TRI-1'!CQ43 ),2),0))=2,"E+",IF((ROUND(TRUNC(('TRI-1'!CQ43  ),2),0))&lt;=1,"E-","")))))))))))</f>
        <v/>
      </c>
      <c r="CR43" s="51" t="str">
        <f>IF(OR('TRI-1'!CR43 ="",'TRI-1'!CR43&lt;0,'TRI-1'!CR43  &gt;10),"",IF((ROUND(TRUNC(('TRI-1'!CR43  ),2),0))=10,"A+",IF((ROUND(TRUNC(('TRI-1'!CR43  ),2),0))=9,"A-",IF((ROUND(TRUNC(('TRI-1'!CR43   ),2),0))=8,"B+",IF((ROUND(TRUNC(('TRI-1'!CR43 ),2),0))=7,"B-",IF((ROUND(TRUNC(('TRI-1'!CR43  ),2),0))=6,"C+",IF((ROUND(TRUNC(('TRI-1'!CR43  ),2),0))=5,"C-",IF((ROUND(TRUNC(('TRI-1'!CR43  ),2),0))=4,"D+",IF((ROUND(TRUNC(('TRI-1'!CR43 ),2),0))=3,"D-",IF((ROUND(TRUNC(('TRI-1'!CR43 ),2),0))=2,"E+",IF((ROUND(TRUNC(('TRI-1'!CR43  ),2),0))&lt;=1,"E-","")))))))))))</f>
        <v/>
      </c>
      <c r="CS43" s="51" t="str">
        <f>IF(OR('TRI-1'!CS43 ="",'TRI-1'!CS43&lt;0,'TRI-1'!CS43  &gt;10),"",IF((ROUND(TRUNC(('TRI-1'!CS43  ),2),0))=10,"A+",IF((ROUND(TRUNC(('TRI-1'!CS43  ),2),0))=9,"A-",IF((ROUND(TRUNC(('TRI-1'!CS43   ),2),0))=8,"B+",IF((ROUND(TRUNC(('TRI-1'!CS43 ),2),0))=7,"B-",IF((ROUND(TRUNC(('TRI-1'!CS43  ),2),0))=6,"C+",IF((ROUND(TRUNC(('TRI-1'!CS43  ),2),0))=5,"C-",IF((ROUND(TRUNC(('TRI-1'!CS43  ),2),0))=4,"D+",IF((ROUND(TRUNC(('TRI-1'!CS43 ),2),0))=3,"D-",IF((ROUND(TRUNC(('TRI-1'!CS43 ),2),0))=2,"E+",IF((ROUND(TRUNC(('TRI-1'!CS43  ),2),0))&lt;=1,"E-","")))))))))))</f>
        <v/>
      </c>
      <c r="CT43" s="51" t="str">
        <f>IF(OR('TRI-1'!CT43 ="",'TRI-1'!CT43&lt;0,'TRI-1'!CT43  &gt;10),"",IF((ROUND(TRUNC(('TRI-1'!CT43  ),2),0))=10,"A+",IF((ROUND(TRUNC(('TRI-1'!CT43  ),2),0))=9,"A-",IF((ROUND(TRUNC(('TRI-1'!CT43   ),2),0))=8,"B+",IF((ROUND(TRUNC(('TRI-1'!CT43 ),2),0))=7,"B-",IF((ROUND(TRUNC(('TRI-1'!CT43  ),2),0))=6,"C+",IF((ROUND(TRUNC(('TRI-1'!CT43  ),2),0))=5,"C-",IF((ROUND(TRUNC(('TRI-1'!CT43  ),2),0))=4,"D+",IF((ROUND(TRUNC(('TRI-1'!CT43 ),2),0))=3,"D-",IF((ROUND(TRUNC(('TRI-1'!CT43 ),2),0))=2,"E+",IF((ROUND(TRUNC(('TRI-1'!CT43  ),2),0))&lt;=1,"E-","")))))))))))</f>
        <v/>
      </c>
      <c r="CU43" s="51" t="str">
        <f>IF(OR('TRI-1'!CU43 ="",'TRI-1'!CU43&lt;0,'TRI-1'!CU43  &gt;10),"",IF((ROUND(TRUNC(('TRI-1'!CU43  ),2),0))=10,"A+",IF((ROUND(TRUNC(('TRI-1'!CU43  ),2),0))=9,"A-",IF((ROUND(TRUNC(('TRI-1'!CU43   ),2),0))=8,"B+",IF((ROUND(TRUNC(('TRI-1'!CU43 ),2),0))=7,"B-",IF((ROUND(TRUNC(('TRI-1'!CU43  ),2),0))=6,"C+",IF((ROUND(TRUNC(('TRI-1'!CU43  ),2),0))=5,"C-",IF((ROUND(TRUNC(('TRI-1'!CU43  ),2),0))=4,"D+",IF((ROUND(TRUNC(('TRI-1'!CU43 ),2),0))=3,"D-",IF((ROUND(TRUNC(('TRI-1'!CU43 ),2),0))=2,"E+",IF((ROUND(TRUNC(('TRI-1'!CU43  ),2),0))&lt;=1,"E-","")))))))))))</f>
        <v/>
      </c>
      <c r="CV43" s="51" t="str">
        <f>IF(OR('TRI-1'!CV43 ="",'TRI-1'!CV43&lt;0,'TRI-1'!CV43  &gt;10),"",IF((ROUND(TRUNC(('TRI-1'!CV43  ),2),0))=10,"A+",IF((ROUND(TRUNC(('TRI-1'!CV43  ),2),0))=9,"A-",IF((ROUND(TRUNC(('TRI-1'!CV43   ),2),0))=8,"B+",IF((ROUND(TRUNC(('TRI-1'!CV43 ),2),0))=7,"B-",IF((ROUND(TRUNC(('TRI-1'!CV43  ),2),0))=6,"C+",IF((ROUND(TRUNC(('TRI-1'!CV43  ),2),0))=5,"C-",IF((ROUND(TRUNC(('TRI-1'!CV43  ),2),0))=4,"D+",IF((ROUND(TRUNC(('TRI-1'!CV43 ),2),0))=3,"D-",IF((ROUND(TRUNC(('TRI-1'!CV43 ),2),0))=2,"E+",IF((ROUND(TRUNC(('TRI-1'!CV43  ),2),0))&lt;=1,"E-","")))))))))))</f>
        <v/>
      </c>
      <c r="CW43" s="51" t="str">
        <f>IF(OR('TRI-1'!CW43 ="",'TRI-1'!CW43&lt;0,'TRI-1'!CW43  &gt;10),"",IF((ROUND(TRUNC(('TRI-1'!CW43  ),2),0))=10,"A+",IF((ROUND(TRUNC(('TRI-1'!CW43  ),2),0))=9,"A-",IF((ROUND(TRUNC(('TRI-1'!CW43   ),2),0))=8,"B+",IF((ROUND(TRUNC(('TRI-1'!CW43 ),2),0))=7,"B-",IF((ROUND(TRUNC(('TRI-1'!CW43  ),2),0))=6,"C+",IF((ROUND(TRUNC(('TRI-1'!CW43  ),2),0))=5,"C-",IF((ROUND(TRUNC(('TRI-1'!CW43  ),2),0))=4,"D+",IF((ROUND(TRUNC(('TRI-1'!CW43 ),2),0))=3,"D-",IF((ROUND(TRUNC(('TRI-1'!CW43 ),2),0))=2,"E+",IF((ROUND(TRUNC(('TRI-1'!CW43  ),2),0))&lt;=1,"E-","")))))))))))</f>
        <v/>
      </c>
      <c r="CX43" s="51" t="str">
        <f>IF(OR('TRI-1'!CX43 ="",'TRI-1'!CX43&lt;0,'TRI-1'!CX43  &gt;10),"",IF((ROUND(TRUNC(('TRI-1'!CX43  ),2),0))=10,"A+",IF((ROUND(TRUNC(('TRI-1'!CX43  ),2),0))=9,"A-",IF((ROUND(TRUNC(('TRI-1'!CX43   ),2),0))=8,"B+",IF((ROUND(TRUNC(('TRI-1'!CX43 ),2),0))=7,"B-",IF((ROUND(TRUNC(('TRI-1'!CX43  ),2),0))=6,"C+",IF((ROUND(TRUNC(('TRI-1'!CX43  ),2),0))=5,"C-",IF((ROUND(TRUNC(('TRI-1'!CX43  ),2),0))=4,"D+",IF((ROUND(TRUNC(('TRI-1'!CX43 ),2),0))=3,"D-",IF((ROUND(TRUNC(('TRI-1'!CX43 ),2),0))=2,"E+",IF((ROUND(TRUNC(('TRI-1'!CX43  ),2),0))&lt;=1,"E-","")))))))))))</f>
        <v/>
      </c>
      <c r="CY43" s="51" t="str">
        <f>IF(OR('TRI-1'!CY43 ="",'TRI-1'!CY43&lt;0,'TRI-1'!CY43  &gt;10),"",IF((ROUND(TRUNC(('TRI-1'!CY43  ),2),0))=10,"A+",IF((ROUND(TRUNC(('TRI-1'!CY43  ),2),0))=9,"A-",IF((ROUND(TRUNC(('TRI-1'!CY43   ),2),0))=8,"B+",IF((ROUND(TRUNC(('TRI-1'!CY43 ),2),0))=7,"B-",IF((ROUND(TRUNC(('TRI-1'!CY43  ),2),0))=6,"C+",IF((ROUND(TRUNC(('TRI-1'!CY43  ),2),0))=5,"C-",IF((ROUND(TRUNC(('TRI-1'!CY43  ),2),0))=4,"D+",IF((ROUND(TRUNC(('TRI-1'!CY43 ),2),0))=3,"D-",IF((ROUND(TRUNC(('TRI-1'!CY43 ),2),0))=2,"E+",IF((ROUND(TRUNC(('TRI-1'!CY43  ),2),0))&lt;=1,"E-","")))))))))))</f>
        <v/>
      </c>
      <c r="CZ43" s="51" t="str">
        <f>IF(OR('TRI-1'!CZ43 ="",'TRI-1'!CZ43&lt;0,'TRI-1'!CZ43  &gt;10),"",IF((ROUND(TRUNC(('TRI-1'!CZ43  ),2),0))=10,"A+",IF((ROUND(TRUNC(('TRI-1'!CZ43  ),2),0))=9,"A-",IF((ROUND(TRUNC(('TRI-1'!CZ43   ),2),0))=8,"B+",IF((ROUND(TRUNC(('TRI-1'!CZ43 ),2),0))=7,"B-",IF((ROUND(TRUNC(('TRI-1'!CZ43  ),2),0))=6,"C+",IF((ROUND(TRUNC(('TRI-1'!CZ43  ),2),0))=5,"C-",IF((ROUND(TRUNC(('TRI-1'!CZ43  ),2),0))=4,"D+",IF((ROUND(TRUNC(('TRI-1'!CZ43 ),2),0))=3,"D-",IF((ROUND(TRUNC(('TRI-1'!CZ43 ),2),0))=2,"E+",IF((ROUND(TRUNC(('TRI-1'!CZ43  ),2),0))&lt;=1,"E-","")))))))))))</f>
        <v/>
      </c>
      <c r="DA43" s="51" t="str">
        <f>IF(OR('TRI-1'!DA43 ="",'TRI-1'!DA43&lt;0,'TRI-1'!DA43  &gt;10),"",IF((ROUND(TRUNC(('TRI-1'!DA43  ),2),0))=10,"A+",IF((ROUND(TRUNC(('TRI-1'!DA43  ),2),0))=9,"A-",IF((ROUND(TRUNC(('TRI-1'!DA43   ),2),0))=8,"B+",IF((ROUND(TRUNC(('TRI-1'!DA43 ),2),0))=7,"B-",IF((ROUND(TRUNC(('TRI-1'!DA43  ),2),0))=6,"C+",IF((ROUND(TRUNC(('TRI-1'!DA43  ),2),0))=5,"C-",IF((ROUND(TRUNC(('TRI-1'!DA43  ),2),0))=4,"D+",IF((ROUND(TRUNC(('TRI-1'!DA43 ),2),0))=3,"D-",IF((ROUND(TRUNC(('TRI-1'!DA43 ),2),0))=2,"E+",IF((ROUND(TRUNC(('TRI-1'!DA43  ),2),0))&lt;=1,"E-","")))))))))))</f>
        <v/>
      </c>
      <c r="DB43" s="51" t="str">
        <f>IF(OR('TRI-1'!DB43 ="",'TRI-1'!DB43&lt;0,'TRI-1'!DB43  &gt;10),"",IF((ROUND(TRUNC(('TRI-1'!DB43  ),2),0))=10,"A+",IF((ROUND(TRUNC(('TRI-1'!DB43  ),2),0))=9,"A-",IF((ROUND(TRUNC(('TRI-1'!DB43   ),2),0))=8,"B+",IF((ROUND(TRUNC(('TRI-1'!DB43 ),2),0))=7,"B-",IF((ROUND(TRUNC(('TRI-1'!DB43  ),2),0))=6,"C+",IF((ROUND(TRUNC(('TRI-1'!DB43  ),2),0))=5,"C-",IF((ROUND(TRUNC(('TRI-1'!DB43  ),2),0))=4,"D+",IF((ROUND(TRUNC(('TRI-1'!DB43 ),2),0))=3,"D-",IF((ROUND(TRUNC(('TRI-1'!DB43 ),2),0))=2,"E+",IF((ROUND(TRUNC(('TRI-1'!DB43  ),2),0))&lt;=1,"E-","")))))))))))</f>
        <v/>
      </c>
      <c r="DC43" s="51" t="str">
        <f>IF(OR('TRI-1'!DC43 ="",'TRI-1'!DC43&lt;0,'TRI-1'!DC43  &gt;10),"",IF((ROUND(TRUNC(('TRI-1'!DC43  ),2),0))=10,"A+",IF((ROUND(TRUNC(('TRI-1'!DC43  ),2),0))=9,"A-",IF((ROUND(TRUNC(('TRI-1'!DC43   ),2),0))=8,"B+",IF((ROUND(TRUNC(('TRI-1'!DC43 ),2),0))=7,"B-",IF((ROUND(TRUNC(('TRI-1'!DC43  ),2),0))=6,"C+",IF((ROUND(TRUNC(('TRI-1'!DC43  ),2),0))=5,"C-",IF((ROUND(TRUNC(('TRI-1'!DC43  ),2),0))=4,"D+",IF((ROUND(TRUNC(('TRI-1'!DC43 ),2),0))=3,"D-",IF((ROUND(TRUNC(('TRI-1'!DC43 ),2),0))=2,"E+",IF((ROUND(TRUNC(('TRI-1'!DC43  ),2),0))&lt;=1,"E-","")))))))))))</f>
        <v/>
      </c>
      <c r="DD43" s="51" t="str">
        <f>IF(OR('TRI-1'!DD43 ="",'TRI-1'!DD43&lt;0,'TRI-1'!DD43  &gt;10),"",IF((ROUND(TRUNC(('TRI-1'!DD43  ),2),0))=10,"A+",IF((ROUND(TRUNC(('TRI-1'!DD43  ),2),0))=9,"A-",IF((ROUND(TRUNC(('TRI-1'!DD43   ),2),0))=8,"B+",IF((ROUND(TRUNC(('TRI-1'!DD43 ),2),0))=7,"B-",IF((ROUND(TRUNC(('TRI-1'!DD43  ),2),0))=6,"C+",IF((ROUND(TRUNC(('TRI-1'!DD43  ),2),0))=5,"C-",IF((ROUND(TRUNC(('TRI-1'!DD43  ),2),0))=4,"D+",IF((ROUND(TRUNC(('TRI-1'!DD43 ),2),0))=3,"D-",IF((ROUND(TRUNC(('TRI-1'!DD43 ),2),0))=2,"E+",IF((ROUND(TRUNC(('TRI-1'!DD43  ),2),0))&lt;=1,"E-","")))))))))))</f>
        <v/>
      </c>
      <c r="DE43" s="51" t="str">
        <f>IF(OR('TRI-1'!DE43 ="",'TRI-1'!DE43&lt;0,'TRI-1'!DE43  &gt;10),"",IF((ROUND(TRUNC(('TRI-1'!DE43  ),2),0))=10,"A+",IF((ROUND(TRUNC(('TRI-1'!DE43  ),2),0))=9,"A-",IF((ROUND(TRUNC(('TRI-1'!DE43   ),2),0))=8,"B+",IF((ROUND(TRUNC(('TRI-1'!DE43 ),2),0))=7,"B-",IF((ROUND(TRUNC(('TRI-1'!DE43  ),2),0))=6,"C+",IF((ROUND(TRUNC(('TRI-1'!DE43  ),2),0))=5,"C-",IF((ROUND(TRUNC(('TRI-1'!DE43  ),2),0))=4,"D+",IF((ROUND(TRUNC(('TRI-1'!DE43 ),2),0))=3,"D-",IF((ROUND(TRUNC(('TRI-1'!DE43 ),2),0))=2,"E+",IF((ROUND(TRUNC(('TRI-1'!DE43  ),2),0))&lt;=1,"E-","")))))))))))</f>
        <v/>
      </c>
      <c r="DF43" s="51" t="str">
        <f>IF(OR('TRI-1'!DF43 ="",'TRI-1'!DF43&lt;0,'TRI-1'!DF43  &gt;10),"",IF((ROUND(TRUNC(('TRI-1'!DF43  ),2),0))=10,"A+",IF((ROUND(TRUNC(('TRI-1'!DF43  ),2),0))=9,"A-",IF((ROUND(TRUNC(('TRI-1'!DF43   ),2),0))=8,"B+",IF((ROUND(TRUNC(('TRI-1'!DF43 ),2),0))=7,"B-",IF((ROUND(TRUNC(('TRI-1'!DF43  ),2),0))=6,"C+",IF((ROUND(TRUNC(('TRI-1'!DF43  ),2),0))=5,"C-",IF((ROUND(TRUNC(('TRI-1'!DF43  ),2),0))=4,"D+",IF((ROUND(TRUNC(('TRI-1'!DF43 ),2),0))=3,"D-",IF((ROUND(TRUNC(('TRI-1'!DF43 ),2),0))=2,"E+",IF((ROUND(TRUNC(('TRI-1'!DF43  ),2),0))&lt;=1,"E-","")))))))))))</f>
        <v/>
      </c>
      <c r="DG43" s="51" t="str">
        <f>IF(OR('TRI-1'!DG43 ="",'TRI-1'!DG43&lt;0,'TRI-1'!DG43  &gt;10),"",IF((ROUND(TRUNC(('TRI-1'!DG43  ),2),0))=10,"A+",IF((ROUND(TRUNC(('TRI-1'!DG43  ),2),0))=9,"A-",IF((ROUND(TRUNC(('TRI-1'!DG43   ),2),0))=8,"B+",IF((ROUND(TRUNC(('TRI-1'!DG43 ),2),0))=7,"B-",IF((ROUND(TRUNC(('TRI-1'!DG43  ),2),0))=6,"C+",IF((ROUND(TRUNC(('TRI-1'!DG43  ),2),0))=5,"C-",IF((ROUND(TRUNC(('TRI-1'!DG43  ),2),0))=4,"D+",IF((ROUND(TRUNC(('TRI-1'!DG43 ),2),0))=3,"D-",IF((ROUND(TRUNC(('TRI-1'!DG43 ),2),0))=2,"E+",IF((ROUND(TRUNC(('TRI-1'!DG43  ),2),0))&lt;=1,"E-","")))))))))))</f>
        <v/>
      </c>
      <c r="DH43" s="51" t="str">
        <f>IF(OR('TRI-1'!DH43 ="",'TRI-1'!DH43&lt;0,'TRI-1'!DH43  &gt;10),"",IF((ROUND(TRUNC(('TRI-1'!DH43  ),2),0))=10,"A+",IF((ROUND(TRUNC(('TRI-1'!DH43  ),2),0))=9,"A-",IF((ROUND(TRUNC(('TRI-1'!DH43   ),2),0))=8,"B+",IF((ROUND(TRUNC(('TRI-1'!DH43 ),2),0))=7,"B-",IF((ROUND(TRUNC(('TRI-1'!DH43  ),2),0))=6,"C+",IF((ROUND(TRUNC(('TRI-1'!DH43  ),2),0))=5,"C-",IF((ROUND(TRUNC(('TRI-1'!DH43  ),2),0))=4,"D+",IF((ROUND(TRUNC(('TRI-1'!DH43 ),2),0))=3,"D-",IF((ROUND(TRUNC(('TRI-1'!DH43 ),2),0))=2,"E+",IF((ROUND(TRUNC(('TRI-1'!DH43  ),2),0))&lt;=1,"E-","")))))))))))</f>
        <v/>
      </c>
      <c r="DI43" s="51" t="str">
        <f>IF(OR('TRI-1'!DI43 ="",'TRI-1'!DI43&lt;0,'TRI-1'!DI43  &gt;10),"",IF((ROUND(TRUNC(('TRI-1'!DI43  ),2),0))=10,"A+",IF((ROUND(TRUNC(('TRI-1'!DI43  ),2),0))=9,"A-",IF((ROUND(TRUNC(('TRI-1'!DI43   ),2),0))=8,"B+",IF((ROUND(TRUNC(('TRI-1'!DI43 ),2),0))=7,"B-",IF((ROUND(TRUNC(('TRI-1'!DI43  ),2),0))=6,"C+",IF((ROUND(TRUNC(('TRI-1'!DI43  ),2),0))=5,"C-",IF((ROUND(TRUNC(('TRI-1'!DI43  ),2),0))=4,"D+",IF((ROUND(TRUNC(('TRI-1'!DI43 ),2),0))=3,"D-",IF((ROUND(TRUNC(('TRI-1'!DI43 ),2),0))=2,"E+",IF((ROUND(TRUNC(('TRI-1'!DI43  ),2),0))&lt;=1,"E-","")))))))))))</f>
        <v/>
      </c>
      <c r="DJ43" s="51" t="str">
        <f>IF(OR('TRI-1'!DJ43 ="",'TRI-1'!DJ43&lt;0,'TRI-1'!DJ43  &gt;10),"",IF((ROUND(TRUNC(('TRI-1'!DJ43  ),2),0))=10,"A+",IF((ROUND(TRUNC(('TRI-1'!DJ43  ),2),0))=9,"A-",IF((ROUND(TRUNC(('TRI-1'!DJ43   ),2),0))=8,"B+",IF((ROUND(TRUNC(('TRI-1'!DJ43 ),2),0))=7,"B-",IF((ROUND(TRUNC(('TRI-1'!DJ43  ),2),0))=6,"C+",IF((ROUND(TRUNC(('TRI-1'!DJ43  ),2),0))=5,"C-",IF((ROUND(TRUNC(('TRI-1'!DJ43  ),2),0))=4,"D+",IF((ROUND(TRUNC(('TRI-1'!DJ43 ),2),0))=3,"D-",IF((ROUND(TRUNC(('TRI-1'!DJ43 ),2),0))=2,"E+",IF((ROUND(TRUNC(('TRI-1'!DJ43  ),2),0))&lt;=1,"E-","")))))))))))</f>
        <v/>
      </c>
      <c r="DK43" s="51" t="str">
        <f>IF(OR('TRI-1'!DK43 ="",'TRI-1'!DK43&lt;0,'TRI-1'!DK43  &gt;10),"",IF((ROUND(TRUNC(('TRI-1'!DK43  ),2),0))=10,"A+",IF((ROUND(TRUNC(('TRI-1'!DK43  ),2),0))=9,"A-",IF((ROUND(TRUNC(('TRI-1'!DK43   ),2),0))=8,"B+",IF((ROUND(TRUNC(('TRI-1'!DK43 ),2),0))=7,"B-",IF((ROUND(TRUNC(('TRI-1'!DK43  ),2),0))=6,"C+",IF((ROUND(TRUNC(('TRI-1'!DK43  ),2),0))=5,"C-",IF((ROUND(TRUNC(('TRI-1'!DK43  ),2),0))=4,"D+",IF((ROUND(TRUNC(('TRI-1'!DK43 ),2),0))=3,"D-",IF((ROUND(TRUNC(('TRI-1'!DK43 ),2),0))=2,"E+",IF((ROUND(TRUNC(('TRI-1'!DK43  ),2),0))&lt;=1,"E-","")))))))))))</f>
        <v/>
      </c>
      <c r="DL43" s="51" t="str">
        <f>IF(OR('TRI-1'!DL43 ="",'TRI-1'!DL43&lt;0,'TRI-1'!DL43  &gt;10),"",IF((ROUND(TRUNC(('TRI-1'!DL43  ),2),0))=10,"A+",IF((ROUND(TRUNC(('TRI-1'!DL43  ),2),0))=9,"A-",IF((ROUND(TRUNC(('TRI-1'!DL43   ),2),0))=8,"B+",IF((ROUND(TRUNC(('TRI-1'!DL43 ),2),0))=7,"B-",IF((ROUND(TRUNC(('TRI-1'!DL43  ),2),0))=6,"C+",IF((ROUND(TRUNC(('TRI-1'!DL43  ),2),0))=5,"C-",IF((ROUND(TRUNC(('TRI-1'!DL43  ),2),0))=4,"D+",IF((ROUND(TRUNC(('TRI-1'!DL43 ),2),0))=3,"D-",IF((ROUND(TRUNC(('TRI-1'!DL43 ),2),0))=2,"E+",IF((ROUND(TRUNC(('TRI-1'!DL43  ),2),0))&lt;=1,"E-","")))))))))))</f>
        <v/>
      </c>
      <c r="DM43" s="51" t="str">
        <f>IF(OR('TRI-1'!DM43 ="",'TRI-1'!DM43&lt;0,'TRI-1'!DM43  &gt;10),"",IF((ROUND(TRUNC(('TRI-1'!DM43  ),2),0))=10,"A+",IF((ROUND(TRUNC(('TRI-1'!DM43  ),2),0))=9,"A-",IF((ROUND(TRUNC(('TRI-1'!DM43   ),2),0))=8,"B+",IF((ROUND(TRUNC(('TRI-1'!DM43 ),2),0))=7,"B-",IF((ROUND(TRUNC(('TRI-1'!DM43  ),2),0))=6,"C+",IF((ROUND(TRUNC(('TRI-1'!DM43  ),2),0))=5,"C-",IF((ROUND(TRUNC(('TRI-1'!DM43  ),2),0))=4,"D+",IF((ROUND(TRUNC(('TRI-1'!DM43 ),2),0))=3,"D-",IF((ROUND(TRUNC(('TRI-1'!DM43 ),2),0))=2,"E+",IF((ROUND(TRUNC(('TRI-1'!DM43  ),2),0))&lt;=1,"E-","")))))))))))</f>
        <v/>
      </c>
      <c r="DN43" s="51" t="str">
        <f>IF(OR('TRI-1'!DN43 ="",'TRI-1'!DN43&lt;0,'TRI-1'!DN43  &gt;10),"",IF((ROUND(TRUNC(('TRI-1'!DN43  ),2),0))=10,"A+",IF((ROUND(TRUNC(('TRI-1'!DN43  ),2),0))=9,"A-",IF((ROUND(TRUNC(('TRI-1'!DN43   ),2),0))=8,"B+",IF((ROUND(TRUNC(('TRI-1'!DN43 ),2),0))=7,"B-",IF((ROUND(TRUNC(('TRI-1'!DN43  ),2),0))=6,"C+",IF((ROUND(TRUNC(('TRI-1'!DN43  ),2),0))=5,"C-",IF((ROUND(TRUNC(('TRI-1'!DN43  ),2),0))=4,"D+",IF((ROUND(TRUNC(('TRI-1'!DN43 ),2),0))=3,"D-",IF((ROUND(TRUNC(('TRI-1'!DN43 ),2),0))=2,"E+",IF((ROUND(TRUNC(('TRI-1'!DN43  ),2),0))&lt;=1,"E-","")))))))))))</f>
        <v/>
      </c>
      <c r="DO43" s="51" t="str">
        <f>IF(OR('TRI-1'!DO43 ="",'TRI-1'!DO43&lt;0,'TRI-1'!DO43  &gt;10),"",IF((ROUND(TRUNC(('TRI-1'!DO43  ),2),0))=10,"A+",IF((ROUND(TRUNC(('TRI-1'!DO43  ),2),0))=9,"A-",IF((ROUND(TRUNC(('TRI-1'!DO43   ),2),0))=8,"B+",IF((ROUND(TRUNC(('TRI-1'!DO43 ),2),0))=7,"B-",IF((ROUND(TRUNC(('TRI-1'!DO43  ),2),0))=6,"C+",IF((ROUND(TRUNC(('TRI-1'!DO43  ),2),0))=5,"C-",IF((ROUND(TRUNC(('TRI-1'!DO43  ),2),0))=4,"D+",IF((ROUND(TRUNC(('TRI-1'!DO43 ),2),0))=3,"D-",IF((ROUND(TRUNC(('TRI-1'!DO43 ),2),0))=2,"E+",IF((ROUND(TRUNC(('TRI-1'!DO43  ),2),0))&lt;=1,"E-","")))))))))))</f>
        <v/>
      </c>
      <c r="DP43" s="51" t="str">
        <f>IF(OR('TRI-1'!DP43 ="",'TRI-1'!DP43&lt;0,'TRI-1'!DP43  &gt;10),"",IF((ROUND(TRUNC(('TRI-1'!DP43  ),2),0))=10,"A+",IF((ROUND(TRUNC(('TRI-1'!DP43  ),2),0))=9,"A-",IF((ROUND(TRUNC(('TRI-1'!DP43   ),2),0))=8,"B+",IF((ROUND(TRUNC(('TRI-1'!DP43 ),2),0))=7,"B-",IF((ROUND(TRUNC(('TRI-1'!DP43  ),2),0))=6,"C+",IF((ROUND(TRUNC(('TRI-1'!DP43  ),2),0))=5,"C-",IF((ROUND(TRUNC(('TRI-1'!DP43  ),2),0))=4,"D+",IF((ROUND(TRUNC(('TRI-1'!DP43 ),2),0))=3,"D-",IF((ROUND(TRUNC(('TRI-1'!DP43 ),2),0))=2,"E+",IF((ROUND(TRUNC(('TRI-1'!DP43  ),2),0))&lt;=1,"E-","")))))))))))</f>
        <v/>
      </c>
      <c r="DQ43" s="51" t="str">
        <f>IF(OR('TRI-1'!DQ43 ="",'TRI-1'!DQ43&lt;0,'TRI-1'!DQ43  &gt;10),"",IF((ROUND(TRUNC(('TRI-1'!DQ43  ),2),0))=10,"A+",IF((ROUND(TRUNC(('TRI-1'!DQ43  ),2),0))=9,"A-",IF((ROUND(TRUNC(('TRI-1'!DQ43   ),2),0))=8,"B+",IF((ROUND(TRUNC(('TRI-1'!DQ43 ),2),0))=7,"B-",IF((ROUND(TRUNC(('TRI-1'!DQ43  ),2),0))=6,"C+",IF((ROUND(TRUNC(('TRI-1'!DQ43  ),2),0))=5,"C-",IF((ROUND(TRUNC(('TRI-1'!DQ43  ),2),0))=4,"D+",IF((ROUND(TRUNC(('TRI-1'!DQ43 ),2),0))=3,"D-",IF((ROUND(TRUNC(('TRI-1'!DQ43 ),2),0))=2,"E+",IF((ROUND(TRUNC(('TRI-1'!DQ43  ),2),0))&lt;=1,"E-","")))))))))))</f>
        <v/>
      </c>
      <c r="DR43" s="51" t="str">
        <f>IF(OR('TRI-1'!DR43 ="",'TRI-1'!DR43&lt;0,'TRI-1'!DR43  &gt;10),"",IF((ROUND(TRUNC(('TRI-1'!DR43  ),2),0))=10,"A+",IF((ROUND(TRUNC(('TRI-1'!DR43  ),2),0))=9,"A-",IF((ROUND(TRUNC(('TRI-1'!DR43   ),2),0))=8,"B+",IF((ROUND(TRUNC(('TRI-1'!DR43 ),2),0))=7,"B-",IF((ROUND(TRUNC(('TRI-1'!DR43  ),2),0))=6,"C+",IF((ROUND(TRUNC(('TRI-1'!DR43  ),2),0))=5,"C-",IF((ROUND(TRUNC(('TRI-1'!DR43  ),2),0))=4,"D+",IF((ROUND(TRUNC(('TRI-1'!DR43 ),2),0))=3,"D-",IF((ROUND(TRUNC(('TRI-1'!DR43 ),2),0))=2,"E+",IF((ROUND(TRUNC(('TRI-1'!DR43  ),2),0))&lt;=1,"E-","")))))))))))</f>
        <v/>
      </c>
      <c r="DS43" s="51" t="str">
        <f>IF(OR('TRI-1'!DS43 ="",'TRI-1'!DS43&lt;0,'TRI-1'!DS43  &gt;10),"",IF((ROUND(TRUNC(('TRI-1'!DS43  ),2),0))=10,"A+",IF((ROUND(TRUNC(('TRI-1'!DS43  ),2),0))=9,"A-",IF((ROUND(TRUNC(('TRI-1'!DS43   ),2),0))=8,"B+",IF((ROUND(TRUNC(('TRI-1'!DS43 ),2),0))=7,"B-",IF((ROUND(TRUNC(('TRI-1'!DS43  ),2),0))=6,"C+",IF((ROUND(TRUNC(('TRI-1'!DS43  ),2),0))=5,"C-",IF((ROUND(TRUNC(('TRI-1'!DS43  ),2),0))=4,"D+",IF((ROUND(TRUNC(('TRI-1'!DS43 ),2),0))=3,"D-",IF((ROUND(TRUNC(('TRI-1'!DS43 ),2),0))=2,"E+",IF((ROUND(TRUNC(('TRI-1'!DS43  ),2),0))&lt;=1,"E-","")))))))))))</f>
        <v/>
      </c>
      <c r="DT43" s="51" t="str">
        <f>IF(OR('TRI-1'!DT43 ="",'TRI-1'!DT43&lt;0,'TRI-1'!DT43  &gt;10),"",IF((ROUND(TRUNC(('TRI-1'!DT43  ),2),0))=10,"A+",IF((ROUND(TRUNC(('TRI-1'!DT43  ),2),0))=9,"A-",IF((ROUND(TRUNC(('TRI-1'!DT43   ),2),0))=8,"B+",IF((ROUND(TRUNC(('TRI-1'!DT43 ),2),0))=7,"B-",IF((ROUND(TRUNC(('TRI-1'!DT43  ),2),0))=6,"C+",IF((ROUND(TRUNC(('TRI-1'!DT43  ),2),0))=5,"C-",IF((ROUND(TRUNC(('TRI-1'!DT43  ),2),0))=4,"D+",IF((ROUND(TRUNC(('TRI-1'!DT43 ),2),0))=3,"D-",IF((ROUND(TRUNC(('TRI-1'!DT43 ),2),0))=2,"E+",IF((ROUND(TRUNC(('TRI-1'!DT43  ),2),0))&lt;=1,"E-","")))))))))))</f>
        <v/>
      </c>
      <c r="DU43" s="51" t="str">
        <f>IF(OR('TRI-1'!DU43 ="",'TRI-1'!DU43&lt;0,'TRI-1'!DU43  &gt;10),"",IF((ROUND(TRUNC(('TRI-1'!DU43  ),2),0))=10,"A+",IF((ROUND(TRUNC(('TRI-1'!DU43  ),2),0))=9,"A-",IF((ROUND(TRUNC(('TRI-1'!DU43   ),2),0))=8,"B+",IF((ROUND(TRUNC(('TRI-1'!DU43 ),2),0))=7,"B-",IF((ROUND(TRUNC(('TRI-1'!DU43  ),2),0))=6,"C+",IF((ROUND(TRUNC(('TRI-1'!DU43  ),2),0))=5,"C-",IF((ROUND(TRUNC(('TRI-1'!DU43  ),2),0))=4,"D+",IF((ROUND(TRUNC(('TRI-1'!DU43 ),2),0))=3,"D-",IF((ROUND(TRUNC(('TRI-1'!DU43 ),2),0))=2,"E+",IF((ROUND(TRUNC(('TRI-1'!DU43  ),2),0))&lt;=1,"E-","")))))))))))</f>
        <v/>
      </c>
      <c r="DV43" s="51" t="str">
        <f>IF(OR('TRI-1'!DV43 ="",'TRI-1'!DV43&lt;0,'TRI-1'!DV43  &gt;10),"",IF((ROUND(TRUNC(('TRI-1'!DV43  ),2),0))=10,"A+",IF((ROUND(TRUNC(('TRI-1'!DV43  ),2),0))=9,"A-",IF((ROUND(TRUNC(('TRI-1'!DV43   ),2),0))=8,"B+",IF((ROUND(TRUNC(('TRI-1'!DV43 ),2),0))=7,"B-",IF((ROUND(TRUNC(('TRI-1'!DV43  ),2),0))=6,"C+",IF((ROUND(TRUNC(('TRI-1'!DV43  ),2),0))=5,"C-",IF((ROUND(TRUNC(('TRI-1'!DV43  ),2),0))=4,"D+",IF((ROUND(TRUNC(('TRI-1'!DV43 ),2),0))=3,"D-",IF((ROUND(TRUNC(('TRI-1'!DV43 ),2),0))=2,"E+",IF((ROUND(TRUNC(('TRI-1'!DV43  ),2),0))&lt;=1,"E-","")))))))))))</f>
        <v/>
      </c>
      <c r="DW43" s="51" t="str">
        <f>IF(OR('TRI-1'!DW43 ="",'TRI-1'!DW43&lt;0,'TRI-1'!DW43  &gt;10),"",IF((ROUND(TRUNC(('TRI-1'!DW43  ),2),0))=10,"A+",IF((ROUND(TRUNC(('TRI-1'!DW43  ),2),0))=9,"A-",IF((ROUND(TRUNC(('TRI-1'!DW43   ),2),0))=8,"B+",IF((ROUND(TRUNC(('TRI-1'!DW43 ),2),0))=7,"B-",IF((ROUND(TRUNC(('TRI-1'!DW43  ),2),0))=6,"C+",IF((ROUND(TRUNC(('TRI-1'!DW43  ),2),0))=5,"C-",IF((ROUND(TRUNC(('TRI-1'!DW43  ),2),0))=4,"D+",IF((ROUND(TRUNC(('TRI-1'!DW43 ),2),0))=3,"D-",IF((ROUND(TRUNC(('TRI-1'!DW43 ),2),0))=2,"E+",IF((ROUND(TRUNC(('TRI-1'!DW43  ),2),0))&lt;=1,"E-","")))))))))))</f>
        <v/>
      </c>
      <c r="DX43" s="51" t="str">
        <f>IF(OR('TRI-1'!DX43 ="",'TRI-1'!DX43&lt;0,'TRI-1'!DX43  &gt;10),"",IF((ROUND(TRUNC(('TRI-1'!DX43  ),2),0))=10,"A+",IF((ROUND(TRUNC(('TRI-1'!DX43  ),2),0))=9,"A-",IF((ROUND(TRUNC(('TRI-1'!DX43   ),2),0))=8,"B+",IF((ROUND(TRUNC(('TRI-1'!DX43 ),2),0))=7,"B-",IF((ROUND(TRUNC(('TRI-1'!DX43  ),2),0))=6,"C+",IF((ROUND(TRUNC(('TRI-1'!DX43  ),2),0))=5,"C-",IF((ROUND(TRUNC(('TRI-1'!DX43  ),2),0))=4,"D+",IF((ROUND(TRUNC(('TRI-1'!DX43 ),2),0))=3,"D-",IF((ROUND(TRUNC(('TRI-1'!DX43 ),2),0))=2,"E+",IF((ROUND(TRUNC(('TRI-1'!DX43  ),2),0))&lt;=1,"E-","")))))))))))</f>
        <v/>
      </c>
      <c r="DY43" s="51" t="str">
        <f>IF(OR('TRI-1'!DY43 ="",'TRI-1'!DY43&lt;0,'TRI-1'!DY43  &gt;10),"",IF((ROUND(TRUNC(('TRI-1'!DY43  ),2),0))=10,"A+",IF((ROUND(TRUNC(('TRI-1'!DY43  ),2),0))=9,"A-",IF((ROUND(TRUNC(('TRI-1'!DY43   ),2),0))=8,"B+",IF((ROUND(TRUNC(('TRI-1'!DY43 ),2),0))=7,"B-",IF((ROUND(TRUNC(('TRI-1'!DY43  ),2),0))=6,"C+",IF((ROUND(TRUNC(('TRI-1'!DY43  ),2),0))=5,"C-",IF((ROUND(TRUNC(('TRI-1'!DY43  ),2),0))=4,"D+",IF((ROUND(TRUNC(('TRI-1'!DY43 ),2),0))=3,"D-",IF((ROUND(TRUNC(('TRI-1'!DY43 ),2),0))=2,"E+",IF((ROUND(TRUNC(('TRI-1'!DY43  ),2),0))&lt;=1,"E-","")))))))))))</f>
        <v/>
      </c>
      <c r="DZ43" s="51" t="str">
        <f>IF(OR('TRI-1'!DZ43 ="",'TRI-1'!DZ43&lt;0,'TRI-1'!DZ43  &gt;10),"",IF((ROUND(TRUNC(('TRI-1'!DZ43  ),2),0))=10,"A+",IF((ROUND(TRUNC(('TRI-1'!DZ43  ),2),0))=9,"A-",IF((ROUND(TRUNC(('TRI-1'!DZ43   ),2),0))=8,"B+",IF((ROUND(TRUNC(('TRI-1'!DZ43 ),2),0))=7,"B-",IF((ROUND(TRUNC(('TRI-1'!DZ43  ),2),0))=6,"C+",IF((ROUND(TRUNC(('TRI-1'!DZ43  ),2),0))=5,"C-",IF((ROUND(TRUNC(('TRI-1'!DZ43  ),2),0))=4,"D+",IF((ROUND(TRUNC(('TRI-1'!DZ43 ),2),0))=3,"D-",IF((ROUND(TRUNC(('TRI-1'!DZ43 ),2),0))=2,"E+",IF((ROUND(TRUNC(('TRI-1'!DZ43  ),2),0))&lt;=1,"E-","")))))))))))</f>
        <v/>
      </c>
      <c r="EA43" s="51" t="str">
        <f>IF(OR('TRI-1'!EA43 ="",'TRI-1'!EA43&lt;0,'TRI-1'!EA43  &gt;10),"",IF((ROUND(TRUNC(('TRI-1'!EA43  ),2),0))=10,"A+",IF((ROUND(TRUNC(('TRI-1'!EA43  ),2),0))=9,"A-",IF((ROUND(TRUNC(('TRI-1'!EA43   ),2),0))=8,"B+",IF((ROUND(TRUNC(('TRI-1'!EA43 ),2),0))=7,"B-",IF((ROUND(TRUNC(('TRI-1'!EA43  ),2),0))=6,"C+",IF((ROUND(TRUNC(('TRI-1'!EA43  ),2),0))=5,"C-",IF((ROUND(TRUNC(('TRI-1'!EA43  ),2),0))=4,"D+",IF((ROUND(TRUNC(('TRI-1'!EA43 ),2),0))=3,"D-",IF((ROUND(TRUNC(('TRI-1'!EA43 ),2),0))=2,"E+",IF((ROUND(TRUNC(('TRI-1'!EA43  ),2),0))&lt;=1,"E-","")))))))))))</f>
        <v/>
      </c>
      <c r="EB43" s="51" t="str">
        <f>IF(OR('TRI-1'!EB43 ="",'TRI-1'!EB43&lt;0,'TRI-1'!EB43  &gt;10),"",IF((ROUND(TRUNC(('TRI-1'!EB43  ),2),0))=10,"A+",IF((ROUND(TRUNC(('TRI-1'!EB43  ),2),0))=9,"A-",IF((ROUND(TRUNC(('TRI-1'!EB43   ),2),0))=8,"B+",IF((ROUND(TRUNC(('TRI-1'!EB43 ),2),0))=7,"B-",IF((ROUND(TRUNC(('TRI-1'!EB43  ),2),0))=6,"C+",IF((ROUND(TRUNC(('TRI-1'!EB43  ),2),0))=5,"C-",IF((ROUND(TRUNC(('TRI-1'!EB43  ),2),0))=4,"D+",IF((ROUND(TRUNC(('TRI-1'!EB43 ),2),0))=3,"D-",IF((ROUND(TRUNC(('TRI-1'!EB43 ),2),0))=2,"E+",IF((ROUND(TRUNC(('TRI-1'!EB43  ),2),0))&lt;=1,"E-","")))))))))))</f>
        <v/>
      </c>
      <c r="EC43" s="51" t="str">
        <f>IF(OR('TRI-1'!EC43 ="",'TRI-1'!EC43&lt;0,'TRI-1'!EC43  &gt;10),"",IF((ROUND(TRUNC(('TRI-1'!EC43  ),2),0))=10,"A+",IF((ROUND(TRUNC(('TRI-1'!EC43  ),2),0))=9,"A-",IF((ROUND(TRUNC(('TRI-1'!EC43   ),2),0))=8,"B+",IF((ROUND(TRUNC(('TRI-1'!EC43 ),2),0))=7,"B-",IF((ROUND(TRUNC(('TRI-1'!EC43  ),2),0))=6,"C+",IF((ROUND(TRUNC(('TRI-1'!EC43  ),2),0))=5,"C-",IF((ROUND(TRUNC(('TRI-1'!EC43  ),2),0))=4,"D+",IF((ROUND(TRUNC(('TRI-1'!EC43 ),2),0))=3,"D-",IF((ROUND(TRUNC(('TRI-1'!EC43 ),2),0))=2,"E+",IF((ROUND(TRUNC(('TRI-1'!EC43  ),2),0))&lt;=1,"E-","")))))))))))</f>
        <v/>
      </c>
      <c r="ED43" s="51" t="str">
        <f>IF(OR('TRI-1'!ED43 ="",'TRI-1'!ED43&lt;0,'TRI-1'!ED43  &gt;10),"",IF((ROUND(TRUNC(('TRI-1'!ED43  ),2),0))=10,"A+",IF((ROUND(TRUNC(('TRI-1'!ED43  ),2),0))=9,"A-",IF((ROUND(TRUNC(('TRI-1'!ED43   ),2),0))=8,"B+",IF((ROUND(TRUNC(('TRI-1'!ED43 ),2),0))=7,"B-",IF((ROUND(TRUNC(('TRI-1'!ED43  ),2),0))=6,"C+",IF((ROUND(TRUNC(('TRI-1'!ED43  ),2),0))=5,"C-",IF((ROUND(TRUNC(('TRI-1'!ED43  ),2),0))=4,"D+",IF((ROUND(TRUNC(('TRI-1'!ED43 ),2),0))=3,"D-",IF((ROUND(TRUNC(('TRI-1'!ED43 ),2),0))=2,"E+",IF((ROUND(TRUNC(('TRI-1'!ED43  ),2),0))&lt;=1,"E-","")))))))))))</f>
        <v/>
      </c>
      <c r="EE43" s="51" t="str">
        <f>IF(OR('TRI-1'!EE43 ="",'TRI-1'!EE43&lt;0,'TRI-1'!EE43  &gt;10),"",IF((ROUND(TRUNC(('TRI-1'!EE43  ),2),0))=10,"A+",IF((ROUND(TRUNC(('TRI-1'!EE43  ),2),0))=9,"A-",IF((ROUND(TRUNC(('TRI-1'!EE43   ),2),0))=8,"B+",IF((ROUND(TRUNC(('TRI-1'!EE43 ),2),0))=7,"B-",IF((ROUND(TRUNC(('TRI-1'!EE43  ),2),0))=6,"C+",IF((ROUND(TRUNC(('TRI-1'!EE43  ),2),0))=5,"C-",IF((ROUND(TRUNC(('TRI-1'!EE43  ),2),0))=4,"D+",IF((ROUND(TRUNC(('TRI-1'!EE43 ),2),0))=3,"D-",IF((ROUND(TRUNC(('TRI-1'!EE43 ),2),0))=2,"E+",IF((ROUND(TRUNC(('TRI-1'!EE43  ),2),0))&lt;=1,"E-","")))))))))))</f>
        <v/>
      </c>
      <c r="EF43" s="51" t="str">
        <f>IF(OR('TRI-1'!EF43 ="",'TRI-1'!EF43&lt;0,'TRI-1'!EF43  &gt;10),"",IF((ROUND(TRUNC(('TRI-1'!EF43  ),2),0))=10,"A+",IF((ROUND(TRUNC(('TRI-1'!EF43  ),2),0))=9,"A-",IF((ROUND(TRUNC(('TRI-1'!EF43   ),2),0))=8,"B+",IF((ROUND(TRUNC(('TRI-1'!EF43 ),2),0))=7,"B-",IF((ROUND(TRUNC(('TRI-1'!EF43  ),2),0))=6,"C+",IF((ROUND(TRUNC(('TRI-1'!EF43  ),2),0))=5,"C-",IF((ROUND(TRUNC(('TRI-1'!EF43  ),2),0))=4,"D+",IF((ROUND(TRUNC(('TRI-1'!EF43 ),2),0))=3,"D-",IF((ROUND(TRUNC(('TRI-1'!EF43 ),2),0))=2,"E+",IF((ROUND(TRUNC(('TRI-1'!EF43  ),2),0))&lt;=1,"E-","")))))))))))</f>
        <v/>
      </c>
      <c r="EG43" s="51" t="str">
        <f>IF(OR('TRI-1'!EG43 ="",'TRI-1'!EG43&lt;0,'TRI-1'!EG43  &gt;10),"",IF((ROUND(TRUNC(('TRI-1'!EG43  ),2),0))=10,"A+",IF((ROUND(TRUNC(('TRI-1'!EG43  ),2),0))=9,"A-",IF((ROUND(TRUNC(('TRI-1'!EG43   ),2),0))=8,"B+",IF((ROUND(TRUNC(('TRI-1'!EG43 ),2),0))=7,"B-",IF((ROUND(TRUNC(('TRI-1'!EG43  ),2),0))=6,"C+",IF((ROUND(TRUNC(('TRI-1'!EG43  ),2),0))=5,"C-",IF((ROUND(TRUNC(('TRI-1'!EG43  ),2),0))=4,"D+",IF((ROUND(TRUNC(('TRI-1'!EG43 ),2),0))=3,"D-",IF((ROUND(TRUNC(('TRI-1'!EG43 ),2),0))=2,"E+",IF((ROUND(TRUNC(('TRI-1'!EG43  ),2),0))&lt;=1,"E-","")))))))))))</f>
        <v/>
      </c>
      <c r="EH43" s="51" t="str">
        <f>IF(OR('TRI-1'!EH43 ="",'TRI-1'!EH43&lt;0,'TRI-1'!EH43  &gt;10),"",IF((ROUND(TRUNC(('TRI-1'!EH43  ),2),0))=10,"A+",IF((ROUND(TRUNC(('TRI-1'!EH43  ),2),0))=9,"A-",IF((ROUND(TRUNC(('TRI-1'!EH43   ),2),0))=8,"B+",IF((ROUND(TRUNC(('TRI-1'!EH43 ),2),0))=7,"B-",IF((ROUND(TRUNC(('TRI-1'!EH43  ),2),0))=6,"C+",IF((ROUND(TRUNC(('TRI-1'!EH43  ),2),0))=5,"C-",IF((ROUND(TRUNC(('TRI-1'!EH43  ),2),0))=4,"D+",IF((ROUND(TRUNC(('TRI-1'!EH43 ),2),0))=3,"D-",IF((ROUND(TRUNC(('TRI-1'!EH43 ),2),0))=2,"E+",IF((ROUND(TRUNC(('TRI-1'!EH43  ),2),0))&lt;=1,"E-","")))))))))))</f>
        <v/>
      </c>
      <c r="EI43" s="51" t="str">
        <f>IF(OR('TRI-1'!EI43 ="",'TRI-1'!EI43&lt;0,'TRI-1'!EI43  &gt;10),"",IF((ROUND(TRUNC(('TRI-1'!EI43  ),2),0))=10,"A+",IF((ROUND(TRUNC(('TRI-1'!EI43  ),2),0))=9,"A-",IF((ROUND(TRUNC(('TRI-1'!EI43   ),2),0))=8,"B+",IF((ROUND(TRUNC(('TRI-1'!EI43 ),2),0))=7,"B-",IF((ROUND(TRUNC(('TRI-1'!EI43  ),2),0))=6,"C+",IF((ROUND(TRUNC(('TRI-1'!EI43  ),2),0))=5,"C-",IF((ROUND(TRUNC(('TRI-1'!EI43  ),2),0))=4,"D+",IF((ROUND(TRUNC(('TRI-1'!EI43 ),2),0))=3,"D-",IF((ROUND(TRUNC(('TRI-1'!EI43 ),2),0))=2,"E+",IF((ROUND(TRUNC(('TRI-1'!EI43  ),2),0))&lt;=1,"E-","")))))))))))</f>
        <v/>
      </c>
      <c r="EJ43" s="51" t="str">
        <f>IF(OR('TRI-1'!EJ43 ="",'TRI-1'!EJ43&lt;0,'TRI-1'!EJ43  &gt;10),"",IF((ROUND(TRUNC(('TRI-1'!EJ43  ),2),0))=10,"A+",IF((ROUND(TRUNC(('TRI-1'!EJ43  ),2),0))=9,"A-",IF((ROUND(TRUNC(('TRI-1'!EJ43   ),2),0))=8,"B+",IF((ROUND(TRUNC(('TRI-1'!EJ43 ),2),0))=7,"B-",IF((ROUND(TRUNC(('TRI-1'!EJ43  ),2),0))=6,"C+",IF((ROUND(TRUNC(('TRI-1'!EJ43  ),2),0))=5,"C-",IF((ROUND(TRUNC(('TRI-1'!EJ43  ),2),0))=4,"D+",IF((ROUND(TRUNC(('TRI-1'!EJ43 ),2),0))=3,"D-",IF((ROUND(TRUNC(('TRI-1'!EJ43 ),2),0))=2,"E+",IF((ROUND(TRUNC(('TRI-1'!EJ43  ),2),0))&lt;=1,"E-","")))))))))))</f>
        <v/>
      </c>
      <c r="EK43" s="51" t="str">
        <f>IF(OR('TRI-1'!EK43 ="",'TRI-1'!EK43&lt;0,'TRI-1'!EK43  &gt;10),"",IF((ROUND(TRUNC(('TRI-1'!EK43  ),2),0))=10,"A+",IF((ROUND(TRUNC(('TRI-1'!EK43  ),2),0))=9,"A-",IF((ROUND(TRUNC(('TRI-1'!EK43   ),2),0))=8,"B+",IF((ROUND(TRUNC(('TRI-1'!EK43 ),2),0))=7,"B-",IF((ROUND(TRUNC(('TRI-1'!EK43  ),2),0))=6,"C+",IF((ROUND(TRUNC(('TRI-1'!EK43  ),2),0))=5,"C-",IF((ROUND(TRUNC(('TRI-1'!EK43  ),2),0))=4,"D+",IF((ROUND(TRUNC(('TRI-1'!EK43 ),2),0))=3,"D-",IF((ROUND(TRUNC(('TRI-1'!EK43 ),2),0))=2,"E+",IF((ROUND(TRUNC(('TRI-1'!EK43  ),2),0))&lt;=1,"E-","")))))))))))</f>
        <v/>
      </c>
      <c r="EL43" s="51" t="str">
        <f>IF(OR('TRI-1'!EL43 ="",'TRI-1'!EL43&lt;0,'TRI-1'!EL43  &gt;10),"",IF((ROUND(TRUNC(('TRI-1'!EL43  ),2),0))=10,"A+",IF((ROUND(TRUNC(('TRI-1'!EL43  ),2),0))=9,"A-",IF((ROUND(TRUNC(('TRI-1'!EL43   ),2),0))=8,"B+",IF((ROUND(TRUNC(('TRI-1'!EL43 ),2),0))=7,"B-",IF((ROUND(TRUNC(('TRI-1'!EL43  ),2),0))=6,"C+",IF((ROUND(TRUNC(('TRI-1'!EL43  ),2),0))=5,"C-",IF((ROUND(TRUNC(('TRI-1'!EL43  ),2),0))=4,"D+",IF((ROUND(TRUNC(('TRI-1'!EL43 ),2),0))=3,"D-",IF((ROUND(TRUNC(('TRI-1'!EL43 ),2),0))=2,"E+",IF((ROUND(TRUNC(('TRI-1'!EL43  ),2),0))&lt;=1,"E-","")))))))))))</f>
        <v/>
      </c>
      <c r="EM43" s="51" t="str">
        <f>IF(OR('TRI-1'!EM43 ="",'TRI-1'!EM43&lt;0,'TRI-1'!EM43  &gt;10),"",IF((ROUND(TRUNC(('TRI-1'!EM43  ),2),0))=10,"A+",IF((ROUND(TRUNC(('TRI-1'!EM43  ),2),0))=9,"A-",IF((ROUND(TRUNC(('TRI-1'!EM43   ),2),0))=8,"B+",IF((ROUND(TRUNC(('TRI-1'!EM43 ),2),0))=7,"B-",IF((ROUND(TRUNC(('TRI-1'!EM43  ),2),0))=6,"C+",IF((ROUND(TRUNC(('TRI-1'!EM43  ),2),0))=5,"C-",IF((ROUND(TRUNC(('TRI-1'!EM43  ),2),0))=4,"D+",IF((ROUND(TRUNC(('TRI-1'!EM43 ),2),0))=3,"D-",IF((ROUND(TRUNC(('TRI-1'!EM43 ),2),0))=2,"E+",IF((ROUND(TRUNC(('TRI-1'!EM43  ),2),0))&lt;=1,"E-","")))))))))))</f>
        <v/>
      </c>
      <c r="EN43" s="51" t="str">
        <f>IF(OR('TRI-1'!EN43 ="",'TRI-1'!EN43&lt;0,'TRI-1'!EN43  &gt;10),"",IF((ROUND(TRUNC(('TRI-1'!EN43  ),2),0))=10,"A+",IF((ROUND(TRUNC(('TRI-1'!EN43  ),2),0))=9,"A-",IF((ROUND(TRUNC(('TRI-1'!EN43   ),2),0))=8,"B+",IF((ROUND(TRUNC(('TRI-1'!EN43 ),2),0))=7,"B-",IF((ROUND(TRUNC(('TRI-1'!EN43  ),2),0))=6,"C+",IF((ROUND(TRUNC(('TRI-1'!EN43  ),2),0))=5,"C-",IF((ROUND(TRUNC(('TRI-1'!EN43  ),2),0))=4,"D+",IF((ROUND(TRUNC(('TRI-1'!EN43 ),2),0))=3,"D-",IF((ROUND(TRUNC(('TRI-1'!EN43 ),2),0))=2,"E+",IF((ROUND(TRUNC(('TRI-1'!EN43  ),2),0))&lt;=1,"E-","")))))))))))</f>
        <v/>
      </c>
      <c r="EO43" s="51" t="str">
        <f>IF(OR('TRI-1'!EO43 ="",'TRI-1'!EO43&lt;0,'TRI-1'!EO43  &gt;10),"",IF((ROUND(TRUNC(('TRI-1'!EO43  ),2),0))=10,"A+",IF((ROUND(TRUNC(('TRI-1'!EO43  ),2),0))=9,"A-",IF((ROUND(TRUNC(('TRI-1'!EO43   ),2),0))=8,"B+",IF((ROUND(TRUNC(('TRI-1'!EO43 ),2),0))=7,"B-",IF((ROUND(TRUNC(('TRI-1'!EO43  ),2),0))=6,"C+",IF((ROUND(TRUNC(('TRI-1'!EO43  ),2),0))=5,"C-",IF((ROUND(TRUNC(('TRI-1'!EO43  ),2),0))=4,"D+",IF((ROUND(TRUNC(('TRI-1'!EO43 ),2),0))=3,"D-",IF((ROUND(TRUNC(('TRI-1'!EO43 ),2),0))=2,"E+",IF((ROUND(TRUNC(('TRI-1'!EO43  ),2),0))&lt;=1,"E-","")))))))))))</f>
        <v/>
      </c>
      <c r="EP43" s="51" t="str">
        <f>IF(OR('TRI-1'!EP43 ="",'TRI-1'!EP43&lt;0,'TRI-1'!EP43  &gt;10),"",IF((ROUND(TRUNC(('TRI-1'!EP43  ),2),0))=10,"A+",IF((ROUND(TRUNC(('TRI-1'!EP43  ),2),0))=9,"A-",IF((ROUND(TRUNC(('TRI-1'!EP43   ),2),0))=8,"B+",IF((ROUND(TRUNC(('TRI-1'!EP43 ),2),0))=7,"B-",IF((ROUND(TRUNC(('TRI-1'!EP43  ),2),0))=6,"C+",IF((ROUND(TRUNC(('TRI-1'!EP43  ),2),0))=5,"C-",IF((ROUND(TRUNC(('TRI-1'!EP43  ),2),0))=4,"D+",IF((ROUND(TRUNC(('TRI-1'!EP43 ),2),0))=3,"D-",IF((ROUND(TRUNC(('TRI-1'!EP43 ),2),0))=2,"E+",IF((ROUND(TRUNC(('TRI-1'!EP43  ),2),0))&lt;=1,"E-","")))))))))))</f>
        <v/>
      </c>
      <c r="EQ43" s="51" t="str">
        <f>IF(OR('TRI-1'!EQ43 ="",'TRI-1'!EQ43&lt;0,'TRI-1'!EQ43  &gt;10),"",IF((ROUND(TRUNC(('TRI-1'!EQ43  ),2),0))=10,"A+",IF((ROUND(TRUNC(('TRI-1'!EQ43  ),2),0))=9,"A-",IF((ROUND(TRUNC(('TRI-1'!EQ43   ),2),0))=8,"B+",IF((ROUND(TRUNC(('TRI-1'!EQ43 ),2),0))=7,"B-",IF((ROUND(TRUNC(('TRI-1'!EQ43  ),2),0))=6,"C+",IF((ROUND(TRUNC(('TRI-1'!EQ43  ),2),0))=5,"C-",IF((ROUND(TRUNC(('TRI-1'!EQ43  ),2),0))=4,"D+",IF((ROUND(TRUNC(('TRI-1'!EQ43 ),2),0))=3,"D-",IF((ROUND(TRUNC(('TRI-1'!EQ43 ),2),0))=2,"E+",IF((ROUND(TRUNC(('TRI-1'!EQ43  ),2),0))&lt;=1,"E-","")))))))))))</f>
        <v/>
      </c>
      <c r="ER43" s="51" t="str">
        <f>IF(OR('TRI-1'!ER43 ="",'TRI-1'!ER43&lt;0,'TRI-1'!ER43  &gt;10),"",IF((ROUND(TRUNC(('TRI-1'!ER43  ),2),0))=10,"A+",IF((ROUND(TRUNC(('TRI-1'!ER43  ),2),0))=9,"A-",IF((ROUND(TRUNC(('TRI-1'!ER43   ),2),0))=8,"B+",IF((ROUND(TRUNC(('TRI-1'!ER43 ),2),0))=7,"B-",IF((ROUND(TRUNC(('TRI-1'!ER43  ),2),0))=6,"C+",IF((ROUND(TRUNC(('TRI-1'!ER43  ),2),0))=5,"C-",IF((ROUND(TRUNC(('TRI-1'!ER43  ),2),0))=4,"D+",IF((ROUND(TRUNC(('TRI-1'!ER43 ),2),0))=3,"D-",IF((ROUND(TRUNC(('TRI-1'!ER43 ),2),0))=2,"E+",IF((ROUND(TRUNC(('TRI-1'!ER43  ),2),0))&lt;=1,"E-","")))))))))))</f>
        <v/>
      </c>
      <c r="ES43" s="51" t="str">
        <f>IF(OR('TRI-1'!ES43 ="",'TRI-1'!ES43&lt;0,'TRI-1'!ES43  &gt;10),"",IF((ROUND(TRUNC(('TRI-1'!ES43  ),2),0))=10,"A+",IF((ROUND(TRUNC(('TRI-1'!ES43  ),2),0))=9,"A-",IF((ROUND(TRUNC(('TRI-1'!ES43   ),2),0))=8,"B+",IF((ROUND(TRUNC(('TRI-1'!ES43 ),2),0))=7,"B-",IF((ROUND(TRUNC(('TRI-1'!ES43  ),2),0))=6,"C+",IF((ROUND(TRUNC(('TRI-1'!ES43  ),2),0))=5,"C-",IF((ROUND(TRUNC(('TRI-1'!ES43  ),2),0))=4,"D+",IF((ROUND(TRUNC(('TRI-1'!ES43 ),2),0))=3,"D-",IF((ROUND(TRUNC(('TRI-1'!ES43 ),2),0))=2,"E+",IF((ROUND(TRUNC(('TRI-1'!ES43  ),2),0))&lt;=1,"E-","")))))))))))</f>
        <v/>
      </c>
      <c r="ET43" s="51" t="str">
        <f>IF('TRI-1'!ET43 ="","",'TRI-1'!ET43 )</f>
        <v/>
      </c>
      <c r="EU43" s="51" t="str">
        <f>IF('TRI-1'!EU43 ="","",'TRI-1'!EU43 )</f>
        <v/>
      </c>
      <c r="EV43" s="51" t="str">
        <f>IF('TRI-1'!EV43 ="","",'TRI-1'!EV43 )</f>
        <v/>
      </c>
      <c r="EW43" s="51" t="str">
        <f>IF('TRI-1'!EW43 ="","",'TRI-1'!EW43 )</f>
        <v/>
      </c>
      <c r="EX43" s="51" t="str">
        <f>IF('TRI-1'!EX43 ="","",'TRI-1'!EX43 )</f>
        <v/>
      </c>
      <c r="EY43" s="51" t="str">
        <f>IF('TRI-1'!EY43 ="","",'TRI-1'!EY43 )</f>
        <v/>
      </c>
      <c r="EZ43" s="51" t="str">
        <f>IF('TRI-1'!EZ43 ="","",'TRI-1'!EZ43 )</f>
        <v/>
      </c>
      <c r="FA43" s="51" t="str">
        <f>IF('TRI-1'!FA43 ="","",'TRI-1'!FA43 )</f>
        <v/>
      </c>
      <c r="FB43" s="51" t="str">
        <f>IF('TRI-1'!FB43 ="","",'TRI-1'!FB43 )</f>
        <v/>
      </c>
      <c r="FC43" s="51" t="str">
        <f>IF('TRI-1'!FC43 ="","",'TRI-1'!FC43 )</f>
        <v/>
      </c>
      <c r="FD43" s="51">
        <f>IF('TRI-1'!FD43 ="","",'TRI-1'!FD43 )</f>
        <v>0</v>
      </c>
      <c r="FE43" s="51" t="str">
        <f>IF('TRI-1'!FE43 ="","",'TRI-1'!FE43 )</f>
        <v/>
      </c>
      <c r="FF43" s="51" t="str">
        <f>IF('TRI-1'!FF43 ="","",'TRI-1'!FF43 )</f>
        <v/>
      </c>
      <c r="FG43" s="51" t="str">
        <f>IF('TRI-1'!FG43 ="","",'TRI-1'!FG43 )</f>
        <v/>
      </c>
      <c r="FH43" s="51" t="str">
        <f>IF('TRI-1'!FH43 ="","",'TRI-1'!FH43 )</f>
        <v/>
      </c>
    </row>
    <row r="44" spans="1:164" ht="21" hidden="1" customHeight="1">
      <c r="B44" s="53">
        <v>27</v>
      </c>
      <c r="C44" s="272" t="str">
        <f>IF(NOTAS!E47&gt;"",NOTAS!E47,"")</f>
        <v/>
      </c>
      <c r="D44" s="273"/>
      <c r="E44" s="273"/>
      <c r="F44" s="274"/>
      <c r="G44" s="51" t="str">
        <f>IF(OR('TRI-1'!G44 ="",'TRI-1'!G44&lt;0,'TRI-1'!G44  &gt;10),"",IF((ROUND(TRUNC(('TRI-1'!G44  ),2),0))=10,"A+",IF((ROUND(TRUNC(('TRI-1'!G44  ),2),0))=9,"A-",IF((ROUND(TRUNC(('TRI-1'!G44   ),2),0))=8,"B+",IF((ROUND(TRUNC(('TRI-1'!G44 ),2),0))=7,"B-",IF((ROUND(TRUNC(('TRI-1'!G44  ),2),0))=6,"C+",IF((ROUND(TRUNC(('TRI-1'!G44  ),2),0))=5,"C-",IF((ROUND(TRUNC(('TRI-1'!G44  ),2),0))=4,"D+",IF((ROUND(TRUNC(('TRI-1'!G44 ),2),0))=3,"D-",IF((ROUND(TRUNC(('TRI-1'!G44 ),2),0))=2,"E+",IF((ROUND(TRUNC(('TRI-1'!G44  ),2),0))&lt;=1,"E-","")))))))))))</f>
        <v/>
      </c>
      <c r="H44" s="51" t="str">
        <f>IF(OR('TRI-1'!H44 ="",'TRI-1'!H44&lt;0,'TRI-1'!H44  &gt;10),"",IF((ROUND(TRUNC(('TRI-1'!H44  ),2),0))=10,"A+",IF((ROUND(TRUNC(('TRI-1'!H44  ),2),0))=9,"A-",IF((ROUND(TRUNC(('TRI-1'!H44   ),2),0))=8,"B+",IF((ROUND(TRUNC(('TRI-1'!H44 ),2),0))=7,"B-",IF((ROUND(TRUNC(('TRI-1'!H44  ),2),0))=6,"C+",IF((ROUND(TRUNC(('TRI-1'!H44  ),2),0))=5,"C-",IF((ROUND(TRUNC(('TRI-1'!H44  ),2),0))=4,"D+",IF((ROUND(TRUNC(('TRI-1'!H44 ),2),0))=3,"D-",IF((ROUND(TRUNC(('TRI-1'!H44 ),2),0))=2,"E+",IF((ROUND(TRUNC(('TRI-1'!H44  ),2),0))&lt;=1,"E-","")))))))))))</f>
        <v/>
      </c>
      <c r="I44" s="51" t="str">
        <f>IF(OR('TRI-1'!I44 ="",'TRI-1'!I44&lt;0,'TRI-1'!I44  &gt;10),"",IF((ROUND(TRUNC(('TRI-1'!I44  ),2),0))=10,"A+",IF((ROUND(TRUNC(('TRI-1'!I44  ),2),0))=9,"A-",IF((ROUND(TRUNC(('TRI-1'!I44   ),2),0))=8,"B+",IF((ROUND(TRUNC(('TRI-1'!I44 ),2),0))=7,"B-",IF((ROUND(TRUNC(('TRI-1'!I44  ),2),0))=6,"C+",IF((ROUND(TRUNC(('TRI-1'!I44  ),2),0))=5,"C-",IF((ROUND(TRUNC(('TRI-1'!I44  ),2),0))=4,"D+",IF((ROUND(TRUNC(('TRI-1'!I44 ),2),0))=3,"D-",IF((ROUND(TRUNC(('TRI-1'!I44 ),2),0))=2,"E+",IF((ROUND(TRUNC(('TRI-1'!I44  ),2),0))&lt;=1,"E-","")))))))))))</f>
        <v/>
      </c>
      <c r="J44" s="51" t="str">
        <f>IF(OR('TRI-1'!J44 ="",'TRI-1'!J44&lt;0,'TRI-1'!J44  &gt;10),"",IF((ROUND(TRUNC(('TRI-1'!J44  ),2),0))=10,"A+",IF((ROUND(TRUNC(('TRI-1'!J44  ),2),0))=9,"A-",IF((ROUND(TRUNC(('TRI-1'!J44   ),2),0))=8,"B+",IF((ROUND(TRUNC(('TRI-1'!J44 ),2),0))=7,"B-",IF((ROUND(TRUNC(('TRI-1'!J44  ),2),0))=6,"C+",IF((ROUND(TRUNC(('TRI-1'!J44  ),2),0))=5,"C-",IF((ROUND(TRUNC(('TRI-1'!J44  ),2),0))=4,"D+",IF((ROUND(TRUNC(('TRI-1'!J44 ),2),0))=3,"D-",IF((ROUND(TRUNC(('TRI-1'!J44 ),2),0))=2,"E+",IF((ROUND(TRUNC(('TRI-1'!J44  ),2),0))&lt;=1,"E-","")))))))))))</f>
        <v/>
      </c>
      <c r="K44" s="51" t="str">
        <f>IF(OR('TRI-1'!K44 ="",'TRI-1'!K44&lt;0,'TRI-1'!K44  &gt;10),"",IF((ROUND(TRUNC(('TRI-1'!K44  ),2),0))=10,"A+",IF((ROUND(TRUNC(('TRI-1'!K44  ),2),0))=9,"A-",IF((ROUND(TRUNC(('TRI-1'!K44   ),2),0))=8,"B+",IF((ROUND(TRUNC(('TRI-1'!K44 ),2),0))=7,"B-",IF((ROUND(TRUNC(('TRI-1'!K44  ),2),0))=6,"C+",IF((ROUND(TRUNC(('TRI-1'!K44  ),2),0))=5,"C-",IF((ROUND(TRUNC(('TRI-1'!K44  ),2),0))=4,"D+",IF((ROUND(TRUNC(('TRI-1'!K44 ),2),0))=3,"D-",IF((ROUND(TRUNC(('TRI-1'!K44 ),2),0))=2,"E+",IF((ROUND(TRUNC(('TRI-1'!K44  ),2),0))&lt;=1,"E-","")))))))))))</f>
        <v/>
      </c>
      <c r="L44" s="51" t="str">
        <f>IF(OR('TRI-1'!L44 ="",'TRI-1'!L44&lt;0,'TRI-1'!L44  &gt;10),"",IF((ROUND(TRUNC(('TRI-1'!L44  ),2),0))=10,"A+",IF((ROUND(TRUNC(('TRI-1'!L44  ),2),0))=9,"A-",IF((ROUND(TRUNC(('TRI-1'!L44   ),2),0))=8,"B+",IF((ROUND(TRUNC(('TRI-1'!L44 ),2),0))=7,"B-",IF((ROUND(TRUNC(('TRI-1'!L44  ),2),0))=6,"C+",IF((ROUND(TRUNC(('TRI-1'!L44  ),2),0))=5,"C-",IF((ROUND(TRUNC(('TRI-1'!L44  ),2),0))=4,"D+",IF((ROUND(TRUNC(('TRI-1'!L44 ),2),0))=3,"D-",IF((ROUND(TRUNC(('TRI-1'!L44 ),2),0))=2,"E+",IF((ROUND(TRUNC(('TRI-1'!L44  ),2),0))&lt;=1,"E-","")))))))))))</f>
        <v/>
      </c>
      <c r="M44" s="51" t="str">
        <f>IF(OR('TRI-1'!M44 ="",'TRI-1'!M44&lt;0,'TRI-1'!M44  &gt;10),"",IF((ROUND(TRUNC(('TRI-1'!M44  ),2),0))=10,"A+",IF((ROUND(TRUNC(('TRI-1'!M44  ),2),0))=9,"A-",IF((ROUND(TRUNC(('TRI-1'!M44   ),2),0))=8,"B+",IF((ROUND(TRUNC(('TRI-1'!M44 ),2),0))=7,"B-",IF((ROUND(TRUNC(('TRI-1'!M44  ),2),0))=6,"C+",IF((ROUND(TRUNC(('TRI-1'!M44  ),2),0))=5,"C-",IF((ROUND(TRUNC(('TRI-1'!M44  ),2),0))=4,"D+",IF((ROUND(TRUNC(('TRI-1'!M44 ),2),0))=3,"D-",IF((ROUND(TRUNC(('TRI-1'!M44 ),2),0))=2,"E+",IF((ROUND(TRUNC(('TRI-1'!M44  ),2),0))&lt;=1,"E-","")))))))))))</f>
        <v/>
      </c>
      <c r="N44" s="51" t="str">
        <f>IF(OR('TRI-1'!N44 ="",'TRI-1'!N44&lt;0,'TRI-1'!N44  &gt;10),"",IF((ROUND(TRUNC(('TRI-1'!N44  ),2),0))=10,"A+",IF((ROUND(TRUNC(('TRI-1'!N44  ),2),0))=9,"A-",IF((ROUND(TRUNC(('TRI-1'!N44   ),2),0))=8,"B+",IF((ROUND(TRUNC(('TRI-1'!N44 ),2),0))=7,"B-",IF((ROUND(TRUNC(('TRI-1'!N44  ),2),0))=6,"C+",IF((ROUND(TRUNC(('TRI-1'!N44  ),2),0))=5,"C-",IF((ROUND(TRUNC(('TRI-1'!N44  ),2),0))=4,"D+",IF((ROUND(TRUNC(('TRI-1'!N44 ),2),0))=3,"D-",IF((ROUND(TRUNC(('TRI-1'!N44 ),2),0))=2,"E+",IF((ROUND(TRUNC(('TRI-1'!N44  ),2),0))&lt;=1,"E-","")))))))))))</f>
        <v/>
      </c>
      <c r="O44" s="51" t="str">
        <f>IF(OR('TRI-1'!O44 ="",'TRI-1'!O44&lt;0,'TRI-1'!O44  &gt;10),"",IF((ROUND(TRUNC(('TRI-1'!O44  ),2),0))=10,"A+",IF((ROUND(TRUNC(('TRI-1'!O44  ),2),0))=9,"A-",IF((ROUND(TRUNC(('TRI-1'!O44   ),2),0))=8,"B+",IF((ROUND(TRUNC(('TRI-1'!O44 ),2),0))=7,"B-",IF((ROUND(TRUNC(('TRI-1'!O44  ),2),0))=6,"C+",IF((ROUND(TRUNC(('TRI-1'!O44  ),2),0))=5,"C-",IF((ROUND(TRUNC(('TRI-1'!O44  ),2),0))=4,"D+",IF((ROUND(TRUNC(('TRI-1'!O44 ),2),0))=3,"D-",IF((ROUND(TRUNC(('TRI-1'!O44 ),2),0))=2,"E+",IF((ROUND(TRUNC(('TRI-1'!O44  ),2),0))&lt;=1,"E-","")))))))))))</f>
        <v/>
      </c>
      <c r="P44" s="51" t="str">
        <f>IF(OR('TRI-1'!P44 ="",'TRI-1'!P44&lt;0,'TRI-1'!P44  &gt;10),"",IF((ROUND(TRUNC(('TRI-1'!P44  ),2),0))=10,"A+",IF((ROUND(TRUNC(('TRI-1'!P44  ),2),0))=9,"A-",IF((ROUND(TRUNC(('TRI-1'!P44   ),2),0))=8,"B+",IF((ROUND(TRUNC(('TRI-1'!P44 ),2),0))=7,"B-",IF((ROUND(TRUNC(('TRI-1'!P44  ),2),0))=6,"C+",IF((ROUND(TRUNC(('TRI-1'!P44  ),2),0))=5,"C-",IF((ROUND(TRUNC(('TRI-1'!P44  ),2),0))=4,"D+",IF((ROUND(TRUNC(('TRI-1'!P44 ),2),0))=3,"D-",IF((ROUND(TRUNC(('TRI-1'!P44 ),2),0))=2,"E+",IF((ROUND(TRUNC(('TRI-1'!P44  ),2),0))&lt;=1,"E-","")))))))))))</f>
        <v/>
      </c>
      <c r="Q44" s="51" t="str">
        <f>IF(OR('TRI-1'!Q44 ="",'TRI-1'!Q44&lt;0,'TRI-1'!Q44  &gt;10),"",IF((ROUND(TRUNC(('TRI-1'!Q44  ),2),0))=10,"A+",IF((ROUND(TRUNC(('TRI-1'!Q44  ),2),0))=9,"A-",IF((ROUND(TRUNC(('TRI-1'!Q44   ),2),0))=8,"B+",IF((ROUND(TRUNC(('TRI-1'!Q44 ),2),0))=7,"B-",IF((ROUND(TRUNC(('TRI-1'!Q44  ),2),0))=6,"C+",IF((ROUND(TRUNC(('TRI-1'!Q44  ),2),0))=5,"C-",IF((ROUND(TRUNC(('TRI-1'!Q44  ),2),0))=4,"D+",IF((ROUND(TRUNC(('TRI-1'!Q44 ),2),0))=3,"D-",IF((ROUND(TRUNC(('TRI-1'!Q44 ),2),0))=2,"E+",IF((ROUND(TRUNC(('TRI-1'!Q44  ),2),0))&lt;=1,"E-","")))))))))))</f>
        <v/>
      </c>
      <c r="R44" s="51" t="str">
        <f>IF(OR('TRI-1'!R44 ="",'TRI-1'!R44&lt;0,'TRI-1'!R44  &gt;10),"",IF((ROUND(TRUNC(('TRI-1'!R44  ),2),0))=10,"A+",IF((ROUND(TRUNC(('TRI-1'!R44  ),2),0))=9,"A-",IF((ROUND(TRUNC(('TRI-1'!R44   ),2),0))=8,"B+",IF((ROUND(TRUNC(('TRI-1'!R44 ),2),0))=7,"B-",IF((ROUND(TRUNC(('TRI-1'!R44  ),2),0))=6,"C+",IF((ROUND(TRUNC(('TRI-1'!R44  ),2),0))=5,"C-",IF((ROUND(TRUNC(('TRI-1'!R44  ),2),0))=4,"D+",IF((ROUND(TRUNC(('TRI-1'!R44 ),2),0))=3,"D-",IF((ROUND(TRUNC(('TRI-1'!R44 ),2),0))=2,"E+",IF((ROUND(TRUNC(('TRI-1'!R44  ),2),0))&lt;=1,"E-","")))))))))))</f>
        <v/>
      </c>
      <c r="S44" s="51" t="str">
        <f>IF(OR('TRI-1'!S44 ="",'TRI-1'!S44&lt;0,'TRI-1'!S44  &gt;10),"",IF((ROUND(TRUNC(('TRI-1'!S44  ),2),0))=10,"A+",IF((ROUND(TRUNC(('TRI-1'!S44  ),2),0))=9,"A-",IF((ROUND(TRUNC(('TRI-1'!S44   ),2),0))=8,"B+",IF((ROUND(TRUNC(('TRI-1'!S44 ),2),0))=7,"B-",IF((ROUND(TRUNC(('TRI-1'!S44  ),2),0))=6,"C+",IF((ROUND(TRUNC(('TRI-1'!S44  ),2),0))=5,"C-",IF((ROUND(TRUNC(('TRI-1'!S44  ),2),0))=4,"D+",IF((ROUND(TRUNC(('TRI-1'!S44 ),2),0))=3,"D-",IF((ROUND(TRUNC(('TRI-1'!S44 ),2),0))=2,"E+",IF((ROUND(TRUNC(('TRI-1'!S44  ),2),0))&lt;=1,"E-","")))))))))))</f>
        <v/>
      </c>
      <c r="T44" s="51" t="str">
        <f>IF(OR('TRI-1'!T44 ="",'TRI-1'!T44&lt;0,'TRI-1'!T44  &gt;10),"",IF((ROUND(TRUNC(('TRI-1'!T44  ),2),0))=10,"A+",IF((ROUND(TRUNC(('TRI-1'!T44  ),2),0))=9,"A-",IF((ROUND(TRUNC(('TRI-1'!T44   ),2),0))=8,"B+",IF((ROUND(TRUNC(('TRI-1'!T44 ),2),0))=7,"B-",IF((ROUND(TRUNC(('TRI-1'!T44  ),2),0))=6,"C+",IF((ROUND(TRUNC(('TRI-1'!T44  ),2),0))=5,"C-",IF((ROUND(TRUNC(('TRI-1'!T44  ),2),0))=4,"D+",IF((ROUND(TRUNC(('TRI-1'!T44 ),2),0))=3,"D-",IF((ROUND(TRUNC(('TRI-1'!T44 ),2),0))=2,"E+",IF((ROUND(TRUNC(('TRI-1'!T44  ),2),0))&lt;=1,"E-","")))))))))))</f>
        <v/>
      </c>
      <c r="U44" s="51" t="str">
        <f>IF(OR('TRI-1'!U44 ="",'TRI-1'!U44&lt;0,'TRI-1'!U44  &gt;10),"",IF((ROUND(TRUNC(('TRI-1'!U44  ),2),0))=10,"A+",IF((ROUND(TRUNC(('TRI-1'!U44  ),2),0))=9,"A-",IF((ROUND(TRUNC(('TRI-1'!U44   ),2),0))=8,"B+",IF((ROUND(TRUNC(('TRI-1'!U44 ),2),0))=7,"B-",IF((ROUND(TRUNC(('TRI-1'!U44  ),2),0))=6,"C+",IF((ROUND(TRUNC(('TRI-1'!U44  ),2),0))=5,"C-",IF((ROUND(TRUNC(('TRI-1'!U44  ),2),0))=4,"D+",IF((ROUND(TRUNC(('TRI-1'!U44 ),2),0))=3,"D-",IF((ROUND(TRUNC(('TRI-1'!U44 ),2),0))=2,"E+",IF((ROUND(TRUNC(('TRI-1'!U44  ),2),0))&lt;=1,"E-","")))))))))))</f>
        <v/>
      </c>
      <c r="V44" s="51" t="str">
        <f>IF(OR('TRI-1'!V44 ="",'TRI-1'!V44&lt;0,'TRI-1'!V44  &gt;10),"",IF((ROUND(TRUNC(('TRI-1'!V44  ),2),0))=10,"A+",IF((ROUND(TRUNC(('TRI-1'!V44  ),2),0))=9,"A-",IF((ROUND(TRUNC(('TRI-1'!V44   ),2),0))=8,"B+",IF((ROUND(TRUNC(('TRI-1'!V44 ),2),0))=7,"B-",IF((ROUND(TRUNC(('TRI-1'!V44  ),2),0))=6,"C+",IF((ROUND(TRUNC(('TRI-1'!V44  ),2),0))=5,"C-",IF((ROUND(TRUNC(('TRI-1'!V44  ),2),0))=4,"D+",IF((ROUND(TRUNC(('TRI-1'!V44 ),2),0))=3,"D-",IF((ROUND(TRUNC(('TRI-1'!V44 ),2),0))=2,"E+",IF((ROUND(TRUNC(('TRI-1'!V44  ),2),0))&lt;=1,"E-","")))))))))))</f>
        <v/>
      </c>
      <c r="W44" s="51" t="str">
        <f>IF(OR('TRI-1'!W44 ="",'TRI-1'!W44&lt;0,'TRI-1'!W44  &gt;10),"",IF((ROUND(TRUNC(('TRI-1'!W44  ),2),0))=10,"A+",IF((ROUND(TRUNC(('TRI-1'!W44  ),2),0))=9,"A-",IF((ROUND(TRUNC(('TRI-1'!W44   ),2),0))=8,"B+",IF((ROUND(TRUNC(('TRI-1'!W44 ),2),0))=7,"B-",IF((ROUND(TRUNC(('TRI-1'!W44  ),2),0))=6,"C+",IF((ROUND(TRUNC(('TRI-1'!W44  ),2),0))=5,"C-",IF((ROUND(TRUNC(('TRI-1'!W44  ),2),0))=4,"D+",IF((ROUND(TRUNC(('TRI-1'!W44 ),2),0))=3,"D-",IF((ROUND(TRUNC(('TRI-1'!W44 ),2),0))=2,"E+",IF((ROUND(TRUNC(('TRI-1'!W44  ),2),0))&lt;=1,"E-","")))))))))))</f>
        <v/>
      </c>
      <c r="X44" s="51" t="str">
        <f>IF(OR('TRI-1'!X44 ="",'TRI-1'!X44&lt;0,'TRI-1'!X44  &gt;10),"",IF((ROUND(TRUNC(('TRI-1'!X44  ),2),0))=10,"A+",IF((ROUND(TRUNC(('TRI-1'!X44  ),2),0))=9,"A-",IF((ROUND(TRUNC(('TRI-1'!X44   ),2),0))=8,"B+",IF((ROUND(TRUNC(('TRI-1'!X44 ),2),0))=7,"B-",IF((ROUND(TRUNC(('TRI-1'!X44  ),2),0))=6,"C+",IF((ROUND(TRUNC(('TRI-1'!X44  ),2),0))=5,"C-",IF((ROUND(TRUNC(('TRI-1'!X44  ),2),0))=4,"D+",IF((ROUND(TRUNC(('TRI-1'!X44 ),2),0))=3,"D-",IF((ROUND(TRUNC(('TRI-1'!X44 ),2),0))=2,"E+",IF((ROUND(TRUNC(('TRI-1'!X44  ),2),0))&lt;=1,"E-","")))))))))))</f>
        <v/>
      </c>
      <c r="Y44" s="51" t="str">
        <f>IF(OR('TRI-1'!Y44 ="",'TRI-1'!Y44&lt;0,'TRI-1'!Y44  &gt;10),"",IF((ROUND(TRUNC(('TRI-1'!Y44  ),2),0))=10,"A+",IF((ROUND(TRUNC(('TRI-1'!Y44  ),2),0))=9,"A-",IF((ROUND(TRUNC(('TRI-1'!Y44   ),2),0))=8,"B+",IF((ROUND(TRUNC(('TRI-1'!Y44 ),2),0))=7,"B-",IF((ROUND(TRUNC(('TRI-1'!Y44  ),2),0))=6,"C+",IF((ROUND(TRUNC(('TRI-1'!Y44  ),2),0))=5,"C-",IF((ROUND(TRUNC(('TRI-1'!Y44  ),2),0))=4,"D+",IF((ROUND(TRUNC(('TRI-1'!Y44 ),2),0))=3,"D-",IF((ROUND(TRUNC(('TRI-1'!Y44 ),2),0))=2,"E+",IF((ROUND(TRUNC(('TRI-1'!Y44  ),2),0))&lt;=1,"E-","")))))))))))</f>
        <v/>
      </c>
      <c r="Z44" s="51" t="str">
        <f>IF(OR('TRI-1'!Z44 ="",'TRI-1'!Z44&lt;0,'TRI-1'!Z44  &gt;10),"",IF((ROUND(TRUNC(('TRI-1'!Z44  ),2),0))=10,"A+",IF((ROUND(TRUNC(('TRI-1'!Z44  ),2),0))=9,"A-",IF((ROUND(TRUNC(('TRI-1'!Z44   ),2),0))=8,"B+",IF((ROUND(TRUNC(('TRI-1'!Z44 ),2),0))=7,"B-",IF((ROUND(TRUNC(('TRI-1'!Z44  ),2),0))=6,"C+",IF((ROUND(TRUNC(('TRI-1'!Z44  ),2),0))=5,"C-",IF((ROUND(TRUNC(('TRI-1'!Z44  ),2),0))=4,"D+",IF((ROUND(TRUNC(('TRI-1'!Z44 ),2),0))=3,"D-",IF((ROUND(TRUNC(('TRI-1'!Z44 ),2),0))=2,"E+",IF((ROUND(TRUNC(('TRI-1'!Z44  ),2),0))&lt;=1,"E-","")))))))))))</f>
        <v/>
      </c>
      <c r="AA44" s="51" t="str">
        <f>IF(OR('TRI-1'!AA44 ="",'TRI-1'!AA44&lt;0,'TRI-1'!AA44  &gt;10),"",IF((ROUND(TRUNC(('TRI-1'!AA44  ),2),0))=10,"A+",IF((ROUND(TRUNC(('TRI-1'!AA44  ),2),0))=9,"A-",IF((ROUND(TRUNC(('TRI-1'!AA44   ),2),0))=8,"B+",IF((ROUND(TRUNC(('TRI-1'!AA44 ),2),0))=7,"B-",IF((ROUND(TRUNC(('TRI-1'!AA44  ),2),0))=6,"C+",IF((ROUND(TRUNC(('TRI-1'!AA44  ),2),0))=5,"C-",IF((ROUND(TRUNC(('TRI-1'!AA44  ),2),0))=4,"D+",IF((ROUND(TRUNC(('TRI-1'!AA44 ),2),0))=3,"D-",IF((ROUND(TRUNC(('TRI-1'!AA44 ),2),0))=2,"E+",IF((ROUND(TRUNC(('TRI-1'!AA44  ),2),0))&lt;=1,"E-","")))))))))))</f>
        <v/>
      </c>
      <c r="AB44" s="51" t="str">
        <f>IF(OR('TRI-1'!AB44 ="",'TRI-1'!AB44&lt;0,'TRI-1'!AB44  &gt;10),"",IF((ROUND(TRUNC(('TRI-1'!AB44  ),2),0))=10,"A+",IF((ROUND(TRUNC(('TRI-1'!AB44  ),2),0))=9,"A-",IF((ROUND(TRUNC(('TRI-1'!AB44   ),2),0))=8,"B+",IF((ROUND(TRUNC(('TRI-1'!AB44 ),2),0))=7,"B-",IF((ROUND(TRUNC(('TRI-1'!AB44  ),2),0))=6,"C+",IF((ROUND(TRUNC(('TRI-1'!AB44  ),2),0))=5,"C-",IF((ROUND(TRUNC(('TRI-1'!AB44  ),2),0))=4,"D+",IF((ROUND(TRUNC(('TRI-1'!AB44 ),2),0))=3,"D-",IF((ROUND(TRUNC(('TRI-1'!AB44 ),2),0))=2,"E+",IF((ROUND(TRUNC(('TRI-1'!AB44  ),2),0))&lt;=1,"E-","")))))))))))</f>
        <v/>
      </c>
      <c r="AC44" s="51" t="str">
        <f>IF(OR('TRI-1'!AC44 ="",'TRI-1'!AC44&lt;0,'TRI-1'!AC44  &gt;10),"",IF((ROUND(TRUNC(('TRI-1'!AC44  ),2),0))=10,"A+",IF((ROUND(TRUNC(('TRI-1'!AC44  ),2),0))=9,"A-",IF((ROUND(TRUNC(('TRI-1'!AC44   ),2),0))=8,"B+",IF((ROUND(TRUNC(('TRI-1'!AC44 ),2),0))=7,"B-",IF((ROUND(TRUNC(('TRI-1'!AC44  ),2),0))=6,"C+",IF((ROUND(TRUNC(('TRI-1'!AC44  ),2),0))=5,"C-",IF((ROUND(TRUNC(('TRI-1'!AC44  ),2),0))=4,"D+",IF((ROUND(TRUNC(('TRI-1'!AC44 ),2),0))=3,"D-",IF((ROUND(TRUNC(('TRI-1'!AC44 ),2),0))=2,"E+",IF((ROUND(TRUNC(('TRI-1'!AC44  ),2),0))&lt;=1,"E-","")))))))))))</f>
        <v/>
      </c>
      <c r="AD44" s="51" t="str">
        <f>IF(OR('TRI-1'!AD44 ="",'TRI-1'!AD44&lt;0,'TRI-1'!AD44  &gt;10),"",IF((ROUND(TRUNC(('TRI-1'!AD44  ),2),0))=10,"A+",IF((ROUND(TRUNC(('TRI-1'!AD44  ),2),0))=9,"A-",IF((ROUND(TRUNC(('TRI-1'!AD44   ),2),0))=8,"B+",IF((ROUND(TRUNC(('TRI-1'!AD44 ),2),0))=7,"B-",IF((ROUND(TRUNC(('TRI-1'!AD44  ),2),0))=6,"C+",IF((ROUND(TRUNC(('TRI-1'!AD44  ),2),0))=5,"C-",IF((ROUND(TRUNC(('TRI-1'!AD44  ),2),0))=4,"D+",IF((ROUND(TRUNC(('TRI-1'!AD44 ),2),0))=3,"D-",IF((ROUND(TRUNC(('TRI-1'!AD44 ),2),0))=2,"E+",IF((ROUND(TRUNC(('TRI-1'!AD44  ),2),0))&lt;=1,"E-","")))))))))))</f>
        <v/>
      </c>
      <c r="AE44" s="51" t="str">
        <f>IF(OR('TRI-1'!AE44 ="",'TRI-1'!AE44&lt;0,'TRI-1'!AE44  &gt;10),"",IF((ROUND(TRUNC(('TRI-1'!AE44  ),2),0))=10,"A+",IF((ROUND(TRUNC(('TRI-1'!AE44  ),2),0))=9,"A-",IF((ROUND(TRUNC(('TRI-1'!AE44   ),2),0))=8,"B+",IF((ROUND(TRUNC(('TRI-1'!AE44 ),2),0))=7,"B-",IF((ROUND(TRUNC(('TRI-1'!AE44  ),2),0))=6,"C+",IF((ROUND(TRUNC(('TRI-1'!AE44  ),2),0))=5,"C-",IF((ROUND(TRUNC(('TRI-1'!AE44  ),2),0))=4,"D+",IF((ROUND(TRUNC(('TRI-1'!AE44 ),2),0))=3,"D-",IF((ROUND(TRUNC(('TRI-1'!AE44 ),2),0))=2,"E+",IF((ROUND(TRUNC(('TRI-1'!AE44  ),2),0))&lt;=1,"E-","")))))))))))</f>
        <v/>
      </c>
      <c r="AF44" s="51" t="str">
        <f>IF(OR('TRI-1'!AF44 ="",'TRI-1'!AF44&lt;0,'TRI-1'!AF44  &gt;10),"",IF((ROUND(TRUNC(('TRI-1'!AF44  ),2),0))=10,"A+",IF((ROUND(TRUNC(('TRI-1'!AF44  ),2),0))=9,"A-",IF((ROUND(TRUNC(('TRI-1'!AF44   ),2),0))=8,"B+",IF((ROUND(TRUNC(('TRI-1'!AF44 ),2),0))=7,"B-",IF((ROUND(TRUNC(('TRI-1'!AF44  ),2),0))=6,"C+",IF((ROUND(TRUNC(('TRI-1'!AF44  ),2),0))=5,"C-",IF((ROUND(TRUNC(('TRI-1'!AF44  ),2),0))=4,"D+",IF((ROUND(TRUNC(('TRI-1'!AF44 ),2),0))=3,"D-",IF((ROUND(TRUNC(('TRI-1'!AF44 ),2),0))=2,"E+",IF((ROUND(TRUNC(('TRI-1'!AF44  ),2),0))&lt;=1,"E-","")))))))))))</f>
        <v/>
      </c>
      <c r="AG44" s="51" t="str">
        <f>IF(OR('TRI-1'!AG44 ="",'TRI-1'!AG44&lt;0,'TRI-1'!AG44  &gt;10),"",IF((ROUND(TRUNC(('TRI-1'!AG44  ),2),0))=10,"A+",IF((ROUND(TRUNC(('TRI-1'!AG44  ),2),0))=9,"A-",IF((ROUND(TRUNC(('TRI-1'!AG44   ),2),0))=8,"B+",IF((ROUND(TRUNC(('TRI-1'!AG44 ),2),0))=7,"B-",IF((ROUND(TRUNC(('TRI-1'!AG44  ),2),0))=6,"C+",IF((ROUND(TRUNC(('TRI-1'!AG44  ),2),0))=5,"C-",IF((ROUND(TRUNC(('TRI-1'!AG44  ),2),0))=4,"D+",IF((ROUND(TRUNC(('TRI-1'!AG44 ),2),0))=3,"D-",IF((ROUND(TRUNC(('TRI-1'!AG44 ),2),0))=2,"E+",IF((ROUND(TRUNC(('TRI-1'!AG44  ),2),0))&lt;=1,"E-","")))))))))))</f>
        <v/>
      </c>
      <c r="AH44" s="51" t="str">
        <f>IF(OR('TRI-1'!AH44 ="",'TRI-1'!AH44&lt;0,'TRI-1'!AH44  &gt;10),"",IF((ROUND(TRUNC(('TRI-1'!AH44  ),2),0))=10,"A+",IF((ROUND(TRUNC(('TRI-1'!AH44  ),2),0))=9,"A-",IF((ROUND(TRUNC(('TRI-1'!AH44   ),2),0))=8,"B+",IF((ROUND(TRUNC(('TRI-1'!AH44 ),2),0))=7,"B-",IF((ROUND(TRUNC(('TRI-1'!AH44  ),2),0))=6,"C+",IF((ROUND(TRUNC(('TRI-1'!AH44  ),2),0))=5,"C-",IF((ROUND(TRUNC(('TRI-1'!AH44  ),2),0))=4,"D+",IF((ROUND(TRUNC(('TRI-1'!AH44 ),2),0))=3,"D-",IF((ROUND(TRUNC(('TRI-1'!AH44 ),2),0))=2,"E+",IF((ROUND(TRUNC(('TRI-1'!AH44  ),2),0))&lt;=1,"E-","")))))))))))</f>
        <v/>
      </c>
      <c r="AI44" s="51" t="str">
        <f>IF(OR('TRI-1'!AI44 ="",'TRI-1'!AI44&lt;0,'TRI-1'!AI44  &gt;10),"",IF((ROUND(TRUNC(('TRI-1'!AI44  ),2),0))=10,"A+",IF((ROUND(TRUNC(('TRI-1'!AI44  ),2),0))=9,"A-",IF((ROUND(TRUNC(('TRI-1'!AI44   ),2),0))=8,"B+",IF((ROUND(TRUNC(('TRI-1'!AI44 ),2),0))=7,"B-",IF((ROUND(TRUNC(('TRI-1'!AI44  ),2),0))=6,"C+",IF((ROUND(TRUNC(('TRI-1'!AI44  ),2),0))=5,"C-",IF((ROUND(TRUNC(('TRI-1'!AI44  ),2),0))=4,"D+",IF((ROUND(TRUNC(('TRI-1'!AI44 ),2),0))=3,"D-",IF((ROUND(TRUNC(('TRI-1'!AI44 ),2),0))=2,"E+",IF((ROUND(TRUNC(('TRI-1'!AI44  ),2),0))&lt;=1,"E-","")))))))))))</f>
        <v/>
      </c>
      <c r="AJ44" s="51" t="str">
        <f>IF(OR('TRI-1'!AJ44 ="",'TRI-1'!AJ44&lt;0,'TRI-1'!AJ44  &gt;10),"",IF((ROUND(TRUNC(('TRI-1'!AJ44  ),2),0))=10,"A+",IF((ROUND(TRUNC(('TRI-1'!AJ44  ),2),0))=9,"A-",IF((ROUND(TRUNC(('TRI-1'!AJ44   ),2),0))=8,"B+",IF((ROUND(TRUNC(('TRI-1'!AJ44 ),2),0))=7,"B-",IF((ROUND(TRUNC(('TRI-1'!AJ44  ),2),0))=6,"C+",IF((ROUND(TRUNC(('TRI-1'!AJ44  ),2),0))=5,"C-",IF((ROUND(TRUNC(('TRI-1'!AJ44  ),2),0))=4,"D+",IF((ROUND(TRUNC(('TRI-1'!AJ44 ),2),0))=3,"D-",IF((ROUND(TRUNC(('TRI-1'!AJ44 ),2),0))=2,"E+",IF((ROUND(TRUNC(('TRI-1'!AJ44  ),2),0))&lt;=1,"E-","")))))))))))</f>
        <v/>
      </c>
      <c r="AK44" s="51" t="str">
        <f>IF(OR('TRI-1'!AK44 ="",'TRI-1'!AK44&lt;0,'TRI-1'!AK44  &gt;10),"",IF((ROUND(TRUNC(('TRI-1'!AK44  ),2),0))=10,"A+",IF((ROUND(TRUNC(('TRI-1'!AK44  ),2),0))=9,"A-",IF((ROUND(TRUNC(('TRI-1'!AK44   ),2),0))=8,"B+",IF((ROUND(TRUNC(('TRI-1'!AK44 ),2),0))=7,"B-",IF((ROUND(TRUNC(('TRI-1'!AK44  ),2),0))=6,"C+",IF((ROUND(TRUNC(('TRI-1'!AK44  ),2),0))=5,"C-",IF((ROUND(TRUNC(('TRI-1'!AK44  ),2),0))=4,"D+",IF((ROUND(TRUNC(('TRI-1'!AK44 ),2),0))=3,"D-",IF((ROUND(TRUNC(('TRI-1'!AK44 ),2),0))=2,"E+",IF((ROUND(TRUNC(('TRI-1'!AK44  ),2),0))&lt;=1,"E-","")))))))))))</f>
        <v/>
      </c>
      <c r="AL44" s="51" t="str">
        <f>IF(OR('TRI-1'!AL44 ="",'TRI-1'!AL44&lt;0,'TRI-1'!AL44  &gt;10),"",IF((ROUND(TRUNC(('TRI-1'!AL44  ),2),0))=10,"A+",IF((ROUND(TRUNC(('TRI-1'!AL44  ),2),0))=9,"A-",IF((ROUND(TRUNC(('TRI-1'!AL44   ),2),0))=8,"B+",IF((ROUND(TRUNC(('TRI-1'!AL44 ),2),0))=7,"B-",IF((ROUND(TRUNC(('TRI-1'!AL44  ),2),0))=6,"C+",IF((ROUND(TRUNC(('TRI-1'!AL44  ),2),0))=5,"C-",IF((ROUND(TRUNC(('TRI-1'!AL44  ),2),0))=4,"D+",IF((ROUND(TRUNC(('TRI-1'!AL44 ),2),0))=3,"D-",IF((ROUND(TRUNC(('TRI-1'!AL44 ),2),0))=2,"E+",IF((ROUND(TRUNC(('TRI-1'!AL44  ),2),0))&lt;=1,"E-","")))))))))))</f>
        <v/>
      </c>
      <c r="AM44" s="51" t="str">
        <f>IF(OR('TRI-1'!AM44 ="",'TRI-1'!AM44&lt;0,'TRI-1'!AM44  &gt;10),"",IF((ROUND(TRUNC(('TRI-1'!AM44  ),2),0))=10,"A+",IF((ROUND(TRUNC(('TRI-1'!AM44  ),2),0))=9,"A-",IF((ROUND(TRUNC(('TRI-1'!AM44   ),2),0))=8,"B+",IF((ROUND(TRUNC(('TRI-1'!AM44 ),2),0))=7,"B-",IF((ROUND(TRUNC(('TRI-1'!AM44  ),2),0))=6,"C+",IF((ROUND(TRUNC(('TRI-1'!AM44  ),2),0))=5,"C-",IF((ROUND(TRUNC(('TRI-1'!AM44  ),2),0))=4,"D+",IF((ROUND(TRUNC(('TRI-1'!AM44 ),2),0))=3,"D-",IF((ROUND(TRUNC(('TRI-1'!AM44 ),2),0))=2,"E+",IF((ROUND(TRUNC(('TRI-1'!AM44  ),2),0))&lt;=1,"E-","")))))))))))</f>
        <v/>
      </c>
      <c r="AN44" s="51" t="str">
        <f>IF(OR('TRI-1'!AN44 ="",'TRI-1'!AN44&lt;0,'TRI-1'!AN44  &gt;10),"",IF((ROUND(TRUNC(('TRI-1'!AN44  ),2),0))=10,"A+",IF((ROUND(TRUNC(('TRI-1'!AN44  ),2),0))=9,"A-",IF((ROUND(TRUNC(('TRI-1'!AN44   ),2),0))=8,"B+",IF((ROUND(TRUNC(('TRI-1'!AN44 ),2),0))=7,"B-",IF((ROUND(TRUNC(('TRI-1'!AN44  ),2),0))=6,"C+",IF((ROUND(TRUNC(('TRI-1'!AN44  ),2),0))=5,"C-",IF((ROUND(TRUNC(('TRI-1'!AN44  ),2),0))=4,"D+",IF((ROUND(TRUNC(('TRI-1'!AN44 ),2),0))=3,"D-",IF((ROUND(TRUNC(('TRI-1'!AN44 ),2),0))=2,"E+",IF((ROUND(TRUNC(('TRI-1'!AN44  ),2),0))&lt;=1,"E-","")))))))))))</f>
        <v/>
      </c>
      <c r="AO44" s="51" t="str">
        <f>IF(OR('TRI-1'!AO44 ="",'TRI-1'!AO44&lt;0,'TRI-1'!AO44  &gt;10),"",IF((ROUND(TRUNC(('TRI-1'!AO44  ),2),0))=10,"A+",IF((ROUND(TRUNC(('TRI-1'!AO44  ),2),0))=9,"A-",IF((ROUND(TRUNC(('TRI-1'!AO44   ),2),0))=8,"B+",IF((ROUND(TRUNC(('TRI-1'!AO44 ),2),0))=7,"B-",IF((ROUND(TRUNC(('TRI-1'!AO44  ),2),0))=6,"C+",IF((ROUND(TRUNC(('TRI-1'!AO44  ),2),0))=5,"C-",IF((ROUND(TRUNC(('TRI-1'!AO44  ),2),0))=4,"D+",IF((ROUND(TRUNC(('TRI-1'!AO44 ),2),0))=3,"D-",IF((ROUND(TRUNC(('TRI-1'!AO44 ),2),0))=2,"E+",IF((ROUND(TRUNC(('TRI-1'!AO44  ),2),0))&lt;=1,"E-","")))))))))))</f>
        <v/>
      </c>
      <c r="AP44" s="51" t="str">
        <f>IF(OR('TRI-1'!AP44 ="",'TRI-1'!AP44&lt;0,'TRI-1'!AP44  &gt;10),"",IF((ROUND(TRUNC(('TRI-1'!AP44  ),2),0))=10,"A+",IF((ROUND(TRUNC(('TRI-1'!AP44  ),2),0))=9,"A-",IF((ROUND(TRUNC(('TRI-1'!AP44   ),2),0))=8,"B+",IF((ROUND(TRUNC(('TRI-1'!AP44 ),2),0))=7,"B-",IF((ROUND(TRUNC(('TRI-1'!AP44  ),2),0))=6,"C+",IF((ROUND(TRUNC(('TRI-1'!AP44  ),2),0))=5,"C-",IF((ROUND(TRUNC(('TRI-1'!AP44  ),2),0))=4,"D+",IF((ROUND(TRUNC(('TRI-1'!AP44 ),2),0))=3,"D-",IF((ROUND(TRUNC(('TRI-1'!AP44 ),2),0))=2,"E+",IF((ROUND(TRUNC(('TRI-1'!AP44  ),2),0))&lt;=1,"E-","")))))))))))</f>
        <v/>
      </c>
      <c r="AQ44" s="51" t="str">
        <f>IF(OR('TRI-1'!AQ44 ="",'TRI-1'!AQ44&lt;0,'TRI-1'!AQ44  &gt;10),"",IF((ROUND(TRUNC(('TRI-1'!AQ44  ),2),0))=10,"A+",IF((ROUND(TRUNC(('TRI-1'!AQ44  ),2),0))=9,"A-",IF((ROUND(TRUNC(('TRI-1'!AQ44   ),2),0))=8,"B+",IF((ROUND(TRUNC(('TRI-1'!AQ44 ),2),0))=7,"B-",IF((ROUND(TRUNC(('TRI-1'!AQ44  ),2),0))=6,"C+",IF((ROUND(TRUNC(('TRI-1'!AQ44  ),2),0))=5,"C-",IF((ROUND(TRUNC(('TRI-1'!AQ44  ),2),0))=4,"D+",IF((ROUND(TRUNC(('TRI-1'!AQ44 ),2),0))=3,"D-",IF((ROUND(TRUNC(('TRI-1'!AQ44 ),2),0))=2,"E+",IF((ROUND(TRUNC(('TRI-1'!AQ44  ),2),0))&lt;=1,"E-","")))))))))))</f>
        <v/>
      </c>
      <c r="AR44" s="51" t="str">
        <f>IF(OR('TRI-1'!AR44 ="",'TRI-1'!AR44&lt;0,'TRI-1'!AR44  &gt;10),"",IF((ROUND(TRUNC(('TRI-1'!AR44  ),2),0))=10,"A+",IF((ROUND(TRUNC(('TRI-1'!AR44  ),2),0))=9,"A-",IF((ROUND(TRUNC(('TRI-1'!AR44   ),2),0))=8,"B+",IF((ROUND(TRUNC(('TRI-1'!AR44 ),2),0))=7,"B-",IF((ROUND(TRUNC(('TRI-1'!AR44  ),2),0))=6,"C+",IF((ROUND(TRUNC(('TRI-1'!AR44  ),2),0))=5,"C-",IF((ROUND(TRUNC(('TRI-1'!AR44  ),2),0))=4,"D+",IF((ROUND(TRUNC(('TRI-1'!AR44 ),2),0))=3,"D-",IF((ROUND(TRUNC(('TRI-1'!AR44 ),2),0))=2,"E+",IF((ROUND(TRUNC(('TRI-1'!AR44  ),2),0))&lt;=1,"E-","")))))))))))</f>
        <v/>
      </c>
      <c r="AS44" s="51" t="str">
        <f>IF(OR('TRI-1'!AS44 ="",'TRI-1'!AS44&lt;0,'TRI-1'!AS44  &gt;10),"",IF((ROUND(TRUNC(('TRI-1'!AS44  ),2),0))=10,"A+",IF((ROUND(TRUNC(('TRI-1'!AS44  ),2),0))=9,"A-",IF((ROUND(TRUNC(('TRI-1'!AS44   ),2),0))=8,"B+",IF((ROUND(TRUNC(('TRI-1'!AS44 ),2),0))=7,"B-",IF((ROUND(TRUNC(('TRI-1'!AS44  ),2),0))=6,"C+",IF((ROUND(TRUNC(('TRI-1'!AS44  ),2),0))=5,"C-",IF((ROUND(TRUNC(('TRI-1'!AS44  ),2),0))=4,"D+",IF((ROUND(TRUNC(('TRI-1'!AS44 ),2),0))=3,"D-",IF((ROUND(TRUNC(('TRI-1'!AS44 ),2),0))=2,"E+",IF((ROUND(TRUNC(('TRI-1'!AS44  ),2),0))&lt;=1,"E-","")))))))))))</f>
        <v/>
      </c>
      <c r="AT44" s="51" t="str">
        <f>IF(OR('TRI-1'!AT44 ="",'TRI-1'!AT44&lt;0,'TRI-1'!AT44  &gt;10),"",IF((ROUND(TRUNC(('TRI-1'!AT44  ),2),0))=10,"A+",IF((ROUND(TRUNC(('TRI-1'!AT44  ),2),0))=9,"A-",IF((ROUND(TRUNC(('TRI-1'!AT44   ),2),0))=8,"B+",IF((ROUND(TRUNC(('TRI-1'!AT44 ),2),0))=7,"B-",IF((ROUND(TRUNC(('TRI-1'!AT44  ),2),0))=6,"C+",IF((ROUND(TRUNC(('TRI-1'!AT44  ),2),0))=5,"C-",IF((ROUND(TRUNC(('TRI-1'!AT44  ),2),0))=4,"D+",IF((ROUND(TRUNC(('TRI-1'!AT44 ),2),0))=3,"D-",IF((ROUND(TRUNC(('TRI-1'!AT44 ),2),0))=2,"E+",IF((ROUND(TRUNC(('TRI-1'!AT44  ),2),0))&lt;=1,"E-","")))))))))))</f>
        <v/>
      </c>
      <c r="AU44" s="51" t="str">
        <f>IF(OR('TRI-1'!AU44 ="",'TRI-1'!AU44&lt;0,'TRI-1'!AU44  &gt;10),"",IF((ROUND(TRUNC(('TRI-1'!AU44  ),2),0))=10,"A+",IF((ROUND(TRUNC(('TRI-1'!AU44  ),2),0))=9,"A-",IF((ROUND(TRUNC(('TRI-1'!AU44   ),2),0))=8,"B+",IF((ROUND(TRUNC(('TRI-1'!AU44 ),2),0))=7,"B-",IF((ROUND(TRUNC(('TRI-1'!AU44  ),2),0))=6,"C+",IF((ROUND(TRUNC(('TRI-1'!AU44  ),2),0))=5,"C-",IF((ROUND(TRUNC(('TRI-1'!AU44  ),2),0))=4,"D+",IF((ROUND(TRUNC(('TRI-1'!AU44 ),2),0))=3,"D-",IF((ROUND(TRUNC(('TRI-1'!AU44 ),2),0))=2,"E+",IF((ROUND(TRUNC(('TRI-1'!AU44  ),2),0))&lt;=1,"E-","")))))))))))</f>
        <v/>
      </c>
      <c r="AV44" s="51" t="str">
        <f>IF(OR('TRI-1'!AV44 ="",'TRI-1'!AV44&lt;0,'TRI-1'!AV44  &gt;10),"",IF((ROUND(TRUNC(('TRI-1'!AV44  ),2),0))=10,"A+",IF((ROUND(TRUNC(('TRI-1'!AV44  ),2),0))=9,"A-",IF((ROUND(TRUNC(('TRI-1'!AV44   ),2),0))=8,"B+",IF((ROUND(TRUNC(('TRI-1'!AV44 ),2),0))=7,"B-",IF((ROUND(TRUNC(('TRI-1'!AV44  ),2),0))=6,"C+",IF((ROUND(TRUNC(('TRI-1'!AV44  ),2),0))=5,"C-",IF((ROUND(TRUNC(('TRI-1'!AV44  ),2),0))=4,"D+",IF((ROUND(TRUNC(('TRI-1'!AV44 ),2),0))=3,"D-",IF((ROUND(TRUNC(('TRI-1'!AV44 ),2),0))=2,"E+",IF((ROUND(TRUNC(('TRI-1'!AV44  ),2),0))&lt;=1,"E-","")))))))))))</f>
        <v/>
      </c>
      <c r="AW44" s="51" t="str">
        <f>IF(OR('TRI-1'!AW44 ="",'TRI-1'!AW44&lt;0,'TRI-1'!AW44  &gt;10),"",IF((ROUND(TRUNC(('TRI-1'!AW44  ),2),0))=10,"A+",IF((ROUND(TRUNC(('TRI-1'!AW44  ),2),0))=9,"A-",IF((ROUND(TRUNC(('TRI-1'!AW44   ),2),0))=8,"B+",IF((ROUND(TRUNC(('TRI-1'!AW44 ),2),0))=7,"B-",IF((ROUND(TRUNC(('TRI-1'!AW44  ),2),0))=6,"C+",IF((ROUND(TRUNC(('TRI-1'!AW44  ),2),0))=5,"C-",IF((ROUND(TRUNC(('TRI-1'!AW44  ),2),0))=4,"D+",IF((ROUND(TRUNC(('TRI-1'!AW44 ),2),0))=3,"D-",IF((ROUND(TRUNC(('TRI-1'!AW44 ),2),0))=2,"E+",IF((ROUND(TRUNC(('TRI-1'!AW44  ),2),0))&lt;=1,"E-","")))))))))))</f>
        <v/>
      </c>
      <c r="AX44" s="51" t="str">
        <f>IF(OR('TRI-1'!AX44 ="",'TRI-1'!AX44&lt;0,'TRI-1'!AX44  &gt;10),"",IF((ROUND(TRUNC(('TRI-1'!AX44  ),2),0))=10,"A+",IF((ROUND(TRUNC(('TRI-1'!AX44  ),2),0))=9,"A-",IF((ROUND(TRUNC(('TRI-1'!AX44   ),2),0))=8,"B+",IF((ROUND(TRUNC(('TRI-1'!AX44 ),2),0))=7,"B-",IF((ROUND(TRUNC(('TRI-1'!AX44  ),2),0))=6,"C+",IF((ROUND(TRUNC(('TRI-1'!AX44  ),2),0))=5,"C-",IF((ROUND(TRUNC(('TRI-1'!AX44  ),2),0))=4,"D+",IF((ROUND(TRUNC(('TRI-1'!AX44 ),2),0))=3,"D-",IF((ROUND(TRUNC(('TRI-1'!AX44 ),2),0))=2,"E+",IF((ROUND(TRUNC(('TRI-1'!AX44  ),2),0))&lt;=1,"E-","")))))))))))</f>
        <v/>
      </c>
      <c r="AY44" s="51" t="str">
        <f>IF(OR('TRI-1'!AY44 ="",'TRI-1'!AY44&lt;0,'TRI-1'!AY44  &gt;10),"",IF((ROUND(TRUNC(('TRI-1'!AY44  ),2),0))=10,"A+",IF((ROUND(TRUNC(('TRI-1'!AY44  ),2),0))=9,"A-",IF((ROUND(TRUNC(('TRI-1'!AY44   ),2),0))=8,"B+",IF((ROUND(TRUNC(('TRI-1'!AY44 ),2),0))=7,"B-",IF((ROUND(TRUNC(('TRI-1'!AY44  ),2),0))=6,"C+",IF((ROUND(TRUNC(('TRI-1'!AY44  ),2),0))=5,"C-",IF((ROUND(TRUNC(('TRI-1'!AY44  ),2),0))=4,"D+",IF((ROUND(TRUNC(('TRI-1'!AY44 ),2),0))=3,"D-",IF((ROUND(TRUNC(('TRI-1'!AY44 ),2),0))=2,"E+",IF((ROUND(TRUNC(('TRI-1'!AY44  ),2),0))&lt;=1,"E-","")))))))))))</f>
        <v/>
      </c>
      <c r="AZ44" s="51" t="str">
        <f>IF(OR('TRI-1'!AZ44 ="",'TRI-1'!AZ44&lt;0,'TRI-1'!AZ44  &gt;10),"",IF((ROUND(TRUNC(('TRI-1'!AZ44  ),2),0))=10,"A+",IF((ROUND(TRUNC(('TRI-1'!AZ44  ),2),0))=9,"A-",IF((ROUND(TRUNC(('TRI-1'!AZ44   ),2),0))=8,"B+",IF((ROUND(TRUNC(('TRI-1'!AZ44 ),2),0))=7,"B-",IF((ROUND(TRUNC(('TRI-1'!AZ44  ),2),0))=6,"C+",IF((ROUND(TRUNC(('TRI-1'!AZ44  ),2),0))=5,"C-",IF((ROUND(TRUNC(('TRI-1'!AZ44  ),2),0))=4,"D+",IF((ROUND(TRUNC(('TRI-1'!AZ44 ),2),0))=3,"D-",IF((ROUND(TRUNC(('TRI-1'!AZ44 ),2),0))=2,"E+",IF((ROUND(TRUNC(('TRI-1'!AZ44  ),2),0))&lt;=1,"E-","")))))))))))</f>
        <v/>
      </c>
      <c r="BA44" s="51" t="str">
        <f>IF(OR('TRI-1'!BA44 ="",'TRI-1'!BA44&lt;0,'TRI-1'!BA44  &gt;10),"",IF((ROUND(TRUNC(('TRI-1'!BA44  ),2),0))=10,"A+",IF((ROUND(TRUNC(('TRI-1'!BA44  ),2),0))=9,"A-",IF((ROUND(TRUNC(('TRI-1'!BA44   ),2),0))=8,"B+",IF((ROUND(TRUNC(('TRI-1'!BA44 ),2),0))=7,"B-",IF((ROUND(TRUNC(('TRI-1'!BA44  ),2),0))=6,"C+",IF((ROUND(TRUNC(('TRI-1'!BA44  ),2),0))=5,"C-",IF((ROUND(TRUNC(('TRI-1'!BA44  ),2),0))=4,"D+",IF((ROUND(TRUNC(('TRI-1'!BA44 ),2),0))=3,"D-",IF((ROUND(TRUNC(('TRI-1'!BA44 ),2),0))=2,"E+",IF((ROUND(TRUNC(('TRI-1'!BA44  ),2),0))&lt;=1,"E-","")))))))))))</f>
        <v/>
      </c>
      <c r="BB44" s="51" t="str">
        <f>IF(OR('TRI-1'!BB44 ="",'TRI-1'!BB44&lt;0,'TRI-1'!BB44  &gt;10),"",IF((ROUND(TRUNC(('TRI-1'!BB44  ),2),0))=10,"A+",IF((ROUND(TRUNC(('TRI-1'!BB44  ),2),0))=9,"A-",IF((ROUND(TRUNC(('TRI-1'!BB44   ),2),0))=8,"B+",IF((ROUND(TRUNC(('TRI-1'!BB44 ),2),0))=7,"B-",IF((ROUND(TRUNC(('TRI-1'!BB44  ),2),0))=6,"C+",IF((ROUND(TRUNC(('TRI-1'!BB44  ),2),0))=5,"C-",IF((ROUND(TRUNC(('TRI-1'!BB44  ),2),0))=4,"D+",IF((ROUND(TRUNC(('TRI-1'!BB44 ),2),0))=3,"D-",IF((ROUND(TRUNC(('TRI-1'!BB44 ),2),0))=2,"E+",IF((ROUND(TRUNC(('TRI-1'!BB44  ),2),0))&lt;=1,"E-","")))))))))))</f>
        <v/>
      </c>
      <c r="BC44" s="51" t="str">
        <f>IF(OR('TRI-1'!BC44 ="",'TRI-1'!BC44&lt;0,'TRI-1'!BC44  &gt;10),"",IF((ROUND(TRUNC(('TRI-1'!BC44  ),2),0))=10,"A+",IF((ROUND(TRUNC(('TRI-1'!BC44  ),2),0))=9,"A-",IF((ROUND(TRUNC(('TRI-1'!BC44   ),2),0))=8,"B+",IF((ROUND(TRUNC(('TRI-1'!BC44 ),2),0))=7,"B-",IF((ROUND(TRUNC(('TRI-1'!BC44  ),2),0))=6,"C+",IF((ROUND(TRUNC(('TRI-1'!BC44  ),2),0))=5,"C-",IF((ROUND(TRUNC(('TRI-1'!BC44  ),2),0))=4,"D+",IF((ROUND(TRUNC(('TRI-1'!BC44 ),2),0))=3,"D-",IF((ROUND(TRUNC(('TRI-1'!BC44 ),2),0))=2,"E+",IF((ROUND(TRUNC(('TRI-1'!BC44  ),2),0))&lt;=1,"E-","")))))))))))</f>
        <v/>
      </c>
      <c r="BD44" s="51" t="str">
        <f>IF(OR('TRI-1'!BD44 ="",'TRI-1'!BD44&lt;0,'TRI-1'!BD44  &gt;10),"",IF((ROUND(TRUNC(('TRI-1'!BD44  ),2),0))=10,"A+",IF((ROUND(TRUNC(('TRI-1'!BD44  ),2),0))=9,"A-",IF((ROUND(TRUNC(('TRI-1'!BD44   ),2),0))=8,"B+",IF((ROUND(TRUNC(('TRI-1'!BD44 ),2),0))=7,"B-",IF((ROUND(TRUNC(('TRI-1'!BD44  ),2),0))=6,"C+",IF((ROUND(TRUNC(('TRI-1'!BD44  ),2),0))=5,"C-",IF((ROUND(TRUNC(('TRI-1'!BD44  ),2),0))=4,"D+",IF((ROUND(TRUNC(('TRI-1'!BD44 ),2),0))=3,"D-",IF((ROUND(TRUNC(('TRI-1'!BD44 ),2),0))=2,"E+",IF((ROUND(TRUNC(('TRI-1'!BD44  ),2),0))&lt;=1,"E-","")))))))))))</f>
        <v/>
      </c>
      <c r="BE44" s="51" t="str">
        <f>IF(OR('TRI-1'!BE44 ="",'TRI-1'!BE44&lt;0,'TRI-1'!BE44  &gt;10),"",IF((ROUND(TRUNC(('TRI-1'!BE44  ),2),0))=10,"A+",IF((ROUND(TRUNC(('TRI-1'!BE44  ),2),0))=9,"A-",IF((ROUND(TRUNC(('TRI-1'!BE44   ),2),0))=8,"B+",IF((ROUND(TRUNC(('TRI-1'!BE44 ),2),0))=7,"B-",IF((ROUND(TRUNC(('TRI-1'!BE44  ),2),0))=6,"C+",IF((ROUND(TRUNC(('TRI-1'!BE44  ),2),0))=5,"C-",IF((ROUND(TRUNC(('TRI-1'!BE44  ),2),0))=4,"D+",IF((ROUND(TRUNC(('TRI-1'!BE44 ),2),0))=3,"D-",IF((ROUND(TRUNC(('TRI-1'!BE44 ),2),0))=2,"E+",IF((ROUND(TRUNC(('TRI-1'!BE44  ),2),0))&lt;=1,"E-","")))))))))))</f>
        <v/>
      </c>
      <c r="BF44" s="51" t="str">
        <f>IF(OR('TRI-1'!BF44 ="",'TRI-1'!BF44&lt;0,'TRI-1'!BF44  &gt;10),"",IF((ROUND(TRUNC(('TRI-1'!BF44  ),2),0))=10,"A+",IF((ROUND(TRUNC(('TRI-1'!BF44  ),2),0))=9,"A-",IF((ROUND(TRUNC(('TRI-1'!BF44   ),2),0))=8,"B+",IF((ROUND(TRUNC(('TRI-1'!BF44 ),2),0))=7,"B-",IF((ROUND(TRUNC(('TRI-1'!BF44  ),2),0))=6,"C+",IF((ROUND(TRUNC(('TRI-1'!BF44  ),2),0))=5,"C-",IF((ROUND(TRUNC(('TRI-1'!BF44  ),2),0))=4,"D+",IF((ROUND(TRUNC(('TRI-1'!BF44 ),2),0))=3,"D-",IF((ROUND(TRUNC(('TRI-1'!BF44 ),2),0))=2,"E+",IF((ROUND(TRUNC(('TRI-1'!BF44  ),2),0))&lt;=1,"E-","")))))))))))</f>
        <v/>
      </c>
      <c r="BG44" s="51" t="str">
        <f>IF(OR('TRI-1'!BG44 ="",'TRI-1'!BG44&lt;0,'TRI-1'!BG44  &gt;10),"",IF((ROUND(TRUNC(('TRI-1'!BG44  ),2),0))=10,"A+",IF((ROUND(TRUNC(('TRI-1'!BG44  ),2),0))=9,"A-",IF((ROUND(TRUNC(('TRI-1'!BG44   ),2),0))=8,"B+",IF((ROUND(TRUNC(('TRI-1'!BG44 ),2),0))=7,"B-",IF((ROUND(TRUNC(('TRI-1'!BG44  ),2),0))=6,"C+",IF((ROUND(TRUNC(('TRI-1'!BG44  ),2),0))=5,"C-",IF((ROUND(TRUNC(('TRI-1'!BG44  ),2),0))=4,"D+",IF((ROUND(TRUNC(('TRI-1'!BG44 ),2),0))=3,"D-",IF((ROUND(TRUNC(('TRI-1'!BG44 ),2),0))=2,"E+",IF((ROUND(TRUNC(('TRI-1'!BG44  ),2),0))&lt;=1,"E-","")))))))))))</f>
        <v/>
      </c>
      <c r="BH44" s="51" t="str">
        <f>IF(OR('TRI-1'!BH44 ="",'TRI-1'!BH44&lt;0,'TRI-1'!BH44  &gt;10),"",IF((ROUND(TRUNC(('TRI-1'!BH44  ),2),0))=10,"A+",IF((ROUND(TRUNC(('TRI-1'!BH44  ),2),0))=9,"A-",IF((ROUND(TRUNC(('TRI-1'!BH44   ),2),0))=8,"B+",IF((ROUND(TRUNC(('TRI-1'!BH44 ),2),0))=7,"B-",IF((ROUND(TRUNC(('TRI-1'!BH44  ),2),0))=6,"C+",IF((ROUND(TRUNC(('TRI-1'!BH44  ),2),0))=5,"C-",IF((ROUND(TRUNC(('TRI-1'!BH44  ),2),0))=4,"D+",IF((ROUND(TRUNC(('TRI-1'!BH44 ),2),0))=3,"D-",IF((ROUND(TRUNC(('TRI-1'!BH44 ),2),0))=2,"E+",IF((ROUND(TRUNC(('TRI-1'!BH44  ),2),0))&lt;=1,"E-","")))))))))))</f>
        <v/>
      </c>
      <c r="BI44" s="51" t="str">
        <f>IF(OR('TRI-1'!BI44 ="",'TRI-1'!BI44&lt;0,'TRI-1'!BI44  &gt;10),"",IF((ROUND(TRUNC(('TRI-1'!BI44  ),2),0))=10,"A+",IF((ROUND(TRUNC(('TRI-1'!BI44  ),2),0))=9,"A-",IF((ROUND(TRUNC(('TRI-1'!BI44   ),2),0))=8,"B+",IF((ROUND(TRUNC(('TRI-1'!BI44 ),2),0))=7,"B-",IF((ROUND(TRUNC(('TRI-1'!BI44  ),2),0))=6,"C+",IF((ROUND(TRUNC(('TRI-1'!BI44  ),2),0))=5,"C-",IF((ROUND(TRUNC(('TRI-1'!BI44  ),2),0))=4,"D+",IF((ROUND(TRUNC(('TRI-1'!BI44 ),2),0))=3,"D-",IF((ROUND(TRUNC(('TRI-1'!BI44 ),2),0))=2,"E+",IF((ROUND(TRUNC(('TRI-1'!BI44  ),2),0))&lt;=1,"E-","")))))))))))</f>
        <v/>
      </c>
      <c r="BJ44" s="51" t="str">
        <f>IF(OR('TRI-1'!BJ44 ="",'TRI-1'!BJ44&lt;0,'TRI-1'!BJ44  &gt;10),"",IF((ROUND(TRUNC(('TRI-1'!BJ44  ),2),0))=10,"A+",IF((ROUND(TRUNC(('TRI-1'!BJ44  ),2),0))=9,"A-",IF((ROUND(TRUNC(('TRI-1'!BJ44   ),2),0))=8,"B+",IF((ROUND(TRUNC(('TRI-1'!BJ44 ),2),0))=7,"B-",IF((ROUND(TRUNC(('TRI-1'!BJ44  ),2),0))=6,"C+",IF((ROUND(TRUNC(('TRI-1'!BJ44  ),2),0))=5,"C-",IF((ROUND(TRUNC(('TRI-1'!BJ44  ),2),0))=4,"D+",IF((ROUND(TRUNC(('TRI-1'!BJ44 ),2),0))=3,"D-",IF((ROUND(TRUNC(('TRI-1'!BJ44 ),2),0))=2,"E+",IF((ROUND(TRUNC(('TRI-1'!BJ44  ),2),0))&lt;=1,"E-","")))))))))))</f>
        <v/>
      </c>
      <c r="BK44" s="51" t="str">
        <f>IF(OR('TRI-1'!BK44 ="",'TRI-1'!BK44&lt;0,'TRI-1'!BK44  &gt;10),"",IF((ROUND(TRUNC(('TRI-1'!BK44  ),2),0))=10,"A+",IF((ROUND(TRUNC(('TRI-1'!BK44  ),2),0))=9,"A-",IF((ROUND(TRUNC(('TRI-1'!BK44   ),2),0))=8,"B+",IF((ROUND(TRUNC(('TRI-1'!BK44 ),2),0))=7,"B-",IF((ROUND(TRUNC(('TRI-1'!BK44  ),2),0))=6,"C+",IF((ROUND(TRUNC(('TRI-1'!BK44  ),2),0))=5,"C-",IF((ROUND(TRUNC(('TRI-1'!BK44  ),2),0))=4,"D+",IF((ROUND(TRUNC(('TRI-1'!BK44 ),2),0))=3,"D-",IF((ROUND(TRUNC(('TRI-1'!BK44 ),2),0))=2,"E+",IF((ROUND(TRUNC(('TRI-1'!BK44  ),2),0))&lt;=1,"E-","")))))))))))</f>
        <v/>
      </c>
      <c r="BL44" s="51" t="str">
        <f>IF(OR('TRI-1'!BL44 ="",'TRI-1'!BL44&lt;0,'TRI-1'!BL44  &gt;10),"",IF((ROUND(TRUNC(('TRI-1'!BL44  ),2),0))=10,"A+",IF((ROUND(TRUNC(('TRI-1'!BL44  ),2),0))=9,"A-",IF((ROUND(TRUNC(('TRI-1'!BL44   ),2),0))=8,"B+",IF((ROUND(TRUNC(('TRI-1'!BL44 ),2),0))=7,"B-",IF((ROUND(TRUNC(('TRI-1'!BL44  ),2),0))=6,"C+",IF((ROUND(TRUNC(('TRI-1'!BL44  ),2),0))=5,"C-",IF((ROUND(TRUNC(('TRI-1'!BL44  ),2),0))=4,"D+",IF((ROUND(TRUNC(('TRI-1'!BL44 ),2),0))=3,"D-",IF((ROUND(TRUNC(('TRI-1'!BL44 ),2),0))=2,"E+",IF((ROUND(TRUNC(('TRI-1'!BL44  ),2),0))&lt;=1,"E-","")))))))))))</f>
        <v/>
      </c>
      <c r="BM44" s="51" t="str">
        <f>IF(OR('TRI-1'!BM44 ="",'TRI-1'!BM44&lt;0,'TRI-1'!BM44  &gt;10),"",IF((ROUND(TRUNC(('TRI-1'!BM44  ),2),0))=10,"A+",IF((ROUND(TRUNC(('TRI-1'!BM44  ),2),0))=9,"A-",IF((ROUND(TRUNC(('TRI-1'!BM44   ),2),0))=8,"B+",IF((ROUND(TRUNC(('TRI-1'!BM44 ),2),0))=7,"B-",IF((ROUND(TRUNC(('TRI-1'!BM44  ),2),0))=6,"C+",IF((ROUND(TRUNC(('TRI-1'!BM44  ),2),0))=5,"C-",IF((ROUND(TRUNC(('TRI-1'!BM44  ),2),0))=4,"D+",IF((ROUND(TRUNC(('TRI-1'!BM44 ),2),0))=3,"D-",IF((ROUND(TRUNC(('TRI-1'!BM44 ),2),0))=2,"E+",IF((ROUND(TRUNC(('TRI-1'!BM44  ),2),0))&lt;=1,"E-","")))))))))))</f>
        <v/>
      </c>
      <c r="BN44" s="51" t="str">
        <f>IF(OR('TRI-1'!BN44 ="",'TRI-1'!BN44&lt;0,'TRI-1'!BN44  &gt;10),"",IF((ROUND(TRUNC(('TRI-1'!BN44  ),2),0))=10,"A+",IF((ROUND(TRUNC(('TRI-1'!BN44  ),2),0))=9,"A-",IF((ROUND(TRUNC(('TRI-1'!BN44   ),2),0))=8,"B+",IF((ROUND(TRUNC(('TRI-1'!BN44 ),2),0))=7,"B-",IF((ROUND(TRUNC(('TRI-1'!BN44  ),2),0))=6,"C+",IF((ROUND(TRUNC(('TRI-1'!BN44  ),2),0))=5,"C-",IF((ROUND(TRUNC(('TRI-1'!BN44  ),2),0))=4,"D+",IF((ROUND(TRUNC(('TRI-1'!BN44 ),2),0))=3,"D-",IF((ROUND(TRUNC(('TRI-1'!BN44 ),2),0))=2,"E+",IF((ROUND(TRUNC(('TRI-1'!BN44  ),2),0))&lt;=1,"E-","")))))))))))</f>
        <v/>
      </c>
      <c r="BO44" s="51" t="str">
        <f>IF(OR('TRI-1'!BO44 ="",'TRI-1'!BO44&lt;0,'TRI-1'!BO44  &gt;10),"",IF((ROUND(TRUNC(('TRI-1'!BO44  ),2),0))=10,"A+",IF((ROUND(TRUNC(('TRI-1'!BO44  ),2),0))=9,"A-",IF((ROUND(TRUNC(('TRI-1'!BO44   ),2),0))=8,"B+",IF((ROUND(TRUNC(('TRI-1'!BO44 ),2),0))=7,"B-",IF((ROUND(TRUNC(('TRI-1'!BO44  ),2),0))=6,"C+",IF((ROUND(TRUNC(('TRI-1'!BO44  ),2),0))=5,"C-",IF((ROUND(TRUNC(('TRI-1'!BO44  ),2),0))=4,"D+",IF((ROUND(TRUNC(('TRI-1'!BO44 ),2),0))=3,"D-",IF((ROUND(TRUNC(('TRI-1'!BO44 ),2),0))=2,"E+",IF((ROUND(TRUNC(('TRI-1'!BO44  ),2),0))&lt;=1,"E-","")))))))))))</f>
        <v/>
      </c>
      <c r="BP44" s="51" t="str">
        <f>IF(OR('TRI-1'!BP44 ="",'TRI-1'!BP44&lt;0,'TRI-1'!BP44  &gt;10),"",IF((ROUND(TRUNC(('TRI-1'!BP44  ),2),0))=10,"A+",IF((ROUND(TRUNC(('TRI-1'!BP44  ),2),0))=9,"A-",IF((ROUND(TRUNC(('TRI-1'!BP44   ),2),0))=8,"B+",IF((ROUND(TRUNC(('TRI-1'!BP44 ),2),0))=7,"B-",IF((ROUND(TRUNC(('TRI-1'!BP44  ),2),0))=6,"C+",IF((ROUND(TRUNC(('TRI-1'!BP44  ),2),0))=5,"C-",IF((ROUND(TRUNC(('TRI-1'!BP44  ),2),0))=4,"D+",IF((ROUND(TRUNC(('TRI-1'!BP44 ),2),0))=3,"D-",IF((ROUND(TRUNC(('TRI-1'!BP44 ),2),0))=2,"E+",IF((ROUND(TRUNC(('TRI-1'!BP44  ),2),0))&lt;=1,"E-","")))))))))))</f>
        <v/>
      </c>
      <c r="BQ44" s="51" t="str">
        <f>IF(OR('TRI-1'!BQ44 ="",'TRI-1'!BQ44&lt;0,'TRI-1'!BQ44  &gt;10),"",IF((ROUND(TRUNC(('TRI-1'!BQ44  ),2),0))=10,"A+",IF((ROUND(TRUNC(('TRI-1'!BQ44  ),2),0))=9,"A-",IF((ROUND(TRUNC(('TRI-1'!BQ44   ),2),0))=8,"B+",IF((ROUND(TRUNC(('TRI-1'!BQ44 ),2),0))=7,"B-",IF((ROUND(TRUNC(('TRI-1'!BQ44  ),2),0))=6,"C+",IF((ROUND(TRUNC(('TRI-1'!BQ44  ),2),0))=5,"C-",IF((ROUND(TRUNC(('TRI-1'!BQ44  ),2),0))=4,"D+",IF((ROUND(TRUNC(('TRI-1'!BQ44 ),2),0))=3,"D-",IF((ROUND(TRUNC(('TRI-1'!BQ44 ),2),0))=2,"E+",IF((ROUND(TRUNC(('TRI-1'!BQ44  ),2),0))&lt;=1,"E-","")))))))))))</f>
        <v/>
      </c>
      <c r="BR44" s="51" t="str">
        <f>IF(OR('TRI-1'!BR44 ="",'TRI-1'!BR44&lt;0,'TRI-1'!BR44  &gt;10),"",IF((ROUND(TRUNC(('TRI-1'!BR44  ),2),0))=10,"A+",IF((ROUND(TRUNC(('TRI-1'!BR44  ),2),0))=9,"A-",IF((ROUND(TRUNC(('TRI-1'!BR44   ),2),0))=8,"B+",IF((ROUND(TRUNC(('TRI-1'!BR44 ),2),0))=7,"B-",IF((ROUND(TRUNC(('TRI-1'!BR44  ),2),0))=6,"C+",IF((ROUND(TRUNC(('TRI-1'!BR44  ),2),0))=5,"C-",IF((ROUND(TRUNC(('TRI-1'!BR44  ),2),0))=4,"D+",IF((ROUND(TRUNC(('TRI-1'!BR44 ),2),0))=3,"D-",IF((ROUND(TRUNC(('TRI-1'!BR44 ),2),0))=2,"E+",IF((ROUND(TRUNC(('TRI-1'!BR44  ),2),0))&lt;=1,"E-","")))))))))))</f>
        <v/>
      </c>
      <c r="BS44" s="51" t="str">
        <f>IF(OR('TRI-1'!BS44 ="",'TRI-1'!BS44&lt;0,'TRI-1'!BS44  &gt;10),"",IF((ROUND(TRUNC(('TRI-1'!BS44  ),2),0))=10,"A+",IF((ROUND(TRUNC(('TRI-1'!BS44  ),2),0))=9,"A-",IF((ROUND(TRUNC(('TRI-1'!BS44   ),2),0))=8,"B+",IF((ROUND(TRUNC(('TRI-1'!BS44 ),2),0))=7,"B-",IF((ROUND(TRUNC(('TRI-1'!BS44  ),2),0))=6,"C+",IF((ROUND(TRUNC(('TRI-1'!BS44  ),2),0))=5,"C-",IF((ROUND(TRUNC(('TRI-1'!BS44  ),2),0))=4,"D+",IF((ROUND(TRUNC(('TRI-1'!BS44 ),2),0))=3,"D-",IF((ROUND(TRUNC(('TRI-1'!BS44 ),2),0))=2,"E+",IF((ROUND(TRUNC(('TRI-1'!BS44  ),2),0))&lt;=1,"E-","")))))))))))</f>
        <v/>
      </c>
      <c r="BT44" s="51" t="str">
        <f>IF(OR('TRI-1'!BT44 ="",'TRI-1'!BT44&lt;0,'TRI-1'!BT44  &gt;10),"",IF((ROUND(TRUNC(('TRI-1'!BT44  ),2),0))=10,"A+",IF((ROUND(TRUNC(('TRI-1'!BT44  ),2),0))=9,"A-",IF((ROUND(TRUNC(('TRI-1'!BT44   ),2),0))=8,"B+",IF((ROUND(TRUNC(('TRI-1'!BT44 ),2),0))=7,"B-",IF((ROUND(TRUNC(('TRI-1'!BT44  ),2),0))=6,"C+",IF((ROUND(TRUNC(('TRI-1'!BT44  ),2),0))=5,"C-",IF((ROUND(TRUNC(('TRI-1'!BT44  ),2),0))=4,"D+",IF((ROUND(TRUNC(('TRI-1'!BT44 ),2),0))=3,"D-",IF((ROUND(TRUNC(('TRI-1'!BT44 ),2),0))=2,"E+",IF((ROUND(TRUNC(('TRI-1'!BT44  ),2),0))&lt;=1,"E-","")))))))))))</f>
        <v/>
      </c>
      <c r="BU44" s="51" t="str">
        <f>IF(OR('TRI-1'!BU44 ="",'TRI-1'!BU44&lt;0,'TRI-1'!BU44  &gt;10),"",IF((ROUND(TRUNC(('TRI-1'!BU44  ),2),0))=10,"A+",IF((ROUND(TRUNC(('TRI-1'!BU44  ),2),0))=9,"A-",IF((ROUND(TRUNC(('TRI-1'!BU44   ),2),0))=8,"B+",IF((ROUND(TRUNC(('TRI-1'!BU44 ),2),0))=7,"B-",IF((ROUND(TRUNC(('TRI-1'!BU44  ),2),0))=6,"C+",IF((ROUND(TRUNC(('TRI-1'!BU44  ),2),0))=5,"C-",IF((ROUND(TRUNC(('TRI-1'!BU44  ),2),0))=4,"D+",IF((ROUND(TRUNC(('TRI-1'!BU44 ),2),0))=3,"D-",IF((ROUND(TRUNC(('TRI-1'!BU44 ),2),0))=2,"E+",IF((ROUND(TRUNC(('TRI-1'!BU44  ),2),0))&lt;=1,"E-","")))))))))))</f>
        <v/>
      </c>
      <c r="BV44" s="51" t="str">
        <f>IF(OR('TRI-1'!BV44 ="",'TRI-1'!BV44&lt;0,'TRI-1'!BV44  &gt;10),"",IF((ROUND(TRUNC(('TRI-1'!BV44  ),2),0))=10,"A+",IF((ROUND(TRUNC(('TRI-1'!BV44  ),2),0))=9,"A-",IF((ROUND(TRUNC(('TRI-1'!BV44   ),2),0))=8,"B+",IF((ROUND(TRUNC(('TRI-1'!BV44 ),2),0))=7,"B-",IF((ROUND(TRUNC(('TRI-1'!BV44  ),2),0))=6,"C+",IF((ROUND(TRUNC(('TRI-1'!BV44  ),2),0))=5,"C-",IF((ROUND(TRUNC(('TRI-1'!BV44  ),2),0))=4,"D+",IF((ROUND(TRUNC(('TRI-1'!BV44 ),2),0))=3,"D-",IF((ROUND(TRUNC(('TRI-1'!BV44 ),2),0))=2,"E+",IF((ROUND(TRUNC(('TRI-1'!BV44  ),2),0))&lt;=1,"E-","")))))))))))</f>
        <v/>
      </c>
      <c r="BW44" s="51" t="str">
        <f>IF(OR('TRI-1'!BW44 ="",'TRI-1'!BW44&lt;0,'TRI-1'!BW44  &gt;10),"",IF((ROUND(TRUNC(('TRI-1'!BW44  ),2),0))=10,"A+",IF((ROUND(TRUNC(('TRI-1'!BW44  ),2),0))=9,"A-",IF((ROUND(TRUNC(('TRI-1'!BW44   ),2),0))=8,"B+",IF((ROUND(TRUNC(('TRI-1'!BW44 ),2),0))=7,"B-",IF((ROUND(TRUNC(('TRI-1'!BW44  ),2),0))=6,"C+",IF((ROUND(TRUNC(('TRI-1'!BW44  ),2),0))=5,"C-",IF((ROUND(TRUNC(('TRI-1'!BW44  ),2),0))=4,"D+",IF((ROUND(TRUNC(('TRI-1'!BW44 ),2),0))=3,"D-",IF((ROUND(TRUNC(('TRI-1'!BW44 ),2),0))=2,"E+",IF((ROUND(TRUNC(('TRI-1'!BW44  ),2),0))&lt;=1,"E-","")))))))))))</f>
        <v/>
      </c>
      <c r="BX44" s="51" t="str">
        <f>IF(OR('TRI-1'!BX44 ="",'TRI-1'!BX44&lt;0,'TRI-1'!BX44  &gt;10),"",IF((ROUND(TRUNC(('TRI-1'!BX44  ),2),0))=10,"A+",IF((ROUND(TRUNC(('TRI-1'!BX44  ),2),0))=9,"A-",IF((ROUND(TRUNC(('TRI-1'!BX44   ),2),0))=8,"B+",IF((ROUND(TRUNC(('TRI-1'!BX44 ),2),0))=7,"B-",IF((ROUND(TRUNC(('TRI-1'!BX44  ),2),0))=6,"C+",IF((ROUND(TRUNC(('TRI-1'!BX44  ),2),0))=5,"C-",IF((ROUND(TRUNC(('TRI-1'!BX44  ),2),0))=4,"D+",IF((ROUND(TRUNC(('TRI-1'!BX44 ),2),0))=3,"D-",IF((ROUND(TRUNC(('TRI-1'!BX44 ),2),0))=2,"E+",IF((ROUND(TRUNC(('TRI-1'!BX44  ),2),0))&lt;=1,"E-","")))))))))))</f>
        <v/>
      </c>
      <c r="BY44" s="51" t="str">
        <f>IF(OR('TRI-1'!BY44 ="",'TRI-1'!BY44&lt;0,'TRI-1'!BY44  &gt;10),"",IF((ROUND(TRUNC(('TRI-1'!BY44  ),2),0))=10,"A+",IF((ROUND(TRUNC(('TRI-1'!BY44  ),2),0))=9,"A-",IF((ROUND(TRUNC(('TRI-1'!BY44   ),2),0))=8,"B+",IF((ROUND(TRUNC(('TRI-1'!BY44 ),2),0))=7,"B-",IF((ROUND(TRUNC(('TRI-1'!BY44  ),2),0))=6,"C+",IF((ROUND(TRUNC(('TRI-1'!BY44  ),2),0))=5,"C-",IF((ROUND(TRUNC(('TRI-1'!BY44  ),2),0))=4,"D+",IF((ROUND(TRUNC(('TRI-1'!BY44 ),2),0))=3,"D-",IF((ROUND(TRUNC(('TRI-1'!BY44 ),2),0))=2,"E+",IF((ROUND(TRUNC(('TRI-1'!BY44  ),2),0))&lt;=1,"E-","")))))))))))</f>
        <v/>
      </c>
      <c r="BZ44" s="51" t="str">
        <f>IF(OR('TRI-1'!BZ44 ="",'TRI-1'!BZ44&lt;0,'TRI-1'!BZ44  &gt;10),"",IF((ROUND(TRUNC(('TRI-1'!BZ44  ),2),0))=10,"A+",IF((ROUND(TRUNC(('TRI-1'!BZ44  ),2),0))=9,"A-",IF((ROUND(TRUNC(('TRI-1'!BZ44   ),2),0))=8,"B+",IF((ROUND(TRUNC(('TRI-1'!BZ44 ),2),0))=7,"B-",IF((ROUND(TRUNC(('TRI-1'!BZ44  ),2),0))=6,"C+",IF((ROUND(TRUNC(('TRI-1'!BZ44  ),2),0))=5,"C-",IF((ROUND(TRUNC(('TRI-1'!BZ44  ),2),0))=4,"D+",IF((ROUND(TRUNC(('TRI-1'!BZ44 ),2),0))=3,"D-",IF((ROUND(TRUNC(('TRI-1'!BZ44 ),2),0))=2,"E+",IF((ROUND(TRUNC(('TRI-1'!BZ44  ),2),0))&lt;=1,"E-","")))))))))))</f>
        <v/>
      </c>
      <c r="CA44" s="51" t="str">
        <f>IF(OR('TRI-1'!CA44 ="",'TRI-1'!CA44&lt;0,'TRI-1'!CA44  &gt;10),"",IF((ROUND(TRUNC(('TRI-1'!CA44  ),2),0))=10,"A+",IF((ROUND(TRUNC(('TRI-1'!CA44  ),2),0))=9,"A-",IF((ROUND(TRUNC(('TRI-1'!CA44   ),2),0))=8,"B+",IF((ROUND(TRUNC(('TRI-1'!CA44 ),2),0))=7,"B-",IF((ROUND(TRUNC(('TRI-1'!CA44  ),2),0))=6,"C+",IF((ROUND(TRUNC(('TRI-1'!CA44  ),2),0))=5,"C-",IF((ROUND(TRUNC(('TRI-1'!CA44  ),2),0))=4,"D+",IF((ROUND(TRUNC(('TRI-1'!CA44 ),2),0))=3,"D-",IF((ROUND(TRUNC(('TRI-1'!CA44 ),2),0))=2,"E+",IF((ROUND(TRUNC(('TRI-1'!CA44  ),2),0))&lt;=1,"E-","")))))))))))</f>
        <v/>
      </c>
      <c r="CB44" s="51" t="str">
        <f>IF(OR('TRI-1'!CB44 ="",'TRI-1'!CB44&lt;0,'TRI-1'!CB44  &gt;10),"",IF((ROUND(TRUNC(('TRI-1'!CB44  ),2),0))=10,"A+",IF((ROUND(TRUNC(('TRI-1'!CB44  ),2),0))=9,"A-",IF((ROUND(TRUNC(('TRI-1'!CB44   ),2),0))=8,"B+",IF((ROUND(TRUNC(('TRI-1'!CB44 ),2),0))=7,"B-",IF((ROUND(TRUNC(('TRI-1'!CB44  ),2),0))=6,"C+",IF((ROUND(TRUNC(('TRI-1'!CB44  ),2),0))=5,"C-",IF((ROUND(TRUNC(('TRI-1'!CB44  ),2),0))=4,"D+",IF((ROUND(TRUNC(('TRI-1'!CB44 ),2),0))=3,"D-",IF((ROUND(TRUNC(('TRI-1'!CB44 ),2),0))=2,"E+",IF((ROUND(TRUNC(('TRI-1'!CB44  ),2),0))&lt;=1,"E-","")))))))))))</f>
        <v/>
      </c>
      <c r="CC44" s="51" t="str">
        <f>IF(OR('TRI-1'!CC44 ="",'TRI-1'!CC44&lt;0,'TRI-1'!CC44  &gt;10),"",IF((ROUND(TRUNC(('TRI-1'!CC44  ),2),0))=10,"A+",IF((ROUND(TRUNC(('TRI-1'!CC44  ),2),0))=9,"A-",IF((ROUND(TRUNC(('TRI-1'!CC44   ),2),0))=8,"B+",IF((ROUND(TRUNC(('TRI-1'!CC44 ),2),0))=7,"B-",IF((ROUND(TRUNC(('TRI-1'!CC44  ),2),0))=6,"C+",IF((ROUND(TRUNC(('TRI-1'!CC44  ),2),0))=5,"C-",IF((ROUND(TRUNC(('TRI-1'!CC44  ),2),0))=4,"D+",IF((ROUND(TRUNC(('TRI-1'!CC44 ),2),0))=3,"D-",IF((ROUND(TRUNC(('TRI-1'!CC44 ),2),0))=2,"E+",IF((ROUND(TRUNC(('TRI-1'!CC44  ),2),0))&lt;=1,"E-","")))))))))))</f>
        <v/>
      </c>
      <c r="CD44" s="51" t="str">
        <f>IF(OR('TRI-1'!CD44 ="",'TRI-1'!CD44&lt;0,'TRI-1'!CD44  &gt;10),"",IF((ROUND(TRUNC(('TRI-1'!CD44  ),2),0))=10,"A+",IF((ROUND(TRUNC(('TRI-1'!CD44  ),2),0))=9,"A-",IF((ROUND(TRUNC(('TRI-1'!CD44   ),2),0))=8,"B+",IF((ROUND(TRUNC(('TRI-1'!CD44 ),2),0))=7,"B-",IF((ROUND(TRUNC(('TRI-1'!CD44  ),2),0))=6,"C+",IF((ROUND(TRUNC(('TRI-1'!CD44  ),2),0))=5,"C-",IF((ROUND(TRUNC(('TRI-1'!CD44  ),2),0))=4,"D+",IF((ROUND(TRUNC(('TRI-1'!CD44 ),2),0))=3,"D-",IF((ROUND(TRUNC(('TRI-1'!CD44 ),2),0))=2,"E+",IF((ROUND(TRUNC(('TRI-1'!CD44  ),2),0))&lt;=1,"E-","")))))))))))</f>
        <v/>
      </c>
      <c r="CE44" s="51" t="str">
        <f>IF(OR('TRI-1'!CE44 ="",'TRI-1'!CE44&lt;0,'TRI-1'!CE44  &gt;10),"",IF((ROUND(TRUNC(('TRI-1'!CE44  ),2),0))=10,"A+",IF((ROUND(TRUNC(('TRI-1'!CE44  ),2),0))=9,"A-",IF((ROUND(TRUNC(('TRI-1'!CE44   ),2),0))=8,"B+",IF((ROUND(TRUNC(('TRI-1'!CE44 ),2),0))=7,"B-",IF((ROUND(TRUNC(('TRI-1'!CE44  ),2),0))=6,"C+",IF((ROUND(TRUNC(('TRI-1'!CE44  ),2),0))=5,"C-",IF((ROUND(TRUNC(('TRI-1'!CE44  ),2),0))=4,"D+",IF((ROUND(TRUNC(('TRI-1'!CE44 ),2),0))=3,"D-",IF((ROUND(TRUNC(('TRI-1'!CE44 ),2),0))=2,"E+",IF((ROUND(TRUNC(('TRI-1'!CE44  ),2),0))&lt;=1,"E-","")))))))))))</f>
        <v/>
      </c>
      <c r="CF44" s="51" t="str">
        <f>IF(OR('TRI-1'!CF44 ="",'TRI-1'!CF44&lt;0,'TRI-1'!CF44  &gt;10),"",IF((ROUND(TRUNC(('TRI-1'!CF44  ),2),0))=10,"A+",IF((ROUND(TRUNC(('TRI-1'!CF44  ),2),0))=9,"A-",IF((ROUND(TRUNC(('TRI-1'!CF44   ),2),0))=8,"B+",IF((ROUND(TRUNC(('TRI-1'!CF44 ),2),0))=7,"B-",IF((ROUND(TRUNC(('TRI-1'!CF44  ),2),0))=6,"C+",IF((ROUND(TRUNC(('TRI-1'!CF44  ),2),0))=5,"C-",IF((ROUND(TRUNC(('TRI-1'!CF44  ),2),0))=4,"D+",IF((ROUND(TRUNC(('TRI-1'!CF44 ),2),0))=3,"D-",IF((ROUND(TRUNC(('TRI-1'!CF44 ),2),0))=2,"E+",IF((ROUND(TRUNC(('TRI-1'!CF44  ),2),0))&lt;=1,"E-","")))))))))))</f>
        <v/>
      </c>
      <c r="CG44" s="51" t="str">
        <f>IF(OR('TRI-1'!CG44 ="",'TRI-1'!CG44&lt;0,'TRI-1'!CG44  &gt;10),"",IF((ROUND(TRUNC(('TRI-1'!CG44  ),2),0))=10,"A+",IF((ROUND(TRUNC(('TRI-1'!CG44  ),2),0))=9,"A-",IF((ROUND(TRUNC(('TRI-1'!CG44   ),2),0))=8,"B+",IF((ROUND(TRUNC(('TRI-1'!CG44 ),2),0))=7,"B-",IF((ROUND(TRUNC(('TRI-1'!CG44  ),2),0))=6,"C+",IF((ROUND(TRUNC(('TRI-1'!CG44  ),2),0))=5,"C-",IF((ROUND(TRUNC(('TRI-1'!CG44  ),2),0))=4,"D+",IF((ROUND(TRUNC(('TRI-1'!CG44 ),2),0))=3,"D-",IF((ROUND(TRUNC(('TRI-1'!CG44 ),2),0))=2,"E+",IF((ROUND(TRUNC(('TRI-1'!CG44  ),2),0))&lt;=1,"E-","")))))))))))</f>
        <v/>
      </c>
      <c r="CH44" s="51" t="str">
        <f>IF(OR('TRI-1'!CH44 ="",'TRI-1'!CH44&lt;0,'TRI-1'!CH44  &gt;10),"",IF((ROUND(TRUNC(('TRI-1'!CH44  ),2),0))=10,"A+",IF((ROUND(TRUNC(('TRI-1'!CH44  ),2),0))=9,"A-",IF((ROUND(TRUNC(('TRI-1'!CH44   ),2),0))=8,"B+",IF((ROUND(TRUNC(('TRI-1'!CH44 ),2),0))=7,"B-",IF((ROUND(TRUNC(('TRI-1'!CH44  ),2),0))=6,"C+",IF((ROUND(TRUNC(('TRI-1'!CH44  ),2),0))=5,"C-",IF((ROUND(TRUNC(('TRI-1'!CH44  ),2),0))=4,"D+",IF((ROUND(TRUNC(('TRI-1'!CH44 ),2),0))=3,"D-",IF((ROUND(TRUNC(('TRI-1'!CH44 ),2),0))=2,"E+",IF((ROUND(TRUNC(('TRI-1'!CH44  ),2),0))&lt;=1,"E-","")))))))))))</f>
        <v/>
      </c>
      <c r="CI44" s="51" t="str">
        <f>IF(OR('TRI-1'!CI44 ="",'TRI-1'!CI44&lt;0,'TRI-1'!CI44  &gt;10),"",IF((ROUND(TRUNC(('TRI-1'!CI44  ),2),0))=10,"A+",IF((ROUND(TRUNC(('TRI-1'!CI44  ),2),0))=9,"A-",IF((ROUND(TRUNC(('TRI-1'!CI44   ),2),0))=8,"B+",IF((ROUND(TRUNC(('TRI-1'!CI44 ),2),0))=7,"B-",IF((ROUND(TRUNC(('TRI-1'!CI44  ),2),0))=6,"C+",IF((ROUND(TRUNC(('TRI-1'!CI44  ),2),0))=5,"C-",IF((ROUND(TRUNC(('TRI-1'!CI44  ),2),0))=4,"D+",IF((ROUND(TRUNC(('TRI-1'!CI44 ),2),0))=3,"D-",IF((ROUND(TRUNC(('TRI-1'!CI44 ),2),0))=2,"E+",IF((ROUND(TRUNC(('TRI-1'!CI44  ),2),0))&lt;=1,"E-","")))))))))))</f>
        <v/>
      </c>
      <c r="CJ44" s="51" t="str">
        <f>IF(OR('TRI-1'!CJ44 ="",'TRI-1'!CJ44&lt;0,'TRI-1'!CJ44  &gt;10),"",IF((ROUND(TRUNC(('TRI-1'!CJ44  ),2),0))=10,"A+",IF((ROUND(TRUNC(('TRI-1'!CJ44  ),2),0))=9,"A-",IF((ROUND(TRUNC(('TRI-1'!CJ44   ),2),0))=8,"B+",IF((ROUND(TRUNC(('TRI-1'!CJ44 ),2),0))=7,"B-",IF((ROUND(TRUNC(('TRI-1'!CJ44  ),2),0))=6,"C+",IF((ROUND(TRUNC(('TRI-1'!CJ44  ),2),0))=5,"C-",IF((ROUND(TRUNC(('TRI-1'!CJ44  ),2),0))=4,"D+",IF((ROUND(TRUNC(('TRI-1'!CJ44 ),2),0))=3,"D-",IF((ROUND(TRUNC(('TRI-1'!CJ44 ),2),0))=2,"E+",IF((ROUND(TRUNC(('TRI-1'!CJ44  ),2),0))&lt;=1,"E-","")))))))))))</f>
        <v/>
      </c>
      <c r="CK44" s="51" t="str">
        <f>IF(OR('TRI-1'!CK44 ="",'TRI-1'!CK44&lt;0,'TRI-1'!CK44  &gt;10),"",IF((ROUND(TRUNC(('TRI-1'!CK44  ),2),0))=10,"A+",IF((ROUND(TRUNC(('TRI-1'!CK44  ),2),0))=9,"A-",IF((ROUND(TRUNC(('TRI-1'!CK44   ),2),0))=8,"B+",IF((ROUND(TRUNC(('TRI-1'!CK44 ),2),0))=7,"B-",IF((ROUND(TRUNC(('TRI-1'!CK44  ),2),0))=6,"C+",IF((ROUND(TRUNC(('TRI-1'!CK44  ),2),0))=5,"C-",IF((ROUND(TRUNC(('TRI-1'!CK44  ),2),0))=4,"D+",IF((ROUND(TRUNC(('TRI-1'!CK44 ),2),0))=3,"D-",IF((ROUND(TRUNC(('TRI-1'!CK44 ),2),0))=2,"E+",IF((ROUND(TRUNC(('TRI-1'!CK44  ),2),0))&lt;=1,"E-","")))))))))))</f>
        <v/>
      </c>
      <c r="CL44" s="51" t="str">
        <f>IF(OR('TRI-1'!CL44 ="",'TRI-1'!CL44&lt;0,'TRI-1'!CL44  &gt;10),"",IF((ROUND(TRUNC(('TRI-1'!CL44  ),2),0))=10,"A+",IF((ROUND(TRUNC(('TRI-1'!CL44  ),2),0))=9,"A-",IF((ROUND(TRUNC(('TRI-1'!CL44   ),2),0))=8,"B+",IF((ROUND(TRUNC(('TRI-1'!CL44 ),2),0))=7,"B-",IF((ROUND(TRUNC(('TRI-1'!CL44  ),2),0))=6,"C+",IF((ROUND(TRUNC(('TRI-1'!CL44  ),2),0))=5,"C-",IF((ROUND(TRUNC(('TRI-1'!CL44  ),2),0))=4,"D+",IF((ROUND(TRUNC(('TRI-1'!CL44 ),2),0))=3,"D-",IF((ROUND(TRUNC(('TRI-1'!CL44 ),2),0))=2,"E+",IF((ROUND(TRUNC(('TRI-1'!CL44  ),2),0))&lt;=1,"E-","")))))))))))</f>
        <v/>
      </c>
      <c r="CM44" s="51" t="str">
        <f>IF(OR('TRI-1'!CM44 ="",'TRI-1'!CM44&lt;0,'TRI-1'!CM44  &gt;10),"",IF((ROUND(TRUNC(('TRI-1'!CM44  ),2),0))=10,"A+",IF((ROUND(TRUNC(('TRI-1'!CM44  ),2),0))=9,"A-",IF((ROUND(TRUNC(('TRI-1'!CM44   ),2),0))=8,"B+",IF((ROUND(TRUNC(('TRI-1'!CM44 ),2),0))=7,"B-",IF((ROUND(TRUNC(('TRI-1'!CM44  ),2),0))=6,"C+",IF((ROUND(TRUNC(('TRI-1'!CM44  ),2),0))=5,"C-",IF((ROUND(TRUNC(('TRI-1'!CM44  ),2),0))=4,"D+",IF((ROUND(TRUNC(('TRI-1'!CM44 ),2),0))=3,"D-",IF((ROUND(TRUNC(('TRI-1'!CM44 ),2),0))=2,"E+",IF((ROUND(TRUNC(('TRI-1'!CM44  ),2),0))&lt;=1,"E-","")))))))))))</f>
        <v/>
      </c>
      <c r="CN44" s="51" t="str">
        <f>IF(OR('TRI-1'!CN44 ="",'TRI-1'!CN44&lt;0,'TRI-1'!CN44  &gt;10),"",IF((ROUND(TRUNC(('TRI-1'!CN44  ),2),0))=10,"A+",IF((ROUND(TRUNC(('TRI-1'!CN44  ),2),0))=9,"A-",IF((ROUND(TRUNC(('TRI-1'!CN44   ),2),0))=8,"B+",IF((ROUND(TRUNC(('TRI-1'!CN44 ),2),0))=7,"B-",IF((ROUND(TRUNC(('TRI-1'!CN44  ),2),0))=6,"C+",IF((ROUND(TRUNC(('TRI-1'!CN44  ),2),0))=5,"C-",IF((ROUND(TRUNC(('TRI-1'!CN44  ),2),0))=4,"D+",IF((ROUND(TRUNC(('TRI-1'!CN44 ),2),0))=3,"D-",IF((ROUND(TRUNC(('TRI-1'!CN44 ),2),0))=2,"E+",IF((ROUND(TRUNC(('TRI-1'!CN44  ),2),0))&lt;=1,"E-","")))))))))))</f>
        <v/>
      </c>
      <c r="CO44" s="51" t="str">
        <f>IF(OR('TRI-1'!CO44 ="",'TRI-1'!CO44&lt;0,'TRI-1'!CO44  &gt;10),"",IF((ROUND(TRUNC(('TRI-1'!CO44  ),2),0))=10,"A+",IF((ROUND(TRUNC(('TRI-1'!CO44  ),2),0))=9,"A-",IF((ROUND(TRUNC(('TRI-1'!CO44   ),2),0))=8,"B+",IF((ROUND(TRUNC(('TRI-1'!CO44 ),2),0))=7,"B-",IF((ROUND(TRUNC(('TRI-1'!CO44  ),2),0))=6,"C+",IF((ROUND(TRUNC(('TRI-1'!CO44  ),2),0))=5,"C-",IF((ROUND(TRUNC(('TRI-1'!CO44  ),2),0))=4,"D+",IF((ROUND(TRUNC(('TRI-1'!CO44 ),2),0))=3,"D-",IF((ROUND(TRUNC(('TRI-1'!CO44 ),2),0))=2,"E+",IF((ROUND(TRUNC(('TRI-1'!CO44  ),2),0))&lt;=1,"E-","")))))))))))</f>
        <v/>
      </c>
      <c r="CP44" s="51" t="str">
        <f>IF(OR('TRI-1'!CP44 ="",'TRI-1'!CP44&lt;0,'TRI-1'!CP44  &gt;10),"",IF((ROUND(TRUNC(('TRI-1'!CP44  ),2),0))=10,"A+",IF((ROUND(TRUNC(('TRI-1'!CP44  ),2),0))=9,"A-",IF((ROUND(TRUNC(('TRI-1'!CP44   ),2),0))=8,"B+",IF((ROUND(TRUNC(('TRI-1'!CP44 ),2),0))=7,"B-",IF((ROUND(TRUNC(('TRI-1'!CP44  ),2),0))=6,"C+",IF((ROUND(TRUNC(('TRI-1'!CP44  ),2),0))=5,"C-",IF((ROUND(TRUNC(('TRI-1'!CP44  ),2),0))=4,"D+",IF((ROUND(TRUNC(('TRI-1'!CP44 ),2),0))=3,"D-",IF((ROUND(TRUNC(('TRI-1'!CP44 ),2),0))=2,"E+",IF((ROUND(TRUNC(('TRI-1'!CP44  ),2),0))&lt;=1,"E-","")))))))))))</f>
        <v/>
      </c>
      <c r="CQ44" s="51" t="str">
        <f>IF(OR('TRI-1'!CQ44 ="",'TRI-1'!CQ44&lt;0,'TRI-1'!CQ44  &gt;10),"",IF((ROUND(TRUNC(('TRI-1'!CQ44  ),2),0))=10,"A+",IF((ROUND(TRUNC(('TRI-1'!CQ44  ),2),0))=9,"A-",IF((ROUND(TRUNC(('TRI-1'!CQ44   ),2),0))=8,"B+",IF((ROUND(TRUNC(('TRI-1'!CQ44 ),2),0))=7,"B-",IF((ROUND(TRUNC(('TRI-1'!CQ44  ),2),0))=6,"C+",IF((ROUND(TRUNC(('TRI-1'!CQ44  ),2),0))=5,"C-",IF((ROUND(TRUNC(('TRI-1'!CQ44  ),2),0))=4,"D+",IF((ROUND(TRUNC(('TRI-1'!CQ44 ),2),0))=3,"D-",IF((ROUND(TRUNC(('TRI-1'!CQ44 ),2),0))=2,"E+",IF((ROUND(TRUNC(('TRI-1'!CQ44  ),2),0))&lt;=1,"E-","")))))))))))</f>
        <v/>
      </c>
      <c r="CR44" s="51" t="str">
        <f>IF(OR('TRI-1'!CR44 ="",'TRI-1'!CR44&lt;0,'TRI-1'!CR44  &gt;10),"",IF((ROUND(TRUNC(('TRI-1'!CR44  ),2),0))=10,"A+",IF((ROUND(TRUNC(('TRI-1'!CR44  ),2),0))=9,"A-",IF((ROUND(TRUNC(('TRI-1'!CR44   ),2),0))=8,"B+",IF((ROUND(TRUNC(('TRI-1'!CR44 ),2),0))=7,"B-",IF((ROUND(TRUNC(('TRI-1'!CR44  ),2),0))=6,"C+",IF((ROUND(TRUNC(('TRI-1'!CR44  ),2),0))=5,"C-",IF((ROUND(TRUNC(('TRI-1'!CR44  ),2),0))=4,"D+",IF((ROUND(TRUNC(('TRI-1'!CR44 ),2),0))=3,"D-",IF((ROUND(TRUNC(('TRI-1'!CR44 ),2),0))=2,"E+",IF((ROUND(TRUNC(('TRI-1'!CR44  ),2),0))&lt;=1,"E-","")))))))))))</f>
        <v/>
      </c>
      <c r="CS44" s="51" t="str">
        <f>IF(OR('TRI-1'!CS44 ="",'TRI-1'!CS44&lt;0,'TRI-1'!CS44  &gt;10),"",IF((ROUND(TRUNC(('TRI-1'!CS44  ),2),0))=10,"A+",IF((ROUND(TRUNC(('TRI-1'!CS44  ),2),0))=9,"A-",IF((ROUND(TRUNC(('TRI-1'!CS44   ),2),0))=8,"B+",IF((ROUND(TRUNC(('TRI-1'!CS44 ),2),0))=7,"B-",IF((ROUND(TRUNC(('TRI-1'!CS44  ),2),0))=6,"C+",IF((ROUND(TRUNC(('TRI-1'!CS44  ),2),0))=5,"C-",IF((ROUND(TRUNC(('TRI-1'!CS44  ),2),0))=4,"D+",IF((ROUND(TRUNC(('TRI-1'!CS44 ),2),0))=3,"D-",IF((ROUND(TRUNC(('TRI-1'!CS44 ),2),0))=2,"E+",IF((ROUND(TRUNC(('TRI-1'!CS44  ),2),0))&lt;=1,"E-","")))))))))))</f>
        <v/>
      </c>
      <c r="CT44" s="51" t="str">
        <f>IF(OR('TRI-1'!CT44 ="",'TRI-1'!CT44&lt;0,'TRI-1'!CT44  &gt;10),"",IF((ROUND(TRUNC(('TRI-1'!CT44  ),2),0))=10,"A+",IF((ROUND(TRUNC(('TRI-1'!CT44  ),2),0))=9,"A-",IF((ROUND(TRUNC(('TRI-1'!CT44   ),2),0))=8,"B+",IF((ROUND(TRUNC(('TRI-1'!CT44 ),2),0))=7,"B-",IF((ROUND(TRUNC(('TRI-1'!CT44  ),2),0))=6,"C+",IF((ROUND(TRUNC(('TRI-1'!CT44  ),2),0))=5,"C-",IF((ROUND(TRUNC(('TRI-1'!CT44  ),2),0))=4,"D+",IF((ROUND(TRUNC(('TRI-1'!CT44 ),2),0))=3,"D-",IF((ROUND(TRUNC(('TRI-1'!CT44 ),2),0))=2,"E+",IF((ROUND(TRUNC(('TRI-1'!CT44  ),2),0))&lt;=1,"E-","")))))))))))</f>
        <v/>
      </c>
      <c r="CU44" s="51" t="str">
        <f>IF(OR('TRI-1'!CU44 ="",'TRI-1'!CU44&lt;0,'TRI-1'!CU44  &gt;10),"",IF((ROUND(TRUNC(('TRI-1'!CU44  ),2),0))=10,"A+",IF((ROUND(TRUNC(('TRI-1'!CU44  ),2),0))=9,"A-",IF((ROUND(TRUNC(('TRI-1'!CU44   ),2),0))=8,"B+",IF((ROUND(TRUNC(('TRI-1'!CU44 ),2),0))=7,"B-",IF((ROUND(TRUNC(('TRI-1'!CU44  ),2),0))=6,"C+",IF((ROUND(TRUNC(('TRI-1'!CU44  ),2),0))=5,"C-",IF((ROUND(TRUNC(('TRI-1'!CU44  ),2),0))=4,"D+",IF((ROUND(TRUNC(('TRI-1'!CU44 ),2),0))=3,"D-",IF((ROUND(TRUNC(('TRI-1'!CU44 ),2),0))=2,"E+",IF((ROUND(TRUNC(('TRI-1'!CU44  ),2),0))&lt;=1,"E-","")))))))))))</f>
        <v/>
      </c>
      <c r="CV44" s="51" t="str">
        <f>IF(OR('TRI-1'!CV44 ="",'TRI-1'!CV44&lt;0,'TRI-1'!CV44  &gt;10),"",IF((ROUND(TRUNC(('TRI-1'!CV44  ),2),0))=10,"A+",IF((ROUND(TRUNC(('TRI-1'!CV44  ),2),0))=9,"A-",IF((ROUND(TRUNC(('TRI-1'!CV44   ),2),0))=8,"B+",IF((ROUND(TRUNC(('TRI-1'!CV44 ),2),0))=7,"B-",IF((ROUND(TRUNC(('TRI-1'!CV44  ),2),0))=6,"C+",IF((ROUND(TRUNC(('TRI-1'!CV44  ),2),0))=5,"C-",IF((ROUND(TRUNC(('TRI-1'!CV44  ),2),0))=4,"D+",IF((ROUND(TRUNC(('TRI-1'!CV44 ),2),0))=3,"D-",IF((ROUND(TRUNC(('TRI-1'!CV44 ),2),0))=2,"E+",IF((ROUND(TRUNC(('TRI-1'!CV44  ),2),0))&lt;=1,"E-","")))))))))))</f>
        <v/>
      </c>
      <c r="CW44" s="51" t="str">
        <f>IF(OR('TRI-1'!CW44 ="",'TRI-1'!CW44&lt;0,'TRI-1'!CW44  &gt;10),"",IF((ROUND(TRUNC(('TRI-1'!CW44  ),2),0))=10,"A+",IF((ROUND(TRUNC(('TRI-1'!CW44  ),2),0))=9,"A-",IF((ROUND(TRUNC(('TRI-1'!CW44   ),2),0))=8,"B+",IF((ROUND(TRUNC(('TRI-1'!CW44 ),2),0))=7,"B-",IF((ROUND(TRUNC(('TRI-1'!CW44  ),2),0))=6,"C+",IF((ROUND(TRUNC(('TRI-1'!CW44  ),2),0))=5,"C-",IF((ROUND(TRUNC(('TRI-1'!CW44  ),2),0))=4,"D+",IF((ROUND(TRUNC(('TRI-1'!CW44 ),2),0))=3,"D-",IF((ROUND(TRUNC(('TRI-1'!CW44 ),2),0))=2,"E+",IF((ROUND(TRUNC(('TRI-1'!CW44  ),2),0))&lt;=1,"E-","")))))))))))</f>
        <v/>
      </c>
      <c r="CX44" s="51" t="str">
        <f>IF(OR('TRI-1'!CX44 ="",'TRI-1'!CX44&lt;0,'TRI-1'!CX44  &gt;10),"",IF((ROUND(TRUNC(('TRI-1'!CX44  ),2),0))=10,"A+",IF((ROUND(TRUNC(('TRI-1'!CX44  ),2),0))=9,"A-",IF((ROUND(TRUNC(('TRI-1'!CX44   ),2),0))=8,"B+",IF((ROUND(TRUNC(('TRI-1'!CX44 ),2),0))=7,"B-",IF((ROUND(TRUNC(('TRI-1'!CX44  ),2),0))=6,"C+",IF((ROUND(TRUNC(('TRI-1'!CX44  ),2),0))=5,"C-",IF((ROUND(TRUNC(('TRI-1'!CX44  ),2),0))=4,"D+",IF((ROUND(TRUNC(('TRI-1'!CX44 ),2),0))=3,"D-",IF((ROUND(TRUNC(('TRI-1'!CX44 ),2),0))=2,"E+",IF((ROUND(TRUNC(('TRI-1'!CX44  ),2),0))&lt;=1,"E-","")))))))))))</f>
        <v/>
      </c>
      <c r="CY44" s="51" t="str">
        <f>IF(OR('TRI-1'!CY44 ="",'TRI-1'!CY44&lt;0,'TRI-1'!CY44  &gt;10),"",IF((ROUND(TRUNC(('TRI-1'!CY44  ),2),0))=10,"A+",IF((ROUND(TRUNC(('TRI-1'!CY44  ),2),0))=9,"A-",IF((ROUND(TRUNC(('TRI-1'!CY44   ),2),0))=8,"B+",IF((ROUND(TRUNC(('TRI-1'!CY44 ),2),0))=7,"B-",IF((ROUND(TRUNC(('TRI-1'!CY44  ),2),0))=6,"C+",IF((ROUND(TRUNC(('TRI-1'!CY44  ),2),0))=5,"C-",IF((ROUND(TRUNC(('TRI-1'!CY44  ),2),0))=4,"D+",IF((ROUND(TRUNC(('TRI-1'!CY44 ),2),0))=3,"D-",IF((ROUND(TRUNC(('TRI-1'!CY44 ),2),0))=2,"E+",IF((ROUND(TRUNC(('TRI-1'!CY44  ),2),0))&lt;=1,"E-","")))))))))))</f>
        <v/>
      </c>
      <c r="CZ44" s="51" t="str">
        <f>IF(OR('TRI-1'!CZ44 ="",'TRI-1'!CZ44&lt;0,'TRI-1'!CZ44  &gt;10),"",IF((ROUND(TRUNC(('TRI-1'!CZ44  ),2),0))=10,"A+",IF((ROUND(TRUNC(('TRI-1'!CZ44  ),2),0))=9,"A-",IF((ROUND(TRUNC(('TRI-1'!CZ44   ),2),0))=8,"B+",IF((ROUND(TRUNC(('TRI-1'!CZ44 ),2),0))=7,"B-",IF((ROUND(TRUNC(('TRI-1'!CZ44  ),2),0))=6,"C+",IF((ROUND(TRUNC(('TRI-1'!CZ44  ),2),0))=5,"C-",IF((ROUND(TRUNC(('TRI-1'!CZ44  ),2),0))=4,"D+",IF((ROUND(TRUNC(('TRI-1'!CZ44 ),2),0))=3,"D-",IF((ROUND(TRUNC(('TRI-1'!CZ44 ),2),0))=2,"E+",IF((ROUND(TRUNC(('TRI-1'!CZ44  ),2),0))&lt;=1,"E-","")))))))))))</f>
        <v/>
      </c>
      <c r="DA44" s="51" t="str">
        <f>IF(OR('TRI-1'!DA44 ="",'TRI-1'!DA44&lt;0,'TRI-1'!DA44  &gt;10),"",IF((ROUND(TRUNC(('TRI-1'!DA44  ),2),0))=10,"A+",IF((ROUND(TRUNC(('TRI-1'!DA44  ),2),0))=9,"A-",IF((ROUND(TRUNC(('TRI-1'!DA44   ),2),0))=8,"B+",IF((ROUND(TRUNC(('TRI-1'!DA44 ),2),0))=7,"B-",IF((ROUND(TRUNC(('TRI-1'!DA44  ),2),0))=6,"C+",IF((ROUND(TRUNC(('TRI-1'!DA44  ),2),0))=5,"C-",IF((ROUND(TRUNC(('TRI-1'!DA44  ),2),0))=4,"D+",IF((ROUND(TRUNC(('TRI-1'!DA44 ),2),0))=3,"D-",IF((ROUND(TRUNC(('TRI-1'!DA44 ),2),0))=2,"E+",IF((ROUND(TRUNC(('TRI-1'!DA44  ),2),0))&lt;=1,"E-","")))))))))))</f>
        <v/>
      </c>
      <c r="DB44" s="51" t="str">
        <f>IF(OR('TRI-1'!DB44 ="",'TRI-1'!DB44&lt;0,'TRI-1'!DB44  &gt;10),"",IF((ROUND(TRUNC(('TRI-1'!DB44  ),2),0))=10,"A+",IF((ROUND(TRUNC(('TRI-1'!DB44  ),2),0))=9,"A-",IF((ROUND(TRUNC(('TRI-1'!DB44   ),2),0))=8,"B+",IF((ROUND(TRUNC(('TRI-1'!DB44 ),2),0))=7,"B-",IF((ROUND(TRUNC(('TRI-1'!DB44  ),2),0))=6,"C+",IF((ROUND(TRUNC(('TRI-1'!DB44  ),2),0))=5,"C-",IF((ROUND(TRUNC(('TRI-1'!DB44  ),2),0))=4,"D+",IF((ROUND(TRUNC(('TRI-1'!DB44 ),2),0))=3,"D-",IF((ROUND(TRUNC(('TRI-1'!DB44 ),2),0))=2,"E+",IF((ROUND(TRUNC(('TRI-1'!DB44  ),2),0))&lt;=1,"E-","")))))))))))</f>
        <v/>
      </c>
      <c r="DC44" s="51" t="str">
        <f>IF(OR('TRI-1'!DC44 ="",'TRI-1'!DC44&lt;0,'TRI-1'!DC44  &gt;10),"",IF((ROUND(TRUNC(('TRI-1'!DC44  ),2),0))=10,"A+",IF((ROUND(TRUNC(('TRI-1'!DC44  ),2),0))=9,"A-",IF((ROUND(TRUNC(('TRI-1'!DC44   ),2),0))=8,"B+",IF((ROUND(TRUNC(('TRI-1'!DC44 ),2),0))=7,"B-",IF((ROUND(TRUNC(('TRI-1'!DC44  ),2),0))=6,"C+",IF((ROUND(TRUNC(('TRI-1'!DC44  ),2),0))=5,"C-",IF((ROUND(TRUNC(('TRI-1'!DC44  ),2),0))=4,"D+",IF((ROUND(TRUNC(('TRI-1'!DC44 ),2),0))=3,"D-",IF((ROUND(TRUNC(('TRI-1'!DC44 ),2),0))=2,"E+",IF((ROUND(TRUNC(('TRI-1'!DC44  ),2),0))&lt;=1,"E-","")))))))))))</f>
        <v/>
      </c>
      <c r="DD44" s="51" t="str">
        <f>IF(OR('TRI-1'!DD44 ="",'TRI-1'!DD44&lt;0,'TRI-1'!DD44  &gt;10),"",IF((ROUND(TRUNC(('TRI-1'!DD44  ),2),0))=10,"A+",IF((ROUND(TRUNC(('TRI-1'!DD44  ),2),0))=9,"A-",IF((ROUND(TRUNC(('TRI-1'!DD44   ),2),0))=8,"B+",IF((ROUND(TRUNC(('TRI-1'!DD44 ),2),0))=7,"B-",IF((ROUND(TRUNC(('TRI-1'!DD44  ),2),0))=6,"C+",IF((ROUND(TRUNC(('TRI-1'!DD44  ),2),0))=5,"C-",IF((ROUND(TRUNC(('TRI-1'!DD44  ),2),0))=4,"D+",IF((ROUND(TRUNC(('TRI-1'!DD44 ),2),0))=3,"D-",IF((ROUND(TRUNC(('TRI-1'!DD44 ),2),0))=2,"E+",IF((ROUND(TRUNC(('TRI-1'!DD44  ),2),0))&lt;=1,"E-","")))))))))))</f>
        <v/>
      </c>
      <c r="DE44" s="51" t="str">
        <f>IF(OR('TRI-1'!DE44 ="",'TRI-1'!DE44&lt;0,'TRI-1'!DE44  &gt;10),"",IF((ROUND(TRUNC(('TRI-1'!DE44  ),2),0))=10,"A+",IF((ROUND(TRUNC(('TRI-1'!DE44  ),2),0))=9,"A-",IF((ROUND(TRUNC(('TRI-1'!DE44   ),2),0))=8,"B+",IF((ROUND(TRUNC(('TRI-1'!DE44 ),2),0))=7,"B-",IF((ROUND(TRUNC(('TRI-1'!DE44  ),2),0))=6,"C+",IF((ROUND(TRUNC(('TRI-1'!DE44  ),2),0))=5,"C-",IF((ROUND(TRUNC(('TRI-1'!DE44  ),2),0))=4,"D+",IF((ROUND(TRUNC(('TRI-1'!DE44 ),2),0))=3,"D-",IF((ROUND(TRUNC(('TRI-1'!DE44 ),2),0))=2,"E+",IF((ROUND(TRUNC(('TRI-1'!DE44  ),2),0))&lt;=1,"E-","")))))))))))</f>
        <v/>
      </c>
      <c r="DF44" s="51" t="str">
        <f>IF(OR('TRI-1'!DF44 ="",'TRI-1'!DF44&lt;0,'TRI-1'!DF44  &gt;10),"",IF((ROUND(TRUNC(('TRI-1'!DF44  ),2),0))=10,"A+",IF((ROUND(TRUNC(('TRI-1'!DF44  ),2),0))=9,"A-",IF((ROUND(TRUNC(('TRI-1'!DF44   ),2),0))=8,"B+",IF((ROUND(TRUNC(('TRI-1'!DF44 ),2),0))=7,"B-",IF((ROUND(TRUNC(('TRI-1'!DF44  ),2),0))=6,"C+",IF((ROUND(TRUNC(('TRI-1'!DF44  ),2),0))=5,"C-",IF((ROUND(TRUNC(('TRI-1'!DF44  ),2),0))=4,"D+",IF((ROUND(TRUNC(('TRI-1'!DF44 ),2),0))=3,"D-",IF((ROUND(TRUNC(('TRI-1'!DF44 ),2),0))=2,"E+",IF((ROUND(TRUNC(('TRI-1'!DF44  ),2),0))&lt;=1,"E-","")))))))))))</f>
        <v/>
      </c>
      <c r="DG44" s="51" t="str">
        <f>IF(OR('TRI-1'!DG44 ="",'TRI-1'!DG44&lt;0,'TRI-1'!DG44  &gt;10),"",IF((ROUND(TRUNC(('TRI-1'!DG44  ),2),0))=10,"A+",IF((ROUND(TRUNC(('TRI-1'!DG44  ),2),0))=9,"A-",IF((ROUND(TRUNC(('TRI-1'!DG44   ),2),0))=8,"B+",IF((ROUND(TRUNC(('TRI-1'!DG44 ),2),0))=7,"B-",IF((ROUND(TRUNC(('TRI-1'!DG44  ),2),0))=6,"C+",IF((ROUND(TRUNC(('TRI-1'!DG44  ),2),0))=5,"C-",IF((ROUND(TRUNC(('TRI-1'!DG44  ),2),0))=4,"D+",IF((ROUND(TRUNC(('TRI-1'!DG44 ),2),0))=3,"D-",IF((ROUND(TRUNC(('TRI-1'!DG44 ),2),0))=2,"E+",IF((ROUND(TRUNC(('TRI-1'!DG44  ),2),0))&lt;=1,"E-","")))))))))))</f>
        <v/>
      </c>
      <c r="DH44" s="51" t="str">
        <f>IF(OR('TRI-1'!DH44 ="",'TRI-1'!DH44&lt;0,'TRI-1'!DH44  &gt;10),"",IF((ROUND(TRUNC(('TRI-1'!DH44  ),2),0))=10,"A+",IF((ROUND(TRUNC(('TRI-1'!DH44  ),2),0))=9,"A-",IF((ROUND(TRUNC(('TRI-1'!DH44   ),2),0))=8,"B+",IF((ROUND(TRUNC(('TRI-1'!DH44 ),2),0))=7,"B-",IF((ROUND(TRUNC(('TRI-1'!DH44  ),2),0))=6,"C+",IF((ROUND(TRUNC(('TRI-1'!DH44  ),2),0))=5,"C-",IF((ROUND(TRUNC(('TRI-1'!DH44  ),2),0))=4,"D+",IF((ROUND(TRUNC(('TRI-1'!DH44 ),2),0))=3,"D-",IF((ROUND(TRUNC(('TRI-1'!DH44 ),2),0))=2,"E+",IF((ROUND(TRUNC(('TRI-1'!DH44  ),2),0))&lt;=1,"E-","")))))))))))</f>
        <v/>
      </c>
      <c r="DI44" s="51" t="str">
        <f>IF(OR('TRI-1'!DI44 ="",'TRI-1'!DI44&lt;0,'TRI-1'!DI44  &gt;10),"",IF((ROUND(TRUNC(('TRI-1'!DI44  ),2),0))=10,"A+",IF((ROUND(TRUNC(('TRI-1'!DI44  ),2),0))=9,"A-",IF((ROUND(TRUNC(('TRI-1'!DI44   ),2),0))=8,"B+",IF((ROUND(TRUNC(('TRI-1'!DI44 ),2),0))=7,"B-",IF((ROUND(TRUNC(('TRI-1'!DI44  ),2),0))=6,"C+",IF((ROUND(TRUNC(('TRI-1'!DI44  ),2),0))=5,"C-",IF((ROUND(TRUNC(('TRI-1'!DI44  ),2),0))=4,"D+",IF((ROUND(TRUNC(('TRI-1'!DI44 ),2),0))=3,"D-",IF((ROUND(TRUNC(('TRI-1'!DI44 ),2),0))=2,"E+",IF((ROUND(TRUNC(('TRI-1'!DI44  ),2),0))&lt;=1,"E-","")))))))))))</f>
        <v/>
      </c>
      <c r="DJ44" s="51" t="str">
        <f>IF(OR('TRI-1'!DJ44 ="",'TRI-1'!DJ44&lt;0,'TRI-1'!DJ44  &gt;10),"",IF((ROUND(TRUNC(('TRI-1'!DJ44  ),2),0))=10,"A+",IF((ROUND(TRUNC(('TRI-1'!DJ44  ),2),0))=9,"A-",IF((ROUND(TRUNC(('TRI-1'!DJ44   ),2),0))=8,"B+",IF((ROUND(TRUNC(('TRI-1'!DJ44 ),2),0))=7,"B-",IF((ROUND(TRUNC(('TRI-1'!DJ44  ),2),0))=6,"C+",IF((ROUND(TRUNC(('TRI-1'!DJ44  ),2),0))=5,"C-",IF((ROUND(TRUNC(('TRI-1'!DJ44  ),2),0))=4,"D+",IF((ROUND(TRUNC(('TRI-1'!DJ44 ),2),0))=3,"D-",IF((ROUND(TRUNC(('TRI-1'!DJ44 ),2),0))=2,"E+",IF((ROUND(TRUNC(('TRI-1'!DJ44  ),2),0))&lt;=1,"E-","")))))))))))</f>
        <v/>
      </c>
      <c r="DK44" s="51" t="str">
        <f>IF(OR('TRI-1'!DK44 ="",'TRI-1'!DK44&lt;0,'TRI-1'!DK44  &gt;10),"",IF((ROUND(TRUNC(('TRI-1'!DK44  ),2),0))=10,"A+",IF((ROUND(TRUNC(('TRI-1'!DK44  ),2),0))=9,"A-",IF((ROUND(TRUNC(('TRI-1'!DK44   ),2),0))=8,"B+",IF((ROUND(TRUNC(('TRI-1'!DK44 ),2),0))=7,"B-",IF((ROUND(TRUNC(('TRI-1'!DK44  ),2),0))=6,"C+",IF((ROUND(TRUNC(('TRI-1'!DK44  ),2),0))=5,"C-",IF((ROUND(TRUNC(('TRI-1'!DK44  ),2),0))=4,"D+",IF((ROUND(TRUNC(('TRI-1'!DK44 ),2),0))=3,"D-",IF((ROUND(TRUNC(('TRI-1'!DK44 ),2),0))=2,"E+",IF((ROUND(TRUNC(('TRI-1'!DK44  ),2),0))&lt;=1,"E-","")))))))))))</f>
        <v/>
      </c>
      <c r="DL44" s="51" t="str">
        <f>IF(OR('TRI-1'!DL44 ="",'TRI-1'!DL44&lt;0,'TRI-1'!DL44  &gt;10),"",IF((ROUND(TRUNC(('TRI-1'!DL44  ),2),0))=10,"A+",IF((ROUND(TRUNC(('TRI-1'!DL44  ),2),0))=9,"A-",IF((ROUND(TRUNC(('TRI-1'!DL44   ),2),0))=8,"B+",IF((ROUND(TRUNC(('TRI-1'!DL44 ),2),0))=7,"B-",IF((ROUND(TRUNC(('TRI-1'!DL44  ),2),0))=6,"C+",IF((ROUND(TRUNC(('TRI-1'!DL44  ),2),0))=5,"C-",IF((ROUND(TRUNC(('TRI-1'!DL44  ),2),0))=4,"D+",IF((ROUND(TRUNC(('TRI-1'!DL44 ),2),0))=3,"D-",IF((ROUND(TRUNC(('TRI-1'!DL44 ),2),0))=2,"E+",IF((ROUND(TRUNC(('TRI-1'!DL44  ),2),0))&lt;=1,"E-","")))))))))))</f>
        <v/>
      </c>
      <c r="DM44" s="51" t="str">
        <f>IF(OR('TRI-1'!DM44 ="",'TRI-1'!DM44&lt;0,'TRI-1'!DM44  &gt;10),"",IF((ROUND(TRUNC(('TRI-1'!DM44  ),2),0))=10,"A+",IF((ROUND(TRUNC(('TRI-1'!DM44  ),2),0))=9,"A-",IF((ROUND(TRUNC(('TRI-1'!DM44   ),2),0))=8,"B+",IF((ROUND(TRUNC(('TRI-1'!DM44 ),2),0))=7,"B-",IF((ROUND(TRUNC(('TRI-1'!DM44  ),2),0))=6,"C+",IF((ROUND(TRUNC(('TRI-1'!DM44  ),2),0))=5,"C-",IF((ROUND(TRUNC(('TRI-1'!DM44  ),2),0))=4,"D+",IF((ROUND(TRUNC(('TRI-1'!DM44 ),2),0))=3,"D-",IF((ROUND(TRUNC(('TRI-1'!DM44 ),2),0))=2,"E+",IF((ROUND(TRUNC(('TRI-1'!DM44  ),2),0))&lt;=1,"E-","")))))))))))</f>
        <v/>
      </c>
      <c r="DN44" s="51" t="str">
        <f>IF(OR('TRI-1'!DN44 ="",'TRI-1'!DN44&lt;0,'TRI-1'!DN44  &gt;10),"",IF((ROUND(TRUNC(('TRI-1'!DN44  ),2),0))=10,"A+",IF((ROUND(TRUNC(('TRI-1'!DN44  ),2),0))=9,"A-",IF((ROUND(TRUNC(('TRI-1'!DN44   ),2),0))=8,"B+",IF((ROUND(TRUNC(('TRI-1'!DN44 ),2),0))=7,"B-",IF((ROUND(TRUNC(('TRI-1'!DN44  ),2),0))=6,"C+",IF((ROUND(TRUNC(('TRI-1'!DN44  ),2),0))=5,"C-",IF((ROUND(TRUNC(('TRI-1'!DN44  ),2),0))=4,"D+",IF((ROUND(TRUNC(('TRI-1'!DN44 ),2),0))=3,"D-",IF((ROUND(TRUNC(('TRI-1'!DN44 ),2),0))=2,"E+",IF((ROUND(TRUNC(('TRI-1'!DN44  ),2),0))&lt;=1,"E-","")))))))))))</f>
        <v/>
      </c>
      <c r="DO44" s="51" t="str">
        <f>IF(OR('TRI-1'!DO44 ="",'TRI-1'!DO44&lt;0,'TRI-1'!DO44  &gt;10),"",IF((ROUND(TRUNC(('TRI-1'!DO44  ),2),0))=10,"A+",IF((ROUND(TRUNC(('TRI-1'!DO44  ),2),0))=9,"A-",IF((ROUND(TRUNC(('TRI-1'!DO44   ),2),0))=8,"B+",IF((ROUND(TRUNC(('TRI-1'!DO44 ),2),0))=7,"B-",IF((ROUND(TRUNC(('TRI-1'!DO44  ),2),0))=6,"C+",IF((ROUND(TRUNC(('TRI-1'!DO44  ),2),0))=5,"C-",IF((ROUND(TRUNC(('TRI-1'!DO44  ),2),0))=4,"D+",IF((ROUND(TRUNC(('TRI-1'!DO44 ),2),0))=3,"D-",IF((ROUND(TRUNC(('TRI-1'!DO44 ),2),0))=2,"E+",IF((ROUND(TRUNC(('TRI-1'!DO44  ),2),0))&lt;=1,"E-","")))))))))))</f>
        <v/>
      </c>
      <c r="DP44" s="51" t="str">
        <f>IF(OR('TRI-1'!DP44 ="",'TRI-1'!DP44&lt;0,'TRI-1'!DP44  &gt;10),"",IF((ROUND(TRUNC(('TRI-1'!DP44  ),2),0))=10,"A+",IF((ROUND(TRUNC(('TRI-1'!DP44  ),2),0))=9,"A-",IF((ROUND(TRUNC(('TRI-1'!DP44   ),2),0))=8,"B+",IF((ROUND(TRUNC(('TRI-1'!DP44 ),2),0))=7,"B-",IF((ROUND(TRUNC(('TRI-1'!DP44  ),2),0))=6,"C+",IF((ROUND(TRUNC(('TRI-1'!DP44  ),2),0))=5,"C-",IF((ROUND(TRUNC(('TRI-1'!DP44  ),2),0))=4,"D+",IF((ROUND(TRUNC(('TRI-1'!DP44 ),2),0))=3,"D-",IF((ROUND(TRUNC(('TRI-1'!DP44 ),2),0))=2,"E+",IF((ROUND(TRUNC(('TRI-1'!DP44  ),2),0))&lt;=1,"E-","")))))))))))</f>
        <v/>
      </c>
      <c r="DQ44" s="51" t="str">
        <f>IF(OR('TRI-1'!DQ44 ="",'TRI-1'!DQ44&lt;0,'TRI-1'!DQ44  &gt;10),"",IF((ROUND(TRUNC(('TRI-1'!DQ44  ),2),0))=10,"A+",IF((ROUND(TRUNC(('TRI-1'!DQ44  ),2),0))=9,"A-",IF((ROUND(TRUNC(('TRI-1'!DQ44   ),2),0))=8,"B+",IF((ROUND(TRUNC(('TRI-1'!DQ44 ),2),0))=7,"B-",IF((ROUND(TRUNC(('TRI-1'!DQ44  ),2),0))=6,"C+",IF((ROUND(TRUNC(('TRI-1'!DQ44  ),2),0))=5,"C-",IF((ROUND(TRUNC(('TRI-1'!DQ44  ),2),0))=4,"D+",IF((ROUND(TRUNC(('TRI-1'!DQ44 ),2),0))=3,"D-",IF((ROUND(TRUNC(('TRI-1'!DQ44 ),2),0))=2,"E+",IF((ROUND(TRUNC(('TRI-1'!DQ44  ),2),0))&lt;=1,"E-","")))))))))))</f>
        <v/>
      </c>
      <c r="DR44" s="51" t="str">
        <f>IF(OR('TRI-1'!DR44 ="",'TRI-1'!DR44&lt;0,'TRI-1'!DR44  &gt;10),"",IF((ROUND(TRUNC(('TRI-1'!DR44  ),2),0))=10,"A+",IF((ROUND(TRUNC(('TRI-1'!DR44  ),2),0))=9,"A-",IF((ROUND(TRUNC(('TRI-1'!DR44   ),2),0))=8,"B+",IF((ROUND(TRUNC(('TRI-1'!DR44 ),2),0))=7,"B-",IF((ROUND(TRUNC(('TRI-1'!DR44  ),2),0))=6,"C+",IF((ROUND(TRUNC(('TRI-1'!DR44  ),2),0))=5,"C-",IF((ROUND(TRUNC(('TRI-1'!DR44  ),2),0))=4,"D+",IF((ROUND(TRUNC(('TRI-1'!DR44 ),2),0))=3,"D-",IF((ROUND(TRUNC(('TRI-1'!DR44 ),2),0))=2,"E+",IF((ROUND(TRUNC(('TRI-1'!DR44  ),2),0))&lt;=1,"E-","")))))))))))</f>
        <v/>
      </c>
      <c r="DS44" s="51" t="str">
        <f>IF(OR('TRI-1'!DS44 ="",'TRI-1'!DS44&lt;0,'TRI-1'!DS44  &gt;10),"",IF((ROUND(TRUNC(('TRI-1'!DS44  ),2),0))=10,"A+",IF((ROUND(TRUNC(('TRI-1'!DS44  ),2),0))=9,"A-",IF((ROUND(TRUNC(('TRI-1'!DS44   ),2),0))=8,"B+",IF((ROUND(TRUNC(('TRI-1'!DS44 ),2),0))=7,"B-",IF((ROUND(TRUNC(('TRI-1'!DS44  ),2),0))=6,"C+",IF((ROUND(TRUNC(('TRI-1'!DS44  ),2),0))=5,"C-",IF((ROUND(TRUNC(('TRI-1'!DS44  ),2),0))=4,"D+",IF((ROUND(TRUNC(('TRI-1'!DS44 ),2),0))=3,"D-",IF((ROUND(TRUNC(('TRI-1'!DS44 ),2),0))=2,"E+",IF((ROUND(TRUNC(('TRI-1'!DS44  ),2),0))&lt;=1,"E-","")))))))))))</f>
        <v/>
      </c>
      <c r="DT44" s="51" t="str">
        <f>IF(OR('TRI-1'!DT44 ="",'TRI-1'!DT44&lt;0,'TRI-1'!DT44  &gt;10),"",IF((ROUND(TRUNC(('TRI-1'!DT44  ),2),0))=10,"A+",IF((ROUND(TRUNC(('TRI-1'!DT44  ),2),0))=9,"A-",IF((ROUND(TRUNC(('TRI-1'!DT44   ),2),0))=8,"B+",IF((ROUND(TRUNC(('TRI-1'!DT44 ),2),0))=7,"B-",IF((ROUND(TRUNC(('TRI-1'!DT44  ),2),0))=6,"C+",IF((ROUND(TRUNC(('TRI-1'!DT44  ),2),0))=5,"C-",IF((ROUND(TRUNC(('TRI-1'!DT44  ),2),0))=4,"D+",IF((ROUND(TRUNC(('TRI-1'!DT44 ),2),0))=3,"D-",IF((ROUND(TRUNC(('TRI-1'!DT44 ),2),0))=2,"E+",IF((ROUND(TRUNC(('TRI-1'!DT44  ),2),0))&lt;=1,"E-","")))))))))))</f>
        <v/>
      </c>
      <c r="DU44" s="51" t="str">
        <f>IF(OR('TRI-1'!DU44 ="",'TRI-1'!DU44&lt;0,'TRI-1'!DU44  &gt;10),"",IF((ROUND(TRUNC(('TRI-1'!DU44  ),2),0))=10,"A+",IF((ROUND(TRUNC(('TRI-1'!DU44  ),2),0))=9,"A-",IF((ROUND(TRUNC(('TRI-1'!DU44   ),2),0))=8,"B+",IF((ROUND(TRUNC(('TRI-1'!DU44 ),2),0))=7,"B-",IF((ROUND(TRUNC(('TRI-1'!DU44  ),2),0))=6,"C+",IF((ROUND(TRUNC(('TRI-1'!DU44  ),2),0))=5,"C-",IF((ROUND(TRUNC(('TRI-1'!DU44  ),2),0))=4,"D+",IF((ROUND(TRUNC(('TRI-1'!DU44 ),2),0))=3,"D-",IF((ROUND(TRUNC(('TRI-1'!DU44 ),2),0))=2,"E+",IF((ROUND(TRUNC(('TRI-1'!DU44  ),2),0))&lt;=1,"E-","")))))))))))</f>
        <v/>
      </c>
      <c r="DV44" s="51" t="str">
        <f>IF(OR('TRI-1'!DV44 ="",'TRI-1'!DV44&lt;0,'TRI-1'!DV44  &gt;10),"",IF((ROUND(TRUNC(('TRI-1'!DV44  ),2),0))=10,"A+",IF((ROUND(TRUNC(('TRI-1'!DV44  ),2),0))=9,"A-",IF((ROUND(TRUNC(('TRI-1'!DV44   ),2),0))=8,"B+",IF((ROUND(TRUNC(('TRI-1'!DV44 ),2),0))=7,"B-",IF((ROUND(TRUNC(('TRI-1'!DV44  ),2),0))=6,"C+",IF((ROUND(TRUNC(('TRI-1'!DV44  ),2),0))=5,"C-",IF((ROUND(TRUNC(('TRI-1'!DV44  ),2),0))=4,"D+",IF((ROUND(TRUNC(('TRI-1'!DV44 ),2),0))=3,"D-",IF((ROUND(TRUNC(('TRI-1'!DV44 ),2),0))=2,"E+",IF((ROUND(TRUNC(('TRI-1'!DV44  ),2),0))&lt;=1,"E-","")))))))))))</f>
        <v/>
      </c>
      <c r="DW44" s="51" t="str">
        <f>IF(OR('TRI-1'!DW44 ="",'TRI-1'!DW44&lt;0,'TRI-1'!DW44  &gt;10),"",IF((ROUND(TRUNC(('TRI-1'!DW44  ),2),0))=10,"A+",IF((ROUND(TRUNC(('TRI-1'!DW44  ),2),0))=9,"A-",IF((ROUND(TRUNC(('TRI-1'!DW44   ),2),0))=8,"B+",IF((ROUND(TRUNC(('TRI-1'!DW44 ),2),0))=7,"B-",IF((ROUND(TRUNC(('TRI-1'!DW44  ),2),0))=6,"C+",IF((ROUND(TRUNC(('TRI-1'!DW44  ),2),0))=5,"C-",IF((ROUND(TRUNC(('TRI-1'!DW44  ),2),0))=4,"D+",IF((ROUND(TRUNC(('TRI-1'!DW44 ),2),0))=3,"D-",IF((ROUND(TRUNC(('TRI-1'!DW44 ),2),0))=2,"E+",IF((ROUND(TRUNC(('TRI-1'!DW44  ),2),0))&lt;=1,"E-","")))))))))))</f>
        <v/>
      </c>
      <c r="DX44" s="51" t="str">
        <f>IF(OR('TRI-1'!DX44 ="",'TRI-1'!DX44&lt;0,'TRI-1'!DX44  &gt;10),"",IF((ROUND(TRUNC(('TRI-1'!DX44  ),2),0))=10,"A+",IF((ROUND(TRUNC(('TRI-1'!DX44  ),2),0))=9,"A-",IF((ROUND(TRUNC(('TRI-1'!DX44   ),2),0))=8,"B+",IF((ROUND(TRUNC(('TRI-1'!DX44 ),2),0))=7,"B-",IF((ROUND(TRUNC(('TRI-1'!DX44  ),2),0))=6,"C+",IF((ROUND(TRUNC(('TRI-1'!DX44  ),2),0))=5,"C-",IF((ROUND(TRUNC(('TRI-1'!DX44  ),2),0))=4,"D+",IF((ROUND(TRUNC(('TRI-1'!DX44 ),2),0))=3,"D-",IF((ROUND(TRUNC(('TRI-1'!DX44 ),2),0))=2,"E+",IF((ROUND(TRUNC(('TRI-1'!DX44  ),2),0))&lt;=1,"E-","")))))))))))</f>
        <v/>
      </c>
      <c r="DY44" s="51" t="str">
        <f>IF(OR('TRI-1'!DY44 ="",'TRI-1'!DY44&lt;0,'TRI-1'!DY44  &gt;10),"",IF((ROUND(TRUNC(('TRI-1'!DY44  ),2),0))=10,"A+",IF((ROUND(TRUNC(('TRI-1'!DY44  ),2),0))=9,"A-",IF((ROUND(TRUNC(('TRI-1'!DY44   ),2),0))=8,"B+",IF((ROUND(TRUNC(('TRI-1'!DY44 ),2),0))=7,"B-",IF((ROUND(TRUNC(('TRI-1'!DY44  ),2),0))=6,"C+",IF((ROUND(TRUNC(('TRI-1'!DY44  ),2),0))=5,"C-",IF((ROUND(TRUNC(('TRI-1'!DY44  ),2),0))=4,"D+",IF((ROUND(TRUNC(('TRI-1'!DY44 ),2),0))=3,"D-",IF((ROUND(TRUNC(('TRI-1'!DY44 ),2),0))=2,"E+",IF((ROUND(TRUNC(('TRI-1'!DY44  ),2),0))&lt;=1,"E-","")))))))))))</f>
        <v/>
      </c>
      <c r="DZ44" s="51" t="str">
        <f>IF(OR('TRI-1'!DZ44 ="",'TRI-1'!DZ44&lt;0,'TRI-1'!DZ44  &gt;10),"",IF((ROUND(TRUNC(('TRI-1'!DZ44  ),2),0))=10,"A+",IF((ROUND(TRUNC(('TRI-1'!DZ44  ),2),0))=9,"A-",IF((ROUND(TRUNC(('TRI-1'!DZ44   ),2),0))=8,"B+",IF((ROUND(TRUNC(('TRI-1'!DZ44 ),2),0))=7,"B-",IF((ROUND(TRUNC(('TRI-1'!DZ44  ),2),0))=6,"C+",IF((ROUND(TRUNC(('TRI-1'!DZ44  ),2),0))=5,"C-",IF((ROUND(TRUNC(('TRI-1'!DZ44  ),2),0))=4,"D+",IF((ROUND(TRUNC(('TRI-1'!DZ44 ),2),0))=3,"D-",IF((ROUND(TRUNC(('TRI-1'!DZ44 ),2),0))=2,"E+",IF((ROUND(TRUNC(('TRI-1'!DZ44  ),2),0))&lt;=1,"E-","")))))))))))</f>
        <v/>
      </c>
      <c r="EA44" s="51" t="str">
        <f>IF(OR('TRI-1'!EA44 ="",'TRI-1'!EA44&lt;0,'TRI-1'!EA44  &gt;10),"",IF((ROUND(TRUNC(('TRI-1'!EA44  ),2),0))=10,"A+",IF((ROUND(TRUNC(('TRI-1'!EA44  ),2),0))=9,"A-",IF((ROUND(TRUNC(('TRI-1'!EA44   ),2),0))=8,"B+",IF((ROUND(TRUNC(('TRI-1'!EA44 ),2),0))=7,"B-",IF((ROUND(TRUNC(('TRI-1'!EA44  ),2),0))=6,"C+",IF((ROUND(TRUNC(('TRI-1'!EA44  ),2),0))=5,"C-",IF((ROUND(TRUNC(('TRI-1'!EA44  ),2),0))=4,"D+",IF((ROUND(TRUNC(('TRI-1'!EA44 ),2),0))=3,"D-",IF((ROUND(TRUNC(('TRI-1'!EA44 ),2),0))=2,"E+",IF((ROUND(TRUNC(('TRI-1'!EA44  ),2),0))&lt;=1,"E-","")))))))))))</f>
        <v/>
      </c>
      <c r="EB44" s="51" t="str">
        <f>IF(OR('TRI-1'!EB44 ="",'TRI-1'!EB44&lt;0,'TRI-1'!EB44  &gt;10),"",IF((ROUND(TRUNC(('TRI-1'!EB44  ),2),0))=10,"A+",IF((ROUND(TRUNC(('TRI-1'!EB44  ),2),0))=9,"A-",IF((ROUND(TRUNC(('TRI-1'!EB44   ),2),0))=8,"B+",IF((ROUND(TRUNC(('TRI-1'!EB44 ),2),0))=7,"B-",IF((ROUND(TRUNC(('TRI-1'!EB44  ),2),0))=6,"C+",IF((ROUND(TRUNC(('TRI-1'!EB44  ),2),0))=5,"C-",IF((ROUND(TRUNC(('TRI-1'!EB44  ),2),0))=4,"D+",IF((ROUND(TRUNC(('TRI-1'!EB44 ),2),0))=3,"D-",IF((ROUND(TRUNC(('TRI-1'!EB44 ),2),0))=2,"E+",IF((ROUND(TRUNC(('TRI-1'!EB44  ),2),0))&lt;=1,"E-","")))))))))))</f>
        <v/>
      </c>
      <c r="EC44" s="51" t="str">
        <f>IF(OR('TRI-1'!EC44 ="",'TRI-1'!EC44&lt;0,'TRI-1'!EC44  &gt;10),"",IF((ROUND(TRUNC(('TRI-1'!EC44  ),2),0))=10,"A+",IF((ROUND(TRUNC(('TRI-1'!EC44  ),2),0))=9,"A-",IF((ROUND(TRUNC(('TRI-1'!EC44   ),2),0))=8,"B+",IF((ROUND(TRUNC(('TRI-1'!EC44 ),2),0))=7,"B-",IF((ROUND(TRUNC(('TRI-1'!EC44  ),2),0))=6,"C+",IF((ROUND(TRUNC(('TRI-1'!EC44  ),2),0))=5,"C-",IF((ROUND(TRUNC(('TRI-1'!EC44  ),2),0))=4,"D+",IF((ROUND(TRUNC(('TRI-1'!EC44 ),2),0))=3,"D-",IF((ROUND(TRUNC(('TRI-1'!EC44 ),2),0))=2,"E+",IF((ROUND(TRUNC(('TRI-1'!EC44  ),2),0))&lt;=1,"E-","")))))))))))</f>
        <v/>
      </c>
      <c r="ED44" s="51" t="str">
        <f>IF(OR('TRI-1'!ED44 ="",'TRI-1'!ED44&lt;0,'TRI-1'!ED44  &gt;10),"",IF((ROUND(TRUNC(('TRI-1'!ED44  ),2),0))=10,"A+",IF((ROUND(TRUNC(('TRI-1'!ED44  ),2),0))=9,"A-",IF((ROUND(TRUNC(('TRI-1'!ED44   ),2),0))=8,"B+",IF((ROUND(TRUNC(('TRI-1'!ED44 ),2),0))=7,"B-",IF((ROUND(TRUNC(('TRI-1'!ED44  ),2),0))=6,"C+",IF((ROUND(TRUNC(('TRI-1'!ED44  ),2),0))=5,"C-",IF((ROUND(TRUNC(('TRI-1'!ED44  ),2),0))=4,"D+",IF((ROUND(TRUNC(('TRI-1'!ED44 ),2),0))=3,"D-",IF((ROUND(TRUNC(('TRI-1'!ED44 ),2),0))=2,"E+",IF((ROUND(TRUNC(('TRI-1'!ED44  ),2),0))&lt;=1,"E-","")))))))))))</f>
        <v/>
      </c>
      <c r="EE44" s="51" t="str">
        <f>IF(OR('TRI-1'!EE44 ="",'TRI-1'!EE44&lt;0,'TRI-1'!EE44  &gt;10),"",IF((ROUND(TRUNC(('TRI-1'!EE44  ),2),0))=10,"A+",IF((ROUND(TRUNC(('TRI-1'!EE44  ),2),0))=9,"A-",IF((ROUND(TRUNC(('TRI-1'!EE44   ),2),0))=8,"B+",IF((ROUND(TRUNC(('TRI-1'!EE44 ),2),0))=7,"B-",IF((ROUND(TRUNC(('TRI-1'!EE44  ),2),0))=6,"C+",IF((ROUND(TRUNC(('TRI-1'!EE44  ),2),0))=5,"C-",IF((ROUND(TRUNC(('TRI-1'!EE44  ),2),0))=4,"D+",IF((ROUND(TRUNC(('TRI-1'!EE44 ),2),0))=3,"D-",IF((ROUND(TRUNC(('TRI-1'!EE44 ),2),0))=2,"E+",IF((ROUND(TRUNC(('TRI-1'!EE44  ),2),0))&lt;=1,"E-","")))))))))))</f>
        <v/>
      </c>
      <c r="EF44" s="51" t="str">
        <f>IF(OR('TRI-1'!EF44 ="",'TRI-1'!EF44&lt;0,'TRI-1'!EF44  &gt;10),"",IF((ROUND(TRUNC(('TRI-1'!EF44  ),2),0))=10,"A+",IF((ROUND(TRUNC(('TRI-1'!EF44  ),2),0))=9,"A-",IF((ROUND(TRUNC(('TRI-1'!EF44   ),2),0))=8,"B+",IF((ROUND(TRUNC(('TRI-1'!EF44 ),2),0))=7,"B-",IF((ROUND(TRUNC(('TRI-1'!EF44  ),2),0))=6,"C+",IF((ROUND(TRUNC(('TRI-1'!EF44  ),2),0))=5,"C-",IF((ROUND(TRUNC(('TRI-1'!EF44  ),2),0))=4,"D+",IF((ROUND(TRUNC(('TRI-1'!EF44 ),2),0))=3,"D-",IF((ROUND(TRUNC(('TRI-1'!EF44 ),2),0))=2,"E+",IF((ROUND(TRUNC(('TRI-1'!EF44  ),2),0))&lt;=1,"E-","")))))))))))</f>
        <v/>
      </c>
      <c r="EG44" s="51" t="str">
        <f>IF(OR('TRI-1'!EG44 ="",'TRI-1'!EG44&lt;0,'TRI-1'!EG44  &gt;10),"",IF((ROUND(TRUNC(('TRI-1'!EG44  ),2),0))=10,"A+",IF((ROUND(TRUNC(('TRI-1'!EG44  ),2),0))=9,"A-",IF((ROUND(TRUNC(('TRI-1'!EG44   ),2),0))=8,"B+",IF((ROUND(TRUNC(('TRI-1'!EG44 ),2),0))=7,"B-",IF((ROUND(TRUNC(('TRI-1'!EG44  ),2),0))=6,"C+",IF((ROUND(TRUNC(('TRI-1'!EG44  ),2),0))=5,"C-",IF((ROUND(TRUNC(('TRI-1'!EG44  ),2),0))=4,"D+",IF((ROUND(TRUNC(('TRI-1'!EG44 ),2),0))=3,"D-",IF((ROUND(TRUNC(('TRI-1'!EG44 ),2),0))=2,"E+",IF((ROUND(TRUNC(('TRI-1'!EG44  ),2),0))&lt;=1,"E-","")))))))))))</f>
        <v/>
      </c>
      <c r="EH44" s="51" t="str">
        <f>IF(OR('TRI-1'!EH44 ="",'TRI-1'!EH44&lt;0,'TRI-1'!EH44  &gt;10),"",IF((ROUND(TRUNC(('TRI-1'!EH44  ),2),0))=10,"A+",IF((ROUND(TRUNC(('TRI-1'!EH44  ),2),0))=9,"A-",IF((ROUND(TRUNC(('TRI-1'!EH44   ),2),0))=8,"B+",IF((ROUND(TRUNC(('TRI-1'!EH44 ),2),0))=7,"B-",IF((ROUND(TRUNC(('TRI-1'!EH44  ),2),0))=6,"C+",IF((ROUND(TRUNC(('TRI-1'!EH44  ),2),0))=5,"C-",IF((ROUND(TRUNC(('TRI-1'!EH44  ),2),0))=4,"D+",IF((ROUND(TRUNC(('TRI-1'!EH44 ),2),0))=3,"D-",IF((ROUND(TRUNC(('TRI-1'!EH44 ),2),0))=2,"E+",IF((ROUND(TRUNC(('TRI-1'!EH44  ),2),0))&lt;=1,"E-","")))))))))))</f>
        <v/>
      </c>
      <c r="EI44" s="51" t="str">
        <f>IF(OR('TRI-1'!EI44 ="",'TRI-1'!EI44&lt;0,'TRI-1'!EI44  &gt;10),"",IF((ROUND(TRUNC(('TRI-1'!EI44  ),2),0))=10,"A+",IF((ROUND(TRUNC(('TRI-1'!EI44  ),2),0))=9,"A-",IF((ROUND(TRUNC(('TRI-1'!EI44   ),2),0))=8,"B+",IF((ROUND(TRUNC(('TRI-1'!EI44 ),2),0))=7,"B-",IF((ROUND(TRUNC(('TRI-1'!EI44  ),2),0))=6,"C+",IF((ROUND(TRUNC(('TRI-1'!EI44  ),2),0))=5,"C-",IF((ROUND(TRUNC(('TRI-1'!EI44  ),2),0))=4,"D+",IF((ROUND(TRUNC(('TRI-1'!EI44 ),2),0))=3,"D-",IF((ROUND(TRUNC(('TRI-1'!EI44 ),2),0))=2,"E+",IF((ROUND(TRUNC(('TRI-1'!EI44  ),2),0))&lt;=1,"E-","")))))))))))</f>
        <v/>
      </c>
      <c r="EJ44" s="51" t="str">
        <f>IF(OR('TRI-1'!EJ44 ="",'TRI-1'!EJ44&lt;0,'TRI-1'!EJ44  &gt;10),"",IF((ROUND(TRUNC(('TRI-1'!EJ44  ),2),0))=10,"A+",IF((ROUND(TRUNC(('TRI-1'!EJ44  ),2),0))=9,"A-",IF((ROUND(TRUNC(('TRI-1'!EJ44   ),2),0))=8,"B+",IF((ROUND(TRUNC(('TRI-1'!EJ44 ),2),0))=7,"B-",IF((ROUND(TRUNC(('TRI-1'!EJ44  ),2),0))=6,"C+",IF((ROUND(TRUNC(('TRI-1'!EJ44  ),2),0))=5,"C-",IF((ROUND(TRUNC(('TRI-1'!EJ44  ),2),0))=4,"D+",IF((ROUND(TRUNC(('TRI-1'!EJ44 ),2),0))=3,"D-",IF((ROUND(TRUNC(('TRI-1'!EJ44 ),2),0))=2,"E+",IF((ROUND(TRUNC(('TRI-1'!EJ44  ),2),0))&lt;=1,"E-","")))))))))))</f>
        <v/>
      </c>
      <c r="EK44" s="51" t="str">
        <f>IF(OR('TRI-1'!EK44 ="",'TRI-1'!EK44&lt;0,'TRI-1'!EK44  &gt;10),"",IF((ROUND(TRUNC(('TRI-1'!EK44  ),2),0))=10,"A+",IF((ROUND(TRUNC(('TRI-1'!EK44  ),2),0))=9,"A-",IF((ROUND(TRUNC(('TRI-1'!EK44   ),2),0))=8,"B+",IF((ROUND(TRUNC(('TRI-1'!EK44 ),2),0))=7,"B-",IF((ROUND(TRUNC(('TRI-1'!EK44  ),2),0))=6,"C+",IF((ROUND(TRUNC(('TRI-1'!EK44  ),2),0))=5,"C-",IF((ROUND(TRUNC(('TRI-1'!EK44  ),2),0))=4,"D+",IF((ROUND(TRUNC(('TRI-1'!EK44 ),2),0))=3,"D-",IF((ROUND(TRUNC(('TRI-1'!EK44 ),2),0))=2,"E+",IF((ROUND(TRUNC(('TRI-1'!EK44  ),2),0))&lt;=1,"E-","")))))))))))</f>
        <v/>
      </c>
      <c r="EL44" s="51" t="str">
        <f>IF(OR('TRI-1'!EL44 ="",'TRI-1'!EL44&lt;0,'TRI-1'!EL44  &gt;10),"",IF((ROUND(TRUNC(('TRI-1'!EL44  ),2),0))=10,"A+",IF((ROUND(TRUNC(('TRI-1'!EL44  ),2),0))=9,"A-",IF((ROUND(TRUNC(('TRI-1'!EL44   ),2),0))=8,"B+",IF((ROUND(TRUNC(('TRI-1'!EL44 ),2),0))=7,"B-",IF((ROUND(TRUNC(('TRI-1'!EL44  ),2),0))=6,"C+",IF((ROUND(TRUNC(('TRI-1'!EL44  ),2),0))=5,"C-",IF((ROUND(TRUNC(('TRI-1'!EL44  ),2),0))=4,"D+",IF((ROUND(TRUNC(('TRI-1'!EL44 ),2),0))=3,"D-",IF((ROUND(TRUNC(('TRI-1'!EL44 ),2),0))=2,"E+",IF((ROUND(TRUNC(('TRI-1'!EL44  ),2),0))&lt;=1,"E-","")))))))))))</f>
        <v/>
      </c>
      <c r="EM44" s="51" t="str">
        <f>IF(OR('TRI-1'!EM44 ="",'TRI-1'!EM44&lt;0,'TRI-1'!EM44  &gt;10),"",IF((ROUND(TRUNC(('TRI-1'!EM44  ),2),0))=10,"A+",IF((ROUND(TRUNC(('TRI-1'!EM44  ),2),0))=9,"A-",IF((ROUND(TRUNC(('TRI-1'!EM44   ),2),0))=8,"B+",IF((ROUND(TRUNC(('TRI-1'!EM44 ),2),0))=7,"B-",IF((ROUND(TRUNC(('TRI-1'!EM44  ),2),0))=6,"C+",IF((ROUND(TRUNC(('TRI-1'!EM44  ),2),0))=5,"C-",IF((ROUND(TRUNC(('TRI-1'!EM44  ),2),0))=4,"D+",IF((ROUND(TRUNC(('TRI-1'!EM44 ),2),0))=3,"D-",IF((ROUND(TRUNC(('TRI-1'!EM44 ),2),0))=2,"E+",IF((ROUND(TRUNC(('TRI-1'!EM44  ),2),0))&lt;=1,"E-","")))))))))))</f>
        <v/>
      </c>
      <c r="EN44" s="51" t="str">
        <f>IF(OR('TRI-1'!EN44 ="",'TRI-1'!EN44&lt;0,'TRI-1'!EN44  &gt;10),"",IF((ROUND(TRUNC(('TRI-1'!EN44  ),2),0))=10,"A+",IF((ROUND(TRUNC(('TRI-1'!EN44  ),2),0))=9,"A-",IF((ROUND(TRUNC(('TRI-1'!EN44   ),2),0))=8,"B+",IF((ROUND(TRUNC(('TRI-1'!EN44 ),2),0))=7,"B-",IF((ROUND(TRUNC(('TRI-1'!EN44  ),2),0))=6,"C+",IF((ROUND(TRUNC(('TRI-1'!EN44  ),2),0))=5,"C-",IF((ROUND(TRUNC(('TRI-1'!EN44  ),2),0))=4,"D+",IF((ROUND(TRUNC(('TRI-1'!EN44 ),2),0))=3,"D-",IF((ROUND(TRUNC(('TRI-1'!EN44 ),2),0))=2,"E+",IF((ROUND(TRUNC(('TRI-1'!EN44  ),2),0))&lt;=1,"E-","")))))))))))</f>
        <v/>
      </c>
      <c r="EO44" s="51" t="str">
        <f>IF(OR('TRI-1'!EO44 ="",'TRI-1'!EO44&lt;0,'TRI-1'!EO44  &gt;10),"",IF((ROUND(TRUNC(('TRI-1'!EO44  ),2),0))=10,"A+",IF((ROUND(TRUNC(('TRI-1'!EO44  ),2),0))=9,"A-",IF((ROUND(TRUNC(('TRI-1'!EO44   ),2),0))=8,"B+",IF((ROUND(TRUNC(('TRI-1'!EO44 ),2),0))=7,"B-",IF((ROUND(TRUNC(('TRI-1'!EO44  ),2),0))=6,"C+",IF((ROUND(TRUNC(('TRI-1'!EO44  ),2),0))=5,"C-",IF((ROUND(TRUNC(('TRI-1'!EO44  ),2),0))=4,"D+",IF((ROUND(TRUNC(('TRI-1'!EO44 ),2),0))=3,"D-",IF((ROUND(TRUNC(('TRI-1'!EO44 ),2),0))=2,"E+",IF((ROUND(TRUNC(('TRI-1'!EO44  ),2),0))&lt;=1,"E-","")))))))))))</f>
        <v/>
      </c>
      <c r="EP44" s="51" t="str">
        <f>IF(OR('TRI-1'!EP44 ="",'TRI-1'!EP44&lt;0,'TRI-1'!EP44  &gt;10),"",IF((ROUND(TRUNC(('TRI-1'!EP44  ),2),0))=10,"A+",IF((ROUND(TRUNC(('TRI-1'!EP44  ),2),0))=9,"A-",IF((ROUND(TRUNC(('TRI-1'!EP44   ),2),0))=8,"B+",IF((ROUND(TRUNC(('TRI-1'!EP44 ),2),0))=7,"B-",IF((ROUND(TRUNC(('TRI-1'!EP44  ),2),0))=6,"C+",IF((ROUND(TRUNC(('TRI-1'!EP44  ),2),0))=5,"C-",IF((ROUND(TRUNC(('TRI-1'!EP44  ),2),0))=4,"D+",IF((ROUND(TRUNC(('TRI-1'!EP44 ),2),0))=3,"D-",IF((ROUND(TRUNC(('TRI-1'!EP44 ),2),0))=2,"E+",IF((ROUND(TRUNC(('TRI-1'!EP44  ),2),0))&lt;=1,"E-","")))))))))))</f>
        <v/>
      </c>
      <c r="EQ44" s="51" t="str">
        <f>IF(OR('TRI-1'!EQ44 ="",'TRI-1'!EQ44&lt;0,'TRI-1'!EQ44  &gt;10),"",IF((ROUND(TRUNC(('TRI-1'!EQ44  ),2),0))=10,"A+",IF((ROUND(TRUNC(('TRI-1'!EQ44  ),2),0))=9,"A-",IF((ROUND(TRUNC(('TRI-1'!EQ44   ),2),0))=8,"B+",IF((ROUND(TRUNC(('TRI-1'!EQ44 ),2),0))=7,"B-",IF((ROUND(TRUNC(('TRI-1'!EQ44  ),2),0))=6,"C+",IF((ROUND(TRUNC(('TRI-1'!EQ44  ),2),0))=5,"C-",IF((ROUND(TRUNC(('TRI-1'!EQ44  ),2),0))=4,"D+",IF((ROUND(TRUNC(('TRI-1'!EQ44 ),2),0))=3,"D-",IF((ROUND(TRUNC(('TRI-1'!EQ44 ),2),0))=2,"E+",IF((ROUND(TRUNC(('TRI-1'!EQ44  ),2),0))&lt;=1,"E-","")))))))))))</f>
        <v/>
      </c>
      <c r="ER44" s="51" t="str">
        <f>IF(OR('TRI-1'!ER44 ="",'TRI-1'!ER44&lt;0,'TRI-1'!ER44  &gt;10),"",IF((ROUND(TRUNC(('TRI-1'!ER44  ),2),0))=10,"A+",IF((ROUND(TRUNC(('TRI-1'!ER44  ),2),0))=9,"A-",IF((ROUND(TRUNC(('TRI-1'!ER44   ),2),0))=8,"B+",IF((ROUND(TRUNC(('TRI-1'!ER44 ),2),0))=7,"B-",IF((ROUND(TRUNC(('TRI-1'!ER44  ),2),0))=6,"C+",IF((ROUND(TRUNC(('TRI-1'!ER44  ),2),0))=5,"C-",IF((ROUND(TRUNC(('TRI-1'!ER44  ),2),0))=4,"D+",IF((ROUND(TRUNC(('TRI-1'!ER44 ),2),0))=3,"D-",IF((ROUND(TRUNC(('TRI-1'!ER44 ),2),0))=2,"E+",IF((ROUND(TRUNC(('TRI-1'!ER44  ),2),0))&lt;=1,"E-","")))))))))))</f>
        <v/>
      </c>
      <c r="ES44" s="51" t="str">
        <f>IF(OR('TRI-1'!ES44 ="",'TRI-1'!ES44&lt;0,'TRI-1'!ES44  &gt;10),"",IF((ROUND(TRUNC(('TRI-1'!ES44  ),2),0))=10,"A+",IF((ROUND(TRUNC(('TRI-1'!ES44  ),2),0))=9,"A-",IF((ROUND(TRUNC(('TRI-1'!ES44   ),2),0))=8,"B+",IF((ROUND(TRUNC(('TRI-1'!ES44 ),2),0))=7,"B-",IF((ROUND(TRUNC(('TRI-1'!ES44  ),2),0))=6,"C+",IF((ROUND(TRUNC(('TRI-1'!ES44  ),2),0))=5,"C-",IF((ROUND(TRUNC(('TRI-1'!ES44  ),2),0))=4,"D+",IF((ROUND(TRUNC(('TRI-1'!ES44 ),2),0))=3,"D-",IF((ROUND(TRUNC(('TRI-1'!ES44 ),2),0))=2,"E+",IF((ROUND(TRUNC(('TRI-1'!ES44  ),2),0))&lt;=1,"E-","")))))))))))</f>
        <v/>
      </c>
      <c r="ET44" s="51" t="str">
        <f>IF('TRI-1'!ET44 ="","",'TRI-1'!ET44 )</f>
        <v/>
      </c>
      <c r="EU44" s="51" t="str">
        <f>IF('TRI-1'!EU44 ="","",'TRI-1'!EU44 )</f>
        <v/>
      </c>
      <c r="EV44" s="51" t="str">
        <f>IF('TRI-1'!EV44 ="","",'TRI-1'!EV44 )</f>
        <v/>
      </c>
      <c r="EW44" s="51" t="str">
        <f>IF('TRI-1'!EW44 ="","",'TRI-1'!EW44 )</f>
        <v/>
      </c>
      <c r="EX44" s="51" t="str">
        <f>IF('TRI-1'!EX44 ="","",'TRI-1'!EX44 )</f>
        <v/>
      </c>
      <c r="EY44" s="51" t="str">
        <f>IF('TRI-1'!EY44 ="","",'TRI-1'!EY44 )</f>
        <v/>
      </c>
      <c r="EZ44" s="51" t="str">
        <f>IF('TRI-1'!EZ44 ="","",'TRI-1'!EZ44 )</f>
        <v/>
      </c>
      <c r="FA44" s="51" t="str">
        <f>IF('TRI-1'!FA44 ="","",'TRI-1'!FA44 )</f>
        <v/>
      </c>
      <c r="FB44" s="51" t="str">
        <f>IF('TRI-1'!FB44 ="","",'TRI-1'!FB44 )</f>
        <v/>
      </c>
      <c r="FC44" s="51" t="str">
        <f>IF('TRI-1'!FC44 ="","",'TRI-1'!FC44 )</f>
        <v/>
      </c>
      <c r="FD44" s="51">
        <f>IF('TRI-1'!FD44 ="","",'TRI-1'!FD44 )</f>
        <v>0</v>
      </c>
      <c r="FE44" s="51" t="str">
        <f>IF('TRI-1'!FE44 ="","",'TRI-1'!FE44 )</f>
        <v/>
      </c>
      <c r="FF44" s="51" t="str">
        <f>IF('TRI-1'!FF44 ="","",'TRI-1'!FF44 )</f>
        <v/>
      </c>
      <c r="FG44" s="51" t="str">
        <f>IF('TRI-1'!FG44 ="","",'TRI-1'!FG44 )</f>
        <v/>
      </c>
      <c r="FH44" s="51" t="str">
        <f>IF('TRI-1'!FH44 ="","",'TRI-1'!FH44 )</f>
        <v/>
      </c>
    </row>
    <row r="45" spans="1:164" ht="21" hidden="1" customHeight="1">
      <c r="B45" s="53">
        <v>28</v>
      </c>
      <c r="C45" s="272" t="str">
        <f>IF(NOTAS!E48&gt;"",NOTAS!E48,"")</f>
        <v/>
      </c>
      <c r="D45" s="273"/>
      <c r="E45" s="273"/>
      <c r="F45" s="274"/>
      <c r="G45" s="51" t="str">
        <f>IF(OR('TRI-1'!G45 ="",'TRI-1'!G45&lt;0,'TRI-1'!G45  &gt;10),"",IF((ROUND(TRUNC(('TRI-1'!G45  ),2),0))=10,"A+",IF((ROUND(TRUNC(('TRI-1'!G45  ),2),0))=9,"A-",IF((ROUND(TRUNC(('TRI-1'!G45   ),2),0))=8,"B+",IF((ROUND(TRUNC(('TRI-1'!G45 ),2),0))=7,"B-",IF((ROUND(TRUNC(('TRI-1'!G45  ),2),0))=6,"C+",IF((ROUND(TRUNC(('TRI-1'!G45  ),2),0))=5,"C-",IF((ROUND(TRUNC(('TRI-1'!G45  ),2),0))=4,"D+",IF((ROUND(TRUNC(('TRI-1'!G45 ),2),0))=3,"D-",IF((ROUND(TRUNC(('TRI-1'!G45 ),2),0))=2,"E+",IF((ROUND(TRUNC(('TRI-1'!G45  ),2),0))&lt;=1,"E-","")))))))))))</f>
        <v/>
      </c>
      <c r="H45" s="51" t="str">
        <f>IF(OR('TRI-1'!H45 ="",'TRI-1'!H45&lt;0,'TRI-1'!H45  &gt;10),"",IF((ROUND(TRUNC(('TRI-1'!H45  ),2),0))=10,"A+",IF((ROUND(TRUNC(('TRI-1'!H45  ),2),0))=9,"A-",IF((ROUND(TRUNC(('TRI-1'!H45   ),2),0))=8,"B+",IF((ROUND(TRUNC(('TRI-1'!H45 ),2),0))=7,"B-",IF((ROUND(TRUNC(('TRI-1'!H45  ),2),0))=6,"C+",IF((ROUND(TRUNC(('TRI-1'!H45  ),2),0))=5,"C-",IF((ROUND(TRUNC(('TRI-1'!H45  ),2),0))=4,"D+",IF((ROUND(TRUNC(('TRI-1'!H45 ),2),0))=3,"D-",IF((ROUND(TRUNC(('TRI-1'!H45 ),2),0))=2,"E+",IF((ROUND(TRUNC(('TRI-1'!H45  ),2),0))&lt;=1,"E-","")))))))))))</f>
        <v/>
      </c>
      <c r="I45" s="51" t="str">
        <f>IF(OR('TRI-1'!I45 ="",'TRI-1'!I45&lt;0,'TRI-1'!I45  &gt;10),"",IF((ROUND(TRUNC(('TRI-1'!I45  ),2),0))=10,"A+",IF((ROUND(TRUNC(('TRI-1'!I45  ),2),0))=9,"A-",IF((ROUND(TRUNC(('TRI-1'!I45   ),2),0))=8,"B+",IF((ROUND(TRUNC(('TRI-1'!I45 ),2),0))=7,"B-",IF((ROUND(TRUNC(('TRI-1'!I45  ),2),0))=6,"C+",IF((ROUND(TRUNC(('TRI-1'!I45  ),2),0))=5,"C-",IF((ROUND(TRUNC(('TRI-1'!I45  ),2),0))=4,"D+",IF((ROUND(TRUNC(('TRI-1'!I45 ),2),0))=3,"D-",IF((ROUND(TRUNC(('TRI-1'!I45 ),2),0))=2,"E+",IF((ROUND(TRUNC(('TRI-1'!I45  ),2),0))&lt;=1,"E-","")))))))))))</f>
        <v/>
      </c>
      <c r="J45" s="51" t="str">
        <f>IF(OR('TRI-1'!J45 ="",'TRI-1'!J45&lt;0,'TRI-1'!J45  &gt;10),"",IF((ROUND(TRUNC(('TRI-1'!J45  ),2),0))=10,"A+",IF((ROUND(TRUNC(('TRI-1'!J45  ),2),0))=9,"A-",IF((ROUND(TRUNC(('TRI-1'!J45   ),2),0))=8,"B+",IF((ROUND(TRUNC(('TRI-1'!J45 ),2),0))=7,"B-",IF((ROUND(TRUNC(('TRI-1'!J45  ),2),0))=6,"C+",IF((ROUND(TRUNC(('TRI-1'!J45  ),2),0))=5,"C-",IF((ROUND(TRUNC(('TRI-1'!J45  ),2),0))=4,"D+",IF((ROUND(TRUNC(('TRI-1'!J45 ),2),0))=3,"D-",IF((ROUND(TRUNC(('TRI-1'!J45 ),2),0))=2,"E+",IF((ROUND(TRUNC(('TRI-1'!J45  ),2),0))&lt;=1,"E-","")))))))))))</f>
        <v/>
      </c>
      <c r="K45" s="51" t="str">
        <f>IF(OR('TRI-1'!K45 ="",'TRI-1'!K45&lt;0,'TRI-1'!K45  &gt;10),"",IF((ROUND(TRUNC(('TRI-1'!K45  ),2),0))=10,"A+",IF((ROUND(TRUNC(('TRI-1'!K45  ),2),0))=9,"A-",IF((ROUND(TRUNC(('TRI-1'!K45   ),2),0))=8,"B+",IF((ROUND(TRUNC(('TRI-1'!K45 ),2),0))=7,"B-",IF((ROUND(TRUNC(('TRI-1'!K45  ),2),0))=6,"C+",IF((ROUND(TRUNC(('TRI-1'!K45  ),2),0))=5,"C-",IF((ROUND(TRUNC(('TRI-1'!K45  ),2),0))=4,"D+",IF((ROUND(TRUNC(('TRI-1'!K45 ),2),0))=3,"D-",IF((ROUND(TRUNC(('TRI-1'!K45 ),2),0))=2,"E+",IF((ROUND(TRUNC(('TRI-1'!K45  ),2),0))&lt;=1,"E-","")))))))))))</f>
        <v/>
      </c>
      <c r="L45" s="51" t="str">
        <f>IF(OR('TRI-1'!L45 ="",'TRI-1'!L45&lt;0,'TRI-1'!L45  &gt;10),"",IF((ROUND(TRUNC(('TRI-1'!L45  ),2),0))=10,"A+",IF((ROUND(TRUNC(('TRI-1'!L45  ),2),0))=9,"A-",IF((ROUND(TRUNC(('TRI-1'!L45   ),2),0))=8,"B+",IF((ROUND(TRUNC(('TRI-1'!L45 ),2),0))=7,"B-",IF((ROUND(TRUNC(('TRI-1'!L45  ),2),0))=6,"C+",IF((ROUND(TRUNC(('TRI-1'!L45  ),2),0))=5,"C-",IF((ROUND(TRUNC(('TRI-1'!L45  ),2),0))=4,"D+",IF((ROUND(TRUNC(('TRI-1'!L45 ),2),0))=3,"D-",IF((ROUND(TRUNC(('TRI-1'!L45 ),2),0))=2,"E+",IF((ROUND(TRUNC(('TRI-1'!L45  ),2),0))&lt;=1,"E-","")))))))))))</f>
        <v/>
      </c>
      <c r="M45" s="51" t="str">
        <f>IF(OR('TRI-1'!M45 ="",'TRI-1'!M45&lt;0,'TRI-1'!M45  &gt;10),"",IF((ROUND(TRUNC(('TRI-1'!M45  ),2),0))=10,"A+",IF((ROUND(TRUNC(('TRI-1'!M45  ),2),0))=9,"A-",IF((ROUND(TRUNC(('TRI-1'!M45   ),2),0))=8,"B+",IF((ROUND(TRUNC(('TRI-1'!M45 ),2),0))=7,"B-",IF((ROUND(TRUNC(('TRI-1'!M45  ),2),0))=6,"C+",IF((ROUND(TRUNC(('TRI-1'!M45  ),2),0))=5,"C-",IF((ROUND(TRUNC(('TRI-1'!M45  ),2),0))=4,"D+",IF((ROUND(TRUNC(('TRI-1'!M45 ),2),0))=3,"D-",IF((ROUND(TRUNC(('TRI-1'!M45 ),2),0))=2,"E+",IF((ROUND(TRUNC(('TRI-1'!M45  ),2),0))&lt;=1,"E-","")))))))))))</f>
        <v/>
      </c>
      <c r="N45" s="51" t="str">
        <f>IF(OR('TRI-1'!N45 ="",'TRI-1'!N45&lt;0,'TRI-1'!N45  &gt;10),"",IF((ROUND(TRUNC(('TRI-1'!N45  ),2),0))=10,"A+",IF((ROUND(TRUNC(('TRI-1'!N45  ),2),0))=9,"A-",IF((ROUND(TRUNC(('TRI-1'!N45   ),2),0))=8,"B+",IF((ROUND(TRUNC(('TRI-1'!N45 ),2),0))=7,"B-",IF((ROUND(TRUNC(('TRI-1'!N45  ),2),0))=6,"C+",IF((ROUND(TRUNC(('TRI-1'!N45  ),2),0))=5,"C-",IF((ROUND(TRUNC(('TRI-1'!N45  ),2),0))=4,"D+",IF((ROUND(TRUNC(('TRI-1'!N45 ),2),0))=3,"D-",IF((ROUND(TRUNC(('TRI-1'!N45 ),2),0))=2,"E+",IF((ROUND(TRUNC(('TRI-1'!N45  ),2),0))&lt;=1,"E-","")))))))))))</f>
        <v/>
      </c>
      <c r="O45" s="51" t="str">
        <f>IF(OR('TRI-1'!O45 ="",'TRI-1'!O45&lt;0,'TRI-1'!O45  &gt;10),"",IF((ROUND(TRUNC(('TRI-1'!O45  ),2),0))=10,"A+",IF((ROUND(TRUNC(('TRI-1'!O45  ),2),0))=9,"A-",IF((ROUND(TRUNC(('TRI-1'!O45   ),2),0))=8,"B+",IF((ROUND(TRUNC(('TRI-1'!O45 ),2),0))=7,"B-",IF((ROUND(TRUNC(('TRI-1'!O45  ),2),0))=6,"C+",IF((ROUND(TRUNC(('TRI-1'!O45  ),2),0))=5,"C-",IF((ROUND(TRUNC(('TRI-1'!O45  ),2),0))=4,"D+",IF((ROUND(TRUNC(('TRI-1'!O45 ),2),0))=3,"D-",IF((ROUND(TRUNC(('TRI-1'!O45 ),2),0))=2,"E+",IF((ROUND(TRUNC(('TRI-1'!O45  ),2),0))&lt;=1,"E-","")))))))))))</f>
        <v/>
      </c>
      <c r="P45" s="51" t="str">
        <f>IF(OR('TRI-1'!P45 ="",'TRI-1'!P45&lt;0,'TRI-1'!P45  &gt;10),"",IF((ROUND(TRUNC(('TRI-1'!P45  ),2),0))=10,"A+",IF((ROUND(TRUNC(('TRI-1'!P45  ),2),0))=9,"A-",IF((ROUND(TRUNC(('TRI-1'!P45   ),2),0))=8,"B+",IF((ROUND(TRUNC(('TRI-1'!P45 ),2),0))=7,"B-",IF((ROUND(TRUNC(('TRI-1'!P45  ),2),0))=6,"C+",IF((ROUND(TRUNC(('TRI-1'!P45  ),2),0))=5,"C-",IF((ROUND(TRUNC(('TRI-1'!P45  ),2),0))=4,"D+",IF((ROUND(TRUNC(('TRI-1'!P45 ),2),0))=3,"D-",IF((ROUND(TRUNC(('TRI-1'!P45 ),2),0))=2,"E+",IF((ROUND(TRUNC(('TRI-1'!P45  ),2),0))&lt;=1,"E-","")))))))))))</f>
        <v/>
      </c>
      <c r="Q45" s="51" t="str">
        <f>IF(OR('TRI-1'!Q45 ="",'TRI-1'!Q45&lt;0,'TRI-1'!Q45  &gt;10),"",IF((ROUND(TRUNC(('TRI-1'!Q45  ),2),0))=10,"A+",IF((ROUND(TRUNC(('TRI-1'!Q45  ),2),0))=9,"A-",IF((ROUND(TRUNC(('TRI-1'!Q45   ),2),0))=8,"B+",IF((ROUND(TRUNC(('TRI-1'!Q45 ),2),0))=7,"B-",IF((ROUND(TRUNC(('TRI-1'!Q45  ),2),0))=6,"C+",IF((ROUND(TRUNC(('TRI-1'!Q45  ),2),0))=5,"C-",IF((ROUND(TRUNC(('TRI-1'!Q45  ),2),0))=4,"D+",IF((ROUND(TRUNC(('TRI-1'!Q45 ),2),0))=3,"D-",IF((ROUND(TRUNC(('TRI-1'!Q45 ),2),0))=2,"E+",IF((ROUND(TRUNC(('TRI-1'!Q45  ),2),0))&lt;=1,"E-","")))))))))))</f>
        <v/>
      </c>
      <c r="R45" s="51" t="str">
        <f>IF(OR('TRI-1'!R45 ="",'TRI-1'!R45&lt;0,'TRI-1'!R45  &gt;10),"",IF((ROUND(TRUNC(('TRI-1'!R45  ),2),0))=10,"A+",IF((ROUND(TRUNC(('TRI-1'!R45  ),2),0))=9,"A-",IF((ROUND(TRUNC(('TRI-1'!R45   ),2),0))=8,"B+",IF((ROUND(TRUNC(('TRI-1'!R45 ),2),0))=7,"B-",IF((ROUND(TRUNC(('TRI-1'!R45  ),2),0))=6,"C+",IF((ROUND(TRUNC(('TRI-1'!R45  ),2),0))=5,"C-",IF((ROUND(TRUNC(('TRI-1'!R45  ),2),0))=4,"D+",IF((ROUND(TRUNC(('TRI-1'!R45 ),2),0))=3,"D-",IF((ROUND(TRUNC(('TRI-1'!R45 ),2),0))=2,"E+",IF((ROUND(TRUNC(('TRI-1'!R45  ),2),0))&lt;=1,"E-","")))))))))))</f>
        <v/>
      </c>
      <c r="S45" s="51" t="str">
        <f>IF(OR('TRI-1'!S45 ="",'TRI-1'!S45&lt;0,'TRI-1'!S45  &gt;10),"",IF((ROUND(TRUNC(('TRI-1'!S45  ),2),0))=10,"A+",IF((ROUND(TRUNC(('TRI-1'!S45  ),2),0))=9,"A-",IF((ROUND(TRUNC(('TRI-1'!S45   ),2),0))=8,"B+",IF((ROUND(TRUNC(('TRI-1'!S45 ),2),0))=7,"B-",IF((ROUND(TRUNC(('TRI-1'!S45  ),2),0))=6,"C+",IF((ROUND(TRUNC(('TRI-1'!S45  ),2),0))=5,"C-",IF((ROUND(TRUNC(('TRI-1'!S45  ),2),0))=4,"D+",IF((ROUND(TRUNC(('TRI-1'!S45 ),2),0))=3,"D-",IF((ROUND(TRUNC(('TRI-1'!S45 ),2),0))=2,"E+",IF((ROUND(TRUNC(('TRI-1'!S45  ),2),0))&lt;=1,"E-","")))))))))))</f>
        <v/>
      </c>
      <c r="T45" s="51" t="str">
        <f>IF(OR('TRI-1'!T45 ="",'TRI-1'!T45&lt;0,'TRI-1'!T45  &gt;10),"",IF((ROUND(TRUNC(('TRI-1'!T45  ),2),0))=10,"A+",IF((ROUND(TRUNC(('TRI-1'!T45  ),2),0))=9,"A-",IF((ROUND(TRUNC(('TRI-1'!T45   ),2),0))=8,"B+",IF((ROUND(TRUNC(('TRI-1'!T45 ),2),0))=7,"B-",IF((ROUND(TRUNC(('TRI-1'!T45  ),2),0))=6,"C+",IF((ROUND(TRUNC(('TRI-1'!T45  ),2),0))=5,"C-",IF((ROUND(TRUNC(('TRI-1'!T45  ),2),0))=4,"D+",IF((ROUND(TRUNC(('TRI-1'!T45 ),2),0))=3,"D-",IF((ROUND(TRUNC(('TRI-1'!T45 ),2),0))=2,"E+",IF((ROUND(TRUNC(('TRI-1'!T45  ),2),0))&lt;=1,"E-","")))))))))))</f>
        <v/>
      </c>
      <c r="U45" s="51" t="str">
        <f>IF(OR('TRI-1'!U45 ="",'TRI-1'!U45&lt;0,'TRI-1'!U45  &gt;10),"",IF((ROUND(TRUNC(('TRI-1'!U45  ),2),0))=10,"A+",IF((ROUND(TRUNC(('TRI-1'!U45  ),2),0))=9,"A-",IF((ROUND(TRUNC(('TRI-1'!U45   ),2),0))=8,"B+",IF((ROUND(TRUNC(('TRI-1'!U45 ),2),0))=7,"B-",IF((ROUND(TRUNC(('TRI-1'!U45  ),2),0))=6,"C+",IF((ROUND(TRUNC(('TRI-1'!U45  ),2),0))=5,"C-",IF((ROUND(TRUNC(('TRI-1'!U45  ),2),0))=4,"D+",IF((ROUND(TRUNC(('TRI-1'!U45 ),2),0))=3,"D-",IF((ROUND(TRUNC(('TRI-1'!U45 ),2),0))=2,"E+",IF((ROUND(TRUNC(('TRI-1'!U45  ),2),0))&lt;=1,"E-","")))))))))))</f>
        <v/>
      </c>
      <c r="V45" s="51" t="str">
        <f>IF(OR('TRI-1'!V45 ="",'TRI-1'!V45&lt;0,'TRI-1'!V45  &gt;10),"",IF((ROUND(TRUNC(('TRI-1'!V45  ),2),0))=10,"A+",IF((ROUND(TRUNC(('TRI-1'!V45  ),2),0))=9,"A-",IF((ROUND(TRUNC(('TRI-1'!V45   ),2),0))=8,"B+",IF((ROUND(TRUNC(('TRI-1'!V45 ),2),0))=7,"B-",IF((ROUND(TRUNC(('TRI-1'!V45  ),2),0))=6,"C+",IF((ROUND(TRUNC(('TRI-1'!V45  ),2),0))=5,"C-",IF((ROUND(TRUNC(('TRI-1'!V45  ),2),0))=4,"D+",IF((ROUND(TRUNC(('TRI-1'!V45 ),2),0))=3,"D-",IF((ROUND(TRUNC(('TRI-1'!V45 ),2),0))=2,"E+",IF((ROUND(TRUNC(('TRI-1'!V45  ),2),0))&lt;=1,"E-","")))))))))))</f>
        <v/>
      </c>
      <c r="W45" s="51" t="str">
        <f>IF(OR('TRI-1'!W45 ="",'TRI-1'!W45&lt;0,'TRI-1'!W45  &gt;10),"",IF((ROUND(TRUNC(('TRI-1'!W45  ),2),0))=10,"A+",IF((ROUND(TRUNC(('TRI-1'!W45  ),2),0))=9,"A-",IF((ROUND(TRUNC(('TRI-1'!W45   ),2),0))=8,"B+",IF((ROUND(TRUNC(('TRI-1'!W45 ),2),0))=7,"B-",IF((ROUND(TRUNC(('TRI-1'!W45  ),2),0))=6,"C+",IF((ROUND(TRUNC(('TRI-1'!W45  ),2),0))=5,"C-",IF((ROUND(TRUNC(('TRI-1'!W45  ),2),0))=4,"D+",IF((ROUND(TRUNC(('TRI-1'!W45 ),2),0))=3,"D-",IF((ROUND(TRUNC(('TRI-1'!W45 ),2),0))=2,"E+",IF((ROUND(TRUNC(('TRI-1'!W45  ),2),0))&lt;=1,"E-","")))))))))))</f>
        <v/>
      </c>
      <c r="X45" s="51" t="str">
        <f>IF(OR('TRI-1'!X45 ="",'TRI-1'!X45&lt;0,'TRI-1'!X45  &gt;10),"",IF((ROUND(TRUNC(('TRI-1'!X45  ),2),0))=10,"A+",IF((ROUND(TRUNC(('TRI-1'!X45  ),2),0))=9,"A-",IF((ROUND(TRUNC(('TRI-1'!X45   ),2),0))=8,"B+",IF((ROUND(TRUNC(('TRI-1'!X45 ),2),0))=7,"B-",IF((ROUND(TRUNC(('TRI-1'!X45  ),2),0))=6,"C+",IF((ROUND(TRUNC(('TRI-1'!X45  ),2),0))=5,"C-",IF((ROUND(TRUNC(('TRI-1'!X45  ),2),0))=4,"D+",IF((ROUND(TRUNC(('TRI-1'!X45 ),2),0))=3,"D-",IF((ROUND(TRUNC(('TRI-1'!X45 ),2),0))=2,"E+",IF((ROUND(TRUNC(('TRI-1'!X45  ),2),0))&lt;=1,"E-","")))))))))))</f>
        <v/>
      </c>
      <c r="Y45" s="51" t="str">
        <f>IF(OR('TRI-1'!Y45 ="",'TRI-1'!Y45&lt;0,'TRI-1'!Y45  &gt;10),"",IF((ROUND(TRUNC(('TRI-1'!Y45  ),2),0))=10,"A+",IF((ROUND(TRUNC(('TRI-1'!Y45  ),2),0))=9,"A-",IF((ROUND(TRUNC(('TRI-1'!Y45   ),2),0))=8,"B+",IF((ROUND(TRUNC(('TRI-1'!Y45 ),2),0))=7,"B-",IF((ROUND(TRUNC(('TRI-1'!Y45  ),2),0))=6,"C+",IF((ROUND(TRUNC(('TRI-1'!Y45  ),2),0))=5,"C-",IF((ROUND(TRUNC(('TRI-1'!Y45  ),2),0))=4,"D+",IF((ROUND(TRUNC(('TRI-1'!Y45 ),2),0))=3,"D-",IF((ROUND(TRUNC(('TRI-1'!Y45 ),2),0))=2,"E+",IF((ROUND(TRUNC(('TRI-1'!Y45  ),2),0))&lt;=1,"E-","")))))))))))</f>
        <v/>
      </c>
      <c r="Z45" s="51" t="str">
        <f>IF(OR('TRI-1'!Z45 ="",'TRI-1'!Z45&lt;0,'TRI-1'!Z45  &gt;10),"",IF((ROUND(TRUNC(('TRI-1'!Z45  ),2),0))=10,"A+",IF((ROUND(TRUNC(('TRI-1'!Z45  ),2),0))=9,"A-",IF((ROUND(TRUNC(('TRI-1'!Z45   ),2),0))=8,"B+",IF((ROUND(TRUNC(('TRI-1'!Z45 ),2),0))=7,"B-",IF((ROUND(TRUNC(('TRI-1'!Z45  ),2),0))=6,"C+",IF((ROUND(TRUNC(('TRI-1'!Z45  ),2),0))=5,"C-",IF((ROUND(TRUNC(('TRI-1'!Z45  ),2),0))=4,"D+",IF((ROUND(TRUNC(('TRI-1'!Z45 ),2),0))=3,"D-",IF((ROUND(TRUNC(('TRI-1'!Z45 ),2),0))=2,"E+",IF((ROUND(TRUNC(('TRI-1'!Z45  ),2),0))&lt;=1,"E-","")))))))))))</f>
        <v/>
      </c>
      <c r="AA45" s="51" t="str">
        <f>IF(OR('TRI-1'!AA45 ="",'TRI-1'!AA45&lt;0,'TRI-1'!AA45  &gt;10),"",IF((ROUND(TRUNC(('TRI-1'!AA45  ),2),0))=10,"A+",IF((ROUND(TRUNC(('TRI-1'!AA45  ),2),0))=9,"A-",IF((ROUND(TRUNC(('TRI-1'!AA45   ),2),0))=8,"B+",IF((ROUND(TRUNC(('TRI-1'!AA45 ),2),0))=7,"B-",IF((ROUND(TRUNC(('TRI-1'!AA45  ),2),0))=6,"C+",IF((ROUND(TRUNC(('TRI-1'!AA45  ),2),0))=5,"C-",IF((ROUND(TRUNC(('TRI-1'!AA45  ),2),0))=4,"D+",IF((ROUND(TRUNC(('TRI-1'!AA45 ),2),0))=3,"D-",IF((ROUND(TRUNC(('TRI-1'!AA45 ),2),0))=2,"E+",IF((ROUND(TRUNC(('TRI-1'!AA45  ),2),0))&lt;=1,"E-","")))))))))))</f>
        <v/>
      </c>
      <c r="AB45" s="51" t="str">
        <f>IF(OR('TRI-1'!AB45 ="",'TRI-1'!AB45&lt;0,'TRI-1'!AB45  &gt;10),"",IF((ROUND(TRUNC(('TRI-1'!AB45  ),2),0))=10,"A+",IF((ROUND(TRUNC(('TRI-1'!AB45  ),2),0))=9,"A-",IF((ROUND(TRUNC(('TRI-1'!AB45   ),2),0))=8,"B+",IF((ROUND(TRUNC(('TRI-1'!AB45 ),2),0))=7,"B-",IF((ROUND(TRUNC(('TRI-1'!AB45  ),2),0))=6,"C+",IF((ROUND(TRUNC(('TRI-1'!AB45  ),2),0))=5,"C-",IF((ROUND(TRUNC(('TRI-1'!AB45  ),2),0))=4,"D+",IF((ROUND(TRUNC(('TRI-1'!AB45 ),2),0))=3,"D-",IF((ROUND(TRUNC(('TRI-1'!AB45 ),2),0))=2,"E+",IF((ROUND(TRUNC(('TRI-1'!AB45  ),2),0))&lt;=1,"E-","")))))))))))</f>
        <v/>
      </c>
      <c r="AC45" s="51" t="str">
        <f>IF(OR('TRI-1'!AC45 ="",'TRI-1'!AC45&lt;0,'TRI-1'!AC45  &gt;10),"",IF((ROUND(TRUNC(('TRI-1'!AC45  ),2),0))=10,"A+",IF((ROUND(TRUNC(('TRI-1'!AC45  ),2),0))=9,"A-",IF((ROUND(TRUNC(('TRI-1'!AC45   ),2),0))=8,"B+",IF((ROUND(TRUNC(('TRI-1'!AC45 ),2),0))=7,"B-",IF((ROUND(TRUNC(('TRI-1'!AC45  ),2),0))=6,"C+",IF((ROUND(TRUNC(('TRI-1'!AC45  ),2),0))=5,"C-",IF((ROUND(TRUNC(('TRI-1'!AC45  ),2),0))=4,"D+",IF((ROUND(TRUNC(('TRI-1'!AC45 ),2),0))=3,"D-",IF((ROUND(TRUNC(('TRI-1'!AC45 ),2),0))=2,"E+",IF((ROUND(TRUNC(('TRI-1'!AC45  ),2),0))&lt;=1,"E-","")))))))))))</f>
        <v/>
      </c>
      <c r="AD45" s="51" t="str">
        <f>IF(OR('TRI-1'!AD45 ="",'TRI-1'!AD45&lt;0,'TRI-1'!AD45  &gt;10),"",IF((ROUND(TRUNC(('TRI-1'!AD45  ),2),0))=10,"A+",IF((ROUND(TRUNC(('TRI-1'!AD45  ),2),0))=9,"A-",IF((ROUND(TRUNC(('TRI-1'!AD45   ),2),0))=8,"B+",IF((ROUND(TRUNC(('TRI-1'!AD45 ),2),0))=7,"B-",IF((ROUND(TRUNC(('TRI-1'!AD45  ),2),0))=6,"C+",IF((ROUND(TRUNC(('TRI-1'!AD45  ),2),0))=5,"C-",IF((ROUND(TRUNC(('TRI-1'!AD45  ),2),0))=4,"D+",IF((ROUND(TRUNC(('TRI-1'!AD45 ),2),0))=3,"D-",IF((ROUND(TRUNC(('TRI-1'!AD45 ),2),0))=2,"E+",IF((ROUND(TRUNC(('TRI-1'!AD45  ),2),0))&lt;=1,"E-","")))))))))))</f>
        <v/>
      </c>
      <c r="AE45" s="51" t="str">
        <f>IF(OR('TRI-1'!AE45 ="",'TRI-1'!AE45&lt;0,'TRI-1'!AE45  &gt;10),"",IF((ROUND(TRUNC(('TRI-1'!AE45  ),2),0))=10,"A+",IF((ROUND(TRUNC(('TRI-1'!AE45  ),2),0))=9,"A-",IF((ROUND(TRUNC(('TRI-1'!AE45   ),2),0))=8,"B+",IF((ROUND(TRUNC(('TRI-1'!AE45 ),2),0))=7,"B-",IF((ROUND(TRUNC(('TRI-1'!AE45  ),2),0))=6,"C+",IF((ROUND(TRUNC(('TRI-1'!AE45  ),2),0))=5,"C-",IF((ROUND(TRUNC(('TRI-1'!AE45  ),2),0))=4,"D+",IF((ROUND(TRUNC(('TRI-1'!AE45 ),2),0))=3,"D-",IF((ROUND(TRUNC(('TRI-1'!AE45 ),2),0))=2,"E+",IF((ROUND(TRUNC(('TRI-1'!AE45  ),2),0))&lt;=1,"E-","")))))))))))</f>
        <v/>
      </c>
      <c r="AF45" s="51" t="str">
        <f>IF(OR('TRI-1'!AF45 ="",'TRI-1'!AF45&lt;0,'TRI-1'!AF45  &gt;10),"",IF((ROUND(TRUNC(('TRI-1'!AF45  ),2),0))=10,"A+",IF((ROUND(TRUNC(('TRI-1'!AF45  ),2),0))=9,"A-",IF((ROUND(TRUNC(('TRI-1'!AF45   ),2),0))=8,"B+",IF((ROUND(TRUNC(('TRI-1'!AF45 ),2),0))=7,"B-",IF((ROUND(TRUNC(('TRI-1'!AF45  ),2),0))=6,"C+",IF((ROUND(TRUNC(('TRI-1'!AF45  ),2),0))=5,"C-",IF((ROUND(TRUNC(('TRI-1'!AF45  ),2),0))=4,"D+",IF((ROUND(TRUNC(('TRI-1'!AF45 ),2),0))=3,"D-",IF((ROUND(TRUNC(('TRI-1'!AF45 ),2),0))=2,"E+",IF((ROUND(TRUNC(('TRI-1'!AF45  ),2),0))&lt;=1,"E-","")))))))))))</f>
        <v/>
      </c>
      <c r="AG45" s="51" t="str">
        <f>IF(OR('TRI-1'!AG45 ="",'TRI-1'!AG45&lt;0,'TRI-1'!AG45  &gt;10),"",IF((ROUND(TRUNC(('TRI-1'!AG45  ),2),0))=10,"A+",IF((ROUND(TRUNC(('TRI-1'!AG45  ),2),0))=9,"A-",IF((ROUND(TRUNC(('TRI-1'!AG45   ),2),0))=8,"B+",IF((ROUND(TRUNC(('TRI-1'!AG45 ),2),0))=7,"B-",IF((ROUND(TRUNC(('TRI-1'!AG45  ),2),0))=6,"C+",IF((ROUND(TRUNC(('TRI-1'!AG45  ),2),0))=5,"C-",IF((ROUND(TRUNC(('TRI-1'!AG45  ),2),0))=4,"D+",IF((ROUND(TRUNC(('TRI-1'!AG45 ),2),0))=3,"D-",IF((ROUND(TRUNC(('TRI-1'!AG45 ),2),0))=2,"E+",IF((ROUND(TRUNC(('TRI-1'!AG45  ),2),0))&lt;=1,"E-","")))))))))))</f>
        <v/>
      </c>
      <c r="AH45" s="51" t="str">
        <f>IF(OR('TRI-1'!AH45 ="",'TRI-1'!AH45&lt;0,'TRI-1'!AH45  &gt;10),"",IF((ROUND(TRUNC(('TRI-1'!AH45  ),2),0))=10,"A+",IF((ROUND(TRUNC(('TRI-1'!AH45  ),2),0))=9,"A-",IF((ROUND(TRUNC(('TRI-1'!AH45   ),2),0))=8,"B+",IF((ROUND(TRUNC(('TRI-1'!AH45 ),2),0))=7,"B-",IF((ROUND(TRUNC(('TRI-1'!AH45  ),2),0))=6,"C+",IF((ROUND(TRUNC(('TRI-1'!AH45  ),2),0))=5,"C-",IF((ROUND(TRUNC(('TRI-1'!AH45  ),2),0))=4,"D+",IF((ROUND(TRUNC(('TRI-1'!AH45 ),2),0))=3,"D-",IF((ROUND(TRUNC(('TRI-1'!AH45 ),2),0))=2,"E+",IF((ROUND(TRUNC(('TRI-1'!AH45  ),2),0))&lt;=1,"E-","")))))))))))</f>
        <v/>
      </c>
      <c r="AI45" s="51" t="str">
        <f>IF(OR('TRI-1'!AI45 ="",'TRI-1'!AI45&lt;0,'TRI-1'!AI45  &gt;10),"",IF((ROUND(TRUNC(('TRI-1'!AI45  ),2),0))=10,"A+",IF((ROUND(TRUNC(('TRI-1'!AI45  ),2),0))=9,"A-",IF((ROUND(TRUNC(('TRI-1'!AI45   ),2),0))=8,"B+",IF((ROUND(TRUNC(('TRI-1'!AI45 ),2),0))=7,"B-",IF((ROUND(TRUNC(('TRI-1'!AI45  ),2),0))=6,"C+",IF((ROUND(TRUNC(('TRI-1'!AI45  ),2),0))=5,"C-",IF((ROUND(TRUNC(('TRI-1'!AI45  ),2),0))=4,"D+",IF((ROUND(TRUNC(('TRI-1'!AI45 ),2),0))=3,"D-",IF((ROUND(TRUNC(('TRI-1'!AI45 ),2),0))=2,"E+",IF((ROUND(TRUNC(('TRI-1'!AI45  ),2),0))&lt;=1,"E-","")))))))))))</f>
        <v/>
      </c>
      <c r="AJ45" s="51" t="str">
        <f>IF(OR('TRI-1'!AJ45 ="",'TRI-1'!AJ45&lt;0,'TRI-1'!AJ45  &gt;10),"",IF((ROUND(TRUNC(('TRI-1'!AJ45  ),2),0))=10,"A+",IF((ROUND(TRUNC(('TRI-1'!AJ45  ),2),0))=9,"A-",IF((ROUND(TRUNC(('TRI-1'!AJ45   ),2),0))=8,"B+",IF((ROUND(TRUNC(('TRI-1'!AJ45 ),2),0))=7,"B-",IF((ROUND(TRUNC(('TRI-1'!AJ45  ),2),0))=6,"C+",IF((ROUND(TRUNC(('TRI-1'!AJ45  ),2),0))=5,"C-",IF((ROUND(TRUNC(('TRI-1'!AJ45  ),2),0))=4,"D+",IF((ROUND(TRUNC(('TRI-1'!AJ45 ),2),0))=3,"D-",IF((ROUND(TRUNC(('TRI-1'!AJ45 ),2),0))=2,"E+",IF((ROUND(TRUNC(('TRI-1'!AJ45  ),2),0))&lt;=1,"E-","")))))))))))</f>
        <v/>
      </c>
      <c r="AK45" s="51" t="str">
        <f>IF(OR('TRI-1'!AK45 ="",'TRI-1'!AK45&lt;0,'TRI-1'!AK45  &gt;10),"",IF((ROUND(TRUNC(('TRI-1'!AK45  ),2),0))=10,"A+",IF((ROUND(TRUNC(('TRI-1'!AK45  ),2),0))=9,"A-",IF((ROUND(TRUNC(('TRI-1'!AK45   ),2),0))=8,"B+",IF((ROUND(TRUNC(('TRI-1'!AK45 ),2),0))=7,"B-",IF((ROUND(TRUNC(('TRI-1'!AK45  ),2),0))=6,"C+",IF((ROUND(TRUNC(('TRI-1'!AK45  ),2),0))=5,"C-",IF((ROUND(TRUNC(('TRI-1'!AK45  ),2),0))=4,"D+",IF((ROUND(TRUNC(('TRI-1'!AK45 ),2),0))=3,"D-",IF((ROUND(TRUNC(('TRI-1'!AK45 ),2),0))=2,"E+",IF((ROUND(TRUNC(('TRI-1'!AK45  ),2),0))&lt;=1,"E-","")))))))))))</f>
        <v/>
      </c>
      <c r="AL45" s="51" t="str">
        <f>IF(OR('TRI-1'!AL45 ="",'TRI-1'!AL45&lt;0,'TRI-1'!AL45  &gt;10),"",IF((ROUND(TRUNC(('TRI-1'!AL45  ),2),0))=10,"A+",IF((ROUND(TRUNC(('TRI-1'!AL45  ),2),0))=9,"A-",IF((ROUND(TRUNC(('TRI-1'!AL45   ),2),0))=8,"B+",IF((ROUND(TRUNC(('TRI-1'!AL45 ),2),0))=7,"B-",IF((ROUND(TRUNC(('TRI-1'!AL45  ),2),0))=6,"C+",IF((ROUND(TRUNC(('TRI-1'!AL45  ),2),0))=5,"C-",IF((ROUND(TRUNC(('TRI-1'!AL45  ),2),0))=4,"D+",IF((ROUND(TRUNC(('TRI-1'!AL45 ),2),0))=3,"D-",IF((ROUND(TRUNC(('TRI-1'!AL45 ),2),0))=2,"E+",IF((ROUND(TRUNC(('TRI-1'!AL45  ),2),0))&lt;=1,"E-","")))))))))))</f>
        <v/>
      </c>
      <c r="AM45" s="51" t="str">
        <f>IF(OR('TRI-1'!AM45 ="",'TRI-1'!AM45&lt;0,'TRI-1'!AM45  &gt;10),"",IF((ROUND(TRUNC(('TRI-1'!AM45  ),2),0))=10,"A+",IF((ROUND(TRUNC(('TRI-1'!AM45  ),2),0))=9,"A-",IF((ROUND(TRUNC(('TRI-1'!AM45   ),2),0))=8,"B+",IF((ROUND(TRUNC(('TRI-1'!AM45 ),2),0))=7,"B-",IF((ROUND(TRUNC(('TRI-1'!AM45  ),2),0))=6,"C+",IF((ROUND(TRUNC(('TRI-1'!AM45  ),2),0))=5,"C-",IF((ROUND(TRUNC(('TRI-1'!AM45  ),2),0))=4,"D+",IF((ROUND(TRUNC(('TRI-1'!AM45 ),2),0))=3,"D-",IF((ROUND(TRUNC(('TRI-1'!AM45 ),2),0))=2,"E+",IF((ROUND(TRUNC(('TRI-1'!AM45  ),2),0))&lt;=1,"E-","")))))))))))</f>
        <v/>
      </c>
      <c r="AN45" s="51" t="str">
        <f>IF(OR('TRI-1'!AN45 ="",'TRI-1'!AN45&lt;0,'TRI-1'!AN45  &gt;10),"",IF((ROUND(TRUNC(('TRI-1'!AN45  ),2),0))=10,"A+",IF((ROUND(TRUNC(('TRI-1'!AN45  ),2),0))=9,"A-",IF((ROUND(TRUNC(('TRI-1'!AN45   ),2),0))=8,"B+",IF((ROUND(TRUNC(('TRI-1'!AN45 ),2),0))=7,"B-",IF((ROUND(TRUNC(('TRI-1'!AN45  ),2),0))=6,"C+",IF((ROUND(TRUNC(('TRI-1'!AN45  ),2),0))=5,"C-",IF((ROUND(TRUNC(('TRI-1'!AN45  ),2),0))=4,"D+",IF((ROUND(TRUNC(('TRI-1'!AN45 ),2),0))=3,"D-",IF((ROUND(TRUNC(('TRI-1'!AN45 ),2),0))=2,"E+",IF((ROUND(TRUNC(('TRI-1'!AN45  ),2),0))&lt;=1,"E-","")))))))))))</f>
        <v/>
      </c>
      <c r="AO45" s="51" t="str">
        <f>IF(OR('TRI-1'!AO45 ="",'TRI-1'!AO45&lt;0,'TRI-1'!AO45  &gt;10),"",IF((ROUND(TRUNC(('TRI-1'!AO45  ),2),0))=10,"A+",IF((ROUND(TRUNC(('TRI-1'!AO45  ),2),0))=9,"A-",IF((ROUND(TRUNC(('TRI-1'!AO45   ),2),0))=8,"B+",IF((ROUND(TRUNC(('TRI-1'!AO45 ),2),0))=7,"B-",IF((ROUND(TRUNC(('TRI-1'!AO45  ),2),0))=6,"C+",IF((ROUND(TRUNC(('TRI-1'!AO45  ),2),0))=5,"C-",IF((ROUND(TRUNC(('TRI-1'!AO45  ),2),0))=4,"D+",IF((ROUND(TRUNC(('TRI-1'!AO45 ),2),0))=3,"D-",IF((ROUND(TRUNC(('TRI-1'!AO45 ),2),0))=2,"E+",IF((ROUND(TRUNC(('TRI-1'!AO45  ),2),0))&lt;=1,"E-","")))))))))))</f>
        <v/>
      </c>
      <c r="AP45" s="51" t="str">
        <f>IF(OR('TRI-1'!AP45 ="",'TRI-1'!AP45&lt;0,'TRI-1'!AP45  &gt;10),"",IF((ROUND(TRUNC(('TRI-1'!AP45  ),2),0))=10,"A+",IF((ROUND(TRUNC(('TRI-1'!AP45  ),2),0))=9,"A-",IF((ROUND(TRUNC(('TRI-1'!AP45   ),2),0))=8,"B+",IF((ROUND(TRUNC(('TRI-1'!AP45 ),2),0))=7,"B-",IF((ROUND(TRUNC(('TRI-1'!AP45  ),2),0))=6,"C+",IF((ROUND(TRUNC(('TRI-1'!AP45  ),2),0))=5,"C-",IF((ROUND(TRUNC(('TRI-1'!AP45  ),2),0))=4,"D+",IF((ROUND(TRUNC(('TRI-1'!AP45 ),2),0))=3,"D-",IF((ROUND(TRUNC(('TRI-1'!AP45 ),2),0))=2,"E+",IF((ROUND(TRUNC(('TRI-1'!AP45  ),2),0))&lt;=1,"E-","")))))))))))</f>
        <v/>
      </c>
      <c r="AQ45" s="51" t="str">
        <f>IF(OR('TRI-1'!AQ45 ="",'TRI-1'!AQ45&lt;0,'TRI-1'!AQ45  &gt;10),"",IF((ROUND(TRUNC(('TRI-1'!AQ45  ),2),0))=10,"A+",IF((ROUND(TRUNC(('TRI-1'!AQ45  ),2),0))=9,"A-",IF((ROUND(TRUNC(('TRI-1'!AQ45   ),2),0))=8,"B+",IF((ROUND(TRUNC(('TRI-1'!AQ45 ),2),0))=7,"B-",IF((ROUND(TRUNC(('TRI-1'!AQ45  ),2),0))=6,"C+",IF((ROUND(TRUNC(('TRI-1'!AQ45  ),2),0))=5,"C-",IF((ROUND(TRUNC(('TRI-1'!AQ45  ),2),0))=4,"D+",IF((ROUND(TRUNC(('TRI-1'!AQ45 ),2),0))=3,"D-",IF((ROUND(TRUNC(('TRI-1'!AQ45 ),2),0))=2,"E+",IF((ROUND(TRUNC(('TRI-1'!AQ45  ),2),0))&lt;=1,"E-","")))))))))))</f>
        <v/>
      </c>
      <c r="AR45" s="51" t="str">
        <f>IF(OR('TRI-1'!AR45 ="",'TRI-1'!AR45&lt;0,'TRI-1'!AR45  &gt;10),"",IF((ROUND(TRUNC(('TRI-1'!AR45  ),2),0))=10,"A+",IF((ROUND(TRUNC(('TRI-1'!AR45  ),2),0))=9,"A-",IF((ROUND(TRUNC(('TRI-1'!AR45   ),2),0))=8,"B+",IF((ROUND(TRUNC(('TRI-1'!AR45 ),2),0))=7,"B-",IF((ROUND(TRUNC(('TRI-1'!AR45  ),2),0))=6,"C+",IF((ROUND(TRUNC(('TRI-1'!AR45  ),2),0))=5,"C-",IF((ROUND(TRUNC(('TRI-1'!AR45  ),2),0))=4,"D+",IF((ROUND(TRUNC(('TRI-1'!AR45 ),2),0))=3,"D-",IF((ROUND(TRUNC(('TRI-1'!AR45 ),2),0))=2,"E+",IF((ROUND(TRUNC(('TRI-1'!AR45  ),2),0))&lt;=1,"E-","")))))))))))</f>
        <v/>
      </c>
      <c r="AS45" s="51" t="str">
        <f>IF(OR('TRI-1'!AS45 ="",'TRI-1'!AS45&lt;0,'TRI-1'!AS45  &gt;10),"",IF((ROUND(TRUNC(('TRI-1'!AS45  ),2),0))=10,"A+",IF((ROUND(TRUNC(('TRI-1'!AS45  ),2),0))=9,"A-",IF((ROUND(TRUNC(('TRI-1'!AS45   ),2),0))=8,"B+",IF((ROUND(TRUNC(('TRI-1'!AS45 ),2),0))=7,"B-",IF((ROUND(TRUNC(('TRI-1'!AS45  ),2),0))=6,"C+",IF((ROUND(TRUNC(('TRI-1'!AS45  ),2),0))=5,"C-",IF((ROUND(TRUNC(('TRI-1'!AS45  ),2),0))=4,"D+",IF((ROUND(TRUNC(('TRI-1'!AS45 ),2),0))=3,"D-",IF((ROUND(TRUNC(('TRI-1'!AS45 ),2),0))=2,"E+",IF((ROUND(TRUNC(('TRI-1'!AS45  ),2),0))&lt;=1,"E-","")))))))))))</f>
        <v/>
      </c>
      <c r="AT45" s="51" t="str">
        <f>IF(OR('TRI-1'!AT45 ="",'TRI-1'!AT45&lt;0,'TRI-1'!AT45  &gt;10),"",IF((ROUND(TRUNC(('TRI-1'!AT45  ),2),0))=10,"A+",IF((ROUND(TRUNC(('TRI-1'!AT45  ),2),0))=9,"A-",IF((ROUND(TRUNC(('TRI-1'!AT45   ),2),0))=8,"B+",IF((ROUND(TRUNC(('TRI-1'!AT45 ),2),0))=7,"B-",IF((ROUND(TRUNC(('TRI-1'!AT45  ),2),0))=6,"C+",IF((ROUND(TRUNC(('TRI-1'!AT45  ),2),0))=5,"C-",IF((ROUND(TRUNC(('TRI-1'!AT45  ),2),0))=4,"D+",IF((ROUND(TRUNC(('TRI-1'!AT45 ),2),0))=3,"D-",IF((ROUND(TRUNC(('TRI-1'!AT45 ),2),0))=2,"E+",IF((ROUND(TRUNC(('TRI-1'!AT45  ),2),0))&lt;=1,"E-","")))))))))))</f>
        <v/>
      </c>
      <c r="AU45" s="51" t="str">
        <f>IF(OR('TRI-1'!AU45 ="",'TRI-1'!AU45&lt;0,'TRI-1'!AU45  &gt;10),"",IF((ROUND(TRUNC(('TRI-1'!AU45  ),2),0))=10,"A+",IF((ROUND(TRUNC(('TRI-1'!AU45  ),2),0))=9,"A-",IF((ROUND(TRUNC(('TRI-1'!AU45   ),2),0))=8,"B+",IF((ROUND(TRUNC(('TRI-1'!AU45 ),2),0))=7,"B-",IF((ROUND(TRUNC(('TRI-1'!AU45  ),2),0))=6,"C+",IF((ROUND(TRUNC(('TRI-1'!AU45  ),2),0))=5,"C-",IF((ROUND(TRUNC(('TRI-1'!AU45  ),2),0))=4,"D+",IF((ROUND(TRUNC(('TRI-1'!AU45 ),2),0))=3,"D-",IF((ROUND(TRUNC(('TRI-1'!AU45 ),2),0))=2,"E+",IF((ROUND(TRUNC(('TRI-1'!AU45  ),2),0))&lt;=1,"E-","")))))))))))</f>
        <v/>
      </c>
      <c r="AV45" s="51" t="str">
        <f>IF(OR('TRI-1'!AV45 ="",'TRI-1'!AV45&lt;0,'TRI-1'!AV45  &gt;10),"",IF((ROUND(TRUNC(('TRI-1'!AV45  ),2),0))=10,"A+",IF((ROUND(TRUNC(('TRI-1'!AV45  ),2),0))=9,"A-",IF((ROUND(TRUNC(('TRI-1'!AV45   ),2),0))=8,"B+",IF((ROUND(TRUNC(('TRI-1'!AV45 ),2),0))=7,"B-",IF((ROUND(TRUNC(('TRI-1'!AV45  ),2),0))=6,"C+",IF((ROUND(TRUNC(('TRI-1'!AV45  ),2),0))=5,"C-",IF((ROUND(TRUNC(('TRI-1'!AV45  ),2),0))=4,"D+",IF((ROUND(TRUNC(('TRI-1'!AV45 ),2),0))=3,"D-",IF((ROUND(TRUNC(('TRI-1'!AV45 ),2),0))=2,"E+",IF((ROUND(TRUNC(('TRI-1'!AV45  ),2),0))&lt;=1,"E-","")))))))))))</f>
        <v/>
      </c>
      <c r="AW45" s="51" t="str">
        <f>IF(OR('TRI-1'!AW45 ="",'TRI-1'!AW45&lt;0,'TRI-1'!AW45  &gt;10),"",IF((ROUND(TRUNC(('TRI-1'!AW45  ),2),0))=10,"A+",IF((ROUND(TRUNC(('TRI-1'!AW45  ),2),0))=9,"A-",IF((ROUND(TRUNC(('TRI-1'!AW45   ),2),0))=8,"B+",IF((ROUND(TRUNC(('TRI-1'!AW45 ),2),0))=7,"B-",IF((ROUND(TRUNC(('TRI-1'!AW45  ),2),0))=6,"C+",IF((ROUND(TRUNC(('TRI-1'!AW45  ),2),0))=5,"C-",IF((ROUND(TRUNC(('TRI-1'!AW45  ),2),0))=4,"D+",IF((ROUND(TRUNC(('TRI-1'!AW45 ),2),0))=3,"D-",IF((ROUND(TRUNC(('TRI-1'!AW45 ),2),0))=2,"E+",IF((ROUND(TRUNC(('TRI-1'!AW45  ),2),0))&lt;=1,"E-","")))))))))))</f>
        <v/>
      </c>
      <c r="AX45" s="51" t="str">
        <f>IF(OR('TRI-1'!AX45 ="",'TRI-1'!AX45&lt;0,'TRI-1'!AX45  &gt;10),"",IF((ROUND(TRUNC(('TRI-1'!AX45  ),2),0))=10,"A+",IF((ROUND(TRUNC(('TRI-1'!AX45  ),2),0))=9,"A-",IF((ROUND(TRUNC(('TRI-1'!AX45   ),2),0))=8,"B+",IF((ROUND(TRUNC(('TRI-1'!AX45 ),2),0))=7,"B-",IF((ROUND(TRUNC(('TRI-1'!AX45  ),2),0))=6,"C+",IF((ROUND(TRUNC(('TRI-1'!AX45  ),2),0))=5,"C-",IF((ROUND(TRUNC(('TRI-1'!AX45  ),2),0))=4,"D+",IF((ROUND(TRUNC(('TRI-1'!AX45 ),2),0))=3,"D-",IF((ROUND(TRUNC(('TRI-1'!AX45 ),2),0))=2,"E+",IF((ROUND(TRUNC(('TRI-1'!AX45  ),2),0))&lt;=1,"E-","")))))))))))</f>
        <v/>
      </c>
      <c r="AY45" s="51" t="str">
        <f>IF(OR('TRI-1'!AY45 ="",'TRI-1'!AY45&lt;0,'TRI-1'!AY45  &gt;10),"",IF((ROUND(TRUNC(('TRI-1'!AY45  ),2),0))=10,"A+",IF((ROUND(TRUNC(('TRI-1'!AY45  ),2),0))=9,"A-",IF((ROUND(TRUNC(('TRI-1'!AY45   ),2),0))=8,"B+",IF((ROUND(TRUNC(('TRI-1'!AY45 ),2),0))=7,"B-",IF((ROUND(TRUNC(('TRI-1'!AY45  ),2),0))=6,"C+",IF((ROUND(TRUNC(('TRI-1'!AY45  ),2),0))=5,"C-",IF((ROUND(TRUNC(('TRI-1'!AY45  ),2),0))=4,"D+",IF((ROUND(TRUNC(('TRI-1'!AY45 ),2),0))=3,"D-",IF((ROUND(TRUNC(('TRI-1'!AY45 ),2),0))=2,"E+",IF((ROUND(TRUNC(('TRI-1'!AY45  ),2),0))&lt;=1,"E-","")))))))))))</f>
        <v/>
      </c>
      <c r="AZ45" s="51" t="str">
        <f>IF(OR('TRI-1'!AZ45 ="",'TRI-1'!AZ45&lt;0,'TRI-1'!AZ45  &gt;10),"",IF((ROUND(TRUNC(('TRI-1'!AZ45  ),2),0))=10,"A+",IF((ROUND(TRUNC(('TRI-1'!AZ45  ),2),0))=9,"A-",IF((ROUND(TRUNC(('TRI-1'!AZ45   ),2),0))=8,"B+",IF((ROUND(TRUNC(('TRI-1'!AZ45 ),2),0))=7,"B-",IF((ROUND(TRUNC(('TRI-1'!AZ45  ),2),0))=6,"C+",IF((ROUND(TRUNC(('TRI-1'!AZ45  ),2),0))=5,"C-",IF((ROUND(TRUNC(('TRI-1'!AZ45  ),2),0))=4,"D+",IF((ROUND(TRUNC(('TRI-1'!AZ45 ),2),0))=3,"D-",IF((ROUND(TRUNC(('TRI-1'!AZ45 ),2),0))=2,"E+",IF((ROUND(TRUNC(('TRI-1'!AZ45  ),2),0))&lt;=1,"E-","")))))))))))</f>
        <v/>
      </c>
      <c r="BA45" s="51" t="str">
        <f>IF(OR('TRI-1'!BA45 ="",'TRI-1'!BA45&lt;0,'TRI-1'!BA45  &gt;10),"",IF((ROUND(TRUNC(('TRI-1'!BA45  ),2),0))=10,"A+",IF((ROUND(TRUNC(('TRI-1'!BA45  ),2),0))=9,"A-",IF((ROUND(TRUNC(('TRI-1'!BA45   ),2),0))=8,"B+",IF((ROUND(TRUNC(('TRI-1'!BA45 ),2),0))=7,"B-",IF((ROUND(TRUNC(('TRI-1'!BA45  ),2),0))=6,"C+",IF((ROUND(TRUNC(('TRI-1'!BA45  ),2),0))=5,"C-",IF((ROUND(TRUNC(('TRI-1'!BA45  ),2),0))=4,"D+",IF((ROUND(TRUNC(('TRI-1'!BA45 ),2),0))=3,"D-",IF((ROUND(TRUNC(('TRI-1'!BA45 ),2),0))=2,"E+",IF((ROUND(TRUNC(('TRI-1'!BA45  ),2),0))&lt;=1,"E-","")))))))))))</f>
        <v/>
      </c>
      <c r="BB45" s="51" t="str">
        <f>IF(OR('TRI-1'!BB45 ="",'TRI-1'!BB45&lt;0,'TRI-1'!BB45  &gt;10),"",IF((ROUND(TRUNC(('TRI-1'!BB45  ),2),0))=10,"A+",IF((ROUND(TRUNC(('TRI-1'!BB45  ),2),0))=9,"A-",IF((ROUND(TRUNC(('TRI-1'!BB45   ),2),0))=8,"B+",IF((ROUND(TRUNC(('TRI-1'!BB45 ),2),0))=7,"B-",IF((ROUND(TRUNC(('TRI-1'!BB45  ),2),0))=6,"C+",IF((ROUND(TRUNC(('TRI-1'!BB45  ),2),0))=5,"C-",IF((ROUND(TRUNC(('TRI-1'!BB45  ),2),0))=4,"D+",IF((ROUND(TRUNC(('TRI-1'!BB45 ),2),0))=3,"D-",IF((ROUND(TRUNC(('TRI-1'!BB45 ),2),0))=2,"E+",IF((ROUND(TRUNC(('TRI-1'!BB45  ),2),0))&lt;=1,"E-","")))))))))))</f>
        <v/>
      </c>
      <c r="BC45" s="51" t="str">
        <f>IF(OR('TRI-1'!BC45 ="",'TRI-1'!BC45&lt;0,'TRI-1'!BC45  &gt;10),"",IF((ROUND(TRUNC(('TRI-1'!BC45  ),2),0))=10,"A+",IF((ROUND(TRUNC(('TRI-1'!BC45  ),2),0))=9,"A-",IF((ROUND(TRUNC(('TRI-1'!BC45   ),2),0))=8,"B+",IF((ROUND(TRUNC(('TRI-1'!BC45 ),2),0))=7,"B-",IF((ROUND(TRUNC(('TRI-1'!BC45  ),2),0))=6,"C+",IF((ROUND(TRUNC(('TRI-1'!BC45  ),2),0))=5,"C-",IF((ROUND(TRUNC(('TRI-1'!BC45  ),2),0))=4,"D+",IF((ROUND(TRUNC(('TRI-1'!BC45 ),2),0))=3,"D-",IF((ROUND(TRUNC(('TRI-1'!BC45 ),2),0))=2,"E+",IF((ROUND(TRUNC(('TRI-1'!BC45  ),2),0))&lt;=1,"E-","")))))))))))</f>
        <v/>
      </c>
      <c r="BD45" s="51" t="str">
        <f>IF(OR('TRI-1'!BD45 ="",'TRI-1'!BD45&lt;0,'TRI-1'!BD45  &gt;10),"",IF((ROUND(TRUNC(('TRI-1'!BD45  ),2),0))=10,"A+",IF((ROUND(TRUNC(('TRI-1'!BD45  ),2),0))=9,"A-",IF((ROUND(TRUNC(('TRI-1'!BD45   ),2),0))=8,"B+",IF((ROUND(TRUNC(('TRI-1'!BD45 ),2),0))=7,"B-",IF((ROUND(TRUNC(('TRI-1'!BD45  ),2),0))=6,"C+",IF((ROUND(TRUNC(('TRI-1'!BD45  ),2),0))=5,"C-",IF((ROUND(TRUNC(('TRI-1'!BD45  ),2),0))=4,"D+",IF((ROUND(TRUNC(('TRI-1'!BD45 ),2),0))=3,"D-",IF((ROUND(TRUNC(('TRI-1'!BD45 ),2),0))=2,"E+",IF((ROUND(TRUNC(('TRI-1'!BD45  ),2),0))&lt;=1,"E-","")))))))))))</f>
        <v/>
      </c>
      <c r="BE45" s="51" t="str">
        <f>IF(OR('TRI-1'!BE45 ="",'TRI-1'!BE45&lt;0,'TRI-1'!BE45  &gt;10),"",IF((ROUND(TRUNC(('TRI-1'!BE45  ),2),0))=10,"A+",IF((ROUND(TRUNC(('TRI-1'!BE45  ),2),0))=9,"A-",IF((ROUND(TRUNC(('TRI-1'!BE45   ),2),0))=8,"B+",IF((ROUND(TRUNC(('TRI-1'!BE45 ),2),0))=7,"B-",IF((ROUND(TRUNC(('TRI-1'!BE45  ),2),0))=6,"C+",IF((ROUND(TRUNC(('TRI-1'!BE45  ),2),0))=5,"C-",IF((ROUND(TRUNC(('TRI-1'!BE45  ),2),0))=4,"D+",IF((ROUND(TRUNC(('TRI-1'!BE45 ),2),0))=3,"D-",IF((ROUND(TRUNC(('TRI-1'!BE45 ),2),0))=2,"E+",IF((ROUND(TRUNC(('TRI-1'!BE45  ),2),0))&lt;=1,"E-","")))))))))))</f>
        <v/>
      </c>
      <c r="BF45" s="51" t="str">
        <f>IF(OR('TRI-1'!BF45 ="",'TRI-1'!BF45&lt;0,'TRI-1'!BF45  &gt;10),"",IF((ROUND(TRUNC(('TRI-1'!BF45  ),2),0))=10,"A+",IF((ROUND(TRUNC(('TRI-1'!BF45  ),2),0))=9,"A-",IF((ROUND(TRUNC(('TRI-1'!BF45   ),2),0))=8,"B+",IF((ROUND(TRUNC(('TRI-1'!BF45 ),2),0))=7,"B-",IF((ROUND(TRUNC(('TRI-1'!BF45  ),2),0))=6,"C+",IF((ROUND(TRUNC(('TRI-1'!BF45  ),2),0))=5,"C-",IF((ROUND(TRUNC(('TRI-1'!BF45  ),2),0))=4,"D+",IF((ROUND(TRUNC(('TRI-1'!BF45 ),2),0))=3,"D-",IF((ROUND(TRUNC(('TRI-1'!BF45 ),2),0))=2,"E+",IF((ROUND(TRUNC(('TRI-1'!BF45  ),2),0))&lt;=1,"E-","")))))))))))</f>
        <v/>
      </c>
      <c r="BG45" s="51" t="str">
        <f>IF(OR('TRI-1'!BG45 ="",'TRI-1'!BG45&lt;0,'TRI-1'!BG45  &gt;10),"",IF((ROUND(TRUNC(('TRI-1'!BG45  ),2),0))=10,"A+",IF((ROUND(TRUNC(('TRI-1'!BG45  ),2),0))=9,"A-",IF((ROUND(TRUNC(('TRI-1'!BG45   ),2),0))=8,"B+",IF((ROUND(TRUNC(('TRI-1'!BG45 ),2),0))=7,"B-",IF((ROUND(TRUNC(('TRI-1'!BG45  ),2),0))=6,"C+",IF((ROUND(TRUNC(('TRI-1'!BG45  ),2),0))=5,"C-",IF((ROUND(TRUNC(('TRI-1'!BG45  ),2),0))=4,"D+",IF((ROUND(TRUNC(('TRI-1'!BG45 ),2),0))=3,"D-",IF((ROUND(TRUNC(('TRI-1'!BG45 ),2),0))=2,"E+",IF((ROUND(TRUNC(('TRI-1'!BG45  ),2),0))&lt;=1,"E-","")))))))))))</f>
        <v/>
      </c>
      <c r="BH45" s="51" t="str">
        <f>IF(OR('TRI-1'!BH45 ="",'TRI-1'!BH45&lt;0,'TRI-1'!BH45  &gt;10),"",IF((ROUND(TRUNC(('TRI-1'!BH45  ),2),0))=10,"A+",IF((ROUND(TRUNC(('TRI-1'!BH45  ),2),0))=9,"A-",IF((ROUND(TRUNC(('TRI-1'!BH45   ),2),0))=8,"B+",IF((ROUND(TRUNC(('TRI-1'!BH45 ),2),0))=7,"B-",IF((ROUND(TRUNC(('TRI-1'!BH45  ),2),0))=6,"C+",IF((ROUND(TRUNC(('TRI-1'!BH45  ),2),0))=5,"C-",IF((ROUND(TRUNC(('TRI-1'!BH45  ),2),0))=4,"D+",IF((ROUND(TRUNC(('TRI-1'!BH45 ),2),0))=3,"D-",IF((ROUND(TRUNC(('TRI-1'!BH45 ),2),0))=2,"E+",IF((ROUND(TRUNC(('TRI-1'!BH45  ),2),0))&lt;=1,"E-","")))))))))))</f>
        <v/>
      </c>
      <c r="BI45" s="51" t="str">
        <f>IF(OR('TRI-1'!BI45 ="",'TRI-1'!BI45&lt;0,'TRI-1'!BI45  &gt;10),"",IF((ROUND(TRUNC(('TRI-1'!BI45  ),2),0))=10,"A+",IF((ROUND(TRUNC(('TRI-1'!BI45  ),2),0))=9,"A-",IF((ROUND(TRUNC(('TRI-1'!BI45   ),2),0))=8,"B+",IF((ROUND(TRUNC(('TRI-1'!BI45 ),2),0))=7,"B-",IF((ROUND(TRUNC(('TRI-1'!BI45  ),2),0))=6,"C+",IF((ROUND(TRUNC(('TRI-1'!BI45  ),2),0))=5,"C-",IF((ROUND(TRUNC(('TRI-1'!BI45  ),2),0))=4,"D+",IF((ROUND(TRUNC(('TRI-1'!BI45 ),2),0))=3,"D-",IF((ROUND(TRUNC(('TRI-1'!BI45 ),2),0))=2,"E+",IF((ROUND(TRUNC(('TRI-1'!BI45  ),2),0))&lt;=1,"E-","")))))))))))</f>
        <v/>
      </c>
      <c r="BJ45" s="51" t="str">
        <f>IF(OR('TRI-1'!BJ45 ="",'TRI-1'!BJ45&lt;0,'TRI-1'!BJ45  &gt;10),"",IF((ROUND(TRUNC(('TRI-1'!BJ45  ),2),0))=10,"A+",IF((ROUND(TRUNC(('TRI-1'!BJ45  ),2),0))=9,"A-",IF((ROUND(TRUNC(('TRI-1'!BJ45   ),2),0))=8,"B+",IF((ROUND(TRUNC(('TRI-1'!BJ45 ),2),0))=7,"B-",IF((ROUND(TRUNC(('TRI-1'!BJ45  ),2),0))=6,"C+",IF((ROUND(TRUNC(('TRI-1'!BJ45  ),2),0))=5,"C-",IF((ROUND(TRUNC(('TRI-1'!BJ45  ),2),0))=4,"D+",IF((ROUND(TRUNC(('TRI-1'!BJ45 ),2),0))=3,"D-",IF((ROUND(TRUNC(('TRI-1'!BJ45 ),2),0))=2,"E+",IF((ROUND(TRUNC(('TRI-1'!BJ45  ),2),0))&lt;=1,"E-","")))))))))))</f>
        <v/>
      </c>
      <c r="BK45" s="51" t="str">
        <f>IF(OR('TRI-1'!BK45 ="",'TRI-1'!BK45&lt;0,'TRI-1'!BK45  &gt;10),"",IF((ROUND(TRUNC(('TRI-1'!BK45  ),2),0))=10,"A+",IF((ROUND(TRUNC(('TRI-1'!BK45  ),2),0))=9,"A-",IF((ROUND(TRUNC(('TRI-1'!BK45   ),2),0))=8,"B+",IF((ROUND(TRUNC(('TRI-1'!BK45 ),2),0))=7,"B-",IF((ROUND(TRUNC(('TRI-1'!BK45  ),2),0))=6,"C+",IF((ROUND(TRUNC(('TRI-1'!BK45  ),2),0))=5,"C-",IF((ROUND(TRUNC(('TRI-1'!BK45  ),2),0))=4,"D+",IF((ROUND(TRUNC(('TRI-1'!BK45 ),2),0))=3,"D-",IF((ROUND(TRUNC(('TRI-1'!BK45 ),2),0))=2,"E+",IF((ROUND(TRUNC(('TRI-1'!BK45  ),2),0))&lt;=1,"E-","")))))))))))</f>
        <v/>
      </c>
      <c r="BL45" s="51" t="str">
        <f>IF(OR('TRI-1'!BL45 ="",'TRI-1'!BL45&lt;0,'TRI-1'!BL45  &gt;10),"",IF((ROUND(TRUNC(('TRI-1'!BL45  ),2),0))=10,"A+",IF((ROUND(TRUNC(('TRI-1'!BL45  ),2),0))=9,"A-",IF((ROUND(TRUNC(('TRI-1'!BL45   ),2),0))=8,"B+",IF((ROUND(TRUNC(('TRI-1'!BL45 ),2),0))=7,"B-",IF((ROUND(TRUNC(('TRI-1'!BL45  ),2),0))=6,"C+",IF((ROUND(TRUNC(('TRI-1'!BL45  ),2),0))=5,"C-",IF((ROUND(TRUNC(('TRI-1'!BL45  ),2),0))=4,"D+",IF((ROUND(TRUNC(('TRI-1'!BL45 ),2),0))=3,"D-",IF((ROUND(TRUNC(('TRI-1'!BL45 ),2),0))=2,"E+",IF((ROUND(TRUNC(('TRI-1'!BL45  ),2),0))&lt;=1,"E-","")))))))))))</f>
        <v/>
      </c>
      <c r="BM45" s="51" t="str">
        <f>IF(OR('TRI-1'!BM45 ="",'TRI-1'!BM45&lt;0,'TRI-1'!BM45  &gt;10),"",IF((ROUND(TRUNC(('TRI-1'!BM45  ),2),0))=10,"A+",IF((ROUND(TRUNC(('TRI-1'!BM45  ),2),0))=9,"A-",IF((ROUND(TRUNC(('TRI-1'!BM45   ),2),0))=8,"B+",IF((ROUND(TRUNC(('TRI-1'!BM45 ),2),0))=7,"B-",IF((ROUND(TRUNC(('TRI-1'!BM45  ),2),0))=6,"C+",IF((ROUND(TRUNC(('TRI-1'!BM45  ),2),0))=5,"C-",IF((ROUND(TRUNC(('TRI-1'!BM45  ),2),0))=4,"D+",IF((ROUND(TRUNC(('TRI-1'!BM45 ),2),0))=3,"D-",IF((ROUND(TRUNC(('TRI-1'!BM45 ),2),0))=2,"E+",IF((ROUND(TRUNC(('TRI-1'!BM45  ),2),0))&lt;=1,"E-","")))))))))))</f>
        <v/>
      </c>
      <c r="BN45" s="51" t="str">
        <f>IF(OR('TRI-1'!BN45 ="",'TRI-1'!BN45&lt;0,'TRI-1'!BN45  &gt;10),"",IF((ROUND(TRUNC(('TRI-1'!BN45  ),2),0))=10,"A+",IF((ROUND(TRUNC(('TRI-1'!BN45  ),2),0))=9,"A-",IF((ROUND(TRUNC(('TRI-1'!BN45   ),2),0))=8,"B+",IF((ROUND(TRUNC(('TRI-1'!BN45 ),2),0))=7,"B-",IF((ROUND(TRUNC(('TRI-1'!BN45  ),2),0))=6,"C+",IF((ROUND(TRUNC(('TRI-1'!BN45  ),2),0))=5,"C-",IF((ROUND(TRUNC(('TRI-1'!BN45  ),2),0))=4,"D+",IF((ROUND(TRUNC(('TRI-1'!BN45 ),2),0))=3,"D-",IF((ROUND(TRUNC(('TRI-1'!BN45 ),2),0))=2,"E+",IF((ROUND(TRUNC(('TRI-1'!BN45  ),2),0))&lt;=1,"E-","")))))))))))</f>
        <v/>
      </c>
      <c r="BO45" s="51" t="str">
        <f>IF(OR('TRI-1'!BO45 ="",'TRI-1'!BO45&lt;0,'TRI-1'!BO45  &gt;10),"",IF((ROUND(TRUNC(('TRI-1'!BO45  ),2),0))=10,"A+",IF((ROUND(TRUNC(('TRI-1'!BO45  ),2),0))=9,"A-",IF((ROUND(TRUNC(('TRI-1'!BO45   ),2),0))=8,"B+",IF((ROUND(TRUNC(('TRI-1'!BO45 ),2),0))=7,"B-",IF((ROUND(TRUNC(('TRI-1'!BO45  ),2),0))=6,"C+",IF((ROUND(TRUNC(('TRI-1'!BO45  ),2),0))=5,"C-",IF((ROUND(TRUNC(('TRI-1'!BO45  ),2),0))=4,"D+",IF((ROUND(TRUNC(('TRI-1'!BO45 ),2),0))=3,"D-",IF((ROUND(TRUNC(('TRI-1'!BO45 ),2),0))=2,"E+",IF((ROUND(TRUNC(('TRI-1'!BO45  ),2),0))&lt;=1,"E-","")))))))))))</f>
        <v/>
      </c>
      <c r="BP45" s="51" t="str">
        <f>IF(OR('TRI-1'!BP45 ="",'TRI-1'!BP45&lt;0,'TRI-1'!BP45  &gt;10),"",IF((ROUND(TRUNC(('TRI-1'!BP45  ),2),0))=10,"A+",IF((ROUND(TRUNC(('TRI-1'!BP45  ),2),0))=9,"A-",IF((ROUND(TRUNC(('TRI-1'!BP45   ),2),0))=8,"B+",IF((ROUND(TRUNC(('TRI-1'!BP45 ),2),0))=7,"B-",IF((ROUND(TRUNC(('TRI-1'!BP45  ),2),0))=6,"C+",IF((ROUND(TRUNC(('TRI-1'!BP45  ),2),0))=5,"C-",IF((ROUND(TRUNC(('TRI-1'!BP45  ),2),0))=4,"D+",IF((ROUND(TRUNC(('TRI-1'!BP45 ),2),0))=3,"D-",IF((ROUND(TRUNC(('TRI-1'!BP45 ),2),0))=2,"E+",IF((ROUND(TRUNC(('TRI-1'!BP45  ),2),0))&lt;=1,"E-","")))))))))))</f>
        <v/>
      </c>
      <c r="BQ45" s="51" t="str">
        <f>IF(OR('TRI-1'!BQ45 ="",'TRI-1'!BQ45&lt;0,'TRI-1'!BQ45  &gt;10),"",IF((ROUND(TRUNC(('TRI-1'!BQ45  ),2),0))=10,"A+",IF((ROUND(TRUNC(('TRI-1'!BQ45  ),2),0))=9,"A-",IF((ROUND(TRUNC(('TRI-1'!BQ45   ),2),0))=8,"B+",IF((ROUND(TRUNC(('TRI-1'!BQ45 ),2),0))=7,"B-",IF((ROUND(TRUNC(('TRI-1'!BQ45  ),2),0))=6,"C+",IF((ROUND(TRUNC(('TRI-1'!BQ45  ),2),0))=5,"C-",IF((ROUND(TRUNC(('TRI-1'!BQ45  ),2),0))=4,"D+",IF((ROUND(TRUNC(('TRI-1'!BQ45 ),2),0))=3,"D-",IF((ROUND(TRUNC(('TRI-1'!BQ45 ),2),0))=2,"E+",IF((ROUND(TRUNC(('TRI-1'!BQ45  ),2),0))&lt;=1,"E-","")))))))))))</f>
        <v/>
      </c>
      <c r="BR45" s="51" t="str">
        <f>IF(OR('TRI-1'!BR45 ="",'TRI-1'!BR45&lt;0,'TRI-1'!BR45  &gt;10),"",IF((ROUND(TRUNC(('TRI-1'!BR45  ),2),0))=10,"A+",IF((ROUND(TRUNC(('TRI-1'!BR45  ),2),0))=9,"A-",IF((ROUND(TRUNC(('TRI-1'!BR45   ),2),0))=8,"B+",IF((ROUND(TRUNC(('TRI-1'!BR45 ),2),0))=7,"B-",IF((ROUND(TRUNC(('TRI-1'!BR45  ),2),0))=6,"C+",IF((ROUND(TRUNC(('TRI-1'!BR45  ),2),0))=5,"C-",IF((ROUND(TRUNC(('TRI-1'!BR45  ),2),0))=4,"D+",IF((ROUND(TRUNC(('TRI-1'!BR45 ),2),0))=3,"D-",IF((ROUND(TRUNC(('TRI-1'!BR45 ),2),0))=2,"E+",IF((ROUND(TRUNC(('TRI-1'!BR45  ),2),0))&lt;=1,"E-","")))))))))))</f>
        <v/>
      </c>
      <c r="BS45" s="51" t="str">
        <f>IF(OR('TRI-1'!BS45 ="",'TRI-1'!BS45&lt;0,'TRI-1'!BS45  &gt;10),"",IF((ROUND(TRUNC(('TRI-1'!BS45  ),2),0))=10,"A+",IF((ROUND(TRUNC(('TRI-1'!BS45  ),2),0))=9,"A-",IF((ROUND(TRUNC(('TRI-1'!BS45   ),2),0))=8,"B+",IF((ROUND(TRUNC(('TRI-1'!BS45 ),2),0))=7,"B-",IF((ROUND(TRUNC(('TRI-1'!BS45  ),2),0))=6,"C+",IF((ROUND(TRUNC(('TRI-1'!BS45  ),2),0))=5,"C-",IF((ROUND(TRUNC(('TRI-1'!BS45  ),2),0))=4,"D+",IF((ROUND(TRUNC(('TRI-1'!BS45 ),2),0))=3,"D-",IF((ROUND(TRUNC(('TRI-1'!BS45 ),2),0))=2,"E+",IF((ROUND(TRUNC(('TRI-1'!BS45  ),2),0))&lt;=1,"E-","")))))))))))</f>
        <v/>
      </c>
      <c r="BT45" s="51" t="str">
        <f>IF(OR('TRI-1'!BT45 ="",'TRI-1'!BT45&lt;0,'TRI-1'!BT45  &gt;10),"",IF((ROUND(TRUNC(('TRI-1'!BT45  ),2),0))=10,"A+",IF((ROUND(TRUNC(('TRI-1'!BT45  ),2),0))=9,"A-",IF((ROUND(TRUNC(('TRI-1'!BT45   ),2),0))=8,"B+",IF((ROUND(TRUNC(('TRI-1'!BT45 ),2),0))=7,"B-",IF((ROUND(TRUNC(('TRI-1'!BT45  ),2),0))=6,"C+",IF((ROUND(TRUNC(('TRI-1'!BT45  ),2),0))=5,"C-",IF((ROUND(TRUNC(('TRI-1'!BT45  ),2),0))=4,"D+",IF((ROUND(TRUNC(('TRI-1'!BT45 ),2),0))=3,"D-",IF((ROUND(TRUNC(('TRI-1'!BT45 ),2),0))=2,"E+",IF((ROUND(TRUNC(('TRI-1'!BT45  ),2),0))&lt;=1,"E-","")))))))))))</f>
        <v/>
      </c>
      <c r="BU45" s="51" t="str">
        <f>IF(OR('TRI-1'!BU45 ="",'TRI-1'!BU45&lt;0,'TRI-1'!BU45  &gt;10),"",IF((ROUND(TRUNC(('TRI-1'!BU45  ),2),0))=10,"A+",IF((ROUND(TRUNC(('TRI-1'!BU45  ),2),0))=9,"A-",IF((ROUND(TRUNC(('TRI-1'!BU45   ),2),0))=8,"B+",IF((ROUND(TRUNC(('TRI-1'!BU45 ),2),0))=7,"B-",IF((ROUND(TRUNC(('TRI-1'!BU45  ),2),0))=6,"C+",IF((ROUND(TRUNC(('TRI-1'!BU45  ),2),0))=5,"C-",IF((ROUND(TRUNC(('TRI-1'!BU45  ),2),0))=4,"D+",IF((ROUND(TRUNC(('TRI-1'!BU45 ),2),0))=3,"D-",IF((ROUND(TRUNC(('TRI-1'!BU45 ),2),0))=2,"E+",IF((ROUND(TRUNC(('TRI-1'!BU45  ),2),0))&lt;=1,"E-","")))))))))))</f>
        <v/>
      </c>
      <c r="BV45" s="51" t="str">
        <f>IF(OR('TRI-1'!BV45 ="",'TRI-1'!BV45&lt;0,'TRI-1'!BV45  &gt;10),"",IF((ROUND(TRUNC(('TRI-1'!BV45  ),2),0))=10,"A+",IF((ROUND(TRUNC(('TRI-1'!BV45  ),2),0))=9,"A-",IF((ROUND(TRUNC(('TRI-1'!BV45   ),2),0))=8,"B+",IF((ROUND(TRUNC(('TRI-1'!BV45 ),2),0))=7,"B-",IF((ROUND(TRUNC(('TRI-1'!BV45  ),2),0))=6,"C+",IF((ROUND(TRUNC(('TRI-1'!BV45  ),2),0))=5,"C-",IF((ROUND(TRUNC(('TRI-1'!BV45  ),2),0))=4,"D+",IF((ROUND(TRUNC(('TRI-1'!BV45 ),2),0))=3,"D-",IF((ROUND(TRUNC(('TRI-1'!BV45 ),2),0))=2,"E+",IF((ROUND(TRUNC(('TRI-1'!BV45  ),2),0))&lt;=1,"E-","")))))))))))</f>
        <v/>
      </c>
      <c r="BW45" s="51" t="str">
        <f>IF(OR('TRI-1'!BW45 ="",'TRI-1'!BW45&lt;0,'TRI-1'!BW45  &gt;10),"",IF((ROUND(TRUNC(('TRI-1'!BW45  ),2),0))=10,"A+",IF((ROUND(TRUNC(('TRI-1'!BW45  ),2),0))=9,"A-",IF((ROUND(TRUNC(('TRI-1'!BW45   ),2),0))=8,"B+",IF((ROUND(TRUNC(('TRI-1'!BW45 ),2),0))=7,"B-",IF((ROUND(TRUNC(('TRI-1'!BW45  ),2),0))=6,"C+",IF((ROUND(TRUNC(('TRI-1'!BW45  ),2),0))=5,"C-",IF((ROUND(TRUNC(('TRI-1'!BW45  ),2),0))=4,"D+",IF((ROUND(TRUNC(('TRI-1'!BW45 ),2),0))=3,"D-",IF((ROUND(TRUNC(('TRI-1'!BW45 ),2),0))=2,"E+",IF((ROUND(TRUNC(('TRI-1'!BW45  ),2),0))&lt;=1,"E-","")))))))))))</f>
        <v/>
      </c>
      <c r="BX45" s="51" t="str">
        <f>IF(OR('TRI-1'!BX45 ="",'TRI-1'!BX45&lt;0,'TRI-1'!BX45  &gt;10),"",IF((ROUND(TRUNC(('TRI-1'!BX45  ),2),0))=10,"A+",IF((ROUND(TRUNC(('TRI-1'!BX45  ),2),0))=9,"A-",IF((ROUND(TRUNC(('TRI-1'!BX45   ),2),0))=8,"B+",IF((ROUND(TRUNC(('TRI-1'!BX45 ),2),0))=7,"B-",IF((ROUND(TRUNC(('TRI-1'!BX45  ),2),0))=6,"C+",IF((ROUND(TRUNC(('TRI-1'!BX45  ),2),0))=5,"C-",IF((ROUND(TRUNC(('TRI-1'!BX45  ),2),0))=4,"D+",IF((ROUND(TRUNC(('TRI-1'!BX45 ),2),0))=3,"D-",IF((ROUND(TRUNC(('TRI-1'!BX45 ),2),0))=2,"E+",IF((ROUND(TRUNC(('TRI-1'!BX45  ),2),0))&lt;=1,"E-","")))))))))))</f>
        <v/>
      </c>
      <c r="BY45" s="51" t="str">
        <f>IF(OR('TRI-1'!BY45 ="",'TRI-1'!BY45&lt;0,'TRI-1'!BY45  &gt;10),"",IF((ROUND(TRUNC(('TRI-1'!BY45  ),2),0))=10,"A+",IF((ROUND(TRUNC(('TRI-1'!BY45  ),2),0))=9,"A-",IF((ROUND(TRUNC(('TRI-1'!BY45   ),2),0))=8,"B+",IF((ROUND(TRUNC(('TRI-1'!BY45 ),2),0))=7,"B-",IF((ROUND(TRUNC(('TRI-1'!BY45  ),2),0))=6,"C+",IF((ROUND(TRUNC(('TRI-1'!BY45  ),2),0))=5,"C-",IF((ROUND(TRUNC(('TRI-1'!BY45  ),2),0))=4,"D+",IF((ROUND(TRUNC(('TRI-1'!BY45 ),2),0))=3,"D-",IF((ROUND(TRUNC(('TRI-1'!BY45 ),2),0))=2,"E+",IF((ROUND(TRUNC(('TRI-1'!BY45  ),2),0))&lt;=1,"E-","")))))))))))</f>
        <v/>
      </c>
      <c r="BZ45" s="51" t="str">
        <f>IF(OR('TRI-1'!BZ45 ="",'TRI-1'!BZ45&lt;0,'TRI-1'!BZ45  &gt;10),"",IF((ROUND(TRUNC(('TRI-1'!BZ45  ),2),0))=10,"A+",IF((ROUND(TRUNC(('TRI-1'!BZ45  ),2),0))=9,"A-",IF((ROUND(TRUNC(('TRI-1'!BZ45   ),2),0))=8,"B+",IF((ROUND(TRUNC(('TRI-1'!BZ45 ),2),0))=7,"B-",IF((ROUND(TRUNC(('TRI-1'!BZ45  ),2),0))=6,"C+",IF((ROUND(TRUNC(('TRI-1'!BZ45  ),2),0))=5,"C-",IF((ROUND(TRUNC(('TRI-1'!BZ45  ),2),0))=4,"D+",IF((ROUND(TRUNC(('TRI-1'!BZ45 ),2),0))=3,"D-",IF((ROUND(TRUNC(('TRI-1'!BZ45 ),2),0))=2,"E+",IF((ROUND(TRUNC(('TRI-1'!BZ45  ),2),0))&lt;=1,"E-","")))))))))))</f>
        <v/>
      </c>
      <c r="CA45" s="51" t="str">
        <f>IF(OR('TRI-1'!CA45 ="",'TRI-1'!CA45&lt;0,'TRI-1'!CA45  &gt;10),"",IF((ROUND(TRUNC(('TRI-1'!CA45  ),2),0))=10,"A+",IF((ROUND(TRUNC(('TRI-1'!CA45  ),2),0))=9,"A-",IF((ROUND(TRUNC(('TRI-1'!CA45   ),2),0))=8,"B+",IF((ROUND(TRUNC(('TRI-1'!CA45 ),2),0))=7,"B-",IF((ROUND(TRUNC(('TRI-1'!CA45  ),2),0))=6,"C+",IF((ROUND(TRUNC(('TRI-1'!CA45  ),2),0))=5,"C-",IF((ROUND(TRUNC(('TRI-1'!CA45  ),2),0))=4,"D+",IF((ROUND(TRUNC(('TRI-1'!CA45 ),2),0))=3,"D-",IF((ROUND(TRUNC(('TRI-1'!CA45 ),2),0))=2,"E+",IF((ROUND(TRUNC(('TRI-1'!CA45  ),2),0))&lt;=1,"E-","")))))))))))</f>
        <v/>
      </c>
      <c r="CB45" s="51" t="str">
        <f>IF(OR('TRI-1'!CB45 ="",'TRI-1'!CB45&lt;0,'TRI-1'!CB45  &gt;10),"",IF((ROUND(TRUNC(('TRI-1'!CB45  ),2),0))=10,"A+",IF((ROUND(TRUNC(('TRI-1'!CB45  ),2),0))=9,"A-",IF((ROUND(TRUNC(('TRI-1'!CB45   ),2),0))=8,"B+",IF((ROUND(TRUNC(('TRI-1'!CB45 ),2),0))=7,"B-",IF((ROUND(TRUNC(('TRI-1'!CB45  ),2),0))=6,"C+",IF((ROUND(TRUNC(('TRI-1'!CB45  ),2),0))=5,"C-",IF((ROUND(TRUNC(('TRI-1'!CB45  ),2),0))=4,"D+",IF((ROUND(TRUNC(('TRI-1'!CB45 ),2),0))=3,"D-",IF((ROUND(TRUNC(('TRI-1'!CB45 ),2),0))=2,"E+",IF((ROUND(TRUNC(('TRI-1'!CB45  ),2),0))&lt;=1,"E-","")))))))))))</f>
        <v/>
      </c>
      <c r="CC45" s="51" t="str">
        <f>IF(OR('TRI-1'!CC45 ="",'TRI-1'!CC45&lt;0,'TRI-1'!CC45  &gt;10),"",IF((ROUND(TRUNC(('TRI-1'!CC45  ),2),0))=10,"A+",IF((ROUND(TRUNC(('TRI-1'!CC45  ),2),0))=9,"A-",IF((ROUND(TRUNC(('TRI-1'!CC45   ),2),0))=8,"B+",IF((ROUND(TRUNC(('TRI-1'!CC45 ),2),0))=7,"B-",IF((ROUND(TRUNC(('TRI-1'!CC45  ),2),0))=6,"C+",IF((ROUND(TRUNC(('TRI-1'!CC45  ),2),0))=5,"C-",IF((ROUND(TRUNC(('TRI-1'!CC45  ),2),0))=4,"D+",IF((ROUND(TRUNC(('TRI-1'!CC45 ),2),0))=3,"D-",IF((ROUND(TRUNC(('TRI-1'!CC45 ),2),0))=2,"E+",IF((ROUND(TRUNC(('TRI-1'!CC45  ),2),0))&lt;=1,"E-","")))))))))))</f>
        <v/>
      </c>
      <c r="CD45" s="51" t="str">
        <f>IF(OR('TRI-1'!CD45 ="",'TRI-1'!CD45&lt;0,'TRI-1'!CD45  &gt;10),"",IF((ROUND(TRUNC(('TRI-1'!CD45  ),2),0))=10,"A+",IF((ROUND(TRUNC(('TRI-1'!CD45  ),2),0))=9,"A-",IF((ROUND(TRUNC(('TRI-1'!CD45   ),2),0))=8,"B+",IF((ROUND(TRUNC(('TRI-1'!CD45 ),2),0))=7,"B-",IF((ROUND(TRUNC(('TRI-1'!CD45  ),2),0))=6,"C+",IF((ROUND(TRUNC(('TRI-1'!CD45  ),2),0))=5,"C-",IF((ROUND(TRUNC(('TRI-1'!CD45  ),2),0))=4,"D+",IF((ROUND(TRUNC(('TRI-1'!CD45 ),2),0))=3,"D-",IF((ROUND(TRUNC(('TRI-1'!CD45 ),2),0))=2,"E+",IF((ROUND(TRUNC(('TRI-1'!CD45  ),2),0))&lt;=1,"E-","")))))))))))</f>
        <v/>
      </c>
      <c r="CE45" s="51" t="str">
        <f>IF(OR('TRI-1'!CE45 ="",'TRI-1'!CE45&lt;0,'TRI-1'!CE45  &gt;10),"",IF((ROUND(TRUNC(('TRI-1'!CE45  ),2),0))=10,"A+",IF((ROUND(TRUNC(('TRI-1'!CE45  ),2),0))=9,"A-",IF((ROUND(TRUNC(('TRI-1'!CE45   ),2),0))=8,"B+",IF((ROUND(TRUNC(('TRI-1'!CE45 ),2),0))=7,"B-",IF((ROUND(TRUNC(('TRI-1'!CE45  ),2),0))=6,"C+",IF((ROUND(TRUNC(('TRI-1'!CE45  ),2),0))=5,"C-",IF((ROUND(TRUNC(('TRI-1'!CE45  ),2),0))=4,"D+",IF((ROUND(TRUNC(('TRI-1'!CE45 ),2),0))=3,"D-",IF((ROUND(TRUNC(('TRI-1'!CE45 ),2),0))=2,"E+",IF((ROUND(TRUNC(('TRI-1'!CE45  ),2),0))&lt;=1,"E-","")))))))))))</f>
        <v/>
      </c>
      <c r="CF45" s="51" t="str">
        <f>IF(OR('TRI-1'!CF45 ="",'TRI-1'!CF45&lt;0,'TRI-1'!CF45  &gt;10),"",IF((ROUND(TRUNC(('TRI-1'!CF45  ),2),0))=10,"A+",IF((ROUND(TRUNC(('TRI-1'!CF45  ),2),0))=9,"A-",IF((ROUND(TRUNC(('TRI-1'!CF45   ),2),0))=8,"B+",IF((ROUND(TRUNC(('TRI-1'!CF45 ),2),0))=7,"B-",IF((ROUND(TRUNC(('TRI-1'!CF45  ),2),0))=6,"C+",IF((ROUND(TRUNC(('TRI-1'!CF45  ),2),0))=5,"C-",IF((ROUND(TRUNC(('TRI-1'!CF45  ),2),0))=4,"D+",IF((ROUND(TRUNC(('TRI-1'!CF45 ),2),0))=3,"D-",IF((ROUND(TRUNC(('TRI-1'!CF45 ),2),0))=2,"E+",IF((ROUND(TRUNC(('TRI-1'!CF45  ),2),0))&lt;=1,"E-","")))))))))))</f>
        <v/>
      </c>
      <c r="CG45" s="51" t="str">
        <f>IF(OR('TRI-1'!CG45 ="",'TRI-1'!CG45&lt;0,'TRI-1'!CG45  &gt;10),"",IF((ROUND(TRUNC(('TRI-1'!CG45  ),2),0))=10,"A+",IF((ROUND(TRUNC(('TRI-1'!CG45  ),2),0))=9,"A-",IF((ROUND(TRUNC(('TRI-1'!CG45   ),2),0))=8,"B+",IF((ROUND(TRUNC(('TRI-1'!CG45 ),2),0))=7,"B-",IF((ROUND(TRUNC(('TRI-1'!CG45  ),2),0))=6,"C+",IF((ROUND(TRUNC(('TRI-1'!CG45  ),2),0))=5,"C-",IF((ROUND(TRUNC(('TRI-1'!CG45  ),2),0))=4,"D+",IF((ROUND(TRUNC(('TRI-1'!CG45 ),2),0))=3,"D-",IF((ROUND(TRUNC(('TRI-1'!CG45 ),2),0))=2,"E+",IF((ROUND(TRUNC(('TRI-1'!CG45  ),2),0))&lt;=1,"E-","")))))))))))</f>
        <v/>
      </c>
      <c r="CH45" s="51" t="str">
        <f>IF(OR('TRI-1'!CH45 ="",'TRI-1'!CH45&lt;0,'TRI-1'!CH45  &gt;10),"",IF((ROUND(TRUNC(('TRI-1'!CH45  ),2),0))=10,"A+",IF((ROUND(TRUNC(('TRI-1'!CH45  ),2),0))=9,"A-",IF((ROUND(TRUNC(('TRI-1'!CH45   ),2),0))=8,"B+",IF((ROUND(TRUNC(('TRI-1'!CH45 ),2),0))=7,"B-",IF((ROUND(TRUNC(('TRI-1'!CH45  ),2),0))=6,"C+",IF((ROUND(TRUNC(('TRI-1'!CH45  ),2),0))=5,"C-",IF((ROUND(TRUNC(('TRI-1'!CH45  ),2),0))=4,"D+",IF((ROUND(TRUNC(('TRI-1'!CH45 ),2),0))=3,"D-",IF((ROUND(TRUNC(('TRI-1'!CH45 ),2),0))=2,"E+",IF((ROUND(TRUNC(('TRI-1'!CH45  ),2),0))&lt;=1,"E-","")))))))))))</f>
        <v/>
      </c>
      <c r="CI45" s="51" t="str">
        <f>IF(OR('TRI-1'!CI45 ="",'TRI-1'!CI45&lt;0,'TRI-1'!CI45  &gt;10),"",IF((ROUND(TRUNC(('TRI-1'!CI45  ),2),0))=10,"A+",IF((ROUND(TRUNC(('TRI-1'!CI45  ),2),0))=9,"A-",IF((ROUND(TRUNC(('TRI-1'!CI45   ),2),0))=8,"B+",IF((ROUND(TRUNC(('TRI-1'!CI45 ),2),0))=7,"B-",IF((ROUND(TRUNC(('TRI-1'!CI45  ),2),0))=6,"C+",IF((ROUND(TRUNC(('TRI-1'!CI45  ),2),0))=5,"C-",IF((ROUND(TRUNC(('TRI-1'!CI45  ),2),0))=4,"D+",IF((ROUND(TRUNC(('TRI-1'!CI45 ),2),0))=3,"D-",IF((ROUND(TRUNC(('TRI-1'!CI45 ),2),0))=2,"E+",IF((ROUND(TRUNC(('TRI-1'!CI45  ),2),0))&lt;=1,"E-","")))))))))))</f>
        <v/>
      </c>
      <c r="CJ45" s="51" t="str">
        <f>IF(OR('TRI-1'!CJ45 ="",'TRI-1'!CJ45&lt;0,'TRI-1'!CJ45  &gt;10),"",IF((ROUND(TRUNC(('TRI-1'!CJ45  ),2),0))=10,"A+",IF((ROUND(TRUNC(('TRI-1'!CJ45  ),2),0))=9,"A-",IF((ROUND(TRUNC(('TRI-1'!CJ45   ),2),0))=8,"B+",IF((ROUND(TRUNC(('TRI-1'!CJ45 ),2),0))=7,"B-",IF((ROUND(TRUNC(('TRI-1'!CJ45  ),2),0))=6,"C+",IF((ROUND(TRUNC(('TRI-1'!CJ45  ),2),0))=5,"C-",IF((ROUND(TRUNC(('TRI-1'!CJ45  ),2),0))=4,"D+",IF((ROUND(TRUNC(('TRI-1'!CJ45 ),2),0))=3,"D-",IF((ROUND(TRUNC(('TRI-1'!CJ45 ),2),0))=2,"E+",IF((ROUND(TRUNC(('TRI-1'!CJ45  ),2),0))&lt;=1,"E-","")))))))))))</f>
        <v/>
      </c>
      <c r="CK45" s="51" t="str">
        <f>IF(OR('TRI-1'!CK45 ="",'TRI-1'!CK45&lt;0,'TRI-1'!CK45  &gt;10),"",IF((ROUND(TRUNC(('TRI-1'!CK45  ),2),0))=10,"A+",IF((ROUND(TRUNC(('TRI-1'!CK45  ),2),0))=9,"A-",IF((ROUND(TRUNC(('TRI-1'!CK45   ),2),0))=8,"B+",IF((ROUND(TRUNC(('TRI-1'!CK45 ),2),0))=7,"B-",IF((ROUND(TRUNC(('TRI-1'!CK45  ),2),0))=6,"C+",IF((ROUND(TRUNC(('TRI-1'!CK45  ),2),0))=5,"C-",IF((ROUND(TRUNC(('TRI-1'!CK45  ),2),0))=4,"D+",IF((ROUND(TRUNC(('TRI-1'!CK45 ),2),0))=3,"D-",IF((ROUND(TRUNC(('TRI-1'!CK45 ),2),0))=2,"E+",IF((ROUND(TRUNC(('TRI-1'!CK45  ),2),0))&lt;=1,"E-","")))))))))))</f>
        <v/>
      </c>
      <c r="CL45" s="51" t="str">
        <f>IF(OR('TRI-1'!CL45 ="",'TRI-1'!CL45&lt;0,'TRI-1'!CL45  &gt;10),"",IF((ROUND(TRUNC(('TRI-1'!CL45  ),2),0))=10,"A+",IF((ROUND(TRUNC(('TRI-1'!CL45  ),2),0))=9,"A-",IF((ROUND(TRUNC(('TRI-1'!CL45   ),2),0))=8,"B+",IF((ROUND(TRUNC(('TRI-1'!CL45 ),2),0))=7,"B-",IF((ROUND(TRUNC(('TRI-1'!CL45  ),2),0))=6,"C+",IF((ROUND(TRUNC(('TRI-1'!CL45  ),2),0))=5,"C-",IF((ROUND(TRUNC(('TRI-1'!CL45  ),2),0))=4,"D+",IF((ROUND(TRUNC(('TRI-1'!CL45 ),2),0))=3,"D-",IF((ROUND(TRUNC(('TRI-1'!CL45 ),2),0))=2,"E+",IF((ROUND(TRUNC(('TRI-1'!CL45  ),2),0))&lt;=1,"E-","")))))))))))</f>
        <v/>
      </c>
      <c r="CM45" s="51" t="str">
        <f>IF(OR('TRI-1'!CM45 ="",'TRI-1'!CM45&lt;0,'TRI-1'!CM45  &gt;10),"",IF((ROUND(TRUNC(('TRI-1'!CM45  ),2),0))=10,"A+",IF((ROUND(TRUNC(('TRI-1'!CM45  ),2),0))=9,"A-",IF((ROUND(TRUNC(('TRI-1'!CM45   ),2),0))=8,"B+",IF((ROUND(TRUNC(('TRI-1'!CM45 ),2),0))=7,"B-",IF((ROUND(TRUNC(('TRI-1'!CM45  ),2),0))=6,"C+",IF((ROUND(TRUNC(('TRI-1'!CM45  ),2),0))=5,"C-",IF((ROUND(TRUNC(('TRI-1'!CM45  ),2),0))=4,"D+",IF((ROUND(TRUNC(('TRI-1'!CM45 ),2),0))=3,"D-",IF((ROUND(TRUNC(('TRI-1'!CM45 ),2),0))=2,"E+",IF((ROUND(TRUNC(('TRI-1'!CM45  ),2),0))&lt;=1,"E-","")))))))))))</f>
        <v/>
      </c>
      <c r="CN45" s="51" t="str">
        <f>IF(OR('TRI-1'!CN45 ="",'TRI-1'!CN45&lt;0,'TRI-1'!CN45  &gt;10),"",IF((ROUND(TRUNC(('TRI-1'!CN45  ),2),0))=10,"A+",IF((ROUND(TRUNC(('TRI-1'!CN45  ),2),0))=9,"A-",IF((ROUND(TRUNC(('TRI-1'!CN45   ),2),0))=8,"B+",IF((ROUND(TRUNC(('TRI-1'!CN45 ),2),0))=7,"B-",IF((ROUND(TRUNC(('TRI-1'!CN45  ),2),0))=6,"C+",IF((ROUND(TRUNC(('TRI-1'!CN45  ),2),0))=5,"C-",IF((ROUND(TRUNC(('TRI-1'!CN45  ),2),0))=4,"D+",IF((ROUND(TRUNC(('TRI-1'!CN45 ),2),0))=3,"D-",IF((ROUND(TRUNC(('TRI-1'!CN45 ),2),0))=2,"E+",IF((ROUND(TRUNC(('TRI-1'!CN45  ),2),0))&lt;=1,"E-","")))))))))))</f>
        <v/>
      </c>
      <c r="CO45" s="51" t="str">
        <f>IF(OR('TRI-1'!CO45 ="",'TRI-1'!CO45&lt;0,'TRI-1'!CO45  &gt;10),"",IF((ROUND(TRUNC(('TRI-1'!CO45  ),2),0))=10,"A+",IF((ROUND(TRUNC(('TRI-1'!CO45  ),2),0))=9,"A-",IF((ROUND(TRUNC(('TRI-1'!CO45   ),2),0))=8,"B+",IF((ROUND(TRUNC(('TRI-1'!CO45 ),2),0))=7,"B-",IF((ROUND(TRUNC(('TRI-1'!CO45  ),2),0))=6,"C+",IF((ROUND(TRUNC(('TRI-1'!CO45  ),2),0))=5,"C-",IF((ROUND(TRUNC(('TRI-1'!CO45  ),2),0))=4,"D+",IF((ROUND(TRUNC(('TRI-1'!CO45 ),2),0))=3,"D-",IF((ROUND(TRUNC(('TRI-1'!CO45 ),2),0))=2,"E+",IF((ROUND(TRUNC(('TRI-1'!CO45  ),2),0))&lt;=1,"E-","")))))))))))</f>
        <v/>
      </c>
      <c r="CP45" s="51" t="str">
        <f>IF(OR('TRI-1'!CP45 ="",'TRI-1'!CP45&lt;0,'TRI-1'!CP45  &gt;10),"",IF((ROUND(TRUNC(('TRI-1'!CP45  ),2),0))=10,"A+",IF((ROUND(TRUNC(('TRI-1'!CP45  ),2),0))=9,"A-",IF((ROUND(TRUNC(('TRI-1'!CP45   ),2),0))=8,"B+",IF((ROUND(TRUNC(('TRI-1'!CP45 ),2),0))=7,"B-",IF((ROUND(TRUNC(('TRI-1'!CP45  ),2),0))=6,"C+",IF((ROUND(TRUNC(('TRI-1'!CP45  ),2),0))=5,"C-",IF((ROUND(TRUNC(('TRI-1'!CP45  ),2),0))=4,"D+",IF((ROUND(TRUNC(('TRI-1'!CP45 ),2),0))=3,"D-",IF((ROUND(TRUNC(('TRI-1'!CP45 ),2),0))=2,"E+",IF((ROUND(TRUNC(('TRI-1'!CP45  ),2),0))&lt;=1,"E-","")))))))))))</f>
        <v/>
      </c>
      <c r="CQ45" s="51" t="str">
        <f>IF(OR('TRI-1'!CQ45 ="",'TRI-1'!CQ45&lt;0,'TRI-1'!CQ45  &gt;10),"",IF((ROUND(TRUNC(('TRI-1'!CQ45  ),2),0))=10,"A+",IF((ROUND(TRUNC(('TRI-1'!CQ45  ),2),0))=9,"A-",IF((ROUND(TRUNC(('TRI-1'!CQ45   ),2),0))=8,"B+",IF((ROUND(TRUNC(('TRI-1'!CQ45 ),2),0))=7,"B-",IF((ROUND(TRUNC(('TRI-1'!CQ45  ),2),0))=6,"C+",IF((ROUND(TRUNC(('TRI-1'!CQ45  ),2),0))=5,"C-",IF((ROUND(TRUNC(('TRI-1'!CQ45  ),2),0))=4,"D+",IF((ROUND(TRUNC(('TRI-1'!CQ45 ),2),0))=3,"D-",IF((ROUND(TRUNC(('TRI-1'!CQ45 ),2),0))=2,"E+",IF((ROUND(TRUNC(('TRI-1'!CQ45  ),2),0))&lt;=1,"E-","")))))))))))</f>
        <v/>
      </c>
      <c r="CR45" s="51" t="str">
        <f>IF(OR('TRI-1'!CR45 ="",'TRI-1'!CR45&lt;0,'TRI-1'!CR45  &gt;10),"",IF((ROUND(TRUNC(('TRI-1'!CR45  ),2),0))=10,"A+",IF((ROUND(TRUNC(('TRI-1'!CR45  ),2),0))=9,"A-",IF((ROUND(TRUNC(('TRI-1'!CR45   ),2),0))=8,"B+",IF((ROUND(TRUNC(('TRI-1'!CR45 ),2),0))=7,"B-",IF((ROUND(TRUNC(('TRI-1'!CR45  ),2),0))=6,"C+",IF((ROUND(TRUNC(('TRI-1'!CR45  ),2),0))=5,"C-",IF((ROUND(TRUNC(('TRI-1'!CR45  ),2),0))=4,"D+",IF((ROUND(TRUNC(('TRI-1'!CR45 ),2),0))=3,"D-",IF((ROUND(TRUNC(('TRI-1'!CR45 ),2),0))=2,"E+",IF((ROUND(TRUNC(('TRI-1'!CR45  ),2),0))&lt;=1,"E-","")))))))))))</f>
        <v/>
      </c>
      <c r="CS45" s="51" t="str">
        <f>IF(OR('TRI-1'!CS45 ="",'TRI-1'!CS45&lt;0,'TRI-1'!CS45  &gt;10),"",IF((ROUND(TRUNC(('TRI-1'!CS45  ),2),0))=10,"A+",IF((ROUND(TRUNC(('TRI-1'!CS45  ),2),0))=9,"A-",IF((ROUND(TRUNC(('TRI-1'!CS45   ),2),0))=8,"B+",IF((ROUND(TRUNC(('TRI-1'!CS45 ),2),0))=7,"B-",IF((ROUND(TRUNC(('TRI-1'!CS45  ),2),0))=6,"C+",IF((ROUND(TRUNC(('TRI-1'!CS45  ),2),0))=5,"C-",IF((ROUND(TRUNC(('TRI-1'!CS45  ),2),0))=4,"D+",IF((ROUND(TRUNC(('TRI-1'!CS45 ),2),0))=3,"D-",IF((ROUND(TRUNC(('TRI-1'!CS45 ),2),0))=2,"E+",IF((ROUND(TRUNC(('TRI-1'!CS45  ),2),0))&lt;=1,"E-","")))))))))))</f>
        <v/>
      </c>
      <c r="CT45" s="51" t="str">
        <f>IF(OR('TRI-1'!CT45 ="",'TRI-1'!CT45&lt;0,'TRI-1'!CT45  &gt;10),"",IF((ROUND(TRUNC(('TRI-1'!CT45  ),2),0))=10,"A+",IF((ROUND(TRUNC(('TRI-1'!CT45  ),2),0))=9,"A-",IF((ROUND(TRUNC(('TRI-1'!CT45   ),2),0))=8,"B+",IF((ROUND(TRUNC(('TRI-1'!CT45 ),2),0))=7,"B-",IF((ROUND(TRUNC(('TRI-1'!CT45  ),2),0))=6,"C+",IF((ROUND(TRUNC(('TRI-1'!CT45  ),2),0))=5,"C-",IF((ROUND(TRUNC(('TRI-1'!CT45  ),2),0))=4,"D+",IF((ROUND(TRUNC(('TRI-1'!CT45 ),2),0))=3,"D-",IF((ROUND(TRUNC(('TRI-1'!CT45 ),2),0))=2,"E+",IF((ROUND(TRUNC(('TRI-1'!CT45  ),2),0))&lt;=1,"E-","")))))))))))</f>
        <v/>
      </c>
      <c r="CU45" s="51" t="str">
        <f>IF(OR('TRI-1'!CU45 ="",'TRI-1'!CU45&lt;0,'TRI-1'!CU45  &gt;10),"",IF((ROUND(TRUNC(('TRI-1'!CU45  ),2),0))=10,"A+",IF((ROUND(TRUNC(('TRI-1'!CU45  ),2),0))=9,"A-",IF((ROUND(TRUNC(('TRI-1'!CU45   ),2),0))=8,"B+",IF((ROUND(TRUNC(('TRI-1'!CU45 ),2),0))=7,"B-",IF((ROUND(TRUNC(('TRI-1'!CU45  ),2),0))=6,"C+",IF((ROUND(TRUNC(('TRI-1'!CU45  ),2),0))=5,"C-",IF((ROUND(TRUNC(('TRI-1'!CU45  ),2),0))=4,"D+",IF((ROUND(TRUNC(('TRI-1'!CU45 ),2),0))=3,"D-",IF((ROUND(TRUNC(('TRI-1'!CU45 ),2),0))=2,"E+",IF((ROUND(TRUNC(('TRI-1'!CU45  ),2),0))&lt;=1,"E-","")))))))))))</f>
        <v/>
      </c>
      <c r="CV45" s="51" t="str">
        <f>IF(OR('TRI-1'!CV45 ="",'TRI-1'!CV45&lt;0,'TRI-1'!CV45  &gt;10),"",IF((ROUND(TRUNC(('TRI-1'!CV45  ),2),0))=10,"A+",IF((ROUND(TRUNC(('TRI-1'!CV45  ),2),0))=9,"A-",IF((ROUND(TRUNC(('TRI-1'!CV45   ),2),0))=8,"B+",IF((ROUND(TRUNC(('TRI-1'!CV45 ),2),0))=7,"B-",IF((ROUND(TRUNC(('TRI-1'!CV45  ),2),0))=6,"C+",IF((ROUND(TRUNC(('TRI-1'!CV45  ),2),0))=5,"C-",IF((ROUND(TRUNC(('TRI-1'!CV45  ),2),0))=4,"D+",IF((ROUND(TRUNC(('TRI-1'!CV45 ),2),0))=3,"D-",IF((ROUND(TRUNC(('TRI-1'!CV45 ),2),0))=2,"E+",IF((ROUND(TRUNC(('TRI-1'!CV45  ),2),0))&lt;=1,"E-","")))))))))))</f>
        <v/>
      </c>
      <c r="CW45" s="51" t="str">
        <f>IF(OR('TRI-1'!CW45 ="",'TRI-1'!CW45&lt;0,'TRI-1'!CW45  &gt;10),"",IF((ROUND(TRUNC(('TRI-1'!CW45  ),2),0))=10,"A+",IF((ROUND(TRUNC(('TRI-1'!CW45  ),2),0))=9,"A-",IF((ROUND(TRUNC(('TRI-1'!CW45   ),2),0))=8,"B+",IF((ROUND(TRUNC(('TRI-1'!CW45 ),2),0))=7,"B-",IF((ROUND(TRUNC(('TRI-1'!CW45  ),2),0))=6,"C+",IF((ROUND(TRUNC(('TRI-1'!CW45  ),2),0))=5,"C-",IF((ROUND(TRUNC(('TRI-1'!CW45  ),2),0))=4,"D+",IF((ROUND(TRUNC(('TRI-1'!CW45 ),2),0))=3,"D-",IF((ROUND(TRUNC(('TRI-1'!CW45 ),2),0))=2,"E+",IF((ROUND(TRUNC(('TRI-1'!CW45  ),2),0))&lt;=1,"E-","")))))))))))</f>
        <v/>
      </c>
      <c r="CX45" s="51" t="str">
        <f>IF(OR('TRI-1'!CX45 ="",'TRI-1'!CX45&lt;0,'TRI-1'!CX45  &gt;10),"",IF((ROUND(TRUNC(('TRI-1'!CX45  ),2),0))=10,"A+",IF((ROUND(TRUNC(('TRI-1'!CX45  ),2),0))=9,"A-",IF((ROUND(TRUNC(('TRI-1'!CX45   ),2),0))=8,"B+",IF((ROUND(TRUNC(('TRI-1'!CX45 ),2),0))=7,"B-",IF((ROUND(TRUNC(('TRI-1'!CX45  ),2),0))=6,"C+",IF((ROUND(TRUNC(('TRI-1'!CX45  ),2),0))=5,"C-",IF((ROUND(TRUNC(('TRI-1'!CX45  ),2),0))=4,"D+",IF((ROUND(TRUNC(('TRI-1'!CX45 ),2),0))=3,"D-",IF((ROUND(TRUNC(('TRI-1'!CX45 ),2),0))=2,"E+",IF((ROUND(TRUNC(('TRI-1'!CX45  ),2),0))&lt;=1,"E-","")))))))))))</f>
        <v/>
      </c>
      <c r="CY45" s="51" t="str">
        <f>IF(OR('TRI-1'!CY45 ="",'TRI-1'!CY45&lt;0,'TRI-1'!CY45  &gt;10),"",IF((ROUND(TRUNC(('TRI-1'!CY45  ),2),0))=10,"A+",IF((ROUND(TRUNC(('TRI-1'!CY45  ),2),0))=9,"A-",IF((ROUND(TRUNC(('TRI-1'!CY45   ),2),0))=8,"B+",IF((ROUND(TRUNC(('TRI-1'!CY45 ),2),0))=7,"B-",IF((ROUND(TRUNC(('TRI-1'!CY45  ),2),0))=6,"C+",IF((ROUND(TRUNC(('TRI-1'!CY45  ),2),0))=5,"C-",IF((ROUND(TRUNC(('TRI-1'!CY45  ),2),0))=4,"D+",IF((ROUND(TRUNC(('TRI-1'!CY45 ),2),0))=3,"D-",IF((ROUND(TRUNC(('TRI-1'!CY45 ),2),0))=2,"E+",IF((ROUND(TRUNC(('TRI-1'!CY45  ),2),0))&lt;=1,"E-","")))))))))))</f>
        <v/>
      </c>
      <c r="CZ45" s="51" t="str">
        <f>IF(OR('TRI-1'!CZ45 ="",'TRI-1'!CZ45&lt;0,'TRI-1'!CZ45  &gt;10),"",IF((ROUND(TRUNC(('TRI-1'!CZ45  ),2),0))=10,"A+",IF((ROUND(TRUNC(('TRI-1'!CZ45  ),2),0))=9,"A-",IF((ROUND(TRUNC(('TRI-1'!CZ45   ),2),0))=8,"B+",IF((ROUND(TRUNC(('TRI-1'!CZ45 ),2),0))=7,"B-",IF((ROUND(TRUNC(('TRI-1'!CZ45  ),2),0))=6,"C+",IF((ROUND(TRUNC(('TRI-1'!CZ45  ),2),0))=5,"C-",IF((ROUND(TRUNC(('TRI-1'!CZ45  ),2),0))=4,"D+",IF((ROUND(TRUNC(('TRI-1'!CZ45 ),2),0))=3,"D-",IF((ROUND(TRUNC(('TRI-1'!CZ45 ),2),0))=2,"E+",IF((ROUND(TRUNC(('TRI-1'!CZ45  ),2),0))&lt;=1,"E-","")))))))))))</f>
        <v/>
      </c>
      <c r="DA45" s="51" t="str">
        <f>IF(OR('TRI-1'!DA45 ="",'TRI-1'!DA45&lt;0,'TRI-1'!DA45  &gt;10),"",IF((ROUND(TRUNC(('TRI-1'!DA45  ),2),0))=10,"A+",IF((ROUND(TRUNC(('TRI-1'!DA45  ),2),0))=9,"A-",IF((ROUND(TRUNC(('TRI-1'!DA45   ),2),0))=8,"B+",IF((ROUND(TRUNC(('TRI-1'!DA45 ),2),0))=7,"B-",IF((ROUND(TRUNC(('TRI-1'!DA45  ),2),0))=6,"C+",IF((ROUND(TRUNC(('TRI-1'!DA45  ),2),0))=5,"C-",IF((ROUND(TRUNC(('TRI-1'!DA45  ),2),0))=4,"D+",IF((ROUND(TRUNC(('TRI-1'!DA45 ),2),0))=3,"D-",IF((ROUND(TRUNC(('TRI-1'!DA45 ),2),0))=2,"E+",IF((ROUND(TRUNC(('TRI-1'!DA45  ),2),0))&lt;=1,"E-","")))))))))))</f>
        <v/>
      </c>
      <c r="DB45" s="51" t="str">
        <f>IF(OR('TRI-1'!DB45 ="",'TRI-1'!DB45&lt;0,'TRI-1'!DB45  &gt;10),"",IF((ROUND(TRUNC(('TRI-1'!DB45  ),2),0))=10,"A+",IF((ROUND(TRUNC(('TRI-1'!DB45  ),2),0))=9,"A-",IF((ROUND(TRUNC(('TRI-1'!DB45   ),2),0))=8,"B+",IF((ROUND(TRUNC(('TRI-1'!DB45 ),2),0))=7,"B-",IF((ROUND(TRUNC(('TRI-1'!DB45  ),2),0))=6,"C+",IF((ROUND(TRUNC(('TRI-1'!DB45  ),2),0))=5,"C-",IF((ROUND(TRUNC(('TRI-1'!DB45  ),2),0))=4,"D+",IF((ROUND(TRUNC(('TRI-1'!DB45 ),2),0))=3,"D-",IF((ROUND(TRUNC(('TRI-1'!DB45 ),2),0))=2,"E+",IF((ROUND(TRUNC(('TRI-1'!DB45  ),2),0))&lt;=1,"E-","")))))))))))</f>
        <v/>
      </c>
      <c r="DC45" s="51" t="str">
        <f>IF(OR('TRI-1'!DC45 ="",'TRI-1'!DC45&lt;0,'TRI-1'!DC45  &gt;10),"",IF((ROUND(TRUNC(('TRI-1'!DC45  ),2),0))=10,"A+",IF((ROUND(TRUNC(('TRI-1'!DC45  ),2),0))=9,"A-",IF((ROUND(TRUNC(('TRI-1'!DC45   ),2),0))=8,"B+",IF((ROUND(TRUNC(('TRI-1'!DC45 ),2),0))=7,"B-",IF((ROUND(TRUNC(('TRI-1'!DC45  ),2),0))=6,"C+",IF((ROUND(TRUNC(('TRI-1'!DC45  ),2),0))=5,"C-",IF((ROUND(TRUNC(('TRI-1'!DC45  ),2),0))=4,"D+",IF((ROUND(TRUNC(('TRI-1'!DC45 ),2),0))=3,"D-",IF((ROUND(TRUNC(('TRI-1'!DC45 ),2),0))=2,"E+",IF((ROUND(TRUNC(('TRI-1'!DC45  ),2),0))&lt;=1,"E-","")))))))))))</f>
        <v/>
      </c>
      <c r="DD45" s="51" t="str">
        <f>IF(OR('TRI-1'!DD45 ="",'TRI-1'!DD45&lt;0,'TRI-1'!DD45  &gt;10),"",IF((ROUND(TRUNC(('TRI-1'!DD45  ),2),0))=10,"A+",IF((ROUND(TRUNC(('TRI-1'!DD45  ),2),0))=9,"A-",IF((ROUND(TRUNC(('TRI-1'!DD45   ),2),0))=8,"B+",IF((ROUND(TRUNC(('TRI-1'!DD45 ),2),0))=7,"B-",IF((ROUND(TRUNC(('TRI-1'!DD45  ),2),0))=6,"C+",IF((ROUND(TRUNC(('TRI-1'!DD45  ),2),0))=5,"C-",IF((ROUND(TRUNC(('TRI-1'!DD45  ),2),0))=4,"D+",IF((ROUND(TRUNC(('TRI-1'!DD45 ),2),0))=3,"D-",IF((ROUND(TRUNC(('TRI-1'!DD45 ),2),0))=2,"E+",IF((ROUND(TRUNC(('TRI-1'!DD45  ),2),0))&lt;=1,"E-","")))))))))))</f>
        <v/>
      </c>
      <c r="DE45" s="51" t="str">
        <f>IF(OR('TRI-1'!DE45 ="",'TRI-1'!DE45&lt;0,'TRI-1'!DE45  &gt;10),"",IF((ROUND(TRUNC(('TRI-1'!DE45  ),2),0))=10,"A+",IF((ROUND(TRUNC(('TRI-1'!DE45  ),2),0))=9,"A-",IF((ROUND(TRUNC(('TRI-1'!DE45   ),2),0))=8,"B+",IF((ROUND(TRUNC(('TRI-1'!DE45 ),2),0))=7,"B-",IF((ROUND(TRUNC(('TRI-1'!DE45  ),2),0))=6,"C+",IF((ROUND(TRUNC(('TRI-1'!DE45  ),2),0))=5,"C-",IF((ROUND(TRUNC(('TRI-1'!DE45  ),2),0))=4,"D+",IF((ROUND(TRUNC(('TRI-1'!DE45 ),2),0))=3,"D-",IF((ROUND(TRUNC(('TRI-1'!DE45 ),2),0))=2,"E+",IF((ROUND(TRUNC(('TRI-1'!DE45  ),2),0))&lt;=1,"E-","")))))))))))</f>
        <v/>
      </c>
      <c r="DF45" s="51" t="str">
        <f>IF(OR('TRI-1'!DF45 ="",'TRI-1'!DF45&lt;0,'TRI-1'!DF45  &gt;10),"",IF((ROUND(TRUNC(('TRI-1'!DF45  ),2),0))=10,"A+",IF((ROUND(TRUNC(('TRI-1'!DF45  ),2),0))=9,"A-",IF((ROUND(TRUNC(('TRI-1'!DF45   ),2),0))=8,"B+",IF((ROUND(TRUNC(('TRI-1'!DF45 ),2),0))=7,"B-",IF((ROUND(TRUNC(('TRI-1'!DF45  ),2),0))=6,"C+",IF((ROUND(TRUNC(('TRI-1'!DF45  ),2),0))=5,"C-",IF((ROUND(TRUNC(('TRI-1'!DF45  ),2),0))=4,"D+",IF((ROUND(TRUNC(('TRI-1'!DF45 ),2),0))=3,"D-",IF((ROUND(TRUNC(('TRI-1'!DF45 ),2),0))=2,"E+",IF((ROUND(TRUNC(('TRI-1'!DF45  ),2),0))&lt;=1,"E-","")))))))))))</f>
        <v/>
      </c>
      <c r="DG45" s="51" t="str">
        <f>IF(OR('TRI-1'!DG45 ="",'TRI-1'!DG45&lt;0,'TRI-1'!DG45  &gt;10),"",IF((ROUND(TRUNC(('TRI-1'!DG45  ),2),0))=10,"A+",IF((ROUND(TRUNC(('TRI-1'!DG45  ),2),0))=9,"A-",IF((ROUND(TRUNC(('TRI-1'!DG45   ),2),0))=8,"B+",IF((ROUND(TRUNC(('TRI-1'!DG45 ),2),0))=7,"B-",IF((ROUND(TRUNC(('TRI-1'!DG45  ),2),0))=6,"C+",IF((ROUND(TRUNC(('TRI-1'!DG45  ),2),0))=5,"C-",IF((ROUND(TRUNC(('TRI-1'!DG45  ),2),0))=4,"D+",IF((ROUND(TRUNC(('TRI-1'!DG45 ),2),0))=3,"D-",IF((ROUND(TRUNC(('TRI-1'!DG45 ),2),0))=2,"E+",IF((ROUND(TRUNC(('TRI-1'!DG45  ),2),0))&lt;=1,"E-","")))))))))))</f>
        <v/>
      </c>
      <c r="DH45" s="51" t="str">
        <f>IF(OR('TRI-1'!DH45 ="",'TRI-1'!DH45&lt;0,'TRI-1'!DH45  &gt;10),"",IF((ROUND(TRUNC(('TRI-1'!DH45  ),2),0))=10,"A+",IF((ROUND(TRUNC(('TRI-1'!DH45  ),2),0))=9,"A-",IF((ROUND(TRUNC(('TRI-1'!DH45   ),2),0))=8,"B+",IF((ROUND(TRUNC(('TRI-1'!DH45 ),2),0))=7,"B-",IF((ROUND(TRUNC(('TRI-1'!DH45  ),2),0))=6,"C+",IF((ROUND(TRUNC(('TRI-1'!DH45  ),2),0))=5,"C-",IF((ROUND(TRUNC(('TRI-1'!DH45  ),2),0))=4,"D+",IF((ROUND(TRUNC(('TRI-1'!DH45 ),2),0))=3,"D-",IF((ROUND(TRUNC(('TRI-1'!DH45 ),2),0))=2,"E+",IF((ROUND(TRUNC(('TRI-1'!DH45  ),2),0))&lt;=1,"E-","")))))))))))</f>
        <v/>
      </c>
      <c r="DI45" s="51" t="str">
        <f>IF(OR('TRI-1'!DI45 ="",'TRI-1'!DI45&lt;0,'TRI-1'!DI45  &gt;10),"",IF((ROUND(TRUNC(('TRI-1'!DI45  ),2),0))=10,"A+",IF((ROUND(TRUNC(('TRI-1'!DI45  ),2),0))=9,"A-",IF((ROUND(TRUNC(('TRI-1'!DI45   ),2),0))=8,"B+",IF((ROUND(TRUNC(('TRI-1'!DI45 ),2),0))=7,"B-",IF((ROUND(TRUNC(('TRI-1'!DI45  ),2),0))=6,"C+",IF((ROUND(TRUNC(('TRI-1'!DI45  ),2),0))=5,"C-",IF((ROUND(TRUNC(('TRI-1'!DI45  ),2),0))=4,"D+",IF((ROUND(TRUNC(('TRI-1'!DI45 ),2),0))=3,"D-",IF((ROUND(TRUNC(('TRI-1'!DI45 ),2),0))=2,"E+",IF((ROUND(TRUNC(('TRI-1'!DI45  ),2),0))&lt;=1,"E-","")))))))))))</f>
        <v/>
      </c>
      <c r="DJ45" s="51" t="str">
        <f>IF(OR('TRI-1'!DJ45 ="",'TRI-1'!DJ45&lt;0,'TRI-1'!DJ45  &gt;10),"",IF((ROUND(TRUNC(('TRI-1'!DJ45  ),2),0))=10,"A+",IF((ROUND(TRUNC(('TRI-1'!DJ45  ),2),0))=9,"A-",IF((ROUND(TRUNC(('TRI-1'!DJ45   ),2),0))=8,"B+",IF((ROUND(TRUNC(('TRI-1'!DJ45 ),2),0))=7,"B-",IF((ROUND(TRUNC(('TRI-1'!DJ45  ),2),0))=6,"C+",IF((ROUND(TRUNC(('TRI-1'!DJ45  ),2),0))=5,"C-",IF((ROUND(TRUNC(('TRI-1'!DJ45  ),2),0))=4,"D+",IF((ROUND(TRUNC(('TRI-1'!DJ45 ),2),0))=3,"D-",IF((ROUND(TRUNC(('TRI-1'!DJ45 ),2),0))=2,"E+",IF((ROUND(TRUNC(('TRI-1'!DJ45  ),2),0))&lt;=1,"E-","")))))))))))</f>
        <v/>
      </c>
      <c r="DK45" s="51" t="str">
        <f>IF(OR('TRI-1'!DK45 ="",'TRI-1'!DK45&lt;0,'TRI-1'!DK45  &gt;10),"",IF((ROUND(TRUNC(('TRI-1'!DK45  ),2),0))=10,"A+",IF((ROUND(TRUNC(('TRI-1'!DK45  ),2),0))=9,"A-",IF((ROUND(TRUNC(('TRI-1'!DK45   ),2),0))=8,"B+",IF((ROUND(TRUNC(('TRI-1'!DK45 ),2),0))=7,"B-",IF((ROUND(TRUNC(('TRI-1'!DK45  ),2),0))=6,"C+",IF((ROUND(TRUNC(('TRI-1'!DK45  ),2),0))=5,"C-",IF((ROUND(TRUNC(('TRI-1'!DK45  ),2),0))=4,"D+",IF((ROUND(TRUNC(('TRI-1'!DK45 ),2),0))=3,"D-",IF((ROUND(TRUNC(('TRI-1'!DK45 ),2),0))=2,"E+",IF((ROUND(TRUNC(('TRI-1'!DK45  ),2),0))&lt;=1,"E-","")))))))))))</f>
        <v/>
      </c>
      <c r="DL45" s="51" t="str">
        <f>IF(OR('TRI-1'!DL45 ="",'TRI-1'!DL45&lt;0,'TRI-1'!DL45  &gt;10),"",IF((ROUND(TRUNC(('TRI-1'!DL45  ),2),0))=10,"A+",IF((ROUND(TRUNC(('TRI-1'!DL45  ),2),0))=9,"A-",IF((ROUND(TRUNC(('TRI-1'!DL45   ),2),0))=8,"B+",IF((ROUND(TRUNC(('TRI-1'!DL45 ),2),0))=7,"B-",IF((ROUND(TRUNC(('TRI-1'!DL45  ),2),0))=6,"C+",IF((ROUND(TRUNC(('TRI-1'!DL45  ),2),0))=5,"C-",IF((ROUND(TRUNC(('TRI-1'!DL45  ),2),0))=4,"D+",IF((ROUND(TRUNC(('TRI-1'!DL45 ),2),0))=3,"D-",IF((ROUND(TRUNC(('TRI-1'!DL45 ),2),0))=2,"E+",IF((ROUND(TRUNC(('TRI-1'!DL45  ),2),0))&lt;=1,"E-","")))))))))))</f>
        <v/>
      </c>
      <c r="DM45" s="51" t="str">
        <f>IF(OR('TRI-1'!DM45 ="",'TRI-1'!DM45&lt;0,'TRI-1'!DM45  &gt;10),"",IF((ROUND(TRUNC(('TRI-1'!DM45  ),2),0))=10,"A+",IF((ROUND(TRUNC(('TRI-1'!DM45  ),2),0))=9,"A-",IF((ROUND(TRUNC(('TRI-1'!DM45   ),2),0))=8,"B+",IF((ROUND(TRUNC(('TRI-1'!DM45 ),2),0))=7,"B-",IF((ROUND(TRUNC(('TRI-1'!DM45  ),2),0))=6,"C+",IF((ROUND(TRUNC(('TRI-1'!DM45  ),2),0))=5,"C-",IF((ROUND(TRUNC(('TRI-1'!DM45  ),2),0))=4,"D+",IF((ROUND(TRUNC(('TRI-1'!DM45 ),2),0))=3,"D-",IF((ROUND(TRUNC(('TRI-1'!DM45 ),2),0))=2,"E+",IF((ROUND(TRUNC(('TRI-1'!DM45  ),2),0))&lt;=1,"E-","")))))))))))</f>
        <v/>
      </c>
      <c r="DN45" s="51" t="str">
        <f>IF(OR('TRI-1'!DN45 ="",'TRI-1'!DN45&lt;0,'TRI-1'!DN45  &gt;10),"",IF((ROUND(TRUNC(('TRI-1'!DN45  ),2),0))=10,"A+",IF((ROUND(TRUNC(('TRI-1'!DN45  ),2),0))=9,"A-",IF((ROUND(TRUNC(('TRI-1'!DN45   ),2),0))=8,"B+",IF((ROUND(TRUNC(('TRI-1'!DN45 ),2),0))=7,"B-",IF((ROUND(TRUNC(('TRI-1'!DN45  ),2),0))=6,"C+",IF((ROUND(TRUNC(('TRI-1'!DN45  ),2),0))=5,"C-",IF((ROUND(TRUNC(('TRI-1'!DN45  ),2),0))=4,"D+",IF((ROUND(TRUNC(('TRI-1'!DN45 ),2),0))=3,"D-",IF((ROUND(TRUNC(('TRI-1'!DN45 ),2),0))=2,"E+",IF((ROUND(TRUNC(('TRI-1'!DN45  ),2),0))&lt;=1,"E-","")))))))))))</f>
        <v/>
      </c>
      <c r="DO45" s="51" t="str">
        <f>IF(OR('TRI-1'!DO45 ="",'TRI-1'!DO45&lt;0,'TRI-1'!DO45  &gt;10),"",IF((ROUND(TRUNC(('TRI-1'!DO45  ),2),0))=10,"A+",IF((ROUND(TRUNC(('TRI-1'!DO45  ),2),0))=9,"A-",IF((ROUND(TRUNC(('TRI-1'!DO45   ),2),0))=8,"B+",IF((ROUND(TRUNC(('TRI-1'!DO45 ),2),0))=7,"B-",IF((ROUND(TRUNC(('TRI-1'!DO45  ),2),0))=6,"C+",IF((ROUND(TRUNC(('TRI-1'!DO45  ),2),0))=5,"C-",IF((ROUND(TRUNC(('TRI-1'!DO45  ),2),0))=4,"D+",IF((ROUND(TRUNC(('TRI-1'!DO45 ),2),0))=3,"D-",IF((ROUND(TRUNC(('TRI-1'!DO45 ),2),0))=2,"E+",IF((ROUND(TRUNC(('TRI-1'!DO45  ),2),0))&lt;=1,"E-","")))))))))))</f>
        <v/>
      </c>
      <c r="DP45" s="51" t="str">
        <f>IF(OR('TRI-1'!DP45 ="",'TRI-1'!DP45&lt;0,'TRI-1'!DP45  &gt;10),"",IF((ROUND(TRUNC(('TRI-1'!DP45  ),2),0))=10,"A+",IF((ROUND(TRUNC(('TRI-1'!DP45  ),2),0))=9,"A-",IF((ROUND(TRUNC(('TRI-1'!DP45   ),2),0))=8,"B+",IF((ROUND(TRUNC(('TRI-1'!DP45 ),2),0))=7,"B-",IF((ROUND(TRUNC(('TRI-1'!DP45  ),2),0))=6,"C+",IF((ROUND(TRUNC(('TRI-1'!DP45  ),2),0))=5,"C-",IF((ROUND(TRUNC(('TRI-1'!DP45  ),2),0))=4,"D+",IF((ROUND(TRUNC(('TRI-1'!DP45 ),2),0))=3,"D-",IF((ROUND(TRUNC(('TRI-1'!DP45 ),2),0))=2,"E+",IF((ROUND(TRUNC(('TRI-1'!DP45  ),2),0))&lt;=1,"E-","")))))))))))</f>
        <v/>
      </c>
      <c r="DQ45" s="51" t="str">
        <f>IF(OR('TRI-1'!DQ45 ="",'TRI-1'!DQ45&lt;0,'TRI-1'!DQ45  &gt;10),"",IF((ROUND(TRUNC(('TRI-1'!DQ45  ),2),0))=10,"A+",IF((ROUND(TRUNC(('TRI-1'!DQ45  ),2),0))=9,"A-",IF((ROUND(TRUNC(('TRI-1'!DQ45   ),2),0))=8,"B+",IF((ROUND(TRUNC(('TRI-1'!DQ45 ),2),0))=7,"B-",IF((ROUND(TRUNC(('TRI-1'!DQ45  ),2),0))=6,"C+",IF((ROUND(TRUNC(('TRI-1'!DQ45  ),2),0))=5,"C-",IF((ROUND(TRUNC(('TRI-1'!DQ45  ),2),0))=4,"D+",IF((ROUND(TRUNC(('TRI-1'!DQ45 ),2),0))=3,"D-",IF((ROUND(TRUNC(('TRI-1'!DQ45 ),2),0))=2,"E+",IF((ROUND(TRUNC(('TRI-1'!DQ45  ),2),0))&lt;=1,"E-","")))))))))))</f>
        <v/>
      </c>
      <c r="DR45" s="51" t="str">
        <f>IF(OR('TRI-1'!DR45 ="",'TRI-1'!DR45&lt;0,'TRI-1'!DR45  &gt;10),"",IF((ROUND(TRUNC(('TRI-1'!DR45  ),2),0))=10,"A+",IF((ROUND(TRUNC(('TRI-1'!DR45  ),2),0))=9,"A-",IF((ROUND(TRUNC(('TRI-1'!DR45   ),2),0))=8,"B+",IF((ROUND(TRUNC(('TRI-1'!DR45 ),2),0))=7,"B-",IF((ROUND(TRUNC(('TRI-1'!DR45  ),2),0))=6,"C+",IF((ROUND(TRUNC(('TRI-1'!DR45  ),2),0))=5,"C-",IF((ROUND(TRUNC(('TRI-1'!DR45  ),2),0))=4,"D+",IF((ROUND(TRUNC(('TRI-1'!DR45 ),2),0))=3,"D-",IF((ROUND(TRUNC(('TRI-1'!DR45 ),2),0))=2,"E+",IF((ROUND(TRUNC(('TRI-1'!DR45  ),2),0))&lt;=1,"E-","")))))))))))</f>
        <v/>
      </c>
      <c r="DS45" s="51" t="str">
        <f>IF(OR('TRI-1'!DS45 ="",'TRI-1'!DS45&lt;0,'TRI-1'!DS45  &gt;10),"",IF((ROUND(TRUNC(('TRI-1'!DS45  ),2),0))=10,"A+",IF((ROUND(TRUNC(('TRI-1'!DS45  ),2),0))=9,"A-",IF((ROUND(TRUNC(('TRI-1'!DS45   ),2),0))=8,"B+",IF((ROUND(TRUNC(('TRI-1'!DS45 ),2),0))=7,"B-",IF((ROUND(TRUNC(('TRI-1'!DS45  ),2),0))=6,"C+",IF((ROUND(TRUNC(('TRI-1'!DS45  ),2),0))=5,"C-",IF((ROUND(TRUNC(('TRI-1'!DS45  ),2),0))=4,"D+",IF((ROUND(TRUNC(('TRI-1'!DS45 ),2),0))=3,"D-",IF((ROUND(TRUNC(('TRI-1'!DS45 ),2),0))=2,"E+",IF((ROUND(TRUNC(('TRI-1'!DS45  ),2),0))&lt;=1,"E-","")))))))))))</f>
        <v/>
      </c>
      <c r="DT45" s="51" t="str">
        <f>IF(OR('TRI-1'!DT45 ="",'TRI-1'!DT45&lt;0,'TRI-1'!DT45  &gt;10),"",IF((ROUND(TRUNC(('TRI-1'!DT45  ),2),0))=10,"A+",IF((ROUND(TRUNC(('TRI-1'!DT45  ),2),0))=9,"A-",IF((ROUND(TRUNC(('TRI-1'!DT45   ),2),0))=8,"B+",IF((ROUND(TRUNC(('TRI-1'!DT45 ),2),0))=7,"B-",IF((ROUND(TRUNC(('TRI-1'!DT45  ),2),0))=6,"C+",IF((ROUND(TRUNC(('TRI-1'!DT45  ),2),0))=5,"C-",IF((ROUND(TRUNC(('TRI-1'!DT45  ),2),0))=4,"D+",IF((ROUND(TRUNC(('TRI-1'!DT45 ),2),0))=3,"D-",IF((ROUND(TRUNC(('TRI-1'!DT45 ),2),0))=2,"E+",IF((ROUND(TRUNC(('TRI-1'!DT45  ),2),0))&lt;=1,"E-","")))))))))))</f>
        <v/>
      </c>
      <c r="DU45" s="51" t="str">
        <f>IF(OR('TRI-1'!DU45 ="",'TRI-1'!DU45&lt;0,'TRI-1'!DU45  &gt;10),"",IF((ROUND(TRUNC(('TRI-1'!DU45  ),2),0))=10,"A+",IF((ROUND(TRUNC(('TRI-1'!DU45  ),2),0))=9,"A-",IF((ROUND(TRUNC(('TRI-1'!DU45   ),2),0))=8,"B+",IF((ROUND(TRUNC(('TRI-1'!DU45 ),2),0))=7,"B-",IF((ROUND(TRUNC(('TRI-1'!DU45  ),2),0))=6,"C+",IF((ROUND(TRUNC(('TRI-1'!DU45  ),2),0))=5,"C-",IF((ROUND(TRUNC(('TRI-1'!DU45  ),2),0))=4,"D+",IF((ROUND(TRUNC(('TRI-1'!DU45 ),2),0))=3,"D-",IF((ROUND(TRUNC(('TRI-1'!DU45 ),2),0))=2,"E+",IF((ROUND(TRUNC(('TRI-1'!DU45  ),2),0))&lt;=1,"E-","")))))))))))</f>
        <v/>
      </c>
      <c r="DV45" s="51" t="str">
        <f>IF(OR('TRI-1'!DV45 ="",'TRI-1'!DV45&lt;0,'TRI-1'!DV45  &gt;10),"",IF((ROUND(TRUNC(('TRI-1'!DV45  ),2),0))=10,"A+",IF((ROUND(TRUNC(('TRI-1'!DV45  ),2),0))=9,"A-",IF((ROUND(TRUNC(('TRI-1'!DV45   ),2),0))=8,"B+",IF((ROUND(TRUNC(('TRI-1'!DV45 ),2),0))=7,"B-",IF((ROUND(TRUNC(('TRI-1'!DV45  ),2),0))=6,"C+",IF((ROUND(TRUNC(('TRI-1'!DV45  ),2),0))=5,"C-",IF((ROUND(TRUNC(('TRI-1'!DV45  ),2),0))=4,"D+",IF((ROUND(TRUNC(('TRI-1'!DV45 ),2),0))=3,"D-",IF((ROUND(TRUNC(('TRI-1'!DV45 ),2),0))=2,"E+",IF((ROUND(TRUNC(('TRI-1'!DV45  ),2),0))&lt;=1,"E-","")))))))))))</f>
        <v/>
      </c>
      <c r="DW45" s="51" t="str">
        <f>IF(OR('TRI-1'!DW45 ="",'TRI-1'!DW45&lt;0,'TRI-1'!DW45  &gt;10),"",IF((ROUND(TRUNC(('TRI-1'!DW45  ),2),0))=10,"A+",IF((ROUND(TRUNC(('TRI-1'!DW45  ),2),0))=9,"A-",IF((ROUND(TRUNC(('TRI-1'!DW45   ),2),0))=8,"B+",IF((ROUND(TRUNC(('TRI-1'!DW45 ),2),0))=7,"B-",IF((ROUND(TRUNC(('TRI-1'!DW45  ),2),0))=6,"C+",IF((ROUND(TRUNC(('TRI-1'!DW45  ),2),0))=5,"C-",IF((ROUND(TRUNC(('TRI-1'!DW45  ),2),0))=4,"D+",IF((ROUND(TRUNC(('TRI-1'!DW45 ),2),0))=3,"D-",IF((ROUND(TRUNC(('TRI-1'!DW45 ),2),0))=2,"E+",IF((ROUND(TRUNC(('TRI-1'!DW45  ),2),0))&lt;=1,"E-","")))))))))))</f>
        <v/>
      </c>
      <c r="DX45" s="51" t="str">
        <f>IF(OR('TRI-1'!DX45 ="",'TRI-1'!DX45&lt;0,'TRI-1'!DX45  &gt;10),"",IF((ROUND(TRUNC(('TRI-1'!DX45  ),2),0))=10,"A+",IF((ROUND(TRUNC(('TRI-1'!DX45  ),2),0))=9,"A-",IF((ROUND(TRUNC(('TRI-1'!DX45   ),2),0))=8,"B+",IF((ROUND(TRUNC(('TRI-1'!DX45 ),2),0))=7,"B-",IF((ROUND(TRUNC(('TRI-1'!DX45  ),2),0))=6,"C+",IF((ROUND(TRUNC(('TRI-1'!DX45  ),2),0))=5,"C-",IF((ROUND(TRUNC(('TRI-1'!DX45  ),2),0))=4,"D+",IF((ROUND(TRUNC(('TRI-1'!DX45 ),2),0))=3,"D-",IF((ROUND(TRUNC(('TRI-1'!DX45 ),2),0))=2,"E+",IF((ROUND(TRUNC(('TRI-1'!DX45  ),2),0))&lt;=1,"E-","")))))))))))</f>
        <v/>
      </c>
      <c r="DY45" s="51" t="str">
        <f>IF(OR('TRI-1'!DY45 ="",'TRI-1'!DY45&lt;0,'TRI-1'!DY45  &gt;10),"",IF((ROUND(TRUNC(('TRI-1'!DY45  ),2),0))=10,"A+",IF((ROUND(TRUNC(('TRI-1'!DY45  ),2),0))=9,"A-",IF((ROUND(TRUNC(('TRI-1'!DY45   ),2),0))=8,"B+",IF((ROUND(TRUNC(('TRI-1'!DY45 ),2),0))=7,"B-",IF((ROUND(TRUNC(('TRI-1'!DY45  ),2),0))=6,"C+",IF((ROUND(TRUNC(('TRI-1'!DY45  ),2),0))=5,"C-",IF((ROUND(TRUNC(('TRI-1'!DY45  ),2),0))=4,"D+",IF((ROUND(TRUNC(('TRI-1'!DY45 ),2),0))=3,"D-",IF((ROUND(TRUNC(('TRI-1'!DY45 ),2),0))=2,"E+",IF((ROUND(TRUNC(('TRI-1'!DY45  ),2),0))&lt;=1,"E-","")))))))))))</f>
        <v/>
      </c>
      <c r="DZ45" s="51" t="str">
        <f>IF(OR('TRI-1'!DZ45 ="",'TRI-1'!DZ45&lt;0,'TRI-1'!DZ45  &gt;10),"",IF((ROUND(TRUNC(('TRI-1'!DZ45  ),2),0))=10,"A+",IF((ROUND(TRUNC(('TRI-1'!DZ45  ),2),0))=9,"A-",IF((ROUND(TRUNC(('TRI-1'!DZ45   ),2),0))=8,"B+",IF((ROUND(TRUNC(('TRI-1'!DZ45 ),2),0))=7,"B-",IF((ROUND(TRUNC(('TRI-1'!DZ45  ),2),0))=6,"C+",IF((ROUND(TRUNC(('TRI-1'!DZ45  ),2),0))=5,"C-",IF((ROUND(TRUNC(('TRI-1'!DZ45  ),2),0))=4,"D+",IF((ROUND(TRUNC(('TRI-1'!DZ45 ),2),0))=3,"D-",IF((ROUND(TRUNC(('TRI-1'!DZ45 ),2),0))=2,"E+",IF((ROUND(TRUNC(('TRI-1'!DZ45  ),2),0))&lt;=1,"E-","")))))))))))</f>
        <v/>
      </c>
      <c r="EA45" s="51" t="str">
        <f>IF(OR('TRI-1'!EA45 ="",'TRI-1'!EA45&lt;0,'TRI-1'!EA45  &gt;10),"",IF((ROUND(TRUNC(('TRI-1'!EA45  ),2),0))=10,"A+",IF((ROUND(TRUNC(('TRI-1'!EA45  ),2),0))=9,"A-",IF((ROUND(TRUNC(('TRI-1'!EA45   ),2),0))=8,"B+",IF((ROUND(TRUNC(('TRI-1'!EA45 ),2),0))=7,"B-",IF((ROUND(TRUNC(('TRI-1'!EA45  ),2),0))=6,"C+",IF((ROUND(TRUNC(('TRI-1'!EA45  ),2),0))=5,"C-",IF((ROUND(TRUNC(('TRI-1'!EA45  ),2),0))=4,"D+",IF((ROUND(TRUNC(('TRI-1'!EA45 ),2),0))=3,"D-",IF((ROUND(TRUNC(('TRI-1'!EA45 ),2),0))=2,"E+",IF((ROUND(TRUNC(('TRI-1'!EA45  ),2),0))&lt;=1,"E-","")))))))))))</f>
        <v/>
      </c>
      <c r="EB45" s="51" t="str">
        <f>IF(OR('TRI-1'!EB45 ="",'TRI-1'!EB45&lt;0,'TRI-1'!EB45  &gt;10),"",IF((ROUND(TRUNC(('TRI-1'!EB45  ),2),0))=10,"A+",IF((ROUND(TRUNC(('TRI-1'!EB45  ),2),0))=9,"A-",IF((ROUND(TRUNC(('TRI-1'!EB45   ),2),0))=8,"B+",IF((ROUND(TRUNC(('TRI-1'!EB45 ),2),0))=7,"B-",IF((ROUND(TRUNC(('TRI-1'!EB45  ),2),0))=6,"C+",IF((ROUND(TRUNC(('TRI-1'!EB45  ),2),0))=5,"C-",IF((ROUND(TRUNC(('TRI-1'!EB45  ),2),0))=4,"D+",IF((ROUND(TRUNC(('TRI-1'!EB45 ),2),0))=3,"D-",IF((ROUND(TRUNC(('TRI-1'!EB45 ),2),0))=2,"E+",IF((ROUND(TRUNC(('TRI-1'!EB45  ),2),0))&lt;=1,"E-","")))))))))))</f>
        <v/>
      </c>
      <c r="EC45" s="51" t="str">
        <f>IF(OR('TRI-1'!EC45 ="",'TRI-1'!EC45&lt;0,'TRI-1'!EC45  &gt;10),"",IF((ROUND(TRUNC(('TRI-1'!EC45  ),2),0))=10,"A+",IF((ROUND(TRUNC(('TRI-1'!EC45  ),2),0))=9,"A-",IF((ROUND(TRUNC(('TRI-1'!EC45   ),2),0))=8,"B+",IF((ROUND(TRUNC(('TRI-1'!EC45 ),2),0))=7,"B-",IF((ROUND(TRUNC(('TRI-1'!EC45  ),2),0))=6,"C+",IF((ROUND(TRUNC(('TRI-1'!EC45  ),2),0))=5,"C-",IF((ROUND(TRUNC(('TRI-1'!EC45  ),2),0))=4,"D+",IF((ROUND(TRUNC(('TRI-1'!EC45 ),2),0))=3,"D-",IF((ROUND(TRUNC(('TRI-1'!EC45 ),2),0))=2,"E+",IF((ROUND(TRUNC(('TRI-1'!EC45  ),2),0))&lt;=1,"E-","")))))))))))</f>
        <v/>
      </c>
      <c r="ED45" s="51" t="str">
        <f>IF(OR('TRI-1'!ED45 ="",'TRI-1'!ED45&lt;0,'TRI-1'!ED45  &gt;10),"",IF((ROUND(TRUNC(('TRI-1'!ED45  ),2),0))=10,"A+",IF((ROUND(TRUNC(('TRI-1'!ED45  ),2),0))=9,"A-",IF((ROUND(TRUNC(('TRI-1'!ED45   ),2),0))=8,"B+",IF((ROUND(TRUNC(('TRI-1'!ED45 ),2),0))=7,"B-",IF((ROUND(TRUNC(('TRI-1'!ED45  ),2),0))=6,"C+",IF((ROUND(TRUNC(('TRI-1'!ED45  ),2),0))=5,"C-",IF((ROUND(TRUNC(('TRI-1'!ED45  ),2),0))=4,"D+",IF((ROUND(TRUNC(('TRI-1'!ED45 ),2),0))=3,"D-",IF((ROUND(TRUNC(('TRI-1'!ED45 ),2),0))=2,"E+",IF((ROUND(TRUNC(('TRI-1'!ED45  ),2),0))&lt;=1,"E-","")))))))))))</f>
        <v/>
      </c>
      <c r="EE45" s="51" t="str">
        <f>IF(OR('TRI-1'!EE45 ="",'TRI-1'!EE45&lt;0,'TRI-1'!EE45  &gt;10),"",IF((ROUND(TRUNC(('TRI-1'!EE45  ),2),0))=10,"A+",IF((ROUND(TRUNC(('TRI-1'!EE45  ),2),0))=9,"A-",IF((ROUND(TRUNC(('TRI-1'!EE45   ),2),0))=8,"B+",IF((ROUND(TRUNC(('TRI-1'!EE45 ),2),0))=7,"B-",IF((ROUND(TRUNC(('TRI-1'!EE45  ),2),0))=6,"C+",IF((ROUND(TRUNC(('TRI-1'!EE45  ),2),0))=5,"C-",IF((ROUND(TRUNC(('TRI-1'!EE45  ),2),0))=4,"D+",IF((ROUND(TRUNC(('TRI-1'!EE45 ),2),0))=3,"D-",IF((ROUND(TRUNC(('TRI-1'!EE45 ),2),0))=2,"E+",IF((ROUND(TRUNC(('TRI-1'!EE45  ),2),0))&lt;=1,"E-","")))))))))))</f>
        <v/>
      </c>
      <c r="EF45" s="51" t="str">
        <f>IF(OR('TRI-1'!EF45 ="",'TRI-1'!EF45&lt;0,'TRI-1'!EF45  &gt;10),"",IF((ROUND(TRUNC(('TRI-1'!EF45  ),2),0))=10,"A+",IF((ROUND(TRUNC(('TRI-1'!EF45  ),2),0))=9,"A-",IF((ROUND(TRUNC(('TRI-1'!EF45   ),2),0))=8,"B+",IF((ROUND(TRUNC(('TRI-1'!EF45 ),2),0))=7,"B-",IF((ROUND(TRUNC(('TRI-1'!EF45  ),2),0))=6,"C+",IF((ROUND(TRUNC(('TRI-1'!EF45  ),2),0))=5,"C-",IF((ROUND(TRUNC(('TRI-1'!EF45  ),2),0))=4,"D+",IF((ROUND(TRUNC(('TRI-1'!EF45 ),2),0))=3,"D-",IF((ROUND(TRUNC(('TRI-1'!EF45 ),2),0))=2,"E+",IF((ROUND(TRUNC(('TRI-1'!EF45  ),2),0))&lt;=1,"E-","")))))))))))</f>
        <v/>
      </c>
      <c r="EG45" s="51" t="str">
        <f>IF(OR('TRI-1'!EG45 ="",'TRI-1'!EG45&lt;0,'TRI-1'!EG45  &gt;10),"",IF((ROUND(TRUNC(('TRI-1'!EG45  ),2),0))=10,"A+",IF((ROUND(TRUNC(('TRI-1'!EG45  ),2),0))=9,"A-",IF((ROUND(TRUNC(('TRI-1'!EG45   ),2),0))=8,"B+",IF((ROUND(TRUNC(('TRI-1'!EG45 ),2),0))=7,"B-",IF((ROUND(TRUNC(('TRI-1'!EG45  ),2),0))=6,"C+",IF((ROUND(TRUNC(('TRI-1'!EG45  ),2),0))=5,"C-",IF((ROUND(TRUNC(('TRI-1'!EG45  ),2),0))=4,"D+",IF((ROUND(TRUNC(('TRI-1'!EG45 ),2),0))=3,"D-",IF((ROUND(TRUNC(('TRI-1'!EG45 ),2),0))=2,"E+",IF((ROUND(TRUNC(('TRI-1'!EG45  ),2),0))&lt;=1,"E-","")))))))))))</f>
        <v/>
      </c>
      <c r="EH45" s="51" t="str">
        <f>IF(OR('TRI-1'!EH45 ="",'TRI-1'!EH45&lt;0,'TRI-1'!EH45  &gt;10),"",IF((ROUND(TRUNC(('TRI-1'!EH45  ),2),0))=10,"A+",IF((ROUND(TRUNC(('TRI-1'!EH45  ),2),0))=9,"A-",IF((ROUND(TRUNC(('TRI-1'!EH45   ),2),0))=8,"B+",IF((ROUND(TRUNC(('TRI-1'!EH45 ),2),0))=7,"B-",IF((ROUND(TRUNC(('TRI-1'!EH45  ),2),0))=6,"C+",IF((ROUND(TRUNC(('TRI-1'!EH45  ),2),0))=5,"C-",IF((ROUND(TRUNC(('TRI-1'!EH45  ),2),0))=4,"D+",IF((ROUND(TRUNC(('TRI-1'!EH45 ),2),0))=3,"D-",IF((ROUND(TRUNC(('TRI-1'!EH45 ),2),0))=2,"E+",IF((ROUND(TRUNC(('TRI-1'!EH45  ),2),0))&lt;=1,"E-","")))))))))))</f>
        <v/>
      </c>
      <c r="EI45" s="51" t="str">
        <f>IF(OR('TRI-1'!EI45 ="",'TRI-1'!EI45&lt;0,'TRI-1'!EI45  &gt;10),"",IF((ROUND(TRUNC(('TRI-1'!EI45  ),2),0))=10,"A+",IF((ROUND(TRUNC(('TRI-1'!EI45  ),2),0))=9,"A-",IF((ROUND(TRUNC(('TRI-1'!EI45   ),2),0))=8,"B+",IF((ROUND(TRUNC(('TRI-1'!EI45 ),2),0))=7,"B-",IF((ROUND(TRUNC(('TRI-1'!EI45  ),2),0))=6,"C+",IF((ROUND(TRUNC(('TRI-1'!EI45  ),2),0))=5,"C-",IF((ROUND(TRUNC(('TRI-1'!EI45  ),2),0))=4,"D+",IF((ROUND(TRUNC(('TRI-1'!EI45 ),2),0))=3,"D-",IF((ROUND(TRUNC(('TRI-1'!EI45 ),2),0))=2,"E+",IF((ROUND(TRUNC(('TRI-1'!EI45  ),2),0))&lt;=1,"E-","")))))))))))</f>
        <v/>
      </c>
      <c r="EJ45" s="51" t="str">
        <f>IF(OR('TRI-1'!EJ45 ="",'TRI-1'!EJ45&lt;0,'TRI-1'!EJ45  &gt;10),"",IF((ROUND(TRUNC(('TRI-1'!EJ45  ),2),0))=10,"A+",IF((ROUND(TRUNC(('TRI-1'!EJ45  ),2),0))=9,"A-",IF((ROUND(TRUNC(('TRI-1'!EJ45   ),2),0))=8,"B+",IF((ROUND(TRUNC(('TRI-1'!EJ45 ),2),0))=7,"B-",IF((ROUND(TRUNC(('TRI-1'!EJ45  ),2),0))=6,"C+",IF((ROUND(TRUNC(('TRI-1'!EJ45  ),2),0))=5,"C-",IF((ROUND(TRUNC(('TRI-1'!EJ45  ),2),0))=4,"D+",IF((ROUND(TRUNC(('TRI-1'!EJ45 ),2),0))=3,"D-",IF((ROUND(TRUNC(('TRI-1'!EJ45 ),2),0))=2,"E+",IF((ROUND(TRUNC(('TRI-1'!EJ45  ),2),0))&lt;=1,"E-","")))))))))))</f>
        <v/>
      </c>
      <c r="EK45" s="51" t="str">
        <f>IF(OR('TRI-1'!EK45 ="",'TRI-1'!EK45&lt;0,'TRI-1'!EK45  &gt;10),"",IF((ROUND(TRUNC(('TRI-1'!EK45  ),2),0))=10,"A+",IF((ROUND(TRUNC(('TRI-1'!EK45  ),2),0))=9,"A-",IF((ROUND(TRUNC(('TRI-1'!EK45   ),2),0))=8,"B+",IF((ROUND(TRUNC(('TRI-1'!EK45 ),2),0))=7,"B-",IF((ROUND(TRUNC(('TRI-1'!EK45  ),2),0))=6,"C+",IF((ROUND(TRUNC(('TRI-1'!EK45  ),2),0))=5,"C-",IF((ROUND(TRUNC(('TRI-1'!EK45  ),2),0))=4,"D+",IF((ROUND(TRUNC(('TRI-1'!EK45 ),2),0))=3,"D-",IF((ROUND(TRUNC(('TRI-1'!EK45 ),2),0))=2,"E+",IF((ROUND(TRUNC(('TRI-1'!EK45  ),2),0))&lt;=1,"E-","")))))))))))</f>
        <v/>
      </c>
      <c r="EL45" s="51" t="str">
        <f>IF(OR('TRI-1'!EL45 ="",'TRI-1'!EL45&lt;0,'TRI-1'!EL45  &gt;10),"",IF((ROUND(TRUNC(('TRI-1'!EL45  ),2),0))=10,"A+",IF((ROUND(TRUNC(('TRI-1'!EL45  ),2),0))=9,"A-",IF((ROUND(TRUNC(('TRI-1'!EL45   ),2),0))=8,"B+",IF((ROUND(TRUNC(('TRI-1'!EL45 ),2),0))=7,"B-",IF((ROUND(TRUNC(('TRI-1'!EL45  ),2),0))=6,"C+",IF((ROUND(TRUNC(('TRI-1'!EL45  ),2),0))=5,"C-",IF((ROUND(TRUNC(('TRI-1'!EL45  ),2),0))=4,"D+",IF((ROUND(TRUNC(('TRI-1'!EL45 ),2),0))=3,"D-",IF((ROUND(TRUNC(('TRI-1'!EL45 ),2),0))=2,"E+",IF((ROUND(TRUNC(('TRI-1'!EL45  ),2),0))&lt;=1,"E-","")))))))))))</f>
        <v/>
      </c>
      <c r="EM45" s="51" t="str">
        <f>IF(OR('TRI-1'!EM45 ="",'TRI-1'!EM45&lt;0,'TRI-1'!EM45  &gt;10),"",IF((ROUND(TRUNC(('TRI-1'!EM45  ),2),0))=10,"A+",IF((ROUND(TRUNC(('TRI-1'!EM45  ),2),0))=9,"A-",IF((ROUND(TRUNC(('TRI-1'!EM45   ),2),0))=8,"B+",IF((ROUND(TRUNC(('TRI-1'!EM45 ),2),0))=7,"B-",IF((ROUND(TRUNC(('TRI-1'!EM45  ),2),0))=6,"C+",IF((ROUND(TRUNC(('TRI-1'!EM45  ),2),0))=5,"C-",IF((ROUND(TRUNC(('TRI-1'!EM45  ),2),0))=4,"D+",IF((ROUND(TRUNC(('TRI-1'!EM45 ),2),0))=3,"D-",IF((ROUND(TRUNC(('TRI-1'!EM45 ),2),0))=2,"E+",IF((ROUND(TRUNC(('TRI-1'!EM45  ),2),0))&lt;=1,"E-","")))))))))))</f>
        <v/>
      </c>
      <c r="EN45" s="51" t="str">
        <f>IF(OR('TRI-1'!EN45 ="",'TRI-1'!EN45&lt;0,'TRI-1'!EN45  &gt;10),"",IF((ROUND(TRUNC(('TRI-1'!EN45  ),2),0))=10,"A+",IF((ROUND(TRUNC(('TRI-1'!EN45  ),2),0))=9,"A-",IF((ROUND(TRUNC(('TRI-1'!EN45   ),2),0))=8,"B+",IF((ROUND(TRUNC(('TRI-1'!EN45 ),2),0))=7,"B-",IF((ROUND(TRUNC(('TRI-1'!EN45  ),2),0))=6,"C+",IF((ROUND(TRUNC(('TRI-1'!EN45  ),2),0))=5,"C-",IF((ROUND(TRUNC(('TRI-1'!EN45  ),2),0))=4,"D+",IF((ROUND(TRUNC(('TRI-1'!EN45 ),2),0))=3,"D-",IF((ROUND(TRUNC(('TRI-1'!EN45 ),2),0))=2,"E+",IF((ROUND(TRUNC(('TRI-1'!EN45  ),2),0))&lt;=1,"E-","")))))))))))</f>
        <v/>
      </c>
      <c r="EO45" s="51" t="str">
        <f>IF(OR('TRI-1'!EO45 ="",'TRI-1'!EO45&lt;0,'TRI-1'!EO45  &gt;10),"",IF((ROUND(TRUNC(('TRI-1'!EO45  ),2),0))=10,"A+",IF((ROUND(TRUNC(('TRI-1'!EO45  ),2),0))=9,"A-",IF((ROUND(TRUNC(('TRI-1'!EO45   ),2),0))=8,"B+",IF((ROUND(TRUNC(('TRI-1'!EO45 ),2),0))=7,"B-",IF((ROUND(TRUNC(('TRI-1'!EO45  ),2),0))=6,"C+",IF((ROUND(TRUNC(('TRI-1'!EO45  ),2),0))=5,"C-",IF((ROUND(TRUNC(('TRI-1'!EO45  ),2),0))=4,"D+",IF((ROUND(TRUNC(('TRI-1'!EO45 ),2),0))=3,"D-",IF((ROUND(TRUNC(('TRI-1'!EO45 ),2),0))=2,"E+",IF((ROUND(TRUNC(('TRI-1'!EO45  ),2),0))&lt;=1,"E-","")))))))))))</f>
        <v/>
      </c>
      <c r="EP45" s="51" t="str">
        <f>IF(OR('TRI-1'!EP45 ="",'TRI-1'!EP45&lt;0,'TRI-1'!EP45  &gt;10),"",IF((ROUND(TRUNC(('TRI-1'!EP45  ),2),0))=10,"A+",IF((ROUND(TRUNC(('TRI-1'!EP45  ),2),0))=9,"A-",IF((ROUND(TRUNC(('TRI-1'!EP45   ),2),0))=8,"B+",IF((ROUND(TRUNC(('TRI-1'!EP45 ),2),0))=7,"B-",IF((ROUND(TRUNC(('TRI-1'!EP45  ),2),0))=6,"C+",IF((ROUND(TRUNC(('TRI-1'!EP45  ),2),0))=5,"C-",IF((ROUND(TRUNC(('TRI-1'!EP45  ),2),0))=4,"D+",IF((ROUND(TRUNC(('TRI-1'!EP45 ),2),0))=3,"D-",IF((ROUND(TRUNC(('TRI-1'!EP45 ),2),0))=2,"E+",IF((ROUND(TRUNC(('TRI-1'!EP45  ),2),0))&lt;=1,"E-","")))))))))))</f>
        <v/>
      </c>
      <c r="EQ45" s="51" t="str">
        <f>IF(OR('TRI-1'!EQ45 ="",'TRI-1'!EQ45&lt;0,'TRI-1'!EQ45  &gt;10),"",IF((ROUND(TRUNC(('TRI-1'!EQ45  ),2),0))=10,"A+",IF((ROUND(TRUNC(('TRI-1'!EQ45  ),2),0))=9,"A-",IF((ROUND(TRUNC(('TRI-1'!EQ45   ),2),0))=8,"B+",IF((ROUND(TRUNC(('TRI-1'!EQ45 ),2),0))=7,"B-",IF((ROUND(TRUNC(('TRI-1'!EQ45  ),2),0))=6,"C+",IF((ROUND(TRUNC(('TRI-1'!EQ45  ),2),0))=5,"C-",IF((ROUND(TRUNC(('TRI-1'!EQ45  ),2),0))=4,"D+",IF((ROUND(TRUNC(('TRI-1'!EQ45 ),2),0))=3,"D-",IF((ROUND(TRUNC(('TRI-1'!EQ45 ),2),0))=2,"E+",IF((ROUND(TRUNC(('TRI-1'!EQ45  ),2),0))&lt;=1,"E-","")))))))))))</f>
        <v/>
      </c>
      <c r="ER45" s="51" t="str">
        <f>IF(OR('TRI-1'!ER45 ="",'TRI-1'!ER45&lt;0,'TRI-1'!ER45  &gt;10),"",IF((ROUND(TRUNC(('TRI-1'!ER45  ),2),0))=10,"A+",IF((ROUND(TRUNC(('TRI-1'!ER45  ),2),0))=9,"A-",IF((ROUND(TRUNC(('TRI-1'!ER45   ),2),0))=8,"B+",IF((ROUND(TRUNC(('TRI-1'!ER45 ),2),0))=7,"B-",IF((ROUND(TRUNC(('TRI-1'!ER45  ),2),0))=6,"C+",IF((ROUND(TRUNC(('TRI-1'!ER45  ),2),0))=5,"C-",IF((ROUND(TRUNC(('TRI-1'!ER45  ),2),0))=4,"D+",IF((ROUND(TRUNC(('TRI-1'!ER45 ),2),0))=3,"D-",IF((ROUND(TRUNC(('TRI-1'!ER45 ),2),0))=2,"E+",IF((ROUND(TRUNC(('TRI-1'!ER45  ),2),0))&lt;=1,"E-","")))))))))))</f>
        <v/>
      </c>
      <c r="ES45" s="51" t="str">
        <f>IF(OR('TRI-1'!ES45 ="",'TRI-1'!ES45&lt;0,'TRI-1'!ES45  &gt;10),"",IF((ROUND(TRUNC(('TRI-1'!ES45  ),2),0))=10,"A+",IF((ROUND(TRUNC(('TRI-1'!ES45  ),2),0))=9,"A-",IF((ROUND(TRUNC(('TRI-1'!ES45   ),2),0))=8,"B+",IF((ROUND(TRUNC(('TRI-1'!ES45 ),2),0))=7,"B-",IF((ROUND(TRUNC(('TRI-1'!ES45  ),2),0))=6,"C+",IF((ROUND(TRUNC(('TRI-1'!ES45  ),2),0))=5,"C-",IF((ROUND(TRUNC(('TRI-1'!ES45  ),2),0))=4,"D+",IF((ROUND(TRUNC(('TRI-1'!ES45 ),2),0))=3,"D-",IF((ROUND(TRUNC(('TRI-1'!ES45 ),2),0))=2,"E+",IF((ROUND(TRUNC(('TRI-1'!ES45  ),2),0))&lt;=1,"E-","")))))))))))</f>
        <v/>
      </c>
      <c r="ET45" s="51" t="str">
        <f>IF('TRI-1'!ET45 ="","",'TRI-1'!ET45 )</f>
        <v/>
      </c>
      <c r="EU45" s="51" t="str">
        <f>IF('TRI-1'!EU45 ="","",'TRI-1'!EU45 )</f>
        <v/>
      </c>
      <c r="EV45" s="51" t="str">
        <f>IF('TRI-1'!EV45 ="","",'TRI-1'!EV45 )</f>
        <v/>
      </c>
      <c r="EW45" s="51" t="str">
        <f>IF('TRI-1'!EW45 ="","",'TRI-1'!EW45 )</f>
        <v/>
      </c>
      <c r="EX45" s="51" t="str">
        <f>IF('TRI-1'!EX45 ="","",'TRI-1'!EX45 )</f>
        <v/>
      </c>
      <c r="EY45" s="51" t="str">
        <f>IF('TRI-1'!EY45 ="","",'TRI-1'!EY45 )</f>
        <v/>
      </c>
      <c r="EZ45" s="51" t="str">
        <f>IF('TRI-1'!EZ45 ="","",'TRI-1'!EZ45 )</f>
        <v/>
      </c>
      <c r="FA45" s="51" t="str">
        <f>IF('TRI-1'!FA45 ="","",'TRI-1'!FA45 )</f>
        <v/>
      </c>
      <c r="FB45" s="51" t="str">
        <f>IF('TRI-1'!FB45 ="","",'TRI-1'!FB45 )</f>
        <v/>
      </c>
      <c r="FC45" s="51" t="str">
        <f>IF('TRI-1'!FC45 ="","",'TRI-1'!FC45 )</f>
        <v/>
      </c>
      <c r="FD45" s="51">
        <f>IF('TRI-1'!FD45 ="","",'TRI-1'!FD45 )</f>
        <v>0</v>
      </c>
      <c r="FE45" s="51" t="str">
        <f>IF('TRI-1'!FE45 ="","",'TRI-1'!FE45 )</f>
        <v/>
      </c>
      <c r="FF45" s="51" t="str">
        <f>IF('TRI-1'!FF45 ="","",'TRI-1'!FF45 )</f>
        <v/>
      </c>
      <c r="FG45" s="51" t="str">
        <f>IF('TRI-1'!FG45 ="","",'TRI-1'!FG45 )</f>
        <v/>
      </c>
      <c r="FH45" s="51" t="str">
        <f>IF('TRI-1'!FH45 ="","",'TRI-1'!FH45 )</f>
        <v/>
      </c>
    </row>
    <row r="46" spans="1:164" ht="21" hidden="1" customHeight="1">
      <c r="B46" s="53">
        <v>29</v>
      </c>
      <c r="C46" s="272" t="str">
        <f>IF(NOTAS!E49&gt;"",NOTAS!E49,"")</f>
        <v/>
      </c>
      <c r="D46" s="273"/>
      <c r="E46" s="273"/>
      <c r="F46" s="274"/>
      <c r="G46" s="51" t="str">
        <f>IF(OR('TRI-1'!G46 ="",'TRI-1'!G46&lt;0,'TRI-1'!G46  &gt;10),"",IF((ROUND(TRUNC(('TRI-1'!G46  ),2),0))=10,"A+",IF((ROUND(TRUNC(('TRI-1'!G46  ),2),0))=9,"A-",IF((ROUND(TRUNC(('TRI-1'!G46   ),2),0))=8,"B+",IF((ROUND(TRUNC(('TRI-1'!G46 ),2),0))=7,"B-",IF((ROUND(TRUNC(('TRI-1'!G46  ),2),0))=6,"C+",IF((ROUND(TRUNC(('TRI-1'!G46  ),2),0))=5,"C-",IF((ROUND(TRUNC(('TRI-1'!G46  ),2),0))=4,"D+",IF((ROUND(TRUNC(('TRI-1'!G46 ),2),0))=3,"D-",IF((ROUND(TRUNC(('TRI-1'!G46 ),2),0))=2,"E+",IF((ROUND(TRUNC(('TRI-1'!G46  ),2),0))&lt;=1,"E-","")))))))))))</f>
        <v/>
      </c>
      <c r="H46" s="51" t="str">
        <f>IF(OR('TRI-1'!H46 ="",'TRI-1'!H46&lt;0,'TRI-1'!H46  &gt;10),"",IF((ROUND(TRUNC(('TRI-1'!H46  ),2),0))=10,"A+",IF((ROUND(TRUNC(('TRI-1'!H46  ),2),0))=9,"A-",IF((ROUND(TRUNC(('TRI-1'!H46   ),2),0))=8,"B+",IF((ROUND(TRUNC(('TRI-1'!H46 ),2),0))=7,"B-",IF((ROUND(TRUNC(('TRI-1'!H46  ),2),0))=6,"C+",IF((ROUND(TRUNC(('TRI-1'!H46  ),2),0))=5,"C-",IF((ROUND(TRUNC(('TRI-1'!H46  ),2),0))=4,"D+",IF((ROUND(TRUNC(('TRI-1'!H46 ),2),0))=3,"D-",IF((ROUND(TRUNC(('TRI-1'!H46 ),2),0))=2,"E+",IF((ROUND(TRUNC(('TRI-1'!H46  ),2),0))&lt;=1,"E-","")))))))))))</f>
        <v/>
      </c>
      <c r="I46" s="51" t="str">
        <f>IF(OR('TRI-1'!I46 ="",'TRI-1'!I46&lt;0,'TRI-1'!I46  &gt;10),"",IF((ROUND(TRUNC(('TRI-1'!I46  ),2),0))=10,"A+",IF((ROUND(TRUNC(('TRI-1'!I46  ),2),0))=9,"A-",IF((ROUND(TRUNC(('TRI-1'!I46   ),2),0))=8,"B+",IF((ROUND(TRUNC(('TRI-1'!I46 ),2),0))=7,"B-",IF((ROUND(TRUNC(('TRI-1'!I46  ),2),0))=6,"C+",IF((ROUND(TRUNC(('TRI-1'!I46  ),2),0))=5,"C-",IF((ROUND(TRUNC(('TRI-1'!I46  ),2),0))=4,"D+",IF((ROUND(TRUNC(('TRI-1'!I46 ),2),0))=3,"D-",IF((ROUND(TRUNC(('TRI-1'!I46 ),2),0))=2,"E+",IF((ROUND(TRUNC(('TRI-1'!I46  ),2),0))&lt;=1,"E-","")))))))))))</f>
        <v/>
      </c>
      <c r="J46" s="51" t="str">
        <f>IF(OR('TRI-1'!J46 ="",'TRI-1'!J46&lt;0,'TRI-1'!J46  &gt;10),"",IF((ROUND(TRUNC(('TRI-1'!J46  ),2),0))=10,"A+",IF((ROUND(TRUNC(('TRI-1'!J46  ),2),0))=9,"A-",IF((ROUND(TRUNC(('TRI-1'!J46   ),2),0))=8,"B+",IF((ROUND(TRUNC(('TRI-1'!J46 ),2),0))=7,"B-",IF((ROUND(TRUNC(('TRI-1'!J46  ),2),0))=6,"C+",IF((ROUND(TRUNC(('TRI-1'!J46  ),2),0))=5,"C-",IF((ROUND(TRUNC(('TRI-1'!J46  ),2),0))=4,"D+",IF((ROUND(TRUNC(('TRI-1'!J46 ),2),0))=3,"D-",IF((ROUND(TRUNC(('TRI-1'!J46 ),2),0))=2,"E+",IF((ROUND(TRUNC(('TRI-1'!J46  ),2),0))&lt;=1,"E-","")))))))))))</f>
        <v/>
      </c>
      <c r="K46" s="51" t="str">
        <f>IF(OR('TRI-1'!K46 ="",'TRI-1'!K46&lt;0,'TRI-1'!K46  &gt;10),"",IF((ROUND(TRUNC(('TRI-1'!K46  ),2),0))=10,"A+",IF((ROUND(TRUNC(('TRI-1'!K46  ),2),0))=9,"A-",IF((ROUND(TRUNC(('TRI-1'!K46   ),2),0))=8,"B+",IF((ROUND(TRUNC(('TRI-1'!K46 ),2),0))=7,"B-",IF((ROUND(TRUNC(('TRI-1'!K46  ),2),0))=6,"C+",IF((ROUND(TRUNC(('TRI-1'!K46  ),2),0))=5,"C-",IF((ROUND(TRUNC(('TRI-1'!K46  ),2),0))=4,"D+",IF((ROUND(TRUNC(('TRI-1'!K46 ),2),0))=3,"D-",IF((ROUND(TRUNC(('TRI-1'!K46 ),2),0))=2,"E+",IF((ROUND(TRUNC(('TRI-1'!K46  ),2),0))&lt;=1,"E-","")))))))))))</f>
        <v/>
      </c>
      <c r="L46" s="51" t="str">
        <f>IF(OR('TRI-1'!L46 ="",'TRI-1'!L46&lt;0,'TRI-1'!L46  &gt;10),"",IF((ROUND(TRUNC(('TRI-1'!L46  ),2),0))=10,"A+",IF((ROUND(TRUNC(('TRI-1'!L46  ),2),0))=9,"A-",IF((ROUND(TRUNC(('TRI-1'!L46   ),2),0))=8,"B+",IF((ROUND(TRUNC(('TRI-1'!L46 ),2),0))=7,"B-",IF((ROUND(TRUNC(('TRI-1'!L46  ),2),0))=6,"C+",IF((ROUND(TRUNC(('TRI-1'!L46  ),2),0))=5,"C-",IF((ROUND(TRUNC(('TRI-1'!L46  ),2),0))=4,"D+",IF((ROUND(TRUNC(('TRI-1'!L46 ),2),0))=3,"D-",IF((ROUND(TRUNC(('TRI-1'!L46 ),2),0))=2,"E+",IF((ROUND(TRUNC(('TRI-1'!L46  ),2),0))&lt;=1,"E-","")))))))))))</f>
        <v/>
      </c>
      <c r="M46" s="51" t="str">
        <f>IF(OR('TRI-1'!M46 ="",'TRI-1'!M46&lt;0,'TRI-1'!M46  &gt;10),"",IF((ROUND(TRUNC(('TRI-1'!M46  ),2),0))=10,"A+",IF((ROUND(TRUNC(('TRI-1'!M46  ),2),0))=9,"A-",IF((ROUND(TRUNC(('TRI-1'!M46   ),2),0))=8,"B+",IF((ROUND(TRUNC(('TRI-1'!M46 ),2),0))=7,"B-",IF((ROUND(TRUNC(('TRI-1'!M46  ),2),0))=6,"C+",IF((ROUND(TRUNC(('TRI-1'!M46  ),2),0))=5,"C-",IF((ROUND(TRUNC(('TRI-1'!M46  ),2),0))=4,"D+",IF((ROUND(TRUNC(('TRI-1'!M46 ),2),0))=3,"D-",IF((ROUND(TRUNC(('TRI-1'!M46 ),2),0))=2,"E+",IF((ROUND(TRUNC(('TRI-1'!M46  ),2),0))&lt;=1,"E-","")))))))))))</f>
        <v/>
      </c>
      <c r="N46" s="51" t="str">
        <f>IF(OR('TRI-1'!N46 ="",'TRI-1'!N46&lt;0,'TRI-1'!N46  &gt;10),"",IF((ROUND(TRUNC(('TRI-1'!N46  ),2),0))=10,"A+",IF((ROUND(TRUNC(('TRI-1'!N46  ),2),0))=9,"A-",IF((ROUND(TRUNC(('TRI-1'!N46   ),2),0))=8,"B+",IF((ROUND(TRUNC(('TRI-1'!N46 ),2),0))=7,"B-",IF((ROUND(TRUNC(('TRI-1'!N46  ),2),0))=6,"C+",IF((ROUND(TRUNC(('TRI-1'!N46  ),2),0))=5,"C-",IF((ROUND(TRUNC(('TRI-1'!N46  ),2),0))=4,"D+",IF((ROUND(TRUNC(('TRI-1'!N46 ),2),0))=3,"D-",IF((ROUND(TRUNC(('TRI-1'!N46 ),2),0))=2,"E+",IF((ROUND(TRUNC(('TRI-1'!N46  ),2),0))&lt;=1,"E-","")))))))))))</f>
        <v/>
      </c>
      <c r="O46" s="51" t="str">
        <f>IF(OR('TRI-1'!O46 ="",'TRI-1'!O46&lt;0,'TRI-1'!O46  &gt;10),"",IF((ROUND(TRUNC(('TRI-1'!O46  ),2),0))=10,"A+",IF((ROUND(TRUNC(('TRI-1'!O46  ),2),0))=9,"A-",IF((ROUND(TRUNC(('TRI-1'!O46   ),2),0))=8,"B+",IF((ROUND(TRUNC(('TRI-1'!O46 ),2),0))=7,"B-",IF((ROUND(TRUNC(('TRI-1'!O46  ),2),0))=6,"C+",IF((ROUND(TRUNC(('TRI-1'!O46  ),2),0))=5,"C-",IF((ROUND(TRUNC(('TRI-1'!O46  ),2),0))=4,"D+",IF((ROUND(TRUNC(('TRI-1'!O46 ),2),0))=3,"D-",IF((ROUND(TRUNC(('TRI-1'!O46 ),2),0))=2,"E+",IF((ROUND(TRUNC(('TRI-1'!O46  ),2),0))&lt;=1,"E-","")))))))))))</f>
        <v/>
      </c>
      <c r="P46" s="51" t="str">
        <f>IF(OR('TRI-1'!P46 ="",'TRI-1'!P46&lt;0,'TRI-1'!P46  &gt;10),"",IF((ROUND(TRUNC(('TRI-1'!P46  ),2),0))=10,"A+",IF((ROUND(TRUNC(('TRI-1'!P46  ),2),0))=9,"A-",IF((ROUND(TRUNC(('TRI-1'!P46   ),2),0))=8,"B+",IF((ROUND(TRUNC(('TRI-1'!P46 ),2),0))=7,"B-",IF((ROUND(TRUNC(('TRI-1'!P46  ),2),0))=6,"C+",IF((ROUND(TRUNC(('TRI-1'!P46  ),2),0))=5,"C-",IF((ROUND(TRUNC(('TRI-1'!P46  ),2),0))=4,"D+",IF((ROUND(TRUNC(('TRI-1'!P46 ),2),0))=3,"D-",IF((ROUND(TRUNC(('TRI-1'!P46 ),2),0))=2,"E+",IF((ROUND(TRUNC(('TRI-1'!P46  ),2),0))&lt;=1,"E-","")))))))))))</f>
        <v/>
      </c>
      <c r="Q46" s="51" t="str">
        <f>IF(OR('TRI-1'!Q46 ="",'TRI-1'!Q46&lt;0,'TRI-1'!Q46  &gt;10),"",IF((ROUND(TRUNC(('TRI-1'!Q46  ),2),0))=10,"A+",IF((ROUND(TRUNC(('TRI-1'!Q46  ),2),0))=9,"A-",IF((ROUND(TRUNC(('TRI-1'!Q46   ),2),0))=8,"B+",IF((ROUND(TRUNC(('TRI-1'!Q46 ),2),0))=7,"B-",IF((ROUND(TRUNC(('TRI-1'!Q46  ),2),0))=6,"C+",IF((ROUND(TRUNC(('TRI-1'!Q46  ),2),0))=5,"C-",IF((ROUND(TRUNC(('TRI-1'!Q46  ),2),0))=4,"D+",IF((ROUND(TRUNC(('TRI-1'!Q46 ),2),0))=3,"D-",IF((ROUND(TRUNC(('TRI-1'!Q46 ),2),0))=2,"E+",IF((ROUND(TRUNC(('TRI-1'!Q46  ),2),0))&lt;=1,"E-","")))))))))))</f>
        <v/>
      </c>
      <c r="R46" s="51" t="str">
        <f>IF(OR('TRI-1'!R46 ="",'TRI-1'!R46&lt;0,'TRI-1'!R46  &gt;10),"",IF((ROUND(TRUNC(('TRI-1'!R46  ),2),0))=10,"A+",IF((ROUND(TRUNC(('TRI-1'!R46  ),2),0))=9,"A-",IF((ROUND(TRUNC(('TRI-1'!R46   ),2),0))=8,"B+",IF((ROUND(TRUNC(('TRI-1'!R46 ),2),0))=7,"B-",IF((ROUND(TRUNC(('TRI-1'!R46  ),2),0))=6,"C+",IF((ROUND(TRUNC(('TRI-1'!R46  ),2),0))=5,"C-",IF((ROUND(TRUNC(('TRI-1'!R46  ),2),0))=4,"D+",IF((ROUND(TRUNC(('TRI-1'!R46 ),2),0))=3,"D-",IF((ROUND(TRUNC(('TRI-1'!R46 ),2),0))=2,"E+",IF((ROUND(TRUNC(('TRI-1'!R46  ),2),0))&lt;=1,"E-","")))))))))))</f>
        <v/>
      </c>
      <c r="S46" s="51" t="str">
        <f>IF(OR('TRI-1'!S46 ="",'TRI-1'!S46&lt;0,'TRI-1'!S46  &gt;10),"",IF((ROUND(TRUNC(('TRI-1'!S46  ),2),0))=10,"A+",IF((ROUND(TRUNC(('TRI-1'!S46  ),2),0))=9,"A-",IF((ROUND(TRUNC(('TRI-1'!S46   ),2),0))=8,"B+",IF((ROUND(TRUNC(('TRI-1'!S46 ),2),0))=7,"B-",IF((ROUND(TRUNC(('TRI-1'!S46  ),2),0))=6,"C+",IF((ROUND(TRUNC(('TRI-1'!S46  ),2),0))=5,"C-",IF((ROUND(TRUNC(('TRI-1'!S46  ),2),0))=4,"D+",IF((ROUND(TRUNC(('TRI-1'!S46 ),2),0))=3,"D-",IF((ROUND(TRUNC(('TRI-1'!S46 ),2),0))=2,"E+",IF((ROUND(TRUNC(('TRI-1'!S46  ),2),0))&lt;=1,"E-","")))))))))))</f>
        <v/>
      </c>
      <c r="T46" s="51" t="str">
        <f>IF(OR('TRI-1'!T46 ="",'TRI-1'!T46&lt;0,'TRI-1'!T46  &gt;10),"",IF((ROUND(TRUNC(('TRI-1'!T46  ),2),0))=10,"A+",IF((ROUND(TRUNC(('TRI-1'!T46  ),2),0))=9,"A-",IF((ROUND(TRUNC(('TRI-1'!T46   ),2),0))=8,"B+",IF((ROUND(TRUNC(('TRI-1'!T46 ),2),0))=7,"B-",IF((ROUND(TRUNC(('TRI-1'!T46  ),2),0))=6,"C+",IF((ROUND(TRUNC(('TRI-1'!T46  ),2),0))=5,"C-",IF((ROUND(TRUNC(('TRI-1'!T46  ),2),0))=4,"D+",IF((ROUND(TRUNC(('TRI-1'!T46 ),2),0))=3,"D-",IF((ROUND(TRUNC(('TRI-1'!T46 ),2),0))=2,"E+",IF((ROUND(TRUNC(('TRI-1'!T46  ),2),0))&lt;=1,"E-","")))))))))))</f>
        <v/>
      </c>
      <c r="U46" s="51" t="str">
        <f>IF(OR('TRI-1'!U46 ="",'TRI-1'!U46&lt;0,'TRI-1'!U46  &gt;10),"",IF((ROUND(TRUNC(('TRI-1'!U46  ),2),0))=10,"A+",IF((ROUND(TRUNC(('TRI-1'!U46  ),2),0))=9,"A-",IF((ROUND(TRUNC(('TRI-1'!U46   ),2),0))=8,"B+",IF((ROUND(TRUNC(('TRI-1'!U46 ),2),0))=7,"B-",IF((ROUND(TRUNC(('TRI-1'!U46  ),2),0))=6,"C+",IF((ROUND(TRUNC(('TRI-1'!U46  ),2),0))=5,"C-",IF((ROUND(TRUNC(('TRI-1'!U46  ),2),0))=4,"D+",IF((ROUND(TRUNC(('TRI-1'!U46 ),2),0))=3,"D-",IF((ROUND(TRUNC(('TRI-1'!U46 ),2),0))=2,"E+",IF((ROUND(TRUNC(('TRI-1'!U46  ),2),0))&lt;=1,"E-","")))))))))))</f>
        <v/>
      </c>
      <c r="V46" s="51" t="str">
        <f>IF(OR('TRI-1'!V46 ="",'TRI-1'!V46&lt;0,'TRI-1'!V46  &gt;10),"",IF((ROUND(TRUNC(('TRI-1'!V46  ),2),0))=10,"A+",IF((ROUND(TRUNC(('TRI-1'!V46  ),2),0))=9,"A-",IF((ROUND(TRUNC(('TRI-1'!V46   ),2),0))=8,"B+",IF((ROUND(TRUNC(('TRI-1'!V46 ),2),0))=7,"B-",IF((ROUND(TRUNC(('TRI-1'!V46  ),2),0))=6,"C+",IF((ROUND(TRUNC(('TRI-1'!V46  ),2),0))=5,"C-",IF((ROUND(TRUNC(('TRI-1'!V46  ),2),0))=4,"D+",IF((ROUND(TRUNC(('TRI-1'!V46 ),2),0))=3,"D-",IF((ROUND(TRUNC(('TRI-1'!V46 ),2),0))=2,"E+",IF((ROUND(TRUNC(('TRI-1'!V46  ),2),0))&lt;=1,"E-","")))))))))))</f>
        <v/>
      </c>
      <c r="W46" s="51" t="str">
        <f>IF(OR('TRI-1'!W46 ="",'TRI-1'!W46&lt;0,'TRI-1'!W46  &gt;10),"",IF((ROUND(TRUNC(('TRI-1'!W46  ),2),0))=10,"A+",IF((ROUND(TRUNC(('TRI-1'!W46  ),2),0))=9,"A-",IF((ROUND(TRUNC(('TRI-1'!W46   ),2),0))=8,"B+",IF((ROUND(TRUNC(('TRI-1'!W46 ),2),0))=7,"B-",IF((ROUND(TRUNC(('TRI-1'!W46  ),2),0))=6,"C+",IF((ROUND(TRUNC(('TRI-1'!W46  ),2),0))=5,"C-",IF((ROUND(TRUNC(('TRI-1'!W46  ),2),0))=4,"D+",IF((ROUND(TRUNC(('TRI-1'!W46 ),2),0))=3,"D-",IF((ROUND(TRUNC(('TRI-1'!W46 ),2),0))=2,"E+",IF((ROUND(TRUNC(('TRI-1'!W46  ),2),0))&lt;=1,"E-","")))))))))))</f>
        <v/>
      </c>
      <c r="X46" s="51" t="str">
        <f>IF(OR('TRI-1'!X46 ="",'TRI-1'!X46&lt;0,'TRI-1'!X46  &gt;10),"",IF((ROUND(TRUNC(('TRI-1'!X46  ),2),0))=10,"A+",IF((ROUND(TRUNC(('TRI-1'!X46  ),2),0))=9,"A-",IF((ROUND(TRUNC(('TRI-1'!X46   ),2),0))=8,"B+",IF((ROUND(TRUNC(('TRI-1'!X46 ),2),0))=7,"B-",IF((ROUND(TRUNC(('TRI-1'!X46  ),2),0))=6,"C+",IF((ROUND(TRUNC(('TRI-1'!X46  ),2),0))=5,"C-",IF((ROUND(TRUNC(('TRI-1'!X46  ),2),0))=4,"D+",IF((ROUND(TRUNC(('TRI-1'!X46 ),2),0))=3,"D-",IF((ROUND(TRUNC(('TRI-1'!X46 ),2),0))=2,"E+",IF((ROUND(TRUNC(('TRI-1'!X46  ),2),0))&lt;=1,"E-","")))))))))))</f>
        <v/>
      </c>
      <c r="Y46" s="51" t="str">
        <f>IF(OR('TRI-1'!Y46 ="",'TRI-1'!Y46&lt;0,'TRI-1'!Y46  &gt;10),"",IF((ROUND(TRUNC(('TRI-1'!Y46  ),2),0))=10,"A+",IF((ROUND(TRUNC(('TRI-1'!Y46  ),2),0))=9,"A-",IF((ROUND(TRUNC(('TRI-1'!Y46   ),2),0))=8,"B+",IF((ROUND(TRUNC(('TRI-1'!Y46 ),2),0))=7,"B-",IF((ROUND(TRUNC(('TRI-1'!Y46  ),2),0))=6,"C+",IF((ROUND(TRUNC(('TRI-1'!Y46  ),2),0))=5,"C-",IF((ROUND(TRUNC(('TRI-1'!Y46  ),2),0))=4,"D+",IF((ROUND(TRUNC(('TRI-1'!Y46 ),2),0))=3,"D-",IF((ROUND(TRUNC(('TRI-1'!Y46 ),2),0))=2,"E+",IF((ROUND(TRUNC(('TRI-1'!Y46  ),2),0))&lt;=1,"E-","")))))))))))</f>
        <v/>
      </c>
      <c r="Z46" s="51" t="str">
        <f>IF(OR('TRI-1'!Z46 ="",'TRI-1'!Z46&lt;0,'TRI-1'!Z46  &gt;10),"",IF((ROUND(TRUNC(('TRI-1'!Z46  ),2),0))=10,"A+",IF((ROUND(TRUNC(('TRI-1'!Z46  ),2),0))=9,"A-",IF((ROUND(TRUNC(('TRI-1'!Z46   ),2),0))=8,"B+",IF((ROUND(TRUNC(('TRI-1'!Z46 ),2),0))=7,"B-",IF((ROUND(TRUNC(('TRI-1'!Z46  ),2),0))=6,"C+",IF((ROUND(TRUNC(('TRI-1'!Z46  ),2),0))=5,"C-",IF((ROUND(TRUNC(('TRI-1'!Z46  ),2),0))=4,"D+",IF((ROUND(TRUNC(('TRI-1'!Z46 ),2),0))=3,"D-",IF((ROUND(TRUNC(('TRI-1'!Z46 ),2),0))=2,"E+",IF((ROUND(TRUNC(('TRI-1'!Z46  ),2),0))&lt;=1,"E-","")))))))))))</f>
        <v/>
      </c>
      <c r="AA46" s="51" t="str">
        <f>IF(OR('TRI-1'!AA46 ="",'TRI-1'!AA46&lt;0,'TRI-1'!AA46  &gt;10),"",IF((ROUND(TRUNC(('TRI-1'!AA46  ),2),0))=10,"A+",IF((ROUND(TRUNC(('TRI-1'!AA46  ),2),0))=9,"A-",IF((ROUND(TRUNC(('TRI-1'!AA46   ),2),0))=8,"B+",IF((ROUND(TRUNC(('TRI-1'!AA46 ),2),0))=7,"B-",IF((ROUND(TRUNC(('TRI-1'!AA46  ),2),0))=6,"C+",IF((ROUND(TRUNC(('TRI-1'!AA46  ),2),0))=5,"C-",IF((ROUND(TRUNC(('TRI-1'!AA46  ),2),0))=4,"D+",IF((ROUND(TRUNC(('TRI-1'!AA46 ),2),0))=3,"D-",IF((ROUND(TRUNC(('TRI-1'!AA46 ),2),0))=2,"E+",IF((ROUND(TRUNC(('TRI-1'!AA46  ),2),0))&lt;=1,"E-","")))))))))))</f>
        <v/>
      </c>
      <c r="AB46" s="51" t="str">
        <f>IF(OR('TRI-1'!AB46 ="",'TRI-1'!AB46&lt;0,'TRI-1'!AB46  &gt;10),"",IF((ROUND(TRUNC(('TRI-1'!AB46  ),2),0))=10,"A+",IF((ROUND(TRUNC(('TRI-1'!AB46  ),2),0))=9,"A-",IF((ROUND(TRUNC(('TRI-1'!AB46   ),2),0))=8,"B+",IF((ROUND(TRUNC(('TRI-1'!AB46 ),2),0))=7,"B-",IF((ROUND(TRUNC(('TRI-1'!AB46  ),2),0))=6,"C+",IF((ROUND(TRUNC(('TRI-1'!AB46  ),2),0))=5,"C-",IF((ROUND(TRUNC(('TRI-1'!AB46  ),2),0))=4,"D+",IF((ROUND(TRUNC(('TRI-1'!AB46 ),2),0))=3,"D-",IF((ROUND(TRUNC(('TRI-1'!AB46 ),2),0))=2,"E+",IF((ROUND(TRUNC(('TRI-1'!AB46  ),2),0))&lt;=1,"E-","")))))))))))</f>
        <v/>
      </c>
      <c r="AC46" s="51" t="str">
        <f>IF(OR('TRI-1'!AC46 ="",'TRI-1'!AC46&lt;0,'TRI-1'!AC46  &gt;10),"",IF((ROUND(TRUNC(('TRI-1'!AC46  ),2),0))=10,"A+",IF((ROUND(TRUNC(('TRI-1'!AC46  ),2),0))=9,"A-",IF((ROUND(TRUNC(('TRI-1'!AC46   ),2),0))=8,"B+",IF((ROUND(TRUNC(('TRI-1'!AC46 ),2),0))=7,"B-",IF((ROUND(TRUNC(('TRI-1'!AC46  ),2),0))=6,"C+",IF((ROUND(TRUNC(('TRI-1'!AC46  ),2),0))=5,"C-",IF((ROUND(TRUNC(('TRI-1'!AC46  ),2),0))=4,"D+",IF((ROUND(TRUNC(('TRI-1'!AC46 ),2),0))=3,"D-",IF((ROUND(TRUNC(('TRI-1'!AC46 ),2),0))=2,"E+",IF((ROUND(TRUNC(('TRI-1'!AC46  ),2),0))&lt;=1,"E-","")))))))))))</f>
        <v/>
      </c>
      <c r="AD46" s="51" t="str">
        <f>IF(OR('TRI-1'!AD46 ="",'TRI-1'!AD46&lt;0,'TRI-1'!AD46  &gt;10),"",IF((ROUND(TRUNC(('TRI-1'!AD46  ),2),0))=10,"A+",IF((ROUND(TRUNC(('TRI-1'!AD46  ),2),0))=9,"A-",IF((ROUND(TRUNC(('TRI-1'!AD46   ),2),0))=8,"B+",IF((ROUND(TRUNC(('TRI-1'!AD46 ),2),0))=7,"B-",IF((ROUND(TRUNC(('TRI-1'!AD46  ),2),0))=6,"C+",IF((ROUND(TRUNC(('TRI-1'!AD46  ),2),0))=5,"C-",IF((ROUND(TRUNC(('TRI-1'!AD46  ),2),0))=4,"D+",IF((ROUND(TRUNC(('TRI-1'!AD46 ),2),0))=3,"D-",IF((ROUND(TRUNC(('TRI-1'!AD46 ),2),0))=2,"E+",IF((ROUND(TRUNC(('TRI-1'!AD46  ),2),0))&lt;=1,"E-","")))))))))))</f>
        <v/>
      </c>
      <c r="AE46" s="51" t="str">
        <f>IF(OR('TRI-1'!AE46 ="",'TRI-1'!AE46&lt;0,'TRI-1'!AE46  &gt;10),"",IF((ROUND(TRUNC(('TRI-1'!AE46  ),2),0))=10,"A+",IF((ROUND(TRUNC(('TRI-1'!AE46  ),2),0))=9,"A-",IF((ROUND(TRUNC(('TRI-1'!AE46   ),2),0))=8,"B+",IF((ROUND(TRUNC(('TRI-1'!AE46 ),2),0))=7,"B-",IF((ROUND(TRUNC(('TRI-1'!AE46  ),2),0))=6,"C+",IF((ROUND(TRUNC(('TRI-1'!AE46  ),2),0))=5,"C-",IF((ROUND(TRUNC(('TRI-1'!AE46  ),2),0))=4,"D+",IF((ROUND(TRUNC(('TRI-1'!AE46 ),2),0))=3,"D-",IF((ROUND(TRUNC(('TRI-1'!AE46 ),2),0))=2,"E+",IF((ROUND(TRUNC(('TRI-1'!AE46  ),2),0))&lt;=1,"E-","")))))))))))</f>
        <v/>
      </c>
      <c r="AF46" s="51" t="str">
        <f>IF(OR('TRI-1'!AF46 ="",'TRI-1'!AF46&lt;0,'TRI-1'!AF46  &gt;10),"",IF((ROUND(TRUNC(('TRI-1'!AF46  ),2),0))=10,"A+",IF((ROUND(TRUNC(('TRI-1'!AF46  ),2),0))=9,"A-",IF((ROUND(TRUNC(('TRI-1'!AF46   ),2),0))=8,"B+",IF((ROUND(TRUNC(('TRI-1'!AF46 ),2),0))=7,"B-",IF((ROUND(TRUNC(('TRI-1'!AF46  ),2),0))=6,"C+",IF((ROUND(TRUNC(('TRI-1'!AF46  ),2),0))=5,"C-",IF((ROUND(TRUNC(('TRI-1'!AF46  ),2),0))=4,"D+",IF((ROUND(TRUNC(('TRI-1'!AF46 ),2),0))=3,"D-",IF((ROUND(TRUNC(('TRI-1'!AF46 ),2),0))=2,"E+",IF((ROUND(TRUNC(('TRI-1'!AF46  ),2),0))&lt;=1,"E-","")))))))))))</f>
        <v/>
      </c>
      <c r="AG46" s="51" t="str">
        <f>IF(OR('TRI-1'!AG46 ="",'TRI-1'!AG46&lt;0,'TRI-1'!AG46  &gt;10),"",IF((ROUND(TRUNC(('TRI-1'!AG46  ),2),0))=10,"A+",IF((ROUND(TRUNC(('TRI-1'!AG46  ),2),0))=9,"A-",IF((ROUND(TRUNC(('TRI-1'!AG46   ),2),0))=8,"B+",IF((ROUND(TRUNC(('TRI-1'!AG46 ),2),0))=7,"B-",IF((ROUND(TRUNC(('TRI-1'!AG46  ),2),0))=6,"C+",IF((ROUND(TRUNC(('TRI-1'!AG46  ),2),0))=5,"C-",IF((ROUND(TRUNC(('TRI-1'!AG46  ),2),0))=4,"D+",IF((ROUND(TRUNC(('TRI-1'!AG46 ),2),0))=3,"D-",IF((ROUND(TRUNC(('TRI-1'!AG46 ),2),0))=2,"E+",IF((ROUND(TRUNC(('TRI-1'!AG46  ),2),0))&lt;=1,"E-","")))))))))))</f>
        <v/>
      </c>
      <c r="AH46" s="51" t="str">
        <f>IF(OR('TRI-1'!AH46 ="",'TRI-1'!AH46&lt;0,'TRI-1'!AH46  &gt;10),"",IF((ROUND(TRUNC(('TRI-1'!AH46  ),2),0))=10,"A+",IF((ROUND(TRUNC(('TRI-1'!AH46  ),2),0))=9,"A-",IF((ROUND(TRUNC(('TRI-1'!AH46   ),2),0))=8,"B+",IF((ROUND(TRUNC(('TRI-1'!AH46 ),2),0))=7,"B-",IF((ROUND(TRUNC(('TRI-1'!AH46  ),2),0))=6,"C+",IF((ROUND(TRUNC(('TRI-1'!AH46  ),2),0))=5,"C-",IF((ROUND(TRUNC(('TRI-1'!AH46  ),2),0))=4,"D+",IF((ROUND(TRUNC(('TRI-1'!AH46 ),2),0))=3,"D-",IF((ROUND(TRUNC(('TRI-1'!AH46 ),2),0))=2,"E+",IF((ROUND(TRUNC(('TRI-1'!AH46  ),2),0))&lt;=1,"E-","")))))))))))</f>
        <v/>
      </c>
      <c r="AI46" s="51" t="str">
        <f>IF(OR('TRI-1'!AI46 ="",'TRI-1'!AI46&lt;0,'TRI-1'!AI46  &gt;10),"",IF((ROUND(TRUNC(('TRI-1'!AI46  ),2),0))=10,"A+",IF((ROUND(TRUNC(('TRI-1'!AI46  ),2),0))=9,"A-",IF((ROUND(TRUNC(('TRI-1'!AI46   ),2),0))=8,"B+",IF((ROUND(TRUNC(('TRI-1'!AI46 ),2),0))=7,"B-",IF((ROUND(TRUNC(('TRI-1'!AI46  ),2),0))=6,"C+",IF((ROUND(TRUNC(('TRI-1'!AI46  ),2),0))=5,"C-",IF((ROUND(TRUNC(('TRI-1'!AI46  ),2),0))=4,"D+",IF((ROUND(TRUNC(('TRI-1'!AI46 ),2),0))=3,"D-",IF((ROUND(TRUNC(('TRI-1'!AI46 ),2),0))=2,"E+",IF((ROUND(TRUNC(('TRI-1'!AI46  ),2),0))&lt;=1,"E-","")))))))))))</f>
        <v/>
      </c>
      <c r="AJ46" s="51" t="str">
        <f>IF(OR('TRI-1'!AJ46 ="",'TRI-1'!AJ46&lt;0,'TRI-1'!AJ46  &gt;10),"",IF((ROUND(TRUNC(('TRI-1'!AJ46  ),2),0))=10,"A+",IF((ROUND(TRUNC(('TRI-1'!AJ46  ),2),0))=9,"A-",IF((ROUND(TRUNC(('TRI-1'!AJ46   ),2),0))=8,"B+",IF((ROUND(TRUNC(('TRI-1'!AJ46 ),2),0))=7,"B-",IF((ROUND(TRUNC(('TRI-1'!AJ46  ),2),0))=6,"C+",IF((ROUND(TRUNC(('TRI-1'!AJ46  ),2),0))=5,"C-",IF((ROUND(TRUNC(('TRI-1'!AJ46  ),2),0))=4,"D+",IF((ROUND(TRUNC(('TRI-1'!AJ46 ),2),0))=3,"D-",IF((ROUND(TRUNC(('TRI-1'!AJ46 ),2),0))=2,"E+",IF((ROUND(TRUNC(('TRI-1'!AJ46  ),2),0))&lt;=1,"E-","")))))))))))</f>
        <v/>
      </c>
      <c r="AK46" s="51" t="str">
        <f>IF(OR('TRI-1'!AK46 ="",'TRI-1'!AK46&lt;0,'TRI-1'!AK46  &gt;10),"",IF((ROUND(TRUNC(('TRI-1'!AK46  ),2),0))=10,"A+",IF((ROUND(TRUNC(('TRI-1'!AK46  ),2),0))=9,"A-",IF((ROUND(TRUNC(('TRI-1'!AK46   ),2),0))=8,"B+",IF((ROUND(TRUNC(('TRI-1'!AK46 ),2),0))=7,"B-",IF((ROUND(TRUNC(('TRI-1'!AK46  ),2),0))=6,"C+",IF((ROUND(TRUNC(('TRI-1'!AK46  ),2),0))=5,"C-",IF((ROUND(TRUNC(('TRI-1'!AK46  ),2),0))=4,"D+",IF((ROUND(TRUNC(('TRI-1'!AK46 ),2),0))=3,"D-",IF((ROUND(TRUNC(('TRI-1'!AK46 ),2),0))=2,"E+",IF((ROUND(TRUNC(('TRI-1'!AK46  ),2),0))&lt;=1,"E-","")))))))))))</f>
        <v/>
      </c>
      <c r="AL46" s="51" t="str">
        <f>IF(OR('TRI-1'!AL46 ="",'TRI-1'!AL46&lt;0,'TRI-1'!AL46  &gt;10),"",IF((ROUND(TRUNC(('TRI-1'!AL46  ),2),0))=10,"A+",IF((ROUND(TRUNC(('TRI-1'!AL46  ),2),0))=9,"A-",IF((ROUND(TRUNC(('TRI-1'!AL46   ),2),0))=8,"B+",IF((ROUND(TRUNC(('TRI-1'!AL46 ),2),0))=7,"B-",IF((ROUND(TRUNC(('TRI-1'!AL46  ),2),0))=6,"C+",IF((ROUND(TRUNC(('TRI-1'!AL46  ),2),0))=5,"C-",IF((ROUND(TRUNC(('TRI-1'!AL46  ),2),0))=4,"D+",IF((ROUND(TRUNC(('TRI-1'!AL46 ),2),0))=3,"D-",IF((ROUND(TRUNC(('TRI-1'!AL46 ),2),0))=2,"E+",IF((ROUND(TRUNC(('TRI-1'!AL46  ),2),0))&lt;=1,"E-","")))))))))))</f>
        <v/>
      </c>
      <c r="AM46" s="51" t="str">
        <f>IF(OR('TRI-1'!AM46 ="",'TRI-1'!AM46&lt;0,'TRI-1'!AM46  &gt;10),"",IF((ROUND(TRUNC(('TRI-1'!AM46  ),2),0))=10,"A+",IF((ROUND(TRUNC(('TRI-1'!AM46  ),2),0))=9,"A-",IF((ROUND(TRUNC(('TRI-1'!AM46   ),2),0))=8,"B+",IF((ROUND(TRUNC(('TRI-1'!AM46 ),2),0))=7,"B-",IF((ROUND(TRUNC(('TRI-1'!AM46  ),2),0))=6,"C+",IF((ROUND(TRUNC(('TRI-1'!AM46  ),2),0))=5,"C-",IF((ROUND(TRUNC(('TRI-1'!AM46  ),2),0))=4,"D+",IF((ROUND(TRUNC(('TRI-1'!AM46 ),2),0))=3,"D-",IF((ROUND(TRUNC(('TRI-1'!AM46 ),2),0))=2,"E+",IF((ROUND(TRUNC(('TRI-1'!AM46  ),2),0))&lt;=1,"E-","")))))))))))</f>
        <v/>
      </c>
      <c r="AN46" s="51" t="str">
        <f>IF(OR('TRI-1'!AN46 ="",'TRI-1'!AN46&lt;0,'TRI-1'!AN46  &gt;10),"",IF((ROUND(TRUNC(('TRI-1'!AN46  ),2),0))=10,"A+",IF((ROUND(TRUNC(('TRI-1'!AN46  ),2),0))=9,"A-",IF((ROUND(TRUNC(('TRI-1'!AN46   ),2),0))=8,"B+",IF((ROUND(TRUNC(('TRI-1'!AN46 ),2),0))=7,"B-",IF((ROUND(TRUNC(('TRI-1'!AN46  ),2),0))=6,"C+",IF((ROUND(TRUNC(('TRI-1'!AN46  ),2),0))=5,"C-",IF((ROUND(TRUNC(('TRI-1'!AN46  ),2),0))=4,"D+",IF((ROUND(TRUNC(('TRI-1'!AN46 ),2),0))=3,"D-",IF((ROUND(TRUNC(('TRI-1'!AN46 ),2),0))=2,"E+",IF((ROUND(TRUNC(('TRI-1'!AN46  ),2),0))&lt;=1,"E-","")))))))))))</f>
        <v/>
      </c>
      <c r="AO46" s="51" t="str">
        <f>IF(OR('TRI-1'!AO46 ="",'TRI-1'!AO46&lt;0,'TRI-1'!AO46  &gt;10),"",IF((ROUND(TRUNC(('TRI-1'!AO46  ),2),0))=10,"A+",IF((ROUND(TRUNC(('TRI-1'!AO46  ),2),0))=9,"A-",IF((ROUND(TRUNC(('TRI-1'!AO46   ),2),0))=8,"B+",IF((ROUND(TRUNC(('TRI-1'!AO46 ),2),0))=7,"B-",IF((ROUND(TRUNC(('TRI-1'!AO46  ),2),0))=6,"C+",IF((ROUND(TRUNC(('TRI-1'!AO46  ),2),0))=5,"C-",IF((ROUND(TRUNC(('TRI-1'!AO46  ),2),0))=4,"D+",IF((ROUND(TRUNC(('TRI-1'!AO46 ),2),0))=3,"D-",IF((ROUND(TRUNC(('TRI-1'!AO46 ),2),0))=2,"E+",IF((ROUND(TRUNC(('TRI-1'!AO46  ),2),0))&lt;=1,"E-","")))))))))))</f>
        <v/>
      </c>
      <c r="AP46" s="51" t="str">
        <f>IF(OR('TRI-1'!AP46 ="",'TRI-1'!AP46&lt;0,'TRI-1'!AP46  &gt;10),"",IF((ROUND(TRUNC(('TRI-1'!AP46  ),2),0))=10,"A+",IF((ROUND(TRUNC(('TRI-1'!AP46  ),2),0))=9,"A-",IF((ROUND(TRUNC(('TRI-1'!AP46   ),2),0))=8,"B+",IF((ROUND(TRUNC(('TRI-1'!AP46 ),2),0))=7,"B-",IF((ROUND(TRUNC(('TRI-1'!AP46  ),2),0))=6,"C+",IF((ROUND(TRUNC(('TRI-1'!AP46  ),2),0))=5,"C-",IF((ROUND(TRUNC(('TRI-1'!AP46  ),2),0))=4,"D+",IF((ROUND(TRUNC(('TRI-1'!AP46 ),2),0))=3,"D-",IF((ROUND(TRUNC(('TRI-1'!AP46 ),2),0))=2,"E+",IF((ROUND(TRUNC(('TRI-1'!AP46  ),2),0))&lt;=1,"E-","")))))))))))</f>
        <v/>
      </c>
      <c r="AQ46" s="51" t="str">
        <f>IF(OR('TRI-1'!AQ46 ="",'TRI-1'!AQ46&lt;0,'TRI-1'!AQ46  &gt;10),"",IF((ROUND(TRUNC(('TRI-1'!AQ46  ),2),0))=10,"A+",IF((ROUND(TRUNC(('TRI-1'!AQ46  ),2),0))=9,"A-",IF((ROUND(TRUNC(('TRI-1'!AQ46   ),2),0))=8,"B+",IF((ROUND(TRUNC(('TRI-1'!AQ46 ),2),0))=7,"B-",IF((ROUND(TRUNC(('TRI-1'!AQ46  ),2),0))=6,"C+",IF((ROUND(TRUNC(('TRI-1'!AQ46  ),2),0))=5,"C-",IF((ROUND(TRUNC(('TRI-1'!AQ46  ),2),0))=4,"D+",IF((ROUND(TRUNC(('TRI-1'!AQ46 ),2),0))=3,"D-",IF((ROUND(TRUNC(('TRI-1'!AQ46 ),2),0))=2,"E+",IF((ROUND(TRUNC(('TRI-1'!AQ46  ),2),0))&lt;=1,"E-","")))))))))))</f>
        <v/>
      </c>
      <c r="AR46" s="51" t="str">
        <f>IF(OR('TRI-1'!AR46 ="",'TRI-1'!AR46&lt;0,'TRI-1'!AR46  &gt;10),"",IF((ROUND(TRUNC(('TRI-1'!AR46  ),2),0))=10,"A+",IF((ROUND(TRUNC(('TRI-1'!AR46  ),2),0))=9,"A-",IF((ROUND(TRUNC(('TRI-1'!AR46   ),2),0))=8,"B+",IF((ROUND(TRUNC(('TRI-1'!AR46 ),2),0))=7,"B-",IF((ROUND(TRUNC(('TRI-1'!AR46  ),2),0))=6,"C+",IF((ROUND(TRUNC(('TRI-1'!AR46  ),2),0))=5,"C-",IF((ROUND(TRUNC(('TRI-1'!AR46  ),2),0))=4,"D+",IF((ROUND(TRUNC(('TRI-1'!AR46 ),2),0))=3,"D-",IF((ROUND(TRUNC(('TRI-1'!AR46 ),2),0))=2,"E+",IF((ROUND(TRUNC(('TRI-1'!AR46  ),2),0))&lt;=1,"E-","")))))))))))</f>
        <v/>
      </c>
      <c r="AS46" s="51" t="str">
        <f>IF(OR('TRI-1'!AS46 ="",'TRI-1'!AS46&lt;0,'TRI-1'!AS46  &gt;10),"",IF((ROUND(TRUNC(('TRI-1'!AS46  ),2),0))=10,"A+",IF((ROUND(TRUNC(('TRI-1'!AS46  ),2),0))=9,"A-",IF((ROUND(TRUNC(('TRI-1'!AS46   ),2),0))=8,"B+",IF((ROUND(TRUNC(('TRI-1'!AS46 ),2),0))=7,"B-",IF((ROUND(TRUNC(('TRI-1'!AS46  ),2),0))=6,"C+",IF((ROUND(TRUNC(('TRI-1'!AS46  ),2),0))=5,"C-",IF((ROUND(TRUNC(('TRI-1'!AS46  ),2),0))=4,"D+",IF((ROUND(TRUNC(('TRI-1'!AS46 ),2),0))=3,"D-",IF((ROUND(TRUNC(('TRI-1'!AS46 ),2),0))=2,"E+",IF((ROUND(TRUNC(('TRI-1'!AS46  ),2),0))&lt;=1,"E-","")))))))))))</f>
        <v/>
      </c>
      <c r="AT46" s="51" t="str">
        <f>IF(OR('TRI-1'!AT46 ="",'TRI-1'!AT46&lt;0,'TRI-1'!AT46  &gt;10),"",IF((ROUND(TRUNC(('TRI-1'!AT46  ),2),0))=10,"A+",IF((ROUND(TRUNC(('TRI-1'!AT46  ),2),0))=9,"A-",IF((ROUND(TRUNC(('TRI-1'!AT46   ),2),0))=8,"B+",IF((ROUND(TRUNC(('TRI-1'!AT46 ),2),0))=7,"B-",IF((ROUND(TRUNC(('TRI-1'!AT46  ),2),0))=6,"C+",IF((ROUND(TRUNC(('TRI-1'!AT46  ),2),0))=5,"C-",IF((ROUND(TRUNC(('TRI-1'!AT46  ),2),0))=4,"D+",IF((ROUND(TRUNC(('TRI-1'!AT46 ),2),0))=3,"D-",IF((ROUND(TRUNC(('TRI-1'!AT46 ),2),0))=2,"E+",IF((ROUND(TRUNC(('TRI-1'!AT46  ),2),0))&lt;=1,"E-","")))))))))))</f>
        <v/>
      </c>
      <c r="AU46" s="51" t="str">
        <f>IF(OR('TRI-1'!AU46 ="",'TRI-1'!AU46&lt;0,'TRI-1'!AU46  &gt;10),"",IF((ROUND(TRUNC(('TRI-1'!AU46  ),2),0))=10,"A+",IF((ROUND(TRUNC(('TRI-1'!AU46  ),2),0))=9,"A-",IF((ROUND(TRUNC(('TRI-1'!AU46   ),2),0))=8,"B+",IF((ROUND(TRUNC(('TRI-1'!AU46 ),2),0))=7,"B-",IF((ROUND(TRUNC(('TRI-1'!AU46  ),2),0))=6,"C+",IF((ROUND(TRUNC(('TRI-1'!AU46  ),2),0))=5,"C-",IF((ROUND(TRUNC(('TRI-1'!AU46  ),2),0))=4,"D+",IF((ROUND(TRUNC(('TRI-1'!AU46 ),2),0))=3,"D-",IF((ROUND(TRUNC(('TRI-1'!AU46 ),2),0))=2,"E+",IF((ROUND(TRUNC(('TRI-1'!AU46  ),2),0))&lt;=1,"E-","")))))))))))</f>
        <v/>
      </c>
      <c r="AV46" s="51" t="str">
        <f>IF(OR('TRI-1'!AV46 ="",'TRI-1'!AV46&lt;0,'TRI-1'!AV46  &gt;10),"",IF((ROUND(TRUNC(('TRI-1'!AV46  ),2),0))=10,"A+",IF((ROUND(TRUNC(('TRI-1'!AV46  ),2),0))=9,"A-",IF((ROUND(TRUNC(('TRI-1'!AV46   ),2),0))=8,"B+",IF((ROUND(TRUNC(('TRI-1'!AV46 ),2),0))=7,"B-",IF((ROUND(TRUNC(('TRI-1'!AV46  ),2),0))=6,"C+",IF((ROUND(TRUNC(('TRI-1'!AV46  ),2),0))=5,"C-",IF((ROUND(TRUNC(('TRI-1'!AV46  ),2),0))=4,"D+",IF((ROUND(TRUNC(('TRI-1'!AV46 ),2),0))=3,"D-",IF((ROUND(TRUNC(('TRI-1'!AV46 ),2),0))=2,"E+",IF((ROUND(TRUNC(('TRI-1'!AV46  ),2),0))&lt;=1,"E-","")))))))))))</f>
        <v/>
      </c>
      <c r="AW46" s="51" t="str">
        <f>IF(OR('TRI-1'!AW46 ="",'TRI-1'!AW46&lt;0,'TRI-1'!AW46  &gt;10),"",IF((ROUND(TRUNC(('TRI-1'!AW46  ),2),0))=10,"A+",IF((ROUND(TRUNC(('TRI-1'!AW46  ),2),0))=9,"A-",IF((ROUND(TRUNC(('TRI-1'!AW46   ),2),0))=8,"B+",IF((ROUND(TRUNC(('TRI-1'!AW46 ),2),0))=7,"B-",IF((ROUND(TRUNC(('TRI-1'!AW46  ),2),0))=6,"C+",IF((ROUND(TRUNC(('TRI-1'!AW46  ),2),0))=5,"C-",IF((ROUND(TRUNC(('TRI-1'!AW46  ),2),0))=4,"D+",IF((ROUND(TRUNC(('TRI-1'!AW46 ),2),0))=3,"D-",IF((ROUND(TRUNC(('TRI-1'!AW46 ),2),0))=2,"E+",IF((ROUND(TRUNC(('TRI-1'!AW46  ),2),0))&lt;=1,"E-","")))))))))))</f>
        <v/>
      </c>
      <c r="AX46" s="51" t="str">
        <f>IF(OR('TRI-1'!AX46 ="",'TRI-1'!AX46&lt;0,'TRI-1'!AX46  &gt;10),"",IF((ROUND(TRUNC(('TRI-1'!AX46  ),2),0))=10,"A+",IF((ROUND(TRUNC(('TRI-1'!AX46  ),2),0))=9,"A-",IF((ROUND(TRUNC(('TRI-1'!AX46   ),2),0))=8,"B+",IF((ROUND(TRUNC(('TRI-1'!AX46 ),2),0))=7,"B-",IF((ROUND(TRUNC(('TRI-1'!AX46  ),2),0))=6,"C+",IF((ROUND(TRUNC(('TRI-1'!AX46  ),2),0))=5,"C-",IF((ROUND(TRUNC(('TRI-1'!AX46  ),2),0))=4,"D+",IF((ROUND(TRUNC(('TRI-1'!AX46 ),2),0))=3,"D-",IF((ROUND(TRUNC(('TRI-1'!AX46 ),2),0))=2,"E+",IF((ROUND(TRUNC(('TRI-1'!AX46  ),2),0))&lt;=1,"E-","")))))))))))</f>
        <v/>
      </c>
      <c r="AY46" s="51" t="str">
        <f>IF(OR('TRI-1'!AY46 ="",'TRI-1'!AY46&lt;0,'TRI-1'!AY46  &gt;10),"",IF((ROUND(TRUNC(('TRI-1'!AY46  ),2),0))=10,"A+",IF((ROUND(TRUNC(('TRI-1'!AY46  ),2),0))=9,"A-",IF((ROUND(TRUNC(('TRI-1'!AY46   ),2),0))=8,"B+",IF((ROUND(TRUNC(('TRI-1'!AY46 ),2),0))=7,"B-",IF((ROUND(TRUNC(('TRI-1'!AY46  ),2),0))=6,"C+",IF((ROUND(TRUNC(('TRI-1'!AY46  ),2),0))=5,"C-",IF((ROUND(TRUNC(('TRI-1'!AY46  ),2),0))=4,"D+",IF((ROUND(TRUNC(('TRI-1'!AY46 ),2),0))=3,"D-",IF((ROUND(TRUNC(('TRI-1'!AY46 ),2),0))=2,"E+",IF((ROUND(TRUNC(('TRI-1'!AY46  ),2),0))&lt;=1,"E-","")))))))))))</f>
        <v/>
      </c>
      <c r="AZ46" s="51" t="str">
        <f>IF(OR('TRI-1'!AZ46 ="",'TRI-1'!AZ46&lt;0,'TRI-1'!AZ46  &gt;10),"",IF((ROUND(TRUNC(('TRI-1'!AZ46  ),2),0))=10,"A+",IF((ROUND(TRUNC(('TRI-1'!AZ46  ),2),0))=9,"A-",IF((ROUND(TRUNC(('TRI-1'!AZ46   ),2),0))=8,"B+",IF((ROUND(TRUNC(('TRI-1'!AZ46 ),2),0))=7,"B-",IF((ROUND(TRUNC(('TRI-1'!AZ46  ),2),0))=6,"C+",IF((ROUND(TRUNC(('TRI-1'!AZ46  ),2),0))=5,"C-",IF((ROUND(TRUNC(('TRI-1'!AZ46  ),2),0))=4,"D+",IF((ROUND(TRUNC(('TRI-1'!AZ46 ),2),0))=3,"D-",IF((ROUND(TRUNC(('TRI-1'!AZ46 ),2),0))=2,"E+",IF((ROUND(TRUNC(('TRI-1'!AZ46  ),2),0))&lt;=1,"E-","")))))))))))</f>
        <v/>
      </c>
      <c r="BA46" s="51" t="str">
        <f>IF(OR('TRI-1'!BA46 ="",'TRI-1'!BA46&lt;0,'TRI-1'!BA46  &gt;10),"",IF((ROUND(TRUNC(('TRI-1'!BA46  ),2),0))=10,"A+",IF((ROUND(TRUNC(('TRI-1'!BA46  ),2),0))=9,"A-",IF((ROUND(TRUNC(('TRI-1'!BA46   ),2),0))=8,"B+",IF((ROUND(TRUNC(('TRI-1'!BA46 ),2),0))=7,"B-",IF((ROUND(TRUNC(('TRI-1'!BA46  ),2),0))=6,"C+",IF((ROUND(TRUNC(('TRI-1'!BA46  ),2),0))=5,"C-",IF((ROUND(TRUNC(('TRI-1'!BA46  ),2),0))=4,"D+",IF((ROUND(TRUNC(('TRI-1'!BA46 ),2),0))=3,"D-",IF((ROUND(TRUNC(('TRI-1'!BA46 ),2),0))=2,"E+",IF((ROUND(TRUNC(('TRI-1'!BA46  ),2),0))&lt;=1,"E-","")))))))))))</f>
        <v/>
      </c>
      <c r="BB46" s="51" t="str">
        <f>IF(OR('TRI-1'!BB46 ="",'TRI-1'!BB46&lt;0,'TRI-1'!BB46  &gt;10),"",IF((ROUND(TRUNC(('TRI-1'!BB46  ),2),0))=10,"A+",IF((ROUND(TRUNC(('TRI-1'!BB46  ),2),0))=9,"A-",IF((ROUND(TRUNC(('TRI-1'!BB46   ),2),0))=8,"B+",IF((ROUND(TRUNC(('TRI-1'!BB46 ),2),0))=7,"B-",IF((ROUND(TRUNC(('TRI-1'!BB46  ),2),0))=6,"C+",IF((ROUND(TRUNC(('TRI-1'!BB46  ),2),0))=5,"C-",IF((ROUND(TRUNC(('TRI-1'!BB46  ),2),0))=4,"D+",IF((ROUND(TRUNC(('TRI-1'!BB46 ),2),0))=3,"D-",IF((ROUND(TRUNC(('TRI-1'!BB46 ),2),0))=2,"E+",IF((ROUND(TRUNC(('TRI-1'!BB46  ),2),0))&lt;=1,"E-","")))))))))))</f>
        <v/>
      </c>
      <c r="BC46" s="51" t="str">
        <f>IF(OR('TRI-1'!BC46 ="",'TRI-1'!BC46&lt;0,'TRI-1'!BC46  &gt;10),"",IF((ROUND(TRUNC(('TRI-1'!BC46  ),2),0))=10,"A+",IF((ROUND(TRUNC(('TRI-1'!BC46  ),2),0))=9,"A-",IF((ROUND(TRUNC(('TRI-1'!BC46   ),2),0))=8,"B+",IF((ROUND(TRUNC(('TRI-1'!BC46 ),2),0))=7,"B-",IF((ROUND(TRUNC(('TRI-1'!BC46  ),2),0))=6,"C+",IF((ROUND(TRUNC(('TRI-1'!BC46  ),2),0))=5,"C-",IF((ROUND(TRUNC(('TRI-1'!BC46  ),2),0))=4,"D+",IF((ROUND(TRUNC(('TRI-1'!BC46 ),2),0))=3,"D-",IF((ROUND(TRUNC(('TRI-1'!BC46 ),2),0))=2,"E+",IF((ROUND(TRUNC(('TRI-1'!BC46  ),2),0))&lt;=1,"E-","")))))))))))</f>
        <v/>
      </c>
      <c r="BD46" s="51" t="str">
        <f>IF(OR('TRI-1'!BD46 ="",'TRI-1'!BD46&lt;0,'TRI-1'!BD46  &gt;10),"",IF((ROUND(TRUNC(('TRI-1'!BD46  ),2),0))=10,"A+",IF((ROUND(TRUNC(('TRI-1'!BD46  ),2),0))=9,"A-",IF((ROUND(TRUNC(('TRI-1'!BD46   ),2),0))=8,"B+",IF((ROUND(TRUNC(('TRI-1'!BD46 ),2),0))=7,"B-",IF((ROUND(TRUNC(('TRI-1'!BD46  ),2),0))=6,"C+",IF((ROUND(TRUNC(('TRI-1'!BD46  ),2),0))=5,"C-",IF((ROUND(TRUNC(('TRI-1'!BD46  ),2),0))=4,"D+",IF((ROUND(TRUNC(('TRI-1'!BD46 ),2),0))=3,"D-",IF((ROUND(TRUNC(('TRI-1'!BD46 ),2),0))=2,"E+",IF((ROUND(TRUNC(('TRI-1'!BD46  ),2),0))&lt;=1,"E-","")))))))))))</f>
        <v/>
      </c>
      <c r="BE46" s="51" t="str">
        <f>IF(OR('TRI-1'!BE46 ="",'TRI-1'!BE46&lt;0,'TRI-1'!BE46  &gt;10),"",IF((ROUND(TRUNC(('TRI-1'!BE46  ),2),0))=10,"A+",IF((ROUND(TRUNC(('TRI-1'!BE46  ),2),0))=9,"A-",IF((ROUND(TRUNC(('TRI-1'!BE46   ),2),0))=8,"B+",IF((ROUND(TRUNC(('TRI-1'!BE46 ),2),0))=7,"B-",IF((ROUND(TRUNC(('TRI-1'!BE46  ),2),0))=6,"C+",IF((ROUND(TRUNC(('TRI-1'!BE46  ),2),0))=5,"C-",IF((ROUND(TRUNC(('TRI-1'!BE46  ),2),0))=4,"D+",IF((ROUND(TRUNC(('TRI-1'!BE46 ),2),0))=3,"D-",IF((ROUND(TRUNC(('TRI-1'!BE46 ),2),0))=2,"E+",IF((ROUND(TRUNC(('TRI-1'!BE46  ),2),0))&lt;=1,"E-","")))))))))))</f>
        <v/>
      </c>
      <c r="BF46" s="51" t="str">
        <f>IF(OR('TRI-1'!BF46 ="",'TRI-1'!BF46&lt;0,'TRI-1'!BF46  &gt;10),"",IF((ROUND(TRUNC(('TRI-1'!BF46  ),2),0))=10,"A+",IF((ROUND(TRUNC(('TRI-1'!BF46  ),2),0))=9,"A-",IF((ROUND(TRUNC(('TRI-1'!BF46   ),2),0))=8,"B+",IF((ROUND(TRUNC(('TRI-1'!BF46 ),2),0))=7,"B-",IF((ROUND(TRUNC(('TRI-1'!BF46  ),2),0))=6,"C+",IF((ROUND(TRUNC(('TRI-1'!BF46  ),2),0))=5,"C-",IF((ROUND(TRUNC(('TRI-1'!BF46  ),2),0))=4,"D+",IF((ROUND(TRUNC(('TRI-1'!BF46 ),2),0))=3,"D-",IF((ROUND(TRUNC(('TRI-1'!BF46 ),2),0))=2,"E+",IF((ROUND(TRUNC(('TRI-1'!BF46  ),2),0))&lt;=1,"E-","")))))))))))</f>
        <v/>
      </c>
      <c r="BG46" s="51" t="str">
        <f>IF(OR('TRI-1'!BG46 ="",'TRI-1'!BG46&lt;0,'TRI-1'!BG46  &gt;10),"",IF((ROUND(TRUNC(('TRI-1'!BG46  ),2),0))=10,"A+",IF((ROUND(TRUNC(('TRI-1'!BG46  ),2),0))=9,"A-",IF((ROUND(TRUNC(('TRI-1'!BG46   ),2),0))=8,"B+",IF((ROUND(TRUNC(('TRI-1'!BG46 ),2),0))=7,"B-",IF((ROUND(TRUNC(('TRI-1'!BG46  ),2),0))=6,"C+",IF((ROUND(TRUNC(('TRI-1'!BG46  ),2),0))=5,"C-",IF((ROUND(TRUNC(('TRI-1'!BG46  ),2),0))=4,"D+",IF((ROUND(TRUNC(('TRI-1'!BG46 ),2),0))=3,"D-",IF((ROUND(TRUNC(('TRI-1'!BG46 ),2),0))=2,"E+",IF((ROUND(TRUNC(('TRI-1'!BG46  ),2),0))&lt;=1,"E-","")))))))))))</f>
        <v/>
      </c>
      <c r="BH46" s="51" t="str">
        <f>IF(OR('TRI-1'!BH46 ="",'TRI-1'!BH46&lt;0,'TRI-1'!BH46  &gt;10),"",IF((ROUND(TRUNC(('TRI-1'!BH46  ),2),0))=10,"A+",IF((ROUND(TRUNC(('TRI-1'!BH46  ),2),0))=9,"A-",IF((ROUND(TRUNC(('TRI-1'!BH46   ),2),0))=8,"B+",IF((ROUND(TRUNC(('TRI-1'!BH46 ),2),0))=7,"B-",IF((ROUND(TRUNC(('TRI-1'!BH46  ),2),0))=6,"C+",IF((ROUND(TRUNC(('TRI-1'!BH46  ),2),0))=5,"C-",IF((ROUND(TRUNC(('TRI-1'!BH46  ),2),0))=4,"D+",IF((ROUND(TRUNC(('TRI-1'!BH46 ),2),0))=3,"D-",IF((ROUND(TRUNC(('TRI-1'!BH46 ),2),0))=2,"E+",IF((ROUND(TRUNC(('TRI-1'!BH46  ),2),0))&lt;=1,"E-","")))))))))))</f>
        <v/>
      </c>
      <c r="BI46" s="51" t="str">
        <f>IF(OR('TRI-1'!BI46 ="",'TRI-1'!BI46&lt;0,'TRI-1'!BI46  &gt;10),"",IF((ROUND(TRUNC(('TRI-1'!BI46  ),2),0))=10,"A+",IF((ROUND(TRUNC(('TRI-1'!BI46  ),2),0))=9,"A-",IF((ROUND(TRUNC(('TRI-1'!BI46   ),2),0))=8,"B+",IF((ROUND(TRUNC(('TRI-1'!BI46 ),2),0))=7,"B-",IF((ROUND(TRUNC(('TRI-1'!BI46  ),2),0))=6,"C+",IF((ROUND(TRUNC(('TRI-1'!BI46  ),2),0))=5,"C-",IF((ROUND(TRUNC(('TRI-1'!BI46  ),2),0))=4,"D+",IF((ROUND(TRUNC(('TRI-1'!BI46 ),2),0))=3,"D-",IF((ROUND(TRUNC(('TRI-1'!BI46 ),2),0))=2,"E+",IF((ROUND(TRUNC(('TRI-1'!BI46  ),2),0))&lt;=1,"E-","")))))))))))</f>
        <v/>
      </c>
      <c r="BJ46" s="51" t="str">
        <f>IF(OR('TRI-1'!BJ46 ="",'TRI-1'!BJ46&lt;0,'TRI-1'!BJ46  &gt;10),"",IF((ROUND(TRUNC(('TRI-1'!BJ46  ),2),0))=10,"A+",IF((ROUND(TRUNC(('TRI-1'!BJ46  ),2),0))=9,"A-",IF((ROUND(TRUNC(('TRI-1'!BJ46   ),2),0))=8,"B+",IF((ROUND(TRUNC(('TRI-1'!BJ46 ),2),0))=7,"B-",IF((ROUND(TRUNC(('TRI-1'!BJ46  ),2),0))=6,"C+",IF((ROUND(TRUNC(('TRI-1'!BJ46  ),2),0))=5,"C-",IF((ROUND(TRUNC(('TRI-1'!BJ46  ),2),0))=4,"D+",IF((ROUND(TRUNC(('TRI-1'!BJ46 ),2),0))=3,"D-",IF((ROUND(TRUNC(('TRI-1'!BJ46 ),2),0))=2,"E+",IF((ROUND(TRUNC(('TRI-1'!BJ46  ),2),0))&lt;=1,"E-","")))))))))))</f>
        <v/>
      </c>
      <c r="BK46" s="51" t="str">
        <f>IF(OR('TRI-1'!BK46 ="",'TRI-1'!BK46&lt;0,'TRI-1'!BK46  &gt;10),"",IF((ROUND(TRUNC(('TRI-1'!BK46  ),2),0))=10,"A+",IF((ROUND(TRUNC(('TRI-1'!BK46  ),2),0))=9,"A-",IF((ROUND(TRUNC(('TRI-1'!BK46   ),2),0))=8,"B+",IF((ROUND(TRUNC(('TRI-1'!BK46 ),2),0))=7,"B-",IF((ROUND(TRUNC(('TRI-1'!BK46  ),2),0))=6,"C+",IF((ROUND(TRUNC(('TRI-1'!BK46  ),2),0))=5,"C-",IF((ROUND(TRUNC(('TRI-1'!BK46  ),2),0))=4,"D+",IF((ROUND(TRUNC(('TRI-1'!BK46 ),2),0))=3,"D-",IF((ROUND(TRUNC(('TRI-1'!BK46 ),2),0))=2,"E+",IF((ROUND(TRUNC(('TRI-1'!BK46  ),2),0))&lt;=1,"E-","")))))))))))</f>
        <v/>
      </c>
      <c r="BL46" s="51" t="str">
        <f>IF(OR('TRI-1'!BL46 ="",'TRI-1'!BL46&lt;0,'TRI-1'!BL46  &gt;10),"",IF((ROUND(TRUNC(('TRI-1'!BL46  ),2),0))=10,"A+",IF((ROUND(TRUNC(('TRI-1'!BL46  ),2),0))=9,"A-",IF((ROUND(TRUNC(('TRI-1'!BL46   ),2),0))=8,"B+",IF((ROUND(TRUNC(('TRI-1'!BL46 ),2),0))=7,"B-",IF((ROUND(TRUNC(('TRI-1'!BL46  ),2),0))=6,"C+",IF((ROUND(TRUNC(('TRI-1'!BL46  ),2),0))=5,"C-",IF((ROUND(TRUNC(('TRI-1'!BL46  ),2),0))=4,"D+",IF((ROUND(TRUNC(('TRI-1'!BL46 ),2),0))=3,"D-",IF((ROUND(TRUNC(('TRI-1'!BL46 ),2),0))=2,"E+",IF((ROUND(TRUNC(('TRI-1'!BL46  ),2),0))&lt;=1,"E-","")))))))))))</f>
        <v/>
      </c>
      <c r="BM46" s="51" t="str">
        <f>IF(OR('TRI-1'!BM46 ="",'TRI-1'!BM46&lt;0,'TRI-1'!BM46  &gt;10),"",IF((ROUND(TRUNC(('TRI-1'!BM46  ),2),0))=10,"A+",IF((ROUND(TRUNC(('TRI-1'!BM46  ),2),0))=9,"A-",IF((ROUND(TRUNC(('TRI-1'!BM46   ),2),0))=8,"B+",IF((ROUND(TRUNC(('TRI-1'!BM46 ),2),0))=7,"B-",IF((ROUND(TRUNC(('TRI-1'!BM46  ),2),0))=6,"C+",IF((ROUND(TRUNC(('TRI-1'!BM46  ),2),0))=5,"C-",IF((ROUND(TRUNC(('TRI-1'!BM46  ),2),0))=4,"D+",IF((ROUND(TRUNC(('TRI-1'!BM46 ),2),0))=3,"D-",IF((ROUND(TRUNC(('TRI-1'!BM46 ),2),0))=2,"E+",IF((ROUND(TRUNC(('TRI-1'!BM46  ),2),0))&lt;=1,"E-","")))))))))))</f>
        <v/>
      </c>
      <c r="BN46" s="51" t="str">
        <f>IF(OR('TRI-1'!BN46 ="",'TRI-1'!BN46&lt;0,'TRI-1'!BN46  &gt;10),"",IF((ROUND(TRUNC(('TRI-1'!BN46  ),2),0))=10,"A+",IF((ROUND(TRUNC(('TRI-1'!BN46  ),2),0))=9,"A-",IF((ROUND(TRUNC(('TRI-1'!BN46   ),2),0))=8,"B+",IF((ROUND(TRUNC(('TRI-1'!BN46 ),2),0))=7,"B-",IF((ROUND(TRUNC(('TRI-1'!BN46  ),2),0))=6,"C+",IF((ROUND(TRUNC(('TRI-1'!BN46  ),2),0))=5,"C-",IF((ROUND(TRUNC(('TRI-1'!BN46  ),2),0))=4,"D+",IF((ROUND(TRUNC(('TRI-1'!BN46 ),2),0))=3,"D-",IF((ROUND(TRUNC(('TRI-1'!BN46 ),2),0))=2,"E+",IF((ROUND(TRUNC(('TRI-1'!BN46  ),2),0))&lt;=1,"E-","")))))))))))</f>
        <v/>
      </c>
      <c r="BO46" s="51" t="str">
        <f>IF(OR('TRI-1'!BO46 ="",'TRI-1'!BO46&lt;0,'TRI-1'!BO46  &gt;10),"",IF((ROUND(TRUNC(('TRI-1'!BO46  ),2),0))=10,"A+",IF((ROUND(TRUNC(('TRI-1'!BO46  ),2),0))=9,"A-",IF((ROUND(TRUNC(('TRI-1'!BO46   ),2),0))=8,"B+",IF((ROUND(TRUNC(('TRI-1'!BO46 ),2),0))=7,"B-",IF((ROUND(TRUNC(('TRI-1'!BO46  ),2),0))=6,"C+",IF((ROUND(TRUNC(('TRI-1'!BO46  ),2),0))=5,"C-",IF((ROUND(TRUNC(('TRI-1'!BO46  ),2),0))=4,"D+",IF((ROUND(TRUNC(('TRI-1'!BO46 ),2),0))=3,"D-",IF((ROUND(TRUNC(('TRI-1'!BO46 ),2),0))=2,"E+",IF((ROUND(TRUNC(('TRI-1'!BO46  ),2),0))&lt;=1,"E-","")))))))))))</f>
        <v/>
      </c>
      <c r="BP46" s="51" t="str">
        <f>IF(OR('TRI-1'!BP46 ="",'TRI-1'!BP46&lt;0,'TRI-1'!BP46  &gt;10),"",IF((ROUND(TRUNC(('TRI-1'!BP46  ),2),0))=10,"A+",IF((ROUND(TRUNC(('TRI-1'!BP46  ),2),0))=9,"A-",IF((ROUND(TRUNC(('TRI-1'!BP46   ),2),0))=8,"B+",IF((ROUND(TRUNC(('TRI-1'!BP46 ),2),0))=7,"B-",IF((ROUND(TRUNC(('TRI-1'!BP46  ),2),0))=6,"C+",IF((ROUND(TRUNC(('TRI-1'!BP46  ),2),0))=5,"C-",IF((ROUND(TRUNC(('TRI-1'!BP46  ),2),0))=4,"D+",IF((ROUND(TRUNC(('TRI-1'!BP46 ),2),0))=3,"D-",IF((ROUND(TRUNC(('TRI-1'!BP46 ),2),0))=2,"E+",IF((ROUND(TRUNC(('TRI-1'!BP46  ),2),0))&lt;=1,"E-","")))))))))))</f>
        <v/>
      </c>
      <c r="BQ46" s="51" t="str">
        <f>IF(OR('TRI-1'!BQ46 ="",'TRI-1'!BQ46&lt;0,'TRI-1'!BQ46  &gt;10),"",IF((ROUND(TRUNC(('TRI-1'!BQ46  ),2),0))=10,"A+",IF((ROUND(TRUNC(('TRI-1'!BQ46  ),2),0))=9,"A-",IF((ROUND(TRUNC(('TRI-1'!BQ46   ),2),0))=8,"B+",IF((ROUND(TRUNC(('TRI-1'!BQ46 ),2),0))=7,"B-",IF((ROUND(TRUNC(('TRI-1'!BQ46  ),2),0))=6,"C+",IF((ROUND(TRUNC(('TRI-1'!BQ46  ),2),0))=5,"C-",IF((ROUND(TRUNC(('TRI-1'!BQ46  ),2),0))=4,"D+",IF((ROUND(TRUNC(('TRI-1'!BQ46 ),2),0))=3,"D-",IF((ROUND(TRUNC(('TRI-1'!BQ46 ),2),0))=2,"E+",IF((ROUND(TRUNC(('TRI-1'!BQ46  ),2),0))&lt;=1,"E-","")))))))))))</f>
        <v/>
      </c>
      <c r="BR46" s="51" t="str">
        <f>IF(OR('TRI-1'!BR46 ="",'TRI-1'!BR46&lt;0,'TRI-1'!BR46  &gt;10),"",IF((ROUND(TRUNC(('TRI-1'!BR46  ),2),0))=10,"A+",IF((ROUND(TRUNC(('TRI-1'!BR46  ),2),0))=9,"A-",IF((ROUND(TRUNC(('TRI-1'!BR46   ),2),0))=8,"B+",IF((ROUND(TRUNC(('TRI-1'!BR46 ),2),0))=7,"B-",IF((ROUND(TRUNC(('TRI-1'!BR46  ),2),0))=6,"C+",IF((ROUND(TRUNC(('TRI-1'!BR46  ),2),0))=5,"C-",IF((ROUND(TRUNC(('TRI-1'!BR46  ),2),0))=4,"D+",IF((ROUND(TRUNC(('TRI-1'!BR46 ),2),0))=3,"D-",IF((ROUND(TRUNC(('TRI-1'!BR46 ),2),0))=2,"E+",IF((ROUND(TRUNC(('TRI-1'!BR46  ),2),0))&lt;=1,"E-","")))))))))))</f>
        <v/>
      </c>
      <c r="BS46" s="51" t="str">
        <f>IF(OR('TRI-1'!BS46 ="",'TRI-1'!BS46&lt;0,'TRI-1'!BS46  &gt;10),"",IF((ROUND(TRUNC(('TRI-1'!BS46  ),2),0))=10,"A+",IF((ROUND(TRUNC(('TRI-1'!BS46  ),2),0))=9,"A-",IF((ROUND(TRUNC(('TRI-1'!BS46   ),2),0))=8,"B+",IF((ROUND(TRUNC(('TRI-1'!BS46 ),2),0))=7,"B-",IF((ROUND(TRUNC(('TRI-1'!BS46  ),2),0))=6,"C+",IF((ROUND(TRUNC(('TRI-1'!BS46  ),2),0))=5,"C-",IF((ROUND(TRUNC(('TRI-1'!BS46  ),2),0))=4,"D+",IF((ROUND(TRUNC(('TRI-1'!BS46 ),2),0))=3,"D-",IF((ROUND(TRUNC(('TRI-1'!BS46 ),2),0))=2,"E+",IF((ROUND(TRUNC(('TRI-1'!BS46  ),2),0))&lt;=1,"E-","")))))))))))</f>
        <v/>
      </c>
      <c r="BT46" s="51" t="str">
        <f>IF(OR('TRI-1'!BT46 ="",'TRI-1'!BT46&lt;0,'TRI-1'!BT46  &gt;10),"",IF((ROUND(TRUNC(('TRI-1'!BT46  ),2),0))=10,"A+",IF((ROUND(TRUNC(('TRI-1'!BT46  ),2),0))=9,"A-",IF((ROUND(TRUNC(('TRI-1'!BT46   ),2),0))=8,"B+",IF((ROUND(TRUNC(('TRI-1'!BT46 ),2),0))=7,"B-",IF((ROUND(TRUNC(('TRI-1'!BT46  ),2),0))=6,"C+",IF((ROUND(TRUNC(('TRI-1'!BT46  ),2),0))=5,"C-",IF((ROUND(TRUNC(('TRI-1'!BT46  ),2),0))=4,"D+",IF((ROUND(TRUNC(('TRI-1'!BT46 ),2),0))=3,"D-",IF((ROUND(TRUNC(('TRI-1'!BT46 ),2),0))=2,"E+",IF((ROUND(TRUNC(('TRI-1'!BT46  ),2),0))&lt;=1,"E-","")))))))))))</f>
        <v/>
      </c>
      <c r="BU46" s="51" t="str">
        <f>IF(OR('TRI-1'!BU46 ="",'TRI-1'!BU46&lt;0,'TRI-1'!BU46  &gt;10),"",IF((ROUND(TRUNC(('TRI-1'!BU46  ),2),0))=10,"A+",IF((ROUND(TRUNC(('TRI-1'!BU46  ),2),0))=9,"A-",IF((ROUND(TRUNC(('TRI-1'!BU46   ),2),0))=8,"B+",IF((ROUND(TRUNC(('TRI-1'!BU46 ),2),0))=7,"B-",IF((ROUND(TRUNC(('TRI-1'!BU46  ),2),0))=6,"C+",IF((ROUND(TRUNC(('TRI-1'!BU46  ),2),0))=5,"C-",IF((ROUND(TRUNC(('TRI-1'!BU46  ),2),0))=4,"D+",IF((ROUND(TRUNC(('TRI-1'!BU46 ),2),0))=3,"D-",IF((ROUND(TRUNC(('TRI-1'!BU46 ),2),0))=2,"E+",IF((ROUND(TRUNC(('TRI-1'!BU46  ),2),0))&lt;=1,"E-","")))))))))))</f>
        <v/>
      </c>
      <c r="BV46" s="51" t="str">
        <f>IF(OR('TRI-1'!BV46 ="",'TRI-1'!BV46&lt;0,'TRI-1'!BV46  &gt;10),"",IF((ROUND(TRUNC(('TRI-1'!BV46  ),2),0))=10,"A+",IF((ROUND(TRUNC(('TRI-1'!BV46  ),2),0))=9,"A-",IF((ROUND(TRUNC(('TRI-1'!BV46   ),2),0))=8,"B+",IF((ROUND(TRUNC(('TRI-1'!BV46 ),2),0))=7,"B-",IF((ROUND(TRUNC(('TRI-1'!BV46  ),2),0))=6,"C+",IF((ROUND(TRUNC(('TRI-1'!BV46  ),2),0))=5,"C-",IF((ROUND(TRUNC(('TRI-1'!BV46  ),2),0))=4,"D+",IF((ROUND(TRUNC(('TRI-1'!BV46 ),2),0))=3,"D-",IF((ROUND(TRUNC(('TRI-1'!BV46 ),2),0))=2,"E+",IF((ROUND(TRUNC(('TRI-1'!BV46  ),2),0))&lt;=1,"E-","")))))))))))</f>
        <v/>
      </c>
      <c r="BW46" s="51" t="str">
        <f>IF(OR('TRI-1'!BW46 ="",'TRI-1'!BW46&lt;0,'TRI-1'!BW46  &gt;10),"",IF((ROUND(TRUNC(('TRI-1'!BW46  ),2),0))=10,"A+",IF((ROUND(TRUNC(('TRI-1'!BW46  ),2),0))=9,"A-",IF((ROUND(TRUNC(('TRI-1'!BW46   ),2),0))=8,"B+",IF((ROUND(TRUNC(('TRI-1'!BW46 ),2),0))=7,"B-",IF((ROUND(TRUNC(('TRI-1'!BW46  ),2),0))=6,"C+",IF((ROUND(TRUNC(('TRI-1'!BW46  ),2),0))=5,"C-",IF((ROUND(TRUNC(('TRI-1'!BW46  ),2),0))=4,"D+",IF((ROUND(TRUNC(('TRI-1'!BW46 ),2),0))=3,"D-",IF((ROUND(TRUNC(('TRI-1'!BW46 ),2),0))=2,"E+",IF((ROUND(TRUNC(('TRI-1'!BW46  ),2),0))&lt;=1,"E-","")))))))))))</f>
        <v/>
      </c>
      <c r="BX46" s="51" t="str">
        <f>IF(OR('TRI-1'!BX46 ="",'TRI-1'!BX46&lt;0,'TRI-1'!BX46  &gt;10),"",IF((ROUND(TRUNC(('TRI-1'!BX46  ),2),0))=10,"A+",IF((ROUND(TRUNC(('TRI-1'!BX46  ),2),0))=9,"A-",IF((ROUND(TRUNC(('TRI-1'!BX46   ),2),0))=8,"B+",IF((ROUND(TRUNC(('TRI-1'!BX46 ),2),0))=7,"B-",IF((ROUND(TRUNC(('TRI-1'!BX46  ),2),0))=6,"C+",IF((ROUND(TRUNC(('TRI-1'!BX46  ),2),0))=5,"C-",IF((ROUND(TRUNC(('TRI-1'!BX46  ),2),0))=4,"D+",IF((ROUND(TRUNC(('TRI-1'!BX46 ),2),0))=3,"D-",IF((ROUND(TRUNC(('TRI-1'!BX46 ),2),0))=2,"E+",IF((ROUND(TRUNC(('TRI-1'!BX46  ),2),0))&lt;=1,"E-","")))))))))))</f>
        <v/>
      </c>
      <c r="BY46" s="51" t="str">
        <f>IF(OR('TRI-1'!BY46 ="",'TRI-1'!BY46&lt;0,'TRI-1'!BY46  &gt;10),"",IF((ROUND(TRUNC(('TRI-1'!BY46  ),2),0))=10,"A+",IF((ROUND(TRUNC(('TRI-1'!BY46  ),2),0))=9,"A-",IF((ROUND(TRUNC(('TRI-1'!BY46   ),2),0))=8,"B+",IF((ROUND(TRUNC(('TRI-1'!BY46 ),2),0))=7,"B-",IF((ROUND(TRUNC(('TRI-1'!BY46  ),2),0))=6,"C+",IF((ROUND(TRUNC(('TRI-1'!BY46  ),2),0))=5,"C-",IF((ROUND(TRUNC(('TRI-1'!BY46  ),2),0))=4,"D+",IF((ROUND(TRUNC(('TRI-1'!BY46 ),2),0))=3,"D-",IF((ROUND(TRUNC(('TRI-1'!BY46 ),2),0))=2,"E+",IF((ROUND(TRUNC(('TRI-1'!BY46  ),2),0))&lt;=1,"E-","")))))))))))</f>
        <v/>
      </c>
      <c r="BZ46" s="51" t="str">
        <f>IF(OR('TRI-1'!BZ46 ="",'TRI-1'!BZ46&lt;0,'TRI-1'!BZ46  &gt;10),"",IF((ROUND(TRUNC(('TRI-1'!BZ46  ),2),0))=10,"A+",IF((ROUND(TRUNC(('TRI-1'!BZ46  ),2),0))=9,"A-",IF((ROUND(TRUNC(('TRI-1'!BZ46   ),2),0))=8,"B+",IF((ROUND(TRUNC(('TRI-1'!BZ46 ),2),0))=7,"B-",IF((ROUND(TRUNC(('TRI-1'!BZ46  ),2),0))=6,"C+",IF((ROUND(TRUNC(('TRI-1'!BZ46  ),2),0))=5,"C-",IF((ROUND(TRUNC(('TRI-1'!BZ46  ),2),0))=4,"D+",IF((ROUND(TRUNC(('TRI-1'!BZ46 ),2),0))=3,"D-",IF((ROUND(TRUNC(('TRI-1'!BZ46 ),2),0))=2,"E+",IF((ROUND(TRUNC(('TRI-1'!BZ46  ),2),0))&lt;=1,"E-","")))))))))))</f>
        <v/>
      </c>
      <c r="CA46" s="51" t="str">
        <f>IF(OR('TRI-1'!CA46 ="",'TRI-1'!CA46&lt;0,'TRI-1'!CA46  &gt;10),"",IF((ROUND(TRUNC(('TRI-1'!CA46  ),2),0))=10,"A+",IF((ROUND(TRUNC(('TRI-1'!CA46  ),2),0))=9,"A-",IF((ROUND(TRUNC(('TRI-1'!CA46   ),2),0))=8,"B+",IF((ROUND(TRUNC(('TRI-1'!CA46 ),2),0))=7,"B-",IF((ROUND(TRUNC(('TRI-1'!CA46  ),2),0))=6,"C+",IF((ROUND(TRUNC(('TRI-1'!CA46  ),2),0))=5,"C-",IF((ROUND(TRUNC(('TRI-1'!CA46  ),2),0))=4,"D+",IF((ROUND(TRUNC(('TRI-1'!CA46 ),2),0))=3,"D-",IF((ROUND(TRUNC(('TRI-1'!CA46 ),2),0))=2,"E+",IF((ROUND(TRUNC(('TRI-1'!CA46  ),2),0))&lt;=1,"E-","")))))))))))</f>
        <v/>
      </c>
      <c r="CB46" s="51" t="str">
        <f>IF(OR('TRI-1'!CB46 ="",'TRI-1'!CB46&lt;0,'TRI-1'!CB46  &gt;10),"",IF((ROUND(TRUNC(('TRI-1'!CB46  ),2),0))=10,"A+",IF((ROUND(TRUNC(('TRI-1'!CB46  ),2),0))=9,"A-",IF((ROUND(TRUNC(('TRI-1'!CB46   ),2),0))=8,"B+",IF((ROUND(TRUNC(('TRI-1'!CB46 ),2),0))=7,"B-",IF((ROUND(TRUNC(('TRI-1'!CB46  ),2),0))=6,"C+",IF((ROUND(TRUNC(('TRI-1'!CB46  ),2),0))=5,"C-",IF((ROUND(TRUNC(('TRI-1'!CB46  ),2),0))=4,"D+",IF((ROUND(TRUNC(('TRI-1'!CB46 ),2),0))=3,"D-",IF((ROUND(TRUNC(('TRI-1'!CB46 ),2),0))=2,"E+",IF((ROUND(TRUNC(('TRI-1'!CB46  ),2),0))&lt;=1,"E-","")))))))))))</f>
        <v/>
      </c>
      <c r="CC46" s="51" t="str">
        <f>IF(OR('TRI-1'!CC46 ="",'TRI-1'!CC46&lt;0,'TRI-1'!CC46  &gt;10),"",IF((ROUND(TRUNC(('TRI-1'!CC46  ),2),0))=10,"A+",IF((ROUND(TRUNC(('TRI-1'!CC46  ),2),0))=9,"A-",IF((ROUND(TRUNC(('TRI-1'!CC46   ),2),0))=8,"B+",IF((ROUND(TRUNC(('TRI-1'!CC46 ),2),0))=7,"B-",IF((ROUND(TRUNC(('TRI-1'!CC46  ),2),0))=6,"C+",IF((ROUND(TRUNC(('TRI-1'!CC46  ),2),0))=5,"C-",IF((ROUND(TRUNC(('TRI-1'!CC46  ),2),0))=4,"D+",IF((ROUND(TRUNC(('TRI-1'!CC46 ),2),0))=3,"D-",IF((ROUND(TRUNC(('TRI-1'!CC46 ),2),0))=2,"E+",IF((ROUND(TRUNC(('TRI-1'!CC46  ),2),0))&lt;=1,"E-","")))))))))))</f>
        <v/>
      </c>
      <c r="CD46" s="51" t="str">
        <f>IF(OR('TRI-1'!CD46 ="",'TRI-1'!CD46&lt;0,'TRI-1'!CD46  &gt;10),"",IF((ROUND(TRUNC(('TRI-1'!CD46  ),2),0))=10,"A+",IF((ROUND(TRUNC(('TRI-1'!CD46  ),2),0))=9,"A-",IF((ROUND(TRUNC(('TRI-1'!CD46   ),2),0))=8,"B+",IF((ROUND(TRUNC(('TRI-1'!CD46 ),2),0))=7,"B-",IF((ROUND(TRUNC(('TRI-1'!CD46  ),2),0))=6,"C+",IF((ROUND(TRUNC(('TRI-1'!CD46  ),2),0))=5,"C-",IF((ROUND(TRUNC(('TRI-1'!CD46  ),2),0))=4,"D+",IF((ROUND(TRUNC(('TRI-1'!CD46 ),2),0))=3,"D-",IF((ROUND(TRUNC(('TRI-1'!CD46 ),2),0))=2,"E+",IF((ROUND(TRUNC(('TRI-1'!CD46  ),2),0))&lt;=1,"E-","")))))))))))</f>
        <v/>
      </c>
      <c r="CE46" s="51" t="str">
        <f>IF(OR('TRI-1'!CE46 ="",'TRI-1'!CE46&lt;0,'TRI-1'!CE46  &gt;10),"",IF((ROUND(TRUNC(('TRI-1'!CE46  ),2),0))=10,"A+",IF((ROUND(TRUNC(('TRI-1'!CE46  ),2),0))=9,"A-",IF((ROUND(TRUNC(('TRI-1'!CE46   ),2),0))=8,"B+",IF((ROUND(TRUNC(('TRI-1'!CE46 ),2),0))=7,"B-",IF((ROUND(TRUNC(('TRI-1'!CE46  ),2),0))=6,"C+",IF((ROUND(TRUNC(('TRI-1'!CE46  ),2),0))=5,"C-",IF((ROUND(TRUNC(('TRI-1'!CE46  ),2),0))=4,"D+",IF((ROUND(TRUNC(('TRI-1'!CE46 ),2),0))=3,"D-",IF((ROUND(TRUNC(('TRI-1'!CE46 ),2),0))=2,"E+",IF((ROUND(TRUNC(('TRI-1'!CE46  ),2),0))&lt;=1,"E-","")))))))))))</f>
        <v/>
      </c>
      <c r="CF46" s="51" t="str">
        <f>IF(OR('TRI-1'!CF46 ="",'TRI-1'!CF46&lt;0,'TRI-1'!CF46  &gt;10),"",IF((ROUND(TRUNC(('TRI-1'!CF46  ),2),0))=10,"A+",IF((ROUND(TRUNC(('TRI-1'!CF46  ),2),0))=9,"A-",IF((ROUND(TRUNC(('TRI-1'!CF46   ),2),0))=8,"B+",IF((ROUND(TRUNC(('TRI-1'!CF46 ),2),0))=7,"B-",IF((ROUND(TRUNC(('TRI-1'!CF46  ),2),0))=6,"C+",IF((ROUND(TRUNC(('TRI-1'!CF46  ),2),0))=5,"C-",IF((ROUND(TRUNC(('TRI-1'!CF46  ),2),0))=4,"D+",IF((ROUND(TRUNC(('TRI-1'!CF46 ),2),0))=3,"D-",IF((ROUND(TRUNC(('TRI-1'!CF46 ),2),0))=2,"E+",IF((ROUND(TRUNC(('TRI-1'!CF46  ),2),0))&lt;=1,"E-","")))))))))))</f>
        <v/>
      </c>
      <c r="CG46" s="51" t="str">
        <f>IF(OR('TRI-1'!CG46 ="",'TRI-1'!CG46&lt;0,'TRI-1'!CG46  &gt;10),"",IF((ROUND(TRUNC(('TRI-1'!CG46  ),2),0))=10,"A+",IF((ROUND(TRUNC(('TRI-1'!CG46  ),2),0))=9,"A-",IF((ROUND(TRUNC(('TRI-1'!CG46   ),2),0))=8,"B+",IF((ROUND(TRUNC(('TRI-1'!CG46 ),2),0))=7,"B-",IF((ROUND(TRUNC(('TRI-1'!CG46  ),2),0))=6,"C+",IF((ROUND(TRUNC(('TRI-1'!CG46  ),2),0))=5,"C-",IF((ROUND(TRUNC(('TRI-1'!CG46  ),2),0))=4,"D+",IF((ROUND(TRUNC(('TRI-1'!CG46 ),2),0))=3,"D-",IF((ROUND(TRUNC(('TRI-1'!CG46 ),2),0))=2,"E+",IF((ROUND(TRUNC(('TRI-1'!CG46  ),2),0))&lt;=1,"E-","")))))))))))</f>
        <v/>
      </c>
      <c r="CH46" s="51" t="str">
        <f>IF(OR('TRI-1'!CH46 ="",'TRI-1'!CH46&lt;0,'TRI-1'!CH46  &gt;10),"",IF((ROUND(TRUNC(('TRI-1'!CH46  ),2),0))=10,"A+",IF((ROUND(TRUNC(('TRI-1'!CH46  ),2),0))=9,"A-",IF((ROUND(TRUNC(('TRI-1'!CH46   ),2),0))=8,"B+",IF((ROUND(TRUNC(('TRI-1'!CH46 ),2),0))=7,"B-",IF((ROUND(TRUNC(('TRI-1'!CH46  ),2),0))=6,"C+",IF((ROUND(TRUNC(('TRI-1'!CH46  ),2),0))=5,"C-",IF((ROUND(TRUNC(('TRI-1'!CH46  ),2),0))=4,"D+",IF((ROUND(TRUNC(('TRI-1'!CH46 ),2),0))=3,"D-",IF((ROUND(TRUNC(('TRI-1'!CH46 ),2),0))=2,"E+",IF((ROUND(TRUNC(('TRI-1'!CH46  ),2),0))&lt;=1,"E-","")))))))))))</f>
        <v/>
      </c>
      <c r="CI46" s="51" t="str">
        <f>IF(OR('TRI-1'!CI46 ="",'TRI-1'!CI46&lt;0,'TRI-1'!CI46  &gt;10),"",IF((ROUND(TRUNC(('TRI-1'!CI46  ),2),0))=10,"A+",IF((ROUND(TRUNC(('TRI-1'!CI46  ),2),0))=9,"A-",IF((ROUND(TRUNC(('TRI-1'!CI46   ),2),0))=8,"B+",IF((ROUND(TRUNC(('TRI-1'!CI46 ),2),0))=7,"B-",IF((ROUND(TRUNC(('TRI-1'!CI46  ),2),0))=6,"C+",IF((ROUND(TRUNC(('TRI-1'!CI46  ),2),0))=5,"C-",IF((ROUND(TRUNC(('TRI-1'!CI46  ),2),0))=4,"D+",IF((ROUND(TRUNC(('TRI-1'!CI46 ),2),0))=3,"D-",IF((ROUND(TRUNC(('TRI-1'!CI46 ),2),0))=2,"E+",IF((ROUND(TRUNC(('TRI-1'!CI46  ),2),0))&lt;=1,"E-","")))))))))))</f>
        <v/>
      </c>
      <c r="CJ46" s="51" t="str">
        <f>IF(OR('TRI-1'!CJ46 ="",'TRI-1'!CJ46&lt;0,'TRI-1'!CJ46  &gt;10),"",IF((ROUND(TRUNC(('TRI-1'!CJ46  ),2),0))=10,"A+",IF((ROUND(TRUNC(('TRI-1'!CJ46  ),2),0))=9,"A-",IF((ROUND(TRUNC(('TRI-1'!CJ46   ),2),0))=8,"B+",IF((ROUND(TRUNC(('TRI-1'!CJ46 ),2),0))=7,"B-",IF((ROUND(TRUNC(('TRI-1'!CJ46  ),2),0))=6,"C+",IF((ROUND(TRUNC(('TRI-1'!CJ46  ),2),0))=5,"C-",IF((ROUND(TRUNC(('TRI-1'!CJ46  ),2),0))=4,"D+",IF((ROUND(TRUNC(('TRI-1'!CJ46 ),2),0))=3,"D-",IF((ROUND(TRUNC(('TRI-1'!CJ46 ),2),0))=2,"E+",IF((ROUND(TRUNC(('TRI-1'!CJ46  ),2),0))&lt;=1,"E-","")))))))))))</f>
        <v/>
      </c>
      <c r="CK46" s="51" t="str">
        <f>IF(OR('TRI-1'!CK46 ="",'TRI-1'!CK46&lt;0,'TRI-1'!CK46  &gt;10),"",IF((ROUND(TRUNC(('TRI-1'!CK46  ),2),0))=10,"A+",IF((ROUND(TRUNC(('TRI-1'!CK46  ),2),0))=9,"A-",IF((ROUND(TRUNC(('TRI-1'!CK46   ),2),0))=8,"B+",IF((ROUND(TRUNC(('TRI-1'!CK46 ),2),0))=7,"B-",IF((ROUND(TRUNC(('TRI-1'!CK46  ),2),0))=6,"C+",IF((ROUND(TRUNC(('TRI-1'!CK46  ),2),0))=5,"C-",IF((ROUND(TRUNC(('TRI-1'!CK46  ),2),0))=4,"D+",IF((ROUND(TRUNC(('TRI-1'!CK46 ),2),0))=3,"D-",IF((ROUND(TRUNC(('TRI-1'!CK46 ),2),0))=2,"E+",IF((ROUND(TRUNC(('TRI-1'!CK46  ),2),0))&lt;=1,"E-","")))))))))))</f>
        <v/>
      </c>
      <c r="CL46" s="51" t="str">
        <f>IF(OR('TRI-1'!CL46 ="",'TRI-1'!CL46&lt;0,'TRI-1'!CL46  &gt;10),"",IF((ROUND(TRUNC(('TRI-1'!CL46  ),2),0))=10,"A+",IF((ROUND(TRUNC(('TRI-1'!CL46  ),2),0))=9,"A-",IF((ROUND(TRUNC(('TRI-1'!CL46   ),2),0))=8,"B+",IF((ROUND(TRUNC(('TRI-1'!CL46 ),2),0))=7,"B-",IF((ROUND(TRUNC(('TRI-1'!CL46  ),2),0))=6,"C+",IF((ROUND(TRUNC(('TRI-1'!CL46  ),2),0))=5,"C-",IF((ROUND(TRUNC(('TRI-1'!CL46  ),2),0))=4,"D+",IF((ROUND(TRUNC(('TRI-1'!CL46 ),2),0))=3,"D-",IF((ROUND(TRUNC(('TRI-1'!CL46 ),2),0))=2,"E+",IF((ROUND(TRUNC(('TRI-1'!CL46  ),2),0))&lt;=1,"E-","")))))))))))</f>
        <v/>
      </c>
      <c r="CM46" s="51" t="str">
        <f>IF(OR('TRI-1'!CM46 ="",'TRI-1'!CM46&lt;0,'TRI-1'!CM46  &gt;10),"",IF((ROUND(TRUNC(('TRI-1'!CM46  ),2),0))=10,"A+",IF((ROUND(TRUNC(('TRI-1'!CM46  ),2),0))=9,"A-",IF((ROUND(TRUNC(('TRI-1'!CM46   ),2),0))=8,"B+",IF((ROUND(TRUNC(('TRI-1'!CM46 ),2),0))=7,"B-",IF((ROUND(TRUNC(('TRI-1'!CM46  ),2),0))=6,"C+",IF((ROUND(TRUNC(('TRI-1'!CM46  ),2),0))=5,"C-",IF((ROUND(TRUNC(('TRI-1'!CM46  ),2),0))=4,"D+",IF((ROUND(TRUNC(('TRI-1'!CM46 ),2),0))=3,"D-",IF((ROUND(TRUNC(('TRI-1'!CM46 ),2),0))=2,"E+",IF((ROUND(TRUNC(('TRI-1'!CM46  ),2),0))&lt;=1,"E-","")))))))))))</f>
        <v/>
      </c>
      <c r="CN46" s="51" t="str">
        <f>IF(OR('TRI-1'!CN46 ="",'TRI-1'!CN46&lt;0,'TRI-1'!CN46  &gt;10),"",IF((ROUND(TRUNC(('TRI-1'!CN46  ),2),0))=10,"A+",IF((ROUND(TRUNC(('TRI-1'!CN46  ),2),0))=9,"A-",IF((ROUND(TRUNC(('TRI-1'!CN46   ),2),0))=8,"B+",IF((ROUND(TRUNC(('TRI-1'!CN46 ),2),0))=7,"B-",IF((ROUND(TRUNC(('TRI-1'!CN46  ),2),0))=6,"C+",IF((ROUND(TRUNC(('TRI-1'!CN46  ),2),0))=5,"C-",IF((ROUND(TRUNC(('TRI-1'!CN46  ),2),0))=4,"D+",IF((ROUND(TRUNC(('TRI-1'!CN46 ),2),0))=3,"D-",IF((ROUND(TRUNC(('TRI-1'!CN46 ),2),0))=2,"E+",IF((ROUND(TRUNC(('TRI-1'!CN46  ),2),0))&lt;=1,"E-","")))))))))))</f>
        <v/>
      </c>
      <c r="CO46" s="51" t="str">
        <f>IF(OR('TRI-1'!CO46 ="",'TRI-1'!CO46&lt;0,'TRI-1'!CO46  &gt;10),"",IF((ROUND(TRUNC(('TRI-1'!CO46  ),2),0))=10,"A+",IF((ROUND(TRUNC(('TRI-1'!CO46  ),2),0))=9,"A-",IF((ROUND(TRUNC(('TRI-1'!CO46   ),2),0))=8,"B+",IF((ROUND(TRUNC(('TRI-1'!CO46 ),2),0))=7,"B-",IF((ROUND(TRUNC(('TRI-1'!CO46  ),2),0))=6,"C+",IF((ROUND(TRUNC(('TRI-1'!CO46  ),2),0))=5,"C-",IF((ROUND(TRUNC(('TRI-1'!CO46  ),2),0))=4,"D+",IF((ROUND(TRUNC(('TRI-1'!CO46 ),2),0))=3,"D-",IF((ROUND(TRUNC(('TRI-1'!CO46 ),2),0))=2,"E+",IF((ROUND(TRUNC(('TRI-1'!CO46  ),2),0))&lt;=1,"E-","")))))))))))</f>
        <v/>
      </c>
      <c r="CP46" s="51" t="str">
        <f>IF(OR('TRI-1'!CP46 ="",'TRI-1'!CP46&lt;0,'TRI-1'!CP46  &gt;10),"",IF((ROUND(TRUNC(('TRI-1'!CP46  ),2),0))=10,"A+",IF((ROUND(TRUNC(('TRI-1'!CP46  ),2),0))=9,"A-",IF((ROUND(TRUNC(('TRI-1'!CP46   ),2),0))=8,"B+",IF((ROUND(TRUNC(('TRI-1'!CP46 ),2),0))=7,"B-",IF((ROUND(TRUNC(('TRI-1'!CP46  ),2),0))=6,"C+",IF((ROUND(TRUNC(('TRI-1'!CP46  ),2),0))=5,"C-",IF((ROUND(TRUNC(('TRI-1'!CP46  ),2),0))=4,"D+",IF((ROUND(TRUNC(('TRI-1'!CP46 ),2),0))=3,"D-",IF((ROUND(TRUNC(('TRI-1'!CP46 ),2),0))=2,"E+",IF((ROUND(TRUNC(('TRI-1'!CP46  ),2),0))&lt;=1,"E-","")))))))))))</f>
        <v/>
      </c>
      <c r="CQ46" s="51" t="str">
        <f>IF(OR('TRI-1'!CQ46 ="",'TRI-1'!CQ46&lt;0,'TRI-1'!CQ46  &gt;10),"",IF((ROUND(TRUNC(('TRI-1'!CQ46  ),2),0))=10,"A+",IF((ROUND(TRUNC(('TRI-1'!CQ46  ),2),0))=9,"A-",IF((ROUND(TRUNC(('TRI-1'!CQ46   ),2),0))=8,"B+",IF((ROUND(TRUNC(('TRI-1'!CQ46 ),2),0))=7,"B-",IF((ROUND(TRUNC(('TRI-1'!CQ46  ),2),0))=6,"C+",IF((ROUND(TRUNC(('TRI-1'!CQ46  ),2),0))=5,"C-",IF((ROUND(TRUNC(('TRI-1'!CQ46  ),2),0))=4,"D+",IF((ROUND(TRUNC(('TRI-1'!CQ46 ),2),0))=3,"D-",IF((ROUND(TRUNC(('TRI-1'!CQ46 ),2),0))=2,"E+",IF((ROUND(TRUNC(('TRI-1'!CQ46  ),2),0))&lt;=1,"E-","")))))))))))</f>
        <v/>
      </c>
      <c r="CR46" s="51" t="str">
        <f>IF(OR('TRI-1'!CR46 ="",'TRI-1'!CR46&lt;0,'TRI-1'!CR46  &gt;10),"",IF((ROUND(TRUNC(('TRI-1'!CR46  ),2),0))=10,"A+",IF((ROUND(TRUNC(('TRI-1'!CR46  ),2),0))=9,"A-",IF((ROUND(TRUNC(('TRI-1'!CR46   ),2),0))=8,"B+",IF((ROUND(TRUNC(('TRI-1'!CR46 ),2),0))=7,"B-",IF((ROUND(TRUNC(('TRI-1'!CR46  ),2),0))=6,"C+",IF((ROUND(TRUNC(('TRI-1'!CR46  ),2),0))=5,"C-",IF((ROUND(TRUNC(('TRI-1'!CR46  ),2),0))=4,"D+",IF((ROUND(TRUNC(('TRI-1'!CR46 ),2),0))=3,"D-",IF((ROUND(TRUNC(('TRI-1'!CR46 ),2),0))=2,"E+",IF((ROUND(TRUNC(('TRI-1'!CR46  ),2),0))&lt;=1,"E-","")))))))))))</f>
        <v/>
      </c>
      <c r="CS46" s="51" t="str">
        <f>IF(OR('TRI-1'!CS46 ="",'TRI-1'!CS46&lt;0,'TRI-1'!CS46  &gt;10),"",IF((ROUND(TRUNC(('TRI-1'!CS46  ),2),0))=10,"A+",IF((ROUND(TRUNC(('TRI-1'!CS46  ),2),0))=9,"A-",IF((ROUND(TRUNC(('TRI-1'!CS46   ),2),0))=8,"B+",IF((ROUND(TRUNC(('TRI-1'!CS46 ),2),0))=7,"B-",IF((ROUND(TRUNC(('TRI-1'!CS46  ),2),0))=6,"C+",IF((ROUND(TRUNC(('TRI-1'!CS46  ),2),0))=5,"C-",IF((ROUND(TRUNC(('TRI-1'!CS46  ),2),0))=4,"D+",IF((ROUND(TRUNC(('TRI-1'!CS46 ),2),0))=3,"D-",IF((ROUND(TRUNC(('TRI-1'!CS46 ),2),0))=2,"E+",IF((ROUND(TRUNC(('TRI-1'!CS46  ),2),0))&lt;=1,"E-","")))))))))))</f>
        <v/>
      </c>
      <c r="CT46" s="51" t="str">
        <f>IF(OR('TRI-1'!CT46 ="",'TRI-1'!CT46&lt;0,'TRI-1'!CT46  &gt;10),"",IF((ROUND(TRUNC(('TRI-1'!CT46  ),2),0))=10,"A+",IF((ROUND(TRUNC(('TRI-1'!CT46  ),2),0))=9,"A-",IF((ROUND(TRUNC(('TRI-1'!CT46   ),2),0))=8,"B+",IF((ROUND(TRUNC(('TRI-1'!CT46 ),2),0))=7,"B-",IF((ROUND(TRUNC(('TRI-1'!CT46  ),2),0))=6,"C+",IF((ROUND(TRUNC(('TRI-1'!CT46  ),2),0))=5,"C-",IF((ROUND(TRUNC(('TRI-1'!CT46  ),2),0))=4,"D+",IF((ROUND(TRUNC(('TRI-1'!CT46 ),2),0))=3,"D-",IF((ROUND(TRUNC(('TRI-1'!CT46 ),2),0))=2,"E+",IF((ROUND(TRUNC(('TRI-1'!CT46  ),2),0))&lt;=1,"E-","")))))))))))</f>
        <v/>
      </c>
      <c r="CU46" s="51" t="str">
        <f>IF(OR('TRI-1'!CU46 ="",'TRI-1'!CU46&lt;0,'TRI-1'!CU46  &gt;10),"",IF((ROUND(TRUNC(('TRI-1'!CU46  ),2),0))=10,"A+",IF((ROUND(TRUNC(('TRI-1'!CU46  ),2),0))=9,"A-",IF((ROUND(TRUNC(('TRI-1'!CU46   ),2),0))=8,"B+",IF((ROUND(TRUNC(('TRI-1'!CU46 ),2),0))=7,"B-",IF((ROUND(TRUNC(('TRI-1'!CU46  ),2),0))=6,"C+",IF((ROUND(TRUNC(('TRI-1'!CU46  ),2),0))=5,"C-",IF((ROUND(TRUNC(('TRI-1'!CU46  ),2),0))=4,"D+",IF((ROUND(TRUNC(('TRI-1'!CU46 ),2),0))=3,"D-",IF((ROUND(TRUNC(('TRI-1'!CU46 ),2),0))=2,"E+",IF((ROUND(TRUNC(('TRI-1'!CU46  ),2),0))&lt;=1,"E-","")))))))))))</f>
        <v/>
      </c>
      <c r="CV46" s="51" t="str">
        <f>IF(OR('TRI-1'!CV46 ="",'TRI-1'!CV46&lt;0,'TRI-1'!CV46  &gt;10),"",IF((ROUND(TRUNC(('TRI-1'!CV46  ),2),0))=10,"A+",IF((ROUND(TRUNC(('TRI-1'!CV46  ),2),0))=9,"A-",IF((ROUND(TRUNC(('TRI-1'!CV46   ),2),0))=8,"B+",IF((ROUND(TRUNC(('TRI-1'!CV46 ),2),0))=7,"B-",IF((ROUND(TRUNC(('TRI-1'!CV46  ),2),0))=6,"C+",IF((ROUND(TRUNC(('TRI-1'!CV46  ),2),0))=5,"C-",IF((ROUND(TRUNC(('TRI-1'!CV46  ),2),0))=4,"D+",IF((ROUND(TRUNC(('TRI-1'!CV46 ),2),0))=3,"D-",IF((ROUND(TRUNC(('TRI-1'!CV46 ),2),0))=2,"E+",IF((ROUND(TRUNC(('TRI-1'!CV46  ),2),0))&lt;=1,"E-","")))))))))))</f>
        <v/>
      </c>
      <c r="CW46" s="51" t="str">
        <f>IF(OR('TRI-1'!CW46 ="",'TRI-1'!CW46&lt;0,'TRI-1'!CW46  &gt;10),"",IF((ROUND(TRUNC(('TRI-1'!CW46  ),2),0))=10,"A+",IF((ROUND(TRUNC(('TRI-1'!CW46  ),2),0))=9,"A-",IF((ROUND(TRUNC(('TRI-1'!CW46   ),2),0))=8,"B+",IF((ROUND(TRUNC(('TRI-1'!CW46 ),2),0))=7,"B-",IF((ROUND(TRUNC(('TRI-1'!CW46  ),2),0))=6,"C+",IF((ROUND(TRUNC(('TRI-1'!CW46  ),2),0))=5,"C-",IF((ROUND(TRUNC(('TRI-1'!CW46  ),2),0))=4,"D+",IF((ROUND(TRUNC(('TRI-1'!CW46 ),2),0))=3,"D-",IF((ROUND(TRUNC(('TRI-1'!CW46 ),2),0))=2,"E+",IF((ROUND(TRUNC(('TRI-1'!CW46  ),2),0))&lt;=1,"E-","")))))))))))</f>
        <v/>
      </c>
      <c r="CX46" s="51" t="str">
        <f>IF(OR('TRI-1'!CX46 ="",'TRI-1'!CX46&lt;0,'TRI-1'!CX46  &gt;10),"",IF((ROUND(TRUNC(('TRI-1'!CX46  ),2),0))=10,"A+",IF((ROUND(TRUNC(('TRI-1'!CX46  ),2),0))=9,"A-",IF((ROUND(TRUNC(('TRI-1'!CX46   ),2),0))=8,"B+",IF((ROUND(TRUNC(('TRI-1'!CX46 ),2),0))=7,"B-",IF((ROUND(TRUNC(('TRI-1'!CX46  ),2),0))=6,"C+",IF((ROUND(TRUNC(('TRI-1'!CX46  ),2),0))=5,"C-",IF((ROUND(TRUNC(('TRI-1'!CX46  ),2),0))=4,"D+",IF((ROUND(TRUNC(('TRI-1'!CX46 ),2),0))=3,"D-",IF((ROUND(TRUNC(('TRI-1'!CX46 ),2),0))=2,"E+",IF((ROUND(TRUNC(('TRI-1'!CX46  ),2),0))&lt;=1,"E-","")))))))))))</f>
        <v/>
      </c>
      <c r="CY46" s="51" t="str">
        <f>IF(OR('TRI-1'!CY46 ="",'TRI-1'!CY46&lt;0,'TRI-1'!CY46  &gt;10),"",IF((ROUND(TRUNC(('TRI-1'!CY46  ),2),0))=10,"A+",IF((ROUND(TRUNC(('TRI-1'!CY46  ),2),0))=9,"A-",IF((ROUND(TRUNC(('TRI-1'!CY46   ),2),0))=8,"B+",IF((ROUND(TRUNC(('TRI-1'!CY46 ),2),0))=7,"B-",IF((ROUND(TRUNC(('TRI-1'!CY46  ),2),0))=6,"C+",IF((ROUND(TRUNC(('TRI-1'!CY46  ),2),0))=5,"C-",IF((ROUND(TRUNC(('TRI-1'!CY46  ),2),0))=4,"D+",IF((ROUND(TRUNC(('TRI-1'!CY46 ),2),0))=3,"D-",IF((ROUND(TRUNC(('TRI-1'!CY46 ),2),0))=2,"E+",IF((ROUND(TRUNC(('TRI-1'!CY46  ),2),0))&lt;=1,"E-","")))))))))))</f>
        <v/>
      </c>
      <c r="CZ46" s="51" t="str">
        <f>IF(OR('TRI-1'!CZ46 ="",'TRI-1'!CZ46&lt;0,'TRI-1'!CZ46  &gt;10),"",IF((ROUND(TRUNC(('TRI-1'!CZ46  ),2),0))=10,"A+",IF((ROUND(TRUNC(('TRI-1'!CZ46  ),2),0))=9,"A-",IF((ROUND(TRUNC(('TRI-1'!CZ46   ),2),0))=8,"B+",IF((ROUND(TRUNC(('TRI-1'!CZ46 ),2),0))=7,"B-",IF((ROUND(TRUNC(('TRI-1'!CZ46  ),2),0))=6,"C+",IF((ROUND(TRUNC(('TRI-1'!CZ46  ),2),0))=5,"C-",IF((ROUND(TRUNC(('TRI-1'!CZ46  ),2),0))=4,"D+",IF((ROUND(TRUNC(('TRI-1'!CZ46 ),2),0))=3,"D-",IF((ROUND(TRUNC(('TRI-1'!CZ46 ),2),0))=2,"E+",IF((ROUND(TRUNC(('TRI-1'!CZ46  ),2),0))&lt;=1,"E-","")))))))))))</f>
        <v/>
      </c>
      <c r="DA46" s="51" t="str">
        <f>IF(OR('TRI-1'!DA46 ="",'TRI-1'!DA46&lt;0,'TRI-1'!DA46  &gt;10),"",IF((ROUND(TRUNC(('TRI-1'!DA46  ),2),0))=10,"A+",IF((ROUND(TRUNC(('TRI-1'!DA46  ),2),0))=9,"A-",IF((ROUND(TRUNC(('TRI-1'!DA46   ),2),0))=8,"B+",IF((ROUND(TRUNC(('TRI-1'!DA46 ),2),0))=7,"B-",IF((ROUND(TRUNC(('TRI-1'!DA46  ),2),0))=6,"C+",IF((ROUND(TRUNC(('TRI-1'!DA46  ),2),0))=5,"C-",IF((ROUND(TRUNC(('TRI-1'!DA46  ),2),0))=4,"D+",IF((ROUND(TRUNC(('TRI-1'!DA46 ),2),0))=3,"D-",IF((ROUND(TRUNC(('TRI-1'!DA46 ),2),0))=2,"E+",IF((ROUND(TRUNC(('TRI-1'!DA46  ),2),0))&lt;=1,"E-","")))))))))))</f>
        <v/>
      </c>
      <c r="DB46" s="51" t="str">
        <f>IF(OR('TRI-1'!DB46 ="",'TRI-1'!DB46&lt;0,'TRI-1'!DB46  &gt;10),"",IF((ROUND(TRUNC(('TRI-1'!DB46  ),2),0))=10,"A+",IF((ROUND(TRUNC(('TRI-1'!DB46  ),2),0))=9,"A-",IF((ROUND(TRUNC(('TRI-1'!DB46   ),2),0))=8,"B+",IF((ROUND(TRUNC(('TRI-1'!DB46 ),2),0))=7,"B-",IF((ROUND(TRUNC(('TRI-1'!DB46  ),2),0))=6,"C+",IF((ROUND(TRUNC(('TRI-1'!DB46  ),2),0))=5,"C-",IF((ROUND(TRUNC(('TRI-1'!DB46  ),2),0))=4,"D+",IF((ROUND(TRUNC(('TRI-1'!DB46 ),2),0))=3,"D-",IF((ROUND(TRUNC(('TRI-1'!DB46 ),2),0))=2,"E+",IF((ROUND(TRUNC(('TRI-1'!DB46  ),2),0))&lt;=1,"E-","")))))))))))</f>
        <v/>
      </c>
      <c r="DC46" s="51" t="str">
        <f>IF(OR('TRI-1'!DC46 ="",'TRI-1'!DC46&lt;0,'TRI-1'!DC46  &gt;10),"",IF((ROUND(TRUNC(('TRI-1'!DC46  ),2),0))=10,"A+",IF((ROUND(TRUNC(('TRI-1'!DC46  ),2),0))=9,"A-",IF((ROUND(TRUNC(('TRI-1'!DC46   ),2),0))=8,"B+",IF((ROUND(TRUNC(('TRI-1'!DC46 ),2),0))=7,"B-",IF((ROUND(TRUNC(('TRI-1'!DC46  ),2),0))=6,"C+",IF((ROUND(TRUNC(('TRI-1'!DC46  ),2),0))=5,"C-",IF((ROUND(TRUNC(('TRI-1'!DC46  ),2),0))=4,"D+",IF((ROUND(TRUNC(('TRI-1'!DC46 ),2),0))=3,"D-",IF((ROUND(TRUNC(('TRI-1'!DC46 ),2),0))=2,"E+",IF((ROUND(TRUNC(('TRI-1'!DC46  ),2),0))&lt;=1,"E-","")))))))))))</f>
        <v/>
      </c>
      <c r="DD46" s="51" t="str">
        <f>IF(OR('TRI-1'!DD46 ="",'TRI-1'!DD46&lt;0,'TRI-1'!DD46  &gt;10),"",IF((ROUND(TRUNC(('TRI-1'!DD46  ),2),0))=10,"A+",IF((ROUND(TRUNC(('TRI-1'!DD46  ),2),0))=9,"A-",IF((ROUND(TRUNC(('TRI-1'!DD46   ),2),0))=8,"B+",IF((ROUND(TRUNC(('TRI-1'!DD46 ),2),0))=7,"B-",IF((ROUND(TRUNC(('TRI-1'!DD46  ),2),0))=6,"C+",IF((ROUND(TRUNC(('TRI-1'!DD46  ),2),0))=5,"C-",IF((ROUND(TRUNC(('TRI-1'!DD46  ),2),0))=4,"D+",IF((ROUND(TRUNC(('TRI-1'!DD46 ),2),0))=3,"D-",IF((ROUND(TRUNC(('TRI-1'!DD46 ),2),0))=2,"E+",IF((ROUND(TRUNC(('TRI-1'!DD46  ),2),0))&lt;=1,"E-","")))))))))))</f>
        <v/>
      </c>
      <c r="DE46" s="51" t="str">
        <f>IF(OR('TRI-1'!DE46 ="",'TRI-1'!DE46&lt;0,'TRI-1'!DE46  &gt;10),"",IF((ROUND(TRUNC(('TRI-1'!DE46  ),2),0))=10,"A+",IF((ROUND(TRUNC(('TRI-1'!DE46  ),2),0))=9,"A-",IF((ROUND(TRUNC(('TRI-1'!DE46   ),2),0))=8,"B+",IF((ROUND(TRUNC(('TRI-1'!DE46 ),2),0))=7,"B-",IF((ROUND(TRUNC(('TRI-1'!DE46  ),2),0))=6,"C+",IF((ROUND(TRUNC(('TRI-1'!DE46  ),2),0))=5,"C-",IF((ROUND(TRUNC(('TRI-1'!DE46  ),2),0))=4,"D+",IF((ROUND(TRUNC(('TRI-1'!DE46 ),2),0))=3,"D-",IF((ROUND(TRUNC(('TRI-1'!DE46 ),2),0))=2,"E+",IF((ROUND(TRUNC(('TRI-1'!DE46  ),2),0))&lt;=1,"E-","")))))))))))</f>
        <v/>
      </c>
      <c r="DF46" s="51" t="str">
        <f>IF(OR('TRI-1'!DF46 ="",'TRI-1'!DF46&lt;0,'TRI-1'!DF46  &gt;10),"",IF((ROUND(TRUNC(('TRI-1'!DF46  ),2),0))=10,"A+",IF((ROUND(TRUNC(('TRI-1'!DF46  ),2),0))=9,"A-",IF((ROUND(TRUNC(('TRI-1'!DF46   ),2),0))=8,"B+",IF((ROUND(TRUNC(('TRI-1'!DF46 ),2),0))=7,"B-",IF((ROUND(TRUNC(('TRI-1'!DF46  ),2),0))=6,"C+",IF((ROUND(TRUNC(('TRI-1'!DF46  ),2),0))=5,"C-",IF((ROUND(TRUNC(('TRI-1'!DF46  ),2),0))=4,"D+",IF((ROUND(TRUNC(('TRI-1'!DF46 ),2),0))=3,"D-",IF((ROUND(TRUNC(('TRI-1'!DF46 ),2),0))=2,"E+",IF((ROUND(TRUNC(('TRI-1'!DF46  ),2),0))&lt;=1,"E-","")))))))))))</f>
        <v/>
      </c>
      <c r="DG46" s="51" t="str">
        <f>IF(OR('TRI-1'!DG46 ="",'TRI-1'!DG46&lt;0,'TRI-1'!DG46  &gt;10),"",IF((ROUND(TRUNC(('TRI-1'!DG46  ),2),0))=10,"A+",IF((ROUND(TRUNC(('TRI-1'!DG46  ),2),0))=9,"A-",IF((ROUND(TRUNC(('TRI-1'!DG46   ),2),0))=8,"B+",IF((ROUND(TRUNC(('TRI-1'!DG46 ),2),0))=7,"B-",IF((ROUND(TRUNC(('TRI-1'!DG46  ),2),0))=6,"C+",IF((ROUND(TRUNC(('TRI-1'!DG46  ),2),0))=5,"C-",IF((ROUND(TRUNC(('TRI-1'!DG46  ),2),0))=4,"D+",IF((ROUND(TRUNC(('TRI-1'!DG46 ),2),0))=3,"D-",IF((ROUND(TRUNC(('TRI-1'!DG46 ),2),0))=2,"E+",IF((ROUND(TRUNC(('TRI-1'!DG46  ),2),0))&lt;=1,"E-","")))))))))))</f>
        <v/>
      </c>
      <c r="DH46" s="51" t="str">
        <f>IF(OR('TRI-1'!DH46 ="",'TRI-1'!DH46&lt;0,'TRI-1'!DH46  &gt;10),"",IF((ROUND(TRUNC(('TRI-1'!DH46  ),2),0))=10,"A+",IF((ROUND(TRUNC(('TRI-1'!DH46  ),2),0))=9,"A-",IF((ROUND(TRUNC(('TRI-1'!DH46   ),2),0))=8,"B+",IF((ROUND(TRUNC(('TRI-1'!DH46 ),2),0))=7,"B-",IF((ROUND(TRUNC(('TRI-1'!DH46  ),2),0))=6,"C+",IF((ROUND(TRUNC(('TRI-1'!DH46  ),2),0))=5,"C-",IF((ROUND(TRUNC(('TRI-1'!DH46  ),2),0))=4,"D+",IF((ROUND(TRUNC(('TRI-1'!DH46 ),2),0))=3,"D-",IF((ROUND(TRUNC(('TRI-1'!DH46 ),2),0))=2,"E+",IF((ROUND(TRUNC(('TRI-1'!DH46  ),2),0))&lt;=1,"E-","")))))))))))</f>
        <v/>
      </c>
      <c r="DI46" s="51" t="str">
        <f>IF(OR('TRI-1'!DI46 ="",'TRI-1'!DI46&lt;0,'TRI-1'!DI46  &gt;10),"",IF((ROUND(TRUNC(('TRI-1'!DI46  ),2),0))=10,"A+",IF((ROUND(TRUNC(('TRI-1'!DI46  ),2),0))=9,"A-",IF((ROUND(TRUNC(('TRI-1'!DI46   ),2),0))=8,"B+",IF((ROUND(TRUNC(('TRI-1'!DI46 ),2),0))=7,"B-",IF((ROUND(TRUNC(('TRI-1'!DI46  ),2),0))=6,"C+",IF((ROUND(TRUNC(('TRI-1'!DI46  ),2),0))=5,"C-",IF((ROUND(TRUNC(('TRI-1'!DI46  ),2),0))=4,"D+",IF((ROUND(TRUNC(('TRI-1'!DI46 ),2),0))=3,"D-",IF((ROUND(TRUNC(('TRI-1'!DI46 ),2),0))=2,"E+",IF((ROUND(TRUNC(('TRI-1'!DI46  ),2),0))&lt;=1,"E-","")))))))))))</f>
        <v/>
      </c>
      <c r="DJ46" s="51" t="str">
        <f>IF(OR('TRI-1'!DJ46 ="",'TRI-1'!DJ46&lt;0,'TRI-1'!DJ46  &gt;10),"",IF((ROUND(TRUNC(('TRI-1'!DJ46  ),2),0))=10,"A+",IF((ROUND(TRUNC(('TRI-1'!DJ46  ),2),0))=9,"A-",IF((ROUND(TRUNC(('TRI-1'!DJ46   ),2),0))=8,"B+",IF((ROUND(TRUNC(('TRI-1'!DJ46 ),2),0))=7,"B-",IF((ROUND(TRUNC(('TRI-1'!DJ46  ),2),0))=6,"C+",IF((ROUND(TRUNC(('TRI-1'!DJ46  ),2),0))=5,"C-",IF((ROUND(TRUNC(('TRI-1'!DJ46  ),2),0))=4,"D+",IF((ROUND(TRUNC(('TRI-1'!DJ46 ),2),0))=3,"D-",IF((ROUND(TRUNC(('TRI-1'!DJ46 ),2),0))=2,"E+",IF((ROUND(TRUNC(('TRI-1'!DJ46  ),2),0))&lt;=1,"E-","")))))))))))</f>
        <v/>
      </c>
      <c r="DK46" s="51" t="str">
        <f>IF(OR('TRI-1'!DK46 ="",'TRI-1'!DK46&lt;0,'TRI-1'!DK46  &gt;10),"",IF((ROUND(TRUNC(('TRI-1'!DK46  ),2),0))=10,"A+",IF((ROUND(TRUNC(('TRI-1'!DK46  ),2),0))=9,"A-",IF((ROUND(TRUNC(('TRI-1'!DK46   ),2),0))=8,"B+",IF((ROUND(TRUNC(('TRI-1'!DK46 ),2),0))=7,"B-",IF((ROUND(TRUNC(('TRI-1'!DK46  ),2),0))=6,"C+",IF((ROUND(TRUNC(('TRI-1'!DK46  ),2),0))=5,"C-",IF((ROUND(TRUNC(('TRI-1'!DK46  ),2),0))=4,"D+",IF((ROUND(TRUNC(('TRI-1'!DK46 ),2),0))=3,"D-",IF((ROUND(TRUNC(('TRI-1'!DK46 ),2),0))=2,"E+",IF((ROUND(TRUNC(('TRI-1'!DK46  ),2),0))&lt;=1,"E-","")))))))))))</f>
        <v/>
      </c>
      <c r="DL46" s="51" t="str">
        <f>IF(OR('TRI-1'!DL46 ="",'TRI-1'!DL46&lt;0,'TRI-1'!DL46  &gt;10),"",IF((ROUND(TRUNC(('TRI-1'!DL46  ),2),0))=10,"A+",IF((ROUND(TRUNC(('TRI-1'!DL46  ),2),0))=9,"A-",IF((ROUND(TRUNC(('TRI-1'!DL46   ),2),0))=8,"B+",IF((ROUND(TRUNC(('TRI-1'!DL46 ),2),0))=7,"B-",IF((ROUND(TRUNC(('TRI-1'!DL46  ),2),0))=6,"C+",IF((ROUND(TRUNC(('TRI-1'!DL46  ),2),0))=5,"C-",IF((ROUND(TRUNC(('TRI-1'!DL46  ),2),0))=4,"D+",IF((ROUND(TRUNC(('TRI-1'!DL46 ),2),0))=3,"D-",IF((ROUND(TRUNC(('TRI-1'!DL46 ),2),0))=2,"E+",IF((ROUND(TRUNC(('TRI-1'!DL46  ),2),0))&lt;=1,"E-","")))))))))))</f>
        <v/>
      </c>
      <c r="DM46" s="51" t="str">
        <f>IF(OR('TRI-1'!DM46 ="",'TRI-1'!DM46&lt;0,'TRI-1'!DM46  &gt;10),"",IF((ROUND(TRUNC(('TRI-1'!DM46  ),2),0))=10,"A+",IF((ROUND(TRUNC(('TRI-1'!DM46  ),2),0))=9,"A-",IF((ROUND(TRUNC(('TRI-1'!DM46   ),2),0))=8,"B+",IF((ROUND(TRUNC(('TRI-1'!DM46 ),2),0))=7,"B-",IF((ROUND(TRUNC(('TRI-1'!DM46  ),2),0))=6,"C+",IF((ROUND(TRUNC(('TRI-1'!DM46  ),2),0))=5,"C-",IF((ROUND(TRUNC(('TRI-1'!DM46  ),2),0))=4,"D+",IF((ROUND(TRUNC(('TRI-1'!DM46 ),2),0))=3,"D-",IF((ROUND(TRUNC(('TRI-1'!DM46 ),2),0))=2,"E+",IF((ROUND(TRUNC(('TRI-1'!DM46  ),2),0))&lt;=1,"E-","")))))))))))</f>
        <v/>
      </c>
      <c r="DN46" s="51" t="str">
        <f>IF(OR('TRI-1'!DN46 ="",'TRI-1'!DN46&lt;0,'TRI-1'!DN46  &gt;10),"",IF((ROUND(TRUNC(('TRI-1'!DN46  ),2),0))=10,"A+",IF((ROUND(TRUNC(('TRI-1'!DN46  ),2),0))=9,"A-",IF((ROUND(TRUNC(('TRI-1'!DN46   ),2),0))=8,"B+",IF((ROUND(TRUNC(('TRI-1'!DN46 ),2),0))=7,"B-",IF((ROUND(TRUNC(('TRI-1'!DN46  ),2),0))=6,"C+",IF((ROUND(TRUNC(('TRI-1'!DN46  ),2),0))=5,"C-",IF((ROUND(TRUNC(('TRI-1'!DN46  ),2),0))=4,"D+",IF((ROUND(TRUNC(('TRI-1'!DN46 ),2),0))=3,"D-",IF((ROUND(TRUNC(('TRI-1'!DN46 ),2),0))=2,"E+",IF((ROUND(TRUNC(('TRI-1'!DN46  ),2),0))&lt;=1,"E-","")))))))))))</f>
        <v/>
      </c>
      <c r="DO46" s="51" t="str">
        <f>IF(OR('TRI-1'!DO46 ="",'TRI-1'!DO46&lt;0,'TRI-1'!DO46  &gt;10),"",IF((ROUND(TRUNC(('TRI-1'!DO46  ),2),0))=10,"A+",IF((ROUND(TRUNC(('TRI-1'!DO46  ),2),0))=9,"A-",IF((ROUND(TRUNC(('TRI-1'!DO46   ),2),0))=8,"B+",IF((ROUND(TRUNC(('TRI-1'!DO46 ),2),0))=7,"B-",IF((ROUND(TRUNC(('TRI-1'!DO46  ),2),0))=6,"C+",IF((ROUND(TRUNC(('TRI-1'!DO46  ),2),0))=5,"C-",IF((ROUND(TRUNC(('TRI-1'!DO46  ),2),0))=4,"D+",IF((ROUND(TRUNC(('TRI-1'!DO46 ),2),0))=3,"D-",IF((ROUND(TRUNC(('TRI-1'!DO46 ),2),0))=2,"E+",IF((ROUND(TRUNC(('TRI-1'!DO46  ),2),0))&lt;=1,"E-","")))))))))))</f>
        <v/>
      </c>
      <c r="DP46" s="51" t="str">
        <f>IF(OR('TRI-1'!DP46 ="",'TRI-1'!DP46&lt;0,'TRI-1'!DP46  &gt;10),"",IF((ROUND(TRUNC(('TRI-1'!DP46  ),2),0))=10,"A+",IF((ROUND(TRUNC(('TRI-1'!DP46  ),2),0))=9,"A-",IF((ROUND(TRUNC(('TRI-1'!DP46   ),2),0))=8,"B+",IF((ROUND(TRUNC(('TRI-1'!DP46 ),2),0))=7,"B-",IF((ROUND(TRUNC(('TRI-1'!DP46  ),2),0))=6,"C+",IF((ROUND(TRUNC(('TRI-1'!DP46  ),2),0))=5,"C-",IF((ROUND(TRUNC(('TRI-1'!DP46  ),2),0))=4,"D+",IF((ROUND(TRUNC(('TRI-1'!DP46 ),2),0))=3,"D-",IF((ROUND(TRUNC(('TRI-1'!DP46 ),2),0))=2,"E+",IF((ROUND(TRUNC(('TRI-1'!DP46  ),2),0))&lt;=1,"E-","")))))))))))</f>
        <v/>
      </c>
      <c r="DQ46" s="51" t="str">
        <f>IF(OR('TRI-1'!DQ46 ="",'TRI-1'!DQ46&lt;0,'TRI-1'!DQ46  &gt;10),"",IF((ROUND(TRUNC(('TRI-1'!DQ46  ),2),0))=10,"A+",IF((ROUND(TRUNC(('TRI-1'!DQ46  ),2),0))=9,"A-",IF((ROUND(TRUNC(('TRI-1'!DQ46   ),2),0))=8,"B+",IF((ROUND(TRUNC(('TRI-1'!DQ46 ),2),0))=7,"B-",IF((ROUND(TRUNC(('TRI-1'!DQ46  ),2),0))=6,"C+",IF((ROUND(TRUNC(('TRI-1'!DQ46  ),2),0))=5,"C-",IF((ROUND(TRUNC(('TRI-1'!DQ46  ),2),0))=4,"D+",IF((ROUND(TRUNC(('TRI-1'!DQ46 ),2),0))=3,"D-",IF((ROUND(TRUNC(('TRI-1'!DQ46 ),2),0))=2,"E+",IF((ROUND(TRUNC(('TRI-1'!DQ46  ),2),0))&lt;=1,"E-","")))))))))))</f>
        <v/>
      </c>
      <c r="DR46" s="51" t="str">
        <f>IF(OR('TRI-1'!DR46 ="",'TRI-1'!DR46&lt;0,'TRI-1'!DR46  &gt;10),"",IF((ROUND(TRUNC(('TRI-1'!DR46  ),2),0))=10,"A+",IF((ROUND(TRUNC(('TRI-1'!DR46  ),2),0))=9,"A-",IF((ROUND(TRUNC(('TRI-1'!DR46   ),2),0))=8,"B+",IF((ROUND(TRUNC(('TRI-1'!DR46 ),2),0))=7,"B-",IF((ROUND(TRUNC(('TRI-1'!DR46  ),2),0))=6,"C+",IF((ROUND(TRUNC(('TRI-1'!DR46  ),2),0))=5,"C-",IF((ROUND(TRUNC(('TRI-1'!DR46  ),2),0))=4,"D+",IF((ROUND(TRUNC(('TRI-1'!DR46 ),2),0))=3,"D-",IF((ROUND(TRUNC(('TRI-1'!DR46 ),2),0))=2,"E+",IF((ROUND(TRUNC(('TRI-1'!DR46  ),2),0))&lt;=1,"E-","")))))))))))</f>
        <v/>
      </c>
      <c r="DS46" s="51" t="str">
        <f>IF(OR('TRI-1'!DS46 ="",'TRI-1'!DS46&lt;0,'TRI-1'!DS46  &gt;10),"",IF((ROUND(TRUNC(('TRI-1'!DS46  ),2),0))=10,"A+",IF((ROUND(TRUNC(('TRI-1'!DS46  ),2),0))=9,"A-",IF((ROUND(TRUNC(('TRI-1'!DS46   ),2),0))=8,"B+",IF((ROUND(TRUNC(('TRI-1'!DS46 ),2),0))=7,"B-",IF((ROUND(TRUNC(('TRI-1'!DS46  ),2),0))=6,"C+",IF((ROUND(TRUNC(('TRI-1'!DS46  ),2),0))=5,"C-",IF((ROUND(TRUNC(('TRI-1'!DS46  ),2),0))=4,"D+",IF((ROUND(TRUNC(('TRI-1'!DS46 ),2),0))=3,"D-",IF((ROUND(TRUNC(('TRI-1'!DS46 ),2),0))=2,"E+",IF((ROUND(TRUNC(('TRI-1'!DS46  ),2),0))&lt;=1,"E-","")))))))))))</f>
        <v/>
      </c>
      <c r="DT46" s="51" t="str">
        <f>IF(OR('TRI-1'!DT46 ="",'TRI-1'!DT46&lt;0,'TRI-1'!DT46  &gt;10),"",IF((ROUND(TRUNC(('TRI-1'!DT46  ),2),0))=10,"A+",IF((ROUND(TRUNC(('TRI-1'!DT46  ),2),0))=9,"A-",IF((ROUND(TRUNC(('TRI-1'!DT46   ),2),0))=8,"B+",IF((ROUND(TRUNC(('TRI-1'!DT46 ),2),0))=7,"B-",IF((ROUND(TRUNC(('TRI-1'!DT46  ),2),0))=6,"C+",IF((ROUND(TRUNC(('TRI-1'!DT46  ),2),0))=5,"C-",IF((ROUND(TRUNC(('TRI-1'!DT46  ),2),0))=4,"D+",IF((ROUND(TRUNC(('TRI-1'!DT46 ),2),0))=3,"D-",IF((ROUND(TRUNC(('TRI-1'!DT46 ),2),0))=2,"E+",IF((ROUND(TRUNC(('TRI-1'!DT46  ),2),0))&lt;=1,"E-","")))))))))))</f>
        <v/>
      </c>
      <c r="DU46" s="51" t="str">
        <f>IF(OR('TRI-1'!DU46 ="",'TRI-1'!DU46&lt;0,'TRI-1'!DU46  &gt;10),"",IF((ROUND(TRUNC(('TRI-1'!DU46  ),2),0))=10,"A+",IF((ROUND(TRUNC(('TRI-1'!DU46  ),2),0))=9,"A-",IF((ROUND(TRUNC(('TRI-1'!DU46   ),2),0))=8,"B+",IF((ROUND(TRUNC(('TRI-1'!DU46 ),2),0))=7,"B-",IF((ROUND(TRUNC(('TRI-1'!DU46  ),2),0))=6,"C+",IF((ROUND(TRUNC(('TRI-1'!DU46  ),2),0))=5,"C-",IF((ROUND(TRUNC(('TRI-1'!DU46  ),2),0))=4,"D+",IF((ROUND(TRUNC(('TRI-1'!DU46 ),2),0))=3,"D-",IF((ROUND(TRUNC(('TRI-1'!DU46 ),2),0))=2,"E+",IF((ROUND(TRUNC(('TRI-1'!DU46  ),2),0))&lt;=1,"E-","")))))))))))</f>
        <v/>
      </c>
      <c r="DV46" s="51" t="str">
        <f>IF(OR('TRI-1'!DV46 ="",'TRI-1'!DV46&lt;0,'TRI-1'!DV46  &gt;10),"",IF((ROUND(TRUNC(('TRI-1'!DV46  ),2),0))=10,"A+",IF((ROUND(TRUNC(('TRI-1'!DV46  ),2),0))=9,"A-",IF((ROUND(TRUNC(('TRI-1'!DV46   ),2),0))=8,"B+",IF((ROUND(TRUNC(('TRI-1'!DV46 ),2),0))=7,"B-",IF((ROUND(TRUNC(('TRI-1'!DV46  ),2),0))=6,"C+",IF((ROUND(TRUNC(('TRI-1'!DV46  ),2),0))=5,"C-",IF((ROUND(TRUNC(('TRI-1'!DV46  ),2),0))=4,"D+",IF((ROUND(TRUNC(('TRI-1'!DV46 ),2),0))=3,"D-",IF((ROUND(TRUNC(('TRI-1'!DV46 ),2),0))=2,"E+",IF((ROUND(TRUNC(('TRI-1'!DV46  ),2),0))&lt;=1,"E-","")))))))))))</f>
        <v/>
      </c>
      <c r="DW46" s="51" t="str">
        <f>IF(OR('TRI-1'!DW46 ="",'TRI-1'!DW46&lt;0,'TRI-1'!DW46  &gt;10),"",IF((ROUND(TRUNC(('TRI-1'!DW46  ),2),0))=10,"A+",IF((ROUND(TRUNC(('TRI-1'!DW46  ),2),0))=9,"A-",IF((ROUND(TRUNC(('TRI-1'!DW46   ),2),0))=8,"B+",IF((ROUND(TRUNC(('TRI-1'!DW46 ),2),0))=7,"B-",IF((ROUND(TRUNC(('TRI-1'!DW46  ),2),0))=6,"C+",IF((ROUND(TRUNC(('TRI-1'!DW46  ),2),0))=5,"C-",IF((ROUND(TRUNC(('TRI-1'!DW46  ),2),0))=4,"D+",IF((ROUND(TRUNC(('TRI-1'!DW46 ),2),0))=3,"D-",IF((ROUND(TRUNC(('TRI-1'!DW46 ),2),0))=2,"E+",IF((ROUND(TRUNC(('TRI-1'!DW46  ),2),0))&lt;=1,"E-","")))))))))))</f>
        <v/>
      </c>
      <c r="DX46" s="51" t="str">
        <f>IF(OR('TRI-1'!DX46 ="",'TRI-1'!DX46&lt;0,'TRI-1'!DX46  &gt;10),"",IF((ROUND(TRUNC(('TRI-1'!DX46  ),2),0))=10,"A+",IF((ROUND(TRUNC(('TRI-1'!DX46  ),2),0))=9,"A-",IF((ROUND(TRUNC(('TRI-1'!DX46   ),2),0))=8,"B+",IF((ROUND(TRUNC(('TRI-1'!DX46 ),2),0))=7,"B-",IF((ROUND(TRUNC(('TRI-1'!DX46  ),2),0))=6,"C+",IF((ROUND(TRUNC(('TRI-1'!DX46  ),2),0))=5,"C-",IF((ROUND(TRUNC(('TRI-1'!DX46  ),2),0))=4,"D+",IF((ROUND(TRUNC(('TRI-1'!DX46 ),2),0))=3,"D-",IF((ROUND(TRUNC(('TRI-1'!DX46 ),2),0))=2,"E+",IF((ROUND(TRUNC(('TRI-1'!DX46  ),2),0))&lt;=1,"E-","")))))))))))</f>
        <v/>
      </c>
      <c r="DY46" s="51" t="str">
        <f>IF(OR('TRI-1'!DY46 ="",'TRI-1'!DY46&lt;0,'TRI-1'!DY46  &gt;10),"",IF((ROUND(TRUNC(('TRI-1'!DY46  ),2),0))=10,"A+",IF((ROUND(TRUNC(('TRI-1'!DY46  ),2),0))=9,"A-",IF((ROUND(TRUNC(('TRI-1'!DY46   ),2),0))=8,"B+",IF((ROUND(TRUNC(('TRI-1'!DY46 ),2),0))=7,"B-",IF((ROUND(TRUNC(('TRI-1'!DY46  ),2),0))=6,"C+",IF((ROUND(TRUNC(('TRI-1'!DY46  ),2),0))=5,"C-",IF((ROUND(TRUNC(('TRI-1'!DY46  ),2),0))=4,"D+",IF((ROUND(TRUNC(('TRI-1'!DY46 ),2),0))=3,"D-",IF((ROUND(TRUNC(('TRI-1'!DY46 ),2),0))=2,"E+",IF((ROUND(TRUNC(('TRI-1'!DY46  ),2),0))&lt;=1,"E-","")))))))))))</f>
        <v/>
      </c>
      <c r="DZ46" s="51" t="str">
        <f>IF(OR('TRI-1'!DZ46 ="",'TRI-1'!DZ46&lt;0,'TRI-1'!DZ46  &gt;10),"",IF((ROUND(TRUNC(('TRI-1'!DZ46  ),2),0))=10,"A+",IF((ROUND(TRUNC(('TRI-1'!DZ46  ),2),0))=9,"A-",IF((ROUND(TRUNC(('TRI-1'!DZ46   ),2),0))=8,"B+",IF((ROUND(TRUNC(('TRI-1'!DZ46 ),2),0))=7,"B-",IF((ROUND(TRUNC(('TRI-1'!DZ46  ),2),0))=6,"C+",IF((ROUND(TRUNC(('TRI-1'!DZ46  ),2),0))=5,"C-",IF((ROUND(TRUNC(('TRI-1'!DZ46  ),2),0))=4,"D+",IF((ROUND(TRUNC(('TRI-1'!DZ46 ),2),0))=3,"D-",IF((ROUND(TRUNC(('TRI-1'!DZ46 ),2),0))=2,"E+",IF((ROUND(TRUNC(('TRI-1'!DZ46  ),2),0))&lt;=1,"E-","")))))))))))</f>
        <v/>
      </c>
      <c r="EA46" s="51" t="str">
        <f>IF(OR('TRI-1'!EA46 ="",'TRI-1'!EA46&lt;0,'TRI-1'!EA46  &gt;10),"",IF((ROUND(TRUNC(('TRI-1'!EA46  ),2),0))=10,"A+",IF((ROUND(TRUNC(('TRI-1'!EA46  ),2),0))=9,"A-",IF((ROUND(TRUNC(('TRI-1'!EA46   ),2),0))=8,"B+",IF((ROUND(TRUNC(('TRI-1'!EA46 ),2),0))=7,"B-",IF((ROUND(TRUNC(('TRI-1'!EA46  ),2),0))=6,"C+",IF((ROUND(TRUNC(('TRI-1'!EA46  ),2),0))=5,"C-",IF((ROUND(TRUNC(('TRI-1'!EA46  ),2),0))=4,"D+",IF((ROUND(TRUNC(('TRI-1'!EA46 ),2),0))=3,"D-",IF((ROUND(TRUNC(('TRI-1'!EA46 ),2),0))=2,"E+",IF((ROUND(TRUNC(('TRI-1'!EA46  ),2),0))&lt;=1,"E-","")))))))))))</f>
        <v/>
      </c>
      <c r="EB46" s="51" t="str">
        <f>IF(OR('TRI-1'!EB46 ="",'TRI-1'!EB46&lt;0,'TRI-1'!EB46  &gt;10),"",IF((ROUND(TRUNC(('TRI-1'!EB46  ),2),0))=10,"A+",IF((ROUND(TRUNC(('TRI-1'!EB46  ),2),0))=9,"A-",IF((ROUND(TRUNC(('TRI-1'!EB46   ),2),0))=8,"B+",IF((ROUND(TRUNC(('TRI-1'!EB46 ),2),0))=7,"B-",IF((ROUND(TRUNC(('TRI-1'!EB46  ),2),0))=6,"C+",IF((ROUND(TRUNC(('TRI-1'!EB46  ),2),0))=5,"C-",IF((ROUND(TRUNC(('TRI-1'!EB46  ),2),0))=4,"D+",IF((ROUND(TRUNC(('TRI-1'!EB46 ),2),0))=3,"D-",IF((ROUND(TRUNC(('TRI-1'!EB46 ),2),0))=2,"E+",IF((ROUND(TRUNC(('TRI-1'!EB46  ),2),0))&lt;=1,"E-","")))))))))))</f>
        <v/>
      </c>
      <c r="EC46" s="51" t="str">
        <f>IF(OR('TRI-1'!EC46 ="",'TRI-1'!EC46&lt;0,'TRI-1'!EC46  &gt;10),"",IF((ROUND(TRUNC(('TRI-1'!EC46  ),2),0))=10,"A+",IF((ROUND(TRUNC(('TRI-1'!EC46  ),2),0))=9,"A-",IF((ROUND(TRUNC(('TRI-1'!EC46   ),2),0))=8,"B+",IF((ROUND(TRUNC(('TRI-1'!EC46 ),2),0))=7,"B-",IF((ROUND(TRUNC(('TRI-1'!EC46  ),2),0))=6,"C+",IF((ROUND(TRUNC(('TRI-1'!EC46  ),2),0))=5,"C-",IF((ROUND(TRUNC(('TRI-1'!EC46  ),2),0))=4,"D+",IF((ROUND(TRUNC(('TRI-1'!EC46 ),2),0))=3,"D-",IF((ROUND(TRUNC(('TRI-1'!EC46 ),2),0))=2,"E+",IF((ROUND(TRUNC(('TRI-1'!EC46  ),2),0))&lt;=1,"E-","")))))))))))</f>
        <v/>
      </c>
      <c r="ED46" s="51" t="str">
        <f>IF(OR('TRI-1'!ED46 ="",'TRI-1'!ED46&lt;0,'TRI-1'!ED46  &gt;10),"",IF((ROUND(TRUNC(('TRI-1'!ED46  ),2),0))=10,"A+",IF((ROUND(TRUNC(('TRI-1'!ED46  ),2),0))=9,"A-",IF((ROUND(TRUNC(('TRI-1'!ED46   ),2),0))=8,"B+",IF((ROUND(TRUNC(('TRI-1'!ED46 ),2),0))=7,"B-",IF((ROUND(TRUNC(('TRI-1'!ED46  ),2),0))=6,"C+",IF((ROUND(TRUNC(('TRI-1'!ED46  ),2),0))=5,"C-",IF((ROUND(TRUNC(('TRI-1'!ED46  ),2),0))=4,"D+",IF((ROUND(TRUNC(('TRI-1'!ED46 ),2),0))=3,"D-",IF((ROUND(TRUNC(('TRI-1'!ED46 ),2),0))=2,"E+",IF((ROUND(TRUNC(('TRI-1'!ED46  ),2),0))&lt;=1,"E-","")))))))))))</f>
        <v/>
      </c>
      <c r="EE46" s="51" t="str">
        <f>IF(OR('TRI-1'!EE46 ="",'TRI-1'!EE46&lt;0,'TRI-1'!EE46  &gt;10),"",IF((ROUND(TRUNC(('TRI-1'!EE46  ),2),0))=10,"A+",IF((ROUND(TRUNC(('TRI-1'!EE46  ),2),0))=9,"A-",IF((ROUND(TRUNC(('TRI-1'!EE46   ),2),0))=8,"B+",IF((ROUND(TRUNC(('TRI-1'!EE46 ),2),0))=7,"B-",IF((ROUND(TRUNC(('TRI-1'!EE46  ),2),0))=6,"C+",IF((ROUND(TRUNC(('TRI-1'!EE46  ),2),0))=5,"C-",IF((ROUND(TRUNC(('TRI-1'!EE46  ),2),0))=4,"D+",IF((ROUND(TRUNC(('TRI-1'!EE46 ),2),0))=3,"D-",IF((ROUND(TRUNC(('TRI-1'!EE46 ),2),0))=2,"E+",IF((ROUND(TRUNC(('TRI-1'!EE46  ),2),0))&lt;=1,"E-","")))))))))))</f>
        <v/>
      </c>
      <c r="EF46" s="51" t="str">
        <f>IF(OR('TRI-1'!EF46 ="",'TRI-1'!EF46&lt;0,'TRI-1'!EF46  &gt;10),"",IF((ROUND(TRUNC(('TRI-1'!EF46  ),2),0))=10,"A+",IF((ROUND(TRUNC(('TRI-1'!EF46  ),2),0))=9,"A-",IF((ROUND(TRUNC(('TRI-1'!EF46   ),2),0))=8,"B+",IF((ROUND(TRUNC(('TRI-1'!EF46 ),2),0))=7,"B-",IF((ROUND(TRUNC(('TRI-1'!EF46  ),2),0))=6,"C+",IF((ROUND(TRUNC(('TRI-1'!EF46  ),2),0))=5,"C-",IF((ROUND(TRUNC(('TRI-1'!EF46  ),2),0))=4,"D+",IF((ROUND(TRUNC(('TRI-1'!EF46 ),2),0))=3,"D-",IF((ROUND(TRUNC(('TRI-1'!EF46 ),2),0))=2,"E+",IF((ROUND(TRUNC(('TRI-1'!EF46  ),2),0))&lt;=1,"E-","")))))))))))</f>
        <v/>
      </c>
      <c r="EG46" s="51" t="str">
        <f>IF(OR('TRI-1'!EG46 ="",'TRI-1'!EG46&lt;0,'TRI-1'!EG46  &gt;10),"",IF((ROUND(TRUNC(('TRI-1'!EG46  ),2),0))=10,"A+",IF((ROUND(TRUNC(('TRI-1'!EG46  ),2),0))=9,"A-",IF((ROUND(TRUNC(('TRI-1'!EG46   ),2),0))=8,"B+",IF((ROUND(TRUNC(('TRI-1'!EG46 ),2),0))=7,"B-",IF((ROUND(TRUNC(('TRI-1'!EG46  ),2),0))=6,"C+",IF((ROUND(TRUNC(('TRI-1'!EG46  ),2),0))=5,"C-",IF((ROUND(TRUNC(('TRI-1'!EG46  ),2),0))=4,"D+",IF((ROUND(TRUNC(('TRI-1'!EG46 ),2),0))=3,"D-",IF((ROUND(TRUNC(('TRI-1'!EG46 ),2),0))=2,"E+",IF((ROUND(TRUNC(('TRI-1'!EG46  ),2),0))&lt;=1,"E-","")))))))))))</f>
        <v/>
      </c>
      <c r="EH46" s="51" t="str">
        <f>IF(OR('TRI-1'!EH46 ="",'TRI-1'!EH46&lt;0,'TRI-1'!EH46  &gt;10),"",IF((ROUND(TRUNC(('TRI-1'!EH46  ),2),0))=10,"A+",IF((ROUND(TRUNC(('TRI-1'!EH46  ),2),0))=9,"A-",IF((ROUND(TRUNC(('TRI-1'!EH46   ),2),0))=8,"B+",IF((ROUND(TRUNC(('TRI-1'!EH46 ),2),0))=7,"B-",IF((ROUND(TRUNC(('TRI-1'!EH46  ),2),0))=6,"C+",IF((ROUND(TRUNC(('TRI-1'!EH46  ),2),0))=5,"C-",IF((ROUND(TRUNC(('TRI-1'!EH46  ),2),0))=4,"D+",IF((ROUND(TRUNC(('TRI-1'!EH46 ),2),0))=3,"D-",IF((ROUND(TRUNC(('TRI-1'!EH46 ),2),0))=2,"E+",IF((ROUND(TRUNC(('TRI-1'!EH46  ),2),0))&lt;=1,"E-","")))))))))))</f>
        <v/>
      </c>
      <c r="EI46" s="51" t="str">
        <f>IF(OR('TRI-1'!EI46 ="",'TRI-1'!EI46&lt;0,'TRI-1'!EI46  &gt;10),"",IF((ROUND(TRUNC(('TRI-1'!EI46  ),2),0))=10,"A+",IF((ROUND(TRUNC(('TRI-1'!EI46  ),2),0))=9,"A-",IF((ROUND(TRUNC(('TRI-1'!EI46   ),2),0))=8,"B+",IF((ROUND(TRUNC(('TRI-1'!EI46 ),2),0))=7,"B-",IF((ROUND(TRUNC(('TRI-1'!EI46  ),2),0))=6,"C+",IF((ROUND(TRUNC(('TRI-1'!EI46  ),2),0))=5,"C-",IF((ROUND(TRUNC(('TRI-1'!EI46  ),2),0))=4,"D+",IF((ROUND(TRUNC(('TRI-1'!EI46 ),2),0))=3,"D-",IF((ROUND(TRUNC(('TRI-1'!EI46 ),2),0))=2,"E+",IF((ROUND(TRUNC(('TRI-1'!EI46  ),2),0))&lt;=1,"E-","")))))))))))</f>
        <v/>
      </c>
      <c r="EJ46" s="51" t="str">
        <f>IF(OR('TRI-1'!EJ46 ="",'TRI-1'!EJ46&lt;0,'TRI-1'!EJ46  &gt;10),"",IF((ROUND(TRUNC(('TRI-1'!EJ46  ),2),0))=10,"A+",IF((ROUND(TRUNC(('TRI-1'!EJ46  ),2),0))=9,"A-",IF((ROUND(TRUNC(('TRI-1'!EJ46   ),2),0))=8,"B+",IF((ROUND(TRUNC(('TRI-1'!EJ46 ),2),0))=7,"B-",IF((ROUND(TRUNC(('TRI-1'!EJ46  ),2),0))=6,"C+",IF((ROUND(TRUNC(('TRI-1'!EJ46  ),2),0))=5,"C-",IF((ROUND(TRUNC(('TRI-1'!EJ46  ),2),0))=4,"D+",IF((ROUND(TRUNC(('TRI-1'!EJ46 ),2),0))=3,"D-",IF((ROUND(TRUNC(('TRI-1'!EJ46 ),2),0))=2,"E+",IF((ROUND(TRUNC(('TRI-1'!EJ46  ),2),0))&lt;=1,"E-","")))))))))))</f>
        <v/>
      </c>
      <c r="EK46" s="51" t="str">
        <f>IF(OR('TRI-1'!EK46 ="",'TRI-1'!EK46&lt;0,'TRI-1'!EK46  &gt;10),"",IF((ROUND(TRUNC(('TRI-1'!EK46  ),2),0))=10,"A+",IF((ROUND(TRUNC(('TRI-1'!EK46  ),2),0))=9,"A-",IF((ROUND(TRUNC(('TRI-1'!EK46   ),2),0))=8,"B+",IF((ROUND(TRUNC(('TRI-1'!EK46 ),2),0))=7,"B-",IF((ROUND(TRUNC(('TRI-1'!EK46  ),2),0))=6,"C+",IF((ROUND(TRUNC(('TRI-1'!EK46  ),2),0))=5,"C-",IF((ROUND(TRUNC(('TRI-1'!EK46  ),2),0))=4,"D+",IF((ROUND(TRUNC(('TRI-1'!EK46 ),2),0))=3,"D-",IF((ROUND(TRUNC(('TRI-1'!EK46 ),2),0))=2,"E+",IF((ROUND(TRUNC(('TRI-1'!EK46  ),2),0))&lt;=1,"E-","")))))))))))</f>
        <v/>
      </c>
      <c r="EL46" s="51" t="str">
        <f>IF(OR('TRI-1'!EL46 ="",'TRI-1'!EL46&lt;0,'TRI-1'!EL46  &gt;10),"",IF((ROUND(TRUNC(('TRI-1'!EL46  ),2),0))=10,"A+",IF((ROUND(TRUNC(('TRI-1'!EL46  ),2),0))=9,"A-",IF((ROUND(TRUNC(('TRI-1'!EL46   ),2),0))=8,"B+",IF((ROUND(TRUNC(('TRI-1'!EL46 ),2),0))=7,"B-",IF((ROUND(TRUNC(('TRI-1'!EL46  ),2),0))=6,"C+",IF((ROUND(TRUNC(('TRI-1'!EL46  ),2),0))=5,"C-",IF((ROUND(TRUNC(('TRI-1'!EL46  ),2),0))=4,"D+",IF((ROUND(TRUNC(('TRI-1'!EL46 ),2),0))=3,"D-",IF((ROUND(TRUNC(('TRI-1'!EL46 ),2),0))=2,"E+",IF((ROUND(TRUNC(('TRI-1'!EL46  ),2),0))&lt;=1,"E-","")))))))))))</f>
        <v/>
      </c>
      <c r="EM46" s="51" t="str">
        <f>IF(OR('TRI-1'!EM46 ="",'TRI-1'!EM46&lt;0,'TRI-1'!EM46  &gt;10),"",IF((ROUND(TRUNC(('TRI-1'!EM46  ),2),0))=10,"A+",IF((ROUND(TRUNC(('TRI-1'!EM46  ),2),0))=9,"A-",IF((ROUND(TRUNC(('TRI-1'!EM46   ),2),0))=8,"B+",IF((ROUND(TRUNC(('TRI-1'!EM46 ),2),0))=7,"B-",IF((ROUND(TRUNC(('TRI-1'!EM46  ),2),0))=6,"C+",IF((ROUND(TRUNC(('TRI-1'!EM46  ),2),0))=5,"C-",IF((ROUND(TRUNC(('TRI-1'!EM46  ),2),0))=4,"D+",IF((ROUND(TRUNC(('TRI-1'!EM46 ),2),0))=3,"D-",IF((ROUND(TRUNC(('TRI-1'!EM46 ),2),0))=2,"E+",IF((ROUND(TRUNC(('TRI-1'!EM46  ),2),0))&lt;=1,"E-","")))))))))))</f>
        <v/>
      </c>
      <c r="EN46" s="51" t="str">
        <f>IF(OR('TRI-1'!EN46 ="",'TRI-1'!EN46&lt;0,'TRI-1'!EN46  &gt;10),"",IF((ROUND(TRUNC(('TRI-1'!EN46  ),2),0))=10,"A+",IF((ROUND(TRUNC(('TRI-1'!EN46  ),2),0))=9,"A-",IF((ROUND(TRUNC(('TRI-1'!EN46   ),2),0))=8,"B+",IF((ROUND(TRUNC(('TRI-1'!EN46 ),2),0))=7,"B-",IF((ROUND(TRUNC(('TRI-1'!EN46  ),2),0))=6,"C+",IF((ROUND(TRUNC(('TRI-1'!EN46  ),2),0))=5,"C-",IF((ROUND(TRUNC(('TRI-1'!EN46  ),2),0))=4,"D+",IF((ROUND(TRUNC(('TRI-1'!EN46 ),2),0))=3,"D-",IF((ROUND(TRUNC(('TRI-1'!EN46 ),2),0))=2,"E+",IF((ROUND(TRUNC(('TRI-1'!EN46  ),2),0))&lt;=1,"E-","")))))))))))</f>
        <v/>
      </c>
      <c r="EO46" s="51" t="str">
        <f>IF(OR('TRI-1'!EO46 ="",'TRI-1'!EO46&lt;0,'TRI-1'!EO46  &gt;10),"",IF((ROUND(TRUNC(('TRI-1'!EO46  ),2),0))=10,"A+",IF((ROUND(TRUNC(('TRI-1'!EO46  ),2),0))=9,"A-",IF((ROUND(TRUNC(('TRI-1'!EO46   ),2),0))=8,"B+",IF((ROUND(TRUNC(('TRI-1'!EO46 ),2),0))=7,"B-",IF((ROUND(TRUNC(('TRI-1'!EO46  ),2),0))=6,"C+",IF((ROUND(TRUNC(('TRI-1'!EO46  ),2),0))=5,"C-",IF((ROUND(TRUNC(('TRI-1'!EO46  ),2),0))=4,"D+",IF((ROUND(TRUNC(('TRI-1'!EO46 ),2),0))=3,"D-",IF((ROUND(TRUNC(('TRI-1'!EO46 ),2),0))=2,"E+",IF((ROUND(TRUNC(('TRI-1'!EO46  ),2),0))&lt;=1,"E-","")))))))))))</f>
        <v/>
      </c>
      <c r="EP46" s="51" t="str">
        <f>IF(OR('TRI-1'!EP46 ="",'TRI-1'!EP46&lt;0,'TRI-1'!EP46  &gt;10),"",IF((ROUND(TRUNC(('TRI-1'!EP46  ),2),0))=10,"A+",IF((ROUND(TRUNC(('TRI-1'!EP46  ),2),0))=9,"A-",IF((ROUND(TRUNC(('TRI-1'!EP46   ),2),0))=8,"B+",IF((ROUND(TRUNC(('TRI-1'!EP46 ),2),0))=7,"B-",IF((ROUND(TRUNC(('TRI-1'!EP46  ),2),0))=6,"C+",IF((ROUND(TRUNC(('TRI-1'!EP46  ),2),0))=5,"C-",IF((ROUND(TRUNC(('TRI-1'!EP46  ),2),0))=4,"D+",IF((ROUND(TRUNC(('TRI-1'!EP46 ),2),0))=3,"D-",IF((ROUND(TRUNC(('TRI-1'!EP46 ),2),0))=2,"E+",IF((ROUND(TRUNC(('TRI-1'!EP46  ),2),0))&lt;=1,"E-","")))))))))))</f>
        <v/>
      </c>
      <c r="EQ46" s="51" t="str">
        <f>IF(OR('TRI-1'!EQ46 ="",'TRI-1'!EQ46&lt;0,'TRI-1'!EQ46  &gt;10),"",IF((ROUND(TRUNC(('TRI-1'!EQ46  ),2),0))=10,"A+",IF((ROUND(TRUNC(('TRI-1'!EQ46  ),2),0))=9,"A-",IF((ROUND(TRUNC(('TRI-1'!EQ46   ),2),0))=8,"B+",IF((ROUND(TRUNC(('TRI-1'!EQ46 ),2),0))=7,"B-",IF((ROUND(TRUNC(('TRI-1'!EQ46  ),2),0))=6,"C+",IF((ROUND(TRUNC(('TRI-1'!EQ46  ),2),0))=5,"C-",IF((ROUND(TRUNC(('TRI-1'!EQ46  ),2),0))=4,"D+",IF((ROUND(TRUNC(('TRI-1'!EQ46 ),2),0))=3,"D-",IF((ROUND(TRUNC(('TRI-1'!EQ46 ),2),0))=2,"E+",IF((ROUND(TRUNC(('TRI-1'!EQ46  ),2),0))&lt;=1,"E-","")))))))))))</f>
        <v/>
      </c>
      <c r="ER46" s="51" t="str">
        <f>IF(OR('TRI-1'!ER46 ="",'TRI-1'!ER46&lt;0,'TRI-1'!ER46  &gt;10),"",IF((ROUND(TRUNC(('TRI-1'!ER46  ),2),0))=10,"A+",IF((ROUND(TRUNC(('TRI-1'!ER46  ),2),0))=9,"A-",IF((ROUND(TRUNC(('TRI-1'!ER46   ),2),0))=8,"B+",IF((ROUND(TRUNC(('TRI-1'!ER46 ),2),0))=7,"B-",IF((ROUND(TRUNC(('TRI-1'!ER46  ),2),0))=6,"C+",IF((ROUND(TRUNC(('TRI-1'!ER46  ),2),0))=5,"C-",IF((ROUND(TRUNC(('TRI-1'!ER46  ),2),0))=4,"D+",IF((ROUND(TRUNC(('TRI-1'!ER46 ),2),0))=3,"D-",IF((ROUND(TRUNC(('TRI-1'!ER46 ),2),0))=2,"E+",IF((ROUND(TRUNC(('TRI-1'!ER46  ),2),0))&lt;=1,"E-","")))))))))))</f>
        <v/>
      </c>
      <c r="ES46" s="51" t="str">
        <f>IF(OR('TRI-1'!ES46 ="",'TRI-1'!ES46&lt;0,'TRI-1'!ES46  &gt;10),"",IF((ROUND(TRUNC(('TRI-1'!ES46  ),2),0))=10,"A+",IF((ROUND(TRUNC(('TRI-1'!ES46  ),2),0))=9,"A-",IF((ROUND(TRUNC(('TRI-1'!ES46   ),2),0))=8,"B+",IF((ROUND(TRUNC(('TRI-1'!ES46 ),2),0))=7,"B-",IF((ROUND(TRUNC(('TRI-1'!ES46  ),2),0))=6,"C+",IF((ROUND(TRUNC(('TRI-1'!ES46  ),2),0))=5,"C-",IF((ROUND(TRUNC(('TRI-1'!ES46  ),2),0))=4,"D+",IF((ROUND(TRUNC(('TRI-1'!ES46 ),2),0))=3,"D-",IF((ROUND(TRUNC(('TRI-1'!ES46 ),2),0))=2,"E+",IF((ROUND(TRUNC(('TRI-1'!ES46  ),2),0))&lt;=1,"E-","")))))))))))</f>
        <v/>
      </c>
      <c r="ET46" s="51" t="str">
        <f>IF('TRI-1'!ET46 ="","",'TRI-1'!ET46 )</f>
        <v/>
      </c>
      <c r="EU46" s="51" t="str">
        <f>IF('TRI-1'!EU46 ="","",'TRI-1'!EU46 )</f>
        <v/>
      </c>
      <c r="EV46" s="51" t="str">
        <f>IF('TRI-1'!EV46 ="","",'TRI-1'!EV46 )</f>
        <v/>
      </c>
      <c r="EW46" s="51" t="str">
        <f>IF('TRI-1'!EW46 ="","",'TRI-1'!EW46 )</f>
        <v/>
      </c>
      <c r="EX46" s="51" t="str">
        <f>IF('TRI-1'!EX46 ="","",'TRI-1'!EX46 )</f>
        <v/>
      </c>
      <c r="EY46" s="51" t="str">
        <f>IF('TRI-1'!EY46 ="","",'TRI-1'!EY46 )</f>
        <v/>
      </c>
      <c r="EZ46" s="51" t="str">
        <f>IF('TRI-1'!EZ46 ="","",'TRI-1'!EZ46 )</f>
        <v/>
      </c>
      <c r="FA46" s="51" t="str">
        <f>IF('TRI-1'!FA46 ="","",'TRI-1'!FA46 )</f>
        <v/>
      </c>
      <c r="FB46" s="51" t="str">
        <f>IF('TRI-1'!FB46 ="","",'TRI-1'!FB46 )</f>
        <v/>
      </c>
      <c r="FC46" s="51" t="str">
        <f>IF('TRI-1'!FC46 ="","",'TRI-1'!FC46 )</f>
        <v/>
      </c>
      <c r="FD46" s="51">
        <f>IF('TRI-1'!FD46 ="","",'TRI-1'!FD46 )</f>
        <v>0</v>
      </c>
      <c r="FE46" s="51" t="str">
        <f>IF('TRI-1'!FE46 ="","",'TRI-1'!FE46 )</f>
        <v/>
      </c>
      <c r="FF46" s="51" t="str">
        <f>IF('TRI-1'!FF46 ="","",'TRI-1'!FF46 )</f>
        <v/>
      </c>
      <c r="FG46" s="51" t="str">
        <f>IF('TRI-1'!FG46 ="","",'TRI-1'!FG46 )</f>
        <v/>
      </c>
      <c r="FH46" s="51" t="str">
        <f>IF('TRI-1'!FH46 ="","",'TRI-1'!FH46 )</f>
        <v/>
      </c>
    </row>
    <row r="47" spans="1:164" ht="21" hidden="1" customHeight="1">
      <c r="B47" s="53">
        <v>30</v>
      </c>
      <c r="C47" s="272" t="str">
        <f>IF(NOTAS!E50&gt;"",NOTAS!E50,"")</f>
        <v/>
      </c>
      <c r="D47" s="273"/>
      <c r="E47" s="273"/>
      <c r="F47" s="274"/>
      <c r="G47" s="51" t="str">
        <f>IF(OR('TRI-1'!G47 ="",'TRI-1'!G47&lt;0,'TRI-1'!G47  &gt;10),"",IF((ROUND(TRUNC(('TRI-1'!G47  ),2),0))=10,"A+",IF((ROUND(TRUNC(('TRI-1'!G47  ),2),0))=9,"A-",IF((ROUND(TRUNC(('TRI-1'!G47   ),2),0))=8,"B+",IF((ROUND(TRUNC(('TRI-1'!G47 ),2),0))=7,"B-",IF((ROUND(TRUNC(('TRI-1'!G47  ),2),0))=6,"C+",IF((ROUND(TRUNC(('TRI-1'!G47  ),2),0))=5,"C-",IF((ROUND(TRUNC(('TRI-1'!G47  ),2),0))=4,"D+",IF((ROUND(TRUNC(('TRI-1'!G47 ),2),0))=3,"D-",IF((ROUND(TRUNC(('TRI-1'!G47 ),2),0))=2,"E+",IF((ROUND(TRUNC(('TRI-1'!G47  ),2),0))&lt;=1,"E-","")))))))))))</f>
        <v/>
      </c>
      <c r="H47" s="51" t="str">
        <f>IF(OR('TRI-1'!H47 ="",'TRI-1'!H47&lt;0,'TRI-1'!H47  &gt;10),"",IF((ROUND(TRUNC(('TRI-1'!H47  ),2),0))=10,"A+",IF((ROUND(TRUNC(('TRI-1'!H47  ),2),0))=9,"A-",IF((ROUND(TRUNC(('TRI-1'!H47   ),2),0))=8,"B+",IF((ROUND(TRUNC(('TRI-1'!H47 ),2),0))=7,"B-",IF((ROUND(TRUNC(('TRI-1'!H47  ),2),0))=6,"C+",IF((ROUND(TRUNC(('TRI-1'!H47  ),2),0))=5,"C-",IF((ROUND(TRUNC(('TRI-1'!H47  ),2),0))=4,"D+",IF((ROUND(TRUNC(('TRI-1'!H47 ),2),0))=3,"D-",IF((ROUND(TRUNC(('TRI-1'!H47 ),2),0))=2,"E+",IF((ROUND(TRUNC(('TRI-1'!H47  ),2),0))&lt;=1,"E-","")))))))))))</f>
        <v/>
      </c>
      <c r="I47" s="51" t="str">
        <f>IF(OR('TRI-1'!I47 ="",'TRI-1'!I47&lt;0,'TRI-1'!I47  &gt;10),"",IF((ROUND(TRUNC(('TRI-1'!I47  ),2),0))=10,"A+",IF((ROUND(TRUNC(('TRI-1'!I47  ),2),0))=9,"A-",IF((ROUND(TRUNC(('TRI-1'!I47   ),2),0))=8,"B+",IF((ROUND(TRUNC(('TRI-1'!I47 ),2),0))=7,"B-",IF((ROUND(TRUNC(('TRI-1'!I47  ),2),0))=6,"C+",IF((ROUND(TRUNC(('TRI-1'!I47  ),2),0))=5,"C-",IF((ROUND(TRUNC(('TRI-1'!I47  ),2),0))=4,"D+",IF((ROUND(TRUNC(('TRI-1'!I47 ),2),0))=3,"D-",IF((ROUND(TRUNC(('TRI-1'!I47 ),2),0))=2,"E+",IF((ROUND(TRUNC(('TRI-1'!I47  ),2),0))&lt;=1,"E-","")))))))))))</f>
        <v/>
      </c>
      <c r="J47" s="51" t="str">
        <f>IF(OR('TRI-1'!J47 ="",'TRI-1'!J47&lt;0,'TRI-1'!J47  &gt;10),"",IF((ROUND(TRUNC(('TRI-1'!J47  ),2),0))=10,"A+",IF((ROUND(TRUNC(('TRI-1'!J47  ),2),0))=9,"A-",IF((ROUND(TRUNC(('TRI-1'!J47   ),2),0))=8,"B+",IF((ROUND(TRUNC(('TRI-1'!J47 ),2),0))=7,"B-",IF((ROUND(TRUNC(('TRI-1'!J47  ),2),0))=6,"C+",IF((ROUND(TRUNC(('TRI-1'!J47  ),2),0))=5,"C-",IF((ROUND(TRUNC(('TRI-1'!J47  ),2),0))=4,"D+",IF((ROUND(TRUNC(('TRI-1'!J47 ),2),0))=3,"D-",IF((ROUND(TRUNC(('TRI-1'!J47 ),2),0))=2,"E+",IF((ROUND(TRUNC(('TRI-1'!J47  ),2),0))&lt;=1,"E-","")))))))))))</f>
        <v/>
      </c>
      <c r="K47" s="51" t="str">
        <f>IF(OR('TRI-1'!K47 ="",'TRI-1'!K47&lt;0,'TRI-1'!K47  &gt;10),"",IF((ROUND(TRUNC(('TRI-1'!K47  ),2),0))=10,"A+",IF((ROUND(TRUNC(('TRI-1'!K47  ),2),0))=9,"A-",IF((ROUND(TRUNC(('TRI-1'!K47   ),2),0))=8,"B+",IF((ROUND(TRUNC(('TRI-1'!K47 ),2),0))=7,"B-",IF((ROUND(TRUNC(('TRI-1'!K47  ),2),0))=6,"C+",IF((ROUND(TRUNC(('TRI-1'!K47  ),2),0))=5,"C-",IF((ROUND(TRUNC(('TRI-1'!K47  ),2),0))=4,"D+",IF((ROUND(TRUNC(('TRI-1'!K47 ),2),0))=3,"D-",IF((ROUND(TRUNC(('TRI-1'!K47 ),2),0))=2,"E+",IF((ROUND(TRUNC(('TRI-1'!K47  ),2),0))&lt;=1,"E-","")))))))))))</f>
        <v/>
      </c>
      <c r="L47" s="51" t="str">
        <f>IF(OR('TRI-1'!L47 ="",'TRI-1'!L47&lt;0,'TRI-1'!L47  &gt;10),"",IF((ROUND(TRUNC(('TRI-1'!L47  ),2),0))=10,"A+",IF((ROUND(TRUNC(('TRI-1'!L47  ),2),0))=9,"A-",IF((ROUND(TRUNC(('TRI-1'!L47   ),2),0))=8,"B+",IF((ROUND(TRUNC(('TRI-1'!L47 ),2),0))=7,"B-",IF((ROUND(TRUNC(('TRI-1'!L47  ),2),0))=6,"C+",IF((ROUND(TRUNC(('TRI-1'!L47  ),2),0))=5,"C-",IF((ROUND(TRUNC(('TRI-1'!L47  ),2),0))=4,"D+",IF((ROUND(TRUNC(('TRI-1'!L47 ),2),0))=3,"D-",IF((ROUND(TRUNC(('TRI-1'!L47 ),2),0))=2,"E+",IF((ROUND(TRUNC(('TRI-1'!L47  ),2),0))&lt;=1,"E-","")))))))))))</f>
        <v/>
      </c>
      <c r="M47" s="51" t="str">
        <f>IF(OR('TRI-1'!M47 ="",'TRI-1'!M47&lt;0,'TRI-1'!M47  &gt;10),"",IF((ROUND(TRUNC(('TRI-1'!M47  ),2),0))=10,"A+",IF((ROUND(TRUNC(('TRI-1'!M47  ),2),0))=9,"A-",IF((ROUND(TRUNC(('TRI-1'!M47   ),2),0))=8,"B+",IF((ROUND(TRUNC(('TRI-1'!M47 ),2),0))=7,"B-",IF((ROUND(TRUNC(('TRI-1'!M47  ),2),0))=6,"C+",IF((ROUND(TRUNC(('TRI-1'!M47  ),2),0))=5,"C-",IF((ROUND(TRUNC(('TRI-1'!M47  ),2),0))=4,"D+",IF((ROUND(TRUNC(('TRI-1'!M47 ),2),0))=3,"D-",IF((ROUND(TRUNC(('TRI-1'!M47 ),2),0))=2,"E+",IF((ROUND(TRUNC(('TRI-1'!M47  ),2),0))&lt;=1,"E-","")))))))))))</f>
        <v/>
      </c>
      <c r="N47" s="51" t="str">
        <f>IF(OR('TRI-1'!N47 ="",'TRI-1'!N47&lt;0,'TRI-1'!N47  &gt;10),"",IF((ROUND(TRUNC(('TRI-1'!N47  ),2),0))=10,"A+",IF((ROUND(TRUNC(('TRI-1'!N47  ),2),0))=9,"A-",IF((ROUND(TRUNC(('TRI-1'!N47   ),2),0))=8,"B+",IF((ROUND(TRUNC(('TRI-1'!N47 ),2),0))=7,"B-",IF((ROUND(TRUNC(('TRI-1'!N47  ),2),0))=6,"C+",IF((ROUND(TRUNC(('TRI-1'!N47  ),2),0))=5,"C-",IF((ROUND(TRUNC(('TRI-1'!N47  ),2),0))=4,"D+",IF((ROUND(TRUNC(('TRI-1'!N47 ),2),0))=3,"D-",IF((ROUND(TRUNC(('TRI-1'!N47 ),2),0))=2,"E+",IF((ROUND(TRUNC(('TRI-1'!N47  ),2),0))&lt;=1,"E-","")))))))))))</f>
        <v/>
      </c>
      <c r="O47" s="51" t="str">
        <f>IF(OR('TRI-1'!O47 ="",'TRI-1'!O47&lt;0,'TRI-1'!O47  &gt;10),"",IF((ROUND(TRUNC(('TRI-1'!O47  ),2),0))=10,"A+",IF((ROUND(TRUNC(('TRI-1'!O47  ),2),0))=9,"A-",IF((ROUND(TRUNC(('TRI-1'!O47   ),2),0))=8,"B+",IF((ROUND(TRUNC(('TRI-1'!O47 ),2),0))=7,"B-",IF((ROUND(TRUNC(('TRI-1'!O47  ),2),0))=6,"C+",IF((ROUND(TRUNC(('TRI-1'!O47  ),2),0))=5,"C-",IF((ROUND(TRUNC(('TRI-1'!O47  ),2),0))=4,"D+",IF((ROUND(TRUNC(('TRI-1'!O47 ),2),0))=3,"D-",IF((ROUND(TRUNC(('TRI-1'!O47 ),2),0))=2,"E+",IF((ROUND(TRUNC(('TRI-1'!O47  ),2),0))&lt;=1,"E-","")))))))))))</f>
        <v/>
      </c>
      <c r="P47" s="51" t="str">
        <f>IF(OR('TRI-1'!P47 ="",'TRI-1'!P47&lt;0,'TRI-1'!P47  &gt;10),"",IF((ROUND(TRUNC(('TRI-1'!P47  ),2),0))=10,"A+",IF((ROUND(TRUNC(('TRI-1'!P47  ),2),0))=9,"A-",IF((ROUND(TRUNC(('TRI-1'!P47   ),2),0))=8,"B+",IF((ROUND(TRUNC(('TRI-1'!P47 ),2),0))=7,"B-",IF((ROUND(TRUNC(('TRI-1'!P47  ),2),0))=6,"C+",IF((ROUND(TRUNC(('TRI-1'!P47  ),2),0))=5,"C-",IF((ROUND(TRUNC(('TRI-1'!P47  ),2),0))=4,"D+",IF((ROUND(TRUNC(('TRI-1'!P47 ),2),0))=3,"D-",IF((ROUND(TRUNC(('TRI-1'!P47 ),2),0))=2,"E+",IF((ROUND(TRUNC(('TRI-1'!P47  ),2),0))&lt;=1,"E-","")))))))))))</f>
        <v/>
      </c>
      <c r="Q47" s="51" t="str">
        <f>IF(OR('TRI-1'!Q47 ="",'TRI-1'!Q47&lt;0,'TRI-1'!Q47  &gt;10),"",IF((ROUND(TRUNC(('TRI-1'!Q47  ),2),0))=10,"A+",IF((ROUND(TRUNC(('TRI-1'!Q47  ),2),0))=9,"A-",IF((ROUND(TRUNC(('TRI-1'!Q47   ),2),0))=8,"B+",IF((ROUND(TRUNC(('TRI-1'!Q47 ),2),0))=7,"B-",IF((ROUND(TRUNC(('TRI-1'!Q47  ),2),0))=6,"C+",IF((ROUND(TRUNC(('TRI-1'!Q47  ),2),0))=5,"C-",IF((ROUND(TRUNC(('TRI-1'!Q47  ),2),0))=4,"D+",IF((ROUND(TRUNC(('TRI-1'!Q47 ),2),0))=3,"D-",IF((ROUND(TRUNC(('TRI-1'!Q47 ),2),0))=2,"E+",IF((ROUND(TRUNC(('TRI-1'!Q47  ),2),0))&lt;=1,"E-","")))))))))))</f>
        <v/>
      </c>
      <c r="R47" s="51" t="str">
        <f>IF(OR('TRI-1'!R47 ="",'TRI-1'!R47&lt;0,'TRI-1'!R47  &gt;10),"",IF((ROUND(TRUNC(('TRI-1'!R47  ),2),0))=10,"A+",IF((ROUND(TRUNC(('TRI-1'!R47  ),2),0))=9,"A-",IF((ROUND(TRUNC(('TRI-1'!R47   ),2),0))=8,"B+",IF((ROUND(TRUNC(('TRI-1'!R47 ),2),0))=7,"B-",IF((ROUND(TRUNC(('TRI-1'!R47  ),2),0))=6,"C+",IF((ROUND(TRUNC(('TRI-1'!R47  ),2),0))=5,"C-",IF((ROUND(TRUNC(('TRI-1'!R47  ),2),0))=4,"D+",IF((ROUND(TRUNC(('TRI-1'!R47 ),2),0))=3,"D-",IF((ROUND(TRUNC(('TRI-1'!R47 ),2),0))=2,"E+",IF((ROUND(TRUNC(('TRI-1'!R47  ),2),0))&lt;=1,"E-","")))))))))))</f>
        <v/>
      </c>
      <c r="S47" s="51" t="str">
        <f>IF(OR('TRI-1'!S47 ="",'TRI-1'!S47&lt;0,'TRI-1'!S47  &gt;10),"",IF((ROUND(TRUNC(('TRI-1'!S47  ),2),0))=10,"A+",IF((ROUND(TRUNC(('TRI-1'!S47  ),2),0))=9,"A-",IF((ROUND(TRUNC(('TRI-1'!S47   ),2),0))=8,"B+",IF((ROUND(TRUNC(('TRI-1'!S47 ),2),0))=7,"B-",IF((ROUND(TRUNC(('TRI-1'!S47  ),2),0))=6,"C+",IF((ROUND(TRUNC(('TRI-1'!S47  ),2),0))=5,"C-",IF((ROUND(TRUNC(('TRI-1'!S47  ),2),0))=4,"D+",IF((ROUND(TRUNC(('TRI-1'!S47 ),2),0))=3,"D-",IF((ROUND(TRUNC(('TRI-1'!S47 ),2),0))=2,"E+",IF((ROUND(TRUNC(('TRI-1'!S47  ),2),0))&lt;=1,"E-","")))))))))))</f>
        <v/>
      </c>
      <c r="T47" s="51" t="str">
        <f>IF(OR('TRI-1'!T47 ="",'TRI-1'!T47&lt;0,'TRI-1'!T47  &gt;10),"",IF((ROUND(TRUNC(('TRI-1'!T47  ),2),0))=10,"A+",IF((ROUND(TRUNC(('TRI-1'!T47  ),2),0))=9,"A-",IF((ROUND(TRUNC(('TRI-1'!T47   ),2),0))=8,"B+",IF((ROUND(TRUNC(('TRI-1'!T47 ),2),0))=7,"B-",IF((ROUND(TRUNC(('TRI-1'!T47  ),2),0))=6,"C+",IF((ROUND(TRUNC(('TRI-1'!T47  ),2),0))=5,"C-",IF((ROUND(TRUNC(('TRI-1'!T47  ),2),0))=4,"D+",IF((ROUND(TRUNC(('TRI-1'!T47 ),2),0))=3,"D-",IF((ROUND(TRUNC(('TRI-1'!T47 ),2),0))=2,"E+",IF((ROUND(TRUNC(('TRI-1'!T47  ),2),0))&lt;=1,"E-","")))))))))))</f>
        <v/>
      </c>
      <c r="U47" s="51" t="str">
        <f>IF(OR('TRI-1'!U47 ="",'TRI-1'!U47&lt;0,'TRI-1'!U47  &gt;10),"",IF((ROUND(TRUNC(('TRI-1'!U47  ),2),0))=10,"A+",IF((ROUND(TRUNC(('TRI-1'!U47  ),2),0))=9,"A-",IF((ROUND(TRUNC(('TRI-1'!U47   ),2),0))=8,"B+",IF((ROUND(TRUNC(('TRI-1'!U47 ),2),0))=7,"B-",IF((ROUND(TRUNC(('TRI-1'!U47  ),2),0))=6,"C+",IF((ROUND(TRUNC(('TRI-1'!U47  ),2),0))=5,"C-",IF((ROUND(TRUNC(('TRI-1'!U47  ),2),0))=4,"D+",IF((ROUND(TRUNC(('TRI-1'!U47 ),2),0))=3,"D-",IF((ROUND(TRUNC(('TRI-1'!U47 ),2),0))=2,"E+",IF((ROUND(TRUNC(('TRI-1'!U47  ),2),0))&lt;=1,"E-","")))))))))))</f>
        <v/>
      </c>
      <c r="V47" s="51" t="str">
        <f>IF(OR('TRI-1'!V47 ="",'TRI-1'!V47&lt;0,'TRI-1'!V47  &gt;10),"",IF((ROUND(TRUNC(('TRI-1'!V47  ),2),0))=10,"A+",IF((ROUND(TRUNC(('TRI-1'!V47  ),2),0))=9,"A-",IF((ROUND(TRUNC(('TRI-1'!V47   ),2),0))=8,"B+",IF((ROUND(TRUNC(('TRI-1'!V47 ),2),0))=7,"B-",IF((ROUND(TRUNC(('TRI-1'!V47  ),2),0))=6,"C+",IF((ROUND(TRUNC(('TRI-1'!V47  ),2),0))=5,"C-",IF((ROUND(TRUNC(('TRI-1'!V47  ),2),0))=4,"D+",IF((ROUND(TRUNC(('TRI-1'!V47 ),2),0))=3,"D-",IF((ROUND(TRUNC(('TRI-1'!V47 ),2),0))=2,"E+",IF((ROUND(TRUNC(('TRI-1'!V47  ),2),0))&lt;=1,"E-","")))))))))))</f>
        <v/>
      </c>
      <c r="W47" s="51" t="str">
        <f>IF(OR('TRI-1'!W47 ="",'TRI-1'!W47&lt;0,'TRI-1'!W47  &gt;10),"",IF((ROUND(TRUNC(('TRI-1'!W47  ),2),0))=10,"A+",IF((ROUND(TRUNC(('TRI-1'!W47  ),2),0))=9,"A-",IF((ROUND(TRUNC(('TRI-1'!W47   ),2),0))=8,"B+",IF((ROUND(TRUNC(('TRI-1'!W47 ),2),0))=7,"B-",IF((ROUND(TRUNC(('TRI-1'!W47  ),2),0))=6,"C+",IF((ROUND(TRUNC(('TRI-1'!W47  ),2),0))=5,"C-",IF((ROUND(TRUNC(('TRI-1'!W47  ),2),0))=4,"D+",IF((ROUND(TRUNC(('TRI-1'!W47 ),2),0))=3,"D-",IF((ROUND(TRUNC(('TRI-1'!W47 ),2),0))=2,"E+",IF((ROUND(TRUNC(('TRI-1'!W47  ),2),0))&lt;=1,"E-","")))))))))))</f>
        <v/>
      </c>
      <c r="X47" s="51" t="str">
        <f>IF(OR('TRI-1'!X47 ="",'TRI-1'!X47&lt;0,'TRI-1'!X47  &gt;10),"",IF((ROUND(TRUNC(('TRI-1'!X47  ),2),0))=10,"A+",IF((ROUND(TRUNC(('TRI-1'!X47  ),2),0))=9,"A-",IF((ROUND(TRUNC(('TRI-1'!X47   ),2),0))=8,"B+",IF((ROUND(TRUNC(('TRI-1'!X47 ),2),0))=7,"B-",IF((ROUND(TRUNC(('TRI-1'!X47  ),2),0))=6,"C+",IF((ROUND(TRUNC(('TRI-1'!X47  ),2),0))=5,"C-",IF((ROUND(TRUNC(('TRI-1'!X47  ),2),0))=4,"D+",IF((ROUND(TRUNC(('TRI-1'!X47 ),2),0))=3,"D-",IF((ROUND(TRUNC(('TRI-1'!X47 ),2),0))=2,"E+",IF((ROUND(TRUNC(('TRI-1'!X47  ),2),0))&lt;=1,"E-","")))))))))))</f>
        <v/>
      </c>
      <c r="Y47" s="51" t="str">
        <f>IF(OR('TRI-1'!Y47 ="",'TRI-1'!Y47&lt;0,'TRI-1'!Y47  &gt;10),"",IF((ROUND(TRUNC(('TRI-1'!Y47  ),2),0))=10,"A+",IF((ROUND(TRUNC(('TRI-1'!Y47  ),2),0))=9,"A-",IF((ROUND(TRUNC(('TRI-1'!Y47   ),2),0))=8,"B+",IF((ROUND(TRUNC(('TRI-1'!Y47 ),2),0))=7,"B-",IF((ROUND(TRUNC(('TRI-1'!Y47  ),2),0))=6,"C+",IF((ROUND(TRUNC(('TRI-1'!Y47  ),2),0))=5,"C-",IF((ROUND(TRUNC(('TRI-1'!Y47  ),2),0))=4,"D+",IF((ROUND(TRUNC(('TRI-1'!Y47 ),2),0))=3,"D-",IF((ROUND(TRUNC(('TRI-1'!Y47 ),2),0))=2,"E+",IF((ROUND(TRUNC(('TRI-1'!Y47  ),2),0))&lt;=1,"E-","")))))))))))</f>
        <v/>
      </c>
      <c r="Z47" s="51" t="str">
        <f>IF(OR('TRI-1'!Z47 ="",'TRI-1'!Z47&lt;0,'TRI-1'!Z47  &gt;10),"",IF((ROUND(TRUNC(('TRI-1'!Z47  ),2),0))=10,"A+",IF((ROUND(TRUNC(('TRI-1'!Z47  ),2),0))=9,"A-",IF((ROUND(TRUNC(('TRI-1'!Z47   ),2),0))=8,"B+",IF((ROUND(TRUNC(('TRI-1'!Z47 ),2),0))=7,"B-",IF((ROUND(TRUNC(('TRI-1'!Z47  ),2),0))=6,"C+",IF((ROUND(TRUNC(('TRI-1'!Z47  ),2),0))=5,"C-",IF((ROUND(TRUNC(('TRI-1'!Z47  ),2),0))=4,"D+",IF((ROUND(TRUNC(('TRI-1'!Z47 ),2),0))=3,"D-",IF((ROUND(TRUNC(('TRI-1'!Z47 ),2),0))=2,"E+",IF((ROUND(TRUNC(('TRI-1'!Z47  ),2),0))&lt;=1,"E-","")))))))))))</f>
        <v/>
      </c>
      <c r="AA47" s="51" t="str">
        <f>IF(OR('TRI-1'!AA47 ="",'TRI-1'!AA47&lt;0,'TRI-1'!AA47  &gt;10),"",IF((ROUND(TRUNC(('TRI-1'!AA47  ),2),0))=10,"A+",IF((ROUND(TRUNC(('TRI-1'!AA47  ),2),0))=9,"A-",IF((ROUND(TRUNC(('TRI-1'!AA47   ),2),0))=8,"B+",IF((ROUND(TRUNC(('TRI-1'!AA47 ),2),0))=7,"B-",IF((ROUND(TRUNC(('TRI-1'!AA47  ),2),0))=6,"C+",IF((ROUND(TRUNC(('TRI-1'!AA47  ),2),0))=5,"C-",IF((ROUND(TRUNC(('TRI-1'!AA47  ),2),0))=4,"D+",IF((ROUND(TRUNC(('TRI-1'!AA47 ),2),0))=3,"D-",IF((ROUND(TRUNC(('TRI-1'!AA47 ),2),0))=2,"E+",IF((ROUND(TRUNC(('TRI-1'!AA47  ),2),0))&lt;=1,"E-","")))))))))))</f>
        <v/>
      </c>
      <c r="AB47" s="51" t="str">
        <f>IF(OR('TRI-1'!AB47 ="",'TRI-1'!AB47&lt;0,'TRI-1'!AB47  &gt;10),"",IF((ROUND(TRUNC(('TRI-1'!AB47  ),2),0))=10,"A+",IF((ROUND(TRUNC(('TRI-1'!AB47  ),2),0))=9,"A-",IF((ROUND(TRUNC(('TRI-1'!AB47   ),2),0))=8,"B+",IF((ROUND(TRUNC(('TRI-1'!AB47 ),2),0))=7,"B-",IF((ROUND(TRUNC(('TRI-1'!AB47  ),2),0))=6,"C+",IF((ROUND(TRUNC(('TRI-1'!AB47  ),2),0))=5,"C-",IF((ROUND(TRUNC(('TRI-1'!AB47  ),2),0))=4,"D+",IF((ROUND(TRUNC(('TRI-1'!AB47 ),2),0))=3,"D-",IF((ROUND(TRUNC(('TRI-1'!AB47 ),2),0))=2,"E+",IF((ROUND(TRUNC(('TRI-1'!AB47  ),2),0))&lt;=1,"E-","")))))))))))</f>
        <v/>
      </c>
      <c r="AC47" s="51" t="str">
        <f>IF(OR('TRI-1'!AC47 ="",'TRI-1'!AC47&lt;0,'TRI-1'!AC47  &gt;10),"",IF((ROUND(TRUNC(('TRI-1'!AC47  ),2),0))=10,"A+",IF((ROUND(TRUNC(('TRI-1'!AC47  ),2),0))=9,"A-",IF((ROUND(TRUNC(('TRI-1'!AC47   ),2),0))=8,"B+",IF((ROUND(TRUNC(('TRI-1'!AC47 ),2),0))=7,"B-",IF((ROUND(TRUNC(('TRI-1'!AC47  ),2),0))=6,"C+",IF((ROUND(TRUNC(('TRI-1'!AC47  ),2),0))=5,"C-",IF((ROUND(TRUNC(('TRI-1'!AC47  ),2),0))=4,"D+",IF((ROUND(TRUNC(('TRI-1'!AC47 ),2),0))=3,"D-",IF((ROUND(TRUNC(('TRI-1'!AC47 ),2),0))=2,"E+",IF((ROUND(TRUNC(('TRI-1'!AC47  ),2),0))&lt;=1,"E-","")))))))))))</f>
        <v/>
      </c>
      <c r="AD47" s="51" t="str">
        <f>IF(OR('TRI-1'!AD47 ="",'TRI-1'!AD47&lt;0,'TRI-1'!AD47  &gt;10),"",IF((ROUND(TRUNC(('TRI-1'!AD47  ),2),0))=10,"A+",IF((ROUND(TRUNC(('TRI-1'!AD47  ),2),0))=9,"A-",IF((ROUND(TRUNC(('TRI-1'!AD47   ),2),0))=8,"B+",IF((ROUND(TRUNC(('TRI-1'!AD47 ),2),0))=7,"B-",IF((ROUND(TRUNC(('TRI-1'!AD47  ),2),0))=6,"C+",IF((ROUND(TRUNC(('TRI-1'!AD47  ),2),0))=5,"C-",IF((ROUND(TRUNC(('TRI-1'!AD47  ),2),0))=4,"D+",IF((ROUND(TRUNC(('TRI-1'!AD47 ),2),0))=3,"D-",IF((ROUND(TRUNC(('TRI-1'!AD47 ),2),0))=2,"E+",IF((ROUND(TRUNC(('TRI-1'!AD47  ),2),0))&lt;=1,"E-","")))))))))))</f>
        <v/>
      </c>
      <c r="AE47" s="51" t="str">
        <f>IF(OR('TRI-1'!AE47 ="",'TRI-1'!AE47&lt;0,'TRI-1'!AE47  &gt;10),"",IF((ROUND(TRUNC(('TRI-1'!AE47  ),2),0))=10,"A+",IF((ROUND(TRUNC(('TRI-1'!AE47  ),2),0))=9,"A-",IF((ROUND(TRUNC(('TRI-1'!AE47   ),2),0))=8,"B+",IF((ROUND(TRUNC(('TRI-1'!AE47 ),2),0))=7,"B-",IF((ROUND(TRUNC(('TRI-1'!AE47  ),2),0))=6,"C+",IF((ROUND(TRUNC(('TRI-1'!AE47  ),2),0))=5,"C-",IF((ROUND(TRUNC(('TRI-1'!AE47  ),2),0))=4,"D+",IF((ROUND(TRUNC(('TRI-1'!AE47 ),2),0))=3,"D-",IF((ROUND(TRUNC(('TRI-1'!AE47 ),2),0))=2,"E+",IF((ROUND(TRUNC(('TRI-1'!AE47  ),2),0))&lt;=1,"E-","")))))))))))</f>
        <v/>
      </c>
      <c r="AF47" s="51" t="str">
        <f>IF(OR('TRI-1'!AF47 ="",'TRI-1'!AF47&lt;0,'TRI-1'!AF47  &gt;10),"",IF((ROUND(TRUNC(('TRI-1'!AF47  ),2),0))=10,"A+",IF((ROUND(TRUNC(('TRI-1'!AF47  ),2),0))=9,"A-",IF((ROUND(TRUNC(('TRI-1'!AF47   ),2),0))=8,"B+",IF((ROUND(TRUNC(('TRI-1'!AF47 ),2),0))=7,"B-",IF((ROUND(TRUNC(('TRI-1'!AF47  ),2),0))=6,"C+",IF((ROUND(TRUNC(('TRI-1'!AF47  ),2),0))=5,"C-",IF((ROUND(TRUNC(('TRI-1'!AF47  ),2),0))=4,"D+",IF((ROUND(TRUNC(('TRI-1'!AF47 ),2),0))=3,"D-",IF((ROUND(TRUNC(('TRI-1'!AF47 ),2),0))=2,"E+",IF((ROUND(TRUNC(('TRI-1'!AF47  ),2),0))&lt;=1,"E-","")))))))))))</f>
        <v/>
      </c>
      <c r="AG47" s="51" t="str">
        <f>IF(OR('TRI-1'!AG47 ="",'TRI-1'!AG47&lt;0,'TRI-1'!AG47  &gt;10),"",IF((ROUND(TRUNC(('TRI-1'!AG47  ),2),0))=10,"A+",IF((ROUND(TRUNC(('TRI-1'!AG47  ),2),0))=9,"A-",IF((ROUND(TRUNC(('TRI-1'!AG47   ),2),0))=8,"B+",IF((ROUND(TRUNC(('TRI-1'!AG47 ),2),0))=7,"B-",IF((ROUND(TRUNC(('TRI-1'!AG47  ),2),0))=6,"C+",IF((ROUND(TRUNC(('TRI-1'!AG47  ),2),0))=5,"C-",IF((ROUND(TRUNC(('TRI-1'!AG47  ),2),0))=4,"D+",IF((ROUND(TRUNC(('TRI-1'!AG47 ),2),0))=3,"D-",IF((ROUND(TRUNC(('TRI-1'!AG47 ),2),0))=2,"E+",IF((ROUND(TRUNC(('TRI-1'!AG47  ),2),0))&lt;=1,"E-","")))))))))))</f>
        <v/>
      </c>
      <c r="AH47" s="51" t="str">
        <f>IF(OR('TRI-1'!AH47 ="",'TRI-1'!AH47&lt;0,'TRI-1'!AH47  &gt;10),"",IF((ROUND(TRUNC(('TRI-1'!AH47  ),2),0))=10,"A+",IF((ROUND(TRUNC(('TRI-1'!AH47  ),2),0))=9,"A-",IF((ROUND(TRUNC(('TRI-1'!AH47   ),2),0))=8,"B+",IF((ROUND(TRUNC(('TRI-1'!AH47 ),2),0))=7,"B-",IF((ROUND(TRUNC(('TRI-1'!AH47  ),2),0))=6,"C+",IF((ROUND(TRUNC(('TRI-1'!AH47  ),2),0))=5,"C-",IF((ROUND(TRUNC(('TRI-1'!AH47  ),2),0))=4,"D+",IF((ROUND(TRUNC(('TRI-1'!AH47 ),2),0))=3,"D-",IF((ROUND(TRUNC(('TRI-1'!AH47 ),2),0))=2,"E+",IF((ROUND(TRUNC(('TRI-1'!AH47  ),2),0))&lt;=1,"E-","")))))))))))</f>
        <v/>
      </c>
      <c r="AI47" s="51" t="str">
        <f>IF(OR('TRI-1'!AI47 ="",'TRI-1'!AI47&lt;0,'TRI-1'!AI47  &gt;10),"",IF((ROUND(TRUNC(('TRI-1'!AI47  ),2),0))=10,"A+",IF((ROUND(TRUNC(('TRI-1'!AI47  ),2),0))=9,"A-",IF((ROUND(TRUNC(('TRI-1'!AI47   ),2),0))=8,"B+",IF((ROUND(TRUNC(('TRI-1'!AI47 ),2),0))=7,"B-",IF((ROUND(TRUNC(('TRI-1'!AI47  ),2),0))=6,"C+",IF((ROUND(TRUNC(('TRI-1'!AI47  ),2),0))=5,"C-",IF((ROUND(TRUNC(('TRI-1'!AI47  ),2),0))=4,"D+",IF((ROUND(TRUNC(('TRI-1'!AI47 ),2),0))=3,"D-",IF((ROUND(TRUNC(('TRI-1'!AI47 ),2),0))=2,"E+",IF((ROUND(TRUNC(('TRI-1'!AI47  ),2),0))&lt;=1,"E-","")))))))))))</f>
        <v/>
      </c>
      <c r="AJ47" s="51" t="str">
        <f>IF(OR('TRI-1'!AJ47 ="",'TRI-1'!AJ47&lt;0,'TRI-1'!AJ47  &gt;10),"",IF((ROUND(TRUNC(('TRI-1'!AJ47  ),2),0))=10,"A+",IF((ROUND(TRUNC(('TRI-1'!AJ47  ),2),0))=9,"A-",IF((ROUND(TRUNC(('TRI-1'!AJ47   ),2),0))=8,"B+",IF((ROUND(TRUNC(('TRI-1'!AJ47 ),2),0))=7,"B-",IF((ROUND(TRUNC(('TRI-1'!AJ47  ),2),0))=6,"C+",IF((ROUND(TRUNC(('TRI-1'!AJ47  ),2),0))=5,"C-",IF((ROUND(TRUNC(('TRI-1'!AJ47  ),2),0))=4,"D+",IF((ROUND(TRUNC(('TRI-1'!AJ47 ),2),0))=3,"D-",IF((ROUND(TRUNC(('TRI-1'!AJ47 ),2),0))=2,"E+",IF((ROUND(TRUNC(('TRI-1'!AJ47  ),2),0))&lt;=1,"E-","")))))))))))</f>
        <v/>
      </c>
      <c r="AK47" s="51" t="str">
        <f>IF(OR('TRI-1'!AK47 ="",'TRI-1'!AK47&lt;0,'TRI-1'!AK47  &gt;10),"",IF((ROUND(TRUNC(('TRI-1'!AK47  ),2),0))=10,"A+",IF((ROUND(TRUNC(('TRI-1'!AK47  ),2),0))=9,"A-",IF((ROUND(TRUNC(('TRI-1'!AK47   ),2),0))=8,"B+",IF((ROUND(TRUNC(('TRI-1'!AK47 ),2),0))=7,"B-",IF((ROUND(TRUNC(('TRI-1'!AK47  ),2),0))=6,"C+",IF((ROUND(TRUNC(('TRI-1'!AK47  ),2),0))=5,"C-",IF((ROUND(TRUNC(('TRI-1'!AK47  ),2),0))=4,"D+",IF((ROUND(TRUNC(('TRI-1'!AK47 ),2),0))=3,"D-",IF((ROUND(TRUNC(('TRI-1'!AK47 ),2),0))=2,"E+",IF((ROUND(TRUNC(('TRI-1'!AK47  ),2),0))&lt;=1,"E-","")))))))))))</f>
        <v/>
      </c>
      <c r="AL47" s="51" t="str">
        <f>IF(OR('TRI-1'!AL47 ="",'TRI-1'!AL47&lt;0,'TRI-1'!AL47  &gt;10),"",IF((ROUND(TRUNC(('TRI-1'!AL47  ),2),0))=10,"A+",IF((ROUND(TRUNC(('TRI-1'!AL47  ),2),0))=9,"A-",IF((ROUND(TRUNC(('TRI-1'!AL47   ),2),0))=8,"B+",IF((ROUND(TRUNC(('TRI-1'!AL47 ),2),0))=7,"B-",IF((ROUND(TRUNC(('TRI-1'!AL47  ),2),0))=6,"C+",IF((ROUND(TRUNC(('TRI-1'!AL47  ),2),0))=5,"C-",IF((ROUND(TRUNC(('TRI-1'!AL47  ),2),0))=4,"D+",IF((ROUND(TRUNC(('TRI-1'!AL47 ),2),0))=3,"D-",IF((ROUND(TRUNC(('TRI-1'!AL47 ),2),0))=2,"E+",IF((ROUND(TRUNC(('TRI-1'!AL47  ),2),0))&lt;=1,"E-","")))))))))))</f>
        <v/>
      </c>
      <c r="AM47" s="51" t="str">
        <f>IF(OR('TRI-1'!AM47 ="",'TRI-1'!AM47&lt;0,'TRI-1'!AM47  &gt;10),"",IF((ROUND(TRUNC(('TRI-1'!AM47  ),2),0))=10,"A+",IF((ROUND(TRUNC(('TRI-1'!AM47  ),2),0))=9,"A-",IF((ROUND(TRUNC(('TRI-1'!AM47   ),2),0))=8,"B+",IF((ROUND(TRUNC(('TRI-1'!AM47 ),2),0))=7,"B-",IF((ROUND(TRUNC(('TRI-1'!AM47  ),2),0))=6,"C+",IF((ROUND(TRUNC(('TRI-1'!AM47  ),2),0))=5,"C-",IF((ROUND(TRUNC(('TRI-1'!AM47  ),2),0))=4,"D+",IF((ROUND(TRUNC(('TRI-1'!AM47 ),2),0))=3,"D-",IF((ROUND(TRUNC(('TRI-1'!AM47 ),2),0))=2,"E+",IF((ROUND(TRUNC(('TRI-1'!AM47  ),2),0))&lt;=1,"E-","")))))))))))</f>
        <v/>
      </c>
      <c r="AN47" s="51" t="str">
        <f>IF(OR('TRI-1'!AN47 ="",'TRI-1'!AN47&lt;0,'TRI-1'!AN47  &gt;10),"",IF((ROUND(TRUNC(('TRI-1'!AN47  ),2),0))=10,"A+",IF((ROUND(TRUNC(('TRI-1'!AN47  ),2),0))=9,"A-",IF((ROUND(TRUNC(('TRI-1'!AN47   ),2),0))=8,"B+",IF((ROUND(TRUNC(('TRI-1'!AN47 ),2),0))=7,"B-",IF((ROUND(TRUNC(('TRI-1'!AN47  ),2),0))=6,"C+",IF((ROUND(TRUNC(('TRI-1'!AN47  ),2),0))=5,"C-",IF((ROUND(TRUNC(('TRI-1'!AN47  ),2),0))=4,"D+",IF((ROUND(TRUNC(('TRI-1'!AN47 ),2),0))=3,"D-",IF((ROUND(TRUNC(('TRI-1'!AN47 ),2),0))=2,"E+",IF((ROUND(TRUNC(('TRI-1'!AN47  ),2),0))&lt;=1,"E-","")))))))))))</f>
        <v/>
      </c>
      <c r="AO47" s="51" t="str">
        <f>IF(OR('TRI-1'!AO47 ="",'TRI-1'!AO47&lt;0,'TRI-1'!AO47  &gt;10),"",IF((ROUND(TRUNC(('TRI-1'!AO47  ),2),0))=10,"A+",IF((ROUND(TRUNC(('TRI-1'!AO47  ),2),0))=9,"A-",IF((ROUND(TRUNC(('TRI-1'!AO47   ),2),0))=8,"B+",IF((ROUND(TRUNC(('TRI-1'!AO47 ),2),0))=7,"B-",IF((ROUND(TRUNC(('TRI-1'!AO47  ),2),0))=6,"C+",IF((ROUND(TRUNC(('TRI-1'!AO47  ),2),0))=5,"C-",IF((ROUND(TRUNC(('TRI-1'!AO47  ),2),0))=4,"D+",IF((ROUND(TRUNC(('TRI-1'!AO47 ),2),0))=3,"D-",IF((ROUND(TRUNC(('TRI-1'!AO47 ),2),0))=2,"E+",IF((ROUND(TRUNC(('TRI-1'!AO47  ),2),0))&lt;=1,"E-","")))))))))))</f>
        <v/>
      </c>
      <c r="AP47" s="51" t="str">
        <f>IF(OR('TRI-1'!AP47 ="",'TRI-1'!AP47&lt;0,'TRI-1'!AP47  &gt;10),"",IF((ROUND(TRUNC(('TRI-1'!AP47  ),2),0))=10,"A+",IF((ROUND(TRUNC(('TRI-1'!AP47  ),2),0))=9,"A-",IF((ROUND(TRUNC(('TRI-1'!AP47   ),2),0))=8,"B+",IF((ROUND(TRUNC(('TRI-1'!AP47 ),2),0))=7,"B-",IF((ROUND(TRUNC(('TRI-1'!AP47  ),2),0))=6,"C+",IF((ROUND(TRUNC(('TRI-1'!AP47  ),2),0))=5,"C-",IF((ROUND(TRUNC(('TRI-1'!AP47  ),2),0))=4,"D+",IF((ROUND(TRUNC(('TRI-1'!AP47 ),2),0))=3,"D-",IF((ROUND(TRUNC(('TRI-1'!AP47 ),2),0))=2,"E+",IF((ROUND(TRUNC(('TRI-1'!AP47  ),2),0))&lt;=1,"E-","")))))))))))</f>
        <v/>
      </c>
      <c r="AQ47" s="51" t="str">
        <f>IF(OR('TRI-1'!AQ47 ="",'TRI-1'!AQ47&lt;0,'TRI-1'!AQ47  &gt;10),"",IF((ROUND(TRUNC(('TRI-1'!AQ47  ),2),0))=10,"A+",IF((ROUND(TRUNC(('TRI-1'!AQ47  ),2),0))=9,"A-",IF((ROUND(TRUNC(('TRI-1'!AQ47   ),2),0))=8,"B+",IF((ROUND(TRUNC(('TRI-1'!AQ47 ),2),0))=7,"B-",IF((ROUND(TRUNC(('TRI-1'!AQ47  ),2),0))=6,"C+",IF((ROUND(TRUNC(('TRI-1'!AQ47  ),2),0))=5,"C-",IF((ROUND(TRUNC(('TRI-1'!AQ47  ),2),0))=4,"D+",IF((ROUND(TRUNC(('TRI-1'!AQ47 ),2),0))=3,"D-",IF((ROUND(TRUNC(('TRI-1'!AQ47 ),2),0))=2,"E+",IF((ROUND(TRUNC(('TRI-1'!AQ47  ),2),0))&lt;=1,"E-","")))))))))))</f>
        <v/>
      </c>
      <c r="AR47" s="51" t="str">
        <f>IF(OR('TRI-1'!AR47 ="",'TRI-1'!AR47&lt;0,'TRI-1'!AR47  &gt;10),"",IF((ROUND(TRUNC(('TRI-1'!AR47  ),2),0))=10,"A+",IF((ROUND(TRUNC(('TRI-1'!AR47  ),2),0))=9,"A-",IF((ROUND(TRUNC(('TRI-1'!AR47   ),2),0))=8,"B+",IF((ROUND(TRUNC(('TRI-1'!AR47 ),2),0))=7,"B-",IF((ROUND(TRUNC(('TRI-1'!AR47  ),2),0))=6,"C+",IF((ROUND(TRUNC(('TRI-1'!AR47  ),2),0))=5,"C-",IF((ROUND(TRUNC(('TRI-1'!AR47  ),2),0))=4,"D+",IF((ROUND(TRUNC(('TRI-1'!AR47 ),2),0))=3,"D-",IF((ROUND(TRUNC(('TRI-1'!AR47 ),2),0))=2,"E+",IF((ROUND(TRUNC(('TRI-1'!AR47  ),2),0))&lt;=1,"E-","")))))))))))</f>
        <v/>
      </c>
      <c r="AS47" s="51" t="str">
        <f>IF(OR('TRI-1'!AS47 ="",'TRI-1'!AS47&lt;0,'TRI-1'!AS47  &gt;10),"",IF((ROUND(TRUNC(('TRI-1'!AS47  ),2),0))=10,"A+",IF((ROUND(TRUNC(('TRI-1'!AS47  ),2),0))=9,"A-",IF((ROUND(TRUNC(('TRI-1'!AS47   ),2),0))=8,"B+",IF((ROUND(TRUNC(('TRI-1'!AS47 ),2),0))=7,"B-",IF((ROUND(TRUNC(('TRI-1'!AS47  ),2),0))=6,"C+",IF((ROUND(TRUNC(('TRI-1'!AS47  ),2),0))=5,"C-",IF((ROUND(TRUNC(('TRI-1'!AS47  ),2),0))=4,"D+",IF((ROUND(TRUNC(('TRI-1'!AS47 ),2),0))=3,"D-",IF((ROUND(TRUNC(('TRI-1'!AS47 ),2),0))=2,"E+",IF((ROUND(TRUNC(('TRI-1'!AS47  ),2),0))&lt;=1,"E-","")))))))))))</f>
        <v/>
      </c>
      <c r="AT47" s="51" t="str">
        <f>IF(OR('TRI-1'!AT47 ="",'TRI-1'!AT47&lt;0,'TRI-1'!AT47  &gt;10),"",IF((ROUND(TRUNC(('TRI-1'!AT47  ),2),0))=10,"A+",IF((ROUND(TRUNC(('TRI-1'!AT47  ),2),0))=9,"A-",IF((ROUND(TRUNC(('TRI-1'!AT47   ),2),0))=8,"B+",IF((ROUND(TRUNC(('TRI-1'!AT47 ),2),0))=7,"B-",IF((ROUND(TRUNC(('TRI-1'!AT47  ),2),0))=6,"C+",IF((ROUND(TRUNC(('TRI-1'!AT47  ),2),0))=5,"C-",IF((ROUND(TRUNC(('TRI-1'!AT47  ),2),0))=4,"D+",IF((ROUND(TRUNC(('TRI-1'!AT47 ),2),0))=3,"D-",IF((ROUND(TRUNC(('TRI-1'!AT47 ),2),0))=2,"E+",IF((ROUND(TRUNC(('TRI-1'!AT47  ),2),0))&lt;=1,"E-","")))))))))))</f>
        <v/>
      </c>
      <c r="AU47" s="51" t="str">
        <f>IF(OR('TRI-1'!AU47 ="",'TRI-1'!AU47&lt;0,'TRI-1'!AU47  &gt;10),"",IF((ROUND(TRUNC(('TRI-1'!AU47  ),2),0))=10,"A+",IF((ROUND(TRUNC(('TRI-1'!AU47  ),2),0))=9,"A-",IF((ROUND(TRUNC(('TRI-1'!AU47   ),2),0))=8,"B+",IF((ROUND(TRUNC(('TRI-1'!AU47 ),2),0))=7,"B-",IF((ROUND(TRUNC(('TRI-1'!AU47  ),2),0))=6,"C+",IF((ROUND(TRUNC(('TRI-1'!AU47  ),2),0))=5,"C-",IF((ROUND(TRUNC(('TRI-1'!AU47  ),2),0))=4,"D+",IF((ROUND(TRUNC(('TRI-1'!AU47 ),2),0))=3,"D-",IF((ROUND(TRUNC(('TRI-1'!AU47 ),2),0))=2,"E+",IF((ROUND(TRUNC(('TRI-1'!AU47  ),2),0))&lt;=1,"E-","")))))))))))</f>
        <v/>
      </c>
      <c r="AV47" s="51" t="str">
        <f>IF(OR('TRI-1'!AV47 ="",'TRI-1'!AV47&lt;0,'TRI-1'!AV47  &gt;10),"",IF((ROUND(TRUNC(('TRI-1'!AV47  ),2),0))=10,"A+",IF((ROUND(TRUNC(('TRI-1'!AV47  ),2),0))=9,"A-",IF((ROUND(TRUNC(('TRI-1'!AV47   ),2),0))=8,"B+",IF((ROUND(TRUNC(('TRI-1'!AV47 ),2),0))=7,"B-",IF((ROUND(TRUNC(('TRI-1'!AV47  ),2),0))=6,"C+",IF((ROUND(TRUNC(('TRI-1'!AV47  ),2),0))=5,"C-",IF((ROUND(TRUNC(('TRI-1'!AV47  ),2),0))=4,"D+",IF((ROUND(TRUNC(('TRI-1'!AV47 ),2),0))=3,"D-",IF((ROUND(TRUNC(('TRI-1'!AV47 ),2),0))=2,"E+",IF((ROUND(TRUNC(('TRI-1'!AV47  ),2),0))&lt;=1,"E-","")))))))))))</f>
        <v/>
      </c>
      <c r="AW47" s="51" t="str">
        <f>IF(OR('TRI-1'!AW47 ="",'TRI-1'!AW47&lt;0,'TRI-1'!AW47  &gt;10),"",IF((ROUND(TRUNC(('TRI-1'!AW47  ),2),0))=10,"A+",IF((ROUND(TRUNC(('TRI-1'!AW47  ),2),0))=9,"A-",IF((ROUND(TRUNC(('TRI-1'!AW47   ),2),0))=8,"B+",IF((ROUND(TRUNC(('TRI-1'!AW47 ),2),0))=7,"B-",IF((ROUND(TRUNC(('TRI-1'!AW47  ),2),0))=6,"C+",IF((ROUND(TRUNC(('TRI-1'!AW47  ),2),0))=5,"C-",IF((ROUND(TRUNC(('TRI-1'!AW47  ),2),0))=4,"D+",IF((ROUND(TRUNC(('TRI-1'!AW47 ),2),0))=3,"D-",IF((ROUND(TRUNC(('TRI-1'!AW47 ),2),0))=2,"E+",IF((ROUND(TRUNC(('TRI-1'!AW47  ),2),0))&lt;=1,"E-","")))))))))))</f>
        <v/>
      </c>
      <c r="AX47" s="51" t="str">
        <f>IF(OR('TRI-1'!AX47 ="",'TRI-1'!AX47&lt;0,'TRI-1'!AX47  &gt;10),"",IF((ROUND(TRUNC(('TRI-1'!AX47  ),2),0))=10,"A+",IF((ROUND(TRUNC(('TRI-1'!AX47  ),2),0))=9,"A-",IF((ROUND(TRUNC(('TRI-1'!AX47   ),2),0))=8,"B+",IF((ROUND(TRUNC(('TRI-1'!AX47 ),2),0))=7,"B-",IF((ROUND(TRUNC(('TRI-1'!AX47  ),2),0))=6,"C+",IF((ROUND(TRUNC(('TRI-1'!AX47  ),2),0))=5,"C-",IF((ROUND(TRUNC(('TRI-1'!AX47  ),2),0))=4,"D+",IF((ROUND(TRUNC(('TRI-1'!AX47 ),2),0))=3,"D-",IF((ROUND(TRUNC(('TRI-1'!AX47 ),2),0))=2,"E+",IF((ROUND(TRUNC(('TRI-1'!AX47  ),2),0))&lt;=1,"E-","")))))))))))</f>
        <v/>
      </c>
      <c r="AY47" s="51" t="str">
        <f>IF(OR('TRI-1'!AY47 ="",'TRI-1'!AY47&lt;0,'TRI-1'!AY47  &gt;10),"",IF((ROUND(TRUNC(('TRI-1'!AY47  ),2),0))=10,"A+",IF((ROUND(TRUNC(('TRI-1'!AY47  ),2),0))=9,"A-",IF((ROUND(TRUNC(('TRI-1'!AY47   ),2),0))=8,"B+",IF((ROUND(TRUNC(('TRI-1'!AY47 ),2),0))=7,"B-",IF((ROUND(TRUNC(('TRI-1'!AY47  ),2),0))=6,"C+",IF((ROUND(TRUNC(('TRI-1'!AY47  ),2),0))=5,"C-",IF((ROUND(TRUNC(('TRI-1'!AY47  ),2),0))=4,"D+",IF((ROUND(TRUNC(('TRI-1'!AY47 ),2),0))=3,"D-",IF((ROUND(TRUNC(('TRI-1'!AY47 ),2),0))=2,"E+",IF((ROUND(TRUNC(('TRI-1'!AY47  ),2),0))&lt;=1,"E-","")))))))))))</f>
        <v/>
      </c>
      <c r="AZ47" s="51" t="str">
        <f>IF(OR('TRI-1'!AZ47 ="",'TRI-1'!AZ47&lt;0,'TRI-1'!AZ47  &gt;10),"",IF((ROUND(TRUNC(('TRI-1'!AZ47  ),2),0))=10,"A+",IF((ROUND(TRUNC(('TRI-1'!AZ47  ),2),0))=9,"A-",IF((ROUND(TRUNC(('TRI-1'!AZ47   ),2),0))=8,"B+",IF((ROUND(TRUNC(('TRI-1'!AZ47 ),2),0))=7,"B-",IF((ROUND(TRUNC(('TRI-1'!AZ47  ),2),0))=6,"C+",IF((ROUND(TRUNC(('TRI-1'!AZ47  ),2),0))=5,"C-",IF((ROUND(TRUNC(('TRI-1'!AZ47  ),2),0))=4,"D+",IF((ROUND(TRUNC(('TRI-1'!AZ47 ),2),0))=3,"D-",IF((ROUND(TRUNC(('TRI-1'!AZ47 ),2),0))=2,"E+",IF((ROUND(TRUNC(('TRI-1'!AZ47  ),2),0))&lt;=1,"E-","")))))))))))</f>
        <v/>
      </c>
      <c r="BA47" s="51" t="str">
        <f>IF(OR('TRI-1'!BA47 ="",'TRI-1'!BA47&lt;0,'TRI-1'!BA47  &gt;10),"",IF((ROUND(TRUNC(('TRI-1'!BA47  ),2),0))=10,"A+",IF((ROUND(TRUNC(('TRI-1'!BA47  ),2),0))=9,"A-",IF((ROUND(TRUNC(('TRI-1'!BA47   ),2),0))=8,"B+",IF((ROUND(TRUNC(('TRI-1'!BA47 ),2),0))=7,"B-",IF((ROUND(TRUNC(('TRI-1'!BA47  ),2),0))=6,"C+",IF((ROUND(TRUNC(('TRI-1'!BA47  ),2),0))=5,"C-",IF((ROUND(TRUNC(('TRI-1'!BA47  ),2),0))=4,"D+",IF((ROUND(TRUNC(('TRI-1'!BA47 ),2),0))=3,"D-",IF((ROUND(TRUNC(('TRI-1'!BA47 ),2),0))=2,"E+",IF((ROUND(TRUNC(('TRI-1'!BA47  ),2),0))&lt;=1,"E-","")))))))))))</f>
        <v/>
      </c>
      <c r="BB47" s="51" t="str">
        <f>IF(OR('TRI-1'!BB47 ="",'TRI-1'!BB47&lt;0,'TRI-1'!BB47  &gt;10),"",IF((ROUND(TRUNC(('TRI-1'!BB47  ),2),0))=10,"A+",IF((ROUND(TRUNC(('TRI-1'!BB47  ),2),0))=9,"A-",IF((ROUND(TRUNC(('TRI-1'!BB47   ),2),0))=8,"B+",IF((ROUND(TRUNC(('TRI-1'!BB47 ),2),0))=7,"B-",IF((ROUND(TRUNC(('TRI-1'!BB47  ),2),0))=6,"C+",IF((ROUND(TRUNC(('TRI-1'!BB47  ),2),0))=5,"C-",IF((ROUND(TRUNC(('TRI-1'!BB47  ),2),0))=4,"D+",IF((ROUND(TRUNC(('TRI-1'!BB47 ),2),0))=3,"D-",IF((ROUND(TRUNC(('TRI-1'!BB47 ),2),0))=2,"E+",IF((ROUND(TRUNC(('TRI-1'!BB47  ),2),0))&lt;=1,"E-","")))))))))))</f>
        <v/>
      </c>
      <c r="BC47" s="51" t="str">
        <f>IF(OR('TRI-1'!BC47 ="",'TRI-1'!BC47&lt;0,'TRI-1'!BC47  &gt;10),"",IF((ROUND(TRUNC(('TRI-1'!BC47  ),2),0))=10,"A+",IF((ROUND(TRUNC(('TRI-1'!BC47  ),2),0))=9,"A-",IF((ROUND(TRUNC(('TRI-1'!BC47   ),2),0))=8,"B+",IF((ROUND(TRUNC(('TRI-1'!BC47 ),2),0))=7,"B-",IF((ROUND(TRUNC(('TRI-1'!BC47  ),2),0))=6,"C+",IF((ROUND(TRUNC(('TRI-1'!BC47  ),2),0))=5,"C-",IF((ROUND(TRUNC(('TRI-1'!BC47  ),2),0))=4,"D+",IF((ROUND(TRUNC(('TRI-1'!BC47 ),2),0))=3,"D-",IF((ROUND(TRUNC(('TRI-1'!BC47 ),2),0))=2,"E+",IF((ROUND(TRUNC(('TRI-1'!BC47  ),2),0))&lt;=1,"E-","")))))))))))</f>
        <v/>
      </c>
      <c r="BD47" s="51" t="str">
        <f>IF(OR('TRI-1'!BD47 ="",'TRI-1'!BD47&lt;0,'TRI-1'!BD47  &gt;10),"",IF((ROUND(TRUNC(('TRI-1'!BD47  ),2),0))=10,"A+",IF((ROUND(TRUNC(('TRI-1'!BD47  ),2),0))=9,"A-",IF((ROUND(TRUNC(('TRI-1'!BD47   ),2),0))=8,"B+",IF((ROUND(TRUNC(('TRI-1'!BD47 ),2),0))=7,"B-",IF((ROUND(TRUNC(('TRI-1'!BD47  ),2),0))=6,"C+",IF((ROUND(TRUNC(('TRI-1'!BD47  ),2),0))=5,"C-",IF((ROUND(TRUNC(('TRI-1'!BD47  ),2),0))=4,"D+",IF((ROUND(TRUNC(('TRI-1'!BD47 ),2),0))=3,"D-",IF((ROUND(TRUNC(('TRI-1'!BD47 ),2),0))=2,"E+",IF((ROUND(TRUNC(('TRI-1'!BD47  ),2),0))&lt;=1,"E-","")))))))))))</f>
        <v/>
      </c>
      <c r="BE47" s="51" t="str">
        <f>IF(OR('TRI-1'!BE47 ="",'TRI-1'!BE47&lt;0,'TRI-1'!BE47  &gt;10),"",IF((ROUND(TRUNC(('TRI-1'!BE47  ),2),0))=10,"A+",IF((ROUND(TRUNC(('TRI-1'!BE47  ),2),0))=9,"A-",IF((ROUND(TRUNC(('TRI-1'!BE47   ),2),0))=8,"B+",IF((ROUND(TRUNC(('TRI-1'!BE47 ),2),0))=7,"B-",IF((ROUND(TRUNC(('TRI-1'!BE47  ),2),0))=6,"C+",IF((ROUND(TRUNC(('TRI-1'!BE47  ),2),0))=5,"C-",IF((ROUND(TRUNC(('TRI-1'!BE47  ),2),0))=4,"D+",IF((ROUND(TRUNC(('TRI-1'!BE47 ),2),0))=3,"D-",IF((ROUND(TRUNC(('TRI-1'!BE47 ),2),0))=2,"E+",IF((ROUND(TRUNC(('TRI-1'!BE47  ),2),0))&lt;=1,"E-","")))))))))))</f>
        <v/>
      </c>
      <c r="BF47" s="51" t="str">
        <f>IF(OR('TRI-1'!BF47 ="",'TRI-1'!BF47&lt;0,'TRI-1'!BF47  &gt;10),"",IF((ROUND(TRUNC(('TRI-1'!BF47  ),2),0))=10,"A+",IF((ROUND(TRUNC(('TRI-1'!BF47  ),2),0))=9,"A-",IF((ROUND(TRUNC(('TRI-1'!BF47   ),2),0))=8,"B+",IF((ROUND(TRUNC(('TRI-1'!BF47 ),2),0))=7,"B-",IF((ROUND(TRUNC(('TRI-1'!BF47  ),2),0))=6,"C+",IF((ROUND(TRUNC(('TRI-1'!BF47  ),2),0))=5,"C-",IF((ROUND(TRUNC(('TRI-1'!BF47  ),2),0))=4,"D+",IF((ROUND(TRUNC(('TRI-1'!BF47 ),2),0))=3,"D-",IF((ROUND(TRUNC(('TRI-1'!BF47 ),2),0))=2,"E+",IF((ROUND(TRUNC(('TRI-1'!BF47  ),2),0))&lt;=1,"E-","")))))))))))</f>
        <v/>
      </c>
      <c r="BG47" s="51" t="str">
        <f>IF(OR('TRI-1'!BG47 ="",'TRI-1'!BG47&lt;0,'TRI-1'!BG47  &gt;10),"",IF((ROUND(TRUNC(('TRI-1'!BG47  ),2),0))=10,"A+",IF((ROUND(TRUNC(('TRI-1'!BG47  ),2),0))=9,"A-",IF((ROUND(TRUNC(('TRI-1'!BG47   ),2),0))=8,"B+",IF((ROUND(TRUNC(('TRI-1'!BG47 ),2),0))=7,"B-",IF((ROUND(TRUNC(('TRI-1'!BG47  ),2),0))=6,"C+",IF((ROUND(TRUNC(('TRI-1'!BG47  ),2),0))=5,"C-",IF((ROUND(TRUNC(('TRI-1'!BG47  ),2),0))=4,"D+",IF((ROUND(TRUNC(('TRI-1'!BG47 ),2),0))=3,"D-",IF((ROUND(TRUNC(('TRI-1'!BG47 ),2),0))=2,"E+",IF((ROUND(TRUNC(('TRI-1'!BG47  ),2),0))&lt;=1,"E-","")))))))))))</f>
        <v/>
      </c>
      <c r="BH47" s="51" t="str">
        <f>IF(OR('TRI-1'!BH47 ="",'TRI-1'!BH47&lt;0,'TRI-1'!BH47  &gt;10),"",IF((ROUND(TRUNC(('TRI-1'!BH47  ),2),0))=10,"A+",IF((ROUND(TRUNC(('TRI-1'!BH47  ),2),0))=9,"A-",IF((ROUND(TRUNC(('TRI-1'!BH47   ),2),0))=8,"B+",IF((ROUND(TRUNC(('TRI-1'!BH47 ),2),0))=7,"B-",IF((ROUND(TRUNC(('TRI-1'!BH47  ),2),0))=6,"C+",IF((ROUND(TRUNC(('TRI-1'!BH47  ),2),0))=5,"C-",IF((ROUND(TRUNC(('TRI-1'!BH47  ),2),0))=4,"D+",IF((ROUND(TRUNC(('TRI-1'!BH47 ),2),0))=3,"D-",IF((ROUND(TRUNC(('TRI-1'!BH47 ),2),0))=2,"E+",IF((ROUND(TRUNC(('TRI-1'!BH47  ),2),0))&lt;=1,"E-","")))))))))))</f>
        <v/>
      </c>
      <c r="BI47" s="51" t="str">
        <f>IF(OR('TRI-1'!BI47 ="",'TRI-1'!BI47&lt;0,'TRI-1'!BI47  &gt;10),"",IF((ROUND(TRUNC(('TRI-1'!BI47  ),2),0))=10,"A+",IF((ROUND(TRUNC(('TRI-1'!BI47  ),2),0))=9,"A-",IF((ROUND(TRUNC(('TRI-1'!BI47   ),2),0))=8,"B+",IF((ROUND(TRUNC(('TRI-1'!BI47 ),2),0))=7,"B-",IF((ROUND(TRUNC(('TRI-1'!BI47  ),2),0))=6,"C+",IF((ROUND(TRUNC(('TRI-1'!BI47  ),2),0))=5,"C-",IF((ROUND(TRUNC(('TRI-1'!BI47  ),2),0))=4,"D+",IF((ROUND(TRUNC(('TRI-1'!BI47 ),2),0))=3,"D-",IF((ROUND(TRUNC(('TRI-1'!BI47 ),2),0))=2,"E+",IF((ROUND(TRUNC(('TRI-1'!BI47  ),2),0))&lt;=1,"E-","")))))))))))</f>
        <v/>
      </c>
      <c r="BJ47" s="51" t="str">
        <f>IF(OR('TRI-1'!BJ47 ="",'TRI-1'!BJ47&lt;0,'TRI-1'!BJ47  &gt;10),"",IF((ROUND(TRUNC(('TRI-1'!BJ47  ),2),0))=10,"A+",IF((ROUND(TRUNC(('TRI-1'!BJ47  ),2),0))=9,"A-",IF((ROUND(TRUNC(('TRI-1'!BJ47   ),2),0))=8,"B+",IF((ROUND(TRUNC(('TRI-1'!BJ47 ),2),0))=7,"B-",IF((ROUND(TRUNC(('TRI-1'!BJ47  ),2),0))=6,"C+",IF((ROUND(TRUNC(('TRI-1'!BJ47  ),2),0))=5,"C-",IF((ROUND(TRUNC(('TRI-1'!BJ47  ),2),0))=4,"D+",IF((ROUND(TRUNC(('TRI-1'!BJ47 ),2),0))=3,"D-",IF((ROUND(TRUNC(('TRI-1'!BJ47 ),2),0))=2,"E+",IF((ROUND(TRUNC(('TRI-1'!BJ47  ),2),0))&lt;=1,"E-","")))))))))))</f>
        <v/>
      </c>
      <c r="BK47" s="51" t="str">
        <f>IF(OR('TRI-1'!BK47 ="",'TRI-1'!BK47&lt;0,'TRI-1'!BK47  &gt;10),"",IF((ROUND(TRUNC(('TRI-1'!BK47  ),2),0))=10,"A+",IF((ROUND(TRUNC(('TRI-1'!BK47  ),2),0))=9,"A-",IF((ROUND(TRUNC(('TRI-1'!BK47   ),2),0))=8,"B+",IF((ROUND(TRUNC(('TRI-1'!BK47 ),2),0))=7,"B-",IF((ROUND(TRUNC(('TRI-1'!BK47  ),2),0))=6,"C+",IF((ROUND(TRUNC(('TRI-1'!BK47  ),2),0))=5,"C-",IF((ROUND(TRUNC(('TRI-1'!BK47  ),2),0))=4,"D+",IF((ROUND(TRUNC(('TRI-1'!BK47 ),2),0))=3,"D-",IF((ROUND(TRUNC(('TRI-1'!BK47 ),2),0))=2,"E+",IF((ROUND(TRUNC(('TRI-1'!BK47  ),2),0))&lt;=1,"E-","")))))))))))</f>
        <v/>
      </c>
      <c r="BL47" s="51" t="str">
        <f>IF(OR('TRI-1'!BL47 ="",'TRI-1'!BL47&lt;0,'TRI-1'!BL47  &gt;10),"",IF((ROUND(TRUNC(('TRI-1'!BL47  ),2),0))=10,"A+",IF((ROUND(TRUNC(('TRI-1'!BL47  ),2),0))=9,"A-",IF((ROUND(TRUNC(('TRI-1'!BL47   ),2),0))=8,"B+",IF((ROUND(TRUNC(('TRI-1'!BL47 ),2),0))=7,"B-",IF((ROUND(TRUNC(('TRI-1'!BL47  ),2),0))=6,"C+",IF((ROUND(TRUNC(('TRI-1'!BL47  ),2),0))=5,"C-",IF((ROUND(TRUNC(('TRI-1'!BL47  ),2),0))=4,"D+",IF((ROUND(TRUNC(('TRI-1'!BL47 ),2),0))=3,"D-",IF((ROUND(TRUNC(('TRI-1'!BL47 ),2),0))=2,"E+",IF((ROUND(TRUNC(('TRI-1'!BL47  ),2),0))&lt;=1,"E-","")))))))))))</f>
        <v/>
      </c>
      <c r="BM47" s="51" t="str">
        <f>IF(OR('TRI-1'!BM47 ="",'TRI-1'!BM47&lt;0,'TRI-1'!BM47  &gt;10),"",IF((ROUND(TRUNC(('TRI-1'!BM47  ),2),0))=10,"A+",IF((ROUND(TRUNC(('TRI-1'!BM47  ),2),0))=9,"A-",IF((ROUND(TRUNC(('TRI-1'!BM47   ),2),0))=8,"B+",IF((ROUND(TRUNC(('TRI-1'!BM47 ),2),0))=7,"B-",IF((ROUND(TRUNC(('TRI-1'!BM47  ),2),0))=6,"C+",IF((ROUND(TRUNC(('TRI-1'!BM47  ),2),0))=5,"C-",IF((ROUND(TRUNC(('TRI-1'!BM47  ),2),0))=4,"D+",IF((ROUND(TRUNC(('TRI-1'!BM47 ),2),0))=3,"D-",IF((ROUND(TRUNC(('TRI-1'!BM47 ),2),0))=2,"E+",IF((ROUND(TRUNC(('TRI-1'!BM47  ),2),0))&lt;=1,"E-","")))))))))))</f>
        <v/>
      </c>
      <c r="BN47" s="51" t="str">
        <f>IF(OR('TRI-1'!BN47 ="",'TRI-1'!BN47&lt;0,'TRI-1'!BN47  &gt;10),"",IF((ROUND(TRUNC(('TRI-1'!BN47  ),2),0))=10,"A+",IF((ROUND(TRUNC(('TRI-1'!BN47  ),2),0))=9,"A-",IF((ROUND(TRUNC(('TRI-1'!BN47   ),2),0))=8,"B+",IF((ROUND(TRUNC(('TRI-1'!BN47 ),2),0))=7,"B-",IF((ROUND(TRUNC(('TRI-1'!BN47  ),2),0))=6,"C+",IF((ROUND(TRUNC(('TRI-1'!BN47  ),2),0))=5,"C-",IF((ROUND(TRUNC(('TRI-1'!BN47  ),2),0))=4,"D+",IF((ROUND(TRUNC(('TRI-1'!BN47 ),2),0))=3,"D-",IF((ROUND(TRUNC(('TRI-1'!BN47 ),2),0))=2,"E+",IF((ROUND(TRUNC(('TRI-1'!BN47  ),2),0))&lt;=1,"E-","")))))))))))</f>
        <v/>
      </c>
      <c r="BO47" s="51" t="str">
        <f>IF(OR('TRI-1'!BO47 ="",'TRI-1'!BO47&lt;0,'TRI-1'!BO47  &gt;10),"",IF((ROUND(TRUNC(('TRI-1'!BO47  ),2),0))=10,"A+",IF((ROUND(TRUNC(('TRI-1'!BO47  ),2),0))=9,"A-",IF((ROUND(TRUNC(('TRI-1'!BO47   ),2),0))=8,"B+",IF((ROUND(TRUNC(('TRI-1'!BO47 ),2),0))=7,"B-",IF((ROUND(TRUNC(('TRI-1'!BO47  ),2),0))=6,"C+",IF((ROUND(TRUNC(('TRI-1'!BO47  ),2),0))=5,"C-",IF((ROUND(TRUNC(('TRI-1'!BO47  ),2),0))=4,"D+",IF((ROUND(TRUNC(('TRI-1'!BO47 ),2),0))=3,"D-",IF((ROUND(TRUNC(('TRI-1'!BO47 ),2),0))=2,"E+",IF((ROUND(TRUNC(('TRI-1'!BO47  ),2),0))&lt;=1,"E-","")))))))))))</f>
        <v/>
      </c>
      <c r="BP47" s="51" t="str">
        <f>IF(OR('TRI-1'!BP47 ="",'TRI-1'!BP47&lt;0,'TRI-1'!BP47  &gt;10),"",IF((ROUND(TRUNC(('TRI-1'!BP47  ),2),0))=10,"A+",IF((ROUND(TRUNC(('TRI-1'!BP47  ),2),0))=9,"A-",IF((ROUND(TRUNC(('TRI-1'!BP47   ),2),0))=8,"B+",IF((ROUND(TRUNC(('TRI-1'!BP47 ),2),0))=7,"B-",IF((ROUND(TRUNC(('TRI-1'!BP47  ),2),0))=6,"C+",IF((ROUND(TRUNC(('TRI-1'!BP47  ),2),0))=5,"C-",IF((ROUND(TRUNC(('TRI-1'!BP47  ),2),0))=4,"D+",IF((ROUND(TRUNC(('TRI-1'!BP47 ),2),0))=3,"D-",IF((ROUND(TRUNC(('TRI-1'!BP47 ),2),0))=2,"E+",IF((ROUND(TRUNC(('TRI-1'!BP47  ),2),0))&lt;=1,"E-","")))))))))))</f>
        <v/>
      </c>
      <c r="BQ47" s="51" t="str">
        <f>IF(OR('TRI-1'!BQ47 ="",'TRI-1'!BQ47&lt;0,'TRI-1'!BQ47  &gt;10),"",IF((ROUND(TRUNC(('TRI-1'!BQ47  ),2),0))=10,"A+",IF((ROUND(TRUNC(('TRI-1'!BQ47  ),2),0))=9,"A-",IF((ROUND(TRUNC(('TRI-1'!BQ47   ),2),0))=8,"B+",IF((ROUND(TRUNC(('TRI-1'!BQ47 ),2),0))=7,"B-",IF((ROUND(TRUNC(('TRI-1'!BQ47  ),2),0))=6,"C+",IF((ROUND(TRUNC(('TRI-1'!BQ47  ),2),0))=5,"C-",IF((ROUND(TRUNC(('TRI-1'!BQ47  ),2),0))=4,"D+",IF((ROUND(TRUNC(('TRI-1'!BQ47 ),2),0))=3,"D-",IF((ROUND(TRUNC(('TRI-1'!BQ47 ),2),0))=2,"E+",IF((ROUND(TRUNC(('TRI-1'!BQ47  ),2),0))&lt;=1,"E-","")))))))))))</f>
        <v/>
      </c>
      <c r="BR47" s="51" t="str">
        <f>IF(OR('TRI-1'!BR47 ="",'TRI-1'!BR47&lt;0,'TRI-1'!BR47  &gt;10),"",IF((ROUND(TRUNC(('TRI-1'!BR47  ),2),0))=10,"A+",IF((ROUND(TRUNC(('TRI-1'!BR47  ),2),0))=9,"A-",IF((ROUND(TRUNC(('TRI-1'!BR47   ),2),0))=8,"B+",IF((ROUND(TRUNC(('TRI-1'!BR47 ),2),0))=7,"B-",IF((ROUND(TRUNC(('TRI-1'!BR47  ),2),0))=6,"C+",IF((ROUND(TRUNC(('TRI-1'!BR47  ),2),0))=5,"C-",IF((ROUND(TRUNC(('TRI-1'!BR47  ),2),0))=4,"D+",IF((ROUND(TRUNC(('TRI-1'!BR47 ),2),0))=3,"D-",IF((ROUND(TRUNC(('TRI-1'!BR47 ),2),0))=2,"E+",IF((ROUND(TRUNC(('TRI-1'!BR47  ),2),0))&lt;=1,"E-","")))))))))))</f>
        <v/>
      </c>
      <c r="BS47" s="51" t="str">
        <f>IF(OR('TRI-1'!BS47 ="",'TRI-1'!BS47&lt;0,'TRI-1'!BS47  &gt;10),"",IF((ROUND(TRUNC(('TRI-1'!BS47  ),2),0))=10,"A+",IF((ROUND(TRUNC(('TRI-1'!BS47  ),2),0))=9,"A-",IF((ROUND(TRUNC(('TRI-1'!BS47   ),2),0))=8,"B+",IF((ROUND(TRUNC(('TRI-1'!BS47 ),2),0))=7,"B-",IF((ROUND(TRUNC(('TRI-1'!BS47  ),2),0))=6,"C+",IF((ROUND(TRUNC(('TRI-1'!BS47  ),2),0))=5,"C-",IF((ROUND(TRUNC(('TRI-1'!BS47  ),2),0))=4,"D+",IF((ROUND(TRUNC(('TRI-1'!BS47 ),2),0))=3,"D-",IF((ROUND(TRUNC(('TRI-1'!BS47 ),2),0))=2,"E+",IF((ROUND(TRUNC(('TRI-1'!BS47  ),2),0))&lt;=1,"E-","")))))))))))</f>
        <v/>
      </c>
      <c r="BT47" s="51" t="str">
        <f>IF(OR('TRI-1'!BT47 ="",'TRI-1'!BT47&lt;0,'TRI-1'!BT47  &gt;10),"",IF((ROUND(TRUNC(('TRI-1'!BT47  ),2),0))=10,"A+",IF((ROUND(TRUNC(('TRI-1'!BT47  ),2),0))=9,"A-",IF((ROUND(TRUNC(('TRI-1'!BT47   ),2),0))=8,"B+",IF((ROUND(TRUNC(('TRI-1'!BT47 ),2),0))=7,"B-",IF((ROUND(TRUNC(('TRI-1'!BT47  ),2),0))=6,"C+",IF((ROUND(TRUNC(('TRI-1'!BT47  ),2),0))=5,"C-",IF((ROUND(TRUNC(('TRI-1'!BT47  ),2),0))=4,"D+",IF((ROUND(TRUNC(('TRI-1'!BT47 ),2),0))=3,"D-",IF((ROUND(TRUNC(('TRI-1'!BT47 ),2),0))=2,"E+",IF((ROUND(TRUNC(('TRI-1'!BT47  ),2),0))&lt;=1,"E-","")))))))))))</f>
        <v/>
      </c>
      <c r="BU47" s="51" t="str">
        <f>IF(OR('TRI-1'!BU47 ="",'TRI-1'!BU47&lt;0,'TRI-1'!BU47  &gt;10),"",IF((ROUND(TRUNC(('TRI-1'!BU47  ),2),0))=10,"A+",IF((ROUND(TRUNC(('TRI-1'!BU47  ),2),0))=9,"A-",IF((ROUND(TRUNC(('TRI-1'!BU47   ),2),0))=8,"B+",IF((ROUND(TRUNC(('TRI-1'!BU47 ),2),0))=7,"B-",IF((ROUND(TRUNC(('TRI-1'!BU47  ),2),0))=6,"C+",IF((ROUND(TRUNC(('TRI-1'!BU47  ),2),0))=5,"C-",IF((ROUND(TRUNC(('TRI-1'!BU47  ),2),0))=4,"D+",IF((ROUND(TRUNC(('TRI-1'!BU47 ),2),0))=3,"D-",IF((ROUND(TRUNC(('TRI-1'!BU47 ),2),0))=2,"E+",IF((ROUND(TRUNC(('TRI-1'!BU47  ),2),0))&lt;=1,"E-","")))))))))))</f>
        <v/>
      </c>
      <c r="BV47" s="51" t="str">
        <f>IF(OR('TRI-1'!BV47 ="",'TRI-1'!BV47&lt;0,'TRI-1'!BV47  &gt;10),"",IF((ROUND(TRUNC(('TRI-1'!BV47  ),2),0))=10,"A+",IF((ROUND(TRUNC(('TRI-1'!BV47  ),2),0))=9,"A-",IF((ROUND(TRUNC(('TRI-1'!BV47   ),2),0))=8,"B+",IF((ROUND(TRUNC(('TRI-1'!BV47 ),2),0))=7,"B-",IF((ROUND(TRUNC(('TRI-1'!BV47  ),2),0))=6,"C+",IF((ROUND(TRUNC(('TRI-1'!BV47  ),2),0))=5,"C-",IF((ROUND(TRUNC(('TRI-1'!BV47  ),2),0))=4,"D+",IF((ROUND(TRUNC(('TRI-1'!BV47 ),2),0))=3,"D-",IF((ROUND(TRUNC(('TRI-1'!BV47 ),2),0))=2,"E+",IF((ROUND(TRUNC(('TRI-1'!BV47  ),2),0))&lt;=1,"E-","")))))))))))</f>
        <v/>
      </c>
      <c r="BW47" s="51" t="str">
        <f>IF(OR('TRI-1'!BW47 ="",'TRI-1'!BW47&lt;0,'TRI-1'!BW47  &gt;10),"",IF((ROUND(TRUNC(('TRI-1'!BW47  ),2),0))=10,"A+",IF((ROUND(TRUNC(('TRI-1'!BW47  ),2),0))=9,"A-",IF((ROUND(TRUNC(('TRI-1'!BW47   ),2),0))=8,"B+",IF((ROUND(TRUNC(('TRI-1'!BW47 ),2),0))=7,"B-",IF((ROUND(TRUNC(('TRI-1'!BW47  ),2),0))=6,"C+",IF((ROUND(TRUNC(('TRI-1'!BW47  ),2),0))=5,"C-",IF((ROUND(TRUNC(('TRI-1'!BW47  ),2),0))=4,"D+",IF((ROUND(TRUNC(('TRI-1'!BW47 ),2),0))=3,"D-",IF((ROUND(TRUNC(('TRI-1'!BW47 ),2),0))=2,"E+",IF((ROUND(TRUNC(('TRI-1'!BW47  ),2),0))&lt;=1,"E-","")))))))))))</f>
        <v/>
      </c>
      <c r="BX47" s="51" t="str">
        <f>IF(OR('TRI-1'!BX47 ="",'TRI-1'!BX47&lt;0,'TRI-1'!BX47  &gt;10),"",IF((ROUND(TRUNC(('TRI-1'!BX47  ),2),0))=10,"A+",IF((ROUND(TRUNC(('TRI-1'!BX47  ),2),0))=9,"A-",IF((ROUND(TRUNC(('TRI-1'!BX47   ),2),0))=8,"B+",IF((ROUND(TRUNC(('TRI-1'!BX47 ),2),0))=7,"B-",IF((ROUND(TRUNC(('TRI-1'!BX47  ),2),0))=6,"C+",IF((ROUND(TRUNC(('TRI-1'!BX47  ),2),0))=5,"C-",IF((ROUND(TRUNC(('TRI-1'!BX47  ),2),0))=4,"D+",IF((ROUND(TRUNC(('TRI-1'!BX47 ),2),0))=3,"D-",IF((ROUND(TRUNC(('TRI-1'!BX47 ),2),0))=2,"E+",IF((ROUND(TRUNC(('TRI-1'!BX47  ),2),0))&lt;=1,"E-","")))))))))))</f>
        <v/>
      </c>
      <c r="BY47" s="51" t="str">
        <f>IF(OR('TRI-1'!BY47 ="",'TRI-1'!BY47&lt;0,'TRI-1'!BY47  &gt;10),"",IF((ROUND(TRUNC(('TRI-1'!BY47  ),2),0))=10,"A+",IF((ROUND(TRUNC(('TRI-1'!BY47  ),2),0))=9,"A-",IF((ROUND(TRUNC(('TRI-1'!BY47   ),2),0))=8,"B+",IF((ROUND(TRUNC(('TRI-1'!BY47 ),2),0))=7,"B-",IF((ROUND(TRUNC(('TRI-1'!BY47  ),2),0))=6,"C+",IF((ROUND(TRUNC(('TRI-1'!BY47  ),2),0))=5,"C-",IF((ROUND(TRUNC(('TRI-1'!BY47  ),2),0))=4,"D+",IF((ROUND(TRUNC(('TRI-1'!BY47 ),2),0))=3,"D-",IF((ROUND(TRUNC(('TRI-1'!BY47 ),2),0))=2,"E+",IF((ROUND(TRUNC(('TRI-1'!BY47  ),2),0))&lt;=1,"E-","")))))))))))</f>
        <v/>
      </c>
      <c r="BZ47" s="51" t="str">
        <f>IF(OR('TRI-1'!BZ47 ="",'TRI-1'!BZ47&lt;0,'TRI-1'!BZ47  &gt;10),"",IF((ROUND(TRUNC(('TRI-1'!BZ47  ),2),0))=10,"A+",IF((ROUND(TRUNC(('TRI-1'!BZ47  ),2),0))=9,"A-",IF((ROUND(TRUNC(('TRI-1'!BZ47   ),2),0))=8,"B+",IF((ROUND(TRUNC(('TRI-1'!BZ47 ),2),0))=7,"B-",IF((ROUND(TRUNC(('TRI-1'!BZ47  ),2),0))=6,"C+",IF((ROUND(TRUNC(('TRI-1'!BZ47  ),2),0))=5,"C-",IF((ROUND(TRUNC(('TRI-1'!BZ47  ),2),0))=4,"D+",IF((ROUND(TRUNC(('TRI-1'!BZ47 ),2),0))=3,"D-",IF((ROUND(TRUNC(('TRI-1'!BZ47 ),2),0))=2,"E+",IF((ROUND(TRUNC(('TRI-1'!BZ47  ),2),0))&lt;=1,"E-","")))))))))))</f>
        <v/>
      </c>
      <c r="CA47" s="51" t="str">
        <f>IF(OR('TRI-1'!CA47 ="",'TRI-1'!CA47&lt;0,'TRI-1'!CA47  &gt;10),"",IF((ROUND(TRUNC(('TRI-1'!CA47  ),2),0))=10,"A+",IF((ROUND(TRUNC(('TRI-1'!CA47  ),2),0))=9,"A-",IF((ROUND(TRUNC(('TRI-1'!CA47   ),2),0))=8,"B+",IF((ROUND(TRUNC(('TRI-1'!CA47 ),2),0))=7,"B-",IF((ROUND(TRUNC(('TRI-1'!CA47  ),2),0))=6,"C+",IF((ROUND(TRUNC(('TRI-1'!CA47  ),2),0))=5,"C-",IF((ROUND(TRUNC(('TRI-1'!CA47  ),2),0))=4,"D+",IF((ROUND(TRUNC(('TRI-1'!CA47 ),2),0))=3,"D-",IF((ROUND(TRUNC(('TRI-1'!CA47 ),2),0))=2,"E+",IF((ROUND(TRUNC(('TRI-1'!CA47  ),2),0))&lt;=1,"E-","")))))))))))</f>
        <v/>
      </c>
      <c r="CB47" s="51" t="str">
        <f>IF(OR('TRI-1'!CB47 ="",'TRI-1'!CB47&lt;0,'TRI-1'!CB47  &gt;10),"",IF((ROUND(TRUNC(('TRI-1'!CB47  ),2),0))=10,"A+",IF((ROUND(TRUNC(('TRI-1'!CB47  ),2),0))=9,"A-",IF((ROUND(TRUNC(('TRI-1'!CB47   ),2),0))=8,"B+",IF((ROUND(TRUNC(('TRI-1'!CB47 ),2),0))=7,"B-",IF((ROUND(TRUNC(('TRI-1'!CB47  ),2),0))=6,"C+",IF((ROUND(TRUNC(('TRI-1'!CB47  ),2),0))=5,"C-",IF((ROUND(TRUNC(('TRI-1'!CB47  ),2),0))=4,"D+",IF((ROUND(TRUNC(('TRI-1'!CB47 ),2),0))=3,"D-",IF((ROUND(TRUNC(('TRI-1'!CB47 ),2),0))=2,"E+",IF((ROUND(TRUNC(('TRI-1'!CB47  ),2),0))&lt;=1,"E-","")))))))))))</f>
        <v/>
      </c>
      <c r="CC47" s="51" t="str">
        <f>IF(OR('TRI-1'!CC47 ="",'TRI-1'!CC47&lt;0,'TRI-1'!CC47  &gt;10),"",IF((ROUND(TRUNC(('TRI-1'!CC47  ),2),0))=10,"A+",IF((ROUND(TRUNC(('TRI-1'!CC47  ),2),0))=9,"A-",IF((ROUND(TRUNC(('TRI-1'!CC47   ),2),0))=8,"B+",IF((ROUND(TRUNC(('TRI-1'!CC47 ),2),0))=7,"B-",IF((ROUND(TRUNC(('TRI-1'!CC47  ),2),0))=6,"C+",IF((ROUND(TRUNC(('TRI-1'!CC47  ),2),0))=5,"C-",IF((ROUND(TRUNC(('TRI-1'!CC47  ),2),0))=4,"D+",IF((ROUND(TRUNC(('TRI-1'!CC47 ),2),0))=3,"D-",IF((ROUND(TRUNC(('TRI-1'!CC47 ),2),0))=2,"E+",IF((ROUND(TRUNC(('TRI-1'!CC47  ),2),0))&lt;=1,"E-","")))))))))))</f>
        <v/>
      </c>
      <c r="CD47" s="51" t="str">
        <f>IF(OR('TRI-1'!CD47 ="",'TRI-1'!CD47&lt;0,'TRI-1'!CD47  &gt;10),"",IF((ROUND(TRUNC(('TRI-1'!CD47  ),2),0))=10,"A+",IF((ROUND(TRUNC(('TRI-1'!CD47  ),2),0))=9,"A-",IF((ROUND(TRUNC(('TRI-1'!CD47   ),2),0))=8,"B+",IF((ROUND(TRUNC(('TRI-1'!CD47 ),2),0))=7,"B-",IF((ROUND(TRUNC(('TRI-1'!CD47  ),2),0))=6,"C+",IF((ROUND(TRUNC(('TRI-1'!CD47  ),2),0))=5,"C-",IF((ROUND(TRUNC(('TRI-1'!CD47  ),2),0))=4,"D+",IF((ROUND(TRUNC(('TRI-1'!CD47 ),2),0))=3,"D-",IF((ROUND(TRUNC(('TRI-1'!CD47 ),2),0))=2,"E+",IF((ROUND(TRUNC(('TRI-1'!CD47  ),2),0))&lt;=1,"E-","")))))))))))</f>
        <v/>
      </c>
      <c r="CE47" s="51" t="str">
        <f>IF(OR('TRI-1'!CE47 ="",'TRI-1'!CE47&lt;0,'TRI-1'!CE47  &gt;10),"",IF((ROUND(TRUNC(('TRI-1'!CE47  ),2),0))=10,"A+",IF((ROUND(TRUNC(('TRI-1'!CE47  ),2),0))=9,"A-",IF((ROUND(TRUNC(('TRI-1'!CE47   ),2),0))=8,"B+",IF((ROUND(TRUNC(('TRI-1'!CE47 ),2),0))=7,"B-",IF((ROUND(TRUNC(('TRI-1'!CE47  ),2),0))=6,"C+",IF((ROUND(TRUNC(('TRI-1'!CE47  ),2),0))=5,"C-",IF((ROUND(TRUNC(('TRI-1'!CE47  ),2),0))=4,"D+",IF((ROUND(TRUNC(('TRI-1'!CE47 ),2),0))=3,"D-",IF((ROUND(TRUNC(('TRI-1'!CE47 ),2),0))=2,"E+",IF((ROUND(TRUNC(('TRI-1'!CE47  ),2),0))&lt;=1,"E-","")))))))))))</f>
        <v/>
      </c>
      <c r="CF47" s="51" t="str">
        <f>IF(OR('TRI-1'!CF47 ="",'TRI-1'!CF47&lt;0,'TRI-1'!CF47  &gt;10),"",IF((ROUND(TRUNC(('TRI-1'!CF47  ),2),0))=10,"A+",IF((ROUND(TRUNC(('TRI-1'!CF47  ),2),0))=9,"A-",IF((ROUND(TRUNC(('TRI-1'!CF47   ),2),0))=8,"B+",IF((ROUND(TRUNC(('TRI-1'!CF47 ),2),0))=7,"B-",IF((ROUND(TRUNC(('TRI-1'!CF47  ),2),0))=6,"C+",IF((ROUND(TRUNC(('TRI-1'!CF47  ),2),0))=5,"C-",IF((ROUND(TRUNC(('TRI-1'!CF47  ),2),0))=4,"D+",IF((ROUND(TRUNC(('TRI-1'!CF47 ),2),0))=3,"D-",IF((ROUND(TRUNC(('TRI-1'!CF47 ),2),0))=2,"E+",IF((ROUND(TRUNC(('TRI-1'!CF47  ),2),0))&lt;=1,"E-","")))))))))))</f>
        <v/>
      </c>
      <c r="CG47" s="51" t="str">
        <f>IF(OR('TRI-1'!CG47 ="",'TRI-1'!CG47&lt;0,'TRI-1'!CG47  &gt;10),"",IF((ROUND(TRUNC(('TRI-1'!CG47  ),2),0))=10,"A+",IF((ROUND(TRUNC(('TRI-1'!CG47  ),2),0))=9,"A-",IF((ROUND(TRUNC(('TRI-1'!CG47   ),2),0))=8,"B+",IF((ROUND(TRUNC(('TRI-1'!CG47 ),2),0))=7,"B-",IF((ROUND(TRUNC(('TRI-1'!CG47  ),2),0))=6,"C+",IF((ROUND(TRUNC(('TRI-1'!CG47  ),2),0))=5,"C-",IF((ROUND(TRUNC(('TRI-1'!CG47  ),2),0))=4,"D+",IF((ROUND(TRUNC(('TRI-1'!CG47 ),2),0))=3,"D-",IF((ROUND(TRUNC(('TRI-1'!CG47 ),2),0))=2,"E+",IF((ROUND(TRUNC(('TRI-1'!CG47  ),2),0))&lt;=1,"E-","")))))))))))</f>
        <v/>
      </c>
      <c r="CH47" s="51" t="str">
        <f>IF(OR('TRI-1'!CH47 ="",'TRI-1'!CH47&lt;0,'TRI-1'!CH47  &gt;10),"",IF((ROUND(TRUNC(('TRI-1'!CH47  ),2),0))=10,"A+",IF((ROUND(TRUNC(('TRI-1'!CH47  ),2),0))=9,"A-",IF((ROUND(TRUNC(('TRI-1'!CH47   ),2),0))=8,"B+",IF((ROUND(TRUNC(('TRI-1'!CH47 ),2),0))=7,"B-",IF((ROUND(TRUNC(('TRI-1'!CH47  ),2),0))=6,"C+",IF((ROUND(TRUNC(('TRI-1'!CH47  ),2),0))=5,"C-",IF((ROUND(TRUNC(('TRI-1'!CH47  ),2),0))=4,"D+",IF((ROUND(TRUNC(('TRI-1'!CH47 ),2),0))=3,"D-",IF((ROUND(TRUNC(('TRI-1'!CH47 ),2),0))=2,"E+",IF((ROUND(TRUNC(('TRI-1'!CH47  ),2),0))&lt;=1,"E-","")))))))))))</f>
        <v/>
      </c>
      <c r="CI47" s="51" t="str">
        <f>IF(OR('TRI-1'!CI47 ="",'TRI-1'!CI47&lt;0,'TRI-1'!CI47  &gt;10),"",IF((ROUND(TRUNC(('TRI-1'!CI47  ),2),0))=10,"A+",IF((ROUND(TRUNC(('TRI-1'!CI47  ),2),0))=9,"A-",IF((ROUND(TRUNC(('TRI-1'!CI47   ),2),0))=8,"B+",IF((ROUND(TRUNC(('TRI-1'!CI47 ),2),0))=7,"B-",IF((ROUND(TRUNC(('TRI-1'!CI47  ),2),0))=6,"C+",IF((ROUND(TRUNC(('TRI-1'!CI47  ),2),0))=5,"C-",IF((ROUND(TRUNC(('TRI-1'!CI47  ),2),0))=4,"D+",IF((ROUND(TRUNC(('TRI-1'!CI47 ),2),0))=3,"D-",IF((ROUND(TRUNC(('TRI-1'!CI47 ),2),0))=2,"E+",IF((ROUND(TRUNC(('TRI-1'!CI47  ),2),0))&lt;=1,"E-","")))))))))))</f>
        <v/>
      </c>
      <c r="CJ47" s="51" t="str">
        <f>IF(OR('TRI-1'!CJ47 ="",'TRI-1'!CJ47&lt;0,'TRI-1'!CJ47  &gt;10),"",IF((ROUND(TRUNC(('TRI-1'!CJ47  ),2),0))=10,"A+",IF((ROUND(TRUNC(('TRI-1'!CJ47  ),2),0))=9,"A-",IF((ROUND(TRUNC(('TRI-1'!CJ47   ),2),0))=8,"B+",IF((ROUND(TRUNC(('TRI-1'!CJ47 ),2),0))=7,"B-",IF((ROUND(TRUNC(('TRI-1'!CJ47  ),2),0))=6,"C+",IF((ROUND(TRUNC(('TRI-1'!CJ47  ),2),0))=5,"C-",IF((ROUND(TRUNC(('TRI-1'!CJ47  ),2),0))=4,"D+",IF((ROUND(TRUNC(('TRI-1'!CJ47 ),2),0))=3,"D-",IF((ROUND(TRUNC(('TRI-1'!CJ47 ),2),0))=2,"E+",IF((ROUND(TRUNC(('TRI-1'!CJ47  ),2),0))&lt;=1,"E-","")))))))))))</f>
        <v/>
      </c>
      <c r="CK47" s="51" t="str">
        <f>IF(OR('TRI-1'!CK47 ="",'TRI-1'!CK47&lt;0,'TRI-1'!CK47  &gt;10),"",IF((ROUND(TRUNC(('TRI-1'!CK47  ),2),0))=10,"A+",IF((ROUND(TRUNC(('TRI-1'!CK47  ),2),0))=9,"A-",IF((ROUND(TRUNC(('TRI-1'!CK47   ),2),0))=8,"B+",IF((ROUND(TRUNC(('TRI-1'!CK47 ),2),0))=7,"B-",IF((ROUND(TRUNC(('TRI-1'!CK47  ),2),0))=6,"C+",IF((ROUND(TRUNC(('TRI-1'!CK47  ),2),0))=5,"C-",IF((ROUND(TRUNC(('TRI-1'!CK47  ),2),0))=4,"D+",IF((ROUND(TRUNC(('TRI-1'!CK47 ),2),0))=3,"D-",IF((ROUND(TRUNC(('TRI-1'!CK47 ),2),0))=2,"E+",IF((ROUND(TRUNC(('TRI-1'!CK47  ),2),0))&lt;=1,"E-","")))))))))))</f>
        <v/>
      </c>
      <c r="CL47" s="51" t="str">
        <f>IF(OR('TRI-1'!CL47 ="",'TRI-1'!CL47&lt;0,'TRI-1'!CL47  &gt;10),"",IF((ROUND(TRUNC(('TRI-1'!CL47  ),2),0))=10,"A+",IF((ROUND(TRUNC(('TRI-1'!CL47  ),2),0))=9,"A-",IF((ROUND(TRUNC(('TRI-1'!CL47   ),2),0))=8,"B+",IF((ROUND(TRUNC(('TRI-1'!CL47 ),2),0))=7,"B-",IF((ROUND(TRUNC(('TRI-1'!CL47  ),2),0))=6,"C+",IF((ROUND(TRUNC(('TRI-1'!CL47  ),2),0))=5,"C-",IF((ROUND(TRUNC(('TRI-1'!CL47  ),2),0))=4,"D+",IF((ROUND(TRUNC(('TRI-1'!CL47 ),2),0))=3,"D-",IF((ROUND(TRUNC(('TRI-1'!CL47 ),2),0))=2,"E+",IF((ROUND(TRUNC(('TRI-1'!CL47  ),2),0))&lt;=1,"E-","")))))))))))</f>
        <v/>
      </c>
      <c r="CM47" s="51" t="str">
        <f>IF(OR('TRI-1'!CM47 ="",'TRI-1'!CM47&lt;0,'TRI-1'!CM47  &gt;10),"",IF((ROUND(TRUNC(('TRI-1'!CM47  ),2),0))=10,"A+",IF((ROUND(TRUNC(('TRI-1'!CM47  ),2),0))=9,"A-",IF((ROUND(TRUNC(('TRI-1'!CM47   ),2),0))=8,"B+",IF((ROUND(TRUNC(('TRI-1'!CM47 ),2),0))=7,"B-",IF((ROUND(TRUNC(('TRI-1'!CM47  ),2),0))=6,"C+",IF((ROUND(TRUNC(('TRI-1'!CM47  ),2),0))=5,"C-",IF((ROUND(TRUNC(('TRI-1'!CM47  ),2),0))=4,"D+",IF((ROUND(TRUNC(('TRI-1'!CM47 ),2),0))=3,"D-",IF((ROUND(TRUNC(('TRI-1'!CM47 ),2),0))=2,"E+",IF((ROUND(TRUNC(('TRI-1'!CM47  ),2),0))&lt;=1,"E-","")))))))))))</f>
        <v/>
      </c>
      <c r="CN47" s="51" t="str">
        <f>IF(OR('TRI-1'!CN47 ="",'TRI-1'!CN47&lt;0,'TRI-1'!CN47  &gt;10),"",IF((ROUND(TRUNC(('TRI-1'!CN47  ),2),0))=10,"A+",IF((ROUND(TRUNC(('TRI-1'!CN47  ),2),0))=9,"A-",IF((ROUND(TRUNC(('TRI-1'!CN47   ),2),0))=8,"B+",IF((ROUND(TRUNC(('TRI-1'!CN47 ),2),0))=7,"B-",IF((ROUND(TRUNC(('TRI-1'!CN47  ),2),0))=6,"C+",IF((ROUND(TRUNC(('TRI-1'!CN47  ),2),0))=5,"C-",IF((ROUND(TRUNC(('TRI-1'!CN47  ),2),0))=4,"D+",IF((ROUND(TRUNC(('TRI-1'!CN47 ),2),0))=3,"D-",IF((ROUND(TRUNC(('TRI-1'!CN47 ),2),0))=2,"E+",IF((ROUND(TRUNC(('TRI-1'!CN47  ),2),0))&lt;=1,"E-","")))))))))))</f>
        <v/>
      </c>
      <c r="CO47" s="51" t="str">
        <f>IF(OR('TRI-1'!CO47 ="",'TRI-1'!CO47&lt;0,'TRI-1'!CO47  &gt;10),"",IF((ROUND(TRUNC(('TRI-1'!CO47  ),2),0))=10,"A+",IF((ROUND(TRUNC(('TRI-1'!CO47  ),2),0))=9,"A-",IF((ROUND(TRUNC(('TRI-1'!CO47   ),2),0))=8,"B+",IF((ROUND(TRUNC(('TRI-1'!CO47 ),2),0))=7,"B-",IF((ROUND(TRUNC(('TRI-1'!CO47  ),2),0))=6,"C+",IF((ROUND(TRUNC(('TRI-1'!CO47  ),2),0))=5,"C-",IF((ROUND(TRUNC(('TRI-1'!CO47  ),2),0))=4,"D+",IF((ROUND(TRUNC(('TRI-1'!CO47 ),2),0))=3,"D-",IF((ROUND(TRUNC(('TRI-1'!CO47 ),2),0))=2,"E+",IF((ROUND(TRUNC(('TRI-1'!CO47  ),2),0))&lt;=1,"E-","")))))))))))</f>
        <v/>
      </c>
      <c r="CP47" s="51" t="str">
        <f>IF(OR('TRI-1'!CP47 ="",'TRI-1'!CP47&lt;0,'TRI-1'!CP47  &gt;10),"",IF((ROUND(TRUNC(('TRI-1'!CP47  ),2),0))=10,"A+",IF((ROUND(TRUNC(('TRI-1'!CP47  ),2),0))=9,"A-",IF((ROUND(TRUNC(('TRI-1'!CP47   ),2),0))=8,"B+",IF((ROUND(TRUNC(('TRI-1'!CP47 ),2),0))=7,"B-",IF((ROUND(TRUNC(('TRI-1'!CP47  ),2),0))=6,"C+",IF((ROUND(TRUNC(('TRI-1'!CP47  ),2),0))=5,"C-",IF((ROUND(TRUNC(('TRI-1'!CP47  ),2),0))=4,"D+",IF((ROUND(TRUNC(('TRI-1'!CP47 ),2),0))=3,"D-",IF((ROUND(TRUNC(('TRI-1'!CP47 ),2),0))=2,"E+",IF((ROUND(TRUNC(('TRI-1'!CP47  ),2),0))&lt;=1,"E-","")))))))))))</f>
        <v/>
      </c>
      <c r="CQ47" s="51" t="str">
        <f>IF(OR('TRI-1'!CQ47 ="",'TRI-1'!CQ47&lt;0,'TRI-1'!CQ47  &gt;10),"",IF((ROUND(TRUNC(('TRI-1'!CQ47  ),2),0))=10,"A+",IF((ROUND(TRUNC(('TRI-1'!CQ47  ),2),0))=9,"A-",IF((ROUND(TRUNC(('TRI-1'!CQ47   ),2),0))=8,"B+",IF((ROUND(TRUNC(('TRI-1'!CQ47 ),2),0))=7,"B-",IF((ROUND(TRUNC(('TRI-1'!CQ47  ),2),0))=6,"C+",IF((ROUND(TRUNC(('TRI-1'!CQ47  ),2),0))=5,"C-",IF((ROUND(TRUNC(('TRI-1'!CQ47  ),2),0))=4,"D+",IF((ROUND(TRUNC(('TRI-1'!CQ47 ),2),0))=3,"D-",IF((ROUND(TRUNC(('TRI-1'!CQ47 ),2),0))=2,"E+",IF((ROUND(TRUNC(('TRI-1'!CQ47  ),2),0))&lt;=1,"E-","")))))))))))</f>
        <v/>
      </c>
      <c r="CR47" s="51" t="str">
        <f>IF(OR('TRI-1'!CR47 ="",'TRI-1'!CR47&lt;0,'TRI-1'!CR47  &gt;10),"",IF((ROUND(TRUNC(('TRI-1'!CR47  ),2),0))=10,"A+",IF((ROUND(TRUNC(('TRI-1'!CR47  ),2),0))=9,"A-",IF((ROUND(TRUNC(('TRI-1'!CR47   ),2),0))=8,"B+",IF((ROUND(TRUNC(('TRI-1'!CR47 ),2),0))=7,"B-",IF((ROUND(TRUNC(('TRI-1'!CR47  ),2),0))=6,"C+",IF((ROUND(TRUNC(('TRI-1'!CR47  ),2),0))=5,"C-",IF((ROUND(TRUNC(('TRI-1'!CR47  ),2),0))=4,"D+",IF((ROUND(TRUNC(('TRI-1'!CR47 ),2),0))=3,"D-",IF((ROUND(TRUNC(('TRI-1'!CR47 ),2),0))=2,"E+",IF((ROUND(TRUNC(('TRI-1'!CR47  ),2),0))&lt;=1,"E-","")))))))))))</f>
        <v/>
      </c>
      <c r="CS47" s="51" t="str">
        <f>IF(OR('TRI-1'!CS47 ="",'TRI-1'!CS47&lt;0,'TRI-1'!CS47  &gt;10),"",IF((ROUND(TRUNC(('TRI-1'!CS47  ),2),0))=10,"A+",IF((ROUND(TRUNC(('TRI-1'!CS47  ),2),0))=9,"A-",IF((ROUND(TRUNC(('TRI-1'!CS47   ),2),0))=8,"B+",IF((ROUND(TRUNC(('TRI-1'!CS47 ),2),0))=7,"B-",IF((ROUND(TRUNC(('TRI-1'!CS47  ),2),0))=6,"C+",IF((ROUND(TRUNC(('TRI-1'!CS47  ),2),0))=5,"C-",IF((ROUND(TRUNC(('TRI-1'!CS47  ),2),0))=4,"D+",IF((ROUND(TRUNC(('TRI-1'!CS47 ),2),0))=3,"D-",IF((ROUND(TRUNC(('TRI-1'!CS47 ),2),0))=2,"E+",IF((ROUND(TRUNC(('TRI-1'!CS47  ),2),0))&lt;=1,"E-","")))))))))))</f>
        <v/>
      </c>
      <c r="CT47" s="51" t="str">
        <f>IF(OR('TRI-1'!CT47 ="",'TRI-1'!CT47&lt;0,'TRI-1'!CT47  &gt;10),"",IF((ROUND(TRUNC(('TRI-1'!CT47  ),2),0))=10,"A+",IF((ROUND(TRUNC(('TRI-1'!CT47  ),2),0))=9,"A-",IF((ROUND(TRUNC(('TRI-1'!CT47   ),2),0))=8,"B+",IF((ROUND(TRUNC(('TRI-1'!CT47 ),2),0))=7,"B-",IF((ROUND(TRUNC(('TRI-1'!CT47  ),2),0))=6,"C+",IF((ROUND(TRUNC(('TRI-1'!CT47  ),2),0))=5,"C-",IF((ROUND(TRUNC(('TRI-1'!CT47  ),2),0))=4,"D+",IF((ROUND(TRUNC(('TRI-1'!CT47 ),2),0))=3,"D-",IF((ROUND(TRUNC(('TRI-1'!CT47 ),2),0))=2,"E+",IF((ROUND(TRUNC(('TRI-1'!CT47  ),2),0))&lt;=1,"E-","")))))))))))</f>
        <v/>
      </c>
      <c r="CU47" s="51" t="str">
        <f>IF(OR('TRI-1'!CU47 ="",'TRI-1'!CU47&lt;0,'TRI-1'!CU47  &gt;10),"",IF((ROUND(TRUNC(('TRI-1'!CU47  ),2),0))=10,"A+",IF((ROUND(TRUNC(('TRI-1'!CU47  ),2),0))=9,"A-",IF((ROUND(TRUNC(('TRI-1'!CU47   ),2),0))=8,"B+",IF((ROUND(TRUNC(('TRI-1'!CU47 ),2),0))=7,"B-",IF((ROUND(TRUNC(('TRI-1'!CU47  ),2),0))=6,"C+",IF((ROUND(TRUNC(('TRI-1'!CU47  ),2),0))=5,"C-",IF((ROUND(TRUNC(('TRI-1'!CU47  ),2),0))=4,"D+",IF((ROUND(TRUNC(('TRI-1'!CU47 ),2),0))=3,"D-",IF((ROUND(TRUNC(('TRI-1'!CU47 ),2),0))=2,"E+",IF((ROUND(TRUNC(('TRI-1'!CU47  ),2),0))&lt;=1,"E-","")))))))))))</f>
        <v/>
      </c>
      <c r="CV47" s="51" t="str">
        <f>IF(OR('TRI-1'!CV47 ="",'TRI-1'!CV47&lt;0,'TRI-1'!CV47  &gt;10),"",IF((ROUND(TRUNC(('TRI-1'!CV47  ),2),0))=10,"A+",IF((ROUND(TRUNC(('TRI-1'!CV47  ),2),0))=9,"A-",IF((ROUND(TRUNC(('TRI-1'!CV47   ),2),0))=8,"B+",IF((ROUND(TRUNC(('TRI-1'!CV47 ),2),0))=7,"B-",IF((ROUND(TRUNC(('TRI-1'!CV47  ),2),0))=6,"C+",IF((ROUND(TRUNC(('TRI-1'!CV47  ),2),0))=5,"C-",IF((ROUND(TRUNC(('TRI-1'!CV47  ),2),0))=4,"D+",IF((ROUND(TRUNC(('TRI-1'!CV47 ),2),0))=3,"D-",IF((ROUND(TRUNC(('TRI-1'!CV47 ),2),0))=2,"E+",IF((ROUND(TRUNC(('TRI-1'!CV47  ),2),0))&lt;=1,"E-","")))))))))))</f>
        <v/>
      </c>
      <c r="CW47" s="51" t="str">
        <f>IF(OR('TRI-1'!CW47 ="",'TRI-1'!CW47&lt;0,'TRI-1'!CW47  &gt;10),"",IF((ROUND(TRUNC(('TRI-1'!CW47  ),2),0))=10,"A+",IF((ROUND(TRUNC(('TRI-1'!CW47  ),2),0))=9,"A-",IF((ROUND(TRUNC(('TRI-1'!CW47   ),2),0))=8,"B+",IF((ROUND(TRUNC(('TRI-1'!CW47 ),2),0))=7,"B-",IF((ROUND(TRUNC(('TRI-1'!CW47  ),2),0))=6,"C+",IF((ROUND(TRUNC(('TRI-1'!CW47  ),2),0))=5,"C-",IF((ROUND(TRUNC(('TRI-1'!CW47  ),2),0))=4,"D+",IF((ROUND(TRUNC(('TRI-1'!CW47 ),2),0))=3,"D-",IF((ROUND(TRUNC(('TRI-1'!CW47 ),2),0))=2,"E+",IF((ROUND(TRUNC(('TRI-1'!CW47  ),2),0))&lt;=1,"E-","")))))))))))</f>
        <v/>
      </c>
      <c r="CX47" s="51" t="str">
        <f>IF(OR('TRI-1'!CX47 ="",'TRI-1'!CX47&lt;0,'TRI-1'!CX47  &gt;10),"",IF((ROUND(TRUNC(('TRI-1'!CX47  ),2),0))=10,"A+",IF((ROUND(TRUNC(('TRI-1'!CX47  ),2),0))=9,"A-",IF((ROUND(TRUNC(('TRI-1'!CX47   ),2),0))=8,"B+",IF((ROUND(TRUNC(('TRI-1'!CX47 ),2),0))=7,"B-",IF((ROUND(TRUNC(('TRI-1'!CX47  ),2),0))=6,"C+",IF((ROUND(TRUNC(('TRI-1'!CX47  ),2),0))=5,"C-",IF((ROUND(TRUNC(('TRI-1'!CX47  ),2),0))=4,"D+",IF((ROUND(TRUNC(('TRI-1'!CX47 ),2),0))=3,"D-",IF((ROUND(TRUNC(('TRI-1'!CX47 ),2),0))=2,"E+",IF((ROUND(TRUNC(('TRI-1'!CX47  ),2),0))&lt;=1,"E-","")))))))))))</f>
        <v/>
      </c>
      <c r="CY47" s="51" t="str">
        <f>IF(OR('TRI-1'!CY47 ="",'TRI-1'!CY47&lt;0,'TRI-1'!CY47  &gt;10),"",IF((ROUND(TRUNC(('TRI-1'!CY47  ),2),0))=10,"A+",IF((ROUND(TRUNC(('TRI-1'!CY47  ),2),0))=9,"A-",IF((ROUND(TRUNC(('TRI-1'!CY47   ),2),0))=8,"B+",IF((ROUND(TRUNC(('TRI-1'!CY47 ),2),0))=7,"B-",IF((ROUND(TRUNC(('TRI-1'!CY47  ),2),0))=6,"C+",IF((ROUND(TRUNC(('TRI-1'!CY47  ),2),0))=5,"C-",IF((ROUND(TRUNC(('TRI-1'!CY47  ),2),0))=4,"D+",IF((ROUND(TRUNC(('TRI-1'!CY47 ),2),0))=3,"D-",IF((ROUND(TRUNC(('TRI-1'!CY47 ),2),0))=2,"E+",IF((ROUND(TRUNC(('TRI-1'!CY47  ),2),0))&lt;=1,"E-","")))))))))))</f>
        <v/>
      </c>
      <c r="CZ47" s="51" t="str">
        <f>IF(OR('TRI-1'!CZ47 ="",'TRI-1'!CZ47&lt;0,'TRI-1'!CZ47  &gt;10),"",IF((ROUND(TRUNC(('TRI-1'!CZ47  ),2),0))=10,"A+",IF((ROUND(TRUNC(('TRI-1'!CZ47  ),2),0))=9,"A-",IF((ROUND(TRUNC(('TRI-1'!CZ47   ),2),0))=8,"B+",IF((ROUND(TRUNC(('TRI-1'!CZ47 ),2),0))=7,"B-",IF((ROUND(TRUNC(('TRI-1'!CZ47  ),2),0))=6,"C+",IF((ROUND(TRUNC(('TRI-1'!CZ47  ),2),0))=5,"C-",IF((ROUND(TRUNC(('TRI-1'!CZ47  ),2),0))=4,"D+",IF((ROUND(TRUNC(('TRI-1'!CZ47 ),2),0))=3,"D-",IF((ROUND(TRUNC(('TRI-1'!CZ47 ),2),0))=2,"E+",IF((ROUND(TRUNC(('TRI-1'!CZ47  ),2),0))&lt;=1,"E-","")))))))))))</f>
        <v/>
      </c>
      <c r="DA47" s="51" t="str">
        <f>IF(OR('TRI-1'!DA47 ="",'TRI-1'!DA47&lt;0,'TRI-1'!DA47  &gt;10),"",IF((ROUND(TRUNC(('TRI-1'!DA47  ),2),0))=10,"A+",IF((ROUND(TRUNC(('TRI-1'!DA47  ),2),0))=9,"A-",IF((ROUND(TRUNC(('TRI-1'!DA47   ),2),0))=8,"B+",IF((ROUND(TRUNC(('TRI-1'!DA47 ),2),0))=7,"B-",IF((ROUND(TRUNC(('TRI-1'!DA47  ),2),0))=6,"C+",IF((ROUND(TRUNC(('TRI-1'!DA47  ),2),0))=5,"C-",IF((ROUND(TRUNC(('TRI-1'!DA47  ),2),0))=4,"D+",IF((ROUND(TRUNC(('TRI-1'!DA47 ),2),0))=3,"D-",IF((ROUND(TRUNC(('TRI-1'!DA47 ),2),0))=2,"E+",IF((ROUND(TRUNC(('TRI-1'!DA47  ),2),0))&lt;=1,"E-","")))))))))))</f>
        <v/>
      </c>
      <c r="DB47" s="51" t="str">
        <f>IF(OR('TRI-1'!DB47 ="",'TRI-1'!DB47&lt;0,'TRI-1'!DB47  &gt;10),"",IF((ROUND(TRUNC(('TRI-1'!DB47  ),2),0))=10,"A+",IF((ROUND(TRUNC(('TRI-1'!DB47  ),2),0))=9,"A-",IF((ROUND(TRUNC(('TRI-1'!DB47   ),2),0))=8,"B+",IF((ROUND(TRUNC(('TRI-1'!DB47 ),2),0))=7,"B-",IF((ROUND(TRUNC(('TRI-1'!DB47  ),2),0))=6,"C+",IF((ROUND(TRUNC(('TRI-1'!DB47  ),2),0))=5,"C-",IF((ROUND(TRUNC(('TRI-1'!DB47  ),2),0))=4,"D+",IF((ROUND(TRUNC(('TRI-1'!DB47 ),2),0))=3,"D-",IF((ROUND(TRUNC(('TRI-1'!DB47 ),2),0))=2,"E+",IF((ROUND(TRUNC(('TRI-1'!DB47  ),2),0))&lt;=1,"E-","")))))))))))</f>
        <v/>
      </c>
      <c r="DC47" s="51" t="str">
        <f>IF(OR('TRI-1'!DC47 ="",'TRI-1'!DC47&lt;0,'TRI-1'!DC47  &gt;10),"",IF((ROUND(TRUNC(('TRI-1'!DC47  ),2),0))=10,"A+",IF((ROUND(TRUNC(('TRI-1'!DC47  ),2),0))=9,"A-",IF((ROUND(TRUNC(('TRI-1'!DC47   ),2),0))=8,"B+",IF((ROUND(TRUNC(('TRI-1'!DC47 ),2),0))=7,"B-",IF((ROUND(TRUNC(('TRI-1'!DC47  ),2),0))=6,"C+",IF((ROUND(TRUNC(('TRI-1'!DC47  ),2),0))=5,"C-",IF((ROUND(TRUNC(('TRI-1'!DC47  ),2),0))=4,"D+",IF((ROUND(TRUNC(('TRI-1'!DC47 ),2),0))=3,"D-",IF((ROUND(TRUNC(('TRI-1'!DC47 ),2),0))=2,"E+",IF((ROUND(TRUNC(('TRI-1'!DC47  ),2),0))&lt;=1,"E-","")))))))))))</f>
        <v/>
      </c>
      <c r="DD47" s="51" t="str">
        <f>IF(OR('TRI-1'!DD47 ="",'TRI-1'!DD47&lt;0,'TRI-1'!DD47  &gt;10),"",IF((ROUND(TRUNC(('TRI-1'!DD47  ),2),0))=10,"A+",IF((ROUND(TRUNC(('TRI-1'!DD47  ),2),0))=9,"A-",IF((ROUND(TRUNC(('TRI-1'!DD47   ),2),0))=8,"B+",IF((ROUND(TRUNC(('TRI-1'!DD47 ),2),0))=7,"B-",IF((ROUND(TRUNC(('TRI-1'!DD47  ),2),0))=6,"C+",IF((ROUND(TRUNC(('TRI-1'!DD47  ),2),0))=5,"C-",IF((ROUND(TRUNC(('TRI-1'!DD47  ),2),0))=4,"D+",IF((ROUND(TRUNC(('TRI-1'!DD47 ),2),0))=3,"D-",IF((ROUND(TRUNC(('TRI-1'!DD47 ),2),0))=2,"E+",IF((ROUND(TRUNC(('TRI-1'!DD47  ),2),0))&lt;=1,"E-","")))))))))))</f>
        <v/>
      </c>
      <c r="DE47" s="51" t="str">
        <f>IF(OR('TRI-1'!DE47 ="",'TRI-1'!DE47&lt;0,'TRI-1'!DE47  &gt;10),"",IF((ROUND(TRUNC(('TRI-1'!DE47  ),2),0))=10,"A+",IF((ROUND(TRUNC(('TRI-1'!DE47  ),2),0))=9,"A-",IF((ROUND(TRUNC(('TRI-1'!DE47   ),2),0))=8,"B+",IF((ROUND(TRUNC(('TRI-1'!DE47 ),2),0))=7,"B-",IF((ROUND(TRUNC(('TRI-1'!DE47  ),2),0))=6,"C+",IF((ROUND(TRUNC(('TRI-1'!DE47  ),2),0))=5,"C-",IF((ROUND(TRUNC(('TRI-1'!DE47  ),2),0))=4,"D+",IF((ROUND(TRUNC(('TRI-1'!DE47 ),2),0))=3,"D-",IF((ROUND(TRUNC(('TRI-1'!DE47 ),2),0))=2,"E+",IF((ROUND(TRUNC(('TRI-1'!DE47  ),2),0))&lt;=1,"E-","")))))))))))</f>
        <v/>
      </c>
      <c r="DF47" s="51" t="str">
        <f>IF(OR('TRI-1'!DF47 ="",'TRI-1'!DF47&lt;0,'TRI-1'!DF47  &gt;10),"",IF((ROUND(TRUNC(('TRI-1'!DF47  ),2),0))=10,"A+",IF((ROUND(TRUNC(('TRI-1'!DF47  ),2),0))=9,"A-",IF((ROUND(TRUNC(('TRI-1'!DF47   ),2),0))=8,"B+",IF((ROUND(TRUNC(('TRI-1'!DF47 ),2),0))=7,"B-",IF((ROUND(TRUNC(('TRI-1'!DF47  ),2),0))=6,"C+",IF((ROUND(TRUNC(('TRI-1'!DF47  ),2),0))=5,"C-",IF((ROUND(TRUNC(('TRI-1'!DF47  ),2),0))=4,"D+",IF((ROUND(TRUNC(('TRI-1'!DF47 ),2),0))=3,"D-",IF((ROUND(TRUNC(('TRI-1'!DF47 ),2),0))=2,"E+",IF((ROUND(TRUNC(('TRI-1'!DF47  ),2),0))&lt;=1,"E-","")))))))))))</f>
        <v/>
      </c>
      <c r="DG47" s="51" t="str">
        <f>IF(OR('TRI-1'!DG47 ="",'TRI-1'!DG47&lt;0,'TRI-1'!DG47  &gt;10),"",IF((ROUND(TRUNC(('TRI-1'!DG47  ),2),0))=10,"A+",IF((ROUND(TRUNC(('TRI-1'!DG47  ),2),0))=9,"A-",IF((ROUND(TRUNC(('TRI-1'!DG47   ),2),0))=8,"B+",IF((ROUND(TRUNC(('TRI-1'!DG47 ),2),0))=7,"B-",IF((ROUND(TRUNC(('TRI-1'!DG47  ),2),0))=6,"C+",IF((ROUND(TRUNC(('TRI-1'!DG47  ),2),0))=5,"C-",IF((ROUND(TRUNC(('TRI-1'!DG47  ),2),0))=4,"D+",IF((ROUND(TRUNC(('TRI-1'!DG47 ),2),0))=3,"D-",IF((ROUND(TRUNC(('TRI-1'!DG47 ),2),0))=2,"E+",IF((ROUND(TRUNC(('TRI-1'!DG47  ),2),0))&lt;=1,"E-","")))))))))))</f>
        <v/>
      </c>
      <c r="DH47" s="51" t="str">
        <f>IF(OR('TRI-1'!DH47 ="",'TRI-1'!DH47&lt;0,'TRI-1'!DH47  &gt;10),"",IF((ROUND(TRUNC(('TRI-1'!DH47  ),2),0))=10,"A+",IF((ROUND(TRUNC(('TRI-1'!DH47  ),2),0))=9,"A-",IF((ROUND(TRUNC(('TRI-1'!DH47   ),2),0))=8,"B+",IF((ROUND(TRUNC(('TRI-1'!DH47 ),2),0))=7,"B-",IF((ROUND(TRUNC(('TRI-1'!DH47  ),2),0))=6,"C+",IF((ROUND(TRUNC(('TRI-1'!DH47  ),2),0))=5,"C-",IF((ROUND(TRUNC(('TRI-1'!DH47  ),2),0))=4,"D+",IF((ROUND(TRUNC(('TRI-1'!DH47 ),2),0))=3,"D-",IF((ROUND(TRUNC(('TRI-1'!DH47 ),2),0))=2,"E+",IF((ROUND(TRUNC(('TRI-1'!DH47  ),2),0))&lt;=1,"E-","")))))))))))</f>
        <v/>
      </c>
      <c r="DI47" s="51" t="str">
        <f>IF(OR('TRI-1'!DI47 ="",'TRI-1'!DI47&lt;0,'TRI-1'!DI47  &gt;10),"",IF((ROUND(TRUNC(('TRI-1'!DI47  ),2),0))=10,"A+",IF((ROUND(TRUNC(('TRI-1'!DI47  ),2),0))=9,"A-",IF((ROUND(TRUNC(('TRI-1'!DI47   ),2),0))=8,"B+",IF((ROUND(TRUNC(('TRI-1'!DI47 ),2),0))=7,"B-",IF((ROUND(TRUNC(('TRI-1'!DI47  ),2),0))=6,"C+",IF((ROUND(TRUNC(('TRI-1'!DI47  ),2),0))=5,"C-",IF((ROUND(TRUNC(('TRI-1'!DI47  ),2),0))=4,"D+",IF((ROUND(TRUNC(('TRI-1'!DI47 ),2),0))=3,"D-",IF((ROUND(TRUNC(('TRI-1'!DI47 ),2),0))=2,"E+",IF((ROUND(TRUNC(('TRI-1'!DI47  ),2),0))&lt;=1,"E-","")))))))))))</f>
        <v/>
      </c>
      <c r="DJ47" s="51" t="str">
        <f>IF(OR('TRI-1'!DJ47 ="",'TRI-1'!DJ47&lt;0,'TRI-1'!DJ47  &gt;10),"",IF((ROUND(TRUNC(('TRI-1'!DJ47  ),2),0))=10,"A+",IF((ROUND(TRUNC(('TRI-1'!DJ47  ),2),0))=9,"A-",IF((ROUND(TRUNC(('TRI-1'!DJ47   ),2),0))=8,"B+",IF((ROUND(TRUNC(('TRI-1'!DJ47 ),2),0))=7,"B-",IF((ROUND(TRUNC(('TRI-1'!DJ47  ),2),0))=6,"C+",IF((ROUND(TRUNC(('TRI-1'!DJ47  ),2),0))=5,"C-",IF((ROUND(TRUNC(('TRI-1'!DJ47  ),2),0))=4,"D+",IF((ROUND(TRUNC(('TRI-1'!DJ47 ),2),0))=3,"D-",IF((ROUND(TRUNC(('TRI-1'!DJ47 ),2),0))=2,"E+",IF((ROUND(TRUNC(('TRI-1'!DJ47  ),2),0))&lt;=1,"E-","")))))))))))</f>
        <v/>
      </c>
      <c r="DK47" s="51" t="str">
        <f>IF(OR('TRI-1'!DK47 ="",'TRI-1'!DK47&lt;0,'TRI-1'!DK47  &gt;10),"",IF((ROUND(TRUNC(('TRI-1'!DK47  ),2),0))=10,"A+",IF((ROUND(TRUNC(('TRI-1'!DK47  ),2),0))=9,"A-",IF((ROUND(TRUNC(('TRI-1'!DK47   ),2),0))=8,"B+",IF((ROUND(TRUNC(('TRI-1'!DK47 ),2),0))=7,"B-",IF((ROUND(TRUNC(('TRI-1'!DK47  ),2),0))=6,"C+",IF((ROUND(TRUNC(('TRI-1'!DK47  ),2),0))=5,"C-",IF((ROUND(TRUNC(('TRI-1'!DK47  ),2),0))=4,"D+",IF((ROUND(TRUNC(('TRI-1'!DK47 ),2),0))=3,"D-",IF((ROUND(TRUNC(('TRI-1'!DK47 ),2),0))=2,"E+",IF((ROUND(TRUNC(('TRI-1'!DK47  ),2),0))&lt;=1,"E-","")))))))))))</f>
        <v/>
      </c>
      <c r="DL47" s="51" t="str">
        <f>IF(OR('TRI-1'!DL47 ="",'TRI-1'!DL47&lt;0,'TRI-1'!DL47  &gt;10),"",IF((ROUND(TRUNC(('TRI-1'!DL47  ),2),0))=10,"A+",IF((ROUND(TRUNC(('TRI-1'!DL47  ),2),0))=9,"A-",IF((ROUND(TRUNC(('TRI-1'!DL47   ),2),0))=8,"B+",IF((ROUND(TRUNC(('TRI-1'!DL47 ),2),0))=7,"B-",IF((ROUND(TRUNC(('TRI-1'!DL47  ),2),0))=6,"C+",IF((ROUND(TRUNC(('TRI-1'!DL47  ),2),0))=5,"C-",IF((ROUND(TRUNC(('TRI-1'!DL47  ),2),0))=4,"D+",IF((ROUND(TRUNC(('TRI-1'!DL47 ),2),0))=3,"D-",IF((ROUND(TRUNC(('TRI-1'!DL47 ),2),0))=2,"E+",IF((ROUND(TRUNC(('TRI-1'!DL47  ),2),0))&lt;=1,"E-","")))))))))))</f>
        <v/>
      </c>
      <c r="DM47" s="51" t="str">
        <f>IF(OR('TRI-1'!DM47 ="",'TRI-1'!DM47&lt;0,'TRI-1'!DM47  &gt;10),"",IF((ROUND(TRUNC(('TRI-1'!DM47  ),2),0))=10,"A+",IF((ROUND(TRUNC(('TRI-1'!DM47  ),2),0))=9,"A-",IF((ROUND(TRUNC(('TRI-1'!DM47   ),2),0))=8,"B+",IF((ROUND(TRUNC(('TRI-1'!DM47 ),2),0))=7,"B-",IF((ROUND(TRUNC(('TRI-1'!DM47  ),2),0))=6,"C+",IF((ROUND(TRUNC(('TRI-1'!DM47  ),2),0))=5,"C-",IF((ROUND(TRUNC(('TRI-1'!DM47  ),2),0))=4,"D+",IF((ROUND(TRUNC(('TRI-1'!DM47 ),2),0))=3,"D-",IF((ROUND(TRUNC(('TRI-1'!DM47 ),2),0))=2,"E+",IF((ROUND(TRUNC(('TRI-1'!DM47  ),2),0))&lt;=1,"E-","")))))))))))</f>
        <v/>
      </c>
      <c r="DN47" s="51" t="str">
        <f>IF(OR('TRI-1'!DN47 ="",'TRI-1'!DN47&lt;0,'TRI-1'!DN47  &gt;10),"",IF((ROUND(TRUNC(('TRI-1'!DN47  ),2),0))=10,"A+",IF((ROUND(TRUNC(('TRI-1'!DN47  ),2),0))=9,"A-",IF((ROUND(TRUNC(('TRI-1'!DN47   ),2),0))=8,"B+",IF((ROUND(TRUNC(('TRI-1'!DN47 ),2),0))=7,"B-",IF((ROUND(TRUNC(('TRI-1'!DN47  ),2),0))=6,"C+",IF((ROUND(TRUNC(('TRI-1'!DN47  ),2),0))=5,"C-",IF((ROUND(TRUNC(('TRI-1'!DN47  ),2),0))=4,"D+",IF((ROUND(TRUNC(('TRI-1'!DN47 ),2),0))=3,"D-",IF((ROUND(TRUNC(('TRI-1'!DN47 ),2),0))=2,"E+",IF((ROUND(TRUNC(('TRI-1'!DN47  ),2),0))&lt;=1,"E-","")))))))))))</f>
        <v/>
      </c>
      <c r="DO47" s="51" t="str">
        <f>IF(OR('TRI-1'!DO47 ="",'TRI-1'!DO47&lt;0,'TRI-1'!DO47  &gt;10),"",IF((ROUND(TRUNC(('TRI-1'!DO47  ),2),0))=10,"A+",IF((ROUND(TRUNC(('TRI-1'!DO47  ),2),0))=9,"A-",IF((ROUND(TRUNC(('TRI-1'!DO47   ),2),0))=8,"B+",IF((ROUND(TRUNC(('TRI-1'!DO47 ),2),0))=7,"B-",IF((ROUND(TRUNC(('TRI-1'!DO47  ),2),0))=6,"C+",IF((ROUND(TRUNC(('TRI-1'!DO47  ),2),0))=5,"C-",IF((ROUND(TRUNC(('TRI-1'!DO47  ),2),0))=4,"D+",IF((ROUND(TRUNC(('TRI-1'!DO47 ),2),0))=3,"D-",IF((ROUND(TRUNC(('TRI-1'!DO47 ),2),0))=2,"E+",IF((ROUND(TRUNC(('TRI-1'!DO47  ),2),0))&lt;=1,"E-","")))))))))))</f>
        <v/>
      </c>
      <c r="DP47" s="51" t="str">
        <f>IF(OR('TRI-1'!DP47 ="",'TRI-1'!DP47&lt;0,'TRI-1'!DP47  &gt;10),"",IF((ROUND(TRUNC(('TRI-1'!DP47  ),2),0))=10,"A+",IF((ROUND(TRUNC(('TRI-1'!DP47  ),2),0))=9,"A-",IF((ROUND(TRUNC(('TRI-1'!DP47   ),2),0))=8,"B+",IF((ROUND(TRUNC(('TRI-1'!DP47 ),2),0))=7,"B-",IF((ROUND(TRUNC(('TRI-1'!DP47  ),2),0))=6,"C+",IF((ROUND(TRUNC(('TRI-1'!DP47  ),2),0))=5,"C-",IF((ROUND(TRUNC(('TRI-1'!DP47  ),2),0))=4,"D+",IF((ROUND(TRUNC(('TRI-1'!DP47 ),2),0))=3,"D-",IF((ROUND(TRUNC(('TRI-1'!DP47 ),2),0))=2,"E+",IF((ROUND(TRUNC(('TRI-1'!DP47  ),2),0))&lt;=1,"E-","")))))))))))</f>
        <v/>
      </c>
      <c r="DQ47" s="51" t="str">
        <f>IF(OR('TRI-1'!DQ47 ="",'TRI-1'!DQ47&lt;0,'TRI-1'!DQ47  &gt;10),"",IF((ROUND(TRUNC(('TRI-1'!DQ47  ),2),0))=10,"A+",IF((ROUND(TRUNC(('TRI-1'!DQ47  ),2),0))=9,"A-",IF((ROUND(TRUNC(('TRI-1'!DQ47   ),2),0))=8,"B+",IF((ROUND(TRUNC(('TRI-1'!DQ47 ),2),0))=7,"B-",IF((ROUND(TRUNC(('TRI-1'!DQ47  ),2),0))=6,"C+",IF((ROUND(TRUNC(('TRI-1'!DQ47  ),2),0))=5,"C-",IF((ROUND(TRUNC(('TRI-1'!DQ47  ),2),0))=4,"D+",IF((ROUND(TRUNC(('TRI-1'!DQ47 ),2),0))=3,"D-",IF((ROUND(TRUNC(('TRI-1'!DQ47 ),2),0))=2,"E+",IF((ROUND(TRUNC(('TRI-1'!DQ47  ),2),0))&lt;=1,"E-","")))))))))))</f>
        <v/>
      </c>
      <c r="DR47" s="51" t="str">
        <f>IF(OR('TRI-1'!DR47 ="",'TRI-1'!DR47&lt;0,'TRI-1'!DR47  &gt;10),"",IF((ROUND(TRUNC(('TRI-1'!DR47  ),2),0))=10,"A+",IF((ROUND(TRUNC(('TRI-1'!DR47  ),2),0))=9,"A-",IF((ROUND(TRUNC(('TRI-1'!DR47   ),2),0))=8,"B+",IF((ROUND(TRUNC(('TRI-1'!DR47 ),2),0))=7,"B-",IF((ROUND(TRUNC(('TRI-1'!DR47  ),2),0))=6,"C+",IF((ROUND(TRUNC(('TRI-1'!DR47  ),2),0))=5,"C-",IF((ROUND(TRUNC(('TRI-1'!DR47  ),2),0))=4,"D+",IF((ROUND(TRUNC(('TRI-1'!DR47 ),2),0))=3,"D-",IF((ROUND(TRUNC(('TRI-1'!DR47 ),2),0))=2,"E+",IF((ROUND(TRUNC(('TRI-1'!DR47  ),2),0))&lt;=1,"E-","")))))))))))</f>
        <v/>
      </c>
      <c r="DS47" s="51" t="str">
        <f>IF(OR('TRI-1'!DS47 ="",'TRI-1'!DS47&lt;0,'TRI-1'!DS47  &gt;10),"",IF((ROUND(TRUNC(('TRI-1'!DS47  ),2),0))=10,"A+",IF((ROUND(TRUNC(('TRI-1'!DS47  ),2),0))=9,"A-",IF((ROUND(TRUNC(('TRI-1'!DS47   ),2),0))=8,"B+",IF((ROUND(TRUNC(('TRI-1'!DS47 ),2),0))=7,"B-",IF((ROUND(TRUNC(('TRI-1'!DS47  ),2),0))=6,"C+",IF((ROUND(TRUNC(('TRI-1'!DS47  ),2),0))=5,"C-",IF((ROUND(TRUNC(('TRI-1'!DS47  ),2),0))=4,"D+",IF((ROUND(TRUNC(('TRI-1'!DS47 ),2),0))=3,"D-",IF((ROUND(TRUNC(('TRI-1'!DS47 ),2),0))=2,"E+",IF((ROUND(TRUNC(('TRI-1'!DS47  ),2),0))&lt;=1,"E-","")))))))))))</f>
        <v/>
      </c>
      <c r="DT47" s="51" t="str">
        <f>IF(OR('TRI-1'!DT47 ="",'TRI-1'!DT47&lt;0,'TRI-1'!DT47  &gt;10),"",IF((ROUND(TRUNC(('TRI-1'!DT47  ),2),0))=10,"A+",IF((ROUND(TRUNC(('TRI-1'!DT47  ),2),0))=9,"A-",IF((ROUND(TRUNC(('TRI-1'!DT47   ),2),0))=8,"B+",IF((ROUND(TRUNC(('TRI-1'!DT47 ),2),0))=7,"B-",IF((ROUND(TRUNC(('TRI-1'!DT47  ),2),0))=6,"C+",IF((ROUND(TRUNC(('TRI-1'!DT47  ),2),0))=5,"C-",IF((ROUND(TRUNC(('TRI-1'!DT47  ),2),0))=4,"D+",IF((ROUND(TRUNC(('TRI-1'!DT47 ),2),0))=3,"D-",IF((ROUND(TRUNC(('TRI-1'!DT47 ),2),0))=2,"E+",IF((ROUND(TRUNC(('TRI-1'!DT47  ),2),0))&lt;=1,"E-","")))))))))))</f>
        <v/>
      </c>
      <c r="DU47" s="51" t="str">
        <f>IF(OR('TRI-1'!DU47 ="",'TRI-1'!DU47&lt;0,'TRI-1'!DU47  &gt;10),"",IF((ROUND(TRUNC(('TRI-1'!DU47  ),2),0))=10,"A+",IF((ROUND(TRUNC(('TRI-1'!DU47  ),2),0))=9,"A-",IF((ROUND(TRUNC(('TRI-1'!DU47   ),2),0))=8,"B+",IF((ROUND(TRUNC(('TRI-1'!DU47 ),2),0))=7,"B-",IF((ROUND(TRUNC(('TRI-1'!DU47  ),2),0))=6,"C+",IF((ROUND(TRUNC(('TRI-1'!DU47  ),2),0))=5,"C-",IF((ROUND(TRUNC(('TRI-1'!DU47  ),2),0))=4,"D+",IF((ROUND(TRUNC(('TRI-1'!DU47 ),2),0))=3,"D-",IF((ROUND(TRUNC(('TRI-1'!DU47 ),2),0))=2,"E+",IF((ROUND(TRUNC(('TRI-1'!DU47  ),2),0))&lt;=1,"E-","")))))))))))</f>
        <v/>
      </c>
      <c r="DV47" s="51" t="str">
        <f>IF(OR('TRI-1'!DV47 ="",'TRI-1'!DV47&lt;0,'TRI-1'!DV47  &gt;10),"",IF((ROUND(TRUNC(('TRI-1'!DV47  ),2),0))=10,"A+",IF((ROUND(TRUNC(('TRI-1'!DV47  ),2),0))=9,"A-",IF((ROUND(TRUNC(('TRI-1'!DV47   ),2),0))=8,"B+",IF((ROUND(TRUNC(('TRI-1'!DV47 ),2),0))=7,"B-",IF((ROUND(TRUNC(('TRI-1'!DV47  ),2),0))=6,"C+",IF((ROUND(TRUNC(('TRI-1'!DV47  ),2),0))=5,"C-",IF((ROUND(TRUNC(('TRI-1'!DV47  ),2),0))=4,"D+",IF((ROUND(TRUNC(('TRI-1'!DV47 ),2),0))=3,"D-",IF((ROUND(TRUNC(('TRI-1'!DV47 ),2),0))=2,"E+",IF((ROUND(TRUNC(('TRI-1'!DV47  ),2),0))&lt;=1,"E-","")))))))))))</f>
        <v/>
      </c>
      <c r="DW47" s="51" t="str">
        <f>IF(OR('TRI-1'!DW47 ="",'TRI-1'!DW47&lt;0,'TRI-1'!DW47  &gt;10),"",IF((ROUND(TRUNC(('TRI-1'!DW47  ),2),0))=10,"A+",IF((ROUND(TRUNC(('TRI-1'!DW47  ),2),0))=9,"A-",IF((ROUND(TRUNC(('TRI-1'!DW47   ),2),0))=8,"B+",IF((ROUND(TRUNC(('TRI-1'!DW47 ),2),0))=7,"B-",IF((ROUND(TRUNC(('TRI-1'!DW47  ),2),0))=6,"C+",IF((ROUND(TRUNC(('TRI-1'!DW47  ),2),0))=5,"C-",IF((ROUND(TRUNC(('TRI-1'!DW47  ),2),0))=4,"D+",IF((ROUND(TRUNC(('TRI-1'!DW47 ),2),0))=3,"D-",IF((ROUND(TRUNC(('TRI-1'!DW47 ),2),0))=2,"E+",IF((ROUND(TRUNC(('TRI-1'!DW47  ),2),0))&lt;=1,"E-","")))))))))))</f>
        <v/>
      </c>
      <c r="DX47" s="51" t="str">
        <f>IF(OR('TRI-1'!DX47 ="",'TRI-1'!DX47&lt;0,'TRI-1'!DX47  &gt;10),"",IF((ROUND(TRUNC(('TRI-1'!DX47  ),2),0))=10,"A+",IF((ROUND(TRUNC(('TRI-1'!DX47  ),2),0))=9,"A-",IF((ROUND(TRUNC(('TRI-1'!DX47   ),2),0))=8,"B+",IF((ROUND(TRUNC(('TRI-1'!DX47 ),2),0))=7,"B-",IF((ROUND(TRUNC(('TRI-1'!DX47  ),2),0))=6,"C+",IF((ROUND(TRUNC(('TRI-1'!DX47  ),2),0))=5,"C-",IF((ROUND(TRUNC(('TRI-1'!DX47  ),2),0))=4,"D+",IF((ROUND(TRUNC(('TRI-1'!DX47 ),2),0))=3,"D-",IF((ROUND(TRUNC(('TRI-1'!DX47 ),2),0))=2,"E+",IF((ROUND(TRUNC(('TRI-1'!DX47  ),2),0))&lt;=1,"E-","")))))))))))</f>
        <v/>
      </c>
      <c r="DY47" s="51" t="str">
        <f>IF(OR('TRI-1'!DY47 ="",'TRI-1'!DY47&lt;0,'TRI-1'!DY47  &gt;10),"",IF((ROUND(TRUNC(('TRI-1'!DY47  ),2),0))=10,"A+",IF((ROUND(TRUNC(('TRI-1'!DY47  ),2),0))=9,"A-",IF((ROUND(TRUNC(('TRI-1'!DY47   ),2),0))=8,"B+",IF((ROUND(TRUNC(('TRI-1'!DY47 ),2),0))=7,"B-",IF((ROUND(TRUNC(('TRI-1'!DY47  ),2),0))=6,"C+",IF((ROUND(TRUNC(('TRI-1'!DY47  ),2),0))=5,"C-",IF((ROUND(TRUNC(('TRI-1'!DY47  ),2),0))=4,"D+",IF((ROUND(TRUNC(('TRI-1'!DY47 ),2),0))=3,"D-",IF((ROUND(TRUNC(('TRI-1'!DY47 ),2),0))=2,"E+",IF((ROUND(TRUNC(('TRI-1'!DY47  ),2),0))&lt;=1,"E-","")))))))))))</f>
        <v/>
      </c>
      <c r="DZ47" s="51" t="str">
        <f>IF(OR('TRI-1'!DZ47 ="",'TRI-1'!DZ47&lt;0,'TRI-1'!DZ47  &gt;10),"",IF((ROUND(TRUNC(('TRI-1'!DZ47  ),2),0))=10,"A+",IF((ROUND(TRUNC(('TRI-1'!DZ47  ),2),0))=9,"A-",IF((ROUND(TRUNC(('TRI-1'!DZ47   ),2),0))=8,"B+",IF((ROUND(TRUNC(('TRI-1'!DZ47 ),2),0))=7,"B-",IF((ROUND(TRUNC(('TRI-1'!DZ47  ),2),0))=6,"C+",IF((ROUND(TRUNC(('TRI-1'!DZ47  ),2),0))=5,"C-",IF((ROUND(TRUNC(('TRI-1'!DZ47  ),2),0))=4,"D+",IF((ROUND(TRUNC(('TRI-1'!DZ47 ),2),0))=3,"D-",IF((ROUND(TRUNC(('TRI-1'!DZ47 ),2),0))=2,"E+",IF((ROUND(TRUNC(('TRI-1'!DZ47  ),2),0))&lt;=1,"E-","")))))))))))</f>
        <v/>
      </c>
      <c r="EA47" s="51" t="str">
        <f>IF(OR('TRI-1'!EA47 ="",'TRI-1'!EA47&lt;0,'TRI-1'!EA47  &gt;10),"",IF((ROUND(TRUNC(('TRI-1'!EA47  ),2),0))=10,"A+",IF((ROUND(TRUNC(('TRI-1'!EA47  ),2),0))=9,"A-",IF((ROUND(TRUNC(('TRI-1'!EA47   ),2),0))=8,"B+",IF((ROUND(TRUNC(('TRI-1'!EA47 ),2),0))=7,"B-",IF((ROUND(TRUNC(('TRI-1'!EA47  ),2),0))=6,"C+",IF((ROUND(TRUNC(('TRI-1'!EA47  ),2),0))=5,"C-",IF((ROUND(TRUNC(('TRI-1'!EA47  ),2),0))=4,"D+",IF((ROUND(TRUNC(('TRI-1'!EA47 ),2),0))=3,"D-",IF((ROUND(TRUNC(('TRI-1'!EA47 ),2),0))=2,"E+",IF((ROUND(TRUNC(('TRI-1'!EA47  ),2),0))&lt;=1,"E-","")))))))))))</f>
        <v/>
      </c>
      <c r="EB47" s="51" t="str">
        <f>IF(OR('TRI-1'!EB47 ="",'TRI-1'!EB47&lt;0,'TRI-1'!EB47  &gt;10),"",IF((ROUND(TRUNC(('TRI-1'!EB47  ),2),0))=10,"A+",IF((ROUND(TRUNC(('TRI-1'!EB47  ),2),0))=9,"A-",IF((ROUND(TRUNC(('TRI-1'!EB47   ),2),0))=8,"B+",IF((ROUND(TRUNC(('TRI-1'!EB47 ),2),0))=7,"B-",IF((ROUND(TRUNC(('TRI-1'!EB47  ),2),0))=6,"C+",IF((ROUND(TRUNC(('TRI-1'!EB47  ),2),0))=5,"C-",IF((ROUND(TRUNC(('TRI-1'!EB47  ),2),0))=4,"D+",IF((ROUND(TRUNC(('TRI-1'!EB47 ),2),0))=3,"D-",IF((ROUND(TRUNC(('TRI-1'!EB47 ),2),0))=2,"E+",IF((ROUND(TRUNC(('TRI-1'!EB47  ),2),0))&lt;=1,"E-","")))))))))))</f>
        <v/>
      </c>
      <c r="EC47" s="51" t="str">
        <f>IF(OR('TRI-1'!EC47 ="",'TRI-1'!EC47&lt;0,'TRI-1'!EC47  &gt;10),"",IF((ROUND(TRUNC(('TRI-1'!EC47  ),2),0))=10,"A+",IF((ROUND(TRUNC(('TRI-1'!EC47  ),2),0))=9,"A-",IF((ROUND(TRUNC(('TRI-1'!EC47   ),2),0))=8,"B+",IF((ROUND(TRUNC(('TRI-1'!EC47 ),2),0))=7,"B-",IF((ROUND(TRUNC(('TRI-1'!EC47  ),2),0))=6,"C+",IF((ROUND(TRUNC(('TRI-1'!EC47  ),2),0))=5,"C-",IF((ROUND(TRUNC(('TRI-1'!EC47  ),2),0))=4,"D+",IF((ROUND(TRUNC(('TRI-1'!EC47 ),2),0))=3,"D-",IF((ROUND(TRUNC(('TRI-1'!EC47 ),2),0))=2,"E+",IF((ROUND(TRUNC(('TRI-1'!EC47  ),2),0))&lt;=1,"E-","")))))))))))</f>
        <v/>
      </c>
      <c r="ED47" s="51" t="str">
        <f>IF(OR('TRI-1'!ED47 ="",'TRI-1'!ED47&lt;0,'TRI-1'!ED47  &gt;10),"",IF((ROUND(TRUNC(('TRI-1'!ED47  ),2),0))=10,"A+",IF((ROUND(TRUNC(('TRI-1'!ED47  ),2),0))=9,"A-",IF((ROUND(TRUNC(('TRI-1'!ED47   ),2),0))=8,"B+",IF((ROUND(TRUNC(('TRI-1'!ED47 ),2),0))=7,"B-",IF((ROUND(TRUNC(('TRI-1'!ED47  ),2),0))=6,"C+",IF((ROUND(TRUNC(('TRI-1'!ED47  ),2),0))=5,"C-",IF((ROUND(TRUNC(('TRI-1'!ED47  ),2),0))=4,"D+",IF((ROUND(TRUNC(('TRI-1'!ED47 ),2),0))=3,"D-",IF((ROUND(TRUNC(('TRI-1'!ED47 ),2),0))=2,"E+",IF((ROUND(TRUNC(('TRI-1'!ED47  ),2),0))&lt;=1,"E-","")))))))))))</f>
        <v/>
      </c>
      <c r="EE47" s="51" t="str">
        <f>IF(OR('TRI-1'!EE47 ="",'TRI-1'!EE47&lt;0,'TRI-1'!EE47  &gt;10),"",IF((ROUND(TRUNC(('TRI-1'!EE47  ),2),0))=10,"A+",IF((ROUND(TRUNC(('TRI-1'!EE47  ),2),0))=9,"A-",IF((ROUND(TRUNC(('TRI-1'!EE47   ),2),0))=8,"B+",IF((ROUND(TRUNC(('TRI-1'!EE47 ),2),0))=7,"B-",IF((ROUND(TRUNC(('TRI-1'!EE47  ),2),0))=6,"C+",IF((ROUND(TRUNC(('TRI-1'!EE47  ),2),0))=5,"C-",IF((ROUND(TRUNC(('TRI-1'!EE47  ),2),0))=4,"D+",IF((ROUND(TRUNC(('TRI-1'!EE47 ),2),0))=3,"D-",IF((ROUND(TRUNC(('TRI-1'!EE47 ),2),0))=2,"E+",IF((ROUND(TRUNC(('TRI-1'!EE47  ),2),0))&lt;=1,"E-","")))))))))))</f>
        <v/>
      </c>
      <c r="EF47" s="51" t="str">
        <f>IF(OR('TRI-1'!EF47 ="",'TRI-1'!EF47&lt;0,'TRI-1'!EF47  &gt;10),"",IF((ROUND(TRUNC(('TRI-1'!EF47  ),2),0))=10,"A+",IF((ROUND(TRUNC(('TRI-1'!EF47  ),2),0))=9,"A-",IF((ROUND(TRUNC(('TRI-1'!EF47   ),2),0))=8,"B+",IF((ROUND(TRUNC(('TRI-1'!EF47 ),2),0))=7,"B-",IF((ROUND(TRUNC(('TRI-1'!EF47  ),2),0))=6,"C+",IF((ROUND(TRUNC(('TRI-1'!EF47  ),2),0))=5,"C-",IF((ROUND(TRUNC(('TRI-1'!EF47  ),2),0))=4,"D+",IF((ROUND(TRUNC(('TRI-1'!EF47 ),2),0))=3,"D-",IF((ROUND(TRUNC(('TRI-1'!EF47 ),2),0))=2,"E+",IF((ROUND(TRUNC(('TRI-1'!EF47  ),2),0))&lt;=1,"E-","")))))))))))</f>
        <v/>
      </c>
      <c r="EG47" s="51" t="str">
        <f>IF(OR('TRI-1'!EG47 ="",'TRI-1'!EG47&lt;0,'TRI-1'!EG47  &gt;10),"",IF((ROUND(TRUNC(('TRI-1'!EG47  ),2),0))=10,"A+",IF((ROUND(TRUNC(('TRI-1'!EG47  ),2),0))=9,"A-",IF((ROUND(TRUNC(('TRI-1'!EG47   ),2),0))=8,"B+",IF((ROUND(TRUNC(('TRI-1'!EG47 ),2),0))=7,"B-",IF((ROUND(TRUNC(('TRI-1'!EG47  ),2),0))=6,"C+",IF((ROUND(TRUNC(('TRI-1'!EG47  ),2),0))=5,"C-",IF((ROUND(TRUNC(('TRI-1'!EG47  ),2),0))=4,"D+",IF((ROUND(TRUNC(('TRI-1'!EG47 ),2),0))=3,"D-",IF((ROUND(TRUNC(('TRI-1'!EG47 ),2),0))=2,"E+",IF((ROUND(TRUNC(('TRI-1'!EG47  ),2),0))&lt;=1,"E-","")))))))))))</f>
        <v/>
      </c>
      <c r="EH47" s="51" t="str">
        <f>IF(OR('TRI-1'!EH47 ="",'TRI-1'!EH47&lt;0,'TRI-1'!EH47  &gt;10),"",IF((ROUND(TRUNC(('TRI-1'!EH47  ),2),0))=10,"A+",IF((ROUND(TRUNC(('TRI-1'!EH47  ),2),0))=9,"A-",IF((ROUND(TRUNC(('TRI-1'!EH47   ),2),0))=8,"B+",IF((ROUND(TRUNC(('TRI-1'!EH47 ),2),0))=7,"B-",IF((ROUND(TRUNC(('TRI-1'!EH47  ),2),0))=6,"C+",IF((ROUND(TRUNC(('TRI-1'!EH47  ),2),0))=5,"C-",IF((ROUND(TRUNC(('TRI-1'!EH47  ),2),0))=4,"D+",IF((ROUND(TRUNC(('TRI-1'!EH47 ),2),0))=3,"D-",IF((ROUND(TRUNC(('TRI-1'!EH47 ),2),0))=2,"E+",IF((ROUND(TRUNC(('TRI-1'!EH47  ),2),0))&lt;=1,"E-","")))))))))))</f>
        <v/>
      </c>
      <c r="EI47" s="51" t="str">
        <f>IF(OR('TRI-1'!EI47 ="",'TRI-1'!EI47&lt;0,'TRI-1'!EI47  &gt;10),"",IF((ROUND(TRUNC(('TRI-1'!EI47  ),2),0))=10,"A+",IF((ROUND(TRUNC(('TRI-1'!EI47  ),2),0))=9,"A-",IF((ROUND(TRUNC(('TRI-1'!EI47   ),2),0))=8,"B+",IF((ROUND(TRUNC(('TRI-1'!EI47 ),2),0))=7,"B-",IF((ROUND(TRUNC(('TRI-1'!EI47  ),2),0))=6,"C+",IF((ROUND(TRUNC(('TRI-1'!EI47  ),2),0))=5,"C-",IF((ROUND(TRUNC(('TRI-1'!EI47  ),2),0))=4,"D+",IF((ROUND(TRUNC(('TRI-1'!EI47 ),2),0))=3,"D-",IF((ROUND(TRUNC(('TRI-1'!EI47 ),2),0))=2,"E+",IF((ROUND(TRUNC(('TRI-1'!EI47  ),2),0))&lt;=1,"E-","")))))))))))</f>
        <v/>
      </c>
      <c r="EJ47" s="51" t="str">
        <f>IF(OR('TRI-1'!EJ47 ="",'TRI-1'!EJ47&lt;0,'TRI-1'!EJ47  &gt;10),"",IF((ROUND(TRUNC(('TRI-1'!EJ47  ),2),0))=10,"A+",IF((ROUND(TRUNC(('TRI-1'!EJ47  ),2),0))=9,"A-",IF((ROUND(TRUNC(('TRI-1'!EJ47   ),2),0))=8,"B+",IF((ROUND(TRUNC(('TRI-1'!EJ47 ),2),0))=7,"B-",IF((ROUND(TRUNC(('TRI-1'!EJ47  ),2),0))=6,"C+",IF((ROUND(TRUNC(('TRI-1'!EJ47  ),2),0))=5,"C-",IF((ROUND(TRUNC(('TRI-1'!EJ47  ),2),0))=4,"D+",IF((ROUND(TRUNC(('TRI-1'!EJ47 ),2),0))=3,"D-",IF((ROUND(TRUNC(('TRI-1'!EJ47 ),2),0))=2,"E+",IF((ROUND(TRUNC(('TRI-1'!EJ47  ),2),0))&lt;=1,"E-","")))))))))))</f>
        <v/>
      </c>
      <c r="EK47" s="51" t="str">
        <f>IF(OR('TRI-1'!EK47 ="",'TRI-1'!EK47&lt;0,'TRI-1'!EK47  &gt;10),"",IF((ROUND(TRUNC(('TRI-1'!EK47  ),2),0))=10,"A+",IF((ROUND(TRUNC(('TRI-1'!EK47  ),2),0))=9,"A-",IF((ROUND(TRUNC(('TRI-1'!EK47   ),2),0))=8,"B+",IF((ROUND(TRUNC(('TRI-1'!EK47 ),2),0))=7,"B-",IF((ROUND(TRUNC(('TRI-1'!EK47  ),2),0))=6,"C+",IF((ROUND(TRUNC(('TRI-1'!EK47  ),2),0))=5,"C-",IF((ROUND(TRUNC(('TRI-1'!EK47  ),2),0))=4,"D+",IF((ROUND(TRUNC(('TRI-1'!EK47 ),2),0))=3,"D-",IF((ROUND(TRUNC(('TRI-1'!EK47 ),2),0))=2,"E+",IF((ROUND(TRUNC(('TRI-1'!EK47  ),2),0))&lt;=1,"E-","")))))))))))</f>
        <v/>
      </c>
      <c r="EL47" s="51" t="str">
        <f>IF(OR('TRI-1'!EL47 ="",'TRI-1'!EL47&lt;0,'TRI-1'!EL47  &gt;10),"",IF((ROUND(TRUNC(('TRI-1'!EL47  ),2),0))=10,"A+",IF((ROUND(TRUNC(('TRI-1'!EL47  ),2),0))=9,"A-",IF((ROUND(TRUNC(('TRI-1'!EL47   ),2),0))=8,"B+",IF((ROUND(TRUNC(('TRI-1'!EL47 ),2),0))=7,"B-",IF((ROUND(TRUNC(('TRI-1'!EL47  ),2),0))=6,"C+",IF((ROUND(TRUNC(('TRI-1'!EL47  ),2),0))=5,"C-",IF((ROUND(TRUNC(('TRI-1'!EL47  ),2),0))=4,"D+",IF((ROUND(TRUNC(('TRI-1'!EL47 ),2),0))=3,"D-",IF((ROUND(TRUNC(('TRI-1'!EL47 ),2),0))=2,"E+",IF((ROUND(TRUNC(('TRI-1'!EL47  ),2),0))&lt;=1,"E-","")))))))))))</f>
        <v/>
      </c>
      <c r="EM47" s="51" t="str">
        <f>IF(OR('TRI-1'!EM47 ="",'TRI-1'!EM47&lt;0,'TRI-1'!EM47  &gt;10),"",IF((ROUND(TRUNC(('TRI-1'!EM47  ),2),0))=10,"A+",IF((ROUND(TRUNC(('TRI-1'!EM47  ),2),0))=9,"A-",IF((ROUND(TRUNC(('TRI-1'!EM47   ),2),0))=8,"B+",IF((ROUND(TRUNC(('TRI-1'!EM47 ),2),0))=7,"B-",IF((ROUND(TRUNC(('TRI-1'!EM47  ),2),0))=6,"C+",IF((ROUND(TRUNC(('TRI-1'!EM47  ),2),0))=5,"C-",IF((ROUND(TRUNC(('TRI-1'!EM47  ),2),0))=4,"D+",IF((ROUND(TRUNC(('TRI-1'!EM47 ),2),0))=3,"D-",IF((ROUND(TRUNC(('TRI-1'!EM47 ),2),0))=2,"E+",IF((ROUND(TRUNC(('TRI-1'!EM47  ),2),0))&lt;=1,"E-","")))))))))))</f>
        <v/>
      </c>
      <c r="EN47" s="51" t="str">
        <f>IF(OR('TRI-1'!EN47 ="",'TRI-1'!EN47&lt;0,'TRI-1'!EN47  &gt;10),"",IF((ROUND(TRUNC(('TRI-1'!EN47  ),2),0))=10,"A+",IF((ROUND(TRUNC(('TRI-1'!EN47  ),2),0))=9,"A-",IF((ROUND(TRUNC(('TRI-1'!EN47   ),2),0))=8,"B+",IF((ROUND(TRUNC(('TRI-1'!EN47 ),2),0))=7,"B-",IF((ROUND(TRUNC(('TRI-1'!EN47  ),2),0))=6,"C+",IF((ROUND(TRUNC(('TRI-1'!EN47  ),2),0))=5,"C-",IF((ROUND(TRUNC(('TRI-1'!EN47  ),2),0))=4,"D+",IF((ROUND(TRUNC(('TRI-1'!EN47 ),2),0))=3,"D-",IF((ROUND(TRUNC(('TRI-1'!EN47 ),2),0))=2,"E+",IF((ROUND(TRUNC(('TRI-1'!EN47  ),2),0))&lt;=1,"E-","")))))))))))</f>
        <v/>
      </c>
      <c r="EO47" s="51" t="str">
        <f>IF(OR('TRI-1'!EO47 ="",'TRI-1'!EO47&lt;0,'TRI-1'!EO47  &gt;10),"",IF((ROUND(TRUNC(('TRI-1'!EO47  ),2),0))=10,"A+",IF((ROUND(TRUNC(('TRI-1'!EO47  ),2),0))=9,"A-",IF((ROUND(TRUNC(('TRI-1'!EO47   ),2),0))=8,"B+",IF((ROUND(TRUNC(('TRI-1'!EO47 ),2),0))=7,"B-",IF((ROUND(TRUNC(('TRI-1'!EO47  ),2),0))=6,"C+",IF((ROUND(TRUNC(('TRI-1'!EO47  ),2),0))=5,"C-",IF((ROUND(TRUNC(('TRI-1'!EO47  ),2),0))=4,"D+",IF((ROUND(TRUNC(('TRI-1'!EO47 ),2),0))=3,"D-",IF((ROUND(TRUNC(('TRI-1'!EO47 ),2),0))=2,"E+",IF((ROUND(TRUNC(('TRI-1'!EO47  ),2),0))&lt;=1,"E-","")))))))))))</f>
        <v/>
      </c>
      <c r="EP47" s="51" t="str">
        <f>IF(OR('TRI-1'!EP47 ="",'TRI-1'!EP47&lt;0,'TRI-1'!EP47  &gt;10),"",IF((ROUND(TRUNC(('TRI-1'!EP47  ),2),0))=10,"A+",IF((ROUND(TRUNC(('TRI-1'!EP47  ),2),0))=9,"A-",IF((ROUND(TRUNC(('TRI-1'!EP47   ),2),0))=8,"B+",IF((ROUND(TRUNC(('TRI-1'!EP47 ),2),0))=7,"B-",IF((ROUND(TRUNC(('TRI-1'!EP47  ),2),0))=6,"C+",IF((ROUND(TRUNC(('TRI-1'!EP47  ),2),0))=5,"C-",IF((ROUND(TRUNC(('TRI-1'!EP47  ),2),0))=4,"D+",IF((ROUND(TRUNC(('TRI-1'!EP47 ),2),0))=3,"D-",IF((ROUND(TRUNC(('TRI-1'!EP47 ),2),0))=2,"E+",IF((ROUND(TRUNC(('TRI-1'!EP47  ),2),0))&lt;=1,"E-","")))))))))))</f>
        <v/>
      </c>
      <c r="EQ47" s="51" t="str">
        <f>IF(OR('TRI-1'!EQ47 ="",'TRI-1'!EQ47&lt;0,'TRI-1'!EQ47  &gt;10),"",IF((ROUND(TRUNC(('TRI-1'!EQ47  ),2),0))=10,"A+",IF((ROUND(TRUNC(('TRI-1'!EQ47  ),2),0))=9,"A-",IF((ROUND(TRUNC(('TRI-1'!EQ47   ),2),0))=8,"B+",IF((ROUND(TRUNC(('TRI-1'!EQ47 ),2),0))=7,"B-",IF((ROUND(TRUNC(('TRI-1'!EQ47  ),2),0))=6,"C+",IF((ROUND(TRUNC(('TRI-1'!EQ47  ),2),0))=5,"C-",IF((ROUND(TRUNC(('TRI-1'!EQ47  ),2),0))=4,"D+",IF((ROUND(TRUNC(('TRI-1'!EQ47 ),2),0))=3,"D-",IF((ROUND(TRUNC(('TRI-1'!EQ47 ),2),0))=2,"E+",IF((ROUND(TRUNC(('TRI-1'!EQ47  ),2),0))&lt;=1,"E-","")))))))))))</f>
        <v/>
      </c>
      <c r="ER47" s="51" t="str">
        <f>IF(OR('TRI-1'!ER47 ="",'TRI-1'!ER47&lt;0,'TRI-1'!ER47  &gt;10),"",IF((ROUND(TRUNC(('TRI-1'!ER47  ),2),0))=10,"A+",IF((ROUND(TRUNC(('TRI-1'!ER47  ),2),0))=9,"A-",IF((ROUND(TRUNC(('TRI-1'!ER47   ),2),0))=8,"B+",IF((ROUND(TRUNC(('TRI-1'!ER47 ),2),0))=7,"B-",IF((ROUND(TRUNC(('TRI-1'!ER47  ),2),0))=6,"C+",IF((ROUND(TRUNC(('TRI-1'!ER47  ),2),0))=5,"C-",IF((ROUND(TRUNC(('TRI-1'!ER47  ),2),0))=4,"D+",IF((ROUND(TRUNC(('TRI-1'!ER47 ),2),0))=3,"D-",IF((ROUND(TRUNC(('TRI-1'!ER47 ),2),0))=2,"E+",IF((ROUND(TRUNC(('TRI-1'!ER47  ),2),0))&lt;=1,"E-","")))))))))))</f>
        <v/>
      </c>
      <c r="ES47" s="51" t="str">
        <f>IF(OR('TRI-1'!ES47 ="",'TRI-1'!ES47&lt;0,'TRI-1'!ES47  &gt;10),"",IF((ROUND(TRUNC(('TRI-1'!ES47  ),2),0))=10,"A+",IF((ROUND(TRUNC(('TRI-1'!ES47  ),2),0))=9,"A-",IF((ROUND(TRUNC(('TRI-1'!ES47   ),2),0))=8,"B+",IF((ROUND(TRUNC(('TRI-1'!ES47 ),2),0))=7,"B-",IF((ROUND(TRUNC(('TRI-1'!ES47  ),2),0))=6,"C+",IF((ROUND(TRUNC(('TRI-1'!ES47  ),2),0))=5,"C-",IF((ROUND(TRUNC(('TRI-1'!ES47  ),2),0))=4,"D+",IF((ROUND(TRUNC(('TRI-1'!ES47 ),2),0))=3,"D-",IF((ROUND(TRUNC(('TRI-1'!ES47 ),2),0))=2,"E+",IF((ROUND(TRUNC(('TRI-1'!ES47  ),2),0))&lt;=1,"E-","")))))))))))</f>
        <v/>
      </c>
      <c r="ET47" s="51" t="str">
        <f>IF('TRI-1'!ET47 ="","",'TRI-1'!ET47 )</f>
        <v/>
      </c>
      <c r="EU47" s="51" t="str">
        <f>IF('TRI-1'!EU47 ="","",'TRI-1'!EU47 )</f>
        <v/>
      </c>
      <c r="EV47" s="51" t="str">
        <f>IF('TRI-1'!EV47 ="","",'TRI-1'!EV47 )</f>
        <v/>
      </c>
      <c r="EW47" s="51" t="str">
        <f>IF('TRI-1'!EW47 ="","",'TRI-1'!EW47 )</f>
        <v/>
      </c>
      <c r="EX47" s="51" t="str">
        <f>IF('TRI-1'!EX47 ="","",'TRI-1'!EX47 )</f>
        <v/>
      </c>
      <c r="EY47" s="51" t="str">
        <f>IF('TRI-1'!EY47 ="","",'TRI-1'!EY47 )</f>
        <v/>
      </c>
      <c r="EZ47" s="51" t="str">
        <f>IF('TRI-1'!EZ47 ="","",'TRI-1'!EZ47 )</f>
        <v/>
      </c>
      <c r="FA47" s="51" t="str">
        <f>IF('TRI-1'!FA47 ="","",'TRI-1'!FA47 )</f>
        <v/>
      </c>
      <c r="FB47" s="51" t="str">
        <f>IF('TRI-1'!FB47 ="","",'TRI-1'!FB47 )</f>
        <v/>
      </c>
      <c r="FC47" s="51" t="str">
        <f>IF('TRI-1'!FC47 ="","",'TRI-1'!FC47 )</f>
        <v/>
      </c>
      <c r="FD47" s="51">
        <f>IF('TRI-1'!FD47 ="","",'TRI-1'!FD47 )</f>
        <v>0</v>
      </c>
      <c r="FE47" s="51" t="str">
        <f>IF('TRI-1'!FE47 ="","",'TRI-1'!FE47 )</f>
        <v/>
      </c>
      <c r="FF47" s="51" t="str">
        <f>IF('TRI-1'!FF47 ="","",'TRI-1'!FF47 )</f>
        <v/>
      </c>
      <c r="FG47" s="51" t="str">
        <f>IF('TRI-1'!FG47 ="","",'TRI-1'!FG47 )</f>
        <v/>
      </c>
      <c r="FH47" s="51" t="str">
        <f>IF('TRI-1'!FH47 ="","",'TRI-1'!FH47 )</f>
        <v/>
      </c>
    </row>
    <row r="48" spans="1:164" ht="21" hidden="1" customHeight="1">
      <c r="B48" s="53">
        <v>31</v>
      </c>
      <c r="C48" s="272" t="str">
        <f>IF(NOTAS!E51&gt;"",NOTAS!E51,"")</f>
        <v/>
      </c>
      <c r="D48" s="273"/>
      <c r="E48" s="273"/>
      <c r="F48" s="274"/>
      <c r="G48" s="51" t="str">
        <f>IF(OR('TRI-1'!G48 ="",'TRI-1'!G48&lt;0,'TRI-1'!G48  &gt;10),"",IF((ROUND(TRUNC(('TRI-1'!G48  ),2),0))=10,"A+",IF((ROUND(TRUNC(('TRI-1'!G48  ),2),0))=9,"A-",IF((ROUND(TRUNC(('TRI-1'!G48   ),2),0))=8,"B+",IF((ROUND(TRUNC(('TRI-1'!G48 ),2),0))=7,"B-",IF((ROUND(TRUNC(('TRI-1'!G48  ),2),0))=6,"C+",IF((ROUND(TRUNC(('TRI-1'!G48  ),2),0))=5,"C-",IF((ROUND(TRUNC(('TRI-1'!G48  ),2),0))=4,"D+",IF((ROUND(TRUNC(('TRI-1'!G48 ),2),0))=3,"D-",IF((ROUND(TRUNC(('TRI-1'!G48 ),2),0))=2,"E+",IF((ROUND(TRUNC(('TRI-1'!G48  ),2),0))&lt;=1,"E-","")))))))))))</f>
        <v/>
      </c>
      <c r="H48" s="51" t="str">
        <f>IF(OR('TRI-1'!H48 ="",'TRI-1'!H48&lt;0,'TRI-1'!H48  &gt;10),"",IF((ROUND(TRUNC(('TRI-1'!H48  ),2),0))=10,"A+",IF((ROUND(TRUNC(('TRI-1'!H48  ),2),0))=9,"A-",IF((ROUND(TRUNC(('TRI-1'!H48   ),2),0))=8,"B+",IF((ROUND(TRUNC(('TRI-1'!H48 ),2),0))=7,"B-",IF((ROUND(TRUNC(('TRI-1'!H48  ),2),0))=6,"C+",IF((ROUND(TRUNC(('TRI-1'!H48  ),2),0))=5,"C-",IF((ROUND(TRUNC(('TRI-1'!H48  ),2),0))=4,"D+",IF((ROUND(TRUNC(('TRI-1'!H48 ),2),0))=3,"D-",IF((ROUND(TRUNC(('TRI-1'!H48 ),2),0))=2,"E+",IF((ROUND(TRUNC(('TRI-1'!H48  ),2),0))&lt;=1,"E-","")))))))))))</f>
        <v/>
      </c>
      <c r="I48" s="51" t="str">
        <f>IF(OR('TRI-1'!I48 ="",'TRI-1'!I48&lt;0,'TRI-1'!I48  &gt;10),"",IF((ROUND(TRUNC(('TRI-1'!I48  ),2),0))=10,"A+",IF((ROUND(TRUNC(('TRI-1'!I48  ),2),0))=9,"A-",IF((ROUND(TRUNC(('TRI-1'!I48   ),2),0))=8,"B+",IF((ROUND(TRUNC(('TRI-1'!I48 ),2),0))=7,"B-",IF((ROUND(TRUNC(('TRI-1'!I48  ),2),0))=6,"C+",IF((ROUND(TRUNC(('TRI-1'!I48  ),2),0))=5,"C-",IF((ROUND(TRUNC(('TRI-1'!I48  ),2),0))=4,"D+",IF((ROUND(TRUNC(('TRI-1'!I48 ),2),0))=3,"D-",IF((ROUND(TRUNC(('TRI-1'!I48 ),2),0))=2,"E+",IF((ROUND(TRUNC(('TRI-1'!I48  ),2),0))&lt;=1,"E-","")))))))))))</f>
        <v/>
      </c>
      <c r="J48" s="51" t="str">
        <f>IF(OR('TRI-1'!J48 ="",'TRI-1'!J48&lt;0,'TRI-1'!J48  &gt;10),"",IF((ROUND(TRUNC(('TRI-1'!J48  ),2),0))=10,"A+",IF((ROUND(TRUNC(('TRI-1'!J48  ),2),0))=9,"A-",IF((ROUND(TRUNC(('TRI-1'!J48   ),2),0))=8,"B+",IF((ROUND(TRUNC(('TRI-1'!J48 ),2),0))=7,"B-",IF((ROUND(TRUNC(('TRI-1'!J48  ),2),0))=6,"C+",IF((ROUND(TRUNC(('TRI-1'!J48  ),2),0))=5,"C-",IF((ROUND(TRUNC(('TRI-1'!J48  ),2),0))=4,"D+",IF((ROUND(TRUNC(('TRI-1'!J48 ),2),0))=3,"D-",IF((ROUND(TRUNC(('TRI-1'!J48 ),2),0))=2,"E+",IF((ROUND(TRUNC(('TRI-1'!J48  ),2),0))&lt;=1,"E-","")))))))))))</f>
        <v/>
      </c>
      <c r="K48" s="51" t="str">
        <f>IF(OR('TRI-1'!K48 ="",'TRI-1'!K48&lt;0,'TRI-1'!K48  &gt;10),"",IF((ROUND(TRUNC(('TRI-1'!K48  ),2),0))=10,"A+",IF((ROUND(TRUNC(('TRI-1'!K48  ),2),0))=9,"A-",IF((ROUND(TRUNC(('TRI-1'!K48   ),2),0))=8,"B+",IF((ROUND(TRUNC(('TRI-1'!K48 ),2),0))=7,"B-",IF((ROUND(TRUNC(('TRI-1'!K48  ),2),0))=6,"C+",IF((ROUND(TRUNC(('TRI-1'!K48  ),2),0))=5,"C-",IF((ROUND(TRUNC(('TRI-1'!K48  ),2),0))=4,"D+",IF((ROUND(TRUNC(('TRI-1'!K48 ),2),0))=3,"D-",IF((ROUND(TRUNC(('TRI-1'!K48 ),2),0))=2,"E+",IF((ROUND(TRUNC(('TRI-1'!K48  ),2),0))&lt;=1,"E-","")))))))))))</f>
        <v/>
      </c>
      <c r="L48" s="51" t="str">
        <f>IF(OR('TRI-1'!L48 ="",'TRI-1'!L48&lt;0,'TRI-1'!L48  &gt;10),"",IF((ROUND(TRUNC(('TRI-1'!L48  ),2),0))=10,"A+",IF((ROUND(TRUNC(('TRI-1'!L48  ),2),0))=9,"A-",IF((ROUND(TRUNC(('TRI-1'!L48   ),2),0))=8,"B+",IF((ROUND(TRUNC(('TRI-1'!L48 ),2),0))=7,"B-",IF((ROUND(TRUNC(('TRI-1'!L48  ),2),0))=6,"C+",IF((ROUND(TRUNC(('TRI-1'!L48  ),2),0))=5,"C-",IF((ROUND(TRUNC(('TRI-1'!L48  ),2),0))=4,"D+",IF((ROUND(TRUNC(('TRI-1'!L48 ),2),0))=3,"D-",IF((ROUND(TRUNC(('TRI-1'!L48 ),2),0))=2,"E+",IF((ROUND(TRUNC(('TRI-1'!L48  ),2),0))&lt;=1,"E-","")))))))))))</f>
        <v/>
      </c>
      <c r="M48" s="51" t="str">
        <f>IF(OR('TRI-1'!M48 ="",'TRI-1'!M48&lt;0,'TRI-1'!M48  &gt;10),"",IF((ROUND(TRUNC(('TRI-1'!M48  ),2),0))=10,"A+",IF((ROUND(TRUNC(('TRI-1'!M48  ),2),0))=9,"A-",IF((ROUND(TRUNC(('TRI-1'!M48   ),2),0))=8,"B+",IF((ROUND(TRUNC(('TRI-1'!M48 ),2),0))=7,"B-",IF((ROUND(TRUNC(('TRI-1'!M48  ),2),0))=6,"C+",IF((ROUND(TRUNC(('TRI-1'!M48  ),2),0))=5,"C-",IF((ROUND(TRUNC(('TRI-1'!M48  ),2),0))=4,"D+",IF((ROUND(TRUNC(('TRI-1'!M48 ),2),0))=3,"D-",IF((ROUND(TRUNC(('TRI-1'!M48 ),2),0))=2,"E+",IF((ROUND(TRUNC(('TRI-1'!M48  ),2),0))&lt;=1,"E-","")))))))))))</f>
        <v/>
      </c>
      <c r="N48" s="51" t="str">
        <f>IF(OR('TRI-1'!N48 ="",'TRI-1'!N48&lt;0,'TRI-1'!N48  &gt;10),"",IF((ROUND(TRUNC(('TRI-1'!N48  ),2),0))=10,"A+",IF((ROUND(TRUNC(('TRI-1'!N48  ),2),0))=9,"A-",IF((ROUND(TRUNC(('TRI-1'!N48   ),2),0))=8,"B+",IF((ROUND(TRUNC(('TRI-1'!N48 ),2),0))=7,"B-",IF((ROUND(TRUNC(('TRI-1'!N48  ),2),0))=6,"C+",IF((ROUND(TRUNC(('TRI-1'!N48  ),2),0))=5,"C-",IF((ROUND(TRUNC(('TRI-1'!N48  ),2),0))=4,"D+",IF((ROUND(TRUNC(('TRI-1'!N48 ),2),0))=3,"D-",IF((ROUND(TRUNC(('TRI-1'!N48 ),2),0))=2,"E+",IF((ROUND(TRUNC(('TRI-1'!N48  ),2),0))&lt;=1,"E-","")))))))))))</f>
        <v/>
      </c>
      <c r="O48" s="51" t="str">
        <f>IF(OR('TRI-1'!O48 ="",'TRI-1'!O48&lt;0,'TRI-1'!O48  &gt;10),"",IF((ROUND(TRUNC(('TRI-1'!O48  ),2),0))=10,"A+",IF((ROUND(TRUNC(('TRI-1'!O48  ),2),0))=9,"A-",IF((ROUND(TRUNC(('TRI-1'!O48   ),2),0))=8,"B+",IF((ROUND(TRUNC(('TRI-1'!O48 ),2),0))=7,"B-",IF((ROUND(TRUNC(('TRI-1'!O48  ),2),0))=6,"C+",IF((ROUND(TRUNC(('TRI-1'!O48  ),2),0))=5,"C-",IF((ROUND(TRUNC(('TRI-1'!O48  ),2),0))=4,"D+",IF((ROUND(TRUNC(('TRI-1'!O48 ),2),0))=3,"D-",IF((ROUND(TRUNC(('TRI-1'!O48 ),2),0))=2,"E+",IF((ROUND(TRUNC(('TRI-1'!O48  ),2),0))&lt;=1,"E-","")))))))))))</f>
        <v/>
      </c>
      <c r="P48" s="51" t="str">
        <f>IF(OR('TRI-1'!P48 ="",'TRI-1'!P48&lt;0,'TRI-1'!P48  &gt;10),"",IF((ROUND(TRUNC(('TRI-1'!P48  ),2),0))=10,"A+",IF((ROUND(TRUNC(('TRI-1'!P48  ),2),0))=9,"A-",IF((ROUND(TRUNC(('TRI-1'!P48   ),2),0))=8,"B+",IF((ROUND(TRUNC(('TRI-1'!P48 ),2),0))=7,"B-",IF((ROUND(TRUNC(('TRI-1'!P48  ),2),0))=6,"C+",IF((ROUND(TRUNC(('TRI-1'!P48  ),2),0))=5,"C-",IF((ROUND(TRUNC(('TRI-1'!P48  ),2),0))=4,"D+",IF((ROUND(TRUNC(('TRI-1'!P48 ),2),0))=3,"D-",IF((ROUND(TRUNC(('TRI-1'!P48 ),2),0))=2,"E+",IF((ROUND(TRUNC(('TRI-1'!P48  ),2),0))&lt;=1,"E-","")))))))))))</f>
        <v/>
      </c>
      <c r="Q48" s="51" t="str">
        <f>IF(OR('TRI-1'!Q48 ="",'TRI-1'!Q48&lt;0,'TRI-1'!Q48  &gt;10),"",IF((ROUND(TRUNC(('TRI-1'!Q48  ),2),0))=10,"A+",IF((ROUND(TRUNC(('TRI-1'!Q48  ),2),0))=9,"A-",IF((ROUND(TRUNC(('TRI-1'!Q48   ),2),0))=8,"B+",IF((ROUND(TRUNC(('TRI-1'!Q48 ),2),0))=7,"B-",IF((ROUND(TRUNC(('TRI-1'!Q48  ),2),0))=6,"C+",IF((ROUND(TRUNC(('TRI-1'!Q48  ),2),0))=5,"C-",IF((ROUND(TRUNC(('TRI-1'!Q48  ),2),0))=4,"D+",IF((ROUND(TRUNC(('TRI-1'!Q48 ),2),0))=3,"D-",IF((ROUND(TRUNC(('TRI-1'!Q48 ),2),0))=2,"E+",IF((ROUND(TRUNC(('TRI-1'!Q48  ),2),0))&lt;=1,"E-","")))))))))))</f>
        <v/>
      </c>
      <c r="R48" s="51" t="str">
        <f>IF(OR('TRI-1'!R48 ="",'TRI-1'!R48&lt;0,'TRI-1'!R48  &gt;10),"",IF((ROUND(TRUNC(('TRI-1'!R48  ),2),0))=10,"A+",IF((ROUND(TRUNC(('TRI-1'!R48  ),2),0))=9,"A-",IF((ROUND(TRUNC(('TRI-1'!R48   ),2),0))=8,"B+",IF((ROUND(TRUNC(('TRI-1'!R48 ),2),0))=7,"B-",IF((ROUND(TRUNC(('TRI-1'!R48  ),2),0))=6,"C+",IF((ROUND(TRUNC(('TRI-1'!R48  ),2),0))=5,"C-",IF((ROUND(TRUNC(('TRI-1'!R48  ),2),0))=4,"D+",IF((ROUND(TRUNC(('TRI-1'!R48 ),2),0))=3,"D-",IF((ROUND(TRUNC(('TRI-1'!R48 ),2),0))=2,"E+",IF((ROUND(TRUNC(('TRI-1'!R48  ),2),0))&lt;=1,"E-","")))))))))))</f>
        <v/>
      </c>
      <c r="S48" s="51" t="str">
        <f>IF(OR('TRI-1'!S48 ="",'TRI-1'!S48&lt;0,'TRI-1'!S48  &gt;10),"",IF((ROUND(TRUNC(('TRI-1'!S48  ),2),0))=10,"A+",IF((ROUND(TRUNC(('TRI-1'!S48  ),2),0))=9,"A-",IF((ROUND(TRUNC(('TRI-1'!S48   ),2),0))=8,"B+",IF((ROUND(TRUNC(('TRI-1'!S48 ),2),0))=7,"B-",IF((ROUND(TRUNC(('TRI-1'!S48  ),2),0))=6,"C+",IF((ROUND(TRUNC(('TRI-1'!S48  ),2),0))=5,"C-",IF((ROUND(TRUNC(('TRI-1'!S48  ),2),0))=4,"D+",IF((ROUND(TRUNC(('TRI-1'!S48 ),2),0))=3,"D-",IF((ROUND(TRUNC(('TRI-1'!S48 ),2),0))=2,"E+",IF((ROUND(TRUNC(('TRI-1'!S48  ),2),0))&lt;=1,"E-","")))))))))))</f>
        <v/>
      </c>
      <c r="T48" s="51" t="str">
        <f>IF(OR('TRI-1'!T48 ="",'TRI-1'!T48&lt;0,'TRI-1'!T48  &gt;10),"",IF((ROUND(TRUNC(('TRI-1'!T48  ),2),0))=10,"A+",IF((ROUND(TRUNC(('TRI-1'!T48  ),2),0))=9,"A-",IF((ROUND(TRUNC(('TRI-1'!T48   ),2),0))=8,"B+",IF((ROUND(TRUNC(('TRI-1'!T48 ),2),0))=7,"B-",IF((ROUND(TRUNC(('TRI-1'!T48  ),2),0))=6,"C+",IF((ROUND(TRUNC(('TRI-1'!T48  ),2),0))=5,"C-",IF((ROUND(TRUNC(('TRI-1'!T48  ),2),0))=4,"D+",IF((ROUND(TRUNC(('TRI-1'!T48 ),2),0))=3,"D-",IF((ROUND(TRUNC(('TRI-1'!T48 ),2),0))=2,"E+",IF((ROUND(TRUNC(('TRI-1'!T48  ),2),0))&lt;=1,"E-","")))))))))))</f>
        <v/>
      </c>
      <c r="U48" s="51" t="str">
        <f>IF(OR('TRI-1'!U48 ="",'TRI-1'!U48&lt;0,'TRI-1'!U48  &gt;10),"",IF((ROUND(TRUNC(('TRI-1'!U48  ),2),0))=10,"A+",IF((ROUND(TRUNC(('TRI-1'!U48  ),2),0))=9,"A-",IF((ROUND(TRUNC(('TRI-1'!U48   ),2),0))=8,"B+",IF((ROUND(TRUNC(('TRI-1'!U48 ),2),0))=7,"B-",IF((ROUND(TRUNC(('TRI-1'!U48  ),2),0))=6,"C+",IF((ROUND(TRUNC(('TRI-1'!U48  ),2),0))=5,"C-",IF((ROUND(TRUNC(('TRI-1'!U48  ),2),0))=4,"D+",IF((ROUND(TRUNC(('TRI-1'!U48 ),2),0))=3,"D-",IF((ROUND(TRUNC(('TRI-1'!U48 ),2),0))=2,"E+",IF((ROUND(TRUNC(('TRI-1'!U48  ),2),0))&lt;=1,"E-","")))))))))))</f>
        <v/>
      </c>
      <c r="V48" s="51" t="str">
        <f>IF(OR('TRI-1'!V48 ="",'TRI-1'!V48&lt;0,'TRI-1'!V48  &gt;10),"",IF((ROUND(TRUNC(('TRI-1'!V48  ),2),0))=10,"A+",IF((ROUND(TRUNC(('TRI-1'!V48  ),2),0))=9,"A-",IF((ROUND(TRUNC(('TRI-1'!V48   ),2),0))=8,"B+",IF((ROUND(TRUNC(('TRI-1'!V48 ),2),0))=7,"B-",IF((ROUND(TRUNC(('TRI-1'!V48  ),2),0))=6,"C+",IF((ROUND(TRUNC(('TRI-1'!V48  ),2),0))=5,"C-",IF((ROUND(TRUNC(('TRI-1'!V48  ),2),0))=4,"D+",IF((ROUND(TRUNC(('TRI-1'!V48 ),2),0))=3,"D-",IF((ROUND(TRUNC(('TRI-1'!V48 ),2),0))=2,"E+",IF((ROUND(TRUNC(('TRI-1'!V48  ),2),0))&lt;=1,"E-","")))))))))))</f>
        <v/>
      </c>
      <c r="W48" s="51" t="str">
        <f>IF(OR('TRI-1'!W48 ="",'TRI-1'!W48&lt;0,'TRI-1'!W48  &gt;10),"",IF((ROUND(TRUNC(('TRI-1'!W48  ),2),0))=10,"A+",IF((ROUND(TRUNC(('TRI-1'!W48  ),2),0))=9,"A-",IF((ROUND(TRUNC(('TRI-1'!W48   ),2),0))=8,"B+",IF((ROUND(TRUNC(('TRI-1'!W48 ),2),0))=7,"B-",IF((ROUND(TRUNC(('TRI-1'!W48  ),2),0))=6,"C+",IF((ROUND(TRUNC(('TRI-1'!W48  ),2),0))=5,"C-",IF((ROUND(TRUNC(('TRI-1'!W48  ),2),0))=4,"D+",IF((ROUND(TRUNC(('TRI-1'!W48 ),2),0))=3,"D-",IF((ROUND(TRUNC(('TRI-1'!W48 ),2),0))=2,"E+",IF((ROUND(TRUNC(('TRI-1'!W48  ),2),0))&lt;=1,"E-","")))))))))))</f>
        <v/>
      </c>
      <c r="X48" s="51" t="str">
        <f>IF(OR('TRI-1'!X48 ="",'TRI-1'!X48&lt;0,'TRI-1'!X48  &gt;10),"",IF((ROUND(TRUNC(('TRI-1'!X48  ),2),0))=10,"A+",IF((ROUND(TRUNC(('TRI-1'!X48  ),2),0))=9,"A-",IF((ROUND(TRUNC(('TRI-1'!X48   ),2),0))=8,"B+",IF((ROUND(TRUNC(('TRI-1'!X48 ),2),0))=7,"B-",IF((ROUND(TRUNC(('TRI-1'!X48  ),2),0))=6,"C+",IF((ROUND(TRUNC(('TRI-1'!X48  ),2),0))=5,"C-",IF((ROUND(TRUNC(('TRI-1'!X48  ),2),0))=4,"D+",IF((ROUND(TRUNC(('TRI-1'!X48 ),2),0))=3,"D-",IF((ROUND(TRUNC(('TRI-1'!X48 ),2),0))=2,"E+",IF((ROUND(TRUNC(('TRI-1'!X48  ),2),0))&lt;=1,"E-","")))))))))))</f>
        <v/>
      </c>
      <c r="Y48" s="51" t="str">
        <f>IF(OR('TRI-1'!Y48 ="",'TRI-1'!Y48&lt;0,'TRI-1'!Y48  &gt;10),"",IF((ROUND(TRUNC(('TRI-1'!Y48  ),2),0))=10,"A+",IF((ROUND(TRUNC(('TRI-1'!Y48  ),2),0))=9,"A-",IF((ROUND(TRUNC(('TRI-1'!Y48   ),2),0))=8,"B+",IF((ROUND(TRUNC(('TRI-1'!Y48 ),2),0))=7,"B-",IF((ROUND(TRUNC(('TRI-1'!Y48  ),2),0))=6,"C+",IF((ROUND(TRUNC(('TRI-1'!Y48  ),2),0))=5,"C-",IF((ROUND(TRUNC(('TRI-1'!Y48  ),2),0))=4,"D+",IF((ROUND(TRUNC(('TRI-1'!Y48 ),2),0))=3,"D-",IF((ROUND(TRUNC(('TRI-1'!Y48 ),2),0))=2,"E+",IF((ROUND(TRUNC(('TRI-1'!Y48  ),2),0))&lt;=1,"E-","")))))))))))</f>
        <v/>
      </c>
      <c r="Z48" s="51" t="str">
        <f>IF(OR('TRI-1'!Z48 ="",'TRI-1'!Z48&lt;0,'TRI-1'!Z48  &gt;10),"",IF((ROUND(TRUNC(('TRI-1'!Z48  ),2),0))=10,"A+",IF((ROUND(TRUNC(('TRI-1'!Z48  ),2),0))=9,"A-",IF((ROUND(TRUNC(('TRI-1'!Z48   ),2),0))=8,"B+",IF((ROUND(TRUNC(('TRI-1'!Z48 ),2),0))=7,"B-",IF((ROUND(TRUNC(('TRI-1'!Z48  ),2),0))=6,"C+",IF((ROUND(TRUNC(('TRI-1'!Z48  ),2),0))=5,"C-",IF((ROUND(TRUNC(('TRI-1'!Z48  ),2),0))=4,"D+",IF((ROUND(TRUNC(('TRI-1'!Z48 ),2),0))=3,"D-",IF((ROUND(TRUNC(('TRI-1'!Z48 ),2),0))=2,"E+",IF((ROUND(TRUNC(('TRI-1'!Z48  ),2),0))&lt;=1,"E-","")))))))))))</f>
        <v/>
      </c>
      <c r="AA48" s="51" t="str">
        <f>IF(OR('TRI-1'!AA48 ="",'TRI-1'!AA48&lt;0,'TRI-1'!AA48  &gt;10),"",IF((ROUND(TRUNC(('TRI-1'!AA48  ),2),0))=10,"A+",IF((ROUND(TRUNC(('TRI-1'!AA48  ),2),0))=9,"A-",IF((ROUND(TRUNC(('TRI-1'!AA48   ),2),0))=8,"B+",IF((ROUND(TRUNC(('TRI-1'!AA48 ),2),0))=7,"B-",IF((ROUND(TRUNC(('TRI-1'!AA48  ),2),0))=6,"C+",IF((ROUND(TRUNC(('TRI-1'!AA48  ),2),0))=5,"C-",IF((ROUND(TRUNC(('TRI-1'!AA48  ),2),0))=4,"D+",IF((ROUND(TRUNC(('TRI-1'!AA48 ),2),0))=3,"D-",IF((ROUND(TRUNC(('TRI-1'!AA48 ),2),0))=2,"E+",IF((ROUND(TRUNC(('TRI-1'!AA48  ),2),0))&lt;=1,"E-","")))))))))))</f>
        <v/>
      </c>
      <c r="AB48" s="51" t="str">
        <f>IF(OR('TRI-1'!AB48 ="",'TRI-1'!AB48&lt;0,'TRI-1'!AB48  &gt;10),"",IF((ROUND(TRUNC(('TRI-1'!AB48  ),2),0))=10,"A+",IF((ROUND(TRUNC(('TRI-1'!AB48  ),2),0))=9,"A-",IF((ROUND(TRUNC(('TRI-1'!AB48   ),2),0))=8,"B+",IF((ROUND(TRUNC(('TRI-1'!AB48 ),2),0))=7,"B-",IF((ROUND(TRUNC(('TRI-1'!AB48  ),2),0))=6,"C+",IF((ROUND(TRUNC(('TRI-1'!AB48  ),2),0))=5,"C-",IF((ROUND(TRUNC(('TRI-1'!AB48  ),2),0))=4,"D+",IF((ROUND(TRUNC(('TRI-1'!AB48 ),2),0))=3,"D-",IF((ROUND(TRUNC(('TRI-1'!AB48 ),2),0))=2,"E+",IF((ROUND(TRUNC(('TRI-1'!AB48  ),2),0))&lt;=1,"E-","")))))))))))</f>
        <v/>
      </c>
      <c r="AC48" s="51" t="str">
        <f>IF(OR('TRI-1'!AC48 ="",'TRI-1'!AC48&lt;0,'TRI-1'!AC48  &gt;10),"",IF((ROUND(TRUNC(('TRI-1'!AC48  ),2),0))=10,"A+",IF((ROUND(TRUNC(('TRI-1'!AC48  ),2),0))=9,"A-",IF((ROUND(TRUNC(('TRI-1'!AC48   ),2),0))=8,"B+",IF((ROUND(TRUNC(('TRI-1'!AC48 ),2),0))=7,"B-",IF((ROUND(TRUNC(('TRI-1'!AC48  ),2),0))=6,"C+",IF((ROUND(TRUNC(('TRI-1'!AC48  ),2),0))=5,"C-",IF((ROUND(TRUNC(('TRI-1'!AC48  ),2),0))=4,"D+",IF((ROUND(TRUNC(('TRI-1'!AC48 ),2),0))=3,"D-",IF((ROUND(TRUNC(('TRI-1'!AC48 ),2),0))=2,"E+",IF((ROUND(TRUNC(('TRI-1'!AC48  ),2),0))&lt;=1,"E-","")))))))))))</f>
        <v/>
      </c>
      <c r="AD48" s="51" t="str">
        <f>IF(OR('TRI-1'!AD48 ="",'TRI-1'!AD48&lt;0,'TRI-1'!AD48  &gt;10),"",IF((ROUND(TRUNC(('TRI-1'!AD48  ),2),0))=10,"A+",IF((ROUND(TRUNC(('TRI-1'!AD48  ),2),0))=9,"A-",IF((ROUND(TRUNC(('TRI-1'!AD48   ),2),0))=8,"B+",IF((ROUND(TRUNC(('TRI-1'!AD48 ),2),0))=7,"B-",IF((ROUND(TRUNC(('TRI-1'!AD48  ),2),0))=6,"C+",IF((ROUND(TRUNC(('TRI-1'!AD48  ),2),0))=5,"C-",IF((ROUND(TRUNC(('TRI-1'!AD48  ),2),0))=4,"D+",IF((ROUND(TRUNC(('TRI-1'!AD48 ),2),0))=3,"D-",IF((ROUND(TRUNC(('TRI-1'!AD48 ),2),0))=2,"E+",IF((ROUND(TRUNC(('TRI-1'!AD48  ),2),0))&lt;=1,"E-","")))))))))))</f>
        <v/>
      </c>
      <c r="AE48" s="51" t="str">
        <f>IF(OR('TRI-1'!AE48 ="",'TRI-1'!AE48&lt;0,'TRI-1'!AE48  &gt;10),"",IF((ROUND(TRUNC(('TRI-1'!AE48  ),2),0))=10,"A+",IF((ROUND(TRUNC(('TRI-1'!AE48  ),2),0))=9,"A-",IF((ROUND(TRUNC(('TRI-1'!AE48   ),2),0))=8,"B+",IF((ROUND(TRUNC(('TRI-1'!AE48 ),2),0))=7,"B-",IF((ROUND(TRUNC(('TRI-1'!AE48  ),2),0))=6,"C+",IF((ROUND(TRUNC(('TRI-1'!AE48  ),2),0))=5,"C-",IF((ROUND(TRUNC(('TRI-1'!AE48  ),2),0))=4,"D+",IF((ROUND(TRUNC(('TRI-1'!AE48 ),2),0))=3,"D-",IF((ROUND(TRUNC(('TRI-1'!AE48 ),2),0))=2,"E+",IF((ROUND(TRUNC(('TRI-1'!AE48  ),2),0))&lt;=1,"E-","")))))))))))</f>
        <v/>
      </c>
      <c r="AF48" s="51" t="str">
        <f>IF(OR('TRI-1'!AF48 ="",'TRI-1'!AF48&lt;0,'TRI-1'!AF48  &gt;10),"",IF((ROUND(TRUNC(('TRI-1'!AF48  ),2),0))=10,"A+",IF((ROUND(TRUNC(('TRI-1'!AF48  ),2),0))=9,"A-",IF((ROUND(TRUNC(('TRI-1'!AF48   ),2),0))=8,"B+",IF((ROUND(TRUNC(('TRI-1'!AF48 ),2),0))=7,"B-",IF((ROUND(TRUNC(('TRI-1'!AF48  ),2),0))=6,"C+",IF((ROUND(TRUNC(('TRI-1'!AF48  ),2),0))=5,"C-",IF((ROUND(TRUNC(('TRI-1'!AF48  ),2),0))=4,"D+",IF((ROUND(TRUNC(('TRI-1'!AF48 ),2),0))=3,"D-",IF((ROUND(TRUNC(('TRI-1'!AF48 ),2),0))=2,"E+",IF((ROUND(TRUNC(('TRI-1'!AF48  ),2),0))&lt;=1,"E-","")))))))))))</f>
        <v/>
      </c>
      <c r="AG48" s="51" t="str">
        <f>IF(OR('TRI-1'!AG48 ="",'TRI-1'!AG48&lt;0,'TRI-1'!AG48  &gt;10),"",IF((ROUND(TRUNC(('TRI-1'!AG48  ),2),0))=10,"A+",IF((ROUND(TRUNC(('TRI-1'!AG48  ),2),0))=9,"A-",IF((ROUND(TRUNC(('TRI-1'!AG48   ),2),0))=8,"B+",IF((ROUND(TRUNC(('TRI-1'!AG48 ),2),0))=7,"B-",IF((ROUND(TRUNC(('TRI-1'!AG48  ),2),0))=6,"C+",IF((ROUND(TRUNC(('TRI-1'!AG48  ),2),0))=5,"C-",IF((ROUND(TRUNC(('TRI-1'!AG48  ),2),0))=4,"D+",IF((ROUND(TRUNC(('TRI-1'!AG48 ),2),0))=3,"D-",IF((ROUND(TRUNC(('TRI-1'!AG48 ),2),0))=2,"E+",IF((ROUND(TRUNC(('TRI-1'!AG48  ),2),0))&lt;=1,"E-","")))))))))))</f>
        <v/>
      </c>
      <c r="AH48" s="51" t="str">
        <f>IF(OR('TRI-1'!AH48 ="",'TRI-1'!AH48&lt;0,'TRI-1'!AH48  &gt;10),"",IF((ROUND(TRUNC(('TRI-1'!AH48  ),2),0))=10,"A+",IF((ROUND(TRUNC(('TRI-1'!AH48  ),2),0))=9,"A-",IF((ROUND(TRUNC(('TRI-1'!AH48   ),2),0))=8,"B+",IF((ROUND(TRUNC(('TRI-1'!AH48 ),2),0))=7,"B-",IF((ROUND(TRUNC(('TRI-1'!AH48  ),2),0))=6,"C+",IF((ROUND(TRUNC(('TRI-1'!AH48  ),2),0))=5,"C-",IF((ROUND(TRUNC(('TRI-1'!AH48  ),2),0))=4,"D+",IF((ROUND(TRUNC(('TRI-1'!AH48 ),2),0))=3,"D-",IF((ROUND(TRUNC(('TRI-1'!AH48 ),2),0))=2,"E+",IF((ROUND(TRUNC(('TRI-1'!AH48  ),2),0))&lt;=1,"E-","")))))))))))</f>
        <v/>
      </c>
      <c r="AI48" s="51" t="str">
        <f>IF(OR('TRI-1'!AI48 ="",'TRI-1'!AI48&lt;0,'TRI-1'!AI48  &gt;10),"",IF((ROUND(TRUNC(('TRI-1'!AI48  ),2),0))=10,"A+",IF((ROUND(TRUNC(('TRI-1'!AI48  ),2),0))=9,"A-",IF((ROUND(TRUNC(('TRI-1'!AI48   ),2),0))=8,"B+",IF((ROUND(TRUNC(('TRI-1'!AI48 ),2),0))=7,"B-",IF((ROUND(TRUNC(('TRI-1'!AI48  ),2),0))=6,"C+",IF((ROUND(TRUNC(('TRI-1'!AI48  ),2),0))=5,"C-",IF((ROUND(TRUNC(('TRI-1'!AI48  ),2),0))=4,"D+",IF((ROUND(TRUNC(('TRI-1'!AI48 ),2),0))=3,"D-",IF((ROUND(TRUNC(('TRI-1'!AI48 ),2),0))=2,"E+",IF((ROUND(TRUNC(('TRI-1'!AI48  ),2),0))&lt;=1,"E-","")))))))))))</f>
        <v/>
      </c>
      <c r="AJ48" s="51" t="str">
        <f>IF(OR('TRI-1'!AJ48 ="",'TRI-1'!AJ48&lt;0,'TRI-1'!AJ48  &gt;10),"",IF((ROUND(TRUNC(('TRI-1'!AJ48  ),2),0))=10,"A+",IF((ROUND(TRUNC(('TRI-1'!AJ48  ),2),0))=9,"A-",IF((ROUND(TRUNC(('TRI-1'!AJ48   ),2),0))=8,"B+",IF((ROUND(TRUNC(('TRI-1'!AJ48 ),2),0))=7,"B-",IF((ROUND(TRUNC(('TRI-1'!AJ48  ),2),0))=6,"C+",IF((ROUND(TRUNC(('TRI-1'!AJ48  ),2),0))=5,"C-",IF((ROUND(TRUNC(('TRI-1'!AJ48  ),2),0))=4,"D+",IF((ROUND(TRUNC(('TRI-1'!AJ48 ),2),0))=3,"D-",IF((ROUND(TRUNC(('TRI-1'!AJ48 ),2),0))=2,"E+",IF((ROUND(TRUNC(('TRI-1'!AJ48  ),2),0))&lt;=1,"E-","")))))))))))</f>
        <v/>
      </c>
      <c r="AK48" s="51" t="str">
        <f>IF(OR('TRI-1'!AK48 ="",'TRI-1'!AK48&lt;0,'TRI-1'!AK48  &gt;10),"",IF((ROUND(TRUNC(('TRI-1'!AK48  ),2),0))=10,"A+",IF((ROUND(TRUNC(('TRI-1'!AK48  ),2),0))=9,"A-",IF((ROUND(TRUNC(('TRI-1'!AK48   ),2),0))=8,"B+",IF((ROUND(TRUNC(('TRI-1'!AK48 ),2),0))=7,"B-",IF((ROUND(TRUNC(('TRI-1'!AK48  ),2),0))=6,"C+",IF((ROUND(TRUNC(('TRI-1'!AK48  ),2),0))=5,"C-",IF((ROUND(TRUNC(('TRI-1'!AK48  ),2),0))=4,"D+",IF((ROUND(TRUNC(('TRI-1'!AK48 ),2),0))=3,"D-",IF((ROUND(TRUNC(('TRI-1'!AK48 ),2),0))=2,"E+",IF((ROUND(TRUNC(('TRI-1'!AK48  ),2),0))&lt;=1,"E-","")))))))))))</f>
        <v/>
      </c>
      <c r="AL48" s="51" t="str">
        <f>IF(OR('TRI-1'!AL48 ="",'TRI-1'!AL48&lt;0,'TRI-1'!AL48  &gt;10),"",IF((ROUND(TRUNC(('TRI-1'!AL48  ),2),0))=10,"A+",IF((ROUND(TRUNC(('TRI-1'!AL48  ),2),0))=9,"A-",IF((ROUND(TRUNC(('TRI-1'!AL48   ),2),0))=8,"B+",IF((ROUND(TRUNC(('TRI-1'!AL48 ),2),0))=7,"B-",IF((ROUND(TRUNC(('TRI-1'!AL48  ),2),0))=6,"C+",IF((ROUND(TRUNC(('TRI-1'!AL48  ),2),0))=5,"C-",IF((ROUND(TRUNC(('TRI-1'!AL48  ),2),0))=4,"D+",IF((ROUND(TRUNC(('TRI-1'!AL48 ),2),0))=3,"D-",IF((ROUND(TRUNC(('TRI-1'!AL48 ),2),0))=2,"E+",IF((ROUND(TRUNC(('TRI-1'!AL48  ),2),0))&lt;=1,"E-","")))))))))))</f>
        <v/>
      </c>
      <c r="AM48" s="51" t="str">
        <f>IF(OR('TRI-1'!AM48 ="",'TRI-1'!AM48&lt;0,'TRI-1'!AM48  &gt;10),"",IF((ROUND(TRUNC(('TRI-1'!AM48  ),2),0))=10,"A+",IF((ROUND(TRUNC(('TRI-1'!AM48  ),2),0))=9,"A-",IF((ROUND(TRUNC(('TRI-1'!AM48   ),2),0))=8,"B+",IF((ROUND(TRUNC(('TRI-1'!AM48 ),2),0))=7,"B-",IF((ROUND(TRUNC(('TRI-1'!AM48  ),2),0))=6,"C+",IF((ROUND(TRUNC(('TRI-1'!AM48  ),2),0))=5,"C-",IF((ROUND(TRUNC(('TRI-1'!AM48  ),2),0))=4,"D+",IF((ROUND(TRUNC(('TRI-1'!AM48 ),2),0))=3,"D-",IF((ROUND(TRUNC(('TRI-1'!AM48 ),2),0))=2,"E+",IF((ROUND(TRUNC(('TRI-1'!AM48  ),2),0))&lt;=1,"E-","")))))))))))</f>
        <v/>
      </c>
      <c r="AN48" s="51" t="str">
        <f>IF(OR('TRI-1'!AN48 ="",'TRI-1'!AN48&lt;0,'TRI-1'!AN48  &gt;10),"",IF((ROUND(TRUNC(('TRI-1'!AN48  ),2),0))=10,"A+",IF((ROUND(TRUNC(('TRI-1'!AN48  ),2),0))=9,"A-",IF((ROUND(TRUNC(('TRI-1'!AN48   ),2),0))=8,"B+",IF((ROUND(TRUNC(('TRI-1'!AN48 ),2),0))=7,"B-",IF((ROUND(TRUNC(('TRI-1'!AN48  ),2),0))=6,"C+",IF((ROUND(TRUNC(('TRI-1'!AN48  ),2),0))=5,"C-",IF((ROUND(TRUNC(('TRI-1'!AN48  ),2),0))=4,"D+",IF((ROUND(TRUNC(('TRI-1'!AN48 ),2),0))=3,"D-",IF((ROUND(TRUNC(('TRI-1'!AN48 ),2),0))=2,"E+",IF((ROUND(TRUNC(('TRI-1'!AN48  ),2),0))&lt;=1,"E-","")))))))))))</f>
        <v/>
      </c>
      <c r="AO48" s="51" t="str">
        <f>IF(OR('TRI-1'!AO48 ="",'TRI-1'!AO48&lt;0,'TRI-1'!AO48  &gt;10),"",IF((ROUND(TRUNC(('TRI-1'!AO48  ),2),0))=10,"A+",IF((ROUND(TRUNC(('TRI-1'!AO48  ),2),0))=9,"A-",IF((ROUND(TRUNC(('TRI-1'!AO48   ),2),0))=8,"B+",IF((ROUND(TRUNC(('TRI-1'!AO48 ),2),0))=7,"B-",IF((ROUND(TRUNC(('TRI-1'!AO48  ),2),0))=6,"C+",IF((ROUND(TRUNC(('TRI-1'!AO48  ),2),0))=5,"C-",IF((ROUND(TRUNC(('TRI-1'!AO48  ),2),0))=4,"D+",IF((ROUND(TRUNC(('TRI-1'!AO48 ),2),0))=3,"D-",IF((ROUND(TRUNC(('TRI-1'!AO48 ),2),0))=2,"E+",IF((ROUND(TRUNC(('TRI-1'!AO48  ),2),0))&lt;=1,"E-","")))))))))))</f>
        <v/>
      </c>
      <c r="AP48" s="51" t="str">
        <f>IF(OR('TRI-1'!AP48 ="",'TRI-1'!AP48&lt;0,'TRI-1'!AP48  &gt;10),"",IF((ROUND(TRUNC(('TRI-1'!AP48  ),2),0))=10,"A+",IF((ROUND(TRUNC(('TRI-1'!AP48  ),2),0))=9,"A-",IF((ROUND(TRUNC(('TRI-1'!AP48   ),2),0))=8,"B+",IF((ROUND(TRUNC(('TRI-1'!AP48 ),2),0))=7,"B-",IF((ROUND(TRUNC(('TRI-1'!AP48  ),2),0))=6,"C+",IF((ROUND(TRUNC(('TRI-1'!AP48  ),2),0))=5,"C-",IF((ROUND(TRUNC(('TRI-1'!AP48  ),2),0))=4,"D+",IF((ROUND(TRUNC(('TRI-1'!AP48 ),2),0))=3,"D-",IF((ROUND(TRUNC(('TRI-1'!AP48 ),2),0))=2,"E+",IF((ROUND(TRUNC(('TRI-1'!AP48  ),2),0))&lt;=1,"E-","")))))))))))</f>
        <v/>
      </c>
      <c r="AQ48" s="51" t="str">
        <f>IF(OR('TRI-1'!AQ48 ="",'TRI-1'!AQ48&lt;0,'TRI-1'!AQ48  &gt;10),"",IF((ROUND(TRUNC(('TRI-1'!AQ48  ),2),0))=10,"A+",IF((ROUND(TRUNC(('TRI-1'!AQ48  ),2),0))=9,"A-",IF((ROUND(TRUNC(('TRI-1'!AQ48   ),2),0))=8,"B+",IF((ROUND(TRUNC(('TRI-1'!AQ48 ),2),0))=7,"B-",IF((ROUND(TRUNC(('TRI-1'!AQ48  ),2),0))=6,"C+",IF((ROUND(TRUNC(('TRI-1'!AQ48  ),2),0))=5,"C-",IF((ROUND(TRUNC(('TRI-1'!AQ48  ),2),0))=4,"D+",IF((ROUND(TRUNC(('TRI-1'!AQ48 ),2),0))=3,"D-",IF((ROUND(TRUNC(('TRI-1'!AQ48 ),2),0))=2,"E+",IF((ROUND(TRUNC(('TRI-1'!AQ48  ),2),0))&lt;=1,"E-","")))))))))))</f>
        <v/>
      </c>
      <c r="AR48" s="51" t="str">
        <f>IF(OR('TRI-1'!AR48 ="",'TRI-1'!AR48&lt;0,'TRI-1'!AR48  &gt;10),"",IF((ROUND(TRUNC(('TRI-1'!AR48  ),2),0))=10,"A+",IF((ROUND(TRUNC(('TRI-1'!AR48  ),2),0))=9,"A-",IF((ROUND(TRUNC(('TRI-1'!AR48   ),2),0))=8,"B+",IF((ROUND(TRUNC(('TRI-1'!AR48 ),2),0))=7,"B-",IF((ROUND(TRUNC(('TRI-1'!AR48  ),2),0))=6,"C+",IF((ROUND(TRUNC(('TRI-1'!AR48  ),2),0))=5,"C-",IF((ROUND(TRUNC(('TRI-1'!AR48  ),2),0))=4,"D+",IF((ROUND(TRUNC(('TRI-1'!AR48 ),2),0))=3,"D-",IF((ROUND(TRUNC(('TRI-1'!AR48 ),2),0))=2,"E+",IF((ROUND(TRUNC(('TRI-1'!AR48  ),2),0))&lt;=1,"E-","")))))))))))</f>
        <v/>
      </c>
      <c r="AS48" s="51" t="str">
        <f>IF(OR('TRI-1'!AS48 ="",'TRI-1'!AS48&lt;0,'TRI-1'!AS48  &gt;10),"",IF((ROUND(TRUNC(('TRI-1'!AS48  ),2),0))=10,"A+",IF((ROUND(TRUNC(('TRI-1'!AS48  ),2),0))=9,"A-",IF((ROUND(TRUNC(('TRI-1'!AS48   ),2),0))=8,"B+",IF((ROUND(TRUNC(('TRI-1'!AS48 ),2),0))=7,"B-",IF((ROUND(TRUNC(('TRI-1'!AS48  ),2),0))=6,"C+",IF((ROUND(TRUNC(('TRI-1'!AS48  ),2),0))=5,"C-",IF((ROUND(TRUNC(('TRI-1'!AS48  ),2),0))=4,"D+",IF((ROUND(TRUNC(('TRI-1'!AS48 ),2),0))=3,"D-",IF((ROUND(TRUNC(('TRI-1'!AS48 ),2),0))=2,"E+",IF((ROUND(TRUNC(('TRI-1'!AS48  ),2),0))&lt;=1,"E-","")))))))))))</f>
        <v/>
      </c>
      <c r="AT48" s="51" t="str">
        <f>IF(OR('TRI-1'!AT48 ="",'TRI-1'!AT48&lt;0,'TRI-1'!AT48  &gt;10),"",IF((ROUND(TRUNC(('TRI-1'!AT48  ),2),0))=10,"A+",IF((ROUND(TRUNC(('TRI-1'!AT48  ),2),0))=9,"A-",IF((ROUND(TRUNC(('TRI-1'!AT48   ),2),0))=8,"B+",IF((ROUND(TRUNC(('TRI-1'!AT48 ),2),0))=7,"B-",IF((ROUND(TRUNC(('TRI-1'!AT48  ),2),0))=6,"C+",IF((ROUND(TRUNC(('TRI-1'!AT48  ),2),0))=5,"C-",IF((ROUND(TRUNC(('TRI-1'!AT48  ),2),0))=4,"D+",IF((ROUND(TRUNC(('TRI-1'!AT48 ),2),0))=3,"D-",IF((ROUND(TRUNC(('TRI-1'!AT48 ),2),0))=2,"E+",IF((ROUND(TRUNC(('TRI-1'!AT48  ),2),0))&lt;=1,"E-","")))))))))))</f>
        <v/>
      </c>
      <c r="AU48" s="51" t="str">
        <f>IF(OR('TRI-1'!AU48 ="",'TRI-1'!AU48&lt;0,'TRI-1'!AU48  &gt;10),"",IF((ROUND(TRUNC(('TRI-1'!AU48  ),2),0))=10,"A+",IF((ROUND(TRUNC(('TRI-1'!AU48  ),2),0))=9,"A-",IF((ROUND(TRUNC(('TRI-1'!AU48   ),2),0))=8,"B+",IF((ROUND(TRUNC(('TRI-1'!AU48 ),2),0))=7,"B-",IF((ROUND(TRUNC(('TRI-1'!AU48  ),2),0))=6,"C+",IF((ROUND(TRUNC(('TRI-1'!AU48  ),2),0))=5,"C-",IF((ROUND(TRUNC(('TRI-1'!AU48  ),2),0))=4,"D+",IF((ROUND(TRUNC(('TRI-1'!AU48 ),2),0))=3,"D-",IF((ROUND(TRUNC(('TRI-1'!AU48 ),2),0))=2,"E+",IF((ROUND(TRUNC(('TRI-1'!AU48  ),2),0))&lt;=1,"E-","")))))))))))</f>
        <v/>
      </c>
      <c r="AV48" s="51" t="str">
        <f>IF(OR('TRI-1'!AV48 ="",'TRI-1'!AV48&lt;0,'TRI-1'!AV48  &gt;10),"",IF((ROUND(TRUNC(('TRI-1'!AV48  ),2),0))=10,"A+",IF((ROUND(TRUNC(('TRI-1'!AV48  ),2),0))=9,"A-",IF((ROUND(TRUNC(('TRI-1'!AV48   ),2),0))=8,"B+",IF((ROUND(TRUNC(('TRI-1'!AV48 ),2),0))=7,"B-",IF((ROUND(TRUNC(('TRI-1'!AV48  ),2),0))=6,"C+",IF((ROUND(TRUNC(('TRI-1'!AV48  ),2),0))=5,"C-",IF((ROUND(TRUNC(('TRI-1'!AV48  ),2),0))=4,"D+",IF((ROUND(TRUNC(('TRI-1'!AV48 ),2),0))=3,"D-",IF((ROUND(TRUNC(('TRI-1'!AV48 ),2),0))=2,"E+",IF((ROUND(TRUNC(('TRI-1'!AV48  ),2),0))&lt;=1,"E-","")))))))))))</f>
        <v/>
      </c>
      <c r="AW48" s="51" t="str">
        <f>IF(OR('TRI-1'!AW48 ="",'TRI-1'!AW48&lt;0,'TRI-1'!AW48  &gt;10),"",IF((ROUND(TRUNC(('TRI-1'!AW48  ),2),0))=10,"A+",IF((ROUND(TRUNC(('TRI-1'!AW48  ),2),0))=9,"A-",IF((ROUND(TRUNC(('TRI-1'!AW48   ),2),0))=8,"B+",IF((ROUND(TRUNC(('TRI-1'!AW48 ),2),0))=7,"B-",IF((ROUND(TRUNC(('TRI-1'!AW48  ),2),0))=6,"C+",IF((ROUND(TRUNC(('TRI-1'!AW48  ),2),0))=5,"C-",IF((ROUND(TRUNC(('TRI-1'!AW48  ),2),0))=4,"D+",IF((ROUND(TRUNC(('TRI-1'!AW48 ),2),0))=3,"D-",IF((ROUND(TRUNC(('TRI-1'!AW48 ),2),0))=2,"E+",IF((ROUND(TRUNC(('TRI-1'!AW48  ),2),0))&lt;=1,"E-","")))))))))))</f>
        <v/>
      </c>
      <c r="AX48" s="51" t="str">
        <f>IF(OR('TRI-1'!AX48 ="",'TRI-1'!AX48&lt;0,'TRI-1'!AX48  &gt;10),"",IF((ROUND(TRUNC(('TRI-1'!AX48  ),2),0))=10,"A+",IF((ROUND(TRUNC(('TRI-1'!AX48  ),2),0))=9,"A-",IF((ROUND(TRUNC(('TRI-1'!AX48   ),2),0))=8,"B+",IF((ROUND(TRUNC(('TRI-1'!AX48 ),2),0))=7,"B-",IF((ROUND(TRUNC(('TRI-1'!AX48  ),2),0))=6,"C+",IF((ROUND(TRUNC(('TRI-1'!AX48  ),2),0))=5,"C-",IF((ROUND(TRUNC(('TRI-1'!AX48  ),2),0))=4,"D+",IF((ROUND(TRUNC(('TRI-1'!AX48 ),2),0))=3,"D-",IF((ROUND(TRUNC(('TRI-1'!AX48 ),2),0))=2,"E+",IF((ROUND(TRUNC(('TRI-1'!AX48  ),2),0))&lt;=1,"E-","")))))))))))</f>
        <v/>
      </c>
      <c r="AY48" s="51" t="str">
        <f>IF(OR('TRI-1'!AY48 ="",'TRI-1'!AY48&lt;0,'TRI-1'!AY48  &gt;10),"",IF((ROUND(TRUNC(('TRI-1'!AY48  ),2),0))=10,"A+",IF((ROUND(TRUNC(('TRI-1'!AY48  ),2),0))=9,"A-",IF((ROUND(TRUNC(('TRI-1'!AY48   ),2),0))=8,"B+",IF((ROUND(TRUNC(('TRI-1'!AY48 ),2),0))=7,"B-",IF((ROUND(TRUNC(('TRI-1'!AY48  ),2),0))=6,"C+",IF((ROUND(TRUNC(('TRI-1'!AY48  ),2),0))=5,"C-",IF((ROUND(TRUNC(('TRI-1'!AY48  ),2),0))=4,"D+",IF((ROUND(TRUNC(('TRI-1'!AY48 ),2),0))=3,"D-",IF((ROUND(TRUNC(('TRI-1'!AY48 ),2),0))=2,"E+",IF((ROUND(TRUNC(('TRI-1'!AY48  ),2),0))&lt;=1,"E-","")))))))))))</f>
        <v/>
      </c>
      <c r="AZ48" s="51" t="str">
        <f>IF(OR('TRI-1'!AZ48 ="",'TRI-1'!AZ48&lt;0,'TRI-1'!AZ48  &gt;10),"",IF((ROUND(TRUNC(('TRI-1'!AZ48  ),2),0))=10,"A+",IF((ROUND(TRUNC(('TRI-1'!AZ48  ),2),0))=9,"A-",IF((ROUND(TRUNC(('TRI-1'!AZ48   ),2),0))=8,"B+",IF((ROUND(TRUNC(('TRI-1'!AZ48 ),2),0))=7,"B-",IF((ROUND(TRUNC(('TRI-1'!AZ48  ),2),0))=6,"C+",IF((ROUND(TRUNC(('TRI-1'!AZ48  ),2),0))=5,"C-",IF((ROUND(TRUNC(('TRI-1'!AZ48  ),2),0))=4,"D+",IF((ROUND(TRUNC(('TRI-1'!AZ48 ),2),0))=3,"D-",IF((ROUND(TRUNC(('TRI-1'!AZ48 ),2),0))=2,"E+",IF((ROUND(TRUNC(('TRI-1'!AZ48  ),2),0))&lt;=1,"E-","")))))))))))</f>
        <v/>
      </c>
      <c r="BA48" s="51" t="str">
        <f>IF(OR('TRI-1'!BA48 ="",'TRI-1'!BA48&lt;0,'TRI-1'!BA48  &gt;10),"",IF((ROUND(TRUNC(('TRI-1'!BA48  ),2),0))=10,"A+",IF((ROUND(TRUNC(('TRI-1'!BA48  ),2),0))=9,"A-",IF((ROUND(TRUNC(('TRI-1'!BA48   ),2),0))=8,"B+",IF((ROUND(TRUNC(('TRI-1'!BA48 ),2),0))=7,"B-",IF((ROUND(TRUNC(('TRI-1'!BA48  ),2),0))=6,"C+",IF((ROUND(TRUNC(('TRI-1'!BA48  ),2),0))=5,"C-",IF((ROUND(TRUNC(('TRI-1'!BA48  ),2),0))=4,"D+",IF((ROUND(TRUNC(('TRI-1'!BA48 ),2),0))=3,"D-",IF((ROUND(TRUNC(('TRI-1'!BA48 ),2),0))=2,"E+",IF((ROUND(TRUNC(('TRI-1'!BA48  ),2),0))&lt;=1,"E-","")))))))))))</f>
        <v/>
      </c>
      <c r="BB48" s="51" t="str">
        <f>IF(OR('TRI-1'!BB48 ="",'TRI-1'!BB48&lt;0,'TRI-1'!BB48  &gt;10),"",IF((ROUND(TRUNC(('TRI-1'!BB48  ),2),0))=10,"A+",IF((ROUND(TRUNC(('TRI-1'!BB48  ),2),0))=9,"A-",IF((ROUND(TRUNC(('TRI-1'!BB48   ),2),0))=8,"B+",IF((ROUND(TRUNC(('TRI-1'!BB48 ),2),0))=7,"B-",IF((ROUND(TRUNC(('TRI-1'!BB48  ),2),0))=6,"C+",IF((ROUND(TRUNC(('TRI-1'!BB48  ),2),0))=5,"C-",IF((ROUND(TRUNC(('TRI-1'!BB48  ),2),0))=4,"D+",IF((ROUND(TRUNC(('TRI-1'!BB48 ),2),0))=3,"D-",IF((ROUND(TRUNC(('TRI-1'!BB48 ),2),0))=2,"E+",IF((ROUND(TRUNC(('TRI-1'!BB48  ),2),0))&lt;=1,"E-","")))))))))))</f>
        <v/>
      </c>
      <c r="BC48" s="51" t="str">
        <f>IF(OR('TRI-1'!BC48 ="",'TRI-1'!BC48&lt;0,'TRI-1'!BC48  &gt;10),"",IF((ROUND(TRUNC(('TRI-1'!BC48  ),2),0))=10,"A+",IF((ROUND(TRUNC(('TRI-1'!BC48  ),2),0))=9,"A-",IF((ROUND(TRUNC(('TRI-1'!BC48   ),2),0))=8,"B+",IF((ROUND(TRUNC(('TRI-1'!BC48 ),2),0))=7,"B-",IF((ROUND(TRUNC(('TRI-1'!BC48  ),2),0))=6,"C+",IF((ROUND(TRUNC(('TRI-1'!BC48  ),2),0))=5,"C-",IF((ROUND(TRUNC(('TRI-1'!BC48  ),2),0))=4,"D+",IF((ROUND(TRUNC(('TRI-1'!BC48 ),2),0))=3,"D-",IF((ROUND(TRUNC(('TRI-1'!BC48 ),2),0))=2,"E+",IF((ROUND(TRUNC(('TRI-1'!BC48  ),2),0))&lt;=1,"E-","")))))))))))</f>
        <v/>
      </c>
      <c r="BD48" s="51" t="str">
        <f>IF(OR('TRI-1'!BD48 ="",'TRI-1'!BD48&lt;0,'TRI-1'!BD48  &gt;10),"",IF((ROUND(TRUNC(('TRI-1'!BD48  ),2),0))=10,"A+",IF((ROUND(TRUNC(('TRI-1'!BD48  ),2),0))=9,"A-",IF((ROUND(TRUNC(('TRI-1'!BD48   ),2),0))=8,"B+",IF((ROUND(TRUNC(('TRI-1'!BD48 ),2),0))=7,"B-",IF((ROUND(TRUNC(('TRI-1'!BD48  ),2),0))=6,"C+",IF((ROUND(TRUNC(('TRI-1'!BD48  ),2),0))=5,"C-",IF((ROUND(TRUNC(('TRI-1'!BD48  ),2),0))=4,"D+",IF((ROUND(TRUNC(('TRI-1'!BD48 ),2),0))=3,"D-",IF((ROUND(TRUNC(('TRI-1'!BD48 ),2),0))=2,"E+",IF((ROUND(TRUNC(('TRI-1'!BD48  ),2),0))&lt;=1,"E-","")))))))))))</f>
        <v/>
      </c>
      <c r="BE48" s="51" t="str">
        <f>IF(OR('TRI-1'!BE48 ="",'TRI-1'!BE48&lt;0,'TRI-1'!BE48  &gt;10),"",IF((ROUND(TRUNC(('TRI-1'!BE48  ),2),0))=10,"A+",IF((ROUND(TRUNC(('TRI-1'!BE48  ),2),0))=9,"A-",IF((ROUND(TRUNC(('TRI-1'!BE48   ),2),0))=8,"B+",IF((ROUND(TRUNC(('TRI-1'!BE48 ),2),0))=7,"B-",IF((ROUND(TRUNC(('TRI-1'!BE48  ),2),0))=6,"C+",IF((ROUND(TRUNC(('TRI-1'!BE48  ),2),0))=5,"C-",IF((ROUND(TRUNC(('TRI-1'!BE48  ),2),0))=4,"D+",IF((ROUND(TRUNC(('TRI-1'!BE48 ),2),0))=3,"D-",IF((ROUND(TRUNC(('TRI-1'!BE48 ),2),0))=2,"E+",IF((ROUND(TRUNC(('TRI-1'!BE48  ),2),0))&lt;=1,"E-","")))))))))))</f>
        <v/>
      </c>
      <c r="BF48" s="51" t="str">
        <f>IF(OR('TRI-1'!BF48 ="",'TRI-1'!BF48&lt;0,'TRI-1'!BF48  &gt;10),"",IF((ROUND(TRUNC(('TRI-1'!BF48  ),2),0))=10,"A+",IF((ROUND(TRUNC(('TRI-1'!BF48  ),2),0))=9,"A-",IF((ROUND(TRUNC(('TRI-1'!BF48   ),2),0))=8,"B+",IF((ROUND(TRUNC(('TRI-1'!BF48 ),2),0))=7,"B-",IF((ROUND(TRUNC(('TRI-1'!BF48  ),2),0))=6,"C+",IF((ROUND(TRUNC(('TRI-1'!BF48  ),2),0))=5,"C-",IF((ROUND(TRUNC(('TRI-1'!BF48  ),2),0))=4,"D+",IF((ROUND(TRUNC(('TRI-1'!BF48 ),2),0))=3,"D-",IF((ROUND(TRUNC(('TRI-1'!BF48 ),2),0))=2,"E+",IF((ROUND(TRUNC(('TRI-1'!BF48  ),2),0))&lt;=1,"E-","")))))))))))</f>
        <v/>
      </c>
      <c r="BG48" s="51" t="str">
        <f>IF(OR('TRI-1'!BG48 ="",'TRI-1'!BG48&lt;0,'TRI-1'!BG48  &gt;10),"",IF((ROUND(TRUNC(('TRI-1'!BG48  ),2),0))=10,"A+",IF((ROUND(TRUNC(('TRI-1'!BG48  ),2),0))=9,"A-",IF((ROUND(TRUNC(('TRI-1'!BG48   ),2),0))=8,"B+",IF((ROUND(TRUNC(('TRI-1'!BG48 ),2),0))=7,"B-",IF((ROUND(TRUNC(('TRI-1'!BG48  ),2),0))=6,"C+",IF((ROUND(TRUNC(('TRI-1'!BG48  ),2),0))=5,"C-",IF((ROUND(TRUNC(('TRI-1'!BG48  ),2),0))=4,"D+",IF((ROUND(TRUNC(('TRI-1'!BG48 ),2),0))=3,"D-",IF((ROUND(TRUNC(('TRI-1'!BG48 ),2),0))=2,"E+",IF((ROUND(TRUNC(('TRI-1'!BG48  ),2),0))&lt;=1,"E-","")))))))))))</f>
        <v/>
      </c>
      <c r="BH48" s="51" t="str">
        <f>IF(OR('TRI-1'!BH48 ="",'TRI-1'!BH48&lt;0,'TRI-1'!BH48  &gt;10),"",IF((ROUND(TRUNC(('TRI-1'!BH48  ),2),0))=10,"A+",IF((ROUND(TRUNC(('TRI-1'!BH48  ),2),0))=9,"A-",IF((ROUND(TRUNC(('TRI-1'!BH48   ),2),0))=8,"B+",IF((ROUND(TRUNC(('TRI-1'!BH48 ),2),0))=7,"B-",IF((ROUND(TRUNC(('TRI-1'!BH48  ),2),0))=6,"C+",IF((ROUND(TRUNC(('TRI-1'!BH48  ),2),0))=5,"C-",IF((ROUND(TRUNC(('TRI-1'!BH48  ),2),0))=4,"D+",IF((ROUND(TRUNC(('TRI-1'!BH48 ),2),0))=3,"D-",IF((ROUND(TRUNC(('TRI-1'!BH48 ),2),0))=2,"E+",IF((ROUND(TRUNC(('TRI-1'!BH48  ),2),0))&lt;=1,"E-","")))))))))))</f>
        <v/>
      </c>
      <c r="BI48" s="51" t="str">
        <f>IF(OR('TRI-1'!BI48 ="",'TRI-1'!BI48&lt;0,'TRI-1'!BI48  &gt;10),"",IF((ROUND(TRUNC(('TRI-1'!BI48  ),2),0))=10,"A+",IF((ROUND(TRUNC(('TRI-1'!BI48  ),2),0))=9,"A-",IF((ROUND(TRUNC(('TRI-1'!BI48   ),2),0))=8,"B+",IF((ROUND(TRUNC(('TRI-1'!BI48 ),2),0))=7,"B-",IF((ROUND(TRUNC(('TRI-1'!BI48  ),2),0))=6,"C+",IF((ROUND(TRUNC(('TRI-1'!BI48  ),2),0))=5,"C-",IF((ROUND(TRUNC(('TRI-1'!BI48  ),2),0))=4,"D+",IF((ROUND(TRUNC(('TRI-1'!BI48 ),2),0))=3,"D-",IF((ROUND(TRUNC(('TRI-1'!BI48 ),2),0))=2,"E+",IF((ROUND(TRUNC(('TRI-1'!BI48  ),2),0))&lt;=1,"E-","")))))))))))</f>
        <v/>
      </c>
      <c r="BJ48" s="51" t="str">
        <f>IF(OR('TRI-1'!BJ48 ="",'TRI-1'!BJ48&lt;0,'TRI-1'!BJ48  &gt;10),"",IF((ROUND(TRUNC(('TRI-1'!BJ48  ),2),0))=10,"A+",IF((ROUND(TRUNC(('TRI-1'!BJ48  ),2),0))=9,"A-",IF((ROUND(TRUNC(('TRI-1'!BJ48   ),2),0))=8,"B+",IF((ROUND(TRUNC(('TRI-1'!BJ48 ),2),0))=7,"B-",IF((ROUND(TRUNC(('TRI-1'!BJ48  ),2),0))=6,"C+",IF((ROUND(TRUNC(('TRI-1'!BJ48  ),2),0))=5,"C-",IF((ROUND(TRUNC(('TRI-1'!BJ48  ),2),0))=4,"D+",IF((ROUND(TRUNC(('TRI-1'!BJ48 ),2),0))=3,"D-",IF((ROUND(TRUNC(('TRI-1'!BJ48 ),2),0))=2,"E+",IF((ROUND(TRUNC(('TRI-1'!BJ48  ),2),0))&lt;=1,"E-","")))))))))))</f>
        <v/>
      </c>
      <c r="BK48" s="51" t="str">
        <f>IF(OR('TRI-1'!BK48 ="",'TRI-1'!BK48&lt;0,'TRI-1'!BK48  &gt;10),"",IF((ROUND(TRUNC(('TRI-1'!BK48  ),2),0))=10,"A+",IF((ROUND(TRUNC(('TRI-1'!BK48  ),2),0))=9,"A-",IF((ROUND(TRUNC(('TRI-1'!BK48   ),2),0))=8,"B+",IF((ROUND(TRUNC(('TRI-1'!BK48 ),2),0))=7,"B-",IF((ROUND(TRUNC(('TRI-1'!BK48  ),2),0))=6,"C+",IF((ROUND(TRUNC(('TRI-1'!BK48  ),2),0))=5,"C-",IF((ROUND(TRUNC(('TRI-1'!BK48  ),2),0))=4,"D+",IF((ROUND(TRUNC(('TRI-1'!BK48 ),2),0))=3,"D-",IF((ROUND(TRUNC(('TRI-1'!BK48 ),2),0))=2,"E+",IF((ROUND(TRUNC(('TRI-1'!BK48  ),2),0))&lt;=1,"E-","")))))))))))</f>
        <v/>
      </c>
      <c r="BL48" s="51" t="str">
        <f>IF(OR('TRI-1'!BL48 ="",'TRI-1'!BL48&lt;0,'TRI-1'!BL48  &gt;10),"",IF((ROUND(TRUNC(('TRI-1'!BL48  ),2),0))=10,"A+",IF((ROUND(TRUNC(('TRI-1'!BL48  ),2),0))=9,"A-",IF((ROUND(TRUNC(('TRI-1'!BL48   ),2),0))=8,"B+",IF((ROUND(TRUNC(('TRI-1'!BL48 ),2),0))=7,"B-",IF((ROUND(TRUNC(('TRI-1'!BL48  ),2),0))=6,"C+",IF((ROUND(TRUNC(('TRI-1'!BL48  ),2),0))=5,"C-",IF((ROUND(TRUNC(('TRI-1'!BL48  ),2),0))=4,"D+",IF((ROUND(TRUNC(('TRI-1'!BL48 ),2),0))=3,"D-",IF((ROUND(TRUNC(('TRI-1'!BL48 ),2),0))=2,"E+",IF((ROUND(TRUNC(('TRI-1'!BL48  ),2),0))&lt;=1,"E-","")))))))))))</f>
        <v/>
      </c>
      <c r="BM48" s="51" t="str">
        <f>IF(OR('TRI-1'!BM48 ="",'TRI-1'!BM48&lt;0,'TRI-1'!BM48  &gt;10),"",IF((ROUND(TRUNC(('TRI-1'!BM48  ),2),0))=10,"A+",IF((ROUND(TRUNC(('TRI-1'!BM48  ),2),0))=9,"A-",IF((ROUND(TRUNC(('TRI-1'!BM48   ),2),0))=8,"B+",IF((ROUND(TRUNC(('TRI-1'!BM48 ),2),0))=7,"B-",IF((ROUND(TRUNC(('TRI-1'!BM48  ),2),0))=6,"C+",IF((ROUND(TRUNC(('TRI-1'!BM48  ),2),0))=5,"C-",IF((ROUND(TRUNC(('TRI-1'!BM48  ),2),0))=4,"D+",IF((ROUND(TRUNC(('TRI-1'!BM48 ),2),0))=3,"D-",IF((ROUND(TRUNC(('TRI-1'!BM48 ),2),0))=2,"E+",IF((ROUND(TRUNC(('TRI-1'!BM48  ),2),0))&lt;=1,"E-","")))))))))))</f>
        <v/>
      </c>
      <c r="BN48" s="51" t="str">
        <f>IF(OR('TRI-1'!BN48 ="",'TRI-1'!BN48&lt;0,'TRI-1'!BN48  &gt;10),"",IF((ROUND(TRUNC(('TRI-1'!BN48  ),2),0))=10,"A+",IF((ROUND(TRUNC(('TRI-1'!BN48  ),2),0))=9,"A-",IF((ROUND(TRUNC(('TRI-1'!BN48   ),2),0))=8,"B+",IF((ROUND(TRUNC(('TRI-1'!BN48 ),2),0))=7,"B-",IF((ROUND(TRUNC(('TRI-1'!BN48  ),2),0))=6,"C+",IF((ROUND(TRUNC(('TRI-1'!BN48  ),2),0))=5,"C-",IF((ROUND(TRUNC(('TRI-1'!BN48  ),2),0))=4,"D+",IF((ROUND(TRUNC(('TRI-1'!BN48 ),2),0))=3,"D-",IF((ROUND(TRUNC(('TRI-1'!BN48 ),2),0))=2,"E+",IF((ROUND(TRUNC(('TRI-1'!BN48  ),2),0))&lt;=1,"E-","")))))))))))</f>
        <v/>
      </c>
      <c r="BO48" s="51" t="str">
        <f>IF(OR('TRI-1'!BO48 ="",'TRI-1'!BO48&lt;0,'TRI-1'!BO48  &gt;10),"",IF((ROUND(TRUNC(('TRI-1'!BO48  ),2),0))=10,"A+",IF((ROUND(TRUNC(('TRI-1'!BO48  ),2),0))=9,"A-",IF((ROUND(TRUNC(('TRI-1'!BO48   ),2),0))=8,"B+",IF((ROUND(TRUNC(('TRI-1'!BO48 ),2),0))=7,"B-",IF((ROUND(TRUNC(('TRI-1'!BO48  ),2),0))=6,"C+",IF((ROUND(TRUNC(('TRI-1'!BO48  ),2),0))=5,"C-",IF((ROUND(TRUNC(('TRI-1'!BO48  ),2),0))=4,"D+",IF((ROUND(TRUNC(('TRI-1'!BO48 ),2),0))=3,"D-",IF((ROUND(TRUNC(('TRI-1'!BO48 ),2),0))=2,"E+",IF((ROUND(TRUNC(('TRI-1'!BO48  ),2),0))&lt;=1,"E-","")))))))))))</f>
        <v/>
      </c>
      <c r="BP48" s="51" t="str">
        <f>IF(OR('TRI-1'!BP48 ="",'TRI-1'!BP48&lt;0,'TRI-1'!BP48  &gt;10),"",IF((ROUND(TRUNC(('TRI-1'!BP48  ),2),0))=10,"A+",IF((ROUND(TRUNC(('TRI-1'!BP48  ),2),0))=9,"A-",IF((ROUND(TRUNC(('TRI-1'!BP48   ),2),0))=8,"B+",IF((ROUND(TRUNC(('TRI-1'!BP48 ),2),0))=7,"B-",IF((ROUND(TRUNC(('TRI-1'!BP48  ),2),0))=6,"C+",IF((ROUND(TRUNC(('TRI-1'!BP48  ),2),0))=5,"C-",IF((ROUND(TRUNC(('TRI-1'!BP48  ),2),0))=4,"D+",IF((ROUND(TRUNC(('TRI-1'!BP48 ),2),0))=3,"D-",IF((ROUND(TRUNC(('TRI-1'!BP48 ),2),0))=2,"E+",IF((ROUND(TRUNC(('TRI-1'!BP48  ),2),0))&lt;=1,"E-","")))))))))))</f>
        <v/>
      </c>
      <c r="BQ48" s="51" t="str">
        <f>IF(OR('TRI-1'!BQ48 ="",'TRI-1'!BQ48&lt;0,'TRI-1'!BQ48  &gt;10),"",IF((ROUND(TRUNC(('TRI-1'!BQ48  ),2),0))=10,"A+",IF((ROUND(TRUNC(('TRI-1'!BQ48  ),2),0))=9,"A-",IF((ROUND(TRUNC(('TRI-1'!BQ48   ),2),0))=8,"B+",IF((ROUND(TRUNC(('TRI-1'!BQ48 ),2),0))=7,"B-",IF((ROUND(TRUNC(('TRI-1'!BQ48  ),2),0))=6,"C+",IF((ROUND(TRUNC(('TRI-1'!BQ48  ),2),0))=5,"C-",IF((ROUND(TRUNC(('TRI-1'!BQ48  ),2),0))=4,"D+",IF((ROUND(TRUNC(('TRI-1'!BQ48 ),2),0))=3,"D-",IF((ROUND(TRUNC(('TRI-1'!BQ48 ),2),0))=2,"E+",IF((ROUND(TRUNC(('TRI-1'!BQ48  ),2),0))&lt;=1,"E-","")))))))))))</f>
        <v/>
      </c>
      <c r="BR48" s="51" t="str">
        <f>IF(OR('TRI-1'!BR48 ="",'TRI-1'!BR48&lt;0,'TRI-1'!BR48  &gt;10),"",IF((ROUND(TRUNC(('TRI-1'!BR48  ),2),0))=10,"A+",IF((ROUND(TRUNC(('TRI-1'!BR48  ),2),0))=9,"A-",IF((ROUND(TRUNC(('TRI-1'!BR48   ),2),0))=8,"B+",IF((ROUND(TRUNC(('TRI-1'!BR48 ),2),0))=7,"B-",IF((ROUND(TRUNC(('TRI-1'!BR48  ),2),0))=6,"C+",IF((ROUND(TRUNC(('TRI-1'!BR48  ),2),0))=5,"C-",IF((ROUND(TRUNC(('TRI-1'!BR48  ),2),0))=4,"D+",IF((ROUND(TRUNC(('TRI-1'!BR48 ),2),0))=3,"D-",IF((ROUND(TRUNC(('TRI-1'!BR48 ),2),0))=2,"E+",IF((ROUND(TRUNC(('TRI-1'!BR48  ),2),0))&lt;=1,"E-","")))))))))))</f>
        <v/>
      </c>
      <c r="BS48" s="51" t="str">
        <f>IF(OR('TRI-1'!BS48 ="",'TRI-1'!BS48&lt;0,'TRI-1'!BS48  &gt;10),"",IF((ROUND(TRUNC(('TRI-1'!BS48  ),2),0))=10,"A+",IF((ROUND(TRUNC(('TRI-1'!BS48  ),2),0))=9,"A-",IF((ROUND(TRUNC(('TRI-1'!BS48   ),2),0))=8,"B+",IF((ROUND(TRUNC(('TRI-1'!BS48 ),2),0))=7,"B-",IF((ROUND(TRUNC(('TRI-1'!BS48  ),2),0))=6,"C+",IF((ROUND(TRUNC(('TRI-1'!BS48  ),2),0))=5,"C-",IF((ROUND(TRUNC(('TRI-1'!BS48  ),2),0))=4,"D+",IF((ROUND(TRUNC(('TRI-1'!BS48 ),2),0))=3,"D-",IF((ROUND(TRUNC(('TRI-1'!BS48 ),2),0))=2,"E+",IF((ROUND(TRUNC(('TRI-1'!BS48  ),2),0))&lt;=1,"E-","")))))))))))</f>
        <v/>
      </c>
      <c r="BT48" s="51" t="str">
        <f>IF(OR('TRI-1'!BT48 ="",'TRI-1'!BT48&lt;0,'TRI-1'!BT48  &gt;10),"",IF((ROUND(TRUNC(('TRI-1'!BT48  ),2),0))=10,"A+",IF((ROUND(TRUNC(('TRI-1'!BT48  ),2),0))=9,"A-",IF((ROUND(TRUNC(('TRI-1'!BT48   ),2),0))=8,"B+",IF((ROUND(TRUNC(('TRI-1'!BT48 ),2),0))=7,"B-",IF((ROUND(TRUNC(('TRI-1'!BT48  ),2),0))=6,"C+",IF((ROUND(TRUNC(('TRI-1'!BT48  ),2),0))=5,"C-",IF((ROUND(TRUNC(('TRI-1'!BT48  ),2),0))=4,"D+",IF((ROUND(TRUNC(('TRI-1'!BT48 ),2),0))=3,"D-",IF((ROUND(TRUNC(('TRI-1'!BT48 ),2),0))=2,"E+",IF((ROUND(TRUNC(('TRI-1'!BT48  ),2),0))&lt;=1,"E-","")))))))))))</f>
        <v/>
      </c>
      <c r="BU48" s="51" t="str">
        <f>IF(OR('TRI-1'!BU48 ="",'TRI-1'!BU48&lt;0,'TRI-1'!BU48  &gt;10),"",IF((ROUND(TRUNC(('TRI-1'!BU48  ),2),0))=10,"A+",IF((ROUND(TRUNC(('TRI-1'!BU48  ),2),0))=9,"A-",IF((ROUND(TRUNC(('TRI-1'!BU48   ),2),0))=8,"B+",IF((ROUND(TRUNC(('TRI-1'!BU48 ),2),0))=7,"B-",IF((ROUND(TRUNC(('TRI-1'!BU48  ),2),0))=6,"C+",IF((ROUND(TRUNC(('TRI-1'!BU48  ),2),0))=5,"C-",IF((ROUND(TRUNC(('TRI-1'!BU48  ),2),0))=4,"D+",IF((ROUND(TRUNC(('TRI-1'!BU48 ),2),0))=3,"D-",IF((ROUND(TRUNC(('TRI-1'!BU48 ),2),0))=2,"E+",IF((ROUND(TRUNC(('TRI-1'!BU48  ),2),0))&lt;=1,"E-","")))))))))))</f>
        <v/>
      </c>
      <c r="BV48" s="51" t="str">
        <f>IF(OR('TRI-1'!BV48 ="",'TRI-1'!BV48&lt;0,'TRI-1'!BV48  &gt;10),"",IF((ROUND(TRUNC(('TRI-1'!BV48  ),2),0))=10,"A+",IF((ROUND(TRUNC(('TRI-1'!BV48  ),2),0))=9,"A-",IF((ROUND(TRUNC(('TRI-1'!BV48   ),2),0))=8,"B+",IF((ROUND(TRUNC(('TRI-1'!BV48 ),2),0))=7,"B-",IF((ROUND(TRUNC(('TRI-1'!BV48  ),2),0))=6,"C+",IF((ROUND(TRUNC(('TRI-1'!BV48  ),2),0))=5,"C-",IF((ROUND(TRUNC(('TRI-1'!BV48  ),2),0))=4,"D+",IF((ROUND(TRUNC(('TRI-1'!BV48 ),2),0))=3,"D-",IF((ROUND(TRUNC(('TRI-1'!BV48 ),2),0))=2,"E+",IF((ROUND(TRUNC(('TRI-1'!BV48  ),2),0))&lt;=1,"E-","")))))))))))</f>
        <v/>
      </c>
      <c r="BW48" s="51" t="str">
        <f>IF(OR('TRI-1'!BW48 ="",'TRI-1'!BW48&lt;0,'TRI-1'!BW48  &gt;10),"",IF((ROUND(TRUNC(('TRI-1'!BW48  ),2),0))=10,"A+",IF((ROUND(TRUNC(('TRI-1'!BW48  ),2),0))=9,"A-",IF((ROUND(TRUNC(('TRI-1'!BW48   ),2),0))=8,"B+",IF((ROUND(TRUNC(('TRI-1'!BW48 ),2),0))=7,"B-",IF((ROUND(TRUNC(('TRI-1'!BW48  ),2),0))=6,"C+",IF((ROUND(TRUNC(('TRI-1'!BW48  ),2),0))=5,"C-",IF((ROUND(TRUNC(('TRI-1'!BW48  ),2),0))=4,"D+",IF((ROUND(TRUNC(('TRI-1'!BW48 ),2),0))=3,"D-",IF((ROUND(TRUNC(('TRI-1'!BW48 ),2),0))=2,"E+",IF((ROUND(TRUNC(('TRI-1'!BW48  ),2),0))&lt;=1,"E-","")))))))))))</f>
        <v/>
      </c>
      <c r="BX48" s="51" t="str">
        <f>IF(OR('TRI-1'!BX48 ="",'TRI-1'!BX48&lt;0,'TRI-1'!BX48  &gt;10),"",IF((ROUND(TRUNC(('TRI-1'!BX48  ),2),0))=10,"A+",IF((ROUND(TRUNC(('TRI-1'!BX48  ),2),0))=9,"A-",IF((ROUND(TRUNC(('TRI-1'!BX48   ),2),0))=8,"B+",IF((ROUND(TRUNC(('TRI-1'!BX48 ),2),0))=7,"B-",IF((ROUND(TRUNC(('TRI-1'!BX48  ),2),0))=6,"C+",IF((ROUND(TRUNC(('TRI-1'!BX48  ),2),0))=5,"C-",IF((ROUND(TRUNC(('TRI-1'!BX48  ),2),0))=4,"D+",IF((ROUND(TRUNC(('TRI-1'!BX48 ),2),0))=3,"D-",IF((ROUND(TRUNC(('TRI-1'!BX48 ),2),0))=2,"E+",IF((ROUND(TRUNC(('TRI-1'!BX48  ),2),0))&lt;=1,"E-","")))))))))))</f>
        <v/>
      </c>
      <c r="BY48" s="51" t="str">
        <f>IF(OR('TRI-1'!BY48 ="",'TRI-1'!BY48&lt;0,'TRI-1'!BY48  &gt;10),"",IF((ROUND(TRUNC(('TRI-1'!BY48  ),2),0))=10,"A+",IF((ROUND(TRUNC(('TRI-1'!BY48  ),2),0))=9,"A-",IF((ROUND(TRUNC(('TRI-1'!BY48   ),2),0))=8,"B+",IF((ROUND(TRUNC(('TRI-1'!BY48 ),2),0))=7,"B-",IF((ROUND(TRUNC(('TRI-1'!BY48  ),2),0))=6,"C+",IF((ROUND(TRUNC(('TRI-1'!BY48  ),2),0))=5,"C-",IF((ROUND(TRUNC(('TRI-1'!BY48  ),2),0))=4,"D+",IF((ROUND(TRUNC(('TRI-1'!BY48 ),2),0))=3,"D-",IF((ROUND(TRUNC(('TRI-1'!BY48 ),2),0))=2,"E+",IF((ROUND(TRUNC(('TRI-1'!BY48  ),2),0))&lt;=1,"E-","")))))))))))</f>
        <v/>
      </c>
      <c r="BZ48" s="51" t="str">
        <f>IF(OR('TRI-1'!BZ48 ="",'TRI-1'!BZ48&lt;0,'TRI-1'!BZ48  &gt;10),"",IF((ROUND(TRUNC(('TRI-1'!BZ48  ),2),0))=10,"A+",IF((ROUND(TRUNC(('TRI-1'!BZ48  ),2),0))=9,"A-",IF((ROUND(TRUNC(('TRI-1'!BZ48   ),2),0))=8,"B+",IF((ROUND(TRUNC(('TRI-1'!BZ48 ),2),0))=7,"B-",IF((ROUND(TRUNC(('TRI-1'!BZ48  ),2),0))=6,"C+",IF((ROUND(TRUNC(('TRI-1'!BZ48  ),2),0))=5,"C-",IF((ROUND(TRUNC(('TRI-1'!BZ48  ),2),0))=4,"D+",IF((ROUND(TRUNC(('TRI-1'!BZ48 ),2),0))=3,"D-",IF((ROUND(TRUNC(('TRI-1'!BZ48 ),2),0))=2,"E+",IF((ROUND(TRUNC(('TRI-1'!BZ48  ),2),0))&lt;=1,"E-","")))))))))))</f>
        <v/>
      </c>
      <c r="CA48" s="51" t="str">
        <f>IF(OR('TRI-1'!CA48 ="",'TRI-1'!CA48&lt;0,'TRI-1'!CA48  &gt;10),"",IF((ROUND(TRUNC(('TRI-1'!CA48  ),2),0))=10,"A+",IF((ROUND(TRUNC(('TRI-1'!CA48  ),2),0))=9,"A-",IF((ROUND(TRUNC(('TRI-1'!CA48   ),2),0))=8,"B+",IF((ROUND(TRUNC(('TRI-1'!CA48 ),2),0))=7,"B-",IF((ROUND(TRUNC(('TRI-1'!CA48  ),2),0))=6,"C+",IF((ROUND(TRUNC(('TRI-1'!CA48  ),2),0))=5,"C-",IF((ROUND(TRUNC(('TRI-1'!CA48  ),2),0))=4,"D+",IF((ROUND(TRUNC(('TRI-1'!CA48 ),2),0))=3,"D-",IF((ROUND(TRUNC(('TRI-1'!CA48 ),2),0))=2,"E+",IF((ROUND(TRUNC(('TRI-1'!CA48  ),2),0))&lt;=1,"E-","")))))))))))</f>
        <v/>
      </c>
      <c r="CB48" s="51" t="str">
        <f>IF(OR('TRI-1'!CB48 ="",'TRI-1'!CB48&lt;0,'TRI-1'!CB48  &gt;10),"",IF((ROUND(TRUNC(('TRI-1'!CB48  ),2),0))=10,"A+",IF((ROUND(TRUNC(('TRI-1'!CB48  ),2),0))=9,"A-",IF((ROUND(TRUNC(('TRI-1'!CB48   ),2),0))=8,"B+",IF((ROUND(TRUNC(('TRI-1'!CB48 ),2),0))=7,"B-",IF((ROUND(TRUNC(('TRI-1'!CB48  ),2),0))=6,"C+",IF((ROUND(TRUNC(('TRI-1'!CB48  ),2),0))=5,"C-",IF((ROUND(TRUNC(('TRI-1'!CB48  ),2),0))=4,"D+",IF((ROUND(TRUNC(('TRI-1'!CB48 ),2),0))=3,"D-",IF((ROUND(TRUNC(('TRI-1'!CB48 ),2),0))=2,"E+",IF((ROUND(TRUNC(('TRI-1'!CB48  ),2),0))&lt;=1,"E-","")))))))))))</f>
        <v/>
      </c>
      <c r="CC48" s="51" t="str">
        <f>IF(OR('TRI-1'!CC48 ="",'TRI-1'!CC48&lt;0,'TRI-1'!CC48  &gt;10),"",IF((ROUND(TRUNC(('TRI-1'!CC48  ),2),0))=10,"A+",IF((ROUND(TRUNC(('TRI-1'!CC48  ),2),0))=9,"A-",IF((ROUND(TRUNC(('TRI-1'!CC48   ),2),0))=8,"B+",IF((ROUND(TRUNC(('TRI-1'!CC48 ),2),0))=7,"B-",IF((ROUND(TRUNC(('TRI-1'!CC48  ),2),0))=6,"C+",IF((ROUND(TRUNC(('TRI-1'!CC48  ),2),0))=5,"C-",IF((ROUND(TRUNC(('TRI-1'!CC48  ),2),0))=4,"D+",IF((ROUND(TRUNC(('TRI-1'!CC48 ),2),0))=3,"D-",IF((ROUND(TRUNC(('TRI-1'!CC48 ),2),0))=2,"E+",IF((ROUND(TRUNC(('TRI-1'!CC48  ),2),0))&lt;=1,"E-","")))))))))))</f>
        <v/>
      </c>
      <c r="CD48" s="51" t="str">
        <f>IF(OR('TRI-1'!CD48 ="",'TRI-1'!CD48&lt;0,'TRI-1'!CD48  &gt;10),"",IF((ROUND(TRUNC(('TRI-1'!CD48  ),2),0))=10,"A+",IF((ROUND(TRUNC(('TRI-1'!CD48  ),2),0))=9,"A-",IF((ROUND(TRUNC(('TRI-1'!CD48   ),2),0))=8,"B+",IF((ROUND(TRUNC(('TRI-1'!CD48 ),2),0))=7,"B-",IF((ROUND(TRUNC(('TRI-1'!CD48  ),2),0))=6,"C+",IF((ROUND(TRUNC(('TRI-1'!CD48  ),2),0))=5,"C-",IF((ROUND(TRUNC(('TRI-1'!CD48  ),2),0))=4,"D+",IF((ROUND(TRUNC(('TRI-1'!CD48 ),2),0))=3,"D-",IF((ROUND(TRUNC(('TRI-1'!CD48 ),2),0))=2,"E+",IF((ROUND(TRUNC(('TRI-1'!CD48  ),2),0))&lt;=1,"E-","")))))))))))</f>
        <v/>
      </c>
      <c r="CE48" s="51" t="str">
        <f>IF(OR('TRI-1'!CE48 ="",'TRI-1'!CE48&lt;0,'TRI-1'!CE48  &gt;10),"",IF((ROUND(TRUNC(('TRI-1'!CE48  ),2),0))=10,"A+",IF((ROUND(TRUNC(('TRI-1'!CE48  ),2),0))=9,"A-",IF((ROUND(TRUNC(('TRI-1'!CE48   ),2),0))=8,"B+",IF((ROUND(TRUNC(('TRI-1'!CE48 ),2),0))=7,"B-",IF((ROUND(TRUNC(('TRI-1'!CE48  ),2),0))=6,"C+",IF((ROUND(TRUNC(('TRI-1'!CE48  ),2),0))=5,"C-",IF((ROUND(TRUNC(('TRI-1'!CE48  ),2),0))=4,"D+",IF((ROUND(TRUNC(('TRI-1'!CE48 ),2),0))=3,"D-",IF((ROUND(TRUNC(('TRI-1'!CE48 ),2),0))=2,"E+",IF((ROUND(TRUNC(('TRI-1'!CE48  ),2),0))&lt;=1,"E-","")))))))))))</f>
        <v/>
      </c>
      <c r="CF48" s="51" t="str">
        <f>IF(OR('TRI-1'!CF48 ="",'TRI-1'!CF48&lt;0,'TRI-1'!CF48  &gt;10),"",IF((ROUND(TRUNC(('TRI-1'!CF48  ),2),0))=10,"A+",IF((ROUND(TRUNC(('TRI-1'!CF48  ),2),0))=9,"A-",IF((ROUND(TRUNC(('TRI-1'!CF48   ),2),0))=8,"B+",IF((ROUND(TRUNC(('TRI-1'!CF48 ),2),0))=7,"B-",IF((ROUND(TRUNC(('TRI-1'!CF48  ),2),0))=6,"C+",IF((ROUND(TRUNC(('TRI-1'!CF48  ),2),0))=5,"C-",IF((ROUND(TRUNC(('TRI-1'!CF48  ),2),0))=4,"D+",IF((ROUND(TRUNC(('TRI-1'!CF48 ),2),0))=3,"D-",IF((ROUND(TRUNC(('TRI-1'!CF48 ),2),0))=2,"E+",IF((ROUND(TRUNC(('TRI-1'!CF48  ),2),0))&lt;=1,"E-","")))))))))))</f>
        <v/>
      </c>
      <c r="CG48" s="51" t="str">
        <f>IF(OR('TRI-1'!CG48 ="",'TRI-1'!CG48&lt;0,'TRI-1'!CG48  &gt;10),"",IF((ROUND(TRUNC(('TRI-1'!CG48  ),2),0))=10,"A+",IF((ROUND(TRUNC(('TRI-1'!CG48  ),2),0))=9,"A-",IF((ROUND(TRUNC(('TRI-1'!CG48   ),2),0))=8,"B+",IF((ROUND(TRUNC(('TRI-1'!CG48 ),2),0))=7,"B-",IF((ROUND(TRUNC(('TRI-1'!CG48  ),2),0))=6,"C+",IF((ROUND(TRUNC(('TRI-1'!CG48  ),2),0))=5,"C-",IF((ROUND(TRUNC(('TRI-1'!CG48  ),2),0))=4,"D+",IF((ROUND(TRUNC(('TRI-1'!CG48 ),2),0))=3,"D-",IF((ROUND(TRUNC(('TRI-1'!CG48 ),2),0))=2,"E+",IF((ROUND(TRUNC(('TRI-1'!CG48  ),2),0))&lt;=1,"E-","")))))))))))</f>
        <v/>
      </c>
      <c r="CH48" s="51" t="str">
        <f>IF(OR('TRI-1'!CH48 ="",'TRI-1'!CH48&lt;0,'TRI-1'!CH48  &gt;10),"",IF((ROUND(TRUNC(('TRI-1'!CH48  ),2),0))=10,"A+",IF((ROUND(TRUNC(('TRI-1'!CH48  ),2),0))=9,"A-",IF((ROUND(TRUNC(('TRI-1'!CH48   ),2),0))=8,"B+",IF((ROUND(TRUNC(('TRI-1'!CH48 ),2),0))=7,"B-",IF((ROUND(TRUNC(('TRI-1'!CH48  ),2),0))=6,"C+",IF((ROUND(TRUNC(('TRI-1'!CH48  ),2),0))=5,"C-",IF((ROUND(TRUNC(('TRI-1'!CH48  ),2),0))=4,"D+",IF((ROUND(TRUNC(('TRI-1'!CH48 ),2),0))=3,"D-",IF((ROUND(TRUNC(('TRI-1'!CH48 ),2),0))=2,"E+",IF((ROUND(TRUNC(('TRI-1'!CH48  ),2),0))&lt;=1,"E-","")))))))))))</f>
        <v/>
      </c>
      <c r="CI48" s="51" t="str">
        <f>IF(OR('TRI-1'!CI48 ="",'TRI-1'!CI48&lt;0,'TRI-1'!CI48  &gt;10),"",IF((ROUND(TRUNC(('TRI-1'!CI48  ),2),0))=10,"A+",IF((ROUND(TRUNC(('TRI-1'!CI48  ),2),0))=9,"A-",IF((ROUND(TRUNC(('TRI-1'!CI48   ),2),0))=8,"B+",IF((ROUND(TRUNC(('TRI-1'!CI48 ),2),0))=7,"B-",IF((ROUND(TRUNC(('TRI-1'!CI48  ),2),0))=6,"C+",IF((ROUND(TRUNC(('TRI-1'!CI48  ),2),0))=5,"C-",IF((ROUND(TRUNC(('TRI-1'!CI48  ),2),0))=4,"D+",IF((ROUND(TRUNC(('TRI-1'!CI48 ),2),0))=3,"D-",IF((ROUND(TRUNC(('TRI-1'!CI48 ),2),0))=2,"E+",IF((ROUND(TRUNC(('TRI-1'!CI48  ),2),0))&lt;=1,"E-","")))))))))))</f>
        <v/>
      </c>
      <c r="CJ48" s="51" t="str">
        <f>IF(OR('TRI-1'!CJ48 ="",'TRI-1'!CJ48&lt;0,'TRI-1'!CJ48  &gt;10),"",IF((ROUND(TRUNC(('TRI-1'!CJ48  ),2),0))=10,"A+",IF((ROUND(TRUNC(('TRI-1'!CJ48  ),2),0))=9,"A-",IF((ROUND(TRUNC(('TRI-1'!CJ48   ),2),0))=8,"B+",IF((ROUND(TRUNC(('TRI-1'!CJ48 ),2),0))=7,"B-",IF((ROUND(TRUNC(('TRI-1'!CJ48  ),2),0))=6,"C+",IF((ROUND(TRUNC(('TRI-1'!CJ48  ),2),0))=5,"C-",IF((ROUND(TRUNC(('TRI-1'!CJ48  ),2),0))=4,"D+",IF((ROUND(TRUNC(('TRI-1'!CJ48 ),2),0))=3,"D-",IF((ROUND(TRUNC(('TRI-1'!CJ48 ),2),0))=2,"E+",IF((ROUND(TRUNC(('TRI-1'!CJ48  ),2),0))&lt;=1,"E-","")))))))))))</f>
        <v/>
      </c>
      <c r="CK48" s="51" t="str">
        <f>IF(OR('TRI-1'!CK48 ="",'TRI-1'!CK48&lt;0,'TRI-1'!CK48  &gt;10),"",IF((ROUND(TRUNC(('TRI-1'!CK48  ),2),0))=10,"A+",IF((ROUND(TRUNC(('TRI-1'!CK48  ),2),0))=9,"A-",IF((ROUND(TRUNC(('TRI-1'!CK48   ),2),0))=8,"B+",IF((ROUND(TRUNC(('TRI-1'!CK48 ),2),0))=7,"B-",IF((ROUND(TRUNC(('TRI-1'!CK48  ),2),0))=6,"C+",IF((ROUND(TRUNC(('TRI-1'!CK48  ),2),0))=5,"C-",IF((ROUND(TRUNC(('TRI-1'!CK48  ),2),0))=4,"D+",IF((ROUND(TRUNC(('TRI-1'!CK48 ),2),0))=3,"D-",IF((ROUND(TRUNC(('TRI-1'!CK48 ),2),0))=2,"E+",IF((ROUND(TRUNC(('TRI-1'!CK48  ),2),0))&lt;=1,"E-","")))))))))))</f>
        <v/>
      </c>
      <c r="CL48" s="51" t="str">
        <f>IF(OR('TRI-1'!CL48 ="",'TRI-1'!CL48&lt;0,'TRI-1'!CL48  &gt;10),"",IF((ROUND(TRUNC(('TRI-1'!CL48  ),2),0))=10,"A+",IF((ROUND(TRUNC(('TRI-1'!CL48  ),2),0))=9,"A-",IF((ROUND(TRUNC(('TRI-1'!CL48   ),2),0))=8,"B+",IF((ROUND(TRUNC(('TRI-1'!CL48 ),2),0))=7,"B-",IF((ROUND(TRUNC(('TRI-1'!CL48  ),2),0))=6,"C+",IF((ROUND(TRUNC(('TRI-1'!CL48  ),2),0))=5,"C-",IF((ROUND(TRUNC(('TRI-1'!CL48  ),2),0))=4,"D+",IF((ROUND(TRUNC(('TRI-1'!CL48 ),2),0))=3,"D-",IF((ROUND(TRUNC(('TRI-1'!CL48 ),2),0))=2,"E+",IF((ROUND(TRUNC(('TRI-1'!CL48  ),2),0))&lt;=1,"E-","")))))))))))</f>
        <v/>
      </c>
      <c r="CM48" s="51" t="str">
        <f>IF(OR('TRI-1'!CM48 ="",'TRI-1'!CM48&lt;0,'TRI-1'!CM48  &gt;10),"",IF((ROUND(TRUNC(('TRI-1'!CM48  ),2),0))=10,"A+",IF((ROUND(TRUNC(('TRI-1'!CM48  ),2),0))=9,"A-",IF((ROUND(TRUNC(('TRI-1'!CM48   ),2),0))=8,"B+",IF((ROUND(TRUNC(('TRI-1'!CM48 ),2),0))=7,"B-",IF((ROUND(TRUNC(('TRI-1'!CM48  ),2),0))=6,"C+",IF((ROUND(TRUNC(('TRI-1'!CM48  ),2),0))=5,"C-",IF((ROUND(TRUNC(('TRI-1'!CM48  ),2),0))=4,"D+",IF((ROUND(TRUNC(('TRI-1'!CM48 ),2),0))=3,"D-",IF((ROUND(TRUNC(('TRI-1'!CM48 ),2),0))=2,"E+",IF((ROUND(TRUNC(('TRI-1'!CM48  ),2),0))&lt;=1,"E-","")))))))))))</f>
        <v/>
      </c>
      <c r="CN48" s="51" t="str">
        <f>IF(OR('TRI-1'!CN48 ="",'TRI-1'!CN48&lt;0,'TRI-1'!CN48  &gt;10),"",IF((ROUND(TRUNC(('TRI-1'!CN48  ),2),0))=10,"A+",IF((ROUND(TRUNC(('TRI-1'!CN48  ),2),0))=9,"A-",IF((ROUND(TRUNC(('TRI-1'!CN48   ),2),0))=8,"B+",IF((ROUND(TRUNC(('TRI-1'!CN48 ),2),0))=7,"B-",IF((ROUND(TRUNC(('TRI-1'!CN48  ),2),0))=6,"C+",IF((ROUND(TRUNC(('TRI-1'!CN48  ),2),0))=5,"C-",IF((ROUND(TRUNC(('TRI-1'!CN48  ),2),0))=4,"D+",IF((ROUND(TRUNC(('TRI-1'!CN48 ),2),0))=3,"D-",IF((ROUND(TRUNC(('TRI-1'!CN48 ),2),0))=2,"E+",IF((ROUND(TRUNC(('TRI-1'!CN48  ),2),0))&lt;=1,"E-","")))))))))))</f>
        <v/>
      </c>
      <c r="CO48" s="51" t="str">
        <f>IF(OR('TRI-1'!CO48 ="",'TRI-1'!CO48&lt;0,'TRI-1'!CO48  &gt;10),"",IF((ROUND(TRUNC(('TRI-1'!CO48  ),2),0))=10,"A+",IF((ROUND(TRUNC(('TRI-1'!CO48  ),2),0))=9,"A-",IF((ROUND(TRUNC(('TRI-1'!CO48   ),2),0))=8,"B+",IF((ROUND(TRUNC(('TRI-1'!CO48 ),2),0))=7,"B-",IF((ROUND(TRUNC(('TRI-1'!CO48  ),2),0))=6,"C+",IF((ROUND(TRUNC(('TRI-1'!CO48  ),2),0))=5,"C-",IF((ROUND(TRUNC(('TRI-1'!CO48  ),2),0))=4,"D+",IF((ROUND(TRUNC(('TRI-1'!CO48 ),2),0))=3,"D-",IF((ROUND(TRUNC(('TRI-1'!CO48 ),2),0))=2,"E+",IF((ROUND(TRUNC(('TRI-1'!CO48  ),2),0))&lt;=1,"E-","")))))))))))</f>
        <v/>
      </c>
      <c r="CP48" s="51" t="str">
        <f>IF(OR('TRI-1'!CP48 ="",'TRI-1'!CP48&lt;0,'TRI-1'!CP48  &gt;10),"",IF((ROUND(TRUNC(('TRI-1'!CP48  ),2),0))=10,"A+",IF((ROUND(TRUNC(('TRI-1'!CP48  ),2),0))=9,"A-",IF((ROUND(TRUNC(('TRI-1'!CP48   ),2),0))=8,"B+",IF((ROUND(TRUNC(('TRI-1'!CP48 ),2),0))=7,"B-",IF((ROUND(TRUNC(('TRI-1'!CP48  ),2),0))=6,"C+",IF((ROUND(TRUNC(('TRI-1'!CP48  ),2),0))=5,"C-",IF((ROUND(TRUNC(('TRI-1'!CP48  ),2),0))=4,"D+",IF((ROUND(TRUNC(('TRI-1'!CP48 ),2),0))=3,"D-",IF((ROUND(TRUNC(('TRI-1'!CP48 ),2),0))=2,"E+",IF((ROUND(TRUNC(('TRI-1'!CP48  ),2),0))&lt;=1,"E-","")))))))))))</f>
        <v/>
      </c>
      <c r="CQ48" s="51" t="str">
        <f>IF(OR('TRI-1'!CQ48 ="",'TRI-1'!CQ48&lt;0,'TRI-1'!CQ48  &gt;10),"",IF((ROUND(TRUNC(('TRI-1'!CQ48  ),2),0))=10,"A+",IF((ROUND(TRUNC(('TRI-1'!CQ48  ),2),0))=9,"A-",IF((ROUND(TRUNC(('TRI-1'!CQ48   ),2),0))=8,"B+",IF((ROUND(TRUNC(('TRI-1'!CQ48 ),2),0))=7,"B-",IF((ROUND(TRUNC(('TRI-1'!CQ48  ),2),0))=6,"C+",IF((ROUND(TRUNC(('TRI-1'!CQ48  ),2),0))=5,"C-",IF((ROUND(TRUNC(('TRI-1'!CQ48  ),2),0))=4,"D+",IF((ROUND(TRUNC(('TRI-1'!CQ48 ),2),0))=3,"D-",IF((ROUND(TRUNC(('TRI-1'!CQ48 ),2),0))=2,"E+",IF((ROUND(TRUNC(('TRI-1'!CQ48  ),2),0))&lt;=1,"E-","")))))))))))</f>
        <v/>
      </c>
      <c r="CR48" s="51" t="str">
        <f>IF(OR('TRI-1'!CR48 ="",'TRI-1'!CR48&lt;0,'TRI-1'!CR48  &gt;10),"",IF((ROUND(TRUNC(('TRI-1'!CR48  ),2),0))=10,"A+",IF((ROUND(TRUNC(('TRI-1'!CR48  ),2),0))=9,"A-",IF((ROUND(TRUNC(('TRI-1'!CR48   ),2),0))=8,"B+",IF((ROUND(TRUNC(('TRI-1'!CR48 ),2),0))=7,"B-",IF((ROUND(TRUNC(('TRI-1'!CR48  ),2),0))=6,"C+",IF((ROUND(TRUNC(('TRI-1'!CR48  ),2),0))=5,"C-",IF((ROUND(TRUNC(('TRI-1'!CR48  ),2),0))=4,"D+",IF((ROUND(TRUNC(('TRI-1'!CR48 ),2),0))=3,"D-",IF((ROUND(TRUNC(('TRI-1'!CR48 ),2),0))=2,"E+",IF((ROUND(TRUNC(('TRI-1'!CR48  ),2),0))&lt;=1,"E-","")))))))))))</f>
        <v/>
      </c>
      <c r="CS48" s="51" t="str">
        <f>IF(OR('TRI-1'!CS48 ="",'TRI-1'!CS48&lt;0,'TRI-1'!CS48  &gt;10),"",IF((ROUND(TRUNC(('TRI-1'!CS48  ),2),0))=10,"A+",IF((ROUND(TRUNC(('TRI-1'!CS48  ),2),0))=9,"A-",IF((ROUND(TRUNC(('TRI-1'!CS48   ),2),0))=8,"B+",IF((ROUND(TRUNC(('TRI-1'!CS48 ),2),0))=7,"B-",IF((ROUND(TRUNC(('TRI-1'!CS48  ),2),0))=6,"C+",IF((ROUND(TRUNC(('TRI-1'!CS48  ),2),0))=5,"C-",IF((ROUND(TRUNC(('TRI-1'!CS48  ),2),0))=4,"D+",IF((ROUND(TRUNC(('TRI-1'!CS48 ),2),0))=3,"D-",IF((ROUND(TRUNC(('TRI-1'!CS48 ),2),0))=2,"E+",IF((ROUND(TRUNC(('TRI-1'!CS48  ),2),0))&lt;=1,"E-","")))))))))))</f>
        <v/>
      </c>
      <c r="CT48" s="51" t="str">
        <f>IF(OR('TRI-1'!CT48 ="",'TRI-1'!CT48&lt;0,'TRI-1'!CT48  &gt;10),"",IF((ROUND(TRUNC(('TRI-1'!CT48  ),2),0))=10,"A+",IF((ROUND(TRUNC(('TRI-1'!CT48  ),2),0))=9,"A-",IF((ROUND(TRUNC(('TRI-1'!CT48   ),2),0))=8,"B+",IF((ROUND(TRUNC(('TRI-1'!CT48 ),2),0))=7,"B-",IF((ROUND(TRUNC(('TRI-1'!CT48  ),2),0))=6,"C+",IF((ROUND(TRUNC(('TRI-1'!CT48  ),2),0))=5,"C-",IF((ROUND(TRUNC(('TRI-1'!CT48  ),2),0))=4,"D+",IF((ROUND(TRUNC(('TRI-1'!CT48 ),2),0))=3,"D-",IF((ROUND(TRUNC(('TRI-1'!CT48 ),2),0))=2,"E+",IF((ROUND(TRUNC(('TRI-1'!CT48  ),2),0))&lt;=1,"E-","")))))))))))</f>
        <v/>
      </c>
      <c r="CU48" s="51" t="str">
        <f>IF(OR('TRI-1'!CU48 ="",'TRI-1'!CU48&lt;0,'TRI-1'!CU48  &gt;10),"",IF((ROUND(TRUNC(('TRI-1'!CU48  ),2),0))=10,"A+",IF((ROUND(TRUNC(('TRI-1'!CU48  ),2),0))=9,"A-",IF((ROUND(TRUNC(('TRI-1'!CU48   ),2),0))=8,"B+",IF((ROUND(TRUNC(('TRI-1'!CU48 ),2),0))=7,"B-",IF((ROUND(TRUNC(('TRI-1'!CU48  ),2),0))=6,"C+",IF((ROUND(TRUNC(('TRI-1'!CU48  ),2),0))=5,"C-",IF((ROUND(TRUNC(('TRI-1'!CU48  ),2),0))=4,"D+",IF((ROUND(TRUNC(('TRI-1'!CU48 ),2),0))=3,"D-",IF((ROUND(TRUNC(('TRI-1'!CU48 ),2),0))=2,"E+",IF((ROUND(TRUNC(('TRI-1'!CU48  ),2),0))&lt;=1,"E-","")))))))))))</f>
        <v/>
      </c>
      <c r="CV48" s="51" t="str">
        <f>IF(OR('TRI-1'!CV48 ="",'TRI-1'!CV48&lt;0,'TRI-1'!CV48  &gt;10),"",IF((ROUND(TRUNC(('TRI-1'!CV48  ),2),0))=10,"A+",IF((ROUND(TRUNC(('TRI-1'!CV48  ),2),0))=9,"A-",IF((ROUND(TRUNC(('TRI-1'!CV48   ),2),0))=8,"B+",IF((ROUND(TRUNC(('TRI-1'!CV48 ),2),0))=7,"B-",IF((ROUND(TRUNC(('TRI-1'!CV48  ),2),0))=6,"C+",IF((ROUND(TRUNC(('TRI-1'!CV48  ),2),0))=5,"C-",IF((ROUND(TRUNC(('TRI-1'!CV48  ),2),0))=4,"D+",IF((ROUND(TRUNC(('TRI-1'!CV48 ),2),0))=3,"D-",IF((ROUND(TRUNC(('TRI-1'!CV48 ),2),0))=2,"E+",IF((ROUND(TRUNC(('TRI-1'!CV48  ),2),0))&lt;=1,"E-","")))))))))))</f>
        <v/>
      </c>
      <c r="CW48" s="51" t="str">
        <f>IF(OR('TRI-1'!CW48 ="",'TRI-1'!CW48&lt;0,'TRI-1'!CW48  &gt;10),"",IF((ROUND(TRUNC(('TRI-1'!CW48  ),2),0))=10,"A+",IF((ROUND(TRUNC(('TRI-1'!CW48  ),2),0))=9,"A-",IF((ROUND(TRUNC(('TRI-1'!CW48   ),2),0))=8,"B+",IF((ROUND(TRUNC(('TRI-1'!CW48 ),2),0))=7,"B-",IF((ROUND(TRUNC(('TRI-1'!CW48  ),2),0))=6,"C+",IF((ROUND(TRUNC(('TRI-1'!CW48  ),2),0))=5,"C-",IF((ROUND(TRUNC(('TRI-1'!CW48  ),2),0))=4,"D+",IF((ROUND(TRUNC(('TRI-1'!CW48 ),2),0))=3,"D-",IF((ROUND(TRUNC(('TRI-1'!CW48 ),2),0))=2,"E+",IF((ROUND(TRUNC(('TRI-1'!CW48  ),2),0))&lt;=1,"E-","")))))))))))</f>
        <v/>
      </c>
      <c r="CX48" s="51" t="str">
        <f>IF(OR('TRI-1'!CX48 ="",'TRI-1'!CX48&lt;0,'TRI-1'!CX48  &gt;10),"",IF((ROUND(TRUNC(('TRI-1'!CX48  ),2),0))=10,"A+",IF((ROUND(TRUNC(('TRI-1'!CX48  ),2),0))=9,"A-",IF((ROUND(TRUNC(('TRI-1'!CX48   ),2),0))=8,"B+",IF((ROUND(TRUNC(('TRI-1'!CX48 ),2),0))=7,"B-",IF((ROUND(TRUNC(('TRI-1'!CX48  ),2),0))=6,"C+",IF((ROUND(TRUNC(('TRI-1'!CX48  ),2),0))=5,"C-",IF((ROUND(TRUNC(('TRI-1'!CX48  ),2),0))=4,"D+",IF((ROUND(TRUNC(('TRI-1'!CX48 ),2),0))=3,"D-",IF((ROUND(TRUNC(('TRI-1'!CX48 ),2),0))=2,"E+",IF((ROUND(TRUNC(('TRI-1'!CX48  ),2),0))&lt;=1,"E-","")))))))))))</f>
        <v/>
      </c>
      <c r="CY48" s="51" t="str">
        <f>IF(OR('TRI-1'!CY48 ="",'TRI-1'!CY48&lt;0,'TRI-1'!CY48  &gt;10),"",IF((ROUND(TRUNC(('TRI-1'!CY48  ),2),0))=10,"A+",IF((ROUND(TRUNC(('TRI-1'!CY48  ),2),0))=9,"A-",IF((ROUND(TRUNC(('TRI-1'!CY48   ),2),0))=8,"B+",IF((ROUND(TRUNC(('TRI-1'!CY48 ),2),0))=7,"B-",IF((ROUND(TRUNC(('TRI-1'!CY48  ),2),0))=6,"C+",IF((ROUND(TRUNC(('TRI-1'!CY48  ),2),0))=5,"C-",IF((ROUND(TRUNC(('TRI-1'!CY48  ),2),0))=4,"D+",IF((ROUND(TRUNC(('TRI-1'!CY48 ),2),0))=3,"D-",IF((ROUND(TRUNC(('TRI-1'!CY48 ),2),0))=2,"E+",IF((ROUND(TRUNC(('TRI-1'!CY48  ),2),0))&lt;=1,"E-","")))))))))))</f>
        <v/>
      </c>
      <c r="CZ48" s="51" t="str">
        <f>IF(OR('TRI-1'!CZ48 ="",'TRI-1'!CZ48&lt;0,'TRI-1'!CZ48  &gt;10),"",IF((ROUND(TRUNC(('TRI-1'!CZ48  ),2),0))=10,"A+",IF((ROUND(TRUNC(('TRI-1'!CZ48  ),2),0))=9,"A-",IF((ROUND(TRUNC(('TRI-1'!CZ48   ),2),0))=8,"B+",IF((ROUND(TRUNC(('TRI-1'!CZ48 ),2),0))=7,"B-",IF((ROUND(TRUNC(('TRI-1'!CZ48  ),2),0))=6,"C+",IF((ROUND(TRUNC(('TRI-1'!CZ48  ),2),0))=5,"C-",IF((ROUND(TRUNC(('TRI-1'!CZ48  ),2),0))=4,"D+",IF((ROUND(TRUNC(('TRI-1'!CZ48 ),2),0))=3,"D-",IF((ROUND(TRUNC(('TRI-1'!CZ48 ),2),0))=2,"E+",IF((ROUND(TRUNC(('TRI-1'!CZ48  ),2),0))&lt;=1,"E-","")))))))))))</f>
        <v/>
      </c>
      <c r="DA48" s="51" t="str">
        <f>IF(OR('TRI-1'!DA48 ="",'TRI-1'!DA48&lt;0,'TRI-1'!DA48  &gt;10),"",IF((ROUND(TRUNC(('TRI-1'!DA48  ),2),0))=10,"A+",IF((ROUND(TRUNC(('TRI-1'!DA48  ),2),0))=9,"A-",IF((ROUND(TRUNC(('TRI-1'!DA48   ),2),0))=8,"B+",IF((ROUND(TRUNC(('TRI-1'!DA48 ),2),0))=7,"B-",IF((ROUND(TRUNC(('TRI-1'!DA48  ),2),0))=6,"C+",IF((ROUND(TRUNC(('TRI-1'!DA48  ),2),0))=5,"C-",IF((ROUND(TRUNC(('TRI-1'!DA48  ),2),0))=4,"D+",IF((ROUND(TRUNC(('TRI-1'!DA48 ),2),0))=3,"D-",IF((ROUND(TRUNC(('TRI-1'!DA48 ),2),0))=2,"E+",IF((ROUND(TRUNC(('TRI-1'!DA48  ),2),0))&lt;=1,"E-","")))))))))))</f>
        <v/>
      </c>
      <c r="DB48" s="51" t="str">
        <f>IF(OR('TRI-1'!DB48 ="",'TRI-1'!DB48&lt;0,'TRI-1'!DB48  &gt;10),"",IF((ROUND(TRUNC(('TRI-1'!DB48  ),2),0))=10,"A+",IF((ROUND(TRUNC(('TRI-1'!DB48  ),2),0))=9,"A-",IF((ROUND(TRUNC(('TRI-1'!DB48   ),2),0))=8,"B+",IF((ROUND(TRUNC(('TRI-1'!DB48 ),2),0))=7,"B-",IF((ROUND(TRUNC(('TRI-1'!DB48  ),2),0))=6,"C+",IF((ROUND(TRUNC(('TRI-1'!DB48  ),2),0))=5,"C-",IF((ROUND(TRUNC(('TRI-1'!DB48  ),2),0))=4,"D+",IF((ROUND(TRUNC(('TRI-1'!DB48 ),2),0))=3,"D-",IF((ROUND(TRUNC(('TRI-1'!DB48 ),2),0))=2,"E+",IF((ROUND(TRUNC(('TRI-1'!DB48  ),2),0))&lt;=1,"E-","")))))))))))</f>
        <v/>
      </c>
      <c r="DC48" s="51" t="str">
        <f>IF(OR('TRI-1'!DC48 ="",'TRI-1'!DC48&lt;0,'TRI-1'!DC48  &gt;10),"",IF((ROUND(TRUNC(('TRI-1'!DC48  ),2),0))=10,"A+",IF((ROUND(TRUNC(('TRI-1'!DC48  ),2),0))=9,"A-",IF((ROUND(TRUNC(('TRI-1'!DC48   ),2),0))=8,"B+",IF((ROUND(TRUNC(('TRI-1'!DC48 ),2),0))=7,"B-",IF((ROUND(TRUNC(('TRI-1'!DC48  ),2),0))=6,"C+",IF((ROUND(TRUNC(('TRI-1'!DC48  ),2),0))=5,"C-",IF((ROUND(TRUNC(('TRI-1'!DC48  ),2),0))=4,"D+",IF((ROUND(TRUNC(('TRI-1'!DC48 ),2),0))=3,"D-",IF((ROUND(TRUNC(('TRI-1'!DC48 ),2),0))=2,"E+",IF((ROUND(TRUNC(('TRI-1'!DC48  ),2),0))&lt;=1,"E-","")))))))))))</f>
        <v/>
      </c>
      <c r="DD48" s="51" t="str">
        <f>IF(OR('TRI-1'!DD48 ="",'TRI-1'!DD48&lt;0,'TRI-1'!DD48  &gt;10),"",IF((ROUND(TRUNC(('TRI-1'!DD48  ),2),0))=10,"A+",IF((ROUND(TRUNC(('TRI-1'!DD48  ),2),0))=9,"A-",IF((ROUND(TRUNC(('TRI-1'!DD48   ),2),0))=8,"B+",IF((ROUND(TRUNC(('TRI-1'!DD48 ),2),0))=7,"B-",IF((ROUND(TRUNC(('TRI-1'!DD48  ),2),0))=6,"C+",IF((ROUND(TRUNC(('TRI-1'!DD48  ),2),0))=5,"C-",IF((ROUND(TRUNC(('TRI-1'!DD48  ),2),0))=4,"D+",IF((ROUND(TRUNC(('TRI-1'!DD48 ),2),0))=3,"D-",IF((ROUND(TRUNC(('TRI-1'!DD48 ),2),0))=2,"E+",IF((ROUND(TRUNC(('TRI-1'!DD48  ),2),0))&lt;=1,"E-","")))))))))))</f>
        <v/>
      </c>
      <c r="DE48" s="51" t="str">
        <f>IF(OR('TRI-1'!DE48 ="",'TRI-1'!DE48&lt;0,'TRI-1'!DE48  &gt;10),"",IF((ROUND(TRUNC(('TRI-1'!DE48  ),2),0))=10,"A+",IF((ROUND(TRUNC(('TRI-1'!DE48  ),2),0))=9,"A-",IF((ROUND(TRUNC(('TRI-1'!DE48   ),2),0))=8,"B+",IF((ROUND(TRUNC(('TRI-1'!DE48 ),2),0))=7,"B-",IF((ROUND(TRUNC(('TRI-1'!DE48  ),2),0))=6,"C+",IF((ROUND(TRUNC(('TRI-1'!DE48  ),2),0))=5,"C-",IF((ROUND(TRUNC(('TRI-1'!DE48  ),2),0))=4,"D+",IF((ROUND(TRUNC(('TRI-1'!DE48 ),2),0))=3,"D-",IF((ROUND(TRUNC(('TRI-1'!DE48 ),2),0))=2,"E+",IF((ROUND(TRUNC(('TRI-1'!DE48  ),2),0))&lt;=1,"E-","")))))))))))</f>
        <v/>
      </c>
      <c r="DF48" s="51" t="str">
        <f>IF(OR('TRI-1'!DF48 ="",'TRI-1'!DF48&lt;0,'TRI-1'!DF48  &gt;10),"",IF((ROUND(TRUNC(('TRI-1'!DF48  ),2),0))=10,"A+",IF((ROUND(TRUNC(('TRI-1'!DF48  ),2),0))=9,"A-",IF((ROUND(TRUNC(('TRI-1'!DF48   ),2),0))=8,"B+",IF((ROUND(TRUNC(('TRI-1'!DF48 ),2),0))=7,"B-",IF((ROUND(TRUNC(('TRI-1'!DF48  ),2),0))=6,"C+",IF((ROUND(TRUNC(('TRI-1'!DF48  ),2),0))=5,"C-",IF((ROUND(TRUNC(('TRI-1'!DF48  ),2),0))=4,"D+",IF((ROUND(TRUNC(('TRI-1'!DF48 ),2),0))=3,"D-",IF((ROUND(TRUNC(('TRI-1'!DF48 ),2),0))=2,"E+",IF((ROUND(TRUNC(('TRI-1'!DF48  ),2),0))&lt;=1,"E-","")))))))))))</f>
        <v/>
      </c>
      <c r="DG48" s="51" t="str">
        <f>IF(OR('TRI-1'!DG48 ="",'TRI-1'!DG48&lt;0,'TRI-1'!DG48  &gt;10),"",IF((ROUND(TRUNC(('TRI-1'!DG48  ),2),0))=10,"A+",IF((ROUND(TRUNC(('TRI-1'!DG48  ),2),0))=9,"A-",IF((ROUND(TRUNC(('TRI-1'!DG48   ),2),0))=8,"B+",IF((ROUND(TRUNC(('TRI-1'!DG48 ),2),0))=7,"B-",IF((ROUND(TRUNC(('TRI-1'!DG48  ),2),0))=6,"C+",IF((ROUND(TRUNC(('TRI-1'!DG48  ),2),0))=5,"C-",IF((ROUND(TRUNC(('TRI-1'!DG48  ),2),0))=4,"D+",IF((ROUND(TRUNC(('TRI-1'!DG48 ),2),0))=3,"D-",IF((ROUND(TRUNC(('TRI-1'!DG48 ),2),0))=2,"E+",IF((ROUND(TRUNC(('TRI-1'!DG48  ),2),0))&lt;=1,"E-","")))))))))))</f>
        <v/>
      </c>
      <c r="DH48" s="51" t="str">
        <f>IF(OR('TRI-1'!DH48 ="",'TRI-1'!DH48&lt;0,'TRI-1'!DH48  &gt;10),"",IF((ROUND(TRUNC(('TRI-1'!DH48  ),2),0))=10,"A+",IF((ROUND(TRUNC(('TRI-1'!DH48  ),2),0))=9,"A-",IF((ROUND(TRUNC(('TRI-1'!DH48   ),2),0))=8,"B+",IF((ROUND(TRUNC(('TRI-1'!DH48 ),2),0))=7,"B-",IF((ROUND(TRUNC(('TRI-1'!DH48  ),2),0))=6,"C+",IF((ROUND(TRUNC(('TRI-1'!DH48  ),2),0))=5,"C-",IF((ROUND(TRUNC(('TRI-1'!DH48  ),2),0))=4,"D+",IF((ROUND(TRUNC(('TRI-1'!DH48 ),2),0))=3,"D-",IF((ROUND(TRUNC(('TRI-1'!DH48 ),2),0))=2,"E+",IF((ROUND(TRUNC(('TRI-1'!DH48  ),2),0))&lt;=1,"E-","")))))))))))</f>
        <v/>
      </c>
      <c r="DI48" s="51" t="str">
        <f>IF(OR('TRI-1'!DI48 ="",'TRI-1'!DI48&lt;0,'TRI-1'!DI48  &gt;10),"",IF((ROUND(TRUNC(('TRI-1'!DI48  ),2),0))=10,"A+",IF((ROUND(TRUNC(('TRI-1'!DI48  ),2),0))=9,"A-",IF((ROUND(TRUNC(('TRI-1'!DI48   ),2),0))=8,"B+",IF((ROUND(TRUNC(('TRI-1'!DI48 ),2),0))=7,"B-",IF((ROUND(TRUNC(('TRI-1'!DI48  ),2),0))=6,"C+",IF((ROUND(TRUNC(('TRI-1'!DI48  ),2),0))=5,"C-",IF((ROUND(TRUNC(('TRI-1'!DI48  ),2),0))=4,"D+",IF((ROUND(TRUNC(('TRI-1'!DI48 ),2),0))=3,"D-",IF((ROUND(TRUNC(('TRI-1'!DI48 ),2),0))=2,"E+",IF((ROUND(TRUNC(('TRI-1'!DI48  ),2),0))&lt;=1,"E-","")))))))))))</f>
        <v/>
      </c>
      <c r="DJ48" s="51" t="str">
        <f>IF(OR('TRI-1'!DJ48 ="",'TRI-1'!DJ48&lt;0,'TRI-1'!DJ48  &gt;10),"",IF((ROUND(TRUNC(('TRI-1'!DJ48  ),2),0))=10,"A+",IF((ROUND(TRUNC(('TRI-1'!DJ48  ),2),0))=9,"A-",IF((ROUND(TRUNC(('TRI-1'!DJ48   ),2),0))=8,"B+",IF((ROUND(TRUNC(('TRI-1'!DJ48 ),2),0))=7,"B-",IF((ROUND(TRUNC(('TRI-1'!DJ48  ),2),0))=6,"C+",IF((ROUND(TRUNC(('TRI-1'!DJ48  ),2),0))=5,"C-",IF((ROUND(TRUNC(('TRI-1'!DJ48  ),2),0))=4,"D+",IF((ROUND(TRUNC(('TRI-1'!DJ48 ),2),0))=3,"D-",IF((ROUND(TRUNC(('TRI-1'!DJ48 ),2),0))=2,"E+",IF((ROUND(TRUNC(('TRI-1'!DJ48  ),2),0))&lt;=1,"E-","")))))))))))</f>
        <v/>
      </c>
      <c r="DK48" s="51" t="str">
        <f>IF(OR('TRI-1'!DK48 ="",'TRI-1'!DK48&lt;0,'TRI-1'!DK48  &gt;10),"",IF((ROUND(TRUNC(('TRI-1'!DK48  ),2),0))=10,"A+",IF((ROUND(TRUNC(('TRI-1'!DK48  ),2),0))=9,"A-",IF((ROUND(TRUNC(('TRI-1'!DK48   ),2),0))=8,"B+",IF((ROUND(TRUNC(('TRI-1'!DK48 ),2),0))=7,"B-",IF((ROUND(TRUNC(('TRI-1'!DK48  ),2),0))=6,"C+",IF((ROUND(TRUNC(('TRI-1'!DK48  ),2),0))=5,"C-",IF((ROUND(TRUNC(('TRI-1'!DK48  ),2),0))=4,"D+",IF((ROUND(TRUNC(('TRI-1'!DK48 ),2),0))=3,"D-",IF((ROUND(TRUNC(('TRI-1'!DK48 ),2),0))=2,"E+",IF((ROUND(TRUNC(('TRI-1'!DK48  ),2),0))&lt;=1,"E-","")))))))))))</f>
        <v/>
      </c>
      <c r="DL48" s="51" t="str">
        <f>IF(OR('TRI-1'!DL48 ="",'TRI-1'!DL48&lt;0,'TRI-1'!DL48  &gt;10),"",IF((ROUND(TRUNC(('TRI-1'!DL48  ),2),0))=10,"A+",IF((ROUND(TRUNC(('TRI-1'!DL48  ),2),0))=9,"A-",IF((ROUND(TRUNC(('TRI-1'!DL48   ),2),0))=8,"B+",IF((ROUND(TRUNC(('TRI-1'!DL48 ),2),0))=7,"B-",IF((ROUND(TRUNC(('TRI-1'!DL48  ),2),0))=6,"C+",IF((ROUND(TRUNC(('TRI-1'!DL48  ),2),0))=5,"C-",IF((ROUND(TRUNC(('TRI-1'!DL48  ),2),0))=4,"D+",IF((ROUND(TRUNC(('TRI-1'!DL48 ),2),0))=3,"D-",IF((ROUND(TRUNC(('TRI-1'!DL48 ),2),0))=2,"E+",IF((ROUND(TRUNC(('TRI-1'!DL48  ),2),0))&lt;=1,"E-","")))))))))))</f>
        <v/>
      </c>
      <c r="DM48" s="51" t="str">
        <f>IF(OR('TRI-1'!DM48 ="",'TRI-1'!DM48&lt;0,'TRI-1'!DM48  &gt;10),"",IF((ROUND(TRUNC(('TRI-1'!DM48  ),2),0))=10,"A+",IF((ROUND(TRUNC(('TRI-1'!DM48  ),2),0))=9,"A-",IF((ROUND(TRUNC(('TRI-1'!DM48   ),2),0))=8,"B+",IF((ROUND(TRUNC(('TRI-1'!DM48 ),2),0))=7,"B-",IF((ROUND(TRUNC(('TRI-1'!DM48  ),2),0))=6,"C+",IF((ROUND(TRUNC(('TRI-1'!DM48  ),2),0))=5,"C-",IF((ROUND(TRUNC(('TRI-1'!DM48  ),2),0))=4,"D+",IF((ROUND(TRUNC(('TRI-1'!DM48 ),2),0))=3,"D-",IF((ROUND(TRUNC(('TRI-1'!DM48 ),2),0))=2,"E+",IF((ROUND(TRUNC(('TRI-1'!DM48  ),2),0))&lt;=1,"E-","")))))))))))</f>
        <v/>
      </c>
      <c r="DN48" s="51" t="str">
        <f>IF(OR('TRI-1'!DN48 ="",'TRI-1'!DN48&lt;0,'TRI-1'!DN48  &gt;10),"",IF((ROUND(TRUNC(('TRI-1'!DN48  ),2),0))=10,"A+",IF((ROUND(TRUNC(('TRI-1'!DN48  ),2),0))=9,"A-",IF((ROUND(TRUNC(('TRI-1'!DN48   ),2),0))=8,"B+",IF((ROUND(TRUNC(('TRI-1'!DN48 ),2),0))=7,"B-",IF((ROUND(TRUNC(('TRI-1'!DN48  ),2),0))=6,"C+",IF((ROUND(TRUNC(('TRI-1'!DN48  ),2),0))=5,"C-",IF((ROUND(TRUNC(('TRI-1'!DN48  ),2),0))=4,"D+",IF((ROUND(TRUNC(('TRI-1'!DN48 ),2),0))=3,"D-",IF((ROUND(TRUNC(('TRI-1'!DN48 ),2),0))=2,"E+",IF((ROUND(TRUNC(('TRI-1'!DN48  ),2),0))&lt;=1,"E-","")))))))))))</f>
        <v/>
      </c>
      <c r="DO48" s="51" t="str">
        <f>IF(OR('TRI-1'!DO48 ="",'TRI-1'!DO48&lt;0,'TRI-1'!DO48  &gt;10),"",IF((ROUND(TRUNC(('TRI-1'!DO48  ),2),0))=10,"A+",IF((ROUND(TRUNC(('TRI-1'!DO48  ),2),0))=9,"A-",IF((ROUND(TRUNC(('TRI-1'!DO48   ),2),0))=8,"B+",IF((ROUND(TRUNC(('TRI-1'!DO48 ),2),0))=7,"B-",IF((ROUND(TRUNC(('TRI-1'!DO48  ),2),0))=6,"C+",IF((ROUND(TRUNC(('TRI-1'!DO48  ),2),0))=5,"C-",IF((ROUND(TRUNC(('TRI-1'!DO48  ),2),0))=4,"D+",IF((ROUND(TRUNC(('TRI-1'!DO48 ),2),0))=3,"D-",IF((ROUND(TRUNC(('TRI-1'!DO48 ),2),0))=2,"E+",IF((ROUND(TRUNC(('TRI-1'!DO48  ),2),0))&lt;=1,"E-","")))))))))))</f>
        <v/>
      </c>
      <c r="DP48" s="51" t="str">
        <f>IF(OR('TRI-1'!DP48 ="",'TRI-1'!DP48&lt;0,'TRI-1'!DP48  &gt;10),"",IF((ROUND(TRUNC(('TRI-1'!DP48  ),2),0))=10,"A+",IF((ROUND(TRUNC(('TRI-1'!DP48  ),2),0))=9,"A-",IF((ROUND(TRUNC(('TRI-1'!DP48   ),2),0))=8,"B+",IF((ROUND(TRUNC(('TRI-1'!DP48 ),2),0))=7,"B-",IF((ROUND(TRUNC(('TRI-1'!DP48  ),2),0))=6,"C+",IF((ROUND(TRUNC(('TRI-1'!DP48  ),2),0))=5,"C-",IF((ROUND(TRUNC(('TRI-1'!DP48  ),2),0))=4,"D+",IF((ROUND(TRUNC(('TRI-1'!DP48 ),2),0))=3,"D-",IF((ROUND(TRUNC(('TRI-1'!DP48 ),2),0))=2,"E+",IF((ROUND(TRUNC(('TRI-1'!DP48  ),2),0))&lt;=1,"E-","")))))))))))</f>
        <v/>
      </c>
      <c r="DQ48" s="51" t="str">
        <f>IF(OR('TRI-1'!DQ48 ="",'TRI-1'!DQ48&lt;0,'TRI-1'!DQ48  &gt;10),"",IF((ROUND(TRUNC(('TRI-1'!DQ48  ),2),0))=10,"A+",IF((ROUND(TRUNC(('TRI-1'!DQ48  ),2),0))=9,"A-",IF((ROUND(TRUNC(('TRI-1'!DQ48   ),2),0))=8,"B+",IF((ROUND(TRUNC(('TRI-1'!DQ48 ),2),0))=7,"B-",IF((ROUND(TRUNC(('TRI-1'!DQ48  ),2),0))=6,"C+",IF((ROUND(TRUNC(('TRI-1'!DQ48  ),2),0))=5,"C-",IF((ROUND(TRUNC(('TRI-1'!DQ48  ),2),0))=4,"D+",IF((ROUND(TRUNC(('TRI-1'!DQ48 ),2),0))=3,"D-",IF((ROUND(TRUNC(('TRI-1'!DQ48 ),2),0))=2,"E+",IF((ROUND(TRUNC(('TRI-1'!DQ48  ),2),0))&lt;=1,"E-","")))))))))))</f>
        <v/>
      </c>
      <c r="DR48" s="51" t="str">
        <f>IF(OR('TRI-1'!DR48 ="",'TRI-1'!DR48&lt;0,'TRI-1'!DR48  &gt;10),"",IF((ROUND(TRUNC(('TRI-1'!DR48  ),2),0))=10,"A+",IF((ROUND(TRUNC(('TRI-1'!DR48  ),2),0))=9,"A-",IF((ROUND(TRUNC(('TRI-1'!DR48   ),2),0))=8,"B+",IF((ROUND(TRUNC(('TRI-1'!DR48 ),2),0))=7,"B-",IF((ROUND(TRUNC(('TRI-1'!DR48  ),2),0))=6,"C+",IF((ROUND(TRUNC(('TRI-1'!DR48  ),2),0))=5,"C-",IF((ROUND(TRUNC(('TRI-1'!DR48  ),2),0))=4,"D+",IF((ROUND(TRUNC(('TRI-1'!DR48 ),2),0))=3,"D-",IF((ROUND(TRUNC(('TRI-1'!DR48 ),2),0))=2,"E+",IF((ROUND(TRUNC(('TRI-1'!DR48  ),2),0))&lt;=1,"E-","")))))))))))</f>
        <v/>
      </c>
      <c r="DS48" s="51" t="str">
        <f>IF(OR('TRI-1'!DS48 ="",'TRI-1'!DS48&lt;0,'TRI-1'!DS48  &gt;10),"",IF((ROUND(TRUNC(('TRI-1'!DS48  ),2),0))=10,"A+",IF((ROUND(TRUNC(('TRI-1'!DS48  ),2),0))=9,"A-",IF((ROUND(TRUNC(('TRI-1'!DS48   ),2),0))=8,"B+",IF((ROUND(TRUNC(('TRI-1'!DS48 ),2),0))=7,"B-",IF((ROUND(TRUNC(('TRI-1'!DS48  ),2),0))=6,"C+",IF((ROUND(TRUNC(('TRI-1'!DS48  ),2),0))=5,"C-",IF((ROUND(TRUNC(('TRI-1'!DS48  ),2),0))=4,"D+",IF((ROUND(TRUNC(('TRI-1'!DS48 ),2),0))=3,"D-",IF((ROUND(TRUNC(('TRI-1'!DS48 ),2),0))=2,"E+",IF((ROUND(TRUNC(('TRI-1'!DS48  ),2),0))&lt;=1,"E-","")))))))))))</f>
        <v/>
      </c>
      <c r="DT48" s="51" t="str">
        <f>IF(OR('TRI-1'!DT48 ="",'TRI-1'!DT48&lt;0,'TRI-1'!DT48  &gt;10),"",IF((ROUND(TRUNC(('TRI-1'!DT48  ),2),0))=10,"A+",IF((ROUND(TRUNC(('TRI-1'!DT48  ),2),0))=9,"A-",IF((ROUND(TRUNC(('TRI-1'!DT48   ),2),0))=8,"B+",IF((ROUND(TRUNC(('TRI-1'!DT48 ),2),0))=7,"B-",IF((ROUND(TRUNC(('TRI-1'!DT48  ),2),0))=6,"C+",IF((ROUND(TRUNC(('TRI-1'!DT48  ),2),0))=5,"C-",IF((ROUND(TRUNC(('TRI-1'!DT48  ),2),0))=4,"D+",IF((ROUND(TRUNC(('TRI-1'!DT48 ),2),0))=3,"D-",IF((ROUND(TRUNC(('TRI-1'!DT48 ),2),0))=2,"E+",IF((ROUND(TRUNC(('TRI-1'!DT48  ),2),0))&lt;=1,"E-","")))))))))))</f>
        <v/>
      </c>
      <c r="DU48" s="51" t="str">
        <f>IF(OR('TRI-1'!DU48 ="",'TRI-1'!DU48&lt;0,'TRI-1'!DU48  &gt;10),"",IF((ROUND(TRUNC(('TRI-1'!DU48  ),2),0))=10,"A+",IF((ROUND(TRUNC(('TRI-1'!DU48  ),2),0))=9,"A-",IF((ROUND(TRUNC(('TRI-1'!DU48   ),2),0))=8,"B+",IF((ROUND(TRUNC(('TRI-1'!DU48 ),2),0))=7,"B-",IF((ROUND(TRUNC(('TRI-1'!DU48  ),2),0))=6,"C+",IF((ROUND(TRUNC(('TRI-1'!DU48  ),2),0))=5,"C-",IF((ROUND(TRUNC(('TRI-1'!DU48  ),2),0))=4,"D+",IF((ROUND(TRUNC(('TRI-1'!DU48 ),2),0))=3,"D-",IF((ROUND(TRUNC(('TRI-1'!DU48 ),2),0))=2,"E+",IF((ROUND(TRUNC(('TRI-1'!DU48  ),2),0))&lt;=1,"E-","")))))))))))</f>
        <v/>
      </c>
      <c r="DV48" s="51" t="str">
        <f>IF(OR('TRI-1'!DV48 ="",'TRI-1'!DV48&lt;0,'TRI-1'!DV48  &gt;10),"",IF((ROUND(TRUNC(('TRI-1'!DV48  ),2),0))=10,"A+",IF((ROUND(TRUNC(('TRI-1'!DV48  ),2),0))=9,"A-",IF((ROUND(TRUNC(('TRI-1'!DV48   ),2),0))=8,"B+",IF((ROUND(TRUNC(('TRI-1'!DV48 ),2),0))=7,"B-",IF((ROUND(TRUNC(('TRI-1'!DV48  ),2),0))=6,"C+",IF((ROUND(TRUNC(('TRI-1'!DV48  ),2),0))=5,"C-",IF((ROUND(TRUNC(('TRI-1'!DV48  ),2),0))=4,"D+",IF((ROUND(TRUNC(('TRI-1'!DV48 ),2),0))=3,"D-",IF((ROUND(TRUNC(('TRI-1'!DV48 ),2),0))=2,"E+",IF((ROUND(TRUNC(('TRI-1'!DV48  ),2),0))&lt;=1,"E-","")))))))))))</f>
        <v/>
      </c>
      <c r="DW48" s="51" t="str">
        <f>IF(OR('TRI-1'!DW48 ="",'TRI-1'!DW48&lt;0,'TRI-1'!DW48  &gt;10),"",IF((ROUND(TRUNC(('TRI-1'!DW48  ),2),0))=10,"A+",IF((ROUND(TRUNC(('TRI-1'!DW48  ),2),0))=9,"A-",IF((ROUND(TRUNC(('TRI-1'!DW48   ),2),0))=8,"B+",IF((ROUND(TRUNC(('TRI-1'!DW48 ),2),0))=7,"B-",IF((ROUND(TRUNC(('TRI-1'!DW48  ),2),0))=6,"C+",IF((ROUND(TRUNC(('TRI-1'!DW48  ),2),0))=5,"C-",IF((ROUND(TRUNC(('TRI-1'!DW48  ),2),0))=4,"D+",IF((ROUND(TRUNC(('TRI-1'!DW48 ),2),0))=3,"D-",IF((ROUND(TRUNC(('TRI-1'!DW48 ),2),0))=2,"E+",IF((ROUND(TRUNC(('TRI-1'!DW48  ),2),0))&lt;=1,"E-","")))))))))))</f>
        <v/>
      </c>
      <c r="DX48" s="51" t="str">
        <f>IF(OR('TRI-1'!DX48 ="",'TRI-1'!DX48&lt;0,'TRI-1'!DX48  &gt;10),"",IF((ROUND(TRUNC(('TRI-1'!DX48  ),2),0))=10,"A+",IF((ROUND(TRUNC(('TRI-1'!DX48  ),2),0))=9,"A-",IF((ROUND(TRUNC(('TRI-1'!DX48   ),2),0))=8,"B+",IF((ROUND(TRUNC(('TRI-1'!DX48 ),2),0))=7,"B-",IF((ROUND(TRUNC(('TRI-1'!DX48  ),2),0))=6,"C+",IF((ROUND(TRUNC(('TRI-1'!DX48  ),2),0))=5,"C-",IF((ROUND(TRUNC(('TRI-1'!DX48  ),2),0))=4,"D+",IF((ROUND(TRUNC(('TRI-1'!DX48 ),2),0))=3,"D-",IF((ROUND(TRUNC(('TRI-1'!DX48 ),2),0))=2,"E+",IF((ROUND(TRUNC(('TRI-1'!DX48  ),2),0))&lt;=1,"E-","")))))))))))</f>
        <v/>
      </c>
      <c r="DY48" s="51" t="str">
        <f>IF(OR('TRI-1'!DY48 ="",'TRI-1'!DY48&lt;0,'TRI-1'!DY48  &gt;10),"",IF((ROUND(TRUNC(('TRI-1'!DY48  ),2),0))=10,"A+",IF((ROUND(TRUNC(('TRI-1'!DY48  ),2),0))=9,"A-",IF((ROUND(TRUNC(('TRI-1'!DY48   ),2),0))=8,"B+",IF((ROUND(TRUNC(('TRI-1'!DY48 ),2),0))=7,"B-",IF((ROUND(TRUNC(('TRI-1'!DY48  ),2),0))=6,"C+",IF((ROUND(TRUNC(('TRI-1'!DY48  ),2),0))=5,"C-",IF((ROUND(TRUNC(('TRI-1'!DY48  ),2),0))=4,"D+",IF((ROUND(TRUNC(('TRI-1'!DY48 ),2),0))=3,"D-",IF((ROUND(TRUNC(('TRI-1'!DY48 ),2),0))=2,"E+",IF((ROUND(TRUNC(('TRI-1'!DY48  ),2),0))&lt;=1,"E-","")))))))))))</f>
        <v/>
      </c>
      <c r="DZ48" s="51" t="str">
        <f>IF(OR('TRI-1'!DZ48 ="",'TRI-1'!DZ48&lt;0,'TRI-1'!DZ48  &gt;10),"",IF((ROUND(TRUNC(('TRI-1'!DZ48  ),2),0))=10,"A+",IF((ROUND(TRUNC(('TRI-1'!DZ48  ),2),0))=9,"A-",IF((ROUND(TRUNC(('TRI-1'!DZ48   ),2),0))=8,"B+",IF((ROUND(TRUNC(('TRI-1'!DZ48 ),2),0))=7,"B-",IF((ROUND(TRUNC(('TRI-1'!DZ48  ),2),0))=6,"C+",IF((ROUND(TRUNC(('TRI-1'!DZ48  ),2),0))=5,"C-",IF((ROUND(TRUNC(('TRI-1'!DZ48  ),2),0))=4,"D+",IF((ROUND(TRUNC(('TRI-1'!DZ48 ),2),0))=3,"D-",IF((ROUND(TRUNC(('TRI-1'!DZ48 ),2),0))=2,"E+",IF((ROUND(TRUNC(('TRI-1'!DZ48  ),2),0))&lt;=1,"E-","")))))))))))</f>
        <v/>
      </c>
      <c r="EA48" s="51" t="str">
        <f>IF(OR('TRI-1'!EA48 ="",'TRI-1'!EA48&lt;0,'TRI-1'!EA48  &gt;10),"",IF((ROUND(TRUNC(('TRI-1'!EA48  ),2),0))=10,"A+",IF((ROUND(TRUNC(('TRI-1'!EA48  ),2),0))=9,"A-",IF((ROUND(TRUNC(('TRI-1'!EA48   ),2),0))=8,"B+",IF((ROUND(TRUNC(('TRI-1'!EA48 ),2),0))=7,"B-",IF((ROUND(TRUNC(('TRI-1'!EA48  ),2),0))=6,"C+",IF((ROUND(TRUNC(('TRI-1'!EA48  ),2),0))=5,"C-",IF((ROUND(TRUNC(('TRI-1'!EA48  ),2),0))=4,"D+",IF((ROUND(TRUNC(('TRI-1'!EA48 ),2),0))=3,"D-",IF((ROUND(TRUNC(('TRI-1'!EA48 ),2),0))=2,"E+",IF((ROUND(TRUNC(('TRI-1'!EA48  ),2),0))&lt;=1,"E-","")))))))))))</f>
        <v/>
      </c>
      <c r="EB48" s="51" t="str">
        <f>IF(OR('TRI-1'!EB48 ="",'TRI-1'!EB48&lt;0,'TRI-1'!EB48  &gt;10),"",IF((ROUND(TRUNC(('TRI-1'!EB48  ),2),0))=10,"A+",IF((ROUND(TRUNC(('TRI-1'!EB48  ),2),0))=9,"A-",IF((ROUND(TRUNC(('TRI-1'!EB48   ),2),0))=8,"B+",IF((ROUND(TRUNC(('TRI-1'!EB48 ),2),0))=7,"B-",IF((ROUND(TRUNC(('TRI-1'!EB48  ),2),0))=6,"C+",IF((ROUND(TRUNC(('TRI-1'!EB48  ),2),0))=5,"C-",IF((ROUND(TRUNC(('TRI-1'!EB48  ),2),0))=4,"D+",IF((ROUND(TRUNC(('TRI-1'!EB48 ),2),0))=3,"D-",IF((ROUND(TRUNC(('TRI-1'!EB48 ),2),0))=2,"E+",IF((ROUND(TRUNC(('TRI-1'!EB48  ),2),0))&lt;=1,"E-","")))))))))))</f>
        <v/>
      </c>
      <c r="EC48" s="51" t="str">
        <f>IF(OR('TRI-1'!EC48 ="",'TRI-1'!EC48&lt;0,'TRI-1'!EC48  &gt;10),"",IF((ROUND(TRUNC(('TRI-1'!EC48  ),2),0))=10,"A+",IF((ROUND(TRUNC(('TRI-1'!EC48  ),2),0))=9,"A-",IF((ROUND(TRUNC(('TRI-1'!EC48   ),2),0))=8,"B+",IF((ROUND(TRUNC(('TRI-1'!EC48 ),2),0))=7,"B-",IF((ROUND(TRUNC(('TRI-1'!EC48  ),2),0))=6,"C+",IF((ROUND(TRUNC(('TRI-1'!EC48  ),2),0))=5,"C-",IF((ROUND(TRUNC(('TRI-1'!EC48  ),2),0))=4,"D+",IF((ROUND(TRUNC(('TRI-1'!EC48 ),2),0))=3,"D-",IF((ROUND(TRUNC(('TRI-1'!EC48 ),2),0))=2,"E+",IF((ROUND(TRUNC(('TRI-1'!EC48  ),2),0))&lt;=1,"E-","")))))))))))</f>
        <v/>
      </c>
      <c r="ED48" s="51" t="str">
        <f>IF(OR('TRI-1'!ED48 ="",'TRI-1'!ED48&lt;0,'TRI-1'!ED48  &gt;10),"",IF((ROUND(TRUNC(('TRI-1'!ED48  ),2),0))=10,"A+",IF((ROUND(TRUNC(('TRI-1'!ED48  ),2),0))=9,"A-",IF((ROUND(TRUNC(('TRI-1'!ED48   ),2),0))=8,"B+",IF((ROUND(TRUNC(('TRI-1'!ED48 ),2),0))=7,"B-",IF((ROUND(TRUNC(('TRI-1'!ED48  ),2),0))=6,"C+",IF((ROUND(TRUNC(('TRI-1'!ED48  ),2),0))=5,"C-",IF((ROUND(TRUNC(('TRI-1'!ED48  ),2),0))=4,"D+",IF((ROUND(TRUNC(('TRI-1'!ED48 ),2),0))=3,"D-",IF((ROUND(TRUNC(('TRI-1'!ED48 ),2),0))=2,"E+",IF((ROUND(TRUNC(('TRI-1'!ED48  ),2),0))&lt;=1,"E-","")))))))))))</f>
        <v/>
      </c>
      <c r="EE48" s="51" t="str">
        <f>IF(OR('TRI-1'!EE48 ="",'TRI-1'!EE48&lt;0,'TRI-1'!EE48  &gt;10),"",IF((ROUND(TRUNC(('TRI-1'!EE48  ),2),0))=10,"A+",IF((ROUND(TRUNC(('TRI-1'!EE48  ),2),0))=9,"A-",IF((ROUND(TRUNC(('TRI-1'!EE48   ),2),0))=8,"B+",IF((ROUND(TRUNC(('TRI-1'!EE48 ),2),0))=7,"B-",IF((ROUND(TRUNC(('TRI-1'!EE48  ),2),0))=6,"C+",IF((ROUND(TRUNC(('TRI-1'!EE48  ),2),0))=5,"C-",IF((ROUND(TRUNC(('TRI-1'!EE48  ),2),0))=4,"D+",IF((ROUND(TRUNC(('TRI-1'!EE48 ),2),0))=3,"D-",IF((ROUND(TRUNC(('TRI-1'!EE48 ),2),0))=2,"E+",IF((ROUND(TRUNC(('TRI-1'!EE48  ),2),0))&lt;=1,"E-","")))))))))))</f>
        <v/>
      </c>
      <c r="EF48" s="51" t="str">
        <f>IF(OR('TRI-1'!EF48 ="",'TRI-1'!EF48&lt;0,'TRI-1'!EF48  &gt;10),"",IF((ROUND(TRUNC(('TRI-1'!EF48  ),2),0))=10,"A+",IF((ROUND(TRUNC(('TRI-1'!EF48  ),2),0))=9,"A-",IF((ROUND(TRUNC(('TRI-1'!EF48   ),2),0))=8,"B+",IF((ROUND(TRUNC(('TRI-1'!EF48 ),2),0))=7,"B-",IF((ROUND(TRUNC(('TRI-1'!EF48  ),2),0))=6,"C+",IF((ROUND(TRUNC(('TRI-1'!EF48  ),2),0))=5,"C-",IF((ROUND(TRUNC(('TRI-1'!EF48  ),2),0))=4,"D+",IF((ROUND(TRUNC(('TRI-1'!EF48 ),2),0))=3,"D-",IF((ROUND(TRUNC(('TRI-1'!EF48 ),2),0))=2,"E+",IF((ROUND(TRUNC(('TRI-1'!EF48  ),2),0))&lt;=1,"E-","")))))))))))</f>
        <v/>
      </c>
      <c r="EG48" s="51" t="str">
        <f>IF(OR('TRI-1'!EG48 ="",'TRI-1'!EG48&lt;0,'TRI-1'!EG48  &gt;10),"",IF((ROUND(TRUNC(('TRI-1'!EG48  ),2),0))=10,"A+",IF((ROUND(TRUNC(('TRI-1'!EG48  ),2),0))=9,"A-",IF((ROUND(TRUNC(('TRI-1'!EG48   ),2),0))=8,"B+",IF((ROUND(TRUNC(('TRI-1'!EG48 ),2),0))=7,"B-",IF((ROUND(TRUNC(('TRI-1'!EG48  ),2),0))=6,"C+",IF((ROUND(TRUNC(('TRI-1'!EG48  ),2),0))=5,"C-",IF((ROUND(TRUNC(('TRI-1'!EG48  ),2),0))=4,"D+",IF((ROUND(TRUNC(('TRI-1'!EG48 ),2),0))=3,"D-",IF((ROUND(TRUNC(('TRI-1'!EG48 ),2),0))=2,"E+",IF((ROUND(TRUNC(('TRI-1'!EG48  ),2),0))&lt;=1,"E-","")))))))))))</f>
        <v/>
      </c>
      <c r="EH48" s="51" t="str">
        <f>IF(OR('TRI-1'!EH48 ="",'TRI-1'!EH48&lt;0,'TRI-1'!EH48  &gt;10),"",IF((ROUND(TRUNC(('TRI-1'!EH48  ),2),0))=10,"A+",IF((ROUND(TRUNC(('TRI-1'!EH48  ),2),0))=9,"A-",IF((ROUND(TRUNC(('TRI-1'!EH48   ),2),0))=8,"B+",IF((ROUND(TRUNC(('TRI-1'!EH48 ),2),0))=7,"B-",IF((ROUND(TRUNC(('TRI-1'!EH48  ),2),0))=6,"C+",IF((ROUND(TRUNC(('TRI-1'!EH48  ),2),0))=5,"C-",IF((ROUND(TRUNC(('TRI-1'!EH48  ),2),0))=4,"D+",IF((ROUND(TRUNC(('TRI-1'!EH48 ),2),0))=3,"D-",IF((ROUND(TRUNC(('TRI-1'!EH48 ),2),0))=2,"E+",IF((ROUND(TRUNC(('TRI-1'!EH48  ),2),0))&lt;=1,"E-","")))))))))))</f>
        <v/>
      </c>
      <c r="EI48" s="51" t="str">
        <f>IF(OR('TRI-1'!EI48 ="",'TRI-1'!EI48&lt;0,'TRI-1'!EI48  &gt;10),"",IF((ROUND(TRUNC(('TRI-1'!EI48  ),2),0))=10,"A+",IF((ROUND(TRUNC(('TRI-1'!EI48  ),2),0))=9,"A-",IF((ROUND(TRUNC(('TRI-1'!EI48   ),2),0))=8,"B+",IF((ROUND(TRUNC(('TRI-1'!EI48 ),2),0))=7,"B-",IF((ROUND(TRUNC(('TRI-1'!EI48  ),2),0))=6,"C+",IF((ROUND(TRUNC(('TRI-1'!EI48  ),2),0))=5,"C-",IF((ROUND(TRUNC(('TRI-1'!EI48  ),2),0))=4,"D+",IF((ROUND(TRUNC(('TRI-1'!EI48 ),2),0))=3,"D-",IF((ROUND(TRUNC(('TRI-1'!EI48 ),2),0))=2,"E+",IF((ROUND(TRUNC(('TRI-1'!EI48  ),2),0))&lt;=1,"E-","")))))))))))</f>
        <v/>
      </c>
      <c r="EJ48" s="51" t="str">
        <f>IF(OR('TRI-1'!EJ48 ="",'TRI-1'!EJ48&lt;0,'TRI-1'!EJ48  &gt;10),"",IF((ROUND(TRUNC(('TRI-1'!EJ48  ),2),0))=10,"A+",IF((ROUND(TRUNC(('TRI-1'!EJ48  ),2),0))=9,"A-",IF((ROUND(TRUNC(('TRI-1'!EJ48   ),2),0))=8,"B+",IF((ROUND(TRUNC(('TRI-1'!EJ48 ),2),0))=7,"B-",IF((ROUND(TRUNC(('TRI-1'!EJ48  ),2),0))=6,"C+",IF((ROUND(TRUNC(('TRI-1'!EJ48  ),2),0))=5,"C-",IF((ROUND(TRUNC(('TRI-1'!EJ48  ),2),0))=4,"D+",IF((ROUND(TRUNC(('TRI-1'!EJ48 ),2),0))=3,"D-",IF((ROUND(TRUNC(('TRI-1'!EJ48 ),2),0))=2,"E+",IF((ROUND(TRUNC(('TRI-1'!EJ48  ),2),0))&lt;=1,"E-","")))))))))))</f>
        <v/>
      </c>
      <c r="EK48" s="51" t="str">
        <f>IF(OR('TRI-1'!EK48 ="",'TRI-1'!EK48&lt;0,'TRI-1'!EK48  &gt;10),"",IF((ROUND(TRUNC(('TRI-1'!EK48  ),2),0))=10,"A+",IF((ROUND(TRUNC(('TRI-1'!EK48  ),2),0))=9,"A-",IF((ROUND(TRUNC(('TRI-1'!EK48   ),2),0))=8,"B+",IF((ROUND(TRUNC(('TRI-1'!EK48 ),2),0))=7,"B-",IF((ROUND(TRUNC(('TRI-1'!EK48  ),2),0))=6,"C+",IF((ROUND(TRUNC(('TRI-1'!EK48  ),2),0))=5,"C-",IF((ROUND(TRUNC(('TRI-1'!EK48  ),2),0))=4,"D+",IF((ROUND(TRUNC(('TRI-1'!EK48 ),2),0))=3,"D-",IF((ROUND(TRUNC(('TRI-1'!EK48 ),2),0))=2,"E+",IF((ROUND(TRUNC(('TRI-1'!EK48  ),2),0))&lt;=1,"E-","")))))))))))</f>
        <v/>
      </c>
      <c r="EL48" s="51" t="str">
        <f>IF(OR('TRI-1'!EL48 ="",'TRI-1'!EL48&lt;0,'TRI-1'!EL48  &gt;10),"",IF((ROUND(TRUNC(('TRI-1'!EL48  ),2),0))=10,"A+",IF((ROUND(TRUNC(('TRI-1'!EL48  ),2),0))=9,"A-",IF((ROUND(TRUNC(('TRI-1'!EL48   ),2),0))=8,"B+",IF((ROUND(TRUNC(('TRI-1'!EL48 ),2),0))=7,"B-",IF((ROUND(TRUNC(('TRI-1'!EL48  ),2),0))=6,"C+",IF((ROUND(TRUNC(('TRI-1'!EL48  ),2),0))=5,"C-",IF((ROUND(TRUNC(('TRI-1'!EL48  ),2),0))=4,"D+",IF((ROUND(TRUNC(('TRI-1'!EL48 ),2),0))=3,"D-",IF((ROUND(TRUNC(('TRI-1'!EL48 ),2),0))=2,"E+",IF((ROUND(TRUNC(('TRI-1'!EL48  ),2),0))&lt;=1,"E-","")))))))))))</f>
        <v/>
      </c>
      <c r="EM48" s="51" t="str">
        <f>IF(OR('TRI-1'!EM48 ="",'TRI-1'!EM48&lt;0,'TRI-1'!EM48  &gt;10),"",IF((ROUND(TRUNC(('TRI-1'!EM48  ),2),0))=10,"A+",IF((ROUND(TRUNC(('TRI-1'!EM48  ),2),0))=9,"A-",IF((ROUND(TRUNC(('TRI-1'!EM48   ),2),0))=8,"B+",IF((ROUND(TRUNC(('TRI-1'!EM48 ),2),0))=7,"B-",IF((ROUND(TRUNC(('TRI-1'!EM48  ),2),0))=6,"C+",IF((ROUND(TRUNC(('TRI-1'!EM48  ),2),0))=5,"C-",IF((ROUND(TRUNC(('TRI-1'!EM48  ),2),0))=4,"D+",IF((ROUND(TRUNC(('TRI-1'!EM48 ),2),0))=3,"D-",IF((ROUND(TRUNC(('TRI-1'!EM48 ),2),0))=2,"E+",IF((ROUND(TRUNC(('TRI-1'!EM48  ),2),0))&lt;=1,"E-","")))))))))))</f>
        <v/>
      </c>
      <c r="EN48" s="51" t="str">
        <f>IF(OR('TRI-1'!EN48 ="",'TRI-1'!EN48&lt;0,'TRI-1'!EN48  &gt;10),"",IF((ROUND(TRUNC(('TRI-1'!EN48  ),2),0))=10,"A+",IF((ROUND(TRUNC(('TRI-1'!EN48  ),2),0))=9,"A-",IF((ROUND(TRUNC(('TRI-1'!EN48   ),2),0))=8,"B+",IF((ROUND(TRUNC(('TRI-1'!EN48 ),2),0))=7,"B-",IF((ROUND(TRUNC(('TRI-1'!EN48  ),2),0))=6,"C+",IF((ROUND(TRUNC(('TRI-1'!EN48  ),2),0))=5,"C-",IF((ROUND(TRUNC(('TRI-1'!EN48  ),2),0))=4,"D+",IF((ROUND(TRUNC(('TRI-1'!EN48 ),2),0))=3,"D-",IF((ROUND(TRUNC(('TRI-1'!EN48 ),2),0))=2,"E+",IF((ROUND(TRUNC(('TRI-1'!EN48  ),2),0))&lt;=1,"E-","")))))))))))</f>
        <v/>
      </c>
      <c r="EO48" s="51" t="str">
        <f>IF(OR('TRI-1'!EO48 ="",'TRI-1'!EO48&lt;0,'TRI-1'!EO48  &gt;10),"",IF((ROUND(TRUNC(('TRI-1'!EO48  ),2),0))=10,"A+",IF((ROUND(TRUNC(('TRI-1'!EO48  ),2),0))=9,"A-",IF((ROUND(TRUNC(('TRI-1'!EO48   ),2),0))=8,"B+",IF((ROUND(TRUNC(('TRI-1'!EO48 ),2),0))=7,"B-",IF((ROUND(TRUNC(('TRI-1'!EO48  ),2),0))=6,"C+",IF((ROUND(TRUNC(('TRI-1'!EO48  ),2),0))=5,"C-",IF((ROUND(TRUNC(('TRI-1'!EO48  ),2),0))=4,"D+",IF((ROUND(TRUNC(('TRI-1'!EO48 ),2),0))=3,"D-",IF((ROUND(TRUNC(('TRI-1'!EO48 ),2),0))=2,"E+",IF((ROUND(TRUNC(('TRI-1'!EO48  ),2),0))&lt;=1,"E-","")))))))))))</f>
        <v/>
      </c>
      <c r="EP48" s="51" t="str">
        <f>IF(OR('TRI-1'!EP48 ="",'TRI-1'!EP48&lt;0,'TRI-1'!EP48  &gt;10),"",IF((ROUND(TRUNC(('TRI-1'!EP48  ),2),0))=10,"A+",IF((ROUND(TRUNC(('TRI-1'!EP48  ),2),0))=9,"A-",IF((ROUND(TRUNC(('TRI-1'!EP48   ),2),0))=8,"B+",IF((ROUND(TRUNC(('TRI-1'!EP48 ),2),0))=7,"B-",IF((ROUND(TRUNC(('TRI-1'!EP48  ),2),0))=6,"C+",IF((ROUND(TRUNC(('TRI-1'!EP48  ),2),0))=5,"C-",IF((ROUND(TRUNC(('TRI-1'!EP48  ),2),0))=4,"D+",IF((ROUND(TRUNC(('TRI-1'!EP48 ),2),0))=3,"D-",IF((ROUND(TRUNC(('TRI-1'!EP48 ),2),0))=2,"E+",IF((ROUND(TRUNC(('TRI-1'!EP48  ),2),0))&lt;=1,"E-","")))))))))))</f>
        <v/>
      </c>
      <c r="EQ48" s="51" t="str">
        <f>IF(OR('TRI-1'!EQ48 ="",'TRI-1'!EQ48&lt;0,'TRI-1'!EQ48  &gt;10),"",IF((ROUND(TRUNC(('TRI-1'!EQ48  ),2),0))=10,"A+",IF((ROUND(TRUNC(('TRI-1'!EQ48  ),2),0))=9,"A-",IF((ROUND(TRUNC(('TRI-1'!EQ48   ),2),0))=8,"B+",IF((ROUND(TRUNC(('TRI-1'!EQ48 ),2),0))=7,"B-",IF((ROUND(TRUNC(('TRI-1'!EQ48  ),2),0))=6,"C+",IF((ROUND(TRUNC(('TRI-1'!EQ48  ),2),0))=5,"C-",IF((ROUND(TRUNC(('TRI-1'!EQ48  ),2),0))=4,"D+",IF((ROUND(TRUNC(('TRI-1'!EQ48 ),2),0))=3,"D-",IF((ROUND(TRUNC(('TRI-1'!EQ48 ),2),0))=2,"E+",IF((ROUND(TRUNC(('TRI-1'!EQ48  ),2),0))&lt;=1,"E-","")))))))))))</f>
        <v/>
      </c>
      <c r="ER48" s="51" t="str">
        <f>IF(OR('TRI-1'!ER48 ="",'TRI-1'!ER48&lt;0,'TRI-1'!ER48  &gt;10),"",IF((ROUND(TRUNC(('TRI-1'!ER48  ),2),0))=10,"A+",IF((ROUND(TRUNC(('TRI-1'!ER48  ),2),0))=9,"A-",IF((ROUND(TRUNC(('TRI-1'!ER48   ),2),0))=8,"B+",IF((ROUND(TRUNC(('TRI-1'!ER48 ),2),0))=7,"B-",IF((ROUND(TRUNC(('TRI-1'!ER48  ),2),0))=6,"C+",IF((ROUND(TRUNC(('TRI-1'!ER48  ),2),0))=5,"C-",IF((ROUND(TRUNC(('TRI-1'!ER48  ),2),0))=4,"D+",IF((ROUND(TRUNC(('TRI-1'!ER48 ),2),0))=3,"D-",IF((ROUND(TRUNC(('TRI-1'!ER48 ),2),0))=2,"E+",IF((ROUND(TRUNC(('TRI-1'!ER48  ),2),0))&lt;=1,"E-","")))))))))))</f>
        <v/>
      </c>
      <c r="ES48" s="51" t="str">
        <f>IF(OR('TRI-1'!ES48 ="",'TRI-1'!ES48&lt;0,'TRI-1'!ES48  &gt;10),"",IF((ROUND(TRUNC(('TRI-1'!ES48  ),2),0))=10,"A+",IF((ROUND(TRUNC(('TRI-1'!ES48  ),2),0))=9,"A-",IF((ROUND(TRUNC(('TRI-1'!ES48   ),2),0))=8,"B+",IF((ROUND(TRUNC(('TRI-1'!ES48 ),2),0))=7,"B-",IF((ROUND(TRUNC(('TRI-1'!ES48  ),2),0))=6,"C+",IF((ROUND(TRUNC(('TRI-1'!ES48  ),2),0))=5,"C-",IF((ROUND(TRUNC(('TRI-1'!ES48  ),2),0))=4,"D+",IF((ROUND(TRUNC(('TRI-1'!ES48 ),2),0))=3,"D-",IF((ROUND(TRUNC(('TRI-1'!ES48 ),2),0))=2,"E+",IF((ROUND(TRUNC(('TRI-1'!ES48  ),2),0))&lt;=1,"E-","")))))))))))</f>
        <v/>
      </c>
      <c r="ET48" s="51" t="str">
        <f>IF('TRI-1'!ET48 ="","",'TRI-1'!ET48 )</f>
        <v/>
      </c>
      <c r="EU48" s="51" t="str">
        <f>IF('TRI-1'!EU48 ="","",'TRI-1'!EU48 )</f>
        <v/>
      </c>
      <c r="EV48" s="51" t="str">
        <f>IF('TRI-1'!EV48 ="","",'TRI-1'!EV48 )</f>
        <v/>
      </c>
      <c r="EW48" s="51" t="str">
        <f>IF('TRI-1'!EW48 ="","",'TRI-1'!EW48 )</f>
        <v/>
      </c>
      <c r="EX48" s="51" t="str">
        <f>IF('TRI-1'!EX48 ="","",'TRI-1'!EX48 )</f>
        <v/>
      </c>
      <c r="EY48" s="51" t="str">
        <f>IF('TRI-1'!EY48 ="","",'TRI-1'!EY48 )</f>
        <v/>
      </c>
      <c r="EZ48" s="51" t="str">
        <f>IF('TRI-1'!EZ48 ="","",'TRI-1'!EZ48 )</f>
        <v/>
      </c>
      <c r="FA48" s="51" t="str">
        <f>IF('TRI-1'!FA48 ="","",'TRI-1'!FA48 )</f>
        <v/>
      </c>
      <c r="FB48" s="51" t="str">
        <f>IF('TRI-1'!FB48 ="","",'TRI-1'!FB48 )</f>
        <v/>
      </c>
      <c r="FC48" s="51" t="str">
        <f>IF('TRI-1'!FC48 ="","",'TRI-1'!FC48 )</f>
        <v/>
      </c>
      <c r="FD48" s="51">
        <f>IF('TRI-1'!FD48 ="","",'TRI-1'!FD48 )</f>
        <v>0</v>
      </c>
      <c r="FE48" s="51" t="str">
        <f>IF('TRI-1'!FE48 ="","",'TRI-1'!FE48 )</f>
        <v/>
      </c>
      <c r="FF48" s="51" t="str">
        <f>IF('TRI-1'!FF48 ="","",'TRI-1'!FF48 )</f>
        <v/>
      </c>
      <c r="FG48" s="51" t="str">
        <f>IF('TRI-1'!FG48 ="","",'TRI-1'!FG48 )</f>
        <v/>
      </c>
      <c r="FH48" s="51" t="str">
        <f>IF('TRI-1'!FH48 ="","",'TRI-1'!FH48 )</f>
        <v/>
      </c>
    </row>
    <row r="49" spans="2:164" ht="21" hidden="1" customHeight="1">
      <c r="B49" s="53">
        <v>32</v>
      </c>
      <c r="C49" s="272" t="str">
        <f>IF(NOTAS!XBX52&lt;&gt;"",NOTAS!XBX52,"")</f>
        <v/>
      </c>
      <c r="D49" s="273"/>
      <c r="E49" s="273"/>
      <c r="F49" s="274"/>
      <c r="G49" s="51" t="str">
        <f>IF(OR('TRI-1'!G49 ="",'TRI-1'!G49&lt;0,'TRI-1'!G49  &gt;10),"",IF((ROUND(TRUNC(('TRI-1'!G49  ),2),0))=10,"A+",IF((ROUND(TRUNC(('TRI-1'!G49  ),2),0))=9,"A-",IF((ROUND(TRUNC(('TRI-1'!G49   ),2),0))=8,"B+",IF((ROUND(TRUNC(('TRI-1'!G49 ),2),0))=7,"B-",IF((ROUND(TRUNC(('TRI-1'!G49  ),2),0))=6,"C+",IF((ROUND(TRUNC(('TRI-1'!G49  ),2),0))=5,"C-",IF((ROUND(TRUNC(('TRI-1'!G49  ),2),0))=4,"D+",IF((ROUND(TRUNC(('TRI-1'!G49 ),2),0))=3,"D-",IF((ROUND(TRUNC(('TRI-1'!G49 ),2),0))=2,"E+",IF((ROUND(TRUNC(('TRI-1'!G49  ),2),0))&lt;=1,"E-","")))))))))))</f>
        <v/>
      </c>
      <c r="H49" s="51" t="str">
        <f>IF(OR('TRI-1'!H49 ="",'TRI-1'!H49&lt;0,'TRI-1'!H49  &gt;10),"",IF((ROUND(TRUNC(('TRI-1'!H49  ),2),0))=10,"A+",IF((ROUND(TRUNC(('TRI-1'!H49  ),2),0))=9,"A-",IF((ROUND(TRUNC(('TRI-1'!H49   ),2),0))=8,"B+",IF((ROUND(TRUNC(('TRI-1'!H49 ),2),0))=7,"B-",IF((ROUND(TRUNC(('TRI-1'!H49  ),2),0))=6,"C+",IF((ROUND(TRUNC(('TRI-1'!H49  ),2),0))=5,"C-",IF((ROUND(TRUNC(('TRI-1'!H49  ),2),0))=4,"D+",IF((ROUND(TRUNC(('TRI-1'!H49 ),2),0))=3,"D-",IF((ROUND(TRUNC(('TRI-1'!H49 ),2),0))=2,"E+",IF((ROUND(TRUNC(('TRI-1'!H49  ),2),0))&lt;=1,"E-","")))))))))))</f>
        <v/>
      </c>
      <c r="I49" s="51" t="str">
        <f>IF(OR('TRI-1'!I49 ="",'TRI-1'!I49&lt;0,'TRI-1'!I49  &gt;10),"",IF((ROUND(TRUNC(('TRI-1'!I49  ),2),0))=10,"A+",IF((ROUND(TRUNC(('TRI-1'!I49  ),2),0))=9,"A-",IF((ROUND(TRUNC(('TRI-1'!I49   ),2),0))=8,"B+",IF((ROUND(TRUNC(('TRI-1'!I49 ),2),0))=7,"B-",IF((ROUND(TRUNC(('TRI-1'!I49  ),2),0))=6,"C+",IF((ROUND(TRUNC(('TRI-1'!I49  ),2),0))=5,"C-",IF((ROUND(TRUNC(('TRI-1'!I49  ),2),0))=4,"D+",IF((ROUND(TRUNC(('TRI-1'!I49 ),2),0))=3,"D-",IF((ROUND(TRUNC(('TRI-1'!I49 ),2),0))=2,"E+",IF((ROUND(TRUNC(('TRI-1'!I49  ),2),0))&lt;=1,"E-","")))))))))))</f>
        <v/>
      </c>
      <c r="J49" s="51" t="str">
        <f>IF(OR('TRI-1'!J49 ="",'TRI-1'!J49&lt;0,'TRI-1'!J49  &gt;10),"",IF((ROUND(TRUNC(('TRI-1'!J49  ),2),0))=10,"A+",IF((ROUND(TRUNC(('TRI-1'!J49  ),2),0))=9,"A-",IF((ROUND(TRUNC(('TRI-1'!J49   ),2),0))=8,"B+",IF((ROUND(TRUNC(('TRI-1'!J49 ),2),0))=7,"B-",IF((ROUND(TRUNC(('TRI-1'!J49  ),2),0))=6,"C+",IF((ROUND(TRUNC(('TRI-1'!J49  ),2),0))=5,"C-",IF((ROUND(TRUNC(('TRI-1'!J49  ),2),0))=4,"D+",IF((ROUND(TRUNC(('TRI-1'!J49 ),2),0))=3,"D-",IF((ROUND(TRUNC(('TRI-1'!J49 ),2),0))=2,"E+",IF((ROUND(TRUNC(('TRI-1'!J49  ),2),0))&lt;=1,"E-","")))))))))))</f>
        <v/>
      </c>
      <c r="K49" s="51" t="str">
        <f>IF(OR('TRI-1'!K49 ="",'TRI-1'!K49&lt;0,'TRI-1'!K49  &gt;10),"",IF((ROUND(TRUNC(('TRI-1'!K49  ),2),0))=10,"A+",IF((ROUND(TRUNC(('TRI-1'!K49  ),2),0))=9,"A-",IF((ROUND(TRUNC(('TRI-1'!K49   ),2),0))=8,"B+",IF((ROUND(TRUNC(('TRI-1'!K49 ),2),0))=7,"B-",IF((ROUND(TRUNC(('TRI-1'!K49  ),2),0))=6,"C+",IF((ROUND(TRUNC(('TRI-1'!K49  ),2),0))=5,"C-",IF((ROUND(TRUNC(('TRI-1'!K49  ),2),0))=4,"D+",IF((ROUND(TRUNC(('TRI-1'!K49 ),2),0))=3,"D-",IF((ROUND(TRUNC(('TRI-1'!K49 ),2),0))=2,"E+",IF((ROUND(TRUNC(('TRI-1'!K49  ),2),0))&lt;=1,"E-","")))))))))))</f>
        <v/>
      </c>
      <c r="L49" s="51" t="str">
        <f>IF(OR('TRI-1'!L49 ="",'TRI-1'!L49&lt;0,'TRI-1'!L49  &gt;10),"",IF((ROUND(TRUNC(('TRI-1'!L49  ),2),0))=10,"A+",IF((ROUND(TRUNC(('TRI-1'!L49  ),2),0))=9,"A-",IF((ROUND(TRUNC(('TRI-1'!L49   ),2),0))=8,"B+",IF((ROUND(TRUNC(('TRI-1'!L49 ),2),0))=7,"B-",IF((ROUND(TRUNC(('TRI-1'!L49  ),2),0))=6,"C+",IF((ROUND(TRUNC(('TRI-1'!L49  ),2),0))=5,"C-",IF((ROUND(TRUNC(('TRI-1'!L49  ),2),0))=4,"D+",IF((ROUND(TRUNC(('TRI-1'!L49 ),2),0))=3,"D-",IF((ROUND(TRUNC(('TRI-1'!L49 ),2),0))=2,"E+",IF((ROUND(TRUNC(('TRI-1'!L49  ),2),0))&lt;=1,"E-","")))))))))))</f>
        <v/>
      </c>
      <c r="M49" s="51" t="str">
        <f>IF(OR('TRI-1'!M49 ="",'TRI-1'!M49&lt;0,'TRI-1'!M49  &gt;10),"",IF((ROUND(TRUNC(('TRI-1'!M49  ),2),0))=10,"A+",IF((ROUND(TRUNC(('TRI-1'!M49  ),2),0))=9,"A-",IF((ROUND(TRUNC(('TRI-1'!M49   ),2),0))=8,"B+",IF((ROUND(TRUNC(('TRI-1'!M49 ),2),0))=7,"B-",IF((ROUND(TRUNC(('TRI-1'!M49  ),2),0))=6,"C+",IF((ROUND(TRUNC(('TRI-1'!M49  ),2),0))=5,"C-",IF((ROUND(TRUNC(('TRI-1'!M49  ),2),0))=4,"D+",IF((ROUND(TRUNC(('TRI-1'!M49 ),2),0))=3,"D-",IF((ROUND(TRUNC(('TRI-1'!M49 ),2),0))=2,"E+",IF((ROUND(TRUNC(('TRI-1'!M49  ),2),0))&lt;=1,"E-","")))))))))))</f>
        <v/>
      </c>
      <c r="N49" s="51" t="str">
        <f>IF(OR('TRI-1'!N49 ="",'TRI-1'!N49&lt;0,'TRI-1'!N49  &gt;10),"",IF((ROUND(TRUNC(('TRI-1'!N49  ),2),0))=10,"A+",IF((ROUND(TRUNC(('TRI-1'!N49  ),2),0))=9,"A-",IF((ROUND(TRUNC(('TRI-1'!N49   ),2),0))=8,"B+",IF((ROUND(TRUNC(('TRI-1'!N49 ),2),0))=7,"B-",IF((ROUND(TRUNC(('TRI-1'!N49  ),2),0))=6,"C+",IF((ROUND(TRUNC(('TRI-1'!N49  ),2),0))=5,"C-",IF((ROUND(TRUNC(('TRI-1'!N49  ),2),0))=4,"D+",IF((ROUND(TRUNC(('TRI-1'!N49 ),2),0))=3,"D-",IF((ROUND(TRUNC(('TRI-1'!N49 ),2),0))=2,"E+",IF((ROUND(TRUNC(('TRI-1'!N49  ),2),0))&lt;=1,"E-","")))))))))))</f>
        <v/>
      </c>
      <c r="O49" s="51" t="str">
        <f>IF(OR('TRI-1'!O49 ="",'TRI-1'!O49&lt;0,'TRI-1'!O49  &gt;10),"",IF((ROUND(TRUNC(('TRI-1'!O49  ),2),0))=10,"A+",IF((ROUND(TRUNC(('TRI-1'!O49  ),2),0))=9,"A-",IF((ROUND(TRUNC(('TRI-1'!O49   ),2),0))=8,"B+",IF((ROUND(TRUNC(('TRI-1'!O49 ),2),0))=7,"B-",IF((ROUND(TRUNC(('TRI-1'!O49  ),2),0))=6,"C+",IF((ROUND(TRUNC(('TRI-1'!O49  ),2),0))=5,"C-",IF((ROUND(TRUNC(('TRI-1'!O49  ),2),0))=4,"D+",IF((ROUND(TRUNC(('TRI-1'!O49 ),2),0))=3,"D-",IF((ROUND(TRUNC(('TRI-1'!O49 ),2),0))=2,"E+",IF((ROUND(TRUNC(('TRI-1'!O49  ),2),0))&lt;=1,"E-","")))))))))))</f>
        <v/>
      </c>
      <c r="P49" s="51" t="str">
        <f>IF(OR('TRI-1'!P49 ="",'TRI-1'!P49&lt;0,'TRI-1'!P49  &gt;10),"",IF((ROUND(TRUNC(('TRI-1'!P49  ),2),0))=10,"A+",IF((ROUND(TRUNC(('TRI-1'!P49  ),2),0))=9,"A-",IF((ROUND(TRUNC(('TRI-1'!P49   ),2),0))=8,"B+",IF((ROUND(TRUNC(('TRI-1'!P49 ),2),0))=7,"B-",IF((ROUND(TRUNC(('TRI-1'!P49  ),2),0))=6,"C+",IF((ROUND(TRUNC(('TRI-1'!P49  ),2),0))=5,"C-",IF((ROUND(TRUNC(('TRI-1'!P49  ),2),0))=4,"D+",IF((ROUND(TRUNC(('TRI-1'!P49 ),2),0))=3,"D-",IF((ROUND(TRUNC(('TRI-1'!P49 ),2),0))=2,"E+",IF((ROUND(TRUNC(('TRI-1'!P49  ),2),0))&lt;=1,"E-","")))))))))))</f>
        <v/>
      </c>
      <c r="Q49" s="51" t="str">
        <f>IF(OR('TRI-1'!Q49 ="",'TRI-1'!Q49&lt;0,'TRI-1'!Q49  &gt;10),"",IF((ROUND(TRUNC(('TRI-1'!Q49  ),2),0))=10,"A+",IF((ROUND(TRUNC(('TRI-1'!Q49  ),2),0))=9,"A-",IF((ROUND(TRUNC(('TRI-1'!Q49   ),2),0))=8,"B+",IF((ROUND(TRUNC(('TRI-1'!Q49 ),2),0))=7,"B-",IF((ROUND(TRUNC(('TRI-1'!Q49  ),2),0))=6,"C+",IF((ROUND(TRUNC(('TRI-1'!Q49  ),2),0))=5,"C-",IF((ROUND(TRUNC(('TRI-1'!Q49  ),2),0))=4,"D+",IF((ROUND(TRUNC(('TRI-1'!Q49 ),2),0))=3,"D-",IF((ROUND(TRUNC(('TRI-1'!Q49 ),2),0))=2,"E+",IF((ROUND(TRUNC(('TRI-1'!Q49  ),2),0))&lt;=1,"E-","")))))))))))</f>
        <v/>
      </c>
      <c r="R49" s="51" t="str">
        <f>IF(OR('TRI-1'!R49 ="",'TRI-1'!R49&lt;0,'TRI-1'!R49  &gt;10),"",IF((ROUND(TRUNC(('TRI-1'!R49  ),2),0))=10,"A+",IF((ROUND(TRUNC(('TRI-1'!R49  ),2),0))=9,"A-",IF((ROUND(TRUNC(('TRI-1'!R49   ),2),0))=8,"B+",IF((ROUND(TRUNC(('TRI-1'!R49 ),2),0))=7,"B-",IF((ROUND(TRUNC(('TRI-1'!R49  ),2),0))=6,"C+",IF((ROUND(TRUNC(('TRI-1'!R49  ),2),0))=5,"C-",IF((ROUND(TRUNC(('TRI-1'!R49  ),2),0))=4,"D+",IF((ROUND(TRUNC(('TRI-1'!R49 ),2),0))=3,"D-",IF((ROUND(TRUNC(('TRI-1'!R49 ),2),0))=2,"E+",IF((ROUND(TRUNC(('TRI-1'!R49  ),2),0))&lt;=1,"E-","")))))))))))</f>
        <v/>
      </c>
      <c r="S49" s="51" t="str">
        <f>IF(OR('TRI-1'!S49 ="",'TRI-1'!S49&lt;0,'TRI-1'!S49  &gt;10),"",IF((ROUND(TRUNC(('TRI-1'!S49  ),2),0))=10,"A+",IF((ROUND(TRUNC(('TRI-1'!S49  ),2),0))=9,"A-",IF((ROUND(TRUNC(('TRI-1'!S49   ),2),0))=8,"B+",IF((ROUND(TRUNC(('TRI-1'!S49 ),2),0))=7,"B-",IF((ROUND(TRUNC(('TRI-1'!S49  ),2),0))=6,"C+",IF((ROUND(TRUNC(('TRI-1'!S49  ),2),0))=5,"C-",IF((ROUND(TRUNC(('TRI-1'!S49  ),2),0))=4,"D+",IF((ROUND(TRUNC(('TRI-1'!S49 ),2),0))=3,"D-",IF((ROUND(TRUNC(('TRI-1'!S49 ),2),0))=2,"E+",IF((ROUND(TRUNC(('TRI-1'!S49  ),2),0))&lt;=1,"E-","")))))))))))</f>
        <v/>
      </c>
      <c r="T49" s="51" t="str">
        <f>IF(OR('TRI-1'!T49 ="",'TRI-1'!T49&lt;0,'TRI-1'!T49  &gt;10),"",IF((ROUND(TRUNC(('TRI-1'!T49  ),2),0))=10,"A+",IF((ROUND(TRUNC(('TRI-1'!T49  ),2),0))=9,"A-",IF((ROUND(TRUNC(('TRI-1'!T49   ),2),0))=8,"B+",IF((ROUND(TRUNC(('TRI-1'!T49 ),2),0))=7,"B-",IF((ROUND(TRUNC(('TRI-1'!T49  ),2),0))=6,"C+",IF((ROUND(TRUNC(('TRI-1'!T49  ),2),0))=5,"C-",IF((ROUND(TRUNC(('TRI-1'!T49  ),2),0))=4,"D+",IF((ROUND(TRUNC(('TRI-1'!T49 ),2),0))=3,"D-",IF((ROUND(TRUNC(('TRI-1'!T49 ),2),0))=2,"E+",IF((ROUND(TRUNC(('TRI-1'!T49  ),2),0))&lt;=1,"E-","")))))))))))</f>
        <v/>
      </c>
      <c r="U49" s="51" t="str">
        <f>IF(OR('TRI-1'!U49 ="",'TRI-1'!U49&lt;0,'TRI-1'!U49  &gt;10),"",IF((ROUND(TRUNC(('TRI-1'!U49  ),2),0))=10,"A+",IF((ROUND(TRUNC(('TRI-1'!U49  ),2),0))=9,"A-",IF((ROUND(TRUNC(('TRI-1'!U49   ),2),0))=8,"B+",IF((ROUND(TRUNC(('TRI-1'!U49 ),2),0))=7,"B-",IF((ROUND(TRUNC(('TRI-1'!U49  ),2),0))=6,"C+",IF((ROUND(TRUNC(('TRI-1'!U49  ),2),0))=5,"C-",IF((ROUND(TRUNC(('TRI-1'!U49  ),2),0))=4,"D+",IF((ROUND(TRUNC(('TRI-1'!U49 ),2),0))=3,"D-",IF((ROUND(TRUNC(('TRI-1'!U49 ),2),0))=2,"E+",IF((ROUND(TRUNC(('TRI-1'!U49  ),2),0))&lt;=1,"E-","")))))))))))</f>
        <v/>
      </c>
      <c r="V49" s="51" t="str">
        <f>IF(OR('TRI-1'!V49 ="",'TRI-1'!V49&lt;0,'TRI-1'!V49  &gt;10),"",IF((ROUND(TRUNC(('TRI-1'!V49  ),2),0))=10,"A+",IF((ROUND(TRUNC(('TRI-1'!V49  ),2),0))=9,"A-",IF((ROUND(TRUNC(('TRI-1'!V49   ),2),0))=8,"B+",IF((ROUND(TRUNC(('TRI-1'!V49 ),2),0))=7,"B-",IF((ROUND(TRUNC(('TRI-1'!V49  ),2),0))=6,"C+",IF((ROUND(TRUNC(('TRI-1'!V49  ),2),0))=5,"C-",IF((ROUND(TRUNC(('TRI-1'!V49  ),2),0))=4,"D+",IF((ROUND(TRUNC(('TRI-1'!V49 ),2),0))=3,"D-",IF((ROUND(TRUNC(('TRI-1'!V49 ),2),0))=2,"E+",IF((ROUND(TRUNC(('TRI-1'!V49  ),2),0))&lt;=1,"E-","")))))))))))</f>
        <v/>
      </c>
      <c r="W49" s="51" t="str">
        <f>IF(OR('TRI-1'!W49 ="",'TRI-1'!W49&lt;0,'TRI-1'!W49  &gt;10),"",IF((ROUND(TRUNC(('TRI-1'!W49  ),2),0))=10,"A+",IF((ROUND(TRUNC(('TRI-1'!W49  ),2),0))=9,"A-",IF((ROUND(TRUNC(('TRI-1'!W49   ),2),0))=8,"B+",IF((ROUND(TRUNC(('TRI-1'!W49 ),2),0))=7,"B-",IF((ROUND(TRUNC(('TRI-1'!W49  ),2),0))=6,"C+",IF((ROUND(TRUNC(('TRI-1'!W49  ),2),0))=5,"C-",IF((ROUND(TRUNC(('TRI-1'!W49  ),2),0))=4,"D+",IF((ROUND(TRUNC(('TRI-1'!W49 ),2),0))=3,"D-",IF((ROUND(TRUNC(('TRI-1'!W49 ),2),0))=2,"E+",IF((ROUND(TRUNC(('TRI-1'!W49  ),2),0))&lt;=1,"E-","")))))))))))</f>
        <v/>
      </c>
      <c r="X49" s="51" t="str">
        <f>IF(OR('TRI-1'!X49 ="",'TRI-1'!X49&lt;0,'TRI-1'!X49  &gt;10),"",IF((ROUND(TRUNC(('TRI-1'!X49  ),2),0))=10,"A+",IF((ROUND(TRUNC(('TRI-1'!X49  ),2),0))=9,"A-",IF((ROUND(TRUNC(('TRI-1'!X49   ),2),0))=8,"B+",IF((ROUND(TRUNC(('TRI-1'!X49 ),2),0))=7,"B-",IF((ROUND(TRUNC(('TRI-1'!X49  ),2),0))=6,"C+",IF((ROUND(TRUNC(('TRI-1'!X49  ),2),0))=5,"C-",IF((ROUND(TRUNC(('TRI-1'!X49  ),2),0))=4,"D+",IF((ROUND(TRUNC(('TRI-1'!X49 ),2),0))=3,"D-",IF((ROUND(TRUNC(('TRI-1'!X49 ),2),0))=2,"E+",IF((ROUND(TRUNC(('TRI-1'!X49  ),2),0))&lt;=1,"E-","")))))))))))</f>
        <v/>
      </c>
      <c r="Y49" s="51" t="str">
        <f>IF(OR('TRI-1'!Y49 ="",'TRI-1'!Y49&lt;0,'TRI-1'!Y49  &gt;10),"",IF((ROUND(TRUNC(('TRI-1'!Y49  ),2),0))=10,"A+",IF((ROUND(TRUNC(('TRI-1'!Y49  ),2),0))=9,"A-",IF((ROUND(TRUNC(('TRI-1'!Y49   ),2),0))=8,"B+",IF((ROUND(TRUNC(('TRI-1'!Y49 ),2),0))=7,"B-",IF((ROUND(TRUNC(('TRI-1'!Y49  ),2),0))=6,"C+",IF((ROUND(TRUNC(('TRI-1'!Y49  ),2),0))=5,"C-",IF((ROUND(TRUNC(('TRI-1'!Y49  ),2),0))=4,"D+",IF((ROUND(TRUNC(('TRI-1'!Y49 ),2),0))=3,"D-",IF((ROUND(TRUNC(('TRI-1'!Y49 ),2),0))=2,"E+",IF((ROUND(TRUNC(('TRI-1'!Y49  ),2),0))&lt;=1,"E-","")))))))))))</f>
        <v/>
      </c>
      <c r="Z49" s="51" t="str">
        <f>IF(OR('TRI-1'!Z49 ="",'TRI-1'!Z49&lt;0,'TRI-1'!Z49  &gt;10),"",IF((ROUND(TRUNC(('TRI-1'!Z49  ),2),0))=10,"A+",IF((ROUND(TRUNC(('TRI-1'!Z49  ),2),0))=9,"A-",IF((ROUND(TRUNC(('TRI-1'!Z49   ),2),0))=8,"B+",IF((ROUND(TRUNC(('TRI-1'!Z49 ),2),0))=7,"B-",IF((ROUND(TRUNC(('TRI-1'!Z49  ),2),0))=6,"C+",IF((ROUND(TRUNC(('TRI-1'!Z49  ),2),0))=5,"C-",IF((ROUND(TRUNC(('TRI-1'!Z49  ),2),0))=4,"D+",IF((ROUND(TRUNC(('TRI-1'!Z49 ),2),0))=3,"D-",IF((ROUND(TRUNC(('TRI-1'!Z49 ),2),0))=2,"E+",IF((ROUND(TRUNC(('TRI-1'!Z49  ),2),0))&lt;=1,"E-","")))))))))))</f>
        <v/>
      </c>
      <c r="AA49" s="51" t="str">
        <f>IF(OR('TRI-1'!AA49 ="",'TRI-1'!AA49&lt;0,'TRI-1'!AA49  &gt;10),"",IF((ROUND(TRUNC(('TRI-1'!AA49  ),2),0))=10,"A+",IF((ROUND(TRUNC(('TRI-1'!AA49  ),2),0))=9,"A-",IF((ROUND(TRUNC(('TRI-1'!AA49   ),2),0))=8,"B+",IF((ROUND(TRUNC(('TRI-1'!AA49 ),2),0))=7,"B-",IF((ROUND(TRUNC(('TRI-1'!AA49  ),2),0))=6,"C+",IF((ROUND(TRUNC(('TRI-1'!AA49  ),2),0))=5,"C-",IF((ROUND(TRUNC(('TRI-1'!AA49  ),2),0))=4,"D+",IF((ROUND(TRUNC(('TRI-1'!AA49 ),2),0))=3,"D-",IF((ROUND(TRUNC(('TRI-1'!AA49 ),2),0))=2,"E+",IF((ROUND(TRUNC(('TRI-1'!AA49  ),2),0))&lt;=1,"E-","")))))))))))</f>
        <v/>
      </c>
      <c r="AB49" s="51" t="str">
        <f>IF(OR('TRI-1'!AB49 ="",'TRI-1'!AB49&lt;0,'TRI-1'!AB49  &gt;10),"",IF((ROUND(TRUNC(('TRI-1'!AB49  ),2),0))=10,"A+",IF((ROUND(TRUNC(('TRI-1'!AB49  ),2),0))=9,"A-",IF((ROUND(TRUNC(('TRI-1'!AB49   ),2),0))=8,"B+",IF((ROUND(TRUNC(('TRI-1'!AB49 ),2),0))=7,"B-",IF((ROUND(TRUNC(('TRI-1'!AB49  ),2),0))=6,"C+",IF((ROUND(TRUNC(('TRI-1'!AB49  ),2),0))=5,"C-",IF((ROUND(TRUNC(('TRI-1'!AB49  ),2),0))=4,"D+",IF((ROUND(TRUNC(('TRI-1'!AB49 ),2),0))=3,"D-",IF((ROUND(TRUNC(('TRI-1'!AB49 ),2),0))=2,"E+",IF((ROUND(TRUNC(('TRI-1'!AB49  ),2),0))&lt;=1,"E-","")))))))))))</f>
        <v/>
      </c>
      <c r="AC49" s="51" t="str">
        <f>IF(OR('TRI-1'!AC49 ="",'TRI-1'!AC49&lt;0,'TRI-1'!AC49  &gt;10),"",IF((ROUND(TRUNC(('TRI-1'!AC49  ),2),0))=10,"A+",IF((ROUND(TRUNC(('TRI-1'!AC49  ),2),0))=9,"A-",IF((ROUND(TRUNC(('TRI-1'!AC49   ),2),0))=8,"B+",IF((ROUND(TRUNC(('TRI-1'!AC49 ),2),0))=7,"B-",IF((ROUND(TRUNC(('TRI-1'!AC49  ),2),0))=6,"C+",IF((ROUND(TRUNC(('TRI-1'!AC49  ),2),0))=5,"C-",IF((ROUND(TRUNC(('TRI-1'!AC49  ),2),0))=4,"D+",IF((ROUND(TRUNC(('TRI-1'!AC49 ),2),0))=3,"D-",IF((ROUND(TRUNC(('TRI-1'!AC49 ),2),0))=2,"E+",IF((ROUND(TRUNC(('TRI-1'!AC49  ),2),0))&lt;=1,"E-","")))))))))))</f>
        <v/>
      </c>
      <c r="AD49" s="51" t="str">
        <f>IF(OR('TRI-1'!AD49 ="",'TRI-1'!AD49&lt;0,'TRI-1'!AD49  &gt;10),"",IF((ROUND(TRUNC(('TRI-1'!AD49  ),2),0))=10,"A+",IF((ROUND(TRUNC(('TRI-1'!AD49  ),2),0))=9,"A-",IF((ROUND(TRUNC(('TRI-1'!AD49   ),2),0))=8,"B+",IF((ROUND(TRUNC(('TRI-1'!AD49 ),2),0))=7,"B-",IF((ROUND(TRUNC(('TRI-1'!AD49  ),2),0))=6,"C+",IF((ROUND(TRUNC(('TRI-1'!AD49  ),2),0))=5,"C-",IF((ROUND(TRUNC(('TRI-1'!AD49  ),2),0))=4,"D+",IF((ROUND(TRUNC(('TRI-1'!AD49 ),2),0))=3,"D-",IF((ROUND(TRUNC(('TRI-1'!AD49 ),2),0))=2,"E+",IF((ROUND(TRUNC(('TRI-1'!AD49  ),2),0))&lt;=1,"E-","")))))))))))</f>
        <v/>
      </c>
      <c r="AE49" s="51" t="str">
        <f>IF(OR('TRI-1'!AE49 ="",'TRI-1'!AE49&lt;0,'TRI-1'!AE49  &gt;10),"",IF((ROUND(TRUNC(('TRI-1'!AE49  ),2),0))=10,"A+",IF((ROUND(TRUNC(('TRI-1'!AE49  ),2),0))=9,"A-",IF((ROUND(TRUNC(('TRI-1'!AE49   ),2),0))=8,"B+",IF((ROUND(TRUNC(('TRI-1'!AE49 ),2),0))=7,"B-",IF((ROUND(TRUNC(('TRI-1'!AE49  ),2),0))=6,"C+",IF((ROUND(TRUNC(('TRI-1'!AE49  ),2),0))=5,"C-",IF((ROUND(TRUNC(('TRI-1'!AE49  ),2),0))=4,"D+",IF((ROUND(TRUNC(('TRI-1'!AE49 ),2),0))=3,"D-",IF((ROUND(TRUNC(('TRI-1'!AE49 ),2),0))=2,"E+",IF((ROUND(TRUNC(('TRI-1'!AE49  ),2),0))&lt;=1,"E-","")))))))))))</f>
        <v/>
      </c>
      <c r="AF49" s="51" t="str">
        <f>IF(OR('TRI-1'!AF49 ="",'TRI-1'!AF49&lt;0,'TRI-1'!AF49  &gt;10),"",IF((ROUND(TRUNC(('TRI-1'!AF49  ),2),0))=10,"A+",IF((ROUND(TRUNC(('TRI-1'!AF49  ),2),0))=9,"A-",IF((ROUND(TRUNC(('TRI-1'!AF49   ),2),0))=8,"B+",IF((ROUND(TRUNC(('TRI-1'!AF49 ),2),0))=7,"B-",IF((ROUND(TRUNC(('TRI-1'!AF49  ),2),0))=6,"C+",IF((ROUND(TRUNC(('TRI-1'!AF49  ),2),0))=5,"C-",IF((ROUND(TRUNC(('TRI-1'!AF49  ),2),0))=4,"D+",IF((ROUND(TRUNC(('TRI-1'!AF49 ),2),0))=3,"D-",IF((ROUND(TRUNC(('TRI-1'!AF49 ),2),0))=2,"E+",IF((ROUND(TRUNC(('TRI-1'!AF49  ),2),0))&lt;=1,"E-","")))))))))))</f>
        <v/>
      </c>
      <c r="AG49" s="51" t="str">
        <f>IF(OR('TRI-1'!AG49 ="",'TRI-1'!AG49&lt;0,'TRI-1'!AG49  &gt;10),"",IF((ROUND(TRUNC(('TRI-1'!AG49  ),2),0))=10,"A+",IF((ROUND(TRUNC(('TRI-1'!AG49  ),2),0))=9,"A-",IF((ROUND(TRUNC(('TRI-1'!AG49   ),2),0))=8,"B+",IF((ROUND(TRUNC(('TRI-1'!AG49 ),2),0))=7,"B-",IF((ROUND(TRUNC(('TRI-1'!AG49  ),2),0))=6,"C+",IF((ROUND(TRUNC(('TRI-1'!AG49  ),2),0))=5,"C-",IF((ROUND(TRUNC(('TRI-1'!AG49  ),2),0))=4,"D+",IF((ROUND(TRUNC(('TRI-1'!AG49 ),2),0))=3,"D-",IF((ROUND(TRUNC(('TRI-1'!AG49 ),2),0))=2,"E+",IF((ROUND(TRUNC(('TRI-1'!AG49  ),2),0))&lt;=1,"E-","")))))))))))</f>
        <v/>
      </c>
      <c r="AH49" s="51" t="str">
        <f>IF(OR('TRI-1'!AH49 ="",'TRI-1'!AH49&lt;0,'TRI-1'!AH49  &gt;10),"",IF((ROUND(TRUNC(('TRI-1'!AH49  ),2),0))=10,"A+",IF((ROUND(TRUNC(('TRI-1'!AH49  ),2),0))=9,"A-",IF((ROUND(TRUNC(('TRI-1'!AH49   ),2),0))=8,"B+",IF((ROUND(TRUNC(('TRI-1'!AH49 ),2),0))=7,"B-",IF((ROUND(TRUNC(('TRI-1'!AH49  ),2),0))=6,"C+",IF((ROUND(TRUNC(('TRI-1'!AH49  ),2),0))=5,"C-",IF((ROUND(TRUNC(('TRI-1'!AH49  ),2),0))=4,"D+",IF((ROUND(TRUNC(('TRI-1'!AH49 ),2),0))=3,"D-",IF((ROUND(TRUNC(('TRI-1'!AH49 ),2),0))=2,"E+",IF((ROUND(TRUNC(('TRI-1'!AH49  ),2),0))&lt;=1,"E-","")))))))))))</f>
        <v/>
      </c>
      <c r="AI49" s="51" t="str">
        <f>IF(OR('TRI-1'!AI49 ="",'TRI-1'!AI49&lt;0,'TRI-1'!AI49  &gt;10),"",IF((ROUND(TRUNC(('TRI-1'!AI49  ),2),0))=10,"A+",IF((ROUND(TRUNC(('TRI-1'!AI49  ),2),0))=9,"A-",IF((ROUND(TRUNC(('TRI-1'!AI49   ),2),0))=8,"B+",IF((ROUND(TRUNC(('TRI-1'!AI49 ),2),0))=7,"B-",IF((ROUND(TRUNC(('TRI-1'!AI49  ),2),0))=6,"C+",IF((ROUND(TRUNC(('TRI-1'!AI49  ),2),0))=5,"C-",IF((ROUND(TRUNC(('TRI-1'!AI49  ),2),0))=4,"D+",IF((ROUND(TRUNC(('TRI-1'!AI49 ),2),0))=3,"D-",IF((ROUND(TRUNC(('TRI-1'!AI49 ),2),0))=2,"E+",IF((ROUND(TRUNC(('TRI-1'!AI49  ),2),0))&lt;=1,"E-","")))))))))))</f>
        <v/>
      </c>
      <c r="AJ49" s="51" t="str">
        <f>IF(OR('TRI-1'!AJ49 ="",'TRI-1'!AJ49&lt;0,'TRI-1'!AJ49  &gt;10),"",IF((ROUND(TRUNC(('TRI-1'!AJ49  ),2),0))=10,"A+",IF((ROUND(TRUNC(('TRI-1'!AJ49  ),2),0))=9,"A-",IF((ROUND(TRUNC(('TRI-1'!AJ49   ),2),0))=8,"B+",IF((ROUND(TRUNC(('TRI-1'!AJ49 ),2),0))=7,"B-",IF((ROUND(TRUNC(('TRI-1'!AJ49  ),2),0))=6,"C+",IF((ROUND(TRUNC(('TRI-1'!AJ49  ),2),0))=5,"C-",IF((ROUND(TRUNC(('TRI-1'!AJ49  ),2),0))=4,"D+",IF((ROUND(TRUNC(('TRI-1'!AJ49 ),2),0))=3,"D-",IF((ROUND(TRUNC(('TRI-1'!AJ49 ),2),0))=2,"E+",IF((ROUND(TRUNC(('TRI-1'!AJ49  ),2),0))&lt;=1,"E-","")))))))))))</f>
        <v/>
      </c>
      <c r="AK49" s="51" t="str">
        <f>IF(OR('TRI-1'!AK49 ="",'TRI-1'!AK49&lt;0,'TRI-1'!AK49  &gt;10),"",IF((ROUND(TRUNC(('TRI-1'!AK49  ),2),0))=10,"A+",IF((ROUND(TRUNC(('TRI-1'!AK49  ),2),0))=9,"A-",IF((ROUND(TRUNC(('TRI-1'!AK49   ),2),0))=8,"B+",IF((ROUND(TRUNC(('TRI-1'!AK49 ),2),0))=7,"B-",IF((ROUND(TRUNC(('TRI-1'!AK49  ),2),0))=6,"C+",IF((ROUND(TRUNC(('TRI-1'!AK49  ),2),0))=5,"C-",IF((ROUND(TRUNC(('TRI-1'!AK49  ),2),0))=4,"D+",IF((ROUND(TRUNC(('TRI-1'!AK49 ),2),0))=3,"D-",IF((ROUND(TRUNC(('TRI-1'!AK49 ),2),0))=2,"E+",IF((ROUND(TRUNC(('TRI-1'!AK49  ),2),0))&lt;=1,"E-","")))))))))))</f>
        <v/>
      </c>
      <c r="AL49" s="51" t="str">
        <f>IF(OR('TRI-1'!AL49 ="",'TRI-1'!AL49&lt;0,'TRI-1'!AL49  &gt;10),"",IF((ROUND(TRUNC(('TRI-1'!AL49  ),2),0))=10,"A+",IF((ROUND(TRUNC(('TRI-1'!AL49  ),2),0))=9,"A-",IF((ROUND(TRUNC(('TRI-1'!AL49   ),2),0))=8,"B+",IF((ROUND(TRUNC(('TRI-1'!AL49 ),2),0))=7,"B-",IF((ROUND(TRUNC(('TRI-1'!AL49  ),2),0))=6,"C+",IF((ROUND(TRUNC(('TRI-1'!AL49  ),2),0))=5,"C-",IF((ROUND(TRUNC(('TRI-1'!AL49  ),2),0))=4,"D+",IF((ROUND(TRUNC(('TRI-1'!AL49 ),2),0))=3,"D-",IF((ROUND(TRUNC(('TRI-1'!AL49 ),2),0))=2,"E+",IF((ROUND(TRUNC(('TRI-1'!AL49  ),2),0))&lt;=1,"E-","")))))))))))</f>
        <v/>
      </c>
      <c r="AM49" s="51" t="str">
        <f>IF(OR('TRI-1'!AM49 ="",'TRI-1'!AM49&lt;0,'TRI-1'!AM49  &gt;10),"",IF((ROUND(TRUNC(('TRI-1'!AM49  ),2),0))=10,"A+",IF((ROUND(TRUNC(('TRI-1'!AM49  ),2),0))=9,"A-",IF((ROUND(TRUNC(('TRI-1'!AM49   ),2),0))=8,"B+",IF((ROUND(TRUNC(('TRI-1'!AM49 ),2),0))=7,"B-",IF((ROUND(TRUNC(('TRI-1'!AM49  ),2),0))=6,"C+",IF((ROUND(TRUNC(('TRI-1'!AM49  ),2),0))=5,"C-",IF((ROUND(TRUNC(('TRI-1'!AM49  ),2),0))=4,"D+",IF((ROUND(TRUNC(('TRI-1'!AM49 ),2),0))=3,"D-",IF((ROUND(TRUNC(('TRI-1'!AM49 ),2),0))=2,"E+",IF((ROUND(TRUNC(('TRI-1'!AM49  ),2),0))&lt;=1,"E-","")))))))))))</f>
        <v/>
      </c>
      <c r="AN49" s="51" t="str">
        <f>IF(OR('TRI-1'!AN49 ="",'TRI-1'!AN49&lt;0,'TRI-1'!AN49  &gt;10),"",IF((ROUND(TRUNC(('TRI-1'!AN49  ),2),0))=10,"A+",IF((ROUND(TRUNC(('TRI-1'!AN49  ),2),0))=9,"A-",IF((ROUND(TRUNC(('TRI-1'!AN49   ),2),0))=8,"B+",IF((ROUND(TRUNC(('TRI-1'!AN49 ),2),0))=7,"B-",IF((ROUND(TRUNC(('TRI-1'!AN49  ),2),0))=6,"C+",IF((ROUND(TRUNC(('TRI-1'!AN49  ),2),0))=5,"C-",IF((ROUND(TRUNC(('TRI-1'!AN49  ),2),0))=4,"D+",IF((ROUND(TRUNC(('TRI-1'!AN49 ),2),0))=3,"D-",IF((ROUND(TRUNC(('TRI-1'!AN49 ),2),0))=2,"E+",IF((ROUND(TRUNC(('TRI-1'!AN49  ),2),0))&lt;=1,"E-","")))))))))))</f>
        <v/>
      </c>
      <c r="AO49" s="51" t="str">
        <f>IF(OR('TRI-1'!AO49 ="",'TRI-1'!AO49&lt;0,'TRI-1'!AO49  &gt;10),"",IF((ROUND(TRUNC(('TRI-1'!AO49  ),2),0))=10,"A+",IF((ROUND(TRUNC(('TRI-1'!AO49  ),2),0))=9,"A-",IF((ROUND(TRUNC(('TRI-1'!AO49   ),2),0))=8,"B+",IF((ROUND(TRUNC(('TRI-1'!AO49 ),2),0))=7,"B-",IF((ROUND(TRUNC(('TRI-1'!AO49  ),2),0))=6,"C+",IF((ROUND(TRUNC(('TRI-1'!AO49  ),2),0))=5,"C-",IF((ROUND(TRUNC(('TRI-1'!AO49  ),2),0))=4,"D+",IF((ROUND(TRUNC(('TRI-1'!AO49 ),2),0))=3,"D-",IF((ROUND(TRUNC(('TRI-1'!AO49 ),2),0))=2,"E+",IF((ROUND(TRUNC(('TRI-1'!AO49  ),2),0))&lt;=1,"E-","")))))))))))</f>
        <v/>
      </c>
      <c r="AP49" s="51" t="str">
        <f>IF(OR('TRI-1'!AP49 ="",'TRI-1'!AP49&lt;0,'TRI-1'!AP49  &gt;10),"",IF((ROUND(TRUNC(('TRI-1'!AP49  ),2),0))=10,"A+",IF((ROUND(TRUNC(('TRI-1'!AP49  ),2),0))=9,"A-",IF((ROUND(TRUNC(('TRI-1'!AP49   ),2),0))=8,"B+",IF((ROUND(TRUNC(('TRI-1'!AP49 ),2),0))=7,"B-",IF((ROUND(TRUNC(('TRI-1'!AP49  ),2),0))=6,"C+",IF((ROUND(TRUNC(('TRI-1'!AP49  ),2),0))=5,"C-",IF((ROUND(TRUNC(('TRI-1'!AP49  ),2),0))=4,"D+",IF((ROUND(TRUNC(('TRI-1'!AP49 ),2),0))=3,"D-",IF((ROUND(TRUNC(('TRI-1'!AP49 ),2),0))=2,"E+",IF((ROUND(TRUNC(('TRI-1'!AP49  ),2),0))&lt;=1,"E-","")))))))))))</f>
        <v/>
      </c>
      <c r="AQ49" s="51" t="str">
        <f>IF(OR('TRI-1'!AQ49 ="",'TRI-1'!AQ49&lt;0,'TRI-1'!AQ49  &gt;10),"",IF((ROUND(TRUNC(('TRI-1'!AQ49  ),2),0))=10,"A+",IF((ROUND(TRUNC(('TRI-1'!AQ49  ),2),0))=9,"A-",IF((ROUND(TRUNC(('TRI-1'!AQ49   ),2),0))=8,"B+",IF((ROUND(TRUNC(('TRI-1'!AQ49 ),2),0))=7,"B-",IF((ROUND(TRUNC(('TRI-1'!AQ49  ),2),0))=6,"C+",IF((ROUND(TRUNC(('TRI-1'!AQ49  ),2),0))=5,"C-",IF((ROUND(TRUNC(('TRI-1'!AQ49  ),2),0))=4,"D+",IF((ROUND(TRUNC(('TRI-1'!AQ49 ),2),0))=3,"D-",IF((ROUND(TRUNC(('TRI-1'!AQ49 ),2),0))=2,"E+",IF((ROUND(TRUNC(('TRI-1'!AQ49  ),2),0))&lt;=1,"E-","")))))))))))</f>
        <v/>
      </c>
      <c r="AR49" s="51" t="str">
        <f>IF(OR('TRI-1'!AR49 ="",'TRI-1'!AR49&lt;0,'TRI-1'!AR49  &gt;10),"",IF((ROUND(TRUNC(('TRI-1'!AR49  ),2),0))=10,"A+",IF((ROUND(TRUNC(('TRI-1'!AR49  ),2),0))=9,"A-",IF((ROUND(TRUNC(('TRI-1'!AR49   ),2),0))=8,"B+",IF((ROUND(TRUNC(('TRI-1'!AR49 ),2),0))=7,"B-",IF((ROUND(TRUNC(('TRI-1'!AR49  ),2),0))=6,"C+",IF((ROUND(TRUNC(('TRI-1'!AR49  ),2),0))=5,"C-",IF((ROUND(TRUNC(('TRI-1'!AR49  ),2),0))=4,"D+",IF((ROUND(TRUNC(('TRI-1'!AR49 ),2),0))=3,"D-",IF((ROUND(TRUNC(('TRI-1'!AR49 ),2),0))=2,"E+",IF((ROUND(TRUNC(('TRI-1'!AR49  ),2),0))&lt;=1,"E-","")))))))))))</f>
        <v/>
      </c>
      <c r="AS49" s="51" t="str">
        <f>IF(OR('TRI-1'!AS49 ="",'TRI-1'!AS49&lt;0,'TRI-1'!AS49  &gt;10),"",IF((ROUND(TRUNC(('TRI-1'!AS49  ),2),0))=10,"A+",IF((ROUND(TRUNC(('TRI-1'!AS49  ),2),0))=9,"A-",IF((ROUND(TRUNC(('TRI-1'!AS49   ),2),0))=8,"B+",IF((ROUND(TRUNC(('TRI-1'!AS49 ),2),0))=7,"B-",IF((ROUND(TRUNC(('TRI-1'!AS49  ),2),0))=6,"C+",IF((ROUND(TRUNC(('TRI-1'!AS49  ),2),0))=5,"C-",IF((ROUND(TRUNC(('TRI-1'!AS49  ),2),0))=4,"D+",IF((ROUND(TRUNC(('TRI-1'!AS49 ),2),0))=3,"D-",IF((ROUND(TRUNC(('TRI-1'!AS49 ),2),0))=2,"E+",IF((ROUND(TRUNC(('TRI-1'!AS49  ),2),0))&lt;=1,"E-","")))))))))))</f>
        <v/>
      </c>
      <c r="AT49" s="51" t="str">
        <f>IF(OR('TRI-1'!AT49 ="",'TRI-1'!AT49&lt;0,'TRI-1'!AT49  &gt;10),"",IF((ROUND(TRUNC(('TRI-1'!AT49  ),2),0))=10,"A+",IF((ROUND(TRUNC(('TRI-1'!AT49  ),2),0))=9,"A-",IF((ROUND(TRUNC(('TRI-1'!AT49   ),2),0))=8,"B+",IF((ROUND(TRUNC(('TRI-1'!AT49 ),2),0))=7,"B-",IF((ROUND(TRUNC(('TRI-1'!AT49  ),2),0))=6,"C+",IF((ROUND(TRUNC(('TRI-1'!AT49  ),2),0))=5,"C-",IF((ROUND(TRUNC(('TRI-1'!AT49  ),2),0))=4,"D+",IF((ROUND(TRUNC(('TRI-1'!AT49 ),2),0))=3,"D-",IF((ROUND(TRUNC(('TRI-1'!AT49 ),2),0))=2,"E+",IF((ROUND(TRUNC(('TRI-1'!AT49  ),2),0))&lt;=1,"E-","")))))))))))</f>
        <v/>
      </c>
      <c r="AU49" s="51" t="str">
        <f>IF(OR('TRI-1'!AU49 ="",'TRI-1'!AU49&lt;0,'TRI-1'!AU49  &gt;10),"",IF((ROUND(TRUNC(('TRI-1'!AU49  ),2),0))=10,"A+",IF((ROUND(TRUNC(('TRI-1'!AU49  ),2),0))=9,"A-",IF((ROUND(TRUNC(('TRI-1'!AU49   ),2),0))=8,"B+",IF((ROUND(TRUNC(('TRI-1'!AU49 ),2),0))=7,"B-",IF((ROUND(TRUNC(('TRI-1'!AU49  ),2),0))=6,"C+",IF((ROUND(TRUNC(('TRI-1'!AU49  ),2),0))=5,"C-",IF((ROUND(TRUNC(('TRI-1'!AU49  ),2),0))=4,"D+",IF((ROUND(TRUNC(('TRI-1'!AU49 ),2),0))=3,"D-",IF((ROUND(TRUNC(('TRI-1'!AU49 ),2),0))=2,"E+",IF((ROUND(TRUNC(('TRI-1'!AU49  ),2),0))&lt;=1,"E-","")))))))))))</f>
        <v/>
      </c>
      <c r="AV49" s="51" t="str">
        <f>IF(OR('TRI-1'!AV49 ="",'TRI-1'!AV49&lt;0,'TRI-1'!AV49  &gt;10),"",IF((ROUND(TRUNC(('TRI-1'!AV49  ),2),0))=10,"A+",IF((ROUND(TRUNC(('TRI-1'!AV49  ),2),0))=9,"A-",IF((ROUND(TRUNC(('TRI-1'!AV49   ),2),0))=8,"B+",IF((ROUND(TRUNC(('TRI-1'!AV49 ),2),0))=7,"B-",IF((ROUND(TRUNC(('TRI-1'!AV49  ),2),0))=6,"C+",IF((ROUND(TRUNC(('TRI-1'!AV49  ),2),0))=5,"C-",IF((ROUND(TRUNC(('TRI-1'!AV49  ),2),0))=4,"D+",IF((ROUND(TRUNC(('TRI-1'!AV49 ),2),0))=3,"D-",IF((ROUND(TRUNC(('TRI-1'!AV49 ),2),0))=2,"E+",IF((ROUND(TRUNC(('TRI-1'!AV49  ),2),0))&lt;=1,"E-","")))))))))))</f>
        <v/>
      </c>
      <c r="AW49" s="51" t="str">
        <f>IF(OR('TRI-1'!AW49 ="",'TRI-1'!AW49&lt;0,'TRI-1'!AW49  &gt;10),"",IF((ROUND(TRUNC(('TRI-1'!AW49  ),2),0))=10,"A+",IF((ROUND(TRUNC(('TRI-1'!AW49  ),2),0))=9,"A-",IF((ROUND(TRUNC(('TRI-1'!AW49   ),2),0))=8,"B+",IF((ROUND(TRUNC(('TRI-1'!AW49 ),2),0))=7,"B-",IF((ROUND(TRUNC(('TRI-1'!AW49  ),2),0))=6,"C+",IF((ROUND(TRUNC(('TRI-1'!AW49  ),2),0))=5,"C-",IF((ROUND(TRUNC(('TRI-1'!AW49  ),2),0))=4,"D+",IF((ROUND(TRUNC(('TRI-1'!AW49 ),2),0))=3,"D-",IF((ROUND(TRUNC(('TRI-1'!AW49 ),2),0))=2,"E+",IF((ROUND(TRUNC(('TRI-1'!AW49  ),2),0))&lt;=1,"E-","")))))))))))</f>
        <v/>
      </c>
      <c r="AX49" s="51" t="str">
        <f>IF(OR('TRI-1'!AX49 ="",'TRI-1'!AX49&lt;0,'TRI-1'!AX49  &gt;10),"",IF((ROUND(TRUNC(('TRI-1'!AX49  ),2),0))=10,"A+",IF((ROUND(TRUNC(('TRI-1'!AX49  ),2),0))=9,"A-",IF((ROUND(TRUNC(('TRI-1'!AX49   ),2),0))=8,"B+",IF((ROUND(TRUNC(('TRI-1'!AX49 ),2),0))=7,"B-",IF((ROUND(TRUNC(('TRI-1'!AX49  ),2),0))=6,"C+",IF((ROUND(TRUNC(('TRI-1'!AX49  ),2),0))=5,"C-",IF((ROUND(TRUNC(('TRI-1'!AX49  ),2),0))=4,"D+",IF((ROUND(TRUNC(('TRI-1'!AX49 ),2),0))=3,"D-",IF((ROUND(TRUNC(('TRI-1'!AX49 ),2),0))=2,"E+",IF((ROUND(TRUNC(('TRI-1'!AX49  ),2),0))&lt;=1,"E-","")))))))))))</f>
        <v/>
      </c>
      <c r="AY49" s="51" t="str">
        <f>IF(OR('TRI-1'!AY49 ="",'TRI-1'!AY49&lt;0,'TRI-1'!AY49  &gt;10),"",IF((ROUND(TRUNC(('TRI-1'!AY49  ),2),0))=10,"A+",IF((ROUND(TRUNC(('TRI-1'!AY49  ),2),0))=9,"A-",IF((ROUND(TRUNC(('TRI-1'!AY49   ),2),0))=8,"B+",IF((ROUND(TRUNC(('TRI-1'!AY49 ),2),0))=7,"B-",IF((ROUND(TRUNC(('TRI-1'!AY49  ),2),0))=6,"C+",IF((ROUND(TRUNC(('TRI-1'!AY49  ),2),0))=5,"C-",IF((ROUND(TRUNC(('TRI-1'!AY49  ),2),0))=4,"D+",IF((ROUND(TRUNC(('TRI-1'!AY49 ),2),0))=3,"D-",IF((ROUND(TRUNC(('TRI-1'!AY49 ),2),0))=2,"E+",IF((ROUND(TRUNC(('TRI-1'!AY49  ),2),0))&lt;=1,"E-","")))))))))))</f>
        <v/>
      </c>
      <c r="AZ49" s="51" t="str">
        <f>IF(OR('TRI-1'!AZ49 ="",'TRI-1'!AZ49&lt;0,'TRI-1'!AZ49  &gt;10),"",IF((ROUND(TRUNC(('TRI-1'!AZ49  ),2),0))=10,"A+",IF((ROUND(TRUNC(('TRI-1'!AZ49  ),2),0))=9,"A-",IF((ROUND(TRUNC(('TRI-1'!AZ49   ),2),0))=8,"B+",IF((ROUND(TRUNC(('TRI-1'!AZ49 ),2),0))=7,"B-",IF((ROUND(TRUNC(('TRI-1'!AZ49  ),2),0))=6,"C+",IF((ROUND(TRUNC(('TRI-1'!AZ49  ),2),0))=5,"C-",IF((ROUND(TRUNC(('TRI-1'!AZ49  ),2),0))=4,"D+",IF((ROUND(TRUNC(('TRI-1'!AZ49 ),2),0))=3,"D-",IF((ROUND(TRUNC(('TRI-1'!AZ49 ),2),0))=2,"E+",IF((ROUND(TRUNC(('TRI-1'!AZ49  ),2),0))&lt;=1,"E-","")))))))))))</f>
        <v/>
      </c>
      <c r="BA49" s="51" t="str">
        <f>IF(OR('TRI-1'!BA49 ="",'TRI-1'!BA49&lt;0,'TRI-1'!BA49  &gt;10),"",IF((ROUND(TRUNC(('TRI-1'!BA49  ),2),0))=10,"A+",IF((ROUND(TRUNC(('TRI-1'!BA49  ),2),0))=9,"A-",IF((ROUND(TRUNC(('TRI-1'!BA49   ),2),0))=8,"B+",IF((ROUND(TRUNC(('TRI-1'!BA49 ),2),0))=7,"B-",IF((ROUND(TRUNC(('TRI-1'!BA49  ),2),0))=6,"C+",IF((ROUND(TRUNC(('TRI-1'!BA49  ),2),0))=5,"C-",IF((ROUND(TRUNC(('TRI-1'!BA49  ),2),0))=4,"D+",IF((ROUND(TRUNC(('TRI-1'!BA49 ),2),0))=3,"D-",IF((ROUND(TRUNC(('TRI-1'!BA49 ),2),0))=2,"E+",IF((ROUND(TRUNC(('TRI-1'!BA49  ),2),0))&lt;=1,"E-","")))))))))))</f>
        <v/>
      </c>
      <c r="BB49" s="51" t="str">
        <f>IF(OR('TRI-1'!BB49 ="",'TRI-1'!BB49&lt;0,'TRI-1'!BB49  &gt;10),"",IF((ROUND(TRUNC(('TRI-1'!BB49  ),2),0))=10,"A+",IF((ROUND(TRUNC(('TRI-1'!BB49  ),2),0))=9,"A-",IF((ROUND(TRUNC(('TRI-1'!BB49   ),2),0))=8,"B+",IF((ROUND(TRUNC(('TRI-1'!BB49 ),2),0))=7,"B-",IF((ROUND(TRUNC(('TRI-1'!BB49  ),2),0))=6,"C+",IF((ROUND(TRUNC(('TRI-1'!BB49  ),2),0))=5,"C-",IF((ROUND(TRUNC(('TRI-1'!BB49  ),2),0))=4,"D+",IF((ROUND(TRUNC(('TRI-1'!BB49 ),2),0))=3,"D-",IF((ROUND(TRUNC(('TRI-1'!BB49 ),2),0))=2,"E+",IF((ROUND(TRUNC(('TRI-1'!BB49  ),2),0))&lt;=1,"E-","")))))))))))</f>
        <v/>
      </c>
      <c r="BC49" s="51" t="str">
        <f>IF(OR('TRI-1'!BC49 ="",'TRI-1'!BC49&lt;0,'TRI-1'!BC49  &gt;10),"",IF((ROUND(TRUNC(('TRI-1'!BC49  ),2),0))=10,"A+",IF((ROUND(TRUNC(('TRI-1'!BC49  ),2),0))=9,"A-",IF((ROUND(TRUNC(('TRI-1'!BC49   ),2),0))=8,"B+",IF((ROUND(TRUNC(('TRI-1'!BC49 ),2),0))=7,"B-",IF((ROUND(TRUNC(('TRI-1'!BC49  ),2),0))=6,"C+",IF((ROUND(TRUNC(('TRI-1'!BC49  ),2),0))=5,"C-",IF((ROUND(TRUNC(('TRI-1'!BC49  ),2),0))=4,"D+",IF((ROUND(TRUNC(('TRI-1'!BC49 ),2),0))=3,"D-",IF((ROUND(TRUNC(('TRI-1'!BC49 ),2),0))=2,"E+",IF((ROUND(TRUNC(('TRI-1'!BC49  ),2),0))&lt;=1,"E-","")))))))))))</f>
        <v/>
      </c>
      <c r="BD49" s="51" t="str">
        <f>IF(OR('TRI-1'!BD49 ="",'TRI-1'!BD49&lt;0,'TRI-1'!BD49  &gt;10),"",IF((ROUND(TRUNC(('TRI-1'!BD49  ),2),0))=10,"A+",IF((ROUND(TRUNC(('TRI-1'!BD49  ),2),0))=9,"A-",IF((ROUND(TRUNC(('TRI-1'!BD49   ),2),0))=8,"B+",IF((ROUND(TRUNC(('TRI-1'!BD49 ),2),0))=7,"B-",IF((ROUND(TRUNC(('TRI-1'!BD49  ),2),0))=6,"C+",IF((ROUND(TRUNC(('TRI-1'!BD49  ),2),0))=5,"C-",IF((ROUND(TRUNC(('TRI-1'!BD49  ),2),0))=4,"D+",IF((ROUND(TRUNC(('TRI-1'!BD49 ),2),0))=3,"D-",IF((ROUND(TRUNC(('TRI-1'!BD49 ),2),0))=2,"E+",IF((ROUND(TRUNC(('TRI-1'!BD49  ),2),0))&lt;=1,"E-","")))))))))))</f>
        <v/>
      </c>
      <c r="BE49" s="51" t="str">
        <f>IF(OR('TRI-1'!BE49 ="",'TRI-1'!BE49&lt;0,'TRI-1'!BE49  &gt;10),"",IF((ROUND(TRUNC(('TRI-1'!BE49  ),2),0))=10,"A+",IF((ROUND(TRUNC(('TRI-1'!BE49  ),2),0))=9,"A-",IF((ROUND(TRUNC(('TRI-1'!BE49   ),2),0))=8,"B+",IF((ROUND(TRUNC(('TRI-1'!BE49 ),2),0))=7,"B-",IF((ROUND(TRUNC(('TRI-1'!BE49  ),2),0))=6,"C+",IF((ROUND(TRUNC(('TRI-1'!BE49  ),2),0))=5,"C-",IF((ROUND(TRUNC(('TRI-1'!BE49  ),2),0))=4,"D+",IF((ROUND(TRUNC(('TRI-1'!BE49 ),2),0))=3,"D-",IF((ROUND(TRUNC(('TRI-1'!BE49 ),2),0))=2,"E+",IF((ROUND(TRUNC(('TRI-1'!BE49  ),2),0))&lt;=1,"E-","")))))))))))</f>
        <v/>
      </c>
      <c r="BF49" s="51" t="str">
        <f>IF(OR('TRI-1'!BF49 ="",'TRI-1'!BF49&lt;0,'TRI-1'!BF49  &gt;10),"",IF((ROUND(TRUNC(('TRI-1'!BF49  ),2),0))=10,"A+",IF((ROUND(TRUNC(('TRI-1'!BF49  ),2),0))=9,"A-",IF((ROUND(TRUNC(('TRI-1'!BF49   ),2),0))=8,"B+",IF((ROUND(TRUNC(('TRI-1'!BF49 ),2),0))=7,"B-",IF((ROUND(TRUNC(('TRI-1'!BF49  ),2),0))=6,"C+",IF((ROUND(TRUNC(('TRI-1'!BF49  ),2),0))=5,"C-",IF((ROUND(TRUNC(('TRI-1'!BF49  ),2),0))=4,"D+",IF((ROUND(TRUNC(('TRI-1'!BF49 ),2),0))=3,"D-",IF((ROUND(TRUNC(('TRI-1'!BF49 ),2),0))=2,"E+",IF((ROUND(TRUNC(('TRI-1'!BF49  ),2),0))&lt;=1,"E-","")))))))))))</f>
        <v/>
      </c>
      <c r="BG49" s="51" t="str">
        <f>IF(OR('TRI-1'!BG49 ="",'TRI-1'!BG49&lt;0,'TRI-1'!BG49  &gt;10),"",IF((ROUND(TRUNC(('TRI-1'!BG49  ),2),0))=10,"A+",IF((ROUND(TRUNC(('TRI-1'!BG49  ),2),0))=9,"A-",IF((ROUND(TRUNC(('TRI-1'!BG49   ),2),0))=8,"B+",IF((ROUND(TRUNC(('TRI-1'!BG49 ),2),0))=7,"B-",IF((ROUND(TRUNC(('TRI-1'!BG49  ),2),0))=6,"C+",IF((ROUND(TRUNC(('TRI-1'!BG49  ),2),0))=5,"C-",IF((ROUND(TRUNC(('TRI-1'!BG49  ),2),0))=4,"D+",IF((ROUND(TRUNC(('TRI-1'!BG49 ),2),0))=3,"D-",IF((ROUND(TRUNC(('TRI-1'!BG49 ),2),0))=2,"E+",IF((ROUND(TRUNC(('TRI-1'!BG49  ),2),0))&lt;=1,"E-","")))))))))))</f>
        <v/>
      </c>
      <c r="BH49" s="51" t="str">
        <f>IF(OR('TRI-1'!BH49 ="",'TRI-1'!BH49&lt;0,'TRI-1'!BH49  &gt;10),"",IF((ROUND(TRUNC(('TRI-1'!BH49  ),2),0))=10,"A+",IF((ROUND(TRUNC(('TRI-1'!BH49  ),2),0))=9,"A-",IF((ROUND(TRUNC(('TRI-1'!BH49   ),2),0))=8,"B+",IF((ROUND(TRUNC(('TRI-1'!BH49 ),2),0))=7,"B-",IF((ROUND(TRUNC(('TRI-1'!BH49  ),2),0))=6,"C+",IF((ROUND(TRUNC(('TRI-1'!BH49  ),2),0))=5,"C-",IF((ROUND(TRUNC(('TRI-1'!BH49  ),2),0))=4,"D+",IF((ROUND(TRUNC(('TRI-1'!BH49 ),2),0))=3,"D-",IF((ROUND(TRUNC(('TRI-1'!BH49 ),2),0))=2,"E+",IF((ROUND(TRUNC(('TRI-1'!BH49  ),2),0))&lt;=1,"E-","")))))))))))</f>
        <v/>
      </c>
      <c r="BI49" s="51" t="str">
        <f>IF(OR('TRI-1'!BI49 ="",'TRI-1'!BI49&lt;0,'TRI-1'!BI49  &gt;10),"",IF((ROUND(TRUNC(('TRI-1'!BI49  ),2),0))=10,"A+",IF((ROUND(TRUNC(('TRI-1'!BI49  ),2),0))=9,"A-",IF((ROUND(TRUNC(('TRI-1'!BI49   ),2),0))=8,"B+",IF((ROUND(TRUNC(('TRI-1'!BI49 ),2),0))=7,"B-",IF((ROUND(TRUNC(('TRI-1'!BI49  ),2),0))=6,"C+",IF((ROUND(TRUNC(('TRI-1'!BI49  ),2),0))=5,"C-",IF((ROUND(TRUNC(('TRI-1'!BI49  ),2),0))=4,"D+",IF((ROUND(TRUNC(('TRI-1'!BI49 ),2),0))=3,"D-",IF((ROUND(TRUNC(('TRI-1'!BI49 ),2),0))=2,"E+",IF((ROUND(TRUNC(('TRI-1'!BI49  ),2),0))&lt;=1,"E-","")))))))))))</f>
        <v/>
      </c>
      <c r="BJ49" s="51" t="str">
        <f>IF(OR('TRI-1'!BJ49 ="",'TRI-1'!BJ49&lt;0,'TRI-1'!BJ49  &gt;10),"",IF((ROUND(TRUNC(('TRI-1'!BJ49  ),2),0))=10,"A+",IF((ROUND(TRUNC(('TRI-1'!BJ49  ),2),0))=9,"A-",IF((ROUND(TRUNC(('TRI-1'!BJ49   ),2),0))=8,"B+",IF((ROUND(TRUNC(('TRI-1'!BJ49 ),2),0))=7,"B-",IF((ROUND(TRUNC(('TRI-1'!BJ49  ),2),0))=6,"C+",IF((ROUND(TRUNC(('TRI-1'!BJ49  ),2),0))=5,"C-",IF((ROUND(TRUNC(('TRI-1'!BJ49  ),2),0))=4,"D+",IF((ROUND(TRUNC(('TRI-1'!BJ49 ),2),0))=3,"D-",IF((ROUND(TRUNC(('TRI-1'!BJ49 ),2),0))=2,"E+",IF((ROUND(TRUNC(('TRI-1'!BJ49  ),2),0))&lt;=1,"E-","")))))))))))</f>
        <v/>
      </c>
      <c r="BK49" s="51" t="str">
        <f>IF(OR('TRI-1'!BK49 ="",'TRI-1'!BK49&lt;0,'TRI-1'!BK49  &gt;10),"",IF((ROUND(TRUNC(('TRI-1'!BK49  ),2),0))=10,"A+",IF((ROUND(TRUNC(('TRI-1'!BK49  ),2),0))=9,"A-",IF((ROUND(TRUNC(('TRI-1'!BK49   ),2),0))=8,"B+",IF((ROUND(TRUNC(('TRI-1'!BK49 ),2),0))=7,"B-",IF((ROUND(TRUNC(('TRI-1'!BK49  ),2),0))=6,"C+",IF((ROUND(TRUNC(('TRI-1'!BK49  ),2),0))=5,"C-",IF((ROUND(TRUNC(('TRI-1'!BK49  ),2),0))=4,"D+",IF((ROUND(TRUNC(('TRI-1'!BK49 ),2),0))=3,"D-",IF((ROUND(TRUNC(('TRI-1'!BK49 ),2),0))=2,"E+",IF((ROUND(TRUNC(('TRI-1'!BK49  ),2),0))&lt;=1,"E-","")))))))))))</f>
        <v/>
      </c>
      <c r="BL49" s="51" t="str">
        <f>IF(OR('TRI-1'!BL49 ="",'TRI-1'!BL49&lt;0,'TRI-1'!BL49  &gt;10),"",IF((ROUND(TRUNC(('TRI-1'!BL49  ),2),0))=10,"A+",IF((ROUND(TRUNC(('TRI-1'!BL49  ),2),0))=9,"A-",IF((ROUND(TRUNC(('TRI-1'!BL49   ),2),0))=8,"B+",IF((ROUND(TRUNC(('TRI-1'!BL49 ),2),0))=7,"B-",IF((ROUND(TRUNC(('TRI-1'!BL49  ),2),0))=6,"C+",IF((ROUND(TRUNC(('TRI-1'!BL49  ),2),0))=5,"C-",IF((ROUND(TRUNC(('TRI-1'!BL49  ),2),0))=4,"D+",IF((ROUND(TRUNC(('TRI-1'!BL49 ),2),0))=3,"D-",IF((ROUND(TRUNC(('TRI-1'!BL49 ),2),0))=2,"E+",IF((ROUND(TRUNC(('TRI-1'!BL49  ),2),0))&lt;=1,"E-","")))))))))))</f>
        <v/>
      </c>
      <c r="BM49" s="51" t="str">
        <f>IF(OR('TRI-1'!BM49 ="",'TRI-1'!BM49&lt;0,'TRI-1'!BM49  &gt;10),"",IF((ROUND(TRUNC(('TRI-1'!BM49  ),2),0))=10,"A+",IF((ROUND(TRUNC(('TRI-1'!BM49  ),2),0))=9,"A-",IF((ROUND(TRUNC(('TRI-1'!BM49   ),2),0))=8,"B+",IF((ROUND(TRUNC(('TRI-1'!BM49 ),2),0))=7,"B-",IF((ROUND(TRUNC(('TRI-1'!BM49  ),2),0))=6,"C+",IF((ROUND(TRUNC(('TRI-1'!BM49  ),2),0))=5,"C-",IF((ROUND(TRUNC(('TRI-1'!BM49  ),2),0))=4,"D+",IF((ROUND(TRUNC(('TRI-1'!BM49 ),2),0))=3,"D-",IF((ROUND(TRUNC(('TRI-1'!BM49 ),2),0))=2,"E+",IF((ROUND(TRUNC(('TRI-1'!BM49  ),2),0))&lt;=1,"E-","")))))))))))</f>
        <v/>
      </c>
      <c r="BN49" s="51" t="str">
        <f>IF(OR('TRI-1'!BN49 ="",'TRI-1'!BN49&lt;0,'TRI-1'!BN49  &gt;10),"",IF((ROUND(TRUNC(('TRI-1'!BN49  ),2),0))=10,"A+",IF((ROUND(TRUNC(('TRI-1'!BN49  ),2),0))=9,"A-",IF((ROUND(TRUNC(('TRI-1'!BN49   ),2),0))=8,"B+",IF((ROUND(TRUNC(('TRI-1'!BN49 ),2),0))=7,"B-",IF((ROUND(TRUNC(('TRI-1'!BN49  ),2),0))=6,"C+",IF((ROUND(TRUNC(('TRI-1'!BN49  ),2),0))=5,"C-",IF((ROUND(TRUNC(('TRI-1'!BN49  ),2),0))=4,"D+",IF((ROUND(TRUNC(('TRI-1'!BN49 ),2),0))=3,"D-",IF((ROUND(TRUNC(('TRI-1'!BN49 ),2),0))=2,"E+",IF((ROUND(TRUNC(('TRI-1'!BN49  ),2),0))&lt;=1,"E-","")))))))))))</f>
        <v/>
      </c>
      <c r="BO49" s="51" t="str">
        <f>IF(OR('TRI-1'!BO49 ="",'TRI-1'!BO49&lt;0,'TRI-1'!BO49  &gt;10),"",IF((ROUND(TRUNC(('TRI-1'!BO49  ),2),0))=10,"A+",IF((ROUND(TRUNC(('TRI-1'!BO49  ),2),0))=9,"A-",IF((ROUND(TRUNC(('TRI-1'!BO49   ),2),0))=8,"B+",IF((ROUND(TRUNC(('TRI-1'!BO49 ),2),0))=7,"B-",IF((ROUND(TRUNC(('TRI-1'!BO49  ),2),0))=6,"C+",IF((ROUND(TRUNC(('TRI-1'!BO49  ),2),0))=5,"C-",IF((ROUND(TRUNC(('TRI-1'!BO49  ),2),0))=4,"D+",IF((ROUND(TRUNC(('TRI-1'!BO49 ),2),0))=3,"D-",IF((ROUND(TRUNC(('TRI-1'!BO49 ),2),0))=2,"E+",IF((ROUND(TRUNC(('TRI-1'!BO49  ),2),0))&lt;=1,"E-","")))))))))))</f>
        <v/>
      </c>
      <c r="BP49" s="51" t="str">
        <f>IF(OR('TRI-1'!BP49 ="",'TRI-1'!BP49&lt;0,'TRI-1'!BP49  &gt;10),"",IF((ROUND(TRUNC(('TRI-1'!BP49  ),2),0))=10,"A+",IF((ROUND(TRUNC(('TRI-1'!BP49  ),2),0))=9,"A-",IF((ROUND(TRUNC(('TRI-1'!BP49   ),2),0))=8,"B+",IF((ROUND(TRUNC(('TRI-1'!BP49 ),2),0))=7,"B-",IF((ROUND(TRUNC(('TRI-1'!BP49  ),2),0))=6,"C+",IF((ROUND(TRUNC(('TRI-1'!BP49  ),2),0))=5,"C-",IF((ROUND(TRUNC(('TRI-1'!BP49  ),2),0))=4,"D+",IF((ROUND(TRUNC(('TRI-1'!BP49 ),2),0))=3,"D-",IF((ROUND(TRUNC(('TRI-1'!BP49 ),2),0))=2,"E+",IF((ROUND(TRUNC(('TRI-1'!BP49  ),2),0))&lt;=1,"E-","")))))))))))</f>
        <v/>
      </c>
      <c r="BQ49" s="51" t="str">
        <f>IF(OR('TRI-1'!BQ49 ="",'TRI-1'!BQ49&lt;0,'TRI-1'!BQ49  &gt;10),"",IF((ROUND(TRUNC(('TRI-1'!BQ49  ),2),0))=10,"A+",IF((ROUND(TRUNC(('TRI-1'!BQ49  ),2),0))=9,"A-",IF((ROUND(TRUNC(('TRI-1'!BQ49   ),2),0))=8,"B+",IF((ROUND(TRUNC(('TRI-1'!BQ49 ),2),0))=7,"B-",IF((ROUND(TRUNC(('TRI-1'!BQ49  ),2),0))=6,"C+",IF((ROUND(TRUNC(('TRI-1'!BQ49  ),2),0))=5,"C-",IF((ROUND(TRUNC(('TRI-1'!BQ49  ),2),0))=4,"D+",IF((ROUND(TRUNC(('TRI-1'!BQ49 ),2),0))=3,"D-",IF((ROUND(TRUNC(('TRI-1'!BQ49 ),2),0))=2,"E+",IF((ROUND(TRUNC(('TRI-1'!BQ49  ),2),0))&lt;=1,"E-","")))))))))))</f>
        <v/>
      </c>
      <c r="BR49" s="51" t="str">
        <f>IF(OR('TRI-1'!BR49 ="",'TRI-1'!BR49&lt;0,'TRI-1'!BR49  &gt;10),"",IF((ROUND(TRUNC(('TRI-1'!BR49  ),2),0))=10,"A+",IF((ROUND(TRUNC(('TRI-1'!BR49  ),2),0))=9,"A-",IF((ROUND(TRUNC(('TRI-1'!BR49   ),2),0))=8,"B+",IF((ROUND(TRUNC(('TRI-1'!BR49 ),2),0))=7,"B-",IF((ROUND(TRUNC(('TRI-1'!BR49  ),2),0))=6,"C+",IF((ROUND(TRUNC(('TRI-1'!BR49  ),2),0))=5,"C-",IF((ROUND(TRUNC(('TRI-1'!BR49  ),2),0))=4,"D+",IF((ROUND(TRUNC(('TRI-1'!BR49 ),2),0))=3,"D-",IF((ROUND(TRUNC(('TRI-1'!BR49 ),2),0))=2,"E+",IF((ROUND(TRUNC(('TRI-1'!BR49  ),2),0))&lt;=1,"E-","")))))))))))</f>
        <v/>
      </c>
      <c r="BS49" s="51" t="str">
        <f>IF(OR('TRI-1'!BS49 ="",'TRI-1'!BS49&lt;0,'TRI-1'!BS49  &gt;10),"",IF((ROUND(TRUNC(('TRI-1'!BS49  ),2),0))=10,"A+",IF((ROUND(TRUNC(('TRI-1'!BS49  ),2),0))=9,"A-",IF((ROUND(TRUNC(('TRI-1'!BS49   ),2),0))=8,"B+",IF((ROUND(TRUNC(('TRI-1'!BS49 ),2),0))=7,"B-",IF((ROUND(TRUNC(('TRI-1'!BS49  ),2),0))=6,"C+",IF((ROUND(TRUNC(('TRI-1'!BS49  ),2),0))=5,"C-",IF((ROUND(TRUNC(('TRI-1'!BS49  ),2),0))=4,"D+",IF((ROUND(TRUNC(('TRI-1'!BS49 ),2),0))=3,"D-",IF((ROUND(TRUNC(('TRI-1'!BS49 ),2),0))=2,"E+",IF((ROUND(TRUNC(('TRI-1'!BS49  ),2),0))&lt;=1,"E-","")))))))))))</f>
        <v/>
      </c>
      <c r="BT49" s="51" t="str">
        <f>IF(OR('TRI-1'!BT49 ="",'TRI-1'!BT49&lt;0,'TRI-1'!BT49  &gt;10),"",IF((ROUND(TRUNC(('TRI-1'!BT49  ),2),0))=10,"A+",IF((ROUND(TRUNC(('TRI-1'!BT49  ),2),0))=9,"A-",IF((ROUND(TRUNC(('TRI-1'!BT49   ),2),0))=8,"B+",IF((ROUND(TRUNC(('TRI-1'!BT49 ),2),0))=7,"B-",IF((ROUND(TRUNC(('TRI-1'!BT49  ),2),0))=6,"C+",IF((ROUND(TRUNC(('TRI-1'!BT49  ),2),0))=5,"C-",IF((ROUND(TRUNC(('TRI-1'!BT49  ),2),0))=4,"D+",IF((ROUND(TRUNC(('TRI-1'!BT49 ),2),0))=3,"D-",IF((ROUND(TRUNC(('TRI-1'!BT49 ),2),0))=2,"E+",IF((ROUND(TRUNC(('TRI-1'!BT49  ),2),0))&lt;=1,"E-","")))))))))))</f>
        <v/>
      </c>
      <c r="BU49" s="51" t="str">
        <f>IF(OR('TRI-1'!BU49 ="",'TRI-1'!BU49&lt;0,'TRI-1'!BU49  &gt;10),"",IF((ROUND(TRUNC(('TRI-1'!BU49  ),2),0))=10,"A+",IF((ROUND(TRUNC(('TRI-1'!BU49  ),2),0))=9,"A-",IF((ROUND(TRUNC(('TRI-1'!BU49   ),2),0))=8,"B+",IF((ROUND(TRUNC(('TRI-1'!BU49 ),2),0))=7,"B-",IF((ROUND(TRUNC(('TRI-1'!BU49  ),2),0))=6,"C+",IF((ROUND(TRUNC(('TRI-1'!BU49  ),2),0))=5,"C-",IF((ROUND(TRUNC(('TRI-1'!BU49  ),2),0))=4,"D+",IF((ROUND(TRUNC(('TRI-1'!BU49 ),2),0))=3,"D-",IF((ROUND(TRUNC(('TRI-1'!BU49 ),2),0))=2,"E+",IF((ROUND(TRUNC(('TRI-1'!BU49  ),2),0))&lt;=1,"E-","")))))))))))</f>
        <v/>
      </c>
      <c r="BV49" s="51" t="str">
        <f>IF(OR('TRI-1'!BV49 ="",'TRI-1'!BV49&lt;0,'TRI-1'!BV49  &gt;10),"",IF((ROUND(TRUNC(('TRI-1'!BV49  ),2),0))=10,"A+",IF((ROUND(TRUNC(('TRI-1'!BV49  ),2),0))=9,"A-",IF((ROUND(TRUNC(('TRI-1'!BV49   ),2),0))=8,"B+",IF((ROUND(TRUNC(('TRI-1'!BV49 ),2),0))=7,"B-",IF((ROUND(TRUNC(('TRI-1'!BV49  ),2),0))=6,"C+",IF((ROUND(TRUNC(('TRI-1'!BV49  ),2),0))=5,"C-",IF((ROUND(TRUNC(('TRI-1'!BV49  ),2),0))=4,"D+",IF((ROUND(TRUNC(('TRI-1'!BV49 ),2),0))=3,"D-",IF((ROUND(TRUNC(('TRI-1'!BV49 ),2),0))=2,"E+",IF((ROUND(TRUNC(('TRI-1'!BV49  ),2),0))&lt;=1,"E-","")))))))))))</f>
        <v/>
      </c>
      <c r="BW49" s="51" t="str">
        <f>IF(OR('TRI-1'!BW49 ="",'TRI-1'!BW49&lt;0,'TRI-1'!BW49  &gt;10),"",IF((ROUND(TRUNC(('TRI-1'!BW49  ),2),0))=10,"A+",IF((ROUND(TRUNC(('TRI-1'!BW49  ),2),0))=9,"A-",IF((ROUND(TRUNC(('TRI-1'!BW49   ),2),0))=8,"B+",IF((ROUND(TRUNC(('TRI-1'!BW49 ),2),0))=7,"B-",IF((ROUND(TRUNC(('TRI-1'!BW49  ),2),0))=6,"C+",IF((ROUND(TRUNC(('TRI-1'!BW49  ),2),0))=5,"C-",IF((ROUND(TRUNC(('TRI-1'!BW49  ),2),0))=4,"D+",IF((ROUND(TRUNC(('TRI-1'!BW49 ),2),0))=3,"D-",IF((ROUND(TRUNC(('TRI-1'!BW49 ),2),0))=2,"E+",IF((ROUND(TRUNC(('TRI-1'!BW49  ),2),0))&lt;=1,"E-","")))))))))))</f>
        <v/>
      </c>
      <c r="BX49" s="51" t="str">
        <f>IF(OR('TRI-1'!BX49 ="",'TRI-1'!BX49&lt;0,'TRI-1'!BX49  &gt;10),"",IF((ROUND(TRUNC(('TRI-1'!BX49  ),2),0))=10,"A+",IF((ROUND(TRUNC(('TRI-1'!BX49  ),2),0))=9,"A-",IF((ROUND(TRUNC(('TRI-1'!BX49   ),2),0))=8,"B+",IF((ROUND(TRUNC(('TRI-1'!BX49 ),2),0))=7,"B-",IF((ROUND(TRUNC(('TRI-1'!BX49  ),2),0))=6,"C+",IF((ROUND(TRUNC(('TRI-1'!BX49  ),2),0))=5,"C-",IF((ROUND(TRUNC(('TRI-1'!BX49  ),2),0))=4,"D+",IF((ROUND(TRUNC(('TRI-1'!BX49 ),2),0))=3,"D-",IF((ROUND(TRUNC(('TRI-1'!BX49 ),2),0))=2,"E+",IF((ROUND(TRUNC(('TRI-1'!BX49  ),2),0))&lt;=1,"E-","")))))))))))</f>
        <v/>
      </c>
      <c r="BY49" s="51" t="str">
        <f>IF(OR('TRI-1'!BY49 ="",'TRI-1'!BY49&lt;0,'TRI-1'!BY49  &gt;10),"",IF((ROUND(TRUNC(('TRI-1'!BY49  ),2),0))=10,"A+",IF((ROUND(TRUNC(('TRI-1'!BY49  ),2),0))=9,"A-",IF((ROUND(TRUNC(('TRI-1'!BY49   ),2),0))=8,"B+",IF((ROUND(TRUNC(('TRI-1'!BY49 ),2),0))=7,"B-",IF((ROUND(TRUNC(('TRI-1'!BY49  ),2),0))=6,"C+",IF((ROUND(TRUNC(('TRI-1'!BY49  ),2),0))=5,"C-",IF((ROUND(TRUNC(('TRI-1'!BY49  ),2),0))=4,"D+",IF((ROUND(TRUNC(('TRI-1'!BY49 ),2),0))=3,"D-",IF((ROUND(TRUNC(('TRI-1'!BY49 ),2),0))=2,"E+",IF((ROUND(TRUNC(('TRI-1'!BY49  ),2),0))&lt;=1,"E-","")))))))))))</f>
        <v/>
      </c>
      <c r="BZ49" s="51" t="str">
        <f>IF(OR('TRI-1'!BZ49 ="",'TRI-1'!BZ49&lt;0,'TRI-1'!BZ49  &gt;10),"",IF((ROUND(TRUNC(('TRI-1'!BZ49  ),2),0))=10,"A+",IF((ROUND(TRUNC(('TRI-1'!BZ49  ),2),0))=9,"A-",IF((ROUND(TRUNC(('TRI-1'!BZ49   ),2),0))=8,"B+",IF((ROUND(TRUNC(('TRI-1'!BZ49 ),2),0))=7,"B-",IF((ROUND(TRUNC(('TRI-1'!BZ49  ),2),0))=6,"C+",IF((ROUND(TRUNC(('TRI-1'!BZ49  ),2),0))=5,"C-",IF((ROUND(TRUNC(('TRI-1'!BZ49  ),2),0))=4,"D+",IF((ROUND(TRUNC(('TRI-1'!BZ49 ),2),0))=3,"D-",IF((ROUND(TRUNC(('TRI-1'!BZ49 ),2),0))=2,"E+",IF((ROUND(TRUNC(('TRI-1'!BZ49  ),2),0))&lt;=1,"E-","")))))))))))</f>
        <v/>
      </c>
      <c r="CA49" s="51" t="str">
        <f>IF(OR('TRI-1'!CA49 ="",'TRI-1'!CA49&lt;0,'TRI-1'!CA49  &gt;10),"",IF((ROUND(TRUNC(('TRI-1'!CA49  ),2),0))=10,"A+",IF((ROUND(TRUNC(('TRI-1'!CA49  ),2),0))=9,"A-",IF((ROUND(TRUNC(('TRI-1'!CA49   ),2),0))=8,"B+",IF((ROUND(TRUNC(('TRI-1'!CA49 ),2),0))=7,"B-",IF((ROUND(TRUNC(('TRI-1'!CA49  ),2),0))=6,"C+",IF((ROUND(TRUNC(('TRI-1'!CA49  ),2),0))=5,"C-",IF((ROUND(TRUNC(('TRI-1'!CA49  ),2),0))=4,"D+",IF((ROUND(TRUNC(('TRI-1'!CA49 ),2),0))=3,"D-",IF((ROUND(TRUNC(('TRI-1'!CA49 ),2),0))=2,"E+",IF((ROUND(TRUNC(('TRI-1'!CA49  ),2),0))&lt;=1,"E-","")))))))))))</f>
        <v/>
      </c>
      <c r="CB49" s="51" t="str">
        <f>IF(OR('TRI-1'!CB49 ="",'TRI-1'!CB49&lt;0,'TRI-1'!CB49  &gt;10),"",IF((ROUND(TRUNC(('TRI-1'!CB49  ),2),0))=10,"A+",IF((ROUND(TRUNC(('TRI-1'!CB49  ),2),0))=9,"A-",IF((ROUND(TRUNC(('TRI-1'!CB49   ),2),0))=8,"B+",IF((ROUND(TRUNC(('TRI-1'!CB49 ),2),0))=7,"B-",IF((ROUND(TRUNC(('TRI-1'!CB49  ),2),0))=6,"C+",IF((ROUND(TRUNC(('TRI-1'!CB49  ),2),0))=5,"C-",IF((ROUND(TRUNC(('TRI-1'!CB49  ),2),0))=4,"D+",IF((ROUND(TRUNC(('TRI-1'!CB49 ),2),0))=3,"D-",IF((ROUND(TRUNC(('TRI-1'!CB49 ),2),0))=2,"E+",IF((ROUND(TRUNC(('TRI-1'!CB49  ),2),0))&lt;=1,"E-","")))))))))))</f>
        <v/>
      </c>
      <c r="CC49" s="51" t="str">
        <f>IF(OR('TRI-1'!CC49 ="",'TRI-1'!CC49&lt;0,'TRI-1'!CC49  &gt;10),"",IF((ROUND(TRUNC(('TRI-1'!CC49  ),2),0))=10,"A+",IF((ROUND(TRUNC(('TRI-1'!CC49  ),2),0))=9,"A-",IF((ROUND(TRUNC(('TRI-1'!CC49   ),2),0))=8,"B+",IF((ROUND(TRUNC(('TRI-1'!CC49 ),2),0))=7,"B-",IF((ROUND(TRUNC(('TRI-1'!CC49  ),2),0))=6,"C+",IF((ROUND(TRUNC(('TRI-1'!CC49  ),2),0))=5,"C-",IF((ROUND(TRUNC(('TRI-1'!CC49  ),2),0))=4,"D+",IF((ROUND(TRUNC(('TRI-1'!CC49 ),2),0))=3,"D-",IF((ROUND(TRUNC(('TRI-1'!CC49 ),2),0))=2,"E+",IF((ROUND(TRUNC(('TRI-1'!CC49  ),2),0))&lt;=1,"E-","")))))))))))</f>
        <v/>
      </c>
      <c r="CD49" s="51" t="str">
        <f>IF(OR('TRI-1'!CD49 ="",'TRI-1'!CD49&lt;0,'TRI-1'!CD49  &gt;10),"",IF((ROUND(TRUNC(('TRI-1'!CD49  ),2),0))=10,"A+",IF((ROUND(TRUNC(('TRI-1'!CD49  ),2),0))=9,"A-",IF((ROUND(TRUNC(('TRI-1'!CD49   ),2),0))=8,"B+",IF((ROUND(TRUNC(('TRI-1'!CD49 ),2),0))=7,"B-",IF((ROUND(TRUNC(('TRI-1'!CD49  ),2),0))=6,"C+",IF((ROUND(TRUNC(('TRI-1'!CD49  ),2),0))=5,"C-",IF((ROUND(TRUNC(('TRI-1'!CD49  ),2),0))=4,"D+",IF((ROUND(TRUNC(('TRI-1'!CD49 ),2),0))=3,"D-",IF((ROUND(TRUNC(('TRI-1'!CD49 ),2),0))=2,"E+",IF((ROUND(TRUNC(('TRI-1'!CD49  ),2),0))&lt;=1,"E-","")))))))))))</f>
        <v/>
      </c>
      <c r="CE49" s="51" t="str">
        <f>IF(OR('TRI-1'!CE49 ="",'TRI-1'!CE49&lt;0,'TRI-1'!CE49  &gt;10),"",IF((ROUND(TRUNC(('TRI-1'!CE49  ),2),0))=10,"A+",IF((ROUND(TRUNC(('TRI-1'!CE49  ),2),0))=9,"A-",IF((ROUND(TRUNC(('TRI-1'!CE49   ),2),0))=8,"B+",IF((ROUND(TRUNC(('TRI-1'!CE49 ),2),0))=7,"B-",IF((ROUND(TRUNC(('TRI-1'!CE49  ),2),0))=6,"C+",IF((ROUND(TRUNC(('TRI-1'!CE49  ),2),0))=5,"C-",IF((ROUND(TRUNC(('TRI-1'!CE49  ),2),0))=4,"D+",IF((ROUND(TRUNC(('TRI-1'!CE49 ),2),0))=3,"D-",IF((ROUND(TRUNC(('TRI-1'!CE49 ),2),0))=2,"E+",IF((ROUND(TRUNC(('TRI-1'!CE49  ),2),0))&lt;=1,"E-","")))))))))))</f>
        <v/>
      </c>
      <c r="CF49" s="51" t="str">
        <f>IF(OR('TRI-1'!CF49 ="",'TRI-1'!CF49&lt;0,'TRI-1'!CF49  &gt;10),"",IF((ROUND(TRUNC(('TRI-1'!CF49  ),2),0))=10,"A+",IF((ROUND(TRUNC(('TRI-1'!CF49  ),2),0))=9,"A-",IF((ROUND(TRUNC(('TRI-1'!CF49   ),2),0))=8,"B+",IF((ROUND(TRUNC(('TRI-1'!CF49 ),2),0))=7,"B-",IF((ROUND(TRUNC(('TRI-1'!CF49  ),2),0))=6,"C+",IF((ROUND(TRUNC(('TRI-1'!CF49  ),2),0))=5,"C-",IF((ROUND(TRUNC(('TRI-1'!CF49  ),2),0))=4,"D+",IF((ROUND(TRUNC(('TRI-1'!CF49 ),2),0))=3,"D-",IF((ROUND(TRUNC(('TRI-1'!CF49 ),2),0))=2,"E+",IF((ROUND(TRUNC(('TRI-1'!CF49  ),2),0))&lt;=1,"E-","")))))))))))</f>
        <v/>
      </c>
      <c r="CG49" s="51" t="str">
        <f>IF(OR('TRI-1'!CG49 ="",'TRI-1'!CG49&lt;0,'TRI-1'!CG49  &gt;10),"",IF((ROUND(TRUNC(('TRI-1'!CG49  ),2),0))=10,"A+",IF((ROUND(TRUNC(('TRI-1'!CG49  ),2),0))=9,"A-",IF((ROUND(TRUNC(('TRI-1'!CG49   ),2),0))=8,"B+",IF((ROUND(TRUNC(('TRI-1'!CG49 ),2),0))=7,"B-",IF((ROUND(TRUNC(('TRI-1'!CG49  ),2),0))=6,"C+",IF((ROUND(TRUNC(('TRI-1'!CG49  ),2),0))=5,"C-",IF((ROUND(TRUNC(('TRI-1'!CG49  ),2),0))=4,"D+",IF((ROUND(TRUNC(('TRI-1'!CG49 ),2),0))=3,"D-",IF((ROUND(TRUNC(('TRI-1'!CG49 ),2),0))=2,"E+",IF((ROUND(TRUNC(('TRI-1'!CG49  ),2),0))&lt;=1,"E-","")))))))))))</f>
        <v/>
      </c>
      <c r="CH49" s="51" t="str">
        <f>IF(OR('TRI-1'!CH49 ="",'TRI-1'!CH49&lt;0,'TRI-1'!CH49  &gt;10),"",IF((ROUND(TRUNC(('TRI-1'!CH49  ),2),0))=10,"A+",IF((ROUND(TRUNC(('TRI-1'!CH49  ),2),0))=9,"A-",IF((ROUND(TRUNC(('TRI-1'!CH49   ),2),0))=8,"B+",IF((ROUND(TRUNC(('TRI-1'!CH49 ),2),0))=7,"B-",IF((ROUND(TRUNC(('TRI-1'!CH49  ),2),0))=6,"C+",IF((ROUND(TRUNC(('TRI-1'!CH49  ),2),0))=5,"C-",IF((ROUND(TRUNC(('TRI-1'!CH49  ),2),0))=4,"D+",IF((ROUND(TRUNC(('TRI-1'!CH49 ),2),0))=3,"D-",IF((ROUND(TRUNC(('TRI-1'!CH49 ),2),0))=2,"E+",IF((ROUND(TRUNC(('TRI-1'!CH49  ),2),0))&lt;=1,"E-","")))))))))))</f>
        <v/>
      </c>
      <c r="CI49" s="51" t="str">
        <f>IF(OR('TRI-1'!CI49 ="",'TRI-1'!CI49&lt;0,'TRI-1'!CI49  &gt;10),"",IF((ROUND(TRUNC(('TRI-1'!CI49  ),2),0))=10,"A+",IF((ROUND(TRUNC(('TRI-1'!CI49  ),2),0))=9,"A-",IF((ROUND(TRUNC(('TRI-1'!CI49   ),2),0))=8,"B+",IF((ROUND(TRUNC(('TRI-1'!CI49 ),2),0))=7,"B-",IF((ROUND(TRUNC(('TRI-1'!CI49  ),2),0))=6,"C+",IF((ROUND(TRUNC(('TRI-1'!CI49  ),2),0))=5,"C-",IF((ROUND(TRUNC(('TRI-1'!CI49  ),2),0))=4,"D+",IF((ROUND(TRUNC(('TRI-1'!CI49 ),2),0))=3,"D-",IF((ROUND(TRUNC(('TRI-1'!CI49 ),2),0))=2,"E+",IF((ROUND(TRUNC(('TRI-1'!CI49  ),2),0))&lt;=1,"E-","")))))))))))</f>
        <v/>
      </c>
      <c r="CJ49" s="51" t="str">
        <f>IF(OR('TRI-1'!CJ49 ="",'TRI-1'!CJ49&lt;0,'TRI-1'!CJ49  &gt;10),"",IF((ROUND(TRUNC(('TRI-1'!CJ49  ),2),0))=10,"A+",IF((ROUND(TRUNC(('TRI-1'!CJ49  ),2),0))=9,"A-",IF((ROUND(TRUNC(('TRI-1'!CJ49   ),2),0))=8,"B+",IF((ROUND(TRUNC(('TRI-1'!CJ49 ),2),0))=7,"B-",IF((ROUND(TRUNC(('TRI-1'!CJ49  ),2),0))=6,"C+",IF((ROUND(TRUNC(('TRI-1'!CJ49  ),2),0))=5,"C-",IF((ROUND(TRUNC(('TRI-1'!CJ49  ),2),0))=4,"D+",IF((ROUND(TRUNC(('TRI-1'!CJ49 ),2),0))=3,"D-",IF((ROUND(TRUNC(('TRI-1'!CJ49 ),2),0))=2,"E+",IF((ROUND(TRUNC(('TRI-1'!CJ49  ),2),0))&lt;=1,"E-","")))))))))))</f>
        <v/>
      </c>
      <c r="CK49" s="51" t="str">
        <f>IF(OR('TRI-1'!CK49 ="",'TRI-1'!CK49&lt;0,'TRI-1'!CK49  &gt;10),"",IF((ROUND(TRUNC(('TRI-1'!CK49  ),2),0))=10,"A+",IF((ROUND(TRUNC(('TRI-1'!CK49  ),2),0))=9,"A-",IF((ROUND(TRUNC(('TRI-1'!CK49   ),2),0))=8,"B+",IF((ROUND(TRUNC(('TRI-1'!CK49 ),2),0))=7,"B-",IF((ROUND(TRUNC(('TRI-1'!CK49  ),2),0))=6,"C+",IF((ROUND(TRUNC(('TRI-1'!CK49  ),2),0))=5,"C-",IF((ROUND(TRUNC(('TRI-1'!CK49  ),2),0))=4,"D+",IF((ROUND(TRUNC(('TRI-1'!CK49 ),2),0))=3,"D-",IF((ROUND(TRUNC(('TRI-1'!CK49 ),2),0))=2,"E+",IF((ROUND(TRUNC(('TRI-1'!CK49  ),2),0))&lt;=1,"E-","")))))))))))</f>
        <v/>
      </c>
      <c r="CL49" s="51" t="str">
        <f>IF(OR('TRI-1'!CL49 ="",'TRI-1'!CL49&lt;0,'TRI-1'!CL49  &gt;10),"",IF((ROUND(TRUNC(('TRI-1'!CL49  ),2),0))=10,"A+",IF((ROUND(TRUNC(('TRI-1'!CL49  ),2),0))=9,"A-",IF((ROUND(TRUNC(('TRI-1'!CL49   ),2),0))=8,"B+",IF((ROUND(TRUNC(('TRI-1'!CL49 ),2),0))=7,"B-",IF((ROUND(TRUNC(('TRI-1'!CL49  ),2),0))=6,"C+",IF((ROUND(TRUNC(('TRI-1'!CL49  ),2),0))=5,"C-",IF((ROUND(TRUNC(('TRI-1'!CL49  ),2),0))=4,"D+",IF((ROUND(TRUNC(('TRI-1'!CL49 ),2),0))=3,"D-",IF((ROUND(TRUNC(('TRI-1'!CL49 ),2),0))=2,"E+",IF((ROUND(TRUNC(('TRI-1'!CL49  ),2),0))&lt;=1,"E-","")))))))))))</f>
        <v/>
      </c>
      <c r="CM49" s="51" t="str">
        <f>IF(OR('TRI-1'!CM49 ="",'TRI-1'!CM49&lt;0,'TRI-1'!CM49  &gt;10),"",IF((ROUND(TRUNC(('TRI-1'!CM49  ),2),0))=10,"A+",IF((ROUND(TRUNC(('TRI-1'!CM49  ),2),0))=9,"A-",IF((ROUND(TRUNC(('TRI-1'!CM49   ),2),0))=8,"B+",IF((ROUND(TRUNC(('TRI-1'!CM49 ),2),0))=7,"B-",IF((ROUND(TRUNC(('TRI-1'!CM49  ),2),0))=6,"C+",IF((ROUND(TRUNC(('TRI-1'!CM49  ),2),0))=5,"C-",IF((ROUND(TRUNC(('TRI-1'!CM49  ),2),0))=4,"D+",IF((ROUND(TRUNC(('TRI-1'!CM49 ),2),0))=3,"D-",IF((ROUND(TRUNC(('TRI-1'!CM49 ),2),0))=2,"E+",IF((ROUND(TRUNC(('TRI-1'!CM49  ),2),0))&lt;=1,"E-","")))))))))))</f>
        <v/>
      </c>
      <c r="CN49" s="51" t="str">
        <f>IF(OR('TRI-1'!CN49 ="",'TRI-1'!CN49&lt;0,'TRI-1'!CN49  &gt;10),"",IF((ROUND(TRUNC(('TRI-1'!CN49  ),2),0))=10,"A+",IF((ROUND(TRUNC(('TRI-1'!CN49  ),2),0))=9,"A-",IF((ROUND(TRUNC(('TRI-1'!CN49   ),2),0))=8,"B+",IF((ROUND(TRUNC(('TRI-1'!CN49 ),2),0))=7,"B-",IF((ROUND(TRUNC(('TRI-1'!CN49  ),2),0))=6,"C+",IF((ROUND(TRUNC(('TRI-1'!CN49  ),2),0))=5,"C-",IF((ROUND(TRUNC(('TRI-1'!CN49  ),2),0))=4,"D+",IF((ROUND(TRUNC(('TRI-1'!CN49 ),2),0))=3,"D-",IF((ROUND(TRUNC(('TRI-1'!CN49 ),2),0))=2,"E+",IF((ROUND(TRUNC(('TRI-1'!CN49  ),2),0))&lt;=1,"E-","")))))))))))</f>
        <v/>
      </c>
      <c r="CO49" s="51" t="str">
        <f>IF(OR('TRI-1'!CO49 ="",'TRI-1'!CO49&lt;0,'TRI-1'!CO49  &gt;10),"",IF((ROUND(TRUNC(('TRI-1'!CO49  ),2),0))=10,"A+",IF((ROUND(TRUNC(('TRI-1'!CO49  ),2),0))=9,"A-",IF((ROUND(TRUNC(('TRI-1'!CO49   ),2),0))=8,"B+",IF((ROUND(TRUNC(('TRI-1'!CO49 ),2),0))=7,"B-",IF((ROUND(TRUNC(('TRI-1'!CO49  ),2),0))=6,"C+",IF((ROUND(TRUNC(('TRI-1'!CO49  ),2),0))=5,"C-",IF((ROUND(TRUNC(('TRI-1'!CO49  ),2),0))=4,"D+",IF((ROUND(TRUNC(('TRI-1'!CO49 ),2),0))=3,"D-",IF((ROUND(TRUNC(('TRI-1'!CO49 ),2),0))=2,"E+",IF((ROUND(TRUNC(('TRI-1'!CO49  ),2),0))&lt;=1,"E-","")))))))))))</f>
        <v/>
      </c>
      <c r="CP49" s="51" t="str">
        <f>IF(OR('TRI-1'!CP49 ="",'TRI-1'!CP49&lt;0,'TRI-1'!CP49  &gt;10),"",IF((ROUND(TRUNC(('TRI-1'!CP49  ),2),0))=10,"A+",IF((ROUND(TRUNC(('TRI-1'!CP49  ),2),0))=9,"A-",IF((ROUND(TRUNC(('TRI-1'!CP49   ),2),0))=8,"B+",IF((ROUND(TRUNC(('TRI-1'!CP49 ),2),0))=7,"B-",IF((ROUND(TRUNC(('TRI-1'!CP49  ),2),0))=6,"C+",IF((ROUND(TRUNC(('TRI-1'!CP49  ),2),0))=5,"C-",IF((ROUND(TRUNC(('TRI-1'!CP49  ),2),0))=4,"D+",IF((ROUND(TRUNC(('TRI-1'!CP49 ),2),0))=3,"D-",IF((ROUND(TRUNC(('TRI-1'!CP49 ),2),0))=2,"E+",IF((ROUND(TRUNC(('TRI-1'!CP49  ),2),0))&lt;=1,"E-","")))))))))))</f>
        <v/>
      </c>
      <c r="CQ49" s="51" t="str">
        <f>IF(OR('TRI-1'!CQ49 ="",'TRI-1'!CQ49&lt;0,'TRI-1'!CQ49  &gt;10),"",IF((ROUND(TRUNC(('TRI-1'!CQ49  ),2),0))=10,"A+",IF((ROUND(TRUNC(('TRI-1'!CQ49  ),2),0))=9,"A-",IF((ROUND(TRUNC(('TRI-1'!CQ49   ),2),0))=8,"B+",IF((ROUND(TRUNC(('TRI-1'!CQ49 ),2),0))=7,"B-",IF((ROUND(TRUNC(('TRI-1'!CQ49  ),2),0))=6,"C+",IF((ROUND(TRUNC(('TRI-1'!CQ49  ),2),0))=5,"C-",IF((ROUND(TRUNC(('TRI-1'!CQ49  ),2),0))=4,"D+",IF((ROUND(TRUNC(('TRI-1'!CQ49 ),2),0))=3,"D-",IF((ROUND(TRUNC(('TRI-1'!CQ49 ),2),0))=2,"E+",IF((ROUND(TRUNC(('TRI-1'!CQ49  ),2),0))&lt;=1,"E-","")))))))))))</f>
        <v/>
      </c>
      <c r="CR49" s="51" t="str">
        <f>IF(OR('TRI-1'!CR49 ="",'TRI-1'!CR49&lt;0,'TRI-1'!CR49  &gt;10),"",IF((ROUND(TRUNC(('TRI-1'!CR49  ),2),0))=10,"A+",IF((ROUND(TRUNC(('TRI-1'!CR49  ),2),0))=9,"A-",IF((ROUND(TRUNC(('TRI-1'!CR49   ),2),0))=8,"B+",IF((ROUND(TRUNC(('TRI-1'!CR49 ),2),0))=7,"B-",IF((ROUND(TRUNC(('TRI-1'!CR49  ),2),0))=6,"C+",IF((ROUND(TRUNC(('TRI-1'!CR49  ),2),0))=5,"C-",IF((ROUND(TRUNC(('TRI-1'!CR49  ),2),0))=4,"D+",IF((ROUND(TRUNC(('TRI-1'!CR49 ),2),0))=3,"D-",IF((ROUND(TRUNC(('TRI-1'!CR49 ),2),0))=2,"E+",IF((ROUND(TRUNC(('TRI-1'!CR49  ),2),0))&lt;=1,"E-","")))))))))))</f>
        <v/>
      </c>
      <c r="CS49" s="51" t="str">
        <f>IF(OR('TRI-1'!CS49 ="",'TRI-1'!CS49&lt;0,'TRI-1'!CS49  &gt;10),"",IF((ROUND(TRUNC(('TRI-1'!CS49  ),2),0))=10,"A+",IF((ROUND(TRUNC(('TRI-1'!CS49  ),2),0))=9,"A-",IF((ROUND(TRUNC(('TRI-1'!CS49   ),2),0))=8,"B+",IF((ROUND(TRUNC(('TRI-1'!CS49 ),2),0))=7,"B-",IF((ROUND(TRUNC(('TRI-1'!CS49  ),2),0))=6,"C+",IF((ROUND(TRUNC(('TRI-1'!CS49  ),2),0))=5,"C-",IF((ROUND(TRUNC(('TRI-1'!CS49  ),2),0))=4,"D+",IF((ROUND(TRUNC(('TRI-1'!CS49 ),2),0))=3,"D-",IF((ROUND(TRUNC(('TRI-1'!CS49 ),2),0))=2,"E+",IF((ROUND(TRUNC(('TRI-1'!CS49  ),2),0))&lt;=1,"E-","")))))))))))</f>
        <v/>
      </c>
      <c r="CT49" s="51" t="str">
        <f>IF(OR('TRI-1'!CT49 ="",'TRI-1'!CT49&lt;0,'TRI-1'!CT49  &gt;10),"",IF((ROUND(TRUNC(('TRI-1'!CT49  ),2),0))=10,"A+",IF((ROUND(TRUNC(('TRI-1'!CT49  ),2),0))=9,"A-",IF((ROUND(TRUNC(('TRI-1'!CT49   ),2),0))=8,"B+",IF((ROUND(TRUNC(('TRI-1'!CT49 ),2),0))=7,"B-",IF((ROUND(TRUNC(('TRI-1'!CT49  ),2),0))=6,"C+",IF((ROUND(TRUNC(('TRI-1'!CT49  ),2),0))=5,"C-",IF((ROUND(TRUNC(('TRI-1'!CT49  ),2),0))=4,"D+",IF((ROUND(TRUNC(('TRI-1'!CT49 ),2),0))=3,"D-",IF((ROUND(TRUNC(('TRI-1'!CT49 ),2),0))=2,"E+",IF((ROUND(TRUNC(('TRI-1'!CT49  ),2),0))&lt;=1,"E-","")))))))))))</f>
        <v/>
      </c>
      <c r="CU49" s="51" t="str">
        <f>IF(OR('TRI-1'!CU49 ="",'TRI-1'!CU49&lt;0,'TRI-1'!CU49  &gt;10),"",IF((ROUND(TRUNC(('TRI-1'!CU49  ),2),0))=10,"A+",IF((ROUND(TRUNC(('TRI-1'!CU49  ),2),0))=9,"A-",IF((ROUND(TRUNC(('TRI-1'!CU49   ),2),0))=8,"B+",IF((ROUND(TRUNC(('TRI-1'!CU49 ),2),0))=7,"B-",IF((ROUND(TRUNC(('TRI-1'!CU49  ),2),0))=6,"C+",IF((ROUND(TRUNC(('TRI-1'!CU49  ),2),0))=5,"C-",IF((ROUND(TRUNC(('TRI-1'!CU49  ),2),0))=4,"D+",IF((ROUND(TRUNC(('TRI-1'!CU49 ),2),0))=3,"D-",IF((ROUND(TRUNC(('TRI-1'!CU49 ),2),0))=2,"E+",IF((ROUND(TRUNC(('TRI-1'!CU49  ),2),0))&lt;=1,"E-","")))))))))))</f>
        <v/>
      </c>
      <c r="CV49" s="51" t="str">
        <f>IF(OR('TRI-1'!CV49 ="",'TRI-1'!CV49&lt;0,'TRI-1'!CV49  &gt;10),"",IF((ROUND(TRUNC(('TRI-1'!CV49  ),2),0))=10,"A+",IF((ROUND(TRUNC(('TRI-1'!CV49  ),2),0))=9,"A-",IF((ROUND(TRUNC(('TRI-1'!CV49   ),2),0))=8,"B+",IF((ROUND(TRUNC(('TRI-1'!CV49 ),2),0))=7,"B-",IF((ROUND(TRUNC(('TRI-1'!CV49  ),2),0))=6,"C+",IF((ROUND(TRUNC(('TRI-1'!CV49  ),2),0))=5,"C-",IF((ROUND(TRUNC(('TRI-1'!CV49  ),2),0))=4,"D+",IF((ROUND(TRUNC(('TRI-1'!CV49 ),2),0))=3,"D-",IF((ROUND(TRUNC(('TRI-1'!CV49 ),2),0))=2,"E+",IF((ROUND(TRUNC(('TRI-1'!CV49  ),2),0))&lt;=1,"E-","")))))))))))</f>
        <v/>
      </c>
      <c r="CW49" s="51" t="str">
        <f>IF(OR('TRI-1'!CW49 ="",'TRI-1'!CW49&lt;0,'TRI-1'!CW49  &gt;10),"",IF((ROUND(TRUNC(('TRI-1'!CW49  ),2),0))=10,"A+",IF((ROUND(TRUNC(('TRI-1'!CW49  ),2),0))=9,"A-",IF((ROUND(TRUNC(('TRI-1'!CW49   ),2),0))=8,"B+",IF((ROUND(TRUNC(('TRI-1'!CW49 ),2),0))=7,"B-",IF((ROUND(TRUNC(('TRI-1'!CW49  ),2),0))=6,"C+",IF((ROUND(TRUNC(('TRI-1'!CW49  ),2),0))=5,"C-",IF((ROUND(TRUNC(('TRI-1'!CW49  ),2),0))=4,"D+",IF((ROUND(TRUNC(('TRI-1'!CW49 ),2),0))=3,"D-",IF((ROUND(TRUNC(('TRI-1'!CW49 ),2),0))=2,"E+",IF((ROUND(TRUNC(('TRI-1'!CW49  ),2),0))&lt;=1,"E-","")))))))))))</f>
        <v/>
      </c>
      <c r="CX49" s="51" t="str">
        <f>IF(OR('TRI-1'!CX49 ="",'TRI-1'!CX49&lt;0,'TRI-1'!CX49  &gt;10),"",IF((ROUND(TRUNC(('TRI-1'!CX49  ),2),0))=10,"A+",IF((ROUND(TRUNC(('TRI-1'!CX49  ),2),0))=9,"A-",IF((ROUND(TRUNC(('TRI-1'!CX49   ),2),0))=8,"B+",IF((ROUND(TRUNC(('TRI-1'!CX49 ),2),0))=7,"B-",IF((ROUND(TRUNC(('TRI-1'!CX49  ),2),0))=6,"C+",IF((ROUND(TRUNC(('TRI-1'!CX49  ),2),0))=5,"C-",IF((ROUND(TRUNC(('TRI-1'!CX49  ),2),0))=4,"D+",IF((ROUND(TRUNC(('TRI-1'!CX49 ),2),0))=3,"D-",IF((ROUND(TRUNC(('TRI-1'!CX49 ),2),0))=2,"E+",IF((ROUND(TRUNC(('TRI-1'!CX49  ),2),0))&lt;=1,"E-","")))))))))))</f>
        <v/>
      </c>
      <c r="CY49" s="51" t="str">
        <f>IF(OR('TRI-1'!CY49 ="",'TRI-1'!CY49&lt;0,'TRI-1'!CY49  &gt;10),"",IF((ROUND(TRUNC(('TRI-1'!CY49  ),2),0))=10,"A+",IF((ROUND(TRUNC(('TRI-1'!CY49  ),2),0))=9,"A-",IF((ROUND(TRUNC(('TRI-1'!CY49   ),2),0))=8,"B+",IF((ROUND(TRUNC(('TRI-1'!CY49 ),2),0))=7,"B-",IF((ROUND(TRUNC(('TRI-1'!CY49  ),2),0))=6,"C+",IF((ROUND(TRUNC(('TRI-1'!CY49  ),2),0))=5,"C-",IF((ROUND(TRUNC(('TRI-1'!CY49  ),2),0))=4,"D+",IF((ROUND(TRUNC(('TRI-1'!CY49 ),2),0))=3,"D-",IF((ROUND(TRUNC(('TRI-1'!CY49 ),2),0))=2,"E+",IF((ROUND(TRUNC(('TRI-1'!CY49  ),2),0))&lt;=1,"E-","")))))))))))</f>
        <v/>
      </c>
      <c r="CZ49" s="51" t="str">
        <f>IF(OR('TRI-1'!CZ49 ="",'TRI-1'!CZ49&lt;0,'TRI-1'!CZ49  &gt;10),"",IF((ROUND(TRUNC(('TRI-1'!CZ49  ),2),0))=10,"A+",IF((ROUND(TRUNC(('TRI-1'!CZ49  ),2),0))=9,"A-",IF((ROUND(TRUNC(('TRI-1'!CZ49   ),2),0))=8,"B+",IF((ROUND(TRUNC(('TRI-1'!CZ49 ),2),0))=7,"B-",IF((ROUND(TRUNC(('TRI-1'!CZ49  ),2),0))=6,"C+",IF((ROUND(TRUNC(('TRI-1'!CZ49  ),2),0))=5,"C-",IF((ROUND(TRUNC(('TRI-1'!CZ49  ),2),0))=4,"D+",IF((ROUND(TRUNC(('TRI-1'!CZ49 ),2),0))=3,"D-",IF((ROUND(TRUNC(('TRI-1'!CZ49 ),2),0))=2,"E+",IF((ROUND(TRUNC(('TRI-1'!CZ49  ),2),0))&lt;=1,"E-","")))))))))))</f>
        <v/>
      </c>
      <c r="DA49" s="51" t="str">
        <f>IF(OR('TRI-1'!DA49 ="",'TRI-1'!DA49&lt;0,'TRI-1'!DA49  &gt;10),"",IF((ROUND(TRUNC(('TRI-1'!DA49  ),2),0))=10,"A+",IF((ROUND(TRUNC(('TRI-1'!DA49  ),2),0))=9,"A-",IF((ROUND(TRUNC(('TRI-1'!DA49   ),2),0))=8,"B+",IF((ROUND(TRUNC(('TRI-1'!DA49 ),2),0))=7,"B-",IF((ROUND(TRUNC(('TRI-1'!DA49  ),2),0))=6,"C+",IF((ROUND(TRUNC(('TRI-1'!DA49  ),2),0))=5,"C-",IF((ROUND(TRUNC(('TRI-1'!DA49  ),2),0))=4,"D+",IF((ROUND(TRUNC(('TRI-1'!DA49 ),2),0))=3,"D-",IF((ROUND(TRUNC(('TRI-1'!DA49 ),2),0))=2,"E+",IF((ROUND(TRUNC(('TRI-1'!DA49  ),2),0))&lt;=1,"E-","")))))))))))</f>
        <v/>
      </c>
      <c r="DB49" s="51" t="str">
        <f>IF(OR('TRI-1'!DB49 ="",'TRI-1'!DB49&lt;0,'TRI-1'!DB49  &gt;10),"",IF((ROUND(TRUNC(('TRI-1'!DB49  ),2),0))=10,"A+",IF((ROUND(TRUNC(('TRI-1'!DB49  ),2),0))=9,"A-",IF((ROUND(TRUNC(('TRI-1'!DB49   ),2),0))=8,"B+",IF((ROUND(TRUNC(('TRI-1'!DB49 ),2),0))=7,"B-",IF((ROUND(TRUNC(('TRI-1'!DB49  ),2),0))=6,"C+",IF((ROUND(TRUNC(('TRI-1'!DB49  ),2),0))=5,"C-",IF((ROUND(TRUNC(('TRI-1'!DB49  ),2),0))=4,"D+",IF((ROUND(TRUNC(('TRI-1'!DB49 ),2),0))=3,"D-",IF((ROUND(TRUNC(('TRI-1'!DB49 ),2),0))=2,"E+",IF((ROUND(TRUNC(('TRI-1'!DB49  ),2),0))&lt;=1,"E-","")))))))))))</f>
        <v/>
      </c>
      <c r="DC49" s="51" t="str">
        <f>IF(OR('TRI-1'!DC49 ="",'TRI-1'!DC49&lt;0,'TRI-1'!DC49  &gt;10),"",IF((ROUND(TRUNC(('TRI-1'!DC49  ),2),0))=10,"A+",IF((ROUND(TRUNC(('TRI-1'!DC49  ),2),0))=9,"A-",IF((ROUND(TRUNC(('TRI-1'!DC49   ),2),0))=8,"B+",IF((ROUND(TRUNC(('TRI-1'!DC49 ),2),0))=7,"B-",IF((ROUND(TRUNC(('TRI-1'!DC49  ),2),0))=6,"C+",IF((ROUND(TRUNC(('TRI-1'!DC49  ),2),0))=5,"C-",IF((ROUND(TRUNC(('TRI-1'!DC49  ),2),0))=4,"D+",IF((ROUND(TRUNC(('TRI-1'!DC49 ),2),0))=3,"D-",IF((ROUND(TRUNC(('TRI-1'!DC49 ),2),0))=2,"E+",IF((ROUND(TRUNC(('TRI-1'!DC49  ),2),0))&lt;=1,"E-","")))))))))))</f>
        <v/>
      </c>
      <c r="DD49" s="51" t="str">
        <f>IF(OR('TRI-1'!DD49 ="",'TRI-1'!DD49&lt;0,'TRI-1'!DD49  &gt;10),"",IF((ROUND(TRUNC(('TRI-1'!DD49  ),2),0))=10,"A+",IF((ROUND(TRUNC(('TRI-1'!DD49  ),2),0))=9,"A-",IF((ROUND(TRUNC(('TRI-1'!DD49   ),2),0))=8,"B+",IF((ROUND(TRUNC(('TRI-1'!DD49 ),2),0))=7,"B-",IF((ROUND(TRUNC(('TRI-1'!DD49  ),2),0))=6,"C+",IF((ROUND(TRUNC(('TRI-1'!DD49  ),2),0))=5,"C-",IF((ROUND(TRUNC(('TRI-1'!DD49  ),2),0))=4,"D+",IF((ROUND(TRUNC(('TRI-1'!DD49 ),2),0))=3,"D-",IF((ROUND(TRUNC(('TRI-1'!DD49 ),2),0))=2,"E+",IF((ROUND(TRUNC(('TRI-1'!DD49  ),2),0))&lt;=1,"E-","")))))))))))</f>
        <v/>
      </c>
      <c r="DE49" s="51" t="str">
        <f>IF(OR('TRI-1'!DE49 ="",'TRI-1'!DE49&lt;0,'TRI-1'!DE49  &gt;10),"",IF((ROUND(TRUNC(('TRI-1'!DE49  ),2),0))=10,"A+",IF((ROUND(TRUNC(('TRI-1'!DE49  ),2),0))=9,"A-",IF((ROUND(TRUNC(('TRI-1'!DE49   ),2),0))=8,"B+",IF((ROUND(TRUNC(('TRI-1'!DE49 ),2),0))=7,"B-",IF((ROUND(TRUNC(('TRI-1'!DE49  ),2),0))=6,"C+",IF((ROUND(TRUNC(('TRI-1'!DE49  ),2),0))=5,"C-",IF((ROUND(TRUNC(('TRI-1'!DE49  ),2),0))=4,"D+",IF((ROUND(TRUNC(('TRI-1'!DE49 ),2),0))=3,"D-",IF((ROUND(TRUNC(('TRI-1'!DE49 ),2),0))=2,"E+",IF((ROUND(TRUNC(('TRI-1'!DE49  ),2),0))&lt;=1,"E-","")))))))))))</f>
        <v/>
      </c>
      <c r="DF49" s="51" t="str">
        <f>IF(OR('TRI-1'!DF49 ="",'TRI-1'!DF49&lt;0,'TRI-1'!DF49  &gt;10),"",IF((ROUND(TRUNC(('TRI-1'!DF49  ),2),0))=10,"A+",IF((ROUND(TRUNC(('TRI-1'!DF49  ),2),0))=9,"A-",IF((ROUND(TRUNC(('TRI-1'!DF49   ),2),0))=8,"B+",IF((ROUND(TRUNC(('TRI-1'!DF49 ),2),0))=7,"B-",IF((ROUND(TRUNC(('TRI-1'!DF49  ),2),0))=6,"C+",IF((ROUND(TRUNC(('TRI-1'!DF49  ),2),0))=5,"C-",IF((ROUND(TRUNC(('TRI-1'!DF49  ),2),0))=4,"D+",IF((ROUND(TRUNC(('TRI-1'!DF49 ),2),0))=3,"D-",IF((ROUND(TRUNC(('TRI-1'!DF49 ),2),0))=2,"E+",IF((ROUND(TRUNC(('TRI-1'!DF49  ),2),0))&lt;=1,"E-","")))))))))))</f>
        <v/>
      </c>
      <c r="DG49" s="51" t="str">
        <f>IF(OR('TRI-1'!DG49 ="",'TRI-1'!DG49&lt;0,'TRI-1'!DG49  &gt;10),"",IF((ROUND(TRUNC(('TRI-1'!DG49  ),2),0))=10,"A+",IF((ROUND(TRUNC(('TRI-1'!DG49  ),2),0))=9,"A-",IF((ROUND(TRUNC(('TRI-1'!DG49   ),2),0))=8,"B+",IF((ROUND(TRUNC(('TRI-1'!DG49 ),2),0))=7,"B-",IF((ROUND(TRUNC(('TRI-1'!DG49  ),2),0))=6,"C+",IF((ROUND(TRUNC(('TRI-1'!DG49  ),2),0))=5,"C-",IF((ROUND(TRUNC(('TRI-1'!DG49  ),2),0))=4,"D+",IF((ROUND(TRUNC(('TRI-1'!DG49 ),2),0))=3,"D-",IF((ROUND(TRUNC(('TRI-1'!DG49 ),2),0))=2,"E+",IF((ROUND(TRUNC(('TRI-1'!DG49  ),2),0))&lt;=1,"E-","")))))))))))</f>
        <v/>
      </c>
      <c r="DH49" s="51" t="str">
        <f>IF(OR('TRI-1'!DH49 ="",'TRI-1'!DH49&lt;0,'TRI-1'!DH49  &gt;10),"",IF((ROUND(TRUNC(('TRI-1'!DH49  ),2),0))=10,"A+",IF((ROUND(TRUNC(('TRI-1'!DH49  ),2),0))=9,"A-",IF((ROUND(TRUNC(('TRI-1'!DH49   ),2),0))=8,"B+",IF((ROUND(TRUNC(('TRI-1'!DH49 ),2),0))=7,"B-",IF((ROUND(TRUNC(('TRI-1'!DH49  ),2),0))=6,"C+",IF((ROUND(TRUNC(('TRI-1'!DH49  ),2),0))=5,"C-",IF((ROUND(TRUNC(('TRI-1'!DH49  ),2),0))=4,"D+",IF((ROUND(TRUNC(('TRI-1'!DH49 ),2),0))=3,"D-",IF((ROUND(TRUNC(('TRI-1'!DH49 ),2),0))=2,"E+",IF((ROUND(TRUNC(('TRI-1'!DH49  ),2),0))&lt;=1,"E-","")))))))))))</f>
        <v/>
      </c>
      <c r="DI49" s="51" t="str">
        <f>IF(OR('TRI-1'!DI49 ="",'TRI-1'!DI49&lt;0,'TRI-1'!DI49  &gt;10),"",IF((ROUND(TRUNC(('TRI-1'!DI49  ),2),0))=10,"A+",IF((ROUND(TRUNC(('TRI-1'!DI49  ),2),0))=9,"A-",IF((ROUND(TRUNC(('TRI-1'!DI49   ),2),0))=8,"B+",IF((ROUND(TRUNC(('TRI-1'!DI49 ),2),0))=7,"B-",IF((ROUND(TRUNC(('TRI-1'!DI49  ),2),0))=6,"C+",IF((ROUND(TRUNC(('TRI-1'!DI49  ),2),0))=5,"C-",IF((ROUND(TRUNC(('TRI-1'!DI49  ),2),0))=4,"D+",IF((ROUND(TRUNC(('TRI-1'!DI49 ),2),0))=3,"D-",IF((ROUND(TRUNC(('TRI-1'!DI49 ),2),0))=2,"E+",IF((ROUND(TRUNC(('TRI-1'!DI49  ),2),0))&lt;=1,"E-","")))))))))))</f>
        <v/>
      </c>
      <c r="DJ49" s="51" t="str">
        <f>IF(OR('TRI-1'!DJ49 ="",'TRI-1'!DJ49&lt;0,'TRI-1'!DJ49  &gt;10),"",IF((ROUND(TRUNC(('TRI-1'!DJ49  ),2),0))=10,"A+",IF((ROUND(TRUNC(('TRI-1'!DJ49  ),2),0))=9,"A-",IF((ROUND(TRUNC(('TRI-1'!DJ49   ),2),0))=8,"B+",IF((ROUND(TRUNC(('TRI-1'!DJ49 ),2),0))=7,"B-",IF((ROUND(TRUNC(('TRI-1'!DJ49  ),2),0))=6,"C+",IF((ROUND(TRUNC(('TRI-1'!DJ49  ),2),0))=5,"C-",IF((ROUND(TRUNC(('TRI-1'!DJ49  ),2),0))=4,"D+",IF((ROUND(TRUNC(('TRI-1'!DJ49 ),2),0))=3,"D-",IF((ROUND(TRUNC(('TRI-1'!DJ49 ),2),0))=2,"E+",IF((ROUND(TRUNC(('TRI-1'!DJ49  ),2),0))&lt;=1,"E-","")))))))))))</f>
        <v/>
      </c>
      <c r="DK49" s="51" t="str">
        <f>IF(OR('TRI-1'!DK49 ="",'TRI-1'!DK49&lt;0,'TRI-1'!DK49  &gt;10),"",IF((ROUND(TRUNC(('TRI-1'!DK49  ),2),0))=10,"A+",IF((ROUND(TRUNC(('TRI-1'!DK49  ),2),0))=9,"A-",IF((ROUND(TRUNC(('TRI-1'!DK49   ),2),0))=8,"B+",IF((ROUND(TRUNC(('TRI-1'!DK49 ),2),0))=7,"B-",IF((ROUND(TRUNC(('TRI-1'!DK49  ),2),0))=6,"C+",IF((ROUND(TRUNC(('TRI-1'!DK49  ),2),0))=5,"C-",IF((ROUND(TRUNC(('TRI-1'!DK49  ),2),0))=4,"D+",IF((ROUND(TRUNC(('TRI-1'!DK49 ),2),0))=3,"D-",IF((ROUND(TRUNC(('TRI-1'!DK49 ),2),0))=2,"E+",IF((ROUND(TRUNC(('TRI-1'!DK49  ),2),0))&lt;=1,"E-","")))))))))))</f>
        <v/>
      </c>
      <c r="DL49" s="51" t="str">
        <f>IF(OR('TRI-1'!DL49 ="",'TRI-1'!DL49&lt;0,'TRI-1'!DL49  &gt;10),"",IF((ROUND(TRUNC(('TRI-1'!DL49  ),2),0))=10,"A+",IF((ROUND(TRUNC(('TRI-1'!DL49  ),2),0))=9,"A-",IF((ROUND(TRUNC(('TRI-1'!DL49   ),2),0))=8,"B+",IF((ROUND(TRUNC(('TRI-1'!DL49 ),2),0))=7,"B-",IF((ROUND(TRUNC(('TRI-1'!DL49  ),2),0))=6,"C+",IF((ROUND(TRUNC(('TRI-1'!DL49  ),2),0))=5,"C-",IF((ROUND(TRUNC(('TRI-1'!DL49  ),2),0))=4,"D+",IF((ROUND(TRUNC(('TRI-1'!DL49 ),2),0))=3,"D-",IF((ROUND(TRUNC(('TRI-1'!DL49 ),2),0))=2,"E+",IF((ROUND(TRUNC(('TRI-1'!DL49  ),2),0))&lt;=1,"E-","")))))))))))</f>
        <v/>
      </c>
      <c r="DM49" s="51" t="str">
        <f>IF(OR('TRI-1'!DM49 ="",'TRI-1'!DM49&lt;0,'TRI-1'!DM49  &gt;10),"",IF((ROUND(TRUNC(('TRI-1'!DM49  ),2),0))=10,"A+",IF((ROUND(TRUNC(('TRI-1'!DM49  ),2),0))=9,"A-",IF((ROUND(TRUNC(('TRI-1'!DM49   ),2),0))=8,"B+",IF((ROUND(TRUNC(('TRI-1'!DM49 ),2),0))=7,"B-",IF((ROUND(TRUNC(('TRI-1'!DM49  ),2),0))=6,"C+",IF((ROUND(TRUNC(('TRI-1'!DM49  ),2),0))=5,"C-",IF((ROUND(TRUNC(('TRI-1'!DM49  ),2),0))=4,"D+",IF((ROUND(TRUNC(('TRI-1'!DM49 ),2),0))=3,"D-",IF((ROUND(TRUNC(('TRI-1'!DM49 ),2),0))=2,"E+",IF((ROUND(TRUNC(('TRI-1'!DM49  ),2),0))&lt;=1,"E-","")))))))))))</f>
        <v/>
      </c>
      <c r="DN49" s="51" t="str">
        <f>IF(OR('TRI-1'!DN49 ="",'TRI-1'!DN49&lt;0,'TRI-1'!DN49  &gt;10),"",IF((ROUND(TRUNC(('TRI-1'!DN49  ),2),0))=10,"A+",IF((ROUND(TRUNC(('TRI-1'!DN49  ),2),0))=9,"A-",IF((ROUND(TRUNC(('TRI-1'!DN49   ),2),0))=8,"B+",IF((ROUND(TRUNC(('TRI-1'!DN49 ),2),0))=7,"B-",IF((ROUND(TRUNC(('TRI-1'!DN49  ),2),0))=6,"C+",IF((ROUND(TRUNC(('TRI-1'!DN49  ),2),0))=5,"C-",IF((ROUND(TRUNC(('TRI-1'!DN49  ),2),0))=4,"D+",IF((ROUND(TRUNC(('TRI-1'!DN49 ),2),0))=3,"D-",IF((ROUND(TRUNC(('TRI-1'!DN49 ),2),0))=2,"E+",IF((ROUND(TRUNC(('TRI-1'!DN49  ),2),0))&lt;=1,"E-","")))))))))))</f>
        <v/>
      </c>
      <c r="DO49" s="51" t="str">
        <f>IF(OR('TRI-1'!DO49 ="",'TRI-1'!DO49&lt;0,'TRI-1'!DO49  &gt;10),"",IF((ROUND(TRUNC(('TRI-1'!DO49  ),2),0))=10,"A+",IF((ROUND(TRUNC(('TRI-1'!DO49  ),2),0))=9,"A-",IF((ROUND(TRUNC(('TRI-1'!DO49   ),2),0))=8,"B+",IF((ROUND(TRUNC(('TRI-1'!DO49 ),2),0))=7,"B-",IF((ROUND(TRUNC(('TRI-1'!DO49  ),2),0))=6,"C+",IF((ROUND(TRUNC(('TRI-1'!DO49  ),2),0))=5,"C-",IF((ROUND(TRUNC(('TRI-1'!DO49  ),2),0))=4,"D+",IF((ROUND(TRUNC(('TRI-1'!DO49 ),2),0))=3,"D-",IF((ROUND(TRUNC(('TRI-1'!DO49 ),2),0))=2,"E+",IF((ROUND(TRUNC(('TRI-1'!DO49  ),2),0))&lt;=1,"E-","")))))))))))</f>
        <v/>
      </c>
      <c r="DP49" s="51" t="str">
        <f>IF(OR('TRI-1'!DP49 ="",'TRI-1'!DP49&lt;0,'TRI-1'!DP49  &gt;10),"",IF((ROUND(TRUNC(('TRI-1'!DP49  ),2),0))=10,"A+",IF((ROUND(TRUNC(('TRI-1'!DP49  ),2),0))=9,"A-",IF((ROUND(TRUNC(('TRI-1'!DP49   ),2),0))=8,"B+",IF((ROUND(TRUNC(('TRI-1'!DP49 ),2),0))=7,"B-",IF((ROUND(TRUNC(('TRI-1'!DP49  ),2),0))=6,"C+",IF((ROUND(TRUNC(('TRI-1'!DP49  ),2),0))=5,"C-",IF((ROUND(TRUNC(('TRI-1'!DP49  ),2),0))=4,"D+",IF((ROUND(TRUNC(('TRI-1'!DP49 ),2),0))=3,"D-",IF((ROUND(TRUNC(('TRI-1'!DP49 ),2),0))=2,"E+",IF((ROUND(TRUNC(('TRI-1'!DP49  ),2),0))&lt;=1,"E-","")))))))))))</f>
        <v/>
      </c>
      <c r="DQ49" s="51" t="str">
        <f>IF(OR('TRI-1'!DQ49 ="",'TRI-1'!DQ49&lt;0,'TRI-1'!DQ49  &gt;10),"",IF((ROUND(TRUNC(('TRI-1'!DQ49  ),2),0))=10,"A+",IF((ROUND(TRUNC(('TRI-1'!DQ49  ),2),0))=9,"A-",IF((ROUND(TRUNC(('TRI-1'!DQ49   ),2),0))=8,"B+",IF((ROUND(TRUNC(('TRI-1'!DQ49 ),2),0))=7,"B-",IF((ROUND(TRUNC(('TRI-1'!DQ49  ),2),0))=6,"C+",IF((ROUND(TRUNC(('TRI-1'!DQ49  ),2),0))=5,"C-",IF((ROUND(TRUNC(('TRI-1'!DQ49  ),2),0))=4,"D+",IF((ROUND(TRUNC(('TRI-1'!DQ49 ),2),0))=3,"D-",IF((ROUND(TRUNC(('TRI-1'!DQ49 ),2),0))=2,"E+",IF((ROUND(TRUNC(('TRI-1'!DQ49  ),2),0))&lt;=1,"E-","")))))))))))</f>
        <v/>
      </c>
      <c r="DR49" s="51" t="str">
        <f>IF(OR('TRI-1'!DR49 ="",'TRI-1'!DR49&lt;0,'TRI-1'!DR49  &gt;10),"",IF((ROUND(TRUNC(('TRI-1'!DR49  ),2),0))=10,"A+",IF((ROUND(TRUNC(('TRI-1'!DR49  ),2),0))=9,"A-",IF((ROUND(TRUNC(('TRI-1'!DR49   ),2),0))=8,"B+",IF((ROUND(TRUNC(('TRI-1'!DR49 ),2),0))=7,"B-",IF((ROUND(TRUNC(('TRI-1'!DR49  ),2),0))=6,"C+",IF((ROUND(TRUNC(('TRI-1'!DR49  ),2),0))=5,"C-",IF((ROUND(TRUNC(('TRI-1'!DR49  ),2),0))=4,"D+",IF((ROUND(TRUNC(('TRI-1'!DR49 ),2),0))=3,"D-",IF((ROUND(TRUNC(('TRI-1'!DR49 ),2),0))=2,"E+",IF((ROUND(TRUNC(('TRI-1'!DR49  ),2),0))&lt;=1,"E-","")))))))))))</f>
        <v/>
      </c>
      <c r="DS49" s="51" t="str">
        <f>IF(OR('TRI-1'!DS49 ="",'TRI-1'!DS49&lt;0,'TRI-1'!DS49  &gt;10),"",IF((ROUND(TRUNC(('TRI-1'!DS49  ),2),0))=10,"A+",IF((ROUND(TRUNC(('TRI-1'!DS49  ),2),0))=9,"A-",IF((ROUND(TRUNC(('TRI-1'!DS49   ),2),0))=8,"B+",IF((ROUND(TRUNC(('TRI-1'!DS49 ),2),0))=7,"B-",IF((ROUND(TRUNC(('TRI-1'!DS49  ),2),0))=6,"C+",IF((ROUND(TRUNC(('TRI-1'!DS49  ),2),0))=5,"C-",IF((ROUND(TRUNC(('TRI-1'!DS49  ),2),0))=4,"D+",IF((ROUND(TRUNC(('TRI-1'!DS49 ),2),0))=3,"D-",IF((ROUND(TRUNC(('TRI-1'!DS49 ),2),0))=2,"E+",IF((ROUND(TRUNC(('TRI-1'!DS49  ),2),0))&lt;=1,"E-","")))))))))))</f>
        <v/>
      </c>
      <c r="DT49" s="51" t="str">
        <f>IF(OR('TRI-1'!DT49 ="",'TRI-1'!DT49&lt;0,'TRI-1'!DT49  &gt;10),"",IF((ROUND(TRUNC(('TRI-1'!DT49  ),2),0))=10,"A+",IF((ROUND(TRUNC(('TRI-1'!DT49  ),2),0))=9,"A-",IF((ROUND(TRUNC(('TRI-1'!DT49   ),2),0))=8,"B+",IF((ROUND(TRUNC(('TRI-1'!DT49 ),2),0))=7,"B-",IF((ROUND(TRUNC(('TRI-1'!DT49  ),2),0))=6,"C+",IF((ROUND(TRUNC(('TRI-1'!DT49  ),2),0))=5,"C-",IF((ROUND(TRUNC(('TRI-1'!DT49  ),2),0))=4,"D+",IF((ROUND(TRUNC(('TRI-1'!DT49 ),2),0))=3,"D-",IF((ROUND(TRUNC(('TRI-1'!DT49 ),2),0))=2,"E+",IF((ROUND(TRUNC(('TRI-1'!DT49  ),2),0))&lt;=1,"E-","")))))))))))</f>
        <v/>
      </c>
      <c r="DU49" s="51" t="str">
        <f>IF(OR('TRI-1'!DU49 ="",'TRI-1'!DU49&lt;0,'TRI-1'!DU49  &gt;10),"",IF((ROUND(TRUNC(('TRI-1'!DU49  ),2),0))=10,"A+",IF((ROUND(TRUNC(('TRI-1'!DU49  ),2),0))=9,"A-",IF((ROUND(TRUNC(('TRI-1'!DU49   ),2),0))=8,"B+",IF((ROUND(TRUNC(('TRI-1'!DU49 ),2),0))=7,"B-",IF((ROUND(TRUNC(('TRI-1'!DU49  ),2),0))=6,"C+",IF((ROUND(TRUNC(('TRI-1'!DU49  ),2),0))=5,"C-",IF((ROUND(TRUNC(('TRI-1'!DU49  ),2),0))=4,"D+",IF((ROUND(TRUNC(('TRI-1'!DU49 ),2),0))=3,"D-",IF((ROUND(TRUNC(('TRI-1'!DU49 ),2),0))=2,"E+",IF((ROUND(TRUNC(('TRI-1'!DU49  ),2),0))&lt;=1,"E-","")))))))))))</f>
        <v/>
      </c>
      <c r="DV49" s="51" t="str">
        <f>IF(OR('TRI-1'!DV49 ="",'TRI-1'!DV49&lt;0,'TRI-1'!DV49  &gt;10),"",IF((ROUND(TRUNC(('TRI-1'!DV49  ),2),0))=10,"A+",IF((ROUND(TRUNC(('TRI-1'!DV49  ),2),0))=9,"A-",IF((ROUND(TRUNC(('TRI-1'!DV49   ),2),0))=8,"B+",IF((ROUND(TRUNC(('TRI-1'!DV49 ),2),0))=7,"B-",IF((ROUND(TRUNC(('TRI-1'!DV49  ),2),0))=6,"C+",IF((ROUND(TRUNC(('TRI-1'!DV49  ),2),0))=5,"C-",IF((ROUND(TRUNC(('TRI-1'!DV49  ),2),0))=4,"D+",IF((ROUND(TRUNC(('TRI-1'!DV49 ),2),0))=3,"D-",IF((ROUND(TRUNC(('TRI-1'!DV49 ),2),0))=2,"E+",IF((ROUND(TRUNC(('TRI-1'!DV49  ),2),0))&lt;=1,"E-","")))))))))))</f>
        <v/>
      </c>
      <c r="DW49" s="51" t="str">
        <f>IF(OR('TRI-1'!DW49 ="",'TRI-1'!DW49&lt;0,'TRI-1'!DW49  &gt;10),"",IF((ROUND(TRUNC(('TRI-1'!DW49  ),2),0))=10,"A+",IF((ROUND(TRUNC(('TRI-1'!DW49  ),2),0))=9,"A-",IF((ROUND(TRUNC(('TRI-1'!DW49   ),2),0))=8,"B+",IF((ROUND(TRUNC(('TRI-1'!DW49 ),2),0))=7,"B-",IF((ROUND(TRUNC(('TRI-1'!DW49  ),2),0))=6,"C+",IF((ROUND(TRUNC(('TRI-1'!DW49  ),2),0))=5,"C-",IF((ROUND(TRUNC(('TRI-1'!DW49  ),2),0))=4,"D+",IF((ROUND(TRUNC(('TRI-1'!DW49 ),2),0))=3,"D-",IF((ROUND(TRUNC(('TRI-1'!DW49 ),2),0))=2,"E+",IF((ROUND(TRUNC(('TRI-1'!DW49  ),2),0))&lt;=1,"E-","")))))))))))</f>
        <v/>
      </c>
      <c r="DX49" s="51" t="str">
        <f>IF(OR('TRI-1'!DX49 ="",'TRI-1'!DX49&lt;0,'TRI-1'!DX49  &gt;10),"",IF((ROUND(TRUNC(('TRI-1'!DX49  ),2),0))=10,"A+",IF((ROUND(TRUNC(('TRI-1'!DX49  ),2),0))=9,"A-",IF((ROUND(TRUNC(('TRI-1'!DX49   ),2),0))=8,"B+",IF((ROUND(TRUNC(('TRI-1'!DX49 ),2),0))=7,"B-",IF((ROUND(TRUNC(('TRI-1'!DX49  ),2),0))=6,"C+",IF((ROUND(TRUNC(('TRI-1'!DX49  ),2),0))=5,"C-",IF((ROUND(TRUNC(('TRI-1'!DX49  ),2),0))=4,"D+",IF((ROUND(TRUNC(('TRI-1'!DX49 ),2),0))=3,"D-",IF((ROUND(TRUNC(('TRI-1'!DX49 ),2),0))=2,"E+",IF((ROUND(TRUNC(('TRI-1'!DX49  ),2),0))&lt;=1,"E-","")))))))))))</f>
        <v/>
      </c>
      <c r="DY49" s="51" t="str">
        <f>IF(OR('TRI-1'!DY49 ="",'TRI-1'!DY49&lt;0,'TRI-1'!DY49  &gt;10),"",IF((ROUND(TRUNC(('TRI-1'!DY49  ),2),0))=10,"A+",IF((ROUND(TRUNC(('TRI-1'!DY49  ),2),0))=9,"A-",IF((ROUND(TRUNC(('TRI-1'!DY49   ),2),0))=8,"B+",IF((ROUND(TRUNC(('TRI-1'!DY49 ),2),0))=7,"B-",IF((ROUND(TRUNC(('TRI-1'!DY49  ),2),0))=6,"C+",IF((ROUND(TRUNC(('TRI-1'!DY49  ),2),0))=5,"C-",IF((ROUND(TRUNC(('TRI-1'!DY49  ),2),0))=4,"D+",IF((ROUND(TRUNC(('TRI-1'!DY49 ),2),0))=3,"D-",IF((ROUND(TRUNC(('TRI-1'!DY49 ),2),0))=2,"E+",IF((ROUND(TRUNC(('TRI-1'!DY49  ),2),0))&lt;=1,"E-","")))))))))))</f>
        <v/>
      </c>
      <c r="DZ49" s="51" t="str">
        <f>IF(OR('TRI-1'!DZ49 ="",'TRI-1'!DZ49&lt;0,'TRI-1'!DZ49  &gt;10),"",IF((ROUND(TRUNC(('TRI-1'!DZ49  ),2),0))=10,"A+",IF((ROUND(TRUNC(('TRI-1'!DZ49  ),2),0))=9,"A-",IF((ROUND(TRUNC(('TRI-1'!DZ49   ),2),0))=8,"B+",IF((ROUND(TRUNC(('TRI-1'!DZ49 ),2),0))=7,"B-",IF((ROUND(TRUNC(('TRI-1'!DZ49  ),2),0))=6,"C+",IF((ROUND(TRUNC(('TRI-1'!DZ49  ),2),0))=5,"C-",IF((ROUND(TRUNC(('TRI-1'!DZ49  ),2),0))=4,"D+",IF((ROUND(TRUNC(('TRI-1'!DZ49 ),2),0))=3,"D-",IF((ROUND(TRUNC(('TRI-1'!DZ49 ),2),0))=2,"E+",IF((ROUND(TRUNC(('TRI-1'!DZ49  ),2),0))&lt;=1,"E-","")))))))))))</f>
        <v/>
      </c>
      <c r="EA49" s="51" t="str">
        <f>IF(OR('TRI-1'!EA49 ="",'TRI-1'!EA49&lt;0,'TRI-1'!EA49  &gt;10),"",IF((ROUND(TRUNC(('TRI-1'!EA49  ),2),0))=10,"A+",IF((ROUND(TRUNC(('TRI-1'!EA49  ),2),0))=9,"A-",IF((ROUND(TRUNC(('TRI-1'!EA49   ),2),0))=8,"B+",IF((ROUND(TRUNC(('TRI-1'!EA49 ),2),0))=7,"B-",IF((ROUND(TRUNC(('TRI-1'!EA49  ),2),0))=6,"C+",IF((ROUND(TRUNC(('TRI-1'!EA49  ),2),0))=5,"C-",IF((ROUND(TRUNC(('TRI-1'!EA49  ),2),0))=4,"D+",IF((ROUND(TRUNC(('TRI-1'!EA49 ),2),0))=3,"D-",IF((ROUND(TRUNC(('TRI-1'!EA49 ),2),0))=2,"E+",IF((ROUND(TRUNC(('TRI-1'!EA49  ),2),0))&lt;=1,"E-","")))))))))))</f>
        <v/>
      </c>
      <c r="EB49" s="51" t="str">
        <f>IF(OR('TRI-1'!EB49 ="",'TRI-1'!EB49&lt;0,'TRI-1'!EB49  &gt;10),"",IF((ROUND(TRUNC(('TRI-1'!EB49  ),2),0))=10,"A+",IF((ROUND(TRUNC(('TRI-1'!EB49  ),2),0))=9,"A-",IF((ROUND(TRUNC(('TRI-1'!EB49   ),2),0))=8,"B+",IF((ROUND(TRUNC(('TRI-1'!EB49 ),2),0))=7,"B-",IF((ROUND(TRUNC(('TRI-1'!EB49  ),2),0))=6,"C+",IF((ROUND(TRUNC(('TRI-1'!EB49  ),2),0))=5,"C-",IF((ROUND(TRUNC(('TRI-1'!EB49  ),2),0))=4,"D+",IF((ROUND(TRUNC(('TRI-1'!EB49 ),2),0))=3,"D-",IF((ROUND(TRUNC(('TRI-1'!EB49 ),2),0))=2,"E+",IF((ROUND(TRUNC(('TRI-1'!EB49  ),2),0))&lt;=1,"E-","")))))))))))</f>
        <v/>
      </c>
      <c r="EC49" s="51" t="str">
        <f>IF(OR('TRI-1'!EC49 ="",'TRI-1'!EC49&lt;0,'TRI-1'!EC49  &gt;10),"",IF((ROUND(TRUNC(('TRI-1'!EC49  ),2),0))=10,"A+",IF((ROUND(TRUNC(('TRI-1'!EC49  ),2),0))=9,"A-",IF((ROUND(TRUNC(('TRI-1'!EC49   ),2),0))=8,"B+",IF((ROUND(TRUNC(('TRI-1'!EC49 ),2),0))=7,"B-",IF((ROUND(TRUNC(('TRI-1'!EC49  ),2),0))=6,"C+",IF((ROUND(TRUNC(('TRI-1'!EC49  ),2),0))=5,"C-",IF((ROUND(TRUNC(('TRI-1'!EC49  ),2),0))=4,"D+",IF((ROUND(TRUNC(('TRI-1'!EC49 ),2),0))=3,"D-",IF((ROUND(TRUNC(('TRI-1'!EC49 ),2),0))=2,"E+",IF((ROUND(TRUNC(('TRI-1'!EC49  ),2),0))&lt;=1,"E-","")))))))))))</f>
        <v/>
      </c>
      <c r="ED49" s="51" t="str">
        <f>IF(OR('TRI-1'!ED49 ="",'TRI-1'!ED49&lt;0,'TRI-1'!ED49  &gt;10),"",IF((ROUND(TRUNC(('TRI-1'!ED49  ),2),0))=10,"A+",IF((ROUND(TRUNC(('TRI-1'!ED49  ),2),0))=9,"A-",IF((ROUND(TRUNC(('TRI-1'!ED49   ),2),0))=8,"B+",IF((ROUND(TRUNC(('TRI-1'!ED49 ),2),0))=7,"B-",IF((ROUND(TRUNC(('TRI-1'!ED49  ),2),0))=6,"C+",IF((ROUND(TRUNC(('TRI-1'!ED49  ),2),0))=5,"C-",IF((ROUND(TRUNC(('TRI-1'!ED49  ),2),0))=4,"D+",IF((ROUND(TRUNC(('TRI-1'!ED49 ),2),0))=3,"D-",IF((ROUND(TRUNC(('TRI-1'!ED49 ),2),0))=2,"E+",IF((ROUND(TRUNC(('TRI-1'!ED49  ),2),0))&lt;=1,"E-","")))))))))))</f>
        <v/>
      </c>
      <c r="EE49" s="51" t="str">
        <f>IF(OR('TRI-1'!EE49 ="",'TRI-1'!EE49&lt;0,'TRI-1'!EE49  &gt;10),"",IF((ROUND(TRUNC(('TRI-1'!EE49  ),2),0))=10,"A+",IF((ROUND(TRUNC(('TRI-1'!EE49  ),2),0))=9,"A-",IF((ROUND(TRUNC(('TRI-1'!EE49   ),2),0))=8,"B+",IF((ROUND(TRUNC(('TRI-1'!EE49 ),2),0))=7,"B-",IF((ROUND(TRUNC(('TRI-1'!EE49  ),2),0))=6,"C+",IF((ROUND(TRUNC(('TRI-1'!EE49  ),2),0))=5,"C-",IF((ROUND(TRUNC(('TRI-1'!EE49  ),2),0))=4,"D+",IF((ROUND(TRUNC(('TRI-1'!EE49 ),2),0))=3,"D-",IF((ROUND(TRUNC(('TRI-1'!EE49 ),2),0))=2,"E+",IF((ROUND(TRUNC(('TRI-1'!EE49  ),2),0))&lt;=1,"E-","")))))))))))</f>
        <v/>
      </c>
      <c r="EF49" s="51" t="str">
        <f>IF(OR('TRI-1'!EF49 ="",'TRI-1'!EF49&lt;0,'TRI-1'!EF49  &gt;10),"",IF((ROUND(TRUNC(('TRI-1'!EF49  ),2),0))=10,"A+",IF((ROUND(TRUNC(('TRI-1'!EF49  ),2),0))=9,"A-",IF((ROUND(TRUNC(('TRI-1'!EF49   ),2),0))=8,"B+",IF((ROUND(TRUNC(('TRI-1'!EF49 ),2),0))=7,"B-",IF((ROUND(TRUNC(('TRI-1'!EF49  ),2),0))=6,"C+",IF((ROUND(TRUNC(('TRI-1'!EF49  ),2),0))=5,"C-",IF((ROUND(TRUNC(('TRI-1'!EF49  ),2),0))=4,"D+",IF((ROUND(TRUNC(('TRI-1'!EF49 ),2),0))=3,"D-",IF((ROUND(TRUNC(('TRI-1'!EF49 ),2),0))=2,"E+",IF((ROUND(TRUNC(('TRI-1'!EF49  ),2),0))&lt;=1,"E-","")))))))))))</f>
        <v/>
      </c>
      <c r="EG49" s="51" t="str">
        <f>IF(OR('TRI-1'!EG49 ="",'TRI-1'!EG49&lt;0,'TRI-1'!EG49  &gt;10),"",IF((ROUND(TRUNC(('TRI-1'!EG49  ),2),0))=10,"A+",IF((ROUND(TRUNC(('TRI-1'!EG49  ),2),0))=9,"A-",IF((ROUND(TRUNC(('TRI-1'!EG49   ),2),0))=8,"B+",IF((ROUND(TRUNC(('TRI-1'!EG49 ),2),0))=7,"B-",IF((ROUND(TRUNC(('TRI-1'!EG49  ),2),0))=6,"C+",IF((ROUND(TRUNC(('TRI-1'!EG49  ),2),0))=5,"C-",IF((ROUND(TRUNC(('TRI-1'!EG49  ),2),0))=4,"D+",IF((ROUND(TRUNC(('TRI-1'!EG49 ),2),0))=3,"D-",IF((ROUND(TRUNC(('TRI-1'!EG49 ),2),0))=2,"E+",IF((ROUND(TRUNC(('TRI-1'!EG49  ),2),0))&lt;=1,"E-","")))))))))))</f>
        <v/>
      </c>
      <c r="EH49" s="51" t="str">
        <f>IF(OR('TRI-1'!EH49 ="",'TRI-1'!EH49&lt;0,'TRI-1'!EH49  &gt;10),"",IF((ROUND(TRUNC(('TRI-1'!EH49  ),2),0))=10,"A+",IF((ROUND(TRUNC(('TRI-1'!EH49  ),2),0))=9,"A-",IF((ROUND(TRUNC(('TRI-1'!EH49   ),2),0))=8,"B+",IF((ROUND(TRUNC(('TRI-1'!EH49 ),2),0))=7,"B-",IF((ROUND(TRUNC(('TRI-1'!EH49  ),2),0))=6,"C+",IF((ROUND(TRUNC(('TRI-1'!EH49  ),2),0))=5,"C-",IF((ROUND(TRUNC(('TRI-1'!EH49  ),2),0))=4,"D+",IF((ROUND(TRUNC(('TRI-1'!EH49 ),2),0))=3,"D-",IF((ROUND(TRUNC(('TRI-1'!EH49 ),2),0))=2,"E+",IF((ROUND(TRUNC(('TRI-1'!EH49  ),2),0))&lt;=1,"E-","")))))))))))</f>
        <v/>
      </c>
      <c r="EI49" s="51" t="str">
        <f>IF(OR('TRI-1'!EI49 ="",'TRI-1'!EI49&lt;0,'TRI-1'!EI49  &gt;10),"",IF((ROUND(TRUNC(('TRI-1'!EI49  ),2),0))=10,"A+",IF((ROUND(TRUNC(('TRI-1'!EI49  ),2),0))=9,"A-",IF((ROUND(TRUNC(('TRI-1'!EI49   ),2),0))=8,"B+",IF((ROUND(TRUNC(('TRI-1'!EI49 ),2),0))=7,"B-",IF((ROUND(TRUNC(('TRI-1'!EI49  ),2),0))=6,"C+",IF((ROUND(TRUNC(('TRI-1'!EI49  ),2),0))=5,"C-",IF((ROUND(TRUNC(('TRI-1'!EI49  ),2),0))=4,"D+",IF((ROUND(TRUNC(('TRI-1'!EI49 ),2),0))=3,"D-",IF((ROUND(TRUNC(('TRI-1'!EI49 ),2),0))=2,"E+",IF((ROUND(TRUNC(('TRI-1'!EI49  ),2),0))&lt;=1,"E-","")))))))))))</f>
        <v/>
      </c>
      <c r="EJ49" s="51" t="str">
        <f>IF(OR('TRI-1'!EJ49 ="",'TRI-1'!EJ49&lt;0,'TRI-1'!EJ49  &gt;10),"",IF((ROUND(TRUNC(('TRI-1'!EJ49  ),2),0))=10,"A+",IF((ROUND(TRUNC(('TRI-1'!EJ49  ),2),0))=9,"A-",IF((ROUND(TRUNC(('TRI-1'!EJ49   ),2),0))=8,"B+",IF((ROUND(TRUNC(('TRI-1'!EJ49 ),2),0))=7,"B-",IF((ROUND(TRUNC(('TRI-1'!EJ49  ),2),0))=6,"C+",IF((ROUND(TRUNC(('TRI-1'!EJ49  ),2),0))=5,"C-",IF((ROUND(TRUNC(('TRI-1'!EJ49  ),2),0))=4,"D+",IF((ROUND(TRUNC(('TRI-1'!EJ49 ),2),0))=3,"D-",IF((ROUND(TRUNC(('TRI-1'!EJ49 ),2),0))=2,"E+",IF((ROUND(TRUNC(('TRI-1'!EJ49  ),2),0))&lt;=1,"E-","")))))))))))</f>
        <v/>
      </c>
      <c r="EK49" s="51" t="str">
        <f>IF(OR('TRI-1'!EK49 ="",'TRI-1'!EK49&lt;0,'TRI-1'!EK49  &gt;10),"",IF((ROUND(TRUNC(('TRI-1'!EK49  ),2),0))=10,"A+",IF((ROUND(TRUNC(('TRI-1'!EK49  ),2),0))=9,"A-",IF((ROUND(TRUNC(('TRI-1'!EK49   ),2),0))=8,"B+",IF((ROUND(TRUNC(('TRI-1'!EK49 ),2),0))=7,"B-",IF((ROUND(TRUNC(('TRI-1'!EK49  ),2),0))=6,"C+",IF((ROUND(TRUNC(('TRI-1'!EK49  ),2),0))=5,"C-",IF((ROUND(TRUNC(('TRI-1'!EK49  ),2),0))=4,"D+",IF((ROUND(TRUNC(('TRI-1'!EK49 ),2),0))=3,"D-",IF((ROUND(TRUNC(('TRI-1'!EK49 ),2),0))=2,"E+",IF((ROUND(TRUNC(('TRI-1'!EK49  ),2),0))&lt;=1,"E-","")))))))))))</f>
        <v/>
      </c>
      <c r="EL49" s="51" t="str">
        <f>IF(OR('TRI-1'!EL49 ="",'TRI-1'!EL49&lt;0,'TRI-1'!EL49  &gt;10),"",IF((ROUND(TRUNC(('TRI-1'!EL49  ),2),0))=10,"A+",IF((ROUND(TRUNC(('TRI-1'!EL49  ),2),0))=9,"A-",IF((ROUND(TRUNC(('TRI-1'!EL49   ),2),0))=8,"B+",IF((ROUND(TRUNC(('TRI-1'!EL49 ),2),0))=7,"B-",IF((ROUND(TRUNC(('TRI-1'!EL49  ),2),0))=6,"C+",IF((ROUND(TRUNC(('TRI-1'!EL49  ),2),0))=5,"C-",IF((ROUND(TRUNC(('TRI-1'!EL49  ),2),0))=4,"D+",IF((ROUND(TRUNC(('TRI-1'!EL49 ),2),0))=3,"D-",IF((ROUND(TRUNC(('TRI-1'!EL49 ),2),0))=2,"E+",IF((ROUND(TRUNC(('TRI-1'!EL49  ),2),0))&lt;=1,"E-","")))))))))))</f>
        <v/>
      </c>
      <c r="EM49" s="51" t="str">
        <f>IF(OR('TRI-1'!EM49 ="",'TRI-1'!EM49&lt;0,'TRI-1'!EM49  &gt;10),"",IF((ROUND(TRUNC(('TRI-1'!EM49  ),2),0))=10,"A+",IF((ROUND(TRUNC(('TRI-1'!EM49  ),2),0))=9,"A-",IF((ROUND(TRUNC(('TRI-1'!EM49   ),2),0))=8,"B+",IF((ROUND(TRUNC(('TRI-1'!EM49 ),2),0))=7,"B-",IF((ROUND(TRUNC(('TRI-1'!EM49  ),2),0))=6,"C+",IF((ROUND(TRUNC(('TRI-1'!EM49  ),2),0))=5,"C-",IF((ROUND(TRUNC(('TRI-1'!EM49  ),2),0))=4,"D+",IF((ROUND(TRUNC(('TRI-1'!EM49 ),2),0))=3,"D-",IF((ROUND(TRUNC(('TRI-1'!EM49 ),2),0))=2,"E+",IF((ROUND(TRUNC(('TRI-1'!EM49  ),2),0))&lt;=1,"E-","")))))))))))</f>
        <v/>
      </c>
      <c r="EN49" s="51" t="str">
        <f>IF(OR('TRI-1'!EN49 ="",'TRI-1'!EN49&lt;0,'TRI-1'!EN49  &gt;10),"",IF((ROUND(TRUNC(('TRI-1'!EN49  ),2),0))=10,"A+",IF((ROUND(TRUNC(('TRI-1'!EN49  ),2),0))=9,"A-",IF((ROUND(TRUNC(('TRI-1'!EN49   ),2),0))=8,"B+",IF((ROUND(TRUNC(('TRI-1'!EN49 ),2),0))=7,"B-",IF((ROUND(TRUNC(('TRI-1'!EN49  ),2),0))=6,"C+",IF((ROUND(TRUNC(('TRI-1'!EN49  ),2),0))=5,"C-",IF((ROUND(TRUNC(('TRI-1'!EN49  ),2),0))=4,"D+",IF((ROUND(TRUNC(('TRI-1'!EN49 ),2),0))=3,"D-",IF((ROUND(TRUNC(('TRI-1'!EN49 ),2),0))=2,"E+",IF((ROUND(TRUNC(('TRI-1'!EN49  ),2),0))&lt;=1,"E-","")))))))))))</f>
        <v/>
      </c>
      <c r="EO49" s="51" t="str">
        <f>IF(OR('TRI-1'!EO49 ="",'TRI-1'!EO49&lt;0,'TRI-1'!EO49  &gt;10),"",IF((ROUND(TRUNC(('TRI-1'!EO49  ),2),0))=10,"A+",IF((ROUND(TRUNC(('TRI-1'!EO49  ),2),0))=9,"A-",IF((ROUND(TRUNC(('TRI-1'!EO49   ),2),0))=8,"B+",IF((ROUND(TRUNC(('TRI-1'!EO49 ),2),0))=7,"B-",IF((ROUND(TRUNC(('TRI-1'!EO49  ),2),0))=6,"C+",IF((ROUND(TRUNC(('TRI-1'!EO49  ),2),0))=5,"C-",IF((ROUND(TRUNC(('TRI-1'!EO49  ),2),0))=4,"D+",IF((ROUND(TRUNC(('TRI-1'!EO49 ),2),0))=3,"D-",IF((ROUND(TRUNC(('TRI-1'!EO49 ),2),0))=2,"E+",IF((ROUND(TRUNC(('TRI-1'!EO49  ),2),0))&lt;=1,"E-","")))))))))))</f>
        <v/>
      </c>
      <c r="EP49" s="51" t="str">
        <f>IF(OR('TRI-1'!EP49 ="",'TRI-1'!EP49&lt;0,'TRI-1'!EP49  &gt;10),"",IF((ROUND(TRUNC(('TRI-1'!EP49  ),2),0))=10,"A+",IF((ROUND(TRUNC(('TRI-1'!EP49  ),2),0))=9,"A-",IF((ROUND(TRUNC(('TRI-1'!EP49   ),2),0))=8,"B+",IF((ROUND(TRUNC(('TRI-1'!EP49 ),2),0))=7,"B-",IF((ROUND(TRUNC(('TRI-1'!EP49  ),2),0))=6,"C+",IF((ROUND(TRUNC(('TRI-1'!EP49  ),2),0))=5,"C-",IF((ROUND(TRUNC(('TRI-1'!EP49  ),2),0))=4,"D+",IF((ROUND(TRUNC(('TRI-1'!EP49 ),2),0))=3,"D-",IF((ROUND(TRUNC(('TRI-1'!EP49 ),2),0))=2,"E+",IF((ROUND(TRUNC(('TRI-1'!EP49  ),2),0))&lt;=1,"E-","")))))))))))</f>
        <v/>
      </c>
      <c r="EQ49" s="51" t="str">
        <f>IF(OR('TRI-1'!EQ49 ="",'TRI-1'!EQ49&lt;0,'TRI-1'!EQ49  &gt;10),"",IF((ROUND(TRUNC(('TRI-1'!EQ49  ),2),0))=10,"A+",IF((ROUND(TRUNC(('TRI-1'!EQ49  ),2),0))=9,"A-",IF((ROUND(TRUNC(('TRI-1'!EQ49   ),2),0))=8,"B+",IF((ROUND(TRUNC(('TRI-1'!EQ49 ),2),0))=7,"B-",IF((ROUND(TRUNC(('TRI-1'!EQ49  ),2),0))=6,"C+",IF((ROUND(TRUNC(('TRI-1'!EQ49  ),2),0))=5,"C-",IF((ROUND(TRUNC(('TRI-1'!EQ49  ),2),0))=4,"D+",IF((ROUND(TRUNC(('TRI-1'!EQ49 ),2),0))=3,"D-",IF((ROUND(TRUNC(('TRI-1'!EQ49 ),2),0))=2,"E+",IF((ROUND(TRUNC(('TRI-1'!EQ49  ),2),0))&lt;=1,"E-","")))))))))))</f>
        <v/>
      </c>
      <c r="ER49" s="51" t="str">
        <f>IF(OR('TRI-1'!ER49 ="",'TRI-1'!ER49&lt;0,'TRI-1'!ER49  &gt;10),"",IF((ROUND(TRUNC(('TRI-1'!ER49  ),2),0))=10,"A+",IF((ROUND(TRUNC(('TRI-1'!ER49  ),2),0))=9,"A-",IF((ROUND(TRUNC(('TRI-1'!ER49   ),2),0))=8,"B+",IF((ROUND(TRUNC(('TRI-1'!ER49 ),2),0))=7,"B-",IF((ROUND(TRUNC(('TRI-1'!ER49  ),2),0))=6,"C+",IF((ROUND(TRUNC(('TRI-1'!ER49  ),2),0))=5,"C-",IF((ROUND(TRUNC(('TRI-1'!ER49  ),2),0))=4,"D+",IF((ROUND(TRUNC(('TRI-1'!ER49 ),2),0))=3,"D-",IF((ROUND(TRUNC(('TRI-1'!ER49 ),2),0))=2,"E+",IF((ROUND(TRUNC(('TRI-1'!ER49  ),2),0))&lt;=1,"E-","")))))))))))</f>
        <v/>
      </c>
      <c r="ES49" s="51" t="str">
        <f>IF(OR('TRI-1'!ES49 ="",'TRI-1'!ES49&lt;0,'TRI-1'!ES49  &gt;10),"",IF((ROUND(TRUNC(('TRI-1'!ES49  ),2),0))=10,"A+",IF((ROUND(TRUNC(('TRI-1'!ES49  ),2),0))=9,"A-",IF((ROUND(TRUNC(('TRI-1'!ES49   ),2),0))=8,"B+",IF((ROUND(TRUNC(('TRI-1'!ES49 ),2),0))=7,"B-",IF((ROUND(TRUNC(('TRI-1'!ES49  ),2),0))=6,"C+",IF((ROUND(TRUNC(('TRI-1'!ES49  ),2),0))=5,"C-",IF((ROUND(TRUNC(('TRI-1'!ES49  ),2),0))=4,"D+",IF((ROUND(TRUNC(('TRI-1'!ES49 ),2),0))=3,"D-",IF((ROUND(TRUNC(('TRI-1'!ES49 ),2),0))=2,"E+",IF((ROUND(TRUNC(('TRI-1'!ES49  ),2),0))&lt;=1,"E-","")))))))))))</f>
        <v/>
      </c>
      <c r="ET49" s="51" t="str">
        <f>IF('TRI-1'!ET49 ="","",'TRI-1'!ET49 )</f>
        <v/>
      </c>
      <c r="EU49" s="51" t="str">
        <f>IF('TRI-1'!EU49 ="","",'TRI-1'!EU49 )</f>
        <v/>
      </c>
      <c r="EV49" s="51" t="str">
        <f>IF('TRI-1'!EV49 ="","",'TRI-1'!EV49 )</f>
        <v/>
      </c>
      <c r="EW49" s="51" t="str">
        <f>IF('TRI-1'!EW49 ="","",'TRI-1'!EW49 )</f>
        <v/>
      </c>
      <c r="EX49" s="51" t="str">
        <f>IF('TRI-1'!EX49 ="","",'TRI-1'!EX49 )</f>
        <v/>
      </c>
      <c r="EY49" s="51" t="str">
        <f>IF('TRI-1'!EY49 ="","",'TRI-1'!EY49 )</f>
        <v/>
      </c>
      <c r="EZ49" s="51" t="str">
        <f>IF('TRI-1'!EZ49 ="","",'TRI-1'!EZ49 )</f>
        <v/>
      </c>
      <c r="FA49" s="51" t="str">
        <f>IF('TRI-1'!FA49 ="","",'TRI-1'!FA49 )</f>
        <v/>
      </c>
      <c r="FB49" s="51" t="str">
        <f>IF('TRI-1'!FB49 ="","",'TRI-1'!FB49 )</f>
        <v/>
      </c>
      <c r="FC49" s="51" t="str">
        <f>IF('TRI-1'!FC49 ="","",'TRI-1'!FC49 )</f>
        <v/>
      </c>
      <c r="FD49" s="51">
        <f>IF('TRI-1'!FD49 ="","",'TRI-1'!FD49 )</f>
        <v>0</v>
      </c>
      <c r="FE49" s="51" t="str">
        <f>IF('TRI-1'!FE49 ="","",'TRI-1'!FE49 )</f>
        <v/>
      </c>
      <c r="FF49" s="51" t="str">
        <f>IF('TRI-1'!FF49 ="","",'TRI-1'!FF49 )</f>
        <v/>
      </c>
      <c r="FG49" s="51" t="str">
        <f>IF('TRI-1'!FG49 ="","",'TRI-1'!FG49 )</f>
        <v/>
      </c>
      <c r="FH49" s="51" t="str">
        <f>IF('TRI-1'!FH49 ="","",'TRI-1'!FH49 )</f>
        <v/>
      </c>
    </row>
    <row r="50" spans="2:164" ht="21" hidden="1" customHeight="1">
      <c r="B50" s="53">
        <v>33</v>
      </c>
      <c r="C50" s="272" t="str">
        <f>IF(NOTAS!XBX53&lt;&gt;"",NOTAS!XBX53,"")</f>
        <v/>
      </c>
      <c r="D50" s="273"/>
      <c r="E50" s="273"/>
      <c r="F50" s="274"/>
      <c r="G50" s="51" t="str">
        <f>IF(OR('TRI-1'!G50 ="",'TRI-1'!G50&lt;0,'TRI-1'!G50  &gt;10),"",IF((ROUND(TRUNC(('TRI-1'!G50  ),2),0))=10,"A+",IF((ROUND(TRUNC(('TRI-1'!G50  ),2),0))=9,"A-",IF((ROUND(TRUNC(('TRI-1'!G50   ),2),0))=8,"B+",IF((ROUND(TRUNC(('TRI-1'!G50 ),2),0))=7,"B-",IF((ROUND(TRUNC(('TRI-1'!G50  ),2),0))=6,"C+",IF((ROUND(TRUNC(('TRI-1'!G50  ),2),0))=5,"C-",IF((ROUND(TRUNC(('TRI-1'!G50  ),2),0))=4,"D+",IF((ROUND(TRUNC(('TRI-1'!G50 ),2),0))=3,"D-",IF((ROUND(TRUNC(('TRI-1'!G50 ),2),0))=2,"E+",IF((ROUND(TRUNC(('TRI-1'!G50  ),2),0))&lt;=1,"E-","")))))))))))</f>
        <v/>
      </c>
      <c r="H50" s="51" t="str">
        <f>IF(OR('TRI-1'!H50 ="",'TRI-1'!H50&lt;0,'TRI-1'!H50  &gt;10),"",IF((ROUND(TRUNC(('TRI-1'!H50  ),2),0))=10,"A+",IF((ROUND(TRUNC(('TRI-1'!H50  ),2),0))=9,"A-",IF((ROUND(TRUNC(('TRI-1'!H50   ),2),0))=8,"B+",IF((ROUND(TRUNC(('TRI-1'!H50 ),2),0))=7,"B-",IF((ROUND(TRUNC(('TRI-1'!H50  ),2),0))=6,"C+",IF((ROUND(TRUNC(('TRI-1'!H50  ),2),0))=5,"C-",IF((ROUND(TRUNC(('TRI-1'!H50  ),2),0))=4,"D+",IF((ROUND(TRUNC(('TRI-1'!H50 ),2),0))=3,"D-",IF((ROUND(TRUNC(('TRI-1'!H50 ),2),0))=2,"E+",IF((ROUND(TRUNC(('TRI-1'!H50  ),2),0))&lt;=1,"E-","")))))))))))</f>
        <v/>
      </c>
      <c r="I50" s="51" t="str">
        <f>IF(OR('TRI-1'!I50 ="",'TRI-1'!I50&lt;0,'TRI-1'!I50  &gt;10),"",IF((ROUND(TRUNC(('TRI-1'!I50  ),2),0))=10,"A+",IF((ROUND(TRUNC(('TRI-1'!I50  ),2),0))=9,"A-",IF((ROUND(TRUNC(('TRI-1'!I50   ),2),0))=8,"B+",IF((ROUND(TRUNC(('TRI-1'!I50 ),2),0))=7,"B-",IF((ROUND(TRUNC(('TRI-1'!I50  ),2),0))=6,"C+",IF((ROUND(TRUNC(('TRI-1'!I50  ),2),0))=5,"C-",IF((ROUND(TRUNC(('TRI-1'!I50  ),2),0))=4,"D+",IF((ROUND(TRUNC(('TRI-1'!I50 ),2),0))=3,"D-",IF((ROUND(TRUNC(('TRI-1'!I50 ),2),0))=2,"E+",IF((ROUND(TRUNC(('TRI-1'!I50  ),2),0))&lt;=1,"E-","")))))))))))</f>
        <v/>
      </c>
      <c r="J50" s="51" t="str">
        <f>IF(OR('TRI-1'!J50 ="",'TRI-1'!J50&lt;0,'TRI-1'!J50  &gt;10),"",IF((ROUND(TRUNC(('TRI-1'!J50  ),2),0))=10,"A+",IF((ROUND(TRUNC(('TRI-1'!J50  ),2),0))=9,"A-",IF((ROUND(TRUNC(('TRI-1'!J50   ),2),0))=8,"B+",IF((ROUND(TRUNC(('TRI-1'!J50 ),2),0))=7,"B-",IF((ROUND(TRUNC(('TRI-1'!J50  ),2),0))=6,"C+",IF((ROUND(TRUNC(('TRI-1'!J50  ),2),0))=5,"C-",IF((ROUND(TRUNC(('TRI-1'!J50  ),2),0))=4,"D+",IF((ROUND(TRUNC(('TRI-1'!J50 ),2),0))=3,"D-",IF((ROUND(TRUNC(('TRI-1'!J50 ),2),0))=2,"E+",IF((ROUND(TRUNC(('TRI-1'!J50  ),2),0))&lt;=1,"E-","")))))))))))</f>
        <v/>
      </c>
      <c r="K50" s="51" t="str">
        <f>IF(OR('TRI-1'!K50 ="",'TRI-1'!K50&lt;0,'TRI-1'!K50  &gt;10),"",IF((ROUND(TRUNC(('TRI-1'!K50  ),2),0))=10,"A+",IF((ROUND(TRUNC(('TRI-1'!K50  ),2),0))=9,"A-",IF((ROUND(TRUNC(('TRI-1'!K50   ),2),0))=8,"B+",IF((ROUND(TRUNC(('TRI-1'!K50 ),2),0))=7,"B-",IF((ROUND(TRUNC(('TRI-1'!K50  ),2),0))=6,"C+",IF((ROUND(TRUNC(('TRI-1'!K50  ),2),0))=5,"C-",IF((ROUND(TRUNC(('TRI-1'!K50  ),2),0))=4,"D+",IF((ROUND(TRUNC(('TRI-1'!K50 ),2),0))=3,"D-",IF((ROUND(TRUNC(('TRI-1'!K50 ),2),0))=2,"E+",IF((ROUND(TRUNC(('TRI-1'!K50  ),2),0))&lt;=1,"E-","")))))))))))</f>
        <v/>
      </c>
      <c r="L50" s="51" t="str">
        <f>IF(OR('TRI-1'!L50 ="",'TRI-1'!L50&lt;0,'TRI-1'!L50  &gt;10),"",IF((ROUND(TRUNC(('TRI-1'!L50  ),2),0))=10,"A+",IF((ROUND(TRUNC(('TRI-1'!L50  ),2),0))=9,"A-",IF((ROUND(TRUNC(('TRI-1'!L50   ),2),0))=8,"B+",IF((ROUND(TRUNC(('TRI-1'!L50 ),2),0))=7,"B-",IF((ROUND(TRUNC(('TRI-1'!L50  ),2),0))=6,"C+",IF((ROUND(TRUNC(('TRI-1'!L50  ),2),0))=5,"C-",IF((ROUND(TRUNC(('TRI-1'!L50  ),2),0))=4,"D+",IF((ROUND(TRUNC(('TRI-1'!L50 ),2),0))=3,"D-",IF((ROUND(TRUNC(('TRI-1'!L50 ),2),0))=2,"E+",IF((ROUND(TRUNC(('TRI-1'!L50  ),2),0))&lt;=1,"E-","")))))))))))</f>
        <v/>
      </c>
      <c r="M50" s="51" t="str">
        <f>IF(OR('TRI-1'!M50 ="",'TRI-1'!M50&lt;0,'TRI-1'!M50  &gt;10),"",IF((ROUND(TRUNC(('TRI-1'!M50  ),2),0))=10,"A+",IF((ROUND(TRUNC(('TRI-1'!M50  ),2),0))=9,"A-",IF((ROUND(TRUNC(('TRI-1'!M50   ),2),0))=8,"B+",IF((ROUND(TRUNC(('TRI-1'!M50 ),2),0))=7,"B-",IF((ROUND(TRUNC(('TRI-1'!M50  ),2),0))=6,"C+",IF((ROUND(TRUNC(('TRI-1'!M50  ),2),0))=5,"C-",IF((ROUND(TRUNC(('TRI-1'!M50  ),2),0))=4,"D+",IF((ROUND(TRUNC(('TRI-1'!M50 ),2),0))=3,"D-",IF((ROUND(TRUNC(('TRI-1'!M50 ),2),0))=2,"E+",IF((ROUND(TRUNC(('TRI-1'!M50  ),2),0))&lt;=1,"E-","")))))))))))</f>
        <v/>
      </c>
      <c r="N50" s="51" t="str">
        <f>IF(OR('TRI-1'!N50 ="",'TRI-1'!N50&lt;0,'TRI-1'!N50  &gt;10),"",IF((ROUND(TRUNC(('TRI-1'!N50  ),2),0))=10,"A+",IF((ROUND(TRUNC(('TRI-1'!N50  ),2),0))=9,"A-",IF((ROUND(TRUNC(('TRI-1'!N50   ),2),0))=8,"B+",IF((ROUND(TRUNC(('TRI-1'!N50 ),2),0))=7,"B-",IF((ROUND(TRUNC(('TRI-1'!N50  ),2),0))=6,"C+",IF((ROUND(TRUNC(('TRI-1'!N50  ),2),0))=5,"C-",IF((ROUND(TRUNC(('TRI-1'!N50  ),2),0))=4,"D+",IF((ROUND(TRUNC(('TRI-1'!N50 ),2),0))=3,"D-",IF((ROUND(TRUNC(('TRI-1'!N50 ),2),0))=2,"E+",IF((ROUND(TRUNC(('TRI-1'!N50  ),2),0))&lt;=1,"E-","")))))))))))</f>
        <v/>
      </c>
      <c r="O50" s="51" t="str">
        <f>IF(OR('TRI-1'!O50 ="",'TRI-1'!O50&lt;0,'TRI-1'!O50  &gt;10),"",IF((ROUND(TRUNC(('TRI-1'!O50  ),2),0))=10,"A+",IF((ROUND(TRUNC(('TRI-1'!O50  ),2),0))=9,"A-",IF((ROUND(TRUNC(('TRI-1'!O50   ),2),0))=8,"B+",IF((ROUND(TRUNC(('TRI-1'!O50 ),2),0))=7,"B-",IF((ROUND(TRUNC(('TRI-1'!O50  ),2),0))=6,"C+",IF((ROUND(TRUNC(('TRI-1'!O50  ),2),0))=5,"C-",IF((ROUND(TRUNC(('TRI-1'!O50  ),2),0))=4,"D+",IF((ROUND(TRUNC(('TRI-1'!O50 ),2),0))=3,"D-",IF((ROUND(TRUNC(('TRI-1'!O50 ),2),0))=2,"E+",IF((ROUND(TRUNC(('TRI-1'!O50  ),2),0))&lt;=1,"E-","")))))))))))</f>
        <v/>
      </c>
      <c r="P50" s="51" t="str">
        <f>IF(OR('TRI-1'!P50 ="",'TRI-1'!P50&lt;0,'TRI-1'!P50  &gt;10),"",IF((ROUND(TRUNC(('TRI-1'!P50  ),2),0))=10,"A+",IF((ROUND(TRUNC(('TRI-1'!P50  ),2),0))=9,"A-",IF((ROUND(TRUNC(('TRI-1'!P50   ),2),0))=8,"B+",IF((ROUND(TRUNC(('TRI-1'!P50 ),2),0))=7,"B-",IF((ROUND(TRUNC(('TRI-1'!P50  ),2),0))=6,"C+",IF((ROUND(TRUNC(('TRI-1'!P50  ),2),0))=5,"C-",IF((ROUND(TRUNC(('TRI-1'!P50  ),2),0))=4,"D+",IF((ROUND(TRUNC(('TRI-1'!P50 ),2),0))=3,"D-",IF((ROUND(TRUNC(('TRI-1'!P50 ),2),0))=2,"E+",IF((ROUND(TRUNC(('TRI-1'!P50  ),2),0))&lt;=1,"E-","")))))))))))</f>
        <v/>
      </c>
      <c r="Q50" s="51" t="str">
        <f>IF(OR('TRI-1'!Q50 ="",'TRI-1'!Q50&lt;0,'TRI-1'!Q50  &gt;10),"",IF((ROUND(TRUNC(('TRI-1'!Q50  ),2),0))=10,"A+",IF((ROUND(TRUNC(('TRI-1'!Q50  ),2),0))=9,"A-",IF((ROUND(TRUNC(('TRI-1'!Q50   ),2),0))=8,"B+",IF((ROUND(TRUNC(('TRI-1'!Q50 ),2),0))=7,"B-",IF((ROUND(TRUNC(('TRI-1'!Q50  ),2),0))=6,"C+",IF((ROUND(TRUNC(('TRI-1'!Q50  ),2),0))=5,"C-",IF((ROUND(TRUNC(('TRI-1'!Q50  ),2),0))=4,"D+",IF((ROUND(TRUNC(('TRI-1'!Q50 ),2),0))=3,"D-",IF((ROUND(TRUNC(('TRI-1'!Q50 ),2),0))=2,"E+",IF((ROUND(TRUNC(('TRI-1'!Q50  ),2),0))&lt;=1,"E-","")))))))))))</f>
        <v/>
      </c>
      <c r="R50" s="51" t="str">
        <f>IF(OR('TRI-1'!R50 ="",'TRI-1'!R50&lt;0,'TRI-1'!R50  &gt;10),"",IF((ROUND(TRUNC(('TRI-1'!R50  ),2),0))=10,"A+",IF((ROUND(TRUNC(('TRI-1'!R50  ),2),0))=9,"A-",IF((ROUND(TRUNC(('TRI-1'!R50   ),2),0))=8,"B+",IF((ROUND(TRUNC(('TRI-1'!R50 ),2),0))=7,"B-",IF((ROUND(TRUNC(('TRI-1'!R50  ),2),0))=6,"C+",IF((ROUND(TRUNC(('TRI-1'!R50  ),2),0))=5,"C-",IF((ROUND(TRUNC(('TRI-1'!R50  ),2),0))=4,"D+",IF((ROUND(TRUNC(('TRI-1'!R50 ),2),0))=3,"D-",IF((ROUND(TRUNC(('TRI-1'!R50 ),2),0))=2,"E+",IF((ROUND(TRUNC(('TRI-1'!R50  ),2),0))&lt;=1,"E-","")))))))))))</f>
        <v/>
      </c>
      <c r="S50" s="51" t="str">
        <f>IF(OR('TRI-1'!S50 ="",'TRI-1'!S50&lt;0,'TRI-1'!S50  &gt;10),"",IF((ROUND(TRUNC(('TRI-1'!S50  ),2),0))=10,"A+",IF((ROUND(TRUNC(('TRI-1'!S50  ),2),0))=9,"A-",IF((ROUND(TRUNC(('TRI-1'!S50   ),2),0))=8,"B+",IF((ROUND(TRUNC(('TRI-1'!S50 ),2),0))=7,"B-",IF((ROUND(TRUNC(('TRI-1'!S50  ),2),0))=6,"C+",IF((ROUND(TRUNC(('TRI-1'!S50  ),2),0))=5,"C-",IF((ROUND(TRUNC(('TRI-1'!S50  ),2),0))=4,"D+",IF((ROUND(TRUNC(('TRI-1'!S50 ),2),0))=3,"D-",IF((ROUND(TRUNC(('TRI-1'!S50 ),2),0))=2,"E+",IF((ROUND(TRUNC(('TRI-1'!S50  ),2),0))&lt;=1,"E-","")))))))))))</f>
        <v/>
      </c>
      <c r="T50" s="51" t="str">
        <f>IF(OR('TRI-1'!T50 ="",'TRI-1'!T50&lt;0,'TRI-1'!T50  &gt;10),"",IF((ROUND(TRUNC(('TRI-1'!T50  ),2),0))=10,"A+",IF((ROUND(TRUNC(('TRI-1'!T50  ),2),0))=9,"A-",IF((ROUND(TRUNC(('TRI-1'!T50   ),2),0))=8,"B+",IF((ROUND(TRUNC(('TRI-1'!T50 ),2),0))=7,"B-",IF((ROUND(TRUNC(('TRI-1'!T50  ),2),0))=6,"C+",IF((ROUND(TRUNC(('TRI-1'!T50  ),2),0))=5,"C-",IF((ROUND(TRUNC(('TRI-1'!T50  ),2),0))=4,"D+",IF((ROUND(TRUNC(('TRI-1'!T50 ),2),0))=3,"D-",IF((ROUND(TRUNC(('TRI-1'!T50 ),2),0))=2,"E+",IF((ROUND(TRUNC(('TRI-1'!T50  ),2),0))&lt;=1,"E-","")))))))))))</f>
        <v/>
      </c>
      <c r="U50" s="51" t="str">
        <f>IF(OR('TRI-1'!U50 ="",'TRI-1'!U50&lt;0,'TRI-1'!U50  &gt;10),"",IF((ROUND(TRUNC(('TRI-1'!U50  ),2),0))=10,"A+",IF((ROUND(TRUNC(('TRI-1'!U50  ),2),0))=9,"A-",IF((ROUND(TRUNC(('TRI-1'!U50   ),2),0))=8,"B+",IF((ROUND(TRUNC(('TRI-1'!U50 ),2),0))=7,"B-",IF((ROUND(TRUNC(('TRI-1'!U50  ),2),0))=6,"C+",IF((ROUND(TRUNC(('TRI-1'!U50  ),2),0))=5,"C-",IF((ROUND(TRUNC(('TRI-1'!U50  ),2),0))=4,"D+",IF((ROUND(TRUNC(('TRI-1'!U50 ),2),0))=3,"D-",IF((ROUND(TRUNC(('TRI-1'!U50 ),2),0))=2,"E+",IF((ROUND(TRUNC(('TRI-1'!U50  ),2),0))&lt;=1,"E-","")))))))))))</f>
        <v/>
      </c>
      <c r="V50" s="51" t="str">
        <f>IF(OR('TRI-1'!V50 ="",'TRI-1'!V50&lt;0,'TRI-1'!V50  &gt;10),"",IF((ROUND(TRUNC(('TRI-1'!V50  ),2),0))=10,"A+",IF((ROUND(TRUNC(('TRI-1'!V50  ),2),0))=9,"A-",IF((ROUND(TRUNC(('TRI-1'!V50   ),2),0))=8,"B+",IF((ROUND(TRUNC(('TRI-1'!V50 ),2),0))=7,"B-",IF((ROUND(TRUNC(('TRI-1'!V50  ),2),0))=6,"C+",IF((ROUND(TRUNC(('TRI-1'!V50  ),2),0))=5,"C-",IF((ROUND(TRUNC(('TRI-1'!V50  ),2),0))=4,"D+",IF((ROUND(TRUNC(('TRI-1'!V50 ),2),0))=3,"D-",IF((ROUND(TRUNC(('TRI-1'!V50 ),2),0))=2,"E+",IF((ROUND(TRUNC(('TRI-1'!V50  ),2),0))&lt;=1,"E-","")))))))))))</f>
        <v/>
      </c>
      <c r="W50" s="51" t="str">
        <f>IF(OR('TRI-1'!W50 ="",'TRI-1'!W50&lt;0,'TRI-1'!W50  &gt;10),"",IF((ROUND(TRUNC(('TRI-1'!W50  ),2),0))=10,"A+",IF((ROUND(TRUNC(('TRI-1'!W50  ),2),0))=9,"A-",IF((ROUND(TRUNC(('TRI-1'!W50   ),2),0))=8,"B+",IF((ROUND(TRUNC(('TRI-1'!W50 ),2),0))=7,"B-",IF((ROUND(TRUNC(('TRI-1'!W50  ),2),0))=6,"C+",IF((ROUND(TRUNC(('TRI-1'!W50  ),2),0))=5,"C-",IF((ROUND(TRUNC(('TRI-1'!W50  ),2),0))=4,"D+",IF((ROUND(TRUNC(('TRI-1'!W50 ),2),0))=3,"D-",IF((ROUND(TRUNC(('TRI-1'!W50 ),2),0))=2,"E+",IF((ROUND(TRUNC(('TRI-1'!W50  ),2),0))&lt;=1,"E-","")))))))))))</f>
        <v/>
      </c>
      <c r="X50" s="51" t="str">
        <f>IF(OR('TRI-1'!X50 ="",'TRI-1'!X50&lt;0,'TRI-1'!X50  &gt;10),"",IF((ROUND(TRUNC(('TRI-1'!X50  ),2),0))=10,"A+",IF((ROUND(TRUNC(('TRI-1'!X50  ),2),0))=9,"A-",IF((ROUND(TRUNC(('TRI-1'!X50   ),2),0))=8,"B+",IF((ROUND(TRUNC(('TRI-1'!X50 ),2),0))=7,"B-",IF((ROUND(TRUNC(('TRI-1'!X50  ),2),0))=6,"C+",IF((ROUND(TRUNC(('TRI-1'!X50  ),2),0))=5,"C-",IF((ROUND(TRUNC(('TRI-1'!X50  ),2),0))=4,"D+",IF((ROUND(TRUNC(('TRI-1'!X50 ),2),0))=3,"D-",IF((ROUND(TRUNC(('TRI-1'!X50 ),2),0))=2,"E+",IF((ROUND(TRUNC(('TRI-1'!X50  ),2),0))&lt;=1,"E-","")))))))))))</f>
        <v/>
      </c>
      <c r="Y50" s="51" t="str">
        <f>IF(OR('TRI-1'!Y50 ="",'TRI-1'!Y50&lt;0,'TRI-1'!Y50  &gt;10),"",IF((ROUND(TRUNC(('TRI-1'!Y50  ),2),0))=10,"A+",IF((ROUND(TRUNC(('TRI-1'!Y50  ),2),0))=9,"A-",IF((ROUND(TRUNC(('TRI-1'!Y50   ),2),0))=8,"B+",IF((ROUND(TRUNC(('TRI-1'!Y50 ),2),0))=7,"B-",IF((ROUND(TRUNC(('TRI-1'!Y50  ),2),0))=6,"C+",IF((ROUND(TRUNC(('TRI-1'!Y50  ),2),0))=5,"C-",IF((ROUND(TRUNC(('TRI-1'!Y50  ),2),0))=4,"D+",IF((ROUND(TRUNC(('TRI-1'!Y50 ),2),0))=3,"D-",IF((ROUND(TRUNC(('TRI-1'!Y50 ),2),0))=2,"E+",IF((ROUND(TRUNC(('TRI-1'!Y50  ),2),0))&lt;=1,"E-","")))))))))))</f>
        <v/>
      </c>
      <c r="Z50" s="51" t="str">
        <f>IF(OR('TRI-1'!Z50 ="",'TRI-1'!Z50&lt;0,'TRI-1'!Z50  &gt;10),"",IF((ROUND(TRUNC(('TRI-1'!Z50  ),2),0))=10,"A+",IF((ROUND(TRUNC(('TRI-1'!Z50  ),2),0))=9,"A-",IF((ROUND(TRUNC(('TRI-1'!Z50   ),2),0))=8,"B+",IF((ROUND(TRUNC(('TRI-1'!Z50 ),2),0))=7,"B-",IF((ROUND(TRUNC(('TRI-1'!Z50  ),2),0))=6,"C+",IF((ROUND(TRUNC(('TRI-1'!Z50  ),2),0))=5,"C-",IF((ROUND(TRUNC(('TRI-1'!Z50  ),2),0))=4,"D+",IF((ROUND(TRUNC(('TRI-1'!Z50 ),2),0))=3,"D-",IF((ROUND(TRUNC(('TRI-1'!Z50 ),2),0))=2,"E+",IF((ROUND(TRUNC(('TRI-1'!Z50  ),2),0))&lt;=1,"E-","")))))))))))</f>
        <v/>
      </c>
      <c r="AA50" s="51" t="str">
        <f>IF(OR('TRI-1'!AA50 ="",'TRI-1'!AA50&lt;0,'TRI-1'!AA50  &gt;10),"",IF((ROUND(TRUNC(('TRI-1'!AA50  ),2),0))=10,"A+",IF((ROUND(TRUNC(('TRI-1'!AA50  ),2),0))=9,"A-",IF((ROUND(TRUNC(('TRI-1'!AA50   ),2),0))=8,"B+",IF((ROUND(TRUNC(('TRI-1'!AA50 ),2),0))=7,"B-",IF((ROUND(TRUNC(('TRI-1'!AA50  ),2),0))=6,"C+",IF((ROUND(TRUNC(('TRI-1'!AA50  ),2),0))=5,"C-",IF((ROUND(TRUNC(('TRI-1'!AA50  ),2),0))=4,"D+",IF((ROUND(TRUNC(('TRI-1'!AA50 ),2),0))=3,"D-",IF((ROUND(TRUNC(('TRI-1'!AA50 ),2),0))=2,"E+",IF((ROUND(TRUNC(('TRI-1'!AA50  ),2),0))&lt;=1,"E-","")))))))))))</f>
        <v/>
      </c>
      <c r="AB50" s="51" t="str">
        <f>IF(OR('TRI-1'!AB50 ="",'TRI-1'!AB50&lt;0,'TRI-1'!AB50  &gt;10),"",IF((ROUND(TRUNC(('TRI-1'!AB50  ),2),0))=10,"A+",IF((ROUND(TRUNC(('TRI-1'!AB50  ),2),0))=9,"A-",IF((ROUND(TRUNC(('TRI-1'!AB50   ),2),0))=8,"B+",IF((ROUND(TRUNC(('TRI-1'!AB50 ),2),0))=7,"B-",IF((ROUND(TRUNC(('TRI-1'!AB50  ),2),0))=6,"C+",IF((ROUND(TRUNC(('TRI-1'!AB50  ),2),0))=5,"C-",IF((ROUND(TRUNC(('TRI-1'!AB50  ),2),0))=4,"D+",IF((ROUND(TRUNC(('TRI-1'!AB50 ),2),0))=3,"D-",IF((ROUND(TRUNC(('TRI-1'!AB50 ),2),0))=2,"E+",IF((ROUND(TRUNC(('TRI-1'!AB50  ),2),0))&lt;=1,"E-","")))))))))))</f>
        <v/>
      </c>
      <c r="AC50" s="51" t="str">
        <f>IF(OR('TRI-1'!AC50 ="",'TRI-1'!AC50&lt;0,'TRI-1'!AC50  &gt;10),"",IF((ROUND(TRUNC(('TRI-1'!AC50  ),2),0))=10,"A+",IF((ROUND(TRUNC(('TRI-1'!AC50  ),2),0))=9,"A-",IF((ROUND(TRUNC(('TRI-1'!AC50   ),2),0))=8,"B+",IF((ROUND(TRUNC(('TRI-1'!AC50 ),2),0))=7,"B-",IF((ROUND(TRUNC(('TRI-1'!AC50  ),2),0))=6,"C+",IF((ROUND(TRUNC(('TRI-1'!AC50  ),2),0))=5,"C-",IF((ROUND(TRUNC(('TRI-1'!AC50  ),2),0))=4,"D+",IF((ROUND(TRUNC(('TRI-1'!AC50 ),2),0))=3,"D-",IF((ROUND(TRUNC(('TRI-1'!AC50 ),2),0))=2,"E+",IF((ROUND(TRUNC(('TRI-1'!AC50  ),2),0))&lt;=1,"E-","")))))))))))</f>
        <v/>
      </c>
      <c r="AD50" s="51" t="str">
        <f>IF(OR('TRI-1'!AD50 ="",'TRI-1'!AD50&lt;0,'TRI-1'!AD50  &gt;10),"",IF((ROUND(TRUNC(('TRI-1'!AD50  ),2),0))=10,"A+",IF((ROUND(TRUNC(('TRI-1'!AD50  ),2),0))=9,"A-",IF((ROUND(TRUNC(('TRI-1'!AD50   ),2),0))=8,"B+",IF((ROUND(TRUNC(('TRI-1'!AD50 ),2),0))=7,"B-",IF((ROUND(TRUNC(('TRI-1'!AD50  ),2),0))=6,"C+",IF((ROUND(TRUNC(('TRI-1'!AD50  ),2),0))=5,"C-",IF((ROUND(TRUNC(('TRI-1'!AD50  ),2),0))=4,"D+",IF((ROUND(TRUNC(('TRI-1'!AD50 ),2),0))=3,"D-",IF((ROUND(TRUNC(('TRI-1'!AD50 ),2),0))=2,"E+",IF((ROUND(TRUNC(('TRI-1'!AD50  ),2),0))&lt;=1,"E-","")))))))))))</f>
        <v/>
      </c>
      <c r="AE50" s="51" t="str">
        <f>IF(OR('TRI-1'!AE50 ="",'TRI-1'!AE50&lt;0,'TRI-1'!AE50  &gt;10),"",IF((ROUND(TRUNC(('TRI-1'!AE50  ),2),0))=10,"A+",IF((ROUND(TRUNC(('TRI-1'!AE50  ),2),0))=9,"A-",IF((ROUND(TRUNC(('TRI-1'!AE50   ),2),0))=8,"B+",IF((ROUND(TRUNC(('TRI-1'!AE50 ),2),0))=7,"B-",IF((ROUND(TRUNC(('TRI-1'!AE50  ),2),0))=6,"C+",IF((ROUND(TRUNC(('TRI-1'!AE50  ),2),0))=5,"C-",IF((ROUND(TRUNC(('TRI-1'!AE50  ),2),0))=4,"D+",IF((ROUND(TRUNC(('TRI-1'!AE50 ),2),0))=3,"D-",IF((ROUND(TRUNC(('TRI-1'!AE50 ),2),0))=2,"E+",IF((ROUND(TRUNC(('TRI-1'!AE50  ),2),0))&lt;=1,"E-","")))))))))))</f>
        <v/>
      </c>
      <c r="AF50" s="51" t="str">
        <f>IF(OR('TRI-1'!AF50 ="",'TRI-1'!AF50&lt;0,'TRI-1'!AF50  &gt;10),"",IF((ROUND(TRUNC(('TRI-1'!AF50  ),2),0))=10,"A+",IF((ROUND(TRUNC(('TRI-1'!AF50  ),2),0))=9,"A-",IF((ROUND(TRUNC(('TRI-1'!AF50   ),2),0))=8,"B+",IF((ROUND(TRUNC(('TRI-1'!AF50 ),2),0))=7,"B-",IF((ROUND(TRUNC(('TRI-1'!AF50  ),2),0))=6,"C+",IF((ROUND(TRUNC(('TRI-1'!AF50  ),2),0))=5,"C-",IF((ROUND(TRUNC(('TRI-1'!AF50  ),2),0))=4,"D+",IF((ROUND(TRUNC(('TRI-1'!AF50 ),2),0))=3,"D-",IF((ROUND(TRUNC(('TRI-1'!AF50 ),2),0))=2,"E+",IF((ROUND(TRUNC(('TRI-1'!AF50  ),2),0))&lt;=1,"E-","")))))))))))</f>
        <v/>
      </c>
      <c r="AG50" s="51" t="str">
        <f>IF(OR('TRI-1'!AG50 ="",'TRI-1'!AG50&lt;0,'TRI-1'!AG50  &gt;10),"",IF((ROUND(TRUNC(('TRI-1'!AG50  ),2),0))=10,"A+",IF((ROUND(TRUNC(('TRI-1'!AG50  ),2),0))=9,"A-",IF((ROUND(TRUNC(('TRI-1'!AG50   ),2),0))=8,"B+",IF((ROUND(TRUNC(('TRI-1'!AG50 ),2),0))=7,"B-",IF((ROUND(TRUNC(('TRI-1'!AG50  ),2),0))=6,"C+",IF((ROUND(TRUNC(('TRI-1'!AG50  ),2),0))=5,"C-",IF((ROUND(TRUNC(('TRI-1'!AG50  ),2),0))=4,"D+",IF((ROUND(TRUNC(('TRI-1'!AG50 ),2),0))=3,"D-",IF((ROUND(TRUNC(('TRI-1'!AG50 ),2),0))=2,"E+",IF((ROUND(TRUNC(('TRI-1'!AG50  ),2),0))&lt;=1,"E-","")))))))))))</f>
        <v/>
      </c>
      <c r="AH50" s="51" t="str">
        <f>IF(OR('TRI-1'!AH50 ="",'TRI-1'!AH50&lt;0,'TRI-1'!AH50  &gt;10),"",IF((ROUND(TRUNC(('TRI-1'!AH50  ),2),0))=10,"A+",IF((ROUND(TRUNC(('TRI-1'!AH50  ),2),0))=9,"A-",IF((ROUND(TRUNC(('TRI-1'!AH50   ),2),0))=8,"B+",IF((ROUND(TRUNC(('TRI-1'!AH50 ),2),0))=7,"B-",IF((ROUND(TRUNC(('TRI-1'!AH50  ),2),0))=6,"C+",IF((ROUND(TRUNC(('TRI-1'!AH50  ),2),0))=5,"C-",IF((ROUND(TRUNC(('TRI-1'!AH50  ),2),0))=4,"D+",IF((ROUND(TRUNC(('TRI-1'!AH50 ),2),0))=3,"D-",IF((ROUND(TRUNC(('TRI-1'!AH50 ),2),0))=2,"E+",IF((ROUND(TRUNC(('TRI-1'!AH50  ),2),0))&lt;=1,"E-","")))))))))))</f>
        <v/>
      </c>
      <c r="AI50" s="51" t="str">
        <f>IF(OR('TRI-1'!AI50 ="",'TRI-1'!AI50&lt;0,'TRI-1'!AI50  &gt;10),"",IF((ROUND(TRUNC(('TRI-1'!AI50  ),2),0))=10,"A+",IF((ROUND(TRUNC(('TRI-1'!AI50  ),2),0))=9,"A-",IF((ROUND(TRUNC(('TRI-1'!AI50   ),2),0))=8,"B+",IF((ROUND(TRUNC(('TRI-1'!AI50 ),2),0))=7,"B-",IF((ROUND(TRUNC(('TRI-1'!AI50  ),2),0))=6,"C+",IF((ROUND(TRUNC(('TRI-1'!AI50  ),2),0))=5,"C-",IF((ROUND(TRUNC(('TRI-1'!AI50  ),2),0))=4,"D+",IF((ROUND(TRUNC(('TRI-1'!AI50 ),2),0))=3,"D-",IF((ROUND(TRUNC(('TRI-1'!AI50 ),2),0))=2,"E+",IF((ROUND(TRUNC(('TRI-1'!AI50  ),2),0))&lt;=1,"E-","")))))))))))</f>
        <v/>
      </c>
      <c r="AJ50" s="51" t="str">
        <f>IF(OR('TRI-1'!AJ50 ="",'TRI-1'!AJ50&lt;0,'TRI-1'!AJ50  &gt;10),"",IF((ROUND(TRUNC(('TRI-1'!AJ50  ),2),0))=10,"A+",IF((ROUND(TRUNC(('TRI-1'!AJ50  ),2),0))=9,"A-",IF((ROUND(TRUNC(('TRI-1'!AJ50   ),2),0))=8,"B+",IF((ROUND(TRUNC(('TRI-1'!AJ50 ),2),0))=7,"B-",IF((ROUND(TRUNC(('TRI-1'!AJ50  ),2),0))=6,"C+",IF((ROUND(TRUNC(('TRI-1'!AJ50  ),2),0))=5,"C-",IF((ROUND(TRUNC(('TRI-1'!AJ50  ),2),0))=4,"D+",IF((ROUND(TRUNC(('TRI-1'!AJ50 ),2),0))=3,"D-",IF((ROUND(TRUNC(('TRI-1'!AJ50 ),2),0))=2,"E+",IF((ROUND(TRUNC(('TRI-1'!AJ50  ),2),0))&lt;=1,"E-","")))))))))))</f>
        <v/>
      </c>
      <c r="AK50" s="51" t="str">
        <f>IF(OR('TRI-1'!AK50 ="",'TRI-1'!AK50&lt;0,'TRI-1'!AK50  &gt;10),"",IF((ROUND(TRUNC(('TRI-1'!AK50  ),2),0))=10,"A+",IF((ROUND(TRUNC(('TRI-1'!AK50  ),2),0))=9,"A-",IF((ROUND(TRUNC(('TRI-1'!AK50   ),2),0))=8,"B+",IF((ROUND(TRUNC(('TRI-1'!AK50 ),2),0))=7,"B-",IF((ROUND(TRUNC(('TRI-1'!AK50  ),2),0))=6,"C+",IF((ROUND(TRUNC(('TRI-1'!AK50  ),2),0))=5,"C-",IF((ROUND(TRUNC(('TRI-1'!AK50  ),2),0))=4,"D+",IF((ROUND(TRUNC(('TRI-1'!AK50 ),2),0))=3,"D-",IF((ROUND(TRUNC(('TRI-1'!AK50 ),2),0))=2,"E+",IF((ROUND(TRUNC(('TRI-1'!AK50  ),2),0))&lt;=1,"E-","")))))))))))</f>
        <v/>
      </c>
      <c r="AL50" s="51" t="str">
        <f>IF(OR('TRI-1'!AL50 ="",'TRI-1'!AL50&lt;0,'TRI-1'!AL50  &gt;10),"",IF((ROUND(TRUNC(('TRI-1'!AL50  ),2),0))=10,"A+",IF((ROUND(TRUNC(('TRI-1'!AL50  ),2),0))=9,"A-",IF((ROUND(TRUNC(('TRI-1'!AL50   ),2),0))=8,"B+",IF((ROUND(TRUNC(('TRI-1'!AL50 ),2),0))=7,"B-",IF((ROUND(TRUNC(('TRI-1'!AL50  ),2),0))=6,"C+",IF((ROUND(TRUNC(('TRI-1'!AL50  ),2),0))=5,"C-",IF((ROUND(TRUNC(('TRI-1'!AL50  ),2),0))=4,"D+",IF((ROUND(TRUNC(('TRI-1'!AL50 ),2),0))=3,"D-",IF((ROUND(TRUNC(('TRI-1'!AL50 ),2),0))=2,"E+",IF((ROUND(TRUNC(('TRI-1'!AL50  ),2),0))&lt;=1,"E-","")))))))))))</f>
        <v/>
      </c>
      <c r="AM50" s="51" t="str">
        <f>IF(OR('TRI-1'!AM50 ="",'TRI-1'!AM50&lt;0,'TRI-1'!AM50  &gt;10),"",IF((ROUND(TRUNC(('TRI-1'!AM50  ),2),0))=10,"A+",IF((ROUND(TRUNC(('TRI-1'!AM50  ),2),0))=9,"A-",IF((ROUND(TRUNC(('TRI-1'!AM50   ),2),0))=8,"B+",IF((ROUND(TRUNC(('TRI-1'!AM50 ),2),0))=7,"B-",IF((ROUND(TRUNC(('TRI-1'!AM50  ),2),0))=6,"C+",IF((ROUND(TRUNC(('TRI-1'!AM50  ),2),0))=5,"C-",IF((ROUND(TRUNC(('TRI-1'!AM50  ),2),0))=4,"D+",IF((ROUND(TRUNC(('TRI-1'!AM50 ),2),0))=3,"D-",IF((ROUND(TRUNC(('TRI-1'!AM50 ),2),0))=2,"E+",IF((ROUND(TRUNC(('TRI-1'!AM50  ),2),0))&lt;=1,"E-","")))))))))))</f>
        <v/>
      </c>
      <c r="AN50" s="51" t="str">
        <f>IF(OR('TRI-1'!AN50 ="",'TRI-1'!AN50&lt;0,'TRI-1'!AN50  &gt;10),"",IF((ROUND(TRUNC(('TRI-1'!AN50  ),2),0))=10,"A+",IF((ROUND(TRUNC(('TRI-1'!AN50  ),2),0))=9,"A-",IF((ROUND(TRUNC(('TRI-1'!AN50   ),2),0))=8,"B+",IF((ROUND(TRUNC(('TRI-1'!AN50 ),2),0))=7,"B-",IF((ROUND(TRUNC(('TRI-1'!AN50  ),2),0))=6,"C+",IF((ROUND(TRUNC(('TRI-1'!AN50  ),2),0))=5,"C-",IF((ROUND(TRUNC(('TRI-1'!AN50  ),2),0))=4,"D+",IF((ROUND(TRUNC(('TRI-1'!AN50 ),2),0))=3,"D-",IF((ROUND(TRUNC(('TRI-1'!AN50 ),2),0))=2,"E+",IF((ROUND(TRUNC(('TRI-1'!AN50  ),2),0))&lt;=1,"E-","")))))))))))</f>
        <v/>
      </c>
      <c r="AO50" s="51" t="str">
        <f>IF(OR('TRI-1'!AO50 ="",'TRI-1'!AO50&lt;0,'TRI-1'!AO50  &gt;10),"",IF((ROUND(TRUNC(('TRI-1'!AO50  ),2),0))=10,"A+",IF((ROUND(TRUNC(('TRI-1'!AO50  ),2),0))=9,"A-",IF((ROUND(TRUNC(('TRI-1'!AO50   ),2),0))=8,"B+",IF((ROUND(TRUNC(('TRI-1'!AO50 ),2),0))=7,"B-",IF((ROUND(TRUNC(('TRI-1'!AO50  ),2),0))=6,"C+",IF((ROUND(TRUNC(('TRI-1'!AO50  ),2),0))=5,"C-",IF((ROUND(TRUNC(('TRI-1'!AO50  ),2),0))=4,"D+",IF((ROUND(TRUNC(('TRI-1'!AO50 ),2),0))=3,"D-",IF((ROUND(TRUNC(('TRI-1'!AO50 ),2),0))=2,"E+",IF((ROUND(TRUNC(('TRI-1'!AO50  ),2),0))&lt;=1,"E-","")))))))))))</f>
        <v/>
      </c>
      <c r="AP50" s="51" t="str">
        <f>IF(OR('TRI-1'!AP50 ="",'TRI-1'!AP50&lt;0,'TRI-1'!AP50  &gt;10),"",IF((ROUND(TRUNC(('TRI-1'!AP50  ),2),0))=10,"A+",IF((ROUND(TRUNC(('TRI-1'!AP50  ),2),0))=9,"A-",IF((ROUND(TRUNC(('TRI-1'!AP50   ),2),0))=8,"B+",IF((ROUND(TRUNC(('TRI-1'!AP50 ),2),0))=7,"B-",IF((ROUND(TRUNC(('TRI-1'!AP50  ),2),0))=6,"C+",IF((ROUND(TRUNC(('TRI-1'!AP50  ),2),0))=5,"C-",IF((ROUND(TRUNC(('TRI-1'!AP50  ),2),0))=4,"D+",IF((ROUND(TRUNC(('TRI-1'!AP50 ),2),0))=3,"D-",IF((ROUND(TRUNC(('TRI-1'!AP50 ),2),0))=2,"E+",IF((ROUND(TRUNC(('TRI-1'!AP50  ),2),0))&lt;=1,"E-","")))))))))))</f>
        <v/>
      </c>
      <c r="AQ50" s="51" t="str">
        <f>IF(OR('TRI-1'!AQ50 ="",'TRI-1'!AQ50&lt;0,'TRI-1'!AQ50  &gt;10),"",IF((ROUND(TRUNC(('TRI-1'!AQ50  ),2),0))=10,"A+",IF((ROUND(TRUNC(('TRI-1'!AQ50  ),2),0))=9,"A-",IF((ROUND(TRUNC(('TRI-1'!AQ50   ),2),0))=8,"B+",IF((ROUND(TRUNC(('TRI-1'!AQ50 ),2),0))=7,"B-",IF((ROUND(TRUNC(('TRI-1'!AQ50  ),2),0))=6,"C+",IF((ROUND(TRUNC(('TRI-1'!AQ50  ),2),0))=5,"C-",IF((ROUND(TRUNC(('TRI-1'!AQ50  ),2),0))=4,"D+",IF((ROUND(TRUNC(('TRI-1'!AQ50 ),2),0))=3,"D-",IF((ROUND(TRUNC(('TRI-1'!AQ50 ),2),0))=2,"E+",IF((ROUND(TRUNC(('TRI-1'!AQ50  ),2),0))&lt;=1,"E-","")))))))))))</f>
        <v/>
      </c>
      <c r="AR50" s="51" t="str">
        <f>IF(OR('TRI-1'!AR50 ="",'TRI-1'!AR50&lt;0,'TRI-1'!AR50  &gt;10),"",IF((ROUND(TRUNC(('TRI-1'!AR50  ),2),0))=10,"A+",IF((ROUND(TRUNC(('TRI-1'!AR50  ),2),0))=9,"A-",IF((ROUND(TRUNC(('TRI-1'!AR50   ),2),0))=8,"B+",IF((ROUND(TRUNC(('TRI-1'!AR50 ),2),0))=7,"B-",IF((ROUND(TRUNC(('TRI-1'!AR50  ),2),0))=6,"C+",IF((ROUND(TRUNC(('TRI-1'!AR50  ),2),0))=5,"C-",IF((ROUND(TRUNC(('TRI-1'!AR50  ),2),0))=4,"D+",IF((ROUND(TRUNC(('TRI-1'!AR50 ),2),0))=3,"D-",IF((ROUND(TRUNC(('TRI-1'!AR50 ),2),0))=2,"E+",IF((ROUND(TRUNC(('TRI-1'!AR50  ),2),0))&lt;=1,"E-","")))))))))))</f>
        <v/>
      </c>
      <c r="AS50" s="51" t="str">
        <f>IF(OR('TRI-1'!AS50 ="",'TRI-1'!AS50&lt;0,'TRI-1'!AS50  &gt;10),"",IF((ROUND(TRUNC(('TRI-1'!AS50  ),2),0))=10,"A+",IF((ROUND(TRUNC(('TRI-1'!AS50  ),2),0))=9,"A-",IF((ROUND(TRUNC(('TRI-1'!AS50   ),2),0))=8,"B+",IF((ROUND(TRUNC(('TRI-1'!AS50 ),2),0))=7,"B-",IF((ROUND(TRUNC(('TRI-1'!AS50  ),2),0))=6,"C+",IF((ROUND(TRUNC(('TRI-1'!AS50  ),2),0))=5,"C-",IF((ROUND(TRUNC(('TRI-1'!AS50  ),2),0))=4,"D+",IF((ROUND(TRUNC(('TRI-1'!AS50 ),2),0))=3,"D-",IF((ROUND(TRUNC(('TRI-1'!AS50 ),2),0))=2,"E+",IF((ROUND(TRUNC(('TRI-1'!AS50  ),2),0))&lt;=1,"E-","")))))))))))</f>
        <v/>
      </c>
      <c r="AT50" s="51" t="str">
        <f>IF(OR('TRI-1'!AT50 ="",'TRI-1'!AT50&lt;0,'TRI-1'!AT50  &gt;10),"",IF((ROUND(TRUNC(('TRI-1'!AT50  ),2),0))=10,"A+",IF((ROUND(TRUNC(('TRI-1'!AT50  ),2),0))=9,"A-",IF((ROUND(TRUNC(('TRI-1'!AT50   ),2),0))=8,"B+",IF((ROUND(TRUNC(('TRI-1'!AT50 ),2),0))=7,"B-",IF((ROUND(TRUNC(('TRI-1'!AT50  ),2),0))=6,"C+",IF((ROUND(TRUNC(('TRI-1'!AT50  ),2),0))=5,"C-",IF((ROUND(TRUNC(('TRI-1'!AT50  ),2),0))=4,"D+",IF((ROUND(TRUNC(('TRI-1'!AT50 ),2),0))=3,"D-",IF((ROUND(TRUNC(('TRI-1'!AT50 ),2),0))=2,"E+",IF((ROUND(TRUNC(('TRI-1'!AT50  ),2),0))&lt;=1,"E-","")))))))))))</f>
        <v/>
      </c>
      <c r="AU50" s="51" t="str">
        <f>IF(OR('TRI-1'!AU50 ="",'TRI-1'!AU50&lt;0,'TRI-1'!AU50  &gt;10),"",IF((ROUND(TRUNC(('TRI-1'!AU50  ),2),0))=10,"A+",IF((ROUND(TRUNC(('TRI-1'!AU50  ),2),0))=9,"A-",IF((ROUND(TRUNC(('TRI-1'!AU50   ),2),0))=8,"B+",IF((ROUND(TRUNC(('TRI-1'!AU50 ),2),0))=7,"B-",IF((ROUND(TRUNC(('TRI-1'!AU50  ),2),0))=6,"C+",IF((ROUND(TRUNC(('TRI-1'!AU50  ),2),0))=5,"C-",IF((ROUND(TRUNC(('TRI-1'!AU50  ),2),0))=4,"D+",IF((ROUND(TRUNC(('TRI-1'!AU50 ),2),0))=3,"D-",IF((ROUND(TRUNC(('TRI-1'!AU50 ),2),0))=2,"E+",IF((ROUND(TRUNC(('TRI-1'!AU50  ),2),0))&lt;=1,"E-","")))))))))))</f>
        <v/>
      </c>
      <c r="AV50" s="51" t="str">
        <f>IF(OR('TRI-1'!AV50 ="",'TRI-1'!AV50&lt;0,'TRI-1'!AV50  &gt;10),"",IF((ROUND(TRUNC(('TRI-1'!AV50  ),2),0))=10,"A+",IF((ROUND(TRUNC(('TRI-1'!AV50  ),2),0))=9,"A-",IF((ROUND(TRUNC(('TRI-1'!AV50   ),2),0))=8,"B+",IF((ROUND(TRUNC(('TRI-1'!AV50 ),2),0))=7,"B-",IF((ROUND(TRUNC(('TRI-1'!AV50  ),2),0))=6,"C+",IF((ROUND(TRUNC(('TRI-1'!AV50  ),2),0))=5,"C-",IF((ROUND(TRUNC(('TRI-1'!AV50  ),2),0))=4,"D+",IF((ROUND(TRUNC(('TRI-1'!AV50 ),2),0))=3,"D-",IF((ROUND(TRUNC(('TRI-1'!AV50 ),2),0))=2,"E+",IF((ROUND(TRUNC(('TRI-1'!AV50  ),2),0))&lt;=1,"E-","")))))))))))</f>
        <v/>
      </c>
      <c r="AW50" s="51" t="str">
        <f>IF(OR('TRI-1'!AW50 ="",'TRI-1'!AW50&lt;0,'TRI-1'!AW50  &gt;10),"",IF((ROUND(TRUNC(('TRI-1'!AW50  ),2),0))=10,"A+",IF((ROUND(TRUNC(('TRI-1'!AW50  ),2),0))=9,"A-",IF((ROUND(TRUNC(('TRI-1'!AW50   ),2),0))=8,"B+",IF((ROUND(TRUNC(('TRI-1'!AW50 ),2),0))=7,"B-",IF((ROUND(TRUNC(('TRI-1'!AW50  ),2),0))=6,"C+",IF((ROUND(TRUNC(('TRI-1'!AW50  ),2),0))=5,"C-",IF((ROUND(TRUNC(('TRI-1'!AW50  ),2),0))=4,"D+",IF((ROUND(TRUNC(('TRI-1'!AW50 ),2),0))=3,"D-",IF((ROUND(TRUNC(('TRI-1'!AW50 ),2),0))=2,"E+",IF((ROUND(TRUNC(('TRI-1'!AW50  ),2),0))&lt;=1,"E-","")))))))))))</f>
        <v/>
      </c>
      <c r="AX50" s="51" t="str">
        <f>IF(OR('TRI-1'!AX50 ="",'TRI-1'!AX50&lt;0,'TRI-1'!AX50  &gt;10),"",IF((ROUND(TRUNC(('TRI-1'!AX50  ),2),0))=10,"A+",IF((ROUND(TRUNC(('TRI-1'!AX50  ),2),0))=9,"A-",IF((ROUND(TRUNC(('TRI-1'!AX50   ),2),0))=8,"B+",IF((ROUND(TRUNC(('TRI-1'!AX50 ),2),0))=7,"B-",IF((ROUND(TRUNC(('TRI-1'!AX50  ),2),0))=6,"C+",IF((ROUND(TRUNC(('TRI-1'!AX50  ),2),0))=5,"C-",IF((ROUND(TRUNC(('TRI-1'!AX50  ),2),0))=4,"D+",IF((ROUND(TRUNC(('TRI-1'!AX50 ),2),0))=3,"D-",IF((ROUND(TRUNC(('TRI-1'!AX50 ),2),0))=2,"E+",IF((ROUND(TRUNC(('TRI-1'!AX50  ),2),0))&lt;=1,"E-","")))))))))))</f>
        <v/>
      </c>
      <c r="AY50" s="51" t="str">
        <f>IF(OR('TRI-1'!AY50 ="",'TRI-1'!AY50&lt;0,'TRI-1'!AY50  &gt;10),"",IF((ROUND(TRUNC(('TRI-1'!AY50  ),2),0))=10,"A+",IF((ROUND(TRUNC(('TRI-1'!AY50  ),2),0))=9,"A-",IF((ROUND(TRUNC(('TRI-1'!AY50   ),2),0))=8,"B+",IF((ROUND(TRUNC(('TRI-1'!AY50 ),2),0))=7,"B-",IF((ROUND(TRUNC(('TRI-1'!AY50  ),2),0))=6,"C+",IF((ROUND(TRUNC(('TRI-1'!AY50  ),2),0))=5,"C-",IF((ROUND(TRUNC(('TRI-1'!AY50  ),2),0))=4,"D+",IF((ROUND(TRUNC(('TRI-1'!AY50 ),2),0))=3,"D-",IF((ROUND(TRUNC(('TRI-1'!AY50 ),2),0))=2,"E+",IF((ROUND(TRUNC(('TRI-1'!AY50  ),2),0))&lt;=1,"E-","")))))))))))</f>
        <v/>
      </c>
      <c r="AZ50" s="51" t="str">
        <f>IF(OR('TRI-1'!AZ50 ="",'TRI-1'!AZ50&lt;0,'TRI-1'!AZ50  &gt;10),"",IF((ROUND(TRUNC(('TRI-1'!AZ50  ),2),0))=10,"A+",IF((ROUND(TRUNC(('TRI-1'!AZ50  ),2),0))=9,"A-",IF((ROUND(TRUNC(('TRI-1'!AZ50   ),2),0))=8,"B+",IF((ROUND(TRUNC(('TRI-1'!AZ50 ),2),0))=7,"B-",IF((ROUND(TRUNC(('TRI-1'!AZ50  ),2),0))=6,"C+",IF((ROUND(TRUNC(('TRI-1'!AZ50  ),2),0))=5,"C-",IF((ROUND(TRUNC(('TRI-1'!AZ50  ),2),0))=4,"D+",IF((ROUND(TRUNC(('TRI-1'!AZ50 ),2),0))=3,"D-",IF((ROUND(TRUNC(('TRI-1'!AZ50 ),2),0))=2,"E+",IF((ROUND(TRUNC(('TRI-1'!AZ50  ),2),0))&lt;=1,"E-","")))))))))))</f>
        <v/>
      </c>
      <c r="BA50" s="51" t="str">
        <f>IF(OR('TRI-1'!BA50 ="",'TRI-1'!BA50&lt;0,'TRI-1'!BA50  &gt;10),"",IF((ROUND(TRUNC(('TRI-1'!BA50  ),2),0))=10,"A+",IF((ROUND(TRUNC(('TRI-1'!BA50  ),2),0))=9,"A-",IF((ROUND(TRUNC(('TRI-1'!BA50   ),2),0))=8,"B+",IF((ROUND(TRUNC(('TRI-1'!BA50 ),2),0))=7,"B-",IF((ROUND(TRUNC(('TRI-1'!BA50  ),2),0))=6,"C+",IF((ROUND(TRUNC(('TRI-1'!BA50  ),2),0))=5,"C-",IF((ROUND(TRUNC(('TRI-1'!BA50  ),2),0))=4,"D+",IF((ROUND(TRUNC(('TRI-1'!BA50 ),2),0))=3,"D-",IF((ROUND(TRUNC(('TRI-1'!BA50 ),2),0))=2,"E+",IF((ROUND(TRUNC(('TRI-1'!BA50  ),2),0))&lt;=1,"E-","")))))))))))</f>
        <v/>
      </c>
      <c r="BB50" s="51" t="str">
        <f>IF(OR('TRI-1'!BB50 ="",'TRI-1'!BB50&lt;0,'TRI-1'!BB50  &gt;10),"",IF((ROUND(TRUNC(('TRI-1'!BB50  ),2),0))=10,"A+",IF((ROUND(TRUNC(('TRI-1'!BB50  ),2),0))=9,"A-",IF((ROUND(TRUNC(('TRI-1'!BB50   ),2),0))=8,"B+",IF((ROUND(TRUNC(('TRI-1'!BB50 ),2),0))=7,"B-",IF((ROUND(TRUNC(('TRI-1'!BB50  ),2),0))=6,"C+",IF((ROUND(TRUNC(('TRI-1'!BB50  ),2),0))=5,"C-",IF((ROUND(TRUNC(('TRI-1'!BB50  ),2),0))=4,"D+",IF((ROUND(TRUNC(('TRI-1'!BB50 ),2),0))=3,"D-",IF((ROUND(TRUNC(('TRI-1'!BB50 ),2),0))=2,"E+",IF((ROUND(TRUNC(('TRI-1'!BB50  ),2),0))&lt;=1,"E-","")))))))))))</f>
        <v/>
      </c>
      <c r="BC50" s="51" t="str">
        <f>IF(OR('TRI-1'!BC50 ="",'TRI-1'!BC50&lt;0,'TRI-1'!BC50  &gt;10),"",IF((ROUND(TRUNC(('TRI-1'!BC50  ),2),0))=10,"A+",IF((ROUND(TRUNC(('TRI-1'!BC50  ),2),0))=9,"A-",IF((ROUND(TRUNC(('TRI-1'!BC50   ),2),0))=8,"B+",IF((ROUND(TRUNC(('TRI-1'!BC50 ),2),0))=7,"B-",IF((ROUND(TRUNC(('TRI-1'!BC50  ),2),0))=6,"C+",IF((ROUND(TRUNC(('TRI-1'!BC50  ),2),0))=5,"C-",IF((ROUND(TRUNC(('TRI-1'!BC50  ),2),0))=4,"D+",IF((ROUND(TRUNC(('TRI-1'!BC50 ),2),0))=3,"D-",IF((ROUND(TRUNC(('TRI-1'!BC50 ),2),0))=2,"E+",IF((ROUND(TRUNC(('TRI-1'!BC50  ),2),0))&lt;=1,"E-","")))))))))))</f>
        <v/>
      </c>
      <c r="BD50" s="51" t="str">
        <f>IF(OR('TRI-1'!BD50 ="",'TRI-1'!BD50&lt;0,'TRI-1'!BD50  &gt;10),"",IF((ROUND(TRUNC(('TRI-1'!BD50  ),2),0))=10,"A+",IF((ROUND(TRUNC(('TRI-1'!BD50  ),2),0))=9,"A-",IF((ROUND(TRUNC(('TRI-1'!BD50   ),2),0))=8,"B+",IF((ROUND(TRUNC(('TRI-1'!BD50 ),2),0))=7,"B-",IF((ROUND(TRUNC(('TRI-1'!BD50  ),2),0))=6,"C+",IF((ROUND(TRUNC(('TRI-1'!BD50  ),2),0))=5,"C-",IF((ROUND(TRUNC(('TRI-1'!BD50  ),2),0))=4,"D+",IF((ROUND(TRUNC(('TRI-1'!BD50 ),2),0))=3,"D-",IF((ROUND(TRUNC(('TRI-1'!BD50 ),2),0))=2,"E+",IF((ROUND(TRUNC(('TRI-1'!BD50  ),2),0))&lt;=1,"E-","")))))))))))</f>
        <v/>
      </c>
      <c r="BE50" s="51" t="str">
        <f>IF(OR('TRI-1'!BE50 ="",'TRI-1'!BE50&lt;0,'TRI-1'!BE50  &gt;10),"",IF((ROUND(TRUNC(('TRI-1'!BE50  ),2),0))=10,"A+",IF((ROUND(TRUNC(('TRI-1'!BE50  ),2),0))=9,"A-",IF((ROUND(TRUNC(('TRI-1'!BE50   ),2),0))=8,"B+",IF((ROUND(TRUNC(('TRI-1'!BE50 ),2),0))=7,"B-",IF((ROUND(TRUNC(('TRI-1'!BE50  ),2),0))=6,"C+",IF((ROUND(TRUNC(('TRI-1'!BE50  ),2),0))=5,"C-",IF((ROUND(TRUNC(('TRI-1'!BE50  ),2),0))=4,"D+",IF((ROUND(TRUNC(('TRI-1'!BE50 ),2),0))=3,"D-",IF((ROUND(TRUNC(('TRI-1'!BE50 ),2),0))=2,"E+",IF((ROUND(TRUNC(('TRI-1'!BE50  ),2),0))&lt;=1,"E-","")))))))))))</f>
        <v/>
      </c>
      <c r="BF50" s="51" t="str">
        <f>IF(OR('TRI-1'!BF50 ="",'TRI-1'!BF50&lt;0,'TRI-1'!BF50  &gt;10),"",IF((ROUND(TRUNC(('TRI-1'!BF50  ),2),0))=10,"A+",IF((ROUND(TRUNC(('TRI-1'!BF50  ),2),0))=9,"A-",IF((ROUND(TRUNC(('TRI-1'!BF50   ),2),0))=8,"B+",IF((ROUND(TRUNC(('TRI-1'!BF50 ),2),0))=7,"B-",IF((ROUND(TRUNC(('TRI-1'!BF50  ),2),0))=6,"C+",IF((ROUND(TRUNC(('TRI-1'!BF50  ),2),0))=5,"C-",IF((ROUND(TRUNC(('TRI-1'!BF50  ),2),0))=4,"D+",IF((ROUND(TRUNC(('TRI-1'!BF50 ),2),0))=3,"D-",IF((ROUND(TRUNC(('TRI-1'!BF50 ),2),0))=2,"E+",IF((ROUND(TRUNC(('TRI-1'!BF50  ),2),0))&lt;=1,"E-","")))))))))))</f>
        <v/>
      </c>
      <c r="BG50" s="51" t="str">
        <f>IF(OR('TRI-1'!BG50 ="",'TRI-1'!BG50&lt;0,'TRI-1'!BG50  &gt;10),"",IF((ROUND(TRUNC(('TRI-1'!BG50  ),2),0))=10,"A+",IF((ROUND(TRUNC(('TRI-1'!BG50  ),2),0))=9,"A-",IF((ROUND(TRUNC(('TRI-1'!BG50   ),2),0))=8,"B+",IF((ROUND(TRUNC(('TRI-1'!BG50 ),2),0))=7,"B-",IF((ROUND(TRUNC(('TRI-1'!BG50  ),2),0))=6,"C+",IF((ROUND(TRUNC(('TRI-1'!BG50  ),2),0))=5,"C-",IF((ROUND(TRUNC(('TRI-1'!BG50  ),2),0))=4,"D+",IF((ROUND(TRUNC(('TRI-1'!BG50 ),2),0))=3,"D-",IF((ROUND(TRUNC(('TRI-1'!BG50 ),2),0))=2,"E+",IF((ROUND(TRUNC(('TRI-1'!BG50  ),2),0))&lt;=1,"E-","")))))))))))</f>
        <v/>
      </c>
      <c r="BH50" s="51" t="str">
        <f>IF(OR('TRI-1'!BH50 ="",'TRI-1'!BH50&lt;0,'TRI-1'!BH50  &gt;10),"",IF((ROUND(TRUNC(('TRI-1'!BH50  ),2),0))=10,"A+",IF((ROUND(TRUNC(('TRI-1'!BH50  ),2),0))=9,"A-",IF((ROUND(TRUNC(('TRI-1'!BH50   ),2),0))=8,"B+",IF((ROUND(TRUNC(('TRI-1'!BH50 ),2),0))=7,"B-",IF((ROUND(TRUNC(('TRI-1'!BH50  ),2),0))=6,"C+",IF((ROUND(TRUNC(('TRI-1'!BH50  ),2),0))=5,"C-",IF((ROUND(TRUNC(('TRI-1'!BH50  ),2),0))=4,"D+",IF((ROUND(TRUNC(('TRI-1'!BH50 ),2),0))=3,"D-",IF((ROUND(TRUNC(('TRI-1'!BH50 ),2),0))=2,"E+",IF((ROUND(TRUNC(('TRI-1'!BH50  ),2),0))&lt;=1,"E-","")))))))))))</f>
        <v/>
      </c>
      <c r="BI50" s="51" t="str">
        <f>IF(OR('TRI-1'!BI50 ="",'TRI-1'!BI50&lt;0,'TRI-1'!BI50  &gt;10),"",IF((ROUND(TRUNC(('TRI-1'!BI50  ),2),0))=10,"A+",IF((ROUND(TRUNC(('TRI-1'!BI50  ),2),0))=9,"A-",IF((ROUND(TRUNC(('TRI-1'!BI50   ),2),0))=8,"B+",IF((ROUND(TRUNC(('TRI-1'!BI50 ),2),0))=7,"B-",IF((ROUND(TRUNC(('TRI-1'!BI50  ),2),0))=6,"C+",IF((ROUND(TRUNC(('TRI-1'!BI50  ),2),0))=5,"C-",IF((ROUND(TRUNC(('TRI-1'!BI50  ),2),0))=4,"D+",IF((ROUND(TRUNC(('TRI-1'!BI50 ),2),0))=3,"D-",IF((ROUND(TRUNC(('TRI-1'!BI50 ),2),0))=2,"E+",IF((ROUND(TRUNC(('TRI-1'!BI50  ),2),0))&lt;=1,"E-","")))))))))))</f>
        <v/>
      </c>
      <c r="BJ50" s="51" t="str">
        <f>IF(OR('TRI-1'!BJ50 ="",'TRI-1'!BJ50&lt;0,'TRI-1'!BJ50  &gt;10),"",IF((ROUND(TRUNC(('TRI-1'!BJ50  ),2),0))=10,"A+",IF((ROUND(TRUNC(('TRI-1'!BJ50  ),2),0))=9,"A-",IF((ROUND(TRUNC(('TRI-1'!BJ50   ),2),0))=8,"B+",IF((ROUND(TRUNC(('TRI-1'!BJ50 ),2),0))=7,"B-",IF((ROUND(TRUNC(('TRI-1'!BJ50  ),2),0))=6,"C+",IF((ROUND(TRUNC(('TRI-1'!BJ50  ),2),0))=5,"C-",IF((ROUND(TRUNC(('TRI-1'!BJ50  ),2),0))=4,"D+",IF((ROUND(TRUNC(('TRI-1'!BJ50 ),2),0))=3,"D-",IF((ROUND(TRUNC(('TRI-1'!BJ50 ),2),0))=2,"E+",IF((ROUND(TRUNC(('TRI-1'!BJ50  ),2),0))&lt;=1,"E-","")))))))))))</f>
        <v/>
      </c>
      <c r="BK50" s="51" t="str">
        <f>IF(OR('TRI-1'!BK50 ="",'TRI-1'!BK50&lt;0,'TRI-1'!BK50  &gt;10),"",IF((ROUND(TRUNC(('TRI-1'!BK50  ),2),0))=10,"A+",IF((ROUND(TRUNC(('TRI-1'!BK50  ),2),0))=9,"A-",IF((ROUND(TRUNC(('TRI-1'!BK50   ),2),0))=8,"B+",IF((ROUND(TRUNC(('TRI-1'!BK50 ),2),0))=7,"B-",IF((ROUND(TRUNC(('TRI-1'!BK50  ),2),0))=6,"C+",IF((ROUND(TRUNC(('TRI-1'!BK50  ),2),0))=5,"C-",IF((ROUND(TRUNC(('TRI-1'!BK50  ),2),0))=4,"D+",IF((ROUND(TRUNC(('TRI-1'!BK50 ),2),0))=3,"D-",IF((ROUND(TRUNC(('TRI-1'!BK50 ),2),0))=2,"E+",IF((ROUND(TRUNC(('TRI-1'!BK50  ),2),0))&lt;=1,"E-","")))))))))))</f>
        <v/>
      </c>
      <c r="BL50" s="51" t="str">
        <f>IF(OR('TRI-1'!BL50 ="",'TRI-1'!BL50&lt;0,'TRI-1'!BL50  &gt;10),"",IF((ROUND(TRUNC(('TRI-1'!BL50  ),2),0))=10,"A+",IF((ROUND(TRUNC(('TRI-1'!BL50  ),2),0))=9,"A-",IF((ROUND(TRUNC(('TRI-1'!BL50   ),2),0))=8,"B+",IF((ROUND(TRUNC(('TRI-1'!BL50 ),2),0))=7,"B-",IF((ROUND(TRUNC(('TRI-1'!BL50  ),2),0))=6,"C+",IF((ROUND(TRUNC(('TRI-1'!BL50  ),2),0))=5,"C-",IF((ROUND(TRUNC(('TRI-1'!BL50  ),2),0))=4,"D+",IF((ROUND(TRUNC(('TRI-1'!BL50 ),2),0))=3,"D-",IF((ROUND(TRUNC(('TRI-1'!BL50 ),2),0))=2,"E+",IF((ROUND(TRUNC(('TRI-1'!BL50  ),2),0))&lt;=1,"E-","")))))))))))</f>
        <v/>
      </c>
      <c r="BM50" s="51" t="str">
        <f>IF(OR('TRI-1'!BM50 ="",'TRI-1'!BM50&lt;0,'TRI-1'!BM50  &gt;10),"",IF((ROUND(TRUNC(('TRI-1'!BM50  ),2),0))=10,"A+",IF((ROUND(TRUNC(('TRI-1'!BM50  ),2),0))=9,"A-",IF((ROUND(TRUNC(('TRI-1'!BM50   ),2),0))=8,"B+",IF((ROUND(TRUNC(('TRI-1'!BM50 ),2),0))=7,"B-",IF((ROUND(TRUNC(('TRI-1'!BM50  ),2),0))=6,"C+",IF((ROUND(TRUNC(('TRI-1'!BM50  ),2),0))=5,"C-",IF((ROUND(TRUNC(('TRI-1'!BM50  ),2),0))=4,"D+",IF((ROUND(TRUNC(('TRI-1'!BM50 ),2),0))=3,"D-",IF((ROUND(TRUNC(('TRI-1'!BM50 ),2),0))=2,"E+",IF((ROUND(TRUNC(('TRI-1'!BM50  ),2),0))&lt;=1,"E-","")))))))))))</f>
        <v/>
      </c>
      <c r="BN50" s="51" t="str">
        <f>IF(OR('TRI-1'!BN50 ="",'TRI-1'!BN50&lt;0,'TRI-1'!BN50  &gt;10),"",IF((ROUND(TRUNC(('TRI-1'!BN50  ),2),0))=10,"A+",IF((ROUND(TRUNC(('TRI-1'!BN50  ),2),0))=9,"A-",IF((ROUND(TRUNC(('TRI-1'!BN50   ),2),0))=8,"B+",IF((ROUND(TRUNC(('TRI-1'!BN50 ),2),0))=7,"B-",IF((ROUND(TRUNC(('TRI-1'!BN50  ),2),0))=6,"C+",IF((ROUND(TRUNC(('TRI-1'!BN50  ),2),0))=5,"C-",IF((ROUND(TRUNC(('TRI-1'!BN50  ),2),0))=4,"D+",IF((ROUND(TRUNC(('TRI-1'!BN50 ),2),0))=3,"D-",IF((ROUND(TRUNC(('TRI-1'!BN50 ),2),0))=2,"E+",IF((ROUND(TRUNC(('TRI-1'!BN50  ),2),0))&lt;=1,"E-","")))))))))))</f>
        <v/>
      </c>
      <c r="BO50" s="51" t="str">
        <f>IF(OR('TRI-1'!BO50 ="",'TRI-1'!BO50&lt;0,'TRI-1'!BO50  &gt;10),"",IF((ROUND(TRUNC(('TRI-1'!BO50  ),2),0))=10,"A+",IF((ROUND(TRUNC(('TRI-1'!BO50  ),2),0))=9,"A-",IF((ROUND(TRUNC(('TRI-1'!BO50   ),2),0))=8,"B+",IF((ROUND(TRUNC(('TRI-1'!BO50 ),2),0))=7,"B-",IF((ROUND(TRUNC(('TRI-1'!BO50  ),2),0))=6,"C+",IF((ROUND(TRUNC(('TRI-1'!BO50  ),2),0))=5,"C-",IF((ROUND(TRUNC(('TRI-1'!BO50  ),2),0))=4,"D+",IF((ROUND(TRUNC(('TRI-1'!BO50 ),2),0))=3,"D-",IF((ROUND(TRUNC(('TRI-1'!BO50 ),2),0))=2,"E+",IF((ROUND(TRUNC(('TRI-1'!BO50  ),2),0))&lt;=1,"E-","")))))))))))</f>
        <v/>
      </c>
      <c r="BP50" s="51" t="str">
        <f>IF(OR('TRI-1'!BP50 ="",'TRI-1'!BP50&lt;0,'TRI-1'!BP50  &gt;10),"",IF((ROUND(TRUNC(('TRI-1'!BP50  ),2),0))=10,"A+",IF((ROUND(TRUNC(('TRI-1'!BP50  ),2),0))=9,"A-",IF((ROUND(TRUNC(('TRI-1'!BP50   ),2),0))=8,"B+",IF((ROUND(TRUNC(('TRI-1'!BP50 ),2),0))=7,"B-",IF((ROUND(TRUNC(('TRI-1'!BP50  ),2),0))=6,"C+",IF((ROUND(TRUNC(('TRI-1'!BP50  ),2),0))=5,"C-",IF((ROUND(TRUNC(('TRI-1'!BP50  ),2),0))=4,"D+",IF((ROUND(TRUNC(('TRI-1'!BP50 ),2),0))=3,"D-",IF((ROUND(TRUNC(('TRI-1'!BP50 ),2),0))=2,"E+",IF((ROUND(TRUNC(('TRI-1'!BP50  ),2),0))&lt;=1,"E-","")))))))))))</f>
        <v/>
      </c>
      <c r="BQ50" s="51" t="str">
        <f>IF(OR('TRI-1'!BQ50 ="",'TRI-1'!BQ50&lt;0,'TRI-1'!BQ50  &gt;10),"",IF((ROUND(TRUNC(('TRI-1'!BQ50  ),2),0))=10,"A+",IF((ROUND(TRUNC(('TRI-1'!BQ50  ),2),0))=9,"A-",IF((ROUND(TRUNC(('TRI-1'!BQ50   ),2),0))=8,"B+",IF((ROUND(TRUNC(('TRI-1'!BQ50 ),2),0))=7,"B-",IF((ROUND(TRUNC(('TRI-1'!BQ50  ),2),0))=6,"C+",IF((ROUND(TRUNC(('TRI-1'!BQ50  ),2),0))=5,"C-",IF((ROUND(TRUNC(('TRI-1'!BQ50  ),2),0))=4,"D+",IF((ROUND(TRUNC(('TRI-1'!BQ50 ),2),0))=3,"D-",IF((ROUND(TRUNC(('TRI-1'!BQ50 ),2),0))=2,"E+",IF((ROUND(TRUNC(('TRI-1'!BQ50  ),2),0))&lt;=1,"E-","")))))))))))</f>
        <v/>
      </c>
      <c r="BR50" s="51" t="str">
        <f>IF(OR('TRI-1'!BR50 ="",'TRI-1'!BR50&lt;0,'TRI-1'!BR50  &gt;10),"",IF((ROUND(TRUNC(('TRI-1'!BR50  ),2),0))=10,"A+",IF((ROUND(TRUNC(('TRI-1'!BR50  ),2),0))=9,"A-",IF((ROUND(TRUNC(('TRI-1'!BR50   ),2),0))=8,"B+",IF((ROUND(TRUNC(('TRI-1'!BR50 ),2),0))=7,"B-",IF((ROUND(TRUNC(('TRI-1'!BR50  ),2),0))=6,"C+",IF((ROUND(TRUNC(('TRI-1'!BR50  ),2),0))=5,"C-",IF((ROUND(TRUNC(('TRI-1'!BR50  ),2),0))=4,"D+",IF((ROUND(TRUNC(('TRI-1'!BR50 ),2),0))=3,"D-",IF((ROUND(TRUNC(('TRI-1'!BR50 ),2),0))=2,"E+",IF((ROUND(TRUNC(('TRI-1'!BR50  ),2),0))&lt;=1,"E-","")))))))))))</f>
        <v/>
      </c>
      <c r="BS50" s="51" t="str">
        <f>IF(OR('TRI-1'!BS50 ="",'TRI-1'!BS50&lt;0,'TRI-1'!BS50  &gt;10),"",IF((ROUND(TRUNC(('TRI-1'!BS50  ),2),0))=10,"A+",IF((ROUND(TRUNC(('TRI-1'!BS50  ),2),0))=9,"A-",IF((ROUND(TRUNC(('TRI-1'!BS50   ),2),0))=8,"B+",IF((ROUND(TRUNC(('TRI-1'!BS50 ),2),0))=7,"B-",IF((ROUND(TRUNC(('TRI-1'!BS50  ),2),0))=6,"C+",IF((ROUND(TRUNC(('TRI-1'!BS50  ),2),0))=5,"C-",IF((ROUND(TRUNC(('TRI-1'!BS50  ),2),0))=4,"D+",IF((ROUND(TRUNC(('TRI-1'!BS50 ),2),0))=3,"D-",IF((ROUND(TRUNC(('TRI-1'!BS50 ),2),0))=2,"E+",IF((ROUND(TRUNC(('TRI-1'!BS50  ),2),0))&lt;=1,"E-","")))))))))))</f>
        <v/>
      </c>
      <c r="BT50" s="51" t="str">
        <f>IF(OR('TRI-1'!BT50 ="",'TRI-1'!BT50&lt;0,'TRI-1'!BT50  &gt;10),"",IF((ROUND(TRUNC(('TRI-1'!BT50  ),2),0))=10,"A+",IF((ROUND(TRUNC(('TRI-1'!BT50  ),2),0))=9,"A-",IF((ROUND(TRUNC(('TRI-1'!BT50   ),2),0))=8,"B+",IF((ROUND(TRUNC(('TRI-1'!BT50 ),2),0))=7,"B-",IF((ROUND(TRUNC(('TRI-1'!BT50  ),2),0))=6,"C+",IF((ROUND(TRUNC(('TRI-1'!BT50  ),2),0))=5,"C-",IF((ROUND(TRUNC(('TRI-1'!BT50  ),2),0))=4,"D+",IF((ROUND(TRUNC(('TRI-1'!BT50 ),2),0))=3,"D-",IF((ROUND(TRUNC(('TRI-1'!BT50 ),2),0))=2,"E+",IF((ROUND(TRUNC(('TRI-1'!BT50  ),2),0))&lt;=1,"E-","")))))))))))</f>
        <v/>
      </c>
      <c r="BU50" s="51" t="str">
        <f>IF(OR('TRI-1'!BU50 ="",'TRI-1'!BU50&lt;0,'TRI-1'!BU50  &gt;10),"",IF((ROUND(TRUNC(('TRI-1'!BU50  ),2),0))=10,"A+",IF((ROUND(TRUNC(('TRI-1'!BU50  ),2),0))=9,"A-",IF((ROUND(TRUNC(('TRI-1'!BU50   ),2),0))=8,"B+",IF((ROUND(TRUNC(('TRI-1'!BU50 ),2),0))=7,"B-",IF((ROUND(TRUNC(('TRI-1'!BU50  ),2),0))=6,"C+",IF((ROUND(TRUNC(('TRI-1'!BU50  ),2),0))=5,"C-",IF((ROUND(TRUNC(('TRI-1'!BU50  ),2),0))=4,"D+",IF((ROUND(TRUNC(('TRI-1'!BU50 ),2),0))=3,"D-",IF((ROUND(TRUNC(('TRI-1'!BU50 ),2),0))=2,"E+",IF((ROUND(TRUNC(('TRI-1'!BU50  ),2),0))&lt;=1,"E-","")))))))))))</f>
        <v/>
      </c>
      <c r="BV50" s="51" t="str">
        <f>IF(OR('TRI-1'!BV50 ="",'TRI-1'!BV50&lt;0,'TRI-1'!BV50  &gt;10),"",IF((ROUND(TRUNC(('TRI-1'!BV50  ),2),0))=10,"A+",IF((ROUND(TRUNC(('TRI-1'!BV50  ),2),0))=9,"A-",IF((ROUND(TRUNC(('TRI-1'!BV50   ),2),0))=8,"B+",IF((ROUND(TRUNC(('TRI-1'!BV50 ),2),0))=7,"B-",IF((ROUND(TRUNC(('TRI-1'!BV50  ),2),0))=6,"C+",IF((ROUND(TRUNC(('TRI-1'!BV50  ),2),0))=5,"C-",IF((ROUND(TRUNC(('TRI-1'!BV50  ),2),0))=4,"D+",IF((ROUND(TRUNC(('TRI-1'!BV50 ),2),0))=3,"D-",IF((ROUND(TRUNC(('TRI-1'!BV50 ),2),0))=2,"E+",IF((ROUND(TRUNC(('TRI-1'!BV50  ),2),0))&lt;=1,"E-","")))))))))))</f>
        <v/>
      </c>
      <c r="BW50" s="51" t="str">
        <f>IF(OR('TRI-1'!BW50 ="",'TRI-1'!BW50&lt;0,'TRI-1'!BW50  &gt;10),"",IF((ROUND(TRUNC(('TRI-1'!BW50  ),2),0))=10,"A+",IF((ROUND(TRUNC(('TRI-1'!BW50  ),2),0))=9,"A-",IF((ROUND(TRUNC(('TRI-1'!BW50   ),2),0))=8,"B+",IF((ROUND(TRUNC(('TRI-1'!BW50 ),2),0))=7,"B-",IF((ROUND(TRUNC(('TRI-1'!BW50  ),2),0))=6,"C+",IF((ROUND(TRUNC(('TRI-1'!BW50  ),2),0))=5,"C-",IF((ROUND(TRUNC(('TRI-1'!BW50  ),2),0))=4,"D+",IF((ROUND(TRUNC(('TRI-1'!BW50 ),2),0))=3,"D-",IF((ROUND(TRUNC(('TRI-1'!BW50 ),2),0))=2,"E+",IF((ROUND(TRUNC(('TRI-1'!BW50  ),2),0))&lt;=1,"E-","")))))))))))</f>
        <v/>
      </c>
      <c r="BX50" s="51" t="str">
        <f>IF(OR('TRI-1'!BX50 ="",'TRI-1'!BX50&lt;0,'TRI-1'!BX50  &gt;10),"",IF((ROUND(TRUNC(('TRI-1'!BX50  ),2),0))=10,"A+",IF((ROUND(TRUNC(('TRI-1'!BX50  ),2),0))=9,"A-",IF((ROUND(TRUNC(('TRI-1'!BX50   ),2),0))=8,"B+",IF((ROUND(TRUNC(('TRI-1'!BX50 ),2),0))=7,"B-",IF((ROUND(TRUNC(('TRI-1'!BX50  ),2),0))=6,"C+",IF((ROUND(TRUNC(('TRI-1'!BX50  ),2),0))=5,"C-",IF((ROUND(TRUNC(('TRI-1'!BX50  ),2),0))=4,"D+",IF((ROUND(TRUNC(('TRI-1'!BX50 ),2),0))=3,"D-",IF((ROUND(TRUNC(('TRI-1'!BX50 ),2),0))=2,"E+",IF((ROUND(TRUNC(('TRI-1'!BX50  ),2),0))&lt;=1,"E-","")))))))))))</f>
        <v/>
      </c>
      <c r="BY50" s="51" t="str">
        <f>IF(OR('TRI-1'!BY50 ="",'TRI-1'!BY50&lt;0,'TRI-1'!BY50  &gt;10),"",IF((ROUND(TRUNC(('TRI-1'!BY50  ),2),0))=10,"A+",IF((ROUND(TRUNC(('TRI-1'!BY50  ),2),0))=9,"A-",IF((ROUND(TRUNC(('TRI-1'!BY50   ),2),0))=8,"B+",IF((ROUND(TRUNC(('TRI-1'!BY50 ),2),0))=7,"B-",IF((ROUND(TRUNC(('TRI-1'!BY50  ),2),0))=6,"C+",IF((ROUND(TRUNC(('TRI-1'!BY50  ),2),0))=5,"C-",IF((ROUND(TRUNC(('TRI-1'!BY50  ),2),0))=4,"D+",IF((ROUND(TRUNC(('TRI-1'!BY50 ),2),0))=3,"D-",IF((ROUND(TRUNC(('TRI-1'!BY50 ),2),0))=2,"E+",IF((ROUND(TRUNC(('TRI-1'!BY50  ),2),0))&lt;=1,"E-","")))))))))))</f>
        <v/>
      </c>
      <c r="BZ50" s="51" t="str">
        <f>IF(OR('TRI-1'!BZ50 ="",'TRI-1'!BZ50&lt;0,'TRI-1'!BZ50  &gt;10),"",IF((ROUND(TRUNC(('TRI-1'!BZ50  ),2),0))=10,"A+",IF((ROUND(TRUNC(('TRI-1'!BZ50  ),2),0))=9,"A-",IF((ROUND(TRUNC(('TRI-1'!BZ50   ),2),0))=8,"B+",IF((ROUND(TRUNC(('TRI-1'!BZ50 ),2),0))=7,"B-",IF((ROUND(TRUNC(('TRI-1'!BZ50  ),2),0))=6,"C+",IF((ROUND(TRUNC(('TRI-1'!BZ50  ),2),0))=5,"C-",IF((ROUND(TRUNC(('TRI-1'!BZ50  ),2),0))=4,"D+",IF((ROUND(TRUNC(('TRI-1'!BZ50 ),2),0))=3,"D-",IF((ROUND(TRUNC(('TRI-1'!BZ50 ),2),0))=2,"E+",IF((ROUND(TRUNC(('TRI-1'!BZ50  ),2),0))&lt;=1,"E-","")))))))))))</f>
        <v/>
      </c>
      <c r="CA50" s="51" t="str">
        <f>IF(OR('TRI-1'!CA50 ="",'TRI-1'!CA50&lt;0,'TRI-1'!CA50  &gt;10),"",IF((ROUND(TRUNC(('TRI-1'!CA50  ),2),0))=10,"A+",IF((ROUND(TRUNC(('TRI-1'!CA50  ),2),0))=9,"A-",IF((ROUND(TRUNC(('TRI-1'!CA50   ),2),0))=8,"B+",IF((ROUND(TRUNC(('TRI-1'!CA50 ),2),0))=7,"B-",IF((ROUND(TRUNC(('TRI-1'!CA50  ),2),0))=6,"C+",IF((ROUND(TRUNC(('TRI-1'!CA50  ),2),0))=5,"C-",IF((ROUND(TRUNC(('TRI-1'!CA50  ),2),0))=4,"D+",IF((ROUND(TRUNC(('TRI-1'!CA50 ),2),0))=3,"D-",IF((ROUND(TRUNC(('TRI-1'!CA50 ),2),0))=2,"E+",IF((ROUND(TRUNC(('TRI-1'!CA50  ),2),0))&lt;=1,"E-","")))))))))))</f>
        <v/>
      </c>
      <c r="CB50" s="51" t="str">
        <f>IF(OR('TRI-1'!CB50 ="",'TRI-1'!CB50&lt;0,'TRI-1'!CB50  &gt;10),"",IF((ROUND(TRUNC(('TRI-1'!CB50  ),2),0))=10,"A+",IF((ROUND(TRUNC(('TRI-1'!CB50  ),2),0))=9,"A-",IF((ROUND(TRUNC(('TRI-1'!CB50   ),2),0))=8,"B+",IF((ROUND(TRUNC(('TRI-1'!CB50 ),2),0))=7,"B-",IF((ROUND(TRUNC(('TRI-1'!CB50  ),2),0))=6,"C+",IF((ROUND(TRUNC(('TRI-1'!CB50  ),2),0))=5,"C-",IF((ROUND(TRUNC(('TRI-1'!CB50  ),2),0))=4,"D+",IF((ROUND(TRUNC(('TRI-1'!CB50 ),2),0))=3,"D-",IF((ROUND(TRUNC(('TRI-1'!CB50 ),2),0))=2,"E+",IF((ROUND(TRUNC(('TRI-1'!CB50  ),2),0))&lt;=1,"E-","")))))))))))</f>
        <v/>
      </c>
      <c r="CC50" s="51" t="str">
        <f>IF(OR('TRI-1'!CC50 ="",'TRI-1'!CC50&lt;0,'TRI-1'!CC50  &gt;10),"",IF((ROUND(TRUNC(('TRI-1'!CC50  ),2),0))=10,"A+",IF((ROUND(TRUNC(('TRI-1'!CC50  ),2),0))=9,"A-",IF((ROUND(TRUNC(('TRI-1'!CC50   ),2),0))=8,"B+",IF((ROUND(TRUNC(('TRI-1'!CC50 ),2),0))=7,"B-",IF((ROUND(TRUNC(('TRI-1'!CC50  ),2),0))=6,"C+",IF((ROUND(TRUNC(('TRI-1'!CC50  ),2),0))=5,"C-",IF((ROUND(TRUNC(('TRI-1'!CC50  ),2),0))=4,"D+",IF((ROUND(TRUNC(('TRI-1'!CC50 ),2),0))=3,"D-",IF((ROUND(TRUNC(('TRI-1'!CC50 ),2),0))=2,"E+",IF((ROUND(TRUNC(('TRI-1'!CC50  ),2),0))&lt;=1,"E-","")))))))))))</f>
        <v/>
      </c>
      <c r="CD50" s="51" t="str">
        <f>IF(OR('TRI-1'!CD50 ="",'TRI-1'!CD50&lt;0,'TRI-1'!CD50  &gt;10),"",IF((ROUND(TRUNC(('TRI-1'!CD50  ),2),0))=10,"A+",IF((ROUND(TRUNC(('TRI-1'!CD50  ),2),0))=9,"A-",IF((ROUND(TRUNC(('TRI-1'!CD50   ),2),0))=8,"B+",IF((ROUND(TRUNC(('TRI-1'!CD50 ),2),0))=7,"B-",IF((ROUND(TRUNC(('TRI-1'!CD50  ),2),0))=6,"C+",IF((ROUND(TRUNC(('TRI-1'!CD50  ),2),0))=5,"C-",IF((ROUND(TRUNC(('TRI-1'!CD50  ),2),0))=4,"D+",IF((ROUND(TRUNC(('TRI-1'!CD50 ),2),0))=3,"D-",IF((ROUND(TRUNC(('TRI-1'!CD50 ),2),0))=2,"E+",IF((ROUND(TRUNC(('TRI-1'!CD50  ),2),0))&lt;=1,"E-","")))))))))))</f>
        <v/>
      </c>
      <c r="CE50" s="51" t="str">
        <f>IF(OR('TRI-1'!CE50 ="",'TRI-1'!CE50&lt;0,'TRI-1'!CE50  &gt;10),"",IF((ROUND(TRUNC(('TRI-1'!CE50  ),2),0))=10,"A+",IF((ROUND(TRUNC(('TRI-1'!CE50  ),2),0))=9,"A-",IF((ROUND(TRUNC(('TRI-1'!CE50   ),2),0))=8,"B+",IF((ROUND(TRUNC(('TRI-1'!CE50 ),2),0))=7,"B-",IF((ROUND(TRUNC(('TRI-1'!CE50  ),2),0))=6,"C+",IF((ROUND(TRUNC(('TRI-1'!CE50  ),2),0))=5,"C-",IF((ROUND(TRUNC(('TRI-1'!CE50  ),2),0))=4,"D+",IF((ROUND(TRUNC(('TRI-1'!CE50 ),2),0))=3,"D-",IF((ROUND(TRUNC(('TRI-1'!CE50 ),2),0))=2,"E+",IF((ROUND(TRUNC(('TRI-1'!CE50  ),2),0))&lt;=1,"E-","")))))))))))</f>
        <v/>
      </c>
      <c r="CF50" s="51" t="str">
        <f>IF(OR('TRI-1'!CF50 ="",'TRI-1'!CF50&lt;0,'TRI-1'!CF50  &gt;10),"",IF((ROUND(TRUNC(('TRI-1'!CF50  ),2),0))=10,"A+",IF((ROUND(TRUNC(('TRI-1'!CF50  ),2),0))=9,"A-",IF((ROUND(TRUNC(('TRI-1'!CF50   ),2),0))=8,"B+",IF((ROUND(TRUNC(('TRI-1'!CF50 ),2),0))=7,"B-",IF((ROUND(TRUNC(('TRI-1'!CF50  ),2),0))=6,"C+",IF((ROUND(TRUNC(('TRI-1'!CF50  ),2),0))=5,"C-",IF((ROUND(TRUNC(('TRI-1'!CF50  ),2),0))=4,"D+",IF((ROUND(TRUNC(('TRI-1'!CF50 ),2),0))=3,"D-",IF((ROUND(TRUNC(('TRI-1'!CF50 ),2),0))=2,"E+",IF((ROUND(TRUNC(('TRI-1'!CF50  ),2),0))&lt;=1,"E-","")))))))))))</f>
        <v/>
      </c>
      <c r="CG50" s="51" t="str">
        <f>IF(OR('TRI-1'!CG50 ="",'TRI-1'!CG50&lt;0,'TRI-1'!CG50  &gt;10),"",IF((ROUND(TRUNC(('TRI-1'!CG50  ),2),0))=10,"A+",IF((ROUND(TRUNC(('TRI-1'!CG50  ),2),0))=9,"A-",IF((ROUND(TRUNC(('TRI-1'!CG50   ),2),0))=8,"B+",IF((ROUND(TRUNC(('TRI-1'!CG50 ),2),0))=7,"B-",IF((ROUND(TRUNC(('TRI-1'!CG50  ),2),0))=6,"C+",IF((ROUND(TRUNC(('TRI-1'!CG50  ),2),0))=5,"C-",IF((ROUND(TRUNC(('TRI-1'!CG50  ),2),0))=4,"D+",IF((ROUND(TRUNC(('TRI-1'!CG50 ),2),0))=3,"D-",IF((ROUND(TRUNC(('TRI-1'!CG50 ),2),0))=2,"E+",IF((ROUND(TRUNC(('TRI-1'!CG50  ),2),0))&lt;=1,"E-","")))))))))))</f>
        <v/>
      </c>
      <c r="CH50" s="51" t="str">
        <f>IF(OR('TRI-1'!CH50 ="",'TRI-1'!CH50&lt;0,'TRI-1'!CH50  &gt;10),"",IF((ROUND(TRUNC(('TRI-1'!CH50  ),2),0))=10,"A+",IF((ROUND(TRUNC(('TRI-1'!CH50  ),2),0))=9,"A-",IF((ROUND(TRUNC(('TRI-1'!CH50   ),2),0))=8,"B+",IF((ROUND(TRUNC(('TRI-1'!CH50 ),2),0))=7,"B-",IF((ROUND(TRUNC(('TRI-1'!CH50  ),2),0))=6,"C+",IF((ROUND(TRUNC(('TRI-1'!CH50  ),2),0))=5,"C-",IF((ROUND(TRUNC(('TRI-1'!CH50  ),2),0))=4,"D+",IF((ROUND(TRUNC(('TRI-1'!CH50 ),2),0))=3,"D-",IF((ROUND(TRUNC(('TRI-1'!CH50 ),2),0))=2,"E+",IF((ROUND(TRUNC(('TRI-1'!CH50  ),2),0))&lt;=1,"E-","")))))))))))</f>
        <v/>
      </c>
      <c r="CI50" s="51" t="str">
        <f>IF(OR('TRI-1'!CI50 ="",'TRI-1'!CI50&lt;0,'TRI-1'!CI50  &gt;10),"",IF((ROUND(TRUNC(('TRI-1'!CI50  ),2),0))=10,"A+",IF((ROUND(TRUNC(('TRI-1'!CI50  ),2),0))=9,"A-",IF((ROUND(TRUNC(('TRI-1'!CI50   ),2),0))=8,"B+",IF((ROUND(TRUNC(('TRI-1'!CI50 ),2),0))=7,"B-",IF((ROUND(TRUNC(('TRI-1'!CI50  ),2),0))=6,"C+",IF((ROUND(TRUNC(('TRI-1'!CI50  ),2),0))=5,"C-",IF((ROUND(TRUNC(('TRI-1'!CI50  ),2),0))=4,"D+",IF((ROUND(TRUNC(('TRI-1'!CI50 ),2),0))=3,"D-",IF((ROUND(TRUNC(('TRI-1'!CI50 ),2),0))=2,"E+",IF((ROUND(TRUNC(('TRI-1'!CI50  ),2),0))&lt;=1,"E-","")))))))))))</f>
        <v/>
      </c>
      <c r="CJ50" s="51" t="str">
        <f>IF(OR('TRI-1'!CJ50 ="",'TRI-1'!CJ50&lt;0,'TRI-1'!CJ50  &gt;10),"",IF((ROUND(TRUNC(('TRI-1'!CJ50  ),2),0))=10,"A+",IF((ROUND(TRUNC(('TRI-1'!CJ50  ),2),0))=9,"A-",IF((ROUND(TRUNC(('TRI-1'!CJ50   ),2),0))=8,"B+",IF((ROUND(TRUNC(('TRI-1'!CJ50 ),2),0))=7,"B-",IF((ROUND(TRUNC(('TRI-1'!CJ50  ),2),0))=6,"C+",IF((ROUND(TRUNC(('TRI-1'!CJ50  ),2),0))=5,"C-",IF((ROUND(TRUNC(('TRI-1'!CJ50  ),2),0))=4,"D+",IF((ROUND(TRUNC(('TRI-1'!CJ50 ),2),0))=3,"D-",IF((ROUND(TRUNC(('TRI-1'!CJ50 ),2),0))=2,"E+",IF((ROUND(TRUNC(('TRI-1'!CJ50  ),2),0))&lt;=1,"E-","")))))))))))</f>
        <v/>
      </c>
      <c r="CK50" s="51" t="str">
        <f>IF(OR('TRI-1'!CK50 ="",'TRI-1'!CK50&lt;0,'TRI-1'!CK50  &gt;10),"",IF((ROUND(TRUNC(('TRI-1'!CK50  ),2),0))=10,"A+",IF((ROUND(TRUNC(('TRI-1'!CK50  ),2),0))=9,"A-",IF((ROUND(TRUNC(('TRI-1'!CK50   ),2),0))=8,"B+",IF((ROUND(TRUNC(('TRI-1'!CK50 ),2),0))=7,"B-",IF((ROUND(TRUNC(('TRI-1'!CK50  ),2),0))=6,"C+",IF((ROUND(TRUNC(('TRI-1'!CK50  ),2),0))=5,"C-",IF((ROUND(TRUNC(('TRI-1'!CK50  ),2),0))=4,"D+",IF((ROUND(TRUNC(('TRI-1'!CK50 ),2),0))=3,"D-",IF((ROUND(TRUNC(('TRI-1'!CK50 ),2),0))=2,"E+",IF((ROUND(TRUNC(('TRI-1'!CK50  ),2),0))&lt;=1,"E-","")))))))))))</f>
        <v/>
      </c>
      <c r="CL50" s="51" t="str">
        <f>IF(OR('TRI-1'!CL50 ="",'TRI-1'!CL50&lt;0,'TRI-1'!CL50  &gt;10),"",IF((ROUND(TRUNC(('TRI-1'!CL50  ),2),0))=10,"A+",IF((ROUND(TRUNC(('TRI-1'!CL50  ),2),0))=9,"A-",IF((ROUND(TRUNC(('TRI-1'!CL50   ),2),0))=8,"B+",IF((ROUND(TRUNC(('TRI-1'!CL50 ),2),0))=7,"B-",IF((ROUND(TRUNC(('TRI-1'!CL50  ),2),0))=6,"C+",IF((ROUND(TRUNC(('TRI-1'!CL50  ),2),0))=5,"C-",IF((ROUND(TRUNC(('TRI-1'!CL50  ),2),0))=4,"D+",IF((ROUND(TRUNC(('TRI-1'!CL50 ),2),0))=3,"D-",IF((ROUND(TRUNC(('TRI-1'!CL50 ),2),0))=2,"E+",IF((ROUND(TRUNC(('TRI-1'!CL50  ),2),0))&lt;=1,"E-","")))))))))))</f>
        <v/>
      </c>
      <c r="CM50" s="51" t="str">
        <f>IF(OR('TRI-1'!CM50 ="",'TRI-1'!CM50&lt;0,'TRI-1'!CM50  &gt;10),"",IF((ROUND(TRUNC(('TRI-1'!CM50  ),2),0))=10,"A+",IF((ROUND(TRUNC(('TRI-1'!CM50  ),2),0))=9,"A-",IF((ROUND(TRUNC(('TRI-1'!CM50   ),2),0))=8,"B+",IF((ROUND(TRUNC(('TRI-1'!CM50 ),2),0))=7,"B-",IF((ROUND(TRUNC(('TRI-1'!CM50  ),2),0))=6,"C+",IF((ROUND(TRUNC(('TRI-1'!CM50  ),2),0))=5,"C-",IF((ROUND(TRUNC(('TRI-1'!CM50  ),2),0))=4,"D+",IF((ROUND(TRUNC(('TRI-1'!CM50 ),2),0))=3,"D-",IF((ROUND(TRUNC(('TRI-1'!CM50 ),2),0))=2,"E+",IF((ROUND(TRUNC(('TRI-1'!CM50  ),2),0))&lt;=1,"E-","")))))))))))</f>
        <v/>
      </c>
      <c r="CN50" s="51" t="str">
        <f>IF(OR('TRI-1'!CN50 ="",'TRI-1'!CN50&lt;0,'TRI-1'!CN50  &gt;10),"",IF((ROUND(TRUNC(('TRI-1'!CN50  ),2),0))=10,"A+",IF((ROUND(TRUNC(('TRI-1'!CN50  ),2),0))=9,"A-",IF((ROUND(TRUNC(('TRI-1'!CN50   ),2),0))=8,"B+",IF((ROUND(TRUNC(('TRI-1'!CN50 ),2),0))=7,"B-",IF((ROUND(TRUNC(('TRI-1'!CN50  ),2),0))=6,"C+",IF((ROUND(TRUNC(('TRI-1'!CN50  ),2),0))=5,"C-",IF((ROUND(TRUNC(('TRI-1'!CN50  ),2),0))=4,"D+",IF((ROUND(TRUNC(('TRI-1'!CN50 ),2),0))=3,"D-",IF((ROUND(TRUNC(('TRI-1'!CN50 ),2),0))=2,"E+",IF((ROUND(TRUNC(('TRI-1'!CN50  ),2),0))&lt;=1,"E-","")))))))))))</f>
        <v/>
      </c>
      <c r="CO50" s="51" t="str">
        <f>IF(OR('TRI-1'!CO50 ="",'TRI-1'!CO50&lt;0,'TRI-1'!CO50  &gt;10),"",IF((ROUND(TRUNC(('TRI-1'!CO50  ),2),0))=10,"A+",IF((ROUND(TRUNC(('TRI-1'!CO50  ),2),0))=9,"A-",IF((ROUND(TRUNC(('TRI-1'!CO50   ),2),0))=8,"B+",IF((ROUND(TRUNC(('TRI-1'!CO50 ),2),0))=7,"B-",IF((ROUND(TRUNC(('TRI-1'!CO50  ),2),0))=6,"C+",IF((ROUND(TRUNC(('TRI-1'!CO50  ),2),0))=5,"C-",IF((ROUND(TRUNC(('TRI-1'!CO50  ),2),0))=4,"D+",IF((ROUND(TRUNC(('TRI-1'!CO50 ),2),0))=3,"D-",IF((ROUND(TRUNC(('TRI-1'!CO50 ),2),0))=2,"E+",IF((ROUND(TRUNC(('TRI-1'!CO50  ),2),0))&lt;=1,"E-","")))))))))))</f>
        <v/>
      </c>
      <c r="CP50" s="51" t="str">
        <f>IF(OR('TRI-1'!CP50 ="",'TRI-1'!CP50&lt;0,'TRI-1'!CP50  &gt;10),"",IF((ROUND(TRUNC(('TRI-1'!CP50  ),2),0))=10,"A+",IF((ROUND(TRUNC(('TRI-1'!CP50  ),2),0))=9,"A-",IF((ROUND(TRUNC(('TRI-1'!CP50   ),2),0))=8,"B+",IF((ROUND(TRUNC(('TRI-1'!CP50 ),2),0))=7,"B-",IF((ROUND(TRUNC(('TRI-1'!CP50  ),2),0))=6,"C+",IF((ROUND(TRUNC(('TRI-1'!CP50  ),2),0))=5,"C-",IF((ROUND(TRUNC(('TRI-1'!CP50  ),2),0))=4,"D+",IF((ROUND(TRUNC(('TRI-1'!CP50 ),2),0))=3,"D-",IF((ROUND(TRUNC(('TRI-1'!CP50 ),2),0))=2,"E+",IF((ROUND(TRUNC(('TRI-1'!CP50  ),2),0))&lt;=1,"E-","")))))))))))</f>
        <v/>
      </c>
      <c r="CQ50" s="51" t="str">
        <f>IF(OR('TRI-1'!CQ50 ="",'TRI-1'!CQ50&lt;0,'TRI-1'!CQ50  &gt;10),"",IF((ROUND(TRUNC(('TRI-1'!CQ50  ),2),0))=10,"A+",IF((ROUND(TRUNC(('TRI-1'!CQ50  ),2),0))=9,"A-",IF((ROUND(TRUNC(('TRI-1'!CQ50   ),2),0))=8,"B+",IF((ROUND(TRUNC(('TRI-1'!CQ50 ),2),0))=7,"B-",IF((ROUND(TRUNC(('TRI-1'!CQ50  ),2),0))=6,"C+",IF((ROUND(TRUNC(('TRI-1'!CQ50  ),2),0))=5,"C-",IF((ROUND(TRUNC(('TRI-1'!CQ50  ),2),0))=4,"D+",IF((ROUND(TRUNC(('TRI-1'!CQ50 ),2),0))=3,"D-",IF((ROUND(TRUNC(('TRI-1'!CQ50 ),2),0))=2,"E+",IF((ROUND(TRUNC(('TRI-1'!CQ50  ),2),0))&lt;=1,"E-","")))))))))))</f>
        <v/>
      </c>
      <c r="CR50" s="51" t="str">
        <f>IF(OR('TRI-1'!CR50 ="",'TRI-1'!CR50&lt;0,'TRI-1'!CR50  &gt;10),"",IF((ROUND(TRUNC(('TRI-1'!CR50  ),2),0))=10,"A+",IF((ROUND(TRUNC(('TRI-1'!CR50  ),2),0))=9,"A-",IF((ROUND(TRUNC(('TRI-1'!CR50   ),2),0))=8,"B+",IF((ROUND(TRUNC(('TRI-1'!CR50 ),2),0))=7,"B-",IF((ROUND(TRUNC(('TRI-1'!CR50  ),2),0))=6,"C+",IF((ROUND(TRUNC(('TRI-1'!CR50  ),2),0))=5,"C-",IF((ROUND(TRUNC(('TRI-1'!CR50  ),2),0))=4,"D+",IF((ROUND(TRUNC(('TRI-1'!CR50 ),2),0))=3,"D-",IF((ROUND(TRUNC(('TRI-1'!CR50 ),2),0))=2,"E+",IF((ROUND(TRUNC(('TRI-1'!CR50  ),2),0))&lt;=1,"E-","")))))))))))</f>
        <v/>
      </c>
      <c r="CS50" s="51" t="str">
        <f>IF(OR('TRI-1'!CS50 ="",'TRI-1'!CS50&lt;0,'TRI-1'!CS50  &gt;10),"",IF((ROUND(TRUNC(('TRI-1'!CS50  ),2),0))=10,"A+",IF((ROUND(TRUNC(('TRI-1'!CS50  ),2),0))=9,"A-",IF((ROUND(TRUNC(('TRI-1'!CS50   ),2),0))=8,"B+",IF((ROUND(TRUNC(('TRI-1'!CS50 ),2),0))=7,"B-",IF((ROUND(TRUNC(('TRI-1'!CS50  ),2),0))=6,"C+",IF((ROUND(TRUNC(('TRI-1'!CS50  ),2),0))=5,"C-",IF((ROUND(TRUNC(('TRI-1'!CS50  ),2),0))=4,"D+",IF((ROUND(TRUNC(('TRI-1'!CS50 ),2),0))=3,"D-",IF((ROUND(TRUNC(('TRI-1'!CS50 ),2),0))=2,"E+",IF((ROUND(TRUNC(('TRI-1'!CS50  ),2),0))&lt;=1,"E-","")))))))))))</f>
        <v/>
      </c>
      <c r="CT50" s="51" t="str">
        <f>IF(OR('TRI-1'!CT50 ="",'TRI-1'!CT50&lt;0,'TRI-1'!CT50  &gt;10),"",IF((ROUND(TRUNC(('TRI-1'!CT50  ),2),0))=10,"A+",IF((ROUND(TRUNC(('TRI-1'!CT50  ),2),0))=9,"A-",IF((ROUND(TRUNC(('TRI-1'!CT50   ),2),0))=8,"B+",IF((ROUND(TRUNC(('TRI-1'!CT50 ),2),0))=7,"B-",IF((ROUND(TRUNC(('TRI-1'!CT50  ),2),0))=6,"C+",IF((ROUND(TRUNC(('TRI-1'!CT50  ),2),0))=5,"C-",IF((ROUND(TRUNC(('TRI-1'!CT50  ),2),0))=4,"D+",IF((ROUND(TRUNC(('TRI-1'!CT50 ),2),0))=3,"D-",IF((ROUND(TRUNC(('TRI-1'!CT50 ),2),0))=2,"E+",IF((ROUND(TRUNC(('TRI-1'!CT50  ),2),0))&lt;=1,"E-","")))))))))))</f>
        <v/>
      </c>
      <c r="CU50" s="51" t="str">
        <f>IF(OR('TRI-1'!CU50 ="",'TRI-1'!CU50&lt;0,'TRI-1'!CU50  &gt;10),"",IF((ROUND(TRUNC(('TRI-1'!CU50  ),2),0))=10,"A+",IF((ROUND(TRUNC(('TRI-1'!CU50  ),2),0))=9,"A-",IF((ROUND(TRUNC(('TRI-1'!CU50   ),2),0))=8,"B+",IF((ROUND(TRUNC(('TRI-1'!CU50 ),2),0))=7,"B-",IF((ROUND(TRUNC(('TRI-1'!CU50  ),2),0))=6,"C+",IF((ROUND(TRUNC(('TRI-1'!CU50  ),2),0))=5,"C-",IF((ROUND(TRUNC(('TRI-1'!CU50  ),2),0))=4,"D+",IF((ROUND(TRUNC(('TRI-1'!CU50 ),2),0))=3,"D-",IF((ROUND(TRUNC(('TRI-1'!CU50 ),2),0))=2,"E+",IF((ROUND(TRUNC(('TRI-1'!CU50  ),2),0))&lt;=1,"E-","")))))))))))</f>
        <v/>
      </c>
      <c r="CV50" s="51" t="str">
        <f>IF(OR('TRI-1'!CV50 ="",'TRI-1'!CV50&lt;0,'TRI-1'!CV50  &gt;10),"",IF((ROUND(TRUNC(('TRI-1'!CV50  ),2),0))=10,"A+",IF((ROUND(TRUNC(('TRI-1'!CV50  ),2),0))=9,"A-",IF((ROUND(TRUNC(('TRI-1'!CV50   ),2),0))=8,"B+",IF((ROUND(TRUNC(('TRI-1'!CV50 ),2),0))=7,"B-",IF((ROUND(TRUNC(('TRI-1'!CV50  ),2),0))=6,"C+",IF((ROUND(TRUNC(('TRI-1'!CV50  ),2),0))=5,"C-",IF((ROUND(TRUNC(('TRI-1'!CV50  ),2),0))=4,"D+",IF((ROUND(TRUNC(('TRI-1'!CV50 ),2),0))=3,"D-",IF((ROUND(TRUNC(('TRI-1'!CV50 ),2),0))=2,"E+",IF((ROUND(TRUNC(('TRI-1'!CV50  ),2),0))&lt;=1,"E-","")))))))))))</f>
        <v/>
      </c>
      <c r="CW50" s="51" t="str">
        <f>IF(OR('TRI-1'!CW50 ="",'TRI-1'!CW50&lt;0,'TRI-1'!CW50  &gt;10),"",IF((ROUND(TRUNC(('TRI-1'!CW50  ),2),0))=10,"A+",IF((ROUND(TRUNC(('TRI-1'!CW50  ),2),0))=9,"A-",IF((ROUND(TRUNC(('TRI-1'!CW50   ),2),0))=8,"B+",IF((ROUND(TRUNC(('TRI-1'!CW50 ),2),0))=7,"B-",IF((ROUND(TRUNC(('TRI-1'!CW50  ),2),0))=6,"C+",IF((ROUND(TRUNC(('TRI-1'!CW50  ),2),0))=5,"C-",IF((ROUND(TRUNC(('TRI-1'!CW50  ),2),0))=4,"D+",IF((ROUND(TRUNC(('TRI-1'!CW50 ),2),0))=3,"D-",IF((ROUND(TRUNC(('TRI-1'!CW50 ),2),0))=2,"E+",IF((ROUND(TRUNC(('TRI-1'!CW50  ),2),0))&lt;=1,"E-","")))))))))))</f>
        <v/>
      </c>
      <c r="CX50" s="51" t="str">
        <f>IF(OR('TRI-1'!CX50 ="",'TRI-1'!CX50&lt;0,'TRI-1'!CX50  &gt;10),"",IF((ROUND(TRUNC(('TRI-1'!CX50  ),2),0))=10,"A+",IF((ROUND(TRUNC(('TRI-1'!CX50  ),2),0))=9,"A-",IF((ROUND(TRUNC(('TRI-1'!CX50   ),2),0))=8,"B+",IF((ROUND(TRUNC(('TRI-1'!CX50 ),2),0))=7,"B-",IF((ROUND(TRUNC(('TRI-1'!CX50  ),2),0))=6,"C+",IF((ROUND(TRUNC(('TRI-1'!CX50  ),2),0))=5,"C-",IF((ROUND(TRUNC(('TRI-1'!CX50  ),2),0))=4,"D+",IF((ROUND(TRUNC(('TRI-1'!CX50 ),2),0))=3,"D-",IF((ROUND(TRUNC(('TRI-1'!CX50 ),2),0))=2,"E+",IF((ROUND(TRUNC(('TRI-1'!CX50  ),2),0))&lt;=1,"E-","")))))))))))</f>
        <v/>
      </c>
      <c r="CY50" s="51" t="str">
        <f>IF(OR('TRI-1'!CY50 ="",'TRI-1'!CY50&lt;0,'TRI-1'!CY50  &gt;10),"",IF((ROUND(TRUNC(('TRI-1'!CY50  ),2),0))=10,"A+",IF((ROUND(TRUNC(('TRI-1'!CY50  ),2),0))=9,"A-",IF((ROUND(TRUNC(('TRI-1'!CY50   ),2),0))=8,"B+",IF((ROUND(TRUNC(('TRI-1'!CY50 ),2),0))=7,"B-",IF((ROUND(TRUNC(('TRI-1'!CY50  ),2),0))=6,"C+",IF((ROUND(TRUNC(('TRI-1'!CY50  ),2),0))=5,"C-",IF((ROUND(TRUNC(('TRI-1'!CY50  ),2),0))=4,"D+",IF((ROUND(TRUNC(('TRI-1'!CY50 ),2),0))=3,"D-",IF((ROUND(TRUNC(('TRI-1'!CY50 ),2),0))=2,"E+",IF((ROUND(TRUNC(('TRI-1'!CY50  ),2),0))&lt;=1,"E-","")))))))))))</f>
        <v/>
      </c>
      <c r="CZ50" s="51" t="str">
        <f>IF(OR('TRI-1'!CZ50 ="",'TRI-1'!CZ50&lt;0,'TRI-1'!CZ50  &gt;10),"",IF((ROUND(TRUNC(('TRI-1'!CZ50  ),2),0))=10,"A+",IF((ROUND(TRUNC(('TRI-1'!CZ50  ),2),0))=9,"A-",IF((ROUND(TRUNC(('TRI-1'!CZ50   ),2),0))=8,"B+",IF((ROUND(TRUNC(('TRI-1'!CZ50 ),2),0))=7,"B-",IF((ROUND(TRUNC(('TRI-1'!CZ50  ),2),0))=6,"C+",IF((ROUND(TRUNC(('TRI-1'!CZ50  ),2),0))=5,"C-",IF((ROUND(TRUNC(('TRI-1'!CZ50  ),2),0))=4,"D+",IF((ROUND(TRUNC(('TRI-1'!CZ50 ),2),0))=3,"D-",IF((ROUND(TRUNC(('TRI-1'!CZ50 ),2),0))=2,"E+",IF((ROUND(TRUNC(('TRI-1'!CZ50  ),2),0))&lt;=1,"E-","")))))))))))</f>
        <v/>
      </c>
      <c r="DA50" s="51" t="str">
        <f>IF(OR('TRI-1'!DA50 ="",'TRI-1'!DA50&lt;0,'TRI-1'!DA50  &gt;10),"",IF((ROUND(TRUNC(('TRI-1'!DA50  ),2),0))=10,"A+",IF((ROUND(TRUNC(('TRI-1'!DA50  ),2),0))=9,"A-",IF((ROUND(TRUNC(('TRI-1'!DA50   ),2),0))=8,"B+",IF((ROUND(TRUNC(('TRI-1'!DA50 ),2),0))=7,"B-",IF((ROUND(TRUNC(('TRI-1'!DA50  ),2),0))=6,"C+",IF((ROUND(TRUNC(('TRI-1'!DA50  ),2),0))=5,"C-",IF((ROUND(TRUNC(('TRI-1'!DA50  ),2),0))=4,"D+",IF((ROUND(TRUNC(('TRI-1'!DA50 ),2),0))=3,"D-",IF((ROUND(TRUNC(('TRI-1'!DA50 ),2),0))=2,"E+",IF((ROUND(TRUNC(('TRI-1'!DA50  ),2),0))&lt;=1,"E-","")))))))))))</f>
        <v/>
      </c>
      <c r="DB50" s="51" t="str">
        <f>IF(OR('TRI-1'!DB50 ="",'TRI-1'!DB50&lt;0,'TRI-1'!DB50  &gt;10),"",IF((ROUND(TRUNC(('TRI-1'!DB50  ),2),0))=10,"A+",IF((ROUND(TRUNC(('TRI-1'!DB50  ),2),0))=9,"A-",IF((ROUND(TRUNC(('TRI-1'!DB50   ),2),0))=8,"B+",IF((ROUND(TRUNC(('TRI-1'!DB50 ),2),0))=7,"B-",IF((ROUND(TRUNC(('TRI-1'!DB50  ),2),0))=6,"C+",IF((ROUND(TRUNC(('TRI-1'!DB50  ),2),0))=5,"C-",IF((ROUND(TRUNC(('TRI-1'!DB50  ),2),0))=4,"D+",IF((ROUND(TRUNC(('TRI-1'!DB50 ),2),0))=3,"D-",IF((ROUND(TRUNC(('TRI-1'!DB50 ),2),0))=2,"E+",IF((ROUND(TRUNC(('TRI-1'!DB50  ),2),0))&lt;=1,"E-","")))))))))))</f>
        <v/>
      </c>
      <c r="DC50" s="51" t="str">
        <f>IF(OR('TRI-1'!DC50 ="",'TRI-1'!DC50&lt;0,'TRI-1'!DC50  &gt;10),"",IF((ROUND(TRUNC(('TRI-1'!DC50  ),2),0))=10,"A+",IF((ROUND(TRUNC(('TRI-1'!DC50  ),2),0))=9,"A-",IF((ROUND(TRUNC(('TRI-1'!DC50   ),2),0))=8,"B+",IF((ROUND(TRUNC(('TRI-1'!DC50 ),2),0))=7,"B-",IF((ROUND(TRUNC(('TRI-1'!DC50  ),2),0))=6,"C+",IF((ROUND(TRUNC(('TRI-1'!DC50  ),2),0))=5,"C-",IF((ROUND(TRUNC(('TRI-1'!DC50  ),2),0))=4,"D+",IF((ROUND(TRUNC(('TRI-1'!DC50 ),2),0))=3,"D-",IF((ROUND(TRUNC(('TRI-1'!DC50 ),2),0))=2,"E+",IF((ROUND(TRUNC(('TRI-1'!DC50  ),2),0))&lt;=1,"E-","")))))))))))</f>
        <v/>
      </c>
      <c r="DD50" s="51" t="str">
        <f>IF(OR('TRI-1'!DD50 ="",'TRI-1'!DD50&lt;0,'TRI-1'!DD50  &gt;10),"",IF((ROUND(TRUNC(('TRI-1'!DD50  ),2),0))=10,"A+",IF((ROUND(TRUNC(('TRI-1'!DD50  ),2),0))=9,"A-",IF((ROUND(TRUNC(('TRI-1'!DD50   ),2),0))=8,"B+",IF((ROUND(TRUNC(('TRI-1'!DD50 ),2),0))=7,"B-",IF((ROUND(TRUNC(('TRI-1'!DD50  ),2),0))=6,"C+",IF((ROUND(TRUNC(('TRI-1'!DD50  ),2),0))=5,"C-",IF((ROUND(TRUNC(('TRI-1'!DD50  ),2),0))=4,"D+",IF((ROUND(TRUNC(('TRI-1'!DD50 ),2),0))=3,"D-",IF((ROUND(TRUNC(('TRI-1'!DD50 ),2),0))=2,"E+",IF((ROUND(TRUNC(('TRI-1'!DD50  ),2),0))&lt;=1,"E-","")))))))))))</f>
        <v/>
      </c>
      <c r="DE50" s="51" t="str">
        <f>IF(OR('TRI-1'!DE50 ="",'TRI-1'!DE50&lt;0,'TRI-1'!DE50  &gt;10),"",IF((ROUND(TRUNC(('TRI-1'!DE50  ),2),0))=10,"A+",IF((ROUND(TRUNC(('TRI-1'!DE50  ),2),0))=9,"A-",IF((ROUND(TRUNC(('TRI-1'!DE50   ),2),0))=8,"B+",IF((ROUND(TRUNC(('TRI-1'!DE50 ),2),0))=7,"B-",IF((ROUND(TRUNC(('TRI-1'!DE50  ),2),0))=6,"C+",IF((ROUND(TRUNC(('TRI-1'!DE50  ),2),0))=5,"C-",IF((ROUND(TRUNC(('TRI-1'!DE50  ),2),0))=4,"D+",IF((ROUND(TRUNC(('TRI-1'!DE50 ),2),0))=3,"D-",IF((ROUND(TRUNC(('TRI-1'!DE50 ),2),0))=2,"E+",IF((ROUND(TRUNC(('TRI-1'!DE50  ),2),0))&lt;=1,"E-","")))))))))))</f>
        <v/>
      </c>
      <c r="DF50" s="51" t="str">
        <f>IF(OR('TRI-1'!DF50 ="",'TRI-1'!DF50&lt;0,'TRI-1'!DF50  &gt;10),"",IF((ROUND(TRUNC(('TRI-1'!DF50  ),2),0))=10,"A+",IF((ROUND(TRUNC(('TRI-1'!DF50  ),2),0))=9,"A-",IF((ROUND(TRUNC(('TRI-1'!DF50   ),2),0))=8,"B+",IF((ROUND(TRUNC(('TRI-1'!DF50 ),2),0))=7,"B-",IF((ROUND(TRUNC(('TRI-1'!DF50  ),2),0))=6,"C+",IF((ROUND(TRUNC(('TRI-1'!DF50  ),2),0))=5,"C-",IF((ROUND(TRUNC(('TRI-1'!DF50  ),2),0))=4,"D+",IF((ROUND(TRUNC(('TRI-1'!DF50 ),2),0))=3,"D-",IF((ROUND(TRUNC(('TRI-1'!DF50 ),2),0))=2,"E+",IF((ROUND(TRUNC(('TRI-1'!DF50  ),2),0))&lt;=1,"E-","")))))))))))</f>
        <v/>
      </c>
      <c r="DG50" s="51" t="str">
        <f>IF(OR('TRI-1'!DG50 ="",'TRI-1'!DG50&lt;0,'TRI-1'!DG50  &gt;10),"",IF((ROUND(TRUNC(('TRI-1'!DG50  ),2),0))=10,"A+",IF((ROUND(TRUNC(('TRI-1'!DG50  ),2),0))=9,"A-",IF((ROUND(TRUNC(('TRI-1'!DG50   ),2),0))=8,"B+",IF((ROUND(TRUNC(('TRI-1'!DG50 ),2),0))=7,"B-",IF((ROUND(TRUNC(('TRI-1'!DG50  ),2),0))=6,"C+",IF((ROUND(TRUNC(('TRI-1'!DG50  ),2),0))=5,"C-",IF((ROUND(TRUNC(('TRI-1'!DG50  ),2),0))=4,"D+",IF((ROUND(TRUNC(('TRI-1'!DG50 ),2),0))=3,"D-",IF((ROUND(TRUNC(('TRI-1'!DG50 ),2),0))=2,"E+",IF((ROUND(TRUNC(('TRI-1'!DG50  ),2),0))&lt;=1,"E-","")))))))))))</f>
        <v/>
      </c>
      <c r="DH50" s="51" t="str">
        <f>IF(OR('TRI-1'!DH50 ="",'TRI-1'!DH50&lt;0,'TRI-1'!DH50  &gt;10),"",IF((ROUND(TRUNC(('TRI-1'!DH50  ),2),0))=10,"A+",IF((ROUND(TRUNC(('TRI-1'!DH50  ),2),0))=9,"A-",IF((ROUND(TRUNC(('TRI-1'!DH50   ),2),0))=8,"B+",IF((ROUND(TRUNC(('TRI-1'!DH50 ),2),0))=7,"B-",IF((ROUND(TRUNC(('TRI-1'!DH50  ),2),0))=6,"C+",IF((ROUND(TRUNC(('TRI-1'!DH50  ),2),0))=5,"C-",IF((ROUND(TRUNC(('TRI-1'!DH50  ),2),0))=4,"D+",IF((ROUND(TRUNC(('TRI-1'!DH50 ),2),0))=3,"D-",IF((ROUND(TRUNC(('TRI-1'!DH50 ),2),0))=2,"E+",IF((ROUND(TRUNC(('TRI-1'!DH50  ),2),0))&lt;=1,"E-","")))))))))))</f>
        <v/>
      </c>
      <c r="DI50" s="51" t="str">
        <f>IF(OR('TRI-1'!DI50 ="",'TRI-1'!DI50&lt;0,'TRI-1'!DI50  &gt;10),"",IF((ROUND(TRUNC(('TRI-1'!DI50  ),2),0))=10,"A+",IF((ROUND(TRUNC(('TRI-1'!DI50  ),2),0))=9,"A-",IF((ROUND(TRUNC(('TRI-1'!DI50   ),2),0))=8,"B+",IF((ROUND(TRUNC(('TRI-1'!DI50 ),2),0))=7,"B-",IF((ROUND(TRUNC(('TRI-1'!DI50  ),2),0))=6,"C+",IF((ROUND(TRUNC(('TRI-1'!DI50  ),2),0))=5,"C-",IF((ROUND(TRUNC(('TRI-1'!DI50  ),2),0))=4,"D+",IF((ROUND(TRUNC(('TRI-1'!DI50 ),2),0))=3,"D-",IF((ROUND(TRUNC(('TRI-1'!DI50 ),2),0))=2,"E+",IF((ROUND(TRUNC(('TRI-1'!DI50  ),2),0))&lt;=1,"E-","")))))))))))</f>
        <v/>
      </c>
      <c r="DJ50" s="51" t="str">
        <f>IF(OR('TRI-1'!DJ50 ="",'TRI-1'!DJ50&lt;0,'TRI-1'!DJ50  &gt;10),"",IF((ROUND(TRUNC(('TRI-1'!DJ50  ),2),0))=10,"A+",IF((ROUND(TRUNC(('TRI-1'!DJ50  ),2),0))=9,"A-",IF((ROUND(TRUNC(('TRI-1'!DJ50   ),2),0))=8,"B+",IF((ROUND(TRUNC(('TRI-1'!DJ50 ),2),0))=7,"B-",IF((ROUND(TRUNC(('TRI-1'!DJ50  ),2),0))=6,"C+",IF((ROUND(TRUNC(('TRI-1'!DJ50  ),2),0))=5,"C-",IF((ROUND(TRUNC(('TRI-1'!DJ50  ),2),0))=4,"D+",IF((ROUND(TRUNC(('TRI-1'!DJ50 ),2),0))=3,"D-",IF((ROUND(TRUNC(('TRI-1'!DJ50 ),2),0))=2,"E+",IF((ROUND(TRUNC(('TRI-1'!DJ50  ),2),0))&lt;=1,"E-","")))))))))))</f>
        <v/>
      </c>
      <c r="DK50" s="51" t="str">
        <f>IF(OR('TRI-1'!DK50 ="",'TRI-1'!DK50&lt;0,'TRI-1'!DK50  &gt;10),"",IF((ROUND(TRUNC(('TRI-1'!DK50  ),2),0))=10,"A+",IF((ROUND(TRUNC(('TRI-1'!DK50  ),2),0))=9,"A-",IF((ROUND(TRUNC(('TRI-1'!DK50   ),2),0))=8,"B+",IF((ROUND(TRUNC(('TRI-1'!DK50 ),2),0))=7,"B-",IF((ROUND(TRUNC(('TRI-1'!DK50  ),2),0))=6,"C+",IF((ROUND(TRUNC(('TRI-1'!DK50  ),2),0))=5,"C-",IF((ROUND(TRUNC(('TRI-1'!DK50  ),2),0))=4,"D+",IF((ROUND(TRUNC(('TRI-1'!DK50 ),2),0))=3,"D-",IF((ROUND(TRUNC(('TRI-1'!DK50 ),2),0))=2,"E+",IF((ROUND(TRUNC(('TRI-1'!DK50  ),2),0))&lt;=1,"E-","")))))))))))</f>
        <v/>
      </c>
      <c r="DL50" s="51" t="str">
        <f>IF(OR('TRI-1'!DL50 ="",'TRI-1'!DL50&lt;0,'TRI-1'!DL50  &gt;10),"",IF((ROUND(TRUNC(('TRI-1'!DL50  ),2),0))=10,"A+",IF((ROUND(TRUNC(('TRI-1'!DL50  ),2),0))=9,"A-",IF((ROUND(TRUNC(('TRI-1'!DL50   ),2),0))=8,"B+",IF((ROUND(TRUNC(('TRI-1'!DL50 ),2),0))=7,"B-",IF((ROUND(TRUNC(('TRI-1'!DL50  ),2),0))=6,"C+",IF((ROUND(TRUNC(('TRI-1'!DL50  ),2),0))=5,"C-",IF((ROUND(TRUNC(('TRI-1'!DL50  ),2),0))=4,"D+",IF((ROUND(TRUNC(('TRI-1'!DL50 ),2),0))=3,"D-",IF((ROUND(TRUNC(('TRI-1'!DL50 ),2),0))=2,"E+",IF((ROUND(TRUNC(('TRI-1'!DL50  ),2),0))&lt;=1,"E-","")))))))))))</f>
        <v/>
      </c>
      <c r="DM50" s="51" t="str">
        <f>IF(OR('TRI-1'!DM50 ="",'TRI-1'!DM50&lt;0,'TRI-1'!DM50  &gt;10),"",IF((ROUND(TRUNC(('TRI-1'!DM50  ),2),0))=10,"A+",IF((ROUND(TRUNC(('TRI-1'!DM50  ),2),0))=9,"A-",IF((ROUND(TRUNC(('TRI-1'!DM50   ),2),0))=8,"B+",IF((ROUND(TRUNC(('TRI-1'!DM50 ),2),0))=7,"B-",IF((ROUND(TRUNC(('TRI-1'!DM50  ),2),0))=6,"C+",IF((ROUND(TRUNC(('TRI-1'!DM50  ),2),0))=5,"C-",IF((ROUND(TRUNC(('TRI-1'!DM50  ),2),0))=4,"D+",IF((ROUND(TRUNC(('TRI-1'!DM50 ),2),0))=3,"D-",IF((ROUND(TRUNC(('TRI-1'!DM50 ),2),0))=2,"E+",IF((ROUND(TRUNC(('TRI-1'!DM50  ),2),0))&lt;=1,"E-","")))))))))))</f>
        <v/>
      </c>
      <c r="DN50" s="51" t="str">
        <f>IF(OR('TRI-1'!DN50 ="",'TRI-1'!DN50&lt;0,'TRI-1'!DN50  &gt;10),"",IF((ROUND(TRUNC(('TRI-1'!DN50  ),2),0))=10,"A+",IF((ROUND(TRUNC(('TRI-1'!DN50  ),2),0))=9,"A-",IF((ROUND(TRUNC(('TRI-1'!DN50   ),2),0))=8,"B+",IF((ROUND(TRUNC(('TRI-1'!DN50 ),2),0))=7,"B-",IF((ROUND(TRUNC(('TRI-1'!DN50  ),2),0))=6,"C+",IF((ROUND(TRUNC(('TRI-1'!DN50  ),2),0))=5,"C-",IF((ROUND(TRUNC(('TRI-1'!DN50  ),2),0))=4,"D+",IF((ROUND(TRUNC(('TRI-1'!DN50 ),2),0))=3,"D-",IF((ROUND(TRUNC(('TRI-1'!DN50 ),2),0))=2,"E+",IF((ROUND(TRUNC(('TRI-1'!DN50  ),2),0))&lt;=1,"E-","")))))))))))</f>
        <v/>
      </c>
      <c r="DO50" s="51" t="str">
        <f>IF(OR('TRI-1'!DO50 ="",'TRI-1'!DO50&lt;0,'TRI-1'!DO50  &gt;10),"",IF((ROUND(TRUNC(('TRI-1'!DO50  ),2),0))=10,"A+",IF((ROUND(TRUNC(('TRI-1'!DO50  ),2),0))=9,"A-",IF((ROUND(TRUNC(('TRI-1'!DO50   ),2),0))=8,"B+",IF((ROUND(TRUNC(('TRI-1'!DO50 ),2),0))=7,"B-",IF((ROUND(TRUNC(('TRI-1'!DO50  ),2),0))=6,"C+",IF((ROUND(TRUNC(('TRI-1'!DO50  ),2),0))=5,"C-",IF((ROUND(TRUNC(('TRI-1'!DO50  ),2),0))=4,"D+",IF((ROUND(TRUNC(('TRI-1'!DO50 ),2),0))=3,"D-",IF((ROUND(TRUNC(('TRI-1'!DO50 ),2),0))=2,"E+",IF((ROUND(TRUNC(('TRI-1'!DO50  ),2),0))&lt;=1,"E-","")))))))))))</f>
        <v/>
      </c>
      <c r="DP50" s="51" t="str">
        <f>IF(OR('TRI-1'!DP50 ="",'TRI-1'!DP50&lt;0,'TRI-1'!DP50  &gt;10),"",IF((ROUND(TRUNC(('TRI-1'!DP50  ),2),0))=10,"A+",IF((ROUND(TRUNC(('TRI-1'!DP50  ),2),0))=9,"A-",IF((ROUND(TRUNC(('TRI-1'!DP50   ),2),0))=8,"B+",IF((ROUND(TRUNC(('TRI-1'!DP50 ),2),0))=7,"B-",IF((ROUND(TRUNC(('TRI-1'!DP50  ),2),0))=6,"C+",IF((ROUND(TRUNC(('TRI-1'!DP50  ),2),0))=5,"C-",IF((ROUND(TRUNC(('TRI-1'!DP50  ),2),0))=4,"D+",IF((ROUND(TRUNC(('TRI-1'!DP50 ),2),0))=3,"D-",IF((ROUND(TRUNC(('TRI-1'!DP50 ),2),0))=2,"E+",IF((ROUND(TRUNC(('TRI-1'!DP50  ),2),0))&lt;=1,"E-","")))))))))))</f>
        <v/>
      </c>
      <c r="DQ50" s="51" t="str">
        <f>IF(OR('TRI-1'!DQ50 ="",'TRI-1'!DQ50&lt;0,'TRI-1'!DQ50  &gt;10),"",IF((ROUND(TRUNC(('TRI-1'!DQ50  ),2),0))=10,"A+",IF((ROUND(TRUNC(('TRI-1'!DQ50  ),2),0))=9,"A-",IF((ROUND(TRUNC(('TRI-1'!DQ50   ),2),0))=8,"B+",IF((ROUND(TRUNC(('TRI-1'!DQ50 ),2),0))=7,"B-",IF((ROUND(TRUNC(('TRI-1'!DQ50  ),2),0))=6,"C+",IF((ROUND(TRUNC(('TRI-1'!DQ50  ),2),0))=5,"C-",IF((ROUND(TRUNC(('TRI-1'!DQ50  ),2),0))=4,"D+",IF((ROUND(TRUNC(('TRI-1'!DQ50 ),2),0))=3,"D-",IF((ROUND(TRUNC(('TRI-1'!DQ50 ),2),0))=2,"E+",IF((ROUND(TRUNC(('TRI-1'!DQ50  ),2),0))&lt;=1,"E-","")))))))))))</f>
        <v/>
      </c>
      <c r="DR50" s="51" t="str">
        <f>IF(OR('TRI-1'!DR50 ="",'TRI-1'!DR50&lt;0,'TRI-1'!DR50  &gt;10),"",IF((ROUND(TRUNC(('TRI-1'!DR50  ),2),0))=10,"A+",IF((ROUND(TRUNC(('TRI-1'!DR50  ),2),0))=9,"A-",IF((ROUND(TRUNC(('TRI-1'!DR50   ),2),0))=8,"B+",IF((ROUND(TRUNC(('TRI-1'!DR50 ),2),0))=7,"B-",IF((ROUND(TRUNC(('TRI-1'!DR50  ),2),0))=6,"C+",IF((ROUND(TRUNC(('TRI-1'!DR50  ),2),0))=5,"C-",IF((ROUND(TRUNC(('TRI-1'!DR50  ),2),0))=4,"D+",IF((ROUND(TRUNC(('TRI-1'!DR50 ),2),0))=3,"D-",IF((ROUND(TRUNC(('TRI-1'!DR50 ),2),0))=2,"E+",IF((ROUND(TRUNC(('TRI-1'!DR50  ),2),0))&lt;=1,"E-","")))))))))))</f>
        <v/>
      </c>
      <c r="DS50" s="51" t="str">
        <f>IF(OR('TRI-1'!DS50 ="",'TRI-1'!DS50&lt;0,'TRI-1'!DS50  &gt;10),"",IF((ROUND(TRUNC(('TRI-1'!DS50  ),2),0))=10,"A+",IF((ROUND(TRUNC(('TRI-1'!DS50  ),2),0))=9,"A-",IF((ROUND(TRUNC(('TRI-1'!DS50   ),2),0))=8,"B+",IF((ROUND(TRUNC(('TRI-1'!DS50 ),2),0))=7,"B-",IF((ROUND(TRUNC(('TRI-1'!DS50  ),2),0))=6,"C+",IF((ROUND(TRUNC(('TRI-1'!DS50  ),2),0))=5,"C-",IF((ROUND(TRUNC(('TRI-1'!DS50  ),2),0))=4,"D+",IF((ROUND(TRUNC(('TRI-1'!DS50 ),2),0))=3,"D-",IF((ROUND(TRUNC(('TRI-1'!DS50 ),2),0))=2,"E+",IF((ROUND(TRUNC(('TRI-1'!DS50  ),2),0))&lt;=1,"E-","")))))))))))</f>
        <v/>
      </c>
      <c r="DT50" s="51" t="str">
        <f>IF(OR('TRI-1'!DT50 ="",'TRI-1'!DT50&lt;0,'TRI-1'!DT50  &gt;10),"",IF((ROUND(TRUNC(('TRI-1'!DT50  ),2),0))=10,"A+",IF((ROUND(TRUNC(('TRI-1'!DT50  ),2),0))=9,"A-",IF((ROUND(TRUNC(('TRI-1'!DT50   ),2),0))=8,"B+",IF((ROUND(TRUNC(('TRI-1'!DT50 ),2),0))=7,"B-",IF((ROUND(TRUNC(('TRI-1'!DT50  ),2),0))=6,"C+",IF((ROUND(TRUNC(('TRI-1'!DT50  ),2),0))=5,"C-",IF((ROUND(TRUNC(('TRI-1'!DT50  ),2),0))=4,"D+",IF((ROUND(TRUNC(('TRI-1'!DT50 ),2),0))=3,"D-",IF((ROUND(TRUNC(('TRI-1'!DT50 ),2),0))=2,"E+",IF((ROUND(TRUNC(('TRI-1'!DT50  ),2),0))&lt;=1,"E-","")))))))))))</f>
        <v/>
      </c>
      <c r="DU50" s="51" t="str">
        <f>IF(OR('TRI-1'!DU50 ="",'TRI-1'!DU50&lt;0,'TRI-1'!DU50  &gt;10),"",IF((ROUND(TRUNC(('TRI-1'!DU50  ),2),0))=10,"A+",IF((ROUND(TRUNC(('TRI-1'!DU50  ),2),0))=9,"A-",IF((ROUND(TRUNC(('TRI-1'!DU50   ),2),0))=8,"B+",IF((ROUND(TRUNC(('TRI-1'!DU50 ),2),0))=7,"B-",IF((ROUND(TRUNC(('TRI-1'!DU50  ),2),0))=6,"C+",IF((ROUND(TRUNC(('TRI-1'!DU50  ),2),0))=5,"C-",IF((ROUND(TRUNC(('TRI-1'!DU50  ),2),0))=4,"D+",IF((ROUND(TRUNC(('TRI-1'!DU50 ),2),0))=3,"D-",IF((ROUND(TRUNC(('TRI-1'!DU50 ),2),0))=2,"E+",IF((ROUND(TRUNC(('TRI-1'!DU50  ),2),0))&lt;=1,"E-","")))))))))))</f>
        <v/>
      </c>
      <c r="DV50" s="51" t="str">
        <f>IF(OR('TRI-1'!DV50 ="",'TRI-1'!DV50&lt;0,'TRI-1'!DV50  &gt;10),"",IF((ROUND(TRUNC(('TRI-1'!DV50  ),2),0))=10,"A+",IF((ROUND(TRUNC(('TRI-1'!DV50  ),2),0))=9,"A-",IF((ROUND(TRUNC(('TRI-1'!DV50   ),2),0))=8,"B+",IF((ROUND(TRUNC(('TRI-1'!DV50 ),2),0))=7,"B-",IF((ROUND(TRUNC(('TRI-1'!DV50  ),2),0))=6,"C+",IF((ROUND(TRUNC(('TRI-1'!DV50  ),2),0))=5,"C-",IF((ROUND(TRUNC(('TRI-1'!DV50  ),2),0))=4,"D+",IF((ROUND(TRUNC(('TRI-1'!DV50 ),2),0))=3,"D-",IF((ROUND(TRUNC(('TRI-1'!DV50 ),2),0))=2,"E+",IF((ROUND(TRUNC(('TRI-1'!DV50  ),2),0))&lt;=1,"E-","")))))))))))</f>
        <v/>
      </c>
      <c r="DW50" s="51" t="str">
        <f>IF(OR('TRI-1'!DW50 ="",'TRI-1'!DW50&lt;0,'TRI-1'!DW50  &gt;10),"",IF((ROUND(TRUNC(('TRI-1'!DW50  ),2),0))=10,"A+",IF((ROUND(TRUNC(('TRI-1'!DW50  ),2),0))=9,"A-",IF((ROUND(TRUNC(('TRI-1'!DW50   ),2),0))=8,"B+",IF((ROUND(TRUNC(('TRI-1'!DW50 ),2),0))=7,"B-",IF((ROUND(TRUNC(('TRI-1'!DW50  ),2),0))=6,"C+",IF((ROUND(TRUNC(('TRI-1'!DW50  ),2),0))=5,"C-",IF((ROUND(TRUNC(('TRI-1'!DW50  ),2),0))=4,"D+",IF((ROUND(TRUNC(('TRI-1'!DW50 ),2),0))=3,"D-",IF((ROUND(TRUNC(('TRI-1'!DW50 ),2),0))=2,"E+",IF((ROUND(TRUNC(('TRI-1'!DW50  ),2),0))&lt;=1,"E-","")))))))))))</f>
        <v/>
      </c>
      <c r="DX50" s="51" t="str">
        <f>IF(OR('TRI-1'!DX50 ="",'TRI-1'!DX50&lt;0,'TRI-1'!DX50  &gt;10),"",IF((ROUND(TRUNC(('TRI-1'!DX50  ),2),0))=10,"A+",IF((ROUND(TRUNC(('TRI-1'!DX50  ),2),0))=9,"A-",IF((ROUND(TRUNC(('TRI-1'!DX50   ),2),0))=8,"B+",IF((ROUND(TRUNC(('TRI-1'!DX50 ),2),0))=7,"B-",IF((ROUND(TRUNC(('TRI-1'!DX50  ),2),0))=6,"C+",IF((ROUND(TRUNC(('TRI-1'!DX50  ),2),0))=5,"C-",IF((ROUND(TRUNC(('TRI-1'!DX50  ),2),0))=4,"D+",IF((ROUND(TRUNC(('TRI-1'!DX50 ),2),0))=3,"D-",IF((ROUND(TRUNC(('TRI-1'!DX50 ),2),0))=2,"E+",IF((ROUND(TRUNC(('TRI-1'!DX50  ),2),0))&lt;=1,"E-","")))))))))))</f>
        <v/>
      </c>
      <c r="DY50" s="51" t="str">
        <f>IF(OR('TRI-1'!DY50 ="",'TRI-1'!DY50&lt;0,'TRI-1'!DY50  &gt;10),"",IF((ROUND(TRUNC(('TRI-1'!DY50  ),2),0))=10,"A+",IF((ROUND(TRUNC(('TRI-1'!DY50  ),2),0))=9,"A-",IF((ROUND(TRUNC(('TRI-1'!DY50   ),2),0))=8,"B+",IF((ROUND(TRUNC(('TRI-1'!DY50 ),2),0))=7,"B-",IF((ROUND(TRUNC(('TRI-1'!DY50  ),2),0))=6,"C+",IF((ROUND(TRUNC(('TRI-1'!DY50  ),2),0))=5,"C-",IF((ROUND(TRUNC(('TRI-1'!DY50  ),2),0))=4,"D+",IF((ROUND(TRUNC(('TRI-1'!DY50 ),2),0))=3,"D-",IF((ROUND(TRUNC(('TRI-1'!DY50 ),2),0))=2,"E+",IF((ROUND(TRUNC(('TRI-1'!DY50  ),2),0))&lt;=1,"E-","")))))))))))</f>
        <v/>
      </c>
      <c r="DZ50" s="51" t="str">
        <f>IF(OR('TRI-1'!DZ50 ="",'TRI-1'!DZ50&lt;0,'TRI-1'!DZ50  &gt;10),"",IF((ROUND(TRUNC(('TRI-1'!DZ50  ),2),0))=10,"A+",IF((ROUND(TRUNC(('TRI-1'!DZ50  ),2),0))=9,"A-",IF((ROUND(TRUNC(('TRI-1'!DZ50   ),2),0))=8,"B+",IF((ROUND(TRUNC(('TRI-1'!DZ50 ),2),0))=7,"B-",IF((ROUND(TRUNC(('TRI-1'!DZ50  ),2),0))=6,"C+",IF((ROUND(TRUNC(('TRI-1'!DZ50  ),2),0))=5,"C-",IF((ROUND(TRUNC(('TRI-1'!DZ50  ),2),0))=4,"D+",IF((ROUND(TRUNC(('TRI-1'!DZ50 ),2),0))=3,"D-",IF((ROUND(TRUNC(('TRI-1'!DZ50 ),2),0))=2,"E+",IF((ROUND(TRUNC(('TRI-1'!DZ50  ),2),0))&lt;=1,"E-","")))))))))))</f>
        <v/>
      </c>
      <c r="EA50" s="51" t="str">
        <f>IF(OR('TRI-1'!EA50 ="",'TRI-1'!EA50&lt;0,'TRI-1'!EA50  &gt;10),"",IF((ROUND(TRUNC(('TRI-1'!EA50  ),2),0))=10,"A+",IF((ROUND(TRUNC(('TRI-1'!EA50  ),2),0))=9,"A-",IF((ROUND(TRUNC(('TRI-1'!EA50   ),2),0))=8,"B+",IF((ROUND(TRUNC(('TRI-1'!EA50 ),2),0))=7,"B-",IF((ROUND(TRUNC(('TRI-1'!EA50  ),2),0))=6,"C+",IF((ROUND(TRUNC(('TRI-1'!EA50  ),2),0))=5,"C-",IF((ROUND(TRUNC(('TRI-1'!EA50  ),2),0))=4,"D+",IF((ROUND(TRUNC(('TRI-1'!EA50 ),2),0))=3,"D-",IF((ROUND(TRUNC(('TRI-1'!EA50 ),2),0))=2,"E+",IF((ROUND(TRUNC(('TRI-1'!EA50  ),2),0))&lt;=1,"E-","")))))))))))</f>
        <v/>
      </c>
      <c r="EB50" s="51" t="str">
        <f>IF(OR('TRI-1'!EB50 ="",'TRI-1'!EB50&lt;0,'TRI-1'!EB50  &gt;10),"",IF((ROUND(TRUNC(('TRI-1'!EB50  ),2),0))=10,"A+",IF((ROUND(TRUNC(('TRI-1'!EB50  ),2),0))=9,"A-",IF((ROUND(TRUNC(('TRI-1'!EB50   ),2),0))=8,"B+",IF((ROUND(TRUNC(('TRI-1'!EB50 ),2),0))=7,"B-",IF((ROUND(TRUNC(('TRI-1'!EB50  ),2),0))=6,"C+",IF((ROUND(TRUNC(('TRI-1'!EB50  ),2),0))=5,"C-",IF((ROUND(TRUNC(('TRI-1'!EB50  ),2),0))=4,"D+",IF((ROUND(TRUNC(('TRI-1'!EB50 ),2),0))=3,"D-",IF((ROUND(TRUNC(('TRI-1'!EB50 ),2),0))=2,"E+",IF((ROUND(TRUNC(('TRI-1'!EB50  ),2),0))&lt;=1,"E-","")))))))))))</f>
        <v/>
      </c>
      <c r="EC50" s="51" t="str">
        <f>IF(OR('TRI-1'!EC50 ="",'TRI-1'!EC50&lt;0,'TRI-1'!EC50  &gt;10),"",IF((ROUND(TRUNC(('TRI-1'!EC50  ),2),0))=10,"A+",IF((ROUND(TRUNC(('TRI-1'!EC50  ),2),0))=9,"A-",IF((ROUND(TRUNC(('TRI-1'!EC50   ),2),0))=8,"B+",IF((ROUND(TRUNC(('TRI-1'!EC50 ),2),0))=7,"B-",IF((ROUND(TRUNC(('TRI-1'!EC50  ),2),0))=6,"C+",IF((ROUND(TRUNC(('TRI-1'!EC50  ),2),0))=5,"C-",IF((ROUND(TRUNC(('TRI-1'!EC50  ),2),0))=4,"D+",IF((ROUND(TRUNC(('TRI-1'!EC50 ),2),0))=3,"D-",IF((ROUND(TRUNC(('TRI-1'!EC50 ),2),0))=2,"E+",IF((ROUND(TRUNC(('TRI-1'!EC50  ),2),0))&lt;=1,"E-","")))))))))))</f>
        <v/>
      </c>
      <c r="ED50" s="51" t="str">
        <f>IF(OR('TRI-1'!ED50 ="",'TRI-1'!ED50&lt;0,'TRI-1'!ED50  &gt;10),"",IF((ROUND(TRUNC(('TRI-1'!ED50  ),2),0))=10,"A+",IF((ROUND(TRUNC(('TRI-1'!ED50  ),2),0))=9,"A-",IF((ROUND(TRUNC(('TRI-1'!ED50   ),2),0))=8,"B+",IF((ROUND(TRUNC(('TRI-1'!ED50 ),2),0))=7,"B-",IF((ROUND(TRUNC(('TRI-1'!ED50  ),2),0))=6,"C+",IF((ROUND(TRUNC(('TRI-1'!ED50  ),2),0))=5,"C-",IF((ROUND(TRUNC(('TRI-1'!ED50  ),2),0))=4,"D+",IF((ROUND(TRUNC(('TRI-1'!ED50 ),2),0))=3,"D-",IF((ROUND(TRUNC(('TRI-1'!ED50 ),2),0))=2,"E+",IF((ROUND(TRUNC(('TRI-1'!ED50  ),2),0))&lt;=1,"E-","")))))))))))</f>
        <v/>
      </c>
      <c r="EE50" s="51" t="str">
        <f>IF(OR('TRI-1'!EE50 ="",'TRI-1'!EE50&lt;0,'TRI-1'!EE50  &gt;10),"",IF((ROUND(TRUNC(('TRI-1'!EE50  ),2),0))=10,"A+",IF((ROUND(TRUNC(('TRI-1'!EE50  ),2),0))=9,"A-",IF((ROUND(TRUNC(('TRI-1'!EE50   ),2),0))=8,"B+",IF((ROUND(TRUNC(('TRI-1'!EE50 ),2),0))=7,"B-",IF((ROUND(TRUNC(('TRI-1'!EE50  ),2),0))=6,"C+",IF((ROUND(TRUNC(('TRI-1'!EE50  ),2),0))=5,"C-",IF((ROUND(TRUNC(('TRI-1'!EE50  ),2),0))=4,"D+",IF((ROUND(TRUNC(('TRI-1'!EE50 ),2),0))=3,"D-",IF((ROUND(TRUNC(('TRI-1'!EE50 ),2),0))=2,"E+",IF((ROUND(TRUNC(('TRI-1'!EE50  ),2),0))&lt;=1,"E-","")))))))))))</f>
        <v/>
      </c>
      <c r="EF50" s="51" t="str">
        <f>IF(OR('TRI-1'!EF50 ="",'TRI-1'!EF50&lt;0,'TRI-1'!EF50  &gt;10),"",IF((ROUND(TRUNC(('TRI-1'!EF50  ),2),0))=10,"A+",IF((ROUND(TRUNC(('TRI-1'!EF50  ),2),0))=9,"A-",IF((ROUND(TRUNC(('TRI-1'!EF50   ),2),0))=8,"B+",IF((ROUND(TRUNC(('TRI-1'!EF50 ),2),0))=7,"B-",IF((ROUND(TRUNC(('TRI-1'!EF50  ),2),0))=6,"C+",IF((ROUND(TRUNC(('TRI-1'!EF50  ),2),0))=5,"C-",IF((ROUND(TRUNC(('TRI-1'!EF50  ),2),0))=4,"D+",IF((ROUND(TRUNC(('TRI-1'!EF50 ),2),0))=3,"D-",IF((ROUND(TRUNC(('TRI-1'!EF50 ),2),0))=2,"E+",IF((ROUND(TRUNC(('TRI-1'!EF50  ),2),0))&lt;=1,"E-","")))))))))))</f>
        <v/>
      </c>
      <c r="EG50" s="51" t="str">
        <f>IF(OR('TRI-1'!EG50 ="",'TRI-1'!EG50&lt;0,'TRI-1'!EG50  &gt;10),"",IF((ROUND(TRUNC(('TRI-1'!EG50  ),2),0))=10,"A+",IF((ROUND(TRUNC(('TRI-1'!EG50  ),2),0))=9,"A-",IF((ROUND(TRUNC(('TRI-1'!EG50   ),2),0))=8,"B+",IF((ROUND(TRUNC(('TRI-1'!EG50 ),2),0))=7,"B-",IF((ROUND(TRUNC(('TRI-1'!EG50  ),2),0))=6,"C+",IF((ROUND(TRUNC(('TRI-1'!EG50  ),2),0))=5,"C-",IF((ROUND(TRUNC(('TRI-1'!EG50  ),2),0))=4,"D+",IF((ROUND(TRUNC(('TRI-1'!EG50 ),2),0))=3,"D-",IF((ROUND(TRUNC(('TRI-1'!EG50 ),2),0))=2,"E+",IF((ROUND(TRUNC(('TRI-1'!EG50  ),2),0))&lt;=1,"E-","")))))))))))</f>
        <v/>
      </c>
      <c r="EH50" s="51" t="str">
        <f>IF(OR('TRI-1'!EH50 ="",'TRI-1'!EH50&lt;0,'TRI-1'!EH50  &gt;10),"",IF((ROUND(TRUNC(('TRI-1'!EH50  ),2),0))=10,"A+",IF((ROUND(TRUNC(('TRI-1'!EH50  ),2),0))=9,"A-",IF((ROUND(TRUNC(('TRI-1'!EH50   ),2),0))=8,"B+",IF((ROUND(TRUNC(('TRI-1'!EH50 ),2),0))=7,"B-",IF((ROUND(TRUNC(('TRI-1'!EH50  ),2),0))=6,"C+",IF((ROUND(TRUNC(('TRI-1'!EH50  ),2),0))=5,"C-",IF((ROUND(TRUNC(('TRI-1'!EH50  ),2),0))=4,"D+",IF((ROUND(TRUNC(('TRI-1'!EH50 ),2),0))=3,"D-",IF((ROUND(TRUNC(('TRI-1'!EH50 ),2),0))=2,"E+",IF((ROUND(TRUNC(('TRI-1'!EH50  ),2),0))&lt;=1,"E-","")))))))))))</f>
        <v/>
      </c>
      <c r="EI50" s="51" t="str">
        <f>IF(OR('TRI-1'!EI50 ="",'TRI-1'!EI50&lt;0,'TRI-1'!EI50  &gt;10),"",IF((ROUND(TRUNC(('TRI-1'!EI50  ),2),0))=10,"A+",IF((ROUND(TRUNC(('TRI-1'!EI50  ),2),0))=9,"A-",IF((ROUND(TRUNC(('TRI-1'!EI50   ),2),0))=8,"B+",IF((ROUND(TRUNC(('TRI-1'!EI50 ),2),0))=7,"B-",IF((ROUND(TRUNC(('TRI-1'!EI50  ),2),0))=6,"C+",IF((ROUND(TRUNC(('TRI-1'!EI50  ),2),0))=5,"C-",IF((ROUND(TRUNC(('TRI-1'!EI50  ),2),0))=4,"D+",IF((ROUND(TRUNC(('TRI-1'!EI50 ),2),0))=3,"D-",IF((ROUND(TRUNC(('TRI-1'!EI50 ),2),0))=2,"E+",IF((ROUND(TRUNC(('TRI-1'!EI50  ),2),0))&lt;=1,"E-","")))))))))))</f>
        <v/>
      </c>
      <c r="EJ50" s="51" t="str">
        <f>IF(OR('TRI-1'!EJ50 ="",'TRI-1'!EJ50&lt;0,'TRI-1'!EJ50  &gt;10),"",IF((ROUND(TRUNC(('TRI-1'!EJ50  ),2),0))=10,"A+",IF((ROUND(TRUNC(('TRI-1'!EJ50  ),2),0))=9,"A-",IF((ROUND(TRUNC(('TRI-1'!EJ50   ),2),0))=8,"B+",IF((ROUND(TRUNC(('TRI-1'!EJ50 ),2),0))=7,"B-",IF((ROUND(TRUNC(('TRI-1'!EJ50  ),2),0))=6,"C+",IF((ROUND(TRUNC(('TRI-1'!EJ50  ),2),0))=5,"C-",IF((ROUND(TRUNC(('TRI-1'!EJ50  ),2),0))=4,"D+",IF((ROUND(TRUNC(('TRI-1'!EJ50 ),2),0))=3,"D-",IF((ROUND(TRUNC(('TRI-1'!EJ50 ),2),0))=2,"E+",IF((ROUND(TRUNC(('TRI-1'!EJ50  ),2),0))&lt;=1,"E-","")))))))))))</f>
        <v/>
      </c>
      <c r="EK50" s="51" t="str">
        <f>IF(OR('TRI-1'!EK50 ="",'TRI-1'!EK50&lt;0,'TRI-1'!EK50  &gt;10),"",IF((ROUND(TRUNC(('TRI-1'!EK50  ),2),0))=10,"A+",IF((ROUND(TRUNC(('TRI-1'!EK50  ),2),0))=9,"A-",IF((ROUND(TRUNC(('TRI-1'!EK50   ),2),0))=8,"B+",IF((ROUND(TRUNC(('TRI-1'!EK50 ),2),0))=7,"B-",IF((ROUND(TRUNC(('TRI-1'!EK50  ),2),0))=6,"C+",IF((ROUND(TRUNC(('TRI-1'!EK50  ),2),0))=5,"C-",IF((ROUND(TRUNC(('TRI-1'!EK50  ),2),0))=4,"D+",IF((ROUND(TRUNC(('TRI-1'!EK50 ),2),0))=3,"D-",IF((ROUND(TRUNC(('TRI-1'!EK50 ),2),0))=2,"E+",IF((ROUND(TRUNC(('TRI-1'!EK50  ),2),0))&lt;=1,"E-","")))))))))))</f>
        <v/>
      </c>
      <c r="EL50" s="51" t="str">
        <f>IF(OR('TRI-1'!EL50 ="",'TRI-1'!EL50&lt;0,'TRI-1'!EL50  &gt;10),"",IF((ROUND(TRUNC(('TRI-1'!EL50  ),2),0))=10,"A+",IF((ROUND(TRUNC(('TRI-1'!EL50  ),2),0))=9,"A-",IF((ROUND(TRUNC(('TRI-1'!EL50   ),2),0))=8,"B+",IF((ROUND(TRUNC(('TRI-1'!EL50 ),2),0))=7,"B-",IF((ROUND(TRUNC(('TRI-1'!EL50  ),2),0))=6,"C+",IF((ROUND(TRUNC(('TRI-1'!EL50  ),2),0))=5,"C-",IF((ROUND(TRUNC(('TRI-1'!EL50  ),2),0))=4,"D+",IF((ROUND(TRUNC(('TRI-1'!EL50 ),2),0))=3,"D-",IF((ROUND(TRUNC(('TRI-1'!EL50 ),2),0))=2,"E+",IF((ROUND(TRUNC(('TRI-1'!EL50  ),2),0))&lt;=1,"E-","")))))))))))</f>
        <v/>
      </c>
      <c r="EM50" s="51" t="str">
        <f>IF(OR('TRI-1'!EM50 ="",'TRI-1'!EM50&lt;0,'TRI-1'!EM50  &gt;10),"",IF((ROUND(TRUNC(('TRI-1'!EM50  ),2),0))=10,"A+",IF((ROUND(TRUNC(('TRI-1'!EM50  ),2),0))=9,"A-",IF((ROUND(TRUNC(('TRI-1'!EM50   ),2),0))=8,"B+",IF((ROUND(TRUNC(('TRI-1'!EM50 ),2),0))=7,"B-",IF((ROUND(TRUNC(('TRI-1'!EM50  ),2),0))=6,"C+",IF((ROUND(TRUNC(('TRI-1'!EM50  ),2),0))=5,"C-",IF((ROUND(TRUNC(('TRI-1'!EM50  ),2),0))=4,"D+",IF((ROUND(TRUNC(('TRI-1'!EM50 ),2),0))=3,"D-",IF((ROUND(TRUNC(('TRI-1'!EM50 ),2),0))=2,"E+",IF((ROUND(TRUNC(('TRI-1'!EM50  ),2),0))&lt;=1,"E-","")))))))))))</f>
        <v/>
      </c>
      <c r="EN50" s="51" t="str">
        <f>IF(OR('TRI-1'!EN50 ="",'TRI-1'!EN50&lt;0,'TRI-1'!EN50  &gt;10),"",IF((ROUND(TRUNC(('TRI-1'!EN50  ),2),0))=10,"A+",IF((ROUND(TRUNC(('TRI-1'!EN50  ),2),0))=9,"A-",IF((ROUND(TRUNC(('TRI-1'!EN50   ),2),0))=8,"B+",IF((ROUND(TRUNC(('TRI-1'!EN50 ),2),0))=7,"B-",IF((ROUND(TRUNC(('TRI-1'!EN50  ),2),0))=6,"C+",IF((ROUND(TRUNC(('TRI-1'!EN50  ),2),0))=5,"C-",IF((ROUND(TRUNC(('TRI-1'!EN50  ),2),0))=4,"D+",IF((ROUND(TRUNC(('TRI-1'!EN50 ),2),0))=3,"D-",IF((ROUND(TRUNC(('TRI-1'!EN50 ),2),0))=2,"E+",IF((ROUND(TRUNC(('TRI-1'!EN50  ),2),0))&lt;=1,"E-","")))))))))))</f>
        <v/>
      </c>
      <c r="EO50" s="51" t="str">
        <f>IF(OR('TRI-1'!EO50 ="",'TRI-1'!EO50&lt;0,'TRI-1'!EO50  &gt;10),"",IF((ROUND(TRUNC(('TRI-1'!EO50  ),2),0))=10,"A+",IF((ROUND(TRUNC(('TRI-1'!EO50  ),2),0))=9,"A-",IF((ROUND(TRUNC(('TRI-1'!EO50   ),2),0))=8,"B+",IF((ROUND(TRUNC(('TRI-1'!EO50 ),2),0))=7,"B-",IF((ROUND(TRUNC(('TRI-1'!EO50  ),2),0))=6,"C+",IF((ROUND(TRUNC(('TRI-1'!EO50  ),2),0))=5,"C-",IF((ROUND(TRUNC(('TRI-1'!EO50  ),2),0))=4,"D+",IF((ROUND(TRUNC(('TRI-1'!EO50 ),2),0))=3,"D-",IF((ROUND(TRUNC(('TRI-1'!EO50 ),2),0))=2,"E+",IF((ROUND(TRUNC(('TRI-1'!EO50  ),2),0))&lt;=1,"E-","")))))))))))</f>
        <v/>
      </c>
      <c r="EP50" s="51" t="str">
        <f>IF(OR('TRI-1'!EP50 ="",'TRI-1'!EP50&lt;0,'TRI-1'!EP50  &gt;10),"",IF((ROUND(TRUNC(('TRI-1'!EP50  ),2),0))=10,"A+",IF((ROUND(TRUNC(('TRI-1'!EP50  ),2),0))=9,"A-",IF((ROUND(TRUNC(('TRI-1'!EP50   ),2),0))=8,"B+",IF((ROUND(TRUNC(('TRI-1'!EP50 ),2),0))=7,"B-",IF((ROUND(TRUNC(('TRI-1'!EP50  ),2),0))=6,"C+",IF((ROUND(TRUNC(('TRI-1'!EP50  ),2),0))=5,"C-",IF((ROUND(TRUNC(('TRI-1'!EP50  ),2),0))=4,"D+",IF((ROUND(TRUNC(('TRI-1'!EP50 ),2),0))=3,"D-",IF((ROUND(TRUNC(('TRI-1'!EP50 ),2),0))=2,"E+",IF((ROUND(TRUNC(('TRI-1'!EP50  ),2),0))&lt;=1,"E-","")))))))))))</f>
        <v/>
      </c>
      <c r="EQ50" s="51" t="str">
        <f>IF(OR('TRI-1'!EQ50 ="",'TRI-1'!EQ50&lt;0,'TRI-1'!EQ50  &gt;10),"",IF((ROUND(TRUNC(('TRI-1'!EQ50  ),2),0))=10,"A+",IF((ROUND(TRUNC(('TRI-1'!EQ50  ),2),0))=9,"A-",IF((ROUND(TRUNC(('TRI-1'!EQ50   ),2),0))=8,"B+",IF((ROUND(TRUNC(('TRI-1'!EQ50 ),2),0))=7,"B-",IF((ROUND(TRUNC(('TRI-1'!EQ50  ),2),0))=6,"C+",IF((ROUND(TRUNC(('TRI-1'!EQ50  ),2),0))=5,"C-",IF((ROUND(TRUNC(('TRI-1'!EQ50  ),2),0))=4,"D+",IF((ROUND(TRUNC(('TRI-1'!EQ50 ),2),0))=3,"D-",IF((ROUND(TRUNC(('TRI-1'!EQ50 ),2),0))=2,"E+",IF((ROUND(TRUNC(('TRI-1'!EQ50  ),2),0))&lt;=1,"E-","")))))))))))</f>
        <v/>
      </c>
      <c r="ER50" s="51" t="str">
        <f>IF(OR('TRI-1'!ER50 ="",'TRI-1'!ER50&lt;0,'TRI-1'!ER50  &gt;10),"",IF((ROUND(TRUNC(('TRI-1'!ER50  ),2),0))=10,"A+",IF((ROUND(TRUNC(('TRI-1'!ER50  ),2),0))=9,"A-",IF((ROUND(TRUNC(('TRI-1'!ER50   ),2),0))=8,"B+",IF((ROUND(TRUNC(('TRI-1'!ER50 ),2),0))=7,"B-",IF((ROUND(TRUNC(('TRI-1'!ER50  ),2),0))=6,"C+",IF((ROUND(TRUNC(('TRI-1'!ER50  ),2),0))=5,"C-",IF((ROUND(TRUNC(('TRI-1'!ER50  ),2),0))=4,"D+",IF((ROUND(TRUNC(('TRI-1'!ER50 ),2),0))=3,"D-",IF((ROUND(TRUNC(('TRI-1'!ER50 ),2),0))=2,"E+",IF((ROUND(TRUNC(('TRI-1'!ER50  ),2),0))&lt;=1,"E-","")))))))))))</f>
        <v/>
      </c>
      <c r="ES50" s="51" t="str">
        <f>IF(OR('TRI-1'!ES50 ="",'TRI-1'!ES50&lt;0,'TRI-1'!ES50  &gt;10),"",IF((ROUND(TRUNC(('TRI-1'!ES50  ),2),0))=10,"A+",IF((ROUND(TRUNC(('TRI-1'!ES50  ),2),0))=9,"A-",IF((ROUND(TRUNC(('TRI-1'!ES50   ),2),0))=8,"B+",IF((ROUND(TRUNC(('TRI-1'!ES50 ),2),0))=7,"B-",IF((ROUND(TRUNC(('TRI-1'!ES50  ),2),0))=6,"C+",IF((ROUND(TRUNC(('TRI-1'!ES50  ),2),0))=5,"C-",IF((ROUND(TRUNC(('TRI-1'!ES50  ),2),0))=4,"D+",IF((ROUND(TRUNC(('TRI-1'!ES50 ),2),0))=3,"D-",IF((ROUND(TRUNC(('TRI-1'!ES50 ),2),0))=2,"E+",IF((ROUND(TRUNC(('TRI-1'!ES50  ),2),0))&lt;=1,"E-","")))))))))))</f>
        <v/>
      </c>
      <c r="ET50" s="51" t="str">
        <f>IF('TRI-1'!ET50 ="","",'TRI-1'!ET50 )</f>
        <v/>
      </c>
      <c r="EU50" s="51" t="str">
        <f>IF('TRI-1'!EU50 ="","",'TRI-1'!EU50 )</f>
        <v/>
      </c>
      <c r="EV50" s="51" t="str">
        <f>IF('TRI-1'!EV50 ="","",'TRI-1'!EV50 )</f>
        <v/>
      </c>
      <c r="EW50" s="51" t="str">
        <f>IF('TRI-1'!EW50 ="","",'TRI-1'!EW50 )</f>
        <v/>
      </c>
      <c r="EX50" s="51" t="str">
        <f>IF('TRI-1'!EX50 ="","",'TRI-1'!EX50 )</f>
        <v/>
      </c>
      <c r="EY50" s="51" t="str">
        <f>IF('TRI-1'!EY50 ="","",'TRI-1'!EY50 )</f>
        <v/>
      </c>
      <c r="EZ50" s="51" t="str">
        <f>IF('TRI-1'!EZ50 ="","",'TRI-1'!EZ50 )</f>
        <v/>
      </c>
      <c r="FA50" s="51" t="str">
        <f>IF('TRI-1'!FA50 ="","",'TRI-1'!FA50 )</f>
        <v/>
      </c>
      <c r="FB50" s="51" t="str">
        <f>IF('TRI-1'!FB50 ="","",'TRI-1'!FB50 )</f>
        <v/>
      </c>
      <c r="FC50" s="51" t="str">
        <f>IF('TRI-1'!FC50 ="","",'TRI-1'!FC50 )</f>
        <v/>
      </c>
      <c r="FD50" s="51">
        <f>IF('TRI-1'!FD50 ="","",'TRI-1'!FD50 )</f>
        <v>0</v>
      </c>
      <c r="FE50" s="51" t="str">
        <f>IF('TRI-1'!FE50 ="","",'TRI-1'!FE50 )</f>
        <v/>
      </c>
      <c r="FF50" s="51" t="str">
        <f>IF('TRI-1'!FF50 ="","",'TRI-1'!FF50 )</f>
        <v/>
      </c>
      <c r="FG50" s="51" t="str">
        <f>IF('TRI-1'!FG50 ="","",'TRI-1'!FG50 )</f>
        <v/>
      </c>
      <c r="FH50" s="51" t="str">
        <f>IF('TRI-1'!FH50 ="","",'TRI-1'!FH50 )</f>
        <v/>
      </c>
    </row>
    <row r="51" spans="2:164" ht="21" hidden="1" customHeight="1">
      <c r="B51" s="53">
        <v>34</v>
      </c>
      <c r="C51" s="272" t="str">
        <f>IF(NOTAS!XBX54&lt;&gt;"",NOTAS!XBX54,"")</f>
        <v/>
      </c>
      <c r="D51" s="273"/>
      <c r="E51" s="273"/>
      <c r="F51" s="274"/>
      <c r="G51" s="51" t="str">
        <f>IF(OR('TRI-1'!G51 ="",'TRI-1'!G51&lt;0,'TRI-1'!G51  &gt;10),"",IF((ROUND(TRUNC(('TRI-1'!G51  ),2),0))=10,"A+",IF((ROUND(TRUNC(('TRI-1'!G51  ),2),0))=9,"A-",IF((ROUND(TRUNC(('TRI-1'!G51   ),2),0))=8,"B+",IF((ROUND(TRUNC(('TRI-1'!G51 ),2),0))=7,"B-",IF((ROUND(TRUNC(('TRI-1'!G51  ),2),0))=6,"C+",IF((ROUND(TRUNC(('TRI-1'!G51  ),2),0))=5,"C-",IF((ROUND(TRUNC(('TRI-1'!G51  ),2),0))=4,"D+",IF((ROUND(TRUNC(('TRI-1'!G51 ),2),0))=3,"D-",IF((ROUND(TRUNC(('TRI-1'!G51 ),2),0))=2,"E+",IF((ROUND(TRUNC(('TRI-1'!G51  ),2),0))&lt;=1,"E-","")))))))))))</f>
        <v/>
      </c>
      <c r="H51" s="51" t="str">
        <f>IF(OR('TRI-1'!H51 ="",'TRI-1'!H51&lt;0,'TRI-1'!H51  &gt;10),"",IF((ROUND(TRUNC(('TRI-1'!H51  ),2),0))=10,"A+",IF((ROUND(TRUNC(('TRI-1'!H51  ),2),0))=9,"A-",IF((ROUND(TRUNC(('TRI-1'!H51   ),2),0))=8,"B+",IF((ROUND(TRUNC(('TRI-1'!H51 ),2),0))=7,"B-",IF((ROUND(TRUNC(('TRI-1'!H51  ),2),0))=6,"C+",IF((ROUND(TRUNC(('TRI-1'!H51  ),2),0))=5,"C-",IF((ROUND(TRUNC(('TRI-1'!H51  ),2),0))=4,"D+",IF((ROUND(TRUNC(('TRI-1'!H51 ),2),0))=3,"D-",IF((ROUND(TRUNC(('TRI-1'!H51 ),2),0))=2,"E+",IF((ROUND(TRUNC(('TRI-1'!H51  ),2),0))&lt;=1,"E-","")))))))))))</f>
        <v/>
      </c>
      <c r="I51" s="51" t="str">
        <f>IF(OR('TRI-1'!I51 ="",'TRI-1'!I51&lt;0,'TRI-1'!I51  &gt;10),"",IF((ROUND(TRUNC(('TRI-1'!I51  ),2),0))=10,"A+",IF((ROUND(TRUNC(('TRI-1'!I51  ),2),0))=9,"A-",IF((ROUND(TRUNC(('TRI-1'!I51   ),2),0))=8,"B+",IF((ROUND(TRUNC(('TRI-1'!I51 ),2),0))=7,"B-",IF((ROUND(TRUNC(('TRI-1'!I51  ),2),0))=6,"C+",IF((ROUND(TRUNC(('TRI-1'!I51  ),2),0))=5,"C-",IF((ROUND(TRUNC(('TRI-1'!I51  ),2),0))=4,"D+",IF((ROUND(TRUNC(('TRI-1'!I51 ),2),0))=3,"D-",IF((ROUND(TRUNC(('TRI-1'!I51 ),2),0))=2,"E+",IF((ROUND(TRUNC(('TRI-1'!I51  ),2),0))&lt;=1,"E-","")))))))))))</f>
        <v/>
      </c>
      <c r="J51" s="51" t="str">
        <f>IF(OR('TRI-1'!J51 ="",'TRI-1'!J51&lt;0,'TRI-1'!J51  &gt;10),"",IF((ROUND(TRUNC(('TRI-1'!J51  ),2),0))=10,"A+",IF((ROUND(TRUNC(('TRI-1'!J51  ),2),0))=9,"A-",IF((ROUND(TRUNC(('TRI-1'!J51   ),2),0))=8,"B+",IF((ROUND(TRUNC(('TRI-1'!J51 ),2),0))=7,"B-",IF((ROUND(TRUNC(('TRI-1'!J51  ),2),0))=6,"C+",IF((ROUND(TRUNC(('TRI-1'!J51  ),2),0))=5,"C-",IF((ROUND(TRUNC(('TRI-1'!J51  ),2),0))=4,"D+",IF((ROUND(TRUNC(('TRI-1'!J51 ),2),0))=3,"D-",IF((ROUND(TRUNC(('TRI-1'!J51 ),2),0))=2,"E+",IF((ROUND(TRUNC(('TRI-1'!J51  ),2),0))&lt;=1,"E-","")))))))))))</f>
        <v/>
      </c>
      <c r="K51" s="51" t="str">
        <f>IF(OR('TRI-1'!K51 ="",'TRI-1'!K51&lt;0,'TRI-1'!K51  &gt;10),"",IF((ROUND(TRUNC(('TRI-1'!K51  ),2),0))=10,"A+",IF((ROUND(TRUNC(('TRI-1'!K51  ),2),0))=9,"A-",IF((ROUND(TRUNC(('TRI-1'!K51   ),2),0))=8,"B+",IF((ROUND(TRUNC(('TRI-1'!K51 ),2),0))=7,"B-",IF((ROUND(TRUNC(('TRI-1'!K51  ),2),0))=6,"C+",IF((ROUND(TRUNC(('TRI-1'!K51  ),2),0))=5,"C-",IF((ROUND(TRUNC(('TRI-1'!K51  ),2),0))=4,"D+",IF((ROUND(TRUNC(('TRI-1'!K51 ),2),0))=3,"D-",IF((ROUND(TRUNC(('TRI-1'!K51 ),2),0))=2,"E+",IF((ROUND(TRUNC(('TRI-1'!K51  ),2),0))&lt;=1,"E-","")))))))))))</f>
        <v/>
      </c>
      <c r="L51" s="51" t="str">
        <f>IF(OR('TRI-1'!L51 ="",'TRI-1'!L51&lt;0,'TRI-1'!L51  &gt;10),"",IF((ROUND(TRUNC(('TRI-1'!L51  ),2),0))=10,"A+",IF((ROUND(TRUNC(('TRI-1'!L51  ),2),0))=9,"A-",IF((ROUND(TRUNC(('TRI-1'!L51   ),2),0))=8,"B+",IF((ROUND(TRUNC(('TRI-1'!L51 ),2),0))=7,"B-",IF((ROUND(TRUNC(('TRI-1'!L51  ),2),0))=6,"C+",IF((ROUND(TRUNC(('TRI-1'!L51  ),2),0))=5,"C-",IF((ROUND(TRUNC(('TRI-1'!L51  ),2),0))=4,"D+",IF((ROUND(TRUNC(('TRI-1'!L51 ),2),0))=3,"D-",IF((ROUND(TRUNC(('TRI-1'!L51 ),2),0))=2,"E+",IF((ROUND(TRUNC(('TRI-1'!L51  ),2),0))&lt;=1,"E-","")))))))))))</f>
        <v/>
      </c>
      <c r="M51" s="51" t="str">
        <f>IF(OR('TRI-1'!M51 ="",'TRI-1'!M51&lt;0,'TRI-1'!M51  &gt;10),"",IF((ROUND(TRUNC(('TRI-1'!M51  ),2),0))=10,"A+",IF((ROUND(TRUNC(('TRI-1'!M51  ),2),0))=9,"A-",IF((ROUND(TRUNC(('TRI-1'!M51   ),2),0))=8,"B+",IF((ROUND(TRUNC(('TRI-1'!M51 ),2),0))=7,"B-",IF((ROUND(TRUNC(('TRI-1'!M51  ),2),0))=6,"C+",IF((ROUND(TRUNC(('TRI-1'!M51  ),2),0))=5,"C-",IF((ROUND(TRUNC(('TRI-1'!M51  ),2),0))=4,"D+",IF((ROUND(TRUNC(('TRI-1'!M51 ),2),0))=3,"D-",IF((ROUND(TRUNC(('TRI-1'!M51 ),2),0))=2,"E+",IF((ROUND(TRUNC(('TRI-1'!M51  ),2),0))&lt;=1,"E-","")))))))))))</f>
        <v/>
      </c>
      <c r="N51" s="51" t="str">
        <f>IF(OR('TRI-1'!N51 ="",'TRI-1'!N51&lt;0,'TRI-1'!N51  &gt;10),"",IF((ROUND(TRUNC(('TRI-1'!N51  ),2),0))=10,"A+",IF((ROUND(TRUNC(('TRI-1'!N51  ),2),0))=9,"A-",IF((ROUND(TRUNC(('TRI-1'!N51   ),2),0))=8,"B+",IF((ROUND(TRUNC(('TRI-1'!N51 ),2),0))=7,"B-",IF((ROUND(TRUNC(('TRI-1'!N51  ),2),0))=6,"C+",IF((ROUND(TRUNC(('TRI-1'!N51  ),2),0))=5,"C-",IF((ROUND(TRUNC(('TRI-1'!N51  ),2),0))=4,"D+",IF((ROUND(TRUNC(('TRI-1'!N51 ),2),0))=3,"D-",IF((ROUND(TRUNC(('TRI-1'!N51 ),2),0))=2,"E+",IF((ROUND(TRUNC(('TRI-1'!N51  ),2),0))&lt;=1,"E-","")))))))))))</f>
        <v/>
      </c>
      <c r="O51" s="51" t="str">
        <f>IF(OR('TRI-1'!O51 ="",'TRI-1'!O51&lt;0,'TRI-1'!O51  &gt;10),"",IF((ROUND(TRUNC(('TRI-1'!O51  ),2),0))=10,"A+",IF((ROUND(TRUNC(('TRI-1'!O51  ),2),0))=9,"A-",IF((ROUND(TRUNC(('TRI-1'!O51   ),2),0))=8,"B+",IF((ROUND(TRUNC(('TRI-1'!O51 ),2),0))=7,"B-",IF((ROUND(TRUNC(('TRI-1'!O51  ),2),0))=6,"C+",IF((ROUND(TRUNC(('TRI-1'!O51  ),2),0))=5,"C-",IF((ROUND(TRUNC(('TRI-1'!O51  ),2),0))=4,"D+",IF((ROUND(TRUNC(('TRI-1'!O51 ),2),0))=3,"D-",IF((ROUND(TRUNC(('TRI-1'!O51 ),2),0))=2,"E+",IF((ROUND(TRUNC(('TRI-1'!O51  ),2),0))&lt;=1,"E-","")))))))))))</f>
        <v/>
      </c>
      <c r="P51" s="51" t="str">
        <f>IF(OR('TRI-1'!P51 ="",'TRI-1'!P51&lt;0,'TRI-1'!P51  &gt;10),"",IF((ROUND(TRUNC(('TRI-1'!P51  ),2),0))=10,"A+",IF((ROUND(TRUNC(('TRI-1'!P51  ),2),0))=9,"A-",IF((ROUND(TRUNC(('TRI-1'!P51   ),2),0))=8,"B+",IF((ROUND(TRUNC(('TRI-1'!P51 ),2),0))=7,"B-",IF((ROUND(TRUNC(('TRI-1'!P51  ),2),0))=6,"C+",IF((ROUND(TRUNC(('TRI-1'!P51  ),2),0))=5,"C-",IF((ROUND(TRUNC(('TRI-1'!P51  ),2),0))=4,"D+",IF((ROUND(TRUNC(('TRI-1'!P51 ),2),0))=3,"D-",IF((ROUND(TRUNC(('TRI-1'!P51 ),2),0))=2,"E+",IF((ROUND(TRUNC(('TRI-1'!P51  ),2),0))&lt;=1,"E-","")))))))))))</f>
        <v/>
      </c>
      <c r="Q51" s="51" t="str">
        <f>IF(OR('TRI-1'!Q51 ="",'TRI-1'!Q51&lt;0,'TRI-1'!Q51  &gt;10),"",IF((ROUND(TRUNC(('TRI-1'!Q51  ),2),0))=10,"A+",IF((ROUND(TRUNC(('TRI-1'!Q51  ),2),0))=9,"A-",IF((ROUND(TRUNC(('TRI-1'!Q51   ),2),0))=8,"B+",IF((ROUND(TRUNC(('TRI-1'!Q51 ),2),0))=7,"B-",IF((ROUND(TRUNC(('TRI-1'!Q51  ),2),0))=6,"C+",IF((ROUND(TRUNC(('TRI-1'!Q51  ),2),0))=5,"C-",IF((ROUND(TRUNC(('TRI-1'!Q51  ),2),0))=4,"D+",IF((ROUND(TRUNC(('TRI-1'!Q51 ),2),0))=3,"D-",IF((ROUND(TRUNC(('TRI-1'!Q51 ),2),0))=2,"E+",IF((ROUND(TRUNC(('TRI-1'!Q51  ),2),0))&lt;=1,"E-","")))))))))))</f>
        <v/>
      </c>
      <c r="R51" s="51" t="str">
        <f>IF(OR('TRI-1'!R51 ="",'TRI-1'!R51&lt;0,'TRI-1'!R51  &gt;10),"",IF((ROUND(TRUNC(('TRI-1'!R51  ),2),0))=10,"A+",IF((ROUND(TRUNC(('TRI-1'!R51  ),2),0))=9,"A-",IF((ROUND(TRUNC(('TRI-1'!R51   ),2),0))=8,"B+",IF((ROUND(TRUNC(('TRI-1'!R51 ),2),0))=7,"B-",IF((ROUND(TRUNC(('TRI-1'!R51  ),2),0))=6,"C+",IF((ROUND(TRUNC(('TRI-1'!R51  ),2),0))=5,"C-",IF((ROUND(TRUNC(('TRI-1'!R51  ),2),0))=4,"D+",IF((ROUND(TRUNC(('TRI-1'!R51 ),2),0))=3,"D-",IF((ROUND(TRUNC(('TRI-1'!R51 ),2),0))=2,"E+",IF((ROUND(TRUNC(('TRI-1'!R51  ),2),0))&lt;=1,"E-","")))))))))))</f>
        <v/>
      </c>
      <c r="S51" s="51" t="str">
        <f>IF(OR('TRI-1'!S51 ="",'TRI-1'!S51&lt;0,'TRI-1'!S51  &gt;10),"",IF((ROUND(TRUNC(('TRI-1'!S51  ),2),0))=10,"A+",IF((ROUND(TRUNC(('TRI-1'!S51  ),2),0))=9,"A-",IF((ROUND(TRUNC(('TRI-1'!S51   ),2),0))=8,"B+",IF((ROUND(TRUNC(('TRI-1'!S51 ),2),0))=7,"B-",IF((ROUND(TRUNC(('TRI-1'!S51  ),2),0))=6,"C+",IF((ROUND(TRUNC(('TRI-1'!S51  ),2),0))=5,"C-",IF((ROUND(TRUNC(('TRI-1'!S51  ),2),0))=4,"D+",IF((ROUND(TRUNC(('TRI-1'!S51 ),2),0))=3,"D-",IF((ROUND(TRUNC(('TRI-1'!S51 ),2),0))=2,"E+",IF((ROUND(TRUNC(('TRI-1'!S51  ),2),0))&lt;=1,"E-","")))))))))))</f>
        <v/>
      </c>
      <c r="T51" s="51" t="str">
        <f>IF(OR('TRI-1'!T51 ="",'TRI-1'!T51&lt;0,'TRI-1'!T51  &gt;10),"",IF((ROUND(TRUNC(('TRI-1'!T51  ),2),0))=10,"A+",IF((ROUND(TRUNC(('TRI-1'!T51  ),2),0))=9,"A-",IF((ROUND(TRUNC(('TRI-1'!T51   ),2),0))=8,"B+",IF((ROUND(TRUNC(('TRI-1'!T51 ),2),0))=7,"B-",IF((ROUND(TRUNC(('TRI-1'!T51  ),2),0))=6,"C+",IF((ROUND(TRUNC(('TRI-1'!T51  ),2),0))=5,"C-",IF((ROUND(TRUNC(('TRI-1'!T51  ),2),0))=4,"D+",IF((ROUND(TRUNC(('TRI-1'!T51 ),2),0))=3,"D-",IF((ROUND(TRUNC(('TRI-1'!T51 ),2),0))=2,"E+",IF((ROUND(TRUNC(('TRI-1'!T51  ),2),0))&lt;=1,"E-","")))))))))))</f>
        <v/>
      </c>
      <c r="U51" s="51" t="str">
        <f>IF(OR('TRI-1'!U51 ="",'TRI-1'!U51&lt;0,'TRI-1'!U51  &gt;10),"",IF((ROUND(TRUNC(('TRI-1'!U51  ),2),0))=10,"A+",IF((ROUND(TRUNC(('TRI-1'!U51  ),2),0))=9,"A-",IF((ROUND(TRUNC(('TRI-1'!U51   ),2),0))=8,"B+",IF((ROUND(TRUNC(('TRI-1'!U51 ),2),0))=7,"B-",IF((ROUND(TRUNC(('TRI-1'!U51  ),2),0))=6,"C+",IF((ROUND(TRUNC(('TRI-1'!U51  ),2),0))=5,"C-",IF((ROUND(TRUNC(('TRI-1'!U51  ),2),0))=4,"D+",IF((ROUND(TRUNC(('TRI-1'!U51 ),2),0))=3,"D-",IF((ROUND(TRUNC(('TRI-1'!U51 ),2),0))=2,"E+",IF((ROUND(TRUNC(('TRI-1'!U51  ),2),0))&lt;=1,"E-","")))))))))))</f>
        <v/>
      </c>
      <c r="V51" s="51" t="str">
        <f>IF(OR('TRI-1'!V51 ="",'TRI-1'!V51&lt;0,'TRI-1'!V51  &gt;10),"",IF((ROUND(TRUNC(('TRI-1'!V51  ),2),0))=10,"A+",IF((ROUND(TRUNC(('TRI-1'!V51  ),2),0))=9,"A-",IF((ROUND(TRUNC(('TRI-1'!V51   ),2),0))=8,"B+",IF((ROUND(TRUNC(('TRI-1'!V51 ),2),0))=7,"B-",IF((ROUND(TRUNC(('TRI-1'!V51  ),2),0))=6,"C+",IF((ROUND(TRUNC(('TRI-1'!V51  ),2),0))=5,"C-",IF((ROUND(TRUNC(('TRI-1'!V51  ),2),0))=4,"D+",IF((ROUND(TRUNC(('TRI-1'!V51 ),2),0))=3,"D-",IF((ROUND(TRUNC(('TRI-1'!V51 ),2),0))=2,"E+",IF((ROUND(TRUNC(('TRI-1'!V51  ),2),0))&lt;=1,"E-","")))))))))))</f>
        <v/>
      </c>
      <c r="W51" s="51" t="str">
        <f>IF(OR('TRI-1'!W51 ="",'TRI-1'!W51&lt;0,'TRI-1'!W51  &gt;10),"",IF((ROUND(TRUNC(('TRI-1'!W51  ),2),0))=10,"A+",IF((ROUND(TRUNC(('TRI-1'!W51  ),2),0))=9,"A-",IF((ROUND(TRUNC(('TRI-1'!W51   ),2),0))=8,"B+",IF((ROUND(TRUNC(('TRI-1'!W51 ),2),0))=7,"B-",IF((ROUND(TRUNC(('TRI-1'!W51  ),2),0))=6,"C+",IF((ROUND(TRUNC(('TRI-1'!W51  ),2),0))=5,"C-",IF((ROUND(TRUNC(('TRI-1'!W51  ),2),0))=4,"D+",IF((ROUND(TRUNC(('TRI-1'!W51 ),2),0))=3,"D-",IF((ROUND(TRUNC(('TRI-1'!W51 ),2),0))=2,"E+",IF((ROUND(TRUNC(('TRI-1'!W51  ),2),0))&lt;=1,"E-","")))))))))))</f>
        <v/>
      </c>
      <c r="X51" s="51" t="str">
        <f>IF(OR('TRI-1'!X51 ="",'TRI-1'!X51&lt;0,'TRI-1'!X51  &gt;10),"",IF((ROUND(TRUNC(('TRI-1'!X51  ),2),0))=10,"A+",IF((ROUND(TRUNC(('TRI-1'!X51  ),2),0))=9,"A-",IF((ROUND(TRUNC(('TRI-1'!X51   ),2),0))=8,"B+",IF((ROUND(TRUNC(('TRI-1'!X51 ),2),0))=7,"B-",IF((ROUND(TRUNC(('TRI-1'!X51  ),2),0))=6,"C+",IF((ROUND(TRUNC(('TRI-1'!X51  ),2),0))=5,"C-",IF((ROUND(TRUNC(('TRI-1'!X51  ),2),0))=4,"D+",IF((ROUND(TRUNC(('TRI-1'!X51 ),2),0))=3,"D-",IF((ROUND(TRUNC(('TRI-1'!X51 ),2),0))=2,"E+",IF((ROUND(TRUNC(('TRI-1'!X51  ),2),0))&lt;=1,"E-","")))))))))))</f>
        <v/>
      </c>
      <c r="Y51" s="51" t="str">
        <f>IF(OR('TRI-1'!Y51 ="",'TRI-1'!Y51&lt;0,'TRI-1'!Y51  &gt;10),"",IF((ROUND(TRUNC(('TRI-1'!Y51  ),2),0))=10,"A+",IF((ROUND(TRUNC(('TRI-1'!Y51  ),2),0))=9,"A-",IF((ROUND(TRUNC(('TRI-1'!Y51   ),2),0))=8,"B+",IF((ROUND(TRUNC(('TRI-1'!Y51 ),2),0))=7,"B-",IF((ROUND(TRUNC(('TRI-1'!Y51  ),2),0))=6,"C+",IF((ROUND(TRUNC(('TRI-1'!Y51  ),2),0))=5,"C-",IF((ROUND(TRUNC(('TRI-1'!Y51  ),2),0))=4,"D+",IF((ROUND(TRUNC(('TRI-1'!Y51 ),2),0))=3,"D-",IF((ROUND(TRUNC(('TRI-1'!Y51 ),2),0))=2,"E+",IF((ROUND(TRUNC(('TRI-1'!Y51  ),2),0))&lt;=1,"E-","")))))))))))</f>
        <v/>
      </c>
      <c r="Z51" s="51" t="str">
        <f>IF(OR('TRI-1'!Z51 ="",'TRI-1'!Z51&lt;0,'TRI-1'!Z51  &gt;10),"",IF((ROUND(TRUNC(('TRI-1'!Z51  ),2),0))=10,"A+",IF((ROUND(TRUNC(('TRI-1'!Z51  ),2),0))=9,"A-",IF((ROUND(TRUNC(('TRI-1'!Z51   ),2),0))=8,"B+",IF((ROUND(TRUNC(('TRI-1'!Z51 ),2),0))=7,"B-",IF((ROUND(TRUNC(('TRI-1'!Z51  ),2),0))=6,"C+",IF((ROUND(TRUNC(('TRI-1'!Z51  ),2),0))=5,"C-",IF((ROUND(TRUNC(('TRI-1'!Z51  ),2),0))=4,"D+",IF((ROUND(TRUNC(('TRI-1'!Z51 ),2),0))=3,"D-",IF((ROUND(TRUNC(('TRI-1'!Z51 ),2),0))=2,"E+",IF((ROUND(TRUNC(('TRI-1'!Z51  ),2),0))&lt;=1,"E-","")))))))))))</f>
        <v/>
      </c>
      <c r="AA51" s="51" t="str">
        <f>IF(OR('TRI-1'!AA51 ="",'TRI-1'!AA51&lt;0,'TRI-1'!AA51  &gt;10),"",IF((ROUND(TRUNC(('TRI-1'!AA51  ),2),0))=10,"A+",IF((ROUND(TRUNC(('TRI-1'!AA51  ),2),0))=9,"A-",IF((ROUND(TRUNC(('TRI-1'!AA51   ),2),0))=8,"B+",IF((ROUND(TRUNC(('TRI-1'!AA51 ),2),0))=7,"B-",IF((ROUND(TRUNC(('TRI-1'!AA51  ),2),0))=6,"C+",IF((ROUND(TRUNC(('TRI-1'!AA51  ),2),0))=5,"C-",IF((ROUND(TRUNC(('TRI-1'!AA51  ),2),0))=4,"D+",IF((ROUND(TRUNC(('TRI-1'!AA51 ),2),0))=3,"D-",IF((ROUND(TRUNC(('TRI-1'!AA51 ),2),0))=2,"E+",IF((ROUND(TRUNC(('TRI-1'!AA51  ),2),0))&lt;=1,"E-","")))))))))))</f>
        <v/>
      </c>
      <c r="AB51" s="51" t="str">
        <f>IF(OR('TRI-1'!AB51 ="",'TRI-1'!AB51&lt;0,'TRI-1'!AB51  &gt;10),"",IF((ROUND(TRUNC(('TRI-1'!AB51  ),2),0))=10,"A+",IF((ROUND(TRUNC(('TRI-1'!AB51  ),2),0))=9,"A-",IF((ROUND(TRUNC(('TRI-1'!AB51   ),2),0))=8,"B+",IF((ROUND(TRUNC(('TRI-1'!AB51 ),2),0))=7,"B-",IF((ROUND(TRUNC(('TRI-1'!AB51  ),2),0))=6,"C+",IF((ROUND(TRUNC(('TRI-1'!AB51  ),2),0))=5,"C-",IF((ROUND(TRUNC(('TRI-1'!AB51  ),2),0))=4,"D+",IF((ROUND(TRUNC(('TRI-1'!AB51 ),2),0))=3,"D-",IF((ROUND(TRUNC(('TRI-1'!AB51 ),2),0))=2,"E+",IF((ROUND(TRUNC(('TRI-1'!AB51  ),2),0))&lt;=1,"E-","")))))))))))</f>
        <v/>
      </c>
      <c r="AC51" s="51" t="str">
        <f>IF(OR('TRI-1'!AC51 ="",'TRI-1'!AC51&lt;0,'TRI-1'!AC51  &gt;10),"",IF((ROUND(TRUNC(('TRI-1'!AC51  ),2),0))=10,"A+",IF((ROUND(TRUNC(('TRI-1'!AC51  ),2),0))=9,"A-",IF((ROUND(TRUNC(('TRI-1'!AC51   ),2),0))=8,"B+",IF((ROUND(TRUNC(('TRI-1'!AC51 ),2),0))=7,"B-",IF((ROUND(TRUNC(('TRI-1'!AC51  ),2),0))=6,"C+",IF((ROUND(TRUNC(('TRI-1'!AC51  ),2),0))=5,"C-",IF((ROUND(TRUNC(('TRI-1'!AC51  ),2),0))=4,"D+",IF((ROUND(TRUNC(('TRI-1'!AC51 ),2),0))=3,"D-",IF((ROUND(TRUNC(('TRI-1'!AC51 ),2),0))=2,"E+",IF((ROUND(TRUNC(('TRI-1'!AC51  ),2),0))&lt;=1,"E-","")))))))))))</f>
        <v/>
      </c>
      <c r="AD51" s="51" t="str">
        <f>IF(OR('TRI-1'!AD51 ="",'TRI-1'!AD51&lt;0,'TRI-1'!AD51  &gt;10),"",IF((ROUND(TRUNC(('TRI-1'!AD51  ),2),0))=10,"A+",IF((ROUND(TRUNC(('TRI-1'!AD51  ),2),0))=9,"A-",IF((ROUND(TRUNC(('TRI-1'!AD51   ),2),0))=8,"B+",IF((ROUND(TRUNC(('TRI-1'!AD51 ),2),0))=7,"B-",IF((ROUND(TRUNC(('TRI-1'!AD51  ),2),0))=6,"C+",IF((ROUND(TRUNC(('TRI-1'!AD51  ),2),0))=5,"C-",IF((ROUND(TRUNC(('TRI-1'!AD51  ),2),0))=4,"D+",IF((ROUND(TRUNC(('TRI-1'!AD51 ),2),0))=3,"D-",IF((ROUND(TRUNC(('TRI-1'!AD51 ),2),0))=2,"E+",IF((ROUND(TRUNC(('TRI-1'!AD51  ),2),0))&lt;=1,"E-","")))))))))))</f>
        <v/>
      </c>
      <c r="AE51" s="51" t="str">
        <f>IF(OR('TRI-1'!AE51 ="",'TRI-1'!AE51&lt;0,'TRI-1'!AE51  &gt;10),"",IF((ROUND(TRUNC(('TRI-1'!AE51  ),2),0))=10,"A+",IF((ROUND(TRUNC(('TRI-1'!AE51  ),2),0))=9,"A-",IF((ROUND(TRUNC(('TRI-1'!AE51   ),2),0))=8,"B+",IF((ROUND(TRUNC(('TRI-1'!AE51 ),2),0))=7,"B-",IF((ROUND(TRUNC(('TRI-1'!AE51  ),2),0))=6,"C+",IF((ROUND(TRUNC(('TRI-1'!AE51  ),2),0))=5,"C-",IF((ROUND(TRUNC(('TRI-1'!AE51  ),2),0))=4,"D+",IF((ROUND(TRUNC(('TRI-1'!AE51 ),2),0))=3,"D-",IF((ROUND(TRUNC(('TRI-1'!AE51 ),2),0))=2,"E+",IF((ROUND(TRUNC(('TRI-1'!AE51  ),2),0))&lt;=1,"E-","")))))))))))</f>
        <v/>
      </c>
      <c r="AF51" s="51" t="str">
        <f>IF(OR('TRI-1'!AF51 ="",'TRI-1'!AF51&lt;0,'TRI-1'!AF51  &gt;10),"",IF((ROUND(TRUNC(('TRI-1'!AF51  ),2),0))=10,"A+",IF((ROUND(TRUNC(('TRI-1'!AF51  ),2),0))=9,"A-",IF((ROUND(TRUNC(('TRI-1'!AF51   ),2),0))=8,"B+",IF((ROUND(TRUNC(('TRI-1'!AF51 ),2),0))=7,"B-",IF((ROUND(TRUNC(('TRI-1'!AF51  ),2),0))=6,"C+",IF((ROUND(TRUNC(('TRI-1'!AF51  ),2),0))=5,"C-",IF((ROUND(TRUNC(('TRI-1'!AF51  ),2),0))=4,"D+",IF((ROUND(TRUNC(('TRI-1'!AF51 ),2),0))=3,"D-",IF((ROUND(TRUNC(('TRI-1'!AF51 ),2),0))=2,"E+",IF((ROUND(TRUNC(('TRI-1'!AF51  ),2),0))&lt;=1,"E-","")))))))))))</f>
        <v/>
      </c>
      <c r="AG51" s="51" t="str">
        <f>IF(OR('TRI-1'!AG51 ="",'TRI-1'!AG51&lt;0,'TRI-1'!AG51  &gt;10),"",IF((ROUND(TRUNC(('TRI-1'!AG51  ),2),0))=10,"A+",IF((ROUND(TRUNC(('TRI-1'!AG51  ),2),0))=9,"A-",IF((ROUND(TRUNC(('TRI-1'!AG51   ),2),0))=8,"B+",IF((ROUND(TRUNC(('TRI-1'!AG51 ),2),0))=7,"B-",IF((ROUND(TRUNC(('TRI-1'!AG51  ),2),0))=6,"C+",IF((ROUND(TRUNC(('TRI-1'!AG51  ),2),0))=5,"C-",IF((ROUND(TRUNC(('TRI-1'!AG51  ),2),0))=4,"D+",IF((ROUND(TRUNC(('TRI-1'!AG51 ),2),0))=3,"D-",IF((ROUND(TRUNC(('TRI-1'!AG51 ),2),0))=2,"E+",IF((ROUND(TRUNC(('TRI-1'!AG51  ),2),0))&lt;=1,"E-","")))))))))))</f>
        <v/>
      </c>
      <c r="AH51" s="51" t="str">
        <f>IF(OR('TRI-1'!AH51 ="",'TRI-1'!AH51&lt;0,'TRI-1'!AH51  &gt;10),"",IF((ROUND(TRUNC(('TRI-1'!AH51  ),2),0))=10,"A+",IF((ROUND(TRUNC(('TRI-1'!AH51  ),2),0))=9,"A-",IF((ROUND(TRUNC(('TRI-1'!AH51   ),2),0))=8,"B+",IF((ROUND(TRUNC(('TRI-1'!AH51 ),2),0))=7,"B-",IF((ROUND(TRUNC(('TRI-1'!AH51  ),2),0))=6,"C+",IF((ROUND(TRUNC(('TRI-1'!AH51  ),2),0))=5,"C-",IF((ROUND(TRUNC(('TRI-1'!AH51  ),2),0))=4,"D+",IF((ROUND(TRUNC(('TRI-1'!AH51 ),2),0))=3,"D-",IF((ROUND(TRUNC(('TRI-1'!AH51 ),2),0))=2,"E+",IF((ROUND(TRUNC(('TRI-1'!AH51  ),2),0))&lt;=1,"E-","")))))))))))</f>
        <v/>
      </c>
      <c r="AI51" s="51" t="str">
        <f>IF(OR('TRI-1'!AI51 ="",'TRI-1'!AI51&lt;0,'TRI-1'!AI51  &gt;10),"",IF((ROUND(TRUNC(('TRI-1'!AI51  ),2),0))=10,"A+",IF((ROUND(TRUNC(('TRI-1'!AI51  ),2),0))=9,"A-",IF((ROUND(TRUNC(('TRI-1'!AI51   ),2),0))=8,"B+",IF((ROUND(TRUNC(('TRI-1'!AI51 ),2),0))=7,"B-",IF((ROUND(TRUNC(('TRI-1'!AI51  ),2),0))=6,"C+",IF((ROUND(TRUNC(('TRI-1'!AI51  ),2),0))=5,"C-",IF((ROUND(TRUNC(('TRI-1'!AI51  ),2),0))=4,"D+",IF((ROUND(TRUNC(('TRI-1'!AI51 ),2),0))=3,"D-",IF((ROUND(TRUNC(('TRI-1'!AI51 ),2),0))=2,"E+",IF((ROUND(TRUNC(('TRI-1'!AI51  ),2),0))&lt;=1,"E-","")))))))))))</f>
        <v/>
      </c>
      <c r="AJ51" s="51" t="str">
        <f>IF(OR('TRI-1'!AJ51 ="",'TRI-1'!AJ51&lt;0,'TRI-1'!AJ51  &gt;10),"",IF((ROUND(TRUNC(('TRI-1'!AJ51  ),2),0))=10,"A+",IF((ROUND(TRUNC(('TRI-1'!AJ51  ),2),0))=9,"A-",IF((ROUND(TRUNC(('TRI-1'!AJ51   ),2),0))=8,"B+",IF((ROUND(TRUNC(('TRI-1'!AJ51 ),2),0))=7,"B-",IF((ROUND(TRUNC(('TRI-1'!AJ51  ),2),0))=6,"C+",IF((ROUND(TRUNC(('TRI-1'!AJ51  ),2),0))=5,"C-",IF((ROUND(TRUNC(('TRI-1'!AJ51  ),2),0))=4,"D+",IF((ROUND(TRUNC(('TRI-1'!AJ51 ),2),0))=3,"D-",IF((ROUND(TRUNC(('TRI-1'!AJ51 ),2),0))=2,"E+",IF((ROUND(TRUNC(('TRI-1'!AJ51  ),2),0))&lt;=1,"E-","")))))))))))</f>
        <v/>
      </c>
      <c r="AK51" s="51" t="str">
        <f>IF(OR('TRI-1'!AK51 ="",'TRI-1'!AK51&lt;0,'TRI-1'!AK51  &gt;10),"",IF((ROUND(TRUNC(('TRI-1'!AK51  ),2),0))=10,"A+",IF((ROUND(TRUNC(('TRI-1'!AK51  ),2),0))=9,"A-",IF((ROUND(TRUNC(('TRI-1'!AK51   ),2),0))=8,"B+",IF((ROUND(TRUNC(('TRI-1'!AK51 ),2),0))=7,"B-",IF((ROUND(TRUNC(('TRI-1'!AK51  ),2),0))=6,"C+",IF((ROUND(TRUNC(('TRI-1'!AK51  ),2),0))=5,"C-",IF((ROUND(TRUNC(('TRI-1'!AK51  ),2),0))=4,"D+",IF((ROUND(TRUNC(('TRI-1'!AK51 ),2),0))=3,"D-",IF((ROUND(TRUNC(('TRI-1'!AK51 ),2),0))=2,"E+",IF((ROUND(TRUNC(('TRI-1'!AK51  ),2),0))&lt;=1,"E-","")))))))))))</f>
        <v/>
      </c>
      <c r="AL51" s="51" t="str">
        <f>IF(OR('TRI-1'!AL51 ="",'TRI-1'!AL51&lt;0,'TRI-1'!AL51  &gt;10),"",IF((ROUND(TRUNC(('TRI-1'!AL51  ),2),0))=10,"A+",IF((ROUND(TRUNC(('TRI-1'!AL51  ),2),0))=9,"A-",IF((ROUND(TRUNC(('TRI-1'!AL51   ),2),0))=8,"B+",IF((ROUND(TRUNC(('TRI-1'!AL51 ),2),0))=7,"B-",IF((ROUND(TRUNC(('TRI-1'!AL51  ),2),0))=6,"C+",IF((ROUND(TRUNC(('TRI-1'!AL51  ),2),0))=5,"C-",IF((ROUND(TRUNC(('TRI-1'!AL51  ),2),0))=4,"D+",IF((ROUND(TRUNC(('TRI-1'!AL51 ),2),0))=3,"D-",IF((ROUND(TRUNC(('TRI-1'!AL51 ),2),0))=2,"E+",IF((ROUND(TRUNC(('TRI-1'!AL51  ),2),0))&lt;=1,"E-","")))))))))))</f>
        <v/>
      </c>
      <c r="AM51" s="51" t="str">
        <f>IF(OR('TRI-1'!AM51 ="",'TRI-1'!AM51&lt;0,'TRI-1'!AM51  &gt;10),"",IF((ROUND(TRUNC(('TRI-1'!AM51  ),2),0))=10,"A+",IF((ROUND(TRUNC(('TRI-1'!AM51  ),2),0))=9,"A-",IF((ROUND(TRUNC(('TRI-1'!AM51   ),2),0))=8,"B+",IF((ROUND(TRUNC(('TRI-1'!AM51 ),2),0))=7,"B-",IF((ROUND(TRUNC(('TRI-1'!AM51  ),2),0))=6,"C+",IF((ROUND(TRUNC(('TRI-1'!AM51  ),2),0))=5,"C-",IF((ROUND(TRUNC(('TRI-1'!AM51  ),2),0))=4,"D+",IF((ROUND(TRUNC(('TRI-1'!AM51 ),2),0))=3,"D-",IF((ROUND(TRUNC(('TRI-1'!AM51 ),2),0))=2,"E+",IF((ROUND(TRUNC(('TRI-1'!AM51  ),2),0))&lt;=1,"E-","")))))))))))</f>
        <v/>
      </c>
      <c r="AN51" s="51" t="str">
        <f>IF(OR('TRI-1'!AN51 ="",'TRI-1'!AN51&lt;0,'TRI-1'!AN51  &gt;10),"",IF((ROUND(TRUNC(('TRI-1'!AN51  ),2),0))=10,"A+",IF((ROUND(TRUNC(('TRI-1'!AN51  ),2),0))=9,"A-",IF((ROUND(TRUNC(('TRI-1'!AN51   ),2),0))=8,"B+",IF((ROUND(TRUNC(('TRI-1'!AN51 ),2),0))=7,"B-",IF((ROUND(TRUNC(('TRI-1'!AN51  ),2),0))=6,"C+",IF((ROUND(TRUNC(('TRI-1'!AN51  ),2),0))=5,"C-",IF((ROUND(TRUNC(('TRI-1'!AN51  ),2),0))=4,"D+",IF((ROUND(TRUNC(('TRI-1'!AN51 ),2),0))=3,"D-",IF((ROUND(TRUNC(('TRI-1'!AN51 ),2),0))=2,"E+",IF((ROUND(TRUNC(('TRI-1'!AN51  ),2),0))&lt;=1,"E-","")))))))))))</f>
        <v/>
      </c>
      <c r="AO51" s="51" t="str">
        <f>IF(OR('TRI-1'!AO51 ="",'TRI-1'!AO51&lt;0,'TRI-1'!AO51  &gt;10),"",IF((ROUND(TRUNC(('TRI-1'!AO51  ),2),0))=10,"A+",IF((ROUND(TRUNC(('TRI-1'!AO51  ),2),0))=9,"A-",IF((ROUND(TRUNC(('TRI-1'!AO51   ),2),0))=8,"B+",IF((ROUND(TRUNC(('TRI-1'!AO51 ),2),0))=7,"B-",IF((ROUND(TRUNC(('TRI-1'!AO51  ),2),0))=6,"C+",IF((ROUND(TRUNC(('TRI-1'!AO51  ),2),0))=5,"C-",IF((ROUND(TRUNC(('TRI-1'!AO51  ),2),0))=4,"D+",IF((ROUND(TRUNC(('TRI-1'!AO51 ),2),0))=3,"D-",IF((ROUND(TRUNC(('TRI-1'!AO51 ),2),0))=2,"E+",IF((ROUND(TRUNC(('TRI-1'!AO51  ),2),0))&lt;=1,"E-","")))))))))))</f>
        <v/>
      </c>
      <c r="AP51" s="51" t="str">
        <f>IF(OR('TRI-1'!AP51 ="",'TRI-1'!AP51&lt;0,'TRI-1'!AP51  &gt;10),"",IF((ROUND(TRUNC(('TRI-1'!AP51  ),2),0))=10,"A+",IF((ROUND(TRUNC(('TRI-1'!AP51  ),2),0))=9,"A-",IF((ROUND(TRUNC(('TRI-1'!AP51   ),2),0))=8,"B+",IF((ROUND(TRUNC(('TRI-1'!AP51 ),2),0))=7,"B-",IF((ROUND(TRUNC(('TRI-1'!AP51  ),2),0))=6,"C+",IF((ROUND(TRUNC(('TRI-1'!AP51  ),2),0))=5,"C-",IF((ROUND(TRUNC(('TRI-1'!AP51  ),2),0))=4,"D+",IF((ROUND(TRUNC(('TRI-1'!AP51 ),2),0))=3,"D-",IF((ROUND(TRUNC(('TRI-1'!AP51 ),2),0))=2,"E+",IF((ROUND(TRUNC(('TRI-1'!AP51  ),2),0))&lt;=1,"E-","")))))))))))</f>
        <v/>
      </c>
      <c r="AQ51" s="51" t="str">
        <f>IF(OR('TRI-1'!AQ51 ="",'TRI-1'!AQ51&lt;0,'TRI-1'!AQ51  &gt;10),"",IF((ROUND(TRUNC(('TRI-1'!AQ51  ),2),0))=10,"A+",IF((ROUND(TRUNC(('TRI-1'!AQ51  ),2),0))=9,"A-",IF((ROUND(TRUNC(('TRI-1'!AQ51   ),2),0))=8,"B+",IF((ROUND(TRUNC(('TRI-1'!AQ51 ),2),0))=7,"B-",IF((ROUND(TRUNC(('TRI-1'!AQ51  ),2),0))=6,"C+",IF((ROUND(TRUNC(('TRI-1'!AQ51  ),2),0))=5,"C-",IF((ROUND(TRUNC(('TRI-1'!AQ51  ),2),0))=4,"D+",IF((ROUND(TRUNC(('TRI-1'!AQ51 ),2),0))=3,"D-",IF((ROUND(TRUNC(('TRI-1'!AQ51 ),2),0))=2,"E+",IF((ROUND(TRUNC(('TRI-1'!AQ51  ),2),0))&lt;=1,"E-","")))))))))))</f>
        <v/>
      </c>
      <c r="AR51" s="51" t="str">
        <f>IF(OR('TRI-1'!AR51 ="",'TRI-1'!AR51&lt;0,'TRI-1'!AR51  &gt;10),"",IF((ROUND(TRUNC(('TRI-1'!AR51  ),2),0))=10,"A+",IF((ROUND(TRUNC(('TRI-1'!AR51  ),2),0))=9,"A-",IF((ROUND(TRUNC(('TRI-1'!AR51   ),2),0))=8,"B+",IF((ROUND(TRUNC(('TRI-1'!AR51 ),2),0))=7,"B-",IF((ROUND(TRUNC(('TRI-1'!AR51  ),2),0))=6,"C+",IF((ROUND(TRUNC(('TRI-1'!AR51  ),2),0))=5,"C-",IF((ROUND(TRUNC(('TRI-1'!AR51  ),2),0))=4,"D+",IF((ROUND(TRUNC(('TRI-1'!AR51 ),2),0))=3,"D-",IF((ROUND(TRUNC(('TRI-1'!AR51 ),2),0))=2,"E+",IF((ROUND(TRUNC(('TRI-1'!AR51  ),2),0))&lt;=1,"E-","")))))))))))</f>
        <v/>
      </c>
      <c r="AS51" s="51" t="str">
        <f>IF(OR('TRI-1'!AS51 ="",'TRI-1'!AS51&lt;0,'TRI-1'!AS51  &gt;10),"",IF((ROUND(TRUNC(('TRI-1'!AS51  ),2),0))=10,"A+",IF((ROUND(TRUNC(('TRI-1'!AS51  ),2),0))=9,"A-",IF((ROUND(TRUNC(('TRI-1'!AS51   ),2),0))=8,"B+",IF((ROUND(TRUNC(('TRI-1'!AS51 ),2),0))=7,"B-",IF((ROUND(TRUNC(('TRI-1'!AS51  ),2),0))=6,"C+",IF((ROUND(TRUNC(('TRI-1'!AS51  ),2),0))=5,"C-",IF((ROUND(TRUNC(('TRI-1'!AS51  ),2),0))=4,"D+",IF((ROUND(TRUNC(('TRI-1'!AS51 ),2),0))=3,"D-",IF((ROUND(TRUNC(('TRI-1'!AS51 ),2),0))=2,"E+",IF((ROUND(TRUNC(('TRI-1'!AS51  ),2),0))&lt;=1,"E-","")))))))))))</f>
        <v/>
      </c>
      <c r="AT51" s="51" t="str">
        <f>IF(OR('TRI-1'!AT51 ="",'TRI-1'!AT51&lt;0,'TRI-1'!AT51  &gt;10),"",IF((ROUND(TRUNC(('TRI-1'!AT51  ),2),0))=10,"A+",IF((ROUND(TRUNC(('TRI-1'!AT51  ),2),0))=9,"A-",IF((ROUND(TRUNC(('TRI-1'!AT51   ),2),0))=8,"B+",IF((ROUND(TRUNC(('TRI-1'!AT51 ),2),0))=7,"B-",IF((ROUND(TRUNC(('TRI-1'!AT51  ),2),0))=6,"C+",IF((ROUND(TRUNC(('TRI-1'!AT51  ),2),0))=5,"C-",IF((ROUND(TRUNC(('TRI-1'!AT51  ),2),0))=4,"D+",IF((ROUND(TRUNC(('TRI-1'!AT51 ),2),0))=3,"D-",IF((ROUND(TRUNC(('TRI-1'!AT51 ),2),0))=2,"E+",IF((ROUND(TRUNC(('TRI-1'!AT51  ),2),0))&lt;=1,"E-","")))))))))))</f>
        <v/>
      </c>
      <c r="AU51" s="51" t="str">
        <f>IF(OR('TRI-1'!AU51 ="",'TRI-1'!AU51&lt;0,'TRI-1'!AU51  &gt;10),"",IF((ROUND(TRUNC(('TRI-1'!AU51  ),2),0))=10,"A+",IF((ROUND(TRUNC(('TRI-1'!AU51  ),2),0))=9,"A-",IF((ROUND(TRUNC(('TRI-1'!AU51   ),2),0))=8,"B+",IF((ROUND(TRUNC(('TRI-1'!AU51 ),2),0))=7,"B-",IF((ROUND(TRUNC(('TRI-1'!AU51  ),2),0))=6,"C+",IF((ROUND(TRUNC(('TRI-1'!AU51  ),2),0))=5,"C-",IF((ROUND(TRUNC(('TRI-1'!AU51  ),2),0))=4,"D+",IF((ROUND(TRUNC(('TRI-1'!AU51 ),2),0))=3,"D-",IF((ROUND(TRUNC(('TRI-1'!AU51 ),2),0))=2,"E+",IF((ROUND(TRUNC(('TRI-1'!AU51  ),2),0))&lt;=1,"E-","")))))))))))</f>
        <v/>
      </c>
      <c r="AV51" s="51" t="str">
        <f>IF(OR('TRI-1'!AV51 ="",'TRI-1'!AV51&lt;0,'TRI-1'!AV51  &gt;10),"",IF((ROUND(TRUNC(('TRI-1'!AV51  ),2),0))=10,"A+",IF((ROUND(TRUNC(('TRI-1'!AV51  ),2),0))=9,"A-",IF((ROUND(TRUNC(('TRI-1'!AV51   ),2),0))=8,"B+",IF((ROUND(TRUNC(('TRI-1'!AV51 ),2),0))=7,"B-",IF((ROUND(TRUNC(('TRI-1'!AV51  ),2),0))=6,"C+",IF((ROUND(TRUNC(('TRI-1'!AV51  ),2),0))=5,"C-",IF((ROUND(TRUNC(('TRI-1'!AV51  ),2),0))=4,"D+",IF((ROUND(TRUNC(('TRI-1'!AV51 ),2),0))=3,"D-",IF((ROUND(TRUNC(('TRI-1'!AV51 ),2),0))=2,"E+",IF((ROUND(TRUNC(('TRI-1'!AV51  ),2),0))&lt;=1,"E-","")))))))))))</f>
        <v/>
      </c>
      <c r="AW51" s="51" t="str">
        <f>IF(OR('TRI-1'!AW51 ="",'TRI-1'!AW51&lt;0,'TRI-1'!AW51  &gt;10),"",IF((ROUND(TRUNC(('TRI-1'!AW51  ),2),0))=10,"A+",IF((ROUND(TRUNC(('TRI-1'!AW51  ),2),0))=9,"A-",IF((ROUND(TRUNC(('TRI-1'!AW51   ),2),0))=8,"B+",IF((ROUND(TRUNC(('TRI-1'!AW51 ),2),0))=7,"B-",IF((ROUND(TRUNC(('TRI-1'!AW51  ),2),0))=6,"C+",IF((ROUND(TRUNC(('TRI-1'!AW51  ),2),0))=5,"C-",IF((ROUND(TRUNC(('TRI-1'!AW51  ),2),0))=4,"D+",IF((ROUND(TRUNC(('TRI-1'!AW51 ),2),0))=3,"D-",IF((ROUND(TRUNC(('TRI-1'!AW51 ),2),0))=2,"E+",IF((ROUND(TRUNC(('TRI-1'!AW51  ),2),0))&lt;=1,"E-","")))))))))))</f>
        <v/>
      </c>
      <c r="AX51" s="51" t="str">
        <f>IF(OR('TRI-1'!AX51 ="",'TRI-1'!AX51&lt;0,'TRI-1'!AX51  &gt;10),"",IF((ROUND(TRUNC(('TRI-1'!AX51  ),2),0))=10,"A+",IF((ROUND(TRUNC(('TRI-1'!AX51  ),2),0))=9,"A-",IF((ROUND(TRUNC(('TRI-1'!AX51   ),2),0))=8,"B+",IF((ROUND(TRUNC(('TRI-1'!AX51 ),2),0))=7,"B-",IF((ROUND(TRUNC(('TRI-1'!AX51  ),2),0))=6,"C+",IF((ROUND(TRUNC(('TRI-1'!AX51  ),2),0))=5,"C-",IF((ROUND(TRUNC(('TRI-1'!AX51  ),2),0))=4,"D+",IF((ROUND(TRUNC(('TRI-1'!AX51 ),2),0))=3,"D-",IF((ROUND(TRUNC(('TRI-1'!AX51 ),2),0))=2,"E+",IF((ROUND(TRUNC(('TRI-1'!AX51  ),2),0))&lt;=1,"E-","")))))))))))</f>
        <v/>
      </c>
      <c r="AY51" s="51" t="str">
        <f>IF(OR('TRI-1'!AY51 ="",'TRI-1'!AY51&lt;0,'TRI-1'!AY51  &gt;10),"",IF((ROUND(TRUNC(('TRI-1'!AY51  ),2),0))=10,"A+",IF((ROUND(TRUNC(('TRI-1'!AY51  ),2),0))=9,"A-",IF((ROUND(TRUNC(('TRI-1'!AY51   ),2),0))=8,"B+",IF((ROUND(TRUNC(('TRI-1'!AY51 ),2),0))=7,"B-",IF((ROUND(TRUNC(('TRI-1'!AY51  ),2),0))=6,"C+",IF((ROUND(TRUNC(('TRI-1'!AY51  ),2),0))=5,"C-",IF((ROUND(TRUNC(('TRI-1'!AY51  ),2),0))=4,"D+",IF((ROUND(TRUNC(('TRI-1'!AY51 ),2),0))=3,"D-",IF((ROUND(TRUNC(('TRI-1'!AY51 ),2),0))=2,"E+",IF((ROUND(TRUNC(('TRI-1'!AY51  ),2),0))&lt;=1,"E-","")))))))))))</f>
        <v/>
      </c>
      <c r="AZ51" s="51" t="str">
        <f>IF(OR('TRI-1'!AZ51 ="",'TRI-1'!AZ51&lt;0,'TRI-1'!AZ51  &gt;10),"",IF((ROUND(TRUNC(('TRI-1'!AZ51  ),2),0))=10,"A+",IF((ROUND(TRUNC(('TRI-1'!AZ51  ),2),0))=9,"A-",IF((ROUND(TRUNC(('TRI-1'!AZ51   ),2),0))=8,"B+",IF((ROUND(TRUNC(('TRI-1'!AZ51 ),2),0))=7,"B-",IF((ROUND(TRUNC(('TRI-1'!AZ51  ),2),0))=6,"C+",IF((ROUND(TRUNC(('TRI-1'!AZ51  ),2),0))=5,"C-",IF((ROUND(TRUNC(('TRI-1'!AZ51  ),2),0))=4,"D+",IF((ROUND(TRUNC(('TRI-1'!AZ51 ),2),0))=3,"D-",IF((ROUND(TRUNC(('TRI-1'!AZ51 ),2),0))=2,"E+",IF((ROUND(TRUNC(('TRI-1'!AZ51  ),2),0))&lt;=1,"E-","")))))))))))</f>
        <v/>
      </c>
      <c r="BA51" s="51" t="str">
        <f>IF(OR('TRI-1'!BA51 ="",'TRI-1'!BA51&lt;0,'TRI-1'!BA51  &gt;10),"",IF((ROUND(TRUNC(('TRI-1'!BA51  ),2),0))=10,"A+",IF((ROUND(TRUNC(('TRI-1'!BA51  ),2),0))=9,"A-",IF((ROUND(TRUNC(('TRI-1'!BA51   ),2),0))=8,"B+",IF((ROUND(TRUNC(('TRI-1'!BA51 ),2),0))=7,"B-",IF((ROUND(TRUNC(('TRI-1'!BA51  ),2),0))=6,"C+",IF((ROUND(TRUNC(('TRI-1'!BA51  ),2),0))=5,"C-",IF((ROUND(TRUNC(('TRI-1'!BA51  ),2),0))=4,"D+",IF((ROUND(TRUNC(('TRI-1'!BA51 ),2),0))=3,"D-",IF((ROUND(TRUNC(('TRI-1'!BA51 ),2),0))=2,"E+",IF((ROUND(TRUNC(('TRI-1'!BA51  ),2),0))&lt;=1,"E-","")))))))))))</f>
        <v/>
      </c>
      <c r="BB51" s="51" t="str">
        <f>IF(OR('TRI-1'!BB51 ="",'TRI-1'!BB51&lt;0,'TRI-1'!BB51  &gt;10),"",IF((ROUND(TRUNC(('TRI-1'!BB51  ),2),0))=10,"A+",IF((ROUND(TRUNC(('TRI-1'!BB51  ),2),0))=9,"A-",IF((ROUND(TRUNC(('TRI-1'!BB51   ),2),0))=8,"B+",IF((ROUND(TRUNC(('TRI-1'!BB51 ),2),0))=7,"B-",IF((ROUND(TRUNC(('TRI-1'!BB51  ),2),0))=6,"C+",IF((ROUND(TRUNC(('TRI-1'!BB51  ),2),0))=5,"C-",IF((ROUND(TRUNC(('TRI-1'!BB51  ),2),0))=4,"D+",IF((ROUND(TRUNC(('TRI-1'!BB51 ),2),0))=3,"D-",IF((ROUND(TRUNC(('TRI-1'!BB51 ),2),0))=2,"E+",IF((ROUND(TRUNC(('TRI-1'!BB51  ),2),0))&lt;=1,"E-","")))))))))))</f>
        <v/>
      </c>
      <c r="BC51" s="51" t="str">
        <f>IF(OR('TRI-1'!BC51 ="",'TRI-1'!BC51&lt;0,'TRI-1'!BC51  &gt;10),"",IF((ROUND(TRUNC(('TRI-1'!BC51  ),2),0))=10,"A+",IF((ROUND(TRUNC(('TRI-1'!BC51  ),2),0))=9,"A-",IF((ROUND(TRUNC(('TRI-1'!BC51   ),2),0))=8,"B+",IF((ROUND(TRUNC(('TRI-1'!BC51 ),2),0))=7,"B-",IF((ROUND(TRUNC(('TRI-1'!BC51  ),2),0))=6,"C+",IF((ROUND(TRUNC(('TRI-1'!BC51  ),2),0))=5,"C-",IF((ROUND(TRUNC(('TRI-1'!BC51  ),2),0))=4,"D+",IF((ROUND(TRUNC(('TRI-1'!BC51 ),2),0))=3,"D-",IF((ROUND(TRUNC(('TRI-1'!BC51 ),2),0))=2,"E+",IF((ROUND(TRUNC(('TRI-1'!BC51  ),2),0))&lt;=1,"E-","")))))))))))</f>
        <v/>
      </c>
      <c r="BD51" s="51" t="str">
        <f>IF(OR('TRI-1'!BD51 ="",'TRI-1'!BD51&lt;0,'TRI-1'!BD51  &gt;10),"",IF((ROUND(TRUNC(('TRI-1'!BD51  ),2),0))=10,"A+",IF((ROUND(TRUNC(('TRI-1'!BD51  ),2),0))=9,"A-",IF((ROUND(TRUNC(('TRI-1'!BD51   ),2),0))=8,"B+",IF((ROUND(TRUNC(('TRI-1'!BD51 ),2),0))=7,"B-",IF((ROUND(TRUNC(('TRI-1'!BD51  ),2),0))=6,"C+",IF((ROUND(TRUNC(('TRI-1'!BD51  ),2),0))=5,"C-",IF((ROUND(TRUNC(('TRI-1'!BD51  ),2),0))=4,"D+",IF((ROUND(TRUNC(('TRI-1'!BD51 ),2),0))=3,"D-",IF((ROUND(TRUNC(('TRI-1'!BD51 ),2),0))=2,"E+",IF((ROUND(TRUNC(('TRI-1'!BD51  ),2),0))&lt;=1,"E-","")))))))))))</f>
        <v/>
      </c>
      <c r="BE51" s="51" t="str">
        <f>IF(OR('TRI-1'!BE51 ="",'TRI-1'!BE51&lt;0,'TRI-1'!BE51  &gt;10),"",IF((ROUND(TRUNC(('TRI-1'!BE51  ),2),0))=10,"A+",IF((ROUND(TRUNC(('TRI-1'!BE51  ),2),0))=9,"A-",IF((ROUND(TRUNC(('TRI-1'!BE51   ),2),0))=8,"B+",IF((ROUND(TRUNC(('TRI-1'!BE51 ),2),0))=7,"B-",IF((ROUND(TRUNC(('TRI-1'!BE51  ),2),0))=6,"C+",IF((ROUND(TRUNC(('TRI-1'!BE51  ),2),0))=5,"C-",IF((ROUND(TRUNC(('TRI-1'!BE51  ),2),0))=4,"D+",IF((ROUND(TRUNC(('TRI-1'!BE51 ),2),0))=3,"D-",IF((ROUND(TRUNC(('TRI-1'!BE51 ),2),0))=2,"E+",IF((ROUND(TRUNC(('TRI-1'!BE51  ),2),0))&lt;=1,"E-","")))))))))))</f>
        <v/>
      </c>
      <c r="BF51" s="51" t="str">
        <f>IF(OR('TRI-1'!BF51 ="",'TRI-1'!BF51&lt;0,'TRI-1'!BF51  &gt;10),"",IF((ROUND(TRUNC(('TRI-1'!BF51  ),2),0))=10,"A+",IF((ROUND(TRUNC(('TRI-1'!BF51  ),2),0))=9,"A-",IF((ROUND(TRUNC(('TRI-1'!BF51   ),2),0))=8,"B+",IF((ROUND(TRUNC(('TRI-1'!BF51 ),2),0))=7,"B-",IF((ROUND(TRUNC(('TRI-1'!BF51  ),2),0))=6,"C+",IF((ROUND(TRUNC(('TRI-1'!BF51  ),2),0))=5,"C-",IF((ROUND(TRUNC(('TRI-1'!BF51  ),2),0))=4,"D+",IF((ROUND(TRUNC(('TRI-1'!BF51 ),2),0))=3,"D-",IF((ROUND(TRUNC(('TRI-1'!BF51 ),2),0))=2,"E+",IF((ROUND(TRUNC(('TRI-1'!BF51  ),2),0))&lt;=1,"E-","")))))))))))</f>
        <v/>
      </c>
      <c r="BG51" s="51" t="str">
        <f>IF(OR('TRI-1'!BG51 ="",'TRI-1'!BG51&lt;0,'TRI-1'!BG51  &gt;10),"",IF((ROUND(TRUNC(('TRI-1'!BG51  ),2),0))=10,"A+",IF((ROUND(TRUNC(('TRI-1'!BG51  ),2),0))=9,"A-",IF((ROUND(TRUNC(('TRI-1'!BG51   ),2),0))=8,"B+",IF((ROUND(TRUNC(('TRI-1'!BG51 ),2),0))=7,"B-",IF((ROUND(TRUNC(('TRI-1'!BG51  ),2),0))=6,"C+",IF((ROUND(TRUNC(('TRI-1'!BG51  ),2),0))=5,"C-",IF((ROUND(TRUNC(('TRI-1'!BG51  ),2),0))=4,"D+",IF((ROUND(TRUNC(('TRI-1'!BG51 ),2),0))=3,"D-",IF((ROUND(TRUNC(('TRI-1'!BG51 ),2),0))=2,"E+",IF((ROUND(TRUNC(('TRI-1'!BG51  ),2),0))&lt;=1,"E-","")))))))))))</f>
        <v/>
      </c>
      <c r="BH51" s="51" t="str">
        <f>IF(OR('TRI-1'!BH51 ="",'TRI-1'!BH51&lt;0,'TRI-1'!BH51  &gt;10),"",IF((ROUND(TRUNC(('TRI-1'!BH51  ),2),0))=10,"A+",IF((ROUND(TRUNC(('TRI-1'!BH51  ),2),0))=9,"A-",IF((ROUND(TRUNC(('TRI-1'!BH51   ),2),0))=8,"B+",IF((ROUND(TRUNC(('TRI-1'!BH51 ),2),0))=7,"B-",IF((ROUND(TRUNC(('TRI-1'!BH51  ),2),0))=6,"C+",IF((ROUND(TRUNC(('TRI-1'!BH51  ),2),0))=5,"C-",IF((ROUND(TRUNC(('TRI-1'!BH51  ),2),0))=4,"D+",IF((ROUND(TRUNC(('TRI-1'!BH51 ),2),0))=3,"D-",IF((ROUND(TRUNC(('TRI-1'!BH51 ),2),0))=2,"E+",IF((ROUND(TRUNC(('TRI-1'!BH51  ),2),0))&lt;=1,"E-","")))))))))))</f>
        <v/>
      </c>
      <c r="BI51" s="51" t="str">
        <f>IF(OR('TRI-1'!BI51 ="",'TRI-1'!BI51&lt;0,'TRI-1'!BI51  &gt;10),"",IF((ROUND(TRUNC(('TRI-1'!BI51  ),2),0))=10,"A+",IF((ROUND(TRUNC(('TRI-1'!BI51  ),2),0))=9,"A-",IF((ROUND(TRUNC(('TRI-1'!BI51   ),2),0))=8,"B+",IF((ROUND(TRUNC(('TRI-1'!BI51 ),2),0))=7,"B-",IF((ROUND(TRUNC(('TRI-1'!BI51  ),2),0))=6,"C+",IF((ROUND(TRUNC(('TRI-1'!BI51  ),2),0))=5,"C-",IF((ROUND(TRUNC(('TRI-1'!BI51  ),2),0))=4,"D+",IF((ROUND(TRUNC(('TRI-1'!BI51 ),2),0))=3,"D-",IF((ROUND(TRUNC(('TRI-1'!BI51 ),2),0))=2,"E+",IF((ROUND(TRUNC(('TRI-1'!BI51  ),2),0))&lt;=1,"E-","")))))))))))</f>
        <v/>
      </c>
      <c r="BJ51" s="51" t="str">
        <f>IF(OR('TRI-1'!BJ51 ="",'TRI-1'!BJ51&lt;0,'TRI-1'!BJ51  &gt;10),"",IF((ROUND(TRUNC(('TRI-1'!BJ51  ),2),0))=10,"A+",IF((ROUND(TRUNC(('TRI-1'!BJ51  ),2),0))=9,"A-",IF((ROUND(TRUNC(('TRI-1'!BJ51   ),2),0))=8,"B+",IF((ROUND(TRUNC(('TRI-1'!BJ51 ),2),0))=7,"B-",IF((ROUND(TRUNC(('TRI-1'!BJ51  ),2),0))=6,"C+",IF((ROUND(TRUNC(('TRI-1'!BJ51  ),2),0))=5,"C-",IF((ROUND(TRUNC(('TRI-1'!BJ51  ),2),0))=4,"D+",IF((ROUND(TRUNC(('TRI-1'!BJ51 ),2),0))=3,"D-",IF((ROUND(TRUNC(('TRI-1'!BJ51 ),2),0))=2,"E+",IF((ROUND(TRUNC(('TRI-1'!BJ51  ),2),0))&lt;=1,"E-","")))))))))))</f>
        <v/>
      </c>
      <c r="BK51" s="51" t="str">
        <f>IF(OR('TRI-1'!BK51 ="",'TRI-1'!BK51&lt;0,'TRI-1'!BK51  &gt;10),"",IF((ROUND(TRUNC(('TRI-1'!BK51  ),2),0))=10,"A+",IF((ROUND(TRUNC(('TRI-1'!BK51  ),2),0))=9,"A-",IF((ROUND(TRUNC(('TRI-1'!BK51   ),2),0))=8,"B+",IF((ROUND(TRUNC(('TRI-1'!BK51 ),2),0))=7,"B-",IF((ROUND(TRUNC(('TRI-1'!BK51  ),2),0))=6,"C+",IF((ROUND(TRUNC(('TRI-1'!BK51  ),2),0))=5,"C-",IF((ROUND(TRUNC(('TRI-1'!BK51  ),2),0))=4,"D+",IF((ROUND(TRUNC(('TRI-1'!BK51 ),2),0))=3,"D-",IF((ROUND(TRUNC(('TRI-1'!BK51 ),2),0))=2,"E+",IF((ROUND(TRUNC(('TRI-1'!BK51  ),2),0))&lt;=1,"E-","")))))))))))</f>
        <v/>
      </c>
      <c r="BL51" s="51" t="str">
        <f>IF(OR('TRI-1'!BL51 ="",'TRI-1'!BL51&lt;0,'TRI-1'!BL51  &gt;10),"",IF((ROUND(TRUNC(('TRI-1'!BL51  ),2),0))=10,"A+",IF((ROUND(TRUNC(('TRI-1'!BL51  ),2),0))=9,"A-",IF((ROUND(TRUNC(('TRI-1'!BL51   ),2),0))=8,"B+",IF((ROUND(TRUNC(('TRI-1'!BL51 ),2),0))=7,"B-",IF((ROUND(TRUNC(('TRI-1'!BL51  ),2),0))=6,"C+",IF((ROUND(TRUNC(('TRI-1'!BL51  ),2),0))=5,"C-",IF((ROUND(TRUNC(('TRI-1'!BL51  ),2),0))=4,"D+",IF((ROUND(TRUNC(('TRI-1'!BL51 ),2),0))=3,"D-",IF((ROUND(TRUNC(('TRI-1'!BL51 ),2),0))=2,"E+",IF((ROUND(TRUNC(('TRI-1'!BL51  ),2),0))&lt;=1,"E-","")))))))))))</f>
        <v/>
      </c>
      <c r="BM51" s="51" t="str">
        <f>IF(OR('TRI-1'!BM51 ="",'TRI-1'!BM51&lt;0,'TRI-1'!BM51  &gt;10),"",IF((ROUND(TRUNC(('TRI-1'!BM51  ),2),0))=10,"A+",IF((ROUND(TRUNC(('TRI-1'!BM51  ),2),0))=9,"A-",IF((ROUND(TRUNC(('TRI-1'!BM51   ),2),0))=8,"B+",IF((ROUND(TRUNC(('TRI-1'!BM51 ),2),0))=7,"B-",IF((ROUND(TRUNC(('TRI-1'!BM51  ),2),0))=6,"C+",IF((ROUND(TRUNC(('TRI-1'!BM51  ),2),0))=5,"C-",IF((ROUND(TRUNC(('TRI-1'!BM51  ),2),0))=4,"D+",IF((ROUND(TRUNC(('TRI-1'!BM51 ),2),0))=3,"D-",IF((ROUND(TRUNC(('TRI-1'!BM51 ),2),0))=2,"E+",IF((ROUND(TRUNC(('TRI-1'!BM51  ),2),0))&lt;=1,"E-","")))))))))))</f>
        <v/>
      </c>
      <c r="BN51" s="51" t="str">
        <f>IF(OR('TRI-1'!BN51 ="",'TRI-1'!BN51&lt;0,'TRI-1'!BN51  &gt;10),"",IF((ROUND(TRUNC(('TRI-1'!BN51  ),2),0))=10,"A+",IF((ROUND(TRUNC(('TRI-1'!BN51  ),2),0))=9,"A-",IF((ROUND(TRUNC(('TRI-1'!BN51   ),2),0))=8,"B+",IF((ROUND(TRUNC(('TRI-1'!BN51 ),2),0))=7,"B-",IF((ROUND(TRUNC(('TRI-1'!BN51  ),2),0))=6,"C+",IF((ROUND(TRUNC(('TRI-1'!BN51  ),2),0))=5,"C-",IF((ROUND(TRUNC(('TRI-1'!BN51  ),2),0))=4,"D+",IF((ROUND(TRUNC(('TRI-1'!BN51 ),2),0))=3,"D-",IF((ROUND(TRUNC(('TRI-1'!BN51 ),2),0))=2,"E+",IF((ROUND(TRUNC(('TRI-1'!BN51  ),2),0))&lt;=1,"E-","")))))))))))</f>
        <v/>
      </c>
      <c r="BO51" s="51" t="str">
        <f>IF(OR('TRI-1'!BO51 ="",'TRI-1'!BO51&lt;0,'TRI-1'!BO51  &gt;10),"",IF((ROUND(TRUNC(('TRI-1'!BO51  ),2),0))=10,"A+",IF((ROUND(TRUNC(('TRI-1'!BO51  ),2),0))=9,"A-",IF((ROUND(TRUNC(('TRI-1'!BO51   ),2),0))=8,"B+",IF((ROUND(TRUNC(('TRI-1'!BO51 ),2),0))=7,"B-",IF((ROUND(TRUNC(('TRI-1'!BO51  ),2),0))=6,"C+",IF((ROUND(TRUNC(('TRI-1'!BO51  ),2),0))=5,"C-",IF((ROUND(TRUNC(('TRI-1'!BO51  ),2),0))=4,"D+",IF((ROUND(TRUNC(('TRI-1'!BO51 ),2),0))=3,"D-",IF((ROUND(TRUNC(('TRI-1'!BO51 ),2),0))=2,"E+",IF((ROUND(TRUNC(('TRI-1'!BO51  ),2),0))&lt;=1,"E-","")))))))))))</f>
        <v/>
      </c>
      <c r="BP51" s="51" t="str">
        <f>IF(OR('TRI-1'!BP51 ="",'TRI-1'!BP51&lt;0,'TRI-1'!BP51  &gt;10),"",IF((ROUND(TRUNC(('TRI-1'!BP51  ),2),0))=10,"A+",IF((ROUND(TRUNC(('TRI-1'!BP51  ),2),0))=9,"A-",IF((ROUND(TRUNC(('TRI-1'!BP51   ),2),0))=8,"B+",IF((ROUND(TRUNC(('TRI-1'!BP51 ),2),0))=7,"B-",IF((ROUND(TRUNC(('TRI-1'!BP51  ),2),0))=6,"C+",IF((ROUND(TRUNC(('TRI-1'!BP51  ),2),0))=5,"C-",IF((ROUND(TRUNC(('TRI-1'!BP51  ),2),0))=4,"D+",IF((ROUND(TRUNC(('TRI-1'!BP51 ),2),0))=3,"D-",IF((ROUND(TRUNC(('TRI-1'!BP51 ),2),0))=2,"E+",IF((ROUND(TRUNC(('TRI-1'!BP51  ),2),0))&lt;=1,"E-","")))))))))))</f>
        <v/>
      </c>
      <c r="BQ51" s="51" t="str">
        <f>IF(OR('TRI-1'!BQ51 ="",'TRI-1'!BQ51&lt;0,'TRI-1'!BQ51  &gt;10),"",IF((ROUND(TRUNC(('TRI-1'!BQ51  ),2),0))=10,"A+",IF((ROUND(TRUNC(('TRI-1'!BQ51  ),2),0))=9,"A-",IF((ROUND(TRUNC(('TRI-1'!BQ51   ),2),0))=8,"B+",IF((ROUND(TRUNC(('TRI-1'!BQ51 ),2),0))=7,"B-",IF((ROUND(TRUNC(('TRI-1'!BQ51  ),2),0))=6,"C+",IF((ROUND(TRUNC(('TRI-1'!BQ51  ),2),0))=5,"C-",IF((ROUND(TRUNC(('TRI-1'!BQ51  ),2),0))=4,"D+",IF((ROUND(TRUNC(('TRI-1'!BQ51 ),2),0))=3,"D-",IF((ROUND(TRUNC(('TRI-1'!BQ51 ),2),0))=2,"E+",IF((ROUND(TRUNC(('TRI-1'!BQ51  ),2),0))&lt;=1,"E-","")))))))))))</f>
        <v/>
      </c>
      <c r="BR51" s="51" t="str">
        <f>IF(OR('TRI-1'!BR51 ="",'TRI-1'!BR51&lt;0,'TRI-1'!BR51  &gt;10),"",IF((ROUND(TRUNC(('TRI-1'!BR51  ),2),0))=10,"A+",IF((ROUND(TRUNC(('TRI-1'!BR51  ),2),0))=9,"A-",IF((ROUND(TRUNC(('TRI-1'!BR51   ),2),0))=8,"B+",IF((ROUND(TRUNC(('TRI-1'!BR51 ),2),0))=7,"B-",IF((ROUND(TRUNC(('TRI-1'!BR51  ),2),0))=6,"C+",IF((ROUND(TRUNC(('TRI-1'!BR51  ),2),0))=5,"C-",IF((ROUND(TRUNC(('TRI-1'!BR51  ),2),0))=4,"D+",IF((ROUND(TRUNC(('TRI-1'!BR51 ),2),0))=3,"D-",IF((ROUND(TRUNC(('TRI-1'!BR51 ),2),0))=2,"E+",IF((ROUND(TRUNC(('TRI-1'!BR51  ),2),0))&lt;=1,"E-","")))))))))))</f>
        <v/>
      </c>
      <c r="BS51" s="51" t="str">
        <f>IF(OR('TRI-1'!BS51 ="",'TRI-1'!BS51&lt;0,'TRI-1'!BS51  &gt;10),"",IF((ROUND(TRUNC(('TRI-1'!BS51  ),2),0))=10,"A+",IF((ROUND(TRUNC(('TRI-1'!BS51  ),2),0))=9,"A-",IF((ROUND(TRUNC(('TRI-1'!BS51   ),2),0))=8,"B+",IF((ROUND(TRUNC(('TRI-1'!BS51 ),2),0))=7,"B-",IF((ROUND(TRUNC(('TRI-1'!BS51  ),2),0))=6,"C+",IF((ROUND(TRUNC(('TRI-1'!BS51  ),2),0))=5,"C-",IF((ROUND(TRUNC(('TRI-1'!BS51  ),2),0))=4,"D+",IF((ROUND(TRUNC(('TRI-1'!BS51 ),2),0))=3,"D-",IF((ROUND(TRUNC(('TRI-1'!BS51 ),2),0))=2,"E+",IF((ROUND(TRUNC(('TRI-1'!BS51  ),2),0))&lt;=1,"E-","")))))))))))</f>
        <v/>
      </c>
      <c r="BT51" s="51" t="str">
        <f>IF(OR('TRI-1'!BT51 ="",'TRI-1'!BT51&lt;0,'TRI-1'!BT51  &gt;10),"",IF((ROUND(TRUNC(('TRI-1'!BT51  ),2),0))=10,"A+",IF((ROUND(TRUNC(('TRI-1'!BT51  ),2),0))=9,"A-",IF((ROUND(TRUNC(('TRI-1'!BT51   ),2),0))=8,"B+",IF((ROUND(TRUNC(('TRI-1'!BT51 ),2),0))=7,"B-",IF((ROUND(TRUNC(('TRI-1'!BT51  ),2),0))=6,"C+",IF((ROUND(TRUNC(('TRI-1'!BT51  ),2),0))=5,"C-",IF((ROUND(TRUNC(('TRI-1'!BT51  ),2),0))=4,"D+",IF((ROUND(TRUNC(('TRI-1'!BT51 ),2),0))=3,"D-",IF((ROUND(TRUNC(('TRI-1'!BT51 ),2),0))=2,"E+",IF((ROUND(TRUNC(('TRI-1'!BT51  ),2),0))&lt;=1,"E-","")))))))))))</f>
        <v/>
      </c>
      <c r="BU51" s="51" t="str">
        <f>IF(OR('TRI-1'!BU51 ="",'TRI-1'!BU51&lt;0,'TRI-1'!BU51  &gt;10),"",IF((ROUND(TRUNC(('TRI-1'!BU51  ),2),0))=10,"A+",IF((ROUND(TRUNC(('TRI-1'!BU51  ),2),0))=9,"A-",IF((ROUND(TRUNC(('TRI-1'!BU51   ),2),0))=8,"B+",IF((ROUND(TRUNC(('TRI-1'!BU51 ),2),0))=7,"B-",IF((ROUND(TRUNC(('TRI-1'!BU51  ),2),0))=6,"C+",IF((ROUND(TRUNC(('TRI-1'!BU51  ),2),0))=5,"C-",IF((ROUND(TRUNC(('TRI-1'!BU51  ),2),0))=4,"D+",IF((ROUND(TRUNC(('TRI-1'!BU51 ),2),0))=3,"D-",IF((ROUND(TRUNC(('TRI-1'!BU51 ),2),0))=2,"E+",IF((ROUND(TRUNC(('TRI-1'!BU51  ),2),0))&lt;=1,"E-","")))))))))))</f>
        <v/>
      </c>
      <c r="BV51" s="51" t="str">
        <f>IF(OR('TRI-1'!BV51 ="",'TRI-1'!BV51&lt;0,'TRI-1'!BV51  &gt;10),"",IF((ROUND(TRUNC(('TRI-1'!BV51  ),2),0))=10,"A+",IF((ROUND(TRUNC(('TRI-1'!BV51  ),2),0))=9,"A-",IF((ROUND(TRUNC(('TRI-1'!BV51   ),2),0))=8,"B+",IF((ROUND(TRUNC(('TRI-1'!BV51 ),2),0))=7,"B-",IF((ROUND(TRUNC(('TRI-1'!BV51  ),2),0))=6,"C+",IF((ROUND(TRUNC(('TRI-1'!BV51  ),2),0))=5,"C-",IF((ROUND(TRUNC(('TRI-1'!BV51  ),2),0))=4,"D+",IF((ROUND(TRUNC(('TRI-1'!BV51 ),2),0))=3,"D-",IF((ROUND(TRUNC(('TRI-1'!BV51 ),2),0))=2,"E+",IF((ROUND(TRUNC(('TRI-1'!BV51  ),2),0))&lt;=1,"E-","")))))))))))</f>
        <v/>
      </c>
      <c r="BW51" s="51" t="str">
        <f>IF(OR('TRI-1'!BW51 ="",'TRI-1'!BW51&lt;0,'TRI-1'!BW51  &gt;10),"",IF((ROUND(TRUNC(('TRI-1'!BW51  ),2),0))=10,"A+",IF((ROUND(TRUNC(('TRI-1'!BW51  ),2),0))=9,"A-",IF((ROUND(TRUNC(('TRI-1'!BW51   ),2),0))=8,"B+",IF((ROUND(TRUNC(('TRI-1'!BW51 ),2),0))=7,"B-",IF((ROUND(TRUNC(('TRI-1'!BW51  ),2),0))=6,"C+",IF((ROUND(TRUNC(('TRI-1'!BW51  ),2),0))=5,"C-",IF((ROUND(TRUNC(('TRI-1'!BW51  ),2),0))=4,"D+",IF((ROUND(TRUNC(('TRI-1'!BW51 ),2),0))=3,"D-",IF((ROUND(TRUNC(('TRI-1'!BW51 ),2),0))=2,"E+",IF((ROUND(TRUNC(('TRI-1'!BW51  ),2),0))&lt;=1,"E-","")))))))))))</f>
        <v/>
      </c>
      <c r="BX51" s="51" t="str">
        <f>IF(OR('TRI-1'!BX51 ="",'TRI-1'!BX51&lt;0,'TRI-1'!BX51  &gt;10),"",IF((ROUND(TRUNC(('TRI-1'!BX51  ),2),0))=10,"A+",IF((ROUND(TRUNC(('TRI-1'!BX51  ),2),0))=9,"A-",IF((ROUND(TRUNC(('TRI-1'!BX51   ),2),0))=8,"B+",IF((ROUND(TRUNC(('TRI-1'!BX51 ),2),0))=7,"B-",IF((ROUND(TRUNC(('TRI-1'!BX51  ),2),0))=6,"C+",IF((ROUND(TRUNC(('TRI-1'!BX51  ),2),0))=5,"C-",IF((ROUND(TRUNC(('TRI-1'!BX51  ),2),0))=4,"D+",IF((ROUND(TRUNC(('TRI-1'!BX51 ),2),0))=3,"D-",IF((ROUND(TRUNC(('TRI-1'!BX51 ),2),0))=2,"E+",IF((ROUND(TRUNC(('TRI-1'!BX51  ),2),0))&lt;=1,"E-","")))))))))))</f>
        <v/>
      </c>
      <c r="BY51" s="51" t="str">
        <f>IF(OR('TRI-1'!BY51 ="",'TRI-1'!BY51&lt;0,'TRI-1'!BY51  &gt;10),"",IF((ROUND(TRUNC(('TRI-1'!BY51  ),2),0))=10,"A+",IF((ROUND(TRUNC(('TRI-1'!BY51  ),2),0))=9,"A-",IF((ROUND(TRUNC(('TRI-1'!BY51   ),2),0))=8,"B+",IF((ROUND(TRUNC(('TRI-1'!BY51 ),2),0))=7,"B-",IF((ROUND(TRUNC(('TRI-1'!BY51  ),2),0))=6,"C+",IF((ROUND(TRUNC(('TRI-1'!BY51  ),2),0))=5,"C-",IF((ROUND(TRUNC(('TRI-1'!BY51  ),2),0))=4,"D+",IF((ROUND(TRUNC(('TRI-1'!BY51 ),2),0))=3,"D-",IF((ROUND(TRUNC(('TRI-1'!BY51 ),2),0))=2,"E+",IF((ROUND(TRUNC(('TRI-1'!BY51  ),2),0))&lt;=1,"E-","")))))))))))</f>
        <v/>
      </c>
      <c r="BZ51" s="51" t="str">
        <f>IF(OR('TRI-1'!BZ51 ="",'TRI-1'!BZ51&lt;0,'TRI-1'!BZ51  &gt;10),"",IF((ROUND(TRUNC(('TRI-1'!BZ51  ),2),0))=10,"A+",IF((ROUND(TRUNC(('TRI-1'!BZ51  ),2),0))=9,"A-",IF((ROUND(TRUNC(('TRI-1'!BZ51   ),2),0))=8,"B+",IF((ROUND(TRUNC(('TRI-1'!BZ51 ),2),0))=7,"B-",IF((ROUND(TRUNC(('TRI-1'!BZ51  ),2),0))=6,"C+",IF((ROUND(TRUNC(('TRI-1'!BZ51  ),2),0))=5,"C-",IF((ROUND(TRUNC(('TRI-1'!BZ51  ),2),0))=4,"D+",IF((ROUND(TRUNC(('TRI-1'!BZ51 ),2),0))=3,"D-",IF((ROUND(TRUNC(('TRI-1'!BZ51 ),2),0))=2,"E+",IF((ROUND(TRUNC(('TRI-1'!BZ51  ),2),0))&lt;=1,"E-","")))))))))))</f>
        <v/>
      </c>
      <c r="CA51" s="51" t="str">
        <f>IF(OR('TRI-1'!CA51 ="",'TRI-1'!CA51&lt;0,'TRI-1'!CA51  &gt;10),"",IF((ROUND(TRUNC(('TRI-1'!CA51  ),2),0))=10,"A+",IF((ROUND(TRUNC(('TRI-1'!CA51  ),2),0))=9,"A-",IF((ROUND(TRUNC(('TRI-1'!CA51   ),2),0))=8,"B+",IF((ROUND(TRUNC(('TRI-1'!CA51 ),2),0))=7,"B-",IF((ROUND(TRUNC(('TRI-1'!CA51  ),2),0))=6,"C+",IF((ROUND(TRUNC(('TRI-1'!CA51  ),2),0))=5,"C-",IF((ROUND(TRUNC(('TRI-1'!CA51  ),2),0))=4,"D+",IF((ROUND(TRUNC(('TRI-1'!CA51 ),2),0))=3,"D-",IF((ROUND(TRUNC(('TRI-1'!CA51 ),2),0))=2,"E+",IF((ROUND(TRUNC(('TRI-1'!CA51  ),2),0))&lt;=1,"E-","")))))))))))</f>
        <v/>
      </c>
      <c r="CB51" s="51" t="str">
        <f>IF(OR('TRI-1'!CB51 ="",'TRI-1'!CB51&lt;0,'TRI-1'!CB51  &gt;10),"",IF((ROUND(TRUNC(('TRI-1'!CB51  ),2),0))=10,"A+",IF((ROUND(TRUNC(('TRI-1'!CB51  ),2),0))=9,"A-",IF((ROUND(TRUNC(('TRI-1'!CB51   ),2),0))=8,"B+",IF((ROUND(TRUNC(('TRI-1'!CB51 ),2),0))=7,"B-",IF((ROUND(TRUNC(('TRI-1'!CB51  ),2),0))=6,"C+",IF((ROUND(TRUNC(('TRI-1'!CB51  ),2),0))=5,"C-",IF((ROUND(TRUNC(('TRI-1'!CB51  ),2),0))=4,"D+",IF((ROUND(TRUNC(('TRI-1'!CB51 ),2),0))=3,"D-",IF((ROUND(TRUNC(('TRI-1'!CB51 ),2),0))=2,"E+",IF((ROUND(TRUNC(('TRI-1'!CB51  ),2),0))&lt;=1,"E-","")))))))))))</f>
        <v/>
      </c>
      <c r="CC51" s="51" t="str">
        <f>IF(OR('TRI-1'!CC51 ="",'TRI-1'!CC51&lt;0,'TRI-1'!CC51  &gt;10),"",IF((ROUND(TRUNC(('TRI-1'!CC51  ),2),0))=10,"A+",IF((ROUND(TRUNC(('TRI-1'!CC51  ),2),0))=9,"A-",IF((ROUND(TRUNC(('TRI-1'!CC51   ),2),0))=8,"B+",IF((ROUND(TRUNC(('TRI-1'!CC51 ),2),0))=7,"B-",IF((ROUND(TRUNC(('TRI-1'!CC51  ),2),0))=6,"C+",IF((ROUND(TRUNC(('TRI-1'!CC51  ),2),0))=5,"C-",IF((ROUND(TRUNC(('TRI-1'!CC51  ),2),0))=4,"D+",IF((ROUND(TRUNC(('TRI-1'!CC51 ),2),0))=3,"D-",IF((ROUND(TRUNC(('TRI-1'!CC51 ),2),0))=2,"E+",IF((ROUND(TRUNC(('TRI-1'!CC51  ),2),0))&lt;=1,"E-","")))))))))))</f>
        <v/>
      </c>
      <c r="CD51" s="51" t="str">
        <f>IF(OR('TRI-1'!CD51 ="",'TRI-1'!CD51&lt;0,'TRI-1'!CD51  &gt;10),"",IF((ROUND(TRUNC(('TRI-1'!CD51  ),2),0))=10,"A+",IF((ROUND(TRUNC(('TRI-1'!CD51  ),2),0))=9,"A-",IF((ROUND(TRUNC(('TRI-1'!CD51   ),2),0))=8,"B+",IF((ROUND(TRUNC(('TRI-1'!CD51 ),2),0))=7,"B-",IF((ROUND(TRUNC(('TRI-1'!CD51  ),2),0))=6,"C+",IF((ROUND(TRUNC(('TRI-1'!CD51  ),2),0))=5,"C-",IF((ROUND(TRUNC(('TRI-1'!CD51  ),2),0))=4,"D+",IF((ROUND(TRUNC(('TRI-1'!CD51 ),2),0))=3,"D-",IF((ROUND(TRUNC(('TRI-1'!CD51 ),2),0))=2,"E+",IF((ROUND(TRUNC(('TRI-1'!CD51  ),2),0))&lt;=1,"E-","")))))))))))</f>
        <v/>
      </c>
      <c r="CE51" s="51" t="str">
        <f>IF(OR('TRI-1'!CE51 ="",'TRI-1'!CE51&lt;0,'TRI-1'!CE51  &gt;10),"",IF((ROUND(TRUNC(('TRI-1'!CE51  ),2),0))=10,"A+",IF((ROUND(TRUNC(('TRI-1'!CE51  ),2),0))=9,"A-",IF((ROUND(TRUNC(('TRI-1'!CE51   ),2),0))=8,"B+",IF((ROUND(TRUNC(('TRI-1'!CE51 ),2),0))=7,"B-",IF((ROUND(TRUNC(('TRI-1'!CE51  ),2),0))=6,"C+",IF((ROUND(TRUNC(('TRI-1'!CE51  ),2),0))=5,"C-",IF((ROUND(TRUNC(('TRI-1'!CE51  ),2),0))=4,"D+",IF((ROUND(TRUNC(('TRI-1'!CE51 ),2),0))=3,"D-",IF((ROUND(TRUNC(('TRI-1'!CE51 ),2),0))=2,"E+",IF((ROUND(TRUNC(('TRI-1'!CE51  ),2),0))&lt;=1,"E-","")))))))))))</f>
        <v/>
      </c>
      <c r="CF51" s="51" t="str">
        <f>IF(OR('TRI-1'!CF51 ="",'TRI-1'!CF51&lt;0,'TRI-1'!CF51  &gt;10),"",IF((ROUND(TRUNC(('TRI-1'!CF51  ),2),0))=10,"A+",IF((ROUND(TRUNC(('TRI-1'!CF51  ),2),0))=9,"A-",IF((ROUND(TRUNC(('TRI-1'!CF51   ),2),0))=8,"B+",IF((ROUND(TRUNC(('TRI-1'!CF51 ),2),0))=7,"B-",IF((ROUND(TRUNC(('TRI-1'!CF51  ),2),0))=6,"C+",IF((ROUND(TRUNC(('TRI-1'!CF51  ),2),0))=5,"C-",IF((ROUND(TRUNC(('TRI-1'!CF51  ),2),0))=4,"D+",IF((ROUND(TRUNC(('TRI-1'!CF51 ),2),0))=3,"D-",IF((ROUND(TRUNC(('TRI-1'!CF51 ),2),0))=2,"E+",IF((ROUND(TRUNC(('TRI-1'!CF51  ),2),0))&lt;=1,"E-","")))))))))))</f>
        <v/>
      </c>
      <c r="CG51" s="51" t="str">
        <f>IF(OR('TRI-1'!CG51 ="",'TRI-1'!CG51&lt;0,'TRI-1'!CG51  &gt;10),"",IF((ROUND(TRUNC(('TRI-1'!CG51  ),2),0))=10,"A+",IF((ROUND(TRUNC(('TRI-1'!CG51  ),2),0))=9,"A-",IF((ROUND(TRUNC(('TRI-1'!CG51   ),2),0))=8,"B+",IF((ROUND(TRUNC(('TRI-1'!CG51 ),2),0))=7,"B-",IF((ROUND(TRUNC(('TRI-1'!CG51  ),2),0))=6,"C+",IF((ROUND(TRUNC(('TRI-1'!CG51  ),2),0))=5,"C-",IF((ROUND(TRUNC(('TRI-1'!CG51  ),2),0))=4,"D+",IF((ROUND(TRUNC(('TRI-1'!CG51 ),2),0))=3,"D-",IF((ROUND(TRUNC(('TRI-1'!CG51 ),2),0))=2,"E+",IF((ROUND(TRUNC(('TRI-1'!CG51  ),2),0))&lt;=1,"E-","")))))))))))</f>
        <v/>
      </c>
      <c r="CH51" s="51" t="str">
        <f>IF(OR('TRI-1'!CH51 ="",'TRI-1'!CH51&lt;0,'TRI-1'!CH51  &gt;10),"",IF((ROUND(TRUNC(('TRI-1'!CH51  ),2),0))=10,"A+",IF((ROUND(TRUNC(('TRI-1'!CH51  ),2),0))=9,"A-",IF((ROUND(TRUNC(('TRI-1'!CH51   ),2),0))=8,"B+",IF((ROUND(TRUNC(('TRI-1'!CH51 ),2),0))=7,"B-",IF((ROUND(TRUNC(('TRI-1'!CH51  ),2),0))=6,"C+",IF((ROUND(TRUNC(('TRI-1'!CH51  ),2),0))=5,"C-",IF((ROUND(TRUNC(('TRI-1'!CH51  ),2),0))=4,"D+",IF((ROUND(TRUNC(('TRI-1'!CH51 ),2),0))=3,"D-",IF((ROUND(TRUNC(('TRI-1'!CH51 ),2),0))=2,"E+",IF((ROUND(TRUNC(('TRI-1'!CH51  ),2),0))&lt;=1,"E-","")))))))))))</f>
        <v/>
      </c>
      <c r="CI51" s="51" t="str">
        <f>IF(OR('TRI-1'!CI51 ="",'TRI-1'!CI51&lt;0,'TRI-1'!CI51  &gt;10),"",IF((ROUND(TRUNC(('TRI-1'!CI51  ),2),0))=10,"A+",IF((ROUND(TRUNC(('TRI-1'!CI51  ),2),0))=9,"A-",IF((ROUND(TRUNC(('TRI-1'!CI51   ),2),0))=8,"B+",IF((ROUND(TRUNC(('TRI-1'!CI51 ),2),0))=7,"B-",IF((ROUND(TRUNC(('TRI-1'!CI51  ),2),0))=6,"C+",IF((ROUND(TRUNC(('TRI-1'!CI51  ),2),0))=5,"C-",IF((ROUND(TRUNC(('TRI-1'!CI51  ),2),0))=4,"D+",IF((ROUND(TRUNC(('TRI-1'!CI51 ),2),0))=3,"D-",IF((ROUND(TRUNC(('TRI-1'!CI51 ),2),0))=2,"E+",IF((ROUND(TRUNC(('TRI-1'!CI51  ),2),0))&lt;=1,"E-","")))))))))))</f>
        <v/>
      </c>
      <c r="CJ51" s="51" t="str">
        <f>IF(OR('TRI-1'!CJ51 ="",'TRI-1'!CJ51&lt;0,'TRI-1'!CJ51  &gt;10),"",IF((ROUND(TRUNC(('TRI-1'!CJ51  ),2),0))=10,"A+",IF((ROUND(TRUNC(('TRI-1'!CJ51  ),2),0))=9,"A-",IF((ROUND(TRUNC(('TRI-1'!CJ51   ),2),0))=8,"B+",IF((ROUND(TRUNC(('TRI-1'!CJ51 ),2),0))=7,"B-",IF((ROUND(TRUNC(('TRI-1'!CJ51  ),2),0))=6,"C+",IF((ROUND(TRUNC(('TRI-1'!CJ51  ),2),0))=5,"C-",IF((ROUND(TRUNC(('TRI-1'!CJ51  ),2),0))=4,"D+",IF((ROUND(TRUNC(('TRI-1'!CJ51 ),2),0))=3,"D-",IF((ROUND(TRUNC(('TRI-1'!CJ51 ),2),0))=2,"E+",IF((ROUND(TRUNC(('TRI-1'!CJ51  ),2),0))&lt;=1,"E-","")))))))))))</f>
        <v/>
      </c>
      <c r="CK51" s="51" t="str">
        <f>IF(OR('TRI-1'!CK51 ="",'TRI-1'!CK51&lt;0,'TRI-1'!CK51  &gt;10),"",IF((ROUND(TRUNC(('TRI-1'!CK51  ),2),0))=10,"A+",IF((ROUND(TRUNC(('TRI-1'!CK51  ),2),0))=9,"A-",IF((ROUND(TRUNC(('TRI-1'!CK51   ),2),0))=8,"B+",IF((ROUND(TRUNC(('TRI-1'!CK51 ),2),0))=7,"B-",IF((ROUND(TRUNC(('TRI-1'!CK51  ),2),0))=6,"C+",IF((ROUND(TRUNC(('TRI-1'!CK51  ),2),0))=5,"C-",IF((ROUND(TRUNC(('TRI-1'!CK51  ),2),0))=4,"D+",IF((ROUND(TRUNC(('TRI-1'!CK51 ),2),0))=3,"D-",IF((ROUND(TRUNC(('TRI-1'!CK51 ),2),0))=2,"E+",IF((ROUND(TRUNC(('TRI-1'!CK51  ),2),0))&lt;=1,"E-","")))))))))))</f>
        <v/>
      </c>
      <c r="CL51" s="51" t="str">
        <f>IF(OR('TRI-1'!CL51 ="",'TRI-1'!CL51&lt;0,'TRI-1'!CL51  &gt;10),"",IF((ROUND(TRUNC(('TRI-1'!CL51  ),2),0))=10,"A+",IF((ROUND(TRUNC(('TRI-1'!CL51  ),2),0))=9,"A-",IF((ROUND(TRUNC(('TRI-1'!CL51   ),2),0))=8,"B+",IF((ROUND(TRUNC(('TRI-1'!CL51 ),2),0))=7,"B-",IF((ROUND(TRUNC(('TRI-1'!CL51  ),2),0))=6,"C+",IF((ROUND(TRUNC(('TRI-1'!CL51  ),2),0))=5,"C-",IF((ROUND(TRUNC(('TRI-1'!CL51  ),2),0))=4,"D+",IF((ROUND(TRUNC(('TRI-1'!CL51 ),2),0))=3,"D-",IF((ROUND(TRUNC(('TRI-1'!CL51 ),2),0))=2,"E+",IF((ROUND(TRUNC(('TRI-1'!CL51  ),2),0))&lt;=1,"E-","")))))))))))</f>
        <v/>
      </c>
      <c r="CM51" s="51" t="str">
        <f>IF(OR('TRI-1'!CM51 ="",'TRI-1'!CM51&lt;0,'TRI-1'!CM51  &gt;10),"",IF((ROUND(TRUNC(('TRI-1'!CM51  ),2),0))=10,"A+",IF((ROUND(TRUNC(('TRI-1'!CM51  ),2),0))=9,"A-",IF((ROUND(TRUNC(('TRI-1'!CM51   ),2),0))=8,"B+",IF((ROUND(TRUNC(('TRI-1'!CM51 ),2),0))=7,"B-",IF((ROUND(TRUNC(('TRI-1'!CM51  ),2),0))=6,"C+",IF((ROUND(TRUNC(('TRI-1'!CM51  ),2),0))=5,"C-",IF((ROUND(TRUNC(('TRI-1'!CM51  ),2),0))=4,"D+",IF((ROUND(TRUNC(('TRI-1'!CM51 ),2),0))=3,"D-",IF((ROUND(TRUNC(('TRI-1'!CM51 ),2),0))=2,"E+",IF((ROUND(TRUNC(('TRI-1'!CM51  ),2),0))&lt;=1,"E-","")))))))))))</f>
        <v/>
      </c>
      <c r="CN51" s="51" t="str">
        <f>IF(OR('TRI-1'!CN51 ="",'TRI-1'!CN51&lt;0,'TRI-1'!CN51  &gt;10),"",IF((ROUND(TRUNC(('TRI-1'!CN51  ),2),0))=10,"A+",IF((ROUND(TRUNC(('TRI-1'!CN51  ),2),0))=9,"A-",IF((ROUND(TRUNC(('TRI-1'!CN51   ),2),0))=8,"B+",IF((ROUND(TRUNC(('TRI-1'!CN51 ),2),0))=7,"B-",IF((ROUND(TRUNC(('TRI-1'!CN51  ),2),0))=6,"C+",IF((ROUND(TRUNC(('TRI-1'!CN51  ),2),0))=5,"C-",IF((ROUND(TRUNC(('TRI-1'!CN51  ),2),0))=4,"D+",IF((ROUND(TRUNC(('TRI-1'!CN51 ),2),0))=3,"D-",IF((ROUND(TRUNC(('TRI-1'!CN51 ),2),0))=2,"E+",IF((ROUND(TRUNC(('TRI-1'!CN51  ),2),0))&lt;=1,"E-","")))))))))))</f>
        <v/>
      </c>
      <c r="CO51" s="51" t="str">
        <f>IF(OR('TRI-1'!CO51 ="",'TRI-1'!CO51&lt;0,'TRI-1'!CO51  &gt;10),"",IF((ROUND(TRUNC(('TRI-1'!CO51  ),2),0))=10,"A+",IF((ROUND(TRUNC(('TRI-1'!CO51  ),2),0))=9,"A-",IF((ROUND(TRUNC(('TRI-1'!CO51   ),2),0))=8,"B+",IF((ROUND(TRUNC(('TRI-1'!CO51 ),2),0))=7,"B-",IF((ROUND(TRUNC(('TRI-1'!CO51  ),2),0))=6,"C+",IF((ROUND(TRUNC(('TRI-1'!CO51  ),2),0))=5,"C-",IF((ROUND(TRUNC(('TRI-1'!CO51  ),2),0))=4,"D+",IF((ROUND(TRUNC(('TRI-1'!CO51 ),2),0))=3,"D-",IF((ROUND(TRUNC(('TRI-1'!CO51 ),2),0))=2,"E+",IF((ROUND(TRUNC(('TRI-1'!CO51  ),2),0))&lt;=1,"E-","")))))))))))</f>
        <v/>
      </c>
      <c r="CP51" s="51" t="str">
        <f>IF(OR('TRI-1'!CP51 ="",'TRI-1'!CP51&lt;0,'TRI-1'!CP51  &gt;10),"",IF((ROUND(TRUNC(('TRI-1'!CP51  ),2),0))=10,"A+",IF((ROUND(TRUNC(('TRI-1'!CP51  ),2),0))=9,"A-",IF((ROUND(TRUNC(('TRI-1'!CP51   ),2),0))=8,"B+",IF((ROUND(TRUNC(('TRI-1'!CP51 ),2),0))=7,"B-",IF((ROUND(TRUNC(('TRI-1'!CP51  ),2),0))=6,"C+",IF((ROUND(TRUNC(('TRI-1'!CP51  ),2),0))=5,"C-",IF((ROUND(TRUNC(('TRI-1'!CP51  ),2),0))=4,"D+",IF((ROUND(TRUNC(('TRI-1'!CP51 ),2),0))=3,"D-",IF((ROUND(TRUNC(('TRI-1'!CP51 ),2),0))=2,"E+",IF((ROUND(TRUNC(('TRI-1'!CP51  ),2),0))&lt;=1,"E-","")))))))))))</f>
        <v/>
      </c>
      <c r="CQ51" s="51" t="str">
        <f>IF(OR('TRI-1'!CQ51 ="",'TRI-1'!CQ51&lt;0,'TRI-1'!CQ51  &gt;10),"",IF((ROUND(TRUNC(('TRI-1'!CQ51  ),2),0))=10,"A+",IF((ROUND(TRUNC(('TRI-1'!CQ51  ),2),0))=9,"A-",IF((ROUND(TRUNC(('TRI-1'!CQ51   ),2),0))=8,"B+",IF((ROUND(TRUNC(('TRI-1'!CQ51 ),2),0))=7,"B-",IF((ROUND(TRUNC(('TRI-1'!CQ51  ),2),0))=6,"C+",IF((ROUND(TRUNC(('TRI-1'!CQ51  ),2),0))=5,"C-",IF((ROUND(TRUNC(('TRI-1'!CQ51  ),2),0))=4,"D+",IF((ROUND(TRUNC(('TRI-1'!CQ51 ),2),0))=3,"D-",IF((ROUND(TRUNC(('TRI-1'!CQ51 ),2),0))=2,"E+",IF((ROUND(TRUNC(('TRI-1'!CQ51  ),2),0))&lt;=1,"E-","")))))))))))</f>
        <v/>
      </c>
      <c r="CR51" s="51" t="str">
        <f>IF(OR('TRI-1'!CR51 ="",'TRI-1'!CR51&lt;0,'TRI-1'!CR51  &gt;10),"",IF((ROUND(TRUNC(('TRI-1'!CR51  ),2),0))=10,"A+",IF((ROUND(TRUNC(('TRI-1'!CR51  ),2),0))=9,"A-",IF((ROUND(TRUNC(('TRI-1'!CR51   ),2),0))=8,"B+",IF((ROUND(TRUNC(('TRI-1'!CR51 ),2),0))=7,"B-",IF((ROUND(TRUNC(('TRI-1'!CR51  ),2),0))=6,"C+",IF((ROUND(TRUNC(('TRI-1'!CR51  ),2),0))=5,"C-",IF((ROUND(TRUNC(('TRI-1'!CR51  ),2),0))=4,"D+",IF((ROUND(TRUNC(('TRI-1'!CR51 ),2),0))=3,"D-",IF((ROUND(TRUNC(('TRI-1'!CR51 ),2),0))=2,"E+",IF((ROUND(TRUNC(('TRI-1'!CR51  ),2),0))&lt;=1,"E-","")))))))))))</f>
        <v/>
      </c>
      <c r="CS51" s="51" t="str">
        <f>IF(OR('TRI-1'!CS51 ="",'TRI-1'!CS51&lt;0,'TRI-1'!CS51  &gt;10),"",IF((ROUND(TRUNC(('TRI-1'!CS51  ),2),0))=10,"A+",IF((ROUND(TRUNC(('TRI-1'!CS51  ),2),0))=9,"A-",IF((ROUND(TRUNC(('TRI-1'!CS51   ),2),0))=8,"B+",IF((ROUND(TRUNC(('TRI-1'!CS51 ),2),0))=7,"B-",IF((ROUND(TRUNC(('TRI-1'!CS51  ),2),0))=6,"C+",IF((ROUND(TRUNC(('TRI-1'!CS51  ),2),0))=5,"C-",IF((ROUND(TRUNC(('TRI-1'!CS51  ),2),0))=4,"D+",IF((ROUND(TRUNC(('TRI-1'!CS51 ),2),0))=3,"D-",IF((ROUND(TRUNC(('TRI-1'!CS51 ),2),0))=2,"E+",IF((ROUND(TRUNC(('TRI-1'!CS51  ),2),0))&lt;=1,"E-","")))))))))))</f>
        <v/>
      </c>
      <c r="CT51" s="51" t="str">
        <f>IF(OR('TRI-1'!CT51 ="",'TRI-1'!CT51&lt;0,'TRI-1'!CT51  &gt;10),"",IF((ROUND(TRUNC(('TRI-1'!CT51  ),2),0))=10,"A+",IF((ROUND(TRUNC(('TRI-1'!CT51  ),2),0))=9,"A-",IF((ROUND(TRUNC(('TRI-1'!CT51   ),2),0))=8,"B+",IF((ROUND(TRUNC(('TRI-1'!CT51 ),2),0))=7,"B-",IF((ROUND(TRUNC(('TRI-1'!CT51  ),2),0))=6,"C+",IF((ROUND(TRUNC(('TRI-1'!CT51  ),2),0))=5,"C-",IF((ROUND(TRUNC(('TRI-1'!CT51  ),2),0))=4,"D+",IF((ROUND(TRUNC(('TRI-1'!CT51 ),2),0))=3,"D-",IF((ROUND(TRUNC(('TRI-1'!CT51 ),2),0))=2,"E+",IF((ROUND(TRUNC(('TRI-1'!CT51  ),2),0))&lt;=1,"E-","")))))))))))</f>
        <v/>
      </c>
      <c r="CU51" s="51" t="str">
        <f>IF(OR('TRI-1'!CU51 ="",'TRI-1'!CU51&lt;0,'TRI-1'!CU51  &gt;10),"",IF((ROUND(TRUNC(('TRI-1'!CU51  ),2),0))=10,"A+",IF((ROUND(TRUNC(('TRI-1'!CU51  ),2),0))=9,"A-",IF((ROUND(TRUNC(('TRI-1'!CU51   ),2),0))=8,"B+",IF((ROUND(TRUNC(('TRI-1'!CU51 ),2),0))=7,"B-",IF((ROUND(TRUNC(('TRI-1'!CU51  ),2),0))=6,"C+",IF((ROUND(TRUNC(('TRI-1'!CU51  ),2),0))=5,"C-",IF((ROUND(TRUNC(('TRI-1'!CU51  ),2),0))=4,"D+",IF((ROUND(TRUNC(('TRI-1'!CU51 ),2),0))=3,"D-",IF((ROUND(TRUNC(('TRI-1'!CU51 ),2),0))=2,"E+",IF((ROUND(TRUNC(('TRI-1'!CU51  ),2),0))&lt;=1,"E-","")))))))))))</f>
        <v/>
      </c>
      <c r="CV51" s="51" t="str">
        <f>IF(OR('TRI-1'!CV51 ="",'TRI-1'!CV51&lt;0,'TRI-1'!CV51  &gt;10),"",IF((ROUND(TRUNC(('TRI-1'!CV51  ),2),0))=10,"A+",IF((ROUND(TRUNC(('TRI-1'!CV51  ),2),0))=9,"A-",IF((ROUND(TRUNC(('TRI-1'!CV51   ),2),0))=8,"B+",IF((ROUND(TRUNC(('TRI-1'!CV51 ),2),0))=7,"B-",IF((ROUND(TRUNC(('TRI-1'!CV51  ),2),0))=6,"C+",IF((ROUND(TRUNC(('TRI-1'!CV51  ),2),0))=5,"C-",IF((ROUND(TRUNC(('TRI-1'!CV51  ),2),0))=4,"D+",IF((ROUND(TRUNC(('TRI-1'!CV51 ),2),0))=3,"D-",IF((ROUND(TRUNC(('TRI-1'!CV51 ),2),0))=2,"E+",IF((ROUND(TRUNC(('TRI-1'!CV51  ),2),0))&lt;=1,"E-","")))))))))))</f>
        <v/>
      </c>
      <c r="CW51" s="51" t="str">
        <f>IF(OR('TRI-1'!CW51 ="",'TRI-1'!CW51&lt;0,'TRI-1'!CW51  &gt;10),"",IF((ROUND(TRUNC(('TRI-1'!CW51  ),2),0))=10,"A+",IF((ROUND(TRUNC(('TRI-1'!CW51  ),2),0))=9,"A-",IF((ROUND(TRUNC(('TRI-1'!CW51   ),2),0))=8,"B+",IF((ROUND(TRUNC(('TRI-1'!CW51 ),2),0))=7,"B-",IF((ROUND(TRUNC(('TRI-1'!CW51  ),2),0))=6,"C+",IF((ROUND(TRUNC(('TRI-1'!CW51  ),2),0))=5,"C-",IF((ROUND(TRUNC(('TRI-1'!CW51  ),2),0))=4,"D+",IF((ROUND(TRUNC(('TRI-1'!CW51 ),2),0))=3,"D-",IF((ROUND(TRUNC(('TRI-1'!CW51 ),2),0))=2,"E+",IF((ROUND(TRUNC(('TRI-1'!CW51  ),2),0))&lt;=1,"E-","")))))))))))</f>
        <v/>
      </c>
      <c r="CX51" s="51" t="str">
        <f>IF(OR('TRI-1'!CX51 ="",'TRI-1'!CX51&lt;0,'TRI-1'!CX51  &gt;10),"",IF((ROUND(TRUNC(('TRI-1'!CX51  ),2),0))=10,"A+",IF((ROUND(TRUNC(('TRI-1'!CX51  ),2),0))=9,"A-",IF((ROUND(TRUNC(('TRI-1'!CX51   ),2),0))=8,"B+",IF((ROUND(TRUNC(('TRI-1'!CX51 ),2),0))=7,"B-",IF((ROUND(TRUNC(('TRI-1'!CX51  ),2),0))=6,"C+",IF((ROUND(TRUNC(('TRI-1'!CX51  ),2),0))=5,"C-",IF((ROUND(TRUNC(('TRI-1'!CX51  ),2),0))=4,"D+",IF((ROUND(TRUNC(('TRI-1'!CX51 ),2),0))=3,"D-",IF((ROUND(TRUNC(('TRI-1'!CX51 ),2),0))=2,"E+",IF((ROUND(TRUNC(('TRI-1'!CX51  ),2),0))&lt;=1,"E-","")))))))))))</f>
        <v/>
      </c>
      <c r="CY51" s="51" t="str">
        <f>IF(OR('TRI-1'!CY51 ="",'TRI-1'!CY51&lt;0,'TRI-1'!CY51  &gt;10),"",IF((ROUND(TRUNC(('TRI-1'!CY51  ),2),0))=10,"A+",IF((ROUND(TRUNC(('TRI-1'!CY51  ),2),0))=9,"A-",IF((ROUND(TRUNC(('TRI-1'!CY51   ),2),0))=8,"B+",IF((ROUND(TRUNC(('TRI-1'!CY51 ),2),0))=7,"B-",IF((ROUND(TRUNC(('TRI-1'!CY51  ),2),0))=6,"C+",IF((ROUND(TRUNC(('TRI-1'!CY51  ),2),0))=5,"C-",IF((ROUND(TRUNC(('TRI-1'!CY51  ),2),0))=4,"D+",IF((ROUND(TRUNC(('TRI-1'!CY51 ),2),0))=3,"D-",IF((ROUND(TRUNC(('TRI-1'!CY51 ),2),0))=2,"E+",IF((ROUND(TRUNC(('TRI-1'!CY51  ),2),0))&lt;=1,"E-","")))))))))))</f>
        <v/>
      </c>
      <c r="CZ51" s="51" t="str">
        <f>IF(OR('TRI-1'!CZ51 ="",'TRI-1'!CZ51&lt;0,'TRI-1'!CZ51  &gt;10),"",IF((ROUND(TRUNC(('TRI-1'!CZ51  ),2),0))=10,"A+",IF((ROUND(TRUNC(('TRI-1'!CZ51  ),2),0))=9,"A-",IF((ROUND(TRUNC(('TRI-1'!CZ51   ),2),0))=8,"B+",IF((ROUND(TRUNC(('TRI-1'!CZ51 ),2),0))=7,"B-",IF((ROUND(TRUNC(('TRI-1'!CZ51  ),2),0))=6,"C+",IF((ROUND(TRUNC(('TRI-1'!CZ51  ),2),0))=5,"C-",IF((ROUND(TRUNC(('TRI-1'!CZ51  ),2),0))=4,"D+",IF((ROUND(TRUNC(('TRI-1'!CZ51 ),2),0))=3,"D-",IF((ROUND(TRUNC(('TRI-1'!CZ51 ),2),0))=2,"E+",IF((ROUND(TRUNC(('TRI-1'!CZ51  ),2),0))&lt;=1,"E-","")))))))))))</f>
        <v/>
      </c>
      <c r="DA51" s="51" t="str">
        <f>IF(OR('TRI-1'!DA51 ="",'TRI-1'!DA51&lt;0,'TRI-1'!DA51  &gt;10),"",IF((ROUND(TRUNC(('TRI-1'!DA51  ),2),0))=10,"A+",IF((ROUND(TRUNC(('TRI-1'!DA51  ),2),0))=9,"A-",IF((ROUND(TRUNC(('TRI-1'!DA51   ),2),0))=8,"B+",IF((ROUND(TRUNC(('TRI-1'!DA51 ),2),0))=7,"B-",IF((ROUND(TRUNC(('TRI-1'!DA51  ),2),0))=6,"C+",IF((ROUND(TRUNC(('TRI-1'!DA51  ),2),0))=5,"C-",IF((ROUND(TRUNC(('TRI-1'!DA51  ),2),0))=4,"D+",IF((ROUND(TRUNC(('TRI-1'!DA51 ),2),0))=3,"D-",IF((ROUND(TRUNC(('TRI-1'!DA51 ),2),0))=2,"E+",IF((ROUND(TRUNC(('TRI-1'!DA51  ),2),0))&lt;=1,"E-","")))))))))))</f>
        <v/>
      </c>
      <c r="DB51" s="51" t="str">
        <f>IF(OR('TRI-1'!DB51 ="",'TRI-1'!DB51&lt;0,'TRI-1'!DB51  &gt;10),"",IF((ROUND(TRUNC(('TRI-1'!DB51  ),2),0))=10,"A+",IF((ROUND(TRUNC(('TRI-1'!DB51  ),2),0))=9,"A-",IF((ROUND(TRUNC(('TRI-1'!DB51   ),2),0))=8,"B+",IF((ROUND(TRUNC(('TRI-1'!DB51 ),2),0))=7,"B-",IF((ROUND(TRUNC(('TRI-1'!DB51  ),2),0))=6,"C+",IF((ROUND(TRUNC(('TRI-1'!DB51  ),2),0))=5,"C-",IF((ROUND(TRUNC(('TRI-1'!DB51  ),2),0))=4,"D+",IF((ROUND(TRUNC(('TRI-1'!DB51 ),2),0))=3,"D-",IF((ROUND(TRUNC(('TRI-1'!DB51 ),2),0))=2,"E+",IF((ROUND(TRUNC(('TRI-1'!DB51  ),2),0))&lt;=1,"E-","")))))))))))</f>
        <v/>
      </c>
      <c r="DC51" s="51" t="str">
        <f>IF(OR('TRI-1'!DC51 ="",'TRI-1'!DC51&lt;0,'TRI-1'!DC51  &gt;10),"",IF((ROUND(TRUNC(('TRI-1'!DC51  ),2),0))=10,"A+",IF((ROUND(TRUNC(('TRI-1'!DC51  ),2),0))=9,"A-",IF((ROUND(TRUNC(('TRI-1'!DC51   ),2),0))=8,"B+",IF((ROUND(TRUNC(('TRI-1'!DC51 ),2),0))=7,"B-",IF((ROUND(TRUNC(('TRI-1'!DC51  ),2),0))=6,"C+",IF((ROUND(TRUNC(('TRI-1'!DC51  ),2),0))=5,"C-",IF((ROUND(TRUNC(('TRI-1'!DC51  ),2),0))=4,"D+",IF((ROUND(TRUNC(('TRI-1'!DC51 ),2),0))=3,"D-",IF((ROUND(TRUNC(('TRI-1'!DC51 ),2),0))=2,"E+",IF((ROUND(TRUNC(('TRI-1'!DC51  ),2),0))&lt;=1,"E-","")))))))))))</f>
        <v/>
      </c>
      <c r="DD51" s="51" t="str">
        <f>IF(OR('TRI-1'!DD51 ="",'TRI-1'!DD51&lt;0,'TRI-1'!DD51  &gt;10),"",IF((ROUND(TRUNC(('TRI-1'!DD51  ),2),0))=10,"A+",IF((ROUND(TRUNC(('TRI-1'!DD51  ),2),0))=9,"A-",IF((ROUND(TRUNC(('TRI-1'!DD51   ),2),0))=8,"B+",IF((ROUND(TRUNC(('TRI-1'!DD51 ),2),0))=7,"B-",IF((ROUND(TRUNC(('TRI-1'!DD51  ),2),0))=6,"C+",IF((ROUND(TRUNC(('TRI-1'!DD51  ),2),0))=5,"C-",IF((ROUND(TRUNC(('TRI-1'!DD51  ),2),0))=4,"D+",IF((ROUND(TRUNC(('TRI-1'!DD51 ),2),0))=3,"D-",IF((ROUND(TRUNC(('TRI-1'!DD51 ),2),0))=2,"E+",IF((ROUND(TRUNC(('TRI-1'!DD51  ),2),0))&lt;=1,"E-","")))))))))))</f>
        <v/>
      </c>
      <c r="DE51" s="51" t="str">
        <f>IF(OR('TRI-1'!DE51 ="",'TRI-1'!DE51&lt;0,'TRI-1'!DE51  &gt;10),"",IF((ROUND(TRUNC(('TRI-1'!DE51  ),2),0))=10,"A+",IF((ROUND(TRUNC(('TRI-1'!DE51  ),2),0))=9,"A-",IF((ROUND(TRUNC(('TRI-1'!DE51   ),2),0))=8,"B+",IF((ROUND(TRUNC(('TRI-1'!DE51 ),2),0))=7,"B-",IF((ROUND(TRUNC(('TRI-1'!DE51  ),2),0))=6,"C+",IF((ROUND(TRUNC(('TRI-1'!DE51  ),2),0))=5,"C-",IF((ROUND(TRUNC(('TRI-1'!DE51  ),2),0))=4,"D+",IF((ROUND(TRUNC(('TRI-1'!DE51 ),2),0))=3,"D-",IF((ROUND(TRUNC(('TRI-1'!DE51 ),2),0))=2,"E+",IF((ROUND(TRUNC(('TRI-1'!DE51  ),2),0))&lt;=1,"E-","")))))))))))</f>
        <v/>
      </c>
      <c r="DF51" s="51" t="str">
        <f>IF(OR('TRI-1'!DF51 ="",'TRI-1'!DF51&lt;0,'TRI-1'!DF51  &gt;10),"",IF((ROUND(TRUNC(('TRI-1'!DF51  ),2),0))=10,"A+",IF((ROUND(TRUNC(('TRI-1'!DF51  ),2),0))=9,"A-",IF((ROUND(TRUNC(('TRI-1'!DF51   ),2),0))=8,"B+",IF((ROUND(TRUNC(('TRI-1'!DF51 ),2),0))=7,"B-",IF((ROUND(TRUNC(('TRI-1'!DF51  ),2),0))=6,"C+",IF((ROUND(TRUNC(('TRI-1'!DF51  ),2),0))=5,"C-",IF((ROUND(TRUNC(('TRI-1'!DF51  ),2),0))=4,"D+",IF((ROUND(TRUNC(('TRI-1'!DF51 ),2),0))=3,"D-",IF((ROUND(TRUNC(('TRI-1'!DF51 ),2),0))=2,"E+",IF((ROUND(TRUNC(('TRI-1'!DF51  ),2),0))&lt;=1,"E-","")))))))))))</f>
        <v/>
      </c>
      <c r="DG51" s="51" t="str">
        <f>IF(OR('TRI-1'!DG51 ="",'TRI-1'!DG51&lt;0,'TRI-1'!DG51  &gt;10),"",IF((ROUND(TRUNC(('TRI-1'!DG51  ),2),0))=10,"A+",IF((ROUND(TRUNC(('TRI-1'!DG51  ),2),0))=9,"A-",IF((ROUND(TRUNC(('TRI-1'!DG51   ),2),0))=8,"B+",IF((ROUND(TRUNC(('TRI-1'!DG51 ),2),0))=7,"B-",IF((ROUND(TRUNC(('TRI-1'!DG51  ),2),0))=6,"C+",IF((ROUND(TRUNC(('TRI-1'!DG51  ),2),0))=5,"C-",IF((ROUND(TRUNC(('TRI-1'!DG51  ),2),0))=4,"D+",IF((ROUND(TRUNC(('TRI-1'!DG51 ),2),0))=3,"D-",IF((ROUND(TRUNC(('TRI-1'!DG51 ),2),0))=2,"E+",IF((ROUND(TRUNC(('TRI-1'!DG51  ),2),0))&lt;=1,"E-","")))))))))))</f>
        <v/>
      </c>
      <c r="DH51" s="51" t="str">
        <f>IF(OR('TRI-1'!DH51 ="",'TRI-1'!DH51&lt;0,'TRI-1'!DH51  &gt;10),"",IF((ROUND(TRUNC(('TRI-1'!DH51  ),2),0))=10,"A+",IF((ROUND(TRUNC(('TRI-1'!DH51  ),2),0))=9,"A-",IF((ROUND(TRUNC(('TRI-1'!DH51   ),2),0))=8,"B+",IF((ROUND(TRUNC(('TRI-1'!DH51 ),2),0))=7,"B-",IF((ROUND(TRUNC(('TRI-1'!DH51  ),2),0))=6,"C+",IF((ROUND(TRUNC(('TRI-1'!DH51  ),2),0))=5,"C-",IF((ROUND(TRUNC(('TRI-1'!DH51  ),2),0))=4,"D+",IF((ROUND(TRUNC(('TRI-1'!DH51 ),2),0))=3,"D-",IF((ROUND(TRUNC(('TRI-1'!DH51 ),2),0))=2,"E+",IF((ROUND(TRUNC(('TRI-1'!DH51  ),2),0))&lt;=1,"E-","")))))))))))</f>
        <v/>
      </c>
      <c r="DI51" s="51" t="str">
        <f>IF(OR('TRI-1'!DI51 ="",'TRI-1'!DI51&lt;0,'TRI-1'!DI51  &gt;10),"",IF((ROUND(TRUNC(('TRI-1'!DI51  ),2),0))=10,"A+",IF((ROUND(TRUNC(('TRI-1'!DI51  ),2),0))=9,"A-",IF((ROUND(TRUNC(('TRI-1'!DI51   ),2),0))=8,"B+",IF((ROUND(TRUNC(('TRI-1'!DI51 ),2),0))=7,"B-",IF((ROUND(TRUNC(('TRI-1'!DI51  ),2),0))=6,"C+",IF((ROUND(TRUNC(('TRI-1'!DI51  ),2),0))=5,"C-",IF((ROUND(TRUNC(('TRI-1'!DI51  ),2),0))=4,"D+",IF((ROUND(TRUNC(('TRI-1'!DI51 ),2),0))=3,"D-",IF((ROUND(TRUNC(('TRI-1'!DI51 ),2),0))=2,"E+",IF((ROUND(TRUNC(('TRI-1'!DI51  ),2),0))&lt;=1,"E-","")))))))))))</f>
        <v/>
      </c>
      <c r="DJ51" s="51" t="str">
        <f>IF(OR('TRI-1'!DJ51 ="",'TRI-1'!DJ51&lt;0,'TRI-1'!DJ51  &gt;10),"",IF((ROUND(TRUNC(('TRI-1'!DJ51  ),2),0))=10,"A+",IF((ROUND(TRUNC(('TRI-1'!DJ51  ),2),0))=9,"A-",IF((ROUND(TRUNC(('TRI-1'!DJ51   ),2),0))=8,"B+",IF((ROUND(TRUNC(('TRI-1'!DJ51 ),2),0))=7,"B-",IF((ROUND(TRUNC(('TRI-1'!DJ51  ),2),0))=6,"C+",IF((ROUND(TRUNC(('TRI-1'!DJ51  ),2),0))=5,"C-",IF((ROUND(TRUNC(('TRI-1'!DJ51  ),2),0))=4,"D+",IF((ROUND(TRUNC(('TRI-1'!DJ51 ),2),0))=3,"D-",IF((ROUND(TRUNC(('TRI-1'!DJ51 ),2),0))=2,"E+",IF((ROUND(TRUNC(('TRI-1'!DJ51  ),2),0))&lt;=1,"E-","")))))))))))</f>
        <v/>
      </c>
      <c r="DK51" s="51" t="str">
        <f>IF(OR('TRI-1'!DK51 ="",'TRI-1'!DK51&lt;0,'TRI-1'!DK51  &gt;10),"",IF((ROUND(TRUNC(('TRI-1'!DK51  ),2),0))=10,"A+",IF((ROUND(TRUNC(('TRI-1'!DK51  ),2),0))=9,"A-",IF((ROUND(TRUNC(('TRI-1'!DK51   ),2),0))=8,"B+",IF((ROUND(TRUNC(('TRI-1'!DK51 ),2),0))=7,"B-",IF((ROUND(TRUNC(('TRI-1'!DK51  ),2),0))=6,"C+",IF((ROUND(TRUNC(('TRI-1'!DK51  ),2),0))=5,"C-",IF((ROUND(TRUNC(('TRI-1'!DK51  ),2),0))=4,"D+",IF((ROUND(TRUNC(('TRI-1'!DK51 ),2),0))=3,"D-",IF((ROUND(TRUNC(('TRI-1'!DK51 ),2),0))=2,"E+",IF((ROUND(TRUNC(('TRI-1'!DK51  ),2),0))&lt;=1,"E-","")))))))))))</f>
        <v/>
      </c>
      <c r="DL51" s="51" t="str">
        <f>IF(OR('TRI-1'!DL51 ="",'TRI-1'!DL51&lt;0,'TRI-1'!DL51  &gt;10),"",IF((ROUND(TRUNC(('TRI-1'!DL51  ),2),0))=10,"A+",IF((ROUND(TRUNC(('TRI-1'!DL51  ),2),0))=9,"A-",IF((ROUND(TRUNC(('TRI-1'!DL51   ),2),0))=8,"B+",IF((ROUND(TRUNC(('TRI-1'!DL51 ),2),0))=7,"B-",IF((ROUND(TRUNC(('TRI-1'!DL51  ),2),0))=6,"C+",IF((ROUND(TRUNC(('TRI-1'!DL51  ),2),0))=5,"C-",IF((ROUND(TRUNC(('TRI-1'!DL51  ),2),0))=4,"D+",IF((ROUND(TRUNC(('TRI-1'!DL51 ),2),0))=3,"D-",IF((ROUND(TRUNC(('TRI-1'!DL51 ),2),0))=2,"E+",IF((ROUND(TRUNC(('TRI-1'!DL51  ),2),0))&lt;=1,"E-","")))))))))))</f>
        <v/>
      </c>
      <c r="DM51" s="51" t="str">
        <f>IF(OR('TRI-1'!DM51 ="",'TRI-1'!DM51&lt;0,'TRI-1'!DM51  &gt;10),"",IF((ROUND(TRUNC(('TRI-1'!DM51  ),2),0))=10,"A+",IF((ROUND(TRUNC(('TRI-1'!DM51  ),2),0))=9,"A-",IF((ROUND(TRUNC(('TRI-1'!DM51   ),2),0))=8,"B+",IF((ROUND(TRUNC(('TRI-1'!DM51 ),2),0))=7,"B-",IF((ROUND(TRUNC(('TRI-1'!DM51  ),2),0))=6,"C+",IF((ROUND(TRUNC(('TRI-1'!DM51  ),2),0))=5,"C-",IF((ROUND(TRUNC(('TRI-1'!DM51  ),2),0))=4,"D+",IF((ROUND(TRUNC(('TRI-1'!DM51 ),2),0))=3,"D-",IF((ROUND(TRUNC(('TRI-1'!DM51 ),2),0))=2,"E+",IF((ROUND(TRUNC(('TRI-1'!DM51  ),2),0))&lt;=1,"E-","")))))))))))</f>
        <v/>
      </c>
      <c r="DN51" s="51" t="str">
        <f>IF(OR('TRI-1'!DN51 ="",'TRI-1'!DN51&lt;0,'TRI-1'!DN51  &gt;10),"",IF((ROUND(TRUNC(('TRI-1'!DN51  ),2),0))=10,"A+",IF((ROUND(TRUNC(('TRI-1'!DN51  ),2),0))=9,"A-",IF((ROUND(TRUNC(('TRI-1'!DN51   ),2),0))=8,"B+",IF((ROUND(TRUNC(('TRI-1'!DN51 ),2),0))=7,"B-",IF((ROUND(TRUNC(('TRI-1'!DN51  ),2),0))=6,"C+",IF((ROUND(TRUNC(('TRI-1'!DN51  ),2),0))=5,"C-",IF((ROUND(TRUNC(('TRI-1'!DN51  ),2),0))=4,"D+",IF((ROUND(TRUNC(('TRI-1'!DN51 ),2),0))=3,"D-",IF((ROUND(TRUNC(('TRI-1'!DN51 ),2),0))=2,"E+",IF((ROUND(TRUNC(('TRI-1'!DN51  ),2),0))&lt;=1,"E-","")))))))))))</f>
        <v/>
      </c>
      <c r="DO51" s="51" t="str">
        <f>IF(OR('TRI-1'!DO51 ="",'TRI-1'!DO51&lt;0,'TRI-1'!DO51  &gt;10),"",IF((ROUND(TRUNC(('TRI-1'!DO51  ),2),0))=10,"A+",IF((ROUND(TRUNC(('TRI-1'!DO51  ),2),0))=9,"A-",IF((ROUND(TRUNC(('TRI-1'!DO51   ),2),0))=8,"B+",IF((ROUND(TRUNC(('TRI-1'!DO51 ),2),0))=7,"B-",IF((ROUND(TRUNC(('TRI-1'!DO51  ),2),0))=6,"C+",IF((ROUND(TRUNC(('TRI-1'!DO51  ),2),0))=5,"C-",IF((ROUND(TRUNC(('TRI-1'!DO51  ),2),0))=4,"D+",IF((ROUND(TRUNC(('TRI-1'!DO51 ),2),0))=3,"D-",IF((ROUND(TRUNC(('TRI-1'!DO51 ),2),0))=2,"E+",IF((ROUND(TRUNC(('TRI-1'!DO51  ),2),0))&lt;=1,"E-","")))))))))))</f>
        <v/>
      </c>
      <c r="DP51" s="51" t="str">
        <f>IF(OR('TRI-1'!DP51 ="",'TRI-1'!DP51&lt;0,'TRI-1'!DP51  &gt;10),"",IF((ROUND(TRUNC(('TRI-1'!DP51  ),2),0))=10,"A+",IF((ROUND(TRUNC(('TRI-1'!DP51  ),2),0))=9,"A-",IF((ROUND(TRUNC(('TRI-1'!DP51   ),2),0))=8,"B+",IF((ROUND(TRUNC(('TRI-1'!DP51 ),2),0))=7,"B-",IF((ROUND(TRUNC(('TRI-1'!DP51  ),2),0))=6,"C+",IF((ROUND(TRUNC(('TRI-1'!DP51  ),2),0))=5,"C-",IF((ROUND(TRUNC(('TRI-1'!DP51  ),2),0))=4,"D+",IF((ROUND(TRUNC(('TRI-1'!DP51 ),2),0))=3,"D-",IF((ROUND(TRUNC(('TRI-1'!DP51 ),2),0))=2,"E+",IF((ROUND(TRUNC(('TRI-1'!DP51  ),2),0))&lt;=1,"E-","")))))))))))</f>
        <v/>
      </c>
      <c r="DQ51" s="51" t="str">
        <f>IF(OR('TRI-1'!DQ51 ="",'TRI-1'!DQ51&lt;0,'TRI-1'!DQ51  &gt;10),"",IF((ROUND(TRUNC(('TRI-1'!DQ51  ),2),0))=10,"A+",IF((ROUND(TRUNC(('TRI-1'!DQ51  ),2),0))=9,"A-",IF((ROUND(TRUNC(('TRI-1'!DQ51   ),2),0))=8,"B+",IF((ROUND(TRUNC(('TRI-1'!DQ51 ),2),0))=7,"B-",IF((ROUND(TRUNC(('TRI-1'!DQ51  ),2),0))=6,"C+",IF((ROUND(TRUNC(('TRI-1'!DQ51  ),2),0))=5,"C-",IF((ROUND(TRUNC(('TRI-1'!DQ51  ),2),0))=4,"D+",IF((ROUND(TRUNC(('TRI-1'!DQ51 ),2),0))=3,"D-",IF((ROUND(TRUNC(('TRI-1'!DQ51 ),2),0))=2,"E+",IF((ROUND(TRUNC(('TRI-1'!DQ51  ),2),0))&lt;=1,"E-","")))))))))))</f>
        <v/>
      </c>
      <c r="DR51" s="51" t="str">
        <f>IF(OR('TRI-1'!DR51 ="",'TRI-1'!DR51&lt;0,'TRI-1'!DR51  &gt;10),"",IF((ROUND(TRUNC(('TRI-1'!DR51  ),2),0))=10,"A+",IF((ROUND(TRUNC(('TRI-1'!DR51  ),2),0))=9,"A-",IF((ROUND(TRUNC(('TRI-1'!DR51   ),2),0))=8,"B+",IF((ROUND(TRUNC(('TRI-1'!DR51 ),2),0))=7,"B-",IF((ROUND(TRUNC(('TRI-1'!DR51  ),2),0))=6,"C+",IF((ROUND(TRUNC(('TRI-1'!DR51  ),2),0))=5,"C-",IF((ROUND(TRUNC(('TRI-1'!DR51  ),2),0))=4,"D+",IF((ROUND(TRUNC(('TRI-1'!DR51 ),2),0))=3,"D-",IF((ROUND(TRUNC(('TRI-1'!DR51 ),2),0))=2,"E+",IF((ROUND(TRUNC(('TRI-1'!DR51  ),2),0))&lt;=1,"E-","")))))))))))</f>
        <v/>
      </c>
      <c r="DS51" s="51" t="str">
        <f>IF(OR('TRI-1'!DS51 ="",'TRI-1'!DS51&lt;0,'TRI-1'!DS51  &gt;10),"",IF((ROUND(TRUNC(('TRI-1'!DS51  ),2),0))=10,"A+",IF((ROUND(TRUNC(('TRI-1'!DS51  ),2),0))=9,"A-",IF((ROUND(TRUNC(('TRI-1'!DS51   ),2),0))=8,"B+",IF((ROUND(TRUNC(('TRI-1'!DS51 ),2),0))=7,"B-",IF((ROUND(TRUNC(('TRI-1'!DS51  ),2),0))=6,"C+",IF((ROUND(TRUNC(('TRI-1'!DS51  ),2),0))=5,"C-",IF((ROUND(TRUNC(('TRI-1'!DS51  ),2),0))=4,"D+",IF((ROUND(TRUNC(('TRI-1'!DS51 ),2),0))=3,"D-",IF((ROUND(TRUNC(('TRI-1'!DS51 ),2),0))=2,"E+",IF((ROUND(TRUNC(('TRI-1'!DS51  ),2),0))&lt;=1,"E-","")))))))))))</f>
        <v/>
      </c>
      <c r="DT51" s="51" t="str">
        <f>IF(OR('TRI-1'!DT51 ="",'TRI-1'!DT51&lt;0,'TRI-1'!DT51  &gt;10),"",IF((ROUND(TRUNC(('TRI-1'!DT51  ),2),0))=10,"A+",IF((ROUND(TRUNC(('TRI-1'!DT51  ),2),0))=9,"A-",IF((ROUND(TRUNC(('TRI-1'!DT51   ),2),0))=8,"B+",IF((ROUND(TRUNC(('TRI-1'!DT51 ),2),0))=7,"B-",IF((ROUND(TRUNC(('TRI-1'!DT51  ),2),0))=6,"C+",IF((ROUND(TRUNC(('TRI-1'!DT51  ),2),0))=5,"C-",IF((ROUND(TRUNC(('TRI-1'!DT51  ),2),0))=4,"D+",IF((ROUND(TRUNC(('TRI-1'!DT51 ),2),0))=3,"D-",IF((ROUND(TRUNC(('TRI-1'!DT51 ),2),0))=2,"E+",IF((ROUND(TRUNC(('TRI-1'!DT51  ),2),0))&lt;=1,"E-","")))))))))))</f>
        <v/>
      </c>
      <c r="DU51" s="51" t="str">
        <f>IF(OR('TRI-1'!DU51 ="",'TRI-1'!DU51&lt;0,'TRI-1'!DU51  &gt;10),"",IF((ROUND(TRUNC(('TRI-1'!DU51  ),2),0))=10,"A+",IF((ROUND(TRUNC(('TRI-1'!DU51  ),2),0))=9,"A-",IF((ROUND(TRUNC(('TRI-1'!DU51   ),2),0))=8,"B+",IF((ROUND(TRUNC(('TRI-1'!DU51 ),2),0))=7,"B-",IF((ROUND(TRUNC(('TRI-1'!DU51  ),2),0))=6,"C+",IF((ROUND(TRUNC(('TRI-1'!DU51  ),2),0))=5,"C-",IF((ROUND(TRUNC(('TRI-1'!DU51  ),2),0))=4,"D+",IF((ROUND(TRUNC(('TRI-1'!DU51 ),2),0))=3,"D-",IF((ROUND(TRUNC(('TRI-1'!DU51 ),2),0))=2,"E+",IF((ROUND(TRUNC(('TRI-1'!DU51  ),2),0))&lt;=1,"E-","")))))))))))</f>
        <v/>
      </c>
      <c r="DV51" s="51" t="str">
        <f>IF(OR('TRI-1'!DV51 ="",'TRI-1'!DV51&lt;0,'TRI-1'!DV51  &gt;10),"",IF((ROUND(TRUNC(('TRI-1'!DV51  ),2),0))=10,"A+",IF((ROUND(TRUNC(('TRI-1'!DV51  ),2),0))=9,"A-",IF((ROUND(TRUNC(('TRI-1'!DV51   ),2),0))=8,"B+",IF((ROUND(TRUNC(('TRI-1'!DV51 ),2),0))=7,"B-",IF((ROUND(TRUNC(('TRI-1'!DV51  ),2),0))=6,"C+",IF((ROUND(TRUNC(('TRI-1'!DV51  ),2),0))=5,"C-",IF((ROUND(TRUNC(('TRI-1'!DV51  ),2),0))=4,"D+",IF((ROUND(TRUNC(('TRI-1'!DV51 ),2),0))=3,"D-",IF((ROUND(TRUNC(('TRI-1'!DV51 ),2),0))=2,"E+",IF((ROUND(TRUNC(('TRI-1'!DV51  ),2),0))&lt;=1,"E-","")))))))))))</f>
        <v/>
      </c>
      <c r="DW51" s="51" t="str">
        <f>IF(OR('TRI-1'!DW51 ="",'TRI-1'!DW51&lt;0,'TRI-1'!DW51  &gt;10),"",IF((ROUND(TRUNC(('TRI-1'!DW51  ),2),0))=10,"A+",IF((ROUND(TRUNC(('TRI-1'!DW51  ),2),0))=9,"A-",IF((ROUND(TRUNC(('TRI-1'!DW51   ),2),0))=8,"B+",IF((ROUND(TRUNC(('TRI-1'!DW51 ),2),0))=7,"B-",IF((ROUND(TRUNC(('TRI-1'!DW51  ),2),0))=6,"C+",IF((ROUND(TRUNC(('TRI-1'!DW51  ),2),0))=5,"C-",IF((ROUND(TRUNC(('TRI-1'!DW51  ),2),0))=4,"D+",IF((ROUND(TRUNC(('TRI-1'!DW51 ),2),0))=3,"D-",IF((ROUND(TRUNC(('TRI-1'!DW51 ),2),0))=2,"E+",IF((ROUND(TRUNC(('TRI-1'!DW51  ),2),0))&lt;=1,"E-","")))))))))))</f>
        <v/>
      </c>
      <c r="DX51" s="51" t="str">
        <f>IF(OR('TRI-1'!DX51 ="",'TRI-1'!DX51&lt;0,'TRI-1'!DX51  &gt;10),"",IF((ROUND(TRUNC(('TRI-1'!DX51  ),2),0))=10,"A+",IF((ROUND(TRUNC(('TRI-1'!DX51  ),2),0))=9,"A-",IF((ROUND(TRUNC(('TRI-1'!DX51   ),2),0))=8,"B+",IF((ROUND(TRUNC(('TRI-1'!DX51 ),2),0))=7,"B-",IF((ROUND(TRUNC(('TRI-1'!DX51  ),2),0))=6,"C+",IF((ROUND(TRUNC(('TRI-1'!DX51  ),2),0))=5,"C-",IF((ROUND(TRUNC(('TRI-1'!DX51  ),2),0))=4,"D+",IF((ROUND(TRUNC(('TRI-1'!DX51 ),2),0))=3,"D-",IF((ROUND(TRUNC(('TRI-1'!DX51 ),2),0))=2,"E+",IF((ROUND(TRUNC(('TRI-1'!DX51  ),2),0))&lt;=1,"E-","")))))))))))</f>
        <v/>
      </c>
      <c r="DY51" s="51" t="str">
        <f>IF(OR('TRI-1'!DY51 ="",'TRI-1'!DY51&lt;0,'TRI-1'!DY51  &gt;10),"",IF((ROUND(TRUNC(('TRI-1'!DY51  ),2),0))=10,"A+",IF((ROUND(TRUNC(('TRI-1'!DY51  ),2),0))=9,"A-",IF((ROUND(TRUNC(('TRI-1'!DY51   ),2),0))=8,"B+",IF((ROUND(TRUNC(('TRI-1'!DY51 ),2),0))=7,"B-",IF((ROUND(TRUNC(('TRI-1'!DY51  ),2),0))=6,"C+",IF((ROUND(TRUNC(('TRI-1'!DY51  ),2),0))=5,"C-",IF((ROUND(TRUNC(('TRI-1'!DY51  ),2),0))=4,"D+",IF((ROUND(TRUNC(('TRI-1'!DY51 ),2),0))=3,"D-",IF((ROUND(TRUNC(('TRI-1'!DY51 ),2),0))=2,"E+",IF((ROUND(TRUNC(('TRI-1'!DY51  ),2),0))&lt;=1,"E-","")))))))))))</f>
        <v/>
      </c>
      <c r="DZ51" s="51" t="str">
        <f>IF(OR('TRI-1'!DZ51 ="",'TRI-1'!DZ51&lt;0,'TRI-1'!DZ51  &gt;10),"",IF((ROUND(TRUNC(('TRI-1'!DZ51  ),2),0))=10,"A+",IF((ROUND(TRUNC(('TRI-1'!DZ51  ),2),0))=9,"A-",IF((ROUND(TRUNC(('TRI-1'!DZ51   ),2),0))=8,"B+",IF((ROUND(TRUNC(('TRI-1'!DZ51 ),2),0))=7,"B-",IF((ROUND(TRUNC(('TRI-1'!DZ51  ),2),0))=6,"C+",IF((ROUND(TRUNC(('TRI-1'!DZ51  ),2),0))=5,"C-",IF((ROUND(TRUNC(('TRI-1'!DZ51  ),2),0))=4,"D+",IF((ROUND(TRUNC(('TRI-1'!DZ51 ),2),0))=3,"D-",IF((ROUND(TRUNC(('TRI-1'!DZ51 ),2),0))=2,"E+",IF((ROUND(TRUNC(('TRI-1'!DZ51  ),2),0))&lt;=1,"E-","")))))))))))</f>
        <v/>
      </c>
      <c r="EA51" s="51" t="str">
        <f>IF(OR('TRI-1'!EA51 ="",'TRI-1'!EA51&lt;0,'TRI-1'!EA51  &gt;10),"",IF((ROUND(TRUNC(('TRI-1'!EA51  ),2),0))=10,"A+",IF((ROUND(TRUNC(('TRI-1'!EA51  ),2),0))=9,"A-",IF((ROUND(TRUNC(('TRI-1'!EA51   ),2),0))=8,"B+",IF((ROUND(TRUNC(('TRI-1'!EA51 ),2),0))=7,"B-",IF((ROUND(TRUNC(('TRI-1'!EA51  ),2),0))=6,"C+",IF((ROUND(TRUNC(('TRI-1'!EA51  ),2),0))=5,"C-",IF((ROUND(TRUNC(('TRI-1'!EA51  ),2),0))=4,"D+",IF((ROUND(TRUNC(('TRI-1'!EA51 ),2),0))=3,"D-",IF((ROUND(TRUNC(('TRI-1'!EA51 ),2),0))=2,"E+",IF((ROUND(TRUNC(('TRI-1'!EA51  ),2),0))&lt;=1,"E-","")))))))))))</f>
        <v/>
      </c>
      <c r="EB51" s="51" t="str">
        <f>IF(OR('TRI-1'!EB51 ="",'TRI-1'!EB51&lt;0,'TRI-1'!EB51  &gt;10),"",IF((ROUND(TRUNC(('TRI-1'!EB51  ),2),0))=10,"A+",IF((ROUND(TRUNC(('TRI-1'!EB51  ),2),0))=9,"A-",IF((ROUND(TRUNC(('TRI-1'!EB51   ),2),0))=8,"B+",IF((ROUND(TRUNC(('TRI-1'!EB51 ),2),0))=7,"B-",IF((ROUND(TRUNC(('TRI-1'!EB51  ),2),0))=6,"C+",IF((ROUND(TRUNC(('TRI-1'!EB51  ),2),0))=5,"C-",IF((ROUND(TRUNC(('TRI-1'!EB51  ),2),0))=4,"D+",IF((ROUND(TRUNC(('TRI-1'!EB51 ),2),0))=3,"D-",IF((ROUND(TRUNC(('TRI-1'!EB51 ),2),0))=2,"E+",IF((ROUND(TRUNC(('TRI-1'!EB51  ),2),0))&lt;=1,"E-","")))))))))))</f>
        <v/>
      </c>
      <c r="EC51" s="51" t="str">
        <f>IF(OR('TRI-1'!EC51 ="",'TRI-1'!EC51&lt;0,'TRI-1'!EC51  &gt;10),"",IF((ROUND(TRUNC(('TRI-1'!EC51  ),2),0))=10,"A+",IF((ROUND(TRUNC(('TRI-1'!EC51  ),2),0))=9,"A-",IF((ROUND(TRUNC(('TRI-1'!EC51   ),2),0))=8,"B+",IF((ROUND(TRUNC(('TRI-1'!EC51 ),2),0))=7,"B-",IF((ROUND(TRUNC(('TRI-1'!EC51  ),2),0))=6,"C+",IF((ROUND(TRUNC(('TRI-1'!EC51  ),2),0))=5,"C-",IF((ROUND(TRUNC(('TRI-1'!EC51  ),2),0))=4,"D+",IF((ROUND(TRUNC(('TRI-1'!EC51 ),2),0))=3,"D-",IF((ROUND(TRUNC(('TRI-1'!EC51 ),2),0))=2,"E+",IF((ROUND(TRUNC(('TRI-1'!EC51  ),2),0))&lt;=1,"E-","")))))))))))</f>
        <v/>
      </c>
      <c r="ED51" s="51" t="str">
        <f>IF(OR('TRI-1'!ED51 ="",'TRI-1'!ED51&lt;0,'TRI-1'!ED51  &gt;10),"",IF((ROUND(TRUNC(('TRI-1'!ED51  ),2),0))=10,"A+",IF((ROUND(TRUNC(('TRI-1'!ED51  ),2),0))=9,"A-",IF((ROUND(TRUNC(('TRI-1'!ED51   ),2),0))=8,"B+",IF((ROUND(TRUNC(('TRI-1'!ED51 ),2),0))=7,"B-",IF((ROUND(TRUNC(('TRI-1'!ED51  ),2),0))=6,"C+",IF((ROUND(TRUNC(('TRI-1'!ED51  ),2),0))=5,"C-",IF((ROUND(TRUNC(('TRI-1'!ED51  ),2),0))=4,"D+",IF((ROUND(TRUNC(('TRI-1'!ED51 ),2),0))=3,"D-",IF((ROUND(TRUNC(('TRI-1'!ED51 ),2),0))=2,"E+",IF((ROUND(TRUNC(('TRI-1'!ED51  ),2),0))&lt;=1,"E-","")))))))))))</f>
        <v/>
      </c>
      <c r="EE51" s="51" t="str">
        <f>IF(OR('TRI-1'!EE51 ="",'TRI-1'!EE51&lt;0,'TRI-1'!EE51  &gt;10),"",IF((ROUND(TRUNC(('TRI-1'!EE51  ),2),0))=10,"A+",IF((ROUND(TRUNC(('TRI-1'!EE51  ),2),0))=9,"A-",IF((ROUND(TRUNC(('TRI-1'!EE51   ),2),0))=8,"B+",IF((ROUND(TRUNC(('TRI-1'!EE51 ),2),0))=7,"B-",IF((ROUND(TRUNC(('TRI-1'!EE51  ),2),0))=6,"C+",IF((ROUND(TRUNC(('TRI-1'!EE51  ),2),0))=5,"C-",IF((ROUND(TRUNC(('TRI-1'!EE51  ),2),0))=4,"D+",IF((ROUND(TRUNC(('TRI-1'!EE51 ),2),0))=3,"D-",IF((ROUND(TRUNC(('TRI-1'!EE51 ),2),0))=2,"E+",IF((ROUND(TRUNC(('TRI-1'!EE51  ),2),0))&lt;=1,"E-","")))))))))))</f>
        <v/>
      </c>
      <c r="EF51" s="51" t="str">
        <f>IF(OR('TRI-1'!EF51 ="",'TRI-1'!EF51&lt;0,'TRI-1'!EF51  &gt;10),"",IF((ROUND(TRUNC(('TRI-1'!EF51  ),2),0))=10,"A+",IF((ROUND(TRUNC(('TRI-1'!EF51  ),2),0))=9,"A-",IF((ROUND(TRUNC(('TRI-1'!EF51   ),2),0))=8,"B+",IF((ROUND(TRUNC(('TRI-1'!EF51 ),2),0))=7,"B-",IF((ROUND(TRUNC(('TRI-1'!EF51  ),2),0))=6,"C+",IF((ROUND(TRUNC(('TRI-1'!EF51  ),2),0))=5,"C-",IF((ROUND(TRUNC(('TRI-1'!EF51  ),2),0))=4,"D+",IF((ROUND(TRUNC(('TRI-1'!EF51 ),2),0))=3,"D-",IF((ROUND(TRUNC(('TRI-1'!EF51 ),2),0))=2,"E+",IF((ROUND(TRUNC(('TRI-1'!EF51  ),2),0))&lt;=1,"E-","")))))))))))</f>
        <v/>
      </c>
      <c r="EG51" s="51" t="str">
        <f>IF(OR('TRI-1'!EG51 ="",'TRI-1'!EG51&lt;0,'TRI-1'!EG51  &gt;10),"",IF((ROUND(TRUNC(('TRI-1'!EG51  ),2),0))=10,"A+",IF((ROUND(TRUNC(('TRI-1'!EG51  ),2),0))=9,"A-",IF((ROUND(TRUNC(('TRI-1'!EG51   ),2),0))=8,"B+",IF((ROUND(TRUNC(('TRI-1'!EG51 ),2),0))=7,"B-",IF((ROUND(TRUNC(('TRI-1'!EG51  ),2),0))=6,"C+",IF((ROUND(TRUNC(('TRI-1'!EG51  ),2),0))=5,"C-",IF((ROUND(TRUNC(('TRI-1'!EG51  ),2),0))=4,"D+",IF((ROUND(TRUNC(('TRI-1'!EG51 ),2),0))=3,"D-",IF((ROUND(TRUNC(('TRI-1'!EG51 ),2),0))=2,"E+",IF((ROUND(TRUNC(('TRI-1'!EG51  ),2),0))&lt;=1,"E-","")))))))))))</f>
        <v/>
      </c>
      <c r="EH51" s="51" t="str">
        <f>IF(OR('TRI-1'!EH51 ="",'TRI-1'!EH51&lt;0,'TRI-1'!EH51  &gt;10),"",IF((ROUND(TRUNC(('TRI-1'!EH51  ),2),0))=10,"A+",IF((ROUND(TRUNC(('TRI-1'!EH51  ),2),0))=9,"A-",IF((ROUND(TRUNC(('TRI-1'!EH51   ),2),0))=8,"B+",IF((ROUND(TRUNC(('TRI-1'!EH51 ),2),0))=7,"B-",IF((ROUND(TRUNC(('TRI-1'!EH51  ),2),0))=6,"C+",IF((ROUND(TRUNC(('TRI-1'!EH51  ),2),0))=5,"C-",IF((ROUND(TRUNC(('TRI-1'!EH51  ),2),0))=4,"D+",IF((ROUND(TRUNC(('TRI-1'!EH51 ),2),0))=3,"D-",IF((ROUND(TRUNC(('TRI-1'!EH51 ),2),0))=2,"E+",IF((ROUND(TRUNC(('TRI-1'!EH51  ),2),0))&lt;=1,"E-","")))))))))))</f>
        <v/>
      </c>
      <c r="EI51" s="51" t="str">
        <f>IF(OR('TRI-1'!EI51 ="",'TRI-1'!EI51&lt;0,'TRI-1'!EI51  &gt;10),"",IF((ROUND(TRUNC(('TRI-1'!EI51  ),2),0))=10,"A+",IF((ROUND(TRUNC(('TRI-1'!EI51  ),2),0))=9,"A-",IF((ROUND(TRUNC(('TRI-1'!EI51   ),2),0))=8,"B+",IF((ROUND(TRUNC(('TRI-1'!EI51 ),2),0))=7,"B-",IF((ROUND(TRUNC(('TRI-1'!EI51  ),2),0))=6,"C+",IF((ROUND(TRUNC(('TRI-1'!EI51  ),2),0))=5,"C-",IF((ROUND(TRUNC(('TRI-1'!EI51  ),2),0))=4,"D+",IF((ROUND(TRUNC(('TRI-1'!EI51 ),2),0))=3,"D-",IF((ROUND(TRUNC(('TRI-1'!EI51 ),2),0))=2,"E+",IF((ROUND(TRUNC(('TRI-1'!EI51  ),2),0))&lt;=1,"E-","")))))))))))</f>
        <v/>
      </c>
      <c r="EJ51" s="51" t="str">
        <f>IF(OR('TRI-1'!EJ51 ="",'TRI-1'!EJ51&lt;0,'TRI-1'!EJ51  &gt;10),"",IF((ROUND(TRUNC(('TRI-1'!EJ51  ),2),0))=10,"A+",IF((ROUND(TRUNC(('TRI-1'!EJ51  ),2),0))=9,"A-",IF((ROUND(TRUNC(('TRI-1'!EJ51   ),2),0))=8,"B+",IF((ROUND(TRUNC(('TRI-1'!EJ51 ),2),0))=7,"B-",IF((ROUND(TRUNC(('TRI-1'!EJ51  ),2),0))=6,"C+",IF((ROUND(TRUNC(('TRI-1'!EJ51  ),2),0))=5,"C-",IF((ROUND(TRUNC(('TRI-1'!EJ51  ),2),0))=4,"D+",IF((ROUND(TRUNC(('TRI-1'!EJ51 ),2),0))=3,"D-",IF((ROUND(TRUNC(('TRI-1'!EJ51 ),2),0))=2,"E+",IF((ROUND(TRUNC(('TRI-1'!EJ51  ),2),0))&lt;=1,"E-","")))))))))))</f>
        <v/>
      </c>
      <c r="EK51" s="51" t="str">
        <f>IF(OR('TRI-1'!EK51 ="",'TRI-1'!EK51&lt;0,'TRI-1'!EK51  &gt;10),"",IF((ROUND(TRUNC(('TRI-1'!EK51  ),2),0))=10,"A+",IF((ROUND(TRUNC(('TRI-1'!EK51  ),2),0))=9,"A-",IF((ROUND(TRUNC(('TRI-1'!EK51   ),2),0))=8,"B+",IF((ROUND(TRUNC(('TRI-1'!EK51 ),2),0))=7,"B-",IF((ROUND(TRUNC(('TRI-1'!EK51  ),2),0))=6,"C+",IF((ROUND(TRUNC(('TRI-1'!EK51  ),2),0))=5,"C-",IF((ROUND(TRUNC(('TRI-1'!EK51  ),2),0))=4,"D+",IF((ROUND(TRUNC(('TRI-1'!EK51 ),2),0))=3,"D-",IF((ROUND(TRUNC(('TRI-1'!EK51 ),2),0))=2,"E+",IF((ROUND(TRUNC(('TRI-1'!EK51  ),2),0))&lt;=1,"E-","")))))))))))</f>
        <v/>
      </c>
      <c r="EL51" s="51" t="str">
        <f>IF(OR('TRI-1'!EL51 ="",'TRI-1'!EL51&lt;0,'TRI-1'!EL51  &gt;10),"",IF((ROUND(TRUNC(('TRI-1'!EL51  ),2),0))=10,"A+",IF((ROUND(TRUNC(('TRI-1'!EL51  ),2),0))=9,"A-",IF((ROUND(TRUNC(('TRI-1'!EL51   ),2),0))=8,"B+",IF((ROUND(TRUNC(('TRI-1'!EL51 ),2),0))=7,"B-",IF((ROUND(TRUNC(('TRI-1'!EL51  ),2),0))=6,"C+",IF((ROUND(TRUNC(('TRI-1'!EL51  ),2),0))=5,"C-",IF((ROUND(TRUNC(('TRI-1'!EL51  ),2),0))=4,"D+",IF((ROUND(TRUNC(('TRI-1'!EL51 ),2),0))=3,"D-",IF((ROUND(TRUNC(('TRI-1'!EL51 ),2),0))=2,"E+",IF((ROUND(TRUNC(('TRI-1'!EL51  ),2),0))&lt;=1,"E-","")))))))))))</f>
        <v/>
      </c>
      <c r="EM51" s="51" t="str">
        <f>IF(OR('TRI-1'!EM51 ="",'TRI-1'!EM51&lt;0,'TRI-1'!EM51  &gt;10),"",IF((ROUND(TRUNC(('TRI-1'!EM51  ),2),0))=10,"A+",IF((ROUND(TRUNC(('TRI-1'!EM51  ),2),0))=9,"A-",IF((ROUND(TRUNC(('TRI-1'!EM51   ),2),0))=8,"B+",IF((ROUND(TRUNC(('TRI-1'!EM51 ),2),0))=7,"B-",IF((ROUND(TRUNC(('TRI-1'!EM51  ),2),0))=6,"C+",IF((ROUND(TRUNC(('TRI-1'!EM51  ),2),0))=5,"C-",IF((ROUND(TRUNC(('TRI-1'!EM51  ),2),0))=4,"D+",IF((ROUND(TRUNC(('TRI-1'!EM51 ),2),0))=3,"D-",IF((ROUND(TRUNC(('TRI-1'!EM51 ),2),0))=2,"E+",IF((ROUND(TRUNC(('TRI-1'!EM51  ),2),0))&lt;=1,"E-","")))))))))))</f>
        <v/>
      </c>
      <c r="EN51" s="51" t="str">
        <f>IF(OR('TRI-1'!EN51 ="",'TRI-1'!EN51&lt;0,'TRI-1'!EN51  &gt;10),"",IF((ROUND(TRUNC(('TRI-1'!EN51  ),2),0))=10,"A+",IF((ROUND(TRUNC(('TRI-1'!EN51  ),2),0))=9,"A-",IF((ROUND(TRUNC(('TRI-1'!EN51   ),2),0))=8,"B+",IF((ROUND(TRUNC(('TRI-1'!EN51 ),2),0))=7,"B-",IF((ROUND(TRUNC(('TRI-1'!EN51  ),2),0))=6,"C+",IF((ROUND(TRUNC(('TRI-1'!EN51  ),2),0))=5,"C-",IF((ROUND(TRUNC(('TRI-1'!EN51  ),2),0))=4,"D+",IF((ROUND(TRUNC(('TRI-1'!EN51 ),2),0))=3,"D-",IF((ROUND(TRUNC(('TRI-1'!EN51 ),2),0))=2,"E+",IF((ROUND(TRUNC(('TRI-1'!EN51  ),2),0))&lt;=1,"E-","")))))))))))</f>
        <v/>
      </c>
      <c r="EO51" s="51" t="str">
        <f>IF(OR('TRI-1'!EO51 ="",'TRI-1'!EO51&lt;0,'TRI-1'!EO51  &gt;10),"",IF((ROUND(TRUNC(('TRI-1'!EO51  ),2),0))=10,"A+",IF((ROUND(TRUNC(('TRI-1'!EO51  ),2),0))=9,"A-",IF((ROUND(TRUNC(('TRI-1'!EO51   ),2),0))=8,"B+",IF((ROUND(TRUNC(('TRI-1'!EO51 ),2),0))=7,"B-",IF((ROUND(TRUNC(('TRI-1'!EO51  ),2),0))=6,"C+",IF((ROUND(TRUNC(('TRI-1'!EO51  ),2),0))=5,"C-",IF((ROUND(TRUNC(('TRI-1'!EO51  ),2),0))=4,"D+",IF((ROUND(TRUNC(('TRI-1'!EO51 ),2),0))=3,"D-",IF((ROUND(TRUNC(('TRI-1'!EO51 ),2),0))=2,"E+",IF((ROUND(TRUNC(('TRI-1'!EO51  ),2),0))&lt;=1,"E-","")))))))))))</f>
        <v/>
      </c>
      <c r="EP51" s="51" t="str">
        <f>IF(OR('TRI-1'!EP51 ="",'TRI-1'!EP51&lt;0,'TRI-1'!EP51  &gt;10),"",IF((ROUND(TRUNC(('TRI-1'!EP51  ),2),0))=10,"A+",IF((ROUND(TRUNC(('TRI-1'!EP51  ),2),0))=9,"A-",IF((ROUND(TRUNC(('TRI-1'!EP51   ),2),0))=8,"B+",IF((ROUND(TRUNC(('TRI-1'!EP51 ),2),0))=7,"B-",IF((ROUND(TRUNC(('TRI-1'!EP51  ),2),0))=6,"C+",IF((ROUND(TRUNC(('TRI-1'!EP51  ),2),0))=5,"C-",IF((ROUND(TRUNC(('TRI-1'!EP51  ),2),0))=4,"D+",IF((ROUND(TRUNC(('TRI-1'!EP51 ),2),0))=3,"D-",IF((ROUND(TRUNC(('TRI-1'!EP51 ),2),0))=2,"E+",IF((ROUND(TRUNC(('TRI-1'!EP51  ),2),0))&lt;=1,"E-","")))))))))))</f>
        <v/>
      </c>
      <c r="EQ51" s="51" t="str">
        <f>IF(OR('TRI-1'!EQ51 ="",'TRI-1'!EQ51&lt;0,'TRI-1'!EQ51  &gt;10),"",IF((ROUND(TRUNC(('TRI-1'!EQ51  ),2),0))=10,"A+",IF((ROUND(TRUNC(('TRI-1'!EQ51  ),2),0))=9,"A-",IF((ROUND(TRUNC(('TRI-1'!EQ51   ),2),0))=8,"B+",IF((ROUND(TRUNC(('TRI-1'!EQ51 ),2),0))=7,"B-",IF((ROUND(TRUNC(('TRI-1'!EQ51  ),2),0))=6,"C+",IF((ROUND(TRUNC(('TRI-1'!EQ51  ),2),0))=5,"C-",IF((ROUND(TRUNC(('TRI-1'!EQ51  ),2),0))=4,"D+",IF((ROUND(TRUNC(('TRI-1'!EQ51 ),2),0))=3,"D-",IF((ROUND(TRUNC(('TRI-1'!EQ51 ),2),0))=2,"E+",IF((ROUND(TRUNC(('TRI-1'!EQ51  ),2),0))&lt;=1,"E-","")))))))))))</f>
        <v/>
      </c>
      <c r="ER51" s="51" t="str">
        <f>IF(OR('TRI-1'!ER51 ="",'TRI-1'!ER51&lt;0,'TRI-1'!ER51  &gt;10),"",IF((ROUND(TRUNC(('TRI-1'!ER51  ),2),0))=10,"A+",IF((ROUND(TRUNC(('TRI-1'!ER51  ),2),0))=9,"A-",IF((ROUND(TRUNC(('TRI-1'!ER51   ),2),0))=8,"B+",IF((ROUND(TRUNC(('TRI-1'!ER51 ),2),0))=7,"B-",IF((ROUND(TRUNC(('TRI-1'!ER51  ),2),0))=6,"C+",IF((ROUND(TRUNC(('TRI-1'!ER51  ),2),0))=5,"C-",IF((ROUND(TRUNC(('TRI-1'!ER51  ),2),0))=4,"D+",IF((ROUND(TRUNC(('TRI-1'!ER51 ),2),0))=3,"D-",IF((ROUND(TRUNC(('TRI-1'!ER51 ),2),0))=2,"E+",IF((ROUND(TRUNC(('TRI-1'!ER51  ),2),0))&lt;=1,"E-","")))))))))))</f>
        <v/>
      </c>
      <c r="ES51" s="51" t="str">
        <f>IF(OR('TRI-1'!ES51 ="",'TRI-1'!ES51&lt;0,'TRI-1'!ES51  &gt;10),"",IF((ROUND(TRUNC(('TRI-1'!ES51  ),2),0))=10,"A+",IF((ROUND(TRUNC(('TRI-1'!ES51  ),2),0))=9,"A-",IF((ROUND(TRUNC(('TRI-1'!ES51   ),2),0))=8,"B+",IF((ROUND(TRUNC(('TRI-1'!ES51 ),2),0))=7,"B-",IF((ROUND(TRUNC(('TRI-1'!ES51  ),2),0))=6,"C+",IF((ROUND(TRUNC(('TRI-1'!ES51  ),2),0))=5,"C-",IF((ROUND(TRUNC(('TRI-1'!ES51  ),2),0))=4,"D+",IF((ROUND(TRUNC(('TRI-1'!ES51 ),2),0))=3,"D-",IF((ROUND(TRUNC(('TRI-1'!ES51 ),2),0))=2,"E+",IF((ROUND(TRUNC(('TRI-1'!ES51  ),2),0))&lt;=1,"E-","")))))))))))</f>
        <v/>
      </c>
      <c r="ET51" s="51" t="str">
        <f>IF('TRI-1'!ET51 ="","",'TRI-1'!ET51 )</f>
        <v/>
      </c>
      <c r="EU51" s="51" t="str">
        <f>IF('TRI-1'!EU51 ="","",'TRI-1'!EU51 )</f>
        <v/>
      </c>
      <c r="EV51" s="51" t="str">
        <f>IF('TRI-1'!EV51 ="","",'TRI-1'!EV51 )</f>
        <v/>
      </c>
      <c r="EW51" s="51" t="str">
        <f>IF('TRI-1'!EW51 ="","",'TRI-1'!EW51 )</f>
        <v/>
      </c>
      <c r="EX51" s="51" t="str">
        <f>IF('TRI-1'!EX51 ="","",'TRI-1'!EX51 )</f>
        <v/>
      </c>
      <c r="EY51" s="51" t="str">
        <f>IF('TRI-1'!EY51 ="","",'TRI-1'!EY51 )</f>
        <v/>
      </c>
      <c r="EZ51" s="51" t="str">
        <f>IF('TRI-1'!EZ51 ="","",'TRI-1'!EZ51 )</f>
        <v/>
      </c>
      <c r="FA51" s="51" t="str">
        <f>IF('TRI-1'!FA51 ="","",'TRI-1'!FA51 )</f>
        <v/>
      </c>
      <c r="FB51" s="51" t="str">
        <f>IF('TRI-1'!FB51 ="","",'TRI-1'!FB51 )</f>
        <v/>
      </c>
      <c r="FC51" s="51" t="str">
        <f>IF('TRI-1'!FC51 ="","",'TRI-1'!FC51 )</f>
        <v/>
      </c>
      <c r="FD51" s="51">
        <f>IF('TRI-1'!FD51 ="","",'TRI-1'!FD51 )</f>
        <v>0</v>
      </c>
      <c r="FE51" s="51" t="str">
        <f>IF('TRI-1'!FE51 ="","",'TRI-1'!FE51 )</f>
        <v/>
      </c>
      <c r="FF51" s="51" t="str">
        <f>IF('TRI-1'!FF51 ="","",'TRI-1'!FF51 )</f>
        <v/>
      </c>
      <c r="FG51" s="51" t="str">
        <f>IF('TRI-1'!FG51 ="","",'TRI-1'!FG51 )</f>
        <v/>
      </c>
      <c r="FH51" s="51" t="str">
        <f>IF('TRI-1'!FH51 ="","",'TRI-1'!FH51 )</f>
        <v/>
      </c>
    </row>
    <row r="52" spans="2:164" ht="21" hidden="1" customHeight="1">
      <c r="B52" s="53">
        <v>35</v>
      </c>
      <c r="C52" s="272" t="str">
        <f>IF(NOTAS!XBX55&lt;&gt;"",NOTAS!XBX55,"")</f>
        <v/>
      </c>
      <c r="D52" s="273"/>
      <c r="E52" s="273"/>
      <c r="F52" s="274"/>
      <c r="G52" s="51" t="str">
        <f>IF(OR('TRI-1'!G52 ="",'TRI-1'!G52&lt;0,'TRI-1'!G52  &gt;10),"",IF((ROUND(TRUNC(('TRI-1'!G52  ),2),0))=10,"A+",IF((ROUND(TRUNC(('TRI-1'!G52  ),2),0))=9,"A-",IF((ROUND(TRUNC(('TRI-1'!G52   ),2),0))=8,"B+",IF((ROUND(TRUNC(('TRI-1'!G52 ),2),0))=7,"B-",IF((ROUND(TRUNC(('TRI-1'!G52  ),2),0))=6,"C+",IF((ROUND(TRUNC(('TRI-1'!G52  ),2),0))=5,"C-",IF((ROUND(TRUNC(('TRI-1'!G52  ),2),0))=4,"D+",IF((ROUND(TRUNC(('TRI-1'!G52 ),2),0))=3,"D-",IF((ROUND(TRUNC(('TRI-1'!G52 ),2),0))=2,"E+",IF((ROUND(TRUNC(('TRI-1'!G52  ),2),0))&lt;=1,"E-","")))))))))))</f>
        <v/>
      </c>
      <c r="H52" s="51" t="str">
        <f>IF(OR('TRI-1'!H52 ="",'TRI-1'!H52&lt;0,'TRI-1'!H52  &gt;10),"",IF((ROUND(TRUNC(('TRI-1'!H52  ),2),0))=10,"A+",IF((ROUND(TRUNC(('TRI-1'!H52  ),2),0))=9,"A-",IF((ROUND(TRUNC(('TRI-1'!H52   ),2),0))=8,"B+",IF((ROUND(TRUNC(('TRI-1'!H52 ),2),0))=7,"B-",IF((ROUND(TRUNC(('TRI-1'!H52  ),2),0))=6,"C+",IF((ROUND(TRUNC(('TRI-1'!H52  ),2),0))=5,"C-",IF((ROUND(TRUNC(('TRI-1'!H52  ),2),0))=4,"D+",IF((ROUND(TRUNC(('TRI-1'!H52 ),2),0))=3,"D-",IF((ROUND(TRUNC(('TRI-1'!H52 ),2),0))=2,"E+",IF((ROUND(TRUNC(('TRI-1'!H52  ),2),0))&lt;=1,"E-","")))))))))))</f>
        <v/>
      </c>
      <c r="I52" s="51" t="str">
        <f>IF(OR('TRI-1'!I52 ="",'TRI-1'!I52&lt;0,'TRI-1'!I52  &gt;10),"",IF((ROUND(TRUNC(('TRI-1'!I52  ),2),0))=10,"A+",IF((ROUND(TRUNC(('TRI-1'!I52  ),2),0))=9,"A-",IF((ROUND(TRUNC(('TRI-1'!I52   ),2),0))=8,"B+",IF((ROUND(TRUNC(('TRI-1'!I52 ),2),0))=7,"B-",IF((ROUND(TRUNC(('TRI-1'!I52  ),2),0))=6,"C+",IF((ROUND(TRUNC(('TRI-1'!I52  ),2),0))=5,"C-",IF((ROUND(TRUNC(('TRI-1'!I52  ),2),0))=4,"D+",IF((ROUND(TRUNC(('TRI-1'!I52 ),2),0))=3,"D-",IF((ROUND(TRUNC(('TRI-1'!I52 ),2),0))=2,"E+",IF((ROUND(TRUNC(('TRI-1'!I52  ),2),0))&lt;=1,"E-","")))))))))))</f>
        <v/>
      </c>
      <c r="J52" s="51" t="str">
        <f>IF(OR('TRI-1'!J52 ="",'TRI-1'!J52&lt;0,'TRI-1'!J52  &gt;10),"",IF((ROUND(TRUNC(('TRI-1'!J52  ),2),0))=10,"A+",IF((ROUND(TRUNC(('TRI-1'!J52  ),2),0))=9,"A-",IF((ROUND(TRUNC(('TRI-1'!J52   ),2),0))=8,"B+",IF((ROUND(TRUNC(('TRI-1'!J52 ),2),0))=7,"B-",IF((ROUND(TRUNC(('TRI-1'!J52  ),2),0))=6,"C+",IF((ROUND(TRUNC(('TRI-1'!J52  ),2),0))=5,"C-",IF((ROUND(TRUNC(('TRI-1'!J52  ),2),0))=4,"D+",IF((ROUND(TRUNC(('TRI-1'!J52 ),2),0))=3,"D-",IF((ROUND(TRUNC(('TRI-1'!J52 ),2),0))=2,"E+",IF((ROUND(TRUNC(('TRI-1'!J52  ),2),0))&lt;=1,"E-","")))))))))))</f>
        <v/>
      </c>
      <c r="K52" s="51" t="str">
        <f>IF(OR('TRI-1'!K52 ="",'TRI-1'!K52&lt;0,'TRI-1'!K52  &gt;10),"",IF((ROUND(TRUNC(('TRI-1'!K52  ),2),0))=10,"A+",IF((ROUND(TRUNC(('TRI-1'!K52  ),2),0))=9,"A-",IF((ROUND(TRUNC(('TRI-1'!K52   ),2),0))=8,"B+",IF((ROUND(TRUNC(('TRI-1'!K52 ),2),0))=7,"B-",IF((ROUND(TRUNC(('TRI-1'!K52  ),2),0))=6,"C+",IF((ROUND(TRUNC(('TRI-1'!K52  ),2),0))=5,"C-",IF((ROUND(TRUNC(('TRI-1'!K52  ),2),0))=4,"D+",IF((ROUND(TRUNC(('TRI-1'!K52 ),2),0))=3,"D-",IF((ROUND(TRUNC(('TRI-1'!K52 ),2),0))=2,"E+",IF((ROUND(TRUNC(('TRI-1'!K52  ),2),0))&lt;=1,"E-","")))))))))))</f>
        <v/>
      </c>
      <c r="L52" s="51" t="str">
        <f>IF(OR('TRI-1'!L52 ="",'TRI-1'!L52&lt;0,'TRI-1'!L52  &gt;10),"",IF((ROUND(TRUNC(('TRI-1'!L52  ),2),0))=10,"A+",IF((ROUND(TRUNC(('TRI-1'!L52  ),2),0))=9,"A-",IF((ROUND(TRUNC(('TRI-1'!L52   ),2),0))=8,"B+",IF((ROUND(TRUNC(('TRI-1'!L52 ),2),0))=7,"B-",IF((ROUND(TRUNC(('TRI-1'!L52  ),2),0))=6,"C+",IF((ROUND(TRUNC(('TRI-1'!L52  ),2),0))=5,"C-",IF((ROUND(TRUNC(('TRI-1'!L52  ),2),0))=4,"D+",IF((ROUND(TRUNC(('TRI-1'!L52 ),2),0))=3,"D-",IF((ROUND(TRUNC(('TRI-1'!L52 ),2),0))=2,"E+",IF((ROUND(TRUNC(('TRI-1'!L52  ),2),0))&lt;=1,"E-","")))))))))))</f>
        <v/>
      </c>
      <c r="M52" s="51" t="str">
        <f>IF(OR('TRI-1'!M52 ="",'TRI-1'!M52&lt;0,'TRI-1'!M52  &gt;10),"",IF((ROUND(TRUNC(('TRI-1'!M52  ),2),0))=10,"A+",IF((ROUND(TRUNC(('TRI-1'!M52  ),2),0))=9,"A-",IF((ROUND(TRUNC(('TRI-1'!M52   ),2),0))=8,"B+",IF((ROUND(TRUNC(('TRI-1'!M52 ),2),0))=7,"B-",IF((ROUND(TRUNC(('TRI-1'!M52  ),2),0))=6,"C+",IF((ROUND(TRUNC(('TRI-1'!M52  ),2),0))=5,"C-",IF((ROUND(TRUNC(('TRI-1'!M52  ),2),0))=4,"D+",IF((ROUND(TRUNC(('TRI-1'!M52 ),2),0))=3,"D-",IF((ROUND(TRUNC(('TRI-1'!M52 ),2),0))=2,"E+",IF((ROUND(TRUNC(('TRI-1'!M52  ),2),0))&lt;=1,"E-","")))))))))))</f>
        <v/>
      </c>
      <c r="N52" s="51" t="str">
        <f>IF(OR('TRI-1'!N52 ="",'TRI-1'!N52&lt;0,'TRI-1'!N52  &gt;10),"",IF((ROUND(TRUNC(('TRI-1'!N52  ),2),0))=10,"A+",IF((ROUND(TRUNC(('TRI-1'!N52  ),2),0))=9,"A-",IF((ROUND(TRUNC(('TRI-1'!N52   ),2),0))=8,"B+",IF((ROUND(TRUNC(('TRI-1'!N52 ),2),0))=7,"B-",IF((ROUND(TRUNC(('TRI-1'!N52  ),2),0))=6,"C+",IF((ROUND(TRUNC(('TRI-1'!N52  ),2),0))=5,"C-",IF((ROUND(TRUNC(('TRI-1'!N52  ),2),0))=4,"D+",IF((ROUND(TRUNC(('TRI-1'!N52 ),2),0))=3,"D-",IF((ROUND(TRUNC(('TRI-1'!N52 ),2),0))=2,"E+",IF((ROUND(TRUNC(('TRI-1'!N52  ),2),0))&lt;=1,"E-","")))))))))))</f>
        <v/>
      </c>
      <c r="O52" s="51" t="str">
        <f>IF(OR('TRI-1'!O52 ="",'TRI-1'!O52&lt;0,'TRI-1'!O52  &gt;10),"",IF((ROUND(TRUNC(('TRI-1'!O52  ),2),0))=10,"A+",IF((ROUND(TRUNC(('TRI-1'!O52  ),2),0))=9,"A-",IF((ROUND(TRUNC(('TRI-1'!O52   ),2),0))=8,"B+",IF((ROUND(TRUNC(('TRI-1'!O52 ),2),0))=7,"B-",IF((ROUND(TRUNC(('TRI-1'!O52  ),2),0))=6,"C+",IF((ROUND(TRUNC(('TRI-1'!O52  ),2),0))=5,"C-",IF((ROUND(TRUNC(('TRI-1'!O52  ),2),0))=4,"D+",IF((ROUND(TRUNC(('TRI-1'!O52 ),2),0))=3,"D-",IF((ROUND(TRUNC(('TRI-1'!O52 ),2),0))=2,"E+",IF((ROUND(TRUNC(('TRI-1'!O52  ),2),0))&lt;=1,"E-","")))))))))))</f>
        <v/>
      </c>
      <c r="P52" s="51" t="str">
        <f>IF(OR('TRI-1'!P52 ="",'TRI-1'!P52&lt;0,'TRI-1'!P52  &gt;10),"",IF((ROUND(TRUNC(('TRI-1'!P52  ),2),0))=10,"A+",IF((ROUND(TRUNC(('TRI-1'!P52  ),2),0))=9,"A-",IF((ROUND(TRUNC(('TRI-1'!P52   ),2),0))=8,"B+",IF((ROUND(TRUNC(('TRI-1'!P52 ),2),0))=7,"B-",IF((ROUND(TRUNC(('TRI-1'!P52  ),2),0))=6,"C+",IF((ROUND(TRUNC(('TRI-1'!P52  ),2),0))=5,"C-",IF((ROUND(TRUNC(('TRI-1'!P52  ),2),0))=4,"D+",IF((ROUND(TRUNC(('TRI-1'!P52 ),2),0))=3,"D-",IF((ROUND(TRUNC(('TRI-1'!P52 ),2),0))=2,"E+",IF((ROUND(TRUNC(('TRI-1'!P52  ),2),0))&lt;=1,"E-","")))))))))))</f>
        <v/>
      </c>
      <c r="Q52" s="51" t="str">
        <f>IF(OR('TRI-1'!Q52 ="",'TRI-1'!Q52&lt;0,'TRI-1'!Q52  &gt;10),"",IF((ROUND(TRUNC(('TRI-1'!Q52  ),2),0))=10,"A+",IF((ROUND(TRUNC(('TRI-1'!Q52  ),2),0))=9,"A-",IF((ROUND(TRUNC(('TRI-1'!Q52   ),2),0))=8,"B+",IF((ROUND(TRUNC(('TRI-1'!Q52 ),2),0))=7,"B-",IF((ROUND(TRUNC(('TRI-1'!Q52  ),2),0))=6,"C+",IF((ROUND(TRUNC(('TRI-1'!Q52  ),2),0))=5,"C-",IF((ROUND(TRUNC(('TRI-1'!Q52  ),2),0))=4,"D+",IF((ROUND(TRUNC(('TRI-1'!Q52 ),2),0))=3,"D-",IF((ROUND(TRUNC(('TRI-1'!Q52 ),2),0))=2,"E+",IF((ROUND(TRUNC(('TRI-1'!Q52  ),2),0))&lt;=1,"E-","")))))))))))</f>
        <v/>
      </c>
      <c r="R52" s="51" t="str">
        <f>IF(OR('TRI-1'!R52 ="",'TRI-1'!R52&lt;0,'TRI-1'!R52  &gt;10),"",IF((ROUND(TRUNC(('TRI-1'!R52  ),2),0))=10,"A+",IF((ROUND(TRUNC(('TRI-1'!R52  ),2),0))=9,"A-",IF((ROUND(TRUNC(('TRI-1'!R52   ),2),0))=8,"B+",IF((ROUND(TRUNC(('TRI-1'!R52 ),2),0))=7,"B-",IF((ROUND(TRUNC(('TRI-1'!R52  ),2),0))=6,"C+",IF((ROUND(TRUNC(('TRI-1'!R52  ),2),0))=5,"C-",IF((ROUND(TRUNC(('TRI-1'!R52  ),2),0))=4,"D+",IF((ROUND(TRUNC(('TRI-1'!R52 ),2),0))=3,"D-",IF((ROUND(TRUNC(('TRI-1'!R52 ),2),0))=2,"E+",IF((ROUND(TRUNC(('TRI-1'!R52  ),2),0))&lt;=1,"E-","")))))))))))</f>
        <v/>
      </c>
      <c r="S52" s="51" t="str">
        <f>IF(OR('TRI-1'!S52 ="",'TRI-1'!S52&lt;0,'TRI-1'!S52  &gt;10),"",IF((ROUND(TRUNC(('TRI-1'!S52  ),2),0))=10,"A+",IF((ROUND(TRUNC(('TRI-1'!S52  ),2),0))=9,"A-",IF((ROUND(TRUNC(('TRI-1'!S52   ),2),0))=8,"B+",IF((ROUND(TRUNC(('TRI-1'!S52 ),2),0))=7,"B-",IF((ROUND(TRUNC(('TRI-1'!S52  ),2),0))=6,"C+",IF((ROUND(TRUNC(('TRI-1'!S52  ),2),0))=5,"C-",IF((ROUND(TRUNC(('TRI-1'!S52  ),2),0))=4,"D+",IF((ROUND(TRUNC(('TRI-1'!S52 ),2),0))=3,"D-",IF((ROUND(TRUNC(('TRI-1'!S52 ),2),0))=2,"E+",IF((ROUND(TRUNC(('TRI-1'!S52  ),2),0))&lt;=1,"E-","")))))))))))</f>
        <v/>
      </c>
      <c r="T52" s="51" t="str">
        <f>IF(OR('TRI-1'!T52 ="",'TRI-1'!T52&lt;0,'TRI-1'!T52  &gt;10),"",IF((ROUND(TRUNC(('TRI-1'!T52  ),2),0))=10,"A+",IF((ROUND(TRUNC(('TRI-1'!T52  ),2),0))=9,"A-",IF((ROUND(TRUNC(('TRI-1'!T52   ),2),0))=8,"B+",IF((ROUND(TRUNC(('TRI-1'!T52 ),2),0))=7,"B-",IF((ROUND(TRUNC(('TRI-1'!T52  ),2),0))=6,"C+",IF((ROUND(TRUNC(('TRI-1'!T52  ),2),0))=5,"C-",IF((ROUND(TRUNC(('TRI-1'!T52  ),2),0))=4,"D+",IF((ROUND(TRUNC(('TRI-1'!T52 ),2),0))=3,"D-",IF((ROUND(TRUNC(('TRI-1'!T52 ),2),0))=2,"E+",IF((ROUND(TRUNC(('TRI-1'!T52  ),2),0))&lt;=1,"E-","")))))))))))</f>
        <v/>
      </c>
      <c r="U52" s="51" t="str">
        <f>IF(OR('TRI-1'!U52 ="",'TRI-1'!U52&lt;0,'TRI-1'!U52  &gt;10),"",IF((ROUND(TRUNC(('TRI-1'!U52  ),2),0))=10,"A+",IF((ROUND(TRUNC(('TRI-1'!U52  ),2),0))=9,"A-",IF((ROUND(TRUNC(('TRI-1'!U52   ),2),0))=8,"B+",IF((ROUND(TRUNC(('TRI-1'!U52 ),2),0))=7,"B-",IF((ROUND(TRUNC(('TRI-1'!U52  ),2),0))=6,"C+",IF((ROUND(TRUNC(('TRI-1'!U52  ),2),0))=5,"C-",IF((ROUND(TRUNC(('TRI-1'!U52  ),2),0))=4,"D+",IF((ROUND(TRUNC(('TRI-1'!U52 ),2),0))=3,"D-",IF((ROUND(TRUNC(('TRI-1'!U52 ),2),0))=2,"E+",IF((ROUND(TRUNC(('TRI-1'!U52  ),2),0))&lt;=1,"E-","")))))))))))</f>
        <v/>
      </c>
      <c r="V52" s="51" t="str">
        <f>IF(OR('TRI-1'!V52 ="",'TRI-1'!V52&lt;0,'TRI-1'!V52  &gt;10),"",IF((ROUND(TRUNC(('TRI-1'!V52  ),2),0))=10,"A+",IF((ROUND(TRUNC(('TRI-1'!V52  ),2),0))=9,"A-",IF((ROUND(TRUNC(('TRI-1'!V52   ),2),0))=8,"B+",IF((ROUND(TRUNC(('TRI-1'!V52 ),2),0))=7,"B-",IF((ROUND(TRUNC(('TRI-1'!V52  ),2),0))=6,"C+",IF((ROUND(TRUNC(('TRI-1'!V52  ),2),0))=5,"C-",IF((ROUND(TRUNC(('TRI-1'!V52  ),2),0))=4,"D+",IF((ROUND(TRUNC(('TRI-1'!V52 ),2),0))=3,"D-",IF((ROUND(TRUNC(('TRI-1'!V52 ),2),0))=2,"E+",IF((ROUND(TRUNC(('TRI-1'!V52  ),2),0))&lt;=1,"E-","")))))))))))</f>
        <v/>
      </c>
      <c r="W52" s="51" t="str">
        <f>IF(OR('TRI-1'!W52 ="",'TRI-1'!W52&lt;0,'TRI-1'!W52  &gt;10),"",IF((ROUND(TRUNC(('TRI-1'!W52  ),2),0))=10,"A+",IF((ROUND(TRUNC(('TRI-1'!W52  ),2),0))=9,"A-",IF((ROUND(TRUNC(('TRI-1'!W52   ),2),0))=8,"B+",IF((ROUND(TRUNC(('TRI-1'!W52 ),2),0))=7,"B-",IF((ROUND(TRUNC(('TRI-1'!W52  ),2),0))=6,"C+",IF((ROUND(TRUNC(('TRI-1'!W52  ),2),0))=5,"C-",IF((ROUND(TRUNC(('TRI-1'!W52  ),2),0))=4,"D+",IF((ROUND(TRUNC(('TRI-1'!W52 ),2),0))=3,"D-",IF((ROUND(TRUNC(('TRI-1'!W52 ),2),0))=2,"E+",IF((ROUND(TRUNC(('TRI-1'!W52  ),2),0))&lt;=1,"E-","")))))))))))</f>
        <v/>
      </c>
      <c r="X52" s="51" t="str">
        <f>IF(OR('TRI-1'!X52 ="",'TRI-1'!X52&lt;0,'TRI-1'!X52  &gt;10),"",IF((ROUND(TRUNC(('TRI-1'!X52  ),2),0))=10,"A+",IF((ROUND(TRUNC(('TRI-1'!X52  ),2),0))=9,"A-",IF((ROUND(TRUNC(('TRI-1'!X52   ),2),0))=8,"B+",IF((ROUND(TRUNC(('TRI-1'!X52 ),2),0))=7,"B-",IF((ROUND(TRUNC(('TRI-1'!X52  ),2),0))=6,"C+",IF((ROUND(TRUNC(('TRI-1'!X52  ),2),0))=5,"C-",IF((ROUND(TRUNC(('TRI-1'!X52  ),2),0))=4,"D+",IF((ROUND(TRUNC(('TRI-1'!X52 ),2),0))=3,"D-",IF((ROUND(TRUNC(('TRI-1'!X52 ),2),0))=2,"E+",IF((ROUND(TRUNC(('TRI-1'!X52  ),2),0))&lt;=1,"E-","")))))))))))</f>
        <v/>
      </c>
      <c r="Y52" s="51" t="str">
        <f>IF(OR('TRI-1'!Y52 ="",'TRI-1'!Y52&lt;0,'TRI-1'!Y52  &gt;10),"",IF((ROUND(TRUNC(('TRI-1'!Y52  ),2),0))=10,"A+",IF((ROUND(TRUNC(('TRI-1'!Y52  ),2),0))=9,"A-",IF((ROUND(TRUNC(('TRI-1'!Y52   ),2),0))=8,"B+",IF((ROUND(TRUNC(('TRI-1'!Y52 ),2),0))=7,"B-",IF((ROUND(TRUNC(('TRI-1'!Y52  ),2),0))=6,"C+",IF((ROUND(TRUNC(('TRI-1'!Y52  ),2),0))=5,"C-",IF((ROUND(TRUNC(('TRI-1'!Y52  ),2),0))=4,"D+",IF((ROUND(TRUNC(('TRI-1'!Y52 ),2),0))=3,"D-",IF((ROUND(TRUNC(('TRI-1'!Y52 ),2),0))=2,"E+",IF((ROUND(TRUNC(('TRI-1'!Y52  ),2),0))&lt;=1,"E-","")))))))))))</f>
        <v/>
      </c>
      <c r="Z52" s="51" t="str">
        <f>IF(OR('TRI-1'!Z52 ="",'TRI-1'!Z52&lt;0,'TRI-1'!Z52  &gt;10),"",IF((ROUND(TRUNC(('TRI-1'!Z52  ),2),0))=10,"A+",IF((ROUND(TRUNC(('TRI-1'!Z52  ),2),0))=9,"A-",IF((ROUND(TRUNC(('TRI-1'!Z52   ),2),0))=8,"B+",IF((ROUND(TRUNC(('TRI-1'!Z52 ),2),0))=7,"B-",IF((ROUND(TRUNC(('TRI-1'!Z52  ),2),0))=6,"C+",IF((ROUND(TRUNC(('TRI-1'!Z52  ),2),0))=5,"C-",IF((ROUND(TRUNC(('TRI-1'!Z52  ),2),0))=4,"D+",IF((ROUND(TRUNC(('TRI-1'!Z52 ),2),0))=3,"D-",IF((ROUND(TRUNC(('TRI-1'!Z52 ),2),0))=2,"E+",IF((ROUND(TRUNC(('TRI-1'!Z52  ),2),0))&lt;=1,"E-","")))))))))))</f>
        <v/>
      </c>
      <c r="AA52" s="51" t="str">
        <f>IF(OR('TRI-1'!AA52 ="",'TRI-1'!AA52&lt;0,'TRI-1'!AA52  &gt;10),"",IF((ROUND(TRUNC(('TRI-1'!AA52  ),2),0))=10,"A+",IF((ROUND(TRUNC(('TRI-1'!AA52  ),2),0))=9,"A-",IF((ROUND(TRUNC(('TRI-1'!AA52   ),2),0))=8,"B+",IF((ROUND(TRUNC(('TRI-1'!AA52 ),2),0))=7,"B-",IF((ROUND(TRUNC(('TRI-1'!AA52  ),2),0))=6,"C+",IF((ROUND(TRUNC(('TRI-1'!AA52  ),2),0))=5,"C-",IF((ROUND(TRUNC(('TRI-1'!AA52  ),2),0))=4,"D+",IF((ROUND(TRUNC(('TRI-1'!AA52 ),2),0))=3,"D-",IF((ROUND(TRUNC(('TRI-1'!AA52 ),2),0))=2,"E+",IF((ROUND(TRUNC(('TRI-1'!AA52  ),2),0))&lt;=1,"E-","")))))))))))</f>
        <v/>
      </c>
      <c r="AB52" s="51" t="str">
        <f>IF(OR('TRI-1'!AB52 ="",'TRI-1'!AB52&lt;0,'TRI-1'!AB52  &gt;10),"",IF((ROUND(TRUNC(('TRI-1'!AB52  ),2),0))=10,"A+",IF((ROUND(TRUNC(('TRI-1'!AB52  ),2),0))=9,"A-",IF((ROUND(TRUNC(('TRI-1'!AB52   ),2),0))=8,"B+",IF((ROUND(TRUNC(('TRI-1'!AB52 ),2),0))=7,"B-",IF((ROUND(TRUNC(('TRI-1'!AB52  ),2),0))=6,"C+",IF((ROUND(TRUNC(('TRI-1'!AB52  ),2),0))=5,"C-",IF((ROUND(TRUNC(('TRI-1'!AB52  ),2),0))=4,"D+",IF((ROUND(TRUNC(('TRI-1'!AB52 ),2),0))=3,"D-",IF((ROUND(TRUNC(('TRI-1'!AB52 ),2),0))=2,"E+",IF((ROUND(TRUNC(('TRI-1'!AB52  ),2),0))&lt;=1,"E-","")))))))))))</f>
        <v/>
      </c>
      <c r="AC52" s="51" t="str">
        <f>IF(OR('TRI-1'!AC52 ="",'TRI-1'!AC52&lt;0,'TRI-1'!AC52  &gt;10),"",IF((ROUND(TRUNC(('TRI-1'!AC52  ),2),0))=10,"A+",IF((ROUND(TRUNC(('TRI-1'!AC52  ),2),0))=9,"A-",IF((ROUND(TRUNC(('TRI-1'!AC52   ),2),0))=8,"B+",IF((ROUND(TRUNC(('TRI-1'!AC52 ),2),0))=7,"B-",IF((ROUND(TRUNC(('TRI-1'!AC52  ),2),0))=6,"C+",IF((ROUND(TRUNC(('TRI-1'!AC52  ),2),0))=5,"C-",IF((ROUND(TRUNC(('TRI-1'!AC52  ),2),0))=4,"D+",IF((ROUND(TRUNC(('TRI-1'!AC52 ),2),0))=3,"D-",IF((ROUND(TRUNC(('TRI-1'!AC52 ),2),0))=2,"E+",IF((ROUND(TRUNC(('TRI-1'!AC52  ),2),0))&lt;=1,"E-","")))))))))))</f>
        <v/>
      </c>
      <c r="AD52" s="51" t="str">
        <f>IF(OR('TRI-1'!AD52 ="",'TRI-1'!AD52&lt;0,'TRI-1'!AD52  &gt;10),"",IF((ROUND(TRUNC(('TRI-1'!AD52  ),2),0))=10,"A+",IF((ROUND(TRUNC(('TRI-1'!AD52  ),2),0))=9,"A-",IF((ROUND(TRUNC(('TRI-1'!AD52   ),2),0))=8,"B+",IF((ROUND(TRUNC(('TRI-1'!AD52 ),2),0))=7,"B-",IF((ROUND(TRUNC(('TRI-1'!AD52  ),2),0))=6,"C+",IF((ROUND(TRUNC(('TRI-1'!AD52  ),2),0))=5,"C-",IF((ROUND(TRUNC(('TRI-1'!AD52  ),2),0))=4,"D+",IF((ROUND(TRUNC(('TRI-1'!AD52 ),2),0))=3,"D-",IF((ROUND(TRUNC(('TRI-1'!AD52 ),2),0))=2,"E+",IF((ROUND(TRUNC(('TRI-1'!AD52  ),2),0))&lt;=1,"E-","")))))))))))</f>
        <v/>
      </c>
      <c r="AE52" s="51" t="str">
        <f>IF(OR('TRI-1'!AE52 ="",'TRI-1'!AE52&lt;0,'TRI-1'!AE52  &gt;10),"",IF((ROUND(TRUNC(('TRI-1'!AE52  ),2),0))=10,"A+",IF((ROUND(TRUNC(('TRI-1'!AE52  ),2),0))=9,"A-",IF((ROUND(TRUNC(('TRI-1'!AE52   ),2),0))=8,"B+",IF((ROUND(TRUNC(('TRI-1'!AE52 ),2),0))=7,"B-",IF((ROUND(TRUNC(('TRI-1'!AE52  ),2),0))=6,"C+",IF((ROUND(TRUNC(('TRI-1'!AE52  ),2),0))=5,"C-",IF((ROUND(TRUNC(('TRI-1'!AE52  ),2),0))=4,"D+",IF((ROUND(TRUNC(('TRI-1'!AE52 ),2),0))=3,"D-",IF((ROUND(TRUNC(('TRI-1'!AE52 ),2),0))=2,"E+",IF((ROUND(TRUNC(('TRI-1'!AE52  ),2),0))&lt;=1,"E-","")))))))))))</f>
        <v/>
      </c>
      <c r="AF52" s="51" t="str">
        <f>IF(OR('TRI-1'!AF52 ="",'TRI-1'!AF52&lt;0,'TRI-1'!AF52  &gt;10),"",IF((ROUND(TRUNC(('TRI-1'!AF52  ),2),0))=10,"A+",IF((ROUND(TRUNC(('TRI-1'!AF52  ),2),0))=9,"A-",IF((ROUND(TRUNC(('TRI-1'!AF52   ),2),0))=8,"B+",IF((ROUND(TRUNC(('TRI-1'!AF52 ),2),0))=7,"B-",IF((ROUND(TRUNC(('TRI-1'!AF52  ),2),0))=6,"C+",IF((ROUND(TRUNC(('TRI-1'!AF52  ),2),0))=5,"C-",IF((ROUND(TRUNC(('TRI-1'!AF52  ),2),0))=4,"D+",IF((ROUND(TRUNC(('TRI-1'!AF52 ),2),0))=3,"D-",IF((ROUND(TRUNC(('TRI-1'!AF52 ),2),0))=2,"E+",IF((ROUND(TRUNC(('TRI-1'!AF52  ),2),0))&lt;=1,"E-","")))))))))))</f>
        <v/>
      </c>
      <c r="AG52" s="51" t="str">
        <f>IF(OR('TRI-1'!AG52 ="",'TRI-1'!AG52&lt;0,'TRI-1'!AG52  &gt;10),"",IF((ROUND(TRUNC(('TRI-1'!AG52  ),2),0))=10,"A+",IF((ROUND(TRUNC(('TRI-1'!AG52  ),2),0))=9,"A-",IF((ROUND(TRUNC(('TRI-1'!AG52   ),2),0))=8,"B+",IF((ROUND(TRUNC(('TRI-1'!AG52 ),2),0))=7,"B-",IF((ROUND(TRUNC(('TRI-1'!AG52  ),2),0))=6,"C+",IF((ROUND(TRUNC(('TRI-1'!AG52  ),2),0))=5,"C-",IF((ROUND(TRUNC(('TRI-1'!AG52  ),2),0))=4,"D+",IF((ROUND(TRUNC(('TRI-1'!AG52 ),2),0))=3,"D-",IF((ROUND(TRUNC(('TRI-1'!AG52 ),2),0))=2,"E+",IF((ROUND(TRUNC(('TRI-1'!AG52  ),2),0))&lt;=1,"E-","")))))))))))</f>
        <v/>
      </c>
      <c r="AH52" s="51" t="str">
        <f>IF(OR('TRI-1'!AH52 ="",'TRI-1'!AH52&lt;0,'TRI-1'!AH52  &gt;10),"",IF((ROUND(TRUNC(('TRI-1'!AH52  ),2),0))=10,"A+",IF((ROUND(TRUNC(('TRI-1'!AH52  ),2),0))=9,"A-",IF((ROUND(TRUNC(('TRI-1'!AH52   ),2),0))=8,"B+",IF((ROUND(TRUNC(('TRI-1'!AH52 ),2),0))=7,"B-",IF((ROUND(TRUNC(('TRI-1'!AH52  ),2),0))=6,"C+",IF((ROUND(TRUNC(('TRI-1'!AH52  ),2),0))=5,"C-",IF((ROUND(TRUNC(('TRI-1'!AH52  ),2),0))=4,"D+",IF((ROUND(TRUNC(('TRI-1'!AH52 ),2),0))=3,"D-",IF((ROUND(TRUNC(('TRI-1'!AH52 ),2),0))=2,"E+",IF((ROUND(TRUNC(('TRI-1'!AH52  ),2),0))&lt;=1,"E-","")))))))))))</f>
        <v/>
      </c>
      <c r="AI52" s="51" t="str">
        <f>IF(OR('TRI-1'!AI52 ="",'TRI-1'!AI52&lt;0,'TRI-1'!AI52  &gt;10),"",IF((ROUND(TRUNC(('TRI-1'!AI52  ),2),0))=10,"A+",IF((ROUND(TRUNC(('TRI-1'!AI52  ),2),0))=9,"A-",IF((ROUND(TRUNC(('TRI-1'!AI52   ),2),0))=8,"B+",IF((ROUND(TRUNC(('TRI-1'!AI52 ),2),0))=7,"B-",IF((ROUND(TRUNC(('TRI-1'!AI52  ),2),0))=6,"C+",IF((ROUND(TRUNC(('TRI-1'!AI52  ),2),0))=5,"C-",IF((ROUND(TRUNC(('TRI-1'!AI52  ),2),0))=4,"D+",IF((ROUND(TRUNC(('TRI-1'!AI52 ),2),0))=3,"D-",IF((ROUND(TRUNC(('TRI-1'!AI52 ),2),0))=2,"E+",IF((ROUND(TRUNC(('TRI-1'!AI52  ),2),0))&lt;=1,"E-","")))))))))))</f>
        <v/>
      </c>
      <c r="AJ52" s="51" t="str">
        <f>IF(OR('TRI-1'!AJ52 ="",'TRI-1'!AJ52&lt;0,'TRI-1'!AJ52  &gt;10),"",IF((ROUND(TRUNC(('TRI-1'!AJ52  ),2),0))=10,"A+",IF((ROUND(TRUNC(('TRI-1'!AJ52  ),2),0))=9,"A-",IF((ROUND(TRUNC(('TRI-1'!AJ52   ),2),0))=8,"B+",IF((ROUND(TRUNC(('TRI-1'!AJ52 ),2),0))=7,"B-",IF((ROUND(TRUNC(('TRI-1'!AJ52  ),2),0))=6,"C+",IF((ROUND(TRUNC(('TRI-1'!AJ52  ),2),0))=5,"C-",IF((ROUND(TRUNC(('TRI-1'!AJ52  ),2),0))=4,"D+",IF((ROUND(TRUNC(('TRI-1'!AJ52 ),2),0))=3,"D-",IF((ROUND(TRUNC(('TRI-1'!AJ52 ),2),0))=2,"E+",IF((ROUND(TRUNC(('TRI-1'!AJ52  ),2),0))&lt;=1,"E-","")))))))))))</f>
        <v/>
      </c>
      <c r="AK52" s="51" t="str">
        <f>IF(OR('TRI-1'!AK52 ="",'TRI-1'!AK52&lt;0,'TRI-1'!AK52  &gt;10),"",IF((ROUND(TRUNC(('TRI-1'!AK52  ),2),0))=10,"A+",IF((ROUND(TRUNC(('TRI-1'!AK52  ),2),0))=9,"A-",IF((ROUND(TRUNC(('TRI-1'!AK52   ),2),0))=8,"B+",IF((ROUND(TRUNC(('TRI-1'!AK52 ),2),0))=7,"B-",IF((ROUND(TRUNC(('TRI-1'!AK52  ),2),0))=6,"C+",IF((ROUND(TRUNC(('TRI-1'!AK52  ),2),0))=5,"C-",IF((ROUND(TRUNC(('TRI-1'!AK52  ),2),0))=4,"D+",IF((ROUND(TRUNC(('TRI-1'!AK52 ),2),0))=3,"D-",IF((ROUND(TRUNC(('TRI-1'!AK52 ),2),0))=2,"E+",IF((ROUND(TRUNC(('TRI-1'!AK52  ),2),0))&lt;=1,"E-","")))))))))))</f>
        <v/>
      </c>
      <c r="AL52" s="51" t="str">
        <f>IF(OR('TRI-1'!AL52 ="",'TRI-1'!AL52&lt;0,'TRI-1'!AL52  &gt;10),"",IF((ROUND(TRUNC(('TRI-1'!AL52  ),2),0))=10,"A+",IF((ROUND(TRUNC(('TRI-1'!AL52  ),2),0))=9,"A-",IF((ROUND(TRUNC(('TRI-1'!AL52   ),2),0))=8,"B+",IF((ROUND(TRUNC(('TRI-1'!AL52 ),2),0))=7,"B-",IF((ROUND(TRUNC(('TRI-1'!AL52  ),2),0))=6,"C+",IF((ROUND(TRUNC(('TRI-1'!AL52  ),2),0))=5,"C-",IF((ROUND(TRUNC(('TRI-1'!AL52  ),2),0))=4,"D+",IF((ROUND(TRUNC(('TRI-1'!AL52 ),2),0))=3,"D-",IF((ROUND(TRUNC(('TRI-1'!AL52 ),2),0))=2,"E+",IF((ROUND(TRUNC(('TRI-1'!AL52  ),2),0))&lt;=1,"E-","")))))))))))</f>
        <v/>
      </c>
      <c r="AM52" s="51" t="str">
        <f>IF(OR('TRI-1'!AM52 ="",'TRI-1'!AM52&lt;0,'TRI-1'!AM52  &gt;10),"",IF((ROUND(TRUNC(('TRI-1'!AM52  ),2),0))=10,"A+",IF((ROUND(TRUNC(('TRI-1'!AM52  ),2),0))=9,"A-",IF((ROUND(TRUNC(('TRI-1'!AM52   ),2),0))=8,"B+",IF((ROUND(TRUNC(('TRI-1'!AM52 ),2),0))=7,"B-",IF((ROUND(TRUNC(('TRI-1'!AM52  ),2),0))=6,"C+",IF((ROUND(TRUNC(('TRI-1'!AM52  ),2),0))=5,"C-",IF((ROUND(TRUNC(('TRI-1'!AM52  ),2),0))=4,"D+",IF((ROUND(TRUNC(('TRI-1'!AM52 ),2),0))=3,"D-",IF((ROUND(TRUNC(('TRI-1'!AM52 ),2),0))=2,"E+",IF((ROUND(TRUNC(('TRI-1'!AM52  ),2),0))&lt;=1,"E-","")))))))))))</f>
        <v/>
      </c>
      <c r="AN52" s="51" t="str">
        <f>IF(OR('TRI-1'!AN52 ="",'TRI-1'!AN52&lt;0,'TRI-1'!AN52  &gt;10),"",IF((ROUND(TRUNC(('TRI-1'!AN52  ),2),0))=10,"A+",IF((ROUND(TRUNC(('TRI-1'!AN52  ),2),0))=9,"A-",IF((ROUND(TRUNC(('TRI-1'!AN52   ),2),0))=8,"B+",IF((ROUND(TRUNC(('TRI-1'!AN52 ),2),0))=7,"B-",IF((ROUND(TRUNC(('TRI-1'!AN52  ),2),0))=6,"C+",IF((ROUND(TRUNC(('TRI-1'!AN52  ),2),0))=5,"C-",IF((ROUND(TRUNC(('TRI-1'!AN52  ),2),0))=4,"D+",IF((ROUND(TRUNC(('TRI-1'!AN52 ),2),0))=3,"D-",IF((ROUND(TRUNC(('TRI-1'!AN52 ),2),0))=2,"E+",IF((ROUND(TRUNC(('TRI-1'!AN52  ),2),0))&lt;=1,"E-","")))))))))))</f>
        <v/>
      </c>
      <c r="AO52" s="51" t="str">
        <f>IF(OR('TRI-1'!AO52 ="",'TRI-1'!AO52&lt;0,'TRI-1'!AO52  &gt;10),"",IF((ROUND(TRUNC(('TRI-1'!AO52  ),2),0))=10,"A+",IF((ROUND(TRUNC(('TRI-1'!AO52  ),2),0))=9,"A-",IF((ROUND(TRUNC(('TRI-1'!AO52   ),2),0))=8,"B+",IF((ROUND(TRUNC(('TRI-1'!AO52 ),2),0))=7,"B-",IF((ROUND(TRUNC(('TRI-1'!AO52  ),2),0))=6,"C+",IF((ROUND(TRUNC(('TRI-1'!AO52  ),2),0))=5,"C-",IF((ROUND(TRUNC(('TRI-1'!AO52  ),2),0))=4,"D+",IF((ROUND(TRUNC(('TRI-1'!AO52 ),2),0))=3,"D-",IF((ROUND(TRUNC(('TRI-1'!AO52 ),2),0))=2,"E+",IF((ROUND(TRUNC(('TRI-1'!AO52  ),2),0))&lt;=1,"E-","")))))))))))</f>
        <v/>
      </c>
      <c r="AP52" s="51" t="str">
        <f>IF(OR('TRI-1'!AP52 ="",'TRI-1'!AP52&lt;0,'TRI-1'!AP52  &gt;10),"",IF((ROUND(TRUNC(('TRI-1'!AP52  ),2),0))=10,"A+",IF((ROUND(TRUNC(('TRI-1'!AP52  ),2),0))=9,"A-",IF((ROUND(TRUNC(('TRI-1'!AP52   ),2),0))=8,"B+",IF((ROUND(TRUNC(('TRI-1'!AP52 ),2),0))=7,"B-",IF((ROUND(TRUNC(('TRI-1'!AP52  ),2),0))=6,"C+",IF((ROUND(TRUNC(('TRI-1'!AP52  ),2),0))=5,"C-",IF((ROUND(TRUNC(('TRI-1'!AP52  ),2),0))=4,"D+",IF((ROUND(TRUNC(('TRI-1'!AP52 ),2),0))=3,"D-",IF((ROUND(TRUNC(('TRI-1'!AP52 ),2),0))=2,"E+",IF((ROUND(TRUNC(('TRI-1'!AP52  ),2),0))&lt;=1,"E-","")))))))))))</f>
        <v/>
      </c>
      <c r="AQ52" s="51" t="str">
        <f>IF(OR('TRI-1'!AQ52 ="",'TRI-1'!AQ52&lt;0,'TRI-1'!AQ52  &gt;10),"",IF((ROUND(TRUNC(('TRI-1'!AQ52  ),2),0))=10,"A+",IF((ROUND(TRUNC(('TRI-1'!AQ52  ),2),0))=9,"A-",IF((ROUND(TRUNC(('TRI-1'!AQ52   ),2),0))=8,"B+",IF((ROUND(TRUNC(('TRI-1'!AQ52 ),2),0))=7,"B-",IF((ROUND(TRUNC(('TRI-1'!AQ52  ),2),0))=6,"C+",IF((ROUND(TRUNC(('TRI-1'!AQ52  ),2),0))=5,"C-",IF((ROUND(TRUNC(('TRI-1'!AQ52  ),2),0))=4,"D+",IF((ROUND(TRUNC(('TRI-1'!AQ52 ),2),0))=3,"D-",IF((ROUND(TRUNC(('TRI-1'!AQ52 ),2),0))=2,"E+",IF((ROUND(TRUNC(('TRI-1'!AQ52  ),2),0))&lt;=1,"E-","")))))))))))</f>
        <v/>
      </c>
      <c r="AR52" s="51" t="str">
        <f>IF(OR('TRI-1'!AR52 ="",'TRI-1'!AR52&lt;0,'TRI-1'!AR52  &gt;10),"",IF((ROUND(TRUNC(('TRI-1'!AR52  ),2),0))=10,"A+",IF((ROUND(TRUNC(('TRI-1'!AR52  ),2),0))=9,"A-",IF((ROUND(TRUNC(('TRI-1'!AR52   ),2),0))=8,"B+",IF((ROUND(TRUNC(('TRI-1'!AR52 ),2),0))=7,"B-",IF((ROUND(TRUNC(('TRI-1'!AR52  ),2),0))=6,"C+",IF((ROUND(TRUNC(('TRI-1'!AR52  ),2),0))=5,"C-",IF((ROUND(TRUNC(('TRI-1'!AR52  ),2),0))=4,"D+",IF((ROUND(TRUNC(('TRI-1'!AR52 ),2),0))=3,"D-",IF((ROUND(TRUNC(('TRI-1'!AR52 ),2),0))=2,"E+",IF((ROUND(TRUNC(('TRI-1'!AR52  ),2),0))&lt;=1,"E-","")))))))))))</f>
        <v/>
      </c>
      <c r="AS52" s="51" t="str">
        <f>IF(OR('TRI-1'!AS52 ="",'TRI-1'!AS52&lt;0,'TRI-1'!AS52  &gt;10),"",IF((ROUND(TRUNC(('TRI-1'!AS52  ),2),0))=10,"A+",IF((ROUND(TRUNC(('TRI-1'!AS52  ),2),0))=9,"A-",IF((ROUND(TRUNC(('TRI-1'!AS52   ),2),0))=8,"B+",IF((ROUND(TRUNC(('TRI-1'!AS52 ),2),0))=7,"B-",IF((ROUND(TRUNC(('TRI-1'!AS52  ),2),0))=6,"C+",IF((ROUND(TRUNC(('TRI-1'!AS52  ),2),0))=5,"C-",IF((ROUND(TRUNC(('TRI-1'!AS52  ),2),0))=4,"D+",IF((ROUND(TRUNC(('TRI-1'!AS52 ),2),0))=3,"D-",IF((ROUND(TRUNC(('TRI-1'!AS52 ),2),0))=2,"E+",IF((ROUND(TRUNC(('TRI-1'!AS52  ),2),0))&lt;=1,"E-","")))))))))))</f>
        <v/>
      </c>
      <c r="AT52" s="51" t="str">
        <f>IF(OR('TRI-1'!AT52 ="",'TRI-1'!AT52&lt;0,'TRI-1'!AT52  &gt;10),"",IF((ROUND(TRUNC(('TRI-1'!AT52  ),2),0))=10,"A+",IF((ROUND(TRUNC(('TRI-1'!AT52  ),2),0))=9,"A-",IF((ROUND(TRUNC(('TRI-1'!AT52   ),2),0))=8,"B+",IF((ROUND(TRUNC(('TRI-1'!AT52 ),2),0))=7,"B-",IF((ROUND(TRUNC(('TRI-1'!AT52  ),2),0))=6,"C+",IF((ROUND(TRUNC(('TRI-1'!AT52  ),2),0))=5,"C-",IF((ROUND(TRUNC(('TRI-1'!AT52  ),2),0))=4,"D+",IF((ROUND(TRUNC(('TRI-1'!AT52 ),2),0))=3,"D-",IF((ROUND(TRUNC(('TRI-1'!AT52 ),2),0))=2,"E+",IF((ROUND(TRUNC(('TRI-1'!AT52  ),2),0))&lt;=1,"E-","")))))))))))</f>
        <v/>
      </c>
      <c r="AU52" s="51" t="str">
        <f>IF(OR('TRI-1'!AU52 ="",'TRI-1'!AU52&lt;0,'TRI-1'!AU52  &gt;10),"",IF((ROUND(TRUNC(('TRI-1'!AU52  ),2),0))=10,"A+",IF((ROUND(TRUNC(('TRI-1'!AU52  ),2),0))=9,"A-",IF((ROUND(TRUNC(('TRI-1'!AU52   ),2),0))=8,"B+",IF((ROUND(TRUNC(('TRI-1'!AU52 ),2),0))=7,"B-",IF((ROUND(TRUNC(('TRI-1'!AU52  ),2),0))=6,"C+",IF((ROUND(TRUNC(('TRI-1'!AU52  ),2),0))=5,"C-",IF((ROUND(TRUNC(('TRI-1'!AU52  ),2),0))=4,"D+",IF((ROUND(TRUNC(('TRI-1'!AU52 ),2),0))=3,"D-",IF((ROUND(TRUNC(('TRI-1'!AU52 ),2),0))=2,"E+",IF((ROUND(TRUNC(('TRI-1'!AU52  ),2),0))&lt;=1,"E-","")))))))))))</f>
        <v/>
      </c>
      <c r="AV52" s="51" t="str">
        <f>IF(OR('TRI-1'!AV52 ="",'TRI-1'!AV52&lt;0,'TRI-1'!AV52  &gt;10),"",IF((ROUND(TRUNC(('TRI-1'!AV52  ),2),0))=10,"A+",IF((ROUND(TRUNC(('TRI-1'!AV52  ),2),0))=9,"A-",IF((ROUND(TRUNC(('TRI-1'!AV52   ),2),0))=8,"B+",IF((ROUND(TRUNC(('TRI-1'!AV52 ),2),0))=7,"B-",IF((ROUND(TRUNC(('TRI-1'!AV52  ),2),0))=6,"C+",IF((ROUND(TRUNC(('TRI-1'!AV52  ),2),0))=5,"C-",IF((ROUND(TRUNC(('TRI-1'!AV52  ),2),0))=4,"D+",IF((ROUND(TRUNC(('TRI-1'!AV52 ),2),0))=3,"D-",IF((ROUND(TRUNC(('TRI-1'!AV52 ),2),0))=2,"E+",IF((ROUND(TRUNC(('TRI-1'!AV52  ),2),0))&lt;=1,"E-","")))))))))))</f>
        <v/>
      </c>
      <c r="AW52" s="51" t="str">
        <f>IF(OR('TRI-1'!AW52 ="",'TRI-1'!AW52&lt;0,'TRI-1'!AW52  &gt;10),"",IF((ROUND(TRUNC(('TRI-1'!AW52  ),2),0))=10,"A+",IF((ROUND(TRUNC(('TRI-1'!AW52  ),2),0))=9,"A-",IF((ROUND(TRUNC(('TRI-1'!AW52   ),2),0))=8,"B+",IF((ROUND(TRUNC(('TRI-1'!AW52 ),2),0))=7,"B-",IF((ROUND(TRUNC(('TRI-1'!AW52  ),2),0))=6,"C+",IF((ROUND(TRUNC(('TRI-1'!AW52  ),2),0))=5,"C-",IF((ROUND(TRUNC(('TRI-1'!AW52  ),2),0))=4,"D+",IF((ROUND(TRUNC(('TRI-1'!AW52 ),2),0))=3,"D-",IF((ROUND(TRUNC(('TRI-1'!AW52 ),2),0))=2,"E+",IF((ROUND(TRUNC(('TRI-1'!AW52  ),2),0))&lt;=1,"E-","")))))))))))</f>
        <v/>
      </c>
      <c r="AX52" s="51" t="str">
        <f>IF(OR('TRI-1'!AX52 ="",'TRI-1'!AX52&lt;0,'TRI-1'!AX52  &gt;10),"",IF((ROUND(TRUNC(('TRI-1'!AX52  ),2),0))=10,"A+",IF((ROUND(TRUNC(('TRI-1'!AX52  ),2),0))=9,"A-",IF((ROUND(TRUNC(('TRI-1'!AX52   ),2),0))=8,"B+",IF((ROUND(TRUNC(('TRI-1'!AX52 ),2),0))=7,"B-",IF((ROUND(TRUNC(('TRI-1'!AX52  ),2),0))=6,"C+",IF((ROUND(TRUNC(('TRI-1'!AX52  ),2),0))=5,"C-",IF((ROUND(TRUNC(('TRI-1'!AX52  ),2),0))=4,"D+",IF((ROUND(TRUNC(('TRI-1'!AX52 ),2),0))=3,"D-",IF((ROUND(TRUNC(('TRI-1'!AX52 ),2),0))=2,"E+",IF((ROUND(TRUNC(('TRI-1'!AX52  ),2),0))&lt;=1,"E-","")))))))))))</f>
        <v/>
      </c>
      <c r="AY52" s="51" t="str">
        <f>IF(OR('TRI-1'!AY52 ="",'TRI-1'!AY52&lt;0,'TRI-1'!AY52  &gt;10),"",IF((ROUND(TRUNC(('TRI-1'!AY52  ),2),0))=10,"A+",IF((ROUND(TRUNC(('TRI-1'!AY52  ),2),0))=9,"A-",IF((ROUND(TRUNC(('TRI-1'!AY52   ),2),0))=8,"B+",IF((ROUND(TRUNC(('TRI-1'!AY52 ),2),0))=7,"B-",IF((ROUND(TRUNC(('TRI-1'!AY52  ),2),0))=6,"C+",IF((ROUND(TRUNC(('TRI-1'!AY52  ),2),0))=5,"C-",IF((ROUND(TRUNC(('TRI-1'!AY52  ),2),0))=4,"D+",IF((ROUND(TRUNC(('TRI-1'!AY52 ),2),0))=3,"D-",IF((ROUND(TRUNC(('TRI-1'!AY52 ),2),0))=2,"E+",IF((ROUND(TRUNC(('TRI-1'!AY52  ),2),0))&lt;=1,"E-","")))))))))))</f>
        <v/>
      </c>
      <c r="AZ52" s="51" t="str">
        <f>IF(OR('TRI-1'!AZ52 ="",'TRI-1'!AZ52&lt;0,'TRI-1'!AZ52  &gt;10),"",IF((ROUND(TRUNC(('TRI-1'!AZ52  ),2),0))=10,"A+",IF((ROUND(TRUNC(('TRI-1'!AZ52  ),2),0))=9,"A-",IF((ROUND(TRUNC(('TRI-1'!AZ52   ),2),0))=8,"B+",IF((ROUND(TRUNC(('TRI-1'!AZ52 ),2),0))=7,"B-",IF((ROUND(TRUNC(('TRI-1'!AZ52  ),2),0))=6,"C+",IF((ROUND(TRUNC(('TRI-1'!AZ52  ),2),0))=5,"C-",IF((ROUND(TRUNC(('TRI-1'!AZ52  ),2),0))=4,"D+",IF((ROUND(TRUNC(('TRI-1'!AZ52 ),2),0))=3,"D-",IF((ROUND(TRUNC(('TRI-1'!AZ52 ),2),0))=2,"E+",IF((ROUND(TRUNC(('TRI-1'!AZ52  ),2),0))&lt;=1,"E-","")))))))))))</f>
        <v/>
      </c>
      <c r="BA52" s="51" t="str">
        <f>IF(OR('TRI-1'!BA52 ="",'TRI-1'!BA52&lt;0,'TRI-1'!BA52  &gt;10),"",IF((ROUND(TRUNC(('TRI-1'!BA52  ),2),0))=10,"A+",IF((ROUND(TRUNC(('TRI-1'!BA52  ),2),0))=9,"A-",IF((ROUND(TRUNC(('TRI-1'!BA52   ),2),0))=8,"B+",IF((ROUND(TRUNC(('TRI-1'!BA52 ),2),0))=7,"B-",IF((ROUND(TRUNC(('TRI-1'!BA52  ),2),0))=6,"C+",IF((ROUND(TRUNC(('TRI-1'!BA52  ),2),0))=5,"C-",IF((ROUND(TRUNC(('TRI-1'!BA52  ),2),0))=4,"D+",IF((ROUND(TRUNC(('TRI-1'!BA52 ),2),0))=3,"D-",IF((ROUND(TRUNC(('TRI-1'!BA52 ),2),0))=2,"E+",IF((ROUND(TRUNC(('TRI-1'!BA52  ),2),0))&lt;=1,"E-","")))))))))))</f>
        <v/>
      </c>
      <c r="BB52" s="51" t="str">
        <f>IF(OR('TRI-1'!BB52 ="",'TRI-1'!BB52&lt;0,'TRI-1'!BB52  &gt;10),"",IF((ROUND(TRUNC(('TRI-1'!BB52  ),2),0))=10,"A+",IF((ROUND(TRUNC(('TRI-1'!BB52  ),2),0))=9,"A-",IF((ROUND(TRUNC(('TRI-1'!BB52   ),2),0))=8,"B+",IF((ROUND(TRUNC(('TRI-1'!BB52 ),2),0))=7,"B-",IF((ROUND(TRUNC(('TRI-1'!BB52  ),2),0))=6,"C+",IF((ROUND(TRUNC(('TRI-1'!BB52  ),2),0))=5,"C-",IF((ROUND(TRUNC(('TRI-1'!BB52  ),2),0))=4,"D+",IF((ROUND(TRUNC(('TRI-1'!BB52 ),2),0))=3,"D-",IF((ROUND(TRUNC(('TRI-1'!BB52 ),2),0))=2,"E+",IF((ROUND(TRUNC(('TRI-1'!BB52  ),2),0))&lt;=1,"E-","")))))))))))</f>
        <v/>
      </c>
      <c r="BC52" s="51" t="str">
        <f>IF(OR('TRI-1'!BC52 ="",'TRI-1'!BC52&lt;0,'TRI-1'!BC52  &gt;10),"",IF((ROUND(TRUNC(('TRI-1'!BC52  ),2),0))=10,"A+",IF((ROUND(TRUNC(('TRI-1'!BC52  ),2),0))=9,"A-",IF((ROUND(TRUNC(('TRI-1'!BC52   ),2),0))=8,"B+",IF((ROUND(TRUNC(('TRI-1'!BC52 ),2),0))=7,"B-",IF((ROUND(TRUNC(('TRI-1'!BC52  ),2),0))=6,"C+",IF((ROUND(TRUNC(('TRI-1'!BC52  ),2),0))=5,"C-",IF((ROUND(TRUNC(('TRI-1'!BC52  ),2),0))=4,"D+",IF((ROUND(TRUNC(('TRI-1'!BC52 ),2),0))=3,"D-",IF((ROUND(TRUNC(('TRI-1'!BC52 ),2),0))=2,"E+",IF((ROUND(TRUNC(('TRI-1'!BC52  ),2),0))&lt;=1,"E-","")))))))))))</f>
        <v/>
      </c>
      <c r="BD52" s="51" t="str">
        <f>IF(OR('TRI-1'!BD52 ="",'TRI-1'!BD52&lt;0,'TRI-1'!BD52  &gt;10),"",IF((ROUND(TRUNC(('TRI-1'!BD52  ),2),0))=10,"A+",IF((ROUND(TRUNC(('TRI-1'!BD52  ),2),0))=9,"A-",IF((ROUND(TRUNC(('TRI-1'!BD52   ),2),0))=8,"B+",IF((ROUND(TRUNC(('TRI-1'!BD52 ),2),0))=7,"B-",IF((ROUND(TRUNC(('TRI-1'!BD52  ),2),0))=6,"C+",IF((ROUND(TRUNC(('TRI-1'!BD52  ),2),0))=5,"C-",IF((ROUND(TRUNC(('TRI-1'!BD52  ),2),0))=4,"D+",IF((ROUND(TRUNC(('TRI-1'!BD52 ),2),0))=3,"D-",IF((ROUND(TRUNC(('TRI-1'!BD52 ),2),0))=2,"E+",IF((ROUND(TRUNC(('TRI-1'!BD52  ),2),0))&lt;=1,"E-","")))))))))))</f>
        <v/>
      </c>
      <c r="BE52" s="51" t="str">
        <f>IF(OR('TRI-1'!BE52 ="",'TRI-1'!BE52&lt;0,'TRI-1'!BE52  &gt;10),"",IF((ROUND(TRUNC(('TRI-1'!BE52  ),2),0))=10,"A+",IF((ROUND(TRUNC(('TRI-1'!BE52  ),2),0))=9,"A-",IF((ROUND(TRUNC(('TRI-1'!BE52   ),2),0))=8,"B+",IF((ROUND(TRUNC(('TRI-1'!BE52 ),2),0))=7,"B-",IF((ROUND(TRUNC(('TRI-1'!BE52  ),2),0))=6,"C+",IF((ROUND(TRUNC(('TRI-1'!BE52  ),2),0))=5,"C-",IF((ROUND(TRUNC(('TRI-1'!BE52  ),2),0))=4,"D+",IF((ROUND(TRUNC(('TRI-1'!BE52 ),2),0))=3,"D-",IF((ROUND(TRUNC(('TRI-1'!BE52 ),2),0))=2,"E+",IF((ROUND(TRUNC(('TRI-1'!BE52  ),2),0))&lt;=1,"E-","")))))))))))</f>
        <v/>
      </c>
      <c r="BF52" s="51" t="str">
        <f>IF(OR('TRI-1'!BF52 ="",'TRI-1'!BF52&lt;0,'TRI-1'!BF52  &gt;10),"",IF((ROUND(TRUNC(('TRI-1'!BF52  ),2),0))=10,"A+",IF((ROUND(TRUNC(('TRI-1'!BF52  ),2),0))=9,"A-",IF((ROUND(TRUNC(('TRI-1'!BF52   ),2),0))=8,"B+",IF((ROUND(TRUNC(('TRI-1'!BF52 ),2),0))=7,"B-",IF((ROUND(TRUNC(('TRI-1'!BF52  ),2),0))=6,"C+",IF((ROUND(TRUNC(('TRI-1'!BF52  ),2),0))=5,"C-",IF((ROUND(TRUNC(('TRI-1'!BF52  ),2),0))=4,"D+",IF((ROUND(TRUNC(('TRI-1'!BF52 ),2),0))=3,"D-",IF((ROUND(TRUNC(('TRI-1'!BF52 ),2),0))=2,"E+",IF((ROUND(TRUNC(('TRI-1'!BF52  ),2),0))&lt;=1,"E-","")))))))))))</f>
        <v/>
      </c>
      <c r="BG52" s="51" t="str">
        <f>IF(OR('TRI-1'!BG52 ="",'TRI-1'!BG52&lt;0,'TRI-1'!BG52  &gt;10),"",IF((ROUND(TRUNC(('TRI-1'!BG52  ),2),0))=10,"A+",IF((ROUND(TRUNC(('TRI-1'!BG52  ),2),0))=9,"A-",IF((ROUND(TRUNC(('TRI-1'!BG52   ),2),0))=8,"B+",IF((ROUND(TRUNC(('TRI-1'!BG52 ),2),0))=7,"B-",IF((ROUND(TRUNC(('TRI-1'!BG52  ),2),0))=6,"C+",IF((ROUND(TRUNC(('TRI-1'!BG52  ),2),0))=5,"C-",IF((ROUND(TRUNC(('TRI-1'!BG52  ),2),0))=4,"D+",IF((ROUND(TRUNC(('TRI-1'!BG52 ),2),0))=3,"D-",IF((ROUND(TRUNC(('TRI-1'!BG52 ),2),0))=2,"E+",IF((ROUND(TRUNC(('TRI-1'!BG52  ),2),0))&lt;=1,"E-","")))))))))))</f>
        <v/>
      </c>
      <c r="BH52" s="51" t="str">
        <f>IF(OR('TRI-1'!BH52 ="",'TRI-1'!BH52&lt;0,'TRI-1'!BH52  &gt;10),"",IF((ROUND(TRUNC(('TRI-1'!BH52  ),2),0))=10,"A+",IF((ROUND(TRUNC(('TRI-1'!BH52  ),2),0))=9,"A-",IF((ROUND(TRUNC(('TRI-1'!BH52   ),2),0))=8,"B+",IF((ROUND(TRUNC(('TRI-1'!BH52 ),2),0))=7,"B-",IF((ROUND(TRUNC(('TRI-1'!BH52  ),2),0))=6,"C+",IF((ROUND(TRUNC(('TRI-1'!BH52  ),2),0))=5,"C-",IF((ROUND(TRUNC(('TRI-1'!BH52  ),2),0))=4,"D+",IF((ROUND(TRUNC(('TRI-1'!BH52 ),2),0))=3,"D-",IF((ROUND(TRUNC(('TRI-1'!BH52 ),2),0))=2,"E+",IF((ROUND(TRUNC(('TRI-1'!BH52  ),2),0))&lt;=1,"E-","")))))))))))</f>
        <v/>
      </c>
      <c r="BI52" s="51" t="str">
        <f>IF(OR('TRI-1'!BI52 ="",'TRI-1'!BI52&lt;0,'TRI-1'!BI52  &gt;10),"",IF((ROUND(TRUNC(('TRI-1'!BI52  ),2),0))=10,"A+",IF((ROUND(TRUNC(('TRI-1'!BI52  ),2),0))=9,"A-",IF((ROUND(TRUNC(('TRI-1'!BI52   ),2),0))=8,"B+",IF((ROUND(TRUNC(('TRI-1'!BI52 ),2),0))=7,"B-",IF((ROUND(TRUNC(('TRI-1'!BI52  ),2),0))=6,"C+",IF((ROUND(TRUNC(('TRI-1'!BI52  ),2),0))=5,"C-",IF((ROUND(TRUNC(('TRI-1'!BI52  ),2),0))=4,"D+",IF((ROUND(TRUNC(('TRI-1'!BI52 ),2),0))=3,"D-",IF((ROUND(TRUNC(('TRI-1'!BI52 ),2),0))=2,"E+",IF((ROUND(TRUNC(('TRI-1'!BI52  ),2),0))&lt;=1,"E-","")))))))))))</f>
        <v/>
      </c>
      <c r="BJ52" s="51" t="str">
        <f>IF(OR('TRI-1'!BJ52 ="",'TRI-1'!BJ52&lt;0,'TRI-1'!BJ52  &gt;10),"",IF((ROUND(TRUNC(('TRI-1'!BJ52  ),2),0))=10,"A+",IF((ROUND(TRUNC(('TRI-1'!BJ52  ),2),0))=9,"A-",IF((ROUND(TRUNC(('TRI-1'!BJ52   ),2),0))=8,"B+",IF((ROUND(TRUNC(('TRI-1'!BJ52 ),2),0))=7,"B-",IF((ROUND(TRUNC(('TRI-1'!BJ52  ),2),0))=6,"C+",IF((ROUND(TRUNC(('TRI-1'!BJ52  ),2),0))=5,"C-",IF((ROUND(TRUNC(('TRI-1'!BJ52  ),2),0))=4,"D+",IF((ROUND(TRUNC(('TRI-1'!BJ52 ),2),0))=3,"D-",IF((ROUND(TRUNC(('TRI-1'!BJ52 ),2),0))=2,"E+",IF((ROUND(TRUNC(('TRI-1'!BJ52  ),2),0))&lt;=1,"E-","")))))))))))</f>
        <v/>
      </c>
      <c r="BK52" s="51" t="str">
        <f>IF(OR('TRI-1'!BK52 ="",'TRI-1'!BK52&lt;0,'TRI-1'!BK52  &gt;10),"",IF((ROUND(TRUNC(('TRI-1'!BK52  ),2),0))=10,"A+",IF((ROUND(TRUNC(('TRI-1'!BK52  ),2),0))=9,"A-",IF((ROUND(TRUNC(('TRI-1'!BK52   ),2),0))=8,"B+",IF((ROUND(TRUNC(('TRI-1'!BK52 ),2),0))=7,"B-",IF((ROUND(TRUNC(('TRI-1'!BK52  ),2),0))=6,"C+",IF((ROUND(TRUNC(('TRI-1'!BK52  ),2),0))=5,"C-",IF((ROUND(TRUNC(('TRI-1'!BK52  ),2),0))=4,"D+",IF((ROUND(TRUNC(('TRI-1'!BK52 ),2),0))=3,"D-",IF((ROUND(TRUNC(('TRI-1'!BK52 ),2),0))=2,"E+",IF((ROUND(TRUNC(('TRI-1'!BK52  ),2),0))&lt;=1,"E-","")))))))))))</f>
        <v/>
      </c>
      <c r="BL52" s="51" t="str">
        <f>IF(OR('TRI-1'!BL52 ="",'TRI-1'!BL52&lt;0,'TRI-1'!BL52  &gt;10),"",IF((ROUND(TRUNC(('TRI-1'!BL52  ),2),0))=10,"A+",IF((ROUND(TRUNC(('TRI-1'!BL52  ),2),0))=9,"A-",IF((ROUND(TRUNC(('TRI-1'!BL52   ),2),0))=8,"B+",IF((ROUND(TRUNC(('TRI-1'!BL52 ),2),0))=7,"B-",IF((ROUND(TRUNC(('TRI-1'!BL52  ),2),0))=6,"C+",IF((ROUND(TRUNC(('TRI-1'!BL52  ),2),0))=5,"C-",IF((ROUND(TRUNC(('TRI-1'!BL52  ),2),0))=4,"D+",IF((ROUND(TRUNC(('TRI-1'!BL52 ),2),0))=3,"D-",IF((ROUND(TRUNC(('TRI-1'!BL52 ),2),0))=2,"E+",IF((ROUND(TRUNC(('TRI-1'!BL52  ),2),0))&lt;=1,"E-","")))))))))))</f>
        <v/>
      </c>
      <c r="BM52" s="51" t="str">
        <f>IF(OR('TRI-1'!BM52 ="",'TRI-1'!BM52&lt;0,'TRI-1'!BM52  &gt;10),"",IF((ROUND(TRUNC(('TRI-1'!BM52  ),2),0))=10,"A+",IF((ROUND(TRUNC(('TRI-1'!BM52  ),2),0))=9,"A-",IF((ROUND(TRUNC(('TRI-1'!BM52   ),2),0))=8,"B+",IF((ROUND(TRUNC(('TRI-1'!BM52 ),2),0))=7,"B-",IF((ROUND(TRUNC(('TRI-1'!BM52  ),2),0))=6,"C+",IF((ROUND(TRUNC(('TRI-1'!BM52  ),2),0))=5,"C-",IF((ROUND(TRUNC(('TRI-1'!BM52  ),2),0))=4,"D+",IF((ROUND(TRUNC(('TRI-1'!BM52 ),2),0))=3,"D-",IF((ROUND(TRUNC(('TRI-1'!BM52 ),2),0))=2,"E+",IF((ROUND(TRUNC(('TRI-1'!BM52  ),2),0))&lt;=1,"E-","")))))))))))</f>
        <v/>
      </c>
      <c r="BN52" s="51" t="str">
        <f>IF(OR('TRI-1'!BN52 ="",'TRI-1'!BN52&lt;0,'TRI-1'!BN52  &gt;10),"",IF((ROUND(TRUNC(('TRI-1'!BN52  ),2),0))=10,"A+",IF((ROUND(TRUNC(('TRI-1'!BN52  ),2),0))=9,"A-",IF((ROUND(TRUNC(('TRI-1'!BN52   ),2),0))=8,"B+",IF((ROUND(TRUNC(('TRI-1'!BN52 ),2),0))=7,"B-",IF((ROUND(TRUNC(('TRI-1'!BN52  ),2),0))=6,"C+",IF((ROUND(TRUNC(('TRI-1'!BN52  ),2),0))=5,"C-",IF((ROUND(TRUNC(('TRI-1'!BN52  ),2),0))=4,"D+",IF((ROUND(TRUNC(('TRI-1'!BN52 ),2),0))=3,"D-",IF((ROUND(TRUNC(('TRI-1'!BN52 ),2),0))=2,"E+",IF((ROUND(TRUNC(('TRI-1'!BN52  ),2),0))&lt;=1,"E-","")))))))))))</f>
        <v/>
      </c>
      <c r="BO52" s="51" t="str">
        <f>IF(OR('TRI-1'!BO52 ="",'TRI-1'!BO52&lt;0,'TRI-1'!BO52  &gt;10),"",IF((ROUND(TRUNC(('TRI-1'!BO52  ),2),0))=10,"A+",IF((ROUND(TRUNC(('TRI-1'!BO52  ),2),0))=9,"A-",IF((ROUND(TRUNC(('TRI-1'!BO52   ),2),0))=8,"B+",IF((ROUND(TRUNC(('TRI-1'!BO52 ),2),0))=7,"B-",IF((ROUND(TRUNC(('TRI-1'!BO52  ),2),0))=6,"C+",IF((ROUND(TRUNC(('TRI-1'!BO52  ),2),0))=5,"C-",IF((ROUND(TRUNC(('TRI-1'!BO52  ),2),0))=4,"D+",IF((ROUND(TRUNC(('TRI-1'!BO52 ),2),0))=3,"D-",IF((ROUND(TRUNC(('TRI-1'!BO52 ),2),0))=2,"E+",IF((ROUND(TRUNC(('TRI-1'!BO52  ),2),0))&lt;=1,"E-","")))))))))))</f>
        <v/>
      </c>
      <c r="BP52" s="51" t="str">
        <f>IF(OR('TRI-1'!BP52 ="",'TRI-1'!BP52&lt;0,'TRI-1'!BP52  &gt;10),"",IF((ROUND(TRUNC(('TRI-1'!BP52  ),2),0))=10,"A+",IF((ROUND(TRUNC(('TRI-1'!BP52  ),2),0))=9,"A-",IF((ROUND(TRUNC(('TRI-1'!BP52   ),2),0))=8,"B+",IF((ROUND(TRUNC(('TRI-1'!BP52 ),2),0))=7,"B-",IF((ROUND(TRUNC(('TRI-1'!BP52  ),2),0))=6,"C+",IF((ROUND(TRUNC(('TRI-1'!BP52  ),2),0))=5,"C-",IF((ROUND(TRUNC(('TRI-1'!BP52  ),2),0))=4,"D+",IF((ROUND(TRUNC(('TRI-1'!BP52 ),2),0))=3,"D-",IF((ROUND(TRUNC(('TRI-1'!BP52 ),2),0))=2,"E+",IF((ROUND(TRUNC(('TRI-1'!BP52  ),2),0))&lt;=1,"E-","")))))))))))</f>
        <v/>
      </c>
      <c r="BQ52" s="51" t="str">
        <f>IF(OR('TRI-1'!BQ52 ="",'TRI-1'!BQ52&lt;0,'TRI-1'!BQ52  &gt;10),"",IF((ROUND(TRUNC(('TRI-1'!BQ52  ),2),0))=10,"A+",IF((ROUND(TRUNC(('TRI-1'!BQ52  ),2),0))=9,"A-",IF((ROUND(TRUNC(('TRI-1'!BQ52   ),2),0))=8,"B+",IF((ROUND(TRUNC(('TRI-1'!BQ52 ),2),0))=7,"B-",IF((ROUND(TRUNC(('TRI-1'!BQ52  ),2),0))=6,"C+",IF((ROUND(TRUNC(('TRI-1'!BQ52  ),2),0))=5,"C-",IF((ROUND(TRUNC(('TRI-1'!BQ52  ),2),0))=4,"D+",IF((ROUND(TRUNC(('TRI-1'!BQ52 ),2),0))=3,"D-",IF((ROUND(TRUNC(('TRI-1'!BQ52 ),2),0))=2,"E+",IF((ROUND(TRUNC(('TRI-1'!BQ52  ),2),0))&lt;=1,"E-","")))))))))))</f>
        <v/>
      </c>
      <c r="BR52" s="51" t="str">
        <f>IF(OR('TRI-1'!BR52 ="",'TRI-1'!BR52&lt;0,'TRI-1'!BR52  &gt;10),"",IF((ROUND(TRUNC(('TRI-1'!BR52  ),2),0))=10,"A+",IF((ROUND(TRUNC(('TRI-1'!BR52  ),2),0))=9,"A-",IF((ROUND(TRUNC(('TRI-1'!BR52   ),2),0))=8,"B+",IF((ROUND(TRUNC(('TRI-1'!BR52 ),2),0))=7,"B-",IF((ROUND(TRUNC(('TRI-1'!BR52  ),2),0))=6,"C+",IF((ROUND(TRUNC(('TRI-1'!BR52  ),2),0))=5,"C-",IF((ROUND(TRUNC(('TRI-1'!BR52  ),2),0))=4,"D+",IF((ROUND(TRUNC(('TRI-1'!BR52 ),2),0))=3,"D-",IF((ROUND(TRUNC(('TRI-1'!BR52 ),2),0))=2,"E+",IF((ROUND(TRUNC(('TRI-1'!BR52  ),2),0))&lt;=1,"E-","")))))))))))</f>
        <v/>
      </c>
      <c r="BS52" s="51" t="str">
        <f>IF(OR('TRI-1'!BS52 ="",'TRI-1'!BS52&lt;0,'TRI-1'!BS52  &gt;10),"",IF((ROUND(TRUNC(('TRI-1'!BS52  ),2),0))=10,"A+",IF((ROUND(TRUNC(('TRI-1'!BS52  ),2),0))=9,"A-",IF((ROUND(TRUNC(('TRI-1'!BS52   ),2),0))=8,"B+",IF((ROUND(TRUNC(('TRI-1'!BS52 ),2),0))=7,"B-",IF((ROUND(TRUNC(('TRI-1'!BS52  ),2),0))=6,"C+",IF((ROUND(TRUNC(('TRI-1'!BS52  ),2),0))=5,"C-",IF((ROUND(TRUNC(('TRI-1'!BS52  ),2),0))=4,"D+",IF((ROUND(TRUNC(('TRI-1'!BS52 ),2),0))=3,"D-",IF((ROUND(TRUNC(('TRI-1'!BS52 ),2),0))=2,"E+",IF((ROUND(TRUNC(('TRI-1'!BS52  ),2),0))&lt;=1,"E-","")))))))))))</f>
        <v/>
      </c>
      <c r="BT52" s="51" t="str">
        <f>IF(OR('TRI-1'!BT52 ="",'TRI-1'!BT52&lt;0,'TRI-1'!BT52  &gt;10),"",IF((ROUND(TRUNC(('TRI-1'!BT52  ),2),0))=10,"A+",IF((ROUND(TRUNC(('TRI-1'!BT52  ),2),0))=9,"A-",IF((ROUND(TRUNC(('TRI-1'!BT52   ),2),0))=8,"B+",IF((ROUND(TRUNC(('TRI-1'!BT52 ),2),0))=7,"B-",IF((ROUND(TRUNC(('TRI-1'!BT52  ),2),0))=6,"C+",IF((ROUND(TRUNC(('TRI-1'!BT52  ),2),0))=5,"C-",IF((ROUND(TRUNC(('TRI-1'!BT52  ),2),0))=4,"D+",IF((ROUND(TRUNC(('TRI-1'!BT52 ),2),0))=3,"D-",IF((ROUND(TRUNC(('TRI-1'!BT52 ),2),0))=2,"E+",IF((ROUND(TRUNC(('TRI-1'!BT52  ),2),0))&lt;=1,"E-","")))))))))))</f>
        <v/>
      </c>
      <c r="BU52" s="51" t="str">
        <f>IF(OR('TRI-1'!BU52 ="",'TRI-1'!BU52&lt;0,'TRI-1'!BU52  &gt;10),"",IF((ROUND(TRUNC(('TRI-1'!BU52  ),2),0))=10,"A+",IF((ROUND(TRUNC(('TRI-1'!BU52  ),2),0))=9,"A-",IF((ROUND(TRUNC(('TRI-1'!BU52   ),2),0))=8,"B+",IF((ROUND(TRUNC(('TRI-1'!BU52 ),2),0))=7,"B-",IF((ROUND(TRUNC(('TRI-1'!BU52  ),2),0))=6,"C+",IF((ROUND(TRUNC(('TRI-1'!BU52  ),2),0))=5,"C-",IF((ROUND(TRUNC(('TRI-1'!BU52  ),2),0))=4,"D+",IF((ROUND(TRUNC(('TRI-1'!BU52 ),2),0))=3,"D-",IF((ROUND(TRUNC(('TRI-1'!BU52 ),2),0))=2,"E+",IF((ROUND(TRUNC(('TRI-1'!BU52  ),2),0))&lt;=1,"E-","")))))))))))</f>
        <v/>
      </c>
      <c r="BV52" s="51" t="str">
        <f>IF(OR('TRI-1'!BV52 ="",'TRI-1'!BV52&lt;0,'TRI-1'!BV52  &gt;10),"",IF((ROUND(TRUNC(('TRI-1'!BV52  ),2),0))=10,"A+",IF((ROUND(TRUNC(('TRI-1'!BV52  ),2),0))=9,"A-",IF((ROUND(TRUNC(('TRI-1'!BV52   ),2),0))=8,"B+",IF((ROUND(TRUNC(('TRI-1'!BV52 ),2),0))=7,"B-",IF((ROUND(TRUNC(('TRI-1'!BV52  ),2),0))=6,"C+",IF((ROUND(TRUNC(('TRI-1'!BV52  ),2),0))=5,"C-",IF((ROUND(TRUNC(('TRI-1'!BV52  ),2),0))=4,"D+",IF((ROUND(TRUNC(('TRI-1'!BV52 ),2),0))=3,"D-",IF((ROUND(TRUNC(('TRI-1'!BV52 ),2),0))=2,"E+",IF((ROUND(TRUNC(('TRI-1'!BV52  ),2),0))&lt;=1,"E-","")))))))))))</f>
        <v/>
      </c>
      <c r="BW52" s="51" t="str">
        <f>IF(OR('TRI-1'!BW52 ="",'TRI-1'!BW52&lt;0,'TRI-1'!BW52  &gt;10),"",IF((ROUND(TRUNC(('TRI-1'!BW52  ),2),0))=10,"A+",IF((ROUND(TRUNC(('TRI-1'!BW52  ),2),0))=9,"A-",IF((ROUND(TRUNC(('TRI-1'!BW52   ),2),0))=8,"B+",IF((ROUND(TRUNC(('TRI-1'!BW52 ),2),0))=7,"B-",IF((ROUND(TRUNC(('TRI-1'!BW52  ),2),0))=6,"C+",IF((ROUND(TRUNC(('TRI-1'!BW52  ),2),0))=5,"C-",IF((ROUND(TRUNC(('TRI-1'!BW52  ),2),0))=4,"D+",IF((ROUND(TRUNC(('TRI-1'!BW52 ),2),0))=3,"D-",IF((ROUND(TRUNC(('TRI-1'!BW52 ),2),0))=2,"E+",IF((ROUND(TRUNC(('TRI-1'!BW52  ),2),0))&lt;=1,"E-","")))))))))))</f>
        <v/>
      </c>
      <c r="BX52" s="51" t="str">
        <f>IF(OR('TRI-1'!BX52 ="",'TRI-1'!BX52&lt;0,'TRI-1'!BX52  &gt;10),"",IF((ROUND(TRUNC(('TRI-1'!BX52  ),2),0))=10,"A+",IF((ROUND(TRUNC(('TRI-1'!BX52  ),2),0))=9,"A-",IF((ROUND(TRUNC(('TRI-1'!BX52   ),2),0))=8,"B+",IF((ROUND(TRUNC(('TRI-1'!BX52 ),2),0))=7,"B-",IF((ROUND(TRUNC(('TRI-1'!BX52  ),2),0))=6,"C+",IF((ROUND(TRUNC(('TRI-1'!BX52  ),2),0))=5,"C-",IF((ROUND(TRUNC(('TRI-1'!BX52  ),2),0))=4,"D+",IF((ROUND(TRUNC(('TRI-1'!BX52 ),2),0))=3,"D-",IF((ROUND(TRUNC(('TRI-1'!BX52 ),2),0))=2,"E+",IF((ROUND(TRUNC(('TRI-1'!BX52  ),2),0))&lt;=1,"E-","")))))))))))</f>
        <v/>
      </c>
      <c r="BY52" s="51" t="str">
        <f>IF(OR('TRI-1'!BY52 ="",'TRI-1'!BY52&lt;0,'TRI-1'!BY52  &gt;10),"",IF((ROUND(TRUNC(('TRI-1'!BY52  ),2),0))=10,"A+",IF((ROUND(TRUNC(('TRI-1'!BY52  ),2),0))=9,"A-",IF((ROUND(TRUNC(('TRI-1'!BY52   ),2),0))=8,"B+",IF((ROUND(TRUNC(('TRI-1'!BY52 ),2),0))=7,"B-",IF((ROUND(TRUNC(('TRI-1'!BY52  ),2),0))=6,"C+",IF((ROUND(TRUNC(('TRI-1'!BY52  ),2),0))=5,"C-",IF((ROUND(TRUNC(('TRI-1'!BY52  ),2),0))=4,"D+",IF((ROUND(TRUNC(('TRI-1'!BY52 ),2),0))=3,"D-",IF((ROUND(TRUNC(('TRI-1'!BY52 ),2),0))=2,"E+",IF((ROUND(TRUNC(('TRI-1'!BY52  ),2),0))&lt;=1,"E-","")))))))))))</f>
        <v/>
      </c>
      <c r="BZ52" s="51" t="str">
        <f>IF(OR('TRI-1'!BZ52 ="",'TRI-1'!BZ52&lt;0,'TRI-1'!BZ52  &gt;10),"",IF((ROUND(TRUNC(('TRI-1'!BZ52  ),2),0))=10,"A+",IF((ROUND(TRUNC(('TRI-1'!BZ52  ),2),0))=9,"A-",IF((ROUND(TRUNC(('TRI-1'!BZ52   ),2),0))=8,"B+",IF((ROUND(TRUNC(('TRI-1'!BZ52 ),2),0))=7,"B-",IF((ROUND(TRUNC(('TRI-1'!BZ52  ),2),0))=6,"C+",IF((ROUND(TRUNC(('TRI-1'!BZ52  ),2),0))=5,"C-",IF((ROUND(TRUNC(('TRI-1'!BZ52  ),2),0))=4,"D+",IF((ROUND(TRUNC(('TRI-1'!BZ52 ),2),0))=3,"D-",IF((ROUND(TRUNC(('TRI-1'!BZ52 ),2),0))=2,"E+",IF((ROUND(TRUNC(('TRI-1'!BZ52  ),2),0))&lt;=1,"E-","")))))))))))</f>
        <v/>
      </c>
      <c r="CA52" s="51" t="str">
        <f>IF(OR('TRI-1'!CA52 ="",'TRI-1'!CA52&lt;0,'TRI-1'!CA52  &gt;10),"",IF((ROUND(TRUNC(('TRI-1'!CA52  ),2),0))=10,"A+",IF((ROUND(TRUNC(('TRI-1'!CA52  ),2),0))=9,"A-",IF((ROUND(TRUNC(('TRI-1'!CA52   ),2),0))=8,"B+",IF((ROUND(TRUNC(('TRI-1'!CA52 ),2),0))=7,"B-",IF((ROUND(TRUNC(('TRI-1'!CA52  ),2),0))=6,"C+",IF((ROUND(TRUNC(('TRI-1'!CA52  ),2),0))=5,"C-",IF((ROUND(TRUNC(('TRI-1'!CA52  ),2),0))=4,"D+",IF((ROUND(TRUNC(('TRI-1'!CA52 ),2),0))=3,"D-",IF((ROUND(TRUNC(('TRI-1'!CA52 ),2),0))=2,"E+",IF((ROUND(TRUNC(('TRI-1'!CA52  ),2),0))&lt;=1,"E-","")))))))))))</f>
        <v/>
      </c>
      <c r="CB52" s="51" t="str">
        <f>IF(OR('TRI-1'!CB52 ="",'TRI-1'!CB52&lt;0,'TRI-1'!CB52  &gt;10),"",IF((ROUND(TRUNC(('TRI-1'!CB52  ),2),0))=10,"A+",IF((ROUND(TRUNC(('TRI-1'!CB52  ),2),0))=9,"A-",IF((ROUND(TRUNC(('TRI-1'!CB52   ),2),0))=8,"B+",IF((ROUND(TRUNC(('TRI-1'!CB52 ),2),0))=7,"B-",IF((ROUND(TRUNC(('TRI-1'!CB52  ),2),0))=6,"C+",IF((ROUND(TRUNC(('TRI-1'!CB52  ),2),0))=5,"C-",IF((ROUND(TRUNC(('TRI-1'!CB52  ),2),0))=4,"D+",IF((ROUND(TRUNC(('TRI-1'!CB52 ),2),0))=3,"D-",IF((ROUND(TRUNC(('TRI-1'!CB52 ),2),0))=2,"E+",IF((ROUND(TRUNC(('TRI-1'!CB52  ),2),0))&lt;=1,"E-","")))))))))))</f>
        <v/>
      </c>
      <c r="CC52" s="51" t="str">
        <f>IF(OR('TRI-1'!CC52 ="",'TRI-1'!CC52&lt;0,'TRI-1'!CC52  &gt;10),"",IF((ROUND(TRUNC(('TRI-1'!CC52  ),2),0))=10,"A+",IF((ROUND(TRUNC(('TRI-1'!CC52  ),2),0))=9,"A-",IF((ROUND(TRUNC(('TRI-1'!CC52   ),2),0))=8,"B+",IF((ROUND(TRUNC(('TRI-1'!CC52 ),2),0))=7,"B-",IF((ROUND(TRUNC(('TRI-1'!CC52  ),2),0))=6,"C+",IF((ROUND(TRUNC(('TRI-1'!CC52  ),2),0))=5,"C-",IF((ROUND(TRUNC(('TRI-1'!CC52  ),2),0))=4,"D+",IF((ROUND(TRUNC(('TRI-1'!CC52 ),2),0))=3,"D-",IF((ROUND(TRUNC(('TRI-1'!CC52 ),2),0))=2,"E+",IF((ROUND(TRUNC(('TRI-1'!CC52  ),2),0))&lt;=1,"E-","")))))))))))</f>
        <v/>
      </c>
      <c r="CD52" s="51" t="str">
        <f>IF(OR('TRI-1'!CD52 ="",'TRI-1'!CD52&lt;0,'TRI-1'!CD52  &gt;10),"",IF((ROUND(TRUNC(('TRI-1'!CD52  ),2),0))=10,"A+",IF((ROUND(TRUNC(('TRI-1'!CD52  ),2),0))=9,"A-",IF((ROUND(TRUNC(('TRI-1'!CD52   ),2),0))=8,"B+",IF((ROUND(TRUNC(('TRI-1'!CD52 ),2),0))=7,"B-",IF((ROUND(TRUNC(('TRI-1'!CD52  ),2),0))=6,"C+",IF((ROUND(TRUNC(('TRI-1'!CD52  ),2),0))=5,"C-",IF((ROUND(TRUNC(('TRI-1'!CD52  ),2),0))=4,"D+",IF((ROUND(TRUNC(('TRI-1'!CD52 ),2),0))=3,"D-",IF((ROUND(TRUNC(('TRI-1'!CD52 ),2),0))=2,"E+",IF((ROUND(TRUNC(('TRI-1'!CD52  ),2),0))&lt;=1,"E-","")))))))))))</f>
        <v/>
      </c>
      <c r="CE52" s="51" t="str">
        <f>IF(OR('TRI-1'!CE52 ="",'TRI-1'!CE52&lt;0,'TRI-1'!CE52  &gt;10),"",IF((ROUND(TRUNC(('TRI-1'!CE52  ),2),0))=10,"A+",IF((ROUND(TRUNC(('TRI-1'!CE52  ),2),0))=9,"A-",IF((ROUND(TRUNC(('TRI-1'!CE52   ),2),0))=8,"B+",IF((ROUND(TRUNC(('TRI-1'!CE52 ),2),0))=7,"B-",IF((ROUND(TRUNC(('TRI-1'!CE52  ),2),0))=6,"C+",IF((ROUND(TRUNC(('TRI-1'!CE52  ),2),0))=5,"C-",IF((ROUND(TRUNC(('TRI-1'!CE52  ),2),0))=4,"D+",IF((ROUND(TRUNC(('TRI-1'!CE52 ),2),0))=3,"D-",IF((ROUND(TRUNC(('TRI-1'!CE52 ),2),0))=2,"E+",IF((ROUND(TRUNC(('TRI-1'!CE52  ),2),0))&lt;=1,"E-","")))))))))))</f>
        <v/>
      </c>
      <c r="CF52" s="51" t="str">
        <f>IF(OR('TRI-1'!CF52 ="",'TRI-1'!CF52&lt;0,'TRI-1'!CF52  &gt;10),"",IF((ROUND(TRUNC(('TRI-1'!CF52  ),2),0))=10,"A+",IF((ROUND(TRUNC(('TRI-1'!CF52  ),2),0))=9,"A-",IF((ROUND(TRUNC(('TRI-1'!CF52   ),2),0))=8,"B+",IF((ROUND(TRUNC(('TRI-1'!CF52 ),2),0))=7,"B-",IF((ROUND(TRUNC(('TRI-1'!CF52  ),2),0))=6,"C+",IF((ROUND(TRUNC(('TRI-1'!CF52  ),2),0))=5,"C-",IF((ROUND(TRUNC(('TRI-1'!CF52  ),2),0))=4,"D+",IF((ROUND(TRUNC(('TRI-1'!CF52 ),2),0))=3,"D-",IF((ROUND(TRUNC(('TRI-1'!CF52 ),2),0))=2,"E+",IF((ROUND(TRUNC(('TRI-1'!CF52  ),2),0))&lt;=1,"E-","")))))))))))</f>
        <v/>
      </c>
      <c r="CG52" s="51" t="str">
        <f>IF(OR('TRI-1'!CG52 ="",'TRI-1'!CG52&lt;0,'TRI-1'!CG52  &gt;10),"",IF((ROUND(TRUNC(('TRI-1'!CG52  ),2),0))=10,"A+",IF((ROUND(TRUNC(('TRI-1'!CG52  ),2),0))=9,"A-",IF((ROUND(TRUNC(('TRI-1'!CG52   ),2),0))=8,"B+",IF((ROUND(TRUNC(('TRI-1'!CG52 ),2),0))=7,"B-",IF((ROUND(TRUNC(('TRI-1'!CG52  ),2),0))=6,"C+",IF((ROUND(TRUNC(('TRI-1'!CG52  ),2),0))=5,"C-",IF((ROUND(TRUNC(('TRI-1'!CG52  ),2),0))=4,"D+",IF((ROUND(TRUNC(('TRI-1'!CG52 ),2),0))=3,"D-",IF((ROUND(TRUNC(('TRI-1'!CG52 ),2),0))=2,"E+",IF((ROUND(TRUNC(('TRI-1'!CG52  ),2),0))&lt;=1,"E-","")))))))))))</f>
        <v/>
      </c>
      <c r="CH52" s="51" t="str">
        <f>IF(OR('TRI-1'!CH52 ="",'TRI-1'!CH52&lt;0,'TRI-1'!CH52  &gt;10),"",IF((ROUND(TRUNC(('TRI-1'!CH52  ),2),0))=10,"A+",IF((ROUND(TRUNC(('TRI-1'!CH52  ),2),0))=9,"A-",IF((ROUND(TRUNC(('TRI-1'!CH52   ),2),0))=8,"B+",IF((ROUND(TRUNC(('TRI-1'!CH52 ),2),0))=7,"B-",IF((ROUND(TRUNC(('TRI-1'!CH52  ),2),0))=6,"C+",IF((ROUND(TRUNC(('TRI-1'!CH52  ),2),0))=5,"C-",IF((ROUND(TRUNC(('TRI-1'!CH52  ),2),0))=4,"D+",IF((ROUND(TRUNC(('TRI-1'!CH52 ),2),0))=3,"D-",IF((ROUND(TRUNC(('TRI-1'!CH52 ),2),0))=2,"E+",IF((ROUND(TRUNC(('TRI-1'!CH52  ),2),0))&lt;=1,"E-","")))))))))))</f>
        <v/>
      </c>
      <c r="CI52" s="51" t="str">
        <f>IF(OR('TRI-1'!CI52 ="",'TRI-1'!CI52&lt;0,'TRI-1'!CI52  &gt;10),"",IF((ROUND(TRUNC(('TRI-1'!CI52  ),2),0))=10,"A+",IF((ROUND(TRUNC(('TRI-1'!CI52  ),2),0))=9,"A-",IF((ROUND(TRUNC(('TRI-1'!CI52   ),2),0))=8,"B+",IF((ROUND(TRUNC(('TRI-1'!CI52 ),2),0))=7,"B-",IF((ROUND(TRUNC(('TRI-1'!CI52  ),2),0))=6,"C+",IF((ROUND(TRUNC(('TRI-1'!CI52  ),2),0))=5,"C-",IF((ROUND(TRUNC(('TRI-1'!CI52  ),2),0))=4,"D+",IF((ROUND(TRUNC(('TRI-1'!CI52 ),2),0))=3,"D-",IF((ROUND(TRUNC(('TRI-1'!CI52 ),2),0))=2,"E+",IF((ROUND(TRUNC(('TRI-1'!CI52  ),2),0))&lt;=1,"E-","")))))))))))</f>
        <v/>
      </c>
      <c r="CJ52" s="51" t="str">
        <f>IF(OR('TRI-1'!CJ52 ="",'TRI-1'!CJ52&lt;0,'TRI-1'!CJ52  &gt;10),"",IF((ROUND(TRUNC(('TRI-1'!CJ52  ),2),0))=10,"A+",IF((ROUND(TRUNC(('TRI-1'!CJ52  ),2),0))=9,"A-",IF((ROUND(TRUNC(('TRI-1'!CJ52   ),2),0))=8,"B+",IF((ROUND(TRUNC(('TRI-1'!CJ52 ),2),0))=7,"B-",IF((ROUND(TRUNC(('TRI-1'!CJ52  ),2),0))=6,"C+",IF((ROUND(TRUNC(('TRI-1'!CJ52  ),2),0))=5,"C-",IF((ROUND(TRUNC(('TRI-1'!CJ52  ),2),0))=4,"D+",IF((ROUND(TRUNC(('TRI-1'!CJ52 ),2),0))=3,"D-",IF((ROUND(TRUNC(('TRI-1'!CJ52 ),2),0))=2,"E+",IF((ROUND(TRUNC(('TRI-1'!CJ52  ),2),0))&lt;=1,"E-","")))))))))))</f>
        <v/>
      </c>
      <c r="CK52" s="51" t="str">
        <f>IF(OR('TRI-1'!CK52 ="",'TRI-1'!CK52&lt;0,'TRI-1'!CK52  &gt;10),"",IF((ROUND(TRUNC(('TRI-1'!CK52  ),2),0))=10,"A+",IF((ROUND(TRUNC(('TRI-1'!CK52  ),2),0))=9,"A-",IF((ROUND(TRUNC(('TRI-1'!CK52   ),2),0))=8,"B+",IF((ROUND(TRUNC(('TRI-1'!CK52 ),2),0))=7,"B-",IF((ROUND(TRUNC(('TRI-1'!CK52  ),2),0))=6,"C+",IF((ROUND(TRUNC(('TRI-1'!CK52  ),2),0))=5,"C-",IF((ROUND(TRUNC(('TRI-1'!CK52  ),2),0))=4,"D+",IF((ROUND(TRUNC(('TRI-1'!CK52 ),2),0))=3,"D-",IF((ROUND(TRUNC(('TRI-1'!CK52 ),2),0))=2,"E+",IF((ROUND(TRUNC(('TRI-1'!CK52  ),2),0))&lt;=1,"E-","")))))))))))</f>
        <v/>
      </c>
      <c r="CL52" s="51" t="str">
        <f>IF(OR('TRI-1'!CL52 ="",'TRI-1'!CL52&lt;0,'TRI-1'!CL52  &gt;10),"",IF((ROUND(TRUNC(('TRI-1'!CL52  ),2),0))=10,"A+",IF((ROUND(TRUNC(('TRI-1'!CL52  ),2),0))=9,"A-",IF((ROUND(TRUNC(('TRI-1'!CL52   ),2),0))=8,"B+",IF((ROUND(TRUNC(('TRI-1'!CL52 ),2),0))=7,"B-",IF((ROUND(TRUNC(('TRI-1'!CL52  ),2),0))=6,"C+",IF((ROUND(TRUNC(('TRI-1'!CL52  ),2),0))=5,"C-",IF((ROUND(TRUNC(('TRI-1'!CL52  ),2),0))=4,"D+",IF((ROUND(TRUNC(('TRI-1'!CL52 ),2),0))=3,"D-",IF((ROUND(TRUNC(('TRI-1'!CL52 ),2),0))=2,"E+",IF((ROUND(TRUNC(('TRI-1'!CL52  ),2),0))&lt;=1,"E-","")))))))))))</f>
        <v/>
      </c>
      <c r="CM52" s="51" t="str">
        <f>IF(OR('TRI-1'!CM52 ="",'TRI-1'!CM52&lt;0,'TRI-1'!CM52  &gt;10),"",IF((ROUND(TRUNC(('TRI-1'!CM52  ),2),0))=10,"A+",IF((ROUND(TRUNC(('TRI-1'!CM52  ),2),0))=9,"A-",IF((ROUND(TRUNC(('TRI-1'!CM52   ),2),0))=8,"B+",IF((ROUND(TRUNC(('TRI-1'!CM52 ),2),0))=7,"B-",IF((ROUND(TRUNC(('TRI-1'!CM52  ),2),0))=6,"C+",IF((ROUND(TRUNC(('TRI-1'!CM52  ),2),0))=5,"C-",IF((ROUND(TRUNC(('TRI-1'!CM52  ),2),0))=4,"D+",IF((ROUND(TRUNC(('TRI-1'!CM52 ),2),0))=3,"D-",IF((ROUND(TRUNC(('TRI-1'!CM52 ),2),0))=2,"E+",IF((ROUND(TRUNC(('TRI-1'!CM52  ),2),0))&lt;=1,"E-","")))))))))))</f>
        <v/>
      </c>
      <c r="CN52" s="51" t="str">
        <f>IF(OR('TRI-1'!CN52 ="",'TRI-1'!CN52&lt;0,'TRI-1'!CN52  &gt;10),"",IF((ROUND(TRUNC(('TRI-1'!CN52  ),2),0))=10,"A+",IF((ROUND(TRUNC(('TRI-1'!CN52  ),2),0))=9,"A-",IF((ROUND(TRUNC(('TRI-1'!CN52   ),2),0))=8,"B+",IF((ROUND(TRUNC(('TRI-1'!CN52 ),2),0))=7,"B-",IF((ROUND(TRUNC(('TRI-1'!CN52  ),2),0))=6,"C+",IF((ROUND(TRUNC(('TRI-1'!CN52  ),2),0))=5,"C-",IF((ROUND(TRUNC(('TRI-1'!CN52  ),2),0))=4,"D+",IF((ROUND(TRUNC(('TRI-1'!CN52 ),2),0))=3,"D-",IF((ROUND(TRUNC(('TRI-1'!CN52 ),2),0))=2,"E+",IF((ROUND(TRUNC(('TRI-1'!CN52  ),2),0))&lt;=1,"E-","")))))))))))</f>
        <v/>
      </c>
      <c r="CO52" s="51" t="str">
        <f>IF(OR('TRI-1'!CO52 ="",'TRI-1'!CO52&lt;0,'TRI-1'!CO52  &gt;10),"",IF((ROUND(TRUNC(('TRI-1'!CO52  ),2),0))=10,"A+",IF((ROUND(TRUNC(('TRI-1'!CO52  ),2),0))=9,"A-",IF((ROUND(TRUNC(('TRI-1'!CO52   ),2),0))=8,"B+",IF((ROUND(TRUNC(('TRI-1'!CO52 ),2),0))=7,"B-",IF((ROUND(TRUNC(('TRI-1'!CO52  ),2),0))=6,"C+",IF((ROUND(TRUNC(('TRI-1'!CO52  ),2),0))=5,"C-",IF((ROUND(TRUNC(('TRI-1'!CO52  ),2),0))=4,"D+",IF((ROUND(TRUNC(('TRI-1'!CO52 ),2),0))=3,"D-",IF((ROUND(TRUNC(('TRI-1'!CO52 ),2),0))=2,"E+",IF((ROUND(TRUNC(('TRI-1'!CO52  ),2),0))&lt;=1,"E-","")))))))))))</f>
        <v/>
      </c>
      <c r="CP52" s="51" t="str">
        <f>IF(OR('TRI-1'!CP52 ="",'TRI-1'!CP52&lt;0,'TRI-1'!CP52  &gt;10),"",IF((ROUND(TRUNC(('TRI-1'!CP52  ),2),0))=10,"A+",IF((ROUND(TRUNC(('TRI-1'!CP52  ),2),0))=9,"A-",IF((ROUND(TRUNC(('TRI-1'!CP52   ),2),0))=8,"B+",IF((ROUND(TRUNC(('TRI-1'!CP52 ),2),0))=7,"B-",IF((ROUND(TRUNC(('TRI-1'!CP52  ),2),0))=6,"C+",IF((ROUND(TRUNC(('TRI-1'!CP52  ),2),0))=5,"C-",IF((ROUND(TRUNC(('TRI-1'!CP52  ),2),0))=4,"D+",IF((ROUND(TRUNC(('TRI-1'!CP52 ),2),0))=3,"D-",IF((ROUND(TRUNC(('TRI-1'!CP52 ),2),0))=2,"E+",IF((ROUND(TRUNC(('TRI-1'!CP52  ),2),0))&lt;=1,"E-","")))))))))))</f>
        <v/>
      </c>
      <c r="CQ52" s="51" t="str">
        <f>IF(OR('TRI-1'!CQ52 ="",'TRI-1'!CQ52&lt;0,'TRI-1'!CQ52  &gt;10),"",IF((ROUND(TRUNC(('TRI-1'!CQ52  ),2),0))=10,"A+",IF((ROUND(TRUNC(('TRI-1'!CQ52  ),2),0))=9,"A-",IF((ROUND(TRUNC(('TRI-1'!CQ52   ),2),0))=8,"B+",IF((ROUND(TRUNC(('TRI-1'!CQ52 ),2),0))=7,"B-",IF((ROUND(TRUNC(('TRI-1'!CQ52  ),2),0))=6,"C+",IF((ROUND(TRUNC(('TRI-1'!CQ52  ),2),0))=5,"C-",IF((ROUND(TRUNC(('TRI-1'!CQ52  ),2),0))=4,"D+",IF((ROUND(TRUNC(('TRI-1'!CQ52 ),2),0))=3,"D-",IF((ROUND(TRUNC(('TRI-1'!CQ52 ),2),0))=2,"E+",IF((ROUND(TRUNC(('TRI-1'!CQ52  ),2),0))&lt;=1,"E-","")))))))))))</f>
        <v/>
      </c>
      <c r="CR52" s="51" t="str">
        <f>IF(OR('TRI-1'!CR52 ="",'TRI-1'!CR52&lt;0,'TRI-1'!CR52  &gt;10),"",IF((ROUND(TRUNC(('TRI-1'!CR52  ),2),0))=10,"A+",IF((ROUND(TRUNC(('TRI-1'!CR52  ),2),0))=9,"A-",IF((ROUND(TRUNC(('TRI-1'!CR52   ),2),0))=8,"B+",IF((ROUND(TRUNC(('TRI-1'!CR52 ),2),0))=7,"B-",IF((ROUND(TRUNC(('TRI-1'!CR52  ),2),0))=6,"C+",IF((ROUND(TRUNC(('TRI-1'!CR52  ),2),0))=5,"C-",IF((ROUND(TRUNC(('TRI-1'!CR52  ),2),0))=4,"D+",IF((ROUND(TRUNC(('TRI-1'!CR52 ),2),0))=3,"D-",IF((ROUND(TRUNC(('TRI-1'!CR52 ),2),0))=2,"E+",IF((ROUND(TRUNC(('TRI-1'!CR52  ),2),0))&lt;=1,"E-","")))))))))))</f>
        <v/>
      </c>
      <c r="CS52" s="51" t="str">
        <f>IF(OR('TRI-1'!CS52 ="",'TRI-1'!CS52&lt;0,'TRI-1'!CS52  &gt;10),"",IF((ROUND(TRUNC(('TRI-1'!CS52  ),2),0))=10,"A+",IF((ROUND(TRUNC(('TRI-1'!CS52  ),2),0))=9,"A-",IF((ROUND(TRUNC(('TRI-1'!CS52   ),2),0))=8,"B+",IF((ROUND(TRUNC(('TRI-1'!CS52 ),2),0))=7,"B-",IF((ROUND(TRUNC(('TRI-1'!CS52  ),2),0))=6,"C+",IF((ROUND(TRUNC(('TRI-1'!CS52  ),2),0))=5,"C-",IF((ROUND(TRUNC(('TRI-1'!CS52  ),2),0))=4,"D+",IF((ROUND(TRUNC(('TRI-1'!CS52 ),2),0))=3,"D-",IF((ROUND(TRUNC(('TRI-1'!CS52 ),2),0))=2,"E+",IF((ROUND(TRUNC(('TRI-1'!CS52  ),2),0))&lt;=1,"E-","")))))))))))</f>
        <v/>
      </c>
      <c r="CT52" s="51" t="str">
        <f>IF(OR('TRI-1'!CT52 ="",'TRI-1'!CT52&lt;0,'TRI-1'!CT52  &gt;10),"",IF((ROUND(TRUNC(('TRI-1'!CT52  ),2),0))=10,"A+",IF((ROUND(TRUNC(('TRI-1'!CT52  ),2),0))=9,"A-",IF((ROUND(TRUNC(('TRI-1'!CT52   ),2),0))=8,"B+",IF((ROUND(TRUNC(('TRI-1'!CT52 ),2),0))=7,"B-",IF((ROUND(TRUNC(('TRI-1'!CT52  ),2),0))=6,"C+",IF((ROUND(TRUNC(('TRI-1'!CT52  ),2),0))=5,"C-",IF((ROUND(TRUNC(('TRI-1'!CT52  ),2),0))=4,"D+",IF((ROUND(TRUNC(('TRI-1'!CT52 ),2),0))=3,"D-",IF((ROUND(TRUNC(('TRI-1'!CT52 ),2),0))=2,"E+",IF((ROUND(TRUNC(('TRI-1'!CT52  ),2),0))&lt;=1,"E-","")))))))))))</f>
        <v/>
      </c>
      <c r="CU52" s="51" t="str">
        <f>IF(OR('TRI-1'!CU52 ="",'TRI-1'!CU52&lt;0,'TRI-1'!CU52  &gt;10),"",IF((ROUND(TRUNC(('TRI-1'!CU52  ),2),0))=10,"A+",IF((ROUND(TRUNC(('TRI-1'!CU52  ),2),0))=9,"A-",IF((ROUND(TRUNC(('TRI-1'!CU52   ),2),0))=8,"B+",IF((ROUND(TRUNC(('TRI-1'!CU52 ),2),0))=7,"B-",IF((ROUND(TRUNC(('TRI-1'!CU52  ),2),0))=6,"C+",IF((ROUND(TRUNC(('TRI-1'!CU52  ),2),0))=5,"C-",IF((ROUND(TRUNC(('TRI-1'!CU52  ),2),0))=4,"D+",IF((ROUND(TRUNC(('TRI-1'!CU52 ),2),0))=3,"D-",IF((ROUND(TRUNC(('TRI-1'!CU52 ),2),0))=2,"E+",IF((ROUND(TRUNC(('TRI-1'!CU52  ),2),0))&lt;=1,"E-","")))))))))))</f>
        <v/>
      </c>
      <c r="CV52" s="51" t="str">
        <f>IF(OR('TRI-1'!CV52 ="",'TRI-1'!CV52&lt;0,'TRI-1'!CV52  &gt;10),"",IF((ROUND(TRUNC(('TRI-1'!CV52  ),2),0))=10,"A+",IF((ROUND(TRUNC(('TRI-1'!CV52  ),2),0))=9,"A-",IF((ROUND(TRUNC(('TRI-1'!CV52   ),2),0))=8,"B+",IF((ROUND(TRUNC(('TRI-1'!CV52 ),2),0))=7,"B-",IF((ROUND(TRUNC(('TRI-1'!CV52  ),2),0))=6,"C+",IF((ROUND(TRUNC(('TRI-1'!CV52  ),2),0))=5,"C-",IF((ROUND(TRUNC(('TRI-1'!CV52  ),2),0))=4,"D+",IF((ROUND(TRUNC(('TRI-1'!CV52 ),2),0))=3,"D-",IF((ROUND(TRUNC(('TRI-1'!CV52 ),2),0))=2,"E+",IF((ROUND(TRUNC(('TRI-1'!CV52  ),2),0))&lt;=1,"E-","")))))))))))</f>
        <v/>
      </c>
      <c r="CW52" s="51" t="str">
        <f>IF(OR('TRI-1'!CW52 ="",'TRI-1'!CW52&lt;0,'TRI-1'!CW52  &gt;10),"",IF((ROUND(TRUNC(('TRI-1'!CW52  ),2),0))=10,"A+",IF((ROUND(TRUNC(('TRI-1'!CW52  ),2),0))=9,"A-",IF((ROUND(TRUNC(('TRI-1'!CW52   ),2),0))=8,"B+",IF((ROUND(TRUNC(('TRI-1'!CW52 ),2),0))=7,"B-",IF((ROUND(TRUNC(('TRI-1'!CW52  ),2),0))=6,"C+",IF((ROUND(TRUNC(('TRI-1'!CW52  ),2),0))=5,"C-",IF((ROUND(TRUNC(('TRI-1'!CW52  ),2),0))=4,"D+",IF((ROUND(TRUNC(('TRI-1'!CW52 ),2),0))=3,"D-",IF((ROUND(TRUNC(('TRI-1'!CW52 ),2),0))=2,"E+",IF((ROUND(TRUNC(('TRI-1'!CW52  ),2),0))&lt;=1,"E-","")))))))))))</f>
        <v/>
      </c>
      <c r="CX52" s="51" t="str">
        <f>IF(OR('TRI-1'!CX52 ="",'TRI-1'!CX52&lt;0,'TRI-1'!CX52  &gt;10),"",IF((ROUND(TRUNC(('TRI-1'!CX52  ),2),0))=10,"A+",IF((ROUND(TRUNC(('TRI-1'!CX52  ),2),0))=9,"A-",IF((ROUND(TRUNC(('TRI-1'!CX52   ),2),0))=8,"B+",IF((ROUND(TRUNC(('TRI-1'!CX52 ),2),0))=7,"B-",IF((ROUND(TRUNC(('TRI-1'!CX52  ),2),0))=6,"C+",IF((ROUND(TRUNC(('TRI-1'!CX52  ),2),0))=5,"C-",IF((ROUND(TRUNC(('TRI-1'!CX52  ),2),0))=4,"D+",IF((ROUND(TRUNC(('TRI-1'!CX52 ),2),0))=3,"D-",IF((ROUND(TRUNC(('TRI-1'!CX52 ),2),0))=2,"E+",IF((ROUND(TRUNC(('TRI-1'!CX52  ),2),0))&lt;=1,"E-","")))))))))))</f>
        <v/>
      </c>
      <c r="CY52" s="51" t="str">
        <f>IF(OR('TRI-1'!CY52 ="",'TRI-1'!CY52&lt;0,'TRI-1'!CY52  &gt;10),"",IF((ROUND(TRUNC(('TRI-1'!CY52  ),2),0))=10,"A+",IF((ROUND(TRUNC(('TRI-1'!CY52  ),2),0))=9,"A-",IF((ROUND(TRUNC(('TRI-1'!CY52   ),2),0))=8,"B+",IF((ROUND(TRUNC(('TRI-1'!CY52 ),2),0))=7,"B-",IF((ROUND(TRUNC(('TRI-1'!CY52  ),2),0))=6,"C+",IF((ROUND(TRUNC(('TRI-1'!CY52  ),2),0))=5,"C-",IF((ROUND(TRUNC(('TRI-1'!CY52  ),2),0))=4,"D+",IF((ROUND(TRUNC(('TRI-1'!CY52 ),2),0))=3,"D-",IF((ROUND(TRUNC(('TRI-1'!CY52 ),2),0))=2,"E+",IF((ROUND(TRUNC(('TRI-1'!CY52  ),2),0))&lt;=1,"E-","")))))))))))</f>
        <v/>
      </c>
      <c r="CZ52" s="51" t="str">
        <f>IF(OR('TRI-1'!CZ52 ="",'TRI-1'!CZ52&lt;0,'TRI-1'!CZ52  &gt;10),"",IF((ROUND(TRUNC(('TRI-1'!CZ52  ),2),0))=10,"A+",IF((ROUND(TRUNC(('TRI-1'!CZ52  ),2),0))=9,"A-",IF((ROUND(TRUNC(('TRI-1'!CZ52   ),2),0))=8,"B+",IF((ROUND(TRUNC(('TRI-1'!CZ52 ),2),0))=7,"B-",IF((ROUND(TRUNC(('TRI-1'!CZ52  ),2),0))=6,"C+",IF((ROUND(TRUNC(('TRI-1'!CZ52  ),2),0))=5,"C-",IF((ROUND(TRUNC(('TRI-1'!CZ52  ),2),0))=4,"D+",IF((ROUND(TRUNC(('TRI-1'!CZ52 ),2),0))=3,"D-",IF((ROUND(TRUNC(('TRI-1'!CZ52 ),2),0))=2,"E+",IF((ROUND(TRUNC(('TRI-1'!CZ52  ),2),0))&lt;=1,"E-","")))))))))))</f>
        <v/>
      </c>
      <c r="DA52" s="51" t="str">
        <f>IF(OR('TRI-1'!DA52 ="",'TRI-1'!DA52&lt;0,'TRI-1'!DA52  &gt;10),"",IF((ROUND(TRUNC(('TRI-1'!DA52  ),2),0))=10,"A+",IF((ROUND(TRUNC(('TRI-1'!DA52  ),2),0))=9,"A-",IF((ROUND(TRUNC(('TRI-1'!DA52   ),2),0))=8,"B+",IF((ROUND(TRUNC(('TRI-1'!DA52 ),2),0))=7,"B-",IF((ROUND(TRUNC(('TRI-1'!DA52  ),2),0))=6,"C+",IF((ROUND(TRUNC(('TRI-1'!DA52  ),2),0))=5,"C-",IF((ROUND(TRUNC(('TRI-1'!DA52  ),2),0))=4,"D+",IF((ROUND(TRUNC(('TRI-1'!DA52 ),2),0))=3,"D-",IF((ROUND(TRUNC(('TRI-1'!DA52 ),2),0))=2,"E+",IF((ROUND(TRUNC(('TRI-1'!DA52  ),2),0))&lt;=1,"E-","")))))))))))</f>
        <v/>
      </c>
      <c r="DB52" s="51" t="str">
        <f>IF(OR('TRI-1'!DB52 ="",'TRI-1'!DB52&lt;0,'TRI-1'!DB52  &gt;10),"",IF((ROUND(TRUNC(('TRI-1'!DB52  ),2),0))=10,"A+",IF((ROUND(TRUNC(('TRI-1'!DB52  ),2),0))=9,"A-",IF((ROUND(TRUNC(('TRI-1'!DB52   ),2),0))=8,"B+",IF((ROUND(TRUNC(('TRI-1'!DB52 ),2),0))=7,"B-",IF((ROUND(TRUNC(('TRI-1'!DB52  ),2),0))=6,"C+",IF((ROUND(TRUNC(('TRI-1'!DB52  ),2),0))=5,"C-",IF((ROUND(TRUNC(('TRI-1'!DB52  ),2),0))=4,"D+",IF((ROUND(TRUNC(('TRI-1'!DB52 ),2),0))=3,"D-",IF((ROUND(TRUNC(('TRI-1'!DB52 ),2),0))=2,"E+",IF((ROUND(TRUNC(('TRI-1'!DB52  ),2),0))&lt;=1,"E-","")))))))))))</f>
        <v/>
      </c>
      <c r="DC52" s="51" t="str">
        <f>IF(OR('TRI-1'!DC52 ="",'TRI-1'!DC52&lt;0,'TRI-1'!DC52  &gt;10),"",IF((ROUND(TRUNC(('TRI-1'!DC52  ),2),0))=10,"A+",IF((ROUND(TRUNC(('TRI-1'!DC52  ),2),0))=9,"A-",IF((ROUND(TRUNC(('TRI-1'!DC52   ),2),0))=8,"B+",IF((ROUND(TRUNC(('TRI-1'!DC52 ),2),0))=7,"B-",IF((ROUND(TRUNC(('TRI-1'!DC52  ),2),0))=6,"C+",IF((ROUND(TRUNC(('TRI-1'!DC52  ),2),0))=5,"C-",IF((ROUND(TRUNC(('TRI-1'!DC52  ),2),0))=4,"D+",IF((ROUND(TRUNC(('TRI-1'!DC52 ),2),0))=3,"D-",IF((ROUND(TRUNC(('TRI-1'!DC52 ),2),0))=2,"E+",IF((ROUND(TRUNC(('TRI-1'!DC52  ),2),0))&lt;=1,"E-","")))))))))))</f>
        <v/>
      </c>
      <c r="DD52" s="51" t="str">
        <f>IF(OR('TRI-1'!DD52 ="",'TRI-1'!DD52&lt;0,'TRI-1'!DD52  &gt;10),"",IF((ROUND(TRUNC(('TRI-1'!DD52  ),2),0))=10,"A+",IF((ROUND(TRUNC(('TRI-1'!DD52  ),2),0))=9,"A-",IF((ROUND(TRUNC(('TRI-1'!DD52   ),2),0))=8,"B+",IF((ROUND(TRUNC(('TRI-1'!DD52 ),2),0))=7,"B-",IF((ROUND(TRUNC(('TRI-1'!DD52  ),2),0))=6,"C+",IF((ROUND(TRUNC(('TRI-1'!DD52  ),2),0))=5,"C-",IF((ROUND(TRUNC(('TRI-1'!DD52  ),2),0))=4,"D+",IF((ROUND(TRUNC(('TRI-1'!DD52 ),2),0))=3,"D-",IF((ROUND(TRUNC(('TRI-1'!DD52 ),2),0))=2,"E+",IF((ROUND(TRUNC(('TRI-1'!DD52  ),2),0))&lt;=1,"E-","")))))))))))</f>
        <v/>
      </c>
      <c r="DE52" s="51" t="str">
        <f>IF(OR('TRI-1'!DE52 ="",'TRI-1'!DE52&lt;0,'TRI-1'!DE52  &gt;10),"",IF((ROUND(TRUNC(('TRI-1'!DE52  ),2),0))=10,"A+",IF((ROUND(TRUNC(('TRI-1'!DE52  ),2),0))=9,"A-",IF((ROUND(TRUNC(('TRI-1'!DE52   ),2),0))=8,"B+",IF((ROUND(TRUNC(('TRI-1'!DE52 ),2),0))=7,"B-",IF((ROUND(TRUNC(('TRI-1'!DE52  ),2),0))=6,"C+",IF((ROUND(TRUNC(('TRI-1'!DE52  ),2),0))=5,"C-",IF((ROUND(TRUNC(('TRI-1'!DE52  ),2),0))=4,"D+",IF((ROUND(TRUNC(('TRI-1'!DE52 ),2),0))=3,"D-",IF((ROUND(TRUNC(('TRI-1'!DE52 ),2),0))=2,"E+",IF((ROUND(TRUNC(('TRI-1'!DE52  ),2),0))&lt;=1,"E-","")))))))))))</f>
        <v/>
      </c>
      <c r="DF52" s="51" t="str">
        <f>IF(OR('TRI-1'!DF52 ="",'TRI-1'!DF52&lt;0,'TRI-1'!DF52  &gt;10),"",IF((ROUND(TRUNC(('TRI-1'!DF52  ),2),0))=10,"A+",IF((ROUND(TRUNC(('TRI-1'!DF52  ),2),0))=9,"A-",IF((ROUND(TRUNC(('TRI-1'!DF52   ),2),0))=8,"B+",IF((ROUND(TRUNC(('TRI-1'!DF52 ),2),0))=7,"B-",IF((ROUND(TRUNC(('TRI-1'!DF52  ),2),0))=6,"C+",IF((ROUND(TRUNC(('TRI-1'!DF52  ),2),0))=5,"C-",IF((ROUND(TRUNC(('TRI-1'!DF52  ),2),0))=4,"D+",IF((ROUND(TRUNC(('TRI-1'!DF52 ),2),0))=3,"D-",IF((ROUND(TRUNC(('TRI-1'!DF52 ),2),0))=2,"E+",IF((ROUND(TRUNC(('TRI-1'!DF52  ),2),0))&lt;=1,"E-","")))))))))))</f>
        <v/>
      </c>
      <c r="DG52" s="51" t="str">
        <f>IF(OR('TRI-1'!DG52 ="",'TRI-1'!DG52&lt;0,'TRI-1'!DG52  &gt;10),"",IF((ROUND(TRUNC(('TRI-1'!DG52  ),2),0))=10,"A+",IF((ROUND(TRUNC(('TRI-1'!DG52  ),2),0))=9,"A-",IF((ROUND(TRUNC(('TRI-1'!DG52   ),2),0))=8,"B+",IF((ROUND(TRUNC(('TRI-1'!DG52 ),2),0))=7,"B-",IF((ROUND(TRUNC(('TRI-1'!DG52  ),2),0))=6,"C+",IF((ROUND(TRUNC(('TRI-1'!DG52  ),2),0))=5,"C-",IF((ROUND(TRUNC(('TRI-1'!DG52  ),2),0))=4,"D+",IF((ROUND(TRUNC(('TRI-1'!DG52 ),2),0))=3,"D-",IF((ROUND(TRUNC(('TRI-1'!DG52 ),2),0))=2,"E+",IF((ROUND(TRUNC(('TRI-1'!DG52  ),2),0))&lt;=1,"E-","")))))))))))</f>
        <v/>
      </c>
      <c r="DH52" s="51" t="str">
        <f>IF(OR('TRI-1'!DH52 ="",'TRI-1'!DH52&lt;0,'TRI-1'!DH52  &gt;10),"",IF((ROUND(TRUNC(('TRI-1'!DH52  ),2),0))=10,"A+",IF((ROUND(TRUNC(('TRI-1'!DH52  ),2),0))=9,"A-",IF((ROUND(TRUNC(('TRI-1'!DH52   ),2),0))=8,"B+",IF((ROUND(TRUNC(('TRI-1'!DH52 ),2),0))=7,"B-",IF((ROUND(TRUNC(('TRI-1'!DH52  ),2),0))=6,"C+",IF((ROUND(TRUNC(('TRI-1'!DH52  ),2),0))=5,"C-",IF((ROUND(TRUNC(('TRI-1'!DH52  ),2),0))=4,"D+",IF((ROUND(TRUNC(('TRI-1'!DH52 ),2),0))=3,"D-",IF((ROUND(TRUNC(('TRI-1'!DH52 ),2),0))=2,"E+",IF((ROUND(TRUNC(('TRI-1'!DH52  ),2),0))&lt;=1,"E-","")))))))))))</f>
        <v/>
      </c>
      <c r="DI52" s="51" t="str">
        <f>IF(OR('TRI-1'!DI52 ="",'TRI-1'!DI52&lt;0,'TRI-1'!DI52  &gt;10),"",IF((ROUND(TRUNC(('TRI-1'!DI52  ),2),0))=10,"A+",IF((ROUND(TRUNC(('TRI-1'!DI52  ),2),0))=9,"A-",IF((ROUND(TRUNC(('TRI-1'!DI52   ),2),0))=8,"B+",IF((ROUND(TRUNC(('TRI-1'!DI52 ),2),0))=7,"B-",IF((ROUND(TRUNC(('TRI-1'!DI52  ),2),0))=6,"C+",IF((ROUND(TRUNC(('TRI-1'!DI52  ),2),0))=5,"C-",IF((ROUND(TRUNC(('TRI-1'!DI52  ),2),0))=4,"D+",IF((ROUND(TRUNC(('TRI-1'!DI52 ),2),0))=3,"D-",IF((ROUND(TRUNC(('TRI-1'!DI52 ),2),0))=2,"E+",IF((ROUND(TRUNC(('TRI-1'!DI52  ),2),0))&lt;=1,"E-","")))))))))))</f>
        <v/>
      </c>
      <c r="DJ52" s="51" t="str">
        <f>IF(OR('TRI-1'!DJ52 ="",'TRI-1'!DJ52&lt;0,'TRI-1'!DJ52  &gt;10),"",IF((ROUND(TRUNC(('TRI-1'!DJ52  ),2),0))=10,"A+",IF((ROUND(TRUNC(('TRI-1'!DJ52  ),2),0))=9,"A-",IF((ROUND(TRUNC(('TRI-1'!DJ52   ),2),0))=8,"B+",IF((ROUND(TRUNC(('TRI-1'!DJ52 ),2),0))=7,"B-",IF((ROUND(TRUNC(('TRI-1'!DJ52  ),2),0))=6,"C+",IF((ROUND(TRUNC(('TRI-1'!DJ52  ),2),0))=5,"C-",IF((ROUND(TRUNC(('TRI-1'!DJ52  ),2),0))=4,"D+",IF((ROUND(TRUNC(('TRI-1'!DJ52 ),2),0))=3,"D-",IF((ROUND(TRUNC(('TRI-1'!DJ52 ),2),0))=2,"E+",IF((ROUND(TRUNC(('TRI-1'!DJ52  ),2),0))&lt;=1,"E-","")))))))))))</f>
        <v/>
      </c>
      <c r="DK52" s="51" t="str">
        <f>IF(OR('TRI-1'!DK52 ="",'TRI-1'!DK52&lt;0,'TRI-1'!DK52  &gt;10),"",IF((ROUND(TRUNC(('TRI-1'!DK52  ),2),0))=10,"A+",IF((ROUND(TRUNC(('TRI-1'!DK52  ),2),0))=9,"A-",IF((ROUND(TRUNC(('TRI-1'!DK52   ),2),0))=8,"B+",IF((ROUND(TRUNC(('TRI-1'!DK52 ),2),0))=7,"B-",IF((ROUND(TRUNC(('TRI-1'!DK52  ),2),0))=6,"C+",IF((ROUND(TRUNC(('TRI-1'!DK52  ),2),0))=5,"C-",IF((ROUND(TRUNC(('TRI-1'!DK52  ),2),0))=4,"D+",IF((ROUND(TRUNC(('TRI-1'!DK52 ),2),0))=3,"D-",IF((ROUND(TRUNC(('TRI-1'!DK52 ),2),0))=2,"E+",IF((ROUND(TRUNC(('TRI-1'!DK52  ),2),0))&lt;=1,"E-","")))))))))))</f>
        <v/>
      </c>
      <c r="DL52" s="51" t="str">
        <f>IF(OR('TRI-1'!DL52 ="",'TRI-1'!DL52&lt;0,'TRI-1'!DL52  &gt;10),"",IF((ROUND(TRUNC(('TRI-1'!DL52  ),2),0))=10,"A+",IF((ROUND(TRUNC(('TRI-1'!DL52  ),2),0))=9,"A-",IF((ROUND(TRUNC(('TRI-1'!DL52   ),2),0))=8,"B+",IF((ROUND(TRUNC(('TRI-1'!DL52 ),2),0))=7,"B-",IF((ROUND(TRUNC(('TRI-1'!DL52  ),2),0))=6,"C+",IF((ROUND(TRUNC(('TRI-1'!DL52  ),2),0))=5,"C-",IF((ROUND(TRUNC(('TRI-1'!DL52  ),2),0))=4,"D+",IF((ROUND(TRUNC(('TRI-1'!DL52 ),2),0))=3,"D-",IF((ROUND(TRUNC(('TRI-1'!DL52 ),2),0))=2,"E+",IF((ROUND(TRUNC(('TRI-1'!DL52  ),2),0))&lt;=1,"E-","")))))))))))</f>
        <v/>
      </c>
      <c r="DM52" s="51" t="str">
        <f>IF(OR('TRI-1'!DM52 ="",'TRI-1'!DM52&lt;0,'TRI-1'!DM52  &gt;10),"",IF((ROUND(TRUNC(('TRI-1'!DM52  ),2),0))=10,"A+",IF((ROUND(TRUNC(('TRI-1'!DM52  ),2),0))=9,"A-",IF((ROUND(TRUNC(('TRI-1'!DM52   ),2),0))=8,"B+",IF((ROUND(TRUNC(('TRI-1'!DM52 ),2),0))=7,"B-",IF((ROUND(TRUNC(('TRI-1'!DM52  ),2),0))=6,"C+",IF((ROUND(TRUNC(('TRI-1'!DM52  ),2),0))=5,"C-",IF((ROUND(TRUNC(('TRI-1'!DM52  ),2),0))=4,"D+",IF((ROUND(TRUNC(('TRI-1'!DM52 ),2),0))=3,"D-",IF((ROUND(TRUNC(('TRI-1'!DM52 ),2),0))=2,"E+",IF((ROUND(TRUNC(('TRI-1'!DM52  ),2),0))&lt;=1,"E-","")))))))))))</f>
        <v/>
      </c>
      <c r="DN52" s="51" t="str">
        <f>IF(OR('TRI-1'!DN52 ="",'TRI-1'!DN52&lt;0,'TRI-1'!DN52  &gt;10),"",IF((ROUND(TRUNC(('TRI-1'!DN52  ),2),0))=10,"A+",IF((ROUND(TRUNC(('TRI-1'!DN52  ),2),0))=9,"A-",IF((ROUND(TRUNC(('TRI-1'!DN52   ),2),0))=8,"B+",IF((ROUND(TRUNC(('TRI-1'!DN52 ),2),0))=7,"B-",IF((ROUND(TRUNC(('TRI-1'!DN52  ),2),0))=6,"C+",IF((ROUND(TRUNC(('TRI-1'!DN52  ),2),0))=5,"C-",IF((ROUND(TRUNC(('TRI-1'!DN52  ),2),0))=4,"D+",IF((ROUND(TRUNC(('TRI-1'!DN52 ),2),0))=3,"D-",IF((ROUND(TRUNC(('TRI-1'!DN52 ),2),0))=2,"E+",IF((ROUND(TRUNC(('TRI-1'!DN52  ),2),0))&lt;=1,"E-","")))))))))))</f>
        <v/>
      </c>
      <c r="DO52" s="51" t="str">
        <f>IF(OR('TRI-1'!DO52 ="",'TRI-1'!DO52&lt;0,'TRI-1'!DO52  &gt;10),"",IF((ROUND(TRUNC(('TRI-1'!DO52  ),2),0))=10,"A+",IF((ROUND(TRUNC(('TRI-1'!DO52  ),2),0))=9,"A-",IF((ROUND(TRUNC(('TRI-1'!DO52   ),2),0))=8,"B+",IF((ROUND(TRUNC(('TRI-1'!DO52 ),2),0))=7,"B-",IF((ROUND(TRUNC(('TRI-1'!DO52  ),2),0))=6,"C+",IF((ROUND(TRUNC(('TRI-1'!DO52  ),2),0))=5,"C-",IF((ROUND(TRUNC(('TRI-1'!DO52  ),2),0))=4,"D+",IF((ROUND(TRUNC(('TRI-1'!DO52 ),2),0))=3,"D-",IF((ROUND(TRUNC(('TRI-1'!DO52 ),2),0))=2,"E+",IF((ROUND(TRUNC(('TRI-1'!DO52  ),2),0))&lt;=1,"E-","")))))))))))</f>
        <v/>
      </c>
      <c r="DP52" s="51" t="str">
        <f>IF(OR('TRI-1'!DP52 ="",'TRI-1'!DP52&lt;0,'TRI-1'!DP52  &gt;10),"",IF((ROUND(TRUNC(('TRI-1'!DP52  ),2),0))=10,"A+",IF((ROUND(TRUNC(('TRI-1'!DP52  ),2),0))=9,"A-",IF((ROUND(TRUNC(('TRI-1'!DP52   ),2),0))=8,"B+",IF((ROUND(TRUNC(('TRI-1'!DP52 ),2),0))=7,"B-",IF((ROUND(TRUNC(('TRI-1'!DP52  ),2),0))=6,"C+",IF((ROUND(TRUNC(('TRI-1'!DP52  ),2),0))=5,"C-",IF((ROUND(TRUNC(('TRI-1'!DP52  ),2),0))=4,"D+",IF((ROUND(TRUNC(('TRI-1'!DP52 ),2),0))=3,"D-",IF((ROUND(TRUNC(('TRI-1'!DP52 ),2),0))=2,"E+",IF((ROUND(TRUNC(('TRI-1'!DP52  ),2),0))&lt;=1,"E-","")))))))))))</f>
        <v/>
      </c>
      <c r="DQ52" s="51" t="str">
        <f>IF(OR('TRI-1'!DQ52 ="",'TRI-1'!DQ52&lt;0,'TRI-1'!DQ52  &gt;10),"",IF((ROUND(TRUNC(('TRI-1'!DQ52  ),2),0))=10,"A+",IF((ROUND(TRUNC(('TRI-1'!DQ52  ),2),0))=9,"A-",IF((ROUND(TRUNC(('TRI-1'!DQ52   ),2),0))=8,"B+",IF((ROUND(TRUNC(('TRI-1'!DQ52 ),2),0))=7,"B-",IF((ROUND(TRUNC(('TRI-1'!DQ52  ),2),0))=6,"C+",IF((ROUND(TRUNC(('TRI-1'!DQ52  ),2),0))=5,"C-",IF((ROUND(TRUNC(('TRI-1'!DQ52  ),2),0))=4,"D+",IF((ROUND(TRUNC(('TRI-1'!DQ52 ),2),0))=3,"D-",IF((ROUND(TRUNC(('TRI-1'!DQ52 ),2),0))=2,"E+",IF((ROUND(TRUNC(('TRI-1'!DQ52  ),2),0))&lt;=1,"E-","")))))))))))</f>
        <v/>
      </c>
      <c r="DR52" s="51" t="str">
        <f>IF(OR('TRI-1'!DR52 ="",'TRI-1'!DR52&lt;0,'TRI-1'!DR52  &gt;10),"",IF((ROUND(TRUNC(('TRI-1'!DR52  ),2),0))=10,"A+",IF((ROUND(TRUNC(('TRI-1'!DR52  ),2),0))=9,"A-",IF((ROUND(TRUNC(('TRI-1'!DR52   ),2),0))=8,"B+",IF((ROUND(TRUNC(('TRI-1'!DR52 ),2),0))=7,"B-",IF((ROUND(TRUNC(('TRI-1'!DR52  ),2),0))=6,"C+",IF((ROUND(TRUNC(('TRI-1'!DR52  ),2),0))=5,"C-",IF((ROUND(TRUNC(('TRI-1'!DR52  ),2),0))=4,"D+",IF((ROUND(TRUNC(('TRI-1'!DR52 ),2),0))=3,"D-",IF((ROUND(TRUNC(('TRI-1'!DR52 ),2),0))=2,"E+",IF((ROUND(TRUNC(('TRI-1'!DR52  ),2),0))&lt;=1,"E-","")))))))))))</f>
        <v/>
      </c>
      <c r="DS52" s="51" t="str">
        <f>IF(OR('TRI-1'!DS52 ="",'TRI-1'!DS52&lt;0,'TRI-1'!DS52  &gt;10),"",IF((ROUND(TRUNC(('TRI-1'!DS52  ),2),0))=10,"A+",IF((ROUND(TRUNC(('TRI-1'!DS52  ),2),0))=9,"A-",IF((ROUND(TRUNC(('TRI-1'!DS52   ),2),0))=8,"B+",IF((ROUND(TRUNC(('TRI-1'!DS52 ),2),0))=7,"B-",IF((ROUND(TRUNC(('TRI-1'!DS52  ),2),0))=6,"C+",IF((ROUND(TRUNC(('TRI-1'!DS52  ),2),0))=5,"C-",IF((ROUND(TRUNC(('TRI-1'!DS52  ),2),0))=4,"D+",IF((ROUND(TRUNC(('TRI-1'!DS52 ),2),0))=3,"D-",IF((ROUND(TRUNC(('TRI-1'!DS52 ),2),0))=2,"E+",IF((ROUND(TRUNC(('TRI-1'!DS52  ),2),0))&lt;=1,"E-","")))))))))))</f>
        <v/>
      </c>
      <c r="DT52" s="51" t="str">
        <f>IF(OR('TRI-1'!DT52 ="",'TRI-1'!DT52&lt;0,'TRI-1'!DT52  &gt;10),"",IF((ROUND(TRUNC(('TRI-1'!DT52  ),2),0))=10,"A+",IF((ROUND(TRUNC(('TRI-1'!DT52  ),2),0))=9,"A-",IF((ROUND(TRUNC(('TRI-1'!DT52   ),2),0))=8,"B+",IF((ROUND(TRUNC(('TRI-1'!DT52 ),2),0))=7,"B-",IF((ROUND(TRUNC(('TRI-1'!DT52  ),2),0))=6,"C+",IF((ROUND(TRUNC(('TRI-1'!DT52  ),2),0))=5,"C-",IF((ROUND(TRUNC(('TRI-1'!DT52  ),2),0))=4,"D+",IF((ROUND(TRUNC(('TRI-1'!DT52 ),2),0))=3,"D-",IF((ROUND(TRUNC(('TRI-1'!DT52 ),2),0))=2,"E+",IF((ROUND(TRUNC(('TRI-1'!DT52  ),2),0))&lt;=1,"E-","")))))))))))</f>
        <v/>
      </c>
      <c r="DU52" s="51" t="str">
        <f>IF(OR('TRI-1'!DU52 ="",'TRI-1'!DU52&lt;0,'TRI-1'!DU52  &gt;10),"",IF((ROUND(TRUNC(('TRI-1'!DU52  ),2),0))=10,"A+",IF((ROUND(TRUNC(('TRI-1'!DU52  ),2),0))=9,"A-",IF((ROUND(TRUNC(('TRI-1'!DU52   ),2),0))=8,"B+",IF((ROUND(TRUNC(('TRI-1'!DU52 ),2),0))=7,"B-",IF((ROUND(TRUNC(('TRI-1'!DU52  ),2),0))=6,"C+",IF((ROUND(TRUNC(('TRI-1'!DU52  ),2),0))=5,"C-",IF((ROUND(TRUNC(('TRI-1'!DU52  ),2),0))=4,"D+",IF((ROUND(TRUNC(('TRI-1'!DU52 ),2),0))=3,"D-",IF((ROUND(TRUNC(('TRI-1'!DU52 ),2),0))=2,"E+",IF((ROUND(TRUNC(('TRI-1'!DU52  ),2),0))&lt;=1,"E-","")))))))))))</f>
        <v/>
      </c>
      <c r="DV52" s="51" t="str">
        <f>IF(OR('TRI-1'!DV52 ="",'TRI-1'!DV52&lt;0,'TRI-1'!DV52  &gt;10),"",IF((ROUND(TRUNC(('TRI-1'!DV52  ),2),0))=10,"A+",IF((ROUND(TRUNC(('TRI-1'!DV52  ),2),0))=9,"A-",IF((ROUND(TRUNC(('TRI-1'!DV52   ),2),0))=8,"B+",IF((ROUND(TRUNC(('TRI-1'!DV52 ),2),0))=7,"B-",IF((ROUND(TRUNC(('TRI-1'!DV52  ),2),0))=6,"C+",IF((ROUND(TRUNC(('TRI-1'!DV52  ),2),0))=5,"C-",IF((ROUND(TRUNC(('TRI-1'!DV52  ),2),0))=4,"D+",IF((ROUND(TRUNC(('TRI-1'!DV52 ),2),0))=3,"D-",IF((ROUND(TRUNC(('TRI-1'!DV52 ),2),0))=2,"E+",IF((ROUND(TRUNC(('TRI-1'!DV52  ),2),0))&lt;=1,"E-","")))))))))))</f>
        <v/>
      </c>
      <c r="DW52" s="51" t="str">
        <f>IF(OR('TRI-1'!DW52 ="",'TRI-1'!DW52&lt;0,'TRI-1'!DW52  &gt;10),"",IF((ROUND(TRUNC(('TRI-1'!DW52  ),2),0))=10,"A+",IF((ROUND(TRUNC(('TRI-1'!DW52  ),2),0))=9,"A-",IF((ROUND(TRUNC(('TRI-1'!DW52   ),2),0))=8,"B+",IF((ROUND(TRUNC(('TRI-1'!DW52 ),2),0))=7,"B-",IF((ROUND(TRUNC(('TRI-1'!DW52  ),2),0))=6,"C+",IF((ROUND(TRUNC(('TRI-1'!DW52  ),2),0))=5,"C-",IF((ROUND(TRUNC(('TRI-1'!DW52  ),2),0))=4,"D+",IF((ROUND(TRUNC(('TRI-1'!DW52 ),2),0))=3,"D-",IF((ROUND(TRUNC(('TRI-1'!DW52 ),2),0))=2,"E+",IF((ROUND(TRUNC(('TRI-1'!DW52  ),2),0))&lt;=1,"E-","")))))))))))</f>
        <v/>
      </c>
      <c r="DX52" s="51" t="str">
        <f>IF(OR('TRI-1'!DX52 ="",'TRI-1'!DX52&lt;0,'TRI-1'!DX52  &gt;10),"",IF((ROUND(TRUNC(('TRI-1'!DX52  ),2),0))=10,"A+",IF((ROUND(TRUNC(('TRI-1'!DX52  ),2),0))=9,"A-",IF((ROUND(TRUNC(('TRI-1'!DX52   ),2),0))=8,"B+",IF((ROUND(TRUNC(('TRI-1'!DX52 ),2),0))=7,"B-",IF((ROUND(TRUNC(('TRI-1'!DX52  ),2),0))=6,"C+",IF((ROUND(TRUNC(('TRI-1'!DX52  ),2),0))=5,"C-",IF((ROUND(TRUNC(('TRI-1'!DX52  ),2),0))=4,"D+",IF((ROUND(TRUNC(('TRI-1'!DX52 ),2),0))=3,"D-",IF((ROUND(TRUNC(('TRI-1'!DX52 ),2),0))=2,"E+",IF((ROUND(TRUNC(('TRI-1'!DX52  ),2),0))&lt;=1,"E-","")))))))))))</f>
        <v/>
      </c>
      <c r="DY52" s="51" t="str">
        <f>IF(OR('TRI-1'!DY52 ="",'TRI-1'!DY52&lt;0,'TRI-1'!DY52  &gt;10),"",IF((ROUND(TRUNC(('TRI-1'!DY52  ),2),0))=10,"A+",IF((ROUND(TRUNC(('TRI-1'!DY52  ),2),0))=9,"A-",IF((ROUND(TRUNC(('TRI-1'!DY52   ),2),0))=8,"B+",IF((ROUND(TRUNC(('TRI-1'!DY52 ),2),0))=7,"B-",IF((ROUND(TRUNC(('TRI-1'!DY52  ),2),0))=6,"C+",IF((ROUND(TRUNC(('TRI-1'!DY52  ),2),0))=5,"C-",IF((ROUND(TRUNC(('TRI-1'!DY52  ),2),0))=4,"D+",IF((ROUND(TRUNC(('TRI-1'!DY52 ),2),0))=3,"D-",IF((ROUND(TRUNC(('TRI-1'!DY52 ),2),0))=2,"E+",IF((ROUND(TRUNC(('TRI-1'!DY52  ),2),0))&lt;=1,"E-","")))))))))))</f>
        <v/>
      </c>
      <c r="DZ52" s="51" t="str">
        <f>IF(OR('TRI-1'!DZ52 ="",'TRI-1'!DZ52&lt;0,'TRI-1'!DZ52  &gt;10),"",IF((ROUND(TRUNC(('TRI-1'!DZ52  ),2),0))=10,"A+",IF((ROUND(TRUNC(('TRI-1'!DZ52  ),2),0))=9,"A-",IF((ROUND(TRUNC(('TRI-1'!DZ52   ),2),0))=8,"B+",IF((ROUND(TRUNC(('TRI-1'!DZ52 ),2),0))=7,"B-",IF((ROUND(TRUNC(('TRI-1'!DZ52  ),2),0))=6,"C+",IF((ROUND(TRUNC(('TRI-1'!DZ52  ),2),0))=5,"C-",IF((ROUND(TRUNC(('TRI-1'!DZ52  ),2),0))=4,"D+",IF((ROUND(TRUNC(('TRI-1'!DZ52 ),2),0))=3,"D-",IF((ROUND(TRUNC(('TRI-1'!DZ52 ),2),0))=2,"E+",IF((ROUND(TRUNC(('TRI-1'!DZ52  ),2),0))&lt;=1,"E-","")))))))))))</f>
        <v/>
      </c>
      <c r="EA52" s="51" t="str">
        <f>IF(OR('TRI-1'!EA52 ="",'TRI-1'!EA52&lt;0,'TRI-1'!EA52  &gt;10),"",IF((ROUND(TRUNC(('TRI-1'!EA52  ),2),0))=10,"A+",IF((ROUND(TRUNC(('TRI-1'!EA52  ),2),0))=9,"A-",IF((ROUND(TRUNC(('TRI-1'!EA52   ),2),0))=8,"B+",IF((ROUND(TRUNC(('TRI-1'!EA52 ),2),0))=7,"B-",IF((ROUND(TRUNC(('TRI-1'!EA52  ),2),0))=6,"C+",IF((ROUND(TRUNC(('TRI-1'!EA52  ),2),0))=5,"C-",IF((ROUND(TRUNC(('TRI-1'!EA52  ),2),0))=4,"D+",IF((ROUND(TRUNC(('TRI-1'!EA52 ),2),0))=3,"D-",IF((ROUND(TRUNC(('TRI-1'!EA52 ),2),0))=2,"E+",IF((ROUND(TRUNC(('TRI-1'!EA52  ),2),0))&lt;=1,"E-","")))))))))))</f>
        <v/>
      </c>
      <c r="EB52" s="51" t="str">
        <f>IF(OR('TRI-1'!EB52 ="",'TRI-1'!EB52&lt;0,'TRI-1'!EB52  &gt;10),"",IF((ROUND(TRUNC(('TRI-1'!EB52  ),2),0))=10,"A+",IF((ROUND(TRUNC(('TRI-1'!EB52  ),2),0))=9,"A-",IF((ROUND(TRUNC(('TRI-1'!EB52   ),2),0))=8,"B+",IF((ROUND(TRUNC(('TRI-1'!EB52 ),2),0))=7,"B-",IF((ROUND(TRUNC(('TRI-1'!EB52  ),2),0))=6,"C+",IF((ROUND(TRUNC(('TRI-1'!EB52  ),2),0))=5,"C-",IF((ROUND(TRUNC(('TRI-1'!EB52  ),2),0))=4,"D+",IF((ROUND(TRUNC(('TRI-1'!EB52 ),2),0))=3,"D-",IF((ROUND(TRUNC(('TRI-1'!EB52 ),2),0))=2,"E+",IF((ROUND(TRUNC(('TRI-1'!EB52  ),2),0))&lt;=1,"E-","")))))))))))</f>
        <v/>
      </c>
      <c r="EC52" s="51" t="str">
        <f>IF(OR('TRI-1'!EC52 ="",'TRI-1'!EC52&lt;0,'TRI-1'!EC52  &gt;10),"",IF((ROUND(TRUNC(('TRI-1'!EC52  ),2),0))=10,"A+",IF((ROUND(TRUNC(('TRI-1'!EC52  ),2),0))=9,"A-",IF((ROUND(TRUNC(('TRI-1'!EC52   ),2),0))=8,"B+",IF((ROUND(TRUNC(('TRI-1'!EC52 ),2),0))=7,"B-",IF((ROUND(TRUNC(('TRI-1'!EC52  ),2),0))=6,"C+",IF((ROUND(TRUNC(('TRI-1'!EC52  ),2),0))=5,"C-",IF((ROUND(TRUNC(('TRI-1'!EC52  ),2),0))=4,"D+",IF((ROUND(TRUNC(('TRI-1'!EC52 ),2),0))=3,"D-",IF((ROUND(TRUNC(('TRI-1'!EC52 ),2),0))=2,"E+",IF((ROUND(TRUNC(('TRI-1'!EC52  ),2),0))&lt;=1,"E-","")))))))))))</f>
        <v/>
      </c>
      <c r="ED52" s="51" t="str">
        <f>IF(OR('TRI-1'!ED52 ="",'TRI-1'!ED52&lt;0,'TRI-1'!ED52  &gt;10),"",IF((ROUND(TRUNC(('TRI-1'!ED52  ),2),0))=10,"A+",IF((ROUND(TRUNC(('TRI-1'!ED52  ),2),0))=9,"A-",IF((ROUND(TRUNC(('TRI-1'!ED52   ),2),0))=8,"B+",IF((ROUND(TRUNC(('TRI-1'!ED52 ),2),0))=7,"B-",IF((ROUND(TRUNC(('TRI-1'!ED52  ),2),0))=6,"C+",IF((ROUND(TRUNC(('TRI-1'!ED52  ),2),0))=5,"C-",IF((ROUND(TRUNC(('TRI-1'!ED52  ),2),0))=4,"D+",IF((ROUND(TRUNC(('TRI-1'!ED52 ),2),0))=3,"D-",IF((ROUND(TRUNC(('TRI-1'!ED52 ),2),0))=2,"E+",IF((ROUND(TRUNC(('TRI-1'!ED52  ),2),0))&lt;=1,"E-","")))))))))))</f>
        <v/>
      </c>
      <c r="EE52" s="51" t="str">
        <f>IF(OR('TRI-1'!EE52 ="",'TRI-1'!EE52&lt;0,'TRI-1'!EE52  &gt;10),"",IF((ROUND(TRUNC(('TRI-1'!EE52  ),2),0))=10,"A+",IF((ROUND(TRUNC(('TRI-1'!EE52  ),2),0))=9,"A-",IF((ROUND(TRUNC(('TRI-1'!EE52   ),2),0))=8,"B+",IF((ROUND(TRUNC(('TRI-1'!EE52 ),2),0))=7,"B-",IF((ROUND(TRUNC(('TRI-1'!EE52  ),2),0))=6,"C+",IF((ROUND(TRUNC(('TRI-1'!EE52  ),2),0))=5,"C-",IF((ROUND(TRUNC(('TRI-1'!EE52  ),2),0))=4,"D+",IF((ROUND(TRUNC(('TRI-1'!EE52 ),2),0))=3,"D-",IF((ROUND(TRUNC(('TRI-1'!EE52 ),2),0))=2,"E+",IF((ROUND(TRUNC(('TRI-1'!EE52  ),2),0))&lt;=1,"E-","")))))))))))</f>
        <v/>
      </c>
      <c r="EF52" s="51" t="str">
        <f>IF(OR('TRI-1'!EF52 ="",'TRI-1'!EF52&lt;0,'TRI-1'!EF52  &gt;10),"",IF((ROUND(TRUNC(('TRI-1'!EF52  ),2),0))=10,"A+",IF((ROUND(TRUNC(('TRI-1'!EF52  ),2),0))=9,"A-",IF((ROUND(TRUNC(('TRI-1'!EF52   ),2),0))=8,"B+",IF((ROUND(TRUNC(('TRI-1'!EF52 ),2),0))=7,"B-",IF((ROUND(TRUNC(('TRI-1'!EF52  ),2),0))=6,"C+",IF((ROUND(TRUNC(('TRI-1'!EF52  ),2),0))=5,"C-",IF((ROUND(TRUNC(('TRI-1'!EF52  ),2),0))=4,"D+",IF((ROUND(TRUNC(('TRI-1'!EF52 ),2),0))=3,"D-",IF((ROUND(TRUNC(('TRI-1'!EF52 ),2),0))=2,"E+",IF((ROUND(TRUNC(('TRI-1'!EF52  ),2),0))&lt;=1,"E-","")))))))))))</f>
        <v/>
      </c>
      <c r="EG52" s="51" t="str">
        <f>IF(OR('TRI-1'!EG52 ="",'TRI-1'!EG52&lt;0,'TRI-1'!EG52  &gt;10),"",IF((ROUND(TRUNC(('TRI-1'!EG52  ),2),0))=10,"A+",IF((ROUND(TRUNC(('TRI-1'!EG52  ),2),0))=9,"A-",IF((ROUND(TRUNC(('TRI-1'!EG52   ),2),0))=8,"B+",IF((ROUND(TRUNC(('TRI-1'!EG52 ),2),0))=7,"B-",IF((ROUND(TRUNC(('TRI-1'!EG52  ),2),0))=6,"C+",IF((ROUND(TRUNC(('TRI-1'!EG52  ),2),0))=5,"C-",IF((ROUND(TRUNC(('TRI-1'!EG52  ),2),0))=4,"D+",IF((ROUND(TRUNC(('TRI-1'!EG52 ),2),0))=3,"D-",IF((ROUND(TRUNC(('TRI-1'!EG52 ),2),0))=2,"E+",IF((ROUND(TRUNC(('TRI-1'!EG52  ),2),0))&lt;=1,"E-","")))))))))))</f>
        <v/>
      </c>
      <c r="EH52" s="51" t="str">
        <f>IF(OR('TRI-1'!EH52 ="",'TRI-1'!EH52&lt;0,'TRI-1'!EH52  &gt;10),"",IF((ROUND(TRUNC(('TRI-1'!EH52  ),2),0))=10,"A+",IF((ROUND(TRUNC(('TRI-1'!EH52  ),2),0))=9,"A-",IF((ROUND(TRUNC(('TRI-1'!EH52   ),2),0))=8,"B+",IF((ROUND(TRUNC(('TRI-1'!EH52 ),2),0))=7,"B-",IF((ROUND(TRUNC(('TRI-1'!EH52  ),2),0))=6,"C+",IF((ROUND(TRUNC(('TRI-1'!EH52  ),2),0))=5,"C-",IF((ROUND(TRUNC(('TRI-1'!EH52  ),2),0))=4,"D+",IF((ROUND(TRUNC(('TRI-1'!EH52 ),2),0))=3,"D-",IF((ROUND(TRUNC(('TRI-1'!EH52 ),2),0))=2,"E+",IF((ROUND(TRUNC(('TRI-1'!EH52  ),2),0))&lt;=1,"E-","")))))))))))</f>
        <v/>
      </c>
      <c r="EI52" s="51" t="str">
        <f>IF(OR('TRI-1'!EI52 ="",'TRI-1'!EI52&lt;0,'TRI-1'!EI52  &gt;10),"",IF((ROUND(TRUNC(('TRI-1'!EI52  ),2),0))=10,"A+",IF((ROUND(TRUNC(('TRI-1'!EI52  ),2),0))=9,"A-",IF((ROUND(TRUNC(('TRI-1'!EI52   ),2),0))=8,"B+",IF((ROUND(TRUNC(('TRI-1'!EI52 ),2),0))=7,"B-",IF((ROUND(TRUNC(('TRI-1'!EI52  ),2),0))=6,"C+",IF((ROUND(TRUNC(('TRI-1'!EI52  ),2),0))=5,"C-",IF((ROUND(TRUNC(('TRI-1'!EI52  ),2),0))=4,"D+",IF((ROUND(TRUNC(('TRI-1'!EI52 ),2),0))=3,"D-",IF((ROUND(TRUNC(('TRI-1'!EI52 ),2),0))=2,"E+",IF((ROUND(TRUNC(('TRI-1'!EI52  ),2),0))&lt;=1,"E-","")))))))))))</f>
        <v/>
      </c>
      <c r="EJ52" s="51" t="str">
        <f>IF(OR('TRI-1'!EJ52 ="",'TRI-1'!EJ52&lt;0,'TRI-1'!EJ52  &gt;10),"",IF((ROUND(TRUNC(('TRI-1'!EJ52  ),2),0))=10,"A+",IF((ROUND(TRUNC(('TRI-1'!EJ52  ),2),0))=9,"A-",IF((ROUND(TRUNC(('TRI-1'!EJ52   ),2),0))=8,"B+",IF((ROUND(TRUNC(('TRI-1'!EJ52 ),2),0))=7,"B-",IF((ROUND(TRUNC(('TRI-1'!EJ52  ),2),0))=6,"C+",IF((ROUND(TRUNC(('TRI-1'!EJ52  ),2),0))=5,"C-",IF((ROUND(TRUNC(('TRI-1'!EJ52  ),2),0))=4,"D+",IF((ROUND(TRUNC(('TRI-1'!EJ52 ),2),0))=3,"D-",IF((ROUND(TRUNC(('TRI-1'!EJ52 ),2),0))=2,"E+",IF((ROUND(TRUNC(('TRI-1'!EJ52  ),2),0))&lt;=1,"E-","")))))))))))</f>
        <v/>
      </c>
      <c r="EK52" s="51" t="str">
        <f>IF(OR('TRI-1'!EK52 ="",'TRI-1'!EK52&lt;0,'TRI-1'!EK52  &gt;10),"",IF((ROUND(TRUNC(('TRI-1'!EK52  ),2),0))=10,"A+",IF((ROUND(TRUNC(('TRI-1'!EK52  ),2),0))=9,"A-",IF((ROUND(TRUNC(('TRI-1'!EK52   ),2),0))=8,"B+",IF((ROUND(TRUNC(('TRI-1'!EK52 ),2),0))=7,"B-",IF((ROUND(TRUNC(('TRI-1'!EK52  ),2),0))=6,"C+",IF((ROUND(TRUNC(('TRI-1'!EK52  ),2),0))=5,"C-",IF((ROUND(TRUNC(('TRI-1'!EK52  ),2),0))=4,"D+",IF((ROUND(TRUNC(('TRI-1'!EK52 ),2),0))=3,"D-",IF((ROUND(TRUNC(('TRI-1'!EK52 ),2),0))=2,"E+",IF((ROUND(TRUNC(('TRI-1'!EK52  ),2),0))&lt;=1,"E-","")))))))))))</f>
        <v/>
      </c>
      <c r="EL52" s="51" t="str">
        <f>IF(OR('TRI-1'!EL52 ="",'TRI-1'!EL52&lt;0,'TRI-1'!EL52  &gt;10),"",IF((ROUND(TRUNC(('TRI-1'!EL52  ),2),0))=10,"A+",IF((ROUND(TRUNC(('TRI-1'!EL52  ),2),0))=9,"A-",IF((ROUND(TRUNC(('TRI-1'!EL52   ),2),0))=8,"B+",IF((ROUND(TRUNC(('TRI-1'!EL52 ),2),0))=7,"B-",IF((ROUND(TRUNC(('TRI-1'!EL52  ),2),0))=6,"C+",IF((ROUND(TRUNC(('TRI-1'!EL52  ),2),0))=5,"C-",IF((ROUND(TRUNC(('TRI-1'!EL52  ),2),0))=4,"D+",IF((ROUND(TRUNC(('TRI-1'!EL52 ),2),0))=3,"D-",IF((ROUND(TRUNC(('TRI-1'!EL52 ),2),0))=2,"E+",IF((ROUND(TRUNC(('TRI-1'!EL52  ),2),0))&lt;=1,"E-","")))))))))))</f>
        <v/>
      </c>
      <c r="EM52" s="51" t="str">
        <f>IF(OR('TRI-1'!EM52 ="",'TRI-1'!EM52&lt;0,'TRI-1'!EM52  &gt;10),"",IF((ROUND(TRUNC(('TRI-1'!EM52  ),2),0))=10,"A+",IF((ROUND(TRUNC(('TRI-1'!EM52  ),2),0))=9,"A-",IF((ROUND(TRUNC(('TRI-1'!EM52   ),2),0))=8,"B+",IF((ROUND(TRUNC(('TRI-1'!EM52 ),2),0))=7,"B-",IF((ROUND(TRUNC(('TRI-1'!EM52  ),2),0))=6,"C+",IF((ROUND(TRUNC(('TRI-1'!EM52  ),2),0))=5,"C-",IF((ROUND(TRUNC(('TRI-1'!EM52  ),2),0))=4,"D+",IF((ROUND(TRUNC(('TRI-1'!EM52 ),2),0))=3,"D-",IF((ROUND(TRUNC(('TRI-1'!EM52 ),2),0))=2,"E+",IF((ROUND(TRUNC(('TRI-1'!EM52  ),2),0))&lt;=1,"E-","")))))))))))</f>
        <v/>
      </c>
      <c r="EN52" s="51" t="str">
        <f>IF(OR('TRI-1'!EN52 ="",'TRI-1'!EN52&lt;0,'TRI-1'!EN52  &gt;10),"",IF((ROUND(TRUNC(('TRI-1'!EN52  ),2),0))=10,"A+",IF((ROUND(TRUNC(('TRI-1'!EN52  ),2),0))=9,"A-",IF((ROUND(TRUNC(('TRI-1'!EN52   ),2),0))=8,"B+",IF((ROUND(TRUNC(('TRI-1'!EN52 ),2),0))=7,"B-",IF((ROUND(TRUNC(('TRI-1'!EN52  ),2),0))=6,"C+",IF((ROUND(TRUNC(('TRI-1'!EN52  ),2),0))=5,"C-",IF((ROUND(TRUNC(('TRI-1'!EN52  ),2),0))=4,"D+",IF((ROUND(TRUNC(('TRI-1'!EN52 ),2),0))=3,"D-",IF((ROUND(TRUNC(('TRI-1'!EN52 ),2),0))=2,"E+",IF((ROUND(TRUNC(('TRI-1'!EN52  ),2),0))&lt;=1,"E-","")))))))))))</f>
        <v/>
      </c>
      <c r="EO52" s="51" t="str">
        <f>IF(OR('TRI-1'!EO52 ="",'TRI-1'!EO52&lt;0,'TRI-1'!EO52  &gt;10),"",IF((ROUND(TRUNC(('TRI-1'!EO52  ),2),0))=10,"A+",IF((ROUND(TRUNC(('TRI-1'!EO52  ),2),0))=9,"A-",IF((ROUND(TRUNC(('TRI-1'!EO52   ),2),0))=8,"B+",IF((ROUND(TRUNC(('TRI-1'!EO52 ),2),0))=7,"B-",IF((ROUND(TRUNC(('TRI-1'!EO52  ),2),0))=6,"C+",IF((ROUND(TRUNC(('TRI-1'!EO52  ),2),0))=5,"C-",IF((ROUND(TRUNC(('TRI-1'!EO52  ),2),0))=4,"D+",IF((ROUND(TRUNC(('TRI-1'!EO52 ),2),0))=3,"D-",IF((ROUND(TRUNC(('TRI-1'!EO52 ),2),0))=2,"E+",IF((ROUND(TRUNC(('TRI-1'!EO52  ),2),0))&lt;=1,"E-","")))))))))))</f>
        <v/>
      </c>
      <c r="EP52" s="51" t="str">
        <f>IF(OR('TRI-1'!EP52 ="",'TRI-1'!EP52&lt;0,'TRI-1'!EP52  &gt;10),"",IF((ROUND(TRUNC(('TRI-1'!EP52  ),2),0))=10,"A+",IF((ROUND(TRUNC(('TRI-1'!EP52  ),2),0))=9,"A-",IF((ROUND(TRUNC(('TRI-1'!EP52   ),2),0))=8,"B+",IF((ROUND(TRUNC(('TRI-1'!EP52 ),2),0))=7,"B-",IF((ROUND(TRUNC(('TRI-1'!EP52  ),2),0))=6,"C+",IF((ROUND(TRUNC(('TRI-1'!EP52  ),2),0))=5,"C-",IF((ROUND(TRUNC(('TRI-1'!EP52  ),2),0))=4,"D+",IF((ROUND(TRUNC(('TRI-1'!EP52 ),2),0))=3,"D-",IF((ROUND(TRUNC(('TRI-1'!EP52 ),2),0))=2,"E+",IF((ROUND(TRUNC(('TRI-1'!EP52  ),2),0))&lt;=1,"E-","")))))))))))</f>
        <v/>
      </c>
      <c r="EQ52" s="51" t="str">
        <f>IF(OR('TRI-1'!EQ52 ="",'TRI-1'!EQ52&lt;0,'TRI-1'!EQ52  &gt;10),"",IF((ROUND(TRUNC(('TRI-1'!EQ52  ),2),0))=10,"A+",IF((ROUND(TRUNC(('TRI-1'!EQ52  ),2),0))=9,"A-",IF((ROUND(TRUNC(('TRI-1'!EQ52   ),2),0))=8,"B+",IF((ROUND(TRUNC(('TRI-1'!EQ52 ),2),0))=7,"B-",IF((ROUND(TRUNC(('TRI-1'!EQ52  ),2),0))=6,"C+",IF((ROUND(TRUNC(('TRI-1'!EQ52  ),2),0))=5,"C-",IF((ROUND(TRUNC(('TRI-1'!EQ52  ),2),0))=4,"D+",IF((ROUND(TRUNC(('TRI-1'!EQ52 ),2),0))=3,"D-",IF((ROUND(TRUNC(('TRI-1'!EQ52 ),2),0))=2,"E+",IF((ROUND(TRUNC(('TRI-1'!EQ52  ),2),0))&lt;=1,"E-","")))))))))))</f>
        <v/>
      </c>
      <c r="ER52" s="51" t="str">
        <f>IF(OR('TRI-1'!ER52 ="",'TRI-1'!ER52&lt;0,'TRI-1'!ER52  &gt;10),"",IF((ROUND(TRUNC(('TRI-1'!ER52  ),2),0))=10,"A+",IF((ROUND(TRUNC(('TRI-1'!ER52  ),2),0))=9,"A-",IF((ROUND(TRUNC(('TRI-1'!ER52   ),2),0))=8,"B+",IF((ROUND(TRUNC(('TRI-1'!ER52 ),2),0))=7,"B-",IF((ROUND(TRUNC(('TRI-1'!ER52  ),2),0))=6,"C+",IF((ROUND(TRUNC(('TRI-1'!ER52  ),2),0))=5,"C-",IF((ROUND(TRUNC(('TRI-1'!ER52  ),2),0))=4,"D+",IF((ROUND(TRUNC(('TRI-1'!ER52 ),2),0))=3,"D-",IF((ROUND(TRUNC(('TRI-1'!ER52 ),2),0))=2,"E+",IF((ROUND(TRUNC(('TRI-1'!ER52  ),2),0))&lt;=1,"E-","")))))))))))</f>
        <v/>
      </c>
      <c r="ES52" s="51" t="str">
        <f>IF(OR('TRI-1'!ES52 ="",'TRI-1'!ES52&lt;0,'TRI-1'!ES52  &gt;10),"",IF((ROUND(TRUNC(('TRI-1'!ES52  ),2),0))=10,"A+",IF((ROUND(TRUNC(('TRI-1'!ES52  ),2),0))=9,"A-",IF((ROUND(TRUNC(('TRI-1'!ES52   ),2),0))=8,"B+",IF((ROUND(TRUNC(('TRI-1'!ES52 ),2),0))=7,"B-",IF((ROUND(TRUNC(('TRI-1'!ES52  ),2),0))=6,"C+",IF((ROUND(TRUNC(('TRI-1'!ES52  ),2),0))=5,"C-",IF((ROUND(TRUNC(('TRI-1'!ES52  ),2),0))=4,"D+",IF((ROUND(TRUNC(('TRI-1'!ES52 ),2),0))=3,"D-",IF((ROUND(TRUNC(('TRI-1'!ES52 ),2),0))=2,"E+",IF((ROUND(TRUNC(('TRI-1'!ES52  ),2),0))&lt;=1,"E-","")))))))))))</f>
        <v/>
      </c>
      <c r="ET52" s="51" t="str">
        <f>IF('TRI-1'!ET52 ="","",'TRI-1'!ET52 )</f>
        <v/>
      </c>
      <c r="EU52" s="51" t="str">
        <f>IF('TRI-1'!EU52 ="","",'TRI-1'!EU52 )</f>
        <v/>
      </c>
      <c r="EV52" s="51" t="str">
        <f>IF('TRI-1'!EV52 ="","",'TRI-1'!EV52 )</f>
        <v/>
      </c>
      <c r="EW52" s="51" t="str">
        <f>IF('TRI-1'!EW52 ="","",'TRI-1'!EW52 )</f>
        <v/>
      </c>
      <c r="EX52" s="51" t="str">
        <f>IF('TRI-1'!EX52 ="","",'TRI-1'!EX52 )</f>
        <v/>
      </c>
      <c r="EY52" s="51" t="str">
        <f>IF('TRI-1'!EY52 ="","",'TRI-1'!EY52 )</f>
        <v/>
      </c>
      <c r="EZ52" s="51" t="str">
        <f>IF('TRI-1'!EZ52 ="","",'TRI-1'!EZ52 )</f>
        <v/>
      </c>
      <c r="FA52" s="51" t="str">
        <f>IF('TRI-1'!FA52 ="","",'TRI-1'!FA52 )</f>
        <v/>
      </c>
      <c r="FB52" s="51" t="str">
        <f>IF('TRI-1'!FB52 ="","",'TRI-1'!FB52 )</f>
        <v/>
      </c>
      <c r="FC52" s="51" t="str">
        <f>IF('TRI-1'!FC52 ="","",'TRI-1'!FC52 )</f>
        <v/>
      </c>
      <c r="FD52" s="51">
        <f>IF('TRI-1'!FD52 ="","",'TRI-1'!FD52 )</f>
        <v>0</v>
      </c>
      <c r="FE52" s="51" t="str">
        <f>IF('TRI-1'!FE52 ="","",'TRI-1'!FE52 )</f>
        <v/>
      </c>
      <c r="FF52" s="51" t="str">
        <f>IF('TRI-1'!FF52 ="","",'TRI-1'!FF52 )</f>
        <v/>
      </c>
      <c r="FG52" s="51" t="str">
        <f>IF('TRI-1'!FG52 ="","",'TRI-1'!FG52 )</f>
        <v/>
      </c>
      <c r="FH52" s="51" t="str">
        <f>IF('TRI-1'!FH52 ="","",'TRI-1'!FH52 )</f>
        <v/>
      </c>
    </row>
    <row r="53" spans="2:164" ht="21" hidden="1" customHeight="1">
      <c r="B53" s="53">
        <v>36</v>
      </c>
      <c r="C53" s="272" t="str">
        <f>IF(NOTAS!XBX56&lt;&gt;"",NOTAS!XBX56,"")</f>
        <v/>
      </c>
      <c r="D53" s="273"/>
      <c r="E53" s="273"/>
      <c r="F53" s="274"/>
      <c r="G53" s="51" t="str">
        <f>IF(OR('TRI-1'!G53 ="",'TRI-1'!G53&lt;0,'TRI-1'!G53  &gt;10),"",IF((ROUND(TRUNC(('TRI-1'!G53  ),2),0))=10,"A+",IF((ROUND(TRUNC(('TRI-1'!G53  ),2),0))=9,"A-",IF((ROUND(TRUNC(('TRI-1'!G53   ),2),0))=8,"B+",IF((ROUND(TRUNC(('TRI-1'!G53 ),2),0))=7,"B-",IF((ROUND(TRUNC(('TRI-1'!G53  ),2),0))=6,"C+",IF((ROUND(TRUNC(('TRI-1'!G53  ),2),0))=5,"C-",IF((ROUND(TRUNC(('TRI-1'!G53  ),2),0))=4,"D+",IF((ROUND(TRUNC(('TRI-1'!G53 ),2),0))=3,"D-",IF((ROUND(TRUNC(('TRI-1'!G53 ),2),0))=2,"E+",IF((ROUND(TRUNC(('TRI-1'!G53  ),2),0))&lt;=1,"E-","")))))))))))</f>
        <v/>
      </c>
      <c r="H53" s="51" t="str">
        <f>IF(OR('TRI-1'!H53 ="",'TRI-1'!H53&lt;0,'TRI-1'!H53  &gt;10),"",IF((ROUND(TRUNC(('TRI-1'!H53  ),2),0))=10,"A+",IF((ROUND(TRUNC(('TRI-1'!H53  ),2),0))=9,"A-",IF((ROUND(TRUNC(('TRI-1'!H53   ),2),0))=8,"B+",IF((ROUND(TRUNC(('TRI-1'!H53 ),2),0))=7,"B-",IF((ROUND(TRUNC(('TRI-1'!H53  ),2),0))=6,"C+",IF((ROUND(TRUNC(('TRI-1'!H53  ),2),0))=5,"C-",IF((ROUND(TRUNC(('TRI-1'!H53  ),2),0))=4,"D+",IF((ROUND(TRUNC(('TRI-1'!H53 ),2),0))=3,"D-",IF((ROUND(TRUNC(('TRI-1'!H53 ),2),0))=2,"E+",IF((ROUND(TRUNC(('TRI-1'!H53  ),2),0))&lt;=1,"E-","")))))))))))</f>
        <v/>
      </c>
      <c r="I53" s="51" t="str">
        <f>IF(OR('TRI-1'!I53 ="",'TRI-1'!I53&lt;0,'TRI-1'!I53  &gt;10),"",IF((ROUND(TRUNC(('TRI-1'!I53  ),2),0))=10,"A+",IF((ROUND(TRUNC(('TRI-1'!I53  ),2),0))=9,"A-",IF((ROUND(TRUNC(('TRI-1'!I53   ),2),0))=8,"B+",IF((ROUND(TRUNC(('TRI-1'!I53 ),2),0))=7,"B-",IF((ROUND(TRUNC(('TRI-1'!I53  ),2),0))=6,"C+",IF((ROUND(TRUNC(('TRI-1'!I53  ),2),0))=5,"C-",IF((ROUND(TRUNC(('TRI-1'!I53  ),2),0))=4,"D+",IF((ROUND(TRUNC(('TRI-1'!I53 ),2),0))=3,"D-",IF((ROUND(TRUNC(('TRI-1'!I53 ),2),0))=2,"E+",IF((ROUND(TRUNC(('TRI-1'!I53  ),2),0))&lt;=1,"E-","")))))))))))</f>
        <v/>
      </c>
      <c r="J53" s="51" t="str">
        <f>IF(OR('TRI-1'!J53 ="",'TRI-1'!J53&lt;0,'TRI-1'!J53  &gt;10),"",IF((ROUND(TRUNC(('TRI-1'!J53  ),2),0))=10,"A+",IF((ROUND(TRUNC(('TRI-1'!J53  ),2),0))=9,"A-",IF((ROUND(TRUNC(('TRI-1'!J53   ),2),0))=8,"B+",IF((ROUND(TRUNC(('TRI-1'!J53 ),2),0))=7,"B-",IF((ROUND(TRUNC(('TRI-1'!J53  ),2),0))=6,"C+",IF((ROUND(TRUNC(('TRI-1'!J53  ),2),0))=5,"C-",IF((ROUND(TRUNC(('TRI-1'!J53  ),2),0))=4,"D+",IF((ROUND(TRUNC(('TRI-1'!J53 ),2),0))=3,"D-",IF((ROUND(TRUNC(('TRI-1'!J53 ),2),0))=2,"E+",IF((ROUND(TRUNC(('TRI-1'!J53  ),2),0))&lt;=1,"E-","")))))))))))</f>
        <v/>
      </c>
      <c r="K53" s="51" t="str">
        <f>IF(OR('TRI-1'!K53 ="",'TRI-1'!K53&lt;0,'TRI-1'!K53  &gt;10),"",IF((ROUND(TRUNC(('TRI-1'!K53  ),2),0))=10,"A+",IF((ROUND(TRUNC(('TRI-1'!K53  ),2),0))=9,"A-",IF((ROUND(TRUNC(('TRI-1'!K53   ),2),0))=8,"B+",IF((ROUND(TRUNC(('TRI-1'!K53 ),2),0))=7,"B-",IF((ROUND(TRUNC(('TRI-1'!K53  ),2),0))=6,"C+",IF((ROUND(TRUNC(('TRI-1'!K53  ),2),0))=5,"C-",IF((ROUND(TRUNC(('TRI-1'!K53  ),2),0))=4,"D+",IF((ROUND(TRUNC(('TRI-1'!K53 ),2),0))=3,"D-",IF((ROUND(TRUNC(('TRI-1'!K53 ),2),0))=2,"E+",IF((ROUND(TRUNC(('TRI-1'!K53  ),2),0))&lt;=1,"E-","")))))))))))</f>
        <v/>
      </c>
      <c r="L53" s="51" t="str">
        <f>IF(OR('TRI-1'!L53 ="",'TRI-1'!L53&lt;0,'TRI-1'!L53  &gt;10),"",IF((ROUND(TRUNC(('TRI-1'!L53  ),2),0))=10,"A+",IF((ROUND(TRUNC(('TRI-1'!L53  ),2),0))=9,"A-",IF((ROUND(TRUNC(('TRI-1'!L53   ),2),0))=8,"B+",IF((ROUND(TRUNC(('TRI-1'!L53 ),2),0))=7,"B-",IF((ROUND(TRUNC(('TRI-1'!L53  ),2),0))=6,"C+",IF((ROUND(TRUNC(('TRI-1'!L53  ),2),0))=5,"C-",IF((ROUND(TRUNC(('TRI-1'!L53  ),2),0))=4,"D+",IF((ROUND(TRUNC(('TRI-1'!L53 ),2),0))=3,"D-",IF((ROUND(TRUNC(('TRI-1'!L53 ),2),0))=2,"E+",IF((ROUND(TRUNC(('TRI-1'!L53  ),2),0))&lt;=1,"E-","")))))))))))</f>
        <v/>
      </c>
      <c r="M53" s="51" t="str">
        <f>IF(OR('TRI-1'!M53 ="",'TRI-1'!M53&lt;0,'TRI-1'!M53  &gt;10),"",IF((ROUND(TRUNC(('TRI-1'!M53  ),2),0))=10,"A+",IF((ROUND(TRUNC(('TRI-1'!M53  ),2),0))=9,"A-",IF((ROUND(TRUNC(('TRI-1'!M53   ),2),0))=8,"B+",IF((ROUND(TRUNC(('TRI-1'!M53 ),2),0))=7,"B-",IF((ROUND(TRUNC(('TRI-1'!M53  ),2),0))=6,"C+",IF((ROUND(TRUNC(('TRI-1'!M53  ),2),0))=5,"C-",IF((ROUND(TRUNC(('TRI-1'!M53  ),2),0))=4,"D+",IF((ROUND(TRUNC(('TRI-1'!M53 ),2),0))=3,"D-",IF((ROUND(TRUNC(('TRI-1'!M53 ),2),0))=2,"E+",IF((ROUND(TRUNC(('TRI-1'!M53  ),2),0))&lt;=1,"E-","")))))))))))</f>
        <v/>
      </c>
      <c r="N53" s="51" t="str">
        <f>IF(OR('TRI-1'!N53 ="",'TRI-1'!N53&lt;0,'TRI-1'!N53  &gt;10),"",IF((ROUND(TRUNC(('TRI-1'!N53  ),2),0))=10,"A+",IF((ROUND(TRUNC(('TRI-1'!N53  ),2),0))=9,"A-",IF((ROUND(TRUNC(('TRI-1'!N53   ),2),0))=8,"B+",IF((ROUND(TRUNC(('TRI-1'!N53 ),2),0))=7,"B-",IF((ROUND(TRUNC(('TRI-1'!N53  ),2),0))=6,"C+",IF((ROUND(TRUNC(('TRI-1'!N53  ),2),0))=5,"C-",IF((ROUND(TRUNC(('TRI-1'!N53  ),2),0))=4,"D+",IF((ROUND(TRUNC(('TRI-1'!N53 ),2),0))=3,"D-",IF((ROUND(TRUNC(('TRI-1'!N53 ),2),0))=2,"E+",IF((ROUND(TRUNC(('TRI-1'!N53  ),2),0))&lt;=1,"E-","")))))))))))</f>
        <v/>
      </c>
      <c r="O53" s="51" t="str">
        <f>IF(OR('TRI-1'!O53 ="",'TRI-1'!O53&lt;0,'TRI-1'!O53  &gt;10),"",IF((ROUND(TRUNC(('TRI-1'!O53  ),2),0))=10,"A+",IF((ROUND(TRUNC(('TRI-1'!O53  ),2),0))=9,"A-",IF((ROUND(TRUNC(('TRI-1'!O53   ),2),0))=8,"B+",IF((ROUND(TRUNC(('TRI-1'!O53 ),2),0))=7,"B-",IF((ROUND(TRUNC(('TRI-1'!O53  ),2),0))=6,"C+",IF((ROUND(TRUNC(('TRI-1'!O53  ),2),0))=5,"C-",IF((ROUND(TRUNC(('TRI-1'!O53  ),2),0))=4,"D+",IF((ROUND(TRUNC(('TRI-1'!O53 ),2),0))=3,"D-",IF((ROUND(TRUNC(('TRI-1'!O53 ),2),0))=2,"E+",IF((ROUND(TRUNC(('TRI-1'!O53  ),2),0))&lt;=1,"E-","")))))))))))</f>
        <v/>
      </c>
      <c r="P53" s="51" t="str">
        <f>IF(OR('TRI-1'!P53 ="",'TRI-1'!P53&lt;0,'TRI-1'!P53  &gt;10),"",IF((ROUND(TRUNC(('TRI-1'!P53  ),2),0))=10,"A+",IF((ROUND(TRUNC(('TRI-1'!P53  ),2),0))=9,"A-",IF((ROUND(TRUNC(('TRI-1'!P53   ),2),0))=8,"B+",IF((ROUND(TRUNC(('TRI-1'!P53 ),2),0))=7,"B-",IF((ROUND(TRUNC(('TRI-1'!P53  ),2),0))=6,"C+",IF((ROUND(TRUNC(('TRI-1'!P53  ),2),0))=5,"C-",IF((ROUND(TRUNC(('TRI-1'!P53  ),2),0))=4,"D+",IF((ROUND(TRUNC(('TRI-1'!P53 ),2),0))=3,"D-",IF((ROUND(TRUNC(('TRI-1'!P53 ),2),0))=2,"E+",IF((ROUND(TRUNC(('TRI-1'!P53  ),2),0))&lt;=1,"E-","")))))))))))</f>
        <v/>
      </c>
      <c r="Q53" s="51" t="str">
        <f>IF(OR('TRI-1'!Q53 ="",'TRI-1'!Q53&lt;0,'TRI-1'!Q53  &gt;10),"",IF((ROUND(TRUNC(('TRI-1'!Q53  ),2),0))=10,"A+",IF((ROUND(TRUNC(('TRI-1'!Q53  ),2),0))=9,"A-",IF((ROUND(TRUNC(('TRI-1'!Q53   ),2),0))=8,"B+",IF((ROUND(TRUNC(('TRI-1'!Q53 ),2),0))=7,"B-",IF((ROUND(TRUNC(('TRI-1'!Q53  ),2),0))=6,"C+",IF((ROUND(TRUNC(('TRI-1'!Q53  ),2),0))=5,"C-",IF((ROUND(TRUNC(('TRI-1'!Q53  ),2),0))=4,"D+",IF((ROUND(TRUNC(('TRI-1'!Q53 ),2),0))=3,"D-",IF((ROUND(TRUNC(('TRI-1'!Q53 ),2),0))=2,"E+",IF((ROUND(TRUNC(('TRI-1'!Q53  ),2),0))&lt;=1,"E-","")))))))))))</f>
        <v/>
      </c>
      <c r="R53" s="51" t="str">
        <f>IF(OR('TRI-1'!R53 ="",'TRI-1'!R53&lt;0,'TRI-1'!R53  &gt;10),"",IF((ROUND(TRUNC(('TRI-1'!R53  ),2),0))=10,"A+",IF((ROUND(TRUNC(('TRI-1'!R53  ),2),0))=9,"A-",IF((ROUND(TRUNC(('TRI-1'!R53   ),2),0))=8,"B+",IF((ROUND(TRUNC(('TRI-1'!R53 ),2),0))=7,"B-",IF((ROUND(TRUNC(('TRI-1'!R53  ),2),0))=6,"C+",IF((ROUND(TRUNC(('TRI-1'!R53  ),2),0))=5,"C-",IF((ROUND(TRUNC(('TRI-1'!R53  ),2),0))=4,"D+",IF((ROUND(TRUNC(('TRI-1'!R53 ),2),0))=3,"D-",IF((ROUND(TRUNC(('TRI-1'!R53 ),2),0))=2,"E+",IF((ROUND(TRUNC(('TRI-1'!R53  ),2),0))&lt;=1,"E-","")))))))))))</f>
        <v/>
      </c>
      <c r="S53" s="51" t="str">
        <f>IF(OR('TRI-1'!S53 ="",'TRI-1'!S53&lt;0,'TRI-1'!S53  &gt;10),"",IF((ROUND(TRUNC(('TRI-1'!S53  ),2),0))=10,"A+",IF((ROUND(TRUNC(('TRI-1'!S53  ),2),0))=9,"A-",IF((ROUND(TRUNC(('TRI-1'!S53   ),2),0))=8,"B+",IF((ROUND(TRUNC(('TRI-1'!S53 ),2),0))=7,"B-",IF((ROUND(TRUNC(('TRI-1'!S53  ),2),0))=6,"C+",IF((ROUND(TRUNC(('TRI-1'!S53  ),2),0))=5,"C-",IF((ROUND(TRUNC(('TRI-1'!S53  ),2),0))=4,"D+",IF((ROUND(TRUNC(('TRI-1'!S53 ),2),0))=3,"D-",IF((ROUND(TRUNC(('TRI-1'!S53 ),2),0))=2,"E+",IF((ROUND(TRUNC(('TRI-1'!S53  ),2),0))&lt;=1,"E-","")))))))))))</f>
        <v/>
      </c>
      <c r="T53" s="51" t="str">
        <f>IF(OR('TRI-1'!T53 ="",'TRI-1'!T53&lt;0,'TRI-1'!T53  &gt;10),"",IF((ROUND(TRUNC(('TRI-1'!T53  ),2),0))=10,"A+",IF((ROUND(TRUNC(('TRI-1'!T53  ),2),0))=9,"A-",IF((ROUND(TRUNC(('TRI-1'!T53   ),2),0))=8,"B+",IF((ROUND(TRUNC(('TRI-1'!T53 ),2),0))=7,"B-",IF((ROUND(TRUNC(('TRI-1'!T53  ),2),0))=6,"C+",IF((ROUND(TRUNC(('TRI-1'!T53  ),2),0))=5,"C-",IF((ROUND(TRUNC(('TRI-1'!T53  ),2),0))=4,"D+",IF((ROUND(TRUNC(('TRI-1'!T53 ),2),0))=3,"D-",IF((ROUND(TRUNC(('TRI-1'!T53 ),2),0))=2,"E+",IF((ROUND(TRUNC(('TRI-1'!T53  ),2),0))&lt;=1,"E-","")))))))))))</f>
        <v/>
      </c>
      <c r="U53" s="51" t="str">
        <f>IF(OR('TRI-1'!U53 ="",'TRI-1'!U53&lt;0,'TRI-1'!U53  &gt;10),"",IF((ROUND(TRUNC(('TRI-1'!U53  ),2),0))=10,"A+",IF((ROUND(TRUNC(('TRI-1'!U53  ),2),0))=9,"A-",IF((ROUND(TRUNC(('TRI-1'!U53   ),2),0))=8,"B+",IF((ROUND(TRUNC(('TRI-1'!U53 ),2),0))=7,"B-",IF((ROUND(TRUNC(('TRI-1'!U53  ),2),0))=6,"C+",IF((ROUND(TRUNC(('TRI-1'!U53  ),2),0))=5,"C-",IF((ROUND(TRUNC(('TRI-1'!U53  ),2),0))=4,"D+",IF((ROUND(TRUNC(('TRI-1'!U53 ),2),0))=3,"D-",IF((ROUND(TRUNC(('TRI-1'!U53 ),2),0))=2,"E+",IF((ROUND(TRUNC(('TRI-1'!U53  ),2),0))&lt;=1,"E-","")))))))))))</f>
        <v/>
      </c>
      <c r="V53" s="51" t="str">
        <f>IF(OR('TRI-1'!V53 ="",'TRI-1'!V53&lt;0,'TRI-1'!V53  &gt;10),"",IF((ROUND(TRUNC(('TRI-1'!V53  ),2),0))=10,"A+",IF((ROUND(TRUNC(('TRI-1'!V53  ),2),0))=9,"A-",IF((ROUND(TRUNC(('TRI-1'!V53   ),2),0))=8,"B+",IF((ROUND(TRUNC(('TRI-1'!V53 ),2),0))=7,"B-",IF((ROUND(TRUNC(('TRI-1'!V53  ),2),0))=6,"C+",IF((ROUND(TRUNC(('TRI-1'!V53  ),2),0))=5,"C-",IF((ROUND(TRUNC(('TRI-1'!V53  ),2),0))=4,"D+",IF((ROUND(TRUNC(('TRI-1'!V53 ),2),0))=3,"D-",IF((ROUND(TRUNC(('TRI-1'!V53 ),2),0))=2,"E+",IF((ROUND(TRUNC(('TRI-1'!V53  ),2),0))&lt;=1,"E-","")))))))))))</f>
        <v/>
      </c>
      <c r="W53" s="51" t="str">
        <f>IF(OR('TRI-1'!W53 ="",'TRI-1'!W53&lt;0,'TRI-1'!W53  &gt;10),"",IF((ROUND(TRUNC(('TRI-1'!W53  ),2),0))=10,"A+",IF((ROUND(TRUNC(('TRI-1'!W53  ),2),0))=9,"A-",IF((ROUND(TRUNC(('TRI-1'!W53   ),2),0))=8,"B+",IF((ROUND(TRUNC(('TRI-1'!W53 ),2),0))=7,"B-",IF((ROUND(TRUNC(('TRI-1'!W53  ),2),0))=6,"C+",IF((ROUND(TRUNC(('TRI-1'!W53  ),2),0))=5,"C-",IF((ROUND(TRUNC(('TRI-1'!W53  ),2),0))=4,"D+",IF((ROUND(TRUNC(('TRI-1'!W53 ),2),0))=3,"D-",IF((ROUND(TRUNC(('TRI-1'!W53 ),2),0))=2,"E+",IF((ROUND(TRUNC(('TRI-1'!W53  ),2),0))&lt;=1,"E-","")))))))))))</f>
        <v/>
      </c>
      <c r="X53" s="51" t="str">
        <f>IF(OR('TRI-1'!X53 ="",'TRI-1'!X53&lt;0,'TRI-1'!X53  &gt;10),"",IF((ROUND(TRUNC(('TRI-1'!X53  ),2),0))=10,"A+",IF((ROUND(TRUNC(('TRI-1'!X53  ),2),0))=9,"A-",IF((ROUND(TRUNC(('TRI-1'!X53   ),2),0))=8,"B+",IF((ROUND(TRUNC(('TRI-1'!X53 ),2),0))=7,"B-",IF((ROUND(TRUNC(('TRI-1'!X53  ),2),0))=6,"C+",IF((ROUND(TRUNC(('TRI-1'!X53  ),2),0))=5,"C-",IF((ROUND(TRUNC(('TRI-1'!X53  ),2),0))=4,"D+",IF((ROUND(TRUNC(('TRI-1'!X53 ),2),0))=3,"D-",IF((ROUND(TRUNC(('TRI-1'!X53 ),2),0))=2,"E+",IF((ROUND(TRUNC(('TRI-1'!X53  ),2),0))&lt;=1,"E-","")))))))))))</f>
        <v/>
      </c>
      <c r="Y53" s="51" t="str">
        <f>IF(OR('TRI-1'!Y53 ="",'TRI-1'!Y53&lt;0,'TRI-1'!Y53  &gt;10),"",IF((ROUND(TRUNC(('TRI-1'!Y53  ),2),0))=10,"A+",IF((ROUND(TRUNC(('TRI-1'!Y53  ),2),0))=9,"A-",IF((ROUND(TRUNC(('TRI-1'!Y53   ),2),0))=8,"B+",IF((ROUND(TRUNC(('TRI-1'!Y53 ),2),0))=7,"B-",IF((ROUND(TRUNC(('TRI-1'!Y53  ),2),0))=6,"C+",IF((ROUND(TRUNC(('TRI-1'!Y53  ),2),0))=5,"C-",IF((ROUND(TRUNC(('TRI-1'!Y53  ),2),0))=4,"D+",IF((ROUND(TRUNC(('TRI-1'!Y53 ),2),0))=3,"D-",IF((ROUND(TRUNC(('TRI-1'!Y53 ),2),0))=2,"E+",IF((ROUND(TRUNC(('TRI-1'!Y53  ),2),0))&lt;=1,"E-","")))))))))))</f>
        <v/>
      </c>
      <c r="Z53" s="51" t="str">
        <f>IF(OR('TRI-1'!Z53 ="",'TRI-1'!Z53&lt;0,'TRI-1'!Z53  &gt;10),"",IF((ROUND(TRUNC(('TRI-1'!Z53  ),2),0))=10,"A+",IF((ROUND(TRUNC(('TRI-1'!Z53  ),2),0))=9,"A-",IF((ROUND(TRUNC(('TRI-1'!Z53   ),2),0))=8,"B+",IF((ROUND(TRUNC(('TRI-1'!Z53 ),2),0))=7,"B-",IF((ROUND(TRUNC(('TRI-1'!Z53  ),2),0))=6,"C+",IF((ROUND(TRUNC(('TRI-1'!Z53  ),2),0))=5,"C-",IF((ROUND(TRUNC(('TRI-1'!Z53  ),2),0))=4,"D+",IF((ROUND(TRUNC(('TRI-1'!Z53 ),2),0))=3,"D-",IF((ROUND(TRUNC(('TRI-1'!Z53 ),2),0))=2,"E+",IF((ROUND(TRUNC(('TRI-1'!Z53  ),2),0))&lt;=1,"E-","")))))))))))</f>
        <v/>
      </c>
      <c r="AA53" s="51" t="str">
        <f>IF(OR('TRI-1'!AA53 ="",'TRI-1'!AA53&lt;0,'TRI-1'!AA53  &gt;10),"",IF((ROUND(TRUNC(('TRI-1'!AA53  ),2),0))=10,"A+",IF((ROUND(TRUNC(('TRI-1'!AA53  ),2),0))=9,"A-",IF((ROUND(TRUNC(('TRI-1'!AA53   ),2),0))=8,"B+",IF((ROUND(TRUNC(('TRI-1'!AA53 ),2),0))=7,"B-",IF((ROUND(TRUNC(('TRI-1'!AA53  ),2),0))=6,"C+",IF((ROUND(TRUNC(('TRI-1'!AA53  ),2),0))=5,"C-",IF((ROUND(TRUNC(('TRI-1'!AA53  ),2),0))=4,"D+",IF((ROUND(TRUNC(('TRI-1'!AA53 ),2),0))=3,"D-",IF((ROUND(TRUNC(('TRI-1'!AA53 ),2),0))=2,"E+",IF((ROUND(TRUNC(('TRI-1'!AA53  ),2),0))&lt;=1,"E-","")))))))))))</f>
        <v/>
      </c>
      <c r="AB53" s="51" t="str">
        <f>IF(OR('TRI-1'!AB53 ="",'TRI-1'!AB53&lt;0,'TRI-1'!AB53  &gt;10),"",IF((ROUND(TRUNC(('TRI-1'!AB53  ),2),0))=10,"A+",IF((ROUND(TRUNC(('TRI-1'!AB53  ),2),0))=9,"A-",IF((ROUND(TRUNC(('TRI-1'!AB53   ),2),0))=8,"B+",IF((ROUND(TRUNC(('TRI-1'!AB53 ),2),0))=7,"B-",IF((ROUND(TRUNC(('TRI-1'!AB53  ),2),0))=6,"C+",IF((ROUND(TRUNC(('TRI-1'!AB53  ),2),0))=5,"C-",IF((ROUND(TRUNC(('TRI-1'!AB53  ),2),0))=4,"D+",IF((ROUND(TRUNC(('TRI-1'!AB53 ),2),0))=3,"D-",IF((ROUND(TRUNC(('TRI-1'!AB53 ),2),0))=2,"E+",IF((ROUND(TRUNC(('TRI-1'!AB53  ),2),0))&lt;=1,"E-","")))))))))))</f>
        <v/>
      </c>
      <c r="AC53" s="51" t="str">
        <f>IF(OR('TRI-1'!AC53 ="",'TRI-1'!AC53&lt;0,'TRI-1'!AC53  &gt;10),"",IF((ROUND(TRUNC(('TRI-1'!AC53  ),2),0))=10,"A+",IF((ROUND(TRUNC(('TRI-1'!AC53  ),2),0))=9,"A-",IF((ROUND(TRUNC(('TRI-1'!AC53   ),2),0))=8,"B+",IF((ROUND(TRUNC(('TRI-1'!AC53 ),2),0))=7,"B-",IF((ROUND(TRUNC(('TRI-1'!AC53  ),2),0))=6,"C+",IF((ROUND(TRUNC(('TRI-1'!AC53  ),2),0))=5,"C-",IF((ROUND(TRUNC(('TRI-1'!AC53  ),2),0))=4,"D+",IF((ROUND(TRUNC(('TRI-1'!AC53 ),2),0))=3,"D-",IF((ROUND(TRUNC(('TRI-1'!AC53 ),2),0))=2,"E+",IF((ROUND(TRUNC(('TRI-1'!AC53  ),2),0))&lt;=1,"E-","")))))))))))</f>
        <v/>
      </c>
      <c r="AD53" s="51" t="str">
        <f>IF(OR('TRI-1'!AD53 ="",'TRI-1'!AD53&lt;0,'TRI-1'!AD53  &gt;10),"",IF((ROUND(TRUNC(('TRI-1'!AD53  ),2),0))=10,"A+",IF((ROUND(TRUNC(('TRI-1'!AD53  ),2),0))=9,"A-",IF((ROUND(TRUNC(('TRI-1'!AD53   ),2),0))=8,"B+",IF((ROUND(TRUNC(('TRI-1'!AD53 ),2),0))=7,"B-",IF((ROUND(TRUNC(('TRI-1'!AD53  ),2),0))=6,"C+",IF((ROUND(TRUNC(('TRI-1'!AD53  ),2),0))=5,"C-",IF((ROUND(TRUNC(('TRI-1'!AD53  ),2),0))=4,"D+",IF((ROUND(TRUNC(('TRI-1'!AD53 ),2),0))=3,"D-",IF((ROUND(TRUNC(('TRI-1'!AD53 ),2),0))=2,"E+",IF((ROUND(TRUNC(('TRI-1'!AD53  ),2),0))&lt;=1,"E-","")))))))))))</f>
        <v/>
      </c>
      <c r="AE53" s="51" t="str">
        <f>IF(OR('TRI-1'!AE53 ="",'TRI-1'!AE53&lt;0,'TRI-1'!AE53  &gt;10),"",IF((ROUND(TRUNC(('TRI-1'!AE53  ),2),0))=10,"A+",IF((ROUND(TRUNC(('TRI-1'!AE53  ),2),0))=9,"A-",IF((ROUND(TRUNC(('TRI-1'!AE53   ),2),0))=8,"B+",IF((ROUND(TRUNC(('TRI-1'!AE53 ),2),0))=7,"B-",IF((ROUND(TRUNC(('TRI-1'!AE53  ),2),0))=6,"C+",IF((ROUND(TRUNC(('TRI-1'!AE53  ),2),0))=5,"C-",IF((ROUND(TRUNC(('TRI-1'!AE53  ),2),0))=4,"D+",IF((ROUND(TRUNC(('TRI-1'!AE53 ),2),0))=3,"D-",IF((ROUND(TRUNC(('TRI-1'!AE53 ),2),0))=2,"E+",IF((ROUND(TRUNC(('TRI-1'!AE53  ),2),0))&lt;=1,"E-","")))))))))))</f>
        <v/>
      </c>
      <c r="AF53" s="51" t="str">
        <f>IF(OR('TRI-1'!AF53 ="",'TRI-1'!AF53&lt;0,'TRI-1'!AF53  &gt;10),"",IF((ROUND(TRUNC(('TRI-1'!AF53  ),2),0))=10,"A+",IF((ROUND(TRUNC(('TRI-1'!AF53  ),2),0))=9,"A-",IF((ROUND(TRUNC(('TRI-1'!AF53   ),2),0))=8,"B+",IF((ROUND(TRUNC(('TRI-1'!AF53 ),2),0))=7,"B-",IF((ROUND(TRUNC(('TRI-1'!AF53  ),2),0))=6,"C+",IF((ROUND(TRUNC(('TRI-1'!AF53  ),2),0))=5,"C-",IF((ROUND(TRUNC(('TRI-1'!AF53  ),2),0))=4,"D+",IF((ROUND(TRUNC(('TRI-1'!AF53 ),2),0))=3,"D-",IF((ROUND(TRUNC(('TRI-1'!AF53 ),2),0))=2,"E+",IF((ROUND(TRUNC(('TRI-1'!AF53  ),2),0))&lt;=1,"E-","")))))))))))</f>
        <v/>
      </c>
      <c r="AG53" s="51" t="str">
        <f>IF(OR('TRI-1'!AG53 ="",'TRI-1'!AG53&lt;0,'TRI-1'!AG53  &gt;10),"",IF((ROUND(TRUNC(('TRI-1'!AG53  ),2),0))=10,"A+",IF((ROUND(TRUNC(('TRI-1'!AG53  ),2),0))=9,"A-",IF((ROUND(TRUNC(('TRI-1'!AG53   ),2),0))=8,"B+",IF((ROUND(TRUNC(('TRI-1'!AG53 ),2),0))=7,"B-",IF((ROUND(TRUNC(('TRI-1'!AG53  ),2),0))=6,"C+",IF((ROUND(TRUNC(('TRI-1'!AG53  ),2),0))=5,"C-",IF((ROUND(TRUNC(('TRI-1'!AG53  ),2),0))=4,"D+",IF((ROUND(TRUNC(('TRI-1'!AG53 ),2),0))=3,"D-",IF((ROUND(TRUNC(('TRI-1'!AG53 ),2),0))=2,"E+",IF((ROUND(TRUNC(('TRI-1'!AG53  ),2),0))&lt;=1,"E-","")))))))))))</f>
        <v/>
      </c>
      <c r="AH53" s="51" t="str">
        <f>IF(OR('TRI-1'!AH53 ="",'TRI-1'!AH53&lt;0,'TRI-1'!AH53  &gt;10),"",IF((ROUND(TRUNC(('TRI-1'!AH53  ),2),0))=10,"A+",IF((ROUND(TRUNC(('TRI-1'!AH53  ),2),0))=9,"A-",IF((ROUND(TRUNC(('TRI-1'!AH53   ),2),0))=8,"B+",IF((ROUND(TRUNC(('TRI-1'!AH53 ),2),0))=7,"B-",IF((ROUND(TRUNC(('TRI-1'!AH53  ),2),0))=6,"C+",IF((ROUND(TRUNC(('TRI-1'!AH53  ),2),0))=5,"C-",IF((ROUND(TRUNC(('TRI-1'!AH53  ),2),0))=4,"D+",IF((ROUND(TRUNC(('TRI-1'!AH53 ),2),0))=3,"D-",IF((ROUND(TRUNC(('TRI-1'!AH53 ),2),0))=2,"E+",IF((ROUND(TRUNC(('TRI-1'!AH53  ),2),0))&lt;=1,"E-","")))))))))))</f>
        <v/>
      </c>
      <c r="AI53" s="51" t="str">
        <f>IF(OR('TRI-1'!AI53 ="",'TRI-1'!AI53&lt;0,'TRI-1'!AI53  &gt;10),"",IF((ROUND(TRUNC(('TRI-1'!AI53  ),2),0))=10,"A+",IF((ROUND(TRUNC(('TRI-1'!AI53  ),2),0))=9,"A-",IF((ROUND(TRUNC(('TRI-1'!AI53   ),2),0))=8,"B+",IF((ROUND(TRUNC(('TRI-1'!AI53 ),2),0))=7,"B-",IF((ROUND(TRUNC(('TRI-1'!AI53  ),2),0))=6,"C+",IF((ROUND(TRUNC(('TRI-1'!AI53  ),2),0))=5,"C-",IF((ROUND(TRUNC(('TRI-1'!AI53  ),2),0))=4,"D+",IF((ROUND(TRUNC(('TRI-1'!AI53 ),2),0))=3,"D-",IF((ROUND(TRUNC(('TRI-1'!AI53 ),2),0))=2,"E+",IF((ROUND(TRUNC(('TRI-1'!AI53  ),2),0))&lt;=1,"E-","")))))))))))</f>
        <v/>
      </c>
      <c r="AJ53" s="51" t="str">
        <f>IF(OR('TRI-1'!AJ53 ="",'TRI-1'!AJ53&lt;0,'TRI-1'!AJ53  &gt;10),"",IF((ROUND(TRUNC(('TRI-1'!AJ53  ),2),0))=10,"A+",IF((ROUND(TRUNC(('TRI-1'!AJ53  ),2),0))=9,"A-",IF((ROUND(TRUNC(('TRI-1'!AJ53   ),2),0))=8,"B+",IF((ROUND(TRUNC(('TRI-1'!AJ53 ),2),0))=7,"B-",IF((ROUND(TRUNC(('TRI-1'!AJ53  ),2),0))=6,"C+",IF((ROUND(TRUNC(('TRI-1'!AJ53  ),2),0))=5,"C-",IF((ROUND(TRUNC(('TRI-1'!AJ53  ),2),0))=4,"D+",IF((ROUND(TRUNC(('TRI-1'!AJ53 ),2),0))=3,"D-",IF((ROUND(TRUNC(('TRI-1'!AJ53 ),2),0))=2,"E+",IF((ROUND(TRUNC(('TRI-1'!AJ53  ),2),0))&lt;=1,"E-","")))))))))))</f>
        <v/>
      </c>
      <c r="AK53" s="51" t="str">
        <f>IF(OR('TRI-1'!AK53 ="",'TRI-1'!AK53&lt;0,'TRI-1'!AK53  &gt;10),"",IF((ROUND(TRUNC(('TRI-1'!AK53  ),2),0))=10,"A+",IF((ROUND(TRUNC(('TRI-1'!AK53  ),2),0))=9,"A-",IF((ROUND(TRUNC(('TRI-1'!AK53   ),2),0))=8,"B+",IF((ROUND(TRUNC(('TRI-1'!AK53 ),2),0))=7,"B-",IF((ROUND(TRUNC(('TRI-1'!AK53  ),2),0))=6,"C+",IF((ROUND(TRUNC(('TRI-1'!AK53  ),2),0))=5,"C-",IF((ROUND(TRUNC(('TRI-1'!AK53  ),2),0))=4,"D+",IF((ROUND(TRUNC(('TRI-1'!AK53 ),2),0))=3,"D-",IF((ROUND(TRUNC(('TRI-1'!AK53 ),2),0))=2,"E+",IF((ROUND(TRUNC(('TRI-1'!AK53  ),2),0))&lt;=1,"E-","")))))))))))</f>
        <v/>
      </c>
      <c r="AL53" s="51" t="str">
        <f>IF(OR('TRI-1'!AL53 ="",'TRI-1'!AL53&lt;0,'TRI-1'!AL53  &gt;10),"",IF((ROUND(TRUNC(('TRI-1'!AL53  ),2),0))=10,"A+",IF((ROUND(TRUNC(('TRI-1'!AL53  ),2),0))=9,"A-",IF((ROUND(TRUNC(('TRI-1'!AL53   ),2),0))=8,"B+",IF((ROUND(TRUNC(('TRI-1'!AL53 ),2),0))=7,"B-",IF((ROUND(TRUNC(('TRI-1'!AL53  ),2),0))=6,"C+",IF((ROUND(TRUNC(('TRI-1'!AL53  ),2),0))=5,"C-",IF((ROUND(TRUNC(('TRI-1'!AL53  ),2),0))=4,"D+",IF((ROUND(TRUNC(('TRI-1'!AL53 ),2),0))=3,"D-",IF((ROUND(TRUNC(('TRI-1'!AL53 ),2),0))=2,"E+",IF((ROUND(TRUNC(('TRI-1'!AL53  ),2),0))&lt;=1,"E-","")))))))))))</f>
        <v/>
      </c>
      <c r="AM53" s="51" t="str">
        <f>IF(OR('TRI-1'!AM53 ="",'TRI-1'!AM53&lt;0,'TRI-1'!AM53  &gt;10),"",IF((ROUND(TRUNC(('TRI-1'!AM53  ),2),0))=10,"A+",IF((ROUND(TRUNC(('TRI-1'!AM53  ),2),0))=9,"A-",IF((ROUND(TRUNC(('TRI-1'!AM53   ),2),0))=8,"B+",IF((ROUND(TRUNC(('TRI-1'!AM53 ),2),0))=7,"B-",IF((ROUND(TRUNC(('TRI-1'!AM53  ),2),0))=6,"C+",IF((ROUND(TRUNC(('TRI-1'!AM53  ),2),0))=5,"C-",IF((ROUND(TRUNC(('TRI-1'!AM53  ),2),0))=4,"D+",IF((ROUND(TRUNC(('TRI-1'!AM53 ),2),0))=3,"D-",IF((ROUND(TRUNC(('TRI-1'!AM53 ),2),0))=2,"E+",IF((ROUND(TRUNC(('TRI-1'!AM53  ),2),0))&lt;=1,"E-","")))))))))))</f>
        <v/>
      </c>
      <c r="AN53" s="51" t="str">
        <f>IF(OR('TRI-1'!AN53 ="",'TRI-1'!AN53&lt;0,'TRI-1'!AN53  &gt;10),"",IF((ROUND(TRUNC(('TRI-1'!AN53  ),2),0))=10,"A+",IF((ROUND(TRUNC(('TRI-1'!AN53  ),2),0))=9,"A-",IF((ROUND(TRUNC(('TRI-1'!AN53   ),2),0))=8,"B+",IF((ROUND(TRUNC(('TRI-1'!AN53 ),2),0))=7,"B-",IF((ROUND(TRUNC(('TRI-1'!AN53  ),2),0))=6,"C+",IF((ROUND(TRUNC(('TRI-1'!AN53  ),2),0))=5,"C-",IF((ROUND(TRUNC(('TRI-1'!AN53  ),2),0))=4,"D+",IF((ROUND(TRUNC(('TRI-1'!AN53 ),2),0))=3,"D-",IF((ROUND(TRUNC(('TRI-1'!AN53 ),2),0))=2,"E+",IF((ROUND(TRUNC(('TRI-1'!AN53  ),2),0))&lt;=1,"E-","")))))))))))</f>
        <v/>
      </c>
      <c r="AO53" s="51" t="str">
        <f>IF(OR('TRI-1'!AO53 ="",'TRI-1'!AO53&lt;0,'TRI-1'!AO53  &gt;10),"",IF((ROUND(TRUNC(('TRI-1'!AO53  ),2),0))=10,"A+",IF((ROUND(TRUNC(('TRI-1'!AO53  ),2),0))=9,"A-",IF((ROUND(TRUNC(('TRI-1'!AO53   ),2),0))=8,"B+",IF((ROUND(TRUNC(('TRI-1'!AO53 ),2),0))=7,"B-",IF((ROUND(TRUNC(('TRI-1'!AO53  ),2),0))=6,"C+",IF((ROUND(TRUNC(('TRI-1'!AO53  ),2),0))=5,"C-",IF((ROUND(TRUNC(('TRI-1'!AO53  ),2),0))=4,"D+",IF((ROUND(TRUNC(('TRI-1'!AO53 ),2),0))=3,"D-",IF((ROUND(TRUNC(('TRI-1'!AO53 ),2),0))=2,"E+",IF((ROUND(TRUNC(('TRI-1'!AO53  ),2),0))&lt;=1,"E-","")))))))))))</f>
        <v/>
      </c>
      <c r="AP53" s="51" t="str">
        <f>IF(OR('TRI-1'!AP53 ="",'TRI-1'!AP53&lt;0,'TRI-1'!AP53  &gt;10),"",IF((ROUND(TRUNC(('TRI-1'!AP53  ),2),0))=10,"A+",IF((ROUND(TRUNC(('TRI-1'!AP53  ),2),0))=9,"A-",IF((ROUND(TRUNC(('TRI-1'!AP53   ),2),0))=8,"B+",IF((ROUND(TRUNC(('TRI-1'!AP53 ),2),0))=7,"B-",IF((ROUND(TRUNC(('TRI-1'!AP53  ),2),0))=6,"C+",IF((ROUND(TRUNC(('TRI-1'!AP53  ),2),0))=5,"C-",IF((ROUND(TRUNC(('TRI-1'!AP53  ),2),0))=4,"D+",IF((ROUND(TRUNC(('TRI-1'!AP53 ),2),0))=3,"D-",IF((ROUND(TRUNC(('TRI-1'!AP53 ),2),0))=2,"E+",IF((ROUND(TRUNC(('TRI-1'!AP53  ),2),0))&lt;=1,"E-","")))))))))))</f>
        <v/>
      </c>
      <c r="AQ53" s="51" t="str">
        <f>IF(OR('TRI-1'!AQ53 ="",'TRI-1'!AQ53&lt;0,'TRI-1'!AQ53  &gt;10),"",IF((ROUND(TRUNC(('TRI-1'!AQ53  ),2),0))=10,"A+",IF((ROUND(TRUNC(('TRI-1'!AQ53  ),2),0))=9,"A-",IF((ROUND(TRUNC(('TRI-1'!AQ53   ),2),0))=8,"B+",IF((ROUND(TRUNC(('TRI-1'!AQ53 ),2),0))=7,"B-",IF((ROUND(TRUNC(('TRI-1'!AQ53  ),2),0))=6,"C+",IF((ROUND(TRUNC(('TRI-1'!AQ53  ),2),0))=5,"C-",IF((ROUND(TRUNC(('TRI-1'!AQ53  ),2),0))=4,"D+",IF((ROUND(TRUNC(('TRI-1'!AQ53 ),2),0))=3,"D-",IF((ROUND(TRUNC(('TRI-1'!AQ53 ),2),0))=2,"E+",IF((ROUND(TRUNC(('TRI-1'!AQ53  ),2),0))&lt;=1,"E-","")))))))))))</f>
        <v/>
      </c>
      <c r="AR53" s="51" t="str">
        <f>IF(OR('TRI-1'!AR53 ="",'TRI-1'!AR53&lt;0,'TRI-1'!AR53  &gt;10),"",IF((ROUND(TRUNC(('TRI-1'!AR53  ),2),0))=10,"A+",IF((ROUND(TRUNC(('TRI-1'!AR53  ),2),0))=9,"A-",IF((ROUND(TRUNC(('TRI-1'!AR53   ),2),0))=8,"B+",IF((ROUND(TRUNC(('TRI-1'!AR53 ),2),0))=7,"B-",IF((ROUND(TRUNC(('TRI-1'!AR53  ),2),0))=6,"C+",IF((ROUND(TRUNC(('TRI-1'!AR53  ),2),0))=5,"C-",IF((ROUND(TRUNC(('TRI-1'!AR53  ),2),0))=4,"D+",IF((ROUND(TRUNC(('TRI-1'!AR53 ),2),0))=3,"D-",IF((ROUND(TRUNC(('TRI-1'!AR53 ),2),0))=2,"E+",IF((ROUND(TRUNC(('TRI-1'!AR53  ),2),0))&lt;=1,"E-","")))))))))))</f>
        <v/>
      </c>
      <c r="AS53" s="51" t="str">
        <f>IF(OR('TRI-1'!AS53 ="",'TRI-1'!AS53&lt;0,'TRI-1'!AS53  &gt;10),"",IF((ROUND(TRUNC(('TRI-1'!AS53  ),2),0))=10,"A+",IF((ROUND(TRUNC(('TRI-1'!AS53  ),2),0))=9,"A-",IF((ROUND(TRUNC(('TRI-1'!AS53   ),2),0))=8,"B+",IF((ROUND(TRUNC(('TRI-1'!AS53 ),2),0))=7,"B-",IF((ROUND(TRUNC(('TRI-1'!AS53  ),2),0))=6,"C+",IF((ROUND(TRUNC(('TRI-1'!AS53  ),2),0))=5,"C-",IF((ROUND(TRUNC(('TRI-1'!AS53  ),2),0))=4,"D+",IF((ROUND(TRUNC(('TRI-1'!AS53 ),2),0))=3,"D-",IF((ROUND(TRUNC(('TRI-1'!AS53 ),2),0))=2,"E+",IF((ROUND(TRUNC(('TRI-1'!AS53  ),2),0))&lt;=1,"E-","")))))))))))</f>
        <v/>
      </c>
      <c r="AT53" s="51" t="str">
        <f>IF(OR('TRI-1'!AT53 ="",'TRI-1'!AT53&lt;0,'TRI-1'!AT53  &gt;10),"",IF((ROUND(TRUNC(('TRI-1'!AT53  ),2),0))=10,"A+",IF((ROUND(TRUNC(('TRI-1'!AT53  ),2),0))=9,"A-",IF((ROUND(TRUNC(('TRI-1'!AT53   ),2),0))=8,"B+",IF((ROUND(TRUNC(('TRI-1'!AT53 ),2),0))=7,"B-",IF((ROUND(TRUNC(('TRI-1'!AT53  ),2),0))=6,"C+",IF((ROUND(TRUNC(('TRI-1'!AT53  ),2),0))=5,"C-",IF((ROUND(TRUNC(('TRI-1'!AT53  ),2),0))=4,"D+",IF((ROUND(TRUNC(('TRI-1'!AT53 ),2),0))=3,"D-",IF((ROUND(TRUNC(('TRI-1'!AT53 ),2),0))=2,"E+",IF((ROUND(TRUNC(('TRI-1'!AT53  ),2),0))&lt;=1,"E-","")))))))))))</f>
        <v/>
      </c>
      <c r="AU53" s="51" t="str">
        <f>IF(OR('TRI-1'!AU53 ="",'TRI-1'!AU53&lt;0,'TRI-1'!AU53  &gt;10),"",IF((ROUND(TRUNC(('TRI-1'!AU53  ),2),0))=10,"A+",IF((ROUND(TRUNC(('TRI-1'!AU53  ),2),0))=9,"A-",IF((ROUND(TRUNC(('TRI-1'!AU53   ),2),0))=8,"B+",IF((ROUND(TRUNC(('TRI-1'!AU53 ),2),0))=7,"B-",IF((ROUND(TRUNC(('TRI-1'!AU53  ),2),0))=6,"C+",IF((ROUND(TRUNC(('TRI-1'!AU53  ),2),0))=5,"C-",IF((ROUND(TRUNC(('TRI-1'!AU53  ),2),0))=4,"D+",IF((ROUND(TRUNC(('TRI-1'!AU53 ),2),0))=3,"D-",IF((ROUND(TRUNC(('TRI-1'!AU53 ),2),0))=2,"E+",IF((ROUND(TRUNC(('TRI-1'!AU53  ),2),0))&lt;=1,"E-","")))))))))))</f>
        <v/>
      </c>
      <c r="AV53" s="51" t="str">
        <f>IF(OR('TRI-1'!AV53 ="",'TRI-1'!AV53&lt;0,'TRI-1'!AV53  &gt;10),"",IF((ROUND(TRUNC(('TRI-1'!AV53  ),2),0))=10,"A+",IF((ROUND(TRUNC(('TRI-1'!AV53  ),2),0))=9,"A-",IF((ROUND(TRUNC(('TRI-1'!AV53   ),2),0))=8,"B+",IF((ROUND(TRUNC(('TRI-1'!AV53 ),2),0))=7,"B-",IF((ROUND(TRUNC(('TRI-1'!AV53  ),2),0))=6,"C+",IF((ROUND(TRUNC(('TRI-1'!AV53  ),2),0))=5,"C-",IF((ROUND(TRUNC(('TRI-1'!AV53  ),2),0))=4,"D+",IF((ROUND(TRUNC(('TRI-1'!AV53 ),2),0))=3,"D-",IF((ROUND(TRUNC(('TRI-1'!AV53 ),2),0))=2,"E+",IF((ROUND(TRUNC(('TRI-1'!AV53  ),2),0))&lt;=1,"E-","")))))))))))</f>
        <v/>
      </c>
      <c r="AW53" s="51" t="str">
        <f>IF(OR('TRI-1'!AW53 ="",'TRI-1'!AW53&lt;0,'TRI-1'!AW53  &gt;10),"",IF((ROUND(TRUNC(('TRI-1'!AW53  ),2),0))=10,"A+",IF((ROUND(TRUNC(('TRI-1'!AW53  ),2),0))=9,"A-",IF((ROUND(TRUNC(('TRI-1'!AW53   ),2),0))=8,"B+",IF((ROUND(TRUNC(('TRI-1'!AW53 ),2),0))=7,"B-",IF((ROUND(TRUNC(('TRI-1'!AW53  ),2),0))=6,"C+",IF((ROUND(TRUNC(('TRI-1'!AW53  ),2),0))=5,"C-",IF((ROUND(TRUNC(('TRI-1'!AW53  ),2),0))=4,"D+",IF((ROUND(TRUNC(('TRI-1'!AW53 ),2),0))=3,"D-",IF((ROUND(TRUNC(('TRI-1'!AW53 ),2),0))=2,"E+",IF((ROUND(TRUNC(('TRI-1'!AW53  ),2),0))&lt;=1,"E-","")))))))))))</f>
        <v/>
      </c>
      <c r="AX53" s="51" t="str">
        <f>IF(OR('TRI-1'!AX53 ="",'TRI-1'!AX53&lt;0,'TRI-1'!AX53  &gt;10),"",IF((ROUND(TRUNC(('TRI-1'!AX53  ),2),0))=10,"A+",IF((ROUND(TRUNC(('TRI-1'!AX53  ),2),0))=9,"A-",IF((ROUND(TRUNC(('TRI-1'!AX53   ),2),0))=8,"B+",IF((ROUND(TRUNC(('TRI-1'!AX53 ),2),0))=7,"B-",IF((ROUND(TRUNC(('TRI-1'!AX53  ),2),0))=6,"C+",IF((ROUND(TRUNC(('TRI-1'!AX53  ),2),0))=5,"C-",IF((ROUND(TRUNC(('TRI-1'!AX53  ),2),0))=4,"D+",IF((ROUND(TRUNC(('TRI-1'!AX53 ),2),0))=3,"D-",IF((ROUND(TRUNC(('TRI-1'!AX53 ),2),0))=2,"E+",IF((ROUND(TRUNC(('TRI-1'!AX53  ),2),0))&lt;=1,"E-","")))))))))))</f>
        <v/>
      </c>
      <c r="AY53" s="51" t="str">
        <f>IF(OR('TRI-1'!AY53 ="",'TRI-1'!AY53&lt;0,'TRI-1'!AY53  &gt;10),"",IF((ROUND(TRUNC(('TRI-1'!AY53  ),2),0))=10,"A+",IF((ROUND(TRUNC(('TRI-1'!AY53  ),2),0))=9,"A-",IF((ROUND(TRUNC(('TRI-1'!AY53   ),2),0))=8,"B+",IF((ROUND(TRUNC(('TRI-1'!AY53 ),2),0))=7,"B-",IF((ROUND(TRUNC(('TRI-1'!AY53  ),2),0))=6,"C+",IF((ROUND(TRUNC(('TRI-1'!AY53  ),2),0))=5,"C-",IF((ROUND(TRUNC(('TRI-1'!AY53  ),2),0))=4,"D+",IF((ROUND(TRUNC(('TRI-1'!AY53 ),2),0))=3,"D-",IF((ROUND(TRUNC(('TRI-1'!AY53 ),2),0))=2,"E+",IF((ROUND(TRUNC(('TRI-1'!AY53  ),2),0))&lt;=1,"E-","")))))))))))</f>
        <v/>
      </c>
      <c r="AZ53" s="51" t="str">
        <f>IF(OR('TRI-1'!AZ53 ="",'TRI-1'!AZ53&lt;0,'TRI-1'!AZ53  &gt;10),"",IF((ROUND(TRUNC(('TRI-1'!AZ53  ),2),0))=10,"A+",IF((ROUND(TRUNC(('TRI-1'!AZ53  ),2),0))=9,"A-",IF((ROUND(TRUNC(('TRI-1'!AZ53   ),2),0))=8,"B+",IF((ROUND(TRUNC(('TRI-1'!AZ53 ),2),0))=7,"B-",IF((ROUND(TRUNC(('TRI-1'!AZ53  ),2),0))=6,"C+",IF((ROUND(TRUNC(('TRI-1'!AZ53  ),2),0))=5,"C-",IF((ROUND(TRUNC(('TRI-1'!AZ53  ),2),0))=4,"D+",IF((ROUND(TRUNC(('TRI-1'!AZ53 ),2),0))=3,"D-",IF((ROUND(TRUNC(('TRI-1'!AZ53 ),2),0))=2,"E+",IF((ROUND(TRUNC(('TRI-1'!AZ53  ),2),0))&lt;=1,"E-","")))))))))))</f>
        <v/>
      </c>
      <c r="BA53" s="51" t="str">
        <f>IF(OR('TRI-1'!BA53 ="",'TRI-1'!BA53&lt;0,'TRI-1'!BA53  &gt;10),"",IF((ROUND(TRUNC(('TRI-1'!BA53  ),2),0))=10,"A+",IF((ROUND(TRUNC(('TRI-1'!BA53  ),2),0))=9,"A-",IF((ROUND(TRUNC(('TRI-1'!BA53   ),2),0))=8,"B+",IF((ROUND(TRUNC(('TRI-1'!BA53 ),2),0))=7,"B-",IF((ROUND(TRUNC(('TRI-1'!BA53  ),2),0))=6,"C+",IF((ROUND(TRUNC(('TRI-1'!BA53  ),2),0))=5,"C-",IF((ROUND(TRUNC(('TRI-1'!BA53  ),2),0))=4,"D+",IF((ROUND(TRUNC(('TRI-1'!BA53 ),2),0))=3,"D-",IF((ROUND(TRUNC(('TRI-1'!BA53 ),2),0))=2,"E+",IF((ROUND(TRUNC(('TRI-1'!BA53  ),2),0))&lt;=1,"E-","")))))))))))</f>
        <v/>
      </c>
      <c r="BB53" s="51" t="str">
        <f>IF(OR('TRI-1'!BB53 ="",'TRI-1'!BB53&lt;0,'TRI-1'!BB53  &gt;10),"",IF((ROUND(TRUNC(('TRI-1'!BB53  ),2),0))=10,"A+",IF((ROUND(TRUNC(('TRI-1'!BB53  ),2),0))=9,"A-",IF((ROUND(TRUNC(('TRI-1'!BB53   ),2),0))=8,"B+",IF((ROUND(TRUNC(('TRI-1'!BB53 ),2),0))=7,"B-",IF((ROUND(TRUNC(('TRI-1'!BB53  ),2),0))=6,"C+",IF((ROUND(TRUNC(('TRI-1'!BB53  ),2),0))=5,"C-",IF((ROUND(TRUNC(('TRI-1'!BB53  ),2),0))=4,"D+",IF((ROUND(TRUNC(('TRI-1'!BB53 ),2),0))=3,"D-",IF((ROUND(TRUNC(('TRI-1'!BB53 ),2),0))=2,"E+",IF((ROUND(TRUNC(('TRI-1'!BB53  ),2),0))&lt;=1,"E-","")))))))))))</f>
        <v/>
      </c>
      <c r="BC53" s="51" t="str">
        <f>IF(OR('TRI-1'!BC53 ="",'TRI-1'!BC53&lt;0,'TRI-1'!BC53  &gt;10),"",IF((ROUND(TRUNC(('TRI-1'!BC53  ),2),0))=10,"A+",IF((ROUND(TRUNC(('TRI-1'!BC53  ),2),0))=9,"A-",IF((ROUND(TRUNC(('TRI-1'!BC53   ),2),0))=8,"B+",IF((ROUND(TRUNC(('TRI-1'!BC53 ),2),0))=7,"B-",IF((ROUND(TRUNC(('TRI-1'!BC53  ),2),0))=6,"C+",IF((ROUND(TRUNC(('TRI-1'!BC53  ),2),0))=5,"C-",IF((ROUND(TRUNC(('TRI-1'!BC53  ),2),0))=4,"D+",IF((ROUND(TRUNC(('TRI-1'!BC53 ),2),0))=3,"D-",IF((ROUND(TRUNC(('TRI-1'!BC53 ),2),0))=2,"E+",IF((ROUND(TRUNC(('TRI-1'!BC53  ),2),0))&lt;=1,"E-","")))))))))))</f>
        <v/>
      </c>
      <c r="BD53" s="51" t="str">
        <f>IF(OR('TRI-1'!BD53 ="",'TRI-1'!BD53&lt;0,'TRI-1'!BD53  &gt;10),"",IF((ROUND(TRUNC(('TRI-1'!BD53  ),2),0))=10,"A+",IF((ROUND(TRUNC(('TRI-1'!BD53  ),2),0))=9,"A-",IF((ROUND(TRUNC(('TRI-1'!BD53   ),2),0))=8,"B+",IF((ROUND(TRUNC(('TRI-1'!BD53 ),2),0))=7,"B-",IF((ROUND(TRUNC(('TRI-1'!BD53  ),2),0))=6,"C+",IF((ROUND(TRUNC(('TRI-1'!BD53  ),2),0))=5,"C-",IF((ROUND(TRUNC(('TRI-1'!BD53  ),2),0))=4,"D+",IF((ROUND(TRUNC(('TRI-1'!BD53 ),2),0))=3,"D-",IF((ROUND(TRUNC(('TRI-1'!BD53 ),2),0))=2,"E+",IF((ROUND(TRUNC(('TRI-1'!BD53  ),2),0))&lt;=1,"E-","")))))))))))</f>
        <v/>
      </c>
      <c r="BE53" s="51" t="str">
        <f>IF(OR('TRI-1'!BE53 ="",'TRI-1'!BE53&lt;0,'TRI-1'!BE53  &gt;10),"",IF((ROUND(TRUNC(('TRI-1'!BE53  ),2),0))=10,"A+",IF((ROUND(TRUNC(('TRI-1'!BE53  ),2),0))=9,"A-",IF((ROUND(TRUNC(('TRI-1'!BE53   ),2),0))=8,"B+",IF((ROUND(TRUNC(('TRI-1'!BE53 ),2),0))=7,"B-",IF((ROUND(TRUNC(('TRI-1'!BE53  ),2),0))=6,"C+",IF((ROUND(TRUNC(('TRI-1'!BE53  ),2),0))=5,"C-",IF((ROUND(TRUNC(('TRI-1'!BE53  ),2),0))=4,"D+",IF((ROUND(TRUNC(('TRI-1'!BE53 ),2),0))=3,"D-",IF((ROUND(TRUNC(('TRI-1'!BE53 ),2),0))=2,"E+",IF((ROUND(TRUNC(('TRI-1'!BE53  ),2),0))&lt;=1,"E-","")))))))))))</f>
        <v/>
      </c>
      <c r="BF53" s="51" t="str">
        <f>IF(OR('TRI-1'!BF53 ="",'TRI-1'!BF53&lt;0,'TRI-1'!BF53  &gt;10),"",IF((ROUND(TRUNC(('TRI-1'!BF53  ),2),0))=10,"A+",IF((ROUND(TRUNC(('TRI-1'!BF53  ),2),0))=9,"A-",IF((ROUND(TRUNC(('TRI-1'!BF53   ),2),0))=8,"B+",IF((ROUND(TRUNC(('TRI-1'!BF53 ),2),0))=7,"B-",IF((ROUND(TRUNC(('TRI-1'!BF53  ),2),0))=6,"C+",IF((ROUND(TRUNC(('TRI-1'!BF53  ),2),0))=5,"C-",IF((ROUND(TRUNC(('TRI-1'!BF53  ),2),0))=4,"D+",IF((ROUND(TRUNC(('TRI-1'!BF53 ),2),0))=3,"D-",IF((ROUND(TRUNC(('TRI-1'!BF53 ),2),0))=2,"E+",IF((ROUND(TRUNC(('TRI-1'!BF53  ),2),0))&lt;=1,"E-","")))))))))))</f>
        <v/>
      </c>
      <c r="BG53" s="51" t="str">
        <f>IF(OR('TRI-1'!BG53 ="",'TRI-1'!BG53&lt;0,'TRI-1'!BG53  &gt;10),"",IF((ROUND(TRUNC(('TRI-1'!BG53  ),2),0))=10,"A+",IF((ROUND(TRUNC(('TRI-1'!BG53  ),2),0))=9,"A-",IF((ROUND(TRUNC(('TRI-1'!BG53   ),2),0))=8,"B+",IF((ROUND(TRUNC(('TRI-1'!BG53 ),2),0))=7,"B-",IF((ROUND(TRUNC(('TRI-1'!BG53  ),2),0))=6,"C+",IF((ROUND(TRUNC(('TRI-1'!BG53  ),2),0))=5,"C-",IF((ROUND(TRUNC(('TRI-1'!BG53  ),2),0))=4,"D+",IF((ROUND(TRUNC(('TRI-1'!BG53 ),2),0))=3,"D-",IF((ROUND(TRUNC(('TRI-1'!BG53 ),2),0))=2,"E+",IF((ROUND(TRUNC(('TRI-1'!BG53  ),2),0))&lt;=1,"E-","")))))))))))</f>
        <v/>
      </c>
      <c r="BH53" s="51" t="str">
        <f>IF(OR('TRI-1'!BH53 ="",'TRI-1'!BH53&lt;0,'TRI-1'!BH53  &gt;10),"",IF((ROUND(TRUNC(('TRI-1'!BH53  ),2),0))=10,"A+",IF((ROUND(TRUNC(('TRI-1'!BH53  ),2),0))=9,"A-",IF((ROUND(TRUNC(('TRI-1'!BH53   ),2),0))=8,"B+",IF((ROUND(TRUNC(('TRI-1'!BH53 ),2),0))=7,"B-",IF((ROUND(TRUNC(('TRI-1'!BH53  ),2),0))=6,"C+",IF((ROUND(TRUNC(('TRI-1'!BH53  ),2),0))=5,"C-",IF((ROUND(TRUNC(('TRI-1'!BH53  ),2),0))=4,"D+",IF((ROUND(TRUNC(('TRI-1'!BH53 ),2),0))=3,"D-",IF((ROUND(TRUNC(('TRI-1'!BH53 ),2),0))=2,"E+",IF((ROUND(TRUNC(('TRI-1'!BH53  ),2),0))&lt;=1,"E-","")))))))))))</f>
        <v/>
      </c>
      <c r="BI53" s="51" t="str">
        <f>IF(OR('TRI-1'!BI53 ="",'TRI-1'!BI53&lt;0,'TRI-1'!BI53  &gt;10),"",IF((ROUND(TRUNC(('TRI-1'!BI53  ),2),0))=10,"A+",IF((ROUND(TRUNC(('TRI-1'!BI53  ),2),0))=9,"A-",IF((ROUND(TRUNC(('TRI-1'!BI53   ),2),0))=8,"B+",IF((ROUND(TRUNC(('TRI-1'!BI53 ),2),0))=7,"B-",IF((ROUND(TRUNC(('TRI-1'!BI53  ),2),0))=6,"C+",IF((ROUND(TRUNC(('TRI-1'!BI53  ),2),0))=5,"C-",IF((ROUND(TRUNC(('TRI-1'!BI53  ),2),0))=4,"D+",IF((ROUND(TRUNC(('TRI-1'!BI53 ),2),0))=3,"D-",IF((ROUND(TRUNC(('TRI-1'!BI53 ),2),0))=2,"E+",IF((ROUND(TRUNC(('TRI-1'!BI53  ),2),0))&lt;=1,"E-","")))))))))))</f>
        <v/>
      </c>
      <c r="BJ53" s="51" t="str">
        <f>IF(OR('TRI-1'!BJ53 ="",'TRI-1'!BJ53&lt;0,'TRI-1'!BJ53  &gt;10),"",IF((ROUND(TRUNC(('TRI-1'!BJ53  ),2),0))=10,"A+",IF((ROUND(TRUNC(('TRI-1'!BJ53  ),2),0))=9,"A-",IF((ROUND(TRUNC(('TRI-1'!BJ53   ),2),0))=8,"B+",IF((ROUND(TRUNC(('TRI-1'!BJ53 ),2),0))=7,"B-",IF((ROUND(TRUNC(('TRI-1'!BJ53  ),2),0))=6,"C+",IF((ROUND(TRUNC(('TRI-1'!BJ53  ),2),0))=5,"C-",IF((ROUND(TRUNC(('TRI-1'!BJ53  ),2),0))=4,"D+",IF((ROUND(TRUNC(('TRI-1'!BJ53 ),2),0))=3,"D-",IF((ROUND(TRUNC(('TRI-1'!BJ53 ),2),0))=2,"E+",IF((ROUND(TRUNC(('TRI-1'!BJ53  ),2),0))&lt;=1,"E-","")))))))))))</f>
        <v/>
      </c>
      <c r="BK53" s="51" t="str">
        <f>IF(OR('TRI-1'!BK53 ="",'TRI-1'!BK53&lt;0,'TRI-1'!BK53  &gt;10),"",IF((ROUND(TRUNC(('TRI-1'!BK53  ),2),0))=10,"A+",IF((ROUND(TRUNC(('TRI-1'!BK53  ),2),0))=9,"A-",IF((ROUND(TRUNC(('TRI-1'!BK53   ),2),0))=8,"B+",IF((ROUND(TRUNC(('TRI-1'!BK53 ),2),0))=7,"B-",IF((ROUND(TRUNC(('TRI-1'!BK53  ),2),0))=6,"C+",IF((ROUND(TRUNC(('TRI-1'!BK53  ),2),0))=5,"C-",IF((ROUND(TRUNC(('TRI-1'!BK53  ),2),0))=4,"D+",IF((ROUND(TRUNC(('TRI-1'!BK53 ),2),0))=3,"D-",IF((ROUND(TRUNC(('TRI-1'!BK53 ),2),0))=2,"E+",IF((ROUND(TRUNC(('TRI-1'!BK53  ),2),0))&lt;=1,"E-","")))))))))))</f>
        <v/>
      </c>
      <c r="BL53" s="51" t="str">
        <f>IF(OR('TRI-1'!BL53 ="",'TRI-1'!BL53&lt;0,'TRI-1'!BL53  &gt;10),"",IF((ROUND(TRUNC(('TRI-1'!BL53  ),2),0))=10,"A+",IF((ROUND(TRUNC(('TRI-1'!BL53  ),2),0))=9,"A-",IF((ROUND(TRUNC(('TRI-1'!BL53   ),2),0))=8,"B+",IF((ROUND(TRUNC(('TRI-1'!BL53 ),2),0))=7,"B-",IF((ROUND(TRUNC(('TRI-1'!BL53  ),2),0))=6,"C+",IF((ROUND(TRUNC(('TRI-1'!BL53  ),2),0))=5,"C-",IF((ROUND(TRUNC(('TRI-1'!BL53  ),2),0))=4,"D+",IF((ROUND(TRUNC(('TRI-1'!BL53 ),2),0))=3,"D-",IF((ROUND(TRUNC(('TRI-1'!BL53 ),2),0))=2,"E+",IF((ROUND(TRUNC(('TRI-1'!BL53  ),2),0))&lt;=1,"E-","")))))))))))</f>
        <v/>
      </c>
      <c r="BM53" s="51" t="str">
        <f>IF(OR('TRI-1'!BM53 ="",'TRI-1'!BM53&lt;0,'TRI-1'!BM53  &gt;10),"",IF((ROUND(TRUNC(('TRI-1'!BM53  ),2),0))=10,"A+",IF((ROUND(TRUNC(('TRI-1'!BM53  ),2),0))=9,"A-",IF((ROUND(TRUNC(('TRI-1'!BM53   ),2),0))=8,"B+",IF((ROUND(TRUNC(('TRI-1'!BM53 ),2),0))=7,"B-",IF((ROUND(TRUNC(('TRI-1'!BM53  ),2),0))=6,"C+",IF((ROUND(TRUNC(('TRI-1'!BM53  ),2),0))=5,"C-",IF((ROUND(TRUNC(('TRI-1'!BM53  ),2),0))=4,"D+",IF((ROUND(TRUNC(('TRI-1'!BM53 ),2),0))=3,"D-",IF((ROUND(TRUNC(('TRI-1'!BM53 ),2),0))=2,"E+",IF((ROUND(TRUNC(('TRI-1'!BM53  ),2),0))&lt;=1,"E-","")))))))))))</f>
        <v/>
      </c>
      <c r="BN53" s="51" t="str">
        <f>IF(OR('TRI-1'!BN53 ="",'TRI-1'!BN53&lt;0,'TRI-1'!BN53  &gt;10),"",IF((ROUND(TRUNC(('TRI-1'!BN53  ),2),0))=10,"A+",IF((ROUND(TRUNC(('TRI-1'!BN53  ),2),0))=9,"A-",IF((ROUND(TRUNC(('TRI-1'!BN53   ),2),0))=8,"B+",IF((ROUND(TRUNC(('TRI-1'!BN53 ),2),0))=7,"B-",IF((ROUND(TRUNC(('TRI-1'!BN53  ),2),0))=6,"C+",IF((ROUND(TRUNC(('TRI-1'!BN53  ),2),0))=5,"C-",IF((ROUND(TRUNC(('TRI-1'!BN53  ),2),0))=4,"D+",IF((ROUND(TRUNC(('TRI-1'!BN53 ),2),0))=3,"D-",IF((ROUND(TRUNC(('TRI-1'!BN53 ),2),0))=2,"E+",IF((ROUND(TRUNC(('TRI-1'!BN53  ),2),0))&lt;=1,"E-","")))))))))))</f>
        <v/>
      </c>
      <c r="BO53" s="51" t="str">
        <f>IF(OR('TRI-1'!BO53 ="",'TRI-1'!BO53&lt;0,'TRI-1'!BO53  &gt;10),"",IF((ROUND(TRUNC(('TRI-1'!BO53  ),2),0))=10,"A+",IF((ROUND(TRUNC(('TRI-1'!BO53  ),2),0))=9,"A-",IF((ROUND(TRUNC(('TRI-1'!BO53   ),2),0))=8,"B+",IF((ROUND(TRUNC(('TRI-1'!BO53 ),2),0))=7,"B-",IF((ROUND(TRUNC(('TRI-1'!BO53  ),2),0))=6,"C+",IF((ROUND(TRUNC(('TRI-1'!BO53  ),2),0))=5,"C-",IF((ROUND(TRUNC(('TRI-1'!BO53  ),2),0))=4,"D+",IF((ROUND(TRUNC(('TRI-1'!BO53 ),2),0))=3,"D-",IF((ROUND(TRUNC(('TRI-1'!BO53 ),2),0))=2,"E+",IF((ROUND(TRUNC(('TRI-1'!BO53  ),2),0))&lt;=1,"E-","")))))))))))</f>
        <v/>
      </c>
      <c r="BP53" s="51" t="str">
        <f>IF(OR('TRI-1'!BP53 ="",'TRI-1'!BP53&lt;0,'TRI-1'!BP53  &gt;10),"",IF((ROUND(TRUNC(('TRI-1'!BP53  ),2),0))=10,"A+",IF((ROUND(TRUNC(('TRI-1'!BP53  ),2),0))=9,"A-",IF((ROUND(TRUNC(('TRI-1'!BP53   ),2),0))=8,"B+",IF((ROUND(TRUNC(('TRI-1'!BP53 ),2),0))=7,"B-",IF((ROUND(TRUNC(('TRI-1'!BP53  ),2),0))=6,"C+",IF((ROUND(TRUNC(('TRI-1'!BP53  ),2),0))=5,"C-",IF((ROUND(TRUNC(('TRI-1'!BP53  ),2),0))=4,"D+",IF((ROUND(TRUNC(('TRI-1'!BP53 ),2),0))=3,"D-",IF((ROUND(TRUNC(('TRI-1'!BP53 ),2),0))=2,"E+",IF((ROUND(TRUNC(('TRI-1'!BP53  ),2),0))&lt;=1,"E-","")))))))))))</f>
        <v/>
      </c>
      <c r="BQ53" s="51" t="str">
        <f>IF(OR('TRI-1'!BQ53 ="",'TRI-1'!BQ53&lt;0,'TRI-1'!BQ53  &gt;10),"",IF((ROUND(TRUNC(('TRI-1'!BQ53  ),2),0))=10,"A+",IF((ROUND(TRUNC(('TRI-1'!BQ53  ),2),0))=9,"A-",IF((ROUND(TRUNC(('TRI-1'!BQ53   ),2),0))=8,"B+",IF((ROUND(TRUNC(('TRI-1'!BQ53 ),2),0))=7,"B-",IF((ROUND(TRUNC(('TRI-1'!BQ53  ),2),0))=6,"C+",IF((ROUND(TRUNC(('TRI-1'!BQ53  ),2),0))=5,"C-",IF((ROUND(TRUNC(('TRI-1'!BQ53  ),2),0))=4,"D+",IF((ROUND(TRUNC(('TRI-1'!BQ53 ),2),0))=3,"D-",IF((ROUND(TRUNC(('TRI-1'!BQ53 ),2),0))=2,"E+",IF((ROUND(TRUNC(('TRI-1'!BQ53  ),2),0))&lt;=1,"E-","")))))))))))</f>
        <v/>
      </c>
      <c r="BR53" s="51" t="str">
        <f>IF(OR('TRI-1'!BR53 ="",'TRI-1'!BR53&lt;0,'TRI-1'!BR53  &gt;10),"",IF((ROUND(TRUNC(('TRI-1'!BR53  ),2),0))=10,"A+",IF((ROUND(TRUNC(('TRI-1'!BR53  ),2),0))=9,"A-",IF((ROUND(TRUNC(('TRI-1'!BR53   ),2),0))=8,"B+",IF((ROUND(TRUNC(('TRI-1'!BR53 ),2),0))=7,"B-",IF((ROUND(TRUNC(('TRI-1'!BR53  ),2),0))=6,"C+",IF((ROUND(TRUNC(('TRI-1'!BR53  ),2),0))=5,"C-",IF((ROUND(TRUNC(('TRI-1'!BR53  ),2),0))=4,"D+",IF((ROUND(TRUNC(('TRI-1'!BR53 ),2),0))=3,"D-",IF((ROUND(TRUNC(('TRI-1'!BR53 ),2),0))=2,"E+",IF((ROUND(TRUNC(('TRI-1'!BR53  ),2),0))&lt;=1,"E-","")))))))))))</f>
        <v/>
      </c>
      <c r="BS53" s="51" t="str">
        <f>IF(OR('TRI-1'!BS53 ="",'TRI-1'!BS53&lt;0,'TRI-1'!BS53  &gt;10),"",IF((ROUND(TRUNC(('TRI-1'!BS53  ),2),0))=10,"A+",IF((ROUND(TRUNC(('TRI-1'!BS53  ),2),0))=9,"A-",IF((ROUND(TRUNC(('TRI-1'!BS53   ),2),0))=8,"B+",IF((ROUND(TRUNC(('TRI-1'!BS53 ),2),0))=7,"B-",IF((ROUND(TRUNC(('TRI-1'!BS53  ),2),0))=6,"C+",IF((ROUND(TRUNC(('TRI-1'!BS53  ),2),0))=5,"C-",IF((ROUND(TRUNC(('TRI-1'!BS53  ),2),0))=4,"D+",IF((ROUND(TRUNC(('TRI-1'!BS53 ),2),0))=3,"D-",IF((ROUND(TRUNC(('TRI-1'!BS53 ),2),0))=2,"E+",IF((ROUND(TRUNC(('TRI-1'!BS53  ),2),0))&lt;=1,"E-","")))))))))))</f>
        <v/>
      </c>
      <c r="BT53" s="51" t="str">
        <f>IF(OR('TRI-1'!BT53 ="",'TRI-1'!BT53&lt;0,'TRI-1'!BT53  &gt;10),"",IF((ROUND(TRUNC(('TRI-1'!BT53  ),2),0))=10,"A+",IF((ROUND(TRUNC(('TRI-1'!BT53  ),2),0))=9,"A-",IF((ROUND(TRUNC(('TRI-1'!BT53   ),2),0))=8,"B+",IF((ROUND(TRUNC(('TRI-1'!BT53 ),2),0))=7,"B-",IF((ROUND(TRUNC(('TRI-1'!BT53  ),2),0))=6,"C+",IF((ROUND(TRUNC(('TRI-1'!BT53  ),2),0))=5,"C-",IF((ROUND(TRUNC(('TRI-1'!BT53  ),2),0))=4,"D+",IF((ROUND(TRUNC(('TRI-1'!BT53 ),2),0))=3,"D-",IF((ROUND(TRUNC(('TRI-1'!BT53 ),2),0))=2,"E+",IF((ROUND(TRUNC(('TRI-1'!BT53  ),2),0))&lt;=1,"E-","")))))))))))</f>
        <v/>
      </c>
      <c r="BU53" s="51" t="str">
        <f>IF(OR('TRI-1'!BU53 ="",'TRI-1'!BU53&lt;0,'TRI-1'!BU53  &gt;10),"",IF((ROUND(TRUNC(('TRI-1'!BU53  ),2),0))=10,"A+",IF((ROUND(TRUNC(('TRI-1'!BU53  ),2),0))=9,"A-",IF((ROUND(TRUNC(('TRI-1'!BU53   ),2),0))=8,"B+",IF((ROUND(TRUNC(('TRI-1'!BU53 ),2),0))=7,"B-",IF((ROUND(TRUNC(('TRI-1'!BU53  ),2),0))=6,"C+",IF((ROUND(TRUNC(('TRI-1'!BU53  ),2),0))=5,"C-",IF((ROUND(TRUNC(('TRI-1'!BU53  ),2),0))=4,"D+",IF((ROUND(TRUNC(('TRI-1'!BU53 ),2),0))=3,"D-",IF((ROUND(TRUNC(('TRI-1'!BU53 ),2),0))=2,"E+",IF((ROUND(TRUNC(('TRI-1'!BU53  ),2),0))&lt;=1,"E-","")))))))))))</f>
        <v/>
      </c>
      <c r="BV53" s="51" t="str">
        <f>IF(OR('TRI-1'!BV53 ="",'TRI-1'!BV53&lt;0,'TRI-1'!BV53  &gt;10),"",IF((ROUND(TRUNC(('TRI-1'!BV53  ),2),0))=10,"A+",IF((ROUND(TRUNC(('TRI-1'!BV53  ),2),0))=9,"A-",IF((ROUND(TRUNC(('TRI-1'!BV53   ),2),0))=8,"B+",IF((ROUND(TRUNC(('TRI-1'!BV53 ),2),0))=7,"B-",IF((ROUND(TRUNC(('TRI-1'!BV53  ),2),0))=6,"C+",IF((ROUND(TRUNC(('TRI-1'!BV53  ),2),0))=5,"C-",IF((ROUND(TRUNC(('TRI-1'!BV53  ),2),0))=4,"D+",IF((ROUND(TRUNC(('TRI-1'!BV53 ),2),0))=3,"D-",IF((ROUND(TRUNC(('TRI-1'!BV53 ),2),0))=2,"E+",IF((ROUND(TRUNC(('TRI-1'!BV53  ),2),0))&lt;=1,"E-","")))))))))))</f>
        <v/>
      </c>
      <c r="BW53" s="51" t="str">
        <f>IF(OR('TRI-1'!BW53 ="",'TRI-1'!BW53&lt;0,'TRI-1'!BW53  &gt;10),"",IF((ROUND(TRUNC(('TRI-1'!BW53  ),2),0))=10,"A+",IF((ROUND(TRUNC(('TRI-1'!BW53  ),2),0))=9,"A-",IF((ROUND(TRUNC(('TRI-1'!BW53   ),2),0))=8,"B+",IF((ROUND(TRUNC(('TRI-1'!BW53 ),2),0))=7,"B-",IF((ROUND(TRUNC(('TRI-1'!BW53  ),2),0))=6,"C+",IF((ROUND(TRUNC(('TRI-1'!BW53  ),2),0))=5,"C-",IF((ROUND(TRUNC(('TRI-1'!BW53  ),2),0))=4,"D+",IF((ROUND(TRUNC(('TRI-1'!BW53 ),2),0))=3,"D-",IF((ROUND(TRUNC(('TRI-1'!BW53 ),2),0))=2,"E+",IF((ROUND(TRUNC(('TRI-1'!BW53  ),2),0))&lt;=1,"E-","")))))))))))</f>
        <v/>
      </c>
      <c r="BX53" s="51" t="str">
        <f>IF(OR('TRI-1'!BX53 ="",'TRI-1'!BX53&lt;0,'TRI-1'!BX53  &gt;10),"",IF((ROUND(TRUNC(('TRI-1'!BX53  ),2),0))=10,"A+",IF((ROUND(TRUNC(('TRI-1'!BX53  ),2),0))=9,"A-",IF((ROUND(TRUNC(('TRI-1'!BX53   ),2),0))=8,"B+",IF((ROUND(TRUNC(('TRI-1'!BX53 ),2),0))=7,"B-",IF((ROUND(TRUNC(('TRI-1'!BX53  ),2),0))=6,"C+",IF((ROUND(TRUNC(('TRI-1'!BX53  ),2),0))=5,"C-",IF((ROUND(TRUNC(('TRI-1'!BX53  ),2),0))=4,"D+",IF((ROUND(TRUNC(('TRI-1'!BX53 ),2),0))=3,"D-",IF((ROUND(TRUNC(('TRI-1'!BX53 ),2),0))=2,"E+",IF((ROUND(TRUNC(('TRI-1'!BX53  ),2),0))&lt;=1,"E-","")))))))))))</f>
        <v/>
      </c>
      <c r="BY53" s="51" t="str">
        <f>IF(OR('TRI-1'!BY53 ="",'TRI-1'!BY53&lt;0,'TRI-1'!BY53  &gt;10),"",IF((ROUND(TRUNC(('TRI-1'!BY53  ),2),0))=10,"A+",IF((ROUND(TRUNC(('TRI-1'!BY53  ),2),0))=9,"A-",IF((ROUND(TRUNC(('TRI-1'!BY53   ),2),0))=8,"B+",IF((ROUND(TRUNC(('TRI-1'!BY53 ),2),0))=7,"B-",IF((ROUND(TRUNC(('TRI-1'!BY53  ),2),0))=6,"C+",IF((ROUND(TRUNC(('TRI-1'!BY53  ),2),0))=5,"C-",IF((ROUND(TRUNC(('TRI-1'!BY53  ),2),0))=4,"D+",IF((ROUND(TRUNC(('TRI-1'!BY53 ),2),0))=3,"D-",IF((ROUND(TRUNC(('TRI-1'!BY53 ),2),0))=2,"E+",IF((ROUND(TRUNC(('TRI-1'!BY53  ),2),0))&lt;=1,"E-","")))))))))))</f>
        <v/>
      </c>
      <c r="BZ53" s="51" t="str">
        <f>IF(OR('TRI-1'!BZ53 ="",'TRI-1'!BZ53&lt;0,'TRI-1'!BZ53  &gt;10),"",IF((ROUND(TRUNC(('TRI-1'!BZ53  ),2),0))=10,"A+",IF((ROUND(TRUNC(('TRI-1'!BZ53  ),2),0))=9,"A-",IF((ROUND(TRUNC(('TRI-1'!BZ53   ),2),0))=8,"B+",IF((ROUND(TRUNC(('TRI-1'!BZ53 ),2),0))=7,"B-",IF((ROUND(TRUNC(('TRI-1'!BZ53  ),2),0))=6,"C+",IF((ROUND(TRUNC(('TRI-1'!BZ53  ),2),0))=5,"C-",IF((ROUND(TRUNC(('TRI-1'!BZ53  ),2),0))=4,"D+",IF((ROUND(TRUNC(('TRI-1'!BZ53 ),2),0))=3,"D-",IF((ROUND(TRUNC(('TRI-1'!BZ53 ),2),0))=2,"E+",IF((ROUND(TRUNC(('TRI-1'!BZ53  ),2),0))&lt;=1,"E-","")))))))))))</f>
        <v/>
      </c>
      <c r="CA53" s="51" t="str">
        <f>IF(OR('TRI-1'!CA53 ="",'TRI-1'!CA53&lt;0,'TRI-1'!CA53  &gt;10),"",IF((ROUND(TRUNC(('TRI-1'!CA53  ),2),0))=10,"A+",IF((ROUND(TRUNC(('TRI-1'!CA53  ),2),0))=9,"A-",IF((ROUND(TRUNC(('TRI-1'!CA53   ),2),0))=8,"B+",IF((ROUND(TRUNC(('TRI-1'!CA53 ),2),0))=7,"B-",IF((ROUND(TRUNC(('TRI-1'!CA53  ),2),0))=6,"C+",IF((ROUND(TRUNC(('TRI-1'!CA53  ),2),0))=5,"C-",IF((ROUND(TRUNC(('TRI-1'!CA53  ),2),0))=4,"D+",IF((ROUND(TRUNC(('TRI-1'!CA53 ),2),0))=3,"D-",IF((ROUND(TRUNC(('TRI-1'!CA53 ),2),0))=2,"E+",IF((ROUND(TRUNC(('TRI-1'!CA53  ),2),0))&lt;=1,"E-","")))))))))))</f>
        <v/>
      </c>
      <c r="CB53" s="51" t="str">
        <f>IF(OR('TRI-1'!CB53 ="",'TRI-1'!CB53&lt;0,'TRI-1'!CB53  &gt;10),"",IF((ROUND(TRUNC(('TRI-1'!CB53  ),2),0))=10,"A+",IF((ROUND(TRUNC(('TRI-1'!CB53  ),2),0))=9,"A-",IF((ROUND(TRUNC(('TRI-1'!CB53   ),2),0))=8,"B+",IF((ROUND(TRUNC(('TRI-1'!CB53 ),2),0))=7,"B-",IF((ROUND(TRUNC(('TRI-1'!CB53  ),2),0))=6,"C+",IF((ROUND(TRUNC(('TRI-1'!CB53  ),2),0))=5,"C-",IF((ROUND(TRUNC(('TRI-1'!CB53  ),2),0))=4,"D+",IF((ROUND(TRUNC(('TRI-1'!CB53 ),2),0))=3,"D-",IF((ROUND(TRUNC(('TRI-1'!CB53 ),2),0))=2,"E+",IF((ROUND(TRUNC(('TRI-1'!CB53  ),2),0))&lt;=1,"E-","")))))))))))</f>
        <v/>
      </c>
      <c r="CC53" s="51" t="str">
        <f>IF(OR('TRI-1'!CC53 ="",'TRI-1'!CC53&lt;0,'TRI-1'!CC53  &gt;10),"",IF((ROUND(TRUNC(('TRI-1'!CC53  ),2),0))=10,"A+",IF((ROUND(TRUNC(('TRI-1'!CC53  ),2),0))=9,"A-",IF((ROUND(TRUNC(('TRI-1'!CC53   ),2),0))=8,"B+",IF((ROUND(TRUNC(('TRI-1'!CC53 ),2),0))=7,"B-",IF((ROUND(TRUNC(('TRI-1'!CC53  ),2),0))=6,"C+",IF((ROUND(TRUNC(('TRI-1'!CC53  ),2),0))=5,"C-",IF((ROUND(TRUNC(('TRI-1'!CC53  ),2),0))=4,"D+",IF((ROUND(TRUNC(('TRI-1'!CC53 ),2),0))=3,"D-",IF((ROUND(TRUNC(('TRI-1'!CC53 ),2),0))=2,"E+",IF((ROUND(TRUNC(('TRI-1'!CC53  ),2),0))&lt;=1,"E-","")))))))))))</f>
        <v/>
      </c>
      <c r="CD53" s="51" t="str">
        <f>IF(OR('TRI-1'!CD53 ="",'TRI-1'!CD53&lt;0,'TRI-1'!CD53  &gt;10),"",IF((ROUND(TRUNC(('TRI-1'!CD53  ),2),0))=10,"A+",IF((ROUND(TRUNC(('TRI-1'!CD53  ),2),0))=9,"A-",IF((ROUND(TRUNC(('TRI-1'!CD53   ),2),0))=8,"B+",IF((ROUND(TRUNC(('TRI-1'!CD53 ),2),0))=7,"B-",IF((ROUND(TRUNC(('TRI-1'!CD53  ),2),0))=6,"C+",IF((ROUND(TRUNC(('TRI-1'!CD53  ),2),0))=5,"C-",IF((ROUND(TRUNC(('TRI-1'!CD53  ),2),0))=4,"D+",IF((ROUND(TRUNC(('TRI-1'!CD53 ),2),0))=3,"D-",IF((ROUND(TRUNC(('TRI-1'!CD53 ),2),0))=2,"E+",IF((ROUND(TRUNC(('TRI-1'!CD53  ),2),0))&lt;=1,"E-","")))))))))))</f>
        <v/>
      </c>
      <c r="CE53" s="51" t="str">
        <f>IF(OR('TRI-1'!CE53 ="",'TRI-1'!CE53&lt;0,'TRI-1'!CE53  &gt;10),"",IF((ROUND(TRUNC(('TRI-1'!CE53  ),2),0))=10,"A+",IF((ROUND(TRUNC(('TRI-1'!CE53  ),2),0))=9,"A-",IF((ROUND(TRUNC(('TRI-1'!CE53   ),2),0))=8,"B+",IF((ROUND(TRUNC(('TRI-1'!CE53 ),2),0))=7,"B-",IF((ROUND(TRUNC(('TRI-1'!CE53  ),2),0))=6,"C+",IF((ROUND(TRUNC(('TRI-1'!CE53  ),2),0))=5,"C-",IF((ROUND(TRUNC(('TRI-1'!CE53  ),2),0))=4,"D+",IF((ROUND(TRUNC(('TRI-1'!CE53 ),2),0))=3,"D-",IF((ROUND(TRUNC(('TRI-1'!CE53 ),2),0))=2,"E+",IF((ROUND(TRUNC(('TRI-1'!CE53  ),2),0))&lt;=1,"E-","")))))))))))</f>
        <v/>
      </c>
      <c r="CF53" s="51" t="str">
        <f>IF(OR('TRI-1'!CF53 ="",'TRI-1'!CF53&lt;0,'TRI-1'!CF53  &gt;10),"",IF((ROUND(TRUNC(('TRI-1'!CF53  ),2),0))=10,"A+",IF((ROUND(TRUNC(('TRI-1'!CF53  ),2),0))=9,"A-",IF((ROUND(TRUNC(('TRI-1'!CF53   ),2),0))=8,"B+",IF((ROUND(TRUNC(('TRI-1'!CF53 ),2),0))=7,"B-",IF((ROUND(TRUNC(('TRI-1'!CF53  ),2),0))=6,"C+",IF((ROUND(TRUNC(('TRI-1'!CF53  ),2),0))=5,"C-",IF((ROUND(TRUNC(('TRI-1'!CF53  ),2),0))=4,"D+",IF((ROUND(TRUNC(('TRI-1'!CF53 ),2),0))=3,"D-",IF((ROUND(TRUNC(('TRI-1'!CF53 ),2),0))=2,"E+",IF((ROUND(TRUNC(('TRI-1'!CF53  ),2),0))&lt;=1,"E-","")))))))))))</f>
        <v/>
      </c>
      <c r="CG53" s="51" t="str">
        <f>IF(OR('TRI-1'!CG53 ="",'TRI-1'!CG53&lt;0,'TRI-1'!CG53  &gt;10),"",IF((ROUND(TRUNC(('TRI-1'!CG53  ),2),0))=10,"A+",IF((ROUND(TRUNC(('TRI-1'!CG53  ),2),0))=9,"A-",IF((ROUND(TRUNC(('TRI-1'!CG53   ),2),0))=8,"B+",IF((ROUND(TRUNC(('TRI-1'!CG53 ),2),0))=7,"B-",IF((ROUND(TRUNC(('TRI-1'!CG53  ),2),0))=6,"C+",IF((ROUND(TRUNC(('TRI-1'!CG53  ),2),0))=5,"C-",IF((ROUND(TRUNC(('TRI-1'!CG53  ),2),0))=4,"D+",IF((ROUND(TRUNC(('TRI-1'!CG53 ),2),0))=3,"D-",IF((ROUND(TRUNC(('TRI-1'!CG53 ),2),0))=2,"E+",IF((ROUND(TRUNC(('TRI-1'!CG53  ),2),0))&lt;=1,"E-","")))))))))))</f>
        <v/>
      </c>
      <c r="CH53" s="51" t="str">
        <f>IF(OR('TRI-1'!CH53 ="",'TRI-1'!CH53&lt;0,'TRI-1'!CH53  &gt;10),"",IF((ROUND(TRUNC(('TRI-1'!CH53  ),2),0))=10,"A+",IF((ROUND(TRUNC(('TRI-1'!CH53  ),2),0))=9,"A-",IF((ROUND(TRUNC(('TRI-1'!CH53   ),2),0))=8,"B+",IF((ROUND(TRUNC(('TRI-1'!CH53 ),2),0))=7,"B-",IF((ROUND(TRUNC(('TRI-1'!CH53  ),2),0))=6,"C+",IF((ROUND(TRUNC(('TRI-1'!CH53  ),2),0))=5,"C-",IF((ROUND(TRUNC(('TRI-1'!CH53  ),2),0))=4,"D+",IF((ROUND(TRUNC(('TRI-1'!CH53 ),2),0))=3,"D-",IF((ROUND(TRUNC(('TRI-1'!CH53 ),2),0))=2,"E+",IF((ROUND(TRUNC(('TRI-1'!CH53  ),2),0))&lt;=1,"E-","")))))))))))</f>
        <v/>
      </c>
      <c r="CI53" s="51" t="str">
        <f>IF(OR('TRI-1'!CI53 ="",'TRI-1'!CI53&lt;0,'TRI-1'!CI53  &gt;10),"",IF((ROUND(TRUNC(('TRI-1'!CI53  ),2),0))=10,"A+",IF((ROUND(TRUNC(('TRI-1'!CI53  ),2),0))=9,"A-",IF((ROUND(TRUNC(('TRI-1'!CI53   ),2),0))=8,"B+",IF((ROUND(TRUNC(('TRI-1'!CI53 ),2),0))=7,"B-",IF((ROUND(TRUNC(('TRI-1'!CI53  ),2),0))=6,"C+",IF((ROUND(TRUNC(('TRI-1'!CI53  ),2),0))=5,"C-",IF((ROUND(TRUNC(('TRI-1'!CI53  ),2),0))=4,"D+",IF((ROUND(TRUNC(('TRI-1'!CI53 ),2),0))=3,"D-",IF((ROUND(TRUNC(('TRI-1'!CI53 ),2),0))=2,"E+",IF((ROUND(TRUNC(('TRI-1'!CI53  ),2),0))&lt;=1,"E-","")))))))))))</f>
        <v/>
      </c>
      <c r="CJ53" s="51" t="str">
        <f>IF(OR('TRI-1'!CJ53 ="",'TRI-1'!CJ53&lt;0,'TRI-1'!CJ53  &gt;10),"",IF((ROUND(TRUNC(('TRI-1'!CJ53  ),2),0))=10,"A+",IF((ROUND(TRUNC(('TRI-1'!CJ53  ),2),0))=9,"A-",IF((ROUND(TRUNC(('TRI-1'!CJ53   ),2),0))=8,"B+",IF((ROUND(TRUNC(('TRI-1'!CJ53 ),2),0))=7,"B-",IF((ROUND(TRUNC(('TRI-1'!CJ53  ),2),0))=6,"C+",IF((ROUND(TRUNC(('TRI-1'!CJ53  ),2),0))=5,"C-",IF((ROUND(TRUNC(('TRI-1'!CJ53  ),2),0))=4,"D+",IF((ROUND(TRUNC(('TRI-1'!CJ53 ),2),0))=3,"D-",IF((ROUND(TRUNC(('TRI-1'!CJ53 ),2),0))=2,"E+",IF((ROUND(TRUNC(('TRI-1'!CJ53  ),2),0))&lt;=1,"E-","")))))))))))</f>
        <v/>
      </c>
      <c r="CK53" s="51" t="str">
        <f>IF(OR('TRI-1'!CK53 ="",'TRI-1'!CK53&lt;0,'TRI-1'!CK53  &gt;10),"",IF((ROUND(TRUNC(('TRI-1'!CK53  ),2),0))=10,"A+",IF((ROUND(TRUNC(('TRI-1'!CK53  ),2),0))=9,"A-",IF((ROUND(TRUNC(('TRI-1'!CK53   ),2),0))=8,"B+",IF((ROUND(TRUNC(('TRI-1'!CK53 ),2),0))=7,"B-",IF((ROUND(TRUNC(('TRI-1'!CK53  ),2),0))=6,"C+",IF((ROUND(TRUNC(('TRI-1'!CK53  ),2),0))=5,"C-",IF((ROUND(TRUNC(('TRI-1'!CK53  ),2),0))=4,"D+",IF((ROUND(TRUNC(('TRI-1'!CK53 ),2),0))=3,"D-",IF((ROUND(TRUNC(('TRI-1'!CK53 ),2),0))=2,"E+",IF((ROUND(TRUNC(('TRI-1'!CK53  ),2),0))&lt;=1,"E-","")))))))))))</f>
        <v/>
      </c>
      <c r="CL53" s="51" t="str">
        <f>IF(OR('TRI-1'!CL53 ="",'TRI-1'!CL53&lt;0,'TRI-1'!CL53  &gt;10),"",IF((ROUND(TRUNC(('TRI-1'!CL53  ),2),0))=10,"A+",IF((ROUND(TRUNC(('TRI-1'!CL53  ),2),0))=9,"A-",IF((ROUND(TRUNC(('TRI-1'!CL53   ),2),0))=8,"B+",IF((ROUND(TRUNC(('TRI-1'!CL53 ),2),0))=7,"B-",IF((ROUND(TRUNC(('TRI-1'!CL53  ),2),0))=6,"C+",IF((ROUND(TRUNC(('TRI-1'!CL53  ),2),0))=5,"C-",IF((ROUND(TRUNC(('TRI-1'!CL53  ),2),0))=4,"D+",IF((ROUND(TRUNC(('TRI-1'!CL53 ),2),0))=3,"D-",IF((ROUND(TRUNC(('TRI-1'!CL53 ),2),0))=2,"E+",IF((ROUND(TRUNC(('TRI-1'!CL53  ),2),0))&lt;=1,"E-","")))))))))))</f>
        <v/>
      </c>
      <c r="CM53" s="51" t="str">
        <f>IF(OR('TRI-1'!CM53 ="",'TRI-1'!CM53&lt;0,'TRI-1'!CM53  &gt;10),"",IF((ROUND(TRUNC(('TRI-1'!CM53  ),2),0))=10,"A+",IF((ROUND(TRUNC(('TRI-1'!CM53  ),2),0))=9,"A-",IF((ROUND(TRUNC(('TRI-1'!CM53   ),2),0))=8,"B+",IF((ROUND(TRUNC(('TRI-1'!CM53 ),2),0))=7,"B-",IF((ROUND(TRUNC(('TRI-1'!CM53  ),2),0))=6,"C+",IF((ROUND(TRUNC(('TRI-1'!CM53  ),2),0))=5,"C-",IF((ROUND(TRUNC(('TRI-1'!CM53  ),2),0))=4,"D+",IF((ROUND(TRUNC(('TRI-1'!CM53 ),2),0))=3,"D-",IF((ROUND(TRUNC(('TRI-1'!CM53 ),2),0))=2,"E+",IF((ROUND(TRUNC(('TRI-1'!CM53  ),2),0))&lt;=1,"E-","")))))))))))</f>
        <v/>
      </c>
      <c r="CN53" s="51" t="str">
        <f>IF(OR('TRI-1'!CN53 ="",'TRI-1'!CN53&lt;0,'TRI-1'!CN53  &gt;10),"",IF((ROUND(TRUNC(('TRI-1'!CN53  ),2),0))=10,"A+",IF((ROUND(TRUNC(('TRI-1'!CN53  ),2),0))=9,"A-",IF((ROUND(TRUNC(('TRI-1'!CN53   ),2),0))=8,"B+",IF((ROUND(TRUNC(('TRI-1'!CN53 ),2),0))=7,"B-",IF((ROUND(TRUNC(('TRI-1'!CN53  ),2),0))=6,"C+",IF((ROUND(TRUNC(('TRI-1'!CN53  ),2),0))=5,"C-",IF((ROUND(TRUNC(('TRI-1'!CN53  ),2),0))=4,"D+",IF((ROUND(TRUNC(('TRI-1'!CN53 ),2),0))=3,"D-",IF((ROUND(TRUNC(('TRI-1'!CN53 ),2),0))=2,"E+",IF((ROUND(TRUNC(('TRI-1'!CN53  ),2),0))&lt;=1,"E-","")))))))))))</f>
        <v/>
      </c>
      <c r="CO53" s="51" t="str">
        <f>IF(OR('TRI-1'!CO53 ="",'TRI-1'!CO53&lt;0,'TRI-1'!CO53  &gt;10),"",IF((ROUND(TRUNC(('TRI-1'!CO53  ),2),0))=10,"A+",IF((ROUND(TRUNC(('TRI-1'!CO53  ),2),0))=9,"A-",IF((ROUND(TRUNC(('TRI-1'!CO53   ),2),0))=8,"B+",IF((ROUND(TRUNC(('TRI-1'!CO53 ),2),0))=7,"B-",IF((ROUND(TRUNC(('TRI-1'!CO53  ),2),0))=6,"C+",IF((ROUND(TRUNC(('TRI-1'!CO53  ),2),0))=5,"C-",IF((ROUND(TRUNC(('TRI-1'!CO53  ),2),0))=4,"D+",IF((ROUND(TRUNC(('TRI-1'!CO53 ),2),0))=3,"D-",IF((ROUND(TRUNC(('TRI-1'!CO53 ),2),0))=2,"E+",IF((ROUND(TRUNC(('TRI-1'!CO53  ),2),0))&lt;=1,"E-","")))))))))))</f>
        <v/>
      </c>
      <c r="CP53" s="51" t="str">
        <f>IF(OR('TRI-1'!CP53 ="",'TRI-1'!CP53&lt;0,'TRI-1'!CP53  &gt;10),"",IF((ROUND(TRUNC(('TRI-1'!CP53  ),2),0))=10,"A+",IF((ROUND(TRUNC(('TRI-1'!CP53  ),2),0))=9,"A-",IF((ROUND(TRUNC(('TRI-1'!CP53   ),2),0))=8,"B+",IF((ROUND(TRUNC(('TRI-1'!CP53 ),2),0))=7,"B-",IF((ROUND(TRUNC(('TRI-1'!CP53  ),2),0))=6,"C+",IF((ROUND(TRUNC(('TRI-1'!CP53  ),2),0))=5,"C-",IF((ROUND(TRUNC(('TRI-1'!CP53  ),2),0))=4,"D+",IF((ROUND(TRUNC(('TRI-1'!CP53 ),2),0))=3,"D-",IF((ROUND(TRUNC(('TRI-1'!CP53 ),2),0))=2,"E+",IF((ROUND(TRUNC(('TRI-1'!CP53  ),2),0))&lt;=1,"E-","")))))))))))</f>
        <v/>
      </c>
      <c r="CQ53" s="51" t="str">
        <f>IF(OR('TRI-1'!CQ53 ="",'TRI-1'!CQ53&lt;0,'TRI-1'!CQ53  &gt;10),"",IF((ROUND(TRUNC(('TRI-1'!CQ53  ),2),0))=10,"A+",IF((ROUND(TRUNC(('TRI-1'!CQ53  ),2),0))=9,"A-",IF((ROUND(TRUNC(('TRI-1'!CQ53   ),2),0))=8,"B+",IF((ROUND(TRUNC(('TRI-1'!CQ53 ),2),0))=7,"B-",IF((ROUND(TRUNC(('TRI-1'!CQ53  ),2),0))=6,"C+",IF((ROUND(TRUNC(('TRI-1'!CQ53  ),2),0))=5,"C-",IF((ROUND(TRUNC(('TRI-1'!CQ53  ),2),0))=4,"D+",IF((ROUND(TRUNC(('TRI-1'!CQ53 ),2),0))=3,"D-",IF((ROUND(TRUNC(('TRI-1'!CQ53 ),2),0))=2,"E+",IF((ROUND(TRUNC(('TRI-1'!CQ53  ),2),0))&lt;=1,"E-","")))))))))))</f>
        <v/>
      </c>
      <c r="CR53" s="51" t="str">
        <f>IF(OR('TRI-1'!CR53 ="",'TRI-1'!CR53&lt;0,'TRI-1'!CR53  &gt;10),"",IF((ROUND(TRUNC(('TRI-1'!CR53  ),2),0))=10,"A+",IF((ROUND(TRUNC(('TRI-1'!CR53  ),2),0))=9,"A-",IF((ROUND(TRUNC(('TRI-1'!CR53   ),2),0))=8,"B+",IF((ROUND(TRUNC(('TRI-1'!CR53 ),2),0))=7,"B-",IF((ROUND(TRUNC(('TRI-1'!CR53  ),2),0))=6,"C+",IF((ROUND(TRUNC(('TRI-1'!CR53  ),2),0))=5,"C-",IF((ROUND(TRUNC(('TRI-1'!CR53  ),2),0))=4,"D+",IF((ROUND(TRUNC(('TRI-1'!CR53 ),2),0))=3,"D-",IF((ROUND(TRUNC(('TRI-1'!CR53 ),2),0))=2,"E+",IF((ROUND(TRUNC(('TRI-1'!CR53  ),2),0))&lt;=1,"E-","")))))))))))</f>
        <v/>
      </c>
      <c r="CS53" s="51" t="str">
        <f>IF(OR('TRI-1'!CS53 ="",'TRI-1'!CS53&lt;0,'TRI-1'!CS53  &gt;10),"",IF((ROUND(TRUNC(('TRI-1'!CS53  ),2),0))=10,"A+",IF((ROUND(TRUNC(('TRI-1'!CS53  ),2),0))=9,"A-",IF((ROUND(TRUNC(('TRI-1'!CS53   ),2),0))=8,"B+",IF((ROUND(TRUNC(('TRI-1'!CS53 ),2),0))=7,"B-",IF((ROUND(TRUNC(('TRI-1'!CS53  ),2),0))=6,"C+",IF((ROUND(TRUNC(('TRI-1'!CS53  ),2),0))=5,"C-",IF((ROUND(TRUNC(('TRI-1'!CS53  ),2),0))=4,"D+",IF((ROUND(TRUNC(('TRI-1'!CS53 ),2),0))=3,"D-",IF((ROUND(TRUNC(('TRI-1'!CS53 ),2),0))=2,"E+",IF((ROUND(TRUNC(('TRI-1'!CS53  ),2),0))&lt;=1,"E-","")))))))))))</f>
        <v/>
      </c>
      <c r="CT53" s="51" t="str">
        <f>IF(OR('TRI-1'!CT53 ="",'TRI-1'!CT53&lt;0,'TRI-1'!CT53  &gt;10),"",IF((ROUND(TRUNC(('TRI-1'!CT53  ),2),0))=10,"A+",IF((ROUND(TRUNC(('TRI-1'!CT53  ),2),0))=9,"A-",IF((ROUND(TRUNC(('TRI-1'!CT53   ),2),0))=8,"B+",IF((ROUND(TRUNC(('TRI-1'!CT53 ),2),0))=7,"B-",IF((ROUND(TRUNC(('TRI-1'!CT53  ),2),0))=6,"C+",IF((ROUND(TRUNC(('TRI-1'!CT53  ),2),0))=5,"C-",IF((ROUND(TRUNC(('TRI-1'!CT53  ),2),0))=4,"D+",IF((ROUND(TRUNC(('TRI-1'!CT53 ),2),0))=3,"D-",IF((ROUND(TRUNC(('TRI-1'!CT53 ),2),0))=2,"E+",IF((ROUND(TRUNC(('TRI-1'!CT53  ),2),0))&lt;=1,"E-","")))))))))))</f>
        <v/>
      </c>
      <c r="CU53" s="51" t="str">
        <f>IF(OR('TRI-1'!CU53 ="",'TRI-1'!CU53&lt;0,'TRI-1'!CU53  &gt;10),"",IF((ROUND(TRUNC(('TRI-1'!CU53  ),2),0))=10,"A+",IF((ROUND(TRUNC(('TRI-1'!CU53  ),2),0))=9,"A-",IF((ROUND(TRUNC(('TRI-1'!CU53   ),2),0))=8,"B+",IF((ROUND(TRUNC(('TRI-1'!CU53 ),2),0))=7,"B-",IF((ROUND(TRUNC(('TRI-1'!CU53  ),2),0))=6,"C+",IF((ROUND(TRUNC(('TRI-1'!CU53  ),2),0))=5,"C-",IF((ROUND(TRUNC(('TRI-1'!CU53  ),2),0))=4,"D+",IF((ROUND(TRUNC(('TRI-1'!CU53 ),2),0))=3,"D-",IF((ROUND(TRUNC(('TRI-1'!CU53 ),2),0))=2,"E+",IF((ROUND(TRUNC(('TRI-1'!CU53  ),2),0))&lt;=1,"E-","")))))))))))</f>
        <v/>
      </c>
      <c r="CV53" s="51" t="str">
        <f>IF(OR('TRI-1'!CV53 ="",'TRI-1'!CV53&lt;0,'TRI-1'!CV53  &gt;10),"",IF((ROUND(TRUNC(('TRI-1'!CV53  ),2),0))=10,"A+",IF((ROUND(TRUNC(('TRI-1'!CV53  ),2),0))=9,"A-",IF((ROUND(TRUNC(('TRI-1'!CV53   ),2),0))=8,"B+",IF((ROUND(TRUNC(('TRI-1'!CV53 ),2),0))=7,"B-",IF((ROUND(TRUNC(('TRI-1'!CV53  ),2),0))=6,"C+",IF((ROUND(TRUNC(('TRI-1'!CV53  ),2),0))=5,"C-",IF((ROUND(TRUNC(('TRI-1'!CV53  ),2),0))=4,"D+",IF((ROUND(TRUNC(('TRI-1'!CV53 ),2),0))=3,"D-",IF((ROUND(TRUNC(('TRI-1'!CV53 ),2),0))=2,"E+",IF((ROUND(TRUNC(('TRI-1'!CV53  ),2),0))&lt;=1,"E-","")))))))))))</f>
        <v/>
      </c>
      <c r="CW53" s="51" t="str">
        <f>IF(OR('TRI-1'!CW53 ="",'TRI-1'!CW53&lt;0,'TRI-1'!CW53  &gt;10),"",IF((ROUND(TRUNC(('TRI-1'!CW53  ),2),0))=10,"A+",IF((ROUND(TRUNC(('TRI-1'!CW53  ),2),0))=9,"A-",IF((ROUND(TRUNC(('TRI-1'!CW53   ),2),0))=8,"B+",IF((ROUND(TRUNC(('TRI-1'!CW53 ),2),0))=7,"B-",IF((ROUND(TRUNC(('TRI-1'!CW53  ),2),0))=6,"C+",IF((ROUND(TRUNC(('TRI-1'!CW53  ),2),0))=5,"C-",IF((ROUND(TRUNC(('TRI-1'!CW53  ),2),0))=4,"D+",IF((ROUND(TRUNC(('TRI-1'!CW53 ),2),0))=3,"D-",IF((ROUND(TRUNC(('TRI-1'!CW53 ),2),0))=2,"E+",IF((ROUND(TRUNC(('TRI-1'!CW53  ),2),0))&lt;=1,"E-","")))))))))))</f>
        <v/>
      </c>
      <c r="CX53" s="51" t="str">
        <f>IF(OR('TRI-1'!CX53 ="",'TRI-1'!CX53&lt;0,'TRI-1'!CX53  &gt;10),"",IF((ROUND(TRUNC(('TRI-1'!CX53  ),2),0))=10,"A+",IF((ROUND(TRUNC(('TRI-1'!CX53  ),2),0))=9,"A-",IF((ROUND(TRUNC(('TRI-1'!CX53   ),2),0))=8,"B+",IF((ROUND(TRUNC(('TRI-1'!CX53 ),2),0))=7,"B-",IF((ROUND(TRUNC(('TRI-1'!CX53  ),2),0))=6,"C+",IF((ROUND(TRUNC(('TRI-1'!CX53  ),2),0))=5,"C-",IF((ROUND(TRUNC(('TRI-1'!CX53  ),2),0))=4,"D+",IF((ROUND(TRUNC(('TRI-1'!CX53 ),2),0))=3,"D-",IF((ROUND(TRUNC(('TRI-1'!CX53 ),2),0))=2,"E+",IF((ROUND(TRUNC(('TRI-1'!CX53  ),2),0))&lt;=1,"E-","")))))))))))</f>
        <v/>
      </c>
      <c r="CY53" s="51" t="str">
        <f>IF(OR('TRI-1'!CY53 ="",'TRI-1'!CY53&lt;0,'TRI-1'!CY53  &gt;10),"",IF((ROUND(TRUNC(('TRI-1'!CY53  ),2),0))=10,"A+",IF((ROUND(TRUNC(('TRI-1'!CY53  ),2),0))=9,"A-",IF((ROUND(TRUNC(('TRI-1'!CY53   ),2),0))=8,"B+",IF((ROUND(TRUNC(('TRI-1'!CY53 ),2),0))=7,"B-",IF((ROUND(TRUNC(('TRI-1'!CY53  ),2),0))=6,"C+",IF((ROUND(TRUNC(('TRI-1'!CY53  ),2),0))=5,"C-",IF((ROUND(TRUNC(('TRI-1'!CY53  ),2),0))=4,"D+",IF((ROUND(TRUNC(('TRI-1'!CY53 ),2),0))=3,"D-",IF((ROUND(TRUNC(('TRI-1'!CY53 ),2),0))=2,"E+",IF((ROUND(TRUNC(('TRI-1'!CY53  ),2),0))&lt;=1,"E-","")))))))))))</f>
        <v/>
      </c>
      <c r="CZ53" s="51" t="str">
        <f>IF(OR('TRI-1'!CZ53 ="",'TRI-1'!CZ53&lt;0,'TRI-1'!CZ53  &gt;10),"",IF((ROUND(TRUNC(('TRI-1'!CZ53  ),2),0))=10,"A+",IF((ROUND(TRUNC(('TRI-1'!CZ53  ),2),0))=9,"A-",IF((ROUND(TRUNC(('TRI-1'!CZ53   ),2),0))=8,"B+",IF((ROUND(TRUNC(('TRI-1'!CZ53 ),2),0))=7,"B-",IF((ROUND(TRUNC(('TRI-1'!CZ53  ),2),0))=6,"C+",IF((ROUND(TRUNC(('TRI-1'!CZ53  ),2),0))=5,"C-",IF((ROUND(TRUNC(('TRI-1'!CZ53  ),2),0))=4,"D+",IF((ROUND(TRUNC(('TRI-1'!CZ53 ),2),0))=3,"D-",IF((ROUND(TRUNC(('TRI-1'!CZ53 ),2),0))=2,"E+",IF((ROUND(TRUNC(('TRI-1'!CZ53  ),2),0))&lt;=1,"E-","")))))))))))</f>
        <v/>
      </c>
      <c r="DA53" s="51" t="str">
        <f>IF(OR('TRI-1'!DA53 ="",'TRI-1'!DA53&lt;0,'TRI-1'!DA53  &gt;10),"",IF((ROUND(TRUNC(('TRI-1'!DA53  ),2),0))=10,"A+",IF((ROUND(TRUNC(('TRI-1'!DA53  ),2),0))=9,"A-",IF((ROUND(TRUNC(('TRI-1'!DA53   ),2),0))=8,"B+",IF((ROUND(TRUNC(('TRI-1'!DA53 ),2),0))=7,"B-",IF((ROUND(TRUNC(('TRI-1'!DA53  ),2),0))=6,"C+",IF((ROUND(TRUNC(('TRI-1'!DA53  ),2),0))=5,"C-",IF((ROUND(TRUNC(('TRI-1'!DA53  ),2),0))=4,"D+",IF((ROUND(TRUNC(('TRI-1'!DA53 ),2),0))=3,"D-",IF((ROUND(TRUNC(('TRI-1'!DA53 ),2),0))=2,"E+",IF((ROUND(TRUNC(('TRI-1'!DA53  ),2),0))&lt;=1,"E-","")))))))))))</f>
        <v/>
      </c>
      <c r="DB53" s="51" t="str">
        <f>IF(OR('TRI-1'!DB53 ="",'TRI-1'!DB53&lt;0,'TRI-1'!DB53  &gt;10),"",IF((ROUND(TRUNC(('TRI-1'!DB53  ),2),0))=10,"A+",IF((ROUND(TRUNC(('TRI-1'!DB53  ),2),0))=9,"A-",IF((ROUND(TRUNC(('TRI-1'!DB53   ),2),0))=8,"B+",IF((ROUND(TRUNC(('TRI-1'!DB53 ),2),0))=7,"B-",IF((ROUND(TRUNC(('TRI-1'!DB53  ),2),0))=6,"C+",IF((ROUND(TRUNC(('TRI-1'!DB53  ),2),0))=5,"C-",IF((ROUND(TRUNC(('TRI-1'!DB53  ),2),0))=4,"D+",IF((ROUND(TRUNC(('TRI-1'!DB53 ),2),0))=3,"D-",IF((ROUND(TRUNC(('TRI-1'!DB53 ),2),0))=2,"E+",IF((ROUND(TRUNC(('TRI-1'!DB53  ),2),0))&lt;=1,"E-","")))))))))))</f>
        <v/>
      </c>
      <c r="DC53" s="51" t="str">
        <f>IF(OR('TRI-1'!DC53 ="",'TRI-1'!DC53&lt;0,'TRI-1'!DC53  &gt;10),"",IF((ROUND(TRUNC(('TRI-1'!DC53  ),2),0))=10,"A+",IF((ROUND(TRUNC(('TRI-1'!DC53  ),2),0))=9,"A-",IF((ROUND(TRUNC(('TRI-1'!DC53   ),2),0))=8,"B+",IF((ROUND(TRUNC(('TRI-1'!DC53 ),2),0))=7,"B-",IF((ROUND(TRUNC(('TRI-1'!DC53  ),2),0))=6,"C+",IF((ROUND(TRUNC(('TRI-1'!DC53  ),2),0))=5,"C-",IF((ROUND(TRUNC(('TRI-1'!DC53  ),2),0))=4,"D+",IF((ROUND(TRUNC(('TRI-1'!DC53 ),2),0))=3,"D-",IF((ROUND(TRUNC(('TRI-1'!DC53 ),2),0))=2,"E+",IF((ROUND(TRUNC(('TRI-1'!DC53  ),2),0))&lt;=1,"E-","")))))))))))</f>
        <v/>
      </c>
      <c r="DD53" s="51" t="str">
        <f>IF(OR('TRI-1'!DD53 ="",'TRI-1'!DD53&lt;0,'TRI-1'!DD53  &gt;10),"",IF((ROUND(TRUNC(('TRI-1'!DD53  ),2),0))=10,"A+",IF((ROUND(TRUNC(('TRI-1'!DD53  ),2),0))=9,"A-",IF((ROUND(TRUNC(('TRI-1'!DD53   ),2),0))=8,"B+",IF((ROUND(TRUNC(('TRI-1'!DD53 ),2),0))=7,"B-",IF((ROUND(TRUNC(('TRI-1'!DD53  ),2),0))=6,"C+",IF((ROUND(TRUNC(('TRI-1'!DD53  ),2),0))=5,"C-",IF((ROUND(TRUNC(('TRI-1'!DD53  ),2),0))=4,"D+",IF((ROUND(TRUNC(('TRI-1'!DD53 ),2),0))=3,"D-",IF((ROUND(TRUNC(('TRI-1'!DD53 ),2),0))=2,"E+",IF((ROUND(TRUNC(('TRI-1'!DD53  ),2),0))&lt;=1,"E-","")))))))))))</f>
        <v/>
      </c>
      <c r="DE53" s="51" t="str">
        <f>IF(OR('TRI-1'!DE53 ="",'TRI-1'!DE53&lt;0,'TRI-1'!DE53  &gt;10),"",IF((ROUND(TRUNC(('TRI-1'!DE53  ),2),0))=10,"A+",IF((ROUND(TRUNC(('TRI-1'!DE53  ),2),0))=9,"A-",IF((ROUND(TRUNC(('TRI-1'!DE53   ),2),0))=8,"B+",IF((ROUND(TRUNC(('TRI-1'!DE53 ),2),0))=7,"B-",IF((ROUND(TRUNC(('TRI-1'!DE53  ),2),0))=6,"C+",IF((ROUND(TRUNC(('TRI-1'!DE53  ),2),0))=5,"C-",IF((ROUND(TRUNC(('TRI-1'!DE53  ),2),0))=4,"D+",IF((ROUND(TRUNC(('TRI-1'!DE53 ),2),0))=3,"D-",IF((ROUND(TRUNC(('TRI-1'!DE53 ),2),0))=2,"E+",IF((ROUND(TRUNC(('TRI-1'!DE53  ),2),0))&lt;=1,"E-","")))))))))))</f>
        <v/>
      </c>
      <c r="DF53" s="51" t="str">
        <f>IF(OR('TRI-1'!DF53 ="",'TRI-1'!DF53&lt;0,'TRI-1'!DF53  &gt;10),"",IF((ROUND(TRUNC(('TRI-1'!DF53  ),2),0))=10,"A+",IF((ROUND(TRUNC(('TRI-1'!DF53  ),2),0))=9,"A-",IF((ROUND(TRUNC(('TRI-1'!DF53   ),2),0))=8,"B+",IF((ROUND(TRUNC(('TRI-1'!DF53 ),2),0))=7,"B-",IF((ROUND(TRUNC(('TRI-1'!DF53  ),2),0))=6,"C+",IF((ROUND(TRUNC(('TRI-1'!DF53  ),2),0))=5,"C-",IF((ROUND(TRUNC(('TRI-1'!DF53  ),2),0))=4,"D+",IF((ROUND(TRUNC(('TRI-1'!DF53 ),2),0))=3,"D-",IF((ROUND(TRUNC(('TRI-1'!DF53 ),2),0))=2,"E+",IF((ROUND(TRUNC(('TRI-1'!DF53  ),2),0))&lt;=1,"E-","")))))))))))</f>
        <v/>
      </c>
      <c r="DG53" s="51" t="str">
        <f>IF(OR('TRI-1'!DG53 ="",'TRI-1'!DG53&lt;0,'TRI-1'!DG53  &gt;10),"",IF((ROUND(TRUNC(('TRI-1'!DG53  ),2),0))=10,"A+",IF((ROUND(TRUNC(('TRI-1'!DG53  ),2),0))=9,"A-",IF((ROUND(TRUNC(('TRI-1'!DG53   ),2),0))=8,"B+",IF((ROUND(TRUNC(('TRI-1'!DG53 ),2),0))=7,"B-",IF((ROUND(TRUNC(('TRI-1'!DG53  ),2),0))=6,"C+",IF((ROUND(TRUNC(('TRI-1'!DG53  ),2),0))=5,"C-",IF((ROUND(TRUNC(('TRI-1'!DG53  ),2),0))=4,"D+",IF((ROUND(TRUNC(('TRI-1'!DG53 ),2),0))=3,"D-",IF((ROUND(TRUNC(('TRI-1'!DG53 ),2),0))=2,"E+",IF((ROUND(TRUNC(('TRI-1'!DG53  ),2),0))&lt;=1,"E-","")))))))))))</f>
        <v/>
      </c>
      <c r="DH53" s="51" t="str">
        <f>IF(OR('TRI-1'!DH53 ="",'TRI-1'!DH53&lt;0,'TRI-1'!DH53  &gt;10),"",IF((ROUND(TRUNC(('TRI-1'!DH53  ),2),0))=10,"A+",IF((ROUND(TRUNC(('TRI-1'!DH53  ),2),0))=9,"A-",IF((ROUND(TRUNC(('TRI-1'!DH53   ),2),0))=8,"B+",IF((ROUND(TRUNC(('TRI-1'!DH53 ),2),0))=7,"B-",IF((ROUND(TRUNC(('TRI-1'!DH53  ),2),0))=6,"C+",IF((ROUND(TRUNC(('TRI-1'!DH53  ),2),0))=5,"C-",IF((ROUND(TRUNC(('TRI-1'!DH53  ),2),0))=4,"D+",IF((ROUND(TRUNC(('TRI-1'!DH53 ),2),0))=3,"D-",IF((ROUND(TRUNC(('TRI-1'!DH53 ),2),0))=2,"E+",IF((ROUND(TRUNC(('TRI-1'!DH53  ),2),0))&lt;=1,"E-","")))))))))))</f>
        <v/>
      </c>
      <c r="DI53" s="51" t="str">
        <f>IF(OR('TRI-1'!DI53 ="",'TRI-1'!DI53&lt;0,'TRI-1'!DI53  &gt;10),"",IF((ROUND(TRUNC(('TRI-1'!DI53  ),2),0))=10,"A+",IF((ROUND(TRUNC(('TRI-1'!DI53  ),2),0))=9,"A-",IF((ROUND(TRUNC(('TRI-1'!DI53   ),2),0))=8,"B+",IF((ROUND(TRUNC(('TRI-1'!DI53 ),2),0))=7,"B-",IF((ROUND(TRUNC(('TRI-1'!DI53  ),2),0))=6,"C+",IF((ROUND(TRUNC(('TRI-1'!DI53  ),2),0))=5,"C-",IF((ROUND(TRUNC(('TRI-1'!DI53  ),2),0))=4,"D+",IF((ROUND(TRUNC(('TRI-1'!DI53 ),2),0))=3,"D-",IF((ROUND(TRUNC(('TRI-1'!DI53 ),2),0))=2,"E+",IF((ROUND(TRUNC(('TRI-1'!DI53  ),2),0))&lt;=1,"E-","")))))))))))</f>
        <v/>
      </c>
      <c r="DJ53" s="51" t="str">
        <f>IF(OR('TRI-1'!DJ53 ="",'TRI-1'!DJ53&lt;0,'TRI-1'!DJ53  &gt;10),"",IF((ROUND(TRUNC(('TRI-1'!DJ53  ),2),0))=10,"A+",IF((ROUND(TRUNC(('TRI-1'!DJ53  ),2),0))=9,"A-",IF((ROUND(TRUNC(('TRI-1'!DJ53   ),2),0))=8,"B+",IF((ROUND(TRUNC(('TRI-1'!DJ53 ),2),0))=7,"B-",IF((ROUND(TRUNC(('TRI-1'!DJ53  ),2),0))=6,"C+",IF((ROUND(TRUNC(('TRI-1'!DJ53  ),2),0))=5,"C-",IF((ROUND(TRUNC(('TRI-1'!DJ53  ),2),0))=4,"D+",IF((ROUND(TRUNC(('TRI-1'!DJ53 ),2),0))=3,"D-",IF((ROUND(TRUNC(('TRI-1'!DJ53 ),2),0))=2,"E+",IF((ROUND(TRUNC(('TRI-1'!DJ53  ),2),0))&lt;=1,"E-","")))))))))))</f>
        <v/>
      </c>
      <c r="DK53" s="51" t="str">
        <f>IF(OR('TRI-1'!DK53 ="",'TRI-1'!DK53&lt;0,'TRI-1'!DK53  &gt;10),"",IF((ROUND(TRUNC(('TRI-1'!DK53  ),2),0))=10,"A+",IF((ROUND(TRUNC(('TRI-1'!DK53  ),2),0))=9,"A-",IF((ROUND(TRUNC(('TRI-1'!DK53   ),2),0))=8,"B+",IF((ROUND(TRUNC(('TRI-1'!DK53 ),2),0))=7,"B-",IF((ROUND(TRUNC(('TRI-1'!DK53  ),2),0))=6,"C+",IF((ROUND(TRUNC(('TRI-1'!DK53  ),2),0))=5,"C-",IF((ROUND(TRUNC(('TRI-1'!DK53  ),2),0))=4,"D+",IF((ROUND(TRUNC(('TRI-1'!DK53 ),2),0))=3,"D-",IF((ROUND(TRUNC(('TRI-1'!DK53 ),2),0))=2,"E+",IF((ROUND(TRUNC(('TRI-1'!DK53  ),2),0))&lt;=1,"E-","")))))))))))</f>
        <v/>
      </c>
      <c r="DL53" s="51" t="str">
        <f>IF(OR('TRI-1'!DL53 ="",'TRI-1'!DL53&lt;0,'TRI-1'!DL53  &gt;10),"",IF((ROUND(TRUNC(('TRI-1'!DL53  ),2),0))=10,"A+",IF((ROUND(TRUNC(('TRI-1'!DL53  ),2),0))=9,"A-",IF((ROUND(TRUNC(('TRI-1'!DL53   ),2),0))=8,"B+",IF((ROUND(TRUNC(('TRI-1'!DL53 ),2),0))=7,"B-",IF((ROUND(TRUNC(('TRI-1'!DL53  ),2),0))=6,"C+",IF((ROUND(TRUNC(('TRI-1'!DL53  ),2),0))=5,"C-",IF((ROUND(TRUNC(('TRI-1'!DL53  ),2),0))=4,"D+",IF((ROUND(TRUNC(('TRI-1'!DL53 ),2),0))=3,"D-",IF((ROUND(TRUNC(('TRI-1'!DL53 ),2),0))=2,"E+",IF((ROUND(TRUNC(('TRI-1'!DL53  ),2),0))&lt;=1,"E-","")))))))))))</f>
        <v/>
      </c>
      <c r="DM53" s="51" t="str">
        <f>IF(OR('TRI-1'!DM53 ="",'TRI-1'!DM53&lt;0,'TRI-1'!DM53  &gt;10),"",IF((ROUND(TRUNC(('TRI-1'!DM53  ),2),0))=10,"A+",IF((ROUND(TRUNC(('TRI-1'!DM53  ),2),0))=9,"A-",IF((ROUND(TRUNC(('TRI-1'!DM53   ),2),0))=8,"B+",IF((ROUND(TRUNC(('TRI-1'!DM53 ),2),0))=7,"B-",IF((ROUND(TRUNC(('TRI-1'!DM53  ),2),0))=6,"C+",IF((ROUND(TRUNC(('TRI-1'!DM53  ),2),0))=5,"C-",IF((ROUND(TRUNC(('TRI-1'!DM53  ),2),0))=4,"D+",IF((ROUND(TRUNC(('TRI-1'!DM53 ),2),0))=3,"D-",IF((ROUND(TRUNC(('TRI-1'!DM53 ),2),0))=2,"E+",IF((ROUND(TRUNC(('TRI-1'!DM53  ),2),0))&lt;=1,"E-","")))))))))))</f>
        <v/>
      </c>
      <c r="DN53" s="51" t="str">
        <f>IF(OR('TRI-1'!DN53 ="",'TRI-1'!DN53&lt;0,'TRI-1'!DN53  &gt;10),"",IF((ROUND(TRUNC(('TRI-1'!DN53  ),2),0))=10,"A+",IF((ROUND(TRUNC(('TRI-1'!DN53  ),2),0))=9,"A-",IF((ROUND(TRUNC(('TRI-1'!DN53   ),2),0))=8,"B+",IF((ROUND(TRUNC(('TRI-1'!DN53 ),2),0))=7,"B-",IF((ROUND(TRUNC(('TRI-1'!DN53  ),2),0))=6,"C+",IF((ROUND(TRUNC(('TRI-1'!DN53  ),2),0))=5,"C-",IF((ROUND(TRUNC(('TRI-1'!DN53  ),2),0))=4,"D+",IF((ROUND(TRUNC(('TRI-1'!DN53 ),2),0))=3,"D-",IF((ROUND(TRUNC(('TRI-1'!DN53 ),2),0))=2,"E+",IF((ROUND(TRUNC(('TRI-1'!DN53  ),2),0))&lt;=1,"E-","")))))))))))</f>
        <v/>
      </c>
      <c r="DO53" s="51" t="str">
        <f>IF(OR('TRI-1'!DO53 ="",'TRI-1'!DO53&lt;0,'TRI-1'!DO53  &gt;10),"",IF((ROUND(TRUNC(('TRI-1'!DO53  ),2),0))=10,"A+",IF((ROUND(TRUNC(('TRI-1'!DO53  ),2),0))=9,"A-",IF((ROUND(TRUNC(('TRI-1'!DO53   ),2),0))=8,"B+",IF((ROUND(TRUNC(('TRI-1'!DO53 ),2),0))=7,"B-",IF((ROUND(TRUNC(('TRI-1'!DO53  ),2),0))=6,"C+",IF((ROUND(TRUNC(('TRI-1'!DO53  ),2),0))=5,"C-",IF((ROUND(TRUNC(('TRI-1'!DO53  ),2),0))=4,"D+",IF((ROUND(TRUNC(('TRI-1'!DO53 ),2),0))=3,"D-",IF((ROUND(TRUNC(('TRI-1'!DO53 ),2),0))=2,"E+",IF((ROUND(TRUNC(('TRI-1'!DO53  ),2),0))&lt;=1,"E-","")))))))))))</f>
        <v/>
      </c>
      <c r="DP53" s="51" t="str">
        <f>IF(OR('TRI-1'!DP53 ="",'TRI-1'!DP53&lt;0,'TRI-1'!DP53  &gt;10),"",IF((ROUND(TRUNC(('TRI-1'!DP53  ),2),0))=10,"A+",IF((ROUND(TRUNC(('TRI-1'!DP53  ),2),0))=9,"A-",IF((ROUND(TRUNC(('TRI-1'!DP53   ),2),0))=8,"B+",IF((ROUND(TRUNC(('TRI-1'!DP53 ),2),0))=7,"B-",IF((ROUND(TRUNC(('TRI-1'!DP53  ),2),0))=6,"C+",IF((ROUND(TRUNC(('TRI-1'!DP53  ),2),0))=5,"C-",IF((ROUND(TRUNC(('TRI-1'!DP53  ),2),0))=4,"D+",IF((ROUND(TRUNC(('TRI-1'!DP53 ),2),0))=3,"D-",IF((ROUND(TRUNC(('TRI-1'!DP53 ),2),0))=2,"E+",IF((ROUND(TRUNC(('TRI-1'!DP53  ),2),0))&lt;=1,"E-","")))))))))))</f>
        <v/>
      </c>
      <c r="DQ53" s="51" t="str">
        <f>IF(OR('TRI-1'!DQ53 ="",'TRI-1'!DQ53&lt;0,'TRI-1'!DQ53  &gt;10),"",IF((ROUND(TRUNC(('TRI-1'!DQ53  ),2),0))=10,"A+",IF((ROUND(TRUNC(('TRI-1'!DQ53  ),2),0))=9,"A-",IF((ROUND(TRUNC(('TRI-1'!DQ53   ),2),0))=8,"B+",IF((ROUND(TRUNC(('TRI-1'!DQ53 ),2),0))=7,"B-",IF((ROUND(TRUNC(('TRI-1'!DQ53  ),2),0))=6,"C+",IF((ROUND(TRUNC(('TRI-1'!DQ53  ),2),0))=5,"C-",IF((ROUND(TRUNC(('TRI-1'!DQ53  ),2),0))=4,"D+",IF((ROUND(TRUNC(('TRI-1'!DQ53 ),2),0))=3,"D-",IF((ROUND(TRUNC(('TRI-1'!DQ53 ),2),0))=2,"E+",IF((ROUND(TRUNC(('TRI-1'!DQ53  ),2),0))&lt;=1,"E-","")))))))))))</f>
        <v/>
      </c>
      <c r="DR53" s="51" t="str">
        <f>IF(OR('TRI-1'!DR53 ="",'TRI-1'!DR53&lt;0,'TRI-1'!DR53  &gt;10),"",IF((ROUND(TRUNC(('TRI-1'!DR53  ),2),0))=10,"A+",IF((ROUND(TRUNC(('TRI-1'!DR53  ),2),0))=9,"A-",IF((ROUND(TRUNC(('TRI-1'!DR53   ),2),0))=8,"B+",IF((ROUND(TRUNC(('TRI-1'!DR53 ),2),0))=7,"B-",IF((ROUND(TRUNC(('TRI-1'!DR53  ),2),0))=6,"C+",IF((ROUND(TRUNC(('TRI-1'!DR53  ),2),0))=5,"C-",IF((ROUND(TRUNC(('TRI-1'!DR53  ),2),0))=4,"D+",IF((ROUND(TRUNC(('TRI-1'!DR53 ),2),0))=3,"D-",IF((ROUND(TRUNC(('TRI-1'!DR53 ),2),0))=2,"E+",IF((ROUND(TRUNC(('TRI-1'!DR53  ),2),0))&lt;=1,"E-","")))))))))))</f>
        <v/>
      </c>
      <c r="DS53" s="51" t="str">
        <f>IF(OR('TRI-1'!DS53 ="",'TRI-1'!DS53&lt;0,'TRI-1'!DS53  &gt;10),"",IF((ROUND(TRUNC(('TRI-1'!DS53  ),2),0))=10,"A+",IF((ROUND(TRUNC(('TRI-1'!DS53  ),2),0))=9,"A-",IF((ROUND(TRUNC(('TRI-1'!DS53   ),2),0))=8,"B+",IF((ROUND(TRUNC(('TRI-1'!DS53 ),2),0))=7,"B-",IF((ROUND(TRUNC(('TRI-1'!DS53  ),2),0))=6,"C+",IF((ROUND(TRUNC(('TRI-1'!DS53  ),2),0))=5,"C-",IF((ROUND(TRUNC(('TRI-1'!DS53  ),2),0))=4,"D+",IF((ROUND(TRUNC(('TRI-1'!DS53 ),2),0))=3,"D-",IF((ROUND(TRUNC(('TRI-1'!DS53 ),2),0))=2,"E+",IF((ROUND(TRUNC(('TRI-1'!DS53  ),2),0))&lt;=1,"E-","")))))))))))</f>
        <v/>
      </c>
      <c r="DT53" s="51" t="str">
        <f>IF(OR('TRI-1'!DT53 ="",'TRI-1'!DT53&lt;0,'TRI-1'!DT53  &gt;10),"",IF((ROUND(TRUNC(('TRI-1'!DT53  ),2),0))=10,"A+",IF((ROUND(TRUNC(('TRI-1'!DT53  ),2),0))=9,"A-",IF((ROUND(TRUNC(('TRI-1'!DT53   ),2),0))=8,"B+",IF((ROUND(TRUNC(('TRI-1'!DT53 ),2),0))=7,"B-",IF((ROUND(TRUNC(('TRI-1'!DT53  ),2),0))=6,"C+",IF((ROUND(TRUNC(('TRI-1'!DT53  ),2),0))=5,"C-",IF((ROUND(TRUNC(('TRI-1'!DT53  ),2),0))=4,"D+",IF((ROUND(TRUNC(('TRI-1'!DT53 ),2),0))=3,"D-",IF((ROUND(TRUNC(('TRI-1'!DT53 ),2),0))=2,"E+",IF((ROUND(TRUNC(('TRI-1'!DT53  ),2),0))&lt;=1,"E-","")))))))))))</f>
        <v/>
      </c>
      <c r="DU53" s="51" t="str">
        <f>IF(OR('TRI-1'!DU53 ="",'TRI-1'!DU53&lt;0,'TRI-1'!DU53  &gt;10),"",IF((ROUND(TRUNC(('TRI-1'!DU53  ),2),0))=10,"A+",IF((ROUND(TRUNC(('TRI-1'!DU53  ),2),0))=9,"A-",IF((ROUND(TRUNC(('TRI-1'!DU53   ),2),0))=8,"B+",IF((ROUND(TRUNC(('TRI-1'!DU53 ),2),0))=7,"B-",IF((ROUND(TRUNC(('TRI-1'!DU53  ),2),0))=6,"C+",IF((ROUND(TRUNC(('TRI-1'!DU53  ),2),0))=5,"C-",IF((ROUND(TRUNC(('TRI-1'!DU53  ),2),0))=4,"D+",IF((ROUND(TRUNC(('TRI-1'!DU53 ),2),0))=3,"D-",IF((ROUND(TRUNC(('TRI-1'!DU53 ),2),0))=2,"E+",IF((ROUND(TRUNC(('TRI-1'!DU53  ),2),0))&lt;=1,"E-","")))))))))))</f>
        <v/>
      </c>
      <c r="DV53" s="51" t="str">
        <f>IF(OR('TRI-1'!DV53 ="",'TRI-1'!DV53&lt;0,'TRI-1'!DV53  &gt;10),"",IF((ROUND(TRUNC(('TRI-1'!DV53  ),2),0))=10,"A+",IF((ROUND(TRUNC(('TRI-1'!DV53  ),2),0))=9,"A-",IF((ROUND(TRUNC(('TRI-1'!DV53   ),2),0))=8,"B+",IF((ROUND(TRUNC(('TRI-1'!DV53 ),2),0))=7,"B-",IF((ROUND(TRUNC(('TRI-1'!DV53  ),2),0))=6,"C+",IF((ROUND(TRUNC(('TRI-1'!DV53  ),2),0))=5,"C-",IF((ROUND(TRUNC(('TRI-1'!DV53  ),2),0))=4,"D+",IF((ROUND(TRUNC(('TRI-1'!DV53 ),2),0))=3,"D-",IF((ROUND(TRUNC(('TRI-1'!DV53 ),2),0))=2,"E+",IF((ROUND(TRUNC(('TRI-1'!DV53  ),2),0))&lt;=1,"E-","")))))))))))</f>
        <v/>
      </c>
      <c r="DW53" s="51" t="str">
        <f>IF(OR('TRI-1'!DW53 ="",'TRI-1'!DW53&lt;0,'TRI-1'!DW53  &gt;10),"",IF((ROUND(TRUNC(('TRI-1'!DW53  ),2),0))=10,"A+",IF((ROUND(TRUNC(('TRI-1'!DW53  ),2),0))=9,"A-",IF((ROUND(TRUNC(('TRI-1'!DW53   ),2),0))=8,"B+",IF((ROUND(TRUNC(('TRI-1'!DW53 ),2),0))=7,"B-",IF((ROUND(TRUNC(('TRI-1'!DW53  ),2),0))=6,"C+",IF((ROUND(TRUNC(('TRI-1'!DW53  ),2),0))=5,"C-",IF((ROUND(TRUNC(('TRI-1'!DW53  ),2),0))=4,"D+",IF((ROUND(TRUNC(('TRI-1'!DW53 ),2),0))=3,"D-",IF((ROUND(TRUNC(('TRI-1'!DW53 ),2),0))=2,"E+",IF((ROUND(TRUNC(('TRI-1'!DW53  ),2),0))&lt;=1,"E-","")))))))))))</f>
        <v/>
      </c>
      <c r="DX53" s="51" t="str">
        <f>IF(OR('TRI-1'!DX53 ="",'TRI-1'!DX53&lt;0,'TRI-1'!DX53  &gt;10),"",IF((ROUND(TRUNC(('TRI-1'!DX53  ),2),0))=10,"A+",IF((ROUND(TRUNC(('TRI-1'!DX53  ),2),0))=9,"A-",IF((ROUND(TRUNC(('TRI-1'!DX53   ),2),0))=8,"B+",IF((ROUND(TRUNC(('TRI-1'!DX53 ),2),0))=7,"B-",IF((ROUND(TRUNC(('TRI-1'!DX53  ),2),0))=6,"C+",IF((ROUND(TRUNC(('TRI-1'!DX53  ),2),0))=5,"C-",IF((ROUND(TRUNC(('TRI-1'!DX53  ),2),0))=4,"D+",IF((ROUND(TRUNC(('TRI-1'!DX53 ),2),0))=3,"D-",IF((ROUND(TRUNC(('TRI-1'!DX53 ),2),0))=2,"E+",IF((ROUND(TRUNC(('TRI-1'!DX53  ),2),0))&lt;=1,"E-","")))))))))))</f>
        <v/>
      </c>
      <c r="DY53" s="51" t="str">
        <f>IF(OR('TRI-1'!DY53 ="",'TRI-1'!DY53&lt;0,'TRI-1'!DY53  &gt;10),"",IF((ROUND(TRUNC(('TRI-1'!DY53  ),2),0))=10,"A+",IF((ROUND(TRUNC(('TRI-1'!DY53  ),2),0))=9,"A-",IF((ROUND(TRUNC(('TRI-1'!DY53   ),2),0))=8,"B+",IF((ROUND(TRUNC(('TRI-1'!DY53 ),2),0))=7,"B-",IF((ROUND(TRUNC(('TRI-1'!DY53  ),2),0))=6,"C+",IF((ROUND(TRUNC(('TRI-1'!DY53  ),2),0))=5,"C-",IF((ROUND(TRUNC(('TRI-1'!DY53  ),2),0))=4,"D+",IF((ROUND(TRUNC(('TRI-1'!DY53 ),2),0))=3,"D-",IF((ROUND(TRUNC(('TRI-1'!DY53 ),2),0))=2,"E+",IF((ROUND(TRUNC(('TRI-1'!DY53  ),2),0))&lt;=1,"E-","")))))))))))</f>
        <v/>
      </c>
      <c r="DZ53" s="51" t="str">
        <f>IF(OR('TRI-1'!DZ53 ="",'TRI-1'!DZ53&lt;0,'TRI-1'!DZ53  &gt;10),"",IF((ROUND(TRUNC(('TRI-1'!DZ53  ),2),0))=10,"A+",IF((ROUND(TRUNC(('TRI-1'!DZ53  ),2),0))=9,"A-",IF((ROUND(TRUNC(('TRI-1'!DZ53   ),2),0))=8,"B+",IF((ROUND(TRUNC(('TRI-1'!DZ53 ),2),0))=7,"B-",IF((ROUND(TRUNC(('TRI-1'!DZ53  ),2),0))=6,"C+",IF((ROUND(TRUNC(('TRI-1'!DZ53  ),2),0))=5,"C-",IF((ROUND(TRUNC(('TRI-1'!DZ53  ),2),0))=4,"D+",IF((ROUND(TRUNC(('TRI-1'!DZ53 ),2),0))=3,"D-",IF((ROUND(TRUNC(('TRI-1'!DZ53 ),2),0))=2,"E+",IF((ROUND(TRUNC(('TRI-1'!DZ53  ),2),0))&lt;=1,"E-","")))))))))))</f>
        <v/>
      </c>
      <c r="EA53" s="51" t="str">
        <f>IF(OR('TRI-1'!EA53 ="",'TRI-1'!EA53&lt;0,'TRI-1'!EA53  &gt;10),"",IF((ROUND(TRUNC(('TRI-1'!EA53  ),2),0))=10,"A+",IF((ROUND(TRUNC(('TRI-1'!EA53  ),2),0))=9,"A-",IF((ROUND(TRUNC(('TRI-1'!EA53   ),2),0))=8,"B+",IF((ROUND(TRUNC(('TRI-1'!EA53 ),2),0))=7,"B-",IF((ROUND(TRUNC(('TRI-1'!EA53  ),2),0))=6,"C+",IF((ROUND(TRUNC(('TRI-1'!EA53  ),2),0))=5,"C-",IF((ROUND(TRUNC(('TRI-1'!EA53  ),2),0))=4,"D+",IF((ROUND(TRUNC(('TRI-1'!EA53 ),2),0))=3,"D-",IF((ROUND(TRUNC(('TRI-1'!EA53 ),2),0))=2,"E+",IF((ROUND(TRUNC(('TRI-1'!EA53  ),2),0))&lt;=1,"E-","")))))))))))</f>
        <v/>
      </c>
      <c r="EB53" s="51" t="str">
        <f>IF(OR('TRI-1'!EB53 ="",'TRI-1'!EB53&lt;0,'TRI-1'!EB53  &gt;10),"",IF((ROUND(TRUNC(('TRI-1'!EB53  ),2),0))=10,"A+",IF((ROUND(TRUNC(('TRI-1'!EB53  ),2),0))=9,"A-",IF((ROUND(TRUNC(('TRI-1'!EB53   ),2),0))=8,"B+",IF((ROUND(TRUNC(('TRI-1'!EB53 ),2),0))=7,"B-",IF((ROUND(TRUNC(('TRI-1'!EB53  ),2),0))=6,"C+",IF((ROUND(TRUNC(('TRI-1'!EB53  ),2),0))=5,"C-",IF((ROUND(TRUNC(('TRI-1'!EB53  ),2),0))=4,"D+",IF((ROUND(TRUNC(('TRI-1'!EB53 ),2),0))=3,"D-",IF((ROUND(TRUNC(('TRI-1'!EB53 ),2),0))=2,"E+",IF((ROUND(TRUNC(('TRI-1'!EB53  ),2),0))&lt;=1,"E-","")))))))))))</f>
        <v/>
      </c>
      <c r="EC53" s="51" t="str">
        <f>IF(OR('TRI-1'!EC53 ="",'TRI-1'!EC53&lt;0,'TRI-1'!EC53  &gt;10),"",IF((ROUND(TRUNC(('TRI-1'!EC53  ),2),0))=10,"A+",IF((ROUND(TRUNC(('TRI-1'!EC53  ),2),0))=9,"A-",IF((ROUND(TRUNC(('TRI-1'!EC53   ),2),0))=8,"B+",IF((ROUND(TRUNC(('TRI-1'!EC53 ),2),0))=7,"B-",IF((ROUND(TRUNC(('TRI-1'!EC53  ),2),0))=6,"C+",IF((ROUND(TRUNC(('TRI-1'!EC53  ),2),0))=5,"C-",IF((ROUND(TRUNC(('TRI-1'!EC53  ),2),0))=4,"D+",IF((ROUND(TRUNC(('TRI-1'!EC53 ),2),0))=3,"D-",IF((ROUND(TRUNC(('TRI-1'!EC53 ),2),0))=2,"E+",IF((ROUND(TRUNC(('TRI-1'!EC53  ),2),0))&lt;=1,"E-","")))))))))))</f>
        <v/>
      </c>
      <c r="ED53" s="51" t="str">
        <f>IF(OR('TRI-1'!ED53 ="",'TRI-1'!ED53&lt;0,'TRI-1'!ED53  &gt;10),"",IF((ROUND(TRUNC(('TRI-1'!ED53  ),2),0))=10,"A+",IF((ROUND(TRUNC(('TRI-1'!ED53  ),2),0))=9,"A-",IF((ROUND(TRUNC(('TRI-1'!ED53   ),2),0))=8,"B+",IF((ROUND(TRUNC(('TRI-1'!ED53 ),2),0))=7,"B-",IF((ROUND(TRUNC(('TRI-1'!ED53  ),2),0))=6,"C+",IF((ROUND(TRUNC(('TRI-1'!ED53  ),2),0))=5,"C-",IF((ROUND(TRUNC(('TRI-1'!ED53  ),2),0))=4,"D+",IF((ROUND(TRUNC(('TRI-1'!ED53 ),2),0))=3,"D-",IF((ROUND(TRUNC(('TRI-1'!ED53 ),2),0))=2,"E+",IF((ROUND(TRUNC(('TRI-1'!ED53  ),2),0))&lt;=1,"E-","")))))))))))</f>
        <v/>
      </c>
      <c r="EE53" s="51" t="str">
        <f>IF(OR('TRI-1'!EE53 ="",'TRI-1'!EE53&lt;0,'TRI-1'!EE53  &gt;10),"",IF((ROUND(TRUNC(('TRI-1'!EE53  ),2),0))=10,"A+",IF((ROUND(TRUNC(('TRI-1'!EE53  ),2),0))=9,"A-",IF((ROUND(TRUNC(('TRI-1'!EE53   ),2),0))=8,"B+",IF((ROUND(TRUNC(('TRI-1'!EE53 ),2),0))=7,"B-",IF((ROUND(TRUNC(('TRI-1'!EE53  ),2),0))=6,"C+",IF((ROUND(TRUNC(('TRI-1'!EE53  ),2),0))=5,"C-",IF((ROUND(TRUNC(('TRI-1'!EE53  ),2),0))=4,"D+",IF((ROUND(TRUNC(('TRI-1'!EE53 ),2),0))=3,"D-",IF((ROUND(TRUNC(('TRI-1'!EE53 ),2),0))=2,"E+",IF((ROUND(TRUNC(('TRI-1'!EE53  ),2),0))&lt;=1,"E-","")))))))))))</f>
        <v/>
      </c>
      <c r="EF53" s="51" t="str">
        <f>IF(OR('TRI-1'!EF53 ="",'TRI-1'!EF53&lt;0,'TRI-1'!EF53  &gt;10),"",IF((ROUND(TRUNC(('TRI-1'!EF53  ),2),0))=10,"A+",IF((ROUND(TRUNC(('TRI-1'!EF53  ),2),0))=9,"A-",IF((ROUND(TRUNC(('TRI-1'!EF53   ),2),0))=8,"B+",IF((ROUND(TRUNC(('TRI-1'!EF53 ),2),0))=7,"B-",IF((ROUND(TRUNC(('TRI-1'!EF53  ),2),0))=6,"C+",IF((ROUND(TRUNC(('TRI-1'!EF53  ),2),0))=5,"C-",IF((ROUND(TRUNC(('TRI-1'!EF53  ),2),0))=4,"D+",IF((ROUND(TRUNC(('TRI-1'!EF53 ),2),0))=3,"D-",IF((ROUND(TRUNC(('TRI-1'!EF53 ),2),0))=2,"E+",IF((ROUND(TRUNC(('TRI-1'!EF53  ),2),0))&lt;=1,"E-","")))))))))))</f>
        <v/>
      </c>
      <c r="EG53" s="51" t="str">
        <f>IF(OR('TRI-1'!EG53 ="",'TRI-1'!EG53&lt;0,'TRI-1'!EG53  &gt;10),"",IF((ROUND(TRUNC(('TRI-1'!EG53  ),2),0))=10,"A+",IF((ROUND(TRUNC(('TRI-1'!EG53  ),2),0))=9,"A-",IF((ROUND(TRUNC(('TRI-1'!EG53   ),2),0))=8,"B+",IF((ROUND(TRUNC(('TRI-1'!EG53 ),2),0))=7,"B-",IF((ROUND(TRUNC(('TRI-1'!EG53  ),2),0))=6,"C+",IF((ROUND(TRUNC(('TRI-1'!EG53  ),2),0))=5,"C-",IF((ROUND(TRUNC(('TRI-1'!EG53  ),2),0))=4,"D+",IF((ROUND(TRUNC(('TRI-1'!EG53 ),2),0))=3,"D-",IF((ROUND(TRUNC(('TRI-1'!EG53 ),2),0))=2,"E+",IF((ROUND(TRUNC(('TRI-1'!EG53  ),2),0))&lt;=1,"E-","")))))))))))</f>
        <v/>
      </c>
      <c r="EH53" s="51" t="str">
        <f>IF(OR('TRI-1'!EH53 ="",'TRI-1'!EH53&lt;0,'TRI-1'!EH53  &gt;10),"",IF((ROUND(TRUNC(('TRI-1'!EH53  ),2),0))=10,"A+",IF((ROUND(TRUNC(('TRI-1'!EH53  ),2),0))=9,"A-",IF((ROUND(TRUNC(('TRI-1'!EH53   ),2),0))=8,"B+",IF((ROUND(TRUNC(('TRI-1'!EH53 ),2),0))=7,"B-",IF((ROUND(TRUNC(('TRI-1'!EH53  ),2),0))=6,"C+",IF((ROUND(TRUNC(('TRI-1'!EH53  ),2),0))=5,"C-",IF((ROUND(TRUNC(('TRI-1'!EH53  ),2),0))=4,"D+",IF((ROUND(TRUNC(('TRI-1'!EH53 ),2),0))=3,"D-",IF((ROUND(TRUNC(('TRI-1'!EH53 ),2),0))=2,"E+",IF((ROUND(TRUNC(('TRI-1'!EH53  ),2),0))&lt;=1,"E-","")))))))))))</f>
        <v/>
      </c>
      <c r="EI53" s="51" t="str">
        <f>IF(OR('TRI-1'!EI53 ="",'TRI-1'!EI53&lt;0,'TRI-1'!EI53  &gt;10),"",IF((ROUND(TRUNC(('TRI-1'!EI53  ),2),0))=10,"A+",IF((ROUND(TRUNC(('TRI-1'!EI53  ),2),0))=9,"A-",IF((ROUND(TRUNC(('TRI-1'!EI53   ),2),0))=8,"B+",IF((ROUND(TRUNC(('TRI-1'!EI53 ),2),0))=7,"B-",IF((ROUND(TRUNC(('TRI-1'!EI53  ),2),0))=6,"C+",IF((ROUND(TRUNC(('TRI-1'!EI53  ),2),0))=5,"C-",IF((ROUND(TRUNC(('TRI-1'!EI53  ),2),0))=4,"D+",IF((ROUND(TRUNC(('TRI-1'!EI53 ),2),0))=3,"D-",IF((ROUND(TRUNC(('TRI-1'!EI53 ),2),0))=2,"E+",IF((ROUND(TRUNC(('TRI-1'!EI53  ),2),0))&lt;=1,"E-","")))))))))))</f>
        <v/>
      </c>
      <c r="EJ53" s="51" t="str">
        <f>IF(OR('TRI-1'!EJ53 ="",'TRI-1'!EJ53&lt;0,'TRI-1'!EJ53  &gt;10),"",IF((ROUND(TRUNC(('TRI-1'!EJ53  ),2),0))=10,"A+",IF((ROUND(TRUNC(('TRI-1'!EJ53  ),2),0))=9,"A-",IF((ROUND(TRUNC(('TRI-1'!EJ53   ),2),0))=8,"B+",IF((ROUND(TRUNC(('TRI-1'!EJ53 ),2),0))=7,"B-",IF((ROUND(TRUNC(('TRI-1'!EJ53  ),2),0))=6,"C+",IF((ROUND(TRUNC(('TRI-1'!EJ53  ),2),0))=5,"C-",IF((ROUND(TRUNC(('TRI-1'!EJ53  ),2),0))=4,"D+",IF((ROUND(TRUNC(('TRI-1'!EJ53 ),2),0))=3,"D-",IF((ROUND(TRUNC(('TRI-1'!EJ53 ),2),0))=2,"E+",IF((ROUND(TRUNC(('TRI-1'!EJ53  ),2),0))&lt;=1,"E-","")))))))))))</f>
        <v/>
      </c>
      <c r="EK53" s="51" t="str">
        <f>IF(OR('TRI-1'!EK53 ="",'TRI-1'!EK53&lt;0,'TRI-1'!EK53  &gt;10),"",IF((ROUND(TRUNC(('TRI-1'!EK53  ),2),0))=10,"A+",IF((ROUND(TRUNC(('TRI-1'!EK53  ),2),0))=9,"A-",IF((ROUND(TRUNC(('TRI-1'!EK53   ),2),0))=8,"B+",IF((ROUND(TRUNC(('TRI-1'!EK53 ),2),0))=7,"B-",IF((ROUND(TRUNC(('TRI-1'!EK53  ),2),0))=6,"C+",IF((ROUND(TRUNC(('TRI-1'!EK53  ),2),0))=5,"C-",IF((ROUND(TRUNC(('TRI-1'!EK53  ),2),0))=4,"D+",IF((ROUND(TRUNC(('TRI-1'!EK53 ),2),0))=3,"D-",IF((ROUND(TRUNC(('TRI-1'!EK53 ),2),0))=2,"E+",IF((ROUND(TRUNC(('TRI-1'!EK53  ),2),0))&lt;=1,"E-","")))))))))))</f>
        <v/>
      </c>
      <c r="EL53" s="51" t="str">
        <f>IF(OR('TRI-1'!EL53 ="",'TRI-1'!EL53&lt;0,'TRI-1'!EL53  &gt;10),"",IF((ROUND(TRUNC(('TRI-1'!EL53  ),2),0))=10,"A+",IF((ROUND(TRUNC(('TRI-1'!EL53  ),2),0))=9,"A-",IF((ROUND(TRUNC(('TRI-1'!EL53   ),2),0))=8,"B+",IF((ROUND(TRUNC(('TRI-1'!EL53 ),2),0))=7,"B-",IF((ROUND(TRUNC(('TRI-1'!EL53  ),2),0))=6,"C+",IF((ROUND(TRUNC(('TRI-1'!EL53  ),2),0))=5,"C-",IF((ROUND(TRUNC(('TRI-1'!EL53  ),2),0))=4,"D+",IF((ROUND(TRUNC(('TRI-1'!EL53 ),2),0))=3,"D-",IF((ROUND(TRUNC(('TRI-1'!EL53 ),2),0))=2,"E+",IF((ROUND(TRUNC(('TRI-1'!EL53  ),2),0))&lt;=1,"E-","")))))))))))</f>
        <v/>
      </c>
      <c r="EM53" s="51" t="str">
        <f>IF(OR('TRI-1'!EM53 ="",'TRI-1'!EM53&lt;0,'TRI-1'!EM53  &gt;10),"",IF((ROUND(TRUNC(('TRI-1'!EM53  ),2),0))=10,"A+",IF((ROUND(TRUNC(('TRI-1'!EM53  ),2),0))=9,"A-",IF((ROUND(TRUNC(('TRI-1'!EM53   ),2),0))=8,"B+",IF((ROUND(TRUNC(('TRI-1'!EM53 ),2),0))=7,"B-",IF((ROUND(TRUNC(('TRI-1'!EM53  ),2),0))=6,"C+",IF((ROUND(TRUNC(('TRI-1'!EM53  ),2),0))=5,"C-",IF((ROUND(TRUNC(('TRI-1'!EM53  ),2),0))=4,"D+",IF((ROUND(TRUNC(('TRI-1'!EM53 ),2),0))=3,"D-",IF((ROUND(TRUNC(('TRI-1'!EM53 ),2),0))=2,"E+",IF((ROUND(TRUNC(('TRI-1'!EM53  ),2),0))&lt;=1,"E-","")))))))))))</f>
        <v/>
      </c>
      <c r="EN53" s="51" t="str">
        <f>IF(OR('TRI-1'!EN53 ="",'TRI-1'!EN53&lt;0,'TRI-1'!EN53  &gt;10),"",IF((ROUND(TRUNC(('TRI-1'!EN53  ),2),0))=10,"A+",IF((ROUND(TRUNC(('TRI-1'!EN53  ),2),0))=9,"A-",IF((ROUND(TRUNC(('TRI-1'!EN53   ),2),0))=8,"B+",IF((ROUND(TRUNC(('TRI-1'!EN53 ),2),0))=7,"B-",IF((ROUND(TRUNC(('TRI-1'!EN53  ),2),0))=6,"C+",IF((ROUND(TRUNC(('TRI-1'!EN53  ),2),0))=5,"C-",IF((ROUND(TRUNC(('TRI-1'!EN53  ),2),0))=4,"D+",IF((ROUND(TRUNC(('TRI-1'!EN53 ),2),0))=3,"D-",IF((ROUND(TRUNC(('TRI-1'!EN53 ),2),0))=2,"E+",IF((ROUND(TRUNC(('TRI-1'!EN53  ),2),0))&lt;=1,"E-","")))))))))))</f>
        <v/>
      </c>
      <c r="EO53" s="51" t="str">
        <f>IF(OR('TRI-1'!EO53 ="",'TRI-1'!EO53&lt;0,'TRI-1'!EO53  &gt;10),"",IF((ROUND(TRUNC(('TRI-1'!EO53  ),2),0))=10,"A+",IF((ROUND(TRUNC(('TRI-1'!EO53  ),2),0))=9,"A-",IF((ROUND(TRUNC(('TRI-1'!EO53   ),2),0))=8,"B+",IF((ROUND(TRUNC(('TRI-1'!EO53 ),2),0))=7,"B-",IF((ROUND(TRUNC(('TRI-1'!EO53  ),2),0))=6,"C+",IF((ROUND(TRUNC(('TRI-1'!EO53  ),2),0))=5,"C-",IF((ROUND(TRUNC(('TRI-1'!EO53  ),2),0))=4,"D+",IF((ROUND(TRUNC(('TRI-1'!EO53 ),2),0))=3,"D-",IF((ROUND(TRUNC(('TRI-1'!EO53 ),2),0))=2,"E+",IF((ROUND(TRUNC(('TRI-1'!EO53  ),2),0))&lt;=1,"E-","")))))))))))</f>
        <v/>
      </c>
      <c r="EP53" s="51" t="str">
        <f>IF(OR('TRI-1'!EP53 ="",'TRI-1'!EP53&lt;0,'TRI-1'!EP53  &gt;10),"",IF((ROUND(TRUNC(('TRI-1'!EP53  ),2),0))=10,"A+",IF((ROUND(TRUNC(('TRI-1'!EP53  ),2),0))=9,"A-",IF((ROUND(TRUNC(('TRI-1'!EP53   ),2),0))=8,"B+",IF((ROUND(TRUNC(('TRI-1'!EP53 ),2),0))=7,"B-",IF((ROUND(TRUNC(('TRI-1'!EP53  ),2),0))=6,"C+",IF((ROUND(TRUNC(('TRI-1'!EP53  ),2),0))=5,"C-",IF((ROUND(TRUNC(('TRI-1'!EP53  ),2),0))=4,"D+",IF((ROUND(TRUNC(('TRI-1'!EP53 ),2),0))=3,"D-",IF((ROUND(TRUNC(('TRI-1'!EP53 ),2),0))=2,"E+",IF((ROUND(TRUNC(('TRI-1'!EP53  ),2),0))&lt;=1,"E-","")))))))))))</f>
        <v/>
      </c>
      <c r="EQ53" s="51" t="str">
        <f>IF(OR('TRI-1'!EQ53 ="",'TRI-1'!EQ53&lt;0,'TRI-1'!EQ53  &gt;10),"",IF((ROUND(TRUNC(('TRI-1'!EQ53  ),2),0))=10,"A+",IF((ROUND(TRUNC(('TRI-1'!EQ53  ),2),0))=9,"A-",IF((ROUND(TRUNC(('TRI-1'!EQ53   ),2),0))=8,"B+",IF((ROUND(TRUNC(('TRI-1'!EQ53 ),2),0))=7,"B-",IF((ROUND(TRUNC(('TRI-1'!EQ53  ),2),0))=6,"C+",IF((ROUND(TRUNC(('TRI-1'!EQ53  ),2),0))=5,"C-",IF((ROUND(TRUNC(('TRI-1'!EQ53  ),2),0))=4,"D+",IF((ROUND(TRUNC(('TRI-1'!EQ53 ),2),0))=3,"D-",IF((ROUND(TRUNC(('TRI-1'!EQ53 ),2),0))=2,"E+",IF((ROUND(TRUNC(('TRI-1'!EQ53  ),2),0))&lt;=1,"E-","")))))))))))</f>
        <v/>
      </c>
      <c r="ER53" s="51" t="str">
        <f>IF(OR('TRI-1'!ER53 ="",'TRI-1'!ER53&lt;0,'TRI-1'!ER53  &gt;10),"",IF((ROUND(TRUNC(('TRI-1'!ER53  ),2),0))=10,"A+",IF((ROUND(TRUNC(('TRI-1'!ER53  ),2),0))=9,"A-",IF((ROUND(TRUNC(('TRI-1'!ER53   ),2),0))=8,"B+",IF((ROUND(TRUNC(('TRI-1'!ER53 ),2),0))=7,"B-",IF((ROUND(TRUNC(('TRI-1'!ER53  ),2),0))=6,"C+",IF((ROUND(TRUNC(('TRI-1'!ER53  ),2),0))=5,"C-",IF((ROUND(TRUNC(('TRI-1'!ER53  ),2),0))=4,"D+",IF((ROUND(TRUNC(('TRI-1'!ER53 ),2),0))=3,"D-",IF((ROUND(TRUNC(('TRI-1'!ER53 ),2),0))=2,"E+",IF((ROUND(TRUNC(('TRI-1'!ER53  ),2),0))&lt;=1,"E-","")))))))))))</f>
        <v/>
      </c>
      <c r="ES53" s="51" t="str">
        <f>IF(OR('TRI-1'!ES53 ="",'TRI-1'!ES53&lt;0,'TRI-1'!ES53  &gt;10),"",IF((ROUND(TRUNC(('TRI-1'!ES53  ),2),0))=10,"A+",IF((ROUND(TRUNC(('TRI-1'!ES53  ),2),0))=9,"A-",IF((ROUND(TRUNC(('TRI-1'!ES53   ),2),0))=8,"B+",IF((ROUND(TRUNC(('TRI-1'!ES53 ),2),0))=7,"B-",IF((ROUND(TRUNC(('TRI-1'!ES53  ),2),0))=6,"C+",IF((ROUND(TRUNC(('TRI-1'!ES53  ),2),0))=5,"C-",IF((ROUND(TRUNC(('TRI-1'!ES53  ),2),0))=4,"D+",IF((ROUND(TRUNC(('TRI-1'!ES53 ),2),0))=3,"D-",IF((ROUND(TRUNC(('TRI-1'!ES53 ),2),0))=2,"E+",IF((ROUND(TRUNC(('TRI-1'!ES53  ),2),0))&lt;=1,"E-","")))))))))))</f>
        <v/>
      </c>
      <c r="ET53" s="51" t="str">
        <f>IF('TRI-1'!ET53 ="","",'TRI-1'!ET53 )</f>
        <v/>
      </c>
      <c r="EU53" s="51" t="str">
        <f>IF('TRI-1'!EU53 ="","",'TRI-1'!EU53 )</f>
        <v/>
      </c>
      <c r="EV53" s="51" t="str">
        <f>IF('TRI-1'!EV53 ="","",'TRI-1'!EV53 )</f>
        <v/>
      </c>
      <c r="EW53" s="51" t="str">
        <f>IF('TRI-1'!EW53 ="","",'TRI-1'!EW53 )</f>
        <v/>
      </c>
      <c r="EX53" s="51" t="str">
        <f>IF('TRI-1'!EX53 ="","",'TRI-1'!EX53 )</f>
        <v/>
      </c>
      <c r="EY53" s="51" t="str">
        <f>IF('TRI-1'!EY53 ="","",'TRI-1'!EY53 )</f>
        <v/>
      </c>
      <c r="EZ53" s="51" t="str">
        <f>IF('TRI-1'!EZ53 ="","",'TRI-1'!EZ53 )</f>
        <v/>
      </c>
      <c r="FA53" s="51" t="str">
        <f>IF('TRI-1'!FA53 ="","",'TRI-1'!FA53 )</f>
        <v/>
      </c>
      <c r="FB53" s="51" t="str">
        <f>IF('TRI-1'!FB53 ="","",'TRI-1'!FB53 )</f>
        <v/>
      </c>
      <c r="FC53" s="51" t="str">
        <f>IF('TRI-1'!FC53 ="","",'TRI-1'!FC53 )</f>
        <v/>
      </c>
      <c r="FD53" s="51">
        <f>IF('TRI-1'!FD53 ="","",'TRI-1'!FD53 )</f>
        <v>0</v>
      </c>
      <c r="FE53" s="51" t="str">
        <f>IF('TRI-1'!FE53 ="","",'TRI-1'!FE53 )</f>
        <v/>
      </c>
      <c r="FF53" s="51" t="str">
        <f>IF('TRI-1'!FF53 ="","",'TRI-1'!FF53 )</f>
        <v/>
      </c>
      <c r="FG53" s="51" t="str">
        <f>IF('TRI-1'!FG53 ="","",'TRI-1'!FG53 )</f>
        <v/>
      </c>
      <c r="FH53" s="51" t="str">
        <f>IF('TRI-1'!FH53 ="","",'TRI-1'!FH53 )</f>
        <v/>
      </c>
    </row>
    <row r="54" spans="2:164" ht="21" hidden="1" customHeight="1">
      <c r="B54" s="53">
        <v>37</v>
      </c>
      <c r="C54" s="272" t="str">
        <f>IF(NOTAS!XBX57&lt;&gt;"",NOTAS!XBX57,"")</f>
        <v/>
      </c>
      <c r="D54" s="273"/>
      <c r="E54" s="273"/>
      <c r="F54" s="274"/>
      <c r="G54" s="51"/>
      <c r="H54" s="51"/>
      <c r="I54" s="51"/>
      <c r="J54" s="51"/>
      <c r="K54" s="51"/>
      <c r="L54" s="51"/>
      <c r="M54" s="108"/>
      <c r="N54" s="52"/>
      <c r="O54" s="52"/>
      <c r="P54" s="51"/>
      <c r="Q54" s="52"/>
      <c r="R54" s="108"/>
      <c r="S54" s="108"/>
      <c r="T54" s="51"/>
      <c r="U54" s="51"/>
      <c r="V54" s="51"/>
      <c r="W54" s="51"/>
      <c r="X54" s="108"/>
      <c r="Y54" s="50" t="str">
        <f t="shared" ref="Y54:Y61" si="0">IFERROR(INT(FIXED(TRUNC(AVERAGE(G54:X54),2),0)),"")</f>
        <v/>
      </c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50" t="str">
        <f t="shared" ref="AO54:AO61" si="1">IFERROR(INT(FIXED(TRUNC(AVERAGE(Z54:AN54),2),0)),"")</f>
        <v/>
      </c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50" t="str">
        <f t="shared" ref="BJ54:BJ61" si="2">IFERROR(INT(FIXED(TRUNC(AVERAGE(AP54:BI54),2),0)),"")</f>
        <v/>
      </c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50" t="str">
        <f t="shared" ref="CG54:CG61" si="3">IFERROR(INT(FIXED(TRUNC(AVERAGE(BK54:CF54),2),0)),"")</f>
        <v/>
      </c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50" t="str">
        <f t="shared" ref="DC54:DC61" si="4">IFERROR(INT(FIXED(TRUNC(AVERAGE(CH54:DB54),2),0)),"")</f>
        <v/>
      </c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50" t="str">
        <f t="shared" ref="ER54:ER61" si="5">IFERROR(INT(FIXED(TRUNC(AVERAGE(DP54:EQ54),2),0)),"")</f>
        <v/>
      </c>
      <c r="ES54" s="50" t="str">
        <f t="shared" ref="ES54:ES61" si="6">IF(OR(Y54="",AO54="",BJ54="",CG54="",DC54="",DO54=""),"",IFERROR(AVERAGE(Y54,AO54,BJ54,CG54,DC54,DO54),""))</f>
        <v/>
      </c>
      <c r="ET54" s="110"/>
      <c r="EU54" s="110"/>
      <c r="EV54" s="110"/>
      <c r="EW54" s="110"/>
      <c r="EX54" s="110"/>
      <c r="EY54" s="110"/>
      <c r="EZ54" s="110"/>
      <c r="FA54" s="110"/>
      <c r="FB54" s="110"/>
      <c r="FC54" s="50" t="str">
        <f t="shared" ref="FC54:FC61" si="7">IF(OR(ET54="",EU54="",EV54="",EW54="",EX54="",EY54="",EZ54="",FA54="",FB54=""),"",IF(FD54&gt;=35,"A+",IF(FD54&gt;=33,"A-",IF(FD54&gt;=30,"B+",IF(FD54&gt;=27,"B-",IF(FD54&gt;=20,"C+",IF(FD54&gt;=18,"C-",IF(FD54&gt;=15,"D+",IF(FD54&gt;=13,"D-",IF(FD54&gt;=11,"E+",IF(FD54&gt;=0,"E-")))))))))))</f>
        <v/>
      </c>
      <c r="FD54" s="50">
        <f t="shared" ref="FD54:FD61" si="8">IF(ET54="S",4,IF(ET54="F",3,IF(ET54="O",2,IF(ET54="N",1))))+IF(EU54="S",4,IF(EU54="F",3,IF(EU54="O",2,IF(EU54="N",1))))+IF(EV54="S",4,IF(EV54="F",3,IF(EV54="O",2,IF(EV54="N",1))))+IF(EW54="S",4,IF(EW54="F",3,IF(EW54="O",2,IF(EW54="N",1))))+IF(EX54="S",4,IF(EX54="F",3,IF(EX54="O",2,IF(EX54="N",1))))+IF(EY54="S",4,IF(EY54="F",3,IF(EY54="O",2,IF(EY54="N",1))))+IF(EZ54="S",4,IF(EZ54="F",3,IF(EZ54="O",2,IF(EZ54="N",1))))+IF(FA54="S",4,IF(FA54="F",3,IF(FA54="O",2,IF(FA54="N",1))))+IF(FB54="S",4,IF(FB54="F",3,IF(FB54="O",2,IF(FB54="N",1))))</f>
        <v>0</v>
      </c>
      <c r="FE54" s="110"/>
      <c r="FF54" s="110"/>
      <c r="FG54" s="110"/>
      <c r="FH54" s="110"/>
    </row>
    <row r="55" spans="2:164" ht="21" hidden="1" customHeight="1">
      <c r="B55" s="53">
        <v>38</v>
      </c>
      <c r="C55" s="272" t="str">
        <f>IF(NOTAS!XBX58&lt;&gt;"",NOTAS!XBX58,"")</f>
        <v/>
      </c>
      <c r="D55" s="273"/>
      <c r="E55" s="273"/>
      <c r="F55" s="274"/>
      <c r="G55" s="51"/>
      <c r="H55" s="51"/>
      <c r="I55" s="51"/>
      <c r="J55" s="51"/>
      <c r="K55" s="51"/>
      <c r="L55" s="51"/>
      <c r="M55" s="108"/>
      <c r="N55" s="52"/>
      <c r="O55" s="52"/>
      <c r="P55" s="51"/>
      <c r="Q55" s="52"/>
      <c r="R55" s="108"/>
      <c r="S55" s="108"/>
      <c r="T55" s="51"/>
      <c r="U55" s="51"/>
      <c r="V55" s="51"/>
      <c r="W55" s="51"/>
      <c r="X55" s="108"/>
      <c r="Y55" s="50" t="str">
        <f t="shared" si="0"/>
        <v/>
      </c>
      <c r="Z55" s="109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50" t="str">
        <f t="shared" si="1"/>
        <v/>
      </c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50" t="str">
        <f t="shared" si="2"/>
        <v/>
      </c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50" t="str">
        <f t="shared" si="3"/>
        <v/>
      </c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50" t="str">
        <f t="shared" si="4"/>
        <v/>
      </c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50" t="str">
        <f t="shared" si="5"/>
        <v/>
      </c>
      <c r="ES55" s="50" t="str">
        <f t="shared" si="6"/>
        <v/>
      </c>
      <c r="ET55" s="110"/>
      <c r="EU55" s="110"/>
      <c r="EV55" s="110"/>
      <c r="EW55" s="110"/>
      <c r="EX55" s="110"/>
      <c r="EY55" s="110"/>
      <c r="EZ55" s="110"/>
      <c r="FA55" s="110"/>
      <c r="FB55" s="110"/>
      <c r="FC55" s="50" t="str">
        <f t="shared" si="7"/>
        <v/>
      </c>
      <c r="FD55" s="50">
        <f t="shared" si="8"/>
        <v>0</v>
      </c>
      <c r="FE55" s="110"/>
      <c r="FF55" s="110"/>
      <c r="FG55" s="110"/>
      <c r="FH55" s="110"/>
    </row>
    <row r="56" spans="2:164" ht="21" hidden="1" customHeight="1">
      <c r="B56" s="53">
        <v>39</v>
      </c>
      <c r="C56" s="272" t="str">
        <f>IF(NOTAS!XBX59&lt;&gt;"",NOTAS!XBX59,"")</f>
        <v/>
      </c>
      <c r="D56" s="273"/>
      <c r="E56" s="273"/>
      <c r="F56" s="274"/>
      <c r="G56" s="51"/>
      <c r="H56" s="51"/>
      <c r="I56" s="51"/>
      <c r="J56" s="51"/>
      <c r="K56" s="51"/>
      <c r="L56" s="51"/>
      <c r="M56" s="108"/>
      <c r="N56" s="52"/>
      <c r="O56" s="52"/>
      <c r="P56" s="51"/>
      <c r="Q56" s="52"/>
      <c r="R56" s="108"/>
      <c r="S56" s="108"/>
      <c r="T56" s="51"/>
      <c r="U56" s="51"/>
      <c r="V56" s="51"/>
      <c r="W56" s="51"/>
      <c r="X56" s="108"/>
      <c r="Y56" s="50" t="str">
        <f t="shared" si="0"/>
        <v/>
      </c>
      <c r="Z56" s="109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50" t="str">
        <f t="shared" si="1"/>
        <v/>
      </c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50" t="str">
        <f t="shared" si="2"/>
        <v/>
      </c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50" t="str">
        <f t="shared" si="3"/>
        <v/>
      </c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50" t="str">
        <f t="shared" si="4"/>
        <v/>
      </c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50" t="str">
        <f t="shared" si="5"/>
        <v/>
      </c>
      <c r="ES56" s="50" t="str">
        <f t="shared" si="6"/>
        <v/>
      </c>
      <c r="ET56" s="110"/>
      <c r="EU56" s="110"/>
      <c r="EV56" s="110"/>
      <c r="EW56" s="110"/>
      <c r="EX56" s="110"/>
      <c r="EY56" s="110"/>
      <c r="EZ56" s="110"/>
      <c r="FA56" s="110"/>
      <c r="FB56" s="110"/>
      <c r="FC56" s="50" t="str">
        <f t="shared" si="7"/>
        <v/>
      </c>
      <c r="FD56" s="50">
        <f t="shared" si="8"/>
        <v>0</v>
      </c>
      <c r="FE56" s="110"/>
      <c r="FF56" s="110"/>
      <c r="FG56" s="110"/>
      <c r="FH56" s="110"/>
    </row>
    <row r="57" spans="2:164" ht="21" hidden="1" customHeight="1">
      <c r="B57" s="53">
        <v>40</v>
      </c>
      <c r="C57" s="272" t="str">
        <f>IF(NOTAS!XBX60&lt;&gt;"",NOTAS!XBX60,"")</f>
        <v/>
      </c>
      <c r="D57" s="273"/>
      <c r="E57" s="273"/>
      <c r="F57" s="274"/>
      <c r="G57" s="51"/>
      <c r="H57" s="51"/>
      <c r="I57" s="51"/>
      <c r="J57" s="51"/>
      <c r="K57" s="51"/>
      <c r="L57" s="51"/>
      <c r="M57" s="108"/>
      <c r="N57" s="52"/>
      <c r="O57" s="52"/>
      <c r="P57" s="51"/>
      <c r="Q57" s="52"/>
      <c r="R57" s="108"/>
      <c r="S57" s="108"/>
      <c r="T57" s="51"/>
      <c r="U57" s="51"/>
      <c r="V57" s="51"/>
      <c r="W57" s="51"/>
      <c r="X57" s="108"/>
      <c r="Y57" s="50" t="str">
        <f t="shared" si="0"/>
        <v/>
      </c>
      <c r="Z57" s="109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50" t="str">
        <f t="shared" si="1"/>
        <v/>
      </c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50" t="str">
        <f t="shared" si="2"/>
        <v/>
      </c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50" t="str">
        <f t="shared" si="3"/>
        <v/>
      </c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50" t="str">
        <f t="shared" si="4"/>
        <v/>
      </c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50" t="str">
        <f t="shared" si="5"/>
        <v/>
      </c>
      <c r="ES57" s="50" t="str">
        <f t="shared" si="6"/>
        <v/>
      </c>
      <c r="ET57" s="110"/>
      <c r="EU57" s="110"/>
      <c r="EV57" s="110"/>
      <c r="EW57" s="110"/>
      <c r="EX57" s="110"/>
      <c r="EY57" s="110"/>
      <c r="EZ57" s="110"/>
      <c r="FA57" s="110"/>
      <c r="FB57" s="110"/>
      <c r="FC57" s="50" t="str">
        <f t="shared" si="7"/>
        <v/>
      </c>
      <c r="FD57" s="50">
        <f t="shared" si="8"/>
        <v>0</v>
      </c>
      <c r="FE57" s="110"/>
      <c r="FF57" s="110"/>
      <c r="FG57" s="110"/>
      <c r="FH57" s="110"/>
    </row>
    <row r="58" spans="2:164" ht="21" hidden="1" customHeight="1">
      <c r="B58" s="53">
        <v>41</v>
      </c>
      <c r="C58" s="272" t="str">
        <f>IF(NOTAS!XBX61&lt;&gt;"",NOTAS!XBX61,"")</f>
        <v/>
      </c>
      <c r="D58" s="273"/>
      <c r="E58" s="273"/>
      <c r="F58" s="274"/>
      <c r="G58" s="51"/>
      <c r="H58" s="51"/>
      <c r="I58" s="51"/>
      <c r="J58" s="51"/>
      <c r="K58" s="51"/>
      <c r="L58" s="51"/>
      <c r="M58" s="108"/>
      <c r="N58" s="52"/>
      <c r="O58" s="52"/>
      <c r="P58" s="51"/>
      <c r="Q58" s="52"/>
      <c r="R58" s="108"/>
      <c r="S58" s="108"/>
      <c r="T58" s="51"/>
      <c r="U58" s="51"/>
      <c r="V58" s="51"/>
      <c r="W58" s="51"/>
      <c r="X58" s="108"/>
      <c r="Y58" s="50" t="str">
        <f t="shared" si="0"/>
        <v/>
      </c>
      <c r="Z58" s="109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50" t="str">
        <f t="shared" si="1"/>
        <v/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50" t="str">
        <f t="shared" si="2"/>
        <v/>
      </c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50" t="str">
        <f t="shared" si="3"/>
        <v/>
      </c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50" t="str">
        <f t="shared" si="4"/>
        <v/>
      </c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50" t="str">
        <f t="shared" si="5"/>
        <v/>
      </c>
      <c r="ES58" s="50" t="str">
        <f t="shared" si="6"/>
        <v/>
      </c>
      <c r="ET58" s="110"/>
      <c r="EU58" s="110"/>
      <c r="EV58" s="110"/>
      <c r="EW58" s="110"/>
      <c r="EX58" s="110"/>
      <c r="EY58" s="110"/>
      <c r="EZ58" s="110"/>
      <c r="FA58" s="110"/>
      <c r="FB58" s="110"/>
      <c r="FC58" s="50" t="str">
        <f t="shared" si="7"/>
        <v/>
      </c>
      <c r="FD58" s="50">
        <f t="shared" si="8"/>
        <v>0</v>
      </c>
      <c r="FE58" s="110"/>
      <c r="FF58" s="110"/>
      <c r="FG58" s="110"/>
      <c r="FH58" s="110"/>
    </row>
    <row r="59" spans="2:164" ht="21" hidden="1" customHeight="1">
      <c r="B59" s="53">
        <v>42</v>
      </c>
      <c r="C59" s="272" t="str">
        <f>IF(NOTAS!XBX62&lt;&gt;"",NOTAS!XBX62,"")</f>
        <v/>
      </c>
      <c r="D59" s="273"/>
      <c r="E59" s="273"/>
      <c r="F59" s="274"/>
      <c r="G59" s="51"/>
      <c r="H59" s="51"/>
      <c r="I59" s="51"/>
      <c r="J59" s="51"/>
      <c r="K59" s="51"/>
      <c r="L59" s="51"/>
      <c r="M59" s="108"/>
      <c r="N59" s="52"/>
      <c r="O59" s="52"/>
      <c r="P59" s="51"/>
      <c r="Q59" s="52"/>
      <c r="R59" s="108"/>
      <c r="S59" s="108"/>
      <c r="T59" s="51"/>
      <c r="U59" s="51"/>
      <c r="V59" s="51"/>
      <c r="W59" s="51"/>
      <c r="X59" s="108"/>
      <c r="Y59" s="50" t="str">
        <f t="shared" si="0"/>
        <v/>
      </c>
      <c r="Z59" s="109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50" t="str">
        <f t="shared" si="1"/>
        <v/>
      </c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50" t="str">
        <f t="shared" si="2"/>
        <v/>
      </c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50" t="str">
        <f t="shared" si="3"/>
        <v/>
      </c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50" t="str">
        <f t="shared" si="4"/>
        <v/>
      </c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50" t="str">
        <f t="shared" si="5"/>
        <v/>
      </c>
      <c r="ES59" s="50" t="str">
        <f t="shared" si="6"/>
        <v/>
      </c>
      <c r="ET59" s="110"/>
      <c r="EU59" s="110"/>
      <c r="EV59" s="110"/>
      <c r="EW59" s="110"/>
      <c r="EX59" s="110"/>
      <c r="EY59" s="110"/>
      <c r="EZ59" s="110"/>
      <c r="FA59" s="110"/>
      <c r="FB59" s="110"/>
      <c r="FC59" s="50" t="str">
        <f t="shared" si="7"/>
        <v/>
      </c>
      <c r="FD59" s="50">
        <f t="shared" si="8"/>
        <v>0</v>
      </c>
      <c r="FE59" s="110"/>
      <c r="FF59" s="110"/>
      <c r="FG59" s="110"/>
      <c r="FH59" s="110"/>
    </row>
    <row r="60" spans="2:164" ht="21" hidden="1" customHeight="1">
      <c r="B60" s="53">
        <v>43</v>
      </c>
      <c r="C60" s="272" t="str">
        <f>IF(NOTAS!XBX63&lt;&gt;"",NOTAS!XBX63,"")</f>
        <v/>
      </c>
      <c r="D60" s="273"/>
      <c r="E60" s="273"/>
      <c r="F60" s="274"/>
      <c r="G60" s="51"/>
      <c r="H60" s="51"/>
      <c r="I60" s="51"/>
      <c r="J60" s="51"/>
      <c r="K60" s="51"/>
      <c r="L60" s="51"/>
      <c r="M60" s="108"/>
      <c r="N60" s="52"/>
      <c r="O60" s="52"/>
      <c r="P60" s="51"/>
      <c r="Q60" s="52"/>
      <c r="R60" s="108"/>
      <c r="S60" s="108"/>
      <c r="T60" s="51"/>
      <c r="U60" s="51"/>
      <c r="V60" s="51"/>
      <c r="W60" s="51"/>
      <c r="X60" s="108"/>
      <c r="Y60" s="50" t="str">
        <f t="shared" si="0"/>
        <v/>
      </c>
      <c r="Z60" s="109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50" t="str">
        <f t="shared" si="1"/>
        <v/>
      </c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50" t="str">
        <f t="shared" si="2"/>
        <v/>
      </c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50" t="str">
        <f t="shared" si="3"/>
        <v/>
      </c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50" t="str">
        <f t="shared" si="4"/>
        <v/>
      </c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50" t="str">
        <f t="shared" si="5"/>
        <v/>
      </c>
      <c r="ES60" s="50" t="str">
        <f t="shared" si="6"/>
        <v/>
      </c>
      <c r="ET60" s="110"/>
      <c r="EU60" s="110"/>
      <c r="EV60" s="110"/>
      <c r="EW60" s="110"/>
      <c r="EX60" s="110"/>
      <c r="EY60" s="110"/>
      <c r="EZ60" s="110"/>
      <c r="FA60" s="110"/>
      <c r="FB60" s="110"/>
      <c r="FC60" s="50" t="str">
        <f t="shared" si="7"/>
        <v/>
      </c>
      <c r="FD60" s="50">
        <f t="shared" si="8"/>
        <v>0</v>
      </c>
      <c r="FE60" s="110"/>
      <c r="FF60" s="110"/>
      <c r="FG60" s="110"/>
      <c r="FH60" s="110"/>
    </row>
    <row r="61" spans="2:164" ht="21" hidden="1" customHeight="1">
      <c r="B61" s="53">
        <v>44</v>
      </c>
      <c r="C61" s="272" t="str">
        <f>IF(NOTAS!XBX64&lt;&gt;"",NOTAS!XBX64,"")</f>
        <v/>
      </c>
      <c r="D61" s="273"/>
      <c r="E61" s="273"/>
      <c r="F61" s="274"/>
      <c r="G61" s="51"/>
      <c r="H61" s="51"/>
      <c r="I61" s="51"/>
      <c r="J61" s="51"/>
      <c r="K61" s="51"/>
      <c r="L61" s="51"/>
      <c r="M61" s="108"/>
      <c r="N61" s="52"/>
      <c r="O61" s="52"/>
      <c r="P61" s="51"/>
      <c r="Q61" s="52"/>
      <c r="R61" s="108"/>
      <c r="S61" s="108"/>
      <c r="T61" s="51"/>
      <c r="U61" s="51"/>
      <c r="V61" s="51"/>
      <c r="W61" s="51"/>
      <c r="X61" s="108"/>
      <c r="Y61" s="50" t="str">
        <f t="shared" si="0"/>
        <v/>
      </c>
      <c r="Z61" s="109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50" t="str">
        <f t="shared" si="1"/>
        <v/>
      </c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50" t="str">
        <f t="shared" si="2"/>
        <v/>
      </c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50" t="str">
        <f t="shared" si="3"/>
        <v/>
      </c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50" t="str">
        <f t="shared" si="4"/>
        <v/>
      </c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50" t="str">
        <f t="shared" si="5"/>
        <v/>
      </c>
      <c r="ES61" s="50" t="str">
        <f t="shared" si="6"/>
        <v/>
      </c>
      <c r="ET61" s="110"/>
      <c r="EU61" s="110"/>
      <c r="EV61" s="110"/>
      <c r="EW61" s="110"/>
      <c r="EX61" s="110"/>
      <c r="EY61" s="110"/>
      <c r="EZ61" s="110"/>
      <c r="FA61" s="110"/>
      <c r="FB61" s="110"/>
      <c r="FC61" s="50" t="str">
        <f t="shared" si="7"/>
        <v/>
      </c>
      <c r="FD61" s="50">
        <f t="shared" si="8"/>
        <v>0</v>
      </c>
      <c r="FE61" s="110"/>
      <c r="FF61" s="110"/>
      <c r="FG61" s="110"/>
      <c r="FH61" s="110"/>
    </row>
    <row r="62" spans="2:164" ht="12" customHeight="1"/>
    <row r="63" spans="2:164">
      <c r="B63" t="s">
        <v>43</v>
      </c>
      <c r="X63" s="71"/>
    </row>
    <row r="64" spans="2:164">
      <c r="B64" s="17" t="str">
        <f>NOTAS!B24</f>
        <v>CUZCO GUERRERO JENNY DEL PILAR</v>
      </c>
      <c r="C64" s="17"/>
      <c r="D64" s="17"/>
      <c r="X64" s="42"/>
    </row>
    <row r="65" spans="2:24">
      <c r="B65" s="276" t="s">
        <v>110</v>
      </c>
      <c r="C65" s="276"/>
      <c r="X65" s="71"/>
    </row>
    <row r="66" spans="2:24" ht="18.75" customHeight="1"/>
    <row r="72" spans="2:24" ht="15" customHeight="1"/>
    <row r="73" spans="2:24" ht="15" customHeight="1"/>
    <row r="108" ht="15" customHeight="1"/>
    <row r="109" ht="15" customHeight="1"/>
    <row r="110" ht="15" customHeight="1"/>
    <row r="111" ht="15" customHeight="1"/>
    <row r="117" ht="15" customHeight="1"/>
    <row r="118" ht="15" customHeight="1"/>
    <row r="131" ht="15" customHeight="1"/>
    <row r="132" ht="15" customHeight="1"/>
    <row r="140" ht="15" customHeight="1"/>
    <row r="141" ht="15" customHeight="1"/>
    <row r="154" ht="15" customHeight="1"/>
    <row r="155" ht="15" customHeight="1"/>
    <row r="164" ht="15" customHeight="1"/>
    <row r="165" ht="15" customHeight="1"/>
  </sheetData>
  <sheetProtection sheet="1" objects="1" scenarios="1"/>
  <protectedRanges>
    <protectedRange sqref="G18:FH53" name="Rango1"/>
  </protectedRanges>
  <mergeCells count="243">
    <mergeCell ref="B1:X2"/>
    <mergeCell ref="B3:X4"/>
    <mergeCell ref="D7:I7"/>
    <mergeCell ref="Q7:S7"/>
    <mergeCell ref="B10:B17"/>
    <mergeCell ref="C10:F17"/>
    <mergeCell ref="G10:Y10"/>
    <mergeCell ref="X11:X12"/>
    <mergeCell ref="Y11:Y17"/>
    <mergeCell ref="L13:L17"/>
    <mergeCell ref="G13:G17"/>
    <mergeCell ref="H13:H17"/>
    <mergeCell ref="I13:I17"/>
    <mergeCell ref="J13:J17"/>
    <mergeCell ref="K13:K17"/>
    <mergeCell ref="S13:S17"/>
    <mergeCell ref="T13:T17"/>
    <mergeCell ref="U13:U17"/>
    <mergeCell ref="V13:V17"/>
    <mergeCell ref="W13:W17"/>
    <mergeCell ref="X13:X17"/>
    <mergeCell ref="M13:M17"/>
    <mergeCell ref="N13:N17"/>
    <mergeCell ref="O13:O17"/>
    <mergeCell ref="G11:M12"/>
    <mergeCell ref="N11:O12"/>
    <mergeCell ref="P11:P12"/>
    <mergeCell ref="Q11:Q12"/>
    <mergeCell ref="R11:T12"/>
    <mergeCell ref="W11:W12"/>
    <mergeCell ref="Z10:AO10"/>
    <mergeCell ref="AP10:BJ10"/>
    <mergeCell ref="BK10:CG10"/>
    <mergeCell ref="BA11:BB12"/>
    <mergeCell ref="BC11:BI12"/>
    <mergeCell ref="Z11:AB12"/>
    <mergeCell ref="AC11:AC12"/>
    <mergeCell ref="AD11:AD12"/>
    <mergeCell ref="AE11:AH12"/>
    <mergeCell ref="AI11:AN12"/>
    <mergeCell ref="AO11:AO17"/>
    <mergeCell ref="AP11:AS12"/>
    <mergeCell ref="AT11:AT12"/>
    <mergeCell ref="AU11:AW12"/>
    <mergeCell ref="AX11:AZ12"/>
    <mergeCell ref="AW13:AW17"/>
    <mergeCell ref="BJ11:BJ17"/>
    <mergeCell ref="BK11:BO12"/>
    <mergeCell ref="ES10:ES17"/>
    <mergeCell ref="ET10:FB10"/>
    <mergeCell ref="FC10:FC17"/>
    <mergeCell ref="FE10:FH10"/>
    <mergeCell ref="CH10:DC10"/>
    <mergeCell ref="DD10:DO10"/>
    <mergeCell ref="DP10:ER10"/>
    <mergeCell ref="CH11:CK12"/>
    <mergeCell ref="CL11:CL12"/>
    <mergeCell ref="CM11:CP12"/>
    <mergeCell ref="DB11:DB12"/>
    <mergeCell ref="DC11:DC17"/>
    <mergeCell ref="CM13:CM17"/>
    <mergeCell ref="CN13:CN17"/>
    <mergeCell ref="CO13:CO17"/>
    <mergeCell ref="CP13:CP17"/>
    <mergeCell ref="CQ13:CQ17"/>
    <mergeCell ref="CR13:CR17"/>
    <mergeCell ref="DB13:DB17"/>
    <mergeCell ref="DD13:DD17"/>
    <mergeCell ref="DE13:DE17"/>
    <mergeCell ref="DL13:DL17"/>
    <mergeCell ref="DM13:DM17"/>
    <mergeCell ref="DN13:DN17"/>
    <mergeCell ref="BP11:BR12"/>
    <mergeCell ref="BS11:BS12"/>
    <mergeCell ref="CF11:CF12"/>
    <mergeCell ref="CG11:CG17"/>
    <mergeCell ref="BP13:BP17"/>
    <mergeCell ref="BQ13:BQ17"/>
    <mergeCell ref="BR13:BR17"/>
    <mergeCell ref="BS13:BS17"/>
    <mergeCell ref="P13:P17"/>
    <mergeCell ref="Q13:Q17"/>
    <mergeCell ref="R13:R17"/>
    <mergeCell ref="AJ13:AJ17"/>
    <mergeCell ref="AK13:AK17"/>
    <mergeCell ref="AL13:AL17"/>
    <mergeCell ref="AM13:AM17"/>
    <mergeCell ref="AN13:AN17"/>
    <mergeCell ref="AP13:AP17"/>
    <mergeCell ref="AD13:AD17"/>
    <mergeCell ref="AE13:AE17"/>
    <mergeCell ref="AF13:AF17"/>
    <mergeCell ref="AG13:AG17"/>
    <mergeCell ref="AH13:AH17"/>
    <mergeCell ref="AI13:AI17"/>
    <mergeCell ref="Z13:Z17"/>
    <mergeCell ref="AA13:AA17"/>
    <mergeCell ref="AB13:AB17"/>
    <mergeCell ref="AC13:AC17"/>
    <mergeCell ref="AX13:AX17"/>
    <mergeCell ref="AY13:AY17"/>
    <mergeCell ref="AZ13:AZ17"/>
    <mergeCell ref="BA13:BA17"/>
    <mergeCell ref="BB13:BB17"/>
    <mergeCell ref="AQ13:AQ17"/>
    <mergeCell ref="AR13:AR17"/>
    <mergeCell ref="AS13:AS17"/>
    <mergeCell ref="AT13:AT17"/>
    <mergeCell ref="AU13:AU17"/>
    <mergeCell ref="AV13:AV17"/>
    <mergeCell ref="BI13:BI17"/>
    <mergeCell ref="BK13:BK17"/>
    <mergeCell ref="BL13:BL17"/>
    <mergeCell ref="BM13:BM17"/>
    <mergeCell ref="BN13:BN17"/>
    <mergeCell ref="BO13:BO17"/>
    <mergeCell ref="BC13:BC17"/>
    <mergeCell ref="BD13:BD17"/>
    <mergeCell ref="BE13:BE17"/>
    <mergeCell ref="BF13:BF17"/>
    <mergeCell ref="BG13:BG17"/>
    <mergeCell ref="BH13:BH17"/>
    <mergeCell ref="BZ13:BZ17"/>
    <mergeCell ref="CA13:CA17"/>
    <mergeCell ref="CB13:CB17"/>
    <mergeCell ref="CC13:CC17"/>
    <mergeCell ref="CD13:CD17"/>
    <mergeCell ref="CE13:CE17"/>
    <mergeCell ref="BT13:BT17"/>
    <mergeCell ref="BU13:BU17"/>
    <mergeCell ref="BV13:BV17"/>
    <mergeCell ref="BW13:BW17"/>
    <mergeCell ref="BX13:BX17"/>
    <mergeCell ref="BY13:BY17"/>
    <mergeCell ref="CF13:CF17"/>
    <mergeCell ref="CH13:CH17"/>
    <mergeCell ref="CI13:CI17"/>
    <mergeCell ref="CJ13:CJ17"/>
    <mergeCell ref="CK13:CK17"/>
    <mergeCell ref="CL13:CL17"/>
    <mergeCell ref="CY13:CY17"/>
    <mergeCell ref="CZ13:CZ17"/>
    <mergeCell ref="DA13:DA17"/>
    <mergeCell ref="CS13:CS17"/>
    <mergeCell ref="CT13:CT17"/>
    <mergeCell ref="CU13:CU17"/>
    <mergeCell ref="CV13:CV17"/>
    <mergeCell ref="CW13:CW17"/>
    <mergeCell ref="CX13:CX17"/>
    <mergeCell ref="DO13:DO17"/>
    <mergeCell ref="DP13:DP17"/>
    <mergeCell ref="DQ13:DQ17"/>
    <mergeCell ref="DF13:DF17"/>
    <mergeCell ref="DG13:DG17"/>
    <mergeCell ref="DH13:DH17"/>
    <mergeCell ref="DI13:DI17"/>
    <mergeCell ref="DJ13:DJ17"/>
    <mergeCell ref="DK13:DK17"/>
    <mergeCell ref="FH13:FH17"/>
    <mergeCell ref="C18:F18"/>
    <mergeCell ref="C19:F19"/>
    <mergeCell ref="EW13:EW17"/>
    <mergeCell ref="EX13:EX17"/>
    <mergeCell ref="EY13:EY17"/>
    <mergeCell ref="EZ13:EZ17"/>
    <mergeCell ref="FA13:FA17"/>
    <mergeCell ref="FB13:FB17"/>
    <mergeCell ref="EP13:EP17"/>
    <mergeCell ref="EQ13:EQ17"/>
    <mergeCell ref="ER13:ER17"/>
    <mergeCell ref="ET13:ET17"/>
    <mergeCell ref="EU13:EU17"/>
    <mergeCell ref="EV13:EV17"/>
    <mergeCell ref="EJ13:EJ17"/>
    <mergeCell ref="EK13:EK17"/>
    <mergeCell ref="EL13:EL17"/>
    <mergeCell ref="EM13:EM17"/>
    <mergeCell ref="EN13:EN17"/>
    <mergeCell ref="EO13:EO17"/>
    <mergeCell ref="ED13:ED17"/>
    <mergeCell ref="EE13:EE17"/>
    <mergeCell ref="EF13:EF17"/>
    <mergeCell ref="C20:F20"/>
    <mergeCell ref="C21:F21"/>
    <mergeCell ref="C22:F22"/>
    <mergeCell ref="C23:F23"/>
    <mergeCell ref="C24:F24"/>
    <mergeCell ref="C25:F25"/>
    <mergeCell ref="FE13:FE17"/>
    <mergeCell ref="FF13:FF17"/>
    <mergeCell ref="FG13:FG17"/>
    <mergeCell ref="EG13:EG17"/>
    <mergeCell ref="EH13:EH17"/>
    <mergeCell ref="EI13:EI17"/>
    <mergeCell ref="DX13:DX17"/>
    <mergeCell ref="DY13:DY17"/>
    <mergeCell ref="DZ13:DZ17"/>
    <mergeCell ref="EA13:EA17"/>
    <mergeCell ref="EB13:EB17"/>
    <mergeCell ref="EC13:EC17"/>
    <mergeCell ref="DR13:DR17"/>
    <mergeCell ref="DS13:DS17"/>
    <mergeCell ref="DT13:DT17"/>
    <mergeCell ref="DU13:DU17"/>
    <mergeCell ref="DV13:DV17"/>
    <mergeCell ref="DW13:DW17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B65:C65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</mergeCells>
  <dataValidations disablePrompts="1" count="3">
    <dataValidation type="decimal" allowBlank="1" showInputMessage="1" showErrorMessage="1" sqref="CH54:DB60 G54:X60 Z54:AN60 BK54:CF60 AP54:BI60" xr:uid="{A5A2EAD5-5678-4BA4-882C-8677FAA4F53E}">
      <formula1>0</formula1>
      <formula2>10</formula2>
    </dataValidation>
    <dataValidation allowBlank="1" sqref="X8" xr:uid="{E6FBAF4D-DF8C-45BF-B5E3-F1EC1F8395C3}"/>
    <dataValidation type="decimal" allowBlank="1" showErrorMessage="1" errorTitle="Validación de Datos" error="Por favor; sólo Ingrese Datos entre 0 y 10" sqref="T61:W61 G61:L61 N61:Q61" xr:uid="{8878A606-1B99-44DB-99DF-3EA31BA8D00A}">
      <formula1>0</formula1>
      <formula2>10</formula2>
    </dataValidation>
  </dataValidations>
  <pageMargins left="0.25" right="0.25" top="0.75" bottom="0.75" header="0.3" footer="0.3"/>
  <pageSetup paperSize="9" scale="20" fitToHeight="2" orientation="landscape" horizontalDpi="4294967295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19A0-172F-456C-84C1-73CE9548DE7D}">
  <sheetPr>
    <pageSetUpPr fitToPage="1"/>
  </sheetPr>
  <dimension ref="A1:XCX165"/>
  <sheetViews>
    <sheetView zoomScale="60" zoomScaleNormal="60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C18" sqref="C18:F18"/>
    </sheetView>
  </sheetViews>
  <sheetFormatPr baseColWidth="10" defaultRowHeight="14.5"/>
  <cols>
    <col min="1" max="1" width="4.90625" customWidth="1"/>
    <col min="2" max="2" width="5" customWidth="1"/>
    <col min="3" max="3" width="35.90625" customWidth="1"/>
    <col min="4" max="5" width="4" customWidth="1"/>
    <col min="6" max="6" width="6.6328125" customWidth="1"/>
    <col min="7" max="159" width="15.6328125" customWidth="1"/>
    <col min="160" max="160" width="15.6328125" hidden="1" customWidth="1"/>
    <col min="161" max="164" width="6.54296875" customWidth="1"/>
  </cols>
  <sheetData>
    <row r="1" spans="1:164" ht="16.5" customHeight="1">
      <c r="A1" s="42"/>
      <c r="B1" s="253" t="s">
        <v>147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"/>
    </row>
    <row r="2" spans="1:164" ht="15" customHeight="1">
      <c r="A2" s="42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1"/>
    </row>
    <row r="3" spans="1:164" ht="16.5" customHeight="1">
      <c r="A3" s="42"/>
      <c r="B3" s="255" t="s">
        <v>111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"/>
    </row>
    <row r="4" spans="1:164" ht="15.75" customHeight="1">
      <c r="A4" s="43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"/>
      <c r="FC4" s="186" t="s">
        <v>189</v>
      </c>
      <c r="FD4" s="186"/>
    </row>
    <row r="5" spans="1:164" ht="15.75" customHeight="1">
      <c r="A5" s="4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2"/>
      <c r="FC5" s="186" t="s">
        <v>190</v>
      </c>
      <c r="FD5" s="186"/>
    </row>
    <row r="6" spans="1:164" ht="15.5">
      <c r="A6" s="42"/>
      <c r="B6" s="6">
        <v>1</v>
      </c>
      <c r="C6" s="7" t="s">
        <v>5</v>
      </c>
      <c r="D6" s="23" t="str">
        <f>NOTAS!B14</f>
        <v>INICIAL II</v>
      </c>
      <c r="E6" s="23"/>
      <c r="F6" s="23"/>
      <c r="G6" s="23"/>
      <c r="H6" s="23"/>
      <c r="I6" s="23"/>
      <c r="O6" s="8">
        <v>3</v>
      </c>
      <c r="P6" s="7" t="s">
        <v>6</v>
      </c>
      <c r="Q6" s="107" t="str">
        <f>NOTAS!B18</f>
        <v>2025-2026 MATUTINA</v>
      </c>
      <c r="T6" s="105"/>
      <c r="U6" s="105"/>
      <c r="V6" s="105"/>
      <c r="X6" s="106"/>
      <c r="FC6" s="186" t="s">
        <v>191</v>
      </c>
      <c r="FD6" s="186"/>
    </row>
    <row r="7" spans="1:164" ht="15.5">
      <c r="A7" s="42"/>
      <c r="B7" s="6">
        <v>2</v>
      </c>
      <c r="C7" s="7" t="s">
        <v>148</v>
      </c>
      <c r="D7" s="256" t="str">
        <f>NOTAS!B24</f>
        <v>CUZCO GUERRERO JENNY DEL PILAR</v>
      </c>
      <c r="E7" s="256"/>
      <c r="F7" s="256"/>
      <c r="G7" s="256"/>
      <c r="H7" s="256"/>
      <c r="I7" s="256"/>
      <c r="O7" s="8">
        <v>4</v>
      </c>
      <c r="P7" s="10" t="s">
        <v>9</v>
      </c>
      <c r="Q7" s="257">
        <f ca="1">TODAY()</f>
        <v>45994</v>
      </c>
      <c r="R7" s="257"/>
      <c r="S7" s="257"/>
      <c r="T7" s="107"/>
      <c r="U7" s="107"/>
      <c r="V7" s="107"/>
      <c r="X7" s="44"/>
      <c r="FC7" s="186" t="s">
        <v>192</v>
      </c>
      <c r="FD7" s="186"/>
    </row>
    <row r="8" spans="1:164" ht="15.5">
      <c r="A8" s="42"/>
      <c r="B8" s="6"/>
      <c r="O8" s="8"/>
      <c r="X8" s="44"/>
    </row>
    <row r="9" spans="1:164" ht="18.5" customHeight="1">
      <c r="A9" s="42"/>
      <c r="B9" s="11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</row>
    <row r="10" spans="1:164" s="195" customFormat="1" ht="24" customHeight="1">
      <c r="B10" s="241" t="s">
        <v>11</v>
      </c>
      <c r="C10" s="244" t="s">
        <v>12</v>
      </c>
      <c r="D10" s="245"/>
      <c r="E10" s="245"/>
      <c r="F10" s="246"/>
      <c r="G10" s="215" t="s">
        <v>173</v>
      </c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7"/>
      <c r="Z10" s="258" t="s">
        <v>172</v>
      </c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98" t="s">
        <v>227</v>
      </c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303" t="s">
        <v>248</v>
      </c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303"/>
      <c r="CF10" s="303"/>
      <c r="CG10" s="303"/>
      <c r="CH10" s="225" t="s">
        <v>271</v>
      </c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/>
      <c r="DD10" s="235" t="s">
        <v>293</v>
      </c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7"/>
      <c r="DP10" s="238" t="s">
        <v>305</v>
      </c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40"/>
      <c r="ES10" s="231" t="s">
        <v>177</v>
      </c>
      <c r="ET10" s="238" t="s">
        <v>188</v>
      </c>
      <c r="EU10" s="239"/>
      <c r="EV10" s="239"/>
      <c r="EW10" s="239"/>
      <c r="EX10" s="239"/>
      <c r="EY10" s="239"/>
      <c r="EZ10" s="239"/>
      <c r="FA10" s="239"/>
      <c r="FB10" s="239"/>
      <c r="FC10" s="222" t="s">
        <v>178</v>
      </c>
      <c r="FD10" s="196"/>
      <c r="FE10" s="285" t="s">
        <v>335</v>
      </c>
      <c r="FF10" s="285"/>
      <c r="FG10" s="285"/>
      <c r="FH10" s="285"/>
    </row>
    <row r="11" spans="1:164" s="173" customFormat="1" ht="12.75" hidden="1" customHeight="1">
      <c r="B11" s="242"/>
      <c r="C11" s="247"/>
      <c r="D11" s="248"/>
      <c r="E11" s="248"/>
      <c r="F11" s="249"/>
      <c r="G11" s="221"/>
      <c r="H11" s="221"/>
      <c r="I11" s="221"/>
      <c r="J11" s="221"/>
      <c r="K11" s="221"/>
      <c r="L11" s="221"/>
      <c r="M11" s="221"/>
      <c r="N11" s="221"/>
      <c r="O11" s="221"/>
      <c r="P11" s="270"/>
      <c r="Q11" s="218"/>
      <c r="R11" s="218"/>
      <c r="S11" s="218"/>
      <c r="T11" s="218"/>
      <c r="U11" s="174"/>
      <c r="V11" s="174"/>
      <c r="W11" s="218"/>
      <c r="X11" s="218"/>
      <c r="Y11" s="219" t="s">
        <v>141</v>
      </c>
      <c r="Z11" s="259"/>
      <c r="AA11" s="260"/>
      <c r="AB11" s="261"/>
      <c r="AC11" s="265"/>
      <c r="AD11" s="265"/>
      <c r="AE11" s="259"/>
      <c r="AF11" s="260"/>
      <c r="AG11" s="260"/>
      <c r="AH11" s="261"/>
      <c r="AI11" s="259"/>
      <c r="AJ11" s="260"/>
      <c r="AK11" s="260"/>
      <c r="AL11" s="260"/>
      <c r="AM11" s="260"/>
      <c r="AN11" s="261"/>
      <c r="AO11" s="228" t="s">
        <v>141</v>
      </c>
      <c r="AP11" s="277"/>
      <c r="AQ11" s="278"/>
      <c r="AR11" s="278"/>
      <c r="AS11" s="279"/>
      <c r="AT11" s="283"/>
      <c r="AU11" s="277"/>
      <c r="AV11" s="278"/>
      <c r="AW11" s="279"/>
      <c r="AX11" s="277"/>
      <c r="AY11" s="278"/>
      <c r="AZ11" s="279"/>
      <c r="BA11" s="277"/>
      <c r="BB11" s="279"/>
      <c r="BC11" s="277"/>
      <c r="BD11" s="278"/>
      <c r="BE11" s="278"/>
      <c r="BF11" s="278"/>
      <c r="BG11" s="278"/>
      <c r="BH11" s="278"/>
      <c r="BI11" s="279"/>
      <c r="BJ11" s="206" t="s">
        <v>141</v>
      </c>
      <c r="BK11" s="209"/>
      <c r="BL11" s="210"/>
      <c r="BM11" s="210"/>
      <c r="BN11" s="210"/>
      <c r="BO11" s="211"/>
      <c r="BP11" s="209"/>
      <c r="BQ11" s="210"/>
      <c r="BR11" s="211"/>
      <c r="BS11" s="209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304"/>
      <c r="CG11" s="206" t="s">
        <v>141</v>
      </c>
      <c r="CH11" s="299"/>
      <c r="CI11" s="300"/>
      <c r="CJ11" s="300"/>
      <c r="CK11" s="300"/>
      <c r="CL11" s="289"/>
      <c r="CM11" s="291"/>
      <c r="CN11" s="292"/>
      <c r="CO11" s="292"/>
      <c r="CP11" s="292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306"/>
      <c r="DC11" s="228" t="s">
        <v>141</v>
      </c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223"/>
      <c r="ET11" s="176"/>
      <c r="EU11" s="176"/>
      <c r="EV11" s="176"/>
      <c r="EW11" s="176"/>
      <c r="EX11" s="176"/>
      <c r="EY11" s="177"/>
      <c r="EZ11" s="177"/>
      <c r="FA11" s="177"/>
      <c r="FB11" s="177"/>
      <c r="FC11" s="223"/>
      <c r="FD11" s="175"/>
      <c r="FE11" s="178"/>
      <c r="FF11" s="178"/>
      <c r="FG11" s="178"/>
      <c r="FH11" s="178"/>
    </row>
    <row r="12" spans="1:164" s="173" customFormat="1" ht="22.5" hidden="1" customHeight="1">
      <c r="B12" s="242"/>
      <c r="C12" s="247"/>
      <c r="D12" s="248"/>
      <c r="E12" s="248"/>
      <c r="F12" s="249"/>
      <c r="G12" s="221"/>
      <c r="H12" s="221"/>
      <c r="I12" s="221"/>
      <c r="J12" s="221"/>
      <c r="K12" s="221"/>
      <c r="L12" s="221"/>
      <c r="M12" s="221"/>
      <c r="N12" s="221"/>
      <c r="O12" s="221"/>
      <c r="P12" s="271"/>
      <c r="Q12" s="218"/>
      <c r="R12" s="218"/>
      <c r="S12" s="218"/>
      <c r="T12" s="218"/>
      <c r="U12" s="174"/>
      <c r="V12" s="174"/>
      <c r="W12" s="218"/>
      <c r="X12" s="218"/>
      <c r="Y12" s="219"/>
      <c r="Z12" s="262"/>
      <c r="AA12" s="263"/>
      <c r="AB12" s="264"/>
      <c r="AC12" s="266"/>
      <c r="AD12" s="266"/>
      <c r="AE12" s="262"/>
      <c r="AF12" s="263"/>
      <c r="AG12" s="263"/>
      <c r="AH12" s="264"/>
      <c r="AI12" s="262"/>
      <c r="AJ12" s="263"/>
      <c r="AK12" s="263"/>
      <c r="AL12" s="263"/>
      <c r="AM12" s="263"/>
      <c r="AN12" s="264"/>
      <c r="AO12" s="229"/>
      <c r="AP12" s="280"/>
      <c r="AQ12" s="281"/>
      <c r="AR12" s="281"/>
      <c r="AS12" s="282"/>
      <c r="AT12" s="284"/>
      <c r="AU12" s="280"/>
      <c r="AV12" s="281"/>
      <c r="AW12" s="282"/>
      <c r="AX12" s="280"/>
      <c r="AY12" s="281"/>
      <c r="AZ12" s="282"/>
      <c r="BA12" s="280"/>
      <c r="BB12" s="282"/>
      <c r="BC12" s="280"/>
      <c r="BD12" s="281"/>
      <c r="BE12" s="281"/>
      <c r="BF12" s="281"/>
      <c r="BG12" s="281"/>
      <c r="BH12" s="281"/>
      <c r="BI12" s="282"/>
      <c r="BJ12" s="207"/>
      <c r="BK12" s="212"/>
      <c r="BL12" s="213"/>
      <c r="BM12" s="213"/>
      <c r="BN12" s="213"/>
      <c r="BO12" s="214"/>
      <c r="BP12" s="212"/>
      <c r="BQ12" s="213"/>
      <c r="BR12" s="214"/>
      <c r="BS12" s="212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305"/>
      <c r="CG12" s="207"/>
      <c r="CH12" s="301"/>
      <c r="CI12" s="302"/>
      <c r="CJ12" s="302"/>
      <c r="CK12" s="302"/>
      <c r="CL12" s="290"/>
      <c r="CM12" s="293"/>
      <c r="CN12" s="294"/>
      <c r="CO12" s="294"/>
      <c r="CP12" s="294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307"/>
      <c r="DC12" s="229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223"/>
      <c r="ET12" s="176"/>
      <c r="EU12" s="176"/>
      <c r="EV12" s="176"/>
      <c r="EW12" s="176"/>
      <c r="EX12" s="176"/>
      <c r="EY12" s="177"/>
      <c r="EZ12" s="177"/>
      <c r="FA12" s="177"/>
      <c r="FB12" s="177"/>
      <c r="FC12" s="223"/>
      <c r="FD12" s="175"/>
      <c r="FE12" s="178"/>
      <c r="FF12" s="178"/>
      <c r="FG12" s="178"/>
      <c r="FH12" s="178"/>
    </row>
    <row r="13" spans="1:164" s="179" customFormat="1" ht="24.75" customHeight="1">
      <c r="A13" s="179" t="s">
        <v>86</v>
      </c>
      <c r="B13" s="242"/>
      <c r="C13" s="247"/>
      <c r="D13" s="248"/>
      <c r="E13" s="248"/>
      <c r="F13" s="249"/>
      <c r="G13" s="275" t="s">
        <v>194</v>
      </c>
      <c r="H13" s="220" t="s">
        <v>195</v>
      </c>
      <c r="I13" s="220" t="s">
        <v>196</v>
      </c>
      <c r="J13" s="220" t="s">
        <v>197</v>
      </c>
      <c r="K13" s="220" t="s">
        <v>198</v>
      </c>
      <c r="L13" s="220" t="s">
        <v>199</v>
      </c>
      <c r="M13" s="220" t="s">
        <v>200</v>
      </c>
      <c r="N13" s="220" t="s">
        <v>201</v>
      </c>
      <c r="O13" s="220" t="s">
        <v>202</v>
      </c>
      <c r="P13" s="220" t="s">
        <v>203</v>
      </c>
      <c r="Q13" s="220" t="s">
        <v>204</v>
      </c>
      <c r="R13" s="220" t="s">
        <v>205</v>
      </c>
      <c r="S13" s="220" t="s">
        <v>206</v>
      </c>
      <c r="T13" s="220" t="s">
        <v>207</v>
      </c>
      <c r="U13" s="220" t="s">
        <v>208</v>
      </c>
      <c r="V13" s="220" t="s">
        <v>209</v>
      </c>
      <c r="W13" s="220" t="s">
        <v>210</v>
      </c>
      <c r="X13" s="220" t="s">
        <v>211</v>
      </c>
      <c r="Y13" s="219"/>
      <c r="Z13" s="267" t="s">
        <v>212</v>
      </c>
      <c r="AA13" s="267" t="s">
        <v>213</v>
      </c>
      <c r="AB13" s="267" t="s">
        <v>214</v>
      </c>
      <c r="AC13" s="267" t="s">
        <v>215</v>
      </c>
      <c r="AD13" s="267" t="s">
        <v>216</v>
      </c>
      <c r="AE13" s="267" t="s">
        <v>217</v>
      </c>
      <c r="AF13" s="267" t="s">
        <v>218</v>
      </c>
      <c r="AG13" s="267" t="s">
        <v>219</v>
      </c>
      <c r="AH13" s="267" t="s">
        <v>220</v>
      </c>
      <c r="AI13" s="267" t="s">
        <v>221</v>
      </c>
      <c r="AJ13" s="267" t="s">
        <v>222</v>
      </c>
      <c r="AK13" s="267" t="s">
        <v>223</v>
      </c>
      <c r="AL13" s="267" t="s">
        <v>224</v>
      </c>
      <c r="AM13" s="267" t="s">
        <v>225</v>
      </c>
      <c r="AN13" s="267" t="s">
        <v>226</v>
      </c>
      <c r="AO13" s="229"/>
      <c r="AP13" s="200" t="s">
        <v>228</v>
      </c>
      <c r="AQ13" s="200" t="s">
        <v>229</v>
      </c>
      <c r="AR13" s="200" t="s">
        <v>230</v>
      </c>
      <c r="AS13" s="200" t="s">
        <v>231</v>
      </c>
      <c r="AT13" s="200" t="s">
        <v>232</v>
      </c>
      <c r="AU13" s="200" t="s">
        <v>233</v>
      </c>
      <c r="AV13" s="200" t="s">
        <v>234</v>
      </c>
      <c r="AW13" s="200" t="s">
        <v>235</v>
      </c>
      <c r="AX13" s="200" t="s">
        <v>236</v>
      </c>
      <c r="AY13" s="200" t="s">
        <v>237</v>
      </c>
      <c r="AZ13" s="200" t="s">
        <v>238</v>
      </c>
      <c r="BA13" s="200" t="s">
        <v>239</v>
      </c>
      <c r="BB13" s="200" t="s">
        <v>240</v>
      </c>
      <c r="BC13" s="200" t="s">
        <v>241</v>
      </c>
      <c r="BD13" s="200" t="s">
        <v>242</v>
      </c>
      <c r="BE13" s="200" t="s">
        <v>243</v>
      </c>
      <c r="BF13" s="200" t="s">
        <v>244</v>
      </c>
      <c r="BG13" s="200" t="s">
        <v>245</v>
      </c>
      <c r="BH13" s="200" t="s">
        <v>246</v>
      </c>
      <c r="BI13" s="200" t="s">
        <v>247</v>
      </c>
      <c r="BJ13" s="207"/>
      <c r="BK13" s="203" t="s">
        <v>249</v>
      </c>
      <c r="BL13" s="203" t="s">
        <v>250</v>
      </c>
      <c r="BM13" s="203" t="s">
        <v>251</v>
      </c>
      <c r="BN13" s="203" t="s">
        <v>252</v>
      </c>
      <c r="BO13" s="203" t="s">
        <v>253</v>
      </c>
      <c r="BP13" s="203" t="s">
        <v>254</v>
      </c>
      <c r="BQ13" s="203" t="s">
        <v>255</v>
      </c>
      <c r="BR13" s="203" t="s">
        <v>256</v>
      </c>
      <c r="BS13" s="203" t="s">
        <v>257</v>
      </c>
      <c r="BT13" s="203" t="s">
        <v>258</v>
      </c>
      <c r="BU13" s="203" t="s">
        <v>259</v>
      </c>
      <c r="BV13" s="203" t="s">
        <v>260</v>
      </c>
      <c r="BW13" s="203" t="s">
        <v>261</v>
      </c>
      <c r="BX13" s="203" t="s">
        <v>262</v>
      </c>
      <c r="BY13" s="203" t="s">
        <v>263</v>
      </c>
      <c r="BZ13" s="203" t="s">
        <v>264</v>
      </c>
      <c r="CA13" s="203" t="s">
        <v>265</v>
      </c>
      <c r="CB13" s="203" t="s">
        <v>266</v>
      </c>
      <c r="CC13" s="203" t="s">
        <v>267</v>
      </c>
      <c r="CD13" s="203" t="s">
        <v>268</v>
      </c>
      <c r="CE13" s="203" t="s">
        <v>269</v>
      </c>
      <c r="CF13" s="203" t="s">
        <v>270</v>
      </c>
      <c r="CG13" s="207"/>
      <c r="CH13" s="295" t="s">
        <v>272</v>
      </c>
      <c r="CI13" s="295" t="s">
        <v>273</v>
      </c>
      <c r="CJ13" s="295" t="s">
        <v>274</v>
      </c>
      <c r="CK13" s="295" t="s">
        <v>275</v>
      </c>
      <c r="CL13" s="295" t="s">
        <v>276</v>
      </c>
      <c r="CM13" s="197" t="s">
        <v>277</v>
      </c>
      <c r="CN13" s="197" t="s">
        <v>278</v>
      </c>
      <c r="CO13" s="197" t="s">
        <v>279</v>
      </c>
      <c r="CP13" s="197" t="s">
        <v>280</v>
      </c>
      <c r="CQ13" s="197" t="s">
        <v>281</v>
      </c>
      <c r="CR13" s="197" t="s">
        <v>282</v>
      </c>
      <c r="CS13" s="197" t="s">
        <v>283</v>
      </c>
      <c r="CT13" s="197" t="s">
        <v>284</v>
      </c>
      <c r="CU13" s="197" t="s">
        <v>285</v>
      </c>
      <c r="CV13" s="197" t="s">
        <v>286</v>
      </c>
      <c r="CW13" s="197" t="s">
        <v>287</v>
      </c>
      <c r="CX13" s="197" t="s">
        <v>288</v>
      </c>
      <c r="CY13" s="197" t="s">
        <v>289</v>
      </c>
      <c r="CZ13" s="197" t="s">
        <v>290</v>
      </c>
      <c r="DA13" s="197" t="s">
        <v>291</v>
      </c>
      <c r="DB13" s="197" t="s">
        <v>292</v>
      </c>
      <c r="DC13" s="229"/>
      <c r="DD13" s="197" t="s">
        <v>294</v>
      </c>
      <c r="DE13" s="197" t="s">
        <v>295</v>
      </c>
      <c r="DF13" s="197" t="s">
        <v>296</v>
      </c>
      <c r="DG13" s="197" t="s">
        <v>297</v>
      </c>
      <c r="DH13" s="197" t="s">
        <v>298</v>
      </c>
      <c r="DI13" s="197" t="s">
        <v>299</v>
      </c>
      <c r="DJ13" s="197" t="s">
        <v>300</v>
      </c>
      <c r="DK13" s="197" t="s">
        <v>301</v>
      </c>
      <c r="DL13" s="197" t="s">
        <v>302</v>
      </c>
      <c r="DM13" s="197" t="s">
        <v>303</v>
      </c>
      <c r="DN13" s="197" t="s">
        <v>304</v>
      </c>
      <c r="DO13" s="228" t="s">
        <v>141</v>
      </c>
      <c r="DP13" s="197" t="s">
        <v>306</v>
      </c>
      <c r="DQ13" s="197" t="s">
        <v>307</v>
      </c>
      <c r="DR13" s="197" t="s">
        <v>308</v>
      </c>
      <c r="DS13" s="197" t="s">
        <v>309</v>
      </c>
      <c r="DT13" s="197" t="s">
        <v>310</v>
      </c>
      <c r="DU13" s="197" t="s">
        <v>311</v>
      </c>
      <c r="DV13" s="197" t="s">
        <v>312</v>
      </c>
      <c r="DW13" s="197" t="s">
        <v>313</v>
      </c>
      <c r="DX13" s="197" t="s">
        <v>314</v>
      </c>
      <c r="DY13" s="197" t="s">
        <v>315</v>
      </c>
      <c r="DZ13" s="197" t="s">
        <v>316</v>
      </c>
      <c r="EA13" s="197" t="s">
        <v>317</v>
      </c>
      <c r="EB13" s="197" t="s">
        <v>318</v>
      </c>
      <c r="EC13" s="197" t="s">
        <v>319</v>
      </c>
      <c r="ED13" s="197" t="s">
        <v>320</v>
      </c>
      <c r="EE13" s="197" t="s">
        <v>321</v>
      </c>
      <c r="EF13" s="197" t="s">
        <v>322</v>
      </c>
      <c r="EG13" s="197" t="s">
        <v>323</v>
      </c>
      <c r="EH13" s="197" t="s">
        <v>324</v>
      </c>
      <c r="EI13" s="197" t="s">
        <v>325</v>
      </c>
      <c r="EJ13" s="197" t="s">
        <v>326</v>
      </c>
      <c r="EK13" s="197" t="s">
        <v>327</v>
      </c>
      <c r="EL13" s="197" t="s">
        <v>328</v>
      </c>
      <c r="EM13" s="197" t="s">
        <v>329</v>
      </c>
      <c r="EN13" s="197" t="s">
        <v>330</v>
      </c>
      <c r="EO13" s="197" t="s">
        <v>331</v>
      </c>
      <c r="EP13" s="197" t="s">
        <v>332</v>
      </c>
      <c r="EQ13" s="197" t="s">
        <v>333</v>
      </c>
      <c r="ER13" s="228" t="s">
        <v>141</v>
      </c>
      <c r="ES13" s="223"/>
      <c r="ET13" s="232" t="s">
        <v>179</v>
      </c>
      <c r="EU13" s="232" t="s">
        <v>180</v>
      </c>
      <c r="EV13" s="232" t="s">
        <v>181</v>
      </c>
      <c r="EW13" s="232" t="s">
        <v>182</v>
      </c>
      <c r="EX13" s="232" t="s">
        <v>183</v>
      </c>
      <c r="EY13" s="232" t="s">
        <v>184</v>
      </c>
      <c r="EZ13" s="232" t="s">
        <v>186</v>
      </c>
      <c r="FA13" s="232" t="s">
        <v>187</v>
      </c>
      <c r="FB13" s="232" t="s">
        <v>185</v>
      </c>
      <c r="FC13" s="223"/>
      <c r="FD13" s="175"/>
      <c r="FE13" s="286" t="s">
        <v>168</v>
      </c>
      <c r="FF13" s="287" t="s">
        <v>169</v>
      </c>
      <c r="FG13" s="287" t="s">
        <v>170</v>
      </c>
      <c r="FH13" s="288" t="s">
        <v>163</v>
      </c>
    </row>
    <row r="14" spans="1:164" s="179" customFormat="1" ht="24.75" customHeight="1">
      <c r="A14" s="179" t="s">
        <v>86</v>
      </c>
      <c r="B14" s="242"/>
      <c r="C14" s="247"/>
      <c r="D14" s="248"/>
      <c r="E14" s="248"/>
      <c r="F14" s="249"/>
      <c r="G14" s="275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19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29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7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7"/>
      <c r="CH14" s="296"/>
      <c r="CI14" s="296"/>
      <c r="CJ14" s="296"/>
      <c r="CK14" s="296"/>
      <c r="CL14" s="296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229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229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229"/>
      <c r="ES14" s="223"/>
      <c r="ET14" s="233"/>
      <c r="EU14" s="233"/>
      <c r="EV14" s="233"/>
      <c r="EW14" s="233"/>
      <c r="EX14" s="233"/>
      <c r="EY14" s="233"/>
      <c r="EZ14" s="233"/>
      <c r="FA14" s="233"/>
      <c r="FB14" s="233"/>
      <c r="FC14" s="223"/>
      <c r="FD14" s="175"/>
      <c r="FE14" s="286"/>
      <c r="FF14" s="287"/>
      <c r="FG14" s="287"/>
      <c r="FH14" s="288"/>
    </row>
    <row r="15" spans="1:164" s="179" customFormat="1" ht="24.75" customHeight="1">
      <c r="A15" s="179" t="s">
        <v>86</v>
      </c>
      <c r="B15" s="242"/>
      <c r="C15" s="247"/>
      <c r="D15" s="248"/>
      <c r="E15" s="248"/>
      <c r="F15" s="249"/>
      <c r="G15" s="275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19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29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7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7"/>
      <c r="CH15" s="296"/>
      <c r="CI15" s="296"/>
      <c r="CJ15" s="296"/>
      <c r="CK15" s="296"/>
      <c r="CL15" s="296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229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229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229"/>
      <c r="ES15" s="223"/>
      <c r="ET15" s="233"/>
      <c r="EU15" s="233"/>
      <c r="EV15" s="233"/>
      <c r="EW15" s="233"/>
      <c r="EX15" s="233"/>
      <c r="EY15" s="233"/>
      <c r="EZ15" s="233"/>
      <c r="FA15" s="233"/>
      <c r="FB15" s="233"/>
      <c r="FC15" s="223"/>
      <c r="FD15" s="175"/>
      <c r="FE15" s="286"/>
      <c r="FF15" s="287"/>
      <c r="FG15" s="287"/>
      <c r="FH15" s="288"/>
    </row>
    <row r="16" spans="1:164" s="179" customFormat="1" ht="24.75" customHeight="1">
      <c r="A16" s="179" t="s">
        <v>86</v>
      </c>
      <c r="B16" s="242"/>
      <c r="C16" s="247"/>
      <c r="D16" s="248"/>
      <c r="E16" s="248"/>
      <c r="F16" s="249"/>
      <c r="G16" s="275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19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29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7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7"/>
      <c r="CH16" s="296"/>
      <c r="CI16" s="296"/>
      <c r="CJ16" s="296"/>
      <c r="CK16" s="296"/>
      <c r="CL16" s="296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229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229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229"/>
      <c r="ES16" s="223"/>
      <c r="ET16" s="233"/>
      <c r="EU16" s="233"/>
      <c r="EV16" s="233"/>
      <c r="EW16" s="233"/>
      <c r="EX16" s="233"/>
      <c r="EY16" s="233"/>
      <c r="EZ16" s="233"/>
      <c r="FA16" s="233"/>
      <c r="FB16" s="233"/>
      <c r="FC16" s="223"/>
      <c r="FD16" s="175"/>
      <c r="FE16" s="286"/>
      <c r="FF16" s="287"/>
      <c r="FG16" s="287"/>
      <c r="FH16" s="288"/>
    </row>
    <row r="17" spans="1:164 16322:16326" s="179" customFormat="1" ht="24.75" customHeight="1">
      <c r="A17" s="179" t="s">
        <v>86</v>
      </c>
      <c r="B17" s="243"/>
      <c r="C17" s="250"/>
      <c r="D17" s="251"/>
      <c r="E17" s="251"/>
      <c r="F17" s="252"/>
      <c r="G17" s="275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1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30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8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8"/>
      <c r="CH17" s="297"/>
      <c r="CI17" s="297"/>
      <c r="CJ17" s="297"/>
      <c r="CK17" s="297"/>
      <c r="CL17" s="297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230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30"/>
      <c r="DP17" s="199"/>
      <c r="DQ17" s="199"/>
      <c r="DR17" s="199"/>
      <c r="DS17" s="199"/>
      <c r="DT17" s="199"/>
      <c r="DU17" s="199"/>
      <c r="DV17" s="199"/>
      <c r="DW17" s="199"/>
      <c r="DX17" s="199"/>
      <c r="DY17" s="199"/>
      <c r="DZ17" s="199"/>
      <c r="EA17" s="199"/>
      <c r="EB17" s="199"/>
      <c r="EC17" s="199"/>
      <c r="ED17" s="199"/>
      <c r="EE17" s="199"/>
      <c r="EF17" s="199"/>
      <c r="EG17" s="199"/>
      <c r="EH17" s="199"/>
      <c r="EI17" s="199"/>
      <c r="EJ17" s="199"/>
      <c r="EK17" s="199"/>
      <c r="EL17" s="199"/>
      <c r="EM17" s="199"/>
      <c r="EN17" s="199"/>
      <c r="EO17" s="199"/>
      <c r="EP17" s="199"/>
      <c r="EQ17" s="199"/>
      <c r="ER17" s="229"/>
      <c r="ES17" s="224"/>
      <c r="ET17" s="234"/>
      <c r="EU17" s="234"/>
      <c r="EV17" s="234"/>
      <c r="EW17" s="234"/>
      <c r="EX17" s="234"/>
      <c r="EY17" s="234"/>
      <c r="EZ17" s="234"/>
      <c r="FA17" s="234"/>
      <c r="FB17" s="234"/>
      <c r="FC17" s="224"/>
      <c r="FD17" s="180"/>
      <c r="FE17" s="286"/>
      <c r="FF17" s="287"/>
      <c r="FG17" s="287"/>
      <c r="FH17" s="288"/>
      <c r="XCT17" s="181" t="s">
        <v>78</v>
      </c>
      <c r="XCU17" s="181" t="s">
        <v>74</v>
      </c>
      <c r="XCV17" s="181" t="s">
        <v>75</v>
      </c>
      <c r="XCW17" s="181" t="s">
        <v>79</v>
      </c>
      <c r="XCX17" s="181" t="s">
        <v>80</v>
      </c>
    </row>
    <row r="18" spans="1:164 16322:16326" ht="21" customHeight="1">
      <c r="A18" s="45"/>
      <c r="B18" s="53">
        <v>1</v>
      </c>
      <c r="C18" s="272" t="str">
        <f>IF(NOTAS!E21&gt;"",NOTAS!E21,"")</f>
        <v>ALARCON GARCIA LIAM KAEL</v>
      </c>
      <c r="D18" s="273"/>
      <c r="E18" s="273"/>
      <c r="F18" s="274"/>
      <c r="G18" s="51" t="str">
        <f>IF(OR('TRI-2'!G18 ="",'TRI-2'!G18&lt;0,'TRI-2'!G18  &gt;10),"",IF((ROUND(TRUNC(('TRI-2'!G18  ),2),0))=10,"A+",IF((ROUND(TRUNC(('TRI-2'!G18  ),2),0))=9,"A-",IF((ROUND(TRUNC(('TRI-2'!G18   ),2),0))=8,"B+",IF((ROUND(TRUNC(('TRI-2'!G18 ),2),0))=7,"B-",IF((ROUND(TRUNC(('TRI-2'!G18  ),2),0))=6,"C+",IF((ROUND(TRUNC(('TRI-2'!G18  ),2),0))=5,"C-",IF((ROUND(TRUNC(('TRI-2'!G18  ),2),0))=4,"D+",IF((ROUND(TRUNC(('TRI-2'!G18 ),2),0))=3,"D-",IF((ROUND(TRUNC(('TRI-2'!G18 ),2),0))=2,"E+",IF((ROUND(TRUNC(('TRI-2'!G18  ),2),0))&lt;=1,"E-","")))))))))))</f>
        <v>A+</v>
      </c>
      <c r="H18" s="51" t="str">
        <f>IF(OR('TRI-2'!H18 ="",'TRI-2'!H18&lt;0,'TRI-2'!H18  &gt;10),"",IF((ROUND(TRUNC(('TRI-2'!H18  ),2),0))=10,"A+",IF((ROUND(TRUNC(('TRI-2'!H18  ),2),0))=9,"A-",IF((ROUND(TRUNC(('TRI-2'!H18   ),2),0))=8,"B+",IF((ROUND(TRUNC(('TRI-2'!H18 ),2),0))=7,"B-",IF((ROUND(TRUNC(('TRI-2'!H18  ),2),0))=6,"C+",IF((ROUND(TRUNC(('TRI-2'!H18  ),2),0))=5,"C-",IF((ROUND(TRUNC(('TRI-2'!H18  ),2),0))=4,"D+",IF((ROUND(TRUNC(('TRI-2'!H18 ),2),0))=3,"D-",IF((ROUND(TRUNC(('TRI-2'!H18 ),2),0))=2,"E+",IF((ROUND(TRUNC(('TRI-2'!H18  ),2),0))&lt;=1,"E-","")))))))))))</f>
        <v>A+</v>
      </c>
      <c r="I18" s="51" t="str">
        <f>IF(OR('TRI-2'!I18 ="",'TRI-2'!I18&lt;0,'TRI-2'!I18  &gt;10),"",IF((ROUND(TRUNC(('TRI-2'!I18  ),2),0))=10,"A+",IF((ROUND(TRUNC(('TRI-2'!I18  ),2),0))=9,"A-",IF((ROUND(TRUNC(('TRI-2'!I18   ),2),0))=8,"B+",IF((ROUND(TRUNC(('TRI-2'!I18 ),2),0))=7,"B-",IF((ROUND(TRUNC(('TRI-2'!I18  ),2),0))=6,"C+",IF((ROUND(TRUNC(('TRI-2'!I18  ),2),0))=5,"C-",IF((ROUND(TRUNC(('TRI-2'!I18  ),2),0))=4,"D+",IF((ROUND(TRUNC(('TRI-2'!I18 ),2),0))=3,"D-",IF((ROUND(TRUNC(('TRI-2'!I18 ),2),0))=2,"E+",IF((ROUND(TRUNC(('TRI-2'!I18  ),2),0))&lt;=1,"E-","")))))))))))</f>
        <v>A+</v>
      </c>
      <c r="J18" s="51" t="str">
        <f>IF(OR('TRI-2'!J18 ="",'TRI-2'!J18&lt;0,'TRI-2'!J18  &gt;10),"",IF((ROUND(TRUNC(('TRI-2'!J18  ),2),0))=10,"A+",IF((ROUND(TRUNC(('TRI-2'!J18  ),2),0))=9,"A-",IF((ROUND(TRUNC(('TRI-2'!J18   ),2),0))=8,"B+",IF((ROUND(TRUNC(('TRI-2'!J18 ),2),0))=7,"B-",IF((ROUND(TRUNC(('TRI-2'!J18  ),2),0))=6,"C+",IF((ROUND(TRUNC(('TRI-2'!J18  ),2),0))=5,"C-",IF((ROUND(TRUNC(('TRI-2'!J18  ),2),0))=4,"D+",IF((ROUND(TRUNC(('TRI-2'!J18 ),2),0))=3,"D-",IF((ROUND(TRUNC(('TRI-2'!J18 ),2),0))=2,"E+",IF((ROUND(TRUNC(('TRI-2'!J18  ),2),0))&lt;=1,"E-","")))))))))))</f>
        <v>A+</v>
      </c>
      <c r="K18" s="51" t="str">
        <f>IF(OR('TRI-2'!K18 ="",'TRI-2'!K18&lt;0,'TRI-2'!K18  &gt;10),"",IF((ROUND(TRUNC(('TRI-2'!K18  ),2),0))=10,"A+",IF((ROUND(TRUNC(('TRI-2'!K18  ),2),0))=9,"A-",IF((ROUND(TRUNC(('TRI-2'!K18   ),2),0))=8,"B+",IF((ROUND(TRUNC(('TRI-2'!K18 ),2),0))=7,"B-",IF((ROUND(TRUNC(('TRI-2'!K18  ),2),0))=6,"C+",IF((ROUND(TRUNC(('TRI-2'!K18  ),2),0))=5,"C-",IF((ROUND(TRUNC(('TRI-2'!K18  ),2),0))=4,"D+",IF((ROUND(TRUNC(('TRI-2'!K18 ),2),0))=3,"D-",IF((ROUND(TRUNC(('TRI-2'!K18 ),2),0))=2,"E+",IF((ROUND(TRUNC(('TRI-2'!K18  ),2),0))&lt;=1,"E-","")))))))))))</f>
        <v>A+</v>
      </c>
      <c r="L18" s="51" t="str">
        <f>IF(OR('TRI-2'!L18 ="",'TRI-2'!L18&lt;0,'TRI-2'!L18  &gt;10),"",IF((ROUND(TRUNC(('TRI-2'!L18  ),2),0))=10,"A+",IF((ROUND(TRUNC(('TRI-2'!L18  ),2),0))=9,"A-",IF((ROUND(TRUNC(('TRI-2'!L18   ),2),0))=8,"B+",IF((ROUND(TRUNC(('TRI-2'!L18 ),2),0))=7,"B-",IF((ROUND(TRUNC(('TRI-2'!L18  ),2),0))=6,"C+",IF((ROUND(TRUNC(('TRI-2'!L18  ),2),0))=5,"C-",IF((ROUND(TRUNC(('TRI-2'!L18  ),2),0))=4,"D+",IF((ROUND(TRUNC(('TRI-2'!L18 ),2),0))=3,"D-",IF((ROUND(TRUNC(('TRI-2'!L18 ),2),0))=2,"E+",IF((ROUND(TRUNC(('TRI-2'!L18  ),2),0))&lt;=1,"E-","")))))))))))</f>
        <v>A+</v>
      </c>
      <c r="M18" s="51" t="str">
        <f>IF(OR('TRI-2'!M18 ="",'TRI-2'!M18&lt;0,'TRI-2'!M18  &gt;10),"",IF((ROUND(TRUNC(('TRI-2'!M18  ),2),0))=10,"A+",IF((ROUND(TRUNC(('TRI-2'!M18  ),2),0))=9,"A-",IF((ROUND(TRUNC(('TRI-2'!M18   ),2),0))=8,"B+",IF((ROUND(TRUNC(('TRI-2'!M18 ),2),0))=7,"B-",IF((ROUND(TRUNC(('TRI-2'!M18  ),2),0))=6,"C+",IF((ROUND(TRUNC(('TRI-2'!M18  ),2),0))=5,"C-",IF((ROUND(TRUNC(('TRI-2'!M18  ),2),0))=4,"D+",IF((ROUND(TRUNC(('TRI-2'!M18 ),2),0))=3,"D-",IF((ROUND(TRUNC(('TRI-2'!M18 ),2),0))=2,"E+",IF((ROUND(TRUNC(('TRI-2'!M18  ),2),0))&lt;=1,"E-","")))))))))))</f>
        <v>A+</v>
      </c>
      <c r="N18" s="51" t="str">
        <f>IF(OR('TRI-2'!N18 ="",'TRI-2'!N18&lt;0,'TRI-2'!N18  &gt;10),"",IF((ROUND(TRUNC(('TRI-2'!N18  ),2),0))=10,"A+",IF((ROUND(TRUNC(('TRI-2'!N18  ),2),0))=9,"A-",IF((ROUND(TRUNC(('TRI-2'!N18   ),2),0))=8,"B+",IF((ROUND(TRUNC(('TRI-2'!N18 ),2),0))=7,"B-",IF((ROUND(TRUNC(('TRI-2'!N18  ),2),0))=6,"C+",IF((ROUND(TRUNC(('TRI-2'!N18  ),2),0))=5,"C-",IF((ROUND(TRUNC(('TRI-2'!N18  ),2),0))=4,"D+",IF((ROUND(TRUNC(('TRI-2'!N18 ),2),0))=3,"D-",IF((ROUND(TRUNC(('TRI-2'!N18 ),2),0))=2,"E+",IF((ROUND(TRUNC(('TRI-2'!N18  ),2),0))&lt;=1,"E-","")))))))))))</f>
        <v>A+</v>
      </c>
      <c r="O18" s="51" t="str">
        <f>IF(OR('TRI-2'!O18 ="",'TRI-2'!O18&lt;0,'TRI-2'!O18  &gt;10),"",IF((ROUND(TRUNC(('TRI-2'!O18  ),2),0))=10,"A+",IF((ROUND(TRUNC(('TRI-2'!O18  ),2),0))=9,"A-",IF((ROUND(TRUNC(('TRI-2'!O18   ),2),0))=8,"B+",IF((ROUND(TRUNC(('TRI-2'!O18 ),2),0))=7,"B-",IF((ROUND(TRUNC(('TRI-2'!O18  ),2),0))=6,"C+",IF((ROUND(TRUNC(('TRI-2'!O18  ),2),0))=5,"C-",IF((ROUND(TRUNC(('TRI-2'!O18  ),2),0))=4,"D+",IF((ROUND(TRUNC(('TRI-2'!O18 ),2),0))=3,"D-",IF((ROUND(TRUNC(('TRI-2'!O18 ),2),0))=2,"E+",IF((ROUND(TRUNC(('TRI-2'!O18  ),2),0))&lt;=1,"E-","")))))))))))</f>
        <v>A+</v>
      </c>
      <c r="P18" s="51" t="str">
        <f>IF(OR('TRI-2'!P18 ="",'TRI-2'!P18&lt;0,'TRI-2'!P18  &gt;10),"",IF((ROUND(TRUNC(('TRI-2'!P18  ),2),0))=10,"A+",IF((ROUND(TRUNC(('TRI-2'!P18  ),2),0))=9,"A-",IF((ROUND(TRUNC(('TRI-2'!P18   ),2),0))=8,"B+",IF((ROUND(TRUNC(('TRI-2'!P18 ),2),0))=7,"B-",IF((ROUND(TRUNC(('TRI-2'!P18  ),2),0))=6,"C+",IF((ROUND(TRUNC(('TRI-2'!P18  ),2),0))=5,"C-",IF((ROUND(TRUNC(('TRI-2'!P18  ),2),0))=4,"D+",IF((ROUND(TRUNC(('TRI-2'!P18 ),2),0))=3,"D-",IF((ROUND(TRUNC(('TRI-2'!P18 ),2),0))=2,"E+",IF((ROUND(TRUNC(('TRI-2'!P18  ),2),0))&lt;=1,"E-","")))))))))))</f>
        <v>A+</v>
      </c>
      <c r="Q18" s="51" t="str">
        <f>IF(OR('TRI-2'!Q18 ="",'TRI-2'!Q18&lt;0,'TRI-2'!Q18  &gt;10),"",IF((ROUND(TRUNC(('TRI-2'!Q18  ),2),0))=10,"A+",IF((ROUND(TRUNC(('TRI-2'!Q18  ),2),0))=9,"A-",IF((ROUND(TRUNC(('TRI-2'!Q18   ),2),0))=8,"B+",IF((ROUND(TRUNC(('TRI-2'!Q18 ),2),0))=7,"B-",IF((ROUND(TRUNC(('TRI-2'!Q18  ),2),0))=6,"C+",IF((ROUND(TRUNC(('TRI-2'!Q18  ),2),0))=5,"C-",IF((ROUND(TRUNC(('TRI-2'!Q18  ),2),0))=4,"D+",IF((ROUND(TRUNC(('TRI-2'!Q18 ),2),0))=3,"D-",IF((ROUND(TRUNC(('TRI-2'!Q18 ),2),0))=2,"E+",IF((ROUND(TRUNC(('TRI-2'!Q18  ),2),0))&lt;=1,"E-","")))))))))))</f>
        <v>A+</v>
      </c>
      <c r="R18" s="51" t="str">
        <f>IF(OR('TRI-2'!R18 ="",'TRI-2'!R18&lt;0,'TRI-2'!R18  &gt;10),"",IF((ROUND(TRUNC(('TRI-2'!R18  ),2),0))=10,"A+",IF((ROUND(TRUNC(('TRI-2'!R18  ),2),0))=9,"A-",IF((ROUND(TRUNC(('TRI-2'!R18   ),2),0))=8,"B+",IF((ROUND(TRUNC(('TRI-2'!R18 ),2),0))=7,"B-",IF((ROUND(TRUNC(('TRI-2'!R18  ),2),0))=6,"C+",IF((ROUND(TRUNC(('TRI-2'!R18  ),2),0))=5,"C-",IF((ROUND(TRUNC(('TRI-2'!R18  ),2),0))=4,"D+",IF((ROUND(TRUNC(('TRI-2'!R18 ),2),0))=3,"D-",IF((ROUND(TRUNC(('TRI-2'!R18 ),2),0))=2,"E+",IF((ROUND(TRUNC(('TRI-2'!R18  ),2),0))&lt;=1,"E-","")))))))))))</f>
        <v>A+</v>
      </c>
      <c r="S18" s="51" t="str">
        <f>IF(OR('TRI-2'!S18 ="",'TRI-2'!S18&lt;0,'TRI-2'!S18  &gt;10),"",IF((ROUND(TRUNC(('TRI-2'!S18  ),2),0))=10,"A+",IF((ROUND(TRUNC(('TRI-2'!S18  ),2),0))=9,"A-",IF((ROUND(TRUNC(('TRI-2'!S18   ),2),0))=8,"B+",IF((ROUND(TRUNC(('TRI-2'!S18 ),2),0))=7,"B-",IF((ROUND(TRUNC(('TRI-2'!S18  ),2),0))=6,"C+",IF((ROUND(TRUNC(('TRI-2'!S18  ),2),0))=5,"C-",IF((ROUND(TRUNC(('TRI-2'!S18  ),2),0))=4,"D+",IF((ROUND(TRUNC(('TRI-2'!S18 ),2),0))=3,"D-",IF((ROUND(TRUNC(('TRI-2'!S18 ),2),0))=2,"E+",IF((ROUND(TRUNC(('TRI-2'!S18  ),2),0))&lt;=1,"E-","")))))))))))</f>
        <v>A+</v>
      </c>
      <c r="T18" s="51" t="str">
        <f>IF(OR('TRI-2'!T18 ="",'TRI-2'!T18&lt;0,'TRI-2'!T18  &gt;10),"",IF((ROUND(TRUNC(('TRI-2'!T18  ),2),0))=10,"A+",IF((ROUND(TRUNC(('TRI-2'!T18  ),2),0))=9,"A-",IF((ROUND(TRUNC(('TRI-2'!T18   ),2),0))=8,"B+",IF((ROUND(TRUNC(('TRI-2'!T18 ),2),0))=7,"B-",IF((ROUND(TRUNC(('TRI-2'!T18  ),2),0))=6,"C+",IF((ROUND(TRUNC(('TRI-2'!T18  ),2),0))=5,"C-",IF((ROUND(TRUNC(('TRI-2'!T18  ),2),0))=4,"D+",IF((ROUND(TRUNC(('TRI-2'!T18 ),2),0))=3,"D-",IF((ROUND(TRUNC(('TRI-2'!T18 ),2),0))=2,"E+",IF((ROUND(TRUNC(('TRI-2'!T18  ),2),0))&lt;=1,"E-","")))))))))))</f>
        <v>A+</v>
      </c>
      <c r="U18" s="51" t="str">
        <f>IF(OR('TRI-2'!U18 ="",'TRI-2'!U18&lt;0,'TRI-2'!U18  &gt;10),"",IF((ROUND(TRUNC(('TRI-2'!U18  ),2),0))=10,"A+",IF((ROUND(TRUNC(('TRI-2'!U18  ),2),0))=9,"A-",IF((ROUND(TRUNC(('TRI-2'!U18   ),2),0))=8,"B+",IF((ROUND(TRUNC(('TRI-2'!U18 ),2),0))=7,"B-",IF((ROUND(TRUNC(('TRI-2'!U18  ),2),0))=6,"C+",IF((ROUND(TRUNC(('TRI-2'!U18  ),2),0))=5,"C-",IF((ROUND(TRUNC(('TRI-2'!U18  ),2),0))=4,"D+",IF((ROUND(TRUNC(('TRI-2'!U18 ),2),0))=3,"D-",IF((ROUND(TRUNC(('TRI-2'!U18 ),2),0))=2,"E+",IF((ROUND(TRUNC(('TRI-2'!U18  ),2),0))&lt;=1,"E-","")))))))))))</f>
        <v>A+</v>
      </c>
      <c r="V18" s="51" t="str">
        <f>IF(OR('TRI-2'!V18 ="",'TRI-2'!V18&lt;0,'TRI-2'!V18  &gt;10),"",IF((ROUND(TRUNC(('TRI-2'!V18  ),2),0))=10,"A+",IF((ROUND(TRUNC(('TRI-2'!V18  ),2),0))=9,"A-",IF((ROUND(TRUNC(('TRI-2'!V18   ),2),0))=8,"B+",IF((ROUND(TRUNC(('TRI-2'!V18 ),2),0))=7,"B-",IF((ROUND(TRUNC(('TRI-2'!V18  ),2),0))=6,"C+",IF((ROUND(TRUNC(('TRI-2'!V18  ),2),0))=5,"C-",IF((ROUND(TRUNC(('TRI-2'!V18  ),2),0))=4,"D+",IF((ROUND(TRUNC(('TRI-2'!V18 ),2),0))=3,"D-",IF((ROUND(TRUNC(('TRI-2'!V18 ),2),0))=2,"E+",IF((ROUND(TRUNC(('TRI-2'!V18  ),2),0))&lt;=1,"E-","")))))))))))</f>
        <v>A+</v>
      </c>
      <c r="W18" s="51" t="str">
        <f>IF(OR('TRI-2'!W18 ="",'TRI-2'!W18&lt;0,'TRI-2'!W18  &gt;10),"",IF((ROUND(TRUNC(('TRI-2'!W18  ),2),0))=10,"A+",IF((ROUND(TRUNC(('TRI-2'!W18  ),2),0))=9,"A-",IF((ROUND(TRUNC(('TRI-2'!W18   ),2),0))=8,"B+",IF((ROUND(TRUNC(('TRI-2'!W18 ),2),0))=7,"B-",IF((ROUND(TRUNC(('TRI-2'!W18  ),2),0))=6,"C+",IF((ROUND(TRUNC(('TRI-2'!W18  ),2),0))=5,"C-",IF((ROUND(TRUNC(('TRI-2'!W18  ),2),0))=4,"D+",IF((ROUND(TRUNC(('TRI-2'!W18 ),2),0))=3,"D-",IF((ROUND(TRUNC(('TRI-2'!W18 ),2),0))=2,"E+",IF((ROUND(TRUNC(('TRI-2'!W18  ),2),0))&lt;=1,"E-","")))))))))))</f>
        <v>A+</v>
      </c>
      <c r="X18" s="51" t="str">
        <f>IF(OR('TRI-2'!X18 ="",'TRI-2'!X18&lt;0,'TRI-2'!X18  &gt;10),"",IF((ROUND(TRUNC(('TRI-2'!X18  ),2),0))=10,"A+",IF((ROUND(TRUNC(('TRI-2'!X18  ),2),0))=9,"A-",IF((ROUND(TRUNC(('TRI-2'!X18   ),2),0))=8,"B+",IF((ROUND(TRUNC(('TRI-2'!X18 ),2),0))=7,"B-",IF((ROUND(TRUNC(('TRI-2'!X18  ),2),0))=6,"C+",IF((ROUND(TRUNC(('TRI-2'!X18  ),2),0))=5,"C-",IF((ROUND(TRUNC(('TRI-2'!X18  ),2),0))=4,"D+",IF((ROUND(TRUNC(('TRI-2'!X18 ),2),0))=3,"D-",IF((ROUND(TRUNC(('TRI-2'!X18 ),2),0))=2,"E+",IF((ROUND(TRUNC(('TRI-2'!X18  ),2),0))&lt;=1,"E-","")))))))))))</f>
        <v>A+</v>
      </c>
      <c r="Y18" s="51" t="str">
        <f>IF(OR('TRI-2'!Y18 ="",'TRI-2'!Y18&lt;0,'TRI-2'!Y18  &gt;10),"",IF((ROUND(TRUNC(('TRI-2'!Y18  ),2),0))=10,"A+",IF((ROUND(TRUNC(('TRI-2'!Y18  ),2),0))=9,"A-",IF((ROUND(TRUNC(('TRI-2'!Y18   ),2),0))=8,"B+",IF((ROUND(TRUNC(('TRI-2'!Y18 ),2),0))=7,"B-",IF((ROUND(TRUNC(('TRI-2'!Y18  ),2),0))=6,"C+",IF((ROUND(TRUNC(('TRI-2'!Y18  ),2),0))=5,"C-",IF((ROUND(TRUNC(('TRI-2'!Y18  ),2),0))=4,"D+",IF((ROUND(TRUNC(('TRI-2'!Y18 ),2),0))=3,"D-",IF((ROUND(TRUNC(('TRI-2'!Y18 ),2),0))=2,"E+",IF((ROUND(TRUNC(('TRI-2'!Y18  ),2),0))&lt;=1,"E-","")))))))))))</f>
        <v>A+</v>
      </c>
      <c r="Z18" s="51" t="str">
        <f>IF(OR('TRI-2'!Z18 ="",'TRI-2'!Z18&lt;0,'TRI-2'!Z18  &gt;10),"",IF((ROUND(TRUNC(('TRI-2'!Z18  ),2),0))=10,"A+",IF((ROUND(TRUNC(('TRI-2'!Z18  ),2),0))=9,"A-",IF((ROUND(TRUNC(('TRI-2'!Z18   ),2),0))=8,"B+",IF((ROUND(TRUNC(('TRI-2'!Z18 ),2),0))=7,"B-",IF((ROUND(TRUNC(('TRI-2'!Z18  ),2),0))=6,"C+",IF((ROUND(TRUNC(('TRI-2'!Z18  ),2),0))=5,"C-",IF((ROUND(TRUNC(('TRI-2'!Z18  ),2),0))=4,"D+",IF((ROUND(TRUNC(('TRI-2'!Z18 ),2),0))=3,"D-",IF((ROUND(TRUNC(('TRI-2'!Z18 ),2),0))=2,"E+",IF((ROUND(TRUNC(('TRI-2'!Z18  ),2),0))&lt;=1,"E-","")))))))))))</f>
        <v>B+</v>
      </c>
      <c r="AA18" s="51" t="str">
        <f>IF(OR('TRI-2'!AA18 ="",'TRI-2'!AA18&lt;0,'TRI-2'!AA18  &gt;10),"",IF((ROUND(TRUNC(('TRI-2'!AA18  ),2),0))=10,"A+",IF((ROUND(TRUNC(('TRI-2'!AA18  ),2),0))=9,"A-",IF((ROUND(TRUNC(('TRI-2'!AA18   ),2),0))=8,"B+",IF((ROUND(TRUNC(('TRI-2'!AA18 ),2),0))=7,"B-",IF((ROUND(TRUNC(('TRI-2'!AA18  ),2),0))=6,"C+",IF((ROUND(TRUNC(('TRI-2'!AA18  ),2),0))=5,"C-",IF((ROUND(TRUNC(('TRI-2'!AA18  ),2),0))=4,"D+",IF((ROUND(TRUNC(('TRI-2'!AA18 ),2),0))=3,"D-",IF((ROUND(TRUNC(('TRI-2'!AA18 ),2),0))=2,"E+",IF((ROUND(TRUNC(('TRI-2'!AA18  ),2),0))&lt;=1,"E-","")))))))))))</f>
        <v>B+</v>
      </c>
      <c r="AB18" s="51" t="str">
        <f>IF(OR('TRI-2'!AB18 ="",'TRI-2'!AB18&lt;0,'TRI-2'!AB18  &gt;10),"",IF((ROUND(TRUNC(('TRI-2'!AB18  ),2),0))=10,"A+",IF((ROUND(TRUNC(('TRI-2'!AB18  ),2),0))=9,"A-",IF((ROUND(TRUNC(('TRI-2'!AB18   ),2),0))=8,"B+",IF((ROUND(TRUNC(('TRI-2'!AB18 ),2),0))=7,"B-",IF((ROUND(TRUNC(('TRI-2'!AB18  ),2),0))=6,"C+",IF((ROUND(TRUNC(('TRI-2'!AB18  ),2),0))=5,"C-",IF((ROUND(TRUNC(('TRI-2'!AB18  ),2),0))=4,"D+",IF((ROUND(TRUNC(('TRI-2'!AB18 ),2),0))=3,"D-",IF((ROUND(TRUNC(('TRI-2'!AB18 ),2),0))=2,"E+",IF((ROUND(TRUNC(('TRI-2'!AB18  ),2),0))&lt;=1,"E-","")))))))))))</f>
        <v>B+</v>
      </c>
      <c r="AC18" s="51" t="str">
        <f>IF(OR('TRI-2'!AC18 ="",'TRI-2'!AC18&lt;0,'TRI-2'!AC18  &gt;10),"",IF((ROUND(TRUNC(('TRI-2'!AC18  ),2),0))=10,"A+",IF((ROUND(TRUNC(('TRI-2'!AC18  ),2),0))=9,"A-",IF((ROUND(TRUNC(('TRI-2'!AC18   ),2),0))=8,"B+",IF((ROUND(TRUNC(('TRI-2'!AC18 ),2),0))=7,"B-",IF((ROUND(TRUNC(('TRI-2'!AC18  ),2),0))=6,"C+",IF((ROUND(TRUNC(('TRI-2'!AC18  ),2),0))=5,"C-",IF((ROUND(TRUNC(('TRI-2'!AC18  ),2),0))=4,"D+",IF((ROUND(TRUNC(('TRI-2'!AC18 ),2),0))=3,"D-",IF((ROUND(TRUNC(('TRI-2'!AC18 ),2),0))=2,"E+",IF((ROUND(TRUNC(('TRI-2'!AC18  ),2),0))&lt;=1,"E-","")))))))))))</f>
        <v>B+</v>
      </c>
      <c r="AD18" s="51" t="str">
        <f>IF(OR('TRI-2'!AD18 ="",'TRI-2'!AD18&lt;0,'TRI-2'!AD18  &gt;10),"",IF((ROUND(TRUNC(('TRI-2'!AD18  ),2),0))=10,"A+",IF((ROUND(TRUNC(('TRI-2'!AD18  ),2),0))=9,"A-",IF((ROUND(TRUNC(('TRI-2'!AD18   ),2),0))=8,"B+",IF((ROUND(TRUNC(('TRI-2'!AD18 ),2),0))=7,"B-",IF((ROUND(TRUNC(('TRI-2'!AD18  ),2),0))=6,"C+",IF((ROUND(TRUNC(('TRI-2'!AD18  ),2),0))=5,"C-",IF((ROUND(TRUNC(('TRI-2'!AD18  ),2),0))=4,"D+",IF((ROUND(TRUNC(('TRI-2'!AD18 ),2),0))=3,"D-",IF((ROUND(TRUNC(('TRI-2'!AD18 ),2),0))=2,"E+",IF((ROUND(TRUNC(('TRI-2'!AD18  ),2),0))&lt;=1,"E-","")))))))))))</f>
        <v>B+</v>
      </c>
      <c r="AE18" s="51" t="str">
        <f>IF(OR('TRI-2'!AE18 ="",'TRI-2'!AE18&lt;0,'TRI-2'!AE18  &gt;10),"",IF((ROUND(TRUNC(('TRI-2'!AE18  ),2),0))=10,"A+",IF((ROUND(TRUNC(('TRI-2'!AE18  ),2),0))=9,"A-",IF((ROUND(TRUNC(('TRI-2'!AE18   ),2),0))=8,"B+",IF((ROUND(TRUNC(('TRI-2'!AE18 ),2),0))=7,"B-",IF((ROUND(TRUNC(('TRI-2'!AE18  ),2),0))=6,"C+",IF((ROUND(TRUNC(('TRI-2'!AE18  ),2),0))=5,"C-",IF((ROUND(TRUNC(('TRI-2'!AE18  ),2),0))=4,"D+",IF((ROUND(TRUNC(('TRI-2'!AE18 ),2),0))=3,"D-",IF((ROUND(TRUNC(('TRI-2'!AE18 ),2),0))=2,"E+",IF((ROUND(TRUNC(('TRI-2'!AE18  ),2),0))&lt;=1,"E-","")))))))))))</f>
        <v>B+</v>
      </c>
      <c r="AF18" s="51" t="str">
        <f>IF(OR('TRI-2'!AF18 ="",'TRI-2'!AF18&lt;0,'TRI-2'!AF18  &gt;10),"",IF((ROUND(TRUNC(('TRI-2'!AF18  ),2),0))=10,"A+",IF((ROUND(TRUNC(('TRI-2'!AF18  ),2),0))=9,"A-",IF((ROUND(TRUNC(('TRI-2'!AF18   ),2),0))=8,"B+",IF((ROUND(TRUNC(('TRI-2'!AF18 ),2),0))=7,"B-",IF((ROUND(TRUNC(('TRI-2'!AF18  ),2),0))=6,"C+",IF((ROUND(TRUNC(('TRI-2'!AF18  ),2),0))=5,"C-",IF((ROUND(TRUNC(('TRI-2'!AF18  ),2),0))=4,"D+",IF((ROUND(TRUNC(('TRI-2'!AF18 ),2),0))=3,"D-",IF((ROUND(TRUNC(('TRI-2'!AF18 ),2),0))=2,"E+",IF((ROUND(TRUNC(('TRI-2'!AF18  ),2),0))&lt;=1,"E-","")))))))))))</f>
        <v>B+</v>
      </c>
      <c r="AG18" s="51" t="str">
        <f>IF(OR('TRI-2'!AG18 ="",'TRI-2'!AG18&lt;0,'TRI-2'!AG18  &gt;10),"",IF((ROUND(TRUNC(('TRI-2'!AG18  ),2),0))=10,"A+",IF((ROUND(TRUNC(('TRI-2'!AG18  ),2),0))=9,"A-",IF((ROUND(TRUNC(('TRI-2'!AG18   ),2),0))=8,"B+",IF((ROUND(TRUNC(('TRI-2'!AG18 ),2),0))=7,"B-",IF((ROUND(TRUNC(('TRI-2'!AG18  ),2),0))=6,"C+",IF((ROUND(TRUNC(('TRI-2'!AG18  ),2),0))=5,"C-",IF((ROUND(TRUNC(('TRI-2'!AG18  ),2),0))=4,"D+",IF((ROUND(TRUNC(('TRI-2'!AG18 ),2),0))=3,"D-",IF((ROUND(TRUNC(('TRI-2'!AG18 ),2),0))=2,"E+",IF((ROUND(TRUNC(('TRI-2'!AG18  ),2),0))&lt;=1,"E-","")))))))))))</f>
        <v>B+</v>
      </c>
      <c r="AH18" s="51" t="str">
        <f>IF(OR('TRI-2'!AH18 ="",'TRI-2'!AH18&lt;0,'TRI-2'!AH18  &gt;10),"",IF((ROUND(TRUNC(('TRI-2'!AH18  ),2),0))=10,"A+",IF((ROUND(TRUNC(('TRI-2'!AH18  ),2),0))=9,"A-",IF((ROUND(TRUNC(('TRI-2'!AH18   ),2),0))=8,"B+",IF((ROUND(TRUNC(('TRI-2'!AH18 ),2),0))=7,"B-",IF((ROUND(TRUNC(('TRI-2'!AH18  ),2),0))=6,"C+",IF((ROUND(TRUNC(('TRI-2'!AH18  ),2),0))=5,"C-",IF((ROUND(TRUNC(('TRI-2'!AH18  ),2),0))=4,"D+",IF((ROUND(TRUNC(('TRI-2'!AH18 ),2),0))=3,"D-",IF((ROUND(TRUNC(('TRI-2'!AH18 ),2),0))=2,"E+",IF((ROUND(TRUNC(('TRI-2'!AH18  ),2),0))&lt;=1,"E-","")))))))))))</f>
        <v>B+</v>
      </c>
      <c r="AI18" s="51" t="str">
        <f>IF(OR('TRI-2'!AI18 ="",'TRI-2'!AI18&lt;0,'TRI-2'!AI18  &gt;10),"",IF((ROUND(TRUNC(('TRI-2'!AI18  ),2),0))=10,"A+",IF((ROUND(TRUNC(('TRI-2'!AI18  ),2),0))=9,"A-",IF((ROUND(TRUNC(('TRI-2'!AI18   ),2),0))=8,"B+",IF((ROUND(TRUNC(('TRI-2'!AI18 ),2),0))=7,"B-",IF((ROUND(TRUNC(('TRI-2'!AI18  ),2),0))=6,"C+",IF((ROUND(TRUNC(('TRI-2'!AI18  ),2),0))=5,"C-",IF((ROUND(TRUNC(('TRI-2'!AI18  ),2),0))=4,"D+",IF((ROUND(TRUNC(('TRI-2'!AI18 ),2),0))=3,"D-",IF((ROUND(TRUNC(('TRI-2'!AI18 ),2),0))=2,"E+",IF((ROUND(TRUNC(('TRI-2'!AI18  ),2),0))&lt;=1,"E-","")))))))))))</f>
        <v>B+</v>
      </c>
      <c r="AJ18" s="51" t="str">
        <f>IF(OR('TRI-2'!AJ18 ="",'TRI-2'!AJ18&lt;0,'TRI-2'!AJ18  &gt;10),"",IF((ROUND(TRUNC(('TRI-2'!AJ18  ),2),0))=10,"A+",IF((ROUND(TRUNC(('TRI-2'!AJ18  ),2),0))=9,"A-",IF((ROUND(TRUNC(('TRI-2'!AJ18   ),2),0))=8,"B+",IF((ROUND(TRUNC(('TRI-2'!AJ18 ),2),0))=7,"B-",IF((ROUND(TRUNC(('TRI-2'!AJ18  ),2),0))=6,"C+",IF((ROUND(TRUNC(('TRI-2'!AJ18  ),2),0))=5,"C-",IF((ROUND(TRUNC(('TRI-2'!AJ18  ),2),0))=4,"D+",IF((ROUND(TRUNC(('TRI-2'!AJ18 ),2),0))=3,"D-",IF((ROUND(TRUNC(('TRI-2'!AJ18 ),2),0))=2,"E+",IF((ROUND(TRUNC(('TRI-2'!AJ18  ),2),0))&lt;=1,"E-","")))))))))))</f>
        <v>B+</v>
      </c>
      <c r="AK18" s="51" t="str">
        <f>IF(OR('TRI-2'!AK18 ="",'TRI-2'!AK18&lt;0,'TRI-2'!AK18  &gt;10),"",IF((ROUND(TRUNC(('TRI-2'!AK18  ),2),0))=10,"A+",IF((ROUND(TRUNC(('TRI-2'!AK18  ),2),0))=9,"A-",IF((ROUND(TRUNC(('TRI-2'!AK18   ),2),0))=8,"B+",IF((ROUND(TRUNC(('TRI-2'!AK18 ),2),0))=7,"B-",IF((ROUND(TRUNC(('TRI-2'!AK18  ),2),0))=6,"C+",IF((ROUND(TRUNC(('TRI-2'!AK18  ),2),0))=5,"C-",IF((ROUND(TRUNC(('TRI-2'!AK18  ),2),0))=4,"D+",IF((ROUND(TRUNC(('TRI-2'!AK18 ),2),0))=3,"D-",IF((ROUND(TRUNC(('TRI-2'!AK18 ),2),0))=2,"E+",IF((ROUND(TRUNC(('TRI-2'!AK18  ),2),0))&lt;=1,"E-","")))))))))))</f>
        <v>B+</v>
      </c>
      <c r="AL18" s="51" t="str">
        <f>IF(OR('TRI-2'!AL18 ="",'TRI-2'!AL18&lt;0,'TRI-2'!AL18  &gt;10),"",IF((ROUND(TRUNC(('TRI-2'!AL18  ),2),0))=10,"A+",IF((ROUND(TRUNC(('TRI-2'!AL18  ),2),0))=9,"A-",IF((ROUND(TRUNC(('TRI-2'!AL18   ),2),0))=8,"B+",IF((ROUND(TRUNC(('TRI-2'!AL18 ),2),0))=7,"B-",IF((ROUND(TRUNC(('TRI-2'!AL18  ),2),0))=6,"C+",IF((ROUND(TRUNC(('TRI-2'!AL18  ),2),0))=5,"C-",IF((ROUND(TRUNC(('TRI-2'!AL18  ),2),0))=4,"D+",IF((ROUND(TRUNC(('TRI-2'!AL18 ),2),0))=3,"D-",IF((ROUND(TRUNC(('TRI-2'!AL18 ),2),0))=2,"E+",IF((ROUND(TRUNC(('TRI-2'!AL18  ),2),0))&lt;=1,"E-","")))))))))))</f>
        <v>B+</v>
      </c>
      <c r="AM18" s="51" t="str">
        <f>IF(OR('TRI-2'!AM18 ="",'TRI-2'!AM18&lt;0,'TRI-2'!AM18  &gt;10),"",IF((ROUND(TRUNC(('TRI-2'!AM18  ),2),0))=10,"A+",IF((ROUND(TRUNC(('TRI-2'!AM18  ),2),0))=9,"A-",IF((ROUND(TRUNC(('TRI-2'!AM18   ),2),0))=8,"B+",IF((ROUND(TRUNC(('TRI-2'!AM18 ),2),0))=7,"B-",IF((ROUND(TRUNC(('TRI-2'!AM18  ),2),0))=6,"C+",IF((ROUND(TRUNC(('TRI-2'!AM18  ),2),0))=5,"C-",IF((ROUND(TRUNC(('TRI-2'!AM18  ),2),0))=4,"D+",IF((ROUND(TRUNC(('TRI-2'!AM18 ),2),0))=3,"D-",IF((ROUND(TRUNC(('TRI-2'!AM18 ),2),0))=2,"E+",IF((ROUND(TRUNC(('TRI-2'!AM18  ),2),0))&lt;=1,"E-","")))))))))))</f>
        <v>B+</v>
      </c>
      <c r="AN18" s="51" t="str">
        <f>IF(OR('TRI-2'!AN18 ="",'TRI-2'!AN18&lt;0,'TRI-2'!AN18  &gt;10),"",IF((ROUND(TRUNC(('TRI-2'!AN18  ),2),0))=10,"A+",IF((ROUND(TRUNC(('TRI-2'!AN18  ),2),0))=9,"A-",IF((ROUND(TRUNC(('TRI-2'!AN18   ),2),0))=8,"B+",IF((ROUND(TRUNC(('TRI-2'!AN18 ),2),0))=7,"B-",IF((ROUND(TRUNC(('TRI-2'!AN18  ),2),0))=6,"C+",IF((ROUND(TRUNC(('TRI-2'!AN18  ),2),0))=5,"C-",IF((ROUND(TRUNC(('TRI-2'!AN18  ),2),0))=4,"D+",IF((ROUND(TRUNC(('TRI-2'!AN18 ),2),0))=3,"D-",IF((ROUND(TRUNC(('TRI-2'!AN18 ),2),0))=2,"E+",IF((ROUND(TRUNC(('TRI-2'!AN18  ),2),0))&lt;=1,"E-","")))))))))))</f>
        <v>B+</v>
      </c>
      <c r="AO18" s="51" t="str">
        <f>IF(OR('TRI-2'!AO18 ="",'TRI-2'!AO18&lt;0,'TRI-2'!AO18  &gt;10),"",IF((ROUND(TRUNC(('TRI-2'!AO18  ),2),0))=10,"A+",IF((ROUND(TRUNC(('TRI-2'!AO18  ),2),0))=9,"A-",IF((ROUND(TRUNC(('TRI-2'!AO18   ),2),0))=8,"B+",IF((ROUND(TRUNC(('TRI-2'!AO18 ),2),0))=7,"B-",IF((ROUND(TRUNC(('TRI-2'!AO18  ),2),0))=6,"C+",IF((ROUND(TRUNC(('TRI-2'!AO18  ),2),0))=5,"C-",IF((ROUND(TRUNC(('TRI-2'!AO18  ),2),0))=4,"D+",IF((ROUND(TRUNC(('TRI-2'!AO18 ),2),0))=3,"D-",IF((ROUND(TRUNC(('TRI-2'!AO18 ),2),0))=2,"E+",IF((ROUND(TRUNC(('TRI-2'!AO18  ),2),0))&lt;=1,"E-","")))))))))))</f>
        <v>B+</v>
      </c>
      <c r="AP18" s="51" t="str">
        <f>IF(OR('TRI-2'!AP18 ="",'TRI-2'!AP18&lt;0,'TRI-2'!AP18  &gt;10),"",IF((ROUND(TRUNC(('TRI-2'!AP18  ),2),0))=10,"A+",IF((ROUND(TRUNC(('TRI-2'!AP18  ),2),0))=9,"A-",IF((ROUND(TRUNC(('TRI-2'!AP18   ),2),0))=8,"B+",IF((ROUND(TRUNC(('TRI-2'!AP18 ),2),0))=7,"B-",IF((ROUND(TRUNC(('TRI-2'!AP18  ),2),0))=6,"C+",IF((ROUND(TRUNC(('TRI-2'!AP18  ),2),0))=5,"C-",IF((ROUND(TRUNC(('TRI-2'!AP18  ),2),0))=4,"D+",IF((ROUND(TRUNC(('TRI-2'!AP18 ),2),0))=3,"D-",IF((ROUND(TRUNC(('TRI-2'!AP18 ),2),0))=2,"E+",IF((ROUND(TRUNC(('TRI-2'!AP18  ),2),0))&lt;=1,"E-","")))))))))))</f>
        <v>A+</v>
      </c>
      <c r="AQ18" s="51" t="str">
        <f>IF(OR('TRI-2'!AQ18 ="",'TRI-2'!AQ18&lt;0,'TRI-2'!AQ18  &gt;10),"",IF((ROUND(TRUNC(('TRI-2'!AQ18  ),2),0))=10,"A+",IF((ROUND(TRUNC(('TRI-2'!AQ18  ),2),0))=9,"A-",IF((ROUND(TRUNC(('TRI-2'!AQ18   ),2),0))=8,"B+",IF((ROUND(TRUNC(('TRI-2'!AQ18 ),2),0))=7,"B-",IF((ROUND(TRUNC(('TRI-2'!AQ18  ),2),0))=6,"C+",IF((ROUND(TRUNC(('TRI-2'!AQ18  ),2),0))=5,"C-",IF((ROUND(TRUNC(('TRI-2'!AQ18  ),2),0))=4,"D+",IF((ROUND(TRUNC(('TRI-2'!AQ18 ),2),0))=3,"D-",IF((ROUND(TRUNC(('TRI-2'!AQ18 ),2),0))=2,"E+",IF((ROUND(TRUNC(('TRI-2'!AQ18  ),2),0))&lt;=1,"E-","")))))))))))</f>
        <v>A+</v>
      </c>
      <c r="AR18" s="51" t="str">
        <f>IF(OR('TRI-2'!AR18 ="",'TRI-2'!AR18&lt;0,'TRI-2'!AR18  &gt;10),"",IF((ROUND(TRUNC(('TRI-2'!AR18  ),2),0))=10,"A+",IF((ROUND(TRUNC(('TRI-2'!AR18  ),2),0))=9,"A-",IF((ROUND(TRUNC(('TRI-2'!AR18   ),2),0))=8,"B+",IF((ROUND(TRUNC(('TRI-2'!AR18 ),2),0))=7,"B-",IF((ROUND(TRUNC(('TRI-2'!AR18  ),2),0))=6,"C+",IF((ROUND(TRUNC(('TRI-2'!AR18  ),2),0))=5,"C-",IF((ROUND(TRUNC(('TRI-2'!AR18  ),2),0))=4,"D+",IF((ROUND(TRUNC(('TRI-2'!AR18 ),2),0))=3,"D-",IF((ROUND(TRUNC(('TRI-2'!AR18 ),2),0))=2,"E+",IF((ROUND(TRUNC(('TRI-2'!AR18  ),2),0))&lt;=1,"E-","")))))))))))</f>
        <v>A+</v>
      </c>
      <c r="AS18" s="51" t="str">
        <f>IF(OR('TRI-2'!AS18 ="",'TRI-2'!AS18&lt;0,'TRI-2'!AS18  &gt;10),"",IF((ROUND(TRUNC(('TRI-2'!AS18  ),2),0))=10,"A+",IF((ROUND(TRUNC(('TRI-2'!AS18  ),2),0))=9,"A-",IF((ROUND(TRUNC(('TRI-2'!AS18   ),2),0))=8,"B+",IF((ROUND(TRUNC(('TRI-2'!AS18 ),2),0))=7,"B-",IF((ROUND(TRUNC(('TRI-2'!AS18  ),2),0))=6,"C+",IF((ROUND(TRUNC(('TRI-2'!AS18  ),2),0))=5,"C-",IF((ROUND(TRUNC(('TRI-2'!AS18  ),2),0))=4,"D+",IF((ROUND(TRUNC(('TRI-2'!AS18 ),2),0))=3,"D-",IF((ROUND(TRUNC(('TRI-2'!AS18 ),2),0))=2,"E+",IF((ROUND(TRUNC(('TRI-2'!AS18  ),2),0))&lt;=1,"E-","")))))))))))</f>
        <v>A+</v>
      </c>
      <c r="AT18" s="51" t="str">
        <f>IF(OR('TRI-2'!AT18 ="",'TRI-2'!AT18&lt;0,'TRI-2'!AT18  &gt;10),"",IF((ROUND(TRUNC(('TRI-2'!AT18  ),2),0))=10,"A+",IF((ROUND(TRUNC(('TRI-2'!AT18  ),2),0))=9,"A-",IF((ROUND(TRUNC(('TRI-2'!AT18   ),2),0))=8,"B+",IF((ROUND(TRUNC(('TRI-2'!AT18 ),2),0))=7,"B-",IF((ROUND(TRUNC(('TRI-2'!AT18  ),2),0))=6,"C+",IF((ROUND(TRUNC(('TRI-2'!AT18  ),2),0))=5,"C-",IF((ROUND(TRUNC(('TRI-2'!AT18  ),2),0))=4,"D+",IF((ROUND(TRUNC(('TRI-2'!AT18 ),2),0))=3,"D-",IF((ROUND(TRUNC(('TRI-2'!AT18 ),2),0))=2,"E+",IF((ROUND(TRUNC(('TRI-2'!AT18  ),2),0))&lt;=1,"E-","")))))))))))</f>
        <v>A+</v>
      </c>
      <c r="AU18" s="51" t="str">
        <f>IF(OR('TRI-2'!AU18 ="",'TRI-2'!AU18&lt;0,'TRI-2'!AU18  &gt;10),"",IF((ROUND(TRUNC(('TRI-2'!AU18  ),2),0))=10,"A+",IF((ROUND(TRUNC(('TRI-2'!AU18  ),2),0))=9,"A-",IF((ROUND(TRUNC(('TRI-2'!AU18   ),2),0))=8,"B+",IF((ROUND(TRUNC(('TRI-2'!AU18 ),2),0))=7,"B-",IF((ROUND(TRUNC(('TRI-2'!AU18  ),2),0))=6,"C+",IF((ROUND(TRUNC(('TRI-2'!AU18  ),2),0))=5,"C-",IF((ROUND(TRUNC(('TRI-2'!AU18  ),2),0))=4,"D+",IF((ROUND(TRUNC(('TRI-2'!AU18 ),2),0))=3,"D-",IF((ROUND(TRUNC(('TRI-2'!AU18 ),2),0))=2,"E+",IF((ROUND(TRUNC(('TRI-2'!AU18  ),2),0))&lt;=1,"E-","")))))))))))</f>
        <v>A+</v>
      </c>
      <c r="AV18" s="51" t="str">
        <f>IF(OR('TRI-2'!AV18 ="",'TRI-2'!AV18&lt;0,'TRI-2'!AV18  &gt;10),"",IF((ROUND(TRUNC(('TRI-2'!AV18  ),2),0))=10,"A+",IF((ROUND(TRUNC(('TRI-2'!AV18  ),2),0))=9,"A-",IF((ROUND(TRUNC(('TRI-2'!AV18   ),2),0))=8,"B+",IF((ROUND(TRUNC(('TRI-2'!AV18 ),2),0))=7,"B-",IF((ROUND(TRUNC(('TRI-2'!AV18  ),2),0))=6,"C+",IF((ROUND(TRUNC(('TRI-2'!AV18  ),2),0))=5,"C-",IF((ROUND(TRUNC(('TRI-2'!AV18  ),2),0))=4,"D+",IF((ROUND(TRUNC(('TRI-2'!AV18 ),2),0))=3,"D-",IF((ROUND(TRUNC(('TRI-2'!AV18 ),2),0))=2,"E+",IF((ROUND(TRUNC(('TRI-2'!AV18  ),2),0))&lt;=1,"E-","")))))))))))</f>
        <v>A+</v>
      </c>
      <c r="AW18" s="51" t="str">
        <f>IF(OR('TRI-2'!AW18 ="",'TRI-2'!AW18&lt;0,'TRI-2'!AW18  &gt;10),"",IF((ROUND(TRUNC(('TRI-2'!AW18  ),2),0))=10,"A+",IF((ROUND(TRUNC(('TRI-2'!AW18  ),2),0))=9,"A-",IF((ROUND(TRUNC(('TRI-2'!AW18   ),2),0))=8,"B+",IF((ROUND(TRUNC(('TRI-2'!AW18 ),2),0))=7,"B-",IF((ROUND(TRUNC(('TRI-2'!AW18  ),2),0))=6,"C+",IF((ROUND(TRUNC(('TRI-2'!AW18  ),2),0))=5,"C-",IF((ROUND(TRUNC(('TRI-2'!AW18  ),2),0))=4,"D+",IF((ROUND(TRUNC(('TRI-2'!AW18 ),2),0))=3,"D-",IF((ROUND(TRUNC(('TRI-2'!AW18 ),2),0))=2,"E+",IF((ROUND(TRUNC(('TRI-2'!AW18  ),2),0))&lt;=1,"E-","")))))))))))</f>
        <v>A+</v>
      </c>
      <c r="AX18" s="51" t="str">
        <f>IF(OR('TRI-2'!AX18 ="",'TRI-2'!AX18&lt;0,'TRI-2'!AX18  &gt;10),"",IF((ROUND(TRUNC(('TRI-2'!AX18  ),2),0))=10,"A+",IF((ROUND(TRUNC(('TRI-2'!AX18  ),2),0))=9,"A-",IF((ROUND(TRUNC(('TRI-2'!AX18   ),2),0))=8,"B+",IF((ROUND(TRUNC(('TRI-2'!AX18 ),2),0))=7,"B-",IF((ROUND(TRUNC(('TRI-2'!AX18  ),2),0))=6,"C+",IF((ROUND(TRUNC(('TRI-2'!AX18  ),2),0))=5,"C-",IF((ROUND(TRUNC(('TRI-2'!AX18  ),2),0))=4,"D+",IF((ROUND(TRUNC(('TRI-2'!AX18 ),2),0))=3,"D-",IF((ROUND(TRUNC(('TRI-2'!AX18 ),2),0))=2,"E+",IF((ROUND(TRUNC(('TRI-2'!AX18  ),2),0))&lt;=1,"E-","")))))))))))</f>
        <v>A+</v>
      </c>
      <c r="AY18" s="51" t="str">
        <f>IF(OR('TRI-2'!AY18 ="",'TRI-2'!AY18&lt;0,'TRI-2'!AY18  &gt;10),"",IF((ROUND(TRUNC(('TRI-2'!AY18  ),2),0))=10,"A+",IF((ROUND(TRUNC(('TRI-2'!AY18  ),2),0))=9,"A-",IF((ROUND(TRUNC(('TRI-2'!AY18   ),2),0))=8,"B+",IF((ROUND(TRUNC(('TRI-2'!AY18 ),2),0))=7,"B-",IF((ROUND(TRUNC(('TRI-2'!AY18  ),2),0))=6,"C+",IF((ROUND(TRUNC(('TRI-2'!AY18  ),2),0))=5,"C-",IF((ROUND(TRUNC(('TRI-2'!AY18  ),2),0))=4,"D+",IF((ROUND(TRUNC(('TRI-2'!AY18 ),2),0))=3,"D-",IF((ROUND(TRUNC(('TRI-2'!AY18 ),2),0))=2,"E+",IF((ROUND(TRUNC(('TRI-2'!AY18  ),2),0))&lt;=1,"E-","")))))))))))</f>
        <v>A+</v>
      </c>
      <c r="AZ18" s="51" t="str">
        <f>IF(OR('TRI-2'!AZ18 ="",'TRI-2'!AZ18&lt;0,'TRI-2'!AZ18  &gt;10),"",IF((ROUND(TRUNC(('TRI-2'!AZ18  ),2),0))=10,"A+",IF((ROUND(TRUNC(('TRI-2'!AZ18  ),2),0))=9,"A-",IF((ROUND(TRUNC(('TRI-2'!AZ18   ),2),0))=8,"B+",IF((ROUND(TRUNC(('TRI-2'!AZ18 ),2),0))=7,"B-",IF((ROUND(TRUNC(('TRI-2'!AZ18  ),2),0))=6,"C+",IF((ROUND(TRUNC(('TRI-2'!AZ18  ),2),0))=5,"C-",IF((ROUND(TRUNC(('TRI-2'!AZ18  ),2),0))=4,"D+",IF((ROUND(TRUNC(('TRI-2'!AZ18 ),2),0))=3,"D-",IF((ROUND(TRUNC(('TRI-2'!AZ18 ),2),0))=2,"E+",IF((ROUND(TRUNC(('TRI-2'!AZ18  ),2),0))&lt;=1,"E-","")))))))))))</f>
        <v>A+</v>
      </c>
      <c r="BA18" s="51" t="str">
        <f>IF(OR('TRI-2'!BA18 ="",'TRI-2'!BA18&lt;0,'TRI-2'!BA18  &gt;10),"",IF((ROUND(TRUNC(('TRI-2'!BA18  ),2),0))=10,"A+",IF((ROUND(TRUNC(('TRI-2'!BA18  ),2),0))=9,"A-",IF((ROUND(TRUNC(('TRI-2'!BA18   ),2),0))=8,"B+",IF((ROUND(TRUNC(('TRI-2'!BA18 ),2),0))=7,"B-",IF((ROUND(TRUNC(('TRI-2'!BA18  ),2),0))=6,"C+",IF((ROUND(TRUNC(('TRI-2'!BA18  ),2),0))=5,"C-",IF((ROUND(TRUNC(('TRI-2'!BA18  ),2),0))=4,"D+",IF((ROUND(TRUNC(('TRI-2'!BA18 ),2),0))=3,"D-",IF((ROUND(TRUNC(('TRI-2'!BA18 ),2),0))=2,"E+",IF((ROUND(TRUNC(('TRI-2'!BA18  ),2),0))&lt;=1,"E-","")))))))))))</f>
        <v>A+</v>
      </c>
      <c r="BB18" s="51" t="str">
        <f>IF(OR('TRI-2'!BB18 ="",'TRI-2'!BB18&lt;0,'TRI-2'!BB18  &gt;10),"",IF((ROUND(TRUNC(('TRI-2'!BB18  ),2),0))=10,"A+",IF((ROUND(TRUNC(('TRI-2'!BB18  ),2),0))=9,"A-",IF((ROUND(TRUNC(('TRI-2'!BB18   ),2),0))=8,"B+",IF((ROUND(TRUNC(('TRI-2'!BB18 ),2),0))=7,"B-",IF((ROUND(TRUNC(('TRI-2'!BB18  ),2),0))=6,"C+",IF((ROUND(TRUNC(('TRI-2'!BB18  ),2),0))=5,"C-",IF((ROUND(TRUNC(('TRI-2'!BB18  ),2),0))=4,"D+",IF((ROUND(TRUNC(('TRI-2'!BB18 ),2),0))=3,"D-",IF((ROUND(TRUNC(('TRI-2'!BB18 ),2),0))=2,"E+",IF((ROUND(TRUNC(('TRI-2'!BB18  ),2),0))&lt;=1,"E-","")))))))))))</f>
        <v>A+</v>
      </c>
      <c r="BC18" s="51" t="str">
        <f>IF(OR('TRI-2'!BC18 ="",'TRI-2'!BC18&lt;0,'TRI-2'!BC18  &gt;10),"",IF((ROUND(TRUNC(('TRI-2'!BC18  ),2),0))=10,"A+",IF((ROUND(TRUNC(('TRI-2'!BC18  ),2),0))=9,"A-",IF((ROUND(TRUNC(('TRI-2'!BC18   ),2),0))=8,"B+",IF((ROUND(TRUNC(('TRI-2'!BC18 ),2),0))=7,"B-",IF((ROUND(TRUNC(('TRI-2'!BC18  ),2),0))=6,"C+",IF((ROUND(TRUNC(('TRI-2'!BC18  ),2),0))=5,"C-",IF((ROUND(TRUNC(('TRI-2'!BC18  ),2),0))=4,"D+",IF((ROUND(TRUNC(('TRI-2'!BC18 ),2),0))=3,"D-",IF((ROUND(TRUNC(('TRI-2'!BC18 ),2),0))=2,"E+",IF((ROUND(TRUNC(('TRI-2'!BC18  ),2),0))&lt;=1,"E-","")))))))))))</f>
        <v>A+</v>
      </c>
      <c r="BD18" s="51" t="str">
        <f>IF(OR('TRI-2'!BD18 ="",'TRI-2'!BD18&lt;0,'TRI-2'!BD18  &gt;10),"",IF((ROUND(TRUNC(('TRI-2'!BD18  ),2),0))=10,"A+",IF((ROUND(TRUNC(('TRI-2'!BD18  ),2),0))=9,"A-",IF((ROUND(TRUNC(('TRI-2'!BD18   ),2),0))=8,"B+",IF((ROUND(TRUNC(('TRI-2'!BD18 ),2),0))=7,"B-",IF((ROUND(TRUNC(('TRI-2'!BD18  ),2),0))=6,"C+",IF((ROUND(TRUNC(('TRI-2'!BD18  ),2),0))=5,"C-",IF((ROUND(TRUNC(('TRI-2'!BD18  ),2),0))=4,"D+",IF((ROUND(TRUNC(('TRI-2'!BD18 ),2),0))=3,"D-",IF((ROUND(TRUNC(('TRI-2'!BD18 ),2),0))=2,"E+",IF((ROUND(TRUNC(('TRI-2'!BD18  ),2),0))&lt;=1,"E-","")))))))))))</f>
        <v>A+</v>
      </c>
      <c r="BE18" s="51" t="str">
        <f>IF(OR('TRI-2'!BE18 ="",'TRI-2'!BE18&lt;0,'TRI-2'!BE18  &gt;10),"",IF((ROUND(TRUNC(('TRI-2'!BE18  ),2),0))=10,"A+",IF((ROUND(TRUNC(('TRI-2'!BE18  ),2),0))=9,"A-",IF((ROUND(TRUNC(('TRI-2'!BE18   ),2),0))=8,"B+",IF((ROUND(TRUNC(('TRI-2'!BE18 ),2),0))=7,"B-",IF((ROUND(TRUNC(('TRI-2'!BE18  ),2),0))=6,"C+",IF((ROUND(TRUNC(('TRI-2'!BE18  ),2),0))=5,"C-",IF((ROUND(TRUNC(('TRI-2'!BE18  ),2),0))=4,"D+",IF((ROUND(TRUNC(('TRI-2'!BE18 ),2),0))=3,"D-",IF((ROUND(TRUNC(('TRI-2'!BE18 ),2),0))=2,"E+",IF((ROUND(TRUNC(('TRI-2'!BE18  ),2),0))&lt;=1,"E-","")))))))))))</f>
        <v>A+</v>
      </c>
      <c r="BF18" s="51" t="str">
        <f>IF(OR('TRI-2'!BF18 ="",'TRI-2'!BF18&lt;0,'TRI-2'!BF18  &gt;10),"",IF((ROUND(TRUNC(('TRI-2'!BF18  ),2),0))=10,"A+",IF((ROUND(TRUNC(('TRI-2'!BF18  ),2),0))=9,"A-",IF((ROUND(TRUNC(('TRI-2'!BF18   ),2),0))=8,"B+",IF((ROUND(TRUNC(('TRI-2'!BF18 ),2),0))=7,"B-",IF((ROUND(TRUNC(('TRI-2'!BF18  ),2),0))=6,"C+",IF((ROUND(TRUNC(('TRI-2'!BF18  ),2),0))=5,"C-",IF((ROUND(TRUNC(('TRI-2'!BF18  ),2),0))=4,"D+",IF((ROUND(TRUNC(('TRI-2'!BF18 ),2),0))=3,"D-",IF((ROUND(TRUNC(('TRI-2'!BF18 ),2),0))=2,"E+",IF((ROUND(TRUNC(('TRI-2'!BF18  ),2),0))&lt;=1,"E-","")))))))))))</f>
        <v>A+</v>
      </c>
      <c r="BG18" s="51" t="str">
        <f>IF(OR('TRI-2'!BG18 ="",'TRI-2'!BG18&lt;0,'TRI-2'!BG18  &gt;10),"",IF((ROUND(TRUNC(('TRI-2'!BG18  ),2),0))=10,"A+",IF((ROUND(TRUNC(('TRI-2'!BG18  ),2),0))=9,"A-",IF((ROUND(TRUNC(('TRI-2'!BG18   ),2),0))=8,"B+",IF((ROUND(TRUNC(('TRI-2'!BG18 ),2),0))=7,"B-",IF((ROUND(TRUNC(('TRI-2'!BG18  ),2),0))=6,"C+",IF((ROUND(TRUNC(('TRI-2'!BG18  ),2),0))=5,"C-",IF((ROUND(TRUNC(('TRI-2'!BG18  ),2),0))=4,"D+",IF((ROUND(TRUNC(('TRI-2'!BG18 ),2),0))=3,"D-",IF((ROUND(TRUNC(('TRI-2'!BG18 ),2),0))=2,"E+",IF((ROUND(TRUNC(('TRI-2'!BG18  ),2),0))&lt;=1,"E-","")))))))))))</f>
        <v>A+</v>
      </c>
      <c r="BH18" s="51" t="str">
        <f>IF(OR('TRI-2'!BH18 ="",'TRI-2'!BH18&lt;0,'TRI-2'!BH18  &gt;10),"",IF((ROUND(TRUNC(('TRI-2'!BH18  ),2),0))=10,"A+",IF((ROUND(TRUNC(('TRI-2'!BH18  ),2),0))=9,"A-",IF((ROUND(TRUNC(('TRI-2'!BH18   ),2),0))=8,"B+",IF((ROUND(TRUNC(('TRI-2'!BH18 ),2),0))=7,"B-",IF((ROUND(TRUNC(('TRI-2'!BH18  ),2),0))=6,"C+",IF((ROUND(TRUNC(('TRI-2'!BH18  ),2),0))=5,"C-",IF((ROUND(TRUNC(('TRI-2'!BH18  ),2),0))=4,"D+",IF((ROUND(TRUNC(('TRI-2'!BH18 ),2),0))=3,"D-",IF((ROUND(TRUNC(('TRI-2'!BH18 ),2),0))=2,"E+",IF((ROUND(TRUNC(('TRI-2'!BH18  ),2),0))&lt;=1,"E-","")))))))))))</f>
        <v>A+</v>
      </c>
      <c r="BI18" s="51" t="str">
        <f>IF(OR('TRI-2'!BI18 ="",'TRI-2'!BI18&lt;0,'TRI-2'!BI18  &gt;10),"",IF((ROUND(TRUNC(('TRI-2'!BI18  ),2),0))=10,"A+",IF((ROUND(TRUNC(('TRI-2'!BI18  ),2),0))=9,"A-",IF((ROUND(TRUNC(('TRI-2'!BI18   ),2),0))=8,"B+",IF((ROUND(TRUNC(('TRI-2'!BI18 ),2),0))=7,"B-",IF((ROUND(TRUNC(('TRI-2'!BI18  ),2),0))=6,"C+",IF((ROUND(TRUNC(('TRI-2'!BI18  ),2),0))=5,"C-",IF((ROUND(TRUNC(('TRI-2'!BI18  ),2),0))=4,"D+",IF((ROUND(TRUNC(('TRI-2'!BI18 ),2),0))=3,"D-",IF((ROUND(TRUNC(('TRI-2'!BI18 ),2),0))=2,"E+",IF((ROUND(TRUNC(('TRI-2'!BI18  ),2),0))&lt;=1,"E-","")))))))))))</f>
        <v>A+</v>
      </c>
      <c r="BJ18" s="51" t="str">
        <f>IF(OR('TRI-2'!BJ18 ="",'TRI-2'!BJ18&lt;0,'TRI-2'!BJ18  &gt;10),"",IF((ROUND(TRUNC(('TRI-2'!BJ18  ),2),0))=10,"A+",IF((ROUND(TRUNC(('TRI-2'!BJ18  ),2),0))=9,"A-",IF((ROUND(TRUNC(('TRI-2'!BJ18   ),2),0))=8,"B+",IF((ROUND(TRUNC(('TRI-2'!BJ18 ),2),0))=7,"B-",IF((ROUND(TRUNC(('TRI-2'!BJ18  ),2),0))=6,"C+",IF((ROUND(TRUNC(('TRI-2'!BJ18  ),2),0))=5,"C-",IF((ROUND(TRUNC(('TRI-2'!BJ18  ),2),0))=4,"D+",IF((ROUND(TRUNC(('TRI-2'!BJ18 ),2),0))=3,"D-",IF((ROUND(TRUNC(('TRI-2'!BJ18 ),2),0))=2,"E+",IF((ROUND(TRUNC(('TRI-2'!BJ18  ),2),0))&lt;=1,"E-","")))))))))))</f>
        <v>A+</v>
      </c>
      <c r="BK18" s="51" t="str">
        <f>IF(OR('TRI-2'!BK18 ="",'TRI-2'!BK18&lt;0,'TRI-2'!BK18  &gt;10),"",IF((ROUND(TRUNC(('TRI-2'!BK18  ),2),0))=10,"A+",IF((ROUND(TRUNC(('TRI-2'!BK18  ),2),0))=9,"A-",IF((ROUND(TRUNC(('TRI-2'!BK18   ),2),0))=8,"B+",IF((ROUND(TRUNC(('TRI-2'!BK18 ),2),0))=7,"B-",IF((ROUND(TRUNC(('TRI-2'!BK18  ),2),0))=6,"C+",IF((ROUND(TRUNC(('TRI-2'!BK18  ),2),0))=5,"C-",IF((ROUND(TRUNC(('TRI-2'!BK18  ),2),0))=4,"D+",IF((ROUND(TRUNC(('TRI-2'!BK18 ),2),0))=3,"D-",IF((ROUND(TRUNC(('TRI-2'!BK18 ),2),0))=2,"E+",IF((ROUND(TRUNC(('TRI-2'!BK18  ),2),0))&lt;=1,"E-","")))))))))))</f>
        <v>B+</v>
      </c>
      <c r="BL18" s="51" t="str">
        <f>IF(OR('TRI-2'!BL18 ="",'TRI-2'!BL18&lt;0,'TRI-2'!BL18  &gt;10),"",IF((ROUND(TRUNC(('TRI-2'!BL18  ),2),0))=10,"A+",IF((ROUND(TRUNC(('TRI-2'!BL18  ),2),0))=9,"A-",IF((ROUND(TRUNC(('TRI-2'!BL18   ),2),0))=8,"B+",IF((ROUND(TRUNC(('TRI-2'!BL18 ),2),0))=7,"B-",IF((ROUND(TRUNC(('TRI-2'!BL18  ),2),0))=6,"C+",IF((ROUND(TRUNC(('TRI-2'!BL18  ),2),0))=5,"C-",IF((ROUND(TRUNC(('TRI-2'!BL18  ),2),0))=4,"D+",IF((ROUND(TRUNC(('TRI-2'!BL18 ),2),0))=3,"D-",IF((ROUND(TRUNC(('TRI-2'!BL18 ),2),0))=2,"E+",IF((ROUND(TRUNC(('TRI-2'!BL18  ),2),0))&lt;=1,"E-","")))))))))))</f>
        <v>B+</v>
      </c>
      <c r="BM18" s="51" t="str">
        <f>IF(OR('TRI-2'!BM18 ="",'TRI-2'!BM18&lt;0,'TRI-2'!BM18  &gt;10),"",IF((ROUND(TRUNC(('TRI-2'!BM18  ),2),0))=10,"A+",IF((ROUND(TRUNC(('TRI-2'!BM18  ),2),0))=9,"A-",IF((ROUND(TRUNC(('TRI-2'!BM18   ),2),0))=8,"B+",IF((ROUND(TRUNC(('TRI-2'!BM18 ),2),0))=7,"B-",IF((ROUND(TRUNC(('TRI-2'!BM18  ),2),0))=6,"C+",IF((ROUND(TRUNC(('TRI-2'!BM18  ),2),0))=5,"C-",IF((ROUND(TRUNC(('TRI-2'!BM18  ),2),0))=4,"D+",IF((ROUND(TRUNC(('TRI-2'!BM18 ),2),0))=3,"D-",IF((ROUND(TRUNC(('TRI-2'!BM18 ),2),0))=2,"E+",IF((ROUND(TRUNC(('TRI-2'!BM18  ),2),0))&lt;=1,"E-","")))))))))))</f>
        <v>B+</v>
      </c>
      <c r="BN18" s="51" t="str">
        <f>IF(OR('TRI-2'!BN18 ="",'TRI-2'!BN18&lt;0,'TRI-2'!BN18  &gt;10),"",IF((ROUND(TRUNC(('TRI-2'!BN18  ),2),0))=10,"A+",IF((ROUND(TRUNC(('TRI-2'!BN18  ),2),0))=9,"A-",IF((ROUND(TRUNC(('TRI-2'!BN18   ),2),0))=8,"B+",IF((ROUND(TRUNC(('TRI-2'!BN18 ),2),0))=7,"B-",IF((ROUND(TRUNC(('TRI-2'!BN18  ),2),0))=6,"C+",IF((ROUND(TRUNC(('TRI-2'!BN18  ),2),0))=5,"C-",IF((ROUND(TRUNC(('TRI-2'!BN18  ),2),0))=4,"D+",IF((ROUND(TRUNC(('TRI-2'!BN18 ),2),0))=3,"D-",IF((ROUND(TRUNC(('TRI-2'!BN18 ),2),0))=2,"E+",IF((ROUND(TRUNC(('TRI-2'!BN18  ),2),0))&lt;=1,"E-","")))))))))))</f>
        <v>B+</v>
      </c>
      <c r="BO18" s="51" t="str">
        <f>IF(OR('TRI-2'!BO18 ="",'TRI-2'!BO18&lt;0,'TRI-2'!BO18  &gt;10),"",IF((ROUND(TRUNC(('TRI-2'!BO18  ),2),0))=10,"A+",IF((ROUND(TRUNC(('TRI-2'!BO18  ),2),0))=9,"A-",IF((ROUND(TRUNC(('TRI-2'!BO18   ),2),0))=8,"B+",IF((ROUND(TRUNC(('TRI-2'!BO18 ),2),0))=7,"B-",IF((ROUND(TRUNC(('TRI-2'!BO18  ),2),0))=6,"C+",IF((ROUND(TRUNC(('TRI-2'!BO18  ),2),0))=5,"C-",IF((ROUND(TRUNC(('TRI-2'!BO18  ),2),0))=4,"D+",IF((ROUND(TRUNC(('TRI-2'!BO18 ),2),0))=3,"D-",IF((ROUND(TRUNC(('TRI-2'!BO18 ),2),0))=2,"E+",IF((ROUND(TRUNC(('TRI-2'!BO18  ),2),0))&lt;=1,"E-","")))))))))))</f>
        <v>B+</v>
      </c>
      <c r="BP18" s="51" t="str">
        <f>IF(OR('TRI-2'!BP18 ="",'TRI-2'!BP18&lt;0,'TRI-2'!BP18  &gt;10),"",IF((ROUND(TRUNC(('TRI-2'!BP18  ),2),0))=10,"A+",IF((ROUND(TRUNC(('TRI-2'!BP18  ),2),0))=9,"A-",IF((ROUND(TRUNC(('TRI-2'!BP18   ),2),0))=8,"B+",IF((ROUND(TRUNC(('TRI-2'!BP18 ),2),0))=7,"B-",IF((ROUND(TRUNC(('TRI-2'!BP18  ),2),0))=6,"C+",IF((ROUND(TRUNC(('TRI-2'!BP18  ),2),0))=5,"C-",IF((ROUND(TRUNC(('TRI-2'!BP18  ),2),0))=4,"D+",IF((ROUND(TRUNC(('TRI-2'!BP18 ),2),0))=3,"D-",IF((ROUND(TRUNC(('TRI-2'!BP18 ),2),0))=2,"E+",IF((ROUND(TRUNC(('TRI-2'!BP18  ),2),0))&lt;=1,"E-","")))))))))))</f>
        <v>B+</v>
      </c>
      <c r="BQ18" s="51" t="str">
        <f>IF(OR('TRI-2'!BQ18 ="",'TRI-2'!BQ18&lt;0,'TRI-2'!BQ18  &gt;10),"",IF((ROUND(TRUNC(('TRI-2'!BQ18  ),2),0))=10,"A+",IF((ROUND(TRUNC(('TRI-2'!BQ18  ),2),0))=9,"A-",IF((ROUND(TRUNC(('TRI-2'!BQ18   ),2),0))=8,"B+",IF((ROUND(TRUNC(('TRI-2'!BQ18 ),2),0))=7,"B-",IF((ROUND(TRUNC(('TRI-2'!BQ18  ),2),0))=6,"C+",IF((ROUND(TRUNC(('TRI-2'!BQ18  ),2),0))=5,"C-",IF((ROUND(TRUNC(('TRI-2'!BQ18  ),2),0))=4,"D+",IF((ROUND(TRUNC(('TRI-2'!BQ18 ),2),0))=3,"D-",IF((ROUND(TRUNC(('TRI-2'!BQ18 ),2),0))=2,"E+",IF((ROUND(TRUNC(('TRI-2'!BQ18  ),2),0))&lt;=1,"E-","")))))))))))</f>
        <v>B+</v>
      </c>
      <c r="BR18" s="51" t="str">
        <f>IF(OR('TRI-2'!BR18 ="",'TRI-2'!BR18&lt;0,'TRI-2'!BR18  &gt;10),"",IF((ROUND(TRUNC(('TRI-2'!BR18  ),2),0))=10,"A+",IF((ROUND(TRUNC(('TRI-2'!BR18  ),2),0))=9,"A-",IF((ROUND(TRUNC(('TRI-2'!BR18   ),2),0))=8,"B+",IF((ROUND(TRUNC(('TRI-2'!BR18 ),2),0))=7,"B-",IF((ROUND(TRUNC(('TRI-2'!BR18  ),2),0))=6,"C+",IF((ROUND(TRUNC(('TRI-2'!BR18  ),2),0))=5,"C-",IF((ROUND(TRUNC(('TRI-2'!BR18  ),2),0))=4,"D+",IF((ROUND(TRUNC(('TRI-2'!BR18 ),2),0))=3,"D-",IF((ROUND(TRUNC(('TRI-2'!BR18 ),2),0))=2,"E+",IF((ROUND(TRUNC(('TRI-2'!BR18  ),2),0))&lt;=1,"E-","")))))))))))</f>
        <v>B+</v>
      </c>
      <c r="BS18" s="51" t="str">
        <f>IF(OR('TRI-2'!BS18 ="",'TRI-2'!BS18&lt;0,'TRI-2'!BS18  &gt;10),"",IF((ROUND(TRUNC(('TRI-2'!BS18  ),2),0))=10,"A+",IF((ROUND(TRUNC(('TRI-2'!BS18  ),2),0))=9,"A-",IF((ROUND(TRUNC(('TRI-2'!BS18   ),2),0))=8,"B+",IF((ROUND(TRUNC(('TRI-2'!BS18 ),2),0))=7,"B-",IF((ROUND(TRUNC(('TRI-2'!BS18  ),2),0))=6,"C+",IF((ROUND(TRUNC(('TRI-2'!BS18  ),2),0))=5,"C-",IF((ROUND(TRUNC(('TRI-2'!BS18  ),2),0))=4,"D+",IF((ROUND(TRUNC(('TRI-2'!BS18 ),2),0))=3,"D-",IF((ROUND(TRUNC(('TRI-2'!BS18 ),2),0))=2,"E+",IF((ROUND(TRUNC(('TRI-2'!BS18  ),2),0))&lt;=1,"E-","")))))))))))</f>
        <v>B+</v>
      </c>
      <c r="BT18" s="51" t="str">
        <f>IF(OR('TRI-2'!BT18 ="",'TRI-2'!BT18&lt;0,'TRI-2'!BT18  &gt;10),"",IF((ROUND(TRUNC(('TRI-2'!BT18  ),2),0))=10,"A+",IF((ROUND(TRUNC(('TRI-2'!BT18  ),2),0))=9,"A-",IF((ROUND(TRUNC(('TRI-2'!BT18   ),2),0))=8,"B+",IF((ROUND(TRUNC(('TRI-2'!BT18 ),2),0))=7,"B-",IF((ROUND(TRUNC(('TRI-2'!BT18  ),2),0))=6,"C+",IF((ROUND(TRUNC(('TRI-2'!BT18  ),2),0))=5,"C-",IF((ROUND(TRUNC(('TRI-2'!BT18  ),2),0))=4,"D+",IF((ROUND(TRUNC(('TRI-2'!BT18 ),2),0))=3,"D-",IF((ROUND(TRUNC(('TRI-2'!BT18 ),2),0))=2,"E+",IF((ROUND(TRUNC(('TRI-2'!BT18  ),2),0))&lt;=1,"E-","")))))))))))</f>
        <v>B+</v>
      </c>
      <c r="BU18" s="51" t="str">
        <f>IF(OR('TRI-2'!BU18 ="",'TRI-2'!BU18&lt;0,'TRI-2'!BU18  &gt;10),"",IF((ROUND(TRUNC(('TRI-2'!BU18  ),2),0))=10,"A+",IF((ROUND(TRUNC(('TRI-2'!BU18  ),2),0))=9,"A-",IF((ROUND(TRUNC(('TRI-2'!BU18   ),2),0))=8,"B+",IF((ROUND(TRUNC(('TRI-2'!BU18 ),2),0))=7,"B-",IF((ROUND(TRUNC(('TRI-2'!BU18  ),2),0))=6,"C+",IF((ROUND(TRUNC(('TRI-2'!BU18  ),2),0))=5,"C-",IF((ROUND(TRUNC(('TRI-2'!BU18  ),2),0))=4,"D+",IF((ROUND(TRUNC(('TRI-2'!BU18 ),2),0))=3,"D-",IF((ROUND(TRUNC(('TRI-2'!BU18 ),2),0))=2,"E+",IF((ROUND(TRUNC(('TRI-2'!BU18  ),2),0))&lt;=1,"E-","")))))))))))</f>
        <v>B+</v>
      </c>
      <c r="BV18" s="51" t="str">
        <f>IF(OR('TRI-2'!BV18 ="",'TRI-2'!BV18&lt;0,'TRI-2'!BV18  &gt;10),"",IF((ROUND(TRUNC(('TRI-2'!BV18  ),2),0))=10,"A+",IF((ROUND(TRUNC(('TRI-2'!BV18  ),2),0))=9,"A-",IF((ROUND(TRUNC(('TRI-2'!BV18   ),2),0))=8,"B+",IF((ROUND(TRUNC(('TRI-2'!BV18 ),2),0))=7,"B-",IF((ROUND(TRUNC(('TRI-2'!BV18  ),2),0))=6,"C+",IF((ROUND(TRUNC(('TRI-2'!BV18  ),2),0))=5,"C-",IF((ROUND(TRUNC(('TRI-2'!BV18  ),2),0))=4,"D+",IF((ROUND(TRUNC(('TRI-2'!BV18 ),2),0))=3,"D-",IF((ROUND(TRUNC(('TRI-2'!BV18 ),2),0))=2,"E+",IF((ROUND(TRUNC(('TRI-2'!BV18  ),2),0))&lt;=1,"E-","")))))))))))</f>
        <v>B+</v>
      </c>
      <c r="BW18" s="51" t="str">
        <f>IF(OR('TRI-2'!BW18 ="",'TRI-2'!BW18&lt;0,'TRI-2'!BW18  &gt;10),"",IF((ROUND(TRUNC(('TRI-2'!BW18  ),2),0))=10,"A+",IF((ROUND(TRUNC(('TRI-2'!BW18  ),2),0))=9,"A-",IF((ROUND(TRUNC(('TRI-2'!BW18   ),2),0))=8,"B+",IF((ROUND(TRUNC(('TRI-2'!BW18 ),2),0))=7,"B-",IF((ROUND(TRUNC(('TRI-2'!BW18  ),2),0))=6,"C+",IF((ROUND(TRUNC(('TRI-2'!BW18  ),2),0))=5,"C-",IF((ROUND(TRUNC(('TRI-2'!BW18  ),2),0))=4,"D+",IF((ROUND(TRUNC(('TRI-2'!BW18 ),2),0))=3,"D-",IF((ROUND(TRUNC(('TRI-2'!BW18 ),2),0))=2,"E+",IF((ROUND(TRUNC(('TRI-2'!BW18  ),2),0))&lt;=1,"E-","")))))))))))</f>
        <v>B+</v>
      </c>
      <c r="BX18" s="51" t="str">
        <f>IF(OR('TRI-2'!BX18 ="",'TRI-2'!BX18&lt;0,'TRI-2'!BX18  &gt;10),"",IF((ROUND(TRUNC(('TRI-2'!BX18  ),2),0))=10,"A+",IF((ROUND(TRUNC(('TRI-2'!BX18  ),2),0))=9,"A-",IF((ROUND(TRUNC(('TRI-2'!BX18   ),2),0))=8,"B+",IF((ROUND(TRUNC(('TRI-2'!BX18 ),2),0))=7,"B-",IF((ROUND(TRUNC(('TRI-2'!BX18  ),2),0))=6,"C+",IF((ROUND(TRUNC(('TRI-2'!BX18  ),2),0))=5,"C-",IF((ROUND(TRUNC(('TRI-2'!BX18  ),2),0))=4,"D+",IF((ROUND(TRUNC(('TRI-2'!BX18 ),2),0))=3,"D-",IF((ROUND(TRUNC(('TRI-2'!BX18 ),2),0))=2,"E+",IF((ROUND(TRUNC(('TRI-2'!BX18  ),2),0))&lt;=1,"E-","")))))))))))</f>
        <v>B+</v>
      </c>
      <c r="BY18" s="51" t="str">
        <f>IF(OR('TRI-2'!BY18 ="",'TRI-2'!BY18&lt;0,'TRI-2'!BY18  &gt;10),"",IF((ROUND(TRUNC(('TRI-2'!BY18  ),2),0))=10,"A+",IF((ROUND(TRUNC(('TRI-2'!BY18  ),2),0))=9,"A-",IF((ROUND(TRUNC(('TRI-2'!BY18   ),2),0))=8,"B+",IF((ROUND(TRUNC(('TRI-2'!BY18 ),2),0))=7,"B-",IF((ROUND(TRUNC(('TRI-2'!BY18  ),2),0))=6,"C+",IF((ROUND(TRUNC(('TRI-2'!BY18  ),2),0))=5,"C-",IF((ROUND(TRUNC(('TRI-2'!BY18  ),2),0))=4,"D+",IF((ROUND(TRUNC(('TRI-2'!BY18 ),2),0))=3,"D-",IF((ROUND(TRUNC(('TRI-2'!BY18 ),2),0))=2,"E+",IF((ROUND(TRUNC(('TRI-2'!BY18  ),2),0))&lt;=1,"E-","")))))))))))</f>
        <v>B+</v>
      </c>
      <c r="BZ18" s="51" t="str">
        <f>IF(OR('TRI-2'!BZ18 ="",'TRI-2'!BZ18&lt;0,'TRI-2'!BZ18  &gt;10),"",IF((ROUND(TRUNC(('TRI-2'!BZ18  ),2),0))=10,"A+",IF((ROUND(TRUNC(('TRI-2'!BZ18  ),2),0))=9,"A-",IF((ROUND(TRUNC(('TRI-2'!BZ18   ),2),0))=8,"B+",IF((ROUND(TRUNC(('TRI-2'!BZ18 ),2),0))=7,"B-",IF((ROUND(TRUNC(('TRI-2'!BZ18  ),2),0))=6,"C+",IF((ROUND(TRUNC(('TRI-2'!BZ18  ),2),0))=5,"C-",IF((ROUND(TRUNC(('TRI-2'!BZ18  ),2),0))=4,"D+",IF((ROUND(TRUNC(('TRI-2'!BZ18 ),2),0))=3,"D-",IF((ROUND(TRUNC(('TRI-2'!BZ18 ),2),0))=2,"E+",IF((ROUND(TRUNC(('TRI-2'!BZ18  ),2),0))&lt;=1,"E-","")))))))))))</f>
        <v>B+</v>
      </c>
      <c r="CA18" s="51" t="str">
        <f>IF(OR('TRI-2'!CA18 ="",'TRI-2'!CA18&lt;0,'TRI-2'!CA18  &gt;10),"",IF((ROUND(TRUNC(('TRI-2'!CA18  ),2),0))=10,"A+",IF((ROUND(TRUNC(('TRI-2'!CA18  ),2),0))=9,"A-",IF((ROUND(TRUNC(('TRI-2'!CA18   ),2),0))=8,"B+",IF((ROUND(TRUNC(('TRI-2'!CA18 ),2),0))=7,"B-",IF((ROUND(TRUNC(('TRI-2'!CA18  ),2),0))=6,"C+",IF((ROUND(TRUNC(('TRI-2'!CA18  ),2),0))=5,"C-",IF((ROUND(TRUNC(('TRI-2'!CA18  ),2),0))=4,"D+",IF((ROUND(TRUNC(('TRI-2'!CA18 ),2),0))=3,"D-",IF((ROUND(TRUNC(('TRI-2'!CA18 ),2),0))=2,"E+",IF((ROUND(TRUNC(('TRI-2'!CA18  ),2),0))&lt;=1,"E-","")))))))))))</f>
        <v>B+</v>
      </c>
      <c r="CB18" s="51" t="str">
        <f>IF(OR('TRI-2'!CB18 ="",'TRI-2'!CB18&lt;0,'TRI-2'!CB18  &gt;10),"",IF((ROUND(TRUNC(('TRI-2'!CB18  ),2),0))=10,"A+",IF((ROUND(TRUNC(('TRI-2'!CB18  ),2),0))=9,"A-",IF((ROUND(TRUNC(('TRI-2'!CB18   ),2),0))=8,"B+",IF((ROUND(TRUNC(('TRI-2'!CB18 ),2),0))=7,"B-",IF((ROUND(TRUNC(('TRI-2'!CB18  ),2),0))=6,"C+",IF((ROUND(TRUNC(('TRI-2'!CB18  ),2),0))=5,"C-",IF((ROUND(TRUNC(('TRI-2'!CB18  ),2),0))=4,"D+",IF((ROUND(TRUNC(('TRI-2'!CB18 ),2),0))=3,"D-",IF((ROUND(TRUNC(('TRI-2'!CB18 ),2),0))=2,"E+",IF((ROUND(TRUNC(('TRI-2'!CB18  ),2),0))&lt;=1,"E-","")))))))))))</f>
        <v>B+</v>
      </c>
      <c r="CC18" s="51" t="str">
        <f>IF(OR('TRI-2'!CC18 ="",'TRI-2'!CC18&lt;0,'TRI-2'!CC18  &gt;10),"",IF((ROUND(TRUNC(('TRI-2'!CC18  ),2),0))=10,"A+",IF((ROUND(TRUNC(('TRI-2'!CC18  ),2),0))=9,"A-",IF((ROUND(TRUNC(('TRI-2'!CC18   ),2),0))=8,"B+",IF((ROUND(TRUNC(('TRI-2'!CC18 ),2),0))=7,"B-",IF((ROUND(TRUNC(('TRI-2'!CC18  ),2),0))=6,"C+",IF((ROUND(TRUNC(('TRI-2'!CC18  ),2),0))=5,"C-",IF((ROUND(TRUNC(('TRI-2'!CC18  ),2),0))=4,"D+",IF((ROUND(TRUNC(('TRI-2'!CC18 ),2),0))=3,"D-",IF((ROUND(TRUNC(('TRI-2'!CC18 ),2),0))=2,"E+",IF((ROUND(TRUNC(('TRI-2'!CC18  ),2),0))&lt;=1,"E-","")))))))))))</f>
        <v>B+</v>
      </c>
      <c r="CD18" s="51" t="str">
        <f>IF(OR('TRI-2'!CD18 ="",'TRI-2'!CD18&lt;0,'TRI-2'!CD18  &gt;10),"",IF((ROUND(TRUNC(('TRI-2'!CD18  ),2),0))=10,"A+",IF((ROUND(TRUNC(('TRI-2'!CD18  ),2),0))=9,"A-",IF((ROUND(TRUNC(('TRI-2'!CD18   ),2),0))=8,"B+",IF((ROUND(TRUNC(('TRI-2'!CD18 ),2),0))=7,"B-",IF((ROUND(TRUNC(('TRI-2'!CD18  ),2),0))=6,"C+",IF((ROUND(TRUNC(('TRI-2'!CD18  ),2),0))=5,"C-",IF((ROUND(TRUNC(('TRI-2'!CD18  ),2),0))=4,"D+",IF((ROUND(TRUNC(('TRI-2'!CD18 ),2),0))=3,"D-",IF((ROUND(TRUNC(('TRI-2'!CD18 ),2),0))=2,"E+",IF((ROUND(TRUNC(('TRI-2'!CD18  ),2),0))&lt;=1,"E-","")))))))))))</f>
        <v>B+</v>
      </c>
      <c r="CE18" s="51" t="str">
        <f>IF(OR('TRI-2'!CE18 ="",'TRI-2'!CE18&lt;0,'TRI-2'!CE18  &gt;10),"",IF((ROUND(TRUNC(('TRI-2'!CE18  ),2),0))=10,"A+",IF((ROUND(TRUNC(('TRI-2'!CE18  ),2),0))=9,"A-",IF((ROUND(TRUNC(('TRI-2'!CE18   ),2),0))=8,"B+",IF((ROUND(TRUNC(('TRI-2'!CE18 ),2),0))=7,"B-",IF((ROUND(TRUNC(('TRI-2'!CE18  ),2),0))=6,"C+",IF((ROUND(TRUNC(('TRI-2'!CE18  ),2),0))=5,"C-",IF((ROUND(TRUNC(('TRI-2'!CE18  ),2),0))=4,"D+",IF((ROUND(TRUNC(('TRI-2'!CE18 ),2),0))=3,"D-",IF((ROUND(TRUNC(('TRI-2'!CE18 ),2),0))=2,"E+",IF((ROUND(TRUNC(('TRI-2'!CE18  ),2),0))&lt;=1,"E-","")))))))))))</f>
        <v>B+</v>
      </c>
      <c r="CF18" s="51" t="str">
        <f>IF(OR('TRI-2'!CF18 ="",'TRI-2'!CF18&lt;0,'TRI-2'!CF18  &gt;10),"",IF((ROUND(TRUNC(('TRI-2'!CF18  ),2),0))=10,"A+",IF((ROUND(TRUNC(('TRI-2'!CF18  ),2),0))=9,"A-",IF((ROUND(TRUNC(('TRI-2'!CF18   ),2),0))=8,"B+",IF((ROUND(TRUNC(('TRI-2'!CF18 ),2),0))=7,"B-",IF((ROUND(TRUNC(('TRI-2'!CF18  ),2),0))=6,"C+",IF((ROUND(TRUNC(('TRI-2'!CF18  ),2),0))=5,"C-",IF((ROUND(TRUNC(('TRI-2'!CF18  ),2),0))=4,"D+",IF((ROUND(TRUNC(('TRI-2'!CF18 ),2),0))=3,"D-",IF((ROUND(TRUNC(('TRI-2'!CF18 ),2),0))=2,"E+",IF((ROUND(TRUNC(('TRI-2'!CF18  ),2),0))&lt;=1,"E-","")))))))))))</f>
        <v>B+</v>
      </c>
      <c r="CG18" s="51" t="str">
        <f>IF(OR('TRI-2'!CG18 ="",'TRI-2'!CG18&lt;0,'TRI-2'!CG18  &gt;10),"",IF((ROUND(TRUNC(('TRI-2'!CG18  ),2),0))=10,"A+",IF((ROUND(TRUNC(('TRI-2'!CG18  ),2),0))=9,"A-",IF((ROUND(TRUNC(('TRI-2'!CG18   ),2),0))=8,"B+",IF((ROUND(TRUNC(('TRI-2'!CG18 ),2),0))=7,"B-",IF((ROUND(TRUNC(('TRI-2'!CG18  ),2),0))=6,"C+",IF((ROUND(TRUNC(('TRI-2'!CG18  ),2),0))=5,"C-",IF((ROUND(TRUNC(('TRI-2'!CG18  ),2),0))=4,"D+",IF((ROUND(TRUNC(('TRI-2'!CG18 ),2),0))=3,"D-",IF((ROUND(TRUNC(('TRI-2'!CG18 ),2),0))=2,"E+",IF((ROUND(TRUNC(('TRI-2'!CG18  ),2),0))&lt;=1,"E-","")))))))))))</f>
        <v>B+</v>
      </c>
      <c r="CH18" s="51" t="str">
        <f>IF(OR('TRI-2'!CH18 ="",'TRI-2'!CH18&lt;0,'TRI-2'!CH18  &gt;10),"",IF((ROUND(TRUNC(('TRI-2'!CH18  ),2),0))=10,"A+",IF((ROUND(TRUNC(('TRI-2'!CH18  ),2),0))=9,"A-",IF((ROUND(TRUNC(('TRI-2'!CH18   ),2),0))=8,"B+",IF((ROUND(TRUNC(('TRI-2'!CH18 ),2),0))=7,"B-",IF((ROUND(TRUNC(('TRI-2'!CH18  ),2),0))=6,"C+",IF((ROUND(TRUNC(('TRI-2'!CH18  ),2),0))=5,"C-",IF((ROUND(TRUNC(('TRI-2'!CH18  ),2),0))=4,"D+",IF((ROUND(TRUNC(('TRI-2'!CH18 ),2),0))=3,"D-",IF((ROUND(TRUNC(('TRI-2'!CH18 ),2),0))=2,"E+",IF((ROUND(TRUNC(('TRI-2'!CH18  ),2),0))&lt;=1,"E-","")))))))))))</f>
        <v>A+</v>
      </c>
      <c r="CI18" s="51" t="str">
        <f>IF(OR('TRI-2'!CI18 ="",'TRI-2'!CI18&lt;0,'TRI-2'!CI18  &gt;10),"",IF((ROUND(TRUNC(('TRI-2'!CI18  ),2),0))=10,"A+",IF((ROUND(TRUNC(('TRI-2'!CI18  ),2),0))=9,"A-",IF((ROUND(TRUNC(('TRI-2'!CI18   ),2),0))=8,"B+",IF((ROUND(TRUNC(('TRI-2'!CI18 ),2),0))=7,"B-",IF((ROUND(TRUNC(('TRI-2'!CI18  ),2),0))=6,"C+",IF((ROUND(TRUNC(('TRI-2'!CI18  ),2),0))=5,"C-",IF((ROUND(TRUNC(('TRI-2'!CI18  ),2),0))=4,"D+",IF((ROUND(TRUNC(('TRI-2'!CI18 ),2),0))=3,"D-",IF((ROUND(TRUNC(('TRI-2'!CI18 ),2),0))=2,"E+",IF((ROUND(TRUNC(('TRI-2'!CI18  ),2),0))&lt;=1,"E-","")))))))))))</f>
        <v>A+</v>
      </c>
      <c r="CJ18" s="51" t="str">
        <f>IF(OR('TRI-2'!CJ18 ="",'TRI-2'!CJ18&lt;0,'TRI-2'!CJ18  &gt;10),"",IF((ROUND(TRUNC(('TRI-2'!CJ18  ),2),0))=10,"A+",IF((ROUND(TRUNC(('TRI-2'!CJ18  ),2),0))=9,"A-",IF((ROUND(TRUNC(('TRI-2'!CJ18   ),2),0))=8,"B+",IF((ROUND(TRUNC(('TRI-2'!CJ18 ),2),0))=7,"B-",IF((ROUND(TRUNC(('TRI-2'!CJ18  ),2),0))=6,"C+",IF((ROUND(TRUNC(('TRI-2'!CJ18  ),2),0))=5,"C-",IF((ROUND(TRUNC(('TRI-2'!CJ18  ),2),0))=4,"D+",IF((ROUND(TRUNC(('TRI-2'!CJ18 ),2),0))=3,"D-",IF((ROUND(TRUNC(('TRI-2'!CJ18 ),2),0))=2,"E+",IF((ROUND(TRUNC(('TRI-2'!CJ18  ),2),0))&lt;=1,"E-","")))))))))))</f>
        <v>A+</v>
      </c>
      <c r="CK18" s="51" t="str">
        <f>IF(OR('TRI-2'!CK18 ="",'TRI-2'!CK18&lt;0,'TRI-2'!CK18  &gt;10),"",IF((ROUND(TRUNC(('TRI-2'!CK18  ),2),0))=10,"A+",IF((ROUND(TRUNC(('TRI-2'!CK18  ),2),0))=9,"A-",IF((ROUND(TRUNC(('TRI-2'!CK18   ),2),0))=8,"B+",IF((ROUND(TRUNC(('TRI-2'!CK18 ),2),0))=7,"B-",IF((ROUND(TRUNC(('TRI-2'!CK18  ),2),0))=6,"C+",IF((ROUND(TRUNC(('TRI-2'!CK18  ),2),0))=5,"C-",IF((ROUND(TRUNC(('TRI-2'!CK18  ),2),0))=4,"D+",IF((ROUND(TRUNC(('TRI-2'!CK18 ),2),0))=3,"D-",IF((ROUND(TRUNC(('TRI-2'!CK18 ),2),0))=2,"E+",IF((ROUND(TRUNC(('TRI-2'!CK18  ),2),0))&lt;=1,"E-","")))))))))))</f>
        <v>A+</v>
      </c>
      <c r="CL18" s="51" t="str">
        <f>IF(OR('TRI-2'!CL18 ="",'TRI-2'!CL18&lt;0,'TRI-2'!CL18  &gt;10),"",IF((ROUND(TRUNC(('TRI-2'!CL18  ),2),0))=10,"A+",IF((ROUND(TRUNC(('TRI-2'!CL18  ),2),0))=9,"A-",IF((ROUND(TRUNC(('TRI-2'!CL18   ),2),0))=8,"B+",IF((ROUND(TRUNC(('TRI-2'!CL18 ),2),0))=7,"B-",IF((ROUND(TRUNC(('TRI-2'!CL18  ),2),0))=6,"C+",IF((ROUND(TRUNC(('TRI-2'!CL18  ),2),0))=5,"C-",IF((ROUND(TRUNC(('TRI-2'!CL18  ),2),0))=4,"D+",IF((ROUND(TRUNC(('TRI-2'!CL18 ),2),0))=3,"D-",IF((ROUND(TRUNC(('TRI-2'!CL18 ),2),0))=2,"E+",IF((ROUND(TRUNC(('TRI-2'!CL18  ),2),0))&lt;=1,"E-","")))))))))))</f>
        <v>A+</v>
      </c>
      <c r="CM18" s="51" t="str">
        <f>IF(OR('TRI-2'!CM18 ="",'TRI-2'!CM18&lt;0,'TRI-2'!CM18  &gt;10),"",IF((ROUND(TRUNC(('TRI-2'!CM18  ),2),0))=10,"A+",IF((ROUND(TRUNC(('TRI-2'!CM18  ),2),0))=9,"A-",IF((ROUND(TRUNC(('TRI-2'!CM18   ),2),0))=8,"B+",IF((ROUND(TRUNC(('TRI-2'!CM18 ),2),0))=7,"B-",IF((ROUND(TRUNC(('TRI-2'!CM18  ),2),0))=6,"C+",IF((ROUND(TRUNC(('TRI-2'!CM18  ),2),0))=5,"C-",IF((ROUND(TRUNC(('TRI-2'!CM18  ),2),0))=4,"D+",IF((ROUND(TRUNC(('TRI-2'!CM18 ),2),0))=3,"D-",IF((ROUND(TRUNC(('TRI-2'!CM18 ),2),0))=2,"E+",IF((ROUND(TRUNC(('TRI-2'!CM18  ),2),0))&lt;=1,"E-","")))))))))))</f>
        <v>A+</v>
      </c>
      <c r="CN18" s="51" t="str">
        <f>IF(OR('TRI-2'!CN18 ="",'TRI-2'!CN18&lt;0,'TRI-2'!CN18  &gt;10),"",IF((ROUND(TRUNC(('TRI-2'!CN18  ),2),0))=10,"A+",IF((ROUND(TRUNC(('TRI-2'!CN18  ),2),0))=9,"A-",IF((ROUND(TRUNC(('TRI-2'!CN18   ),2),0))=8,"B+",IF((ROUND(TRUNC(('TRI-2'!CN18 ),2),0))=7,"B-",IF((ROUND(TRUNC(('TRI-2'!CN18  ),2),0))=6,"C+",IF((ROUND(TRUNC(('TRI-2'!CN18  ),2),0))=5,"C-",IF((ROUND(TRUNC(('TRI-2'!CN18  ),2),0))=4,"D+",IF((ROUND(TRUNC(('TRI-2'!CN18 ),2),0))=3,"D-",IF((ROUND(TRUNC(('TRI-2'!CN18 ),2),0))=2,"E+",IF((ROUND(TRUNC(('TRI-2'!CN18  ),2),0))&lt;=1,"E-","")))))))))))</f>
        <v>A+</v>
      </c>
      <c r="CO18" s="51" t="str">
        <f>IF(OR('TRI-2'!CO18 ="",'TRI-2'!CO18&lt;0,'TRI-2'!CO18  &gt;10),"",IF((ROUND(TRUNC(('TRI-2'!CO18  ),2),0))=10,"A+",IF((ROUND(TRUNC(('TRI-2'!CO18  ),2),0))=9,"A-",IF((ROUND(TRUNC(('TRI-2'!CO18   ),2),0))=8,"B+",IF((ROUND(TRUNC(('TRI-2'!CO18 ),2),0))=7,"B-",IF((ROUND(TRUNC(('TRI-2'!CO18  ),2),0))=6,"C+",IF((ROUND(TRUNC(('TRI-2'!CO18  ),2),0))=5,"C-",IF((ROUND(TRUNC(('TRI-2'!CO18  ),2),0))=4,"D+",IF((ROUND(TRUNC(('TRI-2'!CO18 ),2),0))=3,"D-",IF((ROUND(TRUNC(('TRI-2'!CO18 ),2),0))=2,"E+",IF((ROUND(TRUNC(('TRI-2'!CO18  ),2),0))&lt;=1,"E-","")))))))))))</f>
        <v>A+</v>
      </c>
      <c r="CP18" s="51" t="str">
        <f>IF(OR('TRI-2'!CP18 ="",'TRI-2'!CP18&lt;0,'TRI-2'!CP18  &gt;10),"",IF((ROUND(TRUNC(('TRI-2'!CP18  ),2),0))=10,"A+",IF((ROUND(TRUNC(('TRI-2'!CP18  ),2),0))=9,"A-",IF((ROUND(TRUNC(('TRI-2'!CP18   ),2),0))=8,"B+",IF((ROUND(TRUNC(('TRI-2'!CP18 ),2),0))=7,"B-",IF((ROUND(TRUNC(('TRI-2'!CP18  ),2),0))=6,"C+",IF((ROUND(TRUNC(('TRI-2'!CP18  ),2),0))=5,"C-",IF((ROUND(TRUNC(('TRI-2'!CP18  ),2),0))=4,"D+",IF((ROUND(TRUNC(('TRI-2'!CP18 ),2),0))=3,"D-",IF((ROUND(TRUNC(('TRI-2'!CP18 ),2),0))=2,"E+",IF((ROUND(TRUNC(('TRI-2'!CP18  ),2),0))&lt;=1,"E-","")))))))))))</f>
        <v>A+</v>
      </c>
      <c r="CQ18" s="51" t="str">
        <f>IF(OR('TRI-2'!CQ18 ="",'TRI-2'!CQ18&lt;0,'TRI-2'!CQ18  &gt;10),"",IF((ROUND(TRUNC(('TRI-2'!CQ18  ),2),0))=10,"A+",IF((ROUND(TRUNC(('TRI-2'!CQ18  ),2),0))=9,"A-",IF((ROUND(TRUNC(('TRI-2'!CQ18   ),2),0))=8,"B+",IF((ROUND(TRUNC(('TRI-2'!CQ18 ),2),0))=7,"B-",IF((ROUND(TRUNC(('TRI-2'!CQ18  ),2),0))=6,"C+",IF((ROUND(TRUNC(('TRI-2'!CQ18  ),2),0))=5,"C-",IF((ROUND(TRUNC(('TRI-2'!CQ18  ),2),0))=4,"D+",IF((ROUND(TRUNC(('TRI-2'!CQ18 ),2),0))=3,"D-",IF((ROUND(TRUNC(('TRI-2'!CQ18 ),2),0))=2,"E+",IF((ROUND(TRUNC(('TRI-2'!CQ18  ),2),0))&lt;=1,"E-","")))))))))))</f>
        <v>A+</v>
      </c>
      <c r="CR18" s="51" t="str">
        <f>IF(OR('TRI-2'!CR18 ="",'TRI-2'!CR18&lt;0,'TRI-2'!CR18  &gt;10),"",IF((ROUND(TRUNC(('TRI-2'!CR18  ),2),0))=10,"A+",IF((ROUND(TRUNC(('TRI-2'!CR18  ),2),0))=9,"A-",IF((ROUND(TRUNC(('TRI-2'!CR18   ),2),0))=8,"B+",IF((ROUND(TRUNC(('TRI-2'!CR18 ),2),0))=7,"B-",IF((ROUND(TRUNC(('TRI-2'!CR18  ),2),0))=6,"C+",IF((ROUND(TRUNC(('TRI-2'!CR18  ),2),0))=5,"C-",IF((ROUND(TRUNC(('TRI-2'!CR18  ),2),0))=4,"D+",IF((ROUND(TRUNC(('TRI-2'!CR18 ),2),0))=3,"D-",IF((ROUND(TRUNC(('TRI-2'!CR18 ),2),0))=2,"E+",IF((ROUND(TRUNC(('TRI-2'!CR18  ),2),0))&lt;=1,"E-","")))))))))))</f>
        <v>A+</v>
      </c>
      <c r="CS18" s="51" t="str">
        <f>IF(OR('TRI-2'!CS18 ="",'TRI-2'!CS18&lt;0,'TRI-2'!CS18  &gt;10),"",IF((ROUND(TRUNC(('TRI-2'!CS18  ),2),0))=10,"A+",IF((ROUND(TRUNC(('TRI-2'!CS18  ),2),0))=9,"A-",IF((ROUND(TRUNC(('TRI-2'!CS18   ),2),0))=8,"B+",IF((ROUND(TRUNC(('TRI-2'!CS18 ),2),0))=7,"B-",IF((ROUND(TRUNC(('TRI-2'!CS18  ),2),0))=6,"C+",IF((ROUND(TRUNC(('TRI-2'!CS18  ),2),0))=5,"C-",IF((ROUND(TRUNC(('TRI-2'!CS18  ),2),0))=4,"D+",IF((ROUND(TRUNC(('TRI-2'!CS18 ),2),0))=3,"D-",IF((ROUND(TRUNC(('TRI-2'!CS18 ),2),0))=2,"E+",IF((ROUND(TRUNC(('TRI-2'!CS18  ),2),0))&lt;=1,"E-","")))))))))))</f>
        <v>A+</v>
      </c>
      <c r="CT18" s="51" t="str">
        <f>IF(OR('TRI-2'!CT18 ="",'TRI-2'!CT18&lt;0,'TRI-2'!CT18  &gt;10),"",IF((ROUND(TRUNC(('TRI-2'!CT18  ),2),0))=10,"A+",IF((ROUND(TRUNC(('TRI-2'!CT18  ),2),0))=9,"A-",IF((ROUND(TRUNC(('TRI-2'!CT18   ),2),0))=8,"B+",IF((ROUND(TRUNC(('TRI-2'!CT18 ),2),0))=7,"B-",IF((ROUND(TRUNC(('TRI-2'!CT18  ),2),0))=6,"C+",IF((ROUND(TRUNC(('TRI-2'!CT18  ),2),0))=5,"C-",IF((ROUND(TRUNC(('TRI-2'!CT18  ),2),0))=4,"D+",IF((ROUND(TRUNC(('TRI-2'!CT18 ),2),0))=3,"D-",IF((ROUND(TRUNC(('TRI-2'!CT18 ),2),0))=2,"E+",IF((ROUND(TRUNC(('TRI-2'!CT18  ),2),0))&lt;=1,"E-","")))))))))))</f>
        <v>A+</v>
      </c>
      <c r="CU18" s="51" t="str">
        <f>IF(OR('TRI-2'!CU18 ="",'TRI-2'!CU18&lt;0,'TRI-2'!CU18  &gt;10),"",IF((ROUND(TRUNC(('TRI-2'!CU18  ),2),0))=10,"A+",IF((ROUND(TRUNC(('TRI-2'!CU18  ),2),0))=9,"A-",IF((ROUND(TRUNC(('TRI-2'!CU18   ),2),0))=8,"B+",IF((ROUND(TRUNC(('TRI-2'!CU18 ),2),0))=7,"B-",IF((ROUND(TRUNC(('TRI-2'!CU18  ),2),0))=6,"C+",IF((ROUND(TRUNC(('TRI-2'!CU18  ),2),0))=5,"C-",IF((ROUND(TRUNC(('TRI-2'!CU18  ),2),0))=4,"D+",IF((ROUND(TRUNC(('TRI-2'!CU18 ),2),0))=3,"D-",IF((ROUND(TRUNC(('TRI-2'!CU18 ),2),0))=2,"E+",IF((ROUND(TRUNC(('TRI-2'!CU18  ),2),0))&lt;=1,"E-","")))))))))))</f>
        <v>A+</v>
      </c>
      <c r="CV18" s="51" t="str">
        <f>IF(OR('TRI-2'!CV18 ="",'TRI-2'!CV18&lt;0,'TRI-2'!CV18  &gt;10),"",IF((ROUND(TRUNC(('TRI-2'!CV18  ),2),0))=10,"A+",IF((ROUND(TRUNC(('TRI-2'!CV18  ),2),0))=9,"A-",IF((ROUND(TRUNC(('TRI-2'!CV18   ),2),0))=8,"B+",IF((ROUND(TRUNC(('TRI-2'!CV18 ),2),0))=7,"B-",IF((ROUND(TRUNC(('TRI-2'!CV18  ),2),0))=6,"C+",IF((ROUND(TRUNC(('TRI-2'!CV18  ),2),0))=5,"C-",IF((ROUND(TRUNC(('TRI-2'!CV18  ),2),0))=4,"D+",IF((ROUND(TRUNC(('TRI-2'!CV18 ),2),0))=3,"D-",IF((ROUND(TRUNC(('TRI-2'!CV18 ),2),0))=2,"E+",IF((ROUND(TRUNC(('TRI-2'!CV18  ),2),0))&lt;=1,"E-","")))))))))))</f>
        <v>A+</v>
      </c>
      <c r="CW18" s="51" t="str">
        <f>IF(OR('TRI-2'!CW18 ="",'TRI-2'!CW18&lt;0,'TRI-2'!CW18  &gt;10),"",IF((ROUND(TRUNC(('TRI-2'!CW18  ),2),0))=10,"A+",IF((ROUND(TRUNC(('TRI-2'!CW18  ),2),0))=9,"A-",IF((ROUND(TRUNC(('TRI-2'!CW18   ),2),0))=8,"B+",IF((ROUND(TRUNC(('TRI-2'!CW18 ),2),0))=7,"B-",IF((ROUND(TRUNC(('TRI-2'!CW18  ),2),0))=6,"C+",IF((ROUND(TRUNC(('TRI-2'!CW18  ),2),0))=5,"C-",IF((ROUND(TRUNC(('TRI-2'!CW18  ),2),0))=4,"D+",IF((ROUND(TRUNC(('TRI-2'!CW18 ),2),0))=3,"D-",IF((ROUND(TRUNC(('TRI-2'!CW18 ),2),0))=2,"E+",IF((ROUND(TRUNC(('TRI-2'!CW18  ),2),0))&lt;=1,"E-","")))))))))))</f>
        <v>A+</v>
      </c>
      <c r="CX18" s="51" t="str">
        <f>IF(OR('TRI-2'!CX18 ="",'TRI-2'!CX18&lt;0,'TRI-2'!CX18  &gt;10),"",IF((ROUND(TRUNC(('TRI-2'!CX18  ),2),0))=10,"A+",IF((ROUND(TRUNC(('TRI-2'!CX18  ),2),0))=9,"A-",IF((ROUND(TRUNC(('TRI-2'!CX18   ),2),0))=8,"B+",IF((ROUND(TRUNC(('TRI-2'!CX18 ),2),0))=7,"B-",IF((ROUND(TRUNC(('TRI-2'!CX18  ),2),0))=6,"C+",IF((ROUND(TRUNC(('TRI-2'!CX18  ),2),0))=5,"C-",IF((ROUND(TRUNC(('TRI-2'!CX18  ),2),0))=4,"D+",IF((ROUND(TRUNC(('TRI-2'!CX18 ),2),0))=3,"D-",IF((ROUND(TRUNC(('TRI-2'!CX18 ),2),0))=2,"E+",IF((ROUND(TRUNC(('TRI-2'!CX18  ),2),0))&lt;=1,"E-","")))))))))))</f>
        <v>A+</v>
      </c>
      <c r="CY18" s="51" t="str">
        <f>IF(OR('TRI-2'!CY18 ="",'TRI-2'!CY18&lt;0,'TRI-2'!CY18  &gt;10),"",IF((ROUND(TRUNC(('TRI-2'!CY18  ),2),0))=10,"A+",IF((ROUND(TRUNC(('TRI-2'!CY18  ),2),0))=9,"A-",IF((ROUND(TRUNC(('TRI-2'!CY18   ),2),0))=8,"B+",IF((ROUND(TRUNC(('TRI-2'!CY18 ),2),0))=7,"B-",IF((ROUND(TRUNC(('TRI-2'!CY18  ),2),0))=6,"C+",IF((ROUND(TRUNC(('TRI-2'!CY18  ),2),0))=5,"C-",IF((ROUND(TRUNC(('TRI-2'!CY18  ),2),0))=4,"D+",IF((ROUND(TRUNC(('TRI-2'!CY18 ),2),0))=3,"D-",IF((ROUND(TRUNC(('TRI-2'!CY18 ),2),0))=2,"E+",IF((ROUND(TRUNC(('TRI-2'!CY18  ),2),0))&lt;=1,"E-","")))))))))))</f>
        <v>A+</v>
      </c>
      <c r="CZ18" s="51" t="str">
        <f>IF(OR('TRI-2'!CZ18 ="",'TRI-2'!CZ18&lt;0,'TRI-2'!CZ18  &gt;10),"",IF((ROUND(TRUNC(('TRI-2'!CZ18  ),2),0))=10,"A+",IF((ROUND(TRUNC(('TRI-2'!CZ18  ),2),0))=9,"A-",IF((ROUND(TRUNC(('TRI-2'!CZ18   ),2),0))=8,"B+",IF((ROUND(TRUNC(('TRI-2'!CZ18 ),2),0))=7,"B-",IF((ROUND(TRUNC(('TRI-2'!CZ18  ),2),0))=6,"C+",IF((ROUND(TRUNC(('TRI-2'!CZ18  ),2),0))=5,"C-",IF((ROUND(TRUNC(('TRI-2'!CZ18  ),2),0))=4,"D+",IF((ROUND(TRUNC(('TRI-2'!CZ18 ),2),0))=3,"D-",IF((ROUND(TRUNC(('TRI-2'!CZ18 ),2),0))=2,"E+",IF((ROUND(TRUNC(('TRI-2'!CZ18  ),2),0))&lt;=1,"E-","")))))))))))</f>
        <v>A+</v>
      </c>
      <c r="DA18" s="51" t="str">
        <f>IF(OR('TRI-2'!DA18 ="",'TRI-2'!DA18&lt;0,'TRI-2'!DA18  &gt;10),"",IF((ROUND(TRUNC(('TRI-2'!DA18  ),2),0))=10,"A+",IF((ROUND(TRUNC(('TRI-2'!DA18  ),2),0))=9,"A-",IF((ROUND(TRUNC(('TRI-2'!DA18   ),2),0))=8,"B+",IF((ROUND(TRUNC(('TRI-2'!DA18 ),2),0))=7,"B-",IF((ROUND(TRUNC(('TRI-2'!DA18  ),2),0))=6,"C+",IF((ROUND(TRUNC(('TRI-2'!DA18  ),2),0))=5,"C-",IF((ROUND(TRUNC(('TRI-2'!DA18  ),2),0))=4,"D+",IF((ROUND(TRUNC(('TRI-2'!DA18 ),2),0))=3,"D-",IF((ROUND(TRUNC(('TRI-2'!DA18 ),2),0))=2,"E+",IF((ROUND(TRUNC(('TRI-2'!DA18  ),2),0))&lt;=1,"E-","")))))))))))</f>
        <v>A+</v>
      </c>
      <c r="DB18" s="51" t="str">
        <f>IF(OR('TRI-2'!DB18 ="",'TRI-2'!DB18&lt;0,'TRI-2'!DB18  &gt;10),"",IF((ROUND(TRUNC(('TRI-2'!DB18  ),2),0))=10,"A+",IF((ROUND(TRUNC(('TRI-2'!DB18  ),2),0))=9,"A-",IF((ROUND(TRUNC(('TRI-2'!DB18   ),2),0))=8,"B+",IF((ROUND(TRUNC(('TRI-2'!DB18 ),2),0))=7,"B-",IF((ROUND(TRUNC(('TRI-2'!DB18  ),2),0))=6,"C+",IF((ROUND(TRUNC(('TRI-2'!DB18  ),2),0))=5,"C-",IF((ROUND(TRUNC(('TRI-2'!DB18  ),2),0))=4,"D+",IF((ROUND(TRUNC(('TRI-2'!DB18 ),2),0))=3,"D-",IF((ROUND(TRUNC(('TRI-2'!DB18 ),2),0))=2,"E+",IF((ROUND(TRUNC(('TRI-2'!DB18  ),2),0))&lt;=1,"E-","")))))))))))</f>
        <v>A+</v>
      </c>
      <c r="DC18" s="51" t="str">
        <f>IF(OR('TRI-2'!DC18 ="",'TRI-2'!DC18&lt;0,'TRI-2'!DC18  &gt;10),"",IF((ROUND(TRUNC(('TRI-2'!DC18  ),2),0))=10,"A+",IF((ROUND(TRUNC(('TRI-2'!DC18  ),2),0))=9,"A-",IF((ROUND(TRUNC(('TRI-2'!DC18   ),2),0))=8,"B+",IF((ROUND(TRUNC(('TRI-2'!DC18 ),2),0))=7,"B-",IF((ROUND(TRUNC(('TRI-2'!DC18  ),2),0))=6,"C+",IF((ROUND(TRUNC(('TRI-2'!DC18  ),2),0))=5,"C-",IF((ROUND(TRUNC(('TRI-2'!DC18  ),2),0))=4,"D+",IF((ROUND(TRUNC(('TRI-2'!DC18 ),2),0))=3,"D-",IF((ROUND(TRUNC(('TRI-2'!DC18 ),2),0))=2,"E+",IF((ROUND(TRUNC(('TRI-2'!DC18  ),2),0))&lt;=1,"E-","")))))))))))</f>
        <v>A+</v>
      </c>
      <c r="DD18" s="51" t="str">
        <f>IF(OR('TRI-2'!DD18 ="",'TRI-2'!DD18&lt;0,'TRI-2'!DD18  &gt;10),"",IF((ROUND(TRUNC(('TRI-2'!DD18  ),2),0))=10,"A+",IF((ROUND(TRUNC(('TRI-2'!DD18  ),2),0))=9,"A-",IF((ROUND(TRUNC(('TRI-2'!DD18   ),2),0))=8,"B+",IF((ROUND(TRUNC(('TRI-2'!DD18 ),2),0))=7,"B-",IF((ROUND(TRUNC(('TRI-2'!DD18  ),2),0))=6,"C+",IF((ROUND(TRUNC(('TRI-2'!DD18  ),2),0))=5,"C-",IF((ROUND(TRUNC(('TRI-2'!DD18  ),2),0))=4,"D+",IF((ROUND(TRUNC(('TRI-2'!DD18 ),2),0))=3,"D-",IF((ROUND(TRUNC(('TRI-2'!DD18 ),2),0))=2,"E+",IF((ROUND(TRUNC(('TRI-2'!DD18  ),2),0))&lt;=1,"E-","")))))))))))</f>
        <v>A+</v>
      </c>
      <c r="DE18" s="51" t="str">
        <f>IF(OR('TRI-2'!DE18 ="",'TRI-2'!DE18&lt;0,'TRI-2'!DE18  &gt;10),"",IF((ROUND(TRUNC(('TRI-2'!DE18  ),2),0))=10,"A+",IF((ROUND(TRUNC(('TRI-2'!DE18  ),2),0))=9,"A-",IF((ROUND(TRUNC(('TRI-2'!DE18   ),2),0))=8,"B+",IF((ROUND(TRUNC(('TRI-2'!DE18 ),2),0))=7,"B-",IF((ROUND(TRUNC(('TRI-2'!DE18  ),2),0))=6,"C+",IF((ROUND(TRUNC(('TRI-2'!DE18  ),2),0))=5,"C-",IF((ROUND(TRUNC(('TRI-2'!DE18  ),2),0))=4,"D+",IF((ROUND(TRUNC(('TRI-2'!DE18 ),2),0))=3,"D-",IF((ROUND(TRUNC(('TRI-2'!DE18 ),2),0))=2,"E+",IF((ROUND(TRUNC(('TRI-2'!DE18  ),2),0))&lt;=1,"E-","")))))))))))</f>
        <v>A+</v>
      </c>
      <c r="DF18" s="51" t="str">
        <f>IF(OR('TRI-2'!DF18 ="",'TRI-2'!DF18&lt;0,'TRI-2'!DF18  &gt;10),"",IF((ROUND(TRUNC(('TRI-2'!DF18  ),2),0))=10,"A+",IF((ROUND(TRUNC(('TRI-2'!DF18  ),2),0))=9,"A-",IF((ROUND(TRUNC(('TRI-2'!DF18   ),2),0))=8,"B+",IF((ROUND(TRUNC(('TRI-2'!DF18 ),2),0))=7,"B-",IF((ROUND(TRUNC(('TRI-2'!DF18  ),2),0))=6,"C+",IF((ROUND(TRUNC(('TRI-2'!DF18  ),2),0))=5,"C-",IF((ROUND(TRUNC(('TRI-2'!DF18  ),2),0))=4,"D+",IF((ROUND(TRUNC(('TRI-2'!DF18 ),2),0))=3,"D-",IF((ROUND(TRUNC(('TRI-2'!DF18 ),2),0))=2,"E+",IF((ROUND(TRUNC(('TRI-2'!DF18  ),2),0))&lt;=1,"E-","")))))))))))</f>
        <v>A+</v>
      </c>
      <c r="DG18" s="51" t="str">
        <f>IF(OR('TRI-2'!DG18 ="",'TRI-2'!DG18&lt;0,'TRI-2'!DG18  &gt;10),"",IF((ROUND(TRUNC(('TRI-2'!DG18  ),2),0))=10,"A+",IF((ROUND(TRUNC(('TRI-2'!DG18  ),2),0))=9,"A-",IF((ROUND(TRUNC(('TRI-2'!DG18   ),2),0))=8,"B+",IF((ROUND(TRUNC(('TRI-2'!DG18 ),2),0))=7,"B-",IF((ROUND(TRUNC(('TRI-2'!DG18  ),2),0))=6,"C+",IF((ROUND(TRUNC(('TRI-2'!DG18  ),2),0))=5,"C-",IF((ROUND(TRUNC(('TRI-2'!DG18  ),2),0))=4,"D+",IF((ROUND(TRUNC(('TRI-2'!DG18 ),2),0))=3,"D-",IF((ROUND(TRUNC(('TRI-2'!DG18 ),2),0))=2,"E+",IF((ROUND(TRUNC(('TRI-2'!DG18  ),2),0))&lt;=1,"E-","")))))))))))</f>
        <v>A+</v>
      </c>
      <c r="DH18" s="51" t="str">
        <f>IF(OR('TRI-2'!DH18 ="",'TRI-2'!DH18&lt;0,'TRI-2'!DH18  &gt;10),"",IF((ROUND(TRUNC(('TRI-2'!DH18  ),2),0))=10,"A+",IF((ROUND(TRUNC(('TRI-2'!DH18  ),2),0))=9,"A-",IF((ROUND(TRUNC(('TRI-2'!DH18   ),2),0))=8,"B+",IF((ROUND(TRUNC(('TRI-2'!DH18 ),2),0))=7,"B-",IF((ROUND(TRUNC(('TRI-2'!DH18  ),2),0))=6,"C+",IF((ROUND(TRUNC(('TRI-2'!DH18  ),2),0))=5,"C-",IF((ROUND(TRUNC(('TRI-2'!DH18  ),2),0))=4,"D+",IF((ROUND(TRUNC(('TRI-2'!DH18 ),2),0))=3,"D-",IF((ROUND(TRUNC(('TRI-2'!DH18 ),2),0))=2,"E+",IF((ROUND(TRUNC(('TRI-2'!DH18  ),2),0))&lt;=1,"E-","")))))))))))</f>
        <v>A+</v>
      </c>
      <c r="DI18" s="51" t="str">
        <f>IF(OR('TRI-2'!DI18 ="",'TRI-2'!DI18&lt;0,'TRI-2'!DI18  &gt;10),"",IF((ROUND(TRUNC(('TRI-2'!DI18  ),2),0))=10,"A+",IF((ROUND(TRUNC(('TRI-2'!DI18  ),2),0))=9,"A-",IF((ROUND(TRUNC(('TRI-2'!DI18   ),2),0))=8,"B+",IF((ROUND(TRUNC(('TRI-2'!DI18 ),2),0))=7,"B-",IF((ROUND(TRUNC(('TRI-2'!DI18  ),2),0))=6,"C+",IF((ROUND(TRUNC(('TRI-2'!DI18  ),2),0))=5,"C-",IF((ROUND(TRUNC(('TRI-2'!DI18  ),2),0))=4,"D+",IF((ROUND(TRUNC(('TRI-2'!DI18 ),2),0))=3,"D-",IF((ROUND(TRUNC(('TRI-2'!DI18 ),2),0))=2,"E+",IF((ROUND(TRUNC(('TRI-2'!DI18  ),2),0))&lt;=1,"E-","")))))))))))</f>
        <v>A+</v>
      </c>
      <c r="DJ18" s="51" t="str">
        <f>IF(OR('TRI-2'!DJ18 ="",'TRI-2'!DJ18&lt;0,'TRI-2'!DJ18  &gt;10),"",IF((ROUND(TRUNC(('TRI-2'!DJ18  ),2),0))=10,"A+",IF((ROUND(TRUNC(('TRI-2'!DJ18  ),2),0))=9,"A-",IF((ROUND(TRUNC(('TRI-2'!DJ18   ),2),0))=8,"B+",IF((ROUND(TRUNC(('TRI-2'!DJ18 ),2),0))=7,"B-",IF((ROUND(TRUNC(('TRI-2'!DJ18  ),2),0))=6,"C+",IF((ROUND(TRUNC(('TRI-2'!DJ18  ),2),0))=5,"C-",IF((ROUND(TRUNC(('TRI-2'!DJ18  ),2),0))=4,"D+",IF((ROUND(TRUNC(('TRI-2'!DJ18 ),2),0))=3,"D-",IF((ROUND(TRUNC(('TRI-2'!DJ18 ),2),0))=2,"E+",IF((ROUND(TRUNC(('TRI-2'!DJ18  ),2),0))&lt;=1,"E-","")))))))))))</f>
        <v>A+</v>
      </c>
      <c r="DK18" s="51" t="str">
        <f>IF(OR('TRI-2'!DK18 ="",'TRI-2'!DK18&lt;0,'TRI-2'!DK18  &gt;10),"",IF((ROUND(TRUNC(('TRI-2'!DK18  ),2),0))=10,"A+",IF((ROUND(TRUNC(('TRI-2'!DK18  ),2),0))=9,"A-",IF((ROUND(TRUNC(('TRI-2'!DK18   ),2),0))=8,"B+",IF((ROUND(TRUNC(('TRI-2'!DK18 ),2),0))=7,"B-",IF((ROUND(TRUNC(('TRI-2'!DK18  ),2),0))=6,"C+",IF((ROUND(TRUNC(('TRI-2'!DK18  ),2),0))=5,"C-",IF((ROUND(TRUNC(('TRI-2'!DK18  ),2),0))=4,"D+",IF((ROUND(TRUNC(('TRI-2'!DK18 ),2),0))=3,"D-",IF((ROUND(TRUNC(('TRI-2'!DK18 ),2),0))=2,"E+",IF((ROUND(TRUNC(('TRI-2'!DK18  ),2),0))&lt;=1,"E-","")))))))))))</f>
        <v>A+</v>
      </c>
      <c r="DL18" s="51" t="str">
        <f>IF(OR('TRI-2'!DL18 ="",'TRI-2'!DL18&lt;0,'TRI-2'!DL18  &gt;10),"",IF((ROUND(TRUNC(('TRI-2'!DL18  ),2),0))=10,"A+",IF((ROUND(TRUNC(('TRI-2'!DL18  ),2),0))=9,"A-",IF((ROUND(TRUNC(('TRI-2'!DL18   ),2),0))=8,"B+",IF((ROUND(TRUNC(('TRI-2'!DL18 ),2),0))=7,"B-",IF((ROUND(TRUNC(('TRI-2'!DL18  ),2),0))=6,"C+",IF((ROUND(TRUNC(('TRI-2'!DL18  ),2),0))=5,"C-",IF((ROUND(TRUNC(('TRI-2'!DL18  ),2),0))=4,"D+",IF((ROUND(TRUNC(('TRI-2'!DL18 ),2),0))=3,"D-",IF((ROUND(TRUNC(('TRI-2'!DL18 ),2),0))=2,"E+",IF((ROUND(TRUNC(('TRI-2'!DL18  ),2),0))&lt;=1,"E-","")))))))))))</f>
        <v>A+</v>
      </c>
      <c r="DM18" s="51" t="str">
        <f>IF(OR('TRI-2'!DM18 ="",'TRI-2'!DM18&lt;0,'TRI-2'!DM18  &gt;10),"",IF((ROUND(TRUNC(('TRI-2'!DM18  ),2),0))=10,"A+",IF((ROUND(TRUNC(('TRI-2'!DM18  ),2),0))=9,"A-",IF((ROUND(TRUNC(('TRI-2'!DM18   ),2),0))=8,"B+",IF((ROUND(TRUNC(('TRI-2'!DM18 ),2),0))=7,"B-",IF((ROUND(TRUNC(('TRI-2'!DM18  ),2),0))=6,"C+",IF((ROUND(TRUNC(('TRI-2'!DM18  ),2),0))=5,"C-",IF((ROUND(TRUNC(('TRI-2'!DM18  ),2),0))=4,"D+",IF((ROUND(TRUNC(('TRI-2'!DM18 ),2),0))=3,"D-",IF((ROUND(TRUNC(('TRI-2'!DM18 ),2),0))=2,"E+",IF((ROUND(TRUNC(('TRI-2'!DM18  ),2),0))&lt;=1,"E-","")))))))))))</f>
        <v>A+</v>
      </c>
      <c r="DN18" s="51" t="str">
        <f>IF(OR('TRI-2'!DN18 ="",'TRI-2'!DN18&lt;0,'TRI-2'!DN18  &gt;10),"",IF((ROUND(TRUNC(('TRI-2'!DN18  ),2),0))=10,"A+",IF((ROUND(TRUNC(('TRI-2'!DN18  ),2),0))=9,"A-",IF((ROUND(TRUNC(('TRI-2'!DN18   ),2),0))=8,"B+",IF((ROUND(TRUNC(('TRI-2'!DN18 ),2),0))=7,"B-",IF((ROUND(TRUNC(('TRI-2'!DN18  ),2),0))=6,"C+",IF((ROUND(TRUNC(('TRI-2'!DN18  ),2),0))=5,"C-",IF((ROUND(TRUNC(('TRI-2'!DN18  ),2),0))=4,"D+",IF((ROUND(TRUNC(('TRI-2'!DN18 ),2),0))=3,"D-",IF((ROUND(TRUNC(('TRI-2'!DN18 ),2),0))=2,"E+",IF((ROUND(TRUNC(('TRI-2'!DN18  ),2),0))&lt;=1,"E-","")))))))))))</f>
        <v>A+</v>
      </c>
      <c r="DO18" s="51" t="str">
        <f>IF(OR('TRI-2'!DO18 ="",'TRI-2'!DO18&lt;0,'TRI-2'!DO18  &gt;10),"",IF((ROUND(TRUNC(('TRI-2'!DO18  ),2),0))=10,"A+",IF((ROUND(TRUNC(('TRI-2'!DO18  ),2),0))=9,"A-",IF((ROUND(TRUNC(('TRI-2'!DO18   ),2),0))=8,"B+",IF((ROUND(TRUNC(('TRI-2'!DO18 ),2),0))=7,"B-",IF((ROUND(TRUNC(('TRI-2'!DO18  ),2),0))=6,"C+",IF((ROUND(TRUNC(('TRI-2'!DO18  ),2),0))=5,"C-",IF((ROUND(TRUNC(('TRI-2'!DO18  ),2),0))=4,"D+",IF((ROUND(TRUNC(('TRI-2'!DO18 ),2),0))=3,"D-",IF((ROUND(TRUNC(('TRI-2'!DO18 ),2),0))=2,"E+",IF((ROUND(TRUNC(('TRI-2'!DO18  ),2),0))&lt;=1,"E-","")))))))))))</f>
        <v>A+</v>
      </c>
      <c r="DP18" s="51" t="str">
        <f>IF(OR('TRI-2'!DP18 ="",'TRI-2'!DP18&lt;0,'TRI-2'!DP18  &gt;10),"",IF((ROUND(TRUNC(('TRI-2'!DP18  ),2),0))=10,"A+",IF((ROUND(TRUNC(('TRI-2'!DP18  ),2),0))=9,"A-",IF((ROUND(TRUNC(('TRI-2'!DP18   ),2),0))=8,"B+",IF((ROUND(TRUNC(('TRI-2'!DP18 ),2),0))=7,"B-",IF((ROUND(TRUNC(('TRI-2'!DP18  ),2),0))=6,"C+",IF((ROUND(TRUNC(('TRI-2'!DP18  ),2),0))=5,"C-",IF((ROUND(TRUNC(('TRI-2'!DP18  ),2),0))=4,"D+",IF((ROUND(TRUNC(('TRI-2'!DP18 ),2),0))=3,"D-",IF((ROUND(TRUNC(('TRI-2'!DP18 ),2),0))=2,"E+",IF((ROUND(TRUNC(('TRI-2'!DP18  ),2),0))&lt;=1,"E-","")))))))))))</f>
        <v>A+</v>
      </c>
      <c r="DQ18" s="51" t="str">
        <f>IF(OR('TRI-2'!DQ18 ="",'TRI-2'!DQ18&lt;0,'TRI-2'!DQ18  &gt;10),"",IF((ROUND(TRUNC(('TRI-2'!DQ18  ),2),0))=10,"A+",IF((ROUND(TRUNC(('TRI-2'!DQ18  ),2),0))=9,"A-",IF((ROUND(TRUNC(('TRI-2'!DQ18   ),2),0))=8,"B+",IF((ROUND(TRUNC(('TRI-2'!DQ18 ),2),0))=7,"B-",IF((ROUND(TRUNC(('TRI-2'!DQ18  ),2),0))=6,"C+",IF((ROUND(TRUNC(('TRI-2'!DQ18  ),2),0))=5,"C-",IF((ROUND(TRUNC(('TRI-2'!DQ18  ),2),0))=4,"D+",IF((ROUND(TRUNC(('TRI-2'!DQ18 ),2),0))=3,"D-",IF((ROUND(TRUNC(('TRI-2'!DQ18 ),2),0))=2,"E+",IF((ROUND(TRUNC(('TRI-2'!DQ18  ),2),0))&lt;=1,"E-","")))))))))))</f>
        <v>A+</v>
      </c>
      <c r="DR18" s="51" t="str">
        <f>IF(OR('TRI-2'!DR18 ="",'TRI-2'!DR18&lt;0,'TRI-2'!DR18  &gt;10),"",IF((ROUND(TRUNC(('TRI-2'!DR18  ),2),0))=10,"A+",IF((ROUND(TRUNC(('TRI-2'!DR18  ),2),0))=9,"A-",IF((ROUND(TRUNC(('TRI-2'!DR18   ),2),0))=8,"B+",IF((ROUND(TRUNC(('TRI-2'!DR18 ),2),0))=7,"B-",IF((ROUND(TRUNC(('TRI-2'!DR18  ),2),0))=6,"C+",IF((ROUND(TRUNC(('TRI-2'!DR18  ),2),0))=5,"C-",IF((ROUND(TRUNC(('TRI-2'!DR18  ),2),0))=4,"D+",IF((ROUND(TRUNC(('TRI-2'!DR18 ),2),0))=3,"D-",IF((ROUND(TRUNC(('TRI-2'!DR18 ),2),0))=2,"E+",IF((ROUND(TRUNC(('TRI-2'!DR18  ),2),0))&lt;=1,"E-","")))))))))))</f>
        <v>A+</v>
      </c>
      <c r="DS18" s="51" t="str">
        <f>IF(OR('TRI-2'!DS18 ="",'TRI-2'!DS18&lt;0,'TRI-2'!DS18  &gt;10),"",IF((ROUND(TRUNC(('TRI-2'!DS18  ),2),0))=10,"A+",IF((ROUND(TRUNC(('TRI-2'!DS18  ),2),0))=9,"A-",IF((ROUND(TRUNC(('TRI-2'!DS18   ),2),0))=8,"B+",IF((ROUND(TRUNC(('TRI-2'!DS18 ),2),0))=7,"B-",IF((ROUND(TRUNC(('TRI-2'!DS18  ),2),0))=6,"C+",IF((ROUND(TRUNC(('TRI-2'!DS18  ),2),0))=5,"C-",IF((ROUND(TRUNC(('TRI-2'!DS18  ),2),0))=4,"D+",IF((ROUND(TRUNC(('TRI-2'!DS18 ),2),0))=3,"D-",IF((ROUND(TRUNC(('TRI-2'!DS18 ),2),0))=2,"E+",IF((ROUND(TRUNC(('TRI-2'!DS18  ),2),0))&lt;=1,"E-","")))))))))))</f>
        <v>A+</v>
      </c>
      <c r="DT18" s="51" t="str">
        <f>IF(OR('TRI-2'!DT18 ="",'TRI-2'!DT18&lt;0,'TRI-2'!DT18  &gt;10),"",IF((ROUND(TRUNC(('TRI-2'!DT18  ),2),0))=10,"A+",IF((ROUND(TRUNC(('TRI-2'!DT18  ),2),0))=9,"A-",IF((ROUND(TRUNC(('TRI-2'!DT18   ),2),0))=8,"B+",IF((ROUND(TRUNC(('TRI-2'!DT18 ),2),0))=7,"B-",IF((ROUND(TRUNC(('TRI-2'!DT18  ),2),0))=6,"C+",IF((ROUND(TRUNC(('TRI-2'!DT18  ),2),0))=5,"C-",IF((ROUND(TRUNC(('TRI-2'!DT18  ),2),0))=4,"D+",IF((ROUND(TRUNC(('TRI-2'!DT18 ),2),0))=3,"D-",IF((ROUND(TRUNC(('TRI-2'!DT18 ),2),0))=2,"E+",IF((ROUND(TRUNC(('TRI-2'!DT18  ),2),0))&lt;=1,"E-","")))))))))))</f>
        <v>A+</v>
      </c>
      <c r="DU18" s="51" t="str">
        <f>IF(OR('TRI-2'!DU18 ="",'TRI-2'!DU18&lt;0,'TRI-2'!DU18  &gt;10),"",IF((ROUND(TRUNC(('TRI-2'!DU18  ),2),0))=10,"A+",IF((ROUND(TRUNC(('TRI-2'!DU18  ),2),0))=9,"A-",IF((ROUND(TRUNC(('TRI-2'!DU18   ),2),0))=8,"B+",IF((ROUND(TRUNC(('TRI-2'!DU18 ),2),0))=7,"B-",IF((ROUND(TRUNC(('TRI-2'!DU18  ),2),0))=6,"C+",IF((ROUND(TRUNC(('TRI-2'!DU18  ),2),0))=5,"C-",IF((ROUND(TRUNC(('TRI-2'!DU18  ),2),0))=4,"D+",IF((ROUND(TRUNC(('TRI-2'!DU18 ),2),0))=3,"D-",IF((ROUND(TRUNC(('TRI-2'!DU18 ),2),0))=2,"E+",IF((ROUND(TRUNC(('TRI-2'!DU18  ),2),0))&lt;=1,"E-","")))))))))))</f>
        <v>A+</v>
      </c>
      <c r="DV18" s="51" t="str">
        <f>IF(OR('TRI-2'!DV18 ="",'TRI-2'!DV18&lt;0,'TRI-2'!DV18  &gt;10),"",IF((ROUND(TRUNC(('TRI-2'!DV18  ),2),0))=10,"A+",IF((ROUND(TRUNC(('TRI-2'!DV18  ),2),0))=9,"A-",IF((ROUND(TRUNC(('TRI-2'!DV18   ),2),0))=8,"B+",IF((ROUND(TRUNC(('TRI-2'!DV18 ),2),0))=7,"B-",IF((ROUND(TRUNC(('TRI-2'!DV18  ),2),0))=6,"C+",IF((ROUND(TRUNC(('TRI-2'!DV18  ),2),0))=5,"C-",IF((ROUND(TRUNC(('TRI-2'!DV18  ),2),0))=4,"D+",IF((ROUND(TRUNC(('TRI-2'!DV18 ),2),0))=3,"D-",IF((ROUND(TRUNC(('TRI-2'!DV18 ),2),0))=2,"E+",IF((ROUND(TRUNC(('TRI-2'!DV18  ),2),0))&lt;=1,"E-","")))))))))))</f>
        <v>A+</v>
      </c>
      <c r="DW18" s="51" t="str">
        <f>IF(OR('TRI-2'!DW18 ="",'TRI-2'!DW18&lt;0,'TRI-2'!DW18  &gt;10),"",IF((ROUND(TRUNC(('TRI-2'!DW18  ),2),0))=10,"A+",IF((ROUND(TRUNC(('TRI-2'!DW18  ),2),0))=9,"A-",IF((ROUND(TRUNC(('TRI-2'!DW18   ),2),0))=8,"B+",IF((ROUND(TRUNC(('TRI-2'!DW18 ),2),0))=7,"B-",IF((ROUND(TRUNC(('TRI-2'!DW18  ),2),0))=6,"C+",IF((ROUND(TRUNC(('TRI-2'!DW18  ),2),0))=5,"C-",IF((ROUND(TRUNC(('TRI-2'!DW18  ),2),0))=4,"D+",IF((ROUND(TRUNC(('TRI-2'!DW18 ),2),0))=3,"D-",IF((ROUND(TRUNC(('TRI-2'!DW18 ),2),0))=2,"E+",IF((ROUND(TRUNC(('TRI-2'!DW18  ),2),0))&lt;=1,"E-","")))))))))))</f>
        <v>A+</v>
      </c>
      <c r="DX18" s="51" t="str">
        <f>IF(OR('TRI-2'!DX18 ="",'TRI-2'!DX18&lt;0,'TRI-2'!DX18  &gt;10),"",IF((ROUND(TRUNC(('TRI-2'!DX18  ),2),0))=10,"A+",IF((ROUND(TRUNC(('TRI-2'!DX18  ),2),0))=9,"A-",IF((ROUND(TRUNC(('TRI-2'!DX18   ),2),0))=8,"B+",IF((ROUND(TRUNC(('TRI-2'!DX18 ),2),0))=7,"B-",IF((ROUND(TRUNC(('TRI-2'!DX18  ),2),0))=6,"C+",IF((ROUND(TRUNC(('TRI-2'!DX18  ),2),0))=5,"C-",IF((ROUND(TRUNC(('TRI-2'!DX18  ),2),0))=4,"D+",IF((ROUND(TRUNC(('TRI-2'!DX18 ),2),0))=3,"D-",IF((ROUND(TRUNC(('TRI-2'!DX18 ),2),0))=2,"E+",IF((ROUND(TRUNC(('TRI-2'!DX18  ),2),0))&lt;=1,"E-","")))))))))))</f>
        <v>A+</v>
      </c>
      <c r="DY18" s="51" t="str">
        <f>IF(OR('TRI-2'!DY18 ="",'TRI-2'!DY18&lt;0,'TRI-2'!DY18  &gt;10),"",IF((ROUND(TRUNC(('TRI-2'!DY18  ),2),0))=10,"A+",IF((ROUND(TRUNC(('TRI-2'!DY18  ),2),0))=9,"A-",IF((ROUND(TRUNC(('TRI-2'!DY18   ),2),0))=8,"B+",IF((ROUND(TRUNC(('TRI-2'!DY18 ),2),0))=7,"B-",IF((ROUND(TRUNC(('TRI-2'!DY18  ),2),0))=6,"C+",IF((ROUND(TRUNC(('TRI-2'!DY18  ),2),0))=5,"C-",IF((ROUND(TRUNC(('TRI-2'!DY18  ),2),0))=4,"D+",IF((ROUND(TRUNC(('TRI-2'!DY18 ),2),0))=3,"D-",IF((ROUND(TRUNC(('TRI-2'!DY18 ),2),0))=2,"E+",IF((ROUND(TRUNC(('TRI-2'!DY18  ),2),0))&lt;=1,"E-","")))))))))))</f>
        <v>A+</v>
      </c>
      <c r="DZ18" s="51" t="str">
        <f>IF(OR('TRI-2'!DZ18 ="",'TRI-2'!DZ18&lt;0,'TRI-2'!DZ18  &gt;10),"",IF((ROUND(TRUNC(('TRI-2'!DZ18  ),2),0))=10,"A+",IF((ROUND(TRUNC(('TRI-2'!DZ18  ),2),0))=9,"A-",IF((ROUND(TRUNC(('TRI-2'!DZ18   ),2),0))=8,"B+",IF((ROUND(TRUNC(('TRI-2'!DZ18 ),2),0))=7,"B-",IF((ROUND(TRUNC(('TRI-2'!DZ18  ),2),0))=6,"C+",IF((ROUND(TRUNC(('TRI-2'!DZ18  ),2),0))=5,"C-",IF((ROUND(TRUNC(('TRI-2'!DZ18  ),2),0))=4,"D+",IF((ROUND(TRUNC(('TRI-2'!DZ18 ),2),0))=3,"D-",IF((ROUND(TRUNC(('TRI-2'!DZ18 ),2),0))=2,"E+",IF((ROUND(TRUNC(('TRI-2'!DZ18  ),2),0))&lt;=1,"E-","")))))))))))</f>
        <v>A+</v>
      </c>
      <c r="EA18" s="51" t="str">
        <f>IF(OR('TRI-2'!EA18 ="",'TRI-2'!EA18&lt;0,'TRI-2'!EA18  &gt;10),"",IF((ROUND(TRUNC(('TRI-2'!EA18  ),2),0))=10,"A+",IF((ROUND(TRUNC(('TRI-2'!EA18  ),2),0))=9,"A-",IF((ROUND(TRUNC(('TRI-2'!EA18   ),2),0))=8,"B+",IF((ROUND(TRUNC(('TRI-2'!EA18 ),2),0))=7,"B-",IF((ROUND(TRUNC(('TRI-2'!EA18  ),2),0))=6,"C+",IF((ROUND(TRUNC(('TRI-2'!EA18  ),2),0))=5,"C-",IF((ROUND(TRUNC(('TRI-2'!EA18  ),2),0))=4,"D+",IF((ROUND(TRUNC(('TRI-2'!EA18 ),2),0))=3,"D-",IF((ROUND(TRUNC(('TRI-2'!EA18 ),2),0))=2,"E+",IF((ROUND(TRUNC(('TRI-2'!EA18  ),2),0))&lt;=1,"E-","")))))))))))</f>
        <v>A+</v>
      </c>
      <c r="EB18" s="51" t="str">
        <f>IF(OR('TRI-2'!EB18 ="",'TRI-2'!EB18&lt;0,'TRI-2'!EB18  &gt;10),"",IF((ROUND(TRUNC(('TRI-2'!EB18  ),2),0))=10,"A+",IF((ROUND(TRUNC(('TRI-2'!EB18  ),2),0))=9,"A-",IF((ROUND(TRUNC(('TRI-2'!EB18   ),2),0))=8,"B+",IF((ROUND(TRUNC(('TRI-2'!EB18 ),2),0))=7,"B-",IF((ROUND(TRUNC(('TRI-2'!EB18  ),2),0))=6,"C+",IF((ROUND(TRUNC(('TRI-2'!EB18  ),2),0))=5,"C-",IF((ROUND(TRUNC(('TRI-2'!EB18  ),2),0))=4,"D+",IF((ROUND(TRUNC(('TRI-2'!EB18 ),2),0))=3,"D-",IF((ROUND(TRUNC(('TRI-2'!EB18 ),2),0))=2,"E+",IF((ROUND(TRUNC(('TRI-2'!EB18  ),2),0))&lt;=1,"E-","")))))))))))</f>
        <v>A+</v>
      </c>
      <c r="EC18" s="51" t="str">
        <f>IF(OR('TRI-2'!EC18 ="",'TRI-2'!EC18&lt;0,'TRI-2'!EC18  &gt;10),"",IF((ROUND(TRUNC(('TRI-2'!EC18  ),2),0))=10,"A+",IF((ROUND(TRUNC(('TRI-2'!EC18  ),2),0))=9,"A-",IF((ROUND(TRUNC(('TRI-2'!EC18   ),2),0))=8,"B+",IF((ROUND(TRUNC(('TRI-2'!EC18 ),2),0))=7,"B-",IF((ROUND(TRUNC(('TRI-2'!EC18  ),2),0))=6,"C+",IF((ROUND(TRUNC(('TRI-2'!EC18  ),2),0))=5,"C-",IF((ROUND(TRUNC(('TRI-2'!EC18  ),2),0))=4,"D+",IF((ROUND(TRUNC(('TRI-2'!EC18 ),2),0))=3,"D-",IF((ROUND(TRUNC(('TRI-2'!EC18 ),2),0))=2,"E+",IF((ROUND(TRUNC(('TRI-2'!EC18  ),2),0))&lt;=1,"E-","")))))))))))</f>
        <v>A+</v>
      </c>
      <c r="ED18" s="51" t="str">
        <f>IF(OR('TRI-2'!ED18 ="",'TRI-2'!ED18&lt;0,'TRI-2'!ED18  &gt;10),"",IF((ROUND(TRUNC(('TRI-2'!ED18  ),2),0))=10,"A+",IF((ROUND(TRUNC(('TRI-2'!ED18  ),2),0))=9,"A-",IF((ROUND(TRUNC(('TRI-2'!ED18   ),2),0))=8,"B+",IF((ROUND(TRUNC(('TRI-2'!ED18 ),2),0))=7,"B-",IF((ROUND(TRUNC(('TRI-2'!ED18  ),2),0))=6,"C+",IF((ROUND(TRUNC(('TRI-2'!ED18  ),2),0))=5,"C-",IF((ROUND(TRUNC(('TRI-2'!ED18  ),2),0))=4,"D+",IF((ROUND(TRUNC(('TRI-2'!ED18 ),2),0))=3,"D-",IF((ROUND(TRUNC(('TRI-2'!ED18 ),2),0))=2,"E+",IF((ROUND(TRUNC(('TRI-2'!ED18  ),2),0))&lt;=1,"E-","")))))))))))</f>
        <v>A+</v>
      </c>
      <c r="EE18" s="51" t="str">
        <f>IF(OR('TRI-2'!EE18 ="",'TRI-2'!EE18&lt;0,'TRI-2'!EE18  &gt;10),"",IF((ROUND(TRUNC(('TRI-2'!EE18  ),2),0))=10,"A+",IF((ROUND(TRUNC(('TRI-2'!EE18  ),2),0))=9,"A-",IF((ROUND(TRUNC(('TRI-2'!EE18   ),2),0))=8,"B+",IF((ROUND(TRUNC(('TRI-2'!EE18 ),2),0))=7,"B-",IF((ROUND(TRUNC(('TRI-2'!EE18  ),2),0))=6,"C+",IF((ROUND(TRUNC(('TRI-2'!EE18  ),2),0))=5,"C-",IF((ROUND(TRUNC(('TRI-2'!EE18  ),2),0))=4,"D+",IF((ROUND(TRUNC(('TRI-2'!EE18 ),2),0))=3,"D-",IF((ROUND(TRUNC(('TRI-2'!EE18 ),2),0))=2,"E+",IF((ROUND(TRUNC(('TRI-2'!EE18  ),2),0))&lt;=1,"E-","")))))))))))</f>
        <v>A+</v>
      </c>
      <c r="EF18" s="51" t="str">
        <f>IF(OR('TRI-2'!EF18 ="",'TRI-2'!EF18&lt;0,'TRI-2'!EF18  &gt;10),"",IF((ROUND(TRUNC(('TRI-2'!EF18  ),2),0))=10,"A+",IF((ROUND(TRUNC(('TRI-2'!EF18  ),2),0))=9,"A-",IF((ROUND(TRUNC(('TRI-2'!EF18   ),2),0))=8,"B+",IF((ROUND(TRUNC(('TRI-2'!EF18 ),2),0))=7,"B-",IF((ROUND(TRUNC(('TRI-2'!EF18  ),2),0))=6,"C+",IF((ROUND(TRUNC(('TRI-2'!EF18  ),2),0))=5,"C-",IF((ROUND(TRUNC(('TRI-2'!EF18  ),2),0))=4,"D+",IF((ROUND(TRUNC(('TRI-2'!EF18 ),2),0))=3,"D-",IF((ROUND(TRUNC(('TRI-2'!EF18 ),2),0))=2,"E+",IF((ROUND(TRUNC(('TRI-2'!EF18  ),2),0))&lt;=1,"E-","")))))))))))</f>
        <v>A+</v>
      </c>
      <c r="EG18" s="51" t="str">
        <f>IF(OR('TRI-2'!EG18 ="",'TRI-2'!EG18&lt;0,'TRI-2'!EG18  &gt;10),"",IF((ROUND(TRUNC(('TRI-2'!EG18  ),2),0))=10,"A+",IF((ROUND(TRUNC(('TRI-2'!EG18  ),2),0))=9,"A-",IF((ROUND(TRUNC(('TRI-2'!EG18   ),2),0))=8,"B+",IF((ROUND(TRUNC(('TRI-2'!EG18 ),2),0))=7,"B-",IF((ROUND(TRUNC(('TRI-2'!EG18  ),2),0))=6,"C+",IF((ROUND(TRUNC(('TRI-2'!EG18  ),2),0))=5,"C-",IF((ROUND(TRUNC(('TRI-2'!EG18  ),2),0))=4,"D+",IF((ROUND(TRUNC(('TRI-2'!EG18 ),2),0))=3,"D-",IF((ROUND(TRUNC(('TRI-2'!EG18 ),2),0))=2,"E+",IF((ROUND(TRUNC(('TRI-2'!EG18  ),2),0))&lt;=1,"E-","")))))))))))</f>
        <v>A+</v>
      </c>
      <c r="EH18" s="51" t="str">
        <f>IF(OR('TRI-2'!EH18 ="",'TRI-2'!EH18&lt;0,'TRI-2'!EH18  &gt;10),"",IF((ROUND(TRUNC(('TRI-2'!EH18  ),2),0))=10,"A+",IF((ROUND(TRUNC(('TRI-2'!EH18  ),2),0))=9,"A-",IF((ROUND(TRUNC(('TRI-2'!EH18   ),2),0))=8,"B+",IF((ROUND(TRUNC(('TRI-2'!EH18 ),2),0))=7,"B-",IF((ROUND(TRUNC(('TRI-2'!EH18  ),2),0))=6,"C+",IF((ROUND(TRUNC(('TRI-2'!EH18  ),2),0))=5,"C-",IF((ROUND(TRUNC(('TRI-2'!EH18  ),2),0))=4,"D+",IF((ROUND(TRUNC(('TRI-2'!EH18 ),2),0))=3,"D-",IF((ROUND(TRUNC(('TRI-2'!EH18 ),2),0))=2,"E+",IF((ROUND(TRUNC(('TRI-2'!EH18  ),2),0))&lt;=1,"E-","")))))))))))</f>
        <v>A+</v>
      </c>
      <c r="EI18" s="51" t="str">
        <f>IF(OR('TRI-2'!EI18 ="",'TRI-2'!EI18&lt;0,'TRI-2'!EI18  &gt;10),"",IF((ROUND(TRUNC(('TRI-2'!EI18  ),2),0))=10,"A+",IF((ROUND(TRUNC(('TRI-2'!EI18  ),2),0))=9,"A-",IF((ROUND(TRUNC(('TRI-2'!EI18   ),2),0))=8,"B+",IF((ROUND(TRUNC(('TRI-2'!EI18 ),2),0))=7,"B-",IF((ROUND(TRUNC(('TRI-2'!EI18  ),2),0))=6,"C+",IF((ROUND(TRUNC(('TRI-2'!EI18  ),2),0))=5,"C-",IF((ROUND(TRUNC(('TRI-2'!EI18  ),2),0))=4,"D+",IF((ROUND(TRUNC(('TRI-2'!EI18 ),2),0))=3,"D-",IF((ROUND(TRUNC(('TRI-2'!EI18 ),2),0))=2,"E+",IF((ROUND(TRUNC(('TRI-2'!EI18  ),2),0))&lt;=1,"E-","")))))))))))</f>
        <v>B+</v>
      </c>
      <c r="EJ18" s="51" t="str">
        <f>IF(OR('TRI-2'!EJ18 ="",'TRI-2'!EJ18&lt;0,'TRI-2'!EJ18  &gt;10),"",IF((ROUND(TRUNC(('TRI-2'!EJ18  ),2),0))=10,"A+",IF((ROUND(TRUNC(('TRI-2'!EJ18  ),2),0))=9,"A-",IF((ROUND(TRUNC(('TRI-2'!EJ18   ),2),0))=8,"B+",IF((ROUND(TRUNC(('TRI-2'!EJ18 ),2),0))=7,"B-",IF((ROUND(TRUNC(('TRI-2'!EJ18  ),2),0))=6,"C+",IF((ROUND(TRUNC(('TRI-2'!EJ18  ),2),0))=5,"C-",IF((ROUND(TRUNC(('TRI-2'!EJ18  ),2),0))=4,"D+",IF((ROUND(TRUNC(('TRI-2'!EJ18 ),2),0))=3,"D-",IF((ROUND(TRUNC(('TRI-2'!EJ18 ),2),0))=2,"E+",IF((ROUND(TRUNC(('TRI-2'!EJ18  ),2),0))&lt;=1,"E-","")))))))))))</f>
        <v>A+</v>
      </c>
      <c r="EK18" s="51" t="str">
        <f>IF(OR('TRI-2'!EK18 ="",'TRI-2'!EK18&lt;0,'TRI-2'!EK18  &gt;10),"",IF((ROUND(TRUNC(('TRI-2'!EK18  ),2),0))=10,"A+",IF((ROUND(TRUNC(('TRI-2'!EK18  ),2),0))=9,"A-",IF((ROUND(TRUNC(('TRI-2'!EK18   ),2),0))=8,"B+",IF((ROUND(TRUNC(('TRI-2'!EK18 ),2),0))=7,"B-",IF((ROUND(TRUNC(('TRI-2'!EK18  ),2),0))=6,"C+",IF((ROUND(TRUNC(('TRI-2'!EK18  ),2),0))=5,"C-",IF((ROUND(TRUNC(('TRI-2'!EK18  ),2),0))=4,"D+",IF((ROUND(TRUNC(('TRI-2'!EK18 ),2),0))=3,"D-",IF((ROUND(TRUNC(('TRI-2'!EK18 ),2),0))=2,"E+",IF((ROUND(TRUNC(('TRI-2'!EK18  ),2),0))&lt;=1,"E-","")))))))))))</f>
        <v>A+</v>
      </c>
      <c r="EL18" s="51" t="str">
        <f>IF(OR('TRI-2'!EL18 ="",'TRI-2'!EL18&lt;0,'TRI-2'!EL18  &gt;10),"",IF((ROUND(TRUNC(('TRI-2'!EL18  ),2),0))=10,"A+",IF((ROUND(TRUNC(('TRI-2'!EL18  ),2),0))=9,"A-",IF((ROUND(TRUNC(('TRI-2'!EL18   ),2),0))=8,"B+",IF((ROUND(TRUNC(('TRI-2'!EL18 ),2),0))=7,"B-",IF((ROUND(TRUNC(('TRI-2'!EL18  ),2),0))=6,"C+",IF((ROUND(TRUNC(('TRI-2'!EL18  ),2),0))=5,"C-",IF((ROUND(TRUNC(('TRI-2'!EL18  ),2),0))=4,"D+",IF((ROUND(TRUNC(('TRI-2'!EL18 ),2),0))=3,"D-",IF((ROUND(TRUNC(('TRI-2'!EL18 ),2),0))=2,"E+",IF((ROUND(TRUNC(('TRI-2'!EL18  ),2),0))&lt;=1,"E-","")))))))))))</f>
        <v>A+</v>
      </c>
      <c r="EM18" s="51" t="str">
        <f>IF(OR('TRI-2'!EM18 ="",'TRI-2'!EM18&lt;0,'TRI-2'!EM18  &gt;10),"",IF((ROUND(TRUNC(('TRI-2'!EM18  ),2),0))=10,"A+",IF((ROUND(TRUNC(('TRI-2'!EM18  ),2),0))=9,"A-",IF((ROUND(TRUNC(('TRI-2'!EM18   ),2),0))=8,"B+",IF((ROUND(TRUNC(('TRI-2'!EM18 ),2),0))=7,"B-",IF((ROUND(TRUNC(('TRI-2'!EM18  ),2),0))=6,"C+",IF((ROUND(TRUNC(('TRI-2'!EM18  ),2),0))=5,"C-",IF((ROUND(TRUNC(('TRI-2'!EM18  ),2),0))=4,"D+",IF((ROUND(TRUNC(('TRI-2'!EM18 ),2),0))=3,"D-",IF((ROUND(TRUNC(('TRI-2'!EM18 ),2),0))=2,"E+",IF((ROUND(TRUNC(('TRI-2'!EM18  ),2),0))&lt;=1,"E-","")))))))))))</f>
        <v>A+</v>
      </c>
      <c r="EN18" s="51" t="str">
        <f>IF(OR('TRI-2'!EN18 ="",'TRI-2'!EN18&lt;0,'TRI-2'!EN18  &gt;10),"",IF((ROUND(TRUNC(('TRI-2'!EN18  ),2),0))=10,"A+",IF((ROUND(TRUNC(('TRI-2'!EN18  ),2),0))=9,"A-",IF((ROUND(TRUNC(('TRI-2'!EN18   ),2),0))=8,"B+",IF((ROUND(TRUNC(('TRI-2'!EN18 ),2),0))=7,"B-",IF((ROUND(TRUNC(('TRI-2'!EN18  ),2),0))=6,"C+",IF((ROUND(TRUNC(('TRI-2'!EN18  ),2),0))=5,"C-",IF((ROUND(TRUNC(('TRI-2'!EN18  ),2),0))=4,"D+",IF((ROUND(TRUNC(('TRI-2'!EN18 ),2),0))=3,"D-",IF((ROUND(TRUNC(('TRI-2'!EN18 ),2),0))=2,"E+",IF((ROUND(TRUNC(('TRI-2'!EN18  ),2),0))&lt;=1,"E-","")))))))))))</f>
        <v>A+</v>
      </c>
      <c r="EO18" s="51" t="str">
        <f>IF(OR('TRI-2'!EO18 ="",'TRI-2'!EO18&lt;0,'TRI-2'!EO18  &gt;10),"",IF((ROUND(TRUNC(('TRI-2'!EO18  ),2),0))=10,"A+",IF((ROUND(TRUNC(('TRI-2'!EO18  ),2),0))=9,"A-",IF((ROUND(TRUNC(('TRI-2'!EO18   ),2),0))=8,"B+",IF((ROUND(TRUNC(('TRI-2'!EO18 ),2),0))=7,"B-",IF((ROUND(TRUNC(('TRI-2'!EO18  ),2),0))=6,"C+",IF((ROUND(TRUNC(('TRI-2'!EO18  ),2),0))=5,"C-",IF((ROUND(TRUNC(('TRI-2'!EO18  ),2),0))=4,"D+",IF((ROUND(TRUNC(('TRI-2'!EO18 ),2),0))=3,"D-",IF((ROUND(TRUNC(('TRI-2'!EO18 ),2),0))=2,"E+",IF((ROUND(TRUNC(('TRI-2'!EO18  ),2),0))&lt;=1,"E-","")))))))))))</f>
        <v>A+</v>
      </c>
      <c r="EP18" s="51" t="str">
        <f>IF(OR('TRI-2'!EP18 ="",'TRI-2'!EP18&lt;0,'TRI-2'!EP18  &gt;10),"",IF((ROUND(TRUNC(('TRI-2'!EP18  ),2),0))=10,"A+",IF((ROUND(TRUNC(('TRI-2'!EP18  ),2),0))=9,"A-",IF((ROUND(TRUNC(('TRI-2'!EP18   ),2),0))=8,"B+",IF((ROUND(TRUNC(('TRI-2'!EP18 ),2),0))=7,"B-",IF((ROUND(TRUNC(('TRI-2'!EP18  ),2),0))=6,"C+",IF((ROUND(TRUNC(('TRI-2'!EP18  ),2),0))=5,"C-",IF((ROUND(TRUNC(('TRI-2'!EP18  ),2),0))=4,"D+",IF((ROUND(TRUNC(('TRI-2'!EP18 ),2),0))=3,"D-",IF((ROUND(TRUNC(('TRI-2'!EP18 ),2),0))=2,"E+",IF((ROUND(TRUNC(('TRI-2'!EP18  ),2),0))&lt;=1,"E-","")))))))))))</f>
        <v>A+</v>
      </c>
      <c r="EQ18" s="51" t="str">
        <f>IF(OR('TRI-2'!EQ18 ="",'TRI-2'!EQ18&lt;0,'TRI-2'!EQ18  &gt;10),"",IF((ROUND(TRUNC(('TRI-2'!EQ18  ),2),0))=10,"A+",IF((ROUND(TRUNC(('TRI-2'!EQ18  ),2),0))=9,"A-",IF((ROUND(TRUNC(('TRI-2'!EQ18   ),2),0))=8,"B+",IF((ROUND(TRUNC(('TRI-2'!EQ18 ),2),0))=7,"B-",IF((ROUND(TRUNC(('TRI-2'!EQ18  ),2),0))=6,"C+",IF((ROUND(TRUNC(('TRI-2'!EQ18  ),2),0))=5,"C-",IF((ROUND(TRUNC(('TRI-2'!EQ18  ),2),0))=4,"D+",IF((ROUND(TRUNC(('TRI-2'!EQ18 ),2),0))=3,"D-",IF((ROUND(TRUNC(('TRI-2'!EQ18 ),2),0))=2,"E+",IF((ROUND(TRUNC(('TRI-2'!EQ18  ),2),0))&lt;=1,"E-","")))))))))))</f>
        <v>A+</v>
      </c>
      <c r="ER18" s="51" t="str">
        <f>IF(OR('TRI-2'!ER18 ="",'TRI-2'!ER18&lt;0,'TRI-2'!ER18  &gt;10),"",IF((ROUND(TRUNC(('TRI-2'!ER18  ),2),0))=10,"A+",IF((ROUND(TRUNC(('TRI-2'!ER18  ),2),0))=9,"A-",IF((ROUND(TRUNC(('TRI-2'!ER18   ),2),0))=8,"B+",IF((ROUND(TRUNC(('TRI-2'!ER18 ),2),0))=7,"B-",IF((ROUND(TRUNC(('TRI-2'!ER18  ),2),0))=6,"C+",IF((ROUND(TRUNC(('TRI-2'!ER18  ),2),0))=5,"C-",IF((ROUND(TRUNC(('TRI-2'!ER18  ),2),0))=4,"D+",IF((ROUND(TRUNC(('TRI-2'!ER18 ),2),0))=3,"D-",IF((ROUND(TRUNC(('TRI-2'!ER18 ),2),0))=2,"E+",IF((ROUND(TRUNC(('TRI-2'!ER18  ),2),0))&lt;=1,"E-","")))))))))))</f>
        <v>A+</v>
      </c>
      <c r="ES18" s="51" t="str">
        <f>IF(OR('TRI-2'!ES18 ="",'TRI-2'!ES18&lt;0,'TRI-2'!ES18  &gt;10),"",IF((ROUND(TRUNC(('TRI-2'!ES18  ),2),0))=10,"A+",IF((ROUND(TRUNC(('TRI-2'!ES18  ),2),0))=9,"A-",IF((ROUND(TRUNC(('TRI-2'!ES18   ),2),0))=8,"B+",IF((ROUND(TRUNC(('TRI-2'!ES18 ),2),0))=7,"B-",IF((ROUND(TRUNC(('TRI-2'!ES18  ),2),0))=6,"C+",IF((ROUND(TRUNC(('TRI-2'!ES18  ),2),0))=5,"C-",IF((ROUND(TRUNC(('TRI-2'!ES18  ),2),0))=4,"D+",IF((ROUND(TRUNC(('TRI-2'!ES18 ),2),0))=3,"D-",IF((ROUND(TRUNC(('TRI-2'!ES18 ),2),0))=2,"E+",IF((ROUND(TRUNC(('TRI-2'!ES18  ),2),0))&lt;=1,"E-","")))))))))))</f>
        <v>A-</v>
      </c>
      <c r="ET18" s="51" t="str">
        <f>IF('TRI-2'!ET18 ="","",'TRI-2'!ET18 )</f>
        <v>S</v>
      </c>
      <c r="EU18" s="51" t="str">
        <f>IF('TRI-2'!EU18 ="","",'TRI-2'!EU18 )</f>
        <v>S</v>
      </c>
      <c r="EV18" s="51" t="str">
        <f>IF('TRI-2'!EV18 ="","",'TRI-2'!EV18 )</f>
        <v>F</v>
      </c>
      <c r="EW18" s="51" t="str">
        <f>IF('TRI-2'!EW18 ="","",'TRI-2'!EW18 )</f>
        <v>S</v>
      </c>
      <c r="EX18" s="51" t="str">
        <f>IF('TRI-2'!EX18 ="","",'TRI-2'!EX18 )</f>
        <v>F</v>
      </c>
      <c r="EY18" s="51" t="str">
        <f>IF('TRI-2'!EY18 ="","",'TRI-2'!EY18 )</f>
        <v>F</v>
      </c>
      <c r="EZ18" s="51" t="str">
        <f>IF('TRI-2'!EZ18 ="","",'TRI-2'!EZ18 )</f>
        <v>F</v>
      </c>
      <c r="FA18" s="51" t="str">
        <f>IF('TRI-2'!FA18 ="","",'TRI-2'!FA18 )</f>
        <v>F</v>
      </c>
      <c r="FB18" s="51" t="str">
        <f>IF('TRI-2'!FB18 ="","",'TRI-2'!FB18 )</f>
        <v>F</v>
      </c>
      <c r="FC18" s="51" t="str">
        <f>IF('TRI-2'!FC18 ="","",'TRI-2'!FC18 )</f>
        <v>B+</v>
      </c>
      <c r="FD18" s="51">
        <f>IF('TRI-2'!FD18 ="","",'TRI-2'!FD18 )</f>
        <v>30</v>
      </c>
      <c r="FE18" s="51" t="str">
        <f>IF('TRI-2'!FE18 ="","",'TRI-2'!FE18 )</f>
        <v>B+</v>
      </c>
      <c r="FF18" s="51" t="str">
        <f>IF('TRI-2'!FF18 ="","",'TRI-2'!FF18 )</f>
        <v/>
      </c>
      <c r="FG18" s="51" t="str">
        <f>IF('TRI-2'!FG18 ="","",'TRI-2'!FG18 )</f>
        <v/>
      </c>
      <c r="FH18" s="51" t="str">
        <f>IF('TRI-2'!FH18 ="","",'TRI-2'!FH18 )</f>
        <v/>
      </c>
    </row>
    <row r="19" spans="1:164 16322:16326" ht="21" customHeight="1">
      <c r="B19" s="53">
        <v>2</v>
      </c>
      <c r="C19" s="272" t="str">
        <f>IF(NOTAS!E22&gt;"",NOTAS!E22,"")</f>
        <v>BURGOS MARTINEZ ALEXANDER ABDIEL</v>
      </c>
      <c r="D19" s="273"/>
      <c r="E19" s="273"/>
      <c r="F19" s="274"/>
      <c r="G19" s="51" t="str">
        <f>IF(OR('TRI-2'!G19 ="",'TRI-2'!G19&lt;0,'TRI-2'!G19  &gt;10),"",IF((ROUND(TRUNC(('TRI-2'!G19  ),2),0))=10,"A+",IF((ROUND(TRUNC(('TRI-2'!G19  ),2),0))=9,"A-",IF((ROUND(TRUNC(('TRI-2'!G19   ),2),0))=8,"B+",IF((ROUND(TRUNC(('TRI-2'!G19 ),2),0))=7,"B-",IF((ROUND(TRUNC(('TRI-2'!G19  ),2),0))=6,"C+",IF((ROUND(TRUNC(('TRI-2'!G19  ),2),0))=5,"C-",IF((ROUND(TRUNC(('TRI-2'!G19  ),2),0))=4,"D+",IF((ROUND(TRUNC(('TRI-2'!G19 ),2),0))=3,"D-",IF((ROUND(TRUNC(('TRI-2'!G19 ),2),0))=2,"E+",IF((ROUND(TRUNC(('TRI-2'!G19  ),2),0))&lt;=1,"E-","")))))))))))</f>
        <v>A+</v>
      </c>
      <c r="H19" s="51" t="str">
        <f>IF(OR('TRI-2'!H19 ="",'TRI-2'!H19&lt;0,'TRI-2'!H19  &gt;10),"",IF((ROUND(TRUNC(('TRI-2'!H19  ),2),0))=10,"A+",IF((ROUND(TRUNC(('TRI-2'!H19  ),2),0))=9,"A-",IF((ROUND(TRUNC(('TRI-2'!H19   ),2),0))=8,"B+",IF((ROUND(TRUNC(('TRI-2'!H19 ),2),0))=7,"B-",IF((ROUND(TRUNC(('TRI-2'!H19  ),2),0))=6,"C+",IF((ROUND(TRUNC(('TRI-2'!H19  ),2),0))=5,"C-",IF((ROUND(TRUNC(('TRI-2'!H19  ),2),0))=4,"D+",IF((ROUND(TRUNC(('TRI-2'!H19 ),2),0))=3,"D-",IF((ROUND(TRUNC(('TRI-2'!H19 ),2),0))=2,"E+",IF((ROUND(TRUNC(('TRI-2'!H19  ),2),0))&lt;=1,"E-","")))))))))))</f>
        <v>A+</v>
      </c>
      <c r="I19" s="51" t="str">
        <f>IF(OR('TRI-2'!I19 ="",'TRI-2'!I19&lt;0,'TRI-2'!I19  &gt;10),"",IF((ROUND(TRUNC(('TRI-2'!I19  ),2),0))=10,"A+",IF((ROUND(TRUNC(('TRI-2'!I19  ),2),0))=9,"A-",IF((ROUND(TRUNC(('TRI-2'!I19   ),2),0))=8,"B+",IF((ROUND(TRUNC(('TRI-2'!I19 ),2),0))=7,"B-",IF((ROUND(TRUNC(('TRI-2'!I19  ),2),0))=6,"C+",IF((ROUND(TRUNC(('TRI-2'!I19  ),2),0))=5,"C-",IF((ROUND(TRUNC(('TRI-2'!I19  ),2),0))=4,"D+",IF((ROUND(TRUNC(('TRI-2'!I19 ),2),0))=3,"D-",IF((ROUND(TRUNC(('TRI-2'!I19 ),2),0))=2,"E+",IF((ROUND(TRUNC(('TRI-2'!I19  ),2),0))&lt;=1,"E-","")))))))))))</f>
        <v>A+</v>
      </c>
      <c r="J19" s="51" t="str">
        <f>IF(OR('TRI-2'!J19 ="",'TRI-2'!J19&lt;0,'TRI-2'!J19  &gt;10),"",IF((ROUND(TRUNC(('TRI-2'!J19  ),2),0))=10,"A+",IF((ROUND(TRUNC(('TRI-2'!J19  ),2),0))=9,"A-",IF((ROUND(TRUNC(('TRI-2'!J19   ),2),0))=8,"B+",IF((ROUND(TRUNC(('TRI-2'!J19 ),2),0))=7,"B-",IF((ROUND(TRUNC(('TRI-2'!J19  ),2),0))=6,"C+",IF((ROUND(TRUNC(('TRI-2'!J19  ),2),0))=5,"C-",IF((ROUND(TRUNC(('TRI-2'!J19  ),2),0))=4,"D+",IF((ROUND(TRUNC(('TRI-2'!J19 ),2),0))=3,"D-",IF((ROUND(TRUNC(('TRI-2'!J19 ),2),0))=2,"E+",IF((ROUND(TRUNC(('TRI-2'!J19  ),2),0))&lt;=1,"E-","")))))))))))</f>
        <v>A+</v>
      </c>
      <c r="K19" s="51" t="str">
        <f>IF(OR('TRI-2'!K19 ="",'TRI-2'!K19&lt;0,'TRI-2'!K19  &gt;10),"",IF((ROUND(TRUNC(('TRI-2'!K19  ),2),0))=10,"A+",IF((ROUND(TRUNC(('TRI-2'!K19  ),2),0))=9,"A-",IF((ROUND(TRUNC(('TRI-2'!K19   ),2),0))=8,"B+",IF((ROUND(TRUNC(('TRI-2'!K19 ),2),0))=7,"B-",IF((ROUND(TRUNC(('TRI-2'!K19  ),2),0))=6,"C+",IF((ROUND(TRUNC(('TRI-2'!K19  ),2),0))=5,"C-",IF((ROUND(TRUNC(('TRI-2'!K19  ),2),0))=4,"D+",IF((ROUND(TRUNC(('TRI-2'!K19 ),2),0))=3,"D-",IF((ROUND(TRUNC(('TRI-2'!K19 ),2),0))=2,"E+",IF((ROUND(TRUNC(('TRI-2'!K19  ),2),0))&lt;=1,"E-","")))))))))))</f>
        <v>A+</v>
      </c>
      <c r="L19" s="51" t="str">
        <f>IF(OR('TRI-2'!L19 ="",'TRI-2'!L19&lt;0,'TRI-2'!L19  &gt;10),"",IF((ROUND(TRUNC(('TRI-2'!L19  ),2),0))=10,"A+",IF((ROUND(TRUNC(('TRI-2'!L19  ),2),0))=9,"A-",IF((ROUND(TRUNC(('TRI-2'!L19   ),2),0))=8,"B+",IF((ROUND(TRUNC(('TRI-2'!L19 ),2),0))=7,"B-",IF((ROUND(TRUNC(('TRI-2'!L19  ),2),0))=6,"C+",IF((ROUND(TRUNC(('TRI-2'!L19  ),2),0))=5,"C-",IF((ROUND(TRUNC(('TRI-2'!L19  ),2),0))=4,"D+",IF((ROUND(TRUNC(('TRI-2'!L19 ),2),0))=3,"D-",IF((ROUND(TRUNC(('TRI-2'!L19 ),2),0))=2,"E+",IF((ROUND(TRUNC(('TRI-2'!L19  ),2),0))&lt;=1,"E-","")))))))))))</f>
        <v>A+</v>
      </c>
      <c r="M19" s="51" t="str">
        <f>IF(OR('TRI-2'!M19 ="",'TRI-2'!M19&lt;0,'TRI-2'!M19  &gt;10),"",IF((ROUND(TRUNC(('TRI-2'!M19  ),2),0))=10,"A+",IF((ROUND(TRUNC(('TRI-2'!M19  ),2),0))=9,"A-",IF((ROUND(TRUNC(('TRI-2'!M19   ),2),0))=8,"B+",IF((ROUND(TRUNC(('TRI-2'!M19 ),2),0))=7,"B-",IF((ROUND(TRUNC(('TRI-2'!M19  ),2),0))=6,"C+",IF((ROUND(TRUNC(('TRI-2'!M19  ),2),0))=5,"C-",IF((ROUND(TRUNC(('TRI-2'!M19  ),2),0))=4,"D+",IF((ROUND(TRUNC(('TRI-2'!M19 ),2),0))=3,"D-",IF((ROUND(TRUNC(('TRI-2'!M19 ),2),0))=2,"E+",IF((ROUND(TRUNC(('TRI-2'!M19  ),2),0))&lt;=1,"E-","")))))))))))</f>
        <v>A+</v>
      </c>
      <c r="N19" s="51" t="str">
        <f>IF(OR('TRI-2'!N19 ="",'TRI-2'!N19&lt;0,'TRI-2'!N19  &gt;10),"",IF((ROUND(TRUNC(('TRI-2'!N19  ),2),0))=10,"A+",IF((ROUND(TRUNC(('TRI-2'!N19  ),2),0))=9,"A-",IF((ROUND(TRUNC(('TRI-2'!N19   ),2),0))=8,"B+",IF((ROUND(TRUNC(('TRI-2'!N19 ),2),0))=7,"B-",IF((ROUND(TRUNC(('TRI-2'!N19  ),2),0))=6,"C+",IF((ROUND(TRUNC(('TRI-2'!N19  ),2),0))=5,"C-",IF((ROUND(TRUNC(('TRI-2'!N19  ),2),0))=4,"D+",IF((ROUND(TRUNC(('TRI-2'!N19 ),2),0))=3,"D-",IF((ROUND(TRUNC(('TRI-2'!N19 ),2),0))=2,"E+",IF((ROUND(TRUNC(('TRI-2'!N19  ),2),0))&lt;=1,"E-","")))))))))))</f>
        <v>A+</v>
      </c>
      <c r="O19" s="51" t="str">
        <f>IF(OR('TRI-2'!O19 ="",'TRI-2'!O19&lt;0,'TRI-2'!O19  &gt;10),"",IF((ROUND(TRUNC(('TRI-2'!O19  ),2),0))=10,"A+",IF((ROUND(TRUNC(('TRI-2'!O19  ),2),0))=9,"A-",IF((ROUND(TRUNC(('TRI-2'!O19   ),2),0))=8,"B+",IF((ROUND(TRUNC(('TRI-2'!O19 ),2),0))=7,"B-",IF((ROUND(TRUNC(('TRI-2'!O19  ),2),0))=6,"C+",IF((ROUND(TRUNC(('TRI-2'!O19  ),2),0))=5,"C-",IF((ROUND(TRUNC(('TRI-2'!O19  ),2),0))=4,"D+",IF((ROUND(TRUNC(('TRI-2'!O19 ),2),0))=3,"D-",IF((ROUND(TRUNC(('TRI-2'!O19 ),2),0))=2,"E+",IF((ROUND(TRUNC(('TRI-2'!O19  ),2),0))&lt;=1,"E-","")))))))))))</f>
        <v>A+</v>
      </c>
      <c r="P19" s="51" t="str">
        <f>IF(OR('TRI-2'!P19 ="",'TRI-2'!P19&lt;0,'TRI-2'!P19  &gt;10),"",IF((ROUND(TRUNC(('TRI-2'!P19  ),2),0))=10,"A+",IF((ROUND(TRUNC(('TRI-2'!P19  ),2),0))=9,"A-",IF((ROUND(TRUNC(('TRI-2'!P19   ),2),0))=8,"B+",IF((ROUND(TRUNC(('TRI-2'!P19 ),2),0))=7,"B-",IF((ROUND(TRUNC(('TRI-2'!P19  ),2),0))=6,"C+",IF((ROUND(TRUNC(('TRI-2'!P19  ),2),0))=5,"C-",IF((ROUND(TRUNC(('TRI-2'!P19  ),2),0))=4,"D+",IF((ROUND(TRUNC(('TRI-2'!P19 ),2),0))=3,"D-",IF((ROUND(TRUNC(('TRI-2'!P19 ),2),0))=2,"E+",IF((ROUND(TRUNC(('TRI-2'!P19  ),2),0))&lt;=1,"E-","")))))))))))</f>
        <v>A+</v>
      </c>
      <c r="Q19" s="51" t="str">
        <f>IF(OR('TRI-2'!Q19 ="",'TRI-2'!Q19&lt;0,'TRI-2'!Q19  &gt;10),"",IF((ROUND(TRUNC(('TRI-2'!Q19  ),2),0))=10,"A+",IF((ROUND(TRUNC(('TRI-2'!Q19  ),2),0))=9,"A-",IF((ROUND(TRUNC(('TRI-2'!Q19   ),2),0))=8,"B+",IF((ROUND(TRUNC(('TRI-2'!Q19 ),2),0))=7,"B-",IF((ROUND(TRUNC(('TRI-2'!Q19  ),2),0))=6,"C+",IF((ROUND(TRUNC(('TRI-2'!Q19  ),2),0))=5,"C-",IF((ROUND(TRUNC(('TRI-2'!Q19  ),2),0))=4,"D+",IF((ROUND(TRUNC(('TRI-2'!Q19 ),2),0))=3,"D-",IF((ROUND(TRUNC(('TRI-2'!Q19 ),2),0))=2,"E+",IF((ROUND(TRUNC(('TRI-2'!Q19  ),2),0))&lt;=1,"E-","")))))))))))</f>
        <v>A+</v>
      </c>
      <c r="R19" s="51" t="str">
        <f>IF(OR('TRI-2'!R19 ="",'TRI-2'!R19&lt;0,'TRI-2'!R19  &gt;10),"",IF((ROUND(TRUNC(('TRI-2'!R19  ),2),0))=10,"A+",IF((ROUND(TRUNC(('TRI-2'!R19  ),2),0))=9,"A-",IF((ROUND(TRUNC(('TRI-2'!R19   ),2),0))=8,"B+",IF((ROUND(TRUNC(('TRI-2'!R19 ),2),0))=7,"B-",IF((ROUND(TRUNC(('TRI-2'!R19  ),2),0))=6,"C+",IF((ROUND(TRUNC(('TRI-2'!R19  ),2),0))=5,"C-",IF((ROUND(TRUNC(('TRI-2'!R19  ),2),0))=4,"D+",IF((ROUND(TRUNC(('TRI-2'!R19 ),2),0))=3,"D-",IF((ROUND(TRUNC(('TRI-2'!R19 ),2),0))=2,"E+",IF((ROUND(TRUNC(('TRI-2'!R19  ),2),0))&lt;=1,"E-","")))))))))))</f>
        <v>A+</v>
      </c>
      <c r="S19" s="51" t="str">
        <f>IF(OR('TRI-2'!S19 ="",'TRI-2'!S19&lt;0,'TRI-2'!S19  &gt;10),"",IF((ROUND(TRUNC(('TRI-2'!S19  ),2),0))=10,"A+",IF((ROUND(TRUNC(('TRI-2'!S19  ),2),0))=9,"A-",IF((ROUND(TRUNC(('TRI-2'!S19   ),2),0))=8,"B+",IF((ROUND(TRUNC(('TRI-2'!S19 ),2),0))=7,"B-",IF((ROUND(TRUNC(('TRI-2'!S19  ),2),0))=6,"C+",IF((ROUND(TRUNC(('TRI-2'!S19  ),2),0))=5,"C-",IF((ROUND(TRUNC(('TRI-2'!S19  ),2),0))=4,"D+",IF((ROUND(TRUNC(('TRI-2'!S19 ),2),0))=3,"D-",IF((ROUND(TRUNC(('TRI-2'!S19 ),2),0))=2,"E+",IF((ROUND(TRUNC(('TRI-2'!S19  ),2),0))&lt;=1,"E-","")))))))))))</f>
        <v>A+</v>
      </c>
      <c r="T19" s="51" t="str">
        <f>IF(OR('TRI-2'!T19 ="",'TRI-2'!T19&lt;0,'TRI-2'!T19  &gt;10),"",IF((ROUND(TRUNC(('TRI-2'!T19  ),2),0))=10,"A+",IF((ROUND(TRUNC(('TRI-2'!T19  ),2),0))=9,"A-",IF((ROUND(TRUNC(('TRI-2'!T19   ),2),0))=8,"B+",IF((ROUND(TRUNC(('TRI-2'!T19 ),2),0))=7,"B-",IF((ROUND(TRUNC(('TRI-2'!T19  ),2),0))=6,"C+",IF((ROUND(TRUNC(('TRI-2'!T19  ),2),0))=5,"C-",IF((ROUND(TRUNC(('TRI-2'!T19  ),2),0))=4,"D+",IF((ROUND(TRUNC(('TRI-2'!T19 ),2),0))=3,"D-",IF((ROUND(TRUNC(('TRI-2'!T19 ),2),0))=2,"E+",IF((ROUND(TRUNC(('TRI-2'!T19  ),2),0))&lt;=1,"E-","")))))))))))</f>
        <v>A+</v>
      </c>
      <c r="U19" s="51" t="str">
        <f>IF(OR('TRI-2'!U19 ="",'TRI-2'!U19&lt;0,'TRI-2'!U19  &gt;10),"",IF((ROUND(TRUNC(('TRI-2'!U19  ),2),0))=10,"A+",IF((ROUND(TRUNC(('TRI-2'!U19  ),2),0))=9,"A-",IF((ROUND(TRUNC(('TRI-2'!U19   ),2),0))=8,"B+",IF((ROUND(TRUNC(('TRI-2'!U19 ),2),0))=7,"B-",IF((ROUND(TRUNC(('TRI-2'!U19  ),2),0))=6,"C+",IF((ROUND(TRUNC(('TRI-2'!U19  ),2),0))=5,"C-",IF((ROUND(TRUNC(('TRI-2'!U19  ),2),0))=4,"D+",IF((ROUND(TRUNC(('TRI-2'!U19 ),2),0))=3,"D-",IF((ROUND(TRUNC(('TRI-2'!U19 ),2),0))=2,"E+",IF((ROUND(TRUNC(('TRI-2'!U19  ),2),0))&lt;=1,"E-","")))))))))))</f>
        <v>A+</v>
      </c>
      <c r="V19" s="51" t="str">
        <f>IF(OR('TRI-2'!V19 ="",'TRI-2'!V19&lt;0,'TRI-2'!V19  &gt;10),"",IF((ROUND(TRUNC(('TRI-2'!V19  ),2),0))=10,"A+",IF((ROUND(TRUNC(('TRI-2'!V19  ),2),0))=9,"A-",IF((ROUND(TRUNC(('TRI-2'!V19   ),2),0))=8,"B+",IF((ROUND(TRUNC(('TRI-2'!V19 ),2),0))=7,"B-",IF((ROUND(TRUNC(('TRI-2'!V19  ),2),0))=6,"C+",IF((ROUND(TRUNC(('TRI-2'!V19  ),2),0))=5,"C-",IF((ROUND(TRUNC(('TRI-2'!V19  ),2),0))=4,"D+",IF((ROUND(TRUNC(('TRI-2'!V19 ),2),0))=3,"D-",IF((ROUND(TRUNC(('TRI-2'!V19 ),2),0))=2,"E+",IF((ROUND(TRUNC(('TRI-2'!V19  ),2),0))&lt;=1,"E-","")))))))))))</f>
        <v>A+</v>
      </c>
      <c r="W19" s="51" t="str">
        <f>IF(OR('TRI-2'!W19 ="",'TRI-2'!W19&lt;0,'TRI-2'!W19  &gt;10),"",IF((ROUND(TRUNC(('TRI-2'!W19  ),2),0))=10,"A+",IF((ROUND(TRUNC(('TRI-2'!W19  ),2),0))=9,"A-",IF((ROUND(TRUNC(('TRI-2'!W19   ),2),0))=8,"B+",IF((ROUND(TRUNC(('TRI-2'!W19 ),2),0))=7,"B-",IF((ROUND(TRUNC(('TRI-2'!W19  ),2),0))=6,"C+",IF((ROUND(TRUNC(('TRI-2'!W19  ),2),0))=5,"C-",IF((ROUND(TRUNC(('TRI-2'!W19  ),2),0))=4,"D+",IF((ROUND(TRUNC(('TRI-2'!W19 ),2),0))=3,"D-",IF((ROUND(TRUNC(('TRI-2'!W19 ),2),0))=2,"E+",IF((ROUND(TRUNC(('TRI-2'!W19  ),2),0))&lt;=1,"E-","")))))))))))</f>
        <v>A+</v>
      </c>
      <c r="X19" s="51" t="str">
        <f>IF(OR('TRI-2'!X19 ="",'TRI-2'!X19&lt;0,'TRI-2'!X19  &gt;10),"",IF((ROUND(TRUNC(('TRI-2'!X19  ),2),0))=10,"A+",IF((ROUND(TRUNC(('TRI-2'!X19  ),2),0))=9,"A-",IF((ROUND(TRUNC(('TRI-2'!X19   ),2),0))=8,"B+",IF((ROUND(TRUNC(('TRI-2'!X19 ),2),0))=7,"B-",IF((ROUND(TRUNC(('TRI-2'!X19  ),2),0))=6,"C+",IF((ROUND(TRUNC(('TRI-2'!X19  ),2),0))=5,"C-",IF((ROUND(TRUNC(('TRI-2'!X19  ),2),0))=4,"D+",IF((ROUND(TRUNC(('TRI-2'!X19 ),2),0))=3,"D-",IF((ROUND(TRUNC(('TRI-2'!X19 ),2),0))=2,"E+",IF((ROUND(TRUNC(('TRI-2'!X19  ),2),0))&lt;=1,"E-","")))))))))))</f>
        <v>A+</v>
      </c>
      <c r="Y19" s="51" t="str">
        <f>IF(OR('TRI-2'!Y19 ="",'TRI-2'!Y19&lt;0,'TRI-2'!Y19  &gt;10),"",IF((ROUND(TRUNC(('TRI-2'!Y19  ),2),0))=10,"A+",IF((ROUND(TRUNC(('TRI-2'!Y19  ),2),0))=9,"A-",IF((ROUND(TRUNC(('TRI-2'!Y19   ),2),0))=8,"B+",IF((ROUND(TRUNC(('TRI-2'!Y19 ),2),0))=7,"B-",IF((ROUND(TRUNC(('TRI-2'!Y19  ),2),0))=6,"C+",IF((ROUND(TRUNC(('TRI-2'!Y19  ),2),0))=5,"C-",IF((ROUND(TRUNC(('TRI-2'!Y19  ),2),0))=4,"D+",IF((ROUND(TRUNC(('TRI-2'!Y19 ),2),0))=3,"D-",IF((ROUND(TRUNC(('TRI-2'!Y19 ),2),0))=2,"E+",IF((ROUND(TRUNC(('TRI-2'!Y19  ),2),0))&lt;=1,"E-","")))))))))))</f>
        <v>A+</v>
      </c>
      <c r="Z19" s="51" t="str">
        <f>IF(OR('TRI-2'!Z19 ="",'TRI-2'!Z19&lt;0,'TRI-2'!Z19  &gt;10),"",IF((ROUND(TRUNC(('TRI-2'!Z19  ),2),0))=10,"A+",IF((ROUND(TRUNC(('TRI-2'!Z19  ),2),0))=9,"A-",IF((ROUND(TRUNC(('TRI-2'!Z19   ),2),0))=8,"B+",IF((ROUND(TRUNC(('TRI-2'!Z19 ),2),0))=7,"B-",IF((ROUND(TRUNC(('TRI-2'!Z19  ),2),0))=6,"C+",IF((ROUND(TRUNC(('TRI-2'!Z19  ),2),0))=5,"C-",IF((ROUND(TRUNC(('TRI-2'!Z19  ),2),0))=4,"D+",IF((ROUND(TRUNC(('TRI-2'!Z19 ),2),0))=3,"D-",IF((ROUND(TRUNC(('TRI-2'!Z19 ),2),0))=2,"E+",IF((ROUND(TRUNC(('TRI-2'!Z19  ),2),0))&lt;=1,"E-","")))))))))))</f>
        <v>A+</v>
      </c>
      <c r="AA19" s="51" t="str">
        <f>IF(OR('TRI-2'!AA19 ="",'TRI-2'!AA19&lt;0,'TRI-2'!AA19  &gt;10),"",IF((ROUND(TRUNC(('TRI-2'!AA19  ),2),0))=10,"A+",IF((ROUND(TRUNC(('TRI-2'!AA19  ),2),0))=9,"A-",IF((ROUND(TRUNC(('TRI-2'!AA19   ),2),0))=8,"B+",IF((ROUND(TRUNC(('TRI-2'!AA19 ),2),0))=7,"B-",IF((ROUND(TRUNC(('TRI-2'!AA19  ),2),0))=6,"C+",IF((ROUND(TRUNC(('TRI-2'!AA19  ),2),0))=5,"C-",IF((ROUND(TRUNC(('TRI-2'!AA19  ),2),0))=4,"D+",IF((ROUND(TRUNC(('TRI-2'!AA19 ),2),0))=3,"D-",IF((ROUND(TRUNC(('TRI-2'!AA19 ),2),0))=2,"E+",IF((ROUND(TRUNC(('TRI-2'!AA19  ),2),0))&lt;=1,"E-","")))))))))))</f>
        <v>A+</v>
      </c>
      <c r="AB19" s="51" t="str">
        <f>IF(OR('TRI-2'!AB19 ="",'TRI-2'!AB19&lt;0,'TRI-2'!AB19  &gt;10),"",IF((ROUND(TRUNC(('TRI-2'!AB19  ),2),0))=10,"A+",IF((ROUND(TRUNC(('TRI-2'!AB19  ),2),0))=9,"A-",IF((ROUND(TRUNC(('TRI-2'!AB19   ),2),0))=8,"B+",IF((ROUND(TRUNC(('TRI-2'!AB19 ),2),0))=7,"B-",IF((ROUND(TRUNC(('TRI-2'!AB19  ),2),0))=6,"C+",IF((ROUND(TRUNC(('TRI-2'!AB19  ),2),0))=5,"C-",IF((ROUND(TRUNC(('TRI-2'!AB19  ),2),0))=4,"D+",IF((ROUND(TRUNC(('TRI-2'!AB19 ),2),0))=3,"D-",IF((ROUND(TRUNC(('TRI-2'!AB19 ),2),0))=2,"E+",IF((ROUND(TRUNC(('TRI-2'!AB19  ),2),0))&lt;=1,"E-","")))))))))))</f>
        <v>A+</v>
      </c>
      <c r="AC19" s="51" t="str">
        <f>IF(OR('TRI-2'!AC19 ="",'TRI-2'!AC19&lt;0,'TRI-2'!AC19  &gt;10),"",IF((ROUND(TRUNC(('TRI-2'!AC19  ),2),0))=10,"A+",IF((ROUND(TRUNC(('TRI-2'!AC19  ),2),0))=9,"A-",IF((ROUND(TRUNC(('TRI-2'!AC19   ),2),0))=8,"B+",IF((ROUND(TRUNC(('TRI-2'!AC19 ),2),0))=7,"B-",IF((ROUND(TRUNC(('TRI-2'!AC19  ),2),0))=6,"C+",IF((ROUND(TRUNC(('TRI-2'!AC19  ),2),0))=5,"C-",IF((ROUND(TRUNC(('TRI-2'!AC19  ),2),0))=4,"D+",IF((ROUND(TRUNC(('TRI-2'!AC19 ),2),0))=3,"D-",IF((ROUND(TRUNC(('TRI-2'!AC19 ),2),0))=2,"E+",IF((ROUND(TRUNC(('TRI-2'!AC19  ),2),0))&lt;=1,"E-","")))))))))))</f>
        <v>A+</v>
      </c>
      <c r="AD19" s="51" t="str">
        <f>IF(OR('TRI-2'!AD19 ="",'TRI-2'!AD19&lt;0,'TRI-2'!AD19  &gt;10),"",IF((ROUND(TRUNC(('TRI-2'!AD19  ),2),0))=10,"A+",IF((ROUND(TRUNC(('TRI-2'!AD19  ),2),0))=9,"A-",IF((ROUND(TRUNC(('TRI-2'!AD19   ),2),0))=8,"B+",IF((ROUND(TRUNC(('TRI-2'!AD19 ),2),0))=7,"B-",IF((ROUND(TRUNC(('TRI-2'!AD19  ),2),0))=6,"C+",IF((ROUND(TRUNC(('TRI-2'!AD19  ),2),0))=5,"C-",IF((ROUND(TRUNC(('TRI-2'!AD19  ),2),0))=4,"D+",IF((ROUND(TRUNC(('TRI-2'!AD19 ),2),0))=3,"D-",IF((ROUND(TRUNC(('TRI-2'!AD19 ),2),0))=2,"E+",IF((ROUND(TRUNC(('TRI-2'!AD19  ),2),0))&lt;=1,"E-","")))))))))))</f>
        <v>A+</v>
      </c>
      <c r="AE19" s="51" t="str">
        <f>IF(OR('TRI-2'!AE19 ="",'TRI-2'!AE19&lt;0,'TRI-2'!AE19  &gt;10),"",IF((ROUND(TRUNC(('TRI-2'!AE19  ),2),0))=10,"A+",IF((ROUND(TRUNC(('TRI-2'!AE19  ),2),0))=9,"A-",IF((ROUND(TRUNC(('TRI-2'!AE19   ),2),0))=8,"B+",IF((ROUND(TRUNC(('TRI-2'!AE19 ),2),0))=7,"B-",IF((ROUND(TRUNC(('TRI-2'!AE19  ),2),0))=6,"C+",IF((ROUND(TRUNC(('TRI-2'!AE19  ),2),0))=5,"C-",IF((ROUND(TRUNC(('TRI-2'!AE19  ),2),0))=4,"D+",IF((ROUND(TRUNC(('TRI-2'!AE19 ),2),0))=3,"D-",IF((ROUND(TRUNC(('TRI-2'!AE19 ),2),0))=2,"E+",IF((ROUND(TRUNC(('TRI-2'!AE19  ),2),0))&lt;=1,"E-","")))))))))))</f>
        <v>A+</v>
      </c>
      <c r="AF19" s="51" t="str">
        <f>IF(OR('TRI-2'!AF19 ="",'TRI-2'!AF19&lt;0,'TRI-2'!AF19  &gt;10),"",IF((ROUND(TRUNC(('TRI-2'!AF19  ),2),0))=10,"A+",IF((ROUND(TRUNC(('TRI-2'!AF19  ),2),0))=9,"A-",IF((ROUND(TRUNC(('TRI-2'!AF19   ),2),0))=8,"B+",IF((ROUND(TRUNC(('TRI-2'!AF19 ),2),0))=7,"B-",IF((ROUND(TRUNC(('TRI-2'!AF19  ),2),0))=6,"C+",IF((ROUND(TRUNC(('TRI-2'!AF19  ),2),0))=5,"C-",IF((ROUND(TRUNC(('TRI-2'!AF19  ),2),0))=4,"D+",IF((ROUND(TRUNC(('TRI-2'!AF19 ),2),0))=3,"D-",IF((ROUND(TRUNC(('TRI-2'!AF19 ),2),0))=2,"E+",IF((ROUND(TRUNC(('TRI-2'!AF19  ),2),0))&lt;=1,"E-","")))))))))))</f>
        <v>A+</v>
      </c>
      <c r="AG19" s="51" t="str">
        <f>IF(OR('TRI-2'!AG19 ="",'TRI-2'!AG19&lt;0,'TRI-2'!AG19  &gt;10),"",IF((ROUND(TRUNC(('TRI-2'!AG19  ),2),0))=10,"A+",IF((ROUND(TRUNC(('TRI-2'!AG19  ),2),0))=9,"A-",IF((ROUND(TRUNC(('TRI-2'!AG19   ),2),0))=8,"B+",IF((ROUND(TRUNC(('TRI-2'!AG19 ),2),0))=7,"B-",IF((ROUND(TRUNC(('TRI-2'!AG19  ),2),0))=6,"C+",IF((ROUND(TRUNC(('TRI-2'!AG19  ),2),0))=5,"C-",IF((ROUND(TRUNC(('TRI-2'!AG19  ),2),0))=4,"D+",IF((ROUND(TRUNC(('TRI-2'!AG19 ),2),0))=3,"D-",IF((ROUND(TRUNC(('TRI-2'!AG19 ),2),0))=2,"E+",IF((ROUND(TRUNC(('TRI-2'!AG19  ),2),0))&lt;=1,"E-","")))))))))))</f>
        <v>A+</v>
      </c>
      <c r="AH19" s="51" t="str">
        <f>IF(OR('TRI-2'!AH19 ="",'TRI-2'!AH19&lt;0,'TRI-2'!AH19  &gt;10),"",IF((ROUND(TRUNC(('TRI-2'!AH19  ),2),0))=10,"A+",IF((ROUND(TRUNC(('TRI-2'!AH19  ),2),0))=9,"A-",IF((ROUND(TRUNC(('TRI-2'!AH19   ),2),0))=8,"B+",IF((ROUND(TRUNC(('TRI-2'!AH19 ),2),0))=7,"B-",IF((ROUND(TRUNC(('TRI-2'!AH19  ),2),0))=6,"C+",IF((ROUND(TRUNC(('TRI-2'!AH19  ),2),0))=5,"C-",IF((ROUND(TRUNC(('TRI-2'!AH19  ),2),0))=4,"D+",IF((ROUND(TRUNC(('TRI-2'!AH19 ),2),0))=3,"D-",IF((ROUND(TRUNC(('TRI-2'!AH19 ),2),0))=2,"E+",IF((ROUND(TRUNC(('TRI-2'!AH19  ),2),0))&lt;=1,"E-","")))))))))))</f>
        <v>A+</v>
      </c>
      <c r="AI19" s="51" t="str">
        <f>IF(OR('TRI-2'!AI19 ="",'TRI-2'!AI19&lt;0,'TRI-2'!AI19  &gt;10),"",IF((ROUND(TRUNC(('TRI-2'!AI19  ),2),0))=10,"A+",IF((ROUND(TRUNC(('TRI-2'!AI19  ),2),0))=9,"A-",IF((ROUND(TRUNC(('TRI-2'!AI19   ),2),0))=8,"B+",IF((ROUND(TRUNC(('TRI-2'!AI19 ),2),0))=7,"B-",IF((ROUND(TRUNC(('TRI-2'!AI19  ),2),0))=6,"C+",IF((ROUND(TRUNC(('TRI-2'!AI19  ),2),0))=5,"C-",IF((ROUND(TRUNC(('TRI-2'!AI19  ),2),0))=4,"D+",IF((ROUND(TRUNC(('TRI-2'!AI19 ),2),0))=3,"D-",IF((ROUND(TRUNC(('TRI-2'!AI19 ),2),0))=2,"E+",IF((ROUND(TRUNC(('TRI-2'!AI19  ),2),0))&lt;=1,"E-","")))))))))))</f>
        <v>A+</v>
      </c>
      <c r="AJ19" s="51" t="str">
        <f>IF(OR('TRI-2'!AJ19 ="",'TRI-2'!AJ19&lt;0,'TRI-2'!AJ19  &gt;10),"",IF((ROUND(TRUNC(('TRI-2'!AJ19  ),2),0))=10,"A+",IF((ROUND(TRUNC(('TRI-2'!AJ19  ),2),0))=9,"A-",IF((ROUND(TRUNC(('TRI-2'!AJ19   ),2),0))=8,"B+",IF((ROUND(TRUNC(('TRI-2'!AJ19 ),2),0))=7,"B-",IF((ROUND(TRUNC(('TRI-2'!AJ19  ),2),0))=6,"C+",IF((ROUND(TRUNC(('TRI-2'!AJ19  ),2),0))=5,"C-",IF((ROUND(TRUNC(('TRI-2'!AJ19  ),2),0))=4,"D+",IF((ROUND(TRUNC(('TRI-2'!AJ19 ),2),0))=3,"D-",IF((ROUND(TRUNC(('TRI-2'!AJ19 ),2),0))=2,"E+",IF((ROUND(TRUNC(('TRI-2'!AJ19  ),2),0))&lt;=1,"E-","")))))))))))</f>
        <v>A+</v>
      </c>
      <c r="AK19" s="51" t="str">
        <f>IF(OR('TRI-2'!AK19 ="",'TRI-2'!AK19&lt;0,'TRI-2'!AK19  &gt;10),"",IF((ROUND(TRUNC(('TRI-2'!AK19  ),2),0))=10,"A+",IF((ROUND(TRUNC(('TRI-2'!AK19  ),2),0))=9,"A-",IF((ROUND(TRUNC(('TRI-2'!AK19   ),2),0))=8,"B+",IF((ROUND(TRUNC(('TRI-2'!AK19 ),2),0))=7,"B-",IF((ROUND(TRUNC(('TRI-2'!AK19  ),2),0))=6,"C+",IF((ROUND(TRUNC(('TRI-2'!AK19  ),2),0))=5,"C-",IF((ROUND(TRUNC(('TRI-2'!AK19  ),2),0))=4,"D+",IF((ROUND(TRUNC(('TRI-2'!AK19 ),2),0))=3,"D-",IF((ROUND(TRUNC(('TRI-2'!AK19 ),2),0))=2,"E+",IF((ROUND(TRUNC(('TRI-2'!AK19  ),2),0))&lt;=1,"E-","")))))))))))</f>
        <v>A+</v>
      </c>
      <c r="AL19" s="51" t="str">
        <f>IF(OR('TRI-2'!AL19 ="",'TRI-2'!AL19&lt;0,'TRI-2'!AL19  &gt;10),"",IF((ROUND(TRUNC(('TRI-2'!AL19  ),2),0))=10,"A+",IF((ROUND(TRUNC(('TRI-2'!AL19  ),2),0))=9,"A-",IF((ROUND(TRUNC(('TRI-2'!AL19   ),2),0))=8,"B+",IF((ROUND(TRUNC(('TRI-2'!AL19 ),2),0))=7,"B-",IF((ROUND(TRUNC(('TRI-2'!AL19  ),2),0))=6,"C+",IF((ROUND(TRUNC(('TRI-2'!AL19  ),2),0))=5,"C-",IF((ROUND(TRUNC(('TRI-2'!AL19  ),2),0))=4,"D+",IF((ROUND(TRUNC(('TRI-2'!AL19 ),2),0))=3,"D-",IF((ROUND(TRUNC(('TRI-2'!AL19 ),2),0))=2,"E+",IF((ROUND(TRUNC(('TRI-2'!AL19  ),2),0))&lt;=1,"E-","")))))))))))</f>
        <v>A+</v>
      </c>
      <c r="AM19" s="51" t="str">
        <f>IF(OR('TRI-2'!AM19 ="",'TRI-2'!AM19&lt;0,'TRI-2'!AM19  &gt;10),"",IF((ROUND(TRUNC(('TRI-2'!AM19  ),2),0))=10,"A+",IF((ROUND(TRUNC(('TRI-2'!AM19  ),2),0))=9,"A-",IF((ROUND(TRUNC(('TRI-2'!AM19   ),2),0))=8,"B+",IF((ROUND(TRUNC(('TRI-2'!AM19 ),2),0))=7,"B-",IF((ROUND(TRUNC(('TRI-2'!AM19  ),2),0))=6,"C+",IF((ROUND(TRUNC(('TRI-2'!AM19  ),2),0))=5,"C-",IF((ROUND(TRUNC(('TRI-2'!AM19  ),2),0))=4,"D+",IF((ROUND(TRUNC(('TRI-2'!AM19 ),2),0))=3,"D-",IF((ROUND(TRUNC(('TRI-2'!AM19 ),2),0))=2,"E+",IF((ROUND(TRUNC(('TRI-2'!AM19  ),2),0))&lt;=1,"E-","")))))))))))</f>
        <v>A+</v>
      </c>
      <c r="AN19" s="51" t="str">
        <f>IF(OR('TRI-2'!AN19 ="",'TRI-2'!AN19&lt;0,'TRI-2'!AN19  &gt;10),"",IF((ROUND(TRUNC(('TRI-2'!AN19  ),2),0))=10,"A+",IF((ROUND(TRUNC(('TRI-2'!AN19  ),2),0))=9,"A-",IF((ROUND(TRUNC(('TRI-2'!AN19   ),2),0))=8,"B+",IF((ROUND(TRUNC(('TRI-2'!AN19 ),2),0))=7,"B-",IF((ROUND(TRUNC(('TRI-2'!AN19  ),2),0))=6,"C+",IF((ROUND(TRUNC(('TRI-2'!AN19  ),2),0))=5,"C-",IF((ROUND(TRUNC(('TRI-2'!AN19  ),2),0))=4,"D+",IF((ROUND(TRUNC(('TRI-2'!AN19 ),2),0))=3,"D-",IF((ROUND(TRUNC(('TRI-2'!AN19 ),2),0))=2,"E+",IF((ROUND(TRUNC(('TRI-2'!AN19  ),2),0))&lt;=1,"E-","")))))))))))</f>
        <v>A+</v>
      </c>
      <c r="AO19" s="51" t="str">
        <f>IF(OR('TRI-2'!AO19 ="",'TRI-2'!AO19&lt;0,'TRI-2'!AO19  &gt;10),"",IF((ROUND(TRUNC(('TRI-2'!AO19  ),2),0))=10,"A+",IF((ROUND(TRUNC(('TRI-2'!AO19  ),2),0))=9,"A-",IF((ROUND(TRUNC(('TRI-2'!AO19   ),2),0))=8,"B+",IF((ROUND(TRUNC(('TRI-2'!AO19 ),2),0))=7,"B-",IF((ROUND(TRUNC(('TRI-2'!AO19  ),2),0))=6,"C+",IF((ROUND(TRUNC(('TRI-2'!AO19  ),2),0))=5,"C-",IF((ROUND(TRUNC(('TRI-2'!AO19  ),2),0))=4,"D+",IF((ROUND(TRUNC(('TRI-2'!AO19 ),2),0))=3,"D-",IF((ROUND(TRUNC(('TRI-2'!AO19 ),2),0))=2,"E+",IF((ROUND(TRUNC(('TRI-2'!AO19  ),2),0))&lt;=1,"E-","")))))))))))</f>
        <v>A+</v>
      </c>
      <c r="AP19" s="51" t="str">
        <f>IF(OR('TRI-2'!AP19 ="",'TRI-2'!AP19&lt;0,'TRI-2'!AP19  &gt;10),"",IF((ROUND(TRUNC(('TRI-2'!AP19  ),2),0))=10,"A+",IF((ROUND(TRUNC(('TRI-2'!AP19  ),2),0))=9,"A-",IF((ROUND(TRUNC(('TRI-2'!AP19   ),2),0))=8,"B+",IF((ROUND(TRUNC(('TRI-2'!AP19 ),2),0))=7,"B-",IF((ROUND(TRUNC(('TRI-2'!AP19  ),2),0))=6,"C+",IF((ROUND(TRUNC(('TRI-2'!AP19  ),2),0))=5,"C-",IF((ROUND(TRUNC(('TRI-2'!AP19  ),2),0))=4,"D+",IF((ROUND(TRUNC(('TRI-2'!AP19 ),2),0))=3,"D-",IF((ROUND(TRUNC(('TRI-2'!AP19 ),2),0))=2,"E+",IF((ROUND(TRUNC(('TRI-2'!AP19  ),2),0))&lt;=1,"E-","")))))))))))</f>
        <v>A+</v>
      </c>
      <c r="AQ19" s="51" t="str">
        <f>IF(OR('TRI-2'!AQ19 ="",'TRI-2'!AQ19&lt;0,'TRI-2'!AQ19  &gt;10),"",IF((ROUND(TRUNC(('TRI-2'!AQ19  ),2),0))=10,"A+",IF((ROUND(TRUNC(('TRI-2'!AQ19  ),2),0))=9,"A-",IF((ROUND(TRUNC(('TRI-2'!AQ19   ),2),0))=8,"B+",IF((ROUND(TRUNC(('TRI-2'!AQ19 ),2),0))=7,"B-",IF((ROUND(TRUNC(('TRI-2'!AQ19  ),2),0))=6,"C+",IF((ROUND(TRUNC(('TRI-2'!AQ19  ),2),0))=5,"C-",IF((ROUND(TRUNC(('TRI-2'!AQ19  ),2),0))=4,"D+",IF((ROUND(TRUNC(('TRI-2'!AQ19 ),2),0))=3,"D-",IF((ROUND(TRUNC(('TRI-2'!AQ19 ),2),0))=2,"E+",IF((ROUND(TRUNC(('TRI-2'!AQ19  ),2),0))&lt;=1,"E-","")))))))))))</f>
        <v>A+</v>
      </c>
      <c r="AR19" s="51" t="str">
        <f>IF(OR('TRI-2'!AR19 ="",'TRI-2'!AR19&lt;0,'TRI-2'!AR19  &gt;10),"",IF((ROUND(TRUNC(('TRI-2'!AR19  ),2),0))=10,"A+",IF((ROUND(TRUNC(('TRI-2'!AR19  ),2),0))=9,"A-",IF((ROUND(TRUNC(('TRI-2'!AR19   ),2),0))=8,"B+",IF((ROUND(TRUNC(('TRI-2'!AR19 ),2),0))=7,"B-",IF((ROUND(TRUNC(('TRI-2'!AR19  ),2),0))=6,"C+",IF((ROUND(TRUNC(('TRI-2'!AR19  ),2),0))=5,"C-",IF((ROUND(TRUNC(('TRI-2'!AR19  ),2),0))=4,"D+",IF((ROUND(TRUNC(('TRI-2'!AR19 ),2),0))=3,"D-",IF((ROUND(TRUNC(('TRI-2'!AR19 ),2),0))=2,"E+",IF((ROUND(TRUNC(('TRI-2'!AR19  ),2),0))&lt;=1,"E-","")))))))))))</f>
        <v>A+</v>
      </c>
      <c r="AS19" s="51" t="str">
        <f>IF(OR('TRI-2'!AS19 ="",'TRI-2'!AS19&lt;0,'TRI-2'!AS19  &gt;10),"",IF((ROUND(TRUNC(('TRI-2'!AS19  ),2),0))=10,"A+",IF((ROUND(TRUNC(('TRI-2'!AS19  ),2),0))=9,"A-",IF((ROUND(TRUNC(('TRI-2'!AS19   ),2),0))=8,"B+",IF((ROUND(TRUNC(('TRI-2'!AS19 ),2),0))=7,"B-",IF((ROUND(TRUNC(('TRI-2'!AS19  ),2),0))=6,"C+",IF((ROUND(TRUNC(('TRI-2'!AS19  ),2),0))=5,"C-",IF((ROUND(TRUNC(('TRI-2'!AS19  ),2),0))=4,"D+",IF((ROUND(TRUNC(('TRI-2'!AS19 ),2),0))=3,"D-",IF((ROUND(TRUNC(('TRI-2'!AS19 ),2),0))=2,"E+",IF((ROUND(TRUNC(('TRI-2'!AS19  ),2),0))&lt;=1,"E-","")))))))))))</f>
        <v>A+</v>
      </c>
      <c r="AT19" s="51" t="str">
        <f>IF(OR('TRI-2'!AT19 ="",'TRI-2'!AT19&lt;0,'TRI-2'!AT19  &gt;10),"",IF((ROUND(TRUNC(('TRI-2'!AT19  ),2),0))=10,"A+",IF((ROUND(TRUNC(('TRI-2'!AT19  ),2),0))=9,"A-",IF((ROUND(TRUNC(('TRI-2'!AT19   ),2),0))=8,"B+",IF((ROUND(TRUNC(('TRI-2'!AT19 ),2),0))=7,"B-",IF((ROUND(TRUNC(('TRI-2'!AT19  ),2),0))=6,"C+",IF((ROUND(TRUNC(('TRI-2'!AT19  ),2),0))=5,"C-",IF((ROUND(TRUNC(('TRI-2'!AT19  ),2),0))=4,"D+",IF((ROUND(TRUNC(('TRI-2'!AT19 ),2),0))=3,"D-",IF((ROUND(TRUNC(('TRI-2'!AT19 ),2),0))=2,"E+",IF((ROUND(TRUNC(('TRI-2'!AT19  ),2),0))&lt;=1,"E-","")))))))))))</f>
        <v>A+</v>
      </c>
      <c r="AU19" s="51" t="str">
        <f>IF(OR('TRI-2'!AU19 ="",'TRI-2'!AU19&lt;0,'TRI-2'!AU19  &gt;10),"",IF((ROUND(TRUNC(('TRI-2'!AU19  ),2),0))=10,"A+",IF((ROUND(TRUNC(('TRI-2'!AU19  ),2),0))=9,"A-",IF((ROUND(TRUNC(('TRI-2'!AU19   ),2),0))=8,"B+",IF((ROUND(TRUNC(('TRI-2'!AU19 ),2),0))=7,"B-",IF((ROUND(TRUNC(('TRI-2'!AU19  ),2),0))=6,"C+",IF((ROUND(TRUNC(('TRI-2'!AU19  ),2),0))=5,"C-",IF((ROUND(TRUNC(('TRI-2'!AU19  ),2),0))=4,"D+",IF((ROUND(TRUNC(('TRI-2'!AU19 ),2),0))=3,"D-",IF((ROUND(TRUNC(('TRI-2'!AU19 ),2),0))=2,"E+",IF((ROUND(TRUNC(('TRI-2'!AU19  ),2),0))&lt;=1,"E-","")))))))))))</f>
        <v>A+</v>
      </c>
      <c r="AV19" s="51" t="str">
        <f>IF(OR('TRI-2'!AV19 ="",'TRI-2'!AV19&lt;0,'TRI-2'!AV19  &gt;10),"",IF((ROUND(TRUNC(('TRI-2'!AV19  ),2),0))=10,"A+",IF((ROUND(TRUNC(('TRI-2'!AV19  ),2),0))=9,"A-",IF((ROUND(TRUNC(('TRI-2'!AV19   ),2),0))=8,"B+",IF((ROUND(TRUNC(('TRI-2'!AV19 ),2),0))=7,"B-",IF((ROUND(TRUNC(('TRI-2'!AV19  ),2),0))=6,"C+",IF((ROUND(TRUNC(('TRI-2'!AV19  ),2),0))=5,"C-",IF((ROUND(TRUNC(('TRI-2'!AV19  ),2),0))=4,"D+",IF((ROUND(TRUNC(('TRI-2'!AV19 ),2),0))=3,"D-",IF((ROUND(TRUNC(('TRI-2'!AV19 ),2),0))=2,"E+",IF((ROUND(TRUNC(('TRI-2'!AV19  ),2),0))&lt;=1,"E-","")))))))))))</f>
        <v>A+</v>
      </c>
      <c r="AW19" s="51" t="str">
        <f>IF(OR('TRI-2'!AW19 ="",'TRI-2'!AW19&lt;0,'TRI-2'!AW19  &gt;10),"",IF((ROUND(TRUNC(('TRI-2'!AW19  ),2),0))=10,"A+",IF((ROUND(TRUNC(('TRI-2'!AW19  ),2),0))=9,"A-",IF((ROUND(TRUNC(('TRI-2'!AW19   ),2),0))=8,"B+",IF((ROUND(TRUNC(('TRI-2'!AW19 ),2),0))=7,"B-",IF((ROUND(TRUNC(('TRI-2'!AW19  ),2),0))=6,"C+",IF((ROUND(TRUNC(('TRI-2'!AW19  ),2),0))=5,"C-",IF((ROUND(TRUNC(('TRI-2'!AW19  ),2),0))=4,"D+",IF((ROUND(TRUNC(('TRI-2'!AW19 ),2),0))=3,"D-",IF((ROUND(TRUNC(('TRI-2'!AW19 ),2),0))=2,"E+",IF((ROUND(TRUNC(('TRI-2'!AW19  ),2),0))&lt;=1,"E-","")))))))))))</f>
        <v>A+</v>
      </c>
      <c r="AX19" s="51" t="str">
        <f>IF(OR('TRI-2'!AX19 ="",'TRI-2'!AX19&lt;0,'TRI-2'!AX19  &gt;10),"",IF((ROUND(TRUNC(('TRI-2'!AX19  ),2),0))=10,"A+",IF((ROUND(TRUNC(('TRI-2'!AX19  ),2),0))=9,"A-",IF((ROUND(TRUNC(('TRI-2'!AX19   ),2),0))=8,"B+",IF((ROUND(TRUNC(('TRI-2'!AX19 ),2),0))=7,"B-",IF((ROUND(TRUNC(('TRI-2'!AX19  ),2),0))=6,"C+",IF((ROUND(TRUNC(('TRI-2'!AX19  ),2),0))=5,"C-",IF((ROUND(TRUNC(('TRI-2'!AX19  ),2),0))=4,"D+",IF((ROUND(TRUNC(('TRI-2'!AX19 ),2),0))=3,"D-",IF((ROUND(TRUNC(('TRI-2'!AX19 ),2),0))=2,"E+",IF((ROUND(TRUNC(('TRI-2'!AX19  ),2),0))&lt;=1,"E-","")))))))))))</f>
        <v>A+</v>
      </c>
      <c r="AY19" s="51" t="str">
        <f>IF(OR('TRI-2'!AY19 ="",'TRI-2'!AY19&lt;0,'TRI-2'!AY19  &gt;10),"",IF((ROUND(TRUNC(('TRI-2'!AY19  ),2),0))=10,"A+",IF((ROUND(TRUNC(('TRI-2'!AY19  ),2),0))=9,"A-",IF((ROUND(TRUNC(('TRI-2'!AY19   ),2),0))=8,"B+",IF((ROUND(TRUNC(('TRI-2'!AY19 ),2),0))=7,"B-",IF((ROUND(TRUNC(('TRI-2'!AY19  ),2),0))=6,"C+",IF((ROUND(TRUNC(('TRI-2'!AY19  ),2),0))=5,"C-",IF((ROUND(TRUNC(('TRI-2'!AY19  ),2),0))=4,"D+",IF((ROUND(TRUNC(('TRI-2'!AY19 ),2),0))=3,"D-",IF((ROUND(TRUNC(('TRI-2'!AY19 ),2),0))=2,"E+",IF((ROUND(TRUNC(('TRI-2'!AY19  ),2),0))&lt;=1,"E-","")))))))))))</f>
        <v>A+</v>
      </c>
      <c r="AZ19" s="51" t="str">
        <f>IF(OR('TRI-2'!AZ19 ="",'TRI-2'!AZ19&lt;0,'TRI-2'!AZ19  &gt;10),"",IF((ROUND(TRUNC(('TRI-2'!AZ19  ),2),0))=10,"A+",IF((ROUND(TRUNC(('TRI-2'!AZ19  ),2),0))=9,"A-",IF((ROUND(TRUNC(('TRI-2'!AZ19   ),2),0))=8,"B+",IF((ROUND(TRUNC(('TRI-2'!AZ19 ),2),0))=7,"B-",IF((ROUND(TRUNC(('TRI-2'!AZ19  ),2),0))=6,"C+",IF((ROUND(TRUNC(('TRI-2'!AZ19  ),2),0))=5,"C-",IF((ROUND(TRUNC(('TRI-2'!AZ19  ),2),0))=4,"D+",IF((ROUND(TRUNC(('TRI-2'!AZ19 ),2),0))=3,"D-",IF((ROUND(TRUNC(('TRI-2'!AZ19 ),2),0))=2,"E+",IF((ROUND(TRUNC(('TRI-2'!AZ19  ),2),0))&lt;=1,"E-","")))))))))))</f>
        <v>A+</v>
      </c>
      <c r="BA19" s="51" t="str">
        <f>IF(OR('TRI-2'!BA19 ="",'TRI-2'!BA19&lt;0,'TRI-2'!BA19  &gt;10),"",IF((ROUND(TRUNC(('TRI-2'!BA19  ),2),0))=10,"A+",IF((ROUND(TRUNC(('TRI-2'!BA19  ),2),0))=9,"A-",IF((ROUND(TRUNC(('TRI-2'!BA19   ),2),0))=8,"B+",IF((ROUND(TRUNC(('TRI-2'!BA19 ),2),0))=7,"B-",IF((ROUND(TRUNC(('TRI-2'!BA19  ),2),0))=6,"C+",IF((ROUND(TRUNC(('TRI-2'!BA19  ),2),0))=5,"C-",IF((ROUND(TRUNC(('TRI-2'!BA19  ),2),0))=4,"D+",IF((ROUND(TRUNC(('TRI-2'!BA19 ),2),0))=3,"D-",IF((ROUND(TRUNC(('TRI-2'!BA19 ),2),0))=2,"E+",IF((ROUND(TRUNC(('TRI-2'!BA19  ),2),0))&lt;=1,"E-","")))))))))))</f>
        <v>A+</v>
      </c>
      <c r="BB19" s="51" t="str">
        <f>IF(OR('TRI-2'!BB19 ="",'TRI-2'!BB19&lt;0,'TRI-2'!BB19  &gt;10),"",IF((ROUND(TRUNC(('TRI-2'!BB19  ),2),0))=10,"A+",IF((ROUND(TRUNC(('TRI-2'!BB19  ),2),0))=9,"A-",IF((ROUND(TRUNC(('TRI-2'!BB19   ),2),0))=8,"B+",IF((ROUND(TRUNC(('TRI-2'!BB19 ),2),0))=7,"B-",IF((ROUND(TRUNC(('TRI-2'!BB19  ),2),0))=6,"C+",IF((ROUND(TRUNC(('TRI-2'!BB19  ),2),0))=5,"C-",IF((ROUND(TRUNC(('TRI-2'!BB19  ),2),0))=4,"D+",IF((ROUND(TRUNC(('TRI-2'!BB19 ),2),0))=3,"D-",IF((ROUND(TRUNC(('TRI-2'!BB19 ),2),0))=2,"E+",IF((ROUND(TRUNC(('TRI-2'!BB19  ),2),0))&lt;=1,"E-","")))))))))))</f>
        <v>A+</v>
      </c>
      <c r="BC19" s="51" t="str">
        <f>IF(OR('TRI-2'!BC19 ="",'TRI-2'!BC19&lt;0,'TRI-2'!BC19  &gt;10),"",IF((ROUND(TRUNC(('TRI-2'!BC19  ),2),0))=10,"A+",IF((ROUND(TRUNC(('TRI-2'!BC19  ),2),0))=9,"A-",IF((ROUND(TRUNC(('TRI-2'!BC19   ),2),0))=8,"B+",IF((ROUND(TRUNC(('TRI-2'!BC19 ),2),0))=7,"B-",IF((ROUND(TRUNC(('TRI-2'!BC19  ),2),0))=6,"C+",IF((ROUND(TRUNC(('TRI-2'!BC19  ),2),0))=5,"C-",IF((ROUND(TRUNC(('TRI-2'!BC19  ),2),0))=4,"D+",IF((ROUND(TRUNC(('TRI-2'!BC19 ),2),0))=3,"D-",IF((ROUND(TRUNC(('TRI-2'!BC19 ),2),0))=2,"E+",IF((ROUND(TRUNC(('TRI-2'!BC19  ),2),0))&lt;=1,"E-","")))))))))))</f>
        <v>A+</v>
      </c>
      <c r="BD19" s="51" t="str">
        <f>IF(OR('TRI-2'!BD19 ="",'TRI-2'!BD19&lt;0,'TRI-2'!BD19  &gt;10),"",IF((ROUND(TRUNC(('TRI-2'!BD19  ),2),0))=10,"A+",IF((ROUND(TRUNC(('TRI-2'!BD19  ),2),0))=9,"A-",IF((ROUND(TRUNC(('TRI-2'!BD19   ),2),0))=8,"B+",IF((ROUND(TRUNC(('TRI-2'!BD19 ),2),0))=7,"B-",IF((ROUND(TRUNC(('TRI-2'!BD19  ),2),0))=6,"C+",IF((ROUND(TRUNC(('TRI-2'!BD19  ),2),0))=5,"C-",IF((ROUND(TRUNC(('TRI-2'!BD19  ),2),0))=4,"D+",IF((ROUND(TRUNC(('TRI-2'!BD19 ),2),0))=3,"D-",IF((ROUND(TRUNC(('TRI-2'!BD19 ),2),0))=2,"E+",IF((ROUND(TRUNC(('TRI-2'!BD19  ),2),0))&lt;=1,"E-","")))))))))))</f>
        <v>A+</v>
      </c>
      <c r="BE19" s="51" t="str">
        <f>IF(OR('TRI-2'!BE19 ="",'TRI-2'!BE19&lt;0,'TRI-2'!BE19  &gt;10),"",IF((ROUND(TRUNC(('TRI-2'!BE19  ),2),0))=10,"A+",IF((ROUND(TRUNC(('TRI-2'!BE19  ),2),0))=9,"A-",IF((ROUND(TRUNC(('TRI-2'!BE19   ),2),0))=8,"B+",IF((ROUND(TRUNC(('TRI-2'!BE19 ),2),0))=7,"B-",IF((ROUND(TRUNC(('TRI-2'!BE19  ),2),0))=6,"C+",IF((ROUND(TRUNC(('TRI-2'!BE19  ),2),0))=5,"C-",IF((ROUND(TRUNC(('TRI-2'!BE19  ),2),0))=4,"D+",IF((ROUND(TRUNC(('TRI-2'!BE19 ),2),0))=3,"D-",IF((ROUND(TRUNC(('TRI-2'!BE19 ),2),0))=2,"E+",IF((ROUND(TRUNC(('TRI-2'!BE19  ),2),0))&lt;=1,"E-","")))))))))))</f>
        <v>A+</v>
      </c>
      <c r="BF19" s="51" t="str">
        <f>IF(OR('TRI-2'!BF19 ="",'TRI-2'!BF19&lt;0,'TRI-2'!BF19  &gt;10),"",IF((ROUND(TRUNC(('TRI-2'!BF19  ),2),0))=10,"A+",IF((ROUND(TRUNC(('TRI-2'!BF19  ),2),0))=9,"A-",IF((ROUND(TRUNC(('TRI-2'!BF19   ),2),0))=8,"B+",IF((ROUND(TRUNC(('TRI-2'!BF19 ),2),0))=7,"B-",IF((ROUND(TRUNC(('TRI-2'!BF19  ),2),0))=6,"C+",IF((ROUND(TRUNC(('TRI-2'!BF19  ),2),0))=5,"C-",IF((ROUND(TRUNC(('TRI-2'!BF19  ),2),0))=4,"D+",IF((ROUND(TRUNC(('TRI-2'!BF19 ),2),0))=3,"D-",IF((ROUND(TRUNC(('TRI-2'!BF19 ),2),0))=2,"E+",IF((ROUND(TRUNC(('TRI-2'!BF19  ),2),0))&lt;=1,"E-","")))))))))))</f>
        <v>A+</v>
      </c>
      <c r="BG19" s="51" t="str">
        <f>IF(OR('TRI-2'!BG19 ="",'TRI-2'!BG19&lt;0,'TRI-2'!BG19  &gt;10),"",IF((ROUND(TRUNC(('TRI-2'!BG19  ),2),0))=10,"A+",IF((ROUND(TRUNC(('TRI-2'!BG19  ),2),0))=9,"A-",IF((ROUND(TRUNC(('TRI-2'!BG19   ),2),0))=8,"B+",IF((ROUND(TRUNC(('TRI-2'!BG19 ),2),0))=7,"B-",IF((ROUND(TRUNC(('TRI-2'!BG19  ),2),0))=6,"C+",IF((ROUND(TRUNC(('TRI-2'!BG19  ),2),0))=5,"C-",IF((ROUND(TRUNC(('TRI-2'!BG19  ),2),0))=4,"D+",IF((ROUND(TRUNC(('TRI-2'!BG19 ),2),0))=3,"D-",IF((ROUND(TRUNC(('TRI-2'!BG19 ),2),0))=2,"E+",IF((ROUND(TRUNC(('TRI-2'!BG19  ),2),0))&lt;=1,"E-","")))))))))))</f>
        <v>A+</v>
      </c>
      <c r="BH19" s="51" t="str">
        <f>IF(OR('TRI-2'!BH19 ="",'TRI-2'!BH19&lt;0,'TRI-2'!BH19  &gt;10),"",IF((ROUND(TRUNC(('TRI-2'!BH19  ),2),0))=10,"A+",IF((ROUND(TRUNC(('TRI-2'!BH19  ),2),0))=9,"A-",IF((ROUND(TRUNC(('TRI-2'!BH19   ),2),0))=8,"B+",IF((ROUND(TRUNC(('TRI-2'!BH19 ),2),0))=7,"B-",IF((ROUND(TRUNC(('TRI-2'!BH19  ),2),0))=6,"C+",IF((ROUND(TRUNC(('TRI-2'!BH19  ),2),0))=5,"C-",IF((ROUND(TRUNC(('TRI-2'!BH19  ),2),0))=4,"D+",IF((ROUND(TRUNC(('TRI-2'!BH19 ),2),0))=3,"D-",IF((ROUND(TRUNC(('TRI-2'!BH19 ),2),0))=2,"E+",IF((ROUND(TRUNC(('TRI-2'!BH19  ),2),0))&lt;=1,"E-","")))))))))))</f>
        <v>A+</v>
      </c>
      <c r="BI19" s="51" t="str">
        <f>IF(OR('TRI-2'!BI19 ="",'TRI-2'!BI19&lt;0,'TRI-2'!BI19  &gt;10),"",IF((ROUND(TRUNC(('TRI-2'!BI19  ),2),0))=10,"A+",IF((ROUND(TRUNC(('TRI-2'!BI19  ),2),0))=9,"A-",IF((ROUND(TRUNC(('TRI-2'!BI19   ),2),0))=8,"B+",IF((ROUND(TRUNC(('TRI-2'!BI19 ),2),0))=7,"B-",IF((ROUND(TRUNC(('TRI-2'!BI19  ),2),0))=6,"C+",IF((ROUND(TRUNC(('TRI-2'!BI19  ),2),0))=5,"C-",IF((ROUND(TRUNC(('TRI-2'!BI19  ),2),0))=4,"D+",IF((ROUND(TRUNC(('TRI-2'!BI19 ),2),0))=3,"D-",IF((ROUND(TRUNC(('TRI-2'!BI19 ),2),0))=2,"E+",IF((ROUND(TRUNC(('TRI-2'!BI19  ),2),0))&lt;=1,"E-","")))))))))))</f>
        <v>A+</v>
      </c>
      <c r="BJ19" s="51" t="str">
        <f>IF(OR('TRI-2'!BJ19 ="",'TRI-2'!BJ19&lt;0,'TRI-2'!BJ19  &gt;10),"",IF((ROUND(TRUNC(('TRI-2'!BJ19  ),2),0))=10,"A+",IF((ROUND(TRUNC(('TRI-2'!BJ19  ),2),0))=9,"A-",IF((ROUND(TRUNC(('TRI-2'!BJ19   ),2),0))=8,"B+",IF((ROUND(TRUNC(('TRI-2'!BJ19 ),2),0))=7,"B-",IF((ROUND(TRUNC(('TRI-2'!BJ19  ),2),0))=6,"C+",IF((ROUND(TRUNC(('TRI-2'!BJ19  ),2),0))=5,"C-",IF((ROUND(TRUNC(('TRI-2'!BJ19  ),2),0))=4,"D+",IF((ROUND(TRUNC(('TRI-2'!BJ19 ),2),0))=3,"D-",IF((ROUND(TRUNC(('TRI-2'!BJ19 ),2),0))=2,"E+",IF((ROUND(TRUNC(('TRI-2'!BJ19  ),2),0))&lt;=1,"E-","")))))))))))</f>
        <v>A+</v>
      </c>
      <c r="BK19" s="51" t="str">
        <f>IF(OR('TRI-2'!BK19 ="",'TRI-2'!BK19&lt;0,'TRI-2'!BK19  &gt;10),"",IF((ROUND(TRUNC(('TRI-2'!BK19  ),2),0))=10,"A+",IF((ROUND(TRUNC(('TRI-2'!BK19  ),2),0))=9,"A-",IF((ROUND(TRUNC(('TRI-2'!BK19   ),2),0))=8,"B+",IF((ROUND(TRUNC(('TRI-2'!BK19 ),2),0))=7,"B-",IF((ROUND(TRUNC(('TRI-2'!BK19  ),2),0))=6,"C+",IF((ROUND(TRUNC(('TRI-2'!BK19  ),2),0))=5,"C-",IF((ROUND(TRUNC(('TRI-2'!BK19  ),2),0))=4,"D+",IF((ROUND(TRUNC(('TRI-2'!BK19 ),2),0))=3,"D-",IF((ROUND(TRUNC(('TRI-2'!BK19 ),2),0))=2,"E+",IF((ROUND(TRUNC(('TRI-2'!BK19  ),2),0))&lt;=1,"E-","")))))))))))</f>
        <v>B-</v>
      </c>
      <c r="BL19" s="51" t="str">
        <f>IF(OR('TRI-2'!BL19 ="",'TRI-2'!BL19&lt;0,'TRI-2'!BL19  &gt;10),"",IF((ROUND(TRUNC(('TRI-2'!BL19  ),2),0))=10,"A+",IF((ROUND(TRUNC(('TRI-2'!BL19  ),2),0))=9,"A-",IF((ROUND(TRUNC(('TRI-2'!BL19   ),2),0))=8,"B+",IF((ROUND(TRUNC(('TRI-2'!BL19 ),2),0))=7,"B-",IF((ROUND(TRUNC(('TRI-2'!BL19  ),2),0))=6,"C+",IF((ROUND(TRUNC(('TRI-2'!BL19  ),2),0))=5,"C-",IF((ROUND(TRUNC(('TRI-2'!BL19  ),2),0))=4,"D+",IF((ROUND(TRUNC(('TRI-2'!BL19 ),2),0))=3,"D-",IF((ROUND(TRUNC(('TRI-2'!BL19 ),2),0))=2,"E+",IF((ROUND(TRUNC(('TRI-2'!BL19  ),2),0))&lt;=1,"E-","")))))))))))</f>
        <v>B-</v>
      </c>
      <c r="BM19" s="51" t="str">
        <f>IF(OR('TRI-2'!BM19 ="",'TRI-2'!BM19&lt;0,'TRI-2'!BM19  &gt;10),"",IF((ROUND(TRUNC(('TRI-2'!BM19  ),2),0))=10,"A+",IF((ROUND(TRUNC(('TRI-2'!BM19  ),2),0))=9,"A-",IF((ROUND(TRUNC(('TRI-2'!BM19   ),2),0))=8,"B+",IF((ROUND(TRUNC(('TRI-2'!BM19 ),2),0))=7,"B-",IF((ROUND(TRUNC(('TRI-2'!BM19  ),2),0))=6,"C+",IF((ROUND(TRUNC(('TRI-2'!BM19  ),2),0))=5,"C-",IF((ROUND(TRUNC(('TRI-2'!BM19  ),2),0))=4,"D+",IF((ROUND(TRUNC(('TRI-2'!BM19 ),2),0))=3,"D-",IF((ROUND(TRUNC(('TRI-2'!BM19 ),2),0))=2,"E+",IF((ROUND(TRUNC(('TRI-2'!BM19  ),2),0))&lt;=1,"E-","")))))))))))</f>
        <v>B-</v>
      </c>
      <c r="BN19" s="51" t="str">
        <f>IF(OR('TRI-2'!BN19 ="",'TRI-2'!BN19&lt;0,'TRI-2'!BN19  &gt;10),"",IF((ROUND(TRUNC(('TRI-2'!BN19  ),2),0))=10,"A+",IF((ROUND(TRUNC(('TRI-2'!BN19  ),2),0))=9,"A-",IF((ROUND(TRUNC(('TRI-2'!BN19   ),2),0))=8,"B+",IF((ROUND(TRUNC(('TRI-2'!BN19 ),2),0))=7,"B-",IF((ROUND(TRUNC(('TRI-2'!BN19  ),2),0))=6,"C+",IF((ROUND(TRUNC(('TRI-2'!BN19  ),2),0))=5,"C-",IF((ROUND(TRUNC(('TRI-2'!BN19  ),2),0))=4,"D+",IF((ROUND(TRUNC(('TRI-2'!BN19 ),2),0))=3,"D-",IF((ROUND(TRUNC(('TRI-2'!BN19 ),2),0))=2,"E+",IF((ROUND(TRUNC(('TRI-2'!BN19  ),2),0))&lt;=1,"E-","")))))))))))</f>
        <v>B-</v>
      </c>
      <c r="BO19" s="51" t="str">
        <f>IF(OR('TRI-2'!BO19 ="",'TRI-2'!BO19&lt;0,'TRI-2'!BO19  &gt;10),"",IF((ROUND(TRUNC(('TRI-2'!BO19  ),2),0))=10,"A+",IF((ROUND(TRUNC(('TRI-2'!BO19  ),2),0))=9,"A-",IF((ROUND(TRUNC(('TRI-2'!BO19   ),2),0))=8,"B+",IF((ROUND(TRUNC(('TRI-2'!BO19 ),2),0))=7,"B-",IF((ROUND(TRUNC(('TRI-2'!BO19  ),2),0))=6,"C+",IF((ROUND(TRUNC(('TRI-2'!BO19  ),2),0))=5,"C-",IF((ROUND(TRUNC(('TRI-2'!BO19  ),2),0))=4,"D+",IF((ROUND(TRUNC(('TRI-2'!BO19 ),2),0))=3,"D-",IF((ROUND(TRUNC(('TRI-2'!BO19 ),2),0))=2,"E+",IF((ROUND(TRUNC(('TRI-2'!BO19  ),2),0))&lt;=1,"E-","")))))))))))</f>
        <v>B-</v>
      </c>
      <c r="BP19" s="51" t="str">
        <f>IF(OR('TRI-2'!BP19 ="",'TRI-2'!BP19&lt;0,'TRI-2'!BP19  &gt;10),"",IF((ROUND(TRUNC(('TRI-2'!BP19  ),2),0))=10,"A+",IF((ROUND(TRUNC(('TRI-2'!BP19  ),2),0))=9,"A-",IF((ROUND(TRUNC(('TRI-2'!BP19   ),2),0))=8,"B+",IF((ROUND(TRUNC(('TRI-2'!BP19 ),2),0))=7,"B-",IF((ROUND(TRUNC(('TRI-2'!BP19  ),2),0))=6,"C+",IF((ROUND(TRUNC(('TRI-2'!BP19  ),2),0))=5,"C-",IF((ROUND(TRUNC(('TRI-2'!BP19  ),2),0))=4,"D+",IF((ROUND(TRUNC(('TRI-2'!BP19 ),2),0))=3,"D-",IF((ROUND(TRUNC(('TRI-2'!BP19 ),2),0))=2,"E+",IF((ROUND(TRUNC(('TRI-2'!BP19  ),2),0))&lt;=1,"E-","")))))))))))</f>
        <v>B-</v>
      </c>
      <c r="BQ19" s="51" t="str">
        <f>IF(OR('TRI-2'!BQ19 ="",'TRI-2'!BQ19&lt;0,'TRI-2'!BQ19  &gt;10),"",IF((ROUND(TRUNC(('TRI-2'!BQ19  ),2),0))=10,"A+",IF((ROUND(TRUNC(('TRI-2'!BQ19  ),2),0))=9,"A-",IF((ROUND(TRUNC(('TRI-2'!BQ19   ),2),0))=8,"B+",IF((ROUND(TRUNC(('TRI-2'!BQ19 ),2),0))=7,"B-",IF((ROUND(TRUNC(('TRI-2'!BQ19  ),2),0))=6,"C+",IF((ROUND(TRUNC(('TRI-2'!BQ19  ),2),0))=5,"C-",IF((ROUND(TRUNC(('TRI-2'!BQ19  ),2),0))=4,"D+",IF((ROUND(TRUNC(('TRI-2'!BQ19 ),2),0))=3,"D-",IF((ROUND(TRUNC(('TRI-2'!BQ19 ),2),0))=2,"E+",IF((ROUND(TRUNC(('TRI-2'!BQ19  ),2),0))&lt;=1,"E-","")))))))))))</f>
        <v>B-</v>
      </c>
      <c r="BR19" s="51" t="str">
        <f>IF(OR('TRI-2'!BR19 ="",'TRI-2'!BR19&lt;0,'TRI-2'!BR19  &gt;10),"",IF((ROUND(TRUNC(('TRI-2'!BR19  ),2),0))=10,"A+",IF((ROUND(TRUNC(('TRI-2'!BR19  ),2),0))=9,"A-",IF((ROUND(TRUNC(('TRI-2'!BR19   ),2),0))=8,"B+",IF((ROUND(TRUNC(('TRI-2'!BR19 ),2),0))=7,"B-",IF((ROUND(TRUNC(('TRI-2'!BR19  ),2),0))=6,"C+",IF((ROUND(TRUNC(('TRI-2'!BR19  ),2),0))=5,"C-",IF((ROUND(TRUNC(('TRI-2'!BR19  ),2),0))=4,"D+",IF((ROUND(TRUNC(('TRI-2'!BR19 ),2),0))=3,"D-",IF((ROUND(TRUNC(('TRI-2'!BR19 ),2),0))=2,"E+",IF((ROUND(TRUNC(('TRI-2'!BR19  ),2),0))&lt;=1,"E-","")))))))))))</f>
        <v>B-</v>
      </c>
      <c r="BS19" s="51" t="str">
        <f>IF(OR('TRI-2'!BS19 ="",'TRI-2'!BS19&lt;0,'TRI-2'!BS19  &gt;10),"",IF((ROUND(TRUNC(('TRI-2'!BS19  ),2),0))=10,"A+",IF((ROUND(TRUNC(('TRI-2'!BS19  ),2),0))=9,"A-",IF((ROUND(TRUNC(('TRI-2'!BS19   ),2),0))=8,"B+",IF((ROUND(TRUNC(('TRI-2'!BS19 ),2),0))=7,"B-",IF((ROUND(TRUNC(('TRI-2'!BS19  ),2),0))=6,"C+",IF((ROUND(TRUNC(('TRI-2'!BS19  ),2),0))=5,"C-",IF((ROUND(TRUNC(('TRI-2'!BS19  ),2),0))=4,"D+",IF((ROUND(TRUNC(('TRI-2'!BS19 ),2),0))=3,"D-",IF((ROUND(TRUNC(('TRI-2'!BS19 ),2),0))=2,"E+",IF((ROUND(TRUNC(('TRI-2'!BS19  ),2),0))&lt;=1,"E-","")))))))))))</f>
        <v>B-</v>
      </c>
      <c r="BT19" s="51" t="str">
        <f>IF(OR('TRI-2'!BT19 ="",'TRI-2'!BT19&lt;0,'TRI-2'!BT19  &gt;10),"",IF((ROUND(TRUNC(('TRI-2'!BT19  ),2),0))=10,"A+",IF((ROUND(TRUNC(('TRI-2'!BT19  ),2),0))=9,"A-",IF((ROUND(TRUNC(('TRI-2'!BT19   ),2),0))=8,"B+",IF((ROUND(TRUNC(('TRI-2'!BT19 ),2),0))=7,"B-",IF((ROUND(TRUNC(('TRI-2'!BT19  ),2),0))=6,"C+",IF((ROUND(TRUNC(('TRI-2'!BT19  ),2),0))=5,"C-",IF((ROUND(TRUNC(('TRI-2'!BT19  ),2),0))=4,"D+",IF((ROUND(TRUNC(('TRI-2'!BT19 ),2),0))=3,"D-",IF((ROUND(TRUNC(('TRI-2'!BT19 ),2),0))=2,"E+",IF((ROUND(TRUNC(('TRI-2'!BT19  ),2),0))&lt;=1,"E-","")))))))))))</f>
        <v>B-</v>
      </c>
      <c r="BU19" s="51" t="str">
        <f>IF(OR('TRI-2'!BU19 ="",'TRI-2'!BU19&lt;0,'TRI-2'!BU19  &gt;10),"",IF((ROUND(TRUNC(('TRI-2'!BU19  ),2),0))=10,"A+",IF((ROUND(TRUNC(('TRI-2'!BU19  ),2),0))=9,"A-",IF((ROUND(TRUNC(('TRI-2'!BU19   ),2),0))=8,"B+",IF((ROUND(TRUNC(('TRI-2'!BU19 ),2),0))=7,"B-",IF((ROUND(TRUNC(('TRI-2'!BU19  ),2),0))=6,"C+",IF((ROUND(TRUNC(('TRI-2'!BU19  ),2),0))=5,"C-",IF((ROUND(TRUNC(('TRI-2'!BU19  ),2),0))=4,"D+",IF((ROUND(TRUNC(('TRI-2'!BU19 ),2),0))=3,"D-",IF((ROUND(TRUNC(('TRI-2'!BU19 ),2),0))=2,"E+",IF((ROUND(TRUNC(('TRI-2'!BU19  ),2),0))&lt;=1,"E-","")))))))))))</f>
        <v>B-</v>
      </c>
      <c r="BV19" s="51" t="str">
        <f>IF(OR('TRI-2'!BV19 ="",'TRI-2'!BV19&lt;0,'TRI-2'!BV19  &gt;10),"",IF((ROUND(TRUNC(('TRI-2'!BV19  ),2),0))=10,"A+",IF((ROUND(TRUNC(('TRI-2'!BV19  ),2),0))=9,"A-",IF((ROUND(TRUNC(('TRI-2'!BV19   ),2),0))=8,"B+",IF((ROUND(TRUNC(('TRI-2'!BV19 ),2),0))=7,"B-",IF((ROUND(TRUNC(('TRI-2'!BV19  ),2),0))=6,"C+",IF((ROUND(TRUNC(('TRI-2'!BV19  ),2),0))=5,"C-",IF((ROUND(TRUNC(('TRI-2'!BV19  ),2),0))=4,"D+",IF((ROUND(TRUNC(('TRI-2'!BV19 ),2),0))=3,"D-",IF((ROUND(TRUNC(('TRI-2'!BV19 ),2),0))=2,"E+",IF((ROUND(TRUNC(('TRI-2'!BV19  ),2),0))&lt;=1,"E-","")))))))))))</f>
        <v>B-</v>
      </c>
      <c r="BW19" s="51" t="str">
        <f>IF(OR('TRI-2'!BW19 ="",'TRI-2'!BW19&lt;0,'TRI-2'!BW19  &gt;10),"",IF((ROUND(TRUNC(('TRI-2'!BW19  ),2),0))=10,"A+",IF((ROUND(TRUNC(('TRI-2'!BW19  ),2),0))=9,"A-",IF((ROUND(TRUNC(('TRI-2'!BW19   ),2),0))=8,"B+",IF((ROUND(TRUNC(('TRI-2'!BW19 ),2),0))=7,"B-",IF((ROUND(TRUNC(('TRI-2'!BW19  ),2),0))=6,"C+",IF((ROUND(TRUNC(('TRI-2'!BW19  ),2),0))=5,"C-",IF((ROUND(TRUNC(('TRI-2'!BW19  ),2),0))=4,"D+",IF((ROUND(TRUNC(('TRI-2'!BW19 ),2),0))=3,"D-",IF((ROUND(TRUNC(('TRI-2'!BW19 ),2),0))=2,"E+",IF((ROUND(TRUNC(('TRI-2'!BW19  ),2),0))&lt;=1,"E-","")))))))))))</f>
        <v>B-</v>
      </c>
      <c r="BX19" s="51" t="str">
        <f>IF(OR('TRI-2'!BX19 ="",'TRI-2'!BX19&lt;0,'TRI-2'!BX19  &gt;10),"",IF((ROUND(TRUNC(('TRI-2'!BX19  ),2),0))=10,"A+",IF((ROUND(TRUNC(('TRI-2'!BX19  ),2),0))=9,"A-",IF((ROUND(TRUNC(('TRI-2'!BX19   ),2),0))=8,"B+",IF((ROUND(TRUNC(('TRI-2'!BX19 ),2),0))=7,"B-",IF((ROUND(TRUNC(('TRI-2'!BX19  ),2),0))=6,"C+",IF((ROUND(TRUNC(('TRI-2'!BX19  ),2),0))=5,"C-",IF((ROUND(TRUNC(('TRI-2'!BX19  ),2),0))=4,"D+",IF((ROUND(TRUNC(('TRI-2'!BX19 ),2),0))=3,"D-",IF((ROUND(TRUNC(('TRI-2'!BX19 ),2),0))=2,"E+",IF((ROUND(TRUNC(('TRI-2'!BX19  ),2),0))&lt;=1,"E-","")))))))))))</f>
        <v>B-</v>
      </c>
      <c r="BY19" s="51" t="str">
        <f>IF(OR('TRI-2'!BY19 ="",'TRI-2'!BY19&lt;0,'TRI-2'!BY19  &gt;10),"",IF((ROUND(TRUNC(('TRI-2'!BY19  ),2),0))=10,"A+",IF((ROUND(TRUNC(('TRI-2'!BY19  ),2),0))=9,"A-",IF((ROUND(TRUNC(('TRI-2'!BY19   ),2),0))=8,"B+",IF((ROUND(TRUNC(('TRI-2'!BY19 ),2),0))=7,"B-",IF((ROUND(TRUNC(('TRI-2'!BY19  ),2),0))=6,"C+",IF((ROUND(TRUNC(('TRI-2'!BY19  ),2),0))=5,"C-",IF((ROUND(TRUNC(('TRI-2'!BY19  ),2),0))=4,"D+",IF((ROUND(TRUNC(('TRI-2'!BY19 ),2),0))=3,"D-",IF((ROUND(TRUNC(('TRI-2'!BY19 ),2),0))=2,"E+",IF((ROUND(TRUNC(('TRI-2'!BY19  ),2),0))&lt;=1,"E-","")))))))))))</f>
        <v>B-</v>
      </c>
      <c r="BZ19" s="51" t="str">
        <f>IF(OR('TRI-2'!BZ19 ="",'TRI-2'!BZ19&lt;0,'TRI-2'!BZ19  &gt;10),"",IF((ROUND(TRUNC(('TRI-2'!BZ19  ),2),0))=10,"A+",IF((ROUND(TRUNC(('TRI-2'!BZ19  ),2),0))=9,"A-",IF((ROUND(TRUNC(('TRI-2'!BZ19   ),2),0))=8,"B+",IF((ROUND(TRUNC(('TRI-2'!BZ19 ),2),0))=7,"B-",IF((ROUND(TRUNC(('TRI-2'!BZ19  ),2),0))=6,"C+",IF((ROUND(TRUNC(('TRI-2'!BZ19  ),2),0))=5,"C-",IF((ROUND(TRUNC(('TRI-2'!BZ19  ),2),0))=4,"D+",IF((ROUND(TRUNC(('TRI-2'!BZ19 ),2),0))=3,"D-",IF((ROUND(TRUNC(('TRI-2'!BZ19 ),2),0))=2,"E+",IF((ROUND(TRUNC(('TRI-2'!BZ19  ),2),0))&lt;=1,"E-","")))))))))))</f>
        <v>B-</v>
      </c>
      <c r="CA19" s="51" t="str">
        <f>IF(OR('TRI-2'!CA19 ="",'TRI-2'!CA19&lt;0,'TRI-2'!CA19  &gt;10),"",IF((ROUND(TRUNC(('TRI-2'!CA19  ),2),0))=10,"A+",IF((ROUND(TRUNC(('TRI-2'!CA19  ),2),0))=9,"A-",IF((ROUND(TRUNC(('TRI-2'!CA19   ),2),0))=8,"B+",IF((ROUND(TRUNC(('TRI-2'!CA19 ),2),0))=7,"B-",IF((ROUND(TRUNC(('TRI-2'!CA19  ),2),0))=6,"C+",IF((ROUND(TRUNC(('TRI-2'!CA19  ),2),0))=5,"C-",IF((ROUND(TRUNC(('TRI-2'!CA19  ),2),0))=4,"D+",IF((ROUND(TRUNC(('TRI-2'!CA19 ),2),0))=3,"D-",IF((ROUND(TRUNC(('TRI-2'!CA19 ),2),0))=2,"E+",IF((ROUND(TRUNC(('TRI-2'!CA19  ),2),0))&lt;=1,"E-","")))))))))))</f>
        <v>B-</v>
      </c>
      <c r="CB19" s="51" t="str">
        <f>IF(OR('TRI-2'!CB19 ="",'TRI-2'!CB19&lt;0,'TRI-2'!CB19  &gt;10),"",IF((ROUND(TRUNC(('TRI-2'!CB19  ),2),0))=10,"A+",IF((ROUND(TRUNC(('TRI-2'!CB19  ),2),0))=9,"A-",IF((ROUND(TRUNC(('TRI-2'!CB19   ),2),0))=8,"B+",IF((ROUND(TRUNC(('TRI-2'!CB19 ),2),0))=7,"B-",IF((ROUND(TRUNC(('TRI-2'!CB19  ),2),0))=6,"C+",IF((ROUND(TRUNC(('TRI-2'!CB19  ),2),0))=5,"C-",IF((ROUND(TRUNC(('TRI-2'!CB19  ),2),0))=4,"D+",IF((ROUND(TRUNC(('TRI-2'!CB19 ),2),0))=3,"D-",IF((ROUND(TRUNC(('TRI-2'!CB19 ),2),0))=2,"E+",IF((ROUND(TRUNC(('TRI-2'!CB19  ),2),0))&lt;=1,"E-","")))))))))))</f>
        <v>B-</v>
      </c>
      <c r="CC19" s="51" t="str">
        <f>IF(OR('TRI-2'!CC19 ="",'TRI-2'!CC19&lt;0,'TRI-2'!CC19  &gt;10),"",IF((ROUND(TRUNC(('TRI-2'!CC19  ),2),0))=10,"A+",IF((ROUND(TRUNC(('TRI-2'!CC19  ),2),0))=9,"A-",IF((ROUND(TRUNC(('TRI-2'!CC19   ),2),0))=8,"B+",IF((ROUND(TRUNC(('TRI-2'!CC19 ),2),0))=7,"B-",IF((ROUND(TRUNC(('TRI-2'!CC19  ),2),0))=6,"C+",IF((ROUND(TRUNC(('TRI-2'!CC19  ),2),0))=5,"C-",IF((ROUND(TRUNC(('TRI-2'!CC19  ),2),0))=4,"D+",IF((ROUND(TRUNC(('TRI-2'!CC19 ),2),0))=3,"D-",IF((ROUND(TRUNC(('TRI-2'!CC19 ),2),0))=2,"E+",IF((ROUND(TRUNC(('TRI-2'!CC19  ),2),0))&lt;=1,"E-","")))))))))))</f>
        <v>B-</v>
      </c>
      <c r="CD19" s="51" t="str">
        <f>IF(OR('TRI-2'!CD19 ="",'TRI-2'!CD19&lt;0,'TRI-2'!CD19  &gt;10),"",IF((ROUND(TRUNC(('TRI-2'!CD19  ),2),0))=10,"A+",IF((ROUND(TRUNC(('TRI-2'!CD19  ),2),0))=9,"A-",IF((ROUND(TRUNC(('TRI-2'!CD19   ),2),0))=8,"B+",IF((ROUND(TRUNC(('TRI-2'!CD19 ),2),0))=7,"B-",IF((ROUND(TRUNC(('TRI-2'!CD19  ),2),0))=6,"C+",IF((ROUND(TRUNC(('TRI-2'!CD19  ),2),0))=5,"C-",IF((ROUND(TRUNC(('TRI-2'!CD19  ),2),0))=4,"D+",IF((ROUND(TRUNC(('TRI-2'!CD19 ),2),0))=3,"D-",IF((ROUND(TRUNC(('TRI-2'!CD19 ),2),0))=2,"E+",IF((ROUND(TRUNC(('TRI-2'!CD19  ),2),0))&lt;=1,"E-","")))))))))))</f>
        <v>B-</v>
      </c>
      <c r="CE19" s="51" t="str">
        <f>IF(OR('TRI-2'!CE19 ="",'TRI-2'!CE19&lt;0,'TRI-2'!CE19  &gt;10),"",IF((ROUND(TRUNC(('TRI-2'!CE19  ),2),0))=10,"A+",IF((ROUND(TRUNC(('TRI-2'!CE19  ),2),0))=9,"A-",IF((ROUND(TRUNC(('TRI-2'!CE19   ),2),0))=8,"B+",IF((ROUND(TRUNC(('TRI-2'!CE19 ),2),0))=7,"B-",IF((ROUND(TRUNC(('TRI-2'!CE19  ),2),0))=6,"C+",IF((ROUND(TRUNC(('TRI-2'!CE19  ),2),0))=5,"C-",IF((ROUND(TRUNC(('TRI-2'!CE19  ),2),0))=4,"D+",IF((ROUND(TRUNC(('TRI-2'!CE19 ),2),0))=3,"D-",IF((ROUND(TRUNC(('TRI-2'!CE19 ),2),0))=2,"E+",IF((ROUND(TRUNC(('TRI-2'!CE19  ),2),0))&lt;=1,"E-","")))))))))))</f>
        <v>B-</v>
      </c>
      <c r="CF19" s="51" t="str">
        <f>IF(OR('TRI-2'!CF19 ="",'TRI-2'!CF19&lt;0,'TRI-2'!CF19  &gt;10),"",IF((ROUND(TRUNC(('TRI-2'!CF19  ),2),0))=10,"A+",IF((ROUND(TRUNC(('TRI-2'!CF19  ),2),0))=9,"A-",IF((ROUND(TRUNC(('TRI-2'!CF19   ),2),0))=8,"B+",IF((ROUND(TRUNC(('TRI-2'!CF19 ),2),0))=7,"B-",IF((ROUND(TRUNC(('TRI-2'!CF19  ),2),0))=6,"C+",IF((ROUND(TRUNC(('TRI-2'!CF19  ),2),0))=5,"C-",IF((ROUND(TRUNC(('TRI-2'!CF19  ),2),0))=4,"D+",IF((ROUND(TRUNC(('TRI-2'!CF19 ),2),0))=3,"D-",IF((ROUND(TRUNC(('TRI-2'!CF19 ),2),0))=2,"E+",IF((ROUND(TRUNC(('TRI-2'!CF19  ),2),0))&lt;=1,"E-","")))))))))))</f>
        <v>B-</v>
      </c>
      <c r="CG19" s="51" t="str">
        <f>IF(OR('TRI-2'!CG19 ="",'TRI-2'!CG19&lt;0,'TRI-2'!CG19  &gt;10),"",IF((ROUND(TRUNC(('TRI-2'!CG19  ),2),0))=10,"A+",IF((ROUND(TRUNC(('TRI-2'!CG19  ),2),0))=9,"A-",IF((ROUND(TRUNC(('TRI-2'!CG19   ),2),0))=8,"B+",IF((ROUND(TRUNC(('TRI-2'!CG19 ),2),0))=7,"B-",IF((ROUND(TRUNC(('TRI-2'!CG19  ),2),0))=6,"C+",IF((ROUND(TRUNC(('TRI-2'!CG19  ),2),0))=5,"C-",IF((ROUND(TRUNC(('TRI-2'!CG19  ),2),0))=4,"D+",IF((ROUND(TRUNC(('TRI-2'!CG19 ),2),0))=3,"D-",IF((ROUND(TRUNC(('TRI-2'!CG19 ),2),0))=2,"E+",IF((ROUND(TRUNC(('TRI-2'!CG19  ),2),0))&lt;=1,"E-","")))))))))))</f>
        <v>B-</v>
      </c>
      <c r="CH19" s="51" t="str">
        <f>IF(OR('TRI-2'!CH19 ="",'TRI-2'!CH19&lt;0,'TRI-2'!CH19  &gt;10),"",IF((ROUND(TRUNC(('TRI-2'!CH19  ),2),0))=10,"A+",IF((ROUND(TRUNC(('TRI-2'!CH19  ),2),0))=9,"A-",IF((ROUND(TRUNC(('TRI-2'!CH19   ),2),0))=8,"B+",IF((ROUND(TRUNC(('TRI-2'!CH19 ),2),0))=7,"B-",IF((ROUND(TRUNC(('TRI-2'!CH19  ),2),0))=6,"C+",IF((ROUND(TRUNC(('TRI-2'!CH19  ),2),0))=5,"C-",IF((ROUND(TRUNC(('TRI-2'!CH19  ),2),0))=4,"D+",IF((ROUND(TRUNC(('TRI-2'!CH19 ),2),0))=3,"D-",IF((ROUND(TRUNC(('TRI-2'!CH19 ),2),0))=2,"E+",IF((ROUND(TRUNC(('TRI-2'!CH19  ),2),0))&lt;=1,"E-","")))))))))))</f>
        <v>B+</v>
      </c>
      <c r="CI19" s="51" t="str">
        <f>IF(OR('TRI-2'!CI19 ="",'TRI-2'!CI19&lt;0,'TRI-2'!CI19  &gt;10),"",IF((ROUND(TRUNC(('TRI-2'!CI19  ),2),0))=10,"A+",IF((ROUND(TRUNC(('TRI-2'!CI19  ),2),0))=9,"A-",IF((ROUND(TRUNC(('TRI-2'!CI19   ),2),0))=8,"B+",IF((ROUND(TRUNC(('TRI-2'!CI19 ),2),0))=7,"B-",IF((ROUND(TRUNC(('TRI-2'!CI19  ),2),0))=6,"C+",IF((ROUND(TRUNC(('TRI-2'!CI19  ),2),0))=5,"C-",IF((ROUND(TRUNC(('TRI-2'!CI19  ),2),0))=4,"D+",IF((ROUND(TRUNC(('TRI-2'!CI19 ),2),0))=3,"D-",IF((ROUND(TRUNC(('TRI-2'!CI19 ),2),0))=2,"E+",IF((ROUND(TRUNC(('TRI-2'!CI19  ),2),0))&lt;=1,"E-","")))))))))))</f>
        <v>B+</v>
      </c>
      <c r="CJ19" s="51" t="str">
        <f>IF(OR('TRI-2'!CJ19 ="",'TRI-2'!CJ19&lt;0,'TRI-2'!CJ19  &gt;10),"",IF((ROUND(TRUNC(('TRI-2'!CJ19  ),2),0))=10,"A+",IF((ROUND(TRUNC(('TRI-2'!CJ19  ),2),0))=9,"A-",IF((ROUND(TRUNC(('TRI-2'!CJ19   ),2),0))=8,"B+",IF((ROUND(TRUNC(('TRI-2'!CJ19 ),2),0))=7,"B-",IF((ROUND(TRUNC(('TRI-2'!CJ19  ),2),0))=6,"C+",IF((ROUND(TRUNC(('TRI-2'!CJ19  ),2),0))=5,"C-",IF((ROUND(TRUNC(('TRI-2'!CJ19  ),2),0))=4,"D+",IF((ROUND(TRUNC(('TRI-2'!CJ19 ),2),0))=3,"D-",IF((ROUND(TRUNC(('TRI-2'!CJ19 ),2),0))=2,"E+",IF((ROUND(TRUNC(('TRI-2'!CJ19  ),2),0))&lt;=1,"E-","")))))))))))</f>
        <v>B+</v>
      </c>
      <c r="CK19" s="51" t="str">
        <f>IF(OR('TRI-2'!CK19 ="",'TRI-2'!CK19&lt;0,'TRI-2'!CK19  &gt;10),"",IF((ROUND(TRUNC(('TRI-2'!CK19  ),2),0))=10,"A+",IF((ROUND(TRUNC(('TRI-2'!CK19  ),2),0))=9,"A-",IF((ROUND(TRUNC(('TRI-2'!CK19   ),2),0))=8,"B+",IF((ROUND(TRUNC(('TRI-2'!CK19 ),2),0))=7,"B-",IF((ROUND(TRUNC(('TRI-2'!CK19  ),2),0))=6,"C+",IF((ROUND(TRUNC(('TRI-2'!CK19  ),2),0))=5,"C-",IF((ROUND(TRUNC(('TRI-2'!CK19  ),2),0))=4,"D+",IF((ROUND(TRUNC(('TRI-2'!CK19 ),2),0))=3,"D-",IF((ROUND(TRUNC(('TRI-2'!CK19 ),2),0))=2,"E+",IF((ROUND(TRUNC(('TRI-2'!CK19  ),2),0))&lt;=1,"E-","")))))))))))</f>
        <v>B+</v>
      </c>
      <c r="CL19" s="51" t="str">
        <f>IF(OR('TRI-2'!CL19 ="",'TRI-2'!CL19&lt;0,'TRI-2'!CL19  &gt;10),"",IF((ROUND(TRUNC(('TRI-2'!CL19  ),2),0))=10,"A+",IF((ROUND(TRUNC(('TRI-2'!CL19  ),2),0))=9,"A-",IF((ROUND(TRUNC(('TRI-2'!CL19   ),2),0))=8,"B+",IF((ROUND(TRUNC(('TRI-2'!CL19 ),2),0))=7,"B-",IF((ROUND(TRUNC(('TRI-2'!CL19  ),2),0))=6,"C+",IF((ROUND(TRUNC(('TRI-2'!CL19  ),2),0))=5,"C-",IF((ROUND(TRUNC(('TRI-2'!CL19  ),2),0))=4,"D+",IF((ROUND(TRUNC(('TRI-2'!CL19 ),2),0))=3,"D-",IF((ROUND(TRUNC(('TRI-2'!CL19 ),2),0))=2,"E+",IF((ROUND(TRUNC(('TRI-2'!CL19  ),2),0))&lt;=1,"E-","")))))))))))</f>
        <v>B+</v>
      </c>
      <c r="CM19" s="51" t="str">
        <f>IF(OR('TRI-2'!CM19 ="",'TRI-2'!CM19&lt;0,'TRI-2'!CM19  &gt;10),"",IF((ROUND(TRUNC(('TRI-2'!CM19  ),2),0))=10,"A+",IF((ROUND(TRUNC(('TRI-2'!CM19  ),2),0))=9,"A-",IF((ROUND(TRUNC(('TRI-2'!CM19   ),2),0))=8,"B+",IF((ROUND(TRUNC(('TRI-2'!CM19 ),2),0))=7,"B-",IF((ROUND(TRUNC(('TRI-2'!CM19  ),2),0))=6,"C+",IF((ROUND(TRUNC(('TRI-2'!CM19  ),2),0))=5,"C-",IF((ROUND(TRUNC(('TRI-2'!CM19  ),2),0))=4,"D+",IF((ROUND(TRUNC(('TRI-2'!CM19 ),2),0))=3,"D-",IF((ROUND(TRUNC(('TRI-2'!CM19 ),2),0))=2,"E+",IF((ROUND(TRUNC(('TRI-2'!CM19  ),2),0))&lt;=1,"E-","")))))))))))</f>
        <v>B+</v>
      </c>
      <c r="CN19" s="51" t="str">
        <f>IF(OR('TRI-2'!CN19 ="",'TRI-2'!CN19&lt;0,'TRI-2'!CN19  &gt;10),"",IF((ROUND(TRUNC(('TRI-2'!CN19  ),2),0))=10,"A+",IF((ROUND(TRUNC(('TRI-2'!CN19  ),2),0))=9,"A-",IF((ROUND(TRUNC(('TRI-2'!CN19   ),2),0))=8,"B+",IF((ROUND(TRUNC(('TRI-2'!CN19 ),2),0))=7,"B-",IF((ROUND(TRUNC(('TRI-2'!CN19  ),2),0))=6,"C+",IF((ROUND(TRUNC(('TRI-2'!CN19  ),2),0))=5,"C-",IF((ROUND(TRUNC(('TRI-2'!CN19  ),2),0))=4,"D+",IF((ROUND(TRUNC(('TRI-2'!CN19 ),2),0))=3,"D-",IF((ROUND(TRUNC(('TRI-2'!CN19 ),2),0))=2,"E+",IF((ROUND(TRUNC(('TRI-2'!CN19  ),2),0))&lt;=1,"E-","")))))))))))</f>
        <v>B+</v>
      </c>
      <c r="CO19" s="51" t="str">
        <f>IF(OR('TRI-2'!CO19 ="",'TRI-2'!CO19&lt;0,'TRI-2'!CO19  &gt;10),"",IF((ROUND(TRUNC(('TRI-2'!CO19  ),2),0))=10,"A+",IF((ROUND(TRUNC(('TRI-2'!CO19  ),2),0))=9,"A-",IF((ROUND(TRUNC(('TRI-2'!CO19   ),2),0))=8,"B+",IF((ROUND(TRUNC(('TRI-2'!CO19 ),2),0))=7,"B-",IF((ROUND(TRUNC(('TRI-2'!CO19  ),2),0))=6,"C+",IF((ROUND(TRUNC(('TRI-2'!CO19  ),2),0))=5,"C-",IF((ROUND(TRUNC(('TRI-2'!CO19  ),2),0))=4,"D+",IF((ROUND(TRUNC(('TRI-2'!CO19 ),2),0))=3,"D-",IF((ROUND(TRUNC(('TRI-2'!CO19 ),2),0))=2,"E+",IF((ROUND(TRUNC(('TRI-2'!CO19  ),2),0))&lt;=1,"E-","")))))))))))</f>
        <v>B+</v>
      </c>
      <c r="CP19" s="51" t="str">
        <f>IF(OR('TRI-2'!CP19 ="",'TRI-2'!CP19&lt;0,'TRI-2'!CP19  &gt;10),"",IF((ROUND(TRUNC(('TRI-2'!CP19  ),2),0))=10,"A+",IF((ROUND(TRUNC(('TRI-2'!CP19  ),2),0))=9,"A-",IF((ROUND(TRUNC(('TRI-2'!CP19   ),2),0))=8,"B+",IF((ROUND(TRUNC(('TRI-2'!CP19 ),2),0))=7,"B-",IF((ROUND(TRUNC(('TRI-2'!CP19  ),2),0))=6,"C+",IF((ROUND(TRUNC(('TRI-2'!CP19  ),2),0))=5,"C-",IF((ROUND(TRUNC(('TRI-2'!CP19  ),2),0))=4,"D+",IF((ROUND(TRUNC(('TRI-2'!CP19 ),2),0))=3,"D-",IF((ROUND(TRUNC(('TRI-2'!CP19 ),2),0))=2,"E+",IF((ROUND(TRUNC(('TRI-2'!CP19  ),2),0))&lt;=1,"E-","")))))))))))</f>
        <v>B+</v>
      </c>
      <c r="CQ19" s="51" t="str">
        <f>IF(OR('TRI-2'!CQ19 ="",'TRI-2'!CQ19&lt;0,'TRI-2'!CQ19  &gt;10),"",IF((ROUND(TRUNC(('TRI-2'!CQ19  ),2),0))=10,"A+",IF((ROUND(TRUNC(('TRI-2'!CQ19  ),2),0))=9,"A-",IF((ROUND(TRUNC(('TRI-2'!CQ19   ),2),0))=8,"B+",IF((ROUND(TRUNC(('TRI-2'!CQ19 ),2),0))=7,"B-",IF((ROUND(TRUNC(('TRI-2'!CQ19  ),2),0))=6,"C+",IF((ROUND(TRUNC(('TRI-2'!CQ19  ),2),0))=5,"C-",IF((ROUND(TRUNC(('TRI-2'!CQ19  ),2),0))=4,"D+",IF((ROUND(TRUNC(('TRI-2'!CQ19 ),2),0))=3,"D-",IF((ROUND(TRUNC(('TRI-2'!CQ19 ),2),0))=2,"E+",IF((ROUND(TRUNC(('TRI-2'!CQ19  ),2),0))&lt;=1,"E-","")))))))))))</f>
        <v>B+</v>
      </c>
      <c r="CR19" s="51" t="str">
        <f>IF(OR('TRI-2'!CR19 ="",'TRI-2'!CR19&lt;0,'TRI-2'!CR19  &gt;10),"",IF((ROUND(TRUNC(('TRI-2'!CR19  ),2),0))=10,"A+",IF((ROUND(TRUNC(('TRI-2'!CR19  ),2),0))=9,"A-",IF((ROUND(TRUNC(('TRI-2'!CR19   ),2),0))=8,"B+",IF((ROUND(TRUNC(('TRI-2'!CR19 ),2),0))=7,"B-",IF((ROUND(TRUNC(('TRI-2'!CR19  ),2),0))=6,"C+",IF((ROUND(TRUNC(('TRI-2'!CR19  ),2),0))=5,"C-",IF((ROUND(TRUNC(('TRI-2'!CR19  ),2),0))=4,"D+",IF((ROUND(TRUNC(('TRI-2'!CR19 ),2),0))=3,"D-",IF((ROUND(TRUNC(('TRI-2'!CR19 ),2),0))=2,"E+",IF((ROUND(TRUNC(('TRI-2'!CR19  ),2),0))&lt;=1,"E-","")))))))))))</f>
        <v>B+</v>
      </c>
      <c r="CS19" s="51" t="str">
        <f>IF(OR('TRI-2'!CS19 ="",'TRI-2'!CS19&lt;0,'TRI-2'!CS19  &gt;10),"",IF((ROUND(TRUNC(('TRI-2'!CS19  ),2),0))=10,"A+",IF((ROUND(TRUNC(('TRI-2'!CS19  ),2),0))=9,"A-",IF((ROUND(TRUNC(('TRI-2'!CS19   ),2),0))=8,"B+",IF((ROUND(TRUNC(('TRI-2'!CS19 ),2),0))=7,"B-",IF((ROUND(TRUNC(('TRI-2'!CS19  ),2),0))=6,"C+",IF((ROUND(TRUNC(('TRI-2'!CS19  ),2),0))=5,"C-",IF((ROUND(TRUNC(('TRI-2'!CS19  ),2),0))=4,"D+",IF((ROUND(TRUNC(('TRI-2'!CS19 ),2),0))=3,"D-",IF((ROUND(TRUNC(('TRI-2'!CS19 ),2),0))=2,"E+",IF((ROUND(TRUNC(('TRI-2'!CS19  ),2),0))&lt;=1,"E-","")))))))))))</f>
        <v>B+</v>
      </c>
      <c r="CT19" s="51" t="str">
        <f>IF(OR('TRI-2'!CT19 ="",'TRI-2'!CT19&lt;0,'TRI-2'!CT19  &gt;10),"",IF((ROUND(TRUNC(('TRI-2'!CT19  ),2),0))=10,"A+",IF((ROUND(TRUNC(('TRI-2'!CT19  ),2),0))=9,"A-",IF((ROUND(TRUNC(('TRI-2'!CT19   ),2),0))=8,"B+",IF((ROUND(TRUNC(('TRI-2'!CT19 ),2),0))=7,"B-",IF((ROUND(TRUNC(('TRI-2'!CT19  ),2),0))=6,"C+",IF((ROUND(TRUNC(('TRI-2'!CT19  ),2),0))=5,"C-",IF((ROUND(TRUNC(('TRI-2'!CT19  ),2),0))=4,"D+",IF((ROUND(TRUNC(('TRI-2'!CT19 ),2),0))=3,"D-",IF((ROUND(TRUNC(('TRI-2'!CT19 ),2),0))=2,"E+",IF((ROUND(TRUNC(('TRI-2'!CT19  ),2),0))&lt;=1,"E-","")))))))))))</f>
        <v>B+</v>
      </c>
      <c r="CU19" s="51" t="str">
        <f>IF(OR('TRI-2'!CU19 ="",'TRI-2'!CU19&lt;0,'TRI-2'!CU19  &gt;10),"",IF((ROUND(TRUNC(('TRI-2'!CU19  ),2),0))=10,"A+",IF((ROUND(TRUNC(('TRI-2'!CU19  ),2),0))=9,"A-",IF((ROUND(TRUNC(('TRI-2'!CU19   ),2),0))=8,"B+",IF((ROUND(TRUNC(('TRI-2'!CU19 ),2),0))=7,"B-",IF((ROUND(TRUNC(('TRI-2'!CU19  ),2),0))=6,"C+",IF((ROUND(TRUNC(('TRI-2'!CU19  ),2),0))=5,"C-",IF((ROUND(TRUNC(('TRI-2'!CU19  ),2),0))=4,"D+",IF((ROUND(TRUNC(('TRI-2'!CU19 ),2),0))=3,"D-",IF((ROUND(TRUNC(('TRI-2'!CU19 ),2),0))=2,"E+",IF((ROUND(TRUNC(('TRI-2'!CU19  ),2),0))&lt;=1,"E-","")))))))))))</f>
        <v>B+</v>
      </c>
      <c r="CV19" s="51" t="str">
        <f>IF(OR('TRI-2'!CV19 ="",'TRI-2'!CV19&lt;0,'TRI-2'!CV19  &gt;10),"",IF((ROUND(TRUNC(('TRI-2'!CV19  ),2),0))=10,"A+",IF((ROUND(TRUNC(('TRI-2'!CV19  ),2),0))=9,"A-",IF((ROUND(TRUNC(('TRI-2'!CV19   ),2),0))=8,"B+",IF((ROUND(TRUNC(('TRI-2'!CV19 ),2),0))=7,"B-",IF((ROUND(TRUNC(('TRI-2'!CV19  ),2),0))=6,"C+",IF((ROUND(TRUNC(('TRI-2'!CV19  ),2),0))=5,"C-",IF((ROUND(TRUNC(('TRI-2'!CV19  ),2),0))=4,"D+",IF((ROUND(TRUNC(('TRI-2'!CV19 ),2),0))=3,"D-",IF((ROUND(TRUNC(('TRI-2'!CV19 ),2),0))=2,"E+",IF((ROUND(TRUNC(('TRI-2'!CV19  ),2),0))&lt;=1,"E-","")))))))))))</f>
        <v>B+</v>
      </c>
      <c r="CW19" s="51" t="str">
        <f>IF(OR('TRI-2'!CW19 ="",'TRI-2'!CW19&lt;0,'TRI-2'!CW19  &gt;10),"",IF((ROUND(TRUNC(('TRI-2'!CW19  ),2),0))=10,"A+",IF((ROUND(TRUNC(('TRI-2'!CW19  ),2),0))=9,"A-",IF((ROUND(TRUNC(('TRI-2'!CW19   ),2),0))=8,"B+",IF((ROUND(TRUNC(('TRI-2'!CW19 ),2),0))=7,"B-",IF((ROUND(TRUNC(('TRI-2'!CW19  ),2),0))=6,"C+",IF((ROUND(TRUNC(('TRI-2'!CW19  ),2),0))=5,"C-",IF((ROUND(TRUNC(('TRI-2'!CW19  ),2),0))=4,"D+",IF((ROUND(TRUNC(('TRI-2'!CW19 ),2),0))=3,"D-",IF((ROUND(TRUNC(('TRI-2'!CW19 ),2),0))=2,"E+",IF((ROUND(TRUNC(('TRI-2'!CW19  ),2),0))&lt;=1,"E-","")))))))))))</f>
        <v>B+</v>
      </c>
      <c r="CX19" s="51" t="str">
        <f>IF(OR('TRI-2'!CX19 ="",'TRI-2'!CX19&lt;0,'TRI-2'!CX19  &gt;10),"",IF((ROUND(TRUNC(('TRI-2'!CX19  ),2),0))=10,"A+",IF((ROUND(TRUNC(('TRI-2'!CX19  ),2),0))=9,"A-",IF((ROUND(TRUNC(('TRI-2'!CX19   ),2),0))=8,"B+",IF((ROUND(TRUNC(('TRI-2'!CX19 ),2),0))=7,"B-",IF((ROUND(TRUNC(('TRI-2'!CX19  ),2),0))=6,"C+",IF((ROUND(TRUNC(('TRI-2'!CX19  ),2),0))=5,"C-",IF((ROUND(TRUNC(('TRI-2'!CX19  ),2),0))=4,"D+",IF((ROUND(TRUNC(('TRI-2'!CX19 ),2),0))=3,"D-",IF((ROUND(TRUNC(('TRI-2'!CX19 ),2),0))=2,"E+",IF((ROUND(TRUNC(('TRI-2'!CX19  ),2),0))&lt;=1,"E-","")))))))))))</f>
        <v>B+</v>
      </c>
      <c r="CY19" s="51" t="str">
        <f>IF(OR('TRI-2'!CY19 ="",'TRI-2'!CY19&lt;0,'TRI-2'!CY19  &gt;10),"",IF((ROUND(TRUNC(('TRI-2'!CY19  ),2),0))=10,"A+",IF((ROUND(TRUNC(('TRI-2'!CY19  ),2),0))=9,"A-",IF((ROUND(TRUNC(('TRI-2'!CY19   ),2),0))=8,"B+",IF((ROUND(TRUNC(('TRI-2'!CY19 ),2),0))=7,"B-",IF((ROUND(TRUNC(('TRI-2'!CY19  ),2),0))=6,"C+",IF((ROUND(TRUNC(('TRI-2'!CY19  ),2),0))=5,"C-",IF((ROUND(TRUNC(('TRI-2'!CY19  ),2),0))=4,"D+",IF((ROUND(TRUNC(('TRI-2'!CY19 ),2),0))=3,"D-",IF((ROUND(TRUNC(('TRI-2'!CY19 ),2),0))=2,"E+",IF((ROUND(TRUNC(('TRI-2'!CY19  ),2),0))&lt;=1,"E-","")))))))))))</f>
        <v>B+</v>
      </c>
      <c r="CZ19" s="51" t="str">
        <f>IF(OR('TRI-2'!CZ19 ="",'TRI-2'!CZ19&lt;0,'TRI-2'!CZ19  &gt;10),"",IF((ROUND(TRUNC(('TRI-2'!CZ19  ),2),0))=10,"A+",IF((ROUND(TRUNC(('TRI-2'!CZ19  ),2),0))=9,"A-",IF((ROUND(TRUNC(('TRI-2'!CZ19   ),2),0))=8,"B+",IF((ROUND(TRUNC(('TRI-2'!CZ19 ),2),0))=7,"B-",IF((ROUND(TRUNC(('TRI-2'!CZ19  ),2),0))=6,"C+",IF((ROUND(TRUNC(('TRI-2'!CZ19  ),2),0))=5,"C-",IF((ROUND(TRUNC(('TRI-2'!CZ19  ),2),0))=4,"D+",IF((ROUND(TRUNC(('TRI-2'!CZ19 ),2),0))=3,"D-",IF((ROUND(TRUNC(('TRI-2'!CZ19 ),2),0))=2,"E+",IF((ROUND(TRUNC(('TRI-2'!CZ19  ),2),0))&lt;=1,"E-","")))))))))))</f>
        <v>B+</v>
      </c>
      <c r="DA19" s="51" t="str">
        <f>IF(OR('TRI-2'!DA19 ="",'TRI-2'!DA19&lt;0,'TRI-2'!DA19  &gt;10),"",IF((ROUND(TRUNC(('TRI-2'!DA19  ),2),0))=10,"A+",IF((ROUND(TRUNC(('TRI-2'!DA19  ),2),0))=9,"A-",IF((ROUND(TRUNC(('TRI-2'!DA19   ),2),0))=8,"B+",IF((ROUND(TRUNC(('TRI-2'!DA19 ),2),0))=7,"B-",IF((ROUND(TRUNC(('TRI-2'!DA19  ),2),0))=6,"C+",IF((ROUND(TRUNC(('TRI-2'!DA19  ),2),0))=5,"C-",IF((ROUND(TRUNC(('TRI-2'!DA19  ),2),0))=4,"D+",IF((ROUND(TRUNC(('TRI-2'!DA19 ),2),0))=3,"D-",IF((ROUND(TRUNC(('TRI-2'!DA19 ),2),0))=2,"E+",IF((ROUND(TRUNC(('TRI-2'!DA19  ),2),0))&lt;=1,"E-","")))))))))))</f>
        <v>B+</v>
      </c>
      <c r="DB19" s="51" t="str">
        <f>IF(OR('TRI-2'!DB19 ="",'TRI-2'!DB19&lt;0,'TRI-2'!DB19  &gt;10),"",IF((ROUND(TRUNC(('TRI-2'!DB19  ),2),0))=10,"A+",IF((ROUND(TRUNC(('TRI-2'!DB19  ),2),0))=9,"A-",IF((ROUND(TRUNC(('TRI-2'!DB19   ),2),0))=8,"B+",IF((ROUND(TRUNC(('TRI-2'!DB19 ),2),0))=7,"B-",IF((ROUND(TRUNC(('TRI-2'!DB19  ),2),0))=6,"C+",IF((ROUND(TRUNC(('TRI-2'!DB19  ),2),0))=5,"C-",IF((ROUND(TRUNC(('TRI-2'!DB19  ),2),0))=4,"D+",IF((ROUND(TRUNC(('TRI-2'!DB19 ),2),0))=3,"D-",IF((ROUND(TRUNC(('TRI-2'!DB19 ),2),0))=2,"E+",IF((ROUND(TRUNC(('TRI-2'!DB19  ),2),0))&lt;=1,"E-","")))))))))))</f>
        <v>B+</v>
      </c>
      <c r="DC19" s="51" t="str">
        <f>IF(OR('TRI-2'!DC19 ="",'TRI-2'!DC19&lt;0,'TRI-2'!DC19  &gt;10),"",IF((ROUND(TRUNC(('TRI-2'!DC19  ),2),0))=10,"A+",IF((ROUND(TRUNC(('TRI-2'!DC19  ),2),0))=9,"A-",IF((ROUND(TRUNC(('TRI-2'!DC19   ),2),0))=8,"B+",IF((ROUND(TRUNC(('TRI-2'!DC19 ),2),0))=7,"B-",IF((ROUND(TRUNC(('TRI-2'!DC19  ),2),0))=6,"C+",IF((ROUND(TRUNC(('TRI-2'!DC19  ),2),0))=5,"C-",IF((ROUND(TRUNC(('TRI-2'!DC19  ),2),0))=4,"D+",IF((ROUND(TRUNC(('TRI-2'!DC19 ),2),0))=3,"D-",IF((ROUND(TRUNC(('TRI-2'!DC19 ),2),0))=2,"E+",IF((ROUND(TRUNC(('TRI-2'!DC19  ),2),0))&lt;=1,"E-","")))))))))))</f>
        <v>B+</v>
      </c>
      <c r="DD19" s="51" t="str">
        <f>IF(OR('TRI-2'!DD19 ="",'TRI-2'!DD19&lt;0,'TRI-2'!DD19  &gt;10),"",IF((ROUND(TRUNC(('TRI-2'!DD19  ),2),0))=10,"A+",IF((ROUND(TRUNC(('TRI-2'!DD19  ),2),0))=9,"A-",IF((ROUND(TRUNC(('TRI-2'!DD19   ),2),0))=8,"B+",IF((ROUND(TRUNC(('TRI-2'!DD19 ),2),0))=7,"B-",IF((ROUND(TRUNC(('TRI-2'!DD19  ),2),0))=6,"C+",IF((ROUND(TRUNC(('TRI-2'!DD19  ),2),0))=5,"C-",IF((ROUND(TRUNC(('TRI-2'!DD19  ),2),0))=4,"D+",IF((ROUND(TRUNC(('TRI-2'!DD19 ),2),0))=3,"D-",IF((ROUND(TRUNC(('TRI-2'!DD19 ),2),0))=2,"E+",IF((ROUND(TRUNC(('TRI-2'!DD19  ),2),0))&lt;=1,"E-","")))))))))))</f>
        <v>A+</v>
      </c>
      <c r="DE19" s="51" t="str">
        <f>IF(OR('TRI-2'!DE19 ="",'TRI-2'!DE19&lt;0,'TRI-2'!DE19  &gt;10),"",IF((ROUND(TRUNC(('TRI-2'!DE19  ),2),0))=10,"A+",IF((ROUND(TRUNC(('TRI-2'!DE19  ),2),0))=9,"A-",IF((ROUND(TRUNC(('TRI-2'!DE19   ),2),0))=8,"B+",IF((ROUND(TRUNC(('TRI-2'!DE19 ),2),0))=7,"B-",IF((ROUND(TRUNC(('TRI-2'!DE19  ),2),0))=6,"C+",IF((ROUND(TRUNC(('TRI-2'!DE19  ),2),0))=5,"C-",IF((ROUND(TRUNC(('TRI-2'!DE19  ),2),0))=4,"D+",IF((ROUND(TRUNC(('TRI-2'!DE19 ),2),0))=3,"D-",IF((ROUND(TRUNC(('TRI-2'!DE19 ),2),0))=2,"E+",IF((ROUND(TRUNC(('TRI-2'!DE19  ),2),0))&lt;=1,"E-","")))))))))))</f>
        <v>A+</v>
      </c>
      <c r="DF19" s="51" t="str">
        <f>IF(OR('TRI-2'!DF19 ="",'TRI-2'!DF19&lt;0,'TRI-2'!DF19  &gt;10),"",IF((ROUND(TRUNC(('TRI-2'!DF19  ),2),0))=10,"A+",IF((ROUND(TRUNC(('TRI-2'!DF19  ),2),0))=9,"A-",IF((ROUND(TRUNC(('TRI-2'!DF19   ),2),0))=8,"B+",IF((ROUND(TRUNC(('TRI-2'!DF19 ),2),0))=7,"B-",IF((ROUND(TRUNC(('TRI-2'!DF19  ),2),0))=6,"C+",IF((ROUND(TRUNC(('TRI-2'!DF19  ),2),0))=5,"C-",IF((ROUND(TRUNC(('TRI-2'!DF19  ),2),0))=4,"D+",IF((ROUND(TRUNC(('TRI-2'!DF19 ),2),0))=3,"D-",IF((ROUND(TRUNC(('TRI-2'!DF19 ),2),0))=2,"E+",IF((ROUND(TRUNC(('TRI-2'!DF19  ),2),0))&lt;=1,"E-","")))))))))))</f>
        <v>A+</v>
      </c>
      <c r="DG19" s="51" t="str">
        <f>IF(OR('TRI-2'!DG19 ="",'TRI-2'!DG19&lt;0,'TRI-2'!DG19  &gt;10),"",IF((ROUND(TRUNC(('TRI-2'!DG19  ),2),0))=10,"A+",IF((ROUND(TRUNC(('TRI-2'!DG19  ),2),0))=9,"A-",IF((ROUND(TRUNC(('TRI-2'!DG19   ),2),0))=8,"B+",IF((ROUND(TRUNC(('TRI-2'!DG19 ),2),0))=7,"B-",IF((ROUND(TRUNC(('TRI-2'!DG19  ),2),0))=6,"C+",IF((ROUND(TRUNC(('TRI-2'!DG19  ),2),0))=5,"C-",IF((ROUND(TRUNC(('TRI-2'!DG19  ),2),0))=4,"D+",IF((ROUND(TRUNC(('TRI-2'!DG19 ),2),0))=3,"D-",IF((ROUND(TRUNC(('TRI-2'!DG19 ),2),0))=2,"E+",IF((ROUND(TRUNC(('TRI-2'!DG19  ),2),0))&lt;=1,"E-","")))))))))))</f>
        <v>A+</v>
      </c>
      <c r="DH19" s="51" t="str">
        <f>IF(OR('TRI-2'!DH19 ="",'TRI-2'!DH19&lt;0,'TRI-2'!DH19  &gt;10),"",IF((ROUND(TRUNC(('TRI-2'!DH19  ),2),0))=10,"A+",IF((ROUND(TRUNC(('TRI-2'!DH19  ),2),0))=9,"A-",IF((ROUND(TRUNC(('TRI-2'!DH19   ),2),0))=8,"B+",IF((ROUND(TRUNC(('TRI-2'!DH19 ),2),0))=7,"B-",IF((ROUND(TRUNC(('TRI-2'!DH19  ),2),0))=6,"C+",IF((ROUND(TRUNC(('TRI-2'!DH19  ),2),0))=5,"C-",IF((ROUND(TRUNC(('TRI-2'!DH19  ),2),0))=4,"D+",IF((ROUND(TRUNC(('TRI-2'!DH19 ),2),0))=3,"D-",IF((ROUND(TRUNC(('TRI-2'!DH19 ),2),0))=2,"E+",IF((ROUND(TRUNC(('TRI-2'!DH19  ),2),0))&lt;=1,"E-","")))))))))))</f>
        <v>A+</v>
      </c>
      <c r="DI19" s="51" t="str">
        <f>IF(OR('TRI-2'!DI19 ="",'TRI-2'!DI19&lt;0,'TRI-2'!DI19  &gt;10),"",IF((ROUND(TRUNC(('TRI-2'!DI19  ),2),0))=10,"A+",IF((ROUND(TRUNC(('TRI-2'!DI19  ),2),0))=9,"A-",IF((ROUND(TRUNC(('TRI-2'!DI19   ),2),0))=8,"B+",IF((ROUND(TRUNC(('TRI-2'!DI19 ),2),0))=7,"B-",IF((ROUND(TRUNC(('TRI-2'!DI19  ),2),0))=6,"C+",IF((ROUND(TRUNC(('TRI-2'!DI19  ),2),0))=5,"C-",IF((ROUND(TRUNC(('TRI-2'!DI19  ),2),0))=4,"D+",IF((ROUND(TRUNC(('TRI-2'!DI19 ),2),0))=3,"D-",IF((ROUND(TRUNC(('TRI-2'!DI19 ),2),0))=2,"E+",IF((ROUND(TRUNC(('TRI-2'!DI19  ),2),0))&lt;=1,"E-","")))))))))))</f>
        <v>A+</v>
      </c>
      <c r="DJ19" s="51" t="str">
        <f>IF(OR('TRI-2'!DJ19 ="",'TRI-2'!DJ19&lt;0,'TRI-2'!DJ19  &gt;10),"",IF((ROUND(TRUNC(('TRI-2'!DJ19  ),2),0))=10,"A+",IF((ROUND(TRUNC(('TRI-2'!DJ19  ),2),0))=9,"A-",IF((ROUND(TRUNC(('TRI-2'!DJ19   ),2),0))=8,"B+",IF((ROUND(TRUNC(('TRI-2'!DJ19 ),2),0))=7,"B-",IF((ROUND(TRUNC(('TRI-2'!DJ19  ),2),0))=6,"C+",IF((ROUND(TRUNC(('TRI-2'!DJ19  ),2),0))=5,"C-",IF((ROUND(TRUNC(('TRI-2'!DJ19  ),2),0))=4,"D+",IF((ROUND(TRUNC(('TRI-2'!DJ19 ),2),0))=3,"D-",IF((ROUND(TRUNC(('TRI-2'!DJ19 ),2),0))=2,"E+",IF((ROUND(TRUNC(('TRI-2'!DJ19  ),2),0))&lt;=1,"E-","")))))))))))</f>
        <v>A+</v>
      </c>
      <c r="DK19" s="51" t="str">
        <f>IF(OR('TRI-2'!DK19 ="",'TRI-2'!DK19&lt;0,'TRI-2'!DK19  &gt;10),"",IF((ROUND(TRUNC(('TRI-2'!DK19  ),2),0))=10,"A+",IF((ROUND(TRUNC(('TRI-2'!DK19  ),2),0))=9,"A-",IF((ROUND(TRUNC(('TRI-2'!DK19   ),2),0))=8,"B+",IF((ROUND(TRUNC(('TRI-2'!DK19 ),2),0))=7,"B-",IF((ROUND(TRUNC(('TRI-2'!DK19  ),2),0))=6,"C+",IF((ROUND(TRUNC(('TRI-2'!DK19  ),2),0))=5,"C-",IF((ROUND(TRUNC(('TRI-2'!DK19  ),2),0))=4,"D+",IF((ROUND(TRUNC(('TRI-2'!DK19 ),2),0))=3,"D-",IF((ROUND(TRUNC(('TRI-2'!DK19 ),2),0))=2,"E+",IF((ROUND(TRUNC(('TRI-2'!DK19  ),2),0))&lt;=1,"E-","")))))))))))</f>
        <v>A+</v>
      </c>
      <c r="DL19" s="51" t="str">
        <f>IF(OR('TRI-2'!DL19 ="",'TRI-2'!DL19&lt;0,'TRI-2'!DL19  &gt;10),"",IF((ROUND(TRUNC(('TRI-2'!DL19  ),2),0))=10,"A+",IF((ROUND(TRUNC(('TRI-2'!DL19  ),2),0))=9,"A-",IF((ROUND(TRUNC(('TRI-2'!DL19   ),2),0))=8,"B+",IF((ROUND(TRUNC(('TRI-2'!DL19 ),2),0))=7,"B-",IF((ROUND(TRUNC(('TRI-2'!DL19  ),2),0))=6,"C+",IF((ROUND(TRUNC(('TRI-2'!DL19  ),2),0))=5,"C-",IF((ROUND(TRUNC(('TRI-2'!DL19  ),2),0))=4,"D+",IF((ROUND(TRUNC(('TRI-2'!DL19 ),2),0))=3,"D-",IF((ROUND(TRUNC(('TRI-2'!DL19 ),2),0))=2,"E+",IF((ROUND(TRUNC(('TRI-2'!DL19  ),2),0))&lt;=1,"E-","")))))))))))</f>
        <v>A+</v>
      </c>
      <c r="DM19" s="51" t="str">
        <f>IF(OR('TRI-2'!DM19 ="",'TRI-2'!DM19&lt;0,'TRI-2'!DM19  &gt;10),"",IF((ROUND(TRUNC(('TRI-2'!DM19  ),2),0))=10,"A+",IF((ROUND(TRUNC(('TRI-2'!DM19  ),2),0))=9,"A-",IF((ROUND(TRUNC(('TRI-2'!DM19   ),2),0))=8,"B+",IF((ROUND(TRUNC(('TRI-2'!DM19 ),2),0))=7,"B-",IF((ROUND(TRUNC(('TRI-2'!DM19  ),2),0))=6,"C+",IF((ROUND(TRUNC(('TRI-2'!DM19  ),2),0))=5,"C-",IF((ROUND(TRUNC(('TRI-2'!DM19  ),2),0))=4,"D+",IF((ROUND(TRUNC(('TRI-2'!DM19 ),2),0))=3,"D-",IF((ROUND(TRUNC(('TRI-2'!DM19 ),2),0))=2,"E+",IF((ROUND(TRUNC(('TRI-2'!DM19  ),2),0))&lt;=1,"E-","")))))))))))</f>
        <v>A+</v>
      </c>
      <c r="DN19" s="51" t="str">
        <f>IF(OR('TRI-2'!DN19 ="",'TRI-2'!DN19&lt;0,'TRI-2'!DN19  &gt;10),"",IF((ROUND(TRUNC(('TRI-2'!DN19  ),2),0))=10,"A+",IF((ROUND(TRUNC(('TRI-2'!DN19  ),2),0))=9,"A-",IF((ROUND(TRUNC(('TRI-2'!DN19   ),2),0))=8,"B+",IF((ROUND(TRUNC(('TRI-2'!DN19 ),2),0))=7,"B-",IF((ROUND(TRUNC(('TRI-2'!DN19  ),2),0))=6,"C+",IF((ROUND(TRUNC(('TRI-2'!DN19  ),2),0))=5,"C-",IF((ROUND(TRUNC(('TRI-2'!DN19  ),2),0))=4,"D+",IF((ROUND(TRUNC(('TRI-2'!DN19 ),2),0))=3,"D-",IF((ROUND(TRUNC(('TRI-2'!DN19 ),2),0))=2,"E+",IF((ROUND(TRUNC(('TRI-2'!DN19  ),2),0))&lt;=1,"E-","")))))))))))</f>
        <v>A+</v>
      </c>
      <c r="DO19" s="51" t="str">
        <f>IF(OR('TRI-2'!DO19 ="",'TRI-2'!DO19&lt;0,'TRI-2'!DO19  &gt;10),"",IF((ROUND(TRUNC(('TRI-2'!DO19  ),2),0))=10,"A+",IF((ROUND(TRUNC(('TRI-2'!DO19  ),2),0))=9,"A-",IF((ROUND(TRUNC(('TRI-2'!DO19   ),2),0))=8,"B+",IF((ROUND(TRUNC(('TRI-2'!DO19 ),2),0))=7,"B-",IF((ROUND(TRUNC(('TRI-2'!DO19  ),2),0))=6,"C+",IF((ROUND(TRUNC(('TRI-2'!DO19  ),2),0))=5,"C-",IF((ROUND(TRUNC(('TRI-2'!DO19  ),2),0))=4,"D+",IF((ROUND(TRUNC(('TRI-2'!DO19 ),2),0))=3,"D-",IF((ROUND(TRUNC(('TRI-2'!DO19 ),2),0))=2,"E+",IF((ROUND(TRUNC(('TRI-2'!DO19  ),2),0))&lt;=1,"E-","")))))))))))</f>
        <v>A+</v>
      </c>
      <c r="DP19" s="51" t="str">
        <f>IF(OR('TRI-2'!DP19 ="",'TRI-2'!DP19&lt;0,'TRI-2'!DP19  &gt;10),"",IF((ROUND(TRUNC(('TRI-2'!DP19  ),2),0))=10,"A+",IF((ROUND(TRUNC(('TRI-2'!DP19  ),2),0))=9,"A-",IF((ROUND(TRUNC(('TRI-2'!DP19   ),2),0))=8,"B+",IF((ROUND(TRUNC(('TRI-2'!DP19 ),2),0))=7,"B-",IF((ROUND(TRUNC(('TRI-2'!DP19  ),2),0))=6,"C+",IF((ROUND(TRUNC(('TRI-2'!DP19  ),2),0))=5,"C-",IF((ROUND(TRUNC(('TRI-2'!DP19  ),2),0))=4,"D+",IF((ROUND(TRUNC(('TRI-2'!DP19 ),2),0))=3,"D-",IF((ROUND(TRUNC(('TRI-2'!DP19 ),2),0))=2,"E+",IF((ROUND(TRUNC(('TRI-2'!DP19  ),2),0))&lt;=1,"E-","")))))))))))</f>
        <v>A+</v>
      </c>
      <c r="DQ19" s="51" t="str">
        <f>IF(OR('TRI-2'!DQ19 ="",'TRI-2'!DQ19&lt;0,'TRI-2'!DQ19  &gt;10),"",IF((ROUND(TRUNC(('TRI-2'!DQ19  ),2),0))=10,"A+",IF((ROUND(TRUNC(('TRI-2'!DQ19  ),2),0))=9,"A-",IF((ROUND(TRUNC(('TRI-2'!DQ19   ),2),0))=8,"B+",IF((ROUND(TRUNC(('TRI-2'!DQ19 ),2),0))=7,"B-",IF((ROUND(TRUNC(('TRI-2'!DQ19  ),2),0))=6,"C+",IF((ROUND(TRUNC(('TRI-2'!DQ19  ),2),0))=5,"C-",IF((ROUND(TRUNC(('TRI-2'!DQ19  ),2),0))=4,"D+",IF((ROUND(TRUNC(('TRI-2'!DQ19 ),2),0))=3,"D-",IF((ROUND(TRUNC(('TRI-2'!DQ19 ),2),0))=2,"E+",IF((ROUND(TRUNC(('TRI-2'!DQ19  ),2),0))&lt;=1,"E-","")))))))))))</f>
        <v>A+</v>
      </c>
      <c r="DR19" s="51" t="str">
        <f>IF(OR('TRI-2'!DR19 ="",'TRI-2'!DR19&lt;0,'TRI-2'!DR19  &gt;10),"",IF((ROUND(TRUNC(('TRI-2'!DR19  ),2),0))=10,"A+",IF((ROUND(TRUNC(('TRI-2'!DR19  ),2),0))=9,"A-",IF((ROUND(TRUNC(('TRI-2'!DR19   ),2),0))=8,"B+",IF((ROUND(TRUNC(('TRI-2'!DR19 ),2),0))=7,"B-",IF((ROUND(TRUNC(('TRI-2'!DR19  ),2),0))=6,"C+",IF((ROUND(TRUNC(('TRI-2'!DR19  ),2),0))=5,"C-",IF((ROUND(TRUNC(('TRI-2'!DR19  ),2),0))=4,"D+",IF((ROUND(TRUNC(('TRI-2'!DR19 ),2),0))=3,"D-",IF((ROUND(TRUNC(('TRI-2'!DR19 ),2),0))=2,"E+",IF((ROUND(TRUNC(('TRI-2'!DR19  ),2),0))&lt;=1,"E-","")))))))))))</f>
        <v>A+</v>
      </c>
      <c r="DS19" s="51" t="str">
        <f>IF(OR('TRI-2'!DS19 ="",'TRI-2'!DS19&lt;0,'TRI-2'!DS19  &gt;10),"",IF((ROUND(TRUNC(('TRI-2'!DS19  ),2),0))=10,"A+",IF((ROUND(TRUNC(('TRI-2'!DS19  ),2),0))=9,"A-",IF((ROUND(TRUNC(('TRI-2'!DS19   ),2),0))=8,"B+",IF((ROUND(TRUNC(('TRI-2'!DS19 ),2),0))=7,"B-",IF((ROUND(TRUNC(('TRI-2'!DS19  ),2),0))=6,"C+",IF((ROUND(TRUNC(('TRI-2'!DS19  ),2),0))=5,"C-",IF((ROUND(TRUNC(('TRI-2'!DS19  ),2),0))=4,"D+",IF((ROUND(TRUNC(('TRI-2'!DS19 ),2),0))=3,"D-",IF((ROUND(TRUNC(('TRI-2'!DS19 ),2),0))=2,"E+",IF((ROUND(TRUNC(('TRI-2'!DS19  ),2),0))&lt;=1,"E-","")))))))))))</f>
        <v>A+</v>
      </c>
      <c r="DT19" s="51" t="str">
        <f>IF(OR('TRI-2'!DT19 ="",'TRI-2'!DT19&lt;0,'TRI-2'!DT19  &gt;10),"",IF((ROUND(TRUNC(('TRI-2'!DT19  ),2),0))=10,"A+",IF((ROUND(TRUNC(('TRI-2'!DT19  ),2),0))=9,"A-",IF((ROUND(TRUNC(('TRI-2'!DT19   ),2),0))=8,"B+",IF((ROUND(TRUNC(('TRI-2'!DT19 ),2),0))=7,"B-",IF((ROUND(TRUNC(('TRI-2'!DT19  ),2),0))=6,"C+",IF((ROUND(TRUNC(('TRI-2'!DT19  ),2),0))=5,"C-",IF((ROUND(TRUNC(('TRI-2'!DT19  ),2),0))=4,"D+",IF((ROUND(TRUNC(('TRI-2'!DT19 ),2),0))=3,"D-",IF((ROUND(TRUNC(('TRI-2'!DT19 ),2),0))=2,"E+",IF((ROUND(TRUNC(('TRI-2'!DT19  ),2),0))&lt;=1,"E-","")))))))))))</f>
        <v>A+</v>
      </c>
      <c r="DU19" s="51" t="str">
        <f>IF(OR('TRI-2'!DU19 ="",'TRI-2'!DU19&lt;0,'TRI-2'!DU19  &gt;10),"",IF((ROUND(TRUNC(('TRI-2'!DU19  ),2),0))=10,"A+",IF((ROUND(TRUNC(('TRI-2'!DU19  ),2),0))=9,"A-",IF((ROUND(TRUNC(('TRI-2'!DU19   ),2),0))=8,"B+",IF((ROUND(TRUNC(('TRI-2'!DU19 ),2),0))=7,"B-",IF((ROUND(TRUNC(('TRI-2'!DU19  ),2),0))=6,"C+",IF((ROUND(TRUNC(('TRI-2'!DU19  ),2),0))=5,"C-",IF((ROUND(TRUNC(('TRI-2'!DU19  ),2),0))=4,"D+",IF((ROUND(TRUNC(('TRI-2'!DU19 ),2),0))=3,"D-",IF((ROUND(TRUNC(('TRI-2'!DU19 ),2),0))=2,"E+",IF((ROUND(TRUNC(('TRI-2'!DU19  ),2),0))&lt;=1,"E-","")))))))))))</f>
        <v>A+</v>
      </c>
      <c r="DV19" s="51" t="str">
        <f>IF(OR('TRI-2'!DV19 ="",'TRI-2'!DV19&lt;0,'TRI-2'!DV19  &gt;10),"",IF((ROUND(TRUNC(('TRI-2'!DV19  ),2),0))=10,"A+",IF((ROUND(TRUNC(('TRI-2'!DV19  ),2),0))=9,"A-",IF((ROUND(TRUNC(('TRI-2'!DV19   ),2),0))=8,"B+",IF((ROUND(TRUNC(('TRI-2'!DV19 ),2),0))=7,"B-",IF((ROUND(TRUNC(('TRI-2'!DV19  ),2),0))=6,"C+",IF((ROUND(TRUNC(('TRI-2'!DV19  ),2),0))=5,"C-",IF((ROUND(TRUNC(('TRI-2'!DV19  ),2),0))=4,"D+",IF((ROUND(TRUNC(('TRI-2'!DV19 ),2),0))=3,"D-",IF((ROUND(TRUNC(('TRI-2'!DV19 ),2),0))=2,"E+",IF((ROUND(TRUNC(('TRI-2'!DV19  ),2),0))&lt;=1,"E-","")))))))))))</f>
        <v>A+</v>
      </c>
      <c r="DW19" s="51" t="str">
        <f>IF(OR('TRI-2'!DW19 ="",'TRI-2'!DW19&lt;0,'TRI-2'!DW19  &gt;10),"",IF((ROUND(TRUNC(('TRI-2'!DW19  ),2),0))=10,"A+",IF((ROUND(TRUNC(('TRI-2'!DW19  ),2),0))=9,"A-",IF((ROUND(TRUNC(('TRI-2'!DW19   ),2),0))=8,"B+",IF((ROUND(TRUNC(('TRI-2'!DW19 ),2),0))=7,"B-",IF((ROUND(TRUNC(('TRI-2'!DW19  ),2),0))=6,"C+",IF((ROUND(TRUNC(('TRI-2'!DW19  ),2),0))=5,"C-",IF((ROUND(TRUNC(('TRI-2'!DW19  ),2),0))=4,"D+",IF((ROUND(TRUNC(('TRI-2'!DW19 ),2),0))=3,"D-",IF((ROUND(TRUNC(('TRI-2'!DW19 ),2),0))=2,"E+",IF((ROUND(TRUNC(('TRI-2'!DW19  ),2),0))&lt;=1,"E-","")))))))))))</f>
        <v>A+</v>
      </c>
      <c r="DX19" s="51" t="str">
        <f>IF(OR('TRI-2'!DX19 ="",'TRI-2'!DX19&lt;0,'TRI-2'!DX19  &gt;10),"",IF((ROUND(TRUNC(('TRI-2'!DX19  ),2),0))=10,"A+",IF((ROUND(TRUNC(('TRI-2'!DX19  ),2),0))=9,"A-",IF((ROUND(TRUNC(('TRI-2'!DX19   ),2),0))=8,"B+",IF((ROUND(TRUNC(('TRI-2'!DX19 ),2),0))=7,"B-",IF((ROUND(TRUNC(('TRI-2'!DX19  ),2),0))=6,"C+",IF((ROUND(TRUNC(('TRI-2'!DX19  ),2),0))=5,"C-",IF((ROUND(TRUNC(('TRI-2'!DX19  ),2),0))=4,"D+",IF((ROUND(TRUNC(('TRI-2'!DX19 ),2),0))=3,"D-",IF((ROUND(TRUNC(('TRI-2'!DX19 ),2),0))=2,"E+",IF((ROUND(TRUNC(('TRI-2'!DX19  ),2),0))&lt;=1,"E-","")))))))))))</f>
        <v>A+</v>
      </c>
      <c r="DY19" s="51" t="str">
        <f>IF(OR('TRI-2'!DY19 ="",'TRI-2'!DY19&lt;0,'TRI-2'!DY19  &gt;10),"",IF((ROUND(TRUNC(('TRI-2'!DY19  ),2),0))=10,"A+",IF((ROUND(TRUNC(('TRI-2'!DY19  ),2),0))=9,"A-",IF((ROUND(TRUNC(('TRI-2'!DY19   ),2),0))=8,"B+",IF((ROUND(TRUNC(('TRI-2'!DY19 ),2),0))=7,"B-",IF((ROUND(TRUNC(('TRI-2'!DY19  ),2),0))=6,"C+",IF((ROUND(TRUNC(('TRI-2'!DY19  ),2),0))=5,"C-",IF((ROUND(TRUNC(('TRI-2'!DY19  ),2),0))=4,"D+",IF((ROUND(TRUNC(('TRI-2'!DY19 ),2),0))=3,"D-",IF((ROUND(TRUNC(('TRI-2'!DY19 ),2),0))=2,"E+",IF((ROUND(TRUNC(('TRI-2'!DY19  ),2),0))&lt;=1,"E-","")))))))))))</f>
        <v>A+</v>
      </c>
      <c r="DZ19" s="51" t="str">
        <f>IF(OR('TRI-2'!DZ19 ="",'TRI-2'!DZ19&lt;0,'TRI-2'!DZ19  &gt;10),"",IF((ROUND(TRUNC(('TRI-2'!DZ19  ),2),0))=10,"A+",IF((ROUND(TRUNC(('TRI-2'!DZ19  ),2),0))=9,"A-",IF((ROUND(TRUNC(('TRI-2'!DZ19   ),2),0))=8,"B+",IF((ROUND(TRUNC(('TRI-2'!DZ19 ),2),0))=7,"B-",IF((ROUND(TRUNC(('TRI-2'!DZ19  ),2),0))=6,"C+",IF((ROUND(TRUNC(('TRI-2'!DZ19  ),2),0))=5,"C-",IF((ROUND(TRUNC(('TRI-2'!DZ19  ),2),0))=4,"D+",IF((ROUND(TRUNC(('TRI-2'!DZ19 ),2),0))=3,"D-",IF((ROUND(TRUNC(('TRI-2'!DZ19 ),2),0))=2,"E+",IF((ROUND(TRUNC(('TRI-2'!DZ19  ),2),0))&lt;=1,"E-","")))))))))))</f>
        <v>A+</v>
      </c>
      <c r="EA19" s="51" t="str">
        <f>IF(OR('TRI-2'!EA19 ="",'TRI-2'!EA19&lt;0,'TRI-2'!EA19  &gt;10),"",IF((ROUND(TRUNC(('TRI-2'!EA19  ),2),0))=10,"A+",IF((ROUND(TRUNC(('TRI-2'!EA19  ),2),0))=9,"A-",IF((ROUND(TRUNC(('TRI-2'!EA19   ),2),0))=8,"B+",IF((ROUND(TRUNC(('TRI-2'!EA19 ),2),0))=7,"B-",IF((ROUND(TRUNC(('TRI-2'!EA19  ),2),0))=6,"C+",IF((ROUND(TRUNC(('TRI-2'!EA19  ),2),0))=5,"C-",IF((ROUND(TRUNC(('TRI-2'!EA19  ),2),0))=4,"D+",IF((ROUND(TRUNC(('TRI-2'!EA19 ),2),0))=3,"D-",IF((ROUND(TRUNC(('TRI-2'!EA19 ),2),0))=2,"E+",IF((ROUND(TRUNC(('TRI-2'!EA19  ),2),0))&lt;=1,"E-","")))))))))))</f>
        <v>A+</v>
      </c>
      <c r="EB19" s="51" t="str">
        <f>IF(OR('TRI-2'!EB19 ="",'TRI-2'!EB19&lt;0,'TRI-2'!EB19  &gt;10),"",IF((ROUND(TRUNC(('TRI-2'!EB19  ),2),0))=10,"A+",IF((ROUND(TRUNC(('TRI-2'!EB19  ),2),0))=9,"A-",IF((ROUND(TRUNC(('TRI-2'!EB19   ),2),0))=8,"B+",IF((ROUND(TRUNC(('TRI-2'!EB19 ),2),0))=7,"B-",IF((ROUND(TRUNC(('TRI-2'!EB19  ),2),0))=6,"C+",IF((ROUND(TRUNC(('TRI-2'!EB19  ),2),0))=5,"C-",IF((ROUND(TRUNC(('TRI-2'!EB19  ),2),0))=4,"D+",IF((ROUND(TRUNC(('TRI-2'!EB19 ),2),0))=3,"D-",IF((ROUND(TRUNC(('TRI-2'!EB19 ),2),0))=2,"E+",IF((ROUND(TRUNC(('TRI-2'!EB19  ),2),0))&lt;=1,"E-","")))))))))))</f>
        <v>A+</v>
      </c>
      <c r="EC19" s="51" t="str">
        <f>IF(OR('TRI-2'!EC19 ="",'TRI-2'!EC19&lt;0,'TRI-2'!EC19  &gt;10),"",IF((ROUND(TRUNC(('TRI-2'!EC19  ),2),0))=10,"A+",IF((ROUND(TRUNC(('TRI-2'!EC19  ),2),0))=9,"A-",IF((ROUND(TRUNC(('TRI-2'!EC19   ),2),0))=8,"B+",IF((ROUND(TRUNC(('TRI-2'!EC19 ),2),0))=7,"B-",IF((ROUND(TRUNC(('TRI-2'!EC19  ),2),0))=6,"C+",IF((ROUND(TRUNC(('TRI-2'!EC19  ),2),0))=5,"C-",IF((ROUND(TRUNC(('TRI-2'!EC19  ),2),0))=4,"D+",IF((ROUND(TRUNC(('TRI-2'!EC19 ),2),0))=3,"D-",IF((ROUND(TRUNC(('TRI-2'!EC19 ),2),0))=2,"E+",IF((ROUND(TRUNC(('TRI-2'!EC19  ),2),0))&lt;=1,"E-","")))))))))))</f>
        <v>A+</v>
      </c>
      <c r="ED19" s="51" t="str">
        <f>IF(OR('TRI-2'!ED19 ="",'TRI-2'!ED19&lt;0,'TRI-2'!ED19  &gt;10),"",IF((ROUND(TRUNC(('TRI-2'!ED19  ),2),0))=10,"A+",IF((ROUND(TRUNC(('TRI-2'!ED19  ),2),0))=9,"A-",IF((ROUND(TRUNC(('TRI-2'!ED19   ),2),0))=8,"B+",IF((ROUND(TRUNC(('TRI-2'!ED19 ),2),0))=7,"B-",IF((ROUND(TRUNC(('TRI-2'!ED19  ),2),0))=6,"C+",IF((ROUND(TRUNC(('TRI-2'!ED19  ),2),0))=5,"C-",IF((ROUND(TRUNC(('TRI-2'!ED19  ),2),0))=4,"D+",IF((ROUND(TRUNC(('TRI-2'!ED19 ),2),0))=3,"D-",IF((ROUND(TRUNC(('TRI-2'!ED19 ),2),0))=2,"E+",IF((ROUND(TRUNC(('TRI-2'!ED19  ),2),0))&lt;=1,"E-","")))))))))))</f>
        <v>A+</v>
      </c>
      <c r="EE19" s="51" t="str">
        <f>IF(OR('TRI-2'!EE19 ="",'TRI-2'!EE19&lt;0,'TRI-2'!EE19  &gt;10),"",IF((ROUND(TRUNC(('TRI-2'!EE19  ),2),0))=10,"A+",IF((ROUND(TRUNC(('TRI-2'!EE19  ),2),0))=9,"A-",IF((ROUND(TRUNC(('TRI-2'!EE19   ),2),0))=8,"B+",IF((ROUND(TRUNC(('TRI-2'!EE19 ),2),0))=7,"B-",IF((ROUND(TRUNC(('TRI-2'!EE19  ),2),0))=6,"C+",IF((ROUND(TRUNC(('TRI-2'!EE19  ),2),0))=5,"C-",IF((ROUND(TRUNC(('TRI-2'!EE19  ),2),0))=4,"D+",IF((ROUND(TRUNC(('TRI-2'!EE19 ),2),0))=3,"D-",IF((ROUND(TRUNC(('TRI-2'!EE19 ),2),0))=2,"E+",IF((ROUND(TRUNC(('TRI-2'!EE19  ),2),0))&lt;=1,"E-","")))))))))))</f>
        <v>A+</v>
      </c>
      <c r="EF19" s="51" t="str">
        <f>IF(OR('TRI-2'!EF19 ="",'TRI-2'!EF19&lt;0,'TRI-2'!EF19  &gt;10),"",IF((ROUND(TRUNC(('TRI-2'!EF19  ),2),0))=10,"A+",IF((ROUND(TRUNC(('TRI-2'!EF19  ),2),0))=9,"A-",IF((ROUND(TRUNC(('TRI-2'!EF19   ),2),0))=8,"B+",IF((ROUND(TRUNC(('TRI-2'!EF19 ),2),0))=7,"B-",IF((ROUND(TRUNC(('TRI-2'!EF19  ),2),0))=6,"C+",IF((ROUND(TRUNC(('TRI-2'!EF19  ),2),0))=5,"C-",IF((ROUND(TRUNC(('TRI-2'!EF19  ),2),0))=4,"D+",IF((ROUND(TRUNC(('TRI-2'!EF19 ),2),0))=3,"D-",IF((ROUND(TRUNC(('TRI-2'!EF19 ),2),0))=2,"E+",IF((ROUND(TRUNC(('TRI-2'!EF19  ),2),0))&lt;=1,"E-","")))))))))))</f>
        <v>A+</v>
      </c>
      <c r="EG19" s="51" t="str">
        <f>IF(OR('TRI-2'!EG19 ="",'TRI-2'!EG19&lt;0,'TRI-2'!EG19  &gt;10),"",IF((ROUND(TRUNC(('TRI-2'!EG19  ),2),0))=10,"A+",IF((ROUND(TRUNC(('TRI-2'!EG19  ),2),0))=9,"A-",IF((ROUND(TRUNC(('TRI-2'!EG19   ),2),0))=8,"B+",IF((ROUND(TRUNC(('TRI-2'!EG19 ),2),0))=7,"B-",IF((ROUND(TRUNC(('TRI-2'!EG19  ),2),0))=6,"C+",IF((ROUND(TRUNC(('TRI-2'!EG19  ),2),0))=5,"C-",IF((ROUND(TRUNC(('TRI-2'!EG19  ),2),0))=4,"D+",IF((ROUND(TRUNC(('TRI-2'!EG19 ),2),0))=3,"D-",IF((ROUND(TRUNC(('TRI-2'!EG19 ),2),0))=2,"E+",IF((ROUND(TRUNC(('TRI-2'!EG19  ),2),0))&lt;=1,"E-","")))))))))))</f>
        <v>A+</v>
      </c>
      <c r="EH19" s="51" t="str">
        <f>IF(OR('TRI-2'!EH19 ="",'TRI-2'!EH19&lt;0,'TRI-2'!EH19  &gt;10),"",IF((ROUND(TRUNC(('TRI-2'!EH19  ),2),0))=10,"A+",IF((ROUND(TRUNC(('TRI-2'!EH19  ),2),0))=9,"A-",IF((ROUND(TRUNC(('TRI-2'!EH19   ),2),0))=8,"B+",IF((ROUND(TRUNC(('TRI-2'!EH19 ),2),0))=7,"B-",IF((ROUND(TRUNC(('TRI-2'!EH19  ),2),0))=6,"C+",IF((ROUND(TRUNC(('TRI-2'!EH19  ),2),0))=5,"C-",IF((ROUND(TRUNC(('TRI-2'!EH19  ),2),0))=4,"D+",IF((ROUND(TRUNC(('TRI-2'!EH19 ),2),0))=3,"D-",IF((ROUND(TRUNC(('TRI-2'!EH19 ),2),0))=2,"E+",IF((ROUND(TRUNC(('TRI-2'!EH19  ),2),0))&lt;=1,"E-","")))))))))))</f>
        <v>A+</v>
      </c>
      <c r="EI19" s="51" t="str">
        <f>IF(OR('TRI-2'!EI19 ="",'TRI-2'!EI19&lt;0,'TRI-2'!EI19  &gt;10),"",IF((ROUND(TRUNC(('TRI-2'!EI19  ),2),0))=10,"A+",IF((ROUND(TRUNC(('TRI-2'!EI19  ),2),0))=9,"A-",IF((ROUND(TRUNC(('TRI-2'!EI19   ),2),0))=8,"B+",IF((ROUND(TRUNC(('TRI-2'!EI19 ),2),0))=7,"B-",IF((ROUND(TRUNC(('TRI-2'!EI19  ),2),0))=6,"C+",IF((ROUND(TRUNC(('TRI-2'!EI19  ),2),0))=5,"C-",IF((ROUND(TRUNC(('TRI-2'!EI19  ),2),0))=4,"D+",IF((ROUND(TRUNC(('TRI-2'!EI19 ),2),0))=3,"D-",IF((ROUND(TRUNC(('TRI-2'!EI19 ),2),0))=2,"E+",IF((ROUND(TRUNC(('TRI-2'!EI19  ),2),0))&lt;=1,"E-","")))))))))))</f>
        <v>B+</v>
      </c>
      <c r="EJ19" s="51" t="str">
        <f>IF(OR('TRI-2'!EJ19 ="",'TRI-2'!EJ19&lt;0,'TRI-2'!EJ19  &gt;10),"",IF((ROUND(TRUNC(('TRI-2'!EJ19  ),2),0))=10,"A+",IF((ROUND(TRUNC(('TRI-2'!EJ19  ),2),0))=9,"A-",IF((ROUND(TRUNC(('TRI-2'!EJ19   ),2),0))=8,"B+",IF((ROUND(TRUNC(('TRI-2'!EJ19 ),2),0))=7,"B-",IF((ROUND(TRUNC(('TRI-2'!EJ19  ),2),0))=6,"C+",IF((ROUND(TRUNC(('TRI-2'!EJ19  ),2),0))=5,"C-",IF((ROUND(TRUNC(('TRI-2'!EJ19  ),2),0))=4,"D+",IF((ROUND(TRUNC(('TRI-2'!EJ19 ),2),0))=3,"D-",IF((ROUND(TRUNC(('TRI-2'!EJ19 ),2),0))=2,"E+",IF((ROUND(TRUNC(('TRI-2'!EJ19  ),2),0))&lt;=1,"E-","")))))))))))</f>
        <v>A+</v>
      </c>
      <c r="EK19" s="51" t="str">
        <f>IF(OR('TRI-2'!EK19 ="",'TRI-2'!EK19&lt;0,'TRI-2'!EK19  &gt;10),"",IF((ROUND(TRUNC(('TRI-2'!EK19  ),2),0))=10,"A+",IF((ROUND(TRUNC(('TRI-2'!EK19  ),2),0))=9,"A-",IF((ROUND(TRUNC(('TRI-2'!EK19   ),2),0))=8,"B+",IF((ROUND(TRUNC(('TRI-2'!EK19 ),2),0))=7,"B-",IF((ROUND(TRUNC(('TRI-2'!EK19  ),2),0))=6,"C+",IF((ROUND(TRUNC(('TRI-2'!EK19  ),2),0))=5,"C-",IF((ROUND(TRUNC(('TRI-2'!EK19  ),2),0))=4,"D+",IF((ROUND(TRUNC(('TRI-2'!EK19 ),2),0))=3,"D-",IF((ROUND(TRUNC(('TRI-2'!EK19 ),2),0))=2,"E+",IF((ROUND(TRUNC(('TRI-2'!EK19  ),2),0))&lt;=1,"E-","")))))))))))</f>
        <v>A+</v>
      </c>
      <c r="EL19" s="51" t="str">
        <f>IF(OR('TRI-2'!EL19 ="",'TRI-2'!EL19&lt;0,'TRI-2'!EL19  &gt;10),"",IF((ROUND(TRUNC(('TRI-2'!EL19  ),2),0))=10,"A+",IF((ROUND(TRUNC(('TRI-2'!EL19  ),2),0))=9,"A-",IF((ROUND(TRUNC(('TRI-2'!EL19   ),2),0))=8,"B+",IF((ROUND(TRUNC(('TRI-2'!EL19 ),2),0))=7,"B-",IF((ROUND(TRUNC(('TRI-2'!EL19  ),2),0))=6,"C+",IF((ROUND(TRUNC(('TRI-2'!EL19  ),2),0))=5,"C-",IF((ROUND(TRUNC(('TRI-2'!EL19  ),2),0))=4,"D+",IF((ROUND(TRUNC(('TRI-2'!EL19 ),2),0))=3,"D-",IF((ROUND(TRUNC(('TRI-2'!EL19 ),2),0))=2,"E+",IF((ROUND(TRUNC(('TRI-2'!EL19  ),2),0))&lt;=1,"E-","")))))))))))</f>
        <v>A+</v>
      </c>
      <c r="EM19" s="51" t="str">
        <f>IF(OR('TRI-2'!EM19 ="",'TRI-2'!EM19&lt;0,'TRI-2'!EM19  &gt;10),"",IF((ROUND(TRUNC(('TRI-2'!EM19  ),2),0))=10,"A+",IF((ROUND(TRUNC(('TRI-2'!EM19  ),2),0))=9,"A-",IF((ROUND(TRUNC(('TRI-2'!EM19   ),2),0))=8,"B+",IF((ROUND(TRUNC(('TRI-2'!EM19 ),2),0))=7,"B-",IF((ROUND(TRUNC(('TRI-2'!EM19  ),2),0))=6,"C+",IF((ROUND(TRUNC(('TRI-2'!EM19  ),2),0))=5,"C-",IF((ROUND(TRUNC(('TRI-2'!EM19  ),2),0))=4,"D+",IF((ROUND(TRUNC(('TRI-2'!EM19 ),2),0))=3,"D-",IF((ROUND(TRUNC(('TRI-2'!EM19 ),2),0))=2,"E+",IF((ROUND(TRUNC(('TRI-2'!EM19  ),2),0))&lt;=1,"E-","")))))))))))</f>
        <v>A+</v>
      </c>
      <c r="EN19" s="51" t="str">
        <f>IF(OR('TRI-2'!EN19 ="",'TRI-2'!EN19&lt;0,'TRI-2'!EN19  &gt;10),"",IF((ROUND(TRUNC(('TRI-2'!EN19  ),2),0))=10,"A+",IF((ROUND(TRUNC(('TRI-2'!EN19  ),2),0))=9,"A-",IF((ROUND(TRUNC(('TRI-2'!EN19   ),2),0))=8,"B+",IF((ROUND(TRUNC(('TRI-2'!EN19 ),2),0))=7,"B-",IF((ROUND(TRUNC(('TRI-2'!EN19  ),2),0))=6,"C+",IF((ROUND(TRUNC(('TRI-2'!EN19  ),2),0))=5,"C-",IF((ROUND(TRUNC(('TRI-2'!EN19  ),2),0))=4,"D+",IF((ROUND(TRUNC(('TRI-2'!EN19 ),2),0))=3,"D-",IF((ROUND(TRUNC(('TRI-2'!EN19 ),2),0))=2,"E+",IF((ROUND(TRUNC(('TRI-2'!EN19  ),2),0))&lt;=1,"E-","")))))))))))</f>
        <v>A+</v>
      </c>
      <c r="EO19" s="51" t="str">
        <f>IF(OR('TRI-2'!EO19 ="",'TRI-2'!EO19&lt;0,'TRI-2'!EO19  &gt;10),"",IF((ROUND(TRUNC(('TRI-2'!EO19  ),2),0))=10,"A+",IF((ROUND(TRUNC(('TRI-2'!EO19  ),2),0))=9,"A-",IF((ROUND(TRUNC(('TRI-2'!EO19   ),2),0))=8,"B+",IF((ROUND(TRUNC(('TRI-2'!EO19 ),2),0))=7,"B-",IF((ROUND(TRUNC(('TRI-2'!EO19  ),2),0))=6,"C+",IF((ROUND(TRUNC(('TRI-2'!EO19  ),2),0))=5,"C-",IF((ROUND(TRUNC(('TRI-2'!EO19  ),2),0))=4,"D+",IF((ROUND(TRUNC(('TRI-2'!EO19 ),2),0))=3,"D-",IF((ROUND(TRUNC(('TRI-2'!EO19 ),2),0))=2,"E+",IF((ROUND(TRUNC(('TRI-2'!EO19  ),2),0))&lt;=1,"E-","")))))))))))</f>
        <v>A+</v>
      </c>
      <c r="EP19" s="51" t="str">
        <f>IF(OR('TRI-2'!EP19 ="",'TRI-2'!EP19&lt;0,'TRI-2'!EP19  &gt;10),"",IF((ROUND(TRUNC(('TRI-2'!EP19  ),2),0))=10,"A+",IF((ROUND(TRUNC(('TRI-2'!EP19  ),2),0))=9,"A-",IF((ROUND(TRUNC(('TRI-2'!EP19   ),2),0))=8,"B+",IF((ROUND(TRUNC(('TRI-2'!EP19 ),2),0))=7,"B-",IF((ROUND(TRUNC(('TRI-2'!EP19  ),2),0))=6,"C+",IF((ROUND(TRUNC(('TRI-2'!EP19  ),2),0))=5,"C-",IF((ROUND(TRUNC(('TRI-2'!EP19  ),2),0))=4,"D+",IF((ROUND(TRUNC(('TRI-2'!EP19 ),2),0))=3,"D-",IF((ROUND(TRUNC(('TRI-2'!EP19 ),2),0))=2,"E+",IF((ROUND(TRUNC(('TRI-2'!EP19  ),2),0))&lt;=1,"E-","")))))))))))</f>
        <v>A+</v>
      </c>
      <c r="EQ19" s="51" t="str">
        <f>IF(OR('TRI-2'!EQ19 ="",'TRI-2'!EQ19&lt;0,'TRI-2'!EQ19  &gt;10),"",IF((ROUND(TRUNC(('TRI-2'!EQ19  ),2),0))=10,"A+",IF((ROUND(TRUNC(('TRI-2'!EQ19  ),2),0))=9,"A-",IF((ROUND(TRUNC(('TRI-2'!EQ19   ),2),0))=8,"B+",IF((ROUND(TRUNC(('TRI-2'!EQ19 ),2),0))=7,"B-",IF((ROUND(TRUNC(('TRI-2'!EQ19  ),2),0))=6,"C+",IF((ROUND(TRUNC(('TRI-2'!EQ19  ),2),0))=5,"C-",IF((ROUND(TRUNC(('TRI-2'!EQ19  ),2),0))=4,"D+",IF((ROUND(TRUNC(('TRI-2'!EQ19 ),2),0))=3,"D-",IF((ROUND(TRUNC(('TRI-2'!EQ19 ),2),0))=2,"E+",IF((ROUND(TRUNC(('TRI-2'!EQ19  ),2),0))&lt;=1,"E-","")))))))))))</f>
        <v>B-</v>
      </c>
      <c r="ER19" s="51" t="str">
        <f>IF(OR('TRI-2'!ER19 ="",'TRI-2'!ER19&lt;0,'TRI-2'!ER19  &gt;10),"",IF((ROUND(TRUNC(('TRI-2'!ER19  ),2),0))=10,"A+",IF((ROUND(TRUNC(('TRI-2'!ER19  ),2),0))=9,"A-",IF((ROUND(TRUNC(('TRI-2'!ER19   ),2),0))=8,"B+",IF((ROUND(TRUNC(('TRI-2'!ER19 ),2),0))=7,"B-",IF((ROUND(TRUNC(('TRI-2'!ER19  ),2),0))=6,"C+",IF((ROUND(TRUNC(('TRI-2'!ER19  ),2),0))=5,"C-",IF((ROUND(TRUNC(('TRI-2'!ER19  ),2),0))=4,"D+",IF((ROUND(TRUNC(('TRI-2'!ER19 ),2),0))=3,"D-",IF((ROUND(TRUNC(('TRI-2'!ER19 ),2),0))=2,"E+",IF((ROUND(TRUNC(('TRI-2'!ER19  ),2),0))&lt;=1,"E-","")))))))))))</f>
        <v>A+</v>
      </c>
      <c r="ES19" s="51" t="str">
        <f>IF(OR('TRI-2'!ES19 ="",'TRI-2'!ES19&lt;0,'TRI-2'!ES19  &gt;10),"",IF((ROUND(TRUNC(('TRI-2'!ES19  ),2),0))=10,"A+",IF((ROUND(TRUNC(('TRI-2'!ES19  ),2),0))=9,"A-",IF((ROUND(TRUNC(('TRI-2'!ES19   ),2),0))=8,"B+",IF((ROUND(TRUNC(('TRI-2'!ES19 ),2),0))=7,"B-",IF((ROUND(TRUNC(('TRI-2'!ES19  ),2),0))=6,"C+",IF((ROUND(TRUNC(('TRI-2'!ES19  ),2),0))=5,"C-",IF((ROUND(TRUNC(('TRI-2'!ES19  ),2),0))=4,"D+",IF((ROUND(TRUNC(('TRI-2'!ES19 ),2),0))=3,"D-",IF((ROUND(TRUNC(('TRI-2'!ES19 ),2),0))=2,"E+",IF((ROUND(TRUNC(('TRI-2'!ES19  ),2),0))&lt;=1,"E-","")))))))))))</f>
        <v>A-</v>
      </c>
      <c r="ET19" s="51" t="str">
        <f>IF('TRI-2'!ET19 ="","",'TRI-2'!ET19 )</f>
        <v>S</v>
      </c>
      <c r="EU19" s="51" t="str">
        <f>IF('TRI-2'!EU19 ="","",'TRI-2'!EU19 )</f>
        <v>S</v>
      </c>
      <c r="EV19" s="51" t="str">
        <f>IF('TRI-2'!EV19 ="","",'TRI-2'!EV19 )</f>
        <v>F</v>
      </c>
      <c r="EW19" s="51" t="str">
        <f>IF('TRI-2'!EW19 ="","",'TRI-2'!EW19 )</f>
        <v>S</v>
      </c>
      <c r="EX19" s="51" t="str">
        <f>IF('TRI-2'!EX19 ="","",'TRI-2'!EX19 )</f>
        <v>S</v>
      </c>
      <c r="EY19" s="51" t="str">
        <f>IF('TRI-2'!EY19 ="","",'TRI-2'!EY19 )</f>
        <v>S</v>
      </c>
      <c r="EZ19" s="51" t="str">
        <f>IF('TRI-2'!EZ19 ="","",'TRI-2'!EZ19 )</f>
        <v>S</v>
      </c>
      <c r="FA19" s="51" t="str">
        <f>IF('TRI-2'!FA19 ="","",'TRI-2'!FA19 )</f>
        <v>S</v>
      </c>
      <c r="FB19" s="51" t="str">
        <f>IF('TRI-2'!FB19 ="","",'TRI-2'!FB19 )</f>
        <v>S</v>
      </c>
      <c r="FC19" s="51" t="str">
        <f>IF('TRI-2'!FC19 ="","",'TRI-2'!FC19 )</f>
        <v>A+</v>
      </c>
      <c r="FD19" s="51">
        <f>IF('TRI-2'!FD19 ="","",'TRI-2'!FD19 )</f>
        <v>35</v>
      </c>
      <c r="FE19" s="51" t="str">
        <f>IF('TRI-2'!FE19 ="","",'TRI-2'!FE19 )</f>
        <v>A+</v>
      </c>
      <c r="FF19" s="51" t="str">
        <f>IF('TRI-2'!FF19 ="","",'TRI-2'!FF19 )</f>
        <v/>
      </c>
      <c r="FG19" s="51" t="str">
        <f>IF('TRI-2'!FG19 ="","",'TRI-2'!FG19 )</f>
        <v/>
      </c>
      <c r="FH19" s="51" t="str">
        <f>IF('TRI-2'!FH19 ="","",'TRI-2'!FH19 )</f>
        <v/>
      </c>
    </row>
    <row r="20" spans="1:164 16322:16326" ht="21" customHeight="1">
      <c r="B20" s="53">
        <v>3</v>
      </c>
      <c r="C20" s="272" t="str">
        <f>IF(NOTAS!E23&gt;"",NOTAS!E23,"")</f>
        <v>CARREÑO SANCHEZ AMMY VALENTINA</v>
      </c>
      <c r="D20" s="273"/>
      <c r="E20" s="273"/>
      <c r="F20" s="274"/>
      <c r="G20" s="51" t="str">
        <f>IF(OR('TRI-2'!G20 ="",'TRI-2'!G20&lt;0,'TRI-2'!G20  &gt;10),"",IF((ROUND(TRUNC(('TRI-2'!G20  ),2),0))=10,"A+",IF((ROUND(TRUNC(('TRI-2'!G20  ),2),0))=9,"A-",IF((ROUND(TRUNC(('TRI-2'!G20   ),2),0))=8,"B+",IF((ROUND(TRUNC(('TRI-2'!G20 ),2),0))=7,"B-",IF((ROUND(TRUNC(('TRI-2'!G20  ),2),0))=6,"C+",IF((ROUND(TRUNC(('TRI-2'!G20  ),2),0))=5,"C-",IF((ROUND(TRUNC(('TRI-2'!G20  ),2),0))=4,"D+",IF((ROUND(TRUNC(('TRI-2'!G20 ),2),0))=3,"D-",IF((ROUND(TRUNC(('TRI-2'!G20 ),2),0))=2,"E+",IF((ROUND(TRUNC(('TRI-2'!G20  ),2),0))&lt;=1,"E-","")))))))))))</f>
        <v>A+</v>
      </c>
      <c r="H20" s="51" t="str">
        <f>IF(OR('TRI-2'!H20 ="",'TRI-2'!H20&lt;0,'TRI-2'!H20  &gt;10),"",IF((ROUND(TRUNC(('TRI-2'!H20  ),2),0))=10,"A+",IF((ROUND(TRUNC(('TRI-2'!H20  ),2),0))=9,"A-",IF((ROUND(TRUNC(('TRI-2'!H20   ),2),0))=8,"B+",IF((ROUND(TRUNC(('TRI-2'!H20 ),2),0))=7,"B-",IF((ROUND(TRUNC(('TRI-2'!H20  ),2),0))=6,"C+",IF((ROUND(TRUNC(('TRI-2'!H20  ),2),0))=5,"C-",IF((ROUND(TRUNC(('TRI-2'!H20  ),2),0))=4,"D+",IF((ROUND(TRUNC(('TRI-2'!H20 ),2),0))=3,"D-",IF((ROUND(TRUNC(('TRI-2'!H20 ),2),0))=2,"E+",IF((ROUND(TRUNC(('TRI-2'!H20  ),2),0))&lt;=1,"E-","")))))))))))</f>
        <v>A+</v>
      </c>
      <c r="I20" s="51" t="str">
        <f>IF(OR('TRI-2'!I20 ="",'TRI-2'!I20&lt;0,'TRI-2'!I20  &gt;10),"",IF((ROUND(TRUNC(('TRI-2'!I20  ),2),0))=10,"A+",IF((ROUND(TRUNC(('TRI-2'!I20  ),2),0))=9,"A-",IF((ROUND(TRUNC(('TRI-2'!I20   ),2),0))=8,"B+",IF((ROUND(TRUNC(('TRI-2'!I20 ),2),0))=7,"B-",IF((ROUND(TRUNC(('TRI-2'!I20  ),2),0))=6,"C+",IF((ROUND(TRUNC(('TRI-2'!I20  ),2),0))=5,"C-",IF((ROUND(TRUNC(('TRI-2'!I20  ),2),0))=4,"D+",IF((ROUND(TRUNC(('TRI-2'!I20 ),2),0))=3,"D-",IF((ROUND(TRUNC(('TRI-2'!I20 ),2),0))=2,"E+",IF((ROUND(TRUNC(('TRI-2'!I20  ),2),0))&lt;=1,"E-","")))))))))))</f>
        <v>A+</v>
      </c>
      <c r="J20" s="51" t="str">
        <f>IF(OR('TRI-2'!J20 ="",'TRI-2'!J20&lt;0,'TRI-2'!J20  &gt;10),"",IF((ROUND(TRUNC(('TRI-2'!J20  ),2),0))=10,"A+",IF((ROUND(TRUNC(('TRI-2'!J20  ),2),0))=9,"A-",IF((ROUND(TRUNC(('TRI-2'!J20   ),2),0))=8,"B+",IF((ROUND(TRUNC(('TRI-2'!J20 ),2),0))=7,"B-",IF((ROUND(TRUNC(('TRI-2'!J20  ),2),0))=6,"C+",IF((ROUND(TRUNC(('TRI-2'!J20  ),2),0))=5,"C-",IF((ROUND(TRUNC(('TRI-2'!J20  ),2),0))=4,"D+",IF((ROUND(TRUNC(('TRI-2'!J20 ),2),0))=3,"D-",IF((ROUND(TRUNC(('TRI-2'!J20 ),2),0))=2,"E+",IF((ROUND(TRUNC(('TRI-2'!J20  ),2),0))&lt;=1,"E-","")))))))))))</f>
        <v>A+</v>
      </c>
      <c r="K20" s="51" t="str">
        <f>IF(OR('TRI-2'!K20 ="",'TRI-2'!K20&lt;0,'TRI-2'!K20  &gt;10),"",IF((ROUND(TRUNC(('TRI-2'!K20  ),2),0))=10,"A+",IF((ROUND(TRUNC(('TRI-2'!K20  ),2),0))=9,"A-",IF((ROUND(TRUNC(('TRI-2'!K20   ),2),0))=8,"B+",IF((ROUND(TRUNC(('TRI-2'!K20 ),2),0))=7,"B-",IF((ROUND(TRUNC(('TRI-2'!K20  ),2),0))=6,"C+",IF((ROUND(TRUNC(('TRI-2'!K20  ),2),0))=5,"C-",IF((ROUND(TRUNC(('TRI-2'!K20  ),2),0))=4,"D+",IF((ROUND(TRUNC(('TRI-2'!K20 ),2),0))=3,"D-",IF((ROUND(TRUNC(('TRI-2'!K20 ),2),0))=2,"E+",IF((ROUND(TRUNC(('TRI-2'!K20  ),2),0))&lt;=1,"E-","")))))))))))</f>
        <v>A+</v>
      </c>
      <c r="L20" s="51" t="str">
        <f>IF(OR('TRI-2'!L20 ="",'TRI-2'!L20&lt;0,'TRI-2'!L20  &gt;10),"",IF((ROUND(TRUNC(('TRI-2'!L20  ),2),0))=10,"A+",IF((ROUND(TRUNC(('TRI-2'!L20  ),2),0))=9,"A-",IF((ROUND(TRUNC(('TRI-2'!L20   ),2),0))=8,"B+",IF((ROUND(TRUNC(('TRI-2'!L20 ),2),0))=7,"B-",IF((ROUND(TRUNC(('TRI-2'!L20  ),2),0))=6,"C+",IF((ROUND(TRUNC(('TRI-2'!L20  ),2),0))=5,"C-",IF((ROUND(TRUNC(('TRI-2'!L20  ),2),0))=4,"D+",IF((ROUND(TRUNC(('TRI-2'!L20 ),2),0))=3,"D-",IF((ROUND(TRUNC(('TRI-2'!L20 ),2),0))=2,"E+",IF((ROUND(TRUNC(('TRI-2'!L20  ),2),0))&lt;=1,"E-","")))))))))))</f>
        <v>A+</v>
      </c>
      <c r="M20" s="51" t="str">
        <f>IF(OR('TRI-2'!M20 ="",'TRI-2'!M20&lt;0,'TRI-2'!M20  &gt;10),"",IF((ROUND(TRUNC(('TRI-2'!M20  ),2),0))=10,"A+",IF((ROUND(TRUNC(('TRI-2'!M20  ),2),0))=9,"A-",IF((ROUND(TRUNC(('TRI-2'!M20   ),2),0))=8,"B+",IF((ROUND(TRUNC(('TRI-2'!M20 ),2),0))=7,"B-",IF((ROUND(TRUNC(('TRI-2'!M20  ),2),0))=6,"C+",IF((ROUND(TRUNC(('TRI-2'!M20  ),2),0))=5,"C-",IF((ROUND(TRUNC(('TRI-2'!M20  ),2),0))=4,"D+",IF((ROUND(TRUNC(('TRI-2'!M20 ),2),0))=3,"D-",IF((ROUND(TRUNC(('TRI-2'!M20 ),2),0))=2,"E+",IF((ROUND(TRUNC(('TRI-2'!M20  ),2),0))&lt;=1,"E-","")))))))))))</f>
        <v>A+</v>
      </c>
      <c r="N20" s="51" t="str">
        <f>IF(OR('TRI-2'!N20 ="",'TRI-2'!N20&lt;0,'TRI-2'!N20  &gt;10),"",IF((ROUND(TRUNC(('TRI-2'!N20  ),2),0))=10,"A+",IF((ROUND(TRUNC(('TRI-2'!N20  ),2),0))=9,"A-",IF((ROUND(TRUNC(('TRI-2'!N20   ),2),0))=8,"B+",IF((ROUND(TRUNC(('TRI-2'!N20 ),2),0))=7,"B-",IF((ROUND(TRUNC(('TRI-2'!N20  ),2),0))=6,"C+",IF((ROUND(TRUNC(('TRI-2'!N20  ),2),0))=5,"C-",IF((ROUND(TRUNC(('TRI-2'!N20  ),2),0))=4,"D+",IF((ROUND(TRUNC(('TRI-2'!N20 ),2),0))=3,"D-",IF((ROUND(TRUNC(('TRI-2'!N20 ),2),0))=2,"E+",IF((ROUND(TRUNC(('TRI-2'!N20  ),2),0))&lt;=1,"E-","")))))))))))</f>
        <v>A+</v>
      </c>
      <c r="O20" s="51" t="str">
        <f>IF(OR('TRI-2'!O20 ="",'TRI-2'!O20&lt;0,'TRI-2'!O20  &gt;10),"",IF((ROUND(TRUNC(('TRI-2'!O20  ),2),0))=10,"A+",IF((ROUND(TRUNC(('TRI-2'!O20  ),2),0))=9,"A-",IF((ROUND(TRUNC(('TRI-2'!O20   ),2),0))=8,"B+",IF((ROUND(TRUNC(('TRI-2'!O20 ),2),0))=7,"B-",IF((ROUND(TRUNC(('TRI-2'!O20  ),2),0))=6,"C+",IF((ROUND(TRUNC(('TRI-2'!O20  ),2),0))=5,"C-",IF((ROUND(TRUNC(('TRI-2'!O20  ),2),0))=4,"D+",IF((ROUND(TRUNC(('TRI-2'!O20 ),2),0))=3,"D-",IF((ROUND(TRUNC(('TRI-2'!O20 ),2),0))=2,"E+",IF((ROUND(TRUNC(('TRI-2'!O20  ),2),0))&lt;=1,"E-","")))))))))))</f>
        <v>A+</v>
      </c>
      <c r="P20" s="51" t="str">
        <f>IF(OR('TRI-2'!P20 ="",'TRI-2'!P20&lt;0,'TRI-2'!P20  &gt;10),"",IF((ROUND(TRUNC(('TRI-2'!P20  ),2),0))=10,"A+",IF((ROUND(TRUNC(('TRI-2'!P20  ),2),0))=9,"A-",IF((ROUND(TRUNC(('TRI-2'!P20   ),2),0))=8,"B+",IF((ROUND(TRUNC(('TRI-2'!P20 ),2),0))=7,"B-",IF((ROUND(TRUNC(('TRI-2'!P20  ),2),0))=6,"C+",IF((ROUND(TRUNC(('TRI-2'!P20  ),2),0))=5,"C-",IF((ROUND(TRUNC(('TRI-2'!P20  ),2),0))=4,"D+",IF((ROUND(TRUNC(('TRI-2'!P20 ),2),0))=3,"D-",IF((ROUND(TRUNC(('TRI-2'!P20 ),2),0))=2,"E+",IF((ROUND(TRUNC(('TRI-2'!P20  ),2),0))&lt;=1,"E-","")))))))))))</f>
        <v>A+</v>
      </c>
      <c r="Q20" s="51" t="str">
        <f>IF(OR('TRI-2'!Q20 ="",'TRI-2'!Q20&lt;0,'TRI-2'!Q20  &gt;10),"",IF((ROUND(TRUNC(('TRI-2'!Q20  ),2),0))=10,"A+",IF((ROUND(TRUNC(('TRI-2'!Q20  ),2),0))=9,"A-",IF((ROUND(TRUNC(('TRI-2'!Q20   ),2),0))=8,"B+",IF((ROUND(TRUNC(('TRI-2'!Q20 ),2),0))=7,"B-",IF((ROUND(TRUNC(('TRI-2'!Q20  ),2),0))=6,"C+",IF((ROUND(TRUNC(('TRI-2'!Q20  ),2),0))=5,"C-",IF((ROUND(TRUNC(('TRI-2'!Q20  ),2),0))=4,"D+",IF((ROUND(TRUNC(('TRI-2'!Q20 ),2),0))=3,"D-",IF((ROUND(TRUNC(('TRI-2'!Q20 ),2),0))=2,"E+",IF((ROUND(TRUNC(('TRI-2'!Q20  ),2),0))&lt;=1,"E-","")))))))))))</f>
        <v>A+</v>
      </c>
      <c r="R20" s="51" t="str">
        <f>IF(OR('TRI-2'!R20 ="",'TRI-2'!R20&lt;0,'TRI-2'!R20  &gt;10),"",IF((ROUND(TRUNC(('TRI-2'!R20  ),2),0))=10,"A+",IF((ROUND(TRUNC(('TRI-2'!R20  ),2),0))=9,"A-",IF((ROUND(TRUNC(('TRI-2'!R20   ),2),0))=8,"B+",IF((ROUND(TRUNC(('TRI-2'!R20 ),2),0))=7,"B-",IF((ROUND(TRUNC(('TRI-2'!R20  ),2),0))=6,"C+",IF((ROUND(TRUNC(('TRI-2'!R20  ),2),0))=5,"C-",IF((ROUND(TRUNC(('TRI-2'!R20  ),2),0))=4,"D+",IF((ROUND(TRUNC(('TRI-2'!R20 ),2),0))=3,"D-",IF((ROUND(TRUNC(('TRI-2'!R20 ),2),0))=2,"E+",IF((ROUND(TRUNC(('TRI-2'!R20  ),2),0))&lt;=1,"E-","")))))))))))</f>
        <v>A+</v>
      </c>
      <c r="S20" s="51" t="str">
        <f>IF(OR('TRI-2'!S20 ="",'TRI-2'!S20&lt;0,'TRI-2'!S20  &gt;10),"",IF((ROUND(TRUNC(('TRI-2'!S20  ),2),0))=10,"A+",IF((ROUND(TRUNC(('TRI-2'!S20  ),2),0))=9,"A-",IF((ROUND(TRUNC(('TRI-2'!S20   ),2),0))=8,"B+",IF((ROUND(TRUNC(('TRI-2'!S20 ),2),0))=7,"B-",IF((ROUND(TRUNC(('TRI-2'!S20  ),2),0))=6,"C+",IF((ROUND(TRUNC(('TRI-2'!S20  ),2),0))=5,"C-",IF((ROUND(TRUNC(('TRI-2'!S20  ),2),0))=4,"D+",IF((ROUND(TRUNC(('TRI-2'!S20 ),2),0))=3,"D-",IF((ROUND(TRUNC(('TRI-2'!S20 ),2),0))=2,"E+",IF((ROUND(TRUNC(('TRI-2'!S20  ),2),0))&lt;=1,"E-","")))))))))))</f>
        <v>A+</v>
      </c>
      <c r="T20" s="51" t="str">
        <f>IF(OR('TRI-2'!T20 ="",'TRI-2'!T20&lt;0,'TRI-2'!T20  &gt;10),"",IF((ROUND(TRUNC(('TRI-2'!T20  ),2),0))=10,"A+",IF((ROUND(TRUNC(('TRI-2'!T20  ),2),0))=9,"A-",IF((ROUND(TRUNC(('TRI-2'!T20   ),2),0))=8,"B+",IF((ROUND(TRUNC(('TRI-2'!T20 ),2),0))=7,"B-",IF((ROUND(TRUNC(('TRI-2'!T20  ),2),0))=6,"C+",IF((ROUND(TRUNC(('TRI-2'!T20  ),2),0))=5,"C-",IF((ROUND(TRUNC(('TRI-2'!T20  ),2),0))=4,"D+",IF((ROUND(TRUNC(('TRI-2'!T20 ),2),0))=3,"D-",IF((ROUND(TRUNC(('TRI-2'!T20 ),2),0))=2,"E+",IF((ROUND(TRUNC(('TRI-2'!T20  ),2),0))&lt;=1,"E-","")))))))))))</f>
        <v>A+</v>
      </c>
      <c r="U20" s="51" t="str">
        <f>IF(OR('TRI-2'!U20 ="",'TRI-2'!U20&lt;0,'TRI-2'!U20  &gt;10),"",IF((ROUND(TRUNC(('TRI-2'!U20  ),2),0))=10,"A+",IF((ROUND(TRUNC(('TRI-2'!U20  ),2),0))=9,"A-",IF((ROUND(TRUNC(('TRI-2'!U20   ),2),0))=8,"B+",IF((ROUND(TRUNC(('TRI-2'!U20 ),2),0))=7,"B-",IF((ROUND(TRUNC(('TRI-2'!U20  ),2),0))=6,"C+",IF((ROUND(TRUNC(('TRI-2'!U20  ),2),0))=5,"C-",IF((ROUND(TRUNC(('TRI-2'!U20  ),2),0))=4,"D+",IF((ROUND(TRUNC(('TRI-2'!U20 ),2),0))=3,"D-",IF((ROUND(TRUNC(('TRI-2'!U20 ),2),0))=2,"E+",IF((ROUND(TRUNC(('TRI-2'!U20  ),2),0))&lt;=1,"E-","")))))))))))</f>
        <v>A+</v>
      </c>
      <c r="V20" s="51" t="str">
        <f>IF(OR('TRI-2'!V20 ="",'TRI-2'!V20&lt;0,'TRI-2'!V20  &gt;10),"",IF((ROUND(TRUNC(('TRI-2'!V20  ),2),0))=10,"A+",IF((ROUND(TRUNC(('TRI-2'!V20  ),2),0))=9,"A-",IF((ROUND(TRUNC(('TRI-2'!V20   ),2),0))=8,"B+",IF((ROUND(TRUNC(('TRI-2'!V20 ),2),0))=7,"B-",IF((ROUND(TRUNC(('TRI-2'!V20  ),2),0))=6,"C+",IF((ROUND(TRUNC(('TRI-2'!V20  ),2),0))=5,"C-",IF((ROUND(TRUNC(('TRI-2'!V20  ),2),0))=4,"D+",IF((ROUND(TRUNC(('TRI-2'!V20 ),2),0))=3,"D-",IF((ROUND(TRUNC(('TRI-2'!V20 ),2),0))=2,"E+",IF((ROUND(TRUNC(('TRI-2'!V20  ),2),0))&lt;=1,"E-","")))))))))))</f>
        <v>A+</v>
      </c>
      <c r="W20" s="51" t="str">
        <f>IF(OR('TRI-2'!W20 ="",'TRI-2'!W20&lt;0,'TRI-2'!W20  &gt;10),"",IF((ROUND(TRUNC(('TRI-2'!W20  ),2),0))=10,"A+",IF((ROUND(TRUNC(('TRI-2'!W20  ),2),0))=9,"A-",IF((ROUND(TRUNC(('TRI-2'!W20   ),2),0))=8,"B+",IF((ROUND(TRUNC(('TRI-2'!W20 ),2),0))=7,"B-",IF((ROUND(TRUNC(('TRI-2'!W20  ),2),0))=6,"C+",IF((ROUND(TRUNC(('TRI-2'!W20  ),2),0))=5,"C-",IF((ROUND(TRUNC(('TRI-2'!W20  ),2),0))=4,"D+",IF((ROUND(TRUNC(('TRI-2'!W20 ),2),0))=3,"D-",IF((ROUND(TRUNC(('TRI-2'!W20 ),2),0))=2,"E+",IF((ROUND(TRUNC(('TRI-2'!W20  ),2),0))&lt;=1,"E-","")))))))))))</f>
        <v>A+</v>
      </c>
      <c r="X20" s="51" t="str">
        <f>IF(OR('TRI-2'!X20 ="",'TRI-2'!X20&lt;0,'TRI-2'!X20  &gt;10),"",IF((ROUND(TRUNC(('TRI-2'!X20  ),2),0))=10,"A+",IF((ROUND(TRUNC(('TRI-2'!X20  ),2),0))=9,"A-",IF((ROUND(TRUNC(('TRI-2'!X20   ),2),0))=8,"B+",IF((ROUND(TRUNC(('TRI-2'!X20 ),2),0))=7,"B-",IF((ROUND(TRUNC(('TRI-2'!X20  ),2),0))=6,"C+",IF((ROUND(TRUNC(('TRI-2'!X20  ),2),0))=5,"C-",IF((ROUND(TRUNC(('TRI-2'!X20  ),2),0))=4,"D+",IF((ROUND(TRUNC(('TRI-2'!X20 ),2),0))=3,"D-",IF((ROUND(TRUNC(('TRI-2'!X20 ),2),0))=2,"E+",IF((ROUND(TRUNC(('TRI-2'!X20  ),2),0))&lt;=1,"E-","")))))))))))</f>
        <v>A+</v>
      </c>
      <c r="Y20" s="51" t="str">
        <f>IF(OR('TRI-2'!Y20 ="",'TRI-2'!Y20&lt;0,'TRI-2'!Y20  &gt;10),"",IF((ROUND(TRUNC(('TRI-2'!Y20  ),2),0))=10,"A+",IF((ROUND(TRUNC(('TRI-2'!Y20  ),2),0))=9,"A-",IF((ROUND(TRUNC(('TRI-2'!Y20   ),2),0))=8,"B+",IF((ROUND(TRUNC(('TRI-2'!Y20 ),2),0))=7,"B-",IF((ROUND(TRUNC(('TRI-2'!Y20  ),2),0))=6,"C+",IF((ROUND(TRUNC(('TRI-2'!Y20  ),2),0))=5,"C-",IF((ROUND(TRUNC(('TRI-2'!Y20  ),2),0))=4,"D+",IF((ROUND(TRUNC(('TRI-2'!Y20 ),2),0))=3,"D-",IF((ROUND(TRUNC(('TRI-2'!Y20 ),2),0))=2,"E+",IF((ROUND(TRUNC(('TRI-2'!Y20  ),2),0))&lt;=1,"E-","")))))))))))</f>
        <v>A+</v>
      </c>
      <c r="Z20" s="51" t="str">
        <f>IF(OR('TRI-2'!Z20 ="",'TRI-2'!Z20&lt;0,'TRI-2'!Z20  &gt;10),"",IF((ROUND(TRUNC(('TRI-2'!Z20  ),2),0))=10,"A+",IF((ROUND(TRUNC(('TRI-2'!Z20  ),2),0))=9,"A-",IF((ROUND(TRUNC(('TRI-2'!Z20   ),2),0))=8,"B+",IF((ROUND(TRUNC(('TRI-2'!Z20 ),2),0))=7,"B-",IF((ROUND(TRUNC(('TRI-2'!Z20  ),2),0))=6,"C+",IF((ROUND(TRUNC(('TRI-2'!Z20  ),2),0))=5,"C-",IF((ROUND(TRUNC(('TRI-2'!Z20  ),2),0))=4,"D+",IF((ROUND(TRUNC(('TRI-2'!Z20 ),2),0))=3,"D-",IF((ROUND(TRUNC(('TRI-2'!Z20 ),2),0))=2,"E+",IF((ROUND(TRUNC(('TRI-2'!Z20  ),2),0))&lt;=1,"E-","")))))))))))</f>
        <v>A+</v>
      </c>
      <c r="AA20" s="51" t="str">
        <f>IF(OR('TRI-2'!AA20 ="",'TRI-2'!AA20&lt;0,'TRI-2'!AA20  &gt;10),"",IF((ROUND(TRUNC(('TRI-2'!AA20  ),2),0))=10,"A+",IF((ROUND(TRUNC(('TRI-2'!AA20  ),2),0))=9,"A-",IF((ROUND(TRUNC(('TRI-2'!AA20   ),2),0))=8,"B+",IF((ROUND(TRUNC(('TRI-2'!AA20 ),2),0))=7,"B-",IF((ROUND(TRUNC(('TRI-2'!AA20  ),2),0))=6,"C+",IF((ROUND(TRUNC(('TRI-2'!AA20  ),2),0))=5,"C-",IF((ROUND(TRUNC(('TRI-2'!AA20  ),2),0))=4,"D+",IF((ROUND(TRUNC(('TRI-2'!AA20 ),2),0))=3,"D-",IF((ROUND(TRUNC(('TRI-2'!AA20 ),2),0))=2,"E+",IF((ROUND(TRUNC(('TRI-2'!AA20  ),2),0))&lt;=1,"E-","")))))))))))</f>
        <v>A+</v>
      </c>
      <c r="AB20" s="51" t="str">
        <f>IF(OR('TRI-2'!AB20 ="",'TRI-2'!AB20&lt;0,'TRI-2'!AB20  &gt;10),"",IF((ROUND(TRUNC(('TRI-2'!AB20  ),2),0))=10,"A+",IF((ROUND(TRUNC(('TRI-2'!AB20  ),2),0))=9,"A-",IF((ROUND(TRUNC(('TRI-2'!AB20   ),2),0))=8,"B+",IF((ROUND(TRUNC(('TRI-2'!AB20 ),2),0))=7,"B-",IF((ROUND(TRUNC(('TRI-2'!AB20  ),2),0))=6,"C+",IF((ROUND(TRUNC(('TRI-2'!AB20  ),2),0))=5,"C-",IF((ROUND(TRUNC(('TRI-2'!AB20  ),2),0))=4,"D+",IF((ROUND(TRUNC(('TRI-2'!AB20 ),2),0))=3,"D-",IF((ROUND(TRUNC(('TRI-2'!AB20 ),2),0))=2,"E+",IF((ROUND(TRUNC(('TRI-2'!AB20  ),2),0))&lt;=1,"E-","")))))))))))</f>
        <v>A+</v>
      </c>
      <c r="AC20" s="51" t="str">
        <f>IF(OR('TRI-2'!AC20 ="",'TRI-2'!AC20&lt;0,'TRI-2'!AC20  &gt;10),"",IF((ROUND(TRUNC(('TRI-2'!AC20  ),2),0))=10,"A+",IF((ROUND(TRUNC(('TRI-2'!AC20  ),2),0))=9,"A-",IF((ROUND(TRUNC(('TRI-2'!AC20   ),2),0))=8,"B+",IF((ROUND(TRUNC(('TRI-2'!AC20 ),2),0))=7,"B-",IF((ROUND(TRUNC(('TRI-2'!AC20  ),2),0))=6,"C+",IF((ROUND(TRUNC(('TRI-2'!AC20  ),2),0))=5,"C-",IF((ROUND(TRUNC(('TRI-2'!AC20  ),2),0))=4,"D+",IF((ROUND(TRUNC(('TRI-2'!AC20 ),2),0))=3,"D-",IF((ROUND(TRUNC(('TRI-2'!AC20 ),2),0))=2,"E+",IF((ROUND(TRUNC(('TRI-2'!AC20  ),2),0))&lt;=1,"E-","")))))))))))</f>
        <v>A+</v>
      </c>
      <c r="AD20" s="51" t="str">
        <f>IF(OR('TRI-2'!AD20 ="",'TRI-2'!AD20&lt;0,'TRI-2'!AD20  &gt;10),"",IF((ROUND(TRUNC(('TRI-2'!AD20  ),2),0))=10,"A+",IF((ROUND(TRUNC(('TRI-2'!AD20  ),2),0))=9,"A-",IF((ROUND(TRUNC(('TRI-2'!AD20   ),2),0))=8,"B+",IF((ROUND(TRUNC(('TRI-2'!AD20 ),2),0))=7,"B-",IF((ROUND(TRUNC(('TRI-2'!AD20  ),2),0))=6,"C+",IF((ROUND(TRUNC(('TRI-2'!AD20  ),2),0))=5,"C-",IF((ROUND(TRUNC(('TRI-2'!AD20  ),2),0))=4,"D+",IF((ROUND(TRUNC(('TRI-2'!AD20 ),2),0))=3,"D-",IF((ROUND(TRUNC(('TRI-2'!AD20 ),2),0))=2,"E+",IF((ROUND(TRUNC(('TRI-2'!AD20  ),2),0))&lt;=1,"E-","")))))))))))</f>
        <v>A+</v>
      </c>
      <c r="AE20" s="51" t="str">
        <f>IF(OR('TRI-2'!AE20 ="",'TRI-2'!AE20&lt;0,'TRI-2'!AE20  &gt;10),"",IF((ROUND(TRUNC(('TRI-2'!AE20  ),2),0))=10,"A+",IF((ROUND(TRUNC(('TRI-2'!AE20  ),2),0))=9,"A-",IF((ROUND(TRUNC(('TRI-2'!AE20   ),2),0))=8,"B+",IF((ROUND(TRUNC(('TRI-2'!AE20 ),2),0))=7,"B-",IF((ROUND(TRUNC(('TRI-2'!AE20  ),2),0))=6,"C+",IF((ROUND(TRUNC(('TRI-2'!AE20  ),2),0))=5,"C-",IF((ROUND(TRUNC(('TRI-2'!AE20  ),2),0))=4,"D+",IF((ROUND(TRUNC(('TRI-2'!AE20 ),2),0))=3,"D-",IF((ROUND(TRUNC(('TRI-2'!AE20 ),2),0))=2,"E+",IF((ROUND(TRUNC(('TRI-2'!AE20  ),2),0))&lt;=1,"E-","")))))))))))</f>
        <v>A+</v>
      </c>
      <c r="AF20" s="51" t="str">
        <f>IF(OR('TRI-2'!AF20 ="",'TRI-2'!AF20&lt;0,'TRI-2'!AF20  &gt;10),"",IF((ROUND(TRUNC(('TRI-2'!AF20  ),2),0))=10,"A+",IF((ROUND(TRUNC(('TRI-2'!AF20  ),2),0))=9,"A-",IF((ROUND(TRUNC(('TRI-2'!AF20   ),2),0))=8,"B+",IF((ROUND(TRUNC(('TRI-2'!AF20 ),2),0))=7,"B-",IF((ROUND(TRUNC(('TRI-2'!AF20  ),2),0))=6,"C+",IF((ROUND(TRUNC(('TRI-2'!AF20  ),2),0))=5,"C-",IF((ROUND(TRUNC(('TRI-2'!AF20  ),2),0))=4,"D+",IF((ROUND(TRUNC(('TRI-2'!AF20 ),2),0))=3,"D-",IF((ROUND(TRUNC(('TRI-2'!AF20 ),2),0))=2,"E+",IF((ROUND(TRUNC(('TRI-2'!AF20  ),2),0))&lt;=1,"E-","")))))))))))</f>
        <v>A+</v>
      </c>
      <c r="AG20" s="51" t="str">
        <f>IF(OR('TRI-2'!AG20 ="",'TRI-2'!AG20&lt;0,'TRI-2'!AG20  &gt;10),"",IF((ROUND(TRUNC(('TRI-2'!AG20  ),2),0))=10,"A+",IF((ROUND(TRUNC(('TRI-2'!AG20  ),2),0))=9,"A-",IF((ROUND(TRUNC(('TRI-2'!AG20   ),2),0))=8,"B+",IF((ROUND(TRUNC(('TRI-2'!AG20 ),2),0))=7,"B-",IF((ROUND(TRUNC(('TRI-2'!AG20  ),2),0))=6,"C+",IF((ROUND(TRUNC(('TRI-2'!AG20  ),2),0))=5,"C-",IF((ROUND(TRUNC(('TRI-2'!AG20  ),2),0))=4,"D+",IF((ROUND(TRUNC(('TRI-2'!AG20 ),2),0))=3,"D-",IF((ROUND(TRUNC(('TRI-2'!AG20 ),2),0))=2,"E+",IF((ROUND(TRUNC(('TRI-2'!AG20  ),2),0))&lt;=1,"E-","")))))))))))</f>
        <v>A+</v>
      </c>
      <c r="AH20" s="51" t="str">
        <f>IF(OR('TRI-2'!AH20 ="",'TRI-2'!AH20&lt;0,'TRI-2'!AH20  &gt;10),"",IF((ROUND(TRUNC(('TRI-2'!AH20  ),2),0))=10,"A+",IF((ROUND(TRUNC(('TRI-2'!AH20  ),2),0))=9,"A-",IF((ROUND(TRUNC(('TRI-2'!AH20   ),2),0))=8,"B+",IF((ROUND(TRUNC(('TRI-2'!AH20 ),2),0))=7,"B-",IF((ROUND(TRUNC(('TRI-2'!AH20  ),2),0))=6,"C+",IF((ROUND(TRUNC(('TRI-2'!AH20  ),2),0))=5,"C-",IF((ROUND(TRUNC(('TRI-2'!AH20  ),2),0))=4,"D+",IF((ROUND(TRUNC(('TRI-2'!AH20 ),2),0))=3,"D-",IF((ROUND(TRUNC(('TRI-2'!AH20 ),2),0))=2,"E+",IF((ROUND(TRUNC(('TRI-2'!AH20  ),2),0))&lt;=1,"E-","")))))))))))</f>
        <v>A+</v>
      </c>
      <c r="AI20" s="51" t="str">
        <f>IF(OR('TRI-2'!AI20 ="",'TRI-2'!AI20&lt;0,'TRI-2'!AI20  &gt;10),"",IF((ROUND(TRUNC(('TRI-2'!AI20  ),2),0))=10,"A+",IF((ROUND(TRUNC(('TRI-2'!AI20  ),2),0))=9,"A-",IF((ROUND(TRUNC(('TRI-2'!AI20   ),2),0))=8,"B+",IF((ROUND(TRUNC(('TRI-2'!AI20 ),2),0))=7,"B-",IF((ROUND(TRUNC(('TRI-2'!AI20  ),2),0))=6,"C+",IF((ROUND(TRUNC(('TRI-2'!AI20  ),2),0))=5,"C-",IF((ROUND(TRUNC(('TRI-2'!AI20  ),2),0))=4,"D+",IF((ROUND(TRUNC(('TRI-2'!AI20 ),2),0))=3,"D-",IF((ROUND(TRUNC(('TRI-2'!AI20 ),2),0))=2,"E+",IF((ROUND(TRUNC(('TRI-2'!AI20  ),2),0))&lt;=1,"E-","")))))))))))</f>
        <v>A+</v>
      </c>
      <c r="AJ20" s="51" t="str">
        <f>IF(OR('TRI-2'!AJ20 ="",'TRI-2'!AJ20&lt;0,'TRI-2'!AJ20  &gt;10),"",IF((ROUND(TRUNC(('TRI-2'!AJ20  ),2),0))=10,"A+",IF((ROUND(TRUNC(('TRI-2'!AJ20  ),2),0))=9,"A-",IF((ROUND(TRUNC(('TRI-2'!AJ20   ),2),0))=8,"B+",IF((ROUND(TRUNC(('TRI-2'!AJ20 ),2),0))=7,"B-",IF((ROUND(TRUNC(('TRI-2'!AJ20  ),2),0))=6,"C+",IF((ROUND(TRUNC(('TRI-2'!AJ20  ),2),0))=5,"C-",IF((ROUND(TRUNC(('TRI-2'!AJ20  ),2),0))=4,"D+",IF((ROUND(TRUNC(('TRI-2'!AJ20 ),2),0))=3,"D-",IF((ROUND(TRUNC(('TRI-2'!AJ20 ),2),0))=2,"E+",IF((ROUND(TRUNC(('TRI-2'!AJ20  ),2),0))&lt;=1,"E-","")))))))))))</f>
        <v>A+</v>
      </c>
      <c r="AK20" s="51" t="str">
        <f>IF(OR('TRI-2'!AK20 ="",'TRI-2'!AK20&lt;0,'TRI-2'!AK20  &gt;10),"",IF((ROUND(TRUNC(('TRI-2'!AK20  ),2),0))=10,"A+",IF((ROUND(TRUNC(('TRI-2'!AK20  ),2),0))=9,"A-",IF((ROUND(TRUNC(('TRI-2'!AK20   ),2),0))=8,"B+",IF((ROUND(TRUNC(('TRI-2'!AK20 ),2),0))=7,"B-",IF((ROUND(TRUNC(('TRI-2'!AK20  ),2),0))=6,"C+",IF((ROUND(TRUNC(('TRI-2'!AK20  ),2),0))=5,"C-",IF((ROUND(TRUNC(('TRI-2'!AK20  ),2),0))=4,"D+",IF((ROUND(TRUNC(('TRI-2'!AK20 ),2),0))=3,"D-",IF((ROUND(TRUNC(('TRI-2'!AK20 ),2),0))=2,"E+",IF((ROUND(TRUNC(('TRI-2'!AK20  ),2),0))&lt;=1,"E-","")))))))))))</f>
        <v>A+</v>
      </c>
      <c r="AL20" s="51" t="str">
        <f>IF(OR('TRI-2'!AL20 ="",'TRI-2'!AL20&lt;0,'TRI-2'!AL20  &gt;10),"",IF((ROUND(TRUNC(('TRI-2'!AL20  ),2),0))=10,"A+",IF((ROUND(TRUNC(('TRI-2'!AL20  ),2),0))=9,"A-",IF((ROUND(TRUNC(('TRI-2'!AL20   ),2),0))=8,"B+",IF((ROUND(TRUNC(('TRI-2'!AL20 ),2),0))=7,"B-",IF((ROUND(TRUNC(('TRI-2'!AL20  ),2),0))=6,"C+",IF((ROUND(TRUNC(('TRI-2'!AL20  ),2),0))=5,"C-",IF((ROUND(TRUNC(('TRI-2'!AL20  ),2),0))=4,"D+",IF((ROUND(TRUNC(('TRI-2'!AL20 ),2),0))=3,"D-",IF((ROUND(TRUNC(('TRI-2'!AL20 ),2),0))=2,"E+",IF((ROUND(TRUNC(('TRI-2'!AL20  ),2),0))&lt;=1,"E-","")))))))))))</f>
        <v>A+</v>
      </c>
      <c r="AM20" s="51" t="str">
        <f>IF(OR('TRI-2'!AM20 ="",'TRI-2'!AM20&lt;0,'TRI-2'!AM20  &gt;10),"",IF((ROUND(TRUNC(('TRI-2'!AM20  ),2),0))=10,"A+",IF((ROUND(TRUNC(('TRI-2'!AM20  ),2),0))=9,"A-",IF((ROUND(TRUNC(('TRI-2'!AM20   ),2),0))=8,"B+",IF((ROUND(TRUNC(('TRI-2'!AM20 ),2),0))=7,"B-",IF((ROUND(TRUNC(('TRI-2'!AM20  ),2),0))=6,"C+",IF((ROUND(TRUNC(('TRI-2'!AM20  ),2),0))=5,"C-",IF((ROUND(TRUNC(('TRI-2'!AM20  ),2),0))=4,"D+",IF((ROUND(TRUNC(('TRI-2'!AM20 ),2),0))=3,"D-",IF((ROUND(TRUNC(('TRI-2'!AM20 ),2),0))=2,"E+",IF((ROUND(TRUNC(('TRI-2'!AM20  ),2),0))&lt;=1,"E-","")))))))))))</f>
        <v>A+</v>
      </c>
      <c r="AN20" s="51" t="str">
        <f>IF(OR('TRI-2'!AN20 ="",'TRI-2'!AN20&lt;0,'TRI-2'!AN20  &gt;10),"",IF((ROUND(TRUNC(('TRI-2'!AN20  ),2),0))=10,"A+",IF((ROUND(TRUNC(('TRI-2'!AN20  ),2),0))=9,"A-",IF((ROUND(TRUNC(('TRI-2'!AN20   ),2),0))=8,"B+",IF((ROUND(TRUNC(('TRI-2'!AN20 ),2),0))=7,"B-",IF((ROUND(TRUNC(('TRI-2'!AN20  ),2),0))=6,"C+",IF((ROUND(TRUNC(('TRI-2'!AN20  ),2),0))=5,"C-",IF((ROUND(TRUNC(('TRI-2'!AN20  ),2),0))=4,"D+",IF((ROUND(TRUNC(('TRI-2'!AN20 ),2),0))=3,"D-",IF((ROUND(TRUNC(('TRI-2'!AN20 ),2),0))=2,"E+",IF((ROUND(TRUNC(('TRI-2'!AN20  ),2),0))&lt;=1,"E-","")))))))))))</f>
        <v>A+</v>
      </c>
      <c r="AO20" s="51" t="str">
        <f>IF(OR('TRI-2'!AO20 ="",'TRI-2'!AO20&lt;0,'TRI-2'!AO20  &gt;10),"",IF((ROUND(TRUNC(('TRI-2'!AO20  ),2),0))=10,"A+",IF((ROUND(TRUNC(('TRI-2'!AO20  ),2),0))=9,"A-",IF((ROUND(TRUNC(('TRI-2'!AO20   ),2),0))=8,"B+",IF((ROUND(TRUNC(('TRI-2'!AO20 ),2),0))=7,"B-",IF((ROUND(TRUNC(('TRI-2'!AO20  ),2),0))=6,"C+",IF((ROUND(TRUNC(('TRI-2'!AO20  ),2),0))=5,"C-",IF((ROUND(TRUNC(('TRI-2'!AO20  ),2),0))=4,"D+",IF((ROUND(TRUNC(('TRI-2'!AO20 ),2),0))=3,"D-",IF((ROUND(TRUNC(('TRI-2'!AO20 ),2),0))=2,"E+",IF((ROUND(TRUNC(('TRI-2'!AO20  ),2),0))&lt;=1,"E-","")))))))))))</f>
        <v>A+</v>
      </c>
      <c r="AP20" s="51" t="str">
        <f>IF(OR('TRI-2'!AP20 ="",'TRI-2'!AP20&lt;0,'TRI-2'!AP20  &gt;10),"",IF((ROUND(TRUNC(('TRI-2'!AP20  ),2),0))=10,"A+",IF((ROUND(TRUNC(('TRI-2'!AP20  ),2),0))=9,"A-",IF((ROUND(TRUNC(('TRI-2'!AP20   ),2),0))=8,"B+",IF((ROUND(TRUNC(('TRI-2'!AP20 ),2),0))=7,"B-",IF((ROUND(TRUNC(('TRI-2'!AP20  ),2),0))=6,"C+",IF((ROUND(TRUNC(('TRI-2'!AP20  ),2),0))=5,"C-",IF((ROUND(TRUNC(('TRI-2'!AP20  ),2),0))=4,"D+",IF((ROUND(TRUNC(('TRI-2'!AP20 ),2),0))=3,"D-",IF((ROUND(TRUNC(('TRI-2'!AP20 ),2),0))=2,"E+",IF((ROUND(TRUNC(('TRI-2'!AP20  ),2),0))&lt;=1,"E-","")))))))))))</f>
        <v>A+</v>
      </c>
      <c r="AQ20" s="51" t="str">
        <f>IF(OR('TRI-2'!AQ20 ="",'TRI-2'!AQ20&lt;0,'TRI-2'!AQ20  &gt;10),"",IF((ROUND(TRUNC(('TRI-2'!AQ20  ),2),0))=10,"A+",IF((ROUND(TRUNC(('TRI-2'!AQ20  ),2),0))=9,"A-",IF((ROUND(TRUNC(('TRI-2'!AQ20   ),2),0))=8,"B+",IF((ROUND(TRUNC(('TRI-2'!AQ20 ),2),0))=7,"B-",IF((ROUND(TRUNC(('TRI-2'!AQ20  ),2),0))=6,"C+",IF((ROUND(TRUNC(('TRI-2'!AQ20  ),2),0))=5,"C-",IF((ROUND(TRUNC(('TRI-2'!AQ20  ),2),0))=4,"D+",IF((ROUND(TRUNC(('TRI-2'!AQ20 ),2),0))=3,"D-",IF((ROUND(TRUNC(('TRI-2'!AQ20 ),2),0))=2,"E+",IF((ROUND(TRUNC(('TRI-2'!AQ20  ),2),0))&lt;=1,"E-","")))))))))))</f>
        <v>A+</v>
      </c>
      <c r="AR20" s="51" t="str">
        <f>IF(OR('TRI-2'!AR20 ="",'TRI-2'!AR20&lt;0,'TRI-2'!AR20  &gt;10),"",IF((ROUND(TRUNC(('TRI-2'!AR20  ),2),0))=10,"A+",IF((ROUND(TRUNC(('TRI-2'!AR20  ),2),0))=9,"A-",IF((ROUND(TRUNC(('TRI-2'!AR20   ),2),0))=8,"B+",IF((ROUND(TRUNC(('TRI-2'!AR20 ),2),0))=7,"B-",IF((ROUND(TRUNC(('TRI-2'!AR20  ),2),0))=6,"C+",IF((ROUND(TRUNC(('TRI-2'!AR20  ),2),0))=5,"C-",IF((ROUND(TRUNC(('TRI-2'!AR20  ),2),0))=4,"D+",IF((ROUND(TRUNC(('TRI-2'!AR20 ),2),0))=3,"D-",IF((ROUND(TRUNC(('TRI-2'!AR20 ),2),0))=2,"E+",IF((ROUND(TRUNC(('TRI-2'!AR20  ),2),0))&lt;=1,"E-","")))))))))))</f>
        <v>A+</v>
      </c>
      <c r="AS20" s="51" t="str">
        <f>IF(OR('TRI-2'!AS20 ="",'TRI-2'!AS20&lt;0,'TRI-2'!AS20  &gt;10),"",IF((ROUND(TRUNC(('TRI-2'!AS20  ),2),0))=10,"A+",IF((ROUND(TRUNC(('TRI-2'!AS20  ),2),0))=9,"A-",IF((ROUND(TRUNC(('TRI-2'!AS20   ),2),0))=8,"B+",IF((ROUND(TRUNC(('TRI-2'!AS20 ),2),0))=7,"B-",IF((ROUND(TRUNC(('TRI-2'!AS20  ),2),0))=6,"C+",IF((ROUND(TRUNC(('TRI-2'!AS20  ),2),0))=5,"C-",IF((ROUND(TRUNC(('TRI-2'!AS20  ),2),0))=4,"D+",IF((ROUND(TRUNC(('TRI-2'!AS20 ),2),0))=3,"D-",IF((ROUND(TRUNC(('TRI-2'!AS20 ),2),0))=2,"E+",IF((ROUND(TRUNC(('TRI-2'!AS20  ),2),0))&lt;=1,"E-","")))))))))))</f>
        <v>A+</v>
      </c>
      <c r="AT20" s="51" t="str">
        <f>IF(OR('TRI-2'!AT20 ="",'TRI-2'!AT20&lt;0,'TRI-2'!AT20  &gt;10),"",IF((ROUND(TRUNC(('TRI-2'!AT20  ),2),0))=10,"A+",IF((ROUND(TRUNC(('TRI-2'!AT20  ),2),0))=9,"A-",IF((ROUND(TRUNC(('TRI-2'!AT20   ),2),0))=8,"B+",IF((ROUND(TRUNC(('TRI-2'!AT20 ),2),0))=7,"B-",IF((ROUND(TRUNC(('TRI-2'!AT20  ),2),0))=6,"C+",IF((ROUND(TRUNC(('TRI-2'!AT20  ),2),0))=5,"C-",IF((ROUND(TRUNC(('TRI-2'!AT20  ),2),0))=4,"D+",IF((ROUND(TRUNC(('TRI-2'!AT20 ),2),0))=3,"D-",IF((ROUND(TRUNC(('TRI-2'!AT20 ),2),0))=2,"E+",IF((ROUND(TRUNC(('TRI-2'!AT20  ),2),0))&lt;=1,"E-","")))))))))))</f>
        <v>A+</v>
      </c>
      <c r="AU20" s="51" t="str">
        <f>IF(OR('TRI-2'!AU20 ="",'TRI-2'!AU20&lt;0,'TRI-2'!AU20  &gt;10),"",IF((ROUND(TRUNC(('TRI-2'!AU20  ),2),0))=10,"A+",IF((ROUND(TRUNC(('TRI-2'!AU20  ),2),0))=9,"A-",IF((ROUND(TRUNC(('TRI-2'!AU20   ),2),0))=8,"B+",IF((ROUND(TRUNC(('TRI-2'!AU20 ),2),0))=7,"B-",IF((ROUND(TRUNC(('TRI-2'!AU20  ),2),0))=6,"C+",IF((ROUND(TRUNC(('TRI-2'!AU20  ),2),0))=5,"C-",IF((ROUND(TRUNC(('TRI-2'!AU20  ),2),0))=4,"D+",IF((ROUND(TRUNC(('TRI-2'!AU20 ),2),0))=3,"D-",IF((ROUND(TRUNC(('TRI-2'!AU20 ),2),0))=2,"E+",IF((ROUND(TRUNC(('TRI-2'!AU20  ),2),0))&lt;=1,"E-","")))))))))))</f>
        <v>A+</v>
      </c>
      <c r="AV20" s="51" t="str">
        <f>IF(OR('TRI-2'!AV20 ="",'TRI-2'!AV20&lt;0,'TRI-2'!AV20  &gt;10),"",IF((ROUND(TRUNC(('TRI-2'!AV20  ),2),0))=10,"A+",IF((ROUND(TRUNC(('TRI-2'!AV20  ),2),0))=9,"A-",IF((ROUND(TRUNC(('TRI-2'!AV20   ),2),0))=8,"B+",IF((ROUND(TRUNC(('TRI-2'!AV20 ),2),0))=7,"B-",IF((ROUND(TRUNC(('TRI-2'!AV20  ),2),0))=6,"C+",IF((ROUND(TRUNC(('TRI-2'!AV20  ),2),0))=5,"C-",IF((ROUND(TRUNC(('TRI-2'!AV20  ),2),0))=4,"D+",IF((ROUND(TRUNC(('TRI-2'!AV20 ),2),0))=3,"D-",IF((ROUND(TRUNC(('TRI-2'!AV20 ),2),0))=2,"E+",IF((ROUND(TRUNC(('TRI-2'!AV20  ),2),0))&lt;=1,"E-","")))))))))))</f>
        <v>A+</v>
      </c>
      <c r="AW20" s="51" t="str">
        <f>IF(OR('TRI-2'!AW20 ="",'TRI-2'!AW20&lt;0,'TRI-2'!AW20  &gt;10),"",IF((ROUND(TRUNC(('TRI-2'!AW20  ),2),0))=10,"A+",IF((ROUND(TRUNC(('TRI-2'!AW20  ),2),0))=9,"A-",IF((ROUND(TRUNC(('TRI-2'!AW20   ),2),0))=8,"B+",IF((ROUND(TRUNC(('TRI-2'!AW20 ),2),0))=7,"B-",IF((ROUND(TRUNC(('TRI-2'!AW20  ),2),0))=6,"C+",IF((ROUND(TRUNC(('TRI-2'!AW20  ),2),0))=5,"C-",IF((ROUND(TRUNC(('TRI-2'!AW20  ),2),0))=4,"D+",IF((ROUND(TRUNC(('TRI-2'!AW20 ),2),0))=3,"D-",IF((ROUND(TRUNC(('TRI-2'!AW20 ),2),0))=2,"E+",IF((ROUND(TRUNC(('TRI-2'!AW20  ),2),0))&lt;=1,"E-","")))))))))))</f>
        <v>A+</v>
      </c>
      <c r="AX20" s="51" t="str">
        <f>IF(OR('TRI-2'!AX20 ="",'TRI-2'!AX20&lt;0,'TRI-2'!AX20  &gt;10),"",IF((ROUND(TRUNC(('TRI-2'!AX20  ),2),0))=10,"A+",IF((ROUND(TRUNC(('TRI-2'!AX20  ),2),0))=9,"A-",IF((ROUND(TRUNC(('TRI-2'!AX20   ),2),0))=8,"B+",IF((ROUND(TRUNC(('TRI-2'!AX20 ),2),0))=7,"B-",IF((ROUND(TRUNC(('TRI-2'!AX20  ),2),0))=6,"C+",IF((ROUND(TRUNC(('TRI-2'!AX20  ),2),0))=5,"C-",IF((ROUND(TRUNC(('TRI-2'!AX20  ),2),0))=4,"D+",IF((ROUND(TRUNC(('TRI-2'!AX20 ),2),0))=3,"D-",IF((ROUND(TRUNC(('TRI-2'!AX20 ),2),0))=2,"E+",IF((ROUND(TRUNC(('TRI-2'!AX20  ),2),0))&lt;=1,"E-","")))))))))))</f>
        <v>A+</v>
      </c>
      <c r="AY20" s="51" t="str">
        <f>IF(OR('TRI-2'!AY20 ="",'TRI-2'!AY20&lt;0,'TRI-2'!AY20  &gt;10),"",IF((ROUND(TRUNC(('TRI-2'!AY20  ),2),0))=10,"A+",IF((ROUND(TRUNC(('TRI-2'!AY20  ),2),0))=9,"A-",IF((ROUND(TRUNC(('TRI-2'!AY20   ),2),0))=8,"B+",IF((ROUND(TRUNC(('TRI-2'!AY20 ),2),0))=7,"B-",IF((ROUND(TRUNC(('TRI-2'!AY20  ),2),0))=6,"C+",IF((ROUND(TRUNC(('TRI-2'!AY20  ),2),0))=5,"C-",IF((ROUND(TRUNC(('TRI-2'!AY20  ),2),0))=4,"D+",IF((ROUND(TRUNC(('TRI-2'!AY20 ),2),0))=3,"D-",IF((ROUND(TRUNC(('TRI-2'!AY20 ),2),0))=2,"E+",IF((ROUND(TRUNC(('TRI-2'!AY20  ),2),0))&lt;=1,"E-","")))))))))))</f>
        <v>A+</v>
      </c>
      <c r="AZ20" s="51" t="str">
        <f>IF(OR('TRI-2'!AZ20 ="",'TRI-2'!AZ20&lt;0,'TRI-2'!AZ20  &gt;10),"",IF((ROUND(TRUNC(('TRI-2'!AZ20  ),2),0))=10,"A+",IF((ROUND(TRUNC(('TRI-2'!AZ20  ),2),0))=9,"A-",IF((ROUND(TRUNC(('TRI-2'!AZ20   ),2),0))=8,"B+",IF((ROUND(TRUNC(('TRI-2'!AZ20 ),2),0))=7,"B-",IF((ROUND(TRUNC(('TRI-2'!AZ20  ),2),0))=6,"C+",IF((ROUND(TRUNC(('TRI-2'!AZ20  ),2),0))=5,"C-",IF((ROUND(TRUNC(('TRI-2'!AZ20  ),2),0))=4,"D+",IF((ROUND(TRUNC(('TRI-2'!AZ20 ),2),0))=3,"D-",IF((ROUND(TRUNC(('TRI-2'!AZ20 ),2),0))=2,"E+",IF((ROUND(TRUNC(('TRI-2'!AZ20  ),2),0))&lt;=1,"E-","")))))))))))</f>
        <v>A+</v>
      </c>
      <c r="BA20" s="51" t="str">
        <f>IF(OR('TRI-2'!BA20 ="",'TRI-2'!BA20&lt;0,'TRI-2'!BA20  &gt;10),"",IF((ROUND(TRUNC(('TRI-2'!BA20  ),2),0))=10,"A+",IF((ROUND(TRUNC(('TRI-2'!BA20  ),2),0))=9,"A-",IF((ROUND(TRUNC(('TRI-2'!BA20   ),2),0))=8,"B+",IF((ROUND(TRUNC(('TRI-2'!BA20 ),2),0))=7,"B-",IF((ROUND(TRUNC(('TRI-2'!BA20  ),2),0))=6,"C+",IF((ROUND(TRUNC(('TRI-2'!BA20  ),2),0))=5,"C-",IF((ROUND(TRUNC(('TRI-2'!BA20  ),2),0))=4,"D+",IF((ROUND(TRUNC(('TRI-2'!BA20 ),2),0))=3,"D-",IF((ROUND(TRUNC(('TRI-2'!BA20 ),2),0))=2,"E+",IF((ROUND(TRUNC(('TRI-2'!BA20  ),2),0))&lt;=1,"E-","")))))))))))</f>
        <v>A+</v>
      </c>
      <c r="BB20" s="51" t="str">
        <f>IF(OR('TRI-2'!BB20 ="",'TRI-2'!BB20&lt;0,'TRI-2'!BB20  &gt;10),"",IF((ROUND(TRUNC(('TRI-2'!BB20  ),2),0))=10,"A+",IF((ROUND(TRUNC(('TRI-2'!BB20  ),2),0))=9,"A-",IF((ROUND(TRUNC(('TRI-2'!BB20   ),2),0))=8,"B+",IF((ROUND(TRUNC(('TRI-2'!BB20 ),2),0))=7,"B-",IF((ROUND(TRUNC(('TRI-2'!BB20  ),2),0))=6,"C+",IF((ROUND(TRUNC(('TRI-2'!BB20  ),2),0))=5,"C-",IF((ROUND(TRUNC(('TRI-2'!BB20  ),2),0))=4,"D+",IF((ROUND(TRUNC(('TRI-2'!BB20 ),2),0))=3,"D-",IF((ROUND(TRUNC(('TRI-2'!BB20 ),2),0))=2,"E+",IF((ROUND(TRUNC(('TRI-2'!BB20  ),2),0))&lt;=1,"E-","")))))))))))</f>
        <v>A+</v>
      </c>
      <c r="BC20" s="51" t="str">
        <f>IF(OR('TRI-2'!BC20 ="",'TRI-2'!BC20&lt;0,'TRI-2'!BC20  &gt;10),"",IF((ROUND(TRUNC(('TRI-2'!BC20  ),2),0))=10,"A+",IF((ROUND(TRUNC(('TRI-2'!BC20  ),2),0))=9,"A-",IF((ROUND(TRUNC(('TRI-2'!BC20   ),2),0))=8,"B+",IF((ROUND(TRUNC(('TRI-2'!BC20 ),2),0))=7,"B-",IF((ROUND(TRUNC(('TRI-2'!BC20  ),2),0))=6,"C+",IF((ROUND(TRUNC(('TRI-2'!BC20  ),2),0))=5,"C-",IF((ROUND(TRUNC(('TRI-2'!BC20  ),2),0))=4,"D+",IF((ROUND(TRUNC(('TRI-2'!BC20 ),2),0))=3,"D-",IF((ROUND(TRUNC(('TRI-2'!BC20 ),2),0))=2,"E+",IF((ROUND(TRUNC(('TRI-2'!BC20  ),2),0))&lt;=1,"E-","")))))))))))</f>
        <v>A+</v>
      </c>
      <c r="BD20" s="51" t="str">
        <f>IF(OR('TRI-2'!BD20 ="",'TRI-2'!BD20&lt;0,'TRI-2'!BD20  &gt;10),"",IF((ROUND(TRUNC(('TRI-2'!BD20  ),2),0))=10,"A+",IF((ROUND(TRUNC(('TRI-2'!BD20  ),2),0))=9,"A-",IF((ROUND(TRUNC(('TRI-2'!BD20   ),2),0))=8,"B+",IF((ROUND(TRUNC(('TRI-2'!BD20 ),2),0))=7,"B-",IF((ROUND(TRUNC(('TRI-2'!BD20  ),2),0))=6,"C+",IF((ROUND(TRUNC(('TRI-2'!BD20  ),2),0))=5,"C-",IF((ROUND(TRUNC(('TRI-2'!BD20  ),2),0))=4,"D+",IF((ROUND(TRUNC(('TRI-2'!BD20 ),2),0))=3,"D-",IF((ROUND(TRUNC(('TRI-2'!BD20 ),2),0))=2,"E+",IF((ROUND(TRUNC(('TRI-2'!BD20  ),2),0))&lt;=1,"E-","")))))))))))</f>
        <v>A+</v>
      </c>
      <c r="BE20" s="51" t="str">
        <f>IF(OR('TRI-2'!BE20 ="",'TRI-2'!BE20&lt;0,'TRI-2'!BE20  &gt;10),"",IF((ROUND(TRUNC(('TRI-2'!BE20  ),2),0))=10,"A+",IF((ROUND(TRUNC(('TRI-2'!BE20  ),2),0))=9,"A-",IF((ROUND(TRUNC(('TRI-2'!BE20   ),2),0))=8,"B+",IF((ROUND(TRUNC(('TRI-2'!BE20 ),2),0))=7,"B-",IF((ROUND(TRUNC(('TRI-2'!BE20  ),2),0))=6,"C+",IF((ROUND(TRUNC(('TRI-2'!BE20  ),2),0))=5,"C-",IF((ROUND(TRUNC(('TRI-2'!BE20  ),2),0))=4,"D+",IF((ROUND(TRUNC(('TRI-2'!BE20 ),2),0))=3,"D-",IF((ROUND(TRUNC(('TRI-2'!BE20 ),2),0))=2,"E+",IF((ROUND(TRUNC(('TRI-2'!BE20  ),2),0))&lt;=1,"E-","")))))))))))</f>
        <v>A+</v>
      </c>
      <c r="BF20" s="51" t="str">
        <f>IF(OR('TRI-2'!BF20 ="",'TRI-2'!BF20&lt;0,'TRI-2'!BF20  &gt;10),"",IF((ROUND(TRUNC(('TRI-2'!BF20  ),2),0))=10,"A+",IF((ROUND(TRUNC(('TRI-2'!BF20  ),2),0))=9,"A-",IF((ROUND(TRUNC(('TRI-2'!BF20   ),2),0))=8,"B+",IF((ROUND(TRUNC(('TRI-2'!BF20 ),2),0))=7,"B-",IF((ROUND(TRUNC(('TRI-2'!BF20  ),2),0))=6,"C+",IF((ROUND(TRUNC(('TRI-2'!BF20  ),2),0))=5,"C-",IF((ROUND(TRUNC(('TRI-2'!BF20  ),2),0))=4,"D+",IF((ROUND(TRUNC(('TRI-2'!BF20 ),2),0))=3,"D-",IF((ROUND(TRUNC(('TRI-2'!BF20 ),2),0))=2,"E+",IF((ROUND(TRUNC(('TRI-2'!BF20  ),2),0))&lt;=1,"E-","")))))))))))</f>
        <v>A+</v>
      </c>
      <c r="BG20" s="51" t="str">
        <f>IF(OR('TRI-2'!BG20 ="",'TRI-2'!BG20&lt;0,'TRI-2'!BG20  &gt;10),"",IF((ROUND(TRUNC(('TRI-2'!BG20  ),2),0))=10,"A+",IF((ROUND(TRUNC(('TRI-2'!BG20  ),2),0))=9,"A-",IF((ROUND(TRUNC(('TRI-2'!BG20   ),2),0))=8,"B+",IF((ROUND(TRUNC(('TRI-2'!BG20 ),2),0))=7,"B-",IF((ROUND(TRUNC(('TRI-2'!BG20  ),2),0))=6,"C+",IF((ROUND(TRUNC(('TRI-2'!BG20  ),2),0))=5,"C-",IF((ROUND(TRUNC(('TRI-2'!BG20  ),2),0))=4,"D+",IF((ROUND(TRUNC(('TRI-2'!BG20 ),2),0))=3,"D-",IF((ROUND(TRUNC(('TRI-2'!BG20 ),2),0))=2,"E+",IF((ROUND(TRUNC(('TRI-2'!BG20  ),2),0))&lt;=1,"E-","")))))))))))</f>
        <v>A+</v>
      </c>
      <c r="BH20" s="51" t="str">
        <f>IF(OR('TRI-2'!BH20 ="",'TRI-2'!BH20&lt;0,'TRI-2'!BH20  &gt;10),"",IF((ROUND(TRUNC(('TRI-2'!BH20  ),2),0))=10,"A+",IF((ROUND(TRUNC(('TRI-2'!BH20  ),2),0))=9,"A-",IF((ROUND(TRUNC(('TRI-2'!BH20   ),2),0))=8,"B+",IF((ROUND(TRUNC(('TRI-2'!BH20 ),2),0))=7,"B-",IF((ROUND(TRUNC(('TRI-2'!BH20  ),2),0))=6,"C+",IF((ROUND(TRUNC(('TRI-2'!BH20  ),2),0))=5,"C-",IF((ROUND(TRUNC(('TRI-2'!BH20  ),2),0))=4,"D+",IF((ROUND(TRUNC(('TRI-2'!BH20 ),2),0))=3,"D-",IF((ROUND(TRUNC(('TRI-2'!BH20 ),2),0))=2,"E+",IF((ROUND(TRUNC(('TRI-2'!BH20  ),2),0))&lt;=1,"E-","")))))))))))</f>
        <v>A+</v>
      </c>
      <c r="BI20" s="51" t="str">
        <f>IF(OR('TRI-2'!BI20 ="",'TRI-2'!BI20&lt;0,'TRI-2'!BI20  &gt;10),"",IF((ROUND(TRUNC(('TRI-2'!BI20  ),2),0))=10,"A+",IF((ROUND(TRUNC(('TRI-2'!BI20  ),2),0))=9,"A-",IF((ROUND(TRUNC(('TRI-2'!BI20   ),2),0))=8,"B+",IF((ROUND(TRUNC(('TRI-2'!BI20 ),2),0))=7,"B-",IF((ROUND(TRUNC(('TRI-2'!BI20  ),2),0))=6,"C+",IF((ROUND(TRUNC(('TRI-2'!BI20  ),2),0))=5,"C-",IF((ROUND(TRUNC(('TRI-2'!BI20  ),2),0))=4,"D+",IF((ROUND(TRUNC(('TRI-2'!BI20 ),2),0))=3,"D-",IF((ROUND(TRUNC(('TRI-2'!BI20 ),2),0))=2,"E+",IF((ROUND(TRUNC(('TRI-2'!BI20  ),2),0))&lt;=1,"E-","")))))))))))</f>
        <v>A+</v>
      </c>
      <c r="BJ20" s="51" t="str">
        <f>IF(OR('TRI-2'!BJ20 ="",'TRI-2'!BJ20&lt;0,'TRI-2'!BJ20  &gt;10),"",IF((ROUND(TRUNC(('TRI-2'!BJ20  ),2),0))=10,"A+",IF((ROUND(TRUNC(('TRI-2'!BJ20  ),2),0))=9,"A-",IF((ROUND(TRUNC(('TRI-2'!BJ20   ),2),0))=8,"B+",IF((ROUND(TRUNC(('TRI-2'!BJ20 ),2),0))=7,"B-",IF((ROUND(TRUNC(('TRI-2'!BJ20  ),2),0))=6,"C+",IF((ROUND(TRUNC(('TRI-2'!BJ20  ),2),0))=5,"C-",IF((ROUND(TRUNC(('TRI-2'!BJ20  ),2),0))=4,"D+",IF((ROUND(TRUNC(('TRI-2'!BJ20 ),2),0))=3,"D-",IF((ROUND(TRUNC(('TRI-2'!BJ20 ),2),0))=2,"E+",IF((ROUND(TRUNC(('TRI-2'!BJ20  ),2),0))&lt;=1,"E-","")))))))))))</f>
        <v>A+</v>
      </c>
      <c r="BK20" s="51" t="str">
        <f>IF(OR('TRI-2'!BK20 ="",'TRI-2'!BK20&lt;0,'TRI-2'!BK20  &gt;10),"",IF((ROUND(TRUNC(('TRI-2'!BK20  ),2),0))=10,"A+",IF((ROUND(TRUNC(('TRI-2'!BK20  ),2),0))=9,"A-",IF((ROUND(TRUNC(('TRI-2'!BK20   ),2),0))=8,"B+",IF((ROUND(TRUNC(('TRI-2'!BK20 ),2),0))=7,"B-",IF((ROUND(TRUNC(('TRI-2'!BK20  ),2),0))=6,"C+",IF((ROUND(TRUNC(('TRI-2'!BK20  ),2),0))=5,"C-",IF((ROUND(TRUNC(('TRI-2'!BK20  ),2),0))=4,"D+",IF((ROUND(TRUNC(('TRI-2'!BK20 ),2),0))=3,"D-",IF((ROUND(TRUNC(('TRI-2'!BK20 ),2),0))=2,"E+",IF((ROUND(TRUNC(('TRI-2'!BK20  ),2),0))&lt;=1,"E-","")))))))))))</f>
        <v>A+</v>
      </c>
      <c r="BL20" s="51" t="str">
        <f>IF(OR('TRI-2'!BL20 ="",'TRI-2'!BL20&lt;0,'TRI-2'!BL20  &gt;10),"",IF((ROUND(TRUNC(('TRI-2'!BL20  ),2),0))=10,"A+",IF((ROUND(TRUNC(('TRI-2'!BL20  ),2),0))=9,"A-",IF((ROUND(TRUNC(('TRI-2'!BL20   ),2),0))=8,"B+",IF((ROUND(TRUNC(('TRI-2'!BL20 ),2),0))=7,"B-",IF((ROUND(TRUNC(('TRI-2'!BL20  ),2),0))=6,"C+",IF((ROUND(TRUNC(('TRI-2'!BL20  ),2),0))=5,"C-",IF((ROUND(TRUNC(('TRI-2'!BL20  ),2),0))=4,"D+",IF((ROUND(TRUNC(('TRI-2'!BL20 ),2),0))=3,"D-",IF((ROUND(TRUNC(('TRI-2'!BL20 ),2),0))=2,"E+",IF((ROUND(TRUNC(('TRI-2'!BL20  ),2),0))&lt;=1,"E-","")))))))))))</f>
        <v>A+</v>
      </c>
      <c r="BM20" s="51" t="str">
        <f>IF(OR('TRI-2'!BM20 ="",'TRI-2'!BM20&lt;0,'TRI-2'!BM20  &gt;10),"",IF((ROUND(TRUNC(('TRI-2'!BM20  ),2),0))=10,"A+",IF((ROUND(TRUNC(('TRI-2'!BM20  ),2),0))=9,"A-",IF((ROUND(TRUNC(('TRI-2'!BM20   ),2),0))=8,"B+",IF((ROUND(TRUNC(('TRI-2'!BM20 ),2),0))=7,"B-",IF((ROUND(TRUNC(('TRI-2'!BM20  ),2),0))=6,"C+",IF((ROUND(TRUNC(('TRI-2'!BM20  ),2),0))=5,"C-",IF((ROUND(TRUNC(('TRI-2'!BM20  ),2),0))=4,"D+",IF((ROUND(TRUNC(('TRI-2'!BM20 ),2),0))=3,"D-",IF((ROUND(TRUNC(('TRI-2'!BM20 ),2),0))=2,"E+",IF((ROUND(TRUNC(('TRI-2'!BM20  ),2),0))&lt;=1,"E-","")))))))))))</f>
        <v>A+</v>
      </c>
      <c r="BN20" s="51" t="str">
        <f>IF(OR('TRI-2'!BN20 ="",'TRI-2'!BN20&lt;0,'TRI-2'!BN20  &gt;10),"",IF((ROUND(TRUNC(('TRI-2'!BN20  ),2),0))=10,"A+",IF((ROUND(TRUNC(('TRI-2'!BN20  ),2),0))=9,"A-",IF((ROUND(TRUNC(('TRI-2'!BN20   ),2),0))=8,"B+",IF((ROUND(TRUNC(('TRI-2'!BN20 ),2),0))=7,"B-",IF((ROUND(TRUNC(('TRI-2'!BN20  ),2),0))=6,"C+",IF((ROUND(TRUNC(('TRI-2'!BN20  ),2),0))=5,"C-",IF((ROUND(TRUNC(('TRI-2'!BN20  ),2),0))=4,"D+",IF((ROUND(TRUNC(('TRI-2'!BN20 ),2),0))=3,"D-",IF((ROUND(TRUNC(('TRI-2'!BN20 ),2),0))=2,"E+",IF((ROUND(TRUNC(('TRI-2'!BN20  ),2),0))&lt;=1,"E-","")))))))))))</f>
        <v>A+</v>
      </c>
      <c r="BO20" s="51" t="str">
        <f>IF(OR('TRI-2'!BO20 ="",'TRI-2'!BO20&lt;0,'TRI-2'!BO20  &gt;10),"",IF((ROUND(TRUNC(('TRI-2'!BO20  ),2),0))=10,"A+",IF((ROUND(TRUNC(('TRI-2'!BO20  ),2),0))=9,"A-",IF((ROUND(TRUNC(('TRI-2'!BO20   ),2),0))=8,"B+",IF((ROUND(TRUNC(('TRI-2'!BO20 ),2),0))=7,"B-",IF((ROUND(TRUNC(('TRI-2'!BO20  ),2),0))=6,"C+",IF((ROUND(TRUNC(('TRI-2'!BO20  ),2),0))=5,"C-",IF((ROUND(TRUNC(('TRI-2'!BO20  ),2),0))=4,"D+",IF((ROUND(TRUNC(('TRI-2'!BO20 ),2),0))=3,"D-",IF((ROUND(TRUNC(('TRI-2'!BO20 ),2),0))=2,"E+",IF((ROUND(TRUNC(('TRI-2'!BO20  ),2),0))&lt;=1,"E-","")))))))))))</f>
        <v>A+</v>
      </c>
      <c r="BP20" s="51" t="str">
        <f>IF(OR('TRI-2'!BP20 ="",'TRI-2'!BP20&lt;0,'TRI-2'!BP20  &gt;10),"",IF((ROUND(TRUNC(('TRI-2'!BP20  ),2),0))=10,"A+",IF((ROUND(TRUNC(('TRI-2'!BP20  ),2),0))=9,"A-",IF((ROUND(TRUNC(('TRI-2'!BP20   ),2),0))=8,"B+",IF((ROUND(TRUNC(('TRI-2'!BP20 ),2),0))=7,"B-",IF((ROUND(TRUNC(('TRI-2'!BP20  ),2),0))=6,"C+",IF((ROUND(TRUNC(('TRI-2'!BP20  ),2),0))=5,"C-",IF((ROUND(TRUNC(('TRI-2'!BP20  ),2),0))=4,"D+",IF((ROUND(TRUNC(('TRI-2'!BP20 ),2),0))=3,"D-",IF((ROUND(TRUNC(('TRI-2'!BP20 ),2),0))=2,"E+",IF((ROUND(TRUNC(('TRI-2'!BP20  ),2),0))&lt;=1,"E-","")))))))))))</f>
        <v>A+</v>
      </c>
      <c r="BQ20" s="51" t="str">
        <f>IF(OR('TRI-2'!BQ20 ="",'TRI-2'!BQ20&lt;0,'TRI-2'!BQ20  &gt;10),"",IF((ROUND(TRUNC(('TRI-2'!BQ20  ),2),0))=10,"A+",IF((ROUND(TRUNC(('TRI-2'!BQ20  ),2),0))=9,"A-",IF((ROUND(TRUNC(('TRI-2'!BQ20   ),2),0))=8,"B+",IF((ROUND(TRUNC(('TRI-2'!BQ20 ),2),0))=7,"B-",IF((ROUND(TRUNC(('TRI-2'!BQ20  ),2),0))=6,"C+",IF((ROUND(TRUNC(('TRI-2'!BQ20  ),2),0))=5,"C-",IF((ROUND(TRUNC(('TRI-2'!BQ20  ),2),0))=4,"D+",IF((ROUND(TRUNC(('TRI-2'!BQ20 ),2),0))=3,"D-",IF((ROUND(TRUNC(('TRI-2'!BQ20 ),2),0))=2,"E+",IF((ROUND(TRUNC(('TRI-2'!BQ20  ),2),0))&lt;=1,"E-","")))))))))))</f>
        <v>A+</v>
      </c>
      <c r="BR20" s="51" t="str">
        <f>IF(OR('TRI-2'!BR20 ="",'TRI-2'!BR20&lt;0,'TRI-2'!BR20  &gt;10),"",IF((ROUND(TRUNC(('TRI-2'!BR20  ),2),0))=10,"A+",IF((ROUND(TRUNC(('TRI-2'!BR20  ),2),0))=9,"A-",IF((ROUND(TRUNC(('TRI-2'!BR20   ),2),0))=8,"B+",IF((ROUND(TRUNC(('TRI-2'!BR20 ),2),0))=7,"B-",IF((ROUND(TRUNC(('TRI-2'!BR20  ),2),0))=6,"C+",IF((ROUND(TRUNC(('TRI-2'!BR20  ),2),0))=5,"C-",IF((ROUND(TRUNC(('TRI-2'!BR20  ),2),0))=4,"D+",IF((ROUND(TRUNC(('TRI-2'!BR20 ),2),0))=3,"D-",IF((ROUND(TRUNC(('TRI-2'!BR20 ),2),0))=2,"E+",IF((ROUND(TRUNC(('TRI-2'!BR20  ),2),0))&lt;=1,"E-","")))))))))))</f>
        <v>A+</v>
      </c>
      <c r="BS20" s="51" t="str">
        <f>IF(OR('TRI-2'!BS20 ="",'TRI-2'!BS20&lt;0,'TRI-2'!BS20  &gt;10),"",IF((ROUND(TRUNC(('TRI-2'!BS20  ),2),0))=10,"A+",IF((ROUND(TRUNC(('TRI-2'!BS20  ),2),0))=9,"A-",IF((ROUND(TRUNC(('TRI-2'!BS20   ),2),0))=8,"B+",IF((ROUND(TRUNC(('TRI-2'!BS20 ),2),0))=7,"B-",IF((ROUND(TRUNC(('TRI-2'!BS20  ),2),0))=6,"C+",IF((ROUND(TRUNC(('TRI-2'!BS20  ),2),0))=5,"C-",IF((ROUND(TRUNC(('TRI-2'!BS20  ),2),0))=4,"D+",IF((ROUND(TRUNC(('TRI-2'!BS20 ),2),0))=3,"D-",IF((ROUND(TRUNC(('TRI-2'!BS20 ),2),0))=2,"E+",IF((ROUND(TRUNC(('TRI-2'!BS20  ),2),0))&lt;=1,"E-","")))))))))))</f>
        <v>A+</v>
      </c>
      <c r="BT20" s="51" t="str">
        <f>IF(OR('TRI-2'!BT20 ="",'TRI-2'!BT20&lt;0,'TRI-2'!BT20  &gt;10),"",IF((ROUND(TRUNC(('TRI-2'!BT20  ),2),0))=10,"A+",IF((ROUND(TRUNC(('TRI-2'!BT20  ),2),0))=9,"A-",IF((ROUND(TRUNC(('TRI-2'!BT20   ),2),0))=8,"B+",IF((ROUND(TRUNC(('TRI-2'!BT20 ),2),0))=7,"B-",IF((ROUND(TRUNC(('TRI-2'!BT20  ),2),0))=6,"C+",IF((ROUND(TRUNC(('TRI-2'!BT20  ),2),0))=5,"C-",IF((ROUND(TRUNC(('TRI-2'!BT20  ),2),0))=4,"D+",IF((ROUND(TRUNC(('TRI-2'!BT20 ),2),0))=3,"D-",IF((ROUND(TRUNC(('TRI-2'!BT20 ),2),0))=2,"E+",IF((ROUND(TRUNC(('TRI-2'!BT20  ),2),0))&lt;=1,"E-","")))))))))))</f>
        <v>A+</v>
      </c>
      <c r="BU20" s="51" t="str">
        <f>IF(OR('TRI-2'!BU20 ="",'TRI-2'!BU20&lt;0,'TRI-2'!BU20  &gt;10),"",IF((ROUND(TRUNC(('TRI-2'!BU20  ),2),0))=10,"A+",IF((ROUND(TRUNC(('TRI-2'!BU20  ),2),0))=9,"A-",IF((ROUND(TRUNC(('TRI-2'!BU20   ),2),0))=8,"B+",IF((ROUND(TRUNC(('TRI-2'!BU20 ),2),0))=7,"B-",IF((ROUND(TRUNC(('TRI-2'!BU20  ),2),0))=6,"C+",IF((ROUND(TRUNC(('TRI-2'!BU20  ),2),0))=5,"C-",IF((ROUND(TRUNC(('TRI-2'!BU20  ),2),0))=4,"D+",IF((ROUND(TRUNC(('TRI-2'!BU20 ),2),0))=3,"D-",IF((ROUND(TRUNC(('TRI-2'!BU20 ),2),0))=2,"E+",IF((ROUND(TRUNC(('TRI-2'!BU20  ),2),0))&lt;=1,"E-","")))))))))))</f>
        <v>A+</v>
      </c>
      <c r="BV20" s="51" t="str">
        <f>IF(OR('TRI-2'!BV20 ="",'TRI-2'!BV20&lt;0,'TRI-2'!BV20  &gt;10),"",IF((ROUND(TRUNC(('TRI-2'!BV20  ),2),0))=10,"A+",IF((ROUND(TRUNC(('TRI-2'!BV20  ),2),0))=9,"A-",IF((ROUND(TRUNC(('TRI-2'!BV20   ),2),0))=8,"B+",IF((ROUND(TRUNC(('TRI-2'!BV20 ),2),0))=7,"B-",IF((ROUND(TRUNC(('TRI-2'!BV20  ),2),0))=6,"C+",IF((ROUND(TRUNC(('TRI-2'!BV20  ),2),0))=5,"C-",IF((ROUND(TRUNC(('TRI-2'!BV20  ),2),0))=4,"D+",IF((ROUND(TRUNC(('TRI-2'!BV20 ),2),0))=3,"D-",IF((ROUND(TRUNC(('TRI-2'!BV20 ),2),0))=2,"E+",IF((ROUND(TRUNC(('TRI-2'!BV20  ),2),0))&lt;=1,"E-","")))))))))))</f>
        <v>A+</v>
      </c>
      <c r="BW20" s="51" t="str">
        <f>IF(OR('TRI-2'!BW20 ="",'TRI-2'!BW20&lt;0,'TRI-2'!BW20  &gt;10),"",IF((ROUND(TRUNC(('TRI-2'!BW20  ),2),0))=10,"A+",IF((ROUND(TRUNC(('TRI-2'!BW20  ),2),0))=9,"A-",IF((ROUND(TRUNC(('TRI-2'!BW20   ),2),0))=8,"B+",IF((ROUND(TRUNC(('TRI-2'!BW20 ),2),0))=7,"B-",IF((ROUND(TRUNC(('TRI-2'!BW20  ),2),0))=6,"C+",IF((ROUND(TRUNC(('TRI-2'!BW20  ),2),0))=5,"C-",IF((ROUND(TRUNC(('TRI-2'!BW20  ),2),0))=4,"D+",IF((ROUND(TRUNC(('TRI-2'!BW20 ),2),0))=3,"D-",IF((ROUND(TRUNC(('TRI-2'!BW20 ),2),0))=2,"E+",IF((ROUND(TRUNC(('TRI-2'!BW20  ),2),0))&lt;=1,"E-","")))))))))))</f>
        <v>A+</v>
      </c>
      <c r="BX20" s="51" t="str">
        <f>IF(OR('TRI-2'!BX20 ="",'TRI-2'!BX20&lt;0,'TRI-2'!BX20  &gt;10),"",IF((ROUND(TRUNC(('TRI-2'!BX20  ),2),0))=10,"A+",IF((ROUND(TRUNC(('TRI-2'!BX20  ),2),0))=9,"A-",IF((ROUND(TRUNC(('TRI-2'!BX20   ),2),0))=8,"B+",IF((ROUND(TRUNC(('TRI-2'!BX20 ),2),0))=7,"B-",IF((ROUND(TRUNC(('TRI-2'!BX20  ),2),0))=6,"C+",IF((ROUND(TRUNC(('TRI-2'!BX20  ),2),0))=5,"C-",IF((ROUND(TRUNC(('TRI-2'!BX20  ),2),0))=4,"D+",IF((ROUND(TRUNC(('TRI-2'!BX20 ),2),0))=3,"D-",IF((ROUND(TRUNC(('TRI-2'!BX20 ),2),0))=2,"E+",IF((ROUND(TRUNC(('TRI-2'!BX20  ),2),0))&lt;=1,"E-","")))))))))))</f>
        <v>A+</v>
      </c>
      <c r="BY20" s="51" t="str">
        <f>IF(OR('TRI-2'!BY20 ="",'TRI-2'!BY20&lt;0,'TRI-2'!BY20  &gt;10),"",IF((ROUND(TRUNC(('TRI-2'!BY20  ),2),0))=10,"A+",IF((ROUND(TRUNC(('TRI-2'!BY20  ),2),0))=9,"A-",IF((ROUND(TRUNC(('TRI-2'!BY20   ),2),0))=8,"B+",IF((ROUND(TRUNC(('TRI-2'!BY20 ),2),0))=7,"B-",IF((ROUND(TRUNC(('TRI-2'!BY20  ),2),0))=6,"C+",IF((ROUND(TRUNC(('TRI-2'!BY20  ),2),0))=5,"C-",IF((ROUND(TRUNC(('TRI-2'!BY20  ),2),0))=4,"D+",IF((ROUND(TRUNC(('TRI-2'!BY20 ),2),0))=3,"D-",IF((ROUND(TRUNC(('TRI-2'!BY20 ),2),0))=2,"E+",IF((ROUND(TRUNC(('TRI-2'!BY20  ),2),0))&lt;=1,"E-","")))))))))))</f>
        <v>A+</v>
      </c>
      <c r="BZ20" s="51" t="str">
        <f>IF(OR('TRI-2'!BZ20 ="",'TRI-2'!BZ20&lt;0,'TRI-2'!BZ20  &gt;10),"",IF((ROUND(TRUNC(('TRI-2'!BZ20  ),2),0))=10,"A+",IF((ROUND(TRUNC(('TRI-2'!BZ20  ),2),0))=9,"A-",IF((ROUND(TRUNC(('TRI-2'!BZ20   ),2),0))=8,"B+",IF((ROUND(TRUNC(('TRI-2'!BZ20 ),2),0))=7,"B-",IF((ROUND(TRUNC(('TRI-2'!BZ20  ),2),0))=6,"C+",IF((ROUND(TRUNC(('TRI-2'!BZ20  ),2),0))=5,"C-",IF((ROUND(TRUNC(('TRI-2'!BZ20  ),2),0))=4,"D+",IF((ROUND(TRUNC(('TRI-2'!BZ20 ),2),0))=3,"D-",IF((ROUND(TRUNC(('TRI-2'!BZ20 ),2),0))=2,"E+",IF((ROUND(TRUNC(('TRI-2'!BZ20  ),2),0))&lt;=1,"E-","")))))))))))</f>
        <v>A+</v>
      </c>
      <c r="CA20" s="51" t="str">
        <f>IF(OR('TRI-2'!CA20 ="",'TRI-2'!CA20&lt;0,'TRI-2'!CA20  &gt;10),"",IF((ROUND(TRUNC(('TRI-2'!CA20  ),2),0))=10,"A+",IF((ROUND(TRUNC(('TRI-2'!CA20  ),2),0))=9,"A-",IF((ROUND(TRUNC(('TRI-2'!CA20   ),2),0))=8,"B+",IF((ROUND(TRUNC(('TRI-2'!CA20 ),2),0))=7,"B-",IF((ROUND(TRUNC(('TRI-2'!CA20  ),2),0))=6,"C+",IF((ROUND(TRUNC(('TRI-2'!CA20  ),2),0))=5,"C-",IF((ROUND(TRUNC(('TRI-2'!CA20  ),2),0))=4,"D+",IF((ROUND(TRUNC(('TRI-2'!CA20 ),2),0))=3,"D-",IF((ROUND(TRUNC(('TRI-2'!CA20 ),2),0))=2,"E+",IF((ROUND(TRUNC(('TRI-2'!CA20  ),2),0))&lt;=1,"E-","")))))))))))</f>
        <v>A+</v>
      </c>
      <c r="CB20" s="51" t="str">
        <f>IF(OR('TRI-2'!CB20 ="",'TRI-2'!CB20&lt;0,'TRI-2'!CB20  &gt;10),"",IF((ROUND(TRUNC(('TRI-2'!CB20  ),2),0))=10,"A+",IF((ROUND(TRUNC(('TRI-2'!CB20  ),2),0))=9,"A-",IF((ROUND(TRUNC(('TRI-2'!CB20   ),2),0))=8,"B+",IF((ROUND(TRUNC(('TRI-2'!CB20 ),2),0))=7,"B-",IF((ROUND(TRUNC(('TRI-2'!CB20  ),2),0))=6,"C+",IF((ROUND(TRUNC(('TRI-2'!CB20  ),2),0))=5,"C-",IF((ROUND(TRUNC(('TRI-2'!CB20  ),2),0))=4,"D+",IF((ROUND(TRUNC(('TRI-2'!CB20 ),2),0))=3,"D-",IF((ROUND(TRUNC(('TRI-2'!CB20 ),2),0))=2,"E+",IF((ROUND(TRUNC(('TRI-2'!CB20  ),2),0))&lt;=1,"E-","")))))))))))</f>
        <v>A+</v>
      </c>
      <c r="CC20" s="51" t="str">
        <f>IF(OR('TRI-2'!CC20 ="",'TRI-2'!CC20&lt;0,'TRI-2'!CC20  &gt;10),"",IF((ROUND(TRUNC(('TRI-2'!CC20  ),2),0))=10,"A+",IF((ROUND(TRUNC(('TRI-2'!CC20  ),2),0))=9,"A-",IF((ROUND(TRUNC(('TRI-2'!CC20   ),2),0))=8,"B+",IF((ROUND(TRUNC(('TRI-2'!CC20 ),2),0))=7,"B-",IF((ROUND(TRUNC(('TRI-2'!CC20  ),2),0))=6,"C+",IF((ROUND(TRUNC(('TRI-2'!CC20  ),2),0))=5,"C-",IF((ROUND(TRUNC(('TRI-2'!CC20  ),2),0))=4,"D+",IF((ROUND(TRUNC(('TRI-2'!CC20 ),2),0))=3,"D-",IF((ROUND(TRUNC(('TRI-2'!CC20 ),2),0))=2,"E+",IF((ROUND(TRUNC(('TRI-2'!CC20  ),2),0))&lt;=1,"E-","")))))))))))</f>
        <v>A+</v>
      </c>
      <c r="CD20" s="51" t="str">
        <f>IF(OR('TRI-2'!CD20 ="",'TRI-2'!CD20&lt;0,'TRI-2'!CD20  &gt;10),"",IF((ROUND(TRUNC(('TRI-2'!CD20  ),2),0))=10,"A+",IF((ROUND(TRUNC(('TRI-2'!CD20  ),2),0))=9,"A-",IF((ROUND(TRUNC(('TRI-2'!CD20   ),2),0))=8,"B+",IF((ROUND(TRUNC(('TRI-2'!CD20 ),2),0))=7,"B-",IF((ROUND(TRUNC(('TRI-2'!CD20  ),2),0))=6,"C+",IF((ROUND(TRUNC(('TRI-2'!CD20  ),2),0))=5,"C-",IF((ROUND(TRUNC(('TRI-2'!CD20  ),2),0))=4,"D+",IF((ROUND(TRUNC(('TRI-2'!CD20 ),2),0))=3,"D-",IF((ROUND(TRUNC(('TRI-2'!CD20 ),2),0))=2,"E+",IF((ROUND(TRUNC(('TRI-2'!CD20  ),2),0))&lt;=1,"E-","")))))))))))</f>
        <v>A+</v>
      </c>
      <c r="CE20" s="51" t="str">
        <f>IF(OR('TRI-2'!CE20 ="",'TRI-2'!CE20&lt;0,'TRI-2'!CE20  &gt;10),"",IF((ROUND(TRUNC(('TRI-2'!CE20  ),2),0))=10,"A+",IF((ROUND(TRUNC(('TRI-2'!CE20  ),2),0))=9,"A-",IF((ROUND(TRUNC(('TRI-2'!CE20   ),2),0))=8,"B+",IF((ROUND(TRUNC(('TRI-2'!CE20 ),2),0))=7,"B-",IF((ROUND(TRUNC(('TRI-2'!CE20  ),2),0))=6,"C+",IF((ROUND(TRUNC(('TRI-2'!CE20  ),2),0))=5,"C-",IF((ROUND(TRUNC(('TRI-2'!CE20  ),2),0))=4,"D+",IF((ROUND(TRUNC(('TRI-2'!CE20 ),2),0))=3,"D-",IF((ROUND(TRUNC(('TRI-2'!CE20 ),2),0))=2,"E+",IF((ROUND(TRUNC(('TRI-2'!CE20  ),2),0))&lt;=1,"E-","")))))))))))</f>
        <v>A+</v>
      </c>
      <c r="CF20" s="51" t="str">
        <f>IF(OR('TRI-2'!CF20 ="",'TRI-2'!CF20&lt;0,'TRI-2'!CF20  &gt;10),"",IF((ROUND(TRUNC(('TRI-2'!CF20  ),2),0))=10,"A+",IF((ROUND(TRUNC(('TRI-2'!CF20  ),2),0))=9,"A-",IF((ROUND(TRUNC(('TRI-2'!CF20   ),2),0))=8,"B+",IF((ROUND(TRUNC(('TRI-2'!CF20 ),2),0))=7,"B-",IF((ROUND(TRUNC(('TRI-2'!CF20  ),2),0))=6,"C+",IF((ROUND(TRUNC(('TRI-2'!CF20  ),2),0))=5,"C-",IF((ROUND(TRUNC(('TRI-2'!CF20  ),2),0))=4,"D+",IF((ROUND(TRUNC(('TRI-2'!CF20 ),2),0))=3,"D-",IF((ROUND(TRUNC(('TRI-2'!CF20 ),2),0))=2,"E+",IF((ROUND(TRUNC(('TRI-2'!CF20  ),2),0))&lt;=1,"E-","")))))))))))</f>
        <v>A+</v>
      </c>
      <c r="CG20" s="51" t="str">
        <f>IF(OR('TRI-2'!CG20 ="",'TRI-2'!CG20&lt;0,'TRI-2'!CG20  &gt;10),"",IF((ROUND(TRUNC(('TRI-2'!CG20  ),2),0))=10,"A+",IF((ROUND(TRUNC(('TRI-2'!CG20  ),2),0))=9,"A-",IF((ROUND(TRUNC(('TRI-2'!CG20   ),2),0))=8,"B+",IF((ROUND(TRUNC(('TRI-2'!CG20 ),2),0))=7,"B-",IF((ROUND(TRUNC(('TRI-2'!CG20  ),2),0))=6,"C+",IF((ROUND(TRUNC(('TRI-2'!CG20  ),2),0))=5,"C-",IF((ROUND(TRUNC(('TRI-2'!CG20  ),2),0))=4,"D+",IF((ROUND(TRUNC(('TRI-2'!CG20 ),2),0))=3,"D-",IF((ROUND(TRUNC(('TRI-2'!CG20 ),2),0))=2,"E+",IF((ROUND(TRUNC(('TRI-2'!CG20  ),2),0))&lt;=1,"E-","")))))))))))</f>
        <v>A+</v>
      </c>
      <c r="CH20" s="51" t="str">
        <f>IF(OR('TRI-2'!CH20 ="",'TRI-2'!CH20&lt;0,'TRI-2'!CH20  &gt;10),"",IF((ROUND(TRUNC(('TRI-2'!CH20  ),2),0))=10,"A+",IF((ROUND(TRUNC(('TRI-2'!CH20  ),2),0))=9,"A-",IF((ROUND(TRUNC(('TRI-2'!CH20   ),2),0))=8,"B+",IF((ROUND(TRUNC(('TRI-2'!CH20 ),2),0))=7,"B-",IF((ROUND(TRUNC(('TRI-2'!CH20  ),2),0))=6,"C+",IF((ROUND(TRUNC(('TRI-2'!CH20  ),2),0))=5,"C-",IF((ROUND(TRUNC(('TRI-2'!CH20  ),2),0))=4,"D+",IF((ROUND(TRUNC(('TRI-2'!CH20 ),2),0))=3,"D-",IF((ROUND(TRUNC(('TRI-2'!CH20 ),2),0))=2,"E+",IF((ROUND(TRUNC(('TRI-2'!CH20  ),2),0))&lt;=1,"E-","")))))))))))</f>
        <v>B+</v>
      </c>
      <c r="CI20" s="51" t="str">
        <f>IF(OR('TRI-2'!CI20 ="",'TRI-2'!CI20&lt;0,'TRI-2'!CI20  &gt;10),"",IF((ROUND(TRUNC(('TRI-2'!CI20  ),2),0))=10,"A+",IF((ROUND(TRUNC(('TRI-2'!CI20  ),2),0))=9,"A-",IF((ROUND(TRUNC(('TRI-2'!CI20   ),2),0))=8,"B+",IF((ROUND(TRUNC(('TRI-2'!CI20 ),2),0))=7,"B-",IF((ROUND(TRUNC(('TRI-2'!CI20  ),2),0))=6,"C+",IF((ROUND(TRUNC(('TRI-2'!CI20  ),2),0))=5,"C-",IF((ROUND(TRUNC(('TRI-2'!CI20  ),2),0))=4,"D+",IF((ROUND(TRUNC(('TRI-2'!CI20 ),2),0))=3,"D-",IF((ROUND(TRUNC(('TRI-2'!CI20 ),2),0))=2,"E+",IF((ROUND(TRUNC(('TRI-2'!CI20  ),2),0))&lt;=1,"E-","")))))))))))</f>
        <v>B+</v>
      </c>
      <c r="CJ20" s="51" t="str">
        <f>IF(OR('TRI-2'!CJ20 ="",'TRI-2'!CJ20&lt;0,'TRI-2'!CJ20  &gt;10),"",IF((ROUND(TRUNC(('TRI-2'!CJ20  ),2),0))=10,"A+",IF((ROUND(TRUNC(('TRI-2'!CJ20  ),2),0))=9,"A-",IF((ROUND(TRUNC(('TRI-2'!CJ20   ),2),0))=8,"B+",IF((ROUND(TRUNC(('TRI-2'!CJ20 ),2),0))=7,"B-",IF((ROUND(TRUNC(('TRI-2'!CJ20  ),2),0))=6,"C+",IF((ROUND(TRUNC(('TRI-2'!CJ20  ),2),0))=5,"C-",IF((ROUND(TRUNC(('TRI-2'!CJ20  ),2),0))=4,"D+",IF((ROUND(TRUNC(('TRI-2'!CJ20 ),2),0))=3,"D-",IF((ROUND(TRUNC(('TRI-2'!CJ20 ),2),0))=2,"E+",IF((ROUND(TRUNC(('TRI-2'!CJ20  ),2),0))&lt;=1,"E-","")))))))))))</f>
        <v>B+</v>
      </c>
      <c r="CK20" s="51" t="str">
        <f>IF(OR('TRI-2'!CK20 ="",'TRI-2'!CK20&lt;0,'TRI-2'!CK20  &gt;10),"",IF((ROUND(TRUNC(('TRI-2'!CK20  ),2),0))=10,"A+",IF((ROUND(TRUNC(('TRI-2'!CK20  ),2),0))=9,"A-",IF((ROUND(TRUNC(('TRI-2'!CK20   ),2),0))=8,"B+",IF((ROUND(TRUNC(('TRI-2'!CK20 ),2),0))=7,"B-",IF((ROUND(TRUNC(('TRI-2'!CK20  ),2),0))=6,"C+",IF((ROUND(TRUNC(('TRI-2'!CK20  ),2),0))=5,"C-",IF((ROUND(TRUNC(('TRI-2'!CK20  ),2),0))=4,"D+",IF((ROUND(TRUNC(('TRI-2'!CK20 ),2),0))=3,"D-",IF((ROUND(TRUNC(('TRI-2'!CK20 ),2),0))=2,"E+",IF((ROUND(TRUNC(('TRI-2'!CK20  ),2),0))&lt;=1,"E-","")))))))))))</f>
        <v>B+</v>
      </c>
      <c r="CL20" s="51" t="str">
        <f>IF(OR('TRI-2'!CL20 ="",'TRI-2'!CL20&lt;0,'TRI-2'!CL20  &gt;10),"",IF((ROUND(TRUNC(('TRI-2'!CL20  ),2),0))=10,"A+",IF((ROUND(TRUNC(('TRI-2'!CL20  ),2),0))=9,"A-",IF((ROUND(TRUNC(('TRI-2'!CL20   ),2),0))=8,"B+",IF((ROUND(TRUNC(('TRI-2'!CL20 ),2),0))=7,"B-",IF((ROUND(TRUNC(('TRI-2'!CL20  ),2),0))=6,"C+",IF((ROUND(TRUNC(('TRI-2'!CL20  ),2),0))=5,"C-",IF((ROUND(TRUNC(('TRI-2'!CL20  ),2),0))=4,"D+",IF((ROUND(TRUNC(('TRI-2'!CL20 ),2),0))=3,"D-",IF((ROUND(TRUNC(('TRI-2'!CL20 ),2),0))=2,"E+",IF((ROUND(TRUNC(('TRI-2'!CL20  ),2),0))&lt;=1,"E-","")))))))))))</f>
        <v>B+</v>
      </c>
      <c r="CM20" s="51" t="str">
        <f>IF(OR('TRI-2'!CM20 ="",'TRI-2'!CM20&lt;0,'TRI-2'!CM20  &gt;10),"",IF((ROUND(TRUNC(('TRI-2'!CM20  ),2),0))=10,"A+",IF((ROUND(TRUNC(('TRI-2'!CM20  ),2),0))=9,"A-",IF((ROUND(TRUNC(('TRI-2'!CM20   ),2),0))=8,"B+",IF((ROUND(TRUNC(('TRI-2'!CM20 ),2),0))=7,"B-",IF((ROUND(TRUNC(('TRI-2'!CM20  ),2),0))=6,"C+",IF((ROUND(TRUNC(('TRI-2'!CM20  ),2),0))=5,"C-",IF((ROUND(TRUNC(('TRI-2'!CM20  ),2),0))=4,"D+",IF((ROUND(TRUNC(('TRI-2'!CM20 ),2),0))=3,"D-",IF((ROUND(TRUNC(('TRI-2'!CM20 ),2),0))=2,"E+",IF((ROUND(TRUNC(('TRI-2'!CM20  ),2),0))&lt;=1,"E-","")))))))))))</f>
        <v>B+</v>
      </c>
      <c r="CN20" s="51" t="str">
        <f>IF(OR('TRI-2'!CN20 ="",'TRI-2'!CN20&lt;0,'TRI-2'!CN20  &gt;10),"",IF((ROUND(TRUNC(('TRI-2'!CN20  ),2),0))=10,"A+",IF((ROUND(TRUNC(('TRI-2'!CN20  ),2),0))=9,"A-",IF((ROUND(TRUNC(('TRI-2'!CN20   ),2),0))=8,"B+",IF((ROUND(TRUNC(('TRI-2'!CN20 ),2),0))=7,"B-",IF((ROUND(TRUNC(('TRI-2'!CN20  ),2),0))=6,"C+",IF((ROUND(TRUNC(('TRI-2'!CN20  ),2),0))=5,"C-",IF((ROUND(TRUNC(('TRI-2'!CN20  ),2),0))=4,"D+",IF((ROUND(TRUNC(('TRI-2'!CN20 ),2),0))=3,"D-",IF((ROUND(TRUNC(('TRI-2'!CN20 ),2),0))=2,"E+",IF((ROUND(TRUNC(('TRI-2'!CN20  ),2),0))&lt;=1,"E-","")))))))))))</f>
        <v>B+</v>
      </c>
      <c r="CO20" s="51" t="str">
        <f>IF(OR('TRI-2'!CO20 ="",'TRI-2'!CO20&lt;0,'TRI-2'!CO20  &gt;10),"",IF((ROUND(TRUNC(('TRI-2'!CO20  ),2),0))=10,"A+",IF((ROUND(TRUNC(('TRI-2'!CO20  ),2),0))=9,"A-",IF((ROUND(TRUNC(('TRI-2'!CO20   ),2),0))=8,"B+",IF((ROUND(TRUNC(('TRI-2'!CO20 ),2),0))=7,"B-",IF((ROUND(TRUNC(('TRI-2'!CO20  ),2),0))=6,"C+",IF((ROUND(TRUNC(('TRI-2'!CO20  ),2),0))=5,"C-",IF((ROUND(TRUNC(('TRI-2'!CO20  ),2),0))=4,"D+",IF((ROUND(TRUNC(('TRI-2'!CO20 ),2),0))=3,"D-",IF((ROUND(TRUNC(('TRI-2'!CO20 ),2),0))=2,"E+",IF((ROUND(TRUNC(('TRI-2'!CO20  ),2),0))&lt;=1,"E-","")))))))))))</f>
        <v>B+</v>
      </c>
      <c r="CP20" s="51" t="str">
        <f>IF(OR('TRI-2'!CP20 ="",'TRI-2'!CP20&lt;0,'TRI-2'!CP20  &gt;10),"",IF((ROUND(TRUNC(('TRI-2'!CP20  ),2),0))=10,"A+",IF((ROUND(TRUNC(('TRI-2'!CP20  ),2),0))=9,"A-",IF((ROUND(TRUNC(('TRI-2'!CP20   ),2),0))=8,"B+",IF((ROUND(TRUNC(('TRI-2'!CP20 ),2),0))=7,"B-",IF((ROUND(TRUNC(('TRI-2'!CP20  ),2),0))=6,"C+",IF((ROUND(TRUNC(('TRI-2'!CP20  ),2),0))=5,"C-",IF((ROUND(TRUNC(('TRI-2'!CP20  ),2),0))=4,"D+",IF((ROUND(TRUNC(('TRI-2'!CP20 ),2),0))=3,"D-",IF((ROUND(TRUNC(('TRI-2'!CP20 ),2),0))=2,"E+",IF((ROUND(TRUNC(('TRI-2'!CP20  ),2),0))&lt;=1,"E-","")))))))))))</f>
        <v>B+</v>
      </c>
      <c r="CQ20" s="51" t="str">
        <f>IF(OR('TRI-2'!CQ20 ="",'TRI-2'!CQ20&lt;0,'TRI-2'!CQ20  &gt;10),"",IF((ROUND(TRUNC(('TRI-2'!CQ20  ),2),0))=10,"A+",IF((ROUND(TRUNC(('TRI-2'!CQ20  ),2),0))=9,"A-",IF((ROUND(TRUNC(('TRI-2'!CQ20   ),2),0))=8,"B+",IF((ROUND(TRUNC(('TRI-2'!CQ20 ),2),0))=7,"B-",IF((ROUND(TRUNC(('TRI-2'!CQ20  ),2),0))=6,"C+",IF((ROUND(TRUNC(('TRI-2'!CQ20  ),2),0))=5,"C-",IF((ROUND(TRUNC(('TRI-2'!CQ20  ),2),0))=4,"D+",IF((ROUND(TRUNC(('TRI-2'!CQ20 ),2),0))=3,"D-",IF((ROUND(TRUNC(('TRI-2'!CQ20 ),2),0))=2,"E+",IF((ROUND(TRUNC(('TRI-2'!CQ20  ),2),0))&lt;=1,"E-","")))))))))))</f>
        <v>B+</v>
      </c>
      <c r="CR20" s="51" t="str">
        <f>IF(OR('TRI-2'!CR20 ="",'TRI-2'!CR20&lt;0,'TRI-2'!CR20  &gt;10),"",IF((ROUND(TRUNC(('TRI-2'!CR20  ),2),0))=10,"A+",IF((ROUND(TRUNC(('TRI-2'!CR20  ),2),0))=9,"A-",IF((ROUND(TRUNC(('TRI-2'!CR20   ),2),0))=8,"B+",IF((ROUND(TRUNC(('TRI-2'!CR20 ),2),0))=7,"B-",IF((ROUND(TRUNC(('TRI-2'!CR20  ),2),0))=6,"C+",IF((ROUND(TRUNC(('TRI-2'!CR20  ),2),0))=5,"C-",IF((ROUND(TRUNC(('TRI-2'!CR20  ),2),0))=4,"D+",IF((ROUND(TRUNC(('TRI-2'!CR20 ),2),0))=3,"D-",IF((ROUND(TRUNC(('TRI-2'!CR20 ),2),0))=2,"E+",IF((ROUND(TRUNC(('TRI-2'!CR20  ),2),0))&lt;=1,"E-","")))))))))))</f>
        <v>B+</v>
      </c>
      <c r="CS20" s="51" t="str">
        <f>IF(OR('TRI-2'!CS20 ="",'TRI-2'!CS20&lt;0,'TRI-2'!CS20  &gt;10),"",IF((ROUND(TRUNC(('TRI-2'!CS20  ),2),0))=10,"A+",IF((ROUND(TRUNC(('TRI-2'!CS20  ),2),0))=9,"A-",IF((ROUND(TRUNC(('TRI-2'!CS20   ),2),0))=8,"B+",IF((ROUND(TRUNC(('TRI-2'!CS20 ),2),0))=7,"B-",IF((ROUND(TRUNC(('TRI-2'!CS20  ),2),0))=6,"C+",IF((ROUND(TRUNC(('TRI-2'!CS20  ),2),0))=5,"C-",IF((ROUND(TRUNC(('TRI-2'!CS20  ),2),0))=4,"D+",IF((ROUND(TRUNC(('TRI-2'!CS20 ),2),0))=3,"D-",IF((ROUND(TRUNC(('TRI-2'!CS20 ),2),0))=2,"E+",IF((ROUND(TRUNC(('TRI-2'!CS20  ),2),0))&lt;=1,"E-","")))))))))))</f>
        <v>B+</v>
      </c>
      <c r="CT20" s="51" t="str">
        <f>IF(OR('TRI-2'!CT20 ="",'TRI-2'!CT20&lt;0,'TRI-2'!CT20  &gt;10),"",IF((ROUND(TRUNC(('TRI-2'!CT20  ),2),0))=10,"A+",IF((ROUND(TRUNC(('TRI-2'!CT20  ),2),0))=9,"A-",IF((ROUND(TRUNC(('TRI-2'!CT20   ),2),0))=8,"B+",IF((ROUND(TRUNC(('TRI-2'!CT20 ),2),0))=7,"B-",IF((ROUND(TRUNC(('TRI-2'!CT20  ),2),0))=6,"C+",IF((ROUND(TRUNC(('TRI-2'!CT20  ),2),0))=5,"C-",IF((ROUND(TRUNC(('TRI-2'!CT20  ),2),0))=4,"D+",IF((ROUND(TRUNC(('TRI-2'!CT20 ),2),0))=3,"D-",IF((ROUND(TRUNC(('TRI-2'!CT20 ),2),0))=2,"E+",IF((ROUND(TRUNC(('TRI-2'!CT20  ),2),0))&lt;=1,"E-","")))))))))))</f>
        <v>B+</v>
      </c>
      <c r="CU20" s="51" t="str">
        <f>IF(OR('TRI-2'!CU20 ="",'TRI-2'!CU20&lt;0,'TRI-2'!CU20  &gt;10),"",IF((ROUND(TRUNC(('TRI-2'!CU20  ),2),0))=10,"A+",IF((ROUND(TRUNC(('TRI-2'!CU20  ),2),0))=9,"A-",IF((ROUND(TRUNC(('TRI-2'!CU20   ),2),0))=8,"B+",IF((ROUND(TRUNC(('TRI-2'!CU20 ),2),0))=7,"B-",IF((ROUND(TRUNC(('TRI-2'!CU20  ),2),0))=6,"C+",IF((ROUND(TRUNC(('TRI-2'!CU20  ),2),0))=5,"C-",IF((ROUND(TRUNC(('TRI-2'!CU20  ),2),0))=4,"D+",IF((ROUND(TRUNC(('TRI-2'!CU20 ),2),0))=3,"D-",IF((ROUND(TRUNC(('TRI-2'!CU20 ),2),0))=2,"E+",IF((ROUND(TRUNC(('TRI-2'!CU20  ),2),0))&lt;=1,"E-","")))))))))))</f>
        <v>B+</v>
      </c>
      <c r="CV20" s="51" t="str">
        <f>IF(OR('TRI-2'!CV20 ="",'TRI-2'!CV20&lt;0,'TRI-2'!CV20  &gt;10),"",IF((ROUND(TRUNC(('TRI-2'!CV20  ),2),0))=10,"A+",IF((ROUND(TRUNC(('TRI-2'!CV20  ),2),0))=9,"A-",IF((ROUND(TRUNC(('TRI-2'!CV20   ),2),0))=8,"B+",IF((ROUND(TRUNC(('TRI-2'!CV20 ),2),0))=7,"B-",IF((ROUND(TRUNC(('TRI-2'!CV20  ),2),0))=6,"C+",IF((ROUND(TRUNC(('TRI-2'!CV20  ),2),0))=5,"C-",IF((ROUND(TRUNC(('TRI-2'!CV20  ),2),0))=4,"D+",IF((ROUND(TRUNC(('TRI-2'!CV20 ),2),0))=3,"D-",IF((ROUND(TRUNC(('TRI-2'!CV20 ),2),0))=2,"E+",IF((ROUND(TRUNC(('TRI-2'!CV20  ),2),0))&lt;=1,"E-","")))))))))))</f>
        <v>B+</v>
      </c>
      <c r="CW20" s="51" t="str">
        <f>IF(OR('TRI-2'!CW20 ="",'TRI-2'!CW20&lt;0,'TRI-2'!CW20  &gt;10),"",IF((ROUND(TRUNC(('TRI-2'!CW20  ),2),0))=10,"A+",IF((ROUND(TRUNC(('TRI-2'!CW20  ),2),0))=9,"A-",IF((ROUND(TRUNC(('TRI-2'!CW20   ),2),0))=8,"B+",IF((ROUND(TRUNC(('TRI-2'!CW20 ),2),0))=7,"B-",IF((ROUND(TRUNC(('TRI-2'!CW20  ),2),0))=6,"C+",IF((ROUND(TRUNC(('TRI-2'!CW20  ),2),0))=5,"C-",IF((ROUND(TRUNC(('TRI-2'!CW20  ),2),0))=4,"D+",IF((ROUND(TRUNC(('TRI-2'!CW20 ),2),0))=3,"D-",IF((ROUND(TRUNC(('TRI-2'!CW20 ),2),0))=2,"E+",IF((ROUND(TRUNC(('TRI-2'!CW20  ),2),0))&lt;=1,"E-","")))))))))))</f>
        <v>B+</v>
      </c>
      <c r="CX20" s="51" t="str">
        <f>IF(OR('TRI-2'!CX20 ="",'TRI-2'!CX20&lt;0,'TRI-2'!CX20  &gt;10),"",IF((ROUND(TRUNC(('TRI-2'!CX20  ),2),0))=10,"A+",IF((ROUND(TRUNC(('TRI-2'!CX20  ),2),0))=9,"A-",IF((ROUND(TRUNC(('TRI-2'!CX20   ),2),0))=8,"B+",IF((ROUND(TRUNC(('TRI-2'!CX20 ),2),0))=7,"B-",IF((ROUND(TRUNC(('TRI-2'!CX20  ),2),0))=6,"C+",IF((ROUND(TRUNC(('TRI-2'!CX20  ),2),0))=5,"C-",IF((ROUND(TRUNC(('TRI-2'!CX20  ),2),0))=4,"D+",IF((ROUND(TRUNC(('TRI-2'!CX20 ),2),0))=3,"D-",IF((ROUND(TRUNC(('TRI-2'!CX20 ),2),0))=2,"E+",IF((ROUND(TRUNC(('TRI-2'!CX20  ),2),0))&lt;=1,"E-","")))))))))))</f>
        <v>B+</v>
      </c>
      <c r="CY20" s="51" t="str">
        <f>IF(OR('TRI-2'!CY20 ="",'TRI-2'!CY20&lt;0,'TRI-2'!CY20  &gt;10),"",IF((ROUND(TRUNC(('TRI-2'!CY20  ),2),0))=10,"A+",IF((ROUND(TRUNC(('TRI-2'!CY20  ),2),0))=9,"A-",IF((ROUND(TRUNC(('TRI-2'!CY20   ),2),0))=8,"B+",IF((ROUND(TRUNC(('TRI-2'!CY20 ),2),0))=7,"B-",IF((ROUND(TRUNC(('TRI-2'!CY20  ),2),0))=6,"C+",IF((ROUND(TRUNC(('TRI-2'!CY20  ),2),0))=5,"C-",IF((ROUND(TRUNC(('TRI-2'!CY20  ),2),0))=4,"D+",IF((ROUND(TRUNC(('TRI-2'!CY20 ),2),0))=3,"D-",IF((ROUND(TRUNC(('TRI-2'!CY20 ),2),0))=2,"E+",IF((ROUND(TRUNC(('TRI-2'!CY20  ),2),0))&lt;=1,"E-","")))))))))))</f>
        <v>B+</v>
      </c>
      <c r="CZ20" s="51" t="str">
        <f>IF(OR('TRI-2'!CZ20 ="",'TRI-2'!CZ20&lt;0,'TRI-2'!CZ20  &gt;10),"",IF((ROUND(TRUNC(('TRI-2'!CZ20  ),2),0))=10,"A+",IF((ROUND(TRUNC(('TRI-2'!CZ20  ),2),0))=9,"A-",IF((ROUND(TRUNC(('TRI-2'!CZ20   ),2),0))=8,"B+",IF((ROUND(TRUNC(('TRI-2'!CZ20 ),2),0))=7,"B-",IF((ROUND(TRUNC(('TRI-2'!CZ20  ),2),0))=6,"C+",IF((ROUND(TRUNC(('TRI-2'!CZ20  ),2),0))=5,"C-",IF((ROUND(TRUNC(('TRI-2'!CZ20  ),2),0))=4,"D+",IF((ROUND(TRUNC(('TRI-2'!CZ20 ),2),0))=3,"D-",IF((ROUND(TRUNC(('TRI-2'!CZ20 ),2),0))=2,"E+",IF((ROUND(TRUNC(('TRI-2'!CZ20  ),2),0))&lt;=1,"E-","")))))))))))</f>
        <v>B+</v>
      </c>
      <c r="DA20" s="51" t="str">
        <f>IF(OR('TRI-2'!DA20 ="",'TRI-2'!DA20&lt;0,'TRI-2'!DA20  &gt;10),"",IF((ROUND(TRUNC(('TRI-2'!DA20  ),2),0))=10,"A+",IF((ROUND(TRUNC(('TRI-2'!DA20  ),2),0))=9,"A-",IF((ROUND(TRUNC(('TRI-2'!DA20   ),2),0))=8,"B+",IF((ROUND(TRUNC(('TRI-2'!DA20 ),2),0))=7,"B-",IF((ROUND(TRUNC(('TRI-2'!DA20  ),2),0))=6,"C+",IF((ROUND(TRUNC(('TRI-2'!DA20  ),2),0))=5,"C-",IF((ROUND(TRUNC(('TRI-2'!DA20  ),2),0))=4,"D+",IF((ROUND(TRUNC(('TRI-2'!DA20 ),2),0))=3,"D-",IF((ROUND(TRUNC(('TRI-2'!DA20 ),2),0))=2,"E+",IF((ROUND(TRUNC(('TRI-2'!DA20  ),2),0))&lt;=1,"E-","")))))))))))</f>
        <v>B+</v>
      </c>
      <c r="DB20" s="51" t="str">
        <f>IF(OR('TRI-2'!DB20 ="",'TRI-2'!DB20&lt;0,'TRI-2'!DB20  &gt;10),"",IF((ROUND(TRUNC(('TRI-2'!DB20  ),2),0))=10,"A+",IF((ROUND(TRUNC(('TRI-2'!DB20  ),2),0))=9,"A-",IF((ROUND(TRUNC(('TRI-2'!DB20   ),2),0))=8,"B+",IF((ROUND(TRUNC(('TRI-2'!DB20 ),2),0))=7,"B-",IF((ROUND(TRUNC(('TRI-2'!DB20  ),2),0))=6,"C+",IF((ROUND(TRUNC(('TRI-2'!DB20  ),2),0))=5,"C-",IF((ROUND(TRUNC(('TRI-2'!DB20  ),2),0))=4,"D+",IF((ROUND(TRUNC(('TRI-2'!DB20 ),2),0))=3,"D-",IF((ROUND(TRUNC(('TRI-2'!DB20 ),2),0))=2,"E+",IF((ROUND(TRUNC(('TRI-2'!DB20  ),2),0))&lt;=1,"E-","")))))))))))</f>
        <v>B+</v>
      </c>
      <c r="DC20" s="51" t="str">
        <f>IF(OR('TRI-2'!DC20 ="",'TRI-2'!DC20&lt;0,'TRI-2'!DC20  &gt;10),"",IF((ROUND(TRUNC(('TRI-2'!DC20  ),2),0))=10,"A+",IF((ROUND(TRUNC(('TRI-2'!DC20  ),2),0))=9,"A-",IF((ROUND(TRUNC(('TRI-2'!DC20   ),2),0))=8,"B+",IF((ROUND(TRUNC(('TRI-2'!DC20 ),2),0))=7,"B-",IF((ROUND(TRUNC(('TRI-2'!DC20  ),2),0))=6,"C+",IF((ROUND(TRUNC(('TRI-2'!DC20  ),2),0))=5,"C-",IF((ROUND(TRUNC(('TRI-2'!DC20  ),2),0))=4,"D+",IF((ROUND(TRUNC(('TRI-2'!DC20 ),2),0))=3,"D-",IF((ROUND(TRUNC(('TRI-2'!DC20 ),2),0))=2,"E+",IF((ROUND(TRUNC(('TRI-2'!DC20  ),2),0))&lt;=1,"E-","")))))))))))</f>
        <v>B+</v>
      </c>
      <c r="DD20" s="51" t="str">
        <f>IF(OR('TRI-2'!DD20 ="",'TRI-2'!DD20&lt;0,'TRI-2'!DD20  &gt;10),"",IF((ROUND(TRUNC(('TRI-2'!DD20  ),2),0))=10,"A+",IF((ROUND(TRUNC(('TRI-2'!DD20  ),2),0))=9,"A-",IF((ROUND(TRUNC(('TRI-2'!DD20   ),2),0))=8,"B+",IF((ROUND(TRUNC(('TRI-2'!DD20 ),2),0))=7,"B-",IF((ROUND(TRUNC(('TRI-2'!DD20  ),2),0))=6,"C+",IF((ROUND(TRUNC(('TRI-2'!DD20  ),2),0))=5,"C-",IF((ROUND(TRUNC(('TRI-2'!DD20  ),2),0))=4,"D+",IF((ROUND(TRUNC(('TRI-2'!DD20 ),2),0))=3,"D-",IF((ROUND(TRUNC(('TRI-2'!DD20 ),2),0))=2,"E+",IF((ROUND(TRUNC(('TRI-2'!DD20  ),2),0))&lt;=1,"E-","")))))))))))</f>
        <v>A+</v>
      </c>
      <c r="DE20" s="51" t="str">
        <f>IF(OR('TRI-2'!DE20 ="",'TRI-2'!DE20&lt;0,'TRI-2'!DE20  &gt;10),"",IF((ROUND(TRUNC(('TRI-2'!DE20  ),2),0))=10,"A+",IF((ROUND(TRUNC(('TRI-2'!DE20  ),2),0))=9,"A-",IF((ROUND(TRUNC(('TRI-2'!DE20   ),2),0))=8,"B+",IF((ROUND(TRUNC(('TRI-2'!DE20 ),2),0))=7,"B-",IF((ROUND(TRUNC(('TRI-2'!DE20  ),2),0))=6,"C+",IF((ROUND(TRUNC(('TRI-2'!DE20  ),2),0))=5,"C-",IF((ROUND(TRUNC(('TRI-2'!DE20  ),2),0))=4,"D+",IF((ROUND(TRUNC(('TRI-2'!DE20 ),2),0))=3,"D-",IF((ROUND(TRUNC(('TRI-2'!DE20 ),2),0))=2,"E+",IF((ROUND(TRUNC(('TRI-2'!DE20  ),2),0))&lt;=1,"E-","")))))))))))</f>
        <v>A+</v>
      </c>
      <c r="DF20" s="51" t="str">
        <f>IF(OR('TRI-2'!DF20 ="",'TRI-2'!DF20&lt;0,'TRI-2'!DF20  &gt;10),"",IF((ROUND(TRUNC(('TRI-2'!DF20  ),2),0))=10,"A+",IF((ROUND(TRUNC(('TRI-2'!DF20  ),2),0))=9,"A-",IF((ROUND(TRUNC(('TRI-2'!DF20   ),2),0))=8,"B+",IF((ROUND(TRUNC(('TRI-2'!DF20 ),2),0))=7,"B-",IF((ROUND(TRUNC(('TRI-2'!DF20  ),2),0))=6,"C+",IF((ROUND(TRUNC(('TRI-2'!DF20  ),2),0))=5,"C-",IF((ROUND(TRUNC(('TRI-2'!DF20  ),2),0))=4,"D+",IF((ROUND(TRUNC(('TRI-2'!DF20 ),2),0))=3,"D-",IF((ROUND(TRUNC(('TRI-2'!DF20 ),2),0))=2,"E+",IF((ROUND(TRUNC(('TRI-2'!DF20  ),2),0))&lt;=1,"E-","")))))))))))</f>
        <v>A+</v>
      </c>
      <c r="DG20" s="51" t="str">
        <f>IF(OR('TRI-2'!DG20 ="",'TRI-2'!DG20&lt;0,'TRI-2'!DG20  &gt;10),"",IF((ROUND(TRUNC(('TRI-2'!DG20  ),2),0))=10,"A+",IF((ROUND(TRUNC(('TRI-2'!DG20  ),2),0))=9,"A-",IF((ROUND(TRUNC(('TRI-2'!DG20   ),2),0))=8,"B+",IF((ROUND(TRUNC(('TRI-2'!DG20 ),2),0))=7,"B-",IF((ROUND(TRUNC(('TRI-2'!DG20  ),2),0))=6,"C+",IF((ROUND(TRUNC(('TRI-2'!DG20  ),2),0))=5,"C-",IF((ROUND(TRUNC(('TRI-2'!DG20  ),2),0))=4,"D+",IF((ROUND(TRUNC(('TRI-2'!DG20 ),2),0))=3,"D-",IF((ROUND(TRUNC(('TRI-2'!DG20 ),2),0))=2,"E+",IF((ROUND(TRUNC(('TRI-2'!DG20  ),2),0))&lt;=1,"E-","")))))))))))</f>
        <v>A+</v>
      </c>
      <c r="DH20" s="51" t="str">
        <f>IF(OR('TRI-2'!DH20 ="",'TRI-2'!DH20&lt;0,'TRI-2'!DH20  &gt;10),"",IF((ROUND(TRUNC(('TRI-2'!DH20  ),2),0))=10,"A+",IF((ROUND(TRUNC(('TRI-2'!DH20  ),2),0))=9,"A-",IF((ROUND(TRUNC(('TRI-2'!DH20   ),2),0))=8,"B+",IF((ROUND(TRUNC(('TRI-2'!DH20 ),2),0))=7,"B-",IF((ROUND(TRUNC(('TRI-2'!DH20  ),2),0))=6,"C+",IF((ROUND(TRUNC(('TRI-2'!DH20  ),2),0))=5,"C-",IF((ROUND(TRUNC(('TRI-2'!DH20  ),2),0))=4,"D+",IF((ROUND(TRUNC(('TRI-2'!DH20 ),2),0))=3,"D-",IF((ROUND(TRUNC(('TRI-2'!DH20 ),2),0))=2,"E+",IF((ROUND(TRUNC(('TRI-2'!DH20  ),2),0))&lt;=1,"E-","")))))))))))</f>
        <v>A+</v>
      </c>
      <c r="DI20" s="51" t="str">
        <f>IF(OR('TRI-2'!DI20 ="",'TRI-2'!DI20&lt;0,'TRI-2'!DI20  &gt;10),"",IF((ROUND(TRUNC(('TRI-2'!DI20  ),2),0))=10,"A+",IF((ROUND(TRUNC(('TRI-2'!DI20  ),2),0))=9,"A-",IF((ROUND(TRUNC(('TRI-2'!DI20   ),2),0))=8,"B+",IF((ROUND(TRUNC(('TRI-2'!DI20 ),2),0))=7,"B-",IF((ROUND(TRUNC(('TRI-2'!DI20  ),2),0))=6,"C+",IF((ROUND(TRUNC(('TRI-2'!DI20  ),2),0))=5,"C-",IF((ROUND(TRUNC(('TRI-2'!DI20  ),2),0))=4,"D+",IF((ROUND(TRUNC(('TRI-2'!DI20 ),2),0))=3,"D-",IF((ROUND(TRUNC(('TRI-2'!DI20 ),2),0))=2,"E+",IF((ROUND(TRUNC(('TRI-2'!DI20  ),2),0))&lt;=1,"E-","")))))))))))</f>
        <v>A+</v>
      </c>
      <c r="DJ20" s="51" t="str">
        <f>IF(OR('TRI-2'!DJ20 ="",'TRI-2'!DJ20&lt;0,'TRI-2'!DJ20  &gt;10),"",IF((ROUND(TRUNC(('TRI-2'!DJ20  ),2),0))=10,"A+",IF((ROUND(TRUNC(('TRI-2'!DJ20  ),2),0))=9,"A-",IF((ROUND(TRUNC(('TRI-2'!DJ20   ),2),0))=8,"B+",IF((ROUND(TRUNC(('TRI-2'!DJ20 ),2),0))=7,"B-",IF((ROUND(TRUNC(('TRI-2'!DJ20  ),2),0))=6,"C+",IF((ROUND(TRUNC(('TRI-2'!DJ20  ),2),0))=5,"C-",IF((ROUND(TRUNC(('TRI-2'!DJ20  ),2),0))=4,"D+",IF((ROUND(TRUNC(('TRI-2'!DJ20 ),2),0))=3,"D-",IF((ROUND(TRUNC(('TRI-2'!DJ20 ),2),0))=2,"E+",IF((ROUND(TRUNC(('TRI-2'!DJ20  ),2),0))&lt;=1,"E-","")))))))))))</f>
        <v>A+</v>
      </c>
      <c r="DK20" s="51" t="str">
        <f>IF(OR('TRI-2'!DK20 ="",'TRI-2'!DK20&lt;0,'TRI-2'!DK20  &gt;10),"",IF((ROUND(TRUNC(('TRI-2'!DK20  ),2),0))=10,"A+",IF((ROUND(TRUNC(('TRI-2'!DK20  ),2),0))=9,"A-",IF((ROUND(TRUNC(('TRI-2'!DK20   ),2),0))=8,"B+",IF((ROUND(TRUNC(('TRI-2'!DK20 ),2),0))=7,"B-",IF((ROUND(TRUNC(('TRI-2'!DK20  ),2),0))=6,"C+",IF((ROUND(TRUNC(('TRI-2'!DK20  ),2),0))=5,"C-",IF((ROUND(TRUNC(('TRI-2'!DK20  ),2),0))=4,"D+",IF((ROUND(TRUNC(('TRI-2'!DK20 ),2),0))=3,"D-",IF((ROUND(TRUNC(('TRI-2'!DK20 ),2),0))=2,"E+",IF((ROUND(TRUNC(('TRI-2'!DK20  ),2),0))&lt;=1,"E-","")))))))))))</f>
        <v>A+</v>
      </c>
      <c r="DL20" s="51" t="str">
        <f>IF(OR('TRI-2'!DL20 ="",'TRI-2'!DL20&lt;0,'TRI-2'!DL20  &gt;10),"",IF((ROUND(TRUNC(('TRI-2'!DL20  ),2),0))=10,"A+",IF((ROUND(TRUNC(('TRI-2'!DL20  ),2),0))=9,"A-",IF((ROUND(TRUNC(('TRI-2'!DL20   ),2),0))=8,"B+",IF((ROUND(TRUNC(('TRI-2'!DL20 ),2),0))=7,"B-",IF((ROUND(TRUNC(('TRI-2'!DL20  ),2),0))=6,"C+",IF((ROUND(TRUNC(('TRI-2'!DL20  ),2),0))=5,"C-",IF((ROUND(TRUNC(('TRI-2'!DL20  ),2),0))=4,"D+",IF((ROUND(TRUNC(('TRI-2'!DL20 ),2),0))=3,"D-",IF((ROUND(TRUNC(('TRI-2'!DL20 ),2),0))=2,"E+",IF((ROUND(TRUNC(('TRI-2'!DL20  ),2),0))&lt;=1,"E-","")))))))))))</f>
        <v>A+</v>
      </c>
      <c r="DM20" s="51" t="str">
        <f>IF(OR('TRI-2'!DM20 ="",'TRI-2'!DM20&lt;0,'TRI-2'!DM20  &gt;10),"",IF((ROUND(TRUNC(('TRI-2'!DM20  ),2),0))=10,"A+",IF((ROUND(TRUNC(('TRI-2'!DM20  ),2),0))=9,"A-",IF((ROUND(TRUNC(('TRI-2'!DM20   ),2),0))=8,"B+",IF((ROUND(TRUNC(('TRI-2'!DM20 ),2),0))=7,"B-",IF((ROUND(TRUNC(('TRI-2'!DM20  ),2),0))=6,"C+",IF((ROUND(TRUNC(('TRI-2'!DM20  ),2),0))=5,"C-",IF((ROUND(TRUNC(('TRI-2'!DM20  ),2),0))=4,"D+",IF((ROUND(TRUNC(('TRI-2'!DM20 ),2),0))=3,"D-",IF((ROUND(TRUNC(('TRI-2'!DM20 ),2),0))=2,"E+",IF((ROUND(TRUNC(('TRI-2'!DM20  ),2),0))&lt;=1,"E-","")))))))))))</f>
        <v>A+</v>
      </c>
      <c r="DN20" s="51" t="str">
        <f>IF(OR('TRI-2'!DN20 ="",'TRI-2'!DN20&lt;0,'TRI-2'!DN20  &gt;10),"",IF((ROUND(TRUNC(('TRI-2'!DN20  ),2),0))=10,"A+",IF((ROUND(TRUNC(('TRI-2'!DN20  ),2),0))=9,"A-",IF((ROUND(TRUNC(('TRI-2'!DN20   ),2),0))=8,"B+",IF((ROUND(TRUNC(('TRI-2'!DN20 ),2),0))=7,"B-",IF((ROUND(TRUNC(('TRI-2'!DN20  ),2),0))=6,"C+",IF((ROUND(TRUNC(('TRI-2'!DN20  ),2),0))=5,"C-",IF((ROUND(TRUNC(('TRI-2'!DN20  ),2),0))=4,"D+",IF((ROUND(TRUNC(('TRI-2'!DN20 ),2),0))=3,"D-",IF((ROUND(TRUNC(('TRI-2'!DN20 ),2),0))=2,"E+",IF((ROUND(TRUNC(('TRI-2'!DN20  ),2),0))&lt;=1,"E-","")))))))))))</f>
        <v>A+</v>
      </c>
      <c r="DO20" s="51" t="str">
        <f>IF(OR('TRI-2'!DO20 ="",'TRI-2'!DO20&lt;0,'TRI-2'!DO20  &gt;10),"",IF((ROUND(TRUNC(('TRI-2'!DO20  ),2),0))=10,"A+",IF((ROUND(TRUNC(('TRI-2'!DO20  ),2),0))=9,"A-",IF((ROUND(TRUNC(('TRI-2'!DO20   ),2),0))=8,"B+",IF((ROUND(TRUNC(('TRI-2'!DO20 ),2),0))=7,"B-",IF((ROUND(TRUNC(('TRI-2'!DO20  ),2),0))=6,"C+",IF((ROUND(TRUNC(('TRI-2'!DO20  ),2),0))=5,"C-",IF((ROUND(TRUNC(('TRI-2'!DO20  ),2),0))=4,"D+",IF((ROUND(TRUNC(('TRI-2'!DO20 ),2),0))=3,"D-",IF((ROUND(TRUNC(('TRI-2'!DO20 ),2),0))=2,"E+",IF((ROUND(TRUNC(('TRI-2'!DO20  ),2),0))&lt;=1,"E-","")))))))))))</f>
        <v>A+</v>
      </c>
      <c r="DP20" s="51" t="str">
        <f>IF(OR('TRI-2'!DP20 ="",'TRI-2'!DP20&lt;0,'TRI-2'!DP20  &gt;10),"",IF((ROUND(TRUNC(('TRI-2'!DP20  ),2),0))=10,"A+",IF((ROUND(TRUNC(('TRI-2'!DP20  ),2),0))=9,"A-",IF((ROUND(TRUNC(('TRI-2'!DP20   ),2),0))=8,"B+",IF((ROUND(TRUNC(('TRI-2'!DP20 ),2),0))=7,"B-",IF((ROUND(TRUNC(('TRI-2'!DP20  ),2),0))=6,"C+",IF((ROUND(TRUNC(('TRI-2'!DP20  ),2),0))=5,"C-",IF((ROUND(TRUNC(('TRI-2'!DP20  ),2),0))=4,"D+",IF((ROUND(TRUNC(('TRI-2'!DP20 ),2),0))=3,"D-",IF((ROUND(TRUNC(('TRI-2'!DP20 ),2),0))=2,"E+",IF((ROUND(TRUNC(('TRI-2'!DP20  ),2),0))&lt;=1,"E-","")))))))))))</f>
        <v>A+</v>
      </c>
      <c r="DQ20" s="51" t="str">
        <f>IF(OR('TRI-2'!DQ20 ="",'TRI-2'!DQ20&lt;0,'TRI-2'!DQ20  &gt;10),"",IF((ROUND(TRUNC(('TRI-2'!DQ20  ),2),0))=10,"A+",IF((ROUND(TRUNC(('TRI-2'!DQ20  ),2),0))=9,"A-",IF((ROUND(TRUNC(('TRI-2'!DQ20   ),2),0))=8,"B+",IF((ROUND(TRUNC(('TRI-2'!DQ20 ),2),0))=7,"B-",IF((ROUND(TRUNC(('TRI-2'!DQ20  ),2),0))=6,"C+",IF((ROUND(TRUNC(('TRI-2'!DQ20  ),2),0))=5,"C-",IF((ROUND(TRUNC(('TRI-2'!DQ20  ),2),0))=4,"D+",IF((ROUND(TRUNC(('TRI-2'!DQ20 ),2),0))=3,"D-",IF((ROUND(TRUNC(('TRI-2'!DQ20 ),2),0))=2,"E+",IF((ROUND(TRUNC(('TRI-2'!DQ20  ),2),0))&lt;=1,"E-","")))))))))))</f>
        <v>A+</v>
      </c>
      <c r="DR20" s="51" t="str">
        <f>IF(OR('TRI-2'!DR20 ="",'TRI-2'!DR20&lt;0,'TRI-2'!DR20  &gt;10),"",IF((ROUND(TRUNC(('TRI-2'!DR20  ),2),0))=10,"A+",IF((ROUND(TRUNC(('TRI-2'!DR20  ),2),0))=9,"A-",IF((ROUND(TRUNC(('TRI-2'!DR20   ),2),0))=8,"B+",IF((ROUND(TRUNC(('TRI-2'!DR20 ),2),0))=7,"B-",IF((ROUND(TRUNC(('TRI-2'!DR20  ),2),0))=6,"C+",IF((ROUND(TRUNC(('TRI-2'!DR20  ),2),0))=5,"C-",IF((ROUND(TRUNC(('TRI-2'!DR20  ),2),0))=4,"D+",IF((ROUND(TRUNC(('TRI-2'!DR20 ),2),0))=3,"D-",IF((ROUND(TRUNC(('TRI-2'!DR20 ),2),0))=2,"E+",IF((ROUND(TRUNC(('TRI-2'!DR20  ),2),0))&lt;=1,"E-","")))))))))))</f>
        <v>A+</v>
      </c>
      <c r="DS20" s="51" t="str">
        <f>IF(OR('TRI-2'!DS20 ="",'TRI-2'!DS20&lt;0,'TRI-2'!DS20  &gt;10),"",IF((ROUND(TRUNC(('TRI-2'!DS20  ),2),0))=10,"A+",IF((ROUND(TRUNC(('TRI-2'!DS20  ),2),0))=9,"A-",IF((ROUND(TRUNC(('TRI-2'!DS20   ),2),0))=8,"B+",IF((ROUND(TRUNC(('TRI-2'!DS20 ),2),0))=7,"B-",IF((ROUND(TRUNC(('TRI-2'!DS20  ),2),0))=6,"C+",IF((ROUND(TRUNC(('TRI-2'!DS20  ),2),0))=5,"C-",IF((ROUND(TRUNC(('TRI-2'!DS20  ),2),0))=4,"D+",IF((ROUND(TRUNC(('TRI-2'!DS20 ),2),0))=3,"D-",IF((ROUND(TRUNC(('TRI-2'!DS20 ),2),0))=2,"E+",IF((ROUND(TRUNC(('TRI-2'!DS20  ),2),0))&lt;=1,"E-","")))))))))))</f>
        <v>A+</v>
      </c>
      <c r="DT20" s="51" t="str">
        <f>IF(OR('TRI-2'!DT20 ="",'TRI-2'!DT20&lt;0,'TRI-2'!DT20  &gt;10),"",IF((ROUND(TRUNC(('TRI-2'!DT20  ),2),0))=10,"A+",IF((ROUND(TRUNC(('TRI-2'!DT20  ),2),0))=9,"A-",IF((ROUND(TRUNC(('TRI-2'!DT20   ),2),0))=8,"B+",IF((ROUND(TRUNC(('TRI-2'!DT20 ),2),0))=7,"B-",IF((ROUND(TRUNC(('TRI-2'!DT20  ),2),0))=6,"C+",IF((ROUND(TRUNC(('TRI-2'!DT20  ),2),0))=5,"C-",IF((ROUND(TRUNC(('TRI-2'!DT20  ),2),0))=4,"D+",IF((ROUND(TRUNC(('TRI-2'!DT20 ),2),0))=3,"D-",IF((ROUND(TRUNC(('TRI-2'!DT20 ),2),0))=2,"E+",IF((ROUND(TRUNC(('TRI-2'!DT20  ),2),0))&lt;=1,"E-","")))))))))))</f>
        <v>A+</v>
      </c>
      <c r="DU20" s="51" t="str">
        <f>IF(OR('TRI-2'!DU20 ="",'TRI-2'!DU20&lt;0,'TRI-2'!DU20  &gt;10),"",IF((ROUND(TRUNC(('TRI-2'!DU20  ),2),0))=10,"A+",IF((ROUND(TRUNC(('TRI-2'!DU20  ),2),0))=9,"A-",IF((ROUND(TRUNC(('TRI-2'!DU20   ),2),0))=8,"B+",IF((ROUND(TRUNC(('TRI-2'!DU20 ),2),0))=7,"B-",IF((ROUND(TRUNC(('TRI-2'!DU20  ),2),0))=6,"C+",IF((ROUND(TRUNC(('TRI-2'!DU20  ),2),0))=5,"C-",IF((ROUND(TRUNC(('TRI-2'!DU20  ),2),0))=4,"D+",IF((ROUND(TRUNC(('TRI-2'!DU20 ),2),0))=3,"D-",IF((ROUND(TRUNC(('TRI-2'!DU20 ),2),0))=2,"E+",IF((ROUND(TRUNC(('TRI-2'!DU20  ),2),0))&lt;=1,"E-","")))))))))))</f>
        <v>A+</v>
      </c>
      <c r="DV20" s="51" t="str">
        <f>IF(OR('TRI-2'!DV20 ="",'TRI-2'!DV20&lt;0,'TRI-2'!DV20  &gt;10),"",IF((ROUND(TRUNC(('TRI-2'!DV20  ),2),0))=10,"A+",IF((ROUND(TRUNC(('TRI-2'!DV20  ),2),0))=9,"A-",IF((ROUND(TRUNC(('TRI-2'!DV20   ),2),0))=8,"B+",IF((ROUND(TRUNC(('TRI-2'!DV20 ),2),0))=7,"B-",IF((ROUND(TRUNC(('TRI-2'!DV20  ),2),0))=6,"C+",IF((ROUND(TRUNC(('TRI-2'!DV20  ),2),0))=5,"C-",IF((ROUND(TRUNC(('TRI-2'!DV20  ),2),0))=4,"D+",IF((ROUND(TRUNC(('TRI-2'!DV20 ),2),0))=3,"D-",IF((ROUND(TRUNC(('TRI-2'!DV20 ),2),0))=2,"E+",IF((ROUND(TRUNC(('TRI-2'!DV20  ),2),0))&lt;=1,"E-","")))))))))))</f>
        <v>A+</v>
      </c>
      <c r="DW20" s="51" t="str">
        <f>IF(OR('TRI-2'!DW20 ="",'TRI-2'!DW20&lt;0,'TRI-2'!DW20  &gt;10),"",IF((ROUND(TRUNC(('TRI-2'!DW20  ),2),0))=10,"A+",IF((ROUND(TRUNC(('TRI-2'!DW20  ),2),0))=9,"A-",IF((ROUND(TRUNC(('TRI-2'!DW20   ),2),0))=8,"B+",IF((ROUND(TRUNC(('TRI-2'!DW20 ),2),0))=7,"B-",IF((ROUND(TRUNC(('TRI-2'!DW20  ),2),0))=6,"C+",IF((ROUND(TRUNC(('TRI-2'!DW20  ),2),0))=5,"C-",IF((ROUND(TRUNC(('TRI-2'!DW20  ),2),0))=4,"D+",IF((ROUND(TRUNC(('TRI-2'!DW20 ),2),0))=3,"D-",IF((ROUND(TRUNC(('TRI-2'!DW20 ),2),0))=2,"E+",IF((ROUND(TRUNC(('TRI-2'!DW20  ),2),0))&lt;=1,"E-","")))))))))))</f>
        <v>A+</v>
      </c>
      <c r="DX20" s="51" t="str">
        <f>IF(OR('TRI-2'!DX20 ="",'TRI-2'!DX20&lt;0,'TRI-2'!DX20  &gt;10),"",IF((ROUND(TRUNC(('TRI-2'!DX20  ),2),0))=10,"A+",IF((ROUND(TRUNC(('TRI-2'!DX20  ),2),0))=9,"A-",IF((ROUND(TRUNC(('TRI-2'!DX20   ),2),0))=8,"B+",IF((ROUND(TRUNC(('TRI-2'!DX20 ),2),0))=7,"B-",IF((ROUND(TRUNC(('TRI-2'!DX20  ),2),0))=6,"C+",IF((ROUND(TRUNC(('TRI-2'!DX20  ),2),0))=5,"C-",IF((ROUND(TRUNC(('TRI-2'!DX20  ),2),0))=4,"D+",IF((ROUND(TRUNC(('TRI-2'!DX20 ),2),0))=3,"D-",IF((ROUND(TRUNC(('TRI-2'!DX20 ),2),0))=2,"E+",IF((ROUND(TRUNC(('TRI-2'!DX20  ),2),0))&lt;=1,"E-","")))))))))))</f>
        <v>A+</v>
      </c>
      <c r="DY20" s="51" t="str">
        <f>IF(OR('TRI-2'!DY20 ="",'TRI-2'!DY20&lt;0,'TRI-2'!DY20  &gt;10),"",IF((ROUND(TRUNC(('TRI-2'!DY20  ),2),0))=10,"A+",IF((ROUND(TRUNC(('TRI-2'!DY20  ),2),0))=9,"A-",IF((ROUND(TRUNC(('TRI-2'!DY20   ),2),0))=8,"B+",IF((ROUND(TRUNC(('TRI-2'!DY20 ),2),0))=7,"B-",IF((ROUND(TRUNC(('TRI-2'!DY20  ),2),0))=6,"C+",IF((ROUND(TRUNC(('TRI-2'!DY20  ),2),0))=5,"C-",IF((ROUND(TRUNC(('TRI-2'!DY20  ),2),0))=4,"D+",IF((ROUND(TRUNC(('TRI-2'!DY20 ),2),0))=3,"D-",IF((ROUND(TRUNC(('TRI-2'!DY20 ),2),0))=2,"E+",IF((ROUND(TRUNC(('TRI-2'!DY20  ),2),0))&lt;=1,"E-","")))))))))))</f>
        <v>A+</v>
      </c>
      <c r="DZ20" s="51" t="str">
        <f>IF(OR('TRI-2'!DZ20 ="",'TRI-2'!DZ20&lt;0,'TRI-2'!DZ20  &gt;10),"",IF((ROUND(TRUNC(('TRI-2'!DZ20  ),2),0))=10,"A+",IF((ROUND(TRUNC(('TRI-2'!DZ20  ),2),0))=9,"A-",IF((ROUND(TRUNC(('TRI-2'!DZ20   ),2),0))=8,"B+",IF((ROUND(TRUNC(('TRI-2'!DZ20 ),2),0))=7,"B-",IF((ROUND(TRUNC(('TRI-2'!DZ20  ),2),0))=6,"C+",IF((ROUND(TRUNC(('TRI-2'!DZ20  ),2),0))=5,"C-",IF((ROUND(TRUNC(('TRI-2'!DZ20  ),2),0))=4,"D+",IF((ROUND(TRUNC(('TRI-2'!DZ20 ),2),0))=3,"D-",IF((ROUND(TRUNC(('TRI-2'!DZ20 ),2),0))=2,"E+",IF((ROUND(TRUNC(('TRI-2'!DZ20  ),2),0))&lt;=1,"E-","")))))))))))</f>
        <v>A+</v>
      </c>
      <c r="EA20" s="51" t="str">
        <f>IF(OR('TRI-2'!EA20 ="",'TRI-2'!EA20&lt;0,'TRI-2'!EA20  &gt;10),"",IF((ROUND(TRUNC(('TRI-2'!EA20  ),2),0))=10,"A+",IF((ROUND(TRUNC(('TRI-2'!EA20  ),2),0))=9,"A-",IF((ROUND(TRUNC(('TRI-2'!EA20   ),2),0))=8,"B+",IF((ROUND(TRUNC(('TRI-2'!EA20 ),2),0))=7,"B-",IF((ROUND(TRUNC(('TRI-2'!EA20  ),2),0))=6,"C+",IF((ROUND(TRUNC(('TRI-2'!EA20  ),2),0))=5,"C-",IF((ROUND(TRUNC(('TRI-2'!EA20  ),2),0))=4,"D+",IF((ROUND(TRUNC(('TRI-2'!EA20 ),2),0))=3,"D-",IF((ROUND(TRUNC(('TRI-2'!EA20 ),2),0))=2,"E+",IF((ROUND(TRUNC(('TRI-2'!EA20  ),2),0))&lt;=1,"E-","")))))))))))</f>
        <v>A+</v>
      </c>
      <c r="EB20" s="51" t="str">
        <f>IF(OR('TRI-2'!EB20 ="",'TRI-2'!EB20&lt;0,'TRI-2'!EB20  &gt;10),"",IF((ROUND(TRUNC(('TRI-2'!EB20  ),2),0))=10,"A+",IF((ROUND(TRUNC(('TRI-2'!EB20  ),2),0))=9,"A-",IF((ROUND(TRUNC(('TRI-2'!EB20   ),2),0))=8,"B+",IF((ROUND(TRUNC(('TRI-2'!EB20 ),2),0))=7,"B-",IF((ROUND(TRUNC(('TRI-2'!EB20  ),2),0))=6,"C+",IF((ROUND(TRUNC(('TRI-2'!EB20  ),2),0))=5,"C-",IF((ROUND(TRUNC(('TRI-2'!EB20  ),2),0))=4,"D+",IF((ROUND(TRUNC(('TRI-2'!EB20 ),2),0))=3,"D-",IF((ROUND(TRUNC(('TRI-2'!EB20 ),2),0))=2,"E+",IF((ROUND(TRUNC(('TRI-2'!EB20  ),2),0))&lt;=1,"E-","")))))))))))</f>
        <v>A+</v>
      </c>
      <c r="EC20" s="51" t="str">
        <f>IF(OR('TRI-2'!EC20 ="",'TRI-2'!EC20&lt;0,'TRI-2'!EC20  &gt;10),"",IF((ROUND(TRUNC(('TRI-2'!EC20  ),2),0))=10,"A+",IF((ROUND(TRUNC(('TRI-2'!EC20  ),2),0))=9,"A-",IF((ROUND(TRUNC(('TRI-2'!EC20   ),2),0))=8,"B+",IF((ROUND(TRUNC(('TRI-2'!EC20 ),2),0))=7,"B-",IF((ROUND(TRUNC(('TRI-2'!EC20  ),2),0))=6,"C+",IF((ROUND(TRUNC(('TRI-2'!EC20  ),2),0))=5,"C-",IF((ROUND(TRUNC(('TRI-2'!EC20  ),2),0))=4,"D+",IF((ROUND(TRUNC(('TRI-2'!EC20 ),2),0))=3,"D-",IF((ROUND(TRUNC(('TRI-2'!EC20 ),2),0))=2,"E+",IF((ROUND(TRUNC(('TRI-2'!EC20  ),2),0))&lt;=1,"E-","")))))))))))</f>
        <v>A+</v>
      </c>
      <c r="ED20" s="51" t="str">
        <f>IF(OR('TRI-2'!ED20 ="",'TRI-2'!ED20&lt;0,'TRI-2'!ED20  &gt;10),"",IF((ROUND(TRUNC(('TRI-2'!ED20  ),2),0))=10,"A+",IF((ROUND(TRUNC(('TRI-2'!ED20  ),2),0))=9,"A-",IF((ROUND(TRUNC(('TRI-2'!ED20   ),2),0))=8,"B+",IF((ROUND(TRUNC(('TRI-2'!ED20 ),2),0))=7,"B-",IF((ROUND(TRUNC(('TRI-2'!ED20  ),2),0))=6,"C+",IF((ROUND(TRUNC(('TRI-2'!ED20  ),2),0))=5,"C-",IF((ROUND(TRUNC(('TRI-2'!ED20  ),2),0))=4,"D+",IF((ROUND(TRUNC(('TRI-2'!ED20 ),2),0))=3,"D-",IF((ROUND(TRUNC(('TRI-2'!ED20 ),2),0))=2,"E+",IF((ROUND(TRUNC(('TRI-2'!ED20  ),2),0))&lt;=1,"E-","")))))))))))</f>
        <v>A+</v>
      </c>
      <c r="EE20" s="51" t="str">
        <f>IF(OR('TRI-2'!EE20 ="",'TRI-2'!EE20&lt;0,'TRI-2'!EE20  &gt;10),"",IF((ROUND(TRUNC(('TRI-2'!EE20  ),2),0))=10,"A+",IF((ROUND(TRUNC(('TRI-2'!EE20  ),2),0))=9,"A-",IF((ROUND(TRUNC(('TRI-2'!EE20   ),2),0))=8,"B+",IF((ROUND(TRUNC(('TRI-2'!EE20 ),2),0))=7,"B-",IF((ROUND(TRUNC(('TRI-2'!EE20  ),2),0))=6,"C+",IF((ROUND(TRUNC(('TRI-2'!EE20  ),2),0))=5,"C-",IF((ROUND(TRUNC(('TRI-2'!EE20  ),2),0))=4,"D+",IF((ROUND(TRUNC(('TRI-2'!EE20 ),2),0))=3,"D-",IF((ROUND(TRUNC(('TRI-2'!EE20 ),2),0))=2,"E+",IF((ROUND(TRUNC(('TRI-2'!EE20  ),2),0))&lt;=1,"E-","")))))))))))</f>
        <v>A+</v>
      </c>
      <c r="EF20" s="51" t="str">
        <f>IF(OR('TRI-2'!EF20 ="",'TRI-2'!EF20&lt;0,'TRI-2'!EF20  &gt;10),"",IF((ROUND(TRUNC(('TRI-2'!EF20  ),2),0))=10,"A+",IF((ROUND(TRUNC(('TRI-2'!EF20  ),2),0))=9,"A-",IF((ROUND(TRUNC(('TRI-2'!EF20   ),2),0))=8,"B+",IF((ROUND(TRUNC(('TRI-2'!EF20 ),2),0))=7,"B-",IF((ROUND(TRUNC(('TRI-2'!EF20  ),2),0))=6,"C+",IF((ROUND(TRUNC(('TRI-2'!EF20  ),2),0))=5,"C-",IF((ROUND(TRUNC(('TRI-2'!EF20  ),2),0))=4,"D+",IF((ROUND(TRUNC(('TRI-2'!EF20 ),2),0))=3,"D-",IF((ROUND(TRUNC(('TRI-2'!EF20 ),2),0))=2,"E+",IF((ROUND(TRUNC(('TRI-2'!EF20  ),2),0))&lt;=1,"E-","")))))))))))</f>
        <v>A+</v>
      </c>
      <c r="EG20" s="51" t="str">
        <f>IF(OR('TRI-2'!EG20 ="",'TRI-2'!EG20&lt;0,'TRI-2'!EG20  &gt;10),"",IF((ROUND(TRUNC(('TRI-2'!EG20  ),2),0))=10,"A+",IF((ROUND(TRUNC(('TRI-2'!EG20  ),2),0))=9,"A-",IF((ROUND(TRUNC(('TRI-2'!EG20   ),2),0))=8,"B+",IF((ROUND(TRUNC(('TRI-2'!EG20 ),2),0))=7,"B-",IF((ROUND(TRUNC(('TRI-2'!EG20  ),2),0))=6,"C+",IF((ROUND(TRUNC(('TRI-2'!EG20  ),2),0))=5,"C-",IF((ROUND(TRUNC(('TRI-2'!EG20  ),2),0))=4,"D+",IF((ROUND(TRUNC(('TRI-2'!EG20 ),2),0))=3,"D-",IF((ROUND(TRUNC(('TRI-2'!EG20 ),2),0))=2,"E+",IF((ROUND(TRUNC(('TRI-2'!EG20  ),2),0))&lt;=1,"E-","")))))))))))</f>
        <v>A+</v>
      </c>
      <c r="EH20" s="51" t="str">
        <f>IF(OR('TRI-2'!EH20 ="",'TRI-2'!EH20&lt;0,'TRI-2'!EH20  &gt;10),"",IF((ROUND(TRUNC(('TRI-2'!EH20  ),2),0))=10,"A+",IF((ROUND(TRUNC(('TRI-2'!EH20  ),2),0))=9,"A-",IF((ROUND(TRUNC(('TRI-2'!EH20   ),2),0))=8,"B+",IF((ROUND(TRUNC(('TRI-2'!EH20 ),2),0))=7,"B-",IF((ROUND(TRUNC(('TRI-2'!EH20  ),2),0))=6,"C+",IF((ROUND(TRUNC(('TRI-2'!EH20  ),2),0))=5,"C-",IF((ROUND(TRUNC(('TRI-2'!EH20  ),2),0))=4,"D+",IF((ROUND(TRUNC(('TRI-2'!EH20 ),2),0))=3,"D-",IF((ROUND(TRUNC(('TRI-2'!EH20 ),2),0))=2,"E+",IF((ROUND(TRUNC(('TRI-2'!EH20  ),2),0))&lt;=1,"E-","")))))))))))</f>
        <v>A+</v>
      </c>
      <c r="EI20" s="51" t="str">
        <f>IF(OR('TRI-2'!EI20 ="",'TRI-2'!EI20&lt;0,'TRI-2'!EI20  &gt;10),"",IF((ROUND(TRUNC(('TRI-2'!EI20  ),2),0))=10,"A+",IF((ROUND(TRUNC(('TRI-2'!EI20  ),2),0))=9,"A-",IF((ROUND(TRUNC(('TRI-2'!EI20   ),2),0))=8,"B+",IF((ROUND(TRUNC(('TRI-2'!EI20 ),2),0))=7,"B-",IF((ROUND(TRUNC(('TRI-2'!EI20  ),2),0))=6,"C+",IF((ROUND(TRUNC(('TRI-2'!EI20  ),2),0))=5,"C-",IF((ROUND(TRUNC(('TRI-2'!EI20  ),2),0))=4,"D+",IF((ROUND(TRUNC(('TRI-2'!EI20 ),2),0))=3,"D-",IF((ROUND(TRUNC(('TRI-2'!EI20 ),2),0))=2,"E+",IF((ROUND(TRUNC(('TRI-2'!EI20  ),2),0))&lt;=1,"E-","")))))))))))</f>
        <v>B+</v>
      </c>
      <c r="EJ20" s="51" t="str">
        <f>IF(OR('TRI-2'!EJ20 ="",'TRI-2'!EJ20&lt;0,'TRI-2'!EJ20  &gt;10),"",IF((ROUND(TRUNC(('TRI-2'!EJ20  ),2),0))=10,"A+",IF((ROUND(TRUNC(('TRI-2'!EJ20  ),2),0))=9,"A-",IF((ROUND(TRUNC(('TRI-2'!EJ20   ),2),0))=8,"B+",IF((ROUND(TRUNC(('TRI-2'!EJ20 ),2),0))=7,"B-",IF((ROUND(TRUNC(('TRI-2'!EJ20  ),2),0))=6,"C+",IF((ROUND(TRUNC(('TRI-2'!EJ20  ),2),0))=5,"C-",IF((ROUND(TRUNC(('TRI-2'!EJ20  ),2),0))=4,"D+",IF((ROUND(TRUNC(('TRI-2'!EJ20 ),2),0))=3,"D-",IF((ROUND(TRUNC(('TRI-2'!EJ20 ),2),0))=2,"E+",IF((ROUND(TRUNC(('TRI-2'!EJ20  ),2),0))&lt;=1,"E-","")))))))))))</f>
        <v>A+</v>
      </c>
      <c r="EK20" s="51" t="str">
        <f>IF(OR('TRI-2'!EK20 ="",'TRI-2'!EK20&lt;0,'TRI-2'!EK20  &gt;10),"",IF((ROUND(TRUNC(('TRI-2'!EK20  ),2),0))=10,"A+",IF((ROUND(TRUNC(('TRI-2'!EK20  ),2),0))=9,"A-",IF((ROUND(TRUNC(('TRI-2'!EK20   ),2),0))=8,"B+",IF((ROUND(TRUNC(('TRI-2'!EK20 ),2),0))=7,"B-",IF((ROUND(TRUNC(('TRI-2'!EK20  ),2),0))=6,"C+",IF((ROUND(TRUNC(('TRI-2'!EK20  ),2),0))=5,"C-",IF((ROUND(TRUNC(('TRI-2'!EK20  ),2),0))=4,"D+",IF((ROUND(TRUNC(('TRI-2'!EK20 ),2),0))=3,"D-",IF((ROUND(TRUNC(('TRI-2'!EK20 ),2),0))=2,"E+",IF((ROUND(TRUNC(('TRI-2'!EK20  ),2),0))&lt;=1,"E-","")))))))))))</f>
        <v>A+</v>
      </c>
      <c r="EL20" s="51" t="str">
        <f>IF(OR('TRI-2'!EL20 ="",'TRI-2'!EL20&lt;0,'TRI-2'!EL20  &gt;10),"",IF((ROUND(TRUNC(('TRI-2'!EL20  ),2),0))=10,"A+",IF((ROUND(TRUNC(('TRI-2'!EL20  ),2),0))=9,"A-",IF((ROUND(TRUNC(('TRI-2'!EL20   ),2),0))=8,"B+",IF((ROUND(TRUNC(('TRI-2'!EL20 ),2),0))=7,"B-",IF((ROUND(TRUNC(('TRI-2'!EL20  ),2),0))=6,"C+",IF((ROUND(TRUNC(('TRI-2'!EL20  ),2),0))=5,"C-",IF((ROUND(TRUNC(('TRI-2'!EL20  ),2),0))=4,"D+",IF((ROUND(TRUNC(('TRI-2'!EL20 ),2),0))=3,"D-",IF((ROUND(TRUNC(('TRI-2'!EL20 ),2),0))=2,"E+",IF((ROUND(TRUNC(('TRI-2'!EL20  ),2),0))&lt;=1,"E-","")))))))))))</f>
        <v>A+</v>
      </c>
      <c r="EM20" s="51" t="str">
        <f>IF(OR('TRI-2'!EM20 ="",'TRI-2'!EM20&lt;0,'TRI-2'!EM20  &gt;10),"",IF((ROUND(TRUNC(('TRI-2'!EM20  ),2),0))=10,"A+",IF((ROUND(TRUNC(('TRI-2'!EM20  ),2),0))=9,"A-",IF((ROUND(TRUNC(('TRI-2'!EM20   ),2),0))=8,"B+",IF((ROUND(TRUNC(('TRI-2'!EM20 ),2),0))=7,"B-",IF((ROUND(TRUNC(('TRI-2'!EM20  ),2),0))=6,"C+",IF((ROUND(TRUNC(('TRI-2'!EM20  ),2),0))=5,"C-",IF((ROUND(TRUNC(('TRI-2'!EM20  ),2),0))=4,"D+",IF((ROUND(TRUNC(('TRI-2'!EM20 ),2),0))=3,"D-",IF((ROUND(TRUNC(('TRI-2'!EM20 ),2),0))=2,"E+",IF((ROUND(TRUNC(('TRI-2'!EM20  ),2),0))&lt;=1,"E-","")))))))))))</f>
        <v>A+</v>
      </c>
      <c r="EN20" s="51" t="str">
        <f>IF(OR('TRI-2'!EN20 ="",'TRI-2'!EN20&lt;0,'TRI-2'!EN20  &gt;10),"",IF((ROUND(TRUNC(('TRI-2'!EN20  ),2),0))=10,"A+",IF((ROUND(TRUNC(('TRI-2'!EN20  ),2),0))=9,"A-",IF((ROUND(TRUNC(('TRI-2'!EN20   ),2),0))=8,"B+",IF((ROUND(TRUNC(('TRI-2'!EN20 ),2),0))=7,"B-",IF((ROUND(TRUNC(('TRI-2'!EN20  ),2),0))=6,"C+",IF((ROUND(TRUNC(('TRI-2'!EN20  ),2),0))=5,"C-",IF((ROUND(TRUNC(('TRI-2'!EN20  ),2),0))=4,"D+",IF((ROUND(TRUNC(('TRI-2'!EN20 ),2),0))=3,"D-",IF((ROUND(TRUNC(('TRI-2'!EN20 ),2),0))=2,"E+",IF((ROUND(TRUNC(('TRI-2'!EN20  ),2),0))&lt;=1,"E-","")))))))))))</f>
        <v>A+</v>
      </c>
      <c r="EO20" s="51" t="str">
        <f>IF(OR('TRI-2'!EO20 ="",'TRI-2'!EO20&lt;0,'TRI-2'!EO20  &gt;10),"",IF((ROUND(TRUNC(('TRI-2'!EO20  ),2),0))=10,"A+",IF((ROUND(TRUNC(('TRI-2'!EO20  ),2),0))=9,"A-",IF((ROUND(TRUNC(('TRI-2'!EO20   ),2),0))=8,"B+",IF((ROUND(TRUNC(('TRI-2'!EO20 ),2),0))=7,"B-",IF((ROUND(TRUNC(('TRI-2'!EO20  ),2),0))=6,"C+",IF((ROUND(TRUNC(('TRI-2'!EO20  ),2),0))=5,"C-",IF((ROUND(TRUNC(('TRI-2'!EO20  ),2),0))=4,"D+",IF((ROUND(TRUNC(('TRI-2'!EO20 ),2),0))=3,"D-",IF((ROUND(TRUNC(('TRI-2'!EO20 ),2),0))=2,"E+",IF((ROUND(TRUNC(('TRI-2'!EO20  ),2),0))&lt;=1,"E-","")))))))))))</f>
        <v>A+</v>
      </c>
      <c r="EP20" s="51" t="str">
        <f>IF(OR('TRI-2'!EP20 ="",'TRI-2'!EP20&lt;0,'TRI-2'!EP20  &gt;10),"",IF((ROUND(TRUNC(('TRI-2'!EP20  ),2),0))=10,"A+",IF((ROUND(TRUNC(('TRI-2'!EP20  ),2),0))=9,"A-",IF((ROUND(TRUNC(('TRI-2'!EP20   ),2),0))=8,"B+",IF((ROUND(TRUNC(('TRI-2'!EP20 ),2),0))=7,"B-",IF((ROUND(TRUNC(('TRI-2'!EP20  ),2),0))=6,"C+",IF((ROUND(TRUNC(('TRI-2'!EP20  ),2),0))=5,"C-",IF((ROUND(TRUNC(('TRI-2'!EP20  ),2),0))=4,"D+",IF((ROUND(TRUNC(('TRI-2'!EP20 ),2),0))=3,"D-",IF((ROUND(TRUNC(('TRI-2'!EP20 ),2),0))=2,"E+",IF((ROUND(TRUNC(('TRI-2'!EP20  ),2),0))&lt;=1,"E-","")))))))))))</f>
        <v>A+</v>
      </c>
      <c r="EQ20" s="51" t="str">
        <f>IF(OR('TRI-2'!EQ20 ="",'TRI-2'!EQ20&lt;0,'TRI-2'!EQ20  &gt;10),"",IF((ROUND(TRUNC(('TRI-2'!EQ20  ),2),0))=10,"A+",IF((ROUND(TRUNC(('TRI-2'!EQ20  ),2),0))=9,"A-",IF((ROUND(TRUNC(('TRI-2'!EQ20   ),2),0))=8,"B+",IF((ROUND(TRUNC(('TRI-2'!EQ20 ),2),0))=7,"B-",IF((ROUND(TRUNC(('TRI-2'!EQ20  ),2),0))=6,"C+",IF((ROUND(TRUNC(('TRI-2'!EQ20  ),2),0))=5,"C-",IF((ROUND(TRUNC(('TRI-2'!EQ20  ),2),0))=4,"D+",IF((ROUND(TRUNC(('TRI-2'!EQ20 ),2),0))=3,"D-",IF((ROUND(TRUNC(('TRI-2'!EQ20 ),2),0))=2,"E+",IF((ROUND(TRUNC(('TRI-2'!EQ20  ),2),0))&lt;=1,"E-","")))))))))))</f>
        <v>A+</v>
      </c>
      <c r="ER20" s="51" t="str">
        <f>IF(OR('TRI-2'!ER20 ="",'TRI-2'!ER20&lt;0,'TRI-2'!ER20  &gt;10),"",IF((ROUND(TRUNC(('TRI-2'!ER20  ),2),0))=10,"A+",IF((ROUND(TRUNC(('TRI-2'!ER20  ),2),0))=9,"A-",IF((ROUND(TRUNC(('TRI-2'!ER20   ),2),0))=8,"B+",IF((ROUND(TRUNC(('TRI-2'!ER20 ),2),0))=7,"B-",IF((ROUND(TRUNC(('TRI-2'!ER20  ),2),0))=6,"C+",IF((ROUND(TRUNC(('TRI-2'!ER20  ),2),0))=5,"C-",IF((ROUND(TRUNC(('TRI-2'!ER20  ),2),0))=4,"D+",IF((ROUND(TRUNC(('TRI-2'!ER20 ),2),0))=3,"D-",IF((ROUND(TRUNC(('TRI-2'!ER20 ),2),0))=2,"E+",IF((ROUND(TRUNC(('TRI-2'!ER20  ),2),0))&lt;=1,"E-","")))))))))))</f>
        <v>A+</v>
      </c>
      <c r="ES20" s="51" t="str">
        <f>IF(OR('TRI-2'!ES20 ="",'TRI-2'!ES20&lt;0,'TRI-2'!ES20  &gt;10),"",IF((ROUND(TRUNC(('TRI-2'!ES20  ),2),0))=10,"A+",IF((ROUND(TRUNC(('TRI-2'!ES20  ),2),0))=9,"A-",IF((ROUND(TRUNC(('TRI-2'!ES20   ),2),0))=8,"B+",IF((ROUND(TRUNC(('TRI-2'!ES20 ),2),0))=7,"B-",IF((ROUND(TRUNC(('TRI-2'!ES20  ),2),0))=6,"C+",IF((ROUND(TRUNC(('TRI-2'!ES20  ),2),0))=5,"C-",IF((ROUND(TRUNC(('TRI-2'!ES20  ),2),0))=4,"D+",IF((ROUND(TRUNC(('TRI-2'!ES20 ),2),0))=3,"D-",IF((ROUND(TRUNC(('TRI-2'!ES20 ),2),0))=2,"E+",IF((ROUND(TRUNC(('TRI-2'!ES20  ),2),0))&lt;=1,"E-","")))))))))))</f>
        <v>A+</v>
      </c>
      <c r="ET20" s="51" t="str">
        <f>IF('TRI-2'!ET20 ="","",'TRI-2'!ET20 )</f>
        <v>S</v>
      </c>
      <c r="EU20" s="51" t="str">
        <f>IF('TRI-2'!EU20 ="","",'TRI-2'!EU20 )</f>
        <v>S</v>
      </c>
      <c r="EV20" s="51" t="str">
        <f>IF('TRI-2'!EV20 ="","",'TRI-2'!EV20 )</f>
        <v>S</v>
      </c>
      <c r="EW20" s="51" t="str">
        <f>IF('TRI-2'!EW20 ="","",'TRI-2'!EW20 )</f>
        <v>S</v>
      </c>
      <c r="EX20" s="51" t="str">
        <f>IF('TRI-2'!EX20 ="","",'TRI-2'!EX20 )</f>
        <v>S</v>
      </c>
      <c r="EY20" s="51" t="str">
        <f>IF('TRI-2'!EY20 ="","",'TRI-2'!EY20 )</f>
        <v>S</v>
      </c>
      <c r="EZ20" s="51" t="str">
        <f>IF('TRI-2'!EZ20 ="","",'TRI-2'!EZ20 )</f>
        <v>S</v>
      </c>
      <c r="FA20" s="51" t="str">
        <f>IF('TRI-2'!FA20 ="","",'TRI-2'!FA20 )</f>
        <v>S</v>
      </c>
      <c r="FB20" s="51" t="str">
        <f>IF('TRI-2'!FB20 ="","",'TRI-2'!FB20 )</f>
        <v>S</v>
      </c>
      <c r="FC20" s="51" t="str">
        <f>IF('TRI-2'!FC20 ="","",'TRI-2'!FC20 )</f>
        <v>A+</v>
      </c>
      <c r="FD20" s="51">
        <f>IF('TRI-2'!FD20 ="","",'TRI-2'!FD20 )</f>
        <v>36</v>
      </c>
      <c r="FE20" s="51" t="str">
        <f>IF('TRI-2'!FE20 ="","",'TRI-2'!FE20 )</f>
        <v>A+</v>
      </c>
      <c r="FF20" s="51" t="str">
        <f>IF('TRI-2'!FF20 ="","",'TRI-2'!FF20 )</f>
        <v/>
      </c>
      <c r="FG20" s="51" t="str">
        <f>IF('TRI-2'!FG20 ="","",'TRI-2'!FG20 )</f>
        <v/>
      </c>
      <c r="FH20" s="51" t="str">
        <f>IF('TRI-2'!FH20 ="","",'TRI-2'!FH20 )</f>
        <v/>
      </c>
    </row>
    <row r="21" spans="1:164 16322:16326" ht="21" customHeight="1">
      <c r="A21" t="s">
        <v>86</v>
      </c>
      <c r="B21" s="53">
        <v>4</v>
      </c>
      <c r="C21" s="272" t="str">
        <f>IF(NOTAS!E24&gt;"",NOTAS!E24,"")</f>
        <v>CASTRO GOMEZ ANNIA VALENTINA</v>
      </c>
      <c r="D21" s="273"/>
      <c r="E21" s="273"/>
      <c r="F21" s="274"/>
      <c r="G21" s="51" t="str">
        <f>IF(OR('TRI-2'!G21 ="",'TRI-2'!G21&lt;0,'TRI-2'!G21  &gt;10),"",IF((ROUND(TRUNC(('TRI-2'!G21  ),2),0))=10,"A+",IF((ROUND(TRUNC(('TRI-2'!G21  ),2),0))=9,"A-",IF((ROUND(TRUNC(('TRI-2'!G21   ),2),0))=8,"B+",IF((ROUND(TRUNC(('TRI-2'!G21 ),2),0))=7,"B-",IF((ROUND(TRUNC(('TRI-2'!G21  ),2),0))=6,"C+",IF((ROUND(TRUNC(('TRI-2'!G21  ),2),0))=5,"C-",IF((ROUND(TRUNC(('TRI-2'!G21  ),2),0))=4,"D+",IF((ROUND(TRUNC(('TRI-2'!G21 ),2),0))=3,"D-",IF((ROUND(TRUNC(('TRI-2'!G21 ),2),0))=2,"E+",IF((ROUND(TRUNC(('TRI-2'!G21  ),2),0))&lt;=1,"E-","")))))))))))</f>
        <v>A+</v>
      </c>
      <c r="H21" s="51" t="str">
        <f>IF(OR('TRI-2'!H21 ="",'TRI-2'!H21&lt;0,'TRI-2'!H21  &gt;10),"",IF((ROUND(TRUNC(('TRI-2'!H21  ),2),0))=10,"A+",IF((ROUND(TRUNC(('TRI-2'!H21  ),2),0))=9,"A-",IF((ROUND(TRUNC(('TRI-2'!H21   ),2),0))=8,"B+",IF((ROUND(TRUNC(('TRI-2'!H21 ),2),0))=7,"B-",IF((ROUND(TRUNC(('TRI-2'!H21  ),2),0))=6,"C+",IF((ROUND(TRUNC(('TRI-2'!H21  ),2),0))=5,"C-",IF((ROUND(TRUNC(('TRI-2'!H21  ),2),0))=4,"D+",IF((ROUND(TRUNC(('TRI-2'!H21 ),2),0))=3,"D-",IF((ROUND(TRUNC(('TRI-2'!H21 ),2),0))=2,"E+",IF((ROUND(TRUNC(('TRI-2'!H21  ),2),0))&lt;=1,"E-","")))))))))))</f>
        <v>A+</v>
      </c>
      <c r="I21" s="51" t="str">
        <f>IF(OR('TRI-2'!I21 ="",'TRI-2'!I21&lt;0,'TRI-2'!I21  &gt;10),"",IF((ROUND(TRUNC(('TRI-2'!I21  ),2),0))=10,"A+",IF((ROUND(TRUNC(('TRI-2'!I21  ),2),0))=9,"A-",IF((ROUND(TRUNC(('TRI-2'!I21   ),2),0))=8,"B+",IF((ROUND(TRUNC(('TRI-2'!I21 ),2),0))=7,"B-",IF((ROUND(TRUNC(('TRI-2'!I21  ),2),0))=6,"C+",IF((ROUND(TRUNC(('TRI-2'!I21  ),2),0))=5,"C-",IF((ROUND(TRUNC(('TRI-2'!I21  ),2),0))=4,"D+",IF((ROUND(TRUNC(('TRI-2'!I21 ),2),0))=3,"D-",IF((ROUND(TRUNC(('TRI-2'!I21 ),2),0))=2,"E+",IF((ROUND(TRUNC(('TRI-2'!I21  ),2),0))&lt;=1,"E-","")))))))))))</f>
        <v>A+</v>
      </c>
      <c r="J21" s="51" t="str">
        <f>IF(OR('TRI-2'!J21 ="",'TRI-2'!J21&lt;0,'TRI-2'!J21  &gt;10),"",IF((ROUND(TRUNC(('TRI-2'!J21  ),2),0))=10,"A+",IF((ROUND(TRUNC(('TRI-2'!J21  ),2),0))=9,"A-",IF((ROUND(TRUNC(('TRI-2'!J21   ),2),0))=8,"B+",IF((ROUND(TRUNC(('TRI-2'!J21 ),2),0))=7,"B-",IF((ROUND(TRUNC(('TRI-2'!J21  ),2),0))=6,"C+",IF((ROUND(TRUNC(('TRI-2'!J21  ),2),0))=5,"C-",IF((ROUND(TRUNC(('TRI-2'!J21  ),2),0))=4,"D+",IF((ROUND(TRUNC(('TRI-2'!J21 ),2),0))=3,"D-",IF((ROUND(TRUNC(('TRI-2'!J21 ),2),0))=2,"E+",IF((ROUND(TRUNC(('TRI-2'!J21  ),2),0))&lt;=1,"E-","")))))))))))</f>
        <v>A+</v>
      </c>
      <c r="K21" s="51" t="str">
        <f>IF(OR('TRI-2'!K21 ="",'TRI-2'!K21&lt;0,'TRI-2'!K21  &gt;10),"",IF((ROUND(TRUNC(('TRI-2'!K21  ),2),0))=10,"A+",IF((ROUND(TRUNC(('TRI-2'!K21  ),2),0))=9,"A-",IF((ROUND(TRUNC(('TRI-2'!K21   ),2),0))=8,"B+",IF((ROUND(TRUNC(('TRI-2'!K21 ),2),0))=7,"B-",IF((ROUND(TRUNC(('TRI-2'!K21  ),2),0))=6,"C+",IF((ROUND(TRUNC(('TRI-2'!K21  ),2),0))=5,"C-",IF((ROUND(TRUNC(('TRI-2'!K21  ),2),0))=4,"D+",IF((ROUND(TRUNC(('TRI-2'!K21 ),2),0))=3,"D-",IF((ROUND(TRUNC(('TRI-2'!K21 ),2),0))=2,"E+",IF((ROUND(TRUNC(('TRI-2'!K21  ),2),0))&lt;=1,"E-","")))))))))))</f>
        <v>A+</v>
      </c>
      <c r="L21" s="51" t="str">
        <f>IF(OR('TRI-2'!L21 ="",'TRI-2'!L21&lt;0,'TRI-2'!L21  &gt;10),"",IF((ROUND(TRUNC(('TRI-2'!L21  ),2),0))=10,"A+",IF((ROUND(TRUNC(('TRI-2'!L21  ),2),0))=9,"A-",IF((ROUND(TRUNC(('TRI-2'!L21   ),2),0))=8,"B+",IF((ROUND(TRUNC(('TRI-2'!L21 ),2),0))=7,"B-",IF((ROUND(TRUNC(('TRI-2'!L21  ),2),0))=6,"C+",IF((ROUND(TRUNC(('TRI-2'!L21  ),2),0))=5,"C-",IF((ROUND(TRUNC(('TRI-2'!L21  ),2),0))=4,"D+",IF((ROUND(TRUNC(('TRI-2'!L21 ),2),0))=3,"D-",IF((ROUND(TRUNC(('TRI-2'!L21 ),2),0))=2,"E+",IF((ROUND(TRUNC(('TRI-2'!L21  ),2),0))&lt;=1,"E-","")))))))))))</f>
        <v>A+</v>
      </c>
      <c r="M21" s="51" t="str">
        <f>IF(OR('TRI-2'!M21 ="",'TRI-2'!M21&lt;0,'TRI-2'!M21  &gt;10),"",IF((ROUND(TRUNC(('TRI-2'!M21  ),2),0))=10,"A+",IF((ROUND(TRUNC(('TRI-2'!M21  ),2),0))=9,"A-",IF((ROUND(TRUNC(('TRI-2'!M21   ),2),0))=8,"B+",IF((ROUND(TRUNC(('TRI-2'!M21 ),2),0))=7,"B-",IF((ROUND(TRUNC(('TRI-2'!M21  ),2),0))=6,"C+",IF((ROUND(TRUNC(('TRI-2'!M21  ),2),0))=5,"C-",IF((ROUND(TRUNC(('TRI-2'!M21  ),2),0))=4,"D+",IF((ROUND(TRUNC(('TRI-2'!M21 ),2),0))=3,"D-",IF((ROUND(TRUNC(('TRI-2'!M21 ),2),0))=2,"E+",IF((ROUND(TRUNC(('TRI-2'!M21  ),2),0))&lt;=1,"E-","")))))))))))</f>
        <v>A+</v>
      </c>
      <c r="N21" s="51" t="str">
        <f>IF(OR('TRI-2'!N21 ="",'TRI-2'!N21&lt;0,'TRI-2'!N21  &gt;10),"",IF((ROUND(TRUNC(('TRI-2'!N21  ),2),0))=10,"A+",IF((ROUND(TRUNC(('TRI-2'!N21  ),2),0))=9,"A-",IF((ROUND(TRUNC(('TRI-2'!N21   ),2),0))=8,"B+",IF((ROUND(TRUNC(('TRI-2'!N21 ),2),0))=7,"B-",IF((ROUND(TRUNC(('TRI-2'!N21  ),2),0))=6,"C+",IF((ROUND(TRUNC(('TRI-2'!N21  ),2),0))=5,"C-",IF((ROUND(TRUNC(('TRI-2'!N21  ),2),0))=4,"D+",IF((ROUND(TRUNC(('TRI-2'!N21 ),2),0))=3,"D-",IF((ROUND(TRUNC(('TRI-2'!N21 ),2),0))=2,"E+",IF((ROUND(TRUNC(('TRI-2'!N21  ),2),0))&lt;=1,"E-","")))))))))))</f>
        <v>A+</v>
      </c>
      <c r="O21" s="51" t="str">
        <f>IF(OR('TRI-2'!O21 ="",'TRI-2'!O21&lt;0,'TRI-2'!O21  &gt;10),"",IF((ROUND(TRUNC(('TRI-2'!O21  ),2),0))=10,"A+",IF((ROUND(TRUNC(('TRI-2'!O21  ),2),0))=9,"A-",IF((ROUND(TRUNC(('TRI-2'!O21   ),2),0))=8,"B+",IF((ROUND(TRUNC(('TRI-2'!O21 ),2),0))=7,"B-",IF((ROUND(TRUNC(('TRI-2'!O21  ),2),0))=6,"C+",IF((ROUND(TRUNC(('TRI-2'!O21  ),2),0))=5,"C-",IF((ROUND(TRUNC(('TRI-2'!O21  ),2),0))=4,"D+",IF((ROUND(TRUNC(('TRI-2'!O21 ),2),0))=3,"D-",IF((ROUND(TRUNC(('TRI-2'!O21 ),2),0))=2,"E+",IF((ROUND(TRUNC(('TRI-2'!O21  ),2),0))&lt;=1,"E-","")))))))))))</f>
        <v>A+</v>
      </c>
      <c r="P21" s="51" t="str">
        <f>IF(OR('TRI-2'!P21 ="",'TRI-2'!P21&lt;0,'TRI-2'!P21  &gt;10),"",IF((ROUND(TRUNC(('TRI-2'!P21  ),2),0))=10,"A+",IF((ROUND(TRUNC(('TRI-2'!P21  ),2),0))=9,"A-",IF((ROUND(TRUNC(('TRI-2'!P21   ),2),0))=8,"B+",IF((ROUND(TRUNC(('TRI-2'!P21 ),2),0))=7,"B-",IF((ROUND(TRUNC(('TRI-2'!P21  ),2),0))=6,"C+",IF((ROUND(TRUNC(('TRI-2'!P21  ),2),0))=5,"C-",IF((ROUND(TRUNC(('TRI-2'!P21  ),2),0))=4,"D+",IF((ROUND(TRUNC(('TRI-2'!P21 ),2),0))=3,"D-",IF((ROUND(TRUNC(('TRI-2'!P21 ),2),0))=2,"E+",IF((ROUND(TRUNC(('TRI-2'!P21  ),2),0))&lt;=1,"E-","")))))))))))</f>
        <v>A+</v>
      </c>
      <c r="Q21" s="51" t="str">
        <f>IF(OR('TRI-2'!Q21 ="",'TRI-2'!Q21&lt;0,'TRI-2'!Q21  &gt;10),"",IF((ROUND(TRUNC(('TRI-2'!Q21  ),2),0))=10,"A+",IF((ROUND(TRUNC(('TRI-2'!Q21  ),2),0))=9,"A-",IF((ROUND(TRUNC(('TRI-2'!Q21   ),2),0))=8,"B+",IF((ROUND(TRUNC(('TRI-2'!Q21 ),2),0))=7,"B-",IF((ROUND(TRUNC(('TRI-2'!Q21  ),2),0))=6,"C+",IF((ROUND(TRUNC(('TRI-2'!Q21  ),2),0))=5,"C-",IF((ROUND(TRUNC(('TRI-2'!Q21  ),2),0))=4,"D+",IF((ROUND(TRUNC(('TRI-2'!Q21 ),2),0))=3,"D-",IF((ROUND(TRUNC(('TRI-2'!Q21 ),2),0))=2,"E+",IF((ROUND(TRUNC(('TRI-2'!Q21  ),2),0))&lt;=1,"E-","")))))))))))</f>
        <v>A+</v>
      </c>
      <c r="R21" s="51" t="str">
        <f>IF(OR('TRI-2'!R21 ="",'TRI-2'!R21&lt;0,'TRI-2'!R21  &gt;10),"",IF((ROUND(TRUNC(('TRI-2'!R21  ),2),0))=10,"A+",IF((ROUND(TRUNC(('TRI-2'!R21  ),2),0))=9,"A-",IF((ROUND(TRUNC(('TRI-2'!R21   ),2),0))=8,"B+",IF((ROUND(TRUNC(('TRI-2'!R21 ),2),0))=7,"B-",IF((ROUND(TRUNC(('TRI-2'!R21  ),2),0))=6,"C+",IF((ROUND(TRUNC(('TRI-2'!R21  ),2),0))=5,"C-",IF((ROUND(TRUNC(('TRI-2'!R21  ),2),0))=4,"D+",IF((ROUND(TRUNC(('TRI-2'!R21 ),2),0))=3,"D-",IF((ROUND(TRUNC(('TRI-2'!R21 ),2),0))=2,"E+",IF((ROUND(TRUNC(('TRI-2'!R21  ),2),0))&lt;=1,"E-","")))))))))))</f>
        <v>A+</v>
      </c>
      <c r="S21" s="51" t="str">
        <f>IF(OR('TRI-2'!S21 ="",'TRI-2'!S21&lt;0,'TRI-2'!S21  &gt;10),"",IF((ROUND(TRUNC(('TRI-2'!S21  ),2),0))=10,"A+",IF((ROUND(TRUNC(('TRI-2'!S21  ),2),0))=9,"A-",IF((ROUND(TRUNC(('TRI-2'!S21   ),2),0))=8,"B+",IF((ROUND(TRUNC(('TRI-2'!S21 ),2),0))=7,"B-",IF((ROUND(TRUNC(('TRI-2'!S21  ),2),0))=6,"C+",IF((ROUND(TRUNC(('TRI-2'!S21  ),2),0))=5,"C-",IF((ROUND(TRUNC(('TRI-2'!S21  ),2),0))=4,"D+",IF((ROUND(TRUNC(('TRI-2'!S21 ),2),0))=3,"D-",IF((ROUND(TRUNC(('TRI-2'!S21 ),2),0))=2,"E+",IF((ROUND(TRUNC(('TRI-2'!S21  ),2),0))&lt;=1,"E-","")))))))))))</f>
        <v>A+</v>
      </c>
      <c r="T21" s="51" t="str">
        <f>IF(OR('TRI-2'!T21 ="",'TRI-2'!T21&lt;0,'TRI-2'!T21  &gt;10),"",IF((ROUND(TRUNC(('TRI-2'!T21  ),2),0))=10,"A+",IF((ROUND(TRUNC(('TRI-2'!T21  ),2),0))=9,"A-",IF((ROUND(TRUNC(('TRI-2'!T21   ),2),0))=8,"B+",IF((ROUND(TRUNC(('TRI-2'!T21 ),2),0))=7,"B-",IF((ROUND(TRUNC(('TRI-2'!T21  ),2),0))=6,"C+",IF((ROUND(TRUNC(('TRI-2'!T21  ),2),0))=5,"C-",IF((ROUND(TRUNC(('TRI-2'!T21  ),2),0))=4,"D+",IF((ROUND(TRUNC(('TRI-2'!T21 ),2),0))=3,"D-",IF((ROUND(TRUNC(('TRI-2'!T21 ),2),0))=2,"E+",IF((ROUND(TRUNC(('TRI-2'!T21  ),2),0))&lt;=1,"E-","")))))))))))</f>
        <v>A+</v>
      </c>
      <c r="U21" s="51" t="str">
        <f>IF(OR('TRI-2'!U21 ="",'TRI-2'!U21&lt;0,'TRI-2'!U21  &gt;10),"",IF((ROUND(TRUNC(('TRI-2'!U21  ),2),0))=10,"A+",IF((ROUND(TRUNC(('TRI-2'!U21  ),2),0))=9,"A-",IF((ROUND(TRUNC(('TRI-2'!U21   ),2),0))=8,"B+",IF((ROUND(TRUNC(('TRI-2'!U21 ),2),0))=7,"B-",IF((ROUND(TRUNC(('TRI-2'!U21  ),2),0))=6,"C+",IF((ROUND(TRUNC(('TRI-2'!U21  ),2),0))=5,"C-",IF((ROUND(TRUNC(('TRI-2'!U21  ),2),0))=4,"D+",IF((ROUND(TRUNC(('TRI-2'!U21 ),2),0))=3,"D-",IF((ROUND(TRUNC(('TRI-2'!U21 ),2),0))=2,"E+",IF((ROUND(TRUNC(('TRI-2'!U21  ),2),0))&lt;=1,"E-","")))))))))))</f>
        <v>A+</v>
      </c>
      <c r="V21" s="51" t="str">
        <f>IF(OR('TRI-2'!V21 ="",'TRI-2'!V21&lt;0,'TRI-2'!V21  &gt;10),"",IF((ROUND(TRUNC(('TRI-2'!V21  ),2),0))=10,"A+",IF((ROUND(TRUNC(('TRI-2'!V21  ),2),0))=9,"A-",IF((ROUND(TRUNC(('TRI-2'!V21   ),2),0))=8,"B+",IF((ROUND(TRUNC(('TRI-2'!V21 ),2),0))=7,"B-",IF((ROUND(TRUNC(('TRI-2'!V21  ),2),0))=6,"C+",IF((ROUND(TRUNC(('TRI-2'!V21  ),2),0))=5,"C-",IF((ROUND(TRUNC(('TRI-2'!V21  ),2),0))=4,"D+",IF((ROUND(TRUNC(('TRI-2'!V21 ),2),0))=3,"D-",IF((ROUND(TRUNC(('TRI-2'!V21 ),2),0))=2,"E+",IF((ROUND(TRUNC(('TRI-2'!V21  ),2),0))&lt;=1,"E-","")))))))))))</f>
        <v>A+</v>
      </c>
      <c r="W21" s="51" t="str">
        <f>IF(OR('TRI-2'!W21 ="",'TRI-2'!W21&lt;0,'TRI-2'!W21  &gt;10),"",IF((ROUND(TRUNC(('TRI-2'!W21  ),2),0))=10,"A+",IF((ROUND(TRUNC(('TRI-2'!W21  ),2),0))=9,"A-",IF((ROUND(TRUNC(('TRI-2'!W21   ),2),0))=8,"B+",IF((ROUND(TRUNC(('TRI-2'!W21 ),2),0))=7,"B-",IF((ROUND(TRUNC(('TRI-2'!W21  ),2),0))=6,"C+",IF((ROUND(TRUNC(('TRI-2'!W21  ),2),0))=5,"C-",IF((ROUND(TRUNC(('TRI-2'!W21  ),2),0))=4,"D+",IF((ROUND(TRUNC(('TRI-2'!W21 ),2),0))=3,"D-",IF((ROUND(TRUNC(('TRI-2'!W21 ),2),0))=2,"E+",IF((ROUND(TRUNC(('TRI-2'!W21  ),2),0))&lt;=1,"E-","")))))))))))</f>
        <v>A+</v>
      </c>
      <c r="X21" s="51" t="str">
        <f>IF(OR('TRI-2'!X21 ="",'TRI-2'!X21&lt;0,'TRI-2'!X21  &gt;10),"",IF((ROUND(TRUNC(('TRI-2'!X21  ),2),0))=10,"A+",IF((ROUND(TRUNC(('TRI-2'!X21  ),2),0))=9,"A-",IF((ROUND(TRUNC(('TRI-2'!X21   ),2),0))=8,"B+",IF((ROUND(TRUNC(('TRI-2'!X21 ),2),0))=7,"B-",IF((ROUND(TRUNC(('TRI-2'!X21  ),2),0))=6,"C+",IF((ROUND(TRUNC(('TRI-2'!X21  ),2),0))=5,"C-",IF((ROUND(TRUNC(('TRI-2'!X21  ),2),0))=4,"D+",IF((ROUND(TRUNC(('TRI-2'!X21 ),2),0))=3,"D-",IF((ROUND(TRUNC(('TRI-2'!X21 ),2),0))=2,"E+",IF((ROUND(TRUNC(('TRI-2'!X21  ),2),0))&lt;=1,"E-","")))))))))))</f>
        <v>A+</v>
      </c>
      <c r="Y21" s="51" t="str">
        <f>IF(OR('TRI-2'!Y21 ="",'TRI-2'!Y21&lt;0,'TRI-2'!Y21  &gt;10),"",IF((ROUND(TRUNC(('TRI-2'!Y21  ),2),0))=10,"A+",IF((ROUND(TRUNC(('TRI-2'!Y21  ),2),0))=9,"A-",IF((ROUND(TRUNC(('TRI-2'!Y21   ),2),0))=8,"B+",IF((ROUND(TRUNC(('TRI-2'!Y21 ),2),0))=7,"B-",IF((ROUND(TRUNC(('TRI-2'!Y21  ),2),0))=6,"C+",IF((ROUND(TRUNC(('TRI-2'!Y21  ),2),0))=5,"C-",IF((ROUND(TRUNC(('TRI-2'!Y21  ),2),0))=4,"D+",IF((ROUND(TRUNC(('TRI-2'!Y21 ),2),0))=3,"D-",IF((ROUND(TRUNC(('TRI-2'!Y21 ),2),0))=2,"E+",IF((ROUND(TRUNC(('TRI-2'!Y21  ),2),0))&lt;=1,"E-","")))))))))))</f>
        <v>A+</v>
      </c>
      <c r="Z21" s="51" t="str">
        <f>IF(OR('TRI-2'!Z21 ="",'TRI-2'!Z21&lt;0,'TRI-2'!Z21  &gt;10),"",IF((ROUND(TRUNC(('TRI-2'!Z21  ),2),0))=10,"A+",IF((ROUND(TRUNC(('TRI-2'!Z21  ),2),0))=9,"A-",IF((ROUND(TRUNC(('TRI-2'!Z21   ),2),0))=8,"B+",IF((ROUND(TRUNC(('TRI-2'!Z21 ),2),0))=7,"B-",IF((ROUND(TRUNC(('TRI-2'!Z21  ),2),0))=6,"C+",IF((ROUND(TRUNC(('TRI-2'!Z21  ),2),0))=5,"C-",IF((ROUND(TRUNC(('TRI-2'!Z21  ),2),0))=4,"D+",IF((ROUND(TRUNC(('TRI-2'!Z21 ),2),0))=3,"D-",IF((ROUND(TRUNC(('TRI-2'!Z21 ),2),0))=2,"E+",IF((ROUND(TRUNC(('TRI-2'!Z21  ),2),0))&lt;=1,"E-","")))))))))))</f>
        <v>A+</v>
      </c>
      <c r="AA21" s="51" t="str">
        <f>IF(OR('TRI-2'!AA21 ="",'TRI-2'!AA21&lt;0,'TRI-2'!AA21  &gt;10),"",IF((ROUND(TRUNC(('TRI-2'!AA21  ),2),0))=10,"A+",IF((ROUND(TRUNC(('TRI-2'!AA21  ),2),0))=9,"A-",IF((ROUND(TRUNC(('TRI-2'!AA21   ),2),0))=8,"B+",IF((ROUND(TRUNC(('TRI-2'!AA21 ),2),0))=7,"B-",IF((ROUND(TRUNC(('TRI-2'!AA21  ),2),0))=6,"C+",IF((ROUND(TRUNC(('TRI-2'!AA21  ),2),0))=5,"C-",IF((ROUND(TRUNC(('TRI-2'!AA21  ),2),0))=4,"D+",IF((ROUND(TRUNC(('TRI-2'!AA21 ),2),0))=3,"D-",IF((ROUND(TRUNC(('TRI-2'!AA21 ),2),0))=2,"E+",IF((ROUND(TRUNC(('TRI-2'!AA21  ),2),0))&lt;=1,"E-","")))))))))))</f>
        <v>A+</v>
      </c>
      <c r="AB21" s="51" t="str">
        <f>IF(OR('TRI-2'!AB21 ="",'TRI-2'!AB21&lt;0,'TRI-2'!AB21  &gt;10),"",IF((ROUND(TRUNC(('TRI-2'!AB21  ),2),0))=10,"A+",IF((ROUND(TRUNC(('TRI-2'!AB21  ),2),0))=9,"A-",IF((ROUND(TRUNC(('TRI-2'!AB21   ),2),0))=8,"B+",IF((ROUND(TRUNC(('TRI-2'!AB21 ),2),0))=7,"B-",IF((ROUND(TRUNC(('TRI-2'!AB21  ),2),0))=6,"C+",IF((ROUND(TRUNC(('TRI-2'!AB21  ),2),0))=5,"C-",IF((ROUND(TRUNC(('TRI-2'!AB21  ),2),0))=4,"D+",IF((ROUND(TRUNC(('TRI-2'!AB21 ),2),0))=3,"D-",IF((ROUND(TRUNC(('TRI-2'!AB21 ),2),0))=2,"E+",IF((ROUND(TRUNC(('TRI-2'!AB21  ),2),0))&lt;=1,"E-","")))))))))))</f>
        <v>A+</v>
      </c>
      <c r="AC21" s="51" t="str">
        <f>IF(OR('TRI-2'!AC21 ="",'TRI-2'!AC21&lt;0,'TRI-2'!AC21  &gt;10),"",IF((ROUND(TRUNC(('TRI-2'!AC21  ),2),0))=10,"A+",IF((ROUND(TRUNC(('TRI-2'!AC21  ),2),0))=9,"A-",IF((ROUND(TRUNC(('TRI-2'!AC21   ),2),0))=8,"B+",IF((ROUND(TRUNC(('TRI-2'!AC21 ),2),0))=7,"B-",IF((ROUND(TRUNC(('TRI-2'!AC21  ),2),0))=6,"C+",IF((ROUND(TRUNC(('TRI-2'!AC21  ),2),0))=5,"C-",IF((ROUND(TRUNC(('TRI-2'!AC21  ),2),0))=4,"D+",IF((ROUND(TRUNC(('TRI-2'!AC21 ),2),0))=3,"D-",IF((ROUND(TRUNC(('TRI-2'!AC21 ),2),0))=2,"E+",IF((ROUND(TRUNC(('TRI-2'!AC21  ),2),0))&lt;=1,"E-","")))))))))))</f>
        <v>A+</v>
      </c>
      <c r="AD21" s="51" t="str">
        <f>IF(OR('TRI-2'!AD21 ="",'TRI-2'!AD21&lt;0,'TRI-2'!AD21  &gt;10),"",IF((ROUND(TRUNC(('TRI-2'!AD21  ),2),0))=10,"A+",IF((ROUND(TRUNC(('TRI-2'!AD21  ),2),0))=9,"A-",IF((ROUND(TRUNC(('TRI-2'!AD21   ),2),0))=8,"B+",IF((ROUND(TRUNC(('TRI-2'!AD21 ),2),0))=7,"B-",IF((ROUND(TRUNC(('TRI-2'!AD21  ),2),0))=6,"C+",IF((ROUND(TRUNC(('TRI-2'!AD21  ),2),0))=5,"C-",IF((ROUND(TRUNC(('TRI-2'!AD21  ),2),0))=4,"D+",IF((ROUND(TRUNC(('TRI-2'!AD21 ),2),0))=3,"D-",IF((ROUND(TRUNC(('TRI-2'!AD21 ),2),0))=2,"E+",IF((ROUND(TRUNC(('TRI-2'!AD21  ),2),0))&lt;=1,"E-","")))))))))))</f>
        <v>A+</v>
      </c>
      <c r="AE21" s="51" t="str">
        <f>IF(OR('TRI-2'!AE21 ="",'TRI-2'!AE21&lt;0,'TRI-2'!AE21  &gt;10),"",IF((ROUND(TRUNC(('TRI-2'!AE21  ),2),0))=10,"A+",IF((ROUND(TRUNC(('TRI-2'!AE21  ),2),0))=9,"A-",IF((ROUND(TRUNC(('TRI-2'!AE21   ),2),0))=8,"B+",IF((ROUND(TRUNC(('TRI-2'!AE21 ),2),0))=7,"B-",IF((ROUND(TRUNC(('TRI-2'!AE21  ),2),0))=6,"C+",IF((ROUND(TRUNC(('TRI-2'!AE21  ),2),0))=5,"C-",IF((ROUND(TRUNC(('TRI-2'!AE21  ),2),0))=4,"D+",IF((ROUND(TRUNC(('TRI-2'!AE21 ),2),0))=3,"D-",IF((ROUND(TRUNC(('TRI-2'!AE21 ),2),0))=2,"E+",IF((ROUND(TRUNC(('TRI-2'!AE21  ),2),0))&lt;=1,"E-","")))))))))))</f>
        <v>A+</v>
      </c>
      <c r="AF21" s="51" t="str">
        <f>IF(OR('TRI-2'!AF21 ="",'TRI-2'!AF21&lt;0,'TRI-2'!AF21  &gt;10),"",IF((ROUND(TRUNC(('TRI-2'!AF21  ),2),0))=10,"A+",IF((ROUND(TRUNC(('TRI-2'!AF21  ),2),0))=9,"A-",IF((ROUND(TRUNC(('TRI-2'!AF21   ),2),0))=8,"B+",IF((ROUND(TRUNC(('TRI-2'!AF21 ),2),0))=7,"B-",IF((ROUND(TRUNC(('TRI-2'!AF21  ),2),0))=6,"C+",IF((ROUND(TRUNC(('TRI-2'!AF21  ),2),0))=5,"C-",IF((ROUND(TRUNC(('TRI-2'!AF21  ),2),0))=4,"D+",IF((ROUND(TRUNC(('TRI-2'!AF21 ),2),0))=3,"D-",IF((ROUND(TRUNC(('TRI-2'!AF21 ),2),0))=2,"E+",IF((ROUND(TRUNC(('TRI-2'!AF21  ),2),0))&lt;=1,"E-","")))))))))))</f>
        <v>A+</v>
      </c>
      <c r="AG21" s="51" t="str">
        <f>IF(OR('TRI-2'!AG21 ="",'TRI-2'!AG21&lt;0,'TRI-2'!AG21  &gt;10),"",IF((ROUND(TRUNC(('TRI-2'!AG21  ),2),0))=10,"A+",IF((ROUND(TRUNC(('TRI-2'!AG21  ),2),0))=9,"A-",IF((ROUND(TRUNC(('TRI-2'!AG21   ),2),0))=8,"B+",IF((ROUND(TRUNC(('TRI-2'!AG21 ),2),0))=7,"B-",IF((ROUND(TRUNC(('TRI-2'!AG21  ),2),0))=6,"C+",IF((ROUND(TRUNC(('TRI-2'!AG21  ),2),0))=5,"C-",IF((ROUND(TRUNC(('TRI-2'!AG21  ),2),0))=4,"D+",IF((ROUND(TRUNC(('TRI-2'!AG21 ),2),0))=3,"D-",IF((ROUND(TRUNC(('TRI-2'!AG21 ),2),0))=2,"E+",IF((ROUND(TRUNC(('TRI-2'!AG21  ),2),0))&lt;=1,"E-","")))))))))))</f>
        <v>A+</v>
      </c>
      <c r="AH21" s="51" t="str">
        <f>IF(OR('TRI-2'!AH21 ="",'TRI-2'!AH21&lt;0,'TRI-2'!AH21  &gt;10),"",IF((ROUND(TRUNC(('TRI-2'!AH21  ),2),0))=10,"A+",IF((ROUND(TRUNC(('TRI-2'!AH21  ),2),0))=9,"A-",IF((ROUND(TRUNC(('TRI-2'!AH21   ),2),0))=8,"B+",IF((ROUND(TRUNC(('TRI-2'!AH21 ),2),0))=7,"B-",IF((ROUND(TRUNC(('TRI-2'!AH21  ),2),0))=6,"C+",IF((ROUND(TRUNC(('TRI-2'!AH21  ),2),0))=5,"C-",IF((ROUND(TRUNC(('TRI-2'!AH21  ),2),0))=4,"D+",IF((ROUND(TRUNC(('TRI-2'!AH21 ),2),0))=3,"D-",IF((ROUND(TRUNC(('TRI-2'!AH21 ),2),0))=2,"E+",IF((ROUND(TRUNC(('TRI-2'!AH21  ),2),0))&lt;=1,"E-","")))))))))))</f>
        <v>A+</v>
      </c>
      <c r="AI21" s="51" t="str">
        <f>IF(OR('TRI-2'!AI21 ="",'TRI-2'!AI21&lt;0,'TRI-2'!AI21  &gt;10),"",IF((ROUND(TRUNC(('TRI-2'!AI21  ),2),0))=10,"A+",IF((ROUND(TRUNC(('TRI-2'!AI21  ),2),0))=9,"A-",IF((ROUND(TRUNC(('TRI-2'!AI21   ),2),0))=8,"B+",IF((ROUND(TRUNC(('TRI-2'!AI21 ),2),0))=7,"B-",IF((ROUND(TRUNC(('TRI-2'!AI21  ),2),0))=6,"C+",IF((ROUND(TRUNC(('TRI-2'!AI21  ),2),0))=5,"C-",IF((ROUND(TRUNC(('TRI-2'!AI21  ),2),0))=4,"D+",IF((ROUND(TRUNC(('TRI-2'!AI21 ),2),0))=3,"D-",IF((ROUND(TRUNC(('TRI-2'!AI21 ),2),0))=2,"E+",IF((ROUND(TRUNC(('TRI-2'!AI21  ),2),0))&lt;=1,"E-","")))))))))))</f>
        <v>A+</v>
      </c>
      <c r="AJ21" s="51" t="str">
        <f>IF(OR('TRI-2'!AJ21 ="",'TRI-2'!AJ21&lt;0,'TRI-2'!AJ21  &gt;10),"",IF((ROUND(TRUNC(('TRI-2'!AJ21  ),2),0))=10,"A+",IF((ROUND(TRUNC(('TRI-2'!AJ21  ),2),0))=9,"A-",IF((ROUND(TRUNC(('TRI-2'!AJ21   ),2),0))=8,"B+",IF((ROUND(TRUNC(('TRI-2'!AJ21 ),2),0))=7,"B-",IF((ROUND(TRUNC(('TRI-2'!AJ21  ),2),0))=6,"C+",IF((ROUND(TRUNC(('TRI-2'!AJ21  ),2),0))=5,"C-",IF((ROUND(TRUNC(('TRI-2'!AJ21  ),2),0))=4,"D+",IF((ROUND(TRUNC(('TRI-2'!AJ21 ),2),0))=3,"D-",IF((ROUND(TRUNC(('TRI-2'!AJ21 ),2),0))=2,"E+",IF((ROUND(TRUNC(('TRI-2'!AJ21  ),2),0))&lt;=1,"E-","")))))))))))</f>
        <v>A+</v>
      </c>
      <c r="AK21" s="51" t="str">
        <f>IF(OR('TRI-2'!AK21 ="",'TRI-2'!AK21&lt;0,'TRI-2'!AK21  &gt;10),"",IF((ROUND(TRUNC(('TRI-2'!AK21  ),2),0))=10,"A+",IF((ROUND(TRUNC(('TRI-2'!AK21  ),2),0))=9,"A-",IF((ROUND(TRUNC(('TRI-2'!AK21   ),2),0))=8,"B+",IF((ROUND(TRUNC(('TRI-2'!AK21 ),2),0))=7,"B-",IF((ROUND(TRUNC(('TRI-2'!AK21  ),2),0))=6,"C+",IF((ROUND(TRUNC(('TRI-2'!AK21  ),2),0))=5,"C-",IF((ROUND(TRUNC(('TRI-2'!AK21  ),2),0))=4,"D+",IF((ROUND(TRUNC(('TRI-2'!AK21 ),2),0))=3,"D-",IF((ROUND(TRUNC(('TRI-2'!AK21 ),2),0))=2,"E+",IF((ROUND(TRUNC(('TRI-2'!AK21  ),2),0))&lt;=1,"E-","")))))))))))</f>
        <v>A+</v>
      </c>
      <c r="AL21" s="51" t="str">
        <f>IF(OR('TRI-2'!AL21 ="",'TRI-2'!AL21&lt;0,'TRI-2'!AL21  &gt;10),"",IF((ROUND(TRUNC(('TRI-2'!AL21  ),2),0))=10,"A+",IF((ROUND(TRUNC(('TRI-2'!AL21  ),2),0))=9,"A-",IF((ROUND(TRUNC(('TRI-2'!AL21   ),2),0))=8,"B+",IF((ROUND(TRUNC(('TRI-2'!AL21 ),2),0))=7,"B-",IF((ROUND(TRUNC(('TRI-2'!AL21  ),2),0))=6,"C+",IF((ROUND(TRUNC(('TRI-2'!AL21  ),2),0))=5,"C-",IF((ROUND(TRUNC(('TRI-2'!AL21  ),2),0))=4,"D+",IF((ROUND(TRUNC(('TRI-2'!AL21 ),2),0))=3,"D-",IF((ROUND(TRUNC(('TRI-2'!AL21 ),2),0))=2,"E+",IF((ROUND(TRUNC(('TRI-2'!AL21  ),2),0))&lt;=1,"E-","")))))))))))</f>
        <v>A+</v>
      </c>
      <c r="AM21" s="51" t="str">
        <f>IF(OR('TRI-2'!AM21 ="",'TRI-2'!AM21&lt;0,'TRI-2'!AM21  &gt;10),"",IF((ROUND(TRUNC(('TRI-2'!AM21  ),2),0))=10,"A+",IF((ROUND(TRUNC(('TRI-2'!AM21  ),2),0))=9,"A-",IF((ROUND(TRUNC(('TRI-2'!AM21   ),2),0))=8,"B+",IF((ROUND(TRUNC(('TRI-2'!AM21 ),2),0))=7,"B-",IF((ROUND(TRUNC(('TRI-2'!AM21  ),2),0))=6,"C+",IF((ROUND(TRUNC(('TRI-2'!AM21  ),2),0))=5,"C-",IF((ROUND(TRUNC(('TRI-2'!AM21  ),2),0))=4,"D+",IF((ROUND(TRUNC(('TRI-2'!AM21 ),2),0))=3,"D-",IF((ROUND(TRUNC(('TRI-2'!AM21 ),2),0))=2,"E+",IF((ROUND(TRUNC(('TRI-2'!AM21  ),2),0))&lt;=1,"E-","")))))))))))</f>
        <v>A+</v>
      </c>
      <c r="AN21" s="51" t="str">
        <f>IF(OR('TRI-2'!AN21 ="",'TRI-2'!AN21&lt;0,'TRI-2'!AN21  &gt;10),"",IF((ROUND(TRUNC(('TRI-2'!AN21  ),2),0))=10,"A+",IF((ROUND(TRUNC(('TRI-2'!AN21  ),2),0))=9,"A-",IF((ROUND(TRUNC(('TRI-2'!AN21   ),2),0))=8,"B+",IF((ROUND(TRUNC(('TRI-2'!AN21 ),2),0))=7,"B-",IF((ROUND(TRUNC(('TRI-2'!AN21  ),2),0))=6,"C+",IF((ROUND(TRUNC(('TRI-2'!AN21  ),2),0))=5,"C-",IF((ROUND(TRUNC(('TRI-2'!AN21  ),2),0))=4,"D+",IF((ROUND(TRUNC(('TRI-2'!AN21 ),2),0))=3,"D-",IF((ROUND(TRUNC(('TRI-2'!AN21 ),2),0))=2,"E+",IF((ROUND(TRUNC(('TRI-2'!AN21  ),2),0))&lt;=1,"E-","")))))))))))</f>
        <v>A+</v>
      </c>
      <c r="AO21" s="51" t="str">
        <f>IF(OR('TRI-2'!AO21 ="",'TRI-2'!AO21&lt;0,'TRI-2'!AO21  &gt;10),"",IF((ROUND(TRUNC(('TRI-2'!AO21  ),2),0))=10,"A+",IF((ROUND(TRUNC(('TRI-2'!AO21  ),2),0))=9,"A-",IF((ROUND(TRUNC(('TRI-2'!AO21   ),2),0))=8,"B+",IF((ROUND(TRUNC(('TRI-2'!AO21 ),2),0))=7,"B-",IF((ROUND(TRUNC(('TRI-2'!AO21  ),2),0))=6,"C+",IF((ROUND(TRUNC(('TRI-2'!AO21  ),2),0))=5,"C-",IF((ROUND(TRUNC(('TRI-2'!AO21  ),2),0))=4,"D+",IF((ROUND(TRUNC(('TRI-2'!AO21 ),2),0))=3,"D-",IF((ROUND(TRUNC(('TRI-2'!AO21 ),2),0))=2,"E+",IF((ROUND(TRUNC(('TRI-2'!AO21  ),2),0))&lt;=1,"E-","")))))))))))</f>
        <v>A+</v>
      </c>
      <c r="AP21" s="51" t="str">
        <f>IF(OR('TRI-2'!AP21 ="",'TRI-2'!AP21&lt;0,'TRI-2'!AP21  &gt;10),"",IF((ROUND(TRUNC(('TRI-2'!AP21  ),2),0))=10,"A+",IF((ROUND(TRUNC(('TRI-2'!AP21  ),2),0))=9,"A-",IF((ROUND(TRUNC(('TRI-2'!AP21   ),2),0))=8,"B+",IF((ROUND(TRUNC(('TRI-2'!AP21 ),2),0))=7,"B-",IF((ROUND(TRUNC(('TRI-2'!AP21  ),2),0))=6,"C+",IF((ROUND(TRUNC(('TRI-2'!AP21  ),2),0))=5,"C-",IF((ROUND(TRUNC(('TRI-2'!AP21  ),2),0))=4,"D+",IF((ROUND(TRUNC(('TRI-2'!AP21 ),2),0))=3,"D-",IF((ROUND(TRUNC(('TRI-2'!AP21 ),2),0))=2,"E+",IF((ROUND(TRUNC(('TRI-2'!AP21  ),2),0))&lt;=1,"E-","")))))))))))</f>
        <v>A+</v>
      </c>
      <c r="AQ21" s="51" t="str">
        <f>IF(OR('TRI-2'!AQ21 ="",'TRI-2'!AQ21&lt;0,'TRI-2'!AQ21  &gt;10),"",IF((ROUND(TRUNC(('TRI-2'!AQ21  ),2),0))=10,"A+",IF((ROUND(TRUNC(('TRI-2'!AQ21  ),2),0))=9,"A-",IF((ROUND(TRUNC(('TRI-2'!AQ21   ),2),0))=8,"B+",IF((ROUND(TRUNC(('TRI-2'!AQ21 ),2),0))=7,"B-",IF((ROUND(TRUNC(('TRI-2'!AQ21  ),2),0))=6,"C+",IF((ROUND(TRUNC(('TRI-2'!AQ21  ),2),0))=5,"C-",IF((ROUND(TRUNC(('TRI-2'!AQ21  ),2),0))=4,"D+",IF((ROUND(TRUNC(('TRI-2'!AQ21 ),2),0))=3,"D-",IF((ROUND(TRUNC(('TRI-2'!AQ21 ),2),0))=2,"E+",IF((ROUND(TRUNC(('TRI-2'!AQ21  ),2),0))&lt;=1,"E-","")))))))))))</f>
        <v>A+</v>
      </c>
      <c r="AR21" s="51" t="str">
        <f>IF(OR('TRI-2'!AR21 ="",'TRI-2'!AR21&lt;0,'TRI-2'!AR21  &gt;10),"",IF((ROUND(TRUNC(('TRI-2'!AR21  ),2),0))=10,"A+",IF((ROUND(TRUNC(('TRI-2'!AR21  ),2),0))=9,"A-",IF((ROUND(TRUNC(('TRI-2'!AR21   ),2),0))=8,"B+",IF((ROUND(TRUNC(('TRI-2'!AR21 ),2),0))=7,"B-",IF((ROUND(TRUNC(('TRI-2'!AR21  ),2),0))=6,"C+",IF((ROUND(TRUNC(('TRI-2'!AR21  ),2),0))=5,"C-",IF((ROUND(TRUNC(('TRI-2'!AR21  ),2),0))=4,"D+",IF((ROUND(TRUNC(('TRI-2'!AR21 ),2),0))=3,"D-",IF((ROUND(TRUNC(('TRI-2'!AR21 ),2),0))=2,"E+",IF((ROUND(TRUNC(('TRI-2'!AR21  ),2),0))&lt;=1,"E-","")))))))))))</f>
        <v>A+</v>
      </c>
      <c r="AS21" s="51" t="str">
        <f>IF(OR('TRI-2'!AS21 ="",'TRI-2'!AS21&lt;0,'TRI-2'!AS21  &gt;10),"",IF((ROUND(TRUNC(('TRI-2'!AS21  ),2),0))=10,"A+",IF((ROUND(TRUNC(('TRI-2'!AS21  ),2),0))=9,"A-",IF((ROUND(TRUNC(('TRI-2'!AS21   ),2),0))=8,"B+",IF((ROUND(TRUNC(('TRI-2'!AS21 ),2),0))=7,"B-",IF((ROUND(TRUNC(('TRI-2'!AS21  ),2),0))=6,"C+",IF((ROUND(TRUNC(('TRI-2'!AS21  ),2),0))=5,"C-",IF((ROUND(TRUNC(('TRI-2'!AS21  ),2),0))=4,"D+",IF((ROUND(TRUNC(('TRI-2'!AS21 ),2),0))=3,"D-",IF((ROUND(TRUNC(('TRI-2'!AS21 ),2),0))=2,"E+",IF((ROUND(TRUNC(('TRI-2'!AS21  ),2),0))&lt;=1,"E-","")))))))))))</f>
        <v>A+</v>
      </c>
      <c r="AT21" s="51" t="str">
        <f>IF(OR('TRI-2'!AT21 ="",'TRI-2'!AT21&lt;0,'TRI-2'!AT21  &gt;10),"",IF((ROUND(TRUNC(('TRI-2'!AT21  ),2),0))=10,"A+",IF((ROUND(TRUNC(('TRI-2'!AT21  ),2),0))=9,"A-",IF((ROUND(TRUNC(('TRI-2'!AT21   ),2),0))=8,"B+",IF((ROUND(TRUNC(('TRI-2'!AT21 ),2),0))=7,"B-",IF((ROUND(TRUNC(('TRI-2'!AT21  ),2),0))=6,"C+",IF((ROUND(TRUNC(('TRI-2'!AT21  ),2),0))=5,"C-",IF((ROUND(TRUNC(('TRI-2'!AT21  ),2),0))=4,"D+",IF((ROUND(TRUNC(('TRI-2'!AT21 ),2),0))=3,"D-",IF((ROUND(TRUNC(('TRI-2'!AT21 ),2),0))=2,"E+",IF((ROUND(TRUNC(('TRI-2'!AT21  ),2),0))&lt;=1,"E-","")))))))))))</f>
        <v>A+</v>
      </c>
      <c r="AU21" s="51" t="str">
        <f>IF(OR('TRI-2'!AU21 ="",'TRI-2'!AU21&lt;0,'TRI-2'!AU21  &gt;10),"",IF((ROUND(TRUNC(('TRI-2'!AU21  ),2),0))=10,"A+",IF((ROUND(TRUNC(('TRI-2'!AU21  ),2),0))=9,"A-",IF((ROUND(TRUNC(('TRI-2'!AU21   ),2),0))=8,"B+",IF((ROUND(TRUNC(('TRI-2'!AU21 ),2),0))=7,"B-",IF((ROUND(TRUNC(('TRI-2'!AU21  ),2),0))=6,"C+",IF((ROUND(TRUNC(('TRI-2'!AU21  ),2),0))=5,"C-",IF((ROUND(TRUNC(('TRI-2'!AU21  ),2),0))=4,"D+",IF((ROUND(TRUNC(('TRI-2'!AU21 ),2),0))=3,"D-",IF((ROUND(TRUNC(('TRI-2'!AU21 ),2),0))=2,"E+",IF((ROUND(TRUNC(('TRI-2'!AU21  ),2),0))&lt;=1,"E-","")))))))))))</f>
        <v>A+</v>
      </c>
      <c r="AV21" s="51" t="str">
        <f>IF(OR('TRI-2'!AV21 ="",'TRI-2'!AV21&lt;0,'TRI-2'!AV21  &gt;10),"",IF((ROUND(TRUNC(('TRI-2'!AV21  ),2),0))=10,"A+",IF((ROUND(TRUNC(('TRI-2'!AV21  ),2),0))=9,"A-",IF((ROUND(TRUNC(('TRI-2'!AV21   ),2),0))=8,"B+",IF((ROUND(TRUNC(('TRI-2'!AV21 ),2),0))=7,"B-",IF((ROUND(TRUNC(('TRI-2'!AV21  ),2),0))=6,"C+",IF((ROUND(TRUNC(('TRI-2'!AV21  ),2),0))=5,"C-",IF((ROUND(TRUNC(('TRI-2'!AV21  ),2),0))=4,"D+",IF((ROUND(TRUNC(('TRI-2'!AV21 ),2),0))=3,"D-",IF((ROUND(TRUNC(('TRI-2'!AV21 ),2),0))=2,"E+",IF((ROUND(TRUNC(('TRI-2'!AV21  ),2),0))&lt;=1,"E-","")))))))))))</f>
        <v>A+</v>
      </c>
      <c r="AW21" s="51" t="str">
        <f>IF(OR('TRI-2'!AW21 ="",'TRI-2'!AW21&lt;0,'TRI-2'!AW21  &gt;10),"",IF((ROUND(TRUNC(('TRI-2'!AW21  ),2),0))=10,"A+",IF((ROUND(TRUNC(('TRI-2'!AW21  ),2),0))=9,"A-",IF((ROUND(TRUNC(('TRI-2'!AW21   ),2),0))=8,"B+",IF((ROUND(TRUNC(('TRI-2'!AW21 ),2),0))=7,"B-",IF((ROUND(TRUNC(('TRI-2'!AW21  ),2),0))=6,"C+",IF((ROUND(TRUNC(('TRI-2'!AW21  ),2),0))=5,"C-",IF((ROUND(TRUNC(('TRI-2'!AW21  ),2),0))=4,"D+",IF((ROUND(TRUNC(('TRI-2'!AW21 ),2),0))=3,"D-",IF((ROUND(TRUNC(('TRI-2'!AW21 ),2),0))=2,"E+",IF((ROUND(TRUNC(('TRI-2'!AW21  ),2),0))&lt;=1,"E-","")))))))))))</f>
        <v>A+</v>
      </c>
      <c r="AX21" s="51" t="str">
        <f>IF(OR('TRI-2'!AX21 ="",'TRI-2'!AX21&lt;0,'TRI-2'!AX21  &gt;10),"",IF((ROUND(TRUNC(('TRI-2'!AX21  ),2),0))=10,"A+",IF((ROUND(TRUNC(('TRI-2'!AX21  ),2),0))=9,"A-",IF((ROUND(TRUNC(('TRI-2'!AX21   ),2),0))=8,"B+",IF((ROUND(TRUNC(('TRI-2'!AX21 ),2),0))=7,"B-",IF((ROUND(TRUNC(('TRI-2'!AX21  ),2),0))=6,"C+",IF((ROUND(TRUNC(('TRI-2'!AX21  ),2),0))=5,"C-",IF((ROUND(TRUNC(('TRI-2'!AX21  ),2),0))=4,"D+",IF((ROUND(TRUNC(('TRI-2'!AX21 ),2),0))=3,"D-",IF((ROUND(TRUNC(('TRI-2'!AX21 ),2),0))=2,"E+",IF((ROUND(TRUNC(('TRI-2'!AX21  ),2),0))&lt;=1,"E-","")))))))))))</f>
        <v>A+</v>
      </c>
      <c r="AY21" s="51" t="str">
        <f>IF(OR('TRI-2'!AY21 ="",'TRI-2'!AY21&lt;0,'TRI-2'!AY21  &gt;10),"",IF((ROUND(TRUNC(('TRI-2'!AY21  ),2),0))=10,"A+",IF((ROUND(TRUNC(('TRI-2'!AY21  ),2),0))=9,"A-",IF((ROUND(TRUNC(('TRI-2'!AY21   ),2),0))=8,"B+",IF((ROUND(TRUNC(('TRI-2'!AY21 ),2),0))=7,"B-",IF((ROUND(TRUNC(('TRI-2'!AY21  ),2),0))=6,"C+",IF((ROUND(TRUNC(('TRI-2'!AY21  ),2),0))=5,"C-",IF((ROUND(TRUNC(('TRI-2'!AY21  ),2),0))=4,"D+",IF((ROUND(TRUNC(('TRI-2'!AY21 ),2),0))=3,"D-",IF((ROUND(TRUNC(('TRI-2'!AY21 ),2),0))=2,"E+",IF((ROUND(TRUNC(('TRI-2'!AY21  ),2),0))&lt;=1,"E-","")))))))))))</f>
        <v>A+</v>
      </c>
      <c r="AZ21" s="51" t="str">
        <f>IF(OR('TRI-2'!AZ21 ="",'TRI-2'!AZ21&lt;0,'TRI-2'!AZ21  &gt;10),"",IF((ROUND(TRUNC(('TRI-2'!AZ21  ),2),0))=10,"A+",IF((ROUND(TRUNC(('TRI-2'!AZ21  ),2),0))=9,"A-",IF((ROUND(TRUNC(('TRI-2'!AZ21   ),2),0))=8,"B+",IF((ROUND(TRUNC(('TRI-2'!AZ21 ),2),0))=7,"B-",IF((ROUND(TRUNC(('TRI-2'!AZ21  ),2),0))=6,"C+",IF((ROUND(TRUNC(('TRI-2'!AZ21  ),2),0))=5,"C-",IF((ROUND(TRUNC(('TRI-2'!AZ21  ),2),0))=4,"D+",IF((ROUND(TRUNC(('TRI-2'!AZ21 ),2),0))=3,"D-",IF((ROUND(TRUNC(('TRI-2'!AZ21 ),2),0))=2,"E+",IF((ROUND(TRUNC(('TRI-2'!AZ21  ),2),0))&lt;=1,"E-","")))))))))))</f>
        <v>A+</v>
      </c>
      <c r="BA21" s="51" t="str">
        <f>IF(OR('TRI-2'!BA21 ="",'TRI-2'!BA21&lt;0,'TRI-2'!BA21  &gt;10),"",IF((ROUND(TRUNC(('TRI-2'!BA21  ),2),0))=10,"A+",IF((ROUND(TRUNC(('TRI-2'!BA21  ),2),0))=9,"A-",IF((ROUND(TRUNC(('TRI-2'!BA21   ),2),0))=8,"B+",IF((ROUND(TRUNC(('TRI-2'!BA21 ),2),0))=7,"B-",IF((ROUND(TRUNC(('TRI-2'!BA21  ),2),0))=6,"C+",IF((ROUND(TRUNC(('TRI-2'!BA21  ),2),0))=5,"C-",IF((ROUND(TRUNC(('TRI-2'!BA21  ),2),0))=4,"D+",IF((ROUND(TRUNC(('TRI-2'!BA21 ),2),0))=3,"D-",IF((ROUND(TRUNC(('TRI-2'!BA21 ),2),0))=2,"E+",IF((ROUND(TRUNC(('TRI-2'!BA21  ),2),0))&lt;=1,"E-","")))))))))))</f>
        <v>A+</v>
      </c>
      <c r="BB21" s="51" t="str">
        <f>IF(OR('TRI-2'!BB21 ="",'TRI-2'!BB21&lt;0,'TRI-2'!BB21  &gt;10),"",IF((ROUND(TRUNC(('TRI-2'!BB21  ),2),0))=10,"A+",IF((ROUND(TRUNC(('TRI-2'!BB21  ),2),0))=9,"A-",IF((ROUND(TRUNC(('TRI-2'!BB21   ),2),0))=8,"B+",IF((ROUND(TRUNC(('TRI-2'!BB21 ),2),0))=7,"B-",IF((ROUND(TRUNC(('TRI-2'!BB21  ),2),0))=6,"C+",IF((ROUND(TRUNC(('TRI-2'!BB21  ),2),0))=5,"C-",IF((ROUND(TRUNC(('TRI-2'!BB21  ),2),0))=4,"D+",IF((ROUND(TRUNC(('TRI-2'!BB21 ),2),0))=3,"D-",IF((ROUND(TRUNC(('TRI-2'!BB21 ),2),0))=2,"E+",IF((ROUND(TRUNC(('TRI-2'!BB21  ),2),0))&lt;=1,"E-","")))))))))))</f>
        <v>A+</v>
      </c>
      <c r="BC21" s="51" t="str">
        <f>IF(OR('TRI-2'!BC21 ="",'TRI-2'!BC21&lt;0,'TRI-2'!BC21  &gt;10),"",IF((ROUND(TRUNC(('TRI-2'!BC21  ),2),0))=10,"A+",IF((ROUND(TRUNC(('TRI-2'!BC21  ),2),0))=9,"A-",IF((ROUND(TRUNC(('TRI-2'!BC21   ),2),0))=8,"B+",IF((ROUND(TRUNC(('TRI-2'!BC21 ),2),0))=7,"B-",IF((ROUND(TRUNC(('TRI-2'!BC21  ),2),0))=6,"C+",IF((ROUND(TRUNC(('TRI-2'!BC21  ),2),0))=5,"C-",IF((ROUND(TRUNC(('TRI-2'!BC21  ),2),0))=4,"D+",IF((ROUND(TRUNC(('TRI-2'!BC21 ),2),0))=3,"D-",IF((ROUND(TRUNC(('TRI-2'!BC21 ),2),0))=2,"E+",IF((ROUND(TRUNC(('TRI-2'!BC21  ),2),0))&lt;=1,"E-","")))))))))))</f>
        <v>A+</v>
      </c>
      <c r="BD21" s="51" t="str">
        <f>IF(OR('TRI-2'!BD21 ="",'TRI-2'!BD21&lt;0,'TRI-2'!BD21  &gt;10),"",IF((ROUND(TRUNC(('TRI-2'!BD21  ),2),0))=10,"A+",IF((ROUND(TRUNC(('TRI-2'!BD21  ),2),0))=9,"A-",IF((ROUND(TRUNC(('TRI-2'!BD21   ),2),0))=8,"B+",IF((ROUND(TRUNC(('TRI-2'!BD21 ),2),0))=7,"B-",IF((ROUND(TRUNC(('TRI-2'!BD21  ),2),0))=6,"C+",IF((ROUND(TRUNC(('TRI-2'!BD21  ),2),0))=5,"C-",IF((ROUND(TRUNC(('TRI-2'!BD21  ),2),0))=4,"D+",IF((ROUND(TRUNC(('TRI-2'!BD21 ),2),0))=3,"D-",IF((ROUND(TRUNC(('TRI-2'!BD21 ),2),0))=2,"E+",IF((ROUND(TRUNC(('TRI-2'!BD21  ),2),0))&lt;=1,"E-","")))))))))))</f>
        <v>A+</v>
      </c>
      <c r="BE21" s="51" t="str">
        <f>IF(OR('TRI-2'!BE21 ="",'TRI-2'!BE21&lt;0,'TRI-2'!BE21  &gt;10),"",IF((ROUND(TRUNC(('TRI-2'!BE21  ),2),0))=10,"A+",IF((ROUND(TRUNC(('TRI-2'!BE21  ),2),0))=9,"A-",IF((ROUND(TRUNC(('TRI-2'!BE21   ),2),0))=8,"B+",IF((ROUND(TRUNC(('TRI-2'!BE21 ),2),0))=7,"B-",IF((ROUND(TRUNC(('TRI-2'!BE21  ),2),0))=6,"C+",IF((ROUND(TRUNC(('TRI-2'!BE21  ),2),0))=5,"C-",IF((ROUND(TRUNC(('TRI-2'!BE21  ),2),0))=4,"D+",IF((ROUND(TRUNC(('TRI-2'!BE21 ),2),0))=3,"D-",IF((ROUND(TRUNC(('TRI-2'!BE21 ),2),0))=2,"E+",IF((ROUND(TRUNC(('TRI-2'!BE21  ),2),0))&lt;=1,"E-","")))))))))))</f>
        <v>A+</v>
      </c>
      <c r="BF21" s="51" t="str">
        <f>IF(OR('TRI-2'!BF21 ="",'TRI-2'!BF21&lt;0,'TRI-2'!BF21  &gt;10),"",IF((ROUND(TRUNC(('TRI-2'!BF21  ),2),0))=10,"A+",IF((ROUND(TRUNC(('TRI-2'!BF21  ),2),0))=9,"A-",IF((ROUND(TRUNC(('TRI-2'!BF21   ),2),0))=8,"B+",IF((ROUND(TRUNC(('TRI-2'!BF21 ),2),0))=7,"B-",IF((ROUND(TRUNC(('TRI-2'!BF21  ),2),0))=6,"C+",IF((ROUND(TRUNC(('TRI-2'!BF21  ),2),0))=5,"C-",IF((ROUND(TRUNC(('TRI-2'!BF21  ),2),0))=4,"D+",IF((ROUND(TRUNC(('TRI-2'!BF21 ),2),0))=3,"D-",IF((ROUND(TRUNC(('TRI-2'!BF21 ),2),0))=2,"E+",IF((ROUND(TRUNC(('TRI-2'!BF21  ),2),0))&lt;=1,"E-","")))))))))))</f>
        <v>A+</v>
      </c>
      <c r="BG21" s="51" t="str">
        <f>IF(OR('TRI-2'!BG21 ="",'TRI-2'!BG21&lt;0,'TRI-2'!BG21  &gt;10),"",IF((ROUND(TRUNC(('TRI-2'!BG21  ),2),0))=10,"A+",IF((ROUND(TRUNC(('TRI-2'!BG21  ),2),0))=9,"A-",IF((ROUND(TRUNC(('TRI-2'!BG21   ),2),0))=8,"B+",IF((ROUND(TRUNC(('TRI-2'!BG21 ),2),0))=7,"B-",IF((ROUND(TRUNC(('TRI-2'!BG21  ),2),0))=6,"C+",IF((ROUND(TRUNC(('TRI-2'!BG21  ),2),0))=5,"C-",IF((ROUND(TRUNC(('TRI-2'!BG21  ),2),0))=4,"D+",IF((ROUND(TRUNC(('TRI-2'!BG21 ),2),0))=3,"D-",IF((ROUND(TRUNC(('TRI-2'!BG21 ),2),0))=2,"E+",IF((ROUND(TRUNC(('TRI-2'!BG21  ),2),0))&lt;=1,"E-","")))))))))))</f>
        <v>A+</v>
      </c>
      <c r="BH21" s="51" t="str">
        <f>IF(OR('TRI-2'!BH21 ="",'TRI-2'!BH21&lt;0,'TRI-2'!BH21  &gt;10),"",IF((ROUND(TRUNC(('TRI-2'!BH21  ),2),0))=10,"A+",IF((ROUND(TRUNC(('TRI-2'!BH21  ),2),0))=9,"A-",IF((ROUND(TRUNC(('TRI-2'!BH21   ),2),0))=8,"B+",IF((ROUND(TRUNC(('TRI-2'!BH21 ),2),0))=7,"B-",IF((ROUND(TRUNC(('TRI-2'!BH21  ),2),0))=6,"C+",IF((ROUND(TRUNC(('TRI-2'!BH21  ),2),0))=5,"C-",IF((ROUND(TRUNC(('TRI-2'!BH21  ),2),0))=4,"D+",IF((ROUND(TRUNC(('TRI-2'!BH21 ),2),0))=3,"D-",IF((ROUND(TRUNC(('TRI-2'!BH21 ),2),0))=2,"E+",IF((ROUND(TRUNC(('TRI-2'!BH21  ),2),0))&lt;=1,"E-","")))))))))))</f>
        <v>A+</v>
      </c>
      <c r="BI21" s="51" t="str">
        <f>IF(OR('TRI-2'!BI21 ="",'TRI-2'!BI21&lt;0,'TRI-2'!BI21  &gt;10),"",IF((ROUND(TRUNC(('TRI-2'!BI21  ),2),0))=10,"A+",IF((ROUND(TRUNC(('TRI-2'!BI21  ),2),0))=9,"A-",IF((ROUND(TRUNC(('TRI-2'!BI21   ),2),0))=8,"B+",IF((ROUND(TRUNC(('TRI-2'!BI21 ),2),0))=7,"B-",IF((ROUND(TRUNC(('TRI-2'!BI21  ),2),0))=6,"C+",IF((ROUND(TRUNC(('TRI-2'!BI21  ),2),0))=5,"C-",IF((ROUND(TRUNC(('TRI-2'!BI21  ),2),0))=4,"D+",IF((ROUND(TRUNC(('TRI-2'!BI21 ),2),0))=3,"D-",IF((ROUND(TRUNC(('TRI-2'!BI21 ),2),0))=2,"E+",IF((ROUND(TRUNC(('TRI-2'!BI21  ),2),0))&lt;=1,"E-","")))))))))))</f>
        <v>A+</v>
      </c>
      <c r="BJ21" s="51" t="str">
        <f>IF(OR('TRI-2'!BJ21 ="",'TRI-2'!BJ21&lt;0,'TRI-2'!BJ21  &gt;10),"",IF((ROUND(TRUNC(('TRI-2'!BJ21  ),2),0))=10,"A+",IF((ROUND(TRUNC(('TRI-2'!BJ21  ),2),0))=9,"A-",IF((ROUND(TRUNC(('TRI-2'!BJ21   ),2),0))=8,"B+",IF((ROUND(TRUNC(('TRI-2'!BJ21 ),2),0))=7,"B-",IF((ROUND(TRUNC(('TRI-2'!BJ21  ),2),0))=6,"C+",IF((ROUND(TRUNC(('TRI-2'!BJ21  ),2),0))=5,"C-",IF((ROUND(TRUNC(('TRI-2'!BJ21  ),2),0))=4,"D+",IF((ROUND(TRUNC(('TRI-2'!BJ21 ),2),0))=3,"D-",IF((ROUND(TRUNC(('TRI-2'!BJ21 ),2),0))=2,"E+",IF((ROUND(TRUNC(('TRI-2'!BJ21  ),2),0))&lt;=1,"E-","")))))))))))</f>
        <v>A+</v>
      </c>
      <c r="BK21" s="51" t="str">
        <f>IF(OR('TRI-2'!BK21 ="",'TRI-2'!BK21&lt;0,'TRI-2'!BK21  &gt;10),"",IF((ROUND(TRUNC(('TRI-2'!BK21  ),2),0))=10,"A+",IF((ROUND(TRUNC(('TRI-2'!BK21  ),2),0))=9,"A-",IF((ROUND(TRUNC(('TRI-2'!BK21   ),2),0))=8,"B+",IF((ROUND(TRUNC(('TRI-2'!BK21 ),2),0))=7,"B-",IF((ROUND(TRUNC(('TRI-2'!BK21  ),2),0))=6,"C+",IF((ROUND(TRUNC(('TRI-2'!BK21  ),2),0))=5,"C-",IF((ROUND(TRUNC(('TRI-2'!BK21  ),2),0))=4,"D+",IF((ROUND(TRUNC(('TRI-2'!BK21 ),2),0))=3,"D-",IF((ROUND(TRUNC(('TRI-2'!BK21 ),2),0))=2,"E+",IF((ROUND(TRUNC(('TRI-2'!BK21  ),2),0))&lt;=1,"E-","")))))))))))</f>
        <v>A+</v>
      </c>
      <c r="BL21" s="51" t="str">
        <f>IF(OR('TRI-2'!BL21 ="",'TRI-2'!BL21&lt;0,'TRI-2'!BL21  &gt;10),"",IF((ROUND(TRUNC(('TRI-2'!BL21  ),2),0))=10,"A+",IF((ROUND(TRUNC(('TRI-2'!BL21  ),2),0))=9,"A-",IF((ROUND(TRUNC(('TRI-2'!BL21   ),2),0))=8,"B+",IF((ROUND(TRUNC(('TRI-2'!BL21 ),2),0))=7,"B-",IF((ROUND(TRUNC(('TRI-2'!BL21  ),2),0))=6,"C+",IF((ROUND(TRUNC(('TRI-2'!BL21  ),2),0))=5,"C-",IF((ROUND(TRUNC(('TRI-2'!BL21  ),2),0))=4,"D+",IF((ROUND(TRUNC(('TRI-2'!BL21 ),2),0))=3,"D-",IF((ROUND(TRUNC(('TRI-2'!BL21 ),2),0))=2,"E+",IF((ROUND(TRUNC(('TRI-2'!BL21  ),2),0))&lt;=1,"E-","")))))))))))</f>
        <v>A+</v>
      </c>
      <c r="BM21" s="51" t="str">
        <f>IF(OR('TRI-2'!BM21 ="",'TRI-2'!BM21&lt;0,'TRI-2'!BM21  &gt;10),"",IF((ROUND(TRUNC(('TRI-2'!BM21  ),2),0))=10,"A+",IF((ROUND(TRUNC(('TRI-2'!BM21  ),2),0))=9,"A-",IF((ROUND(TRUNC(('TRI-2'!BM21   ),2),0))=8,"B+",IF((ROUND(TRUNC(('TRI-2'!BM21 ),2),0))=7,"B-",IF((ROUND(TRUNC(('TRI-2'!BM21  ),2),0))=6,"C+",IF((ROUND(TRUNC(('TRI-2'!BM21  ),2),0))=5,"C-",IF((ROUND(TRUNC(('TRI-2'!BM21  ),2),0))=4,"D+",IF((ROUND(TRUNC(('TRI-2'!BM21 ),2),0))=3,"D-",IF((ROUND(TRUNC(('TRI-2'!BM21 ),2),0))=2,"E+",IF((ROUND(TRUNC(('TRI-2'!BM21  ),2),0))&lt;=1,"E-","")))))))))))</f>
        <v>A+</v>
      </c>
      <c r="BN21" s="51" t="str">
        <f>IF(OR('TRI-2'!BN21 ="",'TRI-2'!BN21&lt;0,'TRI-2'!BN21  &gt;10),"",IF((ROUND(TRUNC(('TRI-2'!BN21  ),2),0))=10,"A+",IF((ROUND(TRUNC(('TRI-2'!BN21  ),2),0))=9,"A-",IF((ROUND(TRUNC(('TRI-2'!BN21   ),2),0))=8,"B+",IF((ROUND(TRUNC(('TRI-2'!BN21 ),2),0))=7,"B-",IF((ROUND(TRUNC(('TRI-2'!BN21  ),2),0))=6,"C+",IF((ROUND(TRUNC(('TRI-2'!BN21  ),2),0))=5,"C-",IF((ROUND(TRUNC(('TRI-2'!BN21  ),2),0))=4,"D+",IF((ROUND(TRUNC(('TRI-2'!BN21 ),2),0))=3,"D-",IF((ROUND(TRUNC(('TRI-2'!BN21 ),2),0))=2,"E+",IF((ROUND(TRUNC(('TRI-2'!BN21  ),2),0))&lt;=1,"E-","")))))))))))</f>
        <v>A+</v>
      </c>
      <c r="BO21" s="51" t="str">
        <f>IF(OR('TRI-2'!BO21 ="",'TRI-2'!BO21&lt;0,'TRI-2'!BO21  &gt;10),"",IF((ROUND(TRUNC(('TRI-2'!BO21  ),2),0))=10,"A+",IF((ROUND(TRUNC(('TRI-2'!BO21  ),2),0))=9,"A-",IF((ROUND(TRUNC(('TRI-2'!BO21   ),2),0))=8,"B+",IF((ROUND(TRUNC(('TRI-2'!BO21 ),2),0))=7,"B-",IF((ROUND(TRUNC(('TRI-2'!BO21  ),2),0))=6,"C+",IF((ROUND(TRUNC(('TRI-2'!BO21  ),2),0))=5,"C-",IF((ROUND(TRUNC(('TRI-2'!BO21  ),2),0))=4,"D+",IF((ROUND(TRUNC(('TRI-2'!BO21 ),2),0))=3,"D-",IF((ROUND(TRUNC(('TRI-2'!BO21 ),2),0))=2,"E+",IF((ROUND(TRUNC(('TRI-2'!BO21  ),2),0))&lt;=1,"E-","")))))))))))</f>
        <v>A+</v>
      </c>
      <c r="BP21" s="51" t="str">
        <f>IF(OR('TRI-2'!BP21 ="",'TRI-2'!BP21&lt;0,'TRI-2'!BP21  &gt;10),"",IF((ROUND(TRUNC(('TRI-2'!BP21  ),2),0))=10,"A+",IF((ROUND(TRUNC(('TRI-2'!BP21  ),2),0))=9,"A-",IF((ROUND(TRUNC(('TRI-2'!BP21   ),2),0))=8,"B+",IF((ROUND(TRUNC(('TRI-2'!BP21 ),2),0))=7,"B-",IF((ROUND(TRUNC(('TRI-2'!BP21  ),2),0))=6,"C+",IF((ROUND(TRUNC(('TRI-2'!BP21  ),2),0))=5,"C-",IF((ROUND(TRUNC(('TRI-2'!BP21  ),2),0))=4,"D+",IF((ROUND(TRUNC(('TRI-2'!BP21 ),2),0))=3,"D-",IF((ROUND(TRUNC(('TRI-2'!BP21 ),2),0))=2,"E+",IF((ROUND(TRUNC(('TRI-2'!BP21  ),2),0))&lt;=1,"E-","")))))))))))</f>
        <v>A+</v>
      </c>
      <c r="BQ21" s="51" t="str">
        <f>IF(OR('TRI-2'!BQ21 ="",'TRI-2'!BQ21&lt;0,'TRI-2'!BQ21  &gt;10),"",IF((ROUND(TRUNC(('TRI-2'!BQ21  ),2),0))=10,"A+",IF((ROUND(TRUNC(('TRI-2'!BQ21  ),2),0))=9,"A-",IF((ROUND(TRUNC(('TRI-2'!BQ21   ),2),0))=8,"B+",IF((ROUND(TRUNC(('TRI-2'!BQ21 ),2),0))=7,"B-",IF((ROUND(TRUNC(('TRI-2'!BQ21  ),2),0))=6,"C+",IF((ROUND(TRUNC(('TRI-2'!BQ21  ),2),0))=5,"C-",IF((ROUND(TRUNC(('TRI-2'!BQ21  ),2),0))=4,"D+",IF((ROUND(TRUNC(('TRI-2'!BQ21 ),2),0))=3,"D-",IF((ROUND(TRUNC(('TRI-2'!BQ21 ),2),0))=2,"E+",IF((ROUND(TRUNC(('TRI-2'!BQ21  ),2),0))&lt;=1,"E-","")))))))))))</f>
        <v>A+</v>
      </c>
      <c r="BR21" s="51" t="str">
        <f>IF(OR('TRI-2'!BR21 ="",'TRI-2'!BR21&lt;0,'TRI-2'!BR21  &gt;10),"",IF((ROUND(TRUNC(('TRI-2'!BR21  ),2),0))=10,"A+",IF((ROUND(TRUNC(('TRI-2'!BR21  ),2),0))=9,"A-",IF((ROUND(TRUNC(('TRI-2'!BR21   ),2),0))=8,"B+",IF((ROUND(TRUNC(('TRI-2'!BR21 ),2),0))=7,"B-",IF((ROUND(TRUNC(('TRI-2'!BR21  ),2),0))=6,"C+",IF((ROUND(TRUNC(('TRI-2'!BR21  ),2),0))=5,"C-",IF((ROUND(TRUNC(('TRI-2'!BR21  ),2),0))=4,"D+",IF((ROUND(TRUNC(('TRI-2'!BR21 ),2),0))=3,"D-",IF((ROUND(TRUNC(('TRI-2'!BR21 ),2),0))=2,"E+",IF((ROUND(TRUNC(('TRI-2'!BR21  ),2),0))&lt;=1,"E-","")))))))))))</f>
        <v>A+</v>
      </c>
      <c r="BS21" s="51" t="str">
        <f>IF(OR('TRI-2'!BS21 ="",'TRI-2'!BS21&lt;0,'TRI-2'!BS21  &gt;10),"",IF((ROUND(TRUNC(('TRI-2'!BS21  ),2),0))=10,"A+",IF((ROUND(TRUNC(('TRI-2'!BS21  ),2),0))=9,"A-",IF((ROUND(TRUNC(('TRI-2'!BS21   ),2),0))=8,"B+",IF((ROUND(TRUNC(('TRI-2'!BS21 ),2),0))=7,"B-",IF((ROUND(TRUNC(('TRI-2'!BS21  ),2),0))=6,"C+",IF((ROUND(TRUNC(('TRI-2'!BS21  ),2),0))=5,"C-",IF((ROUND(TRUNC(('TRI-2'!BS21  ),2),0))=4,"D+",IF((ROUND(TRUNC(('TRI-2'!BS21 ),2),0))=3,"D-",IF((ROUND(TRUNC(('TRI-2'!BS21 ),2),0))=2,"E+",IF((ROUND(TRUNC(('TRI-2'!BS21  ),2),0))&lt;=1,"E-","")))))))))))</f>
        <v>A+</v>
      </c>
      <c r="BT21" s="51" t="str">
        <f>IF(OR('TRI-2'!BT21 ="",'TRI-2'!BT21&lt;0,'TRI-2'!BT21  &gt;10),"",IF((ROUND(TRUNC(('TRI-2'!BT21  ),2),0))=10,"A+",IF((ROUND(TRUNC(('TRI-2'!BT21  ),2),0))=9,"A-",IF((ROUND(TRUNC(('TRI-2'!BT21   ),2),0))=8,"B+",IF((ROUND(TRUNC(('TRI-2'!BT21 ),2),0))=7,"B-",IF((ROUND(TRUNC(('TRI-2'!BT21  ),2),0))=6,"C+",IF((ROUND(TRUNC(('TRI-2'!BT21  ),2),0))=5,"C-",IF((ROUND(TRUNC(('TRI-2'!BT21  ),2),0))=4,"D+",IF((ROUND(TRUNC(('TRI-2'!BT21 ),2),0))=3,"D-",IF((ROUND(TRUNC(('TRI-2'!BT21 ),2),0))=2,"E+",IF((ROUND(TRUNC(('TRI-2'!BT21  ),2),0))&lt;=1,"E-","")))))))))))</f>
        <v>A+</v>
      </c>
      <c r="BU21" s="51" t="str">
        <f>IF(OR('TRI-2'!BU21 ="",'TRI-2'!BU21&lt;0,'TRI-2'!BU21  &gt;10),"",IF((ROUND(TRUNC(('TRI-2'!BU21  ),2),0))=10,"A+",IF((ROUND(TRUNC(('TRI-2'!BU21  ),2),0))=9,"A-",IF((ROUND(TRUNC(('TRI-2'!BU21   ),2),0))=8,"B+",IF((ROUND(TRUNC(('TRI-2'!BU21 ),2),0))=7,"B-",IF((ROUND(TRUNC(('TRI-2'!BU21  ),2),0))=6,"C+",IF((ROUND(TRUNC(('TRI-2'!BU21  ),2),0))=5,"C-",IF((ROUND(TRUNC(('TRI-2'!BU21  ),2),0))=4,"D+",IF((ROUND(TRUNC(('TRI-2'!BU21 ),2),0))=3,"D-",IF((ROUND(TRUNC(('TRI-2'!BU21 ),2),0))=2,"E+",IF((ROUND(TRUNC(('TRI-2'!BU21  ),2),0))&lt;=1,"E-","")))))))))))</f>
        <v>A+</v>
      </c>
      <c r="BV21" s="51" t="str">
        <f>IF(OR('TRI-2'!BV21 ="",'TRI-2'!BV21&lt;0,'TRI-2'!BV21  &gt;10),"",IF((ROUND(TRUNC(('TRI-2'!BV21  ),2),0))=10,"A+",IF((ROUND(TRUNC(('TRI-2'!BV21  ),2),0))=9,"A-",IF((ROUND(TRUNC(('TRI-2'!BV21   ),2),0))=8,"B+",IF((ROUND(TRUNC(('TRI-2'!BV21 ),2),0))=7,"B-",IF((ROUND(TRUNC(('TRI-2'!BV21  ),2),0))=6,"C+",IF((ROUND(TRUNC(('TRI-2'!BV21  ),2),0))=5,"C-",IF((ROUND(TRUNC(('TRI-2'!BV21  ),2),0))=4,"D+",IF((ROUND(TRUNC(('TRI-2'!BV21 ),2),0))=3,"D-",IF((ROUND(TRUNC(('TRI-2'!BV21 ),2),0))=2,"E+",IF((ROUND(TRUNC(('TRI-2'!BV21  ),2),0))&lt;=1,"E-","")))))))))))</f>
        <v>A+</v>
      </c>
      <c r="BW21" s="51" t="str">
        <f>IF(OR('TRI-2'!BW21 ="",'TRI-2'!BW21&lt;0,'TRI-2'!BW21  &gt;10),"",IF((ROUND(TRUNC(('TRI-2'!BW21  ),2),0))=10,"A+",IF((ROUND(TRUNC(('TRI-2'!BW21  ),2),0))=9,"A-",IF((ROUND(TRUNC(('TRI-2'!BW21   ),2),0))=8,"B+",IF((ROUND(TRUNC(('TRI-2'!BW21 ),2),0))=7,"B-",IF((ROUND(TRUNC(('TRI-2'!BW21  ),2),0))=6,"C+",IF((ROUND(TRUNC(('TRI-2'!BW21  ),2),0))=5,"C-",IF((ROUND(TRUNC(('TRI-2'!BW21  ),2),0))=4,"D+",IF((ROUND(TRUNC(('TRI-2'!BW21 ),2),0))=3,"D-",IF((ROUND(TRUNC(('TRI-2'!BW21 ),2),0))=2,"E+",IF((ROUND(TRUNC(('TRI-2'!BW21  ),2),0))&lt;=1,"E-","")))))))))))</f>
        <v>A+</v>
      </c>
      <c r="BX21" s="51" t="str">
        <f>IF(OR('TRI-2'!BX21 ="",'TRI-2'!BX21&lt;0,'TRI-2'!BX21  &gt;10),"",IF((ROUND(TRUNC(('TRI-2'!BX21  ),2),0))=10,"A+",IF((ROUND(TRUNC(('TRI-2'!BX21  ),2),0))=9,"A-",IF((ROUND(TRUNC(('TRI-2'!BX21   ),2),0))=8,"B+",IF((ROUND(TRUNC(('TRI-2'!BX21 ),2),0))=7,"B-",IF((ROUND(TRUNC(('TRI-2'!BX21  ),2),0))=6,"C+",IF((ROUND(TRUNC(('TRI-2'!BX21  ),2),0))=5,"C-",IF((ROUND(TRUNC(('TRI-2'!BX21  ),2),0))=4,"D+",IF((ROUND(TRUNC(('TRI-2'!BX21 ),2),0))=3,"D-",IF((ROUND(TRUNC(('TRI-2'!BX21 ),2),0))=2,"E+",IF((ROUND(TRUNC(('TRI-2'!BX21  ),2),0))&lt;=1,"E-","")))))))))))</f>
        <v>A+</v>
      </c>
      <c r="BY21" s="51" t="str">
        <f>IF(OR('TRI-2'!BY21 ="",'TRI-2'!BY21&lt;0,'TRI-2'!BY21  &gt;10),"",IF((ROUND(TRUNC(('TRI-2'!BY21  ),2),0))=10,"A+",IF((ROUND(TRUNC(('TRI-2'!BY21  ),2),0))=9,"A-",IF((ROUND(TRUNC(('TRI-2'!BY21   ),2),0))=8,"B+",IF((ROUND(TRUNC(('TRI-2'!BY21 ),2),0))=7,"B-",IF((ROUND(TRUNC(('TRI-2'!BY21  ),2),0))=6,"C+",IF((ROUND(TRUNC(('TRI-2'!BY21  ),2),0))=5,"C-",IF((ROUND(TRUNC(('TRI-2'!BY21  ),2),0))=4,"D+",IF((ROUND(TRUNC(('TRI-2'!BY21 ),2),0))=3,"D-",IF((ROUND(TRUNC(('TRI-2'!BY21 ),2),0))=2,"E+",IF((ROUND(TRUNC(('TRI-2'!BY21  ),2),0))&lt;=1,"E-","")))))))))))</f>
        <v>A+</v>
      </c>
      <c r="BZ21" s="51" t="str">
        <f>IF(OR('TRI-2'!BZ21 ="",'TRI-2'!BZ21&lt;0,'TRI-2'!BZ21  &gt;10),"",IF((ROUND(TRUNC(('TRI-2'!BZ21  ),2),0))=10,"A+",IF((ROUND(TRUNC(('TRI-2'!BZ21  ),2),0))=9,"A-",IF((ROUND(TRUNC(('TRI-2'!BZ21   ),2),0))=8,"B+",IF((ROUND(TRUNC(('TRI-2'!BZ21 ),2),0))=7,"B-",IF((ROUND(TRUNC(('TRI-2'!BZ21  ),2),0))=6,"C+",IF((ROUND(TRUNC(('TRI-2'!BZ21  ),2),0))=5,"C-",IF((ROUND(TRUNC(('TRI-2'!BZ21  ),2),0))=4,"D+",IF((ROUND(TRUNC(('TRI-2'!BZ21 ),2),0))=3,"D-",IF((ROUND(TRUNC(('TRI-2'!BZ21 ),2),0))=2,"E+",IF((ROUND(TRUNC(('TRI-2'!BZ21  ),2),0))&lt;=1,"E-","")))))))))))</f>
        <v>A+</v>
      </c>
      <c r="CA21" s="51" t="str">
        <f>IF(OR('TRI-2'!CA21 ="",'TRI-2'!CA21&lt;0,'TRI-2'!CA21  &gt;10),"",IF((ROUND(TRUNC(('TRI-2'!CA21  ),2),0))=10,"A+",IF((ROUND(TRUNC(('TRI-2'!CA21  ),2),0))=9,"A-",IF((ROUND(TRUNC(('TRI-2'!CA21   ),2),0))=8,"B+",IF((ROUND(TRUNC(('TRI-2'!CA21 ),2),0))=7,"B-",IF((ROUND(TRUNC(('TRI-2'!CA21  ),2),0))=6,"C+",IF((ROUND(TRUNC(('TRI-2'!CA21  ),2),0))=5,"C-",IF((ROUND(TRUNC(('TRI-2'!CA21  ),2),0))=4,"D+",IF((ROUND(TRUNC(('TRI-2'!CA21 ),2),0))=3,"D-",IF((ROUND(TRUNC(('TRI-2'!CA21 ),2),0))=2,"E+",IF((ROUND(TRUNC(('TRI-2'!CA21  ),2),0))&lt;=1,"E-","")))))))))))</f>
        <v>A+</v>
      </c>
      <c r="CB21" s="51" t="str">
        <f>IF(OR('TRI-2'!CB21 ="",'TRI-2'!CB21&lt;0,'TRI-2'!CB21  &gt;10),"",IF((ROUND(TRUNC(('TRI-2'!CB21  ),2),0))=10,"A+",IF((ROUND(TRUNC(('TRI-2'!CB21  ),2),0))=9,"A-",IF((ROUND(TRUNC(('TRI-2'!CB21   ),2),0))=8,"B+",IF((ROUND(TRUNC(('TRI-2'!CB21 ),2),0))=7,"B-",IF((ROUND(TRUNC(('TRI-2'!CB21  ),2),0))=6,"C+",IF((ROUND(TRUNC(('TRI-2'!CB21  ),2),0))=5,"C-",IF((ROUND(TRUNC(('TRI-2'!CB21  ),2),0))=4,"D+",IF((ROUND(TRUNC(('TRI-2'!CB21 ),2),0))=3,"D-",IF((ROUND(TRUNC(('TRI-2'!CB21 ),2),0))=2,"E+",IF((ROUND(TRUNC(('TRI-2'!CB21  ),2),0))&lt;=1,"E-","")))))))))))</f>
        <v>A+</v>
      </c>
      <c r="CC21" s="51" t="str">
        <f>IF(OR('TRI-2'!CC21 ="",'TRI-2'!CC21&lt;0,'TRI-2'!CC21  &gt;10),"",IF((ROUND(TRUNC(('TRI-2'!CC21  ),2),0))=10,"A+",IF((ROUND(TRUNC(('TRI-2'!CC21  ),2),0))=9,"A-",IF((ROUND(TRUNC(('TRI-2'!CC21   ),2),0))=8,"B+",IF((ROUND(TRUNC(('TRI-2'!CC21 ),2),0))=7,"B-",IF((ROUND(TRUNC(('TRI-2'!CC21  ),2),0))=6,"C+",IF((ROUND(TRUNC(('TRI-2'!CC21  ),2),0))=5,"C-",IF((ROUND(TRUNC(('TRI-2'!CC21  ),2),0))=4,"D+",IF((ROUND(TRUNC(('TRI-2'!CC21 ),2),0))=3,"D-",IF((ROUND(TRUNC(('TRI-2'!CC21 ),2),0))=2,"E+",IF((ROUND(TRUNC(('TRI-2'!CC21  ),2),0))&lt;=1,"E-","")))))))))))</f>
        <v>A+</v>
      </c>
      <c r="CD21" s="51" t="str">
        <f>IF(OR('TRI-2'!CD21 ="",'TRI-2'!CD21&lt;0,'TRI-2'!CD21  &gt;10),"",IF((ROUND(TRUNC(('TRI-2'!CD21  ),2),0))=10,"A+",IF((ROUND(TRUNC(('TRI-2'!CD21  ),2),0))=9,"A-",IF((ROUND(TRUNC(('TRI-2'!CD21   ),2),0))=8,"B+",IF((ROUND(TRUNC(('TRI-2'!CD21 ),2),0))=7,"B-",IF((ROUND(TRUNC(('TRI-2'!CD21  ),2),0))=6,"C+",IF((ROUND(TRUNC(('TRI-2'!CD21  ),2),0))=5,"C-",IF((ROUND(TRUNC(('TRI-2'!CD21  ),2),0))=4,"D+",IF((ROUND(TRUNC(('TRI-2'!CD21 ),2),0))=3,"D-",IF((ROUND(TRUNC(('TRI-2'!CD21 ),2),0))=2,"E+",IF((ROUND(TRUNC(('TRI-2'!CD21  ),2),0))&lt;=1,"E-","")))))))))))</f>
        <v>A+</v>
      </c>
      <c r="CE21" s="51" t="str">
        <f>IF(OR('TRI-2'!CE21 ="",'TRI-2'!CE21&lt;0,'TRI-2'!CE21  &gt;10),"",IF((ROUND(TRUNC(('TRI-2'!CE21  ),2),0))=10,"A+",IF((ROUND(TRUNC(('TRI-2'!CE21  ),2),0))=9,"A-",IF((ROUND(TRUNC(('TRI-2'!CE21   ),2),0))=8,"B+",IF((ROUND(TRUNC(('TRI-2'!CE21 ),2),0))=7,"B-",IF((ROUND(TRUNC(('TRI-2'!CE21  ),2),0))=6,"C+",IF((ROUND(TRUNC(('TRI-2'!CE21  ),2),0))=5,"C-",IF((ROUND(TRUNC(('TRI-2'!CE21  ),2),0))=4,"D+",IF((ROUND(TRUNC(('TRI-2'!CE21 ),2),0))=3,"D-",IF((ROUND(TRUNC(('TRI-2'!CE21 ),2),0))=2,"E+",IF((ROUND(TRUNC(('TRI-2'!CE21  ),2),0))&lt;=1,"E-","")))))))))))</f>
        <v>A+</v>
      </c>
      <c r="CF21" s="51" t="str">
        <f>IF(OR('TRI-2'!CF21 ="",'TRI-2'!CF21&lt;0,'TRI-2'!CF21  &gt;10),"",IF((ROUND(TRUNC(('TRI-2'!CF21  ),2),0))=10,"A+",IF((ROUND(TRUNC(('TRI-2'!CF21  ),2),0))=9,"A-",IF((ROUND(TRUNC(('TRI-2'!CF21   ),2),0))=8,"B+",IF((ROUND(TRUNC(('TRI-2'!CF21 ),2),0))=7,"B-",IF((ROUND(TRUNC(('TRI-2'!CF21  ),2),0))=6,"C+",IF((ROUND(TRUNC(('TRI-2'!CF21  ),2),0))=5,"C-",IF((ROUND(TRUNC(('TRI-2'!CF21  ),2),0))=4,"D+",IF((ROUND(TRUNC(('TRI-2'!CF21 ),2),0))=3,"D-",IF((ROUND(TRUNC(('TRI-2'!CF21 ),2),0))=2,"E+",IF((ROUND(TRUNC(('TRI-2'!CF21  ),2),0))&lt;=1,"E-","")))))))))))</f>
        <v>A+</v>
      </c>
      <c r="CG21" s="51" t="str">
        <f>IF(OR('TRI-2'!CG21 ="",'TRI-2'!CG21&lt;0,'TRI-2'!CG21  &gt;10),"",IF((ROUND(TRUNC(('TRI-2'!CG21  ),2),0))=10,"A+",IF((ROUND(TRUNC(('TRI-2'!CG21  ),2),0))=9,"A-",IF((ROUND(TRUNC(('TRI-2'!CG21   ),2),0))=8,"B+",IF((ROUND(TRUNC(('TRI-2'!CG21 ),2),0))=7,"B-",IF((ROUND(TRUNC(('TRI-2'!CG21  ),2),0))=6,"C+",IF((ROUND(TRUNC(('TRI-2'!CG21  ),2),0))=5,"C-",IF((ROUND(TRUNC(('TRI-2'!CG21  ),2),0))=4,"D+",IF((ROUND(TRUNC(('TRI-2'!CG21 ),2),0))=3,"D-",IF((ROUND(TRUNC(('TRI-2'!CG21 ),2),0))=2,"E+",IF((ROUND(TRUNC(('TRI-2'!CG21  ),2),0))&lt;=1,"E-","")))))))))))</f>
        <v>A+</v>
      </c>
      <c r="CH21" s="51" t="str">
        <f>IF(OR('TRI-2'!CH21 ="",'TRI-2'!CH21&lt;0,'TRI-2'!CH21  &gt;10),"",IF((ROUND(TRUNC(('TRI-2'!CH21  ),2),0))=10,"A+",IF((ROUND(TRUNC(('TRI-2'!CH21  ),2),0))=9,"A-",IF((ROUND(TRUNC(('TRI-2'!CH21   ),2),0))=8,"B+",IF((ROUND(TRUNC(('TRI-2'!CH21 ),2),0))=7,"B-",IF((ROUND(TRUNC(('TRI-2'!CH21  ),2),0))=6,"C+",IF((ROUND(TRUNC(('TRI-2'!CH21  ),2),0))=5,"C-",IF((ROUND(TRUNC(('TRI-2'!CH21  ),2),0))=4,"D+",IF((ROUND(TRUNC(('TRI-2'!CH21 ),2),0))=3,"D-",IF((ROUND(TRUNC(('TRI-2'!CH21 ),2),0))=2,"E+",IF((ROUND(TRUNC(('TRI-2'!CH21  ),2),0))&lt;=1,"E-","")))))))))))</f>
        <v>B+</v>
      </c>
      <c r="CI21" s="51" t="str">
        <f>IF(OR('TRI-2'!CI21 ="",'TRI-2'!CI21&lt;0,'TRI-2'!CI21  &gt;10),"",IF((ROUND(TRUNC(('TRI-2'!CI21  ),2),0))=10,"A+",IF((ROUND(TRUNC(('TRI-2'!CI21  ),2),0))=9,"A-",IF((ROUND(TRUNC(('TRI-2'!CI21   ),2),0))=8,"B+",IF((ROUND(TRUNC(('TRI-2'!CI21 ),2),0))=7,"B-",IF((ROUND(TRUNC(('TRI-2'!CI21  ),2),0))=6,"C+",IF((ROUND(TRUNC(('TRI-2'!CI21  ),2),0))=5,"C-",IF((ROUND(TRUNC(('TRI-2'!CI21  ),2),0))=4,"D+",IF((ROUND(TRUNC(('TRI-2'!CI21 ),2),0))=3,"D-",IF((ROUND(TRUNC(('TRI-2'!CI21 ),2),0))=2,"E+",IF((ROUND(TRUNC(('TRI-2'!CI21  ),2),0))&lt;=1,"E-","")))))))))))</f>
        <v>B+</v>
      </c>
      <c r="CJ21" s="51" t="str">
        <f>IF(OR('TRI-2'!CJ21 ="",'TRI-2'!CJ21&lt;0,'TRI-2'!CJ21  &gt;10),"",IF((ROUND(TRUNC(('TRI-2'!CJ21  ),2),0))=10,"A+",IF((ROUND(TRUNC(('TRI-2'!CJ21  ),2),0))=9,"A-",IF((ROUND(TRUNC(('TRI-2'!CJ21   ),2),0))=8,"B+",IF((ROUND(TRUNC(('TRI-2'!CJ21 ),2),0))=7,"B-",IF((ROUND(TRUNC(('TRI-2'!CJ21  ),2),0))=6,"C+",IF((ROUND(TRUNC(('TRI-2'!CJ21  ),2),0))=5,"C-",IF((ROUND(TRUNC(('TRI-2'!CJ21  ),2),0))=4,"D+",IF((ROUND(TRUNC(('TRI-2'!CJ21 ),2),0))=3,"D-",IF((ROUND(TRUNC(('TRI-2'!CJ21 ),2),0))=2,"E+",IF((ROUND(TRUNC(('TRI-2'!CJ21  ),2),0))&lt;=1,"E-","")))))))))))</f>
        <v>B+</v>
      </c>
      <c r="CK21" s="51" t="str">
        <f>IF(OR('TRI-2'!CK21 ="",'TRI-2'!CK21&lt;0,'TRI-2'!CK21  &gt;10),"",IF((ROUND(TRUNC(('TRI-2'!CK21  ),2),0))=10,"A+",IF((ROUND(TRUNC(('TRI-2'!CK21  ),2),0))=9,"A-",IF((ROUND(TRUNC(('TRI-2'!CK21   ),2),0))=8,"B+",IF((ROUND(TRUNC(('TRI-2'!CK21 ),2),0))=7,"B-",IF((ROUND(TRUNC(('TRI-2'!CK21  ),2),0))=6,"C+",IF((ROUND(TRUNC(('TRI-2'!CK21  ),2),0))=5,"C-",IF((ROUND(TRUNC(('TRI-2'!CK21  ),2),0))=4,"D+",IF((ROUND(TRUNC(('TRI-2'!CK21 ),2),0))=3,"D-",IF((ROUND(TRUNC(('TRI-2'!CK21 ),2),0))=2,"E+",IF((ROUND(TRUNC(('TRI-2'!CK21  ),2),0))&lt;=1,"E-","")))))))))))</f>
        <v>B+</v>
      </c>
      <c r="CL21" s="51" t="str">
        <f>IF(OR('TRI-2'!CL21 ="",'TRI-2'!CL21&lt;0,'TRI-2'!CL21  &gt;10),"",IF((ROUND(TRUNC(('TRI-2'!CL21  ),2),0))=10,"A+",IF((ROUND(TRUNC(('TRI-2'!CL21  ),2),0))=9,"A-",IF((ROUND(TRUNC(('TRI-2'!CL21   ),2),0))=8,"B+",IF((ROUND(TRUNC(('TRI-2'!CL21 ),2),0))=7,"B-",IF((ROUND(TRUNC(('TRI-2'!CL21  ),2),0))=6,"C+",IF((ROUND(TRUNC(('TRI-2'!CL21  ),2),0))=5,"C-",IF((ROUND(TRUNC(('TRI-2'!CL21  ),2),0))=4,"D+",IF((ROUND(TRUNC(('TRI-2'!CL21 ),2),0))=3,"D-",IF((ROUND(TRUNC(('TRI-2'!CL21 ),2),0))=2,"E+",IF((ROUND(TRUNC(('TRI-2'!CL21  ),2),0))&lt;=1,"E-","")))))))))))</f>
        <v>B+</v>
      </c>
      <c r="CM21" s="51" t="str">
        <f>IF(OR('TRI-2'!CM21 ="",'TRI-2'!CM21&lt;0,'TRI-2'!CM21  &gt;10),"",IF((ROUND(TRUNC(('TRI-2'!CM21  ),2),0))=10,"A+",IF((ROUND(TRUNC(('TRI-2'!CM21  ),2),0))=9,"A-",IF((ROUND(TRUNC(('TRI-2'!CM21   ),2),0))=8,"B+",IF((ROUND(TRUNC(('TRI-2'!CM21 ),2),0))=7,"B-",IF((ROUND(TRUNC(('TRI-2'!CM21  ),2),0))=6,"C+",IF((ROUND(TRUNC(('TRI-2'!CM21  ),2),0))=5,"C-",IF((ROUND(TRUNC(('TRI-2'!CM21  ),2),0))=4,"D+",IF((ROUND(TRUNC(('TRI-2'!CM21 ),2),0))=3,"D-",IF((ROUND(TRUNC(('TRI-2'!CM21 ),2),0))=2,"E+",IF((ROUND(TRUNC(('TRI-2'!CM21  ),2),0))&lt;=1,"E-","")))))))))))</f>
        <v>B+</v>
      </c>
      <c r="CN21" s="51" t="str">
        <f>IF(OR('TRI-2'!CN21 ="",'TRI-2'!CN21&lt;0,'TRI-2'!CN21  &gt;10),"",IF((ROUND(TRUNC(('TRI-2'!CN21  ),2),0))=10,"A+",IF((ROUND(TRUNC(('TRI-2'!CN21  ),2),0))=9,"A-",IF((ROUND(TRUNC(('TRI-2'!CN21   ),2),0))=8,"B+",IF((ROUND(TRUNC(('TRI-2'!CN21 ),2),0))=7,"B-",IF((ROUND(TRUNC(('TRI-2'!CN21  ),2),0))=6,"C+",IF((ROUND(TRUNC(('TRI-2'!CN21  ),2),0))=5,"C-",IF((ROUND(TRUNC(('TRI-2'!CN21  ),2),0))=4,"D+",IF((ROUND(TRUNC(('TRI-2'!CN21 ),2),0))=3,"D-",IF((ROUND(TRUNC(('TRI-2'!CN21 ),2),0))=2,"E+",IF((ROUND(TRUNC(('TRI-2'!CN21  ),2),0))&lt;=1,"E-","")))))))))))</f>
        <v>B+</v>
      </c>
      <c r="CO21" s="51" t="str">
        <f>IF(OR('TRI-2'!CO21 ="",'TRI-2'!CO21&lt;0,'TRI-2'!CO21  &gt;10),"",IF((ROUND(TRUNC(('TRI-2'!CO21  ),2),0))=10,"A+",IF((ROUND(TRUNC(('TRI-2'!CO21  ),2),0))=9,"A-",IF((ROUND(TRUNC(('TRI-2'!CO21   ),2),0))=8,"B+",IF((ROUND(TRUNC(('TRI-2'!CO21 ),2),0))=7,"B-",IF((ROUND(TRUNC(('TRI-2'!CO21  ),2),0))=6,"C+",IF((ROUND(TRUNC(('TRI-2'!CO21  ),2),0))=5,"C-",IF((ROUND(TRUNC(('TRI-2'!CO21  ),2),0))=4,"D+",IF((ROUND(TRUNC(('TRI-2'!CO21 ),2),0))=3,"D-",IF((ROUND(TRUNC(('TRI-2'!CO21 ),2),0))=2,"E+",IF((ROUND(TRUNC(('TRI-2'!CO21  ),2),0))&lt;=1,"E-","")))))))))))</f>
        <v>B+</v>
      </c>
      <c r="CP21" s="51" t="str">
        <f>IF(OR('TRI-2'!CP21 ="",'TRI-2'!CP21&lt;0,'TRI-2'!CP21  &gt;10),"",IF((ROUND(TRUNC(('TRI-2'!CP21  ),2),0))=10,"A+",IF((ROUND(TRUNC(('TRI-2'!CP21  ),2),0))=9,"A-",IF((ROUND(TRUNC(('TRI-2'!CP21   ),2),0))=8,"B+",IF((ROUND(TRUNC(('TRI-2'!CP21 ),2),0))=7,"B-",IF((ROUND(TRUNC(('TRI-2'!CP21  ),2),0))=6,"C+",IF((ROUND(TRUNC(('TRI-2'!CP21  ),2),0))=5,"C-",IF((ROUND(TRUNC(('TRI-2'!CP21  ),2),0))=4,"D+",IF((ROUND(TRUNC(('TRI-2'!CP21 ),2),0))=3,"D-",IF((ROUND(TRUNC(('TRI-2'!CP21 ),2),0))=2,"E+",IF((ROUND(TRUNC(('TRI-2'!CP21  ),2),0))&lt;=1,"E-","")))))))))))</f>
        <v>B+</v>
      </c>
      <c r="CQ21" s="51" t="str">
        <f>IF(OR('TRI-2'!CQ21 ="",'TRI-2'!CQ21&lt;0,'TRI-2'!CQ21  &gt;10),"",IF((ROUND(TRUNC(('TRI-2'!CQ21  ),2),0))=10,"A+",IF((ROUND(TRUNC(('TRI-2'!CQ21  ),2),0))=9,"A-",IF((ROUND(TRUNC(('TRI-2'!CQ21   ),2),0))=8,"B+",IF((ROUND(TRUNC(('TRI-2'!CQ21 ),2),0))=7,"B-",IF((ROUND(TRUNC(('TRI-2'!CQ21  ),2),0))=6,"C+",IF((ROUND(TRUNC(('TRI-2'!CQ21  ),2),0))=5,"C-",IF((ROUND(TRUNC(('TRI-2'!CQ21  ),2),0))=4,"D+",IF((ROUND(TRUNC(('TRI-2'!CQ21 ),2),0))=3,"D-",IF((ROUND(TRUNC(('TRI-2'!CQ21 ),2),0))=2,"E+",IF((ROUND(TRUNC(('TRI-2'!CQ21  ),2),0))&lt;=1,"E-","")))))))))))</f>
        <v>B+</v>
      </c>
      <c r="CR21" s="51" t="str">
        <f>IF(OR('TRI-2'!CR21 ="",'TRI-2'!CR21&lt;0,'TRI-2'!CR21  &gt;10),"",IF((ROUND(TRUNC(('TRI-2'!CR21  ),2),0))=10,"A+",IF((ROUND(TRUNC(('TRI-2'!CR21  ),2),0))=9,"A-",IF((ROUND(TRUNC(('TRI-2'!CR21   ),2),0))=8,"B+",IF((ROUND(TRUNC(('TRI-2'!CR21 ),2),0))=7,"B-",IF((ROUND(TRUNC(('TRI-2'!CR21  ),2),0))=6,"C+",IF((ROUND(TRUNC(('TRI-2'!CR21  ),2),0))=5,"C-",IF((ROUND(TRUNC(('TRI-2'!CR21  ),2),0))=4,"D+",IF((ROUND(TRUNC(('TRI-2'!CR21 ),2),0))=3,"D-",IF((ROUND(TRUNC(('TRI-2'!CR21 ),2),0))=2,"E+",IF((ROUND(TRUNC(('TRI-2'!CR21  ),2),0))&lt;=1,"E-","")))))))))))</f>
        <v>B+</v>
      </c>
      <c r="CS21" s="51" t="str">
        <f>IF(OR('TRI-2'!CS21 ="",'TRI-2'!CS21&lt;0,'TRI-2'!CS21  &gt;10),"",IF((ROUND(TRUNC(('TRI-2'!CS21  ),2),0))=10,"A+",IF((ROUND(TRUNC(('TRI-2'!CS21  ),2),0))=9,"A-",IF((ROUND(TRUNC(('TRI-2'!CS21   ),2),0))=8,"B+",IF((ROUND(TRUNC(('TRI-2'!CS21 ),2),0))=7,"B-",IF((ROUND(TRUNC(('TRI-2'!CS21  ),2),0))=6,"C+",IF((ROUND(TRUNC(('TRI-2'!CS21  ),2),0))=5,"C-",IF((ROUND(TRUNC(('TRI-2'!CS21  ),2),0))=4,"D+",IF((ROUND(TRUNC(('TRI-2'!CS21 ),2),0))=3,"D-",IF((ROUND(TRUNC(('TRI-2'!CS21 ),2),0))=2,"E+",IF((ROUND(TRUNC(('TRI-2'!CS21  ),2),0))&lt;=1,"E-","")))))))))))</f>
        <v>B+</v>
      </c>
      <c r="CT21" s="51" t="str">
        <f>IF(OR('TRI-2'!CT21 ="",'TRI-2'!CT21&lt;0,'TRI-2'!CT21  &gt;10),"",IF((ROUND(TRUNC(('TRI-2'!CT21  ),2),0))=10,"A+",IF((ROUND(TRUNC(('TRI-2'!CT21  ),2),0))=9,"A-",IF((ROUND(TRUNC(('TRI-2'!CT21   ),2),0))=8,"B+",IF((ROUND(TRUNC(('TRI-2'!CT21 ),2),0))=7,"B-",IF((ROUND(TRUNC(('TRI-2'!CT21  ),2),0))=6,"C+",IF((ROUND(TRUNC(('TRI-2'!CT21  ),2),0))=5,"C-",IF((ROUND(TRUNC(('TRI-2'!CT21  ),2),0))=4,"D+",IF((ROUND(TRUNC(('TRI-2'!CT21 ),2),0))=3,"D-",IF((ROUND(TRUNC(('TRI-2'!CT21 ),2),0))=2,"E+",IF((ROUND(TRUNC(('TRI-2'!CT21  ),2),0))&lt;=1,"E-","")))))))))))</f>
        <v>B+</v>
      </c>
      <c r="CU21" s="51" t="str">
        <f>IF(OR('TRI-2'!CU21 ="",'TRI-2'!CU21&lt;0,'TRI-2'!CU21  &gt;10),"",IF((ROUND(TRUNC(('TRI-2'!CU21  ),2),0))=10,"A+",IF((ROUND(TRUNC(('TRI-2'!CU21  ),2),0))=9,"A-",IF((ROUND(TRUNC(('TRI-2'!CU21   ),2),0))=8,"B+",IF((ROUND(TRUNC(('TRI-2'!CU21 ),2),0))=7,"B-",IF((ROUND(TRUNC(('TRI-2'!CU21  ),2),0))=6,"C+",IF((ROUND(TRUNC(('TRI-2'!CU21  ),2),0))=5,"C-",IF((ROUND(TRUNC(('TRI-2'!CU21  ),2),0))=4,"D+",IF((ROUND(TRUNC(('TRI-2'!CU21 ),2),0))=3,"D-",IF((ROUND(TRUNC(('TRI-2'!CU21 ),2),0))=2,"E+",IF((ROUND(TRUNC(('TRI-2'!CU21  ),2),0))&lt;=1,"E-","")))))))))))</f>
        <v>B+</v>
      </c>
      <c r="CV21" s="51" t="str">
        <f>IF(OR('TRI-2'!CV21 ="",'TRI-2'!CV21&lt;0,'TRI-2'!CV21  &gt;10),"",IF((ROUND(TRUNC(('TRI-2'!CV21  ),2),0))=10,"A+",IF((ROUND(TRUNC(('TRI-2'!CV21  ),2),0))=9,"A-",IF((ROUND(TRUNC(('TRI-2'!CV21   ),2),0))=8,"B+",IF((ROUND(TRUNC(('TRI-2'!CV21 ),2),0))=7,"B-",IF((ROUND(TRUNC(('TRI-2'!CV21  ),2),0))=6,"C+",IF((ROUND(TRUNC(('TRI-2'!CV21  ),2),0))=5,"C-",IF((ROUND(TRUNC(('TRI-2'!CV21  ),2),0))=4,"D+",IF((ROUND(TRUNC(('TRI-2'!CV21 ),2),0))=3,"D-",IF((ROUND(TRUNC(('TRI-2'!CV21 ),2),0))=2,"E+",IF((ROUND(TRUNC(('TRI-2'!CV21  ),2),0))&lt;=1,"E-","")))))))))))</f>
        <v>B+</v>
      </c>
      <c r="CW21" s="51" t="str">
        <f>IF(OR('TRI-2'!CW21 ="",'TRI-2'!CW21&lt;0,'TRI-2'!CW21  &gt;10),"",IF((ROUND(TRUNC(('TRI-2'!CW21  ),2),0))=10,"A+",IF((ROUND(TRUNC(('TRI-2'!CW21  ),2),0))=9,"A-",IF((ROUND(TRUNC(('TRI-2'!CW21   ),2),0))=8,"B+",IF((ROUND(TRUNC(('TRI-2'!CW21 ),2),0))=7,"B-",IF((ROUND(TRUNC(('TRI-2'!CW21  ),2),0))=6,"C+",IF((ROUND(TRUNC(('TRI-2'!CW21  ),2),0))=5,"C-",IF((ROUND(TRUNC(('TRI-2'!CW21  ),2),0))=4,"D+",IF((ROUND(TRUNC(('TRI-2'!CW21 ),2),0))=3,"D-",IF((ROUND(TRUNC(('TRI-2'!CW21 ),2),0))=2,"E+",IF((ROUND(TRUNC(('TRI-2'!CW21  ),2),0))&lt;=1,"E-","")))))))))))</f>
        <v>B+</v>
      </c>
      <c r="CX21" s="51" t="str">
        <f>IF(OR('TRI-2'!CX21 ="",'TRI-2'!CX21&lt;0,'TRI-2'!CX21  &gt;10),"",IF((ROUND(TRUNC(('TRI-2'!CX21  ),2),0))=10,"A+",IF((ROUND(TRUNC(('TRI-2'!CX21  ),2),0))=9,"A-",IF((ROUND(TRUNC(('TRI-2'!CX21   ),2),0))=8,"B+",IF((ROUND(TRUNC(('TRI-2'!CX21 ),2),0))=7,"B-",IF((ROUND(TRUNC(('TRI-2'!CX21  ),2),0))=6,"C+",IF((ROUND(TRUNC(('TRI-2'!CX21  ),2),0))=5,"C-",IF((ROUND(TRUNC(('TRI-2'!CX21  ),2),0))=4,"D+",IF((ROUND(TRUNC(('TRI-2'!CX21 ),2),0))=3,"D-",IF((ROUND(TRUNC(('TRI-2'!CX21 ),2),0))=2,"E+",IF((ROUND(TRUNC(('TRI-2'!CX21  ),2),0))&lt;=1,"E-","")))))))))))</f>
        <v>B+</v>
      </c>
      <c r="CY21" s="51" t="str">
        <f>IF(OR('TRI-2'!CY21 ="",'TRI-2'!CY21&lt;0,'TRI-2'!CY21  &gt;10),"",IF((ROUND(TRUNC(('TRI-2'!CY21  ),2),0))=10,"A+",IF((ROUND(TRUNC(('TRI-2'!CY21  ),2),0))=9,"A-",IF((ROUND(TRUNC(('TRI-2'!CY21   ),2),0))=8,"B+",IF((ROUND(TRUNC(('TRI-2'!CY21 ),2),0))=7,"B-",IF((ROUND(TRUNC(('TRI-2'!CY21  ),2),0))=6,"C+",IF((ROUND(TRUNC(('TRI-2'!CY21  ),2),0))=5,"C-",IF((ROUND(TRUNC(('TRI-2'!CY21  ),2),0))=4,"D+",IF((ROUND(TRUNC(('TRI-2'!CY21 ),2),0))=3,"D-",IF((ROUND(TRUNC(('TRI-2'!CY21 ),2),0))=2,"E+",IF((ROUND(TRUNC(('TRI-2'!CY21  ),2),0))&lt;=1,"E-","")))))))))))</f>
        <v>B+</v>
      </c>
      <c r="CZ21" s="51" t="str">
        <f>IF(OR('TRI-2'!CZ21 ="",'TRI-2'!CZ21&lt;0,'TRI-2'!CZ21  &gt;10),"",IF((ROUND(TRUNC(('TRI-2'!CZ21  ),2),0))=10,"A+",IF((ROUND(TRUNC(('TRI-2'!CZ21  ),2),0))=9,"A-",IF((ROUND(TRUNC(('TRI-2'!CZ21   ),2),0))=8,"B+",IF((ROUND(TRUNC(('TRI-2'!CZ21 ),2),0))=7,"B-",IF((ROUND(TRUNC(('TRI-2'!CZ21  ),2),0))=6,"C+",IF((ROUND(TRUNC(('TRI-2'!CZ21  ),2),0))=5,"C-",IF((ROUND(TRUNC(('TRI-2'!CZ21  ),2),0))=4,"D+",IF((ROUND(TRUNC(('TRI-2'!CZ21 ),2),0))=3,"D-",IF((ROUND(TRUNC(('TRI-2'!CZ21 ),2),0))=2,"E+",IF((ROUND(TRUNC(('TRI-2'!CZ21  ),2),0))&lt;=1,"E-","")))))))))))</f>
        <v>B+</v>
      </c>
      <c r="DA21" s="51" t="str">
        <f>IF(OR('TRI-2'!DA21 ="",'TRI-2'!DA21&lt;0,'TRI-2'!DA21  &gt;10),"",IF((ROUND(TRUNC(('TRI-2'!DA21  ),2),0))=10,"A+",IF((ROUND(TRUNC(('TRI-2'!DA21  ),2),0))=9,"A-",IF((ROUND(TRUNC(('TRI-2'!DA21   ),2),0))=8,"B+",IF((ROUND(TRUNC(('TRI-2'!DA21 ),2),0))=7,"B-",IF((ROUND(TRUNC(('TRI-2'!DA21  ),2),0))=6,"C+",IF((ROUND(TRUNC(('TRI-2'!DA21  ),2),0))=5,"C-",IF((ROUND(TRUNC(('TRI-2'!DA21  ),2),0))=4,"D+",IF((ROUND(TRUNC(('TRI-2'!DA21 ),2),0))=3,"D-",IF((ROUND(TRUNC(('TRI-2'!DA21 ),2),0))=2,"E+",IF((ROUND(TRUNC(('TRI-2'!DA21  ),2),0))&lt;=1,"E-","")))))))))))</f>
        <v>B+</v>
      </c>
      <c r="DB21" s="51" t="str">
        <f>IF(OR('TRI-2'!DB21 ="",'TRI-2'!DB21&lt;0,'TRI-2'!DB21  &gt;10),"",IF((ROUND(TRUNC(('TRI-2'!DB21  ),2),0))=10,"A+",IF((ROUND(TRUNC(('TRI-2'!DB21  ),2),0))=9,"A-",IF((ROUND(TRUNC(('TRI-2'!DB21   ),2),0))=8,"B+",IF((ROUND(TRUNC(('TRI-2'!DB21 ),2),0))=7,"B-",IF((ROUND(TRUNC(('TRI-2'!DB21  ),2),0))=6,"C+",IF((ROUND(TRUNC(('TRI-2'!DB21  ),2),0))=5,"C-",IF((ROUND(TRUNC(('TRI-2'!DB21  ),2),0))=4,"D+",IF((ROUND(TRUNC(('TRI-2'!DB21 ),2),0))=3,"D-",IF((ROUND(TRUNC(('TRI-2'!DB21 ),2),0))=2,"E+",IF((ROUND(TRUNC(('TRI-2'!DB21  ),2),0))&lt;=1,"E-","")))))))))))</f>
        <v>B+</v>
      </c>
      <c r="DC21" s="51" t="str">
        <f>IF(OR('TRI-2'!DC21 ="",'TRI-2'!DC21&lt;0,'TRI-2'!DC21  &gt;10),"",IF((ROUND(TRUNC(('TRI-2'!DC21  ),2),0))=10,"A+",IF((ROUND(TRUNC(('TRI-2'!DC21  ),2),0))=9,"A-",IF((ROUND(TRUNC(('TRI-2'!DC21   ),2),0))=8,"B+",IF((ROUND(TRUNC(('TRI-2'!DC21 ),2),0))=7,"B-",IF((ROUND(TRUNC(('TRI-2'!DC21  ),2),0))=6,"C+",IF((ROUND(TRUNC(('TRI-2'!DC21  ),2),0))=5,"C-",IF((ROUND(TRUNC(('TRI-2'!DC21  ),2),0))=4,"D+",IF((ROUND(TRUNC(('TRI-2'!DC21 ),2),0))=3,"D-",IF((ROUND(TRUNC(('TRI-2'!DC21 ),2),0))=2,"E+",IF((ROUND(TRUNC(('TRI-2'!DC21  ),2),0))&lt;=1,"E-","")))))))))))</f>
        <v>B+</v>
      </c>
      <c r="DD21" s="51" t="str">
        <f>IF(OR('TRI-2'!DD21 ="",'TRI-2'!DD21&lt;0,'TRI-2'!DD21  &gt;10),"",IF((ROUND(TRUNC(('TRI-2'!DD21  ),2),0))=10,"A+",IF((ROUND(TRUNC(('TRI-2'!DD21  ),2),0))=9,"A-",IF((ROUND(TRUNC(('TRI-2'!DD21   ),2),0))=8,"B+",IF((ROUND(TRUNC(('TRI-2'!DD21 ),2),0))=7,"B-",IF((ROUND(TRUNC(('TRI-2'!DD21  ),2),0))=6,"C+",IF((ROUND(TRUNC(('TRI-2'!DD21  ),2),0))=5,"C-",IF((ROUND(TRUNC(('TRI-2'!DD21  ),2),0))=4,"D+",IF((ROUND(TRUNC(('TRI-2'!DD21 ),2),0))=3,"D-",IF((ROUND(TRUNC(('TRI-2'!DD21 ),2),0))=2,"E+",IF((ROUND(TRUNC(('TRI-2'!DD21  ),2),0))&lt;=1,"E-","")))))))))))</f>
        <v>A+</v>
      </c>
      <c r="DE21" s="51" t="str">
        <f>IF(OR('TRI-2'!DE21 ="",'TRI-2'!DE21&lt;0,'TRI-2'!DE21  &gt;10),"",IF((ROUND(TRUNC(('TRI-2'!DE21  ),2),0))=10,"A+",IF((ROUND(TRUNC(('TRI-2'!DE21  ),2),0))=9,"A-",IF((ROUND(TRUNC(('TRI-2'!DE21   ),2),0))=8,"B+",IF((ROUND(TRUNC(('TRI-2'!DE21 ),2),0))=7,"B-",IF((ROUND(TRUNC(('TRI-2'!DE21  ),2),0))=6,"C+",IF((ROUND(TRUNC(('TRI-2'!DE21  ),2),0))=5,"C-",IF((ROUND(TRUNC(('TRI-2'!DE21  ),2),0))=4,"D+",IF((ROUND(TRUNC(('TRI-2'!DE21 ),2),0))=3,"D-",IF((ROUND(TRUNC(('TRI-2'!DE21 ),2),0))=2,"E+",IF((ROUND(TRUNC(('TRI-2'!DE21  ),2),0))&lt;=1,"E-","")))))))))))</f>
        <v>A+</v>
      </c>
      <c r="DF21" s="51" t="str">
        <f>IF(OR('TRI-2'!DF21 ="",'TRI-2'!DF21&lt;0,'TRI-2'!DF21  &gt;10),"",IF((ROUND(TRUNC(('TRI-2'!DF21  ),2),0))=10,"A+",IF((ROUND(TRUNC(('TRI-2'!DF21  ),2),0))=9,"A-",IF((ROUND(TRUNC(('TRI-2'!DF21   ),2),0))=8,"B+",IF((ROUND(TRUNC(('TRI-2'!DF21 ),2),0))=7,"B-",IF((ROUND(TRUNC(('TRI-2'!DF21  ),2),0))=6,"C+",IF((ROUND(TRUNC(('TRI-2'!DF21  ),2),0))=5,"C-",IF((ROUND(TRUNC(('TRI-2'!DF21  ),2),0))=4,"D+",IF((ROUND(TRUNC(('TRI-2'!DF21 ),2),0))=3,"D-",IF((ROUND(TRUNC(('TRI-2'!DF21 ),2),0))=2,"E+",IF((ROUND(TRUNC(('TRI-2'!DF21  ),2),0))&lt;=1,"E-","")))))))))))</f>
        <v>A+</v>
      </c>
      <c r="DG21" s="51" t="str">
        <f>IF(OR('TRI-2'!DG21 ="",'TRI-2'!DG21&lt;0,'TRI-2'!DG21  &gt;10),"",IF((ROUND(TRUNC(('TRI-2'!DG21  ),2),0))=10,"A+",IF((ROUND(TRUNC(('TRI-2'!DG21  ),2),0))=9,"A-",IF((ROUND(TRUNC(('TRI-2'!DG21   ),2),0))=8,"B+",IF((ROUND(TRUNC(('TRI-2'!DG21 ),2),0))=7,"B-",IF((ROUND(TRUNC(('TRI-2'!DG21  ),2),0))=6,"C+",IF((ROUND(TRUNC(('TRI-2'!DG21  ),2),0))=5,"C-",IF((ROUND(TRUNC(('TRI-2'!DG21  ),2),0))=4,"D+",IF((ROUND(TRUNC(('TRI-2'!DG21 ),2),0))=3,"D-",IF((ROUND(TRUNC(('TRI-2'!DG21 ),2),0))=2,"E+",IF((ROUND(TRUNC(('TRI-2'!DG21  ),2),0))&lt;=1,"E-","")))))))))))</f>
        <v>A+</v>
      </c>
      <c r="DH21" s="51" t="str">
        <f>IF(OR('TRI-2'!DH21 ="",'TRI-2'!DH21&lt;0,'TRI-2'!DH21  &gt;10),"",IF((ROUND(TRUNC(('TRI-2'!DH21  ),2),0))=10,"A+",IF((ROUND(TRUNC(('TRI-2'!DH21  ),2),0))=9,"A-",IF((ROUND(TRUNC(('TRI-2'!DH21   ),2),0))=8,"B+",IF((ROUND(TRUNC(('TRI-2'!DH21 ),2),0))=7,"B-",IF((ROUND(TRUNC(('TRI-2'!DH21  ),2),0))=6,"C+",IF((ROUND(TRUNC(('TRI-2'!DH21  ),2),0))=5,"C-",IF((ROUND(TRUNC(('TRI-2'!DH21  ),2),0))=4,"D+",IF((ROUND(TRUNC(('TRI-2'!DH21 ),2),0))=3,"D-",IF((ROUND(TRUNC(('TRI-2'!DH21 ),2),0))=2,"E+",IF((ROUND(TRUNC(('TRI-2'!DH21  ),2),0))&lt;=1,"E-","")))))))))))</f>
        <v>A+</v>
      </c>
      <c r="DI21" s="51" t="str">
        <f>IF(OR('TRI-2'!DI21 ="",'TRI-2'!DI21&lt;0,'TRI-2'!DI21  &gt;10),"",IF((ROUND(TRUNC(('TRI-2'!DI21  ),2),0))=10,"A+",IF((ROUND(TRUNC(('TRI-2'!DI21  ),2),0))=9,"A-",IF((ROUND(TRUNC(('TRI-2'!DI21   ),2),0))=8,"B+",IF((ROUND(TRUNC(('TRI-2'!DI21 ),2),0))=7,"B-",IF((ROUND(TRUNC(('TRI-2'!DI21  ),2),0))=6,"C+",IF((ROUND(TRUNC(('TRI-2'!DI21  ),2),0))=5,"C-",IF((ROUND(TRUNC(('TRI-2'!DI21  ),2),0))=4,"D+",IF((ROUND(TRUNC(('TRI-2'!DI21 ),2),0))=3,"D-",IF((ROUND(TRUNC(('TRI-2'!DI21 ),2),0))=2,"E+",IF((ROUND(TRUNC(('TRI-2'!DI21  ),2),0))&lt;=1,"E-","")))))))))))</f>
        <v>A+</v>
      </c>
      <c r="DJ21" s="51" t="str">
        <f>IF(OR('TRI-2'!DJ21 ="",'TRI-2'!DJ21&lt;0,'TRI-2'!DJ21  &gt;10),"",IF((ROUND(TRUNC(('TRI-2'!DJ21  ),2),0))=10,"A+",IF((ROUND(TRUNC(('TRI-2'!DJ21  ),2),0))=9,"A-",IF((ROUND(TRUNC(('TRI-2'!DJ21   ),2),0))=8,"B+",IF((ROUND(TRUNC(('TRI-2'!DJ21 ),2),0))=7,"B-",IF((ROUND(TRUNC(('TRI-2'!DJ21  ),2),0))=6,"C+",IF((ROUND(TRUNC(('TRI-2'!DJ21  ),2),0))=5,"C-",IF((ROUND(TRUNC(('TRI-2'!DJ21  ),2),0))=4,"D+",IF((ROUND(TRUNC(('TRI-2'!DJ21 ),2),0))=3,"D-",IF((ROUND(TRUNC(('TRI-2'!DJ21 ),2),0))=2,"E+",IF((ROUND(TRUNC(('TRI-2'!DJ21  ),2),0))&lt;=1,"E-","")))))))))))</f>
        <v>A+</v>
      </c>
      <c r="DK21" s="51" t="str">
        <f>IF(OR('TRI-2'!DK21 ="",'TRI-2'!DK21&lt;0,'TRI-2'!DK21  &gt;10),"",IF((ROUND(TRUNC(('TRI-2'!DK21  ),2),0))=10,"A+",IF((ROUND(TRUNC(('TRI-2'!DK21  ),2),0))=9,"A-",IF((ROUND(TRUNC(('TRI-2'!DK21   ),2),0))=8,"B+",IF((ROUND(TRUNC(('TRI-2'!DK21 ),2),0))=7,"B-",IF((ROUND(TRUNC(('TRI-2'!DK21  ),2),0))=6,"C+",IF((ROUND(TRUNC(('TRI-2'!DK21  ),2),0))=5,"C-",IF((ROUND(TRUNC(('TRI-2'!DK21  ),2),0))=4,"D+",IF((ROUND(TRUNC(('TRI-2'!DK21 ),2),0))=3,"D-",IF((ROUND(TRUNC(('TRI-2'!DK21 ),2),0))=2,"E+",IF((ROUND(TRUNC(('TRI-2'!DK21  ),2),0))&lt;=1,"E-","")))))))))))</f>
        <v>A+</v>
      </c>
      <c r="DL21" s="51" t="str">
        <f>IF(OR('TRI-2'!DL21 ="",'TRI-2'!DL21&lt;0,'TRI-2'!DL21  &gt;10),"",IF((ROUND(TRUNC(('TRI-2'!DL21  ),2),0))=10,"A+",IF((ROUND(TRUNC(('TRI-2'!DL21  ),2),0))=9,"A-",IF((ROUND(TRUNC(('TRI-2'!DL21   ),2),0))=8,"B+",IF((ROUND(TRUNC(('TRI-2'!DL21 ),2),0))=7,"B-",IF((ROUND(TRUNC(('TRI-2'!DL21  ),2),0))=6,"C+",IF((ROUND(TRUNC(('TRI-2'!DL21  ),2),0))=5,"C-",IF((ROUND(TRUNC(('TRI-2'!DL21  ),2),0))=4,"D+",IF((ROUND(TRUNC(('TRI-2'!DL21 ),2),0))=3,"D-",IF((ROUND(TRUNC(('TRI-2'!DL21 ),2),0))=2,"E+",IF((ROUND(TRUNC(('TRI-2'!DL21  ),2),0))&lt;=1,"E-","")))))))))))</f>
        <v>A+</v>
      </c>
      <c r="DM21" s="51" t="str">
        <f>IF(OR('TRI-2'!DM21 ="",'TRI-2'!DM21&lt;0,'TRI-2'!DM21  &gt;10),"",IF((ROUND(TRUNC(('TRI-2'!DM21  ),2),0))=10,"A+",IF((ROUND(TRUNC(('TRI-2'!DM21  ),2),0))=9,"A-",IF((ROUND(TRUNC(('TRI-2'!DM21   ),2),0))=8,"B+",IF((ROUND(TRUNC(('TRI-2'!DM21 ),2),0))=7,"B-",IF((ROUND(TRUNC(('TRI-2'!DM21  ),2),0))=6,"C+",IF((ROUND(TRUNC(('TRI-2'!DM21  ),2),0))=5,"C-",IF((ROUND(TRUNC(('TRI-2'!DM21  ),2),0))=4,"D+",IF((ROUND(TRUNC(('TRI-2'!DM21 ),2),0))=3,"D-",IF((ROUND(TRUNC(('TRI-2'!DM21 ),2),0))=2,"E+",IF((ROUND(TRUNC(('TRI-2'!DM21  ),2),0))&lt;=1,"E-","")))))))))))</f>
        <v>A+</v>
      </c>
      <c r="DN21" s="51" t="str">
        <f>IF(OR('TRI-2'!DN21 ="",'TRI-2'!DN21&lt;0,'TRI-2'!DN21  &gt;10),"",IF((ROUND(TRUNC(('TRI-2'!DN21  ),2),0))=10,"A+",IF((ROUND(TRUNC(('TRI-2'!DN21  ),2),0))=9,"A-",IF((ROUND(TRUNC(('TRI-2'!DN21   ),2),0))=8,"B+",IF((ROUND(TRUNC(('TRI-2'!DN21 ),2),0))=7,"B-",IF((ROUND(TRUNC(('TRI-2'!DN21  ),2),0))=6,"C+",IF((ROUND(TRUNC(('TRI-2'!DN21  ),2),0))=5,"C-",IF((ROUND(TRUNC(('TRI-2'!DN21  ),2),0))=4,"D+",IF((ROUND(TRUNC(('TRI-2'!DN21 ),2),0))=3,"D-",IF((ROUND(TRUNC(('TRI-2'!DN21 ),2),0))=2,"E+",IF((ROUND(TRUNC(('TRI-2'!DN21  ),2),0))&lt;=1,"E-","")))))))))))</f>
        <v>A+</v>
      </c>
      <c r="DO21" s="51" t="str">
        <f>IF(OR('TRI-2'!DO21 ="",'TRI-2'!DO21&lt;0,'TRI-2'!DO21  &gt;10),"",IF((ROUND(TRUNC(('TRI-2'!DO21  ),2),0))=10,"A+",IF((ROUND(TRUNC(('TRI-2'!DO21  ),2),0))=9,"A-",IF((ROUND(TRUNC(('TRI-2'!DO21   ),2),0))=8,"B+",IF((ROUND(TRUNC(('TRI-2'!DO21 ),2),0))=7,"B-",IF((ROUND(TRUNC(('TRI-2'!DO21  ),2),0))=6,"C+",IF((ROUND(TRUNC(('TRI-2'!DO21  ),2),0))=5,"C-",IF((ROUND(TRUNC(('TRI-2'!DO21  ),2),0))=4,"D+",IF((ROUND(TRUNC(('TRI-2'!DO21 ),2),0))=3,"D-",IF((ROUND(TRUNC(('TRI-2'!DO21 ),2),0))=2,"E+",IF((ROUND(TRUNC(('TRI-2'!DO21  ),2),0))&lt;=1,"E-","")))))))))))</f>
        <v>A+</v>
      </c>
      <c r="DP21" s="51" t="str">
        <f>IF(OR('TRI-2'!DP21 ="",'TRI-2'!DP21&lt;0,'TRI-2'!DP21  &gt;10),"",IF((ROUND(TRUNC(('TRI-2'!DP21  ),2),0))=10,"A+",IF((ROUND(TRUNC(('TRI-2'!DP21  ),2),0))=9,"A-",IF((ROUND(TRUNC(('TRI-2'!DP21   ),2),0))=8,"B+",IF((ROUND(TRUNC(('TRI-2'!DP21 ),2),0))=7,"B-",IF((ROUND(TRUNC(('TRI-2'!DP21  ),2),0))=6,"C+",IF((ROUND(TRUNC(('TRI-2'!DP21  ),2),0))=5,"C-",IF((ROUND(TRUNC(('TRI-2'!DP21  ),2),0))=4,"D+",IF((ROUND(TRUNC(('TRI-2'!DP21 ),2),0))=3,"D-",IF((ROUND(TRUNC(('TRI-2'!DP21 ),2),0))=2,"E+",IF((ROUND(TRUNC(('TRI-2'!DP21  ),2),0))&lt;=1,"E-","")))))))))))</f>
        <v>B+</v>
      </c>
      <c r="DQ21" s="51" t="str">
        <f>IF(OR('TRI-2'!DQ21 ="",'TRI-2'!DQ21&lt;0,'TRI-2'!DQ21  &gt;10),"",IF((ROUND(TRUNC(('TRI-2'!DQ21  ),2),0))=10,"A+",IF((ROUND(TRUNC(('TRI-2'!DQ21  ),2),0))=9,"A-",IF((ROUND(TRUNC(('TRI-2'!DQ21   ),2),0))=8,"B+",IF((ROUND(TRUNC(('TRI-2'!DQ21 ),2),0))=7,"B-",IF((ROUND(TRUNC(('TRI-2'!DQ21  ),2),0))=6,"C+",IF((ROUND(TRUNC(('TRI-2'!DQ21  ),2),0))=5,"C-",IF((ROUND(TRUNC(('TRI-2'!DQ21  ),2),0))=4,"D+",IF((ROUND(TRUNC(('TRI-2'!DQ21 ),2),0))=3,"D-",IF((ROUND(TRUNC(('TRI-2'!DQ21 ),2),0))=2,"E+",IF((ROUND(TRUNC(('TRI-2'!DQ21  ),2),0))&lt;=1,"E-","")))))))))))</f>
        <v>B+</v>
      </c>
      <c r="DR21" s="51" t="str">
        <f>IF(OR('TRI-2'!DR21 ="",'TRI-2'!DR21&lt;0,'TRI-2'!DR21  &gt;10),"",IF((ROUND(TRUNC(('TRI-2'!DR21  ),2),0))=10,"A+",IF((ROUND(TRUNC(('TRI-2'!DR21  ),2),0))=9,"A-",IF((ROUND(TRUNC(('TRI-2'!DR21   ),2),0))=8,"B+",IF((ROUND(TRUNC(('TRI-2'!DR21 ),2),0))=7,"B-",IF((ROUND(TRUNC(('TRI-2'!DR21  ),2),0))=6,"C+",IF((ROUND(TRUNC(('TRI-2'!DR21  ),2),0))=5,"C-",IF((ROUND(TRUNC(('TRI-2'!DR21  ),2),0))=4,"D+",IF((ROUND(TRUNC(('TRI-2'!DR21 ),2),0))=3,"D-",IF((ROUND(TRUNC(('TRI-2'!DR21 ),2),0))=2,"E+",IF((ROUND(TRUNC(('TRI-2'!DR21  ),2),0))&lt;=1,"E-","")))))))))))</f>
        <v>A+</v>
      </c>
      <c r="DS21" s="51" t="str">
        <f>IF(OR('TRI-2'!DS21 ="",'TRI-2'!DS21&lt;0,'TRI-2'!DS21  &gt;10),"",IF((ROUND(TRUNC(('TRI-2'!DS21  ),2),0))=10,"A+",IF((ROUND(TRUNC(('TRI-2'!DS21  ),2),0))=9,"A-",IF((ROUND(TRUNC(('TRI-2'!DS21   ),2),0))=8,"B+",IF((ROUND(TRUNC(('TRI-2'!DS21 ),2),0))=7,"B-",IF((ROUND(TRUNC(('TRI-2'!DS21  ),2),0))=6,"C+",IF((ROUND(TRUNC(('TRI-2'!DS21  ),2),0))=5,"C-",IF((ROUND(TRUNC(('TRI-2'!DS21  ),2),0))=4,"D+",IF((ROUND(TRUNC(('TRI-2'!DS21 ),2),0))=3,"D-",IF((ROUND(TRUNC(('TRI-2'!DS21 ),2),0))=2,"E+",IF((ROUND(TRUNC(('TRI-2'!DS21  ),2),0))&lt;=1,"E-","")))))))))))</f>
        <v>B+</v>
      </c>
      <c r="DT21" s="51" t="str">
        <f>IF(OR('TRI-2'!DT21 ="",'TRI-2'!DT21&lt;0,'TRI-2'!DT21  &gt;10),"",IF((ROUND(TRUNC(('TRI-2'!DT21  ),2),0))=10,"A+",IF((ROUND(TRUNC(('TRI-2'!DT21  ),2),0))=9,"A-",IF((ROUND(TRUNC(('TRI-2'!DT21   ),2),0))=8,"B+",IF((ROUND(TRUNC(('TRI-2'!DT21 ),2),0))=7,"B-",IF((ROUND(TRUNC(('TRI-2'!DT21  ),2),0))=6,"C+",IF((ROUND(TRUNC(('TRI-2'!DT21  ),2),0))=5,"C-",IF((ROUND(TRUNC(('TRI-2'!DT21  ),2),0))=4,"D+",IF((ROUND(TRUNC(('TRI-2'!DT21 ),2),0))=3,"D-",IF((ROUND(TRUNC(('TRI-2'!DT21 ),2),0))=2,"E+",IF((ROUND(TRUNC(('TRI-2'!DT21  ),2),0))&lt;=1,"E-","")))))))))))</f>
        <v>A+</v>
      </c>
      <c r="DU21" s="51" t="str">
        <f>IF(OR('TRI-2'!DU21 ="",'TRI-2'!DU21&lt;0,'TRI-2'!DU21  &gt;10),"",IF((ROUND(TRUNC(('TRI-2'!DU21  ),2),0))=10,"A+",IF((ROUND(TRUNC(('TRI-2'!DU21  ),2),0))=9,"A-",IF((ROUND(TRUNC(('TRI-2'!DU21   ),2),0))=8,"B+",IF((ROUND(TRUNC(('TRI-2'!DU21 ),2),0))=7,"B-",IF((ROUND(TRUNC(('TRI-2'!DU21  ),2),0))=6,"C+",IF((ROUND(TRUNC(('TRI-2'!DU21  ),2),0))=5,"C-",IF((ROUND(TRUNC(('TRI-2'!DU21  ),2),0))=4,"D+",IF((ROUND(TRUNC(('TRI-2'!DU21 ),2),0))=3,"D-",IF((ROUND(TRUNC(('TRI-2'!DU21 ),2),0))=2,"E+",IF((ROUND(TRUNC(('TRI-2'!DU21  ),2),0))&lt;=1,"E-","")))))))))))</f>
        <v>B+</v>
      </c>
      <c r="DV21" s="51" t="str">
        <f>IF(OR('TRI-2'!DV21 ="",'TRI-2'!DV21&lt;0,'TRI-2'!DV21  &gt;10),"",IF((ROUND(TRUNC(('TRI-2'!DV21  ),2),0))=10,"A+",IF((ROUND(TRUNC(('TRI-2'!DV21  ),2),0))=9,"A-",IF((ROUND(TRUNC(('TRI-2'!DV21   ),2),0))=8,"B+",IF((ROUND(TRUNC(('TRI-2'!DV21 ),2),0))=7,"B-",IF((ROUND(TRUNC(('TRI-2'!DV21  ),2),0))=6,"C+",IF((ROUND(TRUNC(('TRI-2'!DV21  ),2),0))=5,"C-",IF((ROUND(TRUNC(('TRI-2'!DV21  ),2),0))=4,"D+",IF((ROUND(TRUNC(('TRI-2'!DV21 ),2),0))=3,"D-",IF((ROUND(TRUNC(('TRI-2'!DV21 ),2),0))=2,"E+",IF((ROUND(TRUNC(('TRI-2'!DV21  ),2),0))&lt;=1,"E-","")))))))))))</f>
        <v>A+</v>
      </c>
      <c r="DW21" s="51" t="str">
        <f>IF(OR('TRI-2'!DW21 ="",'TRI-2'!DW21&lt;0,'TRI-2'!DW21  &gt;10),"",IF((ROUND(TRUNC(('TRI-2'!DW21  ),2),0))=10,"A+",IF((ROUND(TRUNC(('TRI-2'!DW21  ),2),0))=9,"A-",IF((ROUND(TRUNC(('TRI-2'!DW21   ),2),0))=8,"B+",IF((ROUND(TRUNC(('TRI-2'!DW21 ),2),0))=7,"B-",IF((ROUND(TRUNC(('TRI-2'!DW21  ),2),0))=6,"C+",IF((ROUND(TRUNC(('TRI-2'!DW21  ),2),0))=5,"C-",IF((ROUND(TRUNC(('TRI-2'!DW21  ),2),0))=4,"D+",IF((ROUND(TRUNC(('TRI-2'!DW21 ),2),0))=3,"D-",IF((ROUND(TRUNC(('TRI-2'!DW21 ),2),0))=2,"E+",IF((ROUND(TRUNC(('TRI-2'!DW21  ),2),0))&lt;=1,"E-","")))))))))))</f>
        <v>B+</v>
      </c>
      <c r="DX21" s="51" t="str">
        <f>IF(OR('TRI-2'!DX21 ="",'TRI-2'!DX21&lt;0,'TRI-2'!DX21  &gt;10),"",IF((ROUND(TRUNC(('TRI-2'!DX21  ),2),0))=10,"A+",IF((ROUND(TRUNC(('TRI-2'!DX21  ),2),0))=9,"A-",IF((ROUND(TRUNC(('TRI-2'!DX21   ),2),0))=8,"B+",IF((ROUND(TRUNC(('TRI-2'!DX21 ),2),0))=7,"B-",IF((ROUND(TRUNC(('TRI-2'!DX21  ),2),0))=6,"C+",IF((ROUND(TRUNC(('TRI-2'!DX21  ),2),0))=5,"C-",IF((ROUND(TRUNC(('TRI-2'!DX21  ),2),0))=4,"D+",IF((ROUND(TRUNC(('TRI-2'!DX21 ),2),0))=3,"D-",IF((ROUND(TRUNC(('TRI-2'!DX21 ),2),0))=2,"E+",IF((ROUND(TRUNC(('TRI-2'!DX21  ),2),0))&lt;=1,"E-","")))))))))))</f>
        <v>B+</v>
      </c>
      <c r="DY21" s="51" t="str">
        <f>IF(OR('TRI-2'!DY21 ="",'TRI-2'!DY21&lt;0,'TRI-2'!DY21  &gt;10),"",IF((ROUND(TRUNC(('TRI-2'!DY21  ),2),0))=10,"A+",IF((ROUND(TRUNC(('TRI-2'!DY21  ),2),0))=9,"A-",IF((ROUND(TRUNC(('TRI-2'!DY21   ),2),0))=8,"B+",IF((ROUND(TRUNC(('TRI-2'!DY21 ),2),0))=7,"B-",IF((ROUND(TRUNC(('TRI-2'!DY21  ),2),0))=6,"C+",IF((ROUND(TRUNC(('TRI-2'!DY21  ),2),0))=5,"C-",IF((ROUND(TRUNC(('TRI-2'!DY21  ),2),0))=4,"D+",IF((ROUND(TRUNC(('TRI-2'!DY21 ),2),0))=3,"D-",IF((ROUND(TRUNC(('TRI-2'!DY21 ),2),0))=2,"E+",IF((ROUND(TRUNC(('TRI-2'!DY21  ),2),0))&lt;=1,"E-","")))))))))))</f>
        <v>A+</v>
      </c>
      <c r="DZ21" s="51" t="str">
        <f>IF(OR('TRI-2'!DZ21 ="",'TRI-2'!DZ21&lt;0,'TRI-2'!DZ21  &gt;10),"",IF((ROUND(TRUNC(('TRI-2'!DZ21  ),2),0))=10,"A+",IF((ROUND(TRUNC(('TRI-2'!DZ21  ),2),0))=9,"A-",IF((ROUND(TRUNC(('TRI-2'!DZ21   ),2),0))=8,"B+",IF((ROUND(TRUNC(('TRI-2'!DZ21 ),2),0))=7,"B-",IF((ROUND(TRUNC(('TRI-2'!DZ21  ),2),0))=6,"C+",IF((ROUND(TRUNC(('TRI-2'!DZ21  ),2),0))=5,"C-",IF((ROUND(TRUNC(('TRI-2'!DZ21  ),2),0))=4,"D+",IF((ROUND(TRUNC(('TRI-2'!DZ21 ),2),0))=3,"D-",IF((ROUND(TRUNC(('TRI-2'!DZ21 ),2),0))=2,"E+",IF((ROUND(TRUNC(('TRI-2'!DZ21  ),2),0))&lt;=1,"E-","")))))))))))</f>
        <v>A+</v>
      </c>
      <c r="EA21" s="51" t="str">
        <f>IF(OR('TRI-2'!EA21 ="",'TRI-2'!EA21&lt;0,'TRI-2'!EA21  &gt;10),"",IF((ROUND(TRUNC(('TRI-2'!EA21  ),2),0))=10,"A+",IF((ROUND(TRUNC(('TRI-2'!EA21  ),2),0))=9,"A-",IF((ROUND(TRUNC(('TRI-2'!EA21   ),2),0))=8,"B+",IF((ROUND(TRUNC(('TRI-2'!EA21 ),2),0))=7,"B-",IF((ROUND(TRUNC(('TRI-2'!EA21  ),2),0))=6,"C+",IF((ROUND(TRUNC(('TRI-2'!EA21  ),2),0))=5,"C-",IF((ROUND(TRUNC(('TRI-2'!EA21  ),2),0))=4,"D+",IF((ROUND(TRUNC(('TRI-2'!EA21 ),2),0))=3,"D-",IF((ROUND(TRUNC(('TRI-2'!EA21 ),2),0))=2,"E+",IF((ROUND(TRUNC(('TRI-2'!EA21  ),2),0))&lt;=1,"E-","")))))))))))</f>
        <v>A+</v>
      </c>
      <c r="EB21" s="51" t="str">
        <f>IF(OR('TRI-2'!EB21 ="",'TRI-2'!EB21&lt;0,'TRI-2'!EB21  &gt;10),"",IF((ROUND(TRUNC(('TRI-2'!EB21  ),2),0))=10,"A+",IF((ROUND(TRUNC(('TRI-2'!EB21  ),2),0))=9,"A-",IF((ROUND(TRUNC(('TRI-2'!EB21   ),2),0))=8,"B+",IF((ROUND(TRUNC(('TRI-2'!EB21 ),2),0))=7,"B-",IF((ROUND(TRUNC(('TRI-2'!EB21  ),2),0))=6,"C+",IF((ROUND(TRUNC(('TRI-2'!EB21  ),2),0))=5,"C-",IF((ROUND(TRUNC(('TRI-2'!EB21  ),2),0))=4,"D+",IF((ROUND(TRUNC(('TRI-2'!EB21 ),2),0))=3,"D-",IF((ROUND(TRUNC(('TRI-2'!EB21 ),2),0))=2,"E+",IF((ROUND(TRUNC(('TRI-2'!EB21  ),2),0))&lt;=1,"E-","")))))))))))</f>
        <v>A+</v>
      </c>
      <c r="EC21" s="51" t="str">
        <f>IF(OR('TRI-2'!EC21 ="",'TRI-2'!EC21&lt;0,'TRI-2'!EC21  &gt;10),"",IF((ROUND(TRUNC(('TRI-2'!EC21  ),2),0))=10,"A+",IF((ROUND(TRUNC(('TRI-2'!EC21  ),2),0))=9,"A-",IF((ROUND(TRUNC(('TRI-2'!EC21   ),2),0))=8,"B+",IF((ROUND(TRUNC(('TRI-2'!EC21 ),2),0))=7,"B-",IF((ROUND(TRUNC(('TRI-2'!EC21  ),2),0))=6,"C+",IF((ROUND(TRUNC(('TRI-2'!EC21  ),2),0))=5,"C-",IF((ROUND(TRUNC(('TRI-2'!EC21  ),2),0))=4,"D+",IF((ROUND(TRUNC(('TRI-2'!EC21 ),2),0))=3,"D-",IF((ROUND(TRUNC(('TRI-2'!EC21 ),2),0))=2,"E+",IF((ROUND(TRUNC(('TRI-2'!EC21  ),2),0))&lt;=1,"E-","")))))))))))</f>
        <v>A+</v>
      </c>
      <c r="ED21" s="51" t="str">
        <f>IF(OR('TRI-2'!ED21 ="",'TRI-2'!ED21&lt;0,'TRI-2'!ED21  &gt;10),"",IF((ROUND(TRUNC(('TRI-2'!ED21  ),2),0))=10,"A+",IF((ROUND(TRUNC(('TRI-2'!ED21  ),2),0))=9,"A-",IF((ROUND(TRUNC(('TRI-2'!ED21   ),2),0))=8,"B+",IF((ROUND(TRUNC(('TRI-2'!ED21 ),2),0))=7,"B-",IF((ROUND(TRUNC(('TRI-2'!ED21  ),2),0))=6,"C+",IF((ROUND(TRUNC(('TRI-2'!ED21  ),2),0))=5,"C-",IF((ROUND(TRUNC(('TRI-2'!ED21  ),2),0))=4,"D+",IF((ROUND(TRUNC(('TRI-2'!ED21 ),2),0))=3,"D-",IF((ROUND(TRUNC(('TRI-2'!ED21 ),2),0))=2,"E+",IF((ROUND(TRUNC(('TRI-2'!ED21  ),2),0))&lt;=1,"E-","")))))))))))</f>
        <v>A+</v>
      </c>
      <c r="EE21" s="51" t="str">
        <f>IF(OR('TRI-2'!EE21 ="",'TRI-2'!EE21&lt;0,'TRI-2'!EE21  &gt;10),"",IF((ROUND(TRUNC(('TRI-2'!EE21  ),2),0))=10,"A+",IF((ROUND(TRUNC(('TRI-2'!EE21  ),2),0))=9,"A-",IF((ROUND(TRUNC(('TRI-2'!EE21   ),2),0))=8,"B+",IF((ROUND(TRUNC(('TRI-2'!EE21 ),2),0))=7,"B-",IF((ROUND(TRUNC(('TRI-2'!EE21  ),2),0))=6,"C+",IF((ROUND(TRUNC(('TRI-2'!EE21  ),2),0))=5,"C-",IF((ROUND(TRUNC(('TRI-2'!EE21  ),2),0))=4,"D+",IF((ROUND(TRUNC(('TRI-2'!EE21 ),2),0))=3,"D-",IF((ROUND(TRUNC(('TRI-2'!EE21 ),2),0))=2,"E+",IF((ROUND(TRUNC(('TRI-2'!EE21  ),2),0))&lt;=1,"E-","")))))))))))</f>
        <v>A+</v>
      </c>
      <c r="EF21" s="51" t="str">
        <f>IF(OR('TRI-2'!EF21 ="",'TRI-2'!EF21&lt;0,'TRI-2'!EF21  &gt;10),"",IF((ROUND(TRUNC(('TRI-2'!EF21  ),2),0))=10,"A+",IF((ROUND(TRUNC(('TRI-2'!EF21  ),2),0))=9,"A-",IF((ROUND(TRUNC(('TRI-2'!EF21   ),2),0))=8,"B+",IF((ROUND(TRUNC(('TRI-2'!EF21 ),2),0))=7,"B-",IF((ROUND(TRUNC(('TRI-2'!EF21  ),2),0))=6,"C+",IF((ROUND(TRUNC(('TRI-2'!EF21  ),2),0))=5,"C-",IF((ROUND(TRUNC(('TRI-2'!EF21  ),2),0))=4,"D+",IF((ROUND(TRUNC(('TRI-2'!EF21 ),2),0))=3,"D-",IF((ROUND(TRUNC(('TRI-2'!EF21 ),2),0))=2,"E+",IF((ROUND(TRUNC(('TRI-2'!EF21  ),2),0))&lt;=1,"E-","")))))))))))</f>
        <v>A+</v>
      </c>
      <c r="EG21" s="51" t="str">
        <f>IF(OR('TRI-2'!EG21 ="",'TRI-2'!EG21&lt;0,'TRI-2'!EG21  &gt;10),"",IF((ROUND(TRUNC(('TRI-2'!EG21  ),2),0))=10,"A+",IF((ROUND(TRUNC(('TRI-2'!EG21  ),2),0))=9,"A-",IF((ROUND(TRUNC(('TRI-2'!EG21   ),2),0))=8,"B+",IF((ROUND(TRUNC(('TRI-2'!EG21 ),2),0))=7,"B-",IF((ROUND(TRUNC(('TRI-2'!EG21  ),2),0))=6,"C+",IF((ROUND(TRUNC(('TRI-2'!EG21  ),2),0))=5,"C-",IF((ROUND(TRUNC(('TRI-2'!EG21  ),2),0))=4,"D+",IF((ROUND(TRUNC(('TRI-2'!EG21 ),2),0))=3,"D-",IF((ROUND(TRUNC(('TRI-2'!EG21 ),2),0))=2,"E+",IF((ROUND(TRUNC(('TRI-2'!EG21  ),2),0))&lt;=1,"E-","")))))))))))</f>
        <v>A+</v>
      </c>
      <c r="EH21" s="51" t="str">
        <f>IF(OR('TRI-2'!EH21 ="",'TRI-2'!EH21&lt;0,'TRI-2'!EH21  &gt;10),"",IF((ROUND(TRUNC(('TRI-2'!EH21  ),2),0))=10,"A+",IF((ROUND(TRUNC(('TRI-2'!EH21  ),2),0))=9,"A-",IF((ROUND(TRUNC(('TRI-2'!EH21   ),2),0))=8,"B+",IF((ROUND(TRUNC(('TRI-2'!EH21 ),2),0))=7,"B-",IF((ROUND(TRUNC(('TRI-2'!EH21  ),2),0))=6,"C+",IF((ROUND(TRUNC(('TRI-2'!EH21  ),2),0))=5,"C-",IF((ROUND(TRUNC(('TRI-2'!EH21  ),2),0))=4,"D+",IF((ROUND(TRUNC(('TRI-2'!EH21 ),2),0))=3,"D-",IF((ROUND(TRUNC(('TRI-2'!EH21 ),2),0))=2,"E+",IF((ROUND(TRUNC(('TRI-2'!EH21  ),2),0))&lt;=1,"E-","")))))))))))</f>
        <v>A+</v>
      </c>
      <c r="EI21" s="51" t="str">
        <f>IF(OR('TRI-2'!EI21 ="",'TRI-2'!EI21&lt;0,'TRI-2'!EI21  &gt;10),"",IF((ROUND(TRUNC(('TRI-2'!EI21  ),2),0))=10,"A+",IF((ROUND(TRUNC(('TRI-2'!EI21  ),2),0))=9,"A-",IF((ROUND(TRUNC(('TRI-2'!EI21   ),2),0))=8,"B+",IF((ROUND(TRUNC(('TRI-2'!EI21 ),2),0))=7,"B-",IF((ROUND(TRUNC(('TRI-2'!EI21  ),2),0))=6,"C+",IF((ROUND(TRUNC(('TRI-2'!EI21  ),2),0))=5,"C-",IF((ROUND(TRUNC(('TRI-2'!EI21  ),2),0))=4,"D+",IF((ROUND(TRUNC(('TRI-2'!EI21 ),2),0))=3,"D-",IF((ROUND(TRUNC(('TRI-2'!EI21 ),2),0))=2,"E+",IF((ROUND(TRUNC(('TRI-2'!EI21  ),2),0))&lt;=1,"E-","")))))))))))</f>
        <v>B+</v>
      </c>
      <c r="EJ21" s="51" t="str">
        <f>IF(OR('TRI-2'!EJ21 ="",'TRI-2'!EJ21&lt;0,'TRI-2'!EJ21  &gt;10),"",IF((ROUND(TRUNC(('TRI-2'!EJ21  ),2),0))=10,"A+",IF((ROUND(TRUNC(('TRI-2'!EJ21  ),2),0))=9,"A-",IF((ROUND(TRUNC(('TRI-2'!EJ21   ),2),0))=8,"B+",IF((ROUND(TRUNC(('TRI-2'!EJ21 ),2),0))=7,"B-",IF((ROUND(TRUNC(('TRI-2'!EJ21  ),2),0))=6,"C+",IF((ROUND(TRUNC(('TRI-2'!EJ21  ),2),0))=5,"C-",IF((ROUND(TRUNC(('TRI-2'!EJ21  ),2),0))=4,"D+",IF((ROUND(TRUNC(('TRI-2'!EJ21 ),2),0))=3,"D-",IF((ROUND(TRUNC(('TRI-2'!EJ21 ),2),0))=2,"E+",IF((ROUND(TRUNC(('TRI-2'!EJ21  ),2),0))&lt;=1,"E-","")))))))))))</f>
        <v>A+</v>
      </c>
      <c r="EK21" s="51" t="str">
        <f>IF(OR('TRI-2'!EK21 ="",'TRI-2'!EK21&lt;0,'TRI-2'!EK21  &gt;10),"",IF((ROUND(TRUNC(('TRI-2'!EK21  ),2),0))=10,"A+",IF((ROUND(TRUNC(('TRI-2'!EK21  ),2),0))=9,"A-",IF((ROUND(TRUNC(('TRI-2'!EK21   ),2),0))=8,"B+",IF((ROUND(TRUNC(('TRI-2'!EK21 ),2),0))=7,"B-",IF((ROUND(TRUNC(('TRI-2'!EK21  ),2),0))=6,"C+",IF((ROUND(TRUNC(('TRI-2'!EK21  ),2),0))=5,"C-",IF((ROUND(TRUNC(('TRI-2'!EK21  ),2),0))=4,"D+",IF((ROUND(TRUNC(('TRI-2'!EK21 ),2),0))=3,"D-",IF((ROUND(TRUNC(('TRI-2'!EK21 ),2),0))=2,"E+",IF((ROUND(TRUNC(('TRI-2'!EK21  ),2),0))&lt;=1,"E-","")))))))))))</f>
        <v>A+</v>
      </c>
      <c r="EL21" s="51" t="str">
        <f>IF(OR('TRI-2'!EL21 ="",'TRI-2'!EL21&lt;0,'TRI-2'!EL21  &gt;10),"",IF((ROUND(TRUNC(('TRI-2'!EL21  ),2),0))=10,"A+",IF((ROUND(TRUNC(('TRI-2'!EL21  ),2),0))=9,"A-",IF((ROUND(TRUNC(('TRI-2'!EL21   ),2),0))=8,"B+",IF((ROUND(TRUNC(('TRI-2'!EL21 ),2),0))=7,"B-",IF((ROUND(TRUNC(('TRI-2'!EL21  ),2),0))=6,"C+",IF((ROUND(TRUNC(('TRI-2'!EL21  ),2),0))=5,"C-",IF((ROUND(TRUNC(('TRI-2'!EL21  ),2),0))=4,"D+",IF((ROUND(TRUNC(('TRI-2'!EL21 ),2),0))=3,"D-",IF((ROUND(TRUNC(('TRI-2'!EL21 ),2),0))=2,"E+",IF((ROUND(TRUNC(('TRI-2'!EL21  ),2),0))&lt;=1,"E-","")))))))))))</f>
        <v>A+</v>
      </c>
      <c r="EM21" s="51" t="str">
        <f>IF(OR('TRI-2'!EM21 ="",'TRI-2'!EM21&lt;0,'TRI-2'!EM21  &gt;10),"",IF((ROUND(TRUNC(('TRI-2'!EM21  ),2),0))=10,"A+",IF((ROUND(TRUNC(('TRI-2'!EM21  ),2),0))=9,"A-",IF((ROUND(TRUNC(('TRI-2'!EM21   ),2),0))=8,"B+",IF((ROUND(TRUNC(('TRI-2'!EM21 ),2),0))=7,"B-",IF((ROUND(TRUNC(('TRI-2'!EM21  ),2),0))=6,"C+",IF((ROUND(TRUNC(('TRI-2'!EM21  ),2),0))=5,"C-",IF((ROUND(TRUNC(('TRI-2'!EM21  ),2),0))=4,"D+",IF((ROUND(TRUNC(('TRI-2'!EM21 ),2),0))=3,"D-",IF((ROUND(TRUNC(('TRI-2'!EM21 ),2),0))=2,"E+",IF((ROUND(TRUNC(('TRI-2'!EM21  ),2),0))&lt;=1,"E-","")))))))))))</f>
        <v>A+</v>
      </c>
      <c r="EN21" s="51" t="str">
        <f>IF(OR('TRI-2'!EN21 ="",'TRI-2'!EN21&lt;0,'TRI-2'!EN21  &gt;10),"",IF((ROUND(TRUNC(('TRI-2'!EN21  ),2),0))=10,"A+",IF((ROUND(TRUNC(('TRI-2'!EN21  ),2),0))=9,"A-",IF((ROUND(TRUNC(('TRI-2'!EN21   ),2),0))=8,"B+",IF((ROUND(TRUNC(('TRI-2'!EN21 ),2),0))=7,"B-",IF((ROUND(TRUNC(('TRI-2'!EN21  ),2),0))=6,"C+",IF((ROUND(TRUNC(('TRI-2'!EN21  ),2),0))=5,"C-",IF((ROUND(TRUNC(('TRI-2'!EN21  ),2),0))=4,"D+",IF((ROUND(TRUNC(('TRI-2'!EN21 ),2),0))=3,"D-",IF((ROUND(TRUNC(('TRI-2'!EN21 ),2),0))=2,"E+",IF((ROUND(TRUNC(('TRI-2'!EN21  ),2),0))&lt;=1,"E-","")))))))))))</f>
        <v>A+</v>
      </c>
      <c r="EO21" s="51" t="str">
        <f>IF(OR('TRI-2'!EO21 ="",'TRI-2'!EO21&lt;0,'TRI-2'!EO21  &gt;10),"",IF((ROUND(TRUNC(('TRI-2'!EO21  ),2),0))=10,"A+",IF((ROUND(TRUNC(('TRI-2'!EO21  ),2),0))=9,"A-",IF((ROUND(TRUNC(('TRI-2'!EO21   ),2),0))=8,"B+",IF((ROUND(TRUNC(('TRI-2'!EO21 ),2),0))=7,"B-",IF((ROUND(TRUNC(('TRI-2'!EO21  ),2),0))=6,"C+",IF((ROUND(TRUNC(('TRI-2'!EO21  ),2),0))=5,"C-",IF((ROUND(TRUNC(('TRI-2'!EO21  ),2),0))=4,"D+",IF((ROUND(TRUNC(('TRI-2'!EO21 ),2),0))=3,"D-",IF((ROUND(TRUNC(('TRI-2'!EO21 ),2),0))=2,"E+",IF((ROUND(TRUNC(('TRI-2'!EO21  ),2),0))&lt;=1,"E-","")))))))))))</f>
        <v>A+</v>
      </c>
      <c r="EP21" s="51" t="str">
        <f>IF(OR('TRI-2'!EP21 ="",'TRI-2'!EP21&lt;0,'TRI-2'!EP21  &gt;10),"",IF((ROUND(TRUNC(('TRI-2'!EP21  ),2),0))=10,"A+",IF((ROUND(TRUNC(('TRI-2'!EP21  ),2),0))=9,"A-",IF((ROUND(TRUNC(('TRI-2'!EP21   ),2),0))=8,"B+",IF((ROUND(TRUNC(('TRI-2'!EP21 ),2),0))=7,"B-",IF((ROUND(TRUNC(('TRI-2'!EP21  ),2),0))=6,"C+",IF((ROUND(TRUNC(('TRI-2'!EP21  ),2),0))=5,"C-",IF((ROUND(TRUNC(('TRI-2'!EP21  ),2),0))=4,"D+",IF((ROUND(TRUNC(('TRI-2'!EP21 ),2),0))=3,"D-",IF((ROUND(TRUNC(('TRI-2'!EP21 ),2),0))=2,"E+",IF((ROUND(TRUNC(('TRI-2'!EP21  ),2),0))&lt;=1,"E-","")))))))))))</f>
        <v>A+</v>
      </c>
      <c r="EQ21" s="51" t="str">
        <f>IF(OR('TRI-2'!EQ21 ="",'TRI-2'!EQ21&lt;0,'TRI-2'!EQ21  &gt;10),"",IF((ROUND(TRUNC(('TRI-2'!EQ21  ),2),0))=10,"A+",IF((ROUND(TRUNC(('TRI-2'!EQ21  ),2),0))=9,"A-",IF((ROUND(TRUNC(('TRI-2'!EQ21   ),2),0))=8,"B+",IF((ROUND(TRUNC(('TRI-2'!EQ21 ),2),0))=7,"B-",IF((ROUND(TRUNC(('TRI-2'!EQ21  ),2),0))=6,"C+",IF((ROUND(TRUNC(('TRI-2'!EQ21  ),2),0))=5,"C-",IF((ROUND(TRUNC(('TRI-2'!EQ21  ),2),0))=4,"D+",IF((ROUND(TRUNC(('TRI-2'!EQ21 ),2),0))=3,"D-",IF((ROUND(TRUNC(('TRI-2'!EQ21 ),2),0))=2,"E+",IF((ROUND(TRUNC(('TRI-2'!EQ21  ),2),0))&lt;=1,"E-","")))))))))))</f>
        <v>A+</v>
      </c>
      <c r="ER21" s="51" t="str">
        <f>IF(OR('TRI-2'!ER21 ="",'TRI-2'!ER21&lt;0,'TRI-2'!ER21  &gt;10),"",IF((ROUND(TRUNC(('TRI-2'!ER21  ),2),0))=10,"A+",IF((ROUND(TRUNC(('TRI-2'!ER21  ),2),0))=9,"A-",IF((ROUND(TRUNC(('TRI-2'!ER21   ),2),0))=8,"B+",IF((ROUND(TRUNC(('TRI-2'!ER21 ),2),0))=7,"B-",IF((ROUND(TRUNC(('TRI-2'!ER21  ),2),0))=6,"C+",IF((ROUND(TRUNC(('TRI-2'!ER21  ),2),0))=5,"C-",IF((ROUND(TRUNC(('TRI-2'!ER21  ),2),0))=4,"D+",IF((ROUND(TRUNC(('TRI-2'!ER21 ),2),0))=3,"D-",IF((ROUND(TRUNC(('TRI-2'!ER21 ),2),0))=2,"E+",IF((ROUND(TRUNC(('TRI-2'!ER21  ),2),0))&lt;=1,"E-","")))))))))))</f>
        <v>A+</v>
      </c>
      <c r="ES21" s="51" t="str">
        <f>IF(OR('TRI-2'!ES21 ="",'TRI-2'!ES21&lt;0,'TRI-2'!ES21  &gt;10),"",IF((ROUND(TRUNC(('TRI-2'!ES21  ),2),0))=10,"A+",IF((ROUND(TRUNC(('TRI-2'!ES21  ),2),0))=9,"A-",IF((ROUND(TRUNC(('TRI-2'!ES21   ),2),0))=8,"B+",IF((ROUND(TRUNC(('TRI-2'!ES21 ),2),0))=7,"B-",IF((ROUND(TRUNC(('TRI-2'!ES21  ),2),0))=6,"C+",IF((ROUND(TRUNC(('TRI-2'!ES21  ),2),0))=5,"C-",IF((ROUND(TRUNC(('TRI-2'!ES21  ),2),0))=4,"D+",IF((ROUND(TRUNC(('TRI-2'!ES21 ),2),0))=3,"D-",IF((ROUND(TRUNC(('TRI-2'!ES21 ),2),0))=2,"E+",IF((ROUND(TRUNC(('TRI-2'!ES21  ),2),0))&lt;=1,"E-","")))))))))))</f>
        <v>A+</v>
      </c>
      <c r="ET21" s="51" t="str">
        <f>IF('TRI-2'!ET21 ="","",'TRI-2'!ET21 )</f>
        <v>S</v>
      </c>
      <c r="EU21" s="51" t="str">
        <f>IF('TRI-2'!EU21 ="","",'TRI-2'!EU21 )</f>
        <v>S</v>
      </c>
      <c r="EV21" s="51" t="str">
        <f>IF('TRI-2'!EV21 ="","",'TRI-2'!EV21 )</f>
        <v>S</v>
      </c>
      <c r="EW21" s="51" t="str">
        <f>IF('TRI-2'!EW21 ="","",'TRI-2'!EW21 )</f>
        <v>S</v>
      </c>
      <c r="EX21" s="51" t="str">
        <f>IF('TRI-2'!EX21 ="","",'TRI-2'!EX21 )</f>
        <v>S</v>
      </c>
      <c r="EY21" s="51" t="str">
        <f>IF('TRI-2'!EY21 ="","",'TRI-2'!EY21 )</f>
        <v>S</v>
      </c>
      <c r="EZ21" s="51" t="str">
        <f>IF('TRI-2'!EZ21 ="","",'TRI-2'!EZ21 )</f>
        <v>S</v>
      </c>
      <c r="FA21" s="51" t="str">
        <f>IF('TRI-2'!FA21 ="","",'TRI-2'!FA21 )</f>
        <v>S</v>
      </c>
      <c r="FB21" s="51" t="str">
        <f>IF('TRI-2'!FB21 ="","",'TRI-2'!FB21 )</f>
        <v>S</v>
      </c>
      <c r="FC21" s="51" t="str">
        <f>IF('TRI-2'!FC21 ="","",'TRI-2'!FC21 )</f>
        <v>A+</v>
      </c>
      <c r="FD21" s="51">
        <f>IF('TRI-2'!FD21 ="","",'TRI-2'!FD21 )</f>
        <v>36</v>
      </c>
      <c r="FE21" s="51" t="str">
        <f>IF('TRI-2'!FE21 ="","",'TRI-2'!FE21 )</f>
        <v>A+</v>
      </c>
      <c r="FF21" s="51" t="str">
        <f>IF('TRI-2'!FF21 ="","",'TRI-2'!FF21 )</f>
        <v/>
      </c>
      <c r="FG21" s="51" t="str">
        <f>IF('TRI-2'!FG21 ="","",'TRI-2'!FG21 )</f>
        <v/>
      </c>
      <c r="FH21" s="51" t="str">
        <f>IF('TRI-2'!FH21 ="","",'TRI-2'!FH21 )</f>
        <v/>
      </c>
    </row>
    <row r="22" spans="1:164 16322:16326" ht="21" customHeight="1">
      <c r="B22" s="53">
        <v>5</v>
      </c>
      <c r="C22" s="272" t="str">
        <f>IF(NOTAS!E25&gt;"",NOTAS!E25,"")</f>
        <v>CEDEÑO AGUIRRE KEYLOR DEMIR</v>
      </c>
      <c r="D22" s="273"/>
      <c r="E22" s="273"/>
      <c r="F22" s="274"/>
      <c r="G22" s="51" t="str">
        <f>IF(OR('TRI-2'!G22 ="",'TRI-2'!G22&lt;0,'TRI-2'!G22  &gt;10),"",IF((ROUND(TRUNC(('TRI-2'!G22  ),2),0))=10,"A+",IF((ROUND(TRUNC(('TRI-2'!G22  ),2),0))=9,"A-",IF((ROUND(TRUNC(('TRI-2'!G22   ),2),0))=8,"B+",IF((ROUND(TRUNC(('TRI-2'!G22 ),2),0))=7,"B-",IF((ROUND(TRUNC(('TRI-2'!G22  ),2),0))=6,"C+",IF((ROUND(TRUNC(('TRI-2'!G22  ),2),0))=5,"C-",IF((ROUND(TRUNC(('TRI-2'!G22  ),2),0))=4,"D+",IF((ROUND(TRUNC(('TRI-2'!G22 ),2),0))=3,"D-",IF((ROUND(TRUNC(('TRI-2'!G22 ),2),0))=2,"E+",IF((ROUND(TRUNC(('TRI-2'!G22  ),2),0))&lt;=1,"E-","")))))))))))</f>
        <v>A+</v>
      </c>
      <c r="H22" s="51" t="str">
        <f>IF(OR('TRI-2'!H22 ="",'TRI-2'!H22&lt;0,'TRI-2'!H22  &gt;10),"",IF((ROUND(TRUNC(('TRI-2'!H22  ),2),0))=10,"A+",IF((ROUND(TRUNC(('TRI-2'!H22  ),2),0))=9,"A-",IF((ROUND(TRUNC(('TRI-2'!H22   ),2),0))=8,"B+",IF((ROUND(TRUNC(('TRI-2'!H22 ),2),0))=7,"B-",IF((ROUND(TRUNC(('TRI-2'!H22  ),2),0))=6,"C+",IF((ROUND(TRUNC(('TRI-2'!H22  ),2),0))=5,"C-",IF((ROUND(TRUNC(('TRI-2'!H22  ),2),0))=4,"D+",IF((ROUND(TRUNC(('TRI-2'!H22 ),2),0))=3,"D-",IF((ROUND(TRUNC(('TRI-2'!H22 ),2),0))=2,"E+",IF((ROUND(TRUNC(('TRI-2'!H22  ),2),0))&lt;=1,"E-","")))))))))))</f>
        <v>A+</v>
      </c>
      <c r="I22" s="51" t="str">
        <f>IF(OR('TRI-2'!I22 ="",'TRI-2'!I22&lt;0,'TRI-2'!I22  &gt;10),"",IF((ROUND(TRUNC(('TRI-2'!I22  ),2),0))=10,"A+",IF((ROUND(TRUNC(('TRI-2'!I22  ),2),0))=9,"A-",IF((ROUND(TRUNC(('TRI-2'!I22   ),2),0))=8,"B+",IF((ROUND(TRUNC(('TRI-2'!I22 ),2),0))=7,"B-",IF((ROUND(TRUNC(('TRI-2'!I22  ),2),0))=6,"C+",IF((ROUND(TRUNC(('TRI-2'!I22  ),2),0))=5,"C-",IF((ROUND(TRUNC(('TRI-2'!I22  ),2),0))=4,"D+",IF((ROUND(TRUNC(('TRI-2'!I22 ),2),0))=3,"D-",IF((ROUND(TRUNC(('TRI-2'!I22 ),2),0))=2,"E+",IF((ROUND(TRUNC(('TRI-2'!I22  ),2),0))&lt;=1,"E-","")))))))))))</f>
        <v>A+</v>
      </c>
      <c r="J22" s="51" t="str">
        <f>IF(OR('TRI-2'!J22 ="",'TRI-2'!J22&lt;0,'TRI-2'!J22  &gt;10),"",IF((ROUND(TRUNC(('TRI-2'!J22  ),2),0))=10,"A+",IF((ROUND(TRUNC(('TRI-2'!J22  ),2),0))=9,"A-",IF((ROUND(TRUNC(('TRI-2'!J22   ),2),0))=8,"B+",IF((ROUND(TRUNC(('TRI-2'!J22 ),2),0))=7,"B-",IF((ROUND(TRUNC(('TRI-2'!J22  ),2),0))=6,"C+",IF((ROUND(TRUNC(('TRI-2'!J22  ),2),0))=5,"C-",IF((ROUND(TRUNC(('TRI-2'!J22  ),2),0))=4,"D+",IF((ROUND(TRUNC(('TRI-2'!J22 ),2),0))=3,"D-",IF((ROUND(TRUNC(('TRI-2'!J22 ),2),0))=2,"E+",IF((ROUND(TRUNC(('TRI-2'!J22  ),2),0))&lt;=1,"E-","")))))))))))</f>
        <v>A+</v>
      </c>
      <c r="K22" s="51" t="str">
        <f>IF(OR('TRI-2'!K22 ="",'TRI-2'!K22&lt;0,'TRI-2'!K22  &gt;10),"",IF((ROUND(TRUNC(('TRI-2'!K22  ),2),0))=10,"A+",IF((ROUND(TRUNC(('TRI-2'!K22  ),2),0))=9,"A-",IF((ROUND(TRUNC(('TRI-2'!K22   ),2),0))=8,"B+",IF((ROUND(TRUNC(('TRI-2'!K22 ),2),0))=7,"B-",IF((ROUND(TRUNC(('TRI-2'!K22  ),2),0))=6,"C+",IF((ROUND(TRUNC(('TRI-2'!K22  ),2),0))=5,"C-",IF((ROUND(TRUNC(('TRI-2'!K22  ),2),0))=4,"D+",IF((ROUND(TRUNC(('TRI-2'!K22 ),2),0))=3,"D-",IF((ROUND(TRUNC(('TRI-2'!K22 ),2),0))=2,"E+",IF((ROUND(TRUNC(('TRI-2'!K22  ),2),0))&lt;=1,"E-","")))))))))))</f>
        <v>A+</v>
      </c>
      <c r="L22" s="51" t="str">
        <f>IF(OR('TRI-2'!L22 ="",'TRI-2'!L22&lt;0,'TRI-2'!L22  &gt;10),"",IF((ROUND(TRUNC(('TRI-2'!L22  ),2),0))=10,"A+",IF((ROUND(TRUNC(('TRI-2'!L22  ),2),0))=9,"A-",IF((ROUND(TRUNC(('TRI-2'!L22   ),2),0))=8,"B+",IF((ROUND(TRUNC(('TRI-2'!L22 ),2),0))=7,"B-",IF((ROUND(TRUNC(('TRI-2'!L22  ),2),0))=6,"C+",IF((ROUND(TRUNC(('TRI-2'!L22  ),2),0))=5,"C-",IF((ROUND(TRUNC(('TRI-2'!L22  ),2),0))=4,"D+",IF((ROUND(TRUNC(('TRI-2'!L22 ),2),0))=3,"D-",IF((ROUND(TRUNC(('TRI-2'!L22 ),2),0))=2,"E+",IF((ROUND(TRUNC(('TRI-2'!L22  ),2),0))&lt;=1,"E-","")))))))))))</f>
        <v>A+</v>
      </c>
      <c r="M22" s="51" t="str">
        <f>IF(OR('TRI-2'!M22 ="",'TRI-2'!M22&lt;0,'TRI-2'!M22  &gt;10),"",IF((ROUND(TRUNC(('TRI-2'!M22  ),2),0))=10,"A+",IF((ROUND(TRUNC(('TRI-2'!M22  ),2),0))=9,"A-",IF((ROUND(TRUNC(('TRI-2'!M22   ),2),0))=8,"B+",IF((ROUND(TRUNC(('TRI-2'!M22 ),2),0))=7,"B-",IF((ROUND(TRUNC(('TRI-2'!M22  ),2),0))=6,"C+",IF((ROUND(TRUNC(('TRI-2'!M22  ),2),0))=5,"C-",IF((ROUND(TRUNC(('TRI-2'!M22  ),2),0))=4,"D+",IF((ROUND(TRUNC(('TRI-2'!M22 ),2),0))=3,"D-",IF((ROUND(TRUNC(('TRI-2'!M22 ),2),0))=2,"E+",IF((ROUND(TRUNC(('TRI-2'!M22  ),2),0))&lt;=1,"E-","")))))))))))</f>
        <v>A+</v>
      </c>
      <c r="N22" s="51" t="str">
        <f>IF(OR('TRI-2'!N22 ="",'TRI-2'!N22&lt;0,'TRI-2'!N22  &gt;10),"",IF((ROUND(TRUNC(('TRI-2'!N22  ),2),0))=10,"A+",IF((ROUND(TRUNC(('TRI-2'!N22  ),2),0))=9,"A-",IF((ROUND(TRUNC(('TRI-2'!N22   ),2),0))=8,"B+",IF((ROUND(TRUNC(('TRI-2'!N22 ),2),0))=7,"B-",IF((ROUND(TRUNC(('TRI-2'!N22  ),2),0))=6,"C+",IF((ROUND(TRUNC(('TRI-2'!N22  ),2),0))=5,"C-",IF((ROUND(TRUNC(('TRI-2'!N22  ),2),0))=4,"D+",IF((ROUND(TRUNC(('TRI-2'!N22 ),2),0))=3,"D-",IF((ROUND(TRUNC(('TRI-2'!N22 ),2),0))=2,"E+",IF((ROUND(TRUNC(('TRI-2'!N22  ),2),0))&lt;=1,"E-","")))))))))))</f>
        <v>A+</v>
      </c>
      <c r="O22" s="51" t="str">
        <f>IF(OR('TRI-2'!O22 ="",'TRI-2'!O22&lt;0,'TRI-2'!O22  &gt;10),"",IF((ROUND(TRUNC(('TRI-2'!O22  ),2),0))=10,"A+",IF((ROUND(TRUNC(('TRI-2'!O22  ),2),0))=9,"A-",IF((ROUND(TRUNC(('TRI-2'!O22   ),2),0))=8,"B+",IF((ROUND(TRUNC(('TRI-2'!O22 ),2),0))=7,"B-",IF((ROUND(TRUNC(('TRI-2'!O22  ),2),0))=6,"C+",IF((ROUND(TRUNC(('TRI-2'!O22  ),2),0))=5,"C-",IF((ROUND(TRUNC(('TRI-2'!O22  ),2),0))=4,"D+",IF((ROUND(TRUNC(('TRI-2'!O22 ),2),0))=3,"D-",IF((ROUND(TRUNC(('TRI-2'!O22 ),2),0))=2,"E+",IF((ROUND(TRUNC(('TRI-2'!O22  ),2),0))&lt;=1,"E-","")))))))))))</f>
        <v>A+</v>
      </c>
      <c r="P22" s="51" t="str">
        <f>IF(OR('TRI-2'!P22 ="",'TRI-2'!P22&lt;0,'TRI-2'!P22  &gt;10),"",IF((ROUND(TRUNC(('TRI-2'!P22  ),2),0))=10,"A+",IF((ROUND(TRUNC(('TRI-2'!P22  ),2),0))=9,"A-",IF((ROUND(TRUNC(('TRI-2'!P22   ),2),0))=8,"B+",IF((ROUND(TRUNC(('TRI-2'!P22 ),2),0))=7,"B-",IF((ROUND(TRUNC(('TRI-2'!P22  ),2),0))=6,"C+",IF((ROUND(TRUNC(('TRI-2'!P22  ),2),0))=5,"C-",IF((ROUND(TRUNC(('TRI-2'!P22  ),2),0))=4,"D+",IF((ROUND(TRUNC(('TRI-2'!P22 ),2),0))=3,"D-",IF((ROUND(TRUNC(('TRI-2'!P22 ),2),0))=2,"E+",IF((ROUND(TRUNC(('TRI-2'!P22  ),2),0))&lt;=1,"E-","")))))))))))</f>
        <v>A+</v>
      </c>
      <c r="Q22" s="51" t="str">
        <f>IF(OR('TRI-2'!Q22 ="",'TRI-2'!Q22&lt;0,'TRI-2'!Q22  &gt;10),"",IF((ROUND(TRUNC(('TRI-2'!Q22  ),2),0))=10,"A+",IF((ROUND(TRUNC(('TRI-2'!Q22  ),2),0))=9,"A-",IF((ROUND(TRUNC(('TRI-2'!Q22   ),2),0))=8,"B+",IF((ROUND(TRUNC(('TRI-2'!Q22 ),2),0))=7,"B-",IF((ROUND(TRUNC(('TRI-2'!Q22  ),2),0))=6,"C+",IF((ROUND(TRUNC(('TRI-2'!Q22  ),2),0))=5,"C-",IF((ROUND(TRUNC(('TRI-2'!Q22  ),2),0))=4,"D+",IF((ROUND(TRUNC(('TRI-2'!Q22 ),2),0))=3,"D-",IF((ROUND(TRUNC(('TRI-2'!Q22 ),2),0))=2,"E+",IF((ROUND(TRUNC(('TRI-2'!Q22  ),2),0))&lt;=1,"E-","")))))))))))</f>
        <v>A+</v>
      </c>
      <c r="R22" s="51" t="str">
        <f>IF(OR('TRI-2'!R22 ="",'TRI-2'!R22&lt;0,'TRI-2'!R22  &gt;10),"",IF((ROUND(TRUNC(('TRI-2'!R22  ),2),0))=10,"A+",IF((ROUND(TRUNC(('TRI-2'!R22  ),2),0))=9,"A-",IF((ROUND(TRUNC(('TRI-2'!R22   ),2),0))=8,"B+",IF((ROUND(TRUNC(('TRI-2'!R22 ),2),0))=7,"B-",IF((ROUND(TRUNC(('TRI-2'!R22  ),2),0))=6,"C+",IF((ROUND(TRUNC(('TRI-2'!R22  ),2),0))=5,"C-",IF((ROUND(TRUNC(('TRI-2'!R22  ),2),0))=4,"D+",IF((ROUND(TRUNC(('TRI-2'!R22 ),2),0))=3,"D-",IF((ROUND(TRUNC(('TRI-2'!R22 ),2),0))=2,"E+",IF((ROUND(TRUNC(('TRI-2'!R22  ),2),0))&lt;=1,"E-","")))))))))))</f>
        <v>A+</v>
      </c>
      <c r="S22" s="51" t="str">
        <f>IF(OR('TRI-2'!S22 ="",'TRI-2'!S22&lt;0,'TRI-2'!S22  &gt;10),"",IF((ROUND(TRUNC(('TRI-2'!S22  ),2),0))=10,"A+",IF((ROUND(TRUNC(('TRI-2'!S22  ),2),0))=9,"A-",IF((ROUND(TRUNC(('TRI-2'!S22   ),2),0))=8,"B+",IF((ROUND(TRUNC(('TRI-2'!S22 ),2),0))=7,"B-",IF((ROUND(TRUNC(('TRI-2'!S22  ),2),0))=6,"C+",IF((ROUND(TRUNC(('TRI-2'!S22  ),2),0))=5,"C-",IF((ROUND(TRUNC(('TRI-2'!S22  ),2),0))=4,"D+",IF((ROUND(TRUNC(('TRI-2'!S22 ),2),0))=3,"D-",IF((ROUND(TRUNC(('TRI-2'!S22 ),2),0))=2,"E+",IF((ROUND(TRUNC(('TRI-2'!S22  ),2),0))&lt;=1,"E-","")))))))))))</f>
        <v>A+</v>
      </c>
      <c r="T22" s="51" t="str">
        <f>IF(OR('TRI-2'!T22 ="",'TRI-2'!T22&lt;0,'TRI-2'!T22  &gt;10),"",IF((ROUND(TRUNC(('TRI-2'!T22  ),2),0))=10,"A+",IF((ROUND(TRUNC(('TRI-2'!T22  ),2),0))=9,"A-",IF((ROUND(TRUNC(('TRI-2'!T22   ),2),0))=8,"B+",IF((ROUND(TRUNC(('TRI-2'!T22 ),2),0))=7,"B-",IF((ROUND(TRUNC(('TRI-2'!T22  ),2),0))=6,"C+",IF((ROUND(TRUNC(('TRI-2'!T22  ),2),0))=5,"C-",IF((ROUND(TRUNC(('TRI-2'!T22  ),2),0))=4,"D+",IF((ROUND(TRUNC(('TRI-2'!T22 ),2),0))=3,"D-",IF((ROUND(TRUNC(('TRI-2'!T22 ),2),0))=2,"E+",IF((ROUND(TRUNC(('TRI-2'!T22  ),2),0))&lt;=1,"E-","")))))))))))</f>
        <v>A+</v>
      </c>
      <c r="U22" s="51" t="str">
        <f>IF(OR('TRI-2'!U22 ="",'TRI-2'!U22&lt;0,'TRI-2'!U22  &gt;10),"",IF((ROUND(TRUNC(('TRI-2'!U22  ),2),0))=10,"A+",IF((ROUND(TRUNC(('TRI-2'!U22  ),2),0))=9,"A-",IF((ROUND(TRUNC(('TRI-2'!U22   ),2),0))=8,"B+",IF((ROUND(TRUNC(('TRI-2'!U22 ),2),0))=7,"B-",IF((ROUND(TRUNC(('TRI-2'!U22  ),2),0))=6,"C+",IF((ROUND(TRUNC(('TRI-2'!U22  ),2),0))=5,"C-",IF((ROUND(TRUNC(('TRI-2'!U22  ),2),0))=4,"D+",IF((ROUND(TRUNC(('TRI-2'!U22 ),2),0))=3,"D-",IF((ROUND(TRUNC(('TRI-2'!U22 ),2),0))=2,"E+",IF((ROUND(TRUNC(('TRI-2'!U22  ),2),0))&lt;=1,"E-","")))))))))))</f>
        <v>A+</v>
      </c>
      <c r="V22" s="51" t="str">
        <f>IF(OR('TRI-2'!V22 ="",'TRI-2'!V22&lt;0,'TRI-2'!V22  &gt;10),"",IF((ROUND(TRUNC(('TRI-2'!V22  ),2),0))=10,"A+",IF((ROUND(TRUNC(('TRI-2'!V22  ),2),0))=9,"A-",IF((ROUND(TRUNC(('TRI-2'!V22   ),2),0))=8,"B+",IF((ROUND(TRUNC(('TRI-2'!V22 ),2),0))=7,"B-",IF((ROUND(TRUNC(('TRI-2'!V22  ),2),0))=6,"C+",IF((ROUND(TRUNC(('TRI-2'!V22  ),2),0))=5,"C-",IF((ROUND(TRUNC(('TRI-2'!V22  ),2),0))=4,"D+",IF((ROUND(TRUNC(('TRI-2'!V22 ),2),0))=3,"D-",IF((ROUND(TRUNC(('TRI-2'!V22 ),2),0))=2,"E+",IF((ROUND(TRUNC(('TRI-2'!V22  ),2),0))&lt;=1,"E-","")))))))))))</f>
        <v>A+</v>
      </c>
      <c r="W22" s="51" t="str">
        <f>IF(OR('TRI-2'!W22 ="",'TRI-2'!W22&lt;0,'TRI-2'!W22  &gt;10),"",IF((ROUND(TRUNC(('TRI-2'!W22  ),2),0))=10,"A+",IF((ROUND(TRUNC(('TRI-2'!W22  ),2),0))=9,"A-",IF((ROUND(TRUNC(('TRI-2'!W22   ),2),0))=8,"B+",IF((ROUND(TRUNC(('TRI-2'!W22 ),2),0))=7,"B-",IF((ROUND(TRUNC(('TRI-2'!W22  ),2),0))=6,"C+",IF((ROUND(TRUNC(('TRI-2'!W22  ),2),0))=5,"C-",IF((ROUND(TRUNC(('TRI-2'!W22  ),2),0))=4,"D+",IF((ROUND(TRUNC(('TRI-2'!W22 ),2),0))=3,"D-",IF((ROUND(TRUNC(('TRI-2'!W22 ),2),0))=2,"E+",IF((ROUND(TRUNC(('TRI-2'!W22  ),2),0))&lt;=1,"E-","")))))))))))</f>
        <v>A+</v>
      </c>
      <c r="X22" s="51" t="str">
        <f>IF(OR('TRI-2'!X22 ="",'TRI-2'!X22&lt;0,'TRI-2'!X22  &gt;10),"",IF((ROUND(TRUNC(('TRI-2'!X22  ),2),0))=10,"A+",IF((ROUND(TRUNC(('TRI-2'!X22  ),2),0))=9,"A-",IF((ROUND(TRUNC(('TRI-2'!X22   ),2),0))=8,"B+",IF((ROUND(TRUNC(('TRI-2'!X22 ),2),0))=7,"B-",IF((ROUND(TRUNC(('TRI-2'!X22  ),2),0))=6,"C+",IF((ROUND(TRUNC(('TRI-2'!X22  ),2),0))=5,"C-",IF((ROUND(TRUNC(('TRI-2'!X22  ),2),0))=4,"D+",IF((ROUND(TRUNC(('TRI-2'!X22 ),2),0))=3,"D-",IF((ROUND(TRUNC(('TRI-2'!X22 ),2),0))=2,"E+",IF((ROUND(TRUNC(('TRI-2'!X22  ),2),0))&lt;=1,"E-","")))))))))))</f>
        <v>A+</v>
      </c>
      <c r="Y22" s="51" t="str">
        <f>IF(OR('TRI-2'!Y22 ="",'TRI-2'!Y22&lt;0,'TRI-2'!Y22  &gt;10),"",IF((ROUND(TRUNC(('TRI-2'!Y22  ),2),0))=10,"A+",IF((ROUND(TRUNC(('TRI-2'!Y22  ),2),0))=9,"A-",IF((ROUND(TRUNC(('TRI-2'!Y22   ),2),0))=8,"B+",IF((ROUND(TRUNC(('TRI-2'!Y22 ),2),0))=7,"B-",IF((ROUND(TRUNC(('TRI-2'!Y22  ),2),0))=6,"C+",IF((ROUND(TRUNC(('TRI-2'!Y22  ),2),0))=5,"C-",IF((ROUND(TRUNC(('TRI-2'!Y22  ),2),0))=4,"D+",IF((ROUND(TRUNC(('TRI-2'!Y22 ),2),0))=3,"D-",IF((ROUND(TRUNC(('TRI-2'!Y22 ),2),0))=2,"E+",IF((ROUND(TRUNC(('TRI-2'!Y22  ),2),0))&lt;=1,"E-","")))))))))))</f>
        <v>A+</v>
      </c>
      <c r="Z22" s="51" t="str">
        <f>IF(OR('TRI-2'!Z22 ="",'TRI-2'!Z22&lt;0,'TRI-2'!Z22  &gt;10),"",IF((ROUND(TRUNC(('TRI-2'!Z22  ),2),0))=10,"A+",IF((ROUND(TRUNC(('TRI-2'!Z22  ),2),0))=9,"A-",IF((ROUND(TRUNC(('TRI-2'!Z22   ),2),0))=8,"B+",IF((ROUND(TRUNC(('TRI-2'!Z22 ),2),0))=7,"B-",IF((ROUND(TRUNC(('TRI-2'!Z22  ),2),0))=6,"C+",IF((ROUND(TRUNC(('TRI-2'!Z22  ),2),0))=5,"C-",IF((ROUND(TRUNC(('TRI-2'!Z22  ),2),0))=4,"D+",IF((ROUND(TRUNC(('TRI-2'!Z22 ),2),0))=3,"D-",IF((ROUND(TRUNC(('TRI-2'!Z22 ),2),0))=2,"E+",IF((ROUND(TRUNC(('TRI-2'!Z22  ),2),0))&lt;=1,"E-","")))))))))))</f>
        <v>A+</v>
      </c>
      <c r="AA22" s="51" t="str">
        <f>IF(OR('TRI-2'!AA22 ="",'TRI-2'!AA22&lt;0,'TRI-2'!AA22  &gt;10),"",IF((ROUND(TRUNC(('TRI-2'!AA22  ),2),0))=10,"A+",IF((ROUND(TRUNC(('TRI-2'!AA22  ),2),0))=9,"A-",IF((ROUND(TRUNC(('TRI-2'!AA22   ),2),0))=8,"B+",IF((ROUND(TRUNC(('TRI-2'!AA22 ),2),0))=7,"B-",IF((ROUND(TRUNC(('TRI-2'!AA22  ),2),0))=6,"C+",IF((ROUND(TRUNC(('TRI-2'!AA22  ),2),0))=5,"C-",IF((ROUND(TRUNC(('TRI-2'!AA22  ),2),0))=4,"D+",IF((ROUND(TRUNC(('TRI-2'!AA22 ),2),0))=3,"D-",IF((ROUND(TRUNC(('TRI-2'!AA22 ),2),0))=2,"E+",IF((ROUND(TRUNC(('TRI-2'!AA22  ),2),0))&lt;=1,"E-","")))))))))))</f>
        <v>A+</v>
      </c>
      <c r="AB22" s="51" t="str">
        <f>IF(OR('TRI-2'!AB22 ="",'TRI-2'!AB22&lt;0,'TRI-2'!AB22  &gt;10),"",IF((ROUND(TRUNC(('TRI-2'!AB22  ),2),0))=10,"A+",IF((ROUND(TRUNC(('TRI-2'!AB22  ),2),0))=9,"A-",IF((ROUND(TRUNC(('TRI-2'!AB22   ),2),0))=8,"B+",IF((ROUND(TRUNC(('TRI-2'!AB22 ),2),0))=7,"B-",IF((ROUND(TRUNC(('TRI-2'!AB22  ),2),0))=6,"C+",IF((ROUND(TRUNC(('TRI-2'!AB22  ),2),0))=5,"C-",IF((ROUND(TRUNC(('TRI-2'!AB22  ),2),0))=4,"D+",IF((ROUND(TRUNC(('TRI-2'!AB22 ),2),0))=3,"D-",IF((ROUND(TRUNC(('TRI-2'!AB22 ),2),0))=2,"E+",IF((ROUND(TRUNC(('TRI-2'!AB22  ),2),0))&lt;=1,"E-","")))))))))))</f>
        <v>A+</v>
      </c>
      <c r="AC22" s="51" t="str">
        <f>IF(OR('TRI-2'!AC22 ="",'TRI-2'!AC22&lt;0,'TRI-2'!AC22  &gt;10),"",IF((ROUND(TRUNC(('TRI-2'!AC22  ),2),0))=10,"A+",IF((ROUND(TRUNC(('TRI-2'!AC22  ),2),0))=9,"A-",IF((ROUND(TRUNC(('TRI-2'!AC22   ),2),0))=8,"B+",IF((ROUND(TRUNC(('TRI-2'!AC22 ),2),0))=7,"B-",IF((ROUND(TRUNC(('TRI-2'!AC22  ),2),0))=6,"C+",IF((ROUND(TRUNC(('TRI-2'!AC22  ),2),0))=5,"C-",IF((ROUND(TRUNC(('TRI-2'!AC22  ),2),0))=4,"D+",IF((ROUND(TRUNC(('TRI-2'!AC22 ),2),0))=3,"D-",IF((ROUND(TRUNC(('TRI-2'!AC22 ),2),0))=2,"E+",IF((ROUND(TRUNC(('TRI-2'!AC22  ),2),0))&lt;=1,"E-","")))))))))))</f>
        <v>A+</v>
      </c>
      <c r="AD22" s="51" t="str">
        <f>IF(OR('TRI-2'!AD22 ="",'TRI-2'!AD22&lt;0,'TRI-2'!AD22  &gt;10),"",IF((ROUND(TRUNC(('TRI-2'!AD22  ),2),0))=10,"A+",IF((ROUND(TRUNC(('TRI-2'!AD22  ),2),0))=9,"A-",IF((ROUND(TRUNC(('TRI-2'!AD22   ),2),0))=8,"B+",IF((ROUND(TRUNC(('TRI-2'!AD22 ),2),0))=7,"B-",IF((ROUND(TRUNC(('TRI-2'!AD22  ),2),0))=6,"C+",IF((ROUND(TRUNC(('TRI-2'!AD22  ),2),0))=5,"C-",IF((ROUND(TRUNC(('TRI-2'!AD22  ),2),0))=4,"D+",IF((ROUND(TRUNC(('TRI-2'!AD22 ),2),0))=3,"D-",IF((ROUND(TRUNC(('TRI-2'!AD22 ),2),0))=2,"E+",IF((ROUND(TRUNC(('TRI-2'!AD22  ),2),0))&lt;=1,"E-","")))))))))))</f>
        <v>A+</v>
      </c>
      <c r="AE22" s="51" t="str">
        <f>IF(OR('TRI-2'!AE22 ="",'TRI-2'!AE22&lt;0,'TRI-2'!AE22  &gt;10),"",IF((ROUND(TRUNC(('TRI-2'!AE22  ),2),0))=10,"A+",IF((ROUND(TRUNC(('TRI-2'!AE22  ),2),0))=9,"A-",IF((ROUND(TRUNC(('TRI-2'!AE22   ),2),0))=8,"B+",IF((ROUND(TRUNC(('TRI-2'!AE22 ),2),0))=7,"B-",IF((ROUND(TRUNC(('TRI-2'!AE22  ),2),0))=6,"C+",IF((ROUND(TRUNC(('TRI-2'!AE22  ),2),0))=5,"C-",IF((ROUND(TRUNC(('TRI-2'!AE22  ),2),0))=4,"D+",IF((ROUND(TRUNC(('TRI-2'!AE22 ),2),0))=3,"D-",IF((ROUND(TRUNC(('TRI-2'!AE22 ),2),0))=2,"E+",IF((ROUND(TRUNC(('TRI-2'!AE22  ),2),0))&lt;=1,"E-","")))))))))))</f>
        <v>A+</v>
      </c>
      <c r="AF22" s="51" t="str">
        <f>IF(OR('TRI-2'!AF22 ="",'TRI-2'!AF22&lt;0,'TRI-2'!AF22  &gt;10),"",IF((ROUND(TRUNC(('TRI-2'!AF22  ),2),0))=10,"A+",IF((ROUND(TRUNC(('TRI-2'!AF22  ),2),0))=9,"A-",IF((ROUND(TRUNC(('TRI-2'!AF22   ),2),0))=8,"B+",IF((ROUND(TRUNC(('TRI-2'!AF22 ),2),0))=7,"B-",IF((ROUND(TRUNC(('TRI-2'!AF22  ),2),0))=6,"C+",IF((ROUND(TRUNC(('TRI-2'!AF22  ),2),0))=5,"C-",IF((ROUND(TRUNC(('TRI-2'!AF22  ),2),0))=4,"D+",IF((ROUND(TRUNC(('TRI-2'!AF22 ),2),0))=3,"D-",IF((ROUND(TRUNC(('TRI-2'!AF22 ),2),0))=2,"E+",IF((ROUND(TRUNC(('TRI-2'!AF22  ),2),0))&lt;=1,"E-","")))))))))))</f>
        <v>A+</v>
      </c>
      <c r="AG22" s="51" t="str">
        <f>IF(OR('TRI-2'!AG22 ="",'TRI-2'!AG22&lt;0,'TRI-2'!AG22  &gt;10),"",IF((ROUND(TRUNC(('TRI-2'!AG22  ),2),0))=10,"A+",IF((ROUND(TRUNC(('TRI-2'!AG22  ),2),0))=9,"A-",IF((ROUND(TRUNC(('TRI-2'!AG22   ),2),0))=8,"B+",IF((ROUND(TRUNC(('TRI-2'!AG22 ),2),0))=7,"B-",IF((ROUND(TRUNC(('TRI-2'!AG22  ),2),0))=6,"C+",IF((ROUND(TRUNC(('TRI-2'!AG22  ),2),0))=5,"C-",IF((ROUND(TRUNC(('TRI-2'!AG22  ),2),0))=4,"D+",IF((ROUND(TRUNC(('TRI-2'!AG22 ),2),0))=3,"D-",IF((ROUND(TRUNC(('TRI-2'!AG22 ),2),0))=2,"E+",IF((ROUND(TRUNC(('TRI-2'!AG22  ),2),0))&lt;=1,"E-","")))))))))))</f>
        <v>A+</v>
      </c>
      <c r="AH22" s="51" t="str">
        <f>IF(OR('TRI-2'!AH22 ="",'TRI-2'!AH22&lt;0,'TRI-2'!AH22  &gt;10),"",IF((ROUND(TRUNC(('TRI-2'!AH22  ),2),0))=10,"A+",IF((ROUND(TRUNC(('TRI-2'!AH22  ),2),0))=9,"A-",IF((ROUND(TRUNC(('TRI-2'!AH22   ),2),0))=8,"B+",IF((ROUND(TRUNC(('TRI-2'!AH22 ),2),0))=7,"B-",IF((ROUND(TRUNC(('TRI-2'!AH22  ),2),0))=6,"C+",IF((ROUND(TRUNC(('TRI-2'!AH22  ),2),0))=5,"C-",IF((ROUND(TRUNC(('TRI-2'!AH22  ),2),0))=4,"D+",IF((ROUND(TRUNC(('TRI-2'!AH22 ),2),0))=3,"D-",IF((ROUND(TRUNC(('TRI-2'!AH22 ),2),0))=2,"E+",IF((ROUND(TRUNC(('TRI-2'!AH22  ),2),0))&lt;=1,"E-","")))))))))))</f>
        <v>A+</v>
      </c>
      <c r="AI22" s="51" t="str">
        <f>IF(OR('TRI-2'!AI22 ="",'TRI-2'!AI22&lt;0,'TRI-2'!AI22  &gt;10),"",IF((ROUND(TRUNC(('TRI-2'!AI22  ),2),0))=10,"A+",IF((ROUND(TRUNC(('TRI-2'!AI22  ),2),0))=9,"A-",IF((ROUND(TRUNC(('TRI-2'!AI22   ),2),0))=8,"B+",IF((ROUND(TRUNC(('TRI-2'!AI22 ),2),0))=7,"B-",IF((ROUND(TRUNC(('TRI-2'!AI22  ),2),0))=6,"C+",IF((ROUND(TRUNC(('TRI-2'!AI22  ),2),0))=5,"C-",IF((ROUND(TRUNC(('TRI-2'!AI22  ),2),0))=4,"D+",IF((ROUND(TRUNC(('TRI-2'!AI22 ),2),0))=3,"D-",IF((ROUND(TRUNC(('TRI-2'!AI22 ),2),0))=2,"E+",IF((ROUND(TRUNC(('TRI-2'!AI22  ),2),0))&lt;=1,"E-","")))))))))))</f>
        <v>A+</v>
      </c>
      <c r="AJ22" s="51" t="str">
        <f>IF(OR('TRI-2'!AJ22 ="",'TRI-2'!AJ22&lt;0,'TRI-2'!AJ22  &gt;10),"",IF((ROUND(TRUNC(('TRI-2'!AJ22  ),2),0))=10,"A+",IF((ROUND(TRUNC(('TRI-2'!AJ22  ),2),0))=9,"A-",IF((ROUND(TRUNC(('TRI-2'!AJ22   ),2),0))=8,"B+",IF((ROUND(TRUNC(('TRI-2'!AJ22 ),2),0))=7,"B-",IF((ROUND(TRUNC(('TRI-2'!AJ22  ),2),0))=6,"C+",IF((ROUND(TRUNC(('TRI-2'!AJ22  ),2),0))=5,"C-",IF((ROUND(TRUNC(('TRI-2'!AJ22  ),2),0))=4,"D+",IF((ROUND(TRUNC(('TRI-2'!AJ22 ),2),0))=3,"D-",IF((ROUND(TRUNC(('TRI-2'!AJ22 ),2),0))=2,"E+",IF((ROUND(TRUNC(('TRI-2'!AJ22  ),2),0))&lt;=1,"E-","")))))))))))</f>
        <v>A+</v>
      </c>
      <c r="AK22" s="51" t="str">
        <f>IF(OR('TRI-2'!AK22 ="",'TRI-2'!AK22&lt;0,'TRI-2'!AK22  &gt;10),"",IF((ROUND(TRUNC(('TRI-2'!AK22  ),2),0))=10,"A+",IF((ROUND(TRUNC(('TRI-2'!AK22  ),2),0))=9,"A-",IF((ROUND(TRUNC(('TRI-2'!AK22   ),2),0))=8,"B+",IF((ROUND(TRUNC(('TRI-2'!AK22 ),2),0))=7,"B-",IF((ROUND(TRUNC(('TRI-2'!AK22  ),2),0))=6,"C+",IF((ROUND(TRUNC(('TRI-2'!AK22  ),2),0))=5,"C-",IF((ROUND(TRUNC(('TRI-2'!AK22  ),2),0))=4,"D+",IF((ROUND(TRUNC(('TRI-2'!AK22 ),2),0))=3,"D-",IF((ROUND(TRUNC(('TRI-2'!AK22 ),2),0))=2,"E+",IF((ROUND(TRUNC(('TRI-2'!AK22  ),2),0))&lt;=1,"E-","")))))))))))</f>
        <v>A+</v>
      </c>
      <c r="AL22" s="51" t="str">
        <f>IF(OR('TRI-2'!AL22 ="",'TRI-2'!AL22&lt;0,'TRI-2'!AL22  &gt;10),"",IF((ROUND(TRUNC(('TRI-2'!AL22  ),2),0))=10,"A+",IF((ROUND(TRUNC(('TRI-2'!AL22  ),2),0))=9,"A-",IF((ROUND(TRUNC(('TRI-2'!AL22   ),2),0))=8,"B+",IF((ROUND(TRUNC(('TRI-2'!AL22 ),2),0))=7,"B-",IF((ROUND(TRUNC(('TRI-2'!AL22  ),2),0))=6,"C+",IF((ROUND(TRUNC(('TRI-2'!AL22  ),2),0))=5,"C-",IF((ROUND(TRUNC(('TRI-2'!AL22  ),2),0))=4,"D+",IF((ROUND(TRUNC(('TRI-2'!AL22 ),2),0))=3,"D-",IF((ROUND(TRUNC(('TRI-2'!AL22 ),2),0))=2,"E+",IF((ROUND(TRUNC(('TRI-2'!AL22  ),2),0))&lt;=1,"E-","")))))))))))</f>
        <v>A+</v>
      </c>
      <c r="AM22" s="51" t="str">
        <f>IF(OR('TRI-2'!AM22 ="",'TRI-2'!AM22&lt;0,'TRI-2'!AM22  &gt;10),"",IF((ROUND(TRUNC(('TRI-2'!AM22  ),2),0))=10,"A+",IF((ROUND(TRUNC(('TRI-2'!AM22  ),2),0))=9,"A-",IF((ROUND(TRUNC(('TRI-2'!AM22   ),2),0))=8,"B+",IF((ROUND(TRUNC(('TRI-2'!AM22 ),2),0))=7,"B-",IF((ROUND(TRUNC(('TRI-2'!AM22  ),2),0))=6,"C+",IF((ROUND(TRUNC(('TRI-2'!AM22  ),2),0))=5,"C-",IF((ROUND(TRUNC(('TRI-2'!AM22  ),2),0))=4,"D+",IF((ROUND(TRUNC(('TRI-2'!AM22 ),2),0))=3,"D-",IF((ROUND(TRUNC(('TRI-2'!AM22 ),2),0))=2,"E+",IF((ROUND(TRUNC(('TRI-2'!AM22  ),2),0))&lt;=1,"E-","")))))))))))</f>
        <v>A+</v>
      </c>
      <c r="AN22" s="51" t="str">
        <f>IF(OR('TRI-2'!AN22 ="",'TRI-2'!AN22&lt;0,'TRI-2'!AN22  &gt;10),"",IF((ROUND(TRUNC(('TRI-2'!AN22  ),2),0))=10,"A+",IF((ROUND(TRUNC(('TRI-2'!AN22  ),2),0))=9,"A-",IF((ROUND(TRUNC(('TRI-2'!AN22   ),2),0))=8,"B+",IF((ROUND(TRUNC(('TRI-2'!AN22 ),2),0))=7,"B-",IF((ROUND(TRUNC(('TRI-2'!AN22  ),2),0))=6,"C+",IF((ROUND(TRUNC(('TRI-2'!AN22  ),2),0))=5,"C-",IF((ROUND(TRUNC(('TRI-2'!AN22  ),2),0))=4,"D+",IF((ROUND(TRUNC(('TRI-2'!AN22 ),2),0))=3,"D-",IF((ROUND(TRUNC(('TRI-2'!AN22 ),2),0))=2,"E+",IF((ROUND(TRUNC(('TRI-2'!AN22  ),2),0))&lt;=1,"E-","")))))))))))</f>
        <v>A+</v>
      </c>
      <c r="AO22" s="51" t="str">
        <f>IF(OR('TRI-2'!AO22 ="",'TRI-2'!AO22&lt;0,'TRI-2'!AO22  &gt;10),"",IF((ROUND(TRUNC(('TRI-2'!AO22  ),2),0))=10,"A+",IF((ROUND(TRUNC(('TRI-2'!AO22  ),2),0))=9,"A-",IF((ROUND(TRUNC(('TRI-2'!AO22   ),2),0))=8,"B+",IF((ROUND(TRUNC(('TRI-2'!AO22 ),2),0))=7,"B-",IF((ROUND(TRUNC(('TRI-2'!AO22  ),2),0))=6,"C+",IF((ROUND(TRUNC(('TRI-2'!AO22  ),2),0))=5,"C-",IF((ROUND(TRUNC(('TRI-2'!AO22  ),2),0))=4,"D+",IF((ROUND(TRUNC(('TRI-2'!AO22 ),2),0))=3,"D-",IF((ROUND(TRUNC(('TRI-2'!AO22 ),2),0))=2,"E+",IF((ROUND(TRUNC(('TRI-2'!AO22  ),2),0))&lt;=1,"E-","")))))))))))</f>
        <v>A+</v>
      </c>
      <c r="AP22" s="51" t="str">
        <f>IF(OR('TRI-2'!AP22 ="",'TRI-2'!AP22&lt;0,'TRI-2'!AP22  &gt;10),"",IF((ROUND(TRUNC(('TRI-2'!AP22  ),2),0))=10,"A+",IF((ROUND(TRUNC(('TRI-2'!AP22  ),2),0))=9,"A-",IF((ROUND(TRUNC(('TRI-2'!AP22   ),2),0))=8,"B+",IF((ROUND(TRUNC(('TRI-2'!AP22 ),2),0))=7,"B-",IF((ROUND(TRUNC(('TRI-2'!AP22  ),2),0))=6,"C+",IF((ROUND(TRUNC(('TRI-2'!AP22  ),2),0))=5,"C-",IF((ROUND(TRUNC(('TRI-2'!AP22  ),2),0))=4,"D+",IF((ROUND(TRUNC(('TRI-2'!AP22 ),2),0))=3,"D-",IF((ROUND(TRUNC(('TRI-2'!AP22 ),2),0))=2,"E+",IF((ROUND(TRUNC(('TRI-2'!AP22  ),2),0))&lt;=1,"E-","")))))))))))</f>
        <v>A+</v>
      </c>
      <c r="AQ22" s="51" t="str">
        <f>IF(OR('TRI-2'!AQ22 ="",'TRI-2'!AQ22&lt;0,'TRI-2'!AQ22  &gt;10),"",IF((ROUND(TRUNC(('TRI-2'!AQ22  ),2),0))=10,"A+",IF((ROUND(TRUNC(('TRI-2'!AQ22  ),2),0))=9,"A-",IF((ROUND(TRUNC(('TRI-2'!AQ22   ),2),0))=8,"B+",IF((ROUND(TRUNC(('TRI-2'!AQ22 ),2),0))=7,"B-",IF((ROUND(TRUNC(('TRI-2'!AQ22  ),2),0))=6,"C+",IF((ROUND(TRUNC(('TRI-2'!AQ22  ),2),0))=5,"C-",IF((ROUND(TRUNC(('TRI-2'!AQ22  ),2),0))=4,"D+",IF((ROUND(TRUNC(('TRI-2'!AQ22 ),2),0))=3,"D-",IF((ROUND(TRUNC(('TRI-2'!AQ22 ),2),0))=2,"E+",IF((ROUND(TRUNC(('TRI-2'!AQ22  ),2),0))&lt;=1,"E-","")))))))))))</f>
        <v>A+</v>
      </c>
      <c r="AR22" s="51" t="str">
        <f>IF(OR('TRI-2'!AR22 ="",'TRI-2'!AR22&lt;0,'TRI-2'!AR22  &gt;10),"",IF((ROUND(TRUNC(('TRI-2'!AR22  ),2),0))=10,"A+",IF((ROUND(TRUNC(('TRI-2'!AR22  ),2),0))=9,"A-",IF((ROUND(TRUNC(('TRI-2'!AR22   ),2),0))=8,"B+",IF((ROUND(TRUNC(('TRI-2'!AR22 ),2),0))=7,"B-",IF((ROUND(TRUNC(('TRI-2'!AR22  ),2),0))=6,"C+",IF((ROUND(TRUNC(('TRI-2'!AR22  ),2),0))=5,"C-",IF((ROUND(TRUNC(('TRI-2'!AR22  ),2),0))=4,"D+",IF((ROUND(TRUNC(('TRI-2'!AR22 ),2),0))=3,"D-",IF((ROUND(TRUNC(('TRI-2'!AR22 ),2),0))=2,"E+",IF((ROUND(TRUNC(('TRI-2'!AR22  ),2),0))&lt;=1,"E-","")))))))))))</f>
        <v>A+</v>
      </c>
      <c r="AS22" s="51" t="str">
        <f>IF(OR('TRI-2'!AS22 ="",'TRI-2'!AS22&lt;0,'TRI-2'!AS22  &gt;10),"",IF((ROUND(TRUNC(('TRI-2'!AS22  ),2),0))=10,"A+",IF((ROUND(TRUNC(('TRI-2'!AS22  ),2),0))=9,"A-",IF((ROUND(TRUNC(('TRI-2'!AS22   ),2),0))=8,"B+",IF((ROUND(TRUNC(('TRI-2'!AS22 ),2),0))=7,"B-",IF((ROUND(TRUNC(('TRI-2'!AS22  ),2),0))=6,"C+",IF((ROUND(TRUNC(('TRI-2'!AS22  ),2),0))=5,"C-",IF((ROUND(TRUNC(('TRI-2'!AS22  ),2),0))=4,"D+",IF((ROUND(TRUNC(('TRI-2'!AS22 ),2),0))=3,"D-",IF((ROUND(TRUNC(('TRI-2'!AS22 ),2),0))=2,"E+",IF((ROUND(TRUNC(('TRI-2'!AS22  ),2),0))&lt;=1,"E-","")))))))))))</f>
        <v>A+</v>
      </c>
      <c r="AT22" s="51" t="str">
        <f>IF(OR('TRI-2'!AT22 ="",'TRI-2'!AT22&lt;0,'TRI-2'!AT22  &gt;10),"",IF((ROUND(TRUNC(('TRI-2'!AT22  ),2),0))=10,"A+",IF((ROUND(TRUNC(('TRI-2'!AT22  ),2),0))=9,"A-",IF((ROUND(TRUNC(('TRI-2'!AT22   ),2),0))=8,"B+",IF((ROUND(TRUNC(('TRI-2'!AT22 ),2),0))=7,"B-",IF((ROUND(TRUNC(('TRI-2'!AT22  ),2),0))=6,"C+",IF((ROUND(TRUNC(('TRI-2'!AT22  ),2),0))=5,"C-",IF((ROUND(TRUNC(('TRI-2'!AT22  ),2),0))=4,"D+",IF((ROUND(TRUNC(('TRI-2'!AT22 ),2),0))=3,"D-",IF((ROUND(TRUNC(('TRI-2'!AT22 ),2),0))=2,"E+",IF((ROUND(TRUNC(('TRI-2'!AT22  ),2),0))&lt;=1,"E-","")))))))))))</f>
        <v>A+</v>
      </c>
      <c r="AU22" s="51" t="str">
        <f>IF(OR('TRI-2'!AU22 ="",'TRI-2'!AU22&lt;0,'TRI-2'!AU22  &gt;10),"",IF((ROUND(TRUNC(('TRI-2'!AU22  ),2),0))=10,"A+",IF((ROUND(TRUNC(('TRI-2'!AU22  ),2),0))=9,"A-",IF((ROUND(TRUNC(('TRI-2'!AU22   ),2),0))=8,"B+",IF((ROUND(TRUNC(('TRI-2'!AU22 ),2),0))=7,"B-",IF((ROUND(TRUNC(('TRI-2'!AU22  ),2),0))=6,"C+",IF((ROUND(TRUNC(('TRI-2'!AU22  ),2),0))=5,"C-",IF((ROUND(TRUNC(('TRI-2'!AU22  ),2),0))=4,"D+",IF((ROUND(TRUNC(('TRI-2'!AU22 ),2),0))=3,"D-",IF((ROUND(TRUNC(('TRI-2'!AU22 ),2),0))=2,"E+",IF((ROUND(TRUNC(('TRI-2'!AU22  ),2),0))&lt;=1,"E-","")))))))))))</f>
        <v>A+</v>
      </c>
      <c r="AV22" s="51" t="str">
        <f>IF(OR('TRI-2'!AV22 ="",'TRI-2'!AV22&lt;0,'TRI-2'!AV22  &gt;10),"",IF((ROUND(TRUNC(('TRI-2'!AV22  ),2),0))=10,"A+",IF((ROUND(TRUNC(('TRI-2'!AV22  ),2),0))=9,"A-",IF((ROUND(TRUNC(('TRI-2'!AV22   ),2),0))=8,"B+",IF((ROUND(TRUNC(('TRI-2'!AV22 ),2),0))=7,"B-",IF((ROUND(TRUNC(('TRI-2'!AV22  ),2),0))=6,"C+",IF((ROUND(TRUNC(('TRI-2'!AV22  ),2),0))=5,"C-",IF((ROUND(TRUNC(('TRI-2'!AV22  ),2),0))=4,"D+",IF((ROUND(TRUNC(('TRI-2'!AV22 ),2),0))=3,"D-",IF((ROUND(TRUNC(('TRI-2'!AV22 ),2),0))=2,"E+",IF((ROUND(TRUNC(('TRI-2'!AV22  ),2),0))&lt;=1,"E-","")))))))))))</f>
        <v>A+</v>
      </c>
      <c r="AW22" s="51" t="str">
        <f>IF(OR('TRI-2'!AW22 ="",'TRI-2'!AW22&lt;0,'TRI-2'!AW22  &gt;10),"",IF((ROUND(TRUNC(('TRI-2'!AW22  ),2),0))=10,"A+",IF((ROUND(TRUNC(('TRI-2'!AW22  ),2),0))=9,"A-",IF((ROUND(TRUNC(('TRI-2'!AW22   ),2),0))=8,"B+",IF((ROUND(TRUNC(('TRI-2'!AW22 ),2),0))=7,"B-",IF((ROUND(TRUNC(('TRI-2'!AW22  ),2),0))=6,"C+",IF((ROUND(TRUNC(('TRI-2'!AW22  ),2),0))=5,"C-",IF((ROUND(TRUNC(('TRI-2'!AW22  ),2),0))=4,"D+",IF((ROUND(TRUNC(('TRI-2'!AW22 ),2),0))=3,"D-",IF((ROUND(TRUNC(('TRI-2'!AW22 ),2),0))=2,"E+",IF((ROUND(TRUNC(('TRI-2'!AW22  ),2),0))&lt;=1,"E-","")))))))))))</f>
        <v>A+</v>
      </c>
      <c r="AX22" s="51" t="str">
        <f>IF(OR('TRI-2'!AX22 ="",'TRI-2'!AX22&lt;0,'TRI-2'!AX22  &gt;10),"",IF((ROUND(TRUNC(('TRI-2'!AX22  ),2),0))=10,"A+",IF((ROUND(TRUNC(('TRI-2'!AX22  ),2),0))=9,"A-",IF((ROUND(TRUNC(('TRI-2'!AX22   ),2),0))=8,"B+",IF((ROUND(TRUNC(('TRI-2'!AX22 ),2),0))=7,"B-",IF((ROUND(TRUNC(('TRI-2'!AX22  ),2),0))=6,"C+",IF((ROUND(TRUNC(('TRI-2'!AX22  ),2),0))=5,"C-",IF((ROUND(TRUNC(('TRI-2'!AX22  ),2),0))=4,"D+",IF((ROUND(TRUNC(('TRI-2'!AX22 ),2),0))=3,"D-",IF((ROUND(TRUNC(('TRI-2'!AX22 ),2),0))=2,"E+",IF((ROUND(TRUNC(('TRI-2'!AX22  ),2),0))&lt;=1,"E-","")))))))))))</f>
        <v>A+</v>
      </c>
      <c r="AY22" s="51" t="str">
        <f>IF(OR('TRI-2'!AY22 ="",'TRI-2'!AY22&lt;0,'TRI-2'!AY22  &gt;10),"",IF((ROUND(TRUNC(('TRI-2'!AY22  ),2),0))=10,"A+",IF((ROUND(TRUNC(('TRI-2'!AY22  ),2),0))=9,"A-",IF((ROUND(TRUNC(('TRI-2'!AY22   ),2),0))=8,"B+",IF((ROUND(TRUNC(('TRI-2'!AY22 ),2),0))=7,"B-",IF((ROUND(TRUNC(('TRI-2'!AY22  ),2),0))=6,"C+",IF((ROUND(TRUNC(('TRI-2'!AY22  ),2),0))=5,"C-",IF((ROUND(TRUNC(('TRI-2'!AY22  ),2),0))=4,"D+",IF((ROUND(TRUNC(('TRI-2'!AY22 ),2),0))=3,"D-",IF((ROUND(TRUNC(('TRI-2'!AY22 ),2),0))=2,"E+",IF((ROUND(TRUNC(('TRI-2'!AY22  ),2),0))&lt;=1,"E-","")))))))))))</f>
        <v>A+</v>
      </c>
      <c r="AZ22" s="51" t="str">
        <f>IF(OR('TRI-2'!AZ22 ="",'TRI-2'!AZ22&lt;0,'TRI-2'!AZ22  &gt;10),"",IF((ROUND(TRUNC(('TRI-2'!AZ22  ),2),0))=10,"A+",IF((ROUND(TRUNC(('TRI-2'!AZ22  ),2),0))=9,"A-",IF((ROUND(TRUNC(('TRI-2'!AZ22   ),2),0))=8,"B+",IF((ROUND(TRUNC(('TRI-2'!AZ22 ),2),0))=7,"B-",IF((ROUND(TRUNC(('TRI-2'!AZ22  ),2),0))=6,"C+",IF((ROUND(TRUNC(('TRI-2'!AZ22  ),2),0))=5,"C-",IF((ROUND(TRUNC(('TRI-2'!AZ22  ),2),0))=4,"D+",IF((ROUND(TRUNC(('TRI-2'!AZ22 ),2),0))=3,"D-",IF((ROUND(TRUNC(('TRI-2'!AZ22 ),2),0))=2,"E+",IF((ROUND(TRUNC(('TRI-2'!AZ22  ),2),0))&lt;=1,"E-","")))))))))))</f>
        <v>A+</v>
      </c>
      <c r="BA22" s="51" t="str">
        <f>IF(OR('TRI-2'!BA22 ="",'TRI-2'!BA22&lt;0,'TRI-2'!BA22  &gt;10),"",IF((ROUND(TRUNC(('TRI-2'!BA22  ),2),0))=10,"A+",IF((ROUND(TRUNC(('TRI-2'!BA22  ),2),0))=9,"A-",IF((ROUND(TRUNC(('TRI-2'!BA22   ),2),0))=8,"B+",IF((ROUND(TRUNC(('TRI-2'!BA22 ),2),0))=7,"B-",IF((ROUND(TRUNC(('TRI-2'!BA22  ),2),0))=6,"C+",IF((ROUND(TRUNC(('TRI-2'!BA22  ),2),0))=5,"C-",IF((ROUND(TRUNC(('TRI-2'!BA22  ),2),0))=4,"D+",IF((ROUND(TRUNC(('TRI-2'!BA22 ),2),0))=3,"D-",IF((ROUND(TRUNC(('TRI-2'!BA22 ),2),0))=2,"E+",IF((ROUND(TRUNC(('TRI-2'!BA22  ),2),0))&lt;=1,"E-","")))))))))))</f>
        <v>A+</v>
      </c>
      <c r="BB22" s="51" t="str">
        <f>IF(OR('TRI-2'!BB22 ="",'TRI-2'!BB22&lt;0,'TRI-2'!BB22  &gt;10),"",IF((ROUND(TRUNC(('TRI-2'!BB22  ),2),0))=10,"A+",IF((ROUND(TRUNC(('TRI-2'!BB22  ),2),0))=9,"A-",IF((ROUND(TRUNC(('TRI-2'!BB22   ),2),0))=8,"B+",IF((ROUND(TRUNC(('TRI-2'!BB22 ),2),0))=7,"B-",IF((ROUND(TRUNC(('TRI-2'!BB22  ),2),0))=6,"C+",IF((ROUND(TRUNC(('TRI-2'!BB22  ),2),0))=5,"C-",IF((ROUND(TRUNC(('TRI-2'!BB22  ),2),0))=4,"D+",IF((ROUND(TRUNC(('TRI-2'!BB22 ),2),0))=3,"D-",IF((ROUND(TRUNC(('TRI-2'!BB22 ),2),0))=2,"E+",IF((ROUND(TRUNC(('TRI-2'!BB22  ),2),0))&lt;=1,"E-","")))))))))))</f>
        <v>A+</v>
      </c>
      <c r="BC22" s="51" t="str">
        <f>IF(OR('TRI-2'!BC22 ="",'TRI-2'!BC22&lt;0,'TRI-2'!BC22  &gt;10),"",IF((ROUND(TRUNC(('TRI-2'!BC22  ),2),0))=10,"A+",IF((ROUND(TRUNC(('TRI-2'!BC22  ),2),0))=9,"A-",IF((ROUND(TRUNC(('TRI-2'!BC22   ),2),0))=8,"B+",IF((ROUND(TRUNC(('TRI-2'!BC22 ),2),0))=7,"B-",IF((ROUND(TRUNC(('TRI-2'!BC22  ),2),0))=6,"C+",IF((ROUND(TRUNC(('TRI-2'!BC22  ),2),0))=5,"C-",IF((ROUND(TRUNC(('TRI-2'!BC22  ),2),0))=4,"D+",IF((ROUND(TRUNC(('TRI-2'!BC22 ),2),0))=3,"D-",IF((ROUND(TRUNC(('TRI-2'!BC22 ),2),0))=2,"E+",IF((ROUND(TRUNC(('TRI-2'!BC22  ),2),0))&lt;=1,"E-","")))))))))))</f>
        <v>A+</v>
      </c>
      <c r="BD22" s="51" t="str">
        <f>IF(OR('TRI-2'!BD22 ="",'TRI-2'!BD22&lt;0,'TRI-2'!BD22  &gt;10),"",IF((ROUND(TRUNC(('TRI-2'!BD22  ),2),0))=10,"A+",IF((ROUND(TRUNC(('TRI-2'!BD22  ),2),0))=9,"A-",IF((ROUND(TRUNC(('TRI-2'!BD22   ),2),0))=8,"B+",IF((ROUND(TRUNC(('TRI-2'!BD22 ),2),0))=7,"B-",IF((ROUND(TRUNC(('TRI-2'!BD22  ),2),0))=6,"C+",IF((ROUND(TRUNC(('TRI-2'!BD22  ),2),0))=5,"C-",IF((ROUND(TRUNC(('TRI-2'!BD22  ),2),0))=4,"D+",IF((ROUND(TRUNC(('TRI-2'!BD22 ),2),0))=3,"D-",IF((ROUND(TRUNC(('TRI-2'!BD22 ),2),0))=2,"E+",IF((ROUND(TRUNC(('TRI-2'!BD22  ),2),0))&lt;=1,"E-","")))))))))))</f>
        <v>A+</v>
      </c>
      <c r="BE22" s="51" t="str">
        <f>IF(OR('TRI-2'!BE22 ="",'TRI-2'!BE22&lt;0,'TRI-2'!BE22  &gt;10),"",IF((ROUND(TRUNC(('TRI-2'!BE22  ),2),0))=10,"A+",IF((ROUND(TRUNC(('TRI-2'!BE22  ),2),0))=9,"A-",IF((ROUND(TRUNC(('TRI-2'!BE22   ),2),0))=8,"B+",IF((ROUND(TRUNC(('TRI-2'!BE22 ),2),0))=7,"B-",IF((ROUND(TRUNC(('TRI-2'!BE22  ),2),0))=6,"C+",IF((ROUND(TRUNC(('TRI-2'!BE22  ),2),0))=5,"C-",IF((ROUND(TRUNC(('TRI-2'!BE22  ),2),0))=4,"D+",IF((ROUND(TRUNC(('TRI-2'!BE22 ),2),0))=3,"D-",IF((ROUND(TRUNC(('TRI-2'!BE22 ),2),0))=2,"E+",IF((ROUND(TRUNC(('TRI-2'!BE22  ),2),0))&lt;=1,"E-","")))))))))))</f>
        <v>A+</v>
      </c>
      <c r="BF22" s="51" t="str">
        <f>IF(OR('TRI-2'!BF22 ="",'TRI-2'!BF22&lt;0,'TRI-2'!BF22  &gt;10),"",IF((ROUND(TRUNC(('TRI-2'!BF22  ),2),0))=10,"A+",IF((ROUND(TRUNC(('TRI-2'!BF22  ),2),0))=9,"A-",IF((ROUND(TRUNC(('TRI-2'!BF22   ),2),0))=8,"B+",IF((ROUND(TRUNC(('TRI-2'!BF22 ),2),0))=7,"B-",IF((ROUND(TRUNC(('TRI-2'!BF22  ),2),0))=6,"C+",IF((ROUND(TRUNC(('TRI-2'!BF22  ),2),0))=5,"C-",IF((ROUND(TRUNC(('TRI-2'!BF22  ),2),0))=4,"D+",IF((ROUND(TRUNC(('TRI-2'!BF22 ),2),0))=3,"D-",IF((ROUND(TRUNC(('TRI-2'!BF22 ),2),0))=2,"E+",IF((ROUND(TRUNC(('TRI-2'!BF22  ),2),0))&lt;=1,"E-","")))))))))))</f>
        <v>A+</v>
      </c>
      <c r="BG22" s="51" t="str">
        <f>IF(OR('TRI-2'!BG22 ="",'TRI-2'!BG22&lt;0,'TRI-2'!BG22  &gt;10),"",IF((ROUND(TRUNC(('TRI-2'!BG22  ),2),0))=10,"A+",IF((ROUND(TRUNC(('TRI-2'!BG22  ),2),0))=9,"A-",IF((ROUND(TRUNC(('TRI-2'!BG22   ),2),0))=8,"B+",IF((ROUND(TRUNC(('TRI-2'!BG22 ),2),0))=7,"B-",IF((ROUND(TRUNC(('TRI-2'!BG22  ),2),0))=6,"C+",IF((ROUND(TRUNC(('TRI-2'!BG22  ),2),0))=5,"C-",IF((ROUND(TRUNC(('TRI-2'!BG22  ),2),0))=4,"D+",IF((ROUND(TRUNC(('TRI-2'!BG22 ),2),0))=3,"D-",IF((ROUND(TRUNC(('TRI-2'!BG22 ),2),0))=2,"E+",IF((ROUND(TRUNC(('TRI-2'!BG22  ),2),0))&lt;=1,"E-","")))))))))))</f>
        <v>A+</v>
      </c>
      <c r="BH22" s="51" t="str">
        <f>IF(OR('TRI-2'!BH22 ="",'TRI-2'!BH22&lt;0,'TRI-2'!BH22  &gt;10),"",IF((ROUND(TRUNC(('TRI-2'!BH22  ),2),0))=10,"A+",IF((ROUND(TRUNC(('TRI-2'!BH22  ),2),0))=9,"A-",IF((ROUND(TRUNC(('TRI-2'!BH22   ),2),0))=8,"B+",IF((ROUND(TRUNC(('TRI-2'!BH22 ),2),0))=7,"B-",IF((ROUND(TRUNC(('TRI-2'!BH22  ),2),0))=6,"C+",IF((ROUND(TRUNC(('TRI-2'!BH22  ),2),0))=5,"C-",IF((ROUND(TRUNC(('TRI-2'!BH22  ),2),0))=4,"D+",IF((ROUND(TRUNC(('TRI-2'!BH22 ),2),0))=3,"D-",IF((ROUND(TRUNC(('TRI-2'!BH22 ),2),0))=2,"E+",IF((ROUND(TRUNC(('TRI-2'!BH22  ),2),0))&lt;=1,"E-","")))))))))))</f>
        <v>A+</v>
      </c>
      <c r="BI22" s="51" t="str">
        <f>IF(OR('TRI-2'!BI22 ="",'TRI-2'!BI22&lt;0,'TRI-2'!BI22  &gt;10),"",IF((ROUND(TRUNC(('TRI-2'!BI22  ),2),0))=10,"A+",IF((ROUND(TRUNC(('TRI-2'!BI22  ),2),0))=9,"A-",IF((ROUND(TRUNC(('TRI-2'!BI22   ),2),0))=8,"B+",IF((ROUND(TRUNC(('TRI-2'!BI22 ),2),0))=7,"B-",IF((ROUND(TRUNC(('TRI-2'!BI22  ),2),0))=6,"C+",IF((ROUND(TRUNC(('TRI-2'!BI22  ),2),0))=5,"C-",IF((ROUND(TRUNC(('TRI-2'!BI22  ),2),0))=4,"D+",IF((ROUND(TRUNC(('TRI-2'!BI22 ),2),0))=3,"D-",IF((ROUND(TRUNC(('TRI-2'!BI22 ),2),0))=2,"E+",IF((ROUND(TRUNC(('TRI-2'!BI22  ),2),0))&lt;=1,"E-","")))))))))))</f>
        <v>A+</v>
      </c>
      <c r="BJ22" s="51" t="str">
        <f>IF(OR('TRI-2'!BJ22 ="",'TRI-2'!BJ22&lt;0,'TRI-2'!BJ22  &gt;10),"",IF((ROUND(TRUNC(('TRI-2'!BJ22  ),2),0))=10,"A+",IF((ROUND(TRUNC(('TRI-2'!BJ22  ),2),0))=9,"A-",IF((ROUND(TRUNC(('TRI-2'!BJ22   ),2),0))=8,"B+",IF((ROUND(TRUNC(('TRI-2'!BJ22 ),2),0))=7,"B-",IF((ROUND(TRUNC(('TRI-2'!BJ22  ),2),0))=6,"C+",IF((ROUND(TRUNC(('TRI-2'!BJ22  ),2),0))=5,"C-",IF((ROUND(TRUNC(('TRI-2'!BJ22  ),2),0))=4,"D+",IF((ROUND(TRUNC(('TRI-2'!BJ22 ),2),0))=3,"D-",IF((ROUND(TRUNC(('TRI-2'!BJ22 ),2),0))=2,"E+",IF((ROUND(TRUNC(('TRI-2'!BJ22  ),2),0))&lt;=1,"E-","")))))))))))</f>
        <v>A+</v>
      </c>
      <c r="BK22" s="51" t="str">
        <f>IF(OR('TRI-2'!BK22 ="",'TRI-2'!BK22&lt;0,'TRI-2'!BK22  &gt;10),"",IF((ROUND(TRUNC(('TRI-2'!BK22  ),2),0))=10,"A+",IF((ROUND(TRUNC(('TRI-2'!BK22  ),2),0))=9,"A-",IF((ROUND(TRUNC(('TRI-2'!BK22   ),2),0))=8,"B+",IF((ROUND(TRUNC(('TRI-2'!BK22 ),2),0))=7,"B-",IF((ROUND(TRUNC(('TRI-2'!BK22  ),2),0))=6,"C+",IF((ROUND(TRUNC(('TRI-2'!BK22  ),2),0))=5,"C-",IF((ROUND(TRUNC(('TRI-2'!BK22  ),2),0))=4,"D+",IF((ROUND(TRUNC(('TRI-2'!BK22 ),2),0))=3,"D-",IF((ROUND(TRUNC(('TRI-2'!BK22 ),2),0))=2,"E+",IF((ROUND(TRUNC(('TRI-2'!BK22  ),2),0))&lt;=1,"E-","")))))))))))</f>
        <v>B+</v>
      </c>
      <c r="BL22" s="51" t="str">
        <f>IF(OR('TRI-2'!BL22 ="",'TRI-2'!BL22&lt;0,'TRI-2'!BL22  &gt;10),"",IF((ROUND(TRUNC(('TRI-2'!BL22  ),2),0))=10,"A+",IF((ROUND(TRUNC(('TRI-2'!BL22  ),2),0))=9,"A-",IF((ROUND(TRUNC(('TRI-2'!BL22   ),2),0))=8,"B+",IF((ROUND(TRUNC(('TRI-2'!BL22 ),2),0))=7,"B-",IF((ROUND(TRUNC(('TRI-2'!BL22  ),2),0))=6,"C+",IF((ROUND(TRUNC(('TRI-2'!BL22  ),2),0))=5,"C-",IF((ROUND(TRUNC(('TRI-2'!BL22  ),2),0))=4,"D+",IF((ROUND(TRUNC(('TRI-2'!BL22 ),2),0))=3,"D-",IF((ROUND(TRUNC(('TRI-2'!BL22 ),2),0))=2,"E+",IF((ROUND(TRUNC(('TRI-2'!BL22  ),2),0))&lt;=1,"E-","")))))))))))</f>
        <v>B+</v>
      </c>
      <c r="BM22" s="51" t="str">
        <f>IF(OR('TRI-2'!BM22 ="",'TRI-2'!BM22&lt;0,'TRI-2'!BM22  &gt;10),"",IF((ROUND(TRUNC(('TRI-2'!BM22  ),2),0))=10,"A+",IF((ROUND(TRUNC(('TRI-2'!BM22  ),2),0))=9,"A-",IF((ROUND(TRUNC(('TRI-2'!BM22   ),2),0))=8,"B+",IF((ROUND(TRUNC(('TRI-2'!BM22 ),2),0))=7,"B-",IF((ROUND(TRUNC(('TRI-2'!BM22  ),2),0))=6,"C+",IF((ROUND(TRUNC(('TRI-2'!BM22  ),2),0))=5,"C-",IF((ROUND(TRUNC(('TRI-2'!BM22  ),2),0))=4,"D+",IF((ROUND(TRUNC(('TRI-2'!BM22 ),2),0))=3,"D-",IF((ROUND(TRUNC(('TRI-2'!BM22 ),2),0))=2,"E+",IF((ROUND(TRUNC(('TRI-2'!BM22  ),2),0))&lt;=1,"E-","")))))))))))</f>
        <v>B+</v>
      </c>
      <c r="BN22" s="51" t="str">
        <f>IF(OR('TRI-2'!BN22 ="",'TRI-2'!BN22&lt;0,'TRI-2'!BN22  &gt;10),"",IF((ROUND(TRUNC(('TRI-2'!BN22  ),2),0))=10,"A+",IF((ROUND(TRUNC(('TRI-2'!BN22  ),2),0))=9,"A-",IF((ROUND(TRUNC(('TRI-2'!BN22   ),2),0))=8,"B+",IF((ROUND(TRUNC(('TRI-2'!BN22 ),2),0))=7,"B-",IF((ROUND(TRUNC(('TRI-2'!BN22  ),2),0))=6,"C+",IF((ROUND(TRUNC(('TRI-2'!BN22  ),2),0))=5,"C-",IF((ROUND(TRUNC(('TRI-2'!BN22  ),2),0))=4,"D+",IF((ROUND(TRUNC(('TRI-2'!BN22 ),2),0))=3,"D-",IF((ROUND(TRUNC(('TRI-2'!BN22 ),2),0))=2,"E+",IF((ROUND(TRUNC(('TRI-2'!BN22  ),2),0))&lt;=1,"E-","")))))))))))</f>
        <v>B+</v>
      </c>
      <c r="BO22" s="51" t="str">
        <f>IF(OR('TRI-2'!BO22 ="",'TRI-2'!BO22&lt;0,'TRI-2'!BO22  &gt;10),"",IF((ROUND(TRUNC(('TRI-2'!BO22  ),2),0))=10,"A+",IF((ROUND(TRUNC(('TRI-2'!BO22  ),2),0))=9,"A-",IF((ROUND(TRUNC(('TRI-2'!BO22   ),2),0))=8,"B+",IF((ROUND(TRUNC(('TRI-2'!BO22 ),2),0))=7,"B-",IF((ROUND(TRUNC(('TRI-2'!BO22  ),2),0))=6,"C+",IF((ROUND(TRUNC(('TRI-2'!BO22  ),2),0))=5,"C-",IF((ROUND(TRUNC(('TRI-2'!BO22  ),2),0))=4,"D+",IF((ROUND(TRUNC(('TRI-2'!BO22 ),2),0))=3,"D-",IF((ROUND(TRUNC(('TRI-2'!BO22 ),2),0))=2,"E+",IF((ROUND(TRUNC(('TRI-2'!BO22  ),2),0))&lt;=1,"E-","")))))))))))</f>
        <v>B+</v>
      </c>
      <c r="BP22" s="51" t="str">
        <f>IF(OR('TRI-2'!BP22 ="",'TRI-2'!BP22&lt;0,'TRI-2'!BP22  &gt;10),"",IF((ROUND(TRUNC(('TRI-2'!BP22  ),2),0))=10,"A+",IF((ROUND(TRUNC(('TRI-2'!BP22  ),2),0))=9,"A-",IF((ROUND(TRUNC(('TRI-2'!BP22   ),2),0))=8,"B+",IF((ROUND(TRUNC(('TRI-2'!BP22 ),2),0))=7,"B-",IF((ROUND(TRUNC(('TRI-2'!BP22  ),2),0))=6,"C+",IF((ROUND(TRUNC(('TRI-2'!BP22  ),2),0))=5,"C-",IF((ROUND(TRUNC(('TRI-2'!BP22  ),2),0))=4,"D+",IF((ROUND(TRUNC(('TRI-2'!BP22 ),2),0))=3,"D-",IF((ROUND(TRUNC(('TRI-2'!BP22 ),2),0))=2,"E+",IF((ROUND(TRUNC(('TRI-2'!BP22  ),2),0))&lt;=1,"E-","")))))))))))</f>
        <v>B+</v>
      </c>
      <c r="BQ22" s="51" t="str">
        <f>IF(OR('TRI-2'!BQ22 ="",'TRI-2'!BQ22&lt;0,'TRI-2'!BQ22  &gt;10),"",IF((ROUND(TRUNC(('TRI-2'!BQ22  ),2),0))=10,"A+",IF((ROUND(TRUNC(('TRI-2'!BQ22  ),2),0))=9,"A-",IF((ROUND(TRUNC(('TRI-2'!BQ22   ),2),0))=8,"B+",IF((ROUND(TRUNC(('TRI-2'!BQ22 ),2),0))=7,"B-",IF((ROUND(TRUNC(('TRI-2'!BQ22  ),2),0))=6,"C+",IF((ROUND(TRUNC(('TRI-2'!BQ22  ),2),0))=5,"C-",IF((ROUND(TRUNC(('TRI-2'!BQ22  ),2),0))=4,"D+",IF((ROUND(TRUNC(('TRI-2'!BQ22 ),2),0))=3,"D-",IF((ROUND(TRUNC(('TRI-2'!BQ22 ),2),0))=2,"E+",IF((ROUND(TRUNC(('TRI-2'!BQ22  ),2),0))&lt;=1,"E-","")))))))))))</f>
        <v>B+</v>
      </c>
      <c r="BR22" s="51" t="str">
        <f>IF(OR('TRI-2'!BR22 ="",'TRI-2'!BR22&lt;0,'TRI-2'!BR22  &gt;10),"",IF((ROUND(TRUNC(('TRI-2'!BR22  ),2),0))=10,"A+",IF((ROUND(TRUNC(('TRI-2'!BR22  ),2),0))=9,"A-",IF((ROUND(TRUNC(('TRI-2'!BR22   ),2),0))=8,"B+",IF((ROUND(TRUNC(('TRI-2'!BR22 ),2),0))=7,"B-",IF((ROUND(TRUNC(('TRI-2'!BR22  ),2),0))=6,"C+",IF((ROUND(TRUNC(('TRI-2'!BR22  ),2),0))=5,"C-",IF((ROUND(TRUNC(('TRI-2'!BR22  ),2),0))=4,"D+",IF((ROUND(TRUNC(('TRI-2'!BR22 ),2),0))=3,"D-",IF((ROUND(TRUNC(('TRI-2'!BR22 ),2),0))=2,"E+",IF((ROUND(TRUNC(('TRI-2'!BR22  ),2),0))&lt;=1,"E-","")))))))))))</f>
        <v>B+</v>
      </c>
      <c r="BS22" s="51" t="str">
        <f>IF(OR('TRI-2'!BS22 ="",'TRI-2'!BS22&lt;0,'TRI-2'!BS22  &gt;10),"",IF((ROUND(TRUNC(('TRI-2'!BS22  ),2),0))=10,"A+",IF((ROUND(TRUNC(('TRI-2'!BS22  ),2),0))=9,"A-",IF((ROUND(TRUNC(('TRI-2'!BS22   ),2),0))=8,"B+",IF((ROUND(TRUNC(('TRI-2'!BS22 ),2),0))=7,"B-",IF((ROUND(TRUNC(('TRI-2'!BS22  ),2),0))=6,"C+",IF((ROUND(TRUNC(('TRI-2'!BS22  ),2),0))=5,"C-",IF((ROUND(TRUNC(('TRI-2'!BS22  ),2),0))=4,"D+",IF((ROUND(TRUNC(('TRI-2'!BS22 ),2),0))=3,"D-",IF((ROUND(TRUNC(('TRI-2'!BS22 ),2),0))=2,"E+",IF((ROUND(TRUNC(('TRI-2'!BS22  ),2),0))&lt;=1,"E-","")))))))))))</f>
        <v>B+</v>
      </c>
      <c r="BT22" s="51" t="str">
        <f>IF(OR('TRI-2'!BT22 ="",'TRI-2'!BT22&lt;0,'TRI-2'!BT22  &gt;10),"",IF((ROUND(TRUNC(('TRI-2'!BT22  ),2),0))=10,"A+",IF((ROUND(TRUNC(('TRI-2'!BT22  ),2),0))=9,"A-",IF((ROUND(TRUNC(('TRI-2'!BT22   ),2),0))=8,"B+",IF((ROUND(TRUNC(('TRI-2'!BT22 ),2),0))=7,"B-",IF((ROUND(TRUNC(('TRI-2'!BT22  ),2),0))=6,"C+",IF((ROUND(TRUNC(('TRI-2'!BT22  ),2),0))=5,"C-",IF((ROUND(TRUNC(('TRI-2'!BT22  ),2),0))=4,"D+",IF((ROUND(TRUNC(('TRI-2'!BT22 ),2),0))=3,"D-",IF((ROUND(TRUNC(('TRI-2'!BT22 ),2),0))=2,"E+",IF((ROUND(TRUNC(('TRI-2'!BT22  ),2),0))&lt;=1,"E-","")))))))))))</f>
        <v>B+</v>
      </c>
      <c r="BU22" s="51" t="str">
        <f>IF(OR('TRI-2'!BU22 ="",'TRI-2'!BU22&lt;0,'TRI-2'!BU22  &gt;10),"",IF((ROUND(TRUNC(('TRI-2'!BU22  ),2),0))=10,"A+",IF((ROUND(TRUNC(('TRI-2'!BU22  ),2),0))=9,"A-",IF((ROUND(TRUNC(('TRI-2'!BU22   ),2),0))=8,"B+",IF((ROUND(TRUNC(('TRI-2'!BU22 ),2),0))=7,"B-",IF((ROUND(TRUNC(('TRI-2'!BU22  ),2),0))=6,"C+",IF((ROUND(TRUNC(('TRI-2'!BU22  ),2),0))=5,"C-",IF((ROUND(TRUNC(('TRI-2'!BU22  ),2),0))=4,"D+",IF((ROUND(TRUNC(('TRI-2'!BU22 ),2),0))=3,"D-",IF((ROUND(TRUNC(('TRI-2'!BU22 ),2),0))=2,"E+",IF((ROUND(TRUNC(('TRI-2'!BU22  ),2),0))&lt;=1,"E-","")))))))))))</f>
        <v>B+</v>
      </c>
      <c r="BV22" s="51" t="str">
        <f>IF(OR('TRI-2'!BV22 ="",'TRI-2'!BV22&lt;0,'TRI-2'!BV22  &gt;10),"",IF((ROUND(TRUNC(('TRI-2'!BV22  ),2),0))=10,"A+",IF((ROUND(TRUNC(('TRI-2'!BV22  ),2),0))=9,"A-",IF((ROUND(TRUNC(('TRI-2'!BV22   ),2),0))=8,"B+",IF((ROUND(TRUNC(('TRI-2'!BV22 ),2),0))=7,"B-",IF((ROUND(TRUNC(('TRI-2'!BV22  ),2),0))=6,"C+",IF((ROUND(TRUNC(('TRI-2'!BV22  ),2),0))=5,"C-",IF((ROUND(TRUNC(('TRI-2'!BV22  ),2),0))=4,"D+",IF((ROUND(TRUNC(('TRI-2'!BV22 ),2),0))=3,"D-",IF((ROUND(TRUNC(('TRI-2'!BV22 ),2),0))=2,"E+",IF((ROUND(TRUNC(('TRI-2'!BV22  ),2),0))&lt;=1,"E-","")))))))))))</f>
        <v>B+</v>
      </c>
      <c r="BW22" s="51" t="str">
        <f>IF(OR('TRI-2'!BW22 ="",'TRI-2'!BW22&lt;0,'TRI-2'!BW22  &gt;10),"",IF((ROUND(TRUNC(('TRI-2'!BW22  ),2),0))=10,"A+",IF((ROUND(TRUNC(('TRI-2'!BW22  ),2),0))=9,"A-",IF((ROUND(TRUNC(('TRI-2'!BW22   ),2),0))=8,"B+",IF((ROUND(TRUNC(('TRI-2'!BW22 ),2),0))=7,"B-",IF((ROUND(TRUNC(('TRI-2'!BW22  ),2),0))=6,"C+",IF((ROUND(TRUNC(('TRI-2'!BW22  ),2),0))=5,"C-",IF((ROUND(TRUNC(('TRI-2'!BW22  ),2),0))=4,"D+",IF((ROUND(TRUNC(('TRI-2'!BW22 ),2),0))=3,"D-",IF((ROUND(TRUNC(('TRI-2'!BW22 ),2),0))=2,"E+",IF((ROUND(TRUNC(('TRI-2'!BW22  ),2),0))&lt;=1,"E-","")))))))))))</f>
        <v>B+</v>
      </c>
      <c r="BX22" s="51" t="str">
        <f>IF(OR('TRI-2'!BX22 ="",'TRI-2'!BX22&lt;0,'TRI-2'!BX22  &gt;10),"",IF((ROUND(TRUNC(('TRI-2'!BX22  ),2),0))=10,"A+",IF((ROUND(TRUNC(('TRI-2'!BX22  ),2),0))=9,"A-",IF((ROUND(TRUNC(('TRI-2'!BX22   ),2),0))=8,"B+",IF((ROUND(TRUNC(('TRI-2'!BX22 ),2),0))=7,"B-",IF((ROUND(TRUNC(('TRI-2'!BX22  ),2),0))=6,"C+",IF((ROUND(TRUNC(('TRI-2'!BX22  ),2),0))=5,"C-",IF((ROUND(TRUNC(('TRI-2'!BX22  ),2),0))=4,"D+",IF((ROUND(TRUNC(('TRI-2'!BX22 ),2),0))=3,"D-",IF((ROUND(TRUNC(('TRI-2'!BX22 ),2),0))=2,"E+",IF((ROUND(TRUNC(('TRI-2'!BX22  ),2),0))&lt;=1,"E-","")))))))))))</f>
        <v>B+</v>
      </c>
      <c r="BY22" s="51" t="str">
        <f>IF(OR('TRI-2'!BY22 ="",'TRI-2'!BY22&lt;0,'TRI-2'!BY22  &gt;10),"",IF((ROUND(TRUNC(('TRI-2'!BY22  ),2),0))=10,"A+",IF((ROUND(TRUNC(('TRI-2'!BY22  ),2),0))=9,"A-",IF((ROUND(TRUNC(('TRI-2'!BY22   ),2),0))=8,"B+",IF((ROUND(TRUNC(('TRI-2'!BY22 ),2),0))=7,"B-",IF((ROUND(TRUNC(('TRI-2'!BY22  ),2),0))=6,"C+",IF((ROUND(TRUNC(('TRI-2'!BY22  ),2),0))=5,"C-",IF((ROUND(TRUNC(('TRI-2'!BY22  ),2),0))=4,"D+",IF((ROUND(TRUNC(('TRI-2'!BY22 ),2),0))=3,"D-",IF((ROUND(TRUNC(('TRI-2'!BY22 ),2),0))=2,"E+",IF((ROUND(TRUNC(('TRI-2'!BY22  ),2),0))&lt;=1,"E-","")))))))))))</f>
        <v>B+</v>
      </c>
      <c r="BZ22" s="51" t="str">
        <f>IF(OR('TRI-2'!BZ22 ="",'TRI-2'!BZ22&lt;0,'TRI-2'!BZ22  &gt;10),"",IF((ROUND(TRUNC(('TRI-2'!BZ22  ),2),0))=10,"A+",IF((ROUND(TRUNC(('TRI-2'!BZ22  ),2),0))=9,"A-",IF((ROUND(TRUNC(('TRI-2'!BZ22   ),2),0))=8,"B+",IF((ROUND(TRUNC(('TRI-2'!BZ22 ),2),0))=7,"B-",IF((ROUND(TRUNC(('TRI-2'!BZ22  ),2),0))=6,"C+",IF((ROUND(TRUNC(('TRI-2'!BZ22  ),2),0))=5,"C-",IF((ROUND(TRUNC(('TRI-2'!BZ22  ),2),0))=4,"D+",IF((ROUND(TRUNC(('TRI-2'!BZ22 ),2),0))=3,"D-",IF((ROUND(TRUNC(('TRI-2'!BZ22 ),2),0))=2,"E+",IF((ROUND(TRUNC(('TRI-2'!BZ22  ),2),0))&lt;=1,"E-","")))))))))))</f>
        <v>B+</v>
      </c>
      <c r="CA22" s="51" t="str">
        <f>IF(OR('TRI-2'!CA22 ="",'TRI-2'!CA22&lt;0,'TRI-2'!CA22  &gt;10),"",IF((ROUND(TRUNC(('TRI-2'!CA22  ),2),0))=10,"A+",IF((ROUND(TRUNC(('TRI-2'!CA22  ),2),0))=9,"A-",IF((ROUND(TRUNC(('TRI-2'!CA22   ),2),0))=8,"B+",IF((ROUND(TRUNC(('TRI-2'!CA22 ),2),0))=7,"B-",IF((ROUND(TRUNC(('TRI-2'!CA22  ),2),0))=6,"C+",IF((ROUND(TRUNC(('TRI-2'!CA22  ),2),0))=5,"C-",IF((ROUND(TRUNC(('TRI-2'!CA22  ),2),0))=4,"D+",IF((ROUND(TRUNC(('TRI-2'!CA22 ),2),0))=3,"D-",IF((ROUND(TRUNC(('TRI-2'!CA22 ),2),0))=2,"E+",IF((ROUND(TRUNC(('TRI-2'!CA22  ),2),0))&lt;=1,"E-","")))))))))))</f>
        <v>B+</v>
      </c>
      <c r="CB22" s="51" t="str">
        <f>IF(OR('TRI-2'!CB22 ="",'TRI-2'!CB22&lt;0,'TRI-2'!CB22  &gt;10),"",IF((ROUND(TRUNC(('TRI-2'!CB22  ),2),0))=10,"A+",IF((ROUND(TRUNC(('TRI-2'!CB22  ),2),0))=9,"A-",IF((ROUND(TRUNC(('TRI-2'!CB22   ),2),0))=8,"B+",IF((ROUND(TRUNC(('TRI-2'!CB22 ),2),0))=7,"B-",IF((ROUND(TRUNC(('TRI-2'!CB22  ),2),0))=6,"C+",IF((ROUND(TRUNC(('TRI-2'!CB22  ),2),0))=5,"C-",IF((ROUND(TRUNC(('TRI-2'!CB22  ),2),0))=4,"D+",IF((ROUND(TRUNC(('TRI-2'!CB22 ),2),0))=3,"D-",IF((ROUND(TRUNC(('TRI-2'!CB22 ),2),0))=2,"E+",IF((ROUND(TRUNC(('TRI-2'!CB22  ),2),0))&lt;=1,"E-","")))))))))))</f>
        <v>B+</v>
      </c>
      <c r="CC22" s="51" t="str">
        <f>IF(OR('TRI-2'!CC22 ="",'TRI-2'!CC22&lt;0,'TRI-2'!CC22  &gt;10),"",IF((ROUND(TRUNC(('TRI-2'!CC22  ),2),0))=10,"A+",IF((ROUND(TRUNC(('TRI-2'!CC22  ),2),0))=9,"A-",IF((ROUND(TRUNC(('TRI-2'!CC22   ),2),0))=8,"B+",IF((ROUND(TRUNC(('TRI-2'!CC22 ),2),0))=7,"B-",IF((ROUND(TRUNC(('TRI-2'!CC22  ),2),0))=6,"C+",IF((ROUND(TRUNC(('TRI-2'!CC22  ),2),0))=5,"C-",IF((ROUND(TRUNC(('TRI-2'!CC22  ),2),0))=4,"D+",IF((ROUND(TRUNC(('TRI-2'!CC22 ),2),0))=3,"D-",IF((ROUND(TRUNC(('TRI-2'!CC22 ),2),0))=2,"E+",IF((ROUND(TRUNC(('TRI-2'!CC22  ),2),0))&lt;=1,"E-","")))))))))))</f>
        <v>B+</v>
      </c>
      <c r="CD22" s="51" t="str">
        <f>IF(OR('TRI-2'!CD22 ="",'TRI-2'!CD22&lt;0,'TRI-2'!CD22  &gt;10),"",IF((ROUND(TRUNC(('TRI-2'!CD22  ),2),0))=10,"A+",IF((ROUND(TRUNC(('TRI-2'!CD22  ),2),0))=9,"A-",IF((ROUND(TRUNC(('TRI-2'!CD22   ),2),0))=8,"B+",IF((ROUND(TRUNC(('TRI-2'!CD22 ),2),0))=7,"B-",IF((ROUND(TRUNC(('TRI-2'!CD22  ),2),0))=6,"C+",IF((ROUND(TRUNC(('TRI-2'!CD22  ),2),0))=5,"C-",IF((ROUND(TRUNC(('TRI-2'!CD22  ),2),0))=4,"D+",IF((ROUND(TRUNC(('TRI-2'!CD22 ),2),0))=3,"D-",IF((ROUND(TRUNC(('TRI-2'!CD22 ),2),0))=2,"E+",IF((ROUND(TRUNC(('TRI-2'!CD22  ),2),0))&lt;=1,"E-","")))))))))))</f>
        <v>B+</v>
      </c>
      <c r="CE22" s="51" t="str">
        <f>IF(OR('TRI-2'!CE22 ="",'TRI-2'!CE22&lt;0,'TRI-2'!CE22  &gt;10),"",IF((ROUND(TRUNC(('TRI-2'!CE22  ),2),0))=10,"A+",IF((ROUND(TRUNC(('TRI-2'!CE22  ),2),0))=9,"A-",IF((ROUND(TRUNC(('TRI-2'!CE22   ),2),0))=8,"B+",IF((ROUND(TRUNC(('TRI-2'!CE22 ),2),0))=7,"B-",IF((ROUND(TRUNC(('TRI-2'!CE22  ),2),0))=6,"C+",IF((ROUND(TRUNC(('TRI-2'!CE22  ),2),0))=5,"C-",IF((ROUND(TRUNC(('TRI-2'!CE22  ),2),0))=4,"D+",IF((ROUND(TRUNC(('TRI-2'!CE22 ),2),0))=3,"D-",IF((ROUND(TRUNC(('TRI-2'!CE22 ),2),0))=2,"E+",IF((ROUND(TRUNC(('TRI-2'!CE22  ),2),0))&lt;=1,"E-","")))))))))))</f>
        <v>B+</v>
      </c>
      <c r="CF22" s="51" t="str">
        <f>IF(OR('TRI-2'!CF22 ="",'TRI-2'!CF22&lt;0,'TRI-2'!CF22  &gt;10),"",IF((ROUND(TRUNC(('TRI-2'!CF22  ),2),0))=10,"A+",IF((ROUND(TRUNC(('TRI-2'!CF22  ),2),0))=9,"A-",IF((ROUND(TRUNC(('TRI-2'!CF22   ),2),0))=8,"B+",IF((ROUND(TRUNC(('TRI-2'!CF22 ),2),0))=7,"B-",IF((ROUND(TRUNC(('TRI-2'!CF22  ),2),0))=6,"C+",IF((ROUND(TRUNC(('TRI-2'!CF22  ),2),0))=5,"C-",IF((ROUND(TRUNC(('TRI-2'!CF22  ),2),0))=4,"D+",IF((ROUND(TRUNC(('TRI-2'!CF22 ),2),0))=3,"D-",IF((ROUND(TRUNC(('TRI-2'!CF22 ),2),0))=2,"E+",IF((ROUND(TRUNC(('TRI-2'!CF22  ),2),0))&lt;=1,"E-","")))))))))))</f>
        <v>B+</v>
      </c>
      <c r="CG22" s="51" t="str">
        <f>IF(OR('TRI-2'!CG22 ="",'TRI-2'!CG22&lt;0,'TRI-2'!CG22  &gt;10),"",IF((ROUND(TRUNC(('TRI-2'!CG22  ),2),0))=10,"A+",IF((ROUND(TRUNC(('TRI-2'!CG22  ),2),0))=9,"A-",IF((ROUND(TRUNC(('TRI-2'!CG22   ),2),0))=8,"B+",IF((ROUND(TRUNC(('TRI-2'!CG22 ),2),0))=7,"B-",IF((ROUND(TRUNC(('TRI-2'!CG22  ),2),0))=6,"C+",IF((ROUND(TRUNC(('TRI-2'!CG22  ),2),0))=5,"C-",IF((ROUND(TRUNC(('TRI-2'!CG22  ),2),0))=4,"D+",IF((ROUND(TRUNC(('TRI-2'!CG22 ),2),0))=3,"D-",IF((ROUND(TRUNC(('TRI-2'!CG22 ),2),0))=2,"E+",IF((ROUND(TRUNC(('TRI-2'!CG22  ),2),0))&lt;=1,"E-","")))))))))))</f>
        <v>B+</v>
      </c>
      <c r="CH22" s="51" t="str">
        <f>IF(OR('TRI-2'!CH22 ="",'TRI-2'!CH22&lt;0,'TRI-2'!CH22  &gt;10),"",IF((ROUND(TRUNC(('TRI-2'!CH22  ),2),0))=10,"A+",IF((ROUND(TRUNC(('TRI-2'!CH22  ),2),0))=9,"A-",IF((ROUND(TRUNC(('TRI-2'!CH22   ),2),0))=8,"B+",IF((ROUND(TRUNC(('TRI-2'!CH22 ),2),0))=7,"B-",IF((ROUND(TRUNC(('TRI-2'!CH22  ),2),0))=6,"C+",IF((ROUND(TRUNC(('TRI-2'!CH22  ),2),0))=5,"C-",IF((ROUND(TRUNC(('TRI-2'!CH22  ),2),0))=4,"D+",IF((ROUND(TRUNC(('TRI-2'!CH22 ),2),0))=3,"D-",IF((ROUND(TRUNC(('TRI-2'!CH22 ),2),0))=2,"E+",IF((ROUND(TRUNC(('TRI-2'!CH22  ),2),0))&lt;=1,"E-","")))))))))))</f>
        <v>B+</v>
      </c>
      <c r="CI22" s="51" t="str">
        <f>IF(OR('TRI-2'!CI22 ="",'TRI-2'!CI22&lt;0,'TRI-2'!CI22  &gt;10),"",IF((ROUND(TRUNC(('TRI-2'!CI22  ),2),0))=10,"A+",IF((ROUND(TRUNC(('TRI-2'!CI22  ),2),0))=9,"A-",IF((ROUND(TRUNC(('TRI-2'!CI22   ),2),0))=8,"B+",IF((ROUND(TRUNC(('TRI-2'!CI22 ),2),0))=7,"B-",IF((ROUND(TRUNC(('TRI-2'!CI22  ),2),0))=6,"C+",IF((ROUND(TRUNC(('TRI-2'!CI22  ),2),0))=5,"C-",IF((ROUND(TRUNC(('TRI-2'!CI22  ),2),0))=4,"D+",IF((ROUND(TRUNC(('TRI-2'!CI22 ),2),0))=3,"D-",IF((ROUND(TRUNC(('TRI-2'!CI22 ),2),0))=2,"E+",IF((ROUND(TRUNC(('TRI-2'!CI22  ),2),0))&lt;=1,"E-","")))))))))))</f>
        <v>B+</v>
      </c>
      <c r="CJ22" s="51" t="str">
        <f>IF(OR('TRI-2'!CJ22 ="",'TRI-2'!CJ22&lt;0,'TRI-2'!CJ22  &gt;10),"",IF((ROUND(TRUNC(('TRI-2'!CJ22  ),2),0))=10,"A+",IF((ROUND(TRUNC(('TRI-2'!CJ22  ),2),0))=9,"A-",IF((ROUND(TRUNC(('TRI-2'!CJ22   ),2),0))=8,"B+",IF((ROUND(TRUNC(('TRI-2'!CJ22 ),2),0))=7,"B-",IF((ROUND(TRUNC(('TRI-2'!CJ22  ),2),0))=6,"C+",IF((ROUND(TRUNC(('TRI-2'!CJ22  ),2),0))=5,"C-",IF((ROUND(TRUNC(('TRI-2'!CJ22  ),2),0))=4,"D+",IF((ROUND(TRUNC(('TRI-2'!CJ22 ),2),0))=3,"D-",IF((ROUND(TRUNC(('TRI-2'!CJ22 ),2),0))=2,"E+",IF((ROUND(TRUNC(('TRI-2'!CJ22  ),2),0))&lt;=1,"E-","")))))))))))</f>
        <v>B+</v>
      </c>
      <c r="CK22" s="51" t="str">
        <f>IF(OR('TRI-2'!CK22 ="",'TRI-2'!CK22&lt;0,'TRI-2'!CK22  &gt;10),"",IF((ROUND(TRUNC(('TRI-2'!CK22  ),2),0))=10,"A+",IF((ROUND(TRUNC(('TRI-2'!CK22  ),2),0))=9,"A-",IF((ROUND(TRUNC(('TRI-2'!CK22   ),2),0))=8,"B+",IF((ROUND(TRUNC(('TRI-2'!CK22 ),2),0))=7,"B-",IF((ROUND(TRUNC(('TRI-2'!CK22  ),2),0))=6,"C+",IF((ROUND(TRUNC(('TRI-2'!CK22  ),2),0))=5,"C-",IF((ROUND(TRUNC(('TRI-2'!CK22  ),2),0))=4,"D+",IF((ROUND(TRUNC(('TRI-2'!CK22 ),2),0))=3,"D-",IF((ROUND(TRUNC(('TRI-2'!CK22 ),2),0))=2,"E+",IF((ROUND(TRUNC(('TRI-2'!CK22  ),2),0))&lt;=1,"E-","")))))))))))</f>
        <v>B+</v>
      </c>
      <c r="CL22" s="51" t="str">
        <f>IF(OR('TRI-2'!CL22 ="",'TRI-2'!CL22&lt;0,'TRI-2'!CL22  &gt;10),"",IF((ROUND(TRUNC(('TRI-2'!CL22  ),2),0))=10,"A+",IF((ROUND(TRUNC(('TRI-2'!CL22  ),2),0))=9,"A-",IF((ROUND(TRUNC(('TRI-2'!CL22   ),2),0))=8,"B+",IF((ROUND(TRUNC(('TRI-2'!CL22 ),2),0))=7,"B-",IF((ROUND(TRUNC(('TRI-2'!CL22  ),2),0))=6,"C+",IF((ROUND(TRUNC(('TRI-2'!CL22  ),2),0))=5,"C-",IF((ROUND(TRUNC(('TRI-2'!CL22  ),2),0))=4,"D+",IF((ROUND(TRUNC(('TRI-2'!CL22 ),2),0))=3,"D-",IF((ROUND(TRUNC(('TRI-2'!CL22 ),2),0))=2,"E+",IF((ROUND(TRUNC(('TRI-2'!CL22  ),2),0))&lt;=1,"E-","")))))))))))</f>
        <v>B+</v>
      </c>
      <c r="CM22" s="51" t="str">
        <f>IF(OR('TRI-2'!CM22 ="",'TRI-2'!CM22&lt;0,'TRI-2'!CM22  &gt;10),"",IF((ROUND(TRUNC(('TRI-2'!CM22  ),2),0))=10,"A+",IF((ROUND(TRUNC(('TRI-2'!CM22  ),2),0))=9,"A-",IF((ROUND(TRUNC(('TRI-2'!CM22   ),2),0))=8,"B+",IF((ROUND(TRUNC(('TRI-2'!CM22 ),2),0))=7,"B-",IF((ROUND(TRUNC(('TRI-2'!CM22  ),2),0))=6,"C+",IF((ROUND(TRUNC(('TRI-2'!CM22  ),2),0))=5,"C-",IF((ROUND(TRUNC(('TRI-2'!CM22  ),2),0))=4,"D+",IF((ROUND(TRUNC(('TRI-2'!CM22 ),2),0))=3,"D-",IF((ROUND(TRUNC(('TRI-2'!CM22 ),2),0))=2,"E+",IF((ROUND(TRUNC(('TRI-2'!CM22  ),2),0))&lt;=1,"E-","")))))))))))</f>
        <v>B+</v>
      </c>
      <c r="CN22" s="51" t="str">
        <f>IF(OR('TRI-2'!CN22 ="",'TRI-2'!CN22&lt;0,'TRI-2'!CN22  &gt;10),"",IF((ROUND(TRUNC(('TRI-2'!CN22  ),2),0))=10,"A+",IF((ROUND(TRUNC(('TRI-2'!CN22  ),2),0))=9,"A-",IF((ROUND(TRUNC(('TRI-2'!CN22   ),2),0))=8,"B+",IF((ROUND(TRUNC(('TRI-2'!CN22 ),2),0))=7,"B-",IF((ROUND(TRUNC(('TRI-2'!CN22  ),2),0))=6,"C+",IF((ROUND(TRUNC(('TRI-2'!CN22  ),2),0))=5,"C-",IF((ROUND(TRUNC(('TRI-2'!CN22  ),2),0))=4,"D+",IF((ROUND(TRUNC(('TRI-2'!CN22 ),2),0))=3,"D-",IF((ROUND(TRUNC(('TRI-2'!CN22 ),2),0))=2,"E+",IF((ROUND(TRUNC(('TRI-2'!CN22  ),2),0))&lt;=1,"E-","")))))))))))</f>
        <v>B+</v>
      </c>
      <c r="CO22" s="51" t="str">
        <f>IF(OR('TRI-2'!CO22 ="",'TRI-2'!CO22&lt;0,'TRI-2'!CO22  &gt;10),"",IF((ROUND(TRUNC(('TRI-2'!CO22  ),2),0))=10,"A+",IF((ROUND(TRUNC(('TRI-2'!CO22  ),2),0))=9,"A-",IF((ROUND(TRUNC(('TRI-2'!CO22   ),2),0))=8,"B+",IF((ROUND(TRUNC(('TRI-2'!CO22 ),2),0))=7,"B-",IF((ROUND(TRUNC(('TRI-2'!CO22  ),2),0))=6,"C+",IF((ROUND(TRUNC(('TRI-2'!CO22  ),2),0))=5,"C-",IF((ROUND(TRUNC(('TRI-2'!CO22  ),2),0))=4,"D+",IF((ROUND(TRUNC(('TRI-2'!CO22 ),2),0))=3,"D-",IF((ROUND(TRUNC(('TRI-2'!CO22 ),2),0))=2,"E+",IF((ROUND(TRUNC(('TRI-2'!CO22  ),2),0))&lt;=1,"E-","")))))))))))</f>
        <v>B+</v>
      </c>
      <c r="CP22" s="51" t="str">
        <f>IF(OR('TRI-2'!CP22 ="",'TRI-2'!CP22&lt;0,'TRI-2'!CP22  &gt;10),"",IF((ROUND(TRUNC(('TRI-2'!CP22  ),2),0))=10,"A+",IF((ROUND(TRUNC(('TRI-2'!CP22  ),2),0))=9,"A-",IF((ROUND(TRUNC(('TRI-2'!CP22   ),2),0))=8,"B+",IF((ROUND(TRUNC(('TRI-2'!CP22 ),2),0))=7,"B-",IF((ROUND(TRUNC(('TRI-2'!CP22  ),2),0))=6,"C+",IF((ROUND(TRUNC(('TRI-2'!CP22  ),2),0))=5,"C-",IF((ROUND(TRUNC(('TRI-2'!CP22  ),2),0))=4,"D+",IF((ROUND(TRUNC(('TRI-2'!CP22 ),2),0))=3,"D-",IF((ROUND(TRUNC(('TRI-2'!CP22 ),2),0))=2,"E+",IF((ROUND(TRUNC(('TRI-2'!CP22  ),2),0))&lt;=1,"E-","")))))))))))</f>
        <v>B+</v>
      </c>
      <c r="CQ22" s="51" t="str">
        <f>IF(OR('TRI-2'!CQ22 ="",'TRI-2'!CQ22&lt;0,'TRI-2'!CQ22  &gt;10),"",IF((ROUND(TRUNC(('TRI-2'!CQ22  ),2),0))=10,"A+",IF((ROUND(TRUNC(('TRI-2'!CQ22  ),2),0))=9,"A-",IF((ROUND(TRUNC(('TRI-2'!CQ22   ),2),0))=8,"B+",IF((ROUND(TRUNC(('TRI-2'!CQ22 ),2),0))=7,"B-",IF((ROUND(TRUNC(('TRI-2'!CQ22  ),2),0))=6,"C+",IF((ROUND(TRUNC(('TRI-2'!CQ22  ),2),0))=5,"C-",IF((ROUND(TRUNC(('TRI-2'!CQ22  ),2),0))=4,"D+",IF((ROUND(TRUNC(('TRI-2'!CQ22 ),2),0))=3,"D-",IF((ROUND(TRUNC(('TRI-2'!CQ22 ),2),0))=2,"E+",IF((ROUND(TRUNC(('TRI-2'!CQ22  ),2),0))&lt;=1,"E-","")))))))))))</f>
        <v>B+</v>
      </c>
      <c r="CR22" s="51" t="str">
        <f>IF(OR('TRI-2'!CR22 ="",'TRI-2'!CR22&lt;0,'TRI-2'!CR22  &gt;10),"",IF((ROUND(TRUNC(('TRI-2'!CR22  ),2),0))=10,"A+",IF((ROUND(TRUNC(('TRI-2'!CR22  ),2),0))=9,"A-",IF((ROUND(TRUNC(('TRI-2'!CR22   ),2),0))=8,"B+",IF((ROUND(TRUNC(('TRI-2'!CR22 ),2),0))=7,"B-",IF((ROUND(TRUNC(('TRI-2'!CR22  ),2),0))=6,"C+",IF((ROUND(TRUNC(('TRI-2'!CR22  ),2),0))=5,"C-",IF((ROUND(TRUNC(('TRI-2'!CR22  ),2),0))=4,"D+",IF((ROUND(TRUNC(('TRI-2'!CR22 ),2),0))=3,"D-",IF((ROUND(TRUNC(('TRI-2'!CR22 ),2),0))=2,"E+",IF((ROUND(TRUNC(('TRI-2'!CR22  ),2),0))&lt;=1,"E-","")))))))))))</f>
        <v>B+</v>
      </c>
      <c r="CS22" s="51" t="str">
        <f>IF(OR('TRI-2'!CS22 ="",'TRI-2'!CS22&lt;0,'TRI-2'!CS22  &gt;10),"",IF((ROUND(TRUNC(('TRI-2'!CS22  ),2),0))=10,"A+",IF((ROUND(TRUNC(('TRI-2'!CS22  ),2),0))=9,"A-",IF((ROUND(TRUNC(('TRI-2'!CS22   ),2),0))=8,"B+",IF((ROUND(TRUNC(('TRI-2'!CS22 ),2),0))=7,"B-",IF((ROUND(TRUNC(('TRI-2'!CS22  ),2),0))=6,"C+",IF((ROUND(TRUNC(('TRI-2'!CS22  ),2),0))=5,"C-",IF((ROUND(TRUNC(('TRI-2'!CS22  ),2),0))=4,"D+",IF((ROUND(TRUNC(('TRI-2'!CS22 ),2),0))=3,"D-",IF((ROUND(TRUNC(('TRI-2'!CS22 ),2),0))=2,"E+",IF((ROUND(TRUNC(('TRI-2'!CS22  ),2),0))&lt;=1,"E-","")))))))))))</f>
        <v>B+</v>
      </c>
      <c r="CT22" s="51" t="str">
        <f>IF(OR('TRI-2'!CT22 ="",'TRI-2'!CT22&lt;0,'TRI-2'!CT22  &gt;10),"",IF((ROUND(TRUNC(('TRI-2'!CT22  ),2),0))=10,"A+",IF((ROUND(TRUNC(('TRI-2'!CT22  ),2),0))=9,"A-",IF((ROUND(TRUNC(('TRI-2'!CT22   ),2),0))=8,"B+",IF((ROUND(TRUNC(('TRI-2'!CT22 ),2),0))=7,"B-",IF((ROUND(TRUNC(('TRI-2'!CT22  ),2),0))=6,"C+",IF((ROUND(TRUNC(('TRI-2'!CT22  ),2),0))=5,"C-",IF((ROUND(TRUNC(('TRI-2'!CT22  ),2),0))=4,"D+",IF((ROUND(TRUNC(('TRI-2'!CT22 ),2),0))=3,"D-",IF((ROUND(TRUNC(('TRI-2'!CT22 ),2),0))=2,"E+",IF((ROUND(TRUNC(('TRI-2'!CT22  ),2),0))&lt;=1,"E-","")))))))))))</f>
        <v>B+</v>
      </c>
      <c r="CU22" s="51" t="str">
        <f>IF(OR('TRI-2'!CU22 ="",'TRI-2'!CU22&lt;0,'TRI-2'!CU22  &gt;10),"",IF((ROUND(TRUNC(('TRI-2'!CU22  ),2),0))=10,"A+",IF((ROUND(TRUNC(('TRI-2'!CU22  ),2),0))=9,"A-",IF((ROUND(TRUNC(('TRI-2'!CU22   ),2),0))=8,"B+",IF((ROUND(TRUNC(('TRI-2'!CU22 ),2),0))=7,"B-",IF((ROUND(TRUNC(('TRI-2'!CU22  ),2),0))=6,"C+",IF((ROUND(TRUNC(('TRI-2'!CU22  ),2),0))=5,"C-",IF((ROUND(TRUNC(('TRI-2'!CU22  ),2),0))=4,"D+",IF((ROUND(TRUNC(('TRI-2'!CU22 ),2),0))=3,"D-",IF((ROUND(TRUNC(('TRI-2'!CU22 ),2),0))=2,"E+",IF((ROUND(TRUNC(('TRI-2'!CU22  ),2),0))&lt;=1,"E-","")))))))))))</f>
        <v>B+</v>
      </c>
      <c r="CV22" s="51" t="str">
        <f>IF(OR('TRI-2'!CV22 ="",'TRI-2'!CV22&lt;0,'TRI-2'!CV22  &gt;10),"",IF((ROUND(TRUNC(('TRI-2'!CV22  ),2),0))=10,"A+",IF((ROUND(TRUNC(('TRI-2'!CV22  ),2),0))=9,"A-",IF((ROUND(TRUNC(('TRI-2'!CV22   ),2),0))=8,"B+",IF((ROUND(TRUNC(('TRI-2'!CV22 ),2),0))=7,"B-",IF((ROUND(TRUNC(('TRI-2'!CV22  ),2),0))=6,"C+",IF((ROUND(TRUNC(('TRI-2'!CV22  ),2),0))=5,"C-",IF((ROUND(TRUNC(('TRI-2'!CV22  ),2),0))=4,"D+",IF((ROUND(TRUNC(('TRI-2'!CV22 ),2),0))=3,"D-",IF((ROUND(TRUNC(('TRI-2'!CV22 ),2),0))=2,"E+",IF((ROUND(TRUNC(('TRI-2'!CV22  ),2),0))&lt;=1,"E-","")))))))))))</f>
        <v>B+</v>
      </c>
      <c r="CW22" s="51" t="str">
        <f>IF(OR('TRI-2'!CW22 ="",'TRI-2'!CW22&lt;0,'TRI-2'!CW22  &gt;10),"",IF((ROUND(TRUNC(('TRI-2'!CW22  ),2),0))=10,"A+",IF((ROUND(TRUNC(('TRI-2'!CW22  ),2),0))=9,"A-",IF((ROUND(TRUNC(('TRI-2'!CW22   ),2),0))=8,"B+",IF((ROUND(TRUNC(('TRI-2'!CW22 ),2),0))=7,"B-",IF((ROUND(TRUNC(('TRI-2'!CW22  ),2),0))=6,"C+",IF((ROUND(TRUNC(('TRI-2'!CW22  ),2),0))=5,"C-",IF((ROUND(TRUNC(('TRI-2'!CW22  ),2),0))=4,"D+",IF((ROUND(TRUNC(('TRI-2'!CW22 ),2),0))=3,"D-",IF((ROUND(TRUNC(('TRI-2'!CW22 ),2),0))=2,"E+",IF((ROUND(TRUNC(('TRI-2'!CW22  ),2),0))&lt;=1,"E-","")))))))))))</f>
        <v>B+</v>
      </c>
      <c r="CX22" s="51" t="str">
        <f>IF(OR('TRI-2'!CX22 ="",'TRI-2'!CX22&lt;0,'TRI-2'!CX22  &gt;10),"",IF((ROUND(TRUNC(('TRI-2'!CX22  ),2),0))=10,"A+",IF((ROUND(TRUNC(('TRI-2'!CX22  ),2),0))=9,"A-",IF((ROUND(TRUNC(('TRI-2'!CX22   ),2),0))=8,"B+",IF((ROUND(TRUNC(('TRI-2'!CX22 ),2),0))=7,"B-",IF((ROUND(TRUNC(('TRI-2'!CX22  ),2),0))=6,"C+",IF((ROUND(TRUNC(('TRI-2'!CX22  ),2),0))=5,"C-",IF((ROUND(TRUNC(('TRI-2'!CX22  ),2),0))=4,"D+",IF((ROUND(TRUNC(('TRI-2'!CX22 ),2),0))=3,"D-",IF((ROUND(TRUNC(('TRI-2'!CX22 ),2),0))=2,"E+",IF((ROUND(TRUNC(('TRI-2'!CX22  ),2),0))&lt;=1,"E-","")))))))))))</f>
        <v>B+</v>
      </c>
      <c r="CY22" s="51" t="str">
        <f>IF(OR('TRI-2'!CY22 ="",'TRI-2'!CY22&lt;0,'TRI-2'!CY22  &gt;10),"",IF((ROUND(TRUNC(('TRI-2'!CY22  ),2),0))=10,"A+",IF((ROUND(TRUNC(('TRI-2'!CY22  ),2),0))=9,"A-",IF((ROUND(TRUNC(('TRI-2'!CY22   ),2),0))=8,"B+",IF((ROUND(TRUNC(('TRI-2'!CY22 ),2),0))=7,"B-",IF((ROUND(TRUNC(('TRI-2'!CY22  ),2),0))=6,"C+",IF((ROUND(TRUNC(('TRI-2'!CY22  ),2),0))=5,"C-",IF((ROUND(TRUNC(('TRI-2'!CY22  ),2),0))=4,"D+",IF((ROUND(TRUNC(('TRI-2'!CY22 ),2),0))=3,"D-",IF((ROUND(TRUNC(('TRI-2'!CY22 ),2),0))=2,"E+",IF((ROUND(TRUNC(('TRI-2'!CY22  ),2),0))&lt;=1,"E-","")))))))))))</f>
        <v>B+</v>
      </c>
      <c r="CZ22" s="51" t="str">
        <f>IF(OR('TRI-2'!CZ22 ="",'TRI-2'!CZ22&lt;0,'TRI-2'!CZ22  &gt;10),"",IF((ROUND(TRUNC(('TRI-2'!CZ22  ),2),0))=10,"A+",IF((ROUND(TRUNC(('TRI-2'!CZ22  ),2),0))=9,"A-",IF((ROUND(TRUNC(('TRI-2'!CZ22   ),2),0))=8,"B+",IF((ROUND(TRUNC(('TRI-2'!CZ22 ),2),0))=7,"B-",IF((ROUND(TRUNC(('TRI-2'!CZ22  ),2),0))=6,"C+",IF((ROUND(TRUNC(('TRI-2'!CZ22  ),2),0))=5,"C-",IF((ROUND(TRUNC(('TRI-2'!CZ22  ),2),0))=4,"D+",IF((ROUND(TRUNC(('TRI-2'!CZ22 ),2),0))=3,"D-",IF((ROUND(TRUNC(('TRI-2'!CZ22 ),2),0))=2,"E+",IF((ROUND(TRUNC(('TRI-2'!CZ22  ),2),0))&lt;=1,"E-","")))))))))))</f>
        <v>B+</v>
      </c>
      <c r="DA22" s="51" t="str">
        <f>IF(OR('TRI-2'!DA22 ="",'TRI-2'!DA22&lt;0,'TRI-2'!DA22  &gt;10),"",IF((ROUND(TRUNC(('TRI-2'!DA22  ),2),0))=10,"A+",IF((ROUND(TRUNC(('TRI-2'!DA22  ),2),0))=9,"A-",IF((ROUND(TRUNC(('TRI-2'!DA22   ),2),0))=8,"B+",IF((ROUND(TRUNC(('TRI-2'!DA22 ),2),0))=7,"B-",IF((ROUND(TRUNC(('TRI-2'!DA22  ),2),0))=6,"C+",IF((ROUND(TRUNC(('TRI-2'!DA22  ),2),0))=5,"C-",IF((ROUND(TRUNC(('TRI-2'!DA22  ),2),0))=4,"D+",IF((ROUND(TRUNC(('TRI-2'!DA22 ),2),0))=3,"D-",IF((ROUND(TRUNC(('TRI-2'!DA22 ),2),0))=2,"E+",IF((ROUND(TRUNC(('TRI-2'!DA22  ),2),0))&lt;=1,"E-","")))))))))))</f>
        <v>B+</v>
      </c>
      <c r="DB22" s="51" t="str">
        <f>IF(OR('TRI-2'!DB22 ="",'TRI-2'!DB22&lt;0,'TRI-2'!DB22  &gt;10),"",IF((ROUND(TRUNC(('TRI-2'!DB22  ),2),0))=10,"A+",IF((ROUND(TRUNC(('TRI-2'!DB22  ),2),0))=9,"A-",IF((ROUND(TRUNC(('TRI-2'!DB22   ),2),0))=8,"B+",IF((ROUND(TRUNC(('TRI-2'!DB22 ),2),0))=7,"B-",IF((ROUND(TRUNC(('TRI-2'!DB22  ),2),0))=6,"C+",IF((ROUND(TRUNC(('TRI-2'!DB22  ),2),0))=5,"C-",IF((ROUND(TRUNC(('TRI-2'!DB22  ),2),0))=4,"D+",IF((ROUND(TRUNC(('TRI-2'!DB22 ),2),0))=3,"D-",IF((ROUND(TRUNC(('TRI-2'!DB22 ),2),0))=2,"E+",IF((ROUND(TRUNC(('TRI-2'!DB22  ),2),0))&lt;=1,"E-","")))))))))))</f>
        <v>B+</v>
      </c>
      <c r="DC22" s="51" t="str">
        <f>IF(OR('TRI-2'!DC22 ="",'TRI-2'!DC22&lt;0,'TRI-2'!DC22  &gt;10),"",IF((ROUND(TRUNC(('TRI-2'!DC22  ),2),0))=10,"A+",IF((ROUND(TRUNC(('TRI-2'!DC22  ),2),0))=9,"A-",IF((ROUND(TRUNC(('TRI-2'!DC22   ),2),0))=8,"B+",IF((ROUND(TRUNC(('TRI-2'!DC22 ),2),0))=7,"B-",IF((ROUND(TRUNC(('TRI-2'!DC22  ),2),0))=6,"C+",IF((ROUND(TRUNC(('TRI-2'!DC22  ),2),0))=5,"C-",IF((ROUND(TRUNC(('TRI-2'!DC22  ),2),0))=4,"D+",IF((ROUND(TRUNC(('TRI-2'!DC22 ),2),0))=3,"D-",IF((ROUND(TRUNC(('TRI-2'!DC22 ),2),0))=2,"E+",IF((ROUND(TRUNC(('TRI-2'!DC22  ),2),0))&lt;=1,"E-","")))))))))))</f>
        <v>B+</v>
      </c>
      <c r="DD22" s="51" t="str">
        <f>IF(OR('TRI-2'!DD22 ="",'TRI-2'!DD22&lt;0,'TRI-2'!DD22  &gt;10),"",IF((ROUND(TRUNC(('TRI-2'!DD22  ),2),0))=10,"A+",IF((ROUND(TRUNC(('TRI-2'!DD22  ),2),0))=9,"A-",IF((ROUND(TRUNC(('TRI-2'!DD22   ),2),0))=8,"B+",IF((ROUND(TRUNC(('TRI-2'!DD22 ),2),0))=7,"B-",IF((ROUND(TRUNC(('TRI-2'!DD22  ),2),0))=6,"C+",IF((ROUND(TRUNC(('TRI-2'!DD22  ),2),0))=5,"C-",IF((ROUND(TRUNC(('TRI-2'!DD22  ),2),0))=4,"D+",IF((ROUND(TRUNC(('TRI-2'!DD22 ),2),0))=3,"D-",IF((ROUND(TRUNC(('TRI-2'!DD22 ),2),0))=2,"E+",IF((ROUND(TRUNC(('TRI-2'!DD22  ),2),0))&lt;=1,"E-","")))))))))))</f>
        <v>A+</v>
      </c>
      <c r="DE22" s="51" t="str">
        <f>IF(OR('TRI-2'!DE22 ="",'TRI-2'!DE22&lt;0,'TRI-2'!DE22  &gt;10),"",IF((ROUND(TRUNC(('TRI-2'!DE22  ),2),0))=10,"A+",IF((ROUND(TRUNC(('TRI-2'!DE22  ),2),0))=9,"A-",IF((ROUND(TRUNC(('TRI-2'!DE22   ),2),0))=8,"B+",IF((ROUND(TRUNC(('TRI-2'!DE22 ),2),0))=7,"B-",IF((ROUND(TRUNC(('TRI-2'!DE22  ),2),0))=6,"C+",IF((ROUND(TRUNC(('TRI-2'!DE22  ),2),0))=5,"C-",IF((ROUND(TRUNC(('TRI-2'!DE22  ),2),0))=4,"D+",IF((ROUND(TRUNC(('TRI-2'!DE22 ),2),0))=3,"D-",IF((ROUND(TRUNC(('TRI-2'!DE22 ),2),0))=2,"E+",IF((ROUND(TRUNC(('TRI-2'!DE22  ),2),0))&lt;=1,"E-","")))))))))))</f>
        <v>A+</v>
      </c>
      <c r="DF22" s="51" t="str">
        <f>IF(OR('TRI-2'!DF22 ="",'TRI-2'!DF22&lt;0,'TRI-2'!DF22  &gt;10),"",IF((ROUND(TRUNC(('TRI-2'!DF22  ),2),0))=10,"A+",IF((ROUND(TRUNC(('TRI-2'!DF22  ),2),0))=9,"A-",IF((ROUND(TRUNC(('TRI-2'!DF22   ),2),0))=8,"B+",IF((ROUND(TRUNC(('TRI-2'!DF22 ),2),0))=7,"B-",IF((ROUND(TRUNC(('TRI-2'!DF22  ),2),0))=6,"C+",IF((ROUND(TRUNC(('TRI-2'!DF22  ),2),0))=5,"C-",IF((ROUND(TRUNC(('TRI-2'!DF22  ),2),0))=4,"D+",IF((ROUND(TRUNC(('TRI-2'!DF22 ),2),0))=3,"D-",IF((ROUND(TRUNC(('TRI-2'!DF22 ),2),0))=2,"E+",IF((ROUND(TRUNC(('TRI-2'!DF22  ),2),0))&lt;=1,"E-","")))))))))))</f>
        <v>A+</v>
      </c>
      <c r="DG22" s="51" t="str">
        <f>IF(OR('TRI-2'!DG22 ="",'TRI-2'!DG22&lt;0,'TRI-2'!DG22  &gt;10),"",IF((ROUND(TRUNC(('TRI-2'!DG22  ),2),0))=10,"A+",IF((ROUND(TRUNC(('TRI-2'!DG22  ),2),0))=9,"A-",IF((ROUND(TRUNC(('TRI-2'!DG22   ),2),0))=8,"B+",IF((ROUND(TRUNC(('TRI-2'!DG22 ),2),0))=7,"B-",IF((ROUND(TRUNC(('TRI-2'!DG22  ),2),0))=6,"C+",IF((ROUND(TRUNC(('TRI-2'!DG22  ),2),0))=5,"C-",IF((ROUND(TRUNC(('TRI-2'!DG22  ),2),0))=4,"D+",IF((ROUND(TRUNC(('TRI-2'!DG22 ),2),0))=3,"D-",IF((ROUND(TRUNC(('TRI-2'!DG22 ),2),0))=2,"E+",IF((ROUND(TRUNC(('TRI-2'!DG22  ),2),0))&lt;=1,"E-","")))))))))))</f>
        <v>A+</v>
      </c>
      <c r="DH22" s="51" t="str">
        <f>IF(OR('TRI-2'!DH22 ="",'TRI-2'!DH22&lt;0,'TRI-2'!DH22  &gt;10),"",IF((ROUND(TRUNC(('TRI-2'!DH22  ),2),0))=10,"A+",IF((ROUND(TRUNC(('TRI-2'!DH22  ),2),0))=9,"A-",IF((ROUND(TRUNC(('TRI-2'!DH22   ),2),0))=8,"B+",IF((ROUND(TRUNC(('TRI-2'!DH22 ),2),0))=7,"B-",IF((ROUND(TRUNC(('TRI-2'!DH22  ),2),0))=6,"C+",IF((ROUND(TRUNC(('TRI-2'!DH22  ),2),0))=5,"C-",IF((ROUND(TRUNC(('TRI-2'!DH22  ),2),0))=4,"D+",IF((ROUND(TRUNC(('TRI-2'!DH22 ),2),0))=3,"D-",IF((ROUND(TRUNC(('TRI-2'!DH22 ),2),0))=2,"E+",IF((ROUND(TRUNC(('TRI-2'!DH22  ),2),0))&lt;=1,"E-","")))))))))))</f>
        <v>A+</v>
      </c>
      <c r="DI22" s="51" t="str">
        <f>IF(OR('TRI-2'!DI22 ="",'TRI-2'!DI22&lt;0,'TRI-2'!DI22  &gt;10),"",IF((ROUND(TRUNC(('TRI-2'!DI22  ),2),0))=10,"A+",IF((ROUND(TRUNC(('TRI-2'!DI22  ),2),0))=9,"A-",IF((ROUND(TRUNC(('TRI-2'!DI22   ),2),0))=8,"B+",IF((ROUND(TRUNC(('TRI-2'!DI22 ),2),0))=7,"B-",IF((ROUND(TRUNC(('TRI-2'!DI22  ),2),0))=6,"C+",IF((ROUND(TRUNC(('TRI-2'!DI22  ),2),0))=5,"C-",IF((ROUND(TRUNC(('TRI-2'!DI22  ),2),0))=4,"D+",IF((ROUND(TRUNC(('TRI-2'!DI22 ),2),0))=3,"D-",IF((ROUND(TRUNC(('TRI-2'!DI22 ),2),0))=2,"E+",IF((ROUND(TRUNC(('TRI-2'!DI22  ),2),0))&lt;=1,"E-","")))))))))))</f>
        <v>A+</v>
      </c>
      <c r="DJ22" s="51" t="str">
        <f>IF(OR('TRI-2'!DJ22 ="",'TRI-2'!DJ22&lt;0,'TRI-2'!DJ22  &gt;10),"",IF((ROUND(TRUNC(('TRI-2'!DJ22  ),2),0))=10,"A+",IF((ROUND(TRUNC(('TRI-2'!DJ22  ),2),0))=9,"A-",IF((ROUND(TRUNC(('TRI-2'!DJ22   ),2),0))=8,"B+",IF((ROUND(TRUNC(('TRI-2'!DJ22 ),2),0))=7,"B-",IF((ROUND(TRUNC(('TRI-2'!DJ22  ),2),0))=6,"C+",IF((ROUND(TRUNC(('TRI-2'!DJ22  ),2),0))=5,"C-",IF((ROUND(TRUNC(('TRI-2'!DJ22  ),2),0))=4,"D+",IF((ROUND(TRUNC(('TRI-2'!DJ22 ),2),0))=3,"D-",IF((ROUND(TRUNC(('TRI-2'!DJ22 ),2),0))=2,"E+",IF((ROUND(TRUNC(('TRI-2'!DJ22  ),2),0))&lt;=1,"E-","")))))))))))</f>
        <v>A+</v>
      </c>
      <c r="DK22" s="51" t="str">
        <f>IF(OR('TRI-2'!DK22 ="",'TRI-2'!DK22&lt;0,'TRI-2'!DK22  &gt;10),"",IF((ROUND(TRUNC(('TRI-2'!DK22  ),2),0))=10,"A+",IF((ROUND(TRUNC(('TRI-2'!DK22  ),2),0))=9,"A-",IF((ROUND(TRUNC(('TRI-2'!DK22   ),2),0))=8,"B+",IF((ROUND(TRUNC(('TRI-2'!DK22 ),2),0))=7,"B-",IF((ROUND(TRUNC(('TRI-2'!DK22  ),2),0))=6,"C+",IF((ROUND(TRUNC(('TRI-2'!DK22  ),2),0))=5,"C-",IF((ROUND(TRUNC(('TRI-2'!DK22  ),2),0))=4,"D+",IF((ROUND(TRUNC(('TRI-2'!DK22 ),2),0))=3,"D-",IF((ROUND(TRUNC(('TRI-2'!DK22 ),2),0))=2,"E+",IF((ROUND(TRUNC(('TRI-2'!DK22  ),2),0))&lt;=1,"E-","")))))))))))</f>
        <v>A+</v>
      </c>
      <c r="DL22" s="51" t="str">
        <f>IF(OR('TRI-2'!DL22 ="",'TRI-2'!DL22&lt;0,'TRI-2'!DL22  &gt;10),"",IF((ROUND(TRUNC(('TRI-2'!DL22  ),2),0))=10,"A+",IF((ROUND(TRUNC(('TRI-2'!DL22  ),2),0))=9,"A-",IF((ROUND(TRUNC(('TRI-2'!DL22   ),2),0))=8,"B+",IF((ROUND(TRUNC(('TRI-2'!DL22 ),2),0))=7,"B-",IF((ROUND(TRUNC(('TRI-2'!DL22  ),2),0))=6,"C+",IF((ROUND(TRUNC(('TRI-2'!DL22  ),2),0))=5,"C-",IF((ROUND(TRUNC(('TRI-2'!DL22  ),2),0))=4,"D+",IF((ROUND(TRUNC(('TRI-2'!DL22 ),2),0))=3,"D-",IF((ROUND(TRUNC(('TRI-2'!DL22 ),2),0))=2,"E+",IF((ROUND(TRUNC(('TRI-2'!DL22  ),2),0))&lt;=1,"E-","")))))))))))</f>
        <v>A+</v>
      </c>
      <c r="DM22" s="51" t="str">
        <f>IF(OR('TRI-2'!DM22 ="",'TRI-2'!DM22&lt;0,'TRI-2'!DM22  &gt;10),"",IF((ROUND(TRUNC(('TRI-2'!DM22  ),2),0))=10,"A+",IF((ROUND(TRUNC(('TRI-2'!DM22  ),2),0))=9,"A-",IF((ROUND(TRUNC(('TRI-2'!DM22   ),2),0))=8,"B+",IF((ROUND(TRUNC(('TRI-2'!DM22 ),2),0))=7,"B-",IF((ROUND(TRUNC(('TRI-2'!DM22  ),2),0))=6,"C+",IF((ROUND(TRUNC(('TRI-2'!DM22  ),2),0))=5,"C-",IF((ROUND(TRUNC(('TRI-2'!DM22  ),2),0))=4,"D+",IF((ROUND(TRUNC(('TRI-2'!DM22 ),2),0))=3,"D-",IF((ROUND(TRUNC(('TRI-2'!DM22 ),2),0))=2,"E+",IF((ROUND(TRUNC(('TRI-2'!DM22  ),2),0))&lt;=1,"E-","")))))))))))</f>
        <v>A+</v>
      </c>
      <c r="DN22" s="51" t="str">
        <f>IF(OR('TRI-2'!DN22 ="",'TRI-2'!DN22&lt;0,'TRI-2'!DN22  &gt;10),"",IF((ROUND(TRUNC(('TRI-2'!DN22  ),2),0))=10,"A+",IF((ROUND(TRUNC(('TRI-2'!DN22  ),2),0))=9,"A-",IF((ROUND(TRUNC(('TRI-2'!DN22   ),2),0))=8,"B+",IF((ROUND(TRUNC(('TRI-2'!DN22 ),2),0))=7,"B-",IF((ROUND(TRUNC(('TRI-2'!DN22  ),2),0))=6,"C+",IF((ROUND(TRUNC(('TRI-2'!DN22  ),2),0))=5,"C-",IF((ROUND(TRUNC(('TRI-2'!DN22  ),2),0))=4,"D+",IF((ROUND(TRUNC(('TRI-2'!DN22 ),2),0))=3,"D-",IF((ROUND(TRUNC(('TRI-2'!DN22 ),2),0))=2,"E+",IF((ROUND(TRUNC(('TRI-2'!DN22  ),2),0))&lt;=1,"E-","")))))))))))</f>
        <v>A+</v>
      </c>
      <c r="DO22" s="51" t="str">
        <f>IF(OR('TRI-2'!DO22 ="",'TRI-2'!DO22&lt;0,'TRI-2'!DO22  &gt;10),"",IF((ROUND(TRUNC(('TRI-2'!DO22  ),2),0))=10,"A+",IF((ROUND(TRUNC(('TRI-2'!DO22  ),2),0))=9,"A-",IF((ROUND(TRUNC(('TRI-2'!DO22   ),2),0))=8,"B+",IF((ROUND(TRUNC(('TRI-2'!DO22 ),2),0))=7,"B-",IF((ROUND(TRUNC(('TRI-2'!DO22  ),2),0))=6,"C+",IF((ROUND(TRUNC(('TRI-2'!DO22  ),2),0))=5,"C-",IF((ROUND(TRUNC(('TRI-2'!DO22  ),2),0))=4,"D+",IF((ROUND(TRUNC(('TRI-2'!DO22 ),2),0))=3,"D-",IF((ROUND(TRUNC(('TRI-2'!DO22 ),2),0))=2,"E+",IF((ROUND(TRUNC(('TRI-2'!DO22  ),2),0))&lt;=1,"E-","")))))))))))</f>
        <v>A+</v>
      </c>
      <c r="DP22" s="51" t="str">
        <f>IF(OR('TRI-2'!DP22 ="",'TRI-2'!DP22&lt;0,'TRI-2'!DP22  &gt;10),"",IF((ROUND(TRUNC(('TRI-2'!DP22  ),2),0))=10,"A+",IF((ROUND(TRUNC(('TRI-2'!DP22  ),2),0))=9,"A-",IF((ROUND(TRUNC(('TRI-2'!DP22   ),2),0))=8,"B+",IF((ROUND(TRUNC(('TRI-2'!DP22 ),2),0))=7,"B-",IF((ROUND(TRUNC(('TRI-2'!DP22  ),2),0))=6,"C+",IF((ROUND(TRUNC(('TRI-2'!DP22  ),2),0))=5,"C-",IF((ROUND(TRUNC(('TRI-2'!DP22  ),2),0))=4,"D+",IF((ROUND(TRUNC(('TRI-2'!DP22 ),2),0))=3,"D-",IF((ROUND(TRUNC(('TRI-2'!DP22 ),2),0))=2,"E+",IF((ROUND(TRUNC(('TRI-2'!DP22  ),2),0))&lt;=1,"E-","")))))))))))</f>
        <v>A+</v>
      </c>
      <c r="DQ22" s="51" t="str">
        <f>IF(OR('TRI-2'!DQ22 ="",'TRI-2'!DQ22&lt;0,'TRI-2'!DQ22  &gt;10),"",IF((ROUND(TRUNC(('TRI-2'!DQ22  ),2),0))=10,"A+",IF((ROUND(TRUNC(('TRI-2'!DQ22  ),2),0))=9,"A-",IF((ROUND(TRUNC(('TRI-2'!DQ22   ),2),0))=8,"B+",IF((ROUND(TRUNC(('TRI-2'!DQ22 ),2),0))=7,"B-",IF((ROUND(TRUNC(('TRI-2'!DQ22  ),2),0))=6,"C+",IF((ROUND(TRUNC(('TRI-2'!DQ22  ),2),0))=5,"C-",IF((ROUND(TRUNC(('TRI-2'!DQ22  ),2),0))=4,"D+",IF((ROUND(TRUNC(('TRI-2'!DQ22 ),2),0))=3,"D-",IF((ROUND(TRUNC(('TRI-2'!DQ22 ),2),0))=2,"E+",IF((ROUND(TRUNC(('TRI-2'!DQ22  ),2),0))&lt;=1,"E-","")))))))))))</f>
        <v>A+</v>
      </c>
      <c r="DR22" s="51" t="str">
        <f>IF(OR('TRI-2'!DR22 ="",'TRI-2'!DR22&lt;0,'TRI-2'!DR22  &gt;10),"",IF((ROUND(TRUNC(('TRI-2'!DR22  ),2),0))=10,"A+",IF((ROUND(TRUNC(('TRI-2'!DR22  ),2),0))=9,"A-",IF((ROUND(TRUNC(('TRI-2'!DR22   ),2),0))=8,"B+",IF((ROUND(TRUNC(('TRI-2'!DR22 ),2),0))=7,"B-",IF((ROUND(TRUNC(('TRI-2'!DR22  ),2),0))=6,"C+",IF((ROUND(TRUNC(('TRI-2'!DR22  ),2),0))=5,"C-",IF((ROUND(TRUNC(('TRI-2'!DR22  ),2),0))=4,"D+",IF((ROUND(TRUNC(('TRI-2'!DR22 ),2),0))=3,"D-",IF((ROUND(TRUNC(('TRI-2'!DR22 ),2),0))=2,"E+",IF((ROUND(TRUNC(('TRI-2'!DR22  ),2),0))&lt;=1,"E-","")))))))))))</f>
        <v>A+</v>
      </c>
      <c r="DS22" s="51" t="str">
        <f>IF(OR('TRI-2'!DS22 ="",'TRI-2'!DS22&lt;0,'TRI-2'!DS22  &gt;10),"",IF((ROUND(TRUNC(('TRI-2'!DS22  ),2),0))=10,"A+",IF((ROUND(TRUNC(('TRI-2'!DS22  ),2),0))=9,"A-",IF((ROUND(TRUNC(('TRI-2'!DS22   ),2),0))=8,"B+",IF((ROUND(TRUNC(('TRI-2'!DS22 ),2),0))=7,"B-",IF((ROUND(TRUNC(('TRI-2'!DS22  ),2),0))=6,"C+",IF((ROUND(TRUNC(('TRI-2'!DS22  ),2),0))=5,"C-",IF((ROUND(TRUNC(('TRI-2'!DS22  ),2),0))=4,"D+",IF((ROUND(TRUNC(('TRI-2'!DS22 ),2),0))=3,"D-",IF((ROUND(TRUNC(('TRI-2'!DS22 ),2),0))=2,"E+",IF((ROUND(TRUNC(('TRI-2'!DS22  ),2),0))&lt;=1,"E-","")))))))))))</f>
        <v>A+</v>
      </c>
      <c r="DT22" s="51" t="str">
        <f>IF(OR('TRI-2'!DT22 ="",'TRI-2'!DT22&lt;0,'TRI-2'!DT22  &gt;10),"",IF((ROUND(TRUNC(('TRI-2'!DT22  ),2),0))=10,"A+",IF((ROUND(TRUNC(('TRI-2'!DT22  ),2),0))=9,"A-",IF((ROUND(TRUNC(('TRI-2'!DT22   ),2),0))=8,"B+",IF((ROUND(TRUNC(('TRI-2'!DT22 ),2),0))=7,"B-",IF((ROUND(TRUNC(('TRI-2'!DT22  ),2),0))=6,"C+",IF((ROUND(TRUNC(('TRI-2'!DT22  ),2),0))=5,"C-",IF((ROUND(TRUNC(('TRI-2'!DT22  ),2),0))=4,"D+",IF((ROUND(TRUNC(('TRI-2'!DT22 ),2),0))=3,"D-",IF((ROUND(TRUNC(('TRI-2'!DT22 ),2),0))=2,"E+",IF((ROUND(TRUNC(('TRI-2'!DT22  ),2),0))&lt;=1,"E-","")))))))))))</f>
        <v>A+</v>
      </c>
      <c r="DU22" s="51" t="str">
        <f>IF(OR('TRI-2'!DU22 ="",'TRI-2'!DU22&lt;0,'TRI-2'!DU22  &gt;10),"",IF((ROUND(TRUNC(('TRI-2'!DU22  ),2),0))=10,"A+",IF((ROUND(TRUNC(('TRI-2'!DU22  ),2),0))=9,"A-",IF((ROUND(TRUNC(('TRI-2'!DU22   ),2),0))=8,"B+",IF((ROUND(TRUNC(('TRI-2'!DU22 ),2),0))=7,"B-",IF((ROUND(TRUNC(('TRI-2'!DU22  ),2),0))=6,"C+",IF((ROUND(TRUNC(('TRI-2'!DU22  ),2),0))=5,"C-",IF((ROUND(TRUNC(('TRI-2'!DU22  ),2),0))=4,"D+",IF((ROUND(TRUNC(('TRI-2'!DU22 ),2),0))=3,"D-",IF((ROUND(TRUNC(('TRI-2'!DU22 ),2),0))=2,"E+",IF((ROUND(TRUNC(('TRI-2'!DU22  ),2),0))&lt;=1,"E-","")))))))))))</f>
        <v>A+</v>
      </c>
      <c r="DV22" s="51" t="str">
        <f>IF(OR('TRI-2'!DV22 ="",'TRI-2'!DV22&lt;0,'TRI-2'!DV22  &gt;10),"",IF((ROUND(TRUNC(('TRI-2'!DV22  ),2),0))=10,"A+",IF((ROUND(TRUNC(('TRI-2'!DV22  ),2),0))=9,"A-",IF((ROUND(TRUNC(('TRI-2'!DV22   ),2),0))=8,"B+",IF((ROUND(TRUNC(('TRI-2'!DV22 ),2),0))=7,"B-",IF((ROUND(TRUNC(('TRI-2'!DV22  ),2),0))=6,"C+",IF((ROUND(TRUNC(('TRI-2'!DV22  ),2),0))=5,"C-",IF((ROUND(TRUNC(('TRI-2'!DV22  ),2),0))=4,"D+",IF((ROUND(TRUNC(('TRI-2'!DV22 ),2),0))=3,"D-",IF((ROUND(TRUNC(('TRI-2'!DV22 ),2),0))=2,"E+",IF((ROUND(TRUNC(('TRI-2'!DV22  ),2),0))&lt;=1,"E-","")))))))))))</f>
        <v>A+</v>
      </c>
      <c r="DW22" s="51" t="str">
        <f>IF(OR('TRI-2'!DW22 ="",'TRI-2'!DW22&lt;0,'TRI-2'!DW22  &gt;10),"",IF((ROUND(TRUNC(('TRI-2'!DW22  ),2),0))=10,"A+",IF((ROUND(TRUNC(('TRI-2'!DW22  ),2),0))=9,"A-",IF((ROUND(TRUNC(('TRI-2'!DW22   ),2),0))=8,"B+",IF((ROUND(TRUNC(('TRI-2'!DW22 ),2),0))=7,"B-",IF((ROUND(TRUNC(('TRI-2'!DW22  ),2),0))=6,"C+",IF((ROUND(TRUNC(('TRI-2'!DW22  ),2),0))=5,"C-",IF((ROUND(TRUNC(('TRI-2'!DW22  ),2),0))=4,"D+",IF((ROUND(TRUNC(('TRI-2'!DW22 ),2),0))=3,"D-",IF((ROUND(TRUNC(('TRI-2'!DW22 ),2),0))=2,"E+",IF((ROUND(TRUNC(('TRI-2'!DW22  ),2),0))&lt;=1,"E-","")))))))))))</f>
        <v>A+</v>
      </c>
      <c r="DX22" s="51" t="str">
        <f>IF(OR('TRI-2'!DX22 ="",'TRI-2'!DX22&lt;0,'TRI-2'!DX22  &gt;10),"",IF((ROUND(TRUNC(('TRI-2'!DX22  ),2),0))=10,"A+",IF((ROUND(TRUNC(('TRI-2'!DX22  ),2),0))=9,"A-",IF((ROUND(TRUNC(('TRI-2'!DX22   ),2),0))=8,"B+",IF((ROUND(TRUNC(('TRI-2'!DX22 ),2),0))=7,"B-",IF((ROUND(TRUNC(('TRI-2'!DX22  ),2),0))=6,"C+",IF((ROUND(TRUNC(('TRI-2'!DX22  ),2),0))=5,"C-",IF((ROUND(TRUNC(('TRI-2'!DX22  ),2),0))=4,"D+",IF((ROUND(TRUNC(('TRI-2'!DX22 ),2),0))=3,"D-",IF((ROUND(TRUNC(('TRI-2'!DX22 ),2),0))=2,"E+",IF((ROUND(TRUNC(('TRI-2'!DX22  ),2),0))&lt;=1,"E-","")))))))))))</f>
        <v>A+</v>
      </c>
      <c r="DY22" s="51" t="str">
        <f>IF(OR('TRI-2'!DY22 ="",'TRI-2'!DY22&lt;0,'TRI-2'!DY22  &gt;10),"",IF((ROUND(TRUNC(('TRI-2'!DY22  ),2),0))=10,"A+",IF((ROUND(TRUNC(('TRI-2'!DY22  ),2),0))=9,"A-",IF((ROUND(TRUNC(('TRI-2'!DY22   ),2),0))=8,"B+",IF((ROUND(TRUNC(('TRI-2'!DY22 ),2),0))=7,"B-",IF((ROUND(TRUNC(('TRI-2'!DY22  ),2),0))=6,"C+",IF((ROUND(TRUNC(('TRI-2'!DY22  ),2),0))=5,"C-",IF((ROUND(TRUNC(('TRI-2'!DY22  ),2),0))=4,"D+",IF((ROUND(TRUNC(('TRI-2'!DY22 ),2),0))=3,"D-",IF((ROUND(TRUNC(('TRI-2'!DY22 ),2),0))=2,"E+",IF((ROUND(TRUNC(('TRI-2'!DY22  ),2),0))&lt;=1,"E-","")))))))))))</f>
        <v>A+</v>
      </c>
      <c r="DZ22" s="51" t="str">
        <f>IF(OR('TRI-2'!DZ22 ="",'TRI-2'!DZ22&lt;0,'TRI-2'!DZ22  &gt;10),"",IF((ROUND(TRUNC(('TRI-2'!DZ22  ),2),0))=10,"A+",IF((ROUND(TRUNC(('TRI-2'!DZ22  ),2),0))=9,"A-",IF((ROUND(TRUNC(('TRI-2'!DZ22   ),2),0))=8,"B+",IF((ROUND(TRUNC(('TRI-2'!DZ22 ),2),0))=7,"B-",IF((ROUND(TRUNC(('TRI-2'!DZ22  ),2),0))=6,"C+",IF((ROUND(TRUNC(('TRI-2'!DZ22  ),2),0))=5,"C-",IF((ROUND(TRUNC(('TRI-2'!DZ22  ),2),0))=4,"D+",IF((ROUND(TRUNC(('TRI-2'!DZ22 ),2),0))=3,"D-",IF((ROUND(TRUNC(('TRI-2'!DZ22 ),2),0))=2,"E+",IF((ROUND(TRUNC(('TRI-2'!DZ22  ),2),0))&lt;=1,"E-","")))))))))))</f>
        <v>A+</v>
      </c>
      <c r="EA22" s="51" t="str">
        <f>IF(OR('TRI-2'!EA22 ="",'TRI-2'!EA22&lt;0,'TRI-2'!EA22  &gt;10),"",IF((ROUND(TRUNC(('TRI-2'!EA22  ),2),0))=10,"A+",IF((ROUND(TRUNC(('TRI-2'!EA22  ),2),0))=9,"A-",IF((ROUND(TRUNC(('TRI-2'!EA22   ),2),0))=8,"B+",IF((ROUND(TRUNC(('TRI-2'!EA22 ),2),0))=7,"B-",IF((ROUND(TRUNC(('TRI-2'!EA22  ),2),0))=6,"C+",IF((ROUND(TRUNC(('TRI-2'!EA22  ),2),0))=5,"C-",IF((ROUND(TRUNC(('TRI-2'!EA22  ),2),0))=4,"D+",IF((ROUND(TRUNC(('TRI-2'!EA22 ),2),0))=3,"D-",IF((ROUND(TRUNC(('TRI-2'!EA22 ),2),0))=2,"E+",IF((ROUND(TRUNC(('TRI-2'!EA22  ),2),0))&lt;=1,"E-","")))))))))))</f>
        <v>A+</v>
      </c>
      <c r="EB22" s="51" t="str">
        <f>IF(OR('TRI-2'!EB22 ="",'TRI-2'!EB22&lt;0,'TRI-2'!EB22  &gt;10),"",IF((ROUND(TRUNC(('TRI-2'!EB22  ),2),0))=10,"A+",IF((ROUND(TRUNC(('TRI-2'!EB22  ),2),0))=9,"A-",IF((ROUND(TRUNC(('TRI-2'!EB22   ),2),0))=8,"B+",IF((ROUND(TRUNC(('TRI-2'!EB22 ),2),0))=7,"B-",IF((ROUND(TRUNC(('TRI-2'!EB22  ),2),0))=6,"C+",IF((ROUND(TRUNC(('TRI-2'!EB22  ),2),0))=5,"C-",IF((ROUND(TRUNC(('TRI-2'!EB22  ),2),0))=4,"D+",IF((ROUND(TRUNC(('TRI-2'!EB22 ),2),0))=3,"D-",IF((ROUND(TRUNC(('TRI-2'!EB22 ),2),0))=2,"E+",IF((ROUND(TRUNC(('TRI-2'!EB22  ),2),0))&lt;=1,"E-","")))))))))))</f>
        <v>A+</v>
      </c>
      <c r="EC22" s="51" t="str">
        <f>IF(OR('TRI-2'!EC22 ="",'TRI-2'!EC22&lt;0,'TRI-2'!EC22  &gt;10),"",IF((ROUND(TRUNC(('TRI-2'!EC22  ),2),0))=10,"A+",IF((ROUND(TRUNC(('TRI-2'!EC22  ),2),0))=9,"A-",IF((ROUND(TRUNC(('TRI-2'!EC22   ),2),0))=8,"B+",IF((ROUND(TRUNC(('TRI-2'!EC22 ),2),0))=7,"B-",IF((ROUND(TRUNC(('TRI-2'!EC22  ),2),0))=6,"C+",IF((ROUND(TRUNC(('TRI-2'!EC22  ),2),0))=5,"C-",IF((ROUND(TRUNC(('TRI-2'!EC22  ),2),0))=4,"D+",IF((ROUND(TRUNC(('TRI-2'!EC22 ),2),0))=3,"D-",IF((ROUND(TRUNC(('TRI-2'!EC22 ),2),0))=2,"E+",IF((ROUND(TRUNC(('TRI-2'!EC22  ),2),0))&lt;=1,"E-","")))))))))))</f>
        <v>A+</v>
      </c>
      <c r="ED22" s="51" t="str">
        <f>IF(OR('TRI-2'!ED22 ="",'TRI-2'!ED22&lt;0,'TRI-2'!ED22  &gt;10),"",IF((ROUND(TRUNC(('TRI-2'!ED22  ),2),0))=10,"A+",IF((ROUND(TRUNC(('TRI-2'!ED22  ),2),0))=9,"A-",IF((ROUND(TRUNC(('TRI-2'!ED22   ),2),0))=8,"B+",IF((ROUND(TRUNC(('TRI-2'!ED22 ),2),0))=7,"B-",IF((ROUND(TRUNC(('TRI-2'!ED22  ),2),0))=6,"C+",IF((ROUND(TRUNC(('TRI-2'!ED22  ),2),0))=5,"C-",IF((ROUND(TRUNC(('TRI-2'!ED22  ),2),0))=4,"D+",IF((ROUND(TRUNC(('TRI-2'!ED22 ),2),0))=3,"D-",IF((ROUND(TRUNC(('TRI-2'!ED22 ),2),0))=2,"E+",IF((ROUND(TRUNC(('TRI-2'!ED22  ),2),0))&lt;=1,"E-","")))))))))))</f>
        <v>A+</v>
      </c>
      <c r="EE22" s="51" t="str">
        <f>IF(OR('TRI-2'!EE22 ="",'TRI-2'!EE22&lt;0,'TRI-2'!EE22  &gt;10),"",IF((ROUND(TRUNC(('TRI-2'!EE22  ),2),0))=10,"A+",IF((ROUND(TRUNC(('TRI-2'!EE22  ),2),0))=9,"A-",IF((ROUND(TRUNC(('TRI-2'!EE22   ),2),0))=8,"B+",IF((ROUND(TRUNC(('TRI-2'!EE22 ),2),0))=7,"B-",IF((ROUND(TRUNC(('TRI-2'!EE22  ),2),0))=6,"C+",IF((ROUND(TRUNC(('TRI-2'!EE22  ),2),0))=5,"C-",IF((ROUND(TRUNC(('TRI-2'!EE22  ),2),0))=4,"D+",IF((ROUND(TRUNC(('TRI-2'!EE22 ),2),0))=3,"D-",IF((ROUND(TRUNC(('TRI-2'!EE22 ),2),0))=2,"E+",IF((ROUND(TRUNC(('TRI-2'!EE22  ),2),0))&lt;=1,"E-","")))))))))))</f>
        <v>A+</v>
      </c>
      <c r="EF22" s="51" t="str">
        <f>IF(OR('TRI-2'!EF22 ="",'TRI-2'!EF22&lt;0,'TRI-2'!EF22  &gt;10),"",IF((ROUND(TRUNC(('TRI-2'!EF22  ),2),0))=10,"A+",IF((ROUND(TRUNC(('TRI-2'!EF22  ),2),0))=9,"A-",IF((ROUND(TRUNC(('TRI-2'!EF22   ),2),0))=8,"B+",IF((ROUND(TRUNC(('TRI-2'!EF22 ),2),0))=7,"B-",IF((ROUND(TRUNC(('TRI-2'!EF22  ),2),0))=6,"C+",IF((ROUND(TRUNC(('TRI-2'!EF22  ),2),0))=5,"C-",IF((ROUND(TRUNC(('TRI-2'!EF22  ),2),0))=4,"D+",IF((ROUND(TRUNC(('TRI-2'!EF22 ),2),0))=3,"D-",IF((ROUND(TRUNC(('TRI-2'!EF22 ),2),0))=2,"E+",IF((ROUND(TRUNC(('TRI-2'!EF22  ),2),0))&lt;=1,"E-","")))))))))))</f>
        <v>A+</v>
      </c>
      <c r="EG22" s="51" t="str">
        <f>IF(OR('TRI-2'!EG22 ="",'TRI-2'!EG22&lt;0,'TRI-2'!EG22  &gt;10),"",IF((ROUND(TRUNC(('TRI-2'!EG22  ),2),0))=10,"A+",IF((ROUND(TRUNC(('TRI-2'!EG22  ),2),0))=9,"A-",IF((ROUND(TRUNC(('TRI-2'!EG22   ),2),0))=8,"B+",IF((ROUND(TRUNC(('TRI-2'!EG22 ),2),0))=7,"B-",IF((ROUND(TRUNC(('TRI-2'!EG22  ),2),0))=6,"C+",IF((ROUND(TRUNC(('TRI-2'!EG22  ),2),0))=5,"C-",IF((ROUND(TRUNC(('TRI-2'!EG22  ),2),0))=4,"D+",IF((ROUND(TRUNC(('TRI-2'!EG22 ),2),0))=3,"D-",IF((ROUND(TRUNC(('TRI-2'!EG22 ),2),0))=2,"E+",IF((ROUND(TRUNC(('TRI-2'!EG22  ),2),0))&lt;=1,"E-","")))))))))))</f>
        <v>A+</v>
      </c>
      <c r="EH22" s="51" t="str">
        <f>IF(OR('TRI-2'!EH22 ="",'TRI-2'!EH22&lt;0,'TRI-2'!EH22  &gt;10),"",IF((ROUND(TRUNC(('TRI-2'!EH22  ),2),0))=10,"A+",IF((ROUND(TRUNC(('TRI-2'!EH22  ),2),0))=9,"A-",IF((ROUND(TRUNC(('TRI-2'!EH22   ),2),0))=8,"B+",IF((ROUND(TRUNC(('TRI-2'!EH22 ),2),0))=7,"B-",IF((ROUND(TRUNC(('TRI-2'!EH22  ),2),0))=6,"C+",IF((ROUND(TRUNC(('TRI-2'!EH22  ),2),0))=5,"C-",IF((ROUND(TRUNC(('TRI-2'!EH22  ),2),0))=4,"D+",IF((ROUND(TRUNC(('TRI-2'!EH22 ),2),0))=3,"D-",IF((ROUND(TRUNC(('TRI-2'!EH22 ),2),0))=2,"E+",IF((ROUND(TRUNC(('TRI-2'!EH22  ),2),0))&lt;=1,"E-","")))))))))))</f>
        <v>A+</v>
      </c>
      <c r="EI22" s="51" t="str">
        <f>IF(OR('TRI-2'!EI22 ="",'TRI-2'!EI22&lt;0,'TRI-2'!EI22  &gt;10),"",IF((ROUND(TRUNC(('TRI-2'!EI22  ),2),0))=10,"A+",IF((ROUND(TRUNC(('TRI-2'!EI22  ),2),0))=9,"A-",IF((ROUND(TRUNC(('TRI-2'!EI22   ),2),0))=8,"B+",IF((ROUND(TRUNC(('TRI-2'!EI22 ),2),0))=7,"B-",IF((ROUND(TRUNC(('TRI-2'!EI22  ),2),0))=6,"C+",IF((ROUND(TRUNC(('TRI-2'!EI22  ),2),0))=5,"C-",IF((ROUND(TRUNC(('TRI-2'!EI22  ),2),0))=4,"D+",IF((ROUND(TRUNC(('TRI-2'!EI22 ),2),0))=3,"D-",IF((ROUND(TRUNC(('TRI-2'!EI22 ),2),0))=2,"E+",IF((ROUND(TRUNC(('TRI-2'!EI22  ),2),0))&lt;=1,"E-","")))))))))))</f>
        <v>A+</v>
      </c>
      <c r="EJ22" s="51" t="str">
        <f>IF(OR('TRI-2'!EJ22 ="",'TRI-2'!EJ22&lt;0,'TRI-2'!EJ22  &gt;10),"",IF((ROUND(TRUNC(('TRI-2'!EJ22  ),2),0))=10,"A+",IF((ROUND(TRUNC(('TRI-2'!EJ22  ),2),0))=9,"A-",IF((ROUND(TRUNC(('TRI-2'!EJ22   ),2),0))=8,"B+",IF((ROUND(TRUNC(('TRI-2'!EJ22 ),2),0))=7,"B-",IF((ROUND(TRUNC(('TRI-2'!EJ22  ),2),0))=6,"C+",IF((ROUND(TRUNC(('TRI-2'!EJ22  ),2),0))=5,"C-",IF((ROUND(TRUNC(('TRI-2'!EJ22  ),2),0))=4,"D+",IF((ROUND(TRUNC(('TRI-2'!EJ22 ),2),0))=3,"D-",IF((ROUND(TRUNC(('TRI-2'!EJ22 ),2),0))=2,"E+",IF((ROUND(TRUNC(('TRI-2'!EJ22  ),2),0))&lt;=1,"E-","")))))))))))</f>
        <v>A+</v>
      </c>
      <c r="EK22" s="51" t="str">
        <f>IF(OR('TRI-2'!EK22 ="",'TRI-2'!EK22&lt;0,'TRI-2'!EK22  &gt;10),"",IF((ROUND(TRUNC(('TRI-2'!EK22  ),2),0))=10,"A+",IF((ROUND(TRUNC(('TRI-2'!EK22  ),2),0))=9,"A-",IF((ROUND(TRUNC(('TRI-2'!EK22   ),2),0))=8,"B+",IF((ROUND(TRUNC(('TRI-2'!EK22 ),2),0))=7,"B-",IF((ROUND(TRUNC(('TRI-2'!EK22  ),2),0))=6,"C+",IF((ROUND(TRUNC(('TRI-2'!EK22  ),2),0))=5,"C-",IF((ROUND(TRUNC(('TRI-2'!EK22  ),2),0))=4,"D+",IF((ROUND(TRUNC(('TRI-2'!EK22 ),2),0))=3,"D-",IF((ROUND(TRUNC(('TRI-2'!EK22 ),2),0))=2,"E+",IF((ROUND(TRUNC(('TRI-2'!EK22  ),2),0))&lt;=1,"E-","")))))))))))</f>
        <v>A+</v>
      </c>
      <c r="EL22" s="51" t="str">
        <f>IF(OR('TRI-2'!EL22 ="",'TRI-2'!EL22&lt;0,'TRI-2'!EL22  &gt;10),"",IF((ROUND(TRUNC(('TRI-2'!EL22  ),2),0))=10,"A+",IF((ROUND(TRUNC(('TRI-2'!EL22  ),2),0))=9,"A-",IF((ROUND(TRUNC(('TRI-2'!EL22   ),2),0))=8,"B+",IF((ROUND(TRUNC(('TRI-2'!EL22 ),2),0))=7,"B-",IF((ROUND(TRUNC(('TRI-2'!EL22  ),2),0))=6,"C+",IF((ROUND(TRUNC(('TRI-2'!EL22  ),2),0))=5,"C-",IF((ROUND(TRUNC(('TRI-2'!EL22  ),2),0))=4,"D+",IF((ROUND(TRUNC(('TRI-2'!EL22 ),2),0))=3,"D-",IF((ROUND(TRUNC(('TRI-2'!EL22 ),2),0))=2,"E+",IF((ROUND(TRUNC(('TRI-2'!EL22  ),2),0))&lt;=1,"E-","")))))))))))</f>
        <v>A+</v>
      </c>
      <c r="EM22" s="51" t="str">
        <f>IF(OR('TRI-2'!EM22 ="",'TRI-2'!EM22&lt;0,'TRI-2'!EM22  &gt;10),"",IF((ROUND(TRUNC(('TRI-2'!EM22  ),2),0))=10,"A+",IF((ROUND(TRUNC(('TRI-2'!EM22  ),2),0))=9,"A-",IF((ROUND(TRUNC(('TRI-2'!EM22   ),2),0))=8,"B+",IF((ROUND(TRUNC(('TRI-2'!EM22 ),2),0))=7,"B-",IF((ROUND(TRUNC(('TRI-2'!EM22  ),2),0))=6,"C+",IF((ROUND(TRUNC(('TRI-2'!EM22  ),2),0))=5,"C-",IF((ROUND(TRUNC(('TRI-2'!EM22  ),2),0))=4,"D+",IF((ROUND(TRUNC(('TRI-2'!EM22 ),2),0))=3,"D-",IF((ROUND(TRUNC(('TRI-2'!EM22 ),2),0))=2,"E+",IF((ROUND(TRUNC(('TRI-2'!EM22  ),2),0))&lt;=1,"E-","")))))))))))</f>
        <v>A+</v>
      </c>
      <c r="EN22" s="51" t="str">
        <f>IF(OR('TRI-2'!EN22 ="",'TRI-2'!EN22&lt;0,'TRI-2'!EN22  &gt;10),"",IF((ROUND(TRUNC(('TRI-2'!EN22  ),2),0))=10,"A+",IF((ROUND(TRUNC(('TRI-2'!EN22  ),2),0))=9,"A-",IF((ROUND(TRUNC(('TRI-2'!EN22   ),2),0))=8,"B+",IF((ROUND(TRUNC(('TRI-2'!EN22 ),2),0))=7,"B-",IF((ROUND(TRUNC(('TRI-2'!EN22  ),2),0))=6,"C+",IF((ROUND(TRUNC(('TRI-2'!EN22  ),2),0))=5,"C-",IF((ROUND(TRUNC(('TRI-2'!EN22  ),2),0))=4,"D+",IF((ROUND(TRUNC(('TRI-2'!EN22 ),2),0))=3,"D-",IF((ROUND(TRUNC(('TRI-2'!EN22 ),2),0))=2,"E+",IF((ROUND(TRUNC(('TRI-2'!EN22  ),2),0))&lt;=1,"E-","")))))))))))</f>
        <v>A+</v>
      </c>
      <c r="EO22" s="51" t="str">
        <f>IF(OR('TRI-2'!EO22 ="",'TRI-2'!EO22&lt;0,'TRI-2'!EO22  &gt;10),"",IF((ROUND(TRUNC(('TRI-2'!EO22  ),2),0))=10,"A+",IF((ROUND(TRUNC(('TRI-2'!EO22  ),2),0))=9,"A-",IF((ROUND(TRUNC(('TRI-2'!EO22   ),2),0))=8,"B+",IF((ROUND(TRUNC(('TRI-2'!EO22 ),2),0))=7,"B-",IF((ROUND(TRUNC(('TRI-2'!EO22  ),2),0))=6,"C+",IF((ROUND(TRUNC(('TRI-2'!EO22  ),2),0))=5,"C-",IF((ROUND(TRUNC(('TRI-2'!EO22  ),2),0))=4,"D+",IF((ROUND(TRUNC(('TRI-2'!EO22 ),2),0))=3,"D-",IF((ROUND(TRUNC(('TRI-2'!EO22 ),2),0))=2,"E+",IF((ROUND(TRUNC(('TRI-2'!EO22  ),2),0))&lt;=1,"E-","")))))))))))</f>
        <v>A+</v>
      </c>
      <c r="EP22" s="51" t="str">
        <f>IF(OR('TRI-2'!EP22 ="",'TRI-2'!EP22&lt;0,'TRI-2'!EP22  &gt;10),"",IF((ROUND(TRUNC(('TRI-2'!EP22  ),2),0))=10,"A+",IF((ROUND(TRUNC(('TRI-2'!EP22  ),2),0))=9,"A-",IF((ROUND(TRUNC(('TRI-2'!EP22   ),2),0))=8,"B+",IF((ROUND(TRUNC(('TRI-2'!EP22 ),2),0))=7,"B-",IF((ROUND(TRUNC(('TRI-2'!EP22  ),2),0))=6,"C+",IF((ROUND(TRUNC(('TRI-2'!EP22  ),2),0))=5,"C-",IF((ROUND(TRUNC(('TRI-2'!EP22  ),2),0))=4,"D+",IF((ROUND(TRUNC(('TRI-2'!EP22 ),2),0))=3,"D-",IF((ROUND(TRUNC(('TRI-2'!EP22 ),2),0))=2,"E+",IF((ROUND(TRUNC(('TRI-2'!EP22  ),2),0))&lt;=1,"E-","")))))))))))</f>
        <v>A+</v>
      </c>
      <c r="EQ22" s="51" t="str">
        <f>IF(OR('TRI-2'!EQ22 ="",'TRI-2'!EQ22&lt;0,'TRI-2'!EQ22  &gt;10),"",IF((ROUND(TRUNC(('TRI-2'!EQ22  ),2),0))=10,"A+",IF((ROUND(TRUNC(('TRI-2'!EQ22  ),2),0))=9,"A-",IF((ROUND(TRUNC(('TRI-2'!EQ22   ),2),0))=8,"B+",IF((ROUND(TRUNC(('TRI-2'!EQ22 ),2),0))=7,"B-",IF((ROUND(TRUNC(('TRI-2'!EQ22  ),2),0))=6,"C+",IF((ROUND(TRUNC(('TRI-2'!EQ22  ),2),0))=5,"C-",IF((ROUND(TRUNC(('TRI-2'!EQ22  ),2),0))=4,"D+",IF((ROUND(TRUNC(('TRI-2'!EQ22 ),2),0))=3,"D-",IF((ROUND(TRUNC(('TRI-2'!EQ22 ),2),0))=2,"E+",IF((ROUND(TRUNC(('TRI-2'!EQ22  ),2),0))&lt;=1,"E-","")))))))))))</f>
        <v>A+</v>
      </c>
      <c r="ER22" s="51" t="str">
        <f>IF(OR('TRI-2'!ER22 ="",'TRI-2'!ER22&lt;0,'TRI-2'!ER22  &gt;10),"",IF((ROUND(TRUNC(('TRI-2'!ER22  ),2),0))=10,"A+",IF((ROUND(TRUNC(('TRI-2'!ER22  ),2),0))=9,"A-",IF((ROUND(TRUNC(('TRI-2'!ER22   ),2),0))=8,"B+",IF((ROUND(TRUNC(('TRI-2'!ER22 ),2),0))=7,"B-",IF((ROUND(TRUNC(('TRI-2'!ER22  ),2),0))=6,"C+",IF((ROUND(TRUNC(('TRI-2'!ER22  ),2),0))=5,"C-",IF((ROUND(TRUNC(('TRI-2'!ER22  ),2),0))=4,"D+",IF((ROUND(TRUNC(('TRI-2'!ER22 ),2),0))=3,"D-",IF((ROUND(TRUNC(('TRI-2'!ER22 ),2),0))=2,"E+",IF((ROUND(TRUNC(('TRI-2'!ER22  ),2),0))&lt;=1,"E-","")))))))))))</f>
        <v>A+</v>
      </c>
      <c r="ES22" s="51" t="str">
        <f>IF(OR('TRI-2'!ES22 ="",'TRI-2'!ES22&lt;0,'TRI-2'!ES22  &gt;10),"",IF((ROUND(TRUNC(('TRI-2'!ES22  ),2),0))=10,"A+",IF((ROUND(TRUNC(('TRI-2'!ES22  ),2),0))=9,"A-",IF((ROUND(TRUNC(('TRI-2'!ES22   ),2),0))=8,"B+",IF((ROUND(TRUNC(('TRI-2'!ES22 ),2),0))=7,"B-",IF((ROUND(TRUNC(('TRI-2'!ES22  ),2),0))=6,"C+",IF((ROUND(TRUNC(('TRI-2'!ES22  ),2),0))=5,"C-",IF((ROUND(TRUNC(('TRI-2'!ES22  ),2),0))=4,"D+",IF((ROUND(TRUNC(('TRI-2'!ES22 ),2),0))=3,"D-",IF((ROUND(TRUNC(('TRI-2'!ES22 ),2),0))=2,"E+",IF((ROUND(TRUNC(('TRI-2'!ES22  ),2),0))&lt;=1,"E-","")))))))))))</f>
        <v>A-</v>
      </c>
      <c r="ET22" s="51" t="str">
        <f>IF('TRI-2'!ET22 ="","",'TRI-2'!ET22 )</f>
        <v>S</v>
      </c>
      <c r="EU22" s="51" t="str">
        <f>IF('TRI-2'!EU22 ="","",'TRI-2'!EU22 )</f>
        <v>S</v>
      </c>
      <c r="EV22" s="51" t="str">
        <f>IF('TRI-2'!EV22 ="","",'TRI-2'!EV22 )</f>
        <v>S</v>
      </c>
      <c r="EW22" s="51" t="str">
        <f>IF('TRI-2'!EW22 ="","",'TRI-2'!EW22 )</f>
        <v>S</v>
      </c>
      <c r="EX22" s="51" t="str">
        <f>IF('TRI-2'!EX22 ="","",'TRI-2'!EX22 )</f>
        <v>S</v>
      </c>
      <c r="EY22" s="51" t="str">
        <f>IF('TRI-2'!EY22 ="","",'TRI-2'!EY22 )</f>
        <v>S</v>
      </c>
      <c r="EZ22" s="51" t="str">
        <f>IF('TRI-2'!EZ22 ="","",'TRI-2'!EZ22 )</f>
        <v>S</v>
      </c>
      <c r="FA22" s="51" t="str">
        <f>IF('TRI-2'!FA22 ="","",'TRI-2'!FA22 )</f>
        <v>S</v>
      </c>
      <c r="FB22" s="51" t="str">
        <f>IF('TRI-2'!FB22 ="","",'TRI-2'!FB22 )</f>
        <v>S</v>
      </c>
      <c r="FC22" s="51" t="str">
        <f>IF('TRI-2'!FC22 ="","",'TRI-2'!FC22 )</f>
        <v>A+</v>
      </c>
      <c r="FD22" s="51">
        <f>IF('TRI-2'!FD22 ="","",'TRI-2'!FD22 )</f>
        <v>36</v>
      </c>
      <c r="FE22" s="51" t="str">
        <f>IF('TRI-2'!FE22 ="","",'TRI-2'!FE22 )</f>
        <v>A+</v>
      </c>
      <c r="FF22" s="51" t="str">
        <f>IF('TRI-2'!FF22 ="","",'TRI-2'!FF22 )</f>
        <v/>
      </c>
      <c r="FG22" s="51" t="str">
        <f>IF('TRI-2'!FG22 ="","",'TRI-2'!FG22 )</f>
        <v/>
      </c>
      <c r="FH22" s="51" t="str">
        <f>IF('TRI-2'!FH22 ="","",'TRI-2'!FH22 )</f>
        <v/>
      </c>
    </row>
    <row r="23" spans="1:164 16322:16326" ht="21" customHeight="1">
      <c r="B23" s="53">
        <v>6</v>
      </c>
      <c r="C23" s="272" t="str">
        <f>IF(NOTAS!E26&gt;"",NOTAS!E26,"")</f>
        <v>CERDAN TORO MADISON YARELIS</v>
      </c>
      <c r="D23" s="273"/>
      <c r="E23" s="273"/>
      <c r="F23" s="274"/>
      <c r="G23" s="51" t="str">
        <f>IF(OR('TRI-2'!G23 ="",'TRI-2'!G23&lt;0,'TRI-2'!G23  &gt;10),"",IF((ROUND(TRUNC(('TRI-2'!G23  ),2),0))=10,"A+",IF((ROUND(TRUNC(('TRI-2'!G23  ),2),0))=9,"A-",IF((ROUND(TRUNC(('TRI-2'!G23   ),2),0))=8,"B+",IF((ROUND(TRUNC(('TRI-2'!G23 ),2),0))=7,"B-",IF((ROUND(TRUNC(('TRI-2'!G23  ),2),0))=6,"C+",IF((ROUND(TRUNC(('TRI-2'!G23  ),2),0))=5,"C-",IF((ROUND(TRUNC(('TRI-2'!G23  ),2),0))=4,"D+",IF((ROUND(TRUNC(('TRI-2'!G23 ),2),0))=3,"D-",IF((ROUND(TRUNC(('TRI-2'!G23 ),2),0))=2,"E+",IF((ROUND(TRUNC(('TRI-2'!G23  ),2),0))&lt;=1,"E-","")))))))))))</f>
        <v>A+</v>
      </c>
      <c r="H23" s="51" t="str">
        <f>IF(OR('TRI-2'!H23 ="",'TRI-2'!H23&lt;0,'TRI-2'!H23  &gt;10),"",IF((ROUND(TRUNC(('TRI-2'!H23  ),2),0))=10,"A+",IF((ROUND(TRUNC(('TRI-2'!H23  ),2),0))=9,"A-",IF((ROUND(TRUNC(('TRI-2'!H23   ),2),0))=8,"B+",IF((ROUND(TRUNC(('TRI-2'!H23 ),2),0))=7,"B-",IF((ROUND(TRUNC(('TRI-2'!H23  ),2),0))=6,"C+",IF((ROUND(TRUNC(('TRI-2'!H23  ),2),0))=5,"C-",IF((ROUND(TRUNC(('TRI-2'!H23  ),2),0))=4,"D+",IF((ROUND(TRUNC(('TRI-2'!H23 ),2),0))=3,"D-",IF((ROUND(TRUNC(('TRI-2'!H23 ),2),0))=2,"E+",IF((ROUND(TRUNC(('TRI-2'!H23  ),2),0))&lt;=1,"E-","")))))))))))</f>
        <v>A+</v>
      </c>
      <c r="I23" s="51" t="str">
        <f>IF(OR('TRI-2'!I23 ="",'TRI-2'!I23&lt;0,'TRI-2'!I23  &gt;10),"",IF((ROUND(TRUNC(('TRI-2'!I23  ),2),0))=10,"A+",IF((ROUND(TRUNC(('TRI-2'!I23  ),2),0))=9,"A-",IF((ROUND(TRUNC(('TRI-2'!I23   ),2),0))=8,"B+",IF((ROUND(TRUNC(('TRI-2'!I23 ),2),0))=7,"B-",IF((ROUND(TRUNC(('TRI-2'!I23  ),2),0))=6,"C+",IF((ROUND(TRUNC(('TRI-2'!I23  ),2),0))=5,"C-",IF((ROUND(TRUNC(('TRI-2'!I23  ),2),0))=4,"D+",IF((ROUND(TRUNC(('TRI-2'!I23 ),2),0))=3,"D-",IF((ROUND(TRUNC(('TRI-2'!I23 ),2),0))=2,"E+",IF((ROUND(TRUNC(('TRI-2'!I23  ),2),0))&lt;=1,"E-","")))))))))))</f>
        <v>A+</v>
      </c>
      <c r="J23" s="51" t="str">
        <f>IF(OR('TRI-2'!J23 ="",'TRI-2'!J23&lt;0,'TRI-2'!J23  &gt;10),"",IF((ROUND(TRUNC(('TRI-2'!J23  ),2),0))=10,"A+",IF((ROUND(TRUNC(('TRI-2'!J23  ),2),0))=9,"A-",IF((ROUND(TRUNC(('TRI-2'!J23   ),2),0))=8,"B+",IF((ROUND(TRUNC(('TRI-2'!J23 ),2),0))=7,"B-",IF((ROUND(TRUNC(('TRI-2'!J23  ),2),0))=6,"C+",IF((ROUND(TRUNC(('TRI-2'!J23  ),2),0))=5,"C-",IF((ROUND(TRUNC(('TRI-2'!J23  ),2),0))=4,"D+",IF((ROUND(TRUNC(('TRI-2'!J23 ),2),0))=3,"D-",IF((ROUND(TRUNC(('TRI-2'!J23 ),2),0))=2,"E+",IF((ROUND(TRUNC(('TRI-2'!J23  ),2),0))&lt;=1,"E-","")))))))))))</f>
        <v>A+</v>
      </c>
      <c r="K23" s="51" t="str">
        <f>IF(OR('TRI-2'!K23 ="",'TRI-2'!K23&lt;0,'TRI-2'!K23  &gt;10),"",IF((ROUND(TRUNC(('TRI-2'!K23  ),2),0))=10,"A+",IF((ROUND(TRUNC(('TRI-2'!K23  ),2),0))=9,"A-",IF((ROUND(TRUNC(('TRI-2'!K23   ),2),0))=8,"B+",IF((ROUND(TRUNC(('TRI-2'!K23 ),2),0))=7,"B-",IF((ROUND(TRUNC(('TRI-2'!K23  ),2),0))=6,"C+",IF((ROUND(TRUNC(('TRI-2'!K23  ),2),0))=5,"C-",IF((ROUND(TRUNC(('TRI-2'!K23  ),2),0))=4,"D+",IF((ROUND(TRUNC(('TRI-2'!K23 ),2),0))=3,"D-",IF((ROUND(TRUNC(('TRI-2'!K23 ),2),0))=2,"E+",IF((ROUND(TRUNC(('TRI-2'!K23  ),2),0))&lt;=1,"E-","")))))))))))</f>
        <v>A+</v>
      </c>
      <c r="L23" s="51" t="str">
        <f>IF(OR('TRI-2'!L23 ="",'TRI-2'!L23&lt;0,'TRI-2'!L23  &gt;10),"",IF((ROUND(TRUNC(('TRI-2'!L23  ),2),0))=10,"A+",IF((ROUND(TRUNC(('TRI-2'!L23  ),2),0))=9,"A-",IF((ROUND(TRUNC(('TRI-2'!L23   ),2),0))=8,"B+",IF((ROUND(TRUNC(('TRI-2'!L23 ),2),0))=7,"B-",IF((ROUND(TRUNC(('TRI-2'!L23  ),2),0))=6,"C+",IF((ROUND(TRUNC(('TRI-2'!L23  ),2),0))=5,"C-",IF((ROUND(TRUNC(('TRI-2'!L23  ),2),0))=4,"D+",IF((ROUND(TRUNC(('TRI-2'!L23 ),2),0))=3,"D-",IF((ROUND(TRUNC(('TRI-2'!L23 ),2),0))=2,"E+",IF((ROUND(TRUNC(('TRI-2'!L23  ),2),0))&lt;=1,"E-","")))))))))))</f>
        <v>A+</v>
      </c>
      <c r="M23" s="51" t="str">
        <f>IF(OR('TRI-2'!M23 ="",'TRI-2'!M23&lt;0,'TRI-2'!M23  &gt;10),"",IF((ROUND(TRUNC(('TRI-2'!M23  ),2),0))=10,"A+",IF((ROUND(TRUNC(('TRI-2'!M23  ),2),0))=9,"A-",IF((ROUND(TRUNC(('TRI-2'!M23   ),2),0))=8,"B+",IF((ROUND(TRUNC(('TRI-2'!M23 ),2),0))=7,"B-",IF((ROUND(TRUNC(('TRI-2'!M23  ),2),0))=6,"C+",IF((ROUND(TRUNC(('TRI-2'!M23  ),2),0))=5,"C-",IF((ROUND(TRUNC(('TRI-2'!M23  ),2),0))=4,"D+",IF((ROUND(TRUNC(('TRI-2'!M23 ),2),0))=3,"D-",IF((ROUND(TRUNC(('TRI-2'!M23 ),2),0))=2,"E+",IF((ROUND(TRUNC(('TRI-2'!M23  ),2),0))&lt;=1,"E-","")))))))))))</f>
        <v>A+</v>
      </c>
      <c r="N23" s="51" t="str">
        <f>IF(OR('TRI-2'!N23 ="",'TRI-2'!N23&lt;0,'TRI-2'!N23  &gt;10),"",IF((ROUND(TRUNC(('TRI-2'!N23  ),2),0))=10,"A+",IF((ROUND(TRUNC(('TRI-2'!N23  ),2),0))=9,"A-",IF((ROUND(TRUNC(('TRI-2'!N23   ),2),0))=8,"B+",IF((ROUND(TRUNC(('TRI-2'!N23 ),2),0))=7,"B-",IF((ROUND(TRUNC(('TRI-2'!N23  ),2),0))=6,"C+",IF((ROUND(TRUNC(('TRI-2'!N23  ),2),0))=5,"C-",IF((ROUND(TRUNC(('TRI-2'!N23  ),2),0))=4,"D+",IF((ROUND(TRUNC(('TRI-2'!N23 ),2),0))=3,"D-",IF((ROUND(TRUNC(('TRI-2'!N23 ),2),0))=2,"E+",IF((ROUND(TRUNC(('TRI-2'!N23  ),2),0))&lt;=1,"E-","")))))))))))</f>
        <v>A+</v>
      </c>
      <c r="O23" s="51" t="str">
        <f>IF(OR('TRI-2'!O23 ="",'TRI-2'!O23&lt;0,'TRI-2'!O23  &gt;10),"",IF((ROUND(TRUNC(('TRI-2'!O23  ),2),0))=10,"A+",IF((ROUND(TRUNC(('TRI-2'!O23  ),2),0))=9,"A-",IF((ROUND(TRUNC(('TRI-2'!O23   ),2),0))=8,"B+",IF((ROUND(TRUNC(('TRI-2'!O23 ),2),0))=7,"B-",IF((ROUND(TRUNC(('TRI-2'!O23  ),2),0))=6,"C+",IF((ROUND(TRUNC(('TRI-2'!O23  ),2),0))=5,"C-",IF((ROUND(TRUNC(('TRI-2'!O23  ),2),0))=4,"D+",IF((ROUND(TRUNC(('TRI-2'!O23 ),2),0))=3,"D-",IF((ROUND(TRUNC(('TRI-2'!O23 ),2),0))=2,"E+",IF((ROUND(TRUNC(('TRI-2'!O23  ),2),0))&lt;=1,"E-","")))))))))))</f>
        <v>A+</v>
      </c>
      <c r="P23" s="51" t="str">
        <f>IF(OR('TRI-2'!P23 ="",'TRI-2'!P23&lt;0,'TRI-2'!P23  &gt;10),"",IF((ROUND(TRUNC(('TRI-2'!P23  ),2),0))=10,"A+",IF((ROUND(TRUNC(('TRI-2'!P23  ),2),0))=9,"A-",IF((ROUND(TRUNC(('TRI-2'!P23   ),2),0))=8,"B+",IF((ROUND(TRUNC(('TRI-2'!P23 ),2),0))=7,"B-",IF((ROUND(TRUNC(('TRI-2'!P23  ),2),0))=6,"C+",IF((ROUND(TRUNC(('TRI-2'!P23  ),2),0))=5,"C-",IF((ROUND(TRUNC(('TRI-2'!P23  ),2),0))=4,"D+",IF((ROUND(TRUNC(('TRI-2'!P23 ),2),0))=3,"D-",IF((ROUND(TRUNC(('TRI-2'!P23 ),2),0))=2,"E+",IF((ROUND(TRUNC(('TRI-2'!P23  ),2),0))&lt;=1,"E-","")))))))))))</f>
        <v>A+</v>
      </c>
      <c r="Q23" s="51" t="str">
        <f>IF(OR('TRI-2'!Q23 ="",'TRI-2'!Q23&lt;0,'TRI-2'!Q23  &gt;10),"",IF((ROUND(TRUNC(('TRI-2'!Q23  ),2),0))=10,"A+",IF((ROUND(TRUNC(('TRI-2'!Q23  ),2),0))=9,"A-",IF((ROUND(TRUNC(('TRI-2'!Q23   ),2),0))=8,"B+",IF((ROUND(TRUNC(('TRI-2'!Q23 ),2),0))=7,"B-",IF((ROUND(TRUNC(('TRI-2'!Q23  ),2),0))=6,"C+",IF((ROUND(TRUNC(('TRI-2'!Q23  ),2),0))=5,"C-",IF((ROUND(TRUNC(('TRI-2'!Q23  ),2),0))=4,"D+",IF((ROUND(TRUNC(('TRI-2'!Q23 ),2),0))=3,"D-",IF((ROUND(TRUNC(('TRI-2'!Q23 ),2),0))=2,"E+",IF((ROUND(TRUNC(('TRI-2'!Q23  ),2),0))&lt;=1,"E-","")))))))))))</f>
        <v>A+</v>
      </c>
      <c r="R23" s="51" t="str">
        <f>IF(OR('TRI-2'!R23 ="",'TRI-2'!R23&lt;0,'TRI-2'!R23  &gt;10),"",IF((ROUND(TRUNC(('TRI-2'!R23  ),2),0))=10,"A+",IF((ROUND(TRUNC(('TRI-2'!R23  ),2),0))=9,"A-",IF((ROUND(TRUNC(('TRI-2'!R23   ),2),0))=8,"B+",IF((ROUND(TRUNC(('TRI-2'!R23 ),2),0))=7,"B-",IF((ROUND(TRUNC(('TRI-2'!R23  ),2),0))=6,"C+",IF((ROUND(TRUNC(('TRI-2'!R23  ),2),0))=5,"C-",IF((ROUND(TRUNC(('TRI-2'!R23  ),2),0))=4,"D+",IF((ROUND(TRUNC(('TRI-2'!R23 ),2),0))=3,"D-",IF((ROUND(TRUNC(('TRI-2'!R23 ),2),0))=2,"E+",IF((ROUND(TRUNC(('TRI-2'!R23  ),2),0))&lt;=1,"E-","")))))))))))</f>
        <v>A+</v>
      </c>
      <c r="S23" s="51" t="str">
        <f>IF(OR('TRI-2'!S23 ="",'TRI-2'!S23&lt;0,'TRI-2'!S23  &gt;10),"",IF((ROUND(TRUNC(('TRI-2'!S23  ),2),0))=10,"A+",IF((ROUND(TRUNC(('TRI-2'!S23  ),2),0))=9,"A-",IF((ROUND(TRUNC(('TRI-2'!S23   ),2),0))=8,"B+",IF((ROUND(TRUNC(('TRI-2'!S23 ),2),0))=7,"B-",IF((ROUND(TRUNC(('TRI-2'!S23  ),2),0))=6,"C+",IF((ROUND(TRUNC(('TRI-2'!S23  ),2),0))=5,"C-",IF((ROUND(TRUNC(('TRI-2'!S23  ),2),0))=4,"D+",IF((ROUND(TRUNC(('TRI-2'!S23 ),2),0))=3,"D-",IF((ROUND(TRUNC(('TRI-2'!S23 ),2),0))=2,"E+",IF((ROUND(TRUNC(('TRI-2'!S23  ),2),0))&lt;=1,"E-","")))))))))))</f>
        <v>A+</v>
      </c>
      <c r="T23" s="51" t="str">
        <f>IF(OR('TRI-2'!T23 ="",'TRI-2'!T23&lt;0,'TRI-2'!T23  &gt;10),"",IF((ROUND(TRUNC(('TRI-2'!T23  ),2),0))=10,"A+",IF((ROUND(TRUNC(('TRI-2'!T23  ),2),0))=9,"A-",IF((ROUND(TRUNC(('TRI-2'!T23   ),2),0))=8,"B+",IF((ROUND(TRUNC(('TRI-2'!T23 ),2),0))=7,"B-",IF((ROUND(TRUNC(('TRI-2'!T23  ),2),0))=6,"C+",IF((ROUND(TRUNC(('TRI-2'!T23  ),2),0))=5,"C-",IF((ROUND(TRUNC(('TRI-2'!T23  ),2),0))=4,"D+",IF((ROUND(TRUNC(('TRI-2'!T23 ),2),0))=3,"D-",IF((ROUND(TRUNC(('TRI-2'!T23 ),2),0))=2,"E+",IF((ROUND(TRUNC(('TRI-2'!T23  ),2),0))&lt;=1,"E-","")))))))))))</f>
        <v>A+</v>
      </c>
      <c r="U23" s="51" t="str">
        <f>IF(OR('TRI-2'!U23 ="",'TRI-2'!U23&lt;0,'TRI-2'!U23  &gt;10),"",IF((ROUND(TRUNC(('TRI-2'!U23  ),2),0))=10,"A+",IF((ROUND(TRUNC(('TRI-2'!U23  ),2),0))=9,"A-",IF((ROUND(TRUNC(('TRI-2'!U23   ),2),0))=8,"B+",IF((ROUND(TRUNC(('TRI-2'!U23 ),2),0))=7,"B-",IF((ROUND(TRUNC(('TRI-2'!U23  ),2),0))=6,"C+",IF((ROUND(TRUNC(('TRI-2'!U23  ),2),0))=5,"C-",IF((ROUND(TRUNC(('TRI-2'!U23  ),2),0))=4,"D+",IF((ROUND(TRUNC(('TRI-2'!U23 ),2),0))=3,"D-",IF((ROUND(TRUNC(('TRI-2'!U23 ),2),0))=2,"E+",IF((ROUND(TRUNC(('TRI-2'!U23  ),2),0))&lt;=1,"E-","")))))))))))</f>
        <v>A+</v>
      </c>
      <c r="V23" s="51" t="str">
        <f>IF(OR('TRI-2'!V23 ="",'TRI-2'!V23&lt;0,'TRI-2'!V23  &gt;10),"",IF((ROUND(TRUNC(('TRI-2'!V23  ),2),0))=10,"A+",IF((ROUND(TRUNC(('TRI-2'!V23  ),2),0))=9,"A-",IF((ROUND(TRUNC(('TRI-2'!V23   ),2),0))=8,"B+",IF((ROUND(TRUNC(('TRI-2'!V23 ),2),0))=7,"B-",IF((ROUND(TRUNC(('TRI-2'!V23  ),2),0))=6,"C+",IF((ROUND(TRUNC(('TRI-2'!V23  ),2),0))=5,"C-",IF((ROUND(TRUNC(('TRI-2'!V23  ),2),0))=4,"D+",IF((ROUND(TRUNC(('TRI-2'!V23 ),2),0))=3,"D-",IF((ROUND(TRUNC(('TRI-2'!V23 ),2),0))=2,"E+",IF((ROUND(TRUNC(('TRI-2'!V23  ),2),0))&lt;=1,"E-","")))))))))))</f>
        <v>A+</v>
      </c>
      <c r="W23" s="51" t="str">
        <f>IF(OR('TRI-2'!W23 ="",'TRI-2'!W23&lt;0,'TRI-2'!W23  &gt;10),"",IF((ROUND(TRUNC(('TRI-2'!W23  ),2),0))=10,"A+",IF((ROUND(TRUNC(('TRI-2'!W23  ),2),0))=9,"A-",IF((ROUND(TRUNC(('TRI-2'!W23   ),2),0))=8,"B+",IF((ROUND(TRUNC(('TRI-2'!W23 ),2),0))=7,"B-",IF((ROUND(TRUNC(('TRI-2'!W23  ),2),0))=6,"C+",IF((ROUND(TRUNC(('TRI-2'!W23  ),2),0))=5,"C-",IF((ROUND(TRUNC(('TRI-2'!W23  ),2),0))=4,"D+",IF((ROUND(TRUNC(('TRI-2'!W23 ),2),0))=3,"D-",IF((ROUND(TRUNC(('TRI-2'!W23 ),2),0))=2,"E+",IF((ROUND(TRUNC(('TRI-2'!W23  ),2),0))&lt;=1,"E-","")))))))))))</f>
        <v>A+</v>
      </c>
      <c r="X23" s="51" t="str">
        <f>IF(OR('TRI-2'!X23 ="",'TRI-2'!X23&lt;0,'TRI-2'!X23  &gt;10),"",IF((ROUND(TRUNC(('TRI-2'!X23  ),2),0))=10,"A+",IF((ROUND(TRUNC(('TRI-2'!X23  ),2),0))=9,"A-",IF((ROUND(TRUNC(('TRI-2'!X23   ),2),0))=8,"B+",IF((ROUND(TRUNC(('TRI-2'!X23 ),2),0))=7,"B-",IF((ROUND(TRUNC(('TRI-2'!X23  ),2),0))=6,"C+",IF((ROUND(TRUNC(('TRI-2'!X23  ),2),0))=5,"C-",IF((ROUND(TRUNC(('TRI-2'!X23  ),2),0))=4,"D+",IF((ROUND(TRUNC(('TRI-2'!X23 ),2),0))=3,"D-",IF((ROUND(TRUNC(('TRI-2'!X23 ),2),0))=2,"E+",IF((ROUND(TRUNC(('TRI-2'!X23  ),2),0))&lt;=1,"E-","")))))))))))</f>
        <v>A+</v>
      </c>
      <c r="Y23" s="51" t="str">
        <f>IF(OR('TRI-2'!Y23 ="",'TRI-2'!Y23&lt;0,'TRI-2'!Y23  &gt;10),"",IF((ROUND(TRUNC(('TRI-2'!Y23  ),2),0))=10,"A+",IF((ROUND(TRUNC(('TRI-2'!Y23  ),2),0))=9,"A-",IF((ROUND(TRUNC(('TRI-2'!Y23   ),2),0))=8,"B+",IF((ROUND(TRUNC(('TRI-2'!Y23 ),2),0))=7,"B-",IF((ROUND(TRUNC(('TRI-2'!Y23  ),2),0))=6,"C+",IF((ROUND(TRUNC(('TRI-2'!Y23  ),2),0))=5,"C-",IF((ROUND(TRUNC(('TRI-2'!Y23  ),2),0))=4,"D+",IF((ROUND(TRUNC(('TRI-2'!Y23 ),2),0))=3,"D-",IF((ROUND(TRUNC(('TRI-2'!Y23 ),2),0))=2,"E+",IF((ROUND(TRUNC(('TRI-2'!Y23  ),2),0))&lt;=1,"E-","")))))))))))</f>
        <v>A+</v>
      </c>
      <c r="Z23" s="51" t="str">
        <f>IF(OR('TRI-2'!Z23 ="",'TRI-2'!Z23&lt;0,'TRI-2'!Z23  &gt;10),"",IF((ROUND(TRUNC(('TRI-2'!Z23  ),2),0))=10,"A+",IF((ROUND(TRUNC(('TRI-2'!Z23  ),2),0))=9,"A-",IF((ROUND(TRUNC(('TRI-2'!Z23   ),2),0))=8,"B+",IF((ROUND(TRUNC(('TRI-2'!Z23 ),2),0))=7,"B-",IF((ROUND(TRUNC(('TRI-2'!Z23  ),2),0))=6,"C+",IF((ROUND(TRUNC(('TRI-2'!Z23  ),2),0))=5,"C-",IF((ROUND(TRUNC(('TRI-2'!Z23  ),2),0))=4,"D+",IF((ROUND(TRUNC(('TRI-2'!Z23 ),2),0))=3,"D-",IF((ROUND(TRUNC(('TRI-2'!Z23 ),2),0))=2,"E+",IF((ROUND(TRUNC(('TRI-2'!Z23  ),2),0))&lt;=1,"E-","")))))))))))</f>
        <v>A+</v>
      </c>
      <c r="AA23" s="51" t="str">
        <f>IF(OR('TRI-2'!AA23 ="",'TRI-2'!AA23&lt;0,'TRI-2'!AA23  &gt;10),"",IF((ROUND(TRUNC(('TRI-2'!AA23  ),2),0))=10,"A+",IF((ROUND(TRUNC(('TRI-2'!AA23  ),2),0))=9,"A-",IF((ROUND(TRUNC(('TRI-2'!AA23   ),2),0))=8,"B+",IF((ROUND(TRUNC(('TRI-2'!AA23 ),2),0))=7,"B-",IF((ROUND(TRUNC(('TRI-2'!AA23  ),2),0))=6,"C+",IF((ROUND(TRUNC(('TRI-2'!AA23  ),2),0))=5,"C-",IF((ROUND(TRUNC(('TRI-2'!AA23  ),2),0))=4,"D+",IF((ROUND(TRUNC(('TRI-2'!AA23 ),2),0))=3,"D-",IF((ROUND(TRUNC(('TRI-2'!AA23 ),2),0))=2,"E+",IF((ROUND(TRUNC(('TRI-2'!AA23  ),2),0))&lt;=1,"E-","")))))))))))</f>
        <v>A+</v>
      </c>
      <c r="AB23" s="51" t="str">
        <f>IF(OR('TRI-2'!AB23 ="",'TRI-2'!AB23&lt;0,'TRI-2'!AB23  &gt;10),"",IF((ROUND(TRUNC(('TRI-2'!AB23  ),2),0))=10,"A+",IF((ROUND(TRUNC(('TRI-2'!AB23  ),2),0))=9,"A-",IF((ROUND(TRUNC(('TRI-2'!AB23   ),2),0))=8,"B+",IF((ROUND(TRUNC(('TRI-2'!AB23 ),2),0))=7,"B-",IF((ROUND(TRUNC(('TRI-2'!AB23  ),2),0))=6,"C+",IF((ROUND(TRUNC(('TRI-2'!AB23  ),2),0))=5,"C-",IF((ROUND(TRUNC(('TRI-2'!AB23  ),2),0))=4,"D+",IF((ROUND(TRUNC(('TRI-2'!AB23 ),2),0))=3,"D-",IF((ROUND(TRUNC(('TRI-2'!AB23 ),2),0))=2,"E+",IF((ROUND(TRUNC(('TRI-2'!AB23  ),2),0))&lt;=1,"E-","")))))))))))</f>
        <v>A+</v>
      </c>
      <c r="AC23" s="51" t="str">
        <f>IF(OR('TRI-2'!AC23 ="",'TRI-2'!AC23&lt;0,'TRI-2'!AC23  &gt;10),"",IF((ROUND(TRUNC(('TRI-2'!AC23  ),2),0))=10,"A+",IF((ROUND(TRUNC(('TRI-2'!AC23  ),2),0))=9,"A-",IF((ROUND(TRUNC(('TRI-2'!AC23   ),2),0))=8,"B+",IF((ROUND(TRUNC(('TRI-2'!AC23 ),2),0))=7,"B-",IF((ROUND(TRUNC(('TRI-2'!AC23  ),2),0))=6,"C+",IF((ROUND(TRUNC(('TRI-2'!AC23  ),2),0))=5,"C-",IF((ROUND(TRUNC(('TRI-2'!AC23  ),2),0))=4,"D+",IF((ROUND(TRUNC(('TRI-2'!AC23 ),2),0))=3,"D-",IF((ROUND(TRUNC(('TRI-2'!AC23 ),2),0))=2,"E+",IF((ROUND(TRUNC(('TRI-2'!AC23  ),2),0))&lt;=1,"E-","")))))))))))</f>
        <v>A+</v>
      </c>
      <c r="AD23" s="51" t="str">
        <f>IF(OR('TRI-2'!AD23 ="",'TRI-2'!AD23&lt;0,'TRI-2'!AD23  &gt;10),"",IF((ROUND(TRUNC(('TRI-2'!AD23  ),2),0))=10,"A+",IF((ROUND(TRUNC(('TRI-2'!AD23  ),2),0))=9,"A-",IF((ROUND(TRUNC(('TRI-2'!AD23   ),2),0))=8,"B+",IF((ROUND(TRUNC(('TRI-2'!AD23 ),2),0))=7,"B-",IF((ROUND(TRUNC(('TRI-2'!AD23  ),2),0))=6,"C+",IF((ROUND(TRUNC(('TRI-2'!AD23  ),2),0))=5,"C-",IF((ROUND(TRUNC(('TRI-2'!AD23  ),2),0))=4,"D+",IF((ROUND(TRUNC(('TRI-2'!AD23 ),2),0))=3,"D-",IF((ROUND(TRUNC(('TRI-2'!AD23 ),2),0))=2,"E+",IF((ROUND(TRUNC(('TRI-2'!AD23  ),2),0))&lt;=1,"E-","")))))))))))</f>
        <v>A+</v>
      </c>
      <c r="AE23" s="51" t="str">
        <f>IF(OR('TRI-2'!AE23 ="",'TRI-2'!AE23&lt;0,'TRI-2'!AE23  &gt;10),"",IF((ROUND(TRUNC(('TRI-2'!AE23  ),2),0))=10,"A+",IF((ROUND(TRUNC(('TRI-2'!AE23  ),2),0))=9,"A-",IF((ROUND(TRUNC(('TRI-2'!AE23   ),2),0))=8,"B+",IF((ROUND(TRUNC(('TRI-2'!AE23 ),2),0))=7,"B-",IF((ROUND(TRUNC(('TRI-2'!AE23  ),2),0))=6,"C+",IF((ROUND(TRUNC(('TRI-2'!AE23  ),2),0))=5,"C-",IF((ROUND(TRUNC(('TRI-2'!AE23  ),2),0))=4,"D+",IF((ROUND(TRUNC(('TRI-2'!AE23 ),2),0))=3,"D-",IF((ROUND(TRUNC(('TRI-2'!AE23 ),2),0))=2,"E+",IF((ROUND(TRUNC(('TRI-2'!AE23  ),2),0))&lt;=1,"E-","")))))))))))</f>
        <v>A+</v>
      </c>
      <c r="AF23" s="51" t="str">
        <f>IF(OR('TRI-2'!AF23 ="",'TRI-2'!AF23&lt;0,'TRI-2'!AF23  &gt;10),"",IF((ROUND(TRUNC(('TRI-2'!AF23  ),2),0))=10,"A+",IF((ROUND(TRUNC(('TRI-2'!AF23  ),2),0))=9,"A-",IF((ROUND(TRUNC(('TRI-2'!AF23   ),2),0))=8,"B+",IF((ROUND(TRUNC(('TRI-2'!AF23 ),2),0))=7,"B-",IF((ROUND(TRUNC(('TRI-2'!AF23  ),2),0))=6,"C+",IF((ROUND(TRUNC(('TRI-2'!AF23  ),2),0))=5,"C-",IF((ROUND(TRUNC(('TRI-2'!AF23  ),2),0))=4,"D+",IF((ROUND(TRUNC(('TRI-2'!AF23 ),2),0))=3,"D-",IF((ROUND(TRUNC(('TRI-2'!AF23 ),2),0))=2,"E+",IF((ROUND(TRUNC(('TRI-2'!AF23  ),2),0))&lt;=1,"E-","")))))))))))</f>
        <v>A+</v>
      </c>
      <c r="AG23" s="51" t="str">
        <f>IF(OR('TRI-2'!AG23 ="",'TRI-2'!AG23&lt;0,'TRI-2'!AG23  &gt;10),"",IF((ROUND(TRUNC(('TRI-2'!AG23  ),2),0))=10,"A+",IF((ROUND(TRUNC(('TRI-2'!AG23  ),2),0))=9,"A-",IF((ROUND(TRUNC(('TRI-2'!AG23   ),2),0))=8,"B+",IF((ROUND(TRUNC(('TRI-2'!AG23 ),2),0))=7,"B-",IF((ROUND(TRUNC(('TRI-2'!AG23  ),2),0))=6,"C+",IF((ROUND(TRUNC(('TRI-2'!AG23  ),2),0))=5,"C-",IF((ROUND(TRUNC(('TRI-2'!AG23  ),2),0))=4,"D+",IF((ROUND(TRUNC(('TRI-2'!AG23 ),2),0))=3,"D-",IF((ROUND(TRUNC(('TRI-2'!AG23 ),2),0))=2,"E+",IF((ROUND(TRUNC(('TRI-2'!AG23  ),2),0))&lt;=1,"E-","")))))))))))</f>
        <v>A+</v>
      </c>
      <c r="AH23" s="51" t="str">
        <f>IF(OR('TRI-2'!AH23 ="",'TRI-2'!AH23&lt;0,'TRI-2'!AH23  &gt;10),"",IF((ROUND(TRUNC(('TRI-2'!AH23  ),2),0))=10,"A+",IF((ROUND(TRUNC(('TRI-2'!AH23  ),2),0))=9,"A-",IF((ROUND(TRUNC(('TRI-2'!AH23   ),2),0))=8,"B+",IF((ROUND(TRUNC(('TRI-2'!AH23 ),2),0))=7,"B-",IF((ROUND(TRUNC(('TRI-2'!AH23  ),2),0))=6,"C+",IF((ROUND(TRUNC(('TRI-2'!AH23  ),2),0))=5,"C-",IF((ROUND(TRUNC(('TRI-2'!AH23  ),2),0))=4,"D+",IF((ROUND(TRUNC(('TRI-2'!AH23 ),2),0))=3,"D-",IF((ROUND(TRUNC(('TRI-2'!AH23 ),2),0))=2,"E+",IF((ROUND(TRUNC(('TRI-2'!AH23  ),2),0))&lt;=1,"E-","")))))))))))</f>
        <v>A+</v>
      </c>
      <c r="AI23" s="51" t="str">
        <f>IF(OR('TRI-2'!AI23 ="",'TRI-2'!AI23&lt;0,'TRI-2'!AI23  &gt;10),"",IF((ROUND(TRUNC(('TRI-2'!AI23  ),2),0))=10,"A+",IF((ROUND(TRUNC(('TRI-2'!AI23  ),2),0))=9,"A-",IF((ROUND(TRUNC(('TRI-2'!AI23   ),2),0))=8,"B+",IF((ROUND(TRUNC(('TRI-2'!AI23 ),2),0))=7,"B-",IF((ROUND(TRUNC(('TRI-2'!AI23  ),2),0))=6,"C+",IF((ROUND(TRUNC(('TRI-2'!AI23  ),2),0))=5,"C-",IF((ROUND(TRUNC(('TRI-2'!AI23  ),2),0))=4,"D+",IF((ROUND(TRUNC(('TRI-2'!AI23 ),2),0))=3,"D-",IF((ROUND(TRUNC(('TRI-2'!AI23 ),2),0))=2,"E+",IF((ROUND(TRUNC(('TRI-2'!AI23  ),2),0))&lt;=1,"E-","")))))))))))</f>
        <v>A+</v>
      </c>
      <c r="AJ23" s="51" t="str">
        <f>IF(OR('TRI-2'!AJ23 ="",'TRI-2'!AJ23&lt;0,'TRI-2'!AJ23  &gt;10),"",IF((ROUND(TRUNC(('TRI-2'!AJ23  ),2),0))=10,"A+",IF((ROUND(TRUNC(('TRI-2'!AJ23  ),2),0))=9,"A-",IF((ROUND(TRUNC(('TRI-2'!AJ23   ),2),0))=8,"B+",IF((ROUND(TRUNC(('TRI-2'!AJ23 ),2),0))=7,"B-",IF((ROUND(TRUNC(('TRI-2'!AJ23  ),2),0))=6,"C+",IF((ROUND(TRUNC(('TRI-2'!AJ23  ),2),0))=5,"C-",IF((ROUND(TRUNC(('TRI-2'!AJ23  ),2),0))=4,"D+",IF((ROUND(TRUNC(('TRI-2'!AJ23 ),2),0))=3,"D-",IF((ROUND(TRUNC(('TRI-2'!AJ23 ),2),0))=2,"E+",IF((ROUND(TRUNC(('TRI-2'!AJ23  ),2),0))&lt;=1,"E-","")))))))))))</f>
        <v>A+</v>
      </c>
      <c r="AK23" s="51" t="str">
        <f>IF(OR('TRI-2'!AK23 ="",'TRI-2'!AK23&lt;0,'TRI-2'!AK23  &gt;10),"",IF((ROUND(TRUNC(('TRI-2'!AK23  ),2),0))=10,"A+",IF((ROUND(TRUNC(('TRI-2'!AK23  ),2),0))=9,"A-",IF((ROUND(TRUNC(('TRI-2'!AK23   ),2),0))=8,"B+",IF((ROUND(TRUNC(('TRI-2'!AK23 ),2),0))=7,"B-",IF((ROUND(TRUNC(('TRI-2'!AK23  ),2),0))=6,"C+",IF((ROUND(TRUNC(('TRI-2'!AK23  ),2),0))=5,"C-",IF((ROUND(TRUNC(('TRI-2'!AK23  ),2),0))=4,"D+",IF((ROUND(TRUNC(('TRI-2'!AK23 ),2),0))=3,"D-",IF((ROUND(TRUNC(('TRI-2'!AK23 ),2),0))=2,"E+",IF((ROUND(TRUNC(('TRI-2'!AK23  ),2),0))&lt;=1,"E-","")))))))))))</f>
        <v>A+</v>
      </c>
      <c r="AL23" s="51" t="str">
        <f>IF(OR('TRI-2'!AL23 ="",'TRI-2'!AL23&lt;0,'TRI-2'!AL23  &gt;10),"",IF((ROUND(TRUNC(('TRI-2'!AL23  ),2),0))=10,"A+",IF((ROUND(TRUNC(('TRI-2'!AL23  ),2),0))=9,"A-",IF((ROUND(TRUNC(('TRI-2'!AL23   ),2),0))=8,"B+",IF((ROUND(TRUNC(('TRI-2'!AL23 ),2),0))=7,"B-",IF((ROUND(TRUNC(('TRI-2'!AL23  ),2),0))=6,"C+",IF((ROUND(TRUNC(('TRI-2'!AL23  ),2),0))=5,"C-",IF((ROUND(TRUNC(('TRI-2'!AL23  ),2),0))=4,"D+",IF((ROUND(TRUNC(('TRI-2'!AL23 ),2),0))=3,"D-",IF((ROUND(TRUNC(('TRI-2'!AL23 ),2),0))=2,"E+",IF((ROUND(TRUNC(('TRI-2'!AL23  ),2),0))&lt;=1,"E-","")))))))))))</f>
        <v>A+</v>
      </c>
      <c r="AM23" s="51" t="str">
        <f>IF(OR('TRI-2'!AM23 ="",'TRI-2'!AM23&lt;0,'TRI-2'!AM23  &gt;10),"",IF((ROUND(TRUNC(('TRI-2'!AM23  ),2),0))=10,"A+",IF((ROUND(TRUNC(('TRI-2'!AM23  ),2),0))=9,"A-",IF((ROUND(TRUNC(('TRI-2'!AM23   ),2),0))=8,"B+",IF((ROUND(TRUNC(('TRI-2'!AM23 ),2),0))=7,"B-",IF((ROUND(TRUNC(('TRI-2'!AM23  ),2),0))=6,"C+",IF((ROUND(TRUNC(('TRI-2'!AM23  ),2),0))=5,"C-",IF((ROUND(TRUNC(('TRI-2'!AM23  ),2),0))=4,"D+",IF((ROUND(TRUNC(('TRI-2'!AM23 ),2),0))=3,"D-",IF((ROUND(TRUNC(('TRI-2'!AM23 ),2),0))=2,"E+",IF((ROUND(TRUNC(('TRI-2'!AM23  ),2),0))&lt;=1,"E-","")))))))))))</f>
        <v>A+</v>
      </c>
      <c r="AN23" s="51" t="str">
        <f>IF(OR('TRI-2'!AN23 ="",'TRI-2'!AN23&lt;0,'TRI-2'!AN23  &gt;10),"",IF((ROUND(TRUNC(('TRI-2'!AN23  ),2),0))=10,"A+",IF((ROUND(TRUNC(('TRI-2'!AN23  ),2),0))=9,"A-",IF((ROUND(TRUNC(('TRI-2'!AN23   ),2),0))=8,"B+",IF((ROUND(TRUNC(('TRI-2'!AN23 ),2),0))=7,"B-",IF((ROUND(TRUNC(('TRI-2'!AN23  ),2),0))=6,"C+",IF((ROUND(TRUNC(('TRI-2'!AN23  ),2),0))=5,"C-",IF((ROUND(TRUNC(('TRI-2'!AN23  ),2),0))=4,"D+",IF((ROUND(TRUNC(('TRI-2'!AN23 ),2),0))=3,"D-",IF((ROUND(TRUNC(('TRI-2'!AN23 ),2),0))=2,"E+",IF((ROUND(TRUNC(('TRI-2'!AN23  ),2),0))&lt;=1,"E-","")))))))))))</f>
        <v>A+</v>
      </c>
      <c r="AO23" s="51" t="str">
        <f>IF(OR('TRI-2'!AO23 ="",'TRI-2'!AO23&lt;0,'TRI-2'!AO23  &gt;10),"",IF((ROUND(TRUNC(('TRI-2'!AO23  ),2),0))=10,"A+",IF((ROUND(TRUNC(('TRI-2'!AO23  ),2),0))=9,"A-",IF((ROUND(TRUNC(('TRI-2'!AO23   ),2),0))=8,"B+",IF((ROUND(TRUNC(('TRI-2'!AO23 ),2),0))=7,"B-",IF((ROUND(TRUNC(('TRI-2'!AO23  ),2),0))=6,"C+",IF((ROUND(TRUNC(('TRI-2'!AO23  ),2),0))=5,"C-",IF((ROUND(TRUNC(('TRI-2'!AO23  ),2),0))=4,"D+",IF((ROUND(TRUNC(('TRI-2'!AO23 ),2),0))=3,"D-",IF((ROUND(TRUNC(('TRI-2'!AO23 ),2),0))=2,"E+",IF((ROUND(TRUNC(('TRI-2'!AO23  ),2),0))&lt;=1,"E-","")))))))))))</f>
        <v>A+</v>
      </c>
      <c r="AP23" s="51" t="str">
        <f>IF(OR('TRI-2'!AP23 ="",'TRI-2'!AP23&lt;0,'TRI-2'!AP23  &gt;10),"",IF((ROUND(TRUNC(('TRI-2'!AP23  ),2),0))=10,"A+",IF((ROUND(TRUNC(('TRI-2'!AP23  ),2),0))=9,"A-",IF((ROUND(TRUNC(('TRI-2'!AP23   ),2),0))=8,"B+",IF((ROUND(TRUNC(('TRI-2'!AP23 ),2),0))=7,"B-",IF((ROUND(TRUNC(('TRI-2'!AP23  ),2),0))=6,"C+",IF((ROUND(TRUNC(('TRI-2'!AP23  ),2),0))=5,"C-",IF((ROUND(TRUNC(('TRI-2'!AP23  ),2),0))=4,"D+",IF((ROUND(TRUNC(('TRI-2'!AP23 ),2),0))=3,"D-",IF((ROUND(TRUNC(('TRI-2'!AP23 ),2),0))=2,"E+",IF((ROUND(TRUNC(('TRI-2'!AP23  ),2),0))&lt;=1,"E-","")))))))))))</f>
        <v>A+</v>
      </c>
      <c r="AQ23" s="51" t="str">
        <f>IF(OR('TRI-2'!AQ23 ="",'TRI-2'!AQ23&lt;0,'TRI-2'!AQ23  &gt;10),"",IF((ROUND(TRUNC(('TRI-2'!AQ23  ),2),0))=10,"A+",IF((ROUND(TRUNC(('TRI-2'!AQ23  ),2),0))=9,"A-",IF((ROUND(TRUNC(('TRI-2'!AQ23   ),2),0))=8,"B+",IF((ROUND(TRUNC(('TRI-2'!AQ23 ),2),0))=7,"B-",IF((ROUND(TRUNC(('TRI-2'!AQ23  ),2),0))=6,"C+",IF((ROUND(TRUNC(('TRI-2'!AQ23  ),2),0))=5,"C-",IF((ROUND(TRUNC(('TRI-2'!AQ23  ),2),0))=4,"D+",IF((ROUND(TRUNC(('TRI-2'!AQ23 ),2),0))=3,"D-",IF((ROUND(TRUNC(('TRI-2'!AQ23 ),2),0))=2,"E+",IF((ROUND(TRUNC(('TRI-2'!AQ23  ),2),0))&lt;=1,"E-","")))))))))))</f>
        <v>A+</v>
      </c>
      <c r="AR23" s="51" t="str">
        <f>IF(OR('TRI-2'!AR23 ="",'TRI-2'!AR23&lt;0,'TRI-2'!AR23  &gt;10),"",IF((ROUND(TRUNC(('TRI-2'!AR23  ),2),0))=10,"A+",IF((ROUND(TRUNC(('TRI-2'!AR23  ),2),0))=9,"A-",IF((ROUND(TRUNC(('TRI-2'!AR23   ),2),0))=8,"B+",IF((ROUND(TRUNC(('TRI-2'!AR23 ),2),0))=7,"B-",IF((ROUND(TRUNC(('TRI-2'!AR23  ),2),0))=6,"C+",IF((ROUND(TRUNC(('TRI-2'!AR23  ),2),0))=5,"C-",IF((ROUND(TRUNC(('TRI-2'!AR23  ),2),0))=4,"D+",IF((ROUND(TRUNC(('TRI-2'!AR23 ),2),0))=3,"D-",IF((ROUND(TRUNC(('TRI-2'!AR23 ),2),0))=2,"E+",IF((ROUND(TRUNC(('TRI-2'!AR23  ),2),0))&lt;=1,"E-","")))))))))))</f>
        <v>A+</v>
      </c>
      <c r="AS23" s="51" t="str">
        <f>IF(OR('TRI-2'!AS23 ="",'TRI-2'!AS23&lt;0,'TRI-2'!AS23  &gt;10),"",IF((ROUND(TRUNC(('TRI-2'!AS23  ),2),0))=10,"A+",IF((ROUND(TRUNC(('TRI-2'!AS23  ),2),0))=9,"A-",IF((ROUND(TRUNC(('TRI-2'!AS23   ),2),0))=8,"B+",IF((ROUND(TRUNC(('TRI-2'!AS23 ),2),0))=7,"B-",IF((ROUND(TRUNC(('TRI-2'!AS23  ),2),0))=6,"C+",IF((ROUND(TRUNC(('TRI-2'!AS23  ),2),0))=5,"C-",IF((ROUND(TRUNC(('TRI-2'!AS23  ),2),0))=4,"D+",IF((ROUND(TRUNC(('TRI-2'!AS23 ),2),0))=3,"D-",IF((ROUND(TRUNC(('TRI-2'!AS23 ),2),0))=2,"E+",IF((ROUND(TRUNC(('TRI-2'!AS23  ),2),0))&lt;=1,"E-","")))))))))))</f>
        <v>A+</v>
      </c>
      <c r="AT23" s="51" t="str">
        <f>IF(OR('TRI-2'!AT23 ="",'TRI-2'!AT23&lt;0,'TRI-2'!AT23  &gt;10),"",IF((ROUND(TRUNC(('TRI-2'!AT23  ),2),0))=10,"A+",IF((ROUND(TRUNC(('TRI-2'!AT23  ),2),0))=9,"A-",IF((ROUND(TRUNC(('TRI-2'!AT23   ),2),0))=8,"B+",IF((ROUND(TRUNC(('TRI-2'!AT23 ),2),0))=7,"B-",IF((ROUND(TRUNC(('TRI-2'!AT23  ),2),0))=6,"C+",IF((ROUND(TRUNC(('TRI-2'!AT23  ),2),0))=5,"C-",IF((ROUND(TRUNC(('TRI-2'!AT23  ),2),0))=4,"D+",IF((ROUND(TRUNC(('TRI-2'!AT23 ),2),0))=3,"D-",IF((ROUND(TRUNC(('TRI-2'!AT23 ),2),0))=2,"E+",IF((ROUND(TRUNC(('TRI-2'!AT23  ),2),0))&lt;=1,"E-","")))))))))))</f>
        <v>A+</v>
      </c>
      <c r="AU23" s="51" t="str">
        <f>IF(OR('TRI-2'!AU23 ="",'TRI-2'!AU23&lt;0,'TRI-2'!AU23  &gt;10),"",IF((ROUND(TRUNC(('TRI-2'!AU23  ),2),0))=10,"A+",IF((ROUND(TRUNC(('TRI-2'!AU23  ),2),0))=9,"A-",IF((ROUND(TRUNC(('TRI-2'!AU23   ),2),0))=8,"B+",IF((ROUND(TRUNC(('TRI-2'!AU23 ),2),0))=7,"B-",IF((ROUND(TRUNC(('TRI-2'!AU23  ),2),0))=6,"C+",IF((ROUND(TRUNC(('TRI-2'!AU23  ),2),0))=5,"C-",IF((ROUND(TRUNC(('TRI-2'!AU23  ),2),0))=4,"D+",IF((ROUND(TRUNC(('TRI-2'!AU23 ),2),0))=3,"D-",IF((ROUND(TRUNC(('TRI-2'!AU23 ),2),0))=2,"E+",IF((ROUND(TRUNC(('TRI-2'!AU23  ),2),0))&lt;=1,"E-","")))))))))))</f>
        <v>A+</v>
      </c>
      <c r="AV23" s="51" t="str">
        <f>IF(OR('TRI-2'!AV23 ="",'TRI-2'!AV23&lt;0,'TRI-2'!AV23  &gt;10),"",IF((ROUND(TRUNC(('TRI-2'!AV23  ),2),0))=10,"A+",IF((ROUND(TRUNC(('TRI-2'!AV23  ),2),0))=9,"A-",IF((ROUND(TRUNC(('TRI-2'!AV23   ),2),0))=8,"B+",IF((ROUND(TRUNC(('TRI-2'!AV23 ),2),0))=7,"B-",IF((ROUND(TRUNC(('TRI-2'!AV23  ),2),0))=6,"C+",IF((ROUND(TRUNC(('TRI-2'!AV23  ),2),0))=5,"C-",IF((ROUND(TRUNC(('TRI-2'!AV23  ),2),0))=4,"D+",IF((ROUND(TRUNC(('TRI-2'!AV23 ),2),0))=3,"D-",IF((ROUND(TRUNC(('TRI-2'!AV23 ),2),0))=2,"E+",IF((ROUND(TRUNC(('TRI-2'!AV23  ),2),0))&lt;=1,"E-","")))))))))))</f>
        <v>A+</v>
      </c>
      <c r="AW23" s="51" t="str">
        <f>IF(OR('TRI-2'!AW23 ="",'TRI-2'!AW23&lt;0,'TRI-2'!AW23  &gt;10),"",IF((ROUND(TRUNC(('TRI-2'!AW23  ),2),0))=10,"A+",IF((ROUND(TRUNC(('TRI-2'!AW23  ),2),0))=9,"A-",IF((ROUND(TRUNC(('TRI-2'!AW23   ),2),0))=8,"B+",IF((ROUND(TRUNC(('TRI-2'!AW23 ),2),0))=7,"B-",IF((ROUND(TRUNC(('TRI-2'!AW23  ),2),0))=6,"C+",IF((ROUND(TRUNC(('TRI-2'!AW23  ),2),0))=5,"C-",IF((ROUND(TRUNC(('TRI-2'!AW23  ),2),0))=4,"D+",IF((ROUND(TRUNC(('TRI-2'!AW23 ),2),0))=3,"D-",IF((ROUND(TRUNC(('TRI-2'!AW23 ),2),0))=2,"E+",IF((ROUND(TRUNC(('TRI-2'!AW23  ),2),0))&lt;=1,"E-","")))))))))))</f>
        <v>A+</v>
      </c>
      <c r="AX23" s="51" t="str">
        <f>IF(OR('TRI-2'!AX23 ="",'TRI-2'!AX23&lt;0,'TRI-2'!AX23  &gt;10),"",IF((ROUND(TRUNC(('TRI-2'!AX23  ),2),0))=10,"A+",IF((ROUND(TRUNC(('TRI-2'!AX23  ),2),0))=9,"A-",IF((ROUND(TRUNC(('TRI-2'!AX23   ),2),0))=8,"B+",IF((ROUND(TRUNC(('TRI-2'!AX23 ),2),0))=7,"B-",IF((ROUND(TRUNC(('TRI-2'!AX23  ),2),0))=6,"C+",IF((ROUND(TRUNC(('TRI-2'!AX23  ),2),0))=5,"C-",IF((ROUND(TRUNC(('TRI-2'!AX23  ),2),0))=4,"D+",IF((ROUND(TRUNC(('TRI-2'!AX23 ),2),0))=3,"D-",IF((ROUND(TRUNC(('TRI-2'!AX23 ),2),0))=2,"E+",IF((ROUND(TRUNC(('TRI-2'!AX23  ),2),0))&lt;=1,"E-","")))))))))))</f>
        <v>A+</v>
      </c>
      <c r="AY23" s="51" t="str">
        <f>IF(OR('TRI-2'!AY23 ="",'TRI-2'!AY23&lt;0,'TRI-2'!AY23  &gt;10),"",IF((ROUND(TRUNC(('TRI-2'!AY23  ),2),0))=10,"A+",IF((ROUND(TRUNC(('TRI-2'!AY23  ),2),0))=9,"A-",IF((ROUND(TRUNC(('TRI-2'!AY23   ),2),0))=8,"B+",IF((ROUND(TRUNC(('TRI-2'!AY23 ),2),0))=7,"B-",IF((ROUND(TRUNC(('TRI-2'!AY23  ),2),0))=6,"C+",IF((ROUND(TRUNC(('TRI-2'!AY23  ),2),0))=5,"C-",IF((ROUND(TRUNC(('TRI-2'!AY23  ),2),0))=4,"D+",IF((ROUND(TRUNC(('TRI-2'!AY23 ),2),0))=3,"D-",IF((ROUND(TRUNC(('TRI-2'!AY23 ),2),0))=2,"E+",IF((ROUND(TRUNC(('TRI-2'!AY23  ),2),0))&lt;=1,"E-","")))))))))))</f>
        <v>A+</v>
      </c>
      <c r="AZ23" s="51" t="str">
        <f>IF(OR('TRI-2'!AZ23 ="",'TRI-2'!AZ23&lt;0,'TRI-2'!AZ23  &gt;10),"",IF((ROUND(TRUNC(('TRI-2'!AZ23  ),2),0))=10,"A+",IF((ROUND(TRUNC(('TRI-2'!AZ23  ),2),0))=9,"A-",IF((ROUND(TRUNC(('TRI-2'!AZ23   ),2),0))=8,"B+",IF((ROUND(TRUNC(('TRI-2'!AZ23 ),2),0))=7,"B-",IF((ROUND(TRUNC(('TRI-2'!AZ23  ),2),0))=6,"C+",IF((ROUND(TRUNC(('TRI-2'!AZ23  ),2),0))=5,"C-",IF((ROUND(TRUNC(('TRI-2'!AZ23  ),2),0))=4,"D+",IF((ROUND(TRUNC(('TRI-2'!AZ23 ),2),0))=3,"D-",IF((ROUND(TRUNC(('TRI-2'!AZ23 ),2),0))=2,"E+",IF((ROUND(TRUNC(('TRI-2'!AZ23  ),2),0))&lt;=1,"E-","")))))))))))</f>
        <v>A+</v>
      </c>
      <c r="BA23" s="51" t="str">
        <f>IF(OR('TRI-2'!BA23 ="",'TRI-2'!BA23&lt;0,'TRI-2'!BA23  &gt;10),"",IF((ROUND(TRUNC(('TRI-2'!BA23  ),2),0))=10,"A+",IF((ROUND(TRUNC(('TRI-2'!BA23  ),2),0))=9,"A-",IF((ROUND(TRUNC(('TRI-2'!BA23   ),2),0))=8,"B+",IF((ROUND(TRUNC(('TRI-2'!BA23 ),2),0))=7,"B-",IF((ROUND(TRUNC(('TRI-2'!BA23  ),2),0))=6,"C+",IF((ROUND(TRUNC(('TRI-2'!BA23  ),2),0))=5,"C-",IF((ROUND(TRUNC(('TRI-2'!BA23  ),2),0))=4,"D+",IF((ROUND(TRUNC(('TRI-2'!BA23 ),2),0))=3,"D-",IF((ROUND(TRUNC(('TRI-2'!BA23 ),2),0))=2,"E+",IF((ROUND(TRUNC(('TRI-2'!BA23  ),2),0))&lt;=1,"E-","")))))))))))</f>
        <v>A+</v>
      </c>
      <c r="BB23" s="51" t="str">
        <f>IF(OR('TRI-2'!BB23 ="",'TRI-2'!BB23&lt;0,'TRI-2'!BB23  &gt;10),"",IF((ROUND(TRUNC(('TRI-2'!BB23  ),2),0))=10,"A+",IF((ROUND(TRUNC(('TRI-2'!BB23  ),2),0))=9,"A-",IF((ROUND(TRUNC(('TRI-2'!BB23   ),2),0))=8,"B+",IF((ROUND(TRUNC(('TRI-2'!BB23 ),2),0))=7,"B-",IF((ROUND(TRUNC(('TRI-2'!BB23  ),2),0))=6,"C+",IF((ROUND(TRUNC(('TRI-2'!BB23  ),2),0))=5,"C-",IF((ROUND(TRUNC(('TRI-2'!BB23  ),2),0))=4,"D+",IF((ROUND(TRUNC(('TRI-2'!BB23 ),2),0))=3,"D-",IF((ROUND(TRUNC(('TRI-2'!BB23 ),2),0))=2,"E+",IF((ROUND(TRUNC(('TRI-2'!BB23  ),2),0))&lt;=1,"E-","")))))))))))</f>
        <v>A+</v>
      </c>
      <c r="BC23" s="51" t="str">
        <f>IF(OR('TRI-2'!BC23 ="",'TRI-2'!BC23&lt;0,'TRI-2'!BC23  &gt;10),"",IF((ROUND(TRUNC(('TRI-2'!BC23  ),2),0))=10,"A+",IF((ROUND(TRUNC(('TRI-2'!BC23  ),2),0))=9,"A-",IF((ROUND(TRUNC(('TRI-2'!BC23   ),2),0))=8,"B+",IF((ROUND(TRUNC(('TRI-2'!BC23 ),2),0))=7,"B-",IF((ROUND(TRUNC(('TRI-2'!BC23  ),2),0))=6,"C+",IF((ROUND(TRUNC(('TRI-2'!BC23  ),2),0))=5,"C-",IF((ROUND(TRUNC(('TRI-2'!BC23  ),2),0))=4,"D+",IF((ROUND(TRUNC(('TRI-2'!BC23 ),2),0))=3,"D-",IF((ROUND(TRUNC(('TRI-2'!BC23 ),2),0))=2,"E+",IF((ROUND(TRUNC(('TRI-2'!BC23  ),2),0))&lt;=1,"E-","")))))))))))</f>
        <v>A+</v>
      </c>
      <c r="BD23" s="51" t="str">
        <f>IF(OR('TRI-2'!BD23 ="",'TRI-2'!BD23&lt;0,'TRI-2'!BD23  &gt;10),"",IF((ROUND(TRUNC(('TRI-2'!BD23  ),2),0))=10,"A+",IF((ROUND(TRUNC(('TRI-2'!BD23  ),2),0))=9,"A-",IF((ROUND(TRUNC(('TRI-2'!BD23   ),2),0))=8,"B+",IF((ROUND(TRUNC(('TRI-2'!BD23 ),2),0))=7,"B-",IF((ROUND(TRUNC(('TRI-2'!BD23  ),2),0))=6,"C+",IF((ROUND(TRUNC(('TRI-2'!BD23  ),2),0))=5,"C-",IF((ROUND(TRUNC(('TRI-2'!BD23  ),2),0))=4,"D+",IF((ROUND(TRUNC(('TRI-2'!BD23 ),2),0))=3,"D-",IF((ROUND(TRUNC(('TRI-2'!BD23 ),2),0))=2,"E+",IF((ROUND(TRUNC(('TRI-2'!BD23  ),2),0))&lt;=1,"E-","")))))))))))</f>
        <v>A+</v>
      </c>
      <c r="BE23" s="51" t="str">
        <f>IF(OR('TRI-2'!BE23 ="",'TRI-2'!BE23&lt;0,'TRI-2'!BE23  &gt;10),"",IF((ROUND(TRUNC(('TRI-2'!BE23  ),2),0))=10,"A+",IF((ROUND(TRUNC(('TRI-2'!BE23  ),2),0))=9,"A-",IF((ROUND(TRUNC(('TRI-2'!BE23   ),2),0))=8,"B+",IF((ROUND(TRUNC(('TRI-2'!BE23 ),2),0))=7,"B-",IF((ROUND(TRUNC(('TRI-2'!BE23  ),2),0))=6,"C+",IF((ROUND(TRUNC(('TRI-2'!BE23  ),2),0))=5,"C-",IF((ROUND(TRUNC(('TRI-2'!BE23  ),2),0))=4,"D+",IF((ROUND(TRUNC(('TRI-2'!BE23 ),2),0))=3,"D-",IF((ROUND(TRUNC(('TRI-2'!BE23 ),2),0))=2,"E+",IF((ROUND(TRUNC(('TRI-2'!BE23  ),2),0))&lt;=1,"E-","")))))))))))</f>
        <v>A+</v>
      </c>
      <c r="BF23" s="51" t="str">
        <f>IF(OR('TRI-2'!BF23 ="",'TRI-2'!BF23&lt;0,'TRI-2'!BF23  &gt;10),"",IF((ROUND(TRUNC(('TRI-2'!BF23  ),2),0))=10,"A+",IF((ROUND(TRUNC(('TRI-2'!BF23  ),2),0))=9,"A-",IF((ROUND(TRUNC(('TRI-2'!BF23   ),2),0))=8,"B+",IF((ROUND(TRUNC(('TRI-2'!BF23 ),2),0))=7,"B-",IF((ROUND(TRUNC(('TRI-2'!BF23  ),2),0))=6,"C+",IF((ROUND(TRUNC(('TRI-2'!BF23  ),2),0))=5,"C-",IF((ROUND(TRUNC(('TRI-2'!BF23  ),2),0))=4,"D+",IF((ROUND(TRUNC(('TRI-2'!BF23 ),2),0))=3,"D-",IF((ROUND(TRUNC(('TRI-2'!BF23 ),2),0))=2,"E+",IF((ROUND(TRUNC(('TRI-2'!BF23  ),2),0))&lt;=1,"E-","")))))))))))</f>
        <v>A+</v>
      </c>
      <c r="BG23" s="51" t="str">
        <f>IF(OR('TRI-2'!BG23 ="",'TRI-2'!BG23&lt;0,'TRI-2'!BG23  &gt;10),"",IF((ROUND(TRUNC(('TRI-2'!BG23  ),2),0))=10,"A+",IF((ROUND(TRUNC(('TRI-2'!BG23  ),2),0))=9,"A-",IF((ROUND(TRUNC(('TRI-2'!BG23   ),2),0))=8,"B+",IF((ROUND(TRUNC(('TRI-2'!BG23 ),2),0))=7,"B-",IF((ROUND(TRUNC(('TRI-2'!BG23  ),2),0))=6,"C+",IF((ROUND(TRUNC(('TRI-2'!BG23  ),2),0))=5,"C-",IF((ROUND(TRUNC(('TRI-2'!BG23  ),2),0))=4,"D+",IF((ROUND(TRUNC(('TRI-2'!BG23 ),2),0))=3,"D-",IF((ROUND(TRUNC(('TRI-2'!BG23 ),2),0))=2,"E+",IF((ROUND(TRUNC(('TRI-2'!BG23  ),2),0))&lt;=1,"E-","")))))))))))</f>
        <v>A+</v>
      </c>
      <c r="BH23" s="51" t="str">
        <f>IF(OR('TRI-2'!BH23 ="",'TRI-2'!BH23&lt;0,'TRI-2'!BH23  &gt;10),"",IF((ROUND(TRUNC(('TRI-2'!BH23  ),2),0))=10,"A+",IF((ROUND(TRUNC(('TRI-2'!BH23  ),2),0))=9,"A-",IF((ROUND(TRUNC(('TRI-2'!BH23   ),2),0))=8,"B+",IF((ROUND(TRUNC(('TRI-2'!BH23 ),2),0))=7,"B-",IF((ROUND(TRUNC(('TRI-2'!BH23  ),2),0))=6,"C+",IF((ROUND(TRUNC(('TRI-2'!BH23  ),2),0))=5,"C-",IF((ROUND(TRUNC(('TRI-2'!BH23  ),2),0))=4,"D+",IF((ROUND(TRUNC(('TRI-2'!BH23 ),2),0))=3,"D-",IF((ROUND(TRUNC(('TRI-2'!BH23 ),2),0))=2,"E+",IF((ROUND(TRUNC(('TRI-2'!BH23  ),2),0))&lt;=1,"E-","")))))))))))</f>
        <v>A+</v>
      </c>
      <c r="BI23" s="51" t="str">
        <f>IF(OR('TRI-2'!BI23 ="",'TRI-2'!BI23&lt;0,'TRI-2'!BI23  &gt;10),"",IF((ROUND(TRUNC(('TRI-2'!BI23  ),2),0))=10,"A+",IF((ROUND(TRUNC(('TRI-2'!BI23  ),2),0))=9,"A-",IF((ROUND(TRUNC(('TRI-2'!BI23   ),2),0))=8,"B+",IF((ROUND(TRUNC(('TRI-2'!BI23 ),2),0))=7,"B-",IF((ROUND(TRUNC(('TRI-2'!BI23  ),2),0))=6,"C+",IF((ROUND(TRUNC(('TRI-2'!BI23  ),2),0))=5,"C-",IF((ROUND(TRUNC(('TRI-2'!BI23  ),2),0))=4,"D+",IF((ROUND(TRUNC(('TRI-2'!BI23 ),2),0))=3,"D-",IF((ROUND(TRUNC(('TRI-2'!BI23 ),2),0))=2,"E+",IF((ROUND(TRUNC(('TRI-2'!BI23  ),2),0))&lt;=1,"E-","")))))))))))</f>
        <v>A+</v>
      </c>
      <c r="BJ23" s="51" t="str">
        <f>IF(OR('TRI-2'!BJ23 ="",'TRI-2'!BJ23&lt;0,'TRI-2'!BJ23  &gt;10),"",IF((ROUND(TRUNC(('TRI-2'!BJ23  ),2),0))=10,"A+",IF((ROUND(TRUNC(('TRI-2'!BJ23  ),2),0))=9,"A-",IF((ROUND(TRUNC(('TRI-2'!BJ23   ),2),0))=8,"B+",IF((ROUND(TRUNC(('TRI-2'!BJ23 ),2),0))=7,"B-",IF((ROUND(TRUNC(('TRI-2'!BJ23  ),2),0))=6,"C+",IF((ROUND(TRUNC(('TRI-2'!BJ23  ),2),0))=5,"C-",IF((ROUND(TRUNC(('TRI-2'!BJ23  ),2),0))=4,"D+",IF((ROUND(TRUNC(('TRI-2'!BJ23 ),2),0))=3,"D-",IF((ROUND(TRUNC(('TRI-2'!BJ23 ),2),0))=2,"E+",IF((ROUND(TRUNC(('TRI-2'!BJ23  ),2),0))&lt;=1,"E-","")))))))))))</f>
        <v>A+</v>
      </c>
      <c r="BK23" s="51" t="str">
        <f>IF(OR('TRI-2'!BK23 ="",'TRI-2'!BK23&lt;0,'TRI-2'!BK23  &gt;10),"",IF((ROUND(TRUNC(('TRI-2'!BK23  ),2),0))=10,"A+",IF((ROUND(TRUNC(('TRI-2'!BK23  ),2),0))=9,"A-",IF((ROUND(TRUNC(('TRI-2'!BK23   ),2),0))=8,"B+",IF((ROUND(TRUNC(('TRI-2'!BK23 ),2),0))=7,"B-",IF((ROUND(TRUNC(('TRI-2'!BK23  ),2),0))=6,"C+",IF((ROUND(TRUNC(('TRI-2'!BK23  ),2),0))=5,"C-",IF((ROUND(TRUNC(('TRI-2'!BK23  ),2),0))=4,"D+",IF((ROUND(TRUNC(('TRI-2'!BK23 ),2),0))=3,"D-",IF((ROUND(TRUNC(('TRI-2'!BK23 ),2),0))=2,"E+",IF((ROUND(TRUNC(('TRI-2'!BK23  ),2),0))&lt;=1,"E-","")))))))))))</f>
        <v>A+</v>
      </c>
      <c r="BL23" s="51" t="str">
        <f>IF(OR('TRI-2'!BL23 ="",'TRI-2'!BL23&lt;0,'TRI-2'!BL23  &gt;10),"",IF((ROUND(TRUNC(('TRI-2'!BL23  ),2),0))=10,"A+",IF((ROUND(TRUNC(('TRI-2'!BL23  ),2),0))=9,"A-",IF((ROUND(TRUNC(('TRI-2'!BL23   ),2),0))=8,"B+",IF((ROUND(TRUNC(('TRI-2'!BL23 ),2),0))=7,"B-",IF((ROUND(TRUNC(('TRI-2'!BL23  ),2),0))=6,"C+",IF((ROUND(TRUNC(('TRI-2'!BL23  ),2),0))=5,"C-",IF((ROUND(TRUNC(('TRI-2'!BL23  ),2),0))=4,"D+",IF((ROUND(TRUNC(('TRI-2'!BL23 ),2),0))=3,"D-",IF((ROUND(TRUNC(('TRI-2'!BL23 ),2),0))=2,"E+",IF((ROUND(TRUNC(('TRI-2'!BL23  ),2),0))&lt;=1,"E-","")))))))))))</f>
        <v>A+</v>
      </c>
      <c r="BM23" s="51" t="str">
        <f>IF(OR('TRI-2'!BM23 ="",'TRI-2'!BM23&lt;0,'TRI-2'!BM23  &gt;10),"",IF((ROUND(TRUNC(('TRI-2'!BM23  ),2),0))=10,"A+",IF((ROUND(TRUNC(('TRI-2'!BM23  ),2),0))=9,"A-",IF((ROUND(TRUNC(('TRI-2'!BM23   ),2),0))=8,"B+",IF((ROUND(TRUNC(('TRI-2'!BM23 ),2),0))=7,"B-",IF((ROUND(TRUNC(('TRI-2'!BM23  ),2),0))=6,"C+",IF((ROUND(TRUNC(('TRI-2'!BM23  ),2),0))=5,"C-",IF((ROUND(TRUNC(('TRI-2'!BM23  ),2),0))=4,"D+",IF((ROUND(TRUNC(('TRI-2'!BM23 ),2),0))=3,"D-",IF((ROUND(TRUNC(('TRI-2'!BM23 ),2),0))=2,"E+",IF((ROUND(TRUNC(('TRI-2'!BM23  ),2),0))&lt;=1,"E-","")))))))))))</f>
        <v>A+</v>
      </c>
      <c r="BN23" s="51" t="str">
        <f>IF(OR('TRI-2'!BN23 ="",'TRI-2'!BN23&lt;0,'TRI-2'!BN23  &gt;10),"",IF((ROUND(TRUNC(('TRI-2'!BN23  ),2),0))=10,"A+",IF((ROUND(TRUNC(('TRI-2'!BN23  ),2),0))=9,"A-",IF((ROUND(TRUNC(('TRI-2'!BN23   ),2),0))=8,"B+",IF((ROUND(TRUNC(('TRI-2'!BN23 ),2),0))=7,"B-",IF((ROUND(TRUNC(('TRI-2'!BN23  ),2),0))=6,"C+",IF((ROUND(TRUNC(('TRI-2'!BN23  ),2),0))=5,"C-",IF((ROUND(TRUNC(('TRI-2'!BN23  ),2),0))=4,"D+",IF((ROUND(TRUNC(('TRI-2'!BN23 ),2),0))=3,"D-",IF((ROUND(TRUNC(('TRI-2'!BN23 ),2),0))=2,"E+",IF((ROUND(TRUNC(('TRI-2'!BN23  ),2),0))&lt;=1,"E-","")))))))))))</f>
        <v>A+</v>
      </c>
      <c r="BO23" s="51" t="str">
        <f>IF(OR('TRI-2'!BO23 ="",'TRI-2'!BO23&lt;0,'TRI-2'!BO23  &gt;10),"",IF((ROUND(TRUNC(('TRI-2'!BO23  ),2),0))=10,"A+",IF((ROUND(TRUNC(('TRI-2'!BO23  ),2),0))=9,"A-",IF((ROUND(TRUNC(('TRI-2'!BO23   ),2),0))=8,"B+",IF((ROUND(TRUNC(('TRI-2'!BO23 ),2),0))=7,"B-",IF((ROUND(TRUNC(('TRI-2'!BO23  ),2),0))=6,"C+",IF((ROUND(TRUNC(('TRI-2'!BO23  ),2),0))=5,"C-",IF((ROUND(TRUNC(('TRI-2'!BO23  ),2),0))=4,"D+",IF((ROUND(TRUNC(('TRI-2'!BO23 ),2),0))=3,"D-",IF((ROUND(TRUNC(('TRI-2'!BO23 ),2),0))=2,"E+",IF((ROUND(TRUNC(('TRI-2'!BO23  ),2),0))&lt;=1,"E-","")))))))))))</f>
        <v>A+</v>
      </c>
      <c r="BP23" s="51" t="str">
        <f>IF(OR('TRI-2'!BP23 ="",'TRI-2'!BP23&lt;0,'TRI-2'!BP23  &gt;10),"",IF((ROUND(TRUNC(('TRI-2'!BP23  ),2),0))=10,"A+",IF((ROUND(TRUNC(('TRI-2'!BP23  ),2),0))=9,"A-",IF((ROUND(TRUNC(('TRI-2'!BP23   ),2),0))=8,"B+",IF((ROUND(TRUNC(('TRI-2'!BP23 ),2),0))=7,"B-",IF((ROUND(TRUNC(('TRI-2'!BP23  ),2),0))=6,"C+",IF((ROUND(TRUNC(('TRI-2'!BP23  ),2),0))=5,"C-",IF((ROUND(TRUNC(('TRI-2'!BP23  ),2),0))=4,"D+",IF((ROUND(TRUNC(('TRI-2'!BP23 ),2),0))=3,"D-",IF((ROUND(TRUNC(('TRI-2'!BP23 ),2),0))=2,"E+",IF((ROUND(TRUNC(('TRI-2'!BP23  ),2),0))&lt;=1,"E-","")))))))))))</f>
        <v>A+</v>
      </c>
      <c r="BQ23" s="51" t="str">
        <f>IF(OR('TRI-2'!BQ23 ="",'TRI-2'!BQ23&lt;0,'TRI-2'!BQ23  &gt;10),"",IF((ROUND(TRUNC(('TRI-2'!BQ23  ),2),0))=10,"A+",IF((ROUND(TRUNC(('TRI-2'!BQ23  ),2),0))=9,"A-",IF((ROUND(TRUNC(('TRI-2'!BQ23   ),2),0))=8,"B+",IF((ROUND(TRUNC(('TRI-2'!BQ23 ),2),0))=7,"B-",IF((ROUND(TRUNC(('TRI-2'!BQ23  ),2),0))=6,"C+",IF((ROUND(TRUNC(('TRI-2'!BQ23  ),2),0))=5,"C-",IF((ROUND(TRUNC(('TRI-2'!BQ23  ),2),0))=4,"D+",IF((ROUND(TRUNC(('TRI-2'!BQ23 ),2),0))=3,"D-",IF((ROUND(TRUNC(('TRI-2'!BQ23 ),2),0))=2,"E+",IF((ROUND(TRUNC(('TRI-2'!BQ23  ),2),0))&lt;=1,"E-","")))))))))))</f>
        <v>A+</v>
      </c>
      <c r="BR23" s="51" t="str">
        <f>IF(OR('TRI-2'!BR23 ="",'TRI-2'!BR23&lt;0,'TRI-2'!BR23  &gt;10),"",IF((ROUND(TRUNC(('TRI-2'!BR23  ),2),0))=10,"A+",IF((ROUND(TRUNC(('TRI-2'!BR23  ),2),0))=9,"A-",IF((ROUND(TRUNC(('TRI-2'!BR23   ),2),0))=8,"B+",IF((ROUND(TRUNC(('TRI-2'!BR23 ),2),0))=7,"B-",IF((ROUND(TRUNC(('TRI-2'!BR23  ),2),0))=6,"C+",IF((ROUND(TRUNC(('TRI-2'!BR23  ),2),0))=5,"C-",IF((ROUND(TRUNC(('TRI-2'!BR23  ),2),0))=4,"D+",IF((ROUND(TRUNC(('TRI-2'!BR23 ),2),0))=3,"D-",IF((ROUND(TRUNC(('TRI-2'!BR23 ),2),0))=2,"E+",IF((ROUND(TRUNC(('TRI-2'!BR23  ),2),0))&lt;=1,"E-","")))))))))))</f>
        <v>A+</v>
      </c>
      <c r="BS23" s="51" t="str">
        <f>IF(OR('TRI-2'!BS23 ="",'TRI-2'!BS23&lt;0,'TRI-2'!BS23  &gt;10),"",IF((ROUND(TRUNC(('TRI-2'!BS23  ),2),0))=10,"A+",IF((ROUND(TRUNC(('TRI-2'!BS23  ),2),0))=9,"A-",IF((ROUND(TRUNC(('TRI-2'!BS23   ),2),0))=8,"B+",IF((ROUND(TRUNC(('TRI-2'!BS23 ),2),0))=7,"B-",IF((ROUND(TRUNC(('TRI-2'!BS23  ),2),0))=6,"C+",IF((ROUND(TRUNC(('TRI-2'!BS23  ),2),0))=5,"C-",IF((ROUND(TRUNC(('TRI-2'!BS23  ),2),0))=4,"D+",IF((ROUND(TRUNC(('TRI-2'!BS23 ),2),0))=3,"D-",IF((ROUND(TRUNC(('TRI-2'!BS23 ),2),0))=2,"E+",IF((ROUND(TRUNC(('TRI-2'!BS23  ),2),0))&lt;=1,"E-","")))))))))))</f>
        <v>A+</v>
      </c>
      <c r="BT23" s="51" t="str">
        <f>IF(OR('TRI-2'!BT23 ="",'TRI-2'!BT23&lt;0,'TRI-2'!BT23  &gt;10),"",IF((ROUND(TRUNC(('TRI-2'!BT23  ),2),0))=10,"A+",IF((ROUND(TRUNC(('TRI-2'!BT23  ),2),0))=9,"A-",IF((ROUND(TRUNC(('TRI-2'!BT23   ),2),0))=8,"B+",IF((ROUND(TRUNC(('TRI-2'!BT23 ),2),0))=7,"B-",IF((ROUND(TRUNC(('TRI-2'!BT23  ),2),0))=6,"C+",IF((ROUND(TRUNC(('TRI-2'!BT23  ),2),0))=5,"C-",IF((ROUND(TRUNC(('TRI-2'!BT23  ),2),0))=4,"D+",IF((ROUND(TRUNC(('TRI-2'!BT23 ),2),0))=3,"D-",IF((ROUND(TRUNC(('TRI-2'!BT23 ),2),0))=2,"E+",IF((ROUND(TRUNC(('TRI-2'!BT23  ),2),0))&lt;=1,"E-","")))))))))))</f>
        <v>A+</v>
      </c>
      <c r="BU23" s="51" t="str">
        <f>IF(OR('TRI-2'!BU23 ="",'TRI-2'!BU23&lt;0,'TRI-2'!BU23  &gt;10),"",IF((ROUND(TRUNC(('TRI-2'!BU23  ),2),0))=10,"A+",IF((ROUND(TRUNC(('TRI-2'!BU23  ),2),0))=9,"A-",IF((ROUND(TRUNC(('TRI-2'!BU23   ),2),0))=8,"B+",IF((ROUND(TRUNC(('TRI-2'!BU23 ),2),0))=7,"B-",IF((ROUND(TRUNC(('TRI-2'!BU23  ),2),0))=6,"C+",IF((ROUND(TRUNC(('TRI-2'!BU23  ),2),0))=5,"C-",IF((ROUND(TRUNC(('TRI-2'!BU23  ),2),0))=4,"D+",IF((ROUND(TRUNC(('TRI-2'!BU23 ),2),0))=3,"D-",IF((ROUND(TRUNC(('TRI-2'!BU23 ),2),0))=2,"E+",IF((ROUND(TRUNC(('TRI-2'!BU23  ),2),0))&lt;=1,"E-","")))))))))))</f>
        <v>A+</v>
      </c>
      <c r="BV23" s="51" t="str">
        <f>IF(OR('TRI-2'!BV23 ="",'TRI-2'!BV23&lt;0,'TRI-2'!BV23  &gt;10),"",IF((ROUND(TRUNC(('TRI-2'!BV23  ),2),0))=10,"A+",IF((ROUND(TRUNC(('TRI-2'!BV23  ),2),0))=9,"A-",IF((ROUND(TRUNC(('TRI-2'!BV23   ),2),0))=8,"B+",IF((ROUND(TRUNC(('TRI-2'!BV23 ),2),0))=7,"B-",IF((ROUND(TRUNC(('TRI-2'!BV23  ),2),0))=6,"C+",IF((ROUND(TRUNC(('TRI-2'!BV23  ),2),0))=5,"C-",IF((ROUND(TRUNC(('TRI-2'!BV23  ),2),0))=4,"D+",IF((ROUND(TRUNC(('TRI-2'!BV23 ),2),0))=3,"D-",IF((ROUND(TRUNC(('TRI-2'!BV23 ),2),0))=2,"E+",IF((ROUND(TRUNC(('TRI-2'!BV23  ),2),0))&lt;=1,"E-","")))))))))))</f>
        <v>A+</v>
      </c>
      <c r="BW23" s="51" t="str">
        <f>IF(OR('TRI-2'!BW23 ="",'TRI-2'!BW23&lt;0,'TRI-2'!BW23  &gt;10),"",IF((ROUND(TRUNC(('TRI-2'!BW23  ),2),0))=10,"A+",IF((ROUND(TRUNC(('TRI-2'!BW23  ),2),0))=9,"A-",IF((ROUND(TRUNC(('TRI-2'!BW23   ),2),0))=8,"B+",IF((ROUND(TRUNC(('TRI-2'!BW23 ),2),0))=7,"B-",IF((ROUND(TRUNC(('TRI-2'!BW23  ),2),0))=6,"C+",IF((ROUND(TRUNC(('TRI-2'!BW23  ),2),0))=5,"C-",IF((ROUND(TRUNC(('TRI-2'!BW23  ),2),0))=4,"D+",IF((ROUND(TRUNC(('TRI-2'!BW23 ),2),0))=3,"D-",IF((ROUND(TRUNC(('TRI-2'!BW23 ),2),0))=2,"E+",IF((ROUND(TRUNC(('TRI-2'!BW23  ),2),0))&lt;=1,"E-","")))))))))))</f>
        <v>A+</v>
      </c>
      <c r="BX23" s="51" t="str">
        <f>IF(OR('TRI-2'!BX23 ="",'TRI-2'!BX23&lt;0,'TRI-2'!BX23  &gt;10),"",IF((ROUND(TRUNC(('TRI-2'!BX23  ),2),0))=10,"A+",IF((ROUND(TRUNC(('TRI-2'!BX23  ),2),0))=9,"A-",IF((ROUND(TRUNC(('TRI-2'!BX23   ),2),0))=8,"B+",IF((ROUND(TRUNC(('TRI-2'!BX23 ),2),0))=7,"B-",IF((ROUND(TRUNC(('TRI-2'!BX23  ),2),0))=6,"C+",IF((ROUND(TRUNC(('TRI-2'!BX23  ),2),0))=5,"C-",IF((ROUND(TRUNC(('TRI-2'!BX23  ),2),0))=4,"D+",IF((ROUND(TRUNC(('TRI-2'!BX23 ),2),0))=3,"D-",IF((ROUND(TRUNC(('TRI-2'!BX23 ),2),0))=2,"E+",IF((ROUND(TRUNC(('TRI-2'!BX23  ),2),0))&lt;=1,"E-","")))))))))))</f>
        <v>A+</v>
      </c>
      <c r="BY23" s="51" t="str">
        <f>IF(OR('TRI-2'!BY23 ="",'TRI-2'!BY23&lt;0,'TRI-2'!BY23  &gt;10),"",IF((ROUND(TRUNC(('TRI-2'!BY23  ),2),0))=10,"A+",IF((ROUND(TRUNC(('TRI-2'!BY23  ),2),0))=9,"A-",IF((ROUND(TRUNC(('TRI-2'!BY23   ),2),0))=8,"B+",IF((ROUND(TRUNC(('TRI-2'!BY23 ),2),0))=7,"B-",IF((ROUND(TRUNC(('TRI-2'!BY23  ),2),0))=6,"C+",IF((ROUND(TRUNC(('TRI-2'!BY23  ),2),0))=5,"C-",IF((ROUND(TRUNC(('TRI-2'!BY23  ),2),0))=4,"D+",IF((ROUND(TRUNC(('TRI-2'!BY23 ),2),0))=3,"D-",IF((ROUND(TRUNC(('TRI-2'!BY23 ),2),0))=2,"E+",IF((ROUND(TRUNC(('TRI-2'!BY23  ),2),0))&lt;=1,"E-","")))))))))))</f>
        <v>A+</v>
      </c>
      <c r="BZ23" s="51" t="str">
        <f>IF(OR('TRI-2'!BZ23 ="",'TRI-2'!BZ23&lt;0,'TRI-2'!BZ23  &gt;10),"",IF((ROUND(TRUNC(('TRI-2'!BZ23  ),2),0))=10,"A+",IF((ROUND(TRUNC(('TRI-2'!BZ23  ),2),0))=9,"A-",IF((ROUND(TRUNC(('TRI-2'!BZ23   ),2),0))=8,"B+",IF((ROUND(TRUNC(('TRI-2'!BZ23 ),2),0))=7,"B-",IF((ROUND(TRUNC(('TRI-2'!BZ23  ),2),0))=6,"C+",IF((ROUND(TRUNC(('TRI-2'!BZ23  ),2),0))=5,"C-",IF((ROUND(TRUNC(('TRI-2'!BZ23  ),2),0))=4,"D+",IF((ROUND(TRUNC(('TRI-2'!BZ23 ),2),0))=3,"D-",IF((ROUND(TRUNC(('TRI-2'!BZ23 ),2),0))=2,"E+",IF((ROUND(TRUNC(('TRI-2'!BZ23  ),2),0))&lt;=1,"E-","")))))))))))</f>
        <v>A+</v>
      </c>
      <c r="CA23" s="51" t="str">
        <f>IF(OR('TRI-2'!CA23 ="",'TRI-2'!CA23&lt;0,'TRI-2'!CA23  &gt;10),"",IF((ROUND(TRUNC(('TRI-2'!CA23  ),2),0))=10,"A+",IF((ROUND(TRUNC(('TRI-2'!CA23  ),2),0))=9,"A-",IF((ROUND(TRUNC(('TRI-2'!CA23   ),2),0))=8,"B+",IF((ROUND(TRUNC(('TRI-2'!CA23 ),2),0))=7,"B-",IF((ROUND(TRUNC(('TRI-2'!CA23  ),2),0))=6,"C+",IF((ROUND(TRUNC(('TRI-2'!CA23  ),2),0))=5,"C-",IF((ROUND(TRUNC(('TRI-2'!CA23  ),2),0))=4,"D+",IF((ROUND(TRUNC(('TRI-2'!CA23 ),2),0))=3,"D-",IF((ROUND(TRUNC(('TRI-2'!CA23 ),2),0))=2,"E+",IF((ROUND(TRUNC(('TRI-2'!CA23  ),2),0))&lt;=1,"E-","")))))))))))</f>
        <v>A+</v>
      </c>
      <c r="CB23" s="51" t="str">
        <f>IF(OR('TRI-2'!CB23 ="",'TRI-2'!CB23&lt;0,'TRI-2'!CB23  &gt;10),"",IF((ROUND(TRUNC(('TRI-2'!CB23  ),2),0))=10,"A+",IF((ROUND(TRUNC(('TRI-2'!CB23  ),2),0))=9,"A-",IF((ROUND(TRUNC(('TRI-2'!CB23   ),2),0))=8,"B+",IF((ROUND(TRUNC(('TRI-2'!CB23 ),2),0))=7,"B-",IF((ROUND(TRUNC(('TRI-2'!CB23  ),2),0))=6,"C+",IF((ROUND(TRUNC(('TRI-2'!CB23  ),2),0))=5,"C-",IF((ROUND(TRUNC(('TRI-2'!CB23  ),2),0))=4,"D+",IF((ROUND(TRUNC(('TRI-2'!CB23 ),2),0))=3,"D-",IF((ROUND(TRUNC(('TRI-2'!CB23 ),2),0))=2,"E+",IF((ROUND(TRUNC(('TRI-2'!CB23  ),2),0))&lt;=1,"E-","")))))))))))</f>
        <v>A+</v>
      </c>
      <c r="CC23" s="51" t="str">
        <f>IF(OR('TRI-2'!CC23 ="",'TRI-2'!CC23&lt;0,'TRI-2'!CC23  &gt;10),"",IF((ROUND(TRUNC(('TRI-2'!CC23  ),2),0))=10,"A+",IF((ROUND(TRUNC(('TRI-2'!CC23  ),2),0))=9,"A-",IF((ROUND(TRUNC(('TRI-2'!CC23   ),2),0))=8,"B+",IF((ROUND(TRUNC(('TRI-2'!CC23 ),2),0))=7,"B-",IF((ROUND(TRUNC(('TRI-2'!CC23  ),2),0))=6,"C+",IF((ROUND(TRUNC(('TRI-2'!CC23  ),2),0))=5,"C-",IF((ROUND(TRUNC(('TRI-2'!CC23  ),2),0))=4,"D+",IF((ROUND(TRUNC(('TRI-2'!CC23 ),2),0))=3,"D-",IF((ROUND(TRUNC(('TRI-2'!CC23 ),2),0))=2,"E+",IF((ROUND(TRUNC(('TRI-2'!CC23  ),2),0))&lt;=1,"E-","")))))))))))</f>
        <v>A+</v>
      </c>
      <c r="CD23" s="51" t="str">
        <f>IF(OR('TRI-2'!CD23 ="",'TRI-2'!CD23&lt;0,'TRI-2'!CD23  &gt;10),"",IF((ROUND(TRUNC(('TRI-2'!CD23  ),2),0))=10,"A+",IF((ROUND(TRUNC(('TRI-2'!CD23  ),2),0))=9,"A-",IF((ROUND(TRUNC(('TRI-2'!CD23   ),2),0))=8,"B+",IF((ROUND(TRUNC(('TRI-2'!CD23 ),2),0))=7,"B-",IF((ROUND(TRUNC(('TRI-2'!CD23  ),2),0))=6,"C+",IF((ROUND(TRUNC(('TRI-2'!CD23  ),2),0))=5,"C-",IF((ROUND(TRUNC(('TRI-2'!CD23  ),2),0))=4,"D+",IF((ROUND(TRUNC(('TRI-2'!CD23 ),2),0))=3,"D-",IF((ROUND(TRUNC(('TRI-2'!CD23 ),2),0))=2,"E+",IF((ROUND(TRUNC(('TRI-2'!CD23  ),2),0))&lt;=1,"E-","")))))))))))</f>
        <v>A+</v>
      </c>
      <c r="CE23" s="51" t="str">
        <f>IF(OR('TRI-2'!CE23 ="",'TRI-2'!CE23&lt;0,'TRI-2'!CE23  &gt;10),"",IF((ROUND(TRUNC(('TRI-2'!CE23  ),2),0))=10,"A+",IF((ROUND(TRUNC(('TRI-2'!CE23  ),2),0))=9,"A-",IF((ROUND(TRUNC(('TRI-2'!CE23   ),2),0))=8,"B+",IF((ROUND(TRUNC(('TRI-2'!CE23 ),2),0))=7,"B-",IF((ROUND(TRUNC(('TRI-2'!CE23  ),2),0))=6,"C+",IF((ROUND(TRUNC(('TRI-2'!CE23  ),2),0))=5,"C-",IF((ROUND(TRUNC(('TRI-2'!CE23  ),2),0))=4,"D+",IF((ROUND(TRUNC(('TRI-2'!CE23 ),2),0))=3,"D-",IF((ROUND(TRUNC(('TRI-2'!CE23 ),2),0))=2,"E+",IF((ROUND(TRUNC(('TRI-2'!CE23  ),2),0))&lt;=1,"E-","")))))))))))</f>
        <v>A+</v>
      </c>
      <c r="CF23" s="51" t="str">
        <f>IF(OR('TRI-2'!CF23 ="",'TRI-2'!CF23&lt;0,'TRI-2'!CF23  &gt;10),"",IF((ROUND(TRUNC(('TRI-2'!CF23  ),2),0))=10,"A+",IF((ROUND(TRUNC(('TRI-2'!CF23  ),2),0))=9,"A-",IF((ROUND(TRUNC(('TRI-2'!CF23   ),2),0))=8,"B+",IF((ROUND(TRUNC(('TRI-2'!CF23 ),2),0))=7,"B-",IF((ROUND(TRUNC(('TRI-2'!CF23  ),2),0))=6,"C+",IF((ROUND(TRUNC(('TRI-2'!CF23  ),2),0))=5,"C-",IF((ROUND(TRUNC(('TRI-2'!CF23  ),2),0))=4,"D+",IF((ROUND(TRUNC(('TRI-2'!CF23 ),2),0))=3,"D-",IF((ROUND(TRUNC(('TRI-2'!CF23 ),2),0))=2,"E+",IF((ROUND(TRUNC(('TRI-2'!CF23  ),2),0))&lt;=1,"E-","")))))))))))</f>
        <v>A+</v>
      </c>
      <c r="CG23" s="51" t="str">
        <f>IF(OR('TRI-2'!CG23 ="",'TRI-2'!CG23&lt;0,'TRI-2'!CG23  &gt;10),"",IF((ROUND(TRUNC(('TRI-2'!CG23  ),2),0))=10,"A+",IF((ROUND(TRUNC(('TRI-2'!CG23  ),2),0))=9,"A-",IF((ROUND(TRUNC(('TRI-2'!CG23   ),2),0))=8,"B+",IF((ROUND(TRUNC(('TRI-2'!CG23 ),2),0))=7,"B-",IF((ROUND(TRUNC(('TRI-2'!CG23  ),2),0))=6,"C+",IF((ROUND(TRUNC(('TRI-2'!CG23  ),2),0))=5,"C-",IF((ROUND(TRUNC(('TRI-2'!CG23  ),2),0))=4,"D+",IF((ROUND(TRUNC(('TRI-2'!CG23 ),2),0))=3,"D-",IF((ROUND(TRUNC(('TRI-2'!CG23 ),2),0))=2,"E+",IF((ROUND(TRUNC(('TRI-2'!CG23  ),2),0))&lt;=1,"E-","")))))))))))</f>
        <v>A+</v>
      </c>
      <c r="CH23" s="51" t="str">
        <f>IF(OR('TRI-2'!CH23 ="",'TRI-2'!CH23&lt;0,'TRI-2'!CH23  &gt;10),"",IF((ROUND(TRUNC(('TRI-2'!CH23  ),2),0))=10,"A+",IF((ROUND(TRUNC(('TRI-2'!CH23  ),2),0))=9,"A-",IF((ROUND(TRUNC(('TRI-2'!CH23   ),2),0))=8,"B+",IF((ROUND(TRUNC(('TRI-2'!CH23 ),2),0))=7,"B-",IF((ROUND(TRUNC(('TRI-2'!CH23  ),2),0))=6,"C+",IF((ROUND(TRUNC(('TRI-2'!CH23  ),2),0))=5,"C-",IF((ROUND(TRUNC(('TRI-2'!CH23  ),2),0))=4,"D+",IF((ROUND(TRUNC(('TRI-2'!CH23 ),2),0))=3,"D-",IF((ROUND(TRUNC(('TRI-2'!CH23 ),2),0))=2,"E+",IF((ROUND(TRUNC(('TRI-2'!CH23  ),2),0))&lt;=1,"E-","")))))))))))</f>
        <v>B+</v>
      </c>
      <c r="CI23" s="51" t="str">
        <f>IF(OR('TRI-2'!CI23 ="",'TRI-2'!CI23&lt;0,'TRI-2'!CI23  &gt;10),"",IF((ROUND(TRUNC(('TRI-2'!CI23  ),2),0))=10,"A+",IF((ROUND(TRUNC(('TRI-2'!CI23  ),2),0))=9,"A-",IF((ROUND(TRUNC(('TRI-2'!CI23   ),2),0))=8,"B+",IF((ROUND(TRUNC(('TRI-2'!CI23 ),2),0))=7,"B-",IF((ROUND(TRUNC(('TRI-2'!CI23  ),2),0))=6,"C+",IF((ROUND(TRUNC(('TRI-2'!CI23  ),2),0))=5,"C-",IF((ROUND(TRUNC(('TRI-2'!CI23  ),2),0))=4,"D+",IF((ROUND(TRUNC(('TRI-2'!CI23 ),2),0))=3,"D-",IF((ROUND(TRUNC(('TRI-2'!CI23 ),2),0))=2,"E+",IF((ROUND(TRUNC(('TRI-2'!CI23  ),2),0))&lt;=1,"E-","")))))))))))</f>
        <v>B+</v>
      </c>
      <c r="CJ23" s="51" t="str">
        <f>IF(OR('TRI-2'!CJ23 ="",'TRI-2'!CJ23&lt;0,'TRI-2'!CJ23  &gt;10),"",IF((ROUND(TRUNC(('TRI-2'!CJ23  ),2),0))=10,"A+",IF((ROUND(TRUNC(('TRI-2'!CJ23  ),2),0))=9,"A-",IF((ROUND(TRUNC(('TRI-2'!CJ23   ),2),0))=8,"B+",IF((ROUND(TRUNC(('TRI-2'!CJ23 ),2),0))=7,"B-",IF((ROUND(TRUNC(('TRI-2'!CJ23  ),2),0))=6,"C+",IF((ROUND(TRUNC(('TRI-2'!CJ23  ),2),0))=5,"C-",IF((ROUND(TRUNC(('TRI-2'!CJ23  ),2),0))=4,"D+",IF((ROUND(TRUNC(('TRI-2'!CJ23 ),2),0))=3,"D-",IF((ROUND(TRUNC(('TRI-2'!CJ23 ),2),0))=2,"E+",IF((ROUND(TRUNC(('TRI-2'!CJ23  ),2),0))&lt;=1,"E-","")))))))))))</f>
        <v>B+</v>
      </c>
      <c r="CK23" s="51" t="str">
        <f>IF(OR('TRI-2'!CK23 ="",'TRI-2'!CK23&lt;0,'TRI-2'!CK23  &gt;10),"",IF((ROUND(TRUNC(('TRI-2'!CK23  ),2),0))=10,"A+",IF((ROUND(TRUNC(('TRI-2'!CK23  ),2),0))=9,"A-",IF((ROUND(TRUNC(('TRI-2'!CK23   ),2),0))=8,"B+",IF((ROUND(TRUNC(('TRI-2'!CK23 ),2),0))=7,"B-",IF((ROUND(TRUNC(('TRI-2'!CK23  ),2),0))=6,"C+",IF((ROUND(TRUNC(('TRI-2'!CK23  ),2),0))=5,"C-",IF((ROUND(TRUNC(('TRI-2'!CK23  ),2),0))=4,"D+",IF((ROUND(TRUNC(('TRI-2'!CK23 ),2),0))=3,"D-",IF((ROUND(TRUNC(('TRI-2'!CK23 ),2),0))=2,"E+",IF((ROUND(TRUNC(('TRI-2'!CK23  ),2),0))&lt;=1,"E-","")))))))))))</f>
        <v>B+</v>
      </c>
      <c r="CL23" s="51" t="str">
        <f>IF(OR('TRI-2'!CL23 ="",'TRI-2'!CL23&lt;0,'TRI-2'!CL23  &gt;10),"",IF((ROUND(TRUNC(('TRI-2'!CL23  ),2),0))=10,"A+",IF((ROUND(TRUNC(('TRI-2'!CL23  ),2),0))=9,"A-",IF((ROUND(TRUNC(('TRI-2'!CL23   ),2),0))=8,"B+",IF((ROUND(TRUNC(('TRI-2'!CL23 ),2),0))=7,"B-",IF((ROUND(TRUNC(('TRI-2'!CL23  ),2),0))=6,"C+",IF((ROUND(TRUNC(('TRI-2'!CL23  ),2),0))=5,"C-",IF((ROUND(TRUNC(('TRI-2'!CL23  ),2),0))=4,"D+",IF((ROUND(TRUNC(('TRI-2'!CL23 ),2),0))=3,"D-",IF((ROUND(TRUNC(('TRI-2'!CL23 ),2),0))=2,"E+",IF((ROUND(TRUNC(('TRI-2'!CL23  ),2),0))&lt;=1,"E-","")))))))))))</f>
        <v>B+</v>
      </c>
      <c r="CM23" s="51" t="str">
        <f>IF(OR('TRI-2'!CM23 ="",'TRI-2'!CM23&lt;0,'TRI-2'!CM23  &gt;10),"",IF((ROUND(TRUNC(('TRI-2'!CM23  ),2),0))=10,"A+",IF((ROUND(TRUNC(('TRI-2'!CM23  ),2),0))=9,"A-",IF((ROUND(TRUNC(('TRI-2'!CM23   ),2),0))=8,"B+",IF((ROUND(TRUNC(('TRI-2'!CM23 ),2),0))=7,"B-",IF((ROUND(TRUNC(('TRI-2'!CM23  ),2),0))=6,"C+",IF((ROUND(TRUNC(('TRI-2'!CM23  ),2),0))=5,"C-",IF((ROUND(TRUNC(('TRI-2'!CM23  ),2),0))=4,"D+",IF((ROUND(TRUNC(('TRI-2'!CM23 ),2),0))=3,"D-",IF((ROUND(TRUNC(('TRI-2'!CM23 ),2),0))=2,"E+",IF((ROUND(TRUNC(('TRI-2'!CM23  ),2),0))&lt;=1,"E-","")))))))))))</f>
        <v>B+</v>
      </c>
      <c r="CN23" s="51" t="str">
        <f>IF(OR('TRI-2'!CN23 ="",'TRI-2'!CN23&lt;0,'TRI-2'!CN23  &gt;10),"",IF((ROUND(TRUNC(('TRI-2'!CN23  ),2),0))=10,"A+",IF((ROUND(TRUNC(('TRI-2'!CN23  ),2),0))=9,"A-",IF((ROUND(TRUNC(('TRI-2'!CN23   ),2),0))=8,"B+",IF((ROUND(TRUNC(('TRI-2'!CN23 ),2),0))=7,"B-",IF((ROUND(TRUNC(('TRI-2'!CN23  ),2),0))=6,"C+",IF((ROUND(TRUNC(('TRI-2'!CN23  ),2),0))=5,"C-",IF((ROUND(TRUNC(('TRI-2'!CN23  ),2),0))=4,"D+",IF((ROUND(TRUNC(('TRI-2'!CN23 ),2),0))=3,"D-",IF((ROUND(TRUNC(('TRI-2'!CN23 ),2),0))=2,"E+",IF((ROUND(TRUNC(('TRI-2'!CN23  ),2),0))&lt;=1,"E-","")))))))))))</f>
        <v>B+</v>
      </c>
      <c r="CO23" s="51" t="str">
        <f>IF(OR('TRI-2'!CO23 ="",'TRI-2'!CO23&lt;0,'TRI-2'!CO23  &gt;10),"",IF((ROUND(TRUNC(('TRI-2'!CO23  ),2),0))=10,"A+",IF((ROUND(TRUNC(('TRI-2'!CO23  ),2),0))=9,"A-",IF((ROUND(TRUNC(('TRI-2'!CO23   ),2),0))=8,"B+",IF((ROUND(TRUNC(('TRI-2'!CO23 ),2),0))=7,"B-",IF((ROUND(TRUNC(('TRI-2'!CO23  ),2),0))=6,"C+",IF((ROUND(TRUNC(('TRI-2'!CO23  ),2),0))=5,"C-",IF((ROUND(TRUNC(('TRI-2'!CO23  ),2),0))=4,"D+",IF((ROUND(TRUNC(('TRI-2'!CO23 ),2),0))=3,"D-",IF((ROUND(TRUNC(('TRI-2'!CO23 ),2),0))=2,"E+",IF((ROUND(TRUNC(('TRI-2'!CO23  ),2),0))&lt;=1,"E-","")))))))))))</f>
        <v>B+</v>
      </c>
      <c r="CP23" s="51" t="str">
        <f>IF(OR('TRI-2'!CP23 ="",'TRI-2'!CP23&lt;0,'TRI-2'!CP23  &gt;10),"",IF((ROUND(TRUNC(('TRI-2'!CP23  ),2),0))=10,"A+",IF((ROUND(TRUNC(('TRI-2'!CP23  ),2),0))=9,"A-",IF((ROUND(TRUNC(('TRI-2'!CP23   ),2),0))=8,"B+",IF((ROUND(TRUNC(('TRI-2'!CP23 ),2),0))=7,"B-",IF((ROUND(TRUNC(('TRI-2'!CP23  ),2),0))=6,"C+",IF((ROUND(TRUNC(('TRI-2'!CP23  ),2),0))=5,"C-",IF((ROUND(TRUNC(('TRI-2'!CP23  ),2),0))=4,"D+",IF((ROUND(TRUNC(('TRI-2'!CP23 ),2),0))=3,"D-",IF((ROUND(TRUNC(('TRI-2'!CP23 ),2),0))=2,"E+",IF((ROUND(TRUNC(('TRI-2'!CP23  ),2),0))&lt;=1,"E-","")))))))))))</f>
        <v>B+</v>
      </c>
      <c r="CQ23" s="51" t="str">
        <f>IF(OR('TRI-2'!CQ23 ="",'TRI-2'!CQ23&lt;0,'TRI-2'!CQ23  &gt;10),"",IF((ROUND(TRUNC(('TRI-2'!CQ23  ),2),0))=10,"A+",IF((ROUND(TRUNC(('TRI-2'!CQ23  ),2),0))=9,"A-",IF((ROUND(TRUNC(('TRI-2'!CQ23   ),2),0))=8,"B+",IF((ROUND(TRUNC(('TRI-2'!CQ23 ),2),0))=7,"B-",IF((ROUND(TRUNC(('TRI-2'!CQ23  ),2),0))=6,"C+",IF((ROUND(TRUNC(('TRI-2'!CQ23  ),2),0))=5,"C-",IF((ROUND(TRUNC(('TRI-2'!CQ23  ),2),0))=4,"D+",IF((ROUND(TRUNC(('TRI-2'!CQ23 ),2),0))=3,"D-",IF((ROUND(TRUNC(('TRI-2'!CQ23 ),2),0))=2,"E+",IF((ROUND(TRUNC(('TRI-2'!CQ23  ),2),0))&lt;=1,"E-","")))))))))))</f>
        <v>B+</v>
      </c>
      <c r="CR23" s="51" t="str">
        <f>IF(OR('TRI-2'!CR23 ="",'TRI-2'!CR23&lt;0,'TRI-2'!CR23  &gt;10),"",IF((ROUND(TRUNC(('TRI-2'!CR23  ),2),0))=10,"A+",IF((ROUND(TRUNC(('TRI-2'!CR23  ),2),0))=9,"A-",IF((ROUND(TRUNC(('TRI-2'!CR23   ),2),0))=8,"B+",IF((ROUND(TRUNC(('TRI-2'!CR23 ),2),0))=7,"B-",IF((ROUND(TRUNC(('TRI-2'!CR23  ),2),0))=6,"C+",IF((ROUND(TRUNC(('TRI-2'!CR23  ),2),0))=5,"C-",IF((ROUND(TRUNC(('TRI-2'!CR23  ),2),0))=4,"D+",IF((ROUND(TRUNC(('TRI-2'!CR23 ),2),0))=3,"D-",IF((ROUND(TRUNC(('TRI-2'!CR23 ),2),0))=2,"E+",IF((ROUND(TRUNC(('TRI-2'!CR23  ),2),0))&lt;=1,"E-","")))))))))))</f>
        <v>B+</v>
      </c>
      <c r="CS23" s="51" t="str">
        <f>IF(OR('TRI-2'!CS23 ="",'TRI-2'!CS23&lt;0,'TRI-2'!CS23  &gt;10),"",IF((ROUND(TRUNC(('TRI-2'!CS23  ),2),0))=10,"A+",IF((ROUND(TRUNC(('TRI-2'!CS23  ),2),0))=9,"A-",IF((ROUND(TRUNC(('TRI-2'!CS23   ),2),0))=8,"B+",IF((ROUND(TRUNC(('TRI-2'!CS23 ),2),0))=7,"B-",IF((ROUND(TRUNC(('TRI-2'!CS23  ),2),0))=6,"C+",IF((ROUND(TRUNC(('TRI-2'!CS23  ),2),0))=5,"C-",IF((ROUND(TRUNC(('TRI-2'!CS23  ),2),0))=4,"D+",IF((ROUND(TRUNC(('TRI-2'!CS23 ),2),0))=3,"D-",IF((ROUND(TRUNC(('TRI-2'!CS23 ),2),0))=2,"E+",IF((ROUND(TRUNC(('TRI-2'!CS23  ),2),0))&lt;=1,"E-","")))))))))))</f>
        <v>B+</v>
      </c>
      <c r="CT23" s="51" t="str">
        <f>IF(OR('TRI-2'!CT23 ="",'TRI-2'!CT23&lt;0,'TRI-2'!CT23  &gt;10),"",IF((ROUND(TRUNC(('TRI-2'!CT23  ),2),0))=10,"A+",IF((ROUND(TRUNC(('TRI-2'!CT23  ),2),0))=9,"A-",IF((ROUND(TRUNC(('TRI-2'!CT23   ),2),0))=8,"B+",IF((ROUND(TRUNC(('TRI-2'!CT23 ),2),0))=7,"B-",IF((ROUND(TRUNC(('TRI-2'!CT23  ),2),0))=6,"C+",IF((ROUND(TRUNC(('TRI-2'!CT23  ),2),0))=5,"C-",IF((ROUND(TRUNC(('TRI-2'!CT23  ),2),0))=4,"D+",IF((ROUND(TRUNC(('TRI-2'!CT23 ),2),0))=3,"D-",IF((ROUND(TRUNC(('TRI-2'!CT23 ),2),0))=2,"E+",IF((ROUND(TRUNC(('TRI-2'!CT23  ),2),0))&lt;=1,"E-","")))))))))))</f>
        <v>B+</v>
      </c>
      <c r="CU23" s="51" t="str">
        <f>IF(OR('TRI-2'!CU23 ="",'TRI-2'!CU23&lt;0,'TRI-2'!CU23  &gt;10),"",IF((ROUND(TRUNC(('TRI-2'!CU23  ),2),0))=10,"A+",IF((ROUND(TRUNC(('TRI-2'!CU23  ),2),0))=9,"A-",IF((ROUND(TRUNC(('TRI-2'!CU23   ),2),0))=8,"B+",IF((ROUND(TRUNC(('TRI-2'!CU23 ),2),0))=7,"B-",IF((ROUND(TRUNC(('TRI-2'!CU23  ),2),0))=6,"C+",IF((ROUND(TRUNC(('TRI-2'!CU23  ),2),0))=5,"C-",IF((ROUND(TRUNC(('TRI-2'!CU23  ),2),0))=4,"D+",IF((ROUND(TRUNC(('TRI-2'!CU23 ),2),0))=3,"D-",IF((ROUND(TRUNC(('TRI-2'!CU23 ),2),0))=2,"E+",IF((ROUND(TRUNC(('TRI-2'!CU23  ),2),0))&lt;=1,"E-","")))))))))))</f>
        <v>B+</v>
      </c>
      <c r="CV23" s="51" t="str">
        <f>IF(OR('TRI-2'!CV23 ="",'TRI-2'!CV23&lt;0,'TRI-2'!CV23  &gt;10),"",IF((ROUND(TRUNC(('TRI-2'!CV23  ),2),0))=10,"A+",IF((ROUND(TRUNC(('TRI-2'!CV23  ),2),0))=9,"A-",IF((ROUND(TRUNC(('TRI-2'!CV23   ),2),0))=8,"B+",IF((ROUND(TRUNC(('TRI-2'!CV23 ),2),0))=7,"B-",IF((ROUND(TRUNC(('TRI-2'!CV23  ),2),0))=6,"C+",IF((ROUND(TRUNC(('TRI-2'!CV23  ),2),0))=5,"C-",IF((ROUND(TRUNC(('TRI-2'!CV23  ),2),0))=4,"D+",IF((ROUND(TRUNC(('TRI-2'!CV23 ),2),0))=3,"D-",IF((ROUND(TRUNC(('TRI-2'!CV23 ),2),0))=2,"E+",IF((ROUND(TRUNC(('TRI-2'!CV23  ),2),0))&lt;=1,"E-","")))))))))))</f>
        <v>B+</v>
      </c>
      <c r="CW23" s="51" t="str">
        <f>IF(OR('TRI-2'!CW23 ="",'TRI-2'!CW23&lt;0,'TRI-2'!CW23  &gt;10),"",IF((ROUND(TRUNC(('TRI-2'!CW23  ),2),0))=10,"A+",IF((ROUND(TRUNC(('TRI-2'!CW23  ),2),0))=9,"A-",IF((ROUND(TRUNC(('TRI-2'!CW23   ),2),0))=8,"B+",IF((ROUND(TRUNC(('TRI-2'!CW23 ),2),0))=7,"B-",IF((ROUND(TRUNC(('TRI-2'!CW23  ),2),0))=6,"C+",IF((ROUND(TRUNC(('TRI-2'!CW23  ),2),0))=5,"C-",IF((ROUND(TRUNC(('TRI-2'!CW23  ),2),0))=4,"D+",IF((ROUND(TRUNC(('TRI-2'!CW23 ),2),0))=3,"D-",IF((ROUND(TRUNC(('TRI-2'!CW23 ),2),0))=2,"E+",IF((ROUND(TRUNC(('TRI-2'!CW23  ),2),0))&lt;=1,"E-","")))))))))))</f>
        <v>B+</v>
      </c>
      <c r="CX23" s="51" t="str">
        <f>IF(OR('TRI-2'!CX23 ="",'TRI-2'!CX23&lt;0,'TRI-2'!CX23  &gt;10),"",IF((ROUND(TRUNC(('TRI-2'!CX23  ),2),0))=10,"A+",IF((ROUND(TRUNC(('TRI-2'!CX23  ),2),0))=9,"A-",IF((ROUND(TRUNC(('TRI-2'!CX23   ),2),0))=8,"B+",IF((ROUND(TRUNC(('TRI-2'!CX23 ),2),0))=7,"B-",IF((ROUND(TRUNC(('TRI-2'!CX23  ),2),0))=6,"C+",IF((ROUND(TRUNC(('TRI-2'!CX23  ),2),0))=5,"C-",IF((ROUND(TRUNC(('TRI-2'!CX23  ),2),0))=4,"D+",IF((ROUND(TRUNC(('TRI-2'!CX23 ),2),0))=3,"D-",IF((ROUND(TRUNC(('TRI-2'!CX23 ),2),0))=2,"E+",IF((ROUND(TRUNC(('TRI-2'!CX23  ),2),0))&lt;=1,"E-","")))))))))))</f>
        <v>B+</v>
      </c>
      <c r="CY23" s="51" t="str">
        <f>IF(OR('TRI-2'!CY23 ="",'TRI-2'!CY23&lt;0,'TRI-2'!CY23  &gt;10),"",IF((ROUND(TRUNC(('TRI-2'!CY23  ),2),0))=10,"A+",IF((ROUND(TRUNC(('TRI-2'!CY23  ),2),0))=9,"A-",IF((ROUND(TRUNC(('TRI-2'!CY23   ),2),0))=8,"B+",IF((ROUND(TRUNC(('TRI-2'!CY23 ),2),0))=7,"B-",IF((ROUND(TRUNC(('TRI-2'!CY23  ),2),0))=6,"C+",IF((ROUND(TRUNC(('TRI-2'!CY23  ),2),0))=5,"C-",IF((ROUND(TRUNC(('TRI-2'!CY23  ),2),0))=4,"D+",IF((ROUND(TRUNC(('TRI-2'!CY23 ),2),0))=3,"D-",IF((ROUND(TRUNC(('TRI-2'!CY23 ),2),0))=2,"E+",IF((ROUND(TRUNC(('TRI-2'!CY23  ),2),0))&lt;=1,"E-","")))))))))))</f>
        <v>B+</v>
      </c>
      <c r="CZ23" s="51" t="str">
        <f>IF(OR('TRI-2'!CZ23 ="",'TRI-2'!CZ23&lt;0,'TRI-2'!CZ23  &gt;10),"",IF((ROUND(TRUNC(('TRI-2'!CZ23  ),2),0))=10,"A+",IF((ROUND(TRUNC(('TRI-2'!CZ23  ),2),0))=9,"A-",IF((ROUND(TRUNC(('TRI-2'!CZ23   ),2),0))=8,"B+",IF((ROUND(TRUNC(('TRI-2'!CZ23 ),2),0))=7,"B-",IF((ROUND(TRUNC(('TRI-2'!CZ23  ),2),0))=6,"C+",IF((ROUND(TRUNC(('TRI-2'!CZ23  ),2),0))=5,"C-",IF((ROUND(TRUNC(('TRI-2'!CZ23  ),2),0))=4,"D+",IF((ROUND(TRUNC(('TRI-2'!CZ23 ),2),0))=3,"D-",IF((ROUND(TRUNC(('TRI-2'!CZ23 ),2),0))=2,"E+",IF((ROUND(TRUNC(('TRI-2'!CZ23  ),2),0))&lt;=1,"E-","")))))))))))</f>
        <v>B+</v>
      </c>
      <c r="DA23" s="51" t="str">
        <f>IF(OR('TRI-2'!DA23 ="",'TRI-2'!DA23&lt;0,'TRI-2'!DA23  &gt;10),"",IF((ROUND(TRUNC(('TRI-2'!DA23  ),2),0))=10,"A+",IF((ROUND(TRUNC(('TRI-2'!DA23  ),2),0))=9,"A-",IF((ROUND(TRUNC(('TRI-2'!DA23   ),2),0))=8,"B+",IF((ROUND(TRUNC(('TRI-2'!DA23 ),2),0))=7,"B-",IF((ROUND(TRUNC(('TRI-2'!DA23  ),2),0))=6,"C+",IF((ROUND(TRUNC(('TRI-2'!DA23  ),2),0))=5,"C-",IF((ROUND(TRUNC(('TRI-2'!DA23  ),2),0))=4,"D+",IF((ROUND(TRUNC(('TRI-2'!DA23 ),2),0))=3,"D-",IF((ROUND(TRUNC(('TRI-2'!DA23 ),2),0))=2,"E+",IF((ROUND(TRUNC(('TRI-2'!DA23  ),2),0))&lt;=1,"E-","")))))))))))</f>
        <v>B+</v>
      </c>
      <c r="DB23" s="51" t="str">
        <f>IF(OR('TRI-2'!DB23 ="",'TRI-2'!DB23&lt;0,'TRI-2'!DB23  &gt;10),"",IF((ROUND(TRUNC(('TRI-2'!DB23  ),2),0))=10,"A+",IF((ROUND(TRUNC(('TRI-2'!DB23  ),2),0))=9,"A-",IF((ROUND(TRUNC(('TRI-2'!DB23   ),2),0))=8,"B+",IF((ROUND(TRUNC(('TRI-2'!DB23 ),2),0))=7,"B-",IF((ROUND(TRUNC(('TRI-2'!DB23  ),2),0))=6,"C+",IF((ROUND(TRUNC(('TRI-2'!DB23  ),2),0))=5,"C-",IF((ROUND(TRUNC(('TRI-2'!DB23  ),2),0))=4,"D+",IF((ROUND(TRUNC(('TRI-2'!DB23 ),2),0))=3,"D-",IF((ROUND(TRUNC(('TRI-2'!DB23 ),2),0))=2,"E+",IF((ROUND(TRUNC(('TRI-2'!DB23  ),2),0))&lt;=1,"E-","")))))))))))</f>
        <v>B+</v>
      </c>
      <c r="DC23" s="51" t="str">
        <f>IF(OR('TRI-2'!DC23 ="",'TRI-2'!DC23&lt;0,'TRI-2'!DC23  &gt;10),"",IF((ROUND(TRUNC(('TRI-2'!DC23  ),2),0))=10,"A+",IF((ROUND(TRUNC(('TRI-2'!DC23  ),2),0))=9,"A-",IF((ROUND(TRUNC(('TRI-2'!DC23   ),2),0))=8,"B+",IF((ROUND(TRUNC(('TRI-2'!DC23 ),2),0))=7,"B-",IF((ROUND(TRUNC(('TRI-2'!DC23  ),2),0))=6,"C+",IF((ROUND(TRUNC(('TRI-2'!DC23  ),2),0))=5,"C-",IF((ROUND(TRUNC(('TRI-2'!DC23  ),2),0))=4,"D+",IF((ROUND(TRUNC(('TRI-2'!DC23 ),2),0))=3,"D-",IF((ROUND(TRUNC(('TRI-2'!DC23 ),2),0))=2,"E+",IF((ROUND(TRUNC(('TRI-2'!DC23  ),2),0))&lt;=1,"E-","")))))))))))</f>
        <v>B+</v>
      </c>
      <c r="DD23" s="51" t="str">
        <f>IF(OR('TRI-2'!DD23 ="",'TRI-2'!DD23&lt;0,'TRI-2'!DD23  &gt;10),"",IF((ROUND(TRUNC(('TRI-2'!DD23  ),2),0))=10,"A+",IF((ROUND(TRUNC(('TRI-2'!DD23  ),2),0))=9,"A-",IF((ROUND(TRUNC(('TRI-2'!DD23   ),2),0))=8,"B+",IF((ROUND(TRUNC(('TRI-2'!DD23 ),2),0))=7,"B-",IF((ROUND(TRUNC(('TRI-2'!DD23  ),2),0))=6,"C+",IF((ROUND(TRUNC(('TRI-2'!DD23  ),2),0))=5,"C-",IF((ROUND(TRUNC(('TRI-2'!DD23  ),2),0))=4,"D+",IF((ROUND(TRUNC(('TRI-2'!DD23 ),2),0))=3,"D-",IF((ROUND(TRUNC(('TRI-2'!DD23 ),2),0))=2,"E+",IF((ROUND(TRUNC(('TRI-2'!DD23  ),2),0))&lt;=1,"E-","")))))))))))</f>
        <v>A+</v>
      </c>
      <c r="DE23" s="51" t="str">
        <f>IF(OR('TRI-2'!DE23 ="",'TRI-2'!DE23&lt;0,'TRI-2'!DE23  &gt;10),"",IF((ROUND(TRUNC(('TRI-2'!DE23  ),2),0))=10,"A+",IF((ROUND(TRUNC(('TRI-2'!DE23  ),2),0))=9,"A-",IF((ROUND(TRUNC(('TRI-2'!DE23   ),2),0))=8,"B+",IF((ROUND(TRUNC(('TRI-2'!DE23 ),2),0))=7,"B-",IF((ROUND(TRUNC(('TRI-2'!DE23  ),2),0))=6,"C+",IF((ROUND(TRUNC(('TRI-2'!DE23  ),2),0))=5,"C-",IF((ROUND(TRUNC(('TRI-2'!DE23  ),2),0))=4,"D+",IF((ROUND(TRUNC(('TRI-2'!DE23 ),2),0))=3,"D-",IF((ROUND(TRUNC(('TRI-2'!DE23 ),2),0))=2,"E+",IF((ROUND(TRUNC(('TRI-2'!DE23  ),2),0))&lt;=1,"E-","")))))))))))</f>
        <v>A+</v>
      </c>
      <c r="DF23" s="51" t="str">
        <f>IF(OR('TRI-2'!DF23 ="",'TRI-2'!DF23&lt;0,'TRI-2'!DF23  &gt;10),"",IF((ROUND(TRUNC(('TRI-2'!DF23  ),2),0))=10,"A+",IF((ROUND(TRUNC(('TRI-2'!DF23  ),2),0))=9,"A-",IF((ROUND(TRUNC(('TRI-2'!DF23   ),2),0))=8,"B+",IF((ROUND(TRUNC(('TRI-2'!DF23 ),2),0))=7,"B-",IF((ROUND(TRUNC(('TRI-2'!DF23  ),2),0))=6,"C+",IF((ROUND(TRUNC(('TRI-2'!DF23  ),2),0))=5,"C-",IF((ROUND(TRUNC(('TRI-2'!DF23  ),2),0))=4,"D+",IF((ROUND(TRUNC(('TRI-2'!DF23 ),2),0))=3,"D-",IF((ROUND(TRUNC(('TRI-2'!DF23 ),2),0))=2,"E+",IF((ROUND(TRUNC(('TRI-2'!DF23  ),2),0))&lt;=1,"E-","")))))))))))</f>
        <v>A+</v>
      </c>
      <c r="DG23" s="51" t="str">
        <f>IF(OR('TRI-2'!DG23 ="",'TRI-2'!DG23&lt;0,'TRI-2'!DG23  &gt;10),"",IF((ROUND(TRUNC(('TRI-2'!DG23  ),2),0))=10,"A+",IF((ROUND(TRUNC(('TRI-2'!DG23  ),2),0))=9,"A-",IF((ROUND(TRUNC(('TRI-2'!DG23   ),2),0))=8,"B+",IF((ROUND(TRUNC(('TRI-2'!DG23 ),2),0))=7,"B-",IF((ROUND(TRUNC(('TRI-2'!DG23  ),2),0))=6,"C+",IF((ROUND(TRUNC(('TRI-2'!DG23  ),2),0))=5,"C-",IF((ROUND(TRUNC(('TRI-2'!DG23  ),2),0))=4,"D+",IF((ROUND(TRUNC(('TRI-2'!DG23 ),2),0))=3,"D-",IF((ROUND(TRUNC(('TRI-2'!DG23 ),2),0))=2,"E+",IF((ROUND(TRUNC(('TRI-2'!DG23  ),2),0))&lt;=1,"E-","")))))))))))</f>
        <v>A+</v>
      </c>
      <c r="DH23" s="51" t="str">
        <f>IF(OR('TRI-2'!DH23 ="",'TRI-2'!DH23&lt;0,'TRI-2'!DH23  &gt;10),"",IF((ROUND(TRUNC(('TRI-2'!DH23  ),2),0))=10,"A+",IF((ROUND(TRUNC(('TRI-2'!DH23  ),2),0))=9,"A-",IF((ROUND(TRUNC(('TRI-2'!DH23   ),2),0))=8,"B+",IF((ROUND(TRUNC(('TRI-2'!DH23 ),2),0))=7,"B-",IF((ROUND(TRUNC(('TRI-2'!DH23  ),2),0))=6,"C+",IF((ROUND(TRUNC(('TRI-2'!DH23  ),2),0))=5,"C-",IF((ROUND(TRUNC(('TRI-2'!DH23  ),2),0))=4,"D+",IF((ROUND(TRUNC(('TRI-2'!DH23 ),2),0))=3,"D-",IF((ROUND(TRUNC(('TRI-2'!DH23 ),2),0))=2,"E+",IF((ROUND(TRUNC(('TRI-2'!DH23  ),2),0))&lt;=1,"E-","")))))))))))</f>
        <v>A+</v>
      </c>
      <c r="DI23" s="51" t="str">
        <f>IF(OR('TRI-2'!DI23 ="",'TRI-2'!DI23&lt;0,'TRI-2'!DI23  &gt;10),"",IF((ROUND(TRUNC(('TRI-2'!DI23  ),2),0))=10,"A+",IF((ROUND(TRUNC(('TRI-2'!DI23  ),2),0))=9,"A-",IF((ROUND(TRUNC(('TRI-2'!DI23   ),2),0))=8,"B+",IF((ROUND(TRUNC(('TRI-2'!DI23 ),2),0))=7,"B-",IF((ROUND(TRUNC(('TRI-2'!DI23  ),2),0))=6,"C+",IF((ROUND(TRUNC(('TRI-2'!DI23  ),2),0))=5,"C-",IF((ROUND(TRUNC(('TRI-2'!DI23  ),2),0))=4,"D+",IF((ROUND(TRUNC(('TRI-2'!DI23 ),2),0))=3,"D-",IF((ROUND(TRUNC(('TRI-2'!DI23 ),2),0))=2,"E+",IF((ROUND(TRUNC(('TRI-2'!DI23  ),2),0))&lt;=1,"E-","")))))))))))</f>
        <v>A+</v>
      </c>
      <c r="DJ23" s="51" t="str">
        <f>IF(OR('TRI-2'!DJ23 ="",'TRI-2'!DJ23&lt;0,'TRI-2'!DJ23  &gt;10),"",IF((ROUND(TRUNC(('TRI-2'!DJ23  ),2),0))=10,"A+",IF((ROUND(TRUNC(('TRI-2'!DJ23  ),2),0))=9,"A-",IF((ROUND(TRUNC(('TRI-2'!DJ23   ),2),0))=8,"B+",IF((ROUND(TRUNC(('TRI-2'!DJ23 ),2),0))=7,"B-",IF((ROUND(TRUNC(('TRI-2'!DJ23  ),2),0))=6,"C+",IF((ROUND(TRUNC(('TRI-2'!DJ23  ),2),0))=5,"C-",IF((ROUND(TRUNC(('TRI-2'!DJ23  ),2),0))=4,"D+",IF((ROUND(TRUNC(('TRI-2'!DJ23 ),2),0))=3,"D-",IF((ROUND(TRUNC(('TRI-2'!DJ23 ),2),0))=2,"E+",IF((ROUND(TRUNC(('TRI-2'!DJ23  ),2),0))&lt;=1,"E-","")))))))))))</f>
        <v>A+</v>
      </c>
      <c r="DK23" s="51" t="str">
        <f>IF(OR('TRI-2'!DK23 ="",'TRI-2'!DK23&lt;0,'TRI-2'!DK23  &gt;10),"",IF((ROUND(TRUNC(('TRI-2'!DK23  ),2),0))=10,"A+",IF((ROUND(TRUNC(('TRI-2'!DK23  ),2),0))=9,"A-",IF((ROUND(TRUNC(('TRI-2'!DK23   ),2),0))=8,"B+",IF((ROUND(TRUNC(('TRI-2'!DK23 ),2),0))=7,"B-",IF((ROUND(TRUNC(('TRI-2'!DK23  ),2),0))=6,"C+",IF((ROUND(TRUNC(('TRI-2'!DK23  ),2),0))=5,"C-",IF((ROUND(TRUNC(('TRI-2'!DK23  ),2),0))=4,"D+",IF((ROUND(TRUNC(('TRI-2'!DK23 ),2),0))=3,"D-",IF((ROUND(TRUNC(('TRI-2'!DK23 ),2),0))=2,"E+",IF((ROUND(TRUNC(('TRI-2'!DK23  ),2),0))&lt;=1,"E-","")))))))))))</f>
        <v>A+</v>
      </c>
      <c r="DL23" s="51" t="str">
        <f>IF(OR('TRI-2'!DL23 ="",'TRI-2'!DL23&lt;0,'TRI-2'!DL23  &gt;10),"",IF((ROUND(TRUNC(('TRI-2'!DL23  ),2),0))=10,"A+",IF((ROUND(TRUNC(('TRI-2'!DL23  ),2),0))=9,"A-",IF((ROUND(TRUNC(('TRI-2'!DL23   ),2),0))=8,"B+",IF((ROUND(TRUNC(('TRI-2'!DL23 ),2),0))=7,"B-",IF((ROUND(TRUNC(('TRI-2'!DL23  ),2),0))=6,"C+",IF((ROUND(TRUNC(('TRI-2'!DL23  ),2),0))=5,"C-",IF((ROUND(TRUNC(('TRI-2'!DL23  ),2),0))=4,"D+",IF((ROUND(TRUNC(('TRI-2'!DL23 ),2),0))=3,"D-",IF((ROUND(TRUNC(('TRI-2'!DL23 ),2),0))=2,"E+",IF((ROUND(TRUNC(('TRI-2'!DL23  ),2),0))&lt;=1,"E-","")))))))))))</f>
        <v>A+</v>
      </c>
      <c r="DM23" s="51" t="str">
        <f>IF(OR('TRI-2'!DM23 ="",'TRI-2'!DM23&lt;0,'TRI-2'!DM23  &gt;10),"",IF((ROUND(TRUNC(('TRI-2'!DM23  ),2),0))=10,"A+",IF((ROUND(TRUNC(('TRI-2'!DM23  ),2),0))=9,"A-",IF((ROUND(TRUNC(('TRI-2'!DM23   ),2),0))=8,"B+",IF((ROUND(TRUNC(('TRI-2'!DM23 ),2),0))=7,"B-",IF((ROUND(TRUNC(('TRI-2'!DM23  ),2),0))=6,"C+",IF((ROUND(TRUNC(('TRI-2'!DM23  ),2),0))=5,"C-",IF((ROUND(TRUNC(('TRI-2'!DM23  ),2),0))=4,"D+",IF((ROUND(TRUNC(('TRI-2'!DM23 ),2),0))=3,"D-",IF((ROUND(TRUNC(('TRI-2'!DM23 ),2),0))=2,"E+",IF((ROUND(TRUNC(('TRI-2'!DM23  ),2),0))&lt;=1,"E-","")))))))))))</f>
        <v>A+</v>
      </c>
      <c r="DN23" s="51" t="str">
        <f>IF(OR('TRI-2'!DN23 ="",'TRI-2'!DN23&lt;0,'TRI-2'!DN23  &gt;10),"",IF((ROUND(TRUNC(('TRI-2'!DN23  ),2),0))=10,"A+",IF((ROUND(TRUNC(('TRI-2'!DN23  ),2),0))=9,"A-",IF((ROUND(TRUNC(('TRI-2'!DN23   ),2),0))=8,"B+",IF((ROUND(TRUNC(('TRI-2'!DN23 ),2),0))=7,"B-",IF((ROUND(TRUNC(('TRI-2'!DN23  ),2),0))=6,"C+",IF((ROUND(TRUNC(('TRI-2'!DN23  ),2),0))=5,"C-",IF((ROUND(TRUNC(('TRI-2'!DN23  ),2),0))=4,"D+",IF((ROUND(TRUNC(('TRI-2'!DN23 ),2),0))=3,"D-",IF((ROUND(TRUNC(('TRI-2'!DN23 ),2),0))=2,"E+",IF((ROUND(TRUNC(('TRI-2'!DN23  ),2),0))&lt;=1,"E-","")))))))))))</f>
        <v>A+</v>
      </c>
      <c r="DO23" s="51" t="str">
        <f>IF(OR('TRI-2'!DO23 ="",'TRI-2'!DO23&lt;0,'TRI-2'!DO23  &gt;10),"",IF((ROUND(TRUNC(('TRI-2'!DO23  ),2),0))=10,"A+",IF((ROUND(TRUNC(('TRI-2'!DO23  ),2),0))=9,"A-",IF((ROUND(TRUNC(('TRI-2'!DO23   ),2),0))=8,"B+",IF((ROUND(TRUNC(('TRI-2'!DO23 ),2),0))=7,"B-",IF((ROUND(TRUNC(('TRI-2'!DO23  ),2),0))=6,"C+",IF((ROUND(TRUNC(('TRI-2'!DO23  ),2),0))=5,"C-",IF((ROUND(TRUNC(('TRI-2'!DO23  ),2),0))=4,"D+",IF((ROUND(TRUNC(('TRI-2'!DO23 ),2),0))=3,"D-",IF((ROUND(TRUNC(('TRI-2'!DO23 ),2),0))=2,"E+",IF((ROUND(TRUNC(('TRI-2'!DO23  ),2),0))&lt;=1,"E-","")))))))))))</f>
        <v>A+</v>
      </c>
      <c r="DP23" s="51" t="str">
        <f>IF(OR('TRI-2'!DP23 ="",'TRI-2'!DP23&lt;0,'TRI-2'!DP23  &gt;10),"",IF((ROUND(TRUNC(('TRI-2'!DP23  ),2),0))=10,"A+",IF((ROUND(TRUNC(('TRI-2'!DP23  ),2),0))=9,"A-",IF((ROUND(TRUNC(('TRI-2'!DP23   ),2),0))=8,"B+",IF((ROUND(TRUNC(('TRI-2'!DP23 ),2),0))=7,"B-",IF((ROUND(TRUNC(('TRI-2'!DP23  ),2),0))=6,"C+",IF((ROUND(TRUNC(('TRI-2'!DP23  ),2),0))=5,"C-",IF((ROUND(TRUNC(('TRI-2'!DP23  ),2),0))=4,"D+",IF((ROUND(TRUNC(('TRI-2'!DP23 ),2),0))=3,"D-",IF((ROUND(TRUNC(('TRI-2'!DP23 ),2),0))=2,"E+",IF((ROUND(TRUNC(('TRI-2'!DP23  ),2),0))&lt;=1,"E-","")))))))))))</f>
        <v>A+</v>
      </c>
      <c r="DQ23" s="51" t="str">
        <f>IF(OR('TRI-2'!DQ23 ="",'TRI-2'!DQ23&lt;0,'TRI-2'!DQ23  &gt;10),"",IF((ROUND(TRUNC(('TRI-2'!DQ23  ),2),0))=10,"A+",IF((ROUND(TRUNC(('TRI-2'!DQ23  ),2),0))=9,"A-",IF((ROUND(TRUNC(('TRI-2'!DQ23   ),2),0))=8,"B+",IF((ROUND(TRUNC(('TRI-2'!DQ23 ),2),0))=7,"B-",IF((ROUND(TRUNC(('TRI-2'!DQ23  ),2),0))=6,"C+",IF((ROUND(TRUNC(('TRI-2'!DQ23  ),2),0))=5,"C-",IF((ROUND(TRUNC(('TRI-2'!DQ23  ),2),0))=4,"D+",IF((ROUND(TRUNC(('TRI-2'!DQ23 ),2),0))=3,"D-",IF((ROUND(TRUNC(('TRI-2'!DQ23 ),2),0))=2,"E+",IF((ROUND(TRUNC(('TRI-2'!DQ23  ),2),0))&lt;=1,"E-","")))))))))))</f>
        <v>A+</v>
      </c>
      <c r="DR23" s="51" t="str">
        <f>IF(OR('TRI-2'!DR23 ="",'TRI-2'!DR23&lt;0,'TRI-2'!DR23  &gt;10),"",IF((ROUND(TRUNC(('TRI-2'!DR23  ),2),0))=10,"A+",IF((ROUND(TRUNC(('TRI-2'!DR23  ),2),0))=9,"A-",IF((ROUND(TRUNC(('TRI-2'!DR23   ),2),0))=8,"B+",IF((ROUND(TRUNC(('TRI-2'!DR23 ),2),0))=7,"B-",IF((ROUND(TRUNC(('TRI-2'!DR23  ),2),0))=6,"C+",IF((ROUND(TRUNC(('TRI-2'!DR23  ),2),0))=5,"C-",IF((ROUND(TRUNC(('TRI-2'!DR23  ),2),0))=4,"D+",IF((ROUND(TRUNC(('TRI-2'!DR23 ),2),0))=3,"D-",IF((ROUND(TRUNC(('TRI-2'!DR23 ),2),0))=2,"E+",IF((ROUND(TRUNC(('TRI-2'!DR23  ),2),0))&lt;=1,"E-","")))))))))))</f>
        <v>A+</v>
      </c>
      <c r="DS23" s="51" t="str">
        <f>IF(OR('TRI-2'!DS23 ="",'TRI-2'!DS23&lt;0,'TRI-2'!DS23  &gt;10),"",IF((ROUND(TRUNC(('TRI-2'!DS23  ),2),0))=10,"A+",IF((ROUND(TRUNC(('TRI-2'!DS23  ),2),0))=9,"A-",IF((ROUND(TRUNC(('TRI-2'!DS23   ),2),0))=8,"B+",IF((ROUND(TRUNC(('TRI-2'!DS23 ),2),0))=7,"B-",IF((ROUND(TRUNC(('TRI-2'!DS23  ),2),0))=6,"C+",IF((ROUND(TRUNC(('TRI-2'!DS23  ),2),0))=5,"C-",IF((ROUND(TRUNC(('TRI-2'!DS23  ),2),0))=4,"D+",IF((ROUND(TRUNC(('TRI-2'!DS23 ),2),0))=3,"D-",IF((ROUND(TRUNC(('TRI-2'!DS23 ),2),0))=2,"E+",IF((ROUND(TRUNC(('TRI-2'!DS23  ),2),0))&lt;=1,"E-","")))))))))))</f>
        <v>A+</v>
      </c>
      <c r="DT23" s="51" t="str">
        <f>IF(OR('TRI-2'!DT23 ="",'TRI-2'!DT23&lt;0,'TRI-2'!DT23  &gt;10),"",IF((ROUND(TRUNC(('TRI-2'!DT23  ),2),0))=10,"A+",IF((ROUND(TRUNC(('TRI-2'!DT23  ),2),0))=9,"A-",IF((ROUND(TRUNC(('TRI-2'!DT23   ),2),0))=8,"B+",IF((ROUND(TRUNC(('TRI-2'!DT23 ),2),0))=7,"B-",IF((ROUND(TRUNC(('TRI-2'!DT23  ),2),0))=6,"C+",IF((ROUND(TRUNC(('TRI-2'!DT23  ),2),0))=5,"C-",IF((ROUND(TRUNC(('TRI-2'!DT23  ),2),0))=4,"D+",IF((ROUND(TRUNC(('TRI-2'!DT23 ),2),0))=3,"D-",IF((ROUND(TRUNC(('TRI-2'!DT23 ),2),0))=2,"E+",IF((ROUND(TRUNC(('TRI-2'!DT23  ),2),0))&lt;=1,"E-","")))))))))))</f>
        <v>A+</v>
      </c>
      <c r="DU23" s="51" t="str">
        <f>IF(OR('TRI-2'!DU23 ="",'TRI-2'!DU23&lt;0,'TRI-2'!DU23  &gt;10),"",IF((ROUND(TRUNC(('TRI-2'!DU23  ),2),0))=10,"A+",IF((ROUND(TRUNC(('TRI-2'!DU23  ),2),0))=9,"A-",IF((ROUND(TRUNC(('TRI-2'!DU23   ),2),0))=8,"B+",IF((ROUND(TRUNC(('TRI-2'!DU23 ),2),0))=7,"B-",IF((ROUND(TRUNC(('TRI-2'!DU23  ),2),0))=6,"C+",IF((ROUND(TRUNC(('TRI-2'!DU23  ),2),0))=5,"C-",IF((ROUND(TRUNC(('TRI-2'!DU23  ),2),0))=4,"D+",IF((ROUND(TRUNC(('TRI-2'!DU23 ),2),0))=3,"D-",IF((ROUND(TRUNC(('TRI-2'!DU23 ),2),0))=2,"E+",IF((ROUND(TRUNC(('TRI-2'!DU23  ),2),0))&lt;=1,"E-","")))))))))))</f>
        <v>A+</v>
      </c>
      <c r="DV23" s="51" t="str">
        <f>IF(OR('TRI-2'!DV23 ="",'TRI-2'!DV23&lt;0,'TRI-2'!DV23  &gt;10),"",IF((ROUND(TRUNC(('TRI-2'!DV23  ),2),0))=10,"A+",IF((ROUND(TRUNC(('TRI-2'!DV23  ),2),0))=9,"A-",IF((ROUND(TRUNC(('TRI-2'!DV23   ),2),0))=8,"B+",IF((ROUND(TRUNC(('TRI-2'!DV23 ),2),0))=7,"B-",IF((ROUND(TRUNC(('TRI-2'!DV23  ),2),0))=6,"C+",IF((ROUND(TRUNC(('TRI-2'!DV23  ),2),0))=5,"C-",IF((ROUND(TRUNC(('TRI-2'!DV23  ),2),0))=4,"D+",IF((ROUND(TRUNC(('TRI-2'!DV23 ),2),0))=3,"D-",IF((ROUND(TRUNC(('TRI-2'!DV23 ),2),0))=2,"E+",IF((ROUND(TRUNC(('TRI-2'!DV23  ),2),0))&lt;=1,"E-","")))))))))))</f>
        <v>A+</v>
      </c>
      <c r="DW23" s="51" t="str">
        <f>IF(OR('TRI-2'!DW23 ="",'TRI-2'!DW23&lt;0,'TRI-2'!DW23  &gt;10),"",IF((ROUND(TRUNC(('TRI-2'!DW23  ),2),0))=10,"A+",IF((ROUND(TRUNC(('TRI-2'!DW23  ),2),0))=9,"A-",IF((ROUND(TRUNC(('TRI-2'!DW23   ),2),0))=8,"B+",IF((ROUND(TRUNC(('TRI-2'!DW23 ),2),0))=7,"B-",IF((ROUND(TRUNC(('TRI-2'!DW23  ),2),0))=6,"C+",IF((ROUND(TRUNC(('TRI-2'!DW23  ),2),0))=5,"C-",IF((ROUND(TRUNC(('TRI-2'!DW23  ),2),0))=4,"D+",IF((ROUND(TRUNC(('TRI-2'!DW23 ),2),0))=3,"D-",IF((ROUND(TRUNC(('TRI-2'!DW23 ),2),0))=2,"E+",IF((ROUND(TRUNC(('TRI-2'!DW23  ),2),0))&lt;=1,"E-","")))))))))))</f>
        <v>A+</v>
      </c>
      <c r="DX23" s="51" t="str">
        <f>IF(OR('TRI-2'!DX23 ="",'TRI-2'!DX23&lt;0,'TRI-2'!DX23  &gt;10),"",IF((ROUND(TRUNC(('TRI-2'!DX23  ),2),0))=10,"A+",IF((ROUND(TRUNC(('TRI-2'!DX23  ),2),0))=9,"A-",IF((ROUND(TRUNC(('TRI-2'!DX23   ),2),0))=8,"B+",IF((ROUND(TRUNC(('TRI-2'!DX23 ),2),0))=7,"B-",IF((ROUND(TRUNC(('TRI-2'!DX23  ),2),0))=6,"C+",IF((ROUND(TRUNC(('TRI-2'!DX23  ),2),0))=5,"C-",IF((ROUND(TRUNC(('TRI-2'!DX23  ),2),0))=4,"D+",IF((ROUND(TRUNC(('TRI-2'!DX23 ),2),0))=3,"D-",IF((ROUND(TRUNC(('TRI-2'!DX23 ),2),0))=2,"E+",IF((ROUND(TRUNC(('TRI-2'!DX23  ),2),0))&lt;=1,"E-","")))))))))))</f>
        <v>A+</v>
      </c>
      <c r="DY23" s="51" t="str">
        <f>IF(OR('TRI-2'!DY23 ="",'TRI-2'!DY23&lt;0,'TRI-2'!DY23  &gt;10),"",IF((ROUND(TRUNC(('TRI-2'!DY23  ),2),0))=10,"A+",IF((ROUND(TRUNC(('TRI-2'!DY23  ),2),0))=9,"A-",IF((ROUND(TRUNC(('TRI-2'!DY23   ),2),0))=8,"B+",IF((ROUND(TRUNC(('TRI-2'!DY23 ),2),0))=7,"B-",IF((ROUND(TRUNC(('TRI-2'!DY23  ),2),0))=6,"C+",IF((ROUND(TRUNC(('TRI-2'!DY23  ),2),0))=5,"C-",IF((ROUND(TRUNC(('TRI-2'!DY23  ),2),0))=4,"D+",IF((ROUND(TRUNC(('TRI-2'!DY23 ),2),0))=3,"D-",IF((ROUND(TRUNC(('TRI-2'!DY23 ),2),0))=2,"E+",IF((ROUND(TRUNC(('TRI-2'!DY23  ),2),0))&lt;=1,"E-","")))))))))))</f>
        <v>A+</v>
      </c>
      <c r="DZ23" s="51" t="str">
        <f>IF(OR('TRI-2'!DZ23 ="",'TRI-2'!DZ23&lt;0,'TRI-2'!DZ23  &gt;10),"",IF((ROUND(TRUNC(('TRI-2'!DZ23  ),2),0))=10,"A+",IF((ROUND(TRUNC(('TRI-2'!DZ23  ),2),0))=9,"A-",IF((ROUND(TRUNC(('TRI-2'!DZ23   ),2),0))=8,"B+",IF((ROUND(TRUNC(('TRI-2'!DZ23 ),2),0))=7,"B-",IF((ROUND(TRUNC(('TRI-2'!DZ23  ),2),0))=6,"C+",IF((ROUND(TRUNC(('TRI-2'!DZ23  ),2),0))=5,"C-",IF((ROUND(TRUNC(('TRI-2'!DZ23  ),2),0))=4,"D+",IF((ROUND(TRUNC(('TRI-2'!DZ23 ),2),0))=3,"D-",IF((ROUND(TRUNC(('TRI-2'!DZ23 ),2),0))=2,"E+",IF((ROUND(TRUNC(('TRI-2'!DZ23  ),2),0))&lt;=1,"E-","")))))))))))</f>
        <v>A+</v>
      </c>
      <c r="EA23" s="51" t="str">
        <f>IF(OR('TRI-2'!EA23 ="",'TRI-2'!EA23&lt;0,'TRI-2'!EA23  &gt;10),"",IF((ROUND(TRUNC(('TRI-2'!EA23  ),2),0))=10,"A+",IF((ROUND(TRUNC(('TRI-2'!EA23  ),2),0))=9,"A-",IF((ROUND(TRUNC(('TRI-2'!EA23   ),2),0))=8,"B+",IF((ROUND(TRUNC(('TRI-2'!EA23 ),2),0))=7,"B-",IF((ROUND(TRUNC(('TRI-2'!EA23  ),2),0))=6,"C+",IF((ROUND(TRUNC(('TRI-2'!EA23  ),2),0))=5,"C-",IF((ROUND(TRUNC(('TRI-2'!EA23  ),2),0))=4,"D+",IF((ROUND(TRUNC(('TRI-2'!EA23 ),2),0))=3,"D-",IF((ROUND(TRUNC(('TRI-2'!EA23 ),2),0))=2,"E+",IF((ROUND(TRUNC(('TRI-2'!EA23  ),2),0))&lt;=1,"E-","")))))))))))</f>
        <v>A+</v>
      </c>
      <c r="EB23" s="51" t="str">
        <f>IF(OR('TRI-2'!EB23 ="",'TRI-2'!EB23&lt;0,'TRI-2'!EB23  &gt;10),"",IF((ROUND(TRUNC(('TRI-2'!EB23  ),2),0))=10,"A+",IF((ROUND(TRUNC(('TRI-2'!EB23  ),2),0))=9,"A-",IF((ROUND(TRUNC(('TRI-2'!EB23   ),2),0))=8,"B+",IF((ROUND(TRUNC(('TRI-2'!EB23 ),2),0))=7,"B-",IF((ROUND(TRUNC(('TRI-2'!EB23  ),2),0))=6,"C+",IF((ROUND(TRUNC(('TRI-2'!EB23  ),2),0))=5,"C-",IF((ROUND(TRUNC(('TRI-2'!EB23  ),2),0))=4,"D+",IF((ROUND(TRUNC(('TRI-2'!EB23 ),2),0))=3,"D-",IF((ROUND(TRUNC(('TRI-2'!EB23 ),2),0))=2,"E+",IF((ROUND(TRUNC(('TRI-2'!EB23  ),2),0))&lt;=1,"E-","")))))))))))</f>
        <v>A+</v>
      </c>
      <c r="EC23" s="51" t="str">
        <f>IF(OR('TRI-2'!EC23 ="",'TRI-2'!EC23&lt;0,'TRI-2'!EC23  &gt;10),"",IF((ROUND(TRUNC(('TRI-2'!EC23  ),2),0))=10,"A+",IF((ROUND(TRUNC(('TRI-2'!EC23  ),2),0))=9,"A-",IF((ROUND(TRUNC(('TRI-2'!EC23   ),2),0))=8,"B+",IF((ROUND(TRUNC(('TRI-2'!EC23 ),2),0))=7,"B-",IF((ROUND(TRUNC(('TRI-2'!EC23  ),2),0))=6,"C+",IF((ROUND(TRUNC(('TRI-2'!EC23  ),2),0))=5,"C-",IF((ROUND(TRUNC(('TRI-2'!EC23  ),2),0))=4,"D+",IF((ROUND(TRUNC(('TRI-2'!EC23 ),2),0))=3,"D-",IF((ROUND(TRUNC(('TRI-2'!EC23 ),2),0))=2,"E+",IF((ROUND(TRUNC(('TRI-2'!EC23  ),2),0))&lt;=1,"E-","")))))))))))</f>
        <v>A+</v>
      </c>
      <c r="ED23" s="51" t="str">
        <f>IF(OR('TRI-2'!ED23 ="",'TRI-2'!ED23&lt;0,'TRI-2'!ED23  &gt;10),"",IF((ROUND(TRUNC(('TRI-2'!ED23  ),2),0))=10,"A+",IF((ROUND(TRUNC(('TRI-2'!ED23  ),2),0))=9,"A-",IF((ROUND(TRUNC(('TRI-2'!ED23   ),2),0))=8,"B+",IF((ROUND(TRUNC(('TRI-2'!ED23 ),2),0))=7,"B-",IF((ROUND(TRUNC(('TRI-2'!ED23  ),2),0))=6,"C+",IF((ROUND(TRUNC(('TRI-2'!ED23  ),2),0))=5,"C-",IF((ROUND(TRUNC(('TRI-2'!ED23  ),2),0))=4,"D+",IF((ROUND(TRUNC(('TRI-2'!ED23 ),2),0))=3,"D-",IF((ROUND(TRUNC(('TRI-2'!ED23 ),2),0))=2,"E+",IF((ROUND(TRUNC(('TRI-2'!ED23  ),2),0))&lt;=1,"E-","")))))))))))</f>
        <v>A+</v>
      </c>
      <c r="EE23" s="51" t="str">
        <f>IF(OR('TRI-2'!EE23 ="",'TRI-2'!EE23&lt;0,'TRI-2'!EE23  &gt;10),"",IF((ROUND(TRUNC(('TRI-2'!EE23  ),2),0))=10,"A+",IF((ROUND(TRUNC(('TRI-2'!EE23  ),2),0))=9,"A-",IF((ROUND(TRUNC(('TRI-2'!EE23   ),2),0))=8,"B+",IF((ROUND(TRUNC(('TRI-2'!EE23 ),2),0))=7,"B-",IF((ROUND(TRUNC(('TRI-2'!EE23  ),2),0))=6,"C+",IF((ROUND(TRUNC(('TRI-2'!EE23  ),2),0))=5,"C-",IF((ROUND(TRUNC(('TRI-2'!EE23  ),2),0))=4,"D+",IF((ROUND(TRUNC(('TRI-2'!EE23 ),2),0))=3,"D-",IF((ROUND(TRUNC(('TRI-2'!EE23 ),2),0))=2,"E+",IF((ROUND(TRUNC(('TRI-2'!EE23  ),2),0))&lt;=1,"E-","")))))))))))</f>
        <v>A+</v>
      </c>
      <c r="EF23" s="51" t="str">
        <f>IF(OR('TRI-2'!EF23 ="",'TRI-2'!EF23&lt;0,'TRI-2'!EF23  &gt;10),"",IF((ROUND(TRUNC(('TRI-2'!EF23  ),2),0))=10,"A+",IF((ROUND(TRUNC(('TRI-2'!EF23  ),2),0))=9,"A-",IF((ROUND(TRUNC(('TRI-2'!EF23   ),2),0))=8,"B+",IF((ROUND(TRUNC(('TRI-2'!EF23 ),2),0))=7,"B-",IF((ROUND(TRUNC(('TRI-2'!EF23  ),2),0))=6,"C+",IF((ROUND(TRUNC(('TRI-2'!EF23  ),2),0))=5,"C-",IF((ROUND(TRUNC(('TRI-2'!EF23  ),2),0))=4,"D+",IF((ROUND(TRUNC(('TRI-2'!EF23 ),2),0))=3,"D-",IF((ROUND(TRUNC(('TRI-2'!EF23 ),2),0))=2,"E+",IF((ROUND(TRUNC(('TRI-2'!EF23  ),2),0))&lt;=1,"E-","")))))))))))</f>
        <v>A+</v>
      </c>
      <c r="EG23" s="51" t="str">
        <f>IF(OR('TRI-2'!EG23 ="",'TRI-2'!EG23&lt;0,'TRI-2'!EG23  &gt;10),"",IF((ROUND(TRUNC(('TRI-2'!EG23  ),2),0))=10,"A+",IF((ROUND(TRUNC(('TRI-2'!EG23  ),2),0))=9,"A-",IF((ROUND(TRUNC(('TRI-2'!EG23   ),2),0))=8,"B+",IF((ROUND(TRUNC(('TRI-2'!EG23 ),2),0))=7,"B-",IF((ROUND(TRUNC(('TRI-2'!EG23  ),2),0))=6,"C+",IF((ROUND(TRUNC(('TRI-2'!EG23  ),2),0))=5,"C-",IF((ROUND(TRUNC(('TRI-2'!EG23  ),2),0))=4,"D+",IF((ROUND(TRUNC(('TRI-2'!EG23 ),2),0))=3,"D-",IF((ROUND(TRUNC(('TRI-2'!EG23 ),2),0))=2,"E+",IF((ROUND(TRUNC(('TRI-2'!EG23  ),2),0))&lt;=1,"E-","")))))))))))</f>
        <v>A+</v>
      </c>
      <c r="EH23" s="51" t="str">
        <f>IF(OR('TRI-2'!EH23 ="",'TRI-2'!EH23&lt;0,'TRI-2'!EH23  &gt;10),"",IF((ROUND(TRUNC(('TRI-2'!EH23  ),2),0))=10,"A+",IF((ROUND(TRUNC(('TRI-2'!EH23  ),2),0))=9,"A-",IF((ROUND(TRUNC(('TRI-2'!EH23   ),2),0))=8,"B+",IF((ROUND(TRUNC(('TRI-2'!EH23 ),2),0))=7,"B-",IF((ROUND(TRUNC(('TRI-2'!EH23  ),2),0))=6,"C+",IF((ROUND(TRUNC(('TRI-2'!EH23  ),2),0))=5,"C-",IF((ROUND(TRUNC(('TRI-2'!EH23  ),2),0))=4,"D+",IF((ROUND(TRUNC(('TRI-2'!EH23 ),2),0))=3,"D-",IF((ROUND(TRUNC(('TRI-2'!EH23 ),2),0))=2,"E+",IF((ROUND(TRUNC(('TRI-2'!EH23  ),2),0))&lt;=1,"E-","")))))))))))</f>
        <v>A+</v>
      </c>
      <c r="EI23" s="51" t="str">
        <f>IF(OR('TRI-2'!EI23 ="",'TRI-2'!EI23&lt;0,'TRI-2'!EI23  &gt;10),"",IF((ROUND(TRUNC(('TRI-2'!EI23  ),2),0))=10,"A+",IF((ROUND(TRUNC(('TRI-2'!EI23  ),2),0))=9,"A-",IF((ROUND(TRUNC(('TRI-2'!EI23   ),2),0))=8,"B+",IF((ROUND(TRUNC(('TRI-2'!EI23 ),2),0))=7,"B-",IF((ROUND(TRUNC(('TRI-2'!EI23  ),2),0))=6,"C+",IF((ROUND(TRUNC(('TRI-2'!EI23  ),2),0))=5,"C-",IF((ROUND(TRUNC(('TRI-2'!EI23  ),2),0))=4,"D+",IF((ROUND(TRUNC(('TRI-2'!EI23 ),2),0))=3,"D-",IF((ROUND(TRUNC(('TRI-2'!EI23 ),2),0))=2,"E+",IF((ROUND(TRUNC(('TRI-2'!EI23  ),2),0))&lt;=1,"E-","")))))))))))</f>
        <v>B+</v>
      </c>
      <c r="EJ23" s="51" t="str">
        <f>IF(OR('TRI-2'!EJ23 ="",'TRI-2'!EJ23&lt;0,'TRI-2'!EJ23  &gt;10),"",IF((ROUND(TRUNC(('TRI-2'!EJ23  ),2),0))=10,"A+",IF((ROUND(TRUNC(('TRI-2'!EJ23  ),2),0))=9,"A-",IF((ROUND(TRUNC(('TRI-2'!EJ23   ),2),0))=8,"B+",IF((ROUND(TRUNC(('TRI-2'!EJ23 ),2),0))=7,"B-",IF((ROUND(TRUNC(('TRI-2'!EJ23  ),2),0))=6,"C+",IF((ROUND(TRUNC(('TRI-2'!EJ23  ),2),0))=5,"C-",IF((ROUND(TRUNC(('TRI-2'!EJ23  ),2),0))=4,"D+",IF((ROUND(TRUNC(('TRI-2'!EJ23 ),2),0))=3,"D-",IF((ROUND(TRUNC(('TRI-2'!EJ23 ),2),0))=2,"E+",IF((ROUND(TRUNC(('TRI-2'!EJ23  ),2),0))&lt;=1,"E-","")))))))))))</f>
        <v>A+</v>
      </c>
      <c r="EK23" s="51" t="str">
        <f>IF(OR('TRI-2'!EK23 ="",'TRI-2'!EK23&lt;0,'TRI-2'!EK23  &gt;10),"",IF((ROUND(TRUNC(('TRI-2'!EK23  ),2),0))=10,"A+",IF((ROUND(TRUNC(('TRI-2'!EK23  ),2),0))=9,"A-",IF((ROUND(TRUNC(('TRI-2'!EK23   ),2),0))=8,"B+",IF((ROUND(TRUNC(('TRI-2'!EK23 ),2),0))=7,"B-",IF((ROUND(TRUNC(('TRI-2'!EK23  ),2),0))=6,"C+",IF((ROUND(TRUNC(('TRI-2'!EK23  ),2),0))=5,"C-",IF((ROUND(TRUNC(('TRI-2'!EK23  ),2),0))=4,"D+",IF((ROUND(TRUNC(('TRI-2'!EK23 ),2),0))=3,"D-",IF((ROUND(TRUNC(('TRI-2'!EK23 ),2),0))=2,"E+",IF((ROUND(TRUNC(('TRI-2'!EK23  ),2),0))&lt;=1,"E-","")))))))))))</f>
        <v>A+</v>
      </c>
      <c r="EL23" s="51" t="str">
        <f>IF(OR('TRI-2'!EL23 ="",'TRI-2'!EL23&lt;0,'TRI-2'!EL23  &gt;10),"",IF((ROUND(TRUNC(('TRI-2'!EL23  ),2),0))=10,"A+",IF((ROUND(TRUNC(('TRI-2'!EL23  ),2),0))=9,"A-",IF((ROUND(TRUNC(('TRI-2'!EL23   ),2),0))=8,"B+",IF((ROUND(TRUNC(('TRI-2'!EL23 ),2),0))=7,"B-",IF((ROUND(TRUNC(('TRI-2'!EL23  ),2),0))=6,"C+",IF((ROUND(TRUNC(('TRI-2'!EL23  ),2),0))=5,"C-",IF((ROUND(TRUNC(('TRI-2'!EL23  ),2),0))=4,"D+",IF((ROUND(TRUNC(('TRI-2'!EL23 ),2),0))=3,"D-",IF((ROUND(TRUNC(('TRI-2'!EL23 ),2),0))=2,"E+",IF((ROUND(TRUNC(('TRI-2'!EL23  ),2),0))&lt;=1,"E-","")))))))))))</f>
        <v>A+</v>
      </c>
      <c r="EM23" s="51" t="str">
        <f>IF(OR('TRI-2'!EM23 ="",'TRI-2'!EM23&lt;0,'TRI-2'!EM23  &gt;10),"",IF((ROUND(TRUNC(('TRI-2'!EM23  ),2),0))=10,"A+",IF((ROUND(TRUNC(('TRI-2'!EM23  ),2),0))=9,"A-",IF((ROUND(TRUNC(('TRI-2'!EM23   ),2),0))=8,"B+",IF((ROUND(TRUNC(('TRI-2'!EM23 ),2),0))=7,"B-",IF((ROUND(TRUNC(('TRI-2'!EM23  ),2),0))=6,"C+",IF((ROUND(TRUNC(('TRI-2'!EM23  ),2),0))=5,"C-",IF((ROUND(TRUNC(('TRI-2'!EM23  ),2),0))=4,"D+",IF((ROUND(TRUNC(('TRI-2'!EM23 ),2),0))=3,"D-",IF((ROUND(TRUNC(('TRI-2'!EM23 ),2),0))=2,"E+",IF((ROUND(TRUNC(('TRI-2'!EM23  ),2),0))&lt;=1,"E-","")))))))))))</f>
        <v>A+</v>
      </c>
      <c r="EN23" s="51" t="str">
        <f>IF(OR('TRI-2'!EN23 ="",'TRI-2'!EN23&lt;0,'TRI-2'!EN23  &gt;10),"",IF((ROUND(TRUNC(('TRI-2'!EN23  ),2),0))=10,"A+",IF((ROUND(TRUNC(('TRI-2'!EN23  ),2),0))=9,"A-",IF((ROUND(TRUNC(('TRI-2'!EN23   ),2),0))=8,"B+",IF((ROUND(TRUNC(('TRI-2'!EN23 ),2),0))=7,"B-",IF((ROUND(TRUNC(('TRI-2'!EN23  ),2),0))=6,"C+",IF((ROUND(TRUNC(('TRI-2'!EN23  ),2),0))=5,"C-",IF((ROUND(TRUNC(('TRI-2'!EN23  ),2),0))=4,"D+",IF((ROUND(TRUNC(('TRI-2'!EN23 ),2),0))=3,"D-",IF((ROUND(TRUNC(('TRI-2'!EN23 ),2),0))=2,"E+",IF((ROUND(TRUNC(('TRI-2'!EN23  ),2),0))&lt;=1,"E-","")))))))))))</f>
        <v>A+</v>
      </c>
      <c r="EO23" s="51" t="str">
        <f>IF(OR('TRI-2'!EO23 ="",'TRI-2'!EO23&lt;0,'TRI-2'!EO23  &gt;10),"",IF((ROUND(TRUNC(('TRI-2'!EO23  ),2),0))=10,"A+",IF((ROUND(TRUNC(('TRI-2'!EO23  ),2),0))=9,"A-",IF((ROUND(TRUNC(('TRI-2'!EO23   ),2),0))=8,"B+",IF((ROUND(TRUNC(('TRI-2'!EO23 ),2),0))=7,"B-",IF((ROUND(TRUNC(('TRI-2'!EO23  ),2),0))=6,"C+",IF((ROUND(TRUNC(('TRI-2'!EO23  ),2),0))=5,"C-",IF((ROUND(TRUNC(('TRI-2'!EO23  ),2),0))=4,"D+",IF((ROUND(TRUNC(('TRI-2'!EO23 ),2),0))=3,"D-",IF((ROUND(TRUNC(('TRI-2'!EO23 ),2),0))=2,"E+",IF((ROUND(TRUNC(('TRI-2'!EO23  ),2),0))&lt;=1,"E-","")))))))))))</f>
        <v>A+</v>
      </c>
      <c r="EP23" s="51" t="str">
        <f>IF(OR('TRI-2'!EP23 ="",'TRI-2'!EP23&lt;0,'TRI-2'!EP23  &gt;10),"",IF((ROUND(TRUNC(('TRI-2'!EP23  ),2),0))=10,"A+",IF((ROUND(TRUNC(('TRI-2'!EP23  ),2),0))=9,"A-",IF((ROUND(TRUNC(('TRI-2'!EP23   ),2),0))=8,"B+",IF((ROUND(TRUNC(('TRI-2'!EP23 ),2),0))=7,"B-",IF((ROUND(TRUNC(('TRI-2'!EP23  ),2),0))=6,"C+",IF((ROUND(TRUNC(('TRI-2'!EP23  ),2),0))=5,"C-",IF((ROUND(TRUNC(('TRI-2'!EP23  ),2),0))=4,"D+",IF((ROUND(TRUNC(('TRI-2'!EP23 ),2),0))=3,"D-",IF((ROUND(TRUNC(('TRI-2'!EP23 ),2),0))=2,"E+",IF((ROUND(TRUNC(('TRI-2'!EP23  ),2),0))&lt;=1,"E-","")))))))))))</f>
        <v>A+</v>
      </c>
      <c r="EQ23" s="51" t="str">
        <f>IF(OR('TRI-2'!EQ23 ="",'TRI-2'!EQ23&lt;0,'TRI-2'!EQ23  &gt;10),"",IF((ROUND(TRUNC(('TRI-2'!EQ23  ),2),0))=10,"A+",IF((ROUND(TRUNC(('TRI-2'!EQ23  ),2),0))=9,"A-",IF((ROUND(TRUNC(('TRI-2'!EQ23   ),2),0))=8,"B+",IF((ROUND(TRUNC(('TRI-2'!EQ23 ),2),0))=7,"B-",IF((ROUND(TRUNC(('TRI-2'!EQ23  ),2),0))=6,"C+",IF((ROUND(TRUNC(('TRI-2'!EQ23  ),2),0))=5,"C-",IF((ROUND(TRUNC(('TRI-2'!EQ23  ),2),0))=4,"D+",IF((ROUND(TRUNC(('TRI-2'!EQ23 ),2),0))=3,"D-",IF((ROUND(TRUNC(('TRI-2'!EQ23 ),2),0))=2,"E+",IF((ROUND(TRUNC(('TRI-2'!EQ23  ),2),0))&lt;=1,"E-","")))))))))))</f>
        <v>A+</v>
      </c>
      <c r="ER23" s="51" t="str">
        <f>IF(OR('TRI-2'!ER23 ="",'TRI-2'!ER23&lt;0,'TRI-2'!ER23  &gt;10),"",IF((ROUND(TRUNC(('TRI-2'!ER23  ),2),0))=10,"A+",IF((ROUND(TRUNC(('TRI-2'!ER23  ),2),0))=9,"A-",IF((ROUND(TRUNC(('TRI-2'!ER23   ),2),0))=8,"B+",IF((ROUND(TRUNC(('TRI-2'!ER23 ),2),0))=7,"B-",IF((ROUND(TRUNC(('TRI-2'!ER23  ),2),0))=6,"C+",IF((ROUND(TRUNC(('TRI-2'!ER23  ),2),0))=5,"C-",IF((ROUND(TRUNC(('TRI-2'!ER23  ),2),0))=4,"D+",IF((ROUND(TRUNC(('TRI-2'!ER23 ),2),0))=3,"D-",IF((ROUND(TRUNC(('TRI-2'!ER23 ),2),0))=2,"E+",IF((ROUND(TRUNC(('TRI-2'!ER23  ),2),0))&lt;=1,"E-","")))))))))))</f>
        <v>A+</v>
      </c>
      <c r="ES23" s="51" t="str">
        <f>IF(OR('TRI-2'!ES23 ="",'TRI-2'!ES23&lt;0,'TRI-2'!ES23  &gt;10),"",IF((ROUND(TRUNC(('TRI-2'!ES23  ),2),0))=10,"A+",IF((ROUND(TRUNC(('TRI-2'!ES23  ),2),0))=9,"A-",IF((ROUND(TRUNC(('TRI-2'!ES23   ),2),0))=8,"B+",IF((ROUND(TRUNC(('TRI-2'!ES23 ),2),0))=7,"B-",IF((ROUND(TRUNC(('TRI-2'!ES23  ),2),0))=6,"C+",IF((ROUND(TRUNC(('TRI-2'!ES23  ),2),0))=5,"C-",IF((ROUND(TRUNC(('TRI-2'!ES23  ),2),0))=4,"D+",IF((ROUND(TRUNC(('TRI-2'!ES23 ),2),0))=3,"D-",IF((ROUND(TRUNC(('TRI-2'!ES23 ),2),0))=2,"E+",IF((ROUND(TRUNC(('TRI-2'!ES23  ),2),0))&lt;=1,"E-","")))))))))))</f>
        <v>A+</v>
      </c>
      <c r="ET23" s="51" t="str">
        <f>IF('TRI-2'!ET23 ="","",'TRI-2'!ET23 )</f>
        <v>S</v>
      </c>
      <c r="EU23" s="51" t="str">
        <f>IF('TRI-2'!EU23 ="","",'TRI-2'!EU23 )</f>
        <v>S</v>
      </c>
      <c r="EV23" s="51" t="str">
        <f>IF('TRI-2'!EV23 ="","",'TRI-2'!EV23 )</f>
        <v>S</v>
      </c>
      <c r="EW23" s="51" t="str">
        <f>IF('TRI-2'!EW23 ="","",'TRI-2'!EW23 )</f>
        <v>S</v>
      </c>
      <c r="EX23" s="51" t="str">
        <f>IF('TRI-2'!EX23 ="","",'TRI-2'!EX23 )</f>
        <v>S</v>
      </c>
      <c r="EY23" s="51" t="str">
        <f>IF('TRI-2'!EY23 ="","",'TRI-2'!EY23 )</f>
        <v>S</v>
      </c>
      <c r="EZ23" s="51" t="str">
        <f>IF('TRI-2'!EZ23 ="","",'TRI-2'!EZ23 )</f>
        <v>S</v>
      </c>
      <c r="FA23" s="51" t="str">
        <f>IF('TRI-2'!FA23 ="","",'TRI-2'!FA23 )</f>
        <v>S</v>
      </c>
      <c r="FB23" s="51" t="str">
        <f>IF('TRI-2'!FB23 ="","",'TRI-2'!FB23 )</f>
        <v>S</v>
      </c>
      <c r="FC23" s="51" t="str">
        <f>IF('TRI-2'!FC23 ="","",'TRI-2'!FC23 )</f>
        <v>A+</v>
      </c>
      <c r="FD23" s="51">
        <f>IF('TRI-2'!FD23 ="","",'TRI-2'!FD23 )</f>
        <v>36</v>
      </c>
      <c r="FE23" s="51" t="str">
        <f>IF('TRI-2'!FE23 ="","",'TRI-2'!FE23 )</f>
        <v>A+</v>
      </c>
      <c r="FF23" s="51" t="str">
        <f>IF('TRI-2'!FF23 ="","",'TRI-2'!FF23 )</f>
        <v/>
      </c>
      <c r="FG23" s="51" t="str">
        <f>IF('TRI-2'!FG23 ="","",'TRI-2'!FG23 )</f>
        <v/>
      </c>
      <c r="FH23" s="51" t="str">
        <f>IF('TRI-2'!FH23 ="","",'TRI-2'!FH23 )</f>
        <v/>
      </c>
    </row>
    <row r="24" spans="1:164 16322:16326" ht="21" customHeight="1">
      <c r="B24" s="53">
        <v>7</v>
      </c>
      <c r="C24" s="272" t="str">
        <f>IF(NOTAS!E27&gt;"",NOTAS!E27,"")</f>
        <v>CEVALLOS ZAMBRANO IAN SAHIR</v>
      </c>
      <c r="D24" s="273"/>
      <c r="E24" s="273"/>
      <c r="F24" s="274"/>
      <c r="G24" s="51" t="str">
        <f>IF(OR('TRI-2'!G24 ="",'TRI-2'!G24&lt;0,'TRI-2'!G24  &gt;10),"",IF((ROUND(TRUNC(('TRI-2'!G24  ),2),0))=10,"A+",IF((ROUND(TRUNC(('TRI-2'!G24  ),2),0))=9,"A-",IF((ROUND(TRUNC(('TRI-2'!G24   ),2),0))=8,"B+",IF((ROUND(TRUNC(('TRI-2'!G24 ),2),0))=7,"B-",IF((ROUND(TRUNC(('TRI-2'!G24  ),2),0))=6,"C+",IF((ROUND(TRUNC(('TRI-2'!G24  ),2),0))=5,"C-",IF((ROUND(TRUNC(('TRI-2'!G24  ),2),0))=4,"D+",IF((ROUND(TRUNC(('TRI-2'!G24 ),2),0))=3,"D-",IF((ROUND(TRUNC(('TRI-2'!G24 ),2),0))=2,"E+",IF((ROUND(TRUNC(('TRI-2'!G24  ),2),0))&lt;=1,"E-","")))))))))))</f>
        <v>A+</v>
      </c>
      <c r="H24" s="51" t="str">
        <f>IF(OR('TRI-2'!H24 ="",'TRI-2'!H24&lt;0,'TRI-2'!H24  &gt;10),"",IF((ROUND(TRUNC(('TRI-2'!H24  ),2),0))=10,"A+",IF((ROUND(TRUNC(('TRI-2'!H24  ),2),0))=9,"A-",IF((ROUND(TRUNC(('TRI-2'!H24   ),2),0))=8,"B+",IF((ROUND(TRUNC(('TRI-2'!H24 ),2),0))=7,"B-",IF((ROUND(TRUNC(('TRI-2'!H24  ),2),0))=6,"C+",IF((ROUND(TRUNC(('TRI-2'!H24  ),2),0))=5,"C-",IF((ROUND(TRUNC(('TRI-2'!H24  ),2),0))=4,"D+",IF((ROUND(TRUNC(('TRI-2'!H24 ),2),0))=3,"D-",IF((ROUND(TRUNC(('TRI-2'!H24 ),2),0))=2,"E+",IF((ROUND(TRUNC(('TRI-2'!H24  ),2),0))&lt;=1,"E-","")))))))))))</f>
        <v>A+</v>
      </c>
      <c r="I24" s="51" t="str">
        <f>IF(OR('TRI-2'!I24 ="",'TRI-2'!I24&lt;0,'TRI-2'!I24  &gt;10),"",IF((ROUND(TRUNC(('TRI-2'!I24  ),2),0))=10,"A+",IF((ROUND(TRUNC(('TRI-2'!I24  ),2),0))=9,"A-",IF((ROUND(TRUNC(('TRI-2'!I24   ),2),0))=8,"B+",IF((ROUND(TRUNC(('TRI-2'!I24 ),2),0))=7,"B-",IF((ROUND(TRUNC(('TRI-2'!I24  ),2),0))=6,"C+",IF((ROUND(TRUNC(('TRI-2'!I24  ),2),0))=5,"C-",IF((ROUND(TRUNC(('TRI-2'!I24  ),2),0))=4,"D+",IF((ROUND(TRUNC(('TRI-2'!I24 ),2),0))=3,"D-",IF((ROUND(TRUNC(('TRI-2'!I24 ),2),0))=2,"E+",IF((ROUND(TRUNC(('TRI-2'!I24  ),2),0))&lt;=1,"E-","")))))))))))</f>
        <v>A+</v>
      </c>
      <c r="J24" s="51" t="str">
        <f>IF(OR('TRI-2'!J24 ="",'TRI-2'!J24&lt;0,'TRI-2'!J24  &gt;10),"",IF((ROUND(TRUNC(('TRI-2'!J24  ),2),0))=10,"A+",IF((ROUND(TRUNC(('TRI-2'!J24  ),2),0))=9,"A-",IF((ROUND(TRUNC(('TRI-2'!J24   ),2),0))=8,"B+",IF((ROUND(TRUNC(('TRI-2'!J24 ),2),0))=7,"B-",IF((ROUND(TRUNC(('TRI-2'!J24  ),2),0))=6,"C+",IF((ROUND(TRUNC(('TRI-2'!J24  ),2),0))=5,"C-",IF((ROUND(TRUNC(('TRI-2'!J24  ),2),0))=4,"D+",IF((ROUND(TRUNC(('TRI-2'!J24 ),2),0))=3,"D-",IF((ROUND(TRUNC(('TRI-2'!J24 ),2),0))=2,"E+",IF((ROUND(TRUNC(('TRI-2'!J24  ),2),0))&lt;=1,"E-","")))))))))))</f>
        <v>A+</v>
      </c>
      <c r="K24" s="51" t="str">
        <f>IF(OR('TRI-2'!K24 ="",'TRI-2'!K24&lt;0,'TRI-2'!K24  &gt;10),"",IF((ROUND(TRUNC(('TRI-2'!K24  ),2),0))=10,"A+",IF((ROUND(TRUNC(('TRI-2'!K24  ),2),0))=9,"A-",IF((ROUND(TRUNC(('TRI-2'!K24   ),2),0))=8,"B+",IF((ROUND(TRUNC(('TRI-2'!K24 ),2),0))=7,"B-",IF((ROUND(TRUNC(('TRI-2'!K24  ),2),0))=6,"C+",IF((ROUND(TRUNC(('TRI-2'!K24  ),2),0))=5,"C-",IF((ROUND(TRUNC(('TRI-2'!K24  ),2),0))=4,"D+",IF((ROUND(TRUNC(('TRI-2'!K24 ),2),0))=3,"D-",IF((ROUND(TRUNC(('TRI-2'!K24 ),2),0))=2,"E+",IF((ROUND(TRUNC(('TRI-2'!K24  ),2),0))&lt;=1,"E-","")))))))))))</f>
        <v>A+</v>
      </c>
      <c r="L24" s="51" t="str">
        <f>IF(OR('TRI-2'!L24 ="",'TRI-2'!L24&lt;0,'TRI-2'!L24  &gt;10),"",IF((ROUND(TRUNC(('TRI-2'!L24  ),2),0))=10,"A+",IF((ROUND(TRUNC(('TRI-2'!L24  ),2),0))=9,"A-",IF((ROUND(TRUNC(('TRI-2'!L24   ),2),0))=8,"B+",IF((ROUND(TRUNC(('TRI-2'!L24 ),2),0))=7,"B-",IF((ROUND(TRUNC(('TRI-2'!L24  ),2),0))=6,"C+",IF((ROUND(TRUNC(('TRI-2'!L24  ),2),0))=5,"C-",IF((ROUND(TRUNC(('TRI-2'!L24  ),2),0))=4,"D+",IF((ROUND(TRUNC(('TRI-2'!L24 ),2),0))=3,"D-",IF((ROUND(TRUNC(('TRI-2'!L24 ),2),0))=2,"E+",IF((ROUND(TRUNC(('TRI-2'!L24  ),2),0))&lt;=1,"E-","")))))))))))</f>
        <v>A+</v>
      </c>
      <c r="M24" s="51" t="str">
        <f>IF(OR('TRI-2'!M24 ="",'TRI-2'!M24&lt;0,'TRI-2'!M24  &gt;10),"",IF((ROUND(TRUNC(('TRI-2'!M24  ),2),0))=10,"A+",IF((ROUND(TRUNC(('TRI-2'!M24  ),2),0))=9,"A-",IF((ROUND(TRUNC(('TRI-2'!M24   ),2),0))=8,"B+",IF((ROUND(TRUNC(('TRI-2'!M24 ),2),0))=7,"B-",IF((ROUND(TRUNC(('TRI-2'!M24  ),2),0))=6,"C+",IF((ROUND(TRUNC(('TRI-2'!M24  ),2),0))=5,"C-",IF((ROUND(TRUNC(('TRI-2'!M24  ),2),0))=4,"D+",IF((ROUND(TRUNC(('TRI-2'!M24 ),2),0))=3,"D-",IF((ROUND(TRUNC(('TRI-2'!M24 ),2),0))=2,"E+",IF((ROUND(TRUNC(('TRI-2'!M24  ),2),0))&lt;=1,"E-","")))))))))))</f>
        <v>A+</v>
      </c>
      <c r="N24" s="51" t="str">
        <f>IF(OR('TRI-2'!N24 ="",'TRI-2'!N24&lt;0,'TRI-2'!N24  &gt;10),"",IF((ROUND(TRUNC(('TRI-2'!N24  ),2),0))=10,"A+",IF((ROUND(TRUNC(('TRI-2'!N24  ),2),0))=9,"A-",IF((ROUND(TRUNC(('TRI-2'!N24   ),2),0))=8,"B+",IF((ROUND(TRUNC(('TRI-2'!N24 ),2),0))=7,"B-",IF((ROUND(TRUNC(('TRI-2'!N24  ),2),0))=6,"C+",IF((ROUND(TRUNC(('TRI-2'!N24  ),2),0))=5,"C-",IF((ROUND(TRUNC(('TRI-2'!N24  ),2),0))=4,"D+",IF((ROUND(TRUNC(('TRI-2'!N24 ),2),0))=3,"D-",IF((ROUND(TRUNC(('TRI-2'!N24 ),2),0))=2,"E+",IF((ROUND(TRUNC(('TRI-2'!N24  ),2),0))&lt;=1,"E-","")))))))))))</f>
        <v>A+</v>
      </c>
      <c r="O24" s="51" t="str">
        <f>IF(OR('TRI-2'!O24 ="",'TRI-2'!O24&lt;0,'TRI-2'!O24  &gt;10),"",IF((ROUND(TRUNC(('TRI-2'!O24  ),2),0))=10,"A+",IF((ROUND(TRUNC(('TRI-2'!O24  ),2),0))=9,"A-",IF((ROUND(TRUNC(('TRI-2'!O24   ),2),0))=8,"B+",IF((ROUND(TRUNC(('TRI-2'!O24 ),2),0))=7,"B-",IF((ROUND(TRUNC(('TRI-2'!O24  ),2),0))=6,"C+",IF((ROUND(TRUNC(('TRI-2'!O24  ),2),0))=5,"C-",IF((ROUND(TRUNC(('TRI-2'!O24  ),2),0))=4,"D+",IF((ROUND(TRUNC(('TRI-2'!O24 ),2),0))=3,"D-",IF((ROUND(TRUNC(('TRI-2'!O24 ),2),0))=2,"E+",IF((ROUND(TRUNC(('TRI-2'!O24  ),2),0))&lt;=1,"E-","")))))))))))</f>
        <v>A+</v>
      </c>
      <c r="P24" s="51" t="str">
        <f>IF(OR('TRI-2'!P24 ="",'TRI-2'!P24&lt;0,'TRI-2'!P24  &gt;10),"",IF((ROUND(TRUNC(('TRI-2'!P24  ),2),0))=10,"A+",IF((ROUND(TRUNC(('TRI-2'!P24  ),2),0))=9,"A-",IF((ROUND(TRUNC(('TRI-2'!P24   ),2),0))=8,"B+",IF((ROUND(TRUNC(('TRI-2'!P24 ),2),0))=7,"B-",IF((ROUND(TRUNC(('TRI-2'!P24  ),2),0))=6,"C+",IF((ROUND(TRUNC(('TRI-2'!P24  ),2),0))=5,"C-",IF((ROUND(TRUNC(('TRI-2'!P24  ),2),0))=4,"D+",IF((ROUND(TRUNC(('TRI-2'!P24 ),2),0))=3,"D-",IF((ROUND(TRUNC(('TRI-2'!P24 ),2),0))=2,"E+",IF((ROUND(TRUNC(('TRI-2'!P24  ),2),0))&lt;=1,"E-","")))))))))))</f>
        <v>A+</v>
      </c>
      <c r="Q24" s="51" t="str">
        <f>IF(OR('TRI-2'!Q24 ="",'TRI-2'!Q24&lt;0,'TRI-2'!Q24  &gt;10),"",IF((ROUND(TRUNC(('TRI-2'!Q24  ),2),0))=10,"A+",IF((ROUND(TRUNC(('TRI-2'!Q24  ),2),0))=9,"A-",IF((ROUND(TRUNC(('TRI-2'!Q24   ),2),0))=8,"B+",IF((ROUND(TRUNC(('TRI-2'!Q24 ),2),0))=7,"B-",IF((ROUND(TRUNC(('TRI-2'!Q24  ),2),0))=6,"C+",IF((ROUND(TRUNC(('TRI-2'!Q24  ),2),0))=5,"C-",IF((ROUND(TRUNC(('TRI-2'!Q24  ),2),0))=4,"D+",IF((ROUND(TRUNC(('TRI-2'!Q24 ),2),0))=3,"D-",IF((ROUND(TRUNC(('TRI-2'!Q24 ),2),0))=2,"E+",IF((ROUND(TRUNC(('TRI-2'!Q24  ),2),0))&lt;=1,"E-","")))))))))))</f>
        <v>A+</v>
      </c>
      <c r="R24" s="51" t="str">
        <f>IF(OR('TRI-2'!R24 ="",'TRI-2'!R24&lt;0,'TRI-2'!R24  &gt;10),"",IF((ROUND(TRUNC(('TRI-2'!R24  ),2),0))=10,"A+",IF((ROUND(TRUNC(('TRI-2'!R24  ),2),0))=9,"A-",IF((ROUND(TRUNC(('TRI-2'!R24   ),2),0))=8,"B+",IF((ROUND(TRUNC(('TRI-2'!R24 ),2),0))=7,"B-",IF((ROUND(TRUNC(('TRI-2'!R24  ),2),0))=6,"C+",IF((ROUND(TRUNC(('TRI-2'!R24  ),2),0))=5,"C-",IF((ROUND(TRUNC(('TRI-2'!R24  ),2),0))=4,"D+",IF((ROUND(TRUNC(('TRI-2'!R24 ),2),0))=3,"D-",IF((ROUND(TRUNC(('TRI-2'!R24 ),2),0))=2,"E+",IF((ROUND(TRUNC(('TRI-2'!R24  ),2),0))&lt;=1,"E-","")))))))))))</f>
        <v>A+</v>
      </c>
      <c r="S24" s="51" t="str">
        <f>IF(OR('TRI-2'!S24 ="",'TRI-2'!S24&lt;0,'TRI-2'!S24  &gt;10),"",IF((ROUND(TRUNC(('TRI-2'!S24  ),2),0))=10,"A+",IF((ROUND(TRUNC(('TRI-2'!S24  ),2),0))=9,"A-",IF((ROUND(TRUNC(('TRI-2'!S24   ),2),0))=8,"B+",IF((ROUND(TRUNC(('TRI-2'!S24 ),2),0))=7,"B-",IF((ROUND(TRUNC(('TRI-2'!S24  ),2),0))=6,"C+",IF((ROUND(TRUNC(('TRI-2'!S24  ),2),0))=5,"C-",IF((ROUND(TRUNC(('TRI-2'!S24  ),2),0))=4,"D+",IF((ROUND(TRUNC(('TRI-2'!S24 ),2),0))=3,"D-",IF((ROUND(TRUNC(('TRI-2'!S24 ),2),0))=2,"E+",IF((ROUND(TRUNC(('TRI-2'!S24  ),2),0))&lt;=1,"E-","")))))))))))</f>
        <v>A+</v>
      </c>
      <c r="T24" s="51" t="str">
        <f>IF(OR('TRI-2'!T24 ="",'TRI-2'!T24&lt;0,'TRI-2'!T24  &gt;10),"",IF((ROUND(TRUNC(('TRI-2'!T24  ),2),0))=10,"A+",IF((ROUND(TRUNC(('TRI-2'!T24  ),2),0))=9,"A-",IF((ROUND(TRUNC(('TRI-2'!T24   ),2),0))=8,"B+",IF((ROUND(TRUNC(('TRI-2'!T24 ),2),0))=7,"B-",IF((ROUND(TRUNC(('TRI-2'!T24  ),2),0))=6,"C+",IF((ROUND(TRUNC(('TRI-2'!T24  ),2),0))=5,"C-",IF((ROUND(TRUNC(('TRI-2'!T24  ),2),0))=4,"D+",IF((ROUND(TRUNC(('TRI-2'!T24 ),2),0))=3,"D-",IF((ROUND(TRUNC(('TRI-2'!T24 ),2),0))=2,"E+",IF((ROUND(TRUNC(('TRI-2'!T24  ),2),0))&lt;=1,"E-","")))))))))))</f>
        <v>A+</v>
      </c>
      <c r="U24" s="51" t="str">
        <f>IF(OR('TRI-2'!U24 ="",'TRI-2'!U24&lt;0,'TRI-2'!U24  &gt;10),"",IF((ROUND(TRUNC(('TRI-2'!U24  ),2),0))=10,"A+",IF((ROUND(TRUNC(('TRI-2'!U24  ),2),0))=9,"A-",IF((ROUND(TRUNC(('TRI-2'!U24   ),2),0))=8,"B+",IF((ROUND(TRUNC(('TRI-2'!U24 ),2),0))=7,"B-",IF((ROUND(TRUNC(('TRI-2'!U24  ),2),0))=6,"C+",IF((ROUND(TRUNC(('TRI-2'!U24  ),2),0))=5,"C-",IF((ROUND(TRUNC(('TRI-2'!U24  ),2),0))=4,"D+",IF((ROUND(TRUNC(('TRI-2'!U24 ),2),0))=3,"D-",IF((ROUND(TRUNC(('TRI-2'!U24 ),2),0))=2,"E+",IF((ROUND(TRUNC(('TRI-2'!U24  ),2),0))&lt;=1,"E-","")))))))))))</f>
        <v>A+</v>
      </c>
      <c r="V24" s="51" t="str">
        <f>IF(OR('TRI-2'!V24 ="",'TRI-2'!V24&lt;0,'TRI-2'!V24  &gt;10),"",IF((ROUND(TRUNC(('TRI-2'!V24  ),2),0))=10,"A+",IF((ROUND(TRUNC(('TRI-2'!V24  ),2),0))=9,"A-",IF((ROUND(TRUNC(('TRI-2'!V24   ),2),0))=8,"B+",IF((ROUND(TRUNC(('TRI-2'!V24 ),2),0))=7,"B-",IF((ROUND(TRUNC(('TRI-2'!V24  ),2),0))=6,"C+",IF((ROUND(TRUNC(('TRI-2'!V24  ),2),0))=5,"C-",IF((ROUND(TRUNC(('TRI-2'!V24  ),2),0))=4,"D+",IF((ROUND(TRUNC(('TRI-2'!V24 ),2),0))=3,"D-",IF((ROUND(TRUNC(('TRI-2'!V24 ),2),0))=2,"E+",IF((ROUND(TRUNC(('TRI-2'!V24  ),2),0))&lt;=1,"E-","")))))))))))</f>
        <v>A+</v>
      </c>
      <c r="W24" s="51" t="str">
        <f>IF(OR('TRI-2'!W24 ="",'TRI-2'!W24&lt;0,'TRI-2'!W24  &gt;10),"",IF((ROUND(TRUNC(('TRI-2'!W24  ),2),0))=10,"A+",IF((ROUND(TRUNC(('TRI-2'!W24  ),2),0))=9,"A-",IF((ROUND(TRUNC(('TRI-2'!W24   ),2),0))=8,"B+",IF((ROUND(TRUNC(('TRI-2'!W24 ),2),0))=7,"B-",IF((ROUND(TRUNC(('TRI-2'!W24  ),2),0))=6,"C+",IF((ROUND(TRUNC(('TRI-2'!W24  ),2),0))=5,"C-",IF((ROUND(TRUNC(('TRI-2'!W24  ),2),0))=4,"D+",IF((ROUND(TRUNC(('TRI-2'!W24 ),2),0))=3,"D-",IF((ROUND(TRUNC(('TRI-2'!W24 ),2),0))=2,"E+",IF((ROUND(TRUNC(('TRI-2'!W24  ),2),0))&lt;=1,"E-","")))))))))))</f>
        <v>A+</v>
      </c>
      <c r="X24" s="51" t="str">
        <f>IF(OR('TRI-2'!X24 ="",'TRI-2'!X24&lt;0,'TRI-2'!X24  &gt;10),"",IF((ROUND(TRUNC(('TRI-2'!X24  ),2),0))=10,"A+",IF((ROUND(TRUNC(('TRI-2'!X24  ),2),0))=9,"A-",IF((ROUND(TRUNC(('TRI-2'!X24   ),2),0))=8,"B+",IF((ROUND(TRUNC(('TRI-2'!X24 ),2),0))=7,"B-",IF((ROUND(TRUNC(('TRI-2'!X24  ),2),0))=6,"C+",IF((ROUND(TRUNC(('TRI-2'!X24  ),2),0))=5,"C-",IF((ROUND(TRUNC(('TRI-2'!X24  ),2),0))=4,"D+",IF((ROUND(TRUNC(('TRI-2'!X24 ),2),0))=3,"D-",IF((ROUND(TRUNC(('TRI-2'!X24 ),2),0))=2,"E+",IF((ROUND(TRUNC(('TRI-2'!X24  ),2),0))&lt;=1,"E-","")))))))))))</f>
        <v>A+</v>
      </c>
      <c r="Y24" s="51" t="str">
        <f>IF(OR('TRI-2'!Y24 ="",'TRI-2'!Y24&lt;0,'TRI-2'!Y24  &gt;10),"",IF((ROUND(TRUNC(('TRI-2'!Y24  ),2),0))=10,"A+",IF((ROUND(TRUNC(('TRI-2'!Y24  ),2),0))=9,"A-",IF((ROUND(TRUNC(('TRI-2'!Y24   ),2),0))=8,"B+",IF((ROUND(TRUNC(('TRI-2'!Y24 ),2),0))=7,"B-",IF((ROUND(TRUNC(('TRI-2'!Y24  ),2),0))=6,"C+",IF((ROUND(TRUNC(('TRI-2'!Y24  ),2),0))=5,"C-",IF((ROUND(TRUNC(('TRI-2'!Y24  ),2),0))=4,"D+",IF((ROUND(TRUNC(('TRI-2'!Y24 ),2),0))=3,"D-",IF((ROUND(TRUNC(('TRI-2'!Y24 ),2),0))=2,"E+",IF((ROUND(TRUNC(('TRI-2'!Y24  ),2),0))&lt;=1,"E-","")))))))))))</f>
        <v>A+</v>
      </c>
      <c r="Z24" s="51" t="str">
        <f>IF(OR('TRI-2'!Z24 ="",'TRI-2'!Z24&lt;0,'TRI-2'!Z24  &gt;10),"",IF((ROUND(TRUNC(('TRI-2'!Z24  ),2),0))=10,"A+",IF((ROUND(TRUNC(('TRI-2'!Z24  ),2),0))=9,"A-",IF((ROUND(TRUNC(('TRI-2'!Z24   ),2),0))=8,"B+",IF((ROUND(TRUNC(('TRI-2'!Z24 ),2),0))=7,"B-",IF((ROUND(TRUNC(('TRI-2'!Z24  ),2),0))=6,"C+",IF((ROUND(TRUNC(('TRI-2'!Z24  ),2),0))=5,"C-",IF((ROUND(TRUNC(('TRI-2'!Z24  ),2),0))=4,"D+",IF((ROUND(TRUNC(('TRI-2'!Z24 ),2),0))=3,"D-",IF((ROUND(TRUNC(('TRI-2'!Z24 ),2),0))=2,"E+",IF((ROUND(TRUNC(('TRI-2'!Z24  ),2),0))&lt;=1,"E-","")))))))))))</f>
        <v>B+</v>
      </c>
      <c r="AA24" s="51" t="str">
        <f>IF(OR('TRI-2'!AA24 ="",'TRI-2'!AA24&lt;0,'TRI-2'!AA24  &gt;10),"",IF((ROUND(TRUNC(('TRI-2'!AA24  ),2),0))=10,"A+",IF((ROUND(TRUNC(('TRI-2'!AA24  ),2),0))=9,"A-",IF((ROUND(TRUNC(('TRI-2'!AA24   ),2),0))=8,"B+",IF((ROUND(TRUNC(('TRI-2'!AA24 ),2),0))=7,"B-",IF((ROUND(TRUNC(('TRI-2'!AA24  ),2),0))=6,"C+",IF((ROUND(TRUNC(('TRI-2'!AA24  ),2),0))=5,"C-",IF((ROUND(TRUNC(('TRI-2'!AA24  ),2),0))=4,"D+",IF((ROUND(TRUNC(('TRI-2'!AA24 ),2),0))=3,"D-",IF((ROUND(TRUNC(('TRI-2'!AA24 ),2),0))=2,"E+",IF((ROUND(TRUNC(('TRI-2'!AA24  ),2),0))&lt;=1,"E-","")))))))))))</f>
        <v>B+</v>
      </c>
      <c r="AB24" s="51" t="str">
        <f>IF(OR('TRI-2'!AB24 ="",'TRI-2'!AB24&lt;0,'TRI-2'!AB24  &gt;10),"",IF((ROUND(TRUNC(('TRI-2'!AB24  ),2),0))=10,"A+",IF((ROUND(TRUNC(('TRI-2'!AB24  ),2),0))=9,"A-",IF((ROUND(TRUNC(('TRI-2'!AB24   ),2),0))=8,"B+",IF((ROUND(TRUNC(('TRI-2'!AB24 ),2),0))=7,"B-",IF((ROUND(TRUNC(('TRI-2'!AB24  ),2),0))=6,"C+",IF((ROUND(TRUNC(('TRI-2'!AB24  ),2),0))=5,"C-",IF((ROUND(TRUNC(('TRI-2'!AB24  ),2),0))=4,"D+",IF((ROUND(TRUNC(('TRI-2'!AB24 ),2),0))=3,"D-",IF((ROUND(TRUNC(('TRI-2'!AB24 ),2),0))=2,"E+",IF((ROUND(TRUNC(('TRI-2'!AB24  ),2),0))&lt;=1,"E-","")))))))))))</f>
        <v>B+</v>
      </c>
      <c r="AC24" s="51" t="str">
        <f>IF(OR('TRI-2'!AC24 ="",'TRI-2'!AC24&lt;0,'TRI-2'!AC24  &gt;10),"",IF((ROUND(TRUNC(('TRI-2'!AC24  ),2),0))=10,"A+",IF((ROUND(TRUNC(('TRI-2'!AC24  ),2),0))=9,"A-",IF((ROUND(TRUNC(('TRI-2'!AC24   ),2),0))=8,"B+",IF((ROUND(TRUNC(('TRI-2'!AC24 ),2),0))=7,"B-",IF((ROUND(TRUNC(('TRI-2'!AC24  ),2),0))=6,"C+",IF((ROUND(TRUNC(('TRI-2'!AC24  ),2),0))=5,"C-",IF((ROUND(TRUNC(('TRI-2'!AC24  ),2),0))=4,"D+",IF((ROUND(TRUNC(('TRI-2'!AC24 ),2),0))=3,"D-",IF((ROUND(TRUNC(('TRI-2'!AC24 ),2),0))=2,"E+",IF((ROUND(TRUNC(('TRI-2'!AC24  ),2),0))&lt;=1,"E-","")))))))))))</f>
        <v>B+</v>
      </c>
      <c r="AD24" s="51" t="str">
        <f>IF(OR('TRI-2'!AD24 ="",'TRI-2'!AD24&lt;0,'TRI-2'!AD24  &gt;10),"",IF((ROUND(TRUNC(('TRI-2'!AD24  ),2),0))=10,"A+",IF((ROUND(TRUNC(('TRI-2'!AD24  ),2),0))=9,"A-",IF((ROUND(TRUNC(('TRI-2'!AD24   ),2),0))=8,"B+",IF((ROUND(TRUNC(('TRI-2'!AD24 ),2),0))=7,"B-",IF((ROUND(TRUNC(('TRI-2'!AD24  ),2),0))=6,"C+",IF((ROUND(TRUNC(('TRI-2'!AD24  ),2),0))=5,"C-",IF((ROUND(TRUNC(('TRI-2'!AD24  ),2),0))=4,"D+",IF((ROUND(TRUNC(('TRI-2'!AD24 ),2),0))=3,"D-",IF((ROUND(TRUNC(('TRI-2'!AD24 ),2),0))=2,"E+",IF((ROUND(TRUNC(('TRI-2'!AD24  ),2),0))&lt;=1,"E-","")))))))))))</f>
        <v>B+</v>
      </c>
      <c r="AE24" s="51" t="str">
        <f>IF(OR('TRI-2'!AE24 ="",'TRI-2'!AE24&lt;0,'TRI-2'!AE24  &gt;10),"",IF((ROUND(TRUNC(('TRI-2'!AE24  ),2),0))=10,"A+",IF((ROUND(TRUNC(('TRI-2'!AE24  ),2),0))=9,"A-",IF((ROUND(TRUNC(('TRI-2'!AE24   ),2),0))=8,"B+",IF((ROUND(TRUNC(('TRI-2'!AE24 ),2),0))=7,"B-",IF((ROUND(TRUNC(('TRI-2'!AE24  ),2),0))=6,"C+",IF((ROUND(TRUNC(('TRI-2'!AE24  ),2),0))=5,"C-",IF((ROUND(TRUNC(('TRI-2'!AE24  ),2),0))=4,"D+",IF((ROUND(TRUNC(('TRI-2'!AE24 ),2),0))=3,"D-",IF((ROUND(TRUNC(('TRI-2'!AE24 ),2),0))=2,"E+",IF((ROUND(TRUNC(('TRI-2'!AE24  ),2),0))&lt;=1,"E-","")))))))))))</f>
        <v>B+</v>
      </c>
      <c r="AF24" s="51" t="str">
        <f>IF(OR('TRI-2'!AF24 ="",'TRI-2'!AF24&lt;0,'TRI-2'!AF24  &gt;10),"",IF((ROUND(TRUNC(('TRI-2'!AF24  ),2),0))=10,"A+",IF((ROUND(TRUNC(('TRI-2'!AF24  ),2),0))=9,"A-",IF((ROUND(TRUNC(('TRI-2'!AF24   ),2),0))=8,"B+",IF((ROUND(TRUNC(('TRI-2'!AF24 ),2),0))=7,"B-",IF((ROUND(TRUNC(('TRI-2'!AF24  ),2),0))=6,"C+",IF((ROUND(TRUNC(('TRI-2'!AF24  ),2),0))=5,"C-",IF((ROUND(TRUNC(('TRI-2'!AF24  ),2),0))=4,"D+",IF((ROUND(TRUNC(('TRI-2'!AF24 ),2),0))=3,"D-",IF((ROUND(TRUNC(('TRI-2'!AF24 ),2),0))=2,"E+",IF((ROUND(TRUNC(('TRI-2'!AF24  ),2),0))&lt;=1,"E-","")))))))))))</f>
        <v>B+</v>
      </c>
      <c r="AG24" s="51" t="str">
        <f>IF(OR('TRI-2'!AG24 ="",'TRI-2'!AG24&lt;0,'TRI-2'!AG24  &gt;10),"",IF((ROUND(TRUNC(('TRI-2'!AG24  ),2),0))=10,"A+",IF((ROUND(TRUNC(('TRI-2'!AG24  ),2),0))=9,"A-",IF((ROUND(TRUNC(('TRI-2'!AG24   ),2),0))=8,"B+",IF((ROUND(TRUNC(('TRI-2'!AG24 ),2),0))=7,"B-",IF((ROUND(TRUNC(('TRI-2'!AG24  ),2),0))=6,"C+",IF((ROUND(TRUNC(('TRI-2'!AG24  ),2),0))=5,"C-",IF((ROUND(TRUNC(('TRI-2'!AG24  ),2),0))=4,"D+",IF((ROUND(TRUNC(('TRI-2'!AG24 ),2),0))=3,"D-",IF((ROUND(TRUNC(('TRI-2'!AG24 ),2),0))=2,"E+",IF((ROUND(TRUNC(('TRI-2'!AG24  ),2),0))&lt;=1,"E-","")))))))))))</f>
        <v>B+</v>
      </c>
      <c r="AH24" s="51" t="str">
        <f>IF(OR('TRI-2'!AH24 ="",'TRI-2'!AH24&lt;0,'TRI-2'!AH24  &gt;10),"",IF((ROUND(TRUNC(('TRI-2'!AH24  ),2),0))=10,"A+",IF((ROUND(TRUNC(('TRI-2'!AH24  ),2),0))=9,"A-",IF((ROUND(TRUNC(('TRI-2'!AH24   ),2),0))=8,"B+",IF((ROUND(TRUNC(('TRI-2'!AH24 ),2),0))=7,"B-",IF((ROUND(TRUNC(('TRI-2'!AH24  ),2),0))=6,"C+",IF((ROUND(TRUNC(('TRI-2'!AH24  ),2),0))=5,"C-",IF((ROUND(TRUNC(('TRI-2'!AH24  ),2),0))=4,"D+",IF((ROUND(TRUNC(('TRI-2'!AH24 ),2),0))=3,"D-",IF((ROUND(TRUNC(('TRI-2'!AH24 ),2),0))=2,"E+",IF((ROUND(TRUNC(('TRI-2'!AH24  ),2),0))&lt;=1,"E-","")))))))))))</f>
        <v>B+</v>
      </c>
      <c r="AI24" s="51" t="str">
        <f>IF(OR('TRI-2'!AI24 ="",'TRI-2'!AI24&lt;0,'TRI-2'!AI24  &gt;10),"",IF((ROUND(TRUNC(('TRI-2'!AI24  ),2),0))=10,"A+",IF((ROUND(TRUNC(('TRI-2'!AI24  ),2),0))=9,"A-",IF((ROUND(TRUNC(('TRI-2'!AI24   ),2),0))=8,"B+",IF((ROUND(TRUNC(('TRI-2'!AI24 ),2),0))=7,"B-",IF((ROUND(TRUNC(('TRI-2'!AI24  ),2),0))=6,"C+",IF((ROUND(TRUNC(('TRI-2'!AI24  ),2),0))=5,"C-",IF((ROUND(TRUNC(('TRI-2'!AI24  ),2),0))=4,"D+",IF((ROUND(TRUNC(('TRI-2'!AI24 ),2),0))=3,"D-",IF((ROUND(TRUNC(('TRI-2'!AI24 ),2),0))=2,"E+",IF((ROUND(TRUNC(('TRI-2'!AI24  ),2),0))&lt;=1,"E-","")))))))))))</f>
        <v>B+</v>
      </c>
      <c r="AJ24" s="51" t="str">
        <f>IF(OR('TRI-2'!AJ24 ="",'TRI-2'!AJ24&lt;0,'TRI-2'!AJ24  &gt;10),"",IF((ROUND(TRUNC(('TRI-2'!AJ24  ),2),0))=10,"A+",IF((ROUND(TRUNC(('TRI-2'!AJ24  ),2),0))=9,"A-",IF((ROUND(TRUNC(('TRI-2'!AJ24   ),2),0))=8,"B+",IF((ROUND(TRUNC(('TRI-2'!AJ24 ),2),0))=7,"B-",IF((ROUND(TRUNC(('TRI-2'!AJ24  ),2),0))=6,"C+",IF((ROUND(TRUNC(('TRI-2'!AJ24  ),2),0))=5,"C-",IF((ROUND(TRUNC(('TRI-2'!AJ24  ),2),0))=4,"D+",IF((ROUND(TRUNC(('TRI-2'!AJ24 ),2),0))=3,"D-",IF((ROUND(TRUNC(('TRI-2'!AJ24 ),2),0))=2,"E+",IF((ROUND(TRUNC(('TRI-2'!AJ24  ),2),0))&lt;=1,"E-","")))))))))))</f>
        <v>B+</v>
      </c>
      <c r="AK24" s="51" t="str">
        <f>IF(OR('TRI-2'!AK24 ="",'TRI-2'!AK24&lt;0,'TRI-2'!AK24  &gt;10),"",IF((ROUND(TRUNC(('TRI-2'!AK24  ),2),0))=10,"A+",IF((ROUND(TRUNC(('TRI-2'!AK24  ),2),0))=9,"A-",IF((ROUND(TRUNC(('TRI-2'!AK24   ),2),0))=8,"B+",IF((ROUND(TRUNC(('TRI-2'!AK24 ),2),0))=7,"B-",IF((ROUND(TRUNC(('TRI-2'!AK24  ),2),0))=6,"C+",IF((ROUND(TRUNC(('TRI-2'!AK24  ),2),0))=5,"C-",IF((ROUND(TRUNC(('TRI-2'!AK24  ),2),0))=4,"D+",IF((ROUND(TRUNC(('TRI-2'!AK24 ),2),0))=3,"D-",IF((ROUND(TRUNC(('TRI-2'!AK24 ),2),0))=2,"E+",IF((ROUND(TRUNC(('TRI-2'!AK24  ),2),0))&lt;=1,"E-","")))))))))))</f>
        <v>B+</v>
      </c>
      <c r="AL24" s="51" t="str">
        <f>IF(OR('TRI-2'!AL24 ="",'TRI-2'!AL24&lt;0,'TRI-2'!AL24  &gt;10),"",IF((ROUND(TRUNC(('TRI-2'!AL24  ),2),0))=10,"A+",IF((ROUND(TRUNC(('TRI-2'!AL24  ),2),0))=9,"A-",IF((ROUND(TRUNC(('TRI-2'!AL24   ),2),0))=8,"B+",IF((ROUND(TRUNC(('TRI-2'!AL24 ),2),0))=7,"B-",IF((ROUND(TRUNC(('TRI-2'!AL24  ),2),0))=6,"C+",IF((ROUND(TRUNC(('TRI-2'!AL24  ),2),0))=5,"C-",IF((ROUND(TRUNC(('TRI-2'!AL24  ),2),0))=4,"D+",IF((ROUND(TRUNC(('TRI-2'!AL24 ),2),0))=3,"D-",IF((ROUND(TRUNC(('TRI-2'!AL24 ),2),0))=2,"E+",IF((ROUND(TRUNC(('TRI-2'!AL24  ),2),0))&lt;=1,"E-","")))))))))))</f>
        <v>B+</v>
      </c>
      <c r="AM24" s="51" t="str">
        <f>IF(OR('TRI-2'!AM24 ="",'TRI-2'!AM24&lt;0,'TRI-2'!AM24  &gt;10),"",IF((ROUND(TRUNC(('TRI-2'!AM24  ),2),0))=10,"A+",IF((ROUND(TRUNC(('TRI-2'!AM24  ),2),0))=9,"A-",IF((ROUND(TRUNC(('TRI-2'!AM24   ),2),0))=8,"B+",IF((ROUND(TRUNC(('TRI-2'!AM24 ),2),0))=7,"B-",IF((ROUND(TRUNC(('TRI-2'!AM24  ),2),0))=6,"C+",IF((ROUND(TRUNC(('TRI-2'!AM24  ),2),0))=5,"C-",IF((ROUND(TRUNC(('TRI-2'!AM24  ),2),0))=4,"D+",IF((ROUND(TRUNC(('TRI-2'!AM24 ),2),0))=3,"D-",IF((ROUND(TRUNC(('TRI-2'!AM24 ),2),0))=2,"E+",IF((ROUND(TRUNC(('TRI-2'!AM24  ),2),0))&lt;=1,"E-","")))))))))))</f>
        <v>B+</v>
      </c>
      <c r="AN24" s="51" t="str">
        <f>IF(OR('TRI-2'!AN24 ="",'TRI-2'!AN24&lt;0,'TRI-2'!AN24  &gt;10),"",IF((ROUND(TRUNC(('TRI-2'!AN24  ),2),0))=10,"A+",IF((ROUND(TRUNC(('TRI-2'!AN24  ),2),0))=9,"A-",IF((ROUND(TRUNC(('TRI-2'!AN24   ),2),0))=8,"B+",IF((ROUND(TRUNC(('TRI-2'!AN24 ),2),0))=7,"B-",IF((ROUND(TRUNC(('TRI-2'!AN24  ),2),0))=6,"C+",IF((ROUND(TRUNC(('TRI-2'!AN24  ),2),0))=5,"C-",IF((ROUND(TRUNC(('TRI-2'!AN24  ),2),0))=4,"D+",IF((ROUND(TRUNC(('TRI-2'!AN24 ),2),0))=3,"D-",IF((ROUND(TRUNC(('TRI-2'!AN24 ),2),0))=2,"E+",IF((ROUND(TRUNC(('TRI-2'!AN24  ),2),0))&lt;=1,"E-","")))))))))))</f>
        <v>B+</v>
      </c>
      <c r="AO24" s="51" t="str">
        <f>IF(OR('TRI-2'!AO24 ="",'TRI-2'!AO24&lt;0,'TRI-2'!AO24  &gt;10),"",IF((ROUND(TRUNC(('TRI-2'!AO24  ),2),0))=10,"A+",IF((ROUND(TRUNC(('TRI-2'!AO24  ),2),0))=9,"A-",IF((ROUND(TRUNC(('TRI-2'!AO24   ),2),0))=8,"B+",IF((ROUND(TRUNC(('TRI-2'!AO24 ),2),0))=7,"B-",IF((ROUND(TRUNC(('TRI-2'!AO24  ),2),0))=6,"C+",IF((ROUND(TRUNC(('TRI-2'!AO24  ),2),0))=5,"C-",IF((ROUND(TRUNC(('TRI-2'!AO24  ),2),0))=4,"D+",IF((ROUND(TRUNC(('TRI-2'!AO24 ),2),0))=3,"D-",IF((ROUND(TRUNC(('TRI-2'!AO24 ),2),0))=2,"E+",IF((ROUND(TRUNC(('TRI-2'!AO24  ),2),0))&lt;=1,"E-","")))))))))))</f>
        <v>B+</v>
      </c>
      <c r="AP24" s="51" t="str">
        <f>IF(OR('TRI-2'!AP24 ="",'TRI-2'!AP24&lt;0,'TRI-2'!AP24  &gt;10),"",IF((ROUND(TRUNC(('TRI-2'!AP24  ),2),0))=10,"A+",IF((ROUND(TRUNC(('TRI-2'!AP24  ),2),0))=9,"A-",IF((ROUND(TRUNC(('TRI-2'!AP24   ),2),0))=8,"B+",IF((ROUND(TRUNC(('TRI-2'!AP24 ),2),0))=7,"B-",IF((ROUND(TRUNC(('TRI-2'!AP24  ),2),0))=6,"C+",IF((ROUND(TRUNC(('TRI-2'!AP24  ),2),0))=5,"C-",IF((ROUND(TRUNC(('TRI-2'!AP24  ),2),0))=4,"D+",IF((ROUND(TRUNC(('TRI-2'!AP24 ),2),0))=3,"D-",IF((ROUND(TRUNC(('TRI-2'!AP24 ),2),0))=2,"E+",IF((ROUND(TRUNC(('TRI-2'!AP24  ),2),0))&lt;=1,"E-","")))))))))))</f>
        <v>A+</v>
      </c>
      <c r="AQ24" s="51" t="str">
        <f>IF(OR('TRI-2'!AQ24 ="",'TRI-2'!AQ24&lt;0,'TRI-2'!AQ24  &gt;10),"",IF((ROUND(TRUNC(('TRI-2'!AQ24  ),2),0))=10,"A+",IF((ROUND(TRUNC(('TRI-2'!AQ24  ),2),0))=9,"A-",IF((ROUND(TRUNC(('TRI-2'!AQ24   ),2),0))=8,"B+",IF((ROUND(TRUNC(('TRI-2'!AQ24 ),2),0))=7,"B-",IF((ROUND(TRUNC(('TRI-2'!AQ24  ),2),0))=6,"C+",IF((ROUND(TRUNC(('TRI-2'!AQ24  ),2),0))=5,"C-",IF((ROUND(TRUNC(('TRI-2'!AQ24  ),2),0))=4,"D+",IF((ROUND(TRUNC(('TRI-2'!AQ24 ),2),0))=3,"D-",IF((ROUND(TRUNC(('TRI-2'!AQ24 ),2),0))=2,"E+",IF((ROUND(TRUNC(('TRI-2'!AQ24  ),2),0))&lt;=1,"E-","")))))))))))</f>
        <v>A+</v>
      </c>
      <c r="AR24" s="51" t="str">
        <f>IF(OR('TRI-2'!AR24 ="",'TRI-2'!AR24&lt;0,'TRI-2'!AR24  &gt;10),"",IF((ROUND(TRUNC(('TRI-2'!AR24  ),2),0))=10,"A+",IF((ROUND(TRUNC(('TRI-2'!AR24  ),2),0))=9,"A-",IF((ROUND(TRUNC(('TRI-2'!AR24   ),2),0))=8,"B+",IF((ROUND(TRUNC(('TRI-2'!AR24 ),2),0))=7,"B-",IF((ROUND(TRUNC(('TRI-2'!AR24  ),2),0))=6,"C+",IF((ROUND(TRUNC(('TRI-2'!AR24  ),2),0))=5,"C-",IF((ROUND(TRUNC(('TRI-2'!AR24  ),2),0))=4,"D+",IF((ROUND(TRUNC(('TRI-2'!AR24 ),2),0))=3,"D-",IF((ROUND(TRUNC(('TRI-2'!AR24 ),2),0))=2,"E+",IF((ROUND(TRUNC(('TRI-2'!AR24  ),2),0))&lt;=1,"E-","")))))))))))</f>
        <v>A+</v>
      </c>
      <c r="AS24" s="51" t="str">
        <f>IF(OR('TRI-2'!AS24 ="",'TRI-2'!AS24&lt;0,'TRI-2'!AS24  &gt;10),"",IF((ROUND(TRUNC(('TRI-2'!AS24  ),2),0))=10,"A+",IF((ROUND(TRUNC(('TRI-2'!AS24  ),2),0))=9,"A-",IF((ROUND(TRUNC(('TRI-2'!AS24   ),2),0))=8,"B+",IF((ROUND(TRUNC(('TRI-2'!AS24 ),2),0))=7,"B-",IF((ROUND(TRUNC(('TRI-2'!AS24  ),2),0))=6,"C+",IF((ROUND(TRUNC(('TRI-2'!AS24  ),2),0))=5,"C-",IF((ROUND(TRUNC(('TRI-2'!AS24  ),2),0))=4,"D+",IF((ROUND(TRUNC(('TRI-2'!AS24 ),2),0))=3,"D-",IF((ROUND(TRUNC(('TRI-2'!AS24 ),2),0))=2,"E+",IF((ROUND(TRUNC(('TRI-2'!AS24  ),2),0))&lt;=1,"E-","")))))))))))</f>
        <v>A+</v>
      </c>
      <c r="AT24" s="51" t="str">
        <f>IF(OR('TRI-2'!AT24 ="",'TRI-2'!AT24&lt;0,'TRI-2'!AT24  &gt;10),"",IF((ROUND(TRUNC(('TRI-2'!AT24  ),2),0))=10,"A+",IF((ROUND(TRUNC(('TRI-2'!AT24  ),2),0))=9,"A-",IF((ROUND(TRUNC(('TRI-2'!AT24   ),2),0))=8,"B+",IF((ROUND(TRUNC(('TRI-2'!AT24 ),2),0))=7,"B-",IF((ROUND(TRUNC(('TRI-2'!AT24  ),2),0))=6,"C+",IF((ROUND(TRUNC(('TRI-2'!AT24  ),2),0))=5,"C-",IF((ROUND(TRUNC(('TRI-2'!AT24  ),2),0))=4,"D+",IF((ROUND(TRUNC(('TRI-2'!AT24 ),2),0))=3,"D-",IF((ROUND(TRUNC(('TRI-2'!AT24 ),2),0))=2,"E+",IF((ROUND(TRUNC(('TRI-2'!AT24  ),2),0))&lt;=1,"E-","")))))))))))</f>
        <v>A+</v>
      </c>
      <c r="AU24" s="51" t="str">
        <f>IF(OR('TRI-2'!AU24 ="",'TRI-2'!AU24&lt;0,'TRI-2'!AU24  &gt;10),"",IF((ROUND(TRUNC(('TRI-2'!AU24  ),2),0))=10,"A+",IF((ROUND(TRUNC(('TRI-2'!AU24  ),2),0))=9,"A-",IF((ROUND(TRUNC(('TRI-2'!AU24   ),2),0))=8,"B+",IF((ROUND(TRUNC(('TRI-2'!AU24 ),2),0))=7,"B-",IF((ROUND(TRUNC(('TRI-2'!AU24  ),2),0))=6,"C+",IF((ROUND(TRUNC(('TRI-2'!AU24  ),2),0))=5,"C-",IF((ROUND(TRUNC(('TRI-2'!AU24  ),2),0))=4,"D+",IF((ROUND(TRUNC(('TRI-2'!AU24 ),2),0))=3,"D-",IF((ROUND(TRUNC(('TRI-2'!AU24 ),2),0))=2,"E+",IF((ROUND(TRUNC(('TRI-2'!AU24  ),2),0))&lt;=1,"E-","")))))))))))</f>
        <v>A+</v>
      </c>
      <c r="AV24" s="51" t="str">
        <f>IF(OR('TRI-2'!AV24 ="",'TRI-2'!AV24&lt;0,'TRI-2'!AV24  &gt;10),"",IF((ROUND(TRUNC(('TRI-2'!AV24  ),2),0))=10,"A+",IF((ROUND(TRUNC(('TRI-2'!AV24  ),2),0))=9,"A-",IF((ROUND(TRUNC(('TRI-2'!AV24   ),2),0))=8,"B+",IF((ROUND(TRUNC(('TRI-2'!AV24 ),2),0))=7,"B-",IF((ROUND(TRUNC(('TRI-2'!AV24  ),2),0))=6,"C+",IF((ROUND(TRUNC(('TRI-2'!AV24  ),2),0))=5,"C-",IF((ROUND(TRUNC(('TRI-2'!AV24  ),2),0))=4,"D+",IF((ROUND(TRUNC(('TRI-2'!AV24 ),2),0))=3,"D-",IF((ROUND(TRUNC(('TRI-2'!AV24 ),2),0))=2,"E+",IF((ROUND(TRUNC(('TRI-2'!AV24  ),2),0))&lt;=1,"E-","")))))))))))</f>
        <v>A+</v>
      </c>
      <c r="AW24" s="51" t="str">
        <f>IF(OR('TRI-2'!AW24 ="",'TRI-2'!AW24&lt;0,'TRI-2'!AW24  &gt;10),"",IF((ROUND(TRUNC(('TRI-2'!AW24  ),2),0))=10,"A+",IF((ROUND(TRUNC(('TRI-2'!AW24  ),2),0))=9,"A-",IF((ROUND(TRUNC(('TRI-2'!AW24   ),2),0))=8,"B+",IF((ROUND(TRUNC(('TRI-2'!AW24 ),2),0))=7,"B-",IF((ROUND(TRUNC(('TRI-2'!AW24  ),2),0))=6,"C+",IF((ROUND(TRUNC(('TRI-2'!AW24  ),2),0))=5,"C-",IF((ROUND(TRUNC(('TRI-2'!AW24  ),2),0))=4,"D+",IF((ROUND(TRUNC(('TRI-2'!AW24 ),2),0))=3,"D-",IF((ROUND(TRUNC(('TRI-2'!AW24 ),2),0))=2,"E+",IF((ROUND(TRUNC(('TRI-2'!AW24  ),2),0))&lt;=1,"E-","")))))))))))</f>
        <v>A+</v>
      </c>
      <c r="AX24" s="51" t="str">
        <f>IF(OR('TRI-2'!AX24 ="",'TRI-2'!AX24&lt;0,'TRI-2'!AX24  &gt;10),"",IF((ROUND(TRUNC(('TRI-2'!AX24  ),2),0))=10,"A+",IF((ROUND(TRUNC(('TRI-2'!AX24  ),2),0))=9,"A-",IF((ROUND(TRUNC(('TRI-2'!AX24   ),2),0))=8,"B+",IF((ROUND(TRUNC(('TRI-2'!AX24 ),2),0))=7,"B-",IF((ROUND(TRUNC(('TRI-2'!AX24  ),2),0))=6,"C+",IF((ROUND(TRUNC(('TRI-2'!AX24  ),2),0))=5,"C-",IF((ROUND(TRUNC(('TRI-2'!AX24  ),2),0))=4,"D+",IF((ROUND(TRUNC(('TRI-2'!AX24 ),2),0))=3,"D-",IF((ROUND(TRUNC(('TRI-2'!AX24 ),2),0))=2,"E+",IF((ROUND(TRUNC(('TRI-2'!AX24  ),2),0))&lt;=1,"E-","")))))))))))</f>
        <v>A+</v>
      </c>
      <c r="AY24" s="51" t="str">
        <f>IF(OR('TRI-2'!AY24 ="",'TRI-2'!AY24&lt;0,'TRI-2'!AY24  &gt;10),"",IF((ROUND(TRUNC(('TRI-2'!AY24  ),2),0))=10,"A+",IF((ROUND(TRUNC(('TRI-2'!AY24  ),2),0))=9,"A-",IF((ROUND(TRUNC(('TRI-2'!AY24   ),2),0))=8,"B+",IF((ROUND(TRUNC(('TRI-2'!AY24 ),2),0))=7,"B-",IF((ROUND(TRUNC(('TRI-2'!AY24  ),2),0))=6,"C+",IF((ROUND(TRUNC(('TRI-2'!AY24  ),2),0))=5,"C-",IF((ROUND(TRUNC(('TRI-2'!AY24  ),2),0))=4,"D+",IF((ROUND(TRUNC(('TRI-2'!AY24 ),2),0))=3,"D-",IF((ROUND(TRUNC(('TRI-2'!AY24 ),2),0))=2,"E+",IF((ROUND(TRUNC(('TRI-2'!AY24  ),2),0))&lt;=1,"E-","")))))))))))</f>
        <v>A+</v>
      </c>
      <c r="AZ24" s="51" t="str">
        <f>IF(OR('TRI-2'!AZ24 ="",'TRI-2'!AZ24&lt;0,'TRI-2'!AZ24  &gt;10),"",IF((ROUND(TRUNC(('TRI-2'!AZ24  ),2),0))=10,"A+",IF((ROUND(TRUNC(('TRI-2'!AZ24  ),2),0))=9,"A-",IF((ROUND(TRUNC(('TRI-2'!AZ24   ),2),0))=8,"B+",IF((ROUND(TRUNC(('TRI-2'!AZ24 ),2),0))=7,"B-",IF((ROUND(TRUNC(('TRI-2'!AZ24  ),2),0))=6,"C+",IF((ROUND(TRUNC(('TRI-2'!AZ24  ),2),0))=5,"C-",IF((ROUND(TRUNC(('TRI-2'!AZ24  ),2),0))=4,"D+",IF((ROUND(TRUNC(('TRI-2'!AZ24 ),2),0))=3,"D-",IF((ROUND(TRUNC(('TRI-2'!AZ24 ),2),0))=2,"E+",IF((ROUND(TRUNC(('TRI-2'!AZ24  ),2),0))&lt;=1,"E-","")))))))))))</f>
        <v>A+</v>
      </c>
      <c r="BA24" s="51" t="str">
        <f>IF(OR('TRI-2'!BA24 ="",'TRI-2'!BA24&lt;0,'TRI-2'!BA24  &gt;10),"",IF((ROUND(TRUNC(('TRI-2'!BA24  ),2),0))=10,"A+",IF((ROUND(TRUNC(('TRI-2'!BA24  ),2),0))=9,"A-",IF((ROUND(TRUNC(('TRI-2'!BA24   ),2),0))=8,"B+",IF((ROUND(TRUNC(('TRI-2'!BA24 ),2),0))=7,"B-",IF((ROUND(TRUNC(('TRI-2'!BA24  ),2),0))=6,"C+",IF((ROUND(TRUNC(('TRI-2'!BA24  ),2),0))=5,"C-",IF((ROUND(TRUNC(('TRI-2'!BA24  ),2),0))=4,"D+",IF((ROUND(TRUNC(('TRI-2'!BA24 ),2),0))=3,"D-",IF((ROUND(TRUNC(('TRI-2'!BA24 ),2),0))=2,"E+",IF((ROUND(TRUNC(('TRI-2'!BA24  ),2),0))&lt;=1,"E-","")))))))))))</f>
        <v>A+</v>
      </c>
      <c r="BB24" s="51" t="str">
        <f>IF(OR('TRI-2'!BB24 ="",'TRI-2'!BB24&lt;0,'TRI-2'!BB24  &gt;10),"",IF((ROUND(TRUNC(('TRI-2'!BB24  ),2),0))=10,"A+",IF((ROUND(TRUNC(('TRI-2'!BB24  ),2),0))=9,"A-",IF((ROUND(TRUNC(('TRI-2'!BB24   ),2),0))=8,"B+",IF((ROUND(TRUNC(('TRI-2'!BB24 ),2),0))=7,"B-",IF((ROUND(TRUNC(('TRI-2'!BB24  ),2),0))=6,"C+",IF((ROUND(TRUNC(('TRI-2'!BB24  ),2),0))=5,"C-",IF((ROUND(TRUNC(('TRI-2'!BB24  ),2),0))=4,"D+",IF((ROUND(TRUNC(('TRI-2'!BB24 ),2),0))=3,"D-",IF((ROUND(TRUNC(('TRI-2'!BB24 ),2),0))=2,"E+",IF((ROUND(TRUNC(('TRI-2'!BB24  ),2),0))&lt;=1,"E-","")))))))))))</f>
        <v>A+</v>
      </c>
      <c r="BC24" s="51" t="str">
        <f>IF(OR('TRI-2'!BC24 ="",'TRI-2'!BC24&lt;0,'TRI-2'!BC24  &gt;10),"",IF((ROUND(TRUNC(('TRI-2'!BC24  ),2),0))=10,"A+",IF((ROUND(TRUNC(('TRI-2'!BC24  ),2),0))=9,"A-",IF((ROUND(TRUNC(('TRI-2'!BC24   ),2),0))=8,"B+",IF((ROUND(TRUNC(('TRI-2'!BC24 ),2),0))=7,"B-",IF((ROUND(TRUNC(('TRI-2'!BC24  ),2),0))=6,"C+",IF((ROUND(TRUNC(('TRI-2'!BC24  ),2),0))=5,"C-",IF((ROUND(TRUNC(('TRI-2'!BC24  ),2),0))=4,"D+",IF((ROUND(TRUNC(('TRI-2'!BC24 ),2),0))=3,"D-",IF((ROUND(TRUNC(('TRI-2'!BC24 ),2),0))=2,"E+",IF((ROUND(TRUNC(('TRI-2'!BC24  ),2),0))&lt;=1,"E-","")))))))))))</f>
        <v>A+</v>
      </c>
      <c r="BD24" s="51" t="str">
        <f>IF(OR('TRI-2'!BD24 ="",'TRI-2'!BD24&lt;0,'TRI-2'!BD24  &gt;10),"",IF((ROUND(TRUNC(('TRI-2'!BD24  ),2),0))=10,"A+",IF((ROUND(TRUNC(('TRI-2'!BD24  ),2),0))=9,"A-",IF((ROUND(TRUNC(('TRI-2'!BD24   ),2),0))=8,"B+",IF((ROUND(TRUNC(('TRI-2'!BD24 ),2),0))=7,"B-",IF((ROUND(TRUNC(('TRI-2'!BD24  ),2),0))=6,"C+",IF((ROUND(TRUNC(('TRI-2'!BD24  ),2),0))=5,"C-",IF((ROUND(TRUNC(('TRI-2'!BD24  ),2),0))=4,"D+",IF((ROUND(TRUNC(('TRI-2'!BD24 ),2),0))=3,"D-",IF((ROUND(TRUNC(('TRI-2'!BD24 ),2),0))=2,"E+",IF((ROUND(TRUNC(('TRI-2'!BD24  ),2),0))&lt;=1,"E-","")))))))))))</f>
        <v>A+</v>
      </c>
      <c r="BE24" s="51" t="str">
        <f>IF(OR('TRI-2'!BE24 ="",'TRI-2'!BE24&lt;0,'TRI-2'!BE24  &gt;10),"",IF((ROUND(TRUNC(('TRI-2'!BE24  ),2),0))=10,"A+",IF((ROUND(TRUNC(('TRI-2'!BE24  ),2),0))=9,"A-",IF((ROUND(TRUNC(('TRI-2'!BE24   ),2),0))=8,"B+",IF((ROUND(TRUNC(('TRI-2'!BE24 ),2),0))=7,"B-",IF((ROUND(TRUNC(('TRI-2'!BE24  ),2),0))=6,"C+",IF((ROUND(TRUNC(('TRI-2'!BE24  ),2),0))=5,"C-",IF((ROUND(TRUNC(('TRI-2'!BE24  ),2),0))=4,"D+",IF((ROUND(TRUNC(('TRI-2'!BE24 ),2),0))=3,"D-",IF((ROUND(TRUNC(('TRI-2'!BE24 ),2),0))=2,"E+",IF((ROUND(TRUNC(('TRI-2'!BE24  ),2),0))&lt;=1,"E-","")))))))))))</f>
        <v>A+</v>
      </c>
      <c r="BF24" s="51" t="str">
        <f>IF(OR('TRI-2'!BF24 ="",'TRI-2'!BF24&lt;0,'TRI-2'!BF24  &gt;10),"",IF((ROUND(TRUNC(('TRI-2'!BF24  ),2),0))=10,"A+",IF((ROUND(TRUNC(('TRI-2'!BF24  ),2),0))=9,"A-",IF((ROUND(TRUNC(('TRI-2'!BF24   ),2),0))=8,"B+",IF((ROUND(TRUNC(('TRI-2'!BF24 ),2),0))=7,"B-",IF((ROUND(TRUNC(('TRI-2'!BF24  ),2),0))=6,"C+",IF((ROUND(TRUNC(('TRI-2'!BF24  ),2),0))=5,"C-",IF((ROUND(TRUNC(('TRI-2'!BF24  ),2),0))=4,"D+",IF((ROUND(TRUNC(('TRI-2'!BF24 ),2),0))=3,"D-",IF((ROUND(TRUNC(('TRI-2'!BF24 ),2),0))=2,"E+",IF((ROUND(TRUNC(('TRI-2'!BF24  ),2),0))&lt;=1,"E-","")))))))))))</f>
        <v>A+</v>
      </c>
      <c r="BG24" s="51" t="str">
        <f>IF(OR('TRI-2'!BG24 ="",'TRI-2'!BG24&lt;0,'TRI-2'!BG24  &gt;10),"",IF((ROUND(TRUNC(('TRI-2'!BG24  ),2),0))=10,"A+",IF((ROUND(TRUNC(('TRI-2'!BG24  ),2),0))=9,"A-",IF((ROUND(TRUNC(('TRI-2'!BG24   ),2),0))=8,"B+",IF((ROUND(TRUNC(('TRI-2'!BG24 ),2),0))=7,"B-",IF((ROUND(TRUNC(('TRI-2'!BG24  ),2),0))=6,"C+",IF((ROUND(TRUNC(('TRI-2'!BG24  ),2),0))=5,"C-",IF((ROUND(TRUNC(('TRI-2'!BG24  ),2),0))=4,"D+",IF((ROUND(TRUNC(('TRI-2'!BG24 ),2),0))=3,"D-",IF((ROUND(TRUNC(('TRI-2'!BG24 ),2),0))=2,"E+",IF((ROUND(TRUNC(('TRI-2'!BG24  ),2),0))&lt;=1,"E-","")))))))))))</f>
        <v>A+</v>
      </c>
      <c r="BH24" s="51" t="str">
        <f>IF(OR('TRI-2'!BH24 ="",'TRI-2'!BH24&lt;0,'TRI-2'!BH24  &gt;10),"",IF((ROUND(TRUNC(('TRI-2'!BH24  ),2),0))=10,"A+",IF((ROUND(TRUNC(('TRI-2'!BH24  ),2),0))=9,"A-",IF((ROUND(TRUNC(('TRI-2'!BH24   ),2),0))=8,"B+",IF((ROUND(TRUNC(('TRI-2'!BH24 ),2),0))=7,"B-",IF((ROUND(TRUNC(('TRI-2'!BH24  ),2),0))=6,"C+",IF((ROUND(TRUNC(('TRI-2'!BH24  ),2),0))=5,"C-",IF((ROUND(TRUNC(('TRI-2'!BH24  ),2),0))=4,"D+",IF((ROUND(TRUNC(('TRI-2'!BH24 ),2),0))=3,"D-",IF((ROUND(TRUNC(('TRI-2'!BH24 ),2),0))=2,"E+",IF((ROUND(TRUNC(('TRI-2'!BH24  ),2),0))&lt;=1,"E-","")))))))))))</f>
        <v>A+</v>
      </c>
      <c r="BI24" s="51" t="str">
        <f>IF(OR('TRI-2'!BI24 ="",'TRI-2'!BI24&lt;0,'TRI-2'!BI24  &gt;10),"",IF((ROUND(TRUNC(('TRI-2'!BI24  ),2),0))=10,"A+",IF((ROUND(TRUNC(('TRI-2'!BI24  ),2),0))=9,"A-",IF((ROUND(TRUNC(('TRI-2'!BI24   ),2),0))=8,"B+",IF((ROUND(TRUNC(('TRI-2'!BI24 ),2),0))=7,"B-",IF((ROUND(TRUNC(('TRI-2'!BI24  ),2),0))=6,"C+",IF((ROUND(TRUNC(('TRI-2'!BI24  ),2),0))=5,"C-",IF((ROUND(TRUNC(('TRI-2'!BI24  ),2),0))=4,"D+",IF((ROUND(TRUNC(('TRI-2'!BI24 ),2),0))=3,"D-",IF((ROUND(TRUNC(('TRI-2'!BI24 ),2),0))=2,"E+",IF((ROUND(TRUNC(('TRI-2'!BI24  ),2),0))&lt;=1,"E-","")))))))))))</f>
        <v>A+</v>
      </c>
      <c r="BJ24" s="51" t="str">
        <f>IF(OR('TRI-2'!BJ24 ="",'TRI-2'!BJ24&lt;0,'TRI-2'!BJ24  &gt;10),"",IF((ROUND(TRUNC(('TRI-2'!BJ24  ),2),0))=10,"A+",IF((ROUND(TRUNC(('TRI-2'!BJ24  ),2),0))=9,"A-",IF((ROUND(TRUNC(('TRI-2'!BJ24   ),2),0))=8,"B+",IF((ROUND(TRUNC(('TRI-2'!BJ24 ),2),0))=7,"B-",IF((ROUND(TRUNC(('TRI-2'!BJ24  ),2),0))=6,"C+",IF((ROUND(TRUNC(('TRI-2'!BJ24  ),2),0))=5,"C-",IF((ROUND(TRUNC(('TRI-2'!BJ24  ),2),0))=4,"D+",IF((ROUND(TRUNC(('TRI-2'!BJ24 ),2),0))=3,"D-",IF((ROUND(TRUNC(('TRI-2'!BJ24 ),2),0))=2,"E+",IF((ROUND(TRUNC(('TRI-2'!BJ24  ),2),0))&lt;=1,"E-","")))))))))))</f>
        <v>A+</v>
      </c>
      <c r="BK24" s="51" t="str">
        <f>IF(OR('TRI-2'!BK24 ="",'TRI-2'!BK24&lt;0,'TRI-2'!BK24  &gt;10),"",IF((ROUND(TRUNC(('TRI-2'!BK24  ),2),0))=10,"A+",IF((ROUND(TRUNC(('TRI-2'!BK24  ),2),0))=9,"A-",IF((ROUND(TRUNC(('TRI-2'!BK24   ),2),0))=8,"B+",IF((ROUND(TRUNC(('TRI-2'!BK24 ),2),0))=7,"B-",IF((ROUND(TRUNC(('TRI-2'!BK24  ),2),0))=6,"C+",IF((ROUND(TRUNC(('TRI-2'!BK24  ),2),0))=5,"C-",IF((ROUND(TRUNC(('TRI-2'!BK24  ),2),0))=4,"D+",IF((ROUND(TRUNC(('TRI-2'!BK24 ),2),0))=3,"D-",IF((ROUND(TRUNC(('TRI-2'!BK24 ),2),0))=2,"E+",IF((ROUND(TRUNC(('TRI-2'!BK24  ),2),0))&lt;=1,"E-","")))))))))))</f>
        <v>A+</v>
      </c>
      <c r="BL24" s="51" t="str">
        <f>IF(OR('TRI-2'!BL24 ="",'TRI-2'!BL24&lt;0,'TRI-2'!BL24  &gt;10),"",IF((ROUND(TRUNC(('TRI-2'!BL24  ),2),0))=10,"A+",IF((ROUND(TRUNC(('TRI-2'!BL24  ),2),0))=9,"A-",IF((ROUND(TRUNC(('TRI-2'!BL24   ),2),0))=8,"B+",IF((ROUND(TRUNC(('TRI-2'!BL24 ),2),0))=7,"B-",IF((ROUND(TRUNC(('TRI-2'!BL24  ),2),0))=6,"C+",IF((ROUND(TRUNC(('TRI-2'!BL24  ),2),0))=5,"C-",IF((ROUND(TRUNC(('TRI-2'!BL24  ),2),0))=4,"D+",IF((ROUND(TRUNC(('TRI-2'!BL24 ),2),0))=3,"D-",IF((ROUND(TRUNC(('TRI-2'!BL24 ),2),0))=2,"E+",IF((ROUND(TRUNC(('TRI-2'!BL24  ),2),0))&lt;=1,"E-","")))))))))))</f>
        <v>A+</v>
      </c>
      <c r="BM24" s="51" t="str">
        <f>IF(OR('TRI-2'!BM24 ="",'TRI-2'!BM24&lt;0,'TRI-2'!BM24  &gt;10),"",IF((ROUND(TRUNC(('TRI-2'!BM24  ),2),0))=10,"A+",IF((ROUND(TRUNC(('TRI-2'!BM24  ),2),0))=9,"A-",IF((ROUND(TRUNC(('TRI-2'!BM24   ),2),0))=8,"B+",IF((ROUND(TRUNC(('TRI-2'!BM24 ),2),0))=7,"B-",IF((ROUND(TRUNC(('TRI-2'!BM24  ),2),0))=6,"C+",IF((ROUND(TRUNC(('TRI-2'!BM24  ),2),0))=5,"C-",IF((ROUND(TRUNC(('TRI-2'!BM24  ),2),0))=4,"D+",IF((ROUND(TRUNC(('TRI-2'!BM24 ),2),0))=3,"D-",IF((ROUND(TRUNC(('TRI-2'!BM24 ),2),0))=2,"E+",IF((ROUND(TRUNC(('TRI-2'!BM24  ),2),0))&lt;=1,"E-","")))))))))))</f>
        <v>A+</v>
      </c>
      <c r="BN24" s="51" t="str">
        <f>IF(OR('TRI-2'!BN24 ="",'TRI-2'!BN24&lt;0,'TRI-2'!BN24  &gt;10),"",IF((ROUND(TRUNC(('TRI-2'!BN24  ),2),0))=10,"A+",IF((ROUND(TRUNC(('TRI-2'!BN24  ),2),0))=9,"A-",IF((ROUND(TRUNC(('TRI-2'!BN24   ),2),0))=8,"B+",IF((ROUND(TRUNC(('TRI-2'!BN24 ),2),0))=7,"B-",IF((ROUND(TRUNC(('TRI-2'!BN24  ),2),0))=6,"C+",IF((ROUND(TRUNC(('TRI-2'!BN24  ),2),0))=5,"C-",IF((ROUND(TRUNC(('TRI-2'!BN24  ),2),0))=4,"D+",IF((ROUND(TRUNC(('TRI-2'!BN24 ),2),0))=3,"D-",IF((ROUND(TRUNC(('TRI-2'!BN24 ),2),0))=2,"E+",IF((ROUND(TRUNC(('TRI-2'!BN24  ),2),0))&lt;=1,"E-","")))))))))))</f>
        <v>A+</v>
      </c>
      <c r="BO24" s="51" t="str">
        <f>IF(OR('TRI-2'!BO24 ="",'TRI-2'!BO24&lt;0,'TRI-2'!BO24  &gt;10),"",IF((ROUND(TRUNC(('TRI-2'!BO24  ),2),0))=10,"A+",IF((ROUND(TRUNC(('TRI-2'!BO24  ),2),0))=9,"A-",IF((ROUND(TRUNC(('TRI-2'!BO24   ),2),0))=8,"B+",IF((ROUND(TRUNC(('TRI-2'!BO24 ),2),0))=7,"B-",IF((ROUND(TRUNC(('TRI-2'!BO24  ),2),0))=6,"C+",IF((ROUND(TRUNC(('TRI-2'!BO24  ),2),0))=5,"C-",IF((ROUND(TRUNC(('TRI-2'!BO24  ),2),0))=4,"D+",IF((ROUND(TRUNC(('TRI-2'!BO24 ),2),0))=3,"D-",IF((ROUND(TRUNC(('TRI-2'!BO24 ),2),0))=2,"E+",IF((ROUND(TRUNC(('TRI-2'!BO24  ),2),0))&lt;=1,"E-","")))))))))))</f>
        <v>A+</v>
      </c>
      <c r="BP24" s="51" t="str">
        <f>IF(OR('TRI-2'!BP24 ="",'TRI-2'!BP24&lt;0,'TRI-2'!BP24  &gt;10),"",IF((ROUND(TRUNC(('TRI-2'!BP24  ),2),0))=10,"A+",IF((ROUND(TRUNC(('TRI-2'!BP24  ),2),0))=9,"A-",IF((ROUND(TRUNC(('TRI-2'!BP24   ),2),0))=8,"B+",IF((ROUND(TRUNC(('TRI-2'!BP24 ),2),0))=7,"B-",IF((ROUND(TRUNC(('TRI-2'!BP24  ),2),0))=6,"C+",IF((ROUND(TRUNC(('TRI-2'!BP24  ),2),0))=5,"C-",IF((ROUND(TRUNC(('TRI-2'!BP24  ),2),0))=4,"D+",IF((ROUND(TRUNC(('TRI-2'!BP24 ),2),0))=3,"D-",IF((ROUND(TRUNC(('TRI-2'!BP24 ),2),0))=2,"E+",IF((ROUND(TRUNC(('TRI-2'!BP24  ),2),0))&lt;=1,"E-","")))))))))))</f>
        <v>A+</v>
      </c>
      <c r="BQ24" s="51" t="str">
        <f>IF(OR('TRI-2'!BQ24 ="",'TRI-2'!BQ24&lt;0,'TRI-2'!BQ24  &gt;10),"",IF((ROUND(TRUNC(('TRI-2'!BQ24  ),2),0))=10,"A+",IF((ROUND(TRUNC(('TRI-2'!BQ24  ),2),0))=9,"A-",IF((ROUND(TRUNC(('TRI-2'!BQ24   ),2),0))=8,"B+",IF((ROUND(TRUNC(('TRI-2'!BQ24 ),2),0))=7,"B-",IF((ROUND(TRUNC(('TRI-2'!BQ24  ),2),0))=6,"C+",IF((ROUND(TRUNC(('TRI-2'!BQ24  ),2),0))=5,"C-",IF((ROUND(TRUNC(('TRI-2'!BQ24  ),2),0))=4,"D+",IF((ROUND(TRUNC(('TRI-2'!BQ24 ),2),0))=3,"D-",IF((ROUND(TRUNC(('TRI-2'!BQ24 ),2),0))=2,"E+",IF((ROUND(TRUNC(('TRI-2'!BQ24  ),2),0))&lt;=1,"E-","")))))))))))</f>
        <v>A+</v>
      </c>
      <c r="BR24" s="51" t="str">
        <f>IF(OR('TRI-2'!BR24 ="",'TRI-2'!BR24&lt;0,'TRI-2'!BR24  &gt;10),"",IF((ROUND(TRUNC(('TRI-2'!BR24  ),2),0))=10,"A+",IF((ROUND(TRUNC(('TRI-2'!BR24  ),2),0))=9,"A-",IF((ROUND(TRUNC(('TRI-2'!BR24   ),2),0))=8,"B+",IF((ROUND(TRUNC(('TRI-2'!BR24 ),2),0))=7,"B-",IF((ROUND(TRUNC(('TRI-2'!BR24  ),2),0))=6,"C+",IF((ROUND(TRUNC(('TRI-2'!BR24  ),2),0))=5,"C-",IF((ROUND(TRUNC(('TRI-2'!BR24  ),2),0))=4,"D+",IF((ROUND(TRUNC(('TRI-2'!BR24 ),2),0))=3,"D-",IF((ROUND(TRUNC(('TRI-2'!BR24 ),2),0))=2,"E+",IF((ROUND(TRUNC(('TRI-2'!BR24  ),2),0))&lt;=1,"E-","")))))))))))</f>
        <v>A+</v>
      </c>
      <c r="BS24" s="51" t="str">
        <f>IF(OR('TRI-2'!BS24 ="",'TRI-2'!BS24&lt;0,'TRI-2'!BS24  &gt;10),"",IF((ROUND(TRUNC(('TRI-2'!BS24  ),2),0))=10,"A+",IF((ROUND(TRUNC(('TRI-2'!BS24  ),2),0))=9,"A-",IF((ROUND(TRUNC(('TRI-2'!BS24   ),2),0))=8,"B+",IF((ROUND(TRUNC(('TRI-2'!BS24 ),2),0))=7,"B-",IF((ROUND(TRUNC(('TRI-2'!BS24  ),2),0))=6,"C+",IF((ROUND(TRUNC(('TRI-2'!BS24  ),2),0))=5,"C-",IF((ROUND(TRUNC(('TRI-2'!BS24  ),2),0))=4,"D+",IF((ROUND(TRUNC(('TRI-2'!BS24 ),2),0))=3,"D-",IF((ROUND(TRUNC(('TRI-2'!BS24 ),2),0))=2,"E+",IF((ROUND(TRUNC(('TRI-2'!BS24  ),2),0))&lt;=1,"E-","")))))))))))</f>
        <v>A+</v>
      </c>
      <c r="BT24" s="51" t="str">
        <f>IF(OR('TRI-2'!BT24 ="",'TRI-2'!BT24&lt;0,'TRI-2'!BT24  &gt;10),"",IF((ROUND(TRUNC(('TRI-2'!BT24  ),2),0))=10,"A+",IF((ROUND(TRUNC(('TRI-2'!BT24  ),2),0))=9,"A-",IF((ROUND(TRUNC(('TRI-2'!BT24   ),2),0))=8,"B+",IF((ROUND(TRUNC(('TRI-2'!BT24 ),2),0))=7,"B-",IF((ROUND(TRUNC(('TRI-2'!BT24  ),2),0))=6,"C+",IF((ROUND(TRUNC(('TRI-2'!BT24  ),2),0))=5,"C-",IF((ROUND(TRUNC(('TRI-2'!BT24  ),2),0))=4,"D+",IF((ROUND(TRUNC(('TRI-2'!BT24 ),2),0))=3,"D-",IF((ROUND(TRUNC(('TRI-2'!BT24 ),2),0))=2,"E+",IF((ROUND(TRUNC(('TRI-2'!BT24  ),2),0))&lt;=1,"E-","")))))))))))</f>
        <v>A+</v>
      </c>
      <c r="BU24" s="51" t="str">
        <f>IF(OR('TRI-2'!BU24 ="",'TRI-2'!BU24&lt;0,'TRI-2'!BU24  &gt;10),"",IF((ROUND(TRUNC(('TRI-2'!BU24  ),2),0))=10,"A+",IF((ROUND(TRUNC(('TRI-2'!BU24  ),2),0))=9,"A-",IF((ROUND(TRUNC(('TRI-2'!BU24   ),2),0))=8,"B+",IF((ROUND(TRUNC(('TRI-2'!BU24 ),2),0))=7,"B-",IF((ROUND(TRUNC(('TRI-2'!BU24  ),2),0))=6,"C+",IF((ROUND(TRUNC(('TRI-2'!BU24  ),2),0))=5,"C-",IF((ROUND(TRUNC(('TRI-2'!BU24  ),2),0))=4,"D+",IF((ROUND(TRUNC(('TRI-2'!BU24 ),2),0))=3,"D-",IF((ROUND(TRUNC(('TRI-2'!BU24 ),2),0))=2,"E+",IF((ROUND(TRUNC(('TRI-2'!BU24  ),2),0))&lt;=1,"E-","")))))))))))</f>
        <v>A+</v>
      </c>
      <c r="BV24" s="51" t="str">
        <f>IF(OR('TRI-2'!BV24 ="",'TRI-2'!BV24&lt;0,'TRI-2'!BV24  &gt;10),"",IF((ROUND(TRUNC(('TRI-2'!BV24  ),2),0))=10,"A+",IF((ROUND(TRUNC(('TRI-2'!BV24  ),2),0))=9,"A-",IF((ROUND(TRUNC(('TRI-2'!BV24   ),2),0))=8,"B+",IF((ROUND(TRUNC(('TRI-2'!BV24 ),2),0))=7,"B-",IF((ROUND(TRUNC(('TRI-2'!BV24  ),2),0))=6,"C+",IF((ROUND(TRUNC(('TRI-2'!BV24  ),2),0))=5,"C-",IF((ROUND(TRUNC(('TRI-2'!BV24  ),2),0))=4,"D+",IF((ROUND(TRUNC(('TRI-2'!BV24 ),2),0))=3,"D-",IF((ROUND(TRUNC(('TRI-2'!BV24 ),2),0))=2,"E+",IF((ROUND(TRUNC(('TRI-2'!BV24  ),2),0))&lt;=1,"E-","")))))))))))</f>
        <v>A+</v>
      </c>
      <c r="BW24" s="51" t="str">
        <f>IF(OR('TRI-2'!BW24 ="",'TRI-2'!BW24&lt;0,'TRI-2'!BW24  &gt;10),"",IF((ROUND(TRUNC(('TRI-2'!BW24  ),2),0))=10,"A+",IF((ROUND(TRUNC(('TRI-2'!BW24  ),2),0))=9,"A-",IF((ROUND(TRUNC(('TRI-2'!BW24   ),2),0))=8,"B+",IF((ROUND(TRUNC(('TRI-2'!BW24 ),2),0))=7,"B-",IF((ROUND(TRUNC(('TRI-2'!BW24  ),2),0))=6,"C+",IF((ROUND(TRUNC(('TRI-2'!BW24  ),2),0))=5,"C-",IF((ROUND(TRUNC(('TRI-2'!BW24  ),2),0))=4,"D+",IF((ROUND(TRUNC(('TRI-2'!BW24 ),2),0))=3,"D-",IF((ROUND(TRUNC(('TRI-2'!BW24 ),2),0))=2,"E+",IF((ROUND(TRUNC(('TRI-2'!BW24  ),2),0))&lt;=1,"E-","")))))))))))</f>
        <v>A+</v>
      </c>
      <c r="BX24" s="51" t="str">
        <f>IF(OR('TRI-2'!BX24 ="",'TRI-2'!BX24&lt;0,'TRI-2'!BX24  &gt;10),"",IF((ROUND(TRUNC(('TRI-2'!BX24  ),2),0))=10,"A+",IF((ROUND(TRUNC(('TRI-2'!BX24  ),2),0))=9,"A-",IF((ROUND(TRUNC(('TRI-2'!BX24   ),2),0))=8,"B+",IF((ROUND(TRUNC(('TRI-2'!BX24 ),2),0))=7,"B-",IF((ROUND(TRUNC(('TRI-2'!BX24  ),2),0))=6,"C+",IF((ROUND(TRUNC(('TRI-2'!BX24  ),2),0))=5,"C-",IF((ROUND(TRUNC(('TRI-2'!BX24  ),2),0))=4,"D+",IF((ROUND(TRUNC(('TRI-2'!BX24 ),2),0))=3,"D-",IF((ROUND(TRUNC(('TRI-2'!BX24 ),2),0))=2,"E+",IF((ROUND(TRUNC(('TRI-2'!BX24  ),2),0))&lt;=1,"E-","")))))))))))</f>
        <v>A+</v>
      </c>
      <c r="BY24" s="51" t="str">
        <f>IF(OR('TRI-2'!BY24 ="",'TRI-2'!BY24&lt;0,'TRI-2'!BY24  &gt;10),"",IF((ROUND(TRUNC(('TRI-2'!BY24  ),2),0))=10,"A+",IF((ROUND(TRUNC(('TRI-2'!BY24  ),2),0))=9,"A-",IF((ROUND(TRUNC(('TRI-2'!BY24   ),2),0))=8,"B+",IF((ROUND(TRUNC(('TRI-2'!BY24 ),2),0))=7,"B-",IF((ROUND(TRUNC(('TRI-2'!BY24  ),2),0))=6,"C+",IF((ROUND(TRUNC(('TRI-2'!BY24  ),2),0))=5,"C-",IF((ROUND(TRUNC(('TRI-2'!BY24  ),2),0))=4,"D+",IF((ROUND(TRUNC(('TRI-2'!BY24 ),2),0))=3,"D-",IF((ROUND(TRUNC(('TRI-2'!BY24 ),2),0))=2,"E+",IF((ROUND(TRUNC(('TRI-2'!BY24  ),2),0))&lt;=1,"E-","")))))))))))</f>
        <v>A+</v>
      </c>
      <c r="BZ24" s="51" t="str">
        <f>IF(OR('TRI-2'!BZ24 ="",'TRI-2'!BZ24&lt;0,'TRI-2'!BZ24  &gt;10),"",IF((ROUND(TRUNC(('TRI-2'!BZ24  ),2),0))=10,"A+",IF((ROUND(TRUNC(('TRI-2'!BZ24  ),2),0))=9,"A-",IF((ROUND(TRUNC(('TRI-2'!BZ24   ),2),0))=8,"B+",IF((ROUND(TRUNC(('TRI-2'!BZ24 ),2),0))=7,"B-",IF((ROUND(TRUNC(('TRI-2'!BZ24  ),2),0))=6,"C+",IF((ROUND(TRUNC(('TRI-2'!BZ24  ),2),0))=5,"C-",IF((ROUND(TRUNC(('TRI-2'!BZ24  ),2),0))=4,"D+",IF((ROUND(TRUNC(('TRI-2'!BZ24 ),2),0))=3,"D-",IF((ROUND(TRUNC(('TRI-2'!BZ24 ),2),0))=2,"E+",IF((ROUND(TRUNC(('TRI-2'!BZ24  ),2),0))&lt;=1,"E-","")))))))))))</f>
        <v>A+</v>
      </c>
      <c r="CA24" s="51" t="str">
        <f>IF(OR('TRI-2'!CA24 ="",'TRI-2'!CA24&lt;0,'TRI-2'!CA24  &gt;10),"",IF((ROUND(TRUNC(('TRI-2'!CA24  ),2),0))=10,"A+",IF((ROUND(TRUNC(('TRI-2'!CA24  ),2),0))=9,"A-",IF((ROUND(TRUNC(('TRI-2'!CA24   ),2),0))=8,"B+",IF((ROUND(TRUNC(('TRI-2'!CA24 ),2),0))=7,"B-",IF((ROUND(TRUNC(('TRI-2'!CA24  ),2),0))=6,"C+",IF((ROUND(TRUNC(('TRI-2'!CA24  ),2),0))=5,"C-",IF((ROUND(TRUNC(('TRI-2'!CA24  ),2),0))=4,"D+",IF((ROUND(TRUNC(('TRI-2'!CA24 ),2),0))=3,"D-",IF((ROUND(TRUNC(('TRI-2'!CA24 ),2),0))=2,"E+",IF((ROUND(TRUNC(('TRI-2'!CA24  ),2),0))&lt;=1,"E-","")))))))))))</f>
        <v>A+</v>
      </c>
      <c r="CB24" s="51" t="str">
        <f>IF(OR('TRI-2'!CB24 ="",'TRI-2'!CB24&lt;0,'TRI-2'!CB24  &gt;10),"",IF((ROUND(TRUNC(('TRI-2'!CB24  ),2),0))=10,"A+",IF((ROUND(TRUNC(('TRI-2'!CB24  ),2),0))=9,"A-",IF((ROUND(TRUNC(('TRI-2'!CB24   ),2),0))=8,"B+",IF((ROUND(TRUNC(('TRI-2'!CB24 ),2),0))=7,"B-",IF((ROUND(TRUNC(('TRI-2'!CB24  ),2),0))=6,"C+",IF((ROUND(TRUNC(('TRI-2'!CB24  ),2),0))=5,"C-",IF((ROUND(TRUNC(('TRI-2'!CB24  ),2),0))=4,"D+",IF((ROUND(TRUNC(('TRI-2'!CB24 ),2),0))=3,"D-",IF((ROUND(TRUNC(('TRI-2'!CB24 ),2),0))=2,"E+",IF((ROUND(TRUNC(('TRI-2'!CB24  ),2),0))&lt;=1,"E-","")))))))))))</f>
        <v>A+</v>
      </c>
      <c r="CC24" s="51" t="str">
        <f>IF(OR('TRI-2'!CC24 ="",'TRI-2'!CC24&lt;0,'TRI-2'!CC24  &gt;10),"",IF((ROUND(TRUNC(('TRI-2'!CC24  ),2),0))=10,"A+",IF((ROUND(TRUNC(('TRI-2'!CC24  ),2),0))=9,"A-",IF((ROUND(TRUNC(('TRI-2'!CC24   ),2),0))=8,"B+",IF((ROUND(TRUNC(('TRI-2'!CC24 ),2),0))=7,"B-",IF((ROUND(TRUNC(('TRI-2'!CC24  ),2),0))=6,"C+",IF((ROUND(TRUNC(('TRI-2'!CC24  ),2),0))=5,"C-",IF((ROUND(TRUNC(('TRI-2'!CC24  ),2),0))=4,"D+",IF((ROUND(TRUNC(('TRI-2'!CC24 ),2),0))=3,"D-",IF((ROUND(TRUNC(('TRI-2'!CC24 ),2),0))=2,"E+",IF((ROUND(TRUNC(('TRI-2'!CC24  ),2),0))&lt;=1,"E-","")))))))))))</f>
        <v>B+</v>
      </c>
      <c r="CD24" s="51" t="str">
        <f>IF(OR('TRI-2'!CD24 ="",'TRI-2'!CD24&lt;0,'TRI-2'!CD24  &gt;10),"",IF((ROUND(TRUNC(('TRI-2'!CD24  ),2),0))=10,"A+",IF((ROUND(TRUNC(('TRI-2'!CD24  ),2),0))=9,"A-",IF((ROUND(TRUNC(('TRI-2'!CD24   ),2),0))=8,"B+",IF((ROUND(TRUNC(('TRI-2'!CD24 ),2),0))=7,"B-",IF((ROUND(TRUNC(('TRI-2'!CD24  ),2),0))=6,"C+",IF((ROUND(TRUNC(('TRI-2'!CD24  ),2),0))=5,"C-",IF((ROUND(TRUNC(('TRI-2'!CD24  ),2),0))=4,"D+",IF((ROUND(TRUNC(('TRI-2'!CD24 ),2),0))=3,"D-",IF((ROUND(TRUNC(('TRI-2'!CD24 ),2),0))=2,"E+",IF((ROUND(TRUNC(('TRI-2'!CD24  ),2),0))&lt;=1,"E-","")))))))))))</f>
        <v>A+</v>
      </c>
      <c r="CE24" s="51" t="str">
        <f>IF(OR('TRI-2'!CE24 ="",'TRI-2'!CE24&lt;0,'TRI-2'!CE24  &gt;10),"",IF((ROUND(TRUNC(('TRI-2'!CE24  ),2),0))=10,"A+",IF((ROUND(TRUNC(('TRI-2'!CE24  ),2),0))=9,"A-",IF((ROUND(TRUNC(('TRI-2'!CE24   ),2),0))=8,"B+",IF((ROUND(TRUNC(('TRI-2'!CE24 ),2),0))=7,"B-",IF((ROUND(TRUNC(('TRI-2'!CE24  ),2),0))=6,"C+",IF((ROUND(TRUNC(('TRI-2'!CE24  ),2),0))=5,"C-",IF((ROUND(TRUNC(('TRI-2'!CE24  ),2),0))=4,"D+",IF((ROUND(TRUNC(('TRI-2'!CE24 ),2),0))=3,"D-",IF((ROUND(TRUNC(('TRI-2'!CE24 ),2),0))=2,"E+",IF((ROUND(TRUNC(('TRI-2'!CE24  ),2),0))&lt;=1,"E-","")))))))))))</f>
        <v>A+</v>
      </c>
      <c r="CF24" s="51" t="str">
        <f>IF(OR('TRI-2'!CF24 ="",'TRI-2'!CF24&lt;0,'TRI-2'!CF24  &gt;10),"",IF((ROUND(TRUNC(('TRI-2'!CF24  ),2),0))=10,"A+",IF((ROUND(TRUNC(('TRI-2'!CF24  ),2),0))=9,"A-",IF((ROUND(TRUNC(('TRI-2'!CF24   ),2),0))=8,"B+",IF((ROUND(TRUNC(('TRI-2'!CF24 ),2),0))=7,"B-",IF((ROUND(TRUNC(('TRI-2'!CF24  ),2),0))=6,"C+",IF((ROUND(TRUNC(('TRI-2'!CF24  ),2),0))=5,"C-",IF((ROUND(TRUNC(('TRI-2'!CF24  ),2),0))=4,"D+",IF((ROUND(TRUNC(('TRI-2'!CF24 ),2),0))=3,"D-",IF((ROUND(TRUNC(('TRI-2'!CF24 ),2),0))=2,"E+",IF((ROUND(TRUNC(('TRI-2'!CF24  ),2),0))&lt;=1,"E-","")))))))))))</f>
        <v>A+</v>
      </c>
      <c r="CG24" s="51" t="str">
        <f>IF(OR('TRI-2'!CG24 ="",'TRI-2'!CG24&lt;0,'TRI-2'!CG24  &gt;10),"",IF((ROUND(TRUNC(('TRI-2'!CG24  ),2),0))=10,"A+",IF((ROUND(TRUNC(('TRI-2'!CG24  ),2),0))=9,"A-",IF((ROUND(TRUNC(('TRI-2'!CG24   ),2),0))=8,"B+",IF((ROUND(TRUNC(('TRI-2'!CG24 ),2),0))=7,"B-",IF((ROUND(TRUNC(('TRI-2'!CG24  ),2),0))=6,"C+",IF((ROUND(TRUNC(('TRI-2'!CG24  ),2),0))=5,"C-",IF((ROUND(TRUNC(('TRI-2'!CG24  ),2),0))=4,"D+",IF((ROUND(TRUNC(('TRI-2'!CG24 ),2),0))=3,"D-",IF((ROUND(TRUNC(('TRI-2'!CG24 ),2),0))=2,"E+",IF((ROUND(TRUNC(('TRI-2'!CG24  ),2),0))&lt;=1,"E-","")))))))))))</f>
        <v>A+</v>
      </c>
      <c r="CH24" s="51" t="str">
        <f>IF(OR('TRI-2'!CH24 ="",'TRI-2'!CH24&lt;0,'TRI-2'!CH24  &gt;10),"",IF((ROUND(TRUNC(('TRI-2'!CH24  ),2),0))=10,"A+",IF((ROUND(TRUNC(('TRI-2'!CH24  ),2),0))=9,"A-",IF((ROUND(TRUNC(('TRI-2'!CH24   ),2),0))=8,"B+",IF((ROUND(TRUNC(('TRI-2'!CH24 ),2),0))=7,"B-",IF((ROUND(TRUNC(('TRI-2'!CH24  ),2),0))=6,"C+",IF((ROUND(TRUNC(('TRI-2'!CH24  ),2),0))=5,"C-",IF((ROUND(TRUNC(('TRI-2'!CH24  ),2),0))=4,"D+",IF((ROUND(TRUNC(('TRI-2'!CH24 ),2),0))=3,"D-",IF((ROUND(TRUNC(('TRI-2'!CH24 ),2),0))=2,"E+",IF((ROUND(TRUNC(('TRI-2'!CH24  ),2),0))&lt;=1,"E-","")))))))))))</f>
        <v>A+</v>
      </c>
      <c r="CI24" s="51" t="str">
        <f>IF(OR('TRI-2'!CI24 ="",'TRI-2'!CI24&lt;0,'TRI-2'!CI24  &gt;10),"",IF((ROUND(TRUNC(('TRI-2'!CI24  ),2),0))=10,"A+",IF((ROUND(TRUNC(('TRI-2'!CI24  ),2),0))=9,"A-",IF((ROUND(TRUNC(('TRI-2'!CI24   ),2),0))=8,"B+",IF((ROUND(TRUNC(('TRI-2'!CI24 ),2),0))=7,"B-",IF((ROUND(TRUNC(('TRI-2'!CI24  ),2),0))=6,"C+",IF((ROUND(TRUNC(('TRI-2'!CI24  ),2),0))=5,"C-",IF((ROUND(TRUNC(('TRI-2'!CI24  ),2),0))=4,"D+",IF((ROUND(TRUNC(('TRI-2'!CI24 ),2),0))=3,"D-",IF((ROUND(TRUNC(('TRI-2'!CI24 ),2),0))=2,"E+",IF((ROUND(TRUNC(('TRI-2'!CI24  ),2),0))&lt;=1,"E-","")))))))))))</f>
        <v>A+</v>
      </c>
      <c r="CJ24" s="51" t="str">
        <f>IF(OR('TRI-2'!CJ24 ="",'TRI-2'!CJ24&lt;0,'TRI-2'!CJ24  &gt;10),"",IF((ROUND(TRUNC(('TRI-2'!CJ24  ),2),0))=10,"A+",IF((ROUND(TRUNC(('TRI-2'!CJ24  ),2),0))=9,"A-",IF((ROUND(TRUNC(('TRI-2'!CJ24   ),2),0))=8,"B+",IF((ROUND(TRUNC(('TRI-2'!CJ24 ),2),0))=7,"B-",IF((ROUND(TRUNC(('TRI-2'!CJ24  ),2),0))=6,"C+",IF((ROUND(TRUNC(('TRI-2'!CJ24  ),2),0))=5,"C-",IF((ROUND(TRUNC(('TRI-2'!CJ24  ),2),0))=4,"D+",IF((ROUND(TRUNC(('TRI-2'!CJ24 ),2),0))=3,"D-",IF((ROUND(TRUNC(('TRI-2'!CJ24 ),2),0))=2,"E+",IF((ROUND(TRUNC(('TRI-2'!CJ24  ),2),0))&lt;=1,"E-","")))))))))))</f>
        <v>A+</v>
      </c>
      <c r="CK24" s="51" t="str">
        <f>IF(OR('TRI-2'!CK24 ="",'TRI-2'!CK24&lt;0,'TRI-2'!CK24  &gt;10),"",IF((ROUND(TRUNC(('TRI-2'!CK24  ),2),0))=10,"A+",IF((ROUND(TRUNC(('TRI-2'!CK24  ),2),0))=9,"A-",IF((ROUND(TRUNC(('TRI-2'!CK24   ),2),0))=8,"B+",IF((ROUND(TRUNC(('TRI-2'!CK24 ),2),0))=7,"B-",IF((ROUND(TRUNC(('TRI-2'!CK24  ),2),0))=6,"C+",IF((ROUND(TRUNC(('TRI-2'!CK24  ),2),0))=5,"C-",IF((ROUND(TRUNC(('TRI-2'!CK24  ),2),0))=4,"D+",IF((ROUND(TRUNC(('TRI-2'!CK24 ),2),0))=3,"D-",IF((ROUND(TRUNC(('TRI-2'!CK24 ),2),0))=2,"E+",IF((ROUND(TRUNC(('TRI-2'!CK24  ),2),0))&lt;=1,"E-","")))))))))))</f>
        <v>A+</v>
      </c>
      <c r="CL24" s="51" t="str">
        <f>IF(OR('TRI-2'!CL24 ="",'TRI-2'!CL24&lt;0,'TRI-2'!CL24  &gt;10),"",IF((ROUND(TRUNC(('TRI-2'!CL24  ),2),0))=10,"A+",IF((ROUND(TRUNC(('TRI-2'!CL24  ),2),0))=9,"A-",IF((ROUND(TRUNC(('TRI-2'!CL24   ),2),0))=8,"B+",IF((ROUND(TRUNC(('TRI-2'!CL24 ),2),0))=7,"B-",IF((ROUND(TRUNC(('TRI-2'!CL24  ),2),0))=6,"C+",IF((ROUND(TRUNC(('TRI-2'!CL24  ),2),0))=5,"C-",IF((ROUND(TRUNC(('TRI-2'!CL24  ),2),0))=4,"D+",IF((ROUND(TRUNC(('TRI-2'!CL24 ),2),0))=3,"D-",IF((ROUND(TRUNC(('TRI-2'!CL24 ),2),0))=2,"E+",IF((ROUND(TRUNC(('TRI-2'!CL24  ),2),0))&lt;=1,"E-","")))))))))))</f>
        <v>A+</v>
      </c>
      <c r="CM24" s="51" t="str">
        <f>IF(OR('TRI-2'!CM24 ="",'TRI-2'!CM24&lt;0,'TRI-2'!CM24  &gt;10),"",IF((ROUND(TRUNC(('TRI-2'!CM24  ),2),0))=10,"A+",IF((ROUND(TRUNC(('TRI-2'!CM24  ),2),0))=9,"A-",IF((ROUND(TRUNC(('TRI-2'!CM24   ),2),0))=8,"B+",IF((ROUND(TRUNC(('TRI-2'!CM24 ),2),0))=7,"B-",IF((ROUND(TRUNC(('TRI-2'!CM24  ),2),0))=6,"C+",IF((ROUND(TRUNC(('TRI-2'!CM24  ),2),0))=5,"C-",IF((ROUND(TRUNC(('TRI-2'!CM24  ),2),0))=4,"D+",IF((ROUND(TRUNC(('TRI-2'!CM24 ),2),0))=3,"D-",IF((ROUND(TRUNC(('TRI-2'!CM24 ),2),0))=2,"E+",IF((ROUND(TRUNC(('TRI-2'!CM24  ),2),0))&lt;=1,"E-","")))))))))))</f>
        <v>A+</v>
      </c>
      <c r="CN24" s="51" t="str">
        <f>IF(OR('TRI-2'!CN24 ="",'TRI-2'!CN24&lt;0,'TRI-2'!CN24  &gt;10),"",IF((ROUND(TRUNC(('TRI-2'!CN24  ),2),0))=10,"A+",IF((ROUND(TRUNC(('TRI-2'!CN24  ),2),0))=9,"A-",IF((ROUND(TRUNC(('TRI-2'!CN24   ),2),0))=8,"B+",IF((ROUND(TRUNC(('TRI-2'!CN24 ),2),0))=7,"B-",IF((ROUND(TRUNC(('TRI-2'!CN24  ),2),0))=6,"C+",IF((ROUND(TRUNC(('TRI-2'!CN24  ),2),0))=5,"C-",IF((ROUND(TRUNC(('TRI-2'!CN24  ),2),0))=4,"D+",IF((ROUND(TRUNC(('TRI-2'!CN24 ),2),0))=3,"D-",IF((ROUND(TRUNC(('TRI-2'!CN24 ),2),0))=2,"E+",IF((ROUND(TRUNC(('TRI-2'!CN24  ),2),0))&lt;=1,"E-","")))))))))))</f>
        <v>A+</v>
      </c>
      <c r="CO24" s="51" t="str">
        <f>IF(OR('TRI-2'!CO24 ="",'TRI-2'!CO24&lt;0,'TRI-2'!CO24  &gt;10),"",IF((ROUND(TRUNC(('TRI-2'!CO24  ),2),0))=10,"A+",IF((ROUND(TRUNC(('TRI-2'!CO24  ),2),0))=9,"A-",IF((ROUND(TRUNC(('TRI-2'!CO24   ),2),0))=8,"B+",IF((ROUND(TRUNC(('TRI-2'!CO24 ),2),0))=7,"B-",IF((ROUND(TRUNC(('TRI-2'!CO24  ),2),0))=6,"C+",IF((ROUND(TRUNC(('TRI-2'!CO24  ),2),0))=5,"C-",IF((ROUND(TRUNC(('TRI-2'!CO24  ),2),0))=4,"D+",IF((ROUND(TRUNC(('TRI-2'!CO24 ),2),0))=3,"D-",IF((ROUND(TRUNC(('TRI-2'!CO24 ),2),0))=2,"E+",IF((ROUND(TRUNC(('TRI-2'!CO24  ),2),0))&lt;=1,"E-","")))))))))))</f>
        <v>A+</v>
      </c>
      <c r="CP24" s="51" t="str">
        <f>IF(OR('TRI-2'!CP24 ="",'TRI-2'!CP24&lt;0,'TRI-2'!CP24  &gt;10),"",IF((ROUND(TRUNC(('TRI-2'!CP24  ),2),0))=10,"A+",IF((ROUND(TRUNC(('TRI-2'!CP24  ),2),0))=9,"A-",IF((ROUND(TRUNC(('TRI-2'!CP24   ),2),0))=8,"B+",IF((ROUND(TRUNC(('TRI-2'!CP24 ),2),0))=7,"B-",IF((ROUND(TRUNC(('TRI-2'!CP24  ),2),0))=6,"C+",IF((ROUND(TRUNC(('TRI-2'!CP24  ),2),0))=5,"C-",IF((ROUND(TRUNC(('TRI-2'!CP24  ),2),0))=4,"D+",IF((ROUND(TRUNC(('TRI-2'!CP24 ),2),0))=3,"D-",IF((ROUND(TRUNC(('TRI-2'!CP24 ),2),0))=2,"E+",IF((ROUND(TRUNC(('TRI-2'!CP24  ),2),0))&lt;=1,"E-","")))))))))))</f>
        <v>A+</v>
      </c>
      <c r="CQ24" s="51" t="str">
        <f>IF(OR('TRI-2'!CQ24 ="",'TRI-2'!CQ24&lt;0,'TRI-2'!CQ24  &gt;10),"",IF((ROUND(TRUNC(('TRI-2'!CQ24  ),2),0))=10,"A+",IF((ROUND(TRUNC(('TRI-2'!CQ24  ),2),0))=9,"A-",IF((ROUND(TRUNC(('TRI-2'!CQ24   ),2),0))=8,"B+",IF((ROUND(TRUNC(('TRI-2'!CQ24 ),2),0))=7,"B-",IF((ROUND(TRUNC(('TRI-2'!CQ24  ),2),0))=6,"C+",IF((ROUND(TRUNC(('TRI-2'!CQ24  ),2),0))=5,"C-",IF((ROUND(TRUNC(('TRI-2'!CQ24  ),2),0))=4,"D+",IF((ROUND(TRUNC(('TRI-2'!CQ24 ),2),0))=3,"D-",IF((ROUND(TRUNC(('TRI-2'!CQ24 ),2),0))=2,"E+",IF((ROUND(TRUNC(('TRI-2'!CQ24  ),2),0))&lt;=1,"E-","")))))))))))</f>
        <v>A+</v>
      </c>
      <c r="CR24" s="51" t="str">
        <f>IF(OR('TRI-2'!CR24 ="",'TRI-2'!CR24&lt;0,'TRI-2'!CR24  &gt;10),"",IF((ROUND(TRUNC(('TRI-2'!CR24  ),2),0))=10,"A+",IF((ROUND(TRUNC(('TRI-2'!CR24  ),2),0))=9,"A-",IF((ROUND(TRUNC(('TRI-2'!CR24   ),2),0))=8,"B+",IF((ROUND(TRUNC(('TRI-2'!CR24 ),2),0))=7,"B-",IF((ROUND(TRUNC(('TRI-2'!CR24  ),2),0))=6,"C+",IF((ROUND(TRUNC(('TRI-2'!CR24  ),2),0))=5,"C-",IF((ROUND(TRUNC(('TRI-2'!CR24  ),2),0))=4,"D+",IF((ROUND(TRUNC(('TRI-2'!CR24 ),2),0))=3,"D-",IF((ROUND(TRUNC(('TRI-2'!CR24 ),2),0))=2,"E+",IF((ROUND(TRUNC(('TRI-2'!CR24  ),2),0))&lt;=1,"E-","")))))))))))</f>
        <v>A+</v>
      </c>
      <c r="CS24" s="51" t="str">
        <f>IF(OR('TRI-2'!CS24 ="",'TRI-2'!CS24&lt;0,'TRI-2'!CS24  &gt;10),"",IF((ROUND(TRUNC(('TRI-2'!CS24  ),2),0))=10,"A+",IF((ROUND(TRUNC(('TRI-2'!CS24  ),2),0))=9,"A-",IF((ROUND(TRUNC(('TRI-2'!CS24   ),2),0))=8,"B+",IF((ROUND(TRUNC(('TRI-2'!CS24 ),2),0))=7,"B-",IF((ROUND(TRUNC(('TRI-2'!CS24  ),2),0))=6,"C+",IF((ROUND(TRUNC(('TRI-2'!CS24  ),2),0))=5,"C-",IF((ROUND(TRUNC(('TRI-2'!CS24  ),2),0))=4,"D+",IF((ROUND(TRUNC(('TRI-2'!CS24 ),2),0))=3,"D-",IF((ROUND(TRUNC(('TRI-2'!CS24 ),2),0))=2,"E+",IF((ROUND(TRUNC(('TRI-2'!CS24  ),2),0))&lt;=1,"E-","")))))))))))</f>
        <v>A+</v>
      </c>
      <c r="CT24" s="51" t="str">
        <f>IF(OR('TRI-2'!CT24 ="",'TRI-2'!CT24&lt;0,'TRI-2'!CT24  &gt;10),"",IF((ROUND(TRUNC(('TRI-2'!CT24  ),2),0))=10,"A+",IF((ROUND(TRUNC(('TRI-2'!CT24  ),2),0))=9,"A-",IF((ROUND(TRUNC(('TRI-2'!CT24   ),2),0))=8,"B+",IF((ROUND(TRUNC(('TRI-2'!CT24 ),2),0))=7,"B-",IF((ROUND(TRUNC(('TRI-2'!CT24  ),2),0))=6,"C+",IF((ROUND(TRUNC(('TRI-2'!CT24  ),2),0))=5,"C-",IF((ROUND(TRUNC(('TRI-2'!CT24  ),2),0))=4,"D+",IF((ROUND(TRUNC(('TRI-2'!CT24 ),2),0))=3,"D-",IF((ROUND(TRUNC(('TRI-2'!CT24 ),2),0))=2,"E+",IF((ROUND(TRUNC(('TRI-2'!CT24  ),2),0))&lt;=1,"E-","")))))))))))</f>
        <v>A+</v>
      </c>
      <c r="CU24" s="51" t="str">
        <f>IF(OR('TRI-2'!CU24 ="",'TRI-2'!CU24&lt;0,'TRI-2'!CU24  &gt;10),"",IF((ROUND(TRUNC(('TRI-2'!CU24  ),2),0))=10,"A+",IF((ROUND(TRUNC(('TRI-2'!CU24  ),2),0))=9,"A-",IF((ROUND(TRUNC(('TRI-2'!CU24   ),2),0))=8,"B+",IF((ROUND(TRUNC(('TRI-2'!CU24 ),2),0))=7,"B-",IF((ROUND(TRUNC(('TRI-2'!CU24  ),2),0))=6,"C+",IF((ROUND(TRUNC(('TRI-2'!CU24  ),2),0))=5,"C-",IF((ROUND(TRUNC(('TRI-2'!CU24  ),2),0))=4,"D+",IF((ROUND(TRUNC(('TRI-2'!CU24 ),2),0))=3,"D-",IF((ROUND(TRUNC(('TRI-2'!CU24 ),2),0))=2,"E+",IF((ROUND(TRUNC(('TRI-2'!CU24  ),2),0))&lt;=1,"E-","")))))))))))</f>
        <v>A+</v>
      </c>
      <c r="CV24" s="51" t="str">
        <f>IF(OR('TRI-2'!CV24 ="",'TRI-2'!CV24&lt;0,'TRI-2'!CV24  &gt;10),"",IF((ROUND(TRUNC(('TRI-2'!CV24  ),2),0))=10,"A+",IF((ROUND(TRUNC(('TRI-2'!CV24  ),2),0))=9,"A-",IF((ROUND(TRUNC(('TRI-2'!CV24   ),2),0))=8,"B+",IF((ROUND(TRUNC(('TRI-2'!CV24 ),2),0))=7,"B-",IF((ROUND(TRUNC(('TRI-2'!CV24  ),2),0))=6,"C+",IF((ROUND(TRUNC(('TRI-2'!CV24  ),2),0))=5,"C-",IF((ROUND(TRUNC(('TRI-2'!CV24  ),2),0))=4,"D+",IF((ROUND(TRUNC(('TRI-2'!CV24 ),2),0))=3,"D-",IF((ROUND(TRUNC(('TRI-2'!CV24 ),2),0))=2,"E+",IF((ROUND(TRUNC(('TRI-2'!CV24  ),2),0))&lt;=1,"E-","")))))))))))</f>
        <v>A+</v>
      </c>
      <c r="CW24" s="51" t="str">
        <f>IF(OR('TRI-2'!CW24 ="",'TRI-2'!CW24&lt;0,'TRI-2'!CW24  &gt;10),"",IF((ROUND(TRUNC(('TRI-2'!CW24  ),2),0))=10,"A+",IF((ROUND(TRUNC(('TRI-2'!CW24  ),2),0))=9,"A-",IF((ROUND(TRUNC(('TRI-2'!CW24   ),2),0))=8,"B+",IF((ROUND(TRUNC(('TRI-2'!CW24 ),2),0))=7,"B-",IF((ROUND(TRUNC(('TRI-2'!CW24  ),2),0))=6,"C+",IF((ROUND(TRUNC(('TRI-2'!CW24  ),2),0))=5,"C-",IF((ROUND(TRUNC(('TRI-2'!CW24  ),2),0))=4,"D+",IF((ROUND(TRUNC(('TRI-2'!CW24 ),2),0))=3,"D-",IF((ROUND(TRUNC(('TRI-2'!CW24 ),2),0))=2,"E+",IF((ROUND(TRUNC(('TRI-2'!CW24  ),2),0))&lt;=1,"E-","")))))))))))</f>
        <v>A+</v>
      </c>
      <c r="CX24" s="51" t="str">
        <f>IF(OR('TRI-2'!CX24 ="",'TRI-2'!CX24&lt;0,'TRI-2'!CX24  &gt;10),"",IF((ROUND(TRUNC(('TRI-2'!CX24  ),2),0))=10,"A+",IF((ROUND(TRUNC(('TRI-2'!CX24  ),2),0))=9,"A-",IF((ROUND(TRUNC(('TRI-2'!CX24   ),2),0))=8,"B+",IF((ROUND(TRUNC(('TRI-2'!CX24 ),2),0))=7,"B-",IF((ROUND(TRUNC(('TRI-2'!CX24  ),2),0))=6,"C+",IF((ROUND(TRUNC(('TRI-2'!CX24  ),2),0))=5,"C-",IF((ROUND(TRUNC(('TRI-2'!CX24  ),2),0))=4,"D+",IF((ROUND(TRUNC(('TRI-2'!CX24 ),2),0))=3,"D-",IF((ROUND(TRUNC(('TRI-2'!CX24 ),2),0))=2,"E+",IF((ROUND(TRUNC(('TRI-2'!CX24  ),2),0))&lt;=1,"E-","")))))))))))</f>
        <v>A+</v>
      </c>
      <c r="CY24" s="51" t="str">
        <f>IF(OR('TRI-2'!CY24 ="",'TRI-2'!CY24&lt;0,'TRI-2'!CY24  &gt;10),"",IF((ROUND(TRUNC(('TRI-2'!CY24  ),2),0))=10,"A+",IF((ROUND(TRUNC(('TRI-2'!CY24  ),2),0))=9,"A-",IF((ROUND(TRUNC(('TRI-2'!CY24   ),2),0))=8,"B+",IF((ROUND(TRUNC(('TRI-2'!CY24 ),2),0))=7,"B-",IF((ROUND(TRUNC(('TRI-2'!CY24  ),2),0))=6,"C+",IF((ROUND(TRUNC(('TRI-2'!CY24  ),2),0))=5,"C-",IF((ROUND(TRUNC(('TRI-2'!CY24  ),2),0))=4,"D+",IF((ROUND(TRUNC(('TRI-2'!CY24 ),2),0))=3,"D-",IF((ROUND(TRUNC(('TRI-2'!CY24 ),2),0))=2,"E+",IF((ROUND(TRUNC(('TRI-2'!CY24  ),2),0))&lt;=1,"E-","")))))))))))</f>
        <v>A+</v>
      </c>
      <c r="CZ24" s="51" t="str">
        <f>IF(OR('TRI-2'!CZ24 ="",'TRI-2'!CZ24&lt;0,'TRI-2'!CZ24  &gt;10),"",IF((ROUND(TRUNC(('TRI-2'!CZ24  ),2),0))=10,"A+",IF((ROUND(TRUNC(('TRI-2'!CZ24  ),2),0))=9,"A-",IF((ROUND(TRUNC(('TRI-2'!CZ24   ),2),0))=8,"B+",IF((ROUND(TRUNC(('TRI-2'!CZ24 ),2),0))=7,"B-",IF((ROUND(TRUNC(('TRI-2'!CZ24  ),2),0))=6,"C+",IF((ROUND(TRUNC(('TRI-2'!CZ24  ),2),0))=5,"C-",IF((ROUND(TRUNC(('TRI-2'!CZ24  ),2),0))=4,"D+",IF((ROUND(TRUNC(('TRI-2'!CZ24 ),2),0))=3,"D-",IF((ROUND(TRUNC(('TRI-2'!CZ24 ),2),0))=2,"E+",IF((ROUND(TRUNC(('TRI-2'!CZ24  ),2),0))&lt;=1,"E-","")))))))))))</f>
        <v>A+</v>
      </c>
      <c r="DA24" s="51" t="str">
        <f>IF(OR('TRI-2'!DA24 ="",'TRI-2'!DA24&lt;0,'TRI-2'!DA24  &gt;10),"",IF((ROUND(TRUNC(('TRI-2'!DA24  ),2),0))=10,"A+",IF((ROUND(TRUNC(('TRI-2'!DA24  ),2),0))=9,"A-",IF((ROUND(TRUNC(('TRI-2'!DA24   ),2),0))=8,"B+",IF((ROUND(TRUNC(('TRI-2'!DA24 ),2),0))=7,"B-",IF((ROUND(TRUNC(('TRI-2'!DA24  ),2),0))=6,"C+",IF((ROUND(TRUNC(('TRI-2'!DA24  ),2),0))=5,"C-",IF((ROUND(TRUNC(('TRI-2'!DA24  ),2),0))=4,"D+",IF((ROUND(TRUNC(('TRI-2'!DA24 ),2),0))=3,"D-",IF((ROUND(TRUNC(('TRI-2'!DA24 ),2),0))=2,"E+",IF((ROUND(TRUNC(('TRI-2'!DA24  ),2),0))&lt;=1,"E-","")))))))))))</f>
        <v>A+</v>
      </c>
      <c r="DB24" s="51" t="str">
        <f>IF(OR('TRI-2'!DB24 ="",'TRI-2'!DB24&lt;0,'TRI-2'!DB24  &gt;10),"",IF((ROUND(TRUNC(('TRI-2'!DB24  ),2),0))=10,"A+",IF((ROUND(TRUNC(('TRI-2'!DB24  ),2),0))=9,"A-",IF((ROUND(TRUNC(('TRI-2'!DB24   ),2),0))=8,"B+",IF((ROUND(TRUNC(('TRI-2'!DB24 ),2),0))=7,"B-",IF((ROUND(TRUNC(('TRI-2'!DB24  ),2),0))=6,"C+",IF((ROUND(TRUNC(('TRI-2'!DB24  ),2),0))=5,"C-",IF((ROUND(TRUNC(('TRI-2'!DB24  ),2),0))=4,"D+",IF((ROUND(TRUNC(('TRI-2'!DB24 ),2),0))=3,"D-",IF((ROUND(TRUNC(('TRI-2'!DB24 ),2),0))=2,"E+",IF((ROUND(TRUNC(('TRI-2'!DB24  ),2),0))&lt;=1,"E-","")))))))))))</f>
        <v>A+</v>
      </c>
      <c r="DC24" s="51" t="str">
        <f>IF(OR('TRI-2'!DC24 ="",'TRI-2'!DC24&lt;0,'TRI-2'!DC24  &gt;10),"",IF((ROUND(TRUNC(('TRI-2'!DC24  ),2),0))=10,"A+",IF((ROUND(TRUNC(('TRI-2'!DC24  ),2),0))=9,"A-",IF((ROUND(TRUNC(('TRI-2'!DC24   ),2),0))=8,"B+",IF((ROUND(TRUNC(('TRI-2'!DC24 ),2),0))=7,"B-",IF((ROUND(TRUNC(('TRI-2'!DC24  ),2),0))=6,"C+",IF((ROUND(TRUNC(('TRI-2'!DC24  ),2),0))=5,"C-",IF((ROUND(TRUNC(('TRI-2'!DC24  ),2),0))=4,"D+",IF((ROUND(TRUNC(('TRI-2'!DC24 ),2),0))=3,"D-",IF((ROUND(TRUNC(('TRI-2'!DC24 ),2),0))=2,"E+",IF((ROUND(TRUNC(('TRI-2'!DC24  ),2),0))&lt;=1,"E-","")))))))))))</f>
        <v>A+</v>
      </c>
      <c r="DD24" s="51" t="str">
        <f>IF(OR('TRI-2'!DD24 ="",'TRI-2'!DD24&lt;0,'TRI-2'!DD24  &gt;10),"",IF((ROUND(TRUNC(('TRI-2'!DD24  ),2),0))=10,"A+",IF((ROUND(TRUNC(('TRI-2'!DD24  ),2),0))=9,"A-",IF((ROUND(TRUNC(('TRI-2'!DD24   ),2),0))=8,"B+",IF((ROUND(TRUNC(('TRI-2'!DD24 ),2),0))=7,"B-",IF((ROUND(TRUNC(('TRI-2'!DD24  ),2),0))=6,"C+",IF((ROUND(TRUNC(('TRI-2'!DD24  ),2),0))=5,"C-",IF((ROUND(TRUNC(('TRI-2'!DD24  ),2),0))=4,"D+",IF((ROUND(TRUNC(('TRI-2'!DD24 ),2),0))=3,"D-",IF((ROUND(TRUNC(('TRI-2'!DD24 ),2),0))=2,"E+",IF((ROUND(TRUNC(('TRI-2'!DD24  ),2),0))&lt;=1,"E-","")))))))))))</f>
        <v>A+</v>
      </c>
      <c r="DE24" s="51" t="str">
        <f>IF(OR('TRI-2'!DE24 ="",'TRI-2'!DE24&lt;0,'TRI-2'!DE24  &gt;10),"",IF((ROUND(TRUNC(('TRI-2'!DE24  ),2),0))=10,"A+",IF((ROUND(TRUNC(('TRI-2'!DE24  ),2),0))=9,"A-",IF((ROUND(TRUNC(('TRI-2'!DE24   ),2),0))=8,"B+",IF((ROUND(TRUNC(('TRI-2'!DE24 ),2),0))=7,"B-",IF((ROUND(TRUNC(('TRI-2'!DE24  ),2),0))=6,"C+",IF((ROUND(TRUNC(('TRI-2'!DE24  ),2),0))=5,"C-",IF((ROUND(TRUNC(('TRI-2'!DE24  ),2),0))=4,"D+",IF((ROUND(TRUNC(('TRI-2'!DE24 ),2),0))=3,"D-",IF((ROUND(TRUNC(('TRI-2'!DE24 ),2),0))=2,"E+",IF((ROUND(TRUNC(('TRI-2'!DE24  ),2),0))&lt;=1,"E-","")))))))))))</f>
        <v>A+</v>
      </c>
      <c r="DF24" s="51" t="str">
        <f>IF(OR('TRI-2'!DF24 ="",'TRI-2'!DF24&lt;0,'TRI-2'!DF24  &gt;10),"",IF((ROUND(TRUNC(('TRI-2'!DF24  ),2),0))=10,"A+",IF((ROUND(TRUNC(('TRI-2'!DF24  ),2),0))=9,"A-",IF((ROUND(TRUNC(('TRI-2'!DF24   ),2),0))=8,"B+",IF((ROUND(TRUNC(('TRI-2'!DF24 ),2),0))=7,"B-",IF((ROUND(TRUNC(('TRI-2'!DF24  ),2),0))=6,"C+",IF((ROUND(TRUNC(('TRI-2'!DF24  ),2),0))=5,"C-",IF((ROUND(TRUNC(('TRI-2'!DF24  ),2),0))=4,"D+",IF((ROUND(TRUNC(('TRI-2'!DF24 ),2),0))=3,"D-",IF((ROUND(TRUNC(('TRI-2'!DF24 ),2),0))=2,"E+",IF((ROUND(TRUNC(('TRI-2'!DF24  ),2),0))&lt;=1,"E-","")))))))))))</f>
        <v>A+</v>
      </c>
      <c r="DG24" s="51" t="str">
        <f>IF(OR('TRI-2'!DG24 ="",'TRI-2'!DG24&lt;0,'TRI-2'!DG24  &gt;10),"",IF((ROUND(TRUNC(('TRI-2'!DG24  ),2),0))=10,"A+",IF((ROUND(TRUNC(('TRI-2'!DG24  ),2),0))=9,"A-",IF((ROUND(TRUNC(('TRI-2'!DG24   ),2),0))=8,"B+",IF((ROUND(TRUNC(('TRI-2'!DG24 ),2),0))=7,"B-",IF((ROUND(TRUNC(('TRI-2'!DG24  ),2),0))=6,"C+",IF((ROUND(TRUNC(('TRI-2'!DG24  ),2),0))=5,"C-",IF((ROUND(TRUNC(('TRI-2'!DG24  ),2),0))=4,"D+",IF((ROUND(TRUNC(('TRI-2'!DG24 ),2),0))=3,"D-",IF((ROUND(TRUNC(('TRI-2'!DG24 ),2),0))=2,"E+",IF((ROUND(TRUNC(('TRI-2'!DG24  ),2),0))&lt;=1,"E-","")))))))))))</f>
        <v>A+</v>
      </c>
      <c r="DH24" s="51" t="str">
        <f>IF(OR('TRI-2'!DH24 ="",'TRI-2'!DH24&lt;0,'TRI-2'!DH24  &gt;10),"",IF((ROUND(TRUNC(('TRI-2'!DH24  ),2),0))=10,"A+",IF((ROUND(TRUNC(('TRI-2'!DH24  ),2),0))=9,"A-",IF((ROUND(TRUNC(('TRI-2'!DH24   ),2),0))=8,"B+",IF((ROUND(TRUNC(('TRI-2'!DH24 ),2),0))=7,"B-",IF((ROUND(TRUNC(('TRI-2'!DH24  ),2),0))=6,"C+",IF((ROUND(TRUNC(('TRI-2'!DH24  ),2),0))=5,"C-",IF((ROUND(TRUNC(('TRI-2'!DH24  ),2),0))=4,"D+",IF((ROUND(TRUNC(('TRI-2'!DH24 ),2),0))=3,"D-",IF((ROUND(TRUNC(('TRI-2'!DH24 ),2),0))=2,"E+",IF((ROUND(TRUNC(('TRI-2'!DH24  ),2),0))&lt;=1,"E-","")))))))))))</f>
        <v>A+</v>
      </c>
      <c r="DI24" s="51" t="str">
        <f>IF(OR('TRI-2'!DI24 ="",'TRI-2'!DI24&lt;0,'TRI-2'!DI24  &gt;10),"",IF((ROUND(TRUNC(('TRI-2'!DI24  ),2),0))=10,"A+",IF((ROUND(TRUNC(('TRI-2'!DI24  ),2),0))=9,"A-",IF((ROUND(TRUNC(('TRI-2'!DI24   ),2),0))=8,"B+",IF((ROUND(TRUNC(('TRI-2'!DI24 ),2),0))=7,"B-",IF((ROUND(TRUNC(('TRI-2'!DI24  ),2),0))=6,"C+",IF((ROUND(TRUNC(('TRI-2'!DI24  ),2),0))=5,"C-",IF((ROUND(TRUNC(('TRI-2'!DI24  ),2),0))=4,"D+",IF((ROUND(TRUNC(('TRI-2'!DI24 ),2),0))=3,"D-",IF((ROUND(TRUNC(('TRI-2'!DI24 ),2),0))=2,"E+",IF((ROUND(TRUNC(('TRI-2'!DI24  ),2),0))&lt;=1,"E-","")))))))))))</f>
        <v>A+</v>
      </c>
      <c r="DJ24" s="51" t="str">
        <f>IF(OR('TRI-2'!DJ24 ="",'TRI-2'!DJ24&lt;0,'TRI-2'!DJ24  &gt;10),"",IF((ROUND(TRUNC(('TRI-2'!DJ24  ),2),0))=10,"A+",IF((ROUND(TRUNC(('TRI-2'!DJ24  ),2),0))=9,"A-",IF((ROUND(TRUNC(('TRI-2'!DJ24   ),2),0))=8,"B+",IF((ROUND(TRUNC(('TRI-2'!DJ24 ),2),0))=7,"B-",IF((ROUND(TRUNC(('TRI-2'!DJ24  ),2),0))=6,"C+",IF((ROUND(TRUNC(('TRI-2'!DJ24  ),2),0))=5,"C-",IF((ROUND(TRUNC(('TRI-2'!DJ24  ),2),0))=4,"D+",IF((ROUND(TRUNC(('TRI-2'!DJ24 ),2),0))=3,"D-",IF((ROUND(TRUNC(('TRI-2'!DJ24 ),2),0))=2,"E+",IF((ROUND(TRUNC(('TRI-2'!DJ24  ),2),0))&lt;=1,"E-","")))))))))))</f>
        <v>A+</v>
      </c>
      <c r="DK24" s="51" t="str">
        <f>IF(OR('TRI-2'!DK24 ="",'TRI-2'!DK24&lt;0,'TRI-2'!DK24  &gt;10),"",IF((ROUND(TRUNC(('TRI-2'!DK24  ),2),0))=10,"A+",IF((ROUND(TRUNC(('TRI-2'!DK24  ),2),0))=9,"A-",IF((ROUND(TRUNC(('TRI-2'!DK24   ),2),0))=8,"B+",IF((ROUND(TRUNC(('TRI-2'!DK24 ),2),0))=7,"B-",IF((ROUND(TRUNC(('TRI-2'!DK24  ),2),0))=6,"C+",IF((ROUND(TRUNC(('TRI-2'!DK24  ),2),0))=5,"C-",IF((ROUND(TRUNC(('TRI-2'!DK24  ),2),0))=4,"D+",IF((ROUND(TRUNC(('TRI-2'!DK24 ),2),0))=3,"D-",IF((ROUND(TRUNC(('TRI-2'!DK24 ),2),0))=2,"E+",IF((ROUND(TRUNC(('TRI-2'!DK24  ),2),0))&lt;=1,"E-","")))))))))))</f>
        <v>A+</v>
      </c>
      <c r="DL24" s="51" t="str">
        <f>IF(OR('TRI-2'!DL24 ="",'TRI-2'!DL24&lt;0,'TRI-2'!DL24  &gt;10),"",IF((ROUND(TRUNC(('TRI-2'!DL24  ),2),0))=10,"A+",IF((ROUND(TRUNC(('TRI-2'!DL24  ),2),0))=9,"A-",IF((ROUND(TRUNC(('TRI-2'!DL24   ),2),0))=8,"B+",IF((ROUND(TRUNC(('TRI-2'!DL24 ),2),0))=7,"B-",IF((ROUND(TRUNC(('TRI-2'!DL24  ),2),0))=6,"C+",IF((ROUND(TRUNC(('TRI-2'!DL24  ),2),0))=5,"C-",IF((ROUND(TRUNC(('TRI-2'!DL24  ),2),0))=4,"D+",IF((ROUND(TRUNC(('TRI-2'!DL24 ),2),0))=3,"D-",IF((ROUND(TRUNC(('TRI-2'!DL24 ),2),0))=2,"E+",IF((ROUND(TRUNC(('TRI-2'!DL24  ),2),0))&lt;=1,"E-","")))))))))))</f>
        <v>A+</v>
      </c>
      <c r="DM24" s="51" t="str">
        <f>IF(OR('TRI-2'!DM24 ="",'TRI-2'!DM24&lt;0,'TRI-2'!DM24  &gt;10),"",IF((ROUND(TRUNC(('TRI-2'!DM24  ),2),0))=10,"A+",IF((ROUND(TRUNC(('TRI-2'!DM24  ),2),0))=9,"A-",IF((ROUND(TRUNC(('TRI-2'!DM24   ),2),0))=8,"B+",IF((ROUND(TRUNC(('TRI-2'!DM24 ),2),0))=7,"B-",IF((ROUND(TRUNC(('TRI-2'!DM24  ),2),0))=6,"C+",IF((ROUND(TRUNC(('TRI-2'!DM24  ),2),0))=5,"C-",IF((ROUND(TRUNC(('TRI-2'!DM24  ),2),0))=4,"D+",IF((ROUND(TRUNC(('TRI-2'!DM24 ),2),0))=3,"D-",IF((ROUND(TRUNC(('TRI-2'!DM24 ),2),0))=2,"E+",IF((ROUND(TRUNC(('TRI-2'!DM24  ),2),0))&lt;=1,"E-","")))))))))))</f>
        <v>A+</v>
      </c>
      <c r="DN24" s="51" t="str">
        <f>IF(OR('TRI-2'!DN24 ="",'TRI-2'!DN24&lt;0,'TRI-2'!DN24  &gt;10),"",IF((ROUND(TRUNC(('TRI-2'!DN24  ),2),0))=10,"A+",IF((ROUND(TRUNC(('TRI-2'!DN24  ),2),0))=9,"A-",IF((ROUND(TRUNC(('TRI-2'!DN24   ),2),0))=8,"B+",IF((ROUND(TRUNC(('TRI-2'!DN24 ),2),0))=7,"B-",IF((ROUND(TRUNC(('TRI-2'!DN24  ),2),0))=6,"C+",IF((ROUND(TRUNC(('TRI-2'!DN24  ),2),0))=5,"C-",IF((ROUND(TRUNC(('TRI-2'!DN24  ),2),0))=4,"D+",IF((ROUND(TRUNC(('TRI-2'!DN24 ),2),0))=3,"D-",IF((ROUND(TRUNC(('TRI-2'!DN24 ),2),0))=2,"E+",IF((ROUND(TRUNC(('TRI-2'!DN24  ),2),0))&lt;=1,"E-","")))))))))))</f>
        <v>A+</v>
      </c>
      <c r="DO24" s="51" t="str">
        <f>IF(OR('TRI-2'!DO24 ="",'TRI-2'!DO24&lt;0,'TRI-2'!DO24  &gt;10),"",IF((ROUND(TRUNC(('TRI-2'!DO24  ),2),0))=10,"A+",IF((ROUND(TRUNC(('TRI-2'!DO24  ),2),0))=9,"A-",IF((ROUND(TRUNC(('TRI-2'!DO24   ),2),0))=8,"B+",IF((ROUND(TRUNC(('TRI-2'!DO24 ),2),0))=7,"B-",IF((ROUND(TRUNC(('TRI-2'!DO24  ),2),0))=6,"C+",IF((ROUND(TRUNC(('TRI-2'!DO24  ),2),0))=5,"C-",IF((ROUND(TRUNC(('TRI-2'!DO24  ),2),0))=4,"D+",IF((ROUND(TRUNC(('TRI-2'!DO24 ),2),0))=3,"D-",IF((ROUND(TRUNC(('TRI-2'!DO24 ),2),0))=2,"E+",IF((ROUND(TRUNC(('TRI-2'!DO24  ),2),0))&lt;=1,"E-","")))))))))))</f>
        <v>A+</v>
      </c>
      <c r="DP24" s="51" t="str">
        <f>IF(OR('TRI-2'!DP24 ="",'TRI-2'!DP24&lt;0,'TRI-2'!DP24  &gt;10),"",IF((ROUND(TRUNC(('TRI-2'!DP24  ),2),0))=10,"A+",IF((ROUND(TRUNC(('TRI-2'!DP24  ),2),0))=9,"A-",IF((ROUND(TRUNC(('TRI-2'!DP24   ),2),0))=8,"B+",IF((ROUND(TRUNC(('TRI-2'!DP24 ),2),0))=7,"B-",IF((ROUND(TRUNC(('TRI-2'!DP24  ),2),0))=6,"C+",IF((ROUND(TRUNC(('TRI-2'!DP24  ),2),0))=5,"C-",IF((ROUND(TRUNC(('TRI-2'!DP24  ),2),0))=4,"D+",IF((ROUND(TRUNC(('TRI-2'!DP24 ),2),0))=3,"D-",IF((ROUND(TRUNC(('TRI-2'!DP24 ),2),0))=2,"E+",IF((ROUND(TRUNC(('TRI-2'!DP24  ),2),0))&lt;=1,"E-","")))))))))))</f>
        <v>A+</v>
      </c>
      <c r="DQ24" s="51" t="str">
        <f>IF(OR('TRI-2'!DQ24 ="",'TRI-2'!DQ24&lt;0,'TRI-2'!DQ24  &gt;10),"",IF((ROUND(TRUNC(('TRI-2'!DQ24  ),2),0))=10,"A+",IF((ROUND(TRUNC(('TRI-2'!DQ24  ),2),0))=9,"A-",IF((ROUND(TRUNC(('TRI-2'!DQ24   ),2),0))=8,"B+",IF((ROUND(TRUNC(('TRI-2'!DQ24 ),2),0))=7,"B-",IF((ROUND(TRUNC(('TRI-2'!DQ24  ),2),0))=6,"C+",IF((ROUND(TRUNC(('TRI-2'!DQ24  ),2),0))=5,"C-",IF((ROUND(TRUNC(('TRI-2'!DQ24  ),2),0))=4,"D+",IF((ROUND(TRUNC(('TRI-2'!DQ24 ),2),0))=3,"D-",IF((ROUND(TRUNC(('TRI-2'!DQ24 ),2),0))=2,"E+",IF((ROUND(TRUNC(('TRI-2'!DQ24  ),2),0))&lt;=1,"E-","")))))))))))</f>
        <v>A+</v>
      </c>
      <c r="DR24" s="51" t="str">
        <f>IF(OR('TRI-2'!DR24 ="",'TRI-2'!DR24&lt;0,'TRI-2'!DR24  &gt;10),"",IF((ROUND(TRUNC(('TRI-2'!DR24  ),2),0))=10,"A+",IF((ROUND(TRUNC(('TRI-2'!DR24  ),2),0))=9,"A-",IF((ROUND(TRUNC(('TRI-2'!DR24   ),2),0))=8,"B+",IF((ROUND(TRUNC(('TRI-2'!DR24 ),2),0))=7,"B-",IF((ROUND(TRUNC(('TRI-2'!DR24  ),2),0))=6,"C+",IF((ROUND(TRUNC(('TRI-2'!DR24  ),2),0))=5,"C-",IF((ROUND(TRUNC(('TRI-2'!DR24  ),2),0))=4,"D+",IF((ROUND(TRUNC(('TRI-2'!DR24 ),2),0))=3,"D-",IF((ROUND(TRUNC(('TRI-2'!DR24 ),2),0))=2,"E+",IF((ROUND(TRUNC(('TRI-2'!DR24  ),2),0))&lt;=1,"E-","")))))))))))</f>
        <v>A+</v>
      </c>
      <c r="DS24" s="51" t="str">
        <f>IF(OR('TRI-2'!DS24 ="",'TRI-2'!DS24&lt;0,'TRI-2'!DS24  &gt;10),"",IF((ROUND(TRUNC(('TRI-2'!DS24  ),2),0))=10,"A+",IF((ROUND(TRUNC(('TRI-2'!DS24  ),2),0))=9,"A-",IF((ROUND(TRUNC(('TRI-2'!DS24   ),2),0))=8,"B+",IF((ROUND(TRUNC(('TRI-2'!DS24 ),2),0))=7,"B-",IF((ROUND(TRUNC(('TRI-2'!DS24  ),2),0))=6,"C+",IF((ROUND(TRUNC(('TRI-2'!DS24  ),2),0))=5,"C-",IF((ROUND(TRUNC(('TRI-2'!DS24  ),2),0))=4,"D+",IF((ROUND(TRUNC(('TRI-2'!DS24 ),2),0))=3,"D-",IF((ROUND(TRUNC(('TRI-2'!DS24 ),2),0))=2,"E+",IF((ROUND(TRUNC(('TRI-2'!DS24  ),2),0))&lt;=1,"E-","")))))))))))</f>
        <v>A+</v>
      </c>
      <c r="DT24" s="51" t="str">
        <f>IF(OR('TRI-2'!DT24 ="",'TRI-2'!DT24&lt;0,'TRI-2'!DT24  &gt;10),"",IF((ROUND(TRUNC(('TRI-2'!DT24  ),2),0))=10,"A+",IF((ROUND(TRUNC(('TRI-2'!DT24  ),2),0))=9,"A-",IF((ROUND(TRUNC(('TRI-2'!DT24   ),2),0))=8,"B+",IF((ROUND(TRUNC(('TRI-2'!DT24 ),2),0))=7,"B-",IF((ROUND(TRUNC(('TRI-2'!DT24  ),2),0))=6,"C+",IF((ROUND(TRUNC(('TRI-2'!DT24  ),2),0))=5,"C-",IF((ROUND(TRUNC(('TRI-2'!DT24  ),2),0))=4,"D+",IF((ROUND(TRUNC(('TRI-2'!DT24 ),2),0))=3,"D-",IF((ROUND(TRUNC(('TRI-2'!DT24 ),2),0))=2,"E+",IF((ROUND(TRUNC(('TRI-2'!DT24  ),2),0))&lt;=1,"E-","")))))))))))</f>
        <v>A+</v>
      </c>
      <c r="DU24" s="51" t="str">
        <f>IF(OR('TRI-2'!DU24 ="",'TRI-2'!DU24&lt;0,'TRI-2'!DU24  &gt;10),"",IF((ROUND(TRUNC(('TRI-2'!DU24  ),2),0))=10,"A+",IF((ROUND(TRUNC(('TRI-2'!DU24  ),2),0))=9,"A-",IF((ROUND(TRUNC(('TRI-2'!DU24   ),2),0))=8,"B+",IF((ROUND(TRUNC(('TRI-2'!DU24 ),2),0))=7,"B-",IF((ROUND(TRUNC(('TRI-2'!DU24  ),2),0))=6,"C+",IF((ROUND(TRUNC(('TRI-2'!DU24  ),2),0))=5,"C-",IF((ROUND(TRUNC(('TRI-2'!DU24  ),2),0))=4,"D+",IF((ROUND(TRUNC(('TRI-2'!DU24 ),2),0))=3,"D-",IF((ROUND(TRUNC(('TRI-2'!DU24 ),2),0))=2,"E+",IF((ROUND(TRUNC(('TRI-2'!DU24  ),2),0))&lt;=1,"E-","")))))))))))</f>
        <v>A+</v>
      </c>
      <c r="DV24" s="51" t="str">
        <f>IF(OR('TRI-2'!DV24 ="",'TRI-2'!DV24&lt;0,'TRI-2'!DV24  &gt;10),"",IF((ROUND(TRUNC(('TRI-2'!DV24  ),2),0))=10,"A+",IF((ROUND(TRUNC(('TRI-2'!DV24  ),2),0))=9,"A-",IF((ROUND(TRUNC(('TRI-2'!DV24   ),2),0))=8,"B+",IF((ROUND(TRUNC(('TRI-2'!DV24 ),2),0))=7,"B-",IF((ROUND(TRUNC(('TRI-2'!DV24  ),2),0))=6,"C+",IF((ROUND(TRUNC(('TRI-2'!DV24  ),2),0))=5,"C-",IF((ROUND(TRUNC(('TRI-2'!DV24  ),2),0))=4,"D+",IF((ROUND(TRUNC(('TRI-2'!DV24 ),2),0))=3,"D-",IF((ROUND(TRUNC(('TRI-2'!DV24 ),2),0))=2,"E+",IF((ROUND(TRUNC(('TRI-2'!DV24  ),2),0))&lt;=1,"E-","")))))))))))</f>
        <v>A+</v>
      </c>
      <c r="DW24" s="51" t="str">
        <f>IF(OR('TRI-2'!DW24 ="",'TRI-2'!DW24&lt;0,'TRI-2'!DW24  &gt;10),"",IF((ROUND(TRUNC(('TRI-2'!DW24  ),2),0))=10,"A+",IF((ROUND(TRUNC(('TRI-2'!DW24  ),2),0))=9,"A-",IF((ROUND(TRUNC(('TRI-2'!DW24   ),2),0))=8,"B+",IF((ROUND(TRUNC(('TRI-2'!DW24 ),2),0))=7,"B-",IF((ROUND(TRUNC(('TRI-2'!DW24  ),2),0))=6,"C+",IF((ROUND(TRUNC(('TRI-2'!DW24  ),2),0))=5,"C-",IF((ROUND(TRUNC(('TRI-2'!DW24  ),2),0))=4,"D+",IF((ROUND(TRUNC(('TRI-2'!DW24 ),2),0))=3,"D-",IF((ROUND(TRUNC(('TRI-2'!DW24 ),2),0))=2,"E+",IF((ROUND(TRUNC(('TRI-2'!DW24  ),2),0))&lt;=1,"E-","")))))))))))</f>
        <v>A+</v>
      </c>
      <c r="DX24" s="51" t="str">
        <f>IF(OR('TRI-2'!DX24 ="",'TRI-2'!DX24&lt;0,'TRI-2'!DX24  &gt;10),"",IF((ROUND(TRUNC(('TRI-2'!DX24  ),2),0))=10,"A+",IF((ROUND(TRUNC(('TRI-2'!DX24  ),2),0))=9,"A-",IF((ROUND(TRUNC(('TRI-2'!DX24   ),2),0))=8,"B+",IF((ROUND(TRUNC(('TRI-2'!DX24 ),2),0))=7,"B-",IF((ROUND(TRUNC(('TRI-2'!DX24  ),2),0))=6,"C+",IF((ROUND(TRUNC(('TRI-2'!DX24  ),2),0))=5,"C-",IF((ROUND(TRUNC(('TRI-2'!DX24  ),2),0))=4,"D+",IF((ROUND(TRUNC(('TRI-2'!DX24 ),2),0))=3,"D-",IF((ROUND(TRUNC(('TRI-2'!DX24 ),2),0))=2,"E+",IF((ROUND(TRUNC(('TRI-2'!DX24  ),2),0))&lt;=1,"E-","")))))))))))</f>
        <v>A+</v>
      </c>
      <c r="DY24" s="51" t="str">
        <f>IF(OR('TRI-2'!DY24 ="",'TRI-2'!DY24&lt;0,'TRI-2'!DY24  &gt;10),"",IF((ROUND(TRUNC(('TRI-2'!DY24  ),2),0))=10,"A+",IF((ROUND(TRUNC(('TRI-2'!DY24  ),2),0))=9,"A-",IF((ROUND(TRUNC(('TRI-2'!DY24   ),2),0))=8,"B+",IF((ROUND(TRUNC(('TRI-2'!DY24 ),2),0))=7,"B-",IF((ROUND(TRUNC(('TRI-2'!DY24  ),2),0))=6,"C+",IF((ROUND(TRUNC(('TRI-2'!DY24  ),2),0))=5,"C-",IF((ROUND(TRUNC(('TRI-2'!DY24  ),2),0))=4,"D+",IF((ROUND(TRUNC(('TRI-2'!DY24 ),2),0))=3,"D-",IF((ROUND(TRUNC(('TRI-2'!DY24 ),2),0))=2,"E+",IF((ROUND(TRUNC(('TRI-2'!DY24  ),2),0))&lt;=1,"E-","")))))))))))</f>
        <v>A+</v>
      </c>
      <c r="DZ24" s="51" t="str">
        <f>IF(OR('TRI-2'!DZ24 ="",'TRI-2'!DZ24&lt;0,'TRI-2'!DZ24  &gt;10),"",IF((ROUND(TRUNC(('TRI-2'!DZ24  ),2),0))=10,"A+",IF((ROUND(TRUNC(('TRI-2'!DZ24  ),2),0))=9,"A-",IF((ROUND(TRUNC(('TRI-2'!DZ24   ),2),0))=8,"B+",IF((ROUND(TRUNC(('TRI-2'!DZ24 ),2),0))=7,"B-",IF((ROUND(TRUNC(('TRI-2'!DZ24  ),2),0))=6,"C+",IF((ROUND(TRUNC(('TRI-2'!DZ24  ),2),0))=5,"C-",IF((ROUND(TRUNC(('TRI-2'!DZ24  ),2),0))=4,"D+",IF((ROUND(TRUNC(('TRI-2'!DZ24 ),2),0))=3,"D-",IF((ROUND(TRUNC(('TRI-2'!DZ24 ),2),0))=2,"E+",IF((ROUND(TRUNC(('TRI-2'!DZ24  ),2),0))&lt;=1,"E-","")))))))))))</f>
        <v>A+</v>
      </c>
      <c r="EA24" s="51" t="str">
        <f>IF(OR('TRI-2'!EA24 ="",'TRI-2'!EA24&lt;0,'TRI-2'!EA24  &gt;10),"",IF((ROUND(TRUNC(('TRI-2'!EA24  ),2),0))=10,"A+",IF((ROUND(TRUNC(('TRI-2'!EA24  ),2),0))=9,"A-",IF((ROUND(TRUNC(('TRI-2'!EA24   ),2),0))=8,"B+",IF((ROUND(TRUNC(('TRI-2'!EA24 ),2),0))=7,"B-",IF((ROUND(TRUNC(('TRI-2'!EA24  ),2),0))=6,"C+",IF((ROUND(TRUNC(('TRI-2'!EA24  ),2),0))=5,"C-",IF((ROUND(TRUNC(('TRI-2'!EA24  ),2),0))=4,"D+",IF((ROUND(TRUNC(('TRI-2'!EA24 ),2),0))=3,"D-",IF((ROUND(TRUNC(('TRI-2'!EA24 ),2),0))=2,"E+",IF((ROUND(TRUNC(('TRI-2'!EA24  ),2),0))&lt;=1,"E-","")))))))))))</f>
        <v>A+</v>
      </c>
      <c r="EB24" s="51" t="str">
        <f>IF(OR('TRI-2'!EB24 ="",'TRI-2'!EB24&lt;0,'TRI-2'!EB24  &gt;10),"",IF((ROUND(TRUNC(('TRI-2'!EB24  ),2),0))=10,"A+",IF((ROUND(TRUNC(('TRI-2'!EB24  ),2),0))=9,"A-",IF((ROUND(TRUNC(('TRI-2'!EB24   ),2),0))=8,"B+",IF((ROUND(TRUNC(('TRI-2'!EB24 ),2),0))=7,"B-",IF((ROUND(TRUNC(('TRI-2'!EB24  ),2),0))=6,"C+",IF((ROUND(TRUNC(('TRI-2'!EB24  ),2),0))=5,"C-",IF((ROUND(TRUNC(('TRI-2'!EB24  ),2),0))=4,"D+",IF((ROUND(TRUNC(('TRI-2'!EB24 ),2),0))=3,"D-",IF((ROUND(TRUNC(('TRI-2'!EB24 ),2),0))=2,"E+",IF((ROUND(TRUNC(('TRI-2'!EB24  ),2),0))&lt;=1,"E-","")))))))))))</f>
        <v>A+</v>
      </c>
      <c r="EC24" s="51" t="str">
        <f>IF(OR('TRI-2'!EC24 ="",'TRI-2'!EC24&lt;0,'TRI-2'!EC24  &gt;10),"",IF((ROUND(TRUNC(('TRI-2'!EC24  ),2),0))=10,"A+",IF((ROUND(TRUNC(('TRI-2'!EC24  ),2),0))=9,"A-",IF((ROUND(TRUNC(('TRI-2'!EC24   ),2),0))=8,"B+",IF((ROUND(TRUNC(('TRI-2'!EC24 ),2),0))=7,"B-",IF((ROUND(TRUNC(('TRI-2'!EC24  ),2),0))=6,"C+",IF((ROUND(TRUNC(('TRI-2'!EC24  ),2),0))=5,"C-",IF((ROUND(TRUNC(('TRI-2'!EC24  ),2),0))=4,"D+",IF((ROUND(TRUNC(('TRI-2'!EC24 ),2),0))=3,"D-",IF((ROUND(TRUNC(('TRI-2'!EC24 ),2),0))=2,"E+",IF((ROUND(TRUNC(('TRI-2'!EC24  ),2),0))&lt;=1,"E-","")))))))))))</f>
        <v>A+</v>
      </c>
      <c r="ED24" s="51" t="str">
        <f>IF(OR('TRI-2'!ED24 ="",'TRI-2'!ED24&lt;0,'TRI-2'!ED24  &gt;10),"",IF((ROUND(TRUNC(('TRI-2'!ED24  ),2),0))=10,"A+",IF((ROUND(TRUNC(('TRI-2'!ED24  ),2),0))=9,"A-",IF((ROUND(TRUNC(('TRI-2'!ED24   ),2),0))=8,"B+",IF((ROUND(TRUNC(('TRI-2'!ED24 ),2),0))=7,"B-",IF((ROUND(TRUNC(('TRI-2'!ED24  ),2),0))=6,"C+",IF((ROUND(TRUNC(('TRI-2'!ED24  ),2),0))=5,"C-",IF((ROUND(TRUNC(('TRI-2'!ED24  ),2),0))=4,"D+",IF((ROUND(TRUNC(('TRI-2'!ED24 ),2),0))=3,"D-",IF((ROUND(TRUNC(('TRI-2'!ED24 ),2),0))=2,"E+",IF((ROUND(TRUNC(('TRI-2'!ED24  ),2),0))&lt;=1,"E-","")))))))))))</f>
        <v>A+</v>
      </c>
      <c r="EE24" s="51" t="str">
        <f>IF(OR('TRI-2'!EE24 ="",'TRI-2'!EE24&lt;0,'TRI-2'!EE24  &gt;10),"",IF((ROUND(TRUNC(('TRI-2'!EE24  ),2),0))=10,"A+",IF((ROUND(TRUNC(('TRI-2'!EE24  ),2),0))=9,"A-",IF((ROUND(TRUNC(('TRI-2'!EE24   ),2),0))=8,"B+",IF((ROUND(TRUNC(('TRI-2'!EE24 ),2),0))=7,"B-",IF((ROUND(TRUNC(('TRI-2'!EE24  ),2),0))=6,"C+",IF((ROUND(TRUNC(('TRI-2'!EE24  ),2),0))=5,"C-",IF((ROUND(TRUNC(('TRI-2'!EE24  ),2),0))=4,"D+",IF((ROUND(TRUNC(('TRI-2'!EE24 ),2),0))=3,"D-",IF((ROUND(TRUNC(('TRI-2'!EE24 ),2),0))=2,"E+",IF((ROUND(TRUNC(('TRI-2'!EE24  ),2),0))&lt;=1,"E-","")))))))))))</f>
        <v>A+</v>
      </c>
      <c r="EF24" s="51" t="str">
        <f>IF(OR('TRI-2'!EF24 ="",'TRI-2'!EF24&lt;0,'TRI-2'!EF24  &gt;10),"",IF((ROUND(TRUNC(('TRI-2'!EF24  ),2),0))=10,"A+",IF((ROUND(TRUNC(('TRI-2'!EF24  ),2),0))=9,"A-",IF((ROUND(TRUNC(('TRI-2'!EF24   ),2),0))=8,"B+",IF((ROUND(TRUNC(('TRI-2'!EF24 ),2),0))=7,"B-",IF((ROUND(TRUNC(('TRI-2'!EF24  ),2),0))=6,"C+",IF((ROUND(TRUNC(('TRI-2'!EF24  ),2),0))=5,"C-",IF((ROUND(TRUNC(('TRI-2'!EF24  ),2),0))=4,"D+",IF((ROUND(TRUNC(('TRI-2'!EF24 ),2),0))=3,"D-",IF((ROUND(TRUNC(('TRI-2'!EF24 ),2),0))=2,"E+",IF((ROUND(TRUNC(('TRI-2'!EF24  ),2),0))&lt;=1,"E-","")))))))))))</f>
        <v>A+</v>
      </c>
      <c r="EG24" s="51" t="str">
        <f>IF(OR('TRI-2'!EG24 ="",'TRI-2'!EG24&lt;0,'TRI-2'!EG24  &gt;10),"",IF((ROUND(TRUNC(('TRI-2'!EG24  ),2),0))=10,"A+",IF((ROUND(TRUNC(('TRI-2'!EG24  ),2),0))=9,"A-",IF((ROUND(TRUNC(('TRI-2'!EG24   ),2),0))=8,"B+",IF((ROUND(TRUNC(('TRI-2'!EG24 ),2),0))=7,"B-",IF((ROUND(TRUNC(('TRI-2'!EG24  ),2),0))=6,"C+",IF((ROUND(TRUNC(('TRI-2'!EG24  ),2),0))=5,"C-",IF((ROUND(TRUNC(('TRI-2'!EG24  ),2),0))=4,"D+",IF((ROUND(TRUNC(('TRI-2'!EG24 ),2),0))=3,"D-",IF((ROUND(TRUNC(('TRI-2'!EG24 ),2),0))=2,"E+",IF((ROUND(TRUNC(('TRI-2'!EG24  ),2),0))&lt;=1,"E-","")))))))))))</f>
        <v>A+</v>
      </c>
      <c r="EH24" s="51" t="str">
        <f>IF(OR('TRI-2'!EH24 ="",'TRI-2'!EH24&lt;0,'TRI-2'!EH24  &gt;10),"",IF((ROUND(TRUNC(('TRI-2'!EH24  ),2),0))=10,"A+",IF((ROUND(TRUNC(('TRI-2'!EH24  ),2),0))=9,"A-",IF((ROUND(TRUNC(('TRI-2'!EH24   ),2),0))=8,"B+",IF((ROUND(TRUNC(('TRI-2'!EH24 ),2),0))=7,"B-",IF((ROUND(TRUNC(('TRI-2'!EH24  ),2),0))=6,"C+",IF((ROUND(TRUNC(('TRI-2'!EH24  ),2),0))=5,"C-",IF((ROUND(TRUNC(('TRI-2'!EH24  ),2),0))=4,"D+",IF((ROUND(TRUNC(('TRI-2'!EH24 ),2),0))=3,"D-",IF((ROUND(TRUNC(('TRI-2'!EH24 ),2),0))=2,"E+",IF((ROUND(TRUNC(('TRI-2'!EH24  ),2),0))&lt;=1,"E-","")))))))))))</f>
        <v>A+</v>
      </c>
      <c r="EI24" s="51" t="str">
        <f>IF(OR('TRI-2'!EI24 ="",'TRI-2'!EI24&lt;0,'TRI-2'!EI24  &gt;10),"",IF((ROUND(TRUNC(('TRI-2'!EI24  ),2),0))=10,"A+",IF((ROUND(TRUNC(('TRI-2'!EI24  ),2),0))=9,"A-",IF((ROUND(TRUNC(('TRI-2'!EI24   ),2),0))=8,"B+",IF((ROUND(TRUNC(('TRI-2'!EI24 ),2),0))=7,"B-",IF((ROUND(TRUNC(('TRI-2'!EI24  ),2),0))=6,"C+",IF((ROUND(TRUNC(('TRI-2'!EI24  ),2),0))=5,"C-",IF((ROUND(TRUNC(('TRI-2'!EI24  ),2),0))=4,"D+",IF((ROUND(TRUNC(('TRI-2'!EI24 ),2),0))=3,"D-",IF((ROUND(TRUNC(('TRI-2'!EI24 ),2),0))=2,"E+",IF((ROUND(TRUNC(('TRI-2'!EI24  ),2),0))&lt;=1,"E-","")))))))))))</f>
        <v>B+</v>
      </c>
      <c r="EJ24" s="51" t="str">
        <f>IF(OR('TRI-2'!EJ24 ="",'TRI-2'!EJ24&lt;0,'TRI-2'!EJ24  &gt;10),"",IF((ROUND(TRUNC(('TRI-2'!EJ24  ),2),0))=10,"A+",IF((ROUND(TRUNC(('TRI-2'!EJ24  ),2),0))=9,"A-",IF((ROUND(TRUNC(('TRI-2'!EJ24   ),2),0))=8,"B+",IF((ROUND(TRUNC(('TRI-2'!EJ24 ),2),0))=7,"B-",IF((ROUND(TRUNC(('TRI-2'!EJ24  ),2),0))=6,"C+",IF((ROUND(TRUNC(('TRI-2'!EJ24  ),2),0))=5,"C-",IF((ROUND(TRUNC(('TRI-2'!EJ24  ),2),0))=4,"D+",IF((ROUND(TRUNC(('TRI-2'!EJ24 ),2),0))=3,"D-",IF((ROUND(TRUNC(('TRI-2'!EJ24 ),2),0))=2,"E+",IF((ROUND(TRUNC(('TRI-2'!EJ24  ),2),0))&lt;=1,"E-","")))))))))))</f>
        <v>A+</v>
      </c>
      <c r="EK24" s="51" t="str">
        <f>IF(OR('TRI-2'!EK24 ="",'TRI-2'!EK24&lt;0,'TRI-2'!EK24  &gt;10),"",IF((ROUND(TRUNC(('TRI-2'!EK24  ),2),0))=10,"A+",IF((ROUND(TRUNC(('TRI-2'!EK24  ),2),0))=9,"A-",IF((ROUND(TRUNC(('TRI-2'!EK24   ),2),0))=8,"B+",IF((ROUND(TRUNC(('TRI-2'!EK24 ),2),0))=7,"B-",IF((ROUND(TRUNC(('TRI-2'!EK24  ),2),0))=6,"C+",IF((ROUND(TRUNC(('TRI-2'!EK24  ),2),0))=5,"C-",IF((ROUND(TRUNC(('TRI-2'!EK24  ),2),0))=4,"D+",IF((ROUND(TRUNC(('TRI-2'!EK24 ),2),0))=3,"D-",IF((ROUND(TRUNC(('TRI-2'!EK24 ),2),0))=2,"E+",IF((ROUND(TRUNC(('TRI-2'!EK24  ),2),0))&lt;=1,"E-","")))))))))))</f>
        <v>A+</v>
      </c>
      <c r="EL24" s="51" t="str">
        <f>IF(OR('TRI-2'!EL24 ="",'TRI-2'!EL24&lt;0,'TRI-2'!EL24  &gt;10),"",IF((ROUND(TRUNC(('TRI-2'!EL24  ),2),0))=10,"A+",IF((ROUND(TRUNC(('TRI-2'!EL24  ),2),0))=9,"A-",IF((ROUND(TRUNC(('TRI-2'!EL24   ),2),0))=8,"B+",IF((ROUND(TRUNC(('TRI-2'!EL24 ),2),0))=7,"B-",IF((ROUND(TRUNC(('TRI-2'!EL24  ),2),0))=6,"C+",IF((ROUND(TRUNC(('TRI-2'!EL24  ),2),0))=5,"C-",IF((ROUND(TRUNC(('TRI-2'!EL24  ),2),0))=4,"D+",IF((ROUND(TRUNC(('TRI-2'!EL24 ),2),0))=3,"D-",IF((ROUND(TRUNC(('TRI-2'!EL24 ),2),0))=2,"E+",IF((ROUND(TRUNC(('TRI-2'!EL24  ),2),0))&lt;=1,"E-","")))))))))))</f>
        <v>A+</v>
      </c>
      <c r="EM24" s="51" t="str">
        <f>IF(OR('TRI-2'!EM24 ="",'TRI-2'!EM24&lt;0,'TRI-2'!EM24  &gt;10),"",IF((ROUND(TRUNC(('TRI-2'!EM24  ),2),0))=10,"A+",IF((ROUND(TRUNC(('TRI-2'!EM24  ),2),0))=9,"A-",IF((ROUND(TRUNC(('TRI-2'!EM24   ),2),0))=8,"B+",IF((ROUND(TRUNC(('TRI-2'!EM24 ),2),0))=7,"B-",IF((ROUND(TRUNC(('TRI-2'!EM24  ),2),0))=6,"C+",IF((ROUND(TRUNC(('TRI-2'!EM24  ),2),0))=5,"C-",IF((ROUND(TRUNC(('TRI-2'!EM24  ),2),0))=4,"D+",IF((ROUND(TRUNC(('TRI-2'!EM24 ),2),0))=3,"D-",IF((ROUND(TRUNC(('TRI-2'!EM24 ),2),0))=2,"E+",IF((ROUND(TRUNC(('TRI-2'!EM24  ),2),0))&lt;=1,"E-","")))))))))))</f>
        <v>A+</v>
      </c>
      <c r="EN24" s="51" t="str">
        <f>IF(OR('TRI-2'!EN24 ="",'TRI-2'!EN24&lt;0,'TRI-2'!EN24  &gt;10),"",IF((ROUND(TRUNC(('TRI-2'!EN24  ),2),0))=10,"A+",IF((ROUND(TRUNC(('TRI-2'!EN24  ),2),0))=9,"A-",IF((ROUND(TRUNC(('TRI-2'!EN24   ),2),0))=8,"B+",IF((ROUND(TRUNC(('TRI-2'!EN24 ),2),0))=7,"B-",IF((ROUND(TRUNC(('TRI-2'!EN24  ),2),0))=6,"C+",IF((ROUND(TRUNC(('TRI-2'!EN24  ),2),0))=5,"C-",IF((ROUND(TRUNC(('TRI-2'!EN24  ),2),0))=4,"D+",IF((ROUND(TRUNC(('TRI-2'!EN24 ),2),0))=3,"D-",IF((ROUND(TRUNC(('TRI-2'!EN24 ),2),0))=2,"E+",IF((ROUND(TRUNC(('TRI-2'!EN24  ),2),0))&lt;=1,"E-","")))))))))))</f>
        <v>A+</v>
      </c>
      <c r="EO24" s="51" t="str">
        <f>IF(OR('TRI-2'!EO24 ="",'TRI-2'!EO24&lt;0,'TRI-2'!EO24  &gt;10),"",IF((ROUND(TRUNC(('TRI-2'!EO24  ),2),0))=10,"A+",IF((ROUND(TRUNC(('TRI-2'!EO24  ),2),0))=9,"A-",IF((ROUND(TRUNC(('TRI-2'!EO24   ),2),0))=8,"B+",IF((ROUND(TRUNC(('TRI-2'!EO24 ),2),0))=7,"B-",IF((ROUND(TRUNC(('TRI-2'!EO24  ),2),0))=6,"C+",IF((ROUND(TRUNC(('TRI-2'!EO24  ),2),0))=5,"C-",IF((ROUND(TRUNC(('TRI-2'!EO24  ),2),0))=4,"D+",IF((ROUND(TRUNC(('TRI-2'!EO24 ),2),0))=3,"D-",IF((ROUND(TRUNC(('TRI-2'!EO24 ),2),0))=2,"E+",IF((ROUND(TRUNC(('TRI-2'!EO24  ),2),0))&lt;=1,"E-","")))))))))))</f>
        <v>A+</v>
      </c>
      <c r="EP24" s="51" t="str">
        <f>IF(OR('TRI-2'!EP24 ="",'TRI-2'!EP24&lt;0,'TRI-2'!EP24  &gt;10),"",IF((ROUND(TRUNC(('TRI-2'!EP24  ),2),0))=10,"A+",IF((ROUND(TRUNC(('TRI-2'!EP24  ),2),0))=9,"A-",IF((ROUND(TRUNC(('TRI-2'!EP24   ),2),0))=8,"B+",IF((ROUND(TRUNC(('TRI-2'!EP24 ),2),0))=7,"B-",IF((ROUND(TRUNC(('TRI-2'!EP24  ),2),0))=6,"C+",IF((ROUND(TRUNC(('TRI-2'!EP24  ),2),0))=5,"C-",IF((ROUND(TRUNC(('TRI-2'!EP24  ),2),0))=4,"D+",IF((ROUND(TRUNC(('TRI-2'!EP24 ),2),0))=3,"D-",IF((ROUND(TRUNC(('TRI-2'!EP24 ),2),0))=2,"E+",IF((ROUND(TRUNC(('TRI-2'!EP24  ),2),0))&lt;=1,"E-","")))))))))))</f>
        <v>A+</v>
      </c>
      <c r="EQ24" s="51" t="str">
        <f>IF(OR('TRI-2'!EQ24 ="",'TRI-2'!EQ24&lt;0,'TRI-2'!EQ24  &gt;10),"",IF((ROUND(TRUNC(('TRI-2'!EQ24  ),2),0))=10,"A+",IF((ROUND(TRUNC(('TRI-2'!EQ24  ),2),0))=9,"A-",IF((ROUND(TRUNC(('TRI-2'!EQ24   ),2),0))=8,"B+",IF((ROUND(TRUNC(('TRI-2'!EQ24 ),2),0))=7,"B-",IF((ROUND(TRUNC(('TRI-2'!EQ24  ),2),0))=6,"C+",IF((ROUND(TRUNC(('TRI-2'!EQ24  ),2),0))=5,"C-",IF((ROUND(TRUNC(('TRI-2'!EQ24  ),2),0))=4,"D+",IF((ROUND(TRUNC(('TRI-2'!EQ24 ),2),0))=3,"D-",IF((ROUND(TRUNC(('TRI-2'!EQ24 ),2),0))=2,"E+",IF((ROUND(TRUNC(('TRI-2'!EQ24  ),2),0))&lt;=1,"E-","")))))))))))</f>
        <v>B-</v>
      </c>
      <c r="ER24" s="51" t="str">
        <f>IF(OR('TRI-2'!ER24 ="",'TRI-2'!ER24&lt;0,'TRI-2'!ER24  &gt;10),"",IF((ROUND(TRUNC(('TRI-2'!ER24  ),2),0))=10,"A+",IF((ROUND(TRUNC(('TRI-2'!ER24  ),2),0))=9,"A-",IF((ROUND(TRUNC(('TRI-2'!ER24   ),2),0))=8,"B+",IF((ROUND(TRUNC(('TRI-2'!ER24 ),2),0))=7,"B-",IF((ROUND(TRUNC(('TRI-2'!ER24  ),2),0))=6,"C+",IF((ROUND(TRUNC(('TRI-2'!ER24  ),2),0))=5,"C-",IF((ROUND(TRUNC(('TRI-2'!ER24  ),2),0))=4,"D+",IF((ROUND(TRUNC(('TRI-2'!ER24 ),2),0))=3,"D-",IF((ROUND(TRUNC(('TRI-2'!ER24 ),2),0))=2,"E+",IF((ROUND(TRUNC(('TRI-2'!ER24  ),2),0))&lt;=1,"E-","")))))))))))</f>
        <v>A+</v>
      </c>
      <c r="ES24" s="51" t="str">
        <f>IF(OR('TRI-2'!ES24 ="",'TRI-2'!ES24&lt;0,'TRI-2'!ES24  &gt;10),"",IF((ROUND(TRUNC(('TRI-2'!ES24  ),2),0))=10,"A+",IF((ROUND(TRUNC(('TRI-2'!ES24  ),2),0))=9,"A-",IF((ROUND(TRUNC(('TRI-2'!ES24   ),2),0))=8,"B+",IF((ROUND(TRUNC(('TRI-2'!ES24 ),2),0))=7,"B-",IF((ROUND(TRUNC(('TRI-2'!ES24  ),2),0))=6,"C+",IF((ROUND(TRUNC(('TRI-2'!ES24  ),2),0))=5,"C-",IF((ROUND(TRUNC(('TRI-2'!ES24  ),2),0))=4,"D+",IF((ROUND(TRUNC(('TRI-2'!ES24 ),2),0))=3,"D-",IF((ROUND(TRUNC(('TRI-2'!ES24 ),2),0))=2,"E+",IF((ROUND(TRUNC(('TRI-2'!ES24  ),2),0))&lt;=1,"E-","")))))))))))</f>
        <v>A+</v>
      </c>
      <c r="ET24" s="51" t="str">
        <f>IF('TRI-2'!ET24 ="","",'TRI-2'!ET24 )</f>
        <v>S</v>
      </c>
      <c r="EU24" s="51" t="str">
        <f>IF('TRI-2'!EU24 ="","",'TRI-2'!EU24 )</f>
        <v>S</v>
      </c>
      <c r="EV24" s="51" t="str">
        <f>IF('TRI-2'!EV24 ="","",'TRI-2'!EV24 )</f>
        <v>F</v>
      </c>
      <c r="EW24" s="51" t="str">
        <f>IF('TRI-2'!EW24 ="","",'TRI-2'!EW24 )</f>
        <v>S</v>
      </c>
      <c r="EX24" s="51" t="str">
        <f>IF('TRI-2'!EX24 ="","",'TRI-2'!EX24 )</f>
        <v>F</v>
      </c>
      <c r="EY24" s="51" t="str">
        <f>IF('TRI-2'!EY24 ="","",'TRI-2'!EY24 )</f>
        <v>F</v>
      </c>
      <c r="EZ24" s="51" t="str">
        <f>IF('TRI-2'!EZ24 ="","",'TRI-2'!EZ24 )</f>
        <v>F</v>
      </c>
      <c r="FA24" s="51" t="str">
        <f>IF('TRI-2'!FA24 ="","",'TRI-2'!FA24 )</f>
        <v>F</v>
      </c>
      <c r="FB24" s="51" t="str">
        <f>IF('TRI-2'!FB24 ="","",'TRI-2'!FB24 )</f>
        <v>F</v>
      </c>
      <c r="FC24" s="51" t="str">
        <f>IF('TRI-2'!FC24 ="","",'TRI-2'!FC24 )</f>
        <v>B+</v>
      </c>
      <c r="FD24" s="51">
        <f>IF('TRI-2'!FD24 ="","",'TRI-2'!FD24 )</f>
        <v>30</v>
      </c>
      <c r="FE24" s="51" t="str">
        <f>IF('TRI-2'!FE24 ="","",'TRI-2'!FE24 )</f>
        <v>B+</v>
      </c>
      <c r="FF24" s="51" t="str">
        <f>IF('TRI-2'!FF24 ="","",'TRI-2'!FF24 )</f>
        <v/>
      </c>
      <c r="FG24" s="51" t="str">
        <f>IF('TRI-2'!FG24 ="","",'TRI-2'!FG24 )</f>
        <v/>
      </c>
      <c r="FH24" s="51" t="str">
        <f>IF('TRI-2'!FH24 ="","",'TRI-2'!FH24 )</f>
        <v/>
      </c>
    </row>
    <row r="25" spans="1:164 16322:16326" ht="21" customHeight="1">
      <c r="B25" s="53">
        <v>8</v>
      </c>
      <c r="C25" s="272" t="str">
        <f>IF(NOTAS!E28&gt;"",NOTAS!E28,"")</f>
        <v>CONGACHA OÑA JEAN PIERRE</v>
      </c>
      <c r="D25" s="273"/>
      <c r="E25" s="273"/>
      <c r="F25" s="274"/>
      <c r="G25" s="51" t="str">
        <f>IF(OR('TRI-2'!G25 ="",'TRI-2'!G25&lt;0,'TRI-2'!G25  &gt;10),"",IF((ROUND(TRUNC(('TRI-2'!G25  ),2),0))=10,"A+",IF((ROUND(TRUNC(('TRI-2'!G25  ),2),0))=9,"A-",IF((ROUND(TRUNC(('TRI-2'!G25   ),2),0))=8,"B+",IF((ROUND(TRUNC(('TRI-2'!G25 ),2),0))=7,"B-",IF((ROUND(TRUNC(('TRI-2'!G25  ),2),0))=6,"C+",IF((ROUND(TRUNC(('TRI-2'!G25  ),2),0))=5,"C-",IF((ROUND(TRUNC(('TRI-2'!G25  ),2),0))=4,"D+",IF((ROUND(TRUNC(('TRI-2'!G25 ),2),0))=3,"D-",IF((ROUND(TRUNC(('TRI-2'!G25 ),2),0))=2,"E+",IF((ROUND(TRUNC(('TRI-2'!G25  ),2),0))&lt;=1,"E-","")))))))))))</f>
        <v>A+</v>
      </c>
      <c r="H25" s="51" t="str">
        <f>IF(OR('TRI-2'!H25 ="",'TRI-2'!H25&lt;0,'TRI-2'!H25  &gt;10),"",IF((ROUND(TRUNC(('TRI-2'!H25  ),2),0))=10,"A+",IF((ROUND(TRUNC(('TRI-2'!H25  ),2),0))=9,"A-",IF((ROUND(TRUNC(('TRI-2'!H25   ),2),0))=8,"B+",IF((ROUND(TRUNC(('TRI-2'!H25 ),2),0))=7,"B-",IF((ROUND(TRUNC(('TRI-2'!H25  ),2),0))=6,"C+",IF((ROUND(TRUNC(('TRI-2'!H25  ),2),0))=5,"C-",IF((ROUND(TRUNC(('TRI-2'!H25  ),2),0))=4,"D+",IF((ROUND(TRUNC(('TRI-2'!H25 ),2),0))=3,"D-",IF((ROUND(TRUNC(('TRI-2'!H25 ),2),0))=2,"E+",IF((ROUND(TRUNC(('TRI-2'!H25  ),2),0))&lt;=1,"E-","")))))))))))</f>
        <v>A+</v>
      </c>
      <c r="I25" s="51" t="str">
        <f>IF(OR('TRI-2'!I25 ="",'TRI-2'!I25&lt;0,'TRI-2'!I25  &gt;10),"",IF((ROUND(TRUNC(('TRI-2'!I25  ),2),0))=10,"A+",IF((ROUND(TRUNC(('TRI-2'!I25  ),2),0))=9,"A-",IF((ROUND(TRUNC(('TRI-2'!I25   ),2),0))=8,"B+",IF((ROUND(TRUNC(('TRI-2'!I25 ),2),0))=7,"B-",IF((ROUND(TRUNC(('TRI-2'!I25  ),2),0))=6,"C+",IF((ROUND(TRUNC(('TRI-2'!I25  ),2),0))=5,"C-",IF((ROUND(TRUNC(('TRI-2'!I25  ),2),0))=4,"D+",IF((ROUND(TRUNC(('TRI-2'!I25 ),2),0))=3,"D-",IF((ROUND(TRUNC(('TRI-2'!I25 ),2),0))=2,"E+",IF((ROUND(TRUNC(('TRI-2'!I25  ),2),0))&lt;=1,"E-","")))))))))))</f>
        <v>A+</v>
      </c>
      <c r="J25" s="51" t="str">
        <f>IF(OR('TRI-2'!J25 ="",'TRI-2'!J25&lt;0,'TRI-2'!J25  &gt;10),"",IF((ROUND(TRUNC(('TRI-2'!J25  ),2),0))=10,"A+",IF((ROUND(TRUNC(('TRI-2'!J25  ),2),0))=9,"A-",IF((ROUND(TRUNC(('TRI-2'!J25   ),2),0))=8,"B+",IF((ROUND(TRUNC(('TRI-2'!J25 ),2),0))=7,"B-",IF((ROUND(TRUNC(('TRI-2'!J25  ),2),0))=6,"C+",IF((ROUND(TRUNC(('TRI-2'!J25  ),2),0))=5,"C-",IF((ROUND(TRUNC(('TRI-2'!J25  ),2),0))=4,"D+",IF((ROUND(TRUNC(('TRI-2'!J25 ),2),0))=3,"D-",IF((ROUND(TRUNC(('TRI-2'!J25 ),2),0))=2,"E+",IF((ROUND(TRUNC(('TRI-2'!J25  ),2),0))&lt;=1,"E-","")))))))))))</f>
        <v>A+</v>
      </c>
      <c r="K25" s="51" t="str">
        <f>IF(OR('TRI-2'!K25 ="",'TRI-2'!K25&lt;0,'TRI-2'!K25  &gt;10),"",IF((ROUND(TRUNC(('TRI-2'!K25  ),2),0))=10,"A+",IF((ROUND(TRUNC(('TRI-2'!K25  ),2),0))=9,"A-",IF((ROUND(TRUNC(('TRI-2'!K25   ),2),0))=8,"B+",IF((ROUND(TRUNC(('TRI-2'!K25 ),2),0))=7,"B-",IF((ROUND(TRUNC(('TRI-2'!K25  ),2),0))=6,"C+",IF((ROUND(TRUNC(('TRI-2'!K25  ),2),0))=5,"C-",IF((ROUND(TRUNC(('TRI-2'!K25  ),2),0))=4,"D+",IF((ROUND(TRUNC(('TRI-2'!K25 ),2),0))=3,"D-",IF((ROUND(TRUNC(('TRI-2'!K25 ),2),0))=2,"E+",IF((ROUND(TRUNC(('TRI-2'!K25  ),2),0))&lt;=1,"E-","")))))))))))</f>
        <v>A+</v>
      </c>
      <c r="L25" s="51" t="str">
        <f>IF(OR('TRI-2'!L25 ="",'TRI-2'!L25&lt;0,'TRI-2'!L25  &gt;10),"",IF((ROUND(TRUNC(('TRI-2'!L25  ),2),0))=10,"A+",IF((ROUND(TRUNC(('TRI-2'!L25  ),2),0))=9,"A-",IF((ROUND(TRUNC(('TRI-2'!L25   ),2),0))=8,"B+",IF((ROUND(TRUNC(('TRI-2'!L25 ),2),0))=7,"B-",IF((ROUND(TRUNC(('TRI-2'!L25  ),2),0))=6,"C+",IF((ROUND(TRUNC(('TRI-2'!L25  ),2),0))=5,"C-",IF((ROUND(TRUNC(('TRI-2'!L25  ),2),0))=4,"D+",IF((ROUND(TRUNC(('TRI-2'!L25 ),2),0))=3,"D-",IF((ROUND(TRUNC(('TRI-2'!L25 ),2),0))=2,"E+",IF((ROUND(TRUNC(('TRI-2'!L25  ),2),0))&lt;=1,"E-","")))))))))))</f>
        <v>A+</v>
      </c>
      <c r="M25" s="51" t="str">
        <f>IF(OR('TRI-2'!M25 ="",'TRI-2'!M25&lt;0,'TRI-2'!M25  &gt;10),"",IF((ROUND(TRUNC(('TRI-2'!M25  ),2),0))=10,"A+",IF((ROUND(TRUNC(('TRI-2'!M25  ),2),0))=9,"A-",IF((ROUND(TRUNC(('TRI-2'!M25   ),2),0))=8,"B+",IF((ROUND(TRUNC(('TRI-2'!M25 ),2),0))=7,"B-",IF((ROUND(TRUNC(('TRI-2'!M25  ),2),0))=6,"C+",IF((ROUND(TRUNC(('TRI-2'!M25  ),2),0))=5,"C-",IF((ROUND(TRUNC(('TRI-2'!M25  ),2),0))=4,"D+",IF((ROUND(TRUNC(('TRI-2'!M25 ),2),0))=3,"D-",IF((ROUND(TRUNC(('TRI-2'!M25 ),2),0))=2,"E+",IF((ROUND(TRUNC(('TRI-2'!M25  ),2),0))&lt;=1,"E-","")))))))))))</f>
        <v>A+</v>
      </c>
      <c r="N25" s="51" t="str">
        <f>IF(OR('TRI-2'!N25 ="",'TRI-2'!N25&lt;0,'TRI-2'!N25  &gt;10),"",IF((ROUND(TRUNC(('TRI-2'!N25  ),2),0))=10,"A+",IF((ROUND(TRUNC(('TRI-2'!N25  ),2),0))=9,"A-",IF((ROUND(TRUNC(('TRI-2'!N25   ),2),0))=8,"B+",IF((ROUND(TRUNC(('TRI-2'!N25 ),2),0))=7,"B-",IF((ROUND(TRUNC(('TRI-2'!N25  ),2),0))=6,"C+",IF((ROUND(TRUNC(('TRI-2'!N25  ),2),0))=5,"C-",IF((ROUND(TRUNC(('TRI-2'!N25  ),2),0))=4,"D+",IF((ROUND(TRUNC(('TRI-2'!N25 ),2),0))=3,"D-",IF((ROUND(TRUNC(('TRI-2'!N25 ),2),0))=2,"E+",IF((ROUND(TRUNC(('TRI-2'!N25  ),2),0))&lt;=1,"E-","")))))))))))</f>
        <v>A+</v>
      </c>
      <c r="O25" s="51" t="str">
        <f>IF(OR('TRI-2'!O25 ="",'TRI-2'!O25&lt;0,'TRI-2'!O25  &gt;10),"",IF((ROUND(TRUNC(('TRI-2'!O25  ),2),0))=10,"A+",IF((ROUND(TRUNC(('TRI-2'!O25  ),2),0))=9,"A-",IF((ROUND(TRUNC(('TRI-2'!O25   ),2),0))=8,"B+",IF((ROUND(TRUNC(('TRI-2'!O25 ),2),0))=7,"B-",IF((ROUND(TRUNC(('TRI-2'!O25  ),2),0))=6,"C+",IF((ROUND(TRUNC(('TRI-2'!O25  ),2),0))=5,"C-",IF((ROUND(TRUNC(('TRI-2'!O25  ),2),0))=4,"D+",IF((ROUND(TRUNC(('TRI-2'!O25 ),2),0))=3,"D-",IF((ROUND(TRUNC(('TRI-2'!O25 ),2),0))=2,"E+",IF((ROUND(TRUNC(('TRI-2'!O25  ),2),0))&lt;=1,"E-","")))))))))))</f>
        <v>A+</v>
      </c>
      <c r="P25" s="51" t="str">
        <f>IF(OR('TRI-2'!P25 ="",'TRI-2'!P25&lt;0,'TRI-2'!P25  &gt;10),"",IF((ROUND(TRUNC(('TRI-2'!P25  ),2),0))=10,"A+",IF((ROUND(TRUNC(('TRI-2'!P25  ),2),0))=9,"A-",IF((ROUND(TRUNC(('TRI-2'!P25   ),2),0))=8,"B+",IF((ROUND(TRUNC(('TRI-2'!P25 ),2),0))=7,"B-",IF((ROUND(TRUNC(('TRI-2'!P25  ),2),0))=6,"C+",IF((ROUND(TRUNC(('TRI-2'!P25  ),2),0))=5,"C-",IF((ROUND(TRUNC(('TRI-2'!P25  ),2),0))=4,"D+",IF((ROUND(TRUNC(('TRI-2'!P25 ),2),0))=3,"D-",IF((ROUND(TRUNC(('TRI-2'!P25 ),2),0))=2,"E+",IF((ROUND(TRUNC(('TRI-2'!P25  ),2),0))&lt;=1,"E-","")))))))))))</f>
        <v>A+</v>
      </c>
      <c r="Q25" s="51" t="str">
        <f>IF(OR('TRI-2'!Q25 ="",'TRI-2'!Q25&lt;0,'TRI-2'!Q25  &gt;10),"",IF((ROUND(TRUNC(('TRI-2'!Q25  ),2),0))=10,"A+",IF((ROUND(TRUNC(('TRI-2'!Q25  ),2),0))=9,"A-",IF((ROUND(TRUNC(('TRI-2'!Q25   ),2),0))=8,"B+",IF((ROUND(TRUNC(('TRI-2'!Q25 ),2),0))=7,"B-",IF((ROUND(TRUNC(('TRI-2'!Q25  ),2),0))=6,"C+",IF((ROUND(TRUNC(('TRI-2'!Q25  ),2),0))=5,"C-",IF((ROUND(TRUNC(('TRI-2'!Q25  ),2),0))=4,"D+",IF((ROUND(TRUNC(('TRI-2'!Q25 ),2),0))=3,"D-",IF((ROUND(TRUNC(('TRI-2'!Q25 ),2),0))=2,"E+",IF((ROUND(TRUNC(('TRI-2'!Q25  ),2),0))&lt;=1,"E-","")))))))))))</f>
        <v>A+</v>
      </c>
      <c r="R25" s="51" t="str">
        <f>IF(OR('TRI-2'!R25 ="",'TRI-2'!R25&lt;0,'TRI-2'!R25  &gt;10),"",IF((ROUND(TRUNC(('TRI-2'!R25  ),2),0))=10,"A+",IF((ROUND(TRUNC(('TRI-2'!R25  ),2),0))=9,"A-",IF((ROUND(TRUNC(('TRI-2'!R25   ),2),0))=8,"B+",IF((ROUND(TRUNC(('TRI-2'!R25 ),2),0))=7,"B-",IF((ROUND(TRUNC(('TRI-2'!R25  ),2),0))=6,"C+",IF((ROUND(TRUNC(('TRI-2'!R25  ),2),0))=5,"C-",IF((ROUND(TRUNC(('TRI-2'!R25  ),2),0))=4,"D+",IF((ROUND(TRUNC(('TRI-2'!R25 ),2),0))=3,"D-",IF((ROUND(TRUNC(('TRI-2'!R25 ),2),0))=2,"E+",IF((ROUND(TRUNC(('TRI-2'!R25  ),2),0))&lt;=1,"E-","")))))))))))</f>
        <v>A+</v>
      </c>
      <c r="S25" s="51" t="str">
        <f>IF(OR('TRI-2'!S25 ="",'TRI-2'!S25&lt;0,'TRI-2'!S25  &gt;10),"",IF((ROUND(TRUNC(('TRI-2'!S25  ),2),0))=10,"A+",IF((ROUND(TRUNC(('TRI-2'!S25  ),2),0))=9,"A-",IF((ROUND(TRUNC(('TRI-2'!S25   ),2),0))=8,"B+",IF((ROUND(TRUNC(('TRI-2'!S25 ),2),0))=7,"B-",IF((ROUND(TRUNC(('TRI-2'!S25  ),2),0))=6,"C+",IF((ROUND(TRUNC(('TRI-2'!S25  ),2),0))=5,"C-",IF((ROUND(TRUNC(('TRI-2'!S25  ),2),0))=4,"D+",IF((ROUND(TRUNC(('TRI-2'!S25 ),2),0))=3,"D-",IF((ROUND(TRUNC(('TRI-2'!S25 ),2),0))=2,"E+",IF((ROUND(TRUNC(('TRI-2'!S25  ),2),0))&lt;=1,"E-","")))))))))))</f>
        <v>A+</v>
      </c>
      <c r="T25" s="51" t="str">
        <f>IF(OR('TRI-2'!T25 ="",'TRI-2'!T25&lt;0,'TRI-2'!T25  &gt;10),"",IF((ROUND(TRUNC(('TRI-2'!T25  ),2),0))=10,"A+",IF((ROUND(TRUNC(('TRI-2'!T25  ),2),0))=9,"A-",IF((ROUND(TRUNC(('TRI-2'!T25   ),2),0))=8,"B+",IF((ROUND(TRUNC(('TRI-2'!T25 ),2),0))=7,"B-",IF((ROUND(TRUNC(('TRI-2'!T25  ),2),0))=6,"C+",IF((ROUND(TRUNC(('TRI-2'!T25  ),2),0))=5,"C-",IF((ROUND(TRUNC(('TRI-2'!T25  ),2),0))=4,"D+",IF((ROUND(TRUNC(('TRI-2'!T25 ),2),0))=3,"D-",IF((ROUND(TRUNC(('TRI-2'!T25 ),2),0))=2,"E+",IF((ROUND(TRUNC(('TRI-2'!T25  ),2),0))&lt;=1,"E-","")))))))))))</f>
        <v>A+</v>
      </c>
      <c r="U25" s="51" t="str">
        <f>IF(OR('TRI-2'!U25 ="",'TRI-2'!U25&lt;0,'TRI-2'!U25  &gt;10),"",IF((ROUND(TRUNC(('TRI-2'!U25  ),2),0))=10,"A+",IF((ROUND(TRUNC(('TRI-2'!U25  ),2),0))=9,"A-",IF((ROUND(TRUNC(('TRI-2'!U25   ),2),0))=8,"B+",IF((ROUND(TRUNC(('TRI-2'!U25 ),2),0))=7,"B-",IF((ROUND(TRUNC(('TRI-2'!U25  ),2),0))=6,"C+",IF((ROUND(TRUNC(('TRI-2'!U25  ),2),0))=5,"C-",IF((ROUND(TRUNC(('TRI-2'!U25  ),2),0))=4,"D+",IF((ROUND(TRUNC(('TRI-2'!U25 ),2),0))=3,"D-",IF((ROUND(TRUNC(('TRI-2'!U25 ),2),0))=2,"E+",IF((ROUND(TRUNC(('TRI-2'!U25  ),2),0))&lt;=1,"E-","")))))))))))</f>
        <v>A+</v>
      </c>
      <c r="V25" s="51" t="str">
        <f>IF(OR('TRI-2'!V25 ="",'TRI-2'!V25&lt;0,'TRI-2'!V25  &gt;10),"",IF((ROUND(TRUNC(('TRI-2'!V25  ),2),0))=10,"A+",IF((ROUND(TRUNC(('TRI-2'!V25  ),2),0))=9,"A-",IF((ROUND(TRUNC(('TRI-2'!V25   ),2),0))=8,"B+",IF((ROUND(TRUNC(('TRI-2'!V25 ),2),0))=7,"B-",IF((ROUND(TRUNC(('TRI-2'!V25  ),2),0))=6,"C+",IF((ROUND(TRUNC(('TRI-2'!V25  ),2),0))=5,"C-",IF((ROUND(TRUNC(('TRI-2'!V25  ),2),0))=4,"D+",IF((ROUND(TRUNC(('TRI-2'!V25 ),2),0))=3,"D-",IF((ROUND(TRUNC(('TRI-2'!V25 ),2),0))=2,"E+",IF((ROUND(TRUNC(('TRI-2'!V25  ),2),0))&lt;=1,"E-","")))))))))))</f>
        <v>A+</v>
      </c>
      <c r="W25" s="51" t="str">
        <f>IF(OR('TRI-2'!W25 ="",'TRI-2'!W25&lt;0,'TRI-2'!W25  &gt;10),"",IF((ROUND(TRUNC(('TRI-2'!W25  ),2),0))=10,"A+",IF((ROUND(TRUNC(('TRI-2'!W25  ),2),0))=9,"A-",IF((ROUND(TRUNC(('TRI-2'!W25   ),2),0))=8,"B+",IF((ROUND(TRUNC(('TRI-2'!W25 ),2),0))=7,"B-",IF((ROUND(TRUNC(('TRI-2'!W25  ),2),0))=6,"C+",IF((ROUND(TRUNC(('TRI-2'!W25  ),2),0))=5,"C-",IF((ROUND(TRUNC(('TRI-2'!W25  ),2),0))=4,"D+",IF((ROUND(TRUNC(('TRI-2'!W25 ),2),0))=3,"D-",IF((ROUND(TRUNC(('TRI-2'!W25 ),2),0))=2,"E+",IF((ROUND(TRUNC(('TRI-2'!W25  ),2),0))&lt;=1,"E-","")))))))))))</f>
        <v>A+</v>
      </c>
      <c r="X25" s="51" t="str">
        <f>IF(OR('TRI-2'!X25 ="",'TRI-2'!X25&lt;0,'TRI-2'!X25  &gt;10),"",IF((ROUND(TRUNC(('TRI-2'!X25  ),2),0))=10,"A+",IF((ROUND(TRUNC(('TRI-2'!X25  ),2),0))=9,"A-",IF((ROUND(TRUNC(('TRI-2'!X25   ),2),0))=8,"B+",IF((ROUND(TRUNC(('TRI-2'!X25 ),2),0))=7,"B-",IF((ROUND(TRUNC(('TRI-2'!X25  ),2),0))=6,"C+",IF((ROUND(TRUNC(('TRI-2'!X25  ),2),0))=5,"C-",IF((ROUND(TRUNC(('TRI-2'!X25  ),2),0))=4,"D+",IF((ROUND(TRUNC(('TRI-2'!X25 ),2),0))=3,"D-",IF((ROUND(TRUNC(('TRI-2'!X25 ),2),0))=2,"E+",IF((ROUND(TRUNC(('TRI-2'!X25  ),2),0))&lt;=1,"E-","")))))))))))</f>
        <v>A+</v>
      </c>
      <c r="Y25" s="51" t="str">
        <f>IF(OR('TRI-2'!Y25 ="",'TRI-2'!Y25&lt;0,'TRI-2'!Y25  &gt;10),"",IF((ROUND(TRUNC(('TRI-2'!Y25  ),2),0))=10,"A+",IF((ROUND(TRUNC(('TRI-2'!Y25  ),2),0))=9,"A-",IF((ROUND(TRUNC(('TRI-2'!Y25   ),2),0))=8,"B+",IF((ROUND(TRUNC(('TRI-2'!Y25 ),2),0))=7,"B-",IF((ROUND(TRUNC(('TRI-2'!Y25  ),2),0))=6,"C+",IF((ROUND(TRUNC(('TRI-2'!Y25  ),2),0))=5,"C-",IF((ROUND(TRUNC(('TRI-2'!Y25  ),2),0))=4,"D+",IF((ROUND(TRUNC(('TRI-2'!Y25 ),2),0))=3,"D-",IF((ROUND(TRUNC(('TRI-2'!Y25 ),2),0))=2,"E+",IF((ROUND(TRUNC(('TRI-2'!Y25  ),2),0))&lt;=1,"E-","")))))))))))</f>
        <v>A+</v>
      </c>
      <c r="Z25" s="51" t="str">
        <f>IF(OR('TRI-2'!Z25 ="",'TRI-2'!Z25&lt;0,'TRI-2'!Z25  &gt;10),"",IF((ROUND(TRUNC(('TRI-2'!Z25  ),2),0))=10,"A+",IF((ROUND(TRUNC(('TRI-2'!Z25  ),2),0))=9,"A-",IF((ROUND(TRUNC(('TRI-2'!Z25   ),2),0))=8,"B+",IF((ROUND(TRUNC(('TRI-2'!Z25 ),2),0))=7,"B-",IF((ROUND(TRUNC(('TRI-2'!Z25  ),2),0))=6,"C+",IF((ROUND(TRUNC(('TRI-2'!Z25  ),2),0))=5,"C-",IF((ROUND(TRUNC(('TRI-2'!Z25  ),2),0))=4,"D+",IF((ROUND(TRUNC(('TRI-2'!Z25 ),2),0))=3,"D-",IF((ROUND(TRUNC(('TRI-2'!Z25 ),2),0))=2,"E+",IF((ROUND(TRUNC(('TRI-2'!Z25  ),2),0))&lt;=1,"E-","")))))))))))</f>
        <v>A+</v>
      </c>
      <c r="AA25" s="51" t="str">
        <f>IF(OR('TRI-2'!AA25 ="",'TRI-2'!AA25&lt;0,'TRI-2'!AA25  &gt;10),"",IF((ROUND(TRUNC(('TRI-2'!AA25  ),2),0))=10,"A+",IF((ROUND(TRUNC(('TRI-2'!AA25  ),2),0))=9,"A-",IF((ROUND(TRUNC(('TRI-2'!AA25   ),2),0))=8,"B+",IF((ROUND(TRUNC(('TRI-2'!AA25 ),2),0))=7,"B-",IF((ROUND(TRUNC(('TRI-2'!AA25  ),2),0))=6,"C+",IF((ROUND(TRUNC(('TRI-2'!AA25  ),2),0))=5,"C-",IF((ROUND(TRUNC(('TRI-2'!AA25  ),2),0))=4,"D+",IF((ROUND(TRUNC(('TRI-2'!AA25 ),2),0))=3,"D-",IF((ROUND(TRUNC(('TRI-2'!AA25 ),2),0))=2,"E+",IF((ROUND(TRUNC(('TRI-2'!AA25  ),2),0))&lt;=1,"E-","")))))))))))</f>
        <v>A+</v>
      </c>
      <c r="AB25" s="51" t="str">
        <f>IF(OR('TRI-2'!AB25 ="",'TRI-2'!AB25&lt;0,'TRI-2'!AB25  &gt;10),"",IF((ROUND(TRUNC(('TRI-2'!AB25  ),2),0))=10,"A+",IF((ROUND(TRUNC(('TRI-2'!AB25  ),2),0))=9,"A-",IF((ROUND(TRUNC(('TRI-2'!AB25   ),2),0))=8,"B+",IF((ROUND(TRUNC(('TRI-2'!AB25 ),2),0))=7,"B-",IF((ROUND(TRUNC(('TRI-2'!AB25  ),2),0))=6,"C+",IF((ROUND(TRUNC(('TRI-2'!AB25  ),2),0))=5,"C-",IF((ROUND(TRUNC(('TRI-2'!AB25  ),2),0))=4,"D+",IF((ROUND(TRUNC(('TRI-2'!AB25 ),2),0))=3,"D-",IF((ROUND(TRUNC(('TRI-2'!AB25 ),2),0))=2,"E+",IF((ROUND(TRUNC(('TRI-2'!AB25  ),2),0))&lt;=1,"E-","")))))))))))</f>
        <v>A+</v>
      </c>
      <c r="AC25" s="51" t="str">
        <f>IF(OR('TRI-2'!AC25 ="",'TRI-2'!AC25&lt;0,'TRI-2'!AC25  &gt;10),"",IF((ROUND(TRUNC(('TRI-2'!AC25  ),2),0))=10,"A+",IF((ROUND(TRUNC(('TRI-2'!AC25  ),2),0))=9,"A-",IF((ROUND(TRUNC(('TRI-2'!AC25   ),2),0))=8,"B+",IF((ROUND(TRUNC(('TRI-2'!AC25 ),2),0))=7,"B-",IF((ROUND(TRUNC(('TRI-2'!AC25  ),2),0))=6,"C+",IF((ROUND(TRUNC(('TRI-2'!AC25  ),2),0))=5,"C-",IF((ROUND(TRUNC(('TRI-2'!AC25  ),2),0))=4,"D+",IF((ROUND(TRUNC(('TRI-2'!AC25 ),2),0))=3,"D-",IF((ROUND(TRUNC(('TRI-2'!AC25 ),2),0))=2,"E+",IF((ROUND(TRUNC(('TRI-2'!AC25  ),2),0))&lt;=1,"E-","")))))))))))</f>
        <v>A+</v>
      </c>
      <c r="AD25" s="51" t="str">
        <f>IF(OR('TRI-2'!AD25 ="",'TRI-2'!AD25&lt;0,'TRI-2'!AD25  &gt;10),"",IF((ROUND(TRUNC(('TRI-2'!AD25  ),2),0))=10,"A+",IF((ROUND(TRUNC(('TRI-2'!AD25  ),2),0))=9,"A-",IF((ROUND(TRUNC(('TRI-2'!AD25   ),2),0))=8,"B+",IF((ROUND(TRUNC(('TRI-2'!AD25 ),2),0))=7,"B-",IF((ROUND(TRUNC(('TRI-2'!AD25  ),2),0))=6,"C+",IF((ROUND(TRUNC(('TRI-2'!AD25  ),2),0))=5,"C-",IF((ROUND(TRUNC(('TRI-2'!AD25  ),2),0))=4,"D+",IF((ROUND(TRUNC(('TRI-2'!AD25 ),2),0))=3,"D-",IF((ROUND(TRUNC(('TRI-2'!AD25 ),2),0))=2,"E+",IF((ROUND(TRUNC(('TRI-2'!AD25  ),2),0))&lt;=1,"E-","")))))))))))</f>
        <v>A+</v>
      </c>
      <c r="AE25" s="51" t="str">
        <f>IF(OR('TRI-2'!AE25 ="",'TRI-2'!AE25&lt;0,'TRI-2'!AE25  &gt;10),"",IF((ROUND(TRUNC(('TRI-2'!AE25  ),2),0))=10,"A+",IF((ROUND(TRUNC(('TRI-2'!AE25  ),2),0))=9,"A-",IF((ROUND(TRUNC(('TRI-2'!AE25   ),2),0))=8,"B+",IF((ROUND(TRUNC(('TRI-2'!AE25 ),2),0))=7,"B-",IF((ROUND(TRUNC(('TRI-2'!AE25  ),2),0))=6,"C+",IF((ROUND(TRUNC(('TRI-2'!AE25  ),2),0))=5,"C-",IF((ROUND(TRUNC(('TRI-2'!AE25  ),2),0))=4,"D+",IF((ROUND(TRUNC(('TRI-2'!AE25 ),2),0))=3,"D-",IF((ROUND(TRUNC(('TRI-2'!AE25 ),2),0))=2,"E+",IF((ROUND(TRUNC(('TRI-2'!AE25  ),2),0))&lt;=1,"E-","")))))))))))</f>
        <v>A+</v>
      </c>
      <c r="AF25" s="51" t="str">
        <f>IF(OR('TRI-2'!AF25 ="",'TRI-2'!AF25&lt;0,'TRI-2'!AF25  &gt;10),"",IF((ROUND(TRUNC(('TRI-2'!AF25  ),2),0))=10,"A+",IF((ROUND(TRUNC(('TRI-2'!AF25  ),2),0))=9,"A-",IF((ROUND(TRUNC(('TRI-2'!AF25   ),2),0))=8,"B+",IF((ROUND(TRUNC(('TRI-2'!AF25 ),2),0))=7,"B-",IF((ROUND(TRUNC(('TRI-2'!AF25  ),2),0))=6,"C+",IF((ROUND(TRUNC(('TRI-2'!AF25  ),2),0))=5,"C-",IF((ROUND(TRUNC(('TRI-2'!AF25  ),2),0))=4,"D+",IF((ROUND(TRUNC(('TRI-2'!AF25 ),2),0))=3,"D-",IF((ROUND(TRUNC(('TRI-2'!AF25 ),2),0))=2,"E+",IF((ROUND(TRUNC(('TRI-2'!AF25  ),2),0))&lt;=1,"E-","")))))))))))</f>
        <v>A+</v>
      </c>
      <c r="AG25" s="51" t="str">
        <f>IF(OR('TRI-2'!AG25 ="",'TRI-2'!AG25&lt;0,'TRI-2'!AG25  &gt;10),"",IF((ROUND(TRUNC(('TRI-2'!AG25  ),2),0))=10,"A+",IF((ROUND(TRUNC(('TRI-2'!AG25  ),2),0))=9,"A-",IF((ROUND(TRUNC(('TRI-2'!AG25   ),2),0))=8,"B+",IF((ROUND(TRUNC(('TRI-2'!AG25 ),2),0))=7,"B-",IF((ROUND(TRUNC(('TRI-2'!AG25  ),2),0))=6,"C+",IF((ROUND(TRUNC(('TRI-2'!AG25  ),2),0))=5,"C-",IF((ROUND(TRUNC(('TRI-2'!AG25  ),2),0))=4,"D+",IF((ROUND(TRUNC(('TRI-2'!AG25 ),2),0))=3,"D-",IF((ROUND(TRUNC(('TRI-2'!AG25 ),2),0))=2,"E+",IF((ROUND(TRUNC(('TRI-2'!AG25  ),2),0))&lt;=1,"E-","")))))))))))</f>
        <v>A+</v>
      </c>
      <c r="AH25" s="51" t="str">
        <f>IF(OR('TRI-2'!AH25 ="",'TRI-2'!AH25&lt;0,'TRI-2'!AH25  &gt;10),"",IF((ROUND(TRUNC(('TRI-2'!AH25  ),2),0))=10,"A+",IF((ROUND(TRUNC(('TRI-2'!AH25  ),2),0))=9,"A-",IF((ROUND(TRUNC(('TRI-2'!AH25   ),2),0))=8,"B+",IF((ROUND(TRUNC(('TRI-2'!AH25 ),2),0))=7,"B-",IF((ROUND(TRUNC(('TRI-2'!AH25  ),2),0))=6,"C+",IF((ROUND(TRUNC(('TRI-2'!AH25  ),2),0))=5,"C-",IF((ROUND(TRUNC(('TRI-2'!AH25  ),2),0))=4,"D+",IF((ROUND(TRUNC(('TRI-2'!AH25 ),2),0))=3,"D-",IF((ROUND(TRUNC(('TRI-2'!AH25 ),2),0))=2,"E+",IF((ROUND(TRUNC(('TRI-2'!AH25  ),2),0))&lt;=1,"E-","")))))))))))</f>
        <v>A+</v>
      </c>
      <c r="AI25" s="51" t="str">
        <f>IF(OR('TRI-2'!AI25 ="",'TRI-2'!AI25&lt;0,'TRI-2'!AI25  &gt;10),"",IF((ROUND(TRUNC(('TRI-2'!AI25  ),2),0))=10,"A+",IF((ROUND(TRUNC(('TRI-2'!AI25  ),2),0))=9,"A-",IF((ROUND(TRUNC(('TRI-2'!AI25   ),2),0))=8,"B+",IF((ROUND(TRUNC(('TRI-2'!AI25 ),2),0))=7,"B-",IF((ROUND(TRUNC(('TRI-2'!AI25  ),2),0))=6,"C+",IF((ROUND(TRUNC(('TRI-2'!AI25  ),2),0))=5,"C-",IF((ROUND(TRUNC(('TRI-2'!AI25  ),2),0))=4,"D+",IF((ROUND(TRUNC(('TRI-2'!AI25 ),2),0))=3,"D-",IF((ROUND(TRUNC(('TRI-2'!AI25 ),2),0))=2,"E+",IF((ROUND(TRUNC(('TRI-2'!AI25  ),2),0))&lt;=1,"E-","")))))))))))</f>
        <v>A+</v>
      </c>
      <c r="AJ25" s="51" t="str">
        <f>IF(OR('TRI-2'!AJ25 ="",'TRI-2'!AJ25&lt;0,'TRI-2'!AJ25  &gt;10),"",IF((ROUND(TRUNC(('TRI-2'!AJ25  ),2),0))=10,"A+",IF((ROUND(TRUNC(('TRI-2'!AJ25  ),2),0))=9,"A-",IF((ROUND(TRUNC(('TRI-2'!AJ25   ),2),0))=8,"B+",IF((ROUND(TRUNC(('TRI-2'!AJ25 ),2),0))=7,"B-",IF((ROUND(TRUNC(('TRI-2'!AJ25  ),2),0))=6,"C+",IF((ROUND(TRUNC(('TRI-2'!AJ25  ),2),0))=5,"C-",IF((ROUND(TRUNC(('TRI-2'!AJ25  ),2),0))=4,"D+",IF((ROUND(TRUNC(('TRI-2'!AJ25 ),2),0))=3,"D-",IF((ROUND(TRUNC(('TRI-2'!AJ25 ),2),0))=2,"E+",IF((ROUND(TRUNC(('TRI-2'!AJ25  ),2),0))&lt;=1,"E-","")))))))))))</f>
        <v>A+</v>
      </c>
      <c r="AK25" s="51" t="str">
        <f>IF(OR('TRI-2'!AK25 ="",'TRI-2'!AK25&lt;0,'TRI-2'!AK25  &gt;10),"",IF((ROUND(TRUNC(('TRI-2'!AK25  ),2),0))=10,"A+",IF((ROUND(TRUNC(('TRI-2'!AK25  ),2),0))=9,"A-",IF((ROUND(TRUNC(('TRI-2'!AK25   ),2),0))=8,"B+",IF((ROUND(TRUNC(('TRI-2'!AK25 ),2),0))=7,"B-",IF((ROUND(TRUNC(('TRI-2'!AK25  ),2),0))=6,"C+",IF((ROUND(TRUNC(('TRI-2'!AK25  ),2),0))=5,"C-",IF((ROUND(TRUNC(('TRI-2'!AK25  ),2),0))=4,"D+",IF((ROUND(TRUNC(('TRI-2'!AK25 ),2),0))=3,"D-",IF((ROUND(TRUNC(('TRI-2'!AK25 ),2),0))=2,"E+",IF((ROUND(TRUNC(('TRI-2'!AK25  ),2),0))&lt;=1,"E-","")))))))))))</f>
        <v>A+</v>
      </c>
      <c r="AL25" s="51" t="str">
        <f>IF(OR('TRI-2'!AL25 ="",'TRI-2'!AL25&lt;0,'TRI-2'!AL25  &gt;10),"",IF((ROUND(TRUNC(('TRI-2'!AL25  ),2),0))=10,"A+",IF((ROUND(TRUNC(('TRI-2'!AL25  ),2),0))=9,"A-",IF((ROUND(TRUNC(('TRI-2'!AL25   ),2),0))=8,"B+",IF((ROUND(TRUNC(('TRI-2'!AL25 ),2),0))=7,"B-",IF((ROUND(TRUNC(('TRI-2'!AL25  ),2),0))=6,"C+",IF((ROUND(TRUNC(('TRI-2'!AL25  ),2),0))=5,"C-",IF((ROUND(TRUNC(('TRI-2'!AL25  ),2),0))=4,"D+",IF((ROUND(TRUNC(('TRI-2'!AL25 ),2),0))=3,"D-",IF((ROUND(TRUNC(('TRI-2'!AL25 ),2),0))=2,"E+",IF((ROUND(TRUNC(('TRI-2'!AL25  ),2),0))&lt;=1,"E-","")))))))))))</f>
        <v>A+</v>
      </c>
      <c r="AM25" s="51" t="str">
        <f>IF(OR('TRI-2'!AM25 ="",'TRI-2'!AM25&lt;0,'TRI-2'!AM25  &gt;10),"",IF((ROUND(TRUNC(('TRI-2'!AM25  ),2),0))=10,"A+",IF((ROUND(TRUNC(('TRI-2'!AM25  ),2),0))=9,"A-",IF((ROUND(TRUNC(('TRI-2'!AM25   ),2),0))=8,"B+",IF((ROUND(TRUNC(('TRI-2'!AM25 ),2),0))=7,"B-",IF((ROUND(TRUNC(('TRI-2'!AM25  ),2),0))=6,"C+",IF((ROUND(TRUNC(('TRI-2'!AM25  ),2),0))=5,"C-",IF((ROUND(TRUNC(('TRI-2'!AM25  ),2),0))=4,"D+",IF((ROUND(TRUNC(('TRI-2'!AM25 ),2),0))=3,"D-",IF((ROUND(TRUNC(('TRI-2'!AM25 ),2),0))=2,"E+",IF((ROUND(TRUNC(('TRI-2'!AM25  ),2),0))&lt;=1,"E-","")))))))))))</f>
        <v>A+</v>
      </c>
      <c r="AN25" s="51" t="str">
        <f>IF(OR('TRI-2'!AN25 ="",'TRI-2'!AN25&lt;0,'TRI-2'!AN25  &gt;10),"",IF((ROUND(TRUNC(('TRI-2'!AN25  ),2),0))=10,"A+",IF((ROUND(TRUNC(('TRI-2'!AN25  ),2),0))=9,"A-",IF((ROUND(TRUNC(('TRI-2'!AN25   ),2),0))=8,"B+",IF((ROUND(TRUNC(('TRI-2'!AN25 ),2),0))=7,"B-",IF((ROUND(TRUNC(('TRI-2'!AN25  ),2),0))=6,"C+",IF((ROUND(TRUNC(('TRI-2'!AN25  ),2),0))=5,"C-",IF((ROUND(TRUNC(('TRI-2'!AN25  ),2),0))=4,"D+",IF((ROUND(TRUNC(('TRI-2'!AN25 ),2),0))=3,"D-",IF((ROUND(TRUNC(('TRI-2'!AN25 ),2),0))=2,"E+",IF((ROUND(TRUNC(('TRI-2'!AN25  ),2),0))&lt;=1,"E-","")))))))))))</f>
        <v>A+</v>
      </c>
      <c r="AO25" s="51" t="str">
        <f>IF(OR('TRI-2'!AO25 ="",'TRI-2'!AO25&lt;0,'TRI-2'!AO25  &gt;10),"",IF((ROUND(TRUNC(('TRI-2'!AO25  ),2),0))=10,"A+",IF((ROUND(TRUNC(('TRI-2'!AO25  ),2),0))=9,"A-",IF((ROUND(TRUNC(('TRI-2'!AO25   ),2),0))=8,"B+",IF((ROUND(TRUNC(('TRI-2'!AO25 ),2),0))=7,"B-",IF((ROUND(TRUNC(('TRI-2'!AO25  ),2),0))=6,"C+",IF((ROUND(TRUNC(('TRI-2'!AO25  ),2),0))=5,"C-",IF((ROUND(TRUNC(('TRI-2'!AO25  ),2),0))=4,"D+",IF((ROUND(TRUNC(('TRI-2'!AO25 ),2),0))=3,"D-",IF((ROUND(TRUNC(('TRI-2'!AO25 ),2),0))=2,"E+",IF((ROUND(TRUNC(('TRI-2'!AO25  ),2),0))&lt;=1,"E-","")))))))))))</f>
        <v>A+</v>
      </c>
      <c r="AP25" s="51" t="str">
        <f>IF(OR('TRI-2'!AP25 ="",'TRI-2'!AP25&lt;0,'TRI-2'!AP25  &gt;10),"",IF((ROUND(TRUNC(('TRI-2'!AP25  ),2),0))=10,"A+",IF((ROUND(TRUNC(('TRI-2'!AP25  ),2),0))=9,"A-",IF((ROUND(TRUNC(('TRI-2'!AP25   ),2),0))=8,"B+",IF((ROUND(TRUNC(('TRI-2'!AP25 ),2),0))=7,"B-",IF((ROUND(TRUNC(('TRI-2'!AP25  ),2),0))=6,"C+",IF((ROUND(TRUNC(('TRI-2'!AP25  ),2),0))=5,"C-",IF((ROUND(TRUNC(('TRI-2'!AP25  ),2),0))=4,"D+",IF((ROUND(TRUNC(('TRI-2'!AP25 ),2),0))=3,"D-",IF((ROUND(TRUNC(('TRI-2'!AP25 ),2),0))=2,"E+",IF((ROUND(TRUNC(('TRI-2'!AP25  ),2),0))&lt;=1,"E-","")))))))))))</f>
        <v>A+</v>
      </c>
      <c r="AQ25" s="51" t="str">
        <f>IF(OR('TRI-2'!AQ25 ="",'TRI-2'!AQ25&lt;0,'TRI-2'!AQ25  &gt;10),"",IF((ROUND(TRUNC(('TRI-2'!AQ25  ),2),0))=10,"A+",IF((ROUND(TRUNC(('TRI-2'!AQ25  ),2),0))=9,"A-",IF((ROUND(TRUNC(('TRI-2'!AQ25   ),2),0))=8,"B+",IF((ROUND(TRUNC(('TRI-2'!AQ25 ),2),0))=7,"B-",IF((ROUND(TRUNC(('TRI-2'!AQ25  ),2),0))=6,"C+",IF((ROUND(TRUNC(('TRI-2'!AQ25  ),2),0))=5,"C-",IF((ROUND(TRUNC(('TRI-2'!AQ25  ),2),0))=4,"D+",IF((ROUND(TRUNC(('TRI-2'!AQ25 ),2),0))=3,"D-",IF((ROUND(TRUNC(('TRI-2'!AQ25 ),2),0))=2,"E+",IF((ROUND(TRUNC(('TRI-2'!AQ25  ),2),0))&lt;=1,"E-","")))))))))))</f>
        <v>A+</v>
      </c>
      <c r="AR25" s="51" t="str">
        <f>IF(OR('TRI-2'!AR25 ="",'TRI-2'!AR25&lt;0,'TRI-2'!AR25  &gt;10),"",IF((ROUND(TRUNC(('TRI-2'!AR25  ),2),0))=10,"A+",IF((ROUND(TRUNC(('TRI-2'!AR25  ),2),0))=9,"A-",IF((ROUND(TRUNC(('TRI-2'!AR25   ),2),0))=8,"B+",IF((ROUND(TRUNC(('TRI-2'!AR25 ),2),0))=7,"B-",IF((ROUND(TRUNC(('TRI-2'!AR25  ),2),0))=6,"C+",IF((ROUND(TRUNC(('TRI-2'!AR25  ),2),0))=5,"C-",IF((ROUND(TRUNC(('TRI-2'!AR25  ),2),0))=4,"D+",IF((ROUND(TRUNC(('TRI-2'!AR25 ),2),0))=3,"D-",IF((ROUND(TRUNC(('TRI-2'!AR25 ),2),0))=2,"E+",IF((ROUND(TRUNC(('TRI-2'!AR25  ),2),0))&lt;=1,"E-","")))))))))))</f>
        <v>A+</v>
      </c>
      <c r="AS25" s="51" t="str">
        <f>IF(OR('TRI-2'!AS25 ="",'TRI-2'!AS25&lt;0,'TRI-2'!AS25  &gt;10),"",IF((ROUND(TRUNC(('TRI-2'!AS25  ),2),0))=10,"A+",IF((ROUND(TRUNC(('TRI-2'!AS25  ),2),0))=9,"A-",IF((ROUND(TRUNC(('TRI-2'!AS25   ),2),0))=8,"B+",IF((ROUND(TRUNC(('TRI-2'!AS25 ),2),0))=7,"B-",IF((ROUND(TRUNC(('TRI-2'!AS25  ),2),0))=6,"C+",IF((ROUND(TRUNC(('TRI-2'!AS25  ),2),0))=5,"C-",IF((ROUND(TRUNC(('TRI-2'!AS25  ),2),0))=4,"D+",IF((ROUND(TRUNC(('TRI-2'!AS25 ),2),0))=3,"D-",IF((ROUND(TRUNC(('TRI-2'!AS25 ),2),0))=2,"E+",IF((ROUND(TRUNC(('TRI-2'!AS25  ),2),0))&lt;=1,"E-","")))))))))))</f>
        <v>A+</v>
      </c>
      <c r="AT25" s="51" t="str">
        <f>IF(OR('TRI-2'!AT25 ="",'TRI-2'!AT25&lt;0,'TRI-2'!AT25  &gt;10),"",IF((ROUND(TRUNC(('TRI-2'!AT25  ),2),0))=10,"A+",IF((ROUND(TRUNC(('TRI-2'!AT25  ),2),0))=9,"A-",IF((ROUND(TRUNC(('TRI-2'!AT25   ),2),0))=8,"B+",IF((ROUND(TRUNC(('TRI-2'!AT25 ),2),0))=7,"B-",IF((ROUND(TRUNC(('TRI-2'!AT25  ),2),0))=6,"C+",IF((ROUND(TRUNC(('TRI-2'!AT25  ),2),0))=5,"C-",IF((ROUND(TRUNC(('TRI-2'!AT25  ),2),0))=4,"D+",IF((ROUND(TRUNC(('TRI-2'!AT25 ),2),0))=3,"D-",IF((ROUND(TRUNC(('TRI-2'!AT25 ),2),0))=2,"E+",IF((ROUND(TRUNC(('TRI-2'!AT25  ),2),0))&lt;=1,"E-","")))))))))))</f>
        <v>A+</v>
      </c>
      <c r="AU25" s="51" t="str">
        <f>IF(OR('TRI-2'!AU25 ="",'TRI-2'!AU25&lt;0,'TRI-2'!AU25  &gt;10),"",IF((ROUND(TRUNC(('TRI-2'!AU25  ),2),0))=10,"A+",IF((ROUND(TRUNC(('TRI-2'!AU25  ),2),0))=9,"A-",IF((ROUND(TRUNC(('TRI-2'!AU25   ),2),0))=8,"B+",IF((ROUND(TRUNC(('TRI-2'!AU25 ),2),0))=7,"B-",IF((ROUND(TRUNC(('TRI-2'!AU25  ),2),0))=6,"C+",IF((ROUND(TRUNC(('TRI-2'!AU25  ),2),0))=5,"C-",IF((ROUND(TRUNC(('TRI-2'!AU25  ),2),0))=4,"D+",IF((ROUND(TRUNC(('TRI-2'!AU25 ),2),0))=3,"D-",IF((ROUND(TRUNC(('TRI-2'!AU25 ),2),0))=2,"E+",IF((ROUND(TRUNC(('TRI-2'!AU25  ),2),0))&lt;=1,"E-","")))))))))))</f>
        <v>A+</v>
      </c>
      <c r="AV25" s="51" t="str">
        <f>IF(OR('TRI-2'!AV25 ="",'TRI-2'!AV25&lt;0,'TRI-2'!AV25  &gt;10),"",IF((ROUND(TRUNC(('TRI-2'!AV25  ),2),0))=10,"A+",IF((ROUND(TRUNC(('TRI-2'!AV25  ),2),0))=9,"A-",IF((ROUND(TRUNC(('TRI-2'!AV25   ),2),0))=8,"B+",IF((ROUND(TRUNC(('TRI-2'!AV25 ),2),0))=7,"B-",IF((ROUND(TRUNC(('TRI-2'!AV25  ),2),0))=6,"C+",IF((ROUND(TRUNC(('TRI-2'!AV25  ),2),0))=5,"C-",IF((ROUND(TRUNC(('TRI-2'!AV25  ),2),0))=4,"D+",IF((ROUND(TRUNC(('TRI-2'!AV25 ),2),0))=3,"D-",IF((ROUND(TRUNC(('TRI-2'!AV25 ),2),0))=2,"E+",IF((ROUND(TRUNC(('TRI-2'!AV25  ),2),0))&lt;=1,"E-","")))))))))))</f>
        <v>A+</v>
      </c>
      <c r="AW25" s="51" t="str">
        <f>IF(OR('TRI-2'!AW25 ="",'TRI-2'!AW25&lt;0,'TRI-2'!AW25  &gt;10),"",IF((ROUND(TRUNC(('TRI-2'!AW25  ),2),0))=10,"A+",IF((ROUND(TRUNC(('TRI-2'!AW25  ),2),0))=9,"A-",IF((ROUND(TRUNC(('TRI-2'!AW25   ),2),0))=8,"B+",IF((ROUND(TRUNC(('TRI-2'!AW25 ),2),0))=7,"B-",IF((ROUND(TRUNC(('TRI-2'!AW25  ),2),0))=6,"C+",IF((ROUND(TRUNC(('TRI-2'!AW25  ),2),0))=5,"C-",IF((ROUND(TRUNC(('TRI-2'!AW25  ),2),0))=4,"D+",IF((ROUND(TRUNC(('TRI-2'!AW25 ),2),0))=3,"D-",IF((ROUND(TRUNC(('TRI-2'!AW25 ),2),0))=2,"E+",IF((ROUND(TRUNC(('TRI-2'!AW25  ),2),0))&lt;=1,"E-","")))))))))))</f>
        <v>A+</v>
      </c>
      <c r="AX25" s="51" t="str">
        <f>IF(OR('TRI-2'!AX25 ="",'TRI-2'!AX25&lt;0,'TRI-2'!AX25  &gt;10),"",IF((ROUND(TRUNC(('TRI-2'!AX25  ),2),0))=10,"A+",IF((ROUND(TRUNC(('TRI-2'!AX25  ),2),0))=9,"A-",IF((ROUND(TRUNC(('TRI-2'!AX25   ),2),0))=8,"B+",IF((ROUND(TRUNC(('TRI-2'!AX25 ),2),0))=7,"B-",IF((ROUND(TRUNC(('TRI-2'!AX25  ),2),0))=6,"C+",IF((ROUND(TRUNC(('TRI-2'!AX25  ),2),0))=5,"C-",IF((ROUND(TRUNC(('TRI-2'!AX25  ),2),0))=4,"D+",IF((ROUND(TRUNC(('TRI-2'!AX25 ),2),0))=3,"D-",IF((ROUND(TRUNC(('TRI-2'!AX25 ),2),0))=2,"E+",IF((ROUND(TRUNC(('TRI-2'!AX25  ),2),0))&lt;=1,"E-","")))))))))))</f>
        <v>A+</v>
      </c>
      <c r="AY25" s="51" t="str">
        <f>IF(OR('TRI-2'!AY25 ="",'TRI-2'!AY25&lt;0,'TRI-2'!AY25  &gt;10),"",IF((ROUND(TRUNC(('TRI-2'!AY25  ),2),0))=10,"A+",IF((ROUND(TRUNC(('TRI-2'!AY25  ),2),0))=9,"A-",IF((ROUND(TRUNC(('TRI-2'!AY25   ),2),0))=8,"B+",IF((ROUND(TRUNC(('TRI-2'!AY25 ),2),0))=7,"B-",IF((ROUND(TRUNC(('TRI-2'!AY25  ),2),0))=6,"C+",IF((ROUND(TRUNC(('TRI-2'!AY25  ),2),0))=5,"C-",IF((ROUND(TRUNC(('TRI-2'!AY25  ),2),0))=4,"D+",IF((ROUND(TRUNC(('TRI-2'!AY25 ),2),0))=3,"D-",IF((ROUND(TRUNC(('TRI-2'!AY25 ),2),0))=2,"E+",IF((ROUND(TRUNC(('TRI-2'!AY25  ),2),0))&lt;=1,"E-","")))))))))))</f>
        <v>A+</v>
      </c>
      <c r="AZ25" s="51" t="str">
        <f>IF(OR('TRI-2'!AZ25 ="",'TRI-2'!AZ25&lt;0,'TRI-2'!AZ25  &gt;10),"",IF((ROUND(TRUNC(('TRI-2'!AZ25  ),2),0))=10,"A+",IF((ROUND(TRUNC(('TRI-2'!AZ25  ),2),0))=9,"A-",IF((ROUND(TRUNC(('TRI-2'!AZ25   ),2),0))=8,"B+",IF((ROUND(TRUNC(('TRI-2'!AZ25 ),2),0))=7,"B-",IF((ROUND(TRUNC(('TRI-2'!AZ25  ),2),0))=6,"C+",IF((ROUND(TRUNC(('TRI-2'!AZ25  ),2),0))=5,"C-",IF((ROUND(TRUNC(('TRI-2'!AZ25  ),2),0))=4,"D+",IF((ROUND(TRUNC(('TRI-2'!AZ25 ),2),0))=3,"D-",IF((ROUND(TRUNC(('TRI-2'!AZ25 ),2),0))=2,"E+",IF((ROUND(TRUNC(('TRI-2'!AZ25  ),2),0))&lt;=1,"E-","")))))))))))</f>
        <v>A+</v>
      </c>
      <c r="BA25" s="51" t="str">
        <f>IF(OR('TRI-2'!BA25 ="",'TRI-2'!BA25&lt;0,'TRI-2'!BA25  &gt;10),"",IF((ROUND(TRUNC(('TRI-2'!BA25  ),2),0))=10,"A+",IF((ROUND(TRUNC(('TRI-2'!BA25  ),2),0))=9,"A-",IF((ROUND(TRUNC(('TRI-2'!BA25   ),2),0))=8,"B+",IF((ROUND(TRUNC(('TRI-2'!BA25 ),2),0))=7,"B-",IF((ROUND(TRUNC(('TRI-2'!BA25  ),2),0))=6,"C+",IF((ROUND(TRUNC(('TRI-2'!BA25  ),2),0))=5,"C-",IF((ROUND(TRUNC(('TRI-2'!BA25  ),2),0))=4,"D+",IF((ROUND(TRUNC(('TRI-2'!BA25 ),2),0))=3,"D-",IF((ROUND(TRUNC(('TRI-2'!BA25 ),2),0))=2,"E+",IF((ROUND(TRUNC(('TRI-2'!BA25  ),2),0))&lt;=1,"E-","")))))))))))</f>
        <v>A+</v>
      </c>
      <c r="BB25" s="51" t="str">
        <f>IF(OR('TRI-2'!BB25 ="",'TRI-2'!BB25&lt;0,'TRI-2'!BB25  &gt;10),"",IF((ROUND(TRUNC(('TRI-2'!BB25  ),2),0))=10,"A+",IF((ROUND(TRUNC(('TRI-2'!BB25  ),2),0))=9,"A-",IF((ROUND(TRUNC(('TRI-2'!BB25   ),2),0))=8,"B+",IF((ROUND(TRUNC(('TRI-2'!BB25 ),2),0))=7,"B-",IF((ROUND(TRUNC(('TRI-2'!BB25  ),2),0))=6,"C+",IF((ROUND(TRUNC(('TRI-2'!BB25  ),2),0))=5,"C-",IF((ROUND(TRUNC(('TRI-2'!BB25  ),2),0))=4,"D+",IF((ROUND(TRUNC(('TRI-2'!BB25 ),2),0))=3,"D-",IF((ROUND(TRUNC(('TRI-2'!BB25 ),2),0))=2,"E+",IF((ROUND(TRUNC(('TRI-2'!BB25  ),2),0))&lt;=1,"E-","")))))))))))</f>
        <v>A+</v>
      </c>
      <c r="BC25" s="51" t="str">
        <f>IF(OR('TRI-2'!BC25 ="",'TRI-2'!BC25&lt;0,'TRI-2'!BC25  &gt;10),"",IF((ROUND(TRUNC(('TRI-2'!BC25  ),2),0))=10,"A+",IF((ROUND(TRUNC(('TRI-2'!BC25  ),2),0))=9,"A-",IF((ROUND(TRUNC(('TRI-2'!BC25   ),2),0))=8,"B+",IF((ROUND(TRUNC(('TRI-2'!BC25 ),2),0))=7,"B-",IF((ROUND(TRUNC(('TRI-2'!BC25  ),2),0))=6,"C+",IF((ROUND(TRUNC(('TRI-2'!BC25  ),2),0))=5,"C-",IF((ROUND(TRUNC(('TRI-2'!BC25  ),2),0))=4,"D+",IF((ROUND(TRUNC(('TRI-2'!BC25 ),2),0))=3,"D-",IF((ROUND(TRUNC(('TRI-2'!BC25 ),2),0))=2,"E+",IF((ROUND(TRUNC(('TRI-2'!BC25  ),2),0))&lt;=1,"E-","")))))))))))</f>
        <v>A+</v>
      </c>
      <c r="BD25" s="51" t="str">
        <f>IF(OR('TRI-2'!BD25 ="",'TRI-2'!BD25&lt;0,'TRI-2'!BD25  &gt;10),"",IF((ROUND(TRUNC(('TRI-2'!BD25  ),2),0))=10,"A+",IF((ROUND(TRUNC(('TRI-2'!BD25  ),2),0))=9,"A-",IF((ROUND(TRUNC(('TRI-2'!BD25   ),2),0))=8,"B+",IF((ROUND(TRUNC(('TRI-2'!BD25 ),2),0))=7,"B-",IF((ROUND(TRUNC(('TRI-2'!BD25  ),2),0))=6,"C+",IF((ROUND(TRUNC(('TRI-2'!BD25  ),2),0))=5,"C-",IF((ROUND(TRUNC(('TRI-2'!BD25  ),2),0))=4,"D+",IF((ROUND(TRUNC(('TRI-2'!BD25 ),2),0))=3,"D-",IF((ROUND(TRUNC(('TRI-2'!BD25 ),2),0))=2,"E+",IF((ROUND(TRUNC(('TRI-2'!BD25  ),2),0))&lt;=1,"E-","")))))))))))</f>
        <v>A+</v>
      </c>
      <c r="BE25" s="51" t="str">
        <f>IF(OR('TRI-2'!BE25 ="",'TRI-2'!BE25&lt;0,'TRI-2'!BE25  &gt;10),"",IF((ROUND(TRUNC(('TRI-2'!BE25  ),2),0))=10,"A+",IF((ROUND(TRUNC(('TRI-2'!BE25  ),2),0))=9,"A-",IF((ROUND(TRUNC(('TRI-2'!BE25   ),2),0))=8,"B+",IF((ROUND(TRUNC(('TRI-2'!BE25 ),2),0))=7,"B-",IF((ROUND(TRUNC(('TRI-2'!BE25  ),2),0))=6,"C+",IF((ROUND(TRUNC(('TRI-2'!BE25  ),2),0))=5,"C-",IF((ROUND(TRUNC(('TRI-2'!BE25  ),2),0))=4,"D+",IF((ROUND(TRUNC(('TRI-2'!BE25 ),2),0))=3,"D-",IF((ROUND(TRUNC(('TRI-2'!BE25 ),2),0))=2,"E+",IF((ROUND(TRUNC(('TRI-2'!BE25  ),2),0))&lt;=1,"E-","")))))))))))</f>
        <v>A+</v>
      </c>
      <c r="BF25" s="51" t="str">
        <f>IF(OR('TRI-2'!BF25 ="",'TRI-2'!BF25&lt;0,'TRI-2'!BF25  &gt;10),"",IF((ROUND(TRUNC(('TRI-2'!BF25  ),2),0))=10,"A+",IF((ROUND(TRUNC(('TRI-2'!BF25  ),2),0))=9,"A-",IF((ROUND(TRUNC(('TRI-2'!BF25   ),2),0))=8,"B+",IF((ROUND(TRUNC(('TRI-2'!BF25 ),2),0))=7,"B-",IF((ROUND(TRUNC(('TRI-2'!BF25  ),2),0))=6,"C+",IF((ROUND(TRUNC(('TRI-2'!BF25  ),2),0))=5,"C-",IF((ROUND(TRUNC(('TRI-2'!BF25  ),2),0))=4,"D+",IF((ROUND(TRUNC(('TRI-2'!BF25 ),2),0))=3,"D-",IF((ROUND(TRUNC(('TRI-2'!BF25 ),2),0))=2,"E+",IF((ROUND(TRUNC(('TRI-2'!BF25  ),2),0))&lt;=1,"E-","")))))))))))</f>
        <v>A+</v>
      </c>
      <c r="BG25" s="51" t="str">
        <f>IF(OR('TRI-2'!BG25 ="",'TRI-2'!BG25&lt;0,'TRI-2'!BG25  &gt;10),"",IF((ROUND(TRUNC(('TRI-2'!BG25  ),2),0))=10,"A+",IF((ROUND(TRUNC(('TRI-2'!BG25  ),2),0))=9,"A-",IF((ROUND(TRUNC(('TRI-2'!BG25   ),2),0))=8,"B+",IF((ROUND(TRUNC(('TRI-2'!BG25 ),2),0))=7,"B-",IF((ROUND(TRUNC(('TRI-2'!BG25  ),2),0))=6,"C+",IF((ROUND(TRUNC(('TRI-2'!BG25  ),2),0))=5,"C-",IF((ROUND(TRUNC(('TRI-2'!BG25  ),2),0))=4,"D+",IF((ROUND(TRUNC(('TRI-2'!BG25 ),2),0))=3,"D-",IF((ROUND(TRUNC(('TRI-2'!BG25 ),2),0))=2,"E+",IF((ROUND(TRUNC(('TRI-2'!BG25  ),2),0))&lt;=1,"E-","")))))))))))</f>
        <v>A+</v>
      </c>
      <c r="BH25" s="51" t="str">
        <f>IF(OR('TRI-2'!BH25 ="",'TRI-2'!BH25&lt;0,'TRI-2'!BH25  &gt;10),"",IF((ROUND(TRUNC(('TRI-2'!BH25  ),2),0))=10,"A+",IF((ROUND(TRUNC(('TRI-2'!BH25  ),2),0))=9,"A-",IF((ROUND(TRUNC(('TRI-2'!BH25   ),2),0))=8,"B+",IF((ROUND(TRUNC(('TRI-2'!BH25 ),2),0))=7,"B-",IF((ROUND(TRUNC(('TRI-2'!BH25  ),2),0))=6,"C+",IF((ROUND(TRUNC(('TRI-2'!BH25  ),2),0))=5,"C-",IF((ROUND(TRUNC(('TRI-2'!BH25  ),2),0))=4,"D+",IF((ROUND(TRUNC(('TRI-2'!BH25 ),2),0))=3,"D-",IF((ROUND(TRUNC(('TRI-2'!BH25 ),2),0))=2,"E+",IF((ROUND(TRUNC(('TRI-2'!BH25  ),2),0))&lt;=1,"E-","")))))))))))</f>
        <v>A+</v>
      </c>
      <c r="BI25" s="51" t="str">
        <f>IF(OR('TRI-2'!BI25 ="",'TRI-2'!BI25&lt;0,'TRI-2'!BI25  &gt;10),"",IF((ROUND(TRUNC(('TRI-2'!BI25  ),2),0))=10,"A+",IF((ROUND(TRUNC(('TRI-2'!BI25  ),2),0))=9,"A-",IF((ROUND(TRUNC(('TRI-2'!BI25   ),2),0))=8,"B+",IF((ROUND(TRUNC(('TRI-2'!BI25 ),2),0))=7,"B-",IF((ROUND(TRUNC(('TRI-2'!BI25  ),2),0))=6,"C+",IF((ROUND(TRUNC(('TRI-2'!BI25  ),2),0))=5,"C-",IF((ROUND(TRUNC(('TRI-2'!BI25  ),2),0))=4,"D+",IF((ROUND(TRUNC(('TRI-2'!BI25 ),2),0))=3,"D-",IF((ROUND(TRUNC(('TRI-2'!BI25 ),2),0))=2,"E+",IF((ROUND(TRUNC(('TRI-2'!BI25  ),2),0))&lt;=1,"E-","")))))))))))</f>
        <v>A+</v>
      </c>
      <c r="BJ25" s="51" t="str">
        <f>IF(OR('TRI-2'!BJ25 ="",'TRI-2'!BJ25&lt;0,'TRI-2'!BJ25  &gt;10),"",IF((ROUND(TRUNC(('TRI-2'!BJ25  ),2),0))=10,"A+",IF((ROUND(TRUNC(('TRI-2'!BJ25  ),2),0))=9,"A-",IF((ROUND(TRUNC(('TRI-2'!BJ25   ),2),0))=8,"B+",IF((ROUND(TRUNC(('TRI-2'!BJ25 ),2),0))=7,"B-",IF((ROUND(TRUNC(('TRI-2'!BJ25  ),2),0))=6,"C+",IF((ROUND(TRUNC(('TRI-2'!BJ25  ),2),0))=5,"C-",IF((ROUND(TRUNC(('TRI-2'!BJ25  ),2),0))=4,"D+",IF((ROUND(TRUNC(('TRI-2'!BJ25 ),2),0))=3,"D-",IF((ROUND(TRUNC(('TRI-2'!BJ25 ),2),0))=2,"E+",IF((ROUND(TRUNC(('TRI-2'!BJ25  ),2),0))&lt;=1,"E-","")))))))))))</f>
        <v>A+</v>
      </c>
      <c r="BK25" s="51" t="str">
        <f>IF(OR('TRI-2'!BK25 ="",'TRI-2'!BK25&lt;0,'TRI-2'!BK25  &gt;10),"",IF((ROUND(TRUNC(('TRI-2'!BK25  ),2),0))=10,"A+",IF((ROUND(TRUNC(('TRI-2'!BK25  ),2),0))=9,"A-",IF((ROUND(TRUNC(('TRI-2'!BK25   ),2),0))=8,"B+",IF((ROUND(TRUNC(('TRI-2'!BK25 ),2),0))=7,"B-",IF((ROUND(TRUNC(('TRI-2'!BK25  ),2),0))=6,"C+",IF((ROUND(TRUNC(('TRI-2'!BK25  ),2),0))=5,"C-",IF((ROUND(TRUNC(('TRI-2'!BK25  ),2),0))=4,"D+",IF((ROUND(TRUNC(('TRI-2'!BK25 ),2),0))=3,"D-",IF((ROUND(TRUNC(('TRI-2'!BK25 ),2),0))=2,"E+",IF((ROUND(TRUNC(('TRI-2'!BK25  ),2),0))&lt;=1,"E-","")))))))))))</f>
        <v>A+</v>
      </c>
      <c r="BL25" s="51" t="str">
        <f>IF(OR('TRI-2'!BL25 ="",'TRI-2'!BL25&lt;0,'TRI-2'!BL25  &gt;10),"",IF((ROUND(TRUNC(('TRI-2'!BL25  ),2),0))=10,"A+",IF((ROUND(TRUNC(('TRI-2'!BL25  ),2),0))=9,"A-",IF((ROUND(TRUNC(('TRI-2'!BL25   ),2),0))=8,"B+",IF((ROUND(TRUNC(('TRI-2'!BL25 ),2),0))=7,"B-",IF((ROUND(TRUNC(('TRI-2'!BL25  ),2),0))=6,"C+",IF((ROUND(TRUNC(('TRI-2'!BL25  ),2),0))=5,"C-",IF((ROUND(TRUNC(('TRI-2'!BL25  ),2),0))=4,"D+",IF((ROUND(TRUNC(('TRI-2'!BL25 ),2),0))=3,"D-",IF((ROUND(TRUNC(('TRI-2'!BL25 ),2),0))=2,"E+",IF((ROUND(TRUNC(('TRI-2'!BL25  ),2),0))&lt;=1,"E-","")))))))))))</f>
        <v>A+</v>
      </c>
      <c r="BM25" s="51" t="str">
        <f>IF(OR('TRI-2'!BM25 ="",'TRI-2'!BM25&lt;0,'TRI-2'!BM25  &gt;10),"",IF((ROUND(TRUNC(('TRI-2'!BM25  ),2),0))=10,"A+",IF((ROUND(TRUNC(('TRI-2'!BM25  ),2),0))=9,"A-",IF((ROUND(TRUNC(('TRI-2'!BM25   ),2),0))=8,"B+",IF((ROUND(TRUNC(('TRI-2'!BM25 ),2),0))=7,"B-",IF((ROUND(TRUNC(('TRI-2'!BM25  ),2),0))=6,"C+",IF((ROUND(TRUNC(('TRI-2'!BM25  ),2),0))=5,"C-",IF((ROUND(TRUNC(('TRI-2'!BM25  ),2),0))=4,"D+",IF((ROUND(TRUNC(('TRI-2'!BM25 ),2),0))=3,"D-",IF((ROUND(TRUNC(('TRI-2'!BM25 ),2),0))=2,"E+",IF((ROUND(TRUNC(('TRI-2'!BM25  ),2),0))&lt;=1,"E-","")))))))))))</f>
        <v>A+</v>
      </c>
      <c r="BN25" s="51" t="str">
        <f>IF(OR('TRI-2'!BN25 ="",'TRI-2'!BN25&lt;0,'TRI-2'!BN25  &gt;10),"",IF((ROUND(TRUNC(('TRI-2'!BN25  ),2),0))=10,"A+",IF((ROUND(TRUNC(('TRI-2'!BN25  ),2),0))=9,"A-",IF((ROUND(TRUNC(('TRI-2'!BN25   ),2),0))=8,"B+",IF((ROUND(TRUNC(('TRI-2'!BN25 ),2),0))=7,"B-",IF((ROUND(TRUNC(('TRI-2'!BN25  ),2),0))=6,"C+",IF((ROUND(TRUNC(('TRI-2'!BN25  ),2),0))=5,"C-",IF((ROUND(TRUNC(('TRI-2'!BN25  ),2),0))=4,"D+",IF((ROUND(TRUNC(('TRI-2'!BN25 ),2),0))=3,"D-",IF((ROUND(TRUNC(('TRI-2'!BN25 ),2),0))=2,"E+",IF((ROUND(TRUNC(('TRI-2'!BN25  ),2),0))&lt;=1,"E-","")))))))))))</f>
        <v>A+</v>
      </c>
      <c r="BO25" s="51" t="str">
        <f>IF(OR('TRI-2'!BO25 ="",'TRI-2'!BO25&lt;0,'TRI-2'!BO25  &gt;10),"",IF((ROUND(TRUNC(('TRI-2'!BO25  ),2),0))=10,"A+",IF((ROUND(TRUNC(('TRI-2'!BO25  ),2),0))=9,"A-",IF((ROUND(TRUNC(('TRI-2'!BO25   ),2),0))=8,"B+",IF((ROUND(TRUNC(('TRI-2'!BO25 ),2),0))=7,"B-",IF((ROUND(TRUNC(('TRI-2'!BO25  ),2),0))=6,"C+",IF((ROUND(TRUNC(('TRI-2'!BO25  ),2),0))=5,"C-",IF((ROUND(TRUNC(('TRI-2'!BO25  ),2),0))=4,"D+",IF((ROUND(TRUNC(('TRI-2'!BO25 ),2),0))=3,"D-",IF((ROUND(TRUNC(('TRI-2'!BO25 ),2),0))=2,"E+",IF((ROUND(TRUNC(('TRI-2'!BO25  ),2),0))&lt;=1,"E-","")))))))))))</f>
        <v>A+</v>
      </c>
      <c r="BP25" s="51" t="str">
        <f>IF(OR('TRI-2'!BP25 ="",'TRI-2'!BP25&lt;0,'TRI-2'!BP25  &gt;10),"",IF((ROUND(TRUNC(('TRI-2'!BP25  ),2),0))=10,"A+",IF((ROUND(TRUNC(('TRI-2'!BP25  ),2),0))=9,"A-",IF((ROUND(TRUNC(('TRI-2'!BP25   ),2),0))=8,"B+",IF((ROUND(TRUNC(('TRI-2'!BP25 ),2),0))=7,"B-",IF((ROUND(TRUNC(('TRI-2'!BP25  ),2),0))=6,"C+",IF((ROUND(TRUNC(('TRI-2'!BP25  ),2),0))=5,"C-",IF((ROUND(TRUNC(('TRI-2'!BP25  ),2),0))=4,"D+",IF((ROUND(TRUNC(('TRI-2'!BP25 ),2),0))=3,"D-",IF((ROUND(TRUNC(('TRI-2'!BP25 ),2),0))=2,"E+",IF((ROUND(TRUNC(('TRI-2'!BP25  ),2),0))&lt;=1,"E-","")))))))))))</f>
        <v>A+</v>
      </c>
      <c r="BQ25" s="51" t="str">
        <f>IF(OR('TRI-2'!BQ25 ="",'TRI-2'!BQ25&lt;0,'TRI-2'!BQ25  &gt;10),"",IF((ROUND(TRUNC(('TRI-2'!BQ25  ),2),0))=10,"A+",IF((ROUND(TRUNC(('TRI-2'!BQ25  ),2),0))=9,"A-",IF((ROUND(TRUNC(('TRI-2'!BQ25   ),2),0))=8,"B+",IF((ROUND(TRUNC(('TRI-2'!BQ25 ),2),0))=7,"B-",IF((ROUND(TRUNC(('TRI-2'!BQ25  ),2),0))=6,"C+",IF((ROUND(TRUNC(('TRI-2'!BQ25  ),2),0))=5,"C-",IF((ROUND(TRUNC(('TRI-2'!BQ25  ),2),0))=4,"D+",IF((ROUND(TRUNC(('TRI-2'!BQ25 ),2),0))=3,"D-",IF((ROUND(TRUNC(('TRI-2'!BQ25 ),2),0))=2,"E+",IF((ROUND(TRUNC(('TRI-2'!BQ25  ),2),0))&lt;=1,"E-","")))))))))))</f>
        <v>A+</v>
      </c>
      <c r="BR25" s="51" t="str">
        <f>IF(OR('TRI-2'!BR25 ="",'TRI-2'!BR25&lt;0,'TRI-2'!BR25  &gt;10),"",IF((ROUND(TRUNC(('TRI-2'!BR25  ),2),0))=10,"A+",IF((ROUND(TRUNC(('TRI-2'!BR25  ),2),0))=9,"A-",IF((ROUND(TRUNC(('TRI-2'!BR25   ),2),0))=8,"B+",IF((ROUND(TRUNC(('TRI-2'!BR25 ),2),0))=7,"B-",IF((ROUND(TRUNC(('TRI-2'!BR25  ),2),0))=6,"C+",IF((ROUND(TRUNC(('TRI-2'!BR25  ),2),0))=5,"C-",IF((ROUND(TRUNC(('TRI-2'!BR25  ),2),0))=4,"D+",IF((ROUND(TRUNC(('TRI-2'!BR25 ),2),0))=3,"D-",IF((ROUND(TRUNC(('TRI-2'!BR25 ),2),0))=2,"E+",IF((ROUND(TRUNC(('TRI-2'!BR25  ),2),0))&lt;=1,"E-","")))))))))))</f>
        <v>A+</v>
      </c>
      <c r="BS25" s="51" t="str">
        <f>IF(OR('TRI-2'!BS25 ="",'TRI-2'!BS25&lt;0,'TRI-2'!BS25  &gt;10),"",IF((ROUND(TRUNC(('TRI-2'!BS25  ),2),0))=10,"A+",IF((ROUND(TRUNC(('TRI-2'!BS25  ),2),0))=9,"A-",IF((ROUND(TRUNC(('TRI-2'!BS25   ),2),0))=8,"B+",IF((ROUND(TRUNC(('TRI-2'!BS25 ),2),0))=7,"B-",IF((ROUND(TRUNC(('TRI-2'!BS25  ),2),0))=6,"C+",IF((ROUND(TRUNC(('TRI-2'!BS25  ),2),0))=5,"C-",IF((ROUND(TRUNC(('TRI-2'!BS25  ),2),0))=4,"D+",IF((ROUND(TRUNC(('TRI-2'!BS25 ),2),0))=3,"D-",IF((ROUND(TRUNC(('TRI-2'!BS25 ),2),0))=2,"E+",IF((ROUND(TRUNC(('TRI-2'!BS25  ),2),0))&lt;=1,"E-","")))))))))))</f>
        <v>A+</v>
      </c>
      <c r="BT25" s="51" t="str">
        <f>IF(OR('TRI-2'!BT25 ="",'TRI-2'!BT25&lt;0,'TRI-2'!BT25  &gt;10),"",IF((ROUND(TRUNC(('TRI-2'!BT25  ),2),0))=10,"A+",IF((ROUND(TRUNC(('TRI-2'!BT25  ),2),0))=9,"A-",IF((ROUND(TRUNC(('TRI-2'!BT25   ),2),0))=8,"B+",IF((ROUND(TRUNC(('TRI-2'!BT25 ),2),0))=7,"B-",IF((ROUND(TRUNC(('TRI-2'!BT25  ),2),0))=6,"C+",IF((ROUND(TRUNC(('TRI-2'!BT25  ),2),0))=5,"C-",IF((ROUND(TRUNC(('TRI-2'!BT25  ),2),0))=4,"D+",IF((ROUND(TRUNC(('TRI-2'!BT25 ),2),0))=3,"D-",IF((ROUND(TRUNC(('TRI-2'!BT25 ),2),0))=2,"E+",IF((ROUND(TRUNC(('TRI-2'!BT25  ),2),0))&lt;=1,"E-","")))))))))))</f>
        <v>A+</v>
      </c>
      <c r="BU25" s="51" t="str">
        <f>IF(OR('TRI-2'!BU25 ="",'TRI-2'!BU25&lt;0,'TRI-2'!BU25  &gt;10),"",IF((ROUND(TRUNC(('TRI-2'!BU25  ),2),0))=10,"A+",IF((ROUND(TRUNC(('TRI-2'!BU25  ),2),0))=9,"A-",IF((ROUND(TRUNC(('TRI-2'!BU25   ),2),0))=8,"B+",IF((ROUND(TRUNC(('TRI-2'!BU25 ),2),0))=7,"B-",IF((ROUND(TRUNC(('TRI-2'!BU25  ),2),0))=6,"C+",IF((ROUND(TRUNC(('TRI-2'!BU25  ),2),0))=5,"C-",IF((ROUND(TRUNC(('TRI-2'!BU25  ),2),0))=4,"D+",IF((ROUND(TRUNC(('TRI-2'!BU25 ),2),0))=3,"D-",IF((ROUND(TRUNC(('TRI-2'!BU25 ),2),0))=2,"E+",IF((ROUND(TRUNC(('TRI-2'!BU25  ),2),0))&lt;=1,"E-","")))))))))))</f>
        <v>A+</v>
      </c>
      <c r="BV25" s="51" t="str">
        <f>IF(OR('TRI-2'!BV25 ="",'TRI-2'!BV25&lt;0,'TRI-2'!BV25  &gt;10),"",IF((ROUND(TRUNC(('TRI-2'!BV25  ),2),0))=10,"A+",IF((ROUND(TRUNC(('TRI-2'!BV25  ),2),0))=9,"A-",IF((ROUND(TRUNC(('TRI-2'!BV25   ),2),0))=8,"B+",IF((ROUND(TRUNC(('TRI-2'!BV25 ),2),0))=7,"B-",IF((ROUND(TRUNC(('TRI-2'!BV25  ),2),0))=6,"C+",IF((ROUND(TRUNC(('TRI-2'!BV25  ),2),0))=5,"C-",IF((ROUND(TRUNC(('TRI-2'!BV25  ),2),0))=4,"D+",IF((ROUND(TRUNC(('TRI-2'!BV25 ),2),0))=3,"D-",IF((ROUND(TRUNC(('TRI-2'!BV25 ),2),0))=2,"E+",IF((ROUND(TRUNC(('TRI-2'!BV25  ),2),0))&lt;=1,"E-","")))))))))))</f>
        <v>A+</v>
      </c>
      <c r="BW25" s="51" t="str">
        <f>IF(OR('TRI-2'!BW25 ="",'TRI-2'!BW25&lt;0,'TRI-2'!BW25  &gt;10),"",IF((ROUND(TRUNC(('TRI-2'!BW25  ),2),0))=10,"A+",IF((ROUND(TRUNC(('TRI-2'!BW25  ),2),0))=9,"A-",IF((ROUND(TRUNC(('TRI-2'!BW25   ),2),0))=8,"B+",IF((ROUND(TRUNC(('TRI-2'!BW25 ),2),0))=7,"B-",IF((ROUND(TRUNC(('TRI-2'!BW25  ),2),0))=6,"C+",IF((ROUND(TRUNC(('TRI-2'!BW25  ),2),0))=5,"C-",IF((ROUND(TRUNC(('TRI-2'!BW25  ),2),0))=4,"D+",IF((ROUND(TRUNC(('TRI-2'!BW25 ),2),0))=3,"D-",IF((ROUND(TRUNC(('TRI-2'!BW25 ),2),0))=2,"E+",IF((ROUND(TRUNC(('TRI-2'!BW25  ),2),0))&lt;=1,"E-","")))))))))))</f>
        <v>A+</v>
      </c>
      <c r="BX25" s="51" t="str">
        <f>IF(OR('TRI-2'!BX25 ="",'TRI-2'!BX25&lt;0,'TRI-2'!BX25  &gt;10),"",IF((ROUND(TRUNC(('TRI-2'!BX25  ),2),0))=10,"A+",IF((ROUND(TRUNC(('TRI-2'!BX25  ),2),0))=9,"A-",IF((ROUND(TRUNC(('TRI-2'!BX25   ),2),0))=8,"B+",IF((ROUND(TRUNC(('TRI-2'!BX25 ),2),0))=7,"B-",IF((ROUND(TRUNC(('TRI-2'!BX25  ),2),0))=6,"C+",IF((ROUND(TRUNC(('TRI-2'!BX25  ),2),0))=5,"C-",IF((ROUND(TRUNC(('TRI-2'!BX25  ),2),0))=4,"D+",IF((ROUND(TRUNC(('TRI-2'!BX25 ),2),0))=3,"D-",IF((ROUND(TRUNC(('TRI-2'!BX25 ),2),0))=2,"E+",IF((ROUND(TRUNC(('TRI-2'!BX25  ),2),0))&lt;=1,"E-","")))))))))))</f>
        <v>A+</v>
      </c>
      <c r="BY25" s="51" t="str">
        <f>IF(OR('TRI-2'!BY25 ="",'TRI-2'!BY25&lt;0,'TRI-2'!BY25  &gt;10),"",IF((ROUND(TRUNC(('TRI-2'!BY25  ),2),0))=10,"A+",IF((ROUND(TRUNC(('TRI-2'!BY25  ),2),0))=9,"A-",IF((ROUND(TRUNC(('TRI-2'!BY25   ),2),0))=8,"B+",IF((ROUND(TRUNC(('TRI-2'!BY25 ),2),0))=7,"B-",IF((ROUND(TRUNC(('TRI-2'!BY25  ),2),0))=6,"C+",IF((ROUND(TRUNC(('TRI-2'!BY25  ),2),0))=5,"C-",IF((ROUND(TRUNC(('TRI-2'!BY25  ),2),0))=4,"D+",IF((ROUND(TRUNC(('TRI-2'!BY25 ),2),0))=3,"D-",IF((ROUND(TRUNC(('TRI-2'!BY25 ),2),0))=2,"E+",IF((ROUND(TRUNC(('TRI-2'!BY25  ),2),0))&lt;=1,"E-","")))))))))))</f>
        <v>A+</v>
      </c>
      <c r="BZ25" s="51" t="str">
        <f>IF(OR('TRI-2'!BZ25 ="",'TRI-2'!BZ25&lt;0,'TRI-2'!BZ25  &gt;10),"",IF((ROUND(TRUNC(('TRI-2'!BZ25  ),2),0))=10,"A+",IF((ROUND(TRUNC(('TRI-2'!BZ25  ),2),0))=9,"A-",IF((ROUND(TRUNC(('TRI-2'!BZ25   ),2),0))=8,"B+",IF((ROUND(TRUNC(('TRI-2'!BZ25 ),2),0))=7,"B-",IF((ROUND(TRUNC(('TRI-2'!BZ25  ),2),0))=6,"C+",IF((ROUND(TRUNC(('TRI-2'!BZ25  ),2),0))=5,"C-",IF((ROUND(TRUNC(('TRI-2'!BZ25  ),2),0))=4,"D+",IF((ROUND(TRUNC(('TRI-2'!BZ25 ),2),0))=3,"D-",IF((ROUND(TRUNC(('TRI-2'!BZ25 ),2),0))=2,"E+",IF((ROUND(TRUNC(('TRI-2'!BZ25  ),2),0))&lt;=1,"E-","")))))))))))</f>
        <v>A+</v>
      </c>
      <c r="CA25" s="51" t="str">
        <f>IF(OR('TRI-2'!CA25 ="",'TRI-2'!CA25&lt;0,'TRI-2'!CA25  &gt;10),"",IF((ROUND(TRUNC(('TRI-2'!CA25  ),2),0))=10,"A+",IF((ROUND(TRUNC(('TRI-2'!CA25  ),2),0))=9,"A-",IF((ROUND(TRUNC(('TRI-2'!CA25   ),2),0))=8,"B+",IF((ROUND(TRUNC(('TRI-2'!CA25 ),2),0))=7,"B-",IF((ROUND(TRUNC(('TRI-2'!CA25  ),2),0))=6,"C+",IF((ROUND(TRUNC(('TRI-2'!CA25  ),2),0))=5,"C-",IF((ROUND(TRUNC(('TRI-2'!CA25  ),2),0))=4,"D+",IF((ROUND(TRUNC(('TRI-2'!CA25 ),2),0))=3,"D-",IF((ROUND(TRUNC(('TRI-2'!CA25 ),2),0))=2,"E+",IF((ROUND(TRUNC(('TRI-2'!CA25  ),2),0))&lt;=1,"E-","")))))))))))</f>
        <v>A+</v>
      </c>
      <c r="CB25" s="51" t="str">
        <f>IF(OR('TRI-2'!CB25 ="",'TRI-2'!CB25&lt;0,'TRI-2'!CB25  &gt;10),"",IF((ROUND(TRUNC(('TRI-2'!CB25  ),2),0))=10,"A+",IF((ROUND(TRUNC(('TRI-2'!CB25  ),2),0))=9,"A-",IF((ROUND(TRUNC(('TRI-2'!CB25   ),2),0))=8,"B+",IF((ROUND(TRUNC(('TRI-2'!CB25 ),2),0))=7,"B-",IF((ROUND(TRUNC(('TRI-2'!CB25  ),2),0))=6,"C+",IF((ROUND(TRUNC(('TRI-2'!CB25  ),2),0))=5,"C-",IF((ROUND(TRUNC(('TRI-2'!CB25  ),2),0))=4,"D+",IF((ROUND(TRUNC(('TRI-2'!CB25 ),2),0))=3,"D-",IF((ROUND(TRUNC(('TRI-2'!CB25 ),2),0))=2,"E+",IF((ROUND(TRUNC(('TRI-2'!CB25  ),2),0))&lt;=1,"E-","")))))))))))</f>
        <v>A+</v>
      </c>
      <c r="CC25" s="51" t="str">
        <f>IF(OR('TRI-2'!CC25 ="",'TRI-2'!CC25&lt;0,'TRI-2'!CC25  &gt;10),"",IF((ROUND(TRUNC(('TRI-2'!CC25  ),2),0))=10,"A+",IF((ROUND(TRUNC(('TRI-2'!CC25  ),2),0))=9,"A-",IF((ROUND(TRUNC(('TRI-2'!CC25   ),2),0))=8,"B+",IF((ROUND(TRUNC(('TRI-2'!CC25 ),2),0))=7,"B-",IF((ROUND(TRUNC(('TRI-2'!CC25  ),2),0))=6,"C+",IF((ROUND(TRUNC(('TRI-2'!CC25  ),2),0))=5,"C-",IF((ROUND(TRUNC(('TRI-2'!CC25  ),2),0))=4,"D+",IF((ROUND(TRUNC(('TRI-2'!CC25 ),2),0))=3,"D-",IF((ROUND(TRUNC(('TRI-2'!CC25 ),2),0))=2,"E+",IF((ROUND(TRUNC(('TRI-2'!CC25  ),2),0))&lt;=1,"E-","")))))))))))</f>
        <v>A+</v>
      </c>
      <c r="CD25" s="51" t="str">
        <f>IF(OR('TRI-2'!CD25 ="",'TRI-2'!CD25&lt;0,'TRI-2'!CD25  &gt;10),"",IF((ROUND(TRUNC(('TRI-2'!CD25  ),2),0))=10,"A+",IF((ROUND(TRUNC(('TRI-2'!CD25  ),2),0))=9,"A-",IF((ROUND(TRUNC(('TRI-2'!CD25   ),2),0))=8,"B+",IF((ROUND(TRUNC(('TRI-2'!CD25 ),2),0))=7,"B-",IF((ROUND(TRUNC(('TRI-2'!CD25  ),2),0))=6,"C+",IF((ROUND(TRUNC(('TRI-2'!CD25  ),2),0))=5,"C-",IF((ROUND(TRUNC(('TRI-2'!CD25  ),2),0))=4,"D+",IF((ROUND(TRUNC(('TRI-2'!CD25 ),2),0))=3,"D-",IF((ROUND(TRUNC(('TRI-2'!CD25 ),2),0))=2,"E+",IF((ROUND(TRUNC(('TRI-2'!CD25  ),2),0))&lt;=1,"E-","")))))))))))</f>
        <v>A+</v>
      </c>
      <c r="CE25" s="51" t="str">
        <f>IF(OR('TRI-2'!CE25 ="",'TRI-2'!CE25&lt;0,'TRI-2'!CE25  &gt;10),"",IF((ROUND(TRUNC(('TRI-2'!CE25  ),2),0))=10,"A+",IF((ROUND(TRUNC(('TRI-2'!CE25  ),2),0))=9,"A-",IF((ROUND(TRUNC(('TRI-2'!CE25   ),2),0))=8,"B+",IF((ROUND(TRUNC(('TRI-2'!CE25 ),2),0))=7,"B-",IF((ROUND(TRUNC(('TRI-2'!CE25  ),2),0))=6,"C+",IF((ROUND(TRUNC(('TRI-2'!CE25  ),2),0))=5,"C-",IF((ROUND(TRUNC(('TRI-2'!CE25  ),2),0))=4,"D+",IF((ROUND(TRUNC(('TRI-2'!CE25 ),2),0))=3,"D-",IF((ROUND(TRUNC(('TRI-2'!CE25 ),2),0))=2,"E+",IF((ROUND(TRUNC(('TRI-2'!CE25  ),2),0))&lt;=1,"E-","")))))))))))</f>
        <v>A+</v>
      </c>
      <c r="CF25" s="51" t="str">
        <f>IF(OR('TRI-2'!CF25 ="",'TRI-2'!CF25&lt;0,'TRI-2'!CF25  &gt;10),"",IF((ROUND(TRUNC(('TRI-2'!CF25  ),2),0))=10,"A+",IF((ROUND(TRUNC(('TRI-2'!CF25  ),2),0))=9,"A-",IF((ROUND(TRUNC(('TRI-2'!CF25   ),2),0))=8,"B+",IF((ROUND(TRUNC(('TRI-2'!CF25 ),2),0))=7,"B-",IF((ROUND(TRUNC(('TRI-2'!CF25  ),2),0))=6,"C+",IF((ROUND(TRUNC(('TRI-2'!CF25  ),2),0))=5,"C-",IF((ROUND(TRUNC(('TRI-2'!CF25  ),2),0))=4,"D+",IF((ROUND(TRUNC(('TRI-2'!CF25 ),2),0))=3,"D-",IF((ROUND(TRUNC(('TRI-2'!CF25 ),2),0))=2,"E+",IF((ROUND(TRUNC(('TRI-2'!CF25  ),2),0))&lt;=1,"E-","")))))))))))</f>
        <v>A+</v>
      </c>
      <c r="CG25" s="51" t="str">
        <f>IF(OR('TRI-2'!CG25 ="",'TRI-2'!CG25&lt;0,'TRI-2'!CG25  &gt;10),"",IF((ROUND(TRUNC(('TRI-2'!CG25  ),2),0))=10,"A+",IF((ROUND(TRUNC(('TRI-2'!CG25  ),2),0))=9,"A-",IF((ROUND(TRUNC(('TRI-2'!CG25   ),2),0))=8,"B+",IF((ROUND(TRUNC(('TRI-2'!CG25 ),2),0))=7,"B-",IF((ROUND(TRUNC(('TRI-2'!CG25  ),2),0))=6,"C+",IF((ROUND(TRUNC(('TRI-2'!CG25  ),2),0))=5,"C-",IF((ROUND(TRUNC(('TRI-2'!CG25  ),2),0))=4,"D+",IF((ROUND(TRUNC(('TRI-2'!CG25 ),2),0))=3,"D-",IF((ROUND(TRUNC(('TRI-2'!CG25 ),2),0))=2,"E+",IF((ROUND(TRUNC(('TRI-2'!CG25  ),2),0))&lt;=1,"E-","")))))))))))</f>
        <v>A+</v>
      </c>
      <c r="CH25" s="51" t="str">
        <f>IF(OR('TRI-2'!CH25 ="",'TRI-2'!CH25&lt;0,'TRI-2'!CH25  &gt;10),"",IF((ROUND(TRUNC(('TRI-2'!CH25  ),2),0))=10,"A+",IF((ROUND(TRUNC(('TRI-2'!CH25  ),2),0))=9,"A-",IF((ROUND(TRUNC(('TRI-2'!CH25   ),2),0))=8,"B+",IF((ROUND(TRUNC(('TRI-2'!CH25 ),2),0))=7,"B-",IF((ROUND(TRUNC(('TRI-2'!CH25  ),2),0))=6,"C+",IF((ROUND(TRUNC(('TRI-2'!CH25  ),2),0))=5,"C-",IF((ROUND(TRUNC(('TRI-2'!CH25  ),2),0))=4,"D+",IF((ROUND(TRUNC(('TRI-2'!CH25 ),2),0))=3,"D-",IF((ROUND(TRUNC(('TRI-2'!CH25 ),2),0))=2,"E+",IF((ROUND(TRUNC(('TRI-2'!CH25  ),2),0))&lt;=1,"E-","")))))))))))</f>
        <v>A+</v>
      </c>
      <c r="CI25" s="51" t="str">
        <f>IF(OR('TRI-2'!CI25 ="",'TRI-2'!CI25&lt;0,'TRI-2'!CI25  &gt;10),"",IF((ROUND(TRUNC(('TRI-2'!CI25  ),2),0))=10,"A+",IF((ROUND(TRUNC(('TRI-2'!CI25  ),2),0))=9,"A-",IF((ROUND(TRUNC(('TRI-2'!CI25   ),2),0))=8,"B+",IF((ROUND(TRUNC(('TRI-2'!CI25 ),2),0))=7,"B-",IF((ROUND(TRUNC(('TRI-2'!CI25  ),2),0))=6,"C+",IF((ROUND(TRUNC(('TRI-2'!CI25  ),2),0))=5,"C-",IF((ROUND(TRUNC(('TRI-2'!CI25  ),2),0))=4,"D+",IF((ROUND(TRUNC(('TRI-2'!CI25 ),2),0))=3,"D-",IF((ROUND(TRUNC(('TRI-2'!CI25 ),2),0))=2,"E+",IF((ROUND(TRUNC(('TRI-2'!CI25  ),2),0))&lt;=1,"E-","")))))))))))</f>
        <v>A+</v>
      </c>
      <c r="CJ25" s="51" t="str">
        <f>IF(OR('TRI-2'!CJ25 ="",'TRI-2'!CJ25&lt;0,'TRI-2'!CJ25  &gt;10),"",IF((ROUND(TRUNC(('TRI-2'!CJ25  ),2),0))=10,"A+",IF((ROUND(TRUNC(('TRI-2'!CJ25  ),2),0))=9,"A-",IF((ROUND(TRUNC(('TRI-2'!CJ25   ),2),0))=8,"B+",IF((ROUND(TRUNC(('TRI-2'!CJ25 ),2),0))=7,"B-",IF((ROUND(TRUNC(('TRI-2'!CJ25  ),2),0))=6,"C+",IF((ROUND(TRUNC(('TRI-2'!CJ25  ),2),0))=5,"C-",IF((ROUND(TRUNC(('TRI-2'!CJ25  ),2),0))=4,"D+",IF((ROUND(TRUNC(('TRI-2'!CJ25 ),2),0))=3,"D-",IF((ROUND(TRUNC(('TRI-2'!CJ25 ),2),0))=2,"E+",IF((ROUND(TRUNC(('TRI-2'!CJ25  ),2),0))&lt;=1,"E-","")))))))))))</f>
        <v>A+</v>
      </c>
      <c r="CK25" s="51" t="str">
        <f>IF(OR('TRI-2'!CK25 ="",'TRI-2'!CK25&lt;0,'TRI-2'!CK25  &gt;10),"",IF((ROUND(TRUNC(('TRI-2'!CK25  ),2),0))=10,"A+",IF((ROUND(TRUNC(('TRI-2'!CK25  ),2),0))=9,"A-",IF((ROUND(TRUNC(('TRI-2'!CK25   ),2),0))=8,"B+",IF((ROUND(TRUNC(('TRI-2'!CK25 ),2),0))=7,"B-",IF((ROUND(TRUNC(('TRI-2'!CK25  ),2),0))=6,"C+",IF((ROUND(TRUNC(('TRI-2'!CK25  ),2),0))=5,"C-",IF((ROUND(TRUNC(('TRI-2'!CK25  ),2),0))=4,"D+",IF((ROUND(TRUNC(('TRI-2'!CK25 ),2),0))=3,"D-",IF((ROUND(TRUNC(('TRI-2'!CK25 ),2),0))=2,"E+",IF((ROUND(TRUNC(('TRI-2'!CK25  ),2),0))&lt;=1,"E-","")))))))))))</f>
        <v>A+</v>
      </c>
      <c r="CL25" s="51" t="str">
        <f>IF(OR('TRI-2'!CL25 ="",'TRI-2'!CL25&lt;0,'TRI-2'!CL25  &gt;10),"",IF((ROUND(TRUNC(('TRI-2'!CL25  ),2),0))=10,"A+",IF((ROUND(TRUNC(('TRI-2'!CL25  ),2),0))=9,"A-",IF((ROUND(TRUNC(('TRI-2'!CL25   ),2),0))=8,"B+",IF((ROUND(TRUNC(('TRI-2'!CL25 ),2),0))=7,"B-",IF((ROUND(TRUNC(('TRI-2'!CL25  ),2),0))=6,"C+",IF((ROUND(TRUNC(('TRI-2'!CL25  ),2),0))=5,"C-",IF((ROUND(TRUNC(('TRI-2'!CL25  ),2),0))=4,"D+",IF((ROUND(TRUNC(('TRI-2'!CL25 ),2),0))=3,"D-",IF((ROUND(TRUNC(('TRI-2'!CL25 ),2),0))=2,"E+",IF((ROUND(TRUNC(('TRI-2'!CL25  ),2),0))&lt;=1,"E-","")))))))))))</f>
        <v>A+</v>
      </c>
      <c r="CM25" s="51" t="str">
        <f>IF(OR('TRI-2'!CM25 ="",'TRI-2'!CM25&lt;0,'TRI-2'!CM25  &gt;10),"",IF((ROUND(TRUNC(('TRI-2'!CM25  ),2),0))=10,"A+",IF((ROUND(TRUNC(('TRI-2'!CM25  ),2),0))=9,"A-",IF((ROUND(TRUNC(('TRI-2'!CM25   ),2),0))=8,"B+",IF((ROUND(TRUNC(('TRI-2'!CM25 ),2),0))=7,"B-",IF((ROUND(TRUNC(('TRI-2'!CM25  ),2),0))=6,"C+",IF((ROUND(TRUNC(('TRI-2'!CM25  ),2),0))=5,"C-",IF((ROUND(TRUNC(('TRI-2'!CM25  ),2),0))=4,"D+",IF((ROUND(TRUNC(('TRI-2'!CM25 ),2),0))=3,"D-",IF((ROUND(TRUNC(('TRI-2'!CM25 ),2),0))=2,"E+",IF((ROUND(TRUNC(('TRI-2'!CM25  ),2),0))&lt;=1,"E-","")))))))))))</f>
        <v>A+</v>
      </c>
      <c r="CN25" s="51" t="str">
        <f>IF(OR('TRI-2'!CN25 ="",'TRI-2'!CN25&lt;0,'TRI-2'!CN25  &gt;10),"",IF((ROUND(TRUNC(('TRI-2'!CN25  ),2),0))=10,"A+",IF((ROUND(TRUNC(('TRI-2'!CN25  ),2),0))=9,"A-",IF((ROUND(TRUNC(('TRI-2'!CN25   ),2),0))=8,"B+",IF((ROUND(TRUNC(('TRI-2'!CN25 ),2),0))=7,"B-",IF((ROUND(TRUNC(('TRI-2'!CN25  ),2),0))=6,"C+",IF((ROUND(TRUNC(('TRI-2'!CN25  ),2),0))=5,"C-",IF((ROUND(TRUNC(('TRI-2'!CN25  ),2),0))=4,"D+",IF((ROUND(TRUNC(('TRI-2'!CN25 ),2),0))=3,"D-",IF((ROUND(TRUNC(('TRI-2'!CN25 ),2),0))=2,"E+",IF((ROUND(TRUNC(('TRI-2'!CN25  ),2),0))&lt;=1,"E-","")))))))))))</f>
        <v>A+</v>
      </c>
      <c r="CO25" s="51" t="str">
        <f>IF(OR('TRI-2'!CO25 ="",'TRI-2'!CO25&lt;0,'TRI-2'!CO25  &gt;10),"",IF((ROUND(TRUNC(('TRI-2'!CO25  ),2),0))=10,"A+",IF((ROUND(TRUNC(('TRI-2'!CO25  ),2),0))=9,"A-",IF((ROUND(TRUNC(('TRI-2'!CO25   ),2),0))=8,"B+",IF((ROUND(TRUNC(('TRI-2'!CO25 ),2),0))=7,"B-",IF((ROUND(TRUNC(('TRI-2'!CO25  ),2),0))=6,"C+",IF((ROUND(TRUNC(('TRI-2'!CO25  ),2),0))=5,"C-",IF((ROUND(TRUNC(('TRI-2'!CO25  ),2),0))=4,"D+",IF((ROUND(TRUNC(('TRI-2'!CO25 ),2),0))=3,"D-",IF((ROUND(TRUNC(('TRI-2'!CO25 ),2),0))=2,"E+",IF((ROUND(TRUNC(('TRI-2'!CO25  ),2),0))&lt;=1,"E-","")))))))))))</f>
        <v>A+</v>
      </c>
      <c r="CP25" s="51" t="str">
        <f>IF(OR('TRI-2'!CP25 ="",'TRI-2'!CP25&lt;0,'TRI-2'!CP25  &gt;10),"",IF((ROUND(TRUNC(('TRI-2'!CP25  ),2),0))=10,"A+",IF((ROUND(TRUNC(('TRI-2'!CP25  ),2),0))=9,"A-",IF((ROUND(TRUNC(('TRI-2'!CP25   ),2),0))=8,"B+",IF((ROUND(TRUNC(('TRI-2'!CP25 ),2),0))=7,"B-",IF((ROUND(TRUNC(('TRI-2'!CP25  ),2),0))=6,"C+",IF((ROUND(TRUNC(('TRI-2'!CP25  ),2),0))=5,"C-",IF((ROUND(TRUNC(('TRI-2'!CP25  ),2),0))=4,"D+",IF((ROUND(TRUNC(('TRI-2'!CP25 ),2),0))=3,"D-",IF((ROUND(TRUNC(('TRI-2'!CP25 ),2),0))=2,"E+",IF((ROUND(TRUNC(('TRI-2'!CP25  ),2),0))&lt;=1,"E-","")))))))))))</f>
        <v>A+</v>
      </c>
      <c r="CQ25" s="51" t="str">
        <f>IF(OR('TRI-2'!CQ25 ="",'TRI-2'!CQ25&lt;0,'TRI-2'!CQ25  &gt;10),"",IF((ROUND(TRUNC(('TRI-2'!CQ25  ),2),0))=10,"A+",IF((ROUND(TRUNC(('TRI-2'!CQ25  ),2),0))=9,"A-",IF((ROUND(TRUNC(('TRI-2'!CQ25   ),2),0))=8,"B+",IF((ROUND(TRUNC(('TRI-2'!CQ25 ),2),0))=7,"B-",IF((ROUND(TRUNC(('TRI-2'!CQ25  ),2),0))=6,"C+",IF((ROUND(TRUNC(('TRI-2'!CQ25  ),2),0))=5,"C-",IF((ROUND(TRUNC(('TRI-2'!CQ25  ),2),0))=4,"D+",IF((ROUND(TRUNC(('TRI-2'!CQ25 ),2),0))=3,"D-",IF((ROUND(TRUNC(('TRI-2'!CQ25 ),2),0))=2,"E+",IF((ROUND(TRUNC(('TRI-2'!CQ25  ),2),0))&lt;=1,"E-","")))))))))))</f>
        <v>A+</v>
      </c>
      <c r="CR25" s="51" t="str">
        <f>IF(OR('TRI-2'!CR25 ="",'TRI-2'!CR25&lt;0,'TRI-2'!CR25  &gt;10),"",IF((ROUND(TRUNC(('TRI-2'!CR25  ),2),0))=10,"A+",IF((ROUND(TRUNC(('TRI-2'!CR25  ),2),0))=9,"A-",IF((ROUND(TRUNC(('TRI-2'!CR25   ),2),0))=8,"B+",IF((ROUND(TRUNC(('TRI-2'!CR25 ),2),0))=7,"B-",IF((ROUND(TRUNC(('TRI-2'!CR25  ),2),0))=6,"C+",IF((ROUND(TRUNC(('TRI-2'!CR25  ),2),0))=5,"C-",IF((ROUND(TRUNC(('TRI-2'!CR25  ),2),0))=4,"D+",IF((ROUND(TRUNC(('TRI-2'!CR25 ),2),0))=3,"D-",IF((ROUND(TRUNC(('TRI-2'!CR25 ),2),0))=2,"E+",IF((ROUND(TRUNC(('TRI-2'!CR25  ),2),0))&lt;=1,"E-","")))))))))))</f>
        <v>A+</v>
      </c>
      <c r="CS25" s="51" t="str">
        <f>IF(OR('TRI-2'!CS25 ="",'TRI-2'!CS25&lt;0,'TRI-2'!CS25  &gt;10),"",IF((ROUND(TRUNC(('TRI-2'!CS25  ),2),0))=10,"A+",IF((ROUND(TRUNC(('TRI-2'!CS25  ),2),0))=9,"A-",IF((ROUND(TRUNC(('TRI-2'!CS25   ),2),0))=8,"B+",IF((ROUND(TRUNC(('TRI-2'!CS25 ),2),0))=7,"B-",IF((ROUND(TRUNC(('TRI-2'!CS25  ),2),0))=6,"C+",IF((ROUND(TRUNC(('TRI-2'!CS25  ),2),0))=5,"C-",IF((ROUND(TRUNC(('TRI-2'!CS25  ),2),0))=4,"D+",IF((ROUND(TRUNC(('TRI-2'!CS25 ),2),0))=3,"D-",IF((ROUND(TRUNC(('TRI-2'!CS25 ),2),0))=2,"E+",IF((ROUND(TRUNC(('TRI-2'!CS25  ),2),0))&lt;=1,"E-","")))))))))))</f>
        <v>A+</v>
      </c>
      <c r="CT25" s="51" t="str">
        <f>IF(OR('TRI-2'!CT25 ="",'TRI-2'!CT25&lt;0,'TRI-2'!CT25  &gt;10),"",IF((ROUND(TRUNC(('TRI-2'!CT25  ),2),0))=10,"A+",IF((ROUND(TRUNC(('TRI-2'!CT25  ),2),0))=9,"A-",IF((ROUND(TRUNC(('TRI-2'!CT25   ),2),0))=8,"B+",IF((ROUND(TRUNC(('TRI-2'!CT25 ),2),0))=7,"B-",IF((ROUND(TRUNC(('TRI-2'!CT25  ),2),0))=6,"C+",IF((ROUND(TRUNC(('TRI-2'!CT25  ),2),0))=5,"C-",IF((ROUND(TRUNC(('TRI-2'!CT25  ),2),0))=4,"D+",IF((ROUND(TRUNC(('TRI-2'!CT25 ),2),0))=3,"D-",IF((ROUND(TRUNC(('TRI-2'!CT25 ),2),0))=2,"E+",IF((ROUND(TRUNC(('TRI-2'!CT25  ),2),0))&lt;=1,"E-","")))))))))))</f>
        <v>A+</v>
      </c>
      <c r="CU25" s="51" t="str">
        <f>IF(OR('TRI-2'!CU25 ="",'TRI-2'!CU25&lt;0,'TRI-2'!CU25  &gt;10),"",IF((ROUND(TRUNC(('TRI-2'!CU25  ),2),0))=10,"A+",IF((ROUND(TRUNC(('TRI-2'!CU25  ),2),0))=9,"A-",IF((ROUND(TRUNC(('TRI-2'!CU25   ),2),0))=8,"B+",IF((ROUND(TRUNC(('TRI-2'!CU25 ),2),0))=7,"B-",IF((ROUND(TRUNC(('TRI-2'!CU25  ),2),0))=6,"C+",IF((ROUND(TRUNC(('TRI-2'!CU25  ),2),0))=5,"C-",IF((ROUND(TRUNC(('TRI-2'!CU25  ),2),0))=4,"D+",IF((ROUND(TRUNC(('TRI-2'!CU25 ),2),0))=3,"D-",IF((ROUND(TRUNC(('TRI-2'!CU25 ),2),0))=2,"E+",IF((ROUND(TRUNC(('TRI-2'!CU25  ),2),0))&lt;=1,"E-","")))))))))))</f>
        <v>A+</v>
      </c>
      <c r="CV25" s="51" t="str">
        <f>IF(OR('TRI-2'!CV25 ="",'TRI-2'!CV25&lt;0,'TRI-2'!CV25  &gt;10),"",IF((ROUND(TRUNC(('TRI-2'!CV25  ),2),0))=10,"A+",IF((ROUND(TRUNC(('TRI-2'!CV25  ),2),0))=9,"A-",IF((ROUND(TRUNC(('TRI-2'!CV25   ),2),0))=8,"B+",IF((ROUND(TRUNC(('TRI-2'!CV25 ),2),0))=7,"B-",IF((ROUND(TRUNC(('TRI-2'!CV25  ),2),0))=6,"C+",IF((ROUND(TRUNC(('TRI-2'!CV25  ),2),0))=5,"C-",IF((ROUND(TRUNC(('TRI-2'!CV25  ),2),0))=4,"D+",IF((ROUND(TRUNC(('TRI-2'!CV25 ),2),0))=3,"D-",IF((ROUND(TRUNC(('TRI-2'!CV25 ),2),0))=2,"E+",IF((ROUND(TRUNC(('TRI-2'!CV25  ),2),0))&lt;=1,"E-","")))))))))))</f>
        <v>A+</v>
      </c>
      <c r="CW25" s="51" t="str">
        <f>IF(OR('TRI-2'!CW25 ="",'TRI-2'!CW25&lt;0,'TRI-2'!CW25  &gt;10),"",IF((ROUND(TRUNC(('TRI-2'!CW25  ),2),0))=10,"A+",IF((ROUND(TRUNC(('TRI-2'!CW25  ),2),0))=9,"A-",IF((ROUND(TRUNC(('TRI-2'!CW25   ),2),0))=8,"B+",IF((ROUND(TRUNC(('TRI-2'!CW25 ),2),0))=7,"B-",IF((ROUND(TRUNC(('TRI-2'!CW25  ),2),0))=6,"C+",IF((ROUND(TRUNC(('TRI-2'!CW25  ),2),0))=5,"C-",IF((ROUND(TRUNC(('TRI-2'!CW25  ),2),0))=4,"D+",IF((ROUND(TRUNC(('TRI-2'!CW25 ),2),0))=3,"D-",IF((ROUND(TRUNC(('TRI-2'!CW25 ),2),0))=2,"E+",IF((ROUND(TRUNC(('TRI-2'!CW25  ),2),0))&lt;=1,"E-","")))))))))))</f>
        <v>A+</v>
      </c>
      <c r="CX25" s="51" t="str">
        <f>IF(OR('TRI-2'!CX25 ="",'TRI-2'!CX25&lt;0,'TRI-2'!CX25  &gt;10),"",IF((ROUND(TRUNC(('TRI-2'!CX25  ),2),0))=10,"A+",IF((ROUND(TRUNC(('TRI-2'!CX25  ),2),0))=9,"A-",IF((ROUND(TRUNC(('TRI-2'!CX25   ),2),0))=8,"B+",IF((ROUND(TRUNC(('TRI-2'!CX25 ),2),0))=7,"B-",IF((ROUND(TRUNC(('TRI-2'!CX25  ),2),0))=6,"C+",IF((ROUND(TRUNC(('TRI-2'!CX25  ),2),0))=5,"C-",IF((ROUND(TRUNC(('TRI-2'!CX25  ),2),0))=4,"D+",IF((ROUND(TRUNC(('TRI-2'!CX25 ),2),0))=3,"D-",IF((ROUND(TRUNC(('TRI-2'!CX25 ),2),0))=2,"E+",IF((ROUND(TRUNC(('TRI-2'!CX25  ),2),0))&lt;=1,"E-","")))))))))))</f>
        <v>A+</v>
      </c>
      <c r="CY25" s="51" t="str">
        <f>IF(OR('TRI-2'!CY25 ="",'TRI-2'!CY25&lt;0,'TRI-2'!CY25  &gt;10),"",IF((ROUND(TRUNC(('TRI-2'!CY25  ),2),0))=10,"A+",IF((ROUND(TRUNC(('TRI-2'!CY25  ),2),0))=9,"A-",IF((ROUND(TRUNC(('TRI-2'!CY25   ),2),0))=8,"B+",IF((ROUND(TRUNC(('TRI-2'!CY25 ),2),0))=7,"B-",IF((ROUND(TRUNC(('TRI-2'!CY25  ),2),0))=6,"C+",IF((ROUND(TRUNC(('TRI-2'!CY25  ),2),0))=5,"C-",IF((ROUND(TRUNC(('TRI-2'!CY25  ),2),0))=4,"D+",IF((ROUND(TRUNC(('TRI-2'!CY25 ),2),0))=3,"D-",IF((ROUND(TRUNC(('TRI-2'!CY25 ),2),0))=2,"E+",IF((ROUND(TRUNC(('TRI-2'!CY25  ),2),0))&lt;=1,"E-","")))))))))))</f>
        <v>A+</v>
      </c>
      <c r="CZ25" s="51" t="str">
        <f>IF(OR('TRI-2'!CZ25 ="",'TRI-2'!CZ25&lt;0,'TRI-2'!CZ25  &gt;10),"",IF((ROUND(TRUNC(('TRI-2'!CZ25  ),2),0))=10,"A+",IF((ROUND(TRUNC(('TRI-2'!CZ25  ),2),0))=9,"A-",IF((ROUND(TRUNC(('TRI-2'!CZ25   ),2),0))=8,"B+",IF((ROUND(TRUNC(('TRI-2'!CZ25 ),2),0))=7,"B-",IF((ROUND(TRUNC(('TRI-2'!CZ25  ),2),0))=6,"C+",IF((ROUND(TRUNC(('TRI-2'!CZ25  ),2),0))=5,"C-",IF((ROUND(TRUNC(('TRI-2'!CZ25  ),2),0))=4,"D+",IF((ROUND(TRUNC(('TRI-2'!CZ25 ),2),0))=3,"D-",IF((ROUND(TRUNC(('TRI-2'!CZ25 ),2),0))=2,"E+",IF((ROUND(TRUNC(('TRI-2'!CZ25  ),2),0))&lt;=1,"E-","")))))))))))</f>
        <v>A+</v>
      </c>
      <c r="DA25" s="51" t="str">
        <f>IF(OR('TRI-2'!DA25 ="",'TRI-2'!DA25&lt;0,'TRI-2'!DA25  &gt;10),"",IF((ROUND(TRUNC(('TRI-2'!DA25  ),2),0))=10,"A+",IF((ROUND(TRUNC(('TRI-2'!DA25  ),2),0))=9,"A-",IF((ROUND(TRUNC(('TRI-2'!DA25   ),2),0))=8,"B+",IF((ROUND(TRUNC(('TRI-2'!DA25 ),2),0))=7,"B-",IF((ROUND(TRUNC(('TRI-2'!DA25  ),2),0))=6,"C+",IF((ROUND(TRUNC(('TRI-2'!DA25  ),2),0))=5,"C-",IF((ROUND(TRUNC(('TRI-2'!DA25  ),2),0))=4,"D+",IF((ROUND(TRUNC(('TRI-2'!DA25 ),2),0))=3,"D-",IF((ROUND(TRUNC(('TRI-2'!DA25 ),2),0))=2,"E+",IF((ROUND(TRUNC(('TRI-2'!DA25  ),2),0))&lt;=1,"E-","")))))))))))</f>
        <v>A+</v>
      </c>
      <c r="DB25" s="51" t="str">
        <f>IF(OR('TRI-2'!DB25 ="",'TRI-2'!DB25&lt;0,'TRI-2'!DB25  &gt;10),"",IF((ROUND(TRUNC(('TRI-2'!DB25  ),2),0))=10,"A+",IF((ROUND(TRUNC(('TRI-2'!DB25  ),2),0))=9,"A-",IF((ROUND(TRUNC(('TRI-2'!DB25   ),2),0))=8,"B+",IF((ROUND(TRUNC(('TRI-2'!DB25 ),2),0))=7,"B-",IF((ROUND(TRUNC(('TRI-2'!DB25  ),2),0))=6,"C+",IF((ROUND(TRUNC(('TRI-2'!DB25  ),2),0))=5,"C-",IF((ROUND(TRUNC(('TRI-2'!DB25  ),2),0))=4,"D+",IF((ROUND(TRUNC(('TRI-2'!DB25 ),2),0))=3,"D-",IF((ROUND(TRUNC(('TRI-2'!DB25 ),2),0))=2,"E+",IF((ROUND(TRUNC(('TRI-2'!DB25  ),2),0))&lt;=1,"E-","")))))))))))</f>
        <v>A+</v>
      </c>
      <c r="DC25" s="51" t="str">
        <f>IF(OR('TRI-2'!DC25 ="",'TRI-2'!DC25&lt;0,'TRI-2'!DC25  &gt;10),"",IF((ROUND(TRUNC(('TRI-2'!DC25  ),2),0))=10,"A+",IF((ROUND(TRUNC(('TRI-2'!DC25  ),2),0))=9,"A-",IF((ROUND(TRUNC(('TRI-2'!DC25   ),2),0))=8,"B+",IF((ROUND(TRUNC(('TRI-2'!DC25 ),2),0))=7,"B-",IF((ROUND(TRUNC(('TRI-2'!DC25  ),2),0))=6,"C+",IF((ROUND(TRUNC(('TRI-2'!DC25  ),2),0))=5,"C-",IF((ROUND(TRUNC(('TRI-2'!DC25  ),2),0))=4,"D+",IF((ROUND(TRUNC(('TRI-2'!DC25 ),2),0))=3,"D-",IF((ROUND(TRUNC(('TRI-2'!DC25 ),2),0))=2,"E+",IF((ROUND(TRUNC(('TRI-2'!DC25  ),2),0))&lt;=1,"E-","")))))))))))</f>
        <v>A+</v>
      </c>
      <c r="DD25" s="51" t="str">
        <f>IF(OR('TRI-2'!DD25 ="",'TRI-2'!DD25&lt;0,'TRI-2'!DD25  &gt;10),"",IF((ROUND(TRUNC(('TRI-2'!DD25  ),2),0))=10,"A+",IF((ROUND(TRUNC(('TRI-2'!DD25  ),2),0))=9,"A-",IF((ROUND(TRUNC(('TRI-2'!DD25   ),2),0))=8,"B+",IF((ROUND(TRUNC(('TRI-2'!DD25 ),2),0))=7,"B-",IF((ROUND(TRUNC(('TRI-2'!DD25  ),2),0))=6,"C+",IF((ROUND(TRUNC(('TRI-2'!DD25  ),2),0))=5,"C-",IF((ROUND(TRUNC(('TRI-2'!DD25  ),2),0))=4,"D+",IF((ROUND(TRUNC(('TRI-2'!DD25 ),2),0))=3,"D-",IF((ROUND(TRUNC(('TRI-2'!DD25 ),2),0))=2,"E+",IF((ROUND(TRUNC(('TRI-2'!DD25  ),2),0))&lt;=1,"E-","")))))))))))</f>
        <v>A+</v>
      </c>
      <c r="DE25" s="51" t="str">
        <f>IF(OR('TRI-2'!DE25 ="",'TRI-2'!DE25&lt;0,'TRI-2'!DE25  &gt;10),"",IF((ROUND(TRUNC(('TRI-2'!DE25  ),2),0))=10,"A+",IF((ROUND(TRUNC(('TRI-2'!DE25  ),2),0))=9,"A-",IF((ROUND(TRUNC(('TRI-2'!DE25   ),2),0))=8,"B+",IF((ROUND(TRUNC(('TRI-2'!DE25 ),2),0))=7,"B-",IF((ROUND(TRUNC(('TRI-2'!DE25  ),2),0))=6,"C+",IF((ROUND(TRUNC(('TRI-2'!DE25  ),2),0))=5,"C-",IF((ROUND(TRUNC(('TRI-2'!DE25  ),2),0))=4,"D+",IF((ROUND(TRUNC(('TRI-2'!DE25 ),2),0))=3,"D-",IF((ROUND(TRUNC(('TRI-2'!DE25 ),2),0))=2,"E+",IF((ROUND(TRUNC(('TRI-2'!DE25  ),2),0))&lt;=1,"E-","")))))))))))</f>
        <v>A+</v>
      </c>
      <c r="DF25" s="51" t="str">
        <f>IF(OR('TRI-2'!DF25 ="",'TRI-2'!DF25&lt;0,'TRI-2'!DF25  &gt;10),"",IF((ROUND(TRUNC(('TRI-2'!DF25  ),2),0))=10,"A+",IF((ROUND(TRUNC(('TRI-2'!DF25  ),2),0))=9,"A-",IF((ROUND(TRUNC(('TRI-2'!DF25   ),2),0))=8,"B+",IF((ROUND(TRUNC(('TRI-2'!DF25 ),2),0))=7,"B-",IF((ROUND(TRUNC(('TRI-2'!DF25  ),2),0))=6,"C+",IF((ROUND(TRUNC(('TRI-2'!DF25  ),2),0))=5,"C-",IF((ROUND(TRUNC(('TRI-2'!DF25  ),2),0))=4,"D+",IF((ROUND(TRUNC(('TRI-2'!DF25 ),2),0))=3,"D-",IF((ROUND(TRUNC(('TRI-2'!DF25 ),2),0))=2,"E+",IF((ROUND(TRUNC(('TRI-2'!DF25  ),2),0))&lt;=1,"E-","")))))))))))</f>
        <v>A+</v>
      </c>
      <c r="DG25" s="51" t="str">
        <f>IF(OR('TRI-2'!DG25 ="",'TRI-2'!DG25&lt;0,'TRI-2'!DG25  &gt;10),"",IF((ROUND(TRUNC(('TRI-2'!DG25  ),2),0))=10,"A+",IF((ROUND(TRUNC(('TRI-2'!DG25  ),2),0))=9,"A-",IF((ROUND(TRUNC(('TRI-2'!DG25   ),2),0))=8,"B+",IF((ROUND(TRUNC(('TRI-2'!DG25 ),2),0))=7,"B-",IF((ROUND(TRUNC(('TRI-2'!DG25  ),2),0))=6,"C+",IF((ROUND(TRUNC(('TRI-2'!DG25  ),2),0))=5,"C-",IF((ROUND(TRUNC(('TRI-2'!DG25  ),2),0))=4,"D+",IF((ROUND(TRUNC(('TRI-2'!DG25 ),2),0))=3,"D-",IF((ROUND(TRUNC(('TRI-2'!DG25 ),2),0))=2,"E+",IF((ROUND(TRUNC(('TRI-2'!DG25  ),2),0))&lt;=1,"E-","")))))))))))</f>
        <v>A+</v>
      </c>
      <c r="DH25" s="51" t="str">
        <f>IF(OR('TRI-2'!DH25 ="",'TRI-2'!DH25&lt;0,'TRI-2'!DH25  &gt;10),"",IF((ROUND(TRUNC(('TRI-2'!DH25  ),2),0))=10,"A+",IF((ROUND(TRUNC(('TRI-2'!DH25  ),2),0))=9,"A-",IF((ROUND(TRUNC(('TRI-2'!DH25   ),2),0))=8,"B+",IF((ROUND(TRUNC(('TRI-2'!DH25 ),2),0))=7,"B-",IF((ROUND(TRUNC(('TRI-2'!DH25  ),2),0))=6,"C+",IF((ROUND(TRUNC(('TRI-2'!DH25  ),2),0))=5,"C-",IF((ROUND(TRUNC(('TRI-2'!DH25  ),2),0))=4,"D+",IF((ROUND(TRUNC(('TRI-2'!DH25 ),2),0))=3,"D-",IF((ROUND(TRUNC(('TRI-2'!DH25 ),2),0))=2,"E+",IF((ROUND(TRUNC(('TRI-2'!DH25  ),2),0))&lt;=1,"E-","")))))))))))</f>
        <v>A+</v>
      </c>
      <c r="DI25" s="51" t="str">
        <f>IF(OR('TRI-2'!DI25 ="",'TRI-2'!DI25&lt;0,'TRI-2'!DI25  &gt;10),"",IF((ROUND(TRUNC(('TRI-2'!DI25  ),2),0))=10,"A+",IF((ROUND(TRUNC(('TRI-2'!DI25  ),2),0))=9,"A-",IF((ROUND(TRUNC(('TRI-2'!DI25   ),2),0))=8,"B+",IF((ROUND(TRUNC(('TRI-2'!DI25 ),2),0))=7,"B-",IF((ROUND(TRUNC(('TRI-2'!DI25  ),2),0))=6,"C+",IF((ROUND(TRUNC(('TRI-2'!DI25  ),2),0))=5,"C-",IF((ROUND(TRUNC(('TRI-2'!DI25  ),2),0))=4,"D+",IF((ROUND(TRUNC(('TRI-2'!DI25 ),2),0))=3,"D-",IF((ROUND(TRUNC(('TRI-2'!DI25 ),2),0))=2,"E+",IF((ROUND(TRUNC(('TRI-2'!DI25  ),2),0))&lt;=1,"E-","")))))))))))</f>
        <v>A+</v>
      </c>
      <c r="DJ25" s="51" t="str">
        <f>IF(OR('TRI-2'!DJ25 ="",'TRI-2'!DJ25&lt;0,'TRI-2'!DJ25  &gt;10),"",IF((ROUND(TRUNC(('TRI-2'!DJ25  ),2),0))=10,"A+",IF((ROUND(TRUNC(('TRI-2'!DJ25  ),2),0))=9,"A-",IF((ROUND(TRUNC(('TRI-2'!DJ25   ),2),0))=8,"B+",IF((ROUND(TRUNC(('TRI-2'!DJ25 ),2),0))=7,"B-",IF((ROUND(TRUNC(('TRI-2'!DJ25  ),2),0))=6,"C+",IF((ROUND(TRUNC(('TRI-2'!DJ25  ),2),0))=5,"C-",IF((ROUND(TRUNC(('TRI-2'!DJ25  ),2),0))=4,"D+",IF((ROUND(TRUNC(('TRI-2'!DJ25 ),2),0))=3,"D-",IF((ROUND(TRUNC(('TRI-2'!DJ25 ),2),0))=2,"E+",IF((ROUND(TRUNC(('TRI-2'!DJ25  ),2),0))&lt;=1,"E-","")))))))))))</f>
        <v>A+</v>
      </c>
      <c r="DK25" s="51" t="str">
        <f>IF(OR('TRI-2'!DK25 ="",'TRI-2'!DK25&lt;0,'TRI-2'!DK25  &gt;10),"",IF((ROUND(TRUNC(('TRI-2'!DK25  ),2),0))=10,"A+",IF((ROUND(TRUNC(('TRI-2'!DK25  ),2),0))=9,"A-",IF((ROUND(TRUNC(('TRI-2'!DK25   ),2),0))=8,"B+",IF((ROUND(TRUNC(('TRI-2'!DK25 ),2),0))=7,"B-",IF((ROUND(TRUNC(('TRI-2'!DK25  ),2),0))=6,"C+",IF((ROUND(TRUNC(('TRI-2'!DK25  ),2),0))=5,"C-",IF((ROUND(TRUNC(('TRI-2'!DK25  ),2),0))=4,"D+",IF((ROUND(TRUNC(('TRI-2'!DK25 ),2),0))=3,"D-",IF((ROUND(TRUNC(('TRI-2'!DK25 ),2),0))=2,"E+",IF((ROUND(TRUNC(('TRI-2'!DK25  ),2),0))&lt;=1,"E-","")))))))))))</f>
        <v>A+</v>
      </c>
      <c r="DL25" s="51" t="str">
        <f>IF(OR('TRI-2'!DL25 ="",'TRI-2'!DL25&lt;0,'TRI-2'!DL25  &gt;10),"",IF((ROUND(TRUNC(('TRI-2'!DL25  ),2),0))=10,"A+",IF((ROUND(TRUNC(('TRI-2'!DL25  ),2),0))=9,"A-",IF((ROUND(TRUNC(('TRI-2'!DL25   ),2),0))=8,"B+",IF((ROUND(TRUNC(('TRI-2'!DL25 ),2),0))=7,"B-",IF((ROUND(TRUNC(('TRI-2'!DL25  ),2),0))=6,"C+",IF((ROUND(TRUNC(('TRI-2'!DL25  ),2),0))=5,"C-",IF((ROUND(TRUNC(('TRI-2'!DL25  ),2),0))=4,"D+",IF((ROUND(TRUNC(('TRI-2'!DL25 ),2),0))=3,"D-",IF((ROUND(TRUNC(('TRI-2'!DL25 ),2),0))=2,"E+",IF((ROUND(TRUNC(('TRI-2'!DL25  ),2),0))&lt;=1,"E-","")))))))))))</f>
        <v>A+</v>
      </c>
      <c r="DM25" s="51" t="str">
        <f>IF(OR('TRI-2'!DM25 ="",'TRI-2'!DM25&lt;0,'TRI-2'!DM25  &gt;10),"",IF((ROUND(TRUNC(('TRI-2'!DM25  ),2),0))=10,"A+",IF((ROUND(TRUNC(('TRI-2'!DM25  ),2),0))=9,"A-",IF((ROUND(TRUNC(('TRI-2'!DM25   ),2),0))=8,"B+",IF((ROUND(TRUNC(('TRI-2'!DM25 ),2),0))=7,"B-",IF((ROUND(TRUNC(('TRI-2'!DM25  ),2),0))=6,"C+",IF((ROUND(TRUNC(('TRI-2'!DM25  ),2),0))=5,"C-",IF((ROUND(TRUNC(('TRI-2'!DM25  ),2),0))=4,"D+",IF((ROUND(TRUNC(('TRI-2'!DM25 ),2),0))=3,"D-",IF((ROUND(TRUNC(('TRI-2'!DM25 ),2),0))=2,"E+",IF((ROUND(TRUNC(('TRI-2'!DM25  ),2),0))&lt;=1,"E-","")))))))))))</f>
        <v>A+</v>
      </c>
      <c r="DN25" s="51" t="str">
        <f>IF(OR('TRI-2'!DN25 ="",'TRI-2'!DN25&lt;0,'TRI-2'!DN25  &gt;10),"",IF((ROUND(TRUNC(('TRI-2'!DN25  ),2),0))=10,"A+",IF((ROUND(TRUNC(('TRI-2'!DN25  ),2),0))=9,"A-",IF((ROUND(TRUNC(('TRI-2'!DN25   ),2),0))=8,"B+",IF((ROUND(TRUNC(('TRI-2'!DN25 ),2),0))=7,"B-",IF((ROUND(TRUNC(('TRI-2'!DN25  ),2),0))=6,"C+",IF((ROUND(TRUNC(('TRI-2'!DN25  ),2),0))=5,"C-",IF((ROUND(TRUNC(('TRI-2'!DN25  ),2),0))=4,"D+",IF((ROUND(TRUNC(('TRI-2'!DN25 ),2),0))=3,"D-",IF((ROUND(TRUNC(('TRI-2'!DN25 ),2),0))=2,"E+",IF((ROUND(TRUNC(('TRI-2'!DN25  ),2),0))&lt;=1,"E-","")))))))))))</f>
        <v>A+</v>
      </c>
      <c r="DO25" s="51" t="str">
        <f>IF(OR('TRI-2'!DO25 ="",'TRI-2'!DO25&lt;0,'TRI-2'!DO25  &gt;10),"",IF((ROUND(TRUNC(('TRI-2'!DO25  ),2),0))=10,"A+",IF((ROUND(TRUNC(('TRI-2'!DO25  ),2),0))=9,"A-",IF((ROUND(TRUNC(('TRI-2'!DO25   ),2),0))=8,"B+",IF((ROUND(TRUNC(('TRI-2'!DO25 ),2),0))=7,"B-",IF((ROUND(TRUNC(('TRI-2'!DO25  ),2),0))=6,"C+",IF((ROUND(TRUNC(('TRI-2'!DO25  ),2),0))=5,"C-",IF((ROUND(TRUNC(('TRI-2'!DO25  ),2),0))=4,"D+",IF((ROUND(TRUNC(('TRI-2'!DO25 ),2),0))=3,"D-",IF((ROUND(TRUNC(('TRI-2'!DO25 ),2),0))=2,"E+",IF((ROUND(TRUNC(('TRI-2'!DO25  ),2),0))&lt;=1,"E-","")))))))))))</f>
        <v>A+</v>
      </c>
      <c r="DP25" s="51" t="str">
        <f>IF(OR('TRI-2'!DP25 ="",'TRI-2'!DP25&lt;0,'TRI-2'!DP25  &gt;10),"",IF((ROUND(TRUNC(('TRI-2'!DP25  ),2),0))=10,"A+",IF((ROUND(TRUNC(('TRI-2'!DP25  ),2),0))=9,"A-",IF((ROUND(TRUNC(('TRI-2'!DP25   ),2),0))=8,"B+",IF((ROUND(TRUNC(('TRI-2'!DP25 ),2),0))=7,"B-",IF((ROUND(TRUNC(('TRI-2'!DP25  ),2),0))=6,"C+",IF((ROUND(TRUNC(('TRI-2'!DP25  ),2),0))=5,"C-",IF((ROUND(TRUNC(('TRI-2'!DP25  ),2),0))=4,"D+",IF((ROUND(TRUNC(('TRI-2'!DP25 ),2),0))=3,"D-",IF((ROUND(TRUNC(('TRI-2'!DP25 ),2),0))=2,"E+",IF((ROUND(TRUNC(('TRI-2'!DP25  ),2),0))&lt;=1,"E-","")))))))))))</f>
        <v>A+</v>
      </c>
      <c r="DQ25" s="51" t="str">
        <f>IF(OR('TRI-2'!DQ25 ="",'TRI-2'!DQ25&lt;0,'TRI-2'!DQ25  &gt;10),"",IF((ROUND(TRUNC(('TRI-2'!DQ25  ),2),0))=10,"A+",IF((ROUND(TRUNC(('TRI-2'!DQ25  ),2),0))=9,"A-",IF((ROUND(TRUNC(('TRI-2'!DQ25   ),2),0))=8,"B+",IF((ROUND(TRUNC(('TRI-2'!DQ25 ),2),0))=7,"B-",IF((ROUND(TRUNC(('TRI-2'!DQ25  ),2),0))=6,"C+",IF((ROUND(TRUNC(('TRI-2'!DQ25  ),2),0))=5,"C-",IF((ROUND(TRUNC(('TRI-2'!DQ25  ),2),0))=4,"D+",IF((ROUND(TRUNC(('TRI-2'!DQ25 ),2),0))=3,"D-",IF((ROUND(TRUNC(('TRI-2'!DQ25 ),2),0))=2,"E+",IF((ROUND(TRUNC(('TRI-2'!DQ25  ),2),0))&lt;=1,"E-","")))))))))))</f>
        <v>A+</v>
      </c>
      <c r="DR25" s="51" t="str">
        <f>IF(OR('TRI-2'!DR25 ="",'TRI-2'!DR25&lt;0,'TRI-2'!DR25  &gt;10),"",IF((ROUND(TRUNC(('TRI-2'!DR25  ),2),0))=10,"A+",IF((ROUND(TRUNC(('TRI-2'!DR25  ),2),0))=9,"A-",IF((ROUND(TRUNC(('TRI-2'!DR25   ),2),0))=8,"B+",IF((ROUND(TRUNC(('TRI-2'!DR25 ),2),0))=7,"B-",IF((ROUND(TRUNC(('TRI-2'!DR25  ),2),0))=6,"C+",IF((ROUND(TRUNC(('TRI-2'!DR25  ),2),0))=5,"C-",IF((ROUND(TRUNC(('TRI-2'!DR25  ),2),0))=4,"D+",IF((ROUND(TRUNC(('TRI-2'!DR25 ),2),0))=3,"D-",IF((ROUND(TRUNC(('TRI-2'!DR25 ),2),0))=2,"E+",IF((ROUND(TRUNC(('TRI-2'!DR25  ),2),0))&lt;=1,"E-","")))))))))))</f>
        <v>A+</v>
      </c>
      <c r="DS25" s="51" t="str">
        <f>IF(OR('TRI-2'!DS25 ="",'TRI-2'!DS25&lt;0,'TRI-2'!DS25  &gt;10),"",IF((ROUND(TRUNC(('TRI-2'!DS25  ),2),0))=10,"A+",IF((ROUND(TRUNC(('TRI-2'!DS25  ),2),0))=9,"A-",IF((ROUND(TRUNC(('TRI-2'!DS25   ),2),0))=8,"B+",IF((ROUND(TRUNC(('TRI-2'!DS25 ),2),0))=7,"B-",IF((ROUND(TRUNC(('TRI-2'!DS25  ),2),0))=6,"C+",IF((ROUND(TRUNC(('TRI-2'!DS25  ),2),0))=5,"C-",IF((ROUND(TRUNC(('TRI-2'!DS25  ),2),0))=4,"D+",IF((ROUND(TRUNC(('TRI-2'!DS25 ),2),0))=3,"D-",IF((ROUND(TRUNC(('TRI-2'!DS25 ),2),0))=2,"E+",IF((ROUND(TRUNC(('TRI-2'!DS25  ),2),0))&lt;=1,"E-","")))))))))))</f>
        <v>A+</v>
      </c>
      <c r="DT25" s="51" t="str">
        <f>IF(OR('TRI-2'!DT25 ="",'TRI-2'!DT25&lt;0,'TRI-2'!DT25  &gt;10),"",IF((ROUND(TRUNC(('TRI-2'!DT25  ),2),0))=10,"A+",IF((ROUND(TRUNC(('TRI-2'!DT25  ),2),0))=9,"A-",IF((ROUND(TRUNC(('TRI-2'!DT25   ),2),0))=8,"B+",IF((ROUND(TRUNC(('TRI-2'!DT25 ),2),0))=7,"B-",IF((ROUND(TRUNC(('TRI-2'!DT25  ),2),0))=6,"C+",IF((ROUND(TRUNC(('TRI-2'!DT25  ),2),0))=5,"C-",IF((ROUND(TRUNC(('TRI-2'!DT25  ),2),0))=4,"D+",IF((ROUND(TRUNC(('TRI-2'!DT25 ),2),0))=3,"D-",IF((ROUND(TRUNC(('TRI-2'!DT25 ),2),0))=2,"E+",IF((ROUND(TRUNC(('TRI-2'!DT25  ),2),0))&lt;=1,"E-","")))))))))))</f>
        <v>A+</v>
      </c>
      <c r="DU25" s="51" t="str">
        <f>IF(OR('TRI-2'!DU25 ="",'TRI-2'!DU25&lt;0,'TRI-2'!DU25  &gt;10),"",IF((ROUND(TRUNC(('TRI-2'!DU25  ),2),0))=10,"A+",IF((ROUND(TRUNC(('TRI-2'!DU25  ),2),0))=9,"A-",IF((ROUND(TRUNC(('TRI-2'!DU25   ),2),0))=8,"B+",IF((ROUND(TRUNC(('TRI-2'!DU25 ),2),0))=7,"B-",IF((ROUND(TRUNC(('TRI-2'!DU25  ),2),0))=6,"C+",IF((ROUND(TRUNC(('TRI-2'!DU25  ),2),0))=5,"C-",IF((ROUND(TRUNC(('TRI-2'!DU25  ),2),0))=4,"D+",IF((ROUND(TRUNC(('TRI-2'!DU25 ),2),0))=3,"D-",IF((ROUND(TRUNC(('TRI-2'!DU25 ),2),0))=2,"E+",IF((ROUND(TRUNC(('TRI-2'!DU25  ),2),0))&lt;=1,"E-","")))))))))))</f>
        <v>A+</v>
      </c>
      <c r="DV25" s="51" t="str">
        <f>IF(OR('TRI-2'!DV25 ="",'TRI-2'!DV25&lt;0,'TRI-2'!DV25  &gt;10),"",IF((ROUND(TRUNC(('TRI-2'!DV25  ),2),0))=10,"A+",IF((ROUND(TRUNC(('TRI-2'!DV25  ),2),0))=9,"A-",IF((ROUND(TRUNC(('TRI-2'!DV25   ),2),0))=8,"B+",IF((ROUND(TRUNC(('TRI-2'!DV25 ),2),0))=7,"B-",IF((ROUND(TRUNC(('TRI-2'!DV25  ),2),0))=6,"C+",IF((ROUND(TRUNC(('TRI-2'!DV25  ),2),0))=5,"C-",IF((ROUND(TRUNC(('TRI-2'!DV25  ),2),0))=4,"D+",IF((ROUND(TRUNC(('TRI-2'!DV25 ),2),0))=3,"D-",IF((ROUND(TRUNC(('TRI-2'!DV25 ),2),0))=2,"E+",IF((ROUND(TRUNC(('TRI-2'!DV25  ),2),0))&lt;=1,"E-","")))))))))))</f>
        <v>A+</v>
      </c>
      <c r="DW25" s="51" t="str">
        <f>IF(OR('TRI-2'!DW25 ="",'TRI-2'!DW25&lt;0,'TRI-2'!DW25  &gt;10),"",IF((ROUND(TRUNC(('TRI-2'!DW25  ),2),0))=10,"A+",IF((ROUND(TRUNC(('TRI-2'!DW25  ),2),0))=9,"A-",IF((ROUND(TRUNC(('TRI-2'!DW25   ),2),0))=8,"B+",IF((ROUND(TRUNC(('TRI-2'!DW25 ),2),0))=7,"B-",IF((ROUND(TRUNC(('TRI-2'!DW25  ),2),0))=6,"C+",IF((ROUND(TRUNC(('TRI-2'!DW25  ),2),0))=5,"C-",IF((ROUND(TRUNC(('TRI-2'!DW25  ),2),0))=4,"D+",IF((ROUND(TRUNC(('TRI-2'!DW25 ),2),0))=3,"D-",IF((ROUND(TRUNC(('TRI-2'!DW25 ),2),0))=2,"E+",IF((ROUND(TRUNC(('TRI-2'!DW25  ),2),0))&lt;=1,"E-","")))))))))))</f>
        <v>A+</v>
      </c>
      <c r="DX25" s="51" t="str">
        <f>IF(OR('TRI-2'!DX25 ="",'TRI-2'!DX25&lt;0,'TRI-2'!DX25  &gt;10),"",IF((ROUND(TRUNC(('TRI-2'!DX25  ),2),0))=10,"A+",IF((ROUND(TRUNC(('TRI-2'!DX25  ),2),0))=9,"A-",IF((ROUND(TRUNC(('TRI-2'!DX25   ),2),0))=8,"B+",IF((ROUND(TRUNC(('TRI-2'!DX25 ),2),0))=7,"B-",IF((ROUND(TRUNC(('TRI-2'!DX25  ),2),0))=6,"C+",IF((ROUND(TRUNC(('TRI-2'!DX25  ),2),0))=5,"C-",IF((ROUND(TRUNC(('TRI-2'!DX25  ),2),0))=4,"D+",IF((ROUND(TRUNC(('TRI-2'!DX25 ),2),0))=3,"D-",IF((ROUND(TRUNC(('TRI-2'!DX25 ),2),0))=2,"E+",IF((ROUND(TRUNC(('TRI-2'!DX25  ),2),0))&lt;=1,"E-","")))))))))))</f>
        <v>A+</v>
      </c>
      <c r="DY25" s="51" t="str">
        <f>IF(OR('TRI-2'!DY25 ="",'TRI-2'!DY25&lt;0,'TRI-2'!DY25  &gt;10),"",IF((ROUND(TRUNC(('TRI-2'!DY25  ),2),0))=10,"A+",IF((ROUND(TRUNC(('TRI-2'!DY25  ),2),0))=9,"A-",IF((ROUND(TRUNC(('TRI-2'!DY25   ),2),0))=8,"B+",IF((ROUND(TRUNC(('TRI-2'!DY25 ),2),0))=7,"B-",IF((ROUND(TRUNC(('TRI-2'!DY25  ),2),0))=6,"C+",IF((ROUND(TRUNC(('TRI-2'!DY25  ),2),0))=5,"C-",IF((ROUND(TRUNC(('TRI-2'!DY25  ),2),0))=4,"D+",IF((ROUND(TRUNC(('TRI-2'!DY25 ),2),0))=3,"D-",IF((ROUND(TRUNC(('TRI-2'!DY25 ),2),0))=2,"E+",IF((ROUND(TRUNC(('TRI-2'!DY25  ),2),0))&lt;=1,"E-","")))))))))))</f>
        <v>A+</v>
      </c>
      <c r="DZ25" s="51" t="str">
        <f>IF(OR('TRI-2'!DZ25 ="",'TRI-2'!DZ25&lt;0,'TRI-2'!DZ25  &gt;10),"",IF((ROUND(TRUNC(('TRI-2'!DZ25  ),2),0))=10,"A+",IF((ROUND(TRUNC(('TRI-2'!DZ25  ),2),0))=9,"A-",IF((ROUND(TRUNC(('TRI-2'!DZ25   ),2),0))=8,"B+",IF((ROUND(TRUNC(('TRI-2'!DZ25 ),2),0))=7,"B-",IF((ROUND(TRUNC(('TRI-2'!DZ25  ),2),0))=6,"C+",IF((ROUND(TRUNC(('TRI-2'!DZ25  ),2),0))=5,"C-",IF((ROUND(TRUNC(('TRI-2'!DZ25  ),2),0))=4,"D+",IF((ROUND(TRUNC(('TRI-2'!DZ25 ),2),0))=3,"D-",IF((ROUND(TRUNC(('TRI-2'!DZ25 ),2),0))=2,"E+",IF((ROUND(TRUNC(('TRI-2'!DZ25  ),2),0))&lt;=1,"E-","")))))))))))</f>
        <v>A+</v>
      </c>
      <c r="EA25" s="51" t="str">
        <f>IF(OR('TRI-2'!EA25 ="",'TRI-2'!EA25&lt;0,'TRI-2'!EA25  &gt;10),"",IF((ROUND(TRUNC(('TRI-2'!EA25  ),2),0))=10,"A+",IF((ROUND(TRUNC(('TRI-2'!EA25  ),2),0))=9,"A-",IF((ROUND(TRUNC(('TRI-2'!EA25   ),2),0))=8,"B+",IF((ROUND(TRUNC(('TRI-2'!EA25 ),2),0))=7,"B-",IF((ROUND(TRUNC(('TRI-2'!EA25  ),2),0))=6,"C+",IF((ROUND(TRUNC(('TRI-2'!EA25  ),2),0))=5,"C-",IF((ROUND(TRUNC(('TRI-2'!EA25  ),2),0))=4,"D+",IF((ROUND(TRUNC(('TRI-2'!EA25 ),2),0))=3,"D-",IF((ROUND(TRUNC(('TRI-2'!EA25 ),2),0))=2,"E+",IF((ROUND(TRUNC(('TRI-2'!EA25  ),2),0))&lt;=1,"E-","")))))))))))</f>
        <v>A+</v>
      </c>
      <c r="EB25" s="51" t="str">
        <f>IF(OR('TRI-2'!EB25 ="",'TRI-2'!EB25&lt;0,'TRI-2'!EB25  &gt;10),"",IF((ROUND(TRUNC(('TRI-2'!EB25  ),2),0))=10,"A+",IF((ROUND(TRUNC(('TRI-2'!EB25  ),2),0))=9,"A-",IF((ROUND(TRUNC(('TRI-2'!EB25   ),2),0))=8,"B+",IF((ROUND(TRUNC(('TRI-2'!EB25 ),2),0))=7,"B-",IF((ROUND(TRUNC(('TRI-2'!EB25  ),2),0))=6,"C+",IF((ROUND(TRUNC(('TRI-2'!EB25  ),2),0))=5,"C-",IF((ROUND(TRUNC(('TRI-2'!EB25  ),2),0))=4,"D+",IF((ROUND(TRUNC(('TRI-2'!EB25 ),2),0))=3,"D-",IF((ROUND(TRUNC(('TRI-2'!EB25 ),2),0))=2,"E+",IF((ROUND(TRUNC(('TRI-2'!EB25  ),2),0))&lt;=1,"E-","")))))))))))</f>
        <v>A+</v>
      </c>
      <c r="EC25" s="51" t="str">
        <f>IF(OR('TRI-2'!EC25 ="",'TRI-2'!EC25&lt;0,'TRI-2'!EC25  &gt;10),"",IF((ROUND(TRUNC(('TRI-2'!EC25  ),2),0))=10,"A+",IF((ROUND(TRUNC(('TRI-2'!EC25  ),2),0))=9,"A-",IF((ROUND(TRUNC(('TRI-2'!EC25   ),2),0))=8,"B+",IF((ROUND(TRUNC(('TRI-2'!EC25 ),2),0))=7,"B-",IF((ROUND(TRUNC(('TRI-2'!EC25  ),2),0))=6,"C+",IF((ROUND(TRUNC(('TRI-2'!EC25  ),2),0))=5,"C-",IF((ROUND(TRUNC(('TRI-2'!EC25  ),2),0))=4,"D+",IF((ROUND(TRUNC(('TRI-2'!EC25 ),2),0))=3,"D-",IF((ROUND(TRUNC(('TRI-2'!EC25 ),2),0))=2,"E+",IF((ROUND(TRUNC(('TRI-2'!EC25  ),2),0))&lt;=1,"E-","")))))))))))</f>
        <v>A+</v>
      </c>
      <c r="ED25" s="51" t="str">
        <f>IF(OR('TRI-2'!ED25 ="",'TRI-2'!ED25&lt;0,'TRI-2'!ED25  &gt;10),"",IF((ROUND(TRUNC(('TRI-2'!ED25  ),2),0))=10,"A+",IF((ROUND(TRUNC(('TRI-2'!ED25  ),2),0))=9,"A-",IF((ROUND(TRUNC(('TRI-2'!ED25   ),2),0))=8,"B+",IF((ROUND(TRUNC(('TRI-2'!ED25 ),2),0))=7,"B-",IF((ROUND(TRUNC(('TRI-2'!ED25  ),2),0))=6,"C+",IF((ROUND(TRUNC(('TRI-2'!ED25  ),2),0))=5,"C-",IF((ROUND(TRUNC(('TRI-2'!ED25  ),2),0))=4,"D+",IF((ROUND(TRUNC(('TRI-2'!ED25 ),2),0))=3,"D-",IF((ROUND(TRUNC(('TRI-2'!ED25 ),2),0))=2,"E+",IF((ROUND(TRUNC(('TRI-2'!ED25  ),2),0))&lt;=1,"E-","")))))))))))</f>
        <v>A+</v>
      </c>
      <c r="EE25" s="51" t="str">
        <f>IF(OR('TRI-2'!EE25 ="",'TRI-2'!EE25&lt;0,'TRI-2'!EE25  &gt;10),"",IF((ROUND(TRUNC(('TRI-2'!EE25  ),2),0))=10,"A+",IF((ROUND(TRUNC(('TRI-2'!EE25  ),2),0))=9,"A-",IF((ROUND(TRUNC(('TRI-2'!EE25   ),2),0))=8,"B+",IF((ROUND(TRUNC(('TRI-2'!EE25 ),2),0))=7,"B-",IF((ROUND(TRUNC(('TRI-2'!EE25  ),2),0))=6,"C+",IF((ROUND(TRUNC(('TRI-2'!EE25  ),2),0))=5,"C-",IF((ROUND(TRUNC(('TRI-2'!EE25  ),2),0))=4,"D+",IF((ROUND(TRUNC(('TRI-2'!EE25 ),2),0))=3,"D-",IF((ROUND(TRUNC(('TRI-2'!EE25 ),2),0))=2,"E+",IF((ROUND(TRUNC(('TRI-2'!EE25  ),2),0))&lt;=1,"E-","")))))))))))</f>
        <v>A+</v>
      </c>
      <c r="EF25" s="51" t="str">
        <f>IF(OR('TRI-2'!EF25 ="",'TRI-2'!EF25&lt;0,'TRI-2'!EF25  &gt;10),"",IF((ROUND(TRUNC(('TRI-2'!EF25  ),2),0))=10,"A+",IF((ROUND(TRUNC(('TRI-2'!EF25  ),2),0))=9,"A-",IF((ROUND(TRUNC(('TRI-2'!EF25   ),2),0))=8,"B+",IF((ROUND(TRUNC(('TRI-2'!EF25 ),2),0))=7,"B-",IF((ROUND(TRUNC(('TRI-2'!EF25  ),2),0))=6,"C+",IF((ROUND(TRUNC(('TRI-2'!EF25  ),2),0))=5,"C-",IF((ROUND(TRUNC(('TRI-2'!EF25  ),2),0))=4,"D+",IF((ROUND(TRUNC(('TRI-2'!EF25 ),2),0))=3,"D-",IF((ROUND(TRUNC(('TRI-2'!EF25 ),2),0))=2,"E+",IF((ROUND(TRUNC(('TRI-2'!EF25  ),2),0))&lt;=1,"E-","")))))))))))</f>
        <v>A+</v>
      </c>
      <c r="EG25" s="51" t="str">
        <f>IF(OR('TRI-2'!EG25 ="",'TRI-2'!EG25&lt;0,'TRI-2'!EG25  &gt;10),"",IF((ROUND(TRUNC(('TRI-2'!EG25  ),2),0))=10,"A+",IF((ROUND(TRUNC(('TRI-2'!EG25  ),2),0))=9,"A-",IF((ROUND(TRUNC(('TRI-2'!EG25   ),2),0))=8,"B+",IF((ROUND(TRUNC(('TRI-2'!EG25 ),2),0))=7,"B-",IF((ROUND(TRUNC(('TRI-2'!EG25  ),2),0))=6,"C+",IF((ROUND(TRUNC(('TRI-2'!EG25  ),2),0))=5,"C-",IF((ROUND(TRUNC(('TRI-2'!EG25  ),2),0))=4,"D+",IF((ROUND(TRUNC(('TRI-2'!EG25 ),2),0))=3,"D-",IF((ROUND(TRUNC(('TRI-2'!EG25 ),2),0))=2,"E+",IF((ROUND(TRUNC(('TRI-2'!EG25  ),2),0))&lt;=1,"E-","")))))))))))</f>
        <v>A+</v>
      </c>
      <c r="EH25" s="51" t="str">
        <f>IF(OR('TRI-2'!EH25 ="",'TRI-2'!EH25&lt;0,'TRI-2'!EH25  &gt;10),"",IF((ROUND(TRUNC(('TRI-2'!EH25  ),2),0))=10,"A+",IF((ROUND(TRUNC(('TRI-2'!EH25  ),2),0))=9,"A-",IF((ROUND(TRUNC(('TRI-2'!EH25   ),2),0))=8,"B+",IF((ROUND(TRUNC(('TRI-2'!EH25 ),2),0))=7,"B-",IF((ROUND(TRUNC(('TRI-2'!EH25  ),2),0))=6,"C+",IF((ROUND(TRUNC(('TRI-2'!EH25  ),2),0))=5,"C-",IF((ROUND(TRUNC(('TRI-2'!EH25  ),2),0))=4,"D+",IF((ROUND(TRUNC(('TRI-2'!EH25 ),2),0))=3,"D-",IF((ROUND(TRUNC(('TRI-2'!EH25 ),2),0))=2,"E+",IF((ROUND(TRUNC(('TRI-2'!EH25  ),2),0))&lt;=1,"E-","")))))))))))</f>
        <v>A+</v>
      </c>
      <c r="EI25" s="51" t="str">
        <f>IF(OR('TRI-2'!EI25 ="",'TRI-2'!EI25&lt;0,'TRI-2'!EI25  &gt;10),"",IF((ROUND(TRUNC(('TRI-2'!EI25  ),2),0))=10,"A+",IF((ROUND(TRUNC(('TRI-2'!EI25  ),2),0))=9,"A-",IF((ROUND(TRUNC(('TRI-2'!EI25   ),2),0))=8,"B+",IF((ROUND(TRUNC(('TRI-2'!EI25 ),2),0))=7,"B-",IF((ROUND(TRUNC(('TRI-2'!EI25  ),2),0))=6,"C+",IF((ROUND(TRUNC(('TRI-2'!EI25  ),2),0))=5,"C-",IF((ROUND(TRUNC(('TRI-2'!EI25  ),2),0))=4,"D+",IF((ROUND(TRUNC(('TRI-2'!EI25 ),2),0))=3,"D-",IF((ROUND(TRUNC(('TRI-2'!EI25 ),2),0))=2,"E+",IF((ROUND(TRUNC(('TRI-2'!EI25  ),2),0))&lt;=1,"E-","")))))))))))</f>
        <v>B+</v>
      </c>
      <c r="EJ25" s="51" t="str">
        <f>IF(OR('TRI-2'!EJ25 ="",'TRI-2'!EJ25&lt;0,'TRI-2'!EJ25  &gt;10),"",IF((ROUND(TRUNC(('TRI-2'!EJ25  ),2),0))=10,"A+",IF((ROUND(TRUNC(('TRI-2'!EJ25  ),2),0))=9,"A-",IF((ROUND(TRUNC(('TRI-2'!EJ25   ),2),0))=8,"B+",IF((ROUND(TRUNC(('TRI-2'!EJ25 ),2),0))=7,"B-",IF((ROUND(TRUNC(('TRI-2'!EJ25  ),2),0))=6,"C+",IF((ROUND(TRUNC(('TRI-2'!EJ25  ),2),0))=5,"C-",IF((ROUND(TRUNC(('TRI-2'!EJ25  ),2),0))=4,"D+",IF((ROUND(TRUNC(('TRI-2'!EJ25 ),2),0))=3,"D-",IF((ROUND(TRUNC(('TRI-2'!EJ25 ),2),0))=2,"E+",IF((ROUND(TRUNC(('TRI-2'!EJ25  ),2),0))&lt;=1,"E-","")))))))))))</f>
        <v>A+</v>
      </c>
      <c r="EK25" s="51" t="str">
        <f>IF(OR('TRI-2'!EK25 ="",'TRI-2'!EK25&lt;0,'TRI-2'!EK25  &gt;10),"",IF((ROUND(TRUNC(('TRI-2'!EK25  ),2),0))=10,"A+",IF((ROUND(TRUNC(('TRI-2'!EK25  ),2),0))=9,"A-",IF((ROUND(TRUNC(('TRI-2'!EK25   ),2),0))=8,"B+",IF((ROUND(TRUNC(('TRI-2'!EK25 ),2),0))=7,"B-",IF((ROUND(TRUNC(('TRI-2'!EK25  ),2),0))=6,"C+",IF((ROUND(TRUNC(('TRI-2'!EK25  ),2),0))=5,"C-",IF((ROUND(TRUNC(('TRI-2'!EK25  ),2),0))=4,"D+",IF((ROUND(TRUNC(('TRI-2'!EK25 ),2),0))=3,"D-",IF((ROUND(TRUNC(('TRI-2'!EK25 ),2),0))=2,"E+",IF((ROUND(TRUNC(('TRI-2'!EK25  ),2),0))&lt;=1,"E-","")))))))))))</f>
        <v>A+</v>
      </c>
      <c r="EL25" s="51" t="str">
        <f>IF(OR('TRI-2'!EL25 ="",'TRI-2'!EL25&lt;0,'TRI-2'!EL25  &gt;10),"",IF((ROUND(TRUNC(('TRI-2'!EL25  ),2),0))=10,"A+",IF((ROUND(TRUNC(('TRI-2'!EL25  ),2),0))=9,"A-",IF((ROUND(TRUNC(('TRI-2'!EL25   ),2),0))=8,"B+",IF((ROUND(TRUNC(('TRI-2'!EL25 ),2),0))=7,"B-",IF((ROUND(TRUNC(('TRI-2'!EL25  ),2),0))=6,"C+",IF((ROUND(TRUNC(('TRI-2'!EL25  ),2),0))=5,"C-",IF((ROUND(TRUNC(('TRI-2'!EL25  ),2),0))=4,"D+",IF((ROUND(TRUNC(('TRI-2'!EL25 ),2),0))=3,"D-",IF((ROUND(TRUNC(('TRI-2'!EL25 ),2),0))=2,"E+",IF((ROUND(TRUNC(('TRI-2'!EL25  ),2),0))&lt;=1,"E-","")))))))))))</f>
        <v>A+</v>
      </c>
      <c r="EM25" s="51" t="str">
        <f>IF(OR('TRI-2'!EM25 ="",'TRI-2'!EM25&lt;0,'TRI-2'!EM25  &gt;10),"",IF((ROUND(TRUNC(('TRI-2'!EM25  ),2),0))=10,"A+",IF((ROUND(TRUNC(('TRI-2'!EM25  ),2),0))=9,"A-",IF((ROUND(TRUNC(('TRI-2'!EM25   ),2),0))=8,"B+",IF((ROUND(TRUNC(('TRI-2'!EM25 ),2),0))=7,"B-",IF((ROUND(TRUNC(('TRI-2'!EM25  ),2),0))=6,"C+",IF((ROUND(TRUNC(('TRI-2'!EM25  ),2),0))=5,"C-",IF((ROUND(TRUNC(('TRI-2'!EM25  ),2),0))=4,"D+",IF((ROUND(TRUNC(('TRI-2'!EM25 ),2),0))=3,"D-",IF((ROUND(TRUNC(('TRI-2'!EM25 ),2),0))=2,"E+",IF((ROUND(TRUNC(('TRI-2'!EM25  ),2),0))&lt;=1,"E-","")))))))))))</f>
        <v>A+</v>
      </c>
      <c r="EN25" s="51" t="str">
        <f>IF(OR('TRI-2'!EN25 ="",'TRI-2'!EN25&lt;0,'TRI-2'!EN25  &gt;10),"",IF((ROUND(TRUNC(('TRI-2'!EN25  ),2),0))=10,"A+",IF((ROUND(TRUNC(('TRI-2'!EN25  ),2),0))=9,"A-",IF((ROUND(TRUNC(('TRI-2'!EN25   ),2),0))=8,"B+",IF((ROUND(TRUNC(('TRI-2'!EN25 ),2),0))=7,"B-",IF((ROUND(TRUNC(('TRI-2'!EN25  ),2),0))=6,"C+",IF((ROUND(TRUNC(('TRI-2'!EN25  ),2),0))=5,"C-",IF((ROUND(TRUNC(('TRI-2'!EN25  ),2),0))=4,"D+",IF((ROUND(TRUNC(('TRI-2'!EN25 ),2),0))=3,"D-",IF((ROUND(TRUNC(('TRI-2'!EN25 ),2),0))=2,"E+",IF((ROUND(TRUNC(('TRI-2'!EN25  ),2),0))&lt;=1,"E-","")))))))))))</f>
        <v>A+</v>
      </c>
      <c r="EO25" s="51" t="str">
        <f>IF(OR('TRI-2'!EO25 ="",'TRI-2'!EO25&lt;0,'TRI-2'!EO25  &gt;10),"",IF((ROUND(TRUNC(('TRI-2'!EO25  ),2),0))=10,"A+",IF((ROUND(TRUNC(('TRI-2'!EO25  ),2),0))=9,"A-",IF((ROUND(TRUNC(('TRI-2'!EO25   ),2),0))=8,"B+",IF((ROUND(TRUNC(('TRI-2'!EO25 ),2),0))=7,"B-",IF((ROUND(TRUNC(('TRI-2'!EO25  ),2),0))=6,"C+",IF((ROUND(TRUNC(('TRI-2'!EO25  ),2),0))=5,"C-",IF((ROUND(TRUNC(('TRI-2'!EO25  ),2),0))=4,"D+",IF((ROUND(TRUNC(('TRI-2'!EO25 ),2),0))=3,"D-",IF((ROUND(TRUNC(('TRI-2'!EO25 ),2),0))=2,"E+",IF((ROUND(TRUNC(('TRI-2'!EO25  ),2),0))&lt;=1,"E-","")))))))))))</f>
        <v>A+</v>
      </c>
      <c r="EP25" s="51" t="str">
        <f>IF(OR('TRI-2'!EP25 ="",'TRI-2'!EP25&lt;0,'TRI-2'!EP25  &gt;10),"",IF((ROUND(TRUNC(('TRI-2'!EP25  ),2),0))=10,"A+",IF((ROUND(TRUNC(('TRI-2'!EP25  ),2),0))=9,"A-",IF((ROUND(TRUNC(('TRI-2'!EP25   ),2),0))=8,"B+",IF((ROUND(TRUNC(('TRI-2'!EP25 ),2),0))=7,"B-",IF((ROUND(TRUNC(('TRI-2'!EP25  ),2),0))=6,"C+",IF((ROUND(TRUNC(('TRI-2'!EP25  ),2),0))=5,"C-",IF((ROUND(TRUNC(('TRI-2'!EP25  ),2),0))=4,"D+",IF((ROUND(TRUNC(('TRI-2'!EP25 ),2),0))=3,"D-",IF((ROUND(TRUNC(('TRI-2'!EP25 ),2),0))=2,"E+",IF((ROUND(TRUNC(('TRI-2'!EP25  ),2),0))&lt;=1,"E-","")))))))))))</f>
        <v>A+</v>
      </c>
      <c r="EQ25" s="51" t="str">
        <f>IF(OR('TRI-2'!EQ25 ="",'TRI-2'!EQ25&lt;0,'TRI-2'!EQ25  &gt;10),"",IF((ROUND(TRUNC(('TRI-2'!EQ25  ),2),0))=10,"A+",IF((ROUND(TRUNC(('TRI-2'!EQ25  ),2),0))=9,"A-",IF((ROUND(TRUNC(('TRI-2'!EQ25   ),2),0))=8,"B+",IF((ROUND(TRUNC(('TRI-2'!EQ25 ),2),0))=7,"B-",IF((ROUND(TRUNC(('TRI-2'!EQ25  ),2),0))=6,"C+",IF((ROUND(TRUNC(('TRI-2'!EQ25  ),2),0))=5,"C-",IF((ROUND(TRUNC(('TRI-2'!EQ25  ),2),0))=4,"D+",IF((ROUND(TRUNC(('TRI-2'!EQ25 ),2),0))=3,"D-",IF((ROUND(TRUNC(('TRI-2'!EQ25 ),2),0))=2,"E+",IF((ROUND(TRUNC(('TRI-2'!EQ25  ),2),0))&lt;=1,"E-","")))))))))))</f>
        <v>B-</v>
      </c>
      <c r="ER25" s="51" t="str">
        <f>IF(OR('TRI-2'!ER25 ="",'TRI-2'!ER25&lt;0,'TRI-2'!ER25  &gt;10),"",IF((ROUND(TRUNC(('TRI-2'!ER25  ),2),0))=10,"A+",IF((ROUND(TRUNC(('TRI-2'!ER25  ),2),0))=9,"A-",IF((ROUND(TRUNC(('TRI-2'!ER25   ),2),0))=8,"B+",IF((ROUND(TRUNC(('TRI-2'!ER25 ),2),0))=7,"B-",IF((ROUND(TRUNC(('TRI-2'!ER25  ),2),0))=6,"C+",IF((ROUND(TRUNC(('TRI-2'!ER25  ),2),0))=5,"C-",IF((ROUND(TRUNC(('TRI-2'!ER25  ),2),0))=4,"D+",IF((ROUND(TRUNC(('TRI-2'!ER25 ),2),0))=3,"D-",IF((ROUND(TRUNC(('TRI-2'!ER25 ),2),0))=2,"E+",IF((ROUND(TRUNC(('TRI-2'!ER25  ),2),0))&lt;=1,"E-","")))))))))))</f>
        <v>A+</v>
      </c>
      <c r="ES25" s="51" t="str">
        <f>IF(OR('TRI-2'!ES25 ="",'TRI-2'!ES25&lt;0,'TRI-2'!ES25  &gt;10),"",IF((ROUND(TRUNC(('TRI-2'!ES25  ),2),0))=10,"A+",IF((ROUND(TRUNC(('TRI-2'!ES25  ),2),0))=9,"A-",IF((ROUND(TRUNC(('TRI-2'!ES25   ),2),0))=8,"B+",IF((ROUND(TRUNC(('TRI-2'!ES25 ),2),0))=7,"B-",IF((ROUND(TRUNC(('TRI-2'!ES25  ),2),0))=6,"C+",IF((ROUND(TRUNC(('TRI-2'!ES25  ),2),0))=5,"C-",IF((ROUND(TRUNC(('TRI-2'!ES25  ),2),0))=4,"D+",IF((ROUND(TRUNC(('TRI-2'!ES25 ),2),0))=3,"D-",IF((ROUND(TRUNC(('TRI-2'!ES25 ),2),0))=2,"E+",IF((ROUND(TRUNC(('TRI-2'!ES25  ),2),0))&lt;=1,"E-","")))))))))))</f>
        <v>A+</v>
      </c>
      <c r="ET25" s="51" t="str">
        <f>IF('TRI-2'!ET25 ="","",'TRI-2'!ET25 )</f>
        <v>S</v>
      </c>
      <c r="EU25" s="51" t="str">
        <f>IF('TRI-2'!EU25 ="","",'TRI-2'!EU25 )</f>
        <v>S</v>
      </c>
      <c r="EV25" s="51" t="str">
        <f>IF('TRI-2'!EV25 ="","",'TRI-2'!EV25 )</f>
        <v>F</v>
      </c>
      <c r="EW25" s="51" t="str">
        <f>IF('TRI-2'!EW25 ="","",'TRI-2'!EW25 )</f>
        <v>S</v>
      </c>
      <c r="EX25" s="51" t="str">
        <f>IF('TRI-2'!EX25 ="","",'TRI-2'!EX25 )</f>
        <v>F</v>
      </c>
      <c r="EY25" s="51" t="str">
        <f>IF('TRI-2'!EY25 ="","",'TRI-2'!EY25 )</f>
        <v>F</v>
      </c>
      <c r="EZ25" s="51" t="str">
        <f>IF('TRI-2'!EZ25 ="","",'TRI-2'!EZ25 )</f>
        <v>F</v>
      </c>
      <c r="FA25" s="51" t="str">
        <f>IF('TRI-2'!FA25 ="","",'TRI-2'!FA25 )</f>
        <v>F</v>
      </c>
      <c r="FB25" s="51" t="str">
        <f>IF('TRI-2'!FB25 ="","",'TRI-2'!FB25 )</f>
        <v>F</v>
      </c>
      <c r="FC25" s="51" t="str">
        <f>IF('TRI-2'!FC25 ="","",'TRI-2'!FC25 )</f>
        <v>B+</v>
      </c>
      <c r="FD25" s="51">
        <f>IF('TRI-2'!FD25 ="","",'TRI-2'!FD25 )</f>
        <v>30</v>
      </c>
      <c r="FE25" s="51" t="str">
        <f>IF('TRI-2'!FE25 ="","",'TRI-2'!FE25 )</f>
        <v>B+</v>
      </c>
      <c r="FF25" s="51" t="str">
        <f>IF('TRI-2'!FF25 ="","",'TRI-2'!FF25 )</f>
        <v/>
      </c>
      <c r="FG25" s="51" t="str">
        <f>IF('TRI-2'!FG25 ="","",'TRI-2'!FG25 )</f>
        <v/>
      </c>
      <c r="FH25" s="51" t="str">
        <f>IF('TRI-2'!FH25 ="","",'TRI-2'!FH25 )</f>
        <v/>
      </c>
    </row>
    <row r="26" spans="1:164 16322:16326" ht="21" customHeight="1">
      <c r="A26" t="s">
        <v>87</v>
      </c>
      <c r="B26" s="53">
        <v>9</v>
      </c>
      <c r="C26" s="272" t="str">
        <f>IF(NOTAS!E29&gt;"",NOTAS!E29,"")</f>
        <v>CUEVA VILLEGAS VALENTINA STEFANIA</v>
      </c>
      <c r="D26" s="273"/>
      <c r="E26" s="273"/>
      <c r="F26" s="274"/>
      <c r="G26" s="51" t="str">
        <f>IF(OR('TRI-2'!G26 ="",'TRI-2'!G26&lt;0,'TRI-2'!G26  &gt;10),"",IF((ROUND(TRUNC(('TRI-2'!G26  ),2),0))=10,"A+",IF((ROUND(TRUNC(('TRI-2'!G26  ),2),0))=9,"A-",IF((ROUND(TRUNC(('TRI-2'!G26   ),2),0))=8,"B+",IF((ROUND(TRUNC(('TRI-2'!G26 ),2),0))=7,"B-",IF((ROUND(TRUNC(('TRI-2'!G26  ),2),0))=6,"C+",IF((ROUND(TRUNC(('TRI-2'!G26  ),2),0))=5,"C-",IF((ROUND(TRUNC(('TRI-2'!G26  ),2),0))=4,"D+",IF((ROUND(TRUNC(('TRI-2'!G26 ),2),0))=3,"D-",IF((ROUND(TRUNC(('TRI-2'!G26 ),2),0))=2,"E+",IF((ROUND(TRUNC(('TRI-2'!G26  ),2),0))&lt;=1,"E-","")))))))))))</f>
        <v>A+</v>
      </c>
      <c r="H26" s="51" t="str">
        <f>IF(OR('TRI-2'!H26 ="",'TRI-2'!H26&lt;0,'TRI-2'!H26  &gt;10),"",IF((ROUND(TRUNC(('TRI-2'!H26  ),2),0))=10,"A+",IF((ROUND(TRUNC(('TRI-2'!H26  ),2),0))=9,"A-",IF((ROUND(TRUNC(('TRI-2'!H26   ),2),0))=8,"B+",IF((ROUND(TRUNC(('TRI-2'!H26 ),2),0))=7,"B-",IF((ROUND(TRUNC(('TRI-2'!H26  ),2),0))=6,"C+",IF((ROUND(TRUNC(('TRI-2'!H26  ),2),0))=5,"C-",IF((ROUND(TRUNC(('TRI-2'!H26  ),2),0))=4,"D+",IF((ROUND(TRUNC(('TRI-2'!H26 ),2),0))=3,"D-",IF((ROUND(TRUNC(('TRI-2'!H26 ),2),0))=2,"E+",IF((ROUND(TRUNC(('TRI-2'!H26  ),2),0))&lt;=1,"E-","")))))))))))</f>
        <v>A+</v>
      </c>
      <c r="I26" s="51" t="str">
        <f>IF(OR('TRI-2'!I26 ="",'TRI-2'!I26&lt;0,'TRI-2'!I26  &gt;10),"",IF((ROUND(TRUNC(('TRI-2'!I26  ),2),0))=10,"A+",IF((ROUND(TRUNC(('TRI-2'!I26  ),2),0))=9,"A-",IF((ROUND(TRUNC(('TRI-2'!I26   ),2),0))=8,"B+",IF((ROUND(TRUNC(('TRI-2'!I26 ),2),0))=7,"B-",IF((ROUND(TRUNC(('TRI-2'!I26  ),2),0))=6,"C+",IF((ROUND(TRUNC(('TRI-2'!I26  ),2),0))=5,"C-",IF((ROUND(TRUNC(('TRI-2'!I26  ),2),0))=4,"D+",IF((ROUND(TRUNC(('TRI-2'!I26 ),2),0))=3,"D-",IF((ROUND(TRUNC(('TRI-2'!I26 ),2),0))=2,"E+",IF((ROUND(TRUNC(('TRI-2'!I26  ),2),0))&lt;=1,"E-","")))))))))))</f>
        <v>A+</v>
      </c>
      <c r="J26" s="51" t="str">
        <f>IF(OR('TRI-2'!J26 ="",'TRI-2'!J26&lt;0,'TRI-2'!J26  &gt;10),"",IF((ROUND(TRUNC(('TRI-2'!J26  ),2),0))=10,"A+",IF((ROUND(TRUNC(('TRI-2'!J26  ),2),0))=9,"A-",IF((ROUND(TRUNC(('TRI-2'!J26   ),2),0))=8,"B+",IF((ROUND(TRUNC(('TRI-2'!J26 ),2),0))=7,"B-",IF((ROUND(TRUNC(('TRI-2'!J26  ),2),0))=6,"C+",IF((ROUND(TRUNC(('TRI-2'!J26  ),2),0))=5,"C-",IF((ROUND(TRUNC(('TRI-2'!J26  ),2),0))=4,"D+",IF((ROUND(TRUNC(('TRI-2'!J26 ),2),0))=3,"D-",IF((ROUND(TRUNC(('TRI-2'!J26 ),2),0))=2,"E+",IF((ROUND(TRUNC(('TRI-2'!J26  ),2),0))&lt;=1,"E-","")))))))))))</f>
        <v>A+</v>
      </c>
      <c r="K26" s="51" t="str">
        <f>IF(OR('TRI-2'!K26 ="",'TRI-2'!K26&lt;0,'TRI-2'!K26  &gt;10),"",IF((ROUND(TRUNC(('TRI-2'!K26  ),2),0))=10,"A+",IF((ROUND(TRUNC(('TRI-2'!K26  ),2),0))=9,"A-",IF((ROUND(TRUNC(('TRI-2'!K26   ),2),0))=8,"B+",IF((ROUND(TRUNC(('TRI-2'!K26 ),2),0))=7,"B-",IF((ROUND(TRUNC(('TRI-2'!K26  ),2),0))=6,"C+",IF((ROUND(TRUNC(('TRI-2'!K26  ),2),0))=5,"C-",IF((ROUND(TRUNC(('TRI-2'!K26  ),2),0))=4,"D+",IF((ROUND(TRUNC(('TRI-2'!K26 ),2),0))=3,"D-",IF((ROUND(TRUNC(('TRI-2'!K26 ),2),0))=2,"E+",IF((ROUND(TRUNC(('TRI-2'!K26  ),2),0))&lt;=1,"E-","")))))))))))</f>
        <v>A+</v>
      </c>
      <c r="L26" s="51" t="str">
        <f>IF(OR('TRI-2'!L26 ="",'TRI-2'!L26&lt;0,'TRI-2'!L26  &gt;10),"",IF((ROUND(TRUNC(('TRI-2'!L26  ),2),0))=10,"A+",IF((ROUND(TRUNC(('TRI-2'!L26  ),2),0))=9,"A-",IF((ROUND(TRUNC(('TRI-2'!L26   ),2),0))=8,"B+",IF((ROUND(TRUNC(('TRI-2'!L26 ),2),0))=7,"B-",IF((ROUND(TRUNC(('TRI-2'!L26  ),2),0))=6,"C+",IF((ROUND(TRUNC(('TRI-2'!L26  ),2),0))=5,"C-",IF((ROUND(TRUNC(('TRI-2'!L26  ),2),0))=4,"D+",IF((ROUND(TRUNC(('TRI-2'!L26 ),2),0))=3,"D-",IF((ROUND(TRUNC(('TRI-2'!L26 ),2),0))=2,"E+",IF((ROUND(TRUNC(('TRI-2'!L26  ),2),0))&lt;=1,"E-","")))))))))))</f>
        <v>A+</v>
      </c>
      <c r="M26" s="51" t="str">
        <f>IF(OR('TRI-2'!M26 ="",'TRI-2'!M26&lt;0,'TRI-2'!M26  &gt;10),"",IF((ROUND(TRUNC(('TRI-2'!M26  ),2),0))=10,"A+",IF((ROUND(TRUNC(('TRI-2'!M26  ),2),0))=9,"A-",IF((ROUND(TRUNC(('TRI-2'!M26   ),2),0))=8,"B+",IF((ROUND(TRUNC(('TRI-2'!M26 ),2),0))=7,"B-",IF((ROUND(TRUNC(('TRI-2'!M26  ),2),0))=6,"C+",IF((ROUND(TRUNC(('TRI-2'!M26  ),2),0))=5,"C-",IF((ROUND(TRUNC(('TRI-2'!M26  ),2),0))=4,"D+",IF((ROUND(TRUNC(('TRI-2'!M26 ),2),0))=3,"D-",IF((ROUND(TRUNC(('TRI-2'!M26 ),2),0))=2,"E+",IF((ROUND(TRUNC(('TRI-2'!M26  ),2),0))&lt;=1,"E-","")))))))))))</f>
        <v>A+</v>
      </c>
      <c r="N26" s="51" t="str">
        <f>IF(OR('TRI-2'!N26 ="",'TRI-2'!N26&lt;0,'TRI-2'!N26  &gt;10),"",IF((ROUND(TRUNC(('TRI-2'!N26  ),2),0))=10,"A+",IF((ROUND(TRUNC(('TRI-2'!N26  ),2),0))=9,"A-",IF((ROUND(TRUNC(('TRI-2'!N26   ),2),0))=8,"B+",IF((ROUND(TRUNC(('TRI-2'!N26 ),2),0))=7,"B-",IF((ROUND(TRUNC(('TRI-2'!N26  ),2),0))=6,"C+",IF((ROUND(TRUNC(('TRI-2'!N26  ),2),0))=5,"C-",IF((ROUND(TRUNC(('TRI-2'!N26  ),2),0))=4,"D+",IF((ROUND(TRUNC(('TRI-2'!N26 ),2),0))=3,"D-",IF((ROUND(TRUNC(('TRI-2'!N26 ),2),0))=2,"E+",IF((ROUND(TRUNC(('TRI-2'!N26  ),2),0))&lt;=1,"E-","")))))))))))</f>
        <v>A+</v>
      </c>
      <c r="O26" s="51" t="str">
        <f>IF(OR('TRI-2'!O26 ="",'TRI-2'!O26&lt;0,'TRI-2'!O26  &gt;10),"",IF((ROUND(TRUNC(('TRI-2'!O26  ),2),0))=10,"A+",IF((ROUND(TRUNC(('TRI-2'!O26  ),2),0))=9,"A-",IF((ROUND(TRUNC(('TRI-2'!O26   ),2),0))=8,"B+",IF((ROUND(TRUNC(('TRI-2'!O26 ),2),0))=7,"B-",IF((ROUND(TRUNC(('TRI-2'!O26  ),2),0))=6,"C+",IF((ROUND(TRUNC(('TRI-2'!O26  ),2),0))=5,"C-",IF((ROUND(TRUNC(('TRI-2'!O26  ),2),0))=4,"D+",IF((ROUND(TRUNC(('TRI-2'!O26 ),2),0))=3,"D-",IF((ROUND(TRUNC(('TRI-2'!O26 ),2),0))=2,"E+",IF((ROUND(TRUNC(('TRI-2'!O26  ),2),0))&lt;=1,"E-","")))))))))))</f>
        <v>A+</v>
      </c>
      <c r="P26" s="51" t="str">
        <f>IF(OR('TRI-2'!P26 ="",'TRI-2'!P26&lt;0,'TRI-2'!P26  &gt;10),"",IF((ROUND(TRUNC(('TRI-2'!P26  ),2),0))=10,"A+",IF((ROUND(TRUNC(('TRI-2'!P26  ),2),0))=9,"A-",IF((ROUND(TRUNC(('TRI-2'!P26   ),2),0))=8,"B+",IF((ROUND(TRUNC(('TRI-2'!P26 ),2),0))=7,"B-",IF((ROUND(TRUNC(('TRI-2'!P26  ),2),0))=6,"C+",IF((ROUND(TRUNC(('TRI-2'!P26  ),2),0))=5,"C-",IF((ROUND(TRUNC(('TRI-2'!P26  ),2),0))=4,"D+",IF((ROUND(TRUNC(('TRI-2'!P26 ),2),0))=3,"D-",IF((ROUND(TRUNC(('TRI-2'!P26 ),2),0))=2,"E+",IF((ROUND(TRUNC(('TRI-2'!P26  ),2),0))&lt;=1,"E-","")))))))))))</f>
        <v>A+</v>
      </c>
      <c r="Q26" s="51" t="str">
        <f>IF(OR('TRI-2'!Q26 ="",'TRI-2'!Q26&lt;0,'TRI-2'!Q26  &gt;10),"",IF((ROUND(TRUNC(('TRI-2'!Q26  ),2),0))=10,"A+",IF((ROUND(TRUNC(('TRI-2'!Q26  ),2),0))=9,"A-",IF((ROUND(TRUNC(('TRI-2'!Q26   ),2),0))=8,"B+",IF((ROUND(TRUNC(('TRI-2'!Q26 ),2),0))=7,"B-",IF((ROUND(TRUNC(('TRI-2'!Q26  ),2),0))=6,"C+",IF((ROUND(TRUNC(('TRI-2'!Q26  ),2),0))=5,"C-",IF((ROUND(TRUNC(('TRI-2'!Q26  ),2),0))=4,"D+",IF((ROUND(TRUNC(('TRI-2'!Q26 ),2),0))=3,"D-",IF((ROUND(TRUNC(('TRI-2'!Q26 ),2),0))=2,"E+",IF((ROUND(TRUNC(('TRI-2'!Q26  ),2),0))&lt;=1,"E-","")))))))))))</f>
        <v>A+</v>
      </c>
      <c r="R26" s="51" t="str">
        <f>IF(OR('TRI-2'!R26 ="",'TRI-2'!R26&lt;0,'TRI-2'!R26  &gt;10),"",IF((ROUND(TRUNC(('TRI-2'!R26  ),2),0))=10,"A+",IF((ROUND(TRUNC(('TRI-2'!R26  ),2),0))=9,"A-",IF((ROUND(TRUNC(('TRI-2'!R26   ),2),0))=8,"B+",IF((ROUND(TRUNC(('TRI-2'!R26 ),2),0))=7,"B-",IF((ROUND(TRUNC(('TRI-2'!R26  ),2),0))=6,"C+",IF((ROUND(TRUNC(('TRI-2'!R26  ),2),0))=5,"C-",IF((ROUND(TRUNC(('TRI-2'!R26  ),2),0))=4,"D+",IF((ROUND(TRUNC(('TRI-2'!R26 ),2),0))=3,"D-",IF((ROUND(TRUNC(('TRI-2'!R26 ),2),0))=2,"E+",IF((ROUND(TRUNC(('TRI-2'!R26  ),2),0))&lt;=1,"E-","")))))))))))</f>
        <v>A+</v>
      </c>
      <c r="S26" s="51" t="str">
        <f>IF(OR('TRI-2'!S26 ="",'TRI-2'!S26&lt;0,'TRI-2'!S26  &gt;10),"",IF((ROUND(TRUNC(('TRI-2'!S26  ),2),0))=10,"A+",IF((ROUND(TRUNC(('TRI-2'!S26  ),2),0))=9,"A-",IF((ROUND(TRUNC(('TRI-2'!S26   ),2),0))=8,"B+",IF((ROUND(TRUNC(('TRI-2'!S26 ),2),0))=7,"B-",IF((ROUND(TRUNC(('TRI-2'!S26  ),2),0))=6,"C+",IF((ROUND(TRUNC(('TRI-2'!S26  ),2),0))=5,"C-",IF((ROUND(TRUNC(('TRI-2'!S26  ),2),0))=4,"D+",IF((ROUND(TRUNC(('TRI-2'!S26 ),2),0))=3,"D-",IF((ROUND(TRUNC(('TRI-2'!S26 ),2),0))=2,"E+",IF((ROUND(TRUNC(('TRI-2'!S26  ),2),0))&lt;=1,"E-","")))))))))))</f>
        <v>A+</v>
      </c>
      <c r="T26" s="51" t="str">
        <f>IF(OR('TRI-2'!T26 ="",'TRI-2'!T26&lt;0,'TRI-2'!T26  &gt;10),"",IF((ROUND(TRUNC(('TRI-2'!T26  ),2),0))=10,"A+",IF((ROUND(TRUNC(('TRI-2'!T26  ),2),0))=9,"A-",IF((ROUND(TRUNC(('TRI-2'!T26   ),2),0))=8,"B+",IF((ROUND(TRUNC(('TRI-2'!T26 ),2),0))=7,"B-",IF((ROUND(TRUNC(('TRI-2'!T26  ),2),0))=6,"C+",IF((ROUND(TRUNC(('TRI-2'!T26  ),2),0))=5,"C-",IF((ROUND(TRUNC(('TRI-2'!T26  ),2),0))=4,"D+",IF((ROUND(TRUNC(('TRI-2'!T26 ),2),0))=3,"D-",IF((ROUND(TRUNC(('TRI-2'!T26 ),2),0))=2,"E+",IF((ROUND(TRUNC(('TRI-2'!T26  ),2),0))&lt;=1,"E-","")))))))))))</f>
        <v>A+</v>
      </c>
      <c r="U26" s="51" t="str">
        <f>IF(OR('TRI-2'!U26 ="",'TRI-2'!U26&lt;0,'TRI-2'!U26  &gt;10),"",IF((ROUND(TRUNC(('TRI-2'!U26  ),2),0))=10,"A+",IF((ROUND(TRUNC(('TRI-2'!U26  ),2),0))=9,"A-",IF((ROUND(TRUNC(('TRI-2'!U26   ),2),0))=8,"B+",IF((ROUND(TRUNC(('TRI-2'!U26 ),2),0))=7,"B-",IF((ROUND(TRUNC(('TRI-2'!U26  ),2),0))=6,"C+",IF((ROUND(TRUNC(('TRI-2'!U26  ),2),0))=5,"C-",IF((ROUND(TRUNC(('TRI-2'!U26  ),2),0))=4,"D+",IF((ROUND(TRUNC(('TRI-2'!U26 ),2),0))=3,"D-",IF((ROUND(TRUNC(('TRI-2'!U26 ),2),0))=2,"E+",IF((ROUND(TRUNC(('TRI-2'!U26  ),2),0))&lt;=1,"E-","")))))))))))</f>
        <v>A+</v>
      </c>
      <c r="V26" s="51" t="str">
        <f>IF(OR('TRI-2'!V26 ="",'TRI-2'!V26&lt;0,'TRI-2'!V26  &gt;10),"",IF((ROUND(TRUNC(('TRI-2'!V26  ),2),0))=10,"A+",IF((ROUND(TRUNC(('TRI-2'!V26  ),2),0))=9,"A-",IF((ROUND(TRUNC(('TRI-2'!V26   ),2),0))=8,"B+",IF((ROUND(TRUNC(('TRI-2'!V26 ),2),0))=7,"B-",IF((ROUND(TRUNC(('TRI-2'!V26  ),2),0))=6,"C+",IF((ROUND(TRUNC(('TRI-2'!V26  ),2),0))=5,"C-",IF((ROUND(TRUNC(('TRI-2'!V26  ),2),0))=4,"D+",IF((ROUND(TRUNC(('TRI-2'!V26 ),2),0))=3,"D-",IF((ROUND(TRUNC(('TRI-2'!V26 ),2),0))=2,"E+",IF((ROUND(TRUNC(('TRI-2'!V26  ),2),0))&lt;=1,"E-","")))))))))))</f>
        <v>A+</v>
      </c>
      <c r="W26" s="51" t="str">
        <f>IF(OR('TRI-2'!W26 ="",'TRI-2'!W26&lt;0,'TRI-2'!W26  &gt;10),"",IF((ROUND(TRUNC(('TRI-2'!W26  ),2),0))=10,"A+",IF((ROUND(TRUNC(('TRI-2'!W26  ),2),0))=9,"A-",IF((ROUND(TRUNC(('TRI-2'!W26   ),2),0))=8,"B+",IF((ROUND(TRUNC(('TRI-2'!W26 ),2),0))=7,"B-",IF((ROUND(TRUNC(('TRI-2'!W26  ),2),0))=6,"C+",IF((ROUND(TRUNC(('TRI-2'!W26  ),2),0))=5,"C-",IF((ROUND(TRUNC(('TRI-2'!W26  ),2),0))=4,"D+",IF((ROUND(TRUNC(('TRI-2'!W26 ),2),0))=3,"D-",IF((ROUND(TRUNC(('TRI-2'!W26 ),2),0))=2,"E+",IF((ROUND(TRUNC(('TRI-2'!W26  ),2),0))&lt;=1,"E-","")))))))))))</f>
        <v>A+</v>
      </c>
      <c r="X26" s="51" t="str">
        <f>IF(OR('TRI-2'!X26 ="",'TRI-2'!X26&lt;0,'TRI-2'!X26  &gt;10),"",IF((ROUND(TRUNC(('TRI-2'!X26  ),2),0))=10,"A+",IF((ROUND(TRUNC(('TRI-2'!X26  ),2),0))=9,"A-",IF((ROUND(TRUNC(('TRI-2'!X26   ),2),0))=8,"B+",IF((ROUND(TRUNC(('TRI-2'!X26 ),2),0))=7,"B-",IF((ROUND(TRUNC(('TRI-2'!X26  ),2),0))=6,"C+",IF((ROUND(TRUNC(('TRI-2'!X26  ),2),0))=5,"C-",IF((ROUND(TRUNC(('TRI-2'!X26  ),2),0))=4,"D+",IF((ROUND(TRUNC(('TRI-2'!X26 ),2),0))=3,"D-",IF((ROUND(TRUNC(('TRI-2'!X26 ),2),0))=2,"E+",IF((ROUND(TRUNC(('TRI-2'!X26  ),2),0))&lt;=1,"E-","")))))))))))</f>
        <v>A+</v>
      </c>
      <c r="Y26" s="51" t="str">
        <f>IF(OR('TRI-2'!Y26 ="",'TRI-2'!Y26&lt;0,'TRI-2'!Y26  &gt;10),"",IF((ROUND(TRUNC(('TRI-2'!Y26  ),2),0))=10,"A+",IF((ROUND(TRUNC(('TRI-2'!Y26  ),2),0))=9,"A-",IF((ROUND(TRUNC(('TRI-2'!Y26   ),2),0))=8,"B+",IF((ROUND(TRUNC(('TRI-2'!Y26 ),2),0))=7,"B-",IF((ROUND(TRUNC(('TRI-2'!Y26  ),2),0))=6,"C+",IF((ROUND(TRUNC(('TRI-2'!Y26  ),2),0))=5,"C-",IF((ROUND(TRUNC(('TRI-2'!Y26  ),2),0))=4,"D+",IF((ROUND(TRUNC(('TRI-2'!Y26 ),2),0))=3,"D-",IF((ROUND(TRUNC(('TRI-2'!Y26 ),2),0))=2,"E+",IF((ROUND(TRUNC(('TRI-2'!Y26  ),2),0))&lt;=1,"E-","")))))))))))</f>
        <v>A+</v>
      </c>
      <c r="Z26" s="51" t="str">
        <f>IF(OR('TRI-2'!Z26 ="",'TRI-2'!Z26&lt;0,'TRI-2'!Z26  &gt;10),"",IF((ROUND(TRUNC(('TRI-2'!Z26  ),2),0))=10,"A+",IF((ROUND(TRUNC(('TRI-2'!Z26  ),2),0))=9,"A-",IF((ROUND(TRUNC(('TRI-2'!Z26   ),2),0))=8,"B+",IF((ROUND(TRUNC(('TRI-2'!Z26 ),2),0))=7,"B-",IF((ROUND(TRUNC(('TRI-2'!Z26  ),2),0))=6,"C+",IF((ROUND(TRUNC(('TRI-2'!Z26  ),2),0))=5,"C-",IF((ROUND(TRUNC(('TRI-2'!Z26  ),2),0))=4,"D+",IF((ROUND(TRUNC(('TRI-2'!Z26 ),2),0))=3,"D-",IF((ROUND(TRUNC(('TRI-2'!Z26 ),2),0))=2,"E+",IF((ROUND(TRUNC(('TRI-2'!Z26  ),2),0))&lt;=1,"E-","")))))))))))</f>
        <v>A+</v>
      </c>
      <c r="AA26" s="51" t="str">
        <f>IF(OR('TRI-2'!AA26 ="",'TRI-2'!AA26&lt;0,'TRI-2'!AA26  &gt;10),"",IF((ROUND(TRUNC(('TRI-2'!AA26  ),2),0))=10,"A+",IF((ROUND(TRUNC(('TRI-2'!AA26  ),2),0))=9,"A-",IF((ROUND(TRUNC(('TRI-2'!AA26   ),2),0))=8,"B+",IF((ROUND(TRUNC(('TRI-2'!AA26 ),2),0))=7,"B-",IF((ROUND(TRUNC(('TRI-2'!AA26  ),2),0))=6,"C+",IF((ROUND(TRUNC(('TRI-2'!AA26  ),2),0))=5,"C-",IF((ROUND(TRUNC(('TRI-2'!AA26  ),2),0))=4,"D+",IF((ROUND(TRUNC(('TRI-2'!AA26 ),2),0))=3,"D-",IF((ROUND(TRUNC(('TRI-2'!AA26 ),2),0))=2,"E+",IF((ROUND(TRUNC(('TRI-2'!AA26  ),2),0))&lt;=1,"E-","")))))))))))</f>
        <v>A+</v>
      </c>
      <c r="AB26" s="51" t="str">
        <f>IF(OR('TRI-2'!AB26 ="",'TRI-2'!AB26&lt;0,'TRI-2'!AB26  &gt;10),"",IF((ROUND(TRUNC(('TRI-2'!AB26  ),2),0))=10,"A+",IF((ROUND(TRUNC(('TRI-2'!AB26  ),2),0))=9,"A-",IF((ROUND(TRUNC(('TRI-2'!AB26   ),2),0))=8,"B+",IF((ROUND(TRUNC(('TRI-2'!AB26 ),2),0))=7,"B-",IF((ROUND(TRUNC(('TRI-2'!AB26  ),2),0))=6,"C+",IF((ROUND(TRUNC(('TRI-2'!AB26  ),2),0))=5,"C-",IF((ROUND(TRUNC(('TRI-2'!AB26  ),2),0))=4,"D+",IF((ROUND(TRUNC(('TRI-2'!AB26 ),2),0))=3,"D-",IF((ROUND(TRUNC(('TRI-2'!AB26 ),2),0))=2,"E+",IF((ROUND(TRUNC(('TRI-2'!AB26  ),2),0))&lt;=1,"E-","")))))))))))</f>
        <v>A+</v>
      </c>
      <c r="AC26" s="51" t="str">
        <f>IF(OR('TRI-2'!AC26 ="",'TRI-2'!AC26&lt;0,'TRI-2'!AC26  &gt;10),"",IF((ROUND(TRUNC(('TRI-2'!AC26  ),2),0))=10,"A+",IF((ROUND(TRUNC(('TRI-2'!AC26  ),2),0))=9,"A-",IF((ROUND(TRUNC(('TRI-2'!AC26   ),2),0))=8,"B+",IF((ROUND(TRUNC(('TRI-2'!AC26 ),2),0))=7,"B-",IF((ROUND(TRUNC(('TRI-2'!AC26  ),2),0))=6,"C+",IF((ROUND(TRUNC(('TRI-2'!AC26  ),2),0))=5,"C-",IF((ROUND(TRUNC(('TRI-2'!AC26  ),2),0))=4,"D+",IF((ROUND(TRUNC(('TRI-2'!AC26 ),2),0))=3,"D-",IF((ROUND(TRUNC(('TRI-2'!AC26 ),2),0))=2,"E+",IF((ROUND(TRUNC(('TRI-2'!AC26  ),2),0))&lt;=1,"E-","")))))))))))</f>
        <v>A+</v>
      </c>
      <c r="AD26" s="51" t="str">
        <f>IF(OR('TRI-2'!AD26 ="",'TRI-2'!AD26&lt;0,'TRI-2'!AD26  &gt;10),"",IF((ROUND(TRUNC(('TRI-2'!AD26  ),2),0))=10,"A+",IF((ROUND(TRUNC(('TRI-2'!AD26  ),2),0))=9,"A-",IF((ROUND(TRUNC(('TRI-2'!AD26   ),2),0))=8,"B+",IF((ROUND(TRUNC(('TRI-2'!AD26 ),2),0))=7,"B-",IF((ROUND(TRUNC(('TRI-2'!AD26  ),2),0))=6,"C+",IF((ROUND(TRUNC(('TRI-2'!AD26  ),2),0))=5,"C-",IF((ROUND(TRUNC(('TRI-2'!AD26  ),2),0))=4,"D+",IF((ROUND(TRUNC(('TRI-2'!AD26 ),2),0))=3,"D-",IF((ROUND(TRUNC(('TRI-2'!AD26 ),2),0))=2,"E+",IF((ROUND(TRUNC(('TRI-2'!AD26  ),2),0))&lt;=1,"E-","")))))))))))</f>
        <v>A+</v>
      </c>
      <c r="AE26" s="51" t="str">
        <f>IF(OR('TRI-2'!AE26 ="",'TRI-2'!AE26&lt;0,'TRI-2'!AE26  &gt;10),"",IF((ROUND(TRUNC(('TRI-2'!AE26  ),2),0))=10,"A+",IF((ROUND(TRUNC(('TRI-2'!AE26  ),2),0))=9,"A-",IF((ROUND(TRUNC(('TRI-2'!AE26   ),2),0))=8,"B+",IF((ROUND(TRUNC(('TRI-2'!AE26 ),2),0))=7,"B-",IF((ROUND(TRUNC(('TRI-2'!AE26  ),2),0))=6,"C+",IF((ROUND(TRUNC(('TRI-2'!AE26  ),2),0))=5,"C-",IF((ROUND(TRUNC(('TRI-2'!AE26  ),2),0))=4,"D+",IF((ROUND(TRUNC(('TRI-2'!AE26 ),2),0))=3,"D-",IF((ROUND(TRUNC(('TRI-2'!AE26 ),2),0))=2,"E+",IF((ROUND(TRUNC(('TRI-2'!AE26  ),2),0))&lt;=1,"E-","")))))))))))</f>
        <v>A+</v>
      </c>
      <c r="AF26" s="51" t="str">
        <f>IF(OR('TRI-2'!AF26 ="",'TRI-2'!AF26&lt;0,'TRI-2'!AF26  &gt;10),"",IF((ROUND(TRUNC(('TRI-2'!AF26  ),2),0))=10,"A+",IF((ROUND(TRUNC(('TRI-2'!AF26  ),2),0))=9,"A-",IF((ROUND(TRUNC(('TRI-2'!AF26   ),2),0))=8,"B+",IF((ROUND(TRUNC(('TRI-2'!AF26 ),2),0))=7,"B-",IF((ROUND(TRUNC(('TRI-2'!AF26  ),2),0))=6,"C+",IF((ROUND(TRUNC(('TRI-2'!AF26  ),2),0))=5,"C-",IF((ROUND(TRUNC(('TRI-2'!AF26  ),2),0))=4,"D+",IF((ROUND(TRUNC(('TRI-2'!AF26 ),2),0))=3,"D-",IF((ROUND(TRUNC(('TRI-2'!AF26 ),2),0))=2,"E+",IF((ROUND(TRUNC(('TRI-2'!AF26  ),2),0))&lt;=1,"E-","")))))))))))</f>
        <v>A+</v>
      </c>
      <c r="AG26" s="51" t="str">
        <f>IF(OR('TRI-2'!AG26 ="",'TRI-2'!AG26&lt;0,'TRI-2'!AG26  &gt;10),"",IF((ROUND(TRUNC(('TRI-2'!AG26  ),2),0))=10,"A+",IF((ROUND(TRUNC(('TRI-2'!AG26  ),2),0))=9,"A-",IF((ROUND(TRUNC(('TRI-2'!AG26   ),2),0))=8,"B+",IF((ROUND(TRUNC(('TRI-2'!AG26 ),2),0))=7,"B-",IF((ROUND(TRUNC(('TRI-2'!AG26  ),2),0))=6,"C+",IF((ROUND(TRUNC(('TRI-2'!AG26  ),2),0))=5,"C-",IF((ROUND(TRUNC(('TRI-2'!AG26  ),2),0))=4,"D+",IF((ROUND(TRUNC(('TRI-2'!AG26 ),2),0))=3,"D-",IF((ROUND(TRUNC(('TRI-2'!AG26 ),2),0))=2,"E+",IF((ROUND(TRUNC(('TRI-2'!AG26  ),2),0))&lt;=1,"E-","")))))))))))</f>
        <v>A+</v>
      </c>
      <c r="AH26" s="51" t="str">
        <f>IF(OR('TRI-2'!AH26 ="",'TRI-2'!AH26&lt;0,'TRI-2'!AH26  &gt;10),"",IF((ROUND(TRUNC(('TRI-2'!AH26  ),2),0))=10,"A+",IF((ROUND(TRUNC(('TRI-2'!AH26  ),2),0))=9,"A-",IF((ROUND(TRUNC(('TRI-2'!AH26   ),2),0))=8,"B+",IF((ROUND(TRUNC(('TRI-2'!AH26 ),2),0))=7,"B-",IF((ROUND(TRUNC(('TRI-2'!AH26  ),2),0))=6,"C+",IF((ROUND(TRUNC(('TRI-2'!AH26  ),2),0))=5,"C-",IF((ROUND(TRUNC(('TRI-2'!AH26  ),2),0))=4,"D+",IF((ROUND(TRUNC(('TRI-2'!AH26 ),2),0))=3,"D-",IF((ROUND(TRUNC(('TRI-2'!AH26 ),2),0))=2,"E+",IF((ROUND(TRUNC(('TRI-2'!AH26  ),2),0))&lt;=1,"E-","")))))))))))</f>
        <v>A+</v>
      </c>
      <c r="AI26" s="51" t="str">
        <f>IF(OR('TRI-2'!AI26 ="",'TRI-2'!AI26&lt;0,'TRI-2'!AI26  &gt;10),"",IF((ROUND(TRUNC(('TRI-2'!AI26  ),2),0))=10,"A+",IF((ROUND(TRUNC(('TRI-2'!AI26  ),2),0))=9,"A-",IF((ROUND(TRUNC(('TRI-2'!AI26   ),2),0))=8,"B+",IF((ROUND(TRUNC(('TRI-2'!AI26 ),2),0))=7,"B-",IF((ROUND(TRUNC(('TRI-2'!AI26  ),2),0))=6,"C+",IF((ROUND(TRUNC(('TRI-2'!AI26  ),2),0))=5,"C-",IF((ROUND(TRUNC(('TRI-2'!AI26  ),2),0))=4,"D+",IF((ROUND(TRUNC(('TRI-2'!AI26 ),2),0))=3,"D-",IF((ROUND(TRUNC(('TRI-2'!AI26 ),2),0))=2,"E+",IF((ROUND(TRUNC(('TRI-2'!AI26  ),2),0))&lt;=1,"E-","")))))))))))</f>
        <v>A+</v>
      </c>
      <c r="AJ26" s="51" t="str">
        <f>IF(OR('TRI-2'!AJ26 ="",'TRI-2'!AJ26&lt;0,'TRI-2'!AJ26  &gt;10),"",IF((ROUND(TRUNC(('TRI-2'!AJ26  ),2),0))=10,"A+",IF((ROUND(TRUNC(('TRI-2'!AJ26  ),2),0))=9,"A-",IF((ROUND(TRUNC(('TRI-2'!AJ26   ),2),0))=8,"B+",IF((ROUND(TRUNC(('TRI-2'!AJ26 ),2),0))=7,"B-",IF((ROUND(TRUNC(('TRI-2'!AJ26  ),2),0))=6,"C+",IF((ROUND(TRUNC(('TRI-2'!AJ26  ),2),0))=5,"C-",IF((ROUND(TRUNC(('TRI-2'!AJ26  ),2),0))=4,"D+",IF((ROUND(TRUNC(('TRI-2'!AJ26 ),2),0))=3,"D-",IF((ROUND(TRUNC(('TRI-2'!AJ26 ),2),0))=2,"E+",IF((ROUND(TRUNC(('TRI-2'!AJ26  ),2),0))&lt;=1,"E-","")))))))))))</f>
        <v>A+</v>
      </c>
      <c r="AK26" s="51" t="str">
        <f>IF(OR('TRI-2'!AK26 ="",'TRI-2'!AK26&lt;0,'TRI-2'!AK26  &gt;10),"",IF((ROUND(TRUNC(('TRI-2'!AK26  ),2),0))=10,"A+",IF((ROUND(TRUNC(('TRI-2'!AK26  ),2),0))=9,"A-",IF((ROUND(TRUNC(('TRI-2'!AK26   ),2),0))=8,"B+",IF((ROUND(TRUNC(('TRI-2'!AK26 ),2),0))=7,"B-",IF((ROUND(TRUNC(('TRI-2'!AK26  ),2),0))=6,"C+",IF((ROUND(TRUNC(('TRI-2'!AK26  ),2),0))=5,"C-",IF((ROUND(TRUNC(('TRI-2'!AK26  ),2),0))=4,"D+",IF((ROUND(TRUNC(('TRI-2'!AK26 ),2),0))=3,"D-",IF((ROUND(TRUNC(('TRI-2'!AK26 ),2),0))=2,"E+",IF((ROUND(TRUNC(('TRI-2'!AK26  ),2),0))&lt;=1,"E-","")))))))))))</f>
        <v>A+</v>
      </c>
      <c r="AL26" s="51" t="str">
        <f>IF(OR('TRI-2'!AL26 ="",'TRI-2'!AL26&lt;0,'TRI-2'!AL26  &gt;10),"",IF((ROUND(TRUNC(('TRI-2'!AL26  ),2),0))=10,"A+",IF((ROUND(TRUNC(('TRI-2'!AL26  ),2),0))=9,"A-",IF((ROUND(TRUNC(('TRI-2'!AL26   ),2),0))=8,"B+",IF((ROUND(TRUNC(('TRI-2'!AL26 ),2),0))=7,"B-",IF((ROUND(TRUNC(('TRI-2'!AL26  ),2),0))=6,"C+",IF((ROUND(TRUNC(('TRI-2'!AL26  ),2),0))=5,"C-",IF((ROUND(TRUNC(('TRI-2'!AL26  ),2),0))=4,"D+",IF((ROUND(TRUNC(('TRI-2'!AL26 ),2),0))=3,"D-",IF((ROUND(TRUNC(('TRI-2'!AL26 ),2),0))=2,"E+",IF((ROUND(TRUNC(('TRI-2'!AL26  ),2),0))&lt;=1,"E-","")))))))))))</f>
        <v>A+</v>
      </c>
      <c r="AM26" s="51" t="str">
        <f>IF(OR('TRI-2'!AM26 ="",'TRI-2'!AM26&lt;0,'TRI-2'!AM26  &gt;10),"",IF((ROUND(TRUNC(('TRI-2'!AM26  ),2),0))=10,"A+",IF((ROUND(TRUNC(('TRI-2'!AM26  ),2),0))=9,"A-",IF((ROUND(TRUNC(('TRI-2'!AM26   ),2),0))=8,"B+",IF((ROUND(TRUNC(('TRI-2'!AM26 ),2),0))=7,"B-",IF((ROUND(TRUNC(('TRI-2'!AM26  ),2),0))=6,"C+",IF((ROUND(TRUNC(('TRI-2'!AM26  ),2),0))=5,"C-",IF((ROUND(TRUNC(('TRI-2'!AM26  ),2),0))=4,"D+",IF((ROUND(TRUNC(('TRI-2'!AM26 ),2),0))=3,"D-",IF((ROUND(TRUNC(('TRI-2'!AM26 ),2),0))=2,"E+",IF((ROUND(TRUNC(('TRI-2'!AM26  ),2),0))&lt;=1,"E-","")))))))))))</f>
        <v>A+</v>
      </c>
      <c r="AN26" s="51" t="str">
        <f>IF(OR('TRI-2'!AN26 ="",'TRI-2'!AN26&lt;0,'TRI-2'!AN26  &gt;10),"",IF((ROUND(TRUNC(('TRI-2'!AN26  ),2),0))=10,"A+",IF((ROUND(TRUNC(('TRI-2'!AN26  ),2),0))=9,"A-",IF((ROUND(TRUNC(('TRI-2'!AN26   ),2),0))=8,"B+",IF((ROUND(TRUNC(('TRI-2'!AN26 ),2),0))=7,"B-",IF((ROUND(TRUNC(('TRI-2'!AN26  ),2),0))=6,"C+",IF((ROUND(TRUNC(('TRI-2'!AN26  ),2),0))=5,"C-",IF((ROUND(TRUNC(('TRI-2'!AN26  ),2),0))=4,"D+",IF((ROUND(TRUNC(('TRI-2'!AN26 ),2),0))=3,"D-",IF((ROUND(TRUNC(('TRI-2'!AN26 ),2),0))=2,"E+",IF((ROUND(TRUNC(('TRI-2'!AN26  ),2),0))&lt;=1,"E-","")))))))))))</f>
        <v>A+</v>
      </c>
      <c r="AO26" s="51" t="str">
        <f>IF(OR('TRI-2'!AO26 ="",'TRI-2'!AO26&lt;0,'TRI-2'!AO26  &gt;10),"",IF((ROUND(TRUNC(('TRI-2'!AO26  ),2),0))=10,"A+",IF((ROUND(TRUNC(('TRI-2'!AO26  ),2),0))=9,"A-",IF((ROUND(TRUNC(('TRI-2'!AO26   ),2),0))=8,"B+",IF((ROUND(TRUNC(('TRI-2'!AO26 ),2),0))=7,"B-",IF((ROUND(TRUNC(('TRI-2'!AO26  ),2),0))=6,"C+",IF((ROUND(TRUNC(('TRI-2'!AO26  ),2),0))=5,"C-",IF((ROUND(TRUNC(('TRI-2'!AO26  ),2),0))=4,"D+",IF((ROUND(TRUNC(('TRI-2'!AO26 ),2),0))=3,"D-",IF((ROUND(TRUNC(('TRI-2'!AO26 ),2),0))=2,"E+",IF((ROUND(TRUNC(('TRI-2'!AO26  ),2),0))&lt;=1,"E-","")))))))))))</f>
        <v>A+</v>
      </c>
      <c r="AP26" s="51" t="str">
        <f>IF(OR('TRI-2'!AP26 ="",'TRI-2'!AP26&lt;0,'TRI-2'!AP26  &gt;10),"",IF((ROUND(TRUNC(('TRI-2'!AP26  ),2),0))=10,"A+",IF((ROUND(TRUNC(('TRI-2'!AP26  ),2),0))=9,"A-",IF((ROUND(TRUNC(('TRI-2'!AP26   ),2),0))=8,"B+",IF((ROUND(TRUNC(('TRI-2'!AP26 ),2),0))=7,"B-",IF((ROUND(TRUNC(('TRI-2'!AP26  ),2),0))=6,"C+",IF((ROUND(TRUNC(('TRI-2'!AP26  ),2),0))=5,"C-",IF((ROUND(TRUNC(('TRI-2'!AP26  ),2),0))=4,"D+",IF((ROUND(TRUNC(('TRI-2'!AP26 ),2),0))=3,"D-",IF((ROUND(TRUNC(('TRI-2'!AP26 ),2),0))=2,"E+",IF((ROUND(TRUNC(('TRI-2'!AP26  ),2),0))&lt;=1,"E-","")))))))))))</f>
        <v>A+</v>
      </c>
      <c r="AQ26" s="51" t="str">
        <f>IF(OR('TRI-2'!AQ26 ="",'TRI-2'!AQ26&lt;0,'TRI-2'!AQ26  &gt;10),"",IF((ROUND(TRUNC(('TRI-2'!AQ26  ),2),0))=10,"A+",IF((ROUND(TRUNC(('TRI-2'!AQ26  ),2),0))=9,"A-",IF((ROUND(TRUNC(('TRI-2'!AQ26   ),2),0))=8,"B+",IF((ROUND(TRUNC(('TRI-2'!AQ26 ),2),0))=7,"B-",IF((ROUND(TRUNC(('TRI-2'!AQ26  ),2),0))=6,"C+",IF((ROUND(TRUNC(('TRI-2'!AQ26  ),2),0))=5,"C-",IF((ROUND(TRUNC(('TRI-2'!AQ26  ),2),0))=4,"D+",IF((ROUND(TRUNC(('TRI-2'!AQ26 ),2),0))=3,"D-",IF((ROUND(TRUNC(('TRI-2'!AQ26 ),2),0))=2,"E+",IF((ROUND(TRUNC(('TRI-2'!AQ26  ),2),0))&lt;=1,"E-","")))))))))))</f>
        <v>A+</v>
      </c>
      <c r="AR26" s="51" t="str">
        <f>IF(OR('TRI-2'!AR26 ="",'TRI-2'!AR26&lt;0,'TRI-2'!AR26  &gt;10),"",IF((ROUND(TRUNC(('TRI-2'!AR26  ),2),0))=10,"A+",IF((ROUND(TRUNC(('TRI-2'!AR26  ),2),0))=9,"A-",IF((ROUND(TRUNC(('TRI-2'!AR26   ),2),0))=8,"B+",IF((ROUND(TRUNC(('TRI-2'!AR26 ),2),0))=7,"B-",IF((ROUND(TRUNC(('TRI-2'!AR26  ),2),0))=6,"C+",IF((ROUND(TRUNC(('TRI-2'!AR26  ),2),0))=5,"C-",IF((ROUND(TRUNC(('TRI-2'!AR26  ),2),0))=4,"D+",IF((ROUND(TRUNC(('TRI-2'!AR26 ),2),0))=3,"D-",IF((ROUND(TRUNC(('TRI-2'!AR26 ),2),0))=2,"E+",IF((ROUND(TRUNC(('TRI-2'!AR26  ),2),0))&lt;=1,"E-","")))))))))))</f>
        <v>A+</v>
      </c>
      <c r="AS26" s="51" t="str">
        <f>IF(OR('TRI-2'!AS26 ="",'TRI-2'!AS26&lt;0,'TRI-2'!AS26  &gt;10),"",IF((ROUND(TRUNC(('TRI-2'!AS26  ),2),0))=10,"A+",IF((ROUND(TRUNC(('TRI-2'!AS26  ),2),0))=9,"A-",IF((ROUND(TRUNC(('TRI-2'!AS26   ),2),0))=8,"B+",IF((ROUND(TRUNC(('TRI-2'!AS26 ),2),0))=7,"B-",IF((ROUND(TRUNC(('TRI-2'!AS26  ),2),0))=6,"C+",IF((ROUND(TRUNC(('TRI-2'!AS26  ),2),0))=5,"C-",IF((ROUND(TRUNC(('TRI-2'!AS26  ),2),0))=4,"D+",IF((ROUND(TRUNC(('TRI-2'!AS26 ),2),0))=3,"D-",IF((ROUND(TRUNC(('TRI-2'!AS26 ),2),0))=2,"E+",IF((ROUND(TRUNC(('TRI-2'!AS26  ),2),0))&lt;=1,"E-","")))))))))))</f>
        <v>A+</v>
      </c>
      <c r="AT26" s="51" t="str">
        <f>IF(OR('TRI-2'!AT26 ="",'TRI-2'!AT26&lt;0,'TRI-2'!AT26  &gt;10),"",IF((ROUND(TRUNC(('TRI-2'!AT26  ),2),0))=10,"A+",IF((ROUND(TRUNC(('TRI-2'!AT26  ),2),0))=9,"A-",IF((ROUND(TRUNC(('TRI-2'!AT26   ),2),0))=8,"B+",IF((ROUND(TRUNC(('TRI-2'!AT26 ),2),0))=7,"B-",IF((ROUND(TRUNC(('TRI-2'!AT26  ),2),0))=6,"C+",IF((ROUND(TRUNC(('TRI-2'!AT26  ),2),0))=5,"C-",IF((ROUND(TRUNC(('TRI-2'!AT26  ),2),0))=4,"D+",IF((ROUND(TRUNC(('TRI-2'!AT26 ),2),0))=3,"D-",IF((ROUND(TRUNC(('TRI-2'!AT26 ),2),0))=2,"E+",IF((ROUND(TRUNC(('TRI-2'!AT26  ),2),0))&lt;=1,"E-","")))))))))))</f>
        <v>A+</v>
      </c>
      <c r="AU26" s="51" t="str">
        <f>IF(OR('TRI-2'!AU26 ="",'TRI-2'!AU26&lt;0,'TRI-2'!AU26  &gt;10),"",IF((ROUND(TRUNC(('TRI-2'!AU26  ),2),0))=10,"A+",IF((ROUND(TRUNC(('TRI-2'!AU26  ),2),0))=9,"A-",IF((ROUND(TRUNC(('TRI-2'!AU26   ),2),0))=8,"B+",IF((ROUND(TRUNC(('TRI-2'!AU26 ),2),0))=7,"B-",IF((ROUND(TRUNC(('TRI-2'!AU26  ),2),0))=6,"C+",IF((ROUND(TRUNC(('TRI-2'!AU26  ),2),0))=5,"C-",IF((ROUND(TRUNC(('TRI-2'!AU26  ),2),0))=4,"D+",IF((ROUND(TRUNC(('TRI-2'!AU26 ),2),0))=3,"D-",IF((ROUND(TRUNC(('TRI-2'!AU26 ),2),0))=2,"E+",IF((ROUND(TRUNC(('TRI-2'!AU26  ),2),0))&lt;=1,"E-","")))))))))))</f>
        <v>A+</v>
      </c>
      <c r="AV26" s="51" t="str">
        <f>IF(OR('TRI-2'!AV26 ="",'TRI-2'!AV26&lt;0,'TRI-2'!AV26  &gt;10),"",IF((ROUND(TRUNC(('TRI-2'!AV26  ),2),0))=10,"A+",IF((ROUND(TRUNC(('TRI-2'!AV26  ),2),0))=9,"A-",IF((ROUND(TRUNC(('TRI-2'!AV26   ),2),0))=8,"B+",IF((ROUND(TRUNC(('TRI-2'!AV26 ),2),0))=7,"B-",IF((ROUND(TRUNC(('TRI-2'!AV26  ),2),0))=6,"C+",IF((ROUND(TRUNC(('TRI-2'!AV26  ),2),0))=5,"C-",IF((ROUND(TRUNC(('TRI-2'!AV26  ),2),0))=4,"D+",IF((ROUND(TRUNC(('TRI-2'!AV26 ),2),0))=3,"D-",IF((ROUND(TRUNC(('TRI-2'!AV26 ),2),0))=2,"E+",IF((ROUND(TRUNC(('TRI-2'!AV26  ),2),0))&lt;=1,"E-","")))))))))))</f>
        <v>A+</v>
      </c>
      <c r="AW26" s="51" t="str">
        <f>IF(OR('TRI-2'!AW26 ="",'TRI-2'!AW26&lt;0,'TRI-2'!AW26  &gt;10),"",IF((ROUND(TRUNC(('TRI-2'!AW26  ),2),0))=10,"A+",IF((ROUND(TRUNC(('TRI-2'!AW26  ),2),0))=9,"A-",IF((ROUND(TRUNC(('TRI-2'!AW26   ),2),0))=8,"B+",IF((ROUND(TRUNC(('TRI-2'!AW26 ),2),0))=7,"B-",IF((ROUND(TRUNC(('TRI-2'!AW26  ),2),0))=6,"C+",IF((ROUND(TRUNC(('TRI-2'!AW26  ),2),0))=5,"C-",IF((ROUND(TRUNC(('TRI-2'!AW26  ),2),0))=4,"D+",IF((ROUND(TRUNC(('TRI-2'!AW26 ),2),0))=3,"D-",IF((ROUND(TRUNC(('TRI-2'!AW26 ),2),0))=2,"E+",IF((ROUND(TRUNC(('TRI-2'!AW26  ),2),0))&lt;=1,"E-","")))))))))))</f>
        <v>A+</v>
      </c>
      <c r="AX26" s="51" t="str">
        <f>IF(OR('TRI-2'!AX26 ="",'TRI-2'!AX26&lt;0,'TRI-2'!AX26  &gt;10),"",IF((ROUND(TRUNC(('TRI-2'!AX26  ),2),0))=10,"A+",IF((ROUND(TRUNC(('TRI-2'!AX26  ),2),0))=9,"A-",IF((ROUND(TRUNC(('TRI-2'!AX26   ),2),0))=8,"B+",IF((ROUND(TRUNC(('TRI-2'!AX26 ),2),0))=7,"B-",IF((ROUND(TRUNC(('TRI-2'!AX26  ),2),0))=6,"C+",IF((ROUND(TRUNC(('TRI-2'!AX26  ),2),0))=5,"C-",IF((ROUND(TRUNC(('TRI-2'!AX26  ),2),0))=4,"D+",IF((ROUND(TRUNC(('TRI-2'!AX26 ),2),0))=3,"D-",IF((ROUND(TRUNC(('TRI-2'!AX26 ),2),0))=2,"E+",IF((ROUND(TRUNC(('TRI-2'!AX26  ),2),0))&lt;=1,"E-","")))))))))))</f>
        <v>A+</v>
      </c>
      <c r="AY26" s="51" t="str">
        <f>IF(OR('TRI-2'!AY26 ="",'TRI-2'!AY26&lt;0,'TRI-2'!AY26  &gt;10),"",IF((ROUND(TRUNC(('TRI-2'!AY26  ),2),0))=10,"A+",IF((ROUND(TRUNC(('TRI-2'!AY26  ),2),0))=9,"A-",IF((ROUND(TRUNC(('TRI-2'!AY26   ),2),0))=8,"B+",IF((ROUND(TRUNC(('TRI-2'!AY26 ),2),0))=7,"B-",IF((ROUND(TRUNC(('TRI-2'!AY26  ),2),0))=6,"C+",IF((ROUND(TRUNC(('TRI-2'!AY26  ),2),0))=5,"C-",IF((ROUND(TRUNC(('TRI-2'!AY26  ),2),0))=4,"D+",IF((ROUND(TRUNC(('TRI-2'!AY26 ),2),0))=3,"D-",IF((ROUND(TRUNC(('TRI-2'!AY26 ),2),0))=2,"E+",IF((ROUND(TRUNC(('TRI-2'!AY26  ),2),0))&lt;=1,"E-","")))))))))))</f>
        <v>A+</v>
      </c>
      <c r="AZ26" s="51" t="str">
        <f>IF(OR('TRI-2'!AZ26 ="",'TRI-2'!AZ26&lt;0,'TRI-2'!AZ26  &gt;10),"",IF((ROUND(TRUNC(('TRI-2'!AZ26  ),2),0))=10,"A+",IF((ROUND(TRUNC(('TRI-2'!AZ26  ),2),0))=9,"A-",IF((ROUND(TRUNC(('TRI-2'!AZ26   ),2),0))=8,"B+",IF((ROUND(TRUNC(('TRI-2'!AZ26 ),2),0))=7,"B-",IF((ROUND(TRUNC(('TRI-2'!AZ26  ),2),0))=6,"C+",IF((ROUND(TRUNC(('TRI-2'!AZ26  ),2),0))=5,"C-",IF((ROUND(TRUNC(('TRI-2'!AZ26  ),2),0))=4,"D+",IF((ROUND(TRUNC(('TRI-2'!AZ26 ),2),0))=3,"D-",IF((ROUND(TRUNC(('TRI-2'!AZ26 ),2),0))=2,"E+",IF((ROUND(TRUNC(('TRI-2'!AZ26  ),2),0))&lt;=1,"E-","")))))))))))</f>
        <v>A+</v>
      </c>
      <c r="BA26" s="51" t="str">
        <f>IF(OR('TRI-2'!BA26 ="",'TRI-2'!BA26&lt;0,'TRI-2'!BA26  &gt;10),"",IF((ROUND(TRUNC(('TRI-2'!BA26  ),2),0))=10,"A+",IF((ROUND(TRUNC(('TRI-2'!BA26  ),2),0))=9,"A-",IF((ROUND(TRUNC(('TRI-2'!BA26   ),2),0))=8,"B+",IF((ROUND(TRUNC(('TRI-2'!BA26 ),2),0))=7,"B-",IF((ROUND(TRUNC(('TRI-2'!BA26  ),2),0))=6,"C+",IF((ROUND(TRUNC(('TRI-2'!BA26  ),2),0))=5,"C-",IF((ROUND(TRUNC(('TRI-2'!BA26  ),2),0))=4,"D+",IF((ROUND(TRUNC(('TRI-2'!BA26 ),2),0))=3,"D-",IF((ROUND(TRUNC(('TRI-2'!BA26 ),2),0))=2,"E+",IF((ROUND(TRUNC(('TRI-2'!BA26  ),2),0))&lt;=1,"E-","")))))))))))</f>
        <v>A+</v>
      </c>
      <c r="BB26" s="51" t="str">
        <f>IF(OR('TRI-2'!BB26 ="",'TRI-2'!BB26&lt;0,'TRI-2'!BB26  &gt;10),"",IF((ROUND(TRUNC(('TRI-2'!BB26  ),2),0))=10,"A+",IF((ROUND(TRUNC(('TRI-2'!BB26  ),2),0))=9,"A-",IF((ROUND(TRUNC(('TRI-2'!BB26   ),2),0))=8,"B+",IF((ROUND(TRUNC(('TRI-2'!BB26 ),2),0))=7,"B-",IF((ROUND(TRUNC(('TRI-2'!BB26  ),2),0))=6,"C+",IF((ROUND(TRUNC(('TRI-2'!BB26  ),2),0))=5,"C-",IF((ROUND(TRUNC(('TRI-2'!BB26  ),2),0))=4,"D+",IF((ROUND(TRUNC(('TRI-2'!BB26 ),2),0))=3,"D-",IF((ROUND(TRUNC(('TRI-2'!BB26 ),2),0))=2,"E+",IF((ROUND(TRUNC(('TRI-2'!BB26  ),2),0))&lt;=1,"E-","")))))))))))</f>
        <v>A+</v>
      </c>
      <c r="BC26" s="51" t="str">
        <f>IF(OR('TRI-2'!BC26 ="",'TRI-2'!BC26&lt;0,'TRI-2'!BC26  &gt;10),"",IF((ROUND(TRUNC(('TRI-2'!BC26  ),2),0))=10,"A+",IF((ROUND(TRUNC(('TRI-2'!BC26  ),2),0))=9,"A-",IF((ROUND(TRUNC(('TRI-2'!BC26   ),2),0))=8,"B+",IF((ROUND(TRUNC(('TRI-2'!BC26 ),2),0))=7,"B-",IF((ROUND(TRUNC(('TRI-2'!BC26  ),2),0))=6,"C+",IF((ROUND(TRUNC(('TRI-2'!BC26  ),2),0))=5,"C-",IF((ROUND(TRUNC(('TRI-2'!BC26  ),2),0))=4,"D+",IF((ROUND(TRUNC(('TRI-2'!BC26 ),2),0))=3,"D-",IF((ROUND(TRUNC(('TRI-2'!BC26 ),2),0))=2,"E+",IF((ROUND(TRUNC(('TRI-2'!BC26  ),2),0))&lt;=1,"E-","")))))))))))</f>
        <v>A+</v>
      </c>
      <c r="BD26" s="51" t="str">
        <f>IF(OR('TRI-2'!BD26 ="",'TRI-2'!BD26&lt;0,'TRI-2'!BD26  &gt;10),"",IF((ROUND(TRUNC(('TRI-2'!BD26  ),2),0))=10,"A+",IF((ROUND(TRUNC(('TRI-2'!BD26  ),2),0))=9,"A-",IF((ROUND(TRUNC(('TRI-2'!BD26   ),2),0))=8,"B+",IF((ROUND(TRUNC(('TRI-2'!BD26 ),2),0))=7,"B-",IF((ROUND(TRUNC(('TRI-2'!BD26  ),2),0))=6,"C+",IF((ROUND(TRUNC(('TRI-2'!BD26  ),2),0))=5,"C-",IF((ROUND(TRUNC(('TRI-2'!BD26  ),2),0))=4,"D+",IF((ROUND(TRUNC(('TRI-2'!BD26 ),2),0))=3,"D-",IF((ROUND(TRUNC(('TRI-2'!BD26 ),2),0))=2,"E+",IF((ROUND(TRUNC(('TRI-2'!BD26  ),2),0))&lt;=1,"E-","")))))))))))</f>
        <v>A+</v>
      </c>
      <c r="BE26" s="51" t="str">
        <f>IF(OR('TRI-2'!BE26 ="",'TRI-2'!BE26&lt;0,'TRI-2'!BE26  &gt;10),"",IF((ROUND(TRUNC(('TRI-2'!BE26  ),2),0))=10,"A+",IF((ROUND(TRUNC(('TRI-2'!BE26  ),2),0))=9,"A-",IF((ROUND(TRUNC(('TRI-2'!BE26   ),2),0))=8,"B+",IF((ROUND(TRUNC(('TRI-2'!BE26 ),2),0))=7,"B-",IF((ROUND(TRUNC(('TRI-2'!BE26  ),2),0))=6,"C+",IF((ROUND(TRUNC(('TRI-2'!BE26  ),2),0))=5,"C-",IF((ROUND(TRUNC(('TRI-2'!BE26  ),2),0))=4,"D+",IF((ROUND(TRUNC(('TRI-2'!BE26 ),2),0))=3,"D-",IF((ROUND(TRUNC(('TRI-2'!BE26 ),2),0))=2,"E+",IF((ROUND(TRUNC(('TRI-2'!BE26  ),2),0))&lt;=1,"E-","")))))))))))</f>
        <v>A+</v>
      </c>
      <c r="BF26" s="51" t="str">
        <f>IF(OR('TRI-2'!BF26 ="",'TRI-2'!BF26&lt;0,'TRI-2'!BF26  &gt;10),"",IF((ROUND(TRUNC(('TRI-2'!BF26  ),2),0))=10,"A+",IF((ROUND(TRUNC(('TRI-2'!BF26  ),2),0))=9,"A-",IF((ROUND(TRUNC(('TRI-2'!BF26   ),2),0))=8,"B+",IF((ROUND(TRUNC(('TRI-2'!BF26 ),2),0))=7,"B-",IF((ROUND(TRUNC(('TRI-2'!BF26  ),2),0))=6,"C+",IF((ROUND(TRUNC(('TRI-2'!BF26  ),2),0))=5,"C-",IF((ROUND(TRUNC(('TRI-2'!BF26  ),2),0))=4,"D+",IF((ROUND(TRUNC(('TRI-2'!BF26 ),2),0))=3,"D-",IF((ROUND(TRUNC(('TRI-2'!BF26 ),2),0))=2,"E+",IF((ROUND(TRUNC(('TRI-2'!BF26  ),2),0))&lt;=1,"E-","")))))))))))</f>
        <v>A+</v>
      </c>
      <c r="BG26" s="51" t="str">
        <f>IF(OR('TRI-2'!BG26 ="",'TRI-2'!BG26&lt;0,'TRI-2'!BG26  &gt;10),"",IF((ROUND(TRUNC(('TRI-2'!BG26  ),2),0))=10,"A+",IF((ROUND(TRUNC(('TRI-2'!BG26  ),2),0))=9,"A-",IF((ROUND(TRUNC(('TRI-2'!BG26   ),2),0))=8,"B+",IF((ROUND(TRUNC(('TRI-2'!BG26 ),2),0))=7,"B-",IF((ROUND(TRUNC(('TRI-2'!BG26  ),2),0))=6,"C+",IF((ROUND(TRUNC(('TRI-2'!BG26  ),2),0))=5,"C-",IF((ROUND(TRUNC(('TRI-2'!BG26  ),2),0))=4,"D+",IF((ROUND(TRUNC(('TRI-2'!BG26 ),2),0))=3,"D-",IF((ROUND(TRUNC(('TRI-2'!BG26 ),2),0))=2,"E+",IF((ROUND(TRUNC(('TRI-2'!BG26  ),2),0))&lt;=1,"E-","")))))))))))</f>
        <v>A+</v>
      </c>
      <c r="BH26" s="51" t="str">
        <f>IF(OR('TRI-2'!BH26 ="",'TRI-2'!BH26&lt;0,'TRI-2'!BH26  &gt;10),"",IF((ROUND(TRUNC(('TRI-2'!BH26  ),2),0))=10,"A+",IF((ROUND(TRUNC(('TRI-2'!BH26  ),2),0))=9,"A-",IF((ROUND(TRUNC(('TRI-2'!BH26   ),2),0))=8,"B+",IF((ROUND(TRUNC(('TRI-2'!BH26 ),2),0))=7,"B-",IF((ROUND(TRUNC(('TRI-2'!BH26  ),2),0))=6,"C+",IF((ROUND(TRUNC(('TRI-2'!BH26  ),2),0))=5,"C-",IF((ROUND(TRUNC(('TRI-2'!BH26  ),2),0))=4,"D+",IF((ROUND(TRUNC(('TRI-2'!BH26 ),2),0))=3,"D-",IF((ROUND(TRUNC(('TRI-2'!BH26 ),2),0))=2,"E+",IF((ROUND(TRUNC(('TRI-2'!BH26  ),2),0))&lt;=1,"E-","")))))))))))</f>
        <v>A+</v>
      </c>
      <c r="BI26" s="51" t="str">
        <f>IF(OR('TRI-2'!BI26 ="",'TRI-2'!BI26&lt;0,'TRI-2'!BI26  &gt;10),"",IF((ROUND(TRUNC(('TRI-2'!BI26  ),2),0))=10,"A+",IF((ROUND(TRUNC(('TRI-2'!BI26  ),2),0))=9,"A-",IF((ROUND(TRUNC(('TRI-2'!BI26   ),2),0))=8,"B+",IF((ROUND(TRUNC(('TRI-2'!BI26 ),2),0))=7,"B-",IF((ROUND(TRUNC(('TRI-2'!BI26  ),2),0))=6,"C+",IF((ROUND(TRUNC(('TRI-2'!BI26  ),2),0))=5,"C-",IF((ROUND(TRUNC(('TRI-2'!BI26  ),2),0))=4,"D+",IF((ROUND(TRUNC(('TRI-2'!BI26 ),2),0))=3,"D-",IF((ROUND(TRUNC(('TRI-2'!BI26 ),2),0))=2,"E+",IF((ROUND(TRUNC(('TRI-2'!BI26  ),2),0))&lt;=1,"E-","")))))))))))</f>
        <v>A+</v>
      </c>
      <c r="BJ26" s="51" t="str">
        <f>IF(OR('TRI-2'!BJ26 ="",'TRI-2'!BJ26&lt;0,'TRI-2'!BJ26  &gt;10),"",IF((ROUND(TRUNC(('TRI-2'!BJ26  ),2),0))=10,"A+",IF((ROUND(TRUNC(('TRI-2'!BJ26  ),2),0))=9,"A-",IF((ROUND(TRUNC(('TRI-2'!BJ26   ),2),0))=8,"B+",IF((ROUND(TRUNC(('TRI-2'!BJ26 ),2),0))=7,"B-",IF((ROUND(TRUNC(('TRI-2'!BJ26  ),2),0))=6,"C+",IF((ROUND(TRUNC(('TRI-2'!BJ26  ),2),0))=5,"C-",IF((ROUND(TRUNC(('TRI-2'!BJ26  ),2),0))=4,"D+",IF((ROUND(TRUNC(('TRI-2'!BJ26 ),2),0))=3,"D-",IF((ROUND(TRUNC(('TRI-2'!BJ26 ),2),0))=2,"E+",IF((ROUND(TRUNC(('TRI-2'!BJ26  ),2),0))&lt;=1,"E-","")))))))))))</f>
        <v>A+</v>
      </c>
      <c r="BK26" s="51" t="str">
        <f>IF(OR('TRI-2'!BK26 ="",'TRI-2'!BK26&lt;0,'TRI-2'!BK26  &gt;10),"",IF((ROUND(TRUNC(('TRI-2'!BK26  ),2),0))=10,"A+",IF((ROUND(TRUNC(('TRI-2'!BK26  ),2),0))=9,"A-",IF((ROUND(TRUNC(('TRI-2'!BK26   ),2),0))=8,"B+",IF((ROUND(TRUNC(('TRI-2'!BK26 ),2),0))=7,"B-",IF((ROUND(TRUNC(('TRI-2'!BK26  ),2),0))=6,"C+",IF((ROUND(TRUNC(('TRI-2'!BK26  ),2),0))=5,"C-",IF((ROUND(TRUNC(('TRI-2'!BK26  ),2),0))=4,"D+",IF((ROUND(TRUNC(('TRI-2'!BK26 ),2),0))=3,"D-",IF((ROUND(TRUNC(('TRI-2'!BK26 ),2),0))=2,"E+",IF((ROUND(TRUNC(('TRI-2'!BK26  ),2),0))&lt;=1,"E-","")))))))))))</f>
        <v>A+</v>
      </c>
      <c r="BL26" s="51" t="str">
        <f>IF(OR('TRI-2'!BL26 ="",'TRI-2'!BL26&lt;0,'TRI-2'!BL26  &gt;10),"",IF((ROUND(TRUNC(('TRI-2'!BL26  ),2),0))=10,"A+",IF((ROUND(TRUNC(('TRI-2'!BL26  ),2),0))=9,"A-",IF((ROUND(TRUNC(('TRI-2'!BL26   ),2),0))=8,"B+",IF((ROUND(TRUNC(('TRI-2'!BL26 ),2),0))=7,"B-",IF((ROUND(TRUNC(('TRI-2'!BL26  ),2),0))=6,"C+",IF((ROUND(TRUNC(('TRI-2'!BL26  ),2),0))=5,"C-",IF((ROUND(TRUNC(('TRI-2'!BL26  ),2),0))=4,"D+",IF((ROUND(TRUNC(('TRI-2'!BL26 ),2),0))=3,"D-",IF((ROUND(TRUNC(('TRI-2'!BL26 ),2),0))=2,"E+",IF((ROUND(TRUNC(('TRI-2'!BL26  ),2),0))&lt;=1,"E-","")))))))))))</f>
        <v>A+</v>
      </c>
      <c r="BM26" s="51" t="str">
        <f>IF(OR('TRI-2'!BM26 ="",'TRI-2'!BM26&lt;0,'TRI-2'!BM26  &gt;10),"",IF((ROUND(TRUNC(('TRI-2'!BM26  ),2),0))=10,"A+",IF((ROUND(TRUNC(('TRI-2'!BM26  ),2),0))=9,"A-",IF((ROUND(TRUNC(('TRI-2'!BM26   ),2),0))=8,"B+",IF((ROUND(TRUNC(('TRI-2'!BM26 ),2),0))=7,"B-",IF((ROUND(TRUNC(('TRI-2'!BM26  ),2),0))=6,"C+",IF((ROUND(TRUNC(('TRI-2'!BM26  ),2),0))=5,"C-",IF((ROUND(TRUNC(('TRI-2'!BM26  ),2),0))=4,"D+",IF((ROUND(TRUNC(('TRI-2'!BM26 ),2),0))=3,"D-",IF((ROUND(TRUNC(('TRI-2'!BM26 ),2),0))=2,"E+",IF((ROUND(TRUNC(('TRI-2'!BM26  ),2),0))&lt;=1,"E-","")))))))))))</f>
        <v>A+</v>
      </c>
      <c r="BN26" s="51" t="str">
        <f>IF(OR('TRI-2'!BN26 ="",'TRI-2'!BN26&lt;0,'TRI-2'!BN26  &gt;10),"",IF((ROUND(TRUNC(('TRI-2'!BN26  ),2),0))=10,"A+",IF((ROUND(TRUNC(('TRI-2'!BN26  ),2),0))=9,"A-",IF((ROUND(TRUNC(('TRI-2'!BN26   ),2),0))=8,"B+",IF((ROUND(TRUNC(('TRI-2'!BN26 ),2),0))=7,"B-",IF((ROUND(TRUNC(('TRI-2'!BN26  ),2),0))=6,"C+",IF((ROUND(TRUNC(('TRI-2'!BN26  ),2),0))=5,"C-",IF((ROUND(TRUNC(('TRI-2'!BN26  ),2),0))=4,"D+",IF((ROUND(TRUNC(('TRI-2'!BN26 ),2),0))=3,"D-",IF((ROUND(TRUNC(('TRI-2'!BN26 ),2),0))=2,"E+",IF((ROUND(TRUNC(('TRI-2'!BN26  ),2),0))&lt;=1,"E-","")))))))))))</f>
        <v>A+</v>
      </c>
      <c r="BO26" s="51" t="str">
        <f>IF(OR('TRI-2'!BO26 ="",'TRI-2'!BO26&lt;0,'TRI-2'!BO26  &gt;10),"",IF((ROUND(TRUNC(('TRI-2'!BO26  ),2),0))=10,"A+",IF((ROUND(TRUNC(('TRI-2'!BO26  ),2),0))=9,"A-",IF((ROUND(TRUNC(('TRI-2'!BO26   ),2),0))=8,"B+",IF((ROUND(TRUNC(('TRI-2'!BO26 ),2),0))=7,"B-",IF((ROUND(TRUNC(('TRI-2'!BO26  ),2),0))=6,"C+",IF((ROUND(TRUNC(('TRI-2'!BO26  ),2),0))=5,"C-",IF((ROUND(TRUNC(('TRI-2'!BO26  ),2),0))=4,"D+",IF((ROUND(TRUNC(('TRI-2'!BO26 ),2),0))=3,"D-",IF((ROUND(TRUNC(('TRI-2'!BO26 ),2),0))=2,"E+",IF((ROUND(TRUNC(('TRI-2'!BO26  ),2),0))&lt;=1,"E-","")))))))))))</f>
        <v>A+</v>
      </c>
      <c r="BP26" s="51" t="str">
        <f>IF(OR('TRI-2'!BP26 ="",'TRI-2'!BP26&lt;0,'TRI-2'!BP26  &gt;10),"",IF((ROUND(TRUNC(('TRI-2'!BP26  ),2),0))=10,"A+",IF((ROUND(TRUNC(('TRI-2'!BP26  ),2),0))=9,"A-",IF((ROUND(TRUNC(('TRI-2'!BP26   ),2),0))=8,"B+",IF((ROUND(TRUNC(('TRI-2'!BP26 ),2),0))=7,"B-",IF((ROUND(TRUNC(('TRI-2'!BP26  ),2),0))=6,"C+",IF((ROUND(TRUNC(('TRI-2'!BP26  ),2),0))=5,"C-",IF((ROUND(TRUNC(('TRI-2'!BP26  ),2),0))=4,"D+",IF((ROUND(TRUNC(('TRI-2'!BP26 ),2),0))=3,"D-",IF((ROUND(TRUNC(('TRI-2'!BP26 ),2),0))=2,"E+",IF((ROUND(TRUNC(('TRI-2'!BP26  ),2),0))&lt;=1,"E-","")))))))))))</f>
        <v>A+</v>
      </c>
      <c r="BQ26" s="51" t="str">
        <f>IF(OR('TRI-2'!BQ26 ="",'TRI-2'!BQ26&lt;0,'TRI-2'!BQ26  &gt;10),"",IF((ROUND(TRUNC(('TRI-2'!BQ26  ),2),0))=10,"A+",IF((ROUND(TRUNC(('TRI-2'!BQ26  ),2),0))=9,"A-",IF((ROUND(TRUNC(('TRI-2'!BQ26   ),2),0))=8,"B+",IF((ROUND(TRUNC(('TRI-2'!BQ26 ),2),0))=7,"B-",IF((ROUND(TRUNC(('TRI-2'!BQ26  ),2),0))=6,"C+",IF((ROUND(TRUNC(('TRI-2'!BQ26  ),2),0))=5,"C-",IF((ROUND(TRUNC(('TRI-2'!BQ26  ),2),0))=4,"D+",IF((ROUND(TRUNC(('TRI-2'!BQ26 ),2),0))=3,"D-",IF((ROUND(TRUNC(('TRI-2'!BQ26 ),2),0))=2,"E+",IF((ROUND(TRUNC(('TRI-2'!BQ26  ),2),0))&lt;=1,"E-","")))))))))))</f>
        <v>A+</v>
      </c>
      <c r="BR26" s="51" t="str">
        <f>IF(OR('TRI-2'!BR26 ="",'TRI-2'!BR26&lt;0,'TRI-2'!BR26  &gt;10),"",IF((ROUND(TRUNC(('TRI-2'!BR26  ),2),0))=10,"A+",IF((ROUND(TRUNC(('TRI-2'!BR26  ),2),0))=9,"A-",IF((ROUND(TRUNC(('TRI-2'!BR26   ),2),0))=8,"B+",IF((ROUND(TRUNC(('TRI-2'!BR26 ),2),0))=7,"B-",IF((ROUND(TRUNC(('TRI-2'!BR26  ),2),0))=6,"C+",IF((ROUND(TRUNC(('TRI-2'!BR26  ),2),0))=5,"C-",IF((ROUND(TRUNC(('TRI-2'!BR26  ),2),0))=4,"D+",IF((ROUND(TRUNC(('TRI-2'!BR26 ),2),0))=3,"D-",IF((ROUND(TRUNC(('TRI-2'!BR26 ),2),0))=2,"E+",IF((ROUND(TRUNC(('TRI-2'!BR26  ),2),0))&lt;=1,"E-","")))))))))))</f>
        <v>A+</v>
      </c>
      <c r="BS26" s="51" t="str">
        <f>IF(OR('TRI-2'!BS26 ="",'TRI-2'!BS26&lt;0,'TRI-2'!BS26  &gt;10),"",IF((ROUND(TRUNC(('TRI-2'!BS26  ),2),0))=10,"A+",IF((ROUND(TRUNC(('TRI-2'!BS26  ),2),0))=9,"A-",IF((ROUND(TRUNC(('TRI-2'!BS26   ),2),0))=8,"B+",IF((ROUND(TRUNC(('TRI-2'!BS26 ),2),0))=7,"B-",IF((ROUND(TRUNC(('TRI-2'!BS26  ),2),0))=6,"C+",IF((ROUND(TRUNC(('TRI-2'!BS26  ),2),0))=5,"C-",IF((ROUND(TRUNC(('TRI-2'!BS26  ),2),0))=4,"D+",IF((ROUND(TRUNC(('TRI-2'!BS26 ),2),0))=3,"D-",IF((ROUND(TRUNC(('TRI-2'!BS26 ),2),0))=2,"E+",IF((ROUND(TRUNC(('TRI-2'!BS26  ),2),0))&lt;=1,"E-","")))))))))))</f>
        <v>A+</v>
      </c>
      <c r="BT26" s="51" t="str">
        <f>IF(OR('TRI-2'!BT26 ="",'TRI-2'!BT26&lt;0,'TRI-2'!BT26  &gt;10),"",IF((ROUND(TRUNC(('TRI-2'!BT26  ),2),0))=10,"A+",IF((ROUND(TRUNC(('TRI-2'!BT26  ),2),0))=9,"A-",IF((ROUND(TRUNC(('TRI-2'!BT26   ),2),0))=8,"B+",IF((ROUND(TRUNC(('TRI-2'!BT26 ),2),0))=7,"B-",IF((ROUND(TRUNC(('TRI-2'!BT26  ),2),0))=6,"C+",IF((ROUND(TRUNC(('TRI-2'!BT26  ),2),0))=5,"C-",IF((ROUND(TRUNC(('TRI-2'!BT26  ),2),0))=4,"D+",IF((ROUND(TRUNC(('TRI-2'!BT26 ),2),0))=3,"D-",IF((ROUND(TRUNC(('TRI-2'!BT26 ),2),0))=2,"E+",IF((ROUND(TRUNC(('TRI-2'!BT26  ),2),0))&lt;=1,"E-","")))))))))))</f>
        <v>A+</v>
      </c>
      <c r="BU26" s="51" t="str">
        <f>IF(OR('TRI-2'!BU26 ="",'TRI-2'!BU26&lt;0,'TRI-2'!BU26  &gt;10),"",IF((ROUND(TRUNC(('TRI-2'!BU26  ),2),0))=10,"A+",IF((ROUND(TRUNC(('TRI-2'!BU26  ),2),0))=9,"A-",IF((ROUND(TRUNC(('TRI-2'!BU26   ),2),0))=8,"B+",IF((ROUND(TRUNC(('TRI-2'!BU26 ),2),0))=7,"B-",IF((ROUND(TRUNC(('TRI-2'!BU26  ),2),0))=6,"C+",IF((ROUND(TRUNC(('TRI-2'!BU26  ),2),0))=5,"C-",IF((ROUND(TRUNC(('TRI-2'!BU26  ),2),0))=4,"D+",IF((ROUND(TRUNC(('TRI-2'!BU26 ),2),0))=3,"D-",IF((ROUND(TRUNC(('TRI-2'!BU26 ),2),0))=2,"E+",IF((ROUND(TRUNC(('TRI-2'!BU26  ),2),0))&lt;=1,"E-","")))))))))))</f>
        <v>A+</v>
      </c>
      <c r="BV26" s="51" t="str">
        <f>IF(OR('TRI-2'!BV26 ="",'TRI-2'!BV26&lt;0,'TRI-2'!BV26  &gt;10),"",IF((ROUND(TRUNC(('TRI-2'!BV26  ),2),0))=10,"A+",IF((ROUND(TRUNC(('TRI-2'!BV26  ),2),0))=9,"A-",IF((ROUND(TRUNC(('TRI-2'!BV26   ),2),0))=8,"B+",IF((ROUND(TRUNC(('TRI-2'!BV26 ),2),0))=7,"B-",IF((ROUND(TRUNC(('TRI-2'!BV26  ),2),0))=6,"C+",IF((ROUND(TRUNC(('TRI-2'!BV26  ),2),0))=5,"C-",IF((ROUND(TRUNC(('TRI-2'!BV26  ),2),0))=4,"D+",IF((ROUND(TRUNC(('TRI-2'!BV26 ),2),0))=3,"D-",IF((ROUND(TRUNC(('TRI-2'!BV26 ),2),0))=2,"E+",IF((ROUND(TRUNC(('TRI-2'!BV26  ),2),0))&lt;=1,"E-","")))))))))))</f>
        <v>A+</v>
      </c>
      <c r="BW26" s="51" t="str">
        <f>IF(OR('TRI-2'!BW26 ="",'TRI-2'!BW26&lt;0,'TRI-2'!BW26  &gt;10),"",IF((ROUND(TRUNC(('TRI-2'!BW26  ),2),0))=10,"A+",IF((ROUND(TRUNC(('TRI-2'!BW26  ),2),0))=9,"A-",IF((ROUND(TRUNC(('TRI-2'!BW26   ),2),0))=8,"B+",IF((ROUND(TRUNC(('TRI-2'!BW26 ),2),0))=7,"B-",IF((ROUND(TRUNC(('TRI-2'!BW26  ),2),0))=6,"C+",IF((ROUND(TRUNC(('TRI-2'!BW26  ),2),0))=5,"C-",IF((ROUND(TRUNC(('TRI-2'!BW26  ),2),0))=4,"D+",IF((ROUND(TRUNC(('TRI-2'!BW26 ),2),0))=3,"D-",IF((ROUND(TRUNC(('TRI-2'!BW26 ),2),0))=2,"E+",IF((ROUND(TRUNC(('TRI-2'!BW26  ),2),0))&lt;=1,"E-","")))))))))))</f>
        <v>A+</v>
      </c>
      <c r="BX26" s="51" t="str">
        <f>IF(OR('TRI-2'!BX26 ="",'TRI-2'!BX26&lt;0,'TRI-2'!BX26  &gt;10),"",IF((ROUND(TRUNC(('TRI-2'!BX26  ),2),0))=10,"A+",IF((ROUND(TRUNC(('TRI-2'!BX26  ),2),0))=9,"A-",IF((ROUND(TRUNC(('TRI-2'!BX26   ),2),0))=8,"B+",IF((ROUND(TRUNC(('TRI-2'!BX26 ),2),0))=7,"B-",IF((ROUND(TRUNC(('TRI-2'!BX26  ),2),0))=6,"C+",IF((ROUND(TRUNC(('TRI-2'!BX26  ),2),0))=5,"C-",IF((ROUND(TRUNC(('TRI-2'!BX26  ),2),0))=4,"D+",IF((ROUND(TRUNC(('TRI-2'!BX26 ),2),0))=3,"D-",IF((ROUND(TRUNC(('TRI-2'!BX26 ),2),0))=2,"E+",IF((ROUND(TRUNC(('TRI-2'!BX26  ),2),0))&lt;=1,"E-","")))))))))))</f>
        <v>A+</v>
      </c>
      <c r="BY26" s="51" t="str">
        <f>IF(OR('TRI-2'!BY26 ="",'TRI-2'!BY26&lt;0,'TRI-2'!BY26  &gt;10),"",IF((ROUND(TRUNC(('TRI-2'!BY26  ),2),0))=10,"A+",IF((ROUND(TRUNC(('TRI-2'!BY26  ),2),0))=9,"A-",IF((ROUND(TRUNC(('TRI-2'!BY26   ),2),0))=8,"B+",IF((ROUND(TRUNC(('TRI-2'!BY26 ),2),0))=7,"B-",IF((ROUND(TRUNC(('TRI-2'!BY26  ),2),0))=6,"C+",IF((ROUND(TRUNC(('TRI-2'!BY26  ),2),0))=5,"C-",IF((ROUND(TRUNC(('TRI-2'!BY26  ),2),0))=4,"D+",IF((ROUND(TRUNC(('TRI-2'!BY26 ),2),0))=3,"D-",IF((ROUND(TRUNC(('TRI-2'!BY26 ),2),0))=2,"E+",IF((ROUND(TRUNC(('TRI-2'!BY26  ),2),0))&lt;=1,"E-","")))))))))))</f>
        <v>A+</v>
      </c>
      <c r="BZ26" s="51" t="str">
        <f>IF(OR('TRI-2'!BZ26 ="",'TRI-2'!BZ26&lt;0,'TRI-2'!BZ26  &gt;10),"",IF((ROUND(TRUNC(('TRI-2'!BZ26  ),2),0))=10,"A+",IF((ROUND(TRUNC(('TRI-2'!BZ26  ),2),0))=9,"A-",IF((ROUND(TRUNC(('TRI-2'!BZ26   ),2),0))=8,"B+",IF((ROUND(TRUNC(('TRI-2'!BZ26 ),2),0))=7,"B-",IF((ROUND(TRUNC(('TRI-2'!BZ26  ),2),0))=6,"C+",IF((ROUND(TRUNC(('TRI-2'!BZ26  ),2),0))=5,"C-",IF((ROUND(TRUNC(('TRI-2'!BZ26  ),2),0))=4,"D+",IF((ROUND(TRUNC(('TRI-2'!BZ26 ),2),0))=3,"D-",IF((ROUND(TRUNC(('TRI-2'!BZ26 ),2),0))=2,"E+",IF((ROUND(TRUNC(('TRI-2'!BZ26  ),2),0))&lt;=1,"E-","")))))))))))</f>
        <v>A+</v>
      </c>
      <c r="CA26" s="51" t="str">
        <f>IF(OR('TRI-2'!CA26 ="",'TRI-2'!CA26&lt;0,'TRI-2'!CA26  &gt;10),"",IF((ROUND(TRUNC(('TRI-2'!CA26  ),2),0))=10,"A+",IF((ROUND(TRUNC(('TRI-2'!CA26  ),2),0))=9,"A-",IF((ROUND(TRUNC(('TRI-2'!CA26   ),2),0))=8,"B+",IF((ROUND(TRUNC(('TRI-2'!CA26 ),2),0))=7,"B-",IF((ROUND(TRUNC(('TRI-2'!CA26  ),2),0))=6,"C+",IF((ROUND(TRUNC(('TRI-2'!CA26  ),2),0))=5,"C-",IF((ROUND(TRUNC(('TRI-2'!CA26  ),2),0))=4,"D+",IF((ROUND(TRUNC(('TRI-2'!CA26 ),2),0))=3,"D-",IF((ROUND(TRUNC(('TRI-2'!CA26 ),2),0))=2,"E+",IF((ROUND(TRUNC(('TRI-2'!CA26  ),2),0))&lt;=1,"E-","")))))))))))</f>
        <v>A+</v>
      </c>
      <c r="CB26" s="51" t="str">
        <f>IF(OR('TRI-2'!CB26 ="",'TRI-2'!CB26&lt;0,'TRI-2'!CB26  &gt;10),"",IF((ROUND(TRUNC(('TRI-2'!CB26  ),2),0))=10,"A+",IF((ROUND(TRUNC(('TRI-2'!CB26  ),2),0))=9,"A-",IF((ROUND(TRUNC(('TRI-2'!CB26   ),2),0))=8,"B+",IF((ROUND(TRUNC(('TRI-2'!CB26 ),2),0))=7,"B-",IF((ROUND(TRUNC(('TRI-2'!CB26  ),2),0))=6,"C+",IF((ROUND(TRUNC(('TRI-2'!CB26  ),2),0))=5,"C-",IF((ROUND(TRUNC(('TRI-2'!CB26  ),2),0))=4,"D+",IF((ROUND(TRUNC(('TRI-2'!CB26 ),2),0))=3,"D-",IF((ROUND(TRUNC(('TRI-2'!CB26 ),2),0))=2,"E+",IF((ROUND(TRUNC(('TRI-2'!CB26  ),2),0))&lt;=1,"E-","")))))))))))</f>
        <v>A+</v>
      </c>
      <c r="CC26" s="51" t="str">
        <f>IF(OR('TRI-2'!CC26 ="",'TRI-2'!CC26&lt;0,'TRI-2'!CC26  &gt;10),"",IF((ROUND(TRUNC(('TRI-2'!CC26  ),2),0))=10,"A+",IF((ROUND(TRUNC(('TRI-2'!CC26  ),2),0))=9,"A-",IF((ROUND(TRUNC(('TRI-2'!CC26   ),2),0))=8,"B+",IF((ROUND(TRUNC(('TRI-2'!CC26 ),2),0))=7,"B-",IF((ROUND(TRUNC(('TRI-2'!CC26  ),2),0))=6,"C+",IF((ROUND(TRUNC(('TRI-2'!CC26  ),2),0))=5,"C-",IF((ROUND(TRUNC(('TRI-2'!CC26  ),2),0))=4,"D+",IF((ROUND(TRUNC(('TRI-2'!CC26 ),2),0))=3,"D-",IF((ROUND(TRUNC(('TRI-2'!CC26 ),2),0))=2,"E+",IF((ROUND(TRUNC(('TRI-2'!CC26  ),2),0))&lt;=1,"E-","")))))))))))</f>
        <v>A+</v>
      </c>
      <c r="CD26" s="51" t="str">
        <f>IF(OR('TRI-2'!CD26 ="",'TRI-2'!CD26&lt;0,'TRI-2'!CD26  &gt;10),"",IF((ROUND(TRUNC(('TRI-2'!CD26  ),2),0))=10,"A+",IF((ROUND(TRUNC(('TRI-2'!CD26  ),2),0))=9,"A-",IF((ROUND(TRUNC(('TRI-2'!CD26   ),2),0))=8,"B+",IF((ROUND(TRUNC(('TRI-2'!CD26 ),2),0))=7,"B-",IF((ROUND(TRUNC(('TRI-2'!CD26  ),2),0))=6,"C+",IF((ROUND(TRUNC(('TRI-2'!CD26  ),2),0))=5,"C-",IF((ROUND(TRUNC(('TRI-2'!CD26  ),2),0))=4,"D+",IF((ROUND(TRUNC(('TRI-2'!CD26 ),2),0))=3,"D-",IF((ROUND(TRUNC(('TRI-2'!CD26 ),2),0))=2,"E+",IF((ROUND(TRUNC(('TRI-2'!CD26  ),2),0))&lt;=1,"E-","")))))))))))</f>
        <v>A+</v>
      </c>
      <c r="CE26" s="51" t="str">
        <f>IF(OR('TRI-2'!CE26 ="",'TRI-2'!CE26&lt;0,'TRI-2'!CE26  &gt;10),"",IF((ROUND(TRUNC(('TRI-2'!CE26  ),2),0))=10,"A+",IF((ROUND(TRUNC(('TRI-2'!CE26  ),2),0))=9,"A-",IF((ROUND(TRUNC(('TRI-2'!CE26   ),2),0))=8,"B+",IF((ROUND(TRUNC(('TRI-2'!CE26 ),2),0))=7,"B-",IF((ROUND(TRUNC(('TRI-2'!CE26  ),2),0))=6,"C+",IF((ROUND(TRUNC(('TRI-2'!CE26  ),2),0))=5,"C-",IF((ROUND(TRUNC(('TRI-2'!CE26  ),2),0))=4,"D+",IF((ROUND(TRUNC(('TRI-2'!CE26 ),2),0))=3,"D-",IF((ROUND(TRUNC(('TRI-2'!CE26 ),2),0))=2,"E+",IF((ROUND(TRUNC(('TRI-2'!CE26  ),2),0))&lt;=1,"E-","")))))))))))</f>
        <v>A+</v>
      </c>
      <c r="CF26" s="51" t="str">
        <f>IF(OR('TRI-2'!CF26 ="",'TRI-2'!CF26&lt;0,'TRI-2'!CF26  &gt;10),"",IF((ROUND(TRUNC(('TRI-2'!CF26  ),2),0))=10,"A+",IF((ROUND(TRUNC(('TRI-2'!CF26  ),2),0))=9,"A-",IF((ROUND(TRUNC(('TRI-2'!CF26   ),2),0))=8,"B+",IF((ROUND(TRUNC(('TRI-2'!CF26 ),2),0))=7,"B-",IF((ROUND(TRUNC(('TRI-2'!CF26  ),2),0))=6,"C+",IF((ROUND(TRUNC(('TRI-2'!CF26  ),2),0))=5,"C-",IF((ROUND(TRUNC(('TRI-2'!CF26  ),2),0))=4,"D+",IF((ROUND(TRUNC(('TRI-2'!CF26 ),2),0))=3,"D-",IF((ROUND(TRUNC(('TRI-2'!CF26 ),2),0))=2,"E+",IF((ROUND(TRUNC(('TRI-2'!CF26  ),2),0))&lt;=1,"E-","")))))))))))</f>
        <v>A+</v>
      </c>
      <c r="CG26" s="51" t="str">
        <f>IF(OR('TRI-2'!CG26 ="",'TRI-2'!CG26&lt;0,'TRI-2'!CG26  &gt;10),"",IF((ROUND(TRUNC(('TRI-2'!CG26  ),2),0))=10,"A+",IF((ROUND(TRUNC(('TRI-2'!CG26  ),2),0))=9,"A-",IF((ROUND(TRUNC(('TRI-2'!CG26   ),2),0))=8,"B+",IF((ROUND(TRUNC(('TRI-2'!CG26 ),2),0))=7,"B-",IF((ROUND(TRUNC(('TRI-2'!CG26  ),2),0))=6,"C+",IF((ROUND(TRUNC(('TRI-2'!CG26  ),2),0))=5,"C-",IF((ROUND(TRUNC(('TRI-2'!CG26  ),2),0))=4,"D+",IF((ROUND(TRUNC(('TRI-2'!CG26 ),2),0))=3,"D-",IF((ROUND(TRUNC(('TRI-2'!CG26 ),2),0))=2,"E+",IF((ROUND(TRUNC(('TRI-2'!CG26  ),2),0))&lt;=1,"E-","")))))))))))</f>
        <v>A+</v>
      </c>
      <c r="CH26" s="51" t="str">
        <f>IF(OR('TRI-2'!CH26 ="",'TRI-2'!CH26&lt;0,'TRI-2'!CH26  &gt;10),"",IF((ROUND(TRUNC(('TRI-2'!CH26  ),2),0))=10,"A+",IF((ROUND(TRUNC(('TRI-2'!CH26  ),2),0))=9,"A-",IF((ROUND(TRUNC(('TRI-2'!CH26   ),2),0))=8,"B+",IF((ROUND(TRUNC(('TRI-2'!CH26 ),2),0))=7,"B-",IF((ROUND(TRUNC(('TRI-2'!CH26  ),2),0))=6,"C+",IF((ROUND(TRUNC(('TRI-2'!CH26  ),2),0))=5,"C-",IF((ROUND(TRUNC(('TRI-2'!CH26  ),2),0))=4,"D+",IF((ROUND(TRUNC(('TRI-2'!CH26 ),2),0))=3,"D-",IF((ROUND(TRUNC(('TRI-2'!CH26 ),2),0))=2,"E+",IF((ROUND(TRUNC(('TRI-2'!CH26  ),2),0))&lt;=1,"E-","")))))))))))</f>
        <v>A+</v>
      </c>
      <c r="CI26" s="51" t="str">
        <f>IF(OR('TRI-2'!CI26 ="",'TRI-2'!CI26&lt;0,'TRI-2'!CI26  &gt;10),"",IF((ROUND(TRUNC(('TRI-2'!CI26  ),2),0))=10,"A+",IF((ROUND(TRUNC(('TRI-2'!CI26  ),2),0))=9,"A-",IF((ROUND(TRUNC(('TRI-2'!CI26   ),2),0))=8,"B+",IF((ROUND(TRUNC(('TRI-2'!CI26 ),2),0))=7,"B-",IF((ROUND(TRUNC(('TRI-2'!CI26  ),2),0))=6,"C+",IF((ROUND(TRUNC(('TRI-2'!CI26  ),2),0))=5,"C-",IF((ROUND(TRUNC(('TRI-2'!CI26  ),2),0))=4,"D+",IF((ROUND(TRUNC(('TRI-2'!CI26 ),2),0))=3,"D-",IF((ROUND(TRUNC(('TRI-2'!CI26 ),2),0))=2,"E+",IF((ROUND(TRUNC(('TRI-2'!CI26  ),2),0))&lt;=1,"E-","")))))))))))</f>
        <v>A+</v>
      </c>
      <c r="CJ26" s="51" t="str">
        <f>IF(OR('TRI-2'!CJ26 ="",'TRI-2'!CJ26&lt;0,'TRI-2'!CJ26  &gt;10),"",IF((ROUND(TRUNC(('TRI-2'!CJ26  ),2),0))=10,"A+",IF((ROUND(TRUNC(('TRI-2'!CJ26  ),2),0))=9,"A-",IF((ROUND(TRUNC(('TRI-2'!CJ26   ),2),0))=8,"B+",IF((ROUND(TRUNC(('TRI-2'!CJ26 ),2),0))=7,"B-",IF((ROUND(TRUNC(('TRI-2'!CJ26  ),2),0))=6,"C+",IF((ROUND(TRUNC(('TRI-2'!CJ26  ),2),0))=5,"C-",IF((ROUND(TRUNC(('TRI-2'!CJ26  ),2),0))=4,"D+",IF((ROUND(TRUNC(('TRI-2'!CJ26 ),2),0))=3,"D-",IF((ROUND(TRUNC(('TRI-2'!CJ26 ),2),0))=2,"E+",IF((ROUND(TRUNC(('TRI-2'!CJ26  ),2),0))&lt;=1,"E-","")))))))))))</f>
        <v>A+</v>
      </c>
      <c r="CK26" s="51" t="str">
        <f>IF(OR('TRI-2'!CK26 ="",'TRI-2'!CK26&lt;0,'TRI-2'!CK26  &gt;10),"",IF((ROUND(TRUNC(('TRI-2'!CK26  ),2),0))=10,"A+",IF((ROUND(TRUNC(('TRI-2'!CK26  ),2),0))=9,"A-",IF((ROUND(TRUNC(('TRI-2'!CK26   ),2),0))=8,"B+",IF((ROUND(TRUNC(('TRI-2'!CK26 ),2),0))=7,"B-",IF((ROUND(TRUNC(('TRI-2'!CK26  ),2),0))=6,"C+",IF((ROUND(TRUNC(('TRI-2'!CK26  ),2),0))=5,"C-",IF((ROUND(TRUNC(('TRI-2'!CK26  ),2),0))=4,"D+",IF((ROUND(TRUNC(('TRI-2'!CK26 ),2),0))=3,"D-",IF((ROUND(TRUNC(('TRI-2'!CK26 ),2),0))=2,"E+",IF((ROUND(TRUNC(('TRI-2'!CK26  ),2),0))&lt;=1,"E-","")))))))))))</f>
        <v>A+</v>
      </c>
      <c r="CL26" s="51" t="str">
        <f>IF(OR('TRI-2'!CL26 ="",'TRI-2'!CL26&lt;0,'TRI-2'!CL26  &gt;10),"",IF((ROUND(TRUNC(('TRI-2'!CL26  ),2),0))=10,"A+",IF((ROUND(TRUNC(('TRI-2'!CL26  ),2),0))=9,"A-",IF((ROUND(TRUNC(('TRI-2'!CL26   ),2),0))=8,"B+",IF((ROUND(TRUNC(('TRI-2'!CL26 ),2),0))=7,"B-",IF((ROUND(TRUNC(('TRI-2'!CL26  ),2),0))=6,"C+",IF((ROUND(TRUNC(('TRI-2'!CL26  ),2),0))=5,"C-",IF((ROUND(TRUNC(('TRI-2'!CL26  ),2),0))=4,"D+",IF((ROUND(TRUNC(('TRI-2'!CL26 ),2),0))=3,"D-",IF((ROUND(TRUNC(('TRI-2'!CL26 ),2),0))=2,"E+",IF((ROUND(TRUNC(('TRI-2'!CL26  ),2),0))&lt;=1,"E-","")))))))))))</f>
        <v>A+</v>
      </c>
      <c r="CM26" s="51" t="str">
        <f>IF(OR('TRI-2'!CM26 ="",'TRI-2'!CM26&lt;0,'TRI-2'!CM26  &gt;10),"",IF((ROUND(TRUNC(('TRI-2'!CM26  ),2),0))=10,"A+",IF((ROUND(TRUNC(('TRI-2'!CM26  ),2),0))=9,"A-",IF((ROUND(TRUNC(('TRI-2'!CM26   ),2),0))=8,"B+",IF((ROUND(TRUNC(('TRI-2'!CM26 ),2),0))=7,"B-",IF((ROUND(TRUNC(('TRI-2'!CM26  ),2),0))=6,"C+",IF((ROUND(TRUNC(('TRI-2'!CM26  ),2),0))=5,"C-",IF((ROUND(TRUNC(('TRI-2'!CM26  ),2),0))=4,"D+",IF((ROUND(TRUNC(('TRI-2'!CM26 ),2),0))=3,"D-",IF((ROUND(TRUNC(('TRI-2'!CM26 ),2),0))=2,"E+",IF((ROUND(TRUNC(('TRI-2'!CM26  ),2),0))&lt;=1,"E-","")))))))))))</f>
        <v>A+</v>
      </c>
      <c r="CN26" s="51" t="str">
        <f>IF(OR('TRI-2'!CN26 ="",'TRI-2'!CN26&lt;0,'TRI-2'!CN26  &gt;10),"",IF((ROUND(TRUNC(('TRI-2'!CN26  ),2),0))=10,"A+",IF((ROUND(TRUNC(('TRI-2'!CN26  ),2),0))=9,"A-",IF((ROUND(TRUNC(('TRI-2'!CN26   ),2),0))=8,"B+",IF((ROUND(TRUNC(('TRI-2'!CN26 ),2),0))=7,"B-",IF((ROUND(TRUNC(('TRI-2'!CN26  ),2),0))=6,"C+",IF((ROUND(TRUNC(('TRI-2'!CN26  ),2),0))=5,"C-",IF((ROUND(TRUNC(('TRI-2'!CN26  ),2),0))=4,"D+",IF((ROUND(TRUNC(('TRI-2'!CN26 ),2),0))=3,"D-",IF((ROUND(TRUNC(('TRI-2'!CN26 ),2),0))=2,"E+",IF((ROUND(TRUNC(('TRI-2'!CN26  ),2),0))&lt;=1,"E-","")))))))))))</f>
        <v>A+</v>
      </c>
      <c r="CO26" s="51" t="str">
        <f>IF(OR('TRI-2'!CO26 ="",'TRI-2'!CO26&lt;0,'TRI-2'!CO26  &gt;10),"",IF((ROUND(TRUNC(('TRI-2'!CO26  ),2),0))=10,"A+",IF((ROUND(TRUNC(('TRI-2'!CO26  ),2),0))=9,"A-",IF((ROUND(TRUNC(('TRI-2'!CO26   ),2),0))=8,"B+",IF((ROUND(TRUNC(('TRI-2'!CO26 ),2),0))=7,"B-",IF((ROUND(TRUNC(('TRI-2'!CO26  ),2),0))=6,"C+",IF((ROUND(TRUNC(('TRI-2'!CO26  ),2),0))=5,"C-",IF((ROUND(TRUNC(('TRI-2'!CO26  ),2),0))=4,"D+",IF((ROUND(TRUNC(('TRI-2'!CO26 ),2),0))=3,"D-",IF((ROUND(TRUNC(('TRI-2'!CO26 ),2),0))=2,"E+",IF((ROUND(TRUNC(('TRI-2'!CO26  ),2),0))&lt;=1,"E-","")))))))))))</f>
        <v>A+</v>
      </c>
      <c r="CP26" s="51" t="str">
        <f>IF(OR('TRI-2'!CP26 ="",'TRI-2'!CP26&lt;0,'TRI-2'!CP26  &gt;10),"",IF((ROUND(TRUNC(('TRI-2'!CP26  ),2),0))=10,"A+",IF((ROUND(TRUNC(('TRI-2'!CP26  ),2),0))=9,"A-",IF((ROUND(TRUNC(('TRI-2'!CP26   ),2),0))=8,"B+",IF((ROUND(TRUNC(('TRI-2'!CP26 ),2),0))=7,"B-",IF((ROUND(TRUNC(('TRI-2'!CP26  ),2),0))=6,"C+",IF((ROUND(TRUNC(('TRI-2'!CP26  ),2),0))=5,"C-",IF((ROUND(TRUNC(('TRI-2'!CP26  ),2),0))=4,"D+",IF((ROUND(TRUNC(('TRI-2'!CP26 ),2),0))=3,"D-",IF((ROUND(TRUNC(('TRI-2'!CP26 ),2),0))=2,"E+",IF((ROUND(TRUNC(('TRI-2'!CP26  ),2),0))&lt;=1,"E-","")))))))))))</f>
        <v>A+</v>
      </c>
      <c r="CQ26" s="51" t="str">
        <f>IF(OR('TRI-2'!CQ26 ="",'TRI-2'!CQ26&lt;0,'TRI-2'!CQ26  &gt;10),"",IF((ROUND(TRUNC(('TRI-2'!CQ26  ),2),0))=10,"A+",IF((ROUND(TRUNC(('TRI-2'!CQ26  ),2),0))=9,"A-",IF((ROUND(TRUNC(('TRI-2'!CQ26   ),2),0))=8,"B+",IF((ROUND(TRUNC(('TRI-2'!CQ26 ),2),0))=7,"B-",IF((ROUND(TRUNC(('TRI-2'!CQ26  ),2),0))=6,"C+",IF((ROUND(TRUNC(('TRI-2'!CQ26  ),2),0))=5,"C-",IF((ROUND(TRUNC(('TRI-2'!CQ26  ),2),0))=4,"D+",IF((ROUND(TRUNC(('TRI-2'!CQ26 ),2),0))=3,"D-",IF((ROUND(TRUNC(('TRI-2'!CQ26 ),2),0))=2,"E+",IF((ROUND(TRUNC(('TRI-2'!CQ26  ),2),0))&lt;=1,"E-","")))))))))))</f>
        <v>A+</v>
      </c>
      <c r="CR26" s="51" t="str">
        <f>IF(OR('TRI-2'!CR26 ="",'TRI-2'!CR26&lt;0,'TRI-2'!CR26  &gt;10),"",IF((ROUND(TRUNC(('TRI-2'!CR26  ),2),0))=10,"A+",IF((ROUND(TRUNC(('TRI-2'!CR26  ),2),0))=9,"A-",IF((ROUND(TRUNC(('TRI-2'!CR26   ),2),0))=8,"B+",IF((ROUND(TRUNC(('TRI-2'!CR26 ),2),0))=7,"B-",IF((ROUND(TRUNC(('TRI-2'!CR26  ),2),0))=6,"C+",IF((ROUND(TRUNC(('TRI-2'!CR26  ),2),0))=5,"C-",IF((ROUND(TRUNC(('TRI-2'!CR26  ),2),0))=4,"D+",IF((ROUND(TRUNC(('TRI-2'!CR26 ),2),0))=3,"D-",IF((ROUND(TRUNC(('TRI-2'!CR26 ),2),0))=2,"E+",IF((ROUND(TRUNC(('TRI-2'!CR26  ),2),0))&lt;=1,"E-","")))))))))))</f>
        <v>A+</v>
      </c>
      <c r="CS26" s="51" t="str">
        <f>IF(OR('TRI-2'!CS26 ="",'TRI-2'!CS26&lt;0,'TRI-2'!CS26  &gt;10),"",IF((ROUND(TRUNC(('TRI-2'!CS26  ),2),0))=10,"A+",IF((ROUND(TRUNC(('TRI-2'!CS26  ),2),0))=9,"A-",IF((ROUND(TRUNC(('TRI-2'!CS26   ),2),0))=8,"B+",IF((ROUND(TRUNC(('TRI-2'!CS26 ),2),0))=7,"B-",IF((ROUND(TRUNC(('TRI-2'!CS26  ),2),0))=6,"C+",IF((ROUND(TRUNC(('TRI-2'!CS26  ),2),0))=5,"C-",IF((ROUND(TRUNC(('TRI-2'!CS26  ),2),0))=4,"D+",IF((ROUND(TRUNC(('TRI-2'!CS26 ),2),0))=3,"D-",IF((ROUND(TRUNC(('TRI-2'!CS26 ),2),0))=2,"E+",IF((ROUND(TRUNC(('TRI-2'!CS26  ),2),0))&lt;=1,"E-","")))))))))))</f>
        <v>A+</v>
      </c>
      <c r="CT26" s="51" t="str">
        <f>IF(OR('TRI-2'!CT26 ="",'TRI-2'!CT26&lt;0,'TRI-2'!CT26  &gt;10),"",IF((ROUND(TRUNC(('TRI-2'!CT26  ),2),0))=10,"A+",IF((ROUND(TRUNC(('TRI-2'!CT26  ),2),0))=9,"A-",IF((ROUND(TRUNC(('TRI-2'!CT26   ),2),0))=8,"B+",IF((ROUND(TRUNC(('TRI-2'!CT26 ),2),0))=7,"B-",IF((ROUND(TRUNC(('TRI-2'!CT26  ),2),0))=6,"C+",IF((ROUND(TRUNC(('TRI-2'!CT26  ),2),0))=5,"C-",IF((ROUND(TRUNC(('TRI-2'!CT26  ),2),0))=4,"D+",IF((ROUND(TRUNC(('TRI-2'!CT26 ),2),0))=3,"D-",IF((ROUND(TRUNC(('TRI-2'!CT26 ),2),0))=2,"E+",IF((ROUND(TRUNC(('TRI-2'!CT26  ),2),0))&lt;=1,"E-","")))))))))))</f>
        <v>A+</v>
      </c>
      <c r="CU26" s="51" t="str">
        <f>IF(OR('TRI-2'!CU26 ="",'TRI-2'!CU26&lt;0,'TRI-2'!CU26  &gt;10),"",IF((ROUND(TRUNC(('TRI-2'!CU26  ),2),0))=10,"A+",IF((ROUND(TRUNC(('TRI-2'!CU26  ),2),0))=9,"A-",IF((ROUND(TRUNC(('TRI-2'!CU26   ),2),0))=8,"B+",IF((ROUND(TRUNC(('TRI-2'!CU26 ),2),0))=7,"B-",IF((ROUND(TRUNC(('TRI-2'!CU26  ),2),0))=6,"C+",IF((ROUND(TRUNC(('TRI-2'!CU26  ),2),0))=5,"C-",IF((ROUND(TRUNC(('TRI-2'!CU26  ),2),0))=4,"D+",IF((ROUND(TRUNC(('TRI-2'!CU26 ),2),0))=3,"D-",IF((ROUND(TRUNC(('TRI-2'!CU26 ),2),0))=2,"E+",IF((ROUND(TRUNC(('TRI-2'!CU26  ),2),0))&lt;=1,"E-","")))))))))))</f>
        <v>A+</v>
      </c>
      <c r="CV26" s="51" t="str">
        <f>IF(OR('TRI-2'!CV26 ="",'TRI-2'!CV26&lt;0,'TRI-2'!CV26  &gt;10),"",IF((ROUND(TRUNC(('TRI-2'!CV26  ),2),0))=10,"A+",IF((ROUND(TRUNC(('TRI-2'!CV26  ),2),0))=9,"A-",IF((ROUND(TRUNC(('TRI-2'!CV26   ),2),0))=8,"B+",IF((ROUND(TRUNC(('TRI-2'!CV26 ),2),0))=7,"B-",IF((ROUND(TRUNC(('TRI-2'!CV26  ),2),0))=6,"C+",IF((ROUND(TRUNC(('TRI-2'!CV26  ),2),0))=5,"C-",IF((ROUND(TRUNC(('TRI-2'!CV26  ),2),0))=4,"D+",IF((ROUND(TRUNC(('TRI-2'!CV26 ),2),0))=3,"D-",IF((ROUND(TRUNC(('TRI-2'!CV26 ),2),0))=2,"E+",IF((ROUND(TRUNC(('TRI-2'!CV26  ),2),0))&lt;=1,"E-","")))))))))))</f>
        <v>A+</v>
      </c>
      <c r="CW26" s="51" t="str">
        <f>IF(OR('TRI-2'!CW26 ="",'TRI-2'!CW26&lt;0,'TRI-2'!CW26  &gt;10),"",IF((ROUND(TRUNC(('TRI-2'!CW26  ),2),0))=10,"A+",IF((ROUND(TRUNC(('TRI-2'!CW26  ),2),0))=9,"A-",IF((ROUND(TRUNC(('TRI-2'!CW26   ),2),0))=8,"B+",IF((ROUND(TRUNC(('TRI-2'!CW26 ),2),0))=7,"B-",IF((ROUND(TRUNC(('TRI-2'!CW26  ),2),0))=6,"C+",IF((ROUND(TRUNC(('TRI-2'!CW26  ),2),0))=5,"C-",IF((ROUND(TRUNC(('TRI-2'!CW26  ),2),0))=4,"D+",IF((ROUND(TRUNC(('TRI-2'!CW26 ),2),0))=3,"D-",IF((ROUND(TRUNC(('TRI-2'!CW26 ),2),0))=2,"E+",IF((ROUND(TRUNC(('TRI-2'!CW26  ),2),0))&lt;=1,"E-","")))))))))))</f>
        <v>A+</v>
      </c>
      <c r="CX26" s="51" t="str">
        <f>IF(OR('TRI-2'!CX26 ="",'TRI-2'!CX26&lt;0,'TRI-2'!CX26  &gt;10),"",IF((ROUND(TRUNC(('TRI-2'!CX26  ),2),0))=10,"A+",IF((ROUND(TRUNC(('TRI-2'!CX26  ),2),0))=9,"A-",IF((ROUND(TRUNC(('TRI-2'!CX26   ),2),0))=8,"B+",IF((ROUND(TRUNC(('TRI-2'!CX26 ),2),0))=7,"B-",IF((ROUND(TRUNC(('TRI-2'!CX26  ),2),0))=6,"C+",IF((ROUND(TRUNC(('TRI-2'!CX26  ),2),0))=5,"C-",IF((ROUND(TRUNC(('TRI-2'!CX26  ),2),0))=4,"D+",IF((ROUND(TRUNC(('TRI-2'!CX26 ),2),0))=3,"D-",IF((ROUND(TRUNC(('TRI-2'!CX26 ),2),0))=2,"E+",IF((ROUND(TRUNC(('TRI-2'!CX26  ),2),0))&lt;=1,"E-","")))))))))))</f>
        <v>A+</v>
      </c>
      <c r="CY26" s="51" t="str">
        <f>IF(OR('TRI-2'!CY26 ="",'TRI-2'!CY26&lt;0,'TRI-2'!CY26  &gt;10),"",IF((ROUND(TRUNC(('TRI-2'!CY26  ),2),0))=10,"A+",IF((ROUND(TRUNC(('TRI-2'!CY26  ),2),0))=9,"A-",IF((ROUND(TRUNC(('TRI-2'!CY26   ),2),0))=8,"B+",IF((ROUND(TRUNC(('TRI-2'!CY26 ),2),0))=7,"B-",IF((ROUND(TRUNC(('TRI-2'!CY26  ),2),0))=6,"C+",IF((ROUND(TRUNC(('TRI-2'!CY26  ),2),0))=5,"C-",IF((ROUND(TRUNC(('TRI-2'!CY26  ),2),0))=4,"D+",IF((ROUND(TRUNC(('TRI-2'!CY26 ),2),0))=3,"D-",IF((ROUND(TRUNC(('TRI-2'!CY26 ),2),0))=2,"E+",IF((ROUND(TRUNC(('TRI-2'!CY26  ),2),0))&lt;=1,"E-","")))))))))))</f>
        <v>A+</v>
      </c>
      <c r="CZ26" s="51" t="str">
        <f>IF(OR('TRI-2'!CZ26 ="",'TRI-2'!CZ26&lt;0,'TRI-2'!CZ26  &gt;10),"",IF((ROUND(TRUNC(('TRI-2'!CZ26  ),2),0))=10,"A+",IF((ROUND(TRUNC(('TRI-2'!CZ26  ),2),0))=9,"A-",IF((ROUND(TRUNC(('TRI-2'!CZ26   ),2),0))=8,"B+",IF((ROUND(TRUNC(('TRI-2'!CZ26 ),2),0))=7,"B-",IF((ROUND(TRUNC(('TRI-2'!CZ26  ),2),0))=6,"C+",IF((ROUND(TRUNC(('TRI-2'!CZ26  ),2),0))=5,"C-",IF((ROUND(TRUNC(('TRI-2'!CZ26  ),2),0))=4,"D+",IF((ROUND(TRUNC(('TRI-2'!CZ26 ),2),0))=3,"D-",IF((ROUND(TRUNC(('TRI-2'!CZ26 ),2),0))=2,"E+",IF((ROUND(TRUNC(('TRI-2'!CZ26  ),2),0))&lt;=1,"E-","")))))))))))</f>
        <v>A+</v>
      </c>
      <c r="DA26" s="51" t="str">
        <f>IF(OR('TRI-2'!DA26 ="",'TRI-2'!DA26&lt;0,'TRI-2'!DA26  &gt;10),"",IF((ROUND(TRUNC(('TRI-2'!DA26  ),2),0))=10,"A+",IF((ROUND(TRUNC(('TRI-2'!DA26  ),2),0))=9,"A-",IF((ROUND(TRUNC(('TRI-2'!DA26   ),2),0))=8,"B+",IF((ROUND(TRUNC(('TRI-2'!DA26 ),2),0))=7,"B-",IF((ROUND(TRUNC(('TRI-2'!DA26  ),2),0))=6,"C+",IF((ROUND(TRUNC(('TRI-2'!DA26  ),2),0))=5,"C-",IF((ROUND(TRUNC(('TRI-2'!DA26  ),2),0))=4,"D+",IF((ROUND(TRUNC(('TRI-2'!DA26 ),2),0))=3,"D-",IF((ROUND(TRUNC(('TRI-2'!DA26 ),2),0))=2,"E+",IF((ROUND(TRUNC(('TRI-2'!DA26  ),2),0))&lt;=1,"E-","")))))))))))</f>
        <v>A+</v>
      </c>
      <c r="DB26" s="51" t="str">
        <f>IF(OR('TRI-2'!DB26 ="",'TRI-2'!DB26&lt;0,'TRI-2'!DB26  &gt;10),"",IF((ROUND(TRUNC(('TRI-2'!DB26  ),2),0))=10,"A+",IF((ROUND(TRUNC(('TRI-2'!DB26  ),2),0))=9,"A-",IF((ROUND(TRUNC(('TRI-2'!DB26   ),2),0))=8,"B+",IF((ROUND(TRUNC(('TRI-2'!DB26 ),2),0))=7,"B-",IF((ROUND(TRUNC(('TRI-2'!DB26  ),2),0))=6,"C+",IF((ROUND(TRUNC(('TRI-2'!DB26  ),2),0))=5,"C-",IF((ROUND(TRUNC(('TRI-2'!DB26  ),2),0))=4,"D+",IF((ROUND(TRUNC(('TRI-2'!DB26 ),2),0))=3,"D-",IF((ROUND(TRUNC(('TRI-2'!DB26 ),2),0))=2,"E+",IF((ROUND(TRUNC(('TRI-2'!DB26  ),2),0))&lt;=1,"E-","")))))))))))</f>
        <v>A+</v>
      </c>
      <c r="DC26" s="51" t="str">
        <f>IF(OR('TRI-2'!DC26 ="",'TRI-2'!DC26&lt;0,'TRI-2'!DC26  &gt;10),"",IF((ROUND(TRUNC(('TRI-2'!DC26  ),2),0))=10,"A+",IF((ROUND(TRUNC(('TRI-2'!DC26  ),2),0))=9,"A-",IF((ROUND(TRUNC(('TRI-2'!DC26   ),2),0))=8,"B+",IF((ROUND(TRUNC(('TRI-2'!DC26 ),2),0))=7,"B-",IF((ROUND(TRUNC(('TRI-2'!DC26  ),2),0))=6,"C+",IF((ROUND(TRUNC(('TRI-2'!DC26  ),2),0))=5,"C-",IF((ROUND(TRUNC(('TRI-2'!DC26  ),2),0))=4,"D+",IF((ROUND(TRUNC(('TRI-2'!DC26 ),2),0))=3,"D-",IF((ROUND(TRUNC(('TRI-2'!DC26 ),2),0))=2,"E+",IF((ROUND(TRUNC(('TRI-2'!DC26  ),2),0))&lt;=1,"E-","")))))))))))</f>
        <v>A+</v>
      </c>
      <c r="DD26" s="51" t="str">
        <f>IF(OR('TRI-2'!DD26 ="",'TRI-2'!DD26&lt;0,'TRI-2'!DD26  &gt;10),"",IF((ROUND(TRUNC(('TRI-2'!DD26  ),2),0))=10,"A+",IF((ROUND(TRUNC(('TRI-2'!DD26  ),2),0))=9,"A-",IF((ROUND(TRUNC(('TRI-2'!DD26   ),2),0))=8,"B+",IF((ROUND(TRUNC(('TRI-2'!DD26 ),2),0))=7,"B-",IF((ROUND(TRUNC(('TRI-2'!DD26  ),2),0))=6,"C+",IF((ROUND(TRUNC(('TRI-2'!DD26  ),2),0))=5,"C-",IF((ROUND(TRUNC(('TRI-2'!DD26  ),2),0))=4,"D+",IF((ROUND(TRUNC(('TRI-2'!DD26 ),2),0))=3,"D-",IF((ROUND(TRUNC(('TRI-2'!DD26 ),2),0))=2,"E+",IF((ROUND(TRUNC(('TRI-2'!DD26  ),2),0))&lt;=1,"E-","")))))))))))</f>
        <v>A+</v>
      </c>
      <c r="DE26" s="51" t="str">
        <f>IF(OR('TRI-2'!DE26 ="",'TRI-2'!DE26&lt;0,'TRI-2'!DE26  &gt;10),"",IF((ROUND(TRUNC(('TRI-2'!DE26  ),2),0))=10,"A+",IF((ROUND(TRUNC(('TRI-2'!DE26  ),2),0))=9,"A-",IF((ROUND(TRUNC(('TRI-2'!DE26   ),2),0))=8,"B+",IF((ROUND(TRUNC(('TRI-2'!DE26 ),2),0))=7,"B-",IF((ROUND(TRUNC(('TRI-2'!DE26  ),2),0))=6,"C+",IF((ROUND(TRUNC(('TRI-2'!DE26  ),2),0))=5,"C-",IF((ROUND(TRUNC(('TRI-2'!DE26  ),2),0))=4,"D+",IF((ROUND(TRUNC(('TRI-2'!DE26 ),2),0))=3,"D-",IF((ROUND(TRUNC(('TRI-2'!DE26 ),2),0))=2,"E+",IF((ROUND(TRUNC(('TRI-2'!DE26  ),2),0))&lt;=1,"E-","")))))))))))</f>
        <v>A+</v>
      </c>
      <c r="DF26" s="51" t="str">
        <f>IF(OR('TRI-2'!DF26 ="",'TRI-2'!DF26&lt;0,'TRI-2'!DF26  &gt;10),"",IF((ROUND(TRUNC(('TRI-2'!DF26  ),2),0))=10,"A+",IF((ROUND(TRUNC(('TRI-2'!DF26  ),2),0))=9,"A-",IF((ROUND(TRUNC(('TRI-2'!DF26   ),2),0))=8,"B+",IF((ROUND(TRUNC(('TRI-2'!DF26 ),2),0))=7,"B-",IF((ROUND(TRUNC(('TRI-2'!DF26  ),2),0))=6,"C+",IF((ROUND(TRUNC(('TRI-2'!DF26  ),2),0))=5,"C-",IF((ROUND(TRUNC(('TRI-2'!DF26  ),2),0))=4,"D+",IF((ROUND(TRUNC(('TRI-2'!DF26 ),2),0))=3,"D-",IF((ROUND(TRUNC(('TRI-2'!DF26 ),2),0))=2,"E+",IF((ROUND(TRUNC(('TRI-2'!DF26  ),2),0))&lt;=1,"E-","")))))))))))</f>
        <v>A+</v>
      </c>
      <c r="DG26" s="51" t="str">
        <f>IF(OR('TRI-2'!DG26 ="",'TRI-2'!DG26&lt;0,'TRI-2'!DG26  &gt;10),"",IF((ROUND(TRUNC(('TRI-2'!DG26  ),2),0))=10,"A+",IF((ROUND(TRUNC(('TRI-2'!DG26  ),2),0))=9,"A-",IF((ROUND(TRUNC(('TRI-2'!DG26   ),2),0))=8,"B+",IF((ROUND(TRUNC(('TRI-2'!DG26 ),2),0))=7,"B-",IF((ROUND(TRUNC(('TRI-2'!DG26  ),2),0))=6,"C+",IF((ROUND(TRUNC(('TRI-2'!DG26  ),2),0))=5,"C-",IF((ROUND(TRUNC(('TRI-2'!DG26  ),2),0))=4,"D+",IF((ROUND(TRUNC(('TRI-2'!DG26 ),2),0))=3,"D-",IF((ROUND(TRUNC(('TRI-2'!DG26 ),2),0))=2,"E+",IF((ROUND(TRUNC(('TRI-2'!DG26  ),2),0))&lt;=1,"E-","")))))))))))</f>
        <v>A+</v>
      </c>
      <c r="DH26" s="51" t="str">
        <f>IF(OR('TRI-2'!DH26 ="",'TRI-2'!DH26&lt;0,'TRI-2'!DH26  &gt;10),"",IF((ROUND(TRUNC(('TRI-2'!DH26  ),2),0))=10,"A+",IF((ROUND(TRUNC(('TRI-2'!DH26  ),2),0))=9,"A-",IF((ROUND(TRUNC(('TRI-2'!DH26   ),2),0))=8,"B+",IF((ROUND(TRUNC(('TRI-2'!DH26 ),2),0))=7,"B-",IF((ROUND(TRUNC(('TRI-2'!DH26  ),2),0))=6,"C+",IF((ROUND(TRUNC(('TRI-2'!DH26  ),2),0))=5,"C-",IF((ROUND(TRUNC(('TRI-2'!DH26  ),2),0))=4,"D+",IF((ROUND(TRUNC(('TRI-2'!DH26 ),2),0))=3,"D-",IF((ROUND(TRUNC(('TRI-2'!DH26 ),2),0))=2,"E+",IF((ROUND(TRUNC(('TRI-2'!DH26  ),2),0))&lt;=1,"E-","")))))))))))</f>
        <v>A+</v>
      </c>
      <c r="DI26" s="51" t="str">
        <f>IF(OR('TRI-2'!DI26 ="",'TRI-2'!DI26&lt;0,'TRI-2'!DI26  &gt;10),"",IF((ROUND(TRUNC(('TRI-2'!DI26  ),2),0))=10,"A+",IF((ROUND(TRUNC(('TRI-2'!DI26  ),2),0))=9,"A-",IF((ROUND(TRUNC(('TRI-2'!DI26   ),2),0))=8,"B+",IF((ROUND(TRUNC(('TRI-2'!DI26 ),2),0))=7,"B-",IF((ROUND(TRUNC(('TRI-2'!DI26  ),2),0))=6,"C+",IF((ROUND(TRUNC(('TRI-2'!DI26  ),2),0))=5,"C-",IF((ROUND(TRUNC(('TRI-2'!DI26  ),2),0))=4,"D+",IF((ROUND(TRUNC(('TRI-2'!DI26 ),2),0))=3,"D-",IF((ROUND(TRUNC(('TRI-2'!DI26 ),2),0))=2,"E+",IF((ROUND(TRUNC(('TRI-2'!DI26  ),2),0))&lt;=1,"E-","")))))))))))</f>
        <v>A+</v>
      </c>
      <c r="DJ26" s="51" t="str">
        <f>IF(OR('TRI-2'!DJ26 ="",'TRI-2'!DJ26&lt;0,'TRI-2'!DJ26  &gt;10),"",IF((ROUND(TRUNC(('TRI-2'!DJ26  ),2),0))=10,"A+",IF((ROUND(TRUNC(('TRI-2'!DJ26  ),2),0))=9,"A-",IF((ROUND(TRUNC(('TRI-2'!DJ26   ),2),0))=8,"B+",IF((ROUND(TRUNC(('TRI-2'!DJ26 ),2),0))=7,"B-",IF((ROUND(TRUNC(('TRI-2'!DJ26  ),2),0))=6,"C+",IF((ROUND(TRUNC(('TRI-2'!DJ26  ),2),0))=5,"C-",IF((ROUND(TRUNC(('TRI-2'!DJ26  ),2),0))=4,"D+",IF((ROUND(TRUNC(('TRI-2'!DJ26 ),2),0))=3,"D-",IF((ROUND(TRUNC(('TRI-2'!DJ26 ),2),0))=2,"E+",IF((ROUND(TRUNC(('TRI-2'!DJ26  ),2),0))&lt;=1,"E-","")))))))))))</f>
        <v>A+</v>
      </c>
      <c r="DK26" s="51" t="str">
        <f>IF(OR('TRI-2'!DK26 ="",'TRI-2'!DK26&lt;0,'TRI-2'!DK26  &gt;10),"",IF((ROUND(TRUNC(('TRI-2'!DK26  ),2),0))=10,"A+",IF((ROUND(TRUNC(('TRI-2'!DK26  ),2),0))=9,"A-",IF((ROUND(TRUNC(('TRI-2'!DK26   ),2),0))=8,"B+",IF((ROUND(TRUNC(('TRI-2'!DK26 ),2),0))=7,"B-",IF((ROUND(TRUNC(('TRI-2'!DK26  ),2),0))=6,"C+",IF((ROUND(TRUNC(('TRI-2'!DK26  ),2),0))=5,"C-",IF((ROUND(TRUNC(('TRI-2'!DK26  ),2),0))=4,"D+",IF((ROUND(TRUNC(('TRI-2'!DK26 ),2),0))=3,"D-",IF((ROUND(TRUNC(('TRI-2'!DK26 ),2),0))=2,"E+",IF((ROUND(TRUNC(('TRI-2'!DK26  ),2),0))&lt;=1,"E-","")))))))))))</f>
        <v>A+</v>
      </c>
      <c r="DL26" s="51" t="str">
        <f>IF(OR('TRI-2'!DL26 ="",'TRI-2'!DL26&lt;0,'TRI-2'!DL26  &gt;10),"",IF((ROUND(TRUNC(('TRI-2'!DL26  ),2),0))=10,"A+",IF((ROUND(TRUNC(('TRI-2'!DL26  ),2),0))=9,"A-",IF((ROUND(TRUNC(('TRI-2'!DL26   ),2),0))=8,"B+",IF((ROUND(TRUNC(('TRI-2'!DL26 ),2),0))=7,"B-",IF((ROUND(TRUNC(('TRI-2'!DL26  ),2),0))=6,"C+",IF((ROUND(TRUNC(('TRI-2'!DL26  ),2),0))=5,"C-",IF((ROUND(TRUNC(('TRI-2'!DL26  ),2),0))=4,"D+",IF((ROUND(TRUNC(('TRI-2'!DL26 ),2),0))=3,"D-",IF((ROUND(TRUNC(('TRI-2'!DL26 ),2),0))=2,"E+",IF((ROUND(TRUNC(('TRI-2'!DL26  ),2),0))&lt;=1,"E-","")))))))))))</f>
        <v>A+</v>
      </c>
      <c r="DM26" s="51" t="str">
        <f>IF(OR('TRI-2'!DM26 ="",'TRI-2'!DM26&lt;0,'TRI-2'!DM26  &gt;10),"",IF((ROUND(TRUNC(('TRI-2'!DM26  ),2),0))=10,"A+",IF((ROUND(TRUNC(('TRI-2'!DM26  ),2),0))=9,"A-",IF((ROUND(TRUNC(('TRI-2'!DM26   ),2),0))=8,"B+",IF((ROUND(TRUNC(('TRI-2'!DM26 ),2),0))=7,"B-",IF((ROUND(TRUNC(('TRI-2'!DM26  ),2),0))=6,"C+",IF((ROUND(TRUNC(('TRI-2'!DM26  ),2),0))=5,"C-",IF((ROUND(TRUNC(('TRI-2'!DM26  ),2),0))=4,"D+",IF((ROUND(TRUNC(('TRI-2'!DM26 ),2),0))=3,"D-",IF((ROUND(TRUNC(('TRI-2'!DM26 ),2),0))=2,"E+",IF((ROUND(TRUNC(('TRI-2'!DM26  ),2),0))&lt;=1,"E-","")))))))))))</f>
        <v>A+</v>
      </c>
      <c r="DN26" s="51" t="str">
        <f>IF(OR('TRI-2'!DN26 ="",'TRI-2'!DN26&lt;0,'TRI-2'!DN26  &gt;10),"",IF((ROUND(TRUNC(('TRI-2'!DN26  ),2),0))=10,"A+",IF((ROUND(TRUNC(('TRI-2'!DN26  ),2),0))=9,"A-",IF((ROUND(TRUNC(('TRI-2'!DN26   ),2),0))=8,"B+",IF((ROUND(TRUNC(('TRI-2'!DN26 ),2),0))=7,"B-",IF((ROUND(TRUNC(('TRI-2'!DN26  ),2),0))=6,"C+",IF((ROUND(TRUNC(('TRI-2'!DN26  ),2),0))=5,"C-",IF((ROUND(TRUNC(('TRI-2'!DN26  ),2),0))=4,"D+",IF((ROUND(TRUNC(('TRI-2'!DN26 ),2),0))=3,"D-",IF((ROUND(TRUNC(('TRI-2'!DN26 ),2),0))=2,"E+",IF((ROUND(TRUNC(('TRI-2'!DN26  ),2),0))&lt;=1,"E-","")))))))))))</f>
        <v>A+</v>
      </c>
      <c r="DO26" s="51" t="str">
        <f>IF(OR('TRI-2'!DO26 ="",'TRI-2'!DO26&lt;0,'TRI-2'!DO26  &gt;10),"",IF((ROUND(TRUNC(('TRI-2'!DO26  ),2),0))=10,"A+",IF((ROUND(TRUNC(('TRI-2'!DO26  ),2),0))=9,"A-",IF((ROUND(TRUNC(('TRI-2'!DO26   ),2),0))=8,"B+",IF((ROUND(TRUNC(('TRI-2'!DO26 ),2),0))=7,"B-",IF((ROUND(TRUNC(('TRI-2'!DO26  ),2),0))=6,"C+",IF((ROUND(TRUNC(('TRI-2'!DO26  ),2),0))=5,"C-",IF((ROUND(TRUNC(('TRI-2'!DO26  ),2),0))=4,"D+",IF((ROUND(TRUNC(('TRI-2'!DO26 ),2),0))=3,"D-",IF((ROUND(TRUNC(('TRI-2'!DO26 ),2),0))=2,"E+",IF((ROUND(TRUNC(('TRI-2'!DO26  ),2),0))&lt;=1,"E-","")))))))))))</f>
        <v>A+</v>
      </c>
      <c r="DP26" s="51" t="str">
        <f>IF(OR('TRI-2'!DP26 ="",'TRI-2'!DP26&lt;0,'TRI-2'!DP26  &gt;10),"",IF((ROUND(TRUNC(('TRI-2'!DP26  ),2),0))=10,"A+",IF((ROUND(TRUNC(('TRI-2'!DP26  ),2),0))=9,"A-",IF((ROUND(TRUNC(('TRI-2'!DP26   ),2),0))=8,"B+",IF((ROUND(TRUNC(('TRI-2'!DP26 ),2),0))=7,"B-",IF((ROUND(TRUNC(('TRI-2'!DP26  ),2),0))=6,"C+",IF((ROUND(TRUNC(('TRI-2'!DP26  ),2),0))=5,"C-",IF((ROUND(TRUNC(('TRI-2'!DP26  ),2),0))=4,"D+",IF((ROUND(TRUNC(('TRI-2'!DP26 ),2),0))=3,"D-",IF((ROUND(TRUNC(('TRI-2'!DP26 ),2),0))=2,"E+",IF((ROUND(TRUNC(('TRI-2'!DP26  ),2),0))&lt;=1,"E-","")))))))))))</f>
        <v>A+</v>
      </c>
      <c r="DQ26" s="51" t="str">
        <f>IF(OR('TRI-2'!DQ26 ="",'TRI-2'!DQ26&lt;0,'TRI-2'!DQ26  &gt;10),"",IF((ROUND(TRUNC(('TRI-2'!DQ26  ),2),0))=10,"A+",IF((ROUND(TRUNC(('TRI-2'!DQ26  ),2),0))=9,"A-",IF((ROUND(TRUNC(('TRI-2'!DQ26   ),2),0))=8,"B+",IF((ROUND(TRUNC(('TRI-2'!DQ26 ),2),0))=7,"B-",IF((ROUND(TRUNC(('TRI-2'!DQ26  ),2),0))=6,"C+",IF((ROUND(TRUNC(('TRI-2'!DQ26  ),2),0))=5,"C-",IF((ROUND(TRUNC(('TRI-2'!DQ26  ),2),0))=4,"D+",IF((ROUND(TRUNC(('TRI-2'!DQ26 ),2),0))=3,"D-",IF((ROUND(TRUNC(('TRI-2'!DQ26 ),2),0))=2,"E+",IF((ROUND(TRUNC(('TRI-2'!DQ26  ),2),0))&lt;=1,"E-","")))))))))))</f>
        <v>A+</v>
      </c>
      <c r="DR26" s="51" t="str">
        <f>IF(OR('TRI-2'!DR26 ="",'TRI-2'!DR26&lt;0,'TRI-2'!DR26  &gt;10),"",IF((ROUND(TRUNC(('TRI-2'!DR26  ),2),0))=10,"A+",IF((ROUND(TRUNC(('TRI-2'!DR26  ),2),0))=9,"A-",IF((ROUND(TRUNC(('TRI-2'!DR26   ),2),0))=8,"B+",IF((ROUND(TRUNC(('TRI-2'!DR26 ),2),0))=7,"B-",IF((ROUND(TRUNC(('TRI-2'!DR26  ),2),0))=6,"C+",IF((ROUND(TRUNC(('TRI-2'!DR26  ),2),0))=5,"C-",IF((ROUND(TRUNC(('TRI-2'!DR26  ),2),0))=4,"D+",IF((ROUND(TRUNC(('TRI-2'!DR26 ),2),0))=3,"D-",IF((ROUND(TRUNC(('TRI-2'!DR26 ),2),0))=2,"E+",IF((ROUND(TRUNC(('TRI-2'!DR26  ),2),0))&lt;=1,"E-","")))))))))))</f>
        <v>A+</v>
      </c>
      <c r="DS26" s="51" t="str">
        <f>IF(OR('TRI-2'!DS26 ="",'TRI-2'!DS26&lt;0,'TRI-2'!DS26  &gt;10),"",IF((ROUND(TRUNC(('TRI-2'!DS26  ),2),0))=10,"A+",IF((ROUND(TRUNC(('TRI-2'!DS26  ),2),0))=9,"A-",IF((ROUND(TRUNC(('TRI-2'!DS26   ),2),0))=8,"B+",IF((ROUND(TRUNC(('TRI-2'!DS26 ),2),0))=7,"B-",IF((ROUND(TRUNC(('TRI-2'!DS26  ),2),0))=6,"C+",IF((ROUND(TRUNC(('TRI-2'!DS26  ),2),0))=5,"C-",IF((ROUND(TRUNC(('TRI-2'!DS26  ),2),0))=4,"D+",IF((ROUND(TRUNC(('TRI-2'!DS26 ),2),0))=3,"D-",IF((ROUND(TRUNC(('TRI-2'!DS26 ),2),0))=2,"E+",IF((ROUND(TRUNC(('TRI-2'!DS26  ),2),0))&lt;=1,"E-","")))))))))))</f>
        <v>A+</v>
      </c>
      <c r="DT26" s="51" t="str">
        <f>IF(OR('TRI-2'!DT26 ="",'TRI-2'!DT26&lt;0,'TRI-2'!DT26  &gt;10),"",IF((ROUND(TRUNC(('TRI-2'!DT26  ),2),0))=10,"A+",IF((ROUND(TRUNC(('TRI-2'!DT26  ),2),0))=9,"A-",IF((ROUND(TRUNC(('TRI-2'!DT26   ),2),0))=8,"B+",IF((ROUND(TRUNC(('TRI-2'!DT26 ),2),0))=7,"B-",IF((ROUND(TRUNC(('TRI-2'!DT26  ),2),0))=6,"C+",IF((ROUND(TRUNC(('TRI-2'!DT26  ),2),0))=5,"C-",IF((ROUND(TRUNC(('TRI-2'!DT26  ),2),0))=4,"D+",IF((ROUND(TRUNC(('TRI-2'!DT26 ),2),0))=3,"D-",IF((ROUND(TRUNC(('TRI-2'!DT26 ),2),0))=2,"E+",IF((ROUND(TRUNC(('TRI-2'!DT26  ),2),0))&lt;=1,"E-","")))))))))))</f>
        <v>A+</v>
      </c>
      <c r="DU26" s="51" t="str">
        <f>IF(OR('TRI-2'!DU26 ="",'TRI-2'!DU26&lt;0,'TRI-2'!DU26  &gt;10),"",IF((ROUND(TRUNC(('TRI-2'!DU26  ),2),0))=10,"A+",IF((ROUND(TRUNC(('TRI-2'!DU26  ),2),0))=9,"A-",IF((ROUND(TRUNC(('TRI-2'!DU26   ),2),0))=8,"B+",IF((ROUND(TRUNC(('TRI-2'!DU26 ),2),0))=7,"B-",IF((ROUND(TRUNC(('TRI-2'!DU26  ),2),0))=6,"C+",IF((ROUND(TRUNC(('TRI-2'!DU26  ),2),0))=5,"C-",IF((ROUND(TRUNC(('TRI-2'!DU26  ),2),0))=4,"D+",IF((ROUND(TRUNC(('TRI-2'!DU26 ),2),0))=3,"D-",IF((ROUND(TRUNC(('TRI-2'!DU26 ),2),0))=2,"E+",IF((ROUND(TRUNC(('TRI-2'!DU26  ),2),0))&lt;=1,"E-","")))))))))))</f>
        <v>A+</v>
      </c>
      <c r="DV26" s="51" t="str">
        <f>IF(OR('TRI-2'!DV26 ="",'TRI-2'!DV26&lt;0,'TRI-2'!DV26  &gt;10),"",IF((ROUND(TRUNC(('TRI-2'!DV26  ),2),0))=10,"A+",IF((ROUND(TRUNC(('TRI-2'!DV26  ),2),0))=9,"A-",IF((ROUND(TRUNC(('TRI-2'!DV26   ),2),0))=8,"B+",IF((ROUND(TRUNC(('TRI-2'!DV26 ),2),0))=7,"B-",IF((ROUND(TRUNC(('TRI-2'!DV26  ),2),0))=6,"C+",IF((ROUND(TRUNC(('TRI-2'!DV26  ),2),0))=5,"C-",IF((ROUND(TRUNC(('TRI-2'!DV26  ),2),0))=4,"D+",IF((ROUND(TRUNC(('TRI-2'!DV26 ),2),0))=3,"D-",IF((ROUND(TRUNC(('TRI-2'!DV26 ),2),0))=2,"E+",IF((ROUND(TRUNC(('TRI-2'!DV26  ),2),0))&lt;=1,"E-","")))))))))))</f>
        <v>A+</v>
      </c>
      <c r="DW26" s="51" t="str">
        <f>IF(OR('TRI-2'!DW26 ="",'TRI-2'!DW26&lt;0,'TRI-2'!DW26  &gt;10),"",IF((ROUND(TRUNC(('TRI-2'!DW26  ),2),0))=10,"A+",IF((ROUND(TRUNC(('TRI-2'!DW26  ),2),0))=9,"A-",IF((ROUND(TRUNC(('TRI-2'!DW26   ),2),0))=8,"B+",IF((ROUND(TRUNC(('TRI-2'!DW26 ),2),0))=7,"B-",IF((ROUND(TRUNC(('TRI-2'!DW26  ),2),0))=6,"C+",IF((ROUND(TRUNC(('TRI-2'!DW26  ),2),0))=5,"C-",IF((ROUND(TRUNC(('TRI-2'!DW26  ),2),0))=4,"D+",IF((ROUND(TRUNC(('TRI-2'!DW26 ),2),0))=3,"D-",IF((ROUND(TRUNC(('TRI-2'!DW26 ),2),0))=2,"E+",IF((ROUND(TRUNC(('TRI-2'!DW26  ),2),0))&lt;=1,"E-","")))))))))))</f>
        <v>A+</v>
      </c>
      <c r="DX26" s="51" t="str">
        <f>IF(OR('TRI-2'!DX26 ="",'TRI-2'!DX26&lt;0,'TRI-2'!DX26  &gt;10),"",IF((ROUND(TRUNC(('TRI-2'!DX26  ),2),0))=10,"A+",IF((ROUND(TRUNC(('TRI-2'!DX26  ),2),0))=9,"A-",IF((ROUND(TRUNC(('TRI-2'!DX26   ),2),0))=8,"B+",IF((ROUND(TRUNC(('TRI-2'!DX26 ),2),0))=7,"B-",IF((ROUND(TRUNC(('TRI-2'!DX26  ),2),0))=6,"C+",IF((ROUND(TRUNC(('TRI-2'!DX26  ),2),0))=5,"C-",IF((ROUND(TRUNC(('TRI-2'!DX26  ),2),0))=4,"D+",IF((ROUND(TRUNC(('TRI-2'!DX26 ),2),0))=3,"D-",IF((ROUND(TRUNC(('TRI-2'!DX26 ),2),0))=2,"E+",IF((ROUND(TRUNC(('TRI-2'!DX26  ),2),0))&lt;=1,"E-","")))))))))))</f>
        <v>A+</v>
      </c>
      <c r="DY26" s="51" t="str">
        <f>IF(OR('TRI-2'!DY26 ="",'TRI-2'!DY26&lt;0,'TRI-2'!DY26  &gt;10),"",IF((ROUND(TRUNC(('TRI-2'!DY26  ),2),0))=10,"A+",IF((ROUND(TRUNC(('TRI-2'!DY26  ),2),0))=9,"A-",IF((ROUND(TRUNC(('TRI-2'!DY26   ),2),0))=8,"B+",IF((ROUND(TRUNC(('TRI-2'!DY26 ),2),0))=7,"B-",IF((ROUND(TRUNC(('TRI-2'!DY26  ),2),0))=6,"C+",IF((ROUND(TRUNC(('TRI-2'!DY26  ),2),0))=5,"C-",IF((ROUND(TRUNC(('TRI-2'!DY26  ),2),0))=4,"D+",IF((ROUND(TRUNC(('TRI-2'!DY26 ),2),0))=3,"D-",IF((ROUND(TRUNC(('TRI-2'!DY26 ),2),0))=2,"E+",IF((ROUND(TRUNC(('TRI-2'!DY26  ),2),0))&lt;=1,"E-","")))))))))))</f>
        <v>A+</v>
      </c>
      <c r="DZ26" s="51" t="str">
        <f>IF(OR('TRI-2'!DZ26 ="",'TRI-2'!DZ26&lt;0,'TRI-2'!DZ26  &gt;10),"",IF((ROUND(TRUNC(('TRI-2'!DZ26  ),2),0))=10,"A+",IF((ROUND(TRUNC(('TRI-2'!DZ26  ),2),0))=9,"A-",IF((ROUND(TRUNC(('TRI-2'!DZ26   ),2),0))=8,"B+",IF((ROUND(TRUNC(('TRI-2'!DZ26 ),2),0))=7,"B-",IF((ROUND(TRUNC(('TRI-2'!DZ26  ),2),0))=6,"C+",IF((ROUND(TRUNC(('TRI-2'!DZ26  ),2),0))=5,"C-",IF((ROUND(TRUNC(('TRI-2'!DZ26  ),2),0))=4,"D+",IF((ROUND(TRUNC(('TRI-2'!DZ26 ),2),0))=3,"D-",IF((ROUND(TRUNC(('TRI-2'!DZ26 ),2),0))=2,"E+",IF((ROUND(TRUNC(('TRI-2'!DZ26  ),2),0))&lt;=1,"E-","")))))))))))</f>
        <v>A+</v>
      </c>
      <c r="EA26" s="51" t="str">
        <f>IF(OR('TRI-2'!EA26 ="",'TRI-2'!EA26&lt;0,'TRI-2'!EA26  &gt;10),"",IF((ROUND(TRUNC(('TRI-2'!EA26  ),2),0))=10,"A+",IF((ROUND(TRUNC(('TRI-2'!EA26  ),2),0))=9,"A-",IF((ROUND(TRUNC(('TRI-2'!EA26   ),2),0))=8,"B+",IF((ROUND(TRUNC(('TRI-2'!EA26 ),2),0))=7,"B-",IF((ROUND(TRUNC(('TRI-2'!EA26  ),2),0))=6,"C+",IF((ROUND(TRUNC(('TRI-2'!EA26  ),2),0))=5,"C-",IF((ROUND(TRUNC(('TRI-2'!EA26  ),2),0))=4,"D+",IF((ROUND(TRUNC(('TRI-2'!EA26 ),2),0))=3,"D-",IF((ROUND(TRUNC(('TRI-2'!EA26 ),2),0))=2,"E+",IF((ROUND(TRUNC(('TRI-2'!EA26  ),2),0))&lt;=1,"E-","")))))))))))</f>
        <v>A+</v>
      </c>
      <c r="EB26" s="51" t="str">
        <f>IF(OR('TRI-2'!EB26 ="",'TRI-2'!EB26&lt;0,'TRI-2'!EB26  &gt;10),"",IF((ROUND(TRUNC(('TRI-2'!EB26  ),2),0))=10,"A+",IF((ROUND(TRUNC(('TRI-2'!EB26  ),2),0))=9,"A-",IF((ROUND(TRUNC(('TRI-2'!EB26   ),2),0))=8,"B+",IF((ROUND(TRUNC(('TRI-2'!EB26 ),2),0))=7,"B-",IF((ROUND(TRUNC(('TRI-2'!EB26  ),2),0))=6,"C+",IF((ROUND(TRUNC(('TRI-2'!EB26  ),2),0))=5,"C-",IF((ROUND(TRUNC(('TRI-2'!EB26  ),2),0))=4,"D+",IF((ROUND(TRUNC(('TRI-2'!EB26 ),2),0))=3,"D-",IF((ROUND(TRUNC(('TRI-2'!EB26 ),2),0))=2,"E+",IF((ROUND(TRUNC(('TRI-2'!EB26  ),2),0))&lt;=1,"E-","")))))))))))</f>
        <v>A+</v>
      </c>
      <c r="EC26" s="51" t="str">
        <f>IF(OR('TRI-2'!EC26 ="",'TRI-2'!EC26&lt;0,'TRI-2'!EC26  &gt;10),"",IF((ROUND(TRUNC(('TRI-2'!EC26  ),2),0))=10,"A+",IF((ROUND(TRUNC(('TRI-2'!EC26  ),2),0))=9,"A-",IF((ROUND(TRUNC(('TRI-2'!EC26   ),2),0))=8,"B+",IF((ROUND(TRUNC(('TRI-2'!EC26 ),2),0))=7,"B-",IF((ROUND(TRUNC(('TRI-2'!EC26  ),2),0))=6,"C+",IF((ROUND(TRUNC(('TRI-2'!EC26  ),2),0))=5,"C-",IF((ROUND(TRUNC(('TRI-2'!EC26  ),2),0))=4,"D+",IF((ROUND(TRUNC(('TRI-2'!EC26 ),2),0))=3,"D-",IF((ROUND(TRUNC(('TRI-2'!EC26 ),2),0))=2,"E+",IF((ROUND(TRUNC(('TRI-2'!EC26  ),2),0))&lt;=1,"E-","")))))))))))</f>
        <v>A+</v>
      </c>
      <c r="ED26" s="51" t="str">
        <f>IF(OR('TRI-2'!ED26 ="",'TRI-2'!ED26&lt;0,'TRI-2'!ED26  &gt;10),"",IF((ROUND(TRUNC(('TRI-2'!ED26  ),2),0))=10,"A+",IF((ROUND(TRUNC(('TRI-2'!ED26  ),2),0))=9,"A-",IF((ROUND(TRUNC(('TRI-2'!ED26   ),2),0))=8,"B+",IF((ROUND(TRUNC(('TRI-2'!ED26 ),2),0))=7,"B-",IF((ROUND(TRUNC(('TRI-2'!ED26  ),2),0))=6,"C+",IF((ROUND(TRUNC(('TRI-2'!ED26  ),2),0))=5,"C-",IF((ROUND(TRUNC(('TRI-2'!ED26  ),2),0))=4,"D+",IF((ROUND(TRUNC(('TRI-2'!ED26 ),2),0))=3,"D-",IF((ROUND(TRUNC(('TRI-2'!ED26 ),2),0))=2,"E+",IF((ROUND(TRUNC(('TRI-2'!ED26  ),2),0))&lt;=1,"E-","")))))))))))</f>
        <v>A+</v>
      </c>
      <c r="EE26" s="51" t="str">
        <f>IF(OR('TRI-2'!EE26 ="",'TRI-2'!EE26&lt;0,'TRI-2'!EE26  &gt;10),"",IF((ROUND(TRUNC(('TRI-2'!EE26  ),2),0))=10,"A+",IF((ROUND(TRUNC(('TRI-2'!EE26  ),2),0))=9,"A-",IF((ROUND(TRUNC(('TRI-2'!EE26   ),2),0))=8,"B+",IF((ROUND(TRUNC(('TRI-2'!EE26 ),2),0))=7,"B-",IF((ROUND(TRUNC(('TRI-2'!EE26  ),2),0))=6,"C+",IF((ROUND(TRUNC(('TRI-2'!EE26  ),2),0))=5,"C-",IF((ROUND(TRUNC(('TRI-2'!EE26  ),2),0))=4,"D+",IF((ROUND(TRUNC(('TRI-2'!EE26 ),2),0))=3,"D-",IF((ROUND(TRUNC(('TRI-2'!EE26 ),2),0))=2,"E+",IF((ROUND(TRUNC(('TRI-2'!EE26  ),2),0))&lt;=1,"E-","")))))))))))</f>
        <v>A+</v>
      </c>
      <c r="EF26" s="51" t="str">
        <f>IF(OR('TRI-2'!EF26 ="",'TRI-2'!EF26&lt;0,'TRI-2'!EF26  &gt;10),"",IF((ROUND(TRUNC(('TRI-2'!EF26  ),2),0))=10,"A+",IF((ROUND(TRUNC(('TRI-2'!EF26  ),2),0))=9,"A-",IF((ROUND(TRUNC(('TRI-2'!EF26   ),2),0))=8,"B+",IF((ROUND(TRUNC(('TRI-2'!EF26 ),2),0))=7,"B-",IF((ROUND(TRUNC(('TRI-2'!EF26  ),2),0))=6,"C+",IF((ROUND(TRUNC(('TRI-2'!EF26  ),2),0))=5,"C-",IF((ROUND(TRUNC(('TRI-2'!EF26  ),2),0))=4,"D+",IF((ROUND(TRUNC(('TRI-2'!EF26 ),2),0))=3,"D-",IF((ROUND(TRUNC(('TRI-2'!EF26 ),2),0))=2,"E+",IF((ROUND(TRUNC(('TRI-2'!EF26  ),2),0))&lt;=1,"E-","")))))))))))</f>
        <v>A+</v>
      </c>
      <c r="EG26" s="51" t="str">
        <f>IF(OR('TRI-2'!EG26 ="",'TRI-2'!EG26&lt;0,'TRI-2'!EG26  &gt;10),"",IF((ROUND(TRUNC(('TRI-2'!EG26  ),2),0))=10,"A+",IF((ROUND(TRUNC(('TRI-2'!EG26  ),2),0))=9,"A-",IF((ROUND(TRUNC(('TRI-2'!EG26   ),2),0))=8,"B+",IF((ROUND(TRUNC(('TRI-2'!EG26 ),2),0))=7,"B-",IF((ROUND(TRUNC(('TRI-2'!EG26  ),2),0))=6,"C+",IF((ROUND(TRUNC(('TRI-2'!EG26  ),2),0))=5,"C-",IF((ROUND(TRUNC(('TRI-2'!EG26  ),2),0))=4,"D+",IF((ROUND(TRUNC(('TRI-2'!EG26 ),2),0))=3,"D-",IF((ROUND(TRUNC(('TRI-2'!EG26 ),2),0))=2,"E+",IF((ROUND(TRUNC(('TRI-2'!EG26  ),2),0))&lt;=1,"E-","")))))))))))</f>
        <v>A+</v>
      </c>
      <c r="EH26" s="51" t="str">
        <f>IF(OR('TRI-2'!EH26 ="",'TRI-2'!EH26&lt;0,'TRI-2'!EH26  &gt;10),"",IF((ROUND(TRUNC(('TRI-2'!EH26  ),2),0))=10,"A+",IF((ROUND(TRUNC(('TRI-2'!EH26  ),2),0))=9,"A-",IF((ROUND(TRUNC(('TRI-2'!EH26   ),2),0))=8,"B+",IF((ROUND(TRUNC(('TRI-2'!EH26 ),2),0))=7,"B-",IF((ROUND(TRUNC(('TRI-2'!EH26  ),2),0))=6,"C+",IF((ROUND(TRUNC(('TRI-2'!EH26  ),2),0))=5,"C-",IF((ROUND(TRUNC(('TRI-2'!EH26  ),2),0))=4,"D+",IF((ROUND(TRUNC(('TRI-2'!EH26 ),2),0))=3,"D-",IF((ROUND(TRUNC(('TRI-2'!EH26 ),2),0))=2,"E+",IF((ROUND(TRUNC(('TRI-2'!EH26  ),2),0))&lt;=1,"E-","")))))))))))</f>
        <v>A+</v>
      </c>
      <c r="EI26" s="51" t="str">
        <f>IF(OR('TRI-2'!EI26 ="",'TRI-2'!EI26&lt;0,'TRI-2'!EI26  &gt;10),"",IF((ROUND(TRUNC(('TRI-2'!EI26  ),2),0))=10,"A+",IF((ROUND(TRUNC(('TRI-2'!EI26  ),2),0))=9,"A-",IF((ROUND(TRUNC(('TRI-2'!EI26   ),2),0))=8,"B+",IF((ROUND(TRUNC(('TRI-2'!EI26 ),2),0))=7,"B-",IF((ROUND(TRUNC(('TRI-2'!EI26  ),2),0))=6,"C+",IF((ROUND(TRUNC(('TRI-2'!EI26  ),2),0))=5,"C-",IF((ROUND(TRUNC(('TRI-2'!EI26  ),2),0))=4,"D+",IF((ROUND(TRUNC(('TRI-2'!EI26 ),2),0))=3,"D-",IF((ROUND(TRUNC(('TRI-2'!EI26 ),2),0))=2,"E+",IF((ROUND(TRUNC(('TRI-2'!EI26  ),2),0))&lt;=1,"E-","")))))))))))</f>
        <v>B+</v>
      </c>
      <c r="EJ26" s="51" t="str">
        <f>IF(OR('TRI-2'!EJ26 ="",'TRI-2'!EJ26&lt;0,'TRI-2'!EJ26  &gt;10),"",IF((ROUND(TRUNC(('TRI-2'!EJ26  ),2),0))=10,"A+",IF((ROUND(TRUNC(('TRI-2'!EJ26  ),2),0))=9,"A-",IF((ROUND(TRUNC(('TRI-2'!EJ26   ),2),0))=8,"B+",IF((ROUND(TRUNC(('TRI-2'!EJ26 ),2),0))=7,"B-",IF((ROUND(TRUNC(('TRI-2'!EJ26  ),2),0))=6,"C+",IF((ROUND(TRUNC(('TRI-2'!EJ26  ),2),0))=5,"C-",IF((ROUND(TRUNC(('TRI-2'!EJ26  ),2),0))=4,"D+",IF((ROUND(TRUNC(('TRI-2'!EJ26 ),2),0))=3,"D-",IF((ROUND(TRUNC(('TRI-2'!EJ26 ),2),0))=2,"E+",IF((ROUND(TRUNC(('TRI-2'!EJ26  ),2),0))&lt;=1,"E-","")))))))))))</f>
        <v>A+</v>
      </c>
      <c r="EK26" s="51" t="str">
        <f>IF(OR('TRI-2'!EK26 ="",'TRI-2'!EK26&lt;0,'TRI-2'!EK26  &gt;10),"",IF((ROUND(TRUNC(('TRI-2'!EK26  ),2),0))=10,"A+",IF((ROUND(TRUNC(('TRI-2'!EK26  ),2),0))=9,"A-",IF((ROUND(TRUNC(('TRI-2'!EK26   ),2),0))=8,"B+",IF((ROUND(TRUNC(('TRI-2'!EK26 ),2),0))=7,"B-",IF((ROUND(TRUNC(('TRI-2'!EK26  ),2),0))=6,"C+",IF((ROUND(TRUNC(('TRI-2'!EK26  ),2),0))=5,"C-",IF((ROUND(TRUNC(('TRI-2'!EK26  ),2),0))=4,"D+",IF((ROUND(TRUNC(('TRI-2'!EK26 ),2),0))=3,"D-",IF((ROUND(TRUNC(('TRI-2'!EK26 ),2),0))=2,"E+",IF((ROUND(TRUNC(('TRI-2'!EK26  ),2),0))&lt;=1,"E-","")))))))))))</f>
        <v>A+</v>
      </c>
      <c r="EL26" s="51" t="str">
        <f>IF(OR('TRI-2'!EL26 ="",'TRI-2'!EL26&lt;0,'TRI-2'!EL26  &gt;10),"",IF((ROUND(TRUNC(('TRI-2'!EL26  ),2),0))=10,"A+",IF((ROUND(TRUNC(('TRI-2'!EL26  ),2),0))=9,"A-",IF((ROUND(TRUNC(('TRI-2'!EL26   ),2),0))=8,"B+",IF((ROUND(TRUNC(('TRI-2'!EL26 ),2),0))=7,"B-",IF((ROUND(TRUNC(('TRI-2'!EL26  ),2),0))=6,"C+",IF((ROUND(TRUNC(('TRI-2'!EL26  ),2),0))=5,"C-",IF((ROUND(TRUNC(('TRI-2'!EL26  ),2),0))=4,"D+",IF((ROUND(TRUNC(('TRI-2'!EL26 ),2),0))=3,"D-",IF((ROUND(TRUNC(('TRI-2'!EL26 ),2),0))=2,"E+",IF((ROUND(TRUNC(('TRI-2'!EL26  ),2),0))&lt;=1,"E-","")))))))))))</f>
        <v>A+</v>
      </c>
      <c r="EM26" s="51" t="str">
        <f>IF(OR('TRI-2'!EM26 ="",'TRI-2'!EM26&lt;0,'TRI-2'!EM26  &gt;10),"",IF((ROUND(TRUNC(('TRI-2'!EM26  ),2),0))=10,"A+",IF((ROUND(TRUNC(('TRI-2'!EM26  ),2),0))=9,"A-",IF((ROUND(TRUNC(('TRI-2'!EM26   ),2),0))=8,"B+",IF((ROUND(TRUNC(('TRI-2'!EM26 ),2),0))=7,"B-",IF((ROUND(TRUNC(('TRI-2'!EM26  ),2),0))=6,"C+",IF((ROUND(TRUNC(('TRI-2'!EM26  ),2),0))=5,"C-",IF((ROUND(TRUNC(('TRI-2'!EM26  ),2),0))=4,"D+",IF((ROUND(TRUNC(('TRI-2'!EM26 ),2),0))=3,"D-",IF((ROUND(TRUNC(('TRI-2'!EM26 ),2),0))=2,"E+",IF((ROUND(TRUNC(('TRI-2'!EM26  ),2),0))&lt;=1,"E-","")))))))))))</f>
        <v>A+</v>
      </c>
      <c r="EN26" s="51" t="str">
        <f>IF(OR('TRI-2'!EN26 ="",'TRI-2'!EN26&lt;0,'TRI-2'!EN26  &gt;10),"",IF((ROUND(TRUNC(('TRI-2'!EN26  ),2),0))=10,"A+",IF((ROUND(TRUNC(('TRI-2'!EN26  ),2),0))=9,"A-",IF((ROUND(TRUNC(('TRI-2'!EN26   ),2),0))=8,"B+",IF((ROUND(TRUNC(('TRI-2'!EN26 ),2),0))=7,"B-",IF((ROUND(TRUNC(('TRI-2'!EN26  ),2),0))=6,"C+",IF((ROUND(TRUNC(('TRI-2'!EN26  ),2),0))=5,"C-",IF((ROUND(TRUNC(('TRI-2'!EN26  ),2),0))=4,"D+",IF((ROUND(TRUNC(('TRI-2'!EN26 ),2),0))=3,"D-",IF((ROUND(TRUNC(('TRI-2'!EN26 ),2),0))=2,"E+",IF((ROUND(TRUNC(('TRI-2'!EN26  ),2),0))&lt;=1,"E-","")))))))))))</f>
        <v>A+</v>
      </c>
      <c r="EO26" s="51" t="str">
        <f>IF(OR('TRI-2'!EO26 ="",'TRI-2'!EO26&lt;0,'TRI-2'!EO26  &gt;10),"",IF((ROUND(TRUNC(('TRI-2'!EO26  ),2),0))=10,"A+",IF((ROUND(TRUNC(('TRI-2'!EO26  ),2),0))=9,"A-",IF((ROUND(TRUNC(('TRI-2'!EO26   ),2),0))=8,"B+",IF((ROUND(TRUNC(('TRI-2'!EO26 ),2),0))=7,"B-",IF((ROUND(TRUNC(('TRI-2'!EO26  ),2),0))=6,"C+",IF((ROUND(TRUNC(('TRI-2'!EO26  ),2),0))=5,"C-",IF((ROUND(TRUNC(('TRI-2'!EO26  ),2),0))=4,"D+",IF((ROUND(TRUNC(('TRI-2'!EO26 ),2),0))=3,"D-",IF((ROUND(TRUNC(('TRI-2'!EO26 ),2),0))=2,"E+",IF((ROUND(TRUNC(('TRI-2'!EO26  ),2),0))&lt;=1,"E-","")))))))))))</f>
        <v>A+</v>
      </c>
      <c r="EP26" s="51" t="str">
        <f>IF(OR('TRI-2'!EP26 ="",'TRI-2'!EP26&lt;0,'TRI-2'!EP26  &gt;10),"",IF((ROUND(TRUNC(('TRI-2'!EP26  ),2),0))=10,"A+",IF((ROUND(TRUNC(('TRI-2'!EP26  ),2),0))=9,"A-",IF((ROUND(TRUNC(('TRI-2'!EP26   ),2),0))=8,"B+",IF((ROUND(TRUNC(('TRI-2'!EP26 ),2),0))=7,"B-",IF((ROUND(TRUNC(('TRI-2'!EP26  ),2),0))=6,"C+",IF((ROUND(TRUNC(('TRI-2'!EP26  ),2),0))=5,"C-",IF((ROUND(TRUNC(('TRI-2'!EP26  ),2),0))=4,"D+",IF((ROUND(TRUNC(('TRI-2'!EP26 ),2),0))=3,"D-",IF((ROUND(TRUNC(('TRI-2'!EP26 ),2),0))=2,"E+",IF((ROUND(TRUNC(('TRI-2'!EP26  ),2),0))&lt;=1,"E-","")))))))))))</f>
        <v>A+</v>
      </c>
      <c r="EQ26" s="51" t="str">
        <f>IF(OR('TRI-2'!EQ26 ="",'TRI-2'!EQ26&lt;0,'TRI-2'!EQ26  &gt;10),"",IF((ROUND(TRUNC(('TRI-2'!EQ26  ),2),0))=10,"A+",IF((ROUND(TRUNC(('TRI-2'!EQ26  ),2),0))=9,"A-",IF((ROUND(TRUNC(('TRI-2'!EQ26   ),2),0))=8,"B+",IF((ROUND(TRUNC(('TRI-2'!EQ26 ),2),0))=7,"B-",IF((ROUND(TRUNC(('TRI-2'!EQ26  ),2),0))=6,"C+",IF((ROUND(TRUNC(('TRI-2'!EQ26  ),2),0))=5,"C-",IF((ROUND(TRUNC(('TRI-2'!EQ26  ),2),0))=4,"D+",IF((ROUND(TRUNC(('TRI-2'!EQ26 ),2),0))=3,"D-",IF((ROUND(TRUNC(('TRI-2'!EQ26 ),2),0))=2,"E+",IF((ROUND(TRUNC(('TRI-2'!EQ26  ),2),0))&lt;=1,"E-","")))))))))))</f>
        <v>A+</v>
      </c>
      <c r="ER26" s="51" t="str">
        <f>IF(OR('TRI-2'!ER26 ="",'TRI-2'!ER26&lt;0,'TRI-2'!ER26  &gt;10),"",IF((ROUND(TRUNC(('TRI-2'!ER26  ),2),0))=10,"A+",IF((ROUND(TRUNC(('TRI-2'!ER26  ),2),0))=9,"A-",IF((ROUND(TRUNC(('TRI-2'!ER26   ),2),0))=8,"B+",IF((ROUND(TRUNC(('TRI-2'!ER26 ),2),0))=7,"B-",IF((ROUND(TRUNC(('TRI-2'!ER26  ),2),0))=6,"C+",IF((ROUND(TRUNC(('TRI-2'!ER26  ),2),0))=5,"C-",IF((ROUND(TRUNC(('TRI-2'!ER26  ),2),0))=4,"D+",IF((ROUND(TRUNC(('TRI-2'!ER26 ),2),0))=3,"D-",IF((ROUND(TRUNC(('TRI-2'!ER26 ),2),0))=2,"E+",IF((ROUND(TRUNC(('TRI-2'!ER26  ),2),0))&lt;=1,"E-","")))))))))))</f>
        <v>A+</v>
      </c>
      <c r="ES26" s="51" t="str">
        <f>IF(OR('TRI-2'!ES26 ="",'TRI-2'!ES26&lt;0,'TRI-2'!ES26  &gt;10),"",IF((ROUND(TRUNC(('TRI-2'!ES26  ),2),0))=10,"A+",IF((ROUND(TRUNC(('TRI-2'!ES26  ),2),0))=9,"A-",IF((ROUND(TRUNC(('TRI-2'!ES26   ),2),0))=8,"B+",IF((ROUND(TRUNC(('TRI-2'!ES26 ),2),0))=7,"B-",IF((ROUND(TRUNC(('TRI-2'!ES26  ),2),0))=6,"C+",IF((ROUND(TRUNC(('TRI-2'!ES26  ),2),0))=5,"C-",IF((ROUND(TRUNC(('TRI-2'!ES26  ),2),0))=4,"D+",IF((ROUND(TRUNC(('TRI-2'!ES26 ),2),0))=3,"D-",IF((ROUND(TRUNC(('TRI-2'!ES26 ),2),0))=2,"E+",IF((ROUND(TRUNC(('TRI-2'!ES26  ),2),0))&lt;=1,"E-","")))))))))))</f>
        <v>A+</v>
      </c>
      <c r="ET26" s="51" t="str">
        <f>IF('TRI-2'!ET26 ="","",'TRI-2'!ET26 )</f>
        <v>S</v>
      </c>
      <c r="EU26" s="51" t="str">
        <f>IF('TRI-2'!EU26 ="","",'TRI-2'!EU26 )</f>
        <v>S</v>
      </c>
      <c r="EV26" s="51" t="str">
        <f>IF('TRI-2'!EV26 ="","",'TRI-2'!EV26 )</f>
        <v>S</v>
      </c>
      <c r="EW26" s="51" t="str">
        <f>IF('TRI-2'!EW26 ="","",'TRI-2'!EW26 )</f>
        <v>S</v>
      </c>
      <c r="EX26" s="51" t="str">
        <f>IF('TRI-2'!EX26 ="","",'TRI-2'!EX26 )</f>
        <v>S</v>
      </c>
      <c r="EY26" s="51" t="str">
        <f>IF('TRI-2'!EY26 ="","",'TRI-2'!EY26 )</f>
        <v>S</v>
      </c>
      <c r="EZ26" s="51" t="str">
        <f>IF('TRI-2'!EZ26 ="","",'TRI-2'!EZ26 )</f>
        <v>S</v>
      </c>
      <c r="FA26" s="51" t="str">
        <f>IF('TRI-2'!FA26 ="","",'TRI-2'!FA26 )</f>
        <v>S</v>
      </c>
      <c r="FB26" s="51" t="str">
        <f>IF('TRI-2'!FB26 ="","",'TRI-2'!FB26 )</f>
        <v>S</v>
      </c>
      <c r="FC26" s="51" t="str">
        <f>IF('TRI-2'!FC26 ="","",'TRI-2'!FC26 )</f>
        <v>A+</v>
      </c>
      <c r="FD26" s="51">
        <f>IF('TRI-2'!FD26 ="","",'TRI-2'!FD26 )</f>
        <v>36</v>
      </c>
      <c r="FE26" s="51" t="str">
        <f>IF('TRI-2'!FE26 ="","",'TRI-2'!FE26 )</f>
        <v>A+</v>
      </c>
      <c r="FF26" s="51" t="str">
        <f>IF('TRI-2'!FF26 ="","",'TRI-2'!FF26 )</f>
        <v/>
      </c>
      <c r="FG26" s="51" t="str">
        <f>IF('TRI-2'!FG26 ="","",'TRI-2'!FG26 )</f>
        <v/>
      </c>
      <c r="FH26" s="51" t="str">
        <f>IF('TRI-2'!FH26 ="","",'TRI-2'!FH26 )</f>
        <v/>
      </c>
    </row>
    <row r="27" spans="1:164 16322:16326" ht="21" customHeight="1">
      <c r="B27" s="53">
        <v>10</v>
      </c>
      <c r="C27" s="272" t="str">
        <f>IF(NOTAS!E30&gt;"",NOTAS!E30,"")</f>
        <v>DE LA CRUZ VALLEJO JOEL ALEXANDER</v>
      </c>
      <c r="D27" s="273"/>
      <c r="E27" s="273"/>
      <c r="F27" s="274"/>
      <c r="G27" s="51" t="str">
        <f>IF(OR('TRI-2'!G27 ="",'TRI-2'!G27&lt;0,'TRI-2'!G27  &gt;10),"",IF((ROUND(TRUNC(('TRI-2'!G27  ),2),0))=10,"A+",IF((ROUND(TRUNC(('TRI-2'!G27  ),2),0))=9,"A-",IF((ROUND(TRUNC(('TRI-2'!G27   ),2),0))=8,"B+",IF((ROUND(TRUNC(('TRI-2'!G27 ),2),0))=7,"B-",IF((ROUND(TRUNC(('TRI-2'!G27  ),2),0))=6,"C+",IF((ROUND(TRUNC(('TRI-2'!G27  ),2),0))=5,"C-",IF((ROUND(TRUNC(('TRI-2'!G27  ),2),0))=4,"D+",IF((ROUND(TRUNC(('TRI-2'!G27 ),2),0))=3,"D-",IF((ROUND(TRUNC(('TRI-2'!G27 ),2),0))=2,"E+",IF((ROUND(TRUNC(('TRI-2'!G27  ),2),0))&lt;=1,"E-","")))))))))))</f>
        <v>A+</v>
      </c>
      <c r="H27" s="51" t="str">
        <f>IF(OR('TRI-2'!H27 ="",'TRI-2'!H27&lt;0,'TRI-2'!H27  &gt;10),"",IF((ROUND(TRUNC(('TRI-2'!H27  ),2),0))=10,"A+",IF((ROUND(TRUNC(('TRI-2'!H27  ),2),0))=9,"A-",IF((ROUND(TRUNC(('TRI-2'!H27   ),2),0))=8,"B+",IF((ROUND(TRUNC(('TRI-2'!H27 ),2),0))=7,"B-",IF((ROUND(TRUNC(('TRI-2'!H27  ),2),0))=6,"C+",IF((ROUND(TRUNC(('TRI-2'!H27  ),2),0))=5,"C-",IF((ROUND(TRUNC(('TRI-2'!H27  ),2),0))=4,"D+",IF((ROUND(TRUNC(('TRI-2'!H27 ),2),0))=3,"D-",IF((ROUND(TRUNC(('TRI-2'!H27 ),2),0))=2,"E+",IF((ROUND(TRUNC(('TRI-2'!H27  ),2),0))&lt;=1,"E-","")))))))))))</f>
        <v>A+</v>
      </c>
      <c r="I27" s="51" t="str">
        <f>IF(OR('TRI-2'!I27 ="",'TRI-2'!I27&lt;0,'TRI-2'!I27  &gt;10),"",IF((ROUND(TRUNC(('TRI-2'!I27  ),2),0))=10,"A+",IF((ROUND(TRUNC(('TRI-2'!I27  ),2),0))=9,"A-",IF((ROUND(TRUNC(('TRI-2'!I27   ),2),0))=8,"B+",IF((ROUND(TRUNC(('TRI-2'!I27 ),2),0))=7,"B-",IF((ROUND(TRUNC(('TRI-2'!I27  ),2),0))=6,"C+",IF((ROUND(TRUNC(('TRI-2'!I27  ),2),0))=5,"C-",IF((ROUND(TRUNC(('TRI-2'!I27  ),2),0))=4,"D+",IF((ROUND(TRUNC(('TRI-2'!I27 ),2),0))=3,"D-",IF((ROUND(TRUNC(('TRI-2'!I27 ),2),0))=2,"E+",IF((ROUND(TRUNC(('TRI-2'!I27  ),2),0))&lt;=1,"E-","")))))))))))</f>
        <v>A+</v>
      </c>
      <c r="J27" s="51" t="str">
        <f>IF(OR('TRI-2'!J27 ="",'TRI-2'!J27&lt;0,'TRI-2'!J27  &gt;10),"",IF((ROUND(TRUNC(('TRI-2'!J27  ),2),0))=10,"A+",IF((ROUND(TRUNC(('TRI-2'!J27  ),2),0))=9,"A-",IF((ROUND(TRUNC(('TRI-2'!J27   ),2),0))=8,"B+",IF((ROUND(TRUNC(('TRI-2'!J27 ),2),0))=7,"B-",IF((ROUND(TRUNC(('TRI-2'!J27  ),2),0))=6,"C+",IF((ROUND(TRUNC(('TRI-2'!J27  ),2),0))=5,"C-",IF((ROUND(TRUNC(('TRI-2'!J27  ),2),0))=4,"D+",IF((ROUND(TRUNC(('TRI-2'!J27 ),2),0))=3,"D-",IF((ROUND(TRUNC(('TRI-2'!J27 ),2),0))=2,"E+",IF((ROUND(TRUNC(('TRI-2'!J27  ),2),0))&lt;=1,"E-","")))))))))))</f>
        <v>A+</v>
      </c>
      <c r="K27" s="51" t="str">
        <f>IF(OR('TRI-2'!K27 ="",'TRI-2'!K27&lt;0,'TRI-2'!K27  &gt;10),"",IF((ROUND(TRUNC(('TRI-2'!K27  ),2),0))=10,"A+",IF((ROUND(TRUNC(('TRI-2'!K27  ),2),0))=9,"A-",IF((ROUND(TRUNC(('TRI-2'!K27   ),2),0))=8,"B+",IF((ROUND(TRUNC(('TRI-2'!K27 ),2),0))=7,"B-",IF((ROUND(TRUNC(('TRI-2'!K27  ),2),0))=6,"C+",IF((ROUND(TRUNC(('TRI-2'!K27  ),2),0))=5,"C-",IF((ROUND(TRUNC(('TRI-2'!K27  ),2),0))=4,"D+",IF((ROUND(TRUNC(('TRI-2'!K27 ),2),0))=3,"D-",IF((ROUND(TRUNC(('TRI-2'!K27 ),2),0))=2,"E+",IF((ROUND(TRUNC(('TRI-2'!K27  ),2),0))&lt;=1,"E-","")))))))))))</f>
        <v>A+</v>
      </c>
      <c r="L27" s="51" t="str">
        <f>IF(OR('TRI-2'!L27 ="",'TRI-2'!L27&lt;0,'TRI-2'!L27  &gt;10),"",IF((ROUND(TRUNC(('TRI-2'!L27  ),2),0))=10,"A+",IF((ROUND(TRUNC(('TRI-2'!L27  ),2),0))=9,"A-",IF((ROUND(TRUNC(('TRI-2'!L27   ),2),0))=8,"B+",IF((ROUND(TRUNC(('TRI-2'!L27 ),2),0))=7,"B-",IF((ROUND(TRUNC(('TRI-2'!L27  ),2),0))=6,"C+",IF((ROUND(TRUNC(('TRI-2'!L27  ),2),0))=5,"C-",IF((ROUND(TRUNC(('TRI-2'!L27  ),2),0))=4,"D+",IF((ROUND(TRUNC(('TRI-2'!L27 ),2),0))=3,"D-",IF((ROUND(TRUNC(('TRI-2'!L27 ),2),0))=2,"E+",IF((ROUND(TRUNC(('TRI-2'!L27  ),2),0))&lt;=1,"E-","")))))))))))</f>
        <v>A+</v>
      </c>
      <c r="M27" s="51" t="str">
        <f>IF(OR('TRI-2'!M27 ="",'TRI-2'!M27&lt;0,'TRI-2'!M27  &gt;10),"",IF((ROUND(TRUNC(('TRI-2'!M27  ),2),0))=10,"A+",IF((ROUND(TRUNC(('TRI-2'!M27  ),2),0))=9,"A-",IF((ROUND(TRUNC(('TRI-2'!M27   ),2),0))=8,"B+",IF((ROUND(TRUNC(('TRI-2'!M27 ),2),0))=7,"B-",IF((ROUND(TRUNC(('TRI-2'!M27  ),2),0))=6,"C+",IF((ROUND(TRUNC(('TRI-2'!M27  ),2),0))=5,"C-",IF((ROUND(TRUNC(('TRI-2'!M27  ),2),0))=4,"D+",IF((ROUND(TRUNC(('TRI-2'!M27 ),2),0))=3,"D-",IF((ROUND(TRUNC(('TRI-2'!M27 ),2),0))=2,"E+",IF((ROUND(TRUNC(('TRI-2'!M27  ),2),0))&lt;=1,"E-","")))))))))))</f>
        <v>A+</v>
      </c>
      <c r="N27" s="51" t="str">
        <f>IF(OR('TRI-2'!N27 ="",'TRI-2'!N27&lt;0,'TRI-2'!N27  &gt;10),"",IF((ROUND(TRUNC(('TRI-2'!N27  ),2),0))=10,"A+",IF((ROUND(TRUNC(('TRI-2'!N27  ),2),0))=9,"A-",IF((ROUND(TRUNC(('TRI-2'!N27   ),2),0))=8,"B+",IF((ROUND(TRUNC(('TRI-2'!N27 ),2),0))=7,"B-",IF((ROUND(TRUNC(('TRI-2'!N27  ),2),0))=6,"C+",IF((ROUND(TRUNC(('TRI-2'!N27  ),2),0))=5,"C-",IF((ROUND(TRUNC(('TRI-2'!N27  ),2),0))=4,"D+",IF((ROUND(TRUNC(('TRI-2'!N27 ),2),0))=3,"D-",IF((ROUND(TRUNC(('TRI-2'!N27 ),2),0))=2,"E+",IF((ROUND(TRUNC(('TRI-2'!N27  ),2),0))&lt;=1,"E-","")))))))))))</f>
        <v>A+</v>
      </c>
      <c r="O27" s="51" t="str">
        <f>IF(OR('TRI-2'!O27 ="",'TRI-2'!O27&lt;0,'TRI-2'!O27  &gt;10),"",IF((ROUND(TRUNC(('TRI-2'!O27  ),2),0))=10,"A+",IF((ROUND(TRUNC(('TRI-2'!O27  ),2),0))=9,"A-",IF((ROUND(TRUNC(('TRI-2'!O27   ),2),0))=8,"B+",IF((ROUND(TRUNC(('TRI-2'!O27 ),2),0))=7,"B-",IF((ROUND(TRUNC(('TRI-2'!O27  ),2),0))=6,"C+",IF((ROUND(TRUNC(('TRI-2'!O27  ),2),0))=5,"C-",IF((ROUND(TRUNC(('TRI-2'!O27  ),2),0))=4,"D+",IF((ROUND(TRUNC(('TRI-2'!O27 ),2),0))=3,"D-",IF((ROUND(TRUNC(('TRI-2'!O27 ),2),0))=2,"E+",IF((ROUND(TRUNC(('TRI-2'!O27  ),2),0))&lt;=1,"E-","")))))))))))</f>
        <v>A+</v>
      </c>
      <c r="P27" s="51" t="str">
        <f>IF(OR('TRI-2'!P27 ="",'TRI-2'!P27&lt;0,'TRI-2'!P27  &gt;10),"",IF((ROUND(TRUNC(('TRI-2'!P27  ),2),0))=10,"A+",IF((ROUND(TRUNC(('TRI-2'!P27  ),2),0))=9,"A-",IF((ROUND(TRUNC(('TRI-2'!P27   ),2),0))=8,"B+",IF((ROUND(TRUNC(('TRI-2'!P27 ),2),0))=7,"B-",IF((ROUND(TRUNC(('TRI-2'!P27  ),2),0))=6,"C+",IF((ROUND(TRUNC(('TRI-2'!P27  ),2),0))=5,"C-",IF((ROUND(TRUNC(('TRI-2'!P27  ),2),0))=4,"D+",IF((ROUND(TRUNC(('TRI-2'!P27 ),2),0))=3,"D-",IF((ROUND(TRUNC(('TRI-2'!P27 ),2),0))=2,"E+",IF((ROUND(TRUNC(('TRI-2'!P27  ),2),0))&lt;=1,"E-","")))))))))))</f>
        <v>A+</v>
      </c>
      <c r="Q27" s="51" t="str">
        <f>IF(OR('TRI-2'!Q27 ="",'TRI-2'!Q27&lt;0,'TRI-2'!Q27  &gt;10),"",IF((ROUND(TRUNC(('TRI-2'!Q27  ),2),0))=10,"A+",IF((ROUND(TRUNC(('TRI-2'!Q27  ),2),0))=9,"A-",IF((ROUND(TRUNC(('TRI-2'!Q27   ),2),0))=8,"B+",IF((ROUND(TRUNC(('TRI-2'!Q27 ),2),0))=7,"B-",IF((ROUND(TRUNC(('TRI-2'!Q27  ),2),0))=6,"C+",IF((ROUND(TRUNC(('TRI-2'!Q27  ),2),0))=5,"C-",IF((ROUND(TRUNC(('TRI-2'!Q27  ),2),0))=4,"D+",IF((ROUND(TRUNC(('TRI-2'!Q27 ),2),0))=3,"D-",IF((ROUND(TRUNC(('TRI-2'!Q27 ),2),0))=2,"E+",IF((ROUND(TRUNC(('TRI-2'!Q27  ),2),0))&lt;=1,"E-","")))))))))))</f>
        <v>A+</v>
      </c>
      <c r="R27" s="51" t="str">
        <f>IF(OR('TRI-2'!R27 ="",'TRI-2'!R27&lt;0,'TRI-2'!R27  &gt;10),"",IF((ROUND(TRUNC(('TRI-2'!R27  ),2),0))=10,"A+",IF((ROUND(TRUNC(('TRI-2'!R27  ),2),0))=9,"A-",IF((ROUND(TRUNC(('TRI-2'!R27   ),2),0))=8,"B+",IF((ROUND(TRUNC(('TRI-2'!R27 ),2),0))=7,"B-",IF((ROUND(TRUNC(('TRI-2'!R27  ),2),0))=6,"C+",IF((ROUND(TRUNC(('TRI-2'!R27  ),2),0))=5,"C-",IF((ROUND(TRUNC(('TRI-2'!R27  ),2),0))=4,"D+",IF((ROUND(TRUNC(('TRI-2'!R27 ),2),0))=3,"D-",IF((ROUND(TRUNC(('TRI-2'!R27 ),2),0))=2,"E+",IF((ROUND(TRUNC(('TRI-2'!R27  ),2),0))&lt;=1,"E-","")))))))))))</f>
        <v>A+</v>
      </c>
      <c r="S27" s="51" t="str">
        <f>IF(OR('TRI-2'!S27 ="",'TRI-2'!S27&lt;0,'TRI-2'!S27  &gt;10),"",IF((ROUND(TRUNC(('TRI-2'!S27  ),2),0))=10,"A+",IF((ROUND(TRUNC(('TRI-2'!S27  ),2),0))=9,"A-",IF((ROUND(TRUNC(('TRI-2'!S27   ),2),0))=8,"B+",IF((ROUND(TRUNC(('TRI-2'!S27 ),2),0))=7,"B-",IF((ROUND(TRUNC(('TRI-2'!S27  ),2),0))=6,"C+",IF((ROUND(TRUNC(('TRI-2'!S27  ),2),0))=5,"C-",IF((ROUND(TRUNC(('TRI-2'!S27  ),2),0))=4,"D+",IF((ROUND(TRUNC(('TRI-2'!S27 ),2),0))=3,"D-",IF((ROUND(TRUNC(('TRI-2'!S27 ),2),0))=2,"E+",IF((ROUND(TRUNC(('TRI-2'!S27  ),2),0))&lt;=1,"E-","")))))))))))</f>
        <v>A+</v>
      </c>
      <c r="T27" s="51" t="str">
        <f>IF(OR('TRI-2'!T27 ="",'TRI-2'!T27&lt;0,'TRI-2'!T27  &gt;10),"",IF((ROUND(TRUNC(('TRI-2'!T27  ),2),0))=10,"A+",IF((ROUND(TRUNC(('TRI-2'!T27  ),2),0))=9,"A-",IF((ROUND(TRUNC(('TRI-2'!T27   ),2),0))=8,"B+",IF((ROUND(TRUNC(('TRI-2'!T27 ),2),0))=7,"B-",IF((ROUND(TRUNC(('TRI-2'!T27  ),2),0))=6,"C+",IF((ROUND(TRUNC(('TRI-2'!T27  ),2),0))=5,"C-",IF((ROUND(TRUNC(('TRI-2'!T27  ),2),0))=4,"D+",IF((ROUND(TRUNC(('TRI-2'!T27 ),2),0))=3,"D-",IF((ROUND(TRUNC(('TRI-2'!T27 ),2),0))=2,"E+",IF((ROUND(TRUNC(('TRI-2'!T27  ),2),0))&lt;=1,"E-","")))))))))))</f>
        <v>A+</v>
      </c>
      <c r="U27" s="51" t="str">
        <f>IF(OR('TRI-2'!U27 ="",'TRI-2'!U27&lt;0,'TRI-2'!U27  &gt;10),"",IF((ROUND(TRUNC(('TRI-2'!U27  ),2),0))=10,"A+",IF((ROUND(TRUNC(('TRI-2'!U27  ),2),0))=9,"A-",IF((ROUND(TRUNC(('TRI-2'!U27   ),2),0))=8,"B+",IF((ROUND(TRUNC(('TRI-2'!U27 ),2),0))=7,"B-",IF((ROUND(TRUNC(('TRI-2'!U27  ),2),0))=6,"C+",IF((ROUND(TRUNC(('TRI-2'!U27  ),2),0))=5,"C-",IF((ROUND(TRUNC(('TRI-2'!U27  ),2),0))=4,"D+",IF((ROUND(TRUNC(('TRI-2'!U27 ),2),0))=3,"D-",IF((ROUND(TRUNC(('TRI-2'!U27 ),2),0))=2,"E+",IF((ROUND(TRUNC(('TRI-2'!U27  ),2),0))&lt;=1,"E-","")))))))))))</f>
        <v>A+</v>
      </c>
      <c r="V27" s="51" t="str">
        <f>IF(OR('TRI-2'!V27 ="",'TRI-2'!V27&lt;0,'TRI-2'!V27  &gt;10),"",IF((ROUND(TRUNC(('TRI-2'!V27  ),2),0))=10,"A+",IF((ROUND(TRUNC(('TRI-2'!V27  ),2),0))=9,"A-",IF((ROUND(TRUNC(('TRI-2'!V27   ),2),0))=8,"B+",IF((ROUND(TRUNC(('TRI-2'!V27 ),2),0))=7,"B-",IF((ROUND(TRUNC(('TRI-2'!V27  ),2),0))=6,"C+",IF((ROUND(TRUNC(('TRI-2'!V27  ),2),0))=5,"C-",IF((ROUND(TRUNC(('TRI-2'!V27  ),2),0))=4,"D+",IF((ROUND(TRUNC(('TRI-2'!V27 ),2),0))=3,"D-",IF((ROUND(TRUNC(('TRI-2'!V27 ),2),0))=2,"E+",IF((ROUND(TRUNC(('TRI-2'!V27  ),2),0))&lt;=1,"E-","")))))))))))</f>
        <v>A+</v>
      </c>
      <c r="W27" s="51" t="str">
        <f>IF(OR('TRI-2'!W27 ="",'TRI-2'!W27&lt;0,'TRI-2'!W27  &gt;10),"",IF((ROUND(TRUNC(('TRI-2'!W27  ),2),0))=10,"A+",IF((ROUND(TRUNC(('TRI-2'!W27  ),2),0))=9,"A-",IF((ROUND(TRUNC(('TRI-2'!W27   ),2),0))=8,"B+",IF((ROUND(TRUNC(('TRI-2'!W27 ),2),0))=7,"B-",IF((ROUND(TRUNC(('TRI-2'!W27  ),2),0))=6,"C+",IF((ROUND(TRUNC(('TRI-2'!W27  ),2),0))=5,"C-",IF((ROUND(TRUNC(('TRI-2'!W27  ),2),0))=4,"D+",IF((ROUND(TRUNC(('TRI-2'!W27 ),2),0))=3,"D-",IF((ROUND(TRUNC(('TRI-2'!W27 ),2),0))=2,"E+",IF((ROUND(TRUNC(('TRI-2'!W27  ),2),0))&lt;=1,"E-","")))))))))))</f>
        <v>A+</v>
      </c>
      <c r="X27" s="51" t="str">
        <f>IF(OR('TRI-2'!X27 ="",'TRI-2'!X27&lt;0,'TRI-2'!X27  &gt;10),"",IF((ROUND(TRUNC(('TRI-2'!X27  ),2),0))=10,"A+",IF((ROUND(TRUNC(('TRI-2'!X27  ),2),0))=9,"A-",IF((ROUND(TRUNC(('TRI-2'!X27   ),2),0))=8,"B+",IF((ROUND(TRUNC(('TRI-2'!X27 ),2),0))=7,"B-",IF((ROUND(TRUNC(('TRI-2'!X27  ),2),0))=6,"C+",IF((ROUND(TRUNC(('TRI-2'!X27  ),2),0))=5,"C-",IF((ROUND(TRUNC(('TRI-2'!X27  ),2),0))=4,"D+",IF((ROUND(TRUNC(('TRI-2'!X27 ),2),0))=3,"D-",IF((ROUND(TRUNC(('TRI-2'!X27 ),2),0))=2,"E+",IF((ROUND(TRUNC(('TRI-2'!X27  ),2),0))&lt;=1,"E-","")))))))))))</f>
        <v>A+</v>
      </c>
      <c r="Y27" s="51" t="str">
        <f>IF(OR('TRI-2'!Y27 ="",'TRI-2'!Y27&lt;0,'TRI-2'!Y27  &gt;10),"",IF((ROUND(TRUNC(('TRI-2'!Y27  ),2),0))=10,"A+",IF((ROUND(TRUNC(('TRI-2'!Y27  ),2),0))=9,"A-",IF((ROUND(TRUNC(('TRI-2'!Y27   ),2),0))=8,"B+",IF((ROUND(TRUNC(('TRI-2'!Y27 ),2),0))=7,"B-",IF((ROUND(TRUNC(('TRI-2'!Y27  ),2),0))=6,"C+",IF((ROUND(TRUNC(('TRI-2'!Y27  ),2),0))=5,"C-",IF((ROUND(TRUNC(('TRI-2'!Y27  ),2),0))=4,"D+",IF((ROUND(TRUNC(('TRI-2'!Y27 ),2),0))=3,"D-",IF((ROUND(TRUNC(('TRI-2'!Y27 ),2),0))=2,"E+",IF((ROUND(TRUNC(('TRI-2'!Y27  ),2),0))&lt;=1,"E-","")))))))))))</f>
        <v>A+</v>
      </c>
      <c r="Z27" s="51" t="str">
        <f>IF(OR('TRI-2'!Z27 ="",'TRI-2'!Z27&lt;0,'TRI-2'!Z27  &gt;10),"",IF((ROUND(TRUNC(('TRI-2'!Z27  ),2),0))=10,"A+",IF((ROUND(TRUNC(('TRI-2'!Z27  ),2),0))=9,"A-",IF((ROUND(TRUNC(('TRI-2'!Z27   ),2),0))=8,"B+",IF((ROUND(TRUNC(('TRI-2'!Z27 ),2),0))=7,"B-",IF((ROUND(TRUNC(('TRI-2'!Z27  ),2),0))=6,"C+",IF((ROUND(TRUNC(('TRI-2'!Z27  ),2),0))=5,"C-",IF((ROUND(TRUNC(('TRI-2'!Z27  ),2),0))=4,"D+",IF((ROUND(TRUNC(('TRI-2'!Z27 ),2),0))=3,"D-",IF((ROUND(TRUNC(('TRI-2'!Z27 ),2),0))=2,"E+",IF((ROUND(TRUNC(('TRI-2'!Z27  ),2),0))&lt;=1,"E-","")))))))))))</f>
        <v>A+</v>
      </c>
      <c r="AA27" s="51" t="str">
        <f>IF(OR('TRI-2'!AA27 ="",'TRI-2'!AA27&lt;0,'TRI-2'!AA27  &gt;10),"",IF((ROUND(TRUNC(('TRI-2'!AA27  ),2),0))=10,"A+",IF((ROUND(TRUNC(('TRI-2'!AA27  ),2),0))=9,"A-",IF((ROUND(TRUNC(('TRI-2'!AA27   ),2),0))=8,"B+",IF((ROUND(TRUNC(('TRI-2'!AA27 ),2),0))=7,"B-",IF((ROUND(TRUNC(('TRI-2'!AA27  ),2),0))=6,"C+",IF((ROUND(TRUNC(('TRI-2'!AA27  ),2),0))=5,"C-",IF((ROUND(TRUNC(('TRI-2'!AA27  ),2),0))=4,"D+",IF((ROUND(TRUNC(('TRI-2'!AA27 ),2),0))=3,"D-",IF((ROUND(TRUNC(('TRI-2'!AA27 ),2),0))=2,"E+",IF((ROUND(TRUNC(('TRI-2'!AA27  ),2),0))&lt;=1,"E-","")))))))))))</f>
        <v>A+</v>
      </c>
      <c r="AB27" s="51" t="str">
        <f>IF(OR('TRI-2'!AB27 ="",'TRI-2'!AB27&lt;0,'TRI-2'!AB27  &gt;10),"",IF((ROUND(TRUNC(('TRI-2'!AB27  ),2),0))=10,"A+",IF((ROUND(TRUNC(('TRI-2'!AB27  ),2),0))=9,"A-",IF((ROUND(TRUNC(('TRI-2'!AB27   ),2),0))=8,"B+",IF((ROUND(TRUNC(('TRI-2'!AB27 ),2),0))=7,"B-",IF((ROUND(TRUNC(('TRI-2'!AB27  ),2),0))=6,"C+",IF((ROUND(TRUNC(('TRI-2'!AB27  ),2),0))=5,"C-",IF((ROUND(TRUNC(('TRI-2'!AB27  ),2),0))=4,"D+",IF((ROUND(TRUNC(('TRI-2'!AB27 ),2),0))=3,"D-",IF((ROUND(TRUNC(('TRI-2'!AB27 ),2),0))=2,"E+",IF((ROUND(TRUNC(('TRI-2'!AB27  ),2),0))&lt;=1,"E-","")))))))))))</f>
        <v>A+</v>
      </c>
      <c r="AC27" s="51" t="str">
        <f>IF(OR('TRI-2'!AC27 ="",'TRI-2'!AC27&lt;0,'TRI-2'!AC27  &gt;10),"",IF((ROUND(TRUNC(('TRI-2'!AC27  ),2),0))=10,"A+",IF((ROUND(TRUNC(('TRI-2'!AC27  ),2),0))=9,"A-",IF((ROUND(TRUNC(('TRI-2'!AC27   ),2),0))=8,"B+",IF((ROUND(TRUNC(('TRI-2'!AC27 ),2),0))=7,"B-",IF((ROUND(TRUNC(('TRI-2'!AC27  ),2),0))=6,"C+",IF((ROUND(TRUNC(('TRI-2'!AC27  ),2),0))=5,"C-",IF((ROUND(TRUNC(('TRI-2'!AC27  ),2),0))=4,"D+",IF((ROUND(TRUNC(('TRI-2'!AC27 ),2),0))=3,"D-",IF((ROUND(TRUNC(('TRI-2'!AC27 ),2),0))=2,"E+",IF((ROUND(TRUNC(('TRI-2'!AC27  ),2),0))&lt;=1,"E-","")))))))))))</f>
        <v>A+</v>
      </c>
      <c r="AD27" s="51" t="str">
        <f>IF(OR('TRI-2'!AD27 ="",'TRI-2'!AD27&lt;0,'TRI-2'!AD27  &gt;10),"",IF((ROUND(TRUNC(('TRI-2'!AD27  ),2),0))=10,"A+",IF((ROUND(TRUNC(('TRI-2'!AD27  ),2),0))=9,"A-",IF((ROUND(TRUNC(('TRI-2'!AD27   ),2),0))=8,"B+",IF((ROUND(TRUNC(('TRI-2'!AD27 ),2),0))=7,"B-",IF((ROUND(TRUNC(('TRI-2'!AD27  ),2),0))=6,"C+",IF((ROUND(TRUNC(('TRI-2'!AD27  ),2),0))=5,"C-",IF((ROUND(TRUNC(('TRI-2'!AD27  ),2),0))=4,"D+",IF((ROUND(TRUNC(('TRI-2'!AD27 ),2),0))=3,"D-",IF((ROUND(TRUNC(('TRI-2'!AD27 ),2),0))=2,"E+",IF((ROUND(TRUNC(('TRI-2'!AD27  ),2),0))&lt;=1,"E-","")))))))))))</f>
        <v>A+</v>
      </c>
      <c r="AE27" s="51" t="str">
        <f>IF(OR('TRI-2'!AE27 ="",'TRI-2'!AE27&lt;0,'TRI-2'!AE27  &gt;10),"",IF((ROUND(TRUNC(('TRI-2'!AE27  ),2),0))=10,"A+",IF((ROUND(TRUNC(('TRI-2'!AE27  ),2),0))=9,"A-",IF((ROUND(TRUNC(('TRI-2'!AE27   ),2),0))=8,"B+",IF((ROUND(TRUNC(('TRI-2'!AE27 ),2),0))=7,"B-",IF((ROUND(TRUNC(('TRI-2'!AE27  ),2),0))=6,"C+",IF((ROUND(TRUNC(('TRI-2'!AE27  ),2),0))=5,"C-",IF((ROUND(TRUNC(('TRI-2'!AE27  ),2),0))=4,"D+",IF((ROUND(TRUNC(('TRI-2'!AE27 ),2),0))=3,"D-",IF((ROUND(TRUNC(('TRI-2'!AE27 ),2),0))=2,"E+",IF((ROUND(TRUNC(('TRI-2'!AE27  ),2),0))&lt;=1,"E-","")))))))))))</f>
        <v>A+</v>
      </c>
      <c r="AF27" s="51" t="str">
        <f>IF(OR('TRI-2'!AF27 ="",'TRI-2'!AF27&lt;0,'TRI-2'!AF27  &gt;10),"",IF((ROUND(TRUNC(('TRI-2'!AF27  ),2),0))=10,"A+",IF((ROUND(TRUNC(('TRI-2'!AF27  ),2),0))=9,"A-",IF((ROUND(TRUNC(('TRI-2'!AF27   ),2),0))=8,"B+",IF((ROUND(TRUNC(('TRI-2'!AF27 ),2),0))=7,"B-",IF((ROUND(TRUNC(('TRI-2'!AF27  ),2),0))=6,"C+",IF((ROUND(TRUNC(('TRI-2'!AF27  ),2),0))=5,"C-",IF((ROUND(TRUNC(('TRI-2'!AF27  ),2),0))=4,"D+",IF((ROUND(TRUNC(('TRI-2'!AF27 ),2),0))=3,"D-",IF((ROUND(TRUNC(('TRI-2'!AF27 ),2),0))=2,"E+",IF((ROUND(TRUNC(('TRI-2'!AF27  ),2),0))&lt;=1,"E-","")))))))))))</f>
        <v>A+</v>
      </c>
      <c r="AG27" s="51" t="str">
        <f>IF(OR('TRI-2'!AG27 ="",'TRI-2'!AG27&lt;0,'TRI-2'!AG27  &gt;10),"",IF((ROUND(TRUNC(('TRI-2'!AG27  ),2),0))=10,"A+",IF((ROUND(TRUNC(('TRI-2'!AG27  ),2),0))=9,"A-",IF((ROUND(TRUNC(('TRI-2'!AG27   ),2),0))=8,"B+",IF((ROUND(TRUNC(('TRI-2'!AG27 ),2),0))=7,"B-",IF((ROUND(TRUNC(('TRI-2'!AG27  ),2),0))=6,"C+",IF((ROUND(TRUNC(('TRI-2'!AG27  ),2),0))=5,"C-",IF((ROUND(TRUNC(('TRI-2'!AG27  ),2),0))=4,"D+",IF((ROUND(TRUNC(('TRI-2'!AG27 ),2),0))=3,"D-",IF((ROUND(TRUNC(('TRI-2'!AG27 ),2),0))=2,"E+",IF((ROUND(TRUNC(('TRI-2'!AG27  ),2),0))&lt;=1,"E-","")))))))))))</f>
        <v>A+</v>
      </c>
      <c r="AH27" s="51" t="str">
        <f>IF(OR('TRI-2'!AH27 ="",'TRI-2'!AH27&lt;0,'TRI-2'!AH27  &gt;10),"",IF((ROUND(TRUNC(('TRI-2'!AH27  ),2),0))=10,"A+",IF((ROUND(TRUNC(('TRI-2'!AH27  ),2),0))=9,"A-",IF((ROUND(TRUNC(('TRI-2'!AH27   ),2),0))=8,"B+",IF((ROUND(TRUNC(('TRI-2'!AH27 ),2),0))=7,"B-",IF((ROUND(TRUNC(('TRI-2'!AH27  ),2),0))=6,"C+",IF((ROUND(TRUNC(('TRI-2'!AH27  ),2),0))=5,"C-",IF((ROUND(TRUNC(('TRI-2'!AH27  ),2),0))=4,"D+",IF((ROUND(TRUNC(('TRI-2'!AH27 ),2),0))=3,"D-",IF((ROUND(TRUNC(('TRI-2'!AH27 ),2),0))=2,"E+",IF((ROUND(TRUNC(('TRI-2'!AH27  ),2),0))&lt;=1,"E-","")))))))))))</f>
        <v>A+</v>
      </c>
      <c r="AI27" s="51" t="str">
        <f>IF(OR('TRI-2'!AI27 ="",'TRI-2'!AI27&lt;0,'TRI-2'!AI27  &gt;10),"",IF((ROUND(TRUNC(('TRI-2'!AI27  ),2),0))=10,"A+",IF((ROUND(TRUNC(('TRI-2'!AI27  ),2),0))=9,"A-",IF((ROUND(TRUNC(('TRI-2'!AI27   ),2),0))=8,"B+",IF((ROUND(TRUNC(('TRI-2'!AI27 ),2),0))=7,"B-",IF((ROUND(TRUNC(('TRI-2'!AI27  ),2),0))=6,"C+",IF((ROUND(TRUNC(('TRI-2'!AI27  ),2),0))=5,"C-",IF((ROUND(TRUNC(('TRI-2'!AI27  ),2),0))=4,"D+",IF((ROUND(TRUNC(('TRI-2'!AI27 ),2),0))=3,"D-",IF((ROUND(TRUNC(('TRI-2'!AI27 ),2),0))=2,"E+",IF((ROUND(TRUNC(('TRI-2'!AI27  ),2),0))&lt;=1,"E-","")))))))))))</f>
        <v>A+</v>
      </c>
      <c r="AJ27" s="51" t="str">
        <f>IF(OR('TRI-2'!AJ27 ="",'TRI-2'!AJ27&lt;0,'TRI-2'!AJ27  &gt;10),"",IF((ROUND(TRUNC(('TRI-2'!AJ27  ),2),0))=10,"A+",IF((ROUND(TRUNC(('TRI-2'!AJ27  ),2),0))=9,"A-",IF((ROUND(TRUNC(('TRI-2'!AJ27   ),2),0))=8,"B+",IF((ROUND(TRUNC(('TRI-2'!AJ27 ),2),0))=7,"B-",IF((ROUND(TRUNC(('TRI-2'!AJ27  ),2),0))=6,"C+",IF((ROUND(TRUNC(('TRI-2'!AJ27  ),2),0))=5,"C-",IF((ROUND(TRUNC(('TRI-2'!AJ27  ),2),0))=4,"D+",IF((ROUND(TRUNC(('TRI-2'!AJ27 ),2),0))=3,"D-",IF((ROUND(TRUNC(('TRI-2'!AJ27 ),2),0))=2,"E+",IF((ROUND(TRUNC(('TRI-2'!AJ27  ),2),0))&lt;=1,"E-","")))))))))))</f>
        <v>A+</v>
      </c>
      <c r="AK27" s="51" t="str">
        <f>IF(OR('TRI-2'!AK27 ="",'TRI-2'!AK27&lt;0,'TRI-2'!AK27  &gt;10),"",IF((ROUND(TRUNC(('TRI-2'!AK27  ),2),0))=10,"A+",IF((ROUND(TRUNC(('TRI-2'!AK27  ),2),0))=9,"A-",IF((ROUND(TRUNC(('TRI-2'!AK27   ),2),0))=8,"B+",IF((ROUND(TRUNC(('TRI-2'!AK27 ),2),0))=7,"B-",IF((ROUND(TRUNC(('TRI-2'!AK27  ),2),0))=6,"C+",IF((ROUND(TRUNC(('TRI-2'!AK27  ),2),0))=5,"C-",IF((ROUND(TRUNC(('TRI-2'!AK27  ),2),0))=4,"D+",IF((ROUND(TRUNC(('TRI-2'!AK27 ),2),0))=3,"D-",IF((ROUND(TRUNC(('TRI-2'!AK27 ),2),0))=2,"E+",IF((ROUND(TRUNC(('TRI-2'!AK27  ),2),0))&lt;=1,"E-","")))))))))))</f>
        <v>A+</v>
      </c>
      <c r="AL27" s="51" t="str">
        <f>IF(OR('TRI-2'!AL27 ="",'TRI-2'!AL27&lt;0,'TRI-2'!AL27  &gt;10),"",IF((ROUND(TRUNC(('TRI-2'!AL27  ),2),0))=10,"A+",IF((ROUND(TRUNC(('TRI-2'!AL27  ),2),0))=9,"A-",IF((ROUND(TRUNC(('TRI-2'!AL27   ),2),0))=8,"B+",IF((ROUND(TRUNC(('TRI-2'!AL27 ),2),0))=7,"B-",IF((ROUND(TRUNC(('TRI-2'!AL27  ),2),0))=6,"C+",IF((ROUND(TRUNC(('TRI-2'!AL27  ),2),0))=5,"C-",IF((ROUND(TRUNC(('TRI-2'!AL27  ),2),0))=4,"D+",IF((ROUND(TRUNC(('TRI-2'!AL27 ),2),0))=3,"D-",IF((ROUND(TRUNC(('TRI-2'!AL27 ),2),0))=2,"E+",IF((ROUND(TRUNC(('TRI-2'!AL27  ),2),0))&lt;=1,"E-","")))))))))))</f>
        <v>A+</v>
      </c>
      <c r="AM27" s="51" t="str">
        <f>IF(OR('TRI-2'!AM27 ="",'TRI-2'!AM27&lt;0,'TRI-2'!AM27  &gt;10),"",IF((ROUND(TRUNC(('TRI-2'!AM27  ),2),0))=10,"A+",IF((ROUND(TRUNC(('TRI-2'!AM27  ),2),0))=9,"A-",IF((ROUND(TRUNC(('TRI-2'!AM27   ),2),0))=8,"B+",IF((ROUND(TRUNC(('TRI-2'!AM27 ),2),0))=7,"B-",IF((ROUND(TRUNC(('TRI-2'!AM27  ),2),0))=6,"C+",IF((ROUND(TRUNC(('TRI-2'!AM27  ),2),0))=5,"C-",IF((ROUND(TRUNC(('TRI-2'!AM27  ),2),0))=4,"D+",IF((ROUND(TRUNC(('TRI-2'!AM27 ),2),0))=3,"D-",IF((ROUND(TRUNC(('TRI-2'!AM27 ),2),0))=2,"E+",IF((ROUND(TRUNC(('TRI-2'!AM27  ),2),0))&lt;=1,"E-","")))))))))))</f>
        <v>A+</v>
      </c>
      <c r="AN27" s="51" t="str">
        <f>IF(OR('TRI-2'!AN27 ="",'TRI-2'!AN27&lt;0,'TRI-2'!AN27  &gt;10),"",IF((ROUND(TRUNC(('TRI-2'!AN27  ),2),0))=10,"A+",IF((ROUND(TRUNC(('TRI-2'!AN27  ),2),0))=9,"A-",IF((ROUND(TRUNC(('TRI-2'!AN27   ),2),0))=8,"B+",IF((ROUND(TRUNC(('TRI-2'!AN27 ),2),0))=7,"B-",IF((ROUND(TRUNC(('TRI-2'!AN27  ),2),0))=6,"C+",IF((ROUND(TRUNC(('TRI-2'!AN27  ),2),0))=5,"C-",IF((ROUND(TRUNC(('TRI-2'!AN27  ),2),0))=4,"D+",IF((ROUND(TRUNC(('TRI-2'!AN27 ),2),0))=3,"D-",IF((ROUND(TRUNC(('TRI-2'!AN27 ),2),0))=2,"E+",IF((ROUND(TRUNC(('TRI-2'!AN27  ),2),0))&lt;=1,"E-","")))))))))))</f>
        <v>A+</v>
      </c>
      <c r="AO27" s="51" t="str">
        <f>IF(OR('TRI-2'!AO27 ="",'TRI-2'!AO27&lt;0,'TRI-2'!AO27  &gt;10),"",IF((ROUND(TRUNC(('TRI-2'!AO27  ),2),0))=10,"A+",IF((ROUND(TRUNC(('TRI-2'!AO27  ),2),0))=9,"A-",IF((ROUND(TRUNC(('TRI-2'!AO27   ),2),0))=8,"B+",IF((ROUND(TRUNC(('TRI-2'!AO27 ),2),0))=7,"B-",IF((ROUND(TRUNC(('TRI-2'!AO27  ),2),0))=6,"C+",IF((ROUND(TRUNC(('TRI-2'!AO27  ),2),0))=5,"C-",IF((ROUND(TRUNC(('TRI-2'!AO27  ),2),0))=4,"D+",IF((ROUND(TRUNC(('TRI-2'!AO27 ),2),0))=3,"D-",IF((ROUND(TRUNC(('TRI-2'!AO27 ),2),0))=2,"E+",IF((ROUND(TRUNC(('TRI-2'!AO27  ),2),0))&lt;=1,"E-","")))))))))))</f>
        <v>A+</v>
      </c>
      <c r="AP27" s="51" t="str">
        <f>IF(OR('TRI-2'!AP27 ="",'TRI-2'!AP27&lt;0,'TRI-2'!AP27  &gt;10),"",IF((ROUND(TRUNC(('TRI-2'!AP27  ),2),0))=10,"A+",IF((ROUND(TRUNC(('TRI-2'!AP27  ),2),0))=9,"A-",IF((ROUND(TRUNC(('TRI-2'!AP27   ),2),0))=8,"B+",IF((ROUND(TRUNC(('TRI-2'!AP27 ),2),0))=7,"B-",IF((ROUND(TRUNC(('TRI-2'!AP27  ),2),0))=6,"C+",IF((ROUND(TRUNC(('TRI-2'!AP27  ),2),0))=5,"C-",IF((ROUND(TRUNC(('TRI-2'!AP27  ),2),0))=4,"D+",IF((ROUND(TRUNC(('TRI-2'!AP27 ),2),0))=3,"D-",IF((ROUND(TRUNC(('TRI-2'!AP27 ),2),0))=2,"E+",IF((ROUND(TRUNC(('TRI-2'!AP27  ),2),0))&lt;=1,"E-","")))))))))))</f>
        <v>A+</v>
      </c>
      <c r="AQ27" s="51" t="str">
        <f>IF(OR('TRI-2'!AQ27 ="",'TRI-2'!AQ27&lt;0,'TRI-2'!AQ27  &gt;10),"",IF((ROUND(TRUNC(('TRI-2'!AQ27  ),2),0))=10,"A+",IF((ROUND(TRUNC(('TRI-2'!AQ27  ),2),0))=9,"A-",IF((ROUND(TRUNC(('TRI-2'!AQ27   ),2),0))=8,"B+",IF((ROUND(TRUNC(('TRI-2'!AQ27 ),2),0))=7,"B-",IF((ROUND(TRUNC(('TRI-2'!AQ27  ),2),0))=6,"C+",IF((ROUND(TRUNC(('TRI-2'!AQ27  ),2),0))=5,"C-",IF((ROUND(TRUNC(('TRI-2'!AQ27  ),2),0))=4,"D+",IF((ROUND(TRUNC(('TRI-2'!AQ27 ),2),0))=3,"D-",IF((ROUND(TRUNC(('TRI-2'!AQ27 ),2),0))=2,"E+",IF((ROUND(TRUNC(('TRI-2'!AQ27  ),2),0))&lt;=1,"E-","")))))))))))</f>
        <v>A+</v>
      </c>
      <c r="AR27" s="51" t="str">
        <f>IF(OR('TRI-2'!AR27 ="",'TRI-2'!AR27&lt;0,'TRI-2'!AR27  &gt;10),"",IF((ROUND(TRUNC(('TRI-2'!AR27  ),2),0))=10,"A+",IF((ROUND(TRUNC(('TRI-2'!AR27  ),2),0))=9,"A-",IF((ROUND(TRUNC(('TRI-2'!AR27   ),2),0))=8,"B+",IF((ROUND(TRUNC(('TRI-2'!AR27 ),2),0))=7,"B-",IF((ROUND(TRUNC(('TRI-2'!AR27  ),2),0))=6,"C+",IF((ROUND(TRUNC(('TRI-2'!AR27  ),2),0))=5,"C-",IF((ROUND(TRUNC(('TRI-2'!AR27  ),2),0))=4,"D+",IF((ROUND(TRUNC(('TRI-2'!AR27 ),2),0))=3,"D-",IF((ROUND(TRUNC(('TRI-2'!AR27 ),2),0))=2,"E+",IF((ROUND(TRUNC(('TRI-2'!AR27  ),2),0))&lt;=1,"E-","")))))))))))</f>
        <v>A+</v>
      </c>
      <c r="AS27" s="51" t="str">
        <f>IF(OR('TRI-2'!AS27 ="",'TRI-2'!AS27&lt;0,'TRI-2'!AS27  &gt;10),"",IF((ROUND(TRUNC(('TRI-2'!AS27  ),2),0))=10,"A+",IF((ROUND(TRUNC(('TRI-2'!AS27  ),2),0))=9,"A-",IF((ROUND(TRUNC(('TRI-2'!AS27   ),2),0))=8,"B+",IF((ROUND(TRUNC(('TRI-2'!AS27 ),2),0))=7,"B-",IF((ROUND(TRUNC(('TRI-2'!AS27  ),2),0))=6,"C+",IF((ROUND(TRUNC(('TRI-2'!AS27  ),2),0))=5,"C-",IF((ROUND(TRUNC(('TRI-2'!AS27  ),2),0))=4,"D+",IF((ROUND(TRUNC(('TRI-2'!AS27 ),2),0))=3,"D-",IF((ROUND(TRUNC(('TRI-2'!AS27 ),2),0))=2,"E+",IF((ROUND(TRUNC(('TRI-2'!AS27  ),2),0))&lt;=1,"E-","")))))))))))</f>
        <v>A+</v>
      </c>
      <c r="AT27" s="51" t="str">
        <f>IF(OR('TRI-2'!AT27 ="",'TRI-2'!AT27&lt;0,'TRI-2'!AT27  &gt;10),"",IF((ROUND(TRUNC(('TRI-2'!AT27  ),2),0))=10,"A+",IF((ROUND(TRUNC(('TRI-2'!AT27  ),2),0))=9,"A-",IF((ROUND(TRUNC(('TRI-2'!AT27   ),2),0))=8,"B+",IF((ROUND(TRUNC(('TRI-2'!AT27 ),2),0))=7,"B-",IF((ROUND(TRUNC(('TRI-2'!AT27  ),2),0))=6,"C+",IF((ROUND(TRUNC(('TRI-2'!AT27  ),2),0))=5,"C-",IF((ROUND(TRUNC(('TRI-2'!AT27  ),2),0))=4,"D+",IF((ROUND(TRUNC(('TRI-2'!AT27 ),2),0))=3,"D-",IF((ROUND(TRUNC(('TRI-2'!AT27 ),2),0))=2,"E+",IF((ROUND(TRUNC(('TRI-2'!AT27  ),2),0))&lt;=1,"E-","")))))))))))</f>
        <v>A+</v>
      </c>
      <c r="AU27" s="51" t="str">
        <f>IF(OR('TRI-2'!AU27 ="",'TRI-2'!AU27&lt;0,'TRI-2'!AU27  &gt;10),"",IF((ROUND(TRUNC(('TRI-2'!AU27  ),2),0))=10,"A+",IF((ROUND(TRUNC(('TRI-2'!AU27  ),2),0))=9,"A-",IF((ROUND(TRUNC(('TRI-2'!AU27   ),2),0))=8,"B+",IF((ROUND(TRUNC(('TRI-2'!AU27 ),2),0))=7,"B-",IF((ROUND(TRUNC(('TRI-2'!AU27  ),2),0))=6,"C+",IF((ROUND(TRUNC(('TRI-2'!AU27  ),2),0))=5,"C-",IF((ROUND(TRUNC(('TRI-2'!AU27  ),2),0))=4,"D+",IF((ROUND(TRUNC(('TRI-2'!AU27 ),2),0))=3,"D-",IF((ROUND(TRUNC(('TRI-2'!AU27 ),2),0))=2,"E+",IF((ROUND(TRUNC(('TRI-2'!AU27  ),2),0))&lt;=1,"E-","")))))))))))</f>
        <v>A+</v>
      </c>
      <c r="AV27" s="51" t="str">
        <f>IF(OR('TRI-2'!AV27 ="",'TRI-2'!AV27&lt;0,'TRI-2'!AV27  &gt;10),"",IF((ROUND(TRUNC(('TRI-2'!AV27  ),2),0))=10,"A+",IF((ROUND(TRUNC(('TRI-2'!AV27  ),2),0))=9,"A-",IF((ROUND(TRUNC(('TRI-2'!AV27   ),2),0))=8,"B+",IF((ROUND(TRUNC(('TRI-2'!AV27 ),2),0))=7,"B-",IF((ROUND(TRUNC(('TRI-2'!AV27  ),2),0))=6,"C+",IF((ROUND(TRUNC(('TRI-2'!AV27  ),2),0))=5,"C-",IF((ROUND(TRUNC(('TRI-2'!AV27  ),2),0))=4,"D+",IF((ROUND(TRUNC(('TRI-2'!AV27 ),2),0))=3,"D-",IF((ROUND(TRUNC(('TRI-2'!AV27 ),2),0))=2,"E+",IF((ROUND(TRUNC(('TRI-2'!AV27  ),2),0))&lt;=1,"E-","")))))))))))</f>
        <v>A+</v>
      </c>
      <c r="AW27" s="51" t="str">
        <f>IF(OR('TRI-2'!AW27 ="",'TRI-2'!AW27&lt;0,'TRI-2'!AW27  &gt;10),"",IF((ROUND(TRUNC(('TRI-2'!AW27  ),2),0))=10,"A+",IF((ROUND(TRUNC(('TRI-2'!AW27  ),2),0))=9,"A-",IF((ROUND(TRUNC(('TRI-2'!AW27   ),2),0))=8,"B+",IF((ROUND(TRUNC(('TRI-2'!AW27 ),2),0))=7,"B-",IF((ROUND(TRUNC(('TRI-2'!AW27  ),2),0))=6,"C+",IF((ROUND(TRUNC(('TRI-2'!AW27  ),2),0))=5,"C-",IF((ROUND(TRUNC(('TRI-2'!AW27  ),2),0))=4,"D+",IF((ROUND(TRUNC(('TRI-2'!AW27 ),2),0))=3,"D-",IF((ROUND(TRUNC(('TRI-2'!AW27 ),2),0))=2,"E+",IF((ROUND(TRUNC(('TRI-2'!AW27  ),2),0))&lt;=1,"E-","")))))))))))</f>
        <v>A+</v>
      </c>
      <c r="AX27" s="51" t="str">
        <f>IF(OR('TRI-2'!AX27 ="",'TRI-2'!AX27&lt;0,'TRI-2'!AX27  &gt;10),"",IF((ROUND(TRUNC(('TRI-2'!AX27  ),2),0))=10,"A+",IF((ROUND(TRUNC(('TRI-2'!AX27  ),2),0))=9,"A-",IF((ROUND(TRUNC(('TRI-2'!AX27   ),2),0))=8,"B+",IF((ROUND(TRUNC(('TRI-2'!AX27 ),2),0))=7,"B-",IF((ROUND(TRUNC(('TRI-2'!AX27  ),2),0))=6,"C+",IF((ROUND(TRUNC(('TRI-2'!AX27  ),2),0))=5,"C-",IF((ROUND(TRUNC(('TRI-2'!AX27  ),2),0))=4,"D+",IF((ROUND(TRUNC(('TRI-2'!AX27 ),2),0))=3,"D-",IF((ROUND(TRUNC(('TRI-2'!AX27 ),2),0))=2,"E+",IF((ROUND(TRUNC(('TRI-2'!AX27  ),2),0))&lt;=1,"E-","")))))))))))</f>
        <v>A+</v>
      </c>
      <c r="AY27" s="51" t="str">
        <f>IF(OR('TRI-2'!AY27 ="",'TRI-2'!AY27&lt;0,'TRI-2'!AY27  &gt;10),"",IF((ROUND(TRUNC(('TRI-2'!AY27  ),2),0))=10,"A+",IF((ROUND(TRUNC(('TRI-2'!AY27  ),2),0))=9,"A-",IF((ROUND(TRUNC(('TRI-2'!AY27   ),2),0))=8,"B+",IF((ROUND(TRUNC(('TRI-2'!AY27 ),2),0))=7,"B-",IF((ROUND(TRUNC(('TRI-2'!AY27  ),2),0))=6,"C+",IF((ROUND(TRUNC(('TRI-2'!AY27  ),2),0))=5,"C-",IF((ROUND(TRUNC(('TRI-2'!AY27  ),2),0))=4,"D+",IF((ROUND(TRUNC(('TRI-2'!AY27 ),2),0))=3,"D-",IF((ROUND(TRUNC(('TRI-2'!AY27 ),2),0))=2,"E+",IF((ROUND(TRUNC(('TRI-2'!AY27  ),2),0))&lt;=1,"E-","")))))))))))</f>
        <v>A+</v>
      </c>
      <c r="AZ27" s="51" t="str">
        <f>IF(OR('TRI-2'!AZ27 ="",'TRI-2'!AZ27&lt;0,'TRI-2'!AZ27  &gt;10),"",IF((ROUND(TRUNC(('TRI-2'!AZ27  ),2),0))=10,"A+",IF((ROUND(TRUNC(('TRI-2'!AZ27  ),2),0))=9,"A-",IF((ROUND(TRUNC(('TRI-2'!AZ27   ),2),0))=8,"B+",IF((ROUND(TRUNC(('TRI-2'!AZ27 ),2),0))=7,"B-",IF((ROUND(TRUNC(('TRI-2'!AZ27  ),2),0))=6,"C+",IF((ROUND(TRUNC(('TRI-2'!AZ27  ),2),0))=5,"C-",IF((ROUND(TRUNC(('TRI-2'!AZ27  ),2),0))=4,"D+",IF((ROUND(TRUNC(('TRI-2'!AZ27 ),2),0))=3,"D-",IF((ROUND(TRUNC(('TRI-2'!AZ27 ),2),0))=2,"E+",IF((ROUND(TRUNC(('TRI-2'!AZ27  ),2),0))&lt;=1,"E-","")))))))))))</f>
        <v>A+</v>
      </c>
      <c r="BA27" s="51" t="str">
        <f>IF(OR('TRI-2'!BA27 ="",'TRI-2'!BA27&lt;0,'TRI-2'!BA27  &gt;10),"",IF((ROUND(TRUNC(('TRI-2'!BA27  ),2),0))=10,"A+",IF((ROUND(TRUNC(('TRI-2'!BA27  ),2),0))=9,"A-",IF((ROUND(TRUNC(('TRI-2'!BA27   ),2),0))=8,"B+",IF((ROUND(TRUNC(('TRI-2'!BA27 ),2),0))=7,"B-",IF((ROUND(TRUNC(('TRI-2'!BA27  ),2),0))=6,"C+",IF((ROUND(TRUNC(('TRI-2'!BA27  ),2),0))=5,"C-",IF((ROUND(TRUNC(('TRI-2'!BA27  ),2),0))=4,"D+",IF((ROUND(TRUNC(('TRI-2'!BA27 ),2),0))=3,"D-",IF((ROUND(TRUNC(('TRI-2'!BA27 ),2),0))=2,"E+",IF((ROUND(TRUNC(('TRI-2'!BA27  ),2),0))&lt;=1,"E-","")))))))))))</f>
        <v>A+</v>
      </c>
      <c r="BB27" s="51" t="str">
        <f>IF(OR('TRI-2'!BB27 ="",'TRI-2'!BB27&lt;0,'TRI-2'!BB27  &gt;10),"",IF((ROUND(TRUNC(('TRI-2'!BB27  ),2),0))=10,"A+",IF((ROUND(TRUNC(('TRI-2'!BB27  ),2),0))=9,"A-",IF((ROUND(TRUNC(('TRI-2'!BB27   ),2),0))=8,"B+",IF((ROUND(TRUNC(('TRI-2'!BB27 ),2),0))=7,"B-",IF((ROUND(TRUNC(('TRI-2'!BB27  ),2),0))=6,"C+",IF((ROUND(TRUNC(('TRI-2'!BB27  ),2),0))=5,"C-",IF((ROUND(TRUNC(('TRI-2'!BB27  ),2),0))=4,"D+",IF((ROUND(TRUNC(('TRI-2'!BB27 ),2),0))=3,"D-",IF((ROUND(TRUNC(('TRI-2'!BB27 ),2),0))=2,"E+",IF((ROUND(TRUNC(('TRI-2'!BB27  ),2),0))&lt;=1,"E-","")))))))))))</f>
        <v>A+</v>
      </c>
      <c r="BC27" s="51" t="str">
        <f>IF(OR('TRI-2'!BC27 ="",'TRI-2'!BC27&lt;0,'TRI-2'!BC27  &gt;10),"",IF((ROUND(TRUNC(('TRI-2'!BC27  ),2),0))=10,"A+",IF((ROUND(TRUNC(('TRI-2'!BC27  ),2),0))=9,"A-",IF((ROUND(TRUNC(('TRI-2'!BC27   ),2),0))=8,"B+",IF((ROUND(TRUNC(('TRI-2'!BC27 ),2),0))=7,"B-",IF((ROUND(TRUNC(('TRI-2'!BC27  ),2),0))=6,"C+",IF((ROUND(TRUNC(('TRI-2'!BC27  ),2),0))=5,"C-",IF((ROUND(TRUNC(('TRI-2'!BC27  ),2),0))=4,"D+",IF((ROUND(TRUNC(('TRI-2'!BC27 ),2),0))=3,"D-",IF((ROUND(TRUNC(('TRI-2'!BC27 ),2),0))=2,"E+",IF((ROUND(TRUNC(('TRI-2'!BC27  ),2),0))&lt;=1,"E-","")))))))))))</f>
        <v>A+</v>
      </c>
      <c r="BD27" s="51" t="str">
        <f>IF(OR('TRI-2'!BD27 ="",'TRI-2'!BD27&lt;0,'TRI-2'!BD27  &gt;10),"",IF((ROUND(TRUNC(('TRI-2'!BD27  ),2),0))=10,"A+",IF((ROUND(TRUNC(('TRI-2'!BD27  ),2),0))=9,"A-",IF((ROUND(TRUNC(('TRI-2'!BD27   ),2),0))=8,"B+",IF((ROUND(TRUNC(('TRI-2'!BD27 ),2),0))=7,"B-",IF((ROUND(TRUNC(('TRI-2'!BD27  ),2),0))=6,"C+",IF((ROUND(TRUNC(('TRI-2'!BD27  ),2),0))=5,"C-",IF((ROUND(TRUNC(('TRI-2'!BD27  ),2),0))=4,"D+",IF((ROUND(TRUNC(('TRI-2'!BD27 ),2),0))=3,"D-",IF((ROUND(TRUNC(('TRI-2'!BD27 ),2),0))=2,"E+",IF((ROUND(TRUNC(('TRI-2'!BD27  ),2),0))&lt;=1,"E-","")))))))))))</f>
        <v>A+</v>
      </c>
      <c r="BE27" s="51" t="str">
        <f>IF(OR('TRI-2'!BE27 ="",'TRI-2'!BE27&lt;0,'TRI-2'!BE27  &gt;10),"",IF((ROUND(TRUNC(('TRI-2'!BE27  ),2),0))=10,"A+",IF((ROUND(TRUNC(('TRI-2'!BE27  ),2),0))=9,"A-",IF((ROUND(TRUNC(('TRI-2'!BE27   ),2),0))=8,"B+",IF((ROUND(TRUNC(('TRI-2'!BE27 ),2),0))=7,"B-",IF((ROUND(TRUNC(('TRI-2'!BE27  ),2),0))=6,"C+",IF((ROUND(TRUNC(('TRI-2'!BE27  ),2),0))=5,"C-",IF((ROUND(TRUNC(('TRI-2'!BE27  ),2),0))=4,"D+",IF((ROUND(TRUNC(('TRI-2'!BE27 ),2),0))=3,"D-",IF((ROUND(TRUNC(('TRI-2'!BE27 ),2),0))=2,"E+",IF((ROUND(TRUNC(('TRI-2'!BE27  ),2),0))&lt;=1,"E-","")))))))))))</f>
        <v>A+</v>
      </c>
      <c r="BF27" s="51" t="str">
        <f>IF(OR('TRI-2'!BF27 ="",'TRI-2'!BF27&lt;0,'TRI-2'!BF27  &gt;10),"",IF((ROUND(TRUNC(('TRI-2'!BF27  ),2),0))=10,"A+",IF((ROUND(TRUNC(('TRI-2'!BF27  ),2),0))=9,"A-",IF((ROUND(TRUNC(('TRI-2'!BF27   ),2),0))=8,"B+",IF((ROUND(TRUNC(('TRI-2'!BF27 ),2),0))=7,"B-",IF((ROUND(TRUNC(('TRI-2'!BF27  ),2),0))=6,"C+",IF((ROUND(TRUNC(('TRI-2'!BF27  ),2),0))=5,"C-",IF((ROUND(TRUNC(('TRI-2'!BF27  ),2),0))=4,"D+",IF((ROUND(TRUNC(('TRI-2'!BF27 ),2),0))=3,"D-",IF((ROUND(TRUNC(('TRI-2'!BF27 ),2),0))=2,"E+",IF((ROUND(TRUNC(('TRI-2'!BF27  ),2),0))&lt;=1,"E-","")))))))))))</f>
        <v>A+</v>
      </c>
      <c r="BG27" s="51" t="str">
        <f>IF(OR('TRI-2'!BG27 ="",'TRI-2'!BG27&lt;0,'TRI-2'!BG27  &gt;10),"",IF((ROUND(TRUNC(('TRI-2'!BG27  ),2),0))=10,"A+",IF((ROUND(TRUNC(('TRI-2'!BG27  ),2),0))=9,"A-",IF((ROUND(TRUNC(('TRI-2'!BG27   ),2),0))=8,"B+",IF((ROUND(TRUNC(('TRI-2'!BG27 ),2),0))=7,"B-",IF((ROUND(TRUNC(('TRI-2'!BG27  ),2),0))=6,"C+",IF((ROUND(TRUNC(('TRI-2'!BG27  ),2),0))=5,"C-",IF((ROUND(TRUNC(('TRI-2'!BG27  ),2),0))=4,"D+",IF((ROUND(TRUNC(('TRI-2'!BG27 ),2),0))=3,"D-",IF((ROUND(TRUNC(('TRI-2'!BG27 ),2),0))=2,"E+",IF((ROUND(TRUNC(('TRI-2'!BG27  ),2),0))&lt;=1,"E-","")))))))))))</f>
        <v>A+</v>
      </c>
      <c r="BH27" s="51" t="str">
        <f>IF(OR('TRI-2'!BH27 ="",'TRI-2'!BH27&lt;0,'TRI-2'!BH27  &gt;10),"",IF((ROUND(TRUNC(('TRI-2'!BH27  ),2),0))=10,"A+",IF((ROUND(TRUNC(('TRI-2'!BH27  ),2),0))=9,"A-",IF((ROUND(TRUNC(('TRI-2'!BH27   ),2),0))=8,"B+",IF((ROUND(TRUNC(('TRI-2'!BH27 ),2),0))=7,"B-",IF((ROUND(TRUNC(('TRI-2'!BH27  ),2),0))=6,"C+",IF((ROUND(TRUNC(('TRI-2'!BH27  ),2),0))=5,"C-",IF((ROUND(TRUNC(('TRI-2'!BH27  ),2),0))=4,"D+",IF((ROUND(TRUNC(('TRI-2'!BH27 ),2),0))=3,"D-",IF((ROUND(TRUNC(('TRI-2'!BH27 ),2),0))=2,"E+",IF((ROUND(TRUNC(('TRI-2'!BH27  ),2),0))&lt;=1,"E-","")))))))))))</f>
        <v>A+</v>
      </c>
      <c r="BI27" s="51" t="str">
        <f>IF(OR('TRI-2'!BI27 ="",'TRI-2'!BI27&lt;0,'TRI-2'!BI27  &gt;10),"",IF((ROUND(TRUNC(('TRI-2'!BI27  ),2),0))=10,"A+",IF((ROUND(TRUNC(('TRI-2'!BI27  ),2),0))=9,"A-",IF((ROUND(TRUNC(('TRI-2'!BI27   ),2),0))=8,"B+",IF((ROUND(TRUNC(('TRI-2'!BI27 ),2),0))=7,"B-",IF((ROUND(TRUNC(('TRI-2'!BI27  ),2),0))=6,"C+",IF((ROUND(TRUNC(('TRI-2'!BI27  ),2),0))=5,"C-",IF((ROUND(TRUNC(('TRI-2'!BI27  ),2),0))=4,"D+",IF((ROUND(TRUNC(('TRI-2'!BI27 ),2),0))=3,"D-",IF((ROUND(TRUNC(('TRI-2'!BI27 ),2),0))=2,"E+",IF((ROUND(TRUNC(('TRI-2'!BI27  ),2),0))&lt;=1,"E-","")))))))))))</f>
        <v>A+</v>
      </c>
      <c r="BJ27" s="51" t="str">
        <f>IF(OR('TRI-2'!BJ27 ="",'TRI-2'!BJ27&lt;0,'TRI-2'!BJ27  &gt;10),"",IF((ROUND(TRUNC(('TRI-2'!BJ27  ),2),0))=10,"A+",IF((ROUND(TRUNC(('TRI-2'!BJ27  ),2),0))=9,"A-",IF((ROUND(TRUNC(('TRI-2'!BJ27   ),2),0))=8,"B+",IF((ROUND(TRUNC(('TRI-2'!BJ27 ),2),0))=7,"B-",IF((ROUND(TRUNC(('TRI-2'!BJ27  ),2),0))=6,"C+",IF((ROUND(TRUNC(('TRI-2'!BJ27  ),2),0))=5,"C-",IF((ROUND(TRUNC(('TRI-2'!BJ27  ),2),0))=4,"D+",IF((ROUND(TRUNC(('TRI-2'!BJ27 ),2),0))=3,"D-",IF((ROUND(TRUNC(('TRI-2'!BJ27 ),2),0))=2,"E+",IF((ROUND(TRUNC(('TRI-2'!BJ27  ),2),0))&lt;=1,"E-","")))))))))))</f>
        <v>A+</v>
      </c>
      <c r="BK27" s="51" t="str">
        <f>IF(OR('TRI-2'!BK27 ="",'TRI-2'!BK27&lt;0,'TRI-2'!BK27  &gt;10),"",IF((ROUND(TRUNC(('TRI-2'!BK27  ),2),0))=10,"A+",IF((ROUND(TRUNC(('TRI-2'!BK27  ),2),0))=9,"A-",IF((ROUND(TRUNC(('TRI-2'!BK27   ),2),0))=8,"B+",IF((ROUND(TRUNC(('TRI-2'!BK27 ),2),0))=7,"B-",IF((ROUND(TRUNC(('TRI-2'!BK27  ),2),0))=6,"C+",IF((ROUND(TRUNC(('TRI-2'!BK27  ),2),0))=5,"C-",IF((ROUND(TRUNC(('TRI-2'!BK27  ),2),0))=4,"D+",IF((ROUND(TRUNC(('TRI-2'!BK27 ),2),0))=3,"D-",IF((ROUND(TRUNC(('TRI-2'!BK27 ),2),0))=2,"E+",IF((ROUND(TRUNC(('TRI-2'!BK27  ),2),0))&lt;=1,"E-","")))))))))))</f>
        <v>A+</v>
      </c>
      <c r="BL27" s="51" t="str">
        <f>IF(OR('TRI-2'!BL27 ="",'TRI-2'!BL27&lt;0,'TRI-2'!BL27  &gt;10),"",IF((ROUND(TRUNC(('TRI-2'!BL27  ),2),0))=10,"A+",IF((ROUND(TRUNC(('TRI-2'!BL27  ),2),0))=9,"A-",IF((ROUND(TRUNC(('TRI-2'!BL27   ),2),0))=8,"B+",IF((ROUND(TRUNC(('TRI-2'!BL27 ),2),0))=7,"B-",IF((ROUND(TRUNC(('TRI-2'!BL27  ),2),0))=6,"C+",IF((ROUND(TRUNC(('TRI-2'!BL27  ),2),0))=5,"C-",IF((ROUND(TRUNC(('TRI-2'!BL27  ),2),0))=4,"D+",IF((ROUND(TRUNC(('TRI-2'!BL27 ),2),0))=3,"D-",IF((ROUND(TRUNC(('TRI-2'!BL27 ),2),0))=2,"E+",IF((ROUND(TRUNC(('TRI-2'!BL27  ),2),0))&lt;=1,"E-","")))))))))))</f>
        <v>A+</v>
      </c>
      <c r="BM27" s="51" t="str">
        <f>IF(OR('TRI-2'!BM27 ="",'TRI-2'!BM27&lt;0,'TRI-2'!BM27  &gt;10),"",IF((ROUND(TRUNC(('TRI-2'!BM27  ),2),0))=10,"A+",IF((ROUND(TRUNC(('TRI-2'!BM27  ),2),0))=9,"A-",IF((ROUND(TRUNC(('TRI-2'!BM27   ),2),0))=8,"B+",IF((ROUND(TRUNC(('TRI-2'!BM27 ),2),0))=7,"B-",IF((ROUND(TRUNC(('TRI-2'!BM27  ),2),0))=6,"C+",IF((ROUND(TRUNC(('TRI-2'!BM27  ),2),0))=5,"C-",IF((ROUND(TRUNC(('TRI-2'!BM27  ),2),0))=4,"D+",IF((ROUND(TRUNC(('TRI-2'!BM27 ),2),0))=3,"D-",IF((ROUND(TRUNC(('TRI-2'!BM27 ),2),0))=2,"E+",IF((ROUND(TRUNC(('TRI-2'!BM27  ),2),0))&lt;=1,"E-","")))))))))))</f>
        <v>A+</v>
      </c>
      <c r="BN27" s="51" t="str">
        <f>IF(OR('TRI-2'!BN27 ="",'TRI-2'!BN27&lt;0,'TRI-2'!BN27  &gt;10),"",IF((ROUND(TRUNC(('TRI-2'!BN27  ),2),0))=10,"A+",IF((ROUND(TRUNC(('TRI-2'!BN27  ),2),0))=9,"A-",IF((ROUND(TRUNC(('TRI-2'!BN27   ),2),0))=8,"B+",IF((ROUND(TRUNC(('TRI-2'!BN27 ),2),0))=7,"B-",IF((ROUND(TRUNC(('TRI-2'!BN27  ),2),0))=6,"C+",IF((ROUND(TRUNC(('TRI-2'!BN27  ),2),0))=5,"C-",IF((ROUND(TRUNC(('TRI-2'!BN27  ),2),0))=4,"D+",IF((ROUND(TRUNC(('TRI-2'!BN27 ),2),0))=3,"D-",IF((ROUND(TRUNC(('TRI-2'!BN27 ),2),0))=2,"E+",IF((ROUND(TRUNC(('TRI-2'!BN27  ),2),0))&lt;=1,"E-","")))))))))))</f>
        <v>A+</v>
      </c>
      <c r="BO27" s="51" t="str">
        <f>IF(OR('TRI-2'!BO27 ="",'TRI-2'!BO27&lt;0,'TRI-2'!BO27  &gt;10),"",IF((ROUND(TRUNC(('TRI-2'!BO27  ),2),0))=10,"A+",IF((ROUND(TRUNC(('TRI-2'!BO27  ),2),0))=9,"A-",IF((ROUND(TRUNC(('TRI-2'!BO27   ),2),0))=8,"B+",IF((ROUND(TRUNC(('TRI-2'!BO27 ),2),0))=7,"B-",IF((ROUND(TRUNC(('TRI-2'!BO27  ),2),0))=6,"C+",IF((ROUND(TRUNC(('TRI-2'!BO27  ),2),0))=5,"C-",IF((ROUND(TRUNC(('TRI-2'!BO27  ),2),0))=4,"D+",IF((ROUND(TRUNC(('TRI-2'!BO27 ),2),0))=3,"D-",IF((ROUND(TRUNC(('TRI-2'!BO27 ),2),0))=2,"E+",IF((ROUND(TRUNC(('TRI-2'!BO27  ),2),0))&lt;=1,"E-","")))))))))))</f>
        <v>A+</v>
      </c>
      <c r="BP27" s="51" t="str">
        <f>IF(OR('TRI-2'!BP27 ="",'TRI-2'!BP27&lt;0,'TRI-2'!BP27  &gt;10),"",IF((ROUND(TRUNC(('TRI-2'!BP27  ),2),0))=10,"A+",IF((ROUND(TRUNC(('TRI-2'!BP27  ),2),0))=9,"A-",IF((ROUND(TRUNC(('TRI-2'!BP27   ),2),0))=8,"B+",IF((ROUND(TRUNC(('TRI-2'!BP27 ),2),0))=7,"B-",IF((ROUND(TRUNC(('TRI-2'!BP27  ),2),0))=6,"C+",IF((ROUND(TRUNC(('TRI-2'!BP27  ),2),0))=5,"C-",IF((ROUND(TRUNC(('TRI-2'!BP27  ),2),0))=4,"D+",IF((ROUND(TRUNC(('TRI-2'!BP27 ),2),0))=3,"D-",IF((ROUND(TRUNC(('TRI-2'!BP27 ),2),0))=2,"E+",IF((ROUND(TRUNC(('TRI-2'!BP27  ),2),0))&lt;=1,"E-","")))))))))))</f>
        <v>A+</v>
      </c>
      <c r="BQ27" s="51" t="str">
        <f>IF(OR('TRI-2'!BQ27 ="",'TRI-2'!BQ27&lt;0,'TRI-2'!BQ27  &gt;10),"",IF((ROUND(TRUNC(('TRI-2'!BQ27  ),2),0))=10,"A+",IF((ROUND(TRUNC(('TRI-2'!BQ27  ),2),0))=9,"A-",IF((ROUND(TRUNC(('TRI-2'!BQ27   ),2),0))=8,"B+",IF((ROUND(TRUNC(('TRI-2'!BQ27 ),2),0))=7,"B-",IF((ROUND(TRUNC(('TRI-2'!BQ27  ),2),0))=6,"C+",IF((ROUND(TRUNC(('TRI-2'!BQ27  ),2),0))=5,"C-",IF((ROUND(TRUNC(('TRI-2'!BQ27  ),2),0))=4,"D+",IF((ROUND(TRUNC(('TRI-2'!BQ27 ),2),0))=3,"D-",IF((ROUND(TRUNC(('TRI-2'!BQ27 ),2),0))=2,"E+",IF((ROUND(TRUNC(('TRI-2'!BQ27  ),2),0))&lt;=1,"E-","")))))))))))</f>
        <v>A+</v>
      </c>
      <c r="BR27" s="51" t="str">
        <f>IF(OR('TRI-2'!BR27 ="",'TRI-2'!BR27&lt;0,'TRI-2'!BR27  &gt;10),"",IF((ROUND(TRUNC(('TRI-2'!BR27  ),2),0))=10,"A+",IF((ROUND(TRUNC(('TRI-2'!BR27  ),2),0))=9,"A-",IF((ROUND(TRUNC(('TRI-2'!BR27   ),2),0))=8,"B+",IF((ROUND(TRUNC(('TRI-2'!BR27 ),2),0))=7,"B-",IF((ROUND(TRUNC(('TRI-2'!BR27  ),2),0))=6,"C+",IF((ROUND(TRUNC(('TRI-2'!BR27  ),2),0))=5,"C-",IF((ROUND(TRUNC(('TRI-2'!BR27  ),2),0))=4,"D+",IF((ROUND(TRUNC(('TRI-2'!BR27 ),2),0))=3,"D-",IF((ROUND(TRUNC(('TRI-2'!BR27 ),2),0))=2,"E+",IF((ROUND(TRUNC(('TRI-2'!BR27  ),2),0))&lt;=1,"E-","")))))))))))</f>
        <v>A+</v>
      </c>
      <c r="BS27" s="51" t="str">
        <f>IF(OR('TRI-2'!BS27 ="",'TRI-2'!BS27&lt;0,'TRI-2'!BS27  &gt;10),"",IF((ROUND(TRUNC(('TRI-2'!BS27  ),2),0))=10,"A+",IF((ROUND(TRUNC(('TRI-2'!BS27  ),2),0))=9,"A-",IF((ROUND(TRUNC(('TRI-2'!BS27   ),2),0))=8,"B+",IF((ROUND(TRUNC(('TRI-2'!BS27 ),2),0))=7,"B-",IF((ROUND(TRUNC(('TRI-2'!BS27  ),2),0))=6,"C+",IF((ROUND(TRUNC(('TRI-2'!BS27  ),2),0))=5,"C-",IF((ROUND(TRUNC(('TRI-2'!BS27  ),2),0))=4,"D+",IF((ROUND(TRUNC(('TRI-2'!BS27 ),2),0))=3,"D-",IF((ROUND(TRUNC(('TRI-2'!BS27 ),2),0))=2,"E+",IF((ROUND(TRUNC(('TRI-2'!BS27  ),2),0))&lt;=1,"E-","")))))))))))</f>
        <v>A+</v>
      </c>
      <c r="BT27" s="51" t="str">
        <f>IF(OR('TRI-2'!BT27 ="",'TRI-2'!BT27&lt;0,'TRI-2'!BT27  &gt;10),"",IF((ROUND(TRUNC(('TRI-2'!BT27  ),2),0))=10,"A+",IF((ROUND(TRUNC(('TRI-2'!BT27  ),2),0))=9,"A-",IF((ROUND(TRUNC(('TRI-2'!BT27   ),2),0))=8,"B+",IF((ROUND(TRUNC(('TRI-2'!BT27 ),2),0))=7,"B-",IF((ROUND(TRUNC(('TRI-2'!BT27  ),2),0))=6,"C+",IF((ROUND(TRUNC(('TRI-2'!BT27  ),2),0))=5,"C-",IF((ROUND(TRUNC(('TRI-2'!BT27  ),2),0))=4,"D+",IF((ROUND(TRUNC(('TRI-2'!BT27 ),2),0))=3,"D-",IF((ROUND(TRUNC(('TRI-2'!BT27 ),2),0))=2,"E+",IF((ROUND(TRUNC(('TRI-2'!BT27  ),2),0))&lt;=1,"E-","")))))))))))</f>
        <v>A+</v>
      </c>
      <c r="BU27" s="51" t="str">
        <f>IF(OR('TRI-2'!BU27 ="",'TRI-2'!BU27&lt;0,'TRI-2'!BU27  &gt;10),"",IF((ROUND(TRUNC(('TRI-2'!BU27  ),2),0))=10,"A+",IF((ROUND(TRUNC(('TRI-2'!BU27  ),2),0))=9,"A-",IF((ROUND(TRUNC(('TRI-2'!BU27   ),2),0))=8,"B+",IF((ROUND(TRUNC(('TRI-2'!BU27 ),2),0))=7,"B-",IF((ROUND(TRUNC(('TRI-2'!BU27  ),2),0))=6,"C+",IF((ROUND(TRUNC(('TRI-2'!BU27  ),2),0))=5,"C-",IF((ROUND(TRUNC(('TRI-2'!BU27  ),2),0))=4,"D+",IF((ROUND(TRUNC(('TRI-2'!BU27 ),2),0))=3,"D-",IF((ROUND(TRUNC(('TRI-2'!BU27 ),2),0))=2,"E+",IF((ROUND(TRUNC(('TRI-2'!BU27  ),2),0))&lt;=1,"E-","")))))))))))</f>
        <v>A+</v>
      </c>
      <c r="BV27" s="51" t="str">
        <f>IF(OR('TRI-2'!BV27 ="",'TRI-2'!BV27&lt;0,'TRI-2'!BV27  &gt;10),"",IF((ROUND(TRUNC(('TRI-2'!BV27  ),2),0))=10,"A+",IF((ROUND(TRUNC(('TRI-2'!BV27  ),2),0))=9,"A-",IF((ROUND(TRUNC(('TRI-2'!BV27   ),2),0))=8,"B+",IF((ROUND(TRUNC(('TRI-2'!BV27 ),2),0))=7,"B-",IF((ROUND(TRUNC(('TRI-2'!BV27  ),2),0))=6,"C+",IF((ROUND(TRUNC(('TRI-2'!BV27  ),2),0))=5,"C-",IF((ROUND(TRUNC(('TRI-2'!BV27  ),2),0))=4,"D+",IF((ROUND(TRUNC(('TRI-2'!BV27 ),2),0))=3,"D-",IF((ROUND(TRUNC(('TRI-2'!BV27 ),2),0))=2,"E+",IF((ROUND(TRUNC(('TRI-2'!BV27  ),2),0))&lt;=1,"E-","")))))))))))</f>
        <v>A+</v>
      </c>
      <c r="BW27" s="51" t="str">
        <f>IF(OR('TRI-2'!BW27 ="",'TRI-2'!BW27&lt;0,'TRI-2'!BW27  &gt;10),"",IF((ROUND(TRUNC(('TRI-2'!BW27  ),2),0))=10,"A+",IF((ROUND(TRUNC(('TRI-2'!BW27  ),2),0))=9,"A-",IF((ROUND(TRUNC(('TRI-2'!BW27   ),2),0))=8,"B+",IF((ROUND(TRUNC(('TRI-2'!BW27 ),2),0))=7,"B-",IF((ROUND(TRUNC(('TRI-2'!BW27  ),2),0))=6,"C+",IF((ROUND(TRUNC(('TRI-2'!BW27  ),2),0))=5,"C-",IF((ROUND(TRUNC(('TRI-2'!BW27  ),2),0))=4,"D+",IF((ROUND(TRUNC(('TRI-2'!BW27 ),2),0))=3,"D-",IF((ROUND(TRUNC(('TRI-2'!BW27 ),2),0))=2,"E+",IF((ROUND(TRUNC(('TRI-2'!BW27  ),2),0))&lt;=1,"E-","")))))))))))</f>
        <v>A+</v>
      </c>
      <c r="BX27" s="51" t="str">
        <f>IF(OR('TRI-2'!BX27 ="",'TRI-2'!BX27&lt;0,'TRI-2'!BX27  &gt;10),"",IF((ROUND(TRUNC(('TRI-2'!BX27  ),2),0))=10,"A+",IF((ROUND(TRUNC(('TRI-2'!BX27  ),2),0))=9,"A-",IF((ROUND(TRUNC(('TRI-2'!BX27   ),2),0))=8,"B+",IF((ROUND(TRUNC(('TRI-2'!BX27 ),2),0))=7,"B-",IF((ROUND(TRUNC(('TRI-2'!BX27  ),2),0))=6,"C+",IF((ROUND(TRUNC(('TRI-2'!BX27  ),2),0))=5,"C-",IF((ROUND(TRUNC(('TRI-2'!BX27  ),2),0))=4,"D+",IF((ROUND(TRUNC(('TRI-2'!BX27 ),2),0))=3,"D-",IF((ROUND(TRUNC(('TRI-2'!BX27 ),2),0))=2,"E+",IF((ROUND(TRUNC(('TRI-2'!BX27  ),2),0))&lt;=1,"E-","")))))))))))</f>
        <v>A+</v>
      </c>
      <c r="BY27" s="51" t="str">
        <f>IF(OR('TRI-2'!BY27 ="",'TRI-2'!BY27&lt;0,'TRI-2'!BY27  &gt;10),"",IF((ROUND(TRUNC(('TRI-2'!BY27  ),2),0))=10,"A+",IF((ROUND(TRUNC(('TRI-2'!BY27  ),2),0))=9,"A-",IF((ROUND(TRUNC(('TRI-2'!BY27   ),2),0))=8,"B+",IF((ROUND(TRUNC(('TRI-2'!BY27 ),2),0))=7,"B-",IF((ROUND(TRUNC(('TRI-2'!BY27  ),2),0))=6,"C+",IF((ROUND(TRUNC(('TRI-2'!BY27  ),2),0))=5,"C-",IF((ROUND(TRUNC(('TRI-2'!BY27  ),2),0))=4,"D+",IF((ROUND(TRUNC(('TRI-2'!BY27 ),2),0))=3,"D-",IF((ROUND(TRUNC(('TRI-2'!BY27 ),2),0))=2,"E+",IF((ROUND(TRUNC(('TRI-2'!BY27  ),2),0))&lt;=1,"E-","")))))))))))</f>
        <v>A+</v>
      </c>
      <c r="BZ27" s="51" t="str">
        <f>IF(OR('TRI-2'!BZ27 ="",'TRI-2'!BZ27&lt;0,'TRI-2'!BZ27  &gt;10),"",IF((ROUND(TRUNC(('TRI-2'!BZ27  ),2),0))=10,"A+",IF((ROUND(TRUNC(('TRI-2'!BZ27  ),2),0))=9,"A-",IF((ROUND(TRUNC(('TRI-2'!BZ27   ),2),0))=8,"B+",IF((ROUND(TRUNC(('TRI-2'!BZ27 ),2),0))=7,"B-",IF((ROUND(TRUNC(('TRI-2'!BZ27  ),2),0))=6,"C+",IF((ROUND(TRUNC(('TRI-2'!BZ27  ),2),0))=5,"C-",IF((ROUND(TRUNC(('TRI-2'!BZ27  ),2),0))=4,"D+",IF((ROUND(TRUNC(('TRI-2'!BZ27 ),2),0))=3,"D-",IF((ROUND(TRUNC(('TRI-2'!BZ27 ),2),0))=2,"E+",IF((ROUND(TRUNC(('TRI-2'!BZ27  ),2),0))&lt;=1,"E-","")))))))))))</f>
        <v>A+</v>
      </c>
      <c r="CA27" s="51" t="str">
        <f>IF(OR('TRI-2'!CA27 ="",'TRI-2'!CA27&lt;0,'TRI-2'!CA27  &gt;10),"",IF((ROUND(TRUNC(('TRI-2'!CA27  ),2),0))=10,"A+",IF((ROUND(TRUNC(('TRI-2'!CA27  ),2),0))=9,"A-",IF((ROUND(TRUNC(('TRI-2'!CA27   ),2),0))=8,"B+",IF((ROUND(TRUNC(('TRI-2'!CA27 ),2),0))=7,"B-",IF((ROUND(TRUNC(('TRI-2'!CA27  ),2),0))=6,"C+",IF((ROUND(TRUNC(('TRI-2'!CA27  ),2),0))=5,"C-",IF((ROUND(TRUNC(('TRI-2'!CA27  ),2),0))=4,"D+",IF((ROUND(TRUNC(('TRI-2'!CA27 ),2),0))=3,"D-",IF((ROUND(TRUNC(('TRI-2'!CA27 ),2),0))=2,"E+",IF((ROUND(TRUNC(('TRI-2'!CA27  ),2),0))&lt;=1,"E-","")))))))))))</f>
        <v>A+</v>
      </c>
      <c r="CB27" s="51" t="str">
        <f>IF(OR('TRI-2'!CB27 ="",'TRI-2'!CB27&lt;0,'TRI-2'!CB27  &gt;10),"",IF((ROUND(TRUNC(('TRI-2'!CB27  ),2),0))=10,"A+",IF((ROUND(TRUNC(('TRI-2'!CB27  ),2),0))=9,"A-",IF((ROUND(TRUNC(('TRI-2'!CB27   ),2),0))=8,"B+",IF((ROUND(TRUNC(('TRI-2'!CB27 ),2),0))=7,"B-",IF((ROUND(TRUNC(('TRI-2'!CB27  ),2),0))=6,"C+",IF((ROUND(TRUNC(('TRI-2'!CB27  ),2),0))=5,"C-",IF((ROUND(TRUNC(('TRI-2'!CB27  ),2),0))=4,"D+",IF((ROUND(TRUNC(('TRI-2'!CB27 ),2),0))=3,"D-",IF((ROUND(TRUNC(('TRI-2'!CB27 ),2),0))=2,"E+",IF((ROUND(TRUNC(('TRI-2'!CB27  ),2),0))&lt;=1,"E-","")))))))))))</f>
        <v>A+</v>
      </c>
      <c r="CC27" s="51" t="str">
        <f>IF(OR('TRI-2'!CC27 ="",'TRI-2'!CC27&lt;0,'TRI-2'!CC27  &gt;10),"",IF((ROUND(TRUNC(('TRI-2'!CC27  ),2),0))=10,"A+",IF((ROUND(TRUNC(('TRI-2'!CC27  ),2),0))=9,"A-",IF((ROUND(TRUNC(('TRI-2'!CC27   ),2),0))=8,"B+",IF((ROUND(TRUNC(('TRI-2'!CC27 ),2),0))=7,"B-",IF((ROUND(TRUNC(('TRI-2'!CC27  ),2),0))=6,"C+",IF((ROUND(TRUNC(('TRI-2'!CC27  ),2),0))=5,"C-",IF((ROUND(TRUNC(('TRI-2'!CC27  ),2),0))=4,"D+",IF((ROUND(TRUNC(('TRI-2'!CC27 ),2),0))=3,"D-",IF((ROUND(TRUNC(('TRI-2'!CC27 ),2),0))=2,"E+",IF((ROUND(TRUNC(('TRI-2'!CC27  ),2),0))&lt;=1,"E-","")))))))))))</f>
        <v>A+</v>
      </c>
      <c r="CD27" s="51" t="str">
        <f>IF(OR('TRI-2'!CD27 ="",'TRI-2'!CD27&lt;0,'TRI-2'!CD27  &gt;10),"",IF((ROUND(TRUNC(('TRI-2'!CD27  ),2),0))=10,"A+",IF((ROUND(TRUNC(('TRI-2'!CD27  ),2),0))=9,"A-",IF((ROUND(TRUNC(('TRI-2'!CD27   ),2),0))=8,"B+",IF((ROUND(TRUNC(('TRI-2'!CD27 ),2),0))=7,"B-",IF((ROUND(TRUNC(('TRI-2'!CD27  ),2),0))=6,"C+",IF((ROUND(TRUNC(('TRI-2'!CD27  ),2),0))=5,"C-",IF((ROUND(TRUNC(('TRI-2'!CD27  ),2),0))=4,"D+",IF((ROUND(TRUNC(('TRI-2'!CD27 ),2),0))=3,"D-",IF((ROUND(TRUNC(('TRI-2'!CD27 ),2),0))=2,"E+",IF((ROUND(TRUNC(('TRI-2'!CD27  ),2),0))&lt;=1,"E-","")))))))))))</f>
        <v>A+</v>
      </c>
      <c r="CE27" s="51" t="str">
        <f>IF(OR('TRI-2'!CE27 ="",'TRI-2'!CE27&lt;0,'TRI-2'!CE27  &gt;10),"",IF((ROUND(TRUNC(('TRI-2'!CE27  ),2),0))=10,"A+",IF((ROUND(TRUNC(('TRI-2'!CE27  ),2),0))=9,"A-",IF((ROUND(TRUNC(('TRI-2'!CE27   ),2),0))=8,"B+",IF((ROUND(TRUNC(('TRI-2'!CE27 ),2),0))=7,"B-",IF((ROUND(TRUNC(('TRI-2'!CE27  ),2),0))=6,"C+",IF((ROUND(TRUNC(('TRI-2'!CE27  ),2),0))=5,"C-",IF((ROUND(TRUNC(('TRI-2'!CE27  ),2),0))=4,"D+",IF((ROUND(TRUNC(('TRI-2'!CE27 ),2),0))=3,"D-",IF((ROUND(TRUNC(('TRI-2'!CE27 ),2),0))=2,"E+",IF((ROUND(TRUNC(('TRI-2'!CE27  ),2),0))&lt;=1,"E-","")))))))))))</f>
        <v>A+</v>
      </c>
      <c r="CF27" s="51" t="str">
        <f>IF(OR('TRI-2'!CF27 ="",'TRI-2'!CF27&lt;0,'TRI-2'!CF27  &gt;10),"",IF((ROUND(TRUNC(('TRI-2'!CF27  ),2),0))=10,"A+",IF((ROUND(TRUNC(('TRI-2'!CF27  ),2),0))=9,"A-",IF((ROUND(TRUNC(('TRI-2'!CF27   ),2),0))=8,"B+",IF((ROUND(TRUNC(('TRI-2'!CF27 ),2),0))=7,"B-",IF((ROUND(TRUNC(('TRI-2'!CF27  ),2),0))=6,"C+",IF((ROUND(TRUNC(('TRI-2'!CF27  ),2),0))=5,"C-",IF((ROUND(TRUNC(('TRI-2'!CF27  ),2),0))=4,"D+",IF((ROUND(TRUNC(('TRI-2'!CF27 ),2),0))=3,"D-",IF((ROUND(TRUNC(('TRI-2'!CF27 ),2),0))=2,"E+",IF((ROUND(TRUNC(('TRI-2'!CF27  ),2),0))&lt;=1,"E-","")))))))))))</f>
        <v>A+</v>
      </c>
      <c r="CG27" s="51" t="str">
        <f>IF(OR('TRI-2'!CG27 ="",'TRI-2'!CG27&lt;0,'TRI-2'!CG27  &gt;10),"",IF((ROUND(TRUNC(('TRI-2'!CG27  ),2),0))=10,"A+",IF((ROUND(TRUNC(('TRI-2'!CG27  ),2),0))=9,"A-",IF((ROUND(TRUNC(('TRI-2'!CG27   ),2),0))=8,"B+",IF((ROUND(TRUNC(('TRI-2'!CG27 ),2),0))=7,"B-",IF((ROUND(TRUNC(('TRI-2'!CG27  ),2),0))=6,"C+",IF((ROUND(TRUNC(('TRI-2'!CG27  ),2),0))=5,"C-",IF((ROUND(TRUNC(('TRI-2'!CG27  ),2),0))=4,"D+",IF((ROUND(TRUNC(('TRI-2'!CG27 ),2),0))=3,"D-",IF((ROUND(TRUNC(('TRI-2'!CG27 ),2),0))=2,"E+",IF((ROUND(TRUNC(('TRI-2'!CG27  ),2),0))&lt;=1,"E-","")))))))))))</f>
        <v>A+</v>
      </c>
      <c r="CH27" s="51" t="str">
        <f>IF(OR('TRI-2'!CH27 ="",'TRI-2'!CH27&lt;0,'TRI-2'!CH27  &gt;10),"",IF((ROUND(TRUNC(('TRI-2'!CH27  ),2),0))=10,"A+",IF((ROUND(TRUNC(('TRI-2'!CH27  ),2),0))=9,"A-",IF((ROUND(TRUNC(('TRI-2'!CH27   ),2),0))=8,"B+",IF((ROUND(TRUNC(('TRI-2'!CH27 ),2),0))=7,"B-",IF((ROUND(TRUNC(('TRI-2'!CH27  ),2),0))=6,"C+",IF((ROUND(TRUNC(('TRI-2'!CH27  ),2),0))=5,"C-",IF((ROUND(TRUNC(('TRI-2'!CH27  ),2),0))=4,"D+",IF((ROUND(TRUNC(('TRI-2'!CH27 ),2),0))=3,"D-",IF((ROUND(TRUNC(('TRI-2'!CH27 ),2),0))=2,"E+",IF((ROUND(TRUNC(('TRI-2'!CH27  ),2),0))&lt;=1,"E-","")))))))))))</f>
        <v>A+</v>
      </c>
      <c r="CI27" s="51" t="str">
        <f>IF(OR('TRI-2'!CI27 ="",'TRI-2'!CI27&lt;0,'TRI-2'!CI27  &gt;10),"",IF((ROUND(TRUNC(('TRI-2'!CI27  ),2),0))=10,"A+",IF((ROUND(TRUNC(('TRI-2'!CI27  ),2),0))=9,"A-",IF((ROUND(TRUNC(('TRI-2'!CI27   ),2),0))=8,"B+",IF((ROUND(TRUNC(('TRI-2'!CI27 ),2),0))=7,"B-",IF((ROUND(TRUNC(('TRI-2'!CI27  ),2),0))=6,"C+",IF((ROUND(TRUNC(('TRI-2'!CI27  ),2),0))=5,"C-",IF((ROUND(TRUNC(('TRI-2'!CI27  ),2),0))=4,"D+",IF((ROUND(TRUNC(('TRI-2'!CI27 ),2),0))=3,"D-",IF((ROUND(TRUNC(('TRI-2'!CI27 ),2),0))=2,"E+",IF((ROUND(TRUNC(('TRI-2'!CI27  ),2),0))&lt;=1,"E-","")))))))))))</f>
        <v>A+</v>
      </c>
      <c r="CJ27" s="51" t="str">
        <f>IF(OR('TRI-2'!CJ27 ="",'TRI-2'!CJ27&lt;0,'TRI-2'!CJ27  &gt;10),"",IF((ROUND(TRUNC(('TRI-2'!CJ27  ),2),0))=10,"A+",IF((ROUND(TRUNC(('TRI-2'!CJ27  ),2),0))=9,"A-",IF((ROUND(TRUNC(('TRI-2'!CJ27   ),2),0))=8,"B+",IF((ROUND(TRUNC(('TRI-2'!CJ27 ),2),0))=7,"B-",IF((ROUND(TRUNC(('TRI-2'!CJ27  ),2),0))=6,"C+",IF((ROUND(TRUNC(('TRI-2'!CJ27  ),2),0))=5,"C-",IF((ROUND(TRUNC(('TRI-2'!CJ27  ),2),0))=4,"D+",IF((ROUND(TRUNC(('TRI-2'!CJ27 ),2),0))=3,"D-",IF((ROUND(TRUNC(('TRI-2'!CJ27 ),2),0))=2,"E+",IF((ROUND(TRUNC(('TRI-2'!CJ27  ),2),0))&lt;=1,"E-","")))))))))))</f>
        <v>A+</v>
      </c>
      <c r="CK27" s="51" t="str">
        <f>IF(OR('TRI-2'!CK27 ="",'TRI-2'!CK27&lt;0,'TRI-2'!CK27  &gt;10),"",IF((ROUND(TRUNC(('TRI-2'!CK27  ),2),0))=10,"A+",IF((ROUND(TRUNC(('TRI-2'!CK27  ),2),0))=9,"A-",IF((ROUND(TRUNC(('TRI-2'!CK27   ),2),0))=8,"B+",IF((ROUND(TRUNC(('TRI-2'!CK27 ),2),0))=7,"B-",IF((ROUND(TRUNC(('TRI-2'!CK27  ),2),0))=6,"C+",IF((ROUND(TRUNC(('TRI-2'!CK27  ),2),0))=5,"C-",IF((ROUND(TRUNC(('TRI-2'!CK27  ),2),0))=4,"D+",IF((ROUND(TRUNC(('TRI-2'!CK27 ),2),0))=3,"D-",IF((ROUND(TRUNC(('TRI-2'!CK27 ),2),0))=2,"E+",IF((ROUND(TRUNC(('TRI-2'!CK27  ),2),0))&lt;=1,"E-","")))))))))))</f>
        <v>A+</v>
      </c>
      <c r="CL27" s="51" t="str">
        <f>IF(OR('TRI-2'!CL27 ="",'TRI-2'!CL27&lt;0,'TRI-2'!CL27  &gt;10),"",IF((ROUND(TRUNC(('TRI-2'!CL27  ),2),0))=10,"A+",IF((ROUND(TRUNC(('TRI-2'!CL27  ),2),0))=9,"A-",IF((ROUND(TRUNC(('TRI-2'!CL27   ),2),0))=8,"B+",IF((ROUND(TRUNC(('TRI-2'!CL27 ),2),0))=7,"B-",IF((ROUND(TRUNC(('TRI-2'!CL27  ),2),0))=6,"C+",IF((ROUND(TRUNC(('TRI-2'!CL27  ),2),0))=5,"C-",IF((ROUND(TRUNC(('TRI-2'!CL27  ),2),0))=4,"D+",IF((ROUND(TRUNC(('TRI-2'!CL27 ),2),0))=3,"D-",IF((ROUND(TRUNC(('TRI-2'!CL27 ),2),0))=2,"E+",IF((ROUND(TRUNC(('TRI-2'!CL27  ),2),0))&lt;=1,"E-","")))))))))))</f>
        <v>A+</v>
      </c>
      <c r="CM27" s="51" t="str">
        <f>IF(OR('TRI-2'!CM27 ="",'TRI-2'!CM27&lt;0,'TRI-2'!CM27  &gt;10),"",IF((ROUND(TRUNC(('TRI-2'!CM27  ),2),0))=10,"A+",IF((ROUND(TRUNC(('TRI-2'!CM27  ),2),0))=9,"A-",IF((ROUND(TRUNC(('TRI-2'!CM27   ),2),0))=8,"B+",IF((ROUND(TRUNC(('TRI-2'!CM27 ),2),0))=7,"B-",IF((ROUND(TRUNC(('TRI-2'!CM27  ),2),0))=6,"C+",IF((ROUND(TRUNC(('TRI-2'!CM27  ),2),0))=5,"C-",IF((ROUND(TRUNC(('TRI-2'!CM27  ),2),0))=4,"D+",IF((ROUND(TRUNC(('TRI-2'!CM27 ),2),0))=3,"D-",IF((ROUND(TRUNC(('TRI-2'!CM27 ),2),0))=2,"E+",IF((ROUND(TRUNC(('TRI-2'!CM27  ),2),0))&lt;=1,"E-","")))))))))))</f>
        <v>A+</v>
      </c>
      <c r="CN27" s="51" t="str">
        <f>IF(OR('TRI-2'!CN27 ="",'TRI-2'!CN27&lt;0,'TRI-2'!CN27  &gt;10),"",IF((ROUND(TRUNC(('TRI-2'!CN27  ),2),0))=10,"A+",IF((ROUND(TRUNC(('TRI-2'!CN27  ),2),0))=9,"A-",IF((ROUND(TRUNC(('TRI-2'!CN27   ),2),0))=8,"B+",IF((ROUND(TRUNC(('TRI-2'!CN27 ),2),0))=7,"B-",IF((ROUND(TRUNC(('TRI-2'!CN27  ),2),0))=6,"C+",IF((ROUND(TRUNC(('TRI-2'!CN27  ),2),0))=5,"C-",IF((ROUND(TRUNC(('TRI-2'!CN27  ),2),0))=4,"D+",IF((ROUND(TRUNC(('TRI-2'!CN27 ),2),0))=3,"D-",IF((ROUND(TRUNC(('TRI-2'!CN27 ),2),0))=2,"E+",IF((ROUND(TRUNC(('TRI-2'!CN27  ),2),0))&lt;=1,"E-","")))))))))))</f>
        <v>A+</v>
      </c>
      <c r="CO27" s="51" t="str">
        <f>IF(OR('TRI-2'!CO27 ="",'TRI-2'!CO27&lt;0,'TRI-2'!CO27  &gt;10),"",IF((ROUND(TRUNC(('TRI-2'!CO27  ),2),0))=10,"A+",IF((ROUND(TRUNC(('TRI-2'!CO27  ),2),0))=9,"A-",IF((ROUND(TRUNC(('TRI-2'!CO27   ),2),0))=8,"B+",IF((ROUND(TRUNC(('TRI-2'!CO27 ),2),0))=7,"B-",IF((ROUND(TRUNC(('TRI-2'!CO27  ),2),0))=6,"C+",IF((ROUND(TRUNC(('TRI-2'!CO27  ),2),0))=5,"C-",IF((ROUND(TRUNC(('TRI-2'!CO27  ),2),0))=4,"D+",IF((ROUND(TRUNC(('TRI-2'!CO27 ),2),0))=3,"D-",IF((ROUND(TRUNC(('TRI-2'!CO27 ),2),0))=2,"E+",IF((ROUND(TRUNC(('TRI-2'!CO27  ),2),0))&lt;=1,"E-","")))))))))))</f>
        <v>A+</v>
      </c>
      <c r="CP27" s="51" t="str">
        <f>IF(OR('TRI-2'!CP27 ="",'TRI-2'!CP27&lt;0,'TRI-2'!CP27  &gt;10),"",IF((ROUND(TRUNC(('TRI-2'!CP27  ),2),0))=10,"A+",IF((ROUND(TRUNC(('TRI-2'!CP27  ),2),0))=9,"A-",IF((ROUND(TRUNC(('TRI-2'!CP27   ),2),0))=8,"B+",IF((ROUND(TRUNC(('TRI-2'!CP27 ),2),0))=7,"B-",IF((ROUND(TRUNC(('TRI-2'!CP27  ),2),0))=6,"C+",IF((ROUND(TRUNC(('TRI-2'!CP27  ),2),0))=5,"C-",IF((ROUND(TRUNC(('TRI-2'!CP27  ),2),0))=4,"D+",IF((ROUND(TRUNC(('TRI-2'!CP27 ),2),0))=3,"D-",IF((ROUND(TRUNC(('TRI-2'!CP27 ),2),0))=2,"E+",IF((ROUND(TRUNC(('TRI-2'!CP27  ),2),0))&lt;=1,"E-","")))))))))))</f>
        <v>A+</v>
      </c>
      <c r="CQ27" s="51" t="str">
        <f>IF(OR('TRI-2'!CQ27 ="",'TRI-2'!CQ27&lt;0,'TRI-2'!CQ27  &gt;10),"",IF((ROUND(TRUNC(('TRI-2'!CQ27  ),2),0))=10,"A+",IF((ROUND(TRUNC(('TRI-2'!CQ27  ),2),0))=9,"A-",IF((ROUND(TRUNC(('TRI-2'!CQ27   ),2),0))=8,"B+",IF((ROUND(TRUNC(('TRI-2'!CQ27 ),2),0))=7,"B-",IF((ROUND(TRUNC(('TRI-2'!CQ27  ),2),0))=6,"C+",IF((ROUND(TRUNC(('TRI-2'!CQ27  ),2),0))=5,"C-",IF((ROUND(TRUNC(('TRI-2'!CQ27  ),2),0))=4,"D+",IF((ROUND(TRUNC(('TRI-2'!CQ27 ),2),0))=3,"D-",IF((ROUND(TRUNC(('TRI-2'!CQ27 ),2),0))=2,"E+",IF((ROUND(TRUNC(('TRI-2'!CQ27  ),2),0))&lt;=1,"E-","")))))))))))</f>
        <v>A+</v>
      </c>
      <c r="CR27" s="51" t="str">
        <f>IF(OR('TRI-2'!CR27 ="",'TRI-2'!CR27&lt;0,'TRI-2'!CR27  &gt;10),"",IF((ROUND(TRUNC(('TRI-2'!CR27  ),2),0))=10,"A+",IF((ROUND(TRUNC(('TRI-2'!CR27  ),2),0))=9,"A-",IF((ROUND(TRUNC(('TRI-2'!CR27   ),2),0))=8,"B+",IF((ROUND(TRUNC(('TRI-2'!CR27 ),2),0))=7,"B-",IF((ROUND(TRUNC(('TRI-2'!CR27  ),2),0))=6,"C+",IF((ROUND(TRUNC(('TRI-2'!CR27  ),2),0))=5,"C-",IF((ROUND(TRUNC(('TRI-2'!CR27  ),2),0))=4,"D+",IF((ROUND(TRUNC(('TRI-2'!CR27 ),2),0))=3,"D-",IF((ROUND(TRUNC(('TRI-2'!CR27 ),2),0))=2,"E+",IF((ROUND(TRUNC(('TRI-2'!CR27  ),2),0))&lt;=1,"E-","")))))))))))</f>
        <v>A+</v>
      </c>
      <c r="CS27" s="51" t="str">
        <f>IF(OR('TRI-2'!CS27 ="",'TRI-2'!CS27&lt;0,'TRI-2'!CS27  &gt;10),"",IF((ROUND(TRUNC(('TRI-2'!CS27  ),2),0))=10,"A+",IF((ROUND(TRUNC(('TRI-2'!CS27  ),2),0))=9,"A-",IF((ROUND(TRUNC(('TRI-2'!CS27   ),2),0))=8,"B+",IF((ROUND(TRUNC(('TRI-2'!CS27 ),2),0))=7,"B-",IF((ROUND(TRUNC(('TRI-2'!CS27  ),2),0))=6,"C+",IF((ROUND(TRUNC(('TRI-2'!CS27  ),2),0))=5,"C-",IF((ROUND(TRUNC(('TRI-2'!CS27  ),2),0))=4,"D+",IF((ROUND(TRUNC(('TRI-2'!CS27 ),2),0))=3,"D-",IF((ROUND(TRUNC(('TRI-2'!CS27 ),2),0))=2,"E+",IF((ROUND(TRUNC(('TRI-2'!CS27  ),2),0))&lt;=1,"E-","")))))))))))</f>
        <v>A+</v>
      </c>
      <c r="CT27" s="51" t="str">
        <f>IF(OR('TRI-2'!CT27 ="",'TRI-2'!CT27&lt;0,'TRI-2'!CT27  &gt;10),"",IF((ROUND(TRUNC(('TRI-2'!CT27  ),2),0))=10,"A+",IF((ROUND(TRUNC(('TRI-2'!CT27  ),2),0))=9,"A-",IF((ROUND(TRUNC(('TRI-2'!CT27   ),2),0))=8,"B+",IF((ROUND(TRUNC(('TRI-2'!CT27 ),2),0))=7,"B-",IF((ROUND(TRUNC(('TRI-2'!CT27  ),2),0))=6,"C+",IF((ROUND(TRUNC(('TRI-2'!CT27  ),2),0))=5,"C-",IF((ROUND(TRUNC(('TRI-2'!CT27  ),2),0))=4,"D+",IF((ROUND(TRUNC(('TRI-2'!CT27 ),2),0))=3,"D-",IF((ROUND(TRUNC(('TRI-2'!CT27 ),2),0))=2,"E+",IF((ROUND(TRUNC(('TRI-2'!CT27  ),2),0))&lt;=1,"E-","")))))))))))</f>
        <v>A+</v>
      </c>
      <c r="CU27" s="51" t="str">
        <f>IF(OR('TRI-2'!CU27 ="",'TRI-2'!CU27&lt;0,'TRI-2'!CU27  &gt;10),"",IF((ROUND(TRUNC(('TRI-2'!CU27  ),2),0))=10,"A+",IF((ROUND(TRUNC(('TRI-2'!CU27  ),2),0))=9,"A-",IF((ROUND(TRUNC(('TRI-2'!CU27   ),2),0))=8,"B+",IF((ROUND(TRUNC(('TRI-2'!CU27 ),2),0))=7,"B-",IF((ROUND(TRUNC(('TRI-2'!CU27  ),2),0))=6,"C+",IF((ROUND(TRUNC(('TRI-2'!CU27  ),2),0))=5,"C-",IF((ROUND(TRUNC(('TRI-2'!CU27  ),2),0))=4,"D+",IF((ROUND(TRUNC(('TRI-2'!CU27 ),2),0))=3,"D-",IF((ROUND(TRUNC(('TRI-2'!CU27 ),2),0))=2,"E+",IF((ROUND(TRUNC(('TRI-2'!CU27  ),2),0))&lt;=1,"E-","")))))))))))</f>
        <v>A+</v>
      </c>
      <c r="CV27" s="51" t="str">
        <f>IF(OR('TRI-2'!CV27 ="",'TRI-2'!CV27&lt;0,'TRI-2'!CV27  &gt;10),"",IF((ROUND(TRUNC(('TRI-2'!CV27  ),2),0))=10,"A+",IF((ROUND(TRUNC(('TRI-2'!CV27  ),2),0))=9,"A-",IF((ROUND(TRUNC(('TRI-2'!CV27   ),2),0))=8,"B+",IF((ROUND(TRUNC(('TRI-2'!CV27 ),2),0))=7,"B-",IF((ROUND(TRUNC(('TRI-2'!CV27  ),2),0))=6,"C+",IF((ROUND(TRUNC(('TRI-2'!CV27  ),2),0))=5,"C-",IF((ROUND(TRUNC(('TRI-2'!CV27  ),2),0))=4,"D+",IF((ROUND(TRUNC(('TRI-2'!CV27 ),2),0))=3,"D-",IF((ROUND(TRUNC(('TRI-2'!CV27 ),2),0))=2,"E+",IF((ROUND(TRUNC(('TRI-2'!CV27  ),2),0))&lt;=1,"E-","")))))))))))</f>
        <v>A+</v>
      </c>
      <c r="CW27" s="51" t="str">
        <f>IF(OR('TRI-2'!CW27 ="",'TRI-2'!CW27&lt;0,'TRI-2'!CW27  &gt;10),"",IF((ROUND(TRUNC(('TRI-2'!CW27  ),2),0))=10,"A+",IF((ROUND(TRUNC(('TRI-2'!CW27  ),2),0))=9,"A-",IF((ROUND(TRUNC(('TRI-2'!CW27   ),2),0))=8,"B+",IF((ROUND(TRUNC(('TRI-2'!CW27 ),2),0))=7,"B-",IF((ROUND(TRUNC(('TRI-2'!CW27  ),2),0))=6,"C+",IF((ROUND(TRUNC(('TRI-2'!CW27  ),2),0))=5,"C-",IF((ROUND(TRUNC(('TRI-2'!CW27  ),2),0))=4,"D+",IF((ROUND(TRUNC(('TRI-2'!CW27 ),2),0))=3,"D-",IF((ROUND(TRUNC(('TRI-2'!CW27 ),2),0))=2,"E+",IF((ROUND(TRUNC(('TRI-2'!CW27  ),2),0))&lt;=1,"E-","")))))))))))</f>
        <v>A+</v>
      </c>
      <c r="CX27" s="51" t="str">
        <f>IF(OR('TRI-2'!CX27 ="",'TRI-2'!CX27&lt;0,'TRI-2'!CX27  &gt;10),"",IF((ROUND(TRUNC(('TRI-2'!CX27  ),2),0))=10,"A+",IF((ROUND(TRUNC(('TRI-2'!CX27  ),2),0))=9,"A-",IF((ROUND(TRUNC(('TRI-2'!CX27   ),2),0))=8,"B+",IF((ROUND(TRUNC(('TRI-2'!CX27 ),2),0))=7,"B-",IF((ROUND(TRUNC(('TRI-2'!CX27  ),2),0))=6,"C+",IF((ROUND(TRUNC(('TRI-2'!CX27  ),2),0))=5,"C-",IF((ROUND(TRUNC(('TRI-2'!CX27  ),2),0))=4,"D+",IF((ROUND(TRUNC(('TRI-2'!CX27 ),2),0))=3,"D-",IF((ROUND(TRUNC(('TRI-2'!CX27 ),2),0))=2,"E+",IF((ROUND(TRUNC(('TRI-2'!CX27  ),2),0))&lt;=1,"E-","")))))))))))</f>
        <v>A+</v>
      </c>
      <c r="CY27" s="51" t="str">
        <f>IF(OR('TRI-2'!CY27 ="",'TRI-2'!CY27&lt;0,'TRI-2'!CY27  &gt;10),"",IF((ROUND(TRUNC(('TRI-2'!CY27  ),2),0))=10,"A+",IF((ROUND(TRUNC(('TRI-2'!CY27  ),2),0))=9,"A-",IF((ROUND(TRUNC(('TRI-2'!CY27   ),2),0))=8,"B+",IF((ROUND(TRUNC(('TRI-2'!CY27 ),2),0))=7,"B-",IF((ROUND(TRUNC(('TRI-2'!CY27  ),2),0))=6,"C+",IF((ROUND(TRUNC(('TRI-2'!CY27  ),2),0))=5,"C-",IF((ROUND(TRUNC(('TRI-2'!CY27  ),2),0))=4,"D+",IF((ROUND(TRUNC(('TRI-2'!CY27 ),2),0))=3,"D-",IF((ROUND(TRUNC(('TRI-2'!CY27 ),2),0))=2,"E+",IF((ROUND(TRUNC(('TRI-2'!CY27  ),2),0))&lt;=1,"E-","")))))))))))</f>
        <v>A+</v>
      </c>
      <c r="CZ27" s="51" t="str">
        <f>IF(OR('TRI-2'!CZ27 ="",'TRI-2'!CZ27&lt;0,'TRI-2'!CZ27  &gt;10),"",IF((ROUND(TRUNC(('TRI-2'!CZ27  ),2),0))=10,"A+",IF((ROUND(TRUNC(('TRI-2'!CZ27  ),2),0))=9,"A-",IF((ROUND(TRUNC(('TRI-2'!CZ27   ),2),0))=8,"B+",IF((ROUND(TRUNC(('TRI-2'!CZ27 ),2),0))=7,"B-",IF((ROUND(TRUNC(('TRI-2'!CZ27  ),2),0))=6,"C+",IF((ROUND(TRUNC(('TRI-2'!CZ27  ),2),0))=5,"C-",IF((ROUND(TRUNC(('TRI-2'!CZ27  ),2),0))=4,"D+",IF((ROUND(TRUNC(('TRI-2'!CZ27 ),2),0))=3,"D-",IF((ROUND(TRUNC(('TRI-2'!CZ27 ),2),0))=2,"E+",IF((ROUND(TRUNC(('TRI-2'!CZ27  ),2),0))&lt;=1,"E-","")))))))))))</f>
        <v>A+</v>
      </c>
      <c r="DA27" s="51" t="str">
        <f>IF(OR('TRI-2'!DA27 ="",'TRI-2'!DA27&lt;0,'TRI-2'!DA27  &gt;10),"",IF((ROUND(TRUNC(('TRI-2'!DA27  ),2),0))=10,"A+",IF((ROUND(TRUNC(('TRI-2'!DA27  ),2),0))=9,"A-",IF((ROUND(TRUNC(('TRI-2'!DA27   ),2),0))=8,"B+",IF((ROUND(TRUNC(('TRI-2'!DA27 ),2),0))=7,"B-",IF((ROUND(TRUNC(('TRI-2'!DA27  ),2),0))=6,"C+",IF((ROUND(TRUNC(('TRI-2'!DA27  ),2),0))=5,"C-",IF((ROUND(TRUNC(('TRI-2'!DA27  ),2),0))=4,"D+",IF((ROUND(TRUNC(('TRI-2'!DA27 ),2),0))=3,"D-",IF((ROUND(TRUNC(('TRI-2'!DA27 ),2),0))=2,"E+",IF((ROUND(TRUNC(('TRI-2'!DA27  ),2),0))&lt;=1,"E-","")))))))))))</f>
        <v>A+</v>
      </c>
      <c r="DB27" s="51" t="str">
        <f>IF(OR('TRI-2'!DB27 ="",'TRI-2'!DB27&lt;0,'TRI-2'!DB27  &gt;10),"",IF((ROUND(TRUNC(('TRI-2'!DB27  ),2),0))=10,"A+",IF((ROUND(TRUNC(('TRI-2'!DB27  ),2),0))=9,"A-",IF((ROUND(TRUNC(('TRI-2'!DB27   ),2),0))=8,"B+",IF((ROUND(TRUNC(('TRI-2'!DB27 ),2),0))=7,"B-",IF((ROUND(TRUNC(('TRI-2'!DB27  ),2),0))=6,"C+",IF((ROUND(TRUNC(('TRI-2'!DB27  ),2),0))=5,"C-",IF((ROUND(TRUNC(('TRI-2'!DB27  ),2),0))=4,"D+",IF((ROUND(TRUNC(('TRI-2'!DB27 ),2),0))=3,"D-",IF((ROUND(TRUNC(('TRI-2'!DB27 ),2),0))=2,"E+",IF((ROUND(TRUNC(('TRI-2'!DB27  ),2),0))&lt;=1,"E-","")))))))))))</f>
        <v>A+</v>
      </c>
      <c r="DC27" s="51" t="str">
        <f>IF(OR('TRI-2'!DC27 ="",'TRI-2'!DC27&lt;0,'TRI-2'!DC27  &gt;10),"",IF((ROUND(TRUNC(('TRI-2'!DC27  ),2),0))=10,"A+",IF((ROUND(TRUNC(('TRI-2'!DC27  ),2),0))=9,"A-",IF((ROUND(TRUNC(('TRI-2'!DC27   ),2),0))=8,"B+",IF((ROUND(TRUNC(('TRI-2'!DC27 ),2),0))=7,"B-",IF((ROUND(TRUNC(('TRI-2'!DC27  ),2),0))=6,"C+",IF((ROUND(TRUNC(('TRI-2'!DC27  ),2),0))=5,"C-",IF((ROUND(TRUNC(('TRI-2'!DC27  ),2),0))=4,"D+",IF((ROUND(TRUNC(('TRI-2'!DC27 ),2),0))=3,"D-",IF((ROUND(TRUNC(('TRI-2'!DC27 ),2),0))=2,"E+",IF((ROUND(TRUNC(('TRI-2'!DC27  ),2),0))&lt;=1,"E-","")))))))))))</f>
        <v>A+</v>
      </c>
      <c r="DD27" s="51" t="str">
        <f>IF(OR('TRI-2'!DD27 ="",'TRI-2'!DD27&lt;0,'TRI-2'!DD27  &gt;10),"",IF((ROUND(TRUNC(('TRI-2'!DD27  ),2),0))=10,"A+",IF((ROUND(TRUNC(('TRI-2'!DD27  ),2),0))=9,"A-",IF((ROUND(TRUNC(('TRI-2'!DD27   ),2),0))=8,"B+",IF((ROUND(TRUNC(('TRI-2'!DD27 ),2),0))=7,"B-",IF((ROUND(TRUNC(('TRI-2'!DD27  ),2),0))=6,"C+",IF((ROUND(TRUNC(('TRI-2'!DD27  ),2),0))=5,"C-",IF((ROUND(TRUNC(('TRI-2'!DD27  ),2),0))=4,"D+",IF((ROUND(TRUNC(('TRI-2'!DD27 ),2),0))=3,"D-",IF((ROUND(TRUNC(('TRI-2'!DD27 ),2),0))=2,"E+",IF((ROUND(TRUNC(('TRI-2'!DD27  ),2),0))&lt;=1,"E-","")))))))))))</f>
        <v>A+</v>
      </c>
      <c r="DE27" s="51" t="str">
        <f>IF(OR('TRI-2'!DE27 ="",'TRI-2'!DE27&lt;0,'TRI-2'!DE27  &gt;10),"",IF((ROUND(TRUNC(('TRI-2'!DE27  ),2),0))=10,"A+",IF((ROUND(TRUNC(('TRI-2'!DE27  ),2),0))=9,"A-",IF((ROUND(TRUNC(('TRI-2'!DE27   ),2),0))=8,"B+",IF((ROUND(TRUNC(('TRI-2'!DE27 ),2),0))=7,"B-",IF((ROUND(TRUNC(('TRI-2'!DE27  ),2),0))=6,"C+",IF((ROUND(TRUNC(('TRI-2'!DE27  ),2),0))=5,"C-",IF((ROUND(TRUNC(('TRI-2'!DE27  ),2),0))=4,"D+",IF((ROUND(TRUNC(('TRI-2'!DE27 ),2),0))=3,"D-",IF((ROUND(TRUNC(('TRI-2'!DE27 ),2),0))=2,"E+",IF((ROUND(TRUNC(('TRI-2'!DE27  ),2),0))&lt;=1,"E-","")))))))))))</f>
        <v>A+</v>
      </c>
      <c r="DF27" s="51" t="str">
        <f>IF(OR('TRI-2'!DF27 ="",'TRI-2'!DF27&lt;0,'TRI-2'!DF27  &gt;10),"",IF((ROUND(TRUNC(('TRI-2'!DF27  ),2),0))=10,"A+",IF((ROUND(TRUNC(('TRI-2'!DF27  ),2),0))=9,"A-",IF((ROUND(TRUNC(('TRI-2'!DF27   ),2),0))=8,"B+",IF((ROUND(TRUNC(('TRI-2'!DF27 ),2),0))=7,"B-",IF((ROUND(TRUNC(('TRI-2'!DF27  ),2),0))=6,"C+",IF((ROUND(TRUNC(('TRI-2'!DF27  ),2),0))=5,"C-",IF((ROUND(TRUNC(('TRI-2'!DF27  ),2),0))=4,"D+",IF((ROUND(TRUNC(('TRI-2'!DF27 ),2),0))=3,"D-",IF((ROUND(TRUNC(('TRI-2'!DF27 ),2),0))=2,"E+",IF((ROUND(TRUNC(('TRI-2'!DF27  ),2),0))&lt;=1,"E-","")))))))))))</f>
        <v>A+</v>
      </c>
      <c r="DG27" s="51" t="str">
        <f>IF(OR('TRI-2'!DG27 ="",'TRI-2'!DG27&lt;0,'TRI-2'!DG27  &gt;10),"",IF((ROUND(TRUNC(('TRI-2'!DG27  ),2),0))=10,"A+",IF((ROUND(TRUNC(('TRI-2'!DG27  ),2),0))=9,"A-",IF((ROUND(TRUNC(('TRI-2'!DG27   ),2),0))=8,"B+",IF((ROUND(TRUNC(('TRI-2'!DG27 ),2),0))=7,"B-",IF((ROUND(TRUNC(('TRI-2'!DG27  ),2),0))=6,"C+",IF((ROUND(TRUNC(('TRI-2'!DG27  ),2),0))=5,"C-",IF((ROUND(TRUNC(('TRI-2'!DG27  ),2),0))=4,"D+",IF((ROUND(TRUNC(('TRI-2'!DG27 ),2),0))=3,"D-",IF((ROUND(TRUNC(('TRI-2'!DG27 ),2),0))=2,"E+",IF((ROUND(TRUNC(('TRI-2'!DG27  ),2),0))&lt;=1,"E-","")))))))))))</f>
        <v>A+</v>
      </c>
      <c r="DH27" s="51" t="str">
        <f>IF(OR('TRI-2'!DH27 ="",'TRI-2'!DH27&lt;0,'TRI-2'!DH27  &gt;10),"",IF((ROUND(TRUNC(('TRI-2'!DH27  ),2),0))=10,"A+",IF((ROUND(TRUNC(('TRI-2'!DH27  ),2),0))=9,"A-",IF((ROUND(TRUNC(('TRI-2'!DH27   ),2),0))=8,"B+",IF((ROUND(TRUNC(('TRI-2'!DH27 ),2),0))=7,"B-",IF((ROUND(TRUNC(('TRI-2'!DH27  ),2),0))=6,"C+",IF((ROUND(TRUNC(('TRI-2'!DH27  ),2),0))=5,"C-",IF((ROUND(TRUNC(('TRI-2'!DH27  ),2),0))=4,"D+",IF((ROUND(TRUNC(('TRI-2'!DH27 ),2),0))=3,"D-",IF((ROUND(TRUNC(('TRI-2'!DH27 ),2),0))=2,"E+",IF((ROUND(TRUNC(('TRI-2'!DH27  ),2),0))&lt;=1,"E-","")))))))))))</f>
        <v>A+</v>
      </c>
      <c r="DI27" s="51" t="str">
        <f>IF(OR('TRI-2'!DI27 ="",'TRI-2'!DI27&lt;0,'TRI-2'!DI27  &gt;10),"",IF((ROUND(TRUNC(('TRI-2'!DI27  ),2),0))=10,"A+",IF((ROUND(TRUNC(('TRI-2'!DI27  ),2),0))=9,"A-",IF((ROUND(TRUNC(('TRI-2'!DI27   ),2),0))=8,"B+",IF((ROUND(TRUNC(('TRI-2'!DI27 ),2),0))=7,"B-",IF((ROUND(TRUNC(('TRI-2'!DI27  ),2),0))=6,"C+",IF((ROUND(TRUNC(('TRI-2'!DI27  ),2),0))=5,"C-",IF((ROUND(TRUNC(('TRI-2'!DI27  ),2),0))=4,"D+",IF((ROUND(TRUNC(('TRI-2'!DI27 ),2),0))=3,"D-",IF((ROUND(TRUNC(('TRI-2'!DI27 ),2),0))=2,"E+",IF((ROUND(TRUNC(('TRI-2'!DI27  ),2),0))&lt;=1,"E-","")))))))))))</f>
        <v>A+</v>
      </c>
      <c r="DJ27" s="51" t="str">
        <f>IF(OR('TRI-2'!DJ27 ="",'TRI-2'!DJ27&lt;0,'TRI-2'!DJ27  &gt;10),"",IF((ROUND(TRUNC(('TRI-2'!DJ27  ),2),0))=10,"A+",IF((ROUND(TRUNC(('TRI-2'!DJ27  ),2),0))=9,"A-",IF((ROUND(TRUNC(('TRI-2'!DJ27   ),2),0))=8,"B+",IF((ROUND(TRUNC(('TRI-2'!DJ27 ),2),0))=7,"B-",IF((ROUND(TRUNC(('TRI-2'!DJ27  ),2),0))=6,"C+",IF((ROUND(TRUNC(('TRI-2'!DJ27  ),2),0))=5,"C-",IF((ROUND(TRUNC(('TRI-2'!DJ27  ),2),0))=4,"D+",IF((ROUND(TRUNC(('TRI-2'!DJ27 ),2),0))=3,"D-",IF((ROUND(TRUNC(('TRI-2'!DJ27 ),2),0))=2,"E+",IF((ROUND(TRUNC(('TRI-2'!DJ27  ),2),0))&lt;=1,"E-","")))))))))))</f>
        <v>A+</v>
      </c>
      <c r="DK27" s="51" t="str">
        <f>IF(OR('TRI-2'!DK27 ="",'TRI-2'!DK27&lt;0,'TRI-2'!DK27  &gt;10),"",IF((ROUND(TRUNC(('TRI-2'!DK27  ),2),0))=10,"A+",IF((ROUND(TRUNC(('TRI-2'!DK27  ),2),0))=9,"A-",IF((ROUND(TRUNC(('TRI-2'!DK27   ),2),0))=8,"B+",IF((ROUND(TRUNC(('TRI-2'!DK27 ),2),0))=7,"B-",IF((ROUND(TRUNC(('TRI-2'!DK27  ),2),0))=6,"C+",IF((ROUND(TRUNC(('TRI-2'!DK27  ),2),0))=5,"C-",IF((ROUND(TRUNC(('TRI-2'!DK27  ),2),0))=4,"D+",IF((ROUND(TRUNC(('TRI-2'!DK27 ),2),0))=3,"D-",IF((ROUND(TRUNC(('TRI-2'!DK27 ),2),0))=2,"E+",IF((ROUND(TRUNC(('TRI-2'!DK27  ),2),0))&lt;=1,"E-","")))))))))))</f>
        <v>A+</v>
      </c>
      <c r="DL27" s="51" t="str">
        <f>IF(OR('TRI-2'!DL27 ="",'TRI-2'!DL27&lt;0,'TRI-2'!DL27  &gt;10),"",IF((ROUND(TRUNC(('TRI-2'!DL27  ),2),0))=10,"A+",IF((ROUND(TRUNC(('TRI-2'!DL27  ),2),0))=9,"A-",IF((ROUND(TRUNC(('TRI-2'!DL27   ),2),0))=8,"B+",IF((ROUND(TRUNC(('TRI-2'!DL27 ),2),0))=7,"B-",IF((ROUND(TRUNC(('TRI-2'!DL27  ),2),0))=6,"C+",IF((ROUND(TRUNC(('TRI-2'!DL27  ),2),0))=5,"C-",IF((ROUND(TRUNC(('TRI-2'!DL27  ),2),0))=4,"D+",IF((ROUND(TRUNC(('TRI-2'!DL27 ),2),0))=3,"D-",IF((ROUND(TRUNC(('TRI-2'!DL27 ),2),0))=2,"E+",IF((ROUND(TRUNC(('TRI-2'!DL27  ),2),0))&lt;=1,"E-","")))))))))))</f>
        <v>A+</v>
      </c>
      <c r="DM27" s="51" t="str">
        <f>IF(OR('TRI-2'!DM27 ="",'TRI-2'!DM27&lt;0,'TRI-2'!DM27  &gt;10),"",IF((ROUND(TRUNC(('TRI-2'!DM27  ),2),0))=10,"A+",IF((ROUND(TRUNC(('TRI-2'!DM27  ),2),0))=9,"A-",IF((ROUND(TRUNC(('TRI-2'!DM27   ),2),0))=8,"B+",IF((ROUND(TRUNC(('TRI-2'!DM27 ),2),0))=7,"B-",IF((ROUND(TRUNC(('TRI-2'!DM27  ),2),0))=6,"C+",IF((ROUND(TRUNC(('TRI-2'!DM27  ),2),0))=5,"C-",IF((ROUND(TRUNC(('TRI-2'!DM27  ),2),0))=4,"D+",IF((ROUND(TRUNC(('TRI-2'!DM27 ),2),0))=3,"D-",IF((ROUND(TRUNC(('TRI-2'!DM27 ),2),0))=2,"E+",IF((ROUND(TRUNC(('TRI-2'!DM27  ),2),0))&lt;=1,"E-","")))))))))))</f>
        <v>A+</v>
      </c>
      <c r="DN27" s="51" t="str">
        <f>IF(OR('TRI-2'!DN27 ="",'TRI-2'!DN27&lt;0,'TRI-2'!DN27  &gt;10),"",IF((ROUND(TRUNC(('TRI-2'!DN27  ),2),0))=10,"A+",IF((ROUND(TRUNC(('TRI-2'!DN27  ),2),0))=9,"A-",IF((ROUND(TRUNC(('TRI-2'!DN27   ),2),0))=8,"B+",IF((ROUND(TRUNC(('TRI-2'!DN27 ),2),0))=7,"B-",IF((ROUND(TRUNC(('TRI-2'!DN27  ),2),0))=6,"C+",IF((ROUND(TRUNC(('TRI-2'!DN27  ),2),0))=5,"C-",IF((ROUND(TRUNC(('TRI-2'!DN27  ),2),0))=4,"D+",IF((ROUND(TRUNC(('TRI-2'!DN27 ),2),0))=3,"D-",IF((ROUND(TRUNC(('TRI-2'!DN27 ),2),0))=2,"E+",IF((ROUND(TRUNC(('TRI-2'!DN27  ),2),0))&lt;=1,"E-","")))))))))))</f>
        <v>A+</v>
      </c>
      <c r="DO27" s="51" t="str">
        <f>IF(OR('TRI-2'!DO27 ="",'TRI-2'!DO27&lt;0,'TRI-2'!DO27  &gt;10),"",IF((ROUND(TRUNC(('TRI-2'!DO27  ),2),0))=10,"A+",IF((ROUND(TRUNC(('TRI-2'!DO27  ),2),0))=9,"A-",IF((ROUND(TRUNC(('TRI-2'!DO27   ),2),0))=8,"B+",IF((ROUND(TRUNC(('TRI-2'!DO27 ),2),0))=7,"B-",IF((ROUND(TRUNC(('TRI-2'!DO27  ),2),0))=6,"C+",IF((ROUND(TRUNC(('TRI-2'!DO27  ),2),0))=5,"C-",IF((ROUND(TRUNC(('TRI-2'!DO27  ),2),0))=4,"D+",IF((ROUND(TRUNC(('TRI-2'!DO27 ),2),0))=3,"D-",IF((ROUND(TRUNC(('TRI-2'!DO27 ),2),0))=2,"E+",IF((ROUND(TRUNC(('TRI-2'!DO27  ),2),0))&lt;=1,"E-","")))))))))))</f>
        <v>A+</v>
      </c>
      <c r="DP27" s="51" t="str">
        <f>IF(OR('TRI-2'!DP27 ="",'TRI-2'!DP27&lt;0,'TRI-2'!DP27  &gt;10),"",IF((ROUND(TRUNC(('TRI-2'!DP27  ),2),0))=10,"A+",IF((ROUND(TRUNC(('TRI-2'!DP27  ),2),0))=9,"A-",IF((ROUND(TRUNC(('TRI-2'!DP27   ),2),0))=8,"B+",IF((ROUND(TRUNC(('TRI-2'!DP27 ),2),0))=7,"B-",IF((ROUND(TRUNC(('TRI-2'!DP27  ),2),0))=6,"C+",IF((ROUND(TRUNC(('TRI-2'!DP27  ),2),0))=5,"C-",IF((ROUND(TRUNC(('TRI-2'!DP27  ),2),0))=4,"D+",IF((ROUND(TRUNC(('TRI-2'!DP27 ),2),0))=3,"D-",IF((ROUND(TRUNC(('TRI-2'!DP27 ),2),0))=2,"E+",IF((ROUND(TRUNC(('TRI-2'!DP27  ),2),0))&lt;=1,"E-","")))))))))))</f>
        <v>A+</v>
      </c>
      <c r="DQ27" s="51" t="str">
        <f>IF(OR('TRI-2'!DQ27 ="",'TRI-2'!DQ27&lt;0,'TRI-2'!DQ27  &gt;10),"",IF((ROUND(TRUNC(('TRI-2'!DQ27  ),2),0))=10,"A+",IF((ROUND(TRUNC(('TRI-2'!DQ27  ),2),0))=9,"A-",IF((ROUND(TRUNC(('TRI-2'!DQ27   ),2),0))=8,"B+",IF((ROUND(TRUNC(('TRI-2'!DQ27 ),2),0))=7,"B-",IF((ROUND(TRUNC(('TRI-2'!DQ27  ),2),0))=6,"C+",IF((ROUND(TRUNC(('TRI-2'!DQ27  ),2),0))=5,"C-",IF((ROUND(TRUNC(('TRI-2'!DQ27  ),2),0))=4,"D+",IF((ROUND(TRUNC(('TRI-2'!DQ27 ),2),0))=3,"D-",IF((ROUND(TRUNC(('TRI-2'!DQ27 ),2),0))=2,"E+",IF((ROUND(TRUNC(('TRI-2'!DQ27  ),2),0))&lt;=1,"E-","")))))))))))</f>
        <v>A+</v>
      </c>
      <c r="DR27" s="51" t="str">
        <f>IF(OR('TRI-2'!DR27 ="",'TRI-2'!DR27&lt;0,'TRI-2'!DR27  &gt;10),"",IF((ROUND(TRUNC(('TRI-2'!DR27  ),2),0))=10,"A+",IF((ROUND(TRUNC(('TRI-2'!DR27  ),2),0))=9,"A-",IF((ROUND(TRUNC(('TRI-2'!DR27   ),2),0))=8,"B+",IF((ROUND(TRUNC(('TRI-2'!DR27 ),2),0))=7,"B-",IF((ROUND(TRUNC(('TRI-2'!DR27  ),2),0))=6,"C+",IF((ROUND(TRUNC(('TRI-2'!DR27  ),2),0))=5,"C-",IF((ROUND(TRUNC(('TRI-2'!DR27  ),2),0))=4,"D+",IF((ROUND(TRUNC(('TRI-2'!DR27 ),2),0))=3,"D-",IF((ROUND(TRUNC(('TRI-2'!DR27 ),2),0))=2,"E+",IF((ROUND(TRUNC(('TRI-2'!DR27  ),2),0))&lt;=1,"E-","")))))))))))</f>
        <v>A+</v>
      </c>
      <c r="DS27" s="51" t="str">
        <f>IF(OR('TRI-2'!DS27 ="",'TRI-2'!DS27&lt;0,'TRI-2'!DS27  &gt;10),"",IF((ROUND(TRUNC(('TRI-2'!DS27  ),2),0))=10,"A+",IF((ROUND(TRUNC(('TRI-2'!DS27  ),2),0))=9,"A-",IF((ROUND(TRUNC(('TRI-2'!DS27   ),2),0))=8,"B+",IF((ROUND(TRUNC(('TRI-2'!DS27 ),2),0))=7,"B-",IF((ROUND(TRUNC(('TRI-2'!DS27  ),2),0))=6,"C+",IF((ROUND(TRUNC(('TRI-2'!DS27  ),2),0))=5,"C-",IF((ROUND(TRUNC(('TRI-2'!DS27  ),2),0))=4,"D+",IF((ROUND(TRUNC(('TRI-2'!DS27 ),2),0))=3,"D-",IF((ROUND(TRUNC(('TRI-2'!DS27 ),2),0))=2,"E+",IF((ROUND(TRUNC(('TRI-2'!DS27  ),2),0))&lt;=1,"E-","")))))))))))</f>
        <v>A+</v>
      </c>
      <c r="DT27" s="51" t="str">
        <f>IF(OR('TRI-2'!DT27 ="",'TRI-2'!DT27&lt;0,'TRI-2'!DT27  &gt;10),"",IF((ROUND(TRUNC(('TRI-2'!DT27  ),2),0))=10,"A+",IF((ROUND(TRUNC(('TRI-2'!DT27  ),2),0))=9,"A-",IF((ROUND(TRUNC(('TRI-2'!DT27   ),2),0))=8,"B+",IF((ROUND(TRUNC(('TRI-2'!DT27 ),2),0))=7,"B-",IF((ROUND(TRUNC(('TRI-2'!DT27  ),2),0))=6,"C+",IF((ROUND(TRUNC(('TRI-2'!DT27  ),2),0))=5,"C-",IF((ROUND(TRUNC(('TRI-2'!DT27  ),2),0))=4,"D+",IF((ROUND(TRUNC(('TRI-2'!DT27 ),2),0))=3,"D-",IF((ROUND(TRUNC(('TRI-2'!DT27 ),2),0))=2,"E+",IF((ROUND(TRUNC(('TRI-2'!DT27  ),2),0))&lt;=1,"E-","")))))))))))</f>
        <v>A+</v>
      </c>
      <c r="DU27" s="51" t="str">
        <f>IF(OR('TRI-2'!DU27 ="",'TRI-2'!DU27&lt;0,'TRI-2'!DU27  &gt;10),"",IF((ROUND(TRUNC(('TRI-2'!DU27  ),2),0))=10,"A+",IF((ROUND(TRUNC(('TRI-2'!DU27  ),2),0))=9,"A-",IF((ROUND(TRUNC(('TRI-2'!DU27   ),2),0))=8,"B+",IF((ROUND(TRUNC(('TRI-2'!DU27 ),2),0))=7,"B-",IF((ROUND(TRUNC(('TRI-2'!DU27  ),2),0))=6,"C+",IF((ROUND(TRUNC(('TRI-2'!DU27  ),2),0))=5,"C-",IF((ROUND(TRUNC(('TRI-2'!DU27  ),2),0))=4,"D+",IF((ROUND(TRUNC(('TRI-2'!DU27 ),2),0))=3,"D-",IF((ROUND(TRUNC(('TRI-2'!DU27 ),2),0))=2,"E+",IF((ROUND(TRUNC(('TRI-2'!DU27  ),2),0))&lt;=1,"E-","")))))))))))</f>
        <v>A+</v>
      </c>
      <c r="DV27" s="51" t="str">
        <f>IF(OR('TRI-2'!DV27 ="",'TRI-2'!DV27&lt;0,'TRI-2'!DV27  &gt;10),"",IF((ROUND(TRUNC(('TRI-2'!DV27  ),2),0))=10,"A+",IF((ROUND(TRUNC(('TRI-2'!DV27  ),2),0))=9,"A-",IF((ROUND(TRUNC(('TRI-2'!DV27   ),2),0))=8,"B+",IF((ROUND(TRUNC(('TRI-2'!DV27 ),2),0))=7,"B-",IF((ROUND(TRUNC(('TRI-2'!DV27  ),2),0))=6,"C+",IF((ROUND(TRUNC(('TRI-2'!DV27  ),2),0))=5,"C-",IF((ROUND(TRUNC(('TRI-2'!DV27  ),2),0))=4,"D+",IF((ROUND(TRUNC(('TRI-2'!DV27 ),2),0))=3,"D-",IF((ROUND(TRUNC(('TRI-2'!DV27 ),2),0))=2,"E+",IF((ROUND(TRUNC(('TRI-2'!DV27  ),2),0))&lt;=1,"E-","")))))))))))</f>
        <v>A+</v>
      </c>
      <c r="DW27" s="51" t="str">
        <f>IF(OR('TRI-2'!DW27 ="",'TRI-2'!DW27&lt;0,'TRI-2'!DW27  &gt;10),"",IF((ROUND(TRUNC(('TRI-2'!DW27  ),2),0))=10,"A+",IF((ROUND(TRUNC(('TRI-2'!DW27  ),2),0))=9,"A-",IF((ROUND(TRUNC(('TRI-2'!DW27   ),2),0))=8,"B+",IF((ROUND(TRUNC(('TRI-2'!DW27 ),2),0))=7,"B-",IF((ROUND(TRUNC(('TRI-2'!DW27  ),2),0))=6,"C+",IF((ROUND(TRUNC(('TRI-2'!DW27  ),2),0))=5,"C-",IF((ROUND(TRUNC(('TRI-2'!DW27  ),2),0))=4,"D+",IF((ROUND(TRUNC(('TRI-2'!DW27 ),2),0))=3,"D-",IF((ROUND(TRUNC(('TRI-2'!DW27 ),2),0))=2,"E+",IF((ROUND(TRUNC(('TRI-2'!DW27  ),2),0))&lt;=1,"E-","")))))))))))</f>
        <v>A+</v>
      </c>
      <c r="DX27" s="51" t="str">
        <f>IF(OR('TRI-2'!DX27 ="",'TRI-2'!DX27&lt;0,'TRI-2'!DX27  &gt;10),"",IF((ROUND(TRUNC(('TRI-2'!DX27  ),2),0))=10,"A+",IF((ROUND(TRUNC(('TRI-2'!DX27  ),2),0))=9,"A-",IF((ROUND(TRUNC(('TRI-2'!DX27   ),2),0))=8,"B+",IF((ROUND(TRUNC(('TRI-2'!DX27 ),2),0))=7,"B-",IF((ROUND(TRUNC(('TRI-2'!DX27  ),2),0))=6,"C+",IF((ROUND(TRUNC(('TRI-2'!DX27  ),2),0))=5,"C-",IF((ROUND(TRUNC(('TRI-2'!DX27  ),2),0))=4,"D+",IF((ROUND(TRUNC(('TRI-2'!DX27 ),2),0))=3,"D-",IF((ROUND(TRUNC(('TRI-2'!DX27 ),2),0))=2,"E+",IF((ROUND(TRUNC(('TRI-2'!DX27  ),2),0))&lt;=1,"E-","")))))))))))</f>
        <v>A+</v>
      </c>
      <c r="DY27" s="51" t="str">
        <f>IF(OR('TRI-2'!DY27 ="",'TRI-2'!DY27&lt;0,'TRI-2'!DY27  &gt;10),"",IF((ROUND(TRUNC(('TRI-2'!DY27  ),2),0))=10,"A+",IF((ROUND(TRUNC(('TRI-2'!DY27  ),2),0))=9,"A-",IF((ROUND(TRUNC(('TRI-2'!DY27   ),2),0))=8,"B+",IF((ROUND(TRUNC(('TRI-2'!DY27 ),2),0))=7,"B-",IF((ROUND(TRUNC(('TRI-2'!DY27  ),2),0))=6,"C+",IF((ROUND(TRUNC(('TRI-2'!DY27  ),2),0))=5,"C-",IF((ROUND(TRUNC(('TRI-2'!DY27  ),2),0))=4,"D+",IF((ROUND(TRUNC(('TRI-2'!DY27 ),2),0))=3,"D-",IF((ROUND(TRUNC(('TRI-2'!DY27 ),2),0))=2,"E+",IF((ROUND(TRUNC(('TRI-2'!DY27  ),2),0))&lt;=1,"E-","")))))))))))</f>
        <v>A+</v>
      </c>
      <c r="DZ27" s="51" t="str">
        <f>IF(OR('TRI-2'!DZ27 ="",'TRI-2'!DZ27&lt;0,'TRI-2'!DZ27  &gt;10),"",IF((ROUND(TRUNC(('TRI-2'!DZ27  ),2),0))=10,"A+",IF((ROUND(TRUNC(('TRI-2'!DZ27  ),2),0))=9,"A-",IF((ROUND(TRUNC(('TRI-2'!DZ27   ),2),0))=8,"B+",IF((ROUND(TRUNC(('TRI-2'!DZ27 ),2),0))=7,"B-",IF((ROUND(TRUNC(('TRI-2'!DZ27  ),2),0))=6,"C+",IF((ROUND(TRUNC(('TRI-2'!DZ27  ),2),0))=5,"C-",IF((ROUND(TRUNC(('TRI-2'!DZ27  ),2),0))=4,"D+",IF((ROUND(TRUNC(('TRI-2'!DZ27 ),2),0))=3,"D-",IF((ROUND(TRUNC(('TRI-2'!DZ27 ),2),0))=2,"E+",IF((ROUND(TRUNC(('TRI-2'!DZ27  ),2),0))&lt;=1,"E-","")))))))))))</f>
        <v>A+</v>
      </c>
      <c r="EA27" s="51" t="str">
        <f>IF(OR('TRI-2'!EA27 ="",'TRI-2'!EA27&lt;0,'TRI-2'!EA27  &gt;10),"",IF((ROUND(TRUNC(('TRI-2'!EA27  ),2),0))=10,"A+",IF((ROUND(TRUNC(('TRI-2'!EA27  ),2),0))=9,"A-",IF((ROUND(TRUNC(('TRI-2'!EA27   ),2),0))=8,"B+",IF((ROUND(TRUNC(('TRI-2'!EA27 ),2),0))=7,"B-",IF((ROUND(TRUNC(('TRI-2'!EA27  ),2),0))=6,"C+",IF((ROUND(TRUNC(('TRI-2'!EA27  ),2),0))=5,"C-",IF((ROUND(TRUNC(('TRI-2'!EA27  ),2),0))=4,"D+",IF((ROUND(TRUNC(('TRI-2'!EA27 ),2),0))=3,"D-",IF((ROUND(TRUNC(('TRI-2'!EA27 ),2),0))=2,"E+",IF((ROUND(TRUNC(('TRI-2'!EA27  ),2),0))&lt;=1,"E-","")))))))))))</f>
        <v>A+</v>
      </c>
      <c r="EB27" s="51" t="str">
        <f>IF(OR('TRI-2'!EB27 ="",'TRI-2'!EB27&lt;0,'TRI-2'!EB27  &gt;10),"",IF((ROUND(TRUNC(('TRI-2'!EB27  ),2),0))=10,"A+",IF((ROUND(TRUNC(('TRI-2'!EB27  ),2),0))=9,"A-",IF((ROUND(TRUNC(('TRI-2'!EB27   ),2),0))=8,"B+",IF((ROUND(TRUNC(('TRI-2'!EB27 ),2),0))=7,"B-",IF((ROUND(TRUNC(('TRI-2'!EB27  ),2),0))=6,"C+",IF((ROUND(TRUNC(('TRI-2'!EB27  ),2),0))=5,"C-",IF((ROUND(TRUNC(('TRI-2'!EB27  ),2),0))=4,"D+",IF((ROUND(TRUNC(('TRI-2'!EB27 ),2),0))=3,"D-",IF((ROUND(TRUNC(('TRI-2'!EB27 ),2),0))=2,"E+",IF((ROUND(TRUNC(('TRI-2'!EB27  ),2),0))&lt;=1,"E-","")))))))))))</f>
        <v>A+</v>
      </c>
      <c r="EC27" s="51" t="str">
        <f>IF(OR('TRI-2'!EC27 ="",'TRI-2'!EC27&lt;0,'TRI-2'!EC27  &gt;10),"",IF((ROUND(TRUNC(('TRI-2'!EC27  ),2),0))=10,"A+",IF((ROUND(TRUNC(('TRI-2'!EC27  ),2),0))=9,"A-",IF((ROUND(TRUNC(('TRI-2'!EC27   ),2),0))=8,"B+",IF((ROUND(TRUNC(('TRI-2'!EC27 ),2),0))=7,"B-",IF((ROUND(TRUNC(('TRI-2'!EC27  ),2),0))=6,"C+",IF((ROUND(TRUNC(('TRI-2'!EC27  ),2),0))=5,"C-",IF((ROUND(TRUNC(('TRI-2'!EC27  ),2),0))=4,"D+",IF((ROUND(TRUNC(('TRI-2'!EC27 ),2),0))=3,"D-",IF((ROUND(TRUNC(('TRI-2'!EC27 ),2),0))=2,"E+",IF((ROUND(TRUNC(('TRI-2'!EC27  ),2),0))&lt;=1,"E-","")))))))))))</f>
        <v>A+</v>
      </c>
      <c r="ED27" s="51" t="str">
        <f>IF(OR('TRI-2'!ED27 ="",'TRI-2'!ED27&lt;0,'TRI-2'!ED27  &gt;10),"",IF((ROUND(TRUNC(('TRI-2'!ED27  ),2),0))=10,"A+",IF((ROUND(TRUNC(('TRI-2'!ED27  ),2),0))=9,"A-",IF((ROUND(TRUNC(('TRI-2'!ED27   ),2),0))=8,"B+",IF((ROUND(TRUNC(('TRI-2'!ED27 ),2),0))=7,"B-",IF((ROUND(TRUNC(('TRI-2'!ED27  ),2),0))=6,"C+",IF((ROUND(TRUNC(('TRI-2'!ED27  ),2),0))=5,"C-",IF((ROUND(TRUNC(('TRI-2'!ED27  ),2),0))=4,"D+",IF((ROUND(TRUNC(('TRI-2'!ED27 ),2),0))=3,"D-",IF((ROUND(TRUNC(('TRI-2'!ED27 ),2),0))=2,"E+",IF((ROUND(TRUNC(('TRI-2'!ED27  ),2),0))&lt;=1,"E-","")))))))))))</f>
        <v>A+</v>
      </c>
      <c r="EE27" s="51" t="str">
        <f>IF(OR('TRI-2'!EE27 ="",'TRI-2'!EE27&lt;0,'TRI-2'!EE27  &gt;10),"",IF((ROUND(TRUNC(('TRI-2'!EE27  ),2),0))=10,"A+",IF((ROUND(TRUNC(('TRI-2'!EE27  ),2),0))=9,"A-",IF((ROUND(TRUNC(('TRI-2'!EE27   ),2),0))=8,"B+",IF((ROUND(TRUNC(('TRI-2'!EE27 ),2),0))=7,"B-",IF((ROUND(TRUNC(('TRI-2'!EE27  ),2),0))=6,"C+",IF((ROUND(TRUNC(('TRI-2'!EE27  ),2),0))=5,"C-",IF((ROUND(TRUNC(('TRI-2'!EE27  ),2),0))=4,"D+",IF((ROUND(TRUNC(('TRI-2'!EE27 ),2),0))=3,"D-",IF((ROUND(TRUNC(('TRI-2'!EE27 ),2),0))=2,"E+",IF((ROUND(TRUNC(('TRI-2'!EE27  ),2),0))&lt;=1,"E-","")))))))))))</f>
        <v>A+</v>
      </c>
      <c r="EF27" s="51" t="str">
        <f>IF(OR('TRI-2'!EF27 ="",'TRI-2'!EF27&lt;0,'TRI-2'!EF27  &gt;10),"",IF((ROUND(TRUNC(('TRI-2'!EF27  ),2),0))=10,"A+",IF((ROUND(TRUNC(('TRI-2'!EF27  ),2),0))=9,"A-",IF((ROUND(TRUNC(('TRI-2'!EF27   ),2),0))=8,"B+",IF((ROUND(TRUNC(('TRI-2'!EF27 ),2),0))=7,"B-",IF((ROUND(TRUNC(('TRI-2'!EF27  ),2),0))=6,"C+",IF((ROUND(TRUNC(('TRI-2'!EF27  ),2),0))=5,"C-",IF((ROUND(TRUNC(('TRI-2'!EF27  ),2),0))=4,"D+",IF((ROUND(TRUNC(('TRI-2'!EF27 ),2),0))=3,"D-",IF((ROUND(TRUNC(('TRI-2'!EF27 ),2),0))=2,"E+",IF((ROUND(TRUNC(('TRI-2'!EF27  ),2),0))&lt;=1,"E-","")))))))))))</f>
        <v>A+</v>
      </c>
      <c r="EG27" s="51" t="str">
        <f>IF(OR('TRI-2'!EG27 ="",'TRI-2'!EG27&lt;0,'TRI-2'!EG27  &gt;10),"",IF((ROUND(TRUNC(('TRI-2'!EG27  ),2),0))=10,"A+",IF((ROUND(TRUNC(('TRI-2'!EG27  ),2),0))=9,"A-",IF((ROUND(TRUNC(('TRI-2'!EG27   ),2),0))=8,"B+",IF((ROUND(TRUNC(('TRI-2'!EG27 ),2),0))=7,"B-",IF((ROUND(TRUNC(('TRI-2'!EG27  ),2),0))=6,"C+",IF((ROUND(TRUNC(('TRI-2'!EG27  ),2),0))=5,"C-",IF((ROUND(TRUNC(('TRI-2'!EG27  ),2),0))=4,"D+",IF((ROUND(TRUNC(('TRI-2'!EG27 ),2),0))=3,"D-",IF((ROUND(TRUNC(('TRI-2'!EG27 ),2),0))=2,"E+",IF((ROUND(TRUNC(('TRI-2'!EG27  ),2),0))&lt;=1,"E-","")))))))))))</f>
        <v>A+</v>
      </c>
      <c r="EH27" s="51" t="str">
        <f>IF(OR('TRI-2'!EH27 ="",'TRI-2'!EH27&lt;0,'TRI-2'!EH27  &gt;10),"",IF((ROUND(TRUNC(('TRI-2'!EH27  ),2),0))=10,"A+",IF((ROUND(TRUNC(('TRI-2'!EH27  ),2),0))=9,"A-",IF((ROUND(TRUNC(('TRI-2'!EH27   ),2),0))=8,"B+",IF((ROUND(TRUNC(('TRI-2'!EH27 ),2),0))=7,"B-",IF((ROUND(TRUNC(('TRI-2'!EH27  ),2),0))=6,"C+",IF((ROUND(TRUNC(('TRI-2'!EH27  ),2),0))=5,"C-",IF((ROUND(TRUNC(('TRI-2'!EH27  ),2),0))=4,"D+",IF((ROUND(TRUNC(('TRI-2'!EH27 ),2),0))=3,"D-",IF((ROUND(TRUNC(('TRI-2'!EH27 ),2),0))=2,"E+",IF((ROUND(TRUNC(('TRI-2'!EH27  ),2),0))&lt;=1,"E-","")))))))))))</f>
        <v>A+</v>
      </c>
      <c r="EI27" s="51" t="str">
        <f>IF(OR('TRI-2'!EI27 ="",'TRI-2'!EI27&lt;0,'TRI-2'!EI27  &gt;10),"",IF((ROUND(TRUNC(('TRI-2'!EI27  ),2),0))=10,"A+",IF((ROUND(TRUNC(('TRI-2'!EI27  ),2),0))=9,"A-",IF((ROUND(TRUNC(('TRI-2'!EI27   ),2),0))=8,"B+",IF((ROUND(TRUNC(('TRI-2'!EI27 ),2),0))=7,"B-",IF((ROUND(TRUNC(('TRI-2'!EI27  ),2),0))=6,"C+",IF((ROUND(TRUNC(('TRI-2'!EI27  ),2),0))=5,"C-",IF((ROUND(TRUNC(('TRI-2'!EI27  ),2),0))=4,"D+",IF((ROUND(TRUNC(('TRI-2'!EI27 ),2),0))=3,"D-",IF((ROUND(TRUNC(('TRI-2'!EI27 ),2),0))=2,"E+",IF((ROUND(TRUNC(('TRI-2'!EI27  ),2),0))&lt;=1,"E-","")))))))))))</f>
        <v>B+</v>
      </c>
      <c r="EJ27" s="51" t="str">
        <f>IF(OR('TRI-2'!EJ27 ="",'TRI-2'!EJ27&lt;0,'TRI-2'!EJ27  &gt;10),"",IF((ROUND(TRUNC(('TRI-2'!EJ27  ),2),0))=10,"A+",IF((ROUND(TRUNC(('TRI-2'!EJ27  ),2),0))=9,"A-",IF((ROUND(TRUNC(('TRI-2'!EJ27   ),2),0))=8,"B+",IF((ROUND(TRUNC(('TRI-2'!EJ27 ),2),0))=7,"B-",IF((ROUND(TRUNC(('TRI-2'!EJ27  ),2),0))=6,"C+",IF((ROUND(TRUNC(('TRI-2'!EJ27  ),2),0))=5,"C-",IF((ROUND(TRUNC(('TRI-2'!EJ27  ),2),0))=4,"D+",IF((ROUND(TRUNC(('TRI-2'!EJ27 ),2),0))=3,"D-",IF((ROUND(TRUNC(('TRI-2'!EJ27 ),2),0))=2,"E+",IF((ROUND(TRUNC(('TRI-2'!EJ27  ),2),0))&lt;=1,"E-","")))))))))))</f>
        <v>A+</v>
      </c>
      <c r="EK27" s="51" t="str">
        <f>IF(OR('TRI-2'!EK27 ="",'TRI-2'!EK27&lt;0,'TRI-2'!EK27  &gt;10),"",IF((ROUND(TRUNC(('TRI-2'!EK27  ),2),0))=10,"A+",IF((ROUND(TRUNC(('TRI-2'!EK27  ),2),0))=9,"A-",IF((ROUND(TRUNC(('TRI-2'!EK27   ),2),0))=8,"B+",IF((ROUND(TRUNC(('TRI-2'!EK27 ),2),0))=7,"B-",IF((ROUND(TRUNC(('TRI-2'!EK27  ),2),0))=6,"C+",IF((ROUND(TRUNC(('TRI-2'!EK27  ),2),0))=5,"C-",IF((ROUND(TRUNC(('TRI-2'!EK27  ),2),0))=4,"D+",IF((ROUND(TRUNC(('TRI-2'!EK27 ),2),0))=3,"D-",IF((ROUND(TRUNC(('TRI-2'!EK27 ),2),0))=2,"E+",IF((ROUND(TRUNC(('TRI-2'!EK27  ),2),0))&lt;=1,"E-","")))))))))))</f>
        <v>A+</v>
      </c>
      <c r="EL27" s="51" t="str">
        <f>IF(OR('TRI-2'!EL27 ="",'TRI-2'!EL27&lt;0,'TRI-2'!EL27  &gt;10),"",IF((ROUND(TRUNC(('TRI-2'!EL27  ),2),0))=10,"A+",IF((ROUND(TRUNC(('TRI-2'!EL27  ),2),0))=9,"A-",IF((ROUND(TRUNC(('TRI-2'!EL27   ),2),0))=8,"B+",IF((ROUND(TRUNC(('TRI-2'!EL27 ),2),0))=7,"B-",IF((ROUND(TRUNC(('TRI-2'!EL27  ),2),0))=6,"C+",IF((ROUND(TRUNC(('TRI-2'!EL27  ),2),0))=5,"C-",IF((ROUND(TRUNC(('TRI-2'!EL27  ),2),0))=4,"D+",IF((ROUND(TRUNC(('TRI-2'!EL27 ),2),0))=3,"D-",IF((ROUND(TRUNC(('TRI-2'!EL27 ),2),0))=2,"E+",IF((ROUND(TRUNC(('TRI-2'!EL27  ),2),0))&lt;=1,"E-","")))))))))))</f>
        <v>A+</v>
      </c>
      <c r="EM27" s="51" t="str">
        <f>IF(OR('TRI-2'!EM27 ="",'TRI-2'!EM27&lt;0,'TRI-2'!EM27  &gt;10),"",IF((ROUND(TRUNC(('TRI-2'!EM27  ),2),0))=10,"A+",IF((ROUND(TRUNC(('TRI-2'!EM27  ),2),0))=9,"A-",IF((ROUND(TRUNC(('TRI-2'!EM27   ),2),0))=8,"B+",IF((ROUND(TRUNC(('TRI-2'!EM27 ),2),0))=7,"B-",IF((ROUND(TRUNC(('TRI-2'!EM27  ),2),0))=6,"C+",IF((ROUND(TRUNC(('TRI-2'!EM27  ),2),0))=5,"C-",IF((ROUND(TRUNC(('TRI-2'!EM27  ),2),0))=4,"D+",IF((ROUND(TRUNC(('TRI-2'!EM27 ),2),0))=3,"D-",IF((ROUND(TRUNC(('TRI-2'!EM27 ),2),0))=2,"E+",IF((ROUND(TRUNC(('TRI-2'!EM27  ),2),0))&lt;=1,"E-","")))))))))))</f>
        <v>A+</v>
      </c>
      <c r="EN27" s="51" t="str">
        <f>IF(OR('TRI-2'!EN27 ="",'TRI-2'!EN27&lt;0,'TRI-2'!EN27  &gt;10),"",IF((ROUND(TRUNC(('TRI-2'!EN27  ),2),0))=10,"A+",IF((ROUND(TRUNC(('TRI-2'!EN27  ),2),0))=9,"A-",IF((ROUND(TRUNC(('TRI-2'!EN27   ),2),0))=8,"B+",IF((ROUND(TRUNC(('TRI-2'!EN27 ),2),0))=7,"B-",IF((ROUND(TRUNC(('TRI-2'!EN27  ),2),0))=6,"C+",IF((ROUND(TRUNC(('TRI-2'!EN27  ),2),0))=5,"C-",IF((ROUND(TRUNC(('TRI-2'!EN27  ),2),0))=4,"D+",IF((ROUND(TRUNC(('TRI-2'!EN27 ),2),0))=3,"D-",IF((ROUND(TRUNC(('TRI-2'!EN27 ),2),0))=2,"E+",IF((ROUND(TRUNC(('TRI-2'!EN27  ),2),0))&lt;=1,"E-","")))))))))))</f>
        <v>A+</v>
      </c>
      <c r="EO27" s="51" t="str">
        <f>IF(OR('TRI-2'!EO27 ="",'TRI-2'!EO27&lt;0,'TRI-2'!EO27  &gt;10),"",IF((ROUND(TRUNC(('TRI-2'!EO27  ),2),0))=10,"A+",IF((ROUND(TRUNC(('TRI-2'!EO27  ),2),0))=9,"A-",IF((ROUND(TRUNC(('TRI-2'!EO27   ),2),0))=8,"B+",IF((ROUND(TRUNC(('TRI-2'!EO27 ),2),0))=7,"B-",IF((ROUND(TRUNC(('TRI-2'!EO27  ),2),0))=6,"C+",IF((ROUND(TRUNC(('TRI-2'!EO27  ),2),0))=5,"C-",IF((ROUND(TRUNC(('TRI-2'!EO27  ),2),0))=4,"D+",IF((ROUND(TRUNC(('TRI-2'!EO27 ),2),0))=3,"D-",IF((ROUND(TRUNC(('TRI-2'!EO27 ),2),0))=2,"E+",IF((ROUND(TRUNC(('TRI-2'!EO27  ),2),0))&lt;=1,"E-","")))))))))))</f>
        <v>A+</v>
      </c>
      <c r="EP27" s="51" t="str">
        <f>IF(OR('TRI-2'!EP27 ="",'TRI-2'!EP27&lt;0,'TRI-2'!EP27  &gt;10),"",IF((ROUND(TRUNC(('TRI-2'!EP27  ),2),0))=10,"A+",IF((ROUND(TRUNC(('TRI-2'!EP27  ),2),0))=9,"A-",IF((ROUND(TRUNC(('TRI-2'!EP27   ),2),0))=8,"B+",IF((ROUND(TRUNC(('TRI-2'!EP27 ),2),0))=7,"B-",IF((ROUND(TRUNC(('TRI-2'!EP27  ),2),0))=6,"C+",IF((ROUND(TRUNC(('TRI-2'!EP27  ),2),0))=5,"C-",IF((ROUND(TRUNC(('TRI-2'!EP27  ),2),0))=4,"D+",IF((ROUND(TRUNC(('TRI-2'!EP27 ),2),0))=3,"D-",IF((ROUND(TRUNC(('TRI-2'!EP27 ),2),0))=2,"E+",IF((ROUND(TRUNC(('TRI-2'!EP27  ),2),0))&lt;=1,"E-","")))))))))))</f>
        <v>A+</v>
      </c>
      <c r="EQ27" s="51" t="str">
        <f>IF(OR('TRI-2'!EQ27 ="",'TRI-2'!EQ27&lt;0,'TRI-2'!EQ27  &gt;10),"",IF((ROUND(TRUNC(('TRI-2'!EQ27  ),2),0))=10,"A+",IF((ROUND(TRUNC(('TRI-2'!EQ27  ),2),0))=9,"A-",IF((ROUND(TRUNC(('TRI-2'!EQ27   ),2),0))=8,"B+",IF((ROUND(TRUNC(('TRI-2'!EQ27 ),2),0))=7,"B-",IF((ROUND(TRUNC(('TRI-2'!EQ27  ),2),0))=6,"C+",IF((ROUND(TRUNC(('TRI-2'!EQ27  ),2),0))=5,"C-",IF((ROUND(TRUNC(('TRI-2'!EQ27  ),2),0))=4,"D+",IF((ROUND(TRUNC(('TRI-2'!EQ27 ),2),0))=3,"D-",IF((ROUND(TRUNC(('TRI-2'!EQ27 ),2),0))=2,"E+",IF((ROUND(TRUNC(('TRI-2'!EQ27  ),2),0))&lt;=1,"E-","")))))))))))</f>
        <v>A+</v>
      </c>
      <c r="ER27" s="51" t="str">
        <f>IF(OR('TRI-2'!ER27 ="",'TRI-2'!ER27&lt;0,'TRI-2'!ER27  &gt;10),"",IF((ROUND(TRUNC(('TRI-2'!ER27  ),2),0))=10,"A+",IF((ROUND(TRUNC(('TRI-2'!ER27  ),2),0))=9,"A-",IF((ROUND(TRUNC(('TRI-2'!ER27   ),2),0))=8,"B+",IF((ROUND(TRUNC(('TRI-2'!ER27 ),2),0))=7,"B-",IF((ROUND(TRUNC(('TRI-2'!ER27  ),2),0))=6,"C+",IF((ROUND(TRUNC(('TRI-2'!ER27  ),2),0))=5,"C-",IF((ROUND(TRUNC(('TRI-2'!ER27  ),2),0))=4,"D+",IF((ROUND(TRUNC(('TRI-2'!ER27 ),2),0))=3,"D-",IF((ROUND(TRUNC(('TRI-2'!ER27 ),2),0))=2,"E+",IF((ROUND(TRUNC(('TRI-2'!ER27  ),2),0))&lt;=1,"E-","")))))))))))</f>
        <v>A+</v>
      </c>
      <c r="ES27" s="51" t="str">
        <f>IF(OR('TRI-2'!ES27 ="",'TRI-2'!ES27&lt;0,'TRI-2'!ES27  &gt;10),"",IF((ROUND(TRUNC(('TRI-2'!ES27  ),2),0))=10,"A+",IF((ROUND(TRUNC(('TRI-2'!ES27  ),2),0))=9,"A-",IF((ROUND(TRUNC(('TRI-2'!ES27   ),2),0))=8,"B+",IF((ROUND(TRUNC(('TRI-2'!ES27 ),2),0))=7,"B-",IF((ROUND(TRUNC(('TRI-2'!ES27  ),2),0))=6,"C+",IF((ROUND(TRUNC(('TRI-2'!ES27  ),2),0))=5,"C-",IF((ROUND(TRUNC(('TRI-2'!ES27  ),2),0))=4,"D+",IF((ROUND(TRUNC(('TRI-2'!ES27 ),2),0))=3,"D-",IF((ROUND(TRUNC(('TRI-2'!ES27 ),2),0))=2,"E+",IF((ROUND(TRUNC(('TRI-2'!ES27  ),2),0))&lt;=1,"E-","")))))))))))</f>
        <v>A+</v>
      </c>
      <c r="ET27" s="51" t="str">
        <f>IF('TRI-2'!ET27 ="","",'TRI-2'!ET27 )</f>
        <v>S</v>
      </c>
      <c r="EU27" s="51" t="str">
        <f>IF('TRI-2'!EU27 ="","",'TRI-2'!EU27 )</f>
        <v>S</v>
      </c>
      <c r="EV27" s="51" t="str">
        <f>IF('TRI-2'!EV27 ="","",'TRI-2'!EV27 )</f>
        <v>S</v>
      </c>
      <c r="EW27" s="51" t="str">
        <f>IF('TRI-2'!EW27 ="","",'TRI-2'!EW27 )</f>
        <v>S</v>
      </c>
      <c r="EX27" s="51" t="str">
        <f>IF('TRI-2'!EX27 ="","",'TRI-2'!EX27 )</f>
        <v>S</v>
      </c>
      <c r="EY27" s="51" t="str">
        <f>IF('TRI-2'!EY27 ="","",'TRI-2'!EY27 )</f>
        <v>S</v>
      </c>
      <c r="EZ27" s="51" t="str">
        <f>IF('TRI-2'!EZ27 ="","",'TRI-2'!EZ27 )</f>
        <v>S</v>
      </c>
      <c r="FA27" s="51" t="str">
        <f>IF('TRI-2'!FA27 ="","",'TRI-2'!FA27 )</f>
        <v>S</v>
      </c>
      <c r="FB27" s="51" t="str">
        <f>IF('TRI-2'!FB27 ="","",'TRI-2'!FB27 )</f>
        <v>S</v>
      </c>
      <c r="FC27" s="51" t="str">
        <f>IF('TRI-2'!FC27 ="","",'TRI-2'!FC27 )</f>
        <v>A+</v>
      </c>
      <c r="FD27" s="51">
        <f>IF('TRI-2'!FD27 ="","",'TRI-2'!FD27 )</f>
        <v>36</v>
      </c>
      <c r="FE27" s="51" t="str">
        <f>IF('TRI-2'!FE27 ="","",'TRI-2'!FE27 )</f>
        <v>A+</v>
      </c>
      <c r="FF27" s="51" t="str">
        <f>IF('TRI-2'!FF27 ="","",'TRI-2'!FF27 )</f>
        <v/>
      </c>
      <c r="FG27" s="51" t="str">
        <f>IF('TRI-2'!FG27 ="","",'TRI-2'!FG27 )</f>
        <v/>
      </c>
      <c r="FH27" s="51" t="str">
        <f>IF('TRI-2'!FH27 ="","",'TRI-2'!FH27 )</f>
        <v/>
      </c>
    </row>
    <row r="28" spans="1:164 16322:16326" ht="21" customHeight="1">
      <c r="B28" s="53">
        <v>11</v>
      </c>
      <c r="C28" s="272" t="str">
        <f>IF(NOTAS!E31&gt;"",NOTAS!E31,"")</f>
        <v>DUEÑAS CALDERON LEONIDAS NICOLAI</v>
      </c>
      <c r="D28" s="273"/>
      <c r="E28" s="273"/>
      <c r="F28" s="274"/>
      <c r="G28" s="51" t="str">
        <f>IF(OR('TRI-2'!G28 ="",'TRI-2'!G28&lt;0,'TRI-2'!G28  &gt;10),"",IF((ROUND(TRUNC(('TRI-2'!G28  ),2),0))=10,"A+",IF((ROUND(TRUNC(('TRI-2'!G28  ),2),0))=9,"A-",IF((ROUND(TRUNC(('TRI-2'!G28   ),2),0))=8,"B+",IF((ROUND(TRUNC(('TRI-2'!G28 ),2),0))=7,"B-",IF((ROUND(TRUNC(('TRI-2'!G28  ),2),0))=6,"C+",IF((ROUND(TRUNC(('TRI-2'!G28  ),2),0))=5,"C-",IF((ROUND(TRUNC(('TRI-2'!G28  ),2),0))=4,"D+",IF((ROUND(TRUNC(('TRI-2'!G28 ),2),0))=3,"D-",IF((ROUND(TRUNC(('TRI-2'!G28 ),2),0))=2,"E+",IF((ROUND(TRUNC(('TRI-2'!G28  ),2),0))&lt;=1,"E-","")))))))))))</f>
        <v>A+</v>
      </c>
      <c r="H28" s="51" t="str">
        <f>IF(OR('TRI-2'!H28 ="",'TRI-2'!H28&lt;0,'TRI-2'!H28  &gt;10),"",IF((ROUND(TRUNC(('TRI-2'!H28  ),2),0))=10,"A+",IF((ROUND(TRUNC(('TRI-2'!H28  ),2),0))=9,"A-",IF((ROUND(TRUNC(('TRI-2'!H28   ),2),0))=8,"B+",IF((ROUND(TRUNC(('TRI-2'!H28 ),2),0))=7,"B-",IF((ROUND(TRUNC(('TRI-2'!H28  ),2),0))=6,"C+",IF((ROUND(TRUNC(('TRI-2'!H28  ),2),0))=5,"C-",IF((ROUND(TRUNC(('TRI-2'!H28  ),2),0))=4,"D+",IF((ROUND(TRUNC(('TRI-2'!H28 ),2),0))=3,"D-",IF((ROUND(TRUNC(('TRI-2'!H28 ),2),0))=2,"E+",IF((ROUND(TRUNC(('TRI-2'!H28  ),2),0))&lt;=1,"E-","")))))))))))</f>
        <v>A+</v>
      </c>
      <c r="I28" s="51" t="str">
        <f>IF(OR('TRI-2'!I28 ="",'TRI-2'!I28&lt;0,'TRI-2'!I28  &gt;10),"",IF((ROUND(TRUNC(('TRI-2'!I28  ),2),0))=10,"A+",IF((ROUND(TRUNC(('TRI-2'!I28  ),2),0))=9,"A-",IF((ROUND(TRUNC(('TRI-2'!I28   ),2),0))=8,"B+",IF((ROUND(TRUNC(('TRI-2'!I28 ),2),0))=7,"B-",IF((ROUND(TRUNC(('TRI-2'!I28  ),2),0))=6,"C+",IF((ROUND(TRUNC(('TRI-2'!I28  ),2),0))=5,"C-",IF((ROUND(TRUNC(('TRI-2'!I28  ),2),0))=4,"D+",IF((ROUND(TRUNC(('TRI-2'!I28 ),2),0))=3,"D-",IF((ROUND(TRUNC(('TRI-2'!I28 ),2),0))=2,"E+",IF((ROUND(TRUNC(('TRI-2'!I28  ),2),0))&lt;=1,"E-","")))))))))))</f>
        <v>A+</v>
      </c>
      <c r="J28" s="51" t="str">
        <f>IF(OR('TRI-2'!J28 ="",'TRI-2'!J28&lt;0,'TRI-2'!J28  &gt;10),"",IF((ROUND(TRUNC(('TRI-2'!J28  ),2),0))=10,"A+",IF((ROUND(TRUNC(('TRI-2'!J28  ),2),0))=9,"A-",IF((ROUND(TRUNC(('TRI-2'!J28   ),2),0))=8,"B+",IF((ROUND(TRUNC(('TRI-2'!J28 ),2),0))=7,"B-",IF((ROUND(TRUNC(('TRI-2'!J28  ),2),0))=6,"C+",IF((ROUND(TRUNC(('TRI-2'!J28  ),2),0))=5,"C-",IF((ROUND(TRUNC(('TRI-2'!J28  ),2),0))=4,"D+",IF((ROUND(TRUNC(('TRI-2'!J28 ),2),0))=3,"D-",IF((ROUND(TRUNC(('TRI-2'!J28 ),2),0))=2,"E+",IF((ROUND(TRUNC(('TRI-2'!J28  ),2),0))&lt;=1,"E-","")))))))))))</f>
        <v>A+</v>
      </c>
      <c r="K28" s="51" t="str">
        <f>IF(OR('TRI-2'!K28 ="",'TRI-2'!K28&lt;0,'TRI-2'!K28  &gt;10),"",IF((ROUND(TRUNC(('TRI-2'!K28  ),2),0))=10,"A+",IF((ROUND(TRUNC(('TRI-2'!K28  ),2),0))=9,"A-",IF((ROUND(TRUNC(('TRI-2'!K28   ),2),0))=8,"B+",IF((ROUND(TRUNC(('TRI-2'!K28 ),2),0))=7,"B-",IF((ROUND(TRUNC(('TRI-2'!K28  ),2),0))=6,"C+",IF((ROUND(TRUNC(('TRI-2'!K28  ),2),0))=5,"C-",IF((ROUND(TRUNC(('TRI-2'!K28  ),2),0))=4,"D+",IF((ROUND(TRUNC(('TRI-2'!K28 ),2),0))=3,"D-",IF((ROUND(TRUNC(('TRI-2'!K28 ),2),0))=2,"E+",IF((ROUND(TRUNC(('TRI-2'!K28  ),2),0))&lt;=1,"E-","")))))))))))</f>
        <v>A+</v>
      </c>
      <c r="L28" s="51" t="str">
        <f>IF(OR('TRI-2'!L28 ="",'TRI-2'!L28&lt;0,'TRI-2'!L28  &gt;10),"",IF((ROUND(TRUNC(('TRI-2'!L28  ),2),0))=10,"A+",IF((ROUND(TRUNC(('TRI-2'!L28  ),2),0))=9,"A-",IF((ROUND(TRUNC(('TRI-2'!L28   ),2),0))=8,"B+",IF((ROUND(TRUNC(('TRI-2'!L28 ),2),0))=7,"B-",IF((ROUND(TRUNC(('TRI-2'!L28  ),2),0))=6,"C+",IF((ROUND(TRUNC(('TRI-2'!L28  ),2),0))=5,"C-",IF((ROUND(TRUNC(('TRI-2'!L28  ),2),0))=4,"D+",IF((ROUND(TRUNC(('TRI-2'!L28 ),2),0))=3,"D-",IF((ROUND(TRUNC(('TRI-2'!L28 ),2),0))=2,"E+",IF((ROUND(TRUNC(('TRI-2'!L28  ),2),0))&lt;=1,"E-","")))))))))))</f>
        <v>A+</v>
      </c>
      <c r="M28" s="51" t="str">
        <f>IF(OR('TRI-2'!M28 ="",'TRI-2'!M28&lt;0,'TRI-2'!M28  &gt;10),"",IF((ROUND(TRUNC(('TRI-2'!M28  ),2),0))=10,"A+",IF((ROUND(TRUNC(('TRI-2'!M28  ),2),0))=9,"A-",IF((ROUND(TRUNC(('TRI-2'!M28   ),2),0))=8,"B+",IF((ROUND(TRUNC(('TRI-2'!M28 ),2),0))=7,"B-",IF((ROUND(TRUNC(('TRI-2'!M28  ),2),0))=6,"C+",IF((ROUND(TRUNC(('TRI-2'!M28  ),2),0))=5,"C-",IF((ROUND(TRUNC(('TRI-2'!M28  ),2),0))=4,"D+",IF((ROUND(TRUNC(('TRI-2'!M28 ),2),0))=3,"D-",IF((ROUND(TRUNC(('TRI-2'!M28 ),2),0))=2,"E+",IF((ROUND(TRUNC(('TRI-2'!M28  ),2),0))&lt;=1,"E-","")))))))))))</f>
        <v>A+</v>
      </c>
      <c r="N28" s="51" t="str">
        <f>IF(OR('TRI-2'!N28 ="",'TRI-2'!N28&lt;0,'TRI-2'!N28  &gt;10),"",IF((ROUND(TRUNC(('TRI-2'!N28  ),2),0))=10,"A+",IF((ROUND(TRUNC(('TRI-2'!N28  ),2),0))=9,"A-",IF((ROUND(TRUNC(('TRI-2'!N28   ),2),0))=8,"B+",IF((ROUND(TRUNC(('TRI-2'!N28 ),2),0))=7,"B-",IF((ROUND(TRUNC(('TRI-2'!N28  ),2),0))=6,"C+",IF((ROUND(TRUNC(('TRI-2'!N28  ),2),0))=5,"C-",IF((ROUND(TRUNC(('TRI-2'!N28  ),2),0))=4,"D+",IF((ROUND(TRUNC(('TRI-2'!N28 ),2),0))=3,"D-",IF((ROUND(TRUNC(('TRI-2'!N28 ),2),0))=2,"E+",IF((ROUND(TRUNC(('TRI-2'!N28  ),2),0))&lt;=1,"E-","")))))))))))</f>
        <v>A+</v>
      </c>
      <c r="O28" s="51" t="str">
        <f>IF(OR('TRI-2'!O28 ="",'TRI-2'!O28&lt;0,'TRI-2'!O28  &gt;10),"",IF((ROUND(TRUNC(('TRI-2'!O28  ),2),0))=10,"A+",IF((ROUND(TRUNC(('TRI-2'!O28  ),2),0))=9,"A-",IF((ROUND(TRUNC(('TRI-2'!O28   ),2),0))=8,"B+",IF((ROUND(TRUNC(('TRI-2'!O28 ),2),0))=7,"B-",IF((ROUND(TRUNC(('TRI-2'!O28  ),2),0))=6,"C+",IF((ROUND(TRUNC(('TRI-2'!O28  ),2),0))=5,"C-",IF((ROUND(TRUNC(('TRI-2'!O28  ),2),0))=4,"D+",IF((ROUND(TRUNC(('TRI-2'!O28 ),2),0))=3,"D-",IF((ROUND(TRUNC(('TRI-2'!O28 ),2),0))=2,"E+",IF((ROUND(TRUNC(('TRI-2'!O28  ),2),0))&lt;=1,"E-","")))))))))))</f>
        <v>A+</v>
      </c>
      <c r="P28" s="51" t="str">
        <f>IF(OR('TRI-2'!P28 ="",'TRI-2'!P28&lt;0,'TRI-2'!P28  &gt;10),"",IF((ROUND(TRUNC(('TRI-2'!P28  ),2),0))=10,"A+",IF((ROUND(TRUNC(('TRI-2'!P28  ),2),0))=9,"A-",IF((ROUND(TRUNC(('TRI-2'!P28   ),2),0))=8,"B+",IF((ROUND(TRUNC(('TRI-2'!P28 ),2),0))=7,"B-",IF((ROUND(TRUNC(('TRI-2'!P28  ),2),0))=6,"C+",IF((ROUND(TRUNC(('TRI-2'!P28  ),2),0))=5,"C-",IF((ROUND(TRUNC(('TRI-2'!P28  ),2),0))=4,"D+",IF((ROUND(TRUNC(('TRI-2'!P28 ),2),0))=3,"D-",IF((ROUND(TRUNC(('TRI-2'!P28 ),2),0))=2,"E+",IF((ROUND(TRUNC(('TRI-2'!P28  ),2),0))&lt;=1,"E-","")))))))))))</f>
        <v>A+</v>
      </c>
      <c r="Q28" s="51" t="str">
        <f>IF(OR('TRI-2'!Q28 ="",'TRI-2'!Q28&lt;0,'TRI-2'!Q28  &gt;10),"",IF((ROUND(TRUNC(('TRI-2'!Q28  ),2),0))=10,"A+",IF((ROUND(TRUNC(('TRI-2'!Q28  ),2),0))=9,"A-",IF((ROUND(TRUNC(('TRI-2'!Q28   ),2),0))=8,"B+",IF((ROUND(TRUNC(('TRI-2'!Q28 ),2),0))=7,"B-",IF((ROUND(TRUNC(('TRI-2'!Q28  ),2),0))=6,"C+",IF((ROUND(TRUNC(('TRI-2'!Q28  ),2),0))=5,"C-",IF((ROUND(TRUNC(('TRI-2'!Q28  ),2),0))=4,"D+",IF((ROUND(TRUNC(('TRI-2'!Q28 ),2),0))=3,"D-",IF((ROUND(TRUNC(('TRI-2'!Q28 ),2),0))=2,"E+",IF((ROUND(TRUNC(('TRI-2'!Q28  ),2),0))&lt;=1,"E-","")))))))))))</f>
        <v>A+</v>
      </c>
      <c r="R28" s="51" t="str">
        <f>IF(OR('TRI-2'!R28 ="",'TRI-2'!R28&lt;0,'TRI-2'!R28  &gt;10),"",IF((ROUND(TRUNC(('TRI-2'!R28  ),2),0))=10,"A+",IF((ROUND(TRUNC(('TRI-2'!R28  ),2),0))=9,"A-",IF((ROUND(TRUNC(('TRI-2'!R28   ),2),0))=8,"B+",IF((ROUND(TRUNC(('TRI-2'!R28 ),2),0))=7,"B-",IF((ROUND(TRUNC(('TRI-2'!R28  ),2),0))=6,"C+",IF((ROUND(TRUNC(('TRI-2'!R28  ),2),0))=5,"C-",IF((ROUND(TRUNC(('TRI-2'!R28  ),2),0))=4,"D+",IF((ROUND(TRUNC(('TRI-2'!R28 ),2),0))=3,"D-",IF((ROUND(TRUNC(('TRI-2'!R28 ),2),0))=2,"E+",IF((ROUND(TRUNC(('TRI-2'!R28  ),2),0))&lt;=1,"E-","")))))))))))</f>
        <v>A+</v>
      </c>
      <c r="S28" s="51" t="str">
        <f>IF(OR('TRI-2'!S28 ="",'TRI-2'!S28&lt;0,'TRI-2'!S28  &gt;10),"",IF((ROUND(TRUNC(('TRI-2'!S28  ),2),0))=10,"A+",IF((ROUND(TRUNC(('TRI-2'!S28  ),2),0))=9,"A-",IF((ROUND(TRUNC(('TRI-2'!S28   ),2),0))=8,"B+",IF((ROUND(TRUNC(('TRI-2'!S28 ),2),0))=7,"B-",IF((ROUND(TRUNC(('TRI-2'!S28  ),2),0))=6,"C+",IF((ROUND(TRUNC(('TRI-2'!S28  ),2),0))=5,"C-",IF((ROUND(TRUNC(('TRI-2'!S28  ),2),0))=4,"D+",IF((ROUND(TRUNC(('TRI-2'!S28 ),2),0))=3,"D-",IF((ROUND(TRUNC(('TRI-2'!S28 ),2),0))=2,"E+",IF((ROUND(TRUNC(('TRI-2'!S28  ),2),0))&lt;=1,"E-","")))))))))))</f>
        <v>A+</v>
      </c>
      <c r="T28" s="51" t="str">
        <f>IF(OR('TRI-2'!T28 ="",'TRI-2'!T28&lt;0,'TRI-2'!T28  &gt;10),"",IF((ROUND(TRUNC(('TRI-2'!T28  ),2),0))=10,"A+",IF((ROUND(TRUNC(('TRI-2'!T28  ),2),0))=9,"A-",IF((ROUND(TRUNC(('TRI-2'!T28   ),2),0))=8,"B+",IF((ROUND(TRUNC(('TRI-2'!T28 ),2),0))=7,"B-",IF((ROUND(TRUNC(('TRI-2'!T28  ),2),0))=6,"C+",IF((ROUND(TRUNC(('TRI-2'!T28  ),2),0))=5,"C-",IF((ROUND(TRUNC(('TRI-2'!T28  ),2),0))=4,"D+",IF((ROUND(TRUNC(('TRI-2'!T28 ),2),0))=3,"D-",IF((ROUND(TRUNC(('TRI-2'!T28 ),2),0))=2,"E+",IF((ROUND(TRUNC(('TRI-2'!T28  ),2),0))&lt;=1,"E-","")))))))))))</f>
        <v>A+</v>
      </c>
      <c r="U28" s="51" t="str">
        <f>IF(OR('TRI-2'!U28 ="",'TRI-2'!U28&lt;0,'TRI-2'!U28  &gt;10),"",IF((ROUND(TRUNC(('TRI-2'!U28  ),2),0))=10,"A+",IF((ROUND(TRUNC(('TRI-2'!U28  ),2),0))=9,"A-",IF((ROUND(TRUNC(('TRI-2'!U28   ),2),0))=8,"B+",IF((ROUND(TRUNC(('TRI-2'!U28 ),2),0))=7,"B-",IF((ROUND(TRUNC(('TRI-2'!U28  ),2),0))=6,"C+",IF((ROUND(TRUNC(('TRI-2'!U28  ),2),0))=5,"C-",IF((ROUND(TRUNC(('TRI-2'!U28  ),2),0))=4,"D+",IF((ROUND(TRUNC(('TRI-2'!U28 ),2),0))=3,"D-",IF((ROUND(TRUNC(('TRI-2'!U28 ),2),0))=2,"E+",IF((ROUND(TRUNC(('TRI-2'!U28  ),2),0))&lt;=1,"E-","")))))))))))</f>
        <v>A+</v>
      </c>
      <c r="V28" s="51" t="str">
        <f>IF(OR('TRI-2'!V28 ="",'TRI-2'!V28&lt;0,'TRI-2'!V28  &gt;10),"",IF((ROUND(TRUNC(('TRI-2'!V28  ),2),0))=10,"A+",IF((ROUND(TRUNC(('TRI-2'!V28  ),2),0))=9,"A-",IF((ROUND(TRUNC(('TRI-2'!V28   ),2),0))=8,"B+",IF((ROUND(TRUNC(('TRI-2'!V28 ),2),0))=7,"B-",IF((ROUND(TRUNC(('TRI-2'!V28  ),2),0))=6,"C+",IF((ROUND(TRUNC(('TRI-2'!V28  ),2),0))=5,"C-",IF((ROUND(TRUNC(('TRI-2'!V28  ),2),0))=4,"D+",IF((ROUND(TRUNC(('TRI-2'!V28 ),2),0))=3,"D-",IF((ROUND(TRUNC(('TRI-2'!V28 ),2),0))=2,"E+",IF((ROUND(TRUNC(('TRI-2'!V28  ),2),0))&lt;=1,"E-","")))))))))))</f>
        <v>A+</v>
      </c>
      <c r="W28" s="51" t="str">
        <f>IF(OR('TRI-2'!W28 ="",'TRI-2'!W28&lt;0,'TRI-2'!W28  &gt;10),"",IF((ROUND(TRUNC(('TRI-2'!W28  ),2),0))=10,"A+",IF((ROUND(TRUNC(('TRI-2'!W28  ),2),0))=9,"A-",IF((ROUND(TRUNC(('TRI-2'!W28   ),2),0))=8,"B+",IF((ROUND(TRUNC(('TRI-2'!W28 ),2),0))=7,"B-",IF((ROUND(TRUNC(('TRI-2'!W28  ),2),0))=6,"C+",IF((ROUND(TRUNC(('TRI-2'!W28  ),2),0))=5,"C-",IF((ROUND(TRUNC(('TRI-2'!W28  ),2),0))=4,"D+",IF((ROUND(TRUNC(('TRI-2'!W28 ),2),0))=3,"D-",IF((ROUND(TRUNC(('TRI-2'!W28 ),2),0))=2,"E+",IF((ROUND(TRUNC(('TRI-2'!W28  ),2),0))&lt;=1,"E-","")))))))))))</f>
        <v>A+</v>
      </c>
      <c r="X28" s="51" t="str">
        <f>IF(OR('TRI-2'!X28 ="",'TRI-2'!X28&lt;0,'TRI-2'!X28  &gt;10),"",IF((ROUND(TRUNC(('TRI-2'!X28  ),2),0))=10,"A+",IF((ROUND(TRUNC(('TRI-2'!X28  ),2),0))=9,"A-",IF((ROUND(TRUNC(('TRI-2'!X28   ),2),0))=8,"B+",IF((ROUND(TRUNC(('TRI-2'!X28 ),2),0))=7,"B-",IF((ROUND(TRUNC(('TRI-2'!X28  ),2),0))=6,"C+",IF((ROUND(TRUNC(('TRI-2'!X28  ),2),0))=5,"C-",IF((ROUND(TRUNC(('TRI-2'!X28  ),2),0))=4,"D+",IF((ROUND(TRUNC(('TRI-2'!X28 ),2),0))=3,"D-",IF((ROUND(TRUNC(('TRI-2'!X28 ),2),0))=2,"E+",IF((ROUND(TRUNC(('TRI-2'!X28  ),2),0))&lt;=1,"E-","")))))))))))</f>
        <v>A+</v>
      </c>
      <c r="Y28" s="51" t="str">
        <f>IF(OR('TRI-2'!Y28 ="",'TRI-2'!Y28&lt;0,'TRI-2'!Y28  &gt;10),"",IF((ROUND(TRUNC(('TRI-2'!Y28  ),2),0))=10,"A+",IF((ROUND(TRUNC(('TRI-2'!Y28  ),2),0))=9,"A-",IF((ROUND(TRUNC(('TRI-2'!Y28   ),2),0))=8,"B+",IF((ROUND(TRUNC(('TRI-2'!Y28 ),2),0))=7,"B-",IF((ROUND(TRUNC(('TRI-2'!Y28  ),2),0))=6,"C+",IF((ROUND(TRUNC(('TRI-2'!Y28  ),2),0))=5,"C-",IF((ROUND(TRUNC(('TRI-2'!Y28  ),2),0))=4,"D+",IF((ROUND(TRUNC(('TRI-2'!Y28 ),2),0))=3,"D-",IF((ROUND(TRUNC(('TRI-2'!Y28 ),2),0))=2,"E+",IF((ROUND(TRUNC(('TRI-2'!Y28  ),2),0))&lt;=1,"E-","")))))))))))</f>
        <v>A+</v>
      </c>
      <c r="Z28" s="51" t="str">
        <f>IF(OR('TRI-2'!Z28 ="",'TRI-2'!Z28&lt;0,'TRI-2'!Z28  &gt;10),"",IF((ROUND(TRUNC(('TRI-2'!Z28  ),2),0))=10,"A+",IF((ROUND(TRUNC(('TRI-2'!Z28  ),2),0))=9,"A-",IF((ROUND(TRUNC(('TRI-2'!Z28   ),2),0))=8,"B+",IF((ROUND(TRUNC(('TRI-2'!Z28 ),2),0))=7,"B-",IF((ROUND(TRUNC(('TRI-2'!Z28  ),2),0))=6,"C+",IF((ROUND(TRUNC(('TRI-2'!Z28  ),2),0))=5,"C-",IF((ROUND(TRUNC(('TRI-2'!Z28  ),2),0))=4,"D+",IF((ROUND(TRUNC(('TRI-2'!Z28 ),2),0))=3,"D-",IF((ROUND(TRUNC(('TRI-2'!Z28 ),2),0))=2,"E+",IF((ROUND(TRUNC(('TRI-2'!Z28  ),2),0))&lt;=1,"E-","")))))))))))</f>
        <v>A+</v>
      </c>
      <c r="AA28" s="51" t="str">
        <f>IF(OR('TRI-2'!AA28 ="",'TRI-2'!AA28&lt;0,'TRI-2'!AA28  &gt;10),"",IF((ROUND(TRUNC(('TRI-2'!AA28  ),2),0))=10,"A+",IF((ROUND(TRUNC(('TRI-2'!AA28  ),2),0))=9,"A-",IF((ROUND(TRUNC(('TRI-2'!AA28   ),2),0))=8,"B+",IF((ROUND(TRUNC(('TRI-2'!AA28 ),2),0))=7,"B-",IF((ROUND(TRUNC(('TRI-2'!AA28  ),2),0))=6,"C+",IF((ROUND(TRUNC(('TRI-2'!AA28  ),2),0))=5,"C-",IF((ROUND(TRUNC(('TRI-2'!AA28  ),2),0))=4,"D+",IF((ROUND(TRUNC(('TRI-2'!AA28 ),2),0))=3,"D-",IF((ROUND(TRUNC(('TRI-2'!AA28 ),2),0))=2,"E+",IF((ROUND(TRUNC(('TRI-2'!AA28  ),2),0))&lt;=1,"E-","")))))))))))</f>
        <v>A+</v>
      </c>
      <c r="AB28" s="51" t="str">
        <f>IF(OR('TRI-2'!AB28 ="",'TRI-2'!AB28&lt;0,'TRI-2'!AB28  &gt;10),"",IF((ROUND(TRUNC(('TRI-2'!AB28  ),2),0))=10,"A+",IF((ROUND(TRUNC(('TRI-2'!AB28  ),2),0))=9,"A-",IF((ROUND(TRUNC(('TRI-2'!AB28   ),2),0))=8,"B+",IF((ROUND(TRUNC(('TRI-2'!AB28 ),2),0))=7,"B-",IF((ROUND(TRUNC(('TRI-2'!AB28  ),2),0))=6,"C+",IF((ROUND(TRUNC(('TRI-2'!AB28  ),2),0))=5,"C-",IF((ROUND(TRUNC(('TRI-2'!AB28  ),2),0))=4,"D+",IF((ROUND(TRUNC(('TRI-2'!AB28 ),2),0))=3,"D-",IF((ROUND(TRUNC(('TRI-2'!AB28 ),2),0))=2,"E+",IF((ROUND(TRUNC(('TRI-2'!AB28  ),2),0))&lt;=1,"E-","")))))))))))</f>
        <v>A+</v>
      </c>
      <c r="AC28" s="51" t="str">
        <f>IF(OR('TRI-2'!AC28 ="",'TRI-2'!AC28&lt;0,'TRI-2'!AC28  &gt;10),"",IF((ROUND(TRUNC(('TRI-2'!AC28  ),2),0))=10,"A+",IF((ROUND(TRUNC(('TRI-2'!AC28  ),2),0))=9,"A-",IF((ROUND(TRUNC(('TRI-2'!AC28   ),2),0))=8,"B+",IF((ROUND(TRUNC(('TRI-2'!AC28 ),2),0))=7,"B-",IF((ROUND(TRUNC(('TRI-2'!AC28  ),2),0))=6,"C+",IF((ROUND(TRUNC(('TRI-2'!AC28  ),2),0))=5,"C-",IF((ROUND(TRUNC(('TRI-2'!AC28  ),2),0))=4,"D+",IF((ROUND(TRUNC(('TRI-2'!AC28 ),2),0))=3,"D-",IF((ROUND(TRUNC(('TRI-2'!AC28 ),2),0))=2,"E+",IF((ROUND(TRUNC(('TRI-2'!AC28  ),2),0))&lt;=1,"E-","")))))))))))</f>
        <v>A+</v>
      </c>
      <c r="AD28" s="51" t="str">
        <f>IF(OR('TRI-2'!AD28 ="",'TRI-2'!AD28&lt;0,'TRI-2'!AD28  &gt;10),"",IF((ROUND(TRUNC(('TRI-2'!AD28  ),2),0))=10,"A+",IF((ROUND(TRUNC(('TRI-2'!AD28  ),2),0))=9,"A-",IF((ROUND(TRUNC(('TRI-2'!AD28   ),2),0))=8,"B+",IF((ROUND(TRUNC(('TRI-2'!AD28 ),2),0))=7,"B-",IF((ROUND(TRUNC(('TRI-2'!AD28  ),2),0))=6,"C+",IF((ROUND(TRUNC(('TRI-2'!AD28  ),2),0))=5,"C-",IF((ROUND(TRUNC(('TRI-2'!AD28  ),2),0))=4,"D+",IF((ROUND(TRUNC(('TRI-2'!AD28 ),2),0))=3,"D-",IF((ROUND(TRUNC(('TRI-2'!AD28 ),2),0))=2,"E+",IF((ROUND(TRUNC(('TRI-2'!AD28  ),2),0))&lt;=1,"E-","")))))))))))</f>
        <v>A+</v>
      </c>
      <c r="AE28" s="51" t="str">
        <f>IF(OR('TRI-2'!AE28 ="",'TRI-2'!AE28&lt;0,'TRI-2'!AE28  &gt;10),"",IF((ROUND(TRUNC(('TRI-2'!AE28  ),2),0))=10,"A+",IF((ROUND(TRUNC(('TRI-2'!AE28  ),2),0))=9,"A-",IF((ROUND(TRUNC(('TRI-2'!AE28   ),2),0))=8,"B+",IF((ROUND(TRUNC(('TRI-2'!AE28 ),2),0))=7,"B-",IF((ROUND(TRUNC(('TRI-2'!AE28  ),2),0))=6,"C+",IF((ROUND(TRUNC(('TRI-2'!AE28  ),2),0))=5,"C-",IF((ROUND(TRUNC(('TRI-2'!AE28  ),2),0))=4,"D+",IF((ROUND(TRUNC(('TRI-2'!AE28 ),2),0))=3,"D-",IF((ROUND(TRUNC(('TRI-2'!AE28 ),2),0))=2,"E+",IF((ROUND(TRUNC(('TRI-2'!AE28  ),2),0))&lt;=1,"E-","")))))))))))</f>
        <v>A+</v>
      </c>
      <c r="AF28" s="51" t="str">
        <f>IF(OR('TRI-2'!AF28 ="",'TRI-2'!AF28&lt;0,'TRI-2'!AF28  &gt;10),"",IF((ROUND(TRUNC(('TRI-2'!AF28  ),2),0))=10,"A+",IF((ROUND(TRUNC(('TRI-2'!AF28  ),2),0))=9,"A-",IF((ROUND(TRUNC(('TRI-2'!AF28   ),2),0))=8,"B+",IF((ROUND(TRUNC(('TRI-2'!AF28 ),2),0))=7,"B-",IF((ROUND(TRUNC(('TRI-2'!AF28  ),2),0))=6,"C+",IF((ROUND(TRUNC(('TRI-2'!AF28  ),2),0))=5,"C-",IF((ROUND(TRUNC(('TRI-2'!AF28  ),2),0))=4,"D+",IF((ROUND(TRUNC(('TRI-2'!AF28 ),2),0))=3,"D-",IF((ROUND(TRUNC(('TRI-2'!AF28 ),2),0))=2,"E+",IF((ROUND(TRUNC(('TRI-2'!AF28  ),2),0))&lt;=1,"E-","")))))))))))</f>
        <v>A+</v>
      </c>
      <c r="AG28" s="51" t="str">
        <f>IF(OR('TRI-2'!AG28 ="",'TRI-2'!AG28&lt;0,'TRI-2'!AG28  &gt;10),"",IF((ROUND(TRUNC(('TRI-2'!AG28  ),2),0))=10,"A+",IF((ROUND(TRUNC(('TRI-2'!AG28  ),2),0))=9,"A-",IF((ROUND(TRUNC(('TRI-2'!AG28   ),2),0))=8,"B+",IF((ROUND(TRUNC(('TRI-2'!AG28 ),2),0))=7,"B-",IF((ROUND(TRUNC(('TRI-2'!AG28  ),2),0))=6,"C+",IF((ROUND(TRUNC(('TRI-2'!AG28  ),2),0))=5,"C-",IF((ROUND(TRUNC(('TRI-2'!AG28  ),2),0))=4,"D+",IF((ROUND(TRUNC(('TRI-2'!AG28 ),2),0))=3,"D-",IF((ROUND(TRUNC(('TRI-2'!AG28 ),2),0))=2,"E+",IF((ROUND(TRUNC(('TRI-2'!AG28  ),2),0))&lt;=1,"E-","")))))))))))</f>
        <v>A+</v>
      </c>
      <c r="AH28" s="51" t="str">
        <f>IF(OR('TRI-2'!AH28 ="",'TRI-2'!AH28&lt;0,'TRI-2'!AH28  &gt;10),"",IF((ROUND(TRUNC(('TRI-2'!AH28  ),2),0))=10,"A+",IF((ROUND(TRUNC(('TRI-2'!AH28  ),2),0))=9,"A-",IF((ROUND(TRUNC(('TRI-2'!AH28   ),2),0))=8,"B+",IF((ROUND(TRUNC(('TRI-2'!AH28 ),2),0))=7,"B-",IF((ROUND(TRUNC(('TRI-2'!AH28  ),2),0))=6,"C+",IF((ROUND(TRUNC(('TRI-2'!AH28  ),2),0))=5,"C-",IF((ROUND(TRUNC(('TRI-2'!AH28  ),2),0))=4,"D+",IF((ROUND(TRUNC(('TRI-2'!AH28 ),2),0))=3,"D-",IF((ROUND(TRUNC(('TRI-2'!AH28 ),2),0))=2,"E+",IF((ROUND(TRUNC(('TRI-2'!AH28  ),2),0))&lt;=1,"E-","")))))))))))</f>
        <v>A+</v>
      </c>
      <c r="AI28" s="51" t="str">
        <f>IF(OR('TRI-2'!AI28 ="",'TRI-2'!AI28&lt;0,'TRI-2'!AI28  &gt;10),"",IF((ROUND(TRUNC(('TRI-2'!AI28  ),2),0))=10,"A+",IF((ROUND(TRUNC(('TRI-2'!AI28  ),2),0))=9,"A-",IF((ROUND(TRUNC(('TRI-2'!AI28   ),2),0))=8,"B+",IF((ROUND(TRUNC(('TRI-2'!AI28 ),2),0))=7,"B-",IF((ROUND(TRUNC(('TRI-2'!AI28  ),2),0))=6,"C+",IF((ROUND(TRUNC(('TRI-2'!AI28  ),2),0))=5,"C-",IF((ROUND(TRUNC(('TRI-2'!AI28  ),2),0))=4,"D+",IF((ROUND(TRUNC(('TRI-2'!AI28 ),2),0))=3,"D-",IF((ROUND(TRUNC(('TRI-2'!AI28 ),2),0))=2,"E+",IF((ROUND(TRUNC(('TRI-2'!AI28  ),2),0))&lt;=1,"E-","")))))))))))</f>
        <v>A+</v>
      </c>
      <c r="AJ28" s="51" t="str">
        <f>IF(OR('TRI-2'!AJ28 ="",'TRI-2'!AJ28&lt;0,'TRI-2'!AJ28  &gt;10),"",IF((ROUND(TRUNC(('TRI-2'!AJ28  ),2),0))=10,"A+",IF((ROUND(TRUNC(('TRI-2'!AJ28  ),2),0))=9,"A-",IF((ROUND(TRUNC(('TRI-2'!AJ28   ),2),0))=8,"B+",IF((ROUND(TRUNC(('TRI-2'!AJ28 ),2),0))=7,"B-",IF((ROUND(TRUNC(('TRI-2'!AJ28  ),2),0))=6,"C+",IF((ROUND(TRUNC(('TRI-2'!AJ28  ),2),0))=5,"C-",IF((ROUND(TRUNC(('TRI-2'!AJ28  ),2),0))=4,"D+",IF((ROUND(TRUNC(('TRI-2'!AJ28 ),2),0))=3,"D-",IF((ROUND(TRUNC(('TRI-2'!AJ28 ),2),0))=2,"E+",IF((ROUND(TRUNC(('TRI-2'!AJ28  ),2),0))&lt;=1,"E-","")))))))))))</f>
        <v>A+</v>
      </c>
      <c r="AK28" s="51" t="str">
        <f>IF(OR('TRI-2'!AK28 ="",'TRI-2'!AK28&lt;0,'TRI-2'!AK28  &gt;10),"",IF((ROUND(TRUNC(('TRI-2'!AK28  ),2),0))=10,"A+",IF((ROUND(TRUNC(('TRI-2'!AK28  ),2),0))=9,"A-",IF((ROUND(TRUNC(('TRI-2'!AK28   ),2),0))=8,"B+",IF((ROUND(TRUNC(('TRI-2'!AK28 ),2),0))=7,"B-",IF((ROUND(TRUNC(('TRI-2'!AK28  ),2),0))=6,"C+",IF((ROUND(TRUNC(('TRI-2'!AK28  ),2),0))=5,"C-",IF((ROUND(TRUNC(('TRI-2'!AK28  ),2),0))=4,"D+",IF((ROUND(TRUNC(('TRI-2'!AK28 ),2),0))=3,"D-",IF((ROUND(TRUNC(('TRI-2'!AK28 ),2),0))=2,"E+",IF((ROUND(TRUNC(('TRI-2'!AK28  ),2),0))&lt;=1,"E-","")))))))))))</f>
        <v>A+</v>
      </c>
      <c r="AL28" s="51" t="str">
        <f>IF(OR('TRI-2'!AL28 ="",'TRI-2'!AL28&lt;0,'TRI-2'!AL28  &gt;10),"",IF((ROUND(TRUNC(('TRI-2'!AL28  ),2),0))=10,"A+",IF((ROUND(TRUNC(('TRI-2'!AL28  ),2),0))=9,"A-",IF((ROUND(TRUNC(('TRI-2'!AL28   ),2),0))=8,"B+",IF((ROUND(TRUNC(('TRI-2'!AL28 ),2),0))=7,"B-",IF((ROUND(TRUNC(('TRI-2'!AL28  ),2),0))=6,"C+",IF((ROUND(TRUNC(('TRI-2'!AL28  ),2),0))=5,"C-",IF((ROUND(TRUNC(('TRI-2'!AL28  ),2),0))=4,"D+",IF((ROUND(TRUNC(('TRI-2'!AL28 ),2),0))=3,"D-",IF((ROUND(TRUNC(('TRI-2'!AL28 ),2),0))=2,"E+",IF((ROUND(TRUNC(('TRI-2'!AL28  ),2),0))&lt;=1,"E-","")))))))))))</f>
        <v>A+</v>
      </c>
      <c r="AM28" s="51" t="str">
        <f>IF(OR('TRI-2'!AM28 ="",'TRI-2'!AM28&lt;0,'TRI-2'!AM28  &gt;10),"",IF((ROUND(TRUNC(('TRI-2'!AM28  ),2),0))=10,"A+",IF((ROUND(TRUNC(('TRI-2'!AM28  ),2),0))=9,"A-",IF((ROUND(TRUNC(('TRI-2'!AM28   ),2),0))=8,"B+",IF((ROUND(TRUNC(('TRI-2'!AM28 ),2),0))=7,"B-",IF((ROUND(TRUNC(('TRI-2'!AM28  ),2),0))=6,"C+",IF((ROUND(TRUNC(('TRI-2'!AM28  ),2),0))=5,"C-",IF((ROUND(TRUNC(('TRI-2'!AM28  ),2),0))=4,"D+",IF((ROUND(TRUNC(('TRI-2'!AM28 ),2),0))=3,"D-",IF((ROUND(TRUNC(('TRI-2'!AM28 ),2),0))=2,"E+",IF((ROUND(TRUNC(('TRI-2'!AM28  ),2),0))&lt;=1,"E-","")))))))))))</f>
        <v>A+</v>
      </c>
      <c r="AN28" s="51" t="str">
        <f>IF(OR('TRI-2'!AN28 ="",'TRI-2'!AN28&lt;0,'TRI-2'!AN28  &gt;10),"",IF((ROUND(TRUNC(('TRI-2'!AN28  ),2),0))=10,"A+",IF((ROUND(TRUNC(('TRI-2'!AN28  ),2),0))=9,"A-",IF((ROUND(TRUNC(('TRI-2'!AN28   ),2),0))=8,"B+",IF((ROUND(TRUNC(('TRI-2'!AN28 ),2),0))=7,"B-",IF((ROUND(TRUNC(('TRI-2'!AN28  ),2),0))=6,"C+",IF((ROUND(TRUNC(('TRI-2'!AN28  ),2),0))=5,"C-",IF((ROUND(TRUNC(('TRI-2'!AN28  ),2),0))=4,"D+",IF((ROUND(TRUNC(('TRI-2'!AN28 ),2),0))=3,"D-",IF((ROUND(TRUNC(('TRI-2'!AN28 ),2),0))=2,"E+",IF((ROUND(TRUNC(('TRI-2'!AN28  ),2),0))&lt;=1,"E-","")))))))))))</f>
        <v>A+</v>
      </c>
      <c r="AO28" s="51" t="str">
        <f>IF(OR('TRI-2'!AO28 ="",'TRI-2'!AO28&lt;0,'TRI-2'!AO28  &gt;10),"",IF((ROUND(TRUNC(('TRI-2'!AO28  ),2),0))=10,"A+",IF((ROUND(TRUNC(('TRI-2'!AO28  ),2),0))=9,"A-",IF((ROUND(TRUNC(('TRI-2'!AO28   ),2),0))=8,"B+",IF((ROUND(TRUNC(('TRI-2'!AO28 ),2),0))=7,"B-",IF((ROUND(TRUNC(('TRI-2'!AO28  ),2),0))=6,"C+",IF((ROUND(TRUNC(('TRI-2'!AO28  ),2),0))=5,"C-",IF((ROUND(TRUNC(('TRI-2'!AO28  ),2),0))=4,"D+",IF((ROUND(TRUNC(('TRI-2'!AO28 ),2),0))=3,"D-",IF((ROUND(TRUNC(('TRI-2'!AO28 ),2),0))=2,"E+",IF((ROUND(TRUNC(('TRI-2'!AO28  ),2),0))&lt;=1,"E-","")))))))))))</f>
        <v>A+</v>
      </c>
      <c r="AP28" s="51" t="str">
        <f>IF(OR('TRI-2'!AP28 ="",'TRI-2'!AP28&lt;0,'TRI-2'!AP28  &gt;10),"",IF((ROUND(TRUNC(('TRI-2'!AP28  ),2),0))=10,"A+",IF((ROUND(TRUNC(('TRI-2'!AP28  ),2),0))=9,"A-",IF((ROUND(TRUNC(('TRI-2'!AP28   ),2),0))=8,"B+",IF((ROUND(TRUNC(('TRI-2'!AP28 ),2),0))=7,"B-",IF((ROUND(TRUNC(('TRI-2'!AP28  ),2),0))=6,"C+",IF((ROUND(TRUNC(('TRI-2'!AP28  ),2),0))=5,"C-",IF((ROUND(TRUNC(('TRI-2'!AP28  ),2),0))=4,"D+",IF((ROUND(TRUNC(('TRI-2'!AP28 ),2),0))=3,"D-",IF((ROUND(TRUNC(('TRI-2'!AP28 ),2),0))=2,"E+",IF((ROUND(TRUNC(('TRI-2'!AP28  ),2),0))&lt;=1,"E-","")))))))))))</f>
        <v>A+</v>
      </c>
      <c r="AQ28" s="51" t="str">
        <f>IF(OR('TRI-2'!AQ28 ="",'TRI-2'!AQ28&lt;0,'TRI-2'!AQ28  &gt;10),"",IF((ROUND(TRUNC(('TRI-2'!AQ28  ),2),0))=10,"A+",IF((ROUND(TRUNC(('TRI-2'!AQ28  ),2),0))=9,"A-",IF((ROUND(TRUNC(('TRI-2'!AQ28   ),2),0))=8,"B+",IF((ROUND(TRUNC(('TRI-2'!AQ28 ),2),0))=7,"B-",IF((ROUND(TRUNC(('TRI-2'!AQ28  ),2),0))=6,"C+",IF((ROUND(TRUNC(('TRI-2'!AQ28  ),2),0))=5,"C-",IF((ROUND(TRUNC(('TRI-2'!AQ28  ),2),0))=4,"D+",IF((ROUND(TRUNC(('TRI-2'!AQ28 ),2),0))=3,"D-",IF((ROUND(TRUNC(('TRI-2'!AQ28 ),2),0))=2,"E+",IF((ROUND(TRUNC(('TRI-2'!AQ28  ),2),0))&lt;=1,"E-","")))))))))))</f>
        <v>A+</v>
      </c>
      <c r="AR28" s="51" t="str">
        <f>IF(OR('TRI-2'!AR28 ="",'TRI-2'!AR28&lt;0,'TRI-2'!AR28  &gt;10),"",IF((ROUND(TRUNC(('TRI-2'!AR28  ),2),0))=10,"A+",IF((ROUND(TRUNC(('TRI-2'!AR28  ),2),0))=9,"A-",IF((ROUND(TRUNC(('TRI-2'!AR28   ),2),0))=8,"B+",IF((ROUND(TRUNC(('TRI-2'!AR28 ),2),0))=7,"B-",IF((ROUND(TRUNC(('TRI-2'!AR28  ),2),0))=6,"C+",IF((ROUND(TRUNC(('TRI-2'!AR28  ),2),0))=5,"C-",IF((ROUND(TRUNC(('TRI-2'!AR28  ),2),0))=4,"D+",IF((ROUND(TRUNC(('TRI-2'!AR28 ),2),0))=3,"D-",IF((ROUND(TRUNC(('TRI-2'!AR28 ),2),0))=2,"E+",IF((ROUND(TRUNC(('TRI-2'!AR28  ),2),0))&lt;=1,"E-","")))))))))))</f>
        <v>A+</v>
      </c>
      <c r="AS28" s="51" t="str">
        <f>IF(OR('TRI-2'!AS28 ="",'TRI-2'!AS28&lt;0,'TRI-2'!AS28  &gt;10),"",IF((ROUND(TRUNC(('TRI-2'!AS28  ),2),0))=10,"A+",IF((ROUND(TRUNC(('TRI-2'!AS28  ),2),0))=9,"A-",IF((ROUND(TRUNC(('TRI-2'!AS28   ),2),0))=8,"B+",IF((ROUND(TRUNC(('TRI-2'!AS28 ),2),0))=7,"B-",IF((ROUND(TRUNC(('TRI-2'!AS28  ),2),0))=6,"C+",IF((ROUND(TRUNC(('TRI-2'!AS28  ),2),0))=5,"C-",IF((ROUND(TRUNC(('TRI-2'!AS28  ),2),0))=4,"D+",IF((ROUND(TRUNC(('TRI-2'!AS28 ),2),0))=3,"D-",IF((ROUND(TRUNC(('TRI-2'!AS28 ),2),0))=2,"E+",IF((ROUND(TRUNC(('TRI-2'!AS28  ),2),0))&lt;=1,"E-","")))))))))))</f>
        <v>A+</v>
      </c>
      <c r="AT28" s="51" t="str">
        <f>IF(OR('TRI-2'!AT28 ="",'TRI-2'!AT28&lt;0,'TRI-2'!AT28  &gt;10),"",IF((ROUND(TRUNC(('TRI-2'!AT28  ),2),0))=10,"A+",IF((ROUND(TRUNC(('TRI-2'!AT28  ),2),0))=9,"A-",IF((ROUND(TRUNC(('TRI-2'!AT28   ),2),0))=8,"B+",IF((ROUND(TRUNC(('TRI-2'!AT28 ),2),0))=7,"B-",IF((ROUND(TRUNC(('TRI-2'!AT28  ),2),0))=6,"C+",IF((ROUND(TRUNC(('TRI-2'!AT28  ),2),0))=5,"C-",IF((ROUND(TRUNC(('TRI-2'!AT28  ),2),0))=4,"D+",IF((ROUND(TRUNC(('TRI-2'!AT28 ),2),0))=3,"D-",IF((ROUND(TRUNC(('TRI-2'!AT28 ),2),0))=2,"E+",IF((ROUND(TRUNC(('TRI-2'!AT28  ),2),0))&lt;=1,"E-","")))))))))))</f>
        <v>A+</v>
      </c>
      <c r="AU28" s="51" t="str">
        <f>IF(OR('TRI-2'!AU28 ="",'TRI-2'!AU28&lt;0,'TRI-2'!AU28  &gt;10),"",IF((ROUND(TRUNC(('TRI-2'!AU28  ),2),0))=10,"A+",IF((ROUND(TRUNC(('TRI-2'!AU28  ),2),0))=9,"A-",IF((ROUND(TRUNC(('TRI-2'!AU28   ),2),0))=8,"B+",IF((ROUND(TRUNC(('TRI-2'!AU28 ),2),0))=7,"B-",IF((ROUND(TRUNC(('TRI-2'!AU28  ),2),0))=6,"C+",IF((ROUND(TRUNC(('TRI-2'!AU28  ),2),0))=5,"C-",IF((ROUND(TRUNC(('TRI-2'!AU28  ),2),0))=4,"D+",IF((ROUND(TRUNC(('TRI-2'!AU28 ),2),0))=3,"D-",IF((ROUND(TRUNC(('TRI-2'!AU28 ),2),0))=2,"E+",IF((ROUND(TRUNC(('TRI-2'!AU28  ),2),0))&lt;=1,"E-","")))))))))))</f>
        <v>A+</v>
      </c>
      <c r="AV28" s="51" t="str">
        <f>IF(OR('TRI-2'!AV28 ="",'TRI-2'!AV28&lt;0,'TRI-2'!AV28  &gt;10),"",IF((ROUND(TRUNC(('TRI-2'!AV28  ),2),0))=10,"A+",IF((ROUND(TRUNC(('TRI-2'!AV28  ),2),0))=9,"A-",IF((ROUND(TRUNC(('TRI-2'!AV28   ),2),0))=8,"B+",IF((ROUND(TRUNC(('TRI-2'!AV28 ),2),0))=7,"B-",IF((ROUND(TRUNC(('TRI-2'!AV28  ),2),0))=6,"C+",IF((ROUND(TRUNC(('TRI-2'!AV28  ),2),0))=5,"C-",IF((ROUND(TRUNC(('TRI-2'!AV28  ),2),0))=4,"D+",IF((ROUND(TRUNC(('TRI-2'!AV28 ),2),0))=3,"D-",IF((ROUND(TRUNC(('TRI-2'!AV28 ),2),0))=2,"E+",IF((ROUND(TRUNC(('TRI-2'!AV28  ),2),0))&lt;=1,"E-","")))))))))))</f>
        <v>A+</v>
      </c>
      <c r="AW28" s="51" t="str">
        <f>IF(OR('TRI-2'!AW28 ="",'TRI-2'!AW28&lt;0,'TRI-2'!AW28  &gt;10),"",IF((ROUND(TRUNC(('TRI-2'!AW28  ),2),0))=10,"A+",IF((ROUND(TRUNC(('TRI-2'!AW28  ),2),0))=9,"A-",IF((ROUND(TRUNC(('TRI-2'!AW28   ),2),0))=8,"B+",IF((ROUND(TRUNC(('TRI-2'!AW28 ),2),0))=7,"B-",IF((ROUND(TRUNC(('TRI-2'!AW28  ),2),0))=6,"C+",IF((ROUND(TRUNC(('TRI-2'!AW28  ),2),0))=5,"C-",IF((ROUND(TRUNC(('TRI-2'!AW28  ),2),0))=4,"D+",IF((ROUND(TRUNC(('TRI-2'!AW28 ),2),0))=3,"D-",IF((ROUND(TRUNC(('TRI-2'!AW28 ),2),0))=2,"E+",IF((ROUND(TRUNC(('TRI-2'!AW28  ),2),0))&lt;=1,"E-","")))))))))))</f>
        <v>A+</v>
      </c>
      <c r="AX28" s="51" t="str">
        <f>IF(OR('TRI-2'!AX28 ="",'TRI-2'!AX28&lt;0,'TRI-2'!AX28  &gt;10),"",IF((ROUND(TRUNC(('TRI-2'!AX28  ),2),0))=10,"A+",IF((ROUND(TRUNC(('TRI-2'!AX28  ),2),0))=9,"A-",IF((ROUND(TRUNC(('TRI-2'!AX28   ),2),0))=8,"B+",IF((ROUND(TRUNC(('TRI-2'!AX28 ),2),0))=7,"B-",IF((ROUND(TRUNC(('TRI-2'!AX28  ),2),0))=6,"C+",IF((ROUND(TRUNC(('TRI-2'!AX28  ),2),0))=5,"C-",IF((ROUND(TRUNC(('TRI-2'!AX28  ),2),0))=4,"D+",IF((ROUND(TRUNC(('TRI-2'!AX28 ),2),0))=3,"D-",IF((ROUND(TRUNC(('TRI-2'!AX28 ),2),0))=2,"E+",IF((ROUND(TRUNC(('TRI-2'!AX28  ),2),0))&lt;=1,"E-","")))))))))))</f>
        <v>A+</v>
      </c>
      <c r="AY28" s="51" t="str">
        <f>IF(OR('TRI-2'!AY28 ="",'TRI-2'!AY28&lt;0,'TRI-2'!AY28  &gt;10),"",IF((ROUND(TRUNC(('TRI-2'!AY28  ),2),0))=10,"A+",IF((ROUND(TRUNC(('TRI-2'!AY28  ),2),0))=9,"A-",IF((ROUND(TRUNC(('TRI-2'!AY28   ),2),0))=8,"B+",IF((ROUND(TRUNC(('TRI-2'!AY28 ),2),0))=7,"B-",IF((ROUND(TRUNC(('TRI-2'!AY28  ),2),0))=6,"C+",IF((ROUND(TRUNC(('TRI-2'!AY28  ),2),0))=5,"C-",IF((ROUND(TRUNC(('TRI-2'!AY28  ),2),0))=4,"D+",IF((ROUND(TRUNC(('TRI-2'!AY28 ),2),0))=3,"D-",IF((ROUND(TRUNC(('TRI-2'!AY28 ),2),0))=2,"E+",IF((ROUND(TRUNC(('TRI-2'!AY28  ),2),0))&lt;=1,"E-","")))))))))))</f>
        <v>A+</v>
      </c>
      <c r="AZ28" s="51" t="str">
        <f>IF(OR('TRI-2'!AZ28 ="",'TRI-2'!AZ28&lt;0,'TRI-2'!AZ28  &gt;10),"",IF((ROUND(TRUNC(('TRI-2'!AZ28  ),2),0))=10,"A+",IF((ROUND(TRUNC(('TRI-2'!AZ28  ),2),0))=9,"A-",IF((ROUND(TRUNC(('TRI-2'!AZ28   ),2),0))=8,"B+",IF((ROUND(TRUNC(('TRI-2'!AZ28 ),2),0))=7,"B-",IF((ROUND(TRUNC(('TRI-2'!AZ28  ),2),0))=6,"C+",IF((ROUND(TRUNC(('TRI-2'!AZ28  ),2),0))=5,"C-",IF((ROUND(TRUNC(('TRI-2'!AZ28  ),2),0))=4,"D+",IF((ROUND(TRUNC(('TRI-2'!AZ28 ),2),0))=3,"D-",IF((ROUND(TRUNC(('TRI-2'!AZ28 ),2),0))=2,"E+",IF((ROUND(TRUNC(('TRI-2'!AZ28  ),2),0))&lt;=1,"E-","")))))))))))</f>
        <v>A+</v>
      </c>
      <c r="BA28" s="51" t="str">
        <f>IF(OR('TRI-2'!BA28 ="",'TRI-2'!BA28&lt;0,'TRI-2'!BA28  &gt;10),"",IF((ROUND(TRUNC(('TRI-2'!BA28  ),2),0))=10,"A+",IF((ROUND(TRUNC(('TRI-2'!BA28  ),2),0))=9,"A-",IF((ROUND(TRUNC(('TRI-2'!BA28   ),2),0))=8,"B+",IF((ROUND(TRUNC(('TRI-2'!BA28 ),2),0))=7,"B-",IF((ROUND(TRUNC(('TRI-2'!BA28  ),2),0))=6,"C+",IF((ROUND(TRUNC(('TRI-2'!BA28  ),2),0))=5,"C-",IF((ROUND(TRUNC(('TRI-2'!BA28  ),2),0))=4,"D+",IF((ROUND(TRUNC(('TRI-2'!BA28 ),2),0))=3,"D-",IF((ROUND(TRUNC(('TRI-2'!BA28 ),2),0))=2,"E+",IF((ROUND(TRUNC(('TRI-2'!BA28  ),2),0))&lt;=1,"E-","")))))))))))</f>
        <v>A+</v>
      </c>
      <c r="BB28" s="51" t="str">
        <f>IF(OR('TRI-2'!BB28 ="",'TRI-2'!BB28&lt;0,'TRI-2'!BB28  &gt;10),"",IF((ROUND(TRUNC(('TRI-2'!BB28  ),2),0))=10,"A+",IF((ROUND(TRUNC(('TRI-2'!BB28  ),2),0))=9,"A-",IF((ROUND(TRUNC(('TRI-2'!BB28   ),2),0))=8,"B+",IF((ROUND(TRUNC(('TRI-2'!BB28 ),2),0))=7,"B-",IF((ROUND(TRUNC(('TRI-2'!BB28  ),2),0))=6,"C+",IF((ROUND(TRUNC(('TRI-2'!BB28  ),2),0))=5,"C-",IF((ROUND(TRUNC(('TRI-2'!BB28  ),2),0))=4,"D+",IF((ROUND(TRUNC(('TRI-2'!BB28 ),2),0))=3,"D-",IF((ROUND(TRUNC(('TRI-2'!BB28 ),2),0))=2,"E+",IF((ROUND(TRUNC(('TRI-2'!BB28  ),2),0))&lt;=1,"E-","")))))))))))</f>
        <v>A+</v>
      </c>
      <c r="BC28" s="51" t="str">
        <f>IF(OR('TRI-2'!BC28 ="",'TRI-2'!BC28&lt;0,'TRI-2'!BC28  &gt;10),"",IF((ROUND(TRUNC(('TRI-2'!BC28  ),2),0))=10,"A+",IF((ROUND(TRUNC(('TRI-2'!BC28  ),2),0))=9,"A-",IF((ROUND(TRUNC(('TRI-2'!BC28   ),2),0))=8,"B+",IF((ROUND(TRUNC(('TRI-2'!BC28 ),2),0))=7,"B-",IF((ROUND(TRUNC(('TRI-2'!BC28  ),2),0))=6,"C+",IF((ROUND(TRUNC(('TRI-2'!BC28  ),2),0))=5,"C-",IF((ROUND(TRUNC(('TRI-2'!BC28  ),2),0))=4,"D+",IF((ROUND(TRUNC(('TRI-2'!BC28 ),2),0))=3,"D-",IF((ROUND(TRUNC(('TRI-2'!BC28 ),2),0))=2,"E+",IF((ROUND(TRUNC(('TRI-2'!BC28  ),2),0))&lt;=1,"E-","")))))))))))</f>
        <v>A+</v>
      </c>
      <c r="BD28" s="51" t="str">
        <f>IF(OR('TRI-2'!BD28 ="",'TRI-2'!BD28&lt;0,'TRI-2'!BD28  &gt;10),"",IF((ROUND(TRUNC(('TRI-2'!BD28  ),2),0))=10,"A+",IF((ROUND(TRUNC(('TRI-2'!BD28  ),2),0))=9,"A-",IF((ROUND(TRUNC(('TRI-2'!BD28   ),2),0))=8,"B+",IF((ROUND(TRUNC(('TRI-2'!BD28 ),2),0))=7,"B-",IF((ROUND(TRUNC(('TRI-2'!BD28  ),2),0))=6,"C+",IF((ROUND(TRUNC(('TRI-2'!BD28  ),2),0))=5,"C-",IF((ROUND(TRUNC(('TRI-2'!BD28  ),2),0))=4,"D+",IF((ROUND(TRUNC(('TRI-2'!BD28 ),2),0))=3,"D-",IF((ROUND(TRUNC(('TRI-2'!BD28 ),2),0))=2,"E+",IF((ROUND(TRUNC(('TRI-2'!BD28  ),2),0))&lt;=1,"E-","")))))))))))</f>
        <v>A+</v>
      </c>
      <c r="BE28" s="51" t="str">
        <f>IF(OR('TRI-2'!BE28 ="",'TRI-2'!BE28&lt;0,'TRI-2'!BE28  &gt;10),"",IF((ROUND(TRUNC(('TRI-2'!BE28  ),2),0))=10,"A+",IF((ROUND(TRUNC(('TRI-2'!BE28  ),2),0))=9,"A-",IF((ROUND(TRUNC(('TRI-2'!BE28   ),2),0))=8,"B+",IF((ROUND(TRUNC(('TRI-2'!BE28 ),2),0))=7,"B-",IF((ROUND(TRUNC(('TRI-2'!BE28  ),2),0))=6,"C+",IF((ROUND(TRUNC(('TRI-2'!BE28  ),2),0))=5,"C-",IF((ROUND(TRUNC(('TRI-2'!BE28  ),2),0))=4,"D+",IF((ROUND(TRUNC(('TRI-2'!BE28 ),2),0))=3,"D-",IF((ROUND(TRUNC(('TRI-2'!BE28 ),2),0))=2,"E+",IF((ROUND(TRUNC(('TRI-2'!BE28  ),2),0))&lt;=1,"E-","")))))))))))</f>
        <v>A+</v>
      </c>
      <c r="BF28" s="51" t="str">
        <f>IF(OR('TRI-2'!BF28 ="",'TRI-2'!BF28&lt;0,'TRI-2'!BF28  &gt;10),"",IF((ROUND(TRUNC(('TRI-2'!BF28  ),2),0))=10,"A+",IF((ROUND(TRUNC(('TRI-2'!BF28  ),2),0))=9,"A-",IF((ROUND(TRUNC(('TRI-2'!BF28   ),2),0))=8,"B+",IF((ROUND(TRUNC(('TRI-2'!BF28 ),2),0))=7,"B-",IF((ROUND(TRUNC(('TRI-2'!BF28  ),2),0))=6,"C+",IF((ROUND(TRUNC(('TRI-2'!BF28  ),2),0))=5,"C-",IF((ROUND(TRUNC(('TRI-2'!BF28  ),2),0))=4,"D+",IF((ROUND(TRUNC(('TRI-2'!BF28 ),2),0))=3,"D-",IF((ROUND(TRUNC(('TRI-2'!BF28 ),2),0))=2,"E+",IF((ROUND(TRUNC(('TRI-2'!BF28  ),2),0))&lt;=1,"E-","")))))))))))</f>
        <v>A+</v>
      </c>
      <c r="BG28" s="51" t="str">
        <f>IF(OR('TRI-2'!BG28 ="",'TRI-2'!BG28&lt;0,'TRI-2'!BG28  &gt;10),"",IF((ROUND(TRUNC(('TRI-2'!BG28  ),2),0))=10,"A+",IF((ROUND(TRUNC(('TRI-2'!BG28  ),2),0))=9,"A-",IF((ROUND(TRUNC(('TRI-2'!BG28   ),2),0))=8,"B+",IF((ROUND(TRUNC(('TRI-2'!BG28 ),2),0))=7,"B-",IF((ROUND(TRUNC(('TRI-2'!BG28  ),2),0))=6,"C+",IF((ROUND(TRUNC(('TRI-2'!BG28  ),2),0))=5,"C-",IF((ROUND(TRUNC(('TRI-2'!BG28  ),2),0))=4,"D+",IF((ROUND(TRUNC(('TRI-2'!BG28 ),2),0))=3,"D-",IF((ROUND(TRUNC(('TRI-2'!BG28 ),2),0))=2,"E+",IF((ROUND(TRUNC(('TRI-2'!BG28  ),2),0))&lt;=1,"E-","")))))))))))</f>
        <v>A+</v>
      </c>
      <c r="BH28" s="51" t="str">
        <f>IF(OR('TRI-2'!BH28 ="",'TRI-2'!BH28&lt;0,'TRI-2'!BH28  &gt;10),"",IF((ROUND(TRUNC(('TRI-2'!BH28  ),2),0))=10,"A+",IF((ROUND(TRUNC(('TRI-2'!BH28  ),2),0))=9,"A-",IF((ROUND(TRUNC(('TRI-2'!BH28   ),2),0))=8,"B+",IF((ROUND(TRUNC(('TRI-2'!BH28 ),2),0))=7,"B-",IF((ROUND(TRUNC(('TRI-2'!BH28  ),2),0))=6,"C+",IF((ROUND(TRUNC(('TRI-2'!BH28  ),2),0))=5,"C-",IF((ROUND(TRUNC(('TRI-2'!BH28  ),2),0))=4,"D+",IF((ROUND(TRUNC(('TRI-2'!BH28 ),2),0))=3,"D-",IF((ROUND(TRUNC(('TRI-2'!BH28 ),2),0))=2,"E+",IF((ROUND(TRUNC(('TRI-2'!BH28  ),2),0))&lt;=1,"E-","")))))))))))</f>
        <v>A+</v>
      </c>
      <c r="BI28" s="51" t="str">
        <f>IF(OR('TRI-2'!BI28 ="",'TRI-2'!BI28&lt;0,'TRI-2'!BI28  &gt;10),"",IF((ROUND(TRUNC(('TRI-2'!BI28  ),2),0))=10,"A+",IF((ROUND(TRUNC(('TRI-2'!BI28  ),2),0))=9,"A-",IF((ROUND(TRUNC(('TRI-2'!BI28   ),2),0))=8,"B+",IF((ROUND(TRUNC(('TRI-2'!BI28 ),2),0))=7,"B-",IF((ROUND(TRUNC(('TRI-2'!BI28  ),2),0))=6,"C+",IF((ROUND(TRUNC(('TRI-2'!BI28  ),2),0))=5,"C-",IF((ROUND(TRUNC(('TRI-2'!BI28  ),2),0))=4,"D+",IF((ROUND(TRUNC(('TRI-2'!BI28 ),2),0))=3,"D-",IF((ROUND(TRUNC(('TRI-2'!BI28 ),2),0))=2,"E+",IF((ROUND(TRUNC(('TRI-2'!BI28  ),2),0))&lt;=1,"E-","")))))))))))</f>
        <v>A+</v>
      </c>
      <c r="BJ28" s="51" t="str">
        <f>IF(OR('TRI-2'!BJ28 ="",'TRI-2'!BJ28&lt;0,'TRI-2'!BJ28  &gt;10),"",IF((ROUND(TRUNC(('TRI-2'!BJ28  ),2),0))=10,"A+",IF((ROUND(TRUNC(('TRI-2'!BJ28  ),2),0))=9,"A-",IF((ROUND(TRUNC(('TRI-2'!BJ28   ),2),0))=8,"B+",IF((ROUND(TRUNC(('TRI-2'!BJ28 ),2),0))=7,"B-",IF((ROUND(TRUNC(('TRI-2'!BJ28  ),2),0))=6,"C+",IF((ROUND(TRUNC(('TRI-2'!BJ28  ),2),0))=5,"C-",IF((ROUND(TRUNC(('TRI-2'!BJ28  ),2),0))=4,"D+",IF((ROUND(TRUNC(('TRI-2'!BJ28 ),2),0))=3,"D-",IF((ROUND(TRUNC(('TRI-2'!BJ28 ),2),0))=2,"E+",IF((ROUND(TRUNC(('TRI-2'!BJ28  ),2),0))&lt;=1,"E-","")))))))))))</f>
        <v>A+</v>
      </c>
      <c r="BK28" s="51" t="str">
        <f>IF(OR('TRI-2'!BK28 ="",'TRI-2'!BK28&lt;0,'TRI-2'!BK28  &gt;10),"",IF((ROUND(TRUNC(('TRI-2'!BK28  ),2),0))=10,"A+",IF((ROUND(TRUNC(('TRI-2'!BK28  ),2),0))=9,"A-",IF((ROUND(TRUNC(('TRI-2'!BK28   ),2),0))=8,"B+",IF((ROUND(TRUNC(('TRI-2'!BK28 ),2),0))=7,"B-",IF((ROUND(TRUNC(('TRI-2'!BK28  ),2),0))=6,"C+",IF((ROUND(TRUNC(('TRI-2'!BK28  ),2),0))=5,"C-",IF((ROUND(TRUNC(('TRI-2'!BK28  ),2),0))=4,"D+",IF((ROUND(TRUNC(('TRI-2'!BK28 ),2),0))=3,"D-",IF((ROUND(TRUNC(('TRI-2'!BK28 ),2),0))=2,"E+",IF((ROUND(TRUNC(('TRI-2'!BK28  ),2),0))&lt;=1,"E-","")))))))))))</f>
        <v>A+</v>
      </c>
      <c r="BL28" s="51" t="str">
        <f>IF(OR('TRI-2'!BL28 ="",'TRI-2'!BL28&lt;0,'TRI-2'!BL28  &gt;10),"",IF((ROUND(TRUNC(('TRI-2'!BL28  ),2),0))=10,"A+",IF((ROUND(TRUNC(('TRI-2'!BL28  ),2),0))=9,"A-",IF((ROUND(TRUNC(('TRI-2'!BL28   ),2),0))=8,"B+",IF((ROUND(TRUNC(('TRI-2'!BL28 ),2),0))=7,"B-",IF((ROUND(TRUNC(('TRI-2'!BL28  ),2),0))=6,"C+",IF((ROUND(TRUNC(('TRI-2'!BL28  ),2),0))=5,"C-",IF((ROUND(TRUNC(('TRI-2'!BL28  ),2),0))=4,"D+",IF((ROUND(TRUNC(('TRI-2'!BL28 ),2),0))=3,"D-",IF((ROUND(TRUNC(('TRI-2'!BL28 ),2),0))=2,"E+",IF((ROUND(TRUNC(('TRI-2'!BL28  ),2),0))&lt;=1,"E-","")))))))))))</f>
        <v>A+</v>
      </c>
      <c r="BM28" s="51" t="str">
        <f>IF(OR('TRI-2'!BM28 ="",'TRI-2'!BM28&lt;0,'TRI-2'!BM28  &gt;10),"",IF((ROUND(TRUNC(('TRI-2'!BM28  ),2),0))=10,"A+",IF((ROUND(TRUNC(('TRI-2'!BM28  ),2),0))=9,"A-",IF((ROUND(TRUNC(('TRI-2'!BM28   ),2),0))=8,"B+",IF((ROUND(TRUNC(('TRI-2'!BM28 ),2),0))=7,"B-",IF((ROUND(TRUNC(('TRI-2'!BM28  ),2),0))=6,"C+",IF((ROUND(TRUNC(('TRI-2'!BM28  ),2),0))=5,"C-",IF((ROUND(TRUNC(('TRI-2'!BM28  ),2),0))=4,"D+",IF((ROUND(TRUNC(('TRI-2'!BM28 ),2),0))=3,"D-",IF((ROUND(TRUNC(('TRI-2'!BM28 ),2),0))=2,"E+",IF((ROUND(TRUNC(('TRI-2'!BM28  ),2),0))&lt;=1,"E-","")))))))))))</f>
        <v>A+</v>
      </c>
      <c r="BN28" s="51" t="str">
        <f>IF(OR('TRI-2'!BN28 ="",'TRI-2'!BN28&lt;0,'TRI-2'!BN28  &gt;10),"",IF((ROUND(TRUNC(('TRI-2'!BN28  ),2),0))=10,"A+",IF((ROUND(TRUNC(('TRI-2'!BN28  ),2),0))=9,"A-",IF((ROUND(TRUNC(('TRI-2'!BN28   ),2),0))=8,"B+",IF((ROUND(TRUNC(('TRI-2'!BN28 ),2),0))=7,"B-",IF((ROUND(TRUNC(('TRI-2'!BN28  ),2),0))=6,"C+",IF((ROUND(TRUNC(('TRI-2'!BN28  ),2),0))=5,"C-",IF((ROUND(TRUNC(('TRI-2'!BN28  ),2),0))=4,"D+",IF((ROUND(TRUNC(('TRI-2'!BN28 ),2),0))=3,"D-",IF((ROUND(TRUNC(('TRI-2'!BN28 ),2),0))=2,"E+",IF((ROUND(TRUNC(('TRI-2'!BN28  ),2),0))&lt;=1,"E-","")))))))))))</f>
        <v>A+</v>
      </c>
      <c r="BO28" s="51" t="str">
        <f>IF(OR('TRI-2'!BO28 ="",'TRI-2'!BO28&lt;0,'TRI-2'!BO28  &gt;10),"",IF((ROUND(TRUNC(('TRI-2'!BO28  ),2),0))=10,"A+",IF((ROUND(TRUNC(('TRI-2'!BO28  ),2),0))=9,"A-",IF((ROUND(TRUNC(('TRI-2'!BO28   ),2),0))=8,"B+",IF((ROUND(TRUNC(('TRI-2'!BO28 ),2),0))=7,"B-",IF((ROUND(TRUNC(('TRI-2'!BO28  ),2),0))=6,"C+",IF((ROUND(TRUNC(('TRI-2'!BO28  ),2),0))=5,"C-",IF((ROUND(TRUNC(('TRI-2'!BO28  ),2),0))=4,"D+",IF((ROUND(TRUNC(('TRI-2'!BO28 ),2),0))=3,"D-",IF((ROUND(TRUNC(('TRI-2'!BO28 ),2),0))=2,"E+",IF((ROUND(TRUNC(('TRI-2'!BO28  ),2),0))&lt;=1,"E-","")))))))))))</f>
        <v>A+</v>
      </c>
      <c r="BP28" s="51" t="str">
        <f>IF(OR('TRI-2'!BP28 ="",'TRI-2'!BP28&lt;0,'TRI-2'!BP28  &gt;10),"",IF((ROUND(TRUNC(('TRI-2'!BP28  ),2),0))=10,"A+",IF((ROUND(TRUNC(('TRI-2'!BP28  ),2),0))=9,"A-",IF((ROUND(TRUNC(('TRI-2'!BP28   ),2),0))=8,"B+",IF((ROUND(TRUNC(('TRI-2'!BP28 ),2),0))=7,"B-",IF((ROUND(TRUNC(('TRI-2'!BP28  ),2),0))=6,"C+",IF((ROUND(TRUNC(('TRI-2'!BP28  ),2),0))=5,"C-",IF((ROUND(TRUNC(('TRI-2'!BP28  ),2),0))=4,"D+",IF((ROUND(TRUNC(('TRI-2'!BP28 ),2),0))=3,"D-",IF((ROUND(TRUNC(('TRI-2'!BP28 ),2),0))=2,"E+",IF((ROUND(TRUNC(('TRI-2'!BP28  ),2),0))&lt;=1,"E-","")))))))))))</f>
        <v>A+</v>
      </c>
      <c r="BQ28" s="51" t="str">
        <f>IF(OR('TRI-2'!BQ28 ="",'TRI-2'!BQ28&lt;0,'TRI-2'!BQ28  &gt;10),"",IF((ROUND(TRUNC(('TRI-2'!BQ28  ),2),0))=10,"A+",IF((ROUND(TRUNC(('TRI-2'!BQ28  ),2),0))=9,"A-",IF((ROUND(TRUNC(('TRI-2'!BQ28   ),2),0))=8,"B+",IF((ROUND(TRUNC(('TRI-2'!BQ28 ),2),0))=7,"B-",IF((ROUND(TRUNC(('TRI-2'!BQ28  ),2),0))=6,"C+",IF((ROUND(TRUNC(('TRI-2'!BQ28  ),2),0))=5,"C-",IF((ROUND(TRUNC(('TRI-2'!BQ28  ),2),0))=4,"D+",IF((ROUND(TRUNC(('TRI-2'!BQ28 ),2),0))=3,"D-",IF((ROUND(TRUNC(('TRI-2'!BQ28 ),2),0))=2,"E+",IF((ROUND(TRUNC(('TRI-2'!BQ28  ),2),0))&lt;=1,"E-","")))))))))))</f>
        <v>A+</v>
      </c>
      <c r="BR28" s="51" t="str">
        <f>IF(OR('TRI-2'!BR28 ="",'TRI-2'!BR28&lt;0,'TRI-2'!BR28  &gt;10),"",IF((ROUND(TRUNC(('TRI-2'!BR28  ),2),0))=10,"A+",IF((ROUND(TRUNC(('TRI-2'!BR28  ),2),0))=9,"A-",IF((ROUND(TRUNC(('TRI-2'!BR28   ),2),0))=8,"B+",IF((ROUND(TRUNC(('TRI-2'!BR28 ),2),0))=7,"B-",IF((ROUND(TRUNC(('TRI-2'!BR28  ),2),0))=6,"C+",IF((ROUND(TRUNC(('TRI-2'!BR28  ),2),0))=5,"C-",IF((ROUND(TRUNC(('TRI-2'!BR28  ),2),0))=4,"D+",IF((ROUND(TRUNC(('TRI-2'!BR28 ),2),0))=3,"D-",IF((ROUND(TRUNC(('TRI-2'!BR28 ),2),0))=2,"E+",IF((ROUND(TRUNC(('TRI-2'!BR28  ),2),0))&lt;=1,"E-","")))))))))))</f>
        <v>A+</v>
      </c>
      <c r="BS28" s="51" t="str">
        <f>IF(OR('TRI-2'!BS28 ="",'TRI-2'!BS28&lt;0,'TRI-2'!BS28  &gt;10),"",IF((ROUND(TRUNC(('TRI-2'!BS28  ),2),0))=10,"A+",IF((ROUND(TRUNC(('TRI-2'!BS28  ),2),0))=9,"A-",IF((ROUND(TRUNC(('TRI-2'!BS28   ),2),0))=8,"B+",IF((ROUND(TRUNC(('TRI-2'!BS28 ),2),0))=7,"B-",IF((ROUND(TRUNC(('TRI-2'!BS28  ),2),0))=6,"C+",IF((ROUND(TRUNC(('TRI-2'!BS28  ),2),0))=5,"C-",IF((ROUND(TRUNC(('TRI-2'!BS28  ),2),0))=4,"D+",IF((ROUND(TRUNC(('TRI-2'!BS28 ),2),0))=3,"D-",IF((ROUND(TRUNC(('TRI-2'!BS28 ),2),0))=2,"E+",IF((ROUND(TRUNC(('TRI-2'!BS28  ),2),0))&lt;=1,"E-","")))))))))))</f>
        <v>A+</v>
      </c>
      <c r="BT28" s="51" t="str">
        <f>IF(OR('TRI-2'!BT28 ="",'TRI-2'!BT28&lt;0,'TRI-2'!BT28  &gt;10),"",IF((ROUND(TRUNC(('TRI-2'!BT28  ),2),0))=10,"A+",IF((ROUND(TRUNC(('TRI-2'!BT28  ),2),0))=9,"A-",IF((ROUND(TRUNC(('TRI-2'!BT28   ),2),0))=8,"B+",IF((ROUND(TRUNC(('TRI-2'!BT28 ),2),0))=7,"B-",IF((ROUND(TRUNC(('TRI-2'!BT28  ),2),0))=6,"C+",IF((ROUND(TRUNC(('TRI-2'!BT28  ),2),0))=5,"C-",IF((ROUND(TRUNC(('TRI-2'!BT28  ),2),0))=4,"D+",IF((ROUND(TRUNC(('TRI-2'!BT28 ),2),0))=3,"D-",IF((ROUND(TRUNC(('TRI-2'!BT28 ),2),0))=2,"E+",IF((ROUND(TRUNC(('TRI-2'!BT28  ),2),0))&lt;=1,"E-","")))))))))))</f>
        <v>A+</v>
      </c>
      <c r="BU28" s="51" t="str">
        <f>IF(OR('TRI-2'!BU28 ="",'TRI-2'!BU28&lt;0,'TRI-2'!BU28  &gt;10),"",IF((ROUND(TRUNC(('TRI-2'!BU28  ),2),0))=10,"A+",IF((ROUND(TRUNC(('TRI-2'!BU28  ),2),0))=9,"A-",IF((ROUND(TRUNC(('TRI-2'!BU28   ),2),0))=8,"B+",IF((ROUND(TRUNC(('TRI-2'!BU28 ),2),0))=7,"B-",IF((ROUND(TRUNC(('TRI-2'!BU28  ),2),0))=6,"C+",IF((ROUND(TRUNC(('TRI-2'!BU28  ),2),0))=5,"C-",IF((ROUND(TRUNC(('TRI-2'!BU28  ),2),0))=4,"D+",IF((ROUND(TRUNC(('TRI-2'!BU28 ),2),0))=3,"D-",IF((ROUND(TRUNC(('TRI-2'!BU28 ),2),0))=2,"E+",IF((ROUND(TRUNC(('TRI-2'!BU28  ),2),0))&lt;=1,"E-","")))))))))))</f>
        <v>A+</v>
      </c>
      <c r="BV28" s="51" t="str">
        <f>IF(OR('TRI-2'!BV28 ="",'TRI-2'!BV28&lt;0,'TRI-2'!BV28  &gt;10),"",IF((ROUND(TRUNC(('TRI-2'!BV28  ),2),0))=10,"A+",IF((ROUND(TRUNC(('TRI-2'!BV28  ),2),0))=9,"A-",IF((ROUND(TRUNC(('TRI-2'!BV28   ),2),0))=8,"B+",IF((ROUND(TRUNC(('TRI-2'!BV28 ),2),0))=7,"B-",IF((ROUND(TRUNC(('TRI-2'!BV28  ),2),0))=6,"C+",IF((ROUND(TRUNC(('TRI-2'!BV28  ),2),0))=5,"C-",IF((ROUND(TRUNC(('TRI-2'!BV28  ),2),0))=4,"D+",IF((ROUND(TRUNC(('TRI-2'!BV28 ),2),0))=3,"D-",IF((ROUND(TRUNC(('TRI-2'!BV28 ),2),0))=2,"E+",IF((ROUND(TRUNC(('TRI-2'!BV28  ),2),0))&lt;=1,"E-","")))))))))))</f>
        <v>A+</v>
      </c>
      <c r="BW28" s="51" t="str">
        <f>IF(OR('TRI-2'!BW28 ="",'TRI-2'!BW28&lt;0,'TRI-2'!BW28  &gt;10),"",IF((ROUND(TRUNC(('TRI-2'!BW28  ),2),0))=10,"A+",IF((ROUND(TRUNC(('TRI-2'!BW28  ),2),0))=9,"A-",IF((ROUND(TRUNC(('TRI-2'!BW28   ),2),0))=8,"B+",IF((ROUND(TRUNC(('TRI-2'!BW28 ),2),0))=7,"B-",IF((ROUND(TRUNC(('TRI-2'!BW28  ),2),0))=6,"C+",IF((ROUND(TRUNC(('TRI-2'!BW28  ),2),0))=5,"C-",IF((ROUND(TRUNC(('TRI-2'!BW28  ),2),0))=4,"D+",IF((ROUND(TRUNC(('TRI-2'!BW28 ),2),0))=3,"D-",IF((ROUND(TRUNC(('TRI-2'!BW28 ),2),0))=2,"E+",IF((ROUND(TRUNC(('TRI-2'!BW28  ),2),0))&lt;=1,"E-","")))))))))))</f>
        <v>A+</v>
      </c>
      <c r="BX28" s="51" t="str">
        <f>IF(OR('TRI-2'!BX28 ="",'TRI-2'!BX28&lt;0,'TRI-2'!BX28  &gt;10),"",IF((ROUND(TRUNC(('TRI-2'!BX28  ),2),0))=10,"A+",IF((ROUND(TRUNC(('TRI-2'!BX28  ),2),0))=9,"A-",IF((ROUND(TRUNC(('TRI-2'!BX28   ),2),0))=8,"B+",IF((ROUND(TRUNC(('TRI-2'!BX28 ),2),0))=7,"B-",IF((ROUND(TRUNC(('TRI-2'!BX28  ),2),0))=6,"C+",IF((ROUND(TRUNC(('TRI-2'!BX28  ),2),0))=5,"C-",IF((ROUND(TRUNC(('TRI-2'!BX28  ),2),0))=4,"D+",IF((ROUND(TRUNC(('TRI-2'!BX28 ),2),0))=3,"D-",IF((ROUND(TRUNC(('TRI-2'!BX28 ),2),0))=2,"E+",IF((ROUND(TRUNC(('TRI-2'!BX28  ),2),0))&lt;=1,"E-","")))))))))))</f>
        <v>A+</v>
      </c>
      <c r="BY28" s="51" t="str">
        <f>IF(OR('TRI-2'!BY28 ="",'TRI-2'!BY28&lt;0,'TRI-2'!BY28  &gt;10),"",IF((ROUND(TRUNC(('TRI-2'!BY28  ),2),0))=10,"A+",IF((ROUND(TRUNC(('TRI-2'!BY28  ),2),0))=9,"A-",IF((ROUND(TRUNC(('TRI-2'!BY28   ),2),0))=8,"B+",IF((ROUND(TRUNC(('TRI-2'!BY28 ),2),0))=7,"B-",IF((ROUND(TRUNC(('TRI-2'!BY28  ),2),0))=6,"C+",IF((ROUND(TRUNC(('TRI-2'!BY28  ),2),0))=5,"C-",IF((ROUND(TRUNC(('TRI-2'!BY28  ),2),0))=4,"D+",IF((ROUND(TRUNC(('TRI-2'!BY28 ),2),0))=3,"D-",IF((ROUND(TRUNC(('TRI-2'!BY28 ),2),0))=2,"E+",IF((ROUND(TRUNC(('TRI-2'!BY28  ),2),0))&lt;=1,"E-","")))))))))))</f>
        <v>A+</v>
      </c>
      <c r="BZ28" s="51" t="str">
        <f>IF(OR('TRI-2'!BZ28 ="",'TRI-2'!BZ28&lt;0,'TRI-2'!BZ28  &gt;10),"",IF((ROUND(TRUNC(('TRI-2'!BZ28  ),2),0))=10,"A+",IF((ROUND(TRUNC(('TRI-2'!BZ28  ),2),0))=9,"A-",IF((ROUND(TRUNC(('TRI-2'!BZ28   ),2),0))=8,"B+",IF((ROUND(TRUNC(('TRI-2'!BZ28 ),2),0))=7,"B-",IF((ROUND(TRUNC(('TRI-2'!BZ28  ),2),0))=6,"C+",IF((ROUND(TRUNC(('TRI-2'!BZ28  ),2),0))=5,"C-",IF((ROUND(TRUNC(('TRI-2'!BZ28  ),2),0))=4,"D+",IF((ROUND(TRUNC(('TRI-2'!BZ28 ),2),0))=3,"D-",IF((ROUND(TRUNC(('TRI-2'!BZ28 ),2),0))=2,"E+",IF((ROUND(TRUNC(('TRI-2'!BZ28  ),2),0))&lt;=1,"E-","")))))))))))</f>
        <v>A+</v>
      </c>
      <c r="CA28" s="51" t="str">
        <f>IF(OR('TRI-2'!CA28 ="",'TRI-2'!CA28&lt;0,'TRI-2'!CA28  &gt;10),"",IF((ROUND(TRUNC(('TRI-2'!CA28  ),2),0))=10,"A+",IF((ROUND(TRUNC(('TRI-2'!CA28  ),2),0))=9,"A-",IF((ROUND(TRUNC(('TRI-2'!CA28   ),2),0))=8,"B+",IF((ROUND(TRUNC(('TRI-2'!CA28 ),2),0))=7,"B-",IF((ROUND(TRUNC(('TRI-2'!CA28  ),2),0))=6,"C+",IF((ROUND(TRUNC(('TRI-2'!CA28  ),2),0))=5,"C-",IF((ROUND(TRUNC(('TRI-2'!CA28  ),2),0))=4,"D+",IF((ROUND(TRUNC(('TRI-2'!CA28 ),2),0))=3,"D-",IF((ROUND(TRUNC(('TRI-2'!CA28 ),2),0))=2,"E+",IF((ROUND(TRUNC(('TRI-2'!CA28  ),2),0))&lt;=1,"E-","")))))))))))</f>
        <v>A+</v>
      </c>
      <c r="CB28" s="51" t="str">
        <f>IF(OR('TRI-2'!CB28 ="",'TRI-2'!CB28&lt;0,'TRI-2'!CB28  &gt;10),"",IF((ROUND(TRUNC(('TRI-2'!CB28  ),2),0))=10,"A+",IF((ROUND(TRUNC(('TRI-2'!CB28  ),2),0))=9,"A-",IF((ROUND(TRUNC(('TRI-2'!CB28   ),2),0))=8,"B+",IF((ROUND(TRUNC(('TRI-2'!CB28 ),2),0))=7,"B-",IF((ROUND(TRUNC(('TRI-2'!CB28  ),2),0))=6,"C+",IF((ROUND(TRUNC(('TRI-2'!CB28  ),2),0))=5,"C-",IF((ROUND(TRUNC(('TRI-2'!CB28  ),2),0))=4,"D+",IF((ROUND(TRUNC(('TRI-2'!CB28 ),2),0))=3,"D-",IF((ROUND(TRUNC(('TRI-2'!CB28 ),2),0))=2,"E+",IF((ROUND(TRUNC(('TRI-2'!CB28  ),2),0))&lt;=1,"E-","")))))))))))</f>
        <v>A+</v>
      </c>
      <c r="CC28" s="51" t="str">
        <f>IF(OR('TRI-2'!CC28 ="",'TRI-2'!CC28&lt;0,'TRI-2'!CC28  &gt;10),"",IF((ROUND(TRUNC(('TRI-2'!CC28  ),2),0))=10,"A+",IF((ROUND(TRUNC(('TRI-2'!CC28  ),2),0))=9,"A-",IF((ROUND(TRUNC(('TRI-2'!CC28   ),2),0))=8,"B+",IF((ROUND(TRUNC(('TRI-2'!CC28 ),2),0))=7,"B-",IF((ROUND(TRUNC(('TRI-2'!CC28  ),2),0))=6,"C+",IF((ROUND(TRUNC(('TRI-2'!CC28  ),2),0))=5,"C-",IF((ROUND(TRUNC(('TRI-2'!CC28  ),2),0))=4,"D+",IF((ROUND(TRUNC(('TRI-2'!CC28 ),2),0))=3,"D-",IF((ROUND(TRUNC(('TRI-2'!CC28 ),2),0))=2,"E+",IF((ROUND(TRUNC(('TRI-2'!CC28  ),2),0))&lt;=1,"E-","")))))))))))</f>
        <v>A+</v>
      </c>
      <c r="CD28" s="51" t="str">
        <f>IF(OR('TRI-2'!CD28 ="",'TRI-2'!CD28&lt;0,'TRI-2'!CD28  &gt;10),"",IF((ROUND(TRUNC(('TRI-2'!CD28  ),2),0))=10,"A+",IF((ROUND(TRUNC(('TRI-2'!CD28  ),2),0))=9,"A-",IF((ROUND(TRUNC(('TRI-2'!CD28   ),2),0))=8,"B+",IF((ROUND(TRUNC(('TRI-2'!CD28 ),2),0))=7,"B-",IF((ROUND(TRUNC(('TRI-2'!CD28  ),2),0))=6,"C+",IF((ROUND(TRUNC(('TRI-2'!CD28  ),2),0))=5,"C-",IF((ROUND(TRUNC(('TRI-2'!CD28  ),2),0))=4,"D+",IF((ROUND(TRUNC(('TRI-2'!CD28 ),2),0))=3,"D-",IF((ROUND(TRUNC(('TRI-2'!CD28 ),2),0))=2,"E+",IF((ROUND(TRUNC(('TRI-2'!CD28  ),2),0))&lt;=1,"E-","")))))))))))</f>
        <v>A+</v>
      </c>
      <c r="CE28" s="51" t="str">
        <f>IF(OR('TRI-2'!CE28 ="",'TRI-2'!CE28&lt;0,'TRI-2'!CE28  &gt;10),"",IF((ROUND(TRUNC(('TRI-2'!CE28  ),2),0))=10,"A+",IF((ROUND(TRUNC(('TRI-2'!CE28  ),2),0))=9,"A-",IF((ROUND(TRUNC(('TRI-2'!CE28   ),2),0))=8,"B+",IF((ROUND(TRUNC(('TRI-2'!CE28 ),2),0))=7,"B-",IF((ROUND(TRUNC(('TRI-2'!CE28  ),2),0))=6,"C+",IF((ROUND(TRUNC(('TRI-2'!CE28  ),2),0))=5,"C-",IF((ROUND(TRUNC(('TRI-2'!CE28  ),2),0))=4,"D+",IF((ROUND(TRUNC(('TRI-2'!CE28 ),2),0))=3,"D-",IF((ROUND(TRUNC(('TRI-2'!CE28 ),2),0))=2,"E+",IF((ROUND(TRUNC(('TRI-2'!CE28  ),2),0))&lt;=1,"E-","")))))))))))</f>
        <v>A+</v>
      </c>
      <c r="CF28" s="51" t="str">
        <f>IF(OR('TRI-2'!CF28 ="",'TRI-2'!CF28&lt;0,'TRI-2'!CF28  &gt;10),"",IF((ROUND(TRUNC(('TRI-2'!CF28  ),2),0))=10,"A+",IF((ROUND(TRUNC(('TRI-2'!CF28  ),2),0))=9,"A-",IF((ROUND(TRUNC(('TRI-2'!CF28   ),2),0))=8,"B+",IF((ROUND(TRUNC(('TRI-2'!CF28 ),2),0))=7,"B-",IF((ROUND(TRUNC(('TRI-2'!CF28  ),2),0))=6,"C+",IF((ROUND(TRUNC(('TRI-2'!CF28  ),2),0))=5,"C-",IF((ROUND(TRUNC(('TRI-2'!CF28  ),2),0))=4,"D+",IF((ROUND(TRUNC(('TRI-2'!CF28 ),2),0))=3,"D-",IF((ROUND(TRUNC(('TRI-2'!CF28 ),2),0))=2,"E+",IF((ROUND(TRUNC(('TRI-2'!CF28  ),2),0))&lt;=1,"E-","")))))))))))</f>
        <v>A+</v>
      </c>
      <c r="CG28" s="51" t="str">
        <f>IF(OR('TRI-2'!CG28 ="",'TRI-2'!CG28&lt;0,'TRI-2'!CG28  &gt;10),"",IF((ROUND(TRUNC(('TRI-2'!CG28  ),2),0))=10,"A+",IF((ROUND(TRUNC(('TRI-2'!CG28  ),2),0))=9,"A-",IF((ROUND(TRUNC(('TRI-2'!CG28   ),2),0))=8,"B+",IF((ROUND(TRUNC(('TRI-2'!CG28 ),2),0))=7,"B-",IF((ROUND(TRUNC(('TRI-2'!CG28  ),2),0))=6,"C+",IF((ROUND(TRUNC(('TRI-2'!CG28  ),2),0))=5,"C-",IF((ROUND(TRUNC(('TRI-2'!CG28  ),2),0))=4,"D+",IF((ROUND(TRUNC(('TRI-2'!CG28 ),2),0))=3,"D-",IF((ROUND(TRUNC(('TRI-2'!CG28 ),2),0))=2,"E+",IF((ROUND(TRUNC(('TRI-2'!CG28  ),2),0))&lt;=1,"E-","")))))))))))</f>
        <v>A+</v>
      </c>
      <c r="CH28" s="51" t="str">
        <f>IF(OR('TRI-2'!CH28 ="",'TRI-2'!CH28&lt;0,'TRI-2'!CH28  &gt;10),"",IF((ROUND(TRUNC(('TRI-2'!CH28  ),2),0))=10,"A+",IF((ROUND(TRUNC(('TRI-2'!CH28  ),2),0))=9,"A-",IF((ROUND(TRUNC(('TRI-2'!CH28   ),2),0))=8,"B+",IF((ROUND(TRUNC(('TRI-2'!CH28 ),2),0))=7,"B-",IF((ROUND(TRUNC(('TRI-2'!CH28  ),2),0))=6,"C+",IF((ROUND(TRUNC(('TRI-2'!CH28  ),2),0))=5,"C-",IF((ROUND(TRUNC(('TRI-2'!CH28  ),2),0))=4,"D+",IF((ROUND(TRUNC(('TRI-2'!CH28 ),2),0))=3,"D-",IF((ROUND(TRUNC(('TRI-2'!CH28 ),2),0))=2,"E+",IF((ROUND(TRUNC(('TRI-2'!CH28  ),2),0))&lt;=1,"E-","")))))))))))</f>
        <v>A+</v>
      </c>
      <c r="CI28" s="51" t="str">
        <f>IF(OR('TRI-2'!CI28 ="",'TRI-2'!CI28&lt;0,'TRI-2'!CI28  &gt;10),"",IF((ROUND(TRUNC(('TRI-2'!CI28  ),2),0))=10,"A+",IF((ROUND(TRUNC(('TRI-2'!CI28  ),2),0))=9,"A-",IF((ROUND(TRUNC(('TRI-2'!CI28   ),2),0))=8,"B+",IF((ROUND(TRUNC(('TRI-2'!CI28 ),2),0))=7,"B-",IF((ROUND(TRUNC(('TRI-2'!CI28  ),2),0))=6,"C+",IF((ROUND(TRUNC(('TRI-2'!CI28  ),2),0))=5,"C-",IF((ROUND(TRUNC(('TRI-2'!CI28  ),2),0))=4,"D+",IF((ROUND(TRUNC(('TRI-2'!CI28 ),2),0))=3,"D-",IF((ROUND(TRUNC(('TRI-2'!CI28 ),2),0))=2,"E+",IF((ROUND(TRUNC(('TRI-2'!CI28  ),2),0))&lt;=1,"E-","")))))))))))</f>
        <v>A+</v>
      </c>
      <c r="CJ28" s="51" t="str">
        <f>IF(OR('TRI-2'!CJ28 ="",'TRI-2'!CJ28&lt;0,'TRI-2'!CJ28  &gt;10),"",IF((ROUND(TRUNC(('TRI-2'!CJ28  ),2),0))=10,"A+",IF((ROUND(TRUNC(('TRI-2'!CJ28  ),2),0))=9,"A-",IF((ROUND(TRUNC(('TRI-2'!CJ28   ),2),0))=8,"B+",IF((ROUND(TRUNC(('TRI-2'!CJ28 ),2),0))=7,"B-",IF((ROUND(TRUNC(('TRI-2'!CJ28  ),2),0))=6,"C+",IF((ROUND(TRUNC(('TRI-2'!CJ28  ),2),0))=5,"C-",IF((ROUND(TRUNC(('TRI-2'!CJ28  ),2),0))=4,"D+",IF((ROUND(TRUNC(('TRI-2'!CJ28 ),2),0))=3,"D-",IF((ROUND(TRUNC(('TRI-2'!CJ28 ),2),0))=2,"E+",IF((ROUND(TRUNC(('TRI-2'!CJ28  ),2),0))&lt;=1,"E-","")))))))))))</f>
        <v>A+</v>
      </c>
      <c r="CK28" s="51" t="str">
        <f>IF(OR('TRI-2'!CK28 ="",'TRI-2'!CK28&lt;0,'TRI-2'!CK28  &gt;10),"",IF((ROUND(TRUNC(('TRI-2'!CK28  ),2),0))=10,"A+",IF((ROUND(TRUNC(('TRI-2'!CK28  ),2),0))=9,"A-",IF((ROUND(TRUNC(('TRI-2'!CK28   ),2),0))=8,"B+",IF((ROUND(TRUNC(('TRI-2'!CK28 ),2),0))=7,"B-",IF((ROUND(TRUNC(('TRI-2'!CK28  ),2),0))=6,"C+",IF((ROUND(TRUNC(('TRI-2'!CK28  ),2),0))=5,"C-",IF((ROUND(TRUNC(('TRI-2'!CK28  ),2),0))=4,"D+",IF((ROUND(TRUNC(('TRI-2'!CK28 ),2),0))=3,"D-",IF((ROUND(TRUNC(('TRI-2'!CK28 ),2),0))=2,"E+",IF((ROUND(TRUNC(('TRI-2'!CK28  ),2),0))&lt;=1,"E-","")))))))))))</f>
        <v>A+</v>
      </c>
      <c r="CL28" s="51" t="str">
        <f>IF(OR('TRI-2'!CL28 ="",'TRI-2'!CL28&lt;0,'TRI-2'!CL28  &gt;10),"",IF((ROUND(TRUNC(('TRI-2'!CL28  ),2),0))=10,"A+",IF((ROUND(TRUNC(('TRI-2'!CL28  ),2),0))=9,"A-",IF((ROUND(TRUNC(('TRI-2'!CL28   ),2),0))=8,"B+",IF((ROUND(TRUNC(('TRI-2'!CL28 ),2),0))=7,"B-",IF((ROUND(TRUNC(('TRI-2'!CL28  ),2),0))=6,"C+",IF((ROUND(TRUNC(('TRI-2'!CL28  ),2),0))=5,"C-",IF((ROUND(TRUNC(('TRI-2'!CL28  ),2),0))=4,"D+",IF((ROUND(TRUNC(('TRI-2'!CL28 ),2),0))=3,"D-",IF((ROUND(TRUNC(('TRI-2'!CL28 ),2),0))=2,"E+",IF((ROUND(TRUNC(('TRI-2'!CL28  ),2),0))&lt;=1,"E-","")))))))))))</f>
        <v>A+</v>
      </c>
      <c r="CM28" s="51" t="str">
        <f>IF(OR('TRI-2'!CM28 ="",'TRI-2'!CM28&lt;0,'TRI-2'!CM28  &gt;10),"",IF((ROUND(TRUNC(('TRI-2'!CM28  ),2),0))=10,"A+",IF((ROUND(TRUNC(('TRI-2'!CM28  ),2),0))=9,"A-",IF((ROUND(TRUNC(('TRI-2'!CM28   ),2),0))=8,"B+",IF((ROUND(TRUNC(('TRI-2'!CM28 ),2),0))=7,"B-",IF((ROUND(TRUNC(('TRI-2'!CM28  ),2),0))=6,"C+",IF((ROUND(TRUNC(('TRI-2'!CM28  ),2),0))=5,"C-",IF((ROUND(TRUNC(('TRI-2'!CM28  ),2),0))=4,"D+",IF((ROUND(TRUNC(('TRI-2'!CM28 ),2),0))=3,"D-",IF((ROUND(TRUNC(('TRI-2'!CM28 ),2),0))=2,"E+",IF((ROUND(TRUNC(('TRI-2'!CM28  ),2),0))&lt;=1,"E-","")))))))))))</f>
        <v>A+</v>
      </c>
      <c r="CN28" s="51" t="str">
        <f>IF(OR('TRI-2'!CN28 ="",'TRI-2'!CN28&lt;0,'TRI-2'!CN28  &gt;10),"",IF((ROUND(TRUNC(('TRI-2'!CN28  ),2),0))=10,"A+",IF((ROUND(TRUNC(('TRI-2'!CN28  ),2),0))=9,"A-",IF((ROUND(TRUNC(('TRI-2'!CN28   ),2),0))=8,"B+",IF((ROUND(TRUNC(('TRI-2'!CN28 ),2),0))=7,"B-",IF((ROUND(TRUNC(('TRI-2'!CN28  ),2),0))=6,"C+",IF((ROUND(TRUNC(('TRI-2'!CN28  ),2),0))=5,"C-",IF((ROUND(TRUNC(('TRI-2'!CN28  ),2),0))=4,"D+",IF((ROUND(TRUNC(('TRI-2'!CN28 ),2),0))=3,"D-",IF((ROUND(TRUNC(('TRI-2'!CN28 ),2),0))=2,"E+",IF((ROUND(TRUNC(('TRI-2'!CN28  ),2),0))&lt;=1,"E-","")))))))))))</f>
        <v>A+</v>
      </c>
      <c r="CO28" s="51" t="str">
        <f>IF(OR('TRI-2'!CO28 ="",'TRI-2'!CO28&lt;0,'TRI-2'!CO28  &gt;10),"",IF((ROUND(TRUNC(('TRI-2'!CO28  ),2),0))=10,"A+",IF((ROUND(TRUNC(('TRI-2'!CO28  ),2),0))=9,"A-",IF((ROUND(TRUNC(('TRI-2'!CO28   ),2),0))=8,"B+",IF((ROUND(TRUNC(('TRI-2'!CO28 ),2),0))=7,"B-",IF((ROUND(TRUNC(('TRI-2'!CO28  ),2),0))=6,"C+",IF((ROUND(TRUNC(('TRI-2'!CO28  ),2),0))=5,"C-",IF((ROUND(TRUNC(('TRI-2'!CO28  ),2),0))=4,"D+",IF((ROUND(TRUNC(('TRI-2'!CO28 ),2),0))=3,"D-",IF((ROUND(TRUNC(('TRI-2'!CO28 ),2),0))=2,"E+",IF((ROUND(TRUNC(('TRI-2'!CO28  ),2),0))&lt;=1,"E-","")))))))))))</f>
        <v>A+</v>
      </c>
      <c r="CP28" s="51" t="str">
        <f>IF(OR('TRI-2'!CP28 ="",'TRI-2'!CP28&lt;0,'TRI-2'!CP28  &gt;10),"",IF((ROUND(TRUNC(('TRI-2'!CP28  ),2),0))=10,"A+",IF((ROUND(TRUNC(('TRI-2'!CP28  ),2),0))=9,"A-",IF((ROUND(TRUNC(('TRI-2'!CP28   ),2),0))=8,"B+",IF((ROUND(TRUNC(('TRI-2'!CP28 ),2),0))=7,"B-",IF((ROUND(TRUNC(('TRI-2'!CP28  ),2),0))=6,"C+",IF((ROUND(TRUNC(('TRI-2'!CP28  ),2),0))=5,"C-",IF((ROUND(TRUNC(('TRI-2'!CP28  ),2),0))=4,"D+",IF((ROUND(TRUNC(('TRI-2'!CP28 ),2),0))=3,"D-",IF((ROUND(TRUNC(('TRI-2'!CP28 ),2),0))=2,"E+",IF((ROUND(TRUNC(('TRI-2'!CP28  ),2),0))&lt;=1,"E-","")))))))))))</f>
        <v>A+</v>
      </c>
      <c r="CQ28" s="51" t="str">
        <f>IF(OR('TRI-2'!CQ28 ="",'TRI-2'!CQ28&lt;0,'TRI-2'!CQ28  &gt;10),"",IF((ROUND(TRUNC(('TRI-2'!CQ28  ),2),0))=10,"A+",IF((ROUND(TRUNC(('TRI-2'!CQ28  ),2),0))=9,"A-",IF((ROUND(TRUNC(('TRI-2'!CQ28   ),2),0))=8,"B+",IF((ROUND(TRUNC(('TRI-2'!CQ28 ),2),0))=7,"B-",IF((ROUND(TRUNC(('TRI-2'!CQ28  ),2),0))=6,"C+",IF((ROUND(TRUNC(('TRI-2'!CQ28  ),2),0))=5,"C-",IF((ROUND(TRUNC(('TRI-2'!CQ28  ),2),0))=4,"D+",IF((ROUND(TRUNC(('TRI-2'!CQ28 ),2),0))=3,"D-",IF((ROUND(TRUNC(('TRI-2'!CQ28 ),2),0))=2,"E+",IF((ROUND(TRUNC(('TRI-2'!CQ28  ),2),0))&lt;=1,"E-","")))))))))))</f>
        <v>A+</v>
      </c>
      <c r="CR28" s="51" t="str">
        <f>IF(OR('TRI-2'!CR28 ="",'TRI-2'!CR28&lt;0,'TRI-2'!CR28  &gt;10),"",IF((ROUND(TRUNC(('TRI-2'!CR28  ),2),0))=10,"A+",IF((ROUND(TRUNC(('TRI-2'!CR28  ),2),0))=9,"A-",IF((ROUND(TRUNC(('TRI-2'!CR28   ),2),0))=8,"B+",IF((ROUND(TRUNC(('TRI-2'!CR28 ),2),0))=7,"B-",IF((ROUND(TRUNC(('TRI-2'!CR28  ),2),0))=6,"C+",IF((ROUND(TRUNC(('TRI-2'!CR28  ),2),0))=5,"C-",IF((ROUND(TRUNC(('TRI-2'!CR28  ),2),0))=4,"D+",IF((ROUND(TRUNC(('TRI-2'!CR28 ),2),0))=3,"D-",IF((ROUND(TRUNC(('TRI-2'!CR28 ),2),0))=2,"E+",IF((ROUND(TRUNC(('TRI-2'!CR28  ),2),0))&lt;=1,"E-","")))))))))))</f>
        <v>A+</v>
      </c>
      <c r="CS28" s="51" t="str">
        <f>IF(OR('TRI-2'!CS28 ="",'TRI-2'!CS28&lt;0,'TRI-2'!CS28  &gt;10),"",IF((ROUND(TRUNC(('TRI-2'!CS28  ),2),0))=10,"A+",IF((ROUND(TRUNC(('TRI-2'!CS28  ),2),0))=9,"A-",IF((ROUND(TRUNC(('TRI-2'!CS28   ),2),0))=8,"B+",IF((ROUND(TRUNC(('TRI-2'!CS28 ),2),0))=7,"B-",IF((ROUND(TRUNC(('TRI-2'!CS28  ),2),0))=6,"C+",IF((ROUND(TRUNC(('TRI-2'!CS28  ),2),0))=5,"C-",IF((ROUND(TRUNC(('TRI-2'!CS28  ),2),0))=4,"D+",IF((ROUND(TRUNC(('TRI-2'!CS28 ),2),0))=3,"D-",IF((ROUND(TRUNC(('TRI-2'!CS28 ),2),0))=2,"E+",IF((ROUND(TRUNC(('TRI-2'!CS28  ),2),0))&lt;=1,"E-","")))))))))))</f>
        <v>A+</v>
      </c>
      <c r="CT28" s="51" t="str">
        <f>IF(OR('TRI-2'!CT28 ="",'TRI-2'!CT28&lt;0,'TRI-2'!CT28  &gt;10),"",IF((ROUND(TRUNC(('TRI-2'!CT28  ),2),0))=10,"A+",IF((ROUND(TRUNC(('TRI-2'!CT28  ),2),0))=9,"A-",IF((ROUND(TRUNC(('TRI-2'!CT28   ),2),0))=8,"B+",IF((ROUND(TRUNC(('TRI-2'!CT28 ),2),0))=7,"B-",IF((ROUND(TRUNC(('TRI-2'!CT28  ),2),0))=6,"C+",IF((ROUND(TRUNC(('TRI-2'!CT28  ),2),0))=5,"C-",IF((ROUND(TRUNC(('TRI-2'!CT28  ),2),0))=4,"D+",IF((ROUND(TRUNC(('TRI-2'!CT28 ),2),0))=3,"D-",IF((ROUND(TRUNC(('TRI-2'!CT28 ),2),0))=2,"E+",IF((ROUND(TRUNC(('TRI-2'!CT28  ),2),0))&lt;=1,"E-","")))))))))))</f>
        <v>A+</v>
      </c>
      <c r="CU28" s="51" t="str">
        <f>IF(OR('TRI-2'!CU28 ="",'TRI-2'!CU28&lt;0,'TRI-2'!CU28  &gt;10),"",IF((ROUND(TRUNC(('TRI-2'!CU28  ),2),0))=10,"A+",IF((ROUND(TRUNC(('TRI-2'!CU28  ),2),0))=9,"A-",IF((ROUND(TRUNC(('TRI-2'!CU28   ),2),0))=8,"B+",IF((ROUND(TRUNC(('TRI-2'!CU28 ),2),0))=7,"B-",IF((ROUND(TRUNC(('TRI-2'!CU28  ),2),0))=6,"C+",IF((ROUND(TRUNC(('TRI-2'!CU28  ),2),0))=5,"C-",IF((ROUND(TRUNC(('TRI-2'!CU28  ),2),0))=4,"D+",IF((ROUND(TRUNC(('TRI-2'!CU28 ),2),0))=3,"D-",IF((ROUND(TRUNC(('TRI-2'!CU28 ),2),0))=2,"E+",IF((ROUND(TRUNC(('TRI-2'!CU28  ),2),0))&lt;=1,"E-","")))))))))))</f>
        <v>A+</v>
      </c>
      <c r="CV28" s="51" t="str">
        <f>IF(OR('TRI-2'!CV28 ="",'TRI-2'!CV28&lt;0,'TRI-2'!CV28  &gt;10),"",IF((ROUND(TRUNC(('TRI-2'!CV28  ),2),0))=10,"A+",IF((ROUND(TRUNC(('TRI-2'!CV28  ),2),0))=9,"A-",IF((ROUND(TRUNC(('TRI-2'!CV28   ),2),0))=8,"B+",IF((ROUND(TRUNC(('TRI-2'!CV28 ),2),0))=7,"B-",IF((ROUND(TRUNC(('TRI-2'!CV28  ),2),0))=6,"C+",IF((ROUND(TRUNC(('TRI-2'!CV28  ),2),0))=5,"C-",IF((ROUND(TRUNC(('TRI-2'!CV28  ),2),0))=4,"D+",IF((ROUND(TRUNC(('TRI-2'!CV28 ),2),0))=3,"D-",IF((ROUND(TRUNC(('TRI-2'!CV28 ),2),0))=2,"E+",IF((ROUND(TRUNC(('TRI-2'!CV28  ),2),0))&lt;=1,"E-","")))))))))))</f>
        <v>A+</v>
      </c>
      <c r="CW28" s="51" t="str">
        <f>IF(OR('TRI-2'!CW28 ="",'TRI-2'!CW28&lt;0,'TRI-2'!CW28  &gt;10),"",IF((ROUND(TRUNC(('TRI-2'!CW28  ),2),0))=10,"A+",IF((ROUND(TRUNC(('TRI-2'!CW28  ),2),0))=9,"A-",IF((ROUND(TRUNC(('TRI-2'!CW28   ),2),0))=8,"B+",IF((ROUND(TRUNC(('TRI-2'!CW28 ),2),0))=7,"B-",IF((ROUND(TRUNC(('TRI-2'!CW28  ),2),0))=6,"C+",IF((ROUND(TRUNC(('TRI-2'!CW28  ),2),0))=5,"C-",IF((ROUND(TRUNC(('TRI-2'!CW28  ),2),0))=4,"D+",IF((ROUND(TRUNC(('TRI-2'!CW28 ),2),0))=3,"D-",IF((ROUND(TRUNC(('TRI-2'!CW28 ),2),0))=2,"E+",IF((ROUND(TRUNC(('TRI-2'!CW28  ),2),0))&lt;=1,"E-","")))))))))))</f>
        <v>A+</v>
      </c>
      <c r="CX28" s="51" t="str">
        <f>IF(OR('TRI-2'!CX28 ="",'TRI-2'!CX28&lt;0,'TRI-2'!CX28  &gt;10),"",IF((ROUND(TRUNC(('TRI-2'!CX28  ),2),0))=10,"A+",IF((ROUND(TRUNC(('TRI-2'!CX28  ),2),0))=9,"A-",IF((ROUND(TRUNC(('TRI-2'!CX28   ),2),0))=8,"B+",IF((ROUND(TRUNC(('TRI-2'!CX28 ),2),0))=7,"B-",IF((ROUND(TRUNC(('TRI-2'!CX28  ),2),0))=6,"C+",IF((ROUND(TRUNC(('TRI-2'!CX28  ),2),0))=5,"C-",IF((ROUND(TRUNC(('TRI-2'!CX28  ),2),0))=4,"D+",IF((ROUND(TRUNC(('TRI-2'!CX28 ),2),0))=3,"D-",IF((ROUND(TRUNC(('TRI-2'!CX28 ),2),0))=2,"E+",IF((ROUND(TRUNC(('TRI-2'!CX28  ),2),0))&lt;=1,"E-","")))))))))))</f>
        <v>A+</v>
      </c>
      <c r="CY28" s="51" t="str">
        <f>IF(OR('TRI-2'!CY28 ="",'TRI-2'!CY28&lt;0,'TRI-2'!CY28  &gt;10),"",IF((ROUND(TRUNC(('TRI-2'!CY28  ),2),0))=10,"A+",IF((ROUND(TRUNC(('TRI-2'!CY28  ),2),0))=9,"A-",IF((ROUND(TRUNC(('TRI-2'!CY28   ),2),0))=8,"B+",IF((ROUND(TRUNC(('TRI-2'!CY28 ),2),0))=7,"B-",IF((ROUND(TRUNC(('TRI-2'!CY28  ),2),0))=6,"C+",IF((ROUND(TRUNC(('TRI-2'!CY28  ),2),0))=5,"C-",IF((ROUND(TRUNC(('TRI-2'!CY28  ),2),0))=4,"D+",IF((ROUND(TRUNC(('TRI-2'!CY28 ),2),0))=3,"D-",IF((ROUND(TRUNC(('TRI-2'!CY28 ),2),0))=2,"E+",IF((ROUND(TRUNC(('TRI-2'!CY28  ),2),0))&lt;=1,"E-","")))))))))))</f>
        <v>A+</v>
      </c>
      <c r="CZ28" s="51" t="str">
        <f>IF(OR('TRI-2'!CZ28 ="",'TRI-2'!CZ28&lt;0,'TRI-2'!CZ28  &gt;10),"",IF((ROUND(TRUNC(('TRI-2'!CZ28  ),2),0))=10,"A+",IF((ROUND(TRUNC(('TRI-2'!CZ28  ),2),0))=9,"A-",IF((ROUND(TRUNC(('TRI-2'!CZ28   ),2),0))=8,"B+",IF((ROUND(TRUNC(('TRI-2'!CZ28 ),2),0))=7,"B-",IF((ROUND(TRUNC(('TRI-2'!CZ28  ),2),0))=6,"C+",IF((ROUND(TRUNC(('TRI-2'!CZ28  ),2),0))=5,"C-",IF((ROUND(TRUNC(('TRI-2'!CZ28  ),2),0))=4,"D+",IF((ROUND(TRUNC(('TRI-2'!CZ28 ),2),0))=3,"D-",IF((ROUND(TRUNC(('TRI-2'!CZ28 ),2),0))=2,"E+",IF((ROUND(TRUNC(('TRI-2'!CZ28  ),2),0))&lt;=1,"E-","")))))))))))</f>
        <v>A+</v>
      </c>
      <c r="DA28" s="51" t="str">
        <f>IF(OR('TRI-2'!DA28 ="",'TRI-2'!DA28&lt;0,'TRI-2'!DA28  &gt;10),"",IF((ROUND(TRUNC(('TRI-2'!DA28  ),2),0))=10,"A+",IF((ROUND(TRUNC(('TRI-2'!DA28  ),2),0))=9,"A-",IF((ROUND(TRUNC(('TRI-2'!DA28   ),2),0))=8,"B+",IF((ROUND(TRUNC(('TRI-2'!DA28 ),2),0))=7,"B-",IF((ROUND(TRUNC(('TRI-2'!DA28  ),2),0))=6,"C+",IF((ROUND(TRUNC(('TRI-2'!DA28  ),2),0))=5,"C-",IF((ROUND(TRUNC(('TRI-2'!DA28  ),2),0))=4,"D+",IF((ROUND(TRUNC(('TRI-2'!DA28 ),2),0))=3,"D-",IF((ROUND(TRUNC(('TRI-2'!DA28 ),2),0))=2,"E+",IF((ROUND(TRUNC(('TRI-2'!DA28  ),2),0))&lt;=1,"E-","")))))))))))</f>
        <v>A+</v>
      </c>
      <c r="DB28" s="51" t="str">
        <f>IF(OR('TRI-2'!DB28 ="",'TRI-2'!DB28&lt;0,'TRI-2'!DB28  &gt;10),"",IF((ROUND(TRUNC(('TRI-2'!DB28  ),2),0))=10,"A+",IF((ROUND(TRUNC(('TRI-2'!DB28  ),2),0))=9,"A-",IF((ROUND(TRUNC(('TRI-2'!DB28   ),2),0))=8,"B+",IF((ROUND(TRUNC(('TRI-2'!DB28 ),2),0))=7,"B-",IF((ROUND(TRUNC(('TRI-2'!DB28  ),2),0))=6,"C+",IF((ROUND(TRUNC(('TRI-2'!DB28  ),2),0))=5,"C-",IF((ROUND(TRUNC(('TRI-2'!DB28  ),2),0))=4,"D+",IF((ROUND(TRUNC(('TRI-2'!DB28 ),2),0))=3,"D-",IF((ROUND(TRUNC(('TRI-2'!DB28 ),2),0))=2,"E+",IF((ROUND(TRUNC(('TRI-2'!DB28  ),2),0))&lt;=1,"E-","")))))))))))</f>
        <v>A+</v>
      </c>
      <c r="DC28" s="51" t="str">
        <f>IF(OR('TRI-2'!DC28 ="",'TRI-2'!DC28&lt;0,'TRI-2'!DC28  &gt;10),"",IF((ROUND(TRUNC(('TRI-2'!DC28  ),2),0))=10,"A+",IF((ROUND(TRUNC(('TRI-2'!DC28  ),2),0))=9,"A-",IF((ROUND(TRUNC(('TRI-2'!DC28   ),2),0))=8,"B+",IF((ROUND(TRUNC(('TRI-2'!DC28 ),2),0))=7,"B-",IF((ROUND(TRUNC(('TRI-2'!DC28  ),2),0))=6,"C+",IF((ROUND(TRUNC(('TRI-2'!DC28  ),2),0))=5,"C-",IF((ROUND(TRUNC(('TRI-2'!DC28  ),2),0))=4,"D+",IF((ROUND(TRUNC(('TRI-2'!DC28 ),2),0))=3,"D-",IF((ROUND(TRUNC(('TRI-2'!DC28 ),2),0))=2,"E+",IF((ROUND(TRUNC(('TRI-2'!DC28  ),2),0))&lt;=1,"E-","")))))))))))</f>
        <v>A+</v>
      </c>
      <c r="DD28" s="51" t="str">
        <f>IF(OR('TRI-2'!DD28 ="",'TRI-2'!DD28&lt;0,'TRI-2'!DD28  &gt;10),"",IF((ROUND(TRUNC(('TRI-2'!DD28  ),2),0))=10,"A+",IF((ROUND(TRUNC(('TRI-2'!DD28  ),2),0))=9,"A-",IF((ROUND(TRUNC(('TRI-2'!DD28   ),2),0))=8,"B+",IF((ROUND(TRUNC(('TRI-2'!DD28 ),2),0))=7,"B-",IF((ROUND(TRUNC(('TRI-2'!DD28  ),2),0))=6,"C+",IF((ROUND(TRUNC(('TRI-2'!DD28  ),2),0))=5,"C-",IF((ROUND(TRUNC(('TRI-2'!DD28  ),2),0))=4,"D+",IF((ROUND(TRUNC(('TRI-2'!DD28 ),2),0))=3,"D-",IF((ROUND(TRUNC(('TRI-2'!DD28 ),2),0))=2,"E+",IF((ROUND(TRUNC(('TRI-2'!DD28  ),2),0))&lt;=1,"E-","")))))))))))</f>
        <v>A+</v>
      </c>
      <c r="DE28" s="51" t="str">
        <f>IF(OR('TRI-2'!DE28 ="",'TRI-2'!DE28&lt;0,'TRI-2'!DE28  &gt;10),"",IF((ROUND(TRUNC(('TRI-2'!DE28  ),2),0))=10,"A+",IF((ROUND(TRUNC(('TRI-2'!DE28  ),2),0))=9,"A-",IF((ROUND(TRUNC(('TRI-2'!DE28   ),2),0))=8,"B+",IF((ROUND(TRUNC(('TRI-2'!DE28 ),2),0))=7,"B-",IF((ROUND(TRUNC(('TRI-2'!DE28  ),2),0))=6,"C+",IF((ROUND(TRUNC(('TRI-2'!DE28  ),2),0))=5,"C-",IF((ROUND(TRUNC(('TRI-2'!DE28  ),2),0))=4,"D+",IF((ROUND(TRUNC(('TRI-2'!DE28 ),2),0))=3,"D-",IF((ROUND(TRUNC(('TRI-2'!DE28 ),2),0))=2,"E+",IF((ROUND(TRUNC(('TRI-2'!DE28  ),2),0))&lt;=1,"E-","")))))))))))</f>
        <v>A+</v>
      </c>
      <c r="DF28" s="51" t="str">
        <f>IF(OR('TRI-2'!DF28 ="",'TRI-2'!DF28&lt;0,'TRI-2'!DF28  &gt;10),"",IF((ROUND(TRUNC(('TRI-2'!DF28  ),2),0))=10,"A+",IF((ROUND(TRUNC(('TRI-2'!DF28  ),2),0))=9,"A-",IF((ROUND(TRUNC(('TRI-2'!DF28   ),2),0))=8,"B+",IF((ROUND(TRUNC(('TRI-2'!DF28 ),2),0))=7,"B-",IF((ROUND(TRUNC(('TRI-2'!DF28  ),2),0))=6,"C+",IF((ROUND(TRUNC(('TRI-2'!DF28  ),2),0))=5,"C-",IF((ROUND(TRUNC(('TRI-2'!DF28  ),2),0))=4,"D+",IF((ROUND(TRUNC(('TRI-2'!DF28 ),2),0))=3,"D-",IF((ROUND(TRUNC(('TRI-2'!DF28 ),2),0))=2,"E+",IF((ROUND(TRUNC(('TRI-2'!DF28  ),2),0))&lt;=1,"E-","")))))))))))</f>
        <v>A+</v>
      </c>
      <c r="DG28" s="51" t="str">
        <f>IF(OR('TRI-2'!DG28 ="",'TRI-2'!DG28&lt;0,'TRI-2'!DG28  &gt;10),"",IF((ROUND(TRUNC(('TRI-2'!DG28  ),2),0))=10,"A+",IF((ROUND(TRUNC(('TRI-2'!DG28  ),2),0))=9,"A-",IF((ROUND(TRUNC(('TRI-2'!DG28   ),2),0))=8,"B+",IF((ROUND(TRUNC(('TRI-2'!DG28 ),2),0))=7,"B-",IF((ROUND(TRUNC(('TRI-2'!DG28  ),2),0))=6,"C+",IF((ROUND(TRUNC(('TRI-2'!DG28  ),2),0))=5,"C-",IF((ROUND(TRUNC(('TRI-2'!DG28  ),2),0))=4,"D+",IF((ROUND(TRUNC(('TRI-2'!DG28 ),2),0))=3,"D-",IF((ROUND(TRUNC(('TRI-2'!DG28 ),2),0))=2,"E+",IF((ROUND(TRUNC(('TRI-2'!DG28  ),2),0))&lt;=1,"E-","")))))))))))</f>
        <v>A+</v>
      </c>
      <c r="DH28" s="51" t="str">
        <f>IF(OR('TRI-2'!DH28 ="",'TRI-2'!DH28&lt;0,'TRI-2'!DH28  &gt;10),"",IF((ROUND(TRUNC(('TRI-2'!DH28  ),2),0))=10,"A+",IF((ROUND(TRUNC(('TRI-2'!DH28  ),2),0))=9,"A-",IF((ROUND(TRUNC(('TRI-2'!DH28   ),2),0))=8,"B+",IF((ROUND(TRUNC(('TRI-2'!DH28 ),2),0))=7,"B-",IF((ROUND(TRUNC(('TRI-2'!DH28  ),2),0))=6,"C+",IF((ROUND(TRUNC(('TRI-2'!DH28  ),2),0))=5,"C-",IF((ROUND(TRUNC(('TRI-2'!DH28  ),2),0))=4,"D+",IF((ROUND(TRUNC(('TRI-2'!DH28 ),2),0))=3,"D-",IF((ROUND(TRUNC(('TRI-2'!DH28 ),2),0))=2,"E+",IF((ROUND(TRUNC(('TRI-2'!DH28  ),2),0))&lt;=1,"E-","")))))))))))</f>
        <v>A+</v>
      </c>
      <c r="DI28" s="51" t="str">
        <f>IF(OR('TRI-2'!DI28 ="",'TRI-2'!DI28&lt;0,'TRI-2'!DI28  &gt;10),"",IF((ROUND(TRUNC(('TRI-2'!DI28  ),2),0))=10,"A+",IF((ROUND(TRUNC(('TRI-2'!DI28  ),2),0))=9,"A-",IF((ROUND(TRUNC(('TRI-2'!DI28   ),2),0))=8,"B+",IF((ROUND(TRUNC(('TRI-2'!DI28 ),2),0))=7,"B-",IF((ROUND(TRUNC(('TRI-2'!DI28  ),2),0))=6,"C+",IF((ROUND(TRUNC(('TRI-2'!DI28  ),2),0))=5,"C-",IF((ROUND(TRUNC(('TRI-2'!DI28  ),2),0))=4,"D+",IF((ROUND(TRUNC(('TRI-2'!DI28 ),2),0))=3,"D-",IF((ROUND(TRUNC(('TRI-2'!DI28 ),2),0))=2,"E+",IF((ROUND(TRUNC(('TRI-2'!DI28  ),2),0))&lt;=1,"E-","")))))))))))</f>
        <v>A+</v>
      </c>
      <c r="DJ28" s="51" t="str">
        <f>IF(OR('TRI-2'!DJ28 ="",'TRI-2'!DJ28&lt;0,'TRI-2'!DJ28  &gt;10),"",IF((ROUND(TRUNC(('TRI-2'!DJ28  ),2),0))=10,"A+",IF((ROUND(TRUNC(('TRI-2'!DJ28  ),2),0))=9,"A-",IF((ROUND(TRUNC(('TRI-2'!DJ28   ),2),0))=8,"B+",IF((ROUND(TRUNC(('TRI-2'!DJ28 ),2),0))=7,"B-",IF((ROUND(TRUNC(('TRI-2'!DJ28  ),2),0))=6,"C+",IF((ROUND(TRUNC(('TRI-2'!DJ28  ),2),0))=5,"C-",IF((ROUND(TRUNC(('TRI-2'!DJ28  ),2),0))=4,"D+",IF((ROUND(TRUNC(('TRI-2'!DJ28 ),2),0))=3,"D-",IF((ROUND(TRUNC(('TRI-2'!DJ28 ),2),0))=2,"E+",IF((ROUND(TRUNC(('TRI-2'!DJ28  ),2),0))&lt;=1,"E-","")))))))))))</f>
        <v>A+</v>
      </c>
      <c r="DK28" s="51" t="str">
        <f>IF(OR('TRI-2'!DK28 ="",'TRI-2'!DK28&lt;0,'TRI-2'!DK28  &gt;10),"",IF((ROUND(TRUNC(('TRI-2'!DK28  ),2),0))=10,"A+",IF((ROUND(TRUNC(('TRI-2'!DK28  ),2),0))=9,"A-",IF((ROUND(TRUNC(('TRI-2'!DK28   ),2),0))=8,"B+",IF((ROUND(TRUNC(('TRI-2'!DK28 ),2),0))=7,"B-",IF((ROUND(TRUNC(('TRI-2'!DK28  ),2),0))=6,"C+",IF((ROUND(TRUNC(('TRI-2'!DK28  ),2),0))=5,"C-",IF((ROUND(TRUNC(('TRI-2'!DK28  ),2),0))=4,"D+",IF((ROUND(TRUNC(('TRI-2'!DK28 ),2),0))=3,"D-",IF((ROUND(TRUNC(('TRI-2'!DK28 ),2),0))=2,"E+",IF((ROUND(TRUNC(('TRI-2'!DK28  ),2),0))&lt;=1,"E-","")))))))))))</f>
        <v>A+</v>
      </c>
      <c r="DL28" s="51" t="str">
        <f>IF(OR('TRI-2'!DL28 ="",'TRI-2'!DL28&lt;0,'TRI-2'!DL28  &gt;10),"",IF((ROUND(TRUNC(('TRI-2'!DL28  ),2),0))=10,"A+",IF((ROUND(TRUNC(('TRI-2'!DL28  ),2),0))=9,"A-",IF((ROUND(TRUNC(('TRI-2'!DL28   ),2),0))=8,"B+",IF((ROUND(TRUNC(('TRI-2'!DL28 ),2),0))=7,"B-",IF((ROUND(TRUNC(('TRI-2'!DL28  ),2),0))=6,"C+",IF((ROUND(TRUNC(('TRI-2'!DL28  ),2),0))=5,"C-",IF((ROUND(TRUNC(('TRI-2'!DL28  ),2),0))=4,"D+",IF((ROUND(TRUNC(('TRI-2'!DL28 ),2),0))=3,"D-",IF((ROUND(TRUNC(('TRI-2'!DL28 ),2),0))=2,"E+",IF((ROUND(TRUNC(('TRI-2'!DL28  ),2),0))&lt;=1,"E-","")))))))))))</f>
        <v>A+</v>
      </c>
      <c r="DM28" s="51" t="str">
        <f>IF(OR('TRI-2'!DM28 ="",'TRI-2'!DM28&lt;0,'TRI-2'!DM28  &gt;10),"",IF((ROUND(TRUNC(('TRI-2'!DM28  ),2),0))=10,"A+",IF((ROUND(TRUNC(('TRI-2'!DM28  ),2),0))=9,"A-",IF((ROUND(TRUNC(('TRI-2'!DM28   ),2),0))=8,"B+",IF((ROUND(TRUNC(('TRI-2'!DM28 ),2),0))=7,"B-",IF((ROUND(TRUNC(('TRI-2'!DM28  ),2),0))=6,"C+",IF((ROUND(TRUNC(('TRI-2'!DM28  ),2),0))=5,"C-",IF((ROUND(TRUNC(('TRI-2'!DM28  ),2),0))=4,"D+",IF((ROUND(TRUNC(('TRI-2'!DM28 ),2),0))=3,"D-",IF((ROUND(TRUNC(('TRI-2'!DM28 ),2),0))=2,"E+",IF((ROUND(TRUNC(('TRI-2'!DM28  ),2),0))&lt;=1,"E-","")))))))))))</f>
        <v>A+</v>
      </c>
      <c r="DN28" s="51" t="str">
        <f>IF(OR('TRI-2'!DN28 ="",'TRI-2'!DN28&lt;0,'TRI-2'!DN28  &gt;10),"",IF((ROUND(TRUNC(('TRI-2'!DN28  ),2),0))=10,"A+",IF((ROUND(TRUNC(('TRI-2'!DN28  ),2),0))=9,"A-",IF((ROUND(TRUNC(('TRI-2'!DN28   ),2),0))=8,"B+",IF((ROUND(TRUNC(('TRI-2'!DN28 ),2),0))=7,"B-",IF((ROUND(TRUNC(('TRI-2'!DN28  ),2),0))=6,"C+",IF((ROUND(TRUNC(('TRI-2'!DN28  ),2),0))=5,"C-",IF((ROUND(TRUNC(('TRI-2'!DN28  ),2),0))=4,"D+",IF((ROUND(TRUNC(('TRI-2'!DN28 ),2),0))=3,"D-",IF((ROUND(TRUNC(('TRI-2'!DN28 ),2),0))=2,"E+",IF((ROUND(TRUNC(('TRI-2'!DN28  ),2),0))&lt;=1,"E-","")))))))))))</f>
        <v>A+</v>
      </c>
      <c r="DO28" s="51" t="str">
        <f>IF(OR('TRI-2'!DO28 ="",'TRI-2'!DO28&lt;0,'TRI-2'!DO28  &gt;10),"",IF((ROUND(TRUNC(('TRI-2'!DO28  ),2),0))=10,"A+",IF((ROUND(TRUNC(('TRI-2'!DO28  ),2),0))=9,"A-",IF((ROUND(TRUNC(('TRI-2'!DO28   ),2),0))=8,"B+",IF((ROUND(TRUNC(('TRI-2'!DO28 ),2),0))=7,"B-",IF((ROUND(TRUNC(('TRI-2'!DO28  ),2),0))=6,"C+",IF((ROUND(TRUNC(('TRI-2'!DO28  ),2),0))=5,"C-",IF((ROUND(TRUNC(('TRI-2'!DO28  ),2),0))=4,"D+",IF((ROUND(TRUNC(('TRI-2'!DO28 ),2),0))=3,"D-",IF((ROUND(TRUNC(('TRI-2'!DO28 ),2),0))=2,"E+",IF((ROUND(TRUNC(('TRI-2'!DO28  ),2),0))&lt;=1,"E-","")))))))))))</f>
        <v>A+</v>
      </c>
      <c r="DP28" s="51" t="str">
        <f>IF(OR('TRI-2'!DP28 ="",'TRI-2'!DP28&lt;0,'TRI-2'!DP28  &gt;10),"",IF((ROUND(TRUNC(('TRI-2'!DP28  ),2),0))=10,"A+",IF((ROUND(TRUNC(('TRI-2'!DP28  ),2),0))=9,"A-",IF((ROUND(TRUNC(('TRI-2'!DP28   ),2),0))=8,"B+",IF((ROUND(TRUNC(('TRI-2'!DP28 ),2),0))=7,"B-",IF((ROUND(TRUNC(('TRI-2'!DP28  ),2),0))=6,"C+",IF((ROUND(TRUNC(('TRI-2'!DP28  ),2),0))=5,"C-",IF((ROUND(TRUNC(('TRI-2'!DP28  ),2),0))=4,"D+",IF((ROUND(TRUNC(('TRI-2'!DP28 ),2),0))=3,"D-",IF((ROUND(TRUNC(('TRI-2'!DP28 ),2),0))=2,"E+",IF((ROUND(TRUNC(('TRI-2'!DP28  ),2),0))&lt;=1,"E-","")))))))))))</f>
        <v>A+</v>
      </c>
      <c r="DQ28" s="51" t="str">
        <f>IF(OR('TRI-2'!DQ28 ="",'TRI-2'!DQ28&lt;0,'TRI-2'!DQ28  &gt;10),"",IF((ROUND(TRUNC(('TRI-2'!DQ28  ),2),0))=10,"A+",IF((ROUND(TRUNC(('TRI-2'!DQ28  ),2),0))=9,"A-",IF((ROUND(TRUNC(('TRI-2'!DQ28   ),2),0))=8,"B+",IF((ROUND(TRUNC(('TRI-2'!DQ28 ),2),0))=7,"B-",IF((ROUND(TRUNC(('TRI-2'!DQ28  ),2),0))=6,"C+",IF((ROUND(TRUNC(('TRI-2'!DQ28  ),2),0))=5,"C-",IF((ROUND(TRUNC(('TRI-2'!DQ28  ),2),0))=4,"D+",IF((ROUND(TRUNC(('TRI-2'!DQ28 ),2),0))=3,"D-",IF((ROUND(TRUNC(('TRI-2'!DQ28 ),2),0))=2,"E+",IF((ROUND(TRUNC(('TRI-2'!DQ28  ),2),0))&lt;=1,"E-","")))))))))))</f>
        <v>A+</v>
      </c>
      <c r="DR28" s="51" t="str">
        <f>IF(OR('TRI-2'!DR28 ="",'TRI-2'!DR28&lt;0,'TRI-2'!DR28  &gt;10),"",IF((ROUND(TRUNC(('TRI-2'!DR28  ),2),0))=10,"A+",IF((ROUND(TRUNC(('TRI-2'!DR28  ),2),0))=9,"A-",IF((ROUND(TRUNC(('TRI-2'!DR28   ),2),0))=8,"B+",IF((ROUND(TRUNC(('TRI-2'!DR28 ),2),0))=7,"B-",IF((ROUND(TRUNC(('TRI-2'!DR28  ),2),0))=6,"C+",IF((ROUND(TRUNC(('TRI-2'!DR28  ),2),0))=5,"C-",IF((ROUND(TRUNC(('TRI-2'!DR28  ),2),0))=4,"D+",IF((ROUND(TRUNC(('TRI-2'!DR28 ),2),0))=3,"D-",IF((ROUND(TRUNC(('TRI-2'!DR28 ),2),0))=2,"E+",IF((ROUND(TRUNC(('TRI-2'!DR28  ),2),0))&lt;=1,"E-","")))))))))))</f>
        <v>A+</v>
      </c>
      <c r="DS28" s="51" t="str">
        <f>IF(OR('TRI-2'!DS28 ="",'TRI-2'!DS28&lt;0,'TRI-2'!DS28  &gt;10),"",IF((ROUND(TRUNC(('TRI-2'!DS28  ),2),0))=10,"A+",IF((ROUND(TRUNC(('TRI-2'!DS28  ),2),0))=9,"A-",IF((ROUND(TRUNC(('TRI-2'!DS28   ),2),0))=8,"B+",IF((ROUND(TRUNC(('TRI-2'!DS28 ),2),0))=7,"B-",IF((ROUND(TRUNC(('TRI-2'!DS28  ),2),0))=6,"C+",IF((ROUND(TRUNC(('TRI-2'!DS28  ),2),0))=5,"C-",IF((ROUND(TRUNC(('TRI-2'!DS28  ),2),0))=4,"D+",IF((ROUND(TRUNC(('TRI-2'!DS28 ),2),0))=3,"D-",IF((ROUND(TRUNC(('TRI-2'!DS28 ),2),0))=2,"E+",IF((ROUND(TRUNC(('TRI-2'!DS28  ),2),0))&lt;=1,"E-","")))))))))))</f>
        <v>A+</v>
      </c>
      <c r="DT28" s="51" t="str">
        <f>IF(OR('TRI-2'!DT28 ="",'TRI-2'!DT28&lt;0,'TRI-2'!DT28  &gt;10),"",IF((ROUND(TRUNC(('TRI-2'!DT28  ),2),0))=10,"A+",IF((ROUND(TRUNC(('TRI-2'!DT28  ),2),0))=9,"A-",IF((ROUND(TRUNC(('TRI-2'!DT28   ),2),0))=8,"B+",IF((ROUND(TRUNC(('TRI-2'!DT28 ),2),0))=7,"B-",IF((ROUND(TRUNC(('TRI-2'!DT28  ),2),0))=6,"C+",IF((ROUND(TRUNC(('TRI-2'!DT28  ),2),0))=5,"C-",IF((ROUND(TRUNC(('TRI-2'!DT28  ),2),0))=4,"D+",IF((ROUND(TRUNC(('TRI-2'!DT28 ),2),0))=3,"D-",IF((ROUND(TRUNC(('TRI-2'!DT28 ),2),0))=2,"E+",IF((ROUND(TRUNC(('TRI-2'!DT28  ),2),0))&lt;=1,"E-","")))))))))))</f>
        <v>A+</v>
      </c>
      <c r="DU28" s="51" t="str">
        <f>IF(OR('TRI-2'!DU28 ="",'TRI-2'!DU28&lt;0,'TRI-2'!DU28  &gt;10),"",IF((ROUND(TRUNC(('TRI-2'!DU28  ),2),0))=10,"A+",IF((ROUND(TRUNC(('TRI-2'!DU28  ),2),0))=9,"A-",IF((ROUND(TRUNC(('TRI-2'!DU28   ),2),0))=8,"B+",IF((ROUND(TRUNC(('TRI-2'!DU28 ),2),0))=7,"B-",IF((ROUND(TRUNC(('TRI-2'!DU28  ),2),0))=6,"C+",IF((ROUND(TRUNC(('TRI-2'!DU28  ),2),0))=5,"C-",IF((ROUND(TRUNC(('TRI-2'!DU28  ),2),0))=4,"D+",IF((ROUND(TRUNC(('TRI-2'!DU28 ),2),0))=3,"D-",IF((ROUND(TRUNC(('TRI-2'!DU28 ),2),0))=2,"E+",IF((ROUND(TRUNC(('TRI-2'!DU28  ),2),0))&lt;=1,"E-","")))))))))))</f>
        <v>A+</v>
      </c>
      <c r="DV28" s="51" t="str">
        <f>IF(OR('TRI-2'!DV28 ="",'TRI-2'!DV28&lt;0,'TRI-2'!DV28  &gt;10),"",IF((ROUND(TRUNC(('TRI-2'!DV28  ),2),0))=10,"A+",IF((ROUND(TRUNC(('TRI-2'!DV28  ),2),0))=9,"A-",IF((ROUND(TRUNC(('TRI-2'!DV28   ),2),0))=8,"B+",IF((ROUND(TRUNC(('TRI-2'!DV28 ),2),0))=7,"B-",IF((ROUND(TRUNC(('TRI-2'!DV28  ),2),0))=6,"C+",IF((ROUND(TRUNC(('TRI-2'!DV28  ),2),0))=5,"C-",IF((ROUND(TRUNC(('TRI-2'!DV28  ),2),0))=4,"D+",IF((ROUND(TRUNC(('TRI-2'!DV28 ),2),0))=3,"D-",IF((ROUND(TRUNC(('TRI-2'!DV28 ),2),0))=2,"E+",IF((ROUND(TRUNC(('TRI-2'!DV28  ),2),0))&lt;=1,"E-","")))))))))))</f>
        <v>A+</v>
      </c>
      <c r="DW28" s="51" t="str">
        <f>IF(OR('TRI-2'!DW28 ="",'TRI-2'!DW28&lt;0,'TRI-2'!DW28  &gt;10),"",IF((ROUND(TRUNC(('TRI-2'!DW28  ),2),0))=10,"A+",IF((ROUND(TRUNC(('TRI-2'!DW28  ),2),0))=9,"A-",IF((ROUND(TRUNC(('TRI-2'!DW28   ),2),0))=8,"B+",IF((ROUND(TRUNC(('TRI-2'!DW28 ),2),0))=7,"B-",IF((ROUND(TRUNC(('TRI-2'!DW28  ),2),0))=6,"C+",IF((ROUND(TRUNC(('TRI-2'!DW28  ),2),0))=5,"C-",IF((ROUND(TRUNC(('TRI-2'!DW28  ),2),0))=4,"D+",IF((ROUND(TRUNC(('TRI-2'!DW28 ),2),0))=3,"D-",IF((ROUND(TRUNC(('TRI-2'!DW28 ),2),0))=2,"E+",IF((ROUND(TRUNC(('TRI-2'!DW28  ),2),0))&lt;=1,"E-","")))))))))))</f>
        <v>A+</v>
      </c>
      <c r="DX28" s="51" t="str">
        <f>IF(OR('TRI-2'!DX28 ="",'TRI-2'!DX28&lt;0,'TRI-2'!DX28  &gt;10),"",IF((ROUND(TRUNC(('TRI-2'!DX28  ),2),0))=10,"A+",IF((ROUND(TRUNC(('TRI-2'!DX28  ),2),0))=9,"A-",IF((ROUND(TRUNC(('TRI-2'!DX28   ),2),0))=8,"B+",IF((ROUND(TRUNC(('TRI-2'!DX28 ),2),0))=7,"B-",IF((ROUND(TRUNC(('TRI-2'!DX28  ),2),0))=6,"C+",IF((ROUND(TRUNC(('TRI-2'!DX28  ),2),0))=5,"C-",IF((ROUND(TRUNC(('TRI-2'!DX28  ),2),0))=4,"D+",IF((ROUND(TRUNC(('TRI-2'!DX28 ),2),0))=3,"D-",IF((ROUND(TRUNC(('TRI-2'!DX28 ),2),0))=2,"E+",IF((ROUND(TRUNC(('TRI-2'!DX28  ),2),0))&lt;=1,"E-","")))))))))))</f>
        <v>A+</v>
      </c>
      <c r="DY28" s="51" t="str">
        <f>IF(OR('TRI-2'!DY28 ="",'TRI-2'!DY28&lt;0,'TRI-2'!DY28  &gt;10),"",IF((ROUND(TRUNC(('TRI-2'!DY28  ),2),0))=10,"A+",IF((ROUND(TRUNC(('TRI-2'!DY28  ),2),0))=9,"A-",IF((ROUND(TRUNC(('TRI-2'!DY28   ),2),0))=8,"B+",IF((ROUND(TRUNC(('TRI-2'!DY28 ),2),0))=7,"B-",IF((ROUND(TRUNC(('TRI-2'!DY28  ),2),0))=6,"C+",IF((ROUND(TRUNC(('TRI-2'!DY28  ),2),0))=5,"C-",IF((ROUND(TRUNC(('TRI-2'!DY28  ),2),0))=4,"D+",IF((ROUND(TRUNC(('TRI-2'!DY28 ),2),0))=3,"D-",IF((ROUND(TRUNC(('TRI-2'!DY28 ),2),0))=2,"E+",IF((ROUND(TRUNC(('TRI-2'!DY28  ),2),0))&lt;=1,"E-","")))))))))))</f>
        <v>A+</v>
      </c>
      <c r="DZ28" s="51" t="str">
        <f>IF(OR('TRI-2'!DZ28 ="",'TRI-2'!DZ28&lt;0,'TRI-2'!DZ28  &gt;10),"",IF((ROUND(TRUNC(('TRI-2'!DZ28  ),2),0))=10,"A+",IF((ROUND(TRUNC(('TRI-2'!DZ28  ),2),0))=9,"A-",IF((ROUND(TRUNC(('TRI-2'!DZ28   ),2),0))=8,"B+",IF((ROUND(TRUNC(('TRI-2'!DZ28 ),2),0))=7,"B-",IF((ROUND(TRUNC(('TRI-2'!DZ28  ),2),0))=6,"C+",IF((ROUND(TRUNC(('TRI-2'!DZ28  ),2),0))=5,"C-",IF((ROUND(TRUNC(('TRI-2'!DZ28  ),2),0))=4,"D+",IF((ROUND(TRUNC(('TRI-2'!DZ28 ),2),0))=3,"D-",IF((ROUND(TRUNC(('TRI-2'!DZ28 ),2),0))=2,"E+",IF((ROUND(TRUNC(('TRI-2'!DZ28  ),2),0))&lt;=1,"E-","")))))))))))</f>
        <v>A+</v>
      </c>
      <c r="EA28" s="51" t="str">
        <f>IF(OR('TRI-2'!EA28 ="",'TRI-2'!EA28&lt;0,'TRI-2'!EA28  &gt;10),"",IF((ROUND(TRUNC(('TRI-2'!EA28  ),2),0))=10,"A+",IF((ROUND(TRUNC(('TRI-2'!EA28  ),2),0))=9,"A-",IF((ROUND(TRUNC(('TRI-2'!EA28   ),2),0))=8,"B+",IF((ROUND(TRUNC(('TRI-2'!EA28 ),2),0))=7,"B-",IF((ROUND(TRUNC(('TRI-2'!EA28  ),2),0))=6,"C+",IF((ROUND(TRUNC(('TRI-2'!EA28  ),2),0))=5,"C-",IF((ROUND(TRUNC(('TRI-2'!EA28  ),2),0))=4,"D+",IF((ROUND(TRUNC(('TRI-2'!EA28 ),2),0))=3,"D-",IF((ROUND(TRUNC(('TRI-2'!EA28 ),2),0))=2,"E+",IF((ROUND(TRUNC(('TRI-2'!EA28  ),2),0))&lt;=1,"E-","")))))))))))</f>
        <v>A+</v>
      </c>
      <c r="EB28" s="51" t="str">
        <f>IF(OR('TRI-2'!EB28 ="",'TRI-2'!EB28&lt;0,'TRI-2'!EB28  &gt;10),"",IF((ROUND(TRUNC(('TRI-2'!EB28  ),2),0))=10,"A+",IF((ROUND(TRUNC(('TRI-2'!EB28  ),2),0))=9,"A-",IF((ROUND(TRUNC(('TRI-2'!EB28   ),2),0))=8,"B+",IF((ROUND(TRUNC(('TRI-2'!EB28 ),2),0))=7,"B-",IF((ROUND(TRUNC(('TRI-2'!EB28  ),2),0))=6,"C+",IF((ROUND(TRUNC(('TRI-2'!EB28  ),2),0))=5,"C-",IF((ROUND(TRUNC(('TRI-2'!EB28  ),2),0))=4,"D+",IF((ROUND(TRUNC(('TRI-2'!EB28 ),2),0))=3,"D-",IF((ROUND(TRUNC(('TRI-2'!EB28 ),2),0))=2,"E+",IF((ROUND(TRUNC(('TRI-2'!EB28  ),2),0))&lt;=1,"E-","")))))))))))</f>
        <v>A+</v>
      </c>
      <c r="EC28" s="51" t="str">
        <f>IF(OR('TRI-2'!EC28 ="",'TRI-2'!EC28&lt;0,'TRI-2'!EC28  &gt;10),"",IF((ROUND(TRUNC(('TRI-2'!EC28  ),2),0))=10,"A+",IF((ROUND(TRUNC(('TRI-2'!EC28  ),2),0))=9,"A-",IF((ROUND(TRUNC(('TRI-2'!EC28   ),2),0))=8,"B+",IF((ROUND(TRUNC(('TRI-2'!EC28 ),2),0))=7,"B-",IF((ROUND(TRUNC(('TRI-2'!EC28  ),2),0))=6,"C+",IF((ROUND(TRUNC(('TRI-2'!EC28  ),2),0))=5,"C-",IF((ROUND(TRUNC(('TRI-2'!EC28  ),2),0))=4,"D+",IF((ROUND(TRUNC(('TRI-2'!EC28 ),2),0))=3,"D-",IF((ROUND(TRUNC(('TRI-2'!EC28 ),2),0))=2,"E+",IF((ROUND(TRUNC(('TRI-2'!EC28  ),2),0))&lt;=1,"E-","")))))))))))</f>
        <v>A+</v>
      </c>
      <c r="ED28" s="51" t="str">
        <f>IF(OR('TRI-2'!ED28 ="",'TRI-2'!ED28&lt;0,'TRI-2'!ED28  &gt;10),"",IF((ROUND(TRUNC(('TRI-2'!ED28  ),2),0))=10,"A+",IF((ROUND(TRUNC(('TRI-2'!ED28  ),2),0))=9,"A-",IF((ROUND(TRUNC(('TRI-2'!ED28   ),2),0))=8,"B+",IF((ROUND(TRUNC(('TRI-2'!ED28 ),2),0))=7,"B-",IF((ROUND(TRUNC(('TRI-2'!ED28  ),2),0))=6,"C+",IF((ROUND(TRUNC(('TRI-2'!ED28  ),2),0))=5,"C-",IF((ROUND(TRUNC(('TRI-2'!ED28  ),2),0))=4,"D+",IF((ROUND(TRUNC(('TRI-2'!ED28 ),2),0))=3,"D-",IF((ROUND(TRUNC(('TRI-2'!ED28 ),2),0))=2,"E+",IF((ROUND(TRUNC(('TRI-2'!ED28  ),2),0))&lt;=1,"E-","")))))))))))</f>
        <v>A+</v>
      </c>
      <c r="EE28" s="51" t="str">
        <f>IF(OR('TRI-2'!EE28 ="",'TRI-2'!EE28&lt;0,'TRI-2'!EE28  &gt;10),"",IF((ROUND(TRUNC(('TRI-2'!EE28  ),2),0))=10,"A+",IF((ROUND(TRUNC(('TRI-2'!EE28  ),2),0))=9,"A-",IF((ROUND(TRUNC(('TRI-2'!EE28   ),2),0))=8,"B+",IF((ROUND(TRUNC(('TRI-2'!EE28 ),2),0))=7,"B-",IF((ROUND(TRUNC(('TRI-2'!EE28  ),2),0))=6,"C+",IF((ROUND(TRUNC(('TRI-2'!EE28  ),2),0))=5,"C-",IF((ROUND(TRUNC(('TRI-2'!EE28  ),2),0))=4,"D+",IF((ROUND(TRUNC(('TRI-2'!EE28 ),2),0))=3,"D-",IF((ROUND(TRUNC(('TRI-2'!EE28 ),2),0))=2,"E+",IF((ROUND(TRUNC(('TRI-2'!EE28  ),2),0))&lt;=1,"E-","")))))))))))</f>
        <v>A+</v>
      </c>
      <c r="EF28" s="51" t="str">
        <f>IF(OR('TRI-2'!EF28 ="",'TRI-2'!EF28&lt;0,'TRI-2'!EF28  &gt;10),"",IF((ROUND(TRUNC(('TRI-2'!EF28  ),2),0))=10,"A+",IF((ROUND(TRUNC(('TRI-2'!EF28  ),2),0))=9,"A-",IF((ROUND(TRUNC(('TRI-2'!EF28   ),2),0))=8,"B+",IF((ROUND(TRUNC(('TRI-2'!EF28 ),2),0))=7,"B-",IF((ROUND(TRUNC(('TRI-2'!EF28  ),2),0))=6,"C+",IF((ROUND(TRUNC(('TRI-2'!EF28  ),2),0))=5,"C-",IF((ROUND(TRUNC(('TRI-2'!EF28  ),2),0))=4,"D+",IF((ROUND(TRUNC(('TRI-2'!EF28 ),2),0))=3,"D-",IF((ROUND(TRUNC(('TRI-2'!EF28 ),2),0))=2,"E+",IF((ROUND(TRUNC(('TRI-2'!EF28  ),2),0))&lt;=1,"E-","")))))))))))</f>
        <v>A+</v>
      </c>
      <c r="EG28" s="51" t="str">
        <f>IF(OR('TRI-2'!EG28 ="",'TRI-2'!EG28&lt;0,'TRI-2'!EG28  &gt;10),"",IF((ROUND(TRUNC(('TRI-2'!EG28  ),2),0))=10,"A+",IF((ROUND(TRUNC(('TRI-2'!EG28  ),2),0))=9,"A-",IF((ROUND(TRUNC(('TRI-2'!EG28   ),2),0))=8,"B+",IF((ROUND(TRUNC(('TRI-2'!EG28 ),2),0))=7,"B-",IF((ROUND(TRUNC(('TRI-2'!EG28  ),2),0))=6,"C+",IF((ROUND(TRUNC(('TRI-2'!EG28  ),2),0))=5,"C-",IF((ROUND(TRUNC(('TRI-2'!EG28  ),2),0))=4,"D+",IF((ROUND(TRUNC(('TRI-2'!EG28 ),2),0))=3,"D-",IF((ROUND(TRUNC(('TRI-2'!EG28 ),2),0))=2,"E+",IF((ROUND(TRUNC(('TRI-2'!EG28  ),2),0))&lt;=1,"E-","")))))))))))</f>
        <v>A+</v>
      </c>
      <c r="EH28" s="51" t="str">
        <f>IF(OR('TRI-2'!EH28 ="",'TRI-2'!EH28&lt;0,'TRI-2'!EH28  &gt;10),"",IF((ROUND(TRUNC(('TRI-2'!EH28  ),2),0))=10,"A+",IF((ROUND(TRUNC(('TRI-2'!EH28  ),2),0))=9,"A-",IF((ROUND(TRUNC(('TRI-2'!EH28   ),2),0))=8,"B+",IF((ROUND(TRUNC(('TRI-2'!EH28 ),2),0))=7,"B-",IF((ROUND(TRUNC(('TRI-2'!EH28  ),2),0))=6,"C+",IF((ROUND(TRUNC(('TRI-2'!EH28  ),2),0))=5,"C-",IF((ROUND(TRUNC(('TRI-2'!EH28  ),2),0))=4,"D+",IF((ROUND(TRUNC(('TRI-2'!EH28 ),2),0))=3,"D-",IF((ROUND(TRUNC(('TRI-2'!EH28 ),2),0))=2,"E+",IF((ROUND(TRUNC(('TRI-2'!EH28  ),2),0))&lt;=1,"E-","")))))))))))</f>
        <v>A+</v>
      </c>
      <c r="EI28" s="51" t="str">
        <f>IF(OR('TRI-2'!EI28 ="",'TRI-2'!EI28&lt;0,'TRI-2'!EI28  &gt;10),"",IF((ROUND(TRUNC(('TRI-2'!EI28  ),2),0))=10,"A+",IF((ROUND(TRUNC(('TRI-2'!EI28  ),2),0))=9,"A-",IF((ROUND(TRUNC(('TRI-2'!EI28   ),2),0))=8,"B+",IF((ROUND(TRUNC(('TRI-2'!EI28 ),2),0))=7,"B-",IF((ROUND(TRUNC(('TRI-2'!EI28  ),2),0))=6,"C+",IF((ROUND(TRUNC(('TRI-2'!EI28  ),2),0))=5,"C-",IF((ROUND(TRUNC(('TRI-2'!EI28  ),2),0))=4,"D+",IF((ROUND(TRUNC(('TRI-2'!EI28 ),2),0))=3,"D-",IF((ROUND(TRUNC(('TRI-2'!EI28 ),2),0))=2,"E+",IF((ROUND(TRUNC(('TRI-2'!EI28  ),2),0))&lt;=1,"E-","")))))))))))</f>
        <v>B+</v>
      </c>
      <c r="EJ28" s="51" t="str">
        <f>IF(OR('TRI-2'!EJ28 ="",'TRI-2'!EJ28&lt;0,'TRI-2'!EJ28  &gt;10),"",IF((ROUND(TRUNC(('TRI-2'!EJ28  ),2),0))=10,"A+",IF((ROUND(TRUNC(('TRI-2'!EJ28  ),2),0))=9,"A-",IF((ROUND(TRUNC(('TRI-2'!EJ28   ),2),0))=8,"B+",IF((ROUND(TRUNC(('TRI-2'!EJ28 ),2),0))=7,"B-",IF((ROUND(TRUNC(('TRI-2'!EJ28  ),2),0))=6,"C+",IF((ROUND(TRUNC(('TRI-2'!EJ28  ),2),0))=5,"C-",IF((ROUND(TRUNC(('TRI-2'!EJ28  ),2),0))=4,"D+",IF((ROUND(TRUNC(('TRI-2'!EJ28 ),2),0))=3,"D-",IF((ROUND(TRUNC(('TRI-2'!EJ28 ),2),0))=2,"E+",IF((ROUND(TRUNC(('TRI-2'!EJ28  ),2),0))&lt;=1,"E-","")))))))))))</f>
        <v>A+</v>
      </c>
      <c r="EK28" s="51" t="str">
        <f>IF(OR('TRI-2'!EK28 ="",'TRI-2'!EK28&lt;0,'TRI-2'!EK28  &gt;10),"",IF((ROUND(TRUNC(('TRI-2'!EK28  ),2),0))=10,"A+",IF((ROUND(TRUNC(('TRI-2'!EK28  ),2),0))=9,"A-",IF((ROUND(TRUNC(('TRI-2'!EK28   ),2),0))=8,"B+",IF((ROUND(TRUNC(('TRI-2'!EK28 ),2),0))=7,"B-",IF((ROUND(TRUNC(('TRI-2'!EK28  ),2),0))=6,"C+",IF((ROUND(TRUNC(('TRI-2'!EK28  ),2),0))=5,"C-",IF((ROUND(TRUNC(('TRI-2'!EK28  ),2),0))=4,"D+",IF((ROUND(TRUNC(('TRI-2'!EK28 ),2),0))=3,"D-",IF((ROUND(TRUNC(('TRI-2'!EK28 ),2),0))=2,"E+",IF((ROUND(TRUNC(('TRI-2'!EK28  ),2),0))&lt;=1,"E-","")))))))))))</f>
        <v>A+</v>
      </c>
      <c r="EL28" s="51" t="str">
        <f>IF(OR('TRI-2'!EL28 ="",'TRI-2'!EL28&lt;0,'TRI-2'!EL28  &gt;10),"",IF((ROUND(TRUNC(('TRI-2'!EL28  ),2),0))=10,"A+",IF((ROUND(TRUNC(('TRI-2'!EL28  ),2),0))=9,"A-",IF((ROUND(TRUNC(('TRI-2'!EL28   ),2),0))=8,"B+",IF((ROUND(TRUNC(('TRI-2'!EL28 ),2),0))=7,"B-",IF((ROUND(TRUNC(('TRI-2'!EL28  ),2),0))=6,"C+",IF((ROUND(TRUNC(('TRI-2'!EL28  ),2),0))=5,"C-",IF((ROUND(TRUNC(('TRI-2'!EL28  ),2),0))=4,"D+",IF((ROUND(TRUNC(('TRI-2'!EL28 ),2),0))=3,"D-",IF((ROUND(TRUNC(('TRI-2'!EL28 ),2),0))=2,"E+",IF((ROUND(TRUNC(('TRI-2'!EL28  ),2),0))&lt;=1,"E-","")))))))))))</f>
        <v>A+</v>
      </c>
      <c r="EM28" s="51" t="str">
        <f>IF(OR('TRI-2'!EM28 ="",'TRI-2'!EM28&lt;0,'TRI-2'!EM28  &gt;10),"",IF((ROUND(TRUNC(('TRI-2'!EM28  ),2),0))=10,"A+",IF((ROUND(TRUNC(('TRI-2'!EM28  ),2),0))=9,"A-",IF((ROUND(TRUNC(('TRI-2'!EM28   ),2),0))=8,"B+",IF((ROUND(TRUNC(('TRI-2'!EM28 ),2),0))=7,"B-",IF((ROUND(TRUNC(('TRI-2'!EM28  ),2),0))=6,"C+",IF((ROUND(TRUNC(('TRI-2'!EM28  ),2),0))=5,"C-",IF((ROUND(TRUNC(('TRI-2'!EM28  ),2),0))=4,"D+",IF((ROUND(TRUNC(('TRI-2'!EM28 ),2),0))=3,"D-",IF((ROUND(TRUNC(('TRI-2'!EM28 ),2),0))=2,"E+",IF((ROUND(TRUNC(('TRI-2'!EM28  ),2),0))&lt;=1,"E-","")))))))))))</f>
        <v>A+</v>
      </c>
      <c r="EN28" s="51" t="str">
        <f>IF(OR('TRI-2'!EN28 ="",'TRI-2'!EN28&lt;0,'TRI-2'!EN28  &gt;10),"",IF((ROUND(TRUNC(('TRI-2'!EN28  ),2),0))=10,"A+",IF((ROUND(TRUNC(('TRI-2'!EN28  ),2),0))=9,"A-",IF((ROUND(TRUNC(('TRI-2'!EN28   ),2),0))=8,"B+",IF((ROUND(TRUNC(('TRI-2'!EN28 ),2),0))=7,"B-",IF((ROUND(TRUNC(('TRI-2'!EN28  ),2),0))=6,"C+",IF((ROUND(TRUNC(('TRI-2'!EN28  ),2),0))=5,"C-",IF((ROUND(TRUNC(('TRI-2'!EN28  ),2),0))=4,"D+",IF((ROUND(TRUNC(('TRI-2'!EN28 ),2),0))=3,"D-",IF((ROUND(TRUNC(('TRI-2'!EN28 ),2),0))=2,"E+",IF((ROUND(TRUNC(('TRI-2'!EN28  ),2),0))&lt;=1,"E-","")))))))))))</f>
        <v>A+</v>
      </c>
      <c r="EO28" s="51" t="str">
        <f>IF(OR('TRI-2'!EO28 ="",'TRI-2'!EO28&lt;0,'TRI-2'!EO28  &gt;10),"",IF((ROUND(TRUNC(('TRI-2'!EO28  ),2),0))=10,"A+",IF((ROUND(TRUNC(('TRI-2'!EO28  ),2),0))=9,"A-",IF((ROUND(TRUNC(('TRI-2'!EO28   ),2),0))=8,"B+",IF((ROUND(TRUNC(('TRI-2'!EO28 ),2),0))=7,"B-",IF((ROUND(TRUNC(('TRI-2'!EO28  ),2),0))=6,"C+",IF((ROUND(TRUNC(('TRI-2'!EO28  ),2),0))=5,"C-",IF((ROUND(TRUNC(('TRI-2'!EO28  ),2),0))=4,"D+",IF((ROUND(TRUNC(('TRI-2'!EO28 ),2),0))=3,"D-",IF((ROUND(TRUNC(('TRI-2'!EO28 ),2),0))=2,"E+",IF((ROUND(TRUNC(('TRI-2'!EO28  ),2),0))&lt;=1,"E-","")))))))))))</f>
        <v>A+</v>
      </c>
      <c r="EP28" s="51" t="str">
        <f>IF(OR('TRI-2'!EP28 ="",'TRI-2'!EP28&lt;0,'TRI-2'!EP28  &gt;10),"",IF((ROUND(TRUNC(('TRI-2'!EP28  ),2),0))=10,"A+",IF((ROUND(TRUNC(('TRI-2'!EP28  ),2),0))=9,"A-",IF((ROUND(TRUNC(('TRI-2'!EP28   ),2),0))=8,"B+",IF((ROUND(TRUNC(('TRI-2'!EP28 ),2),0))=7,"B-",IF((ROUND(TRUNC(('TRI-2'!EP28  ),2),0))=6,"C+",IF((ROUND(TRUNC(('TRI-2'!EP28  ),2),0))=5,"C-",IF((ROUND(TRUNC(('TRI-2'!EP28  ),2),0))=4,"D+",IF((ROUND(TRUNC(('TRI-2'!EP28 ),2),0))=3,"D-",IF((ROUND(TRUNC(('TRI-2'!EP28 ),2),0))=2,"E+",IF((ROUND(TRUNC(('TRI-2'!EP28  ),2),0))&lt;=1,"E-","")))))))))))</f>
        <v>A+</v>
      </c>
      <c r="EQ28" s="51" t="str">
        <f>IF(OR('TRI-2'!EQ28 ="",'TRI-2'!EQ28&lt;0,'TRI-2'!EQ28  &gt;10),"",IF((ROUND(TRUNC(('TRI-2'!EQ28  ),2),0))=10,"A+",IF((ROUND(TRUNC(('TRI-2'!EQ28  ),2),0))=9,"A-",IF((ROUND(TRUNC(('TRI-2'!EQ28   ),2),0))=8,"B+",IF((ROUND(TRUNC(('TRI-2'!EQ28 ),2),0))=7,"B-",IF((ROUND(TRUNC(('TRI-2'!EQ28  ),2),0))=6,"C+",IF((ROUND(TRUNC(('TRI-2'!EQ28  ),2),0))=5,"C-",IF((ROUND(TRUNC(('TRI-2'!EQ28  ),2),0))=4,"D+",IF((ROUND(TRUNC(('TRI-2'!EQ28 ),2),0))=3,"D-",IF((ROUND(TRUNC(('TRI-2'!EQ28 ),2),0))=2,"E+",IF((ROUND(TRUNC(('TRI-2'!EQ28  ),2),0))&lt;=1,"E-","")))))))))))</f>
        <v>A+</v>
      </c>
      <c r="ER28" s="51" t="str">
        <f>IF(OR('TRI-2'!ER28 ="",'TRI-2'!ER28&lt;0,'TRI-2'!ER28  &gt;10),"",IF((ROUND(TRUNC(('TRI-2'!ER28  ),2),0))=10,"A+",IF((ROUND(TRUNC(('TRI-2'!ER28  ),2),0))=9,"A-",IF((ROUND(TRUNC(('TRI-2'!ER28   ),2),0))=8,"B+",IF((ROUND(TRUNC(('TRI-2'!ER28 ),2),0))=7,"B-",IF((ROUND(TRUNC(('TRI-2'!ER28  ),2),0))=6,"C+",IF((ROUND(TRUNC(('TRI-2'!ER28  ),2),0))=5,"C-",IF((ROUND(TRUNC(('TRI-2'!ER28  ),2),0))=4,"D+",IF((ROUND(TRUNC(('TRI-2'!ER28 ),2),0))=3,"D-",IF((ROUND(TRUNC(('TRI-2'!ER28 ),2),0))=2,"E+",IF((ROUND(TRUNC(('TRI-2'!ER28  ),2),0))&lt;=1,"E-","")))))))))))</f>
        <v>A+</v>
      </c>
      <c r="ES28" s="51" t="str">
        <f>IF(OR('TRI-2'!ES28 ="",'TRI-2'!ES28&lt;0,'TRI-2'!ES28  &gt;10),"",IF((ROUND(TRUNC(('TRI-2'!ES28  ),2),0))=10,"A+",IF((ROUND(TRUNC(('TRI-2'!ES28  ),2),0))=9,"A-",IF((ROUND(TRUNC(('TRI-2'!ES28   ),2),0))=8,"B+",IF((ROUND(TRUNC(('TRI-2'!ES28 ),2),0))=7,"B-",IF((ROUND(TRUNC(('TRI-2'!ES28  ),2),0))=6,"C+",IF((ROUND(TRUNC(('TRI-2'!ES28  ),2),0))=5,"C-",IF((ROUND(TRUNC(('TRI-2'!ES28  ),2),0))=4,"D+",IF((ROUND(TRUNC(('TRI-2'!ES28 ),2),0))=3,"D-",IF((ROUND(TRUNC(('TRI-2'!ES28 ),2),0))=2,"E+",IF((ROUND(TRUNC(('TRI-2'!ES28  ),2),0))&lt;=1,"E-","")))))))))))</f>
        <v>A+</v>
      </c>
      <c r="ET28" s="51" t="str">
        <f>IF('TRI-2'!ET28 ="","",'TRI-2'!ET28 )</f>
        <v>S</v>
      </c>
      <c r="EU28" s="51" t="str">
        <f>IF('TRI-2'!EU28 ="","",'TRI-2'!EU28 )</f>
        <v>S</v>
      </c>
      <c r="EV28" s="51" t="str">
        <f>IF('TRI-2'!EV28 ="","",'TRI-2'!EV28 )</f>
        <v>F</v>
      </c>
      <c r="EW28" s="51" t="str">
        <f>IF('TRI-2'!EW28 ="","",'TRI-2'!EW28 )</f>
        <v>S</v>
      </c>
      <c r="EX28" s="51" t="str">
        <f>IF('TRI-2'!EX28 ="","",'TRI-2'!EX28 )</f>
        <v>F</v>
      </c>
      <c r="EY28" s="51" t="str">
        <f>IF('TRI-2'!EY28 ="","",'TRI-2'!EY28 )</f>
        <v>F</v>
      </c>
      <c r="EZ28" s="51" t="str">
        <f>IF('TRI-2'!EZ28 ="","",'TRI-2'!EZ28 )</f>
        <v>F</v>
      </c>
      <c r="FA28" s="51" t="str">
        <f>IF('TRI-2'!FA28 ="","",'TRI-2'!FA28 )</f>
        <v>F</v>
      </c>
      <c r="FB28" s="51" t="str">
        <f>IF('TRI-2'!FB28 ="","",'TRI-2'!FB28 )</f>
        <v>F</v>
      </c>
      <c r="FC28" s="51" t="str">
        <f>IF('TRI-2'!FC28 ="","",'TRI-2'!FC28 )</f>
        <v>B+</v>
      </c>
      <c r="FD28" s="51">
        <f>IF('TRI-2'!FD28 ="","",'TRI-2'!FD28 )</f>
        <v>30</v>
      </c>
      <c r="FE28" s="51" t="str">
        <f>IF('TRI-2'!FE28 ="","",'TRI-2'!FE28 )</f>
        <v>B+</v>
      </c>
      <c r="FF28" s="51" t="str">
        <f>IF('TRI-2'!FF28 ="","",'TRI-2'!FF28 )</f>
        <v/>
      </c>
      <c r="FG28" s="51" t="str">
        <f>IF('TRI-2'!FG28 ="","",'TRI-2'!FG28 )</f>
        <v/>
      </c>
      <c r="FH28" s="51" t="str">
        <f>IF('TRI-2'!FH28 ="","",'TRI-2'!FH28 )</f>
        <v/>
      </c>
    </row>
    <row r="29" spans="1:164 16322:16326" ht="21" customHeight="1">
      <c r="A29" t="s">
        <v>87</v>
      </c>
      <c r="B29" s="53">
        <v>12</v>
      </c>
      <c r="C29" s="272" t="str">
        <f>IF(NOTAS!E32&gt;"",NOTAS!E32,"")</f>
        <v>GOMEZ CELI ELIAM LEVIT</v>
      </c>
      <c r="D29" s="273"/>
      <c r="E29" s="273"/>
      <c r="F29" s="274"/>
      <c r="G29" s="51" t="str">
        <f>IF(OR('TRI-2'!G29 ="",'TRI-2'!G29&lt;0,'TRI-2'!G29  &gt;10),"",IF((ROUND(TRUNC(('TRI-2'!G29  ),2),0))=10,"A+",IF((ROUND(TRUNC(('TRI-2'!G29  ),2),0))=9,"A-",IF((ROUND(TRUNC(('TRI-2'!G29   ),2),0))=8,"B+",IF((ROUND(TRUNC(('TRI-2'!G29 ),2),0))=7,"B-",IF((ROUND(TRUNC(('TRI-2'!G29  ),2),0))=6,"C+",IF((ROUND(TRUNC(('TRI-2'!G29  ),2),0))=5,"C-",IF((ROUND(TRUNC(('TRI-2'!G29  ),2),0))=4,"D+",IF((ROUND(TRUNC(('TRI-2'!G29 ),2),0))=3,"D-",IF((ROUND(TRUNC(('TRI-2'!G29 ),2),0))=2,"E+",IF((ROUND(TRUNC(('TRI-2'!G29  ),2),0))&lt;=1,"E-","")))))))))))</f>
        <v>A+</v>
      </c>
      <c r="H29" s="51" t="str">
        <f>IF(OR('TRI-2'!H29 ="",'TRI-2'!H29&lt;0,'TRI-2'!H29  &gt;10),"",IF((ROUND(TRUNC(('TRI-2'!H29  ),2),0))=10,"A+",IF((ROUND(TRUNC(('TRI-2'!H29  ),2),0))=9,"A-",IF((ROUND(TRUNC(('TRI-2'!H29   ),2),0))=8,"B+",IF((ROUND(TRUNC(('TRI-2'!H29 ),2),0))=7,"B-",IF((ROUND(TRUNC(('TRI-2'!H29  ),2),0))=6,"C+",IF((ROUND(TRUNC(('TRI-2'!H29  ),2),0))=5,"C-",IF((ROUND(TRUNC(('TRI-2'!H29  ),2),0))=4,"D+",IF((ROUND(TRUNC(('TRI-2'!H29 ),2),0))=3,"D-",IF((ROUND(TRUNC(('TRI-2'!H29 ),2),0))=2,"E+",IF((ROUND(TRUNC(('TRI-2'!H29  ),2),0))&lt;=1,"E-","")))))))))))</f>
        <v>A+</v>
      </c>
      <c r="I29" s="51" t="str">
        <f>IF(OR('TRI-2'!I29 ="",'TRI-2'!I29&lt;0,'TRI-2'!I29  &gt;10),"",IF((ROUND(TRUNC(('TRI-2'!I29  ),2),0))=10,"A+",IF((ROUND(TRUNC(('TRI-2'!I29  ),2),0))=9,"A-",IF((ROUND(TRUNC(('TRI-2'!I29   ),2),0))=8,"B+",IF((ROUND(TRUNC(('TRI-2'!I29 ),2),0))=7,"B-",IF((ROUND(TRUNC(('TRI-2'!I29  ),2),0))=6,"C+",IF((ROUND(TRUNC(('TRI-2'!I29  ),2),0))=5,"C-",IF((ROUND(TRUNC(('TRI-2'!I29  ),2),0))=4,"D+",IF((ROUND(TRUNC(('TRI-2'!I29 ),2),0))=3,"D-",IF((ROUND(TRUNC(('TRI-2'!I29 ),2),0))=2,"E+",IF((ROUND(TRUNC(('TRI-2'!I29  ),2),0))&lt;=1,"E-","")))))))))))</f>
        <v>A+</v>
      </c>
      <c r="J29" s="51" t="str">
        <f>IF(OR('TRI-2'!J29 ="",'TRI-2'!J29&lt;0,'TRI-2'!J29  &gt;10),"",IF((ROUND(TRUNC(('TRI-2'!J29  ),2),0))=10,"A+",IF((ROUND(TRUNC(('TRI-2'!J29  ),2),0))=9,"A-",IF((ROUND(TRUNC(('TRI-2'!J29   ),2),0))=8,"B+",IF((ROUND(TRUNC(('TRI-2'!J29 ),2),0))=7,"B-",IF((ROUND(TRUNC(('TRI-2'!J29  ),2),0))=6,"C+",IF((ROUND(TRUNC(('TRI-2'!J29  ),2),0))=5,"C-",IF((ROUND(TRUNC(('TRI-2'!J29  ),2),0))=4,"D+",IF((ROUND(TRUNC(('TRI-2'!J29 ),2),0))=3,"D-",IF((ROUND(TRUNC(('TRI-2'!J29 ),2),0))=2,"E+",IF((ROUND(TRUNC(('TRI-2'!J29  ),2),0))&lt;=1,"E-","")))))))))))</f>
        <v>A+</v>
      </c>
      <c r="K29" s="51" t="str">
        <f>IF(OR('TRI-2'!K29 ="",'TRI-2'!K29&lt;0,'TRI-2'!K29  &gt;10),"",IF((ROUND(TRUNC(('TRI-2'!K29  ),2),0))=10,"A+",IF((ROUND(TRUNC(('TRI-2'!K29  ),2),0))=9,"A-",IF((ROUND(TRUNC(('TRI-2'!K29   ),2),0))=8,"B+",IF((ROUND(TRUNC(('TRI-2'!K29 ),2),0))=7,"B-",IF((ROUND(TRUNC(('TRI-2'!K29  ),2),0))=6,"C+",IF((ROUND(TRUNC(('TRI-2'!K29  ),2),0))=5,"C-",IF((ROUND(TRUNC(('TRI-2'!K29  ),2),0))=4,"D+",IF((ROUND(TRUNC(('TRI-2'!K29 ),2),0))=3,"D-",IF((ROUND(TRUNC(('TRI-2'!K29 ),2),0))=2,"E+",IF((ROUND(TRUNC(('TRI-2'!K29  ),2),0))&lt;=1,"E-","")))))))))))</f>
        <v>A+</v>
      </c>
      <c r="L29" s="51" t="str">
        <f>IF(OR('TRI-2'!L29 ="",'TRI-2'!L29&lt;0,'TRI-2'!L29  &gt;10),"",IF((ROUND(TRUNC(('TRI-2'!L29  ),2),0))=10,"A+",IF((ROUND(TRUNC(('TRI-2'!L29  ),2),0))=9,"A-",IF((ROUND(TRUNC(('TRI-2'!L29   ),2),0))=8,"B+",IF((ROUND(TRUNC(('TRI-2'!L29 ),2),0))=7,"B-",IF((ROUND(TRUNC(('TRI-2'!L29  ),2),0))=6,"C+",IF((ROUND(TRUNC(('TRI-2'!L29  ),2),0))=5,"C-",IF((ROUND(TRUNC(('TRI-2'!L29  ),2),0))=4,"D+",IF((ROUND(TRUNC(('TRI-2'!L29 ),2),0))=3,"D-",IF((ROUND(TRUNC(('TRI-2'!L29 ),2),0))=2,"E+",IF((ROUND(TRUNC(('TRI-2'!L29  ),2),0))&lt;=1,"E-","")))))))))))</f>
        <v>A+</v>
      </c>
      <c r="M29" s="51" t="str">
        <f>IF(OR('TRI-2'!M29 ="",'TRI-2'!M29&lt;0,'TRI-2'!M29  &gt;10),"",IF((ROUND(TRUNC(('TRI-2'!M29  ),2),0))=10,"A+",IF((ROUND(TRUNC(('TRI-2'!M29  ),2),0))=9,"A-",IF((ROUND(TRUNC(('TRI-2'!M29   ),2),0))=8,"B+",IF((ROUND(TRUNC(('TRI-2'!M29 ),2),0))=7,"B-",IF((ROUND(TRUNC(('TRI-2'!M29  ),2),0))=6,"C+",IF((ROUND(TRUNC(('TRI-2'!M29  ),2),0))=5,"C-",IF((ROUND(TRUNC(('TRI-2'!M29  ),2),0))=4,"D+",IF((ROUND(TRUNC(('TRI-2'!M29 ),2),0))=3,"D-",IF((ROUND(TRUNC(('TRI-2'!M29 ),2),0))=2,"E+",IF((ROUND(TRUNC(('TRI-2'!M29  ),2),0))&lt;=1,"E-","")))))))))))</f>
        <v>A+</v>
      </c>
      <c r="N29" s="51" t="str">
        <f>IF(OR('TRI-2'!N29 ="",'TRI-2'!N29&lt;0,'TRI-2'!N29  &gt;10),"",IF((ROUND(TRUNC(('TRI-2'!N29  ),2),0))=10,"A+",IF((ROUND(TRUNC(('TRI-2'!N29  ),2),0))=9,"A-",IF((ROUND(TRUNC(('TRI-2'!N29   ),2),0))=8,"B+",IF((ROUND(TRUNC(('TRI-2'!N29 ),2),0))=7,"B-",IF((ROUND(TRUNC(('TRI-2'!N29  ),2),0))=6,"C+",IF((ROUND(TRUNC(('TRI-2'!N29  ),2),0))=5,"C-",IF((ROUND(TRUNC(('TRI-2'!N29  ),2),0))=4,"D+",IF((ROUND(TRUNC(('TRI-2'!N29 ),2),0))=3,"D-",IF((ROUND(TRUNC(('TRI-2'!N29 ),2),0))=2,"E+",IF((ROUND(TRUNC(('TRI-2'!N29  ),2),0))&lt;=1,"E-","")))))))))))</f>
        <v>A+</v>
      </c>
      <c r="O29" s="51" t="str">
        <f>IF(OR('TRI-2'!O29 ="",'TRI-2'!O29&lt;0,'TRI-2'!O29  &gt;10),"",IF((ROUND(TRUNC(('TRI-2'!O29  ),2),0))=10,"A+",IF((ROUND(TRUNC(('TRI-2'!O29  ),2),0))=9,"A-",IF((ROUND(TRUNC(('TRI-2'!O29   ),2),0))=8,"B+",IF((ROUND(TRUNC(('TRI-2'!O29 ),2),0))=7,"B-",IF((ROUND(TRUNC(('TRI-2'!O29  ),2),0))=6,"C+",IF((ROUND(TRUNC(('TRI-2'!O29  ),2),0))=5,"C-",IF((ROUND(TRUNC(('TRI-2'!O29  ),2),0))=4,"D+",IF((ROUND(TRUNC(('TRI-2'!O29 ),2),0))=3,"D-",IF((ROUND(TRUNC(('TRI-2'!O29 ),2),0))=2,"E+",IF((ROUND(TRUNC(('TRI-2'!O29  ),2),0))&lt;=1,"E-","")))))))))))</f>
        <v>A+</v>
      </c>
      <c r="P29" s="51" t="str">
        <f>IF(OR('TRI-2'!P29 ="",'TRI-2'!P29&lt;0,'TRI-2'!P29  &gt;10),"",IF((ROUND(TRUNC(('TRI-2'!P29  ),2),0))=10,"A+",IF((ROUND(TRUNC(('TRI-2'!P29  ),2),0))=9,"A-",IF((ROUND(TRUNC(('TRI-2'!P29   ),2),0))=8,"B+",IF((ROUND(TRUNC(('TRI-2'!P29 ),2),0))=7,"B-",IF((ROUND(TRUNC(('TRI-2'!P29  ),2),0))=6,"C+",IF((ROUND(TRUNC(('TRI-2'!P29  ),2),0))=5,"C-",IF((ROUND(TRUNC(('TRI-2'!P29  ),2),0))=4,"D+",IF((ROUND(TRUNC(('TRI-2'!P29 ),2),0))=3,"D-",IF((ROUND(TRUNC(('TRI-2'!P29 ),2),0))=2,"E+",IF((ROUND(TRUNC(('TRI-2'!P29  ),2),0))&lt;=1,"E-","")))))))))))</f>
        <v>A+</v>
      </c>
      <c r="Q29" s="51" t="str">
        <f>IF(OR('TRI-2'!Q29 ="",'TRI-2'!Q29&lt;0,'TRI-2'!Q29  &gt;10),"",IF((ROUND(TRUNC(('TRI-2'!Q29  ),2),0))=10,"A+",IF((ROUND(TRUNC(('TRI-2'!Q29  ),2),0))=9,"A-",IF((ROUND(TRUNC(('TRI-2'!Q29   ),2),0))=8,"B+",IF((ROUND(TRUNC(('TRI-2'!Q29 ),2),0))=7,"B-",IF((ROUND(TRUNC(('TRI-2'!Q29  ),2),0))=6,"C+",IF((ROUND(TRUNC(('TRI-2'!Q29  ),2),0))=5,"C-",IF((ROUND(TRUNC(('TRI-2'!Q29  ),2),0))=4,"D+",IF((ROUND(TRUNC(('TRI-2'!Q29 ),2),0))=3,"D-",IF((ROUND(TRUNC(('TRI-2'!Q29 ),2),0))=2,"E+",IF((ROUND(TRUNC(('TRI-2'!Q29  ),2),0))&lt;=1,"E-","")))))))))))</f>
        <v>A+</v>
      </c>
      <c r="R29" s="51" t="str">
        <f>IF(OR('TRI-2'!R29 ="",'TRI-2'!R29&lt;0,'TRI-2'!R29  &gt;10),"",IF((ROUND(TRUNC(('TRI-2'!R29  ),2),0))=10,"A+",IF((ROUND(TRUNC(('TRI-2'!R29  ),2),0))=9,"A-",IF((ROUND(TRUNC(('TRI-2'!R29   ),2),0))=8,"B+",IF((ROUND(TRUNC(('TRI-2'!R29 ),2),0))=7,"B-",IF((ROUND(TRUNC(('TRI-2'!R29  ),2),0))=6,"C+",IF((ROUND(TRUNC(('TRI-2'!R29  ),2),0))=5,"C-",IF((ROUND(TRUNC(('TRI-2'!R29  ),2),0))=4,"D+",IF((ROUND(TRUNC(('TRI-2'!R29 ),2),0))=3,"D-",IF((ROUND(TRUNC(('TRI-2'!R29 ),2),0))=2,"E+",IF((ROUND(TRUNC(('TRI-2'!R29  ),2),0))&lt;=1,"E-","")))))))))))</f>
        <v>A+</v>
      </c>
      <c r="S29" s="51" t="str">
        <f>IF(OR('TRI-2'!S29 ="",'TRI-2'!S29&lt;0,'TRI-2'!S29  &gt;10),"",IF((ROUND(TRUNC(('TRI-2'!S29  ),2),0))=10,"A+",IF((ROUND(TRUNC(('TRI-2'!S29  ),2),0))=9,"A-",IF((ROUND(TRUNC(('TRI-2'!S29   ),2),0))=8,"B+",IF((ROUND(TRUNC(('TRI-2'!S29 ),2),0))=7,"B-",IF((ROUND(TRUNC(('TRI-2'!S29  ),2),0))=6,"C+",IF((ROUND(TRUNC(('TRI-2'!S29  ),2),0))=5,"C-",IF((ROUND(TRUNC(('TRI-2'!S29  ),2),0))=4,"D+",IF((ROUND(TRUNC(('TRI-2'!S29 ),2),0))=3,"D-",IF((ROUND(TRUNC(('TRI-2'!S29 ),2),0))=2,"E+",IF((ROUND(TRUNC(('TRI-2'!S29  ),2),0))&lt;=1,"E-","")))))))))))</f>
        <v>A+</v>
      </c>
      <c r="T29" s="51" t="str">
        <f>IF(OR('TRI-2'!T29 ="",'TRI-2'!T29&lt;0,'TRI-2'!T29  &gt;10),"",IF((ROUND(TRUNC(('TRI-2'!T29  ),2),0))=10,"A+",IF((ROUND(TRUNC(('TRI-2'!T29  ),2),0))=9,"A-",IF((ROUND(TRUNC(('TRI-2'!T29   ),2),0))=8,"B+",IF((ROUND(TRUNC(('TRI-2'!T29 ),2),0))=7,"B-",IF((ROUND(TRUNC(('TRI-2'!T29  ),2),0))=6,"C+",IF((ROUND(TRUNC(('TRI-2'!T29  ),2),0))=5,"C-",IF((ROUND(TRUNC(('TRI-2'!T29  ),2),0))=4,"D+",IF((ROUND(TRUNC(('TRI-2'!T29 ),2),0))=3,"D-",IF((ROUND(TRUNC(('TRI-2'!T29 ),2),0))=2,"E+",IF((ROUND(TRUNC(('TRI-2'!T29  ),2),0))&lt;=1,"E-","")))))))))))</f>
        <v>A+</v>
      </c>
      <c r="U29" s="51" t="str">
        <f>IF(OR('TRI-2'!U29 ="",'TRI-2'!U29&lt;0,'TRI-2'!U29  &gt;10),"",IF((ROUND(TRUNC(('TRI-2'!U29  ),2),0))=10,"A+",IF((ROUND(TRUNC(('TRI-2'!U29  ),2),0))=9,"A-",IF((ROUND(TRUNC(('TRI-2'!U29   ),2),0))=8,"B+",IF((ROUND(TRUNC(('TRI-2'!U29 ),2),0))=7,"B-",IF((ROUND(TRUNC(('TRI-2'!U29  ),2),0))=6,"C+",IF((ROUND(TRUNC(('TRI-2'!U29  ),2),0))=5,"C-",IF((ROUND(TRUNC(('TRI-2'!U29  ),2),0))=4,"D+",IF((ROUND(TRUNC(('TRI-2'!U29 ),2),0))=3,"D-",IF((ROUND(TRUNC(('TRI-2'!U29 ),2),0))=2,"E+",IF((ROUND(TRUNC(('TRI-2'!U29  ),2),0))&lt;=1,"E-","")))))))))))</f>
        <v>A+</v>
      </c>
      <c r="V29" s="51" t="str">
        <f>IF(OR('TRI-2'!V29 ="",'TRI-2'!V29&lt;0,'TRI-2'!V29  &gt;10),"",IF((ROUND(TRUNC(('TRI-2'!V29  ),2),0))=10,"A+",IF((ROUND(TRUNC(('TRI-2'!V29  ),2),0))=9,"A-",IF((ROUND(TRUNC(('TRI-2'!V29   ),2),0))=8,"B+",IF((ROUND(TRUNC(('TRI-2'!V29 ),2),0))=7,"B-",IF((ROUND(TRUNC(('TRI-2'!V29  ),2),0))=6,"C+",IF((ROUND(TRUNC(('TRI-2'!V29  ),2),0))=5,"C-",IF((ROUND(TRUNC(('TRI-2'!V29  ),2),0))=4,"D+",IF((ROUND(TRUNC(('TRI-2'!V29 ),2),0))=3,"D-",IF((ROUND(TRUNC(('TRI-2'!V29 ),2),0))=2,"E+",IF((ROUND(TRUNC(('TRI-2'!V29  ),2),0))&lt;=1,"E-","")))))))))))</f>
        <v>A+</v>
      </c>
      <c r="W29" s="51" t="str">
        <f>IF(OR('TRI-2'!W29 ="",'TRI-2'!W29&lt;0,'TRI-2'!W29  &gt;10),"",IF((ROUND(TRUNC(('TRI-2'!W29  ),2),0))=10,"A+",IF((ROUND(TRUNC(('TRI-2'!W29  ),2),0))=9,"A-",IF((ROUND(TRUNC(('TRI-2'!W29   ),2),0))=8,"B+",IF((ROUND(TRUNC(('TRI-2'!W29 ),2),0))=7,"B-",IF((ROUND(TRUNC(('TRI-2'!W29  ),2),0))=6,"C+",IF((ROUND(TRUNC(('TRI-2'!W29  ),2),0))=5,"C-",IF((ROUND(TRUNC(('TRI-2'!W29  ),2),0))=4,"D+",IF((ROUND(TRUNC(('TRI-2'!W29 ),2),0))=3,"D-",IF((ROUND(TRUNC(('TRI-2'!W29 ),2),0))=2,"E+",IF((ROUND(TRUNC(('TRI-2'!W29  ),2),0))&lt;=1,"E-","")))))))))))</f>
        <v>A+</v>
      </c>
      <c r="X29" s="51" t="str">
        <f>IF(OR('TRI-2'!X29 ="",'TRI-2'!X29&lt;0,'TRI-2'!X29  &gt;10),"",IF((ROUND(TRUNC(('TRI-2'!X29  ),2),0))=10,"A+",IF((ROUND(TRUNC(('TRI-2'!X29  ),2),0))=9,"A-",IF((ROUND(TRUNC(('TRI-2'!X29   ),2),0))=8,"B+",IF((ROUND(TRUNC(('TRI-2'!X29 ),2),0))=7,"B-",IF((ROUND(TRUNC(('TRI-2'!X29  ),2),0))=6,"C+",IF((ROUND(TRUNC(('TRI-2'!X29  ),2),0))=5,"C-",IF((ROUND(TRUNC(('TRI-2'!X29  ),2),0))=4,"D+",IF((ROUND(TRUNC(('TRI-2'!X29 ),2),0))=3,"D-",IF((ROUND(TRUNC(('TRI-2'!X29 ),2),0))=2,"E+",IF((ROUND(TRUNC(('TRI-2'!X29  ),2),0))&lt;=1,"E-","")))))))))))</f>
        <v>A+</v>
      </c>
      <c r="Y29" s="51" t="str">
        <f>IF(OR('TRI-2'!Y29 ="",'TRI-2'!Y29&lt;0,'TRI-2'!Y29  &gt;10),"",IF((ROUND(TRUNC(('TRI-2'!Y29  ),2),0))=10,"A+",IF((ROUND(TRUNC(('TRI-2'!Y29  ),2),0))=9,"A-",IF((ROUND(TRUNC(('TRI-2'!Y29   ),2),0))=8,"B+",IF((ROUND(TRUNC(('TRI-2'!Y29 ),2),0))=7,"B-",IF((ROUND(TRUNC(('TRI-2'!Y29  ),2),0))=6,"C+",IF((ROUND(TRUNC(('TRI-2'!Y29  ),2),0))=5,"C-",IF((ROUND(TRUNC(('TRI-2'!Y29  ),2),0))=4,"D+",IF((ROUND(TRUNC(('TRI-2'!Y29 ),2),0))=3,"D-",IF((ROUND(TRUNC(('TRI-2'!Y29 ),2),0))=2,"E+",IF((ROUND(TRUNC(('TRI-2'!Y29  ),2),0))&lt;=1,"E-","")))))))))))</f>
        <v>A+</v>
      </c>
      <c r="Z29" s="51" t="str">
        <f>IF(OR('TRI-2'!Z29 ="",'TRI-2'!Z29&lt;0,'TRI-2'!Z29  &gt;10),"",IF((ROUND(TRUNC(('TRI-2'!Z29  ),2),0))=10,"A+",IF((ROUND(TRUNC(('TRI-2'!Z29  ),2),0))=9,"A-",IF((ROUND(TRUNC(('TRI-2'!Z29   ),2),0))=8,"B+",IF((ROUND(TRUNC(('TRI-2'!Z29 ),2),0))=7,"B-",IF((ROUND(TRUNC(('TRI-2'!Z29  ),2),0))=6,"C+",IF((ROUND(TRUNC(('TRI-2'!Z29  ),2),0))=5,"C-",IF((ROUND(TRUNC(('TRI-2'!Z29  ),2),0))=4,"D+",IF((ROUND(TRUNC(('TRI-2'!Z29 ),2),0))=3,"D-",IF((ROUND(TRUNC(('TRI-2'!Z29 ),2),0))=2,"E+",IF((ROUND(TRUNC(('TRI-2'!Z29  ),2),0))&lt;=1,"E-","")))))))))))</f>
        <v>A+</v>
      </c>
      <c r="AA29" s="51" t="str">
        <f>IF(OR('TRI-2'!AA29 ="",'TRI-2'!AA29&lt;0,'TRI-2'!AA29  &gt;10),"",IF((ROUND(TRUNC(('TRI-2'!AA29  ),2),0))=10,"A+",IF((ROUND(TRUNC(('TRI-2'!AA29  ),2),0))=9,"A-",IF((ROUND(TRUNC(('TRI-2'!AA29   ),2),0))=8,"B+",IF((ROUND(TRUNC(('TRI-2'!AA29 ),2),0))=7,"B-",IF((ROUND(TRUNC(('TRI-2'!AA29  ),2),0))=6,"C+",IF((ROUND(TRUNC(('TRI-2'!AA29  ),2),0))=5,"C-",IF((ROUND(TRUNC(('TRI-2'!AA29  ),2),0))=4,"D+",IF((ROUND(TRUNC(('TRI-2'!AA29 ),2),0))=3,"D-",IF((ROUND(TRUNC(('TRI-2'!AA29 ),2),0))=2,"E+",IF((ROUND(TRUNC(('TRI-2'!AA29  ),2),0))&lt;=1,"E-","")))))))))))</f>
        <v>A+</v>
      </c>
      <c r="AB29" s="51" t="str">
        <f>IF(OR('TRI-2'!AB29 ="",'TRI-2'!AB29&lt;0,'TRI-2'!AB29  &gt;10),"",IF((ROUND(TRUNC(('TRI-2'!AB29  ),2),0))=10,"A+",IF((ROUND(TRUNC(('TRI-2'!AB29  ),2),0))=9,"A-",IF((ROUND(TRUNC(('TRI-2'!AB29   ),2),0))=8,"B+",IF((ROUND(TRUNC(('TRI-2'!AB29 ),2),0))=7,"B-",IF((ROUND(TRUNC(('TRI-2'!AB29  ),2),0))=6,"C+",IF((ROUND(TRUNC(('TRI-2'!AB29  ),2),0))=5,"C-",IF((ROUND(TRUNC(('TRI-2'!AB29  ),2),0))=4,"D+",IF((ROUND(TRUNC(('TRI-2'!AB29 ),2),0))=3,"D-",IF((ROUND(TRUNC(('TRI-2'!AB29 ),2),0))=2,"E+",IF((ROUND(TRUNC(('TRI-2'!AB29  ),2),0))&lt;=1,"E-","")))))))))))</f>
        <v>A+</v>
      </c>
      <c r="AC29" s="51" t="str">
        <f>IF(OR('TRI-2'!AC29 ="",'TRI-2'!AC29&lt;0,'TRI-2'!AC29  &gt;10),"",IF((ROUND(TRUNC(('TRI-2'!AC29  ),2),0))=10,"A+",IF((ROUND(TRUNC(('TRI-2'!AC29  ),2),0))=9,"A-",IF((ROUND(TRUNC(('TRI-2'!AC29   ),2),0))=8,"B+",IF((ROUND(TRUNC(('TRI-2'!AC29 ),2),0))=7,"B-",IF((ROUND(TRUNC(('TRI-2'!AC29  ),2),0))=6,"C+",IF((ROUND(TRUNC(('TRI-2'!AC29  ),2),0))=5,"C-",IF((ROUND(TRUNC(('TRI-2'!AC29  ),2),0))=4,"D+",IF((ROUND(TRUNC(('TRI-2'!AC29 ),2),0))=3,"D-",IF((ROUND(TRUNC(('TRI-2'!AC29 ),2),0))=2,"E+",IF((ROUND(TRUNC(('TRI-2'!AC29  ),2),0))&lt;=1,"E-","")))))))))))</f>
        <v>A+</v>
      </c>
      <c r="AD29" s="51" t="str">
        <f>IF(OR('TRI-2'!AD29 ="",'TRI-2'!AD29&lt;0,'TRI-2'!AD29  &gt;10),"",IF((ROUND(TRUNC(('TRI-2'!AD29  ),2),0))=10,"A+",IF((ROUND(TRUNC(('TRI-2'!AD29  ),2),0))=9,"A-",IF((ROUND(TRUNC(('TRI-2'!AD29   ),2),0))=8,"B+",IF((ROUND(TRUNC(('TRI-2'!AD29 ),2),0))=7,"B-",IF((ROUND(TRUNC(('TRI-2'!AD29  ),2),0))=6,"C+",IF((ROUND(TRUNC(('TRI-2'!AD29  ),2),0))=5,"C-",IF((ROUND(TRUNC(('TRI-2'!AD29  ),2),0))=4,"D+",IF((ROUND(TRUNC(('TRI-2'!AD29 ),2),0))=3,"D-",IF((ROUND(TRUNC(('TRI-2'!AD29 ),2),0))=2,"E+",IF((ROUND(TRUNC(('TRI-2'!AD29  ),2),0))&lt;=1,"E-","")))))))))))</f>
        <v>A+</v>
      </c>
      <c r="AE29" s="51" t="str">
        <f>IF(OR('TRI-2'!AE29 ="",'TRI-2'!AE29&lt;0,'TRI-2'!AE29  &gt;10),"",IF((ROUND(TRUNC(('TRI-2'!AE29  ),2),0))=10,"A+",IF((ROUND(TRUNC(('TRI-2'!AE29  ),2),0))=9,"A-",IF((ROUND(TRUNC(('TRI-2'!AE29   ),2),0))=8,"B+",IF((ROUND(TRUNC(('TRI-2'!AE29 ),2),0))=7,"B-",IF((ROUND(TRUNC(('TRI-2'!AE29  ),2),0))=6,"C+",IF((ROUND(TRUNC(('TRI-2'!AE29  ),2),0))=5,"C-",IF((ROUND(TRUNC(('TRI-2'!AE29  ),2),0))=4,"D+",IF((ROUND(TRUNC(('TRI-2'!AE29 ),2),0))=3,"D-",IF((ROUND(TRUNC(('TRI-2'!AE29 ),2),0))=2,"E+",IF((ROUND(TRUNC(('TRI-2'!AE29  ),2),0))&lt;=1,"E-","")))))))))))</f>
        <v>A+</v>
      </c>
      <c r="AF29" s="51" t="str">
        <f>IF(OR('TRI-2'!AF29 ="",'TRI-2'!AF29&lt;0,'TRI-2'!AF29  &gt;10),"",IF((ROUND(TRUNC(('TRI-2'!AF29  ),2),0))=10,"A+",IF((ROUND(TRUNC(('TRI-2'!AF29  ),2),0))=9,"A-",IF((ROUND(TRUNC(('TRI-2'!AF29   ),2),0))=8,"B+",IF((ROUND(TRUNC(('TRI-2'!AF29 ),2),0))=7,"B-",IF((ROUND(TRUNC(('TRI-2'!AF29  ),2),0))=6,"C+",IF((ROUND(TRUNC(('TRI-2'!AF29  ),2),0))=5,"C-",IF((ROUND(TRUNC(('TRI-2'!AF29  ),2),0))=4,"D+",IF((ROUND(TRUNC(('TRI-2'!AF29 ),2),0))=3,"D-",IF((ROUND(TRUNC(('TRI-2'!AF29 ),2),0))=2,"E+",IF((ROUND(TRUNC(('TRI-2'!AF29  ),2),0))&lt;=1,"E-","")))))))))))</f>
        <v>A+</v>
      </c>
      <c r="AG29" s="51" t="str">
        <f>IF(OR('TRI-2'!AG29 ="",'TRI-2'!AG29&lt;0,'TRI-2'!AG29  &gt;10),"",IF((ROUND(TRUNC(('TRI-2'!AG29  ),2),0))=10,"A+",IF((ROUND(TRUNC(('TRI-2'!AG29  ),2),0))=9,"A-",IF((ROUND(TRUNC(('TRI-2'!AG29   ),2),0))=8,"B+",IF((ROUND(TRUNC(('TRI-2'!AG29 ),2),0))=7,"B-",IF((ROUND(TRUNC(('TRI-2'!AG29  ),2),0))=6,"C+",IF((ROUND(TRUNC(('TRI-2'!AG29  ),2),0))=5,"C-",IF((ROUND(TRUNC(('TRI-2'!AG29  ),2),0))=4,"D+",IF((ROUND(TRUNC(('TRI-2'!AG29 ),2),0))=3,"D-",IF((ROUND(TRUNC(('TRI-2'!AG29 ),2),0))=2,"E+",IF((ROUND(TRUNC(('TRI-2'!AG29  ),2),0))&lt;=1,"E-","")))))))))))</f>
        <v>A+</v>
      </c>
      <c r="AH29" s="51" t="str">
        <f>IF(OR('TRI-2'!AH29 ="",'TRI-2'!AH29&lt;0,'TRI-2'!AH29  &gt;10),"",IF((ROUND(TRUNC(('TRI-2'!AH29  ),2),0))=10,"A+",IF((ROUND(TRUNC(('TRI-2'!AH29  ),2),0))=9,"A-",IF((ROUND(TRUNC(('TRI-2'!AH29   ),2),0))=8,"B+",IF((ROUND(TRUNC(('TRI-2'!AH29 ),2),0))=7,"B-",IF((ROUND(TRUNC(('TRI-2'!AH29  ),2),0))=6,"C+",IF((ROUND(TRUNC(('TRI-2'!AH29  ),2),0))=5,"C-",IF((ROUND(TRUNC(('TRI-2'!AH29  ),2),0))=4,"D+",IF((ROUND(TRUNC(('TRI-2'!AH29 ),2),0))=3,"D-",IF((ROUND(TRUNC(('TRI-2'!AH29 ),2),0))=2,"E+",IF((ROUND(TRUNC(('TRI-2'!AH29  ),2),0))&lt;=1,"E-","")))))))))))</f>
        <v>A+</v>
      </c>
      <c r="AI29" s="51" t="str">
        <f>IF(OR('TRI-2'!AI29 ="",'TRI-2'!AI29&lt;0,'TRI-2'!AI29  &gt;10),"",IF((ROUND(TRUNC(('TRI-2'!AI29  ),2),0))=10,"A+",IF((ROUND(TRUNC(('TRI-2'!AI29  ),2),0))=9,"A-",IF((ROUND(TRUNC(('TRI-2'!AI29   ),2),0))=8,"B+",IF((ROUND(TRUNC(('TRI-2'!AI29 ),2),0))=7,"B-",IF((ROUND(TRUNC(('TRI-2'!AI29  ),2),0))=6,"C+",IF((ROUND(TRUNC(('TRI-2'!AI29  ),2),0))=5,"C-",IF((ROUND(TRUNC(('TRI-2'!AI29  ),2),0))=4,"D+",IF((ROUND(TRUNC(('TRI-2'!AI29 ),2),0))=3,"D-",IF((ROUND(TRUNC(('TRI-2'!AI29 ),2),0))=2,"E+",IF((ROUND(TRUNC(('TRI-2'!AI29  ),2),0))&lt;=1,"E-","")))))))))))</f>
        <v>A+</v>
      </c>
      <c r="AJ29" s="51" t="str">
        <f>IF(OR('TRI-2'!AJ29 ="",'TRI-2'!AJ29&lt;0,'TRI-2'!AJ29  &gt;10),"",IF((ROUND(TRUNC(('TRI-2'!AJ29  ),2),0))=10,"A+",IF((ROUND(TRUNC(('TRI-2'!AJ29  ),2),0))=9,"A-",IF((ROUND(TRUNC(('TRI-2'!AJ29   ),2),0))=8,"B+",IF((ROUND(TRUNC(('TRI-2'!AJ29 ),2),0))=7,"B-",IF((ROUND(TRUNC(('TRI-2'!AJ29  ),2),0))=6,"C+",IF((ROUND(TRUNC(('TRI-2'!AJ29  ),2),0))=5,"C-",IF((ROUND(TRUNC(('TRI-2'!AJ29  ),2),0))=4,"D+",IF((ROUND(TRUNC(('TRI-2'!AJ29 ),2),0))=3,"D-",IF((ROUND(TRUNC(('TRI-2'!AJ29 ),2),0))=2,"E+",IF((ROUND(TRUNC(('TRI-2'!AJ29  ),2),0))&lt;=1,"E-","")))))))))))</f>
        <v>A+</v>
      </c>
      <c r="AK29" s="51" t="str">
        <f>IF(OR('TRI-2'!AK29 ="",'TRI-2'!AK29&lt;0,'TRI-2'!AK29  &gt;10),"",IF((ROUND(TRUNC(('TRI-2'!AK29  ),2),0))=10,"A+",IF((ROUND(TRUNC(('TRI-2'!AK29  ),2),0))=9,"A-",IF((ROUND(TRUNC(('TRI-2'!AK29   ),2),0))=8,"B+",IF((ROUND(TRUNC(('TRI-2'!AK29 ),2),0))=7,"B-",IF((ROUND(TRUNC(('TRI-2'!AK29  ),2),0))=6,"C+",IF((ROUND(TRUNC(('TRI-2'!AK29  ),2),0))=5,"C-",IF((ROUND(TRUNC(('TRI-2'!AK29  ),2),0))=4,"D+",IF((ROUND(TRUNC(('TRI-2'!AK29 ),2),0))=3,"D-",IF((ROUND(TRUNC(('TRI-2'!AK29 ),2),0))=2,"E+",IF((ROUND(TRUNC(('TRI-2'!AK29  ),2),0))&lt;=1,"E-","")))))))))))</f>
        <v>A+</v>
      </c>
      <c r="AL29" s="51" t="str">
        <f>IF(OR('TRI-2'!AL29 ="",'TRI-2'!AL29&lt;0,'TRI-2'!AL29  &gt;10),"",IF((ROUND(TRUNC(('TRI-2'!AL29  ),2),0))=10,"A+",IF((ROUND(TRUNC(('TRI-2'!AL29  ),2),0))=9,"A-",IF((ROUND(TRUNC(('TRI-2'!AL29   ),2),0))=8,"B+",IF((ROUND(TRUNC(('TRI-2'!AL29 ),2),0))=7,"B-",IF((ROUND(TRUNC(('TRI-2'!AL29  ),2),0))=6,"C+",IF((ROUND(TRUNC(('TRI-2'!AL29  ),2),0))=5,"C-",IF((ROUND(TRUNC(('TRI-2'!AL29  ),2),0))=4,"D+",IF((ROUND(TRUNC(('TRI-2'!AL29 ),2),0))=3,"D-",IF((ROUND(TRUNC(('TRI-2'!AL29 ),2),0))=2,"E+",IF((ROUND(TRUNC(('TRI-2'!AL29  ),2),0))&lt;=1,"E-","")))))))))))</f>
        <v>A+</v>
      </c>
      <c r="AM29" s="51" t="str">
        <f>IF(OR('TRI-2'!AM29 ="",'TRI-2'!AM29&lt;0,'TRI-2'!AM29  &gt;10),"",IF((ROUND(TRUNC(('TRI-2'!AM29  ),2),0))=10,"A+",IF((ROUND(TRUNC(('TRI-2'!AM29  ),2),0))=9,"A-",IF((ROUND(TRUNC(('TRI-2'!AM29   ),2),0))=8,"B+",IF((ROUND(TRUNC(('TRI-2'!AM29 ),2),0))=7,"B-",IF((ROUND(TRUNC(('TRI-2'!AM29  ),2),0))=6,"C+",IF((ROUND(TRUNC(('TRI-2'!AM29  ),2),0))=5,"C-",IF((ROUND(TRUNC(('TRI-2'!AM29  ),2),0))=4,"D+",IF((ROUND(TRUNC(('TRI-2'!AM29 ),2),0))=3,"D-",IF((ROUND(TRUNC(('TRI-2'!AM29 ),2),0))=2,"E+",IF((ROUND(TRUNC(('TRI-2'!AM29  ),2),0))&lt;=1,"E-","")))))))))))</f>
        <v>A+</v>
      </c>
      <c r="AN29" s="51" t="str">
        <f>IF(OR('TRI-2'!AN29 ="",'TRI-2'!AN29&lt;0,'TRI-2'!AN29  &gt;10),"",IF((ROUND(TRUNC(('TRI-2'!AN29  ),2),0))=10,"A+",IF((ROUND(TRUNC(('TRI-2'!AN29  ),2),0))=9,"A-",IF((ROUND(TRUNC(('TRI-2'!AN29   ),2),0))=8,"B+",IF((ROUND(TRUNC(('TRI-2'!AN29 ),2),0))=7,"B-",IF((ROUND(TRUNC(('TRI-2'!AN29  ),2),0))=6,"C+",IF((ROUND(TRUNC(('TRI-2'!AN29  ),2),0))=5,"C-",IF((ROUND(TRUNC(('TRI-2'!AN29  ),2),0))=4,"D+",IF((ROUND(TRUNC(('TRI-2'!AN29 ),2),0))=3,"D-",IF((ROUND(TRUNC(('TRI-2'!AN29 ),2),0))=2,"E+",IF((ROUND(TRUNC(('TRI-2'!AN29  ),2),0))&lt;=1,"E-","")))))))))))</f>
        <v>A+</v>
      </c>
      <c r="AO29" s="51" t="str">
        <f>IF(OR('TRI-2'!AO29 ="",'TRI-2'!AO29&lt;0,'TRI-2'!AO29  &gt;10),"",IF((ROUND(TRUNC(('TRI-2'!AO29  ),2),0))=10,"A+",IF((ROUND(TRUNC(('TRI-2'!AO29  ),2),0))=9,"A-",IF((ROUND(TRUNC(('TRI-2'!AO29   ),2),0))=8,"B+",IF((ROUND(TRUNC(('TRI-2'!AO29 ),2),0))=7,"B-",IF((ROUND(TRUNC(('TRI-2'!AO29  ),2),0))=6,"C+",IF((ROUND(TRUNC(('TRI-2'!AO29  ),2),0))=5,"C-",IF((ROUND(TRUNC(('TRI-2'!AO29  ),2),0))=4,"D+",IF((ROUND(TRUNC(('TRI-2'!AO29 ),2),0))=3,"D-",IF((ROUND(TRUNC(('TRI-2'!AO29 ),2),0))=2,"E+",IF((ROUND(TRUNC(('TRI-2'!AO29  ),2),0))&lt;=1,"E-","")))))))))))</f>
        <v>A+</v>
      </c>
      <c r="AP29" s="51" t="str">
        <f>IF(OR('TRI-2'!AP29 ="",'TRI-2'!AP29&lt;0,'TRI-2'!AP29  &gt;10),"",IF((ROUND(TRUNC(('TRI-2'!AP29  ),2),0))=10,"A+",IF((ROUND(TRUNC(('TRI-2'!AP29  ),2),0))=9,"A-",IF((ROUND(TRUNC(('TRI-2'!AP29   ),2),0))=8,"B+",IF((ROUND(TRUNC(('TRI-2'!AP29 ),2),0))=7,"B-",IF((ROUND(TRUNC(('TRI-2'!AP29  ),2),0))=6,"C+",IF((ROUND(TRUNC(('TRI-2'!AP29  ),2),0))=5,"C-",IF((ROUND(TRUNC(('TRI-2'!AP29  ),2),0))=4,"D+",IF((ROUND(TRUNC(('TRI-2'!AP29 ),2),0))=3,"D-",IF((ROUND(TRUNC(('TRI-2'!AP29 ),2),0))=2,"E+",IF((ROUND(TRUNC(('TRI-2'!AP29  ),2),0))&lt;=1,"E-","")))))))))))</f>
        <v>A+</v>
      </c>
      <c r="AQ29" s="51" t="str">
        <f>IF(OR('TRI-2'!AQ29 ="",'TRI-2'!AQ29&lt;0,'TRI-2'!AQ29  &gt;10),"",IF((ROUND(TRUNC(('TRI-2'!AQ29  ),2),0))=10,"A+",IF((ROUND(TRUNC(('TRI-2'!AQ29  ),2),0))=9,"A-",IF((ROUND(TRUNC(('TRI-2'!AQ29   ),2),0))=8,"B+",IF((ROUND(TRUNC(('TRI-2'!AQ29 ),2),0))=7,"B-",IF((ROUND(TRUNC(('TRI-2'!AQ29  ),2),0))=6,"C+",IF((ROUND(TRUNC(('TRI-2'!AQ29  ),2),0))=5,"C-",IF((ROUND(TRUNC(('TRI-2'!AQ29  ),2),0))=4,"D+",IF((ROUND(TRUNC(('TRI-2'!AQ29 ),2),0))=3,"D-",IF((ROUND(TRUNC(('TRI-2'!AQ29 ),2),0))=2,"E+",IF((ROUND(TRUNC(('TRI-2'!AQ29  ),2),0))&lt;=1,"E-","")))))))))))</f>
        <v>A+</v>
      </c>
      <c r="AR29" s="51" t="str">
        <f>IF(OR('TRI-2'!AR29 ="",'TRI-2'!AR29&lt;0,'TRI-2'!AR29  &gt;10),"",IF((ROUND(TRUNC(('TRI-2'!AR29  ),2),0))=10,"A+",IF((ROUND(TRUNC(('TRI-2'!AR29  ),2),0))=9,"A-",IF((ROUND(TRUNC(('TRI-2'!AR29   ),2),0))=8,"B+",IF((ROUND(TRUNC(('TRI-2'!AR29 ),2),0))=7,"B-",IF((ROUND(TRUNC(('TRI-2'!AR29  ),2),0))=6,"C+",IF((ROUND(TRUNC(('TRI-2'!AR29  ),2),0))=5,"C-",IF((ROUND(TRUNC(('TRI-2'!AR29  ),2),0))=4,"D+",IF((ROUND(TRUNC(('TRI-2'!AR29 ),2),0))=3,"D-",IF((ROUND(TRUNC(('TRI-2'!AR29 ),2),0))=2,"E+",IF((ROUND(TRUNC(('TRI-2'!AR29  ),2),0))&lt;=1,"E-","")))))))))))</f>
        <v>A+</v>
      </c>
      <c r="AS29" s="51" t="str">
        <f>IF(OR('TRI-2'!AS29 ="",'TRI-2'!AS29&lt;0,'TRI-2'!AS29  &gt;10),"",IF((ROUND(TRUNC(('TRI-2'!AS29  ),2),0))=10,"A+",IF((ROUND(TRUNC(('TRI-2'!AS29  ),2),0))=9,"A-",IF((ROUND(TRUNC(('TRI-2'!AS29   ),2),0))=8,"B+",IF((ROUND(TRUNC(('TRI-2'!AS29 ),2),0))=7,"B-",IF((ROUND(TRUNC(('TRI-2'!AS29  ),2),0))=6,"C+",IF((ROUND(TRUNC(('TRI-2'!AS29  ),2),0))=5,"C-",IF((ROUND(TRUNC(('TRI-2'!AS29  ),2),0))=4,"D+",IF((ROUND(TRUNC(('TRI-2'!AS29 ),2),0))=3,"D-",IF((ROUND(TRUNC(('TRI-2'!AS29 ),2),0))=2,"E+",IF((ROUND(TRUNC(('TRI-2'!AS29  ),2),0))&lt;=1,"E-","")))))))))))</f>
        <v>A+</v>
      </c>
      <c r="AT29" s="51" t="str">
        <f>IF(OR('TRI-2'!AT29 ="",'TRI-2'!AT29&lt;0,'TRI-2'!AT29  &gt;10),"",IF((ROUND(TRUNC(('TRI-2'!AT29  ),2),0))=10,"A+",IF((ROUND(TRUNC(('TRI-2'!AT29  ),2),0))=9,"A-",IF((ROUND(TRUNC(('TRI-2'!AT29   ),2),0))=8,"B+",IF((ROUND(TRUNC(('TRI-2'!AT29 ),2),0))=7,"B-",IF((ROUND(TRUNC(('TRI-2'!AT29  ),2),0))=6,"C+",IF((ROUND(TRUNC(('TRI-2'!AT29  ),2),0))=5,"C-",IF((ROUND(TRUNC(('TRI-2'!AT29  ),2),0))=4,"D+",IF((ROUND(TRUNC(('TRI-2'!AT29 ),2),0))=3,"D-",IF((ROUND(TRUNC(('TRI-2'!AT29 ),2),0))=2,"E+",IF((ROUND(TRUNC(('TRI-2'!AT29  ),2),0))&lt;=1,"E-","")))))))))))</f>
        <v>A+</v>
      </c>
      <c r="AU29" s="51" t="str">
        <f>IF(OR('TRI-2'!AU29 ="",'TRI-2'!AU29&lt;0,'TRI-2'!AU29  &gt;10),"",IF((ROUND(TRUNC(('TRI-2'!AU29  ),2),0))=10,"A+",IF((ROUND(TRUNC(('TRI-2'!AU29  ),2),0))=9,"A-",IF((ROUND(TRUNC(('TRI-2'!AU29   ),2),0))=8,"B+",IF((ROUND(TRUNC(('TRI-2'!AU29 ),2),0))=7,"B-",IF((ROUND(TRUNC(('TRI-2'!AU29  ),2),0))=6,"C+",IF((ROUND(TRUNC(('TRI-2'!AU29  ),2),0))=5,"C-",IF((ROUND(TRUNC(('TRI-2'!AU29  ),2),0))=4,"D+",IF((ROUND(TRUNC(('TRI-2'!AU29 ),2),0))=3,"D-",IF((ROUND(TRUNC(('TRI-2'!AU29 ),2),0))=2,"E+",IF((ROUND(TRUNC(('TRI-2'!AU29  ),2),0))&lt;=1,"E-","")))))))))))</f>
        <v>A+</v>
      </c>
      <c r="AV29" s="51" t="str">
        <f>IF(OR('TRI-2'!AV29 ="",'TRI-2'!AV29&lt;0,'TRI-2'!AV29  &gt;10),"",IF((ROUND(TRUNC(('TRI-2'!AV29  ),2),0))=10,"A+",IF((ROUND(TRUNC(('TRI-2'!AV29  ),2),0))=9,"A-",IF((ROUND(TRUNC(('TRI-2'!AV29   ),2),0))=8,"B+",IF((ROUND(TRUNC(('TRI-2'!AV29 ),2),0))=7,"B-",IF((ROUND(TRUNC(('TRI-2'!AV29  ),2),0))=6,"C+",IF((ROUND(TRUNC(('TRI-2'!AV29  ),2),0))=5,"C-",IF((ROUND(TRUNC(('TRI-2'!AV29  ),2),0))=4,"D+",IF((ROUND(TRUNC(('TRI-2'!AV29 ),2),0))=3,"D-",IF((ROUND(TRUNC(('TRI-2'!AV29 ),2),0))=2,"E+",IF((ROUND(TRUNC(('TRI-2'!AV29  ),2),0))&lt;=1,"E-","")))))))))))</f>
        <v>A+</v>
      </c>
      <c r="AW29" s="51" t="str">
        <f>IF(OR('TRI-2'!AW29 ="",'TRI-2'!AW29&lt;0,'TRI-2'!AW29  &gt;10),"",IF((ROUND(TRUNC(('TRI-2'!AW29  ),2),0))=10,"A+",IF((ROUND(TRUNC(('TRI-2'!AW29  ),2),0))=9,"A-",IF((ROUND(TRUNC(('TRI-2'!AW29   ),2),0))=8,"B+",IF((ROUND(TRUNC(('TRI-2'!AW29 ),2),0))=7,"B-",IF((ROUND(TRUNC(('TRI-2'!AW29  ),2),0))=6,"C+",IF((ROUND(TRUNC(('TRI-2'!AW29  ),2),0))=5,"C-",IF((ROUND(TRUNC(('TRI-2'!AW29  ),2),0))=4,"D+",IF((ROUND(TRUNC(('TRI-2'!AW29 ),2),0))=3,"D-",IF((ROUND(TRUNC(('TRI-2'!AW29 ),2),0))=2,"E+",IF((ROUND(TRUNC(('TRI-2'!AW29  ),2),0))&lt;=1,"E-","")))))))))))</f>
        <v>A+</v>
      </c>
      <c r="AX29" s="51" t="str">
        <f>IF(OR('TRI-2'!AX29 ="",'TRI-2'!AX29&lt;0,'TRI-2'!AX29  &gt;10),"",IF((ROUND(TRUNC(('TRI-2'!AX29  ),2),0))=10,"A+",IF((ROUND(TRUNC(('TRI-2'!AX29  ),2),0))=9,"A-",IF((ROUND(TRUNC(('TRI-2'!AX29   ),2),0))=8,"B+",IF((ROUND(TRUNC(('TRI-2'!AX29 ),2),0))=7,"B-",IF((ROUND(TRUNC(('TRI-2'!AX29  ),2),0))=6,"C+",IF((ROUND(TRUNC(('TRI-2'!AX29  ),2),0))=5,"C-",IF((ROUND(TRUNC(('TRI-2'!AX29  ),2),0))=4,"D+",IF((ROUND(TRUNC(('TRI-2'!AX29 ),2),0))=3,"D-",IF((ROUND(TRUNC(('TRI-2'!AX29 ),2),0))=2,"E+",IF((ROUND(TRUNC(('TRI-2'!AX29  ),2),0))&lt;=1,"E-","")))))))))))</f>
        <v>A+</v>
      </c>
      <c r="AY29" s="51" t="str">
        <f>IF(OR('TRI-2'!AY29 ="",'TRI-2'!AY29&lt;0,'TRI-2'!AY29  &gt;10),"",IF((ROUND(TRUNC(('TRI-2'!AY29  ),2),0))=10,"A+",IF((ROUND(TRUNC(('TRI-2'!AY29  ),2),0))=9,"A-",IF((ROUND(TRUNC(('TRI-2'!AY29   ),2),0))=8,"B+",IF((ROUND(TRUNC(('TRI-2'!AY29 ),2),0))=7,"B-",IF((ROUND(TRUNC(('TRI-2'!AY29  ),2),0))=6,"C+",IF((ROUND(TRUNC(('TRI-2'!AY29  ),2),0))=5,"C-",IF((ROUND(TRUNC(('TRI-2'!AY29  ),2),0))=4,"D+",IF((ROUND(TRUNC(('TRI-2'!AY29 ),2),0))=3,"D-",IF((ROUND(TRUNC(('TRI-2'!AY29 ),2),0))=2,"E+",IF((ROUND(TRUNC(('TRI-2'!AY29  ),2),0))&lt;=1,"E-","")))))))))))</f>
        <v>A+</v>
      </c>
      <c r="AZ29" s="51" t="str">
        <f>IF(OR('TRI-2'!AZ29 ="",'TRI-2'!AZ29&lt;0,'TRI-2'!AZ29  &gt;10),"",IF((ROUND(TRUNC(('TRI-2'!AZ29  ),2),0))=10,"A+",IF((ROUND(TRUNC(('TRI-2'!AZ29  ),2),0))=9,"A-",IF((ROUND(TRUNC(('TRI-2'!AZ29   ),2),0))=8,"B+",IF((ROUND(TRUNC(('TRI-2'!AZ29 ),2),0))=7,"B-",IF((ROUND(TRUNC(('TRI-2'!AZ29  ),2),0))=6,"C+",IF((ROUND(TRUNC(('TRI-2'!AZ29  ),2),0))=5,"C-",IF((ROUND(TRUNC(('TRI-2'!AZ29  ),2),0))=4,"D+",IF((ROUND(TRUNC(('TRI-2'!AZ29 ),2),0))=3,"D-",IF((ROUND(TRUNC(('TRI-2'!AZ29 ),2),0))=2,"E+",IF((ROUND(TRUNC(('TRI-2'!AZ29  ),2),0))&lt;=1,"E-","")))))))))))</f>
        <v>A+</v>
      </c>
      <c r="BA29" s="51" t="str">
        <f>IF(OR('TRI-2'!BA29 ="",'TRI-2'!BA29&lt;0,'TRI-2'!BA29  &gt;10),"",IF((ROUND(TRUNC(('TRI-2'!BA29  ),2),0))=10,"A+",IF((ROUND(TRUNC(('TRI-2'!BA29  ),2),0))=9,"A-",IF((ROUND(TRUNC(('TRI-2'!BA29   ),2),0))=8,"B+",IF((ROUND(TRUNC(('TRI-2'!BA29 ),2),0))=7,"B-",IF((ROUND(TRUNC(('TRI-2'!BA29  ),2),0))=6,"C+",IF((ROUND(TRUNC(('TRI-2'!BA29  ),2),0))=5,"C-",IF((ROUND(TRUNC(('TRI-2'!BA29  ),2),0))=4,"D+",IF((ROUND(TRUNC(('TRI-2'!BA29 ),2),0))=3,"D-",IF((ROUND(TRUNC(('TRI-2'!BA29 ),2),0))=2,"E+",IF((ROUND(TRUNC(('TRI-2'!BA29  ),2),0))&lt;=1,"E-","")))))))))))</f>
        <v>A+</v>
      </c>
      <c r="BB29" s="51" t="str">
        <f>IF(OR('TRI-2'!BB29 ="",'TRI-2'!BB29&lt;0,'TRI-2'!BB29  &gt;10),"",IF((ROUND(TRUNC(('TRI-2'!BB29  ),2),0))=10,"A+",IF((ROUND(TRUNC(('TRI-2'!BB29  ),2),0))=9,"A-",IF((ROUND(TRUNC(('TRI-2'!BB29   ),2),0))=8,"B+",IF((ROUND(TRUNC(('TRI-2'!BB29 ),2),0))=7,"B-",IF((ROUND(TRUNC(('TRI-2'!BB29  ),2),0))=6,"C+",IF((ROUND(TRUNC(('TRI-2'!BB29  ),2),0))=5,"C-",IF((ROUND(TRUNC(('TRI-2'!BB29  ),2),0))=4,"D+",IF((ROUND(TRUNC(('TRI-2'!BB29 ),2),0))=3,"D-",IF((ROUND(TRUNC(('TRI-2'!BB29 ),2),0))=2,"E+",IF((ROUND(TRUNC(('TRI-2'!BB29  ),2),0))&lt;=1,"E-","")))))))))))</f>
        <v>A+</v>
      </c>
      <c r="BC29" s="51" t="str">
        <f>IF(OR('TRI-2'!BC29 ="",'TRI-2'!BC29&lt;0,'TRI-2'!BC29  &gt;10),"",IF((ROUND(TRUNC(('TRI-2'!BC29  ),2),0))=10,"A+",IF((ROUND(TRUNC(('TRI-2'!BC29  ),2),0))=9,"A-",IF((ROUND(TRUNC(('TRI-2'!BC29   ),2),0))=8,"B+",IF((ROUND(TRUNC(('TRI-2'!BC29 ),2),0))=7,"B-",IF((ROUND(TRUNC(('TRI-2'!BC29  ),2),0))=6,"C+",IF((ROUND(TRUNC(('TRI-2'!BC29  ),2),0))=5,"C-",IF((ROUND(TRUNC(('TRI-2'!BC29  ),2),0))=4,"D+",IF((ROUND(TRUNC(('TRI-2'!BC29 ),2),0))=3,"D-",IF((ROUND(TRUNC(('TRI-2'!BC29 ),2),0))=2,"E+",IF((ROUND(TRUNC(('TRI-2'!BC29  ),2),0))&lt;=1,"E-","")))))))))))</f>
        <v>A+</v>
      </c>
      <c r="BD29" s="51" t="str">
        <f>IF(OR('TRI-2'!BD29 ="",'TRI-2'!BD29&lt;0,'TRI-2'!BD29  &gt;10),"",IF((ROUND(TRUNC(('TRI-2'!BD29  ),2),0))=10,"A+",IF((ROUND(TRUNC(('TRI-2'!BD29  ),2),0))=9,"A-",IF((ROUND(TRUNC(('TRI-2'!BD29   ),2),0))=8,"B+",IF((ROUND(TRUNC(('TRI-2'!BD29 ),2),0))=7,"B-",IF((ROUND(TRUNC(('TRI-2'!BD29  ),2),0))=6,"C+",IF((ROUND(TRUNC(('TRI-2'!BD29  ),2),0))=5,"C-",IF((ROUND(TRUNC(('TRI-2'!BD29  ),2),0))=4,"D+",IF((ROUND(TRUNC(('TRI-2'!BD29 ),2),0))=3,"D-",IF((ROUND(TRUNC(('TRI-2'!BD29 ),2),0))=2,"E+",IF((ROUND(TRUNC(('TRI-2'!BD29  ),2),0))&lt;=1,"E-","")))))))))))</f>
        <v>A+</v>
      </c>
      <c r="BE29" s="51" t="str">
        <f>IF(OR('TRI-2'!BE29 ="",'TRI-2'!BE29&lt;0,'TRI-2'!BE29  &gt;10),"",IF((ROUND(TRUNC(('TRI-2'!BE29  ),2),0))=10,"A+",IF((ROUND(TRUNC(('TRI-2'!BE29  ),2),0))=9,"A-",IF((ROUND(TRUNC(('TRI-2'!BE29   ),2),0))=8,"B+",IF((ROUND(TRUNC(('TRI-2'!BE29 ),2),0))=7,"B-",IF((ROUND(TRUNC(('TRI-2'!BE29  ),2),0))=6,"C+",IF((ROUND(TRUNC(('TRI-2'!BE29  ),2),0))=5,"C-",IF((ROUND(TRUNC(('TRI-2'!BE29  ),2),0))=4,"D+",IF((ROUND(TRUNC(('TRI-2'!BE29 ),2),0))=3,"D-",IF((ROUND(TRUNC(('TRI-2'!BE29 ),2),0))=2,"E+",IF((ROUND(TRUNC(('TRI-2'!BE29  ),2),0))&lt;=1,"E-","")))))))))))</f>
        <v>A+</v>
      </c>
      <c r="BF29" s="51" t="str">
        <f>IF(OR('TRI-2'!BF29 ="",'TRI-2'!BF29&lt;0,'TRI-2'!BF29  &gt;10),"",IF((ROUND(TRUNC(('TRI-2'!BF29  ),2),0))=10,"A+",IF((ROUND(TRUNC(('TRI-2'!BF29  ),2),0))=9,"A-",IF((ROUND(TRUNC(('TRI-2'!BF29   ),2),0))=8,"B+",IF((ROUND(TRUNC(('TRI-2'!BF29 ),2),0))=7,"B-",IF((ROUND(TRUNC(('TRI-2'!BF29  ),2),0))=6,"C+",IF((ROUND(TRUNC(('TRI-2'!BF29  ),2),0))=5,"C-",IF((ROUND(TRUNC(('TRI-2'!BF29  ),2),0))=4,"D+",IF((ROUND(TRUNC(('TRI-2'!BF29 ),2),0))=3,"D-",IF((ROUND(TRUNC(('TRI-2'!BF29 ),2),0))=2,"E+",IF((ROUND(TRUNC(('TRI-2'!BF29  ),2),0))&lt;=1,"E-","")))))))))))</f>
        <v>A+</v>
      </c>
      <c r="BG29" s="51" t="str">
        <f>IF(OR('TRI-2'!BG29 ="",'TRI-2'!BG29&lt;0,'TRI-2'!BG29  &gt;10),"",IF((ROUND(TRUNC(('TRI-2'!BG29  ),2),0))=10,"A+",IF((ROUND(TRUNC(('TRI-2'!BG29  ),2),0))=9,"A-",IF((ROUND(TRUNC(('TRI-2'!BG29   ),2),0))=8,"B+",IF((ROUND(TRUNC(('TRI-2'!BG29 ),2),0))=7,"B-",IF((ROUND(TRUNC(('TRI-2'!BG29  ),2),0))=6,"C+",IF((ROUND(TRUNC(('TRI-2'!BG29  ),2),0))=5,"C-",IF((ROUND(TRUNC(('TRI-2'!BG29  ),2),0))=4,"D+",IF((ROUND(TRUNC(('TRI-2'!BG29 ),2),0))=3,"D-",IF((ROUND(TRUNC(('TRI-2'!BG29 ),2),0))=2,"E+",IF((ROUND(TRUNC(('TRI-2'!BG29  ),2),0))&lt;=1,"E-","")))))))))))</f>
        <v>A+</v>
      </c>
      <c r="BH29" s="51" t="str">
        <f>IF(OR('TRI-2'!BH29 ="",'TRI-2'!BH29&lt;0,'TRI-2'!BH29  &gt;10),"",IF((ROUND(TRUNC(('TRI-2'!BH29  ),2),0))=10,"A+",IF((ROUND(TRUNC(('TRI-2'!BH29  ),2),0))=9,"A-",IF((ROUND(TRUNC(('TRI-2'!BH29   ),2),0))=8,"B+",IF((ROUND(TRUNC(('TRI-2'!BH29 ),2),0))=7,"B-",IF((ROUND(TRUNC(('TRI-2'!BH29  ),2),0))=6,"C+",IF((ROUND(TRUNC(('TRI-2'!BH29  ),2),0))=5,"C-",IF((ROUND(TRUNC(('TRI-2'!BH29  ),2),0))=4,"D+",IF((ROUND(TRUNC(('TRI-2'!BH29 ),2),0))=3,"D-",IF((ROUND(TRUNC(('TRI-2'!BH29 ),2),0))=2,"E+",IF((ROUND(TRUNC(('TRI-2'!BH29  ),2),0))&lt;=1,"E-","")))))))))))</f>
        <v>A+</v>
      </c>
      <c r="BI29" s="51" t="str">
        <f>IF(OR('TRI-2'!BI29 ="",'TRI-2'!BI29&lt;0,'TRI-2'!BI29  &gt;10),"",IF((ROUND(TRUNC(('TRI-2'!BI29  ),2),0))=10,"A+",IF((ROUND(TRUNC(('TRI-2'!BI29  ),2),0))=9,"A-",IF((ROUND(TRUNC(('TRI-2'!BI29   ),2),0))=8,"B+",IF((ROUND(TRUNC(('TRI-2'!BI29 ),2),0))=7,"B-",IF((ROUND(TRUNC(('TRI-2'!BI29  ),2),0))=6,"C+",IF((ROUND(TRUNC(('TRI-2'!BI29  ),2),0))=5,"C-",IF((ROUND(TRUNC(('TRI-2'!BI29  ),2),0))=4,"D+",IF((ROUND(TRUNC(('TRI-2'!BI29 ),2),0))=3,"D-",IF((ROUND(TRUNC(('TRI-2'!BI29 ),2),0))=2,"E+",IF((ROUND(TRUNC(('TRI-2'!BI29  ),2),0))&lt;=1,"E-","")))))))))))</f>
        <v>A+</v>
      </c>
      <c r="BJ29" s="51" t="str">
        <f>IF(OR('TRI-2'!BJ29 ="",'TRI-2'!BJ29&lt;0,'TRI-2'!BJ29  &gt;10),"",IF((ROUND(TRUNC(('TRI-2'!BJ29  ),2),0))=10,"A+",IF((ROUND(TRUNC(('TRI-2'!BJ29  ),2),0))=9,"A-",IF((ROUND(TRUNC(('TRI-2'!BJ29   ),2),0))=8,"B+",IF((ROUND(TRUNC(('TRI-2'!BJ29 ),2),0))=7,"B-",IF((ROUND(TRUNC(('TRI-2'!BJ29  ),2),0))=6,"C+",IF((ROUND(TRUNC(('TRI-2'!BJ29  ),2),0))=5,"C-",IF((ROUND(TRUNC(('TRI-2'!BJ29  ),2),0))=4,"D+",IF((ROUND(TRUNC(('TRI-2'!BJ29 ),2),0))=3,"D-",IF((ROUND(TRUNC(('TRI-2'!BJ29 ),2),0))=2,"E+",IF((ROUND(TRUNC(('TRI-2'!BJ29  ),2),0))&lt;=1,"E-","")))))))))))</f>
        <v>A+</v>
      </c>
      <c r="BK29" s="51" t="str">
        <f>IF(OR('TRI-2'!BK29 ="",'TRI-2'!BK29&lt;0,'TRI-2'!BK29  &gt;10),"",IF((ROUND(TRUNC(('TRI-2'!BK29  ),2),0))=10,"A+",IF((ROUND(TRUNC(('TRI-2'!BK29  ),2),0))=9,"A-",IF((ROUND(TRUNC(('TRI-2'!BK29   ),2),0))=8,"B+",IF((ROUND(TRUNC(('TRI-2'!BK29 ),2),0))=7,"B-",IF((ROUND(TRUNC(('TRI-2'!BK29  ),2),0))=6,"C+",IF((ROUND(TRUNC(('TRI-2'!BK29  ),2),0))=5,"C-",IF((ROUND(TRUNC(('TRI-2'!BK29  ),2),0))=4,"D+",IF((ROUND(TRUNC(('TRI-2'!BK29 ),2),0))=3,"D-",IF((ROUND(TRUNC(('TRI-2'!BK29 ),2),0))=2,"E+",IF((ROUND(TRUNC(('TRI-2'!BK29  ),2),0))&lt;=1,"E-","")))))))))))</f>
        <v>A+</v>
      </c>
      <c r="BL29" s="51" t="str">
        <f>IF(OR('TRI-2'!BL29 ="",'TRI-2'!BL29&lt;0,'TRI-2'!BL29  &gt;10),"",IF((ROUND(TRUNC(('TRI-2'!BL29  ),2),0))=10,"A+",IF((ROUND(TRUNC(('TRI-2'!BL29  ),2),0))=9,"A-",IF((ROUND(TRUNC(('TRI-2'!BL29   ),2),0))=8,"B+",IF((ROUND(TRUNC(('TRI-2'!BL29 ),2),0))=7,"B-",IF((ROUND(TRUNC(('TRI-2'!BL29  ),2),0))=6,"C+",IF((ROUND(TRUNC(('TRI-2'!BL29  ),2),0))=5,"C-",IF((ROUND(TRUNC(('TRI-2'!BL29  ),2),0))=4,"D+",IF((ROUND(TRUNC(('TRI-2'!BL29 ),2),0))=3,"D-",IF((ROUND(TRUNC(('TRI-2'!BL29 ),2),0))=2,"E+",IF((ROUND(TRUNC(('TRI-2'!BL29  ),2),0))&lt;=1,"E-","")))))))))))</f>
        <v>A+</v>
      </c>
      <c r="BM29" s="51" t="str">
        <f>IF(OR('TRI-2'!BM29 ="",'TRI-2'!BM29&lt;0,'TRI-2'!BM29  &gt;10),"",IF((ROUND(TRUNC(('TRI-2'!BM29  ),2),0))=10,"A+",IF((ROUND(TRUNC(('TRI-2'!BM29  ),2),0))=9,"A-",IF((ROUND(TRUNC(('TRI-2'!BM29   ),2),0))=8,"B+",IF((ROUND(TRUNC(('TRI-2'!BM29 ),2),0))=7,"B-",IF((ROUND(TRUNC(('TRI-2'!BM29  ),2),0))=6,"C+",IF((ROUND(TRUNC(('TRI-2'!BM29  ),2),0))=5,"C-",IF((ROUND(TRUNC(('TRI-2'!BM29  ),2),0))=4,"D+",IF((ROUND(TRUNC(('TRI-2'!BM29 ),2),0))=3,"D-",IF((ROUND(TRUNC(('TRI-2'!BM29 ),2),0))=2,"E+",IF((ROUND(TRUNC(('TRI-2'!BM29  ),2),0))&lt;=1,"E-","")))))))))))</f>
        <v>A+</v>
      </c>
      <c r="BN29" s="51" t="str">
        <f>IF(OR('TRI-2'!BN29 ="",'TRI-2'!BN29&lt;0,'TRI-2'!BN29  &gt;10),"",IF((ROUND(TRUNC(('TRI-2'!BN29  ),2),0))=10,"A+",IF((ROUND(TRUNC(('TRI-2'!BN29  ),2),0))=9,"A-",IF((ROUND(TRUNC(('TRI-2'!BN29   ),2),0))=8,"B+",IF((ROUND(TRUNC(('TRI-2'!BN29 ),2),0))=7,"B-",IF((ROUND(TRUNC(('TRI-2'!BN29  ),2),0))=6,"C+",IF((ROUND(TRUNC(('TRI-2'!BN29  ),2),0))=5,"C-",IF((ROUND(TRUNC(('TRI-2'!BN29  ),2),0))=4,"D+",IF((ROUND(TRUNC(('TRI-2'!BN29 ),2),0))=3,"D-",IF((ROUND(TRUNC(('TRI-2'!BN29 ),2),0))=2,"E+",IF((ROUND(TRUNC(('TRI-2'!BN29  ),2),0))&lt;=1,"E-","")))))))))))</f>
        <v>A+</v>
      </c>
      <c r="BO29" s="51" t="str">
        <f>IF(OR('TRI-2'!BO29 ="",'TRI-2'!BO29&lt;0,'TRI-2'!BO29  &gt;10),"",IF((ROUND(TRUNC(('TRI-2'!BO29  ),2),0))=10,"A+",IF((ROUND(TRUNC(('TRI-2'!BO29  ),2),0))=9,"A-",IF((ROUND(TRUNC(('TRI-2'!BO29   ),2),0))=8,"B+",IF((ROUND(TRUNC(('TRI-2'!BO29 ),2),0))=7,"B-",IF((ROUND(TRUNC(('TRI-2'!BO29  ),2),0))=6,"C+",IF((ROUND(TRUNC(('TRI-2'!BO29  ),2),0))=5,"C-",IF((ROUND(TRUNC(('TRI-2'!BO29  ),2),0))=4,"D+",IF((ROUND(TRUNC(('TRI-2'!BO29 ),2),0))=3,"D-",IF((ROUND(TRUNC(('TRI-2'!BO29 ),2),0))=2,"E+",IF((ROUND(TRUNC(('TRI-2'!BO29  ),2),0))&lt;=1,"E-","")))))))))))</f>
        <v>A+</v>
      </c>
      <c r="BP29" s="51" t="str">
        <f>IF(OR('TRI-2'!BP29 ="",'TRI-2'!BP29&lt;0,'TRI-2'!BP29  &gt;10),"",IF((ROUND(TRUNC(('TRI-2'!BP29  ),2),0))=10,"A+",IF((ROUND(TRUNC(('TRI-2'!BP29  ),2),0))=9,"A-",IF((ROUND(TRUNC(('TRI-2'!BP29   ),2),0))=8,"B+",IF((ROUND(TRUNC(('TRI-2'!BP29 ),2),0))=7,"B-",IF((ROUND(TRUNC(('TRI-2'!BP29  ),2),0))=6,"C+",IF((ROUND(TRUNC(('TRI-2'!BP29  ),2),0))=5,"C-",IF((ROUND(TRUNC(('TRI-2'!BP29  ),2),0))=4,"D+",IF((ROUND(TRUNC(('TRI-2'!BP29 ),2),0))=3,"D-",IF((ROUND(TRUNC(('TRI-2'!BP29 ),2),0))=2,"E+",IF((ROUND(TRUNC(('TRI-2'!BP29  ),2),0))&lt;=1,"E-","")))))))))))</f>
        <v>A+</v>
      </c>
      <c r="BQ29" s="51" t="str">
        <f>IF(OR('TRI-2'!BQ29 ="",'TRI-2'!BQ29&lt;0,'TRI-2'!BQ29  &gt;10),"",IF((ROUND(TRUNC(('TRI-2'!BQ29  ),2),0))=10,"A+",IF((ROUND(TRUNC(('TRI-2'!BQ29  ),2),0))=9,"A-",IF((ROUND(TRUNC(('TRI-2'!BQ29   ),2),0))=8,"B+",IF((ROUND(TRUNC(('TRI-2'!BQ29 ),2),0))=7,"B-",IF((ROUND(TRUNC(('TRI-2'!BQ29  ),2),0))=6,"C+",IF((ROUND(TRUNC(('TRI-2'!BQ29  ),2),0))=5,"C-",IF((ROUND(TRUNC(('TRI-2'!BQ29  ),2),0))=4,"D+",IF((ROUND(TRUNC(('TRI-2'!BQ29 ),2),0))=3,"D-",IF((ROUND(TRUNC(('TRI-2'!BQ29 ),2),0))=2,"E+",IF((ROUND(TRUNC(('TRI-2'!BQ29  ),2),0))&lt;=1,"E-","")))))))))))</f>
        <v>A+</v>
      </c>
      <c r="BR29" s="51" t="str">
        <f>IF(OR('TRI-2'!BR29 ="",'TRI-2'!BR29&lt;0,'TRI-2'!BR29  &gt;10),"",IF((ROUND(TRUNC(('TRI-2'!BR29  ),2),0))=10,"A+",IF((ROUND(TRUNC(('TRI-2'!BR29  ),2),0))=9,"A-",IF((ROUND(TRUNC(('TRI-2'!BR29   ),2),0))=8,"B+",IF((ROUND(TRUNC(('TRI-2'!BR29 ),2),0))=7,"B-",IF((ROUND(TRUNC(('TRI-2'!BR29  ),2),0))=6,"C+",IF((ROUND(TRUNC(('TRI-2'!BR29  ),2),0))=5,"C-",IF((ROUND(TRUNC(('TRI-2'!BR29  ),2),0))=4,"D+",IF((ROUND(TRUNC(('TRI-2'!BR29 ),2),0))=3,"D-",IF((ROUND(TRUNC(('TRI-2'!BR29 ),2),0))=2,"E+",IF((ROUND(TRUNC(('TRI-2'!BR29  ),2),0))&lt;=1,"E-","")))))))))))</f>
        <v>A+</v>
      </c>
      <c r="BS29" s="51" t="str">
        <f>IF(OR('TRI-2'!BS29 ="",'TRI-2'!BS29&lt;0,'TRI-2'!BS29  &gt;10),"",IF((ROUND(TRUNC(('TRI-2'!BS29  ),2),0))=10,"A+",IF((ROUND(TRUNC(('TRI-2'!BS29  ),2),0))=9,"A-",IF((ROUND(TRUNC(('TRI-2'!BS29   ),2),0))=8,"B+",IF((ROUND(TRUNC(('TRI-2'!BS29 ),2),0))=7,"B-",IF((ROUND(TRUNC(('TRI-2'!BS29  ),2),0))=6,"C+",IF((ROUND(TRUNC(('TRI-2'!BS29  ),2),0))=5,"C-",IF((ROUND(TRUNC(('TRI-2'!BS29  ),2),0))=4,"D+",IF((ROUND(TRUNC(('TRI-2'!BS29 ),2),0))=3,"D-",IF((ROUND(TRUNC(('TRI-2'!BS29 ),2),0))=2,"E+",IF((ROUND(TRUNC(('TRI-2'!BS29  ),2),0))&lt;=1,"E-","")))))))))))</f>
        <v>A+</v>
      </c>
      <c r="BT29" s="51" t="str">
        <f>IF(OR('TRI-2'!BT29 ="",'TRI-2'!BT29&lt;0,'TRI-2'!BT29  &gt;10),"",IF((ROUND(TRUNC(('TRI-2'!BT29  ),2),0))=10,"A+",IF((ROUND(TRUNC(('TRI-2'!BT29  ),2),0))=9,"A-",IF((ROUND(TRUNC(('TRI-2'!BT29   ),2),0))=8,"B+",IF((ROUND(TRUNC(('TRI-2'!BT29 ),2),0))=7,"B-",IF((ROUND(TRUNC(('TRI-2'!BT29  ),2),0))=6,"C+",IF((ROUND(TRUNC(('TRI-2'!BT29  ),2),0))=5,"C-",IF((ROUND(TRUNC(('TRI-2'!BT29  ),2),0))=4,"D+",IF((ROUND(TRUNC(('TRI-2'!BT29 ),2),0))=3,"D-",IF((ROUND(TRUNC(('TRI-2'!BT29 ),2),0))=2,"E+",IF((ROUND(TRUNC(('TRI-2'!BT29  ),2),0))&lt;=1,"E-","")))))))))))</f>
        <v>A+</v>
      </c>
      <c r="BU29" s="51" t="str">
        <f>IF(OR('TRI-2'!BU29 ="",'TRI-2'!BU29&lt;0,'TRI-2'!BU29  &gt;10),"",IF((ROUND(TRUNC(('TRI-2'!BU29  ),2),0))=10,"A+",IF((ROUND(TRUNC(('TRI-2'!BU29  ),2),0))=9,"A-",IF((ROUND(TRUNC(('TRI-2'!BU29   ),2),0))=8,"B+",IF((ROUND(TRUNC(('TRI-2'!BU29 ),2),0))=7,"B-",IF((ROUND(TRUNC(('TRI-2'!BU29  ),2),0))=6,"C+",IF((ROUND(TRUNC(('TRI-2'!BU29  ),2),0))=5,"C-",IF((ROUND(TRUNC(('TRI-2'!BU29  ),2),0))=4,"D+",IF((ROUND(TRUNC(('TRI-2'!BU29 ),2),0))=3,"D-",IF((ROUND(TRUNC(('TRI-2'!BU29 ),2),0))=2,"E+",IF((ROUND(TRUNC(('TRI-2'!BU29  ),2),0))&lt;=1,"E-","")))))))))))</f>
        <v>A+</v>
      </c>
      <c r="BV29" s="51" t="str">
        <f>IF(OR('TRI-2'!BV29 ="",'TRI-2'!BV29&lt;0,'TRI-2'!BV29  &gt;10),"",IF((ROUND(TRUNC(('TRI-2'!BV29  ),2),0))=10,"A+",IF((ROUND(TRUNC(('TRI-2'!BV29  ),2),0))=9,"A-",IF((ROUND(TRUNC(('TRI-2'!BV29   ),2),0))=8,"B+",IF((ROUND(TRUNC(('TRI-2'!BV29 ),2),0))=7,"B-",IF((ROUND(TRUNC(('TRI-2'!BV29  ),2),0))=6,"C+",IF((ROUND(TRUNC(('TRI-2'!BV29  ),2),0))=5,"C-",IF((ROUND(TRUNC(('TRI-2'!BV29  ),2),0))=4,"D+",IF((ROUND(TRUNC(('TRI-2'!BV29 ),2),0))=3,"D-",IF((ROUND(TRUNC(('TRI-2'!BV29 ),2),0))=2,"E+",IF((ROUND(TRUNC(('TRI-2'!BV29  ),2),0))&lt;=1,"E-","")))))))))))</f>
        <v>A+</v>
      </c>
      <c r="BW29" s="51" t="str">
        <f>IF(OR('TRI-2'!BW29 ="",'TRI-2'!BW29&lt;0,'TRI-2'!BW29  &gt;10),"",IF((ROUND(TRUNC(('TRI-2'!BW29  ),2),0))=10,"A+",IF((ROUND(TRUNC(('TRI-2'!BW29  ),2),0))=9,"A-",IF((ROUND(TRUNC(('TRI-2'!BW29   ),2),0))=8,"B+",IF((ROUND(TRUNC(('TRI-2'!BW29 ),2),0))=7,"B-",IF((ROUND(TRUNC(('TRI-2'!BW29  ),2),0))=6,"C+",IF((ROUND(TRUNC(('TRI-2'!BW29  ),2),0))=5,"C-",IF((ROUND(TRUNC(('TRI-2'!BW29  ),2),0))=4,"D+",IF((ROUND(TRUNC(('TRI-2'!BW29 ),2),0))=3,"D-",IF((ROUND(TRUNC(('TRI-2'!BW29 ),2),0))=2,"E+",IF((ROUND(TRUNC(('TRI-2'!BW29  ),2),0))&lt;=1,"E-","")))))))))))</f>
        <v>A+</v>
      </c>
      <c r="BX29" s="51" t="str">
        <f>IF(OR('TRI-2'!BX29 ="",'TRI-2'!BX29&lt;0,'TRI-2'!BX29  &gt;10),"",IF((ROUND(TRUNC(('TRI-2'!BX29  ),2),0))=10,"A+",IF((ROUND(TRUNC(('TRI-2'!BX29  ),2),0))=9,"A-",IF((ROUND(TRUNC(('TRI-2'!BX29   ),2),0))=8,"B+",IF((ROUND(TRUNC(('TRI-2'!BX29 ),2),0))=7,"B-",IF((ROUND(TRUNC(('TRI-2'!BX29  ),2),0))=6,"C+",IF((ROUND(TRUNC(('TRI-2'!BX29  ),2),0))=5,"C-",IF((ROUND(TRUNC(('TRI-2'!BX29  ),2),0))=4,"D+",IF((ROUND(TRUNC(('TRI-2'!BX29 ),2),0))=3,"D-",IF((ROUND(TRUNC(('TRI-2'!BX29 ),2),0))=2,"E+",IF((ROUND(TRUNC(('TRI-2'!BX29  ),2),0))&lt;=1,"E-","")))))))))))</f>
        <v>A+</v>
      </c>
      <c r="BY29" s="51" t="str">
        <f>IF(OR('TRI-2'!BY29 ="",'TRI-2'!BY29&lt;0,'TRI-2'!BY29  &gt;10),"",IF((ROUND(TRUNC(('TRI-2'!BY29  ),2),0))=10,"A+",IF((ROUND(TRUNC(('TRI-2'!BY29  ),2),0))=9,"A-",IF((ROUND(TRUNC(('TRI-2'!BY29   ),2),0))=8,"B+",IF((ROUND(TRUNC(('TRI-2'!BY29 ),2),0))=7,"B-",IF((ROUND(TRUNC(('TRI-2'!BY29  ),2),0))=6,"C+",IF((ROUND(TRUNC(('TRI-2'!BY29  ),2),0))=5,"C-",IF((ROUND(TRUNC(('TRI-2'!BY29  ),2),0))=4,"D+",IF((ROUND(TRUNC(('TRI-2'!BY29 ),2),0))=3,"D-",IF((ROUND(TRUNC(('TRI-2'!BY29 ),2),0))=2,"E+",IF((ROUND(TRUNC(('TRI-2'!BY29  ),2),0))&lt;=1,"E-","")))))))))))</f>
        <v>A+</v>
      </c>
      <c r="BZ29" s="51" t="str">
        <f>IF(OR('TRI-2'!BZ29 ="",'TRI-2'!BZ29&lt;0,'TRI-2'!BZ29  &gt;10),"",IF((ROUND(TRUNC(('TRI-2'!BZ29  ),2),0))=10,"A+",IF((ROUND(TRUNC(('TRI-2'!BZ29  ),2),0))=9,"A-",IF((ROUND(TRUNC(('TRI-2'!BZ29   ),2),0))=8,"B+",IF((ROUND(TRUNC(('TRI-2'!BZ29 ),2),0))=7,"B-",IF((ROUND(TRUNC(('TRI-2'!BZ29  ),2),0))=6,"C+",IF((ROUND(TRUNC(('TRI-2'!BZ29  ),2),0))=5,"C-",IF((ROUND(TRUNC(('TRI-2'!BZ29  ),2),0))=4,"D+",IF((ROUND(TRUNC(('TRI-2'!BZ29 ),2),0))=3,"D-",IF((ROUND(TRUNC(('TRI-2'!BZ29 ),2),0))=2,"E+",IF((ROUND(TRUNC(('TRI-2'!BZ29  ),2),0))&lt;=1,"E-","")))))))))))</f>
        <v>A+</v>
      </c>
      <c r="CA29" s="51" t="str">
        <f>IF(OR('TRI-2'!CA29 ="",'TRI-2'!CA29&lt;0,'TRI-2'!CA29  &gt;10),"",IF((ROUND(TRUNC(('TRI-2'!CA29  ),2),0))=10,"A+",IF((ROUND(TRUNC(('TRI-2'!CA29  ),2),0))=9,"A-",IF((ROUND(TRUNC(('TRI-2'!CA29   ),2),0))=8,"B+",IF((ROUND(TRUNC(('TRI-2'!CA29 ),2),0))=7,"B-",IF((ROUND(TRUNC(('TRI-2'!CA29  ),2),0))=6,"C+",IF((ROUND(TRUNC(('TRI-2'!CA29  ),2),0))=5,"C-",IF((ROUND(TRUNC(('TRI-2'!CA29  ),2),0))=4,"D+",IF((ROUND(TRUNC(('TRI-2'!CA29 ),2),0))=3,"D-",IF((ROUND(TRUNC(('TRI-2'!CA29 ),2),0))=2,"E+",IF((ROUND(TRUNC(('TRI-2'!CA29  ),2),0))&lt;=1,"E-","")))))))))))</f>
        <v>A+</v>
      </c>
      <c r="CB29" s="51" t="str">
        <f>IF(OR('TRI-2'!CB29 ="",'TRI-2'!CB29&lt;0,'TRI-2'!CB29  &gt;10),"",IF((ROUND(TRUNC(('TRI-2'!CB29  ),2),0))=10,"A+",IF((ROUND(TRUNC(('TRI-2'!CB29  ),2),0))=9,"A-",IF((ROUND(TRUNC(('TRI-2'!CB29   ),2),0))=8,"B+",IF((ROUND(TRUNC(('TRI-2'!CB29 ),2),0))=7,"B-",IF((ROUND(TRUNC(('TRI-2'!CB29  ),2),0))=6,"C+",IF((ROUND(TRUNC(('TRI-2'!CB29  ),2),0))=5,"C-",IF((ROUND(TRUNC(('TRI-2'!CB29  ),2),0))=4,"D+",IF((ROUND(TRUNC(('TRI-2'!CB29 ),2),0))=3,"D-",IF((ROUND(TRUNC(('TRI-2'!CB29 ),2),0))=2,"E+",IF((ROUND(TRUNC(('TRI-2'!CB29  ),2),0))&lt;=1,"E-","")))))))))))</f>
        <v>A+</v>
      </c>
      <c r="CC29" s="51" t="str">
        <f>IF(OR('TRI-2'!CC29 ="",'TRI-2'!CC29&lt;0,'TRI-2'!CC29  &gt;10),"",IF((ROUND(TRUNC(('TRI-2'!CC29  ),2),0))=10,"A+",IF((ROUND(TRUNC(('TRI-2'!CC29  ),2),0))=9,"A-",IF((ROUND(TRUNC(('TRI-2'!CC29   ),2),0))=8,"B+",IF((ROUND(TRUNC(('TRI-2'!CC29 ),2),0))=7,"B-",IF((ROUND(TRUNC(('TRI-2'!CC29  ),2),0))=6,"C+",IF((ROUND(TRUNC(('TRI-2'!CC29  ),2),0))=5,"C-",IF((ROUND(TRUNC(('TRI-2'!CC29  ),2),0))=4,"D+",IF((ROUND(TRUNC(('TRI-2'!CC29 ),2),0))=3,"D-",IF((ROUND(TRUNC(('TRI-2'!CC29 ),2),0))=2,"E+",IF((ROUND(TRUNC(('TRI-2'!CC29  ),2),0))&lt;=1,"E-","")))))))))))</f>
        <v>A+</v>
      </c>
      <c r="CD29" s="51" t="str">
        <f>IF(OR('TRI-2'!CD29 ="",'TRI-2'!CD29&lt;0,'TRI-2'!CD29  &gt;10),"",IF((ROUND(TRUNC(('TRI-2'!CD29  ),2),0))=10,"A+",IF((ROUND(TRUNC(('TRI-2'!CD29  ),2),0))=9,"A-",IF((ROUND(TRUNC(('TRI-2'!CD29   ),2),0))=8,"B+",IF((ROUND(TRUNC(('TRI-2'!CD29 ),2),0))=7,"B-",IF((ROUND(TRUNC(('TRI-2'!CD29  ),2),0))=6,"C+",IF((ROUND(TRUNC(('TRI-2'!CD29  ),2),0))=5,"C-",IF((ROUND(TRUNC(('TRI-2'!CD29  ),2),0))=4,"D+",IF((ROUND(TRUNC(('TRI-2'!CD29 ),2),0))=3,"D-",IF((ROUND(TRUNC(('TRI-2'!CD29 ),2),0))=2,"E+",IF((ROUND(TRUNC(('TRI-2'!CD29  ),2),0))&lt;=1,"E-","")))))))))))</f>
        <v>A+</v>
      </c>
      <c r="CE29" s="51" t="str">
        <f>IF(OR('TRI-2'!CE29 ="",'TRI-2'!CE29&lt;0,'TRI-2'!CE29  &gt;10),"",IF((ROUND(TRUNC(('TRI-2'!CE29  ),2),0))=10,"A+",IF((ROUND(TRUNC(('TRI-2'!CE29  ),2),0))=9,"A-",IF((ROUND(TRUNC(('TRI-2'!CE29   ),2),0))=8,"B+",IF((ROUND(TRUNC(('TRI-2'!CE29 ),2),0))=7,"B-",IF((ROUND(TRUNC(('TRI-2'!CE29  ),2),0))=6,"C+",IF((ROUND(TRUNC(('TRI-2'!CE29  ),2),0))=5,"C-",IF((ROUND(TRUNC(('TRI-2'!CE29  ),2),0))=4,"D+",IF((ROUND(TRUNC(('TRI-2'!CE29 ),2),0))=3,"D-",IF((ROUND(TRUNC(('TRI-2'!CE29 ),2),0))=2,"E+",IF((ROUND(TRUNC(('TRI-2'!CE29  ),2),0))&lt;=1,"E-","")))))))))))</f>
        <v>A+</v>
      </c>
      <c r="CF29" s="51" t="str">
        <f>IF(OR('TRI-2'!CF29 ="",'TRI-2'!CF29&lt;0,'TRI-2'!CF29  &gt;10),"",IF((ROUND(TRUNC(('TRI-2'!CF29  ),2),0))=10,"A+",IF((ROUND(TRUNC(('TRI-2'!CF29  ),2),0))=9,"A-",IF((ROUND(TRUNC(('TRI-2'!CF29   ),2),0))=8,"B+",IF((ROUND(TRUNC(('TRI-2'!CF29 ),2),0))=7,"B-",IF((ROUND(TRUNC(('TRI-2'!CF29  ),2),0))=6,"C+",IF((ROUND(TRUNC(('TRI-2'!CF29  ),2),0))=5,"C-",IF((ROUND(TRUNC(('TRI-2'!CF29  ),2),0))=4,"D+",IF((ROUND(TRUNC(('TRI-2'!CF29 ),2),0))=3,"D-",IF((ROUND(TRUNC(('TRI-2'!CF29 ),2),0))=2,"E+",IF((ROUND(TRUNC(('TRI-2'!CF29  ),2),0))&lt;=1,"E-","")))))))))))</f>
        <v>A+</v>
      </c>
      <c r="CG29" s="51" t="str">
        <f>IF(OR('TRI-2'!CG29 ="",'TRI-2'!CG29&lt;0,'TRI-2'!CG29  &gt;10),"",IF((ROUND(TRUNC(('TRI-2'!CG29  ),2),0))=10,"A+",IF((ROUND(TRUNC(('TRI-2'!CG29  ),2),0))=9,"A-",IF((ROUND(TRUNC(('TRI-2'!CG29   ),2),0))=8,"B+",IF((ROUND(TRUNC(('TRI-2'!CG29 ),2),0))=7,"B-",IF((ROUND(TRUNC(('TRI-2'!CG29  ),2),0))=6,"C+",IF((ROUND(TRUNC(('TRI-2'!CG29  ),2),0))=5,"C-",IF((ROUND(TRUNC(('TRI-2'!CG29  ),2),0))=4,"D+",IF((ROUND(TRUNC(('TRI-2'!CG29 ),2),0))=3,"D-",IF((ROUND(TRUNC(('TRI-2'!CG29 ),2),0))=2,"E+",IF((ROUND(TRUNC(('TRI-2'!CG29  ),2),0))&lt;=1,"E-","")))))))))))</f>
        <v>A+</v>
      </c>
      <c r="CH29" s="51" t="str">
        <f>IF(OR('TRI-2'!CH29 ="",'TRI-2'!CH29&lt;0,'TRI-2'!CH29  &gt;10),"",IF((ROUND(TRUNC(('TRI-2'!CH29  ),2),0))=10,"A+",IF((ROUND(TRUNC(('TRI-2'!CH29  ),2),0))=9,"A-",IF((ROUND(TRUNC(('TRI-2'!CH29   ),2),0))=8,"B+",IF((ROUND(TRUNC(('TRI-2'!CH29 ),2),0))=7,"B-",IF((ROUND(TRUNC(('TRI-2'!CH29  ),2),0))=6,"C+",IF((ROUND(TRUNC(('TRI-2'!CH29  ),2),0))=5,"C-",IF((ROUND(TRUNC(('TRI-2'!CH29  ),2),0))=4,"D+",IF((ROUND(TRUNC(('TRI-2'!CH29 ),2),0))=3,"D-",IF((ROUND(TRUNC(('TRI-2'!CH29 ),2),0))=2,"E+",IF((ROUND(TRUNC(('TRI-2'!CH29  ),2),0))&lt;=1,"E-","")))))))))))</f>
        <v>B+</v>
      </c>
      <c r="CI29" s="51" t="str">
        <f>IF(OR('TRI-2'!CI29 ="",'TRI-2'!CI29&lt;0,'TRI-2'!CI29  &gt;10),"",IF((ROUND(TRUNC(('TRI-2'!CI29  ),2),0))=10,"A+",IF((ROUND(TRUNC(('TRI-2'!CI29  ),2),0))=9,"A-",IF((ROUND(TRUNC(('TRI-2'!CI29   ),2),0))=8,"B+",IF((ROUND(TRUNC(('TRI-2'!CI29 ),2),0))=7,"B-",IF((ROUND(TRUNC(('TRI-2'!CI29  ),2),0))=6,"C+",IF((ROUND(TRUNC(('TRI-2'!CI29  ),2),0))=5,"C-",IF((ROUND(TRUNC(('TRI-2'!CI29  ),2),0))=4,"D+",IF((ROUND(TRUNC(('TRI-2'!CI29 ),2),0))=3,"D-",IF((ROUND(TRUNC(('TRI-2'!CI29 ),2),0))=2,"E+",IF((ROUND(TRUNC(('TRI-2'!CI29  ),2),0))&lt;=1,"E-","")))))))))))</f>
        <v>B+</v>
      </c>
      <c r="CJ29" s="51" t="str">
        <f>IF(OR('TRI-2'!CJ29 ="",'TRI-2'!CJ29&lt;0,'TRI-2'!CJ29  &gt;10),"",IF((ROUND(TRUNC(('TRI-2'!CJ29  ),2),0))=10,"A+",IF((ROUND(TRUNC(('TRI-2'!CJ29  ),2),0))=9,"A-",IF((ROUND(TRUNC(('TRI-2'!CJ29   ),2),0))=8,"B+",IF((ROUND(TRUNC(('TRI-2'!CJ29 ),2),0))=7,"B-",IF((ROUND(TRUNC(('TRI-2'!CJ29  ),2),0))=6,"C+",IF((ROUND(TRUNC(('TRI-2'!CJ29  ),2),0))=5,"C-",IF((ROUND(TRUNC(('TRI-2'!CJ29  ),2),0))=4,"D+",IF((ROUND(TRUNC(('TRI-2'!CJ29 ),2),0))=3,"D-",IF((ROUND(TRUNC(('TRI-2'!CJ29 ),2),0))=2,"E+",IF((ROUND(TRUNC(('TRI-2'!CJ29  ),2),0))&lt;=1,"E-","")))))))))))</f>
        <v>B+</v>
      </c>
      <c r="CK29" s="51" t="str">
        <f>IF(OR('TRI-2'!CK29 ="",'TRI-2'!CK29&lt;0,'TRI-2'!CK29  &gt;10),"",IF((ROUND(TRUNC(('TRI-2'!CK29  ),2),0))=10,"A+",IF((ROUND(TRUNC(('TRI-2'!CK29  ),2),0))=9,"A-",IF((ROUND(TRUNC(('TRI-2'!CK29   ),2),0))=8,"B+",IF((ROUND(TRUNC(('TRI-2'!CK29 ),2),0))=7,"B-",IF((ROUND(TRUNC(('TRI-2'!CK29  ),2),0))=6,"C+",IF((ROUND(TRUNC(('TRI-2'!CK29  ),2),0))=5,"C-",IF((ROUND(TRUNC(('TRI-2'!CK29  ),2),0))=4,"D+",IF((ROUND(TRUNC(('TRI-2'!CK29 ),2),0))=3,"D-",IF((ROUND(TRUNC(('TRI-2'!CK29 ),2),0))=2,"E+",IF((ROUND(TRUNC(('TRI-2'!CK29  ),2),0))&lt;=1,"E-","")))))))))))</f>
        <v>B+</v>
      </c>
      <c r="CL29" s="51" t="str">
        <f>IF(OR('TRI-2'!CL29 ="",'TRI-2'!CL29&lt;0,'TRI-2'!CL29  &gt;10),"",IF((ROUND(TRUNC(('TRI-2'!CL29  ),2),0))=10,"A+",IF((ROUND(TRUNC(('TRI-2'!CL29  ),2),0))=9,"A-",IF((ROUND(TRUNC(('TRI-2'!CL29   ),2),0))=8,"B+",IF((ROUND(TRUNC(('TRI-2'!CL29 ),2),0))=7,"B-",IF((ROUND(TRUNC(('TRI-2'!CL29  ),2),0))=6,"C+",IF((ROUND(TRUNC(('TRI-2'!CL29  ),2),0))=5,"C-",IF((ROUND(TRUNC(('TRI-2'!CL29  ),2),0))=4,"D+",IF((ROUND(TRUNC(('TRI-2'!CL29 ),2),0))=3,"D-",IF((ROUND(TRUNC(('TRI-2'!CL29 ),2),0))=2,"E+",IF((ROUND(TRUNC(('TRI-2'!CL29  ),2),0))&lt;=1,"E-","")))))))))))</f>
        <v>B+</v>
      </c>
      <c r="CM29" s="51" t="str">
        <f>IF(OR('TRI-2'!CM29 ="",'TRI-2'!CM29&lt;0,'TRI-2'!CM29  &gt;10),"",IF((ROUND(TRUNC(('TRI-2'!CM29  ),2),0))=10,"A+",IF((ROUND(TRUNC(('TRI-2'!CM29  ),2),0))=9,"A-",IF((ROUND(TRUNC(('TRI-2'!CM29   ),2),0))=8,"B+",IF((ROUND(TRUNC(('TRI-2'!CM29 ),2),0))=7,"B-",IF((ROUND(TRUNC(('TRI-2'!CM29  ),2),0))=6,"C+",IF((ROUND(TRUNC(('TRI-2'!CM29  ),2),0))=5,"C-",IF((ROUND(TRUNC(('TRI-2'!CM29  ),2),0))=4,"D+",IF((ROUND(TRUNC(('TRI-2'!CM29 ),2),0))=3,"D-",IF((ROUND(TRUNC(('TRI-2'!CM29 ),2),0))=2,"E+",IF((ROUND(TRUNC(('TRI-2'!CM29  ),2),0))&lt;=1,"E-","")))))))))))</f>
        <v>B+</v>
      </c>
      <c r="CN29" s="51" t="str">
        <f>IF(OR('TRI-2'!CN29 ="",'TRI-2'!CN29&lt;0,'TRI-2'!CN29  &gt;10),"",IF((ROUND(TRUNC(('TRI-2'!CN29  ),2),0))=10,"A+",IF((ROUND(TRUNC(('TRI-2'!CN29  ),2),0))=9,"A-",IF((ROUND(TRUNC(('TRI-2'!CN29   ),2),0))=8,"B+",IF((ROUND(TRUNC(('TRI-2'!CN29 ),2),0))=7,"B-",IF((ROUND(TRUNC(('TRI-2'!CN29  ),2),0))=6,"C+",IF((ROUND(TRUNC(('TRI-2'!CN29  ),2),0))=5,"C-",IF((ROUND(TRUNC(('TRI-2'!CN29  ),2),0))=4,"D+",IF((ROUND(TRUNC(('TRI-2'!CN29 ),2),0))=3,"D-",IF((ROUND(TRUNC(('TRI-2'!CN29 ),2),0))=2,"E+",IF((ROUND(TRUNC(('TRI-2'!CN29  ),2),0))&lt;=1,"E-","")))))))))))</f>
        <v>B+</v>
      </c>
      <c r="CO29" s="51" t="str">
        <f>IF(OR('TRI-2'!CO29 ="",'TRI-2'!CO29&lt;0,'TRI-2'!CO29  &gt;10),"",IF((ROUND(TRUNC(('TRI-2'!CO29  ),2),0))=10,"A+",IF((ROUND(TRUNC(('TRI-2'!CO29  ),2),0))=9,"A-",IF((ROUND(TRUNC(('TRI-2'!CO29   ),2),0))=8,"B+",IF((ROUND(TRUNC(('TRI-2'!CO29 ),2),0))=7,"B-",IF((ROUND(TRUNC(('TRI-2'!CO29  ),2),0))=6,"C+",IF((ROUND(TRUNC(('TRI-2'!CO29  ),2),0))=5,"C-",IF((ROUND(TRUNC(('TRI-2'!CO29  ),2),0))=4,"D+",IF((ROUND(TRUNC(('TRI-2'!CO29 ),2),0))=3,"D-",IF((ROUND(TRUNC(('TRI-2'!CO29 ),2),0))=2,"E+",IF((ROUND(TRUNC(('TRI-2'!CO29  ),2),0))&lt;=1,"E-","")))))))))))</f>
        <v>B+</v>
      </c>
      <c r="CP29" s="51" t="str">
        <f>IF(OR('TRI-2'!CP29 ="",'TRI-2'!CP29&lt;0,'TRI-2'!CP29  &gt;10),"",IF((ROUND(TRUNC(('TRI-2'!CP29  ),2),0))=10,"A+",IF((ROUND(TRUNC(('TRI-2'!CP29  ),2),0))=9,"A-",IF((ROUND(TRUNC(('TRI-2'!CP29   ),2),0))=8,"B+",IF((ROUND(TRUNC(('TRI-2'!CP29 ),2),0))=7,"B-",IF((ROUND(TRUNC(('TRI-2'!CP29  ),2),0))=6,"C+",IF((ROUND(TRUNC(('TRI-2'!CP29  ),2),0))=5,"C-",IF((ROUND(TRUNC(('TRI-2'!CP29  ),2),0))=4,"D+",IF((ROUND(TRUNC(('TRI-2'!CP29 ),2),0))=3,"D-",IF((ROUND(TRUNC(('TRI-2'!CP29 ),2),0))=2,"E+",IF((ROUND(TRUNC(('TRI-2'!CP29  ),2),0))&lt;=1,"E-","")))))))))))</f>
        <v>B+</v>
      </c>
      <c r="CQ29" s="51" t="str">
        <f>IF(OR('TRI-2'!CQ29 ="",'TRI-2'!CQ29&lt;0,'TRI-2'!CQ29  &gt;10),"",IF((ROUND(TRUNC(('TRI-2'!CQ29  ),2),0))=10,"A+",IF((ROUND(TRUNC(('TRI-2'!CQ29  ),2),0))=9,"A-",IF((ROUND(TRUNC(('TRI-2'!CQ29   ),2),0))=8,"B+",IF((ROUND(TRUNC(('TRI-2'!CQ29 ),2),0))=7,"B-",IF((ROUND(TRUNC(('TRI-2'!CQ29  ),2),0))=6,"C+",IF((ROUND(TRUNC(('TRI-2'!CQ29  ),2),0))=5,"C-",IF((ROUND(TRUNC(('TRI-2'!CQ29  ),2),0))=4,"D+",IF((ROUND(TRUNC(('TRI-2'!CQ29 ),2),0))=3,"D-",IF((ROUND(TRUNC(('TRI-2'!CQ29 ),2),0))=2,"E+",IF((ROUND(TRUNC(('TRI-2'!CQ29  ),2),0))&lt;=1,"E-","")))))))))))</f>
        <v>B+</v>
      </c>
      <c r="CR29" s="51" t="str">
        <f>IF(OR('TRI-2'!CR29 ="",'TRI-2'!CR29&lt;0,'TRI-2'!CR29  &gt;10),"",IF((ROUND(TRUNC(('TRI-2'!CR29  ),2),0))=10,"A+",IF((ROUND(TRUNC(('TRI-2'!CR29  ),2),0))=9,"A-",IF((ROUND(TRUNC(('TRI-2'!CR29   ),2),0))=8,"B+",IF((ROUND(TRUNC(('TRI-2'!CR29 ),2),0))=7,"B-",IF((ROUND(TRUNC(('TRI-2'!CR29  ),2),0))=6,"C+",IF((ROUND(TRUNC(('TRI-2'!CR29  ),2),0))=5,"C-",IF((ROUND(TRUNC(('TRI-2'!CR29  ),2),0))=4,"D+",IF((ROUND(TRUNC(('TRI-2'!CR29 ),2),0))=3,"D-",IF((ROUND(TRUNC(('TRI-2'!CR29 ),2),0))=2,"E+",IF((ROUND(TRUNC(('TRI-2'!CR29  ),2),0))&lt;=1,"E-","")))))))))))</f>
        <v>B+</v>
      </c>
      <c r="CS29" s="51" t="str">
        <f>IF(OR('TRI-2'!CS29 ="",'TRI-2'!CS29&lt;0,'TRI-2'!CS29  &gt;10),"",IF((ROUND(TRUNC(('TRI-2'!CS29  ),2),0))=10,"A+",IF((ROUND(TRUNC(('TRI-2'!CS29  ),2),0))=9,"A-",IF((ROUND(TRUNC(('TRI-2'!CS29   ),2),0))=8,"B+",IF((ROUND(TRUNC(('TRI-2'!CS29 ),2),0))=7,"B-",IF((ROUND(TRUNC(('TRI-2'!CS29  ),2),0))=6,"C+",IF((ROUND(TRUNC(('TRI-2'!CS29  ),2),0))=5,"C-",IF((ROUND(TRUNC(('TRI-2'!CS29  ),2),0))=4,"D+",IF((ROUND(TRUNC(('TRI-2'!CS29 ),2),0))=3,"D-",IF((ROUND(TRUNC(('TRI-2'!CS29 ),2),0))=2,"E+",IF((ROUND(TRUNC(('TRI-2'!CS29  ),2),0))&lt;=1,"E-","")))))))))))</f>
        <v>B+</v>
      </c>
      <c r="CT29" s="51" t="str">
        <f>IF(OR('TRI-2'!CT29 ="",'TRI-2'!CT29&lt;0,'TRI-2'!CT29  &gt;10),"",IF((ROUND(TRUNC(('TRI-2'!CT29  ),2),0))=10,"A+",IF((ROUND(TRUNC(('TRI-2'!CT29  ),2),0))=9,"A-",IF((ROUND(TRUNC(('TRI-2'!CT29   ),2),0))=8,"B+",IF((ROUND(TRUNC(('TRI-2'!CT29 ),2),0))=7,"B-",IF((ROUND(TRUNC(('TRI-2'!CT29  ),2),0))=6,"C+",IF((ROUND(TRUNC(('TRI-2'!CT29  ),2),0))=5,"C-",IF((ROUND(TRUNC(('TRI-2'!CT29  ),2),0))=4,"D+",IF((ROUND(TRUNC(('TRI-2'!CT29 ),2),0))=3,"D-",IF((ROUND(TRUNC(('TRI-2'!CT29 ),2),0))=2,"E+",IF((ROUND(TRUNC(('TRI-2'!CT29  ),2),0))&lt;=1,"E-","")))))))))))</f>
        <v>B+</v>
      </c>
      <c r="CU29" s="51" t="str">
        <f>IF(OR('TRI-2'!CU29 ="",'TRI-2'!CU29&lt;0,'TRI-2'!CU29  &gt;10),"",IF((ROUND(TRUNC(('TRI-2'!CU29  ),2),0))=10,"A+",IF((ROUND(TRUNC(('TRI-2'!CU29  ),2),0))=9,"A-",IF((ROUND(TRUNC(('TRI-2'!CU29   ),2),0))=8,"B+",IF((ROUND(TRUNC(('TRI-2'!CU29 ),2),0))=7,"B-",IF((ROUND(TRUNC(('TRI-2'!CU29  ),2),0))=6,"C+",IF((ROUND(TRUNC(('TRI-2'!CU29  ),2),0))=5,"C-",IF((ROUND(TRUNC(('TRI-2'!CU29  ),2),0))=4,"D+",IF((ROUND(TRUNC(('TRI-2'!CU29 ),2),0))=3,"D-",IF((ROUND(TRUNC(('TRI-2'!CU29 ),2),0))=2,"E+",IF((ROUND(TRUNC(('TRI-2'!CU29  ),2),0))&lt;=1,"E-","")))))))))))</f>
        <v>B+</v>
      </c>
      <c r="CV29" s="51" t="str">
        <f>IF(OR('TRI-2'!CV29 ="",'TRI-2'!CV29&lt;0,'TRI-2'!CV29  &gt;10),"",IF((ROUND(TRUNC(('TRI-2'!CV29  ),2),0))=10,"A+",IF((ROUND(TRUNC(('TRI-2'!CV29  ),2),0))=9,"A-",IF((ROUND(TRUNC(('TRI-2'!CV29   ),2),0))=8,"B+",IF((ROUND(TRUNC(('TRI-2'!CV29 ),2),0))=7,"B-",IF((ROUND(TRUNC(('TRI-2'!CV29  ),2),0))=6,"C+",IF((ROUND(TRUNC(('TRI-2'!CV29  ),2),0))=5,"C-",IF((ROUND(TRUNC(('TRI-2'!CV29  ),2),0))=4,"D+",IF((ROUND(TRUNC(('TRI-2'!CV29 ),2),0))=3,"D-",IF((ROUND(TRUNC(('TRI-2'!CV29 ),2),0))=2,"E+",IF((ROUND(TRUNC(('TRI-2'!CV29  ),2),0))&lt;=1,"E-","")))))))))))</f>
        <v>B+</v>
      </c>
      <c r="CW29" s="51" t="str">
        <f>IF(OR('TRI-2'!CW29 ="",'TRI-2'!CW29&lt;0,'TRI-2'!CW29  &gt;10),"",IF((ROUND(TRUNC(('TRI-2'!CW29  ),2),0))=10,"A+",IF((ROUND(TRUNC(('TRI-2'!CW29  ),2),0))=9,"A-",IF((ROUND(TRUNC(('TRI-2'!CW29   ),2),0))=8,"B+",IF((ROUND(TRUNC(('TRI-2'!CW29 ),2),0))=7,"B-",IF((ROUND(TRUNC(('TRI-2'!CW29  ),2),0))=6,"C+",IF((ROUND(TRUNC(('TRI-2'!CW29  ),2),0))=5,"C-",IF((ROUND(TRUNC(('TRI-2'!CW29  ),2),0))=4,"D+",IF((ROUND(TRUNC(('TRI-2'!CW29 ),2),0))=3,"D-",IF((ROUND(TRUNC(('TRI-2'!CW29 ),2),0))=2,"E+",IF((ROUND(TRUNC(('TRI-2'!CW29  ),2),0))&lt;=1,"E-","")))))))))))</f>
        <v>B+</v>
      </c>
      <c r="CX29" s="51" t="str">
        <f>IF(OR('TRI-2'!CX29 ="",'TRI-2'!CX29&lt;0,'TRI-2'!CX29  &gt;10),"",IF((ROUND(TRUNC(('TRI-2'!CX29  ),2),0))=10,"A+",IF((ROUND(TRUNC(('TRI-2'!CX29  ),2),0))=9,"A-",IF((ROUND(TRUNC(('TRI-2'!CX29   ),2),0))=8,"B+",IF((ROUND(TRUNC(('TRI-2'!CX29 ),2),0))=7,"B-",IF((ROUND(TRUNC(('TRI-2'!CX29  ),2),0))=6,"C+",IF((ROUND(TRUNC(('TRI-2'!CX29  ),2),0))=5,"C-",IF((ROUND(TRUNC(('TRI-2'!CX29  ),2),0))=4,"D+",IF((ROUND(TRUNC(('TRI-2'!CX29 ),2),0))=3,"D-",IF((ROUND(TRUNC(('TRI-2'!CX29 ),2),0))=2,"E+",IF((ROUND(TRUNC(('TRI-2'!CX29  ),2),0))&lt;=1,"E-","")))))))))))</f>
        <v>B+</v>
      </c>
      <c r="CY29" s="51" t="str">
        <f>IF(OR('TRI-2'!CY29 ="",'TRI-2'!CY29&lt;0,'TRI-2'!CY29  &gt;10),"",IF((ROUND(TRUNC(('TRI-2'!CY29  ),2),0))=10,"A+",IF((ROUND(TRUNC(('TRI-2'!CY29  ),2),0))=9,"A-",IF((ROUND(TRUNC(('TRI-2'!CY29   ),2),0))=8,"B+",IF((ROUND(TRUNC(('TRI-2'!CY29 ),2),0))=7,"B-",IF((ROUND(TRUNC(('TRI-2'!CY29  ),2),0))=6,"C+",IF((ROUND(TRUNC(('TRI-2'!CY29  ),2),0))=5,"C-",IF((ROUND(TRUNC(('TRI-2'!CY29  ),2),0))=4,"D+",IF((ROUND(TRUNC(('TRI-2'!CY29 ),2),0))=3,"D-",IF((ROUND(TRUNC(('TRI-2'!CY29 ),2),0))=2,"E+",IF((ROUND(TRUNC(('TRI-2'!CY29  ),2),0))&lt;=1,"E-","")))))))))))</f>
        <v>B+</v>
      </c>
      <c r="CZ29" s="51" t="str">
        <f>IF(OR('TRI-2'!CZ29 ="",'TRI-2'!CZ29&lt;0,'TRI-2'!CZ29  &gt;10),"",IF((ROUND(TRUNC(('TRI-2'!CZ29  ),2),0))=10,"A+",IF((ROUND(TRUNC(('TRI-2'!CZ29  ),2),0))=9,"A-",IF((ROUND(TRUNC(('TRI-2'!CZ29   ),2),0))=8,"B+",IF((ROUND(TRUNC(('TRI-2'!CZ29 ),2),0))=7,"B-",IF((ROUND(TRUNC(('TRI-2'!CZ29  ),2),0))=6,"C+",IF((ROUND(TRUNC(('TRI-2'!CZ29  ),2),0))=5,"C-",IF((ROUND(TRUNC(('TRI-2'!CZ29  ),2),0))=4,"D+",IF((ROUND(TRUNC(('TRI-2'!CZ29 ),2),0))=3,"D-",IF((ROUND(TRUNC(('TRI-2'!CZ29 ),2),0))=2,"E+",IF((ROUND(TRUNC(('TRI-2'!CZ29  ),2),0))&lt;=1,"E-","")))))))))))</f>
        <v>B+</v>
      </c>
      <c r="DA29" s="51" t="str">
        <f>IF(OR('TRI-2'!DA29 ="",'TRI-2'!DA29&lt;0,'TRI-2'!DA29  &gt;10),"",IF((ROUND(TRUNC(('TRI-2'!DA29  ),2),0))=10,"A+",IF((ROUND(TRUNC(('TRI-2'!DA29  ),2),0))=9,"A-",IF((ROUND(TRUNC(('TRI-2'!DA29   ),2),0))=8,"B+",IF((ROUND(TRUNC(('TRI-2'!DA29 ),2),0))=7,"B-",IF((ROUND(TRUNC(('TRI-2'!DA29  ),2),0))=6,"C+",IF((ROUND(TRUNC(('TRI-2'!DA29  ),2),0))=5,"C-",IF((ROUND(TRUNC(('TRI-2'!DA29  ),2),0))=4,"D+",IF((ROUND(TRUNC(('TRI-2'!DA29 ),2),0))=3,"D-",IF((ROUND(TRUNC(('TRI-2'!DA29 ),2),0))=2,"E+",IF((ROUND(TRUNC(('TRI-2'!DA29  ),2),0))&lt;=1,"E-","")))))))))))</f>
        <v>B+</v>
      </c>
      <c r="DB29" s="51" t="str">
        <f>IF(OR('TRI-2'!DB29 ="",'TRI-2'!DB29&lt;0,'TRI-2'!DB29  &gt;10),"",IF((ROUND(TRUNC(('TRI-2'!DB29  ),2),0))=10,"A+",IF((ROUND(TRUNC(('TRI-2'!DB29  ),2),0))=9,"A-",IF((ROUND(TRUNC(('TRI-2'!DB29   ),2),0))=8,"B+",IF((ROUND(TRUNC(('TRI-2'!DB29 ),2),0))=7,"B-",IF((ROUND(TRUNC(('TRI-2'!DB29  ),2),0))=6,"C+",IF((ROUND(TRUNC(('TRI-2'!DB29  ),2),0))=5,"C-",IF((ROUND(TRUNC(('TRI-2'!DB29  ),2),0))=4,"D+",IF((ROUND(TRUNC(('TRI-2'!DB29 ),2),0))=3,"D-",IF((ROUND(TRUNC(('TRI-2'!DB29 ),2),0))=2,"E+",IF((ROUND(TRUNC(('TRI-2'!DB29  ),2),0))&lt;=1,"E-","")))))))))))</f>
        <v>B+</v>
      </c>
      <c r="DC29" s="51" t="str">
        <f>IF(OR('TRI-2'!DC29 ="",'TRI-2'!DC29&lt;0,'TRI-2'!DC29  &gt;10),"",IF((ROUND(TRUNC(('TRI-2'!DC29  ),2),0))=10,"A+",IF((ROUND(TRUNC(('TRI-2'!DC29  ),2),0))=9,"A-",IF((ROUND(TRUNC(('TRI-2'!DC29   ),2),0))=8,"B+",IF((ROUND(TRUNC(('TRI-2'!DC29 ),2),0))=7,"B-",IF((ROUND(TRUNC(('TRI-2'!DC29  ),2),0))=6,"C+",IF((ROUND(TRUNC(('TRI-2'!DC29  ),2),0))=5,"C-",IF((ROUND(TRUNC(('TRI-2'!DC29  ),2),0))=4,"D+",IF((ROUND(TRUNC(('TRI-2'!DC29 ),2),0))=3,"D-",IF((ROUND(TRUNC(('TRI-2'!DC29 ),2),0))=2,"E+",IF((ROUND(TRUNC(('TRI-2'!DC29  ),2),0))&lt;=1,"E-","")))))))))))</f>
        <v>B+</v>
      </c>
      <c r="DD29" s="51" t="str">
        <f>IF(OR('TRI-2'!DD29 ="",'TRI-2'!DD29&lt;0,'TRI-2'!DD29  &gt;10),"",IF((ROUND(TRUNC(('TRI-2'!DD29  ),2),0))=10,"A+",IF((ROUND(TRUNC(('TRI-2'!DD29  ),2),0))=9,"A-",IF((ROUND(TRUNC(('TRI-2'!DD29   ),2),0))=8,"B+",IF((ROUND(TRUNC(('TRI-2'!DD29 ),2),0))=7,"B-",IF((ROUND(TRUNC(('TRI-2'!DD29  ),2),0))=6,"C+",IF((ROUND(TRUNC(('TRI-2'!DD29  ),2),0))=5,"C-",IF((ROUND(TRUNC(('TRI-2'!DD29  ),2),0))=4,"D+",IF((ROUND(TRUNC(('TRI-2'!DD29 ),2),0))=3,"D-",IF((ROUND(TRUNC(('TRI-2'!DD29 ),2),0))=2,"E+",IF((ROUND(TRUNC(('TRI-2'!DD29  ),2),0))&lt;=1,"E-","")))))))))))</f>
        <v>A+</v>
      </c>
      <c r="DE29" s="51" t="str">
        <f>IF(OR('TRI-2'!DE29 ="",'TRI-2'!DE29&lt;0,'TRI-2'!DE29  &gt;10),"",IF((ROUND(TRUNC(('TRI-2'!DE29  ),2),0))=10,"A+",IF((ROUND(TRUNC(('TRI-2'!DE29  ),2),0))=9,"A-",IF((ROUND(TRUNC(('TRI-2'!DE29   ),2),0))=8,"B+",IF((ROUND(TRUNC(('TRI-2'!DE29 ),2),0))=7,"B-",IF((ROUND(TRUNC(('TRI-2'!DE29  ),2),0))=6,"C+",IF((ROUND(TRUNC(('TRI-2'!DE29  ),2),0))=5,"C-",IF((ROUND(TRUNC(('TRI-2'!DE29  ),2),0))=4,"D+",IF((ROUND(TRUNC(('TRI-2'!DE29 ),2),0))=3,"D-",IF((ROUND(TRUNC(('TRI-2'!DE29 ),2),0))=2,"E+",IF((ROUND(TRUNC(('TRI-2'!DE29  ),2),0))&lt;=1,"E-","")))))))))))</f>
        <v>A+</v>
      </c>
      <c r="DF29" s="51" t="str">
        <f>IF(OR('TRI-2'!DF29 ="",'TRI-2'!DF29&lt;0,'TRI-2'!DF29  &gt;10),"",IF((ROUND(TRUNC(('TRI-2'!DF29  ),2),0))=10,"A+",IF((ROUND(TRUNC(('TRI-2'!DF29  ),2),0))=9,"A-",IF((ROUND(TRUNC(('TRI-2'!DF29   ),2),0))=8,"B+",IF((ROUND(TRUNC(('TRI-2'!DF29 ),2),0))=7,"B-",IF((ROUND(TRUNC(('TRI-2'!DF29  ),2),0))=6,"C+",IF((ROUND(TRUNC(('TRI-2'!DF29  ),2),0))=5,"C-",IF((ROUND(TRUNC(('TRI-2'!DF29  ),2),0))=4,"D+",IF((ROUND(TRUNC(('TRI-2'!DF29 ),2),0))=3,"D-",IF((ROUND(TRUNC(('TRI-2'!DF29 ),2),0))=2,"E+",IF((ROUND(TRUNC(('TRI-2'!DF29  ),2),0))&lt;=1,"E-","")))))))))))</f>
        <v>A+</v>
      </c>
      <c r="DG29" s="51" t="str">
        <f>IF(OR('TRI-2'!DG29 ="",'TRI-2'!DG29&lt;0,'TRI-2'!DG29  &gt;10),"",IF((ROUND(TRUNC(('TRI-2'!DG29  ),2),0))=10,"A+",IF((ROUND(TRUNC(('TRI-2'!DG29  ),2),0))=9,"A-",IF((ROUND(TRUNC(('TRI-2'!DG29   ),2),0))=8,"B+",IF((ROUND(TRUNC(('TRI-2'!DG29 ),2),0))=7,"B-",IF((ROUND(TRUNC(('TRI-2'!DG29  ),2),0))=6,"C+",IF((ROUND(TRUNC(('TRI-2'!DG29  ),2),0))=5,"C-",IF((ROUND(TRUNC(('TRI-2'!DG29  ),2),0))=4,"D+",IF((ROUND(TRUNC(('TRI-2'!DG29 ),2),0))=3,"D-",IF((ROUND(TRUNC(('TRI-2'!DG29 ),2),0))=2,"E+",IF((ROUND(TRUNC(('TRI-2'!DG29  ),2),0))&lt;=1,"E-","")))))))))))</f>
        <v>A+</v>
      </c>
      <c r="DH29" s="51" t="str">
        <f>IF(OR('TRI-2'!DH29 ="",'TRI-2'!DH29&lt;0,'TRI-2'!DH29  &gt;10),"",IF((ROUND(TRUNC(('TRI-2'!DH29  ),2),0))=10,"A+",IF((ROUND(TRUNC(('TRI-2'!DH29  ),2),0))=9,"A-",IF((ROUND(TRUNC(('TRI-2'!DH29   ),2),0))=8,"B+",IF((ROUND(TRUNC(('TRI-2'!DH29 ),2),0))=7,"B-",IF((ROUND(TRUNC(('TRI-2'!DH29  ),2),0))=6,"C+",IF((ROUND(TRUNC(('TRI-2'!DH29  ),2),0))=5,"C-",IF((ROUND(TRUNC(('TRI-2'!DH29  ),2),0))=4,"D+",IF((ROUND(TRUNC(('TRI-2'!DH29 ),2),0))=3,"D-",IF((ROUND(TRUNC(('TRI-2'!DH29 ),2),0))=2,"E+",IF((ROUND(TRUNC(('TRI-2'!DH29  ),2),0))&lt;=1,"E-","")))))))))))</f>
        <v>A+</v>
      </c>
      <c r="DI29" s="51" t="str">
        <f>IF(OR('TRI-2'!DI29 ="",'TRI-2'!DI29&lt;0,'TRI-2'!DI29  &gt;10),"",IF((ROUND(TRUNC(('TRI-2'!DI29  ),2),0))=10,"A+",IF((ROUND(TRUNC(('TRI-2'!DI29  ),2),0))=9,"A-",IF((ROUND(TRUNC(('TRI-2'!DI29   ),2),0))=8,"B+",IF((ROUND(TRUNC(('TRI-2'!DI29 ),2),0))=7,"B-",IF((ROUND(TRUNC(('TRI-2'!DI29  ),2),0))=6,"C+",IF((ROUND(TRUNC(('TRI-2'!DI29  ),2),0))=5,"C-",IF((ROUND(TRUNC(('TRI-2'!DI29  ),2),0))=4,"D+",IF((ROUND(TRUNC(('TRI-2'!DI29 ),2),0))=3,"D-",IF((ROUND(TRUNC(('TRI-2'!DI29 ),2),0))=2,"E+",IF((ROUND(TRUNC(('TRI-2'!DI29  ),2),0))&lt;=1,"E-","")))))))))))</f>
        <v>A+</v>
      </c>
      <c r="DJ29" s="51" t="str">
        <f>IF(OR('TRI-2'!DJ29 ="",'TRI-2'!DJ29&lt;0,'TRI-2'!DJ29  &gt;10),"",IF((ROUND(TRUNC(('TRI-2'!DJ29  ),2),0))=10,"A+",IF((ROUND(TRUNC(('TRI-2'!DJ29  ),2),0))=9,"A-",IF((ROUND(TRUNC(('TRI-2'!DJ29   ),2),0))=8,"B+",IF((ROUND(TRUNC(('TRI-2'!DJ29 ),2),0))=7,"B-",IF((ROUND(TRUNC(('TRI-2'!DJ29  ),2),0))=6,"C+",IF((ROUND(TRUNC(('TRI-2'!DJ29  ),2),0))=5,"C-",IF((ROUND(TRUNC(('TRI-2'!DJ29  ),2),0))=4,"D+",IF((ROUND(TRUNC(('TRI-2'!DJ29 ),2),0))=3,"D-",IF((ROUND(TRUNC(('TRI-2'!DJ29 ),2),0))=2,"E+",IF((ROUND(TRUNC(('TRI-2'!DJ29  ),2),0))&lt;=1,"E-","")))))))))))</f>
        <v>A+</v>
      </c>
      <c r="DK29" s="51" t="str">
        <f>IF(OR('TRI-2'!DK29 ="",'TRI-2'!DK29&lt;0,'TRI-2'!DK29  &gt;10),"",IF((ROUND(TRUNC(('TRI-2'!DK29  ),2),0))=10,"A+",IF((ROUND(TRUNC(('TRI-2'!DK29  ),2),0))=9,"A-",IF((ROUND(TRUNC(('TRI-2'!DK29   ),2),0))=8,"B+",IF((ROUND(TRUNC(('TRI-2'!DK29 ),2),0))=7,"B-",IF((ROUND(TRUNC(('TRI-2'!DK29  ),2),0))=6,"C+",IF((ROUND(TRUNC(('TRI-2'!DK29  ),2),0))=5,"C-",IF((ROUND(TRUNC(('TRI-2'!DK29  ),2),0))=4,"D+",IF((ROUND(TRUNC(('TRI-2'!DK29 ),2),0))=3,"D-",IF((ROUND(TRUNC(('TRI-2'!DK29 ),2),0))=2,"E+",IF((ROUND(TRUNC(('TRI-2'!DK29  ),2),0))&lt;=1,"E-","")))))))))))</f>
        <v>A+</v>
      </c>
      <c r="DL29" s="51" t="str">
        <f>IF(OR('TRI-2'!DL29 ="",'TRI-2'!DL29&lt;0,'TRI-2'!DL29  &gt;10),"",IF((ROUND(TRUNC(('TRI-2'!DL29  ),2),0))=10,"A+",IF((ROUND(TRUNC(('TRI-2'!DL29  ),2),0))=9,"A-",IF((ROUND(TRUNC(('TRI-2'!DL29   ),2),0))=8,"B+",IF((ROUND(TRUNC(('TRI-2'!DL29 ),2),0))=7,"B-",IF((ROUND(TRUNC(('TRI-2'!DL29  ),2),0))=6,"C+",IF((ROUND(TRUNC(('TRI-2'!DL29  ),2),0))=5,"C-",IF((ROUND(TRUNC(('TRI-2'!DL29  ),2),0))=4,"D+",IF((ROUND(TRUNC(('TRI-2'!DL29 ),2),0))=3,"D-",IF((ROUND(TRUNC(('TRI-2'!DL29 ),2),0))=2,"E+",IF((ROUND(TRUNC(('TRI-2'!DL29  ),2),0))&lt;=1,"E-","")))))))))))</f>
        <v>A+</v>
      </c>
      <c r="DM29" s="51" t="str">
        <f>IF(OR('TRI-2'!DM29 ="",'TRI-2'!DM29&lt;0,'TRI-2'!DM29  &gt;10),"",IF((ROUND(TRUNC(('TRI-2'!DM29  ),2),0))=10,"A+",IF((ROUND(TRUNC(('TRI-2'!DM29  ),2),0))=9,"A-",IF((ROUND(TRUNC(('TRI-2'!DM29   ),2),0))=8,"B+",IF((ROUND(TRUNC(('TRI-2'!DM29 ),2),0))=7,"B-",IF((ROUND(TRUNC(('TRI-2'!DM29  ),2),0))=6,"C+",IF((ROUND(TRUNC(('TRI-2'!DM29  ),2),0))=5,"C-",IF((ROUND(TRUNC(('TRI-2'!DM29  ),2),0))=4,"D+",IF((ROUND(TRUNC(('TRI-2'!DM29 ),2),0))=3,"D-",IF((ROUND(TRUNC(('TRI-2'!DM29 ),2),0))=2,"E+",IF((ROUND(TRUNC(('TRI-2'!DM29  ),2),0))&lt;=1,"E-","")))))))))))</f>
        <v>A+</v>
      </c>
      <c r="DN29" s="51" t="str">
        <f>IF(OR('TRI-2'!DN29 ="",'TRI-2'!DN29&lt;0,'TRI-2'!DN29  &gt;10),"",IF((ROUND(TRUNC(('TRI-2'!DN29  ),2),0))=10,"A+",IF((ROUND(TRUNC(('TRI-2'!DN29  ),2),0))=9,"A-",IF((ROUND(TRUNC(('TRI-2'!DN29   ),2),0))=8,"B+",IF((ROUND(TRUNC(('TRI-2'!DN29 ),2),0))=7,"B-",IF((ROUND(TRUNC(('TRI-2'!DN29  ),2),0))=6,"C+",IF((ROUND(TRUNC(('TRI-2'!DN29  ),2),0))=5,"C-",IF((ROUND(TRUNC(('TRI-2'!DN29  ),2),0))=4,"D+",IF((ROUND(TRUNC(('TRI-2'!DN29 ),2),0))=3,"D-",IF((ROUND(TRUNC(('TRI-2'!DN29 ),2),0))=2,"E+",IF((ROUND(TRUNC(('TRI-2'!DN29  ),2),0))&lt;=1,"E-","")))))))))))</f>
        <v>A+</v>
      </c>
      <c r="DO29" s="51" t="str">
        <f>IF(OR('TRI-2'!DO29 ="",'TRI-2'!DO29&lt;0,'TRI-2'!DO29  &gt;10),"",IF((ROUND(TRUNC(('TRI-2'!DO29  ),2),0))=10,"A+",IF((ROUND(TRUNC(('TRI-2'!DO29  ),2),0))=9,"A-",IF((ROUND(TRUNC(('TRI-2'!DO29   ),2),0))=8,"B+",IF((ROUND(TRUNC(('TRI-2'!DO29 ),2),0))=7,"B-",IF((ROUND(TRUNC(('TRI-2'!DO29  ),2),0))=6,"C+",IF((ROUND(TRUNC(('TRI-2'!DO29  ),2),0))=5,"C-",IF((ROUND(TRUNC(('TRI-2'!DO29  ),2),0))=4,"D+",IF((ROUND(TRUNC(('TRI-2'!DO29 ),2),0))=3,"D-",IF((ROUND(TRUNC(('TRI-2'!DO29 ),2),0))=2,"E+",IF((ROUND(TRUNC(('TRI-2'!DO29  ),2),0))&lt;=1,"E-","")))))))))))</f>
        <v>A+</v>
      </c>
      <c r="DP29" s="51" t="str">
        <f>IF(OR('TRI-2'!DP29 ="",'TRI-2'!DP29&lt;0,'TRI-2'!DP29  &gt;10),"",IF((ROUND(TRUNC(('TRI-2'!DP29  ),2),0))=10,"A+",IF((ROUND(TRUNC(('TRI-2'!DP29  ),2),0))=9,"A-",IF((ROUND(TRUNC(('TRI-2'!DP29   ),2),0))=8,"B+",IF((ROUND(TRUNC(('TRI-2'!DP29 ),2),0))=7,"B-",IF((ROUND(TRUNC(('TRI-2'!DP29  ),2),0))=6,"C+",IF((ROUND(TRUNC(('TRI-2'!DP29  ),2),0))=5,"C-",IF((ROUND(TRUNC(('TRI-2'!DP29  ),2),0))=4,"D+",IF((ROUND(TRUNC(('TRI-2'!DP29 ),2),0))=3,"D-",IF((ROUND(TRUNC(('TRI-2'!DP29 ),2),0))=2,"E+",IF((ROUND(TRUNC(('TRI-2'!DP29  ),2),0))&lt;=1,"E-","")))))))))))</f>
        <v>A+</v>
      </c>
      <c r="DQ29" s="51" t="str">
        <f>IF(OR('TRI-2'!DQ29 ="",'TRI-2'!DQ29&lt;0,'TRI-2'!DQ29  &gt;10),"",IF((ROUND(TRUNC(('TRI-2'!DQ29  ),2),0))=10,"A+",IF((ROUND(TRUNC(('TRI-2'!DQ29  ),2),0))=9,"A-",IF((ROUND(TRUNC(('TRI-2'!DQ29   ),2),0))=8,"B+",IF((ROUND(TRUNC(('TRI-2'!DQ29 ),2),0))=7,"B-",IF((ROUND(TRUNC(('TRI-2'!DQ29  ),2),0))=6,"C+",IF((ROUND(TRUNC(('TRI-2'!DQ29  ),2),0))=5,"C-",IF((ROUND(TRUNC(('TRI-2'!DQ29  ),2),0))=4,"D+",IF((ROUND(TRUNC(('TRI-2'!DQ29 ),2),0))=3,"D-",IF((ROUND(TRUNC(('TRI-2'!DQ29 ),2),0))=2,"E+",IF((ROUND(TRUNC(('TRI-2'!DQ29  ),2),0))&lt;=1,"E-","")))))))))))</f>
        <v>A+</v>
      </c>
      <c r="DR29" s="51" t="str">
        <f>IF(OR('TRI-2'!DR29 ="",'TRI-2'!DR29&lt;0,'TRI-2'!DR29  &gt;10),"",IF((ROUND(TRUNC(('TRI-2'!DR29  ),2),0))=10,"A+",IF((ROUND(TRUNC(('TRI-2'!DR29  ),2),0))=9,"A-",IF((ROUND(TRUNC(('TRI-2'!DR29   ),2),0))=8,"B+",IF((ROUND(TRUNC(('TRI-2'!DR29 ),2),0))=7,"B-",IF((ROUND(TRUNC(('TRI-2'!DR29  ),2),0))=6,"C+",IF((ROUND(TRUNC(('TRI-2'!DR29  ),2),0))=5,"C-",IF((ROUND(TRUNC(('TRI-2'!DR29  ),2),0))=4,"D+",IF((ROUND(TRUNC(('TRI-2'!DR29 ),2),0))=3,"D-",IF((ROUND(TRUNC(('TRI-2'!DR29 ),2),0))=2,"E+",IF((ROUND(TRUNC(('TRI-2'!DR29  ),2),0))&lt;=1,"E-","")))))))))))</f>
        <v>A+</v>
      </c>
      <c r="DS29" s="51" t="str">
        <f>IF(OR('TRI-2'!DS29 ="",'TRI-2'!DS29&lt;0,'TRI-2'!DS29  &gt;10),"",IF((ROUND(TRUNC(('TRI-2'!DS29  ),2),0))=10,"A+",IF((ROUND(TRUNC(('TRI-2'!DS29  ),2),0))=9,"A-",IF((ROUND(TRUNC(('TRI-2'!DS29   ),2),0))=8,"B+",IF((ROUND(TRUNC(('TRI-2'!DS29 ),2),0))=7,"B-",IF((ROUND(TRUNC(('TRI-2'!DS29  ),2),0))=6,"C+",IF((ROUND(TRUNC(('TRI-2'!DS29  ),2),0))=5,"C-",IF((ROUND(TRUNC(('TRI-2'!DS29  ),2),0))=4,"D+",IF((ROUND(TRUNC(('TRI-2'!DS29 ),2),0))=3,"D-",IF((ROUND(TRUNC(('TRI-2'!DS29 ),2),0))=2,"E+",IF((ROUND(TRUNC(('TRI-2'!DS29  ),2),0))&lt;=1,"E-","")))))))))))</f>
        <v>A+</v>
      </c>
      <c r="DT29" s="51" t="str">
        <f>IF(OR('TRI-2'!DT29 ="",'TRI-2'!DT29&lt;0,'TRI-2'!DT29  &gt;10),"",IF((ROUND(TRUNC(('TRI-2'!DT29  ),2),0))=10,"A+",IF((ROUND(TRUNC(('TRI-2'!DT29  ),2),0))=9,"A-",IF((ROUND(TRUNC(('TRI-2'!DT29   ),2),0))=8,"B+",IF((ROUND(TRUNC(('TRI-2'!DT29 ),2),0))=7,"B-",IF((ROUND(TRUNC(('TRI-2'!DT29  ),2),0))=6,"C+",IF((ROUND(TRUNC(('TRI-2'!DT29  ),2),0))=5,"C-",IF((ROUND(TRUNC(('TRI-2'!DT29  ),2),0))=4,"D+",IF((ROUND(TRUNC(('TRI-2'!DT29 ),2),0))=3,"D-",IF((ROUND(TRUNC(('TRI-2'!DT29 ),2),0))=2,"E+",IF((ROUND(TRUNC(('TRI-2'!DT29  ),2),0))&lt;=1,"E-","")))))))))))</f>
        <v>A+</v>
      </c>
      <c r="DU29" s="51" t="str">
        <f>IF(OR('TRI-2'!DU29 ="",'TRI-2'!DU29&lt;0,'TRI-2'!DU29  &gt;10),"",IF((ROUND(TRUNC(('TRI-2'!DU29  ),2),0))=10,"A+",IF((ROUND(TRUNC(('TRI-2'!DU29  ),2),0))=9,"A-",IF((ROUND(TRUNC(('TRI-2'!DU29   ),2),0))=8,"B+",IF((ROUND(TRUNC(('TRI-2'!DU29 ),2),0))=7,"B-",IF((ROUND(TRUNC(('TRI-2'!DU29  ),2),0))=6,"C+",IF((ROUND(TRUNC(('TRI-2'!DU29  ),2),0))=5,"C-",IF((ROUND(TRUNC(('TRI-2'!DU29  ),2),0))=4,"D+",IF((ROUND(TRUNC(('TRI-2'!DU29 ),2),0))=3,"D-",IF((ROUND(TRUNC(('TRI-2'!DU29 ),2),0))=2,"E+",IF((ROUND(TRUNC(('TRI-2'!DU29  ),2),0))&lt;=1,"E-","")))))))))))</f>
        <v>A+</v>
      </c>
      <c r="DV29" s="51" t="str">
        <f>IF(OR('TRI-2'!DV29 ="",'TRI-2'!DV29&lt;0,'TRI-2'!DV29  &gt;10),"",IF((ROUND(TRUNC(('TRI-2'!DV29  ),2),0))=10,"A+",IF((ROUND(TRUNC(('TRI-2'!DV29  ),2),0))=9,"A-",IF((ROUND(TRUNC(('TRI-2'!DV29   ),2),0))=8,"B+",IF((ROUND(TRUNC(('TRI-2'!DV29 ),2),0))=7,"B-",IF((ROUND(TRUNC(('TRI-2'!DV29  ),2),0))=6,"C+",IF((ROUND(TRUNC(('TRI-2'!DV29  ),2),0))=5,"C-",IF((ROUND(TRUNC(('TRI-2'!DV29  ),2),0))=4,"D+",IF((ROUND(TRUNC(('TRI-2'!DV29 ),2),0))=3,"D-",IF((ROUND(TRUNC(('TRI-2'!DV29 ),2),0))=2,"E+",IF((ROUND(TRUNC(('TRI-2'!DV29  ),2),0))&lt;=1,"E-","")))))))))))</f>
        <v>A+</v>
      </c>
      <c r="DW29" s="51" t="str">
        <f>IF(OR('TRI-2'!DW29 ="",'TRI-2'!DW29&lt;0,'TRI-2'!DW29  &gt;10),"",IF((ROUND(TRUNC(('TRI-2'!DW29  ),2),0))=10,"A+",IF((ROUND(TRUNC(('TRI-2'!DW29  ),2),0))=9,"A-",IF((ROUND(TRUNC(('TRI-2'!DW29   ),2),0))=8,"B+",IF((ROUND(TRUNC(('TRI-2'!DW29 ),2),0))=7,"B-",IF((ROUND(TRUNC(('TRI-2'!DW29  ),2),0))=6,"C+",IF((ROUND(TRUNC(('TRI-2'!DW29  ),2),0))=5,"C-",IF((ROUND(TRUNC(('TRI-2'!DW29  ),2),0))=4,"D+",IF((ROUND(TRUNC(('TRI-2'!DW29 ),2),0))=3,"D-",IF((ROUND(TRUNC(('TRI-2'!DW29 ),2),0))=2,"E+",IF((ROUND(TRUNC(('TRI-2'!DW29  ),2),0))&lt;=1,"E-","")))))))))))</f>
        <v>A+</v>
      </c>
      <c r="DX29" s="51" t="str">
        <f>IF(OR('TRI-2'!DX29 ="",'TRI-2'!DX29&lt;0,'TRI-2'!DX29  &gt;10),"",IF((ROUND(TRUNC(('TRI-2'!DX29  ),2),0))=10,"A+",IF((ROUND(TRUNC(('TRI-2'!DX29  ),2),0))=9,"A-",IF((ROUND(TRUNC(('TRI-2'!DX29   ),2),0))=8,"B+",IF((ROUND(TRUNC(('TRI-2'!DX29 ),2),0))=7,"B-",IF((ROUND(TRUNC(('TRI-2'!DX29  ),2),0))=6,"C+",IF((ROUND(TRUNC(('TRI-2'!DX29  ),2),0))=5,"C-",IF((ROUND(TRUNC(('TRI-2'!DX29  ),2),0))=4,"D+",IF((ROUND(TRUNC(('TRI-2'!DX29 ),2),0))=3,"D-",IF((ROUND(TRUNC(('TRI-2'!DX29 ),2),0))=2,"E+",IF((ROUND(TRUNC(('TRI-2'!DX29  ),2),0))&lt;=1,"E-","")))))))))))</f>
        <v>A+</v>
      </c>
      <c r="DY29" s="51" t="str">
        <f>IF(OR('TRI-2'!DY29 ="",'TRI-2'!DY29&lt;0,'TRI-2'!DY29  &gt;10),"",IF((ROUND(TRUNC(('TRI-2'!DY29  ),2),0))=10,"A+",IF((ROUND(TRUNC(('TRI-2'!DY29  ),2),0))=9,"A-",IF((ROUND(TRUNC(('TRI-2'!DY29   ),2),0))=8,"B+",IF((ROUND(TRUNC(('TRI-2'!DY29 ),2),0))=7,"B-",IF((ROUND(TRUNC(('TRI-2'!DY29  ),2),0))=6,"C+",IF((ROUND(TRUNC(('TRI-2'!DY29  ),2),0))=5,"C-",IF((ROUND(TRUNC(('TRI-2'!DY29  ),2),0))=4,"D+",IF((ROUND(TRUNC(('TRI-2'!DY29 ),2),0))=3,"D-",IF((ROUND(TRUNC(('TRI-2'!DY29 ),2),0))=2,"E+",IF((ROUND(TRUNC(('TRI-2'!DY29  ),2),0))&lt;=1,"E-","")))))))))))</f>
        <v>A+</v>
      </c>
      <c r="DZ29" s="51" t="str">
        <f>IF(OR('TRI-2'!DZ29 ="",'TRI-2'!DZ29&lt;0,'TRI-2'!DZ29  &gt;10),"",IF((ROUND(TRUNC(('TRI-2'!DZ29  ),2),0))=10,"A+",IF((ROUND(TRUNC(('TRI-2'!DZ29  ),2),0))=9,"A-",IF((ROUND(TRUNC(('TRI-2'!DZ29   ),2),0))=8,"B+",IF((ROUND(TRUNC(('TRI-2'!DZ29 ),2),0))=7,"B-",IF((ROUND(TRUNC(('TRI-2'!DZ29  ),2),0))=6,"C+",IF((ROUND(TRUNC(('TRI-2'!DZ29  ),2),0))=5,"C-",IF((ROUND(TRUNC(('TRI-2'!DZ29  ),2),0))=4,"D+",IF((ROUND(TRUNC(('TRI-2'!DZ29 ),2),0))=3,"D-",IF((ROUND(TRUNC(('TRI-2'!DZ29 ),2),0))=2,"E+",IF((ROUND(TRUNC(('TRI-2'!DZ29  ),2),0))&lt;=1,"E-","")))))))))))</f>
        <v>A+</v>
      </c>
      <c r="EA29" s="51" t="str">
        <f>IF(OR('TRI-2'!EA29 ="",'TRI-2'!EA29&lt;0,'TRI-2'!EA29  &gt;10),"",IF((ROUND(TRUNC(('TRI-2'!EA29  ),2),0))=10,"A+",IF((ROUND(TRUNC(('TRI-2'!EA29  ),2),0))=9,"A-",IF((ROUND(TRUNC(('TRI-2'!EA29   ),2),0))=8,"B+",IF((ROUND(TRUNC(('TRI-2'!EA29 ),2),0))=7,"B-",IF((ROUND(TRUNC(('TRI-2'!EA29  ),2),0))=6,"C+",IF((ROUND(TRUNC(('TRI-2'!EA29  ),2),0))=5,"C-",IF((ROUND(TRUNC(('TRI-2'!EA29  ),2),0))=4,"D+",IF((ROUND(TRUNC(('TRI-2'!EA29 ),2),0))=3,"D-",IF((ROUND(TRUNC(('TRI-2'!EA29 ),2),0))=2,"E+",IF((ROUND(TRUNC(('TRI-2'!EA29  ),2),0))&lt;=1,"E-","")))))))))))</f>
        <v>A+</v>
      </c>
      <c r="EB29" s="51" t="str">
        <f>IF(OR('TRI-2'!EB29 ="",'TRI-2'!EB29&lt;0,'TRI-2'!EB29  &gt;10),"",IF((ROUND(TRUNC(('TRI-2'!EB29  ),2),0))=10,"A+",IF((ROUND(TRUNC(('TRI-2'!EB29  ),2),0))=9,"A-",IF((ROUND(TRUNC(('TRI-2'!EB29   ),2),0))=8,"B+",IF((ROUND(TRUNC(('TRI-2'!EB29 ),2),0))=7,"B-",IF((ROUND(TRUNC(('TRI-2'!EB29  ),2),0))=6,"C+",IF((ROUND(TRUNC(('TRI-2'!EB29  ),2),0))=5,"C-",IF((ROUND(TRUNC(('TRI-2'!EB29  ),2),0))=4,"D+",IF((ROUND(TRUNC(('TRI-2'!EB29 ),2),0))=3,"D-",IF((ROUND(TRUNC(('TRI-2'!EB29 ),2),0))=2,"E+",IF((ROUND(TRUNC(('TRI-2'!EB29  ),2),0))&lt;=1,"E-","")))))))))))</f>
        <v>A+</v>
      </c>
      <c r="EC29" s="51" t="str">
        <f>IF(OR('TRI-2'!EC29 ="",'TRI-2'!EC29&lt;0,'TRI-2'!EC29  &gt;10),"",IF((ROUND(TRUNC(('TRI-2'!EC29  ),2),0))=10,"A+",IF((ROUND(TRUNC(('TRI-2'!EC29  ),2),0))=9,"A-",IF((ROUND(TRUNC(('TRI-2'!EC29   ),2),0))=8,"B+",IF((ROUND(TRUNC(('TRI-2'!EC29 ),2),0))=7,"B-",IF((ROUND(TRUNC(('TRI-2'!EC29  ),2),0))=6,"C+",IF((ROUND(TRUNC(('TRI-2'!EC29  ),2),0))=5,"C-",IF((ROUND(TRUNC(('TRI-2'!EC29  ),2),0))=4,"D+",IF((ROUND(TRUNC(('TRI-2'!EC29 ),2),0))=3,"D-",IF((ROUND(TRUNC(('TRI-2'!EC29 ),2),0))=2,"E+",IF((ROUND(TRUNC(('TRI-2'!EC29  ),2),0))&lt;=1,"E-","")))))))))))</f>
        <v>A+</v>
      </c>
      <c r="ED29" s="51" t="str">
        <f>IF(OR('TRI-2'!ED29 ="",'TRI-2'!ED29&lt;0,'TRI-2'!ED29  &gt;10),"",IF((ROUND(TRUNC(('TRI-2'!ED29  ),2),0))=10,"A+",IF((ROUND(TRUNC(('TRI-2'!ED29  ),2),0))=9,"A-",IF((ROUND(TRUNC(('TRI-2'!ED29   ),2),0))=8,"B+",IF((ROUND(TRUNC(('TRI-2'!ED29 ),2),0))=7,"B-",IF((ROUND(TRUNC(('TRI-2'!ED29  ),2),0))=6,"C+",IF((ROUND(TRUNC(('TRI-2'!ED29  ),2),0))=5,"C-",IF((ROUND(TRUNC(('TRI-2'!ED29  ),2),0))=4,"D+",IF((ROUND(TRUNC(('TRI-2'!ED29 ),2),0))=3,"D-",IF((ROUND(TRUNC(('TRI-2'!ED29 ),2),0))=2,"E+",IF((ROUND(TRUNC(('TRI-2'!ED29  ),2),0))&lt;=1,"E-","")))))))))))</f>
        <v>A+</v>
      </c>
      <c r="EE29" s="51" t="str">
        <f>IF(OR('TRI-2'!EE29 ="",'TRI-2'!EE29&lt;0,'TRI-2'!EE29  &gt;10),"",IF((ROUND(TRUNC(('TRI-2'!EE29  ),2),0))=10,"A+",IF((ROUND(TRUNC(('TRI-2'!EE29  ),2),0))=9,"A-",IF((ROUND(TRUNC(('TRI-2'!EE29   ),2),0))=8,"B+",IF((ROUND(TRUNC(('TRI-2'!EE29 ),2),0))=7,"B-",IF((ROUND(TRUNC(('TRI-2'!EE29  ),2),0))=6,"C+",IF((ROUND(TRUNC(('TRI-2'!EE29  ),2),0))=5,"C-",IF((ROUND(TRUNC(('TRI-2'!EE29  ),2),0))=4,"D+",IF((ROUND(TRUNC(('TRI-2'!EE29 ),2),0))=3,"D-",IF((ROUND(TRUNC(('TRI-2'!EE29 ),2),0))=2,"E+",IF((ROUND(TRUNC(('TRI-2'!EE29  ),2),0))&lt;=1,"E-","")))))))))))</f>
        <v>A+</v>
      </c>
      <c r="EF29" s="51" t="str">
        <f>IF(OR('TRI-2'!EF29 ="",'TRI-2'!EF29&lt;0,'TRI-2'!EF29  &gt;10),"",IF((ROUND(TRUNC(('TRI-2'!EF29  ),2),0))=10,"A+",IF((ROUND(TRUNC(('TRI-2'!EF29  ),2),0))=9,"A-",IF((ROUND(TRUNC(('TRI-2'!EF29   ),2),0))=8,"B+",IF((ROUND(TRUNC(('TRI-2'!EF29 ),2),0))=7,"B-",IF((ROUND(TRUNC(('TRI-2'!EF29  ),2),0))=6,"C+",IF((ROUND(TRUNC(('TRI-2'!EF29  ),2),0))=5,"C-",IF((ROUND(TRUNC(('TRI-2'!EF29  ),2),0))=4,"D+",IF((ROUND(TRUNC(('TRI-2'!EF29 ),2),0))=3,"D-",IF((ROUND(TRUNC(('TRI-2'!EF29 ),2),0))=2,"E+",IF((ROUND(TRUNC(('TRI-2'!EF29  ),2),0))&lt;=1,"E-","")))))))))))</f>
        <v>A+</v>
      </c>
      <c r="EG29" s="51" t="str">
        <f>IF(OR('TRI-2'!EG29 ="",'TRI-2'!EG29&lt;0,'TRI-2'!EG29  &gt;10),"",IF((ROUND(TRUNC(('TRI-2'!EG29  ),2),0))=10,"A+",IF((ROUND(TRUNC(('TRI-2'!EG29  ),2),0))=9,"A-",IF((ROUND(TRUNC(('TRI-2'!EG29   ),2),0))=8,"B+",IF((ROUND(TRUNC(('TRI-2'!EG29 ),2),0))=7,"B-",IF((ROUND(TRUNC(('TRI-2'!EG29  ),2),0))=6,"C+",IF((ROUND(TRUNC(('TRI-2'!EG29  ),2),0))=5,"C-",IF((ROUND(TRUNC(('TRI-2'!EG29  ),2),0))=4,"D+",IF((ROUND(TRUNC(('TRI-2'!EG29 ),2),0))=3,"D-",IF((ROUND(TRUNC(('TRI-2'!EG29 ),2),0))=2,"E+",IF((ROUND(TRUNC(('TRI-2'!EG29  ),2),0))&lt;=1,"E-","")))))))))))</f>
        <v>A+</v>
      </c>
      <c r="EH29" s="51" t="str">
        <f>IF(OR('TRI-2'!EH29 ="",'TRI-2'!EH29&lt;0,'TRI-2'!EH29  &gt;10),"",IF((ROUND(TRUNC(('TRI-2'!EH29  ),2),0))=10,"A+",IF((ROUND(TRUNC(('TRI-2'!EH29  ),2),0))=9,"A-",IF((ROUND(TRUNC(('TRI-2'!EH29   ),2),0))=8,"B+",IF((ROUND(TRUNC(('TRI-2'!EH29 ),2),0))=7,"B-",IF((ROUND(TRUNC(('TRI-2'!EH29  ),2),0))=6,"C+",IF((ROUND(TRUNC(('TRI-2'!EH29  ),2),0))=5,"C-",IF((ROUND(TRUNC(('TRI-2'!EH29  ),2),0))=4,"D+",IF((ROUND(TRUNC(('TRI-2'!EH29 ),2),0))=3,"D-",IF((ROUND(TRUNC(('TRI-2'!EH29 ),2),0))=2,"E+",IF((ROUND(TRUNC(('TRI-2'!EH29  ),2),0))&lt;=1,"E-","")))))))))))</f>
        <v>A+</v>
      </c>
      <c r="EI29" s="51" t="str">
        <f>IF(OR('TRI-2'!EI29 ="",'TRI-2'!EI29&lt;0,'TRI-2'!EI29  &gt;10),"",IF((ROUND(TRUNC(('TRI-2'!EI29  ),2),0))=10,"A+",IF((ROUND(TRUNC(('TRI-2'!EI29  ),2),0))=9,"A-",IF((ROUND(TRUNC(('TRI-2'!EI29   ),2),0))=8,"B+",IF((ROUND(TRUNC(('TRI-2'!EI29 ),2),0))=7,"B-",IF((ROUND(TRUNC(('TRI-2'!EI29  ),2),0))=6,"C+",IF((ROUND(TRUNC(('TRI-2'!EI29  ),2),0))=5,"C-",IF((ROUND(TRUNC(('TRI-2'!EI29  ),2),0))=4,"D+",IF((ROUND(TRUNC(('TRI-2'!EI29 ),2),0))=3,"D-",IF((ROUND(TRUNC(('TRI-2'!EI29 ),2),0))=2,"E+",IF((ROUND(TRUNC(('TRI-2'!EI29  ),2),0))&lt;=1,"E-","")))))))))))</f>
        <v>B+</v>
      </c>
      <c r="EJ29" s="51" t="str">
        <f>IF(OR('TRI-2'!EJ29 ="",'TRI-2'!EJ29&lt;0,'TRI-2'!EJ29  &gt;10),"",IF((ROUND(TRUNC(('TRI-2'!EJ29  ),2),0))=10,"A+",IF((ROUND(TRUNC(('TRI-2'!EJ29  ),2),0))=9,"A-",IF((ROUND(TRUNC(('TRI-2'!EJ29   ),2),0))=8,"B+",IF((ROUND(TRUNC(('TRI-2'!EJ29 ),2),0))=7,"B-",IF((ROUND(TRUNC(('TRI-2'!EJ29  ),2),0))=6,"C+",IF((ROUND(TRUNC(('TRI-2'!EJ29  ),2),0))=5,"C-",IF((ROUND(TRUNC(('TRI-2'!EJ29  ),2),0))=4,"D+",IF((ROUND(TRUNC(('TRI-2'!EJ29 ),2),0))=3,"D-",IF((ROUND(TRUNC(('TRI-2'!EJ29 ),2),0))=2,"E+",IF((ROUND(TRUNC(('TRI-2'!EJ29  ),2),0))&lt;=1,"E-","")))))))))))</f>
        <v>A+</v>
      </c>
      <c r="EK29" s="51" t="str">
        <f>IF(OR('TRI-2'!EK29 ="",'TRI-2'!EK29&lt;0,'TRI-2'!EK29  &gt;10),"",IF((ROUND(TRUNC(('TRI-2'!EK29  ),2),0))=10,"A+",IF((ROUND(TRUNC(('TRI-2'!EK29  ),2),0))=9,"A-",IF((ROUND(TRUNC(('TRI-2'!EK29   ),2),0))=8,"B+",IF((ROUND(TRUNC(('TRI-2'!EK29 ),2),0))=7,"B-",IF((ROUND(TRUNC(('TRI-2'!EK29  ),2),0))=6,"C+",IF((ROUND(TRUNC(('TRI-2'!EK29  ),2),0))=5,"C-",IF((ROUND(TRUNC(('TRI-2'!EK29  ),2),0))=4,"D+",IF((ROUND(TRUNC(('TRI-2'!EK29 ),2),0))=3,"D-",IF((ROUND(TRUNC(('TRI-2'!EK29 ),2),0))=2,"E+",IF((ROUND(TRUNC(('TRI-2'!EK29  ),2),0))&lt;=1,"E-","")))))))))))</f>
        <v>A+</v>
      </c>
      <c r="EL29" s="51" t="str">
        <f>IF(OR('TRI-2'!EL29 ="",'TRI-2'!EL29&lt;0,'TRI-2'!EL29  &gt;10),"",IF((ROUND(TRUNC(('TRI-2'!EL29  ),2),0))=10,"A+",IF((ROUND(TRUNC(('TRI-2'!EL29  ),2),0))=9,"A-",IF((ROUND(TRUNC(('TRI-2'!EL29   ),2),0))=8,"B+",IF((ROUND(TRUNC(('TRI-2'!EL29 ),2),0))=7,"B-",IF((ROUND(TRUNC(('TRI-2'!EL29  ),2),0))=6,"C+",IF((ROUND(TRUNC(('TRI-2'!EL29  ),2),0))=5,"C-",IF((ROUND(TRUNC(('TRI-2'!EL29  ),2),0))=4,"D+",IF((ROUND(TRUNC(('TRI-2'!EL29 ),2),0))=3,"D-",IF((ROUND(TRUNC(('TRI-2'!EL29 ),2),0))=2,"E+",IF((ROUND(TRUNC(('TRI-2'!EL29  ),2),0))&lt;=1,"E-","")))))))))))</f>
        <v>A+</v>
      </c>
      <c r="EM29" s="51" t="str">
        <f>IF(OR('TRI-2'!EM29 ="",'TRI-2'!EM29&lt;0,'TRI-2'!EM29  &gt;10),"",IF((ROUND(TRUNC(('TRI-2'!EM29  ),2),0))=10,"A+",IF((ROUND(TRUNC(('TRI-2'!EM29  ),2),0))=9,"A-",IF((ROUND(TRUNC(('TRI-2'!EM29   ),2),0))=8,"B+",IF((ROUND(TRUNC(('TRI-2'!EM29 ),2),0))=7,"B-",IF((ROUND(TRUNC(('TRI-2'!EM29  ),2),0))=6,"C+",IF((ROUND(TRUNC(('TRI-2'!EM29  ),2),0))=5,"C-",IF((ROUND(TRUNC(('TRI-2'!EM29  ),2),0))=4,"D+",IF((ROUND(TRUNC(('TRI-2'!EM29 ),2),0))=3,"D-",IF((ROUND(TRUNC(('TRI-2'!EM29 ),2),0))=2,"E+",IF((ROUND(TRUNC(('TRI-2'!EM29  ),2),0))&lt;=1,"E-","")))))))))))</f>
        <v>A+</v>
      </c>
      <c r="EN29" s="51" t="str">
        <f>IF(OR('TRI-2'!EN29 ="",'TRI-2'!EN29&lt;0,'TRI-2'!EN29  &gt;10),"",IF((ROUND(TRUNC(('TRI-2'!EN29  ),2),0))=10,"A+",IF((ROUND(TRUNC(('TRI-2'!EN29  ),2),0))=9,"A-",IF((ROUND(TRUNC(('TRI-2'!EN29   ),2),0))=8,"B+",IF((ROUND(TRUNC(('TRI-2'!EN29 ),2),0))=7,"B-",IF((ROUND(TRUNC(('TRI-2'!EN29  ),2),0))=6,"C+",IF((ROUND(TRUNC(('TRI-2'!EN29  ),2),0))=5,"C-",IF((ROUND(TRUNC(('TRI-2'!EN29  ),2),0))=4,"D+",IF((ROUND(TRUNC(('TRI-2'!EN29 ),2),0))=3,"D-",IF((ROUND(TRUNC(('TRI-2'!EN29 ),2),0))=2,"E+",IF((ROUND(TRUNC(('TRI-2'!EN29  ),2),0))&lt;=1,"E-","")))))))))))</f>
        <v>A+</v>
      </c>
      <c r="EO29" s="51" t="str">
        <f>IF(OR('TRI-2'!EO29 ="",'TRI-2'!EO29&lt;0,'TRI-2'!EO29  &gt;10),"",IF((ROUND(TRUNC(('TRI-2'!EO29  ),2),0))=10,"A+",IF((ROUND(TRUNC(('TRI-2'!EO29  ),2),0))=9,"A-",IF((ROUND(TRUNC(('TRI-2'!EO29   ),2),0))=8,"B+",IF((ROUND(TRUNC(('TRI-2'!EO29 ),2),0))=7,"B-",IF((ROUND(TRUNC(('TRI-2'!EO29  ),2),0))=6,"C+",IF((ROUND(TRUNC(('TRI-2'!EO29  ),2),0))=5,"C-",IF((ROUND(TRUNC(('TRI-2'!EO29  ),2),0))=4,"D+",IF((ROUND(TRUNC(('TRI-2'!EO29 ),2),0))=3,"D-",IF((ROUND(TRUNC(('TRI-2'!EO29 ),2),0))=2,"E+",IF((ROUND(TRUNC(('TRI-2'!EO29  ),2),0))&lt;=1,"E-","")))))))))))</f>
        <v>A+</v>
      </c>
      <c r="EP29" s="51" t="str">
        <f>IF(OR('TRI-2'!EP29 ="",'TRI-2'!EP29&lt;0,'TRI-2'!EP29  &gt;10),"",IF((ROUND(TRUNC(('TRI-2'!EP29  ),2),0))=10,"A+",IF((ROUND(TRUNC(('TRI-2'!EP29  ),2),0))=9,"A-",IF((ROUND(TRUNC(('TRI-2'!EP29   ),2),0))=8,"B+",IF((ROUND(TRUNC(('TRI-2'!EP29 ),2),0))=7,"B-",IF((ROUND(TRUNC(('TRI-2'!EP29  ),2),0))=6,"C+",IF((ROUND(TRUNC(('TRI-2'!EP29  ),2),0))=5,"C-",IF((ROUND(TRUNC(('TRI-2'!EP29  ),2),0))=4,"D+",IF((ROUND(TRUNC(('TRI-2'!EP29 ),2),0))=3,"D-",IF((ROUND(TRUNC(('TRI-2'!EP29 ),2),0))=2,"E+",IF((ROUND(TRUNC(('TRI-2'!EP29  ),2),0))&lt;=1,"E-","")))))))))))</f>
        <v>A+</v>
      </c>
      <c r="EQ29" s="51" t="str">
        <f>IF(OR('TRI-2'!EQ29 ="",'TRI-2'!EQ29&lt;0,'TRI-2'!EQ29  &gt;10),"",IF((ROUND(TRUNC(('TRI-2'!EQ29  ),2),0))=10,"A+",IF((ROUND(TRUNC(('TRI-2'!EQ29  ),2),0))=9,"A-",IF((ROUND(TRUNC(('TRI-2'!EQ29   ),2),0))=8,"B+",IF((ROUND(TRUNC(('TRI-2'!EQ29 ),2),0))=7,"B-",IF((ROUND(TRUNC(('TRI-2'!EQ29  ),2),0))=6,"C+",IF((ROUND(TRUNC(('TRI-2'!EQ29  ),2),0))=5,"C-",IF((ROUND(TRUNC(('TRI-2'!EQ29  ),2),0))=4,"D+",IF((ROUND(TRUNC(('TRI-2'!EQ29 ),2),0))=3,"D-",IF((ROUND(TRUNC(('TRI-2'!EQ29 ),2),0))=2,"E+",IF((ROUND(TRUNC(('TRI-2'!EQ29  ),2),0))&lt;=1,"E-","")))))))))))</f>
        <v>A+</v>
      </c>
      <c r="ER29" s="51" t="str">
        <f>IF(OR('TRI-2'!ER29 ="",'TRI-2'!ER29&lt;0,'TRI-2'!ER29  &gt;10),"",IF((ROUND(TRUNC(('TRI-2'!ER29  ),2),0))=10,"A+",IF((ROUND(TRUNC(('TRI-2'!ER29  ),2),0))=9,"A-",IF((ROUND(TRUNC(('TRI-2'!ER29   ),2),0))=8,"B+",IF((ROUND(TRUNC(('TRI-2'!ER29 ),2),0))=7,"B-",IF((ROUND(TRUNC(('TRI-2'!ER29  ),2),0))=6,"C+",IF((ROUND(TRUNC(('TRI-2'!ER29  ),2),0))=5,"C-",IF((ROUND(TRUNC(('TRI-2'!ER29  ),2),0))=4,"D+",IF((ROUND(TRUNC(('TRI-2'!ER29 ),2),0))=3,"D-",IF((ROUND(TRUNC(('TRI-2'!ER29 ),2),0))=2,"E+",IF((ROUND(TRUNC(('TRI-2'!ER29  ),2),0))&lt;=1,"E-","")))))))))))</f>
        <v>A+</v>
      </c>
      <c r="ES29" s="51" t="str">
        <f>IF(OR('TRI-2'!ES29 ="",'TRI-2'!ES29&lt;0,'TRI-2'!ES29  &gt;10),"",IF((ROUND(TRUNC(('TRI-2'!ES29  ),2),0))=10,"A+",IF((ROUND(TRUNC(('TRI-2'!ES29  ),2),0))=9,"A-",IF((ROUND(TRUNC(('TRI-2'!ES29   ),2),0))=8,"B+",IF((ROUND(TRUNC(('TRI-2'!ES29 ),2),0))=7,"B-",IF((ROUND(TRUNC(('TRI-2'!ES29  ),2),0))=6,"C+",IF((ROUND(TRUNC(('TRI-2'!ES29  ),2),0))=5,"C-",IF((ROUND(TRUNC(('TRI-2'!ES29  ),2),0))=4,"D+",IF((ROUND(TRUNC(('TRI-2'!ES29 ),2),0))=3,"D-",IF((ROUND(TRUNC(('TRI-2'!ES29 ),2),0))=2,"E+",IF((ROUND(TRUNC(('TRI-2'!ES29  ),2),0))&lt;=1,"E-","")))))))))))</f>
        <v>A+</v>
      </c>
      <c r="ET29" s="51" t="str">
        <f>IF('TRI-2'!ET29 ="","",'TRI-2'!ET29 )</f>
        <v>S</v>
      </c>
      <c r="EU29" s="51" t="str">
        <f>IF('TRI-2'!EU29 ="","",'TRI-2'!EU29 )</f>
        <v>S</v>
      </c>
      <c r="EV29" s="51" t="str">
        <f>IF('TRI-2'!EV29 ="","",'TRI-2'!EV29 )</f>
        <v>S</v>
      </c>
      <c r="EW29" s="51" t="str">
        <f>IF('TRI-2'!EW29 ="","",'TRI-2'!EW29 )</f>
        <v>S</v>
      </c>
      <c r="EX29" s="51" t="str">
        <f>IF('TRI-2'!EX29 ="","",'TRI-2'!EX29 )</f>
        <v>S</v>
      </c>
      <c r="EY29" s="51" t="str">
        <f>IF('TRI-2'!EY29 ="","",'TRI-2'!EY29 )</f>
        <v>S</v>
      </c>
      <c r="EZ29" s="51" t="str">
        <f>IF('TRI-2'!EZ29 ="","",'TRI-2'!EZ29 )</f>
        <v>S</v>
      </c>
      <c r="FA29" s="51" t="str">
        <f>IF('TRI-2'!FA29 ="","",'TRI-2'!FA29 )</f>
        <v>S</v>
      </c>
      <c r="FB29" s="51" t="str">
        <f>IF('TRI-2'!FB29 ="","",'TRI-2'!FB29 )</f>
        <v>S</v>
      </c>
      <c r="FC29" s="51" t="str">
        <f>IF('TRI-2'!FC29 ="","",'TRI-2'!FC29 )</f>
        <v>A+</v>
      </c>
      <c r="FD29" s="51">
        <f>IF('TRI-2'!FD29 ="","",'TRI-2'!FD29 )</f>
        <v>36</v>
      </c>
      <c r="FE29" s="51" t="str">
        <f>IF('TRI-2'!FE29 ="","",'TRI-2'!FE29 )</f>
        <v>A+</v>
      </c>
      <c r="FF29" s="51" t="str">
        <f>IF('TRI-2'!FF29 ="","",'TRI-2'!FF29 )</f>
        <v/>
      </c>
      <c r="FG29" s="51" t="str">
        <f>IF('TRI-2'!FG29 ="","",'TRI-2'!FG29 )</f>
        <v/>
      </c>
      <c r="FH29" s="51" t="str">
        <f>IF('TRI-2'!FH29 ="","",'TRI-2'!FH29 )</f>
        <v/>
      </c>
    </row>
    <row r="30" spans="1:164 16322:16326" ht="21" customHeight="1">
      <c r="B30" s="53">
        <v>13</v>
      </c>
      <c r="C30" s="272" t="str">
        <f>IF(NOTAS!E33&gt;"",NOTAS!E33,"")</f>
        <v>GUILLEN ABRIL JEOVANNY EMMANUEL</v>
      </c>
      <c r="D30" s="273"/>
      <c r="E30" s="273"/>
      <c r="F30" s="274"/>
      <c r="G30" s="51" t="str">
        <f>IF(OR('TRI-2'!G30 ="",'TRI-2'!G30&lt;0,'TRI-2'!G30  &gt;10),"",IF((ROUND(TRUNC(('TRI-2'!G30  ),2),0))=10,"A+",IF((ROUND(TRUNC(('TRI-2'!G30  ),2),0))=9,"A-",IF((ROUND(TRUNC(('TRI-2'!G30   ),2),0))=8,"B+",IF((ROUND(TRUNC(('TRI-2'!G30 ),2),0))=7,"B-",IF((ROUND(TRUNC(('TRI-2'!G30  ),2),0))=6,"C+",IF((ROUND(TRUNC(('TRI-2'!G30  ),2),0))=5,"C-",IF((ROUND(TRUNC(('TRI-2'!G30  ),2),0))=4,"D+",IF((ROUND(TRUNC(('TRI-2'!G30 ),2),0))=3,"D-",IF((ROUND(TRUNC(('TRI-2'!G30 ),2),0))=2,"E+",IF((ROUND(TRUNC(('TRI-2'!G30  ),2),0))&lt;=1,"E-","")))))))))))</f>
        <v>A+</v>
      </c>
      <c r="H30" s="51" t="str">
        <f>IF(OR('TRI-2'!H30 ="",'TRI-2'!H30&lt;0,'TRI-2'!H30  &gt;10),"",IF((ROUND(TRUNC(('TRI-2'!H30  ),2),0))=10,"A+",IF((ROUND(TRUNC(('TRI-2'!H30  ),2),0))=9,"A-",IF((ROUND(TRUNC(('TRI-2'!H30   ),2),0))=8,"B+",IF((ROUND(TRUNC(('TRI-2'!H30 ),2),0))=7,"B-",IF((ROUND(TRUNC(('TRI-2'!H30  ),2),0))=6,"C+",IF((ROUND(TRUNC(('TRI-2'!H30  ),2),0))=5,"C-",IF((ROUND(TRUNC(('TRI-2'!H30  ),2),0))=4,"D+",IF((ROUND(TRUNC(('TRI-2'!H30 ),2),0))=3,"D-",IF((ROUND(TRUNC(('TRI-2'!H30 ),2),0))=2,"E+",IF((ROUND(TRUNC(('TRI-2'!H30  ),2),0))&lt;=1,"E-","")))))))))))</f>
        <v>A+</v>
      </c>
      <c r="I30" s="51" t="str">
        <f>IF(OR('TRI-2'!I30 ="",'TRI-2'!I30&lt;0,'TRI-2'!I30  &gt;10),"",IF((ROUND(TRUNC(('TRI-2'!I30  ),2),0))=10,"A+",IF((ROUND(TRUNC(('TRI-2'!I30  ),2),0))=9,"A-",IF((ROUND(TRUNC(('TRI-2'!I30   ),2),0))=8,"B+",IF((ROUND(TRUNC(('TRI-2'!I30 ),2),0))=7,"B-",IF((ROUND(TRUNC(('TRI-2'!I30  ),2),0))=6,"C+",IF((ROUND(TRUNC(('TRI-2'!I30  ),2),0))=5,"C-",IF((ROUND(TRUNC(('TRI-2'!I30  ),2),0))=4,"D+",IF((ROUND(TRUNC(('TRI-2'!I30 ),2),0))=3,"D-",IF((ROUND(TRUNC(('TRI-2'!I30 ),2),0))=2,"E+",IF((ROUND(TRUNC(('TRI-2'!I30  ),2),0))&lt;=1,"E-","")))))))))))</f>
        <v>A+</v>
      </c>
      <c r="J30" s="51" t="str">
        <f>IF(OR('TRI-2'!J30 ="",'TRI-2'!J30&lt;0,'TRI-2'!J30  &gt;10),"",IF((ROUND(TRUNC(('TRI-2'!J30  ),2),0))=10,"A+",IF((ROUND(TRUNC(('TRI-2'!J30  ),2),0))=9,"A-",IF((ROUND(TRUNC(('TRI-2'!J30   ),2),0))=8,"B+",IF((ROUND(TRUNC(('TRI-2'!J30 ),2),0))=7,"B-",IF((ROUND(TRUNC(('TRI-2'!J30  ),2),0))=6,"C+",IF((ROUND(TRUNC(('TRI-2'!J30  ),2),0))=5,"C-",IF((ROUND(TRUNC(('TRI-2'!J30  ),2),0))=4,"D+",IF((ROUND(TRUNC(('TRI-2'!J30 ),2),0))=3,"D-",IF((ROUND(TRUNC(('TRI-2'!J30 ),2),0))=2,"E+",IF((ROUND(TRUNC(('TRI-2'!J30  ),2),0))&lt;=1,"E-","")))))))))))</f>
        <v>A+</v>
      </c>
      <c r="K30" s="51" t="str">
        <f>IF(OR('TRI-2'!K30 ="",'TRI-2'!K30&lt;0,'TRI-2'!K30  &gt;10),"",IF((ROUND(TRUNC(('TRI-2'!K30  ),2),0))=10,"A+",IF((ROUND(TRUNC(('TRI-2'!K30  ),2),0))=9,"A-",IF((ROUND(TRUNC(('TRI-2'!K30   ),2),0))=8,"B+",IF((ROUND(TRUNC(('TRI-2'!K30 ),2),0))=7,"B-",IF((ROUND(TRUNC(('TRI-2'!K30  ),2),0))=6,"C+",IF((ROUND(TRUNC(('TRI-2'!K30  ),2),0))=5,"C-",IF((ROUND(TRUNC(('TRI-2'!K30  ),2),0))=4,"D+",IF((ROUND(TRUNC(('TRI-2'!K30 ),2),0))=3,"D-",IF((ROUND(TRUNC(('TRI-2'!K30 ),2),0))=2,"E+",IF((ROUND(TRUNC(('TRI-2'!K30  ),2),0))&lt;=1,"E-","")))))))))))</f>
        <v>A+</v>
      </c>
      <c r="L30" s="51" t="str">
        <f>IF(OR('TRI-2'!L30 ="",'TRI-2'!L30&lt;0,'TRI-2'!L30  &gt;10),"",IF((ROUND(TRUNC(('TRI-2'!L30  ),2),0))=10,"A+",IF((ROUND(TRUNC(('TRI-2'!L30  ),2),0))=9,"A-",IF((ROUND(TRUNC(('TRI-2'!L30   ),2),0))=8,"B+",IF((ROUND(TRUNC(('TRI-2'!L30 ),2),0))=7,"B-",IF((ROUND(TRUNC(('TRI-2'!L30  ),2),0))=6,"C+",IF((ROUND(TRUNC(('TRI-2'!L30  ),2),0))=5,"C-",IF((ROUND(TRUNC(('TRI-2'!L30  ),2),0))=4,"D+",IF((ROUND(TRUNC(('TRI-2'!L30 ),2),0))=3,"D-",IF((ROUND(TRUNC(('TRI-2'!L30 ),2),0))=2,"E+",IF((ROUND(TRUNC(('TRI-2'!L30  ),2),0))&lt;=1,"E-","")))))))))))</f>
        <v>A+</v>
      </c>
      <c r="M30" s="51" t="str">
        <f>IF(OR('TRI-2'!M30 ="",'TRI-2'!M30&lt;0,'TRI-2'!M30  &gt;10),"",IF((ROUND(TRUNC(('TRI-2'!M30  ),2),0))=10,"A+",IF((ROUND(TRUNC(('TRI-2'!M30  ),2),0))=9,"A-",IF((ROUND(TRUNC(('TRI-2'!M30   ),2),0))=8,"B+",IF((ROUND(TRUNC(('TRI-2'!M30 ),2),0))=7,"B-",IF((ROUND(TRUNC(('TRI-2'!M30  ),2),0))=6,"C+",IF((ROUND(TRUNC(('TRI-2'!M30  ),2),0))=5,"C-",IF((ROUND(TRUNC(('TRI-2'!M30  ),2),0))=4,"D+",IF((ROUND(TRUNC(('TRI-2'!M30 ),2),0))=3,"D-",IF((ROUND(TRUNC(('TRI-2'!M30 ),2),0))=2,"E+",IF((ROUND(TRUNC(('TRI-2'!M30  ),2),0))&lt;=1,"E-","")))))))))))</f>
        <v>A+</v>
      </c>
      <c r="N30" s="51" t="str">
        <f>IF(OR('TRI-2'!N30 ="",'TRI-2'!N30&lt;0,'TRI-2'!N30  &gt;10),"",IF((ROUND(TRUNC(('TRI-2'!N30  ),2),0))=10,"A+",IF((ROUND(TRUNC(('TRI-2'!N30  ),2),0))=9,"A-",IF((ROUND(TRUNC(('TRI-2'!N30   ),2),0))=8,"B+",IF((ROUND(TRUNC(('TRI-2'!N30 ),2),0))=7,"B-",IF((ROUND(TRUNC(('TRI-2'!N30  ),2),0))=6,"C+",IF((ROUND(TRUNC(('TRI-2'!N30  ),2),0))=5,"C-",IF((ROUND(TRUNC(('TRI-2'!N30  ),2),0))=4,"D+",IF((ROUND(TRUNC(('TRI-2'!N30 ),2),0))=3,"D-",IF((ROUND(TRUNC(('TRI-2'!N30 ),2),0))=2,"E+",IF((ROUND(TRUNC(('TRI-2'!N30  ),2),0))&lt;=1,"E-","")))))))))))</f>
        <v>A+</v>
      </c>
      <c r="O30" s="51" t="str">
        <f>IF(OR('TRI-2'!O30 ="",'TRI-2'!O30&lt;0,'TRI-2'!O30  &gt;10),"",IF((ROUND(TRUNC(('TRI-2'!O30  ),2),0))=10,"A+",IF((ROUND(TRUNC(('TRI-2'!O30  ),2),0))=9,"A-",IF((ROUND(TRUNC(('TRI-2'!O30   ),2),0))=8,"B+",IF((ROUND(TRUNC(('TRI-2'!O30 ),2),0))=7,"B-",IF((ROUND(TRUNC(('TRI-2'!O30  ),2),0))=6,"C+",IF((ROUND(TRUNC(('TRI-2'!O30  ),2),0))=5,"C-",IF((ROUND(TRUNC(('TRI-2'!O30  ),2),0))=4,"D+",IF((ROUND(TRUNC(('TRI-2'!O30 ),2),0))=3,"D-",IF((ROUND(TRUNC(('TRI-2'!O30 ),2),0))=2,"E+",IF((ROUND(TRUNC(('TRI-2'!O30  ),2),0))&lt;=1,"E-","")))))))))))</f>
        <v>A+</v>
      </c>
      <c r="P30" s="51" t="str">
        <f>IF(OR('TRI-2'!P30 ="",'TRI-2'!P30&lt;0,'TRI-2'!P30  &gt;10),"",IF((ROUND(TRUNC(('TRI-2'!P30  ),2),0))=10,"A+",IF((ROUND(TRUNC(('TRI-2'!P30  ),2),0))=9,"A-",IF((ROUND(TRUNC(('TRI-2'!P30   ),2),0))=8,"B+",IF((ROUND(TRUNC(('TRI-2'!P30 ),2),0))=7,"B-",IF((ROUND(TRUNC(('TRI-2'!P30  ),2),0))=6,"C+",IF((ROUND(TRUNC(('TRI-2'!P30  ),2),0))=5,"C-",IF((ROUND(TRUNC(('TRI-2'!P30  ),2),0))=4,"D+",IF((ROUND(TRUNC(('TRI-2'!P30 ),2),0))=3,"D-",IF((ROUND(TRUNC(('TRI-2'!P30 ),2),0))=2,"E+",IF((ROUND(TRUNC(('TRI-2'!P30  ),2),0))&lt;=1,"E-","")))))))))))</f>
        <v>A+</v>
      </c>
      <c r="Q30" s="51" t="str">
        <f>IF(OR('TRI-2'!Q30 ="",'TRI-2'!Q30&lt;0,'TRI-2'!Q30  &gt;10),"",IF((ROUND(TRUNC(('TRI-2'!Q30  ),2),0))=10,"A+",IF((ROUND(TRUNC(('TRI-2'!Q30  ),2),0))=9,"A-",IF((ROUND(TRUNC(('TRI-2'!Q30   ),2),0))=8,"B+",IF((ROUND(TRUNC(('TRI-2'!Q30 ),2),0))=7,"B-",IF((ROUND(TRUNC(('TRI-2'!Q30  ),2),0))=6,"C+",IF((ROUND(TRUNC(('TRI-2'!Q30  ),2),0))=5,"C-",IF((ROUND(TRUNC(('TRI-2'!Q30  ),2),0))=4,"D+",IF((ROUND(TRUNC(('TRI-2'!Q30 ),2),0))=3,"D-",IF((ROUND(TRUNC(('TRI-2'!Q30 ),2),0))=2,"E+",IF((ROUND(TRUNC(('TRI-2'!Q30  ),2),0))&lt;=1,"E-","")))))))))))</f>
        <v>A+</v>
      </c>
      <c r="R30" s="51" t="str">
        <f>IF(OR('TRI-2'!R30 ="",'TRI-2'!R30&lt;0,'TRI-2'!R30  &gt;10),"",IF((ROUND(TRUNC(('TRI-2'!R30  ),2),0))=10,"A+",IF((ROUND(TRUNC(('TRI-2'!R30  ),2),0))=9,"A-",IF((ROUND(TRUNC(('TRI-2'!R30   ),2),0))=8,"B+",IF((ROUND(TRUNC(('TRI-2'!R30 ),2),0))=7,"B-",IF((ROUND(TRUNC(('TRI-2'!R30  ),2),0))=6,"C+",IF((ROUND(TRUNC(('TRI-2'!R30  ),2),0))=5,"C-",IF((ROUND(TRUNC(('TRI-2'!R30  ),2),0))=4,"D+",IF((ROUND(TRUNC(('TRI-2'!R30 ),2),0))=3,"D-",IF((ROUND(TRUNC(('TRI-2'!R30 ),2),0))=2,"E+",IF((ROUND(TRUNC(('TRI-2'!R30  ),2),0))&lt;=1,"E-","")))))))))))</f>
        <v>A+</v>
      </c>
      <c r="S30" s="51" t="str">
        <f>IF(OR('TRI-2'!S30 ="",'TRI-2'!S30&lt;0,'TRI-2'!S30  &gt;10),"",IF((ROUND(TRUNC(('TRI-2'!S30  ),2),0))=10,"A+",IF((ROUND(TRUNC(('TRI-2'!S30  ),2),0))=9,"A-",IF((ROUND(TRUNC(('TRI-2'!S30   ),2),0))=8,"B+",IF((ROUND(TRUNC(('TRI-2'!S30 ),2),0))=7,"B-",IF((ROUND(TRUNC(('TRI-2'!S30  ),2),0))=6,"C+",IF((ROUND(TRUNC(('TRI-2'!S30  ),2),0))=5,"C-",IF((ROUND(TRUNC(('TRI-2'!S30  ),2),0))=4,"D+",IF((ROUND(TRUNC(('TRI-2'!S30 ),2),0))=3,"D-",IF((ROUND(TRUNC(('TRI-2'!S30 ),2),0))=2,"E+",IF((ROUND(TRUNC(('TRI-2'!S30  ),2),0))&lt;=1,"E-","")))))))))))</f>
        <v>A+</v>
      </c>
      <c r="T30" s="51" t="str">
        <f>IF(OR('TRI-2'!T30 ="",'TRI-2'!T30&lt;0,'TRI-2'!T30  &gt;10),"",IF((ROUND(TRUNC(('TRI-2'!T30  ),2),0))=10,"A+",IF((ROUND(TRUNC(('TRI-2'!T30  ),2),0))=9,"A-",IF((ROUND(TRUNC(('TRI-2'!T30   ),2),0))=8,"B+",IF((ROUND(TRUNC(('TRI-2'!T30 ),2),0))=7,"B-",IF((ROUND(TRUNC(('TRI-2'!T30  ),2),0))=6,"C+",IF((ROUND(TRUNC(('TRI-2'!T30  ),2),0))=5,"C-",IF((ROUND(TRUNC(('TRI-2'!T30  ),2),0))=4,"D+",IF((ROUND(TRUNC(('TRI-2'!T30 ),2),0))=3,"D-",IF((ROUND(TRUNC(('TRI-2'!T30 ),2),0))=2,"E+",IF((ROUND(TRUNC(('TRI-2'!T30  ),2),0))&lt;=1,"E-","")))))))))))</f>
        <v>A+</v>
      </c>
      <c r="U30" s="51" t="str">
        <f>IF(OR('TRI-2'!U30 ="",'TRI-2'!U30&lt;0,'TRI-2'!U30  &gt;10),"",IF((ROUND(TRUNC(('TRI-2'!U30  ),2),0))=10,"A+",IF((ROUND(TRUNC(('TRI-2'!U30  ),2),0))=9,"A-",IF((ROUND(TRUNC(('TRI-2'!U30   ),2),0))=8,"B+",IF((ROUND(TRUNC(('TRI-2'!U30 ),2),0))=7,"B-",IF((ROUND(TRUNC(('TRI-2'!U30  ),2),0))=6,"C+",IF((ROUND(TRUNC(('TRI-2'!U30  ),2),0))=5,"C-",IF((ROUND(TRUNC(('TRI-2'!U30  ),2),0))=4,"D+",IF((ROUND(TRUNC(('TRI-2'!U30 ),2),0))=3,"D-",IF((ROUND(TRUNC(('TRI-2'!U30 ),2),0))=2,"E+",IF((ROUND(TRUNC(('TRI-2'!U30  ),2),0))&lt;=1,"E-","")))))))))))</f>
        <v>A+</v>
      </c>
      <c r="V30" s="51" t="str">
        <f>IF(OR('TRI-2'!V30 ="",'TRI-2'!V30&lt;0,'TRI-2'!V30  &gt;10),"",IF((ROUND(TRUNC(('TRI-2'!V30  ),2),0))=10,"A+",IF((ROUND(TRUNC(('TRI-2'!V30  ),2),0))=9,"A-",IF((ROUND(TRUNC(('TRI-2'!V30   ),2),0))=8,"B+",IF((ROUND(TRUNC(('TRI-2'!V30 ),2),0))=7,"B-",IF((ROUND(TRUNC(('TRI-2'!V30  ),2),0))=6,"C+",IF((ROUND(TRUNC(('TRI-2'!V30  ),2),0))=5,"C-",IF((ROUND(TRUNC(('TRI-2'!V30  ),2),0))=4,"D+",IF((ROUND(TRUNC(('TRI-2'!V30 ),2),0))=3,"D-",IF((ROUND(TRUNC(('TRI-2'!V30 ),2),0))=2,"E+",IF((ROUND(TRUNC(('TRI-2'!V30  ),2),0))&lt;=1,"E-","")))))))))))</f>
        <v>A+</v>
      </c>
      <c r="W30" s="51" t="str">
        <f>IF(OR('TRI-2'!W30 ="",'TRI-2'!W30&lt;0,'TRI-2'!W30  &gt;10),"",IF((ROUND(TRUNC(('TRI-2'!W30  ),2),0))=10,"A+",IF((ROUND(TRUNC(('TRI-2'!W30  ),2),0))=9,"A-",IF((ROUND(TRUNC(('TRI-2'!W30   ),2),0))=8,"B+",IF((ROUND(TRUNC(('TRI-2'!W30 ),2),0))=7,"B-",IF((ROUND(TRUNC(('TRI-2'!W30  ),2),0))=6,"C+",IF((ROUND(TRUNC(('TRI-2'!W30  ),2),0))=5,"C-",IF((ROUND(TRUNC(('TRI-2'!W30  ),2),0))=4,"D+",IF((ROUND(TRUNC(('TRI-2'!W30 ),2),0))=3,"D-",IF((ROUND(TRUNC(('TRI-2'!W30 ),2),0))=2,"E+",IF((ROUND(TRUNC(('TRI-2'!W30  ),2),0))&lt;=1,"E-","")))))))))))</f>
        <v>A+</v>
      </c>
      <c r="X30" s="51" t="str">
        <f>IF(OR('TRI-2'!X30 ="",'TRI-2'!X30&lt;0,'TRI-2'!X30  &gt;10),"",IF((ROUND(TRUNC(('TRI-2'!X30  ),2),0))=10,"A+",IF((ROUND(TRUNC(('TRI-2'!X30  ),2),0))=9,"A-",IF((ROUND(TRUNC(('TRI-2'!X30   ),2),0))=8,"B+",IF((ROUND(TRUNC(('TRI-2'!X30 ),2),0))=7,"B-",IF((ROUND(TRUNC(('TRI-2'!X30  ),2),0))=6,"C+",IF((ROUND(TRUNC(('TRI-2'!X30  ),2),0))=5,"C-",IF((ROUND(TRUNC(('TRI-2'!X30  ),2),0))=4,"D+",IF((ROUND(TRUNC(('TRI-2'!X30 ),2),0))=3,"D-",IF((ROUND(TRUNC(('TRI-2'!X30 ),2),0))=2,"E+",IF((ROUND(TRUNC(('TRI-2'!X30  ),2),0))&lt;=1,"E-","")))))))))))</f>
        <v>A+</v>
      </c>
      <c r="Y30" s="51" t="str">
        <f>IF(OR('TRI-2'!Y30 ="",'TRI-2'!Y30&lt;0,'TRI-2'!Y30  &gt;10),"",IF((ROUND(TRUNC(('TRI-2'!Y30  ),2),0))=10,"A+",IF((ROUND(TRUNC(('TRI-2'!Y30  ),2),0))=9,"A-",IF((ROUND(TRUNC(('TRI-2'!Y30   ),2),0))=8,"B+",IF((ROUND(TRUNC(('TRI-2'!Y30 ),2),0))=7,"B-",IF((ROUND(TRUNC(('TRI-2'!Y30  ),2),0))=6,"C+",IF((ROUND(TRUNC(('TRI-2'!Y30  ),2),0))=5,"C-",IF((ROUND(TRUNC(('TRI-2'!Y30  ),2),0))=4,"D+",IF((ROUND(TRUNC(('TRI-2'!Y30 ),2),0))=3,"D-",IF((ROUND(TRUNC(('TRI-2'!Y30 ),2),0))=2,"E+",IF((ROUND(TRUNC(('TRI-2'!Y30  ),2),0))&lt;=1,"E-","")))))))))))</f>
        <v>A+</v>
      </c>
      <c r="Z30" s="51" t="str">
        <f>IF(OR('TRI-2'!Z30 ="",'TRI-2'!Z30&lt;0,'TRI-2'!Z30  &gt;10),"",IF((ROUND(TRUNC(('TRI-2'!Z30  ),2),0))=10,"A+",IF((ROUND(TRUNC(('TRI-2'!Z30  ),2),0))=9,"A-",IF((ROUND(TRUNC(('TRI-2'!Z30   ),2),0))=8,"B+",IF((ROUND(TRUNC(('TRI-2'!Z30 ),2),0))=7,"B-",IF((ROUND(TRUNC(('TRI-2'!Z30  ),2),0))=6,"C+",IF((ROUND(TRUNC(('TRI-2'!Z30  ),2),0))=5,"C-",IF((ROUND(TRUNC(('TRI-2'!Z30  ),2),0))=4,"D+",IF((ROUND(TRUNC(('TRI-2'!Z30 ),2),0))=3,"D-",IF((ROUND(TRUNC(('TRI-2'!Z30 ),2),0))=2,"E+",IF((ROUND(TRUNC(('TRI-2'!Z30  ),2),0))&lt;=1,"E-","")))))))))))</f>
        <v>A+</v>
      </c>
      <c r="AA30" s="51" t="str">
        <f>IF(OR('TRI-2'!AA30 ="",'TRI-2'!AA30&lt;0,'TRI-2'!AA30  &gt;10),"",IF((ROUND(TRUNC(('TRI-2'!AA30  ),2),0))=10,"A+",IF((ROUND(TRUNC(('TRI-2'!AA30  ),2),0))=9,"A-",IF((ROUND(TRUNC(('TRI-2'!AA30   ),2),0))=8,"B+",IF((ROUND(TRUNC(('TRI-2'!AA30 ),2),0))=7,"B-",IF((ROUND(TRUNC(('TRI-2'!AA30  ),2),0))=6,"C+",IF((ROUND(TRUNC(('TRI-2'!AA30  ),2),0))=5,"C-",IF((ROUND(TRUNC(('TRI-2'!AA30  ),2),0))=4,"D+",IF((ROUND(TRUNC(('TRI-2'!AA30 ),2),0))=3,"D-",IF((ROUND(TRUNC(('TRI-2'!AA30 ),2),0))=2,"E+",IF((ROUND(TRUNC(('TRI-2'!AA30  ),2),0))&lt;=1,"E-","")))))))))))</f>
        <v>A+</v>
      </c>
      <c r="AB30" s="51" t="str">
        <f>IF(OR('TRI-2'!AB30 ="",'TRI-2'!AB30&lt;0,'TRI-2'!AB30  &gt;10),"",IF((ROUND(TRUNC(('TRI-2'!AB30  ),2),0))=10,"A+",IF((ROUND(TRUNC(('TRI-2'!AB30  ),2),0))=9,"A-",IF((ROUND(TRUNC(('TRI-2'!AB30   ),2),0))=8,"B+",IF((ROUND(TRUNC(('TRI-2'!AB30 ),2),0))=7,"B-",IF((ROUND(TRUNC(('TRI-2'!AB30  ),2),0))=6,"C+",IF((ROUND(TRUNC(('TRI-2'!AB30  ),2),0))=5,"C-",IF((ROUND(TRUNC(('TRI-2'!AB30  ),2),0))=4,"D+",IF((ROUND(TRUNC(('TRI-2'!AB30 ),2),0))=3,"D-",IF((ROUND(TRUNC(('TRI-2'!AB30 ),2),0))=2,"E+",IF((ROUND(TRUNC(('TRI-2'!AB30  ),2),0))&lt;=1,"E-","")))))))))))</f>
        <v>A+</v>
      </c>
      <c r="AC30" s="51" t="str">
        <f>IF(OR('TRI-2'!AC30 ="",'TRI-2'!AC30&lt;0,'TRI-2'!AC30  &gt;10),"",IF((ROUND(TRUNC(('TRI-2'!AC30  ),2),0))=10,"A+",IF((ROUND(TRUNC(('TRI-2'!AC30  ),2),0))=9,"A-",IF((ROUND(TRUNC(('TRI-2'!AC30   ),2),0))=8,"B+",IF((ROUND(TRUNC(('TRI-2'!AC30 ),2),0))=7,"B-",IF((ROUND(TRUNC(('TRI-2'!AC30  ),2),0))=6,"C+",IF((ROUND(TRUNC(('TRI-2'!AC30  ),2),0))=5,"C-",IF((ROUND(TRUNC(('TRI-2'!AC30  ),2),0))=4,"D+",IF((ROUND(TRUNC(('TRI-2'!AC30 ),2),0))=3,"D-",IF((ROUND(TRUNC(('TRI-2'!AC30 ),2),0))=2,"E+",IF((ROUND(TRUNC(('TRI-2'!AC30  ),2),0))&lt;=1,"E-","")))))))))))</f>
        <v>A+</v>
      </c>
      <c r="AD30" s="51" t="str">
        <f>IF(OR('TRI-2'!AD30 ="",'TRI-2'!AD30&lt;0,'TRI-2'!AD30  &gt;10),"",IF((ROUND(TRUNC(('TRI-2'!AD30  ),2),0))=10,"A+",IF((ROUND(TRUNC(('TRI-2'!AD30  ),2),0))=9,"A-",IF((ROUND(TRUNC(('TRI-2'!AD30   ),2),0))=8,"B+",IF((ROUND(TRUNC(('TRI-2'!AD30 ),2),0))=7,"B-",IF((ROUND(TRUNC(('TRI-2'!AD30  ),2),0))=6,"C+",IF((ROUND(TRUNC(('TRI-2'!AD30  ),2),0))=5,"C-",IF((ROUND(TRUNC(('TRI-2'!AD30  ),2),0))=4,"D+",IF((ROUND(TRUNC(('TRI-2'!AD30 ),2),0))=3,"D-",IF((ROUND(TRUNC(('TRI-2'!AD30 ),2),0))=2,"E+",IF((ROUND(TRUNC(('TRI-2'!AD30  ),2),0))&lt;=1,"E-","")))))))))))</f>
        <v>A+</v>
      </c>
      <c r="AE30" s="51" t="str">
        <f>IF(OR('TRI-2'!AE30 ="",'TRI-2'!AE30&lt;0,'TRI-2'!AE30  &gt;10),"",IF((ROUND(TRUNC(('TRI-2'!AE30  ),2),0))=10,"A+",IF((ROUND(TRUNC(('TRI-2'!AE30  ),2),0))=9,"A-",IF((ROUND(TRUNC(('TRI-2'!AE30   ),2),0))=8,"B+",IF((ROUND(TRUNC(('TRI-2'!AE30 ),2),0))=7,"B-",IF((ROUND(TRUNC(('TRI-2'!AE30  ),2),0))=6,"C+",IF((ROUND(TRUNC(('TRI-2'!AE30  ),2),0))=5,"C-",IF((ROUND(TRUNC(('TRI-2'!AE30  ),2),0))=4,"D+",IF((ROUND(TRUNC(('TRI-2'!AE30 ),2),0))=3,"D-",IF((ROUND(TRUNC(('TRI-2'!AE30 ),2),0))=2,"E+",IF((ROUND(TRUNC(('TRI-2'!AE30  ),2),0))&lt;=1,"E-","")))))))))))</f>
        <v>A+</v>
      </c>
      <c r="AF30" s="51" t="str">
        <f>IF(OR('TRI-2'!AF30 ="",'TRI-2'!AF30&lt;0,'TRI-2'!AF30  &gt;10),"",IF((ROUND(TRUNC(('TRI-2'!AF30  ),2),0))=10,"A+",IF((ROUND(TRUNC(('TRI-2'!AF30  ),2),0))=9,"A-",IF((ROUND(TRUNC(('TRI-2'!AF30   ),2),0))=8,"B+",IF((ROUND(TRUNC(('TRI-2'!AF30 ),2),0))=7,"B-",IF((ROUND(TRUNC(('TRI-2'!AF30  ),2),0))=6,"C+",IF((ROUND(TRUNC(('TRI-2'!AF30  ),2),0))=5,"C-",IF((ROUND(TRUNC(('TRI-2'!AF30  ),2),0))=4,"D+",IF((ROUND(TRUNC(('TRI-2'!AF30 ),2),0))=3,"D-",IF((ROUND(TRUNC(('TRI-2'!AF30 ),2),0))=2,"E+",IF((ROUND(TRUNC(('TRI-2'!AF30  ),2),0))&lt;=1,"E-","")))))))))))</f>
        <v>A+</v>
      </c>
      <c r="AG30" s="51" t="str">
        <f>IF(OR('TRI-2'!AG30 ="",'TRI-2'!AG30&lt;0,'TRI-2'!AG30  &gt;10),"",IF((ROUND(TRUNC(('TRI-2'!AG30  ),2),0))=10,"A+",IF((ROUND(TRUNC(('TRI-2'!AG30  ),2),0))=9,"A-",IF((ROUND(TRUNC(('TRI-2'!AG30   ),2),0))=8,"B+",IF((ROUND(TRUNC(('TRI-2'!AG30 ),2),0))=7,"B-",IF((ROUND(TRUNC(('TRI-2'!AG30  ),2),0))=6,"C+",IF((ROUND(TRUNC(('TRI-2'!AG30  ),2),0))=5,"C-",IF((ROUND(TRUNC(('TRI-2'!AG30  ),2),0))=4,"D+",IF((ROUND(TRUNC(('TRI-2'!AG30 ),2),0))=3,"D-",IF((ROUND(TRUNC(('TRI-2'!AG30 ),2),0))=2,"E+",IF((ROUND(TRUNC(('TRI-2'!AG30  ),2),0))&lt;=1,"E-","")))))))))))</f>
        <v>A+</v>
      </c>
      <c r="AH30" s="51" t="str">
        <f>IF(OR('TRI-2'!AH30 ="",'TRI-2'!AH30&lt;0,'TRI-2'!AH30  &gt;10),"",IF((ROUND(TRUNC(('TRI-2'!AH30  ),2),0))=10,"A+",IF((ROUND(TRUNC(('TRI-2'!AH30  ),2),0))=9,"A-",IF((ROUND(TRUNC(('TRI-2'!AH30   ),2),0))=8,"B+",IF((ROUND(TRUNC(('TRI-2'!AH30 ),2),0))=7,"B-",IF((ROUND(TRUNC(('TRI-2'!AH30  ),2),0))=6,"C+",IF((ROUND(TRUNC(('TRI-2'!AH30  ),2),0))=5,"C-",IF((ROUND(TRUNC(('TRI-2'!AH30  ),2),0))=4,"D+",IF((ROUND(TRUNC(('TRI-2'!AH30 ),2),0))=3,"D-",IF((ROUND(TRUNC(('TRI-2'!AH30 ),2),0))=2,"E+",IF((ROUND(TRUNC(('TRI-2'!AH30  ),2),0))&lt;=1,"E-","")))))))))))</f>
        <v>A+</v>
      </c>
      <c r="AI30" s="51" t="str">
        <f>IF(OR('TRI-2'!AI30 ="",'TRI-2'!AI30&lt;0,'TRI-2'!AI30  &gt;10),"",IF((ROUND(TRUNC(('TRI-2'!AI30  ),2),0))=10,"A+",IF((ROUND(TRUNC(('TRI-2'!AI30  ),2),0))=9,"A-",IF((ROUND(TRUNC(('TRI-2'!AI30   ),2),0))=8,"B+",IF((ROUND(TRUNC(('TRI-2'!AI30 ),2),0))=7,"B-",IF((ROUND(TRUNC(('TRI-2'!AI30  ),2),0))=6,"C+",IF((ROUND(TRUNC(('TRI-2'!AI30  ),2),0))=5,"C-",IF((ROUND(TRUNC(('TRI-2'!AI30  ),2),0))=4,"D+",IF((ROUND(TRUNC(('TRI-2'!AI30 ),2),0))=3,"D-",IF((ROUND(TRUNC(('TRI-2'!AI30 ),2),0))=2,"E+",IF((ROUND(TRUNC(('TRI-2'!AI30  ),2),0))&lt;=1,"E-","")))))))))))</f>
        <v>A+</v>
      </c>
      <c r="AJ30" s="51" t="str">
        <f>IF(OR('TRI-2'!AJ30 ="",'TRI-2'!AJ30&lt;0,'TRI-2'!AJ30  &gt;10),"",IF((ROUND(TRUNC(('TRI-2'!AJ30  ),2),0))=10,"A+",IF((ROUND(TRUNC(('TRI-2'!AJ30  ),2),0))=9,"A-",IF((ROUND(TRUNC(('TRI-2'!AJ30   ),2),0))=8,"B+",IF((ROUND(TRUNC(('TRI-2'!AJ30 ),2),0))=7,"B-",IF((ROUND(TRUNC(('TRI-2'!AJ30  ),2),0))=6,"C+",IF((ROUND(TRUNC(('TRI-2'!AJ30  ),2),0))=5,"C-",IF((ROUND(TRUNC(('TRI-2'!AJ30  ),2),0))=4,"D+",IF((ROUND(TRUNC(('TRI-2'!AJ30 ),2),0))=3,"D-",IF((ROUND(TRUNC(('TRI-2'!AJ30 ),2),0))=2,"E+",IF((ROUND(TRUNC(('TRI-2'!AJ30  ),2),0))&lt;=1,"E-","")))))))))))</f>
        <v>A+</v>
      </c>
      <c r="AK30" s="51" t="str">
        <f>IF(OR('TRI-2'!AK30 ="",'TRI-2'!AK30&lt;0,'TRI-2'!AK30  &gt;10),"",IF((ROUND(TRUNC(('TRI-2'!AK30  ),2),0))=10,"A+",IF((ROUND(TRUNC(('TRI-2'!AK30  ),2),0))=9,"A-",IF((ROUND(TRUNC(('TRI-2'!AK30   ),2),0))=8,"B+",IF((ROUND(TRUNC(('TRI-2'!AK30 ),2),0))=7,"B-",IF((ROUND(TRUNC(('TRI-2'!AK30  ),2),0))=6,"C+",IF((ROUND(TRUNC(('TRI-2'!AK30  ),2),0))=5,"C-",IF((ROUND(TRUNC(('TRI-2'!AK30  ),2),0))=4,"D+",IF((ROUND(TRUNC(('TRI-2'!AK30 ),2),0))=3,"D-",IF((ROUND(TRUNC(('TRI-2'!AK30 ),2),0))=2,"E+",IF((ROUND(TRUNC(('TRI-2'!AK30  ),2),0))&lt;=1,"E-","")))))))))))</f>
        <v>A+</v>
      </c>
      <c r="AL30" s="51" t="str">
        <f>IF(OR('TRI-2'!AL30 ="",'TRI-2'!AL30&lt;0,'TRI-2'!AL30  &gt;10),"",IF((ROUND(TRUNC(('TRI-2'!AL30  ),2),0))=10,"A+",IF((ROUND(TRUNC(('TRI-2'!AL30  ),2),0))=9,"A-",IF((ROUND(TRUNC(('TRI-2'!AL30   ),2),0))=8,"B+",IF((ROUND(TRUNC(('TRI-2'!AL30 ),2),0))=7,"B-",IF((ROUND(TRUNC(('TRI-2'!AL30  ),2),0))=6,"C+",IF((ROUND(TRUNC(('TRI-2'!AL30  ),2),0))=5,"C-",IF((ROUND(TRUNC(('TRI-2'!AL30  ),2),0))=4,"D+",IF((ROUND(TRUNC(('TRI-2'!AL30 ),2),0))=3,"D-",IF((ROUND(TRUNC(('TRI-2'!AL30 ),2),0))=2,"E+",IF((ROUND(TRUNC(('TRI-2'!AL30  ),2),0))&lt;=1,"E-","")))))))))))</f>
        <v>A+</v>
      </c>
      <c r="AM30" s="51" t="str">
        <f>IF(OR('TRI-2'!AM30 ="",'TRI-2'!AM30&lt;0,'TRI-2'!AM30  &gt;10),"",IF((ROUND(TRUNC(('TRI-2'!AM30  ),2),0))=10,"A+",IF((ROUND(TRUNC(('TRI-2'!AM30  ),2),0))=9,"A-",IF((ROUND(TRUNC(('TRI-2'!AM30   ),2),0))=8,"B+",IF((ROUND(TRUNC(('TRI-2'!AM30 ),2),0))=7,"B-",IF((ROUND(TRUNC(('TRI-2'!AM30  ),2),0))=6,"C+",IF((ROUND(TRUNC(('TRI-2'!AM30  ),2),0))=5,"C-",IF((ROUND(TRUNC(('TRI-2'!AM30  ),2),0))=4,"D+",IF((ROUND(TRUNC(('TRI-2'!AM30 ),2),0))=3,"D-",IF((ROUND(TRUNC(('TRI-2'!AM30 ),2),0))=2,"E+",IF((ROUND(TRUNC(('TRI-2'!AM30  ),2),0))&lt;=1,"E-","")))))))))))</f>
        <v>A+</v>
      </c>
      <c r="AN30" s="51" t="str">
        <f>IF(OR('TRI-2'!AN30 ="",'TRI-2'!AN30&lt;0,'TRI-2'!AN30  &gt;10),"",IF((ROUND(TRUNC(('TRI-2'!AN30  ),2),0))=10,"A+",IF((ROUND(TRUNC(('TRI-2'!AN30  ),2),0))=9,"A-",IF((ROUND(TRUNC(('TRI-2'!AN30   ),2),0))=8,"B+",IF((ROUND(TRUNC(('TRI-2'!AN30 ),2),0))=7,"B-",IF((ROUND(TRUNC(('TRI-2'!AN30  ),2),0))=6,"C+",IF((ROUND(TRUNC(('TRI-2'!AN30  ),2),0))=5,"C-",IF((ROUND(TRUNC(('TRI-2'!AN30  ),2),0))=4,"D+",IF((ROUND(TRUNC(('TRI-2'!AN30 ),2),0))=3,"D-",IF((ROUND(TRUNC(('TRI-2'!AN30 ),2),0))=2,"E+",IF((ROUND(TRUNC(('TRI-2'!AN30  ),2),0))&lt;=1,"E-","")))))))))))</f>
        <v>A+</v>
      </c>
      <c r="AO30" s="51" t="str">
        <f>IF(OR('TRI-2'!AO30 ="",'TRI-2'!AO30&lt;0,'TRI-2'!AO30  &gt;10),"",IF((ROUND(TRUNC(('TRI-2'!AO30  ),2),0))=10,"A+",IF((ROUND(TRUNC(('TRI-2'!AO30  ),2),0))=9,"A-",IF((ROUND(TRUNC(('TRI-2'!AO30   ),2),0))=8,"B+",IF((ROUND(TRUNC(('TRI-2'!AO30 ),2),0))=7,"B-",IF((ROUND(TRUNC(('TRI-2'!AO30  ),2),0))=6,"C+",IF((ROUND(TRUNC(('TRI-2'!AO30  ),2),0))=5,"C-",IF((ROUND(TRUNC(('TRI-2'!AO30  ),2),0))=4,"D+",IF((ROUND(TRUNC(('TRI-2'!AO30 ),2),0))=3,"D-",IF((ROUND(TRUNC(('TRI-2'!AO30 ),2),0))=2,"E+",IF((ROUND(TRUNC(('TRI-2'!AO30  ),2),0))&lt;=1,"E-","")))))))))))</f>
        <v>A+</v>
      </c>
      <c r="AP30" s="51" t="str">
        <f>IF(OR('TRI-2'!AP30 ="",'TRI-2'!AP30&lt;0,'TRI-2'!AP30  &gt;10),"",IF((ROUND(TRUNC(('TRI-2'!AP30  ),2),0))=10,"A+",IF((ROUND(TRUNC(('TRI-2'!AP30  ),2),0))=9,"A-",IF((ROUND(TRUNC(('TRI-2'!AP30   ),2),0))=8,"B+",IF((ROUND(TRUNC(('TRI-2'!AP30 ),2),0))=7,"B-",IF((ROUND(TRUNC(('TRI-2'!AP30  ),2),0))=6,"C+",IF((ROUND(TRUNC(('TRI-2'!AP30  ),2),0))=5,"C-",IF((ROUND(TRUNC(('TRI-2'!AP30  ),2),0))=4,"D+",IF((ROUND(TRUNC(('TRI-2'!AP30 ),2),0))=3,"D-",IF((ROUND(TRUNC(('TRI-2'!AP30 ),2),0))=2,"E+",IF((ROUND(TRUNC(('TRI-2'!AP30  ),2),0))&lt;=1,"E-","")))))))))))</f>
        <v>A+</v>
      </c>
      <c r="AQ30" s="51" t="str">
        <f>IF(OR('TRI-2'!AQ30 ="",'TRI-2'!AQ30&lt;0,'TRI-2'!AQ30  &gt;10),"",IF((ROUND(TRUNC(('TRI-2'!AQ30  ),2),0))=10,"A+",IF((ROUND(TRUNC(('TRI-2'!AQ30  ),2),0))=9,"A-",IF((ROUND(TRUNC(('TRI-2'!AQ30   ),2),0))=8,"B+",IF((ROUND(TRUNC(('TRI-2'!AQ30 ),2),0))=7,"B-",IF((ROUND(TRUNC(('TRI-2'!AQ30  ),2),0))=6,"C+",IF((ROUND(TRUNC(('TRI-2'!AQ30  ),2),0))=5,"C-",IF((ROUND(TRUNC(('TRI-2'!AQ30  ),2),0))=4,"D+",IF((ROUND(TRUNC(('TRI-2'!AQ30 ),2),0))=3,"D-",IF((ROUND(TRUNC(('TRI-2'!AQ30 ),2),0))=2,"E+",IF((ROUND(TRUNC(('TRI-2'!AQ30  ),2),0))&lt;=1,"E-","")))))))))))</f>
        <v>A+</v>
      </c>
      <c r="AR30" s="51" t="str">
        <f>IF(OR('TRI-2'!AR30 ="",'TRI-2'!AR30&lt;0,'TRI-2'!AR30  &gt;10),"",IF((ROUND(TRUNC(('TRI-2'!AR30  ),2),0))=10,"A+",IF((ROUND(TRUNC(('TRI-2'!AR30  ),2),0))=9,"A-",IF((ROUND(TRUNC(('TRI-2'!AR30   ),2),0))=8,"B+",IF((ROUND(TRUNC(('TRI-2'!AR30 ),2),0))=7,"B-",IF((ROUND(TRUNC(('TRI-2'!AR30  ),2),0))=6,"C+",IF((ROUND(TRUNC(('TRI-2'!AR30  ),2),0))=5,"C-",IF((ROUND(TRUNC(('TRI-2'!AR30  ),2),0))=4,"D+",IF((ROUND(TRUNC(('TRI-2'!AR30 ),2),0))=3,"D-",IF((ROUND(TRUNC(('TRI-2'!AR30 ),2),0))=2,"E+",IF((ROUND(TRUNC(('TRI-2'!AR30  ),2),0))&lt;=1,"E-","")))))))))))</f>
        <v>A+</v>
      </c>
      <c r="AS30" s="51" t="str">
        <f>IF(OR('TRI-2'!AS30 ="",'TRI-2'!AS30&lt;0,'TRI-2'!AS30  &gt;10),"",IF((ROUND(TRUNC(('TRI-2'!AS30  ),2),0))=10,"A+",IF((ROUND(TRUNC(('TRI-2'!AS30  ),2),0))=9,"A-",IF((ROUND(TRUNC(('TRI-2'!AS30   ),2),0))=8,"B+",IF((ROUND(TRUNC(('TRI-2'!AS30 ),2),0))=7,"B-",IF((ROUND(TRUNC(('TRI-2'!AS30  ),2),0))=6,"C+",IF((ROUND(TRUNC(('TRI-2'!AS30  ),2),0))=5,"C-",IF((ROUND(TRUNC(('TRI-2'!AS30  ),2),0))=4,"D+",IF((ROUND(TRUNC(('TRI-2'!AS30 ),2),0))=3,"D-",IF((ROUND(TRUNC(('TRI-2'!AS30 ),2),0))=2,"E+",IF((ROUND(TRUNC(('TRI-2'!AS30  ),2),0))&lt;=1,"E-","")))))))))))</f>
        <v>A+</v>
      </c>
      <c r="AT30" s="51" t="str">
        <f>IF(OR('TRI-2'!AT30 ="",'TRI-2'!AT30&lt;0,'TRI-2'!AT30  &gt;10),"",IF((ROUND(TRUNC(('TRI-2'!AT30  ),2),0))=10,"A+",IF((ROUND(TRUNC(('TRI-2'!AT30  ),2),0))=9,"A-",IF((ROUND(TRUNC(('TRI-2'!AT30   ),2),0))=8,"B+",IF((ROUND(TRUNC(('TRI-2'!AT30 ),2),0))=7,"B-",IF((ROUND(TRUNC(('TRI-2'!AT30  ),2),0))=6,"C+",IF((ROUND(TRUNC(('TRI-2'!AT30  ),2),0))=5,"C-",IF((ROUND(TRUNC(('TRI-2'!AT30  ),2),0))=4,"D+",IF((ROUND(TRUNC(('TRI-2'!AT30 ),2),0))=3,"D-",IF((ROUND(TRUNC(('TRI-2'!AT30 ),2),0))=2,"E+",IF((ROUND(TRUNC(('TRI-2'!AT30  ),2),0))&lt;=1,"E-","")))))))))))</f>
        <v>A+</v>
      </c>
      <c r="AU30" s="51" t="str">
        <f>IF(OR('TRI-2'!AU30 ="",'TRI-2'!AU30&lt;0,'TRI-2'!AU30  &gt;10),"",IF((ROUND(TRUNC(('TRI-2'!AU30  ),2),0))=10,"A+",IF((ROUND(TRUNC(('TRI-2'!AU30  ),2),0))=9,"A-",IF((ROUND(TRUNC(('TRI-2'!AU30   ),2),0))=8,"B+",IF((ROUND(TRUNC(('TRI-2'!AU30 ),2),0))=7,"B-",IF((ROUND(TRUNC(('TRI-2'!AU30  ),2),0))=6,"C+",IF((ROUND(TRUNC(('TRI-2'!AU30  ),2),0))=5,"C-",IF((ROUND(TRUNC(('TRI-2'!AU30  ),2),0))=4,"D+",IF((ROUND(TRUNC(('TRI-2'!AU30 ),2),0))=3,"D-",IF((ROUND(TRUNC(('TRI-2'!AU30 ),2),0))=2,"E+",IF((ROUND(TRUNC(('TRI-2'!AU30  ),2),0))&lt;=1,"E-","")))))))))))</f>
        <v>A+</v>
      </c>
      <c r="AV30" s="51" t="str">
        <f>IF(OR('TRI-2'!AV30 ="",'TRI-2'!AV30&lt;0,'TRI-2'!AV30  &gt;10),"",IF((ROUND(TRUNC(('TRI-2'!AV30  ),2),0))=10,"A+",IF((ROUND(TRUNC(('TRI-2'!AV30  ),2),0))=9,"A-",IF((ROUND(TRUNC(('TRI-2'!AV30   ),2),0))=8,"B+",IF((ROUND(TRUNC(('TRI-2'!AV30 ),2),0))=7,"B-",IF((ROUND(TRUNC(('TRI-2'!AV30  ),2),0))=6,"C+",IF((ROUND(TRUNC(('TRI-2'!AV30  ),2),0))=5,"C-",IF((ROUND(TRUNC(('TRI-2'!AV30  ),2),0))=4,"D+",IF((ROUND(TRUNC(('TRI-2'!AV30 ),2),0))=3,"D-",IF((ROUND(TRUNC(('TRI-2'!AV30 ),2),0))=2,"E+",IF((ROUND(TRUNC(('TRI-2'!AV30  ),2),0))&lt;=1,"E-","")))))))))))</f>
        <v>A+</v>
      </c>
      <c r="AW30" s="51" t="str">
        <f>IF(OR('TRI-2'!AW30 ="",'TRI-2'!AW30&lt;0,'TRI-2'!AW30  &gt;10),"",IF((ROUND(TRUNC(('TRI-2'!AW30  ),2),0))=10,"A+",IF((ROUND(TRUNC(('TRI-2'!AW30  ),2),0))=9,"A-",IF((ROUND(TRUNC(('TRI-2'!AW30   ),2),0))=8,"B+",IF((ROUND(TRUNC(('TRI-2'!AW30 ),2),0))=7,"B-",IF((ROUND(TRUNC(('TRI-2'!AW30  ),2),0))=6,"C+",IF((ROUND(TRUNC(('TRI-2'!AW30  ),2),0))=5,"C-",IF((ROUND(TRUNC(('TRI-2'!AW30  ),2),0))=4,"D+",IF((ROUND(TRUNC(('TRI-2'!AW30 ),2),0))=3,"D-",IF((ROUND(TRUNC(('TRI-2'!AW30 ),2),0))=2,"E+",IF((ROUND(TRUNC(('TRI-2'!AW30  ),2),0))&lt;=1,"E-","")))))))))))</f>
        <v>A+</v>
      </c>
      <c r="AX30" s="51" t="str">
        <f>IF(OR('TRI-2'!AX30 ="",'TRI-2'!AX30&lt;0,'TRI-2'!AX30  &gt;10),"",IF((ROUND(TRUNC(('TRI-2'!AX30  ),2),0))=10,"A+",IF((ROUND(TRUNC(('TRI-2'!AX30  ),2),0))=9,"A-",IF((ROUND(TRUNC(('TRI-2'!AX30   ),2),0))=8,"B+",IF((ROUND(TRUNC(('TRI-2'!AX30 ),2),0))=7,"B-",IF((ROUND(TRUNC(('TRI-2'!AX30  ),2),0))=6,"C+",IF((ROUND(TRUNC(('TRI-2'!AX30  ),2),0))=5,"C-",IF((ROUND(TRUNC(('TRI-2'!AX30  ),2),0))=4,"D+",IF((ROUND(TRUNC(('TRI-2'!AX30 ),2),0))=3,"D-",IF((ROUND(TRUNC(('TRI-2'!AX30 ),2),0))=2,"E+",IF((ROUND(TRUNC(('TRI-2'!AX30  ),2),0))&lt;=1,"E-","")))))))))))</f>
        <v>A+</v>
      </c>
      <c r="AY30" s="51" t="str">
        <f>IF(OR('TRI-2'!AY30 ="",'TRI-2'!AY30&lt;0,'TRI-2'!AY30  &gt;10),"",IF((ROUND(TRUNC(('TRI-2'!AY30  ),2),0))=10,"A+",IF((ROUND(TRUNC(('TRI-2'!AY30  ),2),0))=9,"A-",IF((ROUND(TRUNC(('TRI-2'!AY30   ),2),0))=8,"B+",IF((ROUND(TRUNC(('TRI-2'!AY30 ),2),0))=7,"B-",IF((ROUND(TRUNC(('TRI-2'!AY30  ),2),0))=6,"C+",IF((ROUND(TRUNC(('TRI-2'!AY30  ),2),0))=5,"C-",IF((ROUND(TRUNC(('TRI-2'!AY30  ),2),0))=4,"D+",IF((ROUND(TRUNC(('TRI-2'!AY30 ),2),0))=3,"D-",IF((ROUND(TRUNC(('TRI-2'!AY30 ),2),0))=2,"E+",IF((ROUND(TRUNC(('TRI-2'!AY30  ),2),0))&lt;=1,"E-","")))))))))))</f>
        <v>A+</v>
      </c>
      <c r="AZ30" s="51" t="str">
        <f>IF(OR('TRI-2'!AZ30 ="",'TRI-2'!AZ30&lt;0,'TRI-2'!AZ30  &gt;10),"",IF((ROUND(TRUNC(('TRI-2'!AZ30  ),2),0))=10,"A+",IF((ROUND(TRUNC(('TRI-2'!AZ30  ),2),0))=9,"A-",IF((ROUND(TRUNC(('TRI-2'!AZ30   ),2),0))=8,"B+",IF((ROUND(TRUNC(('TRI-2'!AZ30 ),2),0))=7,"B-",IF((ROUND(TRUNC(('TRI-2'!AZ30  ),2),0))=6,"C+",IF((ROUND(TRUNC(('TRI-2'!AZ30  ),2),0))=5,"C-",IF((ROUND(TRUNC(('TRI-2'!AZ30  ),2),0))=4,"D+",IF((ROUND(TRUNC(('TRI-2'!AZ30 ),2),0))=3,"D-",IF((ROUND(TRUNC(('TRI-2'!AZ30 ),2),0))=2,"E+",IF((ROUND(TRUNC(('TRI-2'!AZ30  ),2),0))&lt;=1,"E-","")))))))))))</f>
        <v>A+</v>
      </c>
      <c r="BA30" s="51" t="str">
        <f>IF(OR('TRI-2'!BA30 ="",'TRI-2'!BA30&lt;0,'TRI-2'!BA30  &gt;10),"",IF((ROUND(TRUNC(('TRI-2'!BA30  ),2),0))=10,"A+",IF((ROUND(TRUNC(('TRI-2'!BA30  ),2),0))=9,"A-",IF((ROUND(TRUNC(('TRI-2'!BA30   ),2),0))=8,"B+",IF((ROUND(TRUNC(('TRI-2'!BA30 ),2),0))=7,"B-",IF((ROUND(TRUNC(('TRI-2'!BA30  ),2),0))=6,"C+",IF((ROUND(TRUNC(('TRI-2'!BA30  ),2),0))=5,"C-",IF((ROUND(TRUNC(('TRI-2'!BA30  ),2),0))=4,"D+",IF((ROUND(TRUNC(('TRI-2'!BA30 ),2),0))=3,"D-",IF((ROUND(TRUNC(('TRI-2'!BA30 ),2),0))=2,"E+",IF((ROUND(TRUNC(('TRI-2'!BA30  ),2),0))&lt;=1,"E-","")))))))))))</f>
        <v>A+</v>
      </c>
      <c r="BB30" s="51" t="str">
        <f>IF(OR('TRI-2'!BB30 ="",'TRI-2'!BB30&lt;0,'TRI-2'!BB30  &gt;10),"",IF((ROUND(TRUNC(('TRI-2'!BB30  ),2),0))=10,"A+",IF((ROUND(TRUNC(('TRI-2'!BB30  ),2),0))=9,"A-",IF((ROUND(TRUNC(('TRI-2'!BB30   ),2),0))=8,"B+",IF((ROUND(TRUNC(('TRI-2'!BB30 ),2),0))=7,"B-",IF((ROUND(TRUNC(('TRI-2'!BB30  ),2),0))=6,"C+",IF((ROUND(TRUNC(('TRI-2'!BB30  ),2),0))=5,"C-",IF((ROUND(TRUNC(('TRI-2'!BB30  ),2),0))=4,"D+",IF((ROUND(TRUNC(('TRI-2'!BB30 ),2),0))=3,"D-",IF((ROUND(TRUNC(('TRI-2'!BB30 ),2),0))=2,"E+",IF((ROUND(TRUNC(('TRI-2'!BB30  ),2),0))&lt;=1,"E-","")))))))))))</f>
        <v>A+</v>
      </c>
      <c r="BC30" s="51" t="str">
        <f>IF(OR('TRI-2'!BC30 ="",'TRI-2'!BC30&lt;0,'TRI-2'!BC30  &gt;10),"",IF((ROUND(TRUNC(('TRI-2'!BC30  ),2),0))=10,"A+",IF((ROUND(TRUNC(('TRI-2'!BC30  ),2),0))=9,"A-",IF((ROUND(TRUNC(('TRI-2'!BC30   ),2),0))=8,"B+",IF((ROUND(TRUNC(('TRI-2'!BC30 ),2),0))=7,"B-",IF((ROUND(TRUNC(('TRI-2'!BC30  ),2),0))=6,"C+",IF((ROUND(TRUNC(('TRI-2'!BC30  ),2),0))=5,"C-",IF((ROUND(TRUNC(('TRI-2'!BC30  ),2),0))=4,"D+",IF((ROUND(TRUNC(('TRI-2'!BC30 ),2),0))=3,"D-",IF((ROUND(TRUNC(('TRI-2'!BC30 ),2),0))=2,"E+",IF((ROUND(TRUNC(('TRI-2'!BC30  ),2),0))&lt;=1,"E-","")))))))))))</f>
        <v>A+</v>
      </c>
      <c r="BD30" s="51" t="str">
        <f>IF(OR('TRI-2'!BD30 ="",'TRI-2'!BD30&lt;0,'TRI-2'!BD30  &gt;10),"",IF((ROUND(TRUNC(('TRI-2'!BD30  ),2),0))=10,"A+",IF((ROUND(TRUNC(('TRI-2'!BD30  ),2),0))=9,"A-",IF((ROUND(TRUNC(('TRI-2'!BD30   ),2),0))=8,"B+",IF((ROUND(TRUNC(('TRI-2'!BD30 ),2),0))=7,"B-",IF((ROUND(TRUNC(('TRI-2'!BD30  ),2),0))=6,"C+",IF((ROUND(TRUNC(('TRI-2'!BD30  ),2),0))=5,"C-",IF((ROUND(TRUNC(('TRI-2'!BD30  ),2),0))=4,"D+",IF((ROUND(TRUNC(('TRI-2'!BD30 ),2),0))=3,"D-",IF((ROUND(TRUNC(('TRI-2'!BD30 ),2),0))=2,"E+",IF((ROUND(TRUNC(('TRI-2'!BD30  ),2),0))&lt;=1,"E-","")))))))))))</f>
        <v>A+</v>
      </c>
      <c r="BE30" s="51" t="str">
        <f>IF(OR('TRI-2'!BE30 ="",'TRI-2'!BE30&lt;0,'TRI-2'!BE30  &gt;10),"",IF((ROUND(TRUNC(('TRI-2'!BE30  ),2),0))=10,"A+",IF((ROUND(TRUNC(('TRI-2'!BE30  ),2),0))=9,"A-",IF((ROUND(TRUNC(('TRI-2'!BE30   ),2),0))=8,"B+",IF((ROUND(TRUNC(('TRI-2'!BE30 ),2),0))=7,"B-",IF((ROUND(TRUNC(('TRI-2'!BE30  ),2),0))=6,"C+",IF((ROUND(TRUNC(('TRI-2'!BE30  ),2),0))=5,"C-",IF((ROUND(TRUNC(('TRI-2'!BE30  ),2),0))=4,"D+",IF((ROUND(TRUNC(('TRI-2'!BE30 ),2),0))=3,"D-",IF((ROUND(TRUNC(('TRI-2'!BE30 ),2),0))=2,"E+",IF((ROUND(TRUNC(('TRI-2'!BE30  ),2),0))&lt;=1,"E-","")))))))))))</f>
        <v>A+</v>
      </c>
      <c r="BF30" s="51" t="str">
        <f>IF(OR('TRI-2'!BF30 ="",'TRI-2'!BF30&lt;0,'TRI-2'!BF30  &gt;10),"",IF((ROUND(TRUNC(('TRI-2'!BF30  ),2),0))=10,"A+",IF((ROUND(TRUNC(('TRI-2'!BF30  ),2),0))=9,"A-",IF((ROUND(TRUNC(('TRI-2'!BF30   ),2),0))=8,"B+",IF((ROUND(TRUNC(('TRI-2'!BF30 ),2),0))=7,"B-",IF((ROUND(TRUNC(('TRI-2'!BF30  ),2),0))=6,"C+",IF((ROUND(TRUNC(('TRI-2'!BF30  ),2),0))=5,"C-",IF((ROUND(TRUNC(('TRI-2'!BF30  ),2),0))=4,"D+",IF((ROUND(TRUNC(('TRI-2'!BF30 ),2),0))=3,"D-",IF((ROUND(TRUNC(('TRI-2'!BF30 ),2),0))=2,"E+",IF((ROUND(TRUNC(('TRI-2'!BF30  ),2),0))&lt;=1,"E-","")))))))))))</f>
        <v>A+</v>
      </c>
      <c r="BG30" s="51" t="str">
        <f>IF(OR('TRI-2'!BG30 ="",'TRI-2'!BG30&lt;0,'TRI-2'!BG30  &gt;10),"",IF((ROUND(TRUNC(('TRI-2'!BG30  ),2),0))=10,"A+",IF((ROUND(TRUNC(('TRI-2'!BG30  ),2),0))=9,"A-",IF((ROUND(TRUNC(('TRI-2'!BG30   ),2),0))=8,"B+",IF((ROUND(TRUNC(('TRI-2'!BG30 ),2),0))=7,"B-",IF((ROUND(TRUNC(('TRI-2'!BG30  ),2),0))=6,"C+",IF((ROUND(TRUNC(('TRI-2'!BG30  ),2),0))=5,"C-",IF((ROUND(TRUNC(('TRI-2'!BG30  ),2),0))=4,"D+",IF((ROUND(TRUNC(('TRI-2'!BG30 ),2),0))=3,"D-",IF((ROUND(TRUNC(('TRI-2'!BG30 ),2),0))=2,"E+",IF((ROUND(TRUNC(('TRI-2'!BG30  ),2),0))&lt;=1,"E-","")))))))))))</f>
        <v>A+</v>
      </c>
      <c r="BH30" s="51" t="str">
        <f>IF(OR('TRI-2'!BH30 ="",'TRI-2'!BH30&lt;0,'TRI-2'!BH30  &gt;10),"",IF((ROUND(TRUNC(('TRI-2'!BH30  ),2),0))=10,"A+",IF((ROUND(TRUNC(('TRI-2'!BH30  ),2),0))=9,"A-",IF((ROUND(TRUNC(('TRI-2'!BH30   ),2),0))=8,"B+",IF((ROUND(TRUNC(('TRI-2'!BH30 ),2),0))=7,"B-",IF((ROUND(TRUNC(('TRI-2'!BH30  ),2),0))=6,"C+",IF((ROUND(TRUNC(('TRI-2'!BH30  ),2),0))=5,"C-",IF((ROUND(TRUNC(('TRI-2'!BH30  ),2),0))=4,"D+",IF((ROUND(TRUNC(('TRI-2'!BH30 ),2),0))=3,"D-",IF((ROUND(TRUNC(('TRI-2'!BH30 ),2),0))=2,"E+",IF((ROUND(TRUNC(('TRI-2'!BH30  ),2),0))&lt;=1,"E-","")))))))))))</f>
        <v>A+</v>
      </c>
      <c r="BI30" s="51" t="str">
        <f>IF(OR('TRI-2'!BI30 ="",'TRI-2'!BI30&lt;0,'TRI-2'!BI30  &gt;10),"",IF((ROUND(TRUNC(('TRI-2'!BI30  ),2),0))=10,"A+",IF((ROUND(TRUNC(('TRI-2'!BI30  ),2),0))=9,"A-",IF((ROUND(TRUNC(('TRI-2'!BI30   ),2),0))=8,"B+",IF((ROUND(TRUNC(('TRI-2'!BI30 ),2),0))=7,"B-",IF((ROUND(TRUNC(('TRI-2'!BI30  ),2),0))=6,"C+",IF((ROUND(TRUNC(('TRI-2'!BI30  ),2),0))=5,"C-",IF((ROUND(TRUNC(('TRI-2'!BI30  ),2),0))=4,"D+",IF((ROUND(TRUNC(('TRI-2'!BI30 ),2),0))=3,"D-",IF((ROUND(TRUNC(('TRI-2'!BI30 ),2),0))=2,"E+",IF((ROUND(TRUNC(('TRI-2'!BI30  ),2),0))&lt;=1,"E-","")))))))))))</f>
        <v>A+</v>
      </c>
      <c r="BJ30" s="51" t="str">
        <f>IF(OR('TRI-2'!BJ30 ="",'TRI-2'!BJ30&lt;0,'TRI-2'!BJ30  &gt;10),"",IF((ROUND(TRUNC(('TRI-2'!BJ30  ),2),0))=10,"A+",IF((ROUND(TRUNC(('TRI-2'!BJ30  ),2),0))=9,"A-",IF((ROUND(TRUNC(('TRI-2'!BJ30   ),2),0))=8,"B+",IF((ROUND(TRUNC(('TRI-2'!BJ30 ),2),0))=7,"B-",IF((ROUND(TRUNC(('TRI-2'!BJ30  ),2),0))=6,"C+",IF((ROUND(TRUNC(('TRI-2'!BJ30  ),2),0))=5,"C-",IF((ROUND(TRUNC(('TRI-2'!BJ30  ),2),0))=4,"D+",IF((ROUND(TRUNC(('TRI-2'!BJ30 ),2),0))=3,"D-",IF((ROUND(TRUNC(('TRI-2'!BJ30 ),2),0))=2,"E+",IF((ROUND(TRUNC(('TRI-2'!BJ30  ),2),0))&lt;=1,"E-","")))))))))))</f>
        <v>A+</v>
      </c>
      <c r="BK30" s="51" t="str">
        <f>IF(OR('TRI-2'!BK30 ="",'TRI-2'!BK30&lt;0,'TRI-2'!BK30  &gt;10),"",IF((ROUND(TRUNC(('TRI-2'!BK30  ),2),0))=10,"A+",IF((ROUND(TRUNC(('TRI-2'!BK30  ),2),0))=9,"A-",IF((ROUND(TRUNC(('TRI-2'!BK30   ),2),0))=8,"B+",IF((ROUND(TRUNC(('TRI-2'!BK30 ),2),0))=7,"B-",IF((ROUND(TRUNC(('TRI-2'!BK30  ),2),0))=6,"C+",IF((ROUND(TRUNC(('TRI-2'!BK30  ),2),0))=5,"C-",IF((ROUND(TRUNC(('TRI-2'!BK30  ),2),0))=4,"D+",IF((ROUND(TRUNC(('TRI-2'!BK30 ),2),0))=3,"D-",IF((ROUND(TRUNC(('TRI-2'!BK30 ),2),0))=2,"E+",IF((ROUND(TRUNC(('TRI-2'!BK30  ),2),0))&lt;=1,"E-","")))))))))))</f>
        <v>A+</v>
      </c>
      <c r="BL30" s="51" t="str">
        <f>IF(OR('TRI-2'!BL30 ="",'TRI-2'!BL30&lt;0,'TRI-2'!BL30  &gt;10),"",IF((ROUND(TRUNC(('TRI-2'!BL30  ),2),0))=10,"A+",IF((ROUND(TRUNC(('TRI-2'!BL30  ),2),0))=9,"A-",IF((ROUND(TRUNC(('TRI-2'!BL30   ),2),0))=8,"B+",IF((ROUND(TRUNC(('TRI-2'!BL30 ),2),0))=7,"B-",IF((ROUND(TRUNC(('TRI-2'!BL30  ),2),0))=6,"C+",IF((ROUND(TRUNC(('TRI-2'!BL30  ),2),0))=5,"C-",IF((ROUND(TRUNC(('TRI-2'!BL30  ),2),0))=4,"D+",IF((ROUND(TRUNC(('TRI-2'!BL30 ),2),0))=3,"D-",IF((ROUND(TRUNC(('TRI-2'!BL30 ),2),0))=2,"E+",IF((ROUND(TRUNC(('TRI-2'!BL30  ),2),0))&lt;=1,"E-","")))))))))))</f>
        <v>A+</v>
      </c>
      <c r="BM30" s="51" t="str">
        <f>IF(OR('TRI-2'!BM30 ="",'TRI-2'!BM30&lt;0,'TRI-2'!BM30  &gt;10),"",IF((ROUND(TRUNC(('TRI-2'!BM30  ),2),0))=10,"A+",IF((ROUND(TRUNC(('TRI-2'!BM30  ),2),0))=9,"A-",IF((ROUND(TRUNC(('TRI-2'!BM30   ),2),0))=8,"B+",IF((ROUND(TRUNC(('TRI-2'!BM30 ),2),0))=7,"B-",IF((ROUND(TRUNC(('TRI-2'!BM30  ),2),0))=6,"C+",IF((ROUND(TRUNC(('TRI-2'!BM30  ),2),0))=5,"C-",IF((ROUND(TRUNC(('TRI-2'!BM30  ),2),0))=4,"D+",IF((ROUND(TRUNC(('TRI-2'!BM30 ),2),0))=3,"D-",IF((ROUND(TRUNC(('TRI-2'!BM30 ),2),0))=2,"E+",IF((ROUND(TRUNC(('TRI-2'!BM30  ),2),0))&lt;=1,"E-","")))))))))))</f>
        <v>A+</v>
      </c>
      <c r="BN30" s="51" t="str">
        <f>IF(OR('TRI-2'!BN30 ="",'TRI-2'!BN30&lt;0,'TRI-2'!BN30  &gt;10),"",IF((ROUND(TRUNC(('TRI-2'!BN30  ),2),0))=10,"A+",IF((ROUND(TRUNC(('TRI-2'!BN30  ),2),0))=9,"A-",IF((ROUND(TRUNC(('TRI-2'!BN30   ),2),0))=8,"B+",IF((ROUND(TRUNC(('TRI-2'!BN30 ),2),0))=7,"B-",IF((ROUND(TRUNC(('TRI-2'!BN30  ),2),0))=6,"C+",IF((ROUND(TRUNC(('TRI-2'!BN30  ),2),0))=5,"C-",IF((ROUND(TRUNC(('TRI-2'!BN30  ),2),0))=4,"D+",IF((ROUND(TRUNC(('TRI-2'!BN30 ),2),0))=3,"D-",IF((ROUND(TRUNC(('TRI-2'!BN30 ),2),0))=2,"E+",IF((ROUND(TRUNC(('TRI-2'!BN30  ),2),0))&lt;=1,"E-","")))))))))))</f>
        <v>A+</v>
      </c>
      <c r="BO30" s="51" t="str">
        <f>IF(OR('TRI-2'!BO30 ="",'TRI-2'!BO30&lt;0,'TRI-2'!BO30  &gt;10),"",IF((ROUND(TRUNC(('TRI-2'!BO30  ),2),0))=10,"A+",IF((ROUND(TRUNC(('TRI-2'!BO30  ),2),0))=9,"A-",IF((ROUND(TRUNC(('TRI-2'!BO30   ),2),0))=8,"B+",IF((ROUND(TRUNC(('TRI-2'!BO30 ),2),0))=7,"B-",IF((ROUND(TRUNC(('TRI-2'!BO30  ),2),0))=6,"C+",IF((ROUND(TRUNC(('TRI-2'!BO30  ),2),0))=5,"C-",IF((ROUND(TRUNC(('TRI-2'!BO30  ),2),0))=4,"D+",IF((ROUND(TRUNC(('TRI-2'!BO30 ),2),0))=3,"D-",IF((ROUND(TRUNC(('TRI-2'!BO30 ),2),0))=2,"E+",IF((ROUND(TRUNC(('TRI-2'!BO30  ),2),0))&lt;=1,"E-","")))))))))))</f>
        <v>A+</v>
      </c>
      <c r="BP30" s="51" t="str">
        <f>IF(OR('TRI-2'!BP30 ="",'TRI-2'!BP30&lt;0,'TRI-2'!BP30  &gt;10),"",IF((ROUND(TRUNC(('TRI-2'!BP30  ),2),0))=10,"A+",IF((ROUND(TRUNC(('TRI-2'!BP30  ),2),0))=9,"A-",IF((ROUND(TRUNC(('TRI-2'!BP30   ),2),0))=8,"B+",IF((ROUND(TRUNC(('TRI-2'!BP30 ),2),0))=7,"B-",IF((ROUND(TRUNC(('TRI-2'!BP30  ),2),0))=6,"C+",IF((ROUND(TRUNC(('TRI-2'!BP30  ),2),0))=5,"C-",IF((ROUND(TRUNC(('TRI-2'!BP30  ),2),0))=4,"D+",IF((ROUND(TRUNC(('TRI-2'!BP30 ),2),0))=3,"D-",IF((ROUND(TRUNC(('TRI-2'!BP30 ),2),0))=2,"E+",IF((ROUND(TRUNC(('TRI-2'!BP30  ),2),0))&lt;=1,"E-","")))))))))))</f>
        <v>A+</v>
      </c>
      <c r="BQ30" s="51" t="str">
        <f>IF(OR('TRI-2'!BQ30 ="",'TRI-2'!BQ30&lt;0,'TRI-2'!BQ30  &gt;10),"",IF((ROUND(TRUNC(('TRI-2'!BQ30  ),2),0))=10,"A+",IF((ROUND(TRUNC(('TRI-2'!BQ30  ),2),0))=9,"A-",IF((ROUND(TRUNC(('TRI-2'!BQ30   ),2),0))=8,"B+",IF((ROUND(TRUNC(('TRI-2'!BQ30 ),2),0))=7,"B-",IF((ROUND(TRUNC(('TRI-2'!BQ30  ),2),0))=6,"C+",IF((ROUND(TRUNC(('TRI-2'!BQ30  ),2),0))=5,"C-",IF((ROUND(TRUNC(('TRI-2'!BQ30  ),2),0))=4,"D+",IF((ROUND(TRUNC(('TRI-2'!BQ30 ),2),0))=3,"D-",IF((ROUND(TRUNC(('TRI-2'!BQ30 ),2),0))=2,"E+",IF((ROUND(TRUNC(('TRI-2'!BQ30  ),2),0))&lt;=1,"E-","")))))))))))</f>
        <v>A+</v>
      </c>
      <c r="BR30" s="51" t="str">
        <f>IF(OR('TRI-2'!BR30 ="",'TRI-2'!BR30&lt;0,'TRI-2'!BR30  &gt;10),"",IF((ROUND(TRUNC(('TRI-2'!BR30  ),2),0))=10,"A+",IF((ROUND(TRUNC(('TRI-2'!BR30  ),2),0))=9,"A-",IF((ROUND(TRUNC(('TRI-2'!BR30   ),2),0))=8,"B+",IF((ROUND(TRUNC(('TRI-2'!BR30 ),2),0))=7,"B-",IF((ROUND(TRUNC(('TRI-2'!BR30  ),2),0))=6,"C+",IF((ROUND(TRUNC(('TRI-2'!BR30  ),2),0))=5,"C-",IF((ROUND(TRUNC(('TRI-2'!BR30  ),2),0))=4,"D+",IF((ROUND(TRUNC(('TRI-2'!BR30 ),2),0))=3,"D-",IF((ROUND(TRUNC(('TRI-2'!BR30 ),2),0))=2,"E+",IF((ROUND(TRUNC(('TRI-2'!BR30  ),2),0))&lt;=1,"E-","")))))))))))</f>
        <v>A+</v>
      </c>
      <c r="BS30" s="51" t="str">
        <f>IF(OR('TRI-2'!BS30 ="",'TRI-2'!BS30&lt;0,'TRI-2'!BS30  &gt;10),"",IF((ROUND(TRUNC(('TRI-2'!BS30  ),2),0))=10,"A+",IF((ROUND(TRUNC(('TRI-2'!BS30  ),2),0))=9,"A-",IF((ROUND(TRUNC(('TRI-2'!BS30   ),2),0))=8,"B+",IF((ROUND(TRUNC(('TRI-2'!BS30 ),2),0))=7,"B-",IF((ROUND(TRUNC(('TRI-2'!BS30  ),2),0))=6,"C+",IF((ROUND(TRUNC(('TRI-2'!BS30  ),2),0))=5,"C-",IF((ROUND(TRUNC(('TRI-2'!BS30  ),2),0))=4,"D+",IF((ROUND(TRUNC(('TRI-2'!BS30 ),2),0))=3,"D-",IF((ROUND(TRUNC(('TRI-2'!BS30 ),2),0))=2,"E+",IF((ROUND(TRUNC(('TRI-2'!BS30  ),2),0))&lt;=1,"E-","")))))))))))</f>
        <v>A+</v>
      </c>
      <c r="BT30" s="51" t="str">
        <f>IF(OR('TRI-2'!BT30 ="",'TRI-2'!BT30&lt;0,'TRI-2'!BT30  &gt;10),"",IF((ROUND(TRUNC(('TRI-2'!BT30  ),2),0))=10,"A+",IF((ROUND(TRUNC(('TRI-2'!BT30  ),2),0))=9,"A-",IF((ROUND(TRUNC(('TRI-2'!BT30   ),2),0))=8,"B+",IF((ROUND(TRUNC(('TRI-2'!BT30 ),2),0))=7,"B-",IF((ROUND(TRUNC(('TRI-2'!BT30  ),2),0))=6,"C+",IF((ROUND(TRUNC(('TRI-2'!BT30  ),2),0))=5,"C-",IF((ROUND(TRUNC(('TRI-2'!BT30  ),2),0))=4,"D+",IF((ROUND(TRUNC(('TRI-2'!BT30 ),2),0))=3,"D-",IF((ROUND(TRUNC(('TRI-2'!BT30 ),2),0))=2,"E+",IF((ROUND(TRUNC(('TRI-2'!BT30  ),2),0))&lt;=1,"E-","")))))))))))</f>
        <v>A+</v>
      </c>
      <c r="BU30" s="51" t="str">
        <f>IF(OR('TRI-2'!BU30 ="",'TRI-2'!BU30&lt;0,'TRI-2'!BU30  &gt;10),"",IF((ROUND(TRUNC(('TRI-2'!BU30  ),2),0))=10,"A+",IF((ROUND(TRUNC(('TRI-2'!BU30  ),2),0))=9,"A-",IF((ROUND(TRUNC(('TRI-2'!BU30   ),2),0))=8,"B+",IF((ROUND(TRUNC(('TRI-2'!BU30 ),2),0))=7,"B-",IF((ROUND(TRUNC(('TRI-2'!BU30  ),2),0))=6,"C+",IF((ROUND(TRUNC(('TRI-2'!BU30  ),2),0))=5,"C-",IF((ROUND(TRUNC(('TRI-2'!BU30  ),2),0))=4,"D+",IF((ROUND(TRUNC(('TRI-2'!BU30 ),2),0))=3,"D-",IF((ROUND(TRUNC(('TRI-2'!BU30 ),2),0))=2,"E+",IF((ROUND(TRUNC(('TRI-2'!BU30  ),2),0))&lt;=1,"E-","")))))))))))</f>
        <v>A+</v>
      </c>
      <c r="BV30" s="51" t="str">
        <f>IF(OR('TRI-2'!BV30 ="",'TRI-2'!BV30&lt;0,'TRI-2'!BV30  &gt;10),"",IF((ROUND(TRUNC(('TRI-2'!BV30  ),2),0))=10,"A+",IF((ROUND(TRUNC(('TRI-2'!BV30  ),2),0))=9,"A-",IF((ROUND(TRUNC(('TRI-2'!BV30   ),2),0))=8,"B+",IF((ROUND(TRUNC(('TRI-2'!BV30 ),2),0))=7,"B-",IF((ROUND(TRUNC(('TRI-2'!BV30  ),2),0))=6,"C+",IF((ROUND(TRUNC(('TRI-2'!BV30  ),2),0))=5,"C-",IF((ROUND(TRUNC(('TRI-2'!BV30  ),2),0))=4,"D+",IF((ROUND(TRUNC(('TRI-2'!BV30 ),2),0))=3,"D-",IF((ROUND(TRUNC(('TRI-2'!BV30 ),2),0))=2,"E+",IF((ROUND(TRUNC(('TRI-2'!BV30  ),2),0))&lt;=1,"E-","")))))))))))</f>
        <v>A+</v>
      </c>
      <c r="BW30" s="51" t="str">
        <f>IF(OR('TRI-2'!BW30 ="",'TRI-2'!BW30&lt;0,'TRI-2'!BW30  &gt;10),"",IF((ROUND(TRUNC(('TRI-2'!BW30  ),2),0))=10,"A+",IF((ROUND(TRUNC(('TRI-2'!BW30  ),2),0))=9,"A-",IF((ROUND(TRUNC(('TRI-2'!BW30   ),2),0))=8,"B+",IF((ROUND(TRUNC(('TRI-2'!BW30 ),2),0))=7,"B-",IF((ROUND(TRUNC(('TRI-2'!BW30  ),2),0))=6,"C+",IF((ROUND(TRUNC(('TRI-2'!BW30  ),2),0))=5,"C-",IF((ROUND(TRUNC(('TRI-2'!BW30  ),2),0))=4,"D+",IF((ROUND(TRUNC(('TRI-2'!BW30 ),2),0))=3,"D-",IF((ROUND(TRUNC(('TRI-2'!BW30 ),2),0))=2,"E+",IF((ROUND(TRUNC(('TRI-2'!BW30  ),2),0))&lt;=1,"E-","")))))))))))</f>
        <v>A+</v>
      </c>
      <c r="BX30" s="51" t="str">
        <f>IF(OR('TRI-2'!BX30 ="",'TRI-2'!BX30&lt;0,'TRI-2'!BX30  &gt;10),"",IF((ROUND(TRUNC(('TRI-2'!BX30  ),2),0))=10,"A+",IF((ROUND(TRUNC(('TRI-2'!BX30  ),2),0))=9,"A-",IF((ROUND(TRUNC(('TRI-2'!BX30   ),2),0))=8,"B+",IF((ROUND(TRUNC(('TRI-2'!BX30 ),2),0))=7,"B-",IF((ROUND(TRUNC(('TRI-2'!BX30  ),2),0))=6,"C+",IF((ROUND(TRUNC(('TRI-2'!BX30  ),2),0))=5,"C-",IF((ROUND(TRUNC(('TRI-2'!BX30  ),2),0))=4,"D+",IF((ROUND(TRUNC(('TRI-2'!BX30 ),2),0))=3,"D-",IF((ROUND(TRUNC(('TRI-2'!BX30 ),2),0))=2,"E+",IF((ROUND(TRUNC(('TRI-2'!BX30  ),2),0))&lt;=1,"E-","")))))))))))</f>
        <v>A+</v>
      </c>
      <c r="BY30" s="51" t="str">
        <f>IF(OR('TRI-2'!BY30 ="",'TRI-2'!BY30&lt;0,'TRI-2'!BY30  &gt;10),"",IF((ROUND(TRUNC(('TRI-2'!BY30  ),2),0))=10,"A+",IF((ROUND(TRUNC(('TRI-2'!BY30  ),2),0))=9,"A-",IF((ROUND(TRUNC(('TRI-2'!BY30   ),2),0))=8,"B+",IF((ROUND(TRUNC(('TRI-2'!BY30 ),2),0))=7,"B-",IF((ROUND(TRUNC(('TRI-2'!BY30  ),2),0))=6,"C+",IF((ROUND(TRUNC(('TRI-2'!BY30  ),2),0))=5,"C-",IF((ROUND(TRUNC(('TRI-2'!BY30  ),2),0))=4,"D+",IF((ROUND(TRUNC(('TRI-2'!BY30 ),2),0))=3,"D-",IF((ROUND(TRUNC(('TRI-2'!BY30 ),2),0))=2,"E+",IF((ROUND(TRUNC(('TRI-2'!BY30  ),2),0))&lt;=1,"E-","")))))))))))</f>
        <v>A+</v>
      </c>
      <c r="BZ30" s="51" t="str">
        <f>IF(OR('TRI-2'!BZ30 ="",'TRI-2'!BZ30&lt;0,'TRI-2'!BZ30  &gt;10),"",IF((ROUND(TRUNC(('TRI-2'!BZ30  ),2),0))=10,"A+",IF((ROUND(TRUNC(('TRI-2'!BZ30  ),2),0))=9,"A-",IF((ROUND(TRUNC(('TRI-2'!BZ30   ),2),0))=8,"B+",IF((ROUND(TRUNC(('TRI-2'!BZ30 ),2),0))=7,"B-",IF((ROUND(TRUNC(('TRI-2'!BZ30  ),2),0))=6,"C+",IF((ROUND(TRUNC(('TRI-2'!BZ30  ),2),0))=5,"C-",IF((ROUND(TRUNC(('TRI-2'!BZ30  ),2),0))=4,"D+",IF((ROUND(TRUNC(('TRI-2'!BZ30 ),2),0))=3,"D-",IF((ROUND(TRUNC(('TRI-2'!BZ30 ),2),0))=2,"E+",IF((ROUND(TRUNC(('TRI-2'!BZ30  ),2),0))&lt;=1,"E-","")))))))))))</f>
        <v>A+</v>
      </c>
      <c r="CA30" s="51" t="str">
        <f>IF(OR('TRI-2'!CA30 ="",'TRI-2'!CA30&lt;0,'TRI-2'!CA30  &gt;10),"",IF((ROUND(TRUNC(('TRI-2'!CA30  ),2),0))=10,"A+",IF((ROUND(TRUNC(('TRI-2'!CA30  ),2),0))=9,"A-",IF((ROUND(TRUNC(('TRI-2'!CA30   ),2),0))=8,"B+",IF((ROUND(TRUNC(('TRI-2'!CA30 ),2),0))=7,"B-",IF((ROUND(TRUNC(('TRI-2'!CA30  ),2),0))=6,"C+",IF((ROUND(TRUNC(('TRI-2'!CA30  ),2),0))=5,"C-",IF((ROUND(TRUNC(('TRI-2'!CA30  ),2),0))=4,"D+",IF((ROUND(TRUNC(('TRI-2'!CA30 ),2),0))=3,"D-",IF((ROUND(TRUNC(('TRI-2'!CA30 ),2),0))=2,"E+",IF((ROUND(TRUNC(('TRI-2'!CA30  ),2),0))&lt;=1,"E-","")))))))))))</f>
        <v>A+</v>
      </c>
      <c r="CB30" s="51" t="str">
        <f>IF(OR('TRI-2'!CB30 ="",'TRI-2'!CB30&lt;0,'TRI-2'!CB30  &gt;10),"",IF((ROUND(TRUNC(('TRI-2'!CB30  ),2),0))=10,"A+",IF((ROUND(TRUNC(('TRI-2'!CB30  ),2),0))=9,"A-",IF((ROUND(TRUNC(('TRI-2'!CB30   ),2),0))=8,"B+",IF((ROUND(TRUNC(('TRI-2'!CB30 ),2),0))=7,"B-",IF((ROUND(TRUNC(('TRI-2'!CB30  ),2),0))=6,"C+",IF((ROUND(TRUNC(('TRI-2'!CB30  ),2),0))=5,"C-",IF((ROUND(TRUNC(('TRI-2'!CB30  ),2),0))=4,"D+",IF((ROUND(TRUNC(('TRI-2'!CB30 ),2),0))=3,"D-",IF((ROUND(TRUNC(('TRI-2'!CB30 ),2),0))=2,"E+",IF((ROUND(TRUNC(('TRI-2'!CB30  ),2),0))&lt;=1,"E-","")))))))))))</f>
        <v>A+</v>
      </c>
      <c r="CC30" s="51" t="str">
        <f>IF(OR('TRI-2'!CC30 ="",'TRI-2'!CC30&lt;0,'TRI-2'!CC30  &gt;10),"",IF((ROUND(TRUNC(('TRI-2'!CC30  ),2),0))=10,"A+",IF((ROUND(TRUNC(('TRI-2'!CC30  ),2),0))=9,"A-",IF((ROUND(TRUNC(('TRI-2'!CC30   ),2),0))=8,"B+",IF((ROUND(TRUNC(('TRI-2'!CC30 ),2),0))=7,"B-",IF((ROUND(TRUNC(('TRI-2'!CC30  ),2),0))=6,"C+",IF((ROUND(TRUNC(('TRI-2'!CC30  ),2),0))=5,"C-",IF((ROUND(TRUNC(('TRI-2'!CC30  ),2),0))=4,"D+",IF((ROUND(TRUNC(('TRI-2'!CC30 ),2),0))=3,"D-",IF((ROUND(TRUNC(('TRI-2'!CC30 ),2),0))=2,"E+",IF((ROUND(TRUNC(('TRI-2'!CC30  ),2),0))&lt;=1,"E-","")))))))))))</f>
        <v>A+</v>
      </c>
      <c r="CD30" s="51" t="str">
        <f>IF(OR('TRI-2'!CD30 ="",'TRI-2'!CD30&lt;0,'TRI-2'!CD30  &gt;10),"",IF((ROUND(TRUNC(('TRI-2'!CD30  ),2),0))=10,"A+",IF((ROUND(TRUNC(('TRI-2'!CD30  ),2),0))=9,"A-",IF((ROUND(TRUNC(('TRI-2'!CD30   ),2),0))=8,"B+",IF((ROUND(TRUNC(('TRI-2'!CD30 ),2),0))=7,"B-",IF((ROUND(TRUNC(('TRI-2'!CD30  ),2),0))=6,"C+",IF((ROUND(TRUNC(('TRI-2'!CD30  ),2),0))=5,"C-",IF((ROUND(TRUNC(('TRI-2'!CD30  ),2),0))=4,"D+",IF((ROUND(TRUNC(('TRI-2'!CD30 ),2),0))=3,"D-",IF((ROUND(TRUNC(('TRI-2'!CD30 ),2),0))=2,"E+",IF((ROUND(TRUNC(('TRI-2'!CD30  ),2),0))&lt;=1,"E-","")))))))))))</f>
        <v>A+</v>
      </c>
      <c r="CE30" s="51" t="str">
        <f>IF(OR('TRI-2'!CE30 ="",'TRI-2'!CE30&lt;0,'TRI-2'!CE30  &gt;10),"",IF((ROUND(TRUNC(('TRI-2'!CE30  ),2),0))=10,"A+",IF((ROUND(TRUNC(('TRI-2'!CE30  ),2),0))=9,"A-",IF((ROUND(TRUNC(('TRI-2'!CE30   ),2),0))=8,"B+",IF((ROUND(TRUNC(('TRI-2'!CE30 ),2),0))=7,"B-",IF((ROUND(TRUNC(('TRI-2'!CE30  ),2),0))=6,"C+",IF((ROUND(TRUNC(('TRI-2'!CE30  ),2),0))=5,"C-",IF((ROUND(TRUNC(('TRI-2'!CE30  ),2),0))=4,"D+",IF((ROUND(TRUNC(('TRI-2'!CE30 ),2),0))=3,"D-",IF((ROUND(TRUNC(('TRI-2'!CE30 ),2),0))=2,"E+",IF((ROUND(TRUNC(('TRI-2'!CE30  ),2),0))&lt;=1,"E-","")))))))))))</f>
        <v>A+</v>
      </c>
      <c r="CF30" s="51" t="str">
        <f>IF(OR('TRI-2'!CF30 ="",'TRI-2'!CF30&lt;0,'TRI-2'!CF30  &gt;10),"",IF((ROUND(TRUNC(('TRI-2'!CF30  ),2),0))=10,"A+",IF((ROUND(TRUNC(('TRI-2'!CF30  ),2),0))=9,"A-",IF((ROUND(TRUNC(('TRI-2'!CF30   ),2),0))=8,"B+",IF((ROUND(TRUNC(('TRI-2'!CF30 ),2),0))=7,"B-",IF((ROUND(TRUNC(('TRI-2'!CF30  ),2),0))=6,"C+",IF((ROUND(TRUNC(('TRI-2'!CF30  ),2),0))=5,"C-",IF((ROUND(TRUNC(('TRI-2'!CF30  ),2),0))=4,"D+",IF((ROUND(TRUNC(('TRI-2'!CF30 ),2),0))=3,"D-",IF((ROUND(TRUNC(('TRI-2'!CF30 ),2),0))=2,"E+",IF((ROUND(TRUNC(('TRI-2'!CF30  ),2),0))&lt;=1,"E-","")))))))))))</f>
        <v>A+</v>
      </c>
      <c r="CG30" s="51" t="str">
        <f>IF(OR('TRI-2'!CG30 ="",'TRI-2'!CG30&lt;0,'TRI-2'!CG30  &gt;10),"",IF((ROUND(TRUNC(('TRI-2'!CG30  ),2),0))=10,"A+",IF((ROUND(TRUNC(('TRI-2'!CG30  ),2),0))=9,"A-",IF((ROUND(TRUNC(('TRI-2'!CG30   ),2),0))=8,"B+",IF((ROUND(TRUNC(('TRI-2'!CG30 ),2),0))=7,"B-",IF((ROUND(TRUNC(('TRI-2'!CG30  ),2),0))=6,"C+",IF((ROUND(TRUNC(('TRI-2'!CG30  ),2),0))=5,"C-",IF((ROUND(TRUNC(('TRI-2'!CG30  ),2),0))=4,"D+",IF((ROUND(TRUNC(('TRI-2'!CG30 ),2),0))=3,"D-",IF((ROUND(TRUNC(('TRI-2'!CG30 ),2),0))=2,"E+",IF((ROUND(TRUNC(('TRI-2'!CG30  ),2),0))&lt;=1,"E-","")))))))))))</f>
        <v>A+</v>
      </c>
      <c r="CH30" s="51" t="str">
        <f>IF(OR('TRI-2'!CH30 ="",'TRI-2'!CH30&lt;0,'TRI-2'!CH30  &gt;10),"",IF((ROUND(TRUNC(('TRI-2'!CH30  ),2),0))=10,"A+",IF((ROUND(TRUNC(('TRI-2'!CH30  ),2),0))=9,"A-",IF((ROUND(TRUNC(('TRI-2'!CH30   ),2),0))=8,"B+",IF((ROUND(TRUNC(('TRI-2'!CH30 ),2),0))=7,"B-",IF((ROUND(TRUNC(('TRI-2'!CH30  ),2),0))=6,"C+",IF((ROUND(TRUNC(('TRI-2'!CH30  ),2),0))=5,"C-",IF((ROUND(TRUNC(('TRI-2'!CH30  ),2),0))=4,"D+",IF((ROUND(TRUNC(('TRI-2'!CH30 ),2),0))=3,"D-",IF((ROUND(TRUNC(('TRI-2'!CH30 ),2),0))=2,"E+",IF((ROUND(TRUNC(('TRI-2'!CH30  ),2),0))&lt;=1,"E-","")))))))))))</f>
        <v>A+</v>
      </c>
      <c r="CI30" s="51" t="str">
        <f>IF(OR('TRI-2'!CI30 ="",'TRI-2'!CI30&lt;0,'TRI-2'!CI30  &gt;10),"",IF((ROUND(TRUNC(('TRI-2'!CI30  ),2),0))=10,"A+",IF((ROUND(TRUNC(('TRI-2'!CI30  ),2),0))=9,"A-",IF((ROUND(TRUNC(('TRI-2'!CI30   ),2),0))=8,"B+",IF((ROUND(TRUNC(('TRI-2'!CI30 ),2),0))=7,"B-",IF((ROUND(TRUNC(('TRI-2'!CI30  ),2),0))=6,"C+",IF((ROUND(TRUNC(('TRI-2'!CI30  ),2),0))=5,"C-",IF((ROUND(TRUNC(('TRI-2'!CI30  ),2),0))=4,"D+",IF((ROUND(TRUNC(('TRI-2'!CI30 ),2),0))=3,"D-",IF((ROUND(TRUNC(('TRI-2'!CI30 ),2),0))=2,"E+",IF((ROUND(TRUNC(('TRI-2'!CI30  ),2),0))&lt;=1,"E-","")))))))))))</f>
        <v>A+</v>
      </c>
      <c r="CJ30" s="51" t="str">
        <f>IF(OR('TRI-2'!CJ30 ="",'TRI-2'!CJ30&lt;0,'TRI-2'!CJ30  &gt;10),"",IF((ROUND(TRUNC(('TRI-2'!CJ30  ),2),0))=10,"A+",IF((ROUND(TRUNC(('TRI-2'!CJ30  ),2),0))=9,"A-",IF((ROUND(TRUNC(('TRI-2'!CJ30   ),2),0))=8,"B+",IF((ROUND(TRUNC(('TRI-2'!CJ30 ),2),0))=7,"B-",IF((ROUND(TRUNC(('TRI-2'!CJ30  ),2),0))=6,"C+",IF((ROUND(TRUNC(('TRI-2'!CJ30  ),2),0))=5,"C-",IF((ROUND(TRUNC(('TRI-2'!CJ30  ),2),0))=4,"D+",IF((ROUND(TRUNC(('TRI-2'!CJ30 ),2),0))=3,"D-",IF((ROUND(TRUNC(('TRI-2'!CJ30 ),2),0))=2,"E+",IF((ROUND(TRUNC(('TRI-2'!CJ30  ),2),0))&lt;=1,"E-","")))))))))))</f>
        <v>A+</v>
      </c>
      <c r="CK30" s="51" t="str">
        <f>IF(OR('TRI-2'!CK30 ="",'TRI-2'!CK30&lt;0,'TRI-2'!CK30  &gt;10),"",IF((ROUND(TRUNC(('TRI-2'!CK30  ),2),0))=10,"A+",IF((ROUND(TRUNC(('TRI-2'!CK30  ),2),0))=9,"A-",IF((ROUND(TRUNC(('TRI-2'!CK30   ),2),0))=8,"B+",IF((ROUND(TRUNC(('TRI-2'!CK30 ),2),0))=7,"B-",IF((ROUND(TRUNC(('TRI-2'!CK30  ),2),0))=6,"C+",IF((ROUND(TRUNC(('TRI-2'!CK30  ),2),0))=5,"C-",IF((ROUND(TRUNC(('TRI-2'!CK30  ),2),0))=4,"D+",IF((ROUND(TRUNC(('TRI-2'!CK30 ),2),0))=3,"D-",IF((ROUND(TRUNC(('TRI-2'!CK30 ),2),0))=2,"E+",IF((ROUND(TRUNC(('TRI-2'!CK30  ),2),0))&lt;=1,"E-","")))))))))))</f>
        <v>A+</v>
      </c>
      <c r="CL30" s="51" t="str">
        <f>IF(OR('TRI-2'!CL30 ="",'TRI-2'!CL30&lt;0,'TRI-2'!CL30  &gt;10),"",IF((ROUND(TRUNC(('TRI-2'!CL30  ),2),0))=10,"A+",IF((ROUND(TRUNC(('TRI-2'!CL30  ),2),0))=9,"A-",IF((ROUND(TRUNC(('TRI-2'!CL30   ),2),0))=8,"B+",IF((ROUND(TRUNC(('TRI-2'!CL30 ),2),0))=7,"B-",IF((ROUND(TRUNC(('TRI-2'!CL30  ),2),0))=6,"C+",IF((ROUND(TRUNC(('TRI-2'!CL30  ),2),0))=5,"C-",IF((ROUND(TRUNC(('TRI-2'!CL30  ),2),0))=4,"D+",IF((ROUND(TRUNC(('TRI-2'!CL30 ),2),0))=3,"D-",IF((ROUND(TRUNC(('TRI-2'!CL30 ),2),0))=2,"E+",IF((ROUND(TRUNC(('TRI-2'!CL30  ),2),0))&lt;=1,"E-","")))))))))))</f>
        <v>A+</v>
      </c>
      <c r="CM30" s="51" t="str">
        <f>IF(OR('TRI-2'!CM30 ="",'TRI-2'!CM30&lt;0,'TRI-2'!CM30  &gt;10),"",IF((ROUND(TRUNC(('TRI-2'!CM30  ),2),0))=10,"A+",IF((ROUND(TRUNC(('TRI-2'!CM30  ),2),0))=9,"A-",IF((ROUND(TRUNC(('TRI-2'!CM30   ),2),0))=8,"B+",IF((ROUND(TRUNC(('TRI-2'!CM30 ),2),0))=7,"B-",IF((ROUND(TRUNC(('TRI-2'!CM30  ),2),0))=6,"C+",IF((ROUND(TRUNC(('TRI-2'!CM30  ),2),0))=5,"C-",IF((ROUND(TRUNC(('TRI-2'!CM30  ),2),0))=4,"D+",IF((ROUND(TRUNC(('TRI-2'!CM30 ),2),0))=3,"D-",IF((ROUND(TRUNC(('TRI-2'!CM30 ),2),0))=2,"E+",IF((ROUND(TRUNC(('TRI-2'!CM30  ),2),0))&lt;=1,"E-","")))))))))))</f>
        <v>A+</v>
      </c>
      <c r="CN30" s="51" t="str">
        <f>IF(OR('TRI-2'!CN30 ="",'TRI-2'!CN30&lt;0,'TRI-2'!CN30  &gt;10),"",IF((ROUND(TRUNC(('TRI-2'!CN30  ),2),0))=10,"A+",IF((ROUND(TRUNC(('TRI-2'!CN30  ),2),0))=9,"A-",IF((ROUND(TRUNC(('TRI-2'!CN30   ),2),0))=8,"B+",IF((ROUND(TRUNC(('TRI-2'!CN30 ),2),0))=7,"B-",IF((ROUND(TRUNC(('TRI-2'!CN30  ),2),0))=6,"C+",IF((ROUND(TRUNC(('TRI-2'!CN30  ),2),0))=5,"C-",IF((ROUND(TRUNC(('TRI-2'!CN30  ),2),0))=4,"D+",IF((ROUND(TRUNC(('TRI-2'!CN30 ),2),0))=3,"D-",IF((ROUND(TRUNC(('TRI-2'!CN30 ),2),0))=2,"E+",IF((ROUND(TRUNC(('TRI-2'!CN30  ),2),0))&lt;=1,"E-","")))))))))))</f>
        <v>A+</v>
      </c>
      <c r="CO30" s="51" t="str">
        <f>IF(OR('TRI-2'!CO30 ="",'TRI-2'!CO30&lt;0,'TRI-2'!CO30  &gt;10),"",IF((ROUND(TRUNC(('TRI-2'!CO30  ),2),0))=10,"A+",IF((ROUND(TRUNC(('TRI-2'!CO30  ),2),0))=9,"A-",IF((ROUND(TRUNC(('TRI-2'!CO30   ),2),0))=8,"B+",IF((ROUND(TRUNC(('TRI-2'!CO30 ),2),0))=7,"B-",IF((ROUND(TRUNC(('TRI-2'!CO30  ),2),0))=6,"C+",IF((ROUND(TRUNC(('TRI-2'!CO30  ),2),0))=5,"C-",IF((ROUND(TRUNC(('TRI-2'!CO30  ),2),0))=4,"D+",IF((ROUND(TRUNC(('TRI-2'!CO30 ),2),0))=3,"D-",IF((ROUND(TRUNC(('TRI-2'!CO30 ),2),0))=2,"E+",IF((ROUND(TRUNC(('TRI-2'!CO30  ),2),0))&lt;=1,"E-","")))))))))))</f>
        <v>A+</v>
      </c>
      <c r="CP30" s="51" t="str">
        <f>IF(OR('TRI-2'!CP30 ="",'TRI-2'!CP30&lt;0,'TRI-2'!CP30  &gt;10),"",IF((ROUND(TRUNC(('TRI-2'!CP30  ),2),0))=10,"A+",IF((ROUND(TRUNC(('TRI-2'!CP30  ),2),0))=9,"A-",IF((ROUND(TRUNC(('TRI-2'!CP30   ),2),0))=8,"B+",IF((ROUND(TRUNC(('TRI-2'!CP30 ),2),0))=7,"B-",IF((ROUND(TRUNC(('TRI-2'!CP30  ),2),0))=6,"C+",IF((ROUND(TRUNC(('TRI-2'!CP30  ),2),0))=5,"C-",IF((ROUND(TRUNC(('TRI-2'!CP30  ),2),0))=4,"D+",IF((ROUND(TRUNC(('TRI-2'!CP30 ),2),0))=3,"D-",IF((ROUND(TRUNC(('TRI-2'!CP30 ),2),0))=2,"E+",IF((ROUND(TRUNC(('TRI-2'!CP30  ),2),0))&lt;=1,"E-","")))))))))))</f>
        <v>A+</v>
      </c>
      <c r="CQ30" s="51" t="str">
        <f>IF(OR('TRI-2'!CQ30 ="",'TRI-2'!CQ30&lt;0,'TRI-2'!CQ30  &gt;10),"",IF((ROUND(TRUNC(('TRI-2'!CQ30  ),2),0))=10,"A+",IF((ROUND(TRUNC(('TRI-2'!CQ30  ),2),0))=9,"A-",IF((ROUND(TRUNC(('TRI-2'!CQ30   ),2),0))=8,"B+",IF((ROUND(TRUNC(('TRI-2'!CQ30 ),2),0))=7,"B-",IF((ROUND(TRUNC(('TRI-2'!CQ30  ),2),0))=6,"C+",IF((ROUND(TRUNC(('TRI-2'!CQ30  ),2),0))=5,"C-",IF((ROUND(TRUNC(('TRI-2'!CQ30  ),2),0))=4,"D+",IF((ROUND(TRUNC(('TRI-2'!CQ30 ),2),0))=3,"D-",IF((ROUND(TRUNC(('TRI-2'!CQ30 ),2),0))=2,"E+",IF((ROUND(TRUNC(('TRI-2'!CQ30  ),2),0))&lt;=1,"E-","")))))))))))</f>
        <v>A+</v>
      </c>
      <c r="CR30" s="51" t="str">
        <f>IF(OR('TRI-2'!CR30 ="",'TRI-2'!CR30&lt;0,'TRI-2'!CR30  &gt;10),"",IF((ROUND(TRUNC(('TRI-2'!CR30  ),2),0))=10,"A+",IF((ROUND(TRUNC(('TRI-2'!CR30  ),2),0))=9,"A-",IF((ROUND(TRUNC(('TRI-2'!CR30   ),2),0))=8,"B+",IF((ROUND(TRUNC(('TRI-2'!CR30 ),2),0))=7,"B-",IF((ROUND(TRUNC(('TRI-2'!CR30  ),2),0))=6,"C+",IF((ROUND(TRUNC(('TRI-2'!CR30  ),2),0))=5,"C-",IF((ROUND(TRUNC(('TRI-2'!CR30  ),2),0))=4,"D+",IF((ROUND(TRUNC(('TRI-2'!CR30 ),2),0))=3,"D-",IF((ROUND(TRUNC(('TRI-2'!CR30 ),2),0))=2,"E+",IF((ROUND(TRUNC(('TRI-2'!CR30  ),2),0))&lt;=1,"E-","")))))))))))</f>
        <v>A+</v>
      </c>
      <c r="CS30" s="51" t="str">
        <f>IF(OR('TRI-2'!CS30 ="",'TRI-2'!CS30&lt;0,'TRI-2'!CS30  &gt;10),"",IF((ROUND(TRUNC(('TRI-2'!CS30  ),2),0))=10,"A+",IF((ROUND(TRUNC(('TRI-2'!CS30  ),2),0))=9,"A-",IF((ROUND(TRUNC(('TRI-2'!CS30   ),2),0))=8,"B+",IF((ROUND(TRUNC(('TRI-2'!CS30 ),2),0))=7,"B-",IF((ROUND(TRUNC(('TRI-2'!CS30  ),2),0))=6,"C+",IF((ROUND(TRUNC(('TRI-2'!CS30  ),2),0))=5,"C-",IF((ROUND(TRUNC(('TRI-2'!CS30  ),2),0))=4,"D+",IF((ROUND(TRUNC(('TRI-2'!CS30 ),2),0))=3,"D-",IF((ROUND(TRUNC(('TRI-2'!CS30 ),2),0))=2,"E+",IF((ROUND(TRUNC(('TRI-2'!CS30  ),2),0))&lt;=1,"E-","")))))))))))</f>
        <v>A+</v>
      </c>
      <c r="CT30" s="51" t="str">
        <f>IF(OR('TRI-2'!CT30 ="",'TRI-2'!CT30&lt;0,'TRI-2'!CT30  &gt;10),"",IF((ROUND(TRUNC(('TRI-2'!CT30  ),2),0))=10,"A+",IF((ROUND(TRUNC(('TRI-2'!CT30  ),2),0))=9,"A-",IF((ROUND(TRUNC(('TRI-2'!CT30   ),2),0))=8,"B+",IF((ROUND(TRUNC(('TRI-2'!CT30 ),2),0))=7,"B-",IF((ROUND(TRUNC(('TRI-2'!CT30  ),2),0))=6,"C+",IF((ROUND(TRUNC(('TRI-2'!CT30  ),2),0))=5,"C-",IF((ROUND(TRUNC(('TRI-2'!CT30  ),2),0))=4,"D+",IF((ROUND(TRUNC(('TRI-2'!CT30 ),2),0))=3,"D-",IF((ROUND(TRUNC(('TRI-2'!CT30 ),2),0))=2,"E+",IF((ROUND(TRUNC(('TRI-2'!CT30  ),2),0))&lt;=1,"E-","")))))))))))</f>
        <v>A+</v>
      </c>
      <c r="CU30" s="51" t="str">
        <f>IF(OR('TRI-2'!CU30 ="",'TRI-2'!CU30&lt;0,'TRI-2'!CU30  &gt;10),"",IF((ROUND(TRUNC(('TRI-2'!CU30  ),2),0))=10,"A+",IF((ROUND(TRUNC(('TRI-2'!CU30  ),2),0))=9,"A-",IF((ROUND(TRUNC(('TRI-2'!CU30   ),2),0))=8,"B+",IF((ROUND(TRUNC(('TRI-2'!CU30 ),2),0))=7,"B-",IF((ROUND(TRUNC(('TRI-2'!CU30  ),2),0))=6,"C+",IF((ROUND(TRUNC(('TRI-2'!CU30  ),2),0))=5,"C-",IF((ROUND(TRUNC(('TRI-2'!CU30  ),2),0))=4,"D+",IF((ROUND(TRUNC(('TRI-2'!CU30 ),2),0))=3,"D-",IF((ROUND(TRUNC(('TRI-2'!CU30 ),2),0))=2,"E+",IF((ROUND(TRUNC(('TRI-2'!CU30  ),2),0))&lt;=1,"E-","")))))))))))</f>
        <v>A+</v>
      </c>
      <c r="CV30" s="51" t="str">
        <f>IF(OR('TRI-2'!CV30 ="",'TRI-2'!CV30&lt;0,'TRI-2'!CV30  &gt;10),"",IF((ROUND(TRUNC(('TRI-2'!CV30  ),2),0))=10,"A+",IF((ROUND(TRUNC(('TRI-2'!CV30  ),2),0))=9,"A-",IF((ROUND(TRUNC(('TRI-2'!CV30   ),2),0))=8,"B+",IF((ROUND(TRUNC(('TRI-2'!CV30 ),2),0))=7,"B-",IF((ROUND(TRUNC(('TRI-2'!CV30  ),2),0))=6,"C+",IF((ROUND(TRUNC(('TRI-2'!CV30  ),2),0))=5,"C-",IF((ROUND(TRUNC(('TRI-2'!CV30  ),2),0))=4,"D+",IF((ROUND(TRUNC(('TRI-2'!CV30 ),2),0))=3,"D-",IF((ROUND(TRUNC(('TRI-2'!CV30 ),2),0))=2,"E+",IF((ROUND(TRUNC(('TRI-2'!CV30  ),2),0))&lt;=1,"E-","")))))))))))</f>
        <v>A+</v>
      </c>
      <c r="CW30" s="51" t="str">
        <f>IF(OR('TRI-2'!CW30 ="",'TRI-2'!CW30&lt;0,'TRI-2'!CW30  &gt;10),"",IF((ROUND(TRUNC(('TRI-2'!CW30  ),2),0))=10,"A+",IF((ROUND(TRUNC(('TRI-2'!CW30  ),2),0))=9,"A-",IF((ROUND(TRUNC(('TRI-2'!CW30   ),2),0))=8,"B+",IF((ROUND(TRUNC(('TRI-2'!CW30 ),2),0))=7,"B-",IF((ROUND(TRUNC(('TRI-2'!CW30  ),2),0))=6,"C+",IF((ROUND(TRUNC(('TRI-2'!CW30  ),2),0))=5,"C-",IF((ROUND(TRUNC(('TRI-2'!CW30  ),2),0))=4,"D+",IF((ROUND(TRUNC(('TRI-2'!CW30 ),2),0))=3,"D-",IF((ROUND(TRUNC(('TRI-2'!CW30 ),2),0))=2,"E+",IF((ROUND(TRUNC(('TRI-2'!CW30  ),2),0))&lt;=1,"E-","")))))))))))</f>
        <v>A+</v>
      </c>
      <c r="CX30" s="51" t="str">
        <f>IF(OR('TRI-2'!CX30 ="",'TRI-2'!CX30&lt;0,'TRI-2'!CX30  &gt;10),"",IF((ROUND(TRUNC(('TRI-2'!CX30  ),2),0))=10,"A+",IF((ROUND(TRUNC(('TRI-2'!CX30  ),2),0))=9,"A-",IF((ROUND(TRUNC(('TRI-2'!CX30   ),2),0))=8,"B+",IF((ROUND(TRUNC(('TRI-2'!CX30 ),2),0))=7,"B-",IF((ROUND(TRUNC(('TRI-2'!CX30  ),2),0))=6,"C+",IF((ROUND(TRUNC(('TRI-2'!CX30  ),2),0))=5,"C-",IF((ROUND(TRUNC(('TRI-2'!CX30  ),2),0))=4,"D+",IF((ROUND(TRUNC(('TRI-2'!CX30 ),2),0))=3,"D-",IF((ROUND(TRUNC(('TRI-2'!CX30 ),2),0))=2,"E+",IF((ROUND(TRUNC(('TRI-2'!CX30  ),2),0))&lt;=1,"E-","")))))))))))</f>
        <v>A+</v>
      </c>
      <c r="CY30" s="51" t="str">
        <f>IF(OR('TRI-2'!CY30 ="",'TRI-2'!CY30&lt;0,'TRI-2'!CY30  &gt;10),"",IF((ROUND(TRUNC(('TRI-2'!CY30  ),2),0))=10,"A+",IF((ROUND(TRUNC(('TRI-2'!CY30  ),2),0))=9,"A-",IF((ROUND(TRUNC(('TRI-2'!CY30   ),2),0))=8,"B+",IF((ROUND(TRUNC(('TRI-2'!CY30 ),2),0))=7,"B-",IF((ROUND(TRUNC(('TRI-2'!CY30  ),2),0))=6,"C+",IF((ROUND(TRUNC(('TRI-2'!CY30  ),2),0))=5,"C-",IF((ROUND(TRUNC(('TRI-2'!CY30  ),2),0))=4,"D+",IF((ROUND(TRUNC(('TRI-2'!CY30 ),2),0))=3,"D-",IF((ROUND(TRUNC(('TRI-2'!CY30 ),2),0))=2,"E+",IF((ROUND(TRUNC(('TRI-2'!CY30  ),2),0))&lt;=1,"E-","")))))))))))</f>
        <v>A+</v>
      </c>
      <c r="CZ30" s="51" t="str">
        <f>IF(OR('TRI-2'!CZ30 ="",'TRI-2'!CZ30&lt;0,'TRI-2'!CZ30  &gt;10),"",IF((ROUND(TRUNC(('TRI-2'!CZ30  ),2),0))=10,"A+",IF((ROUND(TRUNC(('TRI-2'!CZ30  ),2),0))=9,"A-",IF((ROUND(TRUNC(('TRI-2'!CZ30   ),2),0))=8,"B+",IF((ROUND(TRUNC(('TRI-2'!CZ30 ),2),0))=7,"B-",IF((ROUND(TRUNC(('TRI-2'!CZ30  ),2),0))=6,"C+",IF((ROUND(TRUNC(('TRI-2'!CZ30  ),2),0))=5,"C-",IF((ROUND(TRUNC(('TRI-2'!CZ30  ),2),0))=4,"D+",IF((ROUND(TRUNC(('TRI-2'!CZ30 ),2),0))=3,"D-",IF((ROUND(TRUNC(('TRI-2'!CZ30 ),2),0))=2,"E+",IF((ROUND(TRUNC(('TRI-2'!CZ30  ),2),0))&lt;=1,"E-","")))))))))))</f>
        <v>A+</v>
      </c>
      <c r="DA30" s="51" t="str">
        <f>IF(OR('TRI-2'!DA30 ="",'TRI-2'!DA30&lt;0,'TRI-2'!DA30  &gt;10),"",IF((ROUND(TRUNC(('TRI-2'!DA30  ),2),0))=10,"A+",IF((ROUND(TRUNC(('TRI-2'!DA30  ),2),0))=9,"A-",IF((ROUND(TRUNC(('TRI-2'!DA30   ),2),0))=8,"B+",IF((ROUND(TRUNC(('TRI-2'!DA30 ),2),0))=7,"B-",IF((ROUND(TRUNC(('TRI-2'!DA30  ),2),0))=6,"C+",IF((ROUND(TRUNC(('TRI-2'!DA30  ),2),0))=5,"C-",IF((ROUND(TRUNC(('TRI-2'!DA30  ),2),0))=4,"D+",IF((ROUND(TRUNC(('TRI-2'!DA30 ),2),0))=3,"D-",IF((ROUND(TRUNC(('TRI-2'!DA30 ),2),0))=2,"E+",IF((ROUND(TRUNC(('TRI-2'!DA30  ),2),0))&lt;=1,"E-","")))))))))))</f>
        <v>A+</v>
      </c>
      <c r="DB30" s="51" t="str">
        <f>IF(OR('TRI-2'!DB30 ="",'TRI-2'!DB30&lt;0,'TRI-2'!DB30  &gt;10),"",IF((ROUND(TRUNC(('TRI-2'!DB30  ),2),0))=10,"A+",IF((ROUND(TRUNC(('TRI-2'!DB30  ),2),0))=9,"A-",IF((ROUND(TRUNC(('TRI-2'!DB30   ),2),0))=8,"B+",IF((ROUND(TRUNC(('TRI-2'!DB30 ),2),0))=7,"B-",IF((ROUND(TRUNC(('TRI-2'!DB30  ),2),0))=6,"C+",IF((ROUND(TRUNC(('TRI-2'!DB30  ),2),0))=5,"C-",IF((ROUND(TRUNC(('TRI-2'!DB30  ),2),0))=4,"D+",IF((ROUND(TRUNC(('TRI-2'!DB30 ),2),0))=3,"D-",IF((ROUND(TRUNC(('TRI-2'!DB30 ),2),0))=2,"E+",IF((ROUND(TRUNC(('TRI-2'!DB30  ),2),0))&lt;=1,"E-","")))))))))))</f>
        <v>A+</v>
      </c>
      <c r="DC30" s="51" t="str">
        <f>IF(OR('TRI-2'!DC30 ="",'TRI-2'!DC30&lt;0,'TRI-2'!DC30  &gt;10),"",IF((ROUND(TRUNC(('TRI-2'!DC30  ),2),0))=10,"A+",IF((ROUND(TRUNC(('TRI-2'!DC30  ),2),0))=9,"A-",IF((ROUND(TRUNC(('TRI-2'!DC30   ),2),0))=8,"B+",IF((ROUND(TRUNC(('TRI-2'!DC30 ),2),0))=7,"B-",IF((ROUND(TRUNC(('TRI-2'!DC30  ),2),0))=6,"C+",IF((ROUND(TRUNC(('TRI-2'!DC30  ),2),0))=5,"C-",IF((ROUND(TRUNC(('TRI-2'!DC30  ),2),0))=4,"D+",IF((ROUND(TRUNC(('TRI-2'!DC30 ),2),0))=3,"D-",IF((ROUND(TRUNC(('TRI-2'!DC30 ),2),0))=2,"E+",IF((ROUND(TRUNC(('TRI-2'!DC30  ),2),0))&lt;=1,"E-","")))))))))))</f>
        <v>A+</v>
      </c>
      <c r="DD30" s="51" t="str">
        <f>IF(OR('TRI-2'!DD30 ="",'TRI-2'!DD30&lt;0,'TRI-2'!DD30  &gt;10),"",IF((ROUND(TRUNC(('TRI-2'!DD30  ),2),0))=10,"A+",IF((ROUND(TRUNC(('TRI-2'!DD30  ),2),0))=9,"A-",IF((ROUND(TRUNC(('TRI-2'!DD30   ),2),0))=8,"B+",IF((ROUND(TRUNC(('TRI-2'!DD30 ),2),0))=7,"B-",IF((ROUND(TRUNC(('TRI-2'!DD30  ),2),0))=6,"C+",IF((ROUND(TRUNC(('TRI-2'!DD30  ),2),0))=5,"C-",IF((ROUND(TRUNC(('TRI-2'!DD30  ),2),0))=4,"D+",IF((ROUND(TRUNC(('TRI-2'!DD30 ),2),0))=3,"D-",IF((ROUND(TRUNC(('TRI-2'!DD30 ),2),0))=2,"E+",IF((ROUND(TRUNC(('TRI-2'!DD30  ),2),0))&lt;=1,"E-","")))))))))))</f>
        <v>A+</v>
      </c>
      <c r="DE30" s="51" t="str">
        <f>IF(OR('TRI-2'!DE30 ="",'TRI-2'!DE30&lt;0,'TRI-2'!DE30  &gt;10),"",IF((ROUND(TRUNC(('TRI-2'!DE30  ),2),0))=10,"A+",IF((ROUND(TRUNC(('TRI-2'!DE30  ),2),0))=9,"A-",IF((ROUND(TRUNC(('TRI-2'!DE30   ),2),0))=8,"B+",IF((ROUND(TRUNC(('TRI-2'!DE30 ),2),0))=7,"B-",IF((ROUND(TRUNC(('TRI-2'!DE30  ),2),0))=6,"C+",IF((ROUND(TRUNC(('TRI-2'!DE30  ),2),0))=5,"C-",IF((ROUND(TRUNC(('TRI-2'!DE30  ),2),0))=4,"D+",IF((ROUND(TRUNC(('TRI-2'!DE30 ),2),0))=3,"D-",IF((ROUND(TRUNC(('TRI-2'!DE30 ),2),0))=2,"E+",IF((ROUND(TRUNC(('TRI-2'!DE30  ),2),0))&lt;=1,"E-","")))))))))))</f>
        <v>A+</v>
      </c>
      <c r="DF30" s="51" t="str">
        <f>IF(OR('TRI-2'!DF30 ="",'TRI-2'!DF30&lt;0,'TRI-2'!DF30  &gt;10),"",IF((ROUND(TRUNC(('TRI-2'!DF30  ),2),0))=10,"A+",IF((ROUND(TRUNC(('TRI-2'!DF30  ),2),0))=9,"A-",IF((ROUND(TRUNC(('TRI-2'!DF30   ),2),0))=8,"B+",IF((ROUND(TRUNC(('TRI-2'!DF30 ),2),0))=7,"B-",IF((ROUND(TRUNC(('TRI-2'!DF30  ),2),0))=6,"C+",IF((ROUND(TRUNC(('TRI-2'!DF30  ),2),0))=5,"C-",IF((ROUND(TRUNC(('TRI-2'!DF30  ),2),0))=4,"D+",IF((ROUND(TRUNC(('TRI-2'!DF30 ),2),0))=3,"D-",IF((ROUND(TRUNC(('TRI-2'!DF30 ),2),0))=2,"E+",IF((ROUND(TRUNC(('TRI-2'!DF30  ),2),0))&lt;=1,"E-","")))))))))))</f>
        <v>A+</v>
      </c>
      <c r="DG30" s="51" t="str">
        <f>IF(OR('TRI-2'!DG30 ="",'TRI-2'!DG30&lt;0,'TRI-2'!DG30  &gt;10),"",IF((ROUND(TRUNC(('TRI-2'!DG30  ),2),0))=10,"A+",IF((ROUND(TRUNC(('TRI-2'!DG30  ),2),0))=9,"A-",IF((ROUND(TRUNC(('TRI-2'!DG30   ),2),0))=8,"B+",IF((ROUND(TRUNC(('TRI-2'!DG30 ),2),0))=7,"B-",IF((ROUND(TRUNC(('TRI-2'!DG30  ),2),0))=6,"C+",IF((ROUND(TRUNC(('TRI-2'!DG30  ),2),0))=5,"C-",IF((ROUND(TRUNC(('TRI-2'!DG30  ),2),0))=4,"D+",IF((ROUND(TRUNC(('TRI-2'!DG30 ),2),0))=3,"D-",IF((ROUND(TRUNC(('TRI-2'!DG30 ),2),0))=2,"E+",IF((ROUND(TRUNC(('TRI-2'!DG30  ),2),0))&lt;=1,"E-","")))))))))))</f>
        <v>A+</v>
      </c>
      <c r="DH30" s="51" t="str">
        <f>IF(OR('TRI-2'!DH30 ="",'TRI-2'!DH30&lt;0,'TRI-2'!DH30  &gt;10),"",IF((ROUND(TRUNC(('TRI-2'!DH30  ),2),0))=10,"A+",IF((ROUND(TRUNC(('TRI-2'!DH30  ),2),0))=9,"A-",IF((ROUND(TRUNC(('TRI-2'!DH30   ),2),0))=8,"B+",IF((ROUND(TRUNC(('TRI-2'!DH30 ),2),0))=7,"B-",IF((ROUND(TRUNC(('TRI-2'!DH30  ),2),0))=6,"C+",IF((ROUND(TRUNC(('TRI-2'!DH30  ),2),0))=5,"C-",IF((ROUND(TRUNC(('TRI-2'!DH30  ),2),0))=4,"D+",IF((ROUND(TRUNC(('TRI-2'!DH30 ),2),0))=3,"D-",IF((ROUND(TRUNC(('TRI-2'!DH30 ),2),0))=2,"E+",IF((ROUND(TRUNC(('TRI-2'!DH30  ),2),0))&lt;=1,"E-","")))))))))))</f>
        <v>A+</v>
      </c>
      <c r="DI30" s="51" t="str">
        <f>IF(OR('TRI-2'!DI30 ="",'TRI-2'!DI30&lt;0,'TRI-2'!DI30  &gt;10),"",IF((ROUND(TRUNC(('TRI-2'!DI30  ),2),0))=10,"A+",IF((ROUND(TRUNC(('TRI-2'!DI30  ),2),0))=9,"A-",IF((ROUND(TRUNC(('TRI-2'!DI30   ),2),0))=8,"B+",IF((ROUND(TRUNC(('TRI-2'!DI30 ),2),0))=7,"B-",IF((ROUND(TRUNC(('TRI-2'!DI30  ),2),0))=6,"C+",IF((ROUND(TRUNC(('TRI-2'!DI30  ),2),0))=5,"C-",IF((ROUND(TRUNC(('TRI-2'!DI30  ),2),0))=4,"D+",IF((ROUND(TRUNC(('TRI-2'!DI30 ),2),0))=3,"D-",IF((ROUND(TRUNC(('TRI-2'!DI30 ),2),0))=2,"E+",IF((ROUND(TRUNC(('TRI-2'!DI30  ),2),0))&lt;=1,"E-","")))))))))))</f>
        <v>A+</v>
      </c>
      <c r="DJ30" s="51" t="str">
        <f>IF(OR('TRI-2'!DJ30 ="",'TRI-2'!DJ30&lt;0,'TRI-2'!DJ30  &gt;10),"",IF((ROUND(TRUNC(('TRI-2'!DJ30  ),2),0))=10,"A+",IF((ROUND(TRUNC(('TRI-2'!DJ30  ),2),0))=9,"A-",IF((ROUND(TRUNC(('TRI-2'!DJ30   ),2),0))=8,"B+",IF((ROUND(TRUNC(('TRI-2'!DJ30 ),2),0))=7,"B-",IF((ROUND(TRUNC(('TRI-2'!DJ30  ),2),0))=6,"C+",IF((ROUND(TRUNC(('TRI-2'!DJ30  ),2),0))=5,"C-",IF((ROUND(TRUNC(('TRI-2'!DJ30  ),2),0))=4,"D+",IF((ROUND(TRUNC(('TRI-2'!DJ30 ),2),0))=3,"D-",IF((ROUND(TRUNC(('TRI-2'!DJ30 ),2),0))=2,"E+",IF((ROUND(TRUNC(('TRI-2'!DJ30  ),2),0))&lt;=1,"E-","")))))))))))</f>
        <v>A+</v>
      </c>
      <c r="DK30" s="51" t="str">
        <f>IF(OR('TRI-2'!DK30 ="",'TRI-2'!DK30&lt;0,'TRI-2'!DK30  &gt;10),"",IF((ROUND(TRUNC(('TRI-2'!DK30  ),2),0))=10,"A+",IF((ROUND(TRUNC(('TRI-2'!DK30  ),2),0))=9,"A-",IF((ROUND(TRUNC(('TRI-2'!DK30   ),2),0))=8,"B+",IF((ROUND(TRUNC(('TRI-2'!DK30 ),2),0))=7,"B-",IF((ROUND(TRUNC(('TRI-2'!DK30  ),2),0))=6,"C+",IF((ROUND(TRUNC(('TRI-2'!DK30  ),2),0))=5,"C-",IF((ROUND(TRUNC(('TRI-2'!DK30  ),2),0))=4,"D+",IF((ROUND(TRUNC(('TRI-2'!DK30 ),2),0))=3,"D-",IF((ROUND(TRUNC(('TRI-2'!DK30 ),2),0))=2,"E+",IF((ROUND(TRUNC(('TRI-2'!DK30  ),2),0))&lt;=1,"E-","")))))))))))</f>
        <v>A+</v>
      </c>
      <c r="DL30" s="51" t="str">
        <f>IF(OR('TRI-2'!DL30 ="",'TRI-2'!DL30&lt;0,'TRI-2'!DL30  &gt;10),"",IF((ROUND(TRUNC(('TRI-2'!DL30  ),2),0))=10,"A+",IF((ROUND(TRUNC(('TRI-2'!DL30  ),2),0))=9,"A-",IF((ROUND(TRUNC(('TRI-2'!DL30   ),2),0))=8,"B+",IF((ROUND(TRUNC(('TRI-2'!DL30 ),2),0))=7,"B-",IF((ROUND(TRUNC(('TRI-2'!DL30  ),2),0))=6,"C+",IF((ROUND(TRUNC(('TRI-2'!DL30  ),2),0))=5,"C-",IF((ROUND(TRUNC(('TRI-2'!DL30  ),2),0))=4,"D+",IF((ROUND(TRUNC(('TRI-2'!DL30 ),2),0))=3,"D-",IF((ROUND(TRUNC(('TRI-2'!DL30 ),2),0))=2,"E+",IF((ROUND(TRUNC(('TRI-2'!DL30  ),2),0))&lt;=1,"E-","")))))))))))</f>
        <v>A+</v>
      </c>
      <c r="DM30" s="51" t="str">
        <f>IF(OR('TRI-2'!DM30 ="",'TRI-2'!DM30&lt;0,'TRI-2'!DM30  &gt;10),"",IF((ROUND(TRUNC(('TRI-2'!DM30  ),2),0))=10,"A+",IF((ROUND(TRUNC(('TRI-2'!DM30  ),2),0))=9,"A-",IF((ROUND(TRUNC(('TRI-2'!DM30   ),2),0))=8,"B+",IF((ROUND(TRUNC(('TRI-2'!DM30 ),2),0))=7,"B-",IF((ROUND(TRUNC(('TRI-2'!DM30  ),2),0))=6,"C+",IF((ROUND(TRUNC(('TRI-2'!DM30  ),2),0))=5,"C-",IF((ROUND(TRUNC(('TRI-2'!DM30  ),2),0))=4,"D+",IF((ROUND(TRUNC(('TRI-2'!DM30 ),2),0))=3,"D-",IF((ROUND(TRUNC(('TRI-2'!DM30 ),2),0))=2,"E+",IF((ROUND(TRUNC(('TRI-2'!DM30  ),2),0))&lt;=1,"E-","")))))))))))</f>
        <v>A+</v>
      </c>
      <c r="DN30" s="51" t="str">
        <f>IF(OR('TRI-2'!DN30 ="",'TRI-2'!DN30&lt;0,'TRI-2'!DN30  &gt;10),"",IF((ROUND(TRUNC(('TRI-2'!DN30  ),2),0))=10,"A+",IF((ROUND(TRUNC(('TRI-2'!DN30  ),2),0))=9,"A-",IF((ROUND(TRUNC(('TRI-2'!DN30   ),2),0))=8,"B+",IF((ROUND(TRUNC(('TRI-2'!DN30 ),2),0))=7,"B-",IF((ROUND(TRUNC(('TRI-2'!DN30  ),2),0))=6,"C+",IF((ROUND(TRUNC(('TRI-2'!DN30  ),2),0))=5,"C-",IF((ROUND(TRUNC(('TRI-2'!DN30  ),2),0))=4,"D+",IF((ROUND(TRUNC(('TRI-2'!DN30 ),2),0))=3,"D-",IF((ROUND(TRUNC(('TRI-2'!DN30 ),2),0))=2,"E+",IF((ROUND(TRUNC(('TRI-2'!DN30  ),2),0))&lt;=1,"E-","")))))))))))</f>
        <v>A+</v>
      </c>
      <c r="DO30" s="51" t="str">
        <f>IF(OR('TRI-2'!DO30 ="",'TRI-2'!DO30&lt;0,'TRI-2'!DO30  &gt;10),"",IF((ROUND(TRUNC(('TRI-2'!DO30  ),2),0))=10,"A+",IF((ROUND(TRUNC(('TRI-2'!DO30  ),2),0))=9,"A-",IF((ROUND(TRUNC(('TRI-2'!DO30   ),2),0))=8,"B+",IF((ROUND(TRUNC(('TRI-2'!DO30 ),2),0))=7,"B-",IF((ROUND(TRUNC(('TRI-2'!DO30  ),2),0))=6,"C+",IF((ROUND(TRUNC(('TRI-2'!DO30  ),2),0))=5,"C-",IF((ROUND(TRUNC(('TRI-2'!DO30  ),2),0))=4,"D+",IF((ROUND(TRUNC(('TRI-2'!DO30 ),2),0))=3,"D-",IF((ROUND(TRUNC(('TRI-2'!DO30 ),2),0))=2,"E+",IF((ROUND(TRUNC(('TRI-2'!DO30  ),2),0))&lt;=1,"E-","")))))))))))</f>
        <v>A+</v>
      </c>
      <c r="DP30" s="51" t="str">
        <f>IF(OR('TRI-2'!DP30 ="",'TRI-2'!DP30&lt;0,'TRI-2'!DP30  &gt;10),"",IF((ROUND(TRUNC(('TRI-2'!DP30  ),2),0))=10,"A+",IF((ROUND(TRUNC(('TRI-2'!DP30  ),2),0))=9,"A-",IF((ROUND(TRUNC(('TRI-2'!DP30   ),2),0))=8,"B+",IF((ROUND(TRUNC(('TRI-2'!DP30 ),2),0))=7,"B-",IF((ROUND(TRUNC(('TRI-2'!DP30  ),2),0))=6,"C+",IF((ROUND(TRUNC(('TRI-2'!DP30  ),2),0))=5,"C-",IF((ROUND(TRUNC(('TRI-2'!DP30  ),2),0))=4,"D+",IF((ROUND(TRUNC(('TRI-2'!DP30 ),2),0))=3,"D-",IF((ROUND(TRUNC(('TRI-2'!DP30 ),2),0))=2,"E+",IF((ROUND(TRUNC(('TRI-2'!DP30  ),2),0))&lt;=1,"E-","")))))))))))</f>
        <v>A+</v>
      </c>
      <c r="DQ30" s="51" t="str">
        <f>IF(OR('TRI-2'!DQ30 ="",'TRI-2'!DQ30&lt;0,'TRI-2'!DQ30  &gt;10),"",IF((ROUND(TRUNC(('TRI-2'!DQ30  ),2),0))=10,"A+",IF((ROUND(TRUNC(('TRI-2'!DQ30  ),2),0))=9,"A-",IF((ROUND(TRUNC(('TRI-2'!DQ30   ),2),0))=8,"B+",IF((ROUND(TRUNC(('TRI-2'!DQ30 ),2),0))=7,"B-",IF((ROUND(TRUNC(('TRI-2'!DQ30  ),2),0))=6,"C+",IF((ROUND(TRUNC(('TRI-2'!DQ30  ),2),0))=5,"C-",IF((ROUND(TRUNC(('TRI-2'!DQ30  ),2),0))=4,"D+",IF((ROUND(TRUNC(('TRI-2'!DQ30 ),2),0))=3,"D-",IF((ROUND(TRUNC(('TRI-2'!DQ30 ),2),0))=2,"E+",IF((ROUND(TRUNC(('TRI-2'!DQ30  ),2),0))&lt;=1,"E-","")))))))))))</f>
        <v>A+</v>
      </c>
      <c r="DR30" s="51" t="str">
        <f>IF(OR('TRI-2'!DR30 ="",'TRI-2'!DR30&lt;0,'TRI-2'!DR30  &gt;10),"",IF((ROUND(TRUNC(('TRI-2'!DR30  ),2),0))=10,"A+",IF((ROUND(TRUNC(('TRI-2'!DR30  ),2),0))=9,"A-",IF((ROUND(TRUNC(('TRI-2'!DR30   ),2),0))=8,"B+",IF((ROUND(TRUNC(('TRI-2'!DR30 ),2),0))=7,"B-",IF((ROUND(TRUNC(('TRI-2'!DR30  ),2),0))=6,"C+",IF((ROUND(TRUNC(('TRI-2'!DR30  ),2),0))=5,"C-",IF((ROUND(TRUNC(('TRI-2'!DR30  ),2),0))=4,"D+",IF((ROUND(TRUNC(('TRI-2'!DR30 ),2),0))=3,"D-",IF((ROUND(TRUNC(('TRI-2'!DR30 ),2),0))=2,"E+",IF((ROUND(TRUNC(('TRI-2'!DR30  ),2),0))&lt;=1,"E-","")))))))))))</f>
        <v>A+</v>
      </c>
      <c r="DS30" s="51" t="str">
        <f>IF(OR('TRI-2'!DS30 ="",'TRI-2'!DS30&lt;0,'TRI-2'!DS30  &gt;10),"",IF((ROUND(TRUNC(('TRI-2'!DS30  ),2),0))=10,"A+",IF((ROUND(TRUNC(('TRI-2'!DS30  ),2),0))=9,"A-",IF((ROUND(TRUNC(('TRI-2'!DS30   ),2),0))=8,"B+",IF((ROUND(TRUNC(('TRI-2'!DS30 ),2),0))=7,"B-",IF((ROUND(TRUNC(('TRI-2'!DS30  ),2),0))=6,"C+",IF((ROUND(TRUNC(('TRI-2'!DS30  ),2),0))=5,"C-",IF((ROUND(TRUNC(('TRI-2'!DS30  ),2),0))=4,"D+",IF((ROUND(TRUNC(('TRI-2'!DS30 ),2),0))=3,"D-",IF((ROUND(TRUNC(('TRI-2'!DS30 ),2),0))=2,"E+",IF((ROUND(TRUNC(('TRI-2'!DS30  ),2),0))&lt;=1,"E-","")))))))))))</f>
        <v>A+</v>
      </c>
      <c r="DT30" s="51" t="str">
        <f>IF(OR('TRI-2'!DT30 ="",'TRI-2'!DT30&lt;0,'TRI-2'!DT30  &gt;10),"",IF((ROUND(TRUNC(('TRI-2'!DT30  ),2),0))=10,"A+",IF((ROUND(TRUNC(('TRI-2'!DT30  ),2),0))=9,"A-",IF((ROUND(TRUNC(('TRI-2'!DT30   ),2),0))=8,"B+",IF((ROUND(TRUNC(('TRI-2'!DT30 ),2),0))=7,"B-",IF((ROUND(TRUNC(('TRI-2'!DT30  ),2),0))=6,"C+",IF((ROUND(TRUNC(('TRI-2'!DT30  ),2),0))=5,"C-",IF((ROUND(TRUNC(('TRI-2'!DT30  ),2),0))=4,"D+",IF((ROUND(TRUNC(('TRI-2'!DT30 ),2),0))=3,"D-",IF((ROUND(TRUNC(('TRI-2'!DT30 ),2),0))=2,"E+",IF((ROUND(TRUNC(('TRI-2'!DT30  ),2),0))&lt;=1,"E-","")))))))))))</f>
        <v>A+</v>
      </c>
      <c r="DU30" s="51" t="str">
        <f>IF(OR('TRI-2'!DU30 ="",'TRI-2'!DU30&lt;0,'TRI-2'!DU30  &gt;10),"",IF((ROUND(TRUNC(('TRI-2'!DU30  ),2),0))=10,"A+",IF((ROUND(TRUNC(('TRI-2'!DU30  ),2),0))=9,"A-",IF((ROUND(TRUNC(('TRI-2'!DU30   ),2),0))=8,"B+",IF((ROUND(TRUNC(('TRI-2'!DU30 ),2),0))=7,"B-",IF((ROUND(TRUNC(('TRI-2'!DU30  ),2),0))=6,"C+",IF((ROUND(TRUNC(('TRI-2'!DU30  ),2),0))=5,"C-",IF((ROUND(TRUNC(('TRI-2'!DU30  ),2),0))=4,"D+",IF((ROUND(TRUNC(('TRI-2'!DU30 ),2),0))=3,"D-",IF((ROUND(TRUNC(('TRI-2'!DU30 ),2),0))=2,"E+",IF((ROUND(TRUNC(('TRI-2'!DU30  ),2),0))&lt;=1,"E-","")))))))))))</f>
        <v>A+</v>
      </c>
      <c r="DV30" s="51" t="str">
        <f>IF(OR('TRI-2'!DV30 ="",'TRI-2'!DV30&lt;0,'TRI-2'!DV30  &gt;10),"",IF((ROUND(TRUNC(('TRI-2'!DV30  ),2),0))=10,"A+",IF((ROUND(TRUNC(('TRI-2'!DV30  ),2),0))=9,"A-",IF((ROUND(TRUNC(('TRI-2'!DV30   ),2),0))=8,"B+",IF((ROUND(TRUNC(('TRI-2'!DV30 ),2),0))=7,"B-",IF((ROUND(TRUNC(('TRI-2'!DV30  ),2),0))=6,"C+",IF((ROUND(TRUNC(('TRI-2'!DV30  ),2),0))=5,"C-",IF((ROUND(TRUNC(('TRI-2'!DV30  ),2),0))=4,"D+",IF((ROUND(TRUNC(('TRI-2'!DV30 ),2),0))=3,"D-",IF((ROUND(TRUNC(('TRI-2'!DV30 ),2),0))=2,"E+",IF((ROUND(TRUNC(('TRI-2'!DV30  ),2),0))&lt;=1,"E-","")))))))))))</f>
        <v>A+</v>
      </c>
      <c r="DW30" s="51" t="str">
        <f>IF(OR('TRI-2'!DW30 ="",'TRI-2'!DW30&lt;0,'TRI-2'!DW30  &gt;10),"",IF((ROUND(TRUNC(('TRI-2'!DW30  ),2),0))=10,"A+",IF((ROUND(TRUNC(('TRI-2'!DW30  ),2),0))=9,"A-",IF((ROUND(TRUNC(('TRI-2'!DW30   ),2),0))=8,"B+",IF((ROUND(TRUNC(('TRI-2'!DW30 ),2),0))=7,"B-",IF((ROUND(TRUNC(('TRI-2'!DW30  ),2),0))=6,"C+",IF((ROUND(TRUNC(('TRI-2'!DW30  ),2),0))=5,"C-",IF((ROUND(TRUNC(('TRI-2'!DW30  ),2),0))=4,"D+",IF((ROUND(TRUNC(('TRI-2'!DW30 ),2),0))=3,"D-",IF((ROUND(TRUNC(('TRI-2'!DW30 ),2),0))=2,"E+",IF((ROUND(TRUNC(('TRI-2'!DW30  ),2),0))&lt;=1,"E-","")))))))))))</f>
        <v>A+</v>
      </c>
      <c r="DX30" s="51" t="str">
        <f>IF(OR('TRI-2'!DX30 ="",'TRI-2'!DX30&lt;0,'TRI-2'!DX30  &gt;10),"",IF((ROUND(TRUNC(('TRI-2'!DX30  ),2),0))=10,"A+",IF((ROUND(TRUNC(('TRI-2'!DX30  ),2),0))=9,"A-",IF((ROUND(TRUNC(('TRI-2'!DX30   ),2),0))=8,"B+",IF((ROUND(TRUNC(('TRI-2'!DX30 ),2),0))=7,"B-",IF((ROUND(TRUNC(('TRI-2'!DX30  ),2),0))=6,"C+",IF((ROUND(TRUNC(('TRI-2'!DX30  ),2),0))=5,"C-",IF((ROUND(TRUNC(('TRI-2'!DX30  ),2),0))=4,"D+",IF((ROUND(TRUNC(('TRI-2'!DX30 ),2),0))=3,"D-",IF((ROUND(TRUNC(('TRI-2'!DX30 ),2),0))=2,"E+",IF((ROUND(TRUNC(('TRI-2'!DX30  ),2),0))&lt;=1,"E-","")))))))))))</f>
        <v>A+</v>
      </c>
      <c r="DY30" s="51" t="str">
        <f>IF(OR('TRI-2'!DY30 ="",'TRI-2'!DY30&lt;0,'TRI-2'!DY30  &gt;10),"",IF((ROUND(TRUNC(('TRI-2'!DY30  ),2),0))=10,"A+",IF((ROUND(TRUNC(('TRI-2'!DY30  ),2),0))=9,"A-",IF((ROUND(TRUNC(('TRI-2'!DY30   ),2),0))=8,"B+",IF((ROUND(TRUNC(('TRI-2'!DY30 ),2),0))=7,"B-",IF((ROUND(TRUNC(('TRI-2'!DY30  ),2),0))=6,"C+",IF((ROUND(TRUNC(('TRI-2'!DY30  ),2),0))=5,"C-",IF((ROUND(TRUNC(('TRI-2'!DY30  ),2),0))=4,"D+",IF((ROUND(TRUNC(('TRI-2'!DY30 ),2),0))=3,"D-",IF((ROUND(TRUNC(('TRI-2'!DY30 ),2),0))=2,"E+",IF((ROUND(TRUNC(('TRI-2'!DY30  ),2),0))&lt;=1,"E-","")))))))))))</f>
        <v>A+</v>
      </c>
      <c r="DZ30" s="51" t="str">
        <f>IF(OR('TRI-2'!DZ30 ="",'TRI-2'!DZ30&lt;0,'TRI-2'!DZ30  &gt;10),"",IF((ROUND(TRUNC(('TRI-2'!DZ30  ),2),0))=10,"A+",IF((ROUND(TRUNC(('TRI-2'!DZ30  ),2),0))=9,"A-",IF((ROUND(TRUNC(('TRI-2'!DZ30   ),2),0))=8,"B+",IF((ROUND(TRUNC(('TRI-2'!DZ30 ),2),0))=7,"B-",IF((ROUND(TRUNC(('TRI-2'!DZ30  ),2),0))=6,"C+",IF((ROUND(TRUNC(('TRI-2'!DZ30  ),2),0))=5,"C-",IF((ROUND(TRUNC(('TRI-2'!DZ30  ),2),0))=4,"D+",IF((ROUND(TRUNC(('TRI-2'!DZ30 ),2),0))=3,"D-",IF((ROUND(TRUNC(('TRI-2'!DZ30 ),2),0))=2,"E+",IF((ROUND(TRUNC(('TRI-2'!DZ30  ),2),0))&lt;=1,"E-","")))))))))))</f>
        <v>A+</v>
      </c>
      <c r="EA30" s="51" t="str">
        <f>IF(OR('TRI-2'!EA30 ="",'TRI-2'!EA30&lt;0,'TRI-2'!EA30  &gt;10),"",IF((ROUND(TRUNC(('TRI-2'!EA30  ),2),0))=10,"A+",IF((ROUND(TRUNC(('TRI-2'!EA30  ),2),0))=9,"A-",IF((ROUND(TRUNC(('TRI-2'!EA30   ),2),0))=8,"B+",IF((ROUND(TRUNC(('TRI-2'!EA30 ),2),0))=7,"B-",IF((ROUND(TRUNC(('TRI-2'!EA30  ),2),0))=6,"C+",IF((ROUND(TRUNC(('TRI-2'!EA30  ),2),0))=5,"C-",IF((ROUND(TRUNC(('TRI-2'!EA30  ),2),0))=4,"D+",IF((ROUND(TRUNC(('TRI-2'!EA30 ),2),0))=3,"D-",IF((ROUND(TRUNC(('TRI-2'!EA30 ),2),0))=2,"E+",IF((ROUND(TRUNC(('TRI-2'!EA30  ),2),0))&lt;=1,"E-","")))))))))))</f>
        <v>A+</v>
      </c>
      <c r="EB30" s="51" t="str">
        <f>IF(OR('TRI-2'!EB30 ="",'TRI-2'!EB30&lt;0,'TRI-2'!EB30  &gt;10),"",IF((ROUND(TRUNC(('TRI-2'!EB30  ),2),0))=10,"A+",IF((ROUND(TRUNC(('TRI-2'!EB30  ),2),0))=9,"A-",IF((ROUND(TRUNC(('TRI-2'!EB30   ),2),0))=8,"B+",IF((ROUND(TRUNC(('TRI-2'!EB30 ),2),0))=7,"B-",IF((ROUND(TRUNC(('TRI-2'!EB30  ),2),0))=6,"C+",IF((ROUND(TRUNC(('TRI-2'!EB30  ),2),0))=5,"C-",IF((ROUND(TRUNC(('TRI-2'!EB30  ),2),0))=4,"D+",IF((ROUND(TRUNC(('TRI-2'!EB30 ),2),0))=3,"D-",IF((ROUND(TRUNC(('TRI-2'!EB30 ),2),0))=2,"E+",IF((ROUND(TRUNC(('TRI-2'!EB30  ),2),0))&lt;=1,"E-","")))))))))))</f>
        <v>A+</v>
      </c>
      <c r="EC30" s="51" t="str">
        <f>IF(OR('TRI-2'!EC30 ="",'TRI-2'!EC30&lt;0,'TRI-2'!EC30  &gt;10),"",IF((ROUND(TRUNC(('TRI-2'!EC30  ),2),0))=10,"A+",IF((ROUND(TRUNC(('TRI-2'!EC30  ),2),0))=9,"A-",IF((ROUND(TRUNC(('TRI-2'!EC30   ),2),0))=8,"B+",IF((ROUND(TRUNC(('TRI-2'!EC30 ),2),0))=7,"B-",IF((ROUND(TRUNC(('TRI-2'!EC30  ),2),0))=6,"C+",IF((ROUND(TRUNC(('TRI-2'!EC30  ),2),0))=5,"C-",IF((ROUND(TRUNC(('TRI-2'!EC30  ),2),0))=4,"D+",IF((ROUND(TRUNC(('TRI-2'!EC30 ),2),0))=3,"D-",IF((ROUND(TRUNC(('TRI-2'!EC30 ),2),0))=2,"E+",IF((ROUND(TRUNC(('TRI-2'!EC30  ),2),0))&lt;=1,"E-","")))))))))))</f>
        <v>A+</v>
      </c>
      <c r="ED30" s="51" t="str">
        <f>IF(OR('TRI-2'!ED30 ="",'TRI-2'!ED30&lt;0,'TRI-2'!ED30  &gt;10),"",IF((ROUND(TRUNC(('TRI-2'!ED30  ),2),0))=10,"A+",IF((ROUND(TRUNC(('TRI-2'!ED30  ),2),0))=9,"A-",IF((ROUND(TRUNC(('TRI-2'!ED30   ),2),0))=8,"B+",IF((ROUND(TRUNC(('TRI-2'!ED30 ),2),0))=7,"B-",IF((ROUND(TRUNC(('TRI-2'!ED30  ),2),0))=6,"C+",IF((ROUND(TRUNC(('TRI-2'!ED30  ),2),0))=5,"C-",IF((ROUND(TRUNC(('TRI-2'!ED30  ),2),0))=4,"D+",IF((ROUND(TRUNC(('TRI-2'!ED30 ),2),0))=3,"D-",IF((ROUND(TRUNC(('TRI-2'!ED30 ),2),0))=2,"E+",IF((ROUND(TRUNC(('TRI-2'!ED30  ),2),0))&lt;=1,"E-","")))))))))))</f>
        <v>A+</v>
      </c>
      <c r="EE30" s="51" t="str">
        <f>IF(OR('TRI-2'!EE30 ="",'TRI-2'!EE30&lt;0,'TRI-2'!EE30  &gt;10),"",IF((ROUND(TRUNC(('TRI-2'!EE30  ),2),0))=10,"A+",IF((ROUND(TRUNC(('TRI-2'!EE30  ),2),0))=9,"A-",IF((ROUND(TRUNC(('TRI-2'!EE30   ),2),0))=8,"B+",IF((ROUND(TRUNC(('TRI-2'!EE30 ),2),0))=7,"B-",IF((ROUND(TRUNC(('TRI-2'!EE30  ),2),0))=6,"C+",IF((ROUND(TRUNC(('TRI-2'!EE30  ),2),0))=5,"C-",IF((ROUND(TRUNC(('TRI-2'!EE30  ),2),0))=4,"D+",IF((ROUND(TRUNC(('TRI-2'!EE30 ),2),0))=3,"D-",IF((ROUND(TRUNC(('TRI-2'!EE30 ),2),0))=2,"E+",IF((ROUND(TRUNC(('TRI-2'!EE30  ),2),0))&lt;=1,"E-","")))))))))))</f>
        <v>A+</v>
      </c>
      <c r="EF30" s="51" t="str">
        <f>IF(OR('TRI-2'!EF30 ="",'TRI-2'!EF30&lt;0,'TRI-2'!EF30  &gt;10),"",IF((ROUND(TRUNC(('TRI-2'!EF30  ),2),0))=10,"A+",IF((ROUND(TRUNC(('TRI-2'!EF30  ),2),0))=9,"A-",IF((ROUND(TRUNC(('TRI-2'!EF30   ),2),0))=8,"B+",IF((ROUND(TRUNC(('TRI-2'!EF30 ),2),0))=7,"B-",IF((ROUND(TRUNC(('TRI-2'!EF30  ),2),0))=6,"C+",IF((ROUND(TRUNC(('TRI-2'!EF30  ),2),0))=5,"C-",IF((ROUND(TRUNC(('TRI-2'!EF30  ),2),0))=4,"D+",IF((ROUND(TRUNC(('TRI-2'!EF30 ),2),0))=3,"D-",IF((ROUND(TRUNC(('TRI-2'!EF30 ),2),0))=2,"E+",IF((ROUND(TRUNC(('TRI-2'!EF30  ),2),0))&lt;=1,"E-","")))))))))))</f>
        <v>A+</v>
      </c>
      <c r="EG30" s="51" t="str">
        <f>IF(OR('TRI-2'!EG30 ="",'TRI-2'!EG30&lt;0,'TRI-2'!EG30  &gt;10),"",IF((ROUND(TRUNC(('TRI-2'!EG30  ),2),0))=10,"A+",IF((ROUND(TRUNC(('TRI-2'!EG30  ),2),0))=9,"A-",IF((ROUND(TRUNC(('TRI-2'!EG30   ),2),0))=8,"B+",IF((ROUND(TRUNC(('TRI-2'!EG30 ),2),0))=7,"B-",IF((ROUND(TRUNC(('TRI-2'!EG30  ),2),0))=6,"C+",IF((ROUND(TRUNC(('TRI-2'!EG30  ),2),0))=5,"C-",IF((ROUND(TRUNC(('TRI-2'!EG30  ),2),0))=4,"D+",IF((ROUND(TRUNC(('TRI-2'!EG30 ),2),0))=3,"D-",IF((ROUND(TRUNC(('TRI-2'!EG30 ),2),0))=2,"E+",IF((ROUND(TRUNC(('TRI-2'!EG30  ),2),0))&lt;=1,"E-","")))))))))))</f>
        <v>A+</v>
      </c>
      <c r="EH30" s="51" t="str">
        <f>IF(OR('TRI-2'!EH30 ="",'TRI-2'!EH30&lt;0,'TRI-2'!EH30  &gt;10),"",IF((ROUND(TRUNC(('TRI-2'!EH30  ),2),0))=10,"A+",IF((ROUND(TRUNC(('TRI-2'!EH30  ),2),0))=9,"A-",IF((ROUND(TRUNC(('TRI-2'!EH30   ),2),0))=8,"B+",IF((ROUND(TRUNC(('TRI-2'!EH30 ),2),0))=7,"B-",IF((ROUND(TRUNC(('TRI-2'!EH30  ),2),0))=6,"C+",IF((ROUND(TRUNC(('TRI-2'!EH30  ),2),0))=5,"C-",IF((ROUND(TRUNC(('TRI-2'!EH30  ),2),0))=4,"D+",IF((ROUND(TRUNC(('TRI-2'!EH30 ),2),0))=3,"D-",IF((ROUND(TRUNC(('TRI-2'!EH30 ),2),0))=2,"E+",IF((ROUND(TRUNC(('TRI-2'!EH30  ),2),0))&lt;=1,"E-","")))))))))))</f>
        <v>A+</v>
      </c>
      <c r="EI30" s="51" t="str">
        <f>IF(OR('TRI-2'!EI30 ="",'TRI-2'!EI30&lt;0,'TRI-2'!EI30  &gt;10),"",IF((ROUND(TRUNC(('TRI-2'!EI30  ),2),0))=10,"A+",IF((ROUND(TRUNC(('TRI-2'!EI30  ),2),0))=9,"A-",IF((ROUND(TRUNC(('TRI-2'!EI30   ),2),0))=8,"B+",IF((ROUND(TRUNC(('TRI-2'!EI30 ),2),0))=7,"B-",IF((ROUND(TRUNC(('TRI-2'!EI30  ),2),0))=6,"C+",IF((ROUND(TRUNC(('TRI-2'!EI30  ),2),0))=5,"C-",IF((ROUND(TRUNC(('TRI-2'!EI30  ),2),0))=4,"D+",IF((ROUND(TRUNC(('TRI-2'!EI30 ),2),0))=3,"D-",IF((ROUND(TRUNC(('TRI-2'!EI30 ),2),0))=2,"E+",IF((ROUND(TRUNC(('TRI-2'!EI30  ),2),0))&lt;=1,"E-","")))))))))))</f>
        <v>B+</v>
      </c>
      <c r="EJ30" s="51" t="str">
        <f>IF(OR('TRI-2'!EJ30 ="",'TRI-2'!EJ30&lt;0,'TRI-2'!EJ30  &gt;10),"",IF((ROUND(TRUNC(('TRI-2'!EJ30  ),2),0))=10,"A+",IF((ROUND(TRUNC(('TRI-2'!EJ30  ),2),0))=9,"A-",IF((ROUND(TRUNC(('TRI-2'!EJ30   ),2),0))=8,"B+",IF((ROUND(TRUNC(('TRI-2'!EJ30 ),2),0))=7,"B-",IF((ROUND(TRUNC(('TRI-2'!EJ30  ),2),0))=6,"C+",IF((ROUND(TRUNC(('TRI-2'!EJ30  ),2),0))=5,"C-",IF((ROUND(TRUNC(('TRI-2'!EJ30  ),2),0))=4,"D+",IF((ROUND(TRUNC(('TRI-2'!EJ30 ),2),0))=3,"D-",IF((ROUND(TRUNC(('TRI-2'!EJ30 ),2),0))=2,"E+",IF((ROUND(TRUNC(('TRI-2'!EJ30  ),2),0))&lt;=1,"E-","")))))))))))</f>
        <v>A+</v>
      </c>
      <c r="EK30" s="51" t="str">
        <f>IF(OR('TRI-2'!EK30 ="",'TRI-2'!EK30&lt;0,'TRI-2'!EK30  &gt;10),"",IF((ROUND(TRUNC(('TRI-2'!EK30  ),2),0))=10,"A+",IF((ROUND(TRUNC(('TRI-2'!EK30  ),2),0))=9,"A-",IF((ROUND(TRUNC(('TRI-2'!EK30   ),2),0))=8,"B+",IF((ROUND(TRUNC(('TRI-2'!EK30 ),2),0))=7,"B-",IF((ROUND(TRUNC(('TRI-2'!EK30  ),2),0))=6,"C+",IF((ROUND(TRUNC(('TRI-2'!EK30  ),2),0))=5,"C-",IF((ROUND(TRUNC(('TRI-2'!EK30  ),2),0))=4,"D+",IF((ROUND(TRUNC(('TRI-2'!EK30 ),2),0))=3,"D-",IF((ROUND(TRUNC(('TRI-2'!EK30 ),2),0))=2,"E+",IF((ROUND(TRUNC(('TRI-2'!EK30  ),2),0))&lt;=1,"E-","")))))))))))</f>
        <v>A+</v>
      </c>
      <c r="EL30" s="51" t="str">
        <f>IF(OR('TRI-2'!EL30 ="",'TRI-2'!EL30&lt;0,'TRI-2'!EL30  &gt;10),"",IF((ROUND(TRUNC(('TRI-2'!EL30  ),2),0))=10,"A+",IF((ROUND(TRUNC(('TRI-2'!EL30  ),2),0))=9,"A-",IF((ROUND(TRUNC(('TRI-2'!EL30   ),2),0))=8,"B+",IF((ROUND(TRUNC(('TRI-2'!EL30 ),2),0))=7,"B-",IF((ROUND(TRUNC(('TRI-2'!EL30  ),2),0))=6,"C+",IF((ROUND(TRUNC(('TRI-2'!EL30  ),2),0))=5,"C-",IF((ROUND(TRUNC(('TRI-2'!EL30  ),2),0))=4,"D+",IF((ROUND(TRUNC(('TRI-2'!EL30 ),2),0))=3,"D-",IF((ROUND(TRUNC(('TRI-2'!EL30 ),2),0))=2,"E+",IF((ROUND(TRUNC(('TRI-2'!EL30  ),2),0))&lt;=1,"E-","")))))))))))</f>
        <v>A+</v>
      </c>
      <c r="EM30" s="51" t="str">
        <f>IF(OR('TRI-2'!EM30 ="",'TRI-2'!EM30&lt;0,'TRI-2'!EM30  &gt;10),"",IF((ROUND(TRUNC(('TRI-2'!EM30  ),2),0))=10,"A+",IF((ROUND(TRUNC(('TRI-2'!EM30  ),2),0))=9,"A-",IF((ROUND(TRUNC(('TRI-2'!EM30   ),2),0))=8,"B+",IF((ROUND(TRUNC(('TRI-2'!EM30 ),2),0))=7,"B-",IF((ROUND(TRUNC(('TRI-2'!EM30  ),2),0))=6,"C+",IF((ROUND(TRUNC(('TRI-2'!EM30  ),2),0))=5,"C-",IF((ROUND(TRUNC(('TRI-2'!EM30  ),2),0))=4,"D+",IF((ROUND(TRUNC(('TRI-2'!EM30 ),2),0))=3,"D-",IF((ROUND(TRUNC(('TRI-2'!EM30 ),2),0))=2,"E+",IF((ROUND(TRUNC(('TRI-2'!EM30  ),2),0))&lt;=1,"E-","")))))))))))</f>
        <v>A+</v>
      </c>
      <c r="EN30" s="51" t="str">
        <f>IF(OR('TRI-2'!EN30 ="",'TRI-2'!EN30&lt;0,'TRI-2'!EN30  &gt;10),"",IF((ROUND(TRUNC(('TRI-2'!EN30  ),2),0))=10,"A+",IF((ROUND(TRUNC(('TRI-2'!EN30  ),2),0))=9,"A-",IF((ROUND(TRUNC(('TRI-2'!EN30   ),2),0))=8,"B+",IF((ROUND(TRUNC(('TRI-2'!EN30 ),2),0))=7,"B-",IF((ROUND(TRUNC(('TRI-2'!EN30  ),2),0))=6,"C+",IF((ROUND(TRUNC(('TRI-2'!EN30  ),2),0))=5,"C-",IF((ROUND(TRUNC(('TRI-2'!EN30  ),2),0))=4,"D+",IF((ROUND(TRUNC(('TRI-2'!EN30 ),2),0))=3,"D-",IF((ROUND(TRUNC(('TRI-2'!EN30 ),2),0))=2,"E+",IF((ROUND(TRUNC(('TRI-2'!EN30  ),2),0))&lt;=1,"E-","")))))))))))</f>
        <v>A+</v>
      </c>
      <c r="EO30" s="51" t="str">
        <f>IF(OR('TRI-2'!EO30 ="",'TRI-2'!EO30&lt;0,'TRI-2'!EO30  &gt;10),"",IF((ROUND(TRUNC(('TRI-2'!EO30  ),2),0))=10,"A+",IF((ROUND(TRUNC(('TRI-2'!EO30  ),2),0))=9,"A-",IF((ROUND(TRUNC(('TRI-2'!EO30   ),2),0))=8,"B+",IF((ROUND(TRUNC(('TRI-2'!EO30 ),2),0))=7,"B-",IF((ROUND(TRUNC(('TRI-2'!EO30  ),2),0))=6,"C+",IF((ROUND(TRUNC(('TRI-2'!EO30  ),2),0))=5,"C-",IF((ROUND(TRUNC(('TRI-2'!EO30  ),2),0))=4,"D+",IF((ROUND(TRUNC(('TRI-2'!EO30 ),2),0))=3,"D-",IF((ROUND(TRUNC(('TRI-2'!EO30 ),2),0))=2,"E+",IF((ROUND(TRUNC(('TRI-2'!EO30  ),2),0))&lt;=1,"E-","")))))))))))</f>
        <v>A+</v>
      </c>
      <c r="EP30" s="51" t="str">
        <f>IF(OR('TRI-2'!EP30 ="",'TRI-2'!EP30&lt;0,'TRI-2'!EP30  &gt;10),"",IF((ROUND(TRUNC(('TRI-2'!EP30  ),2),0))=10,"A+",IF((ROUND(TRUNC(('TRI-2'!EP30  ),2),0))=9,"A-",IF((ROUND(TRUNC(('TRI-2'!EP30   ),2),0))=8,"B+",IF((ROUND(TRUNC(('TRI-2'!EP30 ),2),0))=7,"B-",IF((ROUND(TRUNC(('TRI-2'!EP30  ),2),0))=6,"C+",IF((ROUND(TRUNC(('TRI-2'!EP30  ),2),0))=5,"C-",IF((ROUND(TRUNC(('TRI-2'!EP30  ),2),0))=4,"D+",IF((ROUND(TRUNC(('TRI-2'!EP30 ),2),0))=3,"D-",IF((ROUND(TRUNC(('TRI-2'!EP30 ),2),0))=2,"E+",IF((ROUND(TRUNC(('TRI-2'!EP30  ),2),0))&lt;=1,"E-","")))))))))))</f>
        <v>A+</v>
      </c>
      <c r="EQ30" s="51" t="str">
        <f>IF(OR('TRI-2'!EQ30 ="",'TRI-2'!EQ30&lt;0,'TRI-2'!EQ30  &gt;10),"",IF((ROUND(TRUNC(('TRI-2'!EQ30  ),2),0))=10,"A+",IF((ROUND(TRUNC(('TRI-2'!EQ30  ),2),0))=9,"A-",IF((ROUND(TRUNC(('TRI-2'!EQ30   ),2),0))=8,"B+",IF((ROUND(TRUNC(('TRI-2'!EQ30 ),2),0))=7,"B-",IF((ROUND(TRUNC(('TRI-2'!EQ30  ),2),0))=6,"C+",IF((ROUND(TRUNC(('TRI-2'!EQ30  ),2),0))=5,"C-",IF((ROUND(TRUNC(('TRI-2'!EQ30  ),2),0))=4,"D+",IF((ROUND(TRUNC(('TRI-2'!EQ30 ),2),0))=3,"D-",IF((ROUND(TRUNC(('TRI-2'!EQ30 ),2),0))=2,"E+",IF((ROUND(TRUNC(('TRI-2'!EQ30  ),2),0))&lt;=1,"E-","")))))))))))</f>
        <v>A+</v>
      </c>
      <c r="ER30" s="51" t="str">
        <f>IF(OR('TRI-2'!ER30 ="",'TRI-2'!ER30&lt;0,'TRI-2'!ER30  &gt;10),"",IF((ROUND(TRUNC(('TRI-2'!ER30  ),2),0))=10,"A+",IF((ROUND(TRUNC(('TRI-2'!ER30  ),2),0))=9,"A-",IF((ROUND(TRUNC(('TRI-2'!ER30   ),2),0))=8,"B+",IF((ROUND(TRUNC(('TRI-2'!ER30 ),2),0))=7,"B-",IF((ROUND(TRUNC(('TRI-2'!ER30  ),2),0))=6,"C+",IF((ROUND(TRUNC(('TRI-2'!ER30  ),2),0))=5,"C-",IF((ROUND(TRUNC(('TRI-2'!ER30  ),2),0))=4,"D+",IF((ROUND(TRUNC(('TRI-2'!ER30 ),2),0))=3,"D-",IF((ROUND(TRUNC(('TRI-2'!ER30 ),2),0))=2,"E+",IF((ROUND(TRUNC(('TRI-2'!ER30  ),2),0))&lt;=1,"E-","")))))))))))</f>
        <v>A+</v>
      </c>
      <c r="ES30" s="51" t="str">
        <f>IF(OR('TRI-2'!ES30 ="",'TRI-2'!ES30&lt;0,'TRI-2'!ES30  &gt;10),"",IF((ROUND(TRUNC(('TRI-2'!ES30  ),2),0))=10,"A+",IF((ROUND(TRUNC(('TRI-2'!ES30  ),2),0))=9,"A-",IF((ROUND(TRUNC(('TRI-2'!ES30   ),2),0))=8,"B+",IF((ROUND(TRUNC(('TRI-2'!ES30 ),2),0))=7,"B-",IF((ROUND(TRUNC(('TRI-2'!ES30  ),2),0))=6,"C+",IF((ROUND(TRUNC(('TRI-2'!ES30  ),2),0))=5,"C-",IF((ROUND(TRUNC(('TRI-2'!ES30  ),2),0))=4,"D+",IF((ROUND(TRUNC(('TRI-2'!ES30 ),2),0))=3,"D-",IF((ROUND(TRUNC(('TRI-2'!ES30 ),2),0))=2,"E+",IF((ROUND(TRUNC(('TRI-2'!ES30  ),2),0))&lt;=1,"E-","")))))))))))</f>
        <v>A+</v>
      </c>
      <c r="ET30" s="51" t="str">
        <f>IF('TRI-2'!ET30 ="","",'TRI-2'!ET30 )</f>
        <v>S</v>
      </c>
      <c r="EU30" s="51" t="str">
        <f>IF('TRI-2'!EU30 ="","",'TRI-2'!EU30 )</f>
        <v>S</v>
      </c>
      <c r="EV30" s="51" t="str">
        <f>IF('TRI-2'!EV30 ="","",'TRI-2'!EV30 )</f>
        <v>S</v>
      </c>
      <c r="EW30" s="51" t="str">
        <f>IF('TRI-2'!EW30 ="","",'TRI-2'!EW30 )</f>
        <v>S</v>
      </c>
      <c r="EX30" s="51" t="str">
        <f>IF('TRI-2'!EX30 ="","",'TRI-2'!EX30 )</f>
        <v>S</v>
      </c>
      <c r="EY30" s="51" t="str">
        <f>IF('TRI-2'!EY30 ="","",'TRI-2'!EY30 )</f>
        <v>S</v>
      </c>
      <c r="EZ30" s="51" t="str">
        <f>IF('TRI-2'!EZ30 ="","",'TRI-2'!EZ30 )</f>
        <v>S</v>
      </c>
      <c r="FA30" s="51" t="str">
        <f>IF('TRI-2'!FA30 ="","",'TRI-2'!FA30 )</f>
        <v>S</v>
      </c>
      <c r="FB30" s="51" t="str">
        <f>IF('TRI-2'!FB30 ="","",'TRI-2'!FB30 )</f>
        <v>S</v>
      </c>
      <c r="FC30" s="51" t="str">
        <f>IF('TRI-2'!FC30 ="","",'TRI-2'!FC30 )</f>
        <v>A+</v>
      </c>
      <c r="FD30" s="51">
        <f>IF('TRI-2'!FD30 ="","",'TRI-2'!FD30 )</f>
        <v>36</v>
      </c>
      <c r="FE30" s="51" t="str">
        <f>IF('TRI-2'!FE30 ="","",'TRI-2'!FE30 )</f>
        <v>A+</v>
      </c>
      <c r="FF30" s="51" t="str">
        <f>IF('TRI-2'!FF30 ="","",'TRI-2'!FF30 )</f>
        <v/>
      </c>
      <c r="FG30" s="51" t="str">
        <f>IF('TRI-2'!FG30 ="","",'TRI-2'!FG30 )</f>
        <v/>
      </c>
      <c r="FH30" s="51" t="str">
        <f>IF('TRI-2'!FH30 ="","",'TRI-2'!FH30 )</f>
        <v/>
      </c>
    </row>
    <row r="31" spans="1:164 16322:16326" ht="21" customHeight="1">
      <c r="B31" s="53">
        <v>14</v>
      </c>
      <c r="C31" s="272" t="str">
        <f>IF(NOTAS!E34&gt;"",NOTAS!E34,"")</f>
        <v>LOOR ROLDAN HEYDAN YADIEL</v>
      </c>
      <c r="D31" s="273"/>
      <c r="E31" s="273"/>
      <c r="F31" s="274"/>
      <c r="G31" s="51" t="str">
        <f>IF(OR('TRI-2'!G31 ="",'TRI-2'!G31&lt;0,'TRI-2'!G31  &gt;10),"",IF((ROUND(TRUNC(('TRI-2'!G31  ),2),0))=10,"A+",IF((ROUND(TRUNC(('TRI-2'!G31  ),2),0))=9,"A-",IF((ROUND(TRUNC(('TRI-2'!G31   ),2),0))=8,"B+",IF((ROUND(TRUNC(('TRI-2'!G31 ),2),0))=7,"B-",IF((ROUND(TRUNC(('TRI-2'!G31  ),2),0))=6,"C+",IF((ROUND(TRUNC(('TRI-2'!G31  ),2),0))=5,"C-",IF((ROUND(TRUNC(('TRI-2'!G31  ),2),0))=4,"D+",IF((ROUND(TRUNC(('TRI-2'!G31 ),2),0))=3,"D-",IF((ROUND(TRUNC(('TRI-2'!G31 ),2),0))=2,"E+",IF((ROUND(TRUNC(('TRI-2'!G31  ),2),0))&lt;=1,"E-","")))))))))))</f>
        <v>B+</v>
      </c>
      <c r="H31" s="51" t="str">
        <f>IF(OR('TRI-2'!H31 ="",'TRI-2'!H31&lt;0,'TRI-2'!H31  &gt;10),"",IF((ROUND(TRUNC(('TRI-2'!H31  ),2),0))=10,"A+",IF((ROUND(TRUNC(('TRI-2'!H31  ),2),0))=9,"A-",IF((ROUND(TRUNC(('TRI-2'!H31   ),2),0))=8,"B+",IF((ROUND(TRUNC(('TRI-2'!H31 ),2),0))=7,"B-",IF((ROUND(TRUNC(('TRI-2'!H31  ),2),0))=6,"C+",IF((ROUND(TRUNC(('TRI-2'!H31  ),2),0))=5,"C-",IF((ROUND(TRUNC(('TRI-2'!H31  ),2),0))=4,"D+",IF((ROUND(TRUNC(('TRI-2'!H31 ),2),0))=3,"D-",IF((ROUND(TRUNC(('TRI-2'!H31 ),2),0))=2,"E+",IF((ROUND(TRUNC(('TRI-2'!H31  ),2),0))&lt;=1,"E-","")))))))))))</f>
        <v>B+</v>
      </c>
      <c r="I31" s="51" t="str">
        <f>IF(OR('TRI-2'!I31 ="",'TRI-2'!I31&lt;0,'TRI-2'!I31  &gt;10),"",IF((ROUND(TRUNC(('TRI-2'!I31  ),2),0))=10,"A+",IF((ROUND(TRUNC(('TRI-2'!I31  ),2),0))=9,"A-",IF((ROUND(TRUNC(('TRI-2'!I31   ),2),0))=8,"B+",IF((ROUND(TRUNC(('TRI-2'!I31 ),2),0))=7,"B-",IF((ROUND(TRUNC(('TRI-2'!I31  ),2),0))=6,"C+",IF((ROUND(TRUNC(('TRI-2'!I31  ),2),0))=5,"C-",IF((ROUND(TRUNC(('TRI-2'!I31  ),2),0))=4,"D+",IF((ROUND(TRUNC(('TRI-2'!I31 ),2),0))=3,"D-",IF((ROUND(TRUNC(('TRI-2'!I31 ),2),0))=2,"E+",IF((ROUND(TRUNC(('TRI-2'!I31  ),2),0))&lt;=1,"E-","")))))))))))</f>
        <v>B+</v>
      </c>
      <c r="J31" s="51" t="str">
        <f>IF(OR('TRI-2'!J31 ="",'TRI-2'!J31&lt;0,'TRI-2'!J31  &gt;10),"",IF((ROUND(TRUNC(('TRI-2'!J31  ),2),0))=10,"A+",IF((ROUND(TRUNC(('TRI-2'!J31  ),2),0))=9,"A-",IF((ROUND(TRUNC(('TRI-2'!J31   ),2),0))=8,"B+",IF((ROUND(TRUNC(('TRI-2'!J31 ),2),0))=7,"B-",IF((ROUND(TRUNC(('TRI-2'!J31  ),2),0))=6,"C+",IF((ROUND(TRUNC(('TRI-2'!J31  ),2),0))=5,"C-",IF((ROUND(TRUNC(('TRI-2'!J31  ),2),0))=4,"D+",IF((ROUND(TRUNC(('TRI-2'!J31 ),2),0))=3,"D-",IF((ROUND(TRUNC(('TRI-2'!J31 ),2),0))=2,"E+",IF((ROUND(TRUNC(('TRI-2'!J31  ),2),0))&lt;=1,"E-","")))))))))))</f>
        <v>B+</v>
      </c>
      <c r="K31" s="51" t="str">
        <f>IF(OR('TRI-2'!K31 ="",'TRI-2'!K31&lt;0,'TRI-2'!K31  &gt;10),"",IF((ROUND(TRUNC(('TRI-2'!K31  ),2),0))=10,"A+",IF((ROUND(TRUNC(('TRI-2'!K31  ),2),0))=9,"A-",IF((ROUND(TRUNC(('TRI-2'!K31   ),2),0))=8,"B+",IF((ROUND(TRUNC(('TRI-2'!K31 ),2),0))=7,"B-",IF((ROUND(TRUNC(('TRI-2'!K31  ),2),0))=6,"C+",IF((ROUND(TRUNC(('TRI-2'!K31  ),2),0))=5,"C-",IF((ROUND(TRUNC(('TRI-2'!K31  ),2),0))=4,"D+",IF((ROUND(TRUNC(('TRI-2'!K31 ),2),0))=3,"D-",IF((ROUND(TRUNC(('TRI-2'!K31 ),2),0))=2,"E+",IF((ROUND(TRUNC(('TRI-2'!K31  ),2),0))&lt;=1,"E-","")))))))))))</f>
        <v>B+</v>
      </c>
      <c r="L31" s="51" t="str">
        <f>IF(OR('TRI-2'!L31 ="",'TRI-2'!L31&lt;0,'TRI-2'!L31  &gt;10),"",IF((ROUND(TRUNC(('TRI-2'!L31  ),2),0))=10,"A+",IF((ROUND(TRUNC(('TRI-2'!L31  ),2),0))=9,"A-",IF((ROUND(TRUNC(('TRI-2'!L31   ),2),0))=8,"B+",IF((ROUND(TRUNC(('TRI-2'!L31 ),2),0))=7,"B-",IF((ROUND(TRUNC(('TRI-2'!L31  ),2),0))=6,"C+",IF((ROUND(TRUNC(('TRI-2'!L31  ),2),0))=5,"C-",IF((ROUND(TRUNC(('TRI-2'!L31  ),2),0))=4,"D+",IF((ROUND(TRUNC(('TRI-2'!L31 ),2),0))=3,"D-",IF((ROUND(TRUNC(('TRI-2'!L31 ),2),0))=2,"E+",IF((ROUND(TRUNC(('TRI-2'!L31  ),2),0))&lt;=1,"E-","")))))))))))</f>
        <v>B+</v>
      </c>
      <c r="M31" s="51" t="str">
        <f>IF(OR('TRI-2'!M31 ="",'TRI-2'!M31&lt;0,'TRI-2'!M31  &gt;10),"",IF((ROUND(TRUNC(('TRI-2'!M31  ),2),0))=10,"A+",IF((ROUND(TRUNC(('TRI-2'!M31  ),2),0))=9,"A-",IF((ROUND(TRUNC(('TRI-2'!M31   ),2),0))=8,"B+",IF((ROUND(TRUNC(('TRI-2'!M31 ),2),0))=7,"B-",IF((ROUND(TRUNC(('TRI-2'!M31  ),2),0))=6,"C+",IF((ROUND(TRUNC(('TRI-2'!M31  ),2),0))=5,"C-",IF((ROUND(TRUNC(('TRI-2'!M31  ),2),0))=4,"D+",IF((ROUND(TRUNC(('TRI-2'!M31 ),2),0))=3,"D-",IF((ROUND(TRUNC(('TRI-2'!M31 ),2),0))=2,"E+",IF((ROUND(TRUNC(('TRI-2'!M31  ),2),0))&lt;=1,"E-","")))))))))))</f>
        <v>B+</v>
      </c>
      <c r="N31" s="51" t="str">
        <f>IF(OR('TRI-2'!N31 ="",'TRI-2'!N31&lt;0,'TRI-2'!N31  &gt;10),"",IF((ROUND(TRUNC(('TRI-2'!N31  ),2),0))=10,"A+",IF((ROUND(TRUNC(('TRI-2'!N31  ),2),0))=9,"A-",IF((ROUND(TRUNC(('TRI-2'!N31   ),2),0))=8,"B+",IF((ROUND(TRUNC(('TRI-2'!N31 ),2),0))=7,"B-",IF((ROUND(TRUNC(('TRI-2'!N31  ),2),0))=6,"C+",IF((ROUND(TRUNC(('TRI-2'!N31  ),2),0))=5,"C-",IF((ROUND(TRUNC(('TRI-2'!N31  ),2),0))=4,"D+",IF((ROUND(TRUNC(('TRI-2'!N31 ),2),0))=3,"D-",IF((ROUND(TRUNC(('TRI-2'!N31 ),2),0))=2,"E+",IF((ROUND(TRUNC(('TRI-2'!N31  ),2),0))&lt;=1,"E-","")))))))))))</f>
        <v>B+</v>
      </c>
      <c r="O31" s="51" t="str">
        <f>IF(OR('TRI-2'!O31 ="",'TRI-2'!O31&lt;0,'TRI-2'!O31  &gt;10),"",IF((ROUND(TRUNC(('TRI-2'!O31  ),2),0))=10,"A+",IF((ROUND(TRUNC(('TRI-2'!O31  ),2),0))=9,"A-",IF((ROUND(TRUNC(('TRI-2'!O31   ),2),0))=8,"B+",IF((ROUND(TRUNC(('TRI-2'!O31 ),2),0))=7,"B-",IF((ROUND(TRUNC(('TRI-2'!O31  ),2),0))=6,"C+",IF((ROUND(TRUNC(('TRI-2'!O31  ),2),0))=5,"C-",IF((ROUND(TRUNC(('TRI-2'!O31  ),2),0))=4,"D+",IF((ROUND(TRUNC(('TRI-2'!O31 ),2),0))=3,"D-",IF((ROUND(TRUNC(('TRI-2'!O31 ),2),0))=2,"E+",IF((ROUND(TRUNC(('TRI-2'!O31  ),2),0))&lt;=1,"E-","")))))))))))</f>
        <v>B+</v>
      </c>
      <c r="P31" s="51" t="str">
        <f>IF(OR('TRI-2'!P31 ="",'TRI-2'!P31&lt;0,'TRI-2'!P31  &gt;10),"",IF((ROUND(TRUNC(('TRI-2'!P31  ),2),0))=10,"A+",IF((ROUND(TRUNC(('TRI-2'!P31  ),2),0))=9,"A-",IF((ROUND(TRUNC(('TRI-2'!P31   ),2),0))=8,"B+",IF((ROUND(TRUNC(('TRI-2'!P31 ),2),0))=7,"B-",IF((ROUND(TRUNC(('TRI-2'!P31  ),2),0))=6,"C+",IF((ROUND(TRUNC(('TRI-2'!P31  ),2),0))=5,"C-",IF((ROUND(TRUNC(('TRI-2'!P31  ),2),0))=4,"D+",IF((ROUND(TRUNC(('TRI-2'!P31 ),2),0))=3,"D-",IF((ROUND(TRUNC(('TRI-2'!P31 ),2),0))=2,"E+",IF((ROUND(TRUNC(('TRI-2'!P31  ),2),0))&lt;=1,"E-","")))))))))))</f>
        <v>B+</v>
      </c>
      <c r="Q31" s="51" t="str">
        <f>IF(OR('TRI-2'!Q31 ="",'TRI-2'!Q31&lt;0,'TRI-2'!Q31  &gt;10),"",IF((ROUND(TRUNC(('TRI-2'!Q31  ),2),0))=10,"A+",IF((ROUND(TRUNC(('TRI-2'!Q31  ),2),0))=9,"A-",IF((ROUND(TRUNC(('TRI-2'!Q31   ),2),0))=8,"B+",IF((ROUND(TRUNC(('TRI-2'!Q31 ),2),0))=7,"B-",IF((ROUND(TRUNC(('TRI-2'!Q31  ),2),0))=6,"C+",IF((ROUND(TRUNC(('TRI-2'!Q31  ),2),0))=5,"C-",IF((ROUND(TRUNC(('TRI-2'!Q31  ),2),0))=4,"D+",IF((ROUND(TRUNC(('TRI-2'!Q31 ),2),0))=3,"D-",IF((ROUND(TRUNC(('TRI-2'!Q31 ),2),0))=2,"E+",IF((ROUND(TRUNC(('TRI-2'!Q31  ),2),0))&lt;=1,"E-","")))))))))))</f>
        <v>B+</v>
      </c>
      <c r="R31" s="51" t="str">
        <f>IF(OR('TRI-2'!R31 ="",'TRI-2'!R31&lt;0,'TRI-2'!R31  &gt;10),"",IF((ROUND(TRUNC(('TRI-2'!R31  ),2),0))=10,"A+",IF((ROUND(TRUNC(('TRI-2'!R31  ),2),0))=9,"A-",IF((ROUND(TRUNC(('TRI-2'!R31   ),2),0))=8,"B+",IF((ROUND(TRUNC(('TRI-2'!R31 ),2),0))=7,"B-",IF((ROUND(TRUNC(('TRI-2'!R31  ),2),0))=6,"C+",IF((ROUND(TRUNC(('TRI-2'!R31  ),2),0))=5,"C-",IF((ROUND(TRUNC(('TRI-2'!R31  ),2),0))=4,"D+",IF((ROUND(TRUNC(('TRI-2'!R31 ),2),0))=3,"D-",IF((ROUND(TRUNC(('TRI-2'!R31 ),2),0))=2,"E+",IF((ROUND(TRUNC(('TRI-2'!R31  ),2),0))&lt;=1,"E-","")))))))))))</f>
        <v>B+</v>
      </c>
      <c r="S31" s="51" t="str">
        <f>IF(OR('TRI-2'!S31 ="",'TRI-2'!S31&lt;0,'TRI-2'!S31  &gt;10),"",IF((ROUND(TRUNC(('TRI-2'!S31  ),2),0))=10,"A+",IF((ROUND(TRUNC(('TRI-2'!S31  ),2),0))=9,"A-",IF((ROUND(TRUNC(('TRI-2'!S31   ),2),0))=8,"B+",IF((ROUND(TRUNC(('TRI-2'!S31 ),2),0))=7,"B-",IF((ROUND(TRUNC(('TRI-2'!S31  ),2),0))=6,"C+",IF((ROUND(TRUNC(('TRI-2'!S31  ),2),0))=5,"C-",IF((ROUND(TRUNC(('TRI-2'!S31  ),2),0))=4,"D+",IF((ROUND(TRUNC(('TRI-2'!S31 ),2),0))=3,"D-",IF((ROUND(TRUNC(('TRI-2'!S31 ),2),0))=2,"E+",IF((ROUND(TRUNC(('TRI-2'!S31  ),2),0))&lt;=1,"E-","")))))))))))</f>
        <v>B+</v>
      </c>
      <c r="T31" s="51" t="str">
        <f>IF(OR('TRI-2'!T31 ="",'TRI-2'!T31&lt;0,'TRI-2'!T31  &gt;10),"",IF((ROUND(TRUNC(('TRI-2'!T31  ),2),0))=10,"A+",IF((ROUND(TRUNC(('TRI-2'!T31  ),2),0))=9,"A-",IF((ROUND(TRUNC(('TRI-2'!T31   ),2),0))=8,"B+",IF((ROUND(TRUNC(('TRI-2'!T31 ),2),0))=7,"B-",IF((ROUND(TRUNC(('TRI-2'!T31  ),2),0))=6,"C+",IF((ROUND(TRUNC(('TRI-2'!T31  ),2),0))=5,"C-",IF((ROUND(TRUNC(('TRI-2'!T31  ),2),0))=4,"D+",IF((ROUND(TRUNC(('TRI-2'!T31 ),2),0))=3,"D-",IF((ROUND(TRUNC(('TRI-2'!T31 ),2),0))=2,"E+",IF((ROUND(TRUNC(('TRI-2'!T31  ),2),0))&lt;=1,"E-","")))))))))))</f>
        <v>B+</v>
      </c>
      <c r="U31" s="51" t="str">
        <f>IF(OR('TRI-2'!U31 ="",'TRI-2'!U31&lt;0,'TRI-2'!U31  &gt;10),"",IF((ROUND(TRUNC(('TRI-2'!U31  ),2),0))=10,"A+",IF((ROUND(TRUNC(('TRI-2'!U31  ),2),0))=9,"A-",IF((ROUND(TRUNC(('TRI-2'!U31   ),2),0))=8,"B+",IF((ROUND(TRUNC(('TRI-2'!U31 ),2),0))=7,"B-",IF((ROUND(TRUNC(('TRI-2'!U31  ),2),0))=6,"C+",IF((ROUND(TRUNC(('TRI-2'!U31  ),2),0))=5,"C-",IF((ROUND(TRUNC(('TRI-2'!U31  ),2),0))=4,"D+",IF((ROUND(TRUNC(('TRI-2'!U31 ),2),0))=3,"D-",IF((ROUND(TRUNC(('TRI-2'!U31 ),2),0))=2,"E+",IF((ROUND(TRUNC(('TRI-2'!U31  ),2),0))&lt;=1,"E-","")))))))))))</f>
        <v>B+</v>
      </c>
      <c r="V31" s="51" t="str">
        <f>IF(OR('TRI-2'!V31 ="",'TRI-2'!V31&lt;0,'TRI-2'!V31  &gt;10),"",IF((ROUND(TRUNC(('TRI-2'!V31  ),2),0))=10,"A+",IF((ROUND(TRUNC(('TRI-2'!V31  ),2),0))=9,"A-",IF((ROUND(TRUNC(('TRI-2'!V31   ),2),0))=8,"B+",IF((ROUND(TRUNC(('TRI-2'!V31 ),2),0))=7,"B-",IF((ROUND(TRUNC(('TRI-2'!V31  ),2),0))=6,"C+",IF((ROUND(TRUNC(('TRI-2'!V31  ),2),0))=5,"C-",IF((ROUND(TRUNC(('TRI-2'!V31  ),2),0))=4,"D+",IF((ROUND(TRUNC(('TRI-2'!V31 ),2),0))=3,"D-",IF((ROUND(TRUNC(('TRI-2'!V31 ),2),0))=2,"E+",IF((ROUND(TRUNC(('TRI-2'!V31  ),2),0))&lt;=1,"E-","")))))))))))</f>
        <v>B+</v>
      </c>
      <c r="W31" s="51" t="str">
        <f>IF(OR('TRI-2'!W31 ="",'TRI-2'!W31&lt;0,'TRI-2'!W31  &gt;10),"",IF((ROUND(TRUNC(('TRI-2'!W31  ),2),0))=10,"A+",IF((ROUND(TRUNC(('TRI-2'!W31  ),2),0))=9,"A-",IF((ROUND(TRUNC(('TRI-2'!W31   ),2),0))=8,"B+",IF((ROUND(TRUNC(('TRI-2'!W31 ),2),0))=7,"B-",IF((ROUND(TRUNC(('TRI-2'!W31  ),2),0))=6,"C+",IF((ROUND(TRUNC(('TRI-2'!W31  ),2),0))=5,"C-",IF((ROUND(TRUNC(('TRI-2'!W31  ),2),0))=4,"D+",IF((ROUND(TRUNC(('TRI-2'!W31 ),2),0))=3,"D-",IF((ROUND(TRUNC(('TRI-2'!W31 ),2),0))=2,"E+",IF((ROUND(TRUNC(('TRI-2'!W31  ),2),0))&lt;=1,"E-","")))))))))))</f>
        <v>B+</v>
      </c>
      <c r="X31" s="51" t="str">
        <f>IF(OR('TRI-2'!X31 ="",'TRI-2'!X31&lt;0,'TRI-2'!X31  &gt;10),"",IF((ROUND(TRUNC(('TRI-2'!X31  ),2),0))=10,"A+",IF((ROUND(TRUNC(('TRI-2'!X31  ),2),0))=9,"A-",IF((ROUND(TRUNC(('TRI-2'!X31   ),2),0))=8,"B+",IF((ROUND(TRUNC(('TRI-2'!X31 ),2),0))=7,"B-",IF((ROUND(TRUNC(('TRI-2'!X31  ),2),0))=6,"C+",IF((ROUND(TRUNC(('TRI-2'!X31  ),2),0))=5,"C-",IF((ROUND(TRUNC(('TRI-2'!X31  ),2),0))=4,"D+",IF((ROUND(TRUNC(('TRI-2'!X31 ),2),0))=3,"D-",IF((ROUND(TRUNC(('TRI-2'!X31 ),2),0))=2,"E+",IF((ROUND(TRUNC(('TRI-2'!X31  ),2),0))&lt;=1,"E-","")))))))))))</f>
        <v>B+</v>
      </c>
      <c r="Y31" s="51" t="str">
        <f>IF(OR('TRI-2'!Y31 ="",'TRI-2'!Y31&lt;0,'TRI-2'!Y31  &gt;10),"",IF((ROUND(TRUNC(('TRI-2'!Y31  ),2),0))=10,"A+",IF((ROUND(TRUNC(('TRI-2'!Y31  ),2),0))=9,"A-",IF((ROUND(TRUNC(('TRI-2'!Y31   ),2),0))=8,"B+",IF((ROUND(TRUNC(('TRI-2'!Y31 ),2),0))=7,"B-",IF((ROUND(TRUNC(('TRI-2'!Y31  ),2),0))=6,"C+",IF((ROUND(TRUNC(('TRI-2'!Y31  ),2),0))=5,"C-",IF((ROUND(TRUNC(('TRI-2'!Y31  ),2),0))=4,"D+",IF((ROUND(TRUNC(('TRI-2'!Y31 ),2),0))=3,"D-",IF((ROUND(TRUNC(('TRI-2'!Y31 ),2),0))=2,"E+",IF((ROUND(TRUNC(('TRI-2'!Y31  ),2),0))&lt;=1,"E-","")))))))))))</f>
        <v>B+</v>
      </c>
      <c r="Z31" s="51" t="str">
        <f>IF(OR('TRI-2'!Z31 ="",'TRI-2'!Z31&lt;0,'TRI-2'!Z31  &gt;10),"",IF((ROUND(TRUNC(('TRI-2'!Z31  ),2),0))=10,"A+",IF((ROUND(TRUNC(('TRI-2'!Z31  ),2),0))=9,"A-",IF((ROUND(TRUNC(('TRI-2'!Z31   ),2),0))=8,"B+",IF((ROUND(TRUNC(('TRI-2'!Z31 ),2),0))=7,"B-",IF((ROUND(TRUNC(('TRI-2'!Z31  ),2),0))=6,"C+",IF((ROUND(TRUNC(('TRI-2'!Z31  ),2),0))=5,"C-",IF((ROUND(TRUNC(('TRI-2'!Z31  ),2),0))=4,"D+",IF((ROUND(TRUNC(('TRI-2'!Z31 ),2),0))=3,"D-",IF((ROUND(TRUNC(('TRI-2'!Z31 ),2),0))=2,"E+",IF((ROUND(TRUNC(('TRI-2'!Z31  ),2),0))&lt;=1,"E-","")))))))))))</f>
        <v>A+</v>
      </c>
      <c r="AA31" s="51" t="str">
        <f>IF(OR('TRI-2'!AA31 ="",'TRI-2'!AA31&lt;0,'TRI-2'!AA31  &gt;10),"",IF((ROUND(TRUNC(('TRI-2'!AA31  ),2),0))=10,"A+",IF((ROUND(TRUNC(('TRI-2'!AA31  ),2),0))=9,"A-",IF((ROUND(TRUNC(('TRI-2'!AA31   ),2),0))=8,"B+",IF((ROUND(TRUNC(('TRI-2'!AA31 ),2),0))=7,"B-",IF((ROUND(TRUNC(('TRI-2'!AA31  ),2),0))=6,"C+",IF((ROUND(TRUNC(('TRI-2'!AA31  ),2),0))=5,"C-",IF((ROUND(TRUNC(('TRI-2'!AA31  ),2),0))=4,"D+",IF((ROUND(TRUNC(('TRI-2'!AA31 ),2),0))=3,"D-",IF((ROUND(TRUNC(('TRI-2'!AA31 ),2),0))=2,"E+",IF((ROUND(TRUNC(('TRI-2'!AA31  ),2),0))&lt;=1,"E-","")))))))))))</f>
        <v>A+</v>
      </c>
      <c r="AB31" s="51" t="str">
        <f>IF(OR('TRI-2'!AB31 ="",'TRI-2'!AB31&lt;0,'TRI-2'!AB31  &gt;10),"",IF((ROUND(TRUNC(('TRI-2'!AB31  ),2),0))=10,"A+",IF((ROUND(TRUNC(('TRI-2'!AB31  ),2),0))=9,"A-",IF((ROUND(TRUNC(('TRI-2'!AB31   ),2),0))=8,"B+",IF((ROUND(TRUNC(('TRI-2'!AB31 ),2),0))=7,"B-",IF((ROUND(TRUNC(('TRI-2'!AB31  ),2),0))=6,"C+",IF((ROUND(TRUNC(('TRI-2'!AB31  ),2),0))=5,"C-",IF((ROUND(TRUNC(('TRI-2'!AB31  ),2),0))=4,"D+",IF((ROUND(TRUNC(('TRI-2'!AB31 ),2),0))=3,"D-",IF((ROUND(TRUNC(('TRI-2'!AB31 ),2),0))=2,"E+",IF((ROUND(TRUNC(('TRI-2'!AB31  ),2),0))&lt;=1,"E-","")))))))))))</f>
        <v>A+</v>
      </c>
      <c r="AC31" s="51" t="str">
        <f>IF(OR('TRI-2'!AC31 ="",'TRI-2'!AC31&lt;0,'TRI-2'!AC31  &gt;10),"",IF((ROUND(TRUNC(('TRI-2'!AC31  ),2),0))=10,"A+",IF((ROUND(TRUNC(('TRI-2'!AC31  ),2),0))=9,"A-",IF((ROUND(TRUNC(('TRI-2'!AC31   ),2),0))=8,"B+",IF((ROUND(TRUNC(('TRI-2'!AC31 ),2),0))=7,"B-",IF((ROUND(TRUNC(('TRI-2'!AC31  ),2),0))=6,"C+",IF((ROUND(TRUNC(('TRI-2'!AC31  ),2),0))=5,"C-",IF((ROUND(TRUNC(('TRI-2'!AC31  ),2),0))=4,"D+",IF((ROUND(TRUNC(('TRI-2'!AC31 ),2),0))=3,"D-",IF((ROUND(TRUNC(('TRI-2'!AC31 ),2),0))=2,"E+",IF((ROUND(TRUNC(('TRI-2'!AC31  ),2),0))&lt;=1,"E-","")))))))))))</f>
        <v>A+</v>
      </c>
      <c r="AD31" s="51" t="str">
        <f>IF(OR('TRI-2'!AD31 ="",'TRI-2'!AD31&lt;0,'TRI-2'!AD31  &gt;10),"",IF((ROUND(TRUNC(('TRI-2'!AD31  ),2),0))=10,"A+",IF((ROUND(TRUNC(('TRI-2'!AD31  ),2),0))=9,"A-",IF((ROUND(TRUNC(('TRI-2'!AD31   ),2),0))=8,"B+",IF((ROUND(TRUNC(('TRI-2'!AD31 ),2),0))=7,"B-",IF((ROUND(TRUNC(('TRI-2'!AD31  ),2),0))=6,"C+",IF((ROUND(TRUNC(('TRI-2'!AD31  ),2),0))=5,"C-",IF((ROUND(TRUNC(('TRI-2'!AD31  ),2),0))=4,"D+",IF((ROUND(TRUNC(('TRI-2'!AD31 ),2),0))=3,"D-",IF((ROUND(TRUNC(('TRI-2'!AD31 ),2),0))=2,"E+",IF((ROUND(TRUNC(('TRI-2'!AD31  ),2),0))&lt;=1,"E-","")))))))))))</f>
        <v>A+</v>
      </c>
      <c r="AE31" s="51" t="str">
        <f>IF(OR('TRI-2'!AE31 ="",'TRI-2'!AE31&lt;0,'TRI-2'!AE31  &gt;10),"",IF((ROUND(TRUNC(('TRI-2'!AE31  ),2),0))=10,"A+",IF((ROUND(TRUNC(('TRI-2'!AE31  ),2),0))=9,"A-",IF((ROUND(TRUNC(('TRI-2'!AE31   ),2),0))=8,"B+",IF((ROUND(TRUNC(('TRI-2'!AE31 ),2),0))=7,"B-",IF((ROUND(TRUNC(('TRI-2'!AE31  ),2),0))=6,"C+",IF((ROUND(TRUNC(('TRI-2'!AE31  ),2),0))=5,"C-",IF((ROUND(TRUNC(('TRI-2'!AE31  ),2),0))=4,"D+",IF((ROUND(TRUNC(('TRI-2'!AE31 ),2),0))=3,"D-",IF((ROUND(TRUNC(('TRI-2'!AE31 ),2),0))=2,"E+",IF((ROUND(TRUNC(('TRI-2'!AE31  ),2),0))&lt;=1,"E-","")))))))))))</f>
        <v>A+</v>
      </c>
      <c r="AF31" s="51" t="str">
        <f>IF(OR('TRI-2'!AF31 ="",'TRI-2'!AF31&lt;0,'TRI-2'!AF31  &gt;10),"",IF((ROUND(TRUNC(('TRI-2'!AF31  ),2),0))=10,"A+",IF((ROUND(TRUNC(('TRI-2'!AF31  ),2),0))=9,"A-",IF((ROUND(TRUNC(('TRI-2'!AF31   ),2),0))=8,"B+",IF((ROUND(TRUNC(('TRI-2'!AF31 ),2),0))=7,"B-",IF((ROUND(TRUNC(('TRI-2'!AF31  ),2),0))=6,"C+",IF((ROUND(TRUNC(('TRI-2'!AF31  ),2),0))=5,"C-",IF((ROUND(TRUNC(('TRI-2'!AF31  ),2),0))=4,"D+",IF((ROUND(TRUNC(('TRI-2'!AF31 ),2),0))=3,"D-",IF((ROUND(TRUNC(('TRI-2'!AF31 ),2),0))=2,"E+",IF((ROUND(TRUNC(('TRI-2'!AF31  ),2),0))&lt;=1,"E-","")))))))))))</f>
        <v>A+</v>
      </c>
      <c r="AG31" s="51" t="str">
        <f>IF(OR('TRI-2'!AG31 ="",'TRI-2'!AG31&lt;0,'TRI-2'!AG31  &gt;10),"",IF((ROUND(TRUNC(('TRI-2'!AG31  ),2),0))=10,"A+",IF((ROUND(TRUNC(('TRI-2'!AG31  ),2),0))=9,"A-",IF((ROUND(TRUNC(('TRI-2'!AG31   ),2),0))=8,"B+",IF((ROUND(TRUNC(('TRI-2'!AG31 ),2),0))=7,"B-",IF((ROUND(TRUNC(('TRI-2'!AG31  ),2),0))=6,"C+",IF((ROUND(TRUNC(('TRI-2'!AG31  ),2),0))=5,"C-",IF((ROUND(TRUNC(('TRI-2'!AG31  ),2),0))=4,"D+",IF((ROUND(TRUNC(('TRI-2'!AG31 ),2),0))=3,"D-",IF((ROUND(TRUNC(('TRI-2'!AG31 ),2),0))=2,"E+",IF((ROUND(TRUNC(('TRI-2'!AG31  ),2),0))&lt;=1,"E-","")))))))))))</f>
        <v>A+</v>
      </c>
      <c r="AH31" s="51" t="str">
        <f>IF(OR('TRI-2'!AH31 ="",'TRI-2'!AH31&lt;0,'TRI-2'!AH31  &gt;10),"",IF((ROUND(TRUNC(('TRI-2'!AH31  ),2),0))=10,"A+",IF((ROUND(TRUNC(('TRI-2'!AH31  ),2),0))=9,"A-",IF((ROUND(TRUNC(('TRI-2'!AH31   ),2),0))=8,"B+",IF((ROUND(TRUNC(('TRI-2'!AH31 ),2),0))=7,"B-",IF((ROUND(TRUNC(('TRI-2'!AH31  ),2),0))=6,"C+",IF((ROUND(TRUNC(('TRI-2'!AH31  ),2),0))=5,"C-",IF((ROUND(TRUNC(('TRI-2'!AH31  ),2),0))=4,"D+",IF((ROUND(TRUNC(('TRI-2'!AH31 ),2),0))=3,"D-",IF((ROUND(TRUNC(('TRI-2'!AH31 ),2),0))=2,"E+",IF((ROUND(TRUNC(('TRI-2'!AH31  ),2),0))&lt;=1,"E-","")))))))))))</f>
        <v>A+</v>
      </c>
      <c r="AI31" s="51" t="str">
        <f>IF(OR('TRI-2'!AI31 ="",'TRI-2'!AI31&lt;0,'TRI-2'!AI31  &gt;10),"",IF((ROUND(TRUNC(('TRI-2'!AI31  ),2),0))=10,"A+",IF((ROUND(TRUNC(('TRI-2'!AI31  ),2),0))=9,"A-",IF((ROUND(TRUNC(('TRI-2'!AI31   ),2),0))=8,"B+",IF((ROUND(TRUNC(('TRI-2'!AI31 ),2),0))=7,"B-",IF((ROUND(TRUNC(('TRI-2'!AI31  ),2),0))=6,"C+",IF((ROUND(TRUNC(('TRI-2'!AI31  ),2),0))=5,"C-",IF((ROUND(TRUNC(('TRI-2'!AI31  ),2),0))=4,"D+",IF((ROUND(TRUNC(('TRI-2'!AI31 ),2),0))=3,"D-",IF((ROUND(TRUNC(('TRI-2'!AI31 ),2),0))=2,"E+",IF((ROUND(TRUNC(('TRI-2'!AI31  ),2),0))&lt;=1,"E-","")))))))))))</f>
        <v>A+</v>
      </c>
      <c r="AJ31" s="51" t="str">
        <f>IF(OR('TRI-2'!AJ31 ="",'TRI-2'!AJ31&lt;0,'TRI-2'!AJ31  &gt;10),"",IF((ROUND(TRUNC(('TRI-2'!AJ31  ),2),0))=10,"A+",IF((ROUND(TRUNC(('TRI-2'!AJ31  ),2),0))=9,"A-",IF((ROUND(TRUNC(('TRI-2'!AJ31   ),2),0))=8,"B+",IF((ROUND(TRUNC(('TRI-2'!AJ31 ),2),0))=7,"B-",IF((ROUND(TRUNC(('TRI-2'!AJ31  ),2),0))=6,"C+",IF((ROUND(TRUNC(('TRI-2'!AJ31  ),2),0))=5,"C-",IF((ROUND(TRUNC(('TRI-2'!AJ31  ),2),0))=4,"D+",IF((ROUND(TRUNC(('TRI-2'!AJ31 ),2),0))=3,"D-",IF((ROUND(TRUNC(('TRI-2'!AJ31 ),2),0))=2,"E+",IF((ROUND(TRUNC(('TRI-2'!AJ31  ),2),0))&lt;=1,"E-","")))))))))))</f>
        <v>A+</v>
      </c>
      <c r="AK31" s="51" t="str">
        <f>IF(OR('TRI-2'!AK31 ="",'TRI-2'!AK31&lt;0,'TRI-2'!AK31  &gt;10),"",IF((ROUND(TRUNC(('TRI-2'!AK31  ),2),0))=10,"A+",IF((ROUND(TRUNC(('TRI-2'!AK31  ),2),0))=9,"A-",IF((ROUND(TRUNC(('TRI-2'!AK31   ),2),0))=8,"B+",IF((ROUND(TRUNC(('TRI-2'!AK31 ),2),0))=7,"B-",IF((ROUND(TRUNC(('TRI-2'!AK31  ),2),0))=6,"C+",IF((ROUND(TRUNC(('TRI-2'!AK31  ),2),0))=5,"C-",IF((ROUND(TRUNC(('TRI-2'!AK31  ),2),0))=4,"D+",IF((ROUND(TRUNC(('TRI-2'!AK31 ),2),0))=3,"D-",IF((ROUND(TRUNC(('TRI-2'!AK31 ),2),0))=2,"E+",IF((ROUND(TRUNC(('TRI-2'!AK31  ),2),0))&lt;=1,"E-","")))))))))))</f>
        <v>A+</v>
      </c>
      <c r="AL31" s="51" t="str">
        <f>IF(OR('TRI-2'!AL31 ="",'TRI-2'!AL31&lt;0,'TRI-2'!AL31  &gt;10),"",IF((ROUND(TRUNC(('TRI-2'!AL31  ),2),0))=10,"A+",IF((ROUND(TRUNC(('TRI-2'!AL31  ),2),0))=9,"A-",IF((ROUND(TRUNC(('TRI-2'!AL31   ),2),0))=8,"B+",IF((ROUND(TRUNC(('TRI-2'!AL31 ),2),0))=7,"B-",IF((ROUND(TRUNC(('TRI-2'!AL31  ),2),0))=6,"C+",IF((ROUND(TRUNC(('TRI-2'!AL31  ),2),0))=5,"C-",IF((ROUND(TRUNC(('TRI-2'!AL31  ),2),0))=4,"D+",IF((ROUND(TRUNC(('TRI-2'!AL31 ),2),0))=3,"D-",IF((ROUND(TRUNC(('TRI-2'!AL31 ),2),0))=2,"E+",IF((ROUND(TRUNC(('TRI-2'!AL31  ),2),0))&lt;=1,"E-","")))))))))))</f>
        <v>A+</v>
      </c>
      <c r="AM31" s="51" t="str">
        <f>IF(OR('TRI-2'!AM31 ="",'TRI-2'!AM31&lt;0,'TRI-2'!AM31  &gt;10),"",IF((ROUND(TRUNC(('TRI-2'!AM31  ),2),0))=10,"A+",IF((ROUND(TRUNC(('TRI-2'!AM31  ),2),0))=9,"A-",IF((ROUND(TRUNC(('TRI-2'!AM31   ),2),0))=8,"B+",IF((ROUND(TRUNC(('TRI-2'!AM31 ),2),0))=7,"B-",IF((ROUND(TRUNC(('TRI-2'!AM31  ),2),0))=6,"C+",IF((ROUND(TRUNC(('TRI-2'!AM31  ),2),0))=5,"C-",IF((ROUND(TRUNC(('TRI-2'!AM31  ),2),0))=4,"D+",IF((ROUND(TRUNC(('TRI-2'!AM31 ),2),0))=3,"D-",IF((ROUND(TRUNC(('TRI-2'!AM31 ),2),0))=2,"E+",IF((ROUND(TRUNC(('TRI-2'!AM31  ),2),0))&lt;=1,"E-","")))))))))))</f>
        <v>A+</v>
      </c>
      <c r="AN31" s="51" t="str">
        <f>IF(OR('TRI-2'!AN31 ="",'TRI-2'!AN31&lt;0,'TRI-2'!AN31  &gt;10),"",IF((ROUND(TRUNC(('TRI-2'!AN31  ),2),0))=10,"A+",IF((ROUND(TRUNC(('TRI-2'!AN31  ),2),0))=9,"A-",IF((ROUND(TRUNC(('TRI-2'!AN31   ),2),0))=8,"B+",IF((ROUND(TRUNC(('TRI-2'!AN31 ),2),0))=7,"B-",IF((ROUND(TRUNC(('TRI-2'!AN31  ),2),0))=6,"C+",IF((ROUND(TRUNC(('TRI-2'!AN31  ),2),0))=5,"C-",IF((ROUND(TRUNC(('TRI-2'!AN31  ),2),0))=4,"D+",IF((ROUND(TRUNC(('TRI-2'!AN31 ),2),0))=3,"D-",IF((ROUND(TRUNC(('TRI-2'!AN31 ),2),0))=2,"E+",IF((ROUND(TRUNC(('TRI-2'!AN31  ),2),0))&lt;=1,"E-","")))))))))))</f>
        <v>A+</v>
      </c>
      <c r="AO31" s="51" t="str">
        <f>IF(OR('TRI-2'!AO31 ="",'TRI-2'!AO31&lt;0,'TRI-2'!AO31  &gt;10),"",IF((ROUND(TRUNC(('TRI-2'!AO31  ),2),0))=10,"A+",IF((ROUND(TRUNC(('TRI-2'!AO31  ),2),0))=9,"A-",IF((ROUND(TRUNC(('TRI-2'!AO31   ),2),0))=8,"B+",IF((ROUND(TRUNC(('TRI-2'!AO31 ),2),0))=7,"B-",IF((ROUND(TRUNC(('TRI-2'!AO31  ),2),0))=6,"C+",IF((ROUND(TRUNC(('TRI-2'!AO31  ),2),0))=5,"C-",IF((ROUND(TRUNC(('TRI-2'!AO31  ),2),0))=4,"D+",IF((ROUND(TRUNC(('TRI-2'!AO31 ),2),0))=3,"D-",IF((ROUND(TRUNC(('TRI-2'!AO31 ),2),0))=2,"E+",IF((ROUND(TRUNC(('TRI-2'!AO31  ),2),0))&lt;=1,"E-","")))))))))))</f>
        <v>A+</v>
      </c>
      <c r="AP31" s="51" t="str">
        <f>IF(OR('TRI-2'!AP31 ="",'TRI-2'!AP31&lt;0,'TRI-2'!AP31  &gt;10),"",IF((ROUND(TRUNC(('TRI-2'!AP31  ),2),0))=10,"A+",IF((ROUND(TRUNC(('TRI-2'!AP31  ),2),0))=9,"A-",IF((ROUND(TRUNC(('TRI-2'!AP31   ),2),0))=8,"B+",IF((ROUND(TRUNC(('TRI-2'!AP31 ),2),0))=7,"B-",IF((ROUND(TRUNC(('TRI-2'!AP31  ),2),0))=6,"C+",IF((ROUND(TRUNC(('TRI-2'!AP31  ),2),0))=5,"C-",IF((ROUND(TRUNC(('TRI-2'!AP31  ),2),0))=4,"D+",IF((ROUND(TRUNC(('TRI-2'!AP31 ),2),0))=3,"D-",IF((ROUND(TRUNC(('TRI-2'!AP31 ),2),0))=2,"E+",IF((ROUND(TRUNC(('TRI-2'!AP31  ),2),0))&lt;=1,"E-","")))))))))))</f>
        <v>A+</v>
      </c>
      <c r="AQ31" s="51" t="str">
        <f>IF(OR('TRI-2'!AQ31 ="",'TRI-2'!AQ31&lt;0,'TRI-2'!AQ31  &gt;10),"",IF((ROUND(TRUNC(('TRI-2'!AQ31  ),2),0))=10,"A+",IF((ROUND(TRUNC(('TRI-2'!AQ31  ),2),0))=9,"A-",IF((ROUND(TRUNC(('TRI-2'!AQ31   ),2),0))=8,"B+",IF((ROUND(TRUNC(('TRI-2'!AQ31 ),2),0))=7,"B-",IF((ROUND(TRUNC(('TRI-2'!AQ31  ),2),0))=6,"C+",IF((ROUND(TRUNC(('TRI-2'!AQ31  ),2),0))=5,"C-",IF((ROUND(TRUNC(('TRI-2'!AQ31  ),2),0))=4,"D+",IF((ROUND(TRUNC(('TRI-2'!AQ31 ),2),0))=3,"D-",IF((ROUND(TRUNC(('TRI-2'!AQ31 ),2),0))=2,"E+",IF((ROUND(TRUNC(('TRI-2'!AQ31  ),2),0))&lt;=1,"E-","")))))))))))</f>
        <v>A+</v>
      </c>
      <c r="AR31" s="51" t="str">
        <f>IF(OR('TRI-2'!AR31 ="",'TRI-2'!AR31&lt;0,'TRI-2'!AR31  &gt;10),"",IF((ROUND(TRUNC(('TRI-2'!AR31  ),2),0))=10,"A+",IF((ROUND(TRUNC(('TRI-2'!AR31  ),2),0))=9,"A-",IF((ROUND(TRUNC(('TRI-2'!AR31   ),2),0))=8,"B+",IF((ROUND(TRUNC(('TRI-2'!AR31 ),2),0))=7,"B-",IF((ROUND(TRUNC(('TRI-2'!AR31  ),2),0))=6,"C+",IF((ROUND(TRUNC(('TRI-2'!AR31  ),2),0))=5,"C-",IF((ROUND(TRUNC(('TRI-2'!AR31  ),2),0))=4,"D+",IF((ROUND(TRUNC(('TRI-2'!AR31 ),2),0))=3,"D-",IF((ROUND(TRUNC(('TRI-2'!AR31 ),2),0))=2,"E+",IF((ROUND(TRUNC(('TRI-2'!AR31  ),2),0))&lt;=1,"E-","")))))))))))</f>
        <v>A+</v>
      </c>
      <c r="AS31" s="51" t="str">
        <f>IF(OR('TRI-2'!AS31 ="",'TRI-2'!AS31&lt;0,'TRI-2'!AS31  &gt;10),"",IF((ROUND(TRUNC(('TRI-2'!AS31  ),2),0))=10,"A+",IF((ROUND(TRUNC(('TRI-2'!AS31  ),2),0))=9,"A-",IF((ROUND(TRUNC(('TRI-2'!AS31   ),2),0))=8,"B+",IF((ROUND(TRUNC(('TRI-2'!AS31 ),2),0))=7,"B-",IF((ROUND(TRUNC(('TRI-2'!AS31  ),2),0))=6,"C+",IF((ROUND(TRUNC(('TRI-2'!AS31  ),2),0))=5,"C-",IF((ROUND(TRUNC(('TRI-2'!AS31  ),2),0))=4,"D+",IF((ROUND(TRUNC(('TRI-2'!AS31 ),2),0))=3,"D-",IF((ROUND(TRUNC(('TRI-2'!AS31 ),2),0))=2,"E+",IF((ROUND(TRUNC(('TRI-2'!AS31  ),2),0))&lt;=1,"E-","")))))))))))</f>
        <v>A+</v>
      </c>
      <c r="AT31" s="51" t="str">
        <f>IF(OR('TRI-2'!AT31 ="",'TRI-2'!AT31&lt;0,'TRI-2'!AT31  &gt;10),"",IF((ROUND(TRUNC(('TRI-2'!AT31  ),2),0))=10,"A+",IF((ROUND(TRUNC(('TRI-2'!AT31  ),2),0))=9,"A-",IF((ROUND(TRUNC(('TRI-2'!AT31   ),2),0))=8,"B+",IF((ROUND(TRUNC(('TRI-2'!AT31 ),2),0))=7,"B-",IF((ROUND(TRUNC(('TRI-2'!AT31  ),2),0))=6,"C+",IF((ROUND(TRUNC(('TRI-2'!AT31  ),2),0))=5,"C-",IF((ROUND(TRUNC(('TRI-2'!AT31  ),2),0))=4,"D+",IF((ROUND(TRUNC(('TRI-2'!AT31 ),2),0))=3,"D-",IF((ROUND(TRUNC(('TRI-2'!AT31 ),2),0))=2,"E+",IF((ROUND(TRUNC(('TRI-2'!AT31  ),2),0))&lt;=1,"E-","")))))))))))</f>
        <v>A+</v>
      </c>
      <c r="AU31" s="51" t="str">
        <f>IF(OR('TRI-2'!AU31 ="",'TRI-2'!AU31&lt;0,'TRI-2'!AU31  &gt;10),"",IF((ROUND(TRUNC(('TRI-2'!AU31  ),2),0))=10,"A+",IF((ROUND(TRUNC(('TRI-2'!AU31  ),2),0))=9,"A-",IF((ROUND(TRUNC(('TRI-2'!AU31   ),2),0))=8,"B+",IF((ROUND(TRUNC(('TRI-2'!AU31 ),2),0))=7,"B-",IF((ROUND(TRUNC(('TRI-2'!AU31  ),2),0))=6,"C+",IF((ROUND(TRUNC(('TRI-2'!AU31  ),2),0))=5,"C-",IF((ROUND(TRUNC(('TRI-2'!AU31  ),2),0))=4,"D+",IF((ROUND(TRUNC(('TRI-2'!AU31 ),2),0))=3,"D-",IF((ROUND(TRUNC(('TRI-2'!AU31 ),2),0))=2,"E+",IF((ROUND(TRUNC(('TRI-2'!AU31  ),2),0))&lt;=1,"E-","")))))))))))</f>
        <v>A+</v>
      </c>
      <c r="AV31" s="51" t="str">
        <f>IF(OR('TRI-2'!AV31 ="",'TRI-2'!AV31&lt;0,'TRI-2'!AV31  &gt;10),"",IF((ROUND(TRUNC(('TRI-2'!AV31  ),2),0))=10,"A+",IF((ROUND(TRUNC(('TRI-2'!AV31  ),2),0))=9,"A-",IF((ROUND(TRUNC(('TRI-2'!AV31   ),2),0))=8,"B+",IF((ROUND(TRUNC(('TRI-2'!AV31 ),2),0))=7,"B-",IF((ROUND(TRUNC(('TRI-2'!AV31  ),2),0))=6,"C+",IF((ROUND(TRUNC(('TRI-2'!AV31  ),2),0))=5,"C-",IF((ROUND(TRUNC(('TRI-2'!AV31  ),2),0))=4,"D+",IF((ROUND(TRUNC(('TRI-2'!AV31 ),2),0))=3,"D-",IF((ROUND(TRUNC(('TRI-2'!AV31 ),2),0))=2,"E+",IF((ROUND(TRUNC(('TRI-2'!AV31  ),2),0))&lt;=1,"E-","")))))))))))</f>
        <v>A+</v>
      </c>
      <c r="AW31" s="51" t="str">
        <f>IF(OR('TRI-2'!AW31 ="",'TRI-2'!AW31&lt;0,'TRI-2'!AW31  &gt;10),"",IF((ROUND(TRUNC(('TRI-2'!AW31  ),2),0))=10,"A+",IF((ROUND(TRUNC(('TRI-2'!AW31  ),2),0))=9,"A-",IF((ROUND(TRUNC(('TRI-2'!AW31   ),2),0))=8,"B+",IF((ROUND(TRUNC(('TRI-2'!AW31 ),2),0))=7,"B-",IF((ROUND(TRUNC(('TRI-2'!AW31  ),2),0))=6,"C+",IF((ROUND(TRUNC(('TRI-2'!AW31  ),2),0))=5,"C-",IF((ROUND(TRUNC(('TRI-2'!AW31  ),2),0))=4,"D+",IF((ROUND(TRUNC(('TRI-2'!AW31 ),2),0))=3,"D-",IF((ROUND(TRUNC(('TRI-2'!AW31 ),2),0))=2,"E+",IF((ROUND(TRUNC(('TRI-2'!AW31  ),2),0))&lt;=1,"E-","")))))))))))</f>
        <v>A+</v>
      </c>
      <c r="AX31" s="51" t="str">
        <f>IF(OR('TRI-2'!AX31 ="",'TRI-2'!AX31&lt;0,'TRI-2'!AX31  &gt;10),"",IF((ROUND(TRUNC(('TRI-2'!AX31  ),2),0))=10,"A+",IF((ROUND(TRUNC(('TRI-2'!AX31  ),2),0))=9,"A-",IF((ROUND(TRUNC(('TRI-2'!AX31   ),2),0))=8,"B+",IF((ROUND(TRUNC(('TRI-2'!AX31 ),2),0))=7,"B-",IF((ROUND(TRUNC(('TRI-2'!AX31  ),2),0))=6,"C+",IF((ROUND(TRUNC(('TRI-2'!AX31  ),2),0))=5,"C-",IF((ROUND(TRUNC(('TRI-2'!AX31  ),2),0))=4,"D+",IF((ROUND(TRUNC(('TRI-2'!AX31 ),2),0))=3,"D-",IF((ROUND(TRUNC(('TRI-2'!AX31 ),2),0))=2,"E+",IF((ROUND(TRUNC(('TRI-2'!AX31  ),2),0))&lt;=1,"E-","")))))))))))</f>
        <v>A+</v>
      </c>
      <c r="AY31" s="51" t="str">
        <f>IF(OR('TRI-2'!AY31 ="",'TRI-2'!AY31&lt;0,'TRI-2'!AY31  &gt;10),"",IF((ROUND(TRUNC(('TRI-2'!AY31  ),2),0))=10,"A+",IF((ROUND(TRUNC(('TRI-2'!AY31  ),2),0))=9,"A-",IF((ROUND(TRUNC(('TRI-2'!AY31   ),2),0))=8,"B+",IF((ROUND(TRUNC(('TRI-2'!AY31 ),2),0))=7,"B-",IF((ROUND(TRUNC(('TRI-2'!AY31  ),2),0))=6,"C+",IF((ROUND(TRUNC(('TRI-2'!AY31  ),2),0))=5,"C-",IF((ROUND(TRUNC(('TRI-2'!AY31  ),2),0))=4,"D+",IF((ROUND(TRUNC(('TRI-2'!AY31 ),2),0))=3,"D-",IF((ROUND(TRUNC(('TRI-2'!AY31 ),2),0))=2,"E+",IF((ROUND(TRUNC(('TRI-2'!AY31  ),2),0))&lt;=1,"E-","")))))))))))</f>
        <v>A+</v>
      </c>
      <c r="AZ31" s="51" t="str">
        <f>IF(OR('TRI-2'!AZ31 ="",'TRI-2'!AZ31&lt;0,'TRI-2'!AZ31  &gt;10),"",IF((ROUND(TRUNC(('TRI-2'!AZ31  ),2),0))=10,"A+",IF((ROUND(TRUNC(('TRI-2'!AZ31  ),2),0))=9,"A-",IF((ROUND(TRUNC(('TRI-2'!AZ31   ),2),0))=8,"B+",IF((ROUND(TRUNC(('TRI-2'!AZ31 ),2),0))=7,"B-",IF((ROUND(TRUNC(('TRI-2'!AZ31  ),2),0))=6,"C+",IF((ROUND(TRUNC(('TRI-2'!AZ31  ),2),0))=5,"C-",IF((ROUND(TRUNC(('TRI-2'!AZ31  ),2),0))=4,"D+",IF((ROUND(TRUNC(('TRI-2'!AZ31 ),2),0))=3,"D-",IF((ROUND(TRUNC(('TRI-2'!AZ31 ),2),0))=2,"E+",IF((ROUND(TRUNC(('TRI-2'!AZ31  ),2),0))&lt;=1,"E-","")))))))))))</f>
        <v>A+</v>
      </c>
      <c r="BA31" s="51" t="str">
        <f>IF(OR('TRI-2'!BA31 ="",'TRI-2'!BA31&lt;0,'TRI-2'!BA31  &gt;10),"",IF((ROUND(TRUNC(('TRI-2'!BA31  ),2),0))=10,"A+",IF((ROUND(TRUNC(('TRI-2'!BA31  ),2),0))=9,"A-",IF((ROUND(TRUNC(('TRI-2'!BA31   ),2),0))=8,"B+",IF((ROUND(TRUNC(('TRI-2'!BA31 ),2),0))=7,"B-",IF((ROUND(TRUNC(('TRI-2'!BA31  ),2),0))=6,"C+",IF((ROUND(TRUNC(('TRI-2'!BA31  ),2),0))=5,"C-",IF((ROUND(TRUNC(('TRI-2'!BA31  ),2),0))=4,"D+",IF((ROUND(TRUNC(('TRI-2'!BA31 ),2),0))=3,"D-",IF((ROUND(TRUNC(('TRI-2'!BA31 ),2),0))=2,"E+",IF((ROUND(TRUNC(('TRI-2'!BA31  ),2),0))&lt;=1,"E-","")))))))))))</f>
        <v>A+</v>
      </c>
      <c r="BB31" s="51" t="str">
        <f>IF(OR('TRI-2'!BB31 ="",'TRI-2'!BB31&lt;0,'TRI-2'!BB31  &gt;10),"",IF((ROUND(TRUNC(('TRI-2'!BB31  ),2),0))=10,"A+",IF((ROUND(TRUNC(('TRI-2'!BB31  ),2),0))=9,"A-",IF((ROUND(TRUNC(('TRI-2'!BB31   ),2),0))=8,"B+",IF((ROUND(TRUNC(('TRI-2'!BB31 ),2),0))=7,"B-",IF((ROUND(TRUNC(('TRI-2'!BB31  ),2),0))=6,"C+",IF((ROUND(TRUNC(('TRI-2'!BB31  ),2),0))=5,"C-",IF((ROUND(TRUNC(('TRI-2'!BB31  ),2),0))=4,"D+",IF((ROUND(TRUNC(('TRI-2'!BB31 ),2),0))=3,"D-",IF((ROUND(TRUNC(('TRI-2'!BB31 ),2),0))=2,"E+",IF((ROUND(TRUNC(('TRI-2'!BB31  ),2),0))&lt;=1,"E-","")))))))))))</f>
        <v>A+</v>
      </c>
      <c r="BC31" s="51" t="str">
        <f>IF(OR('TRI-2'!BC31 ="",'TRI-2'!BC31&lt;0,'TRI-2'!BC31  &gt;10),"",IF((ROUND(TRUNC(('TRI-2'!BC31  ),2),0))=10,"A+",IF((ROUND(TRUNC(('TRI-2'!BC31  ),2),0))=9,"A-",IF((ROUND(TRUNC(('TRI-2'!BC31   ),2),0))=8,"B+",IF((ROUND(TRUNC(('TRI-2'!BC31 ),2),0))=7,"B-",IF((ROUND(TRUNC(('TRI-2'!BC31  ),2),0))=6,"C+",IF((ROUND(TRUNC(('TRI-2'!BC31  ),2),0))=5,"C-",IF((ROUND(TRUNC(('TRI-2'!BC31  ),2),0))=4,"D+",IF((ROUND(TRUNC(('TRI-2'!BC31 ),2),0))=3,"D-",IF((ROUND(TRUNC(('TRI-2'!BC31 ),2),0))=2,"E+",IF((ROUND(TRUNC(('TRI-2'!BC31  ),2),0))&lt;=1,"E-","")))))))))))</f>
        <v>A+</v>
      </c>
      <c r="BD31" s="51" t="str">
        <f>IF(OR('TRI-2'!BD31 ="",'TRI-2'!BD31&lt;0,'TRI-2'!BD31  &gt;10),"",IF((ROUND(TRUNC(('TRI-2'!BD31  ),2),0))=10,"A+",IF((ROUND(TRUNC(('TRI-2'!BD31  ),2),0))=9,"A-",IF((ROUND(TRUNC(('TRI-2'!BD31   ),2),0))=8,"B+",IF((ROUND(TRUNC(('TRI-2'!BD31 ),2),0))=7,"B-",IF((ROUND(TRUNC(('TRI-2'!BD31  ),2),0))=6,"C+",IF((ROUND(TRUNC(('TRI-2'!BD31  ),2),0))=5,"C-",IF((ROUND(TRUNC(('TRI-2'!BD31  ),2),0))=4,"D+",IF((ROUND(TRUNC(('TRI-2'!BD31 ),2),0))=3,"D-",IF((ROUND(TRUNC(('TRI-2'!BD31 ),2),0))=2,"E+",IF((ROUND(TRUNC(('TRI-2'!BD31  ),2),0))&lt;=1,"E-","")))))))))))</f>
        <v>A+</v>
      </c>
      <c r="BE31" s="51" t="str">
        <f>IF(OR('TRI-2'!BE31 ="",'TRI-2'!BE31&lt;0,'TRI-2'!BE31  &gt;10),"",IF((ROUND(TRUNC(('TRI-2'!BE31  ),2),0))=10,"A+",IF((ROUND(TRUNC(('TRI-2'!BE31  ),2),0))=9,"A-",IF((ROUND(TRUNC(('TRI-2'!BE31   ),2),0))=8,"B+",IF((ROUND(TRUNC(('TRI-2'!BE31 ),2),0))=7,"B-",IF((ROUND(TRUNC(('TRI-2'!BE31  ),2),0))=6,"C+",IF((ROUND(TRUNC(('TRI-2'!BE31  ),2),0))=5,"C-",IF((ROUND(TRUNC(('TRI-2'!BE31  ),2),0))=4,"D+",IF((ROUND(TRUNC(('TRI-2'!BE31 ),2),0))=3,"D-",IF((ROUND(TRUNC(('TRI-2'!BE31 ),2),0))=2,"E+",IF((ROUND(TRUNC(('TRI-2'!BE31  ),2),0))&lt;=1,"E-","")))))))))))</f>
        <v>A+</v>
      </c>
      <c r="BF31" s="51" t="str">
        <f>IF(OR('TRI-2'!BF31 ="",'TRI-2'!BF31&lt;0,'TRI-2'!BF31  &gt;10),"",IF((ROUND(TRUNC(('TRI-2'!BF31  ),2),0))=10,"A+",IF((ROUND(TRUNC(('TRI-2'!BF31  ),2),0))=9,"A-",IF((ROUND(TRUNC(('TRI-2'!BF31   ),2),0))=8,"B+",IF((ROUND(TRUNC(('TRI-2'!BF31 ),2),0))=7,"B-",IF((ROUND(TRUNC(('TRI-2'!BF31  ),2),0))=6,"C+",IF((ROUND(TRUNC(('TRI-2'!BF31  ),2),0))=5,"C-",IF((ROUND(TRUNC(('TRI-2'!BF31  ),2),0))=4,"D+",IF((ROUND(TRUNC(('TRI-2'!BF31 ),2),0))=3,"D-",IF((ROUND(TRUNC(('TRI-2'!BF31 ),2),0))=2,"E+",IF((ROUND(TRUNC(('TRI-2'!BF31  ),2),0))&lt;=1,"E-","")))))))))))</f>
        <v>A+</v>
      </c>
      <c r="BG31" s="51" t="str">
        <f>IF(OR('TRI-2'!BG31 ="",'TRI-2'!BG31&lt;0,'TRI-2'!BG31  &gt;10),"",IF((ROUND(TRUNC(('TRI-2'!BG31  ),2),0))=10,"A+",IF((ROUND(TRUNC(('TRI-2'!BG31  ),2),0))=9,"A-",IF((ROUND(TRUNC(('TRI-2'!BG31   ),2),0))=8,"B+",IF((ROUND(TRUNC(('TRI-2'!BG31 ),2),0))=7,"B-",IF((ROUND(TRUNC(('TRI-2'!BG31  ),2),0))=6,"C+",IF((ROUND(TRUNC(('TRI-2'!BG31  ),2),0))=5,"C-",IF((ROUND(TRUNC(('TRI-2'!BG31  ),2),0))=4,"D+",IF((ROUND(TRUNC(('TRI-2'!BG31 ),2),0))=3,"D-",IF((ROUND(TRUNC(('TRI-2'!BG31 ),2),0))=2,"E+",IF((ROUND(TRUNC(('TRI-2'!BG31  ),2),0))&lt;=1,"E-","")))))))))))</f>
        <v>A+</v>
      </c>
      <c r="BH31" s="51" t="str">
        <f>IF(OR('TRI-2'!BH31 ="",'TRI-2'!BH31&lt;0,'TRI-2'!BH31  &gt;10),"",IF((ROUND(TRUNC(('TRI-2'!BH31  ),2),0))=10,"A+",IF((ROUND(TRUNC(('TRI-2'!BH31  ),2),0))=9,"A-",IF((ROUND(TRUNC(('TRI-2'!BH31   ),2),0))=8,"B+",IF((ROUND(TRUNC(('TRI-2'!BH31 ),2),0))=7,"B-",IF((ROUND(TRUNC(('TRI-2'!BH31  ),2),0))=6,"C+",IF((ROUND(TRUNC(('TRI-2'!BH31  ),2),0))=5,"C-",IF((ROUND(TRUNC(('TRI-2'!BH31  ),2),0))=4,"D+",IF((ROUND(TRUNC(('TRI-2'!BH31 ),2),0))=3,"D-",IF((ROUND(TRUNC(('TRI-2'!BH31 ),2),0))=2,"E+",IF((ROUND(TRUNC(('TRI-2'!BH31  ),2),0))&lt;=1,"E-","")))))))))))</f>
        <v>A+</v>
      </c>
      <c r="BI31" s="51" t="str">
        <f>IF(OR('TRI-2'!BI31 ="",'TRI-2'!BI31&lt;0,'TRI-2'!BI31  &gt;10),"",IF((ROUND(TRUNC(('TRI-2'!BI31  ),2),0))=10,"A+",IF((ROUND(TRUNC(('TRI-2'!BI31  ),2),0))=9,"A-",IF((ROUND(TRUNC(('TRI-2'!BI31   ),2),0))=8,"B+",IF((ROUND(TRUNC(('TRI-2'!BI31 ),2),0))=7,"B-",IF((ROUND(TRUNC(('TRI-2'!BI31  ),2),0))=6,"C+",IF((ROUND(TRUNC(('TRI-2'!BI31  ),2),0))=5,"C-",IF((ROUND(TRUNC(('TRI-2'!BI31  ),2),0))=4,"D+",IF((ROUND(TRUNC(('TRI-2'!BI31 ),2),0))=3,"D-",IF((ROUND(TRUNC(('TRI-2'!BI31 ),2),0))=2,"E+",IF((ROUND(TRUNC(('TRI-2'!BI31  ),2),0))&lt;=1,"E-","")))))))))))</f>
        <v>A+</v>
      </c>
      <c r="BJ31" s="51" t="str">
        <f>IF(OR('TRI-2'!BJ31 ="",'TRI-2'!BJ31&lt;0,'TRI-2'!BJ31  &gt;10),"",IF((ROUND(TRUNC(('TRI-2'!BJ31  ),2),0))=10,"A+",IF((ROUND(TRUNC(('TRI-2'!BJ31  ),2),0))=9,"A-",IF((ROUND(TRUNC(('TRI-2'!BJ31   ),2),0))=8,"B+",IF((ROUND(TRUNC(('TRI-2'!BJ31 ),2),0))=7,"B-",IF((ROUND(TRUNC(('TRI-2'!BJ31  ),2),0))=6,"C+",IF((ROUND(TRUNC(('TRI-2'!BJ31  ),2),0))=5,"C-",IF((ROUND(TRUNC(('TRI-2'!BJ31  ),2),0))=4,"D+",IF((ROUND(TRUNC(('TRI-2'!BJ31 ),2),0))=3,"D-",IF((ROUND(TRUNC(('TRI-2'!BJ31 ),2),0))=2,"E+",IF((ROUND(TRUNC(('TRI-2'!BJ31  ),2),0))&lt;=1,"E-","")))))))))))</f>
        <v>A+</v>
      </c>
      <c r="BK31" s="51" t="str">
        <f>IF(OR('TRI-2'!BK31 ="",'TRI-2'!BK31&lt;0,'TRI-2'!BK31  &gt;10),"",IF((ROUND(TRUNC(('TRI-2'!BK31  ),2),0))=10,"A+",IF((ROUND(TRUNC(('TRI-2'!BK31  ),2),0))=9,"A-",IF((ROUND(TRUNC(('TRI-2'!BK31   ),2),0))=8,"B+",IF((ROUND(TRUNC(('TRI-2'!BK31 ),2),0))=7,"B-",IF((ROUND(TRUNC(('TRI-2'!BK31  ),2),0))=6,"C+",IF((ROUND(TRUNC(('TRI-2'!BK31  ),2),0))=5,"C-",IF((ROUND(TRUNC(('TRI-2'!BK31  ),2),0))=4,"D+",IF((ROUND(TRUNC(('TRI-2'!BK31 ),2),0))=3,"D-",IF((ROUND(TRUNC(('TRI-2'!BK31 ),2),0))=2,"E+",IF((ROUND(TRUNC(('TRI-2'!BK31  ),2),0))&lt;=1,"E-","")))))))))))</f>
        <v>B+</v>
      </c>
      <c r="BL31" s="51" t="str">
        <f>IF(OR('TRI-2'!BL31 ="",'TRI-2'!BL31&lt;0,'TRI-2'!BL31  &gt;10),"",IF((ROUND(TRUNC(('TRI-2'!BL31  ),2),0))=10,"A+",IF((ROUND(TRUNC(('TRI-2'!BL31  ),2),0))=9,"A-",IF((ROUND(TRUNC(('TRI-2'!BL31   ),2),0))=8,"B+",IF((ROUND(TRUNC(('TRI-2'!BL31 ),2),0))=7,"B-",IF((ROUND(TRUNC(('TRI-2'!BL31  ),2),0))=6,"C+",IF((ROUND(TRUNC(('TRI-2'!BL31  ),2),0))=5,"C-",IF((ROUND(TRUNC(('TRI-2'!BL31  ),2),0))=4,"D+",IF((ROUND(TRUNC(('TRI-2'!BL31 ),2),0))=3,"D-",IF((ROUND(TRUNC(('TRI-2'!BL31 ),2),0))=2,"E+",IF((ROUND(TRUNC(('TRI-2'!BL31  ),2),0))&lt;=1,"E-","")))))))))))</f>
        <v>B+</v>
      </c>
      <c r="BM31" s="51" t="str">
        <f>IF(OR('TRI-2'!BM31 ="",'TRI-2'!BM31&lt;0,'TRI-2'!BM31  &gt;10),"",IF((ROUND(TRUNC(('TRI-2'!BM31  ),2),0))=10,"A+",IF((ROUND(TRUNC(('TRI-2'!BM31  ),2),0))=9,"A-",IF((ROUND(TRUNC(('TRI-2'!BM31   ),2),0))=8,"B+",IF((ROUND(TRUNC(('TRI-2'!BM31 ),2),0))=7,"B-",IF((ROUND(TRUNC(('TRI-2'!BM31  ),2),0))=6,"C+",IF((ROUND(TRUNC(('TRI-2'!BM31  ),2),0))=5,"C-",IF((ROUND(TRUNC(('TRI-2'!BM31  ),2),0))=4,"D+",IF((ROUND(TRUNC(('TRI-2'!BM31 ),2),0))=3,"D-",IF((ROUND(TRUNC(('TRI-2'!BM31 ),2),0))=2,"E+",IF((ROUND(TRUNC(('TRI-2'!BM31  ),2),0))&lt;=1,"E-","")))))))))))</f>
        <v>B+</v>
      </c>
      <c r="BN31" s="51" t="str">
        <f>IF(OR('TRI-2'!BN31 ="",'TRI-2'!BN31&lt;0,'TRI-2'!BN31  &gt;10),"",IF((ROUND(TRUNC(('TRI-2'!BN31  ),2),0))=10,"A+",IF((ROUND(TRUNC(('TRI-2'!BN31  ),2),0))=9,"A-",IF((ROUND(TRUNC(('TRI-2'!BN31   ),2),0))=8,"B+",IF((ROUND(TRUNC(('TRI-2'!BN31 ),2),0))=7,"B-",IF((ROUND(TRUNC(('TRI-2'!BN31  ),2),0))=6,"C+",IF((ROUND(TRUNC(('TRI-2'!BN31  ),2),0))=5,"C-",IF((ROUND(TRUNC(('TRI-2'!BN31  ),2),0))=4,"D+",IF((ROUND(TRUNC(('TRI-2'!BN31 ),2),0))=3,"D-",IF((ROUND(TRUNC(('TRI-2'!BN31 ),2),0))=2,"E+",IF((ROUND(TRUNC(('TRI-2'!BN31  ),2),0))&lt;=1,"E-","")))))))))))</f>
        <v>B+</v>
      </c>
      <c r="BO31" s="51" t="str">
        <f>IF(OR('TRI-2'!BO31 ="",'TRI-2'!BO31&lt;0,'TRI-2'!BO31  &gt;10),"",IF((ROUND(TRUNC(('TRI-2'!BO31  ),2),0))=10,"A+",IF((ROUND(TRUNC(('TRI-2'!BO31  ),2),0))=9,"A-",IF((ROUND(TRUNC(('TRI-2'!BO31   ),2),0))=8,"B+",IF((ROUND(TRUNC(('TRI-2'!BO31 ),2),0))=7,"B-",IF((ROUND(TRUNC(('TRI-2'!BO31  ),2),0))=6,"C+",IF((ROUND(TRUNC(('TRI-2'!BO31  ),2),0))=5,"C-",IF((ROUND(TRUNC(('TRI-2'!BO31  ),2),0))=4,"D+",IF((ROUND(TRUNC(('TRI-2'!BO31 ),2),0))=3,"D-",IF((ROUND(TRUNC(('TRI-2'!BO31 ),2),0))=2,"E+",IF((ROUND(TRUNC(('TRI-2'!BO31  ),2),0))&lt;=1,"E-","")))))))))))</f>
        <v>B+</v>
      </c>
      <c r="BP31" s="51" t="str">
        <f>IF(OR('TRI-2'!BP31 ="",'TRI-2'!BP31&lt;0,'TRI-2'!BP31  &gt;10),"",IF((ROUND(TRUNC(('TRI-2'!BP31  ),2),0))=10,"A+",IF((ROUND(TRUNC(('TRI-2'!BP31  ),2),0))=9,"A-",IF((ROUND(TRUNC(('TRI-2'!BP31   ),2),0))=8,"B+",IF((ROUND(TRUNC(('TRI-2'!BP31 ),2),0))=7,"B-",IF((ROUND(TRUNC(('TRI-2'!BP31  ),2),0))=6,"C+",IF((ROUND(TRUNC(('TRI-2'!BP31  ),2),0))=5,"C-",IF((ROUND(TRUNC(('TRI-2'!BP31  ),2),0))=4,"D+",IF((ROUND(TRUNC(('TRI-2'!BP31 ),2),0))=3,"D-",IF((ROUND(TRUNC(('TRI-2'!BP31 ),2),0))=2,"E+",IF((ROUND(TRUNC(('TRI-2'!BP31  ),2),0))&lt;=1,"E-","")))))))))))</f>
        <v>B+</v>
      </c>
      <c r="BQ31" s="51" t="str">
        <f>IF(OR('TRI-2'!BQ31 ="",'TRI-2'!BQ31&lt;0,'TRI-2'!BQ31  &gt;10),"",IF((ROUND(TRUNC(('TRI-2'!BQ31  ),2),0))=10,"A+",IF((ROUND(TRUNC(('TRI-2'!BQ31  ),2),0))=9,"A-",IF((ROUND(TRUNC(('TRI-2'!BQ31   ),2),0))=8,"B+",IF((ROUND(TRUNC(('TRI-2'!BQ31 ),2),0))=7,"B-",IF((ROUND(TRUNC(('TRI-2'!BQ31  ),2),0))=6,"C+",IF((ROUND(TRUNC(('TRI-2'!BQ31  ),2),0))=5,"C-",IF((ROUND(TRUNC(('TRI-2'!BQ31  ),2),0))=4,"D+",IF((ROUND(TRUNC(('TRI-2'!BQ31 ),2),0))=3,"D-",IF((ROUND(TRUNC(('TRI-2'!BQ31 ),2),0))=2,"E+",IF((ROUND(TRUNC(('TRI-2'!BQ31  ),2),0))&lt;=1,"E-","")))))))))))</f>
        <v>B+</v>
      </c>
      <c r="BR31" s="51" t="str">
        <f>IF(OR('TRI-2'!BR31 ="",'TRI-2'!BR31&lt;0,'TRI-2'!BR31  &gt;10),"",IF((ROUND(TRUNC(('TRI-2'!BR31  ),2),0))=10,"A+",IF((ROUND(TRUNC(('TRI-2'!BR31  ),2),0))=9,"A-",IF((ROUND(TRUNC(('TRI-2'!BR31   ),2),0))=8,"B+",IF((ROUND(TRUNC(('TRI-2'!BR31 ),2),0))=7,"B-",IF((ROUND(TRUNC(('TRI-2'!BR31  ),2),0))=6,"C+",IF((ROUND(TRUNC(('TRI-2'!BR31  ),2),0))=5,"C-",IF((ROUND(TRUNC(('TRI-2'!BR31  ),2),0))=4,"D+",IF((ROUND(TRUNC(('TRI-2'!BR31 ),2),0))=3,"D-",IF((ROUND(TRUNC(('TRI-2'!BR31 ),2),0))=2,"E+",IF((ROUND(TRUNC(('TRI-2'!BR31  ),2),0))&lt;=1,"E-","")))))))))))</f>
        <v>B+</v>
      </c>
      <c r="BS31" s="51" t="str">
        <f>IF(OR('TRI-2'!BS31 ="",'TRI-2'!BS31&lt;0,'TRI-2'!BS31  &gt;10),"",IF((ROUND(TRUNC(('TRI-2'!BS31  ),2),0))=10,"A+",IF((ROUND(TRUNC(('TRI-2'!BS31  ),2),0))=9,"A-",IF((ROUND(TRUNC(('TRI-2'!BS31   ),2),0))=8,"B+",IF((ROUND(TRUNC(('TRI-2'!BS31 ),2),0))=7,"B-",IF((ROUND(TRUNC(('TRI-2'!BS31  ),2),0))=6,"C+",IF((ROUND(TRUNC(('TRI-2'!BS31  ),2),0))=5,"C-",IF((ROUND(TRUNC(('TRI-2'!BS31  ),2),0))=4,"D+",IF((ROUND(TRUNC(('TRI-2'!BS31 ),2),0))=3,"D-",IF((ROUND(TRUNC(('TRI-2'!BS31 ),2),0))=2,"E+",IF((ROUND(TRUNC(('TRI-2'!BS31  ),2),0))&lt;=1,"E-","")))))))))))</f>
        <v>B+</v>
      </c>
      <c r="BT31" s="51" t="str">
        <f>IF(OR('TRI-2'!BT31 ="",'TRI-2'!BT31&lt;0,'TRI-2'!BT31  &gt;10),"",IF((ROUND(TRUNC(('TRI-2'!BT31  ),2),0))=10,"A+",IF((ROUND(TRUNC(('TRI-2'!BT31  ),2),0))=9,"A-",IF((ROUND(TRUNC(('TRI-2'!BT31   ),2),0))=8,"B+",IF((ROUND(TRUNC(('TRI-2'!BT31 ),2),0))=7,"B-",IF((ROUND(TRUNC(('TRI-2'!BT31  ),2),0))=6,"C+",IF((ROUND(TRUNC(('TRI-2'!BT31  ),2),0))=5,"C-",IF((ROUND(TRUNC(('TRI-2'!BT31  ),2),0))=4,"D+",IF((ROUND(TRUNC(('TRI-2'!BT31 ),2),0))=3,"D-",IF((ROUND(TRUNC(('TRI-2'!BT31 ),2),0))=2,"E+",IF((ROUND(TRUNC(('TRI-2'!BT31  ),2),0))&lt;=1,"E-","")))))))))))</f>
        <v>B+</v>
      </c>
      <c r="BU31" s="51" t="str">
        <f>IF(OR('TRI-2'!BU31 ="",'TRI-2'!BU31&lt;0,'TRI-2'!BU31  &gt;10),"",IF((ROUND(TRUNC(('TRI-2'!BU31  ),2),0))=10,"A+",IF((ROUND(TRUNC(('TRI-2'!BU31  ),2),0))=9,"A-",IF((ROUND(TRUNC(('TRI-2'!BU31   ),2),0))=8,"B+",IF((ROUND(TRUNC(('TRI-2'!BU31 ),2),0))=7,"B-",IF((ROUND(TRUNC(('TRI-2'!BU31  ),2),0))=6,"C+",IF((ROUND(TRUNC(('TRI-2'!BU31  ),2),0))=5,"C-",IF((ROUND(TRUNC(('TRI-2'!BU31  ),2),0))=4,"D+",IF((ROUND(TRUNC(('TRI-2'!BU31 ),2),0))=3,"D-",IF((ROUND(TRUNC(('TRI-2'!BU31 ),2),0))=2,"E+",IF((ROUND(TRUNC(('TRI-2'!BU31  ),2),0))&lt;=1,"E-","")))))))))))</f>
        <v>B+</v>
      </c>
      <c r="BV31" s="51" t="str">
        <f>IF(OR('TRI-2'!BV31 ="",'TRI-2'!BV31&lt;0,'TRI-2'!BV31  &gt;10),"",IF((ROUND(TRUNC(('TRI-2'!BV31  ),2),0))=10,"A+",IF((ROUND(TRUNC(('TRI-2'!BV31  ),2),0))=9,"A-",IF((ROUND(TRUNC(('TRI-2'!BV31   ),2),0))=8,"B+",IF((ROUND(TRUNC(('TRI-2'!BV31 ),2),0))=7,"B-",IF((ROUND(TRUNC(('TRI-2'!BV31  ),2),0))=6,"C+",IF((ROUND(TRUNC(('TRI-2'!BV31  ),2),0))=5,"C-",IF((ROUND(TRUNC(('TRI-2'!BV31  ),2),0))=4,"D+",IF((ROUND(TRUNC(('TRI-2'!BV31 ),2),0))=3,"D-",IF((ROUND(TRUNC(('TRI-2'!BV31 ),2),0))=2,"E+",IF((ROUND(TRUNC(('TRI-2'!BV31  ),2),0))&lt;=1,"E-","")))))))))))</f>
        <v>B+</v>
      </c>
      <c r="BW31" s="51" t="str">
        <f>IF(OR('TRI-2'!BW31 ="",'TRI-2'!BW31&lt;0,'TRI-2'!BW31  &gt;10),"",IF((ROUND(TRUNC(('TRI-2'!BW31  ),2),0))=10,"A+",IF((ROUND(TRUNC(('TRI-2'!BW31  ),2),0))=9,"A-",IF((ROUND(TRUNC(('TRI-2'!BW31   ),2),0))=8,"B+",IF((ROUND(TRUNC(('TRI-2'!BW31 ),2),0))=7,"B-",IF((ROUND(TRUNC(('TRI-2'!BW31  ),2),0))=6,"C+",IF((ROUND(TRUNC(('TRI-2'!BW31  ),2),0))=5,"C-",IF((ROUND(TRUNC(('TRI-2'!BW31  ),2),0))=4,"D+",IF((ROUND(TRUNC(('TRI-2'!BW31 ),2),0))=3,"D-",IF((ROUND(TRUNC(('TRI-2'!BW31 ),2),0))=2,"E+",IF((ROUND(TRUNC(('TRI-2'!BW31  ),2),0))&lt;=1,"E-","")))))))))))</f>
        <v>B+</v>
      </c>
      <c r="BX31" s="51" t="str">
        <f>IF(OR('TRI-2'!BX31 ="",'TRI-2'!BX31&lt;0,'TRI-2'!BX31  &gt;10),"",IF((ROUND(TRUNC(('TRI-2'!BX31  ),2),0))=10,"A+",IF((ROUND(TRUNC(('TRI-2'!BX31  ),2),0))=9,"A-",IF((ROUND(TRUNC(('TRI-2'!BX31   ),2),0))=8,"B+",IF((ROUND(TRUNC(('TRI-2'!BX31 ),2),0))=7,"B-",IF((ROUND(TRUNC(('TRI-2'!BX31  ),2),0))=6,"C+",IF((ROUND(TRUNC(('TRI-2'!BX31  ),2),0))=5,"C-",IF((ROUND(TRUNC(('TRI-2'!BX31  ),2),0))=4,"D+",IF((ROUND(TRUNC(('TRI-2'!BX31 ),2),0))=3,"D-",IF((ROUND(TRUNC(('TRI-2'!BX31 ),2),0))=2,"E+",IF((ROUND(TRUNC(('TRI-2'!BX31  ),2),0))&lt;=1,"E-","")))))))))))</f>
        <v>B+</v>
      </c>
      <c r="BY31" s="51" t="str">
        <f>IF(OR('TRI-2'!BY31 ="",'TRI-2'!BY31&lt;0,'TRI-2'!BY31  &gt;10),"",IF((ROUND(TRUNC(('TRI-2'!BY31  ),2),0))=10,"A+",IF((ROUND(TRUNC(('TRI-2'!BY31  ),2),0))=9,"A-",IF((ROUND(TRUNC(('TRI-2'!BY31   ),2),0))=8,"B+",IF((ROUND(TRUNC(('TRI-2'!BY31 ),2),0))=7,"B-",IF((ROUND(TRUNC(('TRI-2'!BY31  ),2),0))=6,"C+",IF((ROUND(TRUNC(('TRI-2'!BY31  ),2),0))=5,"C-",IF((ROUND(TRUNC(('TRI-2'!BY31  ),2),0))=4,"D+",IF((ROUND(TRUNC(('TRI-2'!BY31 ),2),0))=3,"D-",IF((ROUND(TRUNC(('TRI-2'!BY31 ),2),0))=2,"E+",IF((ROUND(TRUNC(('TRI-2'!BY31  ),2),0))&lt;=1,"E-","")))))))))))</f>
        <v>B+</v>
      </c>
      <c r="BZ31" s="51" t="str">
        <f>IF(OR('TRI-2'!BZ31 ="",'TRI-2'!BZ31&lt;0,'TRI-2'!BZ31  &gt;10),"",IF((ROUND(TRUNC(('TRI-2'!BZ31  ),2),0))=10,"A+",IF((ROUND(TRUNC(('TRI-2'!BZ31  ),2),0))=9,"A-",IF((ROUND(TRUNC(('TRI-2'!BZ31   ),2),0))=8,"B+",IF((ROUND(TRUNC(('TRI-2'!BZ31 ),2),0))=7,"B-",IF((ROUND(TRUNC(('TRI-2'!BZ31  ),2),0))=6,"C+",IF((ROUND(TRUNC(('TRI-2'!BZ31  ),2),0))=5,"C-",IF((ROUND(TRUNC(('TRI-2'!BZ31  ),2),0))=4,"D+",IF((ROUND(TRUNC(('TRI-2'!BZ31 ),2),0))=3,"D-",IF((ROUND(TRUNC(('TRI-2'!BZ31 ),2),0))=2,"E+",IF((ROUND(TRUNC(('TRI-2'!BZ31  ),2),0))&lt;=1,"E-","")))))))))))</f>
        <v>B+</v>
      </c>
      <c r="CA31" s="51" t="str">
        <f>IF(OR('TRI-2'!CA31 ="",'TRI-2'!CA31&lt;0,'TRI-2'!CA31  &gt;10),"",IF((ROUND(TRUNC(('TRI-2'!CA31  ),2),0))=10,"A+",IF((ROUND(TRUNC(('TRI-2'!CA31  ),2),0))=9,"A-",IF((ROUND(TRUNC(('TRI-2'!CA31   ),2),0))=8,"B+",IF((ROUND(TRUNC(('TRI-2'!CA31 ),2),0))=7,"B-",IF((ROUND(TRUNC(('TRI-2'!CA31  ),2),0))=6,"C+",IF((ROUND(TRUNC(('TRI-2'!CA31  ),2),0))=5,"C-",IF((ROUND(TRUNC(('TRI-2'!CA31  ),2),0))=4,"D+",IF((ROUND(TRUNC(('TRI-2'!CA31 ),2),0))=3,"D-",IF((ROUND(TRUNC(('TRI-2'!CA31 ),2),0))=2,"E+",IF((ROUND(TRUNC(('TRI-2'!CA31  ),2),0))&lt;=1,"E-","")))))))))))</f>
        <v>B+</v>
      </c>
      <c r="CB31" s="51" t="str">
        <f>IF(OR('TRI-2'!CB31 ="",'TRI-2'!CB31&lt;0,'TRI-2'!CB31  &gt;10),"",IF((ROUND(TRUNC(('TRI-2'!CB31  ),2),0))=10,"A+",IF((ROUND(TRUNC(('TRI-2'!CB31  ),2),0))=9,"A-",IF((ROUND(TRUNC(('TRI-2'!CB31   ),2),0))=8,"B+",IF((ROUND(TRUNC(('TRI-2'!CB31 ),2),0))=7,"B-",IF((ROUND(TRUNC(('TRI-2'!CB31  ),2),0))=6,"C+",IF((ROUND(TRUNC(('TRI-2'!CB31  ),2),0))=5,"C-",IF((ROUND(TRUNC(('TRI-2'!CB31  ),2),0))=4,"D+",IF((ROUND(TRUNC(('TRI-2'!CB31 ),2),0))=3,"D-",IF((ROUND(TRUNC(('TRI-2'!CB31 ),2),0))=2,"E+",IF((ROUND(TRUNC(('TRI-2'!CB31  ),2),0))&lt;=1,"E-","")))))))))))</f>
        <v>B+</v>
      </c>
      <c r="CC31" s="51" t="str">
        <f>IF(OR('TRI-2'!CC31 ="",'TRI-2'!CC31&lt;0,'TRI-2'!CC31  &gt;10),"",IF((ROUND(TRUNC(('TRI-2'!CC31  ),2),0))=10,"A+",IF((ROUND(TRUNC(('TRI-2'!CC31  ),2),0))=9,"A-",IF((ROUND(TRUNC(('TRI-2'!CC31   ),2),0))=8,"B+",IF((ROUND(TRUNC(('TRI-2'!CC31 ),2),0))=7,"B-",IF((ROUND(TRUNC(('TRI-2'!CC31  ),2),0))=6,"C+",IF((ROUND(TRUNC(('TRI-2'!CC31  ),2),0))=5,"C-",IF((ROUND(TRUNC(('TRI-2'!CC31  ),2),0))=4,"D+",IF((ROUND(TRUNC(('TRI-2'!CC31 ),2),0))=3,"D-",IF((ROUND(TRUNC(('TRI-2'!CC31 ),2),0))=2,"E+",IF((ROUND(TRUNC(('TRI-2'!CC31  ),2),0))&lt;=1,"E-","")))))))))))</f>
        <v>B+</v>
      </c>
      <c r="CD31" s="51" t="str">
        <f>IF(OR('TRI-2'!CD31 ="",'TRI-2'!CD31&lt;0,'TRI-2'!CD31  &gt;10),"",IF((ROUND(TRUNC(('TRI-2'!CD31  ),2),0))=10,"A+",IF((ROUND(TRUNC(('TRI-2'!CD31  ),2),0))=9,"A-",IF((ROUND(TRUNC(('TRI-2'!CD31   ),2),0))=8,"B+",IF((ROUND(TRUNC(('TRI-2'!CD31 ),2),0))=7,"B-",IF((ROUND(TRUNC(('TRI-2'!CD31  ),2),0))=6,"C+",IF((ROUND(TRUNC(('TRI-2'!CD31  ),2),0))=5,"C-",IF((ROUND(TRUNC(('TRI-2'!CD31  ),2),0))=4,"D+",IF((ROUND(TRUNC(('TRI-2'!CD31 ),2),0))=3,"D-",IF((ROUND(TRUNC(('TRI-2'!CD31 ),2),0))=2,"E+",IF((ROUND(TRUNC(('TRI-2'!CD31  ),2),0))&lt;=1,"E-","")))))))))))</f>
        <v>B+</v>
      </c>
      <c r="CE31" s="51" t="str">
        <f>IF(OR('TRI-2'!CE31 ="",'TRI-2'!CE31&lt;0,'TRI-2'!CE31  &gt;10),"",IF((ROUND(TRUNC(('TRI-2'!CE31  ),2),0))=10,"A+",IF((ROUND(TRUNC(('TRI-2'!CE31  ),2),0))=9,"A-",IF((ROUND(TRUNC(('TRI-2'!CE31   ),2),0))=8,"B+",IF((ROUND(TRUNC(('TRI-2'!CE31 ),2),0))=7,"B-",IF((ROUND(TRUNC(('TRI-2'!CE31  ),2),0))=6,"C+",IF((ROUND(TRUNC(('TRI-2'!CE31  ),2),0))=5,"C-",IF((ROUND(TRUNC(('TRI-2'!CE31  ),2),0))=4,"D+",IF((ROUND(TRUNC(('TRI-2'!CE31 ),2),0))=3,"D-",IF((ROUND(TRUNC(('TRI-2'!CE31 ),2),0))=2,"E+",IF((ROUND(TRUNC(('TRI-2'!CE31  ),2),0))&lt;=1,"E-","")))))))))))</f>
        <v>B+</v>
      </c>
      <c r="CF31" s="51" t="str">
        <f>IF(OR('TRI-2'!CF31 ="",'TRI-2'!CF31&lt;0,'TRI-2'!CF31  &gt;10),"",IF((ROUND(TRUNC(('TRI-2'!CF31  ),2),0))=10,"A+",IF((ROUND(TRUNC(('TRI-2'!CF31  ),2),0))=9,"A-",IF((ROUND(TRUNC(('TRI-2'!CF31   ),2),0))=8,"B+",IF((ROUND(TRUNC(('TRI-2'!CF31 ),2),0))=7,"B-",IF((ROUND(TRUNC(('TRI-2'!CF31  ),2),0))=6,"C+",IF((ROUND(TRUNC(('TRI-2'!CF31  ),2),0))=5,"C-",IF((ROUND(TRUNC(('TRI-2'!CF31  ),2),0))=4,"D+",IF((ROUND(TRUNC(('TRI-2'!CF31 ),2),0))=3,"D-",IF((ROUND(TRUNC(('TRI-2'!CF31 ),2),0))=2,"E+",IF((ROUND(TRUNC(('TRI-2'!CF31  ),2),0))&lt;=1,"E-","")))))))))))</f>
        <v>B+</v>
      </c>
      <c r="CG31" s="51" t="str">
        <f>IF(OR('TRI-2'!CG31 ="",'TRI-2'!CG31&lt;0,'TRI-2'!CG31  &gt;10),"",IF((ROUND(TRUNC(('TRI-2'!CG31  ),2),0))=10,"A+",IF((ROUND(TRUNC(('TRI-2'!CG31  ),2),0))=9,"A-",IF((ROUND(TRUNC(('TRI-2'!CG31   ),2),0))=8,"B+",IF((ROUND(TRUNC(('TRI-2'!CG31 ),2),0))=7,"B-",IF((ROUND(TRUNC(('TRI-2'!CG31  ),2),0))=6,"C+",IF((ROUND(TRUNC(('TRI-2'!CG31  ),2),0))=5,"C-",IF((ROUND(TRUNC(('TRI-2'!CG31  ),2),0))=4,"D+",IF((ROUND(TRUNC(('TRI-2'!CG31 ),2),0))=3,"D-",IF((ROUND(TRUNC(('TRI-2'!CG31 ),2),0))=2,"E+",IF((ROUND(TRUNC(('TRI-2'!CG31  ),2),0))&lt;=1,"E-","")))))))))))</f>
        <v>B+</v>
      </c>
      <c r="CH31" s="51" t="str">
        <f>IF(OR('TRI-2'!CH31 ="",'TRI-2'!CH31&lt;0,'TRI-2'!CH31  &gt;10),"",IF((ROUND(TRUNC(('TRI-2'!CH31  ),2),0))=10,"A+",IF((ROUND(TRUNC(('TRI-2'!CH31  ),2),0))=9,"A-",IF((ROUND(TRUNC(('TRI-2'!CH31   ),2),0))=8,"B+",IF((ROUND(TRUNC(('TRI-2'!CH31 ),2),0))=7,"B-",IF((ROUND(TRUNC(('TRI-2'!CH31  ),2),0))=6,"C+",IF((ROUND(TRUNC(('TRI-2'!CH31  ),2),0))=5,"C-",IF((ROUND(TRUNC(('TRI-2'!CH31  ),2),0))=4,"D+",IF((ROUND(TRUNC(('TRI-2'!CH31 ),2),0))=3,"D-",IF((ROUND(TRUNC(('TRI-2'!CH31 ),2),0))=2,"E+",IF((ROUND(TRUNC(('TRI-2'!CH31  ),2),0))&lt;=1,"E-","")))))))))))</f>
        <v>B+</v>
      </c>
      <c r="CI31" s="51" t="str">
        <f>IF(OR('TRI-2'!CI31 ="",'TRI-2'!CI31&lt;0,'TRI-2'!CI31  &gt;10),"",IF((ROUND(TRUNC(('TRI-2'!CI31  ),2),0))=10,"A+",IF((ROUND(TRUNC(('TRI-2'!CI31  ),2),0))=9,"A-",IF((ROUND(TRUNC(('TRI-2'!CI31   ),2),0))=8,"B+",IF((ROUND(TRUNC(('TRI-2'!CI31 ),2),0))=7,"B-",IF((ROUND(TRUNC(('TRI-2'!CI31  ),2),0))=6,"C+",IF((ROUND(TRUNC(('TRI-2'!CI31  ),2),0))=5,"C-",IF((ROUND(TRUNC(('TRI-2'!CI31  ),2),0))=4,"D+",IF((ROUND(TRUNC(('TRI-2'!CI31 ),2),0))=3,"D-",IF((ROUND(TRUNC(('TRI-2'!CI31 ),2),0))=2,"E+",IF((ROUND(TRUNC(('TRI-2'!CI31  ),2),0))&lt;=1,"E-","")))))))))))</f>
        <v>B+</v>
      </c>
      <c r="CJ31" s="51" t="str">
        <f>IF(OR('TRI-2'!CJ31 ="",'TRI-2'!CJ31&lt;0,'TRI-2'!CJ31  &gt;10),"",IF((ROUND(TRUNC(('TRI-2'!CJ31  ),2),0))=10,"A+",IF((ROUND(TRUNC(('TRI-2'!CJ31  ),2),0))=9,"A-",IF((ROUND(TRUNC(('TRI-2'!CJ31   ),2),0))=8,"B+",IF((ROUND(TRUNC(('TRI-2'!CJ31 ),2),0))=7,"B-",IF((ROUND(TRUNC(('TRI-2'!CJ31  ),2),0))=6,"C+",IF((ROUND(TRUNC(('TRI-2'!CJ31  ),2),0))=5,"C-",IF((ROUND(TRUNC(('TRI-2'!CJ31  ),2),0))=4,"D+",IF((ROUND(TRUNC(('TRI-2'!CJ31 ),2),0))=3,"D-",IF((ROUND(TRUNC(('TRI-2'!CJ31 ),2),0))=2,"E+",IF((ROUND(TRUNC(('TRI-2'!CJ31  ),2),0))&lt;=1,"E-","")))))))))))</f>
        <v>B+</v>
      </c>
      <c r="CK31" s="51" t="str">
        <f>IF(OR('TRI-2'!CK31 ="",'TRI-2'!CK31&lt;0,'TRI-2'!CK31  &gt;10),"",IF((ROUND(TRUNC(('TRI-2'!CK31  ),2),0))=10,"A+",IF((ROUND(TRUNC(('TRI-2'!CK31  ),2),0))=9,"A-",IF((ROUND(TRUNC(('TRI-2'!CK31   ),2),0))=8,"B+",IF((ROUND(TRUNC(('TRI-2'!CK31 ),2),0))=7,"B-",IF((ROUND(TRUNC(('TRI-2'!CK31  ),2),0))=6,"C+",IF((ROUND(TRUNC(('TRI-2'!CK31  ),2),0))=5,"C-",IF((ROUND(TRUNC(('TRI-2'!CK31  ),2),0))=4,"D+",IF((ROUND(TRUNC(('TRI-2'!CK31 ),2),0))=3,"D-",IF((ROUND(TRUNC(('TRI-2'!CK31 ),2),0))=2,"E+",IF((ROUND(TRUNC(('TRI-2'!CK31  ),2),0))&lt;=1,"E-","")))))))))))</f>
        <v>B+</v>
      </c>
      <c r="CL31" s="51" t="str">
        <f>IF(OR('TRI-2'!CL31 ="",'TRI-2'!CL31&lt;0,'TRI-2'!CL31  &gt;10),"",IF((ROUND(TRUNC(('TRI-2'!CL31  ),2),0))=10,"A+",IF((ROUND(TRUNC(('TRI-2'!CL31  ),2),0))=9,"A-",IF((ROUND(TRUNC(('TRI-2'!CL31   ),2),0))=8,"B+",IF((ROUND(TRUNC(('TRI-2'!CL31 ),2),0))=7,"B-",IF((ROUND(TRUNC(('TRI-2'!CL31  ),2),0))=6,"C+",IF((ROUND(TRUNC(('TRI-2'!CL31  ),2),0))=5,"C-",IF((ROUND(TRUNC(('TRI-2'!CL31  ),2),0))=4,"D+",IF((ROUND(TRUNC(('TRI-2'!CL31 ),2),0))=3,"D-",IF((ROUND(TRUNC(('TRI-2'!CL31 ),2),0))=2,"E+",IF((ROUND(TRUNC(('TRI-2'!CL31  ),2),0))&lt;=1,"E-","")))))))))))</f>
        <v>B+</v>
      </c>
      <c r="CM31" s="51" t="str">
        <f>IF(OR('TRI-2'!CM31 ="",'TRI-2'!CM31&lt;0,'TRI-2'!CM31  &gt;10),"",IF((ROUND(TRUNC(('TRI-2'!CM31  ),2),0))=10,"A+",IF((ROUND(TRUNC(('TRI-2'!CM31  ),2),0))=9,"A-",IF((ROUND(TRUNC(('TRI-2'!CM31   ),2),0))=8,"B+",IF((ROUND(TRUNC(('TRI-2'!CM31 ),2),0))=7,"B-",IF((ROUND(TRUNC(('TRI-2'!CM31  ),2),0))=6,"C+",IF((ROUND(TRUNC(('TRI-2'!CM31  ),2),0))=5,"C-",IF((ROUND(TRUNC(('TRI-2'!CM31  ),2),0))=4,"D+",IF((ROUND(TRUNC(('TRI-2'!CM31 ),2),0))=3,"D-",IF((ROUND(TRUNC(('TRI-2'!CM31 ),2),0))=2,"E+",IF((ROUND(TRUNC(('TRI-2'!CM31  ),2),0))&lt;=1,"E-","")))))))))))</f>
        <v>B+</v>
      </c>
      <c r="CN31" s="51" t="str">
        <f>IF(OR('TRI-2'!CN31 ="",'TRI-2'!CN31&lt;0,'TRI-2'!CN31  &gt;10),"",IF((ROUND(TRUNC(('TRI-2'!CN31  ),2),0))=10,"A+",IF((ROUND(TRUNC(('TRI-2'!CN31  ),2),0))=9,"A-",IF((ROUND(TRUNC(('TRI-2'!CN31   ),2),0))=8,"B+",IF((ROUND(TRUNC(('TRI-2'!CN31 ),2),0))=7,"B-",IF((ROUND(TRUNC(('TRI-2'!CN31  ),2),0))=6,"C+",IF((ROUND(TRUNC(('TRI-2'!CN31  ),2),0))=5,"C-",IF((ROUND(TRUNC(('TRI-2'!CN31  ),2),0))=4,"D+",IF((ROUND(TRUNC(('TRI-2'!CN31 ),2),0))=3,"D-",IF((ROUND(TRUNC(('TRI-2'!CN31 ),2),0))=2,"E+",IF((ROUND(TRUNC(('TRI-2'!CN31  ),2),0))&lt;=1,"E-","")))))))))))</f>
        <v>B+</v>
      </c>
      <c r="CO31" s="51" t="str">
        <f>IF(OR('TRI-2'!CO31 ="",'TRI-2'!CO31&lt;0,'TRI-2'!CO31  &gt;10),"",IF((ROUND(TRUNC(('TRI-2'!CO31  ),2),0))=10,"A+",IF((ROUND(TRUNC(('TRI-2'!CO31  ),2),0))=9,"A-",IF((ROUND(TRUNC(('TRI-2'!CO31   ),2),0))=8,"B+",IF((ROUND(TRUNC(('TRI-2'!CO31 ),2),0))=7,"B-",IF((ROUND(TRUNC(('TRI-2'!CO31  ),2),0))=6,"C+",IF((ROUND(TRUNC(('TRI-2'!CO31  ),2),0))=5,"C-",IF((ROUND(TRUNC(('TRI-2'!CO31  ),2),0))=4,"D+",IF((ROUND(TRUNC(('TRI-2'!CO31 ),2),0))=3,"D-",IF((ROUND(TRUNC(('TRI-2'!CO31 ),2),0))=2,"E+",IF((ROUND(TRUNC(('TRI-2'!CO31  ),2),0))&lt;=1,"E-","")))))))))))</f>
        <v>B+</v>
      </c>
      <c r="CP31" s="51" t="str">
        <f>IF(OR('TRI-2'!CP31 ="",'TRI-2'!CP31&lt;0,'TRI-2'!CP31  &gt;10),"",IF((ROUND(TRUNC(('TRI-2'!CP31  ),2),0))=10,"A+",IF((ROUND(TRUNC(('TRI-2'!CP31  ),2),0))=9,"A-",IF((ROUND(TRUNC(('TRI-2'!CP31   ),2),0))=8,"B+",IF((ROUND(TRUNC(('TRI-2'!CP31 ),2),0))=7,"B-",IF((ROUND(TRUNC(('TRI-2'!CP31  ),2),0))=6,"C+",IF((ROUND(TRUNC(('TRI-2'!CP31  ),2),0))=5,"C-",IF((ROUND(TRUNC(('TRI-2'!CP31  ),2),0))=4,"D+",IF((ROUND(TRUNC(('TRI-2'!CP31 ),2),0))=3,"D-",IF((ROUND(TRUNC(('TRI-2'!CP31 ),2),0))=2,"E+",IF((ROUND(TRUNC(('TRI-2'!CP31  ),2),0))&lt;=1,"E-","")))))))))))</f>
        <v>B+</v>
      </c>
      <c r="CQ31" s="51" t="str">
        <f>IF(OR('TRI-2'!CQ31 ="",'TRI-2'!CQ31&lt;0,'TRI-2'!CQ31  &gt;10),"",IF((ROUND(TRUNC(('TRI-2'!CQ31  ),2),0))=10,"A+",IF((ROUND(TRUNC(('TRI-2'!CQ31  ),2),0))=9,"A-",IF((ROUND(TRUNC(('TRI-2'!CQ31   ),2),0))=8,"B+",IF((ROUND(TRUNC(('TRI-2'!CQ31 ),2),0))=7,"B-",IF((ROUND(TRUNC(('TRI-2'!CQ31  ),2),0))=6,"C+",IF((ROUND(TRUNC(('TRI-2'!CQ31  ),2),0))=5,"C-",IF((ROUND(TRUNC(('TRI-2'!CQ31  ),2),0))=4,"D+",IF((ROUND(TRUNC(('TRI-2'!CQ31 ),2),0))=3,"D-",IF((ROUND(TRUNC(('TRI-2'!CQ31 ),2),0))=2,"E+",IF((ROUND(TRUNC(('TRI-2'!CQ31  ),2),0))&lt;=1,"E-","")))))))))))</f>
        <v>B+</v>
      </c>
      <c r="CR31" s="51" t="str">
        <f>IF(OR('TRI-2'!CR31 ="",'TRI-2'!CR31&lt;0,'TRI-2'!CR31  &gt;10),"",IF((ROUND(TRUNC(('TRI-2'!CR31  ),2),0))=10,"A+",IF((ROUND(TRUNC(('TRI-2'!CR31  ),2),0))=9,"A-",IF((ROUND(TRUNC(('TRI-2'!CR31   ),2),0))=8,"B+",IF((ROUND(TRUNC(('TRI-2'!CR31 ),2),0))=7,"B-",IF((ROUND(TRUNC(('TRI-2'!CR31  ),2),0))=6,"C+",IF((ROUND(TRUNC(('TRI-2'!CR31  ),2),0))=5,"C-",IF((ROUND(TRUNC(('TRI-2'!CR31  ),2),0))=4,"D+",IF((ROUND(TRUNC(('TRI-2'!CR31 ),2),0))=3,"D-",IF((ROUND(TRUNC(('TRI-2'!CR31 ),2),0))=2,"E+",IF((ROUND(TRUNC(('TRI-2'!CR31  ),2),0))&lt;=1,"E-","")))))))))))</f>
        <v>B+</v>
      </c>
      <c r="CS31" s="51" t="str">
        <f>IF(OR('TRI-2'!CS31 ="",'TRI-2'!CS31&lt;0,'TRI-2'!CS31  &gt;10),"",IF((ROUND(TRUNC(('TRI-2'!CS31  ),2),0))=10,"A+",IF((ROUND(TRUNC(('TRI-2'!CS31  ),2),0))=9,"A-",IF((ROUND(TRUNC(('TRI-2'!CS31   ),2),0))=8,"B+",IF((ROUND(TRUNC(('TRI-2'!CS31 ),2),0))=7,"B-",IF((ROUND(TRUNC(('TRI-2'!CS31  ),2),0))=6,"C+",IF((ROUND(TRUNC(('TRI-2'!CS31  ),2),0))=5,"C-",IF((ROUND(TRUNC(('TRI-2'!CS31  ),2),0))=4,"D+",IF((ROUND(TRUNC(('TRI-2'!CS31 ),2),0))=3,"D-",IF((ROUND(TRUNC(('TRI-2'!CS31 ),2),0))=2,"E+",IF((ROUND(TRUNC(('TRI-2'!CS31  ),2),0))&lt;=1,"E-","")))))))))))</f>
        <v>B+</v>
      </c>
      <c r="CT31" s="51" t="str">
        <f>IF(OR('TRI-2'!CT31 ="",'TRI-2'!CT31&lt;0,'TRI-2'!CT31  &gt;10),"",IF((ROUND(TRUNC(('TRI-2'!CT31  ),2),0))=10,"A+",IF((ROUND(TRUNC(('TRI-2'!CT31  ),2),0))=9,"A-",IF((ROUND(TRUNC(('TRI-2'!CT31   ),2),0))=8,"B+",IF((ROUND(TRUNC(('TRI-2'!CT31 ),2),0))=7,"B-",IF((ROUND(TRUNC(('TRI-2'!CT31  ),2),0))=6,"C+",IF((ROUND(TRUNC(('TRI-2'!CT31  ),2),0))=5,"C-",IF((ROUND(TRUNC(('TRI-2'!CT31  ),2),0))=4,"D+",IF((ROUND(TRUNC(('TRI-2'!CT31 ),2),0))=3,"D-",IF((ROUND(TRUNC(('TRI-2'!CT31 ),2),0))=2,"E+",IF((ROUND(TRUNC(('TRI-2'!CT31  ),2),0))&lt;=1,"E-","")))))))))))</f>
        <v>B+</v>
      </c>
      <c r="CU31" s="51" t="str">
        <f>IF(OR('TRI-2'!CU31 ="",'TRI-2'!CU31&lt;0,'TRI-2'!CU31  &gt;10),"",IF((ROUND(TRUNC(('TRI-2'!CU31  ),2),0))=10,"A+",IF((ROUND(TRUNC(('TRI-2'!CU31  ),2),0))=9,"A-",IF((ROUND(TRUNC(('TRI-2'!CU31   ),2),0))=8,"B+",IF((ROUND(TRUNC(('TRI-2'!CU31 ),2),0))=7,"B-",IF((ROUND(TRUNC(('TRI-2'!CU31  ),2),0))=6,"C+",IF((ROUND(TRUNC(('TRI-2'!CU31  ),2),0))=5,"C-",IF((ROUND(TRUNC(('TRI-2'!CU31  ),2),0))=4,"D+",IF((ROUND(TRUNC(('TRI-2'!CU31 ),2),0))=3,"D-",IF((ROUND(TRUNC(('TRI-2'!CU31 ),2),0))=2,"E+",IF((ROUND(TRUNC(('TRI-2'!CU31  ),2),0))&lt;=1,"E-","")))))))))))</f>
        <v>B+</v>
      </c>
      <c r="CV31" s="51" t="str">
        <f>IF(OR('TRI-2'!CV31 ="",'TRI-2'!CV31&lt;0,'TRI-2'!CV31  &gt;10),"",IF((ROUND(TRUNC(('TRI-2'!CV31  ),2),0))=10,"A+",IF((ROUND(TRUNC(('TRI-2'!CV31  ),2),0))=9,"A-",IF((ROUND(TRUNC(('TRI-2'!CV31   ),2),0))=8,"B+",IF((ROUND(TRUNC(('TRI-2'!CV31 ),2),0))=7,"B-",IF((ROUND(TRUNC(('TRI-2'!CV31  ),2),0))=6,"C+",IF((ROUND(TRUNC(('TRI-2'!CV31  ),2),0))=5,"C-",IF((ROUND(TRUNC(('TRI-2'!CV31  ),2),0))=4,"D+",IF((ROUND(TRUNC(('TRI-2'!CV31 ),2),0))=3,"D-",IF((ROUND(TRUNC(('TRI-2'!CV31 ),2),0))=2,"E+",IF((ROUND(TRUNC(('TRI-2'!CV31  ),2),0))&lt;=1,"E-","")))))))))))</f>
        <v>B+</v>
      </c>
      <c r="CW31" s="51" t="str">
        <f>IF(OR('TRI-2'!CW31 ="",'TRI-2'!CW31&lt;0,'TRI-2'!CW31  &gt;10),"",IF((ROUND(TRUNC(('TRI-2'!CW31  ),2),0))=10,"A+",IF((ROUND(TRUNC(('TRI-2'!CW31  ),2),0))=9,"A-",IF((ROUND(TRUNC(('TRI-2'!CW31   ),2),0))=8,"B+",IF((ROUND(TRUNC(('TRI-2'!CW31 ),2),0))=7,"B-",IF((ROUND(TRUNC(('TRI-2'!CW31  ),2),0))=6,"C+",IF((ROUND(TRUNC(('TRI-2'!CW31  ),2),0))=5,"C-",IF((ROUND(TRUNC(('TRI-2'!CW31  ),2),0))=4,"D+",IF((ROUND(TRUNC(('TRI-2'!CW31 ),2),0))=3,"D-",IF((ROUND(TRUNC(('TRI-2'!CW31 ),2),0))=2,"E+",IF((ROUND(TRUNC(('TRI-2'!CW31  ),2),0))&lt;=1,"E-","")))))))))))</f>
        <v>B+</v>
      </c>
      <c r="CX31" s="51" t="str">
        <f>IF(OR('TRI-2'!CX31 ="",'TRI-2'!CX31&lt;0,'TRI-2'!CX31  &gt;10),"",IF((ROUND(TRUNC(('TRI-2'!CX31  ),2),0))=10,"A+",IF((ROUND(TRUNC(('TRI-2'!CX31  ),2),0))=9,"A-",IF((ROUND(TRUNC(('TRI-2'!CX31   ),2),0))=8,"B+",IF((ROUND(TRUNC(('TRI-2'!CX31 ),2),0))=7,"B-",IF((ROUND(TRUNC(('TRI-2'!CX31  ),2),0))=6,"C+",IF((ROUND(TRUNC(('TRI-2'!CX31  ),2),0))=5,"C-",IF((ROUND(TRUNC(('TRI-2'!CX31  ),2),0))=4,"D+",IF((ROUND(TRUNC(('TRI-2'!CX31 ),2),0))=3,"D-",IF((ROUND(TRUNC(('TRI-2'!CX31 ),2),0))=2,"E+",IF((ROUND(TRUNC(('TRI-2'!CX31  ),2),0))&lt;=1,"E-","")))))))))))</f>
        <v>B+</v>
      </c>
      <c r="CY31" s="51" t="str">
        <f>IF(OR('TRI-2'!CY31 ="",'TRI-2'!CY31&lt;0,'TRI-2'!CY31  &gt;10),"",IF((ROUND(TRUNC(('TRI-2'!CY31  ),2),0))=10,"A+",IF((ROUND(TRUNC(('TRI-2'!CY31  ),2),0))=9,"A-",IF((ROUND(TRUNC(('TRI-2'!CY31   ),2),0))=8,"B+",IF((ROUND(TRUNC(('TRI-2'!CY31 ),2),0))=7,"B-",IF((ROUND(TRUNC(('TRI-2'!CY31  ),2),0))=6,"C+",IF((ROUND(TRUNC(('TRI-2'!CY31  ),2),0))=5,"C-",IF((ROUND(TRUNC(('TRI-2'!CY31  ),2),0))=4,"D+",IF((ROUND(TRUNC(('TRI-2'!CY31 ),2),0))=3,"D-",IF((ROUND(TRUNC(('TRI-2'!CY31 ),2),0))=2,"E+",IF((ROUND(TRUNC(('TRI-2'!CY31  ),2),0))&lt;=1,"E-","")))))))))))</f>
        <v>B+</v>
      </c>
      <c r="CZ31" s="51" t="str">
        <f>IF(OR('TRI-2'!CZ31 ="",'TRI-2'!CZ31&lt;0,'TRI-2'!CZ31  &gt;10),"",IF((ROUND(TRUNC(('TRI-2'!CZ31  ),2),0))=10,"A+",IF((ROUND(TRUNC(('TRI-2'!CZ31  ),2),0))=9,"A-",IF((ROUND(TRUNC(('TRI-2'!CZ31   ),2),0))=8,"B+",IF((ROUND(TRUNC(('TRI-2'!CZ31 ),2),0))=7,"B-",IF((ROUND(TRUNC(('TRI-2'!CZ31  ),2),0))=6,"C+",IF((ROUND(TRUNC(('TRI-2'!CZ31  ),2),0))=5,"C-",IF((ROUND(TRUNC(('TRI-2'!CZ31  ),2),0))=4,"D+",IF((ROUND(TRUNC(('TRI-2'!CZ31 ),2),0))=3,"D-",IF((ROUND(TRUNC(('TRI-2'!CZ31 ),2),0))=2,"E+",IF((ROUND(TRUNC(('TRI-2'!CZ31  ),2),0))&lt;=1,"E-","")))))))))))</f>
        <v>B+</v>
      </c>
      <c r="DA31" s="51" t="str">
        <f>IF(OR('TRI-2'!DA31 ="",'TRI-2'!DA31&lt;0,'TRI-2'!DA31  &gt;10),"",IF((ROUND(TRUNC(('TRI-2'!DA31  ),2),0))=10,"A+",IF((ROUND(TRUNC(('TRI-2'!DA31  ),2),0))=9,"A-",IF((ROUND(TRUNC(('TRI-2'!DA31   ),2),0))=8,"B+",IF((ROUND(TRUNC(('TRI-2'!DA31 ),2),0))=7,"B-",IF((ROUND(TRUNC(('TRI-2'!DA31  ),2),0))=6,"C+",IF((ROUND(TRUNC(('TRI-2'!DA31  ),2),0))=5,"C-",IF((ROUND(TRUNC(('TRI-2'!DA31  ),2),0))=4,"D+",IF((ROUND(TRUNC(('TRI-2'!DA31 ),2),0))=3,"D-",IF((ROUND(TRUNC(('TRI-2'!DA31 ),2),0))=2,"E+",IF((ROUND(TRUNC(('TRI-2'!DA31  ),2),0))&lt;=1,"E-","")))))))))))</f>
        <v>B+</v>
      </c>
      <c r="DB31" s="51" t="str">
        <f>IF(OR('TRI-2'!DB31 ="",'TRI-2'!DB31&lt;0,'TRI-2'!DB31  &gt;10),"",IF((ROUND(TRUNC(('TRI-2'!DB31  ),2),0))=10,"A+",IF((ROUND(TRUNC(('TRI-2'!DB31  ),2),0))=9,"A-",IF((ROUND(TRUNC(('TRI-2'!DB31   ),2),0))=8,"B+",IF((ROUND(TRUNC(('TRI-2'!DB31 ),2),0))=7,"B-",IF((ROUND(TRUNC(('TRI-2'!DB31  ),2),0))=6,"C+",IF((ROUND(TRUNC(('TRI-2'!DB31  ),2),0))=5,"C-",IF((ROUND(TRUNC(('TRI-2'!DB31  ),2),0))=4,"D+",IF((ROUND(TRUNC(('TRI-2'!DB31 ),2),0))=3,"D-",IF((ROUND(TRUNC(('TRI-2'!DB31 ),2),0))=2,"E+",IF((ROUND(TRUNC(('TRI-2'!DB31  ),2),0))&lt;=1,"E-","")))))))))))</f>
        <v>B+</v>
      </c>
      <c r="DC31" s="51" t="str">
        <f>IF(OR('TRI-2'!DC31 ="",'TRI-2'!DC31&lt;0,'TRI-2'!DC31  &gt;10),"",IF((ROUND(TRUNC(('TRI-2'!DC31  ),2),0))=10,"A+",IF((ROUND(TRUNC(('TRI-2'!DC31  ),2),0))=9,"A-",IF((ROUND(TRUNC(('TRI-2'!DC31   ),2),0))=8,"B+",IF((ROUND(TRUNC(('TRI-2'!DC31 ),2),0))=7,"B-",IF((ROUND(TRUNC(('TRI-2'!DC31  ),2),0))=6,"C+",IF((ROUND(TRUNC(('TRI-2'!DC31  ),2),0))=5,"C-",IF((ROUND(TRUNC(('TRI-2'!DC31  ),2),0))=4,"D+",IF((ROUND(TRUNC(('TRI-2'!DC31 ),2),0))=3,"D-",IF((ROUND(TRUNC(('TRI-2'!DC31 ),2),0))=2,"E+",IF((ROUND(TRUNC(('TRI-2'!DC31  ),2),0))&lt;=1,"E-","")))))))))))</f>
        <v>B+</v>
      </c>
      <c r="DD31" s="51" t="str">
        <f>IF(OR('TRI-2'!DD31 ="",'TRI-2'!DD31&lt;0,'TRI-2'!DD31  &gt;10),"",IF((ROUND(TRUNC(('TRI-2'!DD31  ),2),0))=10,"A+",IF((ROUND(TRUNC(('TRI-2'!DD31  ),2),0))=9,"A-",IF((ROUND(TRUNC(('TRI-2'!DD31   ),2),0))=8,"B+",IF((ROUND(TRUNC(('TRI-2'!DD31 ),2),0))=7,"B-",IF((ROUND(TRUNC(('TRI-2'!DD31  ),2),0))=6,"C+",IF((ROUND(TRUNC(('TRI-2'!DD31  ),2),0))=5,"C-",IF((ROUND(TRUNC(('TRI-2'!DD31  ),2),0))=4,"D+",IF((ROUND(TRUNC(('TRI-2'!DD31 ),2),0))=3,"D-",IF((ROUND(TRUNC(('TRI-2'!DD31 ),2),0))=2,"E+",IF((ROUND(TRUNC(('TRI-2'!DD31  ),2),0))&lt;=1,"E-","")))))))))))</f>
        <v>A+</v>
      </c>
      <c r="DE31" s="51" t="str">
        <f>IF(OR('TRI-2'!DE31 ="",'TRI-2'!DE31&lt;0,'TRI-2'!DE31  &gt;10),"",IF((ROUND(TRUNC(('TRI-2'!DE31  ),2),0))=10,"A+",IF((ROUND(TRUNC(('TRI-2'!DE31  ),2),0))=9,"A-",IF((ROUND(TRUNC(('TRI-2'!DE31   ),2),0))=8,"B+",IF((ROUND(TRUNC(('TRI-2'!DE31 ),2),0))=7,"B-",IF((ROUND(TRUNC(('TRI-2'!DE31  ),2),0))=6,"C+",IF((ROUND(TRUNC(('TRI-2'!DE31  ),2),0))=5,"C-",IF((ROUND(TRUNC(('TRI-2'!DE31  ),2),0))=4,"D+",IF((ROUND(TRUNC(('TRI-2'!DE31 ),2),0))=3,"D-",IF((ROUND(TRUNC(('TRI-2'!DE31 ),2),0))=2,"E+",IF((ROUND(TRUNC(('TRI-2'!DE31  ),2),0))&lt;=1,"E-","")))))))))))</f>
        <v>A+</v>
      </c>
      <c r="DF31" s="51" t="str">
        <f>IF(OR('TRI-2'!DF31 ="",'TRI-2'!DF31&lt;0,'TRI-2'!DF31  &gt;10),"",IF((ROUND(TRUNC(('TRI-2'!DF31  ),2),0))=10,"A+",IF((ROUND(TRUNC(('TRI-2'!DF31  ),2),0))=9,"A-",IF((ROUND(TRUNC(('TRI-2'!DF31   ),2),0))=8,"B+",IF((ROUND(TRUNC(('TRI-2'!DF31 ),2),0))=7,"B-",IF((ROUND(TRUNC(('TRI-2'!DF31  ),2),0))=6,"C+",IF((ROUND(TRUNC(('TRI-2'!DF31  ),2),0))=5,"C-",IF((ROUND(TRUNC(('TRI-2'!DF31  ),2),0))=4,"D+",IF((ROUND(TRUNC(('TRI-2'!DF31 ),2),0))=3,"D-",IF((ROUND(TRUNC(('TRI-2'!DF31 ),2),0))=2,"E+",IF((ROUND(TRUNC(('TRI-2'!DF31  ),2),0))&lt;=1,"E-","")))))))))))</f>
        <v>A+</v>
      </c>
      <c r="DG31" s="51" t="str">
        <f>IF(OR('TRI-2'!DG31 ="",'TRI-2'!DG31&lt;0,'TRI-2'!DG31  &gt;10),"",IF((ROUND(TRUNC(('TRI-2'!DG31  ),2),0))=10,"A+",IF((ROUND(TRUNC(('TRI-2'!DG31  ),2),0))=9,"A-",IF((ROUND(TRUNC(('TRI-2'!DG31   ),2),0))=8,"B+",IF((ROUND(TRUNC(('TRI-2'!DG31 ),2),0))=7,"B-",IF((ROUND(TRUNC(('TRI-2'!DG31  ),2),0))=6,"C+",IF((ROUND(TRUNC(('TRI-2'!DG31  ),2),0))=5,"C-",IF((ROUND(TRUNC(('TRI-2'!DG31  ),2),0))=4,"D+",IF((ROUND(TRUNC(('TRI-2'!DG31 ),2),0))=3,"D-",IF((ROUND(TRUNC(('TRI-2'!DG31 ),2),0))=2,"E+",IF((ROUND(TRUNC(('TRI-2'!DG31  ),2),0))&lt;=1,"E-","")))))))))))</f>
        <v>A+</v>
      </c>
      <c r="DH31" s="51" t="str">
        <f>IF(OR('TRI-2'!DH31 ="",'TRI-2'!DH31&lt;0,'TRI-2'!DH31  &gt;10),"",IF((ROUND(TRUNC(('TRI-2'!DH31  ),2),0))=10,"A+",IF((ROUND(TRUNC(('TRI-2'!DH31  ),2),0))=9,"A-",IF((ROUND(TRUNC(('TRI-2'!DH31   ),2),0))=8,"B+",IF((ROUND(TRUNC(('TRI-2'!DH31 ),2),0))=7,"B-",IF((ROUND(TRUNC(('TRI-2'!DH31  ),2),0))=6,"C+",IF((ROUND(TRUNC(('TRI-2'!DH31  ),2),0))=5,"C-",IF((ROUND(TRUNC(('TRI-2'!DH31  ),2),0))=4,"D+",IF((ROUND(TRUNC(('TRI-2'!DH31 ),2),0))=3,"D-",IF((ROUND(TRUNC(('TRI-2'!DH31 ),2),0))=2,"E+",IF((ROUND(TRUNC(('TRI-2'!DH31  ),2),0))&lt;=1,"E-","")))))))))))</f>
        <v>A+</v>
      </c>
      <c r="DI31" s="51" t="str">
        <f>IF(OR('TRI-2'!DI31 ="",'TRI-2'!DI31&lt;0,'TRI-2'!DI31  &gt;10),"",IF((ROUND(TRUNC(('TRI-2'!DI31  ),2),0))=10,"A+",IF((ROUND(TRUNC(('TRI-2'!DI31  ),2),0))=9,"A-",IF((ROUND(TRUNC(('TRI-2'!DI31   ),2),0))=8,"B+",IF((ROUND(TRUNC(('TRI-2'!DI31 ),2),0))=7,"B-",IF((ROUND(TRUNC(('TRI-2'!DI31  ),2),0))=6,"C+",IF((ROUND(TRUNC(('TRI-2'!DI31  ),2),0))=5,"C-",IF((ROUND(TRUNC(('TRI-2'!DI31  ),2),0))=4,"D+",IF((ROUND(TRUNC(('TRI-2'!DI31 ),2),0))=3,"D-",IF((ROUND(TRUNC(('TRI-2'!DI31 ),2),0))=2,"E+",IF((ROUND(TRUNC(('TRI-2'!DI31  ),2),0))&lt;=1,"E-","")))))))))))</f>
        <v>A+</v>
      </c>
      <c r="DJ31" s="51" t="str">
        <f>IF(OR('TRI-2'!DJ31 ="",'TRI-2'!DJ31&lt;0,'TRI-2'!DJ31  &gt;10),"",IF((ROUND(TRUNC(('TRI-2'!DJ31  ),2),0))=10,"A+",IF((ROUND(TRUNC(('TRI-2'!DJ31  ),2),0))=9,"A-",IF((ROUND(TRUNC(('TRI-2'!DJ31   ),2),0))=8,"B+",IF((ROUND(TRUNC(('TRI-2'!DJ31 ),2),0))=7,"B-",IF((ROUND(TRUNC(('TRI-2'!DJ31  ),2),0))=6,"C+",IF((ROUND(TRUNC(('TRI-2'!DJ31  ),2),0))=5,"C-",IF((ROUND(TRUNC(('TRI-2'!DJ31  ),2),0))=4,"D+",IF((ROUND(TRUNC(('TRI-2'!DJ31 ),2),0))=3,"D-",IF((ROUND(TRUNC(('TRI-2'!DJ31 ),2),0))=2,"E+",IF((ROUND(TRUNC(('TRI-2'!DJ31  ),2),0))&lt;=1,"E-","")))))))))))</f>
        <v>A+</v>
      </c>
      <c r="DK31" s="51" t="str">
        <f>IF(OR('TRI-2'!DK31 ="",'TRI-2'!DK31&lt;0,'TRI-2'!DK31  &gt;10),"",IF((ROUND(TRUNC(('TRI-2'!DK31  ),2),0))=10,"A+",IF((ROUND(TRUNC(('TRI-2'!DK31  ),2),0))=9,"A-",IF((ROUND(TRUNC(('TRI-2'!DK31   ),2),0))=8,"B+",IF((ROUND(TRUNC(('TRI-2'!DK31 ),2),0))=7,"B-",IF((ROUND(TRUNC(('TRI-2'!DK31  ),2),0))=6,"C+",IF((ROUND(TRUNC(('TRI-2'!DK31  ),2),0))=5,"C-",IF((ROUND(TRUNC(('TRI-2'!DK31  ),2),0))=4,"D+",IF((ROUND(TRUNC(('TRI-2'!DK31 ),2),0))=3,"D-",IF((ROUND(TRUNC(('TRI-2'!DK31 ),2),0))=2,"E+",IF((ROUND(TRUNC(('TRI-2'!DK31  ),2),0))&lt;=1,"E-","")))))))))))</f>
        <v>A+</v>
      </c>
      <c r="DL31" s="51" t="str">
        <f>IF(OR('TRI-2'!DL31 ="",'TRI-2'!DL31&lt;0,'TRI-2'!DL31  &gt;10),"",IF((ROUND(TRUNC(('TRI-2'!DL31  ),2),0))=10,"A+",IF((ROUND(TRUNC(('TRI-2'!DL31  ),2),0))=9,"A-",IF((ROUND(TRUNC(('TRI-2'!DL31   ),2),0))=8,"B+",IF((ROUND(TRUNC(('TRI-2'!DL31 ),2),0))=7,"B-",IF((ROUND(TRUNC(('TRI-2'!DL31  ),2),0))=6,"C+",IF((ROUND(TRUNC(('TRI-2'!DL31  ),2),0))=5,"C-",IF((ROUND(TRUNC(('TRI-2'!DL31  ),2),0))=4,"D+",IF((ROUND(TRUNC(('TRI-2'!DL31 ),2),0))=3,"D-",IF((ROUND(TRUNC(('TRI-2'!DL31 ),2),0))=2,"E+",IF((ROUND(TRUNC(('TRI-2'!DL31  ),2),0))&lt;=1,"E-","")))))))))))</f>
        <v>A+</v>
      </c>
      <c r="DM31" s="51" t="str">
        <f>IF(OR('TRI-2'!DM31 ="",'TRI-2'!DM31&lt;0,'TRI-2'!DM31  &gt;10),"",IF((ROUND(TRUNC(('TRI-2'!DM31  ),2),0))=10,"A+",IF((ROUND(TRUNC(('TRI-2'!DM31  ),2),0))=9,"A-",IF((ROUND(TRUNC(('TRI-2'!DM31   ),2),0))=8,"B+",IF((ROUND(TRUNC(('TRI-2'!DM31 ),2),0))=7,"B-",IF((ROUND(TRUNC(('TRI-2'!DM31  ),2),0))=6,"C+",IF((ROUND(TRUNC(('TRI-2'!DM31  ),2),0))=5,"C-",IF((ROUND(TRUNC(('TRI-2'!DM31  ),2),0))=4,"D+",IF((ROUND(TRUNC(('TRI-2'!DM31 ),2),0))=3,"D-",IF((ROUND(TRUNC(('TRI-2'!DM31 ),2),0))=2,"E+",IF((ROUND(TRUNC(('TRI-2'!DM31  ),2),0))&lt;=1,"E-","")))))))))))</f>
        <v>A+</v>
      </c>
      <c r="DN31" s="51" t="str">
        <f>IF(OR('TRI-2'!DN31 ="",'TRI-2'!DN31&lt;0,'TRI-2'!DN31  &gt;10),"",IF((ROUND(TRUNC(('TRI-2'!DN31  ),2),0))=10,"A+",IF((ROUND(TRUNC(('TRI-2'!DN31  ),2),0))=9,"A-",IF((ROUND(TRUNC(('TRI-2'!DN31   ),2),0))=8,"B+",IF((ROUND(TRUNC(('TRI-2'!DN31 ),2),0))=7,"B-",IF((ROUND(TRUNC(('TRI-2'!DN31  ),2),0))=6,"C+",IF((ROUND(TRUNC(('TRI-2'!DN31  ),2),0))=5,"C-",IF((ROUND(TRUNC(('TRI-2'!DN31  ),2),0))=4,"D+",IF((ROUND(TRUNC(('TRI-2'!DN31 ),2),0))=3,"D-",IF((ROUND(TRUNC(('TRI-2'!DN31 ),2),0))=2,"E+",IF((ROUND(TRUNC(('TRI-2'!DN31  ),2),0))&lt;=1,"E-","")))))))))))</f>
        <v>A+</v>
      </c>
      <c r="DO31" s="51" t="str">
        <f>IF(OR('TRI-2'!DO31 ="",'TRI-2'!DO31&lt;0,'TRI-2'!DO31  &gt;10),"",IF((ROUND(TRUNC(('TRI-2'!DO31  ),2),0))=10,"A+",IF((ROUND(TRUNC(('TRI-2'!DO31  ),2),0))=9,"A-",IF((ROUND(TRUNC(('TRI-2'!DO31   ),2),0))=8,"B+",IF((ROUND(TRUNC(('TRI-2'!DO31 ),2),0))=7,"B-",IF((ROUND(TRUNC(('TRI-2'!DO31  ),2),0))=6,"C+",IF((ROUND(TRUNC(('TRI-2'!DO31  ),2),0))=5,"C-",IF((ROUND(TRUNC(('TRI-2'!DO31  ),2),0))=4,"D+",IF((ROUND(TRUNC(('TRI-2'!DO31 ),2),0))=3,"D-",IF((ROUND(TRUNC(('TRI-2'!DO31 ),2),0))=2,"E+",IF((ROUND(TRUNC(('TRI-2'!DO31  ),2),0))&lt;=1,"E-","")))))))))))</f>
        <v>A+</v>
      </c>
      <c r="DP31" s="51" t="str">
        <f>IF(OR('TRI-2'!DP31 ="",'TRI-2'!DP31&lt;0,'TRI-2'!DP31  &gt;10),"",IF((ROUND(TRUNC(('TRI-2'!DP31  ),2),0))=10,"A+",IF((ROUND(TRUNC(('TRI-2'!DP31  ),2),0))=9,"A-",IF((ROUND(TRUNC(('TRI-2'!DP31   ),2),0))=8,"B+",IF((ROUND(TRUNC(('TRI-2'!DP31 ),2),0))=7,"B-",IF((ROUND(TRUNC(('TRI-2'!DP31  ),2),0))=6,"C+",IF((ROUND(TRUNC(('TRI-2'!DP31  ),2),0))=5,"C-",IF((ROUND(TRUNC(('TRI-2'!DP31  ),2),0))=4,"D+",IF((ROUND(TRUNC(('TRI-2'!DP31 ),2),0))=3,"D-",IF((ROUND(TRUNC(('TRI-2'!DP31 ),2),0))=2,"E+",IF((ROUND(TRUNC(('TRI-2'!DP31  ),2),0))&lt;=1,"E-","")))))))))))</f>
        <v>B+</v>
      </c>
      <c r="DQ31" s="51" t="str">
        <f>IF(OR('TRI-2'!DQ31 ="",'TRI-2'!DQ31&lt;0,'TRI-2'!DQ31  &gt;10),"",IF((ROUND(TRUNC(('TRI-2'!DQ31  ),2),0))=10,"A+",IF((ROUND(TRUNC(('TRI-2'!DQ31  ),2),0))=9,"A-",IF((ROUND(TRUNC(('TRI-2'!DQ31   ),2),0))=8,"B+",IF((ROUND(TRUNC(('TRI-2'!DQ31 ),2),0))=7,"B-",IF((ROUND(TRUNC(('TRI-2'!DQ31  ),2),0))=6,"C+",IF((ROUND(TRUNC(('TRI-2'!DQ31  ),2),0))=5,"C-",IF((ROUND(TRUNC(('TRI-2'!DQ31  ),2),0))=4,"D+",IF((ROUND(TRUNC(('TRI-2'!DQ31 ),2),0))=3,"D-",IF((ROUND(TRUNC(('TRI-2'!DQ31 ),2),0))=2,"E+",IF((ROUND(TRUNC(('TRI-2'!DQ31  ),2),0))&lt;=1,"E-","")))))))))))</f>
        <v>B+</v>
      </c>
      <c r="DR31" s="51" t="str">
        <f>IF(OR('TRI-2'!DR31 ="",'TRI-2'!DR31&lt;0,'TRI-2'!DR31  &gt;10),"",IF((ROUND(TRUNC(('TRI-2'!DR31  ),2),0))=10,"A+",IF((ROUND(TRUNC(('TRI-2'!DR31  ),2),0))=9,"A-",IF((ROUND(TRUNC(('TRI-2'!DR31   ),2),0))=8,"B+",IF((ROUND(TRUNC(('TRI-2'!DR31 ),2),0))=7,"B-",IF((ROUND(TRUNC(('TRI-2'!DR31  ),2),0))=6,"C+",IF((ROUND(TRUNC(('TRI-2'!DR31  ),2),0))=5,"C-",IF((ROUND(TRUNC(('TRI-2'!DR31  ),2),0))=4,"D+",IF((ROUND(TRUNC(('TRI-2'!DR31 ),2),0))=3,"D-",IF((ROUND(TRUNC(('TRI-2'!DR31 ),2),0))=2,"E+",IF((ROUND(TRUNC(('TRI-2'!DR31  ),2),0))&lt;=1,"E-","")))))))))))</f>
        <v>A+</v>
      </c>
      <c r="DS31" s="51" t="str">
        <f>IF(OR('TRI-2'!DS31 ="",'TRI-2'!DS31&lt;0,'TRI-2'!DS31  &gt;10),"",IF((ROUND(TRUNC(('TRI-2'!DS31  ),2),0))=10,"A+",IF((ROUND(TRUNC(('TRI-2'!DS31  ),2),0))=9,"A-",IF((ROUND(TRUNC(('TRI-2'!DS31   ),2),0))=8,"B+",IF((ROUND(TRUNC(('TRI-2'!DS31 ),2),0))=7,"B-",IF((ROUND(TRUNC(('TRI-2'!DS31  ),2),0))=6,"C+",IF((ROUND(TRUNC(('TRI-2'!DS31  ),2),0))=5,"C-",IF((ROUND(TRUNC(('TRI-2'!DS31  ),2),0))=4,"D+",IF((ROUND(TRUNC(('TRI-2'!DS31 ),2),0))=3,"D-",IF((ROUND(TRUNC(('TRI-2'!DS31 ),2),0))=2,"E+",IF((ROUND(TRUNC(('TRI-2'!DS31  ),2),0))&lt;=1,"E-","")))))))))))</f>
        <v>B+</v>
      </c>
      <c r="DT31" s="51" t="str">
        <f>IF(OR('TRI-2'!DT31 ="",'TRI-2'!DT31&lt;0,'TRI-2'!DT31  &gt;10),"",IF((ROUND(TRUNC(('TRI-2'!DT31  ),2),0))=10,"A+",IF((ROUND(TRUNC(('TRI-2'!DT31  ),2),0))=9,"A-",IF((ROUND(TRUNC(('TRI-2'!DT31   ),2),0))=8,"B+",IF((ROUND(TRUNC(('TRI-2'!DT31 ),2),0))=7,"B-",IF((ROUND(TRUNC(('TRI-2'!DT31  ),2),0))=6,"C+",IF((ROUND(TRUNC(('TRI-2'!DT31  ),2),0))=5,"C-",IF((ROUND(TRUNC(('TRI-2'!DT31  ),2),0))=4,"D+",IF((ROUND(TRUNC(('TRI-2'!DT31 ),2),0))=3,"D-",IF((ROUND(TRUNC(('TRI-2'!DT31 ),2),0))=2,"E+",IF((ROUND(TRUNC(('TRI-2'!DT31  ),2),0))&lt;=1,"E-","")))))))))))</f>
        <v>A+</v>
      </c>
      <c r="DU31" s="51" t="str">
        <f>IF(OR('TRI-2'!DU31 ="",'TRI-2'!DU31&lt;0,'TRI-2'!DU31  &gt;10),"",IF((ROUND(TRUNC(('TRI-2'!DU31  ),2),0))=10,"A+",IF((ROUND(TRUNC(('TRI-2'!DU31  ),2),0))=9,"A-",IF((ROUND(TRUNC(('TRI-2'!DU31   ),2),0))=8,"B+",IF((ROUND(TRUNC(('TRI-2'!DU31 ),2),0))=7,"B-",IF((ROUND(TRUNC(('TRI-2'!DU31  ),2),0))=6,"C+",IF((ROUND(TRUNC(('TRI-2'!DU31  ),2),0))=5,"C-",IF((ROUND(TRUNC(('TRI-2'!DU31  ),2),0))=4,"D+",IF((ROUND(TRUNC(('TRI-2'!DU31 ),2),0))=3,"D-",IF((ROUND(TRUNC(('TRI-2'!DU31 ),2),0))=2,"E+",IF((ROUND(TRUNC(('TRI-2'!DU31  ),2),0))&lt;=1,"E-","")))))))))))</f>
        <v>B+</v>
      </c>
      <c r="DV31" s="51" t="str">
        <f>IF(OR('TRI-2'!DV31 ="",'TRI-2'!DV31&lt;0,'TRI-2'!DV31  &gt;10),"",IF((ROUND(TRUNC(('TRI-2'!DV31  ),2),0))=10,"A+",IF((ROUND(TRUNC(('TRI-2'!DV31  ),2),0))=9,"A-",IF((ROUND(TRUNC(('TRI-2'!DV31   ),2),0))=8,"B+",IF((ROUND(TRUNC(('TRI-2'!DV31 ),2),0))=7,"B-",IF((ROUND(TRUNC(('TRI-2'!DV31  ),2),0))=6,"C+",IF((ROUND(TRUNC(('TRI-2'!DV31  ),2),0))=5,"C-",IF((ROUND(TRUNC(('TRI-2'!DV31  ),2),0))=4,"D+",IF((ROUND(TRUNC(('TRI-2'!DV31 ),2),0))=3,"D-",IF((ROUND(TRUNC(('TRI-2'!DV31 ),2),0))=2,"E+",IF((ROUND(TRUNC(('TRI-2'!DV31  ),2),0))&lt;=1,"E-","")))))))))))</f>
        <v>A+</v>
      </c>
      <c r="DW31" s="51" t="str">
        <f>IF(OR('TRI-2'!DW31 ="",'TRI-2'!DW31&lt;0,'TRI-2'!DW31  &gt;10),"",IF((ROUND(TRUNC(('TRI-2'!DW31  ),2),0))=10,"A+",IF((ROUND(TRUNC(('TRI-2'!DW31  ),2),0))=9,"A-",IF((ROUND(TRUNC(('TRI-2'!DW31   ),2),0))=8,"B+",IF((ROUND(TRUNC(('TRI-2'!DW31 ),2),0))=7,"B-",IF((ROUND(TRUNC(('TRI-2'!DW31  ),2),0))=6,"C+",IF((ROUND(TRUNC(('TRI-2'!DW31  ),2),0))=5,"C-",IF((ROUND(TRUNC(('TRI-2'!DW31  ),2),0))=4,"D+",IF((ROUND(TRUNC(('TRI-2'!DW31 ),2),0))=3,"D-",IF((ROUND(TRUNC(('TRI-2'!DW31 ),2),0))=2,"E+",IF((ROUND(TRUNC(('TRI-2'!DW31  ),2),0))&lt;=1,"E-","")))))))))))</f>
        <v>B+</v>
      </c>
      <c r="DX31" s="51" t="str">
        <f>IF(OR('TRI-2'!DX31 ="",'TRI-2'!DX31&lt;0,'TRI-2'!DX31  &gt;10),"",IF((ROUND(TRUNC(('TRI-2'!DX31  ),2),0))=10,"A+",IF((ROUND(TRUNC(('TRI-2'!DX31  ),2),0))=9,"A-",IF((ROUND(TRUNC(('TRI-2'!DX31   ),2),0))=8,"B+",IF((ROUND(TRUNC(('TRI-2'!DX31 ),2),0))=7,"B-",IF((ROUND(TRUNC(('TRI-2'!DX31  ),2),0))=6,"C+",IF((ROUND(TRUNC(('TRI-2'!DX31  ),2),0))=5,"C-",IF((ROUND(TRUNC(('TRI-2'!DX31  ),2),0))=4,"D+",IF((ROUND(TRUNC(('TRI-2'!DX31 ),2),0))=3,"D-",IF((ROUND(TRUNC(('TRI-2'!DX31 ),2),0))=2,"E+",IF((ROUND(TRUNC(('TRI-2'!DX31  ),2),0))&lt;=1,"E-","")))))))))))</f>
        <v>B+</v>
      </c>
      <c r="DY31" s="51" t="str">
        <f>IF(OR('TRI-2'!DY31 ="",'TRI-2'!DY31&lt;0,'TRI-2'!DY31  &gt;10),"",IF((ROUND(TRUNC(('TRI-2'!DY31  ),2),0))=10,"A+",IF((ROUND(TRUNC(('TRI-2'!DY31  ),2),0))=9,"A-",IF((ROUND(TRUNC(('TRI-2'!DY31   ),2),0))=8,"B+",IF((ROUND(TRUNC(('TRI-2'!DY31 ),2),0))=7,"B-",IF((ROUND(TRUNC(('TRI-2'!DY31  ),2),0))=6,"C+",IF((ROUND(TRUNC(('TRI-2'!DY31  ),2),0))=5,"C-",IF((ROUND(TRUNC(('TRI-2'!DY31  ),2),0))=4,"D+",IF((ROUND(TRUNC(('TRI-2'!DY31 ),2),0))=3,"D-",IF((ROUND(TRUNC(('TRI-2'!DY31 ),2),0))=2,"E+",IF((ROUND(TRUNC(('TRI-2'!DY31  ),2),0))&lt;=1,"E-","")))))))))))</f>
        <v>B+</v>
      </c>
      <c r="DZ31" s="51" t="str">
        <f>IF(OR('TRI-2'!DZ31 ="",'TRI-2'!DZ31&lt;0,'TRI-2'!DZ31  &gt;10),"",IF((ROUND(TRUNC(('TRI-2'!DZ31  ),2),0))=10,"A+",IF((ROUND(TRUNC(('TRI-2'!DZ31  ),2),0))=9,"A-",IF((ROUND(TRUNC(('TRI-2'!DZ31   ),2),0))=8,"B+",IF((ROUND(TRUNC(('TRI-2'!DZ31 ),2),0))=7,"B-",IF((ROUND(TRUNC(('TRI-2'!DZ31  ),2),0))=6,"C+",IF((ROUND(TRUNC(('TRI-2'!DZ31  ),2),0))=5,"C-",IF((ROUND(TRUNC(('TRI-2'!DZ31  ),2),0))=4,"D+",IF((ROUND(TRUNC(('TRI-2'!DZ31 ),2),0))=3,"D-",IF((ROUND(TRUNC(('TRI-2'!DZ31 ),2),0))=2,"E+",IF((ROUND(TRUNC(('TRI-2'!DZ31  ),2),0))&lt;=1,"E-","")))))))))))</f>
        <v>B+</v>
      </c>
      <c r="EA31" s="51" t="str">
        <f>IF(OR('TRI-2'!EA31 ="",'TRI-2'!EA31&lt;0,'TRI-2'!EA31  &gt;10),"",IF((ROUND(TRUNC(('TRI-2'!EA31  ),2),0))=10,"A+",IF((ROUND(TRUNC(('TRI-2'!EA31  ),2),0))=9,"A-",IF((ROUND(TRUNC(('TRI-2'!EA31   ),2),0))=8,"B+",IF((ROUND(TRUNC(('TRI-2'!EA31 ),2),0))=7,"B-",IF((ROUND(TRUNC(('TRI-2'!EA31  ),2),0))=6,"C+",IF((ROUND(TRUNC(('TRI-2'!EA31  ),2),0))=5,"C-",IF((ROUND(TRUNC(('TRI-2'!EA31  ),2),0))=4,"D+",IF((ROUND(TRUNC(('TRI-2'!EA31 ),2),0))=3,"D-",IF((ROUND(TRUNC(('TRI-2'!EA31 ),2),0))=2,"E+",IF((ROUND(TRUNC(('TRI-2'!EA31  ),2),0))&lt;=1,"E-","")))))))))))</f>
        <v>B+</v>
      </c>
      <c r="EB31" s="51" t="str">
        <f>IF(OR('TRI-2'!EB31 ="",'TRI-2'!EB31&lt;0,'TRI-2'!EB31  &gt;10),"",IF((ROUND(TRUNC(('TRI-2'!EB31  ),2),0))=10,"A+",IF((ROUND(TRUNC(('TRI-2'!EB31  ),2),0))=9,"A-",IF((ROUND(TRUNC(('TRI-2'!EB31   ),2),0))=8,"B+",IF((ROUND(TRUNC(('TRI-2'!EB31 ),2),0))=7,"B-",IF((ROUND(TRUNC(('TRI-2'!EB31  ),2),0))=6,"C+",IF((ROUND(TRUNC(('TRI-2'!EB31  ),2),0))=5,"C-",IF((ROUND(TRUNC(('TRI-2'!EB31  ),2),0))=4,"D+",IF((ROUND(TRUNC(('TRI-2'!EB31 ),2),0))=3,"D-",IF((ROUND(TRUNC(('TRI-2'!EB31 ),2),0))=2,"E+",IF((ROUND(TRUNC(('TRI-2'!EB31  ),2),0))&lt;=1,"E-","")))))))))))</f>
        <v>B+</v>
      </c>
      <c r="EC31" s="51" t="str">
        <f>IF(OR('TRI-2'!EC31 ="",'TRI-2'!EC31&lt;0,'TRI-2'!EC31  &gt;10),"",IF((ROUND(TRUNC(('TRI-2'!EC31  ),2),0))=10,"A+",IF((ROUND(TRUNC(('TRI-2'!EC31  ),2),0))=9,"A-",IF((ROUND(TRUNC(('TRI-2'!EC31   ),2),0))=8,"B+",IF((ROUND(TRUNC(('TRI-2'!EC31 ),2),0))=7,"B-",IF((ROUND(TRUNC(('TRI-2'!EC31  ),2),0))=6,"C+",IF((ROUND(TRUNC(('TRI-2'!EC31  ),2),0))=5,"C-",IF((ROUND(TRUNC(('TRI-2'!EC31  ),2),0))=4,"D+",IF((ROUND(TRUNC(('TRI-2'!EC31 ),2),0))=3,"D-",IF((ROUND(TRUNC(('TRI-2'!EC31 ),2),0))=2,"E+",IF((ROUND(TRUNC(('TRI-2'!EC31  ),2),0))&lt;=1,"E-","")))))))))))</f>
        <v>B+</v>
      </c>
      <c r="ED31" s="51" t="str">
        <f>IF(OR('TRI-2'!ED31 ="",'TRI-2'!ED31&lt;0,'TRI-2'!ED31  &gt;10),"",IF((ROUND(TRUNC(('TRI-2'!ED31  ),2),0))=10,"A+",IF((ROUND(TRUNC(('TRI-2'!ED31  ),2),0))=9,"A-",IF((ROUND(TRUNC(('TRI-2'!ED31   ),2),0))=8,"B+",IF((ROUND(TRUNC(('TRI-2'!ED31 ),2),0))=7,"B-",IF((ROUND(TRUNC(('TRI-2'!ED31  ),2),0))=6,"C+",IF((ROUND(TRUNC(('TRI-2'!ED31  ),2),0))=5,"C-",IF((ROUND(TRUNC(('TRI-2'!ED31  ),2),0))=4,"D+",IF((ROUND(TRUNC(('TRI-2'!ED31 ),2),0))=3,"D-",IF((ROUND(TRUNC(('TRI-2'!ED31 ),2),0))=2,"E+",IF((ROUND(TRUNC(('TRI-2'!ED31  ),2),0))&lt;=1,"E-","")))))))))))</f>
        <v>A+</v>
      </c>
      <c r="EE31" s="51" t="str">
        <f>IF(OR('TRI-2'!EE31 ="",'TRI-2'!EE31&lt;0,'TRI-2'!EE31  &gt;10),"",IF((ROUND(TRUNC(('TRI-2'!EE31  ),2),0))=10,"A+",IF((ROUND(TRUNC(('TRI-2'!EE31  ),2),0))=9,"A-",IF((ROUND(TRUNC(('TRI-2'!EE31   ),2),0))=8,"B+",IF((ROUND(TRUNC(('TRI-2'!EE31 ),2),0))=7,"B-",IF((ROUND(TRUNC(('TRI-2'!EE31  ),2),0))=6,"C+",IF((ROUND(TRUNC(('TRI-2'!EE31  ),2),0))=5,"C-",IF((ROUND(TRUNC(('TRI-2'!EE31  ),2),0))=4,"D+",IF((ROUND(TRUNC(('TRI-2'!EE31 ),2),0))=3,"D-",IF((ROUND(TRUNC(('TRI-2'!EE31 ),2),0))=2,"E+",IF((ROUND(TRUNC(('TRI-2'!EE31  ),2),0))&lt;=1,"E-","")))))))))))</f>
        <v>A+</v>
      </c>
      <c r="EF31" s="51" t="str">
        <f>IF(OR('TRI-2'!EF31 ="",'TRI-2'!EF31&lt;0,'TRI-2'!EF31  &gt;10),"",IF((ROUND(TRUNC(('TRI-2'!EF31  ),2),0))=10,"A+",IF((ROUND(TRUNC(('TRI-2'!EF31  ),2),0))=9,"A-",IF((ROUND(TRUNC(('TRI-2'!EF31   ),2),0))=8,"B+",IF((ROUND(TRUNC(('TRI-2'!EF31 ),2),0))=7,"B-",IF((ROUND(TRUNC(('TRI-2'!EF31  ),2),0))=6,"C+",IF((ROUND(TRUNC(('TRI-2'!EF31  ),2),0))=5,"C-",IF((ROUND(TRUNC(('TRI-2'!EF31  ),2),0))=4,"D+",IF((ROUND(TRUNC(('TRI-2'!EF31 ),2),0))=3,"D-",IF((ROUND(TRUNC(('TRI-2'!EF31 ),2),0))=2,"E+",IF((ROUND(TRUNC(('TRI-2'!EF31  ),2),0))&lt;=1,"E-","")))))))))))</f>
        <v>A+</v>
      </c>
      <c r="EG31" s="51" t="str">
        <f>IF(OR('TRI-2'!EG31 ="",'TRI-2'!EG31&lt;0,'TRI-2'!EG31  &gt;10),"",IF((ROUND(TRUNC(('TRI-2'!EG31  ),2),0))=10,"A+",IF((ROUND(TRUNC(('TRI-2'!EG31  ),2),0))=9,"A-",IF((ROUND(TRUNC(('TRI-2'!EG31   ),2),0))=8,"B+",IF((ROUND(TRUNC(('TRI-2'!EG31 ),2),0))=7,"B-",IF((ROUND(TRUNC(('TRI-2'!EG31  ),2),0))=6,"C+",IF((ROUND(TRUNC(('TRI-2'!EG31  ),2),0))=5,"C-",IF((ROUND(TRUNC(('TRI-2'!EG31  ),2),0))=4,"D+",IF((ROUND(TRUNC(('TRI-2'!EG31 ),2),0))=3,"D-",IF((ROUND(TRUNC(('TRI-2'!EG31 ),2),0))=2,"E+",IF((ROUND(TRUNC(('TRI-2'!EG31  ),2),0))&lt;=1,"E-","")))))))))))</f>
        <v>B+</v>
      </c>
      <c r="EH31" s="51" t="str">
        <f>IF(OR('TRI-2'!EH31 ="",'TRI-2'!EH31&lt;0,'TRI-2'!EH31  &gt;10),"",IF((ROUND(TRUNC(('TRI-2'!EH31  ),2),0))=10,"A+",IF((ROUND(TRUNC(('TRI-2'!EH31  ),2),0))=9,"A-",IF((ROUND(TRUNC(('TRI-2'!EH31   ),2),0))=8,"B+",IF((ROUND(TRUNC(('TRI-2'!EH31 ),2),0))=7,"B-",IF((ROUND(TRUNC(('TRI-2'!EH31  ),2),0))=6,"C+",IF((ROUND(TRUNC(('TRI-2'!EH31  ),2),0))=5,"C-",IF((ROUND(TRUNC(('TRI-2'!EH31  ),2),0))=4,"D+",IF((ROUND(TRUNC(('TRI-2'!EH31 ),2),0))=3,"D-",IF((ROUND(TRUNC(('TRI-2'!EH31 ),2),0))=2,"E+",IF((ROUND(TRUNC(('TRI-2'!EH31  ),2),0))&lt;=1,"E-","")))))))))))</f>
        <v>A+</v>
      </c>
      <c r="EI31" s="51" t="str">
        <f>IF(OR('TRI-2'!EI31 ="",'TRI-2'!EI31&lt;0,'TRI-2'!EI31  &gt;10),"",IF((ROUND(TRUNC(('TRI-2'!EI31  ),2),0))=10,"A+",IF((ROUND(TRUNC(('TRI-2'!EI31  ),2),0))=9,"A-",IF((ROUND(TRUNC(('TRI-2'!EI31   ),2),0))=8,"B+",IF((ROUND(TRUNC(('TRI-2'!EI31 ),2),0))=7,"B-",IF((ROUND(TRUNC(('TRI-2'!EI31  ),2),0))=6,"C+",IF((ROUND(TRUNC(('TRI-2'!EI31  ),2),0))=5,"C-",IF((ROUND(TRUNC(('TRI-2'!EI31  ),2),0))=4,"D+",IF((ROUND(TRUNC(('TRI-2'!EI31 ),2),0))=3,"D-",IF((ROUND(TRUNC(('TRI-2'!EI31 ),2),0))=2,"E+",IF((ROUND(TRUNC(('TRI-2'!EI31  ),2),0))&lt;=1,"E-","")))))))))))</f>
        <v>B+</v>
      </c>
      <c r="EJ31" s="51" t="str">
        <f>IF(OR('TRI-2'!EJ31 ="",'TRI-2'!EJ31&lt;0,'TRI-2'!EJ31  &gt;10),"",IF((ROUND(TRUNC(('TRI-2'!EJ31  ),2),0))=10,"A+",IF((ROUND(TRUNC(('TRI-2'!EJ31  ),2),0))=9,"A-",IF((ROUND(TRUNC(('TRI-2'!EJ31   ),2),0))=8,"B+",IF((ROUND(TRUNC(('TRI-2'!EJ31 ),2),0))=7,"B-",IF((ROUND(TRUNC(('TRI-2'!EJ31  ),2),0))=6,"C+",IF((ROUND(TRUNC(('TRI-2'!EJ31  ),2),0))=5,"C-",IF((ROUND(TRUNC(('TRI-2'!EJ31  ),2),0))=4,"D+",IF((ROUND(TRUNC(('TRI-2'!EJ31 ),2),0))=3,"D-",IF((ROUND(TRUNC(('TRI-2'!EJ31 ),2),0))=2,"E+",IF((ROUND(TRUNC(('TRI-2'!EJ31  ),2),0))&lt;=1,"E-","")))))))))))</f>
        <v>A+</v>
      </c>
      <c r="EK31" s="51" t="str">
        <f>IF(OR('TRI-2'!EK31 ="",'TRI-2'!EK31&lt;0,'TRI-2'!EK31  &gt;10),"",IF((ROUND(TRUNC(('TRI-2'!EK31  ),2),0))=10,"A+",IF((ROUND(TRUNC(('TRI-2'!EK31  ),2),0))=9,"A-",IF((ROUND(TRUNC(('TRI-2'!EK31   ),2),0))=8,"B+",IF((ROUND(TRUNC(('TRI-2'!EK31 ),2),0))=7,"B-",IF((ROUND(TRUNC(('TRI-2'!EK31  ),2),0))=6,"C+",IF((ROUND(TRUNC(('TRI-2'!EK31  ),2),0))=5,"C-",IF((ROUND(TRUNC(('TRI-2'!EK31  ),2),0))=4,"D+",IF((ROUND(TRUNC(('TRI-2'!EK31 ),2),0))=3,"D-",IF((ROUND(TRUNC(('TRI-2'!EK31 ),2),0))=2,"E+",IF((ROUND(TRUNC(('TRI-2'!EK31  ),2),0))&lt;=1,"E-","")))))))))))</f>
        <v>A+</v>
      </c>
      <c r="EL31" s="51" t="str">
        <f>IF(OR('TRI-2'!EL31 ="",'TRI-2'!EL31&lt;0,'TRI-2'!EL31  &gt;10),"",IF((ROUND(TRUNC(('TRI-2'!EL31  ),2),0))=10,"A+",IF((ROUND(TRUNC(('TRI-2'!EL31  ),2),0))=9,"A-",IF((ROUND(TRUNC(('TRI-2'!EL31   ),2),0))=8,"B+",IF((ROUND(TRUNC(('TRI-2'!EL31 ),2),0))=7,"B-",IF((ROUND(TRUNC(('TRI-2'!EL31  ),2),0))=6,"C+",IF((ROUND(TRUNC(('TRI-2'!EL31  ),2),0))=5,"C-",IF((ROUND(TRUNC(('TRI-2'!EL31  ),2),0))=4,"D+",IF((ROUND(TRUNC(('TRI-2'!EL31 ),2),0))=3,"D-",IF((ROUND(TRUNC(('TRI-2'!EL31 ),2),0))=2,"E+",IF((ROUND(TRUNC(('TRI-2'!EL31  ),2),0))&lt;=1,"E-","")))))))))))</f>
        <v>A+</v>
      </c>
      <c r="EM31" s="51" t="str">
        <f>IF(OR('TRI-2'!EM31 ="",'TRI-2'!EM31&lt;0,'TRI-2'!EM31  &gt;10),"",IF((ROUND(TRUNC(('TRI-2'!EM31  ),2),0))=10,"A+",IF((ROUND(TRUNC(('TRI-2'!EM31  ),2),0))=9,"A-",IF((ROUND(TRUNC(('TRI-2'!EM31   ),2),0))=8,"B+",IF((ROUND(TRUNC(('TRI-2'!EM31 ),2),0))=7,"B-",IF((ROUND(TRUNC(('TRI-2'!EM31  ),2),0))=6,"C+",IF((ROUND(TRUNC(('TRI-2'!EM31  ),2),0))=5,"C-",IF((ROUND(TRUNC(('TRI-2'!EM31  ),2),0))=4,"D+",IF((ROUND(TRUNC(('TRI-2'!EM31 ),2),0))=3,"D-",IF((ROUND(TRUNC(('TRI-2'!EM31 ),2),0))=2,"E+",IF((ROUND(TRUNC(('TRI-2'!EM31  ),2),0))&lt;=1,"E-","")))))))))))</f>
        <v>A+</v>
      </c>
      <c r="EN31" s="51" t="str">
        <f>IF(OR('TRI-2'!EN31 ="",'TRI-2'!EN31&lt;0,'TRI-2'!EN31  &gt;10),"",IF((ROUND(TRUNC(('TRI-2'!EN31  ),2),0))=10,"A+",IF((ROUND(TRUNC(('TRI-2'!EN31  ),2),0))=9,"A-",IF((ROUND(TRUNC(('TRI-2'!EN31   ),2),0))=8,"B+",IF((ROUND(TRUNC(('TRI-2'!EN31 ),2),0))=7,"B-",IF((ROUND(TRUNC(('TRI-2'!EN31  ),2),0))=6,"C+",IF((ROUND(TRUNC(('TRI-2'!EN31  ),2),0))=5,"C-",IF((ROUND(TRUNC(('TRI-2'!EN31  ),2),0))=4,"D+",IF((ROUND(TRUNC(('TRI-2'!EN31 ),2),0))=3,"D-",IF((ROUND(TRUNC(('TRI-2'!EN31 ),2),0))=2,"E+",IF((ROUND(TRUNC(('TRI-2'!EN31  ),2),0))&lt;=1,"E-","")))))))))))</f>
        <v>A+</v>
      </c>
      <c r="EO31" s="51" t="str">
        <f>IF(OR('TRI-2'!EO31 ="",'TRI-2'!EO31&lt;0,'TRI-2'!EO31  &gt;10),"",IF((ROUND(TRUNC(('TRI-2'!EO31  ),2),0))=10,"A+",IF((ROUND(TRUNC(('TRI-2'!EO31  ),2),0))=9,"A-",IF((ROUND(TRUNC(('TRI-2'!EO31   ),2),0))=8,"B+",IF((ROUND(TRUNC(('TRI-2'!EO31 ),2),0))=7,"B-",IF((ROUND(TRUNC(('TRI-2'!EO31  ),2),0))=6,"C+",IF((ROUND(TRUNC(('TRI-2'!EO31  ),2),0))=5,"C-",IF((ROUND(TRUNC(('TRI-2'!EO31  ),2),0))=4,"D+",IF((ROUND(TRUNC(('TRI-2'!EO31 ),2),0))=3,"D-",IF((ROUND(TRUNC(('TRI-2'!EO31 ),2),0))=2,"E+",IF((ROUND(TRUNC(('TRI-2'!EO31  ),2),0))&lt;=1,"E-","")))))))))))</f>
        <v>A+</v>
      </c>
      <c r="EP31" s="51" t="str">
        <f>IF(OR('TRI-2'!EP31 ="",'TRI-2'!EP31&lt;0,'TRI-2'!EP31  &gt;10),"",IF((ROUND(TRUNC(('TRI-2'!EP31  ),2),0))=10,"A+",IF((ROUND(TRUNC(('TRI-2'!EP31  ),2),0))=9,"A-",IF((ROUND(TRUNC(('TRI-2'!EP31   ),2),0))=8,"B+",IF((ROUND(TRUNC(('TRI-2'!EP31 ),2),0))=7,"B-",IF((ROUND(TRUNC(('TRI-2'!EP31  ),2),0))=6,"C+",IF((ROUND(TRUNC(('TRI-2'!EP31  ),2),0))=5,"C-",IF((ROUND(TRUNC(('TRI-2'!EP31  ),2),0))=4,"D+",IF((ROUND(TRUNC(('TRI-2'!EP31 ),2),0))=3,"D-",IF((ROUND(TRUNC(('TRI-2'!EP31 ),2),0))=2,"E+",IF((ROUND(TRUNC(('TRI-2'!EP31  ),2),0))&lt;=1,"E-","")))))))))))</f>
        <v>A+</v>
      </c>
      <c r="EQ31" s="51" t="str">
        <f>IF(OR('TRI-2'!EQ31 ="",'TRI-2'!EQ31&lt;0,'TRI-2'!EQ31  &gt;10),"",IF((ROUND(TRUNC(('TRI-2'!EQ31  ),2),0))=10,"A+",IF((ROUND(TRUNC(('TRI-2'!EQ31  ),2),0))=9,"A-",IF((ROUND(TRUNC(('TRI-2'!EQ31   ),2),0))=8,"B+",IF((ROUND(TRUNC(('TRI-2'!EQ31 ),2),0))=7,"B-",IF((ROUND(TRUNC(('TRI-2'!EQ31  ),2),0))=6,"C+",IF((ROUND(TRUNC(('TRI-2'!EQ31  ),2),0))=5,"C-",IF((ROUND(TRUNC(('TRI-2'!EQ31  ),2),0))=4,"D+",IF((ROUND(TRUNC(('TRI-2'!EQ31 ),2),0))=3,"D-",IF((ROUND(TRUNC(('TRI-2'!EQ31 ),2),0))=2,"E+",IF((ROUND(TRUNC(('TRI-2'!EQ31  ),2),0))&lt;=1,"E-","")))))))))))</f>
        <v>A+</v>
      </c>
      <c r="ER31" s="51" t="str">
        <f>IF(OR('TRI-2'!ER31 ="",'TRI-2'!ER31&lt;0,'TRI-2'!ER31  &gt;10),"",IF((ROUND(TRUNC(('TRI-2'!ER31  ),2),0))=10,"A+",IF((ROUND(TRUNC(('TRI-2'!ER31  ),2),0))=9,"A-",IF((ROUND(TRUNC(('TRI-2'!ER31   ),2),0))=8,"B+",IF((ROUND(TRUNC(('TRI-2'!ER31 ),2),0))=7,"B-",IF((ROUND(TRUNC(('TRI-2'!ER31  ),2),0))=6,"C+",IF((ROUND(TRUNC(('TRI-2'!ER31  ),2),0))=5,"C-",IF((ROUND(TRUNC(('TRI-2'!ER31  ),2),0))=4,"D+",IF((ROUND(TRUNC(('TRI-2'!ER31 ),2),0))=3,"D-",IF((ROUND(TRUNC(('TRI-2'!ER31 ),2),0))=2,"E+",IF((ROUND(TRUNC(('TRI-2'!ER31  ),2),0))&lt;=1,"E-","")))))))))))</f>
        <v>A-</v>
      </c>
      <c r="ES31" s="51" t="str">
        <f>IF(OR('TRI-2'!ES31 ="",'TRI-2'!ES31&lt;0,'TRI-2'!ES31  &gt;10),"",IF((ROUND(TRUNC(('TRI-2'!ES31  ),2),0))=10,"A+",IF((ROUND(TRUNC(('TRI-2'!ES31  ),2),0))=9,"A-",IF((ROUND(TRUNC(('TRI-2'!ES31   ),2),0))=8,"B+",IF((ROUND(TRUNC(('TRI-2'!ES31 ),2),0))=7,"B-",IF((ROUND(TRUNC(('TRI-2'!ES31  ),2),0))=6,"C+",IF((ROUND(TRUNC(('TRI-2'!ES31  ),2),0))=5,"C-",IF((ROUND(TRUNC(('TRI-2'!ES31  ),2),0))=4,"D+",IF((ROUND(TRUNC(('TRI-2'!ES31 ),2),0))=3,"D-",IF((ROUND(TRUNC(('TRI-2'!ES31 ),2),0))=2,"E+",IF((ROUND(TRUNC(('TRI-2'!ES31  ),2),0))&lt;=1,"E-","")))))))))))</f>
        <v>A-</v>
      </c>
      <c r="ET31" s="51" t="str">
        <f>IF('TRI-2'!ET31 ="","",'TRI-2'!ET31 )</f>
        <v>S</v>
      </c>
      <c r="EU31" s="51" t="str">
        <f>IF('TRI-2'!EU31 ="","",'TRI-2'!EU31 )</f>
        <v>S</v>
      </c>
      <c r="EV31" s="51" t="str">
        <f>IF('TRI-2'!EV31 ="","",'TRI-2'!EV31 )</f>
        <v>S</v>
      </c>
      <c r="EW31" s="51" t="str">
        <f>IF('TRI-2'!EW31 ="","",'TRI-2'!EW31 )</f>
        <v>S</v>
      </c>
      <c r="EX31" s="51" t="str">
        <f>IF('TRI-2'!EX31 ="","",'TRI-2'!EX31 )</f>
        <v>S</v>
      </c>
      <c r="EY31" s="51" t="str">
        <f>IF('TRI-2'!EY31 ="","",'TRI-2'!EY31 )</f>
        <v>S</v>
      </c>
      <c r="EZ31" s="51" t="str">
        <f>IF('TRI-2'!EZ31 ="","",'TRI-2'!EZ31 )</f>
        <v>S</v>
      </c>
      <c r="FA31" s="51" t="str">
        <f>IF('TRI-2'!FA31 ="","",'TRI-2'!FA31 )</f>
        <v>S</v>
      </c>
      <c r="FB31" s="51" t="str">
        <f>IF('TRI-2'!FB31 ="","",'TRI-2'!FB31 )</f>
        <v>S</v>
      </c>
      <c r="FC31" s="51" t="str">
        <f>IF('TRI-2'!FC31 ="","",'TRI-2'!FC31 )</f>
        <v>A+</v>
      </c>
      <c r="FD31" s="51">
        <f>IF('TRI-2'!FD31 ="","",'TRI-2'!FD31 )</f>
        <v>36</v>
      </c>
      <c r="FE31" s="51" t="str">
        <f>IF('TRI-2'!FE31 ="","",'TRI-2'!FE31 )</f>
        <v>A+</v>
      </c>
      <c r="FF31" s="51" t="str">
        <f>IF('TRI-2'!FF31 ="","",'TRI-2'!FF31 )</f>
        <v/>
      </c>
      <c r="FG31" s="51" t="str">
        <f>IF('TRI-2'!FG31 ="","",'TRI-2'!FG31 )</f>
        <v/>
      </c>
      <c r="FH31" s="51" t="str">
        <f>IF('TRI-2'!FH31 ="","",'TRI-2'!FH31 )</f>
        <v/>
      </c>
    </row>
    <row r="32" spans="1:164 16322:16326" ht="21" customHeight="1">
      <c r="B32" s="53">
        <v>15</v>
      </c>
      <c r="C32" s="272" t="str">
        <f>IF(NOTAS!E35&gt;"",NOTAS!E35,"")</f>
        <v>LOPEZ PALLO GRACE SAMANTHA</v>
      </c>
      <c r="D32" s="273"/>
      <c r="E32" s="273"/>
      <c r="F32" s="274"/>
      <c r="G32" s="51" t="str">
        <f>IF(OR('TRI-2'!G32 ="",'TRI-2'!G32&lt;0,'TRI-2'!G32  &gt;10),"",IF((ROUND(TRUNC(('TRI-2'!G32  ),2),0))=10,"A+",IF((ROUND(TRUNC(('TRI-2'!G32  ),2),0))=9,"A-",IF((ROUND(TRUNC(('TRI-2'!G32   ),2),0))=8,"B+",IF((ROUND(TRUNC(('TRI-2'!G32 ),2),0))=7,"B-",IF((ROUND(TRUNC(('TRI-2'!G32  ),2),0))=6,"C+",IF((ROUND(TRUNC(('TRI-2'!G32  ),2),0))=5,"C-",IF((ROUND(TRUNC(('TRI-2'!G32  ),2),0))=4,"D+",IF((ROUND(TRUNC(('TRI-2'!G32 ),2),0))=3,"D-",IF((ROUND(TRUNC(('TRI-2'!G32 ),2),0))=2,"E+",IF((ROUND(TRUNC(('TRI-2'!G32  ),2),0))&lt;=1,"E-","")))))))))))</f>
        <v>A+</v>
      </c>
      <c r="H32" s="51" t="str">
        <f>IF(OR('TRI-2'!H32 ="",'TRI-2'!H32&lt;0,'TRI-2'!H32  &gt;10),"",IF((ROUND(TRUNC(('TRI-2'!H32  ),2),0))=10,"A+",IF((ROUND(TRUNC(('TRI-2'!H32  ),2),0))=9,"A-",IF((ROUND(TRUNC(('TRI-2'!H32   ),2),0))=8,"B+",IF((ROUND(TRUNC(('TRI-2'!H32 ),2),0))=7,"B-",IF((ROUND(TRUNC(('TRI-2'!H32  ),2),0))=6,"C+",IF((ROUND(TRUNC(('TRI-2'!H32  ),2),0))=5,"C-",IF((ROUND(TRUNC(('TRI-2'!H32  ),2),0))=4,"D+",IF((ROUND(TRUNC(('TRI-2'!H32 ),2),0))=3,"D-",IF((ROUND(TRUNC(('TRI-2'!H32 ),2),0))=2,"E+",IF((ROUND(TRUNC(('TRI-2'!H32  ),2),0))&lt;=1,"E-","")))))))))))</f>
        <v>A+</v>
      </c>
      <c r="I32" s="51" t="str">
        <f>IF(OR('TRI-2'!I32 ="",'TRI-2'!I32&lt;0,'TRI-2'!I32  &gt;10),"",IF((ROUND(TRUNC(('TRI-2'!I32  ),2),0))=10,"A+",IF((ROUND(TRUNC(('TRI-2'!I32  ),2),0))=9,"A-",IF((ROUND(TRUNC(('TRI-2'!I32   ),2),0))=8,"B+",IF((ROUND(TRUNC(('TRI-2'!I32 ),2),0))=7,"B-",IF((ROUND(TRUNC(('TRI-2'!I32  ),2),0))=6,"C+",IF((ROUND(TRUNC(('TRI-2'!I32  ),2),0))=5,"C-",IF((ROUND(TRUNC(('TRI-2'!I32  ),2),0))=4,"D+",IF((ROUND(TRUNC(('TRI-2'!I32 ),2),0))=3,"D-",IF((ROUND(TRUNC(('TRI-2'!I32 ),2),0))=2,"E+",IF((ROUND(TRUNC(('TRI-2'!I32  ),2),0))&lt;=1,"E-","")))))))))))</f>
        <v>A+</v>
      </c>
      <c r="J32" s="51" t="str">
        <f>IF(OR('TRI-2'!J32 ="",'TRI-2'!J32&lt;0,'TRI-2'!J32  &gt;10),"",IF((ROUND(TRUNC(('TRI-2'!J32  ),2),0))=10,"A+",IF((ROUND(TRUNC(('TRI-2'!J32  ),2),0))=9,"A-",IF((ROUND(TRUNC(('TRI-2'!J32   ),2),0))=8,"B+",IF((ROUND(TRUNC(('TRI-2'!J32 ),2),0))=7,"B-",IF((ROUND(TRUNC(('TRI-2'!J32  ),2),0))=6,"C+",IF((ROUND(TRUNC(('TRI-2'!J32  ),2),0))=5,"C-",IF((ROUND(TRUNC(('TRI-2'!J32  ),2),0))=4,"D+",IF((ROUND(TRUNC(('TRI-2'!J32 ),2),0))=3,"D-",IF((ROUND(TRUNC(('TRI-2'!J32 ),2),0))=2,"E+",IF((ROUND(TRUNC(('TRI-2'!J32  ),2),0))&lt;=1,"E-","")))))))))))</f>
        <v>A+</v>
      </c>
      <c r="K32" s="51" t="str">
        <f>IF(OR('TRI-2'!K32 ="",'TRI-2'!K32&lt;0,'TRI-2'!K32  &gt;10),"",IF((ROUND(TRUNC(('TRI-2'!K32  ),2),0))=10,"A+",IF((ROUND(TRUNC(('TRI-2'!K32  ),2),0))=9,"A-",IF((ROUND(TRUNC(('TRI-2'!K32   ),2),0))=8,"B+",IF((ROUND(TRUNC(('TRI-2'!K32 ),2),0))=7,"B-",IF((ROUND(TRUNC(('TRI-2'!K32  ),2),0))=6,"C+",IF((ROUND(TRUNC(('TRI-2'!K32  ),2),0))=5,"C-",IF((ROUND(TRUNC(('TRI-2'!K32  ),2),0))=4,"D+",IF((ROUND(TRUNC(('TRI-2'!K32 ),2),0))=3,"D-",IF((ROUND(TRUNC(('TRI-2'!K32 ),2),0))=2,"E+",IF((ROUND(TRUNC(('TRI-2'!K32  ),2),0))&lt;=1,"E-","")))))))))))</f>
        <v>A+</v>
      </c>
      <c r="L32" s="51" t="str">
        <f>IF(OR('TRI-2'!L32 ="",'TRI-2'!L32&lt;0,'TRI-2'!L32  &gt;10),"",IF((ROUND(TRUNC(('TRI-2'!L32  ),2),0))=10,"A+",IF((ROUND(TRUNC(('TRI-2'!L32  ),2),0))=9,"A-",IF((ROUND(TRUNC(('TRI-2'!L32   ),2),0))=8,"B+",IF((ROUND(TRUNC(('TRI-2'!L32 ),2),0))=7,"B-",IF((ROUND(TRUNC(('TRI-2'!L32  ),2),0))=6,"C+",IF((ROUND(TRUNC(('TRI-2'!L32  ),2),0))=5,"C-",IF((ROUND(TRUNC(('TRI-2'!L32  ),2),0))=4,"D+",IF((ROUND(TRUNC(('TRI-2'!L32 ),2),0))=3,"D-",IF((ROUND(TRUNC(('TRI-2'!L32 ),2),0))=2,"E+",IF((ROUND(TRUNC(('TRI-2'!L32  ),2),0))&lt;=1,"E-","")))))))))))</f>
        <v>A+</v>
      </c>
      <c r="M32" s="51" t="str">
        <f>IF(OR('TRI-2'!M32 ="",'TRI-2'!M32&lt;0,'TRI-2'!M32  &gt;10),"",IF((ROUND(TRUNC(('TRI-2'!M32  ),2),0))=10,"A+",IF((ROUND(TRUNC(('TRI-2'!M32  ),2),0))=9,"A-",IF((ROUND(TRUNC(('TRI-2'!M32   ),2),0))=8,"B+",IF((ROUND(TRUNC(('TRI-2'!M32 ),2),0))=7,"B-",IF((ROUND(TRUNC(('TRI-2'!M32  ),2),0))=6,"C+",IF((ROUND(TRUNC(('TRI-2'!M32  ),2),0))=5,"C-",IF((ROUND(TRUNC(('TRI-2'!M32  ),2),0))=4,"D+",IF((ROUND(TRUNC(('TRI-2'!M32 ),2),0))=3,"D-",IF((ROUND(TRUNC(('TRI-2'!M32 ),2),0))=2,"E+",IF((ROUND(TRUNC(('TRI-2'!M32  ),2),0))&lt;=1,"E-","")))))))))))</f>
        <v>A+</v>
      </c>
      <c r="N32" s="51" t="str">
        <f>IF(OR('TRI-2'!N32 ="",'TRI-2'!N32&lt;0,'TRI-2'!N32  &gt;10),"",IF((ROUND(TRUNC(('TRI-2'!N32  ),2),0))=10,"A+",IF((ROUND(TRUNC(('TRI-2'!N32  ),2),0))=9,"A-",IF((ROUND(TRUNC(('TRI-2'!N32   ),2),0))=8,"B+",IF((ROUND(TRUNC(('TRI-2'!N32 ),2),0))=7,"B-",IF((ROUND(TRUNC(('TRI-2'!N32  ),2),0))=6,"C+",IF((ROUND(TRUNC(('TRI-2'!N32  ),2),0))=5,"C-",IF((ROUND(TRUNC(('TRI-2'!N32  ),2),0))=4,"D+",IF((ROUND(TRUNC(('TRI-2'!N32 ),2),0))=3,"D-",IF((ROUND(TRUNC(('TRI-2'!N32 ),2),0))=2,"E+",IF((ROUND(TRUNC(('TRI-2'!N32  ),2),0))&lt;=1,"E-","")))))))))))</f>
        <v>A+</v>
      </c>
      <c r="O32" s="51" t="str">
        <f>IF(OR('TRI-2'!O32 ="",'TRI-2'!O32&lt;0,'TRI-2'!O32  &gt;10),"",IF((ROUND(TRUNC(('TRI-2'!O32  ),2),0))=10,"A+",IF((ROUND(TRUNC(('TRI-2'!O32  ),2),0))=9,"A-",IF((ROUND(TRUNC(('TRI-2'!O32   ),2),0))=8,"B+",IF((ROUND(TRUNC(('TRI-2'!O32 ),2),0))=7,"B-",IF((ROUND(TRUNC(('TRI-2'!O32  ),2),0))=6,"C+",IF((ROUND(TRUNC(('TRI-2'!O32  ),2),0))=5,"C-",IF((ROUND(TRUNC(('TRI-2'!O32  ),2),0))=4,"D+",IF((ROUND(TRUNC(('TRI-2'!O32 ),2),0))=3,"D-",IF((ROUND(TRUNC(('TRI-2'!O32 ),2),0))=2,"E+",IF((ROUND(TRUNC(('TRI-2'!O32  ),2),0))&lt;=1,"E-","")))))))))))</f>
        <v>A+</v>
      </c>
      <c r="P32" s="51" t="str">
        <f>IF(OR('TRI-2'!P32 ="",'TRI-2'!P32&lt;0,'TRI-2'!P32  &gt;10),"",IF((ROUND(TRUNC(('TRI-2'!P32  ),2),0))=10,"A+",IF((ROUND(TRUNC(('TRI-2'!P32  ),2),0))=9,"A-",IF((ROUND(TRUNC(('TRI-2'!P32   ),2),0))=8,"B+",IF((ROUND(TRUNC(('TRI-2'!P32 ),2),0))=7,"B-",IF((ROUND(TRUNC(('TRI-2'!P32  ),2),0))=6,"C+",IF((ROUND(TRUNC(('TRI-2'!P32  ),2),0))=5,"C-",IF((ROUND(TRUNC(('TRI-2'!P32  ),2),0))=4,"D+",IF((ROUND(TRUNC(('TRI-2'!P32 ),2),0))=3,"D-",IF((ROUND(TRUNC(('TRI-2'!P32 ),2),0))=2,"E+",IF((ROUND(TRUNC(('TRI-2'!P32  ),2),0))&lt;=1,"E-","")))))))))))</f>
        <v>A+</v>
      </c>
      <c r="Q32" s="51" t="str">
        <f>IF(OR('TRI-2'!Q32 ="",'TRI-2'!Q32&lt;0,'TRI-2'!Q32  &gt;10),"",IF((ROUND(TRUNC(('TRI-2'!Q32  ),2),0))=10,"A+",IF((ROUND(TRUNC(('TRI-2'!Q32  ),2),0))=9,"A-",IF((ROUND(TRUNC(('TRI-2'!Q32   ),2),0))=8,"B+",IF((ROUND(TRUNC(('TRI-2'!Q32 ),2),0))=7,"B-",IF((ROUND(TRUNC(('TRI-2'!Q32  ),2),0))=6,"C+",IF((ROUND(TRUNC(('TRI-2'!Q32  ),2),0))=5,"C-",IF((ROUND(TRUNC(('TRI-2'!Q32  ),2),0))=4,"D+",IF((ROUND(TRUNC(('TRI-2'!Q32 ),2),0))=3,"D-",IF((ROUND(TRUNC(('TRI-2'!Q32 ),2),0))=2,"E+",IF((ROUND(TRUNC(('TRI-2'!Q32  ),2),0))&lt;=1,"E-","")))))))))))</f>
        <v>A+</v>
      </c>
      <c r="R32" s="51" t="str">
        <f>IF(OR('TRI-2'!R32 ="",'TRI-2'!R32&lt;0,'TRI-2'!R32  &gt;10),"",IF((ROUND(TRUNC(('TRI-2'!R32  ),2),0))=10,"A+",IF((ROUND(TRUNC(('TRI-2'!R32  ),2),0))=9,"A-",IF((ROUND(TRUNC(('TRI-2'!R32   ),2),0))=8,"B+",IF((ROUND(TRUNC(('TRI-2'!R32 ),2),0))=7,"B-",IF((ROUND(TRUNC(('TRI-2'!R32  ),2),0))=6,"C+",IF((ROUND(TRUNC(('TRI-2'!R32  ),2),0))=5,"C-",IF((ROUND(TRUNC(('TRI-2'!R32  ),2),0))=4,"D+",IF((ROUND(TRUNC(('TRI-2'!R32 ),2),0))=3,"D-",IF((ROUND(TRUNC(('TRI-2'!R32 ),2),0))=2,"E+",IF((ROUND(TRUNC(('TRI-2'!R32  ),2),0))&lt;=1,"E-","")))))))))))</f>
        <v>A+</v>
      </c>
      <c r="S32" s="51" t="str">
        <f>IF(OR('TRI-2'!S32 ="",'TRI-2'!S32&lt;0,'TRI-2'!S32  &gt;10),"",IF((ROUND(TRUNC(('TRI-2'!S32  ),2),0))=10,"A+",IF((ROUND(TRUNC(('TRI-2'!S32  ),2),0))=9,"A-",IF((ROUND(TRUNC(('TRI-2'!S32   ),2),0))=8,"B+",IF((ROUND(TRUNC(('TRI-2'!S32 ),2),0))=7,"B-",IF((ROUND(TRUNC(('TRI-2'!S32  ),2),0))=6,"C+",IF((ROUND(TRUNC(('TRI-2'!S32  ),2),0))=5,"C-",IF((ROUND(TRUNC(('TRI-2'!S32  ),2),0))=4,"D+",IF((ROUND(TRUNC(('TRI-2'!S32 ),2),0))=3,"D-",IF((ROUND(TRUNC(('TRI-2'!S32 ),2),0))=2,"E+",IF((ROUND(TRUNC(('TRI-2'!S32  ),2),0))&lt;=1,"E-","")))))))))))</f>
        <v>A+</v>
      </c>
      <c r="T32" s="51" t="str">
        <f>IF(OR('TRI-2'!T32 ="",'TRI-2'!T32&lt;0,'TRI-2'!T32  &gt;10),"",IF((ROUND(TRUNC(('TRI-2'!T32  ),2),0))=10,"A+",IF((ROUND(TRUNC(('TRI-2'!T32  ),2),0))=9,"A-",IF((ROUND(TRUNC(('TRI-2'!T32   ),2),0))=8,"B+",IF((ROUND(TRUNC(('TRI-2'!T32 ),2),0))=7,"B-",IF((ROUND(TRUNC(('TRI-2'!T32  ),2),0))=6,"C+",IF((ROUND(TRUNC(('TRI-2'!T32  ),2),0))=5,"C-",IF((ROUND(TRUNC(('TRI-2'!T32  ),2),0))=4,"D+",IF((ROUND(TRUNC(('TRI-2'!T32 ),2),0))=3,"D-",IF((ROUND(TRUNC(('TRI-2'!T32 ),2),0))=2,"E+",IF((ROUND(TRUNC(('TRI-2'!T32  ),2),0))&lt;=1,"E-","")))))))))))</f>
        <v>A+</v>
      </c>
      <c r="U32" s="51" t="str">
        <f>IF(OR('TRI-2'!U32 ="",'TRI-2'!U32&lt;0,'TRI-2'!U32  &gt;10),"",IF((ROUND(TRUNC(('TRI-2'!U32  ),2),0))=10,"A+",IF((ROUND(TRUNC(('TRI-2'!U32  ),2),0))=9,"A-",IF((ROUND(TRUNC(('TRI-2'!U32   ),2),0))=8,"B+",IF((ROUND(TRUNC(('TRI-2'!U32 ),2),0))=7,"B-",IF((ROUND(TRUNC(('TRI-2'!U32  ),2),0))=6,"C+",IF((ROUND(TRUNC(('TRI-2'!U32  ),2),0))=5,"C-",IF((ROUND(TRUNC(('TRI-2'!U32  ),2),0))=4,"D+",IF((ROUND(TRUNC(('TRI-2'!U32 ),2),0))=3,"D-",IF((ROUND(TRUNC(('TRI-2'!U32 ),2),0))=2,"E+",IF((ROUND(TRUNC(('TRI-2'!U32  ),2),0))&lt;=1,"E-","")))))))))))</f>
        <v>A+</v>
      </c>
      <c r="V32" s="51" t="str">
        <f>IF(OR('TRI-2'!V32 ="",'TRI-2'!V32&lt;0,'TRI-2'!V32  &gt;10),"",IF((ROUND(TRUNC(('TRI-2'!V32  ),2),0))=10,"A+",IF((ROUND(TRUNC(('TRI-2'!V32  ),2),0))=9,"A-",IF((ROUND(TRUNC(('TRI-2'!V32   ),2),0))=8,"B+",IF((ROUND(TRUNC(('TRI-2'!V32 ),2),0))=7,"B-",IF((ROUND(TRUNC(('TRI-2'!V32  ),2),0))=6,"C+",IF((ROUND(TRUNC(('TRI-2'!V32  ),2),0))=5,"C-",IF((ROUND(TRUNC(('TRI-2'!V32  ),2),0))=4,"D+",IF((ROUND(TRUNC(('TRI-2'!V32 ),2),0))=3,"D-",IF((ROUND(TRUNC(('TRI-2'!V32 ),2),0))=2,"E+",IF((ROUND(TRUNC(('TRI-2'!V32  ),2),0))&lt;=1,"E-","")))))))))))</f>
        <v>A+</v>
      </c>
      <c r="W32" s="51" t="str">
        <f>IF(OR('TRI-2'!W32 ="",'TRI-2'!W32&lt;0,'TRI-2'!W32  &gt;10),"",IF((ROUND(TRUNC(('TRI-2'!W32  ),2),0))=10,"A+",IF((ROUND(TRUNC(('TRI-2'!W32  ),2),0))=9,"A-",IF((ROUND(TRUNC(('TRI-2'!W32   ),2),0))=8,"B+",IF((ROUND(TRUNC(('TRI-2'!W32 ),2),0))=7,"B-",IF((ROUND(TRUNC(('TRI-2'!W32  ),2),0))=6,"C+",IF((ROUND(TRUNC(('TRI-2'!W32  ),2),0))=5,"C-",IF((ROUND(TRUNC(('TRI-2'!W32  ),2),0))=4,"D+",IF((ROUND(TRUNC(('TRI-2'!W32 ),2),0))=3,"D-",IF((ROUND(TRUNC(('TRI-2'!W32 ),2),0))=2,"E+",IF((ROUND(TRUNC(('TRI-2'!W32  ),2),0))&lt;=1,"E-","")))))))))))</f>
        <v>A+</v>
      </c>
      <c r="X32" s="51" t="str">
        <f>IF(OR('TRI-2'!X32 ="",'TRI-2'!X32&lt;0,'TRI-2'!X32  &gt;10),"",IF((ROUND(TRUNC(('TRI-2'!X32  ),2),0))=10,"A+",IF((ROUND(TRUNC(('TRI-2'!X32  ),2),0))=9,"A-",IF((ROUND(TRUNC(('TRI-2'!X32   ),2),0))=8,"B+",IF((ROUND(TRUNC(('TRI-2'!X32 ),2),0))=7,"B-",IF((ROUND(TRUNC(('TRI-2'!X32  ),2),0))=6,"C+",IF((ROUND(TRUNC(('TRI-2'!X32  ),2),0))=5,"C-",IF((ROUND(TRUNC(('TRI-2'!X32  ),2),0))=4,"D+",IF((ROUND(TRUNC(('TRI-2'!X32 ),2),0))=3,"D-",IF((ROUND(TRUNC(('TRI-2'!X32 ),2),0))=2,"E+",IF((ROUND(TRUNC(('TRI-2'!X32  ),2),0))&lt;=1,"E-","")))))))))))</f>
        <v>A+</v>
      </c>
      <c r="Y32" s="51" t="str">
        <f>IF(OR('TRI-2'!Y32 ="",'TRI-2'!Y32&lt;0,'TRI-2'!Y32  &gt;10),"",IF((ROUND(TRUNC(('TRI-2'!Y32  ),2),0))=10,"A+",IF((ROUND(TRUNC(('TRI-2'!Y32  ),2),0))=9,"A-",IF((ROUND(TRUNC(('TRI-2'!Y32   ),2),0))=8,"B+",IF((ROUND(TRUNC(('TRI-2'!Y32 ),2),0))=7,"B-",IF((ROUND(TRUNC(('TRI-2'!Y32  ),2),0))=6,"C+",IF((ROUND(TRUNC(('TRI-2'!Y32  ),2),0))=5,"C-",IF((ROUND(TRUNC(('TRI-2'!Y32  ),2),0))=4,"D+",IF((ROUND(TRUNC(('TRI-2'!Y32 ),2),0))=3,"D-",IF((ROUND(TRUNC(('TRI-2'!Y32 ),2),0))=2,"E+",IF((ROUND(TRUNC(('TRI-2'!Y32  ),2),0))&lt;=1,"E-","")))))))))))</f>
        <v>A+</v>
      </c>
      <c r="Z32" s="51" t="str">
        <f>IF(OR('TRI-2'!Z32 ="",'TRI-2'!Z32&lt;0,'TRI-2'!Z32  &gt;10),"",IF((ROUND(TRUNC(('TRI-2'!Z32  ),2),0))=10,"A+",IF((ROUND(TRUNC(('TRI-2'!Z32  ),2),0))=9,"A-",IF((ROUND(TRUNC(('TRI-2'!Z32   ),2),0))=8,"B+",IF((ROUND(TRUNC(('TRI-2'!Z32 ),2),0))=7,"B-",IF((ROUND(TRUNC(('TRI-2'!Z32  ),2),0))=6,"C+",IF((ROUND(TRUNC(('TRI-2'!Z32  ),2),0))=5,"C-",IF((ROUND(TRUNC(('TRI-2'!Z32  ),2),0))=4,"D+",IF((ROUND(TRUNC(('TRI-2'!Z32 ),2),0))=3,"D-",IF((ROUND(TRUNC(('TRI-2'!Z32 ),2),0))=2,"E+",IF((ROUND(TRUNC(('TRI-2'!Z32  ),2),0))&lt;=1,"E-","")))))))))))</f>
        <v>A+</v>
      </c>
      <c r="AA32" s="51" t="str">
        <f>IF(OR('TRI-2'!AA32 ="",'TRI-2'!AA32&lt;0,'TRI-2'!AA32  &gt;10),"",IF((ROUND(TRUNC(('TRI-2'!AA32  ),2),0))=10,"A+",IF((ROUND(TRUNC(('TRI-2'!AA32  ),2),0))=9,"A-",IF((ROUND(TRUNC(('TRI-2'!AA32   ),2),0))=8,"B+",IF((ROUND(TRUNC(('TRI-2'!AA32 ),2),0))=7,"B-",IF((ROUND(TRUNC(('TRI-2'!AA32  ),2),0))=6,"C+",IF((ROUND(TRUNC(('TRI-2'!AA32  ),2),0))=5,"C-",IF((ROUND(TRUNC(('TRI-2'!AA32  ),2),0))=4,"D+",IF((ROUND(TRUNC(('TRI-2'!AA32 ),2),0))=3,"D-",IF((ROUND(TRUNC(('TRI-2'!AA32 ),2),0))=2,"E+",IF((ROUND(TRUNC(('TRI-2'!AA32  ),2),0))&lt;=1,"E-","")))))))))))</f>
        <v>A+</v>
      </c>
      <c r="AB32" s="51" t="str">
        <f>IF(OR('TRI-2'!AB32 ="",'TRI-2'!AB32&lt;0,'TRI-2'!AB32  &gt;10),"",IF((ROUND(TRUNC(('TRI-2'!AB32  ),2),0))=10,"A+",IF((ROUND(TRUNC(('TRI-2'!AB32  ),2),0))=9,"A-",IF((ROUND(TRUNC(('TRI-2'!AB32   ),2),0))=8,"B+",IF((ROUND(TRUNC(('TRI-2'!AB32 ),2),0))=7,"B-",IF((ROUND(TRUNC(('TRI-2'!AB32  ),2),0))=6,"C+",IF((ROUND(TRUNC(('TRI-2'!AB32  ),2),0))=5,"C-",IF((ROUND(TRUNC(('TRI-2'!AB32  ),2),0))=4,"D+",IF((ROUND(TRUNC(('TRI-2'!AB32 ),2),0))=3,"D-",IF((ROUND(TRUNC(('TRI-2'!AB32 ),2),0))=2,"E+",IF((ROUND(TRUNC(('TRI-2'!AB32  ),2),0))&lt;=1,"E-","")))))))))))</f>
        <v>A+</v>
      </c>
      <c r="AC32" s="51" t="str">
        <f>IF(OR('TRI-2'!AC32 ="",'TRI-2'!AC32&lt;0,'TRI-2'!AC32  &gt;10),"",IF((ROUND(TRUNC(('TRI-2'!AC32  ),2),0))=10,"A+",IF((ROUND(TRUNC(('TRI-2'!AC32  ),2),0))=9,"A-",IF((ROUND(TRUNC(('TRI-2'!AC32   ),2),0))=8,"B+",IF((ROUND(TRUNC(('TRI-2'!AC32 ),2),0))=7,"B-",IF((ROUND(TRUNC(('TRI-2'!AC32  ),2),0))=6,"C+",IF((ROUND(TRUNC(('TRI-2'!AC32  ),2),0))=5,"C-",IF((ROUND(TRUNC(('TRI-2'!AC32  ),2),0))=4,"D+",IF((ROUND(TRUNC(('TRI-2'!AC32 ),2),0))=3,"D-",IF((ROUND(TRUNC(('TRI-2'!AC32 ),2),0))=2,"E+",IF((ROUND(TRUNC(('TRI-2'!AC32  ),2),0))&lt;=1,"E-","")))))))))))</f>
        <v>A+</v>
      </c>
      <c r="AD32" s="51" t="str">
        <f>IF(OR('TRI-2'!AD32 ="",'TRI-2'!AD32&lt;0,'TRI-2'!AD32  &gt;10),"",IF((ROUND(TRUNC(('TRI-2'!AD32  ),2),0))=10,"A+",IF((ROUND(TRUNC(('TRI-2'!AD32  ),2),0))=9,"A-",IF((ROUND(TRUNC(('TRI-2'!AD32   ),2),0))=8,"B+",IF((ROUND(TRUNC(('TRI-2'!AD32 ),2),0))=7,"B-",IF((ROUND(TRUNC(('TRI-2'!AD32  ),2),0))=6,"C+",IF((ROUND(TRUNC(('TRI-2'!AD32  ),2),0))=5,"C-",IF((ROUND(TRUNC(('TRI-2'!AD32  ),2),0))=4,"D+",IF((ROUND(TRUNC(('TRI-2'!AD32 ),2),0))=3,"D-",IF((ROUND(TRUNC(('TRI-2'!AD32 ),2),0))=2,"E+",IF((ROUND(TRUNC(('TRI-2'!AD32  ),2),0))&lt;=1,"E-","")))))))))))</f>
        <v>A+</v>
      </c>
      <c r="AE32" s="51" t="str">
        <f>IF(OR('TRI-2'!AE32 ="",'TRI-2'!AE32&lt;0,'TRI-2'!AE32  &gt;10),"",IF((ROUND(TRUNC(('TRI-2'!AE32  ),2),0))=10,"A+",IF((ROUND(TRUNC(('TRI-2'!AE32  ),2),0))=9,"A-",IF((ROUND(TRUNC(('TRI-2'!AE32   ),2),0))=8,"B+",IF((ROUND(TRUNC(('TRI-2'!AE32 ),2),0))=7,"B-",IF((ROUND(TRUNC(('TRI-2'!AE32  ),2),0))=6,"C+",IF((ROUND(TRUNC(('TRI-2'!AE32  ),2),0))=5,"C-",IF((ROUND(TRUNC(('TRI-2'!AE32  ),2),0))=4,"D+",IF((ROUND(TRUNC(('TRI-2'!AE32 ),2),0))=3,"D-",IF((ROUND(TRUNC(('TRI-2'!AE32 ),2),0))=2,"E+",IF((ROUND(TRUNC(('TRI-2'!AE32  ),2),0))&lt;=1,"E-","")))))))))))</f>
        <v>A+</v>
      </c>
      <c r="AF32" s="51" t="str">
        <f>IF(OR('TRI-2'!AF32 ="",'TRI-2'!AF32&lt;0,'TRI-2'!AF32  &gt;10),"",IF((ROUND(TRUNC(('TRI-2'!AF32  ),2),0))=10,"A+",IF((ROUND(TRUNC(('TRI-2'!AF32  ),2),0))=9,"A-",IF((ROUND(TRUNC(('TRI-2'!AF32   ),2),0))=8,"B+",IF((ROUND(TRUNC(('TRI-2'!AF32 ),2),0))=7,"B-",IF((ROUND(TRUNC(('TRI-2'!AF32  ),2),0))=6,"C+",IF((ROUND(TRUNC(('TRI-2'!AF32  ),2),0))=5,"C-",IF((ROUND(TRUNC(('TRI-2'!AF32  ),2),0))=4,"D+",IF((ROUND(TRUNC(('TRI-2'!AF32 ),2),0))=3,"D-",IF((ROUND(TRUNC(('TRI-2'!AF32 ),2),0))=2,"E+",IF((ROUND(TRUNC(('TRI-2'!AF32  ),2),0))&lt;=1,"E-","")))))))))))</f>
        <v>A+</v>
      </c>
      <c r="AG32" s="51" t="str">
        <f>IF(OR('TRI-2'!AG32 ="",'TRI-2'!AG32&lt;0,'TRI-2'!AG32  &gt;10),"",IF((ROUND(TRUNC(('TRI-2'!AG32  ),2),0))=10,"A+",IF((ROUND(TRUNC(('TRI-2'!AG32  ),2),0))=9,"A-",IF((ROUND(TRUNC(('TRI-2'!AG32   ),2),0))=8,"B+",IF((ROUND(TRUNC(('TRI-2'!AG32 ),2),0))=7,"B-",IF((ROUND(TRUNC(('TRI-2'!AG32  ),2),0))=6,"C+",IF((ROUND(TRUNC(('TRI-2'!AG32  ),2),0))=5,"C-",IF((ROUND(TRUNC(('TRI-2'!AG32  ),2),0))=4,"D+",IF((ROUND(TRUNC(('TRI-2'!AG32 ),2),0))=3,"D-",IF((ROUND(TRUNC(('TRI-2'!AG32 ),2),0))=2,"E+",IF((ROUND(TRUNC(('TRI-2'!AG32  ),2),0))&lt;=1,"E-","")))))))))))</f>
        <v>A+</v>
      </c>
      <c r="AH32" s="51" t="str">
        <f>IF(OR('TRI-2'!AH32 ="",'TRI-2'!AH32&lt;0,'TRI-2'!AH32  &gt;10),"",IF((ROUND(TRUNC(('TRI-2'!AH32  ),2),0))=10,"A+",IF((ROUND(TRUNC(('TRI-2'!AH32  ),2),0))=9,"A-",IF((ROUND(TRUNC(('TRI-2'!AH32   ),2),0))=8,"B+",IF((ROUND(TRUNC(('TRI-2'!AH32 ),2),0))=7,"B-",IF((ROUND(TRUNC(('TRI-2'!AH32  ),2),0))=6,"C+",IF((ROUND(TRUNC(('TRI-2'!AH32  ),2),0))=5,"C-",IF((ROUND(TRUNC(('TRI-2'!AH32  ),2),0))=4,"D+",IF((ROUND(TRUNC(('TRI-2'!AH32 ),2),0))=3,"D-",IF((ROUND(TRUNC(('TRI-2'!AH32 ),2),0))=2,"E+",IF((ROUND(TRUNC(('TRI-2'!AH32  ),2),0))&lt;=1,"E-","")))))))))))</f>
        <v>A+</v>
      </c>
      <c r="AI32" s="51" t="str">
        <f>IF(OR('TRI-2'!AI32 ="",'TRI-2'!AI32&lt;0,'TRI-2'!AI32  &gt;10),"",IF((ROUND(TRUNC(('TRI-2'!AI32  ),2),0))=10,"A+",IF((ROUND(TRUNC(('TRI-2'!AI32  ),2),0))=9,"A-",IF((ROUND(TRUNC(('TRI-2'!AI32   ),2),0))=8,"B+",IF((ROUND(TRUNC(('TRI-2'!AI32 ),2),0))=7,"B-",IF((ROUND(TRUNC(('TRI-2'!AI32  ),2),0))=6,"C+",IF((ROUND(TRUNC(('TRI-2'!AI32  ),2),0))=5,"C-",IF((ROUND(TRUNC(('TRI-2'!AI32  ),2),0))=4,"D+",IF((ROUND(TRUNC(('TRI-2'!AI32 ),2),0))=3,"D-",IF((ROUND(TRUNC(('TRI-2'!AI32 ),2),0))=2,"E+",IF((ROUND(TRUNC(('TRI-2'!AI32  ),2),0))&lt;=1,"E-","")))))))))))</f>
        <v>A+</v>
      </c>
      <c r="AJ32" s="51" t="str">
        <f>IF(OR('TRI-2'!AJ32 ="",'TRI-2'!AJ32&lt;0,'TRI-2'!AJ32  &gt;10),"",IF((ROUND(TRUNC(('TRI-2'!AJ32  ),2),0))=10,"A+",IF((ROUND(TRUNC(('TRI-2'!AJ32  ),2),0))=9,"A-",IF((ROUND(TRUNC(('TRI-2'!AJ32   ),2),0))=8,"B+",IF((ROUND(TRUNC(('TRI-2'!AJ32 ),2),0))=7,"B-",IF((ROUND(TRUNC(('TRI-2'!AJ32  ),2),0))=6,"C+",IF((ROUND(TRUNC(('TRI-2'!AJ32  ),2),0))=5,"C-",IF((ROUND(TRUNC(('TRI-2'!AJ32  ),2),0))=4,"D+",IF((ROUND(TRUNC(('TRI-2'!AJ32 ),2),0))=3,"D-",IF((ROUND(TRUNC(('TRI-2'!AJ32 ),2),0))=2,"E+",IF((ROUND(TRUNC(('TRI-2'!AJ32  ),2),0))&lt;=1,"E-","")))))))))))</f>
        <v>A+</v>
      </c>
      <c r="AK32" s="51" t="str">
        <f>IF(OR('TRI-2'!AK32 ="",'TRI-2'!AK32&lt;0,'TRI-2'!AK32  &gt;10),"",IF((ROUND(TRUNC(('TRI-2'!AK32  ),2),0))=10,"A+",IF((ROUND(TRUNC(('TRI-2'!AK32  ),2),0))=9,"A-",IF((ROUND(TRUNC(('TRI-2'!AK32   ),2),0))=8,"B+",IF((ROUND(TRUNC(('TRI-2'!AK32 ),2),0))=7,"B-",IF((ROUND(TRUNC(('TRI-2'!AK32  ),2),0))=6,"C+",IF((ROUND(TRUNC(('TRI-2'!AK32  ),2),0))=5,"C-",IF((ROUND(TRUNC(('TRI-2'!AK32  ),2),0))=4,"D+",IF((ROUND(TRUNC(('TRI-2'!AK32 ),2),0))=3,"D-",IF((ROUND(TRUNC(('TRI-2'!AK32 ),2),0))=2,"E+",IF((ROUND(TRUNC(('TRI-2'!AK32  ),2),0))&lt;=1,"E-","")))))))))))</f>
        <v>A+</v>
      </c>
      <c r="AL32" s="51" t="str">
        <f>IF(OR('TRI-2'!AL32 ="",'TRI-2'!AL32&lt;0,'TRI-2'!AL32  &gt;10),"",IF((ROUND(TRUNC(('TRI-2'!AL32  ),2),0))=10,"A+",IF((ROUND(TRUNC(('TRI-2'!AL32  ),2),0))=9,"A-",IF((ROUND(TRUNC(('TRI-2'!AL32   ),2),0))=8,"B+",IF((ROUND(TRUNC(('TRI-2'!AL32 ),2),0))=7,"B-",IF((ROUND(TRUNC(('TRI-2'!AL32  ),2),0))=6,"C+",IF((ROUND(TRUNC(('TRI-2'!AL32  ),2),0))=5,"C-",IF((ROUND(TRUNC(('TRI-2'!AL32  ),2),0))=4,"D+",IF((ROUND(TRUNC(('TRI-2'!AL32 ),2),0))=3,"D-",IF((ROUND(TRUNC(('TRI-2'!AL32 ),2),0))=2,"E+",IF((ROUND(TRUNC(('TRI-2'!AL32  ),2),0))&lt;=1,"E-","")))))))))))</f>
        <v>A+</v>
      </c>
      <c r="AM32" s="51" t="str">
        <f>IF(OR('TRI-2'!AM32 ="",'TRI-2'!AM32&lt;0,'TRI-2'!AM32  &gt;10),"",IF((ROUND(TRUNC(('TRI-2'!AM32  ),2),0))=10,"A+",IF((ROUND(TRUNC(('TRI-2'!AM32  ),2),0))=9,"A-",IF((ROUND(TRUNC(('TRI-2'!AM32   ),2),0))=8,"B+",IF((ROUND(TRUNC(('TRI-2'!AM32 ),2),0))=7,"B-",IF((ROUND(TRUNC(('TRI-2'!AM32  ),2),0))=6,"C+",IF((ROUND(TRUNC(('TRI-2'!AM32  ),2),0))=5,"C-",IF((ROUND(TRUNC(('TRI-2'!AM32  ),2),0))=4,"D+",IF((ROUND(TRUNC(('TRI-2'!AM32 ),2),0))=3,"D-",IF((ROUND(TRUNC(('TRI-2'!AM32 ),2),0))=2,"E+",IF((ROUND(TRUNC(('TRI-2'!AM32  ),2),0))&lt;=1,"E-","")))))))))))</f>
        <v>A+</v>
      </c>
      <c r="AN32" s="51" t="str">
        <f>IF(OR('TRI-2'!AN32 ="",'TRI-2'!AN32&lt;0,'TRI-2'!AN32  &gt;10),"",IF((ROUND(TRUNC(('TRI-2'!AN32  ),2),0))=10,"A+",IF((ROUND(TRUNC(('TRI-2'!AN32  ),2),0))=9,"A-",IF((ROUND(TRUNC(('TRI-2'!AN32   ),2),0))=8,"B+",IF((ROUND(TRUNC(('TRI-2'!AN32 ),2),0))=7,"B-",IF((ROUND(TRUNC(('TRI-2'!AN32  ),2),0))=6,"C+",IF((ROUND(TRUNC(('TRI-2'!AN32  ),2),0))=5,"C-",IF((ROUND(TRUNC(('TRI-2'!AN32  ),2),0))=4,"D+",IF((ROUND(TRUNC(('TRI-2'!AN32 ),2),0))=3,"D-",IF((ROUND(TRUNC(('TRI-2'!AN32 ),2),0))=2,"E+",IF((ROUND(TRUNC(('TRI-2'!AN32  ),2),0))&lt;=1,"E-","")))))))))))</f>
        <v>A+</v>
      </c>
      <c r="AO32" s="51" t="str">
        <f>IF(OR('TRI-2'!AO32 ="",'TRI-2'!AO32&lt;0,'TRI-2'!AO32  &gt;10),"",IF((ROUND(TRUNC(('TRI-2'!AO32  ),2),0))=10,"A+",IF((ROUND(TRUNC(('TRI-2'!AO32  ),2),0))=9,"A-",IF((ROUND(TRUNC(('TRI-2'!AO32   ),2),0))=8,"B+",IF((ROUND(TRUNC(('TRI-2'!AO32 ),2),0))=7,"B-",IF((ROUND(TRUNC(('TRI-2'!AO32  ),2),0))=6,"C+",IF((ROUND(TRUNC(('TRI-2'!AO32  ),2),0))=5,"C-",IF((ROUND(TRUNC(('TRI-2'!AO32  ),2),0))=4,"D+",IF((ROUND(TRUNC(('TRI-2'!AO32 ),2),0))=3,"D-",IF((ROUND(TRUNC(('TRI-2'!AO32 ),2),0))=2,"E+",IF((ROUND(TRUNC(('TRI-2'!AO32  ),2),0))&lt;=1,"E-","")))))))))))</f>
        <v>A+</v>
      </c>
      <c r="AP32" s="51" t="str">
        <f>IF(OR('TRI-2'!AP32 ="",'TRI-2'!AP32&lt;0,'TRI-2'!AP32  &gt;10),"",IF((ROUND(TRUNC(('TRI-2'!AP32  ),2),0))=10,"A+",IF((ROUND(TRUNC(('TRI-2'!AP32  ),2),0))=9,"A-",IF((ROUND(TRUNC(('TRI-2'!AP32   ),2),0))=8,"B+",IF((ROUND(TRUNC(('TRI-2'!AP32 ),2),0))=7,"B-",IF((ROUND(TRUNC(('TRI-2'!AP32  ),2),0))=6,"C+",IF((ROUND(TRUNC(('TRI-2'!AP32  ),2),0))=5,"C-",IF((ROUND(TRUNC(('TRI-2'!AP32  ),2),0))=4,"D+",IF((ROUND(TRUNC(('TRI-2'!AP32 ),2),0))=3,"D-",IF((ROUND(TRUNC(('TRI-2'!AP32 ),2),0))=2,"E+",IF((ROUND(TRUNC(('TRI-2'!AP32  ),2),0))&lt;=1,"E-","")))))))))))</f>
        <v>A+</v>
      </c>
      <c r="AQ32" s="51" t="str">
        <f>IF(OR('TRI-2'!AQ32 ="",'TRI-2'!AQ32&lt;0,'TRI-2'!AQ32  &gt;10),"",IF((ROUND(TRUNC(('TRI-2'!AQ32  ),2),0))=10,"A+",IF((ROUND(TRUNC(('TRI-2'!AQ32  ),2),0))=9,"A-",IF((ROUND(TRUNC(('TRI-2'!AQ32   ),2),0))=8,"B+",IF((ROUND(TRUNC(('TRI-2'!AQ32 ),2),0))=7,"B-",IF((ROUND(TRUNC(('TRI-2'!AQ32  ),2),0))=6,"C+",IF((ROUND(TRUNC(('TRI-2'!AQ32  ),2),0))=5,"C-",IF((ROUND(TRUNC(('TRI-2'!AQ32  ),2),0))=4,"D+",IF((ROUND(TRUNC(('TRI-2'!AQ32 ),2),0))=3,"D-",IF((ROUND(TRUNC(('TRI-2'!AQ32 ),2),0))=2,"E+",IF((ROUND(TRUNC(('TRI-2'!AQ32  ),2),0))&lt;=1,"E-","")))))))))))</f>
        <v>A+</v>
      </c>
      <c r="AR32" s="51" t="str">
        <f>IF(OR('TRI-2'!AR32 ="",'TRI-2'!AR32&lt;0,'TRI-2'!AR32  &gt;10),"",IF((ROUND(TRUNC(('TRI-2'!AR32  ),2),0))=10,"A+",IF((ROUND(TRUNC(('TRI-2'!AR32  ),2),0))=9,"A-",IF((ROUND(TRUNC(('TRI-2'!AR32   ),2),0))=8,"B+",IF((ROUND(TRUNC(('TRI-2'!AR32 ),2),0))=7,"B-",IF((ROUND(TRUNC(('TRI-2'!AR32  ),2),0))=6,"C+",IF((ROUND(TRUNC(('TRI-2'!AR32  ),2),0))=5,"C-",IF((ROUND(TRUNC(('TRI-2'!AR32  ),2),0))=4,"D+",IF((ROUND(TRUNC(('TRI-2'!AR32 ),2),0))=3,"D-",IF((ROUND(TRUNC(('TRI-2'!AR32 ),2),0))=2,"E+",IF((ROUND(TRUNC(('TRI-2'!AR32  ),2),0))&lt;=1,"E-","")))))))))))</f>
        <v>A+</v>
      </c>
      <c r="AS32" s="51" t="str">
        <f>IF(OR('TRI-2'!AS32 ="",'TRI-2'!AS32&lt;0,'TRI-2'!AS32  &gt;10),"",IF((ROUND(TRUNC(('TRI-2'!AS32  ),2),0))=10,"A+",IF((ROUND(TRUNC(('TRI-2'!AS32  ),2),0))=9,"A-",IF((ROUND(TRUNC(('TRI-2'!AS32   ),2),0))=8,"B+",IF((ROUND(TRUNC(('TRI-2'!AS32 ),2),0))=7,"B-",IF((ROUND(TRUNC(('TRI-2'!AS32  ),2),0))=6,"C+",IF((ROUND(TRUNC(('TRI-2'!AS32  ),2),0))=5,"C-",IF((ROUND(TRUNC(('TRI-2'!AS32  ),2),0))=4,"D+",IF((ROUND(TRUNC(('TRI-2'!AS32 ),2),0))=3,"D-",IF((ROUND(TRUNC(('TRI-2'!AS32 ),2),0))=2,"E+",IF((ROUND(TRUNC(('TRI-2'!AS32  ),2),0))&lt;=1,"E-","")))))))))))</f>
        <v>A+</v>
      </c>
      <c r="AT32" s="51" t="str">
        <f>IF(OR('TRI-2'!AT32 ="",'TRI-2'!AT32&lt;0,'TRI-2'!AT32  &gt;10),"",IF((ROUND(TRUNC(('TRI-2'!AT32  ),2),0))=10,"A+",IF((ROUND(TRUNC(('TRI-2'!AT32  ),2),0))=9,"A-",IF((ROUND(TRUNC(('TRI-2'!AT32   ),2),0))=8,"B+",IF((ROUND(TRUNC(('TRI-2'!AT32 ),2),0))=7,"B-",IF((ROUND(TRUNC(('TRI-2'!AT32  ),2),0))=6,"C+",IF((ROUND(TRUNC(('TRI-2'!AT32  ),2),0))=5,"C-",IF((ROUND(TRUNC(('TRI-2'!AT32  ),2),0))=4,"D+",IF((ROUND(TRUNC(('TRI-2'!AT32 ),2),0))=3,"D-",IF((ROUND(TRUNC(('TRI-2'!AT32 ),2),0))=2,"E+",IF((ROUND(TRUNC(('TRI-2'!AT32  ),2),0))&lt;=1,"E-","")))))))))))</f>
        <v>A+</v>
      </c>
      <c r="AU32" s="51" t="str">
        <f>IF(OR('TRI-2'!AU32 ="",'TRI-2'!AU32&lt;0,'TRI-2'!AU32  &gt;10),"",IF((ROUND(TRUNC(('TRI-2'!AU32  ),2),0))=10,"A+",IF((ROUND(TRUNC(('TRI-2'!AU32  ),2),0))=9,"A-",IF((ROUND(TRUNC(('TRI-2'!AU32   ),2),0))=8,"B+",IF((ROUND(TRUNC(('TRI-2'!AU32 ),2),0))=7,"B-",IF((ROUND(TRUNC(('TRI-2'!AU32  ),2),0))=6,"C+",IF((ROUND(TRUNC(('TRI-2'!AU32  ),2),0))=5,"C-",IF((ROUND(TRUNC(('TRI-2'!AU32  ),2),0))=4,"D+",IF((ROUND(TRUNC(('TRI-2'!AU32 ),2),0))=3,"D-",IF((ROUND(TRUNC(('TRI-2'!AU32 ),2),0))=2,"E+",IF((ROUND(TRUNC(('TRI-2'!AU32  ),2),0))&lt;=1,"E-","")))))))))))</f>
        <v>A+</v>
      </c>
      <c r="AV32" s="51" t="str">
        <f>IF(OR('TRI-2'!AV32 ="",'TRI-2'!AV32&lt;0,'TRI-2'!AV32  &gt;10),"",IF((ROUND(TRUNC(('TRI-2'!AV32  ),2),0))=10,"A+",IF((ROUND(TRUNC(('TRI-2'!AV32  ),2),0))=9,"A-",IF((ROUND(TRUNC(('TRI-2'!AV32   ),2),0))=8,"B+",IF((ROUND(TRUNC(('TRI-2'!AV32 ),2),0))=7,"B-",IF((ROUND(TRUNC(('TRI-2'!AV32  ),2),0))=6,"C+",IF((ROUND(TRUNC(('TRI-2'!AV32  ),2),0))=5,"C-",IF((ROUND(TRUNC(('TRI-2'!AV32  ),2),0))=4,"D+",IF((ROUND(TRUNC(('TRI-2'!AV32 ),2),0))=3,"D-",IF((ROUND(TRUNC(('TRI-2'!AV32 ),2),0))=2,"E+",IF((ROUND(TRUNC(('TRI-2'!AV32  ),2),0))&lt;=1,"E-","")))))))))))</f>
        <v>A+</v>
      </c>
      <c r="AW32" s="51" t="str">
        <f>IF(OR('TRI-2'!AW32 ="",'TRI-2'!AW32&lt;0,'TRI-2'!AW32  &gt;10),"",IF((ROUND(TRUNC(('TRI-2'!AW32  ),2),0))=10,"A+",IF((ROUND(TRUNC(('TRI-2'!AW32  ),2),0))=9,"A-",IF((ROUND(TRUNC(('TRI-2'!AW32   ),2),0))=8,"B+",IF((ROUND(TRUNC(('TRI-2'!AW32 ),2),0))=7,"B-",IF((ROUND(TRUNC(('TRI-2'!AW32  ),2),0))=6,"C+",IF((ROUND(TRUNC(('TRI-2'!AW32  ),2),0))=5,"C-",IF((ROUND(TRUNC(('TRI-2'!AW32  ),2),0))=4,"D+",IF((ROUND(TRUNC(('TRI-2'!AW32 ),2),0))=3,"D-",IF((ROUND(TRUNC(('TRI-2'!AW32 ),2),0))=2,"E+",IF((ROUND(TRUNC(('TRI-2'!AW32  ),2),0))&lt;=1,"E-","")))))))))))</f>
        <v>A+</v>
      </c>
      <c r="AX32" s="51" t="str">
        <f>IF(OR('TRI-2'!AX32 ="",'TRI-2'!AX32&lt;0,'TRI-2'!AX32  &gt;10),"",IF((ROUND(TRUNC(('TRI-2'!AX32  ),2),0))=10,"A+",IF((ROUND(TRUNC(('TRI-2'!AX32  ),2),0))=9,"A-",IF((ROUND(TRUNC(('TRI-2'!AX32   ),2),0))=8,"B+",IF((ROUND(TRUNC(('TRI-2'!AX32 ),2),0))=7,"B-",IF((ROUND(TRUNC(('TRI-2'!AX32  ),2),0))=6,"C+",IF((ROUND(TRUNC(('TRI-2'!AX32  ),2),0))=5,"C-",IF((ROUND(TRUNC(('TRI-2'!AX32  ),2),0))=4,"D+",IF((ROUND(TRUNC(('TRI-2'!AX32 ),2),0))=3,"D-",IF((ROUND(TRUNC(('TRI-2'!AX32 ),2),0))=2,"E+",IF((ROUND(TRUNC(('TRI-2'!AX32  ),2),0))&lt;=1,"E-","")))))))))))</f>
        <v>A+</v>
      </c>
      <c r="AY32" s="51" t="str">
        <f>IF(OR('TRI-2'!AY32 ="",'TRI-2'!AY32&lt;0,'TRI-2'!AY32  &gt;10),"",IF((ROUND(TRUNC(('TRI-2'!AY32  ),2),0))=10,"A+",IF((ROUND(TRUNC(('TRI-2'!AY32  ),2),0))=9,"A-",IF((ROUND(TRUNC(('TRI-2'!AY32   ),2),0))=8,"B+",IF((ROUND(TRUNC(('TRI-2'!AY32 ),2),0))=7,"B-",IF((ROUND(TRUNC(('TRI-2'!AY32  ),2),0))=6,"C+",IF((ROUND(TRUNC(('TRI-2'!AY32  ),2),0))=5,"C-",IF((ROUND(TRUNC(('TRI-2'!AY32  ),2),0))=4,"D+",IF((ROUND(TRUNC(('TRI-2'!AY32 ),2),0))=3,"D-",IF((ROUND(TRUNC(('TRI-2'!AY32 ),2),0))=2,"E+",IF((ROUND(TRUNC(('TRI-2'!AY32  ),2),0))&lt;=1,"E-","")))))))))))</f>
        <v>A+</v>
      </c>
      <c r="AZ32" s="51" t="str">
        <f>IF(OR('TRI-2'!AZ32 ="",'TRI-2'!AZ32&lt;0,'TRI-2'!AZ32  &gt;10),"",IF((ROUND(TRUNC(('TRI-2'!AZ32  ),2),0))=10,"A+",IF((ROUND(TRUNC(('TRI-2'!AZ32  ),2),0))=9,"A-",IF((ROUND(TRUNC(('TRI-2'!AZ32   ),2),0))=8,"B+",IF((ROUND(TRUNC(('TRI-2'!AZ32 ),2),0))=7,"B-",IF((ROUND(TRUNC(('TRI-2'!AZ32  ),2),0))=6,"C+",IF((ROUND(TRUNC(('TRI-2'!AZ32  ),2),0))=5,"C-",IF((ROUND(TRUNC(('TRI-2'!AZ32  ),2),0))=4,"D+",IF((ROUND(TRUNC(('TRI-2'!AZ32 ),2),0))=3,"D-",IF((ROUND(TRUNC(('TRI-2'!AZ32 ),2),0))=2,"E+",IF((ROUND(TRUNC(('TRI-2'!AZ32  ),2),0))&lt;=1,"E-","")))))))))))</f>
        <v>A+</v>
      </c>
      <c r="BA32" s="51" t="str">
        <f>IF(OR('TRI-2'!BA32 ="",'TRI-2'!BA32&lt;0,'TRI-2'!BA32  &gt;10),"",IF((ROUND(TRUNC(('TRI-2'!BA32  ),2),0))=10,"A+",IF((ROUND(TRUNC(('TRI-2'!BA32  ),2),0))=9,"A-",IF((ROUND(TRUNC(('TRI-2'!BA32   ),2),0))=8,"B+",IF((ROUND(TRUNC(('TRI-2'!BA32 ),2),0))=7,"B-",IF((ROUND(TRUNC(('TRI-2'!BA32  ),2),0))=6,"C+",IF((ROUND(TRUNC(('TRI-2'!BA32  ),2),0))=5,"C-",IF((ROUND(TRUNC(('TRI-2'!BA32  ),2),0))=4,"D+",IF((ROUND(TRUNC(('TRI-2'!BA32 ),2),0))=3,"D-",IF((ROUND(TRUNC(('TRI-2'!BA32 ),2),0))=2,"E+",IF((ROUND(TRUNC(('TRI-2'!BA32  ),2),0))&lt;=1,"E-","")))))))))))</f>
        <v>A+</v>
      </c>
      <c r="BB32" s="51" t="str">
        <f>IF(OR('TRI-2'!BB32 ="",'TRI-2'!BB32&lt;0,'TRI-2'!BB32  &gt;10),"",IF((ROUND(TRUNC(('TRI-2'!BB32  ),2),0))=10,"A+",IF((ROUND(TRUNC(('TRI-2'!BB32  ),2),0))=9,"A-",IF((ROUND(TRUNC(('TRI-2'!BB32   ),2),0))=8,"B+",IF((ROUND(TRUNC(('TRI-2'!BB32 ),2),0))=7,"B-",IF((ROUND(TRUNC(('TRI-2'!BB32  ),2),0))=6,"C+",IF((ROUND(TRUNC(('TRI-2'!BB32  ),2),0))=5,"C-",IF((ROUND(TRUNC(('TRI-2'!BB32  ),2),0))=4,"D+",IF((ROUND(TRUNC(('TRI-2'!BB32 ),2),0))=3,"D-",IF((ROUND(TRUNC(('TRI-2'!BB32 ),2),0))=2,"E+",IF((ROUND(TRUNC(('TRI-2'!BB32  ),2),0))&lt;=1,"E-","")))))))))))</f>
        <v>A+</v>
      </c>
      <c r="BC32" s="51" t="str">
        <f>IF(OR('TRI-2'!BC32 ="",'TRI-2'!BC32&lt;0,'TRI-2'!BC32  &gt;10),"",IF((ROUND(TRUNC(('TRI-2'!BC32  ),2),0))=10,"A+",IF((ROUND(TRUNC(('TRI-2'!BC32  ),2),0))=9,"A-",IF((ROUND(TRUNC(('TRI-2'!BC32   ),2),0))=8,"B+",IF((ROUND(TRUNC(('TRI-2'!BC32 ),2),0))=7,"B-",IF((ROUND(TRUNC(('TRI-2'!BC32  ),2),0))=6,"C+",IF((ROUND(TRUNC(('TRI-2'!BC32  ),2),0))=5,"C-",IF((ROUND(TRUNC(('TRI-2'!BC32  ),2),0))=4,"D+",IF((ROUND(TRUNC(('TRI-2'!BC32 ),2),0))=3,"D-",IF((ROUND(TRUNC(('TRI-2'!BC32 ),2),0))=2,"E+",IF((ROUND(TRUNC(('TRI-2'!BC32  ),2),0))&lt;=1,"E-","")))))))))))</f>
        <v>A+</v>
      </c>
      <c r="BD32" s="51" t="str">
        <f>IF(OR('TRI-2'!BD32 ="",'TRI-2'!BD32&lt;0,'TRI-2'!BD32  &gt;10),"",IF((ROUND(TRUNC(('TRI-2'!BD32  ),2),0))=10,"A+",IF((ROUND(TRUNC(('TRI-2'!BD32  ),2),0))=9,"A-",IF((ROUND(TRUNC(('TRI-2'!BD32   ),2),0))=8,"B+",IF((ROUND(TRUNC(('TRI-2'!BD32 ),2),0))=7,"B-",IF((ROUND(TRUNC(('TRI-2'!BD32  ),2),0))=6,"C+",IF((ROUND(TRUNC(('TRI-2'!BD32  ),2),0))=5,"C-",IF((ROUND(TRUNC(('TRI-2'!BD32  ),2),0))=4,"D+",IF((ROUND(TRUNC(('TRI-2'!BD32 ),2),0))=3,"D-",IF((ROUND(TRUNC(('TRI-2'!BD32 ),2),0))=2,"E+",IF((ROUND(TRUNC(('TRI-2'!BD32  ),2),0))&lt;=1,"E-","")))))))))))</f>
        <v>A+</v>
      </c>
      <c r="BE32" s="51" t="str">
        <f>IF(OR('TRI-2'!BE32 ="",'TRI-2'!BE32&lt;0,'TRI-2'!BE32  &gt;10),"",IF((ROUND(TRUNC(('TRI-2'!BE32  ),2),0))=10,"A+",IF((ROUND(TRUNC(('TRI-2'!BE32  ),2),0))=9,"A-",IF((ROUND(TRUNC(('TRI-2'!BE32   ),2),0))=8,"B+",IF((ROUND(TRUNC(('TRI-2'!BE32 ),2),0))=7,"B-",IF((ROUND(TRUNC(('TRI-2'!BE32  ),2),0))=6,"C+",IF((ROUND(TRUNC(('TRI-2'!BE32  ),2),0))=5,"C-",IF((ROUND(TRUNC(('TRI-2'!BE32  ),2),0))=4,"D+",IF((ROUND(TRUNC(('TRI-2'!BE32 ),2),0))=3,"D-",IF((ROUND(TRUNC(('TRI-2'!BE32 ),2),0))=2,"E+",IF((ROUND(TRUNC(('TRI-2'!BE32  ),2),0))&lt;=1,"E-","")))))))))))</f>
        <v>A+</v>
      </c>
      <c r="BF32" s="51" t="str">
        <f>IF(OR('TRI-2'!BF32 ="",'TRI-2'!BF32&lt;0,'TRI-2'!BF32  &gt;10),"",IF((ROUND(TRUNC(('TRI-2'!BF32  ),2),0))=10,"A+",IF((ROUND(TRUNC(('TRI-2'!BF32  ),2),0))=9,"A-",IF((ROUND(TRUNC(('TRI-2'!BF32   ),2),0))=8,"B+",IF((ROUND(TRUNC(('TRI-2'!BF32 ),2),0))=7,"B-",IF((ROUND(TRUNC(('TRI-2'!BF32  ),2),0))=6,"C+",IF((ROUND(TRUNC(('TRI-2'!BF32  ),2),0))=5,"C-",IF((ROUND(TRUNC(('TRI-2'!BF32  ),2),0))=4,"D+",IF((ROUND(TRUNC(('TRI-2'!BF32 ),2),0))=3,"D-",IF((ROUND(TRUNC(('TRI-2'!BF32 ),2),0))=2,"E+",IF((ROUND(TRUNC(('TRI-2'!BF32  ),2),0))&lt;=1,"E-","")))))))))))</f>
        <v>A+</v>
      </c>
      <c r="BG32" s="51" t="str">
        <f>IF(OR('TRI-2'!BG32 ="",'TRI-2'!BG32&lt;0,'TRI-2'!BG32  &gt;10),"",IF((ROUND(TRUNC(('TRI-2'!BG32  ),2),0))=10,"A+",IF((ROUND(TRUNC(('TRI-2'!BG32  ),2),0))=9,"A-",IF((ROUND(TRUNC(('TRI-2'!BG32   ),2),0))=8,"B+",IF((ROUND(TRUNC(('TRI-2'!BG32 ),2),0))=7,"B-",IF((ROUND(TRUNC(('TRI-2'!BG32  ),2),0))=6,"C+",IF((ROUND(TRUNC(('TRI-2'!BG32  ),2),0))=5,"C-",IF((ROUND(TRUNC(('TRI-2'!BG32  ),2),0))=4,"D+",IF((ROUND(TRUNC(('TRI-2'!BG32 ),2),0))=3,"D-",IF((ROUND(TRUNC(('TRI-2'!BG32 ),2),0))=2,"E+",IF((ROUND(TRUNC(('TRI-2'!BG32  ),2),0))&lt;=1,"E-","")))))))))))</f>
        <v>A+</v>
      </c>
      <c r="BH32" s="51" t="str">
        <f>IF(OR('TRI-2'!BH32 ="",'TRI-2'!BH32&lt;0,'TRI-2'!BH32  &gt;10),"",IF((ROUND(TRUNC(('TRI-2'!BH32  ),2),0))=10,"A+",IF((ROUND(TRUNC(('TRI-2'!BH32  ),2),0))=9,"A-",IF((ROUND(TRUNC(('TRI-2'!BH32   ),2),0))=8,"B+",IF((ROUND(TRUNC(('TRI-2'!BH32 ),2),0))=7,"B-",IF((ROUND(TRUNC(('TRI-2'!BH32  ),2),0))=6,"C+",IF((ROUND(TRUNC(('TRI-2'!BH32  ),2),0))=5,"C-",IF((ROUND(TRUNC(('TRI-2'!BH32  ),2),0))=4,"D+",IF((ROUND(TRUNC(('TRI-2'!BH32 ),2),0))=3,"D-",IF((ROUND(TRUNC(('TRI-2'!BH32 ),2),0))=2,"E+",IF((ROUND(TRUNC(('TRI-2'!BH32  ),2),0))&lt;=1,"E-","")))))))))))</f>
        <v>A+</v>
      </c>
      <c r="BI32" s="51" t="str">
        <f>IF(OR('TRI-2'!BI32 ="",'TRI-2'!BI32&lt;0,'TRI-2'!BI32  &gt;10),"",IF((ROUND(TRUNC(('TRI-2'!BI32  ),2),0))=10,"A+",IF((ROUND(TRUNC(('TRI-2'!BI32  ),2),0))=9,"A-",IF((ROUND(TRUNC(('TRI-2'!BI32   ),2),0))=8,"B+",IF((ROUND(TRUNC(('TRI-2'!BI32 ),2),0))=7,"B-",IF((ROUND(TRUNC(('TRI-2'!BI32  ),2),0))=6,"C+",IF((ROUND(TRUNC(('TRI-2'!BI32  ),2),0))=5,"C-",IF((ROUND(TRUNC(('TRI-2'!BI32  ),2),0))=4,"D+",IF((ROUND(TRUNC(('TRI-2'!BI32 ),2),0))=3,"D-",IF((ROUND(TRUNC(('TRI-2'!BI32 ),2),0))=2,"E+",IF((ROUND(TRUNC(('TRI-2'!BI32  ),2),0))&lt;=1,"E-","")))))))))))</f>
        <v>A+</v>
      </c>
      <c r="BJ32" s="51" t="str">
        <f>IF(OR('TRI-2'!BJ32 ="",'TRI-2'!BJ32&lt;0,'TRI-2'!BJ32  &gt;10),"",IF((ROUND(TRUNC(('TRI-2'!BJ32  ),2),0))=10,"A+",IF((ROUND(TRUNC(('TRI-2'!BJ32  ),2),0))=9,"A-",IF((ROUND(TRUNC(('TRI-2'!BJ32   ),2),0))=8,"B+",IF((ROUND(TRUNC(('TRI-2'!BJ32 ),2),0))=7,"B-",IF((ROUND(TRUNC(('TRI-2'!BJ32  ),2),0))=6,"C+",IF((ROUND(TRUNC(('TRI-2'!BJ32  ),2),0))=5,"C-",IF((ROUND(TRUNC(('TRI-2'!BJ32  ),2),0))=4,"D+",IF((ROUND(TRUNC(('TRI-2'!BJ32 ),2),0))=3,"D-",IF((ROUND(TRUNC(('TRI-2'!BJ32 ),2),0))=2,"E+",IF((ROUND(TRUNC(('TRI-2'!BJ32  ),2),0))&lt;=1,"E-","")))))))))))</f>
        <v>A+</v>
      </c>
      <c r="BK32" s="51" t="str">
        <f>IF(OR('TRI-2'!BK32 ="",'TRI-2'!BK32&lt;0,'TRI-2'!BK32  &gt;10),"",IF((ROUND(TRUNC(('TRI-2'!BK32  ),2),0))=10,"A+",IF((ROUND(TRUNC(('TRI-2'!BK32  ),2),0))=9,"A-",IF((ROUND(TRUNC(('TRI-2'!BK32   ),2),0))=8,"B+",IF((ROUND(TRUNC(('TRI-2'!BK32 ),2),0))=7,"B-",IF((ROUND(TRUNC(('TRI-2'!BK32  ),2),0))=6,"C+",IF((ROUND(TRUNC(('TRI-2'!BK32  ),2),0))=5,"C-",IF((ROUND(TRUNC(('TRI-2'!BK32  ),2),0))=4,"D+",IF((ROUND(TRUNC(('TRI-2'!BK32 ),2),0))=3,"D-",IF((ROUND(TRUNC(('TRI-2'!BK32 ),2),0))=2,"E+",IF((ROUND(TRUNC(('TRI-2'!BK32  ),2),0))&lt;=1,"E-","")))))))))))</f>
        <v>A+</v>
      </c>
      <c r="BL32" s="51" t="str">
        <f>IF(OR('TRI-2'!BL32 ="",'TRI-2'!BL32&lt;0,'TRI-2'!BL32  &gt;10),"",IF((ROUND(TRUNC(('TRI-2'!BL32  ),2),0))=10,"A+",IF((ROUND(TRUNC(('TRI-2'!BL32  ),2),0))=9,"A-",IF((ROUND(TRUNC(('TRI-2'!BL32   ),2),0))=8,"B+",IF((ROUND(TRUNC(('TRI-2'!BL32 ),2),0))=7,"B-",IF((ROUND(TRUNC(('TRI-2'!BL32  ),2),0))=6,"C+",IF((ROUND(TRUNC(('TRI-2'!BL32  ),2),0))=5,"C-",IF((ROUND(TRUNC(('TRI-2'!BL32  ),2),0))=4,"D+",IF((ROUND(TRUNC(('TRI-2'!BL32 ),2),0))=3,"D-",IF((ROUND(TRUNC(('TRI-2'!BL32 ),2),0))=2,"E+",IF((ROUND(TRUNC(('TRI-2'!BL32  ),2),0))&lt;=1,"E-","")))))))))))</f>
        <v>A+</v>
      </c>
      <c r="BM32" s="51" t="str">
        <f>IF(OR('TRI-2'!BM32 ="",'TRI-2'!BM32&lt;0,'TRI-2'!BM32  &gt;10),"",IF((ROUND(TRUNC(('TRI-2'!BM32  ),2),0))=10,"A+",IF((ROUND(TRUNC(('TRI-2'!BM32  ),2),0))=9,"A-",IF((ROUND(TRUNC(('TRI-2'!BM32   ),2),0))=8,"B+",IF((ROUND(TRUNC(('TRI-2'!BM32 ),2),0))=7,"B-",IF((ROUND(TRUNC(('TRI-2'!BM32  ),2),0))=6,"C+",IF((ROUND(TRUNC(('TRI-2'!BM32  ),2),0))=5,"C-",IF((ROUND(TRUNC(('TRI-2'!BM32  ),2),0))=4,"D+",IF((ROUND(TRUNC(('TRI-2'!BM32 ),2),0))=3,"D-",IF((ROUND(TRUNC(('TRI-2'!BM32 ),2),0))=2,"E+",IF((ROUND(TRUNC(('TRI-2'!BM32  ),2),0))&lt;=1,"E-","")))))))))))</f>
        <v>A+</v>
      </c>
      <c r="BN32" s="51" t="str">
        <f>IF(OR('TRI-2'!BN32 ="",'TRI-2'!BN32&lt;0,'TRI-2'!BN32  &gt;10),"",IF((ROUND(TRUNC(('TRI-2'!BN32  ),2),0))=10,"A+",IF((ROUND(TRUNC(('TRI-2'!BN32  ),2),0))=9,"A-",IF((ROUND(TRUNC(('TRI-2'!BN32   ),2),0))=8,"B+",IF((ROUND(TRUNC(('TRI-2'!BN32 ),2),0))=7,"B-",IF((ROUND(TRUNC(('TRI-2'!BN32  ),2),0))=6,"C+",IF((ROUND(TRUNC(('TRI-2'!BN32  ),2),0))=5,"C-",IF((ROUND(TRUNC(('TRI-2'!BN32  ),2),0))=4,"D+",IF((ROUND(TRUNC(('TRI-2'!BN32 ),2),0))=3,"D-",IF((ROUND(TRUNC(('TRI-2'!BN32 ),2),0))=2,"E+",IF((ROUND(TRUNC(('TRI-2'!BN32  ),2),0))&lt;=1,"E-","")))))))))))</f>
        <v>A+</v>
      </c>
      <c r="BO32" s="51" t="str">
        <f>IF(OR('TRI-2'!BO32 ="",'TRI-2'!BO32&lt;0,'TRI-2'!BO32  &gt;10),"",IF((ROUND(TRUNC(('TRI-2'!BO32  ),2),0))=10,"A+",IF((ROUND(TRUNC(('TRI-2'!BO32  ),2),0))=9,"A-",IF((ROUND(TRUNC(('TRI-2'!BO32   ),2),0))=8,"B+",IF((ROUND(TRUNC(('TRI-2'!BO32 ),2),0))=7,"B-",IF((ROUND(TRUNC(('TRI-2'!BO32  ),2),0))=6,"C+",IF((ROUND(TRUNC(('TRI-2'!BO32  ),2),0))=5,"C-",IF((ROUND(TRUNC(('TRI-2'!BO32  ),2),0))=4,"D+",IF((ROUND(TRUNC(('TRI-2'!BO32 ),2),0))=3,"D-",IF((ROUND(TRUNC(('TRI-2'!BO32 ),2),0))=2,"E+",IF((ROUND(TRUNC(('TRI-2'!BO32  ),2),0))&lt;=1,"E-","")))))))))))</f>
        <v>A+</v>
      </c>
      <c r="BP32" s="51" t="str">
        <f>IF(OR('TRI-2'!BP32 ="",'TRI-2'!BP32&lt;0,'TRI-2'!BP32  &gt;10),"",IF((ROUND(TRUNC(('TRI-2'!BP32  ),2),0))=10,"A+",IF((ROUND(TRUNC(('TRI-2'!BP32  ),2),0))=9,"A-",IF((ROUND(TRUNC(('TRI-2'!BP32   ),2),0))=8,"B+",IF((ROUND(TRUNC(('TRI-2'!BP32 ),2),0))=7,"B-",IF((ROUND(TRUNC(('TRI-2'!BP32  ),2),0))=6,"C+",IF((ROUND(TRUNC(('TRI-2'!BP32  ),2),0))=5,"C-",IF((ROUND(TRUNC(('TRI-2'!BP32  ),2),0))=4,"D+",IF((ROUND(TRUNC(('TRI-2'!BP32 ),2),0))=3,"D-",IF((ROUND(TRUNC(('TRI-2'!BP32 ),2),0))=2,"E+",IF((ROUND(TRUNC(('TRI-2'!BP32  ),2),0))&lt;=1,"E-","")))))))))))</f>
        <v>A+</v>
      </c>
      <c r="BQ32" s="51" t="str">
        <f>IF(OR('TRI-2'!BQ32 ="",'TRI-2'!BQ32&lt;0,'TRI-2'!BQ32  &gt;10),"",IF((ROUND(TRUNC(('TRI-2'!BQ32  ),2),0))=10,"A+",IF((ROUND(TRUNC(('TRI-2'!BQ32  ),2),0))=9,"A-",IF((ROUND(TRUNC(('TRI-2'!BQ32   ),2),0))=8,"B+",IF((ROUND(TRUNC(('TRI-2'!BQ32 ),2),0))=7,"B-",IF((ROUND(TRUNC(('TRI-2'!BQ32  ),2),0))=6,"C+",IF((ROUND(TRUNC(('TRI-2'!BQ32  ),2),0))=5,"C-",IF((ROUND(TRUNC(('TRI-2'!BQ32  ),2),0))=4,"D+",IF((ROUND(TRUNC(('TRI-2'!BQ32 ),2),0))=3,"D-",IF((ROUND(TRUNC(('TRI-2'!BQ32 ),2),0))=2,"E+",IF((ROUND(TRUNC(('TRI-2'!BQ32  ),2),0))&lt;=1,"E-","")))))))))))</f>
        <v>A+</v>
      </c>
      <c r="BR32" s="51" t="str">
        <f>IF(OR('TRI-2'!BR32 ="",'TRI-2'!BR32&lt;0,'TRI-2'!BR32  &gt;10),"",IF((ROUND(TRUNC(('TRI-2'!BR32  ),2),0))=10,"A+",IF((ROUND(TRUNC(('TRI-2'!BR32  ),2),0))=9,"A-",IF((ROUND(TRUNC(('TRI-2'!BR32   ),2),0))=8,"B+",IF((ROUND(TRUNC(('TRI-2'!BR32 ),2),0))=7,"B-",IF((ROUND(TRUNC(('TRI-2'!BR32  ),2),0))=6,"C+",IF((ROUND(TRUNC(('TRI-2'!BR32  ),2),0))=5,"C-",IF((ROUND(TRUNC(('TRI-2'!BR32  ),2),0))=4,"D+",IF((ROUND(TRUNC(('TRI-2'!BR32 ),2),0))=3,"D-",IF((ROUND(TRUNC(('TRI-2'!BR32 ),2),0))=2,"E+",IF((ROUND(TRUNC(('TRI-2'!BR32  ),2),0))&lt;=1,"E-","")))))))))))</f>
        <v>A+</v>
      </c>
      <c r="BS32" s="51" t="str">
        <f>IF(OR('TRI-2'!BS32 ="",'TRI-2'!BS32&lt;0,'TRI-2'!BS32  &gt;10),"",IF((ROUND(TRUNC(('TRI-2'!BS32  ),2),0))=10,"A+",IF((ROUND(TRUNC(('TRI-2'!BS32  ),2),0))=9,"A-",IF((ROUND(TRUNC(('TRI-2'!BS32   ),2),0))=8,"B+",IF((ROUND(TRUNC(('TRI-2'!BS32 ),2),0))=7,"B-",IF((ROUND(TRUNC(('TRI-2'!BS32  ),2),0))=6,"C+",IF((ROUND(TRUNC(('TRI-2'!BS32  ),2),0))=5,"C-",IF((ROUND(TRUNC(('TRI-2'!BS32  ),2),0))=4,"D+",IF((ROUND(TRUNC(('TRI-2'!BS32 ),2),0))=3,"D-",IF((ROUND(TRUNC(('TRI-2'!BS32 ),2),0))=2,"E+",IF((ROUND(TRUNC(('TRI-2'!BS32  ),2),0))&lt;=1,"E-","")))))))))))</f>
        <v>A+</v>
      </c>
      <c r="BT32" s="51" t="str">
        <f>IF(OR('TRI-2'!BT32 ="",'TRI-2'!BT32&lt;0,'TRI-2'!BT32  &gt;10),"",IF((ROUND(TRUNC(('TRI-2'!BT32  ),2),0))=10,"A+",IF((ROUND(TRUNC(('TRI-2'!BT32  ),2),0))=9,"A-",IF((ROUND(TRUNC(('TRI-2'!BT32   ),2),0))=8,"B+",IF((ROUND(TRUNC(('TRI-2'!BT32 ),2),0))=7,"B-",IF((ROUND(TRUNC(('TRI-2'!BT32  ),2),0))=6,"C+",IF((ROUND(TRUNC(('TRI-2'!BT32  ),2),0))=5,"C-",IF((ROUND(TRUNC(('TRI-2'!BT32  ),2),0))=4,"D+",IF((ROUND(TRUNC(('TRI-2'!BT32 ),2),0))=3,"D-",IF((ROUND(TRUNC(('TRI-2'!BT32 ),2),0))=2,"E+",IF((ROUND(TRUNC(('TRI-2'!BT32  ),2),0))&lt;=1,"E-","")))))))))))</f>
        <v>A+</v>
      </c>
      <c r="BU32" s="51" t="str">
        <f>IF(OR('TRI-2'!BU32 ="",'TRI-2'!BU32&lt;0,'TRI-2'!BU32  &gt;10),"",IF((ROUND(TRUNC(('TRI-2'!BU32  ),2),0))=10,"A+",IF((ROUND(TRUNC(('TRI-2'!BU32  ),2),0))=9,"A-",IF((ROUND(TRUNC(('TRI-2'!BU32   ),2),0))=8,"B+",IF((ROUND(TRUNC(('TRI-2'!BU32 ),2),0))=7,"B-",IF((ROUND(TRUNC(('TRI-2'!BU32  ),2),0))=6,"C+",IF((ROUND(TRUNC(('TRI-2'!BU32  ),2),0))=5,"C-",IF((ROUND(TRUNC(('TRI-2'!BU32  ),2),0))=4,"D+",IF((ROUND(TRUNC(('TRI-2'!BU32 ),2),0))=3,"D-",IF((ROUND(TRUNC(('TRI-2'!BU32 ),2),0))=2,"E+",IF((ROUND(TRUNC(('TRI-2'!BU32  ),2),0))&lt;=1,"E-","")))))))))))</f>
        <v>A+</v>
      </c>
      <c r="BV32" s="51" t="str">
        <f>IF(OR('TRI-2'!BV32 ="",'TRI-2'!BV32&lt;0,'TRI-2'!BV32  &gt;10),"",IF((ROUND(TRUNC(('TRI-2'!BV32  ),2),0))=10,"A+",IF((ROUND(TRUNC(('TRI-2'!BV32  ),2),0))=9,"A-",IF((ROUND(TRUNC(('TRI-2'!BV32   ),2),0))=8,"B+",IF((ROUND(TRUNC(('TRI-2'!BV32 ),2),0))=7,"B-",IF((ROUND(TRUNC(('TRI-2'!BV32  ),2),0))=6,"C+",IF((ROUND(TRUNC(('TRI-2'!BV32  ),2),0))=5,"C-",IF((ROUND(TRUNC(('TRI-2'!BV32  ),2),0))=4,"D+",IF((ROUND(TRUNC(('TRI-2'!BV32 ),2),0))=3,"D-",IF((ROUND(TRUNC(('TRI-2'!BV32 ),2),0))=2,"E+",IF((ROUND(TRUNC(('TRI-2'!BV32  ),2),0))&lt;=1,"E-","")))))))))))</f>
        <v>A+</v>
      </c>
      <c r="BW32" s="51" t="str">
        <f>IF(OR('TRI-2'!BW32 ="",'TRI-2'!BW32&lt;0,'TRI-2'!BW32  &gt;10),"",IF((ROUND(TRUNC(('TRI-2'!BW32  ),2),0))=10,"A+",IF((ROUND(TRUNC(('TRI-2'!BW32  ),2),0))=9,"A-",IF((ROUND(TRUNC(('TRI-2'!BW32   ),2),0))=8,"B+",IF((ROUND(TRUNC(('TRI-2'!BW32 ),2),0))=7,"B-",IF((ROUND(TRUNC(('TRI-2'!BW32  ),2),0))=6,"C+",IF((ROUND(TRUNC(('TRI-2'!BW32  ),2),0))=5,"C-",IF((ROUND(TRUNC(('TRI-2'!BW32  ),2),0))=4,"D+",IF((ROUND(TRUNC(('TRI-2'!BW32 ),2),0))=3,"D-",IF((ROUND(TRUNC(('TRI-2'!BW32 ),2),0))=2,"E+",IF((ROUND(TRUNC(('TRI-2'!BW32  ),2),0))&lt;=1,"E-","")))))))))))</f>
        <v>A+</v>
      </c>
      <c r="BX32" s="51" t="str">
        <f>IF(OR('TRI-2'!BX32 ="",'TRI-2'!BX32&lt;0,'TRI-2'!BX32  &gt;10),"",IF((ROUND(TRUNC(('TRI-2'!BX32  ),2),0))=10,"A+",IF((ROUND(TRUNC(('TRI-2'!BX32  ),2),0))=9,"A-",IF((ROUND(TRUNC(('TRI-2'!BX32   ),2),0))=8,"B+",IF((ROUND(TRUNC(('TRI-2'!BX32 ),2),0))=7,"B-",IF((ROUND(TRUNC(('TRI-2'!BX32  ),2),0))=6,"C+",IF((ROUND(TRUNC(('TRI-2'!BX32  ),2),0))=5,"C-",IF((ROUND(TRUNC(('TRI-2'!BX32  ),2),0))=4,"D+",IF((ROUND(TRUNC(('TRI-2'!BX32 ),2),0))=3,"D-",IF((ROUND(TRUNC(('TRI-2'!BX32 ),2),0))=2,"E+",IF((ROUND(TRUNC(('TRI-2'!BX32  ),2),0))&lt;=1,"E-","")))))))))))</f>
        <v>A+</v>
      </c>
      <c r="BY32" s="51" t="str">
        <f>IF(OR('TRI-2'!BY32 ="",'TRI-2'!BY32&lt;0,'TRI-2'!BY32  &gt;10),"",IF((ROUND(TRUNC(('TRI-2'!BY32  ),2),0))=10,"A+",IF((ROUND(TRUNC(('TRI-2'!BY32  ),2),0))=9,"A-",IF((ROUND(TRUNC(('TRI-2'!BY32   ),2),0))=8,"B+",IF((ROUND(TRUNC(('TRI-2'!BY32 ),2),0))=7,"B-",IF((ROUND(TRUNC(('TRI-2'!BY32  ),2),0))=6,"C+",IF((ROUND(TRUNC(('TRI-2'!BY32  ),2),0))=5,"C-",IF((ROUND(TRUNC(('TRI-2'!BY32  ),2),0))=4,"D+",IF((ROUND(TRUNC(('TRI-2'!BY32 ),2),0))=3,"D-",IF((ROUND(TRUNC(('TRI-2'!BY32 ),2),0))=2,"E+",IF((ROUND(TRUNC(('TRI-2'!BY32  ),2),0))&lt;=1,"E-","")))))))))))</f>
        <v>A+</v>
      </c>
      <c r="BZ32" s="51" t="str">
        <f>IF(OR('TRI-2'!BZ32 ="",'TRI-2'!BZ32&lt;0,'TRI-2'!BZ32  &gt;10),"",IF((ROUND(TRUNC(('TRI-2'!BZ32  ),2),0))=10,"A+",IF((ROUND(TRUNC(('TRI-2'!BZ32  ),2),0))=9,"A-",IF((ROUND(TRUNC(('TRI-2'!BZ32   ),2),0))=8,"B+",IF((ROUND(TRUNC(('TRI-2'!BZ32 ),2),0))=7,"B-",IF((ROUND(TRUNC(('TRI-2'!BZ32  ),2),0))=6,"C+",IF((ROUND(TRUNC(('TRI-2'!BZ32  ),2),0))=5,"C-",IF((ROUND(TRUNC(('TRI-2'!BZ32  ),2),0))=4,"D+",IF((ROUND(TRUNC(('TRI-2'!BZ32 ),2),0))=3,"D-",IF((ROUND(TRUNC(('TRI-2'!BZ32 ),2),0))=2,"E+",IF((ROUND(TRUNC(('TRI-2'!BZ32  ),2),0))&lt;=1,"E-","")))))))))))</f>
        <v>A+</v>
      </c>
      <c r="CA32" s="51" t="str">
        <f>IF(OR('TRI-2'!CA32 ="",'TRI-2'!CA32&lt;0,'TRI-2'!CA32  &gt;10),"",IF((ROUND(TRUNC(('TRI-2'!CA32  ),2),0))=10,"A+",IF((ROUND(TRUNC(('TRI-2'!CA32  ),2),0))=9,"A-",IF((ROUND(TRUNC(('TRI-2'!CA32   ),2),0))=8,"B+",IF((ROUND(TRUNC(('TRI-2'!CA32 ),2),0))=7,"B-",IF((ROUND(TRUNC(('TRI-2'!CA32  ),2),0))=6,"C+",IF((ROUND(TRUNC(('TRI-2'!CA32  ),2),0))=5,"C-",IF((ROUND(TRUNC(('TRI-2'!CA32  ),2),0))=4,"D+",IF((ROUND(TRUNC(('TRI-2'!CA32 ),2),0))=3,"D-",IF((ROUND(TRUNC(('TRI-2'!CA32 ),2),0))=2,"E+",IF((ROUND(TRUNC(('TRI-2'!CA32  ),2),0))&lt;=1,"E-","")))))))))))</f>
        <v>A+</v>
      </c>
      <c r="CB32" s="51" t="str">
        <f>IF(OR('TRI-2'!CB32 ="",'TRI-2'!CB32&lt;0,'TRI-2'!CB32  &gt;10),"",IF((ROUND(TRUNC(('TRI-2'!CB32  ),2),0))=10,"A+",IF((ROUND(TRUNC(('TRI-2'!CB32  ),2),0))=9,"A-",IF((ROUND(TRUNC(('TRI-2'!CB32   ),2),0))=8,"B+",IF((ROUND(TRUNC(('TRI-2'!CB32 ),2),0))=7,"B-",IF((ROUND(TRUNC(('TRI-2'!CB32  ),2),0))=6,"C+",IF((ROUND(TRUNC(('TRI-2'!CB32  ),2),0))=5,"C-",IF((ROUND(TRUNC(('TRI-2'!CB32  ),2),0))=4,"D+",IF((ROUND(TRUNC(('TRI-2'!CB32 ),2),0))=3,"D-",IF((ROUND(TRUNC(('TRI-2'!CB32 ),2),0))=2,"E+",IF((ROUND(TRUNC(('TRI-2'!CB32  ),2),0))&lt;=1,"E-","")))))))))))</f>
        <v>A+</v>
      </c>
      <c r="CC32" s="51" t="str">
        <f>IF(OR('TRI-2'!CC32 ="",'TRI-2'!CC32&lt;0,'TRI-2'!CC32  &gt;10),"",IF((ROUND(TRUNC(('TRI-2'!CC32  ),2),0))=10,"A+",IF((ROUND(TRUNC(('TRI-2'!CC32  ),2),0))=9,"A-",IF((ROUND(TRUNC(('TRI-2'!CC32   ),2),0))=8,"B+",IF((ROUND(TRUNC(('TRI-2'!CC32 ),2),0))=7,"B-",IF((ROUND(TRUNC(('TRI-2'!CC32  ),2),0))=6,"C+",IF((ROUND(TRUNC(('TRI-2'!CC32  ),2),0))=5,"C-",IF((ROUND(TRUNC(('TRI-2'!CC32  ),2),0))=4,"D+",IF((ROUND(TRUNC(('TRI-2'!CC32 ),2),0))=3,"D-",IF((ROUND(TRUNC(('TRI-2'!CC32 ),2),0))=2,"E+",IF((ROUND(TRUNC(('TRI-2'!CC32  ),2),0))&lt;=1,"E-","")))))))))))</f>
        <v>A+</v>
      </c>
      <c r="CD32" s="51" t="str">
        <f>IF(OR('TRI-2'!CD32 ="",'TRI-2'!CD32&lt;0,'TRI-2'!CD32  &gt;10),"",IF((ROUND(TRUNC(('TRI-2'!CD32  ),2),0))=10,"A+",IF((ROUND(TRUNC(('TRI-2'!CD32  ),2),0))=9,"A-",IF((ROUND(TRUNC(('TRI-2'!CD32   ),2),0))=8,"B+",IF((ROUND(TRUNC(('TRI-2'!CD32 ),2),0))=7,"B-",IF((ROUND(TRUNC(('TRI-2'!CD32  ),2),0))=6,"C+",IF((ROUND(TRUNC(('TRI-2'!CD32  ),2),0))=5,"C-",IF((ROUND(TRUNC(('TRI-2'!CD32  ),2),0))=4,"D+",IF((ROUND(TRUNC(('TRI-2'!CD32 ),2),0))=3,"D-",IF((ROUND(TRUNC(('TRI-2'!CD32 ),2),0))=2,"E+",IF((ROUND(TRUNC(('TRI-2'!CD32  ),2),0))&lt;=1,"E-","")))))))))))</f>
        <v>A+</v>
      </c>
      <c r="CE32" s="51" t="str">
        <f>IF(OR('TRI-2'!CE32 ="",'TRI-2'!CE32&lt;0,'TRI-2'!CE32  &gt;10),"",IF((ROUND(TRUNC(('TRI-2'!CE32  ),2),0))=10,"A+",IF((ROUND(TRUNC(('TRI-2'!CE32  ),2),0))=9,"A-",IF((ROUND(TRUNC(('TRI-2'!CE32   ),2),0))=8,"B+",IF((ROUND(TRUNC(('TRI-2'!CE32 ),2),0))=7,"B-",IF((ROUND(TRUNC(('TRI-2'!CE32  ),2),0))=6,"C+",IF((ROUND(TRUNC(('TRI-2'!CE32  ),2),0))=5,"C-",IF((ROUND(TRUNC(('TRI-2'!CE32  ),2),0))=4,"D+",IF((ROUND(TRUNC(('TRI-2'!CE32 ),2),0))=3,"D-",IF((ROUND(TRUNC(('TRI-2'!CE32 ),2),0))=2,"E+",IF((ROUND(TRUNC(('TRI-2'!CE32  ),2),0))&lt;=1,"E-","")))))))))))</f>
        <v>A+</v>
      </c>
      <c r="CF32" s="51" t="str">
        <f>IF(OR('TRI-2'!CF32 ="",'TRI-2'!CF32&lt;0,'TRI-2'!CF32  &gt;10),"",IF((ROUND(TRUNC(('TRI-2'!CF32  ),2),0))=10,"A+",IF((ROUND(TRUNC(('TRI-2'!CF32  ),2),0))=9,"A-",IF((ROUND(TRUNC(('TRI-2'!CF32   ),2),0))=8,"B+",IF((ROUND(TRUNC(('TRI-2'!CF32 ),2),0))=7,"B-",IF((ROUND(TRUNC(('TRI-2'!CF32  ),2),0))=6,"C+",IF((ROUND(TRUNC(('TRI-2'!CF32  ),2),0))=5,"C-",IF((ROUND(TRUNC(('TRI-2'!CF32  ),2),0))=4,"D+",IF((ROUND(TRUNC(('TRI-2'!CF32 ),2),0))=3,"D-",IF((ROUND(TRUNC(('TRI-2'!CF32 ),2),0))=2,"E+",IF((ROUND(TRUNC(('TRI-2'!CF32  ),2),0))&lt;=1,"E-","")))))))))))</f>
        <v>A+</v>
      </c>
      <c r="CG32" s="51" t="str">
        <f>IF(OR('TRI-2'!CG32 ="",'TRI-2'!CG32&lt;0,'TRI-2'!CG32  &gt;10),"",IF((ROUND(TRUNC(('TRI-2'!CG32  ),2),0))=10,"A+",IF((ROUND(TRUNC(('TRI-2'!CG32  ),2),0))=9,"A-",IF((ROUND(TRUNC(('TRI-2'!CG32   ),2),0))=8,"B+",IF((ROUND(TRUNC(('TRI-2'!CG32 ),2),0))=7,"B-",IF((ROUND(TRUNC(('TRI-2'!CG32  ),2),0))=6,"C+",IF((ROUND(TRUNC(('TRI-2'!CG32  ),2),0))=5,"C-",IF((ROUND(TRUNC(('TRI-2'!CG32  ),2),0))=4,"D+",IF((ROUND(TRUNC(('TRI-2'!CG32 ),2),0))=3,"D-",IF((ROUND(TRUNC(('TRI-2'!CG32 ),2),0))=2,"E+",IF((ROUND(TRUNC(('TRI-2'!CG32  ),2),0))&lt;=1,"E-","")))))))))))</f>
        <v>A+</v>
      </c>
      <c r="CH32" s="51" t="str">
        <f>IF(OR('TRI-2'!CH32 ="",'TRI-2'!CH32&lt;0,'TRI-2'!CH32  &gt;10),"",IF((ROUND(TRUNC(('TRI-2'!CH32  ),2),0))=10,"A+",IF((ROUND(TRUNC(('TRI-2'!CH32  ),2),0))=9,"A-",IF((ROUND(TRUNC(('TRI-2'!CH32   ),2),0))=8,"B+",IF((ROUND(TRUNC(('TRI-2'!CH32 ),2),0))=7,"B-",IF((ROUND(TRUNC(('TRI-2'!CH32  ),2),0))=6,"C+",IF((ROUND(TRUNC(('TRI-2'!CH32  ),2),0))=5,"C-",IF((ROUND(TRUNC(('TRI-2'!CH32  ),2),0))=4,"D+",IF((ROUND(TRUNC(('TRI-2'!CH32 ),2),0))=3,"D-",IF((ROUND(TRUNC(('TRI-2'!CH32 ),2),0))=2,"E+",IF((ROUND(TRUNC(('TRI-2'!CH32  ),2),0))&lt;=1,"E-","")))))))))))</f>
        <v>B+</v>
      </c>
      <c r="CI32" s="51" t="str">
        <f>IF(OR('TRI-2'!CI32 ="",'TRI-2'!CI32&lt;0,'TRI-2'!CI32  &gt;10),"",IF((ROUND(TRUNC(('TRI-2'!CI32  ),2),0))=10,"A+",IF((ROUND(TRUNC(('TRI-2'!CI32  ),2),0))=9,"A-",IF((ROUND(TRUNC(('TRI-2'!CI32   ),2),0))=8,"B+",IF((ROUND(TRUNC(('TRI-2'!CI32 ),2),0))=7,"B-",IF((ROUND(TRUNC(('TRI-2'!CI32  ),2),0))=6,"C+",IF((ROUND(TRUNC(('TRI-2'!CI32  ),2),0))=5,"C-",IF((ROUND(TRUNC(('TRI-2'!CI32  ),2),0))=4,"D+",IF((ROUND(TRUNC(('TRI-2'!CI32 ),2),0))=3,"D-",IF((ROUND(TRUNC(('TRI-2'!CI32 ),2),0))=2,"E+",IF((ROUND(TRUNC(('TRI-2'!CI32  ),2),0))&lt;=1,"E-","")))))))))))</f>
        <v>B+</v>
      </c>
      <c r="CJ32" s="51" t="str">
        <f>IF(OR('TRI-2'!CJ32 ="",'TRI-2'!CJ32&lt;0,'TRI-2'!CJ32  &gt;10),"",IF((ROUND(TRUNC(('TRI-2'!CJ32  ),2),0))=10,"A+",IF((ROUND(TRUNC(('TRI-2'!CJ32  ),2),0))=9,"A-",IF((ROUND(TRUNC(('TRI-2'!CJ32   ),2),0))=8,"B+",IF((ROUND(TRUNC(('TRI-2'!CJ32 ),2),0))=7,"B-",IF((ROUND(TRUNC(('TRI-2'!CJ32  ),2),0))=6,"C+",IF((ROUND(TRUNC(('TRI-2'!CJ32  ),2),0))=5,"C-",IF((ROUND(TRUNC(('TRI-2'!CJ32  ),2),0))=4,"D+",IF((ROUND(TRUNC(('TRI-2'!CJ32 ),2),0))=3,"D-",IF((ROUND(TRUNC(('TRI-2'!CJ32 ),2),0))=2,"E+",IF((ROUND(TRUNC(('TRI-2'!CJ32  ),2),0))&lt;=1,"E-","")))))))))))</f>
        <v>B+</v>
      </c>
      <c r="CK32" s="51" t="str">
        <f>IF(OR('TRI-2'!CK32 ="",'TRI-2'!CK32&lt;0,'TRI-2'!CK32  &gt;10),"",IF((ROUND(TRUNC(('TRI-2'!CK32  ),2),0))=10,"A+",IF((ROUND(TRUNC(('TRI-2'!CK32  ),2),0))=9,"A-",IF((ROUND(TRUNC(('TRI-2'!CK32   ),2),0))=8,"B+",IF((ROUND(TRUNC(('TRI-2'!CK32 ),2),0))=7,"B-",IF((ROUND(TRUNC(('TRI-2'!CK32  ),2),0))=6,"C+",IF((ROUND(TRUNC(('TRI-2'!CK32  ),2),0))=5,"C-",IF((ROUND(TRUNC(('TRI-2'!CK32  ),2),0))=4,"D+",IF((ROUND(TRUNC(('TRI-2'!CK32 ),2),0))=3,"D-",IF((ROUND(TRUNC(('TRI-2'!CK32 ),2),0))=2,"E+",IF((ROUND(TRUNC(('TRI-2'!CK32  ),2),0))&lt;=1,"E-","")))))))))))</f>
        <v>B+</v>
      </c>
      <c r="CL32" s="51" t="str">
        <f>IF(OR('TRI-2'!CL32 ="",'TRI-2'!CL32&lt;0,'TRI-2'!CL32  &gt;10),"",IF((ROUND(TRUNC(('TRI-2'!CL32  ),2),0))=10,"A+",IF((ROUND(TRUNC(('TRI-2'!CL32  ),2),0))=9,"A-",IF((ROUND(TRUNC(('TRI-2'!CL32   ),2),0))=8,"B+",IF((ROUND(TRUNC(('TRI-2'!CL32 ),2),0))=7,"B-",IF((ROUND(TRUNC(('TRI-2'!CL32  ),2),0))=6,"C+",IF((ROUND(TRUNC(('TRI-2'!CL32  ),2),0))=5,"C-",IF((ROUND(TRUNC(('TRI-2'!CL32  ),2),0))=4,"D+",IF((ROUND(TRUNC(('TRI-2'!CL32 ),2),0))=3,"D-",IF((ROUND(TRUNC(('TRI-2'!CL32 ),2),0))=2,"E+",IF((ROUND(TRUNC(('TRI-2'!CL32  ),2),0))&lt;=1,"E-","")))))))))))</f>
        <v>B+</v>
      </c>
      <c r="CM32" s="51" t="str">
        <f>IF(OR('TRI-2'!CM32 ="",'TRI-2'!CM32&lt;0,'TRI-2'!CM32  &gt;10),"",IF((ROUND(TRUNC(('TRI-2'!CM32  ),2),0))=10,"A+",IF((ROUND(TRUNC(('TRI-2'!CM32  ),2),0))=9,"A-",IF((ROUND(TRUNC(('TRI-2'!CM32   ),2),0))=8,"B+",IF((ROUND(TRUNC(('TRI-2'!CM32 ),2),0))=7,"B-",IF((ROUND(TRUNC(('TRI-2'!CM32  ),2),0))=6,"C+",IF((ROUND(TRUNC(('TRI-2'!CM32  ),2),0))=5,"C-",IF((ROUND(TRUNC(('TRI-2'!CM32  ),2),0))=4,"D+",IF((ROUND(TRUNC(('TRI-2'!CM32 ),2),0))=3,"D-",IF((ROUND(TRUNC(('TRI-2'!CM32 ),2),0))=2,"E+",IF((ROUND(TRUNC(('TRI-2'!CM32  ),2),0))&lt;=1,"E-","")))))))))))</f>
        <v>B+</v>
      </c>
      <c r="CN32" s="51" t="str">
        <f>IF(OR('TRI-2'!CN32 ="",'TRI-2'!CN32&lt;0,'TRI-2'!CN32  &gt;10),"",IF((ROUND(TRUNC(('TRI-2'!CN32  ),2),0))=10,"A+",IF((ROUND(TRUNC(('TRI-2'!CN32  ),2),0))=9,"A-",IF((ROUND(TRUNC(('TRI-2'!CN32   ),2),0))=8,"B+",IF((ROUND(TRUNC(('TRI-2'!CN32 ),2),0))=7,"B-",IF((ROUND(TRUNC(('TRI-2'!CN32  ),2),0))=6,"C+",IF((ROUND(TRUNC(('TRI-2'!CN32  ),2),0))=5,"C-",IF((ROUND(TRUNC(('TRI-2'!CN32  ),2),0))=4,"D+",IF((ROUND(TRUNC(('TRI-2'!CN32 ),2),0))=3,"D-",IF((ROUND(TRUNC(('TRI-2'!CN32 ),2),0))=2,"E+",IF((ROUND(TRUNC(('TRI-2'!CN32  ),2),0))&lt;=1,"E-","")))))))))))</f>
        <v>B+</v>
      </c>
      <c r="CO32" s="51" t="str">
        <f>IF(OR('TRI-2'!CO32 ="",'TRI-2'!CO32&lt;0,'TRI-2'!CO32  &gt;10),"",IF((ROUND(TRUNC(('TRI-2'!CO32  ),2),0))=10,"A+",IF((ROUND(TRUNC(('TRI-2'!CO32  ),2),0))=9,"A-",IF((ROUND(TRUNC(('TRI-2'!CO32   ),2),0))=8,"B+",IF((ROUND(TRUNC(('TRI-2'!CO32 ),2),0))=7,"B-",IF((ROUND(TRUNC(('TRI-2'!CO32  ),2),0))=6,"C+",IF((ROUND(TRUNC(('TRI-2'!CO32  ),2),0))=5,"C-",IF((ROUND(TRUNC(('TRI-2'!CO32  ),2),0))=4,"D+",IF((ROUND(TRUNC(('TRI-2'!CO32 ),2),0))=3,"D-",IF((ROUND(TRUNC(('TRI-2'!CO32 ),2),0))=2,"E+",IF((ROUND(TRUNC(('TRI-2'!CO32  ),2),0))&lt;=1,"E-","")))))))))))</f>
        <v>B+</v>
      </c>
      <c r="CP32" s="51" t="str">
        <f>IF(OR('TRI-2'!CP32 ="",'TRI-2'!CP32&lt;0,'TRI-2'!CP32  &gt;10),"",IF((ROUND(TRUNC(('TRI-2'!CP32  ),2),0))=10,"A+",IF((ROUND(TRUNC(('TRI-2'!CP32  ),2),0))=9,"A-",IF((ROUND(TRUNC(('TRI-2'!CP32   ),2),0))=8,"B+",IF((ROUND(TRUNC(('TRI-2'!CP32 ),2),0))=7,"B-",IF((ROUND(TRUNC(('TRI-2'!CP32  ),2),0))=6,"C+",IF((ROUND(TRUNC(('TRI-2'!CP32  ),2),0))=5,"C-",IF((ROUND(TRUNC(('TRI-2'!CP32  ),2),0))=4,"D+",IF((ROUND(TRUNC(('TRI-2'!CP32 ),2),0))=3,"D-",IF((ROUND(TRUNC(('TRI-2'!CP32 ),2),0))=2,"E+",IF((ROUND(TRUNC(('TRI-2'!CP32  ),2),0))&lt;=1,"E-","")))))))))))</f>
        <v>B+</v>
      </c>
      <c r="CQ32" s="51" t="str">
        <f>IF(OR('TRI-2'!CQ32 ="",'TRI-2'!CQ32&lt;0,'TRI-2'!CQ32  &gt;10),"",IF((ROUND(TRUNC(('TRI-2'!CQ32  ),2),0))=10,"A+",IF((ROUND(TRUNC(('TRI-2'!CQ32  ),2),0))=9,"A-",IF((ROUND(TRUNC(('TRI-2'!CQ32   ),2),0))=8,"B+",IF((ROUND(TRUNC(('TRI-2'!CQ32 ),2),0))=7,"B-",IF((ROUND(TRUNC(('TRI-2'!CQ32  ),2),0))=6,"C+",IF((ROUND(TRUNC(('TRI-2'!CQ32  ),2),0))=5,"C-",IF((ROUND(TRUNC(('TRI-2'!CQ32  ),2),0))=4,"D+",IF((ROUND(TRUNC(('TRI-2'!CQ32 ),2),0))=3,"D-",IF((ROUND(TRUNC(('TRI-2'!CQ32 ),2),0))=2,"E+",IF((ROUND(TRUNC(('TRI-2'!CQ32  ),2),0))&lt;=1,"E-","")))))))))))</f>
        <v>B+</v>
      </c>
      <c r="CR32" s="51" t="str">
        <f>IF(OR('TRI-2'!CR32 ="",'TRI-2'!CR32&lt;0,'TRI-2'!CR32  &gt;10),"",IF((ROUND(TRUNC(('TRI-2'!CR32  ),2),0))=10,"A+",IF((ROUND(TRUNC(('TRI-2'!CR32  ),2),0))=9,"A-",IF((ROUND(TRUNC(('TRI-2'!CR32   ),2),0))=8,"B+",IF((ROUND(TRUNC(('TRI-2'!CR32 ),2),0))=7,"B-",IF((ROUND(TRUNC(('TRI-2'!CR32  ),2),0))=6,"C+",IF((ROUND(TRUNC(('TRI-2'!CR32  ),2),0))=5,"C-",IF((ROUND(TRUNC(('TRI-2'!CR32  ),2),0))=4,"D+",IF((ROUND(TRUNC(('TRI-2'!CR32 ),2),0))=3,"D-",IF((ROUND(TRUNC(('TRI-2'!CR32 ),2),0))=2,"E+",IF((ROUND(TRUNC(('TRI-2'!CR32  ),2),0))&lt;=1,"E-","")))))))))))</f>
        <v>B+</v>
      </c>
      <c r="CS32" s="51" t="str">
        <f>IF(OR('TRI-2'!CS32 ="",'TRI-2'!CS32&lt;0,'TRI-2'!CS32  &gt;10),"",IF((ROUND(TRUNC(('TRI-2'!CS32  ),2),0))=10,"A+",IF((ROUND(TRUNC(('TRI-2'!CS32  ),2),0))=9,"A-",IF((ROUND(TRUNC(('TRI-2'!CS32   ),2),0))=8,"B+",IF((ROUND(TRUNC(('TRI-2'!CS32 ),2),0))=7,"B-",IF((ROUND(TRUNC(('TRI-2'!CS32  ),2),0))=6,"C+",IF((ROUND(TRUNC(('TRI-2'!CS32  ),2),0))=5,"C-",IF((ROUND(TRUNC(('TRI-2'!CS32  ),2),0))=4,"D+",IF((ROUND(TRUNC(('TRI-2'!CS32 ),2),0))=3,"D-",IF((ROUND(TRUNC(('TRI-2'!CS32 ),2),0))=2,"E+",IF((ROUND(TRUNC(('TRI-2'!CS32  ),2),0))&lt;=1,"E-","")))))))))))</f>
        <v>B+</v>
      </c>
      <c r="CT32" s="51" t="str">
        <f>IF(OR('TRI-2'!CT32 ="",'TRI-2'!CT32&lt;0,'TRI-2'!CT32  &gt;10),"",IF((ROUND(TRUNC(('TRI-2'!CT32  ),2),0))=10,"A+",IF((ROUND(TRUNC(('TRI-2'!CT32  ),2),0))=9,"A-",IF((ROUND(TRUNC(('TRI-2'!CT32   ),2),0))=8,"B+",IF((ROUND(TRUNC(('TRI-2'!CT32 ),2),0))=7,"B-",IF((ROUND(TRUNC(('TRI-2'!CT32  ),2),0))=6,"C+",IF((ROUND(TRUNC(('TRI-2'!CT32  ),2),0))=5,"C-",IF((ROUND(TRUNC(('TRI-2'!CT32  ),2),0))=4,"D+",IF((ROUND(TRUNC(('TRI-2'!CT32 ),2),0))=3,"D-",IF((ROUND(TRUNC(('TRI-2'!CT32 ),2),0))=2,"E+",IF((ROUND(TRUNC(('TRI-2'!CT32  ),2),0))&lt;=1,"E-","")))))))))))</f>
        <v>B+</v>
      </c>
      <c r="CU32" s="51" t="str">
        <f>IF(OR('TRI-2'!CU32 ="",'TRI-2'!CU32&lt;0,'TRI-2'!CU32  &gt;10),"",IF((ROUND(TRUNC(('TRI-2'!CU32  ),2),0))=10,"A+",IF((ROUND(TRUNC(('TRI-2'!CU32  ),2),0))=9,"A-",IF((ROUND(TRUNC(('TRI-2'!CU32   ),2),0))=8,"B+",IF((ROUND(TRUNC(('TRI-2'!CU32 ),2),0))=7,"B-",IF((ROUND(TRUNC(('TRI-2'!CU32  ),2),0))=6,"C+",IF((ROUND(TRUNC(('TRI-2'!CU32  ),2),0))=5,"C-",IF((ROUND(TRUNC(('TRI-2'!CU32  ),2),0))=4,"D+",IF((ROUND(TRUNC(('TRI-2'!CU32 ),2),0))=3,"D-",IF((ROUND(TRUNC(('TRI-2'!CU32 ),2),0))=2,"E+",IF((ROUND(TRUNC(('TRI-2'!CU32  ),2),0))&lt;=1,"E-","")))))))))))</f>
        <v>B+</v>
      </c>
      <c r="CV32" s="51" t="str">
        <f>IF(OR('TRI-2'!CV32 ="",'TRI-2'!CV32&lt;0,'TRI-2'!CV32  &gt;10),"",IF((ROUND(TRUNC(('TRI-2'!CV32  ),2),0))=10,"A+",IF((ROUND(TRUNC(('TRI-2'!CV32  ),2),0))=9,"A-",IF((ROUND(TRUNC(('TRI-2'!CV32   ),2),0))=8,"B+",IF((ROUND(TRUNC(('TRI-2'!CV32 ),2),0))=7,"B-",IF((ROUND(TRUNC(('TRI-2'!CV32  ),2),0))=6,"C+",IF((ROUND(TRUNC(('TRI-2'!CV32  ),2),0))=5,"C-",IF((ROUND(TRUNC(('TRI-2'!CV32  ),2),0))=4,"D+",IF((ROUND(TRUNC(('TRI-2'!CV32 ),2),0))=3,"D-",IF((ROUND(TRUNC(('TRI-2'!CV32 ),2),0))=2,"E+",IF((ROUND(TRUNC(('TRI-2'!CV32  ),2),0))&lt;=1,"E-","")))))))))))</f>
        <v>B+</v>
      </c>
      <c r="CW32" s="51" t="str">
        <f>IF(OR('TRI-2'!CW32 ="",'TRI-2'!CW32&lt;0,'TRI-2'!CW32  &gt;10),"",IF((ROUND(TRUNC(('TRI-2'!CW32  ),2),0))=10,"A+",IF((ROUND(TRUNC(('TRI-2'!CW32  ),2),0))=9,"A-",IF((ROUND(TRUNC(('TRI-2'!CW32   ),2),0))=8,"B+",IF((ROUND(TRUNC(('TRI-2'!CW32 ),2),0))=7,"B-",IF((ROUND(TRUNC(('TRI-2'!CW32  ),2),0))=6,"C+",IF((ROUND(TRUNC(('TRI-2'!CW32  ),2),0))=5,"C-",IF((ROUND(TRUNC(('TRI-2'!CW32  ),2),0))=4,"D+",IF((ROUND(TRUNC(('TRI-2'!CW32 ),2),0))=3,"D-",IF((ROUND(TRUNC(('TRI-2'!CW32 ),2),0))=2,"E+",IF((ROUND(TRUNC(('TRI-2'!CW32  ),2),0))&lt;=1,"E-","")))))))))))</f>
        <v>B+</v>
      </c>
      <c r="CX32" s="51" t="str">
        <f>IF(OR('TRI-2'!CX32 ="",'TRI-2'!CX32&lt;0,'TRI-2'!CX32  &gt;10),"",IF((ROUND(TRUNC(('TRI-2'!CX32  ),2),0))=10,"A+",IF((ROUND(TRUNC(('TRI-2'!CX32  ),2),0))=9,"A-",IF((ROUND(TRUNC(('TRI-2'!CX32   ),2),0))=8,"B+",IF((ROUND(TRUNC(('TRI-2'!CX32 ),2),0))=7,"B-",IF((ROUND(TRUNC(('TRI-2'!CX32  ),2),0))=6,"C+",IF((ROUND(TRUNC(('TRI-2'!CX32  ),2),0))=5,"C-",IF((ROUND(TRUNC(('TRI-2'!CX32  ),2),0))=4,"D+",IF((ROUND(TRUNC(('TRI-2'!CX32 ),2),0))=3,"D-",IF((ROUND(TRUNC(('TRI-2'!CX32 ),2),0))=2,"E+",IF((ROUND(TRUNC(('TRI-2'!CX32  ),2),0))&lt;=1,"E-","")))))))))))</f>
        <v>B+</v>
      </c>
      <c r="CY32" s="51" t="str">
        <f>IF(OR('TRI-2'!CY32 ="",'TRI-2'!CY32&lt;0,'TRI-2'!CY32  &gt;10),"",IF((ROUND(TRUNC(('TRI-2'!CY32  ),2),0))=10,"A+",IF((ROUND(TRUNC(('TRI-2'!CY32  ),2),0))=9,"A-",IF((ROUND(TRUNC(('TRI-2'!CY32   ),2),0))=8,"B+",IF((ROUND(TRUNC(('TRI-2'!CY32 ),2),0))=7,"B-",IF((ROUND(TRUNC(('TRI-2'!CY32  ),2),0))=6,"C+",IF((ROUND(TRUNC(('TRI-2'!CY32  ),2),0))=5,"C-",IF((ROUND(TRUNC(('TRI-2'!CY32  ),2),0))=4,"D+",IF((ROUND(TRUNC(('TRI-2'!CY32 ),2),0))=3,"D-",IF((ROUND(TRUNC(('TRI-2'!CY32 ),2),0))=2,"E+",IF((ROUND(TRUNC(('TRI-2'!CY32  ),2),0))&lt;=1,"E-","")))))))))))</f>
        <v>B+</v>
      </c>
      <c r="CZ32" s="51" t="str">
        <f>IF(OR('TRI-2'!CZ32 ="",'TRI-2'!CZ32&lt;0,'TRI-2'!CZ32  &gt;10),"",IF((ROUND(TRUNC(('TRI-2'!CZ32  ),2),0))=10,"A+",IF((ROUND(TRUNC(('TRI-2'!CZ32  ),2),0))=9,"A-",IF((ROUND(TRUNC(('TRI-2'!CZ32   ),2),0))=8,"B+",IF((ROUND(TRUNC(('TRI-2'!CZ32 ),2),0))=7,"B-",IF((ROUND(TRUNC(('TRI-2'!CZ32  ),2),0))=6,"C+",IF((ROUND(TRUNC(('TRI-2'!CZ32  ),2),0))=5,"C-",IF((ROUND(TRUNC(('TRI-2'!CZ32  ),2),0))=4,"D+",IF((ROUND(TRUNC(('TRI-2'!CZ32 ),2),0))=3,"D-",IF((ROUND(TRUNC(('TRI-2'!CZ32 ),2),0))=2,"E+",IF((ROUND(TRUNC(('TRI-2'!CZ32  ),2),0))&lt;=1,"E-","")))))))))))</f>
        <v>B+</v>
      </c>
      <c r="DA32" s="51" t="str">
        <f>IF(OR('TRI-2'!DA32 ="",'TRI-2'!DA32&lt;0,'TRI-2'!DA32  &gt;10),"",IF((ROUND(TRUNC(('TRI-2'!DA32  ),2),0))=10,"A+",IF((ROUND(TRUNC(('TRI-2'!DA32  ),2),0))=9,"A-",IF((ROUND(TRUNC(('TRI-2'!DA32   ),2),0))=8,"B+",IF((ROUND(TRUNC(('TRI-2'!DA32 ),2),0))=7,"B-",IF((ROUND(TRUNC(('TRI-2'!DA32  ),2),0))=6,"C+",IF((ROUND(TRUNC(('TRI-2'!DA32  ),2),0))=5,"C-",IF((ROUND(TRUNC(('TRI-2'!DA32  ),2),0))=4,"D+",IF((ROUND(TRUNC(('TRI-2'!DA32 ),2),0))=3,"D-",IF((ROUND(TRUNC(('TRI-2'!DA32 ),2),0))=2,"E+",IF((ROUND(TRUNC(('TRI-2'!DA32  ),2),0))&lt;=1,"E-","")))))))))))</f>
        <v>B+</v>
      </c>
      <c r="DB32" s="51" t="str">
        <f>IF(OR('TRI-2'!DB32 ="",'TRI-2'!DB32&lt;0,'TRI-2'!DB32  &gt;10),"",IF((ROUND(TRUNC(('TRI-2'!DB32  ),2),0))=10,"A+",IF((ROUND(TRUNC(('TRI-2'!DB32  ),2),0))=9,"A-",IF((ROUND(TRUNC(('TRI-2'!DB32   ),2),0))=8,"B+",IF((ROUND(TRUNC(('TRI-2'!DB32 ),2),0))=7,"B-",IF((ROUND(TRUNC(('TRI-2'!DB32  ),2),0))=6,"C+",IF((ROUND(TRUNC(('TRI-2'!DB32  ),2),0))=5,"C-",IF((ROUND(TRUNC(('TRI-2'!DB32  ),2),0))=4,"D+",IF((ROUND(TRUNC(('TRI-2'!DB32 ),2),0))=3,"D-",IF((ROUND(TRUNC(('TRI-2'!DB32 ),2),0))=2,"E+",IF((ROUND(TRUNC(('TRI-2'!DB32  ),2),0))&lt;=1,"E-","")))))))))))</f>
        <v>B+</v>
      </c>
      <c r="DC32" s="51" t="str">
        <f>IF(OR('TRI-2'!DC32 ="",'TRI-2'!DC32&lt;0,'TRI-2'!DC32  &gt;10),"",IF((ROUND(TRUNC(('TRI-2'!DC32  ),2),0))=10,"A+",IF((ROUND(TRUNC(('TRI-2'!DC32  ),2),0))=9,"A-",IF((ROUND(TRUNC(('TRI-2'!DC32   ),2),0))=8,"B+",IF((ROUND(TRUNC(('TRI-2'!DC32 ),2),0))=7,"B-",IF((ROUND(TRUNC(('TRI-2'!DC32  ),2),0))=6,"C+",IF((ROUND(TRUNC(('TRI-2'!DC32  ),2),0))=5,"C-",IF((ROUND(TRUNC(('TRI-2'!DC32  ),2),0))=4,"D+",IF((ROUND(TRUNC(('TRI-2'!DC32 ),2),0))=3,"D-",IF((ROUND(TRUNC(('TRI-2'!DC32 ),2),0))=2,"E+",IF((ROUND(TRUNC(('TRI-2'!DC32  ),2),0))&lt;=1,"E-","")))))))))))</f>
        <v>B+</v>
      </c>
      <c r="DD32" s="51" t="str">
        <f>IF(OR('TRI-2'!DD32 ="",'TRI-2'!DD32&lt;0,'TRI-2'!DD32  &gt;10),"",IF((ROUND(TRUNC(('TRI-2'!DD32  ),2),0))=10,"A+",IF((ROUND(TRUNC(('TRI-2'!DD32  ),2),0))=9,"A-",IF((ROUND(TRUNC(('TRI-2'!DD32   ),2),0))=8,"B+",IF((ROUND(TRUNC(('TRI-2'!DD32 ),2),0))=7,"B-",IF((ROUND(TRUNC(('TRI-2'!DD32  ),2),0))=6,"C+",IF((ROUND(TRUNC(('TRI-2'!DD32  ),2),0))=5,"C-",IF((ROUND(TRUNC(('TRI-2'!DD32  ),2),0))=4,"D+",IF((ROUND(TRUNC(('TRI-2'!DD32 ),2),0))=3,"D-",IF((ROUND(TRUNC(('TRI-2'!DD32 ),2),0))=2,"E+",IF((ROUND(TRUNC(('TRI-2'!DD32  ),2),0))&lt;=1,"E-","")))))))))))</f>
        <v>A+</v>
      </c>
      <c r="DE32" s="51" t="str">
        <f>IF(OR('TRI-2'!DE32 ="",'TRI-2'!DE32&lt;0,'TRI-2'!DE32  &gt;10),"",IF((ROUND(TRUNC(('TRI-2'!DE32  ),2),0))=10,"A+",IF((ROUND(TRUNC(('TRI-2'!DE32  ),2),0))=9,"A-",IF((ROUND(TRUNC(('TRI-2'!DE32   ),2),0))=8,"B+",IF((ROUND(TRUNC(('TRI-2'!DE32 ),2),0))=7,"B-",IF((ROUND(TRUNC(('TRI-2'!DE32  ),2),0))=6,"C+",IF((ROUND(TRUNC(('TRI-2'!DE32  ),2),0))=5,"C-",IF((ROUND(TRUNC(('TRI-2'!DE32  ),2),0))=4,"D+",IF((ROUND(TRUNC(('TRI-2'!DE32 ),2),0))=3,"D-",IF((ROUND(TRUNC(('TRI-2'!DE32 ),2),0))=2,"E+",IF((ROUND(TRUNC(('TRI-2'!DE32  ),2),0))&lt;=1,"E-","")))))))))))</f>
        <v>A+</v>
      </c>
      <c r="DF32" s="51" t="str">
        <f>IF(OR('TRI-2'!DF32 ="",'TRI-2'!DF32&lt;0,'TRI-2'!DF32  &gt;10),"",IF((ROUND(TRUNC(('TRI-2'!DF32  ),2),0))=10,"A+",IF((ROUND(TRUNC(('TRI-2'!DF32  ),2),0))=9,"A-",IF((ROUND(TRUNC(('TRI-2'!DF32   ),2),0))=8,"B+",IF((ROUND(TRUNC(('TRI-2'!DF32 ),2),0))=7,"B-",IF((ROUND(TRUNC(('TRI-2'!DF32  ),2),0))=6,"C+",IF((ROUND(TRUNC(('TRI-2'!DF32  ),2),0))=5,"C-",IF((ROUND(TRUNC(('TRI-2'!DF32  ),2),0))=4,"D+",IF((ROUND(TRUNC(('TRI-2'!DF32 ),2),0))=3,"D-",IF((ROUND(TRUNC(('TRI-2'!DF32 ),2),0))=2,"E+",IF((ROUND(TRUNC(('TRI-2'!DF32  ),2),0))&lt;=1,"E-","")))))))))))</f>
        <v>A+</v>
      </c>
      <c r="DG32" s="51" t="str">
        <f>IF(OR('TRI-2'!DG32 ="",'TRI-2'!DG32&lt;0,'TRI-2'!DG32  &gt;10),"",IF((ROUND(TRUNC(('TRI-2'!DG32  ),2),0))=10,"A+",IF((ROUND(TRUNC(('TRI-2'!DG32  ),2),0))=9,"A-",IF((ROUND(TRUNC(('TRI-2'!DG32   ),2),0))=8,"B+",IF((ROUND(TRUNC(('TRI-2'!DG32 ),2),0))=7,"B-",IF((ROUND(TRUNC(('TRI-2'!DG32  ),2),0))=6,"C+",IF((ROUND(TRUNC(('TRI-2'!DG32  ),2),0))=5,"C-",IF((ROUND(TRUNC(('TRI-2'!DG32  ),2),0))=4,"D+",IF((ROUND(TRUNC(('TRI-2'!DG32 ),2),0))=3,"D-",IF((ROUND(TRUNC(('TRI-2'!DG32 ),2),0))=2,"E+",IF((ROUND(TRUNC(('TRI-2'!DG32  ),2),0))&lt;=1,"E-","")))))))))))</f>
        <v>A+</v>
      </c>
      <c r="DH32" s="51" t="str">
        <f>IF(OR('TRI-2'!DH32 ="",'TRI-2'!DH32&lt;0,'TRI-2'!DH32  &gt;10),"",IF((ROUND(TRUNC(('TRI-2'!DH32  ),2),0))=10,"A+",IF((ROUND(TRUNC(('TRI-2'!DH32  ),2),0))=9,"A-",IF((ROUND(TRUNC(('TRI-2'!DH32   ),2),0))=8,"B+",IF((ROUND(TRUNC(('TRI-2'!DH32 ),2),0))=7,"B-",IF((ROUND(TRUNC(('TRI-2'!DH32  ),2),0))=6,"C+",IF((ROUND(TRUNC(('TRI-2'!DH32  ),2),0))=5,"C-",IF((ROUND(TRUNC(('TRI-2'!DH32  ),2),0))=4,"D+",IF((ROUND(TRUNC(('TRI-2'!DH32 ),2),0))=3,"D-",IF((ROUND(TRUNC(('TRI-2'!DH32 ),2),0))=2,"E+",IF((ROUND(TRUNC(('TRI-2'!DH32  ),2),0))&lt;=1,"E-","")))))))))))</f>
        <v>A+</v>
      </c>
      <c r="DI32" s="51" t="str">
        <f>IF(OR('TRI-2'!DI32 ="",'TRI-2'!DI32&lt;0,'TRI-2'!DI32  &gt;10),"",IF((ROUND(TRUNC(('TRI-2'!DI32  ),2),0))=10,"A+",IF((ROUND(TRUNC(('TRI-2'!DI32  ),2),0))=9,"A-",IF((ROUND(TRUNC(('TRI-2'!DI32   ),2),0))=8,"B+",IF((ROUND(TRUNC(('TRI-2'!DI32 ),2),0))=7,"B-",IF((ROUND(TRUNC(('TRI-2'!DI32  ),2),0))=6,"C+",IF((ROUND(TRUNC(('TRI-2'!DI32  ),2),0))=5,"C-",IF((ROUND(TRUNC(('TRI-2'!DI32  ),2),0))=4,"D+",IF((ROUND(TRUNC(('TRI-2'!DI32 ),2),0))=3,"D-",IF((ROUND(TRUNC(('TRI-2'!DI32 ),2),0))=2,"E+",IF((ROUND(TRUNC(('TRI-2'!DI32  ),2),0))&lt;=1,"E-","")))))))))))</f>
        <v>A+</v>
      </c>
      <c r="DJ32" s="51" t="str">
        <f>IF(OR('TRI-2'!DJ32 ="",'TRI-2'!DJ32&lt;0,'TRI-2'!DJ32  &gt;10),"",IF((ROUND(TRUNC(('TRI-2'!DJ32  ),2),0))=10,"A+",IF((ROUND(TRUNC(('TRI-2'!DJ32  ),2),0))=9,"A-",IF((ROUND(TRUNC(('TRI-2'!DJ32   ),2),0))=8,"B+",IF((ROUND(TRUNC(('TRI-2'!DJ32 ),2),0))=7,"B-",IF((ROUND(TRUNC(('TRI-2'!DJ32  ),2),0))=6,"C+",IF((ROUND(TRUNC(('TRI-2'!DJ32  ),2),0))=5,"C-",IF((ROUND(TRUNC(('TRI-2'!DJ32  ),2),0))=4,"D+",IF((ROUND(TRUNC(('TRI-2'!DJ32 ),2),0))=3,"D-",IF((ROUND(TRUNC(('TRI-2'!DJ32 ),2),0))=2,"E+",IF((ROUND(TRUNC(('TRI-2'!DJ32  ),2),0))&lt;=1,"E-","")))))))))))</f>
        <v>A+</v>
      </c>
      <c r="DK32" s="51" t="str">
        <f>IF(OR('TRI-2'!DK32 ="",'TRI-2'!DK32&lt;0,'TRI-2'!DK32  &gt;10),"",IF((ROUND(TRUNC(('TRI-2'!DK32  ),2),0))=10,"A+",IF((ROUND(TRUNC(('TRI-2'!DK32  ),2),0))=9,"A-",IF((ROUND(TRUNC(('TRI-2'!DK32   ),2),0))=8,"B+",IF((ROUND(TRUNC(('TRI-2'!DK32 ),2),0))=7,"B-",IF((ROUND(TRUNC(('TRI-2'!DK32  ),2),0))=6,"C+",IF((ROUND(TRUNC(('TRI-2'!DK32  ),2),0))=5,"C-",IF((ROUND(TRUNC(('TRI-2'!DK32  ),2),0))=4,"D+",IF((ROUND(TRUNC(('TRI-2'!DK32 ),2),0))=3,"D-",IF((ROUND(TRUNC(('TRI-2'!DK32 ),2),0))=2,"E+",IF((ROUND(TRUNC(('TRI-2'!DK32  ),2),0))&lt;=1,"E-","")))))))))))</f>
        <v>A+</v>
      </c>
      <c r="DL32" s="51" t="str">
        <f>IF(OR('TRI-2'!DL32 ="",'TRI-2'!DL32&lt;0,'TRI-2'!DL32  &gt;10),"",IF((ROUND(TRUNC(('TRI-2'!DL32  ),2),0))=10,"A+",IF((ROUND(TRUNC(('TRI-2'!DL32  ),2),0))=9,"A-",IF((ROUND(TRUNC(('TRI-2'!DL32   ),2),0))=8,"B+",IF((ROUND(TRUNC(('TRI-2'!DL32 ),2),0))=7,"B-",IF((ROUND(TRUNC(('TRI-2'!DL32  ),2),0))=6,"C+",IF((ROUND(TRUNC(('TRI-2'!DL32  ),2),0))=5,"C-",IF((ROUND(TRUNC(('TRI-2'!DL32  ),2),0))=4,"D+",IF((ROUND(TRUNC(('TRI-2'!DL32 ),2),0))=3,"D-",IF((ROUND(TRUNC(('TRI-2'!DL32 ),2),0))=2,"E+",IF((ROUND(TRUNC(('TRI-2'!DL32  ),2),0))&lt;=1,"E-","")))))))))))</f>
        <v>A+</v>
      </c>
      <c r="DM32" s="51" t="str">
        <f>IF(OR('TRI-2'!DM32 ="",'TRI-2'!DM32&lt;0,'TRI-2'!DM32  &gt;10),"",IF((ROUND(TRUNC(('TRI-2'!DM32  ),2),0))=10,"A+",IF((ROUND(TRUNC(('TRI-2'!DM32  ),2),0))=9,"A-",IF((ROUND(TRUNC(('TRI-2'!DM32   ),2),0))=8,"B+",IF((ROUND(TRUNC(('TRI-2'!DM32 ),2),0))=7,"B-",IF((ROUND(TRUNC(('TRI-2'!DM32  ),2),0))=6,"C+",IF((ROUND(TRUNC(('TRI-2'!DM32  ),2),0))=5,"C-",IF((ROUND(TRUNC(('TRI-2'!DM32  ),2),0))=4,"D+",IF((ROUND(TRUNC(('TRI-2'!DM32 ),2),0))=3,"D-",IF((ROUND(TRUNC(('TRI-2'!DM32 ),2),0))=2,"E+",IF((ROUND(TRUNC(('TRI-2'!DM32  ),2),0))&lt;=1,"E-","")))))))))))</f>
        <v>A+</v>
      </c>
      <c r="DN32" s="51" t="str">
        <f>IF(OR('TRI-2'!DN32 ="",'TRI-2'!DN32&lt;0,'TRI-2'!DN32  &gt;10),"",IF((ROUND(TRUNC(('TRI-2'!DN32  ),2),0))=10,"A+",IF((ROUND(TRUNC(('TRI-2'!DN32  ),2),0))=9,"A-",IF((ROUND(TRUNC(('TRI-2'!DN32   ),2),0))=8,"B+",IF((ROUND(TRUNC(('TRI-2'!DN32 ),2),0))=7,"B-",IF((ROUND(TRUNC(('TRI-2'!DN32  ),2),0))=6,"C+",IF((ROUND(TRUNC(('TRI-2'!DN32  ),2),0))=5,"C-",IF((ROUND(TRUNC(('TRI-2'!DN32  ),2),0))=4,"D+",IF((ROUND(TRUNC(('TRI-2'!DN32 ),2),0))=3,"D-",IF((ROUND(TRUNC(('TRI-2'!DN32 ),2),0))=2,"E+",IF((ROUND(TRUNC(('TRI-2'!DN32  ),2),0))&lt;=1,"E-","")))))))))))</f>
        <v>A+</v>
      </c>
      <c r="DO32" s="51" t="str">
        <f>IF(OR('TRI-2'!DO32 ="",'TRI-2'!DO32&lt;0,'TRI-2'!DO32  &gt;10),"",IF((ROUND(TRUNC(('TRI-2'!DO32  ),2),0))=10,"A+",IF((ROUND(TRUNC(('TRI-2'!DO32  ),2),0))=9,"A-",IF((ROUND(TRUNC(('TRI-2'!DO32   ),2),0))=8,"B+",IF((ROUND(TRUNC(('TRI-2'!DO32 ),2),0))=7,"B-",IF((ROUND(TRUNC(('TRI-2'!DO32  ),2),0))=6,"C+",IF((ROUND(TRUNC(('TRI-2'!DO32  ),2),0))=5,"C-",IF((ROUND(TRUNC(('TRI-2'!DO32  ),2),0))=4,"D+",IF((ROUND(TRUNC(('TRI-2'!DO32 ),2),0))=3,"D-",IF((ROUND(TRUNC(('TRI-2'!DO32 ),2),0))=2,"E+",IF((ROUND(TRUNC(('TRI-2'!DO32  ),2),0))&lt;=1,"E-","")))))))))))</f>
        <v>A+</v>
      </c>
      <c r="DP32" s="51" t="str">
        <f>IF(OR('TRI-2'!DP32 ="",'TRI-2'!DP32&lt;0,'TRI-2'!DP32  &gt;10),"",IF((ROUND(TRUNC(('TRI-2'!DP32  ),2),0))=10,"A+",IF((ROUND(TRUNC(('TRI-2'!DP32  ),2),0))=9,"A-",IF((ROUND(TRUNC(('TRI-2'!DP32   ),2),0))=8,"B+",IF((ROUND(TRUNC(('TRI-2'!DP32 ),2),0))=7,"B-",IF((ROUND(TRUNC(('TRI-2'!DP32  ),2),0))=6,"C+",IF((ROUND(TRUNC(('TRI-2'!DP32  ),2),0))=5,"C-",IF((ROUND(TRUNC(('TRI-2'!DP32  ),2),0))=4,"D+",IF((ROUND(TRUNC(('TRI-2'!DP32 ),2),0))=3,"D-",IF((ROUND(TRUNC(('TRI-2'!DP32 ),2),0))=2,"E+",IF((ROUND(TRUNC(('TRI-2'!DP32  ),2),0))&lt;=1,"E-","")))))))))))</f>
        <v>A+</v>
      </c>
      <c r="DQ32" s="51" t="str">
        <f>IF(OR('TRI-2'!DQ32 ="",'TRI-2'!DQ32&lt;0,'TRI-2'!DQ32  &gt;10),"",IF((ROUND(TRUNC(('TRI-2'!DQ32  ),2),0))=10,"A+",IF((ROUND(TRUNC(('TRI-2'!DQ32  ),2),0))=9,"A-",IF((ROUND(TRUNC(('TRI-2'!DQ32   ),2),0))=8,"B+",IF((ROUND(TRUNC(('TRI-2'!DQ32 ),2),0))=7,"B-",IF((ROUND(TRUNC(('TRI-2'!DQ32  ),2),0))=6,"C+",IF((ROUND(TRUNC(('TRI-2'!DQ32  ),2),0))=5,"C-",IF((ROUND(TRUNC(('TRI-2'!DQ32  ),2),0))=4,"D+",IF((ROUND(TRUNC(('TRI-2'!DQ32 ),2),0))=3,"D-",IF((ROUND(TRUNC(('TRI-2'!DQ32 ),2),0))=2,"E+",IF((ROUND(TRUNC(('TRI-2'!DQ32  ),2),0))&lt;=1,"E-","")))))))))))</f>
        <v>A+</v>
      </c>
      <c r="DR32" s="51" t="str">
        <f>IF(OR('TRI-2'!DR32 ="",'TRI-2'!DR32&lt;0,'TRI-2'!DR32  &gt;10),"",IF((ROUND(TRUNC(('TRI-2'!DR32  ),2),0))=10,"A+",IF((ROUND(TRUNC(('TRI-2'!DR32  ),2),0))=9,"A-",IF((ROUND(TRUNC(('TRI-2'!DR32   ),2),0))=8,"B+",IF((ROUND(TRUNC(('TRI-2'!DR32 ),2),0))=7,"B-",IF((ROUND(TRUNC(('TRI-2'!DR32  ),2),0))=6,"C+",IF((ROUND(TRUNC(('TRI-2'!DR32  ),2),0))=5,"C-",IF((ROUND(TRUNC(('TRI-2'!DR32  ),2),0))=4,"D+",IF((ROUND(TRUNC(('TRI-2'!DR32 ),2),0))=3,"D-",IF((ROUND(TRUNC(('TRI-2'!DR32 ),2),0))=2,"E+",IF((ROUND(TRUNC(('TRI-2'!DR32  ),2),0))&lt;=1,"E-","")))))))))))</f>
        <v>A+</v>
      </c>
      <c r="DS32" s="51" t="str">
        <f>IF(OR('TRI-2'!DS32 ="",'TRI-2'!DS32&lt;0,'TRI-2'!DS32  &gt;10),"",IF((ROUND(TRUNC(('TRI-2'!DS32  ),2),0))=10,"A+",IF((ROUND(TRUNC(('TRI-2'!DS32  ),2),0))=9,"A-",IF((ROUND(TRUNC(('TRI-2'!DS32   ),2),0))=8,"B+",IF((ROUND(TRUNC(('TRI-2'!DS32 ),2),0))=7,"B-",IF((ROUND(TRUNC(('TRI-2'!DS32  ),2),0))=6,"C+",IF((ROUND(TRUNC(('TRI-2'!DS32  ),2),0))=5,"C-",IF((ROUND(TRUNC(('TRI-2'!DS32  ),2),0))=4,"D+",IF((ROUND(TRUNC(('TRI-2'!DS32 ),2),0))=3,"D-",IF((ROUND(TRUNC(('TRI-2'!DS32 ),2),0))=2,"E+",IF((ROUND(TRUNC(('TRI-2'!DS32  ),2),0))&lt;=1,"E-","")))))))))))</f>
        <v>A+</v>
      </c>
      <c r="DT32" s="51" t="str">
        <f>IF(OR('TRI-2'!DT32 ="",'TRI-2'!DT32&lt;0,'TRI-2'!DT32  &gt;10),"",IF((ROUND(TRUNC(('TRI-2'!DT32  ),2),0))=10,"A+",IF((ROUND(TRUNC(('TRI-2'!DT32  ),2),0))=9,"A-",IF((ROUND(TRUNC(('TRI-2'!DT32   ),2),0))=8,"B+",IF((ROUND(TRUNC(('TRI-2'!DT32 ),2),0))=7,"B-",IF((ROUND(TRUNC(('TRI-2'!DT32  ),2),0))=6,"C+",IF((ROUND(TRUNC(('TRI-2'!DT32  ),2),0))=5,"C-",IF((ROUND(TRUNC(('TRI-2'!DT32  ),2),0))=4,"D+",IF((ROUND(TRUNC(('TRI-2'!DT32 ),2),0))=3,"D-",IF((ROUND(TRUNC(('TRI-2'!DT32 ),2),0))=2,"E+",IF((ROUND(TRUNC(('TRI-2'!DT32  ),2),0))&lt;=1,"E-","")))))))))))</f>
        <v>A+</v>
      </c>
      <c r="DU32" s="51" t="str">
        <f>IF(OR('TRI-2'!DU32 ="",'TRI-2'!DU32&lt;0,'TRI-2'!DU32  &gt;10),"",IF((ROUND(TRUNC(('TRI-2'!DU32  ),2),0))=10,"A+",IF((ROUND(TRUNC(('TRI-2'!DU32  ),2),0))=9,"A-",IF((ROUND(TRUNC(('TRI-2'!DU32   ),2),0))=8,"B+",IF((ROUND(TRUNC(('TRI-2'!DU32 ),2),0))=7,"B-",IF((ROUND(TRUNC(('TRI-2'!DU32  ),2),0))=6,"C+",IF((ROUND(TRUNC(('TRI-2'!DU32  ),2),0))=5,"C-",IF((ROUND(TRUNC(('TRI-2'!DU32  ),2),0))=4,"D+",IF((ROUND(TRUNC(('TRI-2'!DU32 ),2),0))=3,"D-",IF((ROUND(TRUNC(('TRI-2'!DU32 ),2),0))=2,"E+",IF((ROUND(TRUNC(('TRI-2'!DU32  ),2),0))&lt;=1,"E-","")))))))))))</f>
        <v>A+</v>
      </c>
      <c r="DV32" s="51" t="str">
        <f>IF(OR('TRI-2'!DV32 ="",'TRI-2'!DV32&lt;0,'TRI-2'!DV32  &gt;10),"",IF((ROUND(TRUNC(('TRI-2'!DV32  ),2),0))=10,"A+",IF((ROUND(TRUNC(('TRI-2'!DV32  ),2),0))=9,"A-",IF((ROUND(TRUNC(('TRI-2'!DV32   ),2),0))=8,"B+",IF((ROUND(TRUNC(('TRI-2'!DV32 ),2),0))=7,"B-",IF((ROUND(TRUNC(('TRI-2'!DV32  ),2),0))=6,"C+",IF((ROUND(TRUNC(('TRI-2'!DV32  ),2),0))=5,"C-",IF((ROUND(TRUNC(('TRI-2'!DV32  ),2),0))=4,"D+",IF((ROUND(TRUNC(('TRI-2'!DV32 ),2),0))=3,"D-",IF((ROUND(TRUNC(('TRI-2'!DV32 ),2),0))=2,"E+",IF((ROUND(TRUNC(('TRI-2'!DV32  ),2),0))&lt;=1,"E-","")))))))))))</f>
        <v>A+</v>
      </c>
      <c r="DW32" s="51" t="str">
        <f>IF(OR('TRI-2'!DW32 ="",'TRI-2'!DW32&lt;0,'TRI-2'!DW32  &gt;10),"",IF((ROUND(TRUNC(('TRI-2'!DW32  ),2),0))=10,"A+",IF((ROUND(TRUNC(('TRI-2'!DW32  ),2),0))=9,"A-",IF((ROUND(TRUNC(('TRI-2'!DW32   ),2),0))=8,"B+",IF((ROUND(TRUNC(('TRI-2'!DW32 ),2),0))=7,"B-",IF((ROUND(TRUNC(('TRI-2'!DW32  ),2),0))=6,"C+",IF((ROUND(TRUNC(('TRI-2'!DW32  ),2),0))=5,"C-",IF((ROUND(TRUNC(('TRI-2'!DW32  ),2),0))=4,"D+",IF((ROUND(TRUNC(('TRI-2'!DW32 ),2),0))=3,"D-",IF((ROUND(TRUNC(('TRI-2'!DW32 ),2),0))=2,"E+",IF((ROUND(TRUNC(('TRI-2'!DW32  ),2),0))&lt;=1,"E-","")))))))))))</f>
        <v>A+</v>
      </c>
      <c r="DX32" s="51" t="str">
        <f>IF(OR('TRI-2'!DX32 ="",'TRI-2'!DX32&lt;0,'TRI-2'!DX32  &gt;10),"",IF((ROUND(TRUNC(('TRI-2'!DX32  ),2),0))=10,"A+",IF((ROUND(TRUNC(('TRI-2'!DX32  ),2),0))=9,"A-",IF((ROUND(TRUNC(('TRI-2'!DX32   ),2),0))=8,"B+",IF((ROUND(TRUNC(('TRI-2'!DX32 ),2),0))=7,"B-",IF((ROUND(TRUNC(('TRI-2'!DX32  ),2),0))=6,"C+",IF((ROUND(TRUNC(('TRI-2'!DX32  ),2),0))=5,"C-",IF((ROUND(TRUNC(('TRI-2'!DX32  ),2),0))=4,"D+",IF((ROUND(TRUNC(('TRI-2'!DX32 ),2),0))=3,"D-",IF((ROUND(TRUNC(('TRI-2'!DX32 ),2),0))=2,"E+",IF((ROUND(TRUNC(('TRI-2'!DX32  ),2),0))&lt;=1,"E-","")))))))))))</f>
        <v>A+</v>
      </c>
      <c r="DY32" s="51" t="str">
        <f>IF(OR('TRI-2'!DY32 ="",'TRI-2'!DY32&lt;0,'TRI-2'!DY32  &gt;10),"",IF((ROUND(TRUNC(('TRI-2'!DY32  ),2),0))=10,"A+",IF((ROUND(TRUNC(('TRI-2'!DY32  ),2),0))=9,"A-",IF((ROUND(TRUNC(('TRI-2'!DY32   ),2),0))=8,"B+",IF((ROUND(TRUNC(('TRI-2'!DY32 ),2),0))=7,"B-",IF((ROUND(TRUNC(('TRI-2'!DY32  ),2),0))=6,"C+",IF((ROUND(TRUNC(('TRI-2'!DY32  ),2),0))=5,"C-",IF((ROUND(TRUNC(('TRI-2'!DY32  ),2),0))=4,"D+",IF((ROUND(TRUNC(('TRI-2'!DY32 ),2),0))=3,"D-",IF((ROUND(TRUNC(('TRI-2'!DY32 ),2),0))=2,"E+",IF((ROUND(TRUNC(('TRI-2'!DY32  ),2),0))&lt;=1,"E-","")))))))))))</f>
        <v>A+</v>
      </c>
      <c r="DZ32" s="51" t="str">
        <f>IF(OR('TRI-2'!DZ32 ="",'TRI-2'!DZ32&lt;0,'TRI-2'!DZ32  &gt;10),"",IF((ROUND(TRUNC(('TRI-2'!DZ32  ),2),0))=10,"A+",IF((ROUND(TRUNC(('TRI-2'!DZ32  ),2),0))=9,"A-",IF((ROUND(TRUNC(('TRI-2'!DZ32   ),2),0))=8,"B+",IF((ROUND(TRUNC(('TRI-2'!DZ32 ),2),0))=7,"B-",IF((ROUND(TRUNC(('TRI-2'!DZ32  ),2),0))=6,"C+",IF((ROUND(TRUNC(('TRI-2'!DZ32  ),2),0))=5,"C-",IF((ROUND(TRUNC(('TRI-2'!DZ32  ),2),0))=4,"D+",IF((ROUND(TRUNC(('TRI-2'!DZ32 ),2),0))=3,"D-",IF((ROUND(TRUNC(('TRI-2'!DZ32 ),2),0))=2,"E+",IF((ROUND(TRUNC(('TRI-2'!DZ32  ),2),0))&lt;=1,"E-","")))))))))))</f>
        <v>A+</v>
      </c>
      <c r="EA32" s="51" t="str">
        <f>IF(OR('TRI-2'!EA32 ="",'TRI-2'!EA32&lt;0,'TRI-2'!EA32  &gt;10),"",IF((ROUND(TRUNC(('TRI-2'!EA32  ),2),0))=10,"A+",IF((ROUND(TRUNC(('TRI-2'!EA32  ),2),0))=9,"A-",IF((ROUND(TRUNC(('TRI-2'!EA32   ),2),0))=8,"B+",IF((ROUND(TRUNC(('TRI-2'!EA32 ),2),0))=7,"B-",IF((ROUND(TRUNC(('TRI-2'!EA32  ),2),0))=6,"C+",IF((ROUND(TRUNC(('TRI-2'!EA32  ),2),0))=5,"C-",IF((ROUND(TRUNC(('TRI-2'!EA32  ),2),0))=4,"D+",IF((ROUND(TRUNC(('TRI-2'!EA32 ),2),0))=3,"D-",IF((ROUND(TRUNC(('TRI-2'!EA32 ),2),0))=2,"E+",IF((ROUND(TRUNC(('TRI-2'!EA32  ),2),0))&lt;=1,"E-","")))))))))))</f>
        <v>A+</v>
      </c>
      <c r="EB32" s="51" t="str">
        <f>IF(OR('TRI-2'!EB32 ="",'TRI-2'!EB32&lt;0,'TRI-2'!EB32  &gt;10),"",IF((ROUND(TRUNC(('TRI-2'!EB32  ),2),0))=10,"A+",IF((ROUND(TRUNC(('TRI-2'!EB32  ),2),0))=9,"A-",IF((ROUND(TRUNC(('TRI-2'!EB32   ),2),0))=8,"B+",IF((ROUND(TRUNC(('TRI-2'!EB32 ),2),0))=7,"B-",IF((ROUND(TRUNC(('TRI-2'!EB32  ),2),0))=6,"C+",IF((ROUND(TRUNC(('TRI-2'!EB32  ),2),0))=5,"C-",IF((ROUND(TRUNC(('TRI-2'!EB32  ),2),0))=4,"D+",IF((ROUND(TRUNC(('TRI-2'!EB32 ),2),0))=3,"D-",IF((ROUND(TRUNC(('TRI-2'!EB32 ),2),0))=2,"E+",IF((ROUND(TRUNC(('TRI-2'!EB32  ),2),0))&lt;=1,"E-","")))))))))))</f>
        <v>A+</v>
      </c>
      <c r="EC32" s="51" t="str">
        <f>IF(OR('TRI-2'!EC32 ="",'TRI-2'!EC32&lt;0,'TRI-2'!EC32  &gt;10),"",IF((ROUND(TRUNC(('TRI-2'!EC32  ),2),0))=10,"A+",IF((ROUND(TRUNC(('TRI-2'!EC32  ),2),0))=9,"A-",IF((ROUND(TRUNC(('TRI-2'!EC32   ),2),0))=8,"B+",IF((ROUND(TRUNC(('TRI-2'!EC32 ),2),0))=7,"B-",IF((ROUND(TRUNC(('TRI-2'!EC32  ),2),0))=6,"C+",IF((ROUND(TRUNC(('TRI-2'!EC32  ),2),0))=5,"C-",IF((ROUND(TRUNC(('TRI-2'!EC32  ),2),0))=4,"D+",IF((ROUND(TRUNC(('TRI-2'!EC32 ),2),0))=3,"D-",IF((ROUND(TRUNC(('TRI-2'!EC32 ),2),0))=2,"E+",IF((ROUND(TRUNC(('TRI-2'!EC32  ),2),0))&lt;=1,"E-","")))))))))))</f>
        <v>A+</v>
      </c>
      <c r="ED32" s="51" t="str">
        <f>IF(OR('TRI-2'!ED32 ="",'TRI-2'!ED32&lt;0,'TRI-2'!ED32  &gt;10),"",IF((ROUND(TRUNC(('TRI-2'!ED32  ),2),0))=10,"A+",IF((ROUND(TRUNC(('TRI-2'!ED32  ),2),0))=9,"A-",IF((ROUND(TRUNC(('TRI-2'!ED32   ),2),0))=8,"B+",IF((ROUND(TRUNC(('TRI-2'!ED32 ),2),0))=7,"B-",IF((ROUND(TRUNC(('TRI-2'!ED32  ),2),0))=6,"C+",IF((ROUND(TRUNC(('TRI-2'!ED32  ),2),0))=5,"C-",IF((ROUND(TRUNC(('TRI-2'!ED32  ),2),0))=4,"D+",IF((ROUND(TRUNC(('TRI-2'!ED32 ),2),0))=3,"D-",IF((ROUND(TRUNC(('TRI-2'!ED32 ),2),0))=2,"E+",IF((ROUND(TRUNC(('TRI-2'!ED32  ),2),0))&lt;=1,"E-","")))))))))))</f>
        <v>A+</v>
      </c>
      <c r="EE32" s="51" t="str">
        <f>IF(OR('TRI-2'!EE32 ="",'TRI-2'!EE32&lt;0,'TRI-2'!EE32  &gt;10),"",IF((ROUND(TRUNC(('TRI-2'!EE32  ),2),0))=10,"A+",IF((ROUND(TRUNC(('TRI-2'!EE32  ),2),0))=9,"A-",IF((ROUND(TRUNC(('TRI-2'!EE32   ),2),0))=8,"B+",IF((ROUND(TRUNC(('TRI-2'!EE32 ),2),0))=7,"B-",IF((ROUND(TRUNC(('TRI-2'!EE32  ),2),0))=6,"C+",IF((ROUND(TRUNC(('TRI-2'!EE32  ),2),0))=5,"C-",IF((ROUND(TRUNC(('TRI-2'!EE32  ),2),0))=4,"D+",IF((ROUND(TRUNC(('TRI-2'!EE32 ),2),0))=3,"D-",IF((ROUND(TRUNC(('TRI-2'!EE32 ),2),0))=2,"E+",IF((ROUND(TRUNC(('TRI-2'!EE32  ),2),0))&lt;=1,"E-","")))))))))))</f>
        <v>A+</v>
      </c>
      <c r="EF32" s="51" t="str">
        <f>IF(OR('TRI-2'!EF32 ="",'TRI-2'!EF32&lt;0,'TRI-2'!EF32  &gt;10),"",IF((ROUND(TRUNC(('TRI-2'!EF32  ),2),0))=10,"A+",IF((ROUND(TRUNC(('TRI-2'!EF32  ),2),0))=9,"A-",IF((ROUND(TRUNC(('TRI-2'!EF32   ),2),0))=8,"B+",IF((ROUND(TRUNC(('TRI-2'!EF32 ),2),0))=7,"B-",IF((ROUND(TRUNC(('TRI-2'!EF32  ),2),0))=6,"C+",IF((ROUND(TRUNC(('TRI-2'!EF32  ),2),0))=5,"C-",IF((ROUND(TRUNC(('TRI-2'!EF32  ),2),0))=4,"D+",IF((ROUND(TRUNC(('TRI-2'!EF32 ),2),0))=3,"D-",IF((ROUND(TRUNC(('TRI-2'!EF32 ),2),0))=2,"E+",IF((ROUND(TRUNC(('TRI-2'!EF32  ),2),0))&lt;=1,"E-","")))))))))))</f>
        <v>A+</v>
      </c>
      <c r="EG32" s="51" t="str">
        <f>IF(OR('TRI-2'!EG32 ="",'TRI-2'!EG32&lt;0,'TRI-2'!EG32  &gt;10),"",IF((ROUND(TRUNC(('TRI-2'!EG32  ),2),0))=10,"A+",IF((ROUND(TRUNC(('TRI-2'!EG32  ),2),0))=9,"A-",IF((ROUND(TRUNC(('TRI-2'!EG32   ),2),0))=8,"B+",IF((ROUND(TRUNC(('TRI-2'!EG32 ),2),0))=7,"B-",IF((ROUND(TRUNC(('TRI-2'!EG32  ),2),0))=6,"C+",IF((ROUND(TRUNC(('TRI-2'!EG32  ),2),0))=5,"C-",IF((ROUND(TRUNC(('TRI-2'!EG32  ),2),0))=4,"D+",IF((ROUND(TRUNC(('TRI-2'!EG32 ),2),0))=3,"D-",IF((ROUND(TRUNC(('TRI-2'!EG32 ),2),0))=2,"E+",IF((ROUND(TRUNC(('TRI-2'!EG32  ),2),0))&lt;=1,"E-","")))))))))))</f>
        <v>A+</v>
      </c>
      <c r="EH32" s="51" t="str">
        <f>IF(OR('TRI-2'!EH32 ="",'TRI-2'!EH32&lt;0,'TRI-2'!EH32  &gt;10),"",IF((ROUND(TRUNC(('TRI-2'!EH32  ),2),0))=10,"A+",IF((ROUND(TRUNC(('TRI-2'!EH32  ),2),0))=9,"A-",IF((ROUND(TRUNC(('TRI-2'!EH32   ),2),0))=8,"B+",IF((ROUND(TRUNC(('TRI-2'!EH32 ),2),0))=7,"B-",IF((ROUND(TRUNC(('TRI-2'!EH32  ),2),0))=6,"C+",IF((ROUND(TRUNC(('TRI-2'!EH32  ),2),0))=5,"C-",IF((ROUND(TRUNC(('TRI-2'!EH32  ),2),0))=4,"D+",IF((ROUND(TRUNC(('TRI-2'!EH32 ),2),0))=3,"D-",IF((ROUND(TRUNC(('TRI-2'!EH32 ),2),0))=2,"E+",IF((ROUND(TRUNC(('TRI-2'!EH32  ),2),0))&lt;=1,"E-","")))))))))))</f>
        <v>A+</v>
      </c>
      <c r="EI32" s="51" t="str">
        <f>IF(OR('TRI-2'!EI32 ="",'TRI-2'!EI32&lt;0,'TRI-2'!EI32  &gt;10),"",IF((ROUND(TRUNC(('TRI-2'!EI32  ),2),0))=10,"A+",IF((ROUND(TRUNC(('TRI-2'!EI32  ),2),0))=9,"A-",IF((ROUND(TRUNC(('TRI-2'!EI32   ),2),0))=8,"B+",IF((ROUND(TRUNC(('TRI-2'!EI32 ),2),0))=7,"B-",IF((ROUND(TRUNC(('TRI-2'!EI32  ),2),0))=6,"C+",IF((ROUND(TRUNC(('TRI-2'!EI32  ),2),0))=5,"C-",IF((ROUND(TRUNC(('TRI-2'!EI32  ),2),0))=4,"D+",IF((ROUND(TRUNC(('TRI-2'!EI32 ),2),0))=3,"D-",IF((ROUND(TRUNC(('TRI-2'!EI32 ),2),0))=2,"E+",IF((ROUND(TRUNC(('TRI-2'!EI32  ),2),0))&lt;=1,"E-","")))))))))))</f>
        <v>B+</v>
      </c>
      <c r="EJ32" s="51" t="str">
        <f>IF(OR('TRI-2'!EJ32 ="",'TRI-2'!EJ32&lt;0,'TRI-2'!EJ32  &gt;10),"",IF((ROUND(TRUNC(('TRI-2'!EJ32  ),2),0))=10,"A+",IF((ROUND(TRUNC(('TRI-2'!EJ32  ),2),0))=9,"A-",IF((ROUND(TRUNC(('TRI-2'!EJ32   ),2),0))=8,"B+",IF((ROUND(TRUNC(('TRI-2'!EJ32 ),2),0))=7,"B-",IF((ROUND(TRUNC(('TRI-2'!EJ32  ),2),0))=6,"C+",IF((ROUND(TRUNC(('TRI-2'!EJ32  ),2),0))=5,"C-",IF((ROUND(TRUNC(('TRI-2'!EJ32  ),2),0))=4,"D+",IF((ROUND(TRUNC(('TRI-2'!EJ32 ),2),0))=3,"D-",IF((ROUND(TRUNC(('TRI-2'!EJ32 ),2),0))=2,"E+",IF((ROUND(TRUNC(('TRI-2'!EJ32  ),2),0))&lt;=1,"E-","")))))))))))</f>
        <v>A+</v>
      </c>
      <c r="EK32" s="51" t="str">
        <f>IF(OR('TRI-2'!EK32 ="",'TRI-2'!EK32&lt;0,'TRI-2'!EK32  &gt;10),"",IF((ROUND(TRUNC(('TRI-2'!EK32  ),2),0))=10,"A+",IF((ROUND(TRUNC(('TRI-2'!EK32  ),2),0))=9,"A-",IF((ROUND(TRUNC(('TRI-2'!EK32   ),2),0))=8,"B+",IF((ROUND(TRUNC(('TRI-2'!EK32 ),2),0))=7,"B-",IF((ROUND(TRUNC(('TRI-2'!EK32  ),2),0))=6,"C+",IF((ROUND(TRUNC(('TRI-2'!EK32  ),2),0))=5,"C-",IF((ROUND(TRUNC(('TRI-2'!EK32  ),2),0))=4,"D+",IF((ROUND(TRUNC(('TRI-2'!EK32 ),2),0))=3,"D-",IF((ROUND(TRUNC(('TRI-2'!EK32 ),2),0))=2,"E+",IF((ROUND(TRUNC(('TRI-2'!EK32  ),2),0))&lt;=1,"E-","")))))))))))</f>
        <v>A+</v>
      </c>
      <c r="EL32" s="51" t="str">
        <f>IF(OR('TRI-2'!EL32 ="",'TRI-2'!EL32&lt;0,'TRI-2'!EL32  &gt;10),"",IF((ROUND(TRUNC(('TRI-2'!EL32  ),2),0))=10,"A+",IF((ROUND(TRUNC(('TRI-2'!EL32  ),2),0))=9,"A-",IF((ROUND(TRUNC(('TRI-2'!EL32   ),2),0))=8,"B+",IF((ROUND(TRUNC(('TRI-2'!EL32 ),2),0))=7,"B-",IF((ROUND(TRUNC(('TRI-2'!EL32  ),2),0))=6,"C+",IF((ROUND(TRUNC(('TRI-2'!EL32  ),2),0))=5,"C-",IF((ROUND(TRUNC(('TRI-2'!EL32  ),2),0))=4,"D+",IF((ROUND(TRUNC(('TRI-2'!EL32 ),2),0))=3,"D-",IF((ROUND(TRUNC(('TRI-2'!EL32 ),2),0))=2,"E+",IF((ROUND(TRUNC(('TRI-2'!EL32  ),2),0))&lt;=1,"E-","")))))))))))</f>
        <v>A+</v>
      </c>
      <c r="EM32" s="51" t="str">
        <f>IF(OR('TRI-2'!EM32 ="",'TRI-2'!EM32&lt;0,'TRI-2'!EM32  &gt;10),"",IF((ROUND(TRUNC(('TRI-2'!EM32  ),2),0))=10,"A+",IF((ROUND(TRUNC(('TRI-2'!EM32  ),2),0))=9,"A-",IF((ROUND(TRUNC(('TRI-2'!EM32   ),2),0))=8,"B+",IF((ROUND(TRUNC(('TRI-2'!EM32 ),2),0))=7,"B-",IF((ROUND(TRUNC(('TRI-2'!EM32  ),2),0))=6,"C+",IF((ROUND(TRUNC(('TRI-2'!EM32  ),2),0))=5,"C-",IF((ROUND(TRUNC(('TRI-2'!EM32  ),2),0))=4,"D+",IF((ROUND(TRUNC(('TRI-2'!EM32 ),2),0))=3,"D-",IF((ROUND(TRUNC(('TRI-2'!EM32 ),2),0))=2,"E+",IF((ROUND(TRUNC(('TRI-2'!EM32  ),2),0))&lt;=1,"E-","")))))))))))</f>
        <v>A+</v>
      </c>
      <c r="EN32" s="51" t="str">
        <f>IF(OR('TRI-2'!EN32 ="",'TRI-2'!EN32&lt;0,'TRI-2'!EN32  &gt;10),"",IF((ROUND(TRUNC(('TRI-2'!EN32  ),2),0))=10,"A+",IF((ROUND(TRUNC(('TRI-2'!EN32  ),2),0))=9,"A-",IF((ROUND(TRUNC(('TRI-2'!EN32   ),2),0))=8,"B+",IF((ROUND(TRUNC(('TRI-2'!EN32 ),2),0))=7,"B-",IF((ROUND(TRUNC(('TRI-2'!EN32  ),2),0))=6,"C+",IF((ROUND(TRUNC(('TRI-2'!EN32  ),2),0))=5,"C-",IF((ROUND(TRUNC(('TRI-2'!EN32  ),2),0))=4,"D+",IF((ROUND(TRUNC(('TRI-2'!EN32 ),2),0))=3,"D-",IF((ROUND(TRUNC(('TRI-2'!EN32 ),2),0))=2,"E+",IF((ROUND(TRUNC(('TRI-2'!EN32  ),2),0))&lt;=1,"E-","")))))))))))</f>
        <v>A+</v>
      </c>
      <c r="EO32" s="51" t="str">
        <f>IF(OR('TRI-2'!EO32 ="",'TRI-2'!EO32&lt;0,'TRI-2'!EO32  &gt;10),"",IF((ROUND(TRUNC(('TRI-2'!EO32  ),2),0))=10,"A+",IF((ROUND(TRUNC(('TRI-2'!EO32  ),2),0))=9,"A-",IF((ROUND(TRUNC(('TRI-2'!EO32   ),2),0))=8,"B+",IF((ROUND(TRUNC(('TRI-2'!EO32 ),2),0))=7,"B-",IF((ROUND(TRUNC(('TRI-2'!EO32  ),2),0))=6,"C+",IF((ROUND(TRUNC(('TRI-2'!EO32  ),2),0))=5,"C-",IF((ROUND(TRUNC(('TRI-2'!EO32  ),2),0))=4,"D+",IF((ROUND(TRUNC(('TRI-2'!EO32 ),2),0))=3,"D-",IF((ROUND(TRUNC(('TRI-2'!EO32 ),2),0))=2,"E+",IF((ROUND(TRUNC(('TRI-2'!EO32  ),2),0))&lt;=1,"E-","")))))))))))</f>
        <v>A+</v>
      </c>
      <c r="EP32" s="51" t="str">
        <f>IF(OR('TRI-2'!EP32 ="",'TRI-2'!EP32&lt;0,'TRI-2'!EP32  &gt;10),"",IF((ROUND(TRUNC(('TRI-2'!EP32  ),2),0))=10,"A+",IF((ROUND(TRUNC(('TRI-2'!EP32  ),2),0))=9,"A-",IF((ROUND(TRUNC(('TRI-2'!EP32   ),2),0))=8,"B+",IF((ROUND(TRUNC(('TRI-2'!EP32 ),2),0))=7,"B-",IF((ROUND(TRUNC(('TRI-2'!EP32  ),2),0))=6,"C+",IF((ROUND(TRUNC(('TRI-2'!EP32  ),2),0))=5,"C-",IF((ROUND(TRUNC(('TRI-2'!EP32  ),2),0))=4,"D+",IF((ROUND(TRUNC(('TRI-2'!EP32 ),2),0))=3,"D-",IF((ROUND(TRUNC(('TRI-2'!EP32 ),2),0))=2,"E+",IF((ROUND(TRUNC(('TRI-2'!EP32  ),2),0))&lt;=1,"E-","")))))))))))</f>
        <v>A+</v>
      </c>
      <c r="EQ32" s="51" t="str">
        <f>IF(OR('TRI-2'!EQ32 ="",'TRI-2'!EQ32&lt;0,'TRI-2'!EQ32  &gt;10),"",IF((ROUND(TRUNC(('TRI-2'!EQ32  ),2),0))=10,"A+",IF((ROUND(TRUNC(('TRI-2'!EQ32  ),2),0))=9,"A-",IF((ROUND(TRUNC(('TRI-2'!EQ32   ),2),0))=8,"B+",IF((ROUND(TRUNC(('TRI-2'!EQ32 ),2),0))=7,"B-",IF((ROUND(TRUNC(('TRI-2'!EQ32  ),2),0))=6,"C+",IF((ROUND(TRUNC(('TRI-2'!EQ32  ),2),0))=5,"C-",IF((ROUND(TRUNC(('TRI-2'!EQ32  ),2),0))=4,"D+",IF((ROUND(TRUNC(('TRI-2'!EQ32 ),2),0))=3,"D-",IF((ROUND(TRUNC(('TRI-2'!EQ32 ),2),0))=2,"E+",IF((ROUND(TRUNC(('TRI-2'!EQ32  ),2),0))&lt;=1,"E-","")))))))))))</f>
        <v>A+</v>
      </c>
      <c r="ER32" s="51" t="str">
        <f>IF(OR('TRI-2'!ER32 ="",'TRI-2'!ER32&lt;0,'TRI-2'!ER32  &gt;10),"",IF((ROUND(TRUNC(('TRI-2'!ER32  ),2),0))=10,"A+",IF((ROUND(TRUNC(('TRI-2'!ER32  ),2),0))=9,"A-",IF((ROUND(TRUNC(('TRI-2'!ER32   ),2),0))=8,"B+",IF((ROUND(TRUNC(('TRI-2'!ER32 ),2),0))=7,"B-",IF((ROUND(TRUNC(('TRI-2'!ER32  ),2),0))=6,"C+",IF((ROUND(TRUNC(('TRI-2'!ER32  ),2),0))=5,"C-",IF((ROUND(TRUNC(('TRI-2'!ER32  ),2),0))=4,"D+",IF((ROUND(TRUNC(('TRI-2'!ER32 ),2),0))=3,"D-",IF((ROUND(TRUNC(('TRI-2'!ER32 ),2),0))=2,"E+",IF((ROUND(TRUNC(('TRI-2'!ER32  ),2),0))&lt;=1,"E-","")))))))))))</f>
        <v>A+</v>
      </c>
      <c r="ES32" s="51" t="str">
        <f>IF(OR('TRI-2'!ES32 ="",'TRI-2'!ES32&lt;0,'TRI-2'!ES32  &gt;10),"",IF((ROUND(TRUNC(('TRI-2'!ES32  ),2),0))=10,"A+",IF((ROUND(TRUNC(('TRI-2'!ES32  ),2),0))=9,"A-",IF((ROUND(TRUNC(('TRI-2'!ES32   ),2),0))=8,"B+",IF((ROUND(TRUNC(('TRI-2'!ES32 ),2),0))=7,"B-",IF((ROUND(TRUNC(('TRI-2'!ES32  ),2),0))=6,"C+",IF((ROUND(TRUNC(('TRI-2'!ES32  ),2),0))=5,"C-",IF((ROUND(TRUNC(('TRI-2'!ES32  ),2),0))=4,"D+",IF((ROUND(TRUNC(('TRI-2'!ES32 ),2),0))=3,"D-",IF((ROUND(TRUNC(('TRI-2'!ES32 ),2),0))=2,"E+",IF((ROUND(TRUNC(('TRI-2'!ES32  ),2),0))&lt;=1,"E-","")))))))))))</f>
        <v>A+</v>
      </c>
      <c r="ET32" s="51" t="str">
        <f>IF('TRI-2'!ET32 ="","",'TRI-2'!ET32 )</f>
        <v>S</v>
      </c>
      <c r="EU32" s="51" t="str">
        <f>IF('TRI-2'!EU32 ="","",'TRI-2'!EU32 )</f>
        <v>S</v>
      </c>
      <c r="EV32" s="51" t="str">
        <f>IF('TRI-2'!EV32 ="","",'TRI-2'!EV32 )</f>
        <v>S</v>
      </c>
      <c r="EW32" s="51" t="str">
        <f>IF('TRI-2'!EW32 ="","",'TRI-2'!EW32 )</f>
        <v>S</v>
      </c>
      <c r="EX32" s="51" t="str">
        <f>IF('TRI-2'!EX32 ="","",'TRI-2'!EX32 )</f>
        <v>S</v>
      </c>
      <c r="EY32" s="51" t="str">
        <f>IF('TRI-2'!EY32 ="","",'TRI-2'!EY32 )</f>
        <v>S</v>
      </c>
      <c r="EZ32" s="51" t="str">
        <f>IF('TRI-2'!EZ32 ="","",'TRI-2'!EZ32 )</f>
        <v>S</v>
      </c>
      <c r="FA32" s="51" t="str">
        <f>IF('TRI-2'!FA32 ="","",'TRI-2'!FA32 )</f>
        <v>S</v>
      </c>
      <c r="FB32" s="51" t="str">
        <f>IF('TRI-2'!FB32 ="","",'TRI-2'!FB32 )</f>
        <v>S</v>
      </c>
      <c r="FC32" s="51" t="str">
        <f>IF('TRI-2'!FC32 ="","",'TRI-2'!FC32 )</f>
        <v>A+</v>
      </c>
      <c r="FD32" s="51">
        <f>IF('TRI-2'!FD32 ="","",'TRI-2'!FD32 )</f>
        <v>36</v>
      </c>
      <c r="FE32" s="51" t="str">
        <f>IF('TRI-2'!FE32 ="","",'TRI-2'!FE32 )</f>
        <v>A+</v>
      </c>
      <c r="FF32" s="51" t="str">
        <f>IF('TRI-2'!FF32 ="","",'TRI-2'!FF32 )</f>
        <v/>
      </c>
      <c r="FG32" s="51" t="str">
        <f>IF('TRI-2'!FG32 ="","",'TRI-2'!FG32 )</f>
        <v/>
      </c>
      <c r="FH32" s="51" t="str">
        <f>IF('TRI-2'!FH32 ="","",'TRI-2'!FH32 )</f>
        <v/>
      </c>
    </row>
    <row r="33" spans="1:164" ht="21" customHeight="1">
      <c r="A33" t="s">
        <v>87</v>
      </c>
      <c r="B33" s="53">
        <v>16</v>
      </c>
      <c r="C33" s="272" t="str">
        <f>IF(NOTAS!E36&gt;"",NOTAS!E36,"")</f>
        <v>MARIN CHAVEZ JULEISY BEDRIYE</v>
      </c>
      <c r="D33" s="273"/>
      <c r="E33" s="273"/>
      <c r="F33" s="274"/>
      <c r="G33" s="51" t="str">
        <f>IF(OR('TRI-2'!G33 ="",'TRI-2'!G33&lt;0,'TRI-2'!G33  &gt;10),"",IF((ROUND(TRUNC(('TRI-2'!G33  ),2),0))=10,"A+",IF((ROUND(TRUNC(('TRI-2'!G33  ),2),0))=9,"A-",IF((ROUND(TRUNC(('TRI-2'!G33   ),2),0))=8,"B+",IF((ROUND(TRUNC(('TRI-2'!G33 ),2),0))=7,"B-",IF((ROUND(TRUNC(('TRI-2'!G33  ),2),0))=6,"C+",IF((ROUND(TRUNC(('TRI-2'!G33  ),2),0))=5,"C-",IF((ROUND(TRUNC(('TRI-2'!G33  ),2),0))=4,"D+",IF((ROUND(TRUNC(('TRI-2'!G33 ),2),0))=3,"D-",IF((ROUND(TRUNC(('TRI-2'!G33 ),2),0))=2,"E+",IF((ROUND(TRUNC(('TRI-2'!G33  ),2),0))&lt;=1,"E-","")))))))))))</f>
        <v>A+</v>
      </c>
      <c r="H33" s="51" t="str">
        <f>IF(OR('TRI-2'!H33 ="",'TRI-2'!H33&lt;0,'TRI-2'!H33  &gt;10),"",IF((ROUND(TRUNC(('TRI-2'!H33  ),2),0))=10,"A+",IF((ROUND(TRUNC(('TRI-2'!H33  ),2),0))=9,"A-",IF((ROUND(TRUNC(('TRI-2'!H33   ),2),0))=8,"B+",IF((ROUND(TRUNC(('TRI-2'!H33 ),2),0))=7,"B-",IF((ROUND(TRUNC(('TRI-2'!H33  ),2),0))=6,"C+",IF((ROUND(TRUNC(('TRI-2'!H33  ),2),0))=5,"C-",IF((ROUND(TRUNC(('TRI-2'!H33  ),2),0))=4,"D+",IF((ROUND(TRUNC(('TRI-2'!H33 ),2),0))=3,"D-",IF((ROUND(TRUNC(('TRI-2'!H33 ),2),0))=2,"E+",IF((ROUND(TRUNC(('TRI-2'!H33  ),2),0))&lt;=1,"E-","")))))))))))</f>
        <v>A+</v>
      </c>
      <c r="I33" s="51" t="str">
        <f>IF(OR('TRI-2'!I33 ="",'TRI-2'!I33&lt;0,'TRI-2'!I33  &gt;10),"",IF((ROUND(TRUNC(('TRI-2'!I33  ),2),0))=10,"A+",IF((ROUND(TRUNC(('TRI-2'!I33  ),2),0))=9,"A-",IF((ROUND(TRUNC(('TRI-2'!I33   ),2),0))=8,"B+",IF((ROUND(TRUNC(('TRI-2'!I33 ),2),0))=7,"B-",IF((ROUND(TRUNC(('TRI-2'!I33  ),2),0))=6,"C+",IF((ROUND(TRUNC(('TRI-2'!I33  ),2),0))=5,"C-",IF((ROUND(TRUNC(('TRI-2'!I33  ),2),0))=4,"D+",IF((ROUND(TRUNC(('TRI-2'!I33 ),2),0))=3,"D-",IF((ROUND(TRUNC(('TRI-2'!I33 ),2),0))=2,"E+",IF((ROUND(TRUNC(('TRI-2'!I33  ),2),0))&lt;=1,"E-","")))))))))))</f>
        <v>A+</v>
      </c>
      <c r="J33" s="51" t="str">
        <f>IF(OR('TRI-2'!J33 ="",'TRI-2'!J33&lt;0,'TRI-2'!J33  &gt;10),"",IF((ROUND(TRUNC(('TRI-2'!J33  ),2),0))=10,"A+",IF((ROUND(TRUNC(('TRI-2'!J33  ),2),0))=9,"A-",IF((ROUND(TRUNC(('TRI-2'!J33   ),2),0))=8,"B+",IF((ROUND(TRUNC(('TRI-2'!J33 ),2),0))=7,"B-",IF((ROUND(TRUNC(('TRI-2'!J33  ),2),0))=6,"C+",IF((ROUND(TRUNC(('TRI-2'!J33  ),2),0))=5,"C-",IF((ROUND(TRUNC(('TRI-2'!J33  ),2),0))=4,"D+",IF((ROUND(TRUNC(('TRI-2'!J33 ),2),0))=3,"D-",IF((ROUND(TRUNC(('TRI-2'!J33 ),2),0))=2,"E+",IF((ROUND(TRUNC(('TRI-2'!J33  ),2),0))&lt;=1,"E-","")))))))))))</f>
        <v>A+</v>
      </c>
      <c r="K33" s="51" t="str">
        <f>IF(OR('TRI-2'!K33 ="",'TRI-2'!K33&lt;0,'TRI-2'!K33  &gt;10),"",IF((ROUND(TRUNC(('TRI-2'!K33  ),2),0))=10,"A+",IF((ROUND(TRUNC(('TRI-2'!K33  ),2),0))=9,"A-",IF((ROUND(TRUNC(('TRI-2'!K33   ),2),0))=8,"B+",IF((ROUND(TRUNC(('TRI-2'!K33 ),2),0))=7,"B-",IF((ROUND(TRUNC(('TRI-2'!K33  ),2),0))=6,"C+",IF((ROUND(TRUNC(('TRI-2'!K33  ),2),0))=5,"C-",IF((ROUND(TRUNC(('TRI-2'!K33  ),2),0))=4,"D+",IF((ROUND(TRUNC(('TRI-2'!K33 ),2),0))=3,"D-",IF((ROUND(TRUNC(('TRI-2'!K33 ),2),0))=2,"E+",IF((ROUND(TRUNC(('TRI-2'!K33  ),2),0))&lt;=1,"E-","")))))))))))</f>
        <v>A+</v>
      </c>
      <c r="L33" s="51" t="str">
        <f>IF(OR('TRI-2'!L33 ="",'TRI-2'!L33&lt;0,'TRI-2'!L33  &gt;10),"",IF((ROUND(TRUNC(('TRI-2'!L33  ),2),0))=10,"A+",IF((ROUND(TRUNC(('TRI-2'!L33  ),2),0))=9,"A-",IF((ROUND(TRUNC(('TRI-2'!L33   ),2),0))=8,"B+",IF((ROUND(TRUNC(('TRI-2'!L33 ),2),0))=7,"B-",IF((ROUND(TRUNC(('TRI-2'!L33  ),2),0))=6,"C+",IF((ROUND(TRUNC(('TRI-2'!L33  ),2),0))=5,"C-",IF((ROUND(TRUNC(('TRI-2'!L33  ),2),0))=4,"D+",IF((ROUND(TRUNC(('TRI-2'!L33 ),2),0))=3,"D-",IF((ROUND(TRUNC(('TRI-2'!L33 ),2),0))=2,"E+",IF((ROUND(TRUNC(('TRI-2'!L33  ),2),0))&lt;=1,"E-","")))))))))))</f>
        <v>A+</v>
      </c>
      <c r="M33" s="51" t="str">
        <f>IF(OR('TRI-2'!M33 ="",'TRI-2'!M33&lt;0,'TRI-2'!M33  &gt;10),"",IF((ROUND(TRUNC(('TRI-2'!M33  ),2),0))=10,"A+",IF((ROUND(TRUNC(('TRI-2'!M33  ),2),0))=9,"A-",IF((ROUND(TRUNC(('TRI-2'!M33   ),2),0))=8,"B+",IF((ROUND(TRUNC(('TRI-2'!M33 ),2),0))=7,"B-",IF((ROUND(TRUNC(('TRI-2'!M33  ),2),0))=6,"C+",IF((ROUND(TRUNC(('TRI-2'!M33  ),2),0))=5,"C-",IF((ROUND(TRUNC(('TRI-2'!M33  ),2),0))=4,"D+",IF((ROUND(TRUNC(('TRI-2'!M33 ),2),0))=3,"D-",IF((ROUND(TRUNC(('TRI-2'!M33 ),2),0))=2,"E+",IF((ROUND(TRUNC(('TRI-2'!M33  ),2),0))&lt;=1,"E-","")))))))))))</f>
        <v>A+</v>
      </c>
      <c r="N33" s="51" t="str">
        <f>IF(OR('TRI-2'!N33 ="",'TRI-2'!N33&lt;0,'TRI-2'!N33  &gt;10),"",IF((ROUND(TRUNC(('TRI-2'!N33  ),2),0))=10,"A+",IF((ROUND(TRUNC(('TRI-2'!N33  ),2),0))=9,"A-",IF((ROUND(TRUNC(('TRI-2'!N33   ),2),0))=8,"B+",IF((ROUND(TRUNC(('TRI-2'!N33 ),2),0))=7,"B-",IF((ROUND(TRUNC(('TRI-2'!N33  ),2),0))=6,"C+",IF((ROUND(TRUNC(('TRI-2'!N33  ),2),0))=5,"C-",IF((ROUND(TRUNC(('TRI-2'!N33  ),2),0))=4,"D+",IF((ROUND(TRUNC(('TRI-2'!N33 ),2),0))=3,"D-",IF((ROUND(TRUNC(('TRI-2'!N33 ),2),0))=2,"E+",IF((ROUND(TRUNC(('TRI-2'!N33  ),2),0))&lt;=1,"E-","")))))))))))</f>
        <v>A+</v>
      </c>
      <c r="O33" s="51" t="str">
        <f>IF(OR('TRI-2'!O33 ="",'TRI-2'!O33&lt;0,'TRI-2'!O33  &gt;10),"",IF((ROUND(TRUNC(('TRI-2'!O33  ),2),0))=10,"A+",IF((ROUND(TRUNC(('TRI-2'!O33  ),2),0))=9,"A-",IF((ROUND(TRUNC(('TRI-2'!O33   ),2),0))=8,"B+",IF((ROUND(TRUNC(('TRI-2'!O33 ),2),0))=7,"B-",IF((ROUND(TRUNC(('TRI-2'!O33  ),2),0))=6,"C+",IF((ROUND(TRUNC(('TRI-2'!O33  ),2),0))=5,"C-",IF((ROUND(TRUNC(('TRI-2'!O33  ),2),0))=4,"D+",IF((ROUND(TRUNC(('TRI-2'!O33 ),2),0))=3,"D-",IF((ROUND(TRUNC(('TRI-2'!O33 ),2),0))=2,"E+",IF((ROUND(TRUNC(('TRI-2'!O33  ),2),0))&lt;=1,"E-","")))))))))))</f>
        <v>A+</v>
      </c>
      <c r="P33" s="51" t="str">
        <f>IF(OR('TRI-2'!P33 ="",'TRI-2'!P33&lt;0,'TRI-2'!P33  &gt;10),"",IF((ROUND(TRUNC(('TRI-2'!P33  ),2),0))=10,"A+",IF((ROUND(TRUNC(('TRI-2'!P33  ),2),0))=9,"A-",IF((ROUND(TRUNC(('TRI-2'!P33   ),2),0))=8,"B+",IF((ROUND(TRUNC(('TRI-2'!P33 ),2),0))=7,"B-",IF((ROUND(TRUNC(('TRI-2'!P33  ),2),0))=6,"C+",IF((ROUND(TRUNC(('TRI-2'!P33  ),2),0))=5,"C-",IF((ROUND(TRUNC(('TRI-2'!P33  ),2),0))=4,"D+",IF((ROUND(TRUNC(('TRI-2'!P33 ),2),0))=3,"D-",IF((ROUND(TRUNC(('TRI-2'!P33 ),2),0))=2,"E+",IF((ROUND(TRUNC(('TRI-2'!P33  ),2),0))&lt;=1,"E-","")))))))))))</f>
        <v>A+</v>
      </c>
      <c r="Q33" s="51" t="str">
        <f>IF(OR('TRI-2'!Q33 ="",'TRI-2'!Q33&lt;0,'TRI-2'!Q33  &gt;10),"",IF((ROUND(TRUNC(('TRI-2'!Q33  ),2),0))=10,"A+",IF((ROUND(TRUNC(('TRI-2'!Q33  ),2),0))=9,"A-",IF((ROUND(TRUNC(('TRI-2'!Q33   ),2),0))=8,"B+",IF((ROUND(TRUNC(('TRI-2'!Q33 ),2),0))=7,"B-",IF((ROUND(TRUNC(('TRI-2'!Q33  ),2),0))=6,"C+",IF((ROUND(TRUNC(('TRI-2'!Q33  ),2),0))=5,"C-",IF((ROUND(TRUNC(('TRI-2'!Q33  ),2),0))=4,"D+",IF((ROUND(TRUNC(('TRI-2'!Q33 ),2),0))=3,"D-",IF((ROUND(TRUNC(('TRI-2'!Q33 ),2),0))=2,"E+",IF((ROUND(TRUNC(('TRI-2'!Q33  ),2),0))&lt;=1,"E-","")))))))))))</f>
        <v>A+</v>
      </c>
      <c r="R33" s="51" t="str">
        <f>IF(OR('TRI-2'!R33 ="",'TRI-2'!R33&lt;0,'TRI-2'!R33  &gt;10),"",IF((ROUND(TRUNC(('TRI-2'!R33  ),2),0))=10,"A+",IF((ROUND(TRUNC(('TRI-2'!R33  ),2),0))=9,"A-",IF((ROUND(TRUNC(('TRI-2'!R33   ),2),0))=8,"B+",IF((ROUND(TRUNC(('TRI-2'!R33 ),2),0))=7,"B-",IF((ROUND(TRUNC(('TRI-2'!R33  ),2),0))=6,"C+",IF((ROUND(TRUNC(('TRI-2'!R33  ),2),0))=5,"C-",IF((ROUND(TRUNC(('TRI-2'!R33  ),2),0))=4,"D+",IF((ROUND(TRUNC(('TRI-2'!R33 ),2),0))=3,"D-",IF((ROUND(TRUNC(('TRI-2'!R33 ),2),0))=2,"E+",IF((ROUND(TRUNC(('TRI-2'!R33  ),2),0))&lt;=1,"E-","")))))))))))</f>
        <v>A+</v>
      </c>
      <c r="S33" s="51" t="str">
        <f>IF(OR('TRI-2'!S33 ="",'TRI-2'!S33&lt;0,'TRI-2'!S33  &gt;10),"",IF((ROUND(TRUNC(('TRI-2'!S33  ),2),0))=10,"A+",IF((ROUND(TRUNC(('TRI-2'!S33  ),2),0))=9,"A-",IF((ROUND(TRUNC(('TRI-2'!S33   ),2),0))=8,"B+",IF((ROUND(TRUNC(('TRI-2'!S33 ),2),0))=7,"B-",IF((ROUND(TRUNC(('TRI-2'!S33  ),2),0))=6,"C+",IF((ROUND(TRUNC(('TRI-2'!S33  ),2),0))=5,"C-",IF((ROUND(TRUNC(('TRI-2'!S33  ),2),0))=4,"D+",IF((ROUND(TRUNC(('TRI-2'!S33 ),2),0))=3,"D-",IF((ROUND(TRUNC(('TRI-2'!S33 ),2),0))=2,"E+",IF((ROUND(TRUNC(('TRI-2'!S33  ),2),0))&lt;=1,"E-","")))))))))))</f>
        <v>A+</v>
      </c>
      <c r="T33" s="51" t="str">
        <f>IF(OR('TRI-2'!T33 ="",'TRI-2'!T33&lt;0,'TRI-2'!T33  &gt;10),"",IF((ROUND(TRUNC(('TRI-2'!T33  ),2),0))=10,"A+",IF((ROUND(TRUNC(('TRI-2'!T33  ),2),0))=9,"A-",IF((ROUND(TRUNC(('TRI-2'!T33   ),2),0))=8,"B+",IF((ROUND(TRUNC(('TRI-2'!T33 ),2),0))=7,"B-",IF((ROUND(TRUNC(('TRI-2'!T33  ),2),0))=6,"C+",IF((ROUND(TRUNC(('TRI-2'!T33  ),2),0))=5,"C-",IF((ROUND(TRUNC(('TRI-2'!T33  ),2),0))=4,"D+",IF((ROUND(TRUNC(('TRI-2'!T33 ),2),0))=3,"D-",IF((ROUND(TRUNC(('TRI-2'!T33 ),2),0))=2,"E+",IF((ROUND(TRUNC(('TRI-2'!T33  ),2),0))&lt;=1,"E-","")))))))))))</f>
        <v>A+</v>
      </c>
      <c r="U33" s="51" t="str">
        <f>IF(OR('TRI-2'!U33 ="",'TRI-2'!U33&lt;0,'TRI-2'!U33  &gt;10),"",IF((ROUND(TRUNC(('TRI-2'!U33  ),2),0))=10,"A+",IF((ROUND(TRUNC(('TRI-2'!U33  ),2),0))=9,"A-",IF((ROUND(TRUNC(('TRI-2'!U33   ),2),0))=8,"B+",IF((ROUND(TRUNC(('TRI-2'!U33 ),2),0))=7,"B-",IF((ROUND(TRUNC(('TRI-2'!U33  ),2),0))=6,"C+",IF((ROUND(TRUNC(('TRI-2'!U33  ),2),0))=5,"C-",IF((ROUND(TRUNC(('TRI-2'!U33  ),2),0))=4,"D+",IF((ROUND(TRUNC(('TRI-2'!U33 ),2),0))=3,"D-",IF((ROUND(TRUNC(('TRI-2'!U33 ),2),0))=2,"E+",IF((ROUND(TRUNC(('TRI-2'!U33  ),2),0))&lt;=1,"E-","")))))))))))</f>
        <v>A+</v>
      </c>
      <c r="V33" s="51" t="str">
        <f>IF(OR('TRI-2'!V33 ="",'TRI-2'!V33&lt;0,'TRI-2'!V33  &gt;10),"",IF((ROUND(TRUNC(('TRI-2'!V33  ),2),0))=10,"A+",IF((ROUND(TRUNC(('TRI-2'!V33  ),2),0))=9,"A-",IF((ROUND(TRUNC(('TRI-2'!V33   ),2),0))=8,"B+",IF((ROUND(TRUNC(('TRI-2'!V33 ),2),0))=7,"B-",IF((ROUND(TRUNC(('TRI-2'!V33  ),2),0))=6,"C+",IF((ROUND(TRUNC(('TRI-2'!V33  ),2),0))=5,"C-",IF((ROUND(TRUNC(('TRI-2'!V33  ),2),0))=4,"D+",IF((ROUND(TRUNC(('TRI-2'!V33 ),2),0))=3,"D-",IF((ROUND(TRUNC(('TRI-2'!V33 ),2),0))=2,"E+",IF((ROUND(TRUNC(('TRI-2'!V33  ),2),0))&lt;=1,"E-","")))))))))))</f>
        <v>A+</v>
      </c>
      <c r="W33" s="51" t="str">
        <f>IF(OR('TRI-2'!W33 ="",'TRI-2'!W33&lt;0,'TRI-2'!W33  &gt;10),"",IF((ROUND(TRUNC(('TRI-2'!W33  ),2),0))=10,"A+",IF((ROUND(TRUNC(('TRI-2'!W33  ),2),0))=9,"A-",IF((ROUND(TRUNC(('TRI-2'!W33   ),2),0))=8,"B+",IF((ROUND(TRUNC(('TRI-2'!W33 ),2),0))=7,"B-",IF((ROUND(TRUNC(('TRI-2'!W33  ),2),0))=6,"C+",IF((ROUND(TRUNC(('TRI-2'!W33  ),2),0))=5,"C-",IF((ROUND(TRUNC(('TRI-2'!W33  ),2),0))=4,"D+",IF((ROUND(TRUNC(('TRI-2'!W33 ),2),0))=3,"D-",IF((ROUND(TRUNC(('TRI-2'!W33 ),2),0))=2,"E+",IF((ROUND(TRUNC(('TRI-2'!W33  ),2),0))&lt;=1,"E-","")))))))))))</f>
        <v>A+</v>
      </c>
      <c r="X33" s="51" t="str">
        <f>IF(OR('TRI-2'!X33 ="",'TRI-2'!X33&lt;0,'TRI-2'!X33  &gt;10),"",IF((ROUND(TRUNC(('TRI-2'!X33  ),2),0))=10,"A+",IF((ROUND(TRUNC(('TRI-2'!X33  ),2),0))=9,"A-",IF((ROUND(TRUNC(('TRI-2'!X33   ),2),0))=8,"B+",IF((ROUND(TRUNC(('TRI-2'!X33 ),2),0))=7,"B-",IF((ROUND(TRUNC(('TRI-2'!X33  ),2),0))=6,"C+",IF((ROUND(TRUNC(('TRI-2'!X33  ),2),0))=5,"C-",IF((ROUND(TRUNC(('TRI-2'!X33  ),2),0))=4,"D+",IF((ROUND(TRUNC(('TRI-2'!X33 ),2),0))=3,"D-",IF((ROUND(TRUNC(('TRI-2'!X33 ),2),0))=2,"E+",IF((ROUND(TRUNC(('TRI-2'!X33  ),2),0))&lt;=1,"E-","")))))))))))</f>
        <v>A+</v>
      </c>
      <c r="Y33" s="51" t="str">
        <f>IF(OR('TRI-2'!Y33 ="",'TRI-2'!Y33&lt;0,'TRI-2'!Y33  &gt;10),"",IF((ROUND(TRUNC(('TRI-2'!Y33  ),2),0))=10,"A+",IF((ROUND(TRUNC(('TRI-2'!Y33  ),2),0))=9,"A-",IF((ROUND(TRUNC(('TRI-2'!Y33   ),2),0))=8,"B+",IF((ROUND(TRUNC(('TRI-2'!Y33 ),2),0))=7,"B-",IF((ROUND(TRUNC(('TRI-2'!Y33  ),2),0))=6,"C+",IF((ROUND(TRUNC(('TRI-2'!Y33  ),2),0))=5,"C-",IF((ROUND(TRUNC(('TRI-2'!Y33  ),2),0))=4,"D+",IF((ROUND(TRUNC(('TRI-2'!Y33 ),2),0))=3,"D-",IF((ROUND(TRUNC(('TRI-2'!Y33 ),2),0))=2,"E+",IF((ROUND(TRUNC(('TRI-2'!Y33  ),2),0))&lt;=1,"E-","")))))))))))</f>
        <v>A+</v>
      </c>
      <c r="Z33" s="51" t="str">
        <f>IF(OR('TRI-2'!Z33 ="",'TRI-2'!Z33&lt;0,'TRI-2'!Z33  &gt;10),"",IF((ROUND(TRUNC(('TRI-2'!Z33  ),2),0))=10,"A+",IF((ROUND(TRUNC(('TRI-2'!Z33  ),2),0))=9,"A-",IF((ROUND(TRUNC(('TRI-2'!Z33   ),2),0))=8,"B+",IF((ROUND(TRUNC(('TRI-2'!Z33 ),2),0))=7,"B-",IF((ROUND(TRUNC(('TRI-2'!Z33  ),2),0))=6,"C+",IF((ROUND(TRUNC(('TRI-2'!Z33  ),2),0))=5,"C-",IF((ROUND(TRUNC(('TRI-2'!Z33  ),2),0))=4,"D+",IF((ROUND(TRUNC(('TRI-2'!Z33 ),2),0))=3,"D-",IF((ROUND(TRUNC(('TRI-2'!Z33 ),2),0))=2,"E+",IF((ROUND(TRUNC(('TRI-2'!Z33  ),2),0))&lt;=1,"E-","")))))))))))</f>
        <v>A+</v>
      </c>
      <c r="AA33" s="51" t="str">
        <f>IF(OR('TRI-2'!AA33 ="",'TRI-2'!AA33&lt;0,'TRI-2'!AA33  &gt;10),"",IF((ROUND(TRUNC(('TRI-2'!AA33  ),2),0))=10,"A+",IF((ROUND(TRUNC(('TRI-2'!AA33  ),2),0))=9,"A-",IF((ROUND(TRUNC(('TRI-2'!AA33   ),2),0))=8,"B+",IF((ROUND(TRUNC(('TRI-2'!AA33 ),2),0))=7,"B-",IF((ROUND(TRUNC(('TRI-2'!AA33  ),2),0))=6,"C+",IF((ROUND(TRUNC(('TRI-2'!AA33  ),2),0))=5,"C-",IF((ROUND(TRUNC(('TRI-2'!AA33  ),2),0))=4,"D+",IF((ROUND(TRUNC(('TRI-2'!AA33 ),2),0))=3,"D-",IF((ROUND(TRUNC(('TRI-2'!AA33 ),2),0))=2,"E+",IF((ROUND(TRUNC(('TRI-2'!AA33  ),2),0))&lt;=1,"E-","")))))))))))</f>
        <v>A+</v>
      </c>
      <c r="AB33" s="51" t="str">
        <f>IF(OR('TRI-2'!AB33 ="",'TRI-2'!AB33&lt;0,'TRI-2'!AB33  &gt;10),"",IF((ROUND(TRUNC(('TRI-2'!AB33  ),2),0))=10,"A+",IF((ROUND(TRUNC(('TRI-2'!AB33  ),2),0))=9,"A-",IF((ROUND(TRUNC(('TRI-2'!AB33   ),2),0))=8,"B+",IF((ROUND(TRUNC(('TRI-2'!AB33 ),2),0))=7,"B-",IF((ROUND(TRUNC(('TRI-2'!AB33  ),2),0))=6,"C+",IF((ROUND(TRUNC(('TRI-2'!AB33  ),2),0))=5,"C-",IF((ROUND(TRUNC(('TRI-2'!AB33  ),2),0))=4,"D+",IF((ROUND(TRUNC(('TRI-2'!AB33 ),2),0))=3,"D-",IF((ROUND(TRUNC(('TRI-2'!AB33 ),2),0))=2,"E+",IF((ROUND(TRUNC(('TRI-2'!AB33  ),2),0))&lt;=1,"E-","")))))))))))</f>
        <v>A+</v>
      </c>
      <c r="AC33" s="51" t="str">
        <f>IF(OR('TRI-2'!AC33 ="",'TRI-2'!AC33&lt;0,'TRI-2'!AC33  &gt;10),"",IF((ROUND(TRUNC(('TRI-2'!AC33  ),2),0))=10,"A+",IF((ROUND(TRUNC(('TRI-2'!AC33  ),2),0))=9,"A-",IF((ROUND(TRUNC(('TRI-2'!AC33   ),2),0))=8,"B+",IF((ROUND(TRUNC(('TRI-2'!AC33 ),2),0))=7,"B-",IF((ROUND(TRUNC(('TRI-2'!AC33  ),2),0))=6,"C+",IF((ROUND(TRUNC(('TRI-2'!AC33  ),2),0))=5,"C-",IF((ROUND(TRUNC(('TRI-2'!AC33  ),2),0))=4,"D+",IF((ROUND(TRUNC(('TRI-2'!AC33 ),2),0))=3,"D-",IF((ROUND(TRUNC(('TRI-2'!AC33 ),2),0))=2,"E+",IF((ROUND(TRUNC(('TRI-2'!AC33  ),2),0))&lt;=1,"E-","")))))))))))</f>
        <v>A+</v>
      </c>
      <c r="AD33" s="51" t="str">
        <f>IF(OR('TRI-2'!AD33 ="",'TRI-2'!AD33&lt;0,'TRI-2'!AD33  &gt;10),"",IF((ROUND(TRUNC(('TRI-2'!AD33  ),2),0))=10,"A+",IF((ROUND(TRUNC(('TRI-2'!AD33  ),2),0))=9,"A-",IF((ROUND(TRUNC(('TRI-2'!AD33   ),2),0))=8,"B+",IF((ROUND(TRUNC(('TRI-2'!AD33 ),2),0))=7,"B-",IF((ROUND(TRUNC(('TRI-2'!AD33  ),2),0))=6,"C+",IF((ROUND(TRUNC(('TRI-2'!AD33  ),2),0))=5,"C-",IF((ROUND(TRUNC(('TRI-2'!AD33  ),2),0))=4,"D+",IF((ROUND(TRUNC(('TRI-2'!AD33 ),2),0))=3,"D-",IF((ROUND(TRUNC(('TRI-2'!AD33 ),2),0))=2,"E+",IF((ROUND(TRUNC(('TRI-2'!AD33  ),2),0))&lt;=1,"E-","")))))))))))</f>
        <v>A+</v>
      </c>
      <c r="AE33" s="51" t="str">
        <f>IF(OR('TRI-2'!AE33 ="",'TRI-2'!AE33&lt;0,'TRI-2'!AE33  &gt;10),"",IF((ROUND(TRUNC(('TRI-2'!AE33  ),2),0))=10,"A+",IF((ROUND(TRUNC(('TRI-2'!AE33  ),2),0))=9,"A-",IF((ROUND(TRUNC(('TRI-2'!AE33   ),2),0))=8,"B+",IF((ROUND(TRUNC(('TRI-2'!AE33 ),2),0))=7,"B-",IF((ROUND(TRUNC(('TRI-2'!AE33  ),2),0))=6,"C+",IF((ROUND(TRUNC(('TRI-2'!AE33  ),2),0))=5,"C-",IF((ROUND(TRUNC(('TRI-2'!AE33  ),2),0))=4,"D+",IF((ROUND(TRUNC(('TRI-2'!AE33 ),2),0))=3,"D-",IF((ROUND(TRUNC(('TRI-2'!AE33 ),2),0))=2,"E+",IF((ROUND(TRUNC(('TRI-2'!AE33  ),2),0))&lt;=1,"E-","")))))))))))</f>
        <v>A+</v>
      </c>
      <c r="AF33" s="51" t="str">
        <f>IF(OR('TRI-2'!AF33 ="",'TRI-2'!AF33&lt;0,'TRI-2'!AF33  &gt;10),"",IF((ROUND(TRUNC(('TRI-2'!AF33  ),2),0))=10,"A+",IF((ROUND(TRUNC(('TRI-2'!AF33  ),2),0))=9,"A-",IF((ROUND(TRUNC(('TRI-2'!AF33   ),2),0))=8,"B+",IF((ROUND(TRUNC(('TRI-2'!AF33 ),2),0))=7,"B-",IF((ROUND(TRUNC(('TRI-2'!AF33  ),2),0))=6,"C+",IF((ROUND(TRUNC(('TRI-2'!AF33  ),2),0))=5,"C-",IF((ROUND(TRUNC(('TRI-2'!AF33  ),2),0))=4,"D+",IF((ROUND(TRUNC(('TRI-2'!AF33 ),2),0))=3,"D-",IF((ROUND(TRUNC(('TRI-2'!AF33 ),2),0))=2,"E+",IF((ROUND(TRUNC(('TRI-2'!AF33  ),2),0))&lt;=1,"E-","")))))))))))</f>
        <v>A+</v>
      </c>
      <c r="AG33" s="51" t="str">
        <f>IF(OR('TRI-2'!AG33 ="",'TRI-2'!AG33&lt;0,'TRI-2'!AG33  &gt;10),"",IF((ROUND(TRUNC(('TRI-2'!AG33  ),2),0))=10,"A+",IF((ROUND(TRUNC(('TRI-2'!AG33  ),2),0))=9,"A-",IF((ROUND(TRUNC(('TRI-2'!AG33   ),2),0))=8,"B+",IF((ROUND(TRUNC(('TRI-2'!AG33 ),2),0))=7,"B-",IF((ROUND(TRUNC(('TRI-2'!AG33  ),2),0))=6,"C+",IF((ROUND(TRUNC(('TRI-2'!AG33  ),2),0))=5,"C-",IF((ROUND(TRUNC(('TRI-2'!AG33  ),2),0))=4,"D+",IF((ROUND(TRUNC(('TRI-2'!AG33 ),2),0))=3,"D-",IF((ROUND(TRUNC(('TRI-2'!AG33 ),2),0))=2,"E+",IF((ROUND(TRUNC(('TRI-2'!AG33  ),2),0))&lt;=1,"E-","")))))))))))</f>
        <v>A+</v>
      </c>
      <c r="AH33" s="51" t="str">
        <f>IF(OR('TRI-2'!AH33 ="",'TRI-2'!AH33&lt;0,'TRI-2'!AH33  &gt;10),"",IF((ROUND(TRUNC(('TRI-2'!AH33  ),2),0))=10,"A+",IF((ROUND(TRUNC(('TRI-2'!AH33  ),2),0))=9,"A-",IF((ROUND(TRUNC(('TRI-2'!AH33   ),2),0))=8,"B+",IF((ROUND(TRUNC(('TRI-2'!AH33 ),2),0))=7,"B-",IF((ROUND(TRUNC(('TRI-2'!AH33  ),2),0))=6,"C+",IF((ROUND(TRUNC(('TRI-2'!AH33  ),2),0))=5,"C-",IF((ROUND(TRUNC(('TRI-2'!AH33  ),2),0))=4,"D+",IF((ROUND(TRUNC(('TRI-2'!AH33 ),2),0))=3,"D-",IF((ROUND(TRUNC(('TRI-2'!AH33 ),2),0))=2,"E+",IF((ROUND(TRUNC(('TRI-2'!AH33  ),2),0))&lt;=1,"E-","")))))))))))</f>
        <v>A+</v>
      </c>
      <c r="AI33" s="51" t="str">
        <f>IF(OR('TRI-2'!AI33 ="",'TRI-2'!AI33&lt;0,'TRI-2'!AI33  &gt;10),"",IF((ROUND(TRUNC(('TRI-2'!AI33  ),2),0))=10,"A+",IF((ROUND(TRUNC(('TRI-2'!AI33  ),2),0))=9,"A-",IF((ROUND(TRUNC(('TRI-2'!AI33   ),2),0))=8,"B+",IF((ROUND(TRUNC(('TRI-2'!AI33 ),2),0))=7,"B-",IF((ROUND(TRUNC(('TRI-2'!AI33  ),2),0))=6,"C+",IF((ROUND(TRUNC(('TRI-2'!AI33  ),2),0))=5,"C-",IF((ROUND(TRUNC(('TRI-2'!AI33  ),2),0))=4,"D+",IF((ROUND(TRUNC(('TRI-2'!AI33 ),2),0))=3,"D-",IF((ROUND(TRUNC(('TRI-2'!AI33 ),2),0))=2,"E+",IF((ROUND(TRUNC(('TRI-2'!AI33  ),2),0))&lt;=1,"E-","")))))))))))</f>
        <v>A+</v>
      </c>
      <c r="AJ33" s="51" t="str">
        <f>IF(OR('TRI-2'!AJ33 ="",'TRI-2'!AJ33&lt;0,'TRI-2'!AJ33  &gt;10),"",IF((ROUND(TRUNC(('TRI-2'!AJ33  ),2),0))=10,"A+",IF((ROUND(TRUNC(('TRI-2'!AJ33  ),2),0))=9,"A-",IF((ROUND(TRUNC(('TRI-2'!AJ33   ),2),0))=8,"B+",IF((ROUND(TRUNC(('TRI-2'!AJ33 ),2),0))=7,"B-",IF((ROUND(TRUNC(('TRI-2'!AJ33  ),2),0))=6,"C+",IF((ROUND(TRUNC(('TRI-2'!AJ33  ),2),0))=5,"C-",IF((ROUND(TRUNC(('TRI-2'!AJ33  ),2),0))=4,"D+",IF((ROUND(TRUNC(('TRI-2'!AJ33 ),2),0))=3,"D-",IF((ROUND(TRUNC(('TRI-2'!AJ33 ),2),0))=2,"E+",IF((ROUND(TRUNC(('TRI-2'!AJ33  ),2),0))&lt;=1,"E-","")))))))))))</f>
        <v>A+</v>
      </c>
      <c r="AK33" s="51" t="str">
        <f>IF(OR('TRI-2'!AK33 ="",'TRI-2'!AK33&lt;0,'TRI-2'!AK33  &gt;10),"",IF((ROUND(TRUNC(('TRI-2'!AK33  ),2),0))=10,"A+",IF((ROUND(TRUNC(('TRI-2'!AK33  ),2),0))=9,"A-",IF((ROUND(TRUNC(('TRI-2'!AK33   ),2),0))=8,"B+",IF((ROUND(TRUNC(('TRI-2'!AK33 ),2),0))=7,"B-",IF((ROUND(TRUNC(('TRI-2'!AK33  ),2),0))=6,"C+",IF((ROUND(TRUNC(('TRI-2'!AK33  ),2),0))=5,"C-",IF((ROUND(TRUNC(('TRI-2'!AK33  ),2),0))=4,"D+",IF((ROUND(TRUNC(('TRI-2'!AK33 ),2),0))=3,"D-",IF((ROUND(TRUNC(('TRI-2'!AK33 ),2),0))=2,"E+",IF((ROUND(TRUNC(('TRI-2'!AK33  ),2),0))&lt;=1,"E-","")))))))))))</f>
        <v>A+</v>
      </c>
      <c r="AL33" s="51" t="str">
        <f>IF(OR('TRI-2'!AL33 ="",'TRI-2'!AL33&lt;0,'TRI-2'!AL33  &gt;10),"",IF((ROUND(TRUNC(('TRI-2'!AL33  ),2),0))=10,"A+",IF((ROUND(TRUNC(('TRI-2'!AL33  ),2),0))=9,"A-",IF((ROUND(TRUNC(('TRI-2'!AL33   ),2),0))=8,"B+",IF((ROUND(TRUNC(('TRI-2'!AL33 ),2),0))=7,"B-",IF((ROUND(TRUNC(('TRI-2'!AL33  ),2),0))=6,"C+",IF((ROUND(TRUNC(('TRI-2'!AL33  ),2),0))=5,"C-",IF((ROUND(TRUNC(('TRI-2'!AL33  ),2),0))=4,"D+",IF((ROUND(TRUNC(('TRI-2'!AL33 ),2),0))=3,"D-",IF((ROUND(TRUNC(('TRI-2'!AL33 ),2),0))=2,"E+",IF((ROUND(TRUNC(('TRI-2'!AL33  ),2),0))&lt;=1,"E-","")))))))))))</f>
        <v>A+</v>
      </c>
      <c r="AM33" s="51" t="str">
        <f>IF(OR('TRI-2'!AM33 ="",'TRI-2'!AM33&lt;0,'TRI-2'!AM33  &gt;10),"",IF((ROUND(TRUNC(('TRI-2'!AM33  ),2),0))=10,"A+",IF((ROUND(TRUNC(('TRI-2'!AM33  ),2),0))=9,"A-",IF((ROUND(TRUNC(('TRI-2'!AM33   ),2),0))=8,"B+",IF((ROUND(TRUNC(('TRI-2'!AM33 ),2),0))=7,"B-",IF((ROUND(TRUNC(('TRI-2'!AM33  ),2),0))=6,"C+",IF((ROUND(TRUNC(('TRI-2'!AM33  ),2),0))=5,"C-",IF((ROUND(TRUNC(('TRI-2'!AM33  ),2),0))=4,"D+",IF((ROUND(TRUNC(('TRI-2'!AM33 ),2),0))=3,"D-",IF((ROUND(TRUNC(('TRI-2'!AM33 ),2),0))=2,"E+",IF((ROUND(TRUNC(('TRI-2'!AM33  ),2),0))&lt;=1,"E-","")))))))))))</f>
        <v>A+</v>
      </c>
      <c r="AN33" s="51" t="str">
        <f>IF(OR('TRI-2'!AN33 ="",'TRI-2'!AN33&lt;0,'TRI-2'!AN33  &gt;10),"",IF((ROUND(TRUNC(('TRI-2'!AN33  ),2),0))=10,"A+",IF((ROUND(TRUNC(('TRI-2'!AN33  ),2),0))=9,"A-",IF((ROUND(TRUNC(('TRI-2'!AN33   ),2),0))=8,"B+",IF((ROUND(TRUNC(('TRI-2'!AN33 ),2),0))=7,"B-",IF((ROUND(TRUNC(('TRI-2'!AN33  ),2),0))=6,"C+",IF((ROUND(TRUNC(('TRI-2'!AN33  ),2),0))=5,"C-",IF((ROUND(TRUNC(('TRI-2'!AN33  ),2),0))=4,"D+",IF((ROUND(TRUNC(('TRI-2'!AN33 ),2),0))=3,"D-",IF((ROUND(TRUNC(('TRI-2'!AN33 ),2),0))=2,"E+",IF((ROUND(TRUNC(('TRI-2'!AN33  ),2),0))&lt;=1,"E-","")))))))))))</f>
        <v>A+</v>
      </c>
      <c r="AO33" s="51" t="str">
        <f>IF(OR('TRI-2'!AO33 ="",'TRI-2'!AO33&lt;0,'TRI-2'!AO33  &gt;10),"",IF((ROUND(TRUNC(('TRI-2'!AO33  ),2),0))=10,"A+",IF((ROUND(TRUNC(('TRI-2'!AO33  ),2),0))=9,"A-",IF((ROUND(TRUNC(('TRI-2'!AO33   ),2),0))=8,"B+",IF((ROUND(TRUNC(('TRI-2'!AO33 ),2),0))=7,"B-",IF((ROUND(TRUNC(('TRI-2'!AO33  ),2),0))=6,"C+",IF((ROUND(TRUNC(('TRI-2'!AO33  ),2),0))=5,"C-",IF((ROUND(TRUNC(('TRI-2'!AO33  ),2),0))=4,"D+",IF((ROUND(TRUNC(('TRI-2'!AO33 ),2),0))=3,"D-",IF((ROUND(TRUNC(('TRI-2'!AO33 ),2),0))=2,"E+",IF((ROUND(TRUNC(('TRI-2'!AO33  ),2),0))&lt;=1,"E-","")))))))))))</f>
        <v>A+</v>
      </c>
      <c r="AP33" s="51" t="str">
        <f>IF(OR('TRI-2'!AP33 ="",'TRI-2'!AP33&lt;0,'TRI-2'!AP33  &gt;10),"",IF((ROUND(TRUNC(('TRI-2'!AP33  ),2),0))=10,"A+",IF((ROUND(TRUNC(('TRI-2'!AP33  ),2),0))=9,"A-",IF((ROUND(TRUNC(('TRI-2'!AP33   ),2),0))=8,"B+",IF((ROUND(TRUNC(('TRI-2'!AP33 ),2),0))=7,"B-",IF((ROUND(TRUNC(('TRI-2'!AP33  ),2),0))=6,"C+",IF((ROUND(TRUNC(('TRI-2'!AP33  ),2),0))=5,"C-",IF((ROUND(TRUNC(('TRI-2'!AP33  ),2),0))=4,"D+",IF((ROUND(TRUNC(('TRI-2'!AP33 ),2),0))=3,"D-",IF((ROUND(TRUNC(('TRI-2'!AP33 ),2),0))=2,"E+",IF((ROUND(TRUNC(('TRI-2'!AP33  ),2),0))&lt;=1,"E-","")))))))))))</f>
        <v>A+</v>
      </c>
      <c r="AQ33" s="51" t="str">
        <f>IF(OR('TRI-2'!AQ33 ="",'TRI-2'!AQ33&lt;0,'TRI-2'!AQ33  &gt;10),"",IF((ROUND(TRUNC(('TRI-2'!AQ33  ),2),0))=10,"A+",IF((ROUND(TRUNC(('TRI-2'!AQ33  ),2),0))=9,"A-",IF((ROUND(TRUNC(('TRI-2'!AQ33   ),2),0))=8,"B+",IF((ROUND(TRUNC(('TRI-2'!AQ33 ),2),0))=7,"B-",IF((ROUND(TRUNC(('TRI-2'!AQ33  ),2),0))=6,"C+",IF((ROUND(TRUNC(('TRI-2'!AQ33  ),2),0))=5,"C-",IF((ROUND(TRUNC(('TRI-2'!AQ33  ),2),0))=4,"D+",IF((ROUND(TRUNC(('TRI-2'!AQ33 ),2),0))=3,"D-",IF((ROUND(TRUNC(('TRI-2'!AQ33 ),2),0))=2,"E+",IF((ROUND(TRUNC(('TRI-2'!AQ33  ),2),0))&lt;=1,"E-","")))))))))))</f>
        <v>A+</v>
      </c>
      <c r="AR33" s="51" t="str">
        <f>IF(OR('TRI-2'!AR33 ="",'TRI-2'!AR33&lt;0,'TRI-2'!AR33  &gt;10),"",IF((ROUND(TRUNC(('TRI-2'!AR33  ),2),0))=10,"A+",IF((ROUND(TRUNC(('TRI-2'!AR33  ),2),0))=9,"A-",IF((ROUND(TRUNC(('TRI-2'!AR33   ),2),0))=8,"B+",IF((ROUND(TRUNC(('TRI-2'!AR33 ),2),0))=7,"B-",IF((ROUND(TRUNC(('TRI-2'!AR33  ),2),0))=6,"C+",IF((ROUND(TRUNC(('TRI-2'!AR33  ),2),0))=5,"C-",IF((ROUND(TRUNC(('TRI-2'!AR33  ),2),0))=4,"D+",IF((ROUND(TRUNC(('TRI-2'!AR33 ),2),0))=3,"D-",IF((ROUND(TRUNC(('TRI-2'!AR33 ),2),0))=2,"E+",IF((ROUND(TRUNC(('TRI-2'!AR33  ),2),0))&lt;=1,"E-","")))))))))))</f>
        <v>A+</v>
      </c>
      <c r="AS33" s="51" t="str">
        <f>IF(OR('TRI-2'!AS33 ="",'TRI-2'!AS33&lt;0,'TRI-2'!AS33  &gt;10),"",IF((ROUND(TRUNC(('TRI-2'!AS33  ),2),0))=10,"A+",IF((ROUND(TRUNC(('TRI-2'!AS33  ),2),0))=9,"A-",IF((ROUND(TRUNC(('TRI-2'!AS33   ),2),0))=8,"B+",IF((ROUND(TRUNC(('TRI-2'!AS33 ),2),0))=7,"B-",IF((ROUND(TRUNC(('TRI-2'!AS33  ),2),0))=6,"C+",IF((ROUND(TRUNC(('TRI-2'!AS33  ),2),0))=5,"C-",IF((ROUND(TRUNC(('TRI-2'!AS33  ),2),0))=4,"D+",IF((ROUND(TRUNC(('TRI-2'!AS33 ),2),0))=3,"D-",IF((ROUND(TRUNC(('TRI-2'!AS33 ),2),0))=2,"E+",IF((ROUND(TRUNC(('TRI-2'!AS33  ),2),0))&lt;=1,"E-","")))))))))))</f>
        <v>A+</v>
      </c>
      <c r="AT33" s="51" t="str">
        <f>IF(OR('TRI-2'!AT33 ="",'TRI-2'!AT33&lt;0,'TRI-2'!AT33  &gt;10),"",IF((ROUND(TRUNC(('TRI-2'!AT33  ),2),0))=10,"A+",IF((ROUND(TRUNC(('TRI-2'!AT33  ),2),0))=9,"A-",IF((ROUND(TRUNC(('TRI-2'!AT33   ),2),0))=8,"B+",IF((ROUND(TRUNC(('TRI-2'!AT33 ),2),0))=7,"B-",IF((ROUND(TRUNC(('TRI-2'!AT33  ),2),0))=6,"C+",IF((ROUND(TRUNC(('TRI-2'!AT33  ),2),0))=5,"C-",IF((ROUND(TRUNC(('TRI-2'!AT33  ),2),0))=4,"D+",IF((ROUND(TRUNC(('TRI-2'!AT33 ),2),0))=3,"D-",IF((ROUND(TRUNC(('TRI-2'!AT33 ),2),0))=2,"E+",IF((ROUND(TRUNC(('TRI-2'!AT33  ),2),0))&lt;=1,"E-","")))))))))))</f>
        <v>A+</v>
      </c>
      <c r="AU33" s="51" t="str">
        <f>IF(OR('TRI-2'!AU33 ="",'TRI-2'!AU33&lt;0,'TRI-2'!AU33  &gt;10),"",IF((ROUND(TRUNC(('TRI-2'!AU33  ),2),0))=10,"A+",IF((ROUND(TRUNC(('TRI-2'!AU33  ),2),0))=9,"A-",IF((ROUND(TRUNC(('TRI-2'!AU33   ),2),0))=8,"B+",IF((ROUND(TRUNC(('TRI-2'!AU33 ),2),0))=7,"B-",IF((ROUND(TRUNC(('TRI-2'!AU33  ),2),0))=6,"C+",IF((ROUND(TRUNC(('TRI-2'!AU33  ),2),0))=5,"C-",IF((ROUND(TRUNC(('TRI-2'!AU33  ),2),0))=4,"D+",IF((ROUND(TRUNC(('TRI-2'!AU33 ),2),0))=3,"D-",IF((ROUND(TRUNC(('TRI-2'!AU33 ),2),0))=2,"E+",IF((ROUND(TRUNC(('TRI-2'!AU33  ),2),0))&lt;=1,"E-","")))))))))))</f>
        <v>A+</v>
      </c>
      <c r="AV33" s="51" t="str">
        <f>IF(OR('TRI-2'!AV33 ="",'TRI-2'!AV33&lt;0,'TRI-2'!AV33  &gt;10),"",IF((ROUND(TRUNC(('TRI-2'!AV33  ),2),0))=10,"A+",IF((ROUND(TRUNC(('TRI-2'!AV33  ),2),0))=9,"A-",IF((ROUND(TRUNC(('TRI-2'!AV33   ),2),0))=8,"B+",IF((ROUND(TRUNC(('TRI-2'!AV33 ),2),0))=7,"B-",IF((ROUND(TRUNC(('TRI-2'!AV33  ),2),0))=6,"C+",IF((ROUND(TRUNC(('TRI-2'!AV33  ),2),0))=5,"C-",IF((ROUND(TRUNC(('TRI-2'!AV33  ),2),0))=4,"D+",IF((ROUND(TRUNC(('TRI-2'!AV33 ),2),0))=3,"D-",IF((ROUND(TRUNC(('TRI-2'!AV33 ),2),0))=2,"E+",IF((ROUND(TRUNC(('TRI-2'!AV33  ),2),0))&lt;=1,"E-","")))))))))))</f>
        <v>A+</v>
      </c>
      <c r="AW33" s="51" t="str">
        <f>IF(OR('TRI-2'!AW33 ="",'TRI-2'!AW33&lt;0,'TRI-2'!AW33  &gt;10),"",IF((ROUND(TRUNC(('TRI-2'!AW33  ),2),0))=10,"A+",IF((ROUND(TRUNC(('TRI-2'!AW33  ),2),0))=9,"A-",IF((ROUND(TRUNC(('TRI-2'!AW33   ),2),0))=8,"B+",IF((ROUND(TRUNC(('TRI-2'!AW33 ),2),0))=7,"B-",IF((ROUND(TRUNC(('TRI-2'!AW33  ),2),0))=6,"C+",IF((ROUND(TRUNC(('TRI-2'!AW33  ),2),0))=5,"C-",IF((ROUND(TRUNC(('TRI-2'!AW33  ),2),0))=4,"D+",IF((ROUND(TRUNC(('TRI-2'!AW33 ),2),0))=3,"D-",IF((ROUND(TRUNC(('TRI-2'!AW33 ),2),0))=2,"E+",IF((ROUND(TRUNC(('TRI-2'!AW33  ),2),0))&lt;=1,"E-","")))))))))))</f>
        <v>A+</v>
      </c>
      <c r="AX33" s="51" t="str">
        <f>IF(OR('TRI-2'!AX33 ="",'TRI-2'!AX33&lt;0,'TRI-2'!AX33  &gt;10),"",IF((ROUND(TRUNC(('TRI-2'!AX33  ),2),0))=10,"A+",IF((ROUND(TRUNC(('TRI-2'!AX33  ),2),0))=9,"A-",IF((ROUND(TRUNC(('TRI-2'!AX33   ),2),0))=8,"B+",IF((ROUND(TRUNC(('TRI-2'!AX33 ),2),0))=7,"B-",IF((ROUND(TRUNC(('TRI-2'!AX33  ),2),0))=6,"C+",IF((ROUND(TRUNC(('TRI-2'!AX33  ),2),0))=5,"C-",IF((ROUND(TRUNC(('TRI-2'!AX33  ),2),0))=4,"D+",IF((ROUND(TRUNC(('TRI-2'!AX33 ),2),0))=3,"D-",IF((ROUND(TRUNC(('TRI-2'!AX33 ),2),0))=2,"E+",IF((ROUND(TRUNC(('TRI-2'!AX33  ),2),0))&lt;=1,"E-","")))))))))))</f>
        <v>A+</v>
      </c>
      <c r="AY33" s="51" t="str">
        <f>IF(OR('TRI-2'!AY33 ="",'TRI-2'!AY33&lt;0,'TRI-2'!AY33  &gt;10),"",IF((ROUND(TRUNC(('TRI-2'!AY33  ),2),0))=10,"A+",IF((ROUND(TRUNC(('TRI-2'!AY33  ),2),0))=9,"A-",IF((ROUND(TRUNC(('TRI-2'!AY33   ),2),0))=8,"B+",IF((ROUND(TRUNC(('TRI-2'!AY33 ),2),0))=7,"B-",IF((ROUND(TRUNC(('TRI-2'!AY33  ),2),0))=6,"C+",IF((ROUND(TRUNC(('TRI-2'!AY33  ),2),0))=5,"C-",IF((ROUND(TRUNC(('TRI-2'!AY33  ),2),0))=4,"D+",IF((ROUND(TRUNC(('TRI-2'!AY33 ),2),0))=3,"D-",IF((ROUND(TRUNC(('TRI-2'!AY33 ),2),0))=2,"E+",IF((ROUND(TRUNC(('TRI-2'!AY33  ),2),0))&lt;=1,"E-","")))))))))))</f>
        <v>A+</v>
      </c>
      <c r="AZ33" s="51" t="str">
        <f>IF(OR('TRI-2'!AZ33 ="",'TRI-2'!AZ33&lt;0,'TRI-2'!AZ33  &gt;10),"",IF((ROUND(TRUNC(('TRI-2'!AZ33  ),2),0))=10,"A+",IF((ROUND(TRUNC(('TRI-2'!AZ33  ),2),0))=9,"A-",IF((ROUND(TRUNC(('TRI-2'!AZ33   ),2),0))=8,"B+",IF((ROUND(TRUNC(('TRI-2'!AZ33 ),2),0))=7,"B-",IF((ROUND(TRUNC(('TRI-2'!AZ33  ),2),0))=6,"C+",IF((ROUND(TRUNC(('TRI-2'!AZ33  ),2),0))=5,"C-",IF((ROUND(TRUNC(('TRI-2'!AZ33  ),2),0))=4,"D+",IF((ROUND(TRUNC(('TRI-2'!AZ33 ),2),0))=3,"D-",IF((ROUND(TRUNC(('TRI-2'!AZ33 ),2),0))=2,"E+",IF((ROUND(TRUNC(('TRI-2'!AZ33  ),2),0))&lt;=1,"E-","")))))))))))</f>
        <v>A+</v>
      </c>
      <c r="BA33" s="51" t="str">
        <f>IF(OR('TRI-2'!BA33 ="",'TRI-2'!BA33&lt;0,'TRI-2'!BA33  &gt;10),"",IF((ROUND(TRUNC(('TRI-2'!BA33  ),2),0))=10,"A+",IF((ROUND(TRUNC(('TRI-2'!BA33  ),2),0))=9,"A-",IF((ROUND(TRUNC(('TRI-2'!BA33   ),2),0))=8,"B+",IF((ROUND(TRUNC(('TRI-2'!BA33 ),2),0))=7,"B-",IF((ROUND(TRUNC(('TRI-2'!BA33  ),2),0))=6,"C+",IF((ROUND(TRUNC(('TRI-2'!BA33  ),2),0))=5,"C-",IF((ROUND(TRUNC(('TRI-2'!BA33  ),2),0))=4,"D+",IF((ROUND(TRUNC(('TRI-2'!BA33 ),2),0))=3,"D-",IF((ROUND(TRUNC(('TRI-2'!BA33 ),2),0))=2,"E+",IF((ROUND(TRUNC(('TRI-2'!BA33  ),2),0))&lt;=1,"E-","")))))))))))</f>
        <v>A+</v>
      </c>
      <c r="BB33" s="51" t="str">
        <f>IF(OR('TRI-2'!BB33 ="",'TRI-2'!BB33&lt;0,'TRI-2'!BB33  &gt;10),"",IF((ROUND(TRUNC(('TRI-2'!BB33  ),2),0))=10,"A+",IF((ROUND(TRUNC(('TRI-2'!BB33  ),2),0))=9,"A-",IF((ROUND(TRUNC(('TRI-2'!BB33   ),2),0))=8,"B+",IF((ROUND(TRUNC(('TRI-2'!BB33 ),2),0))=7,"B-",IF((ROUND(TRUNC(('TRI-2'!BB33  ),2),0))=6,"C+",IF((ROUND(TRUNC(('TRI-2'!BB33  ),2),0))=5,"C-",IF((ROUND(TRUNC(('TRI-2'!BB33  ),2),0))=4,"D+",IF((ROUND(TRUNC(('TRI-2'!BB33 ),2),0))=3,"D-",IF((ROUND(TRUNC(('TRI-2'!BB33 ),2),0))=2,"E+",IF((ROUND(TRUNC(('TRI-2'!BB33  ),2),0))&lt;=1,"E-","")))))))))))</f>
        <v>A+</v>
      </c>
      <c r="BC33" s="51" t="str">
        <f>IF(OR('TRI-2'!BC33 ="",'TRI-2'!BC33&lt;0,'TRI-2'!BC33  &gt;10),"",IF((ROUND(TRUNC(('TRI-2'!BC33  ),2),0))=10,"A+",IF((ROUND(TRUNC(('TRI-2'!BC33  ),2),0))=9,"A-",IF((ROUND(TRUNC(('TRI-2'!BC33   ),2),0))=8,"B+",IF((ROUND(TRUNC(('TRI-2'!BC33 ),2),0))=7,"B-",IF((ROUND(TRUNC(('TRI-2'!BC33  ),2),0))=6,"C+",IF((ROUND(TRUNC(('TRI-2'!BC33  ),2),0))=5,"C-",IF((ROUND(TRUNC(('TRI-2'!BC33  ),2),0))=4,"D+",IF((ROUND(TRUNC(('TRI-2'!BC33 ),2),0))=3,"D-",IF((ROUND(TRUNC(('TRI-2'!BC33 ),2),0))=2,"E+",IF((ROUND(TRUNC(('TRI-2'!BC33  ),2),0))&lt;=1,"E-","")))))))))))</f>
        <v>A+</v>
      </c>
      <c r="BD33" s="51" t="str">
        <f>IF(OR('TRI-2'!BD33 ="",'TRI-2'!BD33&lt;0,'TRI-2'!BD33  &gt;10),"",IF((ROUND(TRUNC(('TRI-2'!BD33  ),2),0))=10,"A+",IF((ROUND(TRUNC(('TRI-2'!BD33  ),2),0))=9,"A-",IF((ROUND(TRUNC(('TRI-2'!BD33   ),2),0))=8,"B+",IF((ROUND(TRUNC(('TRI-2'!BD33 ),2),0))=7,"B-",IF((ROUND(TRUNC(('TRI-2'!BD33  ),2),0))=6,"C+",IF((ROUND(TRUNC(('TRI-2'!BD33  ),2),0))=5,"C-",IF((ROUND(TRUNC(('TRI-2'!BD33  ),2),0))=4,"D+",IF((ROUND(TRUNC(('TRI-2'!BD33 ),2),0))=3,"D-",IF((ROUND(TRUNC(('TRI-2'!BD33 ),2),0))=2,"E+",IF((ROUND(TRUNC(('TRI-2'!BD33  ),2),0))&lt;=1,"E-","")))))))))))</f>
        <v>A+</v>
      </c>
      <c r="BE33" s="51" t="str">
        <f>IF(OR('TRI-2'!BE33 ="",'TRI-2'!BE33&lt;0,'TRI-2'!BE33  &gt;10),"",IF((ROUND(TRUNC(('TRI-2'!BE33  ),2),0))=10,"A+",IF((ROUND(TRUNC(('TRI-2'!BE33  ),2),0))=9,"A-",IF((ROUND(TRUNC(('TRI-2'!BE33   ),2),0))=8,"B+",IF((ROUND(TRUNC(('TRI-2'!BE33 ),2),0))=7,"B-",IF((ROUND(TRUNC(('TRI-2'!BE33  ),2),0))=6,"C+",IF((ROUND(TRUNC(('TRI-2'!BE33  ),2),0))=5,"C-",IF((ROUND(TRUNC(('TRI-2'!BE33  ),2),0))=4,"D+",IF((ROUND(TRUNC(('TRI-2'!BE33 ),2),0))=3,"D-",IF((ROUND(TRUNC(('TRI-2'!BE33 ),2),0))=2,"E+",IF((ROUND(TRUNC(('TRI-2'!BE33  ),2),0))&lt;=1,"E-","")))))))))))</f>
        <v>A+</v>
      </c>
      <c r="BF33" s="51" t="str">
        <f>IF(OR('TRI-2'!BF33 ="",'TRI-2'!BF33&lt;0,'TRI-2'!BF33  &gt;10),"",IF((ROUND(TRUNC(('TRI-2'!BF33  ),2),0))=10,"A+",IF((ROUND(TRUNC(('TRI-2'!BF33  ),2),0))=9,"A-",IF((ROUND(TRUNC(('TRI-2'!BF33   ),2),0))=8,"B+",IF((ROUND(TRUNC(('TRI-2'!BF33 ),2),0))=7,"B-",IF((ROUND(TRUNC(('TRI-2'!BF33  ),2),0))=6,"C+",IF((ROUND(TRUNC(('TRI-2'!BF33  ),2),0))=5,"C-",IF((ROUND(TRUNC(('TRI-2'!BF33  ),2),0))=4,"D+",IF((ROUND(TRUNC(('TRI-2'!BF33 ),2),0))=3,"D-",IF((ROUND(TRUNC(('TRI-2'!BF33 ),2),0))=2,"E+",IF((ROUND(TRUNC(('TRI-2'!BF33  ),2),0))&lt;=1,"E-","")))))))))))</f>
        <v>A+</v>
      </c>
      <c r="BG33" s="51" t="str">
        <f>IF(OR('TRI-2'!BG33 ="",'TRI-2'!BG33&lt;0,'TRI-2'!BG33  &gt;10),"",IF((ROUND(TRUNC(('TRI-2'!BG33  ),2),0))=10,"A+",IF((ROUND(TRUNC(('TRI-2'!BG33  ),2),0))=9,"A-",IF((ROUND(TRUNC(('TRI-2'!BG33   ),2),0))=8,"B+",IF((ROUND(TRUNC(('TRI-2'!BG33 ),2),0))=7,"B-",IF((ROUND(TRUNC(('TRI-2'!BG33  ),2),0))=6,"C+",IF((ROUND(TRUNC(('TRI-2'!BG33  ),2),0))=5,"C-",IF((ROUND(TRUNC(('TRI-2'!BG33  ),2),0))=4,"D+",IF((ROUND(TRUNC(('TRI-2'!BG33 ),2),0))=3,"D-",IF((ROUND(TRUNC(('TRI-2'!BG33 ),2),0))=2,"E+",IF((ROUND(TRUNC(('TRI-2'!BG33  ),2),0))&lt;=1,"E-","")))))))))))</f>
        <v>A+</v>
      </c>
      <c r="BH33" s="51" t="str">
        <f>IF(OR('TRI-2'!BH33 ="",'TRI-2'!BH33&lt;0,'TRI-2'!BH33  &gt;10),"",IF((ROUND(TRUNC(('TRI-2'!BH33  ),2),0))=10,"A+",IF((ROUND(TRUNC(('TRI-2'!BH33  ),2),0))=9,"A-",IF((ROUND(TRUNC(('TRI-2'!BH33   ),2),0))=8,"B+",IF((ROUND(TRUNC(('TRI-2'!BH33 ),2),0))=7,"B-",IF((ROUND(TRUNC(('TRI-2'!BH33  ),2),0))=6,"C+",IF((ROUND(TRUNC(('TRI-2'!BH33  ),2),0))=5,"C-",IF((ROUND(TRUNC(('TRI-2'!BH33  ),2),0))=4,"D+",IF((ROUND(TRUNC(('TRI-2'!BH33 ),2),0))=3,"D-",IF((ROUND(TRUNC(('TRI-2'!BH33 ),2),0))=2,"E+",IF((ROUND(TRUNC(('TRI-2'!BH33  ),2),0))&lt;=1,"E-","")))))))))))</f>
        <v>A+</v>
      </c>
      <c r="BI33" s="51" t="str">
        <f>IF(OR('TRI-2'!BI33 ="",'TRI-2'!BI33&lt;0,'TRI-2'!BI33  &gt;10),"",IF((ROUND(TRUNC(('TRI-2'!BI33  ),2),0))=10,"A+",IF((ROUND(TRUNC(('TRI-2'!BI33  ),2),0))=9,"A-",IF((ROUND(TRUNC(('TRI-2'!BI33   ),2),0))=8,"B+",IF((ROUND(TRUNC(('TRI-2'!BI33 ),2),0))=7,"B-",IF((ROUND(TRUNC(('TRI-2'!BI33  ),2),0))=6,"C+",IF((ROUND(TRUNC(('TRI-2'!BI33  ),2),0))=5,"C-",IF((ROUND(TRUNC(('TRI-2'!BI33  ),2),0))=4,"D+",IF((ROUND(TRUNC(('TRI-2'!BI33 ),2),0))=3,"D-",IF((ROUND(TRUNC(('TRI-2'!BI33 ),2),0))=2,"E+",IF((ROUND(TRUNC(('TRI-2'!BI33  ),2),0))&lt;=1,"E-","")))))))))))</f>
        <v>A+</v>
      </c>
      <c r="BJ33" s="51" t="str">
        <f>IF(OR('TRI-2'!BJ33 ="",'TRI-2'!BJ33&lt;0,'TRI-2'!BJ33  &gt;10),"",IF((ROUND(TRUNC(('TRI-2'!BJ33  ),2),0))=10,"A+",IF((ROUND(TRUNC(('TRI-2'!BJ33  ),2),0))=9,"A-",IF((ROUND(TRUNC(('TRI-2'!BJ33   ),2),0))=8,"B+",IF((ROUND(TRUNC(('TRI-2'!BJ33 ),2),0))=7,"B-",IF((ROUND(TRUNC(('TRI-2'!BJ33  ),2),0))=6,"C+",IF((ROUND(TRUNC(('TRI-2'!BJ33  ),2),0))=5,"C-",IF((ROUND(TRUNC(('TRI-2'!BJ33  ),2),0))=4,"D+",IF((ROUND(TRUNC(('TRI-2'!BJ33 ),2),0))=3,"D-",IF((ROUND(TRUNC(('TRI-2'!BJ33 ),2),0))=2,"E+",IF((ROUND(TRUNC(('TRI-2'!BJ33  ),2),0))&lt;=1,"E-","")))))))))))</f>
        <v>A+</v>
      </c>
      <c r="BK33" s="51" t="str">
        <f>IF(OR('TRI-2'!BK33 ="",'TRI-2'!BK33&lt;0,'TRI-2'!BK33  &gt;10),"",IF((ROUND(TRUNC(('TRI-2'!BK33  ),2),0))=10,"A+",IF((ROUND(TRUNC(('TRI-2'!BK33  ),2),0))=9,"A-",IF((ROUND(TRUNC(('TRI-2'!BK33   ),2),0))=8,"B+",IF((ROUND(TRUNC(('TRI-2'!BK33 ),2),0))=7,"B-",IF((ROUND(TRUNC(('TRI-2'!BK33  ),2),0))=6,"C+",IF((ROUND(TRUNC(('TRI-2'!BK33  ),2),0))=5,"C-",IF((ROUND(TRUNC(('TRI-2'!BK33  ),2),0))=4,"D+",IF((ROUND(TRUNC(('TRI-2'!BK33 ),2),0))=3,"D-",IF((ROUND(TRUNC(('TRI-2'!BK33 ),2),0))=2,"E+",IF((ROUND(TRUNC(('TRI-2'!BK33  ),2),0))&lt;=1,"E-","")))))))))))</f>
        <v>B+</v>
      </c>
      <c r="BL33" s="51" t="str">
        <f>IF(OR('TRI-2'!BL33 ="",'TRI-2'!BL33&lt;0,'TRI-2'!BL33  &gt;10),"",IF((ROUND(TRUNC(('TRI-2'!BL33  ),2),0))=10,"A+",IF((ROUND(TRUNC(('TRI-2'!BL33  ),2),0))=9,"A-",IF((ROUND(TRUNC(('TRI-2'!BL33   ),2),0))=8,"B+",IF((ROUND(TRUNC(('TRI-2'!BL33 ),2),0))=7,"B-",IF((ROUND(TRUNC(('TRI-2'!BL33  ),2),0))=6,"C+",IF((ROUND(TRUNC(('TRI-2'!BL33  ),2),0))=5,"C-",IF((ROUND(TRUNC(('TRI-2'!BL33  ),2),0))=4,"D+",IF((ROUND(TRUNC(('TRI-2'!BL33 ),2),0))=3,"D-",IF((ROUND(TRUNC(('TRI-2'!BL33 ),2),0))=2,"E+",IF((ROUND(TRUNC(('TRI-2'!BL33  ),2),0))&lt;=1,"E-","")))))))))))</f>
        <v>B+</v>
      </c>
      <c r="BM33" s="51" t="str">
        <f>IF(OR('TRI-2'!BM33 ="",'TRI-2'!BM33&lt;0,'TRI-2'!BM33  &gt;10),"",IF((ROUND(TRUNC(('TRI-2'!BM33  ),2),0))=10,"A+",IF((ROUND(TRUNC(('TRI-2'!BM33  ),2),0))=9,"A-",IF((ROUND(TRUNC(('TRI-2'!BM33   ),2),0))=8,"B+",IF((ROUND(TRUNC(('TRI-2'!BM33 ),2),0))=7,"B-",IF((ROUND(TRUNC(('TRI-2'!BM33  ),2),0))=6,"C+",IF((ROUND(TRUNC(('TRI-2'!BM33  ),2),0))=5,"C-",IF((ROUND(TRUNC(('TRI-2'!BM33  ),2),0))=4,"D+",IF((ROUND(TRUNC(('TRI-2'!BM33 ),2),0))=3,"D-",IF((ROUND(TRUNC(('TRI-2'!BM33 ),2),0))=2,"E+",IF((ROUND(TRUNC(('TRI-2'!BM33  ),2),0))&lt;=1,"E-","")))))))))))</f>
        <v>B+</v>
      </c>
      <c r="BN33" s="51" t="str">
        <f>IF(OR('TRI-2'!BN33 ="",'TRI-2'!BN33&lt;0,'TRI-2'!BN33  &gt;10),"",IF((ROUND(TRUNC(('TRI-2'!BN33  ),2),0))=10,"A+",IF((ROUND(TRUNC(('TRI-2'!BN33  ),2),0))=9,"A-",IF((ROUND(TRUNC(('TRI-2'!BN33   ),2),0))=8,"B+",IF((ROUND(TRUNC(('TRI-2'!BN33 ),2),0))=7,"B-",IF((ROUND(TRUNC(('TRI-2'!BN33  ),2),0))=6,"C+",IF((ROUND(TRUNC(('TRI-2'!BN33  ),2),0))=5,"C-",IF((ROUND(TRUNC(('TRI-2'!BN33  ),2),0))=4,"D+",IF((ROUND(TRUNC(('TRI-2'!BN33 ),2),0))=3,"D-",IF((ROUND(TRUNC(('TRI-2'!BN33 ),2),0))=2,"E+",IF((ROUND(TRUNC(('TRI-2'!BN33  ),2),0))&lt;=1,"E-","")))))))))))</f>
        <v>B+</v>
      </c>
      <c r="BO33" s="51" t="str">
        <f>IF(OR('TRI-2'!BO33 ="",'TRI-2'!BO33&lt;0,'TRI-2'!BO33  &gt;10),"",IF((ROUND(TRUNC(('TRI-2'!BO33  ),2),0))=10,"A+",IF((ROUND(TRUNC(('TRI-2'!BO33  ),2),0))=9,"A-",IF((ROUND(TRUNC(('TRI-2'!BO33   ),2),0))=8,"B+",IF((ROUND(TRUNC(('TRI-2'!BO33 ),2),0))=7,"B-",IF((ROUND(TRUNC(('TRI-2'!BO33  ),2),0))=6,"C+",IF((ROUND(TRUNC(('TRI-2'!BO33  ),2),0))=5,"C-",IF((ROUND(TRUNC(('TRI-2'!BO33  ),2),0))=4,"D+",IF((ROUND(TRUNC(('TRI-2'!BO33 ),2),0))=3,"D-",IF((ROUND(TRUNC(('TRI-2'!BO33 ),2),0))=2,"E+",IF((ROUND(TRUNC(('TRI-2'!BO33  ),2),0))&lt;=1,"E-","")))))))))))</f>
        <v>B+</v>
      </c>
      <c r="BP33" s="51" t="str">
        <f>IF(OR('TRI-2'!BP33 ="",'TRI-2'!BP33&lt;0,'TRI-2'!BP33  &gt;10),"",IF((ROUND(TRUNC(('TRI-2'!BP33  ),2),0))=10,"A+",IF((ROUND(TRUNC(('TRI-2'!BP33  ),2),0))=9,"A-",IF((ROUND(TRUNC(('TRI-2'!BP33   ),2),0))=8,"B+",IF((ROUND(TRUNC(('TRI-2'!BP33 ),2),0))=7,"B-",IF((ROUND(TRUNC(('TRI-2'!BP33  ),2),0))=6,"C+",IF((ROUND(TRUNC(('TRI-2'!BP33  ),2),0))=5,"C-",IF((ROUND(TRUNC(('TRI-2'!BP33  ),2),0))=4,"D+",IF((ROUND(TRUNC(('TRI-2'!BP33 ),2),0))=3,"D-",IF((ROUND(TRUNC(('TRI-2'!BP33 ),2),0))=2,"E+",IF((ROUND(TRUNC(('TRI-2'!BP33  ),2),0))&lt;=1,"E-","")))))))))))</f>
        <v>B+</v>
      </c>
      <c r="BQ33" s="51" t="str">
        <f>IF(OR('TRI-2'!BQ33 ="",'TRI-2'!BQ33&lt;0,'TRI-2'!BQ33  &gt;10),"",IF((ROUND(TRUNC(('TRI-2'!BQ33  ),2),0))=10,"A+",IF((ROUND(TRUNC(('TRI-2'!BQ33  ),2),0))=9,"A-",IF((ROUND(TRUNC(('TRI-2'!BQ33   ),2),0))=8,"B+",IF((ROUND(TRUNC(('TRI-2'!BQ33 ),2),0))=7,"B-",IF((ROUND(TRUNC(('TRI-2'!BQ33  ),2),0))=6,"C+",IF((ROUND(TRUNC(('TRI-2'!BQ33  ),2),0))=5,"C-",IF((ROUND(TRUNC(('TRI-2'!BQ33  ),2),0))=4,"D+",IF((ROUND(TRUNC(('TRI-2'!BQ33 ),2),0))=3,"D-",IF((ROUND(TRUNC(('TRI-2'!BQ33 ),2),0))=2,"E+",IF((ROUND(TRUNC(('TRI-2'!BQ33  ),2),0))&lt;=1,"E-","")))))))))))</f>
        <v>B+</v>
      </c>
      <c r="BR33" s="51" t="str">
        <f>IF(OR('TRI-2'!BR33 ="",'TRI-2'!BR33&lt;0,'TRI-2'!BR33  &gt;10),"",IF((ROUND(TRUNC(('TRI-2'!BR33  ),2),0))=10,"A+",IF((ROUND(TRUNC(('TRI-2'!BR33  ),2),0))=9,"A-",IF((ROUND(TRUNC(('TRI-2'!BR33   ),2),0))=8,"B+",IF((ROUND(TRUNC(('TRI-2'!BR33 ),2),0))=7,"B-",IF((ROUND(TRUNC(('TRI-2'!BR33  ),2),0))=6,"C+",IF((ROUND(TRUNC(('TRI-2'!BR33  ),2),0))=5,"C-",IF((ROUND(TRUNC(('TRI-2'!BR33  ),2),0))=4,"D+",IF((ROUND(TRUNC(('TRI-2'!BR33 ),2),0))=3,"D-",IF((ROUND(TRUNC(('TRI-2'!BR33 ),2),0))=2,"E+",IF((ROUND(TRUNC(('TRI-2'!BR33  ),2),0))&lt;=1,"E-","")))))))))))</f>
        <v>B+</v>
      </c>
      <c r="BS33" s="51" t="str">
        <f>IF(OR('TRI-2'!BS33 ="",'TRI-2'!BS33&lt;0,'TRI-2'!BS33  &gt;10),"",IF((ROUND(TRUNC(('TRI-2'!BS33  ),2),0))=10,"A+",IF((ROUND(TRUNC(('TRI-2'!BS33  ),2),0))=9,"A-",IF((ROUND(TRUNC(('TRI-2'!BS33   ),2),0))=8,"B+",IF((ROUND(TRUNC(('TRI-2'!BS33 ),2),0))=7,"B-",IF((ROUND(TRUNC(('TRI-2'!BS33  ),2),0))=6,"C+",IF((ROUND(TRUNC(('TRI-2'!BS33  ),2),0))=5,"C-",IF((ROUND(TRUNC(('TRI-2'!BS33  ),2),0))=4,"D+",IF((ROUND(TRUNC(('TRI-2'!BS33 ),2),0))=3,"D-",IF((ROUND(TRUNC(('TRI-2'!BS33 ),2),0))=2,"E+",IF((ROUND(TRUNC(('TRI-2'!BS33  ),2),0))&lt;=1,"E-","")))))))))))</f>
        <v>B+</v>
      </c>
      <c r="BT33" s="51" t="str">
        <f>IF(OR('TRI-2'!BT33 ="",'TRI-2'!BT33&lt;0,'TRI-2'!BT33  &gt;10),"",IF((ROUND(TRUNC(('TRI-2'!BT33  ),2),0))=10,"A+",IF((ROUND(TRUNC(('TRI-2'!BT33  ),2),0))=9,"A-",IF((ROUND(TRUNC(('TRI-2'!BT33   ),2),0))=8,"B+",IF((ROUND(TRUNC(('TRI-2'!BT33 ),2),0))=7,"B-",IF((ROUND(TRUNC(('TRI-2'!BT33  ),2),0))=6,"C+",IF((ROUND(TRUNC(('TRI-2'!BT33  ),2),0))=5,"C-",IF((ROUND(TRUNC(('TRI-2'!BT33  ),2),0))=4,"D+",IF((ROUND(TRUNC(('TRI-2'!BT33 ),2),0))=3,"D-",IF((ROUND(TRUNC(('TRI-2'!BT33 ),2),0))=2,"E+",IF((ROUND(TRUNC(('TRI-2'!BT33  ),2),0))&lt;=1,"E-","")))))))))))</f>
        <v>B+</v>
      </c>
      <c r="BU33" s="51" t="str">
        <f>IF(OR('TRI-2'!BU33 ="",'TRI-2'!BU33&lt;0,'TRI-2'!BU33  &gt;10),"",IF((ROUND(TRUNC(('TRI-2'!BU33  ),2),0))=10,"A+",IF((ROUND(TRUNC(('TRI-2'!BU33  ),2),0))=9,"A-",IF((ROUND(TRUNC(('TRI-2'!BU33   ),2),0))=8,"B+",IF((ROUND(TRUNC(('TRI-2'!BU33 ),2),0))=7,"B-",IF((ROUND(TRUNC(('TRI-2'!BU33  ),2),0))=6,"C+",IF((ROUND(TRUNC(('TRI-2'!BU33  ),2),0))=5,"C-",IF((ROUND(TRUNC(('TRI-2'!BU33  ),2),0))=4,"D+",IF((ROUND(TRUNC(('TRI-2'!BU33 ),2),0))=3,"D-",IF((ROUND(TRUNC(('TRI-2'!BU33 ),2),0))=2,"E+",IF((ROUND(TRUNC(('TRI-2'!BU33  ),2),0))&lt;=1,"E-","")))))))))))</f>
        <v>B+</v>
      </c>
      <c r="BV33" s="51" t="str">
        <f>IF(OR('TRI-2'!BV33 ="",'TRI-2'!BV33&lt;0,'TRI-2'!BV33  &gt;10),"",IF((ROUND(TRUNC(('TRI-2'!BV33  ),2),0))=10,"A+",IF((ROUND(TRUNC(('TRI-2'!BV33  ),2),0))=9,"A-",IF((ROUND(TRUNC(('TRI-2'!BV33   ),2),0))=8,"B+",IF((ROUND(TRUNC(('TRI-2'!BV33 ),2),0))=7,"B-",IF((ROUND(TRUNC(('TRI-2'!BV33  ),2),0))=6,"C+",IF((ROUND(TRUNC(('TRI-2'!BV33  ),2),0))=5,"C-",IF((ROUND(TRUNC(('TRI-2'!BV33  ),2),0))=4,"D+",IF((ROUND(TRUNC(('TRI-2'!BV33 ),2),0))=3,"D-",IF((ROUND(TRUNC(('TRI-2'!BV33 ),2),0))=2,"E+",IF((ROUND(TRUNC(('TRI-2'!BV33  ),2),0))&lt;=1,"E-","")))))))))))</f>
        <v>B+</v>
      </c>
      <c r="BW33" s="51" t="str">
        <f>IF(OR('TRI-2'!BW33 ="",'TRI-2'!BW33&lt;0,'TRI-2'!BW33  &gt;10),"",IF((ROUND(TRUNC(('TRI-2'!BW33  ),2),0))=10,"A+",IF((ROUND(TRUNC(('TRI-2'!BW33  ),2),0))=9,"A-",IF((ROUND(TRUNC(('TRI-2'!BW33   ),2),0))=8,"B+",IF((ROUND(TRUNC(('TRI-2'!BW33 ),2),0))=7,"B-",IF((ROUND(TRUNC(('TRI-2'!BW33  ),2),0))=6,"C+",IF((ROUND(TRUNC(('TRI-2'!BW33  ),2),0))=5,"C-",IF((ROUND(TRUNC(('TRI-2'!BW33  ),2),0))=4,"D+",IF((ROUND(TRUNC(('TRI-2'!BW33 ),2),0))=3,"D-",IF((ROUND(TRUNC(('TRI-2'!BW33 ),2),0))=2,"E+",IF((ROUND(TRUNC(('TRI-2'!BW33  ),2),0))&lt;=1,"E-","")))))))))))</f>
        <v>B+</v>
      </c>
      <c r="BX33" s="51" t="str">
        <f>IF(OR('TRI-2'!BX33 ="",'TRI-2'!BX33&lt;0,'TRI-2'!BX33  &gt;10),"",IF((ROUND(TRUNC(('TRI-2'!BX33  ),2),0))=10,"A+",IF((ROUND(TRUNC(('TRI-2'!BX33  ),2),0))=9,"A-",IF((ROUND(TRUNC(('TRI-2'!BX33   ),2),0))=8,"B+",IF((ROUND(TRUNC(('TRI-2'!BX33 ),2),0))=7,"B-",IF((ROUND(TRUNC(('TRI-2'!BX33  ),2),0))=6,"C+",IF((ROUND(TRUNC(('TRI-2'!BX33  ),2),0))=5,"C-",IF((ROUND(TRUNC(('TRI-2'!BX33  ),2),0))=4,"D+",IF((ROUND(TRUNC(('TRI-2'!BX33 ),2),0))=3,"D-",IF((ROUND(TRUNC(('TRI-2'!BX33 ),2),0))=2,"E+",IF((ROUND(TRUNC(('TRI-2'!BX33  ),2),0))&lt;=1,"E-","")))))))))))</f>
        <v>B+</v>
      </c>
      <c r="BY33" s="51" t="str">
        <f>IF(OR('TRI-2'!BY33 ="",'TRI-2'!BY33&lt;0,'TRI-2'!BY33  &gt;10),"",IF((ROUND(TRUNC(('TRI-2'!BY33  ),2),0))=10,"A+",IF((ROUND(TRUNC(('TRI-2'!BY33  ),2),0))=9,"A-",IF((ROUND(TRUNC(('TRI-2'!BY33   ),2),0))=8,"B+",IF((ROUND(TRUNC(('TRI-2'!BY33 ),2),0))=7,"B-",IF((ROUND(TRUNC(('TRI-2'!BY33  ),2),0))=6,"C+",IF((ROUND(TRUNC(('TRI-2'!BY33  ),2),0))=5,"C-",IF((ROUND(TRUNC(('TRI-2'!BY33  ),2),0))=4,"D+",IF((ROUND(TRUNC(('TRI-2'!BY33 ),2),0))=3,"D-",IF((ROUND(TRUNC(('TRI-2'!BY33 ),2),0))=2,"E+",IF((ROUND(TRUNC(('TRI-2'!BY33  ),2),0))&lt;=1,"E-","")))))))))))</f>
        <v>B+</v>
      </c>
      <c r="BZ33" s="51" t="str">
        <f>IF(OR('TRI-2'!BZ33 ="",'TRI-2'!BZ33&lt;0,'TRI-2'!BZ33  &gt;10),"",IF((ROUND(TRUNC(('TRI-2'!BZ33  ),2),0))=10,"A+",IF((ROUND(TRUNC(('TRI-2'!BZ33  ),2),0))=9,"A-",IF((ROUND(TRUNC(('TRI-2'!BZ33   ),2),0))=8,"B+",IF((ROUND(TRUNC(('TRI-2'!BZ33 ),2),0))=7,"B-",IF((ROUND(TRUNC(('TRI-2'!BZ33  ),2),0))=6,"C+",IF((ROUND(TRUNC(('TRI-2'!BZ33  ),2),0))=5,"C-",IF((ROUND(TRUNC(('TRI-2'!BZ33  ),2),0))=4,"D+",IF((ROUND(TRUNC(('TRI-2'!BZ33 ),2),0))=3,"D-",IF((ROUND(TRUNC(('TRI-2'!BZ33 ),2),0))=2,"E+",IF((ROUND(TRUNC(('TRI-2'!BZ33  ),2),0))&lt;=1,"E-","")))))))))))</f>
        <v>B+</v>
      </c>
      <c r="CA33" s="51" t="str">
        <f>IF(OR('TRI-2'!CA33 ="",'TRI-2'!CA33&lt;0,'TRI-2'!CA33  &gt;10),"",IF((ROUND(TRUNC(('TRI-2'!CA33  ),2),0))=10,"A+",IF((ROUND(TRUNC(('TRI-2'!CA33  ),2),0))=9,"A-",IF((ROUND(TRUNC(('TRI-2'!CA33   ),2),0))=8,"B+",IF((ROUND(TRUNC(('TRI-2'!CA33 ),2),0))=7,"B-",IF((ROUND(TRUNC(('TRI-2'!CA33  ),2),0))=6,"C+",IF((ROUND(TRUNC(('TRI-2'!CA33  ),2),0))=5,"C-",IF((ROUND(TRUNC(('TRI-2'!CA33  ),2),0))=4,"D+",IF((ROUND(TRUNC(('TRI-2'!CA33 ),2),0))=3,"D-",IF((ROUND(TRUNC(('TRI-2'!CA33 ),2),0))=2,"E+",IF((ROUND(TRUNC(('TRI-2'!CA33  ),2),0))&lt;=1,"E-","")))))))))))</f>
        <v>B+</v>
      </c>
      <c r="CB33" s="51" t="str">
        <f>IF(OR('TRI-2'!CB33 ="",'TRI-2'!CB33&lt;0,'TRI-2'!CB33  &gt;10),"",IF((ROUND(TRUNC(('TRI-2'!CB33  ),2),0))=10,"A+",IF((ROUND(TRUNC(('TRI-2'!CB33  ),2),0))=9,"A-",IF((ROUND(TRUNC(('TRI-2'!CB33   ),2),0))=8,"B+",IF((ROUND(TRUNC(('TRI-2'!CB33 ),2),0))=7,"B-",IF((ROUND(TRUNC(('TRI-2'!CB33  ),2),0))=6,"C+",IF((ROUND(TRUNC(('TRI-2'!CB33  ),2),0))=5,"C-",IF((ROUND(TRUNC(('TRI-2'!CB33  ),2),0))=4,"D+",IF((ROUND(TRUNC(('TRI-2'!CB33 ),2),0))=3,"D-",IF((ROUND(TRUNC(('TRI-2'!CB33 ),2),0))=2,"E+",IF((ROUND(TRUNC(('TRI-2'!CB33  ),2),0))&lt;=1,"E-","")))))))))))</f>
        <v>B+</v>
      </c>
      <c r="CC33" s="51" t="str">
        <f>IF(OR('TRI-2'!CC33 ="",'TRI-2'!CC33&lt;0,'TRI-2'!CC33  &gt;10),"",IF((ROUND(TRUNC(('TRI-2'!CC33  ),2),0))=10,"A+",IF((ROUND(TRUNC(('TRI-2'!CC33  ),2),0))=9,"A-",IF((ROUND(TRUNC(('TRI-2'!CC33   ),2),0))=8,"B+",IF((ROUND(TRUNC(('TRI-2'!CC33 ),2),0))=7,"B-",IF((ROUND(TRUNC(('TRI-2'!CC33  ),2),0))=6,"C+",IF((ROUND(TRUNC(('TRI-2'!CC33  ),2),0))=5,"C-",IF((ROUND(TRUNC(('TRI-2'!CC33  ),2),0))=4,"D+",IF((ROUND(TRUNC(('TRI-2'!CC33 ),2),0))=3,"D-",IF((ROUND(TRUNC(('TRI-2'!CC33 ),2),0))=2,"E+",IF((ROUND(TRUNC(('TRI-2'!CC33  ),2),0))&lt;=1,"E-","")))))))))))</f>
        <v>B+</v>
      </c>
      <c r="CD33" s="51" t="str">
        <f>IF(OR('TRI-2'!CD33 ="",'TRI-2'!CD33&lt;0,'TRI-2'!CD33  &gt;10),"",IF((ROUND(TRUNC(('TRI-2'!CD33  ),2),0))=10,"A+",IF((ROUND(TRUNC(('TRI-2'!CD33  ),2),0))=9,"A-",IF((ROUND(TRUNC(('TRI-2'!CD33   ),2),0))=8,"B+",IF((ROUND(TRUNC(('TRI-2'!CD33 ),2),0))=7,"B-",IF((ROUND(TRUNC(('TRI-2'!CD33  ),2),0))=6,"C+",IF((ROUND(TRUNC(('TRI-2'!CD33  ),2),0))=5,"C-",IF((ROUND(TRUNC(('TRI-2'!CD33  ),2),0))=4,"D+",IF((ROUND(TRUNC(('TRI-2'!CD33 ),2),0))=3,"D-",IF((ROUND(TRUNC(('TRI-2'!CD33 ),2),0))=2,"E+",IF((ROUND(TRUNC(('TRI-2'!CD33  ),2),0))&lt;=1,"E-","")))))))))))</f>
        <v>B+</v>
      </c>
      <c r="CE33" s="51" t="str">
        <f>IF(OR('TRI-2'!CE33 ="",'TRI-2'!CE33&lt;0,'TRI-2'!CE33  &gt;10),"",IF((ROUND(TRUNC(('TRI-2'!CE33  ),2),0))=10,"A+",IF((ROUND(TRUNC(('TRI-2'!CE33  ),2),0))=9,"A-",IF((ROUND(TRUNC(('TRI-2'!CE33   ),2),0))=8,"B+",IF((ROUND(TRUNC(('TRI-2'!CE33 ),2),0))=7,"B-",IF((ROUND(TRUNC(('TRI-2'!CE33  ),2),0))=6,"C+",IF((ROUND(TRUNC(('TRI-2'!CE33  ),2),0))=5,"C-",IF((ROUND(TRUNC(('TRI-2'!CE33  ),2),0))=4,"D+",IF((ROUND(TRUNC(('TRI-2'!CE33 ),2),0))=3,"D-",IF((ROUND(TRUNC(('TRI-2'!CE33 ),2),0))=2,"E+",IF((ROUND(TRUNC(('TRI-2'!CE33  ),2),0))&lt;=1,"E-","")))))))))))</f>
        <v>B+</v>
      </c>
      <c r="CF33" s="51" t="str">
        <f>IF(OR('TRI-2'!CF33 ="",'TRI-2'!CF33&lt;0,'TRI-2'!CF33  &gt;10),"",IF((ROUND(TRUNC(('TRI-2'!CF33  ),2),0))=10,"A+",IF((ROUND(TRUNC(('TRI-2'!CF33  ),2),0))=9,"A-",IF((ROUND(TRUNC(('TRI-2'!CF33   ),2),0))=8,"B+",IF((ROUND(TRUNC(('TRI-2'!CF33 ),2),0))=7,"B-",IF((ROUND(TRUNC(('TRI-2'!CF33  ),2),0))=6,"C+",IF((ROUND(TRUNC(('TRI-2'!CF33  ),2),0))=5,"C-",IF((ROUND(TRUNC(('TRI-2'!CF33  ),2),0))=4,"D+",IF((ROUND(TRUNC(('TRI-2'!CF33 ),2),0))=3,"D-",IF((ROUND(TRUNC(('TRI-2'!CF33 ),2),0))=2,"E+",IF((ROUND(TRUNC(('TRI-2'!CF33  ),2),0))&lt;=1,"E-","")))))))))))</f>
        <v>B+</v>
      </c>
      <c r="CG33" s="51" t="str">
        <f>IF(OR('TRI-2'!CG33 ="",'TRI-2'!CG33&lt;0,'TRI-2'!CG33  &gt;10),"",IF((ROUND(TRUNC(('TRI-2'!CG33  ),2),0))=10,"A+",IF((ROUND(TRUNC(('TRI-2'!CG33  ),2),0))=9,"A-",IF((ROUND(TRUNC(('TRI-2'!CG33   ),2),0))=8,"B+",IF((ROUND(TRUNC(('TRI-2'!CG33 ),2),0))=7,"B-",IF((ROUND(TRUNC(('TRI-2'!CG33  ),2),0))=6,"C+",IF((ROUND(TRUNC(('TRI-2'!CG33  ),2),0))=5,"C-",IF((ROUND(TRUNC(('TRI-2'!CG33  ),2),0))=4,"D+",IF((ROUND(TRUNC(('TRI-2'!CG33 ),2),0))=3,"D-",IF((ROUND(TRUNC(('TRI-2'!CG33 ),2),0))=2,"E+",IF((ROUND(TRUNC(('TRI-2'!CG33  ),2),0))&lt;=1,"E-","")))))))))))</f>
        <v>B+</v>
      </c>
      <c r="CH33" s="51" t="str">
        <f>IF(OR('TRI-2'!CH33 ="",'TRI-2'!CH33&lt;0,'TRI-2'!CH33  &gt;10),"",IF((ROUND(TRUNC(('TRI-2'!CH33  ),2),0))=10,"A+",IF((ROUND(TRUNC(('TRI-2'!CH33  ),2),0))=9,"A-",IF((ROUND(TRUNC(('TRI-2'!CH33   ),2),0))=8,"B+",IF((ROUND(TRUNC(('TRI-2'!CH33 ),2),0))=7,"B-",IF((ROUND(TRUNC(('TRI-2'!CH33  ),2),0))=6,"C+",IF((ROUND(TRUNC(('TRI-2'!CH33  ),2),0))=5,"C-",IF((ROUND(TRUNC(('TRI-2'!CH33  ),2),0))=4,"D+",IF((ROUND(TRUNC(('TRI-2'!CH33 ),2),0))=3,"D-",IF((ROUND(TRUNC(('TRI-2'!CH33 ),2),0))=2,"E+",IF((ROUND(TRUNC(('TRI-2'!CH33  ),2),0))&lt;=1,"E-","")))))))))))</f>
        <v>B+</v>
      </c>
      <c r="CI33" s="51" t="str">
        <f>IF(OR('TRI-2'!CI33 ="",'TRI-2'!CI33&lt;0,'TRI-2'!CI33  &gt;10),"",IF((ROUND(TRUNC(('TRI-2'!CI33  ),2),0))=10,"A+",IF((ROUND(TRUNC(('TRI-2'!CI33  ),2),0))=9,"A-",IF((ROUND(TRUNC(('TRI-2'!CI33   ),2),0))=8,"B+",IF((ROUND(TRUNC(('TRI-2'!CI33 ),2),0))=7,"B-",IF((ROUND(TRUNC(('TRI-2'!CI33  ),2),0))=6,"C+",IF((ROUND(TRUNC(('TRI-2'!CI33  ),2),0))=5,"C-",IF((ROUND(TRUNC(('TRI-2'!CI33  ),2),0))=4,"D+",IF((ROUND(TRUNC(('TRI-2'!CI33 ),2),0))=3,"D-",IF((ROUND(TRUNC(('TRI-2'!CI33 ),2),0))=2,"E+",IF((ROUND(TRUNC(('TRI-2'!CI33  ),2),0))&lt;=1,"E-","")))))))))))</f>
        <v>B+</v>
      </c>
      <c r="CJ33" s="51" t="str">
        <f>IF(OR('TRI-2'!CJ33 ="",'TRI-2'!CJ33&lt;0,'TRI-2'!CJ33  &gt;10),"",IF((ROUND(TRUNC(('TRI-2'!CJ33  ),2),0))=10,"A+",IF((ROUND(TRUNC(('TRI-2'!CJ33  ),2),0))=9,"A-",IF((ROUND(TRUNC(('TRI-2'!CJ33   ),2),0))=8,"B+",IF((ROUND(TRUNC(('TRI-2'!CJ33 ),2),0))=7,"B-",IF((ROUND(TRUNC(('TRI-2'!CJ33  ),2),0))=6,"C+",IF((ROUND(TRUNC(('TRI-2'!CJ33  ),2),0))=5,"C-",IF((ROUND(TRUNC(('TRI-2'!CJ33  ),2),0))=4,"D+",IF((ROUND(TRUNC(('TRI-2'!CJ33 ),2),0))=3,"D-",IF((ROUND(TRUNC(('TRI-2'!CJ33 ),2),0))=2,"E+",IF((ROUND(TRUNC(('TRI-2'!CJ33  ),2),0))&lt;=1,"E-","")))))))))))</f>
        <v>B+</v>
      </c>
      <c r="CK33" s="51" t="str">
        <f>IF(OR('TRI-2'!CK33 ="",'TRI-2'!CK33&lt;0,'TRI-2'!CK33  &gt;10),"",IF((ROUND(TRUNC(('TRI-2'!CK33  ),2),0))=10,"A+",IF((ROUND(TRUNC(('TRI-2'!CK33  ),2),0))=9,"A-",IF((ROUND(TRUNC(('TRI-2'!CK33   ),2),0))=8,"B+",IF((ROUND(TRUNC(('TRI-2'!CK33 ),2),0))=7,"B-",IF((ROUND(TRUNC(('TRI-2'!CK33  ),2),0))=6,"C+",IF((ROUND(TRUNC(('TRI-2'!CK33  ),2),0))=5,"C-",IF((ROUND(TRUNC(('TRI-2'!CK33  ),2),0))=4,"D+",IF((ROUND(TRUNC(('TRI-2'!CK33 ),2),0))=3,"D-",IF((ROUND(TRUNC(('TRI-2'!CK33 ),2),0))=2,"E+",IF((ROUND(TRUNC(('TRI-2'!CK33  ),2),0))&lt;=1,"E-","")))))))))))</f>
        <v>B+</v>
      </c>
      <c r="CL33" s="51" t="str">
        <f>IF(OR('TRI-2'!CL33 ="",'TRI-2'!CL33&lt;0,'TRI-2'!CL33  &gt;10),"",IF((ROUND(TRUNC(('TRI-2'!CL33  ),2),0))=10,"A+",IF((ROUND(TRUNC(('TRI-2'!CL33  ),2),0))=9,"A-",IF((ROUND(TRUNC(('TRI-2'!CL33   ),2),0))=8,"B+",IF((ROUND(TRUNC(('TRI-2'!CL33 ),2),0))=7,"B-",IF((ROUND(TRUNC(('TRI-2'!CL33  ),2),0))=6,"C+",IF((ROUND(TRUNC(('TRI-2'!CL33  ),2),0))=5,"C-",IF((ROUND(TRUNC(('TRI-2'!CL33  ),2),0))=4,"D+",IF((ROUND(TRUNC(('TRI-2'!CL33 ),2),0))=3,"D-",IF((ROUND(TRUNC(('TRI-2'!CL33 ),2),0))=2,"E+",IF((ROUND(TRUNC(('TRI-2'!CL33  ),2),0))&lt;=1,"E-","")))))))))))</f>
        <v>B+</v>
      </c>
      <c r="CM33" s="51" t="str">
        <f>IF(OR('TRI-2'!CM33 ="",'TRI-2'!CM33&lt;0,'TRI-2'!CM33  &gt;10),"",IF((ROUND(TRUNC(('TRI-2'!CM33  ),2),0))=10,"A+",IF((ROUND(TRUNC(('TRI-2'!CM33  ),2),0))=9,"A-",IF((ROUND(TRUNC(('TRI-2'!CM33   ),2),0))=8,"B+",IF((ROUND(TRUNC(('TRI-2'!CM33 ),2),0))=7,"B-",IF((ROUND(TRUNC(('TRI-2'!CM33  ),2),0))=6,"C+",IF((ROUND(TRUNC(('TRI-2'!CM33  ),2),0))=5,"C-",IF((ROUND(TRUNC(('TRI-2'!CM33  ),2),0))=4,"D+",IF((ROUND(TRUNC(('TRI-2'!CM33 ),2),0))=3,"D-",IF((ROUND(TRUNC(('TRI-2'!CM33 ),2),0))=2,"E+",IF((ROUND(TRUNC(('TRI-2'!CM33  ),2),0))&lt;=1,"E-","")))))))))))</f>
        <v>B+</v>
      </c>
      <c r="CN33" s="51" t="str">
        <f>IF(OR('TRI-2'!CN33 ="",'TRI-2'!CN33&lt;0,'TRI-2'!CN33  &gt;10),"",IF((ROUND(TRUNC(('TRI-2'!CN33  ),2),0))=10,"A+",IF((ROUND(TRUNC(('TRI-2'!CN33  ),2),0))=9,"A-",IF((ROUND(TRUNC(('TRI-2'!CN33   ),2),0))=8,"B+",IF((ROUND(TRUNC(('TRI-2'!CN33 ),2),0))=7,"B-",IF((ROUND(TRUNC(('TRI-2'!CN33  ),2),0))=6,"C+",IF((ROUND(TRUNC(('TRI-2'!CN33  ),2),0))=5,"C-",IF((ROUND(TRUNC(('TRI-2'!CN33  ),2),0))=4,"D+",IF((ROUND(TRUNC(('TRI-2'!CN33 ),2),0))=3,"D-",IF((ROUND(TRUNC(('TRI-2'!CN33 ),2),0))=2,"E+",IF((ROUND(TRUNC(('TRI-2'!CN33  ),2),0))&lt;=1,"E-","")))))))))))</f>
        <v>B+</v>
      </c>
      <c r="CO33" s="51" t="str">
        <f>IF(OR('TRI-2'!CO33 ="",'TRI-2'!CO33&lt;0,'TRI-2'!CO33  &gt;10),"",IF((ROUND(TRUNC(('TRI-2'!CO33  ),2),0))=10,"A+",IF((ROUND(TRUNC(('TRI-2'!CO33  ),2),0))=9,"A-",IF((ROUND(TRUNC(('TRI-2'!CO33   ),2),0))=8,"B+",IF((ROUND(TRUNC(('TRI-2'!CO33 ),2),0))=7,"B-",IF((ROUND(TRUNC(('TRI-2'!CO33  ),2),0))=6,"C+",IF((ROUND(TRUNC(('TRI-2'!CO33  ),2),0))=5,"C-",IF((ROUND(TRUNC(('TRI-2'!CO33  ),2),0))=4,"D+",IF((ROUND(TRUNC(('TRI-2'!CO33 ),2),0))=3,"D-",IF((ROUND(TRUNC(('TRI-2'!CO33 ),2),0))=2,"E+",IF((ROUND(TRUNC(('TRI-2'!CO33  ),2),0))&lt;=1,"E-","")))))))))))</f>
        <v>B+</v>
      </c>
      <c r="CP33" s="51" t="str">
        <f>IF(OR('TRI-2'!CP33 ="",'TRI-2'!CP33&lt;0,'TRI-2'!CP33  &gt;10),"",IF((ROUND(TRUNC(('TRI-2'!CP33  ),2),0))=10,"A+",IF((ROUND(TRUNC(('TRI-2'!CP33  ),2),0))=9,"A-",IF((ROUND(TRUNC(('TRI-2'!CP33   ),2),0))=8,"B+",IF((ROUND(TRUNC(('TRI-2'!CP33 ),2),0))=7,"B-",IF((ROUND(TRUNC(('TRI-2'!CP33  ),2),0))=6,"C+",IF((ROUND(TRUNC(('TRI-2'!CP33  ),2),0))=5,"C-",IF((ROUND(TRUNC(('TRI-2'!CP33  ),2),0))=4,"D+",IF((ROUND(TRUNC(('TRI-2'!CP33 ),2),0))=3,"D-",IF((ROUND(TRUNC(('TRI-2'!CP33 ),2),0))=2,"E+",IF((ROUND(TRUNC(('TRI-2'!CP33  ),2),0))&lt;=1,"E-","")))))))))))</f>
        <v>B+</v>
      </c>
      <c r="CQ33" s="51" t="str">
        <f>IF(OR('TRI-2'!CQ33 ="",'TRI-2'!CQ33&lt;0,'TRI-2'!CQ33  &gt;10),"",IF((ROUND(TRUNC(('TRI-2'!CQ33  ),2),0))=10,"A+",IF((ROUND(TRUNC(('TRI-2'!CQ33  ),2),0))=9,"A-",IF((ROUND(TRUNC(('TRI-2'!CQ33   ),2),0))=8,"B+",IF((ROUND(TRUNC(('TRI-2'!CQ33 ),2),0))=7,"B-",IF((ROUND(TRUNC(('TRI-2'!CQ33  ),2),0))=6,"C+",IF((ROUND(TRUNC(('TRI-2'!CQ33  ),2),0))=5,"C-",IF((ROUND(TRUNC(('TRI-2'!CQ33  ),2),0))=4,"D+",IF((ROUND(TRUNC(('TRI-2'!CQ33 ),2),0))=3,"D-",IF((ROUND(TRUNC(('TRI-2'!CQ33 ),2),0))=2,"E+",IF((ROUND(TRUNC(('TRI-2'!CQ33  ),2),0))&lt;=1,"E-","")))))))))))</f>
        <v>B+</v>
      </c>
      <c r="CR33" s="51" t="str">
        <f>IF(OR('TRI-2'!CR33 ="",'TRI-2'!CR33&lt;0,'TRI-2'!CR33  &gt;10),"",IF((ROUND(TRUNC(('TRI-2'!CR33  ),2),0))=10,"A+",IF((ROUND(TRUNC(('TRI-2'!CR33  ),2),0))=9,"A-",IF((ROUND(TRUNC(('TRI-2'!CR33   ),2),0))=8,"B+",IF((ROUND(TRUNC(('TRI-2'!CR33 ),2),0))=7,"B-",IF((ROUND(TRUNC(('TRI-2'!CR33  ),2),0))=6,"C+",IF((ROUND(TRUNC(('TRI-2'!CR33  ),2),0))=5,"C-",IF((ROUND(TRUNC(('TRI-2'!CR33  ),2),0))=4,"D+",IF((ROUND(TRUNC(('TRI-2'!CR33 ),2),0))=3,"D-",IF((ROUND(TRUNC(('TRI-2'!CR33 ),2),0))=2,"E+",IF((ROUND(TRUNC(('TRI-2'!CR33  ),2),0))&lt;=1,"E-","")))))))))))</f>
        <v>B+</v>
      </c>
      <c r="CS33" s="51" t="str">
        <f>IF(OR('TRI-2'!CS33 ="",'TRI-2'!CS33&lt;0,'TRI-2'!CS33  &gt;10),"",IF((ROUND(TRUNC(('TRI-2'!CS33  ),2),0))=10,"A+",IF((ROUND(TRUNC(('TRI-2'!CS33  ),2),0))=9,"A-",IF((ROUND(TRUNC(('TRI-2'!CS33   ),2),0))=8,"B+",IF((ROUND(TRUNC(('TRI-2'!CS33 ),2),0))=7,"B-",IF((ROUND(TRUNC(('TRI-2'!CS33  ),2),0))=6,"C+",IF((ROUND(TRUNC(('TRI-2'!CS33  ),2),0))=5,"C-",IF((ROUND(TRUNC(('TRI-2'!CS33  ),2),0))=4,"D+",IF((ROUND(TRUNC(('TRI-2'!CS33 ),2),0))=3,"D-",IF((ROUND(TRUNC(('TRI-2'!CS33 ),2),0))=2,"E+",IF((ROUND(TRUNC(('TRI-2'!CS33  ),2),0))&lt;=1,"E-","")))))))))))</f>
        <v>B+</v>
      </c>
      <c r="CT33" s="51" t="str">
        <f>IF(OR('TRI-2'!CT33 ="",'TRI-2'!CT33&lt;0,'TRI-2'!CT33  &gt;10),"",IF((ROUND(TRUNC(('TRI-2'!CT33  ),2),0))=10,"A+",IF((ROUND(TRUNC(('TRI-2'!CT33  ),2),0))=9,"A-",IF((ROUND(TRUNC(('TRI-2'!CT33   ),2),0))=8,"B+",IF((ROUND(TRUNC(('TRI-2'!CT33 ),2),0))=7,"B-",IF((ROUND(TRUNC(('TRI-2'!CT33  ),2),0))=6,"C+",IF((ROUND(TRUNC(('TRI-2'!CT33  ),2),0))=5,"C-",IF((ROUND(TRUNC(('TRI-2'!CT33  ),2),0))=4,"D+",IF((ROUND(TRUNC(('TRI-2'!CT33 ),2),0))=3,"D-",IF((ROUND(TRUNC(('TRI-2'!CT33 ),2),0))=2,"E+",IF((ROUND(TRUNC(('TRI-2'!CT33  ),2),0))&lt;=1,"E-","")))))))))))</f>
        <v>B+</v>
      </c>
      <c r="CU33" s="51" t="str">
        <f>IF(OR('TRI-2'!CU33 ="",'TRI-2'!CU33&lt;0,'TRI-2'!CU33  &gt;10),"",IF((ROUND(TRUNC(('TRI-2'!CU33  ),2),0))=10,"A+",IF((ROUND(TRUNC(('TRI-2'!CU33  ),2),0))=9,"A-",IF((ROUND(TRUNC(('TRI-2'!CU33   ),2),0))=8,"B+",IF((ROUND(TRUNC(('TRI-2'!CU33 ),2),0))=7,"B-",IF((ROUND(TRUNC(('TRI-2'!CU33  ),2),0))=6,"C+",IF((ROUND(TRUNC(('TRI-2'!CU33  ),2),0))=5,"C-",IF((ROUND(TRUNC(('TRI-2'!CU33  ),2),0))=4,"D+",IF((ROUND(TRUNC(('TRI-2'!CU33 ),2),0))=3,"D-",IF((ROUND(TRUNC(('TRI-2'!CU33 ),2),0))=2,"E+",IF((ROUND(TRUNC(('TRI-2'!CU33  ),2),0))&lt;=1,"E-","")))))))))))</f>
        <v>B+</v>
      </c>
      <c r="CV33" s="51" t="str">
        <f>IF(OR('TRI-2'!CV33 ="",'TRI-2'!CV33&lt;0,'TRI-2'!CV33  &gt;10),"",IF((ROUND(TRUNC(('TRI-2'!CV33  ),2),0))=10,"A+",IF((ROUND(TRUNC(('TRI-2'!CV33  ),2),0))=9,"A-",IF((ROUND(TRUNC(('TRI-2'!CV33   ),2),0))=8,"B+",IF((ROUND(TRUNC(('TRI-2'!CV33 ),2),0))=7,"B-",IF((ROUND(TRUNC(('TRI-2'!CV33  ),2),0))=6,"C+",IF((ROUND(TRUNC(('TRI-2'!CV33  ),2),0))=5,"C-",IF((ROUND(TRUNC(('TRI-2'!CV33  ),2),0))=4,"D+",IF((ROUND(TRUNC(('TRI-2'!CV33 ),2),0))=3,"D-",IF((ROUND(TRUNC(('TRI-2'!CV33 ),2),0))=2,"E+",IF((ROUND(TRUNC(('TRI-2'!CV33  ),2),0))&lt;=1,"E-","")))))))))))</f>
        <v>B+</v>
      </c>
      <c r="CW33" s="51" t="str">
        <f>IF(OR('TRI-2'!CW33 ="",'TRI-2'!CW33&lt;0,'TRI-2'!CW33  &gt;10),"",IF((ROUND(TRUNC(('TRI-2'!CW33  ),2),0))=10,"A+",IF((ROUND(TRUNC(('TRI-2'!CW33  ),2),0))=9,"A-",IF((ROUND(TRUNC(('TRI-2'!CW33   ),2),0))=8,"B+",IF((ROUND(TRUNC(('TRI-2'!CW33 ),2),0))=7,"B-",IF((ROUND(TRUNC(('TRI-2'!CW33  ),2),0))=6,"C+",IF((ROUND(TRUNC(('TRI-2'!CW33  ),2),0))=5,"C-",IF((ROUND(TRUNC(('TRI-2'!CW33  ),2),0))=4,"D+",IF((ROUND(TRUNC(('TRI-2'!CW33 ),2),0))=3,"D-",IF((ROUND(TRUNC(('TRI-2'!CW33 ),2),0))=2,"E+",IF((ROUND(TRUNC(('TRI-2'!CW33  ),2),0))&lt;=1,"E-","")))))))))))</f>
        <v>B+</v>
      </c>
      <c r="CX33" s="51" t="str">
        <f>IF(OR('TRI-2'!CX33 ="",'TRI-2'!CX33&lt;0,'TRI-2'!CX33  &gt;10),"",IF((ROUND(TRUNC(('TRI-2'!CX33  ),2),0))=10,"A+",IF((ROUND(TRUNC(('TRI-2'!CX33  ),2),0))=9,"A-",IF((ROUND(TRUNC(('TRI-2'!CX33   ),2),0))=8,"B+",IF((ROUND(TRUNC(('TRI-2'!CX33 ),2),0))=7,"B-",IF((ROUND(TRUNC(('TRI-2'!CX33  ),2),0))=6,"C+",IF((ROUND(TRUNC(('TRI-2'!CX33  ),2),0))=5,"C-",IF((ROUND(TRUNC(('TRI-2'!CX33  ),2),0))=4,"D+",IF((ROUND(TRUNC(('TRI-2'!CX33 ),2),0))=3,"D-",IF((ROUND(TRUNC(('TRI-2'!CX33 ),2),0))=2,"E+",IF((ROUND(TRUNC(('TRI-2'!CX33  ),2),0))&lt;=1,"E-","")))))))))))</f>
        <v>B+</v>
      </c>
      <c r="CY33" s="51" t="str">
        <f>IF(OR('TRI-2'!CY33 ="",'TRI-2'!CY33&lt;0,'TRI-2'!CY33  &gt;10),"",IF((ROUND(TRUNC(('TRI-2'!CY33  ),2),0))=10,"A+",IF((ROUND(TRUNC(('TRI-2'!CY33  ),2),0))=9,"A-",IF((ROUND(TRUNC(('TRI-2'!CY33   ),2),0))=8,"B+",IF((ROUND(TRUNC(('TRI-2'!CY33 ),2),0))=7,"B-",IF((ROUND(TRUNC(('TRI-2'!CY33  ),2),0))=6,"C+",IF((ROUND(TRUNC(('TRI-2'!CY33  ),2),0))=5,"C-",IF((ROUND(TRUNC(('TRI-2'!CY33  ),2),0))=4,"D+",IF((ROUND(TRUNC(('TRI-2'!CY33 ),2),0))=3,"D-",IF((ROUND(TRUNC(('TRI-2'!CY33 ),2),0))=2,"E+",IF((ROUND(TRUNC(('TRI-2'!CY33  ),2),0))&lt;=1,"E-","")))))))))))</f>
        <v>B+</v>
      </c>
      <c r="CZ33" s="51" t="str">
        <f>IF(OR('TRI-2'!CZ33 ="",'TRI-2'!CZ33&lt;0,'TRI-2'!CZ33  &gt;10),"",IF((ROUND(TRUNC(('TRI-2'!CZ33  ),2),0))=10,"A+",IF((ROUND(TRUNC(('TRI-2'!CZ33  ),2),0))=9,"A-",IF((ROUND(TRUNC(('TRI-2'!CZ33   ),2),0))=8,"B+",IF((ROUND(TRUNC(('TRI-2'!CZ33 ),2),0))=7,"B-",IF((ROUND(TRUNC(('TRI-2'!CZ33  ),2),0))=6,"C+",IF((ROUND(TRUNC(('TRI-2'!CZ33  ),2),0))=5,"C-",IF((ROUND(TRUNC(('TRI-2'!CZ33  ),2),0))=4,"D+",IF((ROUND(TRUNC(('TRI-2'!CZ33 ),2),0))=3,"D-",IF((ROUND(TRUNC(('TRI-2'!CZ33 ),2),0))=2,"E+",IF((ROUND(TRUNC(('TRI-2'!CZ33  ),2),0))&lt;=1,"E-","")))))))))))</f>
        <v>B+</v>
      </c>
      <c r="DA33" s="51" t="str">
        <f>IF(OR('TRI-2'!DA33 ="",'TRI-2'!DA33&lt;0,'TRI-2'!DA33  &gt;10),"",IF((ROUND(TRUNC(('TRI-2'!DA33  ),2),0))=10,"A+",IF((ROUND(TRUNC(('TRI-2'!DA33  ),2),0))=9,"A-",IF((ROUND(TRUNC(('TRI-2'!DA33   ),2),0))=8,"B+",IF((ROUND(TRUNC(('TRI-2'!DA33 ),2),0))=7,"B-",IF((ROUND(TRUNC(('TRI-2'!DA33  ),2),0))=6,"C+",IF((ROUND(TRUNC(('TRI-2'!DA33  ),2),0))=5,"C-",IF((ROUND(TRUNC(('TRI-2'!DA33  ),2),0))=4,"D+",IF((ROUND(TRUNC(('TRI-2'!DA33 ),2),0))=3,"D-",IF((ROUND(TRUNC(('TRI-2'!DA33 ),2),0))=2,"E+",IF((ROUND(TRUNC(('TRI-2'!DA33  ),2),0))&lt;=1,"E-","")))))))))))</f>
        <v>B+</v>
      </c>
      <c r="DB33" s="51" t="str">
        <f>IF(OR('TRI-2'!DB33 ="",'TRI-2'!DB33&lt;0,'TRI-2'!DB33  &gt;10),"",IF((ROUND(TRUNC(('TRI-2'!DB33  ),2),0))=10,"A+",IF((ROUND(TRUNC(('TRI-2'!DB33  ),2),0))=9,"A-",IF((ROUND(TRUNC(('TRI-2'!DB33   ),2),0))=8,"B+",IF((ROUND(TRUNC(('TRI-2'!DB33 ),2),0))=7,"B-",IF((ROUND(TRUNC(('TRI-2'!DB33  ),2),0))=6,"C+",IF((ROUND(TRUNC(('TRI-2'!DB33  ),2),0))=5,"C-",IF((ROUND(TRUNC(('TRI-2'!DB33  ),2),0))=4,"D+",IF((ROUND(TRUNC(('TRI-2'!DB33 ),2),0))=3,"D-",IF((ROUND(TRUNC(('TRI-2'!DB33 ),2),0))=2,"E+",IF((ROUND(TRUNC(('TRI-2'!DB33  ),2),0))&lt;=1,"E-","")))))))))))</f>
        <v>B+</v>
      </c>
      <c r="DC33" s="51" t="str">
        <f>IF(OR('TRI-2'!DC33 ="",'TRI-2'!DC33&lt;0,'TRI-2'!DC33  &gt;10),"",IF((ROUND(TRUNC(('TRI-2'!DC33  ),2),0))=10,"A+",IF((ROUND(TRUNC(('TRI-2'!DC33  ),2),0))=9,"A-",IF((ROUND(TRUNC(('TRI-2'!DC33   ),2),0))=8,"B+",IF((ROUND(TRUNC(('TRI-2'!DC33 ),2),0))=7,"B-",IF((ROUND(TRUNC(('TRI-2'!DC33  ),2),0))=6,"C+",IF((ROUND(TRUNC(('TRI-2'!DC33  ),2),0))=5,"C-",IF((ROUND(TRUNC(('TRI-2'!DC33  ),2),0))=4,"D+",IF((ROUND(TRUNC(('TRI-2'!DC33 ),2),0))=3,"D-",IF((ROUND(TRUNC(('TRI-2'!DC33 ),2),0))=2,"E+",IF((ROUND(TRUNC(('TRI-2'!DC33  ),2),0))&lt;=1,"E-","")))))))))))</f>
        <v>B+</v>
      </c>
      <c r="DD33" s="51" t="str">
        <f>IF(OR('TRI-2'!DD33 ="",'TRI-2'!DD33&lt;0,'TRI-2'!DD33  &gt;10),"",IF((ROUND(TRUNC(('TRI-2'!DD33  ),2),0))=10,"A+",IF((ROUND(TRUNC(('TRI-2'!DD33  ),2),0))=9,"A-",IF((ROUND(TRUNC(('TRI-2'!DD33   ),2),0))=8,"B+",IF((ROUND(TRUNC(('TRI-2'!DD33 ),2),0))=7,"B-",IF((ROUND(TRUNC(('TRI-2'!DD33  ),2),0))=6,"C+",IF((ROUND(TRUNC(('TRI-2'!DD33  ),2),0))=5,"C-",IF((ROUND(TRUNC(('TRI-2'!DD33  ),2),0))=4,"D+",IF((ROUND(TRUNC(('TRI-2'!DD33 ),2),0))=3,"D-",IF((ROUND(TRUNC(('TRI-2'!DD33 ),2),0))=2,"E+",IF((ROUND(TRUNC(('TRI-2'!DD33  ),2),0))&lt;=1,"E-","")))))))))))</f>
        <v>A+</v>
      </c>
      <c r="DE33" s="51" t="str">
        <f>IF(OR('TRI-2'!DE33 ="",'TRI-2'!DE33&lt;0,'TRI-2'!DE33  &gt;10),"",IF((ROUND(TRUNC(('TRI-2'!DE33  ),2),0))=10,"A+",IF((ROUND(TRUNC(('TRI-2'!DE33  ),2),0))=9,"A-",IF((ROUND(TRUNC(('TRI-2'!DE33   ),2),0))=8,"B+",IF((ROUND(TRUNC(('TRI-2'!DE33 ),2),0))=7,"B-",IF((ROUND(TRUNC(('TRI-2'!DE33  ),2),0))=6,"C+",IF((ROUND(TRUNC(('TRI-2'!DE33  ),2),0))=5,"C-",IF((ROUND(TRUNC(('TRI-2'!DE33  ),2),0))=4,"D+",IF((ROUND(TRUNC(('TRI-2'!DE33 ),2),0))=3,"D-",IF((ROUND(TRUNC(('TRI-2'!DE33 ),2),0))=2,"E+",IF((ROUND(TRUNC(('TRI-2'!DE33  ),2),0))&lt;=1,"E-","")))))))))))</f>
        <v>A+</v>
      </c>
      <c r="DF33" s="51" t="str">
        <f>IF(OR('TRI-2'!DF33 ="",'TRI-2'!DF33&lt;0,'TRI-2'!DF33  &gt;10),"",IF((ROUND(TRUNC(('TRI-2'!DF33  ),2),0))=10,"A+",IF((ROUND(TRUNC(('TRI-2'!DF33  ),2),0))=9,"A-",IF((ROUND(TRUNC(('TRI-2'!DF33   ),2),0))=8,"B+",IF((ROUND(TRUNC(('TRI-2'!DF33 ),2),0))=7,"B-",IF((ROUND(TRUNC(('TRI-2'!DF33  ),2),0))=6,"C+",IF((ROUND(TRUNC(('TRI-2'!DF33  ),2),0))=5,"C-",IF((ROUND(TRUNC(('TRI-2'!DF33  ),2),0))=4,"D+",IF((ROUND(TRUNC(('TRI-2'!DF33 ),2),0))=3,"D-",IF((ROUND(TRUNC(('TRI-2'!DF33 ),2),0))=2,"E+",IF((ROUND(TRUNC(('TRI-2'!DF33  ),2),0))&lt;=1,"E-","")))))))))))</f>
        <v>A+</v>
      </c>
      <c r="DG33" s="51" t="str">
        <f>IF(OR('TRI-2'!DG33 ="",'TRI-2'!DG33&lt;0,'TRI-2'!DG33  &gt;10),"",IF((ROUND(TRUNC(('TRI-2'!DG33  ),2),0))=10,"A+",IF((ROUND(TRUNC(('TRI-2'!DG33  ),2),0))=9,"A-",IF((ROUND(TRUNC(('TRI-2'!DG33   ),2),0))=8,"B+",IF((ROUND(TRUNC(('TRI-2'!DG33 ),2),0))=7,"B-",IF((ROUND(TRUNC(('TRI-2'!DG33  ),2),0))=6,"C+",IF((ROUND(TRUNC(('TRI-2'!DG33  ),2),0))=5,"C-",IF((ROUND(TRUNC(('TRI-2'!DG33  ),2),0))=4,"D+",IF((ROUND(TRUNC(('TRI-2'!DG33 ),2),0))=3,"D-",IF((ROUND(TRUNC(('TRI-2'!DG33 ),2),0))=2,"E+",IF((ROUND(TRUNC(('TRI-2'!DG33  ),2),0))&lt;=1,"E-","")))))))))))</f>
        <v>A+</v>
      </c>
      <c r="DH33" s="51" t="str">
        <f>IF(OR('TRI-2'!DH33 ="",'TRI-2'!DH33&lt;0,'TRI-2'!DH33  &gt;10),"",IF((ROUND(TRUNC(('TRI-2'!DH33  ),2),0))=10,"A+",IF((ROUND(TRUNC(('TRI-2'!DH33  ),2),0))=9,"A-",IF((ROUND(TRUNC(('TRI-2'!DH33   ),2),0))=8,"B+",IF((ROUND(TRUNC(('TRI-2'!DH33 ),2),0))=7,"B-",IF((ROUND(TRUNC(('TRI-2'!DH33  ),2),0))=6,"C+",IF((ROUND(TRUNC(('TRI-2'!DH33  ),2),0))=5,"C-",IF((ROUND(TRUNC(('TRI-2'!DH33  ),2),0))=4,"D+",IF((ROUND(TRUNC(('TRI-2'!DH33 ),2),0))=3,"D-",IF((ROUND(TRUNC(('TRI-2'!DH33 ),2),0))=2,"E+",IF((ROUND(TRUNC(('TRI-2'!DH33  ),2),0))&lt;=1,"E-","")))))))))))</f>
        <v>A+</v>
      </c>
      <c r="DI33" s="51" t="str">
        <f>IF(OR('TRI-2'!DI33 ="",'TRI-2'!DI33&lt;0,'TRI-2'!DI33  &gt;10),"",IF((ROUND(TRUNC(('TRI-2'!DI33  ),2),0))=10,"A+",IF((ROUND(TRUNC(('TRI-2'!DI33  ),2),0))=9,"A-",IF((ROUND(TRUNC(('TRI-2'!DI33   ),2),0))=8,"B+",IF((ROUND(TRUNC(('TRI-2'!DI33 ),2),0))=7,"B-",IF((ROUND(TRUNC(('TRI-2'!DI33  ),2),0))=6,"C+",IF((ROUND(TRUNC(('TRI-2'!DI33  ),2),0))=5,"C-",IF((ROUND(TRUNC(('TRI-2'!DI33  ),2),0))=4,"D+",IF((ROUND(TRUNC(('TRI-2'!DI33 ),2),0))=3,"D-",IF((ROUND(TRUNC(('TRI-2'!DI33 ),2),0))=2,"E+",IF((ROUND(TRUNC(('TRI-2'!DI33  ),2),0))&lt;=1,"E-","")))))))))))</f>
        <v>A+</v>
      </c>
      <c r="DJ33" s="51" t="str">
        <f>IF(OR('TRI-2'!DJ33 ="",'TRI-2'!DJ33&lt;0,'TRI-2'!DJ33  &gt;10),"",IF((ROUND(TRUNC(('TRI-2'!DJ33  ),2),0))=10,"A+",IF((ROUND(TRUNC(('TRI-2'!DJ33  ),2),0))=9,"A-",IF((ROUND(TRUNC(('TRI-2'!DJ33   ),2),0))=8,"B+",IF((ROUND(TRUNC(('TRI-2'!DJ33 ),2),0))=7,"B-",IF((ROUND(TRUNC(('TRI-2'!DJ33  ),2),0))=6,"C+",IF((ROUND(TRUNC(('TRI-2'!DJ33  ),2),0))=5,"C-",IF((ROUND(TRUNC(('TRI-2'!DJ33  ),2),0))=4,"D+",IF((ROUND(TRUNC(('TRI-2'!DJ33 ),2),0))=3,"D-",IF((ROUND(TRUNC(('TRI-2'!DJ33 ),2),0))=2,"E+",IF((ROUND(TRUNC(('TRI-2'!DJ33  ),2),0))&lt;=1,"E-","")))))))))))</f>
        <v>A+</v>
      </c>
      <c r="DK33" s="51" t="str">
        <f>IF(OR('TRI-2'!DK33 ="",'TRI-2'!DK33&lt;0,'TRI-2'!DK33  &gt;10),"",IF((ROUND(TRUNC(('TRI-2'!DK33  ),2),0))=10,"A+",IF((ROUND(TRUNC(('TRI-2'!DK33  ),2),0))=9,"A-",IF((ROUND(TRUNC(('TRI-2'!DK33   ),2),0))=8,"B+",IF((ROUND(TRUNC(('TRI-2'!DK33 ),2),0))=7,"B-",IF((ROUND(TRUNC(('TRI-2'!DK33  ),2),0))=6,"C+",IF((ROUND(TRUNC(('TRI-2'!DK33  ),2),0))=5,"C-",IF((ROUND(TRUNC(('TRI-2'!DK33  ),2),0))=4,"D+",IF((ROUND(TRUNC(('TRI-2'!DK33 ),2),0))=3,"D-",IF((ROUND(TRUNC(('TRI-2'!DK33 ),2),0))=2,"E+",IF((ROUND(TRUNC(('TRI-2'!DK33  ),2),0))&lt;=1,"E-","")))))))))))</f>
        <v>A+</v>
      </c>
      <c r="DL33" s="51" t="str">
        <f>IF(OR('TRI-2'!DL33 ="",'TRI-2'!DL33&lt;0,'TRI-2'!DL33  &gt;10),"",IF((ROUND(TRUNC(('TRI-2'!DL33  ),2),0))=10,"A+",IF((ROUND(TRUNC(('TRI-2'!DL33  ),2),0))=9,"A-",IF((ROUND(TRUNC(('TRI-2'!DL33   ),2),0))=8,"B+",IF((ROUND(TRUNC(('TRI-2'!DL33 ),2),0))=7,"B-",IF((ROUND(TRUNC(('TRI-2'!DL33  ),2),0))=6,"C+",IF((ROUND(TRUNC(('TRI-2'!DL33  ),2),0))=5,"C-",IF((ROUND(TRUNC(('TRI-2'!DL33  ),2),0))=4,"D+",IF((ROUND(TRUNC(('TRI-2'!DL33 ),2),0))=3,"D-",IF((ROUND(TRUNC(('TRI-2'!DL33 ),2),0))=2,"E+",IF((ROUND(TRUNC(('TRI-2'!DL33  ),2),0))&lt;=1,"E-","")))))))))))</f>
        <v>A+</v>
      </c>
      <c r="DM33" s="51" t="str">
        <f>IF(OR('TRI-2'!DM33 ="",'TRI-2'!DM33&lt;0,'TRI-2'!DM33  &gt;10),"",IF((ROUND(TRUNC(('TRI-2'!DM33  ),2),0))=10,"A+",IF((ROUND(TRUNC(('TRI-2'!DM33  ),2),0))=9,"A-",IF((ROUND(TRUNC(('TRI-2'!DM33   ),2),0))=8,"B+",IF((ROUND(TRUNC(('TRI-2'!DM33 ),2),0))=7,"B-",IF((ROUND(TRUNC(('TRI-2'!DM33  ),2),0))=6,"C+",IF((ROUND(TRUNC(('TRI-2'!DM33  ),2),0))=5,"C-",IF((ROUND(TRUNC(('TRI-2'!DM33  ),2),0))=4,"D+",IF((ROUND(TRUNC(('TRI-2'!DM33 ),2),0))=3,"D-",IF((ROUND(TRUNC(('TRI-2'!DM33 ),2),0))=2,"E+",IF((ROUND(TRUNC(('TRI-2'!DM33  ),2),0))&lt;=1,"E-","")))))))))))</f>
        <v>A+</v>
      </c>
      <c r="DN33" s="51" t="str">
        <f>IF(OR('TRI-2'!DN33 ="",'TRI-2'!DN33&lt;0,'TRI-2'!DN33  &gt;10),"",IF((ROUND(TRUNC(('TRI-2'!DN33  ),2),0))=10,"A+",IF((ROUND(TRUNC(('TRI-2'!DN33  ),2),0))=9,"A-",IF((ROUND(TRUNC(('TRI-2'!DN33   ),2),0))=8,"B+",IF((ROUND(TRUNC(('TRI-2'!DN33 ),2),0))=7,"B-",IF((ROUND(TRUNC(('TRI-2'!DN33  ),2),0))=6,"C+",IF((ROUND(TRUNC(('TRI-2'!DN33  ),2),0))=5,"C-",IF((ROUND(TRUNC(('TRI-2'!DN33  ),2),0))=4,"D+",IF((ROUND(TRUNC(('TRI-2'!DN33 ),2),0))=3,"D-",IF((ROUND(TRUNC(('TRI-2'!DN33 ),2),0))=2,"E+",IF((ROUND(TRUNC(('TRI-2'!DN33  ),2),0))&lt;=1,"E-","")))))))))))</f>
        <v>A+</v>
      </c>
      <c r="DO33" s="51" t="str">
        <f>IF(OR('TRI-2'!DO33 ="",'TRI-2'!DO33&lt;0,'TRI-2'!DO33  &gt;10),"",IF((ROUND(TRUNC(('TRI-2'!DO33  ),2),0))=10,"A+",IF((ROUND(TRUNC(('TRI-2'!DO33  ),2),0))=9,"A-",IF((ROUND(TRUNC(('TRI-2'!DO33   ),2),0))=8,"B+",IF((ROUND(TRUNC(('TRI-2'!DO33 ),2),0))=7,"B-",IF((ROUND(TRUNC(('TRI-2'!DO33  ),2),0))=6,"C+",IF((ROUND(TRUNC(('TRI-2'!DO33  ),2),0))=5,"C-",IF((ROUND(TRUNC(('TRI-2'!DO33  ),2),0))=4,"D+",IF((ROUND(TRUNC(('TRI-2'!DO33 ),2),0))=3,"D-",IF((ROUND(TRUNC(('TRI-2'!DO33 ),2),0))=2,"E+",IF((ROUND(TRUNC(('TRI-2'!DO33  ),2),0))&lt;=1,"E-","")))))))))))</f>
        <v>A+</v>
      </c>
      <c r="DP33" s="51" t="str">
        <f>IF(OR('TRI-2'!DP33 ="",'TRI-2'!DP33&lt;0,'TRI-2'!DP33  &gt;10),"",IF((ROUND(TRUNC(('TRI-2'!DP33  ),2),0))=10,"A+",IF((ROUND(TRUNC(('TRI-2'!DP33  ),2),0))=9,"A-",IF((ROUND(TRUNC(('TRI-2'!DP33   ),2),0))=8,"B+",IF((ROUND(TRUNC(('TRI-2'!DP33 ),2),0))=7,"B-",IF((ROUND(TRUNC(('TRI-2'!DP33  ),2),0))=6,"C+",IF((ROUND(TRUNC(('TRI-2'!DP33  ),2),0))=5,"C-",IF((ROUND(TRUNC(('TRI-2'!DP33  ),2),0))=4,"D+",IF((ROUND(TRUNC(('TRI-2'!DP33 ),2),0))=3,"D-",IF((ROUND(TRUNC(('TRI-2'!DP33 ),2),0))=2,"E+",IF((ROUND(TRUNC(('TRI-2'!DP33  ),2),0))&lt;=1,"E-","")))))))))))</f>
        <v>A+</v>
      </c>
      <c r="DQ33" s="51" t="str">
        <f>IF(OR('TRI-2'!DQ33 ="",'TRI-2'!DQ33&lt;0,'TRI-2'!DQ33  &gt;10),"",IF((ROUND(TRUNC(('TRI-2'!DQ33  ),2),0))=10,"A+",IF((ROUND(TRUNC(('TRI-2'!DQ33  ),2),0))=9,"A-",IF((ROUND(TRUNC(('TRI-2'!DQ33   ),2),0))=8,"B+",IF((ROUND(TRUNC(('TRI-2'!DQ33 ),2),0))=7,"B-",IF((ROUND(TRUNC(('TRI-2'!DQ33  ),2),0))=6,"C+",IF((ROUND(TRUNC(('TRI-2'!DQ33  ),2),0))=5,"C-",IF((ROUND(TRUNC(('TRI-2'!DQ33  ),2),0))=4,"D+",IF((ROUND(TRUNC(('TRI-2'!DQ33 ),2),0))=3,"D-",IF((ROUND(TRUNC(('TRI-2'!DQ33 ),2),0))=2,"E+",IF((ROUND(TRUNC(('TRI-2'!DQ33  ),2),0))&lt;=1,"E-","")))))))))))</f>
        <v>A+</v>
      </c>
      <c r="DR33" s="51" t="str">
        <f>IF(OR('TRI-2'!DR33 ="",'TRI-2'!DR33&lt;0,'TRI-2'!DR33  &gt;10),"",IF((ROUND(TRUNC(('TRI-2'!DR33  ),2),0))=10,"A+",IF((ROUND(TRUNC(('TRI-2'!DR33  ),2),0))=9,"A-",IF((ROUND(TRUNC(('TRI-2'!DR33   ),2),0))=8,"B+",IF((ROUND(TRUNC(('TRI-2'!DR33 ),2),0))=7,"B-",IF((ROUND(TRUNC(('TRI-2'!DR33  ),2),0))=6,"C+",IF((ROUND(TRUNC(('TRI-2'!DR33  ),2),0))=5,"C-",IF((ROUND(TRUNC(('TRI-2'!DR33  ),2),0))=4,"D+",IF((ROUND(TRUNC(('TRI-2'!DR33 ),2),0))=3,"D-",IF((ROUND(TRUNC(('TRI-2'!DR33 ),2),0))=2,"E+",IF((ROUND(TRUNC(('TRI-2'!DR33  ),2),0))&lt;=1,"E-","")))))))))))</f>
        <v>A+</v>
      </c>
      <c r="DS33" s="51" t="str">
        <f>IF(OR('TRI-2'!DS33 ="",'TRI-2'!DS33&lt;0,'TRI-2'!DS33  &gt;10),"",IF((ROUND(TRUNC(('TRI-2'!DS33  ),2),0))=10,"A+",IF((ROUND(TRUNC(('TRI-2'!DS33  ),2),0))=9,"A-",IF((ROUND(TRUNC(('TRI-2'!DS33   ),2),0))=8,"B+",IF((ROUND(TRUNC(('TRI-2'!DS33 ),2),0))=7,"B-",IF((ROUND(TRUNC(('TRI-2'!DS33  ),2),0))=6,"C+",IF((ROUND(TRUNC(('TRI-2'!DS33  ),2),0))=5,"C-",IF((ROUND(TRUNC(('TRI-2'!DS33  ),2),0))=4,"D+",IF((ROUND(TRUNC(('TRI-2'!DS33 ),2),0))=3,"D-",IF((ROUND(TRUNC(('TRI-2'!DS33 ),2),0))=2,"E+",IF((ROUND(TRUNC(('TRI-2'!DS33  ),2),0))&lt;=1,"E-","")))))))))))</f>
        <v>A+</v>
      </c>
      <c r="DT33" s="51" t="str">
        <f>IF(OR('TRI-2'!DT33 ="",'TRI-2'!DT33&lt;0,'TRI-2'!DT33  &gt;10),"",IF((ROUND(TRUNC(('TRI-2'!DT33  ),2),0))=10,"A+",IF((ROUND(TRUNC(('TRI-2'!DT33  ),2),0))=9,"A-",IF((ROUND(TRUNC(('TRI-2'!DT33   ),2),0))=8,"B+",IF((ROUND(TRUNC(('TRI-2'!DT33 ),2),0))=7,"B-",IF((ROUND(TRUNC(('TRI-2'!DT33  ),2),0))=6,"C+",IF((ROUND(TRUNC(('TRI-2'!DT33  ),2),0))=5,"C-",IF((ROUND(TRUNC(('TRI-2'!DT33  ),2),0))=4,"D+",IF((ROUND(TRUNC(('TRI-2'!DT33 ),2),0))=3,"D-",IF((ROUND(TRUNC(('TRI-2'!DT33 ),2),0))=2,"E+",IF((ROUND(TRUNC(('TRI-2'!DT33  ),2),0))&lt;=1,"E-","")))))))))))</f>
        <v>A+</v>
      </c>
      <c r="DU33" s="51" t="str">
        <f>IF(OR('TRI-2'!DU33 ="",'TRI-2'!DU33&lt;0,'TRI-2'!DU33  &gt;10),"",IF((ROUND(TRUNC(('TRI-2'!DU33  ),2),0))=10,"A+",IF((ROUND(TRUNC(('TRI-2'!DU33  ),2),0))=9,"A-",IF((ROUND(TRUNC(('TRI-2'!DU33   ),2),0))=8,"B+",IF((ROUND(TRUNC(('TRI-2'!DU33 ),2),0))=7,"B-",IF((ROUND(TRUNC(('TRI-2'!DU33  ),2),0))=6,"C+",IF((ROUND(TRUNC(('TRI-2'!DU33  ),2),0))=5,"C-",IF((ROUND(TRUNC(('TRI-2'!DU33  ),2),0))=4,"D+",IF((ROUND(TRUNC(('TRI-2'!DU33 ),2),0))=3,"D-",IF((ROUND(TRUNC(('TRI-2'!DU33 ),2),0))=2,"E+",IF((ROUND(TRUNC(('TRI-2'!DU33  ),2),0))&lt;=1,"E-","")))))))))))</f>
        <v>A+</v>
      </c>
      <c r="DV33" s="51" t="str">
        <f>IF(OR('TRI-2'!DV33 ="",'TRI-2'!DV33&lt;0,'TRI-2'!DV33  &gt;10),"",IF((ROUND(TRUNC(('TRI-2'!DV33  ),2),0))=10,"A+",IF((ROUND(TRUNC(('TRI-2'!DV33  ),2),0))=9,"A-",IF((ROUND(TRUNC(('TRI-2'!DV33   ),2),0))=8,"B+",IF((ROUND(TRUNC(('TRI-2'!DV33 ),2),0))=7,"B-",IF((ROUND(TRUNC(('TRI-2'!DV33  ),2),0))=6,"C+",IF((ROUND(TRUNC(('TRI-2'!DV33  ),2),0))=5,"C-",IF((ROUND(TRUNC(('TRI-2'!DV33  ),2),0))=4,"D+",IF((ROUND(TRUNC(('TRI-2'!DV33 ),2),0))=3,"D-",IF((ROUND(TRUNC(('TRI-2'!DV33 ),2),0))=2,"E+",IF((ROUND(TRUNC(('TRI-2'!DV33  ),2),0))&lt;=1,"E-","")))))))))))</f>
        <v>A+</v>
      </c>
      <c r="DW33" s="51" t="str">
        <f>IF(OR('TRI-2'!DW33 ="",'TRI-2'!DW33&lt;0,'TRI-2'!DW33  &gt;10),"",IF((ROUND(TRUNC(('TRI-2'!DW33  ),2),0))=10,"A+",IF((ROUND(TRUNC(('TRI-2'!DW33  ),2),0))=9,"A-",IF((ROUND(TRUNC(('TRI-2'!DW33   ),2),0))=8,"B+",IF((ROUND(TRUNC(('TRI-2'!DW33 ),2),0))=7,"B-",IF((ROUND(TRUNC(('TRI-2'!DW33  ),2),0))=6,"C+",IF((ROUND(TRUNC(('TRI-2'!DW33  ),2),0))=5,"C-",IF((ROUND(TRUNC(('TRI-2'!DW33  ),2),0))=4,"D+",IF((ROUND(TRUNC(('TRI-2'!DW33 ),2),0))=3,"D-",IF((ROUND(TRUNC(('TRI-2'!DW33 ),2),0))=2,"E+",IF((ROUND(TRUNC(('TRI-2'!DW33  ),2),0))&lt;=1,"E-","")))))))))))</f>
        <v>A+</v>
      </c>
      <c r="DX33" s="51" t="str">
        <f>IF(OR('TRI-2'!DX33 ="",'TRI-2'!DX33&lt;0,'TRI-2'!DX33  &gt;10),"",IF((ROUND(TRUNC(('TRI-2'!DX33  ),2),0))=10,"A+",IF((ROUND(TRUNC(('TRI-2'!DX33  ),2),0))=9,"A-",IF((ROUND(TRUNC(('TRI-2'!DX33   ),2),0))=8,"B+",IF((ROUND(TRUNC(('TRI-2'!DX33 ),2),0))=7,"B-",IF((ROUND(TRUNC(('TRI-2'!DX33  ),2),0))=6,"C+",IF((ROUND(TRUNC(('TRI-2'!DX33  ),2),0))=5,"C-",IF((ROUND(TRUNC(('TRI-2'!DX33  ),2),0))=4,"D+",IF((ROUND(TRUNC(('TRI-2'!DX33 ),2),0))=3,"D-",IF((ROUND(TRUNC(('TRI-2'!DX33 ),2),0))=2,"E+",IF((ROUND(TRUNC(('TRI-2'!DX33  ),2),0))&lt;=1,"E-","")))))))))))</f>
        <v>A+</v>
      </c>
      <c r="DY33" s="51" t="str">
        <f>IF(OR('TRI-2'!DY33 ="",'TRI-2'!DY33&lt;0,'TRI-2'!DY33  &gt;10),"",IF((ROUND(TRUNC(('TRI-2'!DY33  ),2),0))=10,"A+",IF((ROUND(TRUNC(('TRI-2'!DY33  ),2),0))=9,"A-",IF((ROUND(TRUNC(('TRI-2'!DY33   ),2),0))=8,"B+",IF((ROUND(TRUNC(('TRI-2'!DY33 ),2),0))=7,"B-",IF((ROUND(TRUNC(('TRI-2'!DY33  ),2),0))=6,"C+",IF((ROUND(TRUNC(('TRI-2'!DY33  ),2),0))=5,"C-",IF((ROUND(TRUNC(('TRI-2'!DY33  ),2),0))=4,"D+",IF((ROUND(TRUNC(('TRI-2'!DY33 ),2),0))=3,"D-",IF((ROUND(TRUNC(('TRI-2'!DY33 ),2),0))=2,"E+",IF((ROUND(TRUNC(('TRI-2'!DY33  ),2),0))&lt;=1,"E-","")))))))))))</f>
        <v>A+</v>
      </c>
      <c r="DZ33" s="51" t="str">
        <f>IF(OR('TRI-2'!DZ33 ="",'TRI-2'!DZ33&lt;0,'TRI-2'!DZ33  &gt;10),"",IF((ROUND(TRUNC(('TRI-2'!DZ33  ),2),0))=10,"A+",IF((ROUND(TRUNC(('TRI-2'!DZ33  ),2),0))=9,"A-",IF((ROUND(TRUNC(('TRI-2'!DZ33   ),2),0))=8,"B+",IF((ROUND(TRUNC(('TRI-2'!DZ33 ),2),0))=7,"B-",IF((ROUND(TRUNC(('TRI-2'!DZ33  ),2),0))=6,"C+",IF((ROUND(TRUNC(('TRI-2'!DZ33  ),2),0))=5,"C-",IF((ROUND(TRUNC(('TRI-2'!DZ33  ),2),0))=4,"D+",IF((ROUND(TRUNC(('TRI-2'!DZ33 ),2),0))=3,"D-",IF((ROUND(TRUNC(('TRI-2'!DZ33 ),2),0))=2,"E+",IF((ROUND(TRUNC(('TRI-2'!DZ33  ),2),0))&lt;=1,"E-","")))))))))))</f>
        <v>A+</v>
      </c>
      <c r="EA33" s="51" t="str">
        <f>IF(OR('TRI-2'!EA33 ="",'TRI-2'!EA33&lt;0,'TRI-2'!EA33  &gt;10),"",IF((ROUND(TRUNC(('TRI-2'!EA33  ),2),0))=10,"A+",IF((ROUND(TRUNC(('TRI-2'!EA33  ),2),0))=9,"A-",IF((ROUND(TRUNC(('TRI-2'!EA33   ),2),0))=8,"B+",IF((ROUND(TRUNC(('TRI-2'!EA33 ),2),0))=7,"B-",IF((ROUND(TRUNC(('TRI-2'!EA33  ),2),0))=6,"C+",IF((ROUND(TRUNC(('TRI-2'!EA33  ),2),0))=5,"C-",IF((ROUND(TRUNC(('TRI-2'!EA33  ),2),0))=4,"D+",IF((ROUND(TRUNC(('TRI-2'!EA33 ),2),0))=3,"D-",IF((ROUND(TRUNC(('TRI-2'!EA33 ),2),0))=2,"E+",IF((ROUND(TRUNC(('TRI-2'!EA33  ),2),0))&lt;=1,"E-","")))))))))))</f>
        <v>A+</v>
      </c>
      <c r="EB33" s="51" t="str">
        <f>IF(OR('TRI-2'!EB33 ="",'TRI-2'!EB33&lt;0,'TRI-2'!EB33  &gt;10),"",IF((ROUND(TRUNC(('TRI-2'!EB33  ),2),0))=10,"A+",IF((ROUND(TRUNC(('TRI-2'!EB33  ),2),0))=9,"A-",IF((ROUND(TRUNC(('TRI-2'!EB33   ),2),0))=8,"B+",IF((ROUND(TRUNC(('TRI-2'!EB33 ),2),0))=7,"B-",IF((ROUND(TRUNC(('TRI-2'!EB33  ),2),0))=6,"C+",IF((ROUND(TRUNC(('TRI-2'!EB33  ),2),0))=5,"C-",IF((ROUND(TRUNC(('TRI-2'!EB33  ),2),0))=4,"D+",IF((ROUND(TRUNC(('TRI-2'!EB33 ),2),0))=3,"D-",IF((ROUND(TRUNC(('TRI-2'!EB33 ),2),0))=2,"E+",IF((ROUND(TRUNC(('TRI-2'!EB33  ),2),0))&lt;=1,"E-","")))))))))))</f>
        <v>A+</v>
      </c>
      <c r="EC33" s="51" t="str">
        <f>IF(OR('TRI-2'!EC33 ="",'TRI-2'!EC33&lt;0,'TRI-2'!EC33  &gt;10),"",IF((ROUND(TRUNC(('TRI-2'!EC33  ),2),0))=10,"A+",IF((ROUND(TRUNC(('TRI-2'!EC33  ),2),0))=9,"A-",IF((ROUND(TRUNC(('TRI-2'!EC33   ),2),0))=8,"B+",IF((ROUND(TRUNC(('TRI-2'!EC33 ),2),0))=7,"B-",IF((ROUND(TRUNC(('TRI-2'!EC33  ),2),0))=6,"C+",IF((ROUND(TRUNC(('TRI-2'!EC33  ),2),0))=5,"C-",IF((ROUND(TRUNC(('TRI-2'!EC33  ),2),0))=4,"D+",IF((ROUND(TRUNC(('TRI-2'!EC33 ),2),0))=3,"D-",IF((ROUND(TRUNC(('TRI-2'!EC33 ),2),0))=2,"E+",IF((ROUND(TRUNC(('TRI-2'!EC33  ),2),0))&lt;=1,"E-","")))))))))))</f>
        <v>A+</v>
      </c>
      <c r="ED33" s="51" t="str">
        <f>IF(OR('TRI-2'!ED33 ="",'TRI-2'!ED33&lt;0,'TRI-2'!ED33  &gt;10),"",IF((ROUND(TRUNC(('TRI-2'!ED33  ),2),0))=10,"A+",IF((ROUND(TRUNC(('TRI-2'!ED33  ),2),0))=9,"A-",IF((ROUND(TRUNC(('TRI-2'!ED33   ),2),0))=8,"B+",IF((ROUND(TRUNC(('TRI-2'!ED33 ),2),0))=7,"B-",IF((ROUND(TRUNC(('TRI-2'!ED33  ),2),0))=6,"C+",IF((ROUND(TRUNC(('TRI-2'!ED33  ),2),0))=5,"C-",IF((ROUND(TRUNC(('TRI-2'!ED33  ),2),0))=4,"D+",IF((ROUND(TRUNC(('TRI-2'!ED33 ),2),0))=3,"D-",IF((ROUND(TRUNC(('TRI-2'!ED33 ),2),0))=2,"E+",IF((ROUND(TRUNC(('TRI-2'!ED33  ),2),0))&lt;=1,"E-","")))))))))))</f>
        <v>A+</v>
      </c>
      <c r="EE33" s="51" t="str">
        <f>IF(OR('TRI-2'!EE33 ="",'TRI-2'!EE33&lt;0,'TRI-2'!EE33  &gt;10),"",IF((ROUND(TRUNC(('TRI-2'!EE33  ),2),0))=10,"A+",IF((ROUND(TRUNC(('TRI-2'!EE33  ),2),0))=9,"A-",IF((ROUND(TRUNC(('TRI-2'!EE33   ),2),0))=8,"B+",IF((ROUND(TRUNC(('TRI-2'!EE33 ),2),0))=7,"B-",IF((ROUND(TRUNC(('TRI-2'!EE33  ),2),0))=6,"C+",IF((ROUND(TRUNC(('TRI-2'!EE33  ),2),0))=5,"C-",IF((ROUND(TRUNC(('TRI-2'!EE33  ),2),0))=4,"D+",IF((ROUND(TRUNC(('TRI-2'!EE33 ),2),0))=3,"D-",IF((ROUND(TRUNC(('TRI-2'!EE33 ),2),0))=2,"E+",IF((ROUND(TRUNC(('TRI-2'!EE33  ),2),0))&lt;=1,"E-","")))))))))))</f>
        <v>A+</v>
      </c>
      <c r="EF33" s="51" t="str">
        <f>IF(OR('TRI-2'!EF33 ="",'TRI-2'!EF33&lt;0,'TRI-2'!EF33  &gt;10),"",IF((ROUND(TRUNC(('TRI-2'!EF33  ),2),0))=10,"A+",IF((ROUND(TRUNC(('TRI-2'!EF33  ),2),0))=9,"A-",IF((ROUND(TRUNC(('TRI-2'!EF33   ),2),0))=8,"B+",IF((ROUND(TRUNC(('TRI-2'!EF33 ),2),0))=7,"B-",IF((ROUND(TRUNC(('TRI-2'!EF33  ),2),0))=6,"C+",IF((ROUND(TRUNC(('TRI-2'!EF33  ),2),0))=5,"C-",IF((ROUND(TRUNC(('TRI-2'!EF33  ),2),0))=4,"D+",IF((ROUND(TRUNC(('TRI-2'!EF33 ),2),0))=3,"D-",IF((ROUND(TRUNC(('TRI-2'!EF33 ),2),0))=2,"E+",IF((ROUND(TRUNC(('TRI-2'!EF33  ),2),0))&lt;=1,"E-","")))))))))))</f>
        <v>A+</v>
      </c>
      <c r="EG33" s="51" t="str">
        <f>IF(OR('TRI-2'!EG33 ="",'TRI-2'!EG33&lt;0,'TRI-2'!EG33  &gt;10),"",IF((ROUND(TRUNC(('TRI-2'!EG33  ),2),0))=10,"A+",IF((ROUND(TRUNC(('TRI-2'!EG33  ),2),0))=9,"A-",IF((ROUND(TRUNC(('TRI-2'!EG33   ),2),0))=8,"B+",IF((ROUND(TRUNC(('TRI-2'!EG33 ),2),0))=7,"B-",IF((ROUND(TRUNC(('TRI-2'!EG33  ),2),0))=6,"C+",IF((ROUND(TRUNC(('TRI-2'!EG33  ),2),0))=5,"C-",IF((ROUND(TRUNC(('TRI-2'!EG33  ),2),0))=4,"D+",IF((ROUND(TRUNC(('TRI-2'!EG33 ),2),0))=3,"D-",IF((ROUND(TRUNC(('TRI-2'!EG33 ),2),0))=2,"E+",IF((ROUND(TRUNC(('TRI-2'!EG33  ),2),0))&lt;=1,"E-","")))))))))))</f>
        <v>A+</v>
      </c>
      <c r="EH33" s="51" t="str">
        <f>IF(OR('TRI-2'!EH33 ="",'TRI-2'!EH33&lt;0,'TRI-2'!EH33  &gt;10),"",IF((ROUND(TRUNC(('TRI-2'!EH33  ),2),0))=10,"A+",IF((ROUND(TRUNC(('TRI-2'!EH33  ),2),0))=9,"A-",IF((ROUND(TRUNC(('TRI-2'!EH33   ),2),0))=8,"B+",IF((ROUND(TRUNC(('TRI-2'!EH33 ),2),0))=7,"B-",IF((ROUND(TRUNC(('TRI-2'!EH33  ),2),0))=6,"C+",IF((ROUND(TRUNC(('TRI-2'!EH33  ),2),0))=5,"C-",IF((ROUND(TRUNC(('TRI-2'!EH33  ),2),0))=4,"D+",IF((ROUND(TRUNC(('TRI-2'!EH33 ),2),0))=3,"D-",IF((ROUND(TRUNC(('TRI-2'!EH33 ),2),0))=2,"E+",IF((ROUND(TRUNC(('TRI-2'!EH33  ),2),0))&lt;=1,"E-","")))))))))))</f>
        <v>A+</v>
      </c>
      <c r="EI33" s="51" t="str">
        <f>IF(OR('TRI-2'!EI33 ="",'TRI-2'!EI33&lt;0,'TRI-2'!EI33  &gt;10),"",IF((ROUND(TRUNC(('TRI-2'!EI33  ),2),0))=10,"A+",IF((ROUND(TRUNC(('TRI-2'!EI33  ),2),0))=9,"A-",IF((ROUND(TRUNC(('TRI-2'!EI33   ),2),0))=8,"B+",IF((ROUND(TRUNC(('TRI-2'!EI33 ),2),0))=7,"B-",IF((ROUND(TRUNC(('TRI-2'!EI33  ),2),0))=6,"C+",IF((ROUND(TRUNC(('TRI-2'!EI33  ),2),0))=5,"C-",IF((ROUND(TRUNC(('TRI-2'!EI33  ),2),0))=4,"D+",IF((ROUND(TRUNC(('TRI-2'!EI33 ),2),0))=3,"D-",IF((ROUND(TRUNC(('TRI-2'!EI33 ),2),0))=2,"E+",IF((ROUND(TRUNC(('TRI-2'!EI33  ),2),0))&lt;=1,"E-","")))))))))))</f>
        <v>B+</v>
      </c>
      <c r="EJ33" s="51" t="str">
        <f>IF(OR('TRI-2'!EJ33 ="",'TRI-2'!EJ33&lt;0,'TRI-2'!EJ33  &gt;10),"",IF((ROUND(TRUNC(('TRI-2'!EJ33  ),2),0))=10,"A+",IF((ROUND(TRUNC(('TRI-2'!EJ33  ),2),0))=9,"A-",IF((ROUND(TRUNC(('TRI-2'!EJ33   ),2),0))=8,"B+",IF((ROUND(TRUNC(('TRI-2'!EJ33 ),2),0))=7,"B-",IF((ROUND(TRUNC(('TRI-2'!EJ33  ),2),0))=6,"C+",IF((ROUND(TRUNC(('TRI-2'!EJ33  ),2),0))=5,"C-",IF((ROUND(TRUNC(('TRI-2'!EJ33  ),2),0))=4,"D+",IF((ROUND(TRUNC(('TRI-2'!EJ33 ),2),0))=3,"D-",IF((ROUND(TRUNC(('TRI-2'!EJ33 ),2),0))=2,"E+",IF((ROUND(TRUNC(('TRI-2'!EJ33  ),2),0))&lt;=1,"E-","")))))))))))</f>
        <v>A+</v>
      </c>
      <c r="EK33" s="51" t="str">
        <f>IF(OR('TRI-2'!EK33 ="",'TRI-2'!EK33&lt;0,'TRI-2'!EK33  &gt;10),"",IF((ROUND(TRUNC(('TRI-2'!EK33  ),2),0))=10,"A+",IF((ROUND(TRUNC(('TRI-2'!EK33  ),2),0))=9,"A-",IF((ROUND(TRUNC(('TRI-2'!EK33   ),2),0))=8,"B+",IF((ROUND(TRUNC(('TRI-2'!EK33 ),2),0))=7,"B-",IF((ROUND(TRUNC(('TRI-2'!EK33  ),2),0))=6,"C+",IF((ROUND(TRUNC(('TRI-2'!EK33  ),2),0))=5,"C-",IF((ROUND(TRUNC(('TRI-2'!EK33  ),2),0))=4,"D+",IF((ROUND(TRUNC(('TRI-2'!EK33 ),2),0))=3,"D-",IF((ROUND(TRUNC(('TRI-2'!EK33 ),2),0))=2,"E+",IF((ROUND(TRUNC(('TRI-2'!EK33  ),2),0))&lt;=1,"E-","")))))))))))</f>
        <v>A+</v>
      </c>
      <c r="EL33" s="51" t="str">
        <f>IF(OR('TRI-2'!EL33 ="",'TRI-2'!EL33&lt;0,'TRI-2'!EL33  &gt;10),"",IF((ROUND(TRUNC(('TRI-2'!EL33  ),2),0))=10,"A+",IF((ROUND(TRUNC(('TRI-2'!EL33  ),2),0))=9,"A-",IF((ROUND(TRUNC(('TRI-2'!EL33   ),2),0))=8,"B+",IF((ROUND(TRUNC(('TRI-2'!EL33 ),2),0))=7,"B-",IF((ROUND(TRUNC(('TRI-2'!EL33  ),2),0))=6,"C+",IF((ROUND(TRUNC(('TRI-2'!EL33  ),2),0))=5,"C-",IF((ROUND(TRUNC(('TRI-2'!EL33  ),2),0))=4,"D+",IF((ROUND(TRUNC(('TRI-2'!EL33 ),2),0))=3,"D-",IF((ROUND(TRUNC(('TRI-2'!EL33 ),2),0))=2,"E+",IF((ROUND(TRUNC(('TRI-2'!EL33  ),2),0))&lt;=1,"E-","")))))))))))</f>
        <v>A+</v>
      </c>
      <c r="EM33" s="51" t="str">
        <f>IF(OR('TRI-2'!EM33 ="",'TRI-2'!EM33&lt;0,'TRI-2'!EM33  &gt;10),"",IF((ROUND(TRUNC(('TRI-2'!EM33  ),2),0))=10,"A+",IF((ROUND(TRUNC(('TRI-2'!EM33  ),2),0))=9,"A-",IF((ROUND(TRUNC(('TRI-2'!EM33   ),2),0))=8,"B+",IF((ROUND(TRUNC(('TRI-2'!EM33 ),2),0))=7,"B-",IF((ROUND(TRUNC(('TRI-2'!EM33  ),2),0))=6,"C+",IF((ROUND(TRUNC(('TRI-2'!EM33  ),2),0))=5,"C-",IF((ROUND(TRUNC(('TRI-2'!EM33  ),2),0))=4,"D+",IF((ROUND(TRUNC(('TRI-2'!EM33 ),2),0))=3,"D-",IF((ROUND(TRUNC(('TRI-2'!EM33 ),2),0))=2,"E+",IF((ROUND(TRUNC(('TRI-2'!EM33  ),2),0))&lt;=1,"E-","")))))))))))</f>
        <v>A+</v>
      </c>
      <c r="EN33" s="51" t="str">
        <f>IF(OR('TRI-2'!EN33 ="",'TRI-2'!EN33&lt;0,'TRI-2'!EN33  &gt;10),"",IF((ROUND(TRUNC(('TRI-2'!EN33  ),2),0))=10,"A+",IF((ROUND(TRUNC(('TRI-2'!EN33  ),2),0))=9,"A-",IF((ROUND(TRUNC(('TRI-2'!EN33   ),2),0))=8,"B+",IF((ROUND(TRUNC(('TRI-2'!EN33 ),2),0))=7,"B-",IF((ROUND(TRUNC(('TRI-2'!EN33  ),2),0))=6,"C+",IF((ROUND(TRUNC(('TRI-2'!EN33  ),2),0))=5,"C-",IF((ROUND(TRUNC(('TRI-2'!EN33  ),2),0))=4,"D+",IF((ROUND(TRUNC(('TRI-2'!EN33 ),2),0))=3,"D-",IF((ROUND(TRUNC(('TRI-2'!EN33 ),2),0))=2,"E+",IF((ROUND(TRUNC(('TRI-2'!EN33  ),2),0))&lt;=1,"E-","")))))))))))</f>
        <v>A+</v>
      </c>
      <c r="EO33" s="51" t="str">
        <f>IF(OR('TRI-2'!EO33 ="",'TRI-2'!EO33&lt;0,'TRI-2'!EO33  &gt;10),"",IF((ROUND(TRUNC(('TRI-2'!EO33  ),2),0))=10,"A+",IF((ROUND(TRUNC(('TRI-2'!EO33  ),2),0))=9,"A-",IF((ROUND(TRUNC(('TRI-2'!EO33   ),2),0))=8,"B+",IF((ROUND(TRUNC(('TRI-2'!EO33 ),2),0))=7,"B-",IF((ROUND(TRUNC(('TRI-2'!EO33  ),2),0))=6,"C+",IF((ROUND(TRUNC(('TRI-2'!EO33  ),2),0))=5,"C-",IF((ROUND(TRUNC(('TRI-2'!EO33  ),2),0))=4,"D+",IF((ROUND(TRUNC(('TRI-2'!EO33 ),2),0))=3,"D-",IF((ROUND(TRUNC(('TRI-2'!EO33 ),2),0))=2,"E+",IF((ROUND(TRUNC(('TRI-2'!EO33  ),2),0))&lt;=1,"E-","")))))))))))</f>
        <v>A+</v>
      </c>
      <c r="EP33" s="51" t="str">
        <f>IF(OR('TRI-2'!EP33 ="",'TRI-2'!EP33&lt;0,'TRI-2'!EP33  &gt;10),"",IF((ROUND(TRUNC(('TRI-2'!EP33  ),2),0))=10,"A+",IF((ROUND(TRUNC(('TRI-2'!EP33  ),2),0))=9,"A-",IF((ROUND(TRUNC(('TRI-2'!EP33   ),2),0))=8,"B+",IF((ROUND(TRUNC(('TRI-2'!EP33 ),2),0))=7,"B-",IF((ROUND(TRUNC(('TRI-2'!EP33  ),2),0))=6,"C+",IF((ROUND(TRUNC(('TRI-2'!EP33  ),2),0))=5,"C-",IF((ROUND(TRUNC(('TRI-2'!EP33  ),2),0))=4,"D+",IF((ROUND(TRUNC(('TRI-2'!EP33 ),2),0))=3,"D-",IF((ROUND(TRUNC(('TRI-2'!EP33 ),2),0))=2,"E+",IF((ROUND(TRUNC(('TRI-2'!EP33  ),2),0))&lt;=1,"E-","")))))))))))</f>
        <v>A+</v>
      </c>
      <c r="EQ33" s="51" t="str">
        <f>IF(OR('TRI-2'!EQ33 ="",'TRI-2'!EQ33&lt;0,'TRI-2'!EQ33  &gt;10),"",IF((ROUND(TRUNC(('TRI-2'!EQ33  ),2),0))=10,"A+",IF((ROUND(TRUNC(('TRI-2'!EQ33  ),2),0))=9,"A-",IF((ROUND(TRUNC(('TRI-2'!EQ33   ),2),0))=8,"B+",IF((ROUND(TRUNC(('TRI-2'!EQ33 ),2),0))=7,"B-",IF((ROUND(TRUNC(('TRI-2'!EQ33  ),2),0))=6,"C+",IF((ROUND(TRUNC(('TRI-2'!EQ33  ),2),0))=5,"C-",IF((ROUND(TRUNC(('TRI-2'!EQ33  ),2),0))=4,"D+",IF((ROUND(TRUNC(('TRI-2'!EQ33 ),2),0))=3,"D-",IF((ROUND(TRUNC(('TRI-2'!EQ33 ),2),0))=2,"E+",IF((ROUND(TRUNC(('TRI-2'!EQ33  ),2),0))&lt;=1,"E-","")))))))))))</f>
        <v>A+</v>
      </c>
      <c r="ER33" s="51" t="str">
        <f>IF(OR('TRI-2'!ER33 ="",'TRI-2'!ER33&lt;0,'TRI-2'!ER33  &gt;10),"",IF((ROUND(TRUNC(('TRI-2'!ER33  ),2),0))=10,"A+",IF((ROUND(TRUNC(('TRI-2'!ER33  ),2),0))=9,"A-",IF((ROUND(TRUNC(('TRI-2'!ER33   ),2),0))=8,"B+",IF((ROUND(TRUNC(('TRI-2'!ER33 ),2),0))=7,"B-",IF((ROUND(TRUNC(('TRI-2'!ER33  ),2),0))=6,"C+",IF((ROUND(TRUNC(('TRI-2'!ER33  ),2),0))=5,"C-",IF((ROUND(TRUNC(('TRI-2'!ER33  ),2),0))=4,"D+",IF((ROUND(TRUNC(('TRI-2'!ER33 ),2),0))=3,"D-",IF((ROUND(TRUNC(('TRI-2'!ER33 ),2),0))=2,"E+",IF((ROUND(TRUNC(('TRI-2'!ER33  ),2),0))&lt;=1,"E-","")))))))))))</f>
        <v>A+</v>
      </c>
      <c r="ES33" s="51" t="str">
        <f>IF(OR('TRI-2'!ES33 ="",'TRI-2'!ES33&lt;0,'TRI-2'!ES33  &gt;10),"",IF((ROUND(TRUNC(('TRI-2'!ES33  ),2),0))=10,"A+",IF((ROUND(TRUNC(('TRI-2'!ES33  ),2),0))=9,"A-",IF((ROUND(TRUNC(('TRI-2'!ES33   ),2),0))=8,"B+",IF((ROUND(TRUNC(('TRI-2'!ES33 ),2),0))=7,"B-",IF((ROUND(TRUNC(('TRI-2'!ES33  ),2),0))=6,"C+",IF((ROUND(TRUNC(('TRI-2'!ES33  ),2),0))=5,"C-",IF((ROUND(TRUNC(('TRI-2'!ES33  ),2),0))=4,"D+",IF((ROUND(TRUNC(('TRI-2'!ES33 ),2),0))=3,"D-",IF((ROUND(TRUNC(('TRI-2'!ES33 ),2),0))=2,"E+",IF((ROUND(TRUNC(('TRI-2'!ES33  ),2),0))&lt;=1,"E-","")))))))))))</f>
        <v>A-</v>
      </c>
      <c r="ET33" s="51" t="str">
        <f>IF('TRI-2'!ET33 ="","",'TRI-2'!ET33 )</f>
        <v>S</v>
      </c>
      <c r="EU33" s="51" t="str">
        <f>IF('TRI-2'!EU33 ="","",'TRI-2'!EU33 )</f>
        <v>S</v>
      </c>
      <c r="EV33" s="51" t="str">
        <f>IF('TRI-2'!EV33 ="","",'TRI-2'!EV33 )</f>
        <v>S</v>
      </c>
      <c r="EW33" s="51" t="str">
        <f>IF('TRI-2'!EW33 ="","",'TRI-2'!EW33 )</f>
        <v>S</v>
      </c>
      <c r="EX33" s="51" t="str">
        <f>IF('TRI-2'!EX33 ="","",'TRI-2'!EX33 )</f>
        <v>S</v>
      </c>
      <c r="EY33" s="51" t="str">
        <f>IF('TRI-2'!EY33 ="","",'TRI-2'!EY33 )</f>
        <v>S</v>
      </c>
      <c r="EZ33" s="51" t="str">
        <f>IF('TRI-2'!EZ33 ="","",'TRI-2'!EZ33 )</f>
        <v>S</v>
      </c>
      <c r="FA33" s="51" t="str">
        <f>IF('TRI-2'!FA33 ="","",'TRI-2'!FA33 )</f>
        <v>S</v>
      </c>
      <c r="FB33" s="51" t="str">
        <f>IF('TRI-2'!FB33 ="","",'TRI-2'!FB33 )</f>
        <v>S</v>
      </c>
      <c r="FC33" s="51" t="str">
        <f>IF('TRI-2'!FC33 ="","",'TRI-2'!FC33 )</f>
        <v>A+</v>
      </c>
      <c r="FD33" s="51">
        <f>IF('TRI-2'!FD33 ="","",'TRI-2'!FD33 )</f>
        <v>36</v>
      </c>
      <c r="FE33" s="51" t="str">
        <f>IF('TRI-2'!FE33 ="","",'TRI-2'!FE33 )</f>
        <v>A+</v>
      </c>
      <c r="FF33" s="51" t="str">
        <f>IF('TRI-2'!FF33 ="","",'TRI-2'!FF33 )</f>
        <v/>
      </c>
      <c r="FG33" s="51" t="str">
        <f>IF('TRI-2'!FG33 ="","",'TRI-2'!FG33 )</f>
        <v/>
      </c>
      <c r="FH33" s="51" t="str">
        <f>IF('TRI-2'!FH33 ="","",'TRI-2'!FH33 )</f>
        <v/>
      </c>
    </row>
    <row r="34" spans="1:164" ht="21" customHeight="1">
      <c r="A34" t="s">
        <v>87</v>
      </c>
      <c r="B34" s="53">
        <v>17</v>
      </c>
      <c r="C34" s="272" t="str">
        <f>IF(NOTAS!E37&gt;"",NOTAS!E37,"")</f>
        <v>MERA ZAMBRANO YADIEL ATES</v>
      </c>
      <c r="D34" s="273"/>
      <c r="E34" s="273"/>
      <c r="F34" s="274"/>
      <c r="G34" s="51" t="str">
        <f>IF(OR('TRI-2'!G34 ="",'TRI-2'!G34&lt;0,'TRI-2'!G34  &gt;10),"",IF((ROUND(TRUNC(('TRI-2'!G34  ),2),0))=10,"A+",IF((ROUND(TRUNC(('TRI-2'!G34  ),2),0))=9,"A-",IF((ROUND(TRUNC(('TRI-2'!G34   ),2),0))=8,"B+",IF((ROUND(TRUNC(('TRI-2'!G34 ),2),0))=7,"B-",IF((ROUND(TRUNC(('TRI-2'!G34  ),2),0))=6,"C+",IF((ROUND(TRUNC(('TRI-2'!G34  ),2),0))=5,"C-",IF((ROUND(TRUNC(('TRI-2'!G34  ),2),0))=4,"D+",IF((ROUND(TRUNC(('TRI-2'!G34 ),2),0))=3,"D-",IF((ROUND(TRUNC(('TRI-2'!G34 ),2),0))=2,"E+",IF((ROUND(TRUNC(('TRI-2'!G34  ),2),0))&lt;=1,"E-","")))))))))))</f>
        <v>A+</v>
      </c>
      <c r="H34" s="51" t="str">
        <f>IF(OR('TRI-2'!H34 ="",'TRI-2'!H34&lt;0,'TRI-2'!H34  &gt;10),"",IF((ROUND(TRUNC(('TRI-2'!H34  ),2),0))=10,"A+",IF((ROUND(TRUNC(('TRI-2'!H34  ),2),0))=9,"A-",IF((ROUND(TRUNC(('TRI-2'!H34   ),2),0))=8,"B+",IF((ROUND(TRUNC(('TRI-2'!H34 ),2),0))=7,"B-",IF((ROUND(TRUNC(('TRI-2'!H34  ),2),0))=6,"C+",IF((ROUND(TRUNC(('TRI-2'!H34  ),2),0))=5,"C-",IF((ROUND(TRUNC(('TRI-2'!H34  ),2),0))=4,"D+",IF((ROUND(TRUNC(('TRI-2'!H34 ),2),0))=3,"D-",IF((ROUND(TRUNC(('TRI-2'!H34 ),2),0))=2,"E+",IF((ROUND(TRUNC(('TRI-2'!H34  ),2),0))&lt;=1,"E-","")))))))))))</f>
        <v>A+</v>
      </c>
      <c r="I34" s="51" t="str">
        <f>IF(OR('TRI-2'!I34 ="",'TRI-2'!I34&lt;0,'TRI-2'!I34  &gt;10),"",IF((ROUND(TRUNC(('TRI-2'!I34  ),2),0))=10,"A+",IF((ROUND(TRUNC(('TRI-2'!I34  ),2),0))=9,"A-",IF((ROUND(TRUNC(('TRI-2'!I34   ),2),0))=8,"B+",IF((ROUND(TRUNC(('TRI-2'!I34 ),2),0))=7,"B-",IF((ROUND(TRUNC(('TRI-2'!I34  ),2),0))=6,"C+",IF((ROUND(TRUNC(('TRI-2'!I34  ),2),0))=5,"C-",IF((ROUND(TRUNC(('TRI-2'!I34  ),2),0))=4,"D+",IF((ROUND(TRUNC(('TRI-2'!I34 ),2),0))=3,"D-",IF((ROUND(TRUNC(('TRI-2'!I34 ),2),0))=2,"E+",IF((ROUND(TRUNC(('TRI-2'!I34  ),2),0))&lt;=1,"E-","")))))))))))</f>
        <v>A+</v>
      </c>
      <c r="J34" s="51" t="str">
        <f>IF(OR('TRI-2'!J34 ="",'TRI-2'!J34&lt;0,'TRI-2'!J34  &gt;10),"",IF((ROUND(TRUNC(('TRI-2'!J34  ),2),0))=10,"A+",IF((ROUND(TRUNC(('TRI-2'!J34  ),2),0))=9,"A-",IF((ROUND(TRUNC(('TRI-2'!J34   ),2),0))=8,"B+",IF((ROUND(TRUNC(('TRI-2'!J34 ),2),0))=7,"B-",IF((ROUND(TRUNC(('TRI-2'!J34  ),2),0))=6,"C+",IF((ROUND(TRUNC(('TRI-2'!J34  ),2),0))=5,"C-",IF((ROUND(TRUNC(('TRI-2'!J34  ),2),0))=4,"D+",IF((ROUND(TRUNC(('TRI-2'!J34 ),2),0))=3,"D-",IF((ROUND(TRUNC(('TRI-2'!J34 ),2),0))=2,"E+",IF((ROUND(TRUNC(('TRI-2'!J34  ),2),0))&lt;=1,"E-","")))))))))))</f>
        <v>A+</v>
      </c>
      <c r="K34" s="51" t="str">
        <f>IF(OR('TRI-2'!K34 ="",'TRI-2'!K34&lt;0,'TRI-2'!K34  &gt;10),"",IF((ROUND(TRUNC(('TRI-2'!K34  ),2),0))=10,"A+",IF((ROUND(TRUNC(('TRI-2'!K34  ),2),0))=9,"A-",IF((ROUND(TRUNC(('TRI-2'!K34   ),2),0))=8,"B+",IF((ROUND(TRUNC(('TRI-2'!K34 ),2),0))=7,"B-",IF((ROUND(TRUNC(('TRI-2'!K34  ),2),0))=6,"C+",IF((ROUND(TRUNC(('TRI-2'!K34  ),2),0))=5,"C-",IF((ROUND(TRUNC(('TRI-2'!K34  ),2),0))=4,"D+",IF((ROUND(TRUNC(('TRI-2'!K34 ),2),0))=3,"D-",IF((ROUND(TRUNC(('TRI-2'!K34 ),2),0))=2,"E+",IF((ROUND(TRUNC(('TRI-2'!K34  ),2),0))&lt;=1,"E-","")))))))))))</f>
        <v>A+</v>
      </c>
      <c r="L34" s="51" t="str">
        <f>IF(OR('TRI-2'!L34 ="",'TRI-2'!L34&lt;0,'TRI-2'!L34  &gt;10),"",IF((ROUND(TRUNC(('TRI-2'!L34  ),2),0))=10,"A+",IF((ROUND(TRUNC(('TRI-2'!L34  ),2),0))=9,"A-",IF((ROUND(TRUNC(('TRI-2'!L34   ),2),0))=8,"B+",IF((ROUND(TRUNC(('TRI-2'!L34 ),2),0))=7,"B-",IF((ROUND(TRUNC(('TRI-2'!L34  ),2),0))=6,"C+",IF((ROUND(TRUNC(('TRI-2'!L34  ),2),0))=5,"C-",IF((ROUND(TRUNC(('TRI-2'!L34  ),2),0))=4,"D+",IF((ROUND(TRUNC(('TRI-2'!L34 ),2),0))=3,"D-",IF((ROUND(TRUNC(('TRI-2'!L34 ),2),0))=2,"E+",IF((ROUND(TRUNC(('TRI-2'!L34  ),2),0))&lt;=1,"E-","")))))))))))</f>
        <v>A+</v>
      </c>
      <c r="M34" s="51" t="str">
        <f>IF(OR('TRI-2'!M34 ="",'TRI-2'!M34&lt;0,'TRI-2'!M34  &gt;10),"",IF((ROUND(TRUNC(('TRI-2'!M34  ),2),0))=10,"A+",IF((ROUND(TRUNC(('TRI-2'!M34  ),2),0))=9,"A-",IF((ROUND(TRUNC(('TRI-2'!M34   ),2),0))=8,"B+",IF((ROUND(TRUNC(('TRI-2'!M34 ),2),0))=7,"B-",IF((ROUND(TRUNC(('TRI-2'!M34  ),2),0))=6,"C+",IF((ROUND(TRUNC(('TRI-2'!M34  ),2),0))=5,"C-",IF((ROUND(TRUNC(('TRI-2'!M34  ),2),0))=4,"D+",IF((ROUND(TRUNC(('TRI-2'!M34 ),2),0))=3,"D-",IF((ROUND(TRUNC(('TRI-2'!M34 ),2),0))=2,"E+",IF((ROUND(TRUNC(('TRI-2'!M34  ),2),0))&lt;=1,"E-","")))))))))))</f>
        <v>A+</v>
      </c>
      <c r="N34" s="51" t="str">
        <f>IF(OR('TRI-2'!N34 ="",'TRI-2'!N34&lt;0,'TRI-2'!N34  &gt;10),"",IF((ROUND(TRUNC(('TRI-2'!N34  ),2),0))=10,"A+",IF((ROUND(TRUNC(('TRI-2'!N34  ),2),0))=9,"A-",IF((ROUND(TRUNC(('TRI-2'!N34   ),2),0))=8,"B+",IF((ROUND(TRUNC(('TRI-2'!N34 ),2),0))=7,"B-",IF((ROUND(TRUNC(('TRI-2'!N34  ),2),0))=6,"C+",IF((ROUND(TRUNC(('TRI-2'!N34  ),2),0))=5,"C-",IF((ROUND(TRUNC(('TRI-2'!N34  ),2),0))=4,"D+",IF((ROUND(TRUNC(('TRI-2'!N34 ),2),0))=3,"D-",IF((ROUND(TRUNC(('TRI-2'!N34 ),2),0))=2,"E+",IF((ROUND(TRUNC(('TRI-2'!N34  ),2),0))&lt;=1,"E-","")))))))))))</f>
        <v>A+</v>
      </c>
      <c r="O34" s="51" t="str">
        <f>IF(OR('TRI-2'!O34 ="",'TRI-2'!O34&lt;0,'TRI-2'!O34  &gt;10),"",IF((ROUND(TRUNC(('TRI-2'!O34  ),2),0))=10,"A+",IF((ROUND(TRUNC(('TRI-2'!O34  ),2),0))=9,"A-",IF((ROUND(TRUNC(('TRI-2'!O34   ),2),0))=8,"B+",IF((ROUND(TRUNC(('TRI-2'!O34 ),2),0))=7,"B-",IF((ROUND(TRUNC(('TRI-2'!O34  ),2),0))=6,"C+",IF((ROUND(TRUNC(('TRI-2'!O34  ),2),0))=5,"C-",IF((ROUND(TRUNC(('TRI-2'!O34  ),2),0))=4,"D+",IF((ROUND(TRUNC(('TRI-2'!O34 ),2),0))=3,"D-",IF((ROUND(TRUNC(('TRI-2'!O34 ),2),0))=2,"E+",IF((ROUND(TRUNC(('TRI-2'!O34  ),2),0))&lt;=1,"E-","")))))))))))</f>
        <v>A+</v>
      </c>
      <c r="P34" s="51" t="str">
        <f>IF(OR('TRI-2'!P34 ="",'TRI-2'!P34&lt;0,'TRI-2'!P34  &gt;10),"",IF((ROUND(TRUNC(('TRI-2'!P34  ),2),0))=10,"A+",IF((ROUND(TRUNC(('TRI-2'!P34  ),2),0))=9,"A-",IF((ROUND(TRUNC(('TRI-2'!P34   ),2),0))=8,"B+",IF((ROUND(TRUNC(('TRI-2'!P34 ),2),0))=7,"B-",IF((ROUND(TRUNC(('TRI-2'!P34  ),2),0))=6,"C+",IF((ROUND(TRUNC(('TRI-2'!P34  ),2),0))=5,"C-",IF((ROUND(TRUNC(('TRI-2'!P34  ),2),0))=4,"D+",IF((ROUND(TRUNC(('TRI-2'!P34 ),2),0))=3,"D-",IF((ROUND(TRUNC(('TRI-2'!P34 ),2),0))=2,"E+",IF((ROUND(TRUNC(('TRI-2'!P34  ),2),0))&lt;=1,"E-","")))))))))))</f>
        <v>A+</v>
      </c>
      <c r="Q34" s="51" t="str">
        <f>IF(OR('TRI-2'!Q34 ="",'TRI-2'!Q34&lt;0,'TRI-2'!Q34  &gt;10),"",IF((ROUND(TRUNC(('TRI-2'!Q34  ),2),0))=10,"A+",IF((ROUND(TRUNC(('TRI-2'!Q34  ),2),0))=9,"A-",IF((ROUND(TRUNC(('TRI-2'!Q34   ),2),0))=8,"B+",IF((ROUND(TRUNC(('TRI-2'!Q34 ),2),0))=7,"B-",IF((ROUND(TRUNC(('TRI-2'!Q34  ),2),0))=6,"C+",IF((ROUND(TRUNC(('TRI-2'!Q34  ),2),0))=5,"C-",IF((ROUND(TRUNC(('TRI-2'!Q34  ),2),0))=4,"D+",IF((ROUND(TRUNC(('TRI-2'!Q34 ),2),0))=3,"D-",IF((ROUND(TRUNC(('TRI-2'!Q34 ),2),0))=2,"E+",IF((ROUND(TRUNC(('TRI-2'!Q34  ),2),0))&lt;=1,"E-","")))))))))))</f>
        <v>A+</v>
      </c>
      <c r="R34" s="51" t="str">
        <f>IF(OR('TRI-2'!R34 ="",'TRI-2'!R34&lt;0,'TRI-2'!R34  &gt;10),"",IF((ROUND(TRUNC(('TRI-2'!R34  ),2),0))=10,"A+",IF((ROUND(TRUNC(('TRI-2'!R34  ),2),0))=9,"A-",IF((ROUND(TRUNC(('TRI-2'!R34   ),2),0))=8,"B+",IF((ROUND(TRUNC(('TRI-2'!R34 ),2),0))=7,"B-",IF((ROUND(TRUNC(('TRI-2'!R34  ),2),0))=6,"C+",IF((ROUND(TRUNC(('TRI-2'!R34  ),2),0))=5,"C-",IF((ROUND(TRUNC(('TRI-2'!R34  ),2),0))=4,"D+",IF((ROUND(TRUNC(('TRI-2'!R34 ),2),0))=3,"D-",IF((ROUND(TRUNC(('TRI-2'!R34 ),2),0))=2,"E+",IF((ROUND(TRUNC(('TRI-2'!R34  ),2),0))&lt;=1,"E-","")))))))))))</f>
        <v>A+</v>
      </c>
      <c r="S34" s="51" t="str">
        <f>IF(OR('TRI-2'!S34 ="",'TRI-2'!S34&lt;0,'TRI-2'!S34  &gt;10),"",IF((ROUND(TRUNC(('TRI-2'!S34  ),2),0))=10,"A+",IF((ROUND(TRUNC(('TRI-2'!S34  ),2),0))=9,"A-",IF((ROUND(TRUNC(('TRI-2'!S34   ),2),0))=8,"B+",IF((ROUND(TRUNC(('TRI-2'!S34 ),2),0))=7,"B-",IF((ROUND(TRUNC(('TRI-2'!S34  ),2),0))=6,"C+",IF((ROUND(TRUNC(('TRI-2'!S34  ),2),0))=5,"C-",IF((ROUND(TRUNC(('TRI-2'!S34  ),2),0))=4,"D+",IF((ROUND(TRUNC(('TRI-2'!S34 ),2),0))=3,"D-",IF((ROUND(TRUNC(('TRI-2'!S34 ),2),0))=2,"E+",IF((ROUND(TRUNC(('TRI-2'!S34  ),2),0))&lt;=1,"E-","")))))))))))</f>
        <v>A+</v>
      </c>
      <c r="T34" s="51" t="str">
        <f>IF(OR('TRI-2'!T34 ="",'TRI-2'!T34&lt;0,'TRI-2'!T34  &gt;10),"",IF((ROUND(TRUNC(('TRI-2'!T34  ),2),0))=10,"A+",IF((ROUND(TRUNC(('TRI-2'!T34  ),2),0))=9,"A-",IF((ROUND(TRUNC(('TRI-2'!T34   ),2),0))=8,"B+",IF((ROUND(TRUNC(('TRI-2'!T34 ),2),0))=7,"B-",IF((ROUND(TRUNC(('TRI-2'!T34  ),2),0))=6,"C+",IF((ROUND(TRUNC(('TRI-2'!T34  ),2),0))=5,"C-",IF((ROUND(TRUNC(('TRI-2'!T34  ),2),0))=4,"D+",IF((ROUND(TRUNC(('TRI-2'!T34 ),2),0))=3,"D-",IF((ROUND(TRUNC(('TRI-2'!T34 ),2),0))=2,"E+",IF((ROUND(TRUNC(('TRI-2'!T34  ),2),0))&lt;=1,"E-","")))))))))))</f>
        <v>A+</v>
      </c>
      <c r="U34" s="51" t="str">
        <f>IF(OR('TRI-2'!U34 ="",'TRI-2'!U34&lt;0,'TRI-2'!U34  &gt;10),"",IF((ROUND(TRUNC(('TRI-2'!U34  ),2),0))=10,"A+",IF((ROUND(TRUNC(('TRI-2'!U34  ),2),0))=9,"A-",IF((ROUND(TRUNC(('TRI-2'!U34   ),2),0))=8,"B+",IF((ROUND(TRUNC(('TRI-2'!U34 ),2),0))=7,"B-",IF((ROUND(TRUNC(('TRI-2'!U34  ),2),0))=6,"C+",IF((ROUND(TRUNC(('TRI-2'!U34  ),2),0))=5,"C-",IF((ROUND(TRUNC(('TRI-2'!U34  ),2),0))=4,"D+",IF((ROUND(TRUNC(('TRI-2'!U34 ),2),0))=3,"D-",IF((ROUND(TRUNC(('TRI-2'!U34 ),2),0))=2,"E+",IF((ROUND(TRUNC(('TRI-2'!U34  ),2),0))&lt;=1,"E-","")))))))))))</f>
        <v>A+</v>
      </c>
      <c r="V34" s="51" t="str">
        <f>IF(OR('TRI-2'!V34 ="",'TRI-2'!V34&lt;0,'TRI-2'!V34  &gt;10),"",IF((ROUND(TRUNC(('TRI-2'!V34  ),2),0))=10,"A+",IF((ROUND(TRUNC(('TRI-2'!V34  ),2),0))=9,"A-",IF((ROUND(TRUNC(('TRI-2'!V34   ),2),0))=8,"B+",IF((ROUND(TRUNC(('TRI-2'!V34 ),2),0))=7,"B-",IF((ROUND(TRUNC(('TRI-2'!V34  ),2),0))=6,"C+",IF((ROUND(TRUNC(('TRI-2'!V34  ),2),0))=5,"C-",IF((ROUND(TRUNC(('TRI-2'!V34  ),2),0))=4,"D+",IF((ROUND(TRUNC(('TRI-2'!V34 ),2),0))=3,"D-",IF((ROUND(TRUNC(('TRI-2'!V34 ),2),0))=2,"E+",IF((ROUND(TRUNC(('TRI-2'!V34  ),2),0))&lt;=1,"E-","")))))))))))</f>
        <v>A+</v>
      </c>
      <c r="W34" s="51" t="str">
        <f>IF(OR('TRI-2'!W34 ="",'TRI-2'!W34&lt;0,'TRI-2'!W34  &gt;10),"",IF((ROUND(TRUNC(('TRI-2'!W34  ),2),0))=10,"A+",IF((ROUND(TRUNC(('TRI-2'!W34  ),2),0))=9,"A-",IF((ROUND(TRUNC(('TRI-2'!W34   ),2),0))=8,"B+",IF((ROUND(TRUNC(('TRI-2'!W34 ),2),0))=7,"B-",IF((ROUND(TRUNC(('TRI-2'!W34  ),2),0))=6,"C+",IF((ROUND(TRUNC(('TRI-2'!W34  ),2),0))=5,"C-",IF((ROUND(TRUNC(('TRI-2'!W34  ),2),0))=4,"D+",IF((ROUND(TRUNC(('TRI-2'!W34 ),2),0))=3,"D-",IF((ROUND(TRUNC(('TRI-2'!W34 ),2),0))=2,"E+",IF((ROUND(TRUNC(('TRI-2'!W34  ),2),0))&lt;=1,"E-","")))))))))))</f>
        <v>A+</v>
      </c>
      <c r="X34" s="51" t="str">
        <f>IF(OR('TRI-2'!X34 ="",'TRI-2'!X34&lt;0,'TRI-2'!X34  &gt;10),"",IF((ROUND(TRUNC(('TRI-2'!X34  ),2),0))=10,"A+",IF((ROUND(TRUNC(('TRI-2'!X34  ),2),0))=9,"A-",IF((ROUND(TRUNC(('TRI-2'!X34   ),2),0))=8,"B+",IF((ROUND(TRUNC(('TRI-2'!X34 ),2),0))=7,"B-",IF((ROUND(TRUNC(('TRI-2'!X34  ),2),0))=6,"C+",IF((ROUND(TRUNC(('TRI-2'!X34  ),2),0))=5,"C-",IF((ROUND(TRUNC(('TRI-2'!X34  ),2),0))=4,"D+",IF((ROUND(TRUNC(('TRI-2'!X34 ),2),0))=3,"D-",IF((ROUND(TRUNC(('TRI-2'!X34 ),2),0))=2,"E+",IF((ROUND(TRUNC(('TRI-2'!X34  ),2),0))&lt;=1,"E-","")))))))))))</f>
        <v>A+</v>
      </c>
      <c r="Y34" s="51" t="str">
        <f>IF(OR('TRI-2'!Y34 ="",'TRI-2'!Y34&lt;0,'TRI-2'!Y34  &gt;10),"",IF((ROUND(TRUNC(('TRI-2'!Y34  ),2),0))=10,"A+",IF((ROUND(TRUNC(('TRI-2'!Y34  ),2),0))=9,"A-",IF((ROUND(TRUNC(('TRI-2'!Y34   ),2),0))=8,"B+",IF((ROUND(TRUNC(('TRI-2'!Y34 ),2),0))=7,"B-",IF((ROUND(TRUNC(('TRI-2'!Y34  ),2),0))=6,"C+",IF((ROUND(TRUNC(('TRI-2'!Y34  ),2),0))=5,"C-",IF((ROUND(TRUNC(('TRI-2'!Y34  ),2),0))=4,"D+",IF((ROUND(TRUNC(('TRI-2'!Y34 ),2),0))=3,"D-",IF((ROUND(TRUNC(('TRI-2'!Y34 ),2),0))=2,"E+",IF((ROUND(TRUNC(('TRI-2'!Y34  ),2),0))&lt;=1,"E-","")))))))))))</f>
        <v>A+</v>
      </c>
      <c r="Z34" s="51" t="str">
        <f>IF(OR('TRI-2'!Z34 ="",'TRI-2'!Z34&lt;0,'TRI-2'!Z34  &gt;10),"",IF((ROUND(TRUNC(('TRI-2'!Z34  ),2),0))=10,"A+",IF((ROUND(TRUNC(('TRI-2'!Z34  ),2),0))=9,"A-",IF((ROUND(TRUNC(('TRI-2'!Z34   ),2),0))=8,"B+",IF((ROUND(TRUNC(('TRI-2'!Z34 ),2),0))=7,"B-",IF((ROUND(TRUNC(('TRI-2'!Z34  ),2),0))=6,"C+",IF((ROUND(TRUNC(('TRI-2'!Z34  ),2),0))=5,"C-",IF((ROUND(TRUNC(('TRI-2'!Z34  ),2),0))=4,"D+",IF((ROUND(TRUNC(('TRI-2'!Z34 ),2),0))=3,"D-",IF((ROUND(TRUNC(('TRI-2'!Z34 ),2),0))=2,"E+",IF((ROUND(TRUNC(('TRI-2'!Z34  ),2),0))&lt;=1,"E-","")))))))))))</f>
        <v>A+</v>
      </c>
      <c r="AA34" s="51" t="str">
        <f>IF(OR('TRI-2'!AA34 ="",'TRI-2'!AA34&lt;0,'TRI-2'!AA34  &gt;10),"",IF((ROUND(TRUNC(('TRI-2'!AA34  ),2),0))=10,"A+",IF((ROUND(TRUNC(('TRI-2'!AA34  ),2),0))=9,"A-",IF((ROUND(TRUNC(('TRI-2'!AA34   ),2),0))=8,"B+",IF((ROUND(TRUNC(('TRI-2'!AA34 ),2),0))=7,"B-",IF((ROUND(TRUNC(('TRI-2'!AA34  ),2),0))=6,"C+",IF((ROUND(TRUNC(('TRI-2'!AA34  ),2),0))=5,"C-",IF((ROUND(TRUNC(('TRI-2'!AA34  ),2),0))=4,"D+",IF((ROUND(TRUNC(('TRI-2'!AA34 ),2),0))=3,"D-",IF((ROUND(TRUNC(('TRI-2'!AA34 ),2),0))=2,"E+",IF((ROUND(TRUNC(('TRI-2'!AA34  ),2),0))&lt;=1,"E-","")))))))))))</f>
        <v>A+</v>
      </c>
      <c r="AB34" s="51" t="str">
        <f>IF(OR('TRI-2'!AB34 ="",'TRI-2'!AB34&lt;0,'TRI-2'!AB34  &gt;10),"",IF((ROUND(TRUNC(('TRI-2'!AB34  ),2),0))=10,"A+",IF((ROUND(TRUNC(('TRI-2'!AB34  ),2),0))=9,"A-",IF((ROUND(TRUNC(('TRI-2'!AB34   ),2),0))=8,"B+",IF((ROUND(TRUNC(('TRI-2'!AB34 ),2),0))=7,"B-",IF((ROUND(TRUNC(('TRI-2'!AB34  ),2),0))=6,"C+",IF((ROUND(TRUNC(('TRI-2'!AB34  ),2),0))=5,"C-",IF((ROUND(TRUNC(('TRI-2'!AB34  ),2),0))=4,"D+",IF((ROUND(TRUNC(('TRI-2'!AB34 ),2),0))=3,"D-",IF((ROUND(TRUNC(('TRI-2'!AB34 ),2),0))=2,"E+",IF((ROUND(TRUNC(('TRI-2'!AB34  ),2),0))&lt;=1,"E-","")))))))))))</f>
        <v>A+</v>
      </c>
      <c r="AC34" s="51" t="str">
        <f>IF(OR('TRI-2'!AC34 ="",'TRI-2'!AC34&lt;0,'TRI-2'!AC34  &gt;10),"",IF((ROUND(TRUNC(('TRI-2'!AC34  ),2),0))=10,"A+",IF((ROUND(TRUNC(('TRI-2'!AC34  ),2),0))=9,"A-",IF((ROUND(TRUNC(('TRI-2'!AC34   ),2),0))=8,"B+",IF((ROUND(TRUNC(('TRI-2'!AC34 ),2),0))=7,"B-",IF((ROUND(TRUNC(('TRI-2'!AC34  ),2),0))=6,"C+",IF((ROUND(TRUNC(('TRI-2'!AC34  ),2),0))=5,"C-",IF((ROUND(TRUNC(('TRI-2'!AC34  ),2),0))=4,"D+",IF((ROUND(TRUNC(('TRI-2'!AC34 ),2),0))=3,"D-",IF((ROUND(TRUNC(('TRI-2'!AC34 ),2),0))=2,"E+",IF((ROUND(TRUNC(('TRI-2'!AC34  ),2),0))&lt;=1,"E-","")))))))))))</f>
        <v>A+</v>
      </c>
      <c r="AD34" s="51" t="str">
        <f>IF(OR('TRI-2'!AD34 ="",'TRI-2'!AD34&lt;0,'TRI-2'!AD34  &gt;10),"",IF((ROUND(TRUNC(('TRI-2'!AD34  ),2),0))=10,"A+",IF((ROUND(TRUNC(('TRI-2'!AD34  ),2),0))=9,"A-",IF((ROUND(TRUNC(('TRI-2'!AD34   ),2),0))=8,"B+",IF((ROUND(TRUNC(('TRI-2'!AD34 ),2),0))=7,"B-",IF((ROUND(TRUNC(('TRI-2'!AD34  ),2),0))=6,"C+",IF((ROUND(TRUNC(('TRI-2'!AD34  ),2),0))=5,"C-",IF((ROUND(TRUNC(('TRI-2'!AD34  ),2),0))=4,"D+",IF((ROUND(TRUNC(('TRI-2'!AD34 ),2),0))=3,"D-",IF((ROUND(TRUNC(('TRI-2'!AD34 ),2),0))=2,"E+",IF((ROUND(TRUNC(('TRI-2'!AD34  ),2),0))&lt;=1,"E-","")))))))))))</f>
        <v>A+</v>
      </c>
      <c r="AE34" s="51" t="str">
        <f>IF(OR('TRI-2'!AE34 ="",'TRI-2'!AE34&lt;0,'TRI-2'!AE34  &gt;10),"",IF((ROUND(TRUNC(('TRI-2'!AE34  ),2),0))=10,"A+",IF((ROUND(TRUNC(('TRI-2'!AE34  ),2),0))=9,"A-",IF((ROUND(TRUNC(('TRI-2'!AE34   ),2),0))=8,"B+",IF((ROUND(TRUNC(('TRI-2'!AE34 ),2),0))=7,"B-",IF((ROUND(TRUNC(('TRI-2'!AE34  ),2),0))=6,"C+",IF((ROUND(TRUNC(('TRI-2'!AE34  ),2),0))=5,"C-",IF((ROUND(TRUNC(('TRI-2'!AE34  ),2),0))=4,"D+",IF((ROUND(TRUNC(('TRI-2'!AE34 ),2),0))=3,"D-",IF((ROUND(TRUNC(('TRI-2'!AE34 ),2),0))=2,"E+",IF((ROUND(TRUNC(('TRI-2'!AE34  ),2),0))&lt;=1,"E-","")))))))))))</f>
        <v>A+</v>
      </c>
      <c r="AF34" s="51" t="str">
        <f>IF(OR('TRI-2'!AF34 ="",'TRI-2'!AF34&lt;0,'TRI-2'!AF34  &gt;10),"",IF((ROUND(TRUNC(('TRI-2'!AF34  ),2),0))=10,"A+",IF((ROUND(TRUNC(('TRI-2'!AF34  ),2),0))=9,"A-",IF((ROUND(TRUNC(('TRI-2'!AF34   ),2),0))=8,"B+",IF((ROUND(TRUNC(('TRI-2'!AF34 ),2),0))=7,"B-",IF((ROUND(TRUNC(('TRI-2'!AF34  ),2),0))=6,"C+",IF((ROUND(TRUNC(('TRI-2'!AF34  ),2),0))=5,"C-",IF((ROUND(TRUNC(('TRI-2'!AF34  ),2),0))=4,"D+",IF((ROUND(TRUNC(('TRI-2'!AF34 ),2),0))=3,"D-",IF((ROUND(TRUNC(('TRI-2'!AF34 ),2),0))=2,"E+",IF((ROUND(TRUNC(('TRI-2'!AF34  ),2),0))&lt;=1,"E-","")))))))))))</f>
        <v>A+</v>
      </c>
      <c r="AG34" s="51" t="str">
        <f>IF(OR('TRI-2'!AG34 ="",'TRI-2'!AG34&lt;0,'TRI-2'!AG34  &gt;10),"",IF((ROUND(TRUNC(('TRI-2'!AG34  ),2),0))=10,"A+",IF((ROUND(TRUNC(('TRI-2'!AG34  ),2),0))=9,"A-",IF((ROUND(TRUNC(('TRI-2'!AG34   ),2),0))=8,"B+",IF((ROUND(TRUNC(('TRI-2'!AG34 ),2),0))=7,"B-",IF((ROUND(TRUNC(('TRI-2'!AG34  ),2),0))=6,"C+",IF((ROUND(TRUNC(('TRI-2'!AG34  ),2),0))=5,"C-",IF((ROUND(TRUNC(('TRI-2'!AG34  ),2),0))=4,"D+",IF((ROUND(TRUNC(('TRI-2'!AG34 ),2),0))=3,"D-",IF((ROUND(TRUNC(('TRI-2'!AG34 ),2),0))=2,"E+",IF((ROUND(TRUNC(('TRI-2'!AG34  ),2),0))&lt;=1,"E-","")))))))))))</f>
        <v>A+</v>
      </c>
      <c r="AH34" s="51" t="str">
        <f>IF(OR('TRI-2'!AH34 ="",'TRI-2'!AH34&lt;0,'TRI-2'!AH34  &gt;10),"",IF((ROUND(TRUNC(('TRI-2'!AH34  ),2),0))=10,"A+",IF((ROUND(TRUNC(('TRI-2'!AH34  ),2),0))=9,"A-",IF((ROUND(TRUNC(('TRI-2'!AH34   ),2),0))=8,"B+",IF((ROUND(TRUNC(('TRI-2'!AH34 ),2),0))=7,"B-",IF((ROUND(TRUNC(('TRI-2'!AH34  ),2),0))=6,"C+",IF((ROUND(TRUNC(('TRI-2'!AH34  ),2),0))=5,"C-",IF((ROUND(TRUNC(('TRI-2'!AH34  ),2),0))=4,"D+",IF((ROUND(TRUNC(('TRI-2'!AH34 ),2),0))=3,"D-",IF((ROUND(TRUNC(('TRI-2'!AH34 ),2),0))=2,"E+",IF((ROUND(TRUNC(('TRI-2'!AH34  ),2),0))&lt;=1,"E-","")))))))))))</f>
        <v>A+</v>
      </c>
      <c r="AI34" s="51" t="str">
        <f>IF(OR('TRI-2'!AI34 ="",'TRI-2'!AI34&lt;0,'TRI-2'!AI34  &gt;10),"",IF((ROUND(TRUNC(('TRI-2'!AI34  ),2),0))=10,"A+",IF((ROUND(TRUNC(('TRI-2'!AI34  ),2),0))=9,"A-",IF((ROUND(TRUNC(('TRI-2'!AI34   ),2),0))=8,"B+",IF((ROUND(TRUNC(('TRI-2'!AI34 ),2),0))=7,"B-",IF((ROUND(TRUNC(('TRI-2'!AI34  ),2),0))=6,"C+",IF((ROUND(TRUNC(('TRI-2'!AI34  ),2),0))=5,"C-",IF((ROUND(TRUNC(('TRI-2'!AI34  ),2),0))=4,"D+",IF((ROUND(TRUNC(('TRI-2'!AI34 ),2),0))=3,"D-",IF((ROUND(TRUNC(('TRI-2'!AI34 ),2),0))=2,"E+",IF((ROUND(TRUNC(('TRI-2'!AI34  ),2),0))&lt;=1,"E-","")))))))))))</f>
        <v>A+</v>
      </c>
      <c r="AJ34" s="51" t="str">
        <f>IF(OR('TRI-2'!AJ34 ="",'TRI-2'!AJ34&lt;0,'TRI-2'!AJ34  &gt;10),"",IF((ROUND(TRUNC(('TRI-2'!AJ34  ),2),0))=10,"A+",IF((ROUND(TRUNC(('TRI-2'!AJ34  ),2),0))=9,"A-",IF((ROUND(TRUNC(('TRI-2'!AJ34   ),2),0))=8,"B+",IF((ROUND(TRUNC(('TRI-2'!AJ34 ),2),0))=7,"B-",IF((ROUND(TRUNC(('TRI-2'!AJ34  ),2),0))=6,"C+",IF((ROUND(TRUNC(('TRI-2'!AJ34  ),2),0))=5,"C-",IF((ROUND(TRUNC(('TRI-2'!AJ34  ),2),0))=4,"D+",IF((ROUND(TRUNC(('TRI-2'!AJ34 ),2),0))=3,"D-",IF((ROUND(TRUNC(('TRI-2'!AJ34 ),2),0))=2,"E+",IF((ROUND(TRUNC(('TRI-2'!AJ34  ),2),0))&lt;=1,"E-","")))))))))))</f>
        <v>A+</v>
      </c>
      <c r="AK34" s="51" t="str">
        <f>IF(OR('TRI-2'!AK34 ="",'TRI-2'!AK34&lt;0,'TRI-2'!AK34  &gt;10),"",IF((ROUND(TRUNC(('TRI-2'!AK34  ),2),0))=10,"A+",IF((ROUND(TRUNC(('TRI-2'!AK34  ),2),0))=9,"A-",IF((ROUND(TRUNC(('TRI-2'!AK34   ),2),0))=8,"B+",IF((ROUND(TRUNC(('TRI-2'!AK34 ),2),0))=7,"B-",IF((ROUND(TRUNC(('TRI-2'!AK34  ),2),0))=6,"C+",IF((ROUND(TRUNC(('TRI-2'!AK34  ),2),0))=5,"C-",IF((ROUND(TRUNC(('TRI-2'!AK34  ),2),0))=4,"D+",IF((ROUND(TRUNC(('TRI-2'!AK34 ),2),0))=3,"D-",IF((ROUND(TRUNC(('TRI-2'!AK34 ),2),0))=2,"E+",IF((ROUND(TRUNC(('TRI-2'!AK34  ),2),0))&lt;=1,"E-","")))))))))))</f>
        <v>A+</v>
      </c>
      <c r="AL34" s="51" t="str">
        <f>IF(OR('TRI-2'!AL34 ="",'TRI-2'!AL34&lt;0,'TRI-2'!AL34  &gt;10),"",IF((ROUND(TRUNC(('TRI-2'!AL34  ),2),0))=10,"A+",IF((ROUND(TRUNC(('TRI-2'!AL34  ),2),0))=9,"A-",IF((ROUND(TRUNC(('TRI-2'!AL34   ),2),0))=8,"B+",IF((ROUND(TRUNC(('TRI-2'!AL34 ),2),0))=7,"B-",IF((ROUND(TRUNC(('TRI-2'!AL34  ),2),0))=6,"C+",IF((ROUND(TRUNC(('TRI-2'!AL34  ),2),0))=5,"C-",IF((ROUND(TRUNC(('TRI-2'!AL34  ),2),0))=4,"D+",IF((ROUND(TRUNC(('TRI-2'!AL34 ),2),0))=3,"D-",IF((ROUND(TRUNC(('TRI-2'!AL34 ),2),0))=2,"E+",IF((ROUND(TRUNC(('TRI-2'!AL34  ),2),0))&lt;=1,"E-","")))))))))))</f>
        <v>A+</v>
      </c>
      <c r="AM34" s="51" t="str">
        <f>IF(OR('TRI-2'!AM34 ="",'TRI-2'!AM34&lt;0,'TRI-2'!AM34  &gt;10),"",IF((ROUND(TRUNC(('TRI-2'!AM34  ),2),0))=10,"A+",IF((ROUND(TRUNC(('TRI-2'!AM34  ),2),0))=9,"A-",IF((ROUND(TRUNC(('TRI-2'!AM34   ),2),0))=8,"B+",IF((ROUND(TRUNC(('TRI-2'!AM34 ),2),0))=7,"B-",IF((ROUND(TRUNC(('TRI-2'!AM34  ),2),0))=6,"C+",IF((ROUND(TRUNC(('TRI-2'!AM34  ),2),0))=5,"C-",IF((ROUND(TRUNC(('TRI-2'!AM34  ),2),0))=4,"D+",IF((ROUND(TRUNC(('TRI-2'!AM34 ),2),0))=3,"D-",IF((ROUND(TRUNC(('TRI-2'!AM34 ),2),0))=2,"E+",IF((ROUND(TRUNC(('TRI-2'!AM34  ),2),0))&lt;=1,"E-","")))))))))))</f>
        <v>A+</v>
      </c>
      <c r="AN34" s="51" t="str">
        <f>IF(OR('TRI-2'!AN34 ="",'TRI-2'!AN34&lt;0,'TRI-2'!AN34  &gt;10),"",IF((ROUND(TRUNC(('TRI-2'!AN34  ),2),0))=10,"A+",IF((ROUND(TRUNC(('TRI-2'!AN34  ),2),0))=9,"A-",IF((ROUND(TRUNC(('TRI-2'!AN34   ),2),0))=8,"B+",IF((ROUND(TRUNC(('TRI-2'!AN34 ),2),0))=7,"B-",IF((ROUND(TRUNC(('TRI-2'!AN34  ),2),0))=6,"C+",IF((ROUND(TRUNC(('TRI-2'!AN34  ),2),0))=5,"C-",IF((ROUND(TRUNC(('TRI-2'!AN34  ),2),0))=4,"D+",IF((ROUND(TRUNC(('TRI-2'!AN34 ),2),0))=3,"D-",IF((ROUND(TRUNC(('TRI-2'!AN34 ),2),0))=2,"E+",IF((ROUND(TRUNC(('TRI-2'!AN34  ),2),0))&lt;=1,"E-","")))))))))))</f>
        <v>A+</v>
      </c>
      <c r="AO34" s="51" t="str">
        <f>IF(OR('TRI-2'!AO34 ="",'TRI-2'!AO34&lt;0,'TRI-2'!AO34  &gt;10),"",IF((ROUND(TRUNC(('TRI-2'!AO34  ),2),0))=10,"A+",IF((ROUND(TRUNC(('TRI-2'!AO34  ),2),0))=9,"A-",IF((ROUND(TRUNC(('TRI-2'!AO34   ),2),0))=8,"B+",IF((ROUND(TRUNC(('TRI-2'!AO34 ),2),0))=7,"B-",IF((ROUND(TRUNC(('TRI-2'!AO34  ),2),0))=6,"C+",IF((ROUND(TRUNC(('TRI-2'!AO34  ),2),0))=5,"C-",IF((ROUND(TRUNC(('TRI-2'!AO34  ),2),0))=4,"D+",IF((ROUND(TRUNC(('TRI-2'!AO34 ),2),0))=3,"D-",IF((ROUND(TRUNC(('TRI-2'!AO34 ),2),0))=2,"E+",IF((ROUND(TRUNC(('TRI-2'!AO34  ),2),0))&lt;=1,"E-","")))))))))))</f>
        <v>A+</v>
      </c>
      <c r="AP34" s="51" t="str">
        <f>IF(OR('TRI-2'!AP34 ="",'TRI-2'!AP34&lt;0,'TRI-2'!AP34  &gt;10),"",IF((ROUND(TRUNC(('TRI-2'!AP34  ),2),0))=10,"A+",IF((ROUND(TRUNC(('TRI-2'!AP34  ),2),0))=9,"A-",IF((ROUND(TRUNC(('TRI-2'!AP34   ),2),0))=8,"B+",IF((ROUND(TRUNC(('TRI-2'!AP34 ),2),0))=7,"B-",IF((ROUND(TRUNC(('TRI-2'!AP34  ),2),0))=6,"C+",IF((ROUND(TRUNC(('TRI-2'!AP34  ),2),0))=5,"C-",IF((ROUND(TRUNC(('TRI-2'!AP34  ),2),0))=4,"D+",IF((ROUND(TRUNC(('TRI-2'!AP34 ),2),0))=3,"D-",IF((ROUND(TRUNC(('TRI-2'!AP34 ),2),0))=2,"E+",IF((ROUND(TRUNC(('TRI-2'!AP34  ),2),0))&lt;=1,"E-","")))))))))))</f>
        <v>A+</v>
      </c>
      <c r="AQ34" s="51" t="str">
        <f>IF(OR('TRI-2'!AQ34 ="",'TRI-2'!AQ34&lt;0,'TRI-2'!AQ34  &gt;10),"",IF((ROUND(TRUNC(('TRI-2'!AQ34  ),2),0))=10,"A+",IF((ROUND(TRUNC(('TRI-2'!AQ34  ),2),0))=9,"A-",IF((ROUND(TRUNC(('TRI-2'!AQ34   ),2),0))=8,"B+",IF((ROUND(TRUNC(('TRI-2'!AQ34 ),2),0))=7,"B-",IF((ROUND(TRUNC(('TRI-2'!AQ34  ),2),0))=6,"C+",IF((ROUND(TRUNC(('TRI-2'!AQ34  ),2),0))=5,"C-",IF((ROUND(TRUNC(('TRI-2'!AQ34  ),2),0))=4,"D+",IF((ROUND(TRUNC(('TRI-2'!AQ34 ),2),0))=3,"D-",IF((ROUND(TRUNC(('TRI-2'!AQ34 ),2),0))=2,"E+",IF((ROUND(TRUNC(('TRI-2'!AQ34  ),2),0))&lt;=1,"E-","")))))))))))</f>
        <v>A+</v>
      </c>
      <c r="AR34" s="51" t="str">
        <f>IF(OR('TRI-2'!AR34 ="",'TRI-2'!AR34&lt;0,'TRI-2'!AR34  &gt;10),"",IF((ROUND(TRUNC(('TRI-2'!AR34  ),2),0))=10,"A+",IF((ROUND(TRUNC(('TRI-2'!AR34  ),2),0))=9,"A-",IF((ROUND(TRUNC(('TRI-2'!AR34   ),2),0))=8,"B+",IF((ROUND(TRUNC(('TRI-2'!AR34 ),2),0))=7,"B-",IF((ROUND(TRUNC(('TRI-2'!AR34  ),2),0))=6,"C+",IF((ROUND(TRUNC(('TRI-2'!AR34  ),2),0))=5,"C-",IF((ROUND(TRUNC(('TRI-2'!AR34  ),2),0))=4,"D+",IF((ROUND(TRUNC(('TRI-2'!AR34 ),2),0))=3,"D-",IF((ROUND(TRUNC(('TRI-2'!AR34 ),2),0))=2,"E+",IF((ROUND(TRUNC(('TRI-2'!AR34  ),2),0))&lt;=1,"E-","")))))))))))</f>
        <v>A+</v>
      </c>
      <c r="AS34" s="51" t="str">
        <f>IF(OR('TRI-2'!AS34 ="",'TRI-2'!AS34&lt;0,'TRI-2'!AS34  &gt;10),"",IF((ROUND(TRUNC(('TRI-2'!AS34  ),2),0))=10,"A+",IF((ROUND(TRUNC(('TRI-2'!AS34  ),2),0))=9,"A-",IF((ROUND(TRUNC(('TRI-2'!AS34   ),2),0))=8,"B+",IF((ROUND(TRUNC(('TRI-2'!AS34 ),2),0))=7,"B-",IF((ROUND(TRUNC(('TRI-2'!AS34  ),2),0))=6,"C+",IF((ROUND(TRUNC(('TRI-2'!AS34  ),2),0))=5,"C-",IF((ROUND(TRUNC(('TRI-2'!AS34  ),2),0))=4,"D+",IF((ROUND(TRUNC(('TRI-2'!AS34 ),2),0))=3,"D-",IF((ROUND(TRUNC(('TRI-2'!AS34 ),2),0))=2,"E+",IF((ROUND(TRUNC(('TRI-2'!AS34  ),2),0))&lt;=1,"E-","")))))))))))</f>
        <v>A+</v>
      </c>
      <c r="AT34" s="51" t="str">
        <f>IF(OR('TRI-2'!AT34 ="",'TRI-2'!AT34&lt;0,'TRI-2'!AT34  &gt;10),"",IF((ROUND(TRUNC(('TRI-2'!AT34  ),2),0))=10,"A+",IF((ROUND(TRUNC(('TRI-2'!AT34  ),2),0))=9,"A-",IF((ROUND(TRUNC(('TRI-2'!AT34   ),2),0))=8,"B+",IF((ROUND(TRUNC(('TRI-2'!AT34 ),2),0))=7,"B-",IF((ROUND(TRUNC(('TRI-2'!AT34  ),2),0))=6,"C+",IF((ROUND(TRUNC(('TRI-2'!AT34  ),2),0))=5,"C-",IF((ROUND(TRUNC(('TRI-2'!AT34  ),2),0))=4,"D+",IF((ROUND(TRUNC(('TRI-2'!AT34 ),2),0))=3,"D-",IF((ROUND(TRUNC(('TRI-2'!AT34 ),2),0))=2,"E+",IF((ROUND(TRUNC(('TRI-2'!AT34  ),2),0))&lt;=1,"E-","")))))))))))</f>
        <v>A+</v>
      </c>
      <c r="AU34" s="51" t="str">
        <f>IF(OR('TRI-2'!AU34 ="",'TRI-2'!AU34&lt;0,'TRI-2'!AU34  &gt;10),"",IF((ROUND(TRUNC(('TRI-2'!AU34  ),2),0))=10,"A+",IF((ROUND(TRUNC(('TRI-2'!AU34  ),2),0))=9,"A-",IF((ROUND(TRUNC(('TRI-2'!AU34   ),2),0))=8,"B+",IF((ROUND(TRUNC(('TRI-2'!AU34 ),2),0))=7,"B-",IF((ROUND(TRUNC(('TRI-2'!AU34  ),2),0))=6,"C+",IF((ROUND(TRUNC(('TRI-2'!AU34  ),2),0))=5,"C-",IF((ROUND(TRUNC(('TRI-2'!AU34  ),2),0))=4,"D+",IF((ROUND(TRUNC(('TRI-2'!AU34 ),2),0))=3,"D-",IF((ROUND(TRUNC(('TRI-2'!AU34 ),2),0))=2,"E+",IF((ROUND(TRUNC(('TRI-2'!AU34  ),2),0))&lt;=1,"E-","")))))))))))</f>
        <v>A+</v>
      </c>
      <c r="AV34" s="51" t="str">
        <f>IF(OR('TRI-2'!AV34 ="",'TRI-2'!AV34&lt;0,'TRI-2'!AV34  &gt;10),"",IF((ROUND(TRUNC(('TRI-2'!AV34  ),2),0))=10,"A+",IF((ROUND(TRUNC(('TRI-2'!AV34  ),2),0))=9,"A-",IF((ROUND(TRUNC(('TRI-2'!AV34   ),2),0))=8,"B+",IF((ROUND(TRUNC(('TRI-2'!AV34 ),2),0))=7,"B-",IF((ROUND(TRUNC(('TRI-2'!AV34  ),2),0))=6,"C+",IF((ROUND(TRUNC(('TRI-2'!AV34  ),2),0))=5,"C-",IF((ROUND(TRUNC(('TRI-2'!AV34  ),2),0))=4,"D+",IF((ROUND(TRUNC(('TRI-2'!AV34 ),2),0))=3,"D-",IF((ROUND(TRUNC(('TRI-2'!AV34 ),2),0))=2,"E+",IF((ROUND(TRUNC(('TRI-2'!AV34  ),2),0))&lt;=1,"E-","")))))))))))</f>
        <v>A+</v>
      </c>
      <c r="AW34" s="51" t="str">
        <f>IF(OR('TRI-2'!AW34 ="",'TRI-2'!AW34&lt;0,'TRI-2'!AW34  &gt;10),"",IF((ROUND(TRUNC(('TRI-2'!AW34  ),2),0))=10,"A+",IF((ROUND(TRUNC(('TRI-2'!AW34  ),2),0))=9,"A-",IF((ROUND(TRUNC(('TRI-2'!AW34   ),2),0))=8,"B+",IF((ROUND(TRUNC(('TRI-2'!AW34 ),2),0))=7,"B-",IF((ROUND(TRUNC(('TRI-2'!AW34  ),2),0))=6,"C+",IF((ROUND(TRUNC(('TRI-2'!AW34  ),2),0))=5,"C-",IF((ROUND(TRUNC(('TRI-2'!AW34  ),2),0))=4,"D+",IF((ROUND(TRUNC(('TRI-2'!AW34 ),2),0))=3,"D-",IF((ROUND(TRUNC(('TRI-2'!AW34 ),2),0))=2,"E+",IF((ROUND(TRUNC(('TRI-2'!AW34  ),2),0))&lt;=1,"E-","")))))))))))</f>
        <v>A+</v>
      </c>
      <c r="AX34" s="51" t="str">
        <f>IF(OR('TRI-2'!AX34 ="",'TRI-2'!AX34&lt;0,'TRI-2'!AX34  &gt;10),"",IF((ROUND(TRUNC(('TRI-2'!AX34  ),2),0))=10,"A+",IF((ROUND(TRUNC(('TRI-2'!AX34  ),2),0))=9,"A-",IF((ROUND(TRUNC(('TRI-2'!AX34   ),2),0))=8,"B+",IF((ROUND(TRUNC(('TRI-2'!AX34 ),2),0))=7,"B-",IF((ROUND(TRUNC(('TRI-2'!AX34  ),2),0))=6,"C+",IF((ROUND(TRUNC(('TRI-2'!AX34  ),2),0))=5,"C-",IF((ROUND(TRUNC(('TRI-2'!AX34  ),2),0))=4,"D+",IF((ROUND(TRUNC(('TRI-2'!AX34 ),2),0))=3,"D-",IF((ROUND(TRUNC(('TRI-2'!AX34 ),2),0))=2,"E+",IF((ROUND(TRUNC(('TRI-2'!AX34  ),2),0))&lt;=1,"E-","")))))))))))</f>
        <v>A+</v>
      </c>
      <c r="AY34" s="51" t="str">
        <f>IF(OR('TRI-2'!AY34 ="",'TRI-2'!AY34&lt;0,'TRI-2'!AY34  &gt;10),"",IF((ROUND(TRUNC(('TRI-2'!AY34  ),2),0))=10,"A+",IF((ROUND(TRUNC(('TRI-2'!AY34  ),2),0))=9,"A-",IF((ROUND(TRUNC(('TRI-2'!AY34   ),2),0))=8,"B+",IF((ROUND(TRUNC(('TRI-2'!AY34 ),2),0))=7,"B-",IF((ROUND(TRUNC(('TRI-2'!AY34  ),2),0))=6,"C+",IF((ROUND(TRUNC(('TRI-2'!AY34  ),2),0))=5,"C-",IF((ROUND(TRUNC(('TRI-2'!AY34  ),2),0))=4,"D+",IF((ROUND(TRUNC(('TRI-2'!AY34 ),2),0))=3,"D-",IF((ROUND(TRUNC(('TRI-2'!AY34 ),2),0))=2,"E+",IF((ROUND(TRUNC(('TRI-2'!AY34  ),2),0))&lt;=1,"E-","")))))))))))</f>
        <v>A+</v>
      </c>
      <c r="AZ34" s="51" t="str">
        <f>IF(OR('TRI-2'!AZ34 ="",'TRI-2'!AZ34&lt;0,'TRI-2'!AZ34  &gt;10),"",IF((ROUND(TRUNC(('TRI-2'!AZ34  ),2),0))=10,"A+",IF((ROUND(TRUNC(('TRI-2'!AZ34  ),2),0))=9,"A-",IF((ROUND(TRUNC(('TRI-2'!AZ34   ),2),0))=8,"B+",IF((ROUND(TRUNC(('TRI-2'!AZ34 ),2),0))=7,"B-",IF((ROUND(TRUNC(('TRI-2'!AZ34  ),2),0))=6,"C+",IF((ROUND(TRUNC(('TRI-2'!AZ34  ),2),0))=5,"C-",IF((ROUND(TRUNC(('TRI-2'!AZ34  ),2),0))=4,"D+",IF((ROUND(TRUNC(('TRI-2'!AZ34 ),2),0))=3,"D-",IF((ROUND(TRUNC(('TRI-2'!AZ34 ),2),0))=2,"E+",IF((ROUND(TRUNC(('TRI-2'!AZ34  ),2),0))&lt;=1,"E-","")))))))))))</f>
        <v>A+</v>
      </c>
      <c r="BA34" s="51" t="str">
        <f>IF(OR('TRI-2'!BA34 ="",'TRI-2'!BA34&lt;0,'TRI-2'!BA34  &gt;10),"",IF((ROUND(TRUNC(('TRI-2'!BA34  ),2),0))=10,"A+",IF((ROUND(TRUNC(('TRI-2'!BA34  ),2),0))=9,"A-",IF((ROUND(TRUNC(('TRI-2'!BA34   ),2),0))=8,"B+",IF((ROUND(TRUNC(('TRI-2'!BA34 ),2),0))=7,"B-",IF((ROUND(TRUNC(('TRI-2'!BA34  ),2),0))=6,"C+",IF((ROUND(TRUNC(('TRI-2'!BA34  ),2),0))=5,"C-",IF((ROUND(TRUNC(('TRI-2'!BA34  ),2),0))=4,"D+",IF((ROUND(TRUNC(('TRI-2'!BA34 ),2),0))=3,"D-",IF((ROUND(TRUNC(('TRI-2'!BA34 ),2),0))=2,"E+",IF((ROUND(TRUNC(('TRI-2'!BA34  ),2),0))&lt;=1,"E-","")))))))))))</f>
        <v>A+</v>
      </c>
      <c r="BB34" s="51" t="str">
        <f>IF(OR('TRI-2'!BB34 ="",'TRI-2'!BB34&lt;0,'TRI-2'!BB34  &gt;10),"",IF((ROUND(TRUNC(('TRI-2'!BB34  ),2),0))=10,"A+",IF((ROUND(TRUNC(('TRI-2'!BB34  ),2),0))=9,"A-",IF((ROUND(TRUNC(('TRI-2'!BB34   ),2),0))=8,"B+",IF((ROUND(TRUNC(('TRI-2'!BB34 ),2),0))=7,"B-",IF((ROUND(TRUNC(('TRI-2'!BB34  ),2),0))=6,"C+",IF((ROUND(TRUNC(('TRI-2'!BB34  ),2),0))=5,"C-",IF((ROUND(TRUNC(('TRI-2'!BB34  ),2),0))=4,"D+",IF((ROUND(TRUNC(('TRI-2'!BB34 ),2),0))=3,"D-",IF((ROUND(TRUNC(('TRI-2'!BB34 ),2),0))=2,"E+",IF((ROUND(TRUNC(('TRI-2'!BB34  ),2),0))&lt;=1,"E-","")))))))))))</f>
        <v>A+</v>
      </c>
      <c r="BC34" s="51" t="str">
        <f>IF(OR('TRI-2'!BC34 ="",'TRI-2'!BC34&lt;0,'TRI-2'!BC34  &gt;10),"",IF((ROUND(TRUNC(('TRI-2'!BC34  ),2),0))=10,"A+",IF((ROUND(TRUNC(('TRI-2'!BC34  ),2),0))=9,"A-",IF((ROUND(TRUNC(('TRI-2'!BC34   ),2),0))=8,"B+",IF((ROUND(TRUNC(('TRI-2'!BC34 ),2),0))=7,"B-",IF((ROUND(TRUNC(('TRI-2'!BC34  ),2),0))=6,"C+",IF((ROUND(TRUNC(('TRI-2'!BC34  ),2),0))=5,"C-",IF((ROUND(TRUNC(('TRI-2'!BC34  ),2),0))=4,"D+",IF((ROUND(TRUNC(('TRI-2'!BC34 ),2),0))=3,"D-",IF((ROUND(TRUNC(('TRI-2'!BC34 ),2),0))=2,"E+",IF((ROUND(TRUNC(('TRI-2'!BC34  ),2),0))&lt;=1,"E-","")))))))))))</f>
        <v>A+</v>
      </c>
      <c r="BD34" s="51" t="str">
        <f>IF(OR('TRI-2'!BD34 ="",'TRI-2'!BD34&lt;0,'TRI-2'!BD34  &gt;10),"",IF((ROUND(TRUNC(('TRI-2'!BD34  ),2),0))=10,"A+",IF((ROUND(TRUNC(('TRI-2'!BD34  ),2),0))=9,"A-",IF((ROUND(TRUNC(('TRI-2'!BD34   ),2),0))=8,"B+",IF((ROUND(TRUNC(('TRI-2'!BD34 ),2),0))=7,"B-",IF((ROUND(TRUNC(('TRI-2'!BD34  ),2),0))=6,"C+",IF((ROUND(TRUNC(('TRI-2'!BD34  ),2),0))=5,"C-",IF((ROUND(TRUNC(('TRI-2'!BD34  ),2),0))=4,"D+",IF((ROUND(TRUNC(('TRI-2'!BD34 ),2),0))=3,"D-",IF((ROUND(TRUNC(('TRI-2'!BD34 ),2),0))=2,"E+",IF((ROUND(TRUNC(('TRI-2'!BD34  ),2),0))&lt;=1,"E-","")))))))))))</f>
        <v>A+</v>
      </c>
      <c r="BE34" s="51" t="str">
        <f>IF(OR('TRI-2'!BE34 ="",'TRI-2'!BE34&lt;0,'TRI-2'!BE34  &gt;10),"",IF((ROUND(TRUNC(('TRI-2'!BE34  ),2),0))=10,"A+",IF((ROUND(TRUNC(('TRI-2'!BE34  ),2),0))=9,"A-",IF((ROUND(TRUNC(('TRI-2'!BE34   ),2),0))=8,"B+",IF((ROUND(TRUNC(('TRI-2'!BE34 ),2),0))=7,"B-",IF((ROUND(TRUNC(('TRI-2'!BE34  ),2),0))=6,"C+",IF((ROUND(TRUNC(('TRI-2'!BE34  ),2),0))=5,"C-",IF((ROUND(TRUNC(('TRI-2'!BE34  ),2),0))=4,"D+",IF((ROUND(TRUNC(('TRI-2'!BE34 ),2),0))=3,"D-",IF((ROUND(TRUNC(('TRI-2'!BE34 ),2),0))=2,"E+",IF((ROUND(TRUNC(('TRI-2'!BE34  ),2),0))&lt;=1,"E-","")))))))))))</f>
        <v>A+</v>
      </c>
      <c r="BF34" s="51" t="str">
        <f>IF(OR('TRI-2'!BF34 ="",'TRI-2'!BF34&lt;0,'TRI-2'!BF34  &gt;10),"",IF((ROUND(TRUNC(('TRI-2'!BF34  ),2),0))=10,"A+",IF((ROUND(TRUNC(('TRI-2'!BF34  ),2),0))=9,"A-",IF((ROUND(TRUNC(('TRI-2'!BF34   ),2),0))=8,"B+",IF((ROUND(TRUNC(('TRI-2'!BF34 ),2),0))=7,"B-",IF((ROUND(TRUNC(('TRI-2'!BF34  ),2),0))=6,"C+",IF((ROUND(TRUNC(('TRI-2'!BF34  ),2),0))=5,"C-",IF((ROUND(TRUNC(('TRI-2'!BF34  ),2),0))=4,"D+",IF((ROUND(TRUNC(('TRI-2'!BF34 ),2),0))=3,"D-",IF((ROUND(TRUNC(('TRI-2'!BF34 ),2),0))=2,"E+",IF((ROUND(TRUNC(('TRI-2'!BF34  ),2),0))&lt;=1,"E-","")))))))))))</f>
        <v>A+</v>
      </c>
      <c r="BG34" s="51" t="str">
        <f>IF(OR('TRI-2'!BG34 ="",'TRI-2'!BG34&lt;0,'TRI-2'!BG34  &gt;10),"",IF((ROUND(TRUNC(('TRI-2'!BG34  ),2),0))=10,"A+",IF((ROUND(TRUNC(('TRI-2'!BG34  ),2),0))=9,"A-",IF((ROUND(TRUNC(('TRI-2'!BG34   ),2),0))=8,"B+",IF((ROUND(TRUNC(('TRI-2'!BG34 ),2),0))=7,"B-",IF((ROUND(TRUNC(('TRI-2'!BG34  ),2),0))=6,"C+",IF((ROUND(TRUNC(('TRI-2'!BG34  ),2),0))=5,"C-",IF((ROUND(TRUNC(('TRI-2'!BG34  ),2),0))=4,"D+",IF((ROUND(TRUNC(('TRI-2'!BG34 ),2),0))=3,"D-",IF((ROUND(TRUNC(('TRI-2'!BG34 ),2),0))=2,"E+",IF((ROUND(TRUNC(('TRI-2'!BG34  ),2),0))&lt;=1,"E-","")))))))))))</f>
        <v>A+</v>
      </c>
      <c r="BH34" s="51" t="str">
        <f>IF(OR('TRI-2'!BH34 ="",'TRI-2'!BH34&lt;0,'TRI-2'!BH34  &gt;10),"",IF((ROUND(TRUNC(('TRI-2'!BH34  ),2),0))=10,"A+",IF((ROUND(TRUNC(('TRI-2'!BH34  ),2),0))=9,"A-",IF((ROUND(TRUNC(('TRI-2'!BH34   ),2),0))=8,"B+",IF((ROUND(TRUNC(('TRI-2'!BH34 ),2),0))=7,"B-",IF((ROUND(TRUNC(('TRI-2'!BH34  ),2),0))=6,"C+",IF((ROUND(TRUNC(('TRI-2'!BH34  ),2),0))=5,"C-",IF((ROUND(TRUNC(('TRI-2'!BH34  ),2),0))=4,"D+",IF((ROUND(TRUNC(('TRI-2'!BH34 ),2),0))=3,"D-",IF((ROUND(TRUNC(('TRI-2'!BH34 ),2),0))=2,"E+",IF((ROUND(TRUNC(('TRI-2'!BH34  ),2),0))&lt;=1,"E-","")))))))))))</f>
        <v>A+</v>
      </c>
      <c r="BI34" s="51" t="str">
        <f>IF(OR('TRI-2'!BI34 ="",'TRI-2'!BI34&lt;0,'TRI-2'!BI34  &gt;10),"",IF((ROUND(TRUNC(('TRI-2'!BI34  ),2),0))=10,"A+",IF((ROUND(TRUNC(('TRI-2'!BI34  ),2),0))=9,"A-",IF((ROUND(TRUNC(('TRI-2'!BI34   ),2),0))=8,"B+",IF((ROUND(TRUNC(('TRI-2'!BI34 ),2),0))=7,"B-",IF((ROUND(TRUNC(('TRI-2'!BI34  ),2),0))=6,"C+",IF((ROUND(TRUNC(('TRI-2'!BI34  ),2),0))=5,"C-",IF((ROUND(TRUNC(('TRI-2'!BI34  ),2),0))=4,"D+",IF((ROUND(TRUNC(('TRI-2'!BI34 ),2),0))=3,"D-",IF((ROUND(TRUNC(('TRI-2'!BI34 ),2),0))=2,"E+",IF((ROUND(TRUNC(('TRI-2'!BI34  ),2),0))&lt;=1,"E-","")))))))))))</f>
        <v>A+</v>
      </c>
      <c r="BJ34" s="51" t="str">
        <f>IF(OR('TRI-2'!BJ34 ="",'TRI-2'!BJ34&lt;0,'TRI-2'!BJ34  &gt;10),"",IF((ROUND(TRUNC(('TRI-2'!BJ34  ),2),0))=10,"A+",IF((ROUND(TRUNC(('TRI-2'!BJ34  ),2),0))=9,"A-",IF((ROUND(TRUNC(('TRI-2'!BJ34   ),2),0))=8,"B+",IF((ROUND(TRUNC(('TRI-2'!BJ34 ),2),0))=7,"B-",IF((ROUND(TRUNC(('TRI-2'!BJ34  ),2),0))=6,"C+",IF((ROUND(TRUNC(('TRI-2'!BJ34  ),2),0))=5,"C-",IF((ROUND(TRUNC(('TRI-2'!BJ34  ),2),0))=4,"D+",IF((ROUND(TRUNC(('TRI-2'!BJ34 ),2),0))=3,"D-",IF((ROUND(TRUNC(('TRI-2'!BJ34 ),2),0))=2,"E+",IF((ROUND(TRUNC(('TRI-2'!BJ34  ),2),0))&lt;=1,"E-","")))))))))))</f>
        <v>A+</v>
      </c>
      <c r="BK34" s="51" t="str">
        <f>IF(OR('TRI-2'!BK34 ="",'TRI-2'!BK34&lt;0,'TRI-2'!BK34  &gt;10),"",IF((ROUND(TRUNC(('TRI-2'!BK34  ),2),0))=10,"A+",IF((ROUND(TRUNC(('TRI-2'!BK34  ),2),0))=9,"A-",IF((ROUND(TRUNC(('TRI-2'!BK34   ),2),0))=8,"B+",IF((ROUND(TRUNC(('TRI-2'!BK34 ),2),0))=7,"B-",IF((ROUND(TRUNC(('TRI-2'!BK34  ),2),0))=6,"C+",IF((ROUND(TRUNC(('TRI-2'!BK34  ),2),0))=5,"C-",IF((ROUND(TRUNC(('TRI-2'!BK34  ),2),0))=4,"D+",IF((ROUND(TRUNC(('TRI-2'!BK34 ),2),0))=3,"D-",IF((ROUND(TRUNC(('TRI-2'!BK34 ),2),0))=2,"E+",IF((ROUND(TRUNC(('TRI-2'!BK34  ),2),0))&lt;=1,"E-","")))))))))))</f>
        <v>A+</v>
      </c>
      <c r="BL34" s="51" t="str">
        <f>IF(OR('TRI-2'!BL34 ="",'TRI-2'!BL34&lt;0,'TRI-2'!BL34  &gt;10),"",IF((ROUND(TRUNC(('TRI-2'!BL34  ),2),0))=10,"A+",IF((ROUND(TRUNC(('TRI-2'!BL34  ),2),0))=9,"A-",IF((ROUND(TRUNC(('TRI-2'!BL34   ),2),0))=8,"B+",IF((ROUND(TRUNC(('TRI-2'!BL34 ),2),0))=7,"B-",IF((ROUND(TRUNC(('TRI-2'!BL34  ),2),0))=6,"C+",IF((ROUND(TRUNC(('TRI-2'!BL34  ),2),0))=5,"C-",IF((ROUND(TRUNC(('TRI-2'!BL34  ),2),0))=4,"D+",IF((ROUND(TRUNC(('TRI-2'!BL34 ),2),0))=3,"D-",IF((ROUND(TRUNC(('TRI-2'!BL34 ),2),0))=2,"E+",IF((ROUND(TRUNC(('TRI-2'!BL34  ),2),0))&lt;=1,"E-","")))))))))))</f>
        <v>A+</v>
      </c>
      <c r="BM34" s="51" t="str">
        <f>IF(OR('TRI-2'!BM34 ="",'TRI-2'!BM34&lt;0,'TRI-2'!BM34  &gt;10),"",IF((ROUND(TRUNC(('TRI-2'!BM34  ),2),0))=10,"A+",IF((ROUND(TRUNC(('TRI-2'!BM34  ),2),0))=9,"A-",IF((ROUND(TRUNC(('TRI-2'!BM34   ),2),0))=8,"B+",IF((ROUND(TRUNC(('TRI-2'!BM34 ),2),0))=7,"B-",IF((ROUND(TRUNC(('TRI-2'!BM34  ),2),0))=6,"C+",IF((ROUND(TRUNC(('TRI-2'!BM34  ),2),0))=5,"C-",IF((ROUND(TRUNC(('TRI-2'!BM34  ),2),0))=4,"D+",IF((ROUND(TRUNC(('TRI-2'!BM34 ),2),0))=3,"D-",IF((ROUND(TRUNC(('TRI-2'!BM34 ),2),0))=2,"E+",IF((ROUND(TRUNC(('TRI-2'!BM34  ),2),0))&lt;=1,"E-","")))))))))))</f>
        <v>A+</v>
      </c>
      <c r="BN34" s="51" t="str">
        <f>IF(OR('TRI-2'!BN34 ="",'TRI-2'!BN34&lt;0,'TRI-2'!BN34  &gt;10),"",IF((ROUND(TRUNC(('TRI-2'!BN34  ),2),0))=10,"A+",IF((ROUND(TRUNC(('TRI-2'!BN34  ),2),0))=9,"A-",IF((ROUND(TRUNC(('TRI-2'!BN34   ),2),0))=8,"B+",IF((ROUND(TRUNC(('TRI-2'!BN34 ),2),0))=7,"B-",IF((ROUND(TRUNC(('TRI-2'!BN34  ),2),0))=6,"C+",IF((ROUND(TRUNC(('TRI-2'!BN34  ),2),0))=5,"C-",IF((ROUND(TRUNC(('TRI-2'!BN34  ),2),0))=4,"D+",IF((ROUND(TRUNC(('TRI-2'!BN34 ),2),0))=3,"D-",IF((ROUND(TRUNC(('TRI-2'!BN34 ),2),0))=2,"E+",IF((ROUND(TRUNC(('TRI-2'!BN34  ),2),0))&lt;=1,"E-","")))))))))))</f>
        <v>A+</v>
      </c>
      <c r="BO34" s="51" t="str">
        <f>IF(OR('TRI-2'!BO34 ="",'TRI-2'!BO34&lt;0,'TRI-2'!BO34  &gt;10),"",IF((ROUND(TRUNC(('TRI-2'!BO34  ),2),0))=10,"A+",IF((ROUND(TRUNC(('TRI-2'!BO34  ),2),0))=9,"A-",IF((ROUND(TRUNC(('TRI-2'!BO34   ),2),0))=8,"B+",IF((ROUND(TRUNC(('TRI-2'!BO34 ),2),0))=7,"B-",IF((ROUND(TRUNC(('TRI-2'!BO34  ),2),0))=6,"C+",IF((ROUND(TRUNC(('TRI-2'!BO34  ),2),0))=5,"C-",IF((ROUND(TRUNC(('TRI-2'!BO34  ),2),0))=4,"D+",IF((ROUND(TRUNC(('TRI-2'!BO34 ),2),0))=3,"D-",IF((ROUND(TRUNC(('TRI-2'!BO34 ),2),0))=2,"E+",IF((ROUND(TRUNC(('TRI-2'!BO34  ),2),0))&lt;=1,"E-","")))))))))))</f>
        <v>A+</v>
      </c>
      <c r="BP34" s="51" t="str">
        <f>IF(OR('TRI-2'!BP34 ="",'TRI-2'!BP34&lt;0,'TRI-2'!BP34  &gt;10),"",IF((ROUND(TRUNC(('TRI-2'!BP34  ),2),0))=10,"A+",IF((ROUND(TRUNC(('TRI-2'!BP34  ),2),0))=9,"A-",IF((ROUND(TRUNC(('TRI-2'!BP34   ),2),0))=8,"B+",IF((ROUND(TRUNC(('TRI-2'!BP34 ),2),0))=7,"B-",IF((ROUND(TRUNC(('TRI-2'!BP34  ),2),0))=6,"C+",IF((ROUND(TRUNC(('TRI-2'!BP34  ),2),0))=5,"C-",IF((ROUND(TRUNC(('TRI-2'!BP34  ),2),0))=4,"D+",IF((ROUND(TRUNC(('TRI-2'!BP34 ),2),0))=3,"D-",IF((ROUND(TRUNC(('TRI-2'!BP34 ),2),0))=2,"E+",IF((ROUND(TRUNC(('TRI-2'!BP34  ),2),0))&lt;=1,"E-","")))))))))))</f>
        <v>A+</v>
      </c>
      <c r="BQ34" s="51" t="str">
        <f>IF(OR('TRI-2'!BQ34 ="",'TRI-2'!BQ34&lt;0,'TRI-2'!BQ34  &gt;10),"",IF((ROUND(TRUNC(('TRI-2'!BQ34  ),2),0))=10,"A+",IF((ROUND(TRUNC(('TRI-2'!BQ34  ),2),0))=9,"A-",IF((ROUND(TRUNC(('TRI-2'!BQ34   ),2),0))=8,"B+",IF((ROUND(TRUNC(('TRI-2'!BQ34 ),2),0))=7,"B-",IF((ROUND(TRUNC(('TRI-2'!BQ34  ),2),0))=6,"C+",IF((ROUND(TRUNC(('TRI-2'!BQ34  ),2),0))=5,"C-",IF((ROUND(TRUNC(('TRI-2'!BQ34  ),2),0))=4,"D+",IF((ROUND(TRUNC(('TRI-2'!BQ34 ),2),0))=3,"D-",IF((ROUND(TRUNC(('TRI-2'!BQ34 ),2),0))=2,"E+",IF((ROUND(TRUNC(('TRI-2'!BQ34  ),2),0))&lt;=1,"E-","")))))))))))</f>
        <v>A+</v>
      </c>
      <c r="BR34" s="51" t="str">
        <f>IF(OR('TRI-2'!BR34 ="",'TRI-2'!BR34&lt;0,'TRI-2'!BR34  &gt;10),"",IF((ROUND(TRUNC(('TRI-2'!BR34  ),2),0))=10,"A+",IF((ROUND(TRUNC(('TRI-2'!BR34  ),2),0))=9,"A-",IF((ROUND(TRUNC(('TRI-2'!BR34   ),2),0))=8,"B+",IF((ROUND(TRUNC(('TRI-2'!BR34 ),2),0))=7,"B-",IF((ROUND(TRUNC(('TRI-2'!BR34  ),2),0))=6,"C+",IF((ROUND(TRUNC(('TRI-2'!BR34  ),2),0))=5,"C-",IF((ROUND(TRUNC(('TRI-2'!BR34  ),2),0))=4,"D+",IF((ROUND(TRUNC(('TRI-2'!BR34 ),2),0))=3,"D-",IF((ROUND(TRUNC(('TRI-2'!BR34 ),2),0))=2,"E+",IF((ROUND(TRUNC(('TRI-2'!BR34  ),2),0))&lt;=1,"E-","")))))))))))</f>
        <v>A+</v>
      </c>
      <c r="BS34" s="51" t="str">
        <f>IF(OR('TRI-2'!BS34 ="",'TRI-2'!BS34&lt;0,'TRI-2'!BS34  &gt;10),"",IF((ROUND(TRUNC(('TRI-2'!BS34  ),2),0))=10,"A+",IF((ROUND(TRUNC(('TRI-2'!BS34  ),2),0))=9,"A-",IF((ROUND(TRUNC(('TRI-2'!BS34   ),2),0))=8,"B+",IF((ROUND(TRUNC(('TRI-2'!BS34 ),2),0))=7,"B-",IF((ROUND(TRUNC(('TRI-2'!BS34  ),2),0))=6,"C+",IF((ROUND(TRUNC(('TRI-2'!BS34  ),2),0))=5,"C-",IF((ROUND(TRUNC(('TRI-2'!BS34  ),2),0))=4,"D+",IF((ROUND(TRUNC(('TRI-2'!BS34 ),2),0))=3,"D-",IF((ROUND(TRUNC(('TRI-2'!BS34 ),2),0))=2,"E+",IF((ROUND(TRUNC(('TRI-2'!BS34  ),2),0))&lt;=1,"E-","")))))))))))</f>
        <v>A+</v>
      </c>
      <c r="BT34" s="51" t="str">
        <f>IF(OR('TRI-2'!BT34 ="",'TRI-2'!BT34&lt;0,'TRI-2'!BT34  &gt;10),"",IF((ROUND(TRUNC(('TRI-2'!BT34  ),2),0))=10,"A+",IF((ROUND(TRUNC(('TRI-2'!BT34  ),2),0))=9,"A-",IF((ROUND(TRUNC(('TRI-2'!BT34   ),2),0))=8,"B+",IF((ROUND(TRUNC(('TRI-2'!BT34 ),2),0))=7,"B-",IF((ROUND(TRUNC(('TRI-2'!BT34  ),2),0))=6,"C+",IF((ROUND(TRUNC(('TRI-2'!BT34  ),2),0))=5,"C-",IF((ROUND(TRUNC(('TRI-2'!BT34  ),2),0))=4,"D+",IF((ROUND(TRUNC(('TRI-2'!BT34 ),2),0))=3,"D-",IF((ROUND(TRUNC(('TRI-2'!BT34 ),2),0))=2,"E+",IF((ROUND(TRUNC(('TRI-2'!BT34  ),2),0))&lt;=1,"E-","")))))))))))</f>
        <v>A+</v>
      </c>
      <c r="BU34" s="51" t="str">
        <f>IF(OR('TRI-2'!BU34 ="",'TRI-2'!BU34&lt;0,'TRI-2'!BU34  &gt;10),"",IF((ROUND(TRUNC(('TRI-2'!BU34  ),2),0))=10,"A+",IF((ROUND(TRUNC(('TRI-2'!BU34  ),2),0))=9,"A-",IF((ROUND(TRUNC(('TRI-2'!BU34   ),2),0))=8,"B+",IF((ROUND(TRUNC(('TRI-2'!BU34 ),2),0))=7,"B-",IF((ROUND(TRUNC(('TRI-2'!BU34  ),2),0))=6,"C+",IF((ROUND(TRUNC(('TRI-2'!BU34  ),2),0))=5,"C-",IF((ROUND(TRUNC(('TRI-2'!BU34  ),2),0))=4,"D+",IF((ROUND(TRUNC(('TRI-2'!BU34 ),2),0))=3,"D-",IF((ROUND(TRUNC(('TRI-2'!BU34 ),2),0))=2,"E+",IF((ROUND(TRUNC(('TRI-2'!BU34  ),2),0))&lt;=1,"E-","")))))))))))</f>
        <v>A+</v>
      </c>
      <c r="BV34" s="51" t="str">
        <f>IF(OR('TRI-2'!BV34 ="",'TRI-2'!BV34&lt;0,'TRI-2'!BV34  &gt;10),"",IF((ROUND(TRUNC(('TRI-2'!BV34  ),2),0))=10,"A+",IF((ROUND(TRUNC(('TRI-2'!BV34  ),2),0))=9,"A-",IF((ROUND(TRUNC(('TRI-2'!BV34   ),2),0))=8,"B+",IF((ROUND(TRUNC(('TRI-2'!BV34 ),2),0))=7,"B-",IF((ROUND(TRUNC(('TRI-2'!BV34  ),2),0))=6,"C+",IF((ROUND(TRUNC(('TRI-2'!BV34  ),2),0))=5,"C-",IF((ROUND(TRUNC(('TRI-2'!BV34  ),2),0))=4,"D+",IF((ROUND(TRUNC(('TRI-2'!BV34 ),2),0))=3,"D-",IF((ROUND(TRUNC(('TRI-2'!BV34 ),2),0))=2,"E+",IF((ROUND(TRUNC(('TRI-2'!BV34  ),2),0))&lt;=1,"E-","")))))))))))</f>
        <v>A+</v>
      </c>
      <c r="BW34" s="51" t="str">
        <f>IF(OR('TRI-2'!BW34 ="",'TRI-2'!BW34&lt;0,'TRI-2'!BW34  &gt;10),"",IF((ROUND(TRUNC(('TRI-2'!BW34  ),2),0))=10,"A+",IF((ROUND(TRUNC(('TRI-2'!BW34  ),2),0))=9,"A-",IF((ROUND(TRUNC(('TRI-2'!BW34   ),2),0))=8,"B+",IF((ROUND(TRUNC(('TRI-2'!BW34 ),2),0))=7,"B-",IF((ROUND(TRUNC(('TRI-2'!BW34  ),2),0))=6,"C+",IF((ROUND(TRUNC(('TRI-2'!BW34  ),2),0))=5,"C-",IF((ROUND(TRUNC(('TRI-2'!BW34  ),2),0))=4,"D+",IF((ROUND(TRUNC(('TRI-2'!BW34 ),2),0))=3,"D-",IF((ROUND(TRUNC(('TRI-2'!BW34 ),2),0))=2,"E+",IF((ROUND(TRUNC(('TRI-2'!BW34  ),2),0))&lt;=1,"E-","")))))))))))</f>
        <v>A+</v>
      </c>
      <c r="BX34" s="51" t="str">
        <f>IF(OR('TRI-2'!BX34 ="",'TRI-2'!BX34&lt;0,'TRI-2'!BX34  &gt;10),"",IF((ROUND(TRUNC(('TRI-2'!BX34  ),2),0))=10,"A+",IF((ROUND(TRUNC(('TRI-2'!BX34  ),2),0))=9,"A-",IF((ROUND(TRUNC(('TRI-2'!BX34   ),2),0))=8,"B+",IF((ROUND(TRUNC(('TRI-2'!BX34 ),2),0))=7,"B-",IF((ROUND(TRUNC(('TRI-2'!BX34  ),2),0))=6,"C+",IF((ROUND(TRUNC(('TRI-2'!BX34  ),2),0))=5,"C-",IF((ROUND(TRUNC(('TRI-2'!BX34  ),2),0))=4,"D+",IF((ROUND(TRUNC(('TRI-2'!BX34 ),2),0))=3,"D-",IF((ROUND(TRUNC(('TRI-2'!BX34 ),2),0))=2,"E+",IF((ROUND(TRUNC(('TRI-2'!BX34  ),2),0))&lt;=1,"E-","")))))))))))</f>
        <v>A+</v>
      </c>
      <c r="BY34" s="51" t="str">
        <f>IF(OR('TRI-2'!BY34 ="",'TRI-2'!BY34&lt;0,'TRI-2'!BY34  &gt;10),"",IF((ROUND(TRUNC(('TRI-2'!BY34  ),2),0))=10,"A+",IF((ROUND(TRUNC(('TRI-2'!BY34  ),2),0))=9,"A-",IF((ROUND(TRUNC(('TRI-2'!BY34   ),2),0))=8,"B+",IF((ROUND(TRUNC(('TRI-2'!BY34 ),2),0))=7,"B-",IF((ROUND(TRUNC(('TRI-2'!BY34  ),2),0))=6,"C+",IF((ROUND(TRUNC(('TRI-2'!BY34  ),2),0))=5,"C-",IF((ROUND(TRUNC(('TRI-2'!BY34  ),2),0))=4,"D+",IF((ROUND(TRUNC(('TRI-2'!BY34 ),2),0))=3,"D-",IF((ROUND(TRUNC(('TRI-2'!BY34 ),2),0))=2,"E+",IF((ROUND(TRUNC(('TRI-2'!BY34  ),2),0))&lt;=1,"E-","")))))))))))</f>
        <v>A+</v>
      </c>
      <c r="BZ34" s="51" t="str">
        <f>IF(OR('TRI-2'!BZ34 ="",'TRI-2'!BZ34&lt;0,'TRI-2'!BZ34  &gt;10),"",IF((ROUND(TRUNC(('TRI-2'!BZ34  ),2),0))=10,"A+",IF((ROUND(TRUNC(('TRI-2'!BZ34  ),2),0))=9,"A-",IF((ROUND(TRUNC(('TRI-2'!BZ34   ),2),0))=8,"B+",IF((ROUND(TRUNC(('TRI-2'!BZ34 ),2),0))=7,"B-",IF((ROUND(TRUNC(('TRI-2'!BZ34  ),2),0))=6,"C+",IF((ROUND(TRUNC(('TRI-2'!BZ34  ),2),0))=5,"C-",IF((ROUND(TRUNC(('TRI-2'!BZ34  ),2),0))=4,"D+",IF((ROUND(TRUNC(('TRI-2'!BZ34 ),2),0))=3,"D-",IF((ROUND(TRUNC(('TRI-2'!BZ34 ),2),0))=2,"E+",IF((ROUND(TRUNC(('TRI-2'!BZ34  ),2),0))&lt;=1,"E-","")))))))))))</f>
        <v>A+</v>
      </c>
      <c r="CA34" s="51" t="str">
        <f>IF(OR('TRI-2'!CA34 ="",'TRI-2'!CA34&lt;0,'TRI-2'!CA34  &gt;10),"",IF((ROUND(TRUNC(('TRI-2'!CA34  ),2),0))=10,"A+",IF((ROUND(TRUNC(('TRI-2'!CA34  ),2),0))=9,"A-",IF((ROUND(TRUNC(('TRI-2'!CA34   ),2),0))=8,"B+",IF((ROUND(TRUNC(('TRI-2'!CA34 ),2),0))=7,"B-",IF((ROUND(TRUNC(('TRI-2'!CA34  ),2),0))=6,"C+",IF((ROUND(TRUNC(('TRI-2'!CA34  ),2),0))=5,"C-",IF((ROUND(TRUNC(('TRI-2'!CA34  ),2),0))=4,"D+",IF((ROUND(TRUNC(('TRI-2'!CA34 ),2),0))=3,"D-",IF((ROUND(TRUNC(('TRI-2'!CA34 ),2),0))=2,"E+",IF((ROUND(TRUNC(('TRI-2'!CA34  ),2),0))&lt;=1,"E-","")))))))))))</f>
        <v>A+</v>
      </c>
      <c r="CB34" s="51" t="str">
        <f>IF(OR('TRI-2'!CB34 ="",'TRI-2'!CB34&lt;0,'TRI-2'!CB34  &gt;10),"",IF((ROUND(TRUNC(('TRI-2'!CB34  ),2),0))=10,"A+",IF((ROUND(TRUNC(('TRI-2'!CB34  ),2),0))=9,"A-",IF((ROUND(TRUNC(('TRI-2'!CB34   ),2),0))=8,"B+",IF((ROUND(TRUNC(('TRI-2'!CB34 ),2),0))=7,"B-",IF((ROUND(TRUNC(('TRI-2'!CB34  ),2),0))=6,"C+",IF((ROUND(TRUNC(('TRI-2'!CB34  ),2),0))=5,"C-",IF((ROUND(TRUNC(('TRI-2'!CB34  ),2),0))=4,"D+",IF((ROUND(TRUNC(('TRI-2'!CB34 ),2),0))=3,"D-",IF((ROUND(TRUNC(('TRI-2'!CB34 ),2),0))=2,"E+",IF((ROUND(TRUNC(('TRI-2'!CB34  ),2),0))&lt;=1,"E-","")))))))))))</f>
        <v>A+</v>
      </c>
      <c r="CC34" s="51" t="str">
        <f>IF(OR('TRI-2'!CC34 ="",'TRI-2'!CC34&lt;0,'TRI-2'!CC34  &gt;10),"",IF((ROUND(TRUNC(('TRI-2'!CC34  ),2),0))=10,"A+",IF((ROUND(TRUNC(('TRI-2'!CC34  ),2),0))=9,"A-",IF((ROUND(TRUNC(('TRI-2'!CC34   ),2),0))=8,"B+",IF((ROUND(TRUNC(('TRI-2'!CC34 ),2),0))=7,"B-",IF((ROUND(TRUNC(('TRI-2'!CC34  ),2),0))=6,"C+",IF((ROUND(TRUNC(('TRI-2'!CC34  ),2),0))=5,"C-",IF((ROUND(TRUNC(('TRI-2'!CC34  ),2),0))=4,"D+",IF((ROUND(TRUNC(('TRI-2'!CC34 ),2),0))=3,"D-",IF((ROUND(TRUNC(('TRI-2'!CC34 ),2),0))=2,"E+",IF((ROUND(TRUNC(('TRI-2'!CC34  ),2),0))&lt;=1,"E-","")))))))))))</f>
        <v>A+</v>
      </c>
      <c r="CD34" s="51" t="str">
        <f>IF(OR('TRI-2'!CD34 ="",'TRI-2'!CD34&lt;0,'TRI-2'!CD34  &gt;10),"",IF((ROUND(TRUNC(('TRI-2'!CD34  ),2),0))=10,"A+",IF((ROUND(TRUNC(('TRI-2'!CD34  ),2),0))=9,"A-",IF((ROUND(TRUNC(('TRI-2'!CD34   ),2),0))=8,"B+",IF((ROUND(TRUNC(('TRI-2'!CD34 ),2),0))=7,"B-",IF((ROUND(TRUNC(('TRI-2'!CD34  ),2),0))=6,"C+",IF((ROUND(TRUNC(('TRI-2'!CD34  ),2),0))=5,"C-",IF((ROUND(TRUNC(('TRI-2'!CD34  ),2),0))=4,"D+",IF((ROUND(TRUNC(('TRI-2'!CD34 ),2),0))=3,"D-",IF((ROUND(TRUNC(('TRI-2'!CD34 ),2),0))=2,"E+",IF((ROUND(TRUNC(('TRI-2'!CD34  ),2),0))&lt;=1,"E-","")))))))))))</f>
        <v>A+</v>
      </c>
      <c r="CE34" s="51" t="str">
        <f>IF(OR('TRI-2'!CE34 ="",'TRI-2'!CE34&lt;0,'TRI-2'!CE34  &gt;10),"",IF((ROUND(TRUNC(('TRI-2'!CE34  ),2),0))=10,"A+",IF((ROUND(TRUNC(('TRI-2'!CE34  ),2),0))=9,"A-",IF((ROUND(TRUNC(('TRI-2'!CE34   ),2),0))=8,"B+",IF((ROUND(TRUNC(('TRI-2'!CE34 ),2),0))=7,"B-",IF((ROUND(TRUNC(('TRI-2'!CE34  ),2),0))=6,"C+",IF((ROUND(TRUNC(('TRI-2'!CE34  ),2),0))=5,"C-",IF((ROUND(TRUNC(('TRI-2'!CE34  ),2),0))=4,"D+",IF((ROUND(TRUNC(('TRI-2'!CE34 ),2),0))=3,"D-",IF((ROUND(TRUNC(('TRI-2'!CE34 ),2),0))=2,"E+",IF((ROUND(TRUNC(('TRI-2'!CE34  ),2),0))&lt;=1,"E-","")))))))))))</f>
        <v>A+</v>
      </c>
      <c r="CF34" s="51" t="str">
        <f>IF(OR('TRI-2'!CF34 ="",'TRI-2'!CF34&lt;0,'TRI-2'!CF34  &gt;10),"",IF((ROUND(TRUNC(('TRI-2'!CF34  ),2),0))=10,"A+",IF((ROUND(TRUNC(('TRI-2'!CF34  ),2),0))=9,"A-",IF((ROUND(TRUNC(('TRI-2'!CF34   ),2),0))=8,"B+",IF((ROUND(TRUNC(('TRI-2'!CF34 ),2),0))=7,"B-",IF((ROUND(TRUNC(('TRI-2'!CF34  ),2),0))=6,"C+",IF((ROUND(TRUNC(('TRI-2'!CF34  ),2),0))=5,"C-",IF((ROUND(TRUNC(('TRI-2'!CF34  ),2),0))=4,"D+",IF((ROUND(TRUNC(('TRI-2'!CF34 ),2),0))=3,"D-",IF((ROUND(TRUNC(('TRI-2'!CF34 ),2),0))=2,"E+",IF((ROUND(TRUNC(('TRI-2'!CF34  ),2),0))&lt;=1,"E-","")))))))))))</f>
        <v>A+</v>
      </c>
      <c r="CG34" s="51" t="str">
        <f>IF(OR('TRI-2'!CG34 ="",'TRI-2'!CG34&lt;0,'TRI-2'!CG34  &gt;10),"",IF((ROUND(TRUNC(('TRI-2'!CG34  ),2),0))=10,"A+",IF((ROUND(TRUNC(('TRI-2'!CG34  ),2),0))=9,"A-",IF((ROUND(TRUNC(('TRI-2'!CG34   ),2),0))=8,"B+",IF((ROUND(TRUNC(('TRI-2'!CG34 ),2),0))=7,"B-",IF((ROUND(TRUNC(('TRI-2'!CG34  ),2),0))=6,"C+",IF((ROUND(TRUNC(('TRI-2'!CG34  ),2),0))=5,"C-",IF((ROUND(TRUNC(('TRI-2'!CG34  ),2),0))=4,"D+",IF((ROUND(TRUNC(('TRI-2'!CG34 ),2),0))=3,"D-",IF((ROUND(TRUNC(('TRI-2'!CG34 ),2),0))=2,"E+",IF((ROUND(TRUNC(('TRI-2'!CG34  ),2),0))&lt;=1,"E-","")))))))))))</f>
        <v>A+</v>
      </c>
      <c r="CH34" s="51" t="str">
        <f>IF(OR('TRI-2'!CH34 ="",'TRI-2'!CH34&lt;0,'TRI-2'!CH34  &gt;10),"",IF((ROUND(TRUNC(('TRI-2'!CH34  ),2),0))=10,"A+",IF((ROUND(TRUNC(('TRI-2'!CH34  ),2),0))=9,"A-",IF((ROUND(TRUNC(('TRI-2'!CH34   ),2),0))=8,"B+",IF((ROUND(TRUNC(('TRI-2'!CH34 ),2),0))=7,"B-",IF((ROUND(TRUNC(('TRI-2'!CH34  ),2),0))=6,"C+",IF((ROUND(TRUNC(('TRI-2'!CH34  ),2),0))=5,"C-",IF((ROUND(TRUNC(('TRI-2'!CH34  ),2),0))=4,"D+",IF((ROUND(TRUNC(('TRI-2'!CH34 ),2),0))=3,"D-",IF((ROUND(TRUNC(('TRI-2'!CH34 ),2),0))=2,"E+",IF((ROUND(TRUNC(('TRI-2'!CH34  ),2),0))&lt;=1,"E-","")))))))))))</f>
        <v>B+</v>
      </c>
      <c r="CI34" s="51" t="str">
        <f>IF(OR('TRI-2'!CI34 ="",'TRI-2'!CI34&lt;0,'TRI-2'!CI34  &gt;10),"",IF((ROUND(TRUNC(('TRI-2'!CI34  ),2),0))=10,"A+",IF((ROUND(TRUNC(('TRI-2'!CI34  ),2),0))=9,"A-",IF((ROUND(TRUNC(('TRI-2'!CI34   ),2),0))=8,"B+",IF((ROUND(TRUNC(('TRI-2'!CI34 ),2),0))=7,"B-",IF((ROUND(TRUNC(('TRI-2'!CI34  ),2),0))=6,"C+",IF((ROUND(TRUNC(('TRI-2'!CI34  ),2),0))=5,"C-",IF((ROUND(TRUNC(('TRI-2'!CI34  ),2),0))=4,"D+",IF((ROUND(TRUNC(('TRI-2'!CI34 ),2),0))=3,"D-",IF((ROUND(TRUNC(('TRI-2'!CI34 ),2),0))=2,"E+",IF((ROUND(TRUNC(('TRI-2'!CI34  ),2),0))&lt;=1,"E-","")))))))))))</f>
        <v>B+</v>
      </c>
      <c r="CJ34" s="51" t="str">
        <f>IF(OR('TRI-2'!CJ34 ="",'TRI-2'!CJ34&lt;0,'TRI-2'!CJ34  &gt;10),"",IF((ROUND(TRUNC(('TRI-2'!CJ34  ),2),0))=10,"A+",IF((ROUND(TRUNC(('TRI-2'!CJ34  ),2),0))=9,"A-",IF((ROUND(TRUNC(('TRI-2'!CJ34   ),2),0))=8,"B+",IF((ROUND(TRUNC(('TRI-2'!CJ34 ),2),0))=7,"B-",IF((ROUND(TRUNC(('TRI-2'!CJ34  ),2),0))=6,"C+",IF((ROUND(TRUNC(('TRI-2'!CJ34  ),2),0))=5,"C-",IF((ROUND(TRUNC(('TRI-2'!CJ34  ),2),0))=4,"D+",IF((ROUND(TRUNC(('TRI-2'!CJ34 ),2),0))=3,"D-",IF((ROUND(TRUNC(('TRI-2'!CJ34 ),2),0))=2,"E+",IF((ROUND(TRUNC(('TRI-2'!CJ34  ),2),0))&lt;=1,"E-","")))))))))))</f>
        <v>B+</v>
      </c>
      <c r="CK34" s="51" t="str">
        <f>IF(OR('TRI-2'!CK34 ="",'TRI-2'!CK34&lt;0,'TRI-2'!CK34  &gt;10),"",IF((ROUND(TRUNC(('TRI-2'!CK34  ),2),0))=10,"A+",IF((ROUND(TRUNC(('TRI-2'!CK34  ),2),0))=9,"A-",IF((ROUND(TRUNC(('TRI-2'!CK34   ),2),0))=8,"B+",IF((ROUND(TRUNC(('TRI-2'!CK34 ),2),0))=7,"B-",IF((ROUND(TRUNC(('TRI-2'!CK34  ),2),0))=6,"C+",IF((ROUND(TRUNC(('TRI-2'!CK34  ),2),0))=5,"C-",IF((ROUND(TRUNC(('TRI-2'!CK34  ),2),0))=4,"D+",IF((ROUND(TRUNC(('TRI-2'!CK34 ),2),0))=3,"D-",IF((ROUND(TRUNC(('TRI-2'!CK34 ),2),0))=2,"E+",IF((ROUND(TRUNC(('TRI-2'!CK34  ),2),0))&lt;=1,"E-","")))))))))))</f>
        <v>B+</v>
      </c>
      <c r="CL34" s="51" t="str">
        <f>IF(OR('TRI-2'!CL34 ="",'TRI-2'!CL34&lt;0,'TRI-2'!CL34  &gt;10),"",IF((ROUND(TRUNC(('TRI-2'!CL34  ),2),0))=10,"A+",IF((ROUND(TRUNC(('TRI-2'!CL34  ),2),0))=9,"A-",IF((ROUND(TRUNC(('TRI-2'!CL34   ),2),0))=8,"B+",IF((ROUND(TRUNC(('TRI-2'!CL34 ),2),0))=7,"B-",IF((ROUND(TRUNC(('TRI-2'!CL34  ),2),0))=6,"C+",IF((ROUND(TRUNC(('TRI-2'!CL34  ),2),0))=5,"C-",IF((ROUND(TRUNC(('TRI-2'!CL34  ),2),0))=4,"D+",IF((ROUND(TRUNC(('TRI-2'!CL34 ),2),0))=3,"D-",IF((ROUND(TRUNC(('TRI-2'!CL34 ),2),0))=2,"E+",IF((ROUND(TRUNC(('TRI-2'!CL34  ),2),0))&lt;=1,"E-","")))))))))))</f>
        <v>B+</v>
      </c>
      <c r="CM34" s="51" t="str">
        <f>IF(OR('TRI-2'!CM34 ="",'TRI-2'!CM34&lt;0,'TRI-2'!CM34  &gt;10),"",IF((ROUND(TRUNC(('TRI-2'!CM34  ),2),0))=10,"A+",IF((ROUND(TRUNC(('TRI-2'!CM34  ),2),0))=9,"A-",IF((ROUND(TRUNC(('TRI-2'!CM34   ),2),0))=8,"B+",IF((ROUND(TRUNC(('TRI-2'!CM34 ),2),0))=7,"B-",IF((ROUND(TRUNC(('TRI-2'!CM34  ),2),0))=6,"C+",IF((ROUND(TRUNC(('TRI-2'!CM34  ),2),0))=5,"C-",IF((ROUND(TRUNC(('TRI-2'!CM34  ),2),0))=4,"D+",IF((ROUND(TRUNC(('TRI-2'!CM34 ),2),0))=3,"D-",IF((ROUND(TRUNC(('TRI-2'!CM34 ),2),0))=2,"E+",IF((ROUND(TRUNC(('TRI-2'!CM34  ),2),0))&lt;=1,"E-","")))))))))))</f>
        <v>B+</v>
      </c>
      <c r="CN34" s="51" t="str">
        <f>IF(OR('TRI-2'!CN34 ="",'TRI-2'!CN34&lt;0,'TRI-2'!CN34  &gt;10),"",IF((ROUND(TRUNC(('TRI-2'!CN34  ),2),0))=10,"A+",IF((ROUND(TRUNC(('TRI-2'!CN34  ),2),0))=9,"A-",IF((ROUND(TRUNC(('TRI-2'!CN34   ),2),0))=8,"B+",IF((ROUND(TRUNC(('TRI-2'!CN34 ),2),0))=7,"B-",IF((ROUND(TRUNC(('TRI-2'!CN34  ),2),0))=6,"C+",IF((ROUND(TRUNC(('TRI-2'!CN34  ),2),0))=5,"C-",IF((ROUND(TRUNC(('TRI-2'!CN34  ),2),0))=4,"D+",IF((ROUND(TRUNC(('TRI-2'!CN34 ),2),0))=3,"D-",IF((ROUND(TRUNC(('TRI-2'!CN34 ),2),0))=2,"E+",IF((ROUND(TRUNC(('TRI-2'!CN34  ),2),0))&lt;=1,"E-","")))))))))))</f>
        <v>B+</v>
      </c>
      <c r="CO34" s="51" t="str">
        <f>IF(OR('TRI-2'!CO34 ="",'TRI-2'!CO34&lt;0,'TRI-2'!CO34  &gt;10),"",IF((ROUND(TRUNC(('TRI-2'!CO34  ),2),0))=10,"A+",IF((ROUND(TRUNC(('TRI-2'!CO34  ),2),0))=9,"A-",IF((ROUND(TRUNC(('TRI-2'!CO34   ),2),0))=8,"B+",IF((ROUND(TRUNC(('TRI-2'!CO34 ),2),0))=7,"B-",IF((ROUND(TRUNC(('TRI-2'!CO34  ),2),0))=6,"C+",IF((ROUND(TRUNC(('TRI-2'!CO34  ),2),0))=5,"C-",IF((ROUND(TRUNC(('TRI-2'!CO34  ),2),0))=4,"D+",IF((ROUND(TRUNC(('TRI-2'!CO34 ),2),0))=3,"D-",IF((ROUND(TRUNC(('TRI-2'!CO34 ),2),0))=2,"E+",IF((ROUND(TRUNC(('TRI-2'!CO34  ),2),0))&lt;=1,"E-","")))))))))))</f>
        <v>B+</v>
      </c>
      <c r="CP34" s="51" t="str">
        <f>IF(OR('TRI-2'!CP34 ="",'TRI-2'!CP34&lt;0,'TRI-2'!CP34  &gt;10),"",IF((ROUND(TRUNC(('TRI-2'!CP34  ),2),0))=10,"A+",IF((ROUND(TRUNC(('TRI-2'!CP34  ),2),0))=9,"A-",IF((ROUND(TRUNC(('TRI-2'!CP34   ),2),0))=8,"B+",IF((ROUND(TRUNC(('TRI-2'!CP34 ),2),0))=7,"B-",IF((ROUND(TRUNC(('TRI-2'!CP34  ),2),0))=6,"C+",IF((ROUND(TRUNC(('TRI-2'!CP34  ),2),0))=5,"C-",IF((ROUND(TRUNC(('TRI-2'!CP34  ),2),0))=4,"D+",IF((ROUND(TRUNC(('TRI-2'!CP34 ),2),0))=3,"D-",IF((ROUND(TRUNC(('TRI-2'!CP34 ),2),0))=2,"E+",IF((ROUND(TRUNC(('TRI-2'!CP34  ),2),0))&lt;=1,"E-","")))))))))))</f>
        <v>B+</v>
      </c>
      <c r="CQ34" s="51" t="str">
        <f>IF(OR('TRI-2'!CQ34 ="",'TRI-2'!CQ34&lt;0,'TRI-2'!CQ34  &gt;10),"",IF((ROUND(TRUNC(('TRI-2'!CQ34  ),2),0))=10,"A+",IF((ROUND(TRUNC(('TRI-2'!CQ34  ),2),0))=9,"A-",IF((ROUND(TRUNC(('TRI-2'!CQ34   ),2),0))=8,"B+",IF((ROUND(TRUNC(('TRI-2'!CQ34 ),2),0))=7,"B-",IF((ROUND(TRUNC(('TRI-2'!CQ34  ),2),0))=6,"C+",IF((ROUND(TRUNC(('TRI-2'!CQ34  ),2),0))=5,"C-",IF((ROUND(TRUNC(('TRI-2'!CQ34  ),2),0))=4,"D+",IF((ROUND(TRUNC(('TRI-2'!CQ34 ),2),0))=3,"D-",IF((ROUND(TRUNC(('TRI-2'!CQ34 ),2),0))=2,"E+",IF((ROUND(TRUNC(('TRI-2'!CQ34  ),2),0))&lt;=1,"E-","")))))))))))</f>
        <v>B+</v>
      </c>
      <c r="CR34" s="51" t="str">
        <f>IF(OR('TRI-2'!CR34 ="",'TRI-2'!CR34&lt;0,'TRI-2'!CR34  &gt;10),"",IF((ROUND(TRUNC(('TRI-2'!CR34  ),2),0))=10,"A+",IF((ROUND(TRUNC(('TRI-2'!CR34  ),2),0))=9,"A-",IF((ROUND(TRUNC(('TRI-2'!CR34   ),2),0))=8,"B+",IF((ROUND(TRUNC(('TRI-2'!CR34 ),2),0))=7,"B-",IF((ROUND(TRUNC(('TRI-2'!CR34  ),2),0))=6,"C+",IF((ROUND(TRUNC(('TRI-2'!CR34  ),2),0))=5,"C-",IF((ROUND(TRUNC(('TRI-2'!CR34  ),2),0))=4,"D+",IF((ROUND(TRUNC(('TRI-2'!CR34 ),2),0))=3,"D-",IF((ROUND(TRUNC(('TRI-2'!CR34 ),2),0))=2,"E+",IF((ROUND(TRUNC(('TRI-2'!CR34  ),2),0))&lt;=1,"E-","")))))))))))</f>
        <v>B+</v>
      </c>
      <c r="CS34" s="51" t="str">
        <f>IF(OR('TRI-2'!CS34 ="",'TRI-2'!CS34&lt;0,'TRI-2'!CS34  &gt;10),"",IF((ROUND(TRUNC(('TRI-2'!CS34  ),2),0))=10,"A+",IF((ROUND(TRUNC(('TRI-2'!CS34  ),2),0))=9,"A-",IF((ROUND(TRUNC(('TRI-2'!CS34   ),2),0))=8,"B+",IF((ROUND(TRUNC(('TRI-2'!CS34 ),2),0))=7,"B-",IF((ROUND(TRUNC(('TRI-2'!CS34  ),2),0))=6,"C+",IF((ROUND(TRUNC(('TRI-2'!CS34  ),2),0))=5,"C-",IF((ROUND(TRUNC(('TRI-2'!CS34  ),2),0))=4,"D+",IF((ROUND(TRUNC(('TRI-2'!CS34 ),2),0))=3,"D-",IF((ROUND(TRUNC(('TRI-2'!CS34 ),2),0))=2,"E+",IF((ROUND(TRUNC(('TRI-2'!CS34  ),2),0))&lt;=1,"E-","")))))))))))</f>
        <v>B+</v>
      </c>
      <c r="CT34" s="51" t="str">
        <f>IF(OR('TRI-2'!CT34 ="",'TRI-2'!CT34&lt;0,'TRI-2'!CT34  &gt;10),"",IF((ROUND(TRUNC(('TRI-2'!CT34  ),2),0))=10,"A+",IF((ROUND(TRUNC(('TRI-2'!CT34  ),2),0))=9,"A-",IF((ROUND(TRUNC(('TRI-2'!CT34   ),2),0))=8,"B+",IF((ROUND(TRUNC(('TRI-2'!CT34 ),2),0))=7,"B-",IF((ROUND(TRUNC(('TRI-2'!CT34  ),2),0))=6,"C+",IF((ROUND(TRUNC(('TRI-2'!CT34  ),2),0))=5,"C-",IF((ROUND(TRUNC(('TRI-2'!CT34  ),2),0))=4,"D+",IF((ROUND(TRUNC(('TRI-2'!CT34 ),2),0))=3,"D-",IF((ROUND(TRUNC(('TRI-2'!CT34 ),2),0))=2,"E+",IF((ROUND(TRUNC(('TRI-2'!CT34  ),2),0))&lt;=1,"E-","")))))))))))</f>
        <v>B+</v>
      </c>
      <c r="CU34" s="51" t="str">
        <f>IF(OR('TRI-2'!CU34 ="",'TRI-2'!CU34&lt;0,'TRI-2'!CU34  &gt;10),"",IF((ROUND(TRUNC(('TRI-2'!CU34  ),2),0))=10,"A+",IF((ROUND(TRUNC(('TRI-2'!CU34  ),2),0))=9,"A-",IF((ROUND(TRUNC(('TRI-2'!CU34   ),2),0))=8,"B+",IF((ROUND(TRUNC(('TRI-2'!CU34 ),2),0))=7,"B-",IF((ROUND(TRUNC(('TRI-2'!CU34  ),2),0))=6,"C+",IF((ROUND(TRUNC(('TRI-2'!CU34  ),2),0))=5,"C-",IF((ROUND(TRUNC(('TRI-2'!CU34  ),2),0))=4,"D+",IF((ROUND(TRUNC(('TRI-2'!CU34 ),2),0))=3,"D-",IF((ROUND(TRUNC(('TRI-2'!CU34 ),2),0))=2,"E+",IF((ROUND(TRUNC(('TRI-2'!CU34  ),2),0))&lt;=1,"E-","")))))))))))</f>
        <v>B+</v>
      </c>
      <c r="CV34" s="51" t="str">
        <f>IF(OR('TRI-2'!CV34 ="",'TRI-2'!CV34&lt;0,'TRI-2'!CV34  &gt;10),"",IF((ROUND(TRUNC(('TRI-2'!CV34  ),2),0))=10,"A+",IF((ROUND(TRUNC(('TRI-2'!CV34  ),2),0))=9,"A-",IF((ROUND(TRUNC(('TRI-2'!CV34   ),2),0))=8,"B+",IF((ROUND(TRUNC(('TRI-2'!CV34 ),2),0))=7,"B-",IF((ROUND(TRUNC(('TRI-2'!CV34  ),2),0))=6,"C+",IF((ROUND(TRUNC(('TRI-2'!CV34  ),2),0))=5,"C-",IF((ROUND(TRUNC(('TRI-2'!CV34  ),2),0))=4,"D+",IF((ROUND(TRUNC(('TRI-2'!CV34 ),2),0))=3,"D-",IF((ROUND(TRUNC(('TRI-2'!CV34 ),2),0))=2,"E+",IF((ROUND(TRUNC(('TRI-2'!CV34  ),2),0))&lt;=1,"E-","")))))))))))</f>
        <v>B+</v>
      </c>
      <c r="CW34" s="51" t="str">
        <f>IF(OR('TRI-2'!CW34 ="",'TRI-2'!CW34&lt;0,'TRI-2'!CW34  &gt;10),"",IF((ROUND(TRUNC(('TRI-2'!CW34  ),2),0))=10,"A+",IF((ROUND(TRUNC(('TRI-2'!CW34  ),2),0))=9,"A-",IF((ROUND(TRUNC(('TRI-2'!CW34   ),2),0))=8,"B+",IF((ROUND(TRUNC(('TRI-2'!CW34 ),2),0))=7,"B-",IF((ROUND(TRUNC(('TRI-2'!CW34  ),2),0))=6,"C+",IF((ROUND(TRUNC(('TRI-2'!CW34  ),2),0))=5,"C-",IF((ROUND(TRUNC(('TRI-2'!CW34  ),2),0))=4,"D+",IF((ROUND(TRUNC(('TRI-2'!CW34 ),2),0))=3,"D-",IF((ROUND(TRUNC(('TRI-2'!CW34 ),2),0))=2,"E+",IF((ROUND(TRUNC(('TRI-2'!CW34  ),2),0))&lt;=1,"E-","")))))))))))</f>
        <v>B+</v>
      </c>
      <c r="CX34" s="51" t="str">
        <f>IF(OR('TRI-2'!CX34 ="",'TRI-2'!CX34&lt;0,'TRI-2'!CX34  &gt;10),"",IF((ROUND(TRUNC(('TRI-2'!CX34  ),2),0))=10,"A+",IF((ROUND(TRUNC(('TRI-2'!CX34  ),2),0))=9,"A-",IF((ROUND(TRUNC(('TRI-2'!CX34   ),2),0))=8,"B+",IF((ROUND(TRUNC(('TRI-2'!CX34 ),2),0))=7,"B-",IF((ROUND(TRUNC(('TRI-2'!CX34  ),2),0))=6,"C+",IF((ROUND(TRUNC(('TRI-2'!CX34  ),2),0))=5,"C-",IF((ROUND(TRUNC(('TRI-2'!CX34  ),2),0))=4,"D+",IF((ROUND(TRUNC(('TRI-2'!CX34 ),2),0))=3,"D-",IF((ROUND(TRUNC(('TRI-2'!CX34 ),2),0))=2,"E+",IF((ROUND(TRUNC(('TRI-2'!CX34  ),2),0))&lt;=1,"E-","")))))))))))</f>
        <v>B+</v>
      </c>
      <c r="CY34" s="51" t="str">
        <f>IF(OR('TRI-2'!CY34 ="",'TRI-2'!CY34&lt;0,'TRI-2'!CY34  &gt;10),"",IF((ROUND(TRUNC(('TRI-2'!CY34  ),2),0))=10,"A+",IF((ROUND(TRUNC(('TRI-2'!CY34  ),2),0))=9,"A-",IF((ROUND(TRUNC(('TRI-2'!CY34   ),2),0))=8,"B+",IF((ROUND(TRUNC(('TRI-2'!CY34 ),2),0))=7,"B-",IF((ROUND(TRUNC(('TRI-2'!CY34  ),2),0))=6,"C+",IF((ROUND(TRUNC(('TRI-2'!CY34  ),2),0))=5,"C-",IF((ROUND(TRUNC(('TRI-2'!CY34  ),2),0))=4,"D+",IF((ROUND(TRUNC(('TRI-2'!CY34 ),2),0))=3,"D-",IF((ROUND(TRUNC(('TRI-2'!CY34 ),2),0))=2,"E+",IF((ROUND(TRUNC(('TRI-2'!CY34  ),2),0))&lt;=1,"E-","")))))))))))</f>
        <v>B+</v>
      </c>
      <c r="CZ34" s="51" t="str">
        <f>IF(OR('TRI-2'!CZ34 ="",'TRI-2'!CZ34&lt;0,'TRI-2'!CZ34  &gt;10),"",IF((ROUND(TRUNC(('TRI-2'!CZ34  ),2),0))=10,"A+",IF((ROUND(TRUNC(('TRI-2'!CZ34  ),2),0))=9,"A-",IF((ROUND(TRUNC(('TRI-2'!CZ34   ),2),0))=8,"B+",IF((ROUND(TRUNC(('TRI-2'!CZ34 ),2),0))=7,"B-",IF((ROUND(TRUNC(('TRI-2'!CZ34  ),2),0))=6,"C+",IF((ROUND(TRUNC(('TRI-2'!CZ34  ),2),0))=5,"C-",IF((ROUND(TRUNC(('TRI-2'!CZ34  ),2),0))=4,"D+",IF((ROUND(TRUNC(('TRI-2'!CZ34 ),2),0))=3,"D-",IF((ROUND(TRUNC(('TRI-2'!CZ34 ),2),0))=2,"E+",IF((ROUND(TRUNC(('TRI-2'!CZ34  ),2),0))&lt;=1,"E-","")))))))))))</f>
        <v>B+</v>
      </c>
      <c r="DA34" s="51" t="str">
        <f>IF(OR('TRI-2'!DA34 ="",'TRI-2'!DA34&lt;0,'TRI-2'!DA34  &gt;10),"",IF((ROUND(TRUNC(('TRI-2'!DA34  ),2),0))=10,"A+",IF((ROUND(TRUNC(('TRI-2'!DA34  ),2),0))=9,"A-",IF((ROUND(TRUNC(('TRI-2'!DA34   ),2),0))=8,"B+",IF((ROUND(TRUNC(('TRI-2'!DA34 ),2),0))=7,"B-",IF((ROUND(TRUNC(('TRI-2'!DA34  ),2),0))=6,"C+",IF((ROUND(TRUNC(('TRI-2'!DA34  ),2),0))=5,"C-",IF((ROUND(TRUNC(('TRI-2'!DA34  ),2),0))=4,"D+",IF((ROUND(TRUNC(('TRI-2'!DA34 ),2),0))=3,"D-",IF((ROUND(TRUNC(('TRI-2'!DA34 ),2),0))=2,"E+",IF((ROUND(TRUNC(('TRI-2'!DA34  ),2),0))&lt;=1,"E-","")))))))))))</f>
        <v>B+</v>
      </c>
      <c r="DB34" s="51" t="str">
        <f>IF(OR('TRI-2'!DB34 ="",'TRI-2'!DB34&lt;0,'TRI-2'!DB34  &gt;10),"",IF((ROUND(TRUNC(('TRI-2'!DB34  ),2),0))=10,"A+",IF((ROUND(TRUNC(('TRI-2'!DB34  ),2),0))=9,"A-",IF((ROUND(TRUNC(('TRI-2'!DB34   ),2),0))=8,"B+",IF((ROUND(TRUNC(('TRI-2'!DB34 ),2),0))=7,"B-",IF((ROUND(TRUNC(('TRI-2'!DB34  ),2),0))=6,"C+",IF((ROUND(TRUNC(('TRI-2'!DB34  ),2),0))=5,"C-",IF((ROUND(TRUNC(('TRI-2'!DB34  ),2),0))=4,"D+",IF((ROUND(TRUNC(('TRI-2'!DB34 ),2),0))=3,"D-",IF((ROUND(TRUNC(('TRI-2'!DB34 ),2),0))=2,"E+",IF((ROUND(TRUNC(('TRI-2'!DB34  ),2),0))&lt;=1,"E-","")))))))))))</f>
        <v>B+</v>
      </c>
      <c r="DC34" s="51" t="str">
        <f>IF(OR('TRI-2'!DC34 ="",'TRI-2'!DC34&lt;0,'TRI-2'!DC34  &gt;10),"",IF((ROUND(TRUNC(('TRI-2'!DC34  ),2),0))=10,"A+",IF((ROUND(TRUNC(('TRI-2'!DC34  ),2),0))=9,"A-",IF((ROUND(TRUNC(('TRI-2'!DC34   ),2),0))=8,"B+",IF((ROUND(TRUNC(('TRI-2'!DC34 ),2),0))=7,"B-",IF((ROUND(TRUNC(('TRI-2'!DC34  ),2),0))=6,"C+",IF((ROUND(TRUNC(('TRI-2'!DC34  ),2),0))=5,"C-",IF((ROUND(TRUNC(('TRI-2'!DC34  ),2),0))=4,"D+",IF((ROUND(TRUNC(('TRI-2'!DC34 ),2),0))=3,"D-",IF((ROUND(TRUNC(('TRI-2'!DC34 ),2),0))=2,"E+",IF((ROUND(TRUNC(('TRI-2'!DC34  ),2),0))&lt;=1,"E-","")))))))))))</f>
        <v>B+</v>
      </c>
      <c r="DD34" s="51" t="str">
        <f>IF(OR('TRI-2'!DD34 ="",'TRI-2'!DD34&lt;0,'TRI-2'!DD34  &gt;10),"",IF((ROUND(TRUNC(('TRI-2'!DD34  ),2),0))=10,"A+",IF((ROUND(TRUNC(('TRI-2'!DD34  ),2),0))=9,"A-",IF((ROUND(TRUNC(('TRI-2'!DD34   ),2),0))=8,"B+",IF((ROUND(TRUNC(('TRI-2'!DD34 ),2),0))=7,"B-",IF((ROUND(TRUNC(('TRI-2'!DD34  ),2),0))=6,"C+",IF((ROUND(TRUNC(('TRI-2'!DD34  ),2),0))=5,"C-",IF((ROUND(TRUNC(('TRI-2'!DD34  ),2),0))=4,"D+",IF((ROUND(TRUNC(('TRI-2'!DD34 ),2),0))=3,"D-",IF((ROUND(TRUNC(('TRI-2'!DD34 ),2),0))=2,"E+",IF((ROUND(TRUNC(('TRI-2'!DD34  ),2),0))&lt;=1,"E-","")))))))))))</f>
        <v>A+</v>
      </c>
      <c r="DE34" s="51" t="str">
        <f>IF(OR('TRI-2'!DE34 ="",'TRI-2'!DE34&lt;0,'TRI-2'!DE34  &gt;10),"",IF((ROUND(TRUNC(('TRI-2'!DE34  ),2),0))=10,"A+",IF((ROUND(TRUNC(('TRI-2'!DE34  ),2),0))=9,"A-",IF((ROUND(TRUNC(('TRI-2'!DE34   ),2),0))=8,"B+",IF((ROUND(TRUNC(('TRI-2'!DE34 ),2),0))=7,"B-",IF((ROUND(TRUNC(('TRI-2'!DE34  ),2),0))=6,"C+",IF((ROUND(TRUNC(('TRI-2'!DE34  ),2),0))=5,"C-",IF((ROUND(TRUNC(('TRI-2'!DE34  ),2),0))=4,"D+",IF((ROUND(TRUNC(('TRI-2'!DE34 ),2),0))=3,"D-",IF((ROUND(TRUNC(('TRI-2'!DE34 ),2),0))=2,"E+",IF((ROUND(TRUNC(('TRI-2'!DE34  ),2),0))&lt;=1,"E-","")))))))))))</f>
        <v>A+</v>
      </c>
      <c r="DF34" s="51" t="str">
        <f>IF(OR('TRI-2'!DF34 ="",'TRI-2'!DF34&lt;0,'TRI-2'!DF34  &gt;10),"",IF((ROUND(TRUNC(('TRI-2'!DF34  ),2),0))=10,"A+",IF((ROUND(TRUNC(('TRI-2'!DF34  ),2),0))=9,"A-",IF((ROUND(TRUNC(('TRI-2'!DF34   ),2),0))=8,"B+",IF((ROUND(TRUNC(('TRI-2'!DF34 ),2),0))=7,"B-",IF((ROUND(TRUNC(('TRI-2'!DF34  ),2),0))=6,"C+",IF((ROUND(TRUNC(('TRI-2'!DF34  ),2),0))=5,"C-",IF((ROUND(TRUNC(('TRI-2'!DF34  ),2),0))=4,"D+",IF((ROUND(TRUNC(('TRI-2'!DF34 ),2),0))=3,"D-",IF((ROUND(TRUNC(('TRI-2'!DF34 ),2),0))=2,"E+",IF((ROUND(TRUNC(('TRI-2'!DF34  ),2),0))&lt;=1,"E-","")))))))))))</f>
        <v>A+</v>
      </c>
      <c r="DG34" s="51" t="str">
        <f>IF(OR('TRI-2'!DG34 ="",'TRI-2'!DG34&lt;0,'TRI-2'!DG34  &gt;10),"",IF((ROUND(TRUNC(('TRI-2'!DG34  ),2),0))=10,"A+",IF((ROUND(TRUNC(('TRI-2'!DG34  ),2),0))=9,"A-",IF((ROUND(TRUNC(('TRI-2'!DG34   ),2),0))=8,"B+",IF((ROUND(TRUNC(('TRI-2'!DG34 ),2),0))=7,"B-",IF((ROUND(TRUNC(('TRI-2'!DG34  ),2),0))=6,"C+",IF((ROUND(TRUNC(('TRI-2'!DG34  ),2),0))=5,"C-",IF((ROUND(TRUNC(('TRI-2'!DG34  ),2),0))=4,"D+",IF((ROUND(TRUNC(('TRI-2'!DG34 ),2),0))=3,"D-",IF((ROUND(TRUNC(('TRI-2'!DG34 ),2),0))=2,"E+",IF((ROUND(TRUNC(('TRI-2'!DG34  ),2),0))&lt;=1,"E-","")))))))))))</f>
        <v>A+</v>
      </c>
      <c r="DH34" s="51" t="str">
        <f>IF(OR('TRI-2'!DH34 ="",'TRI-2'!DH34&lt;0,'TRI-2'!DH34  &gt;10),"",IF((ROUND(TRUNC(('TRI-2'!DH34  ),2),0))=10,"A+",IF((ROUND(TRUNC(('TRI-2'!DH34  ),2),0))=9,"A-",IF((ROUND(TRUNC(('TRI-2'!DH34   ),2),0))=8,"B+",IF((ROUND(TRUNC(('TRI-2'!DH34 ),2),0))=7,"B-",IF((ROUND(TRUNC(('TRI-2'!DH34  ),2),0))=6,"C+",IF((ROUND(TRUNC(('TRI-2'!DH34  ),2),0))=5,"C-",IF((ROUND(TRUNC(('TRI-2'!DH34  ),2),0))=4,"D+",IF((ROUND(TRUNC(('TRI-2'!DH34 ),2),0))=3,"D-",IF((ROUND(TRUNC(('TRI-2'!DH34 ),2),0))=2,"E+",IF((ROUND(TRUNC(('TRI-2'!DH34  ),2),0))&lt;=1,"E-","")))))))))))</f>
        <v>A+</v>
      </c>
      <c r="DI34" s="51" t="str">
        <f>IF(OR('TRI-2'!DI34 ="",'TRI-2'!DI34&lt;0,'TRI-2'!DI34  &gt;10),"",IF((ROUND(TRUNC(('TRI-2'!DI34  ),2),0))=10,"A+",IF((ROUND(TRUNC(('TRI-2'!DI34  ),2),0))=9,"A-",IF((ROUND(TRUNC(('TRI-2'!DI34   ),2),0))=8,"B+",IF((ROUND(TRUNC(('TRI-2'!DI34 ),2),0))=7,"B-",IF((ROUND(TRUNC(('TRI-2'!DI34  ),2),0))=6,"C+",IF((ROUND(TRUNC(('TRI-2'!DI34  ),2),0))=5,"C-",IF((ROUND(TRUNC(('TRI-2'!DI34  ),2),0))=4,"D+",IF((ROUND(TRUNC(('TRI-2'!DI34 ),2),0))=3,"D-",IF((ROUND(TRUNC(('TRI-2'!DI34 ),2),0))=2,"E+",IF((ROUND(TRUNC(('TRI-2'!DI34  ),2),0))&lt;=1,"E-","")))))))))))</f>
        <v>A+</v>
      </c>
      <c r="DJ34" s="51" t="str">
        <f>IF(OR('TRI-2'!DJ34 ="",'TRI-2'!DJ34&lt;0,'TRI-2'!DJ34  &gt;10),"",IF((ROUND(TRUNC(('TRI-2'!DJ34  ),2),0))=10,"A+",IF((ROUND(TRUNC(('TRI-2'!DJ34  ),2),0))=9,"A-",IF((ROUND(TRUNC(('TRI-2'!DJ34   ),2),0))=8,"B+",IF((ROUND(TRUNC(('TRI-2'!DJ34 ),2),0))=7,"B-",IF((ROUND(TRUNC(('TRI-2'!DJ34  ),2),0))=6,"C+",IF((ROUND(TRUNC(('TRI-2'!DJ34  ),2),0))=5,"C-",IF((ROUND(TRUNC(('TRI-2'!DJ34  ),2),0))=4,"D+",IF((ROUND(TRUNC(('TRI-2'!DJ34 ),2),0))=3,"D-",IF((ROUND(TRUNC(('TRI-2'!DJ34 ),2),0))=2,"E+",IF((ROUND(TRUNC(('TRI-2'!DJ34  ),2),0))&lt;=1,"E-","")))))))))))</f>
        <v>A+</v>
      </c>
      <c r="DK34" s="51" t="str">
        <f>IF(OR('TRI-2'!DK34 ="",'TRI-2'!DK34&lt;0,'TRI-2'!DK34  &gt;10),"",IF((ROUND(TRUNC(('TRI-2'!DK34  ),2),0))=10,"A+",IF((ROUND(TRUNC(('TRI-2'!DK34  ),2),0))=9,"A-",IF((ROUND(TRUNC(('TRI-2'!DK34   ),2),0))=8,"B+",IF((ROUND(TRUNC(('TRI-2'!DK34 ),2),0))=7,"B-",IF((ROUND(TRUNC(('TRI-2'!DK34  ),2),0))=6,"C+",IF((ROUND(TRUNC(('TRI-2'!DK34  ),2),0))=5,"C-",IF((ROUND(TRUNC(('TRI-2'!DK34  ),2),0))=4,"D+",IF((ROUND(TRUNC(('TRI-2'!DK34 ),2),0))=3,"D-",IF((ROUND(TRUNC(('TRI-2'!DK34 ),2),0))=2,"E+",IF((ROUND(TRUNC(('TRI-2'!DK34  ),2),0))&lt;=1,"E-","")))))))))))</f>
        <v>A+</v>
      </c>
      <c r="DL34" s="51" t="str">
        <f>IF(OR('TRI-2'!DL34 ="",'TRI-2'!DL34&lt;0,'TRI-2'!DL34  &gt;10),"",IF((ROUND(TRUNC(('TRI-2'!DL34  ),2),0))=10,"A+",IF((ROUND(TRUNC(('TRI-2'!DL34  ),2),0))=9,"A-",IF((ROUND(TRUNC(('TRI-2'!DL34   ),2),0))=8,"B+",IF((ROUND(TRUNC(('TRI-2'!DL34 ),2),0))=7,"B-",IF((ROUND(TRUNC(('TRI-2'!DL34  ),2),0))=6,"C+",IF((ROUND(TRUNC(('TRI-2'!DL34  ),2),0))=5,"C-",IF((ROUND(TRUNC(('TRI-2'!DL34  ),2),0))=4,"D+",IF((ROUND(TRUNC(('TRI-2'!DL34 ),2),0))=3,"D-",IF((ROUND(TRUNC(('TRI-2'!DL34 ),2),0))=2,"E+",IF((ROUND(TRUNC(('TRI-2'!DL34  ),2),0))&lt;=1,"E-","")))))))))))</f>
        <v>A+</v>
      </c>
      <c r="DM34" s="51" t="str">
        <f>IF(OR('TRI-2'!DM34 ="",'TRI-2'!DM34&lt;0,'TRI-2'!DM34  &gt;10),"",IF((ROUND(TRUNC(('TRI-2'!DM34  ),2),0))=10,"A+",IF((ROUND(TRUNC(('TRI-2'!DM34  ),2),0))=9,"A-",IF((ROUND(TRUNC(('TRI-2'!DM34   ),2),0))=8,"B+",IF((ROUND(TRUNC(('TRI-2'!DM34 ),2),0))=7,"B-",IF((ROUND(TRUNC(('TRI-2'!DM34  ),2),0))=6,"C+",IF((ROUND(TRUNC(('TRI-2'!DM34  ),2),0))=5,"C-",IF((ROUND(TRUNC(('TRI-2'!DM34  ),2),0))=4,"D+",IF((ROUND(TRUNC(('TRI-2'!DM34 ),2),0))=3,"D-",IF((ROUND(TRUNC(('TRI-2'!DM34 ),2),0))=2,"E+",IF((ROUND(TRUNC(('TRI-2'!DM34  ),2),0))&lt;=1,"E-","")))))))))))</f>
        <v>A+</v>
      </c>
      <c r="DN34" s="51" t="str">
        <f>IF(OR('TRI-2'!DN34 ="",'TRI-2'!DN34&lt;0,'TRI-2'!DN34  &gt;10),"",IF((ROUND(TRUNC(('TRI-2'!DN34  ),2),0))=10,"A+",IF((ROUND(TRUNC(('TRI-2'!DN34  ),2),0))=9,"A-",IF((ROUND(TRUNC(('TRI-2'!DN34   ),2),0))=8,"B+",IF((ROUND(TRUNC(('TRI-2'!DN34 ),2),0))=7,"B-",IF((ROUND(TRUNC(('TRI-2'!DN34  ),2),0))=6,"C+",IF((ROUND(TRUNC(('TRI-2'!DN34  ),2),0))=5,"C-",IF((ROUND(TRUNC(('TRI-2'!DN34  ),2),0))=4,"D+",IF((ROUND(TRUNC(('TRI-2'!DN34 ),2),0))=3,"D-",IF((ROUND(TRUNC(('TRI-2'!DN34 ),2),0))=2,"E+",IF((ROUND(TRUNC(('TRI-2'!DN34  ),2),0))&lt;=1,"E-","")))))))))))</f>
        <v>A+</v>
      </c>
      <c r="DO34" s="51" t="str">
        <f>IF(OR('TRI-2'!DO34 ="",'TRI-2'!DO34&lt;0,'TRI-2'!DO34  &gt;10),"",IF((ROUND(TRUNC(('TRI-2'!DO34  ),2),0))=10,"A+",IF((ROUND(TRUNC(('TRI-2'!DO34  ),2),0))=9,"A-",IF((ROUND(TRUNC(('TRI-2'!DO34   ),2),0))=8,"B+",IF((ROUND(TRUNC(('TRI-2'!DO34 ),2),0))=7,"B-",IF((ROUND(TRUNC(('TRI-2'!DO34  ),2),0))=6,"C+",IF((ROUND(TRUNC(('TRI-2'!DO34  ),2),0))=5,"C-",IF((ROUND(TRUNC(('TRI-2'!DO34  ),2),0))=4,"D+",IF((ROUND(TRUNC(('TRI-2'!DO34 ),2),0))=3,"D-",IF((ROUND(TRUNC(('TRI-2'!DO34 ),2),0))=2,"E+",IF((ROUND(TRUNC(('TRI-2'!DO34  ),2),0))&lt;=1,"E-","")))))))))))</f>
        <v>A+</v>
      </c>
      <c r="DP34" s="51" t="str">
        <f>IF(OR('TRI-2'!DP34 ="",'TRI-2'!DP34&lt;0,'TRI-2'!DP34  &gt;10),"",IF((ROUND(TRUNC(('TRI-2'!DP34  ),2),0))=10,"A+",IF((ROUND(TRUNC(('TRI-2'!DP34  ),2),0))=9,"A-",IF((ROUND(TRUNC(('TRI-2'!DP34   ),2),0))=8,"B+",IF((ROUND(TRUNC(('TRI-2'!DP34 ),2),0))=7,"B-",IF((ROUND(TRUNC(('TRI-2'!DP34  ),2),0))=6,"C+",IF((ROUND(TRUNC(('TRI-2'!DP34  ),2),0))=5,"C-",IF((ROUND(TRUNC(('TRI-2'!DP34  ),2),0))=4,"D+",IF((ROUND(TRUNC(('TRI-2'!DP34 ),2),0))=3,"D-",IF((ROUND(TRUNC(('TRI-2'!DP34 ),2),0))=2,"E+",IF((ROUND(TRUNC(('TRI-2'!DP34  ),2),0))&lt;=1,"E-","")))))))))))</f>
        <v>A+</v>
      </c>
      <c r="DQ34" s="51" t="str">
        <f>IF(OR('TRI-2'!DQ34 ="",'TRI-2'!DQ34&lt;0,'TRI-2'!DQ34  &gt;10),"",IF((ROUND(TRUNC(('TRI-2'!DQ34  ),2),0))=10,"A+",IF((ROUND(TRUNC(('TRI-2'!DQ34  ),2),0))=9,"A-",IF((ROUND(TRUNC(('TRI-2'!DQ34   ),2),0))=8,"B+",IF((ROUND(TRUNC(('TRI-2'!DQ34 ),2),0))=7,"B-",IF((ROUND(TRUNC(('TRI-2'!DQ34  ),2),0))=6,"C+",IF((ROUND(TRUNC(('TRI-2'!DQ34  ),2),0))=5,"C-",IF((ROUND(TRUNC(('TRI-2'!DQ34  ),2),0))=4,"D+",IF((ROUND(TRUNC(('TRI-2'!DQ34 ),2),0))=3,"D-",IF((ROUND(TRUNC(('TRI-2'!DQ34 ),2),0))=2,"E+",IF((ROUND(TRUNC(('TRI-2'!DQ34  ),2),0))&lt;=1,"E-","")))))))))))</f>
        <v>A+</v>
      </c>
      <c r="DR34" s="51" t="str">
        <f>IF(OR('TRI-2'!DR34 ="",'TRI-2'!DR34&lt;0,'TRI-2'!DR34  &gt;10),"",IF((ROUND(TRUNC(('TRI-2'!DR34  ),2),0))=10,"A+",IF((ROUND(TRUNC(('TRI-2'!DR34  ),2),0))=9,"A-",IF((ROUND(TRUNC(('TRI-2'!DR34   ),2),0))=8,"B+",IF((ROUND(TRUNC(('TRI-2'!DR34 ),2),0))=7,"B-",IF((ROUND(TRUNC(('TRI-2'!DR34  ),2),0))=6,"C+",IF((ROUND(TRUNC(('TRI-2'!DR34  ),2),0))=5,"C-",IF((ROUND(TRUNC(('TRI-2'!DR34  ),2),0))=4,"D+",IF((ROUND(TRUNC(('TRI-2'!DR34 ),2),0))=3,"D-",IF((ROUND(TRUNC(('TRI-2'!DR34 ),2),0))=2,"E+",IF((ROUND(TRUNC(('TRI-2'!DR34  ),2),0))&lt;=1,"E-","")))))))))))</f>
        <v>A+</v>
      </c>
      <c r="DS34" s="51" t="str">
        <f>IF(OR('TRI-2'!DS34 ="",'TRI-2'!DS34&lt;0,'TRI-2'!DS34  &gt;10),"",IF((ROUND(TRUNC(('TRI-2'!DS34  ),2),0))=10,"A+",IF((ROUND(TRUNC(('TRI-2'!DS34  ),2),0))=9,"A-",IF((ROUND(TRUNC(('TRI-2'!DS34   ),2),0))=8,"B+",IF((ROUND(TRUNC(('TRI-2'!DS34 ),2),0))=7,"B-",IF((ROUND(TRUNC(('TRI-2'!DS34  ),2),0))=6,"C+",IF((ROUND(TRUNC(('TRI-2'!DS34  ),2),0))=5,"C-",IF((ROUND(TRUNC(('TRI-2'!DS34  ),2),0))=4,"D+",IF((ROUND(TRUNC(('TRI-2'!DS34 ),2),0))=3,"D-",IF((ROUND(TRUNC(('TRI-2'!DS34 ),2),0))=2,"E+",IF((ROUND(TRUNC(('TRI-2'!DS34  ),2),0))&lt;=1,"E-","")))))))))))</f>
        <v>A+</v>
      </c>
      <c r="DT34" s="51" t="str">
        <f>IF(OR('TRI-2'!DT34 ="",'TRI-2'!DT34&lt;0,'TRI-2'!DT34  &gt;10),"",IF((ROUND(TRUNC(('TRI-2'!DT34  ),2),0))=10,"A+",IF((ROUND(TRUNC(('TRI-2'!DT34  ),2),0))=9,"A-",IF((ROUND(TRUNC(('TRI-2'!DT34   ),2),0))=8,"B+",IF((ROUND(TRUNC(('TRI-2'!DT34 ),2),0))=7,"B-",IF((ROUND(TRUNC(('TRI-2'!DT34  ),2),0))=6,"C+",IF((ROUND(TRUNC(('TRI-2'!DT34  ),2),0))=5,"C-",IF((ROUND(TRUNC(('TRI-2'!DT34  ),2),0))=4,"D+",IF((ROUND(TRUNC(('TRI-2'!DT34 ),2),0))=3,"D-",IF((ROUND(TRUNC(('TRI-2'!DT34 ),2),0))=2,"E+",IF((ROUND(TRUNC(('TRI-2'!DT34  ),2),0))&lt;=1,"E-","")))))))))))</f>
        <v>A+</v>
      </c>
      <c r="DU34" s="51" t="str">
        <f>IF(OR('TRI-2'!DU34 ="",'TRI-2'!DU34&lt;0,'TRI-2'!DU34  &gt;10),"",IF((ROUND(TRUNC(('TRI-2'!DU34  ),2),0))=10,"A+",IF((ROUND(TRUNC(('TRI-2'!DU34  ),2),0))=9,"A-",IF((ROUND(TRUNC(('TRI-2'!DU34   ),2),0))=8,"B+",IF((ROUND(TRUNC(('TRI-2'!DU34 ),2),0))=7,"B-",IF((ROUND(TRUNC(('TRI-2'!DU34  ),2),0))=6,"C+",IF((ROUND(TRUNC(('TRI-2'!DU34  ),2),0))=5,"C-",IF((ROUND(TRUNC(('TRI-2'!DU34  ),2),0))=4,"D+",IF((ROUND(TRUNC(('TRI-2'!DU34 ),2),0))=3,"D-",IF((ROUND(TRUNC(('TRI-2'!DU34 ),2),0))=2,"E+",IF((ROUND(TRUNC(('TRI-2'!DU34  ),2),0))&lt;=1,"E-","")))))))))))</f>
        <v>A+</v>
      </c>
      <c r="DV34" s="51" t="str">
        <f>IF(OR('TRI-2'!DV34 ="",'TRI-2'!DV34&lt;0,'TRI-2'!DV34  &gt;10),"",IF((ROUND(TRUNC(('TRI-2'!DV34  ),2),0))=10,"A+",IF((ROUND(TRUNC(('TRI-2'!DV34  ),2),0))=9,"A-",IF((ROUND(TRUNC(('TRI-2'!DV34   ),2),0))=8,"B+",IF((ROUND(TRUNC(('TRI-2'!DV34 ),2),0))=7,"B-",IF((ROUND(TRUNC(('TRI-2'!DV34  ),2),0))=6,"C+",IF((ROUND(TRUNC(('TRI-2'!DV34  ),2),0))=5,"C-",IF((ROUND(TRUNC(('TRI-2'!DV34  ),2),0))=4,"D+",IF((ROUND(TRUNC(('TRI-2'!DV34 ),2),0))=3,"D-",IF((ROUND(TRUNC(('TRI-2'!DV34 ),2),0))=2,"E+",IF((ROUND(TRUNC(('TRI-2'!DV34  ),2),0))&lt;=1,"E-","")))))))))))</f>
        <v>A+</v>
      </c>
      <c r="DW34" s="51" t="str">
        <f>IF(OR('TRI-2'!DW34 ="",'TRI-2'!DW34&lt;0,'TRI-2'!DW34  &gt;10),"",IF((ROUND(TRUNC(('TRI-2'!DW34  ),2),0))=10,"A+",IF((ROUND(TRUNC(('TRI-2'!DW34  ),2),0))=9,"A-",IF((ROUND(TRUNC(('TRI-2'!DW34   ),2),0))=8,"B+",IF((ROUND(TRUNC(('TRI-2'!DW34 ),2),0))=7,"B-",IF((ROUND(TRUNC(('TRI-2'!DW34  ),2),0))=6,"C+",IF((ROUND(TRUNC(('TRI-2'!DW34  ),2),0))=5,"C-",IF((ROUND(TRUNC(('TRI-2'!DW34  ),2),0))=4,"D+",IF((ROUND(TRUNC(('TRI-2'!DW34 ),2),0))=3,"D-",IF((ROUND(TRUNC(('TRI-2'!DW34 ),2),0))=2,"E+",IF((ROUND(TRUNC(('TRI-2'!DW34  ),2),0))&lt;=1,"E-","")))))))))))</f>
        <v>A+</v>
      </c>
      <c r="DX34" s="51" t="str">
        <f>IF(OR('TRI-2'!DX34 ="",'TRI-2'!DX34&lt;0,'TRI-2'!DX34  &gt;10),"",IF((ROUND(TRUNC(('TRI-2'!DX34  ),2),0))=10,"A+",IF((ROUND(TRUNC(('TRI-2'!DX34  ),2),0))=9,"A-",IF((ROUND(TRUNC(('TRI-2'!DX34   ),2),0))=8,"B+",IF((ROUND(TRUNC(('TRI-2'!DX34 ),2),0))=7,"B-",IF((ROUND(TRUNC(('TRI-2'!DX34  ),2),0))=6,"C+",IF((ROUND(TRUNC(('TRI-2'!DX34  ),2),0))=5,"C-",IF((ROUND(TRUNC(('TRI-2'!DX34  ),2),0))=4,"D+",IF((ROUND(TRUNC(('TRI-2'!DX34 ),2),0))=3,"D-",IF((ROUND(TRUNC(('TRI-2'!DX34 ),2),0))=2,"E+",IF((ROUND(TRUNC(('TRI-2'!DX34  ),2),0))&lt;=1,"E-","")))))))))))</f>
        <v>A+</v>
      </c>
      <c r="DY34" s="51" t="str">
        <f>IF(OR('TRI-2'!DY34 ="",'TRI-2'!DY34&lt;0,'TRI-2'!DY34  &gt;10),"",IF((ROUND(TRUNC(('TRI-2'!DY34  ),2),0))=10,"A+",IF((ROUND(TRUNC(('TRI-2'!DY34  ),2),0))=9,"A-",IF((ROUND(TRUNC(('TRI-2'!DY34   ),2),0))=8,"B+",IF((ROUND(TRUNC(('TRI-2'!DY34 ),2),0))=7,"B-",IF((ROUND(TRUNC(('TRI-2'!DY34  ),2),0))=6,"C+",IF((ROUND(TRUNC(('TRI-2'!DY34  ),2),0))=5,"C-",IF((ROUND(TRUNC(('TRI-2'!DY34  ),2),0))=4,"D+",IF((ROUND(TRUNC(('TRI-2'!DY34 ),2),0))=3,"D-",IF((ROUND(TRUNC(('TRI-2'!DY34 ),2),0))=2,"E+",IF((ROUND(TRUNC(('TRI-2'!DY34  ),2),0))&lt;=1,"E-","")))))))))))</f>
        <v>A+</v>
      </c>
      <c r="DZ34" s="51" t="str">
        <f>IF(OR('TRI-2'!DZ34 ="",'TRI-2'!DZ34&lt;0,'TRI-2'!DZ34  &gt;10),"",IF((ROUND(TRUNC(('TRI-2'!DZ34  ),2),0))=10,"A+",IF((ROUND(TRUNC(('TRI-2'!DZ34  ),2),0))=9,"A-",IF((ROUND(TRUNC(('TRI-2'!DZ34   ),2),0))=8,"B+",IF((ROUND(TRUNC(('TRI-2'!DZ34 ),2),0))=7,"B-",IF((ROUND(TRUNC(('TRI-2'!DZ34  ),2),0))=6,"C+",IF((ROUND(TRUNC(('TRI-2'!DZ34  ),2),0))=5,"C-",IF((ROUND(TRUNC(('TRI-2'!DZ34  ),2),0))=4,"D+",IF((ROUND(TRUNC(('TRI-2'!DZ34 ),2),0))=3,"D-",IF((ROUND(TRUNC(('TRI-2'!DZ34 ),2),0))=2,"E+",IF((ROUND(TRUNC(('TRI-2'!DZ34  ),2),0))&lt;=1,"E-","")))))))))))</f>
        <v>A+</v>
      </c>
      <c r="EA34" s="51" t="str">
        <f>IF(OR('TRI-2'!EA34 ="",'TRI-2'!EA34&lt;0,'TRI-2'!EA34  &gt;10),"",IF((ROUND(TRUNC(('TRI-2'!EA34  ),2),0))=10,"A+",IF((ROUND(TRUNC(('TRI-2'!EA34  ),2),0))=9,"A-",IF((ROUND(TRUNC(('TRI-2'!EA34   ),2),0))=8,"B+",IF((ROUND(TRUNC(('TRI-2'!EA34 ),2),0))=7,"B-",IF((ROUND(TRUNC(('TRI-2'!EA34  ),2),0))=6,"C+",IF((ROUND(TRUNC(('TRI-2'!EA34  ),2),0))=5,"C-",IF((ROUND(TRUNC(('TRI-2'!EA34  ),2),0))=4,"D+",IF((ROUND(TRUNC(('TRI-2'!EA34 ),2),0))=3,"D-",IF((ROUND(TRUNC(('TRI-2'!EA34 ),2),0))=2,"E+",IF((ROUND(TRUNC(('TRI-2'!EA34  ),2),0))&lt;=1,"E-","")))))))))))</f>
        <v>A+</v>
      </c>
      <c r="EB34" s="51" t="str">
        <f>IF(OR('TRI-2'!EB34 ="",'TRI-2'!EB34&lt;0,'TRI-2'!EB34  &gt;10),"",IF((ROUND(TRUNC(('TRI-2'!EB34  ),2),0))=10,"A+",IF((ROUND(TRUNC(('TRI-2'!EB34  ),2),0))=9,"A-",IF((ROUND(TRUNC(('TRI-2'!EB34   ),2),0))=8,"B+",IF((ROUND(TRUNC(('TRI-2'!EB34 ),2),0))=7,"B-",IF((ROUND(TRUNC(('TRI-2'!EB34  ),2),0))=6,"C+",IF((ROUND(TRUNC(('TRI-2'!EB34  ),2),0))=5,"C-",IF((ROUND(TRUNC(('TRI-2'!EB34  ),2),0))=4,"D+",IF((ROUND(TRUNC(('TRI-2'!EB34 ),2),0))=3,"D-",IF((ROUND(TRUNC(('TRI-2'!EB34 ),2),0))=2,"E+",IF((ROUND(TRUNC(('TRI-2'!EB34  ),2),0))&lt;=1,"E-","")))))))))))</f>
        <v>A+</v>
      </c>
      <c r="EC34" s="51" t="str">
        <f>IF(OR('TRI-2'!EC34 ="",'TRI-2'!EC34&lt;0,'TRI-2'!EC34  &gt;10),"",IF((ROUND(TRUNC(('TRI-2'!EC34  ),2),0))=10,"A+",IF((ROUND(TRUNC(('TRI-2'!EC34  ),2),0))=9,"A-",IF((ROUND(TRUNC(('TRI-2'!EC34   ),2),0))=8,"B+",IF((ROUND(TRUNC(('TRI-2'!EC34 ),2),0))=7,"B-",IF((ROUND(TRUNC(('TRI-2'!EC34  ),2),0))=6,"C+",IF((ROUND(TRUNC(('TRI-2'!EC34  ),2),0))=5,"C-",IF((ROUND(TRUNC(('TRI-2'!EC34  ),2),0))=4,"D+",IF((ROUND(TRUNC(('TRI-2'!EC34 ),2),0))=3,"D-",IF((ROUND(TRUNC(('TRI-2'!EC34 ),2),0))=2,"E+",IF((ROUND(TRUNC(('TRI-2'!EC34  ),2),0))&lt;=1,"E-","")))))))))))</f>
        <v>A+</v>
      </c>
      <c r="ED34" s="51" t="str">
        <f>IF(OR('TRI-2'!ED34 ="",'TRI-2'!ED34&lt;0,'TRI-2'!ED34  &gt;10),"",IF((ROUND(TRUNC(('TRI-2'!ED34  ),2),0))=10,"A+",IF((ROUND(TRUNC(('TRI-2'!ED34  ),2),0))=9,"A-",IF((ROUND(TRUNC(('TRI-2'!ED34   ),2),0))=8,"B+",IF((ROUND(TRUNC(('TRI-2'!ED34 ),2),0))=7,"B-",IF((ROUND(TRUNC(('TRI-2'!ED34  ),2),0))=6,"C+",IF((ROUND(TRUNC(('TRI-2'!ED34  ),2),0))=5,"C-",IF((ROUND(TRUNC(('TRI-2'!ED34  ),2),0))=4,"D+",IF((ROUND(TRUNC(('TRI-2'!ED34 ),2),0))=3,"D-",IF((ROUND(TRUNC(('TRI-2'!ED34 ),2),0))=2,"E+",IF((ROUND(TRUNC(('TRI-2'!ED34  ),2),0))&lt;=1,"E-","")))))))))))</f>
        <v>A+</v>
      </c>
      <c r="EE34" s="51" t="str">
        <f>IF(OR('TRI-2'!EE34 ="",'TRI-2'!EE34&lt;0,'TRI-2'!EE34  &gt;10),"",IF((ROUND(TRUNC(('TRI-2'!EE34  ),2),0))=10,"A+",IF((ROUND(TRUNC(('TRI-2'!EE34  ),2),0))=9,"A-",IF((ROUND(TRUNC(('TRI-2'!EE34   ),2),0))=8,"B+",IF((ROUND(TRUNC(('TRI-2'!EE34 ),2),0))=7,"B-",IF((ROUND(TRUNC(('TRI-2'!EE34  ),2),0))=6,"C+",IF((ROUND(TRUNC(('TRI-2'!EE34  ),2),0))=5,"C-",IF((ROUND(TRUNC(('TRI-2'!EE34  ),2),0))=4,"D+",IF((ROUND(TRUNC(('TRI-2'!EE34 ),2),0))=3,"D-",IF((ROUND(TRUNC(('TRI-2'!EE34 ),2),0))=2,"E+",IF((ROUND(TRUNC(('TRI-2'!EE34  ),2),0))&lt;=1,"E-","")))))))))))</f>
        <v>A+</v>
      </c>
      <c r="EF34" s="51" t="str">
        <f>IF(OR('TRI-2'!EF34 ="",'TRI-2'!EF34&lt;0,'TRI-2'!EF34  &gt;10),"",IF((ROUND(TRUNC(('TRI-2'!EF34  ),2),0))=10,"A+",IF((ROUND(TRUNC(('TRI-2'!EF34  ),2),0))=9,"A-",IF((ROUND(TRUNC(('TRI-2'!EF34   ),2),0))=8,"B+",IF((ROUND(TRUNC(('TRI-2'!EF34 ),2),0))=7,"B-",IF((ROUND(TRUNC(('TRI-2'!EF34  ),2),0))=6,"C+",IF((ROUND(TRUNC(('TRI-2'!EF34  ),2),0))=5,"C-",IF((ROUND(TRUNC(('TRI-2'!EF34  ),2),0))=4,"D+",IF((ROUND(TRUNC(('TRI-2'!EF34 ),2),0))=3,"D-",IF((ROUND(TRUNC(('TRI-2'!EF34 ),2),0))=2,"E+",IF((ROUND(TRUNC(('TRI-2'!EF34  ),2),0))&lt;=1,"E-","")))))))))))</f>
        <v>A+</v>
      </c>
      <c r="EG34" s="51" t="str">
        <f>IF(OR('TRI-2'!EG34 ="",'TRI-2'!EG34&lt;0,'TRI-2'!EG34  &gt;10),"",IF((ROUND(TRUNC(('TRI-2'!EG34  ),2),0))=10,"A+",IF((ROUND(TRUNC(('TRI-2'!EG34  ),2),0))=9,"A-",IF((ROUND(TRUNC(('TRI-2'!EG34   ),2),0))=8,"B+",IF((ROUND(TRUNC(('TRI-2'!EG34 ),2),0))=7,"B-",IF((ROUND(TRUNC(('TRI-2'!EG34  ),2),0))=6,"C+",IF((ROUND(TRUNC(('TRI-2'!EG34  ),2),0))=5,"C-",IF((ROUND(TRUNC(('TRI-2'!EG34  ),2),0))=4,"D+",IF((ROUND(TRUNC(('TRI-2'!EG34 ),2),0))=3,"D-",IF((ROUND(TRUNC(('TRI-2'!EG34 ),2),0))=2,"E+",IF((ROUND(TRUNC(('TRI-2'!EG34  ),2),0))&lt;=1,"E-","")))))))))))</f>
        <v>A+</v>
      </c>
      <c r="EH34" s="51" t="str">
        <f>IF(OR('TRI-2'!EH34 ="",'TRI-2'!EH34&lt;0,'TRI-2'!EH34  &gt;10),"",IF((ROUND(TRUNC(('TRI-2'!EH34  ),2),0))=10,"A+",IF((ROUND(TRUNC(('TRI-2'!EH34  ),2),0))=9,"A-",IF((ROUND(TRUNC(('TRI-2'!EH34   ),2),0))=8,"B+",IF((ROUND(TRUNC(('TRI-2'!EH34 ),2),0))=7,"B-",IF((ROUND(TRUNC(('TRI-2'!EH34  ),2),0))=6,"C+",IF((ROUND(TRUNC(('TRI-2'!EH34  ),2),0))=5,"C-",IF((ROUND(TRUNC(('TRI-2'!EH34  ),2),0))=4,"D+",IF((ROUND(TRUNC(('TRI-2'!EH34 ),2),0))=3,"D-",IF((ROUND(TRUNC(('TRI-2'!EH34 ),2),0))=2,"E+",IF((ROUND(TRUNC(('TRI-2'!EH34  ),2),0))&lt;=1,"E-","")))))))))))</f>
        <v>A+</v>
      </c>
      <c r="EI34" s="51" t="str">
        <f>IF(OR('TRI-2'!EI34 ="",'TRI-2'!EI34&lt;0,'TRI-2'!EI34  &gt;10),"",IF((ROUND(TRUNC(('TRI-2'!EI34  ),2),0))=10,"A+",IF((ROUND(TRUNC(('TRI-2'!EI34  ),2),0))=9,"A-",IF((ROUND(TRUNC(('TRI-2'!EI34   ),2),0))=8,"B+",IF((ROUND(TRUNC(('TRI-2'!EI34 ),2),0))=7,"B-",IF((ROUND(TRUNC(('TRI-2'!EI34  ),2),0))=6,"C+",IF((ROUND(TRUNC(('TRI-2'!EI34  ),2),0))=5,"C-",IF((ROUND(TRUNC(('TRI-2'!EI34  ),2),0))=4,"D+",IF((ROUND(TRUNC(('TRI-2'!EI34 ),2),0))=3,"D-",IF((ROUND(TRUNC(('TRI-2'!EI34 ),2),0))=2,"E+",IF((ROUND(TRUNC(('TRI-2'!EI34  ),2),0))&lt;=1,"E-","")))))))))))</f>
        <v>B+</v>
      </c>
      <c r="EJ34" s="51" t="str">
        <f>IF(OR('TRI-2'!EJ34 ="",'TRI-2'!EJ34&lt;0,'TRI-2'!EJ34  &gt;10),"",IF((ROUND(TRUNC(('TRI-2'!EJ34  ),2),0))=10,"A+",IF((ROUND(TRUNC(('TRI-2'!EJ34  ),2),0))=9,"A-",IF((ROUND(TRUNC(('TRI-2'!EJ34   ),2),0))=8,"B+",IF((ROUND(TRUNC(('TRI-2'!EJ34 ),2),0))=7,"B-",IF((ROUND(TRUNC(('TRI-2'!EJ34  ),2),0))=6,"C+",IF((ROUND(TRUNC(('TRI-2'!EJ34  ),2),0))=5,"C-",IF((ROUND(TRUNC(('TRI-2'!EJ34  ),2),0))=4,"D+",IF((ROUND(TRUNC(('TRI-2'!EJ34 ),2),0))=3,"D-",IF((ROUND(TRUNC(('TRI-2'!EJ34 ),2),0))=2,"E+",IF((ROUND(TRUNC(('TRI-2'!EJ34  ),2),0))&lt;=1,"E-","")))))))))))</f>
        <v>A+</v>
      </c>
      <c r="EK34" s="51" t="str">
        <f>IF(OR('TRI-2'!EK34 ="",'TRI-2'!EK34&lt;0,'TRI-2'!EK34  &gt;10),"",IF((ROUND(TRUNC(('TRI-2'!EK34  ),2),0))=10,"A+",IF((ROUND(TRUNC(('TRI-2'!EK34  ),2),0))=9,"A-",IF((ROUND(TRUNC(('TRI-2'!EK34   ),2),0))=8,"B+",IF((ROUND(TRUNC(('TRI-2'!EK34 ),2),0))=7,"B-",IF((ROUND(TRUNC(('TRI-2'!EK34  ),2),0))=6,"C+",IF((ROUND(TRUNC(('TRI-2'!EK34  ),2),0))=5,"C-",IF((ROUND(TRUNC(('TRI-2'!EK34  ),2),0))=4,"D+",IF((ROUND(TRUNC(('TRI-2'!EK34 ),2),0))=3,"D-",IF((ROUND(TRUNC(('TRI-2'!EK34 ),2),0))=2,"E+",IF((ROUND(TRUNC(('TRI-2'!EK34  ),2),0))&lt;=1,"E-","")))))))))))</f>
        <v>A+</v>
      </c>
      <c r="EL34" s="51" t="str">
        <f>IF(OR('TRI-2'!EL34 ="",'TRI-2'!EL34&lt;0,'TRI-2'!EL34  &gt;10),"",IF((ROUND(TRUNC(('TRI-2'!EL34  ),2),0))=10,"A+",IF((ROUND(TRUNC(('TRI-2'!EL34  ),2),0))=9,"A-",IF((ROUND(TRUNC(('TRI-2'!EL34   ),2),0))=8,"B+",IF((ROUND(TRUNC(('TRI-2'!EL34 ),2),0))=7,"B-",IF((ROUND(TRUNC(('TRI-2'!EL34  ),2),0))=6,"C+",IF((ROUND(TRUNC(('TRI-2'!EL34  ),2),0))=5,"C-",IF((ROUND(TRUNC(('TRI-2'!EL34  ),2),0))=4,"D+",IF((ROUND(TRUNC(('TRI-2'!EL34 ),2),0))=3,"D-",IF((ROUND(TRUNC(('TRI-2'!EL34 ),2),0))=2,"E+",IF((ROUND(TRUNC(('TRI-2'!EL34  ),2),0))&lt;=1,"E-","")))))))))))</f>
        <v>A+</v>
      </c>
      <c r="EM34" s="51" t="str">
        <f>IF(OR('TRI-2'!EM34 ="",'TRI-2'!EM34&lt;0,'TRI-2'!EM34  &gt;10),"",IF((ROUND(TRUNC(('TRI-2'!EM34  ),2),0))=10,"A+",IF((ROUND(TRUNC(('TRI-2'!EM34  ),2),0))=9,"A-",IF((ROUND(TRUNC(('TRI-2'!EM34   ),2),0))=8,"B+",IF((ROUND(TRUNC(('TRI-2'!EM34 ),2),0))=7,"B-",IF((ROUND(TRUNC(('TRI-2'!EM34  ),2),0))=6,"C+",IF((ROUND(TRUNC(('TRI-2'!EM34  ),2),0))=5,"C-",IF((ROUND(TRUNC(('TRI-2'!EM34  ),2),0))=4,"D+",IF((ROUND(TRUNC(('TRI-2'!EM34 ),2),0))=3,"D-",IF((ROUND(TRUNC(('TRI-2'!EM34 ),2),0))=2,"E+",IF((ROUND(TRUNC(('TRI-2'!EM34  ),2),0))&lt;=1,"E-","")))))))))))</f>
        <v>A+</v>
      </c>
      <c r="EN34" s="51" t="str">
        <f>IF(OR('TRI-2'!EN34 ="",'TRI-2'!EN34&lt;0,'TRI-2'!EN34  &gt;10),"",IF((ROUND(TRUNC(('TRI-2'!EN34  ),2),0))=10,"A+",IF((ROUND(TRUNC(('TRI-2'!EN34  ),2),0))=9,"A-",IF((ROUND(TRUNC(('TRI-2'!EN34   ),2),0))=8,"B+",IF((ROUND(TRUNC(('TRI-2'!EN34 ),2),0))=7,"B-",IF((ROUND(TRUNC(('TRI-2'!EN34  ),2),0))=6,"C+",IF((ROUND(TRUNC(('TRI-2'!EN34  ),2),0))=5,"C-",IF((ROUND(TRUNC(('TRI-2'!EN34  ),2),0))=4,"D+",IF((ROUND(TRUNC(('TRI-2'!EN34 ),2),0))=3,"D-",IF((ROUND(TRUNC(('TRI-2'!EN34 ),2),0))=2,"E+",IF((ROUND(TRUNC(('TRI-2'!EN34  ),2),0))&lt;=1,"E-","")))))))))))</f>
        <v>A+</v>
      </c>
      <c r="EO34" s="51" t="str">
        <f>IF(OR('TRI-2'!EO34 ="",'TRI-2'!EO34&lt;0,'TRI-2'!EO34  &gt;10),"",IF((ROUND(TRUNC(('TRI-2'!EO34  ),2),0))=10,"A+",IF((ROUND(TRUNC(('TRI-2'!EO34  ),2),0))=9,"A-",IF((ROUND(TRUNC(('TRI-2'!EO34   ),2),0))=8,"B+",IF((ROUND(TRUNC(('TRI-2'!EO34 ),2),0))=7,"B-",IF((ROUND(TRUNC(('TRI-2'!EO34  ),2),0))=6,"C+",IF((ROUND(TRUNC(('TRI-2'!EO34  ),2),0))=5,"C-",IF((ROUND(TRUNC(('TRI-2'!EO34  ),2),0))=4,"D+",IF((ROUND(TRUNC(('TRI-2'!EO34 ),2),0))=3,"D-",IF((ROUND(TRUNC(('TRI-2'!EO34 ),2),0))=2,"E+",IF((ROUND(TRUNC(('TRI-2'!EO34  ),2),0))&lt;=1,"E-","")))))))))))</f>
        <v>A+</v>
      </c>
      <c r="EP34" s="51" t="str">
        <f>IF(OR('TRI-2'!EP34 ="",'TRI-2'!EP34&lt;0,'TRI-2'!EP34  &gt;10),"",IF((ROUND(TRUNC(('TRI-2'!EP34  ),2),0))=10,"A+",IF((ROUND(TRUNC(('TRI-2'!EP34  ),2),0))=9,"A-",IF((ROUND(TRUNC(('TRI-2'!EP34   ),2),0))=8,"B+",IF((ROUND(TRUNC(('TRI-2'!EP34 ),2),0))=7,"B-",IF((ROUND(TRUNC(('TRI-2'!EP34  ),2),0))=6,"C+",IF((ROUND(TRUNC(('TRI-2'!EP34  ),2),0))=5,"C-",IF((ROUND(TRUNC(('TRI-2'!EP34  ),2),0))=4,"D+",IF((ROUND(TRUNC(('TRI-2'!EP34 ),2),0))=3,"D-",IF((ROUND(TRUNC(('TRI-2'!EP34 ),2),0))=2,"E+",IF((ROUND(TRUNC(('TRI-2'!EP34  ),2),0))&lt;=1,"E-","")))))))))))</f>
        <v>A+</v>
      </c>
      <c r="EQ34" s="51" t="str">
        <f>IF(OR('TRI-2'!EQ34 ="",'TRI-2'!EQ34&lt;0,'TRI-2'!EQ34  &gt;10),"",IF((ROUND(TRUNC(('TRI-2'!EQ34  ),2),0))=10,"A+",IF((ROUND(TRUNC(('TRI-2'!EQ34  ),2),0))=9,"A-",IF((ROUND(TRUNC(('TRI-2'!EQ34   ),2),0))=8,"B+",IF((ROUND(TRUNC(('TRI-2'!EQ34 ),2),0))=7,"B-",IF((ROUND(TRUNC(('TRI-2'!EQ34  ),2),0))=6,"C+",IF((ROUND(TRUNC(('TRI-2'!EQ34  ),2),0))=5,"C-",IF((ROUND(TRUNC(('TRI-2'!EQ34  ),2),0))=4,"D+",IF((ROUND(TRUNC(('TRI-2'!EQ34 ),2),0))=3,"D-",IF((ROUND(TRUNC(('TRI-2'!EQ34 ),2),0))=2,"E+",IF((ROUND(TRUNC(('TRI-2'!EQ34  ),2),0))&lt;=1,"E-","")))))))))))</f>
        <v>A+</v>
      </c>
      <c r="ER34" s="51" t="str">
        <f>IF(OR('TRI-2'!ER34 ="",'TRI-2'!ER34&lt;0,'TRI-2'!ER34  &gt;10),"",IF((ROUND(TRUNC(('TRI-2'!ER34  ),2),0))=10,"A+",IF((ROUND(TRUNC(('TRI-2'!ER34  ),2),0))=9,"A-",IF((ROUND(TRUNC(('TRI-2'!ER34   ),2),0))=8,"B+",IF((ROUND(TRUNC(('TRI-2'!ER34 ),2),0))=7,"B-",IF((ROUND(TRUNC(('TRI-2'!ER34  ),2),0))=6,"C+",IF((ROUND(TRUNC(('TRI-2'!ER34  ),2),0))=5,"C-",IF((ROUND(TRUNC(('TRI-2'!ER34  ),2),0))=4,"D+",IF((ROUND(TRUNC(('TRI-2'!ER34 ),2),0))=3,"D-",IF((ROUND(TRUNC(('TRI-2'!ER34 ),2),0))=2,"E+",IF((ROUND(TRUNC(('TRI-2'!ER34  ),2),0))&lt;=1,"E-","")))))))))))</f>
        <v>A+</v>
      </c>
      <c r="ES34" s="51" t="str">
        <f>IF(OR('TRI-2'!ES34 ="",'TRI-2'!ES34&lt;0,'TRI-2'!ES34  &gt;10),"",IF((ROUND(TRUNC(('TRI-2'!ES34  ),2),0))=10,"A+",IF((ROUND(TRUNC(('TRI-2'!ES34  ),2),0))=9,"A-",IF((ROUND(TRUNC(('TRI-2'!ES34   ),2),0))=8,"B+",IF((ROUND(TRUNC(('TRI-2'!ES34 ),2),0))=7,"B-",IF((ROUND(TRUNC(('TRI-2'!ES34  ),2),0))=6,"C+",IF((ROUND(TRUNC(('TRI-2'!ES34  ),2),0))=5,"C-",IF((ROUND(TRUNC(('TRI-2'!ES34  ),2),0))=4,"D+",IF((ROUND(TRUNC(('TRI-2'!ES34 ),2),0))=3,"D-",IF((ROUND(TRUNC(('TRI-2'!ES34 ),2),0))=2,"E+",IF((ROUND(TRUNC(('TRI-2'!ES34  ),2),0))&lt;=1,"E-","")))))))))))</f>
        <v>A+</v>
      </c>
      <c r="ET34" s="51" t="str">
        <f>IF('TRI-2'!ET34 ="","",'TRI-2'!ET34 )</f>
        <v>S</v>
      </c>
      <c r="EU34" s="51" t="str">
        <f>IF('TRI-2'!EU34 ="","",'TRI-2'!EU34 )</f>
        <v>S</v>
      </c>
      <c r="EV34" s="51" t="str">
        <f>IF('TRI-2'!EV34 ="","",'TRI-2'!EV34 )</f>
        <v>S</v>
      </c>
      <c r="EW34" s="51" t="str">
        <f>IF('TRI-2'!EW34 ="","",'TRI-2'!EW34 )</f>
        <v>S</v>
      </c>
      <c r="EX34" s="51" t="str">
        <f>IF('TRI-2'!EX34 ="","",'TRI-2'!EX34 )</f>
        <v>S</v>
      </c>
      <c r="EY34" s="51" t="str">
        <f>IF('TRI-2'!EY34 ="","",'TRI-2'!EY34 )</f>
        <v>S</v>
      </c>
      <c r="EZ34" s="51" t="str">
        <f>IF('TRI-2'!EZ34 ="","",'TRI-2'!EZ34 )</f>
        <v>S</v>
      </c>
      <c r="FA34" s="51" t="str">
        <f>IF('TRI-2'!FA34 ="","",'TRI-2'!FA34 )</f>
        <v>S</v>
      </c>
      <c r="FB34" s="51" t="str">
        <f>IF('TRI-2'!FB34 ="","",'TRI-2'!FB34 )</f>
        <v>S</v>
      </c>
      <c r="FC34" s="51" t="str">
        <f>IF('TRI-2'!FC34 ="","",'TRI-2'!FC34 )</f>
        <v>A+</v>
      </c>
      <c r="FD34" s="51">
        <f>IF('TRI-2'!FD34 ="","",'TRI-2'!FD34 )</f>
        <v>36</v>
      </c>
      <c r="FE34" s="51" t="str">
        <f>IF('TRI-2'!FE34 ="","",'TRI-2'!FE34 )</f>
        <v>A+</v>
      </c>
      <c r="FF34" s="51" t="str">
        <f>IF('TRI-2'!FF34 ="","",'TRI-2'!FF34 )</f>
        <v/>
      </c>
      <c r="FG34" s="51" t="str">
        <f>IF('TRI-2'!FG34 ="","",'TRI-2'!FG34 )</f>
        <v/>
      </c>
      <c r="FH34" s="51" t="str">
        <f>IF('TRI-2'!FH34 ="","",'TRI-2'!FH34 )</f>
        <v/>
      </c>
    </row>
    <row r="35" spans="1:164" ht="21" customHeight="1">
      <c r="A35" t="s">
        <v>87</v>
      </c>
      <c r="B35" s="53">
        <v>18</v>
      </c>
      <c r="C35" s="272" t="str">
        <f>IF(NOTAS!E38&gt;"",NOTAS!E38,"")</f>
        <v>MORA QUINTEROS THIAGO JOSE</v>
      </c>
      <c r="D35" s="273"/>
      <c r="E35" s="273"/>
      <c r="F35" s="274"/>
      <c r="G35" s="51" t="str">
        <f>IF(OR('TRI-2'!G35 ="",'TRI-2'!G35&lt;0,'TRI-2'!G35  &gt;10),"",IF((ROUND(TRUNC(('TRI-2'!G35  ),2),0))=10,"A+",IF((ROUND(TRUNC(('TRI-2'!G35  ),2),0))=9,"A-",IF((ROUND(TRUNC(('TRI-2'!G35   ),2),0))=8,"B+",IF((ROUND(TRUNC(('TRI-2'!G35 ),2),0))=7,"B-",IF((ROUND(TRUNC(('TRI-2'!G35  ),2),0))=6,"C+",IF((ROUND(TRUNC(('TRI-2'!G35  ),2),0))=5,"C-",IF((ROUND(TRUNC(('TRI-2'!G35  ),2),0))=4,"D+",IF((ROUND(TRUNC(('TRI-2'!G35 ),2),0))=3,"D-",IF((ROUND(TRUNC(('TRI-2'!G35 ),2),0))=2,"E+",IF((ROUND(TRUNC(('TRI-2'!G35  ),2),0))&lt;=1,"E-","")))))))))))</f>
        <v>A+</v>
      </c>
      <c r="H35" s="51" t="str">
        <f>IF(OR('TRI-2'!H35 ="",'TRI-2'!H35&lt;0,'TRI-2'!H35  &gt;10),"",IF((ROUND(TRUNC(('TRI-2'!H35  ),2),0))=10,"A+",IF((ROUND(TRUNC(('TRI-2'!H35  ),2),0))=9,"A-",IF((ROUND(TRUNC(('TRI-2'!H35   ),2),0))=8,"B+",IF((ROUND(TRUNC(('TRI-2'!H35 ),2),0))=7,"B-",IF((ROUND(TRUNC(('TRI-2'!H35  ),2),0))=6,"C+",IF((ROUND(TRUNC(('TRI-2'!H35  ),2),0))=5,"C-",IF((ROUND(TRUNC(('TRI-2'!H35  ),2),0))=4,"D+",IF((ROUND(TRUNC(('TRI-2'!H35 ),2),0))=3,"D-",IF((ROUND(TRUNC(('TRI-2'!H35 ),2),0))=2,"E+",IF((ROUND(TRUNC(('TRI-2'!H35  ),2),0))&lt;=1,"E-","")))))))))))</f>
        <v>A+</v>
      </c>
      <c r="I35" s="51" t="str">
        <f>IF(OR('TRI-2'!I35 ="",'TRI-2'!I35&lt;0,'TRI-2'!I35  &gt;10),"",IF((ROUND(TRUNC(('TRI-2'!I35  ),2),0))=10,"A+",IF((ROUND(TRUNC(('TRI-2'!I35  ),2),0))=9,"A-",IF((ROUND(TRUNC(('TRI-2'!I35   ),2),0))=8,"B+",IF((ROUND(TRUNC(('TRI-2'!I35 ),2),0))=7,"B-",IF((ROUND(TRUNC(('TRI-2'!I35  ),2),0))=6,"C+",IF((ROUND(TRUNC(('TRI-2'!I35  ),2),0))=5,"C-",IF((ROUND(TRUNC(('TRI-2'!I35  ),2),0))=4,"D+",IF((ROUND(TRUNC(('TRI-2'!I35 ),2),0))=3,"D-",IF((ROUND(TRUNC(('TRI-2'!I35 ),2),0))=2,"E+",IF((ROUND(TRUNC(('TRI-2'!I35  ),2),0))&lt;=1,"E-","")))))))))))</f>
        <v>A+</v>
      </c>
      <c r="J35" s="51" t="str">
        <f>IF(OR('TRI-2'!J35 ="",'TRI-2'!J35&lt;0,'TRI-2'!J35  &gt;10),"",IF((ROUND(TRUNC(('TRI-2'!J35  ),2),0))=10,"A+",IF((ROUND(TRUNC(('TRI-2'!J35  ),2),0))=9,"A-",IF((ROUND(TRUNC(('TRI-2'!J35   ),2),0))=8,"B+",IF((ROUND(TRUNC(('TRI-2'!J35 ),2),0))=7,"B-",IF((ROUND(TRUNC(('TRI-2'!J35  ),2),0))=6,"C+",IF((ROUND(TRUNC(('TRI-2'!J35  ),2),0))=5,"C-",IF((ROUND(TRUNC(('TRI-2'!J35  ),2),0))=4,"D+",IF((ROUND(TRUNC(('TRI-2'!J35 ),2),0))=3,"D-",IF((ROUND(TRUNC(('TRI-2'!J35 ),2),0))=2,"E+",IF((ROUND(TRUNC(('TRI-2'!J35  ),2),0))&lt;=1,"E-","")))))))))))</f>
        <v>A+</v>
      </c>
      <c r="K35" s="51" t="str">
        <f>IF(OR('TRI-2'!K35 ="",'TRI-2'!K35&lt;0,'TRI-2'!K35  &gt;10),"",IF((ROUND(TRUNC(('TRI-2'!K35  ),2),0))=10,"A+",IF((ROUND(TRUNC(('TRI-2'!K35  ),2),0))=9,"A-",IF((ROUND(TRUNC(('TRI-2'!K35   ),2),0))=8,"B+",IF((ROUND(TRUNC(('TRI-2'!K35 ),2),0))=7,"B-",IF((ROUND(TRUNC(('TRI-2'!K35  ),2),0))=6,"C+",IF((ROUND(TRUNC(('TRI-2'!K35  ),2),0))=5,"C-",IF((ROUND(TRUNC(('TRI-2'!K35  ),2),0))=4,"D+",IF((ROUND(TRUNC(('TRI-2'!K35 ),2),0))=3,"D-",IF((ROUND(TRUNC(('TRI-2'!K35 ),2),0))=2,"E+",IF((ROUND(TRUNC(('TRI-2'!K35  ),2),0))&lt;=1,"E-","")))))))))))</f>
        <v>A+</v>
      </c>
      <c r="L35" s="51" t="str">
        <f>IF(OR('TRI-2'!L35 ="",'TRI-2'!L35&lt;0,'TRI-2'!L35  &gt;10),"",IF((ROUND(TRUNC(('TRI-2'!L35  ),2),0))=10,"A+",IF((ROUND(TRUNC(('TRI-2'!L35  ),2),0))=9,"A-",IF((ROUND(TRUNC(('TRI-2'!L35   ),2),0))=8,"B+",IF((ROUND(TRUNC(('TRI-2'!L35 ),2),0))=7,"B-",IF((ROUND(TRUNC(('TRI-2'!L35  ),2),0))=6,"C+",IF((ROUND(TRUNC(('TRI-2'!L35  ),2),0))=5,"C-",IF((ROUND(TRUNC(('TRI-2'!L35  ),2),0))=4,"D+",IF((ROUND(TRUNC(('TRI-2'!L35 ),2),0))=3,"D-",IF((ROUND(TRUNC(('TRI-2'!L35 ),2),0))=2,"E+",IF((ROUND(TRUNC(('TRI-2'!L35  ),2),0))&lt;=1,"E-","")))))))))))</f>
        <v>A+</v>
      </c>
      <c r="M35" s="51" t="str">
        <f>IF(OR('TRI-2'!M35 ="",'TRI-2'!M35&lt;0,'TRI-2'!M35  &gt;10),"",IF((ROUND(TRUNC(('TRI-2'!M35  ),2),0))=10,"A+",IF((ROUND(TRUNC(('TRI-2'!M35  ),2),0))=9,"A-",IF((ROUND(TRUNC(('TRI-2'!M35   ),2),0))=8,"B+",IF((ROUND(TRUNC(('TRI-2'!M35 ),2),0))=7,"B-",IF((ROUND(TRUNC(('TRI-2'!M35  ),2),0))=6,"C+",IF((ROUND(TRUNC(('TRI-2'!M35  ),2),0))=5,"C-",IF((ROUND(TRUNC(('TRI-2'!M35  ),2),0))=4,"D+",IF((ROUND(TRUNC(('TRI-2'!M35 ),2),0))=3,"D-",IF((ROUND(TRUNC(('TRI-2'!M35 ),2),0))=2,"E+",IF((ROUND(TRUNC(('TRI-2'!M35  ),2),0))&lt;=1,"E-","")))))))))))</f>
        <v>A+</v>
      </c>
      <c r="N35" s="51" t="str">
        <f>IF(OR('TRI-2'!N35 ="",'TRI-2'!N35&lt;0,'TRI-2'!N35  &gt;10),"",IF((ROUND(TRUNC(('TRI-2'!N35  ),2),0))=10,"A+",IF((ROUND(TRUNC(('TRI-2'!N35  ),2),0))=9,"A-",IF((ROUND(TRUNC(('TRI-2'!N35   ),2),0))=8,"B+",IF((ROUND(TRUNC(('TRI-2'!N35 ),2),0))=7,"B-",IF((ROUND(TRUNC(('TRI-2'!N35  ),2),0))=6,"C+",IF((ROUND(TRUNC(('TRI-2'!N35  ),2),0))=5,"C-",IF((ROUND(TRUNC(('TRI-2'!N35  ),2),0))=4,"D+",IF((ROUND(TRUNC(('TRI-2'!N35 ),2),0))=3,"D-",IF((ROUND(TRUNC(('TRI-2'!N35 ),2),0))=2,"E+",IF((ROUND(TRUNC(('TRI-2'!N35  ),2),0))&lt;=1,"E-","")))))))))))</f>
        <v>A+</v>
      </c>
      <c r="O35" s="51" t="str">
        <f>IF(OR('TRI-2'!O35 ="",'TRI-2'!O35&lt;0,'TRI-2'!O35  &gt;10),"",IF((ROUND(TRUNC(('TRI-2'!O35  ),2),0))=10,"A+",IF((ROUND(TRUNC(('TRI-2'!O35  ),2),0))=9,"A-",IF((ROUND(TRUNC(('TRI-2'!O35   ),2),0))=8,"B+",IF((ROUND(TRUNC(('TRI-2'!O35 ),2),0))=7,"B-",IF((ROUND(TRUNC(('TRI-2'!O35  ),2),0))=6,"C+",IF((ROUND(TRUNC(('TRI-2'!O35  ),2),0))=5,"C-",IF((ROUND(TRUNC(('TRI-2'!O35  ),2),0))=4,"D+",IF((ROUND(TRUNC(('TRI-2'!O35 ),2),0))=3,"D-",IF((ROUND(TRUNC(('TRI-2'!O35 ),2),0))=2,"E+",IF((ROUND(TRUNC(('TRI-2'!O35  ),2),0))&lt;=1,"E-","")))))))))))</f>
        <v>A+</v>
      </c>
      <c r="P35" s="51" t="str">
        <f>IF(OR('TRI-2'!P35 ="",'TRI-2'!P35&lt;0,'TRI-2'!P35  &gt;10),"",IF((ROUND(TRUNC(('TRI-2'!P35  ),2),0))=10,"A+",IF((ROUND(TRUNC(('TRI-2'!P35  ),2),0))=9,"A-",IF((ROUND(TRUNC(('TRI-2'!P35   ),2),0))=8,"B+",IF((ROUND(TRUNC(('TRI-2'!P35 ),2),0))=7,"B-",IF((ROUND(TRUNC(('TRI-2'!P35  ),2),0))=6,"C+",IF((ROUND(TRUNC(('TRI-2'!P35  ),2),0))=5,"C-",IF((ROUND(TRUNC(('TRI-2'!P35  ),2),0))=4,"D+",IF((ROUND(TRUNC(('TRI-2'!P35 ),2),0))=3,"D-",IF((ROUND(TRUNC(('TRI-2'!P35 ),2),0))=2,"E+",IF((ROUND(TRUNC(('TRI-2'!P35  ),2),0))&lt;=1,"E-","")))))))))))</f>
        <v>A+</v>
      </c>
      <c r="Q35" s="51" t="str">
        <f>IF(OR('TRI-2'!Q35 ="",'TRI-2'!Q35&lt;0,'TRI-2'!Q35  &gt;10),"",IF((ROUND(TRUNC(('TRI-2'!Q35  ),2),0))=10,"A+",IF((ROUND(TRUNC(('TRI-2'!Q35  ),2),0))=9,"A-",IF((ROUND(TRUNC(('TRI-2'!Q35   ),2),0))=8,"B+",IF((ROUND(TRUNC(('TRI-2'!Q35 ),2),0))=7,"B-",IF((ROUND(TRUNC(('TRI-2'!Q35  ),2),0))=6,"C+",IF((ROUND(TRUNC(('TRI-2'!Q35  ),2),0))=5,"C-",IF((ROUND(TRUNC(('TRI-2'!Q35  ),2),0))=4,"D+",IF((ROUND(TRUNC(('TRI-2'!Q35 ),2),0))=3,"D-",IF((ROUND(TRUNC(('TRI-2'!Q35 ),2),0))=2,"E+",IF((ROUND(TRUNC(('TRI-2'!Q35  ),2),0))&lt;=1,"E-","")))))))))))</f>
        <v>A+</v>
      </c>
      <c r="R35" s="51" t="str">
        <f>IF(OR('TRI-2'!R35 ="",'TRI-2'!R35&lt;0,'TRI-2'!R35  &gt;10),"",IF((ROUND(TRUNC(('TRI-2'!R35  ),2),0))=10,"A+",IF((ROUND(TRUNC(('TRI-2'!R35  ),2),0))=9,"A-",IF((ROUND(TRUNC(('TRI-2'!R35   ),2),0))=8,"B+",IF((ROUND(TRUNC(('TRI-2'!R35 ),2),0))=7,"B-",IF((ROUND(TRUNC(('TRI-2'!R35  ),2),0))=6,"C+",IF((ROUND(TRUNC(('TRI-2'!R35  ),2),0))=5,"C-",IF((ROUND(TRUNC(('TRI-2'!R35  ),2),0))=4,"D+",IF((ROUND(TRUNC(('TRI-2'!R35 ),2),0))=3,"D-",IF((ROUND(TRUNC(('TRI-2'!R35 ),2),0))=2,"E+",IF((ROUND(TRUNC(('TRI-2'!R35  ),2),0))&lt;=1,"E-","")))))))))))</f>
        <v>A+</v>
      </c>
      <c r="S35" s="51" t="str">
        <f>IF(OR('TRI-2'!S35 ="",'TRI-2'!S35&lt;0,'TRI-2'!S35  &gt;10),"",IF((ROUND(TRUNC(('TRI-2'!S35  ),2),0))=10,"A+",IF((ROUND(TRUNC(('TRI-2'!S35  ),2),0))=9,"A-",IF((ROUND(TRUNC(('TRI-2'!S35   ),2),0))=8,"B+",IF((ROUND(TRUNC(('TRI-2'!S35 ),2),0))=7,"B-",IF((ROUND(TRUNC(('TRI-2'!S35  ),2),0))=6,"C+",IF((ROUND(TRUNC(('TRI-2'!S35  ),2),0))=5,"C-",IF((ROUND(TRUNC(('TRI-2'!S35  ),2),0))=4,"D+",IF((ROUND(TRUNC(('TRI-2'!S35 ),2),0))=3,"D-",IF((ROUND(TRUNC(('TRI-2'!S35 ),2),0))=2,"E+",IF((ROUND(TRUNC(('TRI-2'!S35  ),2),0))&lt;=1,"E-","")))))))))))</f>
        <v>A+</v>
      </c>
      <c r="T35" s="51" t="str">
        <f>IF(OR('TRI-2'!T35 ="",'TRI-2'!T35&lt;0,'TRI-2'!T35  &gt;10),"",IF((ROUND(TRUNC(('TRI-2'!T35  ),2),0))=10,"A+",IF((ROUND(TRUNC(('TRI-2'!T35  ),2),0))=9,"A-",IF((ROUND(TRUNC(('TRI-2'!T35   ),2),0))=8,"B+",IF((ROUND(TRUNC(('TRI-2'!T35 ),2),0))=7,"B-",IF((ROUND(TRUNC(('TRI-2'!T35  ),2),0))=6,"C+",IF((ROUND(TRUNC(('TRI-2'!T35  ),2),0))=5,"C-",IF((ROUND(TRUNC(('TRI-2'!T35  ),2),0))=4,"D+",IF((ROUND(TRUNC(('TRI-2'!T35 ),2),0))=3,"D-",IF((ROUND(TRUNC(('TRI-2'!T35 ),2),0))=2,"E+",IF((ROUND(TRUNC(('TRI-2'!T35  ),2),0))&lt;=1,"E-","")))))))))))</f>
        <v>A+</v>
      </c>
      <c r="U35" s="51" t="str">
        <f>IF(OR('TRI-2'!U35 ="",'TRI-2'!U35&lt;0,'TRI-2'!U35  &gt;10),"",IF((ROUND(TRUNC(('TRI-2'!U35  ),2),0))=10,"A+",IF((ROUND(TRUNC(('TRI-2'!U35  ),2),0))=9,"A-",IF((ROUND(TRUNC(('TRI-2'!U35   ),2),0))=8,"B+",IF((ROUND(TRUNC(('TRI-2'!U35 ),2),0))=7,"B-",IF((ROUND(TRUNC(('TRI-2'!U35  ),2),0))=6,"C+",IF((ROUND(TRUNC(('TRI-2'!U35  ),2),0))=5,"C-",IF((ROUND(TRUNC(('TRI-2'!U35  ),2),0))=4,"D+",IF((ROUND(TRUNC(('TRI-2'!U35 ),2),0))=3,"D-",IF((ROUND(TRUNC(('TRI-2'!U35 ),2),0))=2,"E+",IF((ROUND(TRUNC(('TRI-2'!U35  ),2),0))&lt;=1,"E-","")))))))))))</f>
        <v>A+</v>
      </c>
      <c r="V35" s="51" t="str">
        <f>IF(OR('TRI-2'!V35 ="",'TRI-2'!V35&lt;0,'TRI-2'!V35  &gt;10),"",IF((ROUND(TRUNC(('TRI-2'!V35  ),2),0))=10,"A+",IF((ROUND(TRUNC(('TRI-2'!V35  ),2),0))=9,"A-",IF((ROUND(TRUNC(('TRI-2'!V35   ),2),0))=8,"B+",IF((ROUND(TRUNC(('TRI-2'!V35 ),2),0))=7,"B-",IF((ROUND(TRUNC(('TRI-2'!V35  ),2),0))=6,"C+",IF((ROUND(TRUNC(('TRI-2'!V35  ),2),0))=5,"C-",IF((ROUND(TRUNC(('TRI-2'!V35  ),2),0))=4,"D+",IF((ROUND(TRUNC(('TRI-2'!V35 ),2),0))=3,"D-",IF((ROUND(TRUNC(('TRI-2'!V35 ),2),0))=2,"E+",IF((ROUND(TRUNC(('TRI-2'!V35  ),2),0))&lt;=1,"E-","")))))))))))</f>
        <v>A+</v>
      </c>
      <c r="W35" s="51" t="str">
        <f>IF(OR('TRI-2'!W35 ="",'TRI-2'!W35&lt;0,'TRI-2'!W35  &gt;10),"",IF((ROUND(TRUNC(('TRI-2'!W35  ),2),0))=10,"A+",IF((ROUND(TRUNC(('TRI-2'!W35  ),2),0))=9,"A-",IF((ROUND(TRUNC(('TRI-2'!W35   ),2),0))=8,"B+",IF((ROUND(TRUNC(('TRI-2'!W35 ),2),0))=7,"B-",IF((ROUND(TRUNC(('TRI-2'!W35  ),2),0))=6,"C+",IF((ROUND(TRUNC(('TRI-2'!W35  ),2),0))=5,"C-",IF((ROUND(TRUNC(('TRI-2'!W35  ),2),0))=4,"D+",IF((ROUND(TRUNC(('TRI-2'!W35 ),2),0))=3,"D-",IF((ROUND(TRUNC(('TRI-2'!W35 ),2),0))=2,"E+",IF((ROUND(TRUNC(('TRI-2'!W35  ),2),0))&lt;=1,"E-","")))))))))))</f>
        <v>A+</v>
      </c>
      <c r="X35" s="51" t="str">
        <f>IF(OR('TRI-2'!X35 ="",'TRI-2'!X35&lt;0,'TRI-2'!X35  &gt;10),"",IF((ROUND(TRUNC(('TRI-2'!X35  ),2),0))=10,"A+",IF((ROUND(TRUNC(('TRI-2'!X35  ),2),0))=9,"A-",IF((ROUND(TRUNC(('TRI-2'!X35   ),2),0))=8,"B+",IF((ROUND(TRUNC(('TRI-2'!X35 ),2),0))=7,"B-",IF((ROUND(TRUNC(('TRI-2'!X35  ),2),0))=6,"C+",IF((ROUND(TRUNC(('TRI-2'!X35  ),2),0))=5,"C-",IF((ROUND(TRUNC(('TRI-2'!X35  ),2),0))=4,"D+",IF((ROUND(TRUNC(('TRI-2'!X35 ),2),0))=3,"D-",IF((ROUND(TRUNC(('TRI-2'!X35 ),2),0))=2,"E+",IF((ROUND(TRUNC(('TRI-2'!X35  ),2),0))&lt;=1,"E-","")))))))))))</f>
        <v>A+</v>
      </c>
      <c r="Y35" s="51" t="str">
        <f>IF(OR('TRI-2'!Y35 ="",'TRI-2'!Y35&lt;0,'TRI-2'!Y35  &gt;10),"",IF((ROUND(TRUNC(('TRI-2'!Y35  ),2),0))=10,"A+",IF((ROUND(TRUNC(('TRI-2'!Y35  ),2),0))=9,"A-",IF((ROUND(TRUNC(('TRI-2'!Y35   ),2),0))=8,"B+",IF((ROUND(TRUNC(('TRI-2'!Y35 ),2),0))=7,"B-",IF((ROUND(TRUNC(('TRI-2'!Y35  ),2),0))=6,"C+",IF((ROUND(TRUNC(('TRI-2'!Y35  ),2),0))=5,"C-",IF((ROUND(TRUNC(('TRI-2'!Y35  ),2),0))=4,"D+",IF((ROUND(TRUNC(('TRI-2'!Y35 ),2),0))=3,"D-",IF((ROUND(TRUNC(('TRI-2'!Y35 ),2),0))=2,"E+",IF((ROUND(TRUNC(('TRI-2'!Y35  ),2),0))&lt;=1,"E-","")))))))))))</f>
        <v>A+</v>
      </c>
      <c r="Z35" s="51" t="str">
        <f>IF(OR('TRI-2'!Z35 ="",'TRI-2'!Z35&lt;0,'TRI-2'!Z35  &gt;10),"",IF((ROUND(TRUNC(('TRI-2'!Z35  ),2),0))=10,"A+",IF((ROUND(TRUNC(('TRI-2'!Z35  ),2),0))=9,"A-",IF((ROUND(TRUNC(('TRI-2'!Z35   ),2),0))=8,"B+",IF((ROUND(TRUNC(('TRI-2'!Z35 ),2),0))=7,"B-",IF((ROUND(TRUNC(('TRI-2'!Z35  ),2),0))=6,"C+",IF((ROUND(TRUNC(('TRI-2'!Z35  ),2),0))=5,"C-",IF((ROUND(TRUNC(('TRI-2'!Z35  ),2),0))=4,"D+",IF((ROUND(TRUNC(('TRI-2'!Z35 ),2),0))=3,"D-",IF((ROUND(TRUNC(('TRI-2'!Z35 ),2),0))=2,"E+",IF((ROUND(TRUNC(('TRI-2'!Z35  ),2),0))&lt;=1,"E-","")))))))))))</f>
        <v>A+</v>
      </c>
      <c r="AA35" s="51" t="str">
        <f>IF(OR('TRI-2'!AA35 ="",'TRI-2'!AA35&lt;0,'TRI-2'!AA35  &gt;10),"",IF((ROUND(TRUNC(('TRI-2'!AA35  ),2),0))=10,"A+",IF((ROUND(TRUNC(('TRI-2'!AA35  ),2),0))=9,"A-",IF((ROUND(TRUNC(('TRI-2'!AA35   ),2),0))=8,"B+",IF((ROUND(TRUNC(('TRI-2'!AA35 ),2),0))=7,"B-",IF((ROUND(TRUNC(('TRI-2'!AA35  ),2),0))=6,"C+",IF((ROUND(TRUNC(('TRI-2'!AA35  ),2),0))=5,"C-",IF((ROUND(TRUNC(('TRI-2'!AA35  ),2),0))=4,"D+",IF((ROUND(TRUNC(('TRI-2'!AA35 ),2),0))=3,"D-",IF((ROUND(TRUNC(('TRI-2'!AA35 ),2),0))=2,"E+",IF((ROUND(TRUNC(('TRI-2'!AA35  ),2),0))&lt;=1,"E-","")))))))))))</f>
        <v>A+</v>
      </c>
      <c r="AB35" s="51" t="str">
        <f>IF(OR('TRI-2'!AB35 ="",'TRI-2'!AB35&lt;0,'TRI-2'!AB35  &gt;10),"",IF((ROUND(TRUNC(('TRI-2'!AB35  ),2),0))=10,"A+",IF((ROUND(TRUNC(('TRI-2'!AB35  ),2),0))=9,"A-",IF((ROUND(TRUNC(('TRI-2'!AB35   ),2),0))=8,"B+",IF((ROUND(TRUNC(('TRI-2'!AB35 ),2),0))=7,"B-",IF((ROUND(TRUNC(('TRI-2'!AB35  ),2),0))=6,"C+",IF((ROUND(TRUNC(('TRI-2'!AB35  ),2),0))=5,"C-",IF((ROUND(TRUNC(('TRI-2'!AB35  ),2),0))=4,"D+",IF((ROUND(TRUNC(('TRI-2'!AB35 ),2),0))=3,"D-",IF((ROUND(TRUNC(('TRI-2'!AB35 ),2),0))=2,"E+",IF((ROUND(TRUNC(('TRI-2'!AB35  ),2),0))&lt;=1,"E-","")))))))))))</f>
        <v>A+</v>
      </c>
      <c r="AC35" s="51" t="str">
        <f>IF(OR('TRI-2'!AC35 ="",'TRI-2'!AC35&lt;0,'TRI-2'!AC35  &gt;10),"",IF((ROUND(TRUNC(('TRI-2'!AC35  ),2),0))=10,"A+",IF((ROUND(TRUNC(('TRI-2'!AC35  ),2),0))=9,"A-",IF((ROUND(TRUNC(('TRI-2'!AC35   ),2),0))=8,"B+",IF((ROUND(TRUNC(('TRI-2'!AC35 ),2),0))=7,"B-",IF((ROUND(TRUNC(('TRI-2'!AC35  ),2),0))=6,"C+",IF((ROUND(TRUNC(('TRI-2'!AC35  ),2),0))=5,"C-",IF((ROUND(TRUNC(('TRI-2'!AC35  ),2),0))=4,"D+",IF((ROUND(TRUNC(('TRI-2'!AC35 ),2),0))=3,"D-",IF((ROUND(TRUNC(('TRI-2'!AC35 ),2),0))=2,"E+",IF((ROUND(TRUNC(('TRI-2'!AC35  ),2),0))&lt;=1,"E-","")))))))))))</f>
        <v>A+</v>
      </c>
      <c r="AD35" s="51" t="str">
        <f>IF(OR('TRI-2'!AD35 ="",'TRI-2'!AD35&lt;0,'TRI-2'!AD35  &gt;10),"",IF((ROUND(TRUNC(('TRI-2'!AD35  ),2),0))=10,"A+",IF((ROUND(TRUNC(('TRI-2'!AD35  ),2),0))=9,"A-",IF((ROUND(TRUNC(('TRI-2'!AD35   ),2),0))=8,"B+",IF((ROUND(TRUNC(('TRI-2'!AD35 ),2),0))=7,"B-",IF((ROUND(TRUNC(('TRI-2'!AD35  ),2),0))=6,"C+",IF((ROUND(TRUNC(('TRI-2'!AD35  ),2),0))=5,"C-",IF((ROUND(TRUNC(('TRI-2'!AD35  ),2),0))=4,"D+",IF((ROUND(TRUNC(('TRI-2'!AD35 ),2),0))=3,"D-",IF((ROUND(TRUNC(('TRI-2'!AD35 ),2),0))=2,"E+",IF((ROUND(TRUNC(('TRI-2'!AD35  ),2),0))&lt;=1,"E-","")))))))))))</f>
        <v>A+</v>
      </c>
      <c r="AE35" s="51" t="str">
        <f>IF(OR('TRI-2'!AE35 ="",'TRI-2'!AE35&lt;0,'TRI-2'!AE35  &gt;10),"",IF((ROUND(TRUNC(('TRI-2'!AE35  ),2),0))=10,"A+",IF((ROUND(TRUNC(('TRI-2'!AE35  ),2),0))=9,"A-",IF((ROUND(TRUNC(('TRI-2'!AE35   ),2),0))=8,"B+",IF((ROUND(TRUNC(('TRI-2'!AE35 ),2),0))=7,"B-",IF((ROUND(TRUNC(('TRI-2'!AE35  ),2),0))=6,"C+",IF((ROUND(TRUNC(('TRI-2'!AE35  ),2),0))=5,"C-",IF((ROUND(TRUNC(('TRI-2'!AE35  ),2),0))=4,"D+",IF((ROUND(TRUNC(('TRI-2'!AE35 ),2),0))=3,"D-",IF((ROUND(TRUNC(('TRI-2'!AE35 ),2),0))=2,"E+",IF((ROUND(TRUNC(('TRI-2'!AE35  ),2),0))&lt;=1,"E-","")))))))))))</f>
        <v>A+</v>
      </c>
      <c r="AF35" s="51" t="str">
        <f>IF(OR('TRI-2'!AF35 ="",'TRI-2'!AF35&lt;0,'TRI-2'!AF35  &gt;10),"",IF((ROUND(TRUNC(('TRI-2'!AF35  ),2),0))=10,"A+",IF((ROUND(TRUNC(('TRI-2'!AF35  ),2),0))=9,"A-",IF((ROUND(TRUNC(('TRI-2'!AF35   ),2),0))=8,"B+",IF((ROUND(TRUNC(('TRI-2'!AF35 ),2),0))=7,"B-",IF((ROUND(TRUNC(('TRI-2'!AF35  ),2),0))=6,"C+",IF((ROUND(TRUNC(('TRI-2'!AF35  ),2),0))=5,"C-",IF((ROUND(TRUNC(('TRI-2'!AF35  ),2),0))=4,"D+",IF((ROUND(TRUNC(('TRI-2'!AF35 ),2),0))=3,"D-",IF((ROUND(TRUNC(('TRI-2'!AF35 ),2),0))=2,"E+",IF((ROUND(TRUNC(('TRI-2'!AF35  ),2),0))&lt;=1,"E-","")))))))))))</f>
        <v>A+</v>
      </c>
      <c r="AG35" s="51" t="str">
        <f>IF(OR('TRI-2'!AG35 ="",'TRI-2'!AG35&lt;0,'TRI-2'!AG35  &gt;10),"",IF((ROUND(TRUNC(('TRI-2'!AG35  ),2),0))=10,"A+",IF((ROUND(TRUNC(('TRI-2'!AG35  ),2),0))=9,"A-",IF((ROUND(TRUNC(('TRI-2'!AG35   ),2),0))=8,"B+",IF((ROUND(TRUNC(('TRI-2'!AG35 ),2),0))=7,"B-",IF((ROUND(TRUNC(('TRI-2'!AG35  ),2),0))=6,"C+",IF((ROUND(TRUNC(('TRI-2'!AG35  ),2),0))=5,"C-",IF((ROUND(TRUNC(('TRI-2'!AG35  ),2),0))=4,"D+",IF((ROUND(TRUNC(('TRI-2'!AG35 ),2),0))=3,"D-",IF((ROUND(TRUNC(('TRI-2'!AG35 ),2),0))=2,"E+",IF((ROUND(TRUNC(('TRI-2'!AG35  ),2),0))&lt;=1,"E-","")))))))))))</f>
        <v>A+</v>
      </c>
      <c r="AH35" s="51" t="str">
        <f>IF(OR('TRI-2'!AH35 ="",'TRI-2'!AH35&lt;0,'TRI-2'!AH35  &gt;10),"",IF((ROUND(TRUNC(('TRI-2'!AH35  ),2),0))=10,"A+",IF((ROUND(TRUNC(('TRI-2'!AH35  ),2),0))=9,"A-",IF((ROUND(TRUNC(('TRI-2'!AH35   ),2),0))=8,"B+",IF((ROUND(TRUNC(('TRI-2'!AH35 ),2),0))=7,"B-",IF((ROUND(TRUNC(('TRI-2'!AH35  ),2),0))=6,"C+",IF((ROUND(TRUNC(('TRI-2'!AH35  ),2),0))=5,"C-",IF((ROUND(TRUNC(('TRI-2'!AH35  ),2),0))=4,"D+",IF((ROUND(TRUNC(('TRI-2'!AH35 ),2),0))=3,"D-",IF((ROUND(TRUNC(('TRI-2'!AH35 ),2),0))=2,"E+",IF((ROUND(TRUNC(('TRI-2'!AH35  ),2),0))&lt;=1,"E-","")))))))))))</f>
        <v>A+</v>
      </c>
      <c r="AI35" s="51" t="str">
        <f>IF(OR('TRI-2'!AI35 ="",'TRI-2'!AI35&lt;0,'TRI-2'!AI35  &gt;10),"",IF((ROUND(TRUNC(('TRI-2'!AI35  ),2),0))=10,"A+",IF((ROUND(TRUNC(('TRI-2'!AI35  ),2),0))=9,"A-",IF((ROUND(TRUNC(('TRI-2'!AI35   ),2),0))=8,"B+",IF((ROUND(TRUNC(('TRI-2'!AI35 ),2),0))=7,"B-",IF((ROUND(TRUNC(('TRI-2'!AI35  ),2),0))=6,"C+",IF((ROUND(TRUNC(('TRI-2'!AI35  ),2),0))=5,"C-",IF((ROUND(TRUNC(('TRI-2'!AI35  ),2),0))=4,"D+",IF((ROUND(TRUNC(('TRI-2'!AI35 ),2),0))=3,"D-",IF((ROUND(TRUNC(('TRI-2'!AI35 ),2),0))=2,"E+",IF((ROUND(TRUNC(('TRI-2'!AI35  ),2),0))&lt;=1,"E-","")))))))))))</f>
        <v>A+</v>
      </c>
      <c r="AJ35" s="51" t="str">
        <f>IF(OR('TRI-2'!AJ35 ="",'TRI-2'!AJ35&lt;0,'TRI-2'!AJ35  &gt;10),"",IF((ROUND(TRUNC(('TRI-2'!AJ35  ),2),0))=10,"A+",IF((ROUND(TRUNC(('TRI-2'!AJ35  ),2),0))=9,"A-",IF((ROUND(TRUNC(('TRI-2'!AJ35   ),2),0))=8,"B+",IF((ROUND(TRUNC(('TRI-2'!AJ35 ),2),0))=7,"B-",IF((ROUND(TRUNC(('TRI-2'!AJ35  ),2),0))=6,"C+",IF((ROUND(TRUNC(('TRI-2'!AJ35  ),2),0))=5,"C-",IF((ROUND(TRUNC(('TRI-2'!AJ35  ),2),0))=4,"D+",IF((ROUND(TRUNC(('TRI-2'!AJ35 ),2),0))=3,"D-",IF((ROUND(TRUNC(('TRI-2'!AJ35 ),2),0))=2,"E+",IF((ROUND(TRUNC(('TRI-2'!AJ35  ),2),0))&lt;=1,"E-","")))))))))))</f>
        <v>A+</v>
      </c>
      <c r="AK35" s="51" t="str">
        <f>IF(OR('TRI-2'!AK35 ="",'TRI-2'!AK35&lt;0,'TRI-2'!AK35  &gt;10),"",IF((ROUND(TRUNC(('TRI-2'!AK35  ),2),0))=10,"A+",IF((ROUND(TRUNC(('TRI-2'!AK35  ),2),0))=9,"A-",IF((ROUND(TRUNC(('TRI-2'!AK35   ),2),0))=8,"B+",IF((ROUND(TRUNC(('TRI-2'!AK35 ),2),0))=7,"B-",IF((ROUND(TRUNC(('TRI-2'!AK35  ),2),0))=6,"C+",IF((ROUND(TRUNC(('TRI-2'!AK35  ),2),0))=5,"C-",IF((ROUND(TRUNC(('TRI-2'!AK35  ),2),0))=4,"D+",IF((ROUND(TRUNC(('TRI-2'!AK35 ),2),0))=3,"D-",IF((ROUND(TRUNC(('TRI-2'!AK35 ),2),0))=2,"E+",IF((ROUND(TRUNC(('TRI-2'!AK35  ),2),0))&lt;=1,"E-","")))))))))))</f>
        <v>A+</v>
      </c>
      <c r="AL35" s="51" t="str">
        <f>IF(OR('TRI-2'!AL35 ="",'TRI-2'!AL35&lt;0,'TRI-2'!AL35  &gt;10),"",IF((ROUND(TRUNC(('TRI-2'!AL35  ),2),0))=10,"A+",IF((ROUND(TRUNC(('TRI-2'!AL35  ),2),0))=9,"A-",IF((ROUND(TRUNC(('TRI-2'!AL35   ),2),0))=8,"B+",IF((ROUND(TRUNC(('TRI-2'!AL35 ),2),0))=7,"B-",IF((ROUND(TRUNC(('TRI-2'!AL35  ),2),0))=6,"C+",IF((ROUND(TRUNC(('TRI-2'!AL35  ),2),0))=5,"C-",IF((ROUND(TRUNC(('TRI-2'!AL35  ),2),0))=4,"D+",IF((ROUND(TRUNC(('TRI-2'!AL35 ),2),0))=3,"D-",IF((ROUND(TRUNC(('TRI-2'!AL35 ),2),0))=2,"E+",IF((ROUND(TRUNC(('TRI-2'!AL35  ),2),0))&lt;=1,"E-","")))))))))))</f>
        <v>A+</v>
      </c>
      <c r="AM35" s="51" t="str">
        <f>IF(OR('TRI-2'!AM35 ="",'TRI-2'!AM35&lt;0,'TRI-2'!AM35  &gt;10),"",IF((ROUND(TRUNC(('TRI-2'!AM35  ),2),0))=10,"A+",IF((ROUND(TRUNC(('TRI-2'!AM35  ),2),0))=9,"A-",IF((ROUND(TRUNC(('TRI-2'!AM35   ),2),0))=8,"B+",IF((ROUND(TRUNC(('TRI-2'!AM35 ),2),0))=7,"B-",IF((ROUND(TRUNC(('TRI-2'!AM35  ),2),0))=6,"C+",IF((ROUND(TRUNC(('TRI-2'!AM35  ),2),0))=5,"C-",IF((ROUND(TRUNC(('TRI-2'!AM35  ),2),0))=4,"D+",IF((ROUND(TRUNC(('TRI-2'!AM35 ),2),0))=3,"D-",IF((ROUND(TRUNC(('TRI-2'!AM35 ),2),0))=2,"E+",IF((ROUND(TRUNC(('TRI-2'!AM35  ),2),0))&lt;=1,"E-","")))))))))))</f>
        <v>A+</v>
      </c>
      <c r="AN35" s="51" t="str">
        <f>IF(OR('TRI-2'!AN35 ="",'TRI-2'!AN35&lt;0,'TRI-2'!AN35  &gt;10),"",IF((ROUND(TRUNC(('TRI-2'!AN35  ),2),0))=10,"A+",IF((ROUND(TRUNC(('TRI-2'!AN35  ),2),0))=9,"A-",IF((ROUND(TRUNC(('TRI-2'!AN35   ),2),0))=8,"B+",IF((ROUND(TRUNC(('TRI-2'!AN35 ),2),0))=7,"B-",IF((ROUND(TRUNC(('TRI-2'!AN35  ),2),0))=6,"C+",IF((ROUND(TRUNC(('TRI-2'!AN35  ),2),0))=5,"C-",IF((ROUND(TRUNC(('TRI-2'!AN35  ),2),0))=4,"D+",IF((ROUND(TRUNC(('TRI-2'!AN35 ),2),0))=3,"D-",IF((ROUND(TRUNC(('TRI-2'!AN35 ),2),0))=2,"E+",IF((ROUND(TRUNC(('TRI-2'!AN35  ),2),0))&lt;=1,"E-","")))))))))))</f>
        <v>A+</v>
      </c>
      <c r="AO35" s="51" t="str">
        <f>IF(OR('TRI-2'!AO35 ="",'TRI-2'!AO35&lt;0,'TRI-2'!AO35  &gt;10),"",IF((ROUND(TRUNC(('TRI-2'!AO35  ),2),0))=10,"A+",IF((ROUND(TRUNC(('TRI-2'!AO35  ),2),0))=9,"A-",IF((ROUND(TRUNC(('TRI-2'!AO35   ),2),0))=8,"B+",IF((ROUND(TRUNC(('TRI-2'!AO35 ),2),0))=7,"B-",IF((ROUND(TRUNC(('TRI-2'!AO35  ),2),0))=6,"C+",IF((ROUND(TRUNC(('TRI-2'!AO35  ),2),0))=5,"C-",IF((ROUND(TRUNC(('TRI-2'!AO35  ),2),0))=4,"D+",IF((ROUND(TRUNC(('TRI-2'!AO35 ),2),0))=3,"D-",IF((ROUND(TRUNC(('TRI-2'!AO35 ),2),0))=2,"E+",IF((ROUND(TRUNC(('TRI-2'!AO35  ),2),0))&lt;=1,"E-","")))))))))))</f>
        <v>A+</v>
      </c>
      <c r="AP35" s="51" t="str">
        <f>IF(OR('TRI-2'!AP35 ="",'TRI-2'!AP35&lt;0,'TRI-2'!AP35  &gt;10),"",IF((ROUND(TRUNC(('TRI-2'!AP35  ),2),0))=10,"A+",IF((ROUND(TRUNC(('TRI-2'!AP35  ),2),0))=9,"A-",IF((ROUND(TRUNC(('TRI-2'!AP35   ),2),0))=8,"B+",IF((ROUND(TRUNC(('TRI-2'!AP35 ),2),0))=7,"B-",IF((ROUND(TRUNC(('TRI-2'!AP35  ),2),0))=6,"C+",IF((ROUND(TRUNC(('TRI-2'!AP35  ),2),0))=5,"C-",IF((ROUND(TRUNC(('TRI-2'!AP35  ),2),0))=4,"D+",IF((ROUND(TRUNC(('TRI-2'!AP35 ),2),0))=3,"D-",IF((ROUND(TRUNC(('TRI-2'!AP35 ),2),0))=2,"E+",IF((ROUND(TRUNC(('TRI-2'!AP35  ),2),0))&lt;=1,"E-","")))))))))))</f>
        <v>A+</v>
      </c>
      <c r="AQ35" s="51" t="str">
        <f>IF(OR('TRI-2'!AQ35 ="",'TRI-2'!AQ35&lt;0,'TRI-2'!AQ35  &gt;10),"",IF((ROUND(TRUNC(('TRI-2'!AQ35  ),2),0))=10,"A+",IF((ROUND(TRUNC(('TRI-2'!AQ35  ),2),0))=9,"A-",IF((ROUND(TRUNC(('TRI-2'!AQ35   ),2),0))=8,"B+",IF((ROUND(TRUNC(('TRI-2'!AQ35 ),2),0))=7,"B-",IF((ROUND(TRUNC(('TRI-2'!AQ35  ),2),0))=6,"C+",IF((ROUND(TRUNC(('TRI-2'!AQ35  ),2),0))=5,"C-",IF((ROUND(TRUNC(('TRI-2'!AQ35  ),2),0))=4,"D+",IF((ROUND(TRUNC(('TRI-2'!AQ35 ),2),0))=3,"D-",IF((ROUND(TRUNC(('TRI-2'!AQ35 ),2),0))=2,"E+",IF((ROUND(TRUNC(('TRI-2'!AQ35  ),2),0))&lt;=1,"E-","")))))))))))</f>
        <v>A+</v>
      </c>
      <c r="AR35" s="51" t="str">
        <f>IF(OR('TRI-2'!AR35 ="",'TRI-2'!AR35&lt;0,'TRI-2'!AR35  &gt;10),"",IF((ROUND(TRUNC(('TRI-2'!AR35  ),2),0))=10,"A+",IF((ROUND(TRUNC(('TRI-2'!AR35  ),2),0))=9,"A-",IF((ROUND(TRUNC(('TRI-2'!AR35   ),2),0))=8,"B+",IF((ROUND(TRUNC(('TRI-2'!AR35 ),2),0))=7,"B-",IF((ROUND(TRUNC(('TRI-2'!AR35  ),2),0))=6,"C+",IF((ROUND(TRUNC(('TRI-2'!AR35  ),2),0))=5,"C-",IF((ROUND(TRUNC(('TRI-2'!AR35  ),2),0))=4,"D+",IF((ROUND(TRUNC(('TRI-2'!AR35 ),2),0))=3,"D-",IF((ROUND(TRUNC(('TRI-2'!AR35 ),2),0))=2,"E+",IF((ROUND(TRUNC(('TRI-2'!AR35  ),2),0))&lt;=1,"E-","")))))))))))</f>
        <v>A+</v>
      </c>
      <c r="AS35" s="51" t="str">
        <f>IF(OR('TRI-2'!AS35 ="",'TRI-2'!AS35&lt;0,'TRI-2'!AS35  &gt;10),"",IF((ROUND(TRUNC(('TRI-2'!AS35  ),2),0))=10,"A+",IF((ROUND(TRUNC(('TRI-2'!AS35  ),2),0))=9,"A-",IF((ROUND(TRUNC(('TRI-2'!AS35   ),2),0))=8,"B+",IF((ROUND(TRUNC(('TRI-2'!AS35 ),2),0))=7,"B-",IF((ROUND(TRUNC(('TRI-2'!AS35  ),2),0))=6,"C+",IF((ROUND(TRUNC(('TRI-2'!AS35  ),2),0))=5,"C-",IF((ROUND(TRUNC(('TRI-2'!AS35  ),2),0))=4,"D+",IF((ROUND(TRUNC(('TRI-2'!AS35 ),2),0))=3,"D-",IF((ROUND(TRUNC(('TRI-2'!AS35 ),2),0))=2,"E+",IF((ROUND(TRUNC(('TRI-2'!AS35  ),2),0))&lt;=1,"E-","")))))))))))</f>
        <v>A+</v>
      </c>
      <c r="AT35" s="51" t="str">
        <f>IF(OR('TRI-2'!AT35 ="",'TRI-2'!AT35&lt;0,'TRI-2'!AT35  &gt;10),"",IF((ROUND(TRUNC(('TRI-2'!AT35  ),2),0))=10,"A+",IF((ROUND(TRUNC(('TRI-2'!AT35  ),2),0))=9,"A-",IF((ROUND(TRUNC(('TRI-2'!AT35   ),2),0))=8,"B+",IF((ROUND(TRUNC(('TRI-2'!AT35 ),2),0))=7,"B-",IF((ROUND(TRUNC(('TRI-2'!AT35  ),2),0))=6,"C+",IF((ROUND(TRUNC(('TRI-2'!AT35  ),2),0))=5,"C-",IF((ROUND(TRUNC(('TRI-2'!AT35  ),2),0))=4,"D+",IF((ROUND(TRUNC(('TRI-2'!AT35 ),2),0))=3,"D-",IF((ROUND(TRUNC(('TRI-2'!AT35 ),2),0))=2,"E+",IF((ROUND(TRUNC(('TRI-2'!AT35  ),2),0))&lt;=1,"E-","")))))))))))</f>
        <v>A+</v>
      </c>
      <c r="AU35" s="51" t="str">
        <f>IF(OR('TRI-2'!AU35 ="",'TRI-2'!AU35&lt;0,'TRI-2'!AU35  &gt;10),"",IF((ROUND(TRUNC(('TRI-2'!AU35  ),2),0))=10,"A+",IF((ROUND(TRUNC(('TRI-2'!AU35  ),2),0))=9,"A-",IF((ROUND(TRUNC(('TRI-2'!AU35   ),2),0))=8,"B+",IF((ROUND(TRUNC(('TRI-2'!AU35 ),2),0))=7,"B-",IF((ROUND(TRUNC(('TRI-2'!AU35  ),2),0))=6,"C+",IF((ROUND(TRUNC(('TRI-2'!AU35  ),2),0))=5,"C-",IF((ROUND(TRUNC(('TRI-2'!AU35  ),2),0))=4,"D+",IF((ROUND(TRUNC(('TRI-2'!AU35 ),2),0))=3,"D-",IF((ROUND(TRUNC(('TRI-2'!AU35 ),2),0))=2,"E+",IF((ROUND(TRUNC(('TRI-2'!AU35  ),2),0))&lt;=1,"E-","")))))))))))</f>
        <v>A+</v>
      </c>
      <c r="AV35" s="51" t="str">
        <f>IF(OR('TRI-2'!AV35 ="",'TRI-2'!AV35&lt;0,'TRI-2'!AV35  &gt;10),"",IF((ROUND(TRUNC(('TRI-2'!AV35  ),2),0))=10,"A+",IF((ROUND(TRUNC(('TRI-2'!AV35  ),2),0))=9,"A-",IF((ROUND(TRUNC(('TRI-2'!AV35   ),2),0))=8,"B+",IF((ROUND(TRUNC(('TRI-2'!AV35 ),2),0))=7,"B-",IF((ROUND(TRUNC(('TRI-2'!AV35  ),2),0))=6,"C+",IF((ROUND(TRUNC(('TRI-2'!AV35  ),2),0))=5,"C-",IF((ROUND(TRUNC(('TRI-2'!AV35  ),2),0))=4,"D+",IF((ROUND(TRUNC(('TRI-2'!AV35 ),2),0))=3,"D-",IF((ROUND(TRUNC(('TRI-2'!AV35 ),2),0))=2,"E+",IF((ROUND(TRUNC(('TRI-2'!AV35  ),2),0))&lt;=1,"E-","")))))))))))</f>
        <v>A+</v>
      </c>
      <c r="AW35" s="51" t="str">
        <f>IF(OR('TRI-2'!AW35 ="",'TRI-2'!AW35&lt;0,'TRI-2'!AW35  &gt;10),"",IF((ROUND(TRUNC(('TRI-2'!AW35  ),2),0))=10,"A+",IF((ROUND(TRUNC(('TRI-2'!AW35  ),2),0))=9,"A-",IF((ROUND(TRUNC(('TRI-2'!AW35   ),2),0))=8,"B+",IF((ROUND(TRUNC(('TRI-2'!AW35 ),2),0))=7,"B-",IF((ROUND(TRUNC(('TRI-2'!AW35  ),2),0))=6,"C+",IF((ROUND(TRUNC(('TRI-2'!AW35  ),2),0))=5,"C-",IF((ROUND(TRUNC(('TRI-2'!AW35  ),2),0))=4,"D+",IF((ROUND(TRUNC(('TRI-2'!AW35 ),2),0))=3,"D-",IF((ROUND(TRUNC(('TRI-2'!AW35 ),2),0))=2,"E+",IF((ROUND(TRUNC(('TRI-2'!AW35  ),2),0))&lt;=1,"E-","")))))))))))</f>
        <v>A+</v>
      </c>
      <c r="AX35" s="51" t="str">
        <f>IF(OR('TRI-2'!AX35 ="",'TRI-2'!AX35&lt;0,'TRI-2'!AX35  &gt;10),"",IF((ROUND(TRUNC(('TRI-2'!AX35  ),2),0))=10,"A+",IF((ROUND(TRUNC(('TRI-2'!AX35  ),2),0))=9,"A-",IF((ROUND(TRUNC(('TRI-2'!AX35   ),2),0))=8,"B+",IF((ROUND(TRUNC(('TRI-2'!AX35 ),2),0))=7,"B-",IF((ROUND(TRUNC(('TRI-2'!AX35  ),2),0))=6,"C+",IF((ROUND(TRUNC(('TRI-2'!AX35  ),2),0))=5,"C-",IF((ROUND(TRUNC(('TRI-2'!AX35  ),2),0))=4,"D+",IF((ROUND(TRUNC(('TRI-2'!AX35 ),2),0))=3,"D-",IF((ROUND(TRUNC(('TRI-2'!AX35 ),2),0))=2,"E+",IF((ROUND(TRUNC(('TRI-2'!AX35  ),2),0))&lt;=1,"E-","")))))))))))</f>
        <v>A+</v>
      </c>
      <c r="AY35" s="51" t="str">
        <f>IF(OR('TRI-2'!AY35 ="",'TRI-2'!AY35&lt;0,'TRI-2'!AY35  &gt;10),"",IF((ROUND(TRUNC(('TRI-2'!AY35  ),2),0))=10,"A+",IF((ROUND(TRUNC(('TRI-2'!AY35  ),2),0))=9,"A-",IF((ROUND(TRUNC(('TRI-2'!AY35   ),2),0))=8,"B+",IF((ROUND(TRUNC(('TRI-2'!AY35 ),2),0))=7,"B-",IF((ROUND(TRUNC(('TRI-2'!AY35  ),2),0))=6,"C+",IF((ROUND(TRUNC(('TRI-2'!AY35  ),2),0))=5,"C-",IF((ROUND(TRUNC(('TRI-2'!AY35  ),2),0))=4,"D+",IF((ROUND(TRUNC(('TRI-2'!AY35 ),2),0))=3,"D-",IF((ROUND(TRUNC(('TRI-2'!AY35 ),2),0))=2,"E+",IF((ROUND(TRUNC(('TRI-2'!AY35  ),2),0))&lt;=1,"E-","")))))))))))</f>
        <v>A+</v>
      </c>
      <c r="AZ35" s="51" t="str">
        <f>IF(OR('TRI-2'!AZ35 ="",'TRI-2'!AZ35&lt;0,'TRI-2'!AZ35  &gt;10),"",IF((ROUND(TRUNC(('TRI-2'!AZ35  ),2),0))=10,"A+",IF((ROUND(TRUNC(('TRI-2'!AZ35  ),2),0))=9,"A-",IF((ROUND(TRUNC(('TRI-2'!AZ35   ),2),0))=8,"B+",IF((ROUND(TRUNC(('TRI-2'!AZ35 ),2),0))=7,"B-",IF((ROUND(TRUNC(('TRI-2'!AZ35  ),2),0))=6,"C+",IF((ROUND(TRUNC(('TRI-2'!AZ35  ),2),0))=5,"C-",IF((ROUND(TRUNC(('TRI-2'!AZ35  ),2),0))=4,"D+",IF((ROUND(TRUNC(('TRI-2'!AZ35 ),2),0))=3,"D-",IF((ROUND(TRUNC(('TRI-2'!AZ35 ),2),0))=2,"E+",IF((ROUND(TRUNC(('TRI-2'!AZ35  ),2),0))&lt;=1,"E-","")))))))))))</f>
        <v>A+</v>
      </c>
      <c r="BA35" s="51" t="str">
        <f>IF(OR('TRI-2'!BA35 ="",'TRI-2'!BA35&lt;0,'TRI-2'!BA35  &gt;10),"",IF((ROUND(TRUNC(('TRI-2'!BA35  ),2),0))=10,"A+",IF((ROUND(TRUNC(('TRI-2'!BA35  ),2),0))=9,"A-",IF((ROUND(TRUNC(('TRI-2'!BA35   ),2),0))=8,"B+",IF((ROUND(TRUNC(('TRI-2'!BA35 ),2),0))=7,"B-",IF((ROUND(TRUNC(('TRI-2'!BA35  ),2),0))=6,"C+",IF((ROUND(TRUNC(('TRI-2'!BA35  ),2),0))=5,"C-",IF((ROUND(TRUNC(('TRI-2'!BA35  ),2),0))=4,"D+",IF((ROUND(TRUNC(('TRI-2'!BA35 ),2),0))=3,"D-",IF((ROUND(TRUNC(('TRI-2'!BA35 ),2),0))=2,"E+",IF((ROUND(TRUNC(('TRI-2'!BA35  ),2),0))&lt;=1,"E-","")))))))))))</f>
        <v>A+</v>
      </c>
      <c r="BB35" s="51" t="str">
        <f>IF(OR('TRI-2'!BB35 ="",'TRI-2'!BB35&lt;0,'TRI-2'!BB35  &gt;10),"",IF((ROUND(TRUNC(('TRI-2'!BB35  ),2),0))=10,"A+",IF((ROUND(TRUNC(('TRI-2'!BB35  ),2),0))=9,"A-",IF((ROUND(TRUNC(('TRI-2'!BB35   ),2),0))=8,"B+",IF((ROUND(TRUNC(('TRI-2'!BB35 ),2),0))=7,"B-",IF((ROUND(TRUNC(('TRI-2'!BB35  ),2),0))=6,"C+",IF((ROUND(TRUNC(('TRI-2'!BB35  ),2),0))=5,"C-",IF((ROUND(TRUNC(('TRI-2'!BB35  ),2),0))=4,"D+",IF((ROUND(TRUNC(('TRI-2'!BB35 ),2),0))=3,"D-",IF((ROUND(TRUNC(('TRI-2'!BB35 ),2),0))=2,"E+",IF((ROUND(TRUNC(('TRI-2'!BB35  ),2),0))&lt;=1,"E-","")))))))))))</f>
        <v>A+</v>
      </c>
      <c r="BC35" s="51" t="str">
        <f>IF(OR('TRI-2'!BC35 ="",'TRI-2'!BC35&lt;0,'TRI-2'!BC35  &gt;10),"",IF((ROUND(TRUNC(('TRI-2'!BC35  ),2),0))=10,"A+",IF((ROUND(TRUNC(('TRI-2'!BC35  ),2),0))=9,"A-",IF((ROUND(TRUNC(('TRI-2'!BC35   ),2),0))=8,"B+",IF((ROUND(TRUNC(('TRI-2'!BC35 ),2),0))=7,"B-",IF((ROUND(TRUNC(('TRI-2'!BC35  ),2),0))=6,"C+",IF((ROUND(TRUNC(('TRI-2'!BC35  ),2),0))=5,"C-",IF((ROUND(TRUNC(('TRI-2'!BC35  ),2),0))=4,"D+",IF((ROUND(TRUNC(('TRI-2'!BC35 ),2),0))=3,"D-",IF((ROUND(TRUNC(('TRI-2'!BC35 ),2),0))=2,"E+",IF((ROUND(TRUNC(('TRI-2'!BC35  ),2),0))&lt;=1,"E-","")))))))))))</f>
        <v>A+</v>
      </c>
      <c r="BD35" s="51" t="str">
        <f>IF(OR('TRI-2'!BD35 ="",'TRI-2'!BD35&lt;0,'TRI-2'!BD35  &gt;10),"",IF((ROUND(TRUNC(('TRI-2'!BD35  ),2),0))=10,"A+",IF((ROUND(TRUNC(('TRI-2'!BD35  ),2),0))=9,"A-",IF((ROUND(TRUNC(('TRI-2'!BD35   ),2),0))=8,"B+",IF((ROUND(TRUNC(('TRI-2'!BD35 ),2),0))=7,"B-",IF((ROUND(TRUNC(('TRI-2'!BD35  ),2),0))=6,"C+",IF((ROUND(TRUNC(('TRI-2'!BD35  ),2),0))=5,"C-",IF((ROUND(TRUNC(('TRI-2'!BD35  ),2),0))=4,"D+",IF((ROUND(TRUNC(('TRI-2'!BD35 ),2),0))=3,"D-",IF((ROUND(TRUNC(('TRI-2'!BD35 ),2),0))=2,"E+",IF((ROUND(TRUNC(('TRI-2'!BD35  ),2),0))&lt;=1,"E-","")))))))))))</f>
        <v>A+</v>
      </c>
      <c r="BE35" s="51" t="str">
        <f>IF(OR('TRI-2'!BE35 ="",'TRI-2'!BE35&lt;0,'TRI-2'!BE35  &gt;10),"",IF((ROUND(TRUNC(('TRI-2'!BE35  ),2),0))=10,"A+",IF((ROUND(TRUNC(('TRI-2'!BE35  ),2),0))=9,"A-",IF((ROUND(TRUNC(('TRI-2'!BE35   ),2),0))=8,"B+",IF((ROUND(TRUNC(('TRI-2'!BE35 ),2),0))=7,"B-",IF((ROUND(TRUNC(('TRI-2'!BE35  ),2),0))=6,"C+",IF((ROUND(TRUNC(('TRI-2'!BE35  ),2),0))=5,"C-",IF((ROUND(TRUNC(('TRI-2'!BE35  ),2),0))=4,"D+",IF((ROUND(TRUNC(('TRI-2'!BE35 ),2),0))=3,"D-",IF((ROUND(TRUNC(('TRI-2'!BE35 ),2),0))=2,"E+",IF((ROUND(TRUNC(('TRI-2'!BE35  ),2),0))&lt;=1,"E-","")))))))))))</f>
        <v>A+</v>
      </c>
      <c r="BF35" s="51" t="str">
        <f>IF(OR('TRI-2'!BF35 ="",'TRI-2'!BF35&lt;0,'TRI-2'!BF35  &gt;10),"",IF((ROUND(TRUNC(('TRI-2'!BF35  ),2),0))=10,"A+",IF((ROUND(TRUNC(('TRI-2'!BF35  ),2),0))=9,"A-",IF((ROUND(TRUNC(('TRI-2'!BF35   ),2),0))=8,"B+",IF((ROUND(TRUNC(('TRI-2'!BF35 ),2),0))=7,"B-",IF((ROUND(TRUNC(('TRI-2'!BF35  ),2),0))=6,"C+",IF((ROUND(TRUNC(('TRI-2'!BF35  ),2),0))=5,"C-",IF((ROUND(TRUNC(('TRI-2'!BF35  ),2),0))=4,"D+",IF((ROUND(TRUNC(('TRI-2'!BF35 ),2),0))=3,"D-",IF((ROUND(TRUNC(('TRI-2'!BF35 ),2),0))=2,"E+",IF((ROUND(TRUNC(('TRI-2'!BF35  ),2),0))&lt;=1,"E-","")))))))))))</f>
        <v>A+</v>
      </c>
      <c r="BG35" s="51" t="str">
        <f>IF(OR('TRI-2'!BG35 ="",'TRI-2'!BG35&lt;0,'TRI-2'!BG35  &gt;10),"",IF((ROUND(TRUNC(('TRI-2'!BG35  ),2),0))=10,"A+",IF((ROUND(TRUNC(('TRI-2'!BG35  ),2),0))=9,"A-",IF((ROUND(TRUNC(('TRI-2'!BG35   ),2),0))=8,"B+",IF((ROUND(TRUNC(('TRI-2'!BG35 ),2),0))=7,"B-",IF((ROUND(TRUNC(('TRI-2'!BG35  ),2),0))=6,"C+",IF((ROUND(TRUNC(('TRI-2'!BG35  ),2),0))=5,"C-",IF((ROUND(TRUNC(('TRI-2'!BG35  ),2),0))=4,"D+",IF((ROUND(TRUNC(('TRI-2'!BG35 ),2),0))=3,"D-",IF((ROUND(TRUNC(('TRI-2'!BG35 ),2),0))=2,"E+",IF((ROUND(TRUNC(('TRI-2'!BG35  ),2),0))&lt;=1,"E-","")))))))))))</f>
        <v>A+</v>
      </c>
      <c r="BH35" s="51" t="str">
        <f>IF(OR('TRI-2'!BH35 ="",'TRI-2'!BH35&lt;0,'TRI-2'!BH35  &gt;10),"",IF((ROUND(TRUNC(('TRI-2'!BH35  ),2),0))=10,"A+",IF((ROUND(TRUNC(('TRI-2'!BH35  ),2),0))=9,"A-",IF((ROUND(TRUNC(('TRI-2'!BH35   ),2),0))=8,"B+",IF((ROUND(TRUNC(('TRI-2'!BH35 ),2),0))=7,"B-",IF((ROUND(TRUNC(('TRI-2'!BH35  ),2),0))=6,"C+",IF((ROUND(TRUNC(('TRI-2'!BH35  ),2),0))=5,"C-",IF((ROUND(TRUNC(('TRI-2'!BH35  ),2),0))=4,"D+",IF((ROUND(TRUNC(('TRI-2'!BH35 ),2),0))=3,"D-",IF((ROUND(TRUNC(('TRI-2'!BH35 ),2),0))=2,"E+",IF((ROUND(TRUNC(('TRI-2'!BH35  ),2),0))&lt;=1,"E-","")))))))))))</f>
        <v>A+</v>
      </c>
      <c r="BI35" s="51" t="str">
        <f>IF(OR('TRI-2'!BI35 ="",'TRI-2'!BI35&lt;0,'TRI-2'!BI35  &gt;10),"",IF((ROUND(TRUNC(('TRI-2'!BI35  ),2),0))=10,"A+",IF((ROUND(TRUNC(('TRI-2'!BI35  ),2),0))=9,"A-",IF((ROUND(TRUNC(('TRI-2'!BI35   ),2),0))=8,"B+",IF((ROUND(TRUNC(('TRI-2'!BI35 ),2),0))=7,"B-",IF((ROUND(TRUNC(('TRI-2'!BI35  ),2),0))=6,"C+",IF((ROUND(TRUNC(('TRI-2'!BI35  ),2),0))=5,"C-",IF((ROUND(TRUNC(('TRI-2'!BI35  ),2),0))=4,"D+",IF((ROUND(TRUNC(('TRI-2'!BI35 ),2),0))=3,"D-",IF((ROUND(TRUNC(('TRI-2'!BI35 ),2),0))=2,"E+",IF((ROUND(TRUNC(('TRI-2'!BI35  ),2),0))&lt;=1,"E-","")))))))))))</f>
        <v>A+</v>
      </c>
      <c r="BJ35" s="51" t="str">
        <f>IF(OR('TRI-2'!BJ35 ="",'TRI-2'!BJ35&lt;0,'TRI-2'!BJ35  &gt;10),"",IF((ROUND(TRUNC(('TRI-2'!BJ35  ),2),0))=10,"A+",IF((ROUND(TRUNC(('TRI-2'!BJ35  ),2),0))=9,"A-",IF((ROUND(TRUNC(('TRI-2'!BJ35   ),2),0))=8,"B+",IF((ROUND(TRUNC(('TRI-2'!BJ35 ),2),0))=7,"B-",IF((ROUND(TRUNC(('TRI-2'!BJ35  ),2),0))=6,"C+",IF((ROUND(TRUNC(('TRI-2'!BJ35  ),2),0))=5,"C-",IF((ROUND(TRUNC(('TRI-2'!BJ35  ),2),0))=4,"D+",IF((ROUND(TRUNC(('TRI-2'!BJ35 ),2),0))=3,"D-",IF((ROUND(TRUNC(('TRI-2'!BJ35 ),2),0))=2,"E+",IF((ROUND(TRUNC(('TRI-2'!BJ35  ),2),0))&lt;=1,"E-","")))))))))))</f>
        <v>A+</v>
      </c>
      <c r="BK35" s="51" t="str">
        <f>IF(OR('TRI-2'!BK35 ="",'TRI-2'!BK35&lt;0,'TRI-2'!BK35  &gt;10),"",IF((ROUND(TRUNC(('TRI-2'!BK35  ),2),0))=10,"A+",IF((ROUND(TRUNC(('TRI-2'!BK35  ),2),0))=9,"A-",IF((ROUND(TRUNC(('TRI-2'!BK35   ),2),0))=8,"B+",IF((ROUND(TRUNC(('TRI-2'!BK35 ),2),0))=7,"B-",IF((ROUND(TRUNC(('TRI-2'!BK35  ),2),0))=6,"C+",IF((ROUND(TRUNC(('TRI-2'!BK35  ),2),0))=5,"C-",IF((ROUND(TRUNC(('TRI-2'!BK35  ),2),0))=4,"D+",IF((ROUND(TRUNC(('TRI-2'!BK35 ),2),0))=3,"D-",IF((ROUND(TRUNC(('TRI-2'!BK35 ),2),0))=2,"E+",IF((ROUND(TRUNC(('TRI-2'!BK35  ),2),0))&lt;=1,"E-","")))))))))))</f>
        <v>B+</v>
      </c>
      <c r="BL35" s="51" t="str">
        <f>IF(OR('TRI-2'!BL35 ="",'TRI-2'!BL35&lt;0,'TRI-2'!BL35  &gt;10),"",IF((ROUND(TRUNC(('TRI-2'!BL35  ),2),0))=10,"A+",IF((ROUND(TRUNC(('TRI-2'!BL35  ),2),0))=9,"A-",IF((ROUND(TRUNC(('TRI-2'!BL35   ),2),0))=8,"B+",IF((ROUND(TRUNC(('TRI-2'!BL35 ),2),0))=7,"B-",IF((ROUND(TRUNC(('TRI-2'!BL35  ),2),0))=6,"C+",IF((ROUND(TRUNC(('TRI-2'!BL35  ),2),0))=5,"C-",IF((ROUND(TRUNC(('TRI-2'!BL35  ),2),0))=4,"D+",IF((ROUND(TRUNC(('TRI-2'!BL35 ),2),0))=3,"D-",IF((ROUND(TRUNC(('TRI-2'!BL35 ),2),0))=2,"E+",IF((ROUND(TRUNC(('TRI-2'!BL35  ),2),0))&lt;=1,"E-","")))))))))))</f>
        <v>B+</v>
      </c>
      <c r="BM35" s="51" t="str">
        <f>IF(OR('TRI-2'!BM35 ="",'TRI-2'!BM35&lt;0,'TRI-2'!BM35  &gt;10),"",IF((ROUND(TRUNC(('TRI-2'!BM35  ),2),0))=10,"A+",IF((ROUND(TRUNC(('TRI-2'!BM35  ),2),0))=9,"A-",IF((ROUND(TRUNC(('TRI-2'!BM35   ),2),0))=8,"B+",IF((ROUND(TRUNC(('TRI-2'!BM35 ),2),0))=7,"B-",IF((ROUND(TRUNC(('TRI-2'!BM35  ),2),0))=6,"C+",IF((ROUND(TRUNC(('TRI-2'!BM35  ),2),0))=5,"C-",IF((ROUND(TRUNC(('TRI-2'!BM35  ),2),0))=4,"D+",IF((ROUND(TRUNC(('TRI-2'!BM35 ),2),0))=3,"D-",IF((ROUND(TRUNC(('TRI-2'!BM35 ),2),0))=2,"E+",IF((ROUND(TRUNC(('TRI-2'!BM35  ),2),0))&lt;=1,"E-","")))))))))))</f>
        <v>B+</v>
      </c>
      <c r="BN35" s="51" t="str">
        <f>IF(OR('TRI-2'!BN35 ="",'TRI-2'!BN35&lt;0,'TRI-2'!BN35  &gt;10),"",IF((ROUND(TRUNC(('TRI-2'!BN35  ),2),0))=10,"A+",IF((ROUND(TRUNC(('TRI-2'!BN35  ),2),0))=9,"A-",IF((ROUND(TRUNC(('TRI-2'!BN35   ),2),0))=8,"B+",IF((ROUND(TRUNC(('TRI-2'!BN35 ),2),0))=7,"B-",IF((ROUND(TRUNC(('TRI-2'!BN35  ),2),0))=6,"C+",IF((ROUND(TRUNC(('TRI-2'!BN35  ),2),0))=5,"C-",IF((ROUND(TRUNC(('TRI-2'!BN35  ),2),0))=4,"D+",IF((ROUND(TRUNC(('TRI-2'!BN35 ),2),0))=3,"D-",IF((ROUND(TRUNC(('TRI-2'!BN35 ),2),0))=2,"E+",IF((ROUND(TRUNC(('TRI-2'!BN35  ),2),0))&lt;=1,"E-","")))))))))))</f>
        <v>B+</v>
      </c>
      <c r="BO35" s="51" t="str">
        <f>IF(OR('TRI-2'!BO35 ="",'TRI-2'!BO35&lt;0,'TRI-2'!BO35  &gt;10),"",IF((ROUND(TRUNC(('TRI-2'!BO35  ),2),0))=10,"A+",IF((ROUND(TRUNC(('TRI-2'!BO35  ),2),0))=9,"A-",IF((ROUND(TRUNC(('TRI-2'!BO35   ),2),0))=8,"B+",IF((ROUND(TRUNC(('TRI-2'!BO35 ),2),0))=7,"B-",IF((ROUND(TRUNC(('TRI-2'!BO35  ),2),0))=6,"C+",IF((ROUND(TRUNC(('TRI-2'!BO35  ),2),0))=5,"C-",IF((ROUND(TRUNC(('TRI-2'!BO35  ),2),0))=4,"D+",IF((ROUND(TRUNC(('TRI-2'!BO35 ),2),0))=3,"D-",IF((ROUND(TRUNC(('TRI-2'!BO35 ),2),0))=2,"E+",IF((ROUND(TRUNC(('TRI-2'!BO35  ),2),0))&lt;=1,"E-","")))))))))))</f>
        <v>B+</v>
      </c>
      <c r="BP35" s="51" t="str">
        <f>IF(OR('TRI-2'!BP35 ="",'TRI-2'!BP35&lt;0,'TRI-2'!BP35  &gt;10),"",IF((ROUND(TRUNC(('TRI-2'!BP35  ),2),0))=10,"A+",IF((ROUND(TRUNC(('TRI-2'!BP35  ),2),0))=9,"A-",IF((ROUND(TRUNC(('TRI-2'!BP35   ),2),0))=8,"B+",IF((ROUND(TRUNC(('TRI-2'!BP35 ),2),0))=7,"B-",IF((ROUND(TRUNC(('TRI-2'!BP35  ),2),0))=6,"C+",IF((ROUND(TRUNC(('TRI-2'!BP35  ),2),0))=5,"C-",IF((ROUND(TRUNC(('TRI-2'!BP35  ),2),0))=4,"D+",IF((ROUND(TRUNC(('TRI-2'!BP35 ),2),0))=3,"D-",IF((ROUND(TRUNC(('TRI-2'!BP35 ),2),0))=2,"E+",IF((ROUND(TRUNC(('TRI-2'!BP35  ),2),0))&lt;=1,"E-","")))))))))))</f>
        <v>B+</v>
      </c>
      <c r="BQ35" s="51" t="str">
        <f>IF(OR('TRI-2'!BQ35 ="",'TRI-2'!BQ35&lt;0,'TRI-2'!BQ35  &gt;10),"",IF((ROUND(TRUNC(('TRI-2'!BQ35  ),2),0))=10,"A+",IF((ROUND(TRUNC(('TRI-2'!BQ35  ),2),0))=9,"A-",IF((ROUND(TRUNC(('TRI-2'!BQ35   ),2),0))=8,"B+",IF((ROUND(TRUNC(('TRI-2'!BQ35 ),2),0))=7,"B-",IF((ROUND(TRUNC(('TRI-2'!BQ35  ),2),0))=6,"C+",IF((ROUND(TRUNC(('TRI-2'!BQ35  ),2),0))=5,"C-",IF((ROUND(TRUNC(('TRI-2'!BQ35  ),2),0))=4,"D+",IF((ROUND(TRUNC(('TRI-2'!BQ35 ),2),0))=3,"D-",IF((ROUND(TRUNC(('TRI-2'!BQ35 ),2),0))=2,"E+",IF((ROUND(TRUNC(('TRI-2'!BQ35  ),2),0))&lt;=1,"E-","")))))))))))</f>
        <v>B+</v>
      </c>
      <c r="BR35" s="51" t="str">
        <f>IF(OR('TRI-2'!BR35 ="",'TRI-2'!BR35&lt;0,'TRI-2'!BR35  &gt;10),"",IF((ROUND(TRUNC(('TRI-2'!BR35  ),2),0))=10,"A+",IF((ROUND(TRUNC(('TRI-2'!BR35  ),2),0))=9,"A-",IF((ROUND(TRUNC(('TRI-2'!BR35   ),2),0))=8,"B+",IF((ROUND(TRUNC(('TRI-2'!BR35 ),2),0))=7,"B-",IF((ROUND(TRUNC(('TRI-2'!BR35  ),2),0))=6,"C+",IF((ROUND(TRUNC(('TRI-2'!BR35  ),2),0))=5,"C-",IF((ROUND(TRUNC(('TRI-2'!BR35  ),2),0))=4,"D+",IF((ROUND(TRUNC(('TRI-2'!BR35 ),2),0))=3,"D-",IF((ROUND(TRUNC(('TRI-2'!BR35 ),2),0))=2,"E+",IF((ROUND(TRUNC(('TRI-2'!BR35  ),2),0))&lt;=1,"E-","")))))))))))</f>
        <v>B+</v>
      </c>
      <c r="BS35" s="51" t="str">
        <f>IF(OR('TRI-2'!BS35 ="",'TRI-2'!BS35&lt;0,'TRI-2'!BS35  &gt;10),"",IF((ROUND(TRUNC(('TRI-2'!BS35  ),2),0))=10,"A+",IF((ROUND(TRUNC(('TRI-2'!BS35  ),2),0))=9,"A-",IF((ROUND(TRUNC(('TRI-2'!BS35   ),2),0))=8,"B+",IF((ROUND(TRUNC(('TRI-2'!BS35 ),2),0))=7,"B-",IF((ROUND(TRUNC(('TRI-2'!BS35  ),2),0))=6,"C+",IF((ROUND(TRUNC(('TRI-2'!BS35  ),2),0))=5,"C-",IF((ROUND(TRUNC(('TRI-2'!BS35  ),2),0))=4,"D+",IF((ROUND(TRUNC(('TRI-2'!BS35 ),2),0))=3,"D-",IF((ROUND(TRUNC(('TRI-2'!BS35 ),2),0))=2,"E+",IF((ROUND(TRUNC(('TRI-2'!BS35  ),2),0))&lt;=1,"E-","")))))))))))</f>
        <v>B+</v>
      </c>
      <c r="BT35" s="51" t="str">
        <f>IF(OR('TRI-2'!BT35 ="",'TRI-2'!BT35&lt;0,'TRI-2'!BT35  &gt;10),"",IF((ROUND(TRUNC(('TRI-2'!BT35  ),2),0))=10,"A+",IF((ROUND(TRUNC(('TRI-2'!BT35  ),2),0))=9,"A-",IF((ROUND(TRUNC(('TRI-2'!BT35   ),2),0))=8,"B+",IF((ROUND(TRUNC(('TRI-2'!BT35 ),2),0))=7,"B-",IF((ROUND(TRUNC(('TRI-2'!BT35  ),2),0))=6,"C+",IF((ROUND(TRUNC(('TRI-2'!BT35  ),2),0))=5,"C-",IF((ROUND(TRUNC(('TRI-2'!BT35  ),2),0))=4,"D+",IF((ROUND(TRUNC(('TRI-2'!BT35 ),2),0))=3,"D-",IF((ROUND(TRUNC(('TRI-2'!BT35 ),2),0))=2,"E+",IF((ROUND(TRUNC(('TRI-2'!BT35  ),2),0))&lt;=1,"E-","")))))))))))</f>
        <v>B+</v>
      </c>
      <c r="BU35" s="51" t="str">
        <f>IF(OR('TRI-2'!BU35 ="",'TRI-2'!BU35&lt;0,'TRI-2'!BU35  &gt;10),"",IF((ROUND(TRUNC(('TRI-2'!BU35  ),2),0))=10,"A+",IF((ROUND(TRUNC(('TRI-2'!BU35  ),2),0))=9,"A-",IF((ROUND(TRUNC(('TRI-2'!BU35   ),2),0))=8,"B+",IF((ROUND(TRUNC(('TRI-2'!BU35 ),2),0))=7,"B-",IF((ROUND(TRUNC(('TRI-2'!BU35  ),2),0))=6,"C+",IF((ROUND(TRUNC(('TRI-2'!BU35  ),2),0))=5,"C-",IF((ROUND(TRUNC(('TRI-2'!BU35  ),2),0))=4,"D+",IF((ROUND(TRUNC(('TRI-2'!BU35 ),2),0))=3,"D-",IF((ROUND(TRUNC(('TRI-2'!BU35 ),2),0))=2,"E+",IF((ROUND(TRUNC(('TRI-2'!BU35  ),2),0))&lt;=1,"E-","")))))))))))</f>
        <v>B+</v>
      </c>
      <c r="BV35" s="51" t="str">
        <f>IF(OR('TRI-2'!BV35 ="",'TRI-2'!BV35&lt;0,'TRI-2'!BV35  &gt;10),"",IF((ROUND(TRUNC(('TRI-2'!BV35  ),2),0))=10,"A+",IF((ROUND(TRUNC(('TRI-2'!BV35  ),2),0))=9,"A-",IF((ROUND(TRUNC(('TRI-2'!BV35   ),2),0))=8,"B+",IF((ROUND(TRUNC(('TRI-2'!BV35 ),2),0))=7,"B-",IF((ROUND(TRUNC(('TRI-2'!BV35  ),2),0))=6,"C+",IF((ROUND(TRUNC(('TRI-2'!BV35  ),2),0))=5,"C-",IF((ROUND(TRUNC(('TRI-2'!BV35  ),2),0))=4,"D+",IF((ROUND(TRUNC(('TRI-2'!BV35 ),2),0))=3,"D-",IF((ROUND(TRUNC(('TRI-2'!BV35 ),2),0))=2,"E+",IF((ROUND(TRUNC(('TRI-2'!BV35  ),2),0))&lt;=1,"E-","")))))))))))</f>
        <v>B+</v>
      </c>
      <c r="BW35" s="51" t="str">
        <f>IF(OR('TRI-2'!BW35 ="",'TRI-2'!BW35&lt;0,'TRI-2'!BW35  &gt;10),"",IF((ROUND(TRUNC(('TRI-2'!BW35  ),2),0))=10,"A+",IF((ROUND(TRUNC(('TRI-2'!BW35  ),2),0))=9,"A-",IF((ROUND(TRUNC(('TRI-2'!BW35   ),2),0))=8,"B+",IF((ROUND(TRUNC(('TRI-2'!BW35 ),2),0))=7,"B-",IF((ROUND(TRUNC(('TRI-2'!BW35  ),2),0))=6,"C+",IF((ROUND(TRUNC(('TRI-2'!BW35  ),2),0))=5,"C-",IF((ROUND(TRUNC(('TRI-2'!BW35  ),2),0))=4,"D+",IF((ROUND(TRUNC(('TRI-2'!BW35 ),2),0))=3,"D-",IF((ROUND(TRUNC(('TRI-2'!BW35 ),2),0))=2,"E+",IF((ROUND(TRUNC(('TRI-2'!BW35  ),2),0))&lt;=1,"E-","")))))))))))</f>
        <v>B+</v>
      </c>
      <c r="BX35" s="51" t="str">
        <f>IF(OR('TRI-2'!BX35 ="",'TRI-2'!BX35&lt;0,'TRI-2'!BX35  &gt;10),"",IF((ROUND(TRUNC(('TRI-2'!BX35  ),2),0))=10,"A+",IF((ROUND(TRUNC(('TRI-2'!BX35  ),2),0))=9,"A-",IF((ROUND(TRUNC(('TRI-2'!BX35   ),2),0))=8,"B+",IF((ROUND(TRUNC(('TRI-2'!BX35 ),2),0))=7,"B-",IF((ROUND(TRUNC(('TRI-2'!BX35  ),2),0))=6,"C+",IF((ROUND(TRUNC(('TRI-2'!BX35  ),2),0))=5,"C-",IF((ROUND(TRUNC(('TRI-2'!BX35  ),2),0))=4,"D+",IF((ROUND(TRUNC(('TRI-2'!BX35 ),2),0))=3,"D-",IF((ROUND(TRUNC(('TRI-2'!BX35 ),2),0))=2,"E+",IF((ROUND(TRUNC(('TRI-2'!BX35  ),2),0))&lt;=1,"E-","")))))))))))</f>
        <v>B+</v>
      </c>
      <c r="BY35" s="51" t="str">
        <f>IF(OR('TRI-2'!BY35 ="",'TRI-2'!BY35&lt;0,'TRI-2'!BY35  &gt;10),"",IF((ROUND(TRUNC(('TRI-2'!BY35  ),2),0))=10,"A+",IF((ROUND(TRUNC(('TRI-2'!BY35  ),2),0))=9,"A-",IF((ROUND(TRUNC(('TRI-2'!BY35   ),2),0))=8,"B+",IF((ROUND(TRUNC(('TRI-2'!BY35 ),2),0))=7,"B-",IF((ROUND(TRUNC(('TRI-2'!BY35  ),2),0))=6,"C+",IF((ROUND(TRUNC(('TRI-2'!BY35  ),2),0))=5,"C-",IF((ROUND(TRUNC(('TRI-2'!BY35  ),2),0))=4,"D+",IF((ROUND(TRUNC(('TRI-2'!BY35 ),2),0))=3,"D-",IF((ROUND(TRUNC(('TRI-2'!BY35 ),2),0))=2,"E+",IF((ROUND(TRUNC(('TRI-2'!BY35  ),2),0))&lt;=1,"E-","")))))))))))</f>
        <v>B+</v>
      </c>
      <c r="BZ35" s="51" t="str">
        <f>IF(OR('TRI-2'!BZ35 ="",'TRI-2'!BZ35&lt;0,'TRI-2'!BZ35  &gt;10),"",IF((ROUND(TRUNC(('TRI-2'!BZ35  ),2),0))=10,"A+",IF((ROUND(TRUNC(('TRI-2'!BZ35  ),2),0))=9,"A-",IF((ROUND(TRUNC(('TRI-2'!BZ35   ),2),0))=8,"B+",IF((ROUND(TRUNC(('TRI-2'!BZ35 ),2),0))=7,"B-",IF((ROUND(TRUNC(('TRI-2'!BZ35  ),2),0))=6,"C+",IF((ROUND(TRUNC(('TRI-2'!BZ35  ),2),0))=5,"C-",IF((ROUND(TRUNC(('TRI-2'!BZ35  ),2),0))=4,"D+",IF((ROUND(TRUNC(('TRI-2'!BZ35 ),2),0))=3,"D-",IF((ROUND(TRUNC(('TRI-2'!BZ35 ),2),0))=2,"E+",IF((ROUND(TRUNC(('TRI-2'!BZ35  ),2),0))&lt;=1,"E-","")))))))))))</f>
        <v>B+</v>
      </c>
      <c r="CA35" s="51" t="str">
        <f>IF(OR('TRI-2'!CA35 ="",'TRI-2'!CA35&lt;0,'TRI-2'!CA35  &gt;10),"",IF((ROUND(TRUNC(('TRI-2'!CA35  ),2),0))=10,"A+",IF((ROUND(TRUNC(('TRI-2'!CA35  ),2),0))=9,"A-",IF((ROUND(TRUNC(('TRI-2'!CA35   ),2),0))=8,"B+",IF((ROUND(TRUNC(('TRI-2'!CA35 ),2),0))=7,"B-",IF((ROUND(TRUNC(('TRI-2'!CA35  ),2),0))=6,"C+",IF((ROUND(TRUNC(('TRI-2'!CA35  ),2),0))=5,"C-",IF((ROUND(TRUNC(('TRI-2'!CA35  ),2),0))=4,"D+",IF((ROUND(TRUNC(('TRI-2'!CA35 ),2),0))=3,"D-",IF((ROUND(TRUNC(('TRI-2'!CA35 ),2),0))=2,"E+",IF((ROUND(TRUNC(('TRI-2'!CA35  ),2),0))&lt;=1,"E-","")))))))))))</f>
        <v>B+</v>
      </c>
      <c r="CB35" s="51" t="str">
        <f>IF(OR('TRI-2'!CB35 ="",'TRI-2'!CB35&lt;0,'TRI-2'!CB35  &gt;10),"",IF((ROUND(TRUNC(('TRI-2'!CB35  ),2),0))=10,"A+",IF((ROUND(TRUNC(('TRI-2'!CB35  ),2),0))=9,"A-",IF((ROUND(TRUNC(('TRI-2'!CB35   ),2),0))=8,"B+",IF((ROUND(TRUNC(('TRI-2'!CB35 ),2),0))=7,"B-",IF((ROUND(TRUNC(('TRI-2'!CB35  ),2),0))=6,"C+",IF((ROUND(TRUNC(('TRI-2'!CB35  ),2),0))=5,"C-",IF((ROUND(TRUNC(('TRI-2'!CB35  ),2),0))=4,"D+",IF((ROUND(TRUNC(('TRI-2'!CB35 ),2),0))=3,"D-",IF((ROUND(TRUNC(('TRI-2'!CB35 ),2),0))=2,"E+",IF((ROUND(TRUNC(('TRI-2'!CB35  ),2),0))&lt;=1,"E-","")))))))))))</f>
        <v>B+</v>
      </c>
      <c r="CC35" s="51" t="str">
        <f>IF(OR('TRI-2'!CC35 ="",'TRI-2'!CC35&lt;0,'TRI-2'!CC35  &gt;10),"",IF((ROUND(TRUNC(('TRI-2'!CC35  ),2),0))=10,"A+",IF((ROUND(TRUNC(('TRI-2'!CC35  ),2),0))=9,"A-",IF((ROUND(TRUNC(('TRI-2'!CC35   ),2),0))=8,"B+",IF((ROUND(TRUNC(('TRI-2'!CC35 ),2),0))=7,"B-",IF((ROUND(TRUNC(('TRI-2'!CC35  ),2),0))=6,"C+",IF((ROUND(TRUNC(('TRI-2'!CC35  ),2),0))=5,"C-",IF((ROUND(TRUNC(('TRI-2'!CC35  ),2),0))=4,"D+",IF((ROUND(TRUNC(('TRI-2'!CC35 ),2),0))=3,"D-",IF((ROUND(TRUNC(('TRI-2'!CC35 ),2),0))=2,"E+",IF((ROUND(TRUNC(('TRI-2'!CC35  ),2),0))&lt;=1,"E-","")))))))))))</f>
        <v>B+</v>
      </c>
      <c r="CD35" s="51" t="str">
        <f>IF(OR('TRI-2'!CD35 ="",'TRI-2'!CD35&lt;0,'TRI-2'!CD35  &gt;10),"",IF((ROUND(TRUNC(('TRI-2'!CD35  ),2),0))=10,"A+",IF((ROUND(TRUNC(('TRI-2'!CD35  ),2),0))=9,"A-",IF((ROUND(TRUNC(('TRI-2'!CD35   ),2),0))=8,"B+",IF((ROUND(TRUNC(('TRI-2'!CD35 ),2),0))=7,"B-",IF((ROUND(TRUNC(('TRI-2'!CD35  ),2),0))=6,"C+",IF((ROUND(TRUNC(('TRI-2'!CD35  ),2),0))=5,"C-",IF((ROUND(TRUNC(('TRI-2'!CD35  ),2),0))=4,"D+",IF((ROUND(TRUNC(('TRI-2'!CD35 ),2),0))=3,"D-",IF((ROUND(TRUNC(('TRI-2'!CD35 ),2),0))=2,"E+",IF((ROUND(TRUNC(('TRI-2'!CD35  ),2),0))&lt;=1,"E-","")))))))))))</f>
        <v>B+</v>
      </c>
      <c r="CE35" s="51" t="str">
        <f>IF(OR('TRI-2'!CE35 ="",'TRI-2'!CE35&lt;0,'TRI-2'!CE35  &gt;10),"",IF((ROUND(TRUNC(('TRI-2'!CE35  ),2),0))=10,"A+",IF((ROUND(TRUNC(('TRI-2'!CE35  ),2),0))=9,"A-",IF((ROUND(TRUNC(('TRI-2'!CE35   ),2),0))=8,"B+",IF((ROUND(TRUNC(('TRI-2'!CE35 ),2),0))=7,"B-",IF((ROUND(TRUNC(('TRI-2'!CE35  ),2),0))=6,"C+",IF((ROUND(TRUNC(('TRI-2'!CE35  ),2),0))=5,"C-",IF((ROUND(TRUNC(('TRI-2'!CE35  ),2),0))=4,"D+",IF((ROUND(TRUNC(('TRI-2'!CE35 ),2),0))=3,"D-",IF((ROUND(TRUNC(('TRI-2'!CE35 ),2),0))=2,"E+",IF((ROUND(TRUNC(('TRI-2'!CE35  ),2),0))&lt;=1,"E-","")))))))))))</f>
        <v>B+</v>
      </c>
      <c r="CF35" s="51" t="str">
        <f>IF(OR('TRI-2'!CF35 ="",'TRI-2'!CF35&lt;0,'TRI-2'!CF35  &gt;10),"",IF((ROUND(TRUNC(('TRI-2'!CF35  ),2),0))=10,"A+",IF((ROUND(TRUNC(('TRI-2'!CF35  ),2),0))=9,"A-",IF((ROUND(TRUNC(('TRI-2'!CF35   ),2),0))=8,"B+",IF((ROUND(TRUNC(('TRI-2'!CF35 ),2),0))=7,"B-",IF((ROUND(TRUNC(('TRI-2'!CF35  ),2),0))=6,"C+",IF((ROUND(TRUNC(('TRI-2'!CF35  ),2),0))=5,"C-",IF((ROUND(TRUNC(('TRI-2'!CF35  ),2),0))=4,"D+",IF((ROUND(TRUNC(('TRI-2'!CF35 ),2),0))=3,"D-",IF((ROUND(TRUNC(('TRI-2'!CF35 ),2),0))=2,"E+",IF((ROUND(TRUNC(('TRI-2'!CF35  ),2),0))&lt;=1,"E-","")))))))))))</f>
        <v>B+</v>
      </c>
      <c r="CG35" s="51" t="str">
        <f>IF(OR('TRI-2'!CG35 ="",'TRI-2'!CG35&lt;0,'TRI-2'!CG35  &gt;10),"",IF((ROUND(TRUNC(('TRI-2'!CG35  ),2),0))=10,"A+",IF((ROUND(TRUNC(('TRI-2'!CG35  ),2),0))=9,"A-",IF((ROUND(TRUNC(('TRI-2'!CG35   ),2),0))=8,"B+",IF((ROUND(TRUNC(('TRI-2'!CG35 ),2),0))=7,"B-",IF((ROUND(TRUNC(('TRI-2'!CG35  ),2),0))=6,"C+",IF((ROUND(TRUNC(('TRI-2'!CG35  ),2),0))=5,"C-",IF((ROUND(TRUNC(('TRI-2'!CG35  ),2),0))=4,"D+",IF((ROUND(TRUNC(('TRI-2'!CG35 ),2),0))=3,"D-",IF((ROUND(TRUNC(('TRI-2'!CG35 ),2),0))=2,"E+",IF((ROUND(TRUNC(('TRI-2'!CG35  ),2),0))&lt;=1,"E-","")))))))))))</f>
        <v>B+</v>
      </c>
      <c r="CH35" s="51" t="str">
        <f>IF(OR('TRI-2'!CH35 ="",'TRI-2'!CH35&lt;0,'TRI-2'!CH35  &gt;10),"",IF((ROUND(TRUNC(('TRI-2'!CH35  ),2),0))=10,"A+",IF((ROUND(TRUNC(('TRI-2'!CH35  ),2),0))=9,"A-",IF((ROUND(TRUNC(('TRI-2'!CH35   ),2),0))=8,"B+",IF((ROUND(TRUNC(('TRI-2'!CH35 ),2),0))=7,"B-",IF((ROUND(TRUNC(('TRI-2'!CH35  ),2),0))=6,"C+",IF((ROUND(TRUNC(('TRI-2'!CH35  ),2),0))=5,"C-",IF((ROUND(TRUNC(('TRI-2'!CH35  ),2),0))=4,"D+",IF((ROUND(TRUNC(('TRI-2'!CH35 ),2),0))=3,"D-",IF((ROUND(TRUNC(('TRI-2'!CH35 ),2),0))=2,"E+",IF((ROUND(TRUNC(('TRI-2'!CH35  ),2),0))&lt;=1,"E-","")))))))))))</f>
        <v>B+</v>
      </c>
      <c r="CI35" s="51" t="str">
        <f>IF(OR('TRI-2'!CI35 ="",'TRI-2'!CI35&lt;0,'TRI-2'!CI35  &gt;10),"",IF((ROUND(TRUNC(('TRI-2'!CI35  ),2),0))=10,"A+",IF((ROUND(TRUNC(('TRI-2'!CI35  ),2),0))=9,"A-",IF((ROUND(TRUNC(('TRI-2'!CI35   ),2),0))=8,"B+",IF((ROUND(TRUNC(('TRI-2'!CI35 ),2),0))=7,"B-",IF((ROUND(TRUNC(('TRI-2'!CI35  ),2),0))=6,"C+",IF((ROUND(TRUNC(('TRI-2'!CI35  ),2),0))=5,"C-",IF((ROUND(TRUNC(('TRI-2'!CI35  ),2),0))=4,"D+",IF((ROUND(TRUNC(('TRI-2'!CI35 ),2),0))=3,"D-",IF((ROUND(TRUNC(('TRI-2'!CI35 ),2),0))=2,"E+",IF((ROUND(TRUNC(('TRI-2'!CI35  ),2),0))&lt;=1,"E-","")))))))))))</f>
        <v>B+</v>
      </c>
      <c r="CJ35" s="51" t="str">
        <f>IF(OR('TRI-2'!CJ35 ="",'TRI-2'!CJ35&lt;0,'TRI-2'!CJ35  &gt;10),"",IF((ROUND(TRUNC(('TRI-2'!CJ35  ),2),0))=10,"A+",IF((ROUND(TRUNC(('TRI-2'!CJ35  ),2),0))=9,"A-",IF((ROUND(TRUNC(('TRI-2'!CJ35   ),2),0))=8,"B+",IF((ROUND(TRUNC(('TRI-2'!CJ35 ),2),0))=7,"B-",IF((ROUND(TRUNC(('TRI-2'!CJ35  ),2),0))=6,"C+",IF((ROUND(TRUNC(('TRI-2'!CJ35  ),2),0))=5,"C-",IF((ROUND(TRUNC(('TRI-2'!CJ35  ),2),0))=4,"D+",IF((ROUND(TRUNC(('TRI-2'!CJ35 ),2),0))=3,"D-",IF((ROUND(TRUNC(('TRI-2'!CJ35 ),2),0))=2,"E+",IF((ROUND(TRUNC(('TRI-2'!CJ35  ),2),0))&lt;=1,"E-","")))))))))))</f>
        <v>B+</v>
      </c>
      <c r="CK35" s="51" t="str">
        <f>IF(OR('TRI-2'!CK35 ="",'TRI-2'!CK35&lt;0,'TRI-2'!CK35  &gt;10),"",IF((ROUND(TRUNC(('TRI-2'!CK35  ),2),0))=10,"A+",IF((ROUND(TRUNC(('TRI-2'!CK35  ),2),0))=9,"A-",IF((ROUND(TRUNC(('TRI-2'!CK35   ),2),0))=8,"B+",IF((ROUND(TRUNC(('TRI-2'!CK35 ),2),0))=7,"B-",IF((ROUND(TRUNC(('TRI-2'!CK35  ),2),0))=6,"C+",IF((ROUND(TRUNC(('TRI-2'!CK35  ),2),0))=5,"C-",IF((ROUND(TRUNC(('TRI-2'!CK35  ),2),0))=4,"D+",IF((ROUND(TRUNC(('TRI-2'!CK35 ),2),0))=3,"D-",IF((ROUND(TRUNC(('TRI-2'!CK35 ),2),0))=2,"E+",IF((ROUND(TRUNC(('TRI-2'!CK35  ),2),0))&lt;=1,"E-","")))))))))))</f>
        <v>B+</v>
      </c>
      <c r="CL35" s="51" t="str">
        <f>IF(OR('TRI-2'!CL35 ="",'TRI-2'!CL35&lt;0,'TRI-2'!CL35  &gt;10),"",IF((ROUND(TRUNC(('TRI-2'!CL35  ),2),0))=10,"A+",IF((ROUND(TRUNC(('TRI-2'!CL35  ),2),0))=9,"A-",IF((ROUND(TRUNC(('TRI-2'!CL35   ),2),0))=8,"B+",IF((ROUND(TRUNC(('TRI-2'!CL35 ),2),0))=7,"B-",IF((ROUND(TRUNC(('TRI-2'!CL35  ),2),0))=6,"C+",IF((ROUND(TRUNC(('TRI-2'!CL35  ),2),0))=5,"C-",IF((ROUND(TRUNC(('TRI-2'!CL35  ),2),0))=4,"D+",IF((ROUND(TRUNC(('TRI-2'!CL35 ),2),0))=3,"D-",IF((ROUND(TRUNC(('TRI-2'!CL35 ),2),0))=2,"E+",IF((ROUND(TRUNC(('TRI-2'!CL35  ),2),0))&lt;=1,"E-","")))))))))))</f>
        <v>B+</v>
      </c>
      <c r="CM35" s="51" t="str">
        <f>IF(OR('TRI-2'!CM35 ="",'TRI-2'!CM35&lt;0,'TRI-2'!CM35  &gt;10),"",IF((ROUND(TRUNC(('TRI-2'!CM35  ),2),0))=10,"A+",IF((ROUND(TRUNC(('TRI-2'!CM35  ),2),0))=9,"A-",IF((ROUND(TRUNC(('TRI-2'!CM35   ),2),0))=8,"B+",IF((ROUND(TRUNC(('TRI-2'!CM35 ),2),0))=7,"B-",IF((ROUND(TRUNC(('TRI-2'!CM35  ),2),0))=6,"C+",IF((ROUND(TRUNC(('TRI-2'!CM35  ),2),0))=5,"C-",IF((ROUND(TRUNC(('TRI-2'!CM35  ),2),0))=4,"D+",IF((ROUND(TRUNC(('TRI-2'!CM35 ),2),0))=3,"D-",IF((ROUND(TRUNC(('TRI-2'!CM35 ),2),0))=2,"E+",IF((ROUND(TRUNC(('TRI-2'!CM35  ),2),0))&lt;=1,"E-","")))))))))))</f>
        <v>B+</v>
      </c>
      <c r="CN35" s="51" t="str">
        <f>IF(OR('TRI-2'!CN35 ="",'TRI-2'!CN35&lt;0,'TRI-2'!CN35  &gt;10),"",IF((ROUND(TRUNC(('TRI-2'!CN35  ),2),0))=10,"A+",IF((ROUND(TRUNC(('TRI-2'!CN35  ),2),0))=9,"A-",IF((ROUND(TRUNC(('TRI-2'!CN35   ),2),0))=8,"B+",IF((ROUND(TRUNC(('TRI-2'!CN35 ),2),0))=7,"B-",IF((ROUND(TRUNC(('TRI-2'!CN35  ),2),0))=6,"C+",IF((ROUND(TRUNC(('TRI-2'!CN35  ),2),0))=5,"C-",IF((ROUND(TRUNC(('TRI-2'!CN35  ),2),0))=4,"D+",IF((ROUND(TRUNC(('TRI-2'!CN35 ),2),0))=3,"D-",IF((ROUND(TRUNC(('TRI-2'!CN35 ),2),0))=2,"E+",IF((ROUND(TRUNC(('TRI-2'!CN35  ),2),0))&lt;=1,"E-","")))))))))))</f>
        <v>B+</v>
      </c>
      <c r="CO35" s="51" t="str">
        <f>IF(OR('TRI-2'!CO35 ="",'TRI-2'!CO35&lt;0,'TRI-2'!CO35  &gt;10),"",IF((ROUND(TRUNC(('TRI-2'!CO35  ),2),0))=10,"A+",IF((ROUND(TRUNC(('TRI-2'!CO35  ),2),0))=9,"A-",IF((ROUND(TRUNC(('TRI-2'!CO35   ),2),0))=8,"B+",IF((ROUND(TRUNC(('TRI-2'!CO35 ),2),0))=7,"B-",IF((ROUND(TRUNC(('TRI-2'!CO35  ),2),0))=6,"C+",IF((ROUND(TRUNC(('TRI-2'!CO35  ),2),0))=5,"C-",IF((ROUND(TRUNC(('TRI-2'!CO35  ),2),0))=4,"D+",IF((ROUND(TRUNC(('TRI-2'!CO35 ),2),0))=3,"D-",IF((ROUND(TRUNC(('TRI-2'!CO35 ),2),0))=2,"E+",IF((ROUND(TRUNC(('TRI-2'!CO35  ),2),0))&lt;=1,"E-","")))))))))))</f>
        <v>B+</v>
      </c>
      <c r="CP35" s="51" t="str">
        <f>IF(OR('TRI-2'!CP35 ="",'TRI-2'!CP35&lt;0,'TRI-2'!CP35  &gt;10),"",IF((ROUND(TRUNC(('TRI-2'!CP35  ),2),0))=10,"A+",IF((ROUND(TRUNC(('TRI-2'!CP35  ),2),0))=9,"A-",IF((ROUND(TRUNC(('TRI-2'!CP35   ),2),0))=8,"B+",IF((ROUND(TRUNC(('TRI-2'!CP35 ),2),0))=7,"B-",IF((ROUND(TRUNC(('TRI-2'!CP35  ),2),0))=6,"C+",IF((ROUND(TRUNC(('TRI-2'!CP35  ),2),0))=5,"C-",IF((ROUND(TRUNC(('TRI-2'!CP35  ),2),0))=4,"D+",IF((ROUND(TRUNC(('TRI-2'!CP35 ),2),0))=3,"D-",IF((ROUND(TRUNC(('TRI-2'!CP35 ),2),0))=2,"E+",IF((ROUND(TRUNC(('TRI-2'!CP35  ),2),0))&lt;=1,"E-","")))))))))))</f>
        <v>B+</v>
      </c>
      <c r="CQ35" s="51" t="str">
        <f>IF(OR('TRI-2'!CQ35 ="",'TRI-2'!CQ35&lt;0,'TRI-2'!CQ35  &gt;10),"",IF((ROUND(TRUNC(('TRI-2'!CQ35  ),2),0))=10,"A+",IF((ROUND(TRUNC(('TRI-2'!CQ35  ),2),0))=9,"A-",IF((ROUND(TRUNC(('TRI-2'!CQ35   ),2),0))=8,"B+",IF((ROUND(TRUNC(('TRI-2'!CQ35 ),2),0))=7,"B-",IF((ROUND(TRUNC(('TRI-2'!CQ35  ),2),0))=6,"C+",IF((ROUND(TRUNC(('TRI-2'!CQ35  ),2),0))=5,"C-",IF((ROUND(TRUNC(('TRI-2'!CQ35  ),2),0))=4,"D+",IF((ROUND(TRUNC(('TRI-2'!CQ35 ),2),0))=3,"D-",IF((ROUND(TRUNC(('TRI-2'!CQ35 ),2),0))=2,"E+",IF((ROUND(TRUNC(('TRI-2'!CQ35  ),2),0))&lt;=1,"E-","")))))))))))</f>
        <v>B+</v>
      </c>
      <c r="CR35" s="51" t="str">
        <f>IF(OR('TRI-2'!CR35 ="",'TRI-2'!CR35&lt;0,'TRI-2'!CR35  &gt;10),"",IF((ROUND(TRUNC(('TRI-2'!CR35  ),2),0))=10,"A+",IF((ROUND(TRUNC(('TRI-2'!CR35  ),2),0))=9,"A-",IF((ROUND(TRUNC(('TRI-2'!CR35   ),2),0))=8,"B+",IF((ROUND(TRUNC(('TRI-2'!CR35 ),2),0))=7,"B-",IF((ROUND(TRUNC(('TRI-2'!CR35  ),2),0))=6,"C+",IF((ROUND(TRUNC(('TRI-2'!CR35  ),2),0))=5,"C-",IF((ROUND(TRUNC(('TRI-2'!CR35  ),2),0))=4,"D+",IF((ROUND(TRUNC(('TRI-2'!CR35 ),2),0))=3,"D-",IF((ROUND(TRUNC(('TRI-2'!CR35 ),2),0))=2,"E+",IF((ROUND(TRUNC(('TRI-2'!CR35  ),2),0))&lt;=1,"E-","")))))))))))</f>
        <v>B+</v>
      </c>
      <c r="CS35" s="51" t="str">
        <f>IF(OR('TRI-2'!CS35 ="",'TRI-2'!CS35&lt;0,'TRI-2'!CS35  &gt;10),"",IF((ROUND(TRUNC(('TRI-2'!CS35  ),2),0))=10,"A+",IF((ROUND(TRUNC(('TRI-2'!CS35  ),2),0))=9,"A-",IF((ROUND(TRUNC(('TRI-2'!CS35   ),2),0))=8,"B+",IF((ROUND(TRUNC(('TRI-2'!CS35 ),2),0))=7,"B-",IF((ROUND(TRUNC(('TRI-2'!CS35  ),2),0))=6,"C+",IF((ROUND(TRUNC(('TRI-2'!CS35  ),2),0))=5,"C-",IF((ROUND(TRUNC(('TRI-2'!CS35  ),2),0))=4,"D+",IF((ROUND(TRUNC(('TRI-2'!CS35 ),2),0))=3,"D-",IF((ROUND(TRUNC(('TRI-2'!CS35 ),2),0))=2,"E+",IF((ROUND(TRUNC(('TRI-2'!CS35  ),2),0))&lt;=1,"E-","")))))))))))</f>
        <v>B+</v>
      </c>
      <c r="CT35" s="51" t="str">
        <f>IF(OR('TRI-2'!CT35 ="",'TRI-2'!CT35&lt;0,'TRI-2'!CT35  &gt;10),"",IF((ROUND(TRUNC(('TRI-2'!CT35  ),2),0))=10,"A+",IF((ROUND(TRUNC(('TRI-2'!CT35  ),2),0))=9,"A-",IF((ROUND(TRUNC(('TRI-2'!CT35   ),2),0))=8,"B+",IF((ROUND(TRUNC(('TRI-2'!CT35 ),2),0))=7,"B-",IF((ROUND(TRUNC(('TRI-2'!CT35  ),2),0))=6,"C+",IF((ROUND(TRUNC(('TRI-2'!CT35  ),2),0))=5,"C-",IF((ROUND(TRUNC(('TRI-2'!CT35  ),2),0))=4,"D+",IF((ROUND(TRUNC(('TRI-2'!CT35 ),2),0))=3,"D-",IF((ROUND(TRUNC(('TRI-2'!CT35 ),2),0))=2,"E+",IF((ROUND(TRUNC(('TRI-2'!CT35  ),2),0))&lt;=1,"E-","")))))))))))</f>
        <v>B+</v>
      </c>
      <c r="CU35" s="51" t="str">
        <f>IF(OR('TRI-2'!CU35 ="",'TRI-2'!CU35&lt;0,'TRI-2'!CU35  &gt;10),"",IF((ROUND(TRUNC(('TRI-2'!CU35  ),2),0))=10,"A+",IF((ROUND(TRUNC(('TRI-2'!CU35  ),2),0))=9,"A-",IF((ROUND(TRUNC(('TRI-2'!CU35   ),2),0))=8,"B+",IF((ROUND(TRUNC(('TRI-2'!CU35 ),2),0))=7,"B-",IF((ROUND(TRUNC(('TRI-2'!CU35  ),2),0))=6,"C+",IF((ROUND(TRUNC(('TRI-2'!CU35  ),2),0))=5,"C-",IF((ROUND(TRUNC(('TRI-2'!CU35  ),2),0))=4,"D+",IF((ROUND(TRUNC(('TRI-2'!CU35 ),2),0))=3,"D-",IF((ROUND(TRUNC(('TRI-2'!CU35 ),2),0))=2,"E+",IF((ROUND(TRUNC(('TRI-2'!CU35  ),2),0))&lt;=1,"E-","")))))))))))</f>
        <v>B+</v>
      </c>
      <c r="CV35" s="51" t="str">
        <f>IF(OR('TRI-2'!CV35 ="",'TRI-2'!CV35&lt;0,'TRI-2'!CV35  &gt;10),"",IF((ROUND(TRUNC(('TRI-2'!CV35  ),2),0))=10,"A+",IF((ROUND(TRUNC(('TRI-2'!CV35  ),2),0))=9,"A-",IF((ROUND(TRUNC(('TRI-2'!CV35   ),2),0))=8,"B+",IF((ROUND(TRUNC(('TRI-2'!CV35 ),2),0))=7,"B-",IF((ROUND(TRUNC(('TRI-2'!CV35  ),2),0))=6,"C+",IF((ROUND(TRUNC(('TRI-2'!CV35  ),2),0))=5,"C-",IF((ROUND(TRUNC(('TRI-2'!CV35  ),2),0))=4,"D+",IF((ROUND(TRUNC(('TRI-2'!CV35 ),2),0))=3,"D-",IF((ROUND(TRUNC(('TRI-2'!CV35 ),2),0))=2,"E+",IF((ROUND(TRUNC(('TRI-2'!CV35  ),2),0))&lt;=1,"E-","")))))))))))</f>
        <v>B+</v>
      </c>
      <c r="CW35" s="51" t="str">
        <f>IF(OR('TRI-2'!CW35 ="",'TRI-2'!CW35&lt;0,'TRI-2'!CW35  &gt;10),"",IF((ROUND(TRUNC(('TRI-2'!CW35  ),2),0))=10,"A+",IF((ROUND(TRUNC(('TRI-2'!CW35  ),2),0))=9,"A-",IF((ROUND(TRUNC(('TRI-2'!CW35   ),2),0))=8,"B+",IF((ROUND(TRUNC(('TRI-2'!CW35 ),2),0))=7,"B-",IF((ROUND(TRUNC(('TRI-2'!CW35  ),2),0))=6,"C+",IF((ROUND(TRUNC(('TRI-2'!CW35  ),2),0))=5,"C-",IF((ROUND(TRUNC(('TRI-2'!CW35  ),2),0))=4,"D+",IF((ROUND(TRUNC(('TRI-2'!CW35 ),2),0))=3,"D-",IF((ROUND(TRUNC(('TRI-2'!CW35 ),2),0))=2,"E+",IF((ROUND(TRUNC(('TRI-2'!CW35  ),2),0))&lt;=1,"E-","")))))))))))</f>
        <v>B+</v>
      </c>
      <c r="CX35" s="51" t="str">
        <f>IF(OR('TRI-2'!CX35 ="",'TRI-2'!CX35&lt;0,'TRI-2'!CX35  &gt;10),"",IF((ROUND(TRUNC(('TRI-2'!CX35  ),2),0))=10,"A+",IF((ROUND(TRUNC(('TRI-2'!CX35  ),2),0))=9,"A-",IF((ROUND(TRUNC(('TRI-2'!CX35   ),2),0))=8,"B+",IF((ROUND(TRUNC(('TRI-2'!CX35 ),2),0))=7,"B-",IF((ROUND(TRUNC(('TRI-2'!CX35  ),2),0))=6,"C+",IF((ROUND(TRUNC(('TRI-2'!CX35  ),2),0))=5,"C-",IF((ROUND(TRUNC(('TRI-2'!CX35  ),2),0))=4,"D+",IF((ROUND(TRUNC(('TRI-2'!CX35 ),2),0))=3,"D-",IF((ROUND(TRUNC(('TRI-2'!CX35 ),2),0))=2,"E+",IF((ROUND(TRUNC(('TRI-2'!CX35  ),2),0))&lt;=1,"E-","")))))))))))</f>
        <v>B+</v>
      </c>
      <c r="CY35" s="51" t="str">
        <f>IF(OR('TRI-2'!CY35 ="",'TRI-2'!CY35&lt;0,'TRI-2'!CY35  &gt;10),"",IF((ROUND(TRUNC(('TRI-2'!CY35  ),2),0))=10,"A+",IF((ROUND(TRUNC(('TRI-2'!CY35  ),2),0))=9,"A-",IF((ROUND(TRUNC(('TRI-2'!CY35   ),2),0))=8,"B+",IF((ROUND(TRUNC(('TRI-2'!CY35 ),2),0))=7,"B-",IF((ROUND(TRUNC(('TRI-2'!CY35  ),2),0))=6,"C+",IF((ROUND(TRUNC(('TRI-2'!CY35  ),2),0))=5,"C-",IF((ROUND(TRUNC(('TRI-2'!CY35  ),2),0))=4,"D+",IF((ROUND(TRUNC(('TRI-2'!CY35 ),2),0))=3,"D-",IF((ROUND(TRUNC(('TRI-2'!CY35 ),2),0))=2,"E+",IF((ROUND(TRUNC(('TRI-2'!CY35  ),2),0))&lt;=1,"E-","")))))))))))</f>
        <v>B+</v>
      </c>
      <c r="CZ35" s="51" t="str">
        <f>IF(OR('TRI-2'!CZ35 ="",'TRI-2'!CZ35&lt;0,'TRI-2'!CZ35  &gt;10),"",IF((ROUND(TRUNC(('TRI-2'!CZ35  ),2),0))=10,"A+",IF((ROUND(TRUNC(('TRI-2'!CZ35  ),2),0))=9,"A-",IF((ROUND(TRUNC(('TRI-2'!CZ35   ),2),0))=8,"B+",IF((ROUND(TRUNC(('TRI-2'!CZ35 ),2),0))=7,"B-",IF((ROUND(TRUNC(('TRI-2'!CZ35  ),2),0))=6,"C+",IF((ROUND(TRUNC(('TRI-2'!CZ35  ),2),0))=5,"C-",IF((ROUND(TRUNC(('TRI-2'!CZ35  ),2),0))=4,"D+",IF((ROUND(TRUNC(('TRI-2'!CZ35 ),2),0))=3,"D-",IF((ROUND(TRUNC(('TRI-2'!CZ35 ),2),0))=2,"E+",IF((ROUND(TRUNC(('TRI-2'!CZ35  ),2),0))&lt;=1,"E-","")))))))))))</f>
        <v>B+</v>
      </c>
      <c r="DA35" s="51" t="str">
        <f>IF(OR('TRI-2'!DA35 ="",'TRI-2'!DA35&lt;0,'TRI-2'!DA35  &gt;10),"",IF((ROUND(TRUNC(('TRI-2'!DA35  ),2),0))=10,"A+",IF((ROUND(TRUNC(('TRI-2'!DA35  ),2),0))=9,"A-",IF((ROUND(TRUNC(('TRI-2'!DA35   ),2),0))=8,"B+",IF((ROUND(TRUNC(('TRI-2'!DA35 ),2),0))=7,"B-",IF((ROUND(TRUNC(('TRI-2'!DA35  ),2),0))=6,"C+",IF((ROUND(TRUNC(('TRI-2'!DA35  ),2),0))=5,"C-",IF((ROUND(TRUNC(('TRI-2'!DA35  ),2),0))=4,"D+",IF((ROUND(TRUNC(('TRI-2'!DA35 ),2),0))=3,"D-",IF((ROUND(TRUNC(('TRI-2'!DA35 ),2),0))=2,"E+",IF((ROUND(TRUNC(('TRI-2'!DA35  ),2),0))&lt;=1,"E-","")))))))))))</f>
        <v>B+</v>
      </c>
      <c r="DB35" s="51" t="str">
        <f>IF(OR('TRI-2'!DB35 ="",'TRI-2'!DB35&lt;0,'TRI-2'!DB35  &gt;10),"",IF((ROUND(TRUNC(('TRI-2'!DB35  ),2),0))=10,"A+",IF((ROUND(TRUNC(('TRI-2'!DB35  ),2),0))=9,"A-",IF((ROUND(TRUNC(('TRI-2'!DB35   ),2),0))=8,"B+",IF((ROUND(TRUNC(('TRI-2'!DB35 ),2),0))=7,"B-",IF((ROUND(TRUNC(('TRI-2'!DB35  ),2),0))=6,"C+",IF((ROUND(TRUNC(('TRI-2'!DB35  ),2),0))=5,"C-",IF((ROUND(TRUNC(('TRI-2'!DB35  ),2),0))=4,"D+",IF((ROUND(TRUNC(('TRI-2'!DB35 ),2),0))=3,"D-",IF((ROUND(TRUNC(('TRI-2'!DB35 ),2),0))=2,"E+",IF((ROUND(TRUNC(('TRI-2'!DB35  ),2),0))&lt;=1,"E-","")))))))))))</f>
        <v>B+</v>
      </c>
      <c r="DC35" s="51" t="str">
        <f>IF(OR('TRI-2'!DC35 ="",'TRI-2'!DC35&lt;0,'TRI-2'!DC35  &gt;10),"",IF((ROUND(TRUNC(('TRI-2'!DC35  ),2),0))=10,"A+",IF((ROUND(TRUNC(('TRI-2'!DC35  ),2),0))=9,"A-",IF((ROUND(TRUNC(('TRI-2'!DC35   ),2),0))=8,"B+",IF((ROUND(TRUNC(('TRI-2'!DC35 ),2),0))=7,"B-",IF((ROUND(TRUNC(('TRI-2'!DC35  ),2),0))=6,"C+",IF((ROUND(TRUNC(('TRI-2'!DC35  ),2),0))=5,"C-",IF((ROUND(TRUNC(('TRI-2'!DC35  ),2),0))=4,"D+",IF((ROUND(TRUNC(('TRI-2'!DC35 ),2),0))=3,"D-",IF((ROUND(TRUNC(('TRI-2'!DC35 ),2),0))=2,"E+",IF((ROUND(TRUNC(('TRI-2'!DC35  ),2),0))&lt;=1,"E-","")))))))))))</f>
        <v>B+</v>
      </c>
      <c r="DD35" s="51" t="str">
        <f>IF(OR('TRI-2'!DD35 ="",'TRI-2'!DD35&lt;0,'TRI-2'!DD35  &gt;10),"",IF((ROUND(TRUNC(('TRI-2'!DD35  ),2),0))=10,"A+",IF((ROUND(TRUNC(('TRI-2'!DD35  ),2),0))=9,"A-",IF((ROUND(TRUNC(('TRI-2'!DD35   ),2),0))=8,"B+",IF((ROUND(TRUNC(('TRI-2'!DD35 ),2),0))=7,"B-",IF((ROUND(TRUNC(('TRI-2'!DD35  ),2),0))=6,"C+",IF((ROUND(TRUNC(('TRI-2'!DD35  ),2),0))=5,"C-",IF((ROUND(TRUNC(('TRI-2'!DD35  ),2),0))=4,"D+",IF((ROUND(TRUNC(('TRI-2'!DD35 ),2),0))=3,"D-",IF((ROUND(TRUNC(('TRI-2'!DD35 ),2),0))=2,"E+",IF((ROUND(TRUNC(('TRI-2'!DD35  ),2),0))&lt;=1,"E-","")))))))))))</f>
        <v>A+</v>
      </c>
      <c r="DE35" s="51" t="str">
        <f>IF(OR('TRI-2'!DE35 ="",'TRI-2'!DE35&lt;0,'TRI-2'!DE35  &gt;10),"",IF((ROUND(TRUNC(('TRI-2'!DE35  ),2),0))=10,"A+",IF((ROUND(TRUNC(('TRI-2'!DE35  ),2),0))=9,"A-",IF((ROUND(TRUNC(('TRI-2'!DE35   ),2),0))=8,"B+",IF((ROUND(TRUNC(('TRI-2'!DE35 ),2),0))=7,"B-",IF((ROUND(TRUNC(('TRI-2'!DE35  ),2),0))=6,"C+",IF((ROUND(TRUNC(('TRI-2'!DE35  ),2),0))=5,"C-",IF((ROUND(TRUNC(('TRI-2'!DE35  ),2),0))=4,"D+",IF((ROUND(TRUNC(('TRI-2'!DE35 ),2),0))=3,"D-",IF((ROUND(TRUNC(('TRI-2'!DE35 ),2),0))=2,"E+",IF((ROUND(TRUNC(('TRI-2'!DE35  ),2),0))&lt;=1,"E-","")))))))))))</f>
        <v>A+</v>
      </c>
      <c r="DF35" s="51" t="str">
        <f>IF(OR('TRI-2'!DF35 ="",'TRI-2'!DF35&lt;0,'TRI-2'!DF35  &gt;10),"",IF((ROUND(TRUNC(('TRI-2'!DF35  ),2),0))=10,"A+",IF((ROUND(TRUNC(('TRI-2'!DF35  ),2),0))=9,"A-",IF((ROUND(TRUNC(('TRI-2'!DF35   ),2),0))=8,"B+",IF((ROUND(TRUNC(('TRI-2'!DF35 ),2),0))=7,"B-",IF((ROUND(TRUNC(('TRI-2'!DF35  ),2),0))=6,"C+",IF((ROUND(TRUNC(('TRI-2'!DF35  ),2),0))=5,"C-",IF((ROUND(TRUNC(('TRI-2'!DF35  ),2),0))=4,"D+",IF((ROUND(TRUNC(('TRI-2'!DF35 ),2),0))=3,"D-",IF((ROUND(TRUNC(('TRI-2'!DF35 ),2),0))=2,"E+",IF((ROUND(TRUNC(('TRI-2'!DF35  ),2),0))&lt;=1,"E-","")))))))))))</f>
        <v>A+</v>
      </c>
      <c r="DG35" s="51" t="str">
        <f>IF(OR('TRI-2'!DG35 ="",'TRI-2'!DG35&lt;0,'TRI-2'!DG35  &gt;10),"",IF((ROUND(TRUNC(('TRI-2'!DG35  ),2),0))=10,"A+",IF((ROUND(TRUNC(('TRI-2'!DG35  ),2),0))=9,"A-",IF((ROUND(TRUNC(('TRI-2'!DG35   ),2),0))=8,"B+",IF((ROUND(TRUNC(('TRI-2'!DG35 ),2),0))=7,"B-",IF((ROUND(TRUNC(('TRI-2'!DG35  ),2),0))=6,"C+",IF((ROUND(TRUNC(('TRI-2'!DG35  ),2),0))=5,"C-",IF((ROUND(TRUNC(('TRI-2'!DG35  ),2),0))=4,"D+",IF((ROUND(TRUNC(('TRI-2'!DG35 ),2),0))=3,"D-",IF((ROUND(TRUNC(('TRI-2'!DG35 ),2),0))=2,"E+",IF((ROUND(TRUNC(('TRI-2'!DG35  ),2),0))&lt;=1,"E-","")))))))))))</f>
        <v>A+</v>
      </c>
      <c r="DH35" s="51" t="str">
        <f>IF(OR('TRI-2'!DH35 ="",'TRI-2'!DH35&lt;0,'TRI-2'!DH35  &gt;10),"",IF((ROUND(TRUNC(('TRI-2'!DH35  ),2),0))=10,"A+",IF((ROUND(TRUNC(('TRI-2'!DH35  ),2),0))=9,"A-",IF((ROUND(TRUNC(('TRI-2'!DH35   ),2),0))=8,"B+",IF((ROUND(TRUNC(('TRI-2'!DH35 ),2),0))=7,"B-",IF((ROUND(TRUNC(('TRI-2'!DH35  ),2),0))=6,"C+",IF((ROUND(TRUNC(('TRI-2'!DH35  ),2),0))=5,"C-",IF((ROUND(TRUNC(('TRI-2'!DH35  ),2),0))=4,"D+",IF((ROUND(TRUNC(('TRI-2'!DH35 ),2),0))=3,"D-",IF((ROUND(TRUNC(('TRI-2'!DH35 ),2),0))=2,"E+",IF((ROUND(TRUNC(('TRI-2'!DH35  ),2),0))&lt;=1,"E-","")))))))))))</f>
        <v>A+</v>
      </c>
      <c r="DI35" s="51" t="str">
        <f>IF(OR('TRI-2'!DI35 ="",'TRI-2'!DI35&lt;0,'TRI-2'!DI35  &gt;10),"",IF((ROUND(TRUNC(('TRI-2'!DI35  ),2),0))=10,"A+",IF((ROUND(TRUNC(('TRI-2'!DI35  ),2),0))=9,"A-",IF((ROUND(TRUNC(('TRI-2'!DI35   ),2),0))=8,"B+",IF((ROUND(TRUNC(('TRI-2'!DI35 ),2),0))=7,"B-",IF((ROUND(TRUNC(('TRI-2'!DI35  ),2),0))=6,"C+",IF((ROUND(TRUNC(('TRI-2'!DI35  ),2),0))=5,"C-",IF((ROUND(TRUNC(('TRI-2'!DI35  ),2),0))=4,"D+",IF((ROUND(TRUNC(('TRI-2'!DI35 ),2),0))=3,"D-",IF((ROUND(TRUNC(('TRI-2'!DI35 ),2),0))=2,"E+",IF((ROUND(TRUNC(('TRI-2'!DI35  ),2),0))&lt;=1,"E-","")))))))))))</f>
        <v>A+</v>
      </c>
      <c r="DJ35" s="51" t="str">
        <f>IF(OR('TRI-2'!DJ35 ="",'TRI-2'!DJ35&lt;0,'TRI-2'!DJ35  &gt;10),"",IF((ROUND(TRUNC(('TRI-2'!DJ35  ),2),0))=10,"A+",IF((ROUND(TRUNC(('TRI-2'!DJ35  ),2),0))=9,"A-",IF((ROUND(TRUNC(('TRI-2'!DJ35   ),2),0))=8,"B+",IF((ROUND(TRUNC(('TRI-2'!DJ35 ),2),0))=7,"B-",IF((ROUND(TRUNC(('TRI-2'!DJ35  ),2),0))=6,"C+",IF((ROUND(TRUNC(('TRI-2'!DJ35  ),2),0))=5,"C-",IF((ROUND(TRUNC(('TRI-2'!DJ35  ),2),0))=4,"D+",IF((ROUND(TRUNC(('TRI-2'!DJ35 ),2),0))=3,"D-",IF((ROUND(TRUNC(('TRI-2'!DJ35 ),2),0))=2,"E+",IF((ROUND(TRUNC(('TRI-2'!DJ35  ),2),0))&lt;=1,"E-","")))))))))))</f>
        <v>A+</v>
      </c>
      <c r="DK35" s="51" t="str">
        <f>IF(OR('TRI-2'!DK35 ="",'TRI-2'!DK35&lt;0,'TRI-2'!DK35  &gt;10),"",IF((ROUND(TRUNC(('TRI-2'!DK35  ),2),0))=10,"A+",IF((ROUND(TRUNC(('TRI-2'!DK35  ),2),0))=9,"A-",IF((ROUND(TRUNC(('TRI-2'!DK35   ),2),0))=8,"B+",IF((ROUND(TRUNC(('TRI-2'!DK35 ),2),0))=7,"B-",IF((ROUND(TRUNC(('TRI-2'!DK35  ),2),0))=6,"C+",IF((ROUND(TRUNC(('TRI-2'!DK35  ),2),0))=5,"C-",IF((ROUND(TRUNC(('TRI-2'!DK35  ),2),0))=4,"D+",IF((ROUND(TRUNC(('TRI-2'!DK35 ),2),0))=3,"D-",IF((ROUND(TRUNC(('TRI-2'!DK35 ),2),0))=2,"E+",IF((ROUND(TRUNC(('TRI-2'!DK35  ),2),0))&lt;=1,"E-","")))))))))))</f>
        <v>A+</v>
      </c>
      <c r="DL35" s="51" t="str">
        <f>IF(OR('TRI-2'!DL35 ="",'TRI-2'!DL35&lt;0,'TRI-2'!DL35  &gt;10),"",IF((ROUND(TRUNC(('TRI-2'!DL35  ),2),0))=10,"A+",IF((ROUND(TRUNC(('TRI-2'!DL35  ),2),0))=9,"A-",IF((ROUND(TRUNC(('TRI-2'!DL35   ),2),0))=8,"B+",IF((ROUND(TRUNC(('TRI-2'!DL35 ),2),0))=7,"B-",IF((ROUND(TRUNC(('TRI-2'!DL35  ),2),0))=6,"C+",IF((ROUND(TRUNC(('TRI-2'!DL35  ),2),0))=5,"C-",IF((ROUND(TRUNC(('TRI-2'!DL35  ),2),0))=4,"D+",IF((ROUND(TRUNC(('TRI-2'!DL35 ),2),0))=3,"D-",IF((ROUND(TRUNC(('TRI-2'!DL35 ),2),0))=2,"E+",IF((ROUND(TRUNC(('TRI-2'!DL35  ),2),0))&lt;=1,"E-","")))))))))))</f>
        <v>A+</v>
      </c>
      <c r="DM35" s="51" t="str">
        <f>IF(OR('TRI-2'!DM35 ="",'TRI-2'!DM35&lt;0,'TRI-2'!DM35  &gt;10),"",IF((ROUND(TRUNC(('TRI-2'!DM35  ),2),0))=10,"A+",IF((ROUND(TRUNC(('TRI-2'!DM35  ),2),0))=9,"A-",IF((ROUND(TRUNC(('TRI-2'!DM35   ),2),0))=8,"B+",IF((ROUND(TRUNC(('TRI-2'!DM35 ),2),0))=7,"B-",IF((ROUND(TRUNC(('TRI-2'!DM35  ),2),0))=6,"C+",IF((ROUND(TRUNC(('TRI-2'!DM35  ),2),0))=5,"C-",IF((ROUND(TRUNC(('TRI-2'!DM35  ),2),0))=4,"D+",IF((ROUND(TRUNC(('TRI-2'!DM35 ),2),0))=3,"D-",IF((ROUND(TRUNC(('TRI-2'!DM35 ),2),0))=2,"E+",IF((ROUND(TRUNC(('TRI-2'!DM35  ),2),0))&lt;=1,"E-","")))))))))))</f>
        <v>A+</v>
      </c>
      <c r="DN35" s="51" t="str">
        <f>IF(OR('TRI-2'!DN35 ="",'TRI-2'!DN35&lt;0,'TRI-2'!DN35  &gt;10),"",IF((ROUND(TRUNC(('TRI-2'!DN35  ),2),0))=10,"A+",IF((ROUND(TRUNC(('TRI-2'!DN35  ),2),0))=9,"A-",IF((ROUND(TRUNC(('TRI-2'!DN35   ),2),0))=8,"B+",IF((ROUND(TRUNC(('TRI-2'!DN35 ),2),0))=7,"B-",IF((ROUND(TRUNC(('TRI-2'!DN35  ),2),0))=6,"C+",IF((ROUND(TRUNC(('TRI-2'!DN35  ),2),0))=5,"C-",IF((ROUND(TRUNC(('TRI-2'!DN35  ),2),0))=4,"D+",IF((ROUND(TRUNC(('TRI-2'!DN35 ),2),0))=3,"D-",IF((ROUND(TRUNC(('TRI-2'!DN35 ),2),0))=2,"E+",IF((ROUND(TRUNC(('TRI-2'!DN35  ),2),0))&lt;=1,"E-","")))))))))))</f>
        <v>A+</v>
      </c>
      <c r="DO35" s="51" t="str">
        <f>IF(OR('TRI-2'!DO35 ="",'TRI-2'!DO35&lt;0,'TRI-2'!DO35  &gt;10),"",IF((ROUND(TRUNC(('TRI-2'!DO35  ),2),0))=10,"A+",IF((ROUND(TRUNC(('TRI-2'!DO35  ),2),0))=9,"A-",IF((ROUND(TRUNC(('TRI-2'!DO35   ),2),0))=8,"B+",IF((ROUND(TRUNC(('TRI-2'!DO35 ),2),0))=7,"B-",IF((ROUND(TRUNC(('TRI-2'!DO35  ),2),0))=6,"C+",IF((ROUND(TRUNC(('TRI-2'!DO35  ),2),0))=5,"C-",IF((ROUND(TRUNC(('TRI-2'!DO35  ),2),0))=4,"D+",IF((ROUND(TRUNC(('TRI-2'!DO35 ),2),0))=3,"D-",IF((ROUND(TRUNC(('TRI-2'!DO35 ),2),0))=2,"E+",IF((ROUND(TRUNC(('TRI-2'!DO35  ),2),0))&lt;=1,"E-","")))))))))))</f>
        <v>A+</v>
      </c>
      <c r="DP35" s="51" t="str">
        <f>IF(OR('TRI-2'!DP35 ="",'TRI-2'!DP35&lt;0,'TRI-2'!DP35  &gt;10),"",IF((ROUND(TRUNC(('TRI-2'!DP35  ),2),0))=10,"A+",IF((ROUND(TRUNC(('TRI-2'!DP35  ),2),0))=9,"A-",IF((ROUND(TRUNC(('TRI-2'!DP35   ),2),0))=8,"B+",IF((ROUND(TRUNC(('TRI-2'!DP35 ),2),0))=7,"B-",IF((ROUND(TRUNC(('TRI-2'!DP35  ),2),0))=6,"C+",IF((ROUND(TRUNC(('TRI-2'!DP35  ),2),0))=5,"C-",IF((ROUND(TRUNC(('TRI-2'!DP35  ),2),0))=4,"D+",IF((ROUND(TRUNC(('TRI-2'!DP35 ),2),0))=3,"D-",IF((ROUND(TRUNC(('TRI-2'!DP35 ),2),0))=2,"E+",IF((ROUND(TRUNC(('TRI-2'!DP35  ),2),0))&lt;=1,"E-","")))))))))))</f>
        <v>A+</v>
      </c>
      <c r="DQ35" s="51" t="str">
        <f>IF(OR('TRI-2'!DQ35 ="",'TRI-2'!DQ35&lt;0,'TRI-2'!DQ35  &gt;10),"",IF((ROUND(TRUNC(('TRI-2'!DQ35  ),2),0))=10,"A+",IF((ROUND(TRUNC(('TRI-2'!DQ35  ),2),0))=9,"A-",IF((ROUND(TRUNC(('TRI-2'!DQ35   ),2),0))=8,"B+",IF((ROUND(TRUNC(('TRI-2'!DQ35 ),2),0))=7,"B-",IF((ROUND(TRUNC(('TRI-2'!DQ35  ),2),0))=6,"C+",IF((ROUND(TRUNC(('TRI-2'!DQ35  ),2),0))=5,"C-",IF((ROUND(TRUNC(('TRI-2'!DQ35  ),2),0))=4,"D+",IF((ROUND(TRUNC(('TRI-2'!DQ35 ),2),0))=3,"D-",IF((ROUND(TRUNC(('TRI-2'!DQ35 ),2),0))=2,"E+",IF((ROUND(TRUNC(('TRI-2'!DQ35  ),2),0))&lt;=1,"E-","")))))))))))</f>
        <v>A+</v>
      </c>
      <c r="DR35" s="51" t="str">
        <f>IF(OR('TRI-2'!DR35 ="",'TRI-2'!DR35&lt;0,'TRI-2'!DR35  &gt;10),"",IF((ROUND(TRUNC(('TRI-2'!DR35  ),2),0))=10,"A+",IF((ROUND(TRUNC(('TRI-2'!DR35  ),2),0))=9,"A-",IF((ROUND(TRUNC(('TRI-2'!DR35   ),2),0))=8,"B+",IF((ROUND(TRUNC(('TRI-2'!DR35 ),2),0))=7,"B-",IF((ROUND(TRUNC(('TRI-2'!DR35  ),2),0))=6,"C+",IF((ROUND(TRUNC(('TRI-2'!DR35  ),2),0))=5,"C-",IF((ROUND(TRUNC(('TRI-2'!DR35  ),2),0))=4,"D+",IF((ROUND(TRUNC(('TRI-2'!DR35 ),2),0))=3,"D-",IF((ROUND(TRUNC(('TRI-2'!DR35 ),2),0))=2,"E+",IF((ROUND(TRUNC(('TRI-2'!DR35  ),2),0))&lt;=1,"E-","")))))))))))</f>
        <v>A+</v>
      </c>
      <c r="DS35" s="51" t="str">
        <f>IF(OR('TRI-2'!DS35 ="",'TRI-2'!DS35&lt;0,'TRI-2'!DS35  &gt;10),"",IF((ROUND(TRUNC(('TRI-2'!DS35  ),2),0))=10,"A+",IF((ROUND(TRUNC(('TRI-2'!DS35  ),2),0))=9,"A-",IF((ROUND(TRUNC(('TRI-2'!DS35   ),2),0))=8,"B+",IF((ROUND(TRUNC(('TRI-2'!DS35 ),2),0))=7,"B-",IF((ROUND(TRUNC(('TRI-2'!DS35  ),2),0))=6,"C+",IF((ROUND(TRUNC(('TRI-2'!DS35  ),2),0))=5,"C-",IF((ROUND(TRUNC(('TRI-2'!DS35  ),2),0))=4,"D+",IF((ROUND(TRUNC(('TRI-2'!DS35 ),2),0))=3,"D-",IF((ROUND(TRUNC(('TRI-2'!DS35 ),2),0))=2,"E+",IF((ROUND(TRUNC(('TRI-2'!DS35  ),2),0))&lt;=1,"E-","")))))))))))</f>
        <v>A+</v>
      </c>
      <c r="DT35" s="51" t="str">
        <f>IF(OR('TRI-2'!DT35 ="",'TRI-2'!DT35&lt;0,'TRI-2'!DT35  &gt;10),"",IF((ROUND(TRUNC(('TRI-2'!DT35  ),2),0))=10,"A+",IF((ROUND(TRUNC(('TRI-2'!DT35  ),2),0))=9,"A-",IF((ROUND(TRUNC(('TRI-2'!DT35   ),2),0))=8,"B+",IF((ROUND(TRUNC(('TRI-2'!DT35 ),2),0))=7,"B-",IF((ROUND(TRUNC(('TRI-2'!DT35  ),2),0))=6,"C+",IF((ROUND(TRUNC(('TRI-2'!DT35  ),2),0))=5,"C-",IF((ROUND(TRUNC(('TRI-2'!DT35  ),2),0))=4,"D+",IF((ROUND(TRUNC(('TRI-2'!DT35 ),2),0))=3,"D-",IF((ROUND(TRUNC(('TRI-2'!DT35 ),2),0))=2,"E+",IF((ROUND(TRUNC(('TRI-2'!DT35  ),2),0))&lt;=1,"E-","")))))))))))</f>
        <v>A+</v>
      </c>
      <c r="DU35" s="51" t="str">
        <f>IF(OR('TRI-2'!DU35 ="",'TRI-2'!DU35&lt;0,'TRI-2'!DU35  &gt;10),"",IF((ROUND(TRUNC(('TRI-2'!DU35  ),2),0))=10,"A+",IF((ROUND(TRUNC(('TRI-2'!DU35  ),2),0))=9,"A-",IF((ROUND(TRUNC(('TRI-2'!DU35   ),2),0))=8,"B+",IF((ROUND(TRUNC(('TRI-2'!DU35 ),2),0))=7,"B-",IF((ROUND(TRUNC(('TRI-2'!DU35  ),2),0))=6,"C+",IF((ROUND(TRUNC(('TRI-2'!DU35  ),2),0))=5,"C-",IF((ROUND(TRUNC(('TRI-2'!DU35  ),2),0))=4,"D+",IF((ROUND(TRUNC(('TRI-2'!DU35 ),2),0))=3,"D-",IF((ROUND(TRUNC(('TRI-2'!DU35 ),2),0))=2,"E+",IF((ROUND(TRUNC(('TRI-2'!DU35  ),2),0))&lt;=1,"E-","")))))))))))</f>
        <v>A+</v>
      </c>
      <c r="DV35" s="51" t="str">
        <f>IF(OR('TRI-2'!DV35 ="",'TRI-2'!DV35&lt;0,'TRI-2'!DV35  &gt;10),"",IF((ROUND(TRUNC(('TRI-2'!DV35  ),2),0))=10,"A+",IF((ROUND(TRUNC(('TRI-2'!DV35  ),2),0))=9,"A-",IF((ROUND(TRUNC(('TRI-2'!DV35   ),2),0))=8,"B+",IF((ROUND(TRUNC(('TRI-2'!DV35 ),2),0))=7,"B-",IF((ROUND(TRUNC(('TRI-2'!DV35  ),2),0))=6,"C+",IF((ROUND(TRUNC(('TRI-2'!DV35  ),2),0))=5,"C-",IF((ROUND(TRUNC(('TRI-2'!DV35  ),2),0))=4,"D+",IF((ROUND(TRUNC(('TRI-2'!DV35 ),2),0))=3,"D-",IF((ROUND(TRUNC(('TRI-2'!DV35 ),2),0))=2,"E+",IF((ROUND(TRUNC(('TRI-2'!DV35  ),2),0))&lt;=1,"E-","")))))))))))</f>
        <v>A+</v>
      </c>
      <c r="DW35" s="51" t="str">
        <f>IF(OR('TRI-2'!DW35 ="",'TRI-2'!DW35&lt;0,'TRI-2'!DW35  &gt;10),"",IF((ROUND(TRUNC(('TRI-2'!DW35  ),2),0))=10,"A+",IF((ROUND(TRUNC(('TRI-2'!DW35  ),2),0))=9,"A-",IF((ROUND(TRUNC(('TRI-2'!DW35   ),2),0))=8,"B+",IF((ROUND(TRUNC(('TRI-2'!DW35 ),2),0))=7,"B-",IF((ROUND(TRUNC(('TRI-2'!DW35  ),2),0))=6,"C+",IF((ROUND(TRUNC(('TRI-2'!DW35  ),2),0))=5,"C-",IF((ROUND(TRUNC(('TRI-2'!DW35  ),2),0))=4,"D+",IF((ROUND(TRUNC(('TRI-2'!DW35 ),2),0))=3,"D-",IF((ROUND(TRUNC(('TRI-2'!DW35 ),2),0))=2,"E+",IF((ROUND(TRUNC(('TRI-2'!DW35  ),2),0))&lt;=1,"E-","")))))))))))</f>
        <v>A+</v>
      </c>
      <c r="DX35" s="51" t="str">
        <f>IF(OR('TRI-2'!DX35 ="",'TRI-2'!DX35&lt;0,'TRI-2'!DX35  &gt;10),"",IF((ROUND(TRUNC(('TRI-2'!DX35  ),2),0))=10,"A+",IF((ROUND(TRUNC(('TRI-2'!DX35  ),2),0))=9,"A-",IF((ROUND(TRUNC(('TRI-2'!DX35   ),2),0))=8,"B+",IF((ROUND(TRUNC(('TRI-2'!DX35 ),2),0))=7,"B-",IF((ROUND(TRUNC(('TRI-2'!DX35  ),2),0))=6,"C+",IF((ROUND(TRUNC(('TRI-2'!DX35  ),2),0))=5,"C-",IF((ROUND(TRUNC(('TRI-2'!DX35  ),2),0))=4,"D+",IF((ROUND(TRUNC(('TRI-2'!DX35 ),2),0))=3,"D-",IF((ROUND(TRUNC(('TRI-2'!DX35 ),2),0))=2,"E+",IF((ROUND(TRUNC(('TRI-2'!DX35  ),2),0))&lt;=1,"E-","")))))))))))</f>
        <v>A+</v>
      </c>
      <c r="DY35" s="51" t="str">
        <f>IF(OR('TRI-2'!DY35 ="",'TRI-2'!DY35&lt;0,'TRI-2'!DY35  &gt;10),"",IF((ROUND(TRUNC(('TRI-2'!DY35  ),2),0))=10,"A+",IF((ROUND(TRUNC(('TRI-2'!DY35  ),2),0))=9,"A-",IF((ROUND(TRUNC(('TRI-2'!DY35   ),2),0))=8,"B+",IF((ROUND(TRUNC(('TRI-2'!DY35 ),2),0))=7,"B-",IF((ROUND(TRUNC(('TRI-2'!DY35  ),2),0))=6,"C+",IF((ROUND(TRUNC(('TRI-2'!DY35  ),2),0))=5,"C-",IF((ROUND(TRUNC(('TRI-2'!DY35  ),2),0))=4,"D+",IF((ROUND(TRUNC(('TRI-2'!DY35 ),2),0))=3,"D-",IF((ROUND(TRUNC(('TRI-2'!DY35 ),2),0))=2,"E+",IF((ROUND(TRUNC(('TRI-2'!DY35  ),2),0))&lt;=1,"E-","")))))))))))</f>
        <v>A+</v>
      </c>
      <c r="DZ35" s="51" t="str">
        <f>IF(OR('TRI-2'!DZ35 ="",'TRI-2'!DZ35&lt;0,'TRI-2'!DZ35  &gt;10),"",IF((ROUND(TRUNC(('TRI-2'!DZ35  ),2),0))=10,"A+",IF((ROUND(TRUNC(('TRI-2'!DZ35  ),2),0))=9,"A-",IF((ROUND(TRUNC(('TRI-2'!DZ35   ),2),0))=8,"B+",IF((ROUND(TRUNC(('TRI-2'!DZ35 ),2),0))=7,"B-",IF((ROUND(TRUNC(('TRI-2'!DZ35  ),2),0))=6,"C+",IF((ROUND(TRUNC(('TRI-2'!DZ35  ),2),0))=5,"C-",IF((ROUND(TRUNC(('TRI-2'!DZ35  ),2),0))=4,"D+",IF((ROUND(TRUNC(('TRI-2'!DZ35 ),2),0))=3,"D-",IF((ROUND(TRUNC(('TRI-2'!DZ35 ),2),0))=2,"E+",IF((ROUND(TRUNC(('TRI-2'!DZ35  ),2),0))&lt;=1,"E-","")))))))))))</f>
        <v>A+</v>
      </c>
      <c r="EA35" s="51" t="str">
        <f>IF(OR('TRI-2'!EA35 ="",'TRI-2'!EA35&lt;0,'TRI-2'!EA35  &gt;10),"",IF((ROUND(TRUNC(('TRI-2'!EA35  ),2),0))=10,"A+",IF((ROUND(TRUNC(('TRI-2'!EA35  ),2),0))=9,"A-",IF((ROUND(TRUNC(('TRI-2'!EA35   ),2),0))=8,"B+",IF((ROUND(TRUNC(('TRI-2'!EA35 ),2),0))=7,"B-",IF((ROUND(TRUNC(('TRI-2'!EA35  ),2),0))=6,"C+",IF((ROUND(TRUNC(('TRI-2'!EA35  ),2),0))=5,"C-",IF((ROUND(TRUNC(('TRI-2'!EA35  ),2),0))=4,"D+",IF((ROUND(TRUNC(('TRI-2'!EA35 ),2),0))=3,"D-",IF((ROUND(TRUNC(('TRI-2'!EA35 ),2),0))=2,"E+",IF((ROUND(TRUNC(('TRI-2'!EA35  ),2),0))&lt;=1,"E-","")))))))))))</f>
        <v>A+</v>
      </c>
      <c r="EB35" s="51" t="str">
        <f>IF(OR('TRI-2'!EB35 ="",'TRI-2'!EB35&lt;0,'TRI-2'!EB35  &gt;10),"",IF((ROUND(TRUNC(('TRI-2'!EB35  ),2),0))=10,"A+",IF((ROUND(TRUNC(('TRI-2'!EB35  ),2),0))=9,"A-",IF((ROUND(TRUNC(('TRI-2'!EB35   ),2),0))=8,"B+",IF((ROUND(TRUNC(('TRI-2'!EB35 ),2),0))=7,"B-",IF((ROUND(TRUNC(('TRI-2'!EB35  ),2),0))=6,"C+",IF((ROUND(TRUNC(('TRI-2'!EB35  ),2),0))=5,"C-",IF((ROUND(TRUNC(('TRI-2'!EB35  ),2),0))=4,"D+",IF((ROUND(TRUNC(('TRI-2'!EB35 ),2),0))=3,"D-",IF((ROUND(TRUNC(('TRI-2'!EB35 ),2),0))=2,"E+",IF((ROUND(TRUNC(('TRI-2'!EB35  ),2),0))&lt;=1,"E-","")))))))))))</f>
        <v>A+</v>
      </c>
      <c r="EC35" s="51" t="str">
        <f>IF(OR('TRI-2'!EC35 ="",'TRI-2'!EC35&lt;0,'TRI-2'!EC35  &gt;10),"",IF((ROUND(TRUNC(('TRI-2'!EC35  ),2),0))=10,"A+",IF((ROUND(TRUNC(('TRI-2'!EC35  ),2),0))=9,"A-",IF((ROUND(TRUNC(('TRI-2'!EC35   ),2),0))=8,"B+",IF((ROUND(TRUNC(('TRI-2'!EC35 ),2),0))=7,"B-",IF((ROUND(TRUNC(('TRI-2'!EC35  ),2),0))=6,"C+",IF((ROUND(TRUNC(('TRI-2'!EC35  ),2),0))=5,"C-",IF((ROUND(TRUNC(('TRI-2'!EC35  ),2),0))=4,"D+",IF((ROUND(TRUNC(('TRI-2'!EC35 ),2),0))=3,"D-",IF((ROUND(TRUNC(('TRI-2'!EC35 ),2),0))=2,"E+",IF((ROUND(TRUNC(('TRI-2'!EC35  ),2),0))&lt;=1,"E-","")))))))))))</f>
        <v>A+</v>
      </c>
      <c r="ED35" s="51" t="str">
        <f>IF(OR('TRI-2'!ED35 ="",'TRI-2'!ED35&lt;0,'TRI-2'!ED35  &gt;10),"",IF((ROUND(TRUNC(('TRI-2'!ED35  ),2),0))=10,"A+",IF((ROUND(TRUNC(('TRI-2'!ED35  ),2),0))=9,"A-",IF((ROUND(TRUNC(('TRI-2'!ED35   ),2),0))=8,"B+",IF((ROUND(TRUNC(('TRI-2'!ED35 ),2),0))=7,"B-",IF((ROUND(TRUNC(('TRI-2'!ED35  ),2),0))=6,"C+",IF((ROUND(TRUNC(('TRI-2'!ED35  ),2),0))=5,"C-",IF((ROUND(TRUNC(('TRI-2'!ED35  ),2),0))=4,"D+",IF((ROUND(TRUNC(('TRI-2'!ED35 ),2),0))=3,"D-",IF((ROUND(TRUNC(('TRI-2'!ED35 ),2),0))=2,"E+",IF((ROUND(TRUNC(('TRI-2'!ED35  ),2),0))&lt;=1,"E-","")))))))))))</f>
        <v>A+</v>
      </c>
      <c r="EE35" s="51" t="str">
        <f>IF(OR('TRI-2'!EE35 ="",'TRI-2'!EE35&lt;0,'TRI-2'!EE35  &gt;10),"",IF((ROUND(TRUNC(('TRI-2'!EE35  ),2),0))=10,"A+",IF((ROUND(TRUNC(('TRI-2'!EE35  ),2),0))=9,"A-",IF((ROUND(TRUNC(('TRI-2'!EE35   ),2),0))=8,"B+",IF((ROUND(TRUNC(('TRI-2'!EE35 ),2),0))=7,"B-",IF((ROUND(TRUNC(('TRI-2'!EE35  ),2),0))=6,"C+",IF((ROUND(TRUNC(('TRI-2'!EE35  ),2),0))=5,"C-",IF((ROUND(TRUNC(('TRI-2'!EE35  ),2),0))=4,"D+",IF((ROUND(TRUNC(('TRI-2'!EE35 ),2),0))=3,"D-",IF((ROUND(TRUNC(('TRI-2'!EE35 ),2),0))=2,"E+",IF((ROUND(TRUNC(('TRI-2'!EE35  ),2),0))&lt;=1,"E-","")))))))))))</f>
        <v>A+</v>
      </c>
      <c r="EF35" s="51" t="str">
        <f>IF(OR('TRI-2'!EF35 ="",'TRI-2'!EF35&lt;0,'TRI-2'!EF35  &gt;10),"",IF((ROUND(TRUNC(('TRI-2'!EF35  ),2),0))=10,"A+",IF((ROUND(TRUNC(('TRI-2'!EF35  ),2),0))=9,"A-",IF((ROUND(TRUNC(('TRI-2'!EF35   ),2),0))=8,"B+",IF((ROUND(TRUNC(('TRI-2'!EF35 ),2),0))=7,"B-",IF((ROUND(TRUNC(('TRI-2'!EF35  ),2),0))=6,"C+",IF((ROUND(TRUNC(('TRI-2'!EF35  ),2),0))=5,"C-",IF((ROUND(TRUNC(('TRI-2'!EF35  ),2),0))=4,"D+",IF((ROUND(TRUNC(('TRI-2'!EF35 ),2),0))=3,"D-",IF((ROUND(TRUNC(('TRI-2'!EF35 ),2),0))=2,"E+",IF((ROUND(TRUNC(('TRI-2'!EF35  ),2),0))&lt;=1,"E-","")))))))))))</f>
        <v>A+</v>
      </c>
      <c r="EG35" s="51" t="str">
        <f>IF(OR('TRI-2'!EG35 ="",'TRI-2'!EG35&lt;0,'TRI-2'!EG35  &gt;10),"",IF((ROUND(TRUNC(('TRI-2'!EG35  ),2),0))=10,"A+",IF((ROUND(TRUNC(('TRI-2'!EG35  ),2),0))=9,"A-",IF((ROUND(TRUNC(('TRI-2'!EG35   ),2),0))=8,"B+",IF((ROUND(TRUNC(('TRI-2'!EG35 ),2),0))=7,"B-",IF((ROUND(TRUNC(('TRI-2'!EG35  ),2),0))=6,"C+",IF((ROUND(TRUNC(('TRI-2'!EG35  ),2),0))=5,"C-",IF((ROUND(TRUNC(('TRI-2'!EG35  ),2),0))=4,"D+",IF((ROUND(TRUNC(('TRI-2'!EG35 ),2),0))=3,"D-",IF((ROUND(TRUNC(('TRI-2'!EG35 ),2),0))=2,"E+",IF((ROUND(TRUNC(('TRI-2'!EG35  ),2),0))&lt;=1,"E-","")))))))))))</f>
        <v>A+</v>
      </c>
      <c r="EH35" s="51" t="str">
        <f>IF(OR('TRI-2'!EH35 ="",'TRI-2'!EH35&lt;0,'TRI-2'!EH35  &gt;10),"",IF((ROUND(TRUNC(('TRI-2'!EH35  ),2),0))=10,"A+",IF((ROUND(TRUNC(('TRI-2'!EH35  ),2),0))=9,"A-",IF((ROUND(TRUNC(('TRI-2'!EH35   ),2),0))=8,"B+",IF((ROUND(TRUNC(('TRI-2'!EH35 ),2),0))=7,"B-",IF((ROUND(TRUNC(('TRI-2'!EH35  ),2),0))=6,"C+",IF((ROUND(TRUNC(('TRI-2'!EH35  ),2),0))=5,"C-",IF((ROUND(TRUNC(('TRI-2'!EH35  ),2),0))=4,"D+",IF((ROUND(TRUNC(('TRI-2'!EH35 ),2),0))=3,"D-",IF((ROUND(TRUNC(('TRI-2'!EH35 ),2),0))=2,"E+",IF((ROUND(TRUNC(('TRI-2'!EH35  ),2),0))&lt;=1,"E-","")))))))))))</f>
        <v>A+</v>
      </c>
      <c r="EI35" s="51" t="str">
        <f>IF(OR('TRI-2'!EI35 ="",'TRI-2'!EI35&lt;0,'TRI-2'!EI35  &gt;10),"",IF((ROUND(TRUNC(('TRI-2'!EI35  ),2),0))=10,"A+",IF((ROUND(TRUNC(('TRI-2'!EI35  ),2),0))=9,"A-",IF((ROUND(TRUNC(('TRI-2'!EI35   ),2),0))=8,"B+",IF((ROUND(TRUNC(('TRI-2'!EI35 ),2),0))=7,"B-",IF((ROUND(TRUNC(('TRI-2'!EI35  ),2),0))=6,"C+",IF((ROUND(TRUNC(('TRI-2'!EI35  ),2),0))=5,"C-",IF((ROUND(TRUNC(('TRI-2'!EI35  ),2),0))=4,"D+",IF((ROUND(TRUNC(('TRI-2'!EI35 ),2),0))=3,"D-",IF((ROUND(TRUNC(('TRI-2'!EI35 ),2),0))=2,"E+",IF((ROUND(TRUNC(('TRI-2'!EI35  ),2),0))&lt;=1,"E-","")))))))))))</f>
        <v>B+</v>
      </c>
      <c r="EJ35" s="51" t="str">
        <f>IF(OR('TRI-2'!EJ35 ="",'TRI-2'!EJ35&lt;0,'TRI-2'!EJ35  &gt;10),"",IF((ROUND(TRUNC(('TRI-2'!EJ35  ),2),0))=10,"A+",IF((ROUND(TRUNC(('TRI-2'!EJ35  ),2),0))=9,"A-",IF((ROUND(TRUNC(('TRI-2'!EJ35   ),2),0))=8,"B+",IF((ROUND(TRUNC(('TRI-2'!EJ35 ),2),0))=7,"B-",IF((ROUND(TRUNC(('TRI-2'!EJ35  ),2),0))=6,"C+",IF((ROUND(TRUNC(('TRI-2'!EJ35  ),2),0))=5,"C-",IF((ROUND(TRUNC(('TRI-2'!EJ35  ),2),0))=4,"D+",IF((ROUND(TRUNC(('TRI-2'!EJ35 ),2),0))=3,"D-",IF((ROUND(TRUNC(('TRI-2'!EJ35 ),2),0))=2,"E+",IF((ROUND(TRUNC(('TRI-2'!EJ35  ),2),0))&lt;=1,"E-","")))))))))))</f>
        <v>A+</v>
      </c>
      <c r="EK35" s="51" t="str">
        <f>IF(OR('TRI-2'!EK35 ="",'TRI-2'!EK35&lt;0,'TRI-2'!EK35  &gt;10),"",IF((ROUND(TRUNC(('TRI-2'!EK35  ),2),0))=10,"A+",IF((ROUND(TRUNC(('TRI-2'!EK35  ),2),0))=9,"A-",IF((ROUND(TRUNC(('TRI-2'!EK35   ),2),0))=8,"B+",IF((ROUND(TRUNC(('TRI-2'!EK35 ),2),0))=7,"B-",IF((ROUND(TRUNC(('TRI-2'!EK35  ),2),0))=6,"C+",IF((ROUND(TRUNC(('TRI-2'!EK35  ),2),0))=5,"C-",IF((ROUND(TRUNC(('TRI-2'!EK35  ),2),0))=4,"D+",IF((ROUND(TRUNC(('TRI-2'!EK35 ),2),0))=3,"D-",IF((ROUND(TRUNC(('TRI-2'!EK35 ),2),0))=2,"E+",IF((ROUND(TRUNC(('TRI-2'!EK35  ),2),0))&lt;=1,"E-","")))))))))))</f>
        <v>A+</v>
      </c>
      <c r="EL35" s="51" t="str">
        <f>IF(OR('TRI-2'!EL35 ="",'TRI-2'!EL35&lt;0,'TRI-2'!EL35  &gt;10),"",IF((ROUND(TRUNC(('TRI-2'!EL35  ),2),0))=10,"A+",IF((ROUND(TRUNC(('TRI-2'!EL35  ),2),0))=9,"A-",IF((ROUND(TRUNC(('TRI-2'!EL35   ),2),0))=8,"B+",IF((ROUND(TRUNC(('TRI-2'!EL35 ),2),0))=7,"B-",IF((ROUND(TRUNC(('TRI-2'!EL35  ),2),0))=6,"C+",IF((ROUND(TRUNC(('TRI-2'!EL35  ),2),0))=5,"C-",IF((ROUND(TRUNC(('TRI-2'!EL35  ),2),0))=4,"D+",IF((ROUND(TRUNC(('TRI-2'!EL35 ),2),0))=3,"D-",IF((ROUND(TRUNC(('TRI-2'!EL35 ),2),0))=2,"E+",IF((ROUND(TRUNC(('TRI-2'!EL35  ),2),0))&lt;=1,"E-","")))))))))))</f>
        <v>A+</v>
      </c>
      <c r="EM35" s="51" t="str">
        <f>IF(OR('TRI-2'!EM35 ="",'TRI-2'!EM35&lt;0,'TRI-2'!EM35  &gt;10),"",IF((ROUND(TRUNC(('TRI-2'!EM35  ),2),0))=10,"A+",IF((ROUND(TRUNC(('TRI-2'!EM35  ),2),0))=9,"A-",IF((ROUND(TRUNC(('TRI-2'!EM35   ),2),0))=8,"B+",IF((ROUND(TRUNC(('TRI-2'!EM35 ),2),0))=7,"B-",IF((ROUND(TRUNC(('TRI-2'!EM35  ),2),0))=6,"C+",IF((ROUND(TRUNC(('TRI-2'!EM35  ),2),0))=5,"C-",IF((ROUND(TRUNC(('TRI-2'!EM35  ),2),0))=4,"D+",IF((ROUND(TRUNC(('TRI-2'!EM35 ),2),0))=3,"D-",IF((ROUND(TRUNC(('TRI-2'!EM35 ),2),0))=2,"E+",IF((ROUND(TRUNC(('TRI-2'!EM35  ),2),0))&lt;=1,"E-","")))))))))))</f>
        <v>A+</v>
      </c>
      <c r="EN35" s="51" t="str">
        <f>IF(OR('TRI-2'!EN35 ="",'TRI-2'!EN35&lt;0,'TRI-2'!EN35  &gt;10),"",IF((ROUND(TRUNC(('TRI-2'!EN35  ),2),0))=10,"A+",IF((ROUND(TRUNC(('TRI-2'!EN35  ),2),0))=9,"A-",IF((ROUND(TRUNC(('TRI-2'!EN35   ),2),0))=8,"B+",IF((ROUND(TRUNC(('TRI-2'!EN35 ),2),0))=7,"B-",IF((ROUND(TRUNC(('TRI-2'!EN35  ),2),0))=6,"C+",IF((ROUND(TRUNC(('TRI-2'!EN35  ),2),0))=5,"C-",IF((ROUND(TRUNC(('TRI-2'!EN35  ),2),0))=4,"D+",IF((ROUND(TRUNC(('TRI-2'!EN35 ),2),0))=3,"D-",IF((ROUND(TRUNC(('TRI-2'!EN35 ),2),0))=2,"E+",IF((ROUND(TRUNC(('TRI-2'!EN35  ),2),0))&lt;=1,"E-","")))))))))))</f>
        <v>A+</v>
      </c>
      <c r="EO35" s="51" t="str">
        <f>IF(OR('TRI-2'!EO35 ="",'TRI-2'!EO35&lt;0,'TRI-2'!EO35  &gt;10),"",IF((ROUND(TRUNC(('TRI-2'!EO35  ),2),0))=10,"A+",IF((ROUND(TRUNC(('TRI-2'!EO35  ),2),0))=9,"A-",IF((ROUND(TRUNC(('TRI-2'!EO35   ),2),0))=8,"B+",IF((ROUND(TRUNC(('TRI-2'!EO35 ),2),0))=7,"B-",IF((ROUND(TRUNC(('TRI-2'!EO35  ),2),0))=6,"C+",IF((ROUND(TRUNC(('TRI-2'!EO35  ),2),0))=5,"C-",IF((ROUND(TRUNC(('TRI-2'!EO35  ),2),0))=4,"D+",IF((ROUND(TRUNC(('TRI-2'!EO35 ),2),0))=3,"D-",IF((ROUND(TRUNC(('TRI-2'!EO35 ),2),0))=2,"E+",IF((ROUND(TRUNC(('TRI-2'!EO35  ),2),0))&lt;=1,"E-","")))))))))))</f>
        <v>A+</v>
      </c>
      <c r="EP35" s="51" t="str">
        <f>IF(OR('TRI-2'!EP35 ="",'TRI-2'!EP35&lt;0,'TRI-2'!EP35  &gt;10),"",IF((ROUND(TRUNC(('TRI-2'!EP35  ),2),0))=10,"A+",IF((ROUND(TRUNC(('TRI-2'!EP35  ),2),0))=9,"A-",IF((ROUND(TRUNC(('TRI-2'!EP35   ),2),0))=8,"B+",IF((ROUND(TRUNC(('TRI-2'!EP35 ),2),0))=7,"B-",IF((ROUND(TRUNC(('TRI-2'!EP35  ),2),0))=6,"C+",IF((ROUND(TRUNC(('TRI-2'!EP35  ),2),0))=5,"C-",IF((ROUND(TRUNC(('TRI-2'!EP35  ),2),0))=4,"D+",IF((ROUND(TRUNC(('TRI-2'!EP35 ),2),0))=3,"D-",IF((ROUND(TRUNC(('TRI-2'!EP35 ),2),0))=2,"E+",IF((ROUND(TRUNC(('TRI-2'!EP35  ),2),0))&lt;=1,"E-","")))))))))))</f>
        <v>A+</v>
      </c>
      <c r="EQ35" s="51" t="str">
        <f>IF(OR('TRI-2'!EQ35 ="",'TRI-2'!EQ35&lt;0,'TRI-2'!EQ35  &gt;10),"",IF((ROUND(TRUNC(('TRI-2'!EQ35  ),2),0))=10,"A+",IF((ROUND(TRUNC(('TRI-2'!EQ35  ),2),0))=9,"A-",IF((ROUND(TRUNC(('TRI-2'!EQ35   ),2),0))=8,"B+",IF((ROUND(TRUNC(('TRI-2'!EQ35 ),2),0))=7,"B-",IF((ROUND(TRUNC(('TRI-2'!EQ35  ),2),0))=6,"C+",IF((ROUND(TRUNC(('TRI-2'!EQ35  ),2),0))=5,"C-",IF((ROUND(TRUNC(('TRI-2'!EQ35  ),2),0))=4,"D+",IF((ROUND(TRUNC(('TRI-2'!EQ35 ),2),0))=3,"D-",IF((ROUND(TRUNC(('TRI-2'!EQ35 ),2),0))=2,"E+",IF((ROUND(TRUNC(('TRI-2'!EQ35  ),2),0))&lt;=1,"E-","")))))))))))</f>
        <v>B+</v>
      </c>
      <c r="ER35" s="51" t="str">
        <f>IF(OR('TRI-2'!ER35 ="",'TRI-2'!ER35&lt;0,'TRI-2'!ER35  &gt;10),"",IF((ROUND(TRUNC(('TRI-2'!ER35  ),2),0))=10,"A+",IF((ROUND(TRUNC(('TRI-2'!ER35  ),2),0))=9,"A-",IF((ROUND(TRUNC(('TRI-2'!ER35   ),2),0))=8,"B+",IF((ROUND(TRUNC(('TRI-2'!ER35 ),2),0))=7,"B-",IF((ROUND(TRUNC(('TRI-2'!ER35  ),2),0))=6,"C+",IF((ROUND(TRUNC(('TRI-2'!ER35  ),2),0))=5,"C-",IF((ROUND(TRUNC(('TRI-2'!ER35  ),2),0))=4,"D+",IF((ROUND(TRUNC(('TRI-2'!ER35 ),2),0))=3,"D-",IF((ROUND(TRUNC(('TRI-2'!ER35 ),2),0))=2,"E+",IF((ROUND(TRUNC(('TRI-2'!ER35  ),2),0))&lt;=1,"E-","")))))))))))</f>
        <v>A+</v>
      </c>
      <c r="ES35" s="51" t="str">
        <f>IF(OR('TRI-2'!ES35 ="",'TRI-2'!ES35&lt;0,'TRI-2'!ES35  &gt;10),"",IF((ROUND(TRUNC(('TRI-2'!ES35  ),2),0))=10,"A+",IF((ROUND(TRUNC(('TRI-2'!ES35  ),2),0))=9,"A-",IF((ROUND(TRUNC(('TRI-2'!ES35   ),2),0))=8,"B+",IF((ROUND(TRUNC(('TRI-2'!ES35 ),2),0))=7,"B-",IF((ROUND(TRUNC(('TRI-2'!ES35  ),2),0))=6,"C+",IF((ROUND(TRUNC(('TRI-2'!ES35  ),2),0))=5,"C-",IF((ROUND(TRUNC(('TRI-2'!ES35  ),2),0))=4,"D+",IF((ROUND(TRUNC(('TRI-2'!ES35 ),2),0))=3,"D-",IF((ROUND(TRUNC(('TRI-2'!ES35 ),2),0))=2,"E+",IF((ROUND(TRUNC(('TRI-2'!ES35  ),2),0))&lt;=1,"E-","")))))))))))</f>
        <v>A-</v>
      </c>
      <c r="ET35" s="51" t="str">
        <f>IF('TRI-2'!ET35 ="","",'TRI-2'!ET35 )</f>
        <v>S</v>
      </c>
      <c r="EU35" s="51" t="str">
        <f>IF('TRI-2'!EU35 ="","",'TRI-2'!EU35 )</f>
        <v>S</v>
      </c>
      <c r="EV35" s="51" t="str">
        <f>IF('TRI-2'!EV35 ="","",'TRI-2'!EV35 )</f>
        <v>F</v>
      </c>
      <c r="EW35" s="51" t="str">
        <f>IF('TRI-2'!EW35 ="","",'TRI-2'!EW35 )</f>
        <v>S</v>
      </c>
      <c r="EX35" s="51" t="str">
        <f>IF('TRI-2'!EX35 ="","",'TRI-2'!EX35 )</f>
        <v>F</v>
      </c>
      <c r="EY35" s="51" t="str">
        <f>IF('TRI-2'!EY35 ="","",'TRI-2'!EY35 )</f>
        <v>F</v>
      </c>
      <c r="EZ35" s="51" t="str">
        <f>IF('TRI-2'!EZ35 ="","",'TRI-2'!EZ35 )</f>
        <v>F</v>
      </c>
      <c r="FA35" s="51" t="str">
        <f>IF('TRI-2'!FA35 ="","",'TRI-2'!FA35 )</f>
        <v>F</v>
      </c>
      <c r="FB35" s="51" t="str">
        <f>IF('TRI-2'!FB35 ="","",'TRI-2'!FB35 )</f>
        <v>F</v>
      </c>
      <c r="FC35" s="51" t="str">
        <f>IF('TRI-2'!FC35 ="","",'TRI-2'!FC35 )</f>
        <v>B+</v>
      </c>
      <c r="FD35" s="51">
        <f>IF('TRI-2'!FD35 ="","",'TRI-2'!FD35 )</f>
        <v>30</v>
      </c>
      <c r="FE35" s="51" t="str">
        <f>IF('TRI-2'!FE35 ="","",'TRI-2'!FE35 )</f>
        <v>B+</v>
      </c>
      <c r="FF35" s="51" t="str">
        <f>IF('TRI-2'!FF35 ="","",'TRI-2'!FF35 )</f>
        <v/>
      </c>
      <c r="FG35" s="51" t="str">
        <f>IF('TRI-2'!FG35 ="","",'TRI-2'!FG35 )</f>
        <v/>
      </c>
      <c r="FH35" s="51" t="str">
        <f>IF('TRI-2'!FH35 ="","",'TRI-2'!FH35 )</f>
        <v/>
      </c>
    </row>
    <row r="36" spans="1:164" ht="21" customHeight="1">
      <c r="B36" s="53">
        <v>19</v>
      </c>
      <c r="C36" s="272" t="str">
        <f>IF(NOTAS!E39&gt;"",NOTAS!E39,"")</f>
        <v>PAREDES GUANOLUISA KENDRA ESTEFANIA</v>
      </c>
      <c r="D36" s="273"/>
      <c r="E36" s="273"/>
      <c r="F36" s="274"/>
      <c r="G36" s="51" t="str">
        <f>IF(OR('TRI-2'!G36 ="",'TRI-2'!G36&lt;0,'TRI-2'!G36  &gt;10),"",IF((ROUND(TRUNC(('TRI-2'!G36  ),2),0))=10,"A+",IF((ROUND(TRUNC(('TRI-2'!G36  ),2),0))=9,"A-",IF((ROUND(TRUNC(('TRI-2'!G36   ),2),0))=8,"B+",IF((ROUND(TRUNC(('TRI-2'!G36 ),2),0))=7,"B-",IF((ROUND(TRUNC(('TRI-2'!G36  ),2),0))=6,"C+",IF((ROUND(TRUNC(('TRI-2'!G36  ),2),0))=5,"C-",IF((ROUND(TRUNC(('TRI-2'!G36  ),2),0))=4,"D+",IF((ROUND(TRUNC(('TRI-2'!G36 ),2),0))=3,"D-",IF((ROUND(TRUNC(('TRI-2'!G36 ),2),0))=2,"E+",IF((ROUND(TRUNC(('TRI-2'!G36  ),2),0))&lt;=1,"E-","")))))))))))</f>
        <v>A+</v>
      </c>
      <c r="H36" s="51" t="str">
        <f>IF(OR('TRI-2'!H36 ="",'TRI-2'!H36&lt;0,'TRI-2'!H36  &gt;10),"",IF((ROUND(TRUNC(('TRI-2'!H36  ),2),0))=10,"A+",IF((ROUND(TRUNC(('TRI-2'!H36  ),2),0))=9,"A-",IF((ROUND(TRUNC(('TRI-2'!H36   ),2),0))=8,"B+",IF((ROUND(TRUNC(('TRI-2'!H36 ),2),0))=7,"B-",IF((ROUND(TRUNC(('TRI-2'!H36  ),2),0))=6,"C+",IF((ROUND(TRUNC(('TRI-2'!H36  ),2),0))=5,"C-",IF((ROUND(TRUNC(('TRI-2'!H36  ),2),0))=4,"D+",IF((ROUND(TRUNC(('TRI-2'!H36 ),2),0))=3,"D-",IF((ROUND(TRUNC(('TRI-2'!H36 ),2),0))=2,"E+",IF((ROUND(TRUNC(('TRI-2'!H36  ),2),0))&lt;=1,"E-","")))))))))))</f>
        <v>A+</v>
      </c>
      <c r="I36" s="51" t="str">
        <f>IF(OR('TRI-2'!I36 ="",'TRI-2'!I36&lt;0,'TRI-2'!I36  &gt;10),"",IF((ROUND(TRUNC(('TRI-2'!I36  ),2),0))=10,"A+",IF((ROUND(TRUNC(('TRI-2'!I36  ),2),0))=9,"A-",IF((ROUND(TRUNC(('TRI-2'!I36   ),2),0))=8,"B+",IF((ROUND(TRUNC(('TRI-2'!I36 ),2),0))=7,"B-",IF((ROUND(TRUNC(('TRI-2'!I36  ),2),0))=6,"C+",IF((ROUND(TRUNC(('TRI-2'!I36  ),2),0))=5,"C-",IF((ROUND(TRUNC(('TRI-2'!I36  ),2),0))=4,"D+",IF((ROUND(TRUNC(('TRI-2'!I36 ),2),0))=3,"D-",IF((ROUND(TRUNC(('TRI-2'!I36 ),2),0))=2,"E+",IF((ROUND(TRUNC(('TRI-2'!I36  ),2),0))&lt;=1,"E-","")))))))))))</f>
        <v>A+</v>
      </c>
      <c r="J36" s="51" t="str">
        <f>IF(OR('TRI-2'!J36 ="",'TRI-2'!J36&lt;0,'TRI-2'!J36  &gt;10),"",IF((ROUND(TRUNC(('TRI-2'!J36  ),2),0))=10,"A+",IF((ROUND(TRUNC(('TRI-2'!J36  ),2),0))=9,"A-",IF((ROUND(TRUNC(('TRI-2'!J36   ),2),0))=8,"B+",IF((ROUND(TRUNC(('TRI-2'!J36 ),2),0))=7,"B-",IF((ROUND(TRUNC(('TRI-2'!J36  ),2),0))=6,"C+",IF((ROUND(TRUNC(('TRI-2'!J36  ),2),0))=5,"C-",IF((ROUND(TRUNC(('TRI-2'!J36  ),2),0))=4,"D+",IF((ROUND(TRUNC(('TRI-2'!J36 ),2),0))=3,"D-",IF((ROUND(TRUNC(('TRI-2'!J36 ),2),0))=2,"E+",IF((ROUND(TRUNC(('TRI-2'!J36  ),2),0))&lt;=1,"E-","")))))))))))</f>
        <v>A+</v>
      </c>
      <c r="K36" s="51" t="str">
        <f>IF(OR('TRI-2'!K36 ="",'TRI-2'!K36&lt;0,'TRI-2'!K36  &gt;10),"",IF((ROUND(TRUNC(('TRI-2'!K36  ),2),0))=10,"A+",IF((ROUND(TRUNC(('TRI-2'!K36  ),2),0))=9,"A-",IF((ROUND(TRUNC(('TRI-2'!K36   ),2),0))=8,"B+",IF((ROUND(TRUNC(('TRI-2'!K36 ),2),0))=7,"B-",IF((ROUND(TRUNC(('TRI-2'!K36  ),2),0))=6,"C+",IF((ROUND(TRUNC(('TRI-2'!K36  ),2),0))=5,"C-",IF((ROUND(TRUNC(('TRI-2'!K36  ),2),0))=4,"D+",IF((ROUND(TRUNC(('TRI-2'!K36 ),2),0))=3,"D-",IF((ROUND(TRUNC(('TRI-2'!K36 ),2),0))=2,"E+",IF((ROUND(TRUNC(('TRI-2'!K36  ),2),0))&lt;=1,"E-","")))))))))))</f>
        <v>A+</v>
      </c>
      <c r="L36" s="51" t="str">
        <f>IF(OR('TRI-2'!L36 ="",'TRI-2'!L36&lt;0,'TRI-2'!L36  &gt;10),"",IF((ROUND(TRUNC(('TRI-2'!L36  ),2),0))=10,"A+",IF((ROUND(TRUNC(('TRI-2'!L36  ),2),0))=9,"A-",IF((ROUND(TRUNC(('TRI-2'!L36   ),2),0))=8,"B+",IF((ROUND(TRUNC(('TRI-2'!L36 ),2),0))=7,"B-",IF((ROUND(TRUNC(('TRI-2'!L36  ),2),0))=6,"C+",IF((ROUND(TRUNC(('TRI-2'!L36  ),2),0))=5,"C-",IF((ROUND(TRUNC(('TRI-2'!L36  ),2),0))=4,"D+",IF((ROUND(TRUNC(('TRI-2'!L36 ),2),0))=3,"D-",IF((ROUND(TRUNC(('TRI-2'!L36 ),2),0))=2,"E+",IF((ROUND(TRUNC(('TRI-2'!L36  ),2),0))&lt;=1,"E-","")))))))))))</f>
        <v>A+</v>
      </c>
      <c r="M36" s="51" t="str">
        <f>IF(OR('TRI-2'!M36 ="",'TRI-2'!M36&lt;0,'TRI-2'!M36  &gt;10),"",IF((ROUND(TRUNC(('TRI-2'!M36  ),2),0))=10,"A+",IF((ROUND(TRUNC(('TRI-2'!M36  ),2),0))=9,"A-",IF((ROUND(TRUNC(('TRI-2'!M36   ),2),0))=8,"B+",IF((ROUND(TRUNC(('TRI-2'!M36 ),2),0))=7,"B-",IF((ROUND(TRUNC(('TRI-2'!M36  ),2),0))=6,"C+",IF((ROUND(TRUNC(('TRI-2'!M36  ),2),0))=5,"C-",IF((ROUND(TRUNC(('TRI-2'!M36  ),2),0))=4,"D+",IF((ROUND(TRUNC(('TRI-2'!M36 ),2),0))=3,"D-",IF((ROUND(TRUNC(('TRI-2'!M36 ),2),0))=2,"E+",IF((ROUND(TRUNC(('TRI-2'!M36  ),2),0))&lt;=1,"E-","")))))))))))</f>
        <v>A+</v>
      </c>
      <c r="N36" s="51" t="str">
        <f>IF(OR('TRI-2'!N36 ="",'TRI-2'!N36&lt;0,'TRI-2'!N36  &gt;10),"",IF((ROUND(TRUNC(('TRI-2'!N36  ),2),0))=10,"A+",IF((ROUND(TRUNC(('TRI-2'!N36  ),2),0))=9,"A-",IF((ROUND(TRUNC(('TRI-2'!N36   ),2),0))=8,"B+",IF((ROUND(TRUNC(('TRI-2'!N36 ),2),0))=7,"B-",IF((ROUND(TRUNC(('TRI-2'!N36  ),2),0))=6,"C+",IF((ROUND(TRUNC(('TRI-2'!N36  ),2),0))=5,"C-",IF((ROUND(TRUNC(('TRI-2'!N36  ),2),0))=4,"D+",IF((ROUND(TRUNC(('TRI-2'!N36 ),2),0))=3,"D-",IF((ROUND(TRUNC(('TRI-2'!N36 ),2),0))=2,"E+",IF((ROUND(TRUNC(('TRI-2'!N36  ),2),0))&lt;=1,"E-","")))))))))))</f>
        <v>A+</v>
      </c>
      <c r="O36" s="51" t="str">
        <f>IF(OR('TRI-2'!O36 ="",'TRI-2'!O36&lt;0,'TRI-2'!O36  &gt;10),"",IF((ROUND(TRUNC(('TRI-2'!O36  ),2),0))=10,"A+",IF((ROUND(TRUNC(('TRI-2'!O36  ),2),0))=9,"A-",IF((ROUND(TRUNC(('TRI-2'!O36   ),2),0))=8,"B+",IF((ROUND(TRUNC(('TRI-2'!O36 ),2),0))=7,"B-",IF((ROUND(TRUNC(('TRI-2'!O36  ),2),0))=6,"C+",IF((ROUND(TRUNC(('TRI-2'!O36  ),2),0))=5,"C-",IF((ROUND(TRUNC(('TRI-2'!O36  ),2),0))=4,"D+",IF((ROUND(TRUNC(('TRI-2'!O36 ),2),0))=3,"D-",IF((ROUND(TRUNC(('TRI-2'!O36 ),2),0))=2,"E+",IF((ROUND(TRUNC(('TRI-2'!O36  ),2),0))&lt;=1,"E-","")))))))))))</f>
        <v>A+</v>
      </c>
      <c r="P36" s="51" t="str">
        <f>IF(OR('TRI-2'!P36 ="",'TRI-2'!P36&lt;0,'TRI-2'!P36  &gt;10),"",IF((ROUND(TRUNC(('TRI-2'!P36  ),2),0))=10,"A+",IF((ROUND(TRUNC(('TRI-2'!P36  ),2),0))=9,"A-",IF((ROUND(TRUNC(('TRI-2'!P36   ),2),0))=8,"B+",IF((ROUND(TRUNC(('TRI-2'!P36 ),2),0))=7,"B-",IF((ROUND(TRUNC(('TRI-2'!P36  ),2),0))=6,"C+",IF((ROUND(TRUNC(('TRI-2'!P36  ),2),0))=5,"C-",IF((ROUND(TRUNC(('TRI-2'!P36  ),2),0))=4,"D+",IF((ROUND(TRUNC(('TRI-2'!P36 ),2),0))=3,"D-",IF((ROUND(TRUNC(('TRI-2'!P36 ),2),0))=2,"E+",IF((ROUND(TRUNC(('TRI-2'!P36  ),2),0))&lt;=1,"E-","")))))))))))</f>
        <v>A+</v>
      </c>
      <c r="Q36" s="51" t="str">
        <f>IF(OR('TRI-2'!Q36 ="",'TRI-2'!Q36&lt;0,'TRI-2'!Q36  &gt;10),"",IF((ROUND(TRUNC(('TRI-2'!Q36  ),2),0))=10,"A+",IF((ROUND(TRUNC(('TRI-2'!Q36  ),2),0))=9,"A-",IF((ROUND(TRUNC(('TRI-2'!Q36   ),2),0))=8,"B+",IF((ROUND(TRUNC(('TRI-2'!Q36 ),2),0))=7,"B-",IF((ROUND(TRUNC(('TRI-2'!Q36  ),2),0))=6,"C+",IF((ROUND(TRUNC(('TRI-2'!Q36  ),2),0))=5,"C-",IF((ROUND(TRUNC(('TRI-2'!Q36  ),2),0))=4,"D+",IF((ROUND(TRUNC(('TRI-2'!Q36 ),2),0))=3,"D-",IF((ROUND(TRUNC(('TRI-2'!Q36 ),2),0))=2,"E+",IF((ROUND(TRUNC(('TRI-2'!Q36  ),2),0))&lt;=1,"E-","")))))))))))</f>
        <v>A+</v>
      </c>
      <c r="R36" s="51" t="str">
        <f>IF(OR('TRI-2'!R36 ="",'TRI-2'!R36&lt;0,'TRI-2'!R36  &gt;10),"",IF((ROUND(TRUNC(('TRI-2'!R36  ),2),0))=10,"A+",IF((ROUND(TRUNC(('TRI-2'!R36  ),2),0))=9,"A-",IF((ROUND(TRUNC(('TRI-2'!R36   ),2),0))=8,"B+",IF((ROUND(TRUNC(('TRI-2'!R36 ),2),0))=7,"B-",IF((ROUND(TRUNC(('TRI-2'!R36  ),2),0))=6,"C+",IF((ROUND(TRUNC(('TRI-2'!R36  ),2),0))=5,"C-",IF((ROUND(TRUNC(('TRI-2'!R36  ),2),0))=4,"D+",IF((ROUND(TRUNC(('TRI-2'!R36 ),2),0))=3,"D-",IF((ROUND(TRUNC(('TRI-2'!R36 ),2),0))=2,"E+",IF((ROUND(TRUNC(('TRI-2'!R36  ),2),0))&lt;=1,"E-","")))))))))))</f>
        <v>A+</v>
      </c>
      <c r="S36" s="51" t="str">
        <f>IF(OR('TRI-2'!S36 ="",'TRI-2'!S36&lt;0,'TRI-2'!S36  &gt;10),"",IF((ROUND(TRUNC(('TRI-2'!S36  ),2),0))=10,"A+",IF((ROUND(TRUNC(('TRI-2'!S36  ),2),0))=9,"A-",IF((ROUND(TRUNC(('TRI-2'!S36   ),2),0))=8,"B+",IF((ROUND(TRUNC(('TRI-2'!S36 ),2),0))=7,"B-",IF((ROUND(TRUNC(('TRI-2'!S36  ),2),0))=6,"C+",IF((ROUND(TRUNC(('TRI-2'!S36  ),2),0))=5,"C-",IF((ROUND(TRUNC(('TRI-2'!S36  ),2),0))=4,"D+",IF((ROUND(TRUNC(('TRI-2'!S36 ),2),0))=3,"D-",IF((ROUND(TRUNC(('TRI-2'!S36 ),2),0))=2,"E+",IF((ROUND(TRUNC(('TRI-2'!S36  ),2),0))&lt;=1,"E-","")))))))))))</f>
        <v>A+</v>
      </c>
      <c r="T36" s="51" t="str">
        <f>IF(OR('TRI-2'!T36 ="",'TRI-2'!T36&lt;0,'TRI-2'!T36  &gt;10),"",IF((ROUND(TRUNC(('TRI-2'!T36  ),2),0))=10,"A+",IF((ROUND(TRUNC(('TRI-2'!T36  ),2),0))=9,"A-",IF((ROUND(TRUNC(('TRI-2'!T36   ),2),0))=8,"B+",IF((ROUND(TRUNC(('TRI-2'!T36 ),2),0))=7,"B-",IF((ROUND(TRUNC(('TRI-2'!T36  ),2),0))=6,"C+",IF((ROUND(TRUNC(('TRI-2'!T36  ),2),0))=5,"C-",IF((ROUND(TRUNC(('TRI-2'!T36  ),2),0))=4,"D+",IF((ROUND(TRUNC(('TRI-2'!T36 ),2),0))=3,"D-",IF((ROUND(TRUNC(('TRI-2'!T36 ),2),0))=2,"E+",IF((ROUND(TRUNC(('TRI-2'!T36  ),2),0))&lt;=1,"E-","")))))))))))</f>
        <v>A+</v>
      </c>
      <c r="U36" s="51" t="str">
        <f>IF(OR('TRI-2'!U36 ="",'TRI-2'!U36&lt;0,'TRI-2'!U36  &gt;10),"",IF((ROUND(TRUNC(('TRI-2'!U36  ),2),0))=10,"A+",IF((ROUND(TRUNC(('TRI-2'!U36  ),2),0))=9,"A-",IF((ROUND(TRUNC(('TRI-2'!U36   ),2),0))=8,"B+",IF((ROUND(TRUNC(('TRI-2'!U36 ),2),0))=7,"B-",IF((ROUND(TRUNC(('TRI-2'!U36  ),2),0))=6,"C+",IF((ROUND(TRUNC(('TRI-2'!U36  ),2),0))=5,"C-",IF((ROUND(TRUNC(('TRI-2'!U36  ),2),0))=4,"D+",IF((ROUND(TRUNC(('TRI-2'!U36 ),2),0))=3,"D-",IF((ROUND(TRUNC(('TRI-2'!U36 ),2),0))=2,"E+",IF((ROUND(TRUNC(('TRI-2'!U36  ),2),0))&lt;=1,"E-","")))))))))))</f>
        <v>A+</v>
      </c>
      <c r="V36" s="51" t="str">
        <f>IF(OR('TRI-2'!V36 ="",'TRI-2'!V36&lt;0,'TRI-2'!V36  &gt;10),"",IF((ROUND(TRUNC(('TRI-2'!V36  ),2),0))=10,"A+",IF((ROUND(TRUNC(('TRI-2'!V36  ),2),0))=9,"A-",IF((ROUND(TRUNC(('TRI-2'!V36   ),2),0))=8,"B+",IF((ROUND(TRUNC(('TRI-2'!V36 ),2),0))=7,"B-",IF((ROUND(TRUNC(('TRI-2'!V36  ),2),0))=6,"C+",IF((ROUND(TRUNC(('TRI-2'!V36  ),2),0))=5,"C-",IF((ROUND(TRUNC(('TRI-2'!V36  ),2),0))=4,"D+",IF((ROUND(TRUNC(('TRI-2'!V36 ),2),0))=3,"D-",IF((ROUND(TRUNC(('TRI-2'!V36 ),2),0))=2,"E+",IF((ROUND(TRUNC(('TRI-2'!V36  ),2),0))&lt;=1,"E-","")))))))))))</f>
        <v>A+</v>
      </c>
      <c r="W36" s="51" t="str">
        <f>IF(OR('TRI-2'!W36 ="",'TRI-2'!W36&lt;0,'TRI-2'!W36  &gt;10),"",IF((ROUND(TRUNC(('TRI-2'!W36  ),2),0))=10,"A+",IF((ROUND(TRUNC(('TRI-2'!W36  ),2),0))=9,"A-",IF((ROUND(TRUNC(('TRI-2'!W36   ),2),0))=8,"B+",IF((ROUND(TRUNC(('TRI-2'!W36 ),2),0))=7,"B-",IF((ROUND(TRUNC(('TRI-2'!W36  ),2),0))=6,"C+",IF((ROUND(TRUNC(('TRI-2'!W36  ),2),0))=5,"C-",IF((ROUND(TRUNC(('TRI-2'!W36  ),2),0))=4,"D+",IF((ROUND(TRUNC(('TRI-2'!W36 ),2),0))=3,"D-",IF((ROUND(TRUNC(('TRI-2'!W36 ),2),0))=2,"E+",IF((ROUND(TRUNC(('TRI-2'!W36  ),2),0))&lt;=1,"E-","")))))))))))</f>
        <v>A+</v>
      </c>
      <c r="X36" s="51" t="str">
        <f>IF(OR('TRI-2'!X36 ="",'TRI-2'!X36&lt;0,'TRI-2'!X36  &gt;10),"",IF((ROUND(TRUNC(('TRI-2'!X36  ),2),0))=10,"A+",IF((ROUND(TRUNC(('TRI-2'!X36  ),2),0))=9,"A-",IF((ROUND(TRUNC(('TRI-2'!X36   ),2),0))=8,"B+",IF((ROUND(TRUNC(('TRI-2'!X36 ),2),0))=7,"B-",IF((ROUND(TRUNC(('TRI-2'!X36  ),2),0))=6,"C+",IF((ROUND(TRUNC(('TRI-2'!X36  ),2),0))=5,"C-",IF((ROUND(TRUNC(('TRI-2'!X36  ),2),0))=4,"D+",IF((ROUND(TRUNC(('TRI-2'!X36 ),2),0))=3,"D-",IF((ROUND(TRUNC(('TRI-2'!X36 ),2),0))=2,"E+",IF((ROUND(TRUNC(('TRI-2'!X36  ),2),0))&lt;=1,"E-","")))))))))))</f>
        <v>A+</v>
      </c>
      <c r="Y36" s="51" t="str">
        <f>IF(OR('TRI-2'!Y36 ="",'TRI-2'!Y36&lt;0,'TRI-2'!Y36  &gt;10),"",IF((ROUND(TRUNC(('TRI-2'!Y36  ),2),0))=10,"A+",IF((ROUND(TRUNC(('TRI-2'!Y36  ),2),0))=9,"A-",IF((ROUND(TRUNC(('TRI-2'!Y36   ),2),0))=8,"B+",IF((ROUND(TRUNC(('TRI-2'!Y36 ),2),0))=7,"B-",IF((ROUND(TRUNC(('TRI-2'!Y36  ),2),0))=6,"C+",IF((ROUND(TRUNC(('TRI-2'!Y36  ),2),0))=5,"C-",IF((ROUND(TRUNC(('TRI-2'!Y36  ),2),0))=4,"D+",IF((ROUND(TRUNC(('TRI-2'!Y36 ),2),0))=3,"D-",IF((ROUND(TRUNC(('TRI-2'!Y36 ),2),0))=2,"E+",IF((ROUND(TRUNC(('TRI-2'!Y36  ),2),0))&lt;=1,"E-","")))))))))))</f>
        <v>A+</v>
      </c>
      <c r="Z36" s="51" t="str">
        <f>IF(OR('TRI-2'!Z36 ="",'TRI-2'!Z36&lt;0,'TRI-2'!Z36  &gt;10),"",IF((ROUND(TRUNC(('TRI-2'!Z36  ),2),0))=10,"A+",IF((ROUND(TRUNC(('TRI-2'!Z36  ),2),0))=9,"A-",IF((ROUND(TRUNC(('TRI-2'!Z36   ),2),0))=8,"B+",IF((ROUND(TRUNC(('TRI-2'!Z36 ),2),0))=7,"B-",IF((ROUND(TRUNC(('TRI-2'!Z36  ),2),0))=6,"C+",IF((ROUND(TRUNC(('TRI-2'!Z36  ),2),0))=5,"C-",IF((ROUND(TRUNC(('TRI-2'!Z36  ),2),0))=4,"D+",IF((ROUND(TRUNC(('TRI-2'!Z36 ),2),0))=3,"D-",IF((ROUND(TRUNC(('TRI-2'!Z36 ),2),0))=2,"E+",IF((ROUND(TRUNC(('TRI-2'!Z36  ),2),0))&lt;=1,"E-","")))))))))))</f>
        <v>A+</v>
      </c>
      <c r="AA36" s="51" t="str">
        <f>IF(OR('TRI-2'!AA36 ="",'TRI-2'!AA36&lt;0,'TRI-2'!AA36  &gt;10),"",IF((ROUND(TRUNC(('TRI-2'!AA36  ),2),0))=10,"A+",IF((ROUND(TRUNC(('TRI-2'!AA36  ),2),0))=9,"A-",IF((ROUND(TRUNC(('TRI-2'!AA36   ),2),0))=8,"B+",IF((ROUND(TRUNC(('TRI-2'!AA36 ),2),0))=7,"B-",IF((ROUND(TRUNC(('TRI-2'!AA36  ),2),0))=6,"C+",IF((ROUND(TRUNC(('TRI-2'!AA36  ),2),0))=5,"C-",IF((ROUND(TRUNC(('TRI-2'!AA36  ),2),0))=4,"D+",IF((ROUND(TRUNC(('TRI-2'!AA36 ),2),0))=3,"D-",IF((ROUND(TRUNC(('TRI-2'!AA36 ),2),0))=2,"E+",IF((ROUND(TRUNC(('TRI-2'!AA36  ),2),0))&lt;=1,"E-","")))))))))))</f>
        <v>A+</v>
      </c>
      <c r="AB36" s="51" t="str">
        <f>IF(OR('TRI-2'!AB36 ="",'TRI-2'!AB36&lt;0,'TRI-2'!AB36  &gt;10),"",IF((ROUND(TRUNC(('TRI-2'!AB36  ),2),0))=10,"A+",IF((ROUND(TRUNC(('TRI-2'!AB36  ),2),0))=9,"A-",IF((ROUND(TRUNC(('TRI-2'!AB36   ),2),0))=8,"B+",IF((ROUND(TRUNC(('TRI-2'!AB36 ),2),0))=7,"B-",IF((ROUND(TRUNC(('TRI-2'!AB36  ),2),0))=6,"C+",IF((ROUND(TRUNC(('TRI-2'!AB36  ),2),0))=5,"C-",IF((ROUND(TRUNC(('TRI-2'!AB36  ),2),0))=4,"D+",IF((ROUND(TRUNC(('TRI-2'!AB36 ),2),0))=3,"D-",IF((ROUND(TRUNC(('TRI-2'!AB36 ),2),0))=2,"E+",IF((ROUND(TRUNC(('TRI-2'!AB36  ),2),0))&lt;=1,"E-","")))))))))))</f>
        <v>A+</v>
      </c>
      <c r="AC36" s="51" t="str">
        <f>IF(OR('TRI-2'!AC36 ="",'TRI-2'!AC36&lt;0,'TRI-2'!AC36  &gt;10),"",IF((ROUND(TRUNC(('TRI-2'!AC36  ),2),0))=10,"A+",IF((ROUND(TRUNC(('TRI-2'!AC36  ),2),0))=9,"A-",IF((ROUND(TRUNC(('TRI-2'!AC36   ),2),0))=8,"B+",IF((ROUND(TRUNC(('TRI-2'!AC36 ),2),0))=7,"B-",IF((ROUND(TRUNC(('TRI-2'!AC36  ),2),0))=6,"C+",IF((ROUND(TRUNC(('TRI-2'!AC36  ),2),0))=5,"C-",IF((ROUND(TRUNC(('TRI-2'!AC36  ),2),0))=4,"D+",IF((ROUND(TRUNC(('TRI-2'!AC36 ),2),0))=3,"D-",IF((ROUND(TRUNC(('TRI-2'!AC36 ),2),0))=2,"E+",IF((ROUND(TRUNC(('TRI-2'!AC36  ),2),0))&lt;=1,"E-","")))))))))))</f>
        <v>A+</v>
      </c>
      <c r="AD36" s="51" t="str">
        <f>IF(OR('TRI-2'!AD36 ="",'TRI-2'!AD36&lt;0,'TRI-2'!AD36  &gt;10),"",IF((ROUND(TRUNC(('TRI-2'!AD36  ),2),0))=10,"A+",IF((ROUND(TRUNC(('TRI-2'!AD36  ),2),0))=9,"A-",IF((ROUND(TRUNC(('TRI-2'!AD36   ),2),0))=8,"B+",IF((ROUND(TRUNC(('TRI-2'!AD36 ),2),0))=7,"B-",IF((ROUND(TRUNC(('TRI-2'!AD36  ),2),0))=6,"C+",IF((ROUND(TRUNC(('TRI-2'!AD36  ),2),0))=5,"C-",IF((ROUND(TRUNC(('TRI-2'!AD36  ),2),0))=4,"D+",IF((ROUND(TRUNC(('TRI-2'!AD36 ),2),0))=3,"D-",IF((ROUND(TRUNC(('TRI-2'!AD36 ),2),0))=2,"E+",IF((ROUND(TRUNC(('TRI-2'!AD36  ),2),0))&lt;=1,"E-","")))))))))))</f>
        <v>A+</v>
      </c>
      <c r="AE36" s="51" t="str">
        <f>IF(OR('TRI-2'!AE36 ="",'TRI-2'!AE36&lt;0,'TRI-2'!AE36  &gt;10),"",IF((ROUND(TRUNC(('TRI-2'!AE36  ),2),0))=10,"A+",IF((ROUND(TRUNC(('TRI-2'!AE36  ),2),0))=9,"A-",IF((ROUND(TRUNC(('TRI-2'!AE36   ),2),0))=8,"B+",IF((ROUND(TRUNC(('TRI-2'!AE36 ),2),0))=7,"B-",IF((ROUND(TRUNC(('TRI-2'!AE36  ),2),0))=6,"C+",IF((ROUND(TRUNC(('TRI-2'!AE36  ),2),0))=5,"C-",IF((ROUND(TRUNC(('TRI-2'!AE36  ),2),0))=4,"D+",IF((ROUND(TRUNC(('TRI-2'!AE36 ),2),0))=3,"D-",IF((ROUND(TRUNC(('TRI-2'!AE36 ),2),0))=2,"E+",IF((ROUND(TRUNC(('TRI-2'!AE36  ),2),0))&lt;=1,"E-","")))))))))))</f>
        <v>A+</v>
      </c>
      <c r="AF36" s="51" t="str">
        <f>IF(OR('TRI-2'!AF36 ="",'TRI-2'!AF36&lt;0,'TRI-2'!AF36  &gt;10),"",IF((ROUND(TRUNC(('TRI-2'!AF36  ),2),0))=10,"A+",IF((ROUND(TRUNC(('TRI-2'!AF36  ),2),0))=9,"A-",IF((ROUND(TRUNC(('TRI-2'!AF36   ),2),0))=8,"B+",IF((ROUND(TRUNC(('TRI-2'!AF36 ),2),0))=7,"B-",IF((ROUND(TRUNC(('TRI-2'!AF36  ),2),0))=6,"C+",IF((ROUND(TRUNC(('TRI-2'!AF36  ),2),0))=5,"C-",IF((ROUND(TRUNC(('TRI-2'!AF36  ),2),0))=4,"D+",IF((ROUND(TRUNC(('TRI-2'!AF36 ),2),0))=3,"D-",IF((ROUND(TRUNC(('TRI-2'!AF36 ),2),0))=2,"E+",IF((ROUND(TRUNC(('TRI-2'!AF36  ),2),0))&lt;=1,"E-","")))))))))))</f>
        <v>A+</v>
      </c>
      <c r="AG36" s="51" t="str">
        <f>IF(OR('TRI-2'!AG36 ="",'TRI-2'!AG36&lt;0,'TRI-2'!AG36  &gt;10),"",IF((ROUND(TRUNC(('TRI-2'!AG36  ),2),0))=10,"A+",IF((ROUND(TRUNC(('TRI-2'!AG36  ),2),0))=9,"A-",IF((ROUND(TRUNC(('TRI-2'!AG36   ),2),0))=8,"B+",IF((ROUND(TRUNC(('TRI-2'!AG36 ),2),0))=7,"B-",IF((ROUND(TRUNC(('TRI-2'!AG36  ),2),0))=6,"C+",IF((ROUND(TRUNC(('TRI-2'!AG36  ),2),0))=5,"C-",IF((ROUND(TRUNC(('TRI-2'!AG36  ),2),0))=4,"D+",IF((ROUND(TRUNC(('TRI-2'!AG36 ),2),0))=3,"D-",IF((ROUND(TRUNC(('TRI-2'!AG36 ),2),0))=2,"E+",IF((ROUND(TRUNC(('TRI-2'!AG36  ),2),0))&lt;=1,"E-","")))))))))))</f>
        <v>A+</v>
      </c>
      <c r="AH36" s="51" t="str">
        <f>IF(OR('TRI-2'!AH36 ="",'TRI-2'!AH36&lt;0,'TRI-2'!AH36  &gt;10),"",IF((ROUND(TRUNC(('TRI-2'!AH36  ),2),0))=10,"A+",IF((ROUND(TRUNC(('TRI-2'!AH36  ),2),0))=9,"A-",IF((ROUND(TRUNC(('TRI-2'!AH36   ),2),0))=8,"B+",IF((ROUND(TRUNC(('TRI-2'!AH36 ),2),0))=7,"B-",IF((ROUND(TRUNC(('TRI-2'!AH36  ),2),0))=6,"C+",IF((ROUND(TRUNC(('TRI-2'!AH36  ),2),0))=5,"C-",IF((ROUND(TRUNC(('TRI-2'!AH36  ),2),0))=4,"D+",IF((ROUND(TRUNC(('TRI-2'!AH36 ),2),0))=3,"D-",IF((ROUND(TRUNC(('TRI-2'!AH36 ),2),0))=2,"E+",IF((ROUND(TRUNC(('TRI-2'!AH36  ),2),0))&lt;=1,"E-","")))))))))))</f>
        <v>A+</v>
      </c>
      <c r="AI36" s="51" t="str">
        <f>IF(OR('TRI-2'!AI36 ="",'TRI-2'!AI36&lt;0,'TRI-2'!AI36  &gt;10),"",IF((ROUND(TRUNC(('TRI-2'!AI36  ),2),0))=10,"A+",IF((ROUND(TRUNC(('TRI-2'!AI36  ),2),0))=9,"A-",IF((ROUND(TRUNC(('TRI-2'!AI36   ),2),0))=8,"B+",IF((ROUND(TRUNC(('TRI-2'!AI36 ),2),0))=7,"B-",IF((ROUND(TRUNC(('TRI-2'!AI36  ),2),0))=6,"C+",IF((ROUND(TRUNC(('TRI-2'!AI36  ),2),0))=5,"C-",IF((ROUND(TRUNC(('TRI-2'!AI36  ),2),0))=4,"D+",IF((ROUND(TRUNC(('TRI-2'!AI36 ),2),0))=3,"D-",IF((ROUND(TRUNC(('TRI-2'!AI36 ),2),0))=2,"E+",IF((ROUND(TRUNC(('TRI-2'!AI36  ),2),0))&lt;=1,"E-","")))))))))))</f>
        <v>A+</v>
      </c>
      <c r="AJ36" s="51" t="str">
        <f>IF(OR('TRI-2'!AJ36 ="",'TRI-2'!AJ36&lt;0,'TRI-2'!AJ36  &gt;10),"",IF((ROUND(TRUNC(('TRI-2'!AJ36  ),2),0))=10,"A+",IF((ROUND(TRUNC(('TRI-2'!AJ36  ),2),0))=9,"A-",IF((ROUND(TRUNC(('TRI-2'!AJ36   ),2),0))=8,"B+",IF((ROUND(TRUNC(('TRI-2'!AJ36 ),2),0))=7,"B-",IF((ROUND(TRUNC(('TRI-2'!AJ36  ),2),0))=6,"C+",IF((ROUND(TRUNC(('TRI-2'!AJ36  ),2),0))=5,"C-",IF((ROUND(TRUNC(('TRI-2'!AJ36  ),2),0))=4,"D+",IF((ROUND(TRUNC(('TRI-2'!AJ36 ),2),0))=3,"D-",IF((ROUND(TRUNC(('TRI-2'!AJ36 ),2),0))=2,"E+",IF((ROUND(TRUNC(('TRI-2'!AJ36  ),2),0))&lt;=1,"E-","")))))))))))</f>
        <v>A+</v>
      </c>
      <c r="AK36" s="51" t="str">
        <f>IF(OR('TRI-2'!AK36 ="",'TRI-2'!AK36&lt;0,'TRI-2'!AK36  &gt;10),"",IF((ROUND(TRUNC(('TRI-2'!AK36  ),2),0))=10,"A+",IF((ROUND(TRUNC(('TRI-2'!AK36  ),2),0))=9,"A-",IF((ROUND(TRUNC(('TRI-2'!AK36   ),2),0))=8,"B+",IF((ROUND(TRUNC(('TRI-2'!AK36 ),2),0))=7,"B-",IF((ROUND(TRUNC(('TRI-2'!AK36  ),2),0))=6,"C+",IF((ROUND(TRUNC(('TRI-2'!AK36  ),2),0))=5,"C-",IF((ROUND(TRUNC(('TRI-2'!AK36  ),2),0))=4,"D+",IF((ROUND(TRUNC(('TRI-2'!AK36 ),2),0))=3,"D-",IF((ROUND(TRUNC(('TRI-2'!AK36 ),2),0))=2,"E+",IF((ROUND(TRUNC(('TRI-2'!AK36  ),2),0))&lt;=1,"E-","")))))))))))</f>
        <v>A+</v>
      </c>
      <c r="AL36" s="51" t="str">
        <f>IF(OR('TRI-2'!AL36 ="",'TRI-2'!AL36&lt;0,'TRI-2'!AL36  &gt;10),"",IF((ROUND(TRUNC(('TRI-2'!AL36  ),2),0))=10,"A+",IF((ROUND(TRUNC(('TRI-2'!AL36  ),2),0))=9,"A-",IF((ROUND(TRUNC(('TRI-2'!AL36   ),2),0))=8,"B+",IF((ROUND(TRUNC(('TRI-2'!AL36 ),2),0))=7,"B-",IF((ROUND(TRUNC(('TRI-2'!AL36  ),2),0))=6,"C+",IF((ROUND(TRUNC(('TRI-2'!AL36  ),2),0))=5,"C-",IF((ROUND(TRUNC(('TRI-2'!AL36  ),2),0))=4,"D+",IF((ROUND(TRUNC(('TRI-2'!AL36 ),2),0))=3,"D-",IF((ROUND(TRUNC(('TRI-2'!AL36 ),2),0))=2,"E+",IF((ROUND(TRUNC(('TRI-2'!AL36  ),2),0))&lt;=1,"E-","")))))))))))</f>
        <v>A+</v>
      </c>
      <c r="AM36" s="51" t="str">
        <f>IF(OR('TRI-2'!AM36 ="",'TRI-2'!AM36&lt;0,'TRI-2'!AM36  &gt;10),"",IF((ROUND(TRUNC(('TRI-2'!AM36  ),2),0))=10,"A+",IF((ROUND(TRUNC(('TRI-2'!AM36  ),2),0))=9,"A-",IF((ROUND(TRUNC(('TRI-2'!AM36   ),2),0))=8,"B+",IF((ROUND(TRUNC(('TRI-2'!AM36 ),2),0))=7,"B-",IF((ROUND(TRUNC(('TRI-2'!AM36  ),2),0))=6,"C+",IF((ROUND(TRUNC(('TRI-2'!AM36  ),2),0))=5,"C-",IF((ROUND(TRUNC(('TRI-2'!AM36  ),2),0))=4,"D+",IF((ROUND(TRUNC(('TRI-2'!AM36 ),2),0))=3,"D-",IF((ROUND(TRUNC(('TRI-2'!AM36 ),2),0))=2,"E+",IF((ROUND(TRUNC(('TRI-2'!AM36  ),2),0))&lt;=1,"E-","")))))))))))</f>
        <v>A+</v>
      </c>
      <c r="AN36" s="51" t="str">
        <f>IF(OR('TRI-2'!AN36 ="",'TRI-2'!AN36&lt;0,'TRI-2'!AN36  &gt;10),"",IF((ROUND(TRUNC(('TRI-2'!AN36  ),2),0))=10,"A+",IF((ROUND(TRUNC(('TRI-2'!AN36  ),2),0))=9,"A-",IF((ROUND(TRUNC(('TRI-2'!AN36   ),2),0))=8,"B+",IF((ROUND(TRUNC(('TRI-2'!AN36 ),2),0))=7,"B-",IF((ROUND(TRUNC(('TRI-2'!AN36  ),2),0))=6,"C+",IF((ROUND(TRUNC(('TRI-2'!AN36  ),2),0))=5,"C-",IF((ROUND(TRUNC(('TRI-2'!AN36  ),2),0))=4,"D+",IF((ROUND(TRUNC(('TRI-2'!AN36 ),2),0))=3,"D-",IF((ROUND(TRUNC(('TRI-2'!AN36 ),2),0))=2,"E+",IF((ROUND(TRUNC(('TRI-2'!AN36  ),2),0))&lt;=1,"E-","")))))))))))</f>
        <v>A+</v>
      </c>
      <c r="AO36" s="51" t="str">
        <f>IF(OR('TRI-2'!AO36 ="",'TRI-2'!AO36&lt;0,'TRI-2'!AO36  &gt;10),"",IF((ROUND(TRUNC(('TRI-2'!AO36  ),2),0))=10,"A+",IF((ROUND(TRUNC(('TRI-2'!AO36  ),2),0))=9,"A-",IF((ROUND(TRUNC(('TRI-2'!AO36   ),2),0))=8,"B+",IF((ROUND(TRUNC(('TRI-2'!AO36 ),2),0))=7,"B-",IF((ROUND(TRUNC(('TRI-2'!AO36  ),2),0))=6,"C+",IF((ROUND(TRUNC(('TRI-2'!AO36  ),2),0))=5,"C-",IF((ROUND(TRUNC(('TRI-2'!AO36  ),2),0))=4,"D+",IF((ROUND(TRUNC(('TRI-2'!AO36 ),2),0))=3,"D-",IF((ROUND(TRUNC(('TRI-2'!AO36 ),2),0))=2,"E+",IF((ROUND(TRUNC(('TRI-2'!AO36  ),2),0))&lt;=1,"E-","")))))))))))</f>
        <v>A+</v>
      </c>
      <c r="AP36" s="51" t="str">
        <f>IF(OR('TRI-2'!AP36 ="",'TRI-2'!AP36&lt;0,'TRI-2'!AP36  &gt;10),"",IF((ROUND(TRUNC(('TRI-2'!AP36  ),2),0))=10,"A+",IF((ROUND(TRUNC(('TRI-2'!AP36  ),2),0))=9,"A-",IF((ROUND(TRUNC(('TRI-2'!AP36   ),2),0))=8,"B+",IF((ROUND(TRUNC(('TRI-2'!AP36 ),2),0))=7,"B-",IF((ROUND(TRUNC(('TRI-2'!AP36  ),2),0))=6,"C+",IF((ROUND(TRUNC(('TRI-2'!AP36  ),2),0))=5,"C-",IF((ROUND(TRUNC(('TRI-2'!AP36  ),2),0))=4,"D+",IF((ROUND(TRUNC(('TRI-2'!AP36 ),2),0))=3,"D-",IF((ROUND(TRUNC(('TRI-2'!AP36 ),2),0))=2,"E+",IF((ROUND(TRUNC(('TRI-2'!AP36  ),2),0))&lt;=1,"E-","")))))))))))</f>
        <v>A+</v>
      </c>
      <c r="AQ36" s="51" t="str">
        <f>IF(OR('TRI-2'!AQ36 ="",'TRI-2'!AQ36&lt;0,'TRI-2'!AQ36  &gt;10),"",IF((ROUND(TRUNC(('TRI-2'!AQ36  ),2),0))=10,"A+",IF((ROUND(TRUNC(('TRI-2'!AQ36  ),2),0))=9,"A-",IF((ROUND(TRUNC(('TRI-2'!AQ36   ),2),0))=8,"B+",IF((ROUND(TRUNC(('TRI-2'!AQ36 ),2),0))=7,"B-",IF((ROUND(TRUNC(('TRI-2'!AQ36  ),2),0))=6,"C+",IF((ROUND(TRUNC(('TRI-2'!AQ36  ),2),0))=5,"C-",IF((ROUND(TRUNC(('TRI-2'!AQ36  ),2),0))=4,"D+",IF((ROUND(TRUNC(('TRI-2'!AQ36 ),2),0))=3,"D-",IF((ROUND(TRUNC(('TRI-2'!AQ36 ),2),0))=2,"E+",IF((ROUND(TRUNC(('TRI-2'!AQ36  ),2),0))&lt;=1,"E-","")))))))))))</f>
        <v>A+</v>
      </c>
      <c r="AR36" s="51" t="str">
        <f>IF(OR('TRI-2'!AR36 ="",'TRI-2'!AR36&lt;0,'TRI-2'!AR36  &gt;10),"",IF((ROUND(TRUNC(('TRI-2'!AR36  ),2),0))=10,"A+",IF((ROUND(TRUNC(('TRI-2'!AR36  ),2),0))=9,"A-",IF((ROUND(TRUNC(('TRI-2'!AR36   ),2),0))=8,"B+",IF((ROUND(TRUNC(('TRI-2'!AR36 ),2),0))=7,"B-",IF((ROUND(TRUNC(('TRI-2'!AR36  ),2),0))=6,"C+",IF((ROUND(TRUNC(('TRI-2'!AR36  ),2),0))=5,"C-",IF((ROUND(TRUNC(('TRI-2'!AR36  ),2),0))=4,"D+",IF((ROUND(TRUNC(('TRI-2'!AR36 ),2),0))=3,"D-",IF((ROUND(TRUNC(('TRI-2'!AR36 ),2),0))=2,"E+",IF((ROUND(TRUNC(('TRI-2'!AR36  ),2),0))&lt;=1,"E-","")))))))))))</f>
        <v>A+</v>
      </c>
      <c r="AS36" s="51" t="str">
        <f>IF(OR('TRI-2'!AS36 ="",'TRI-2'!AS36&lt;0,'TRI-2'!AS36  &gt;10),"",IF((ROUND(TRUNC(('TRI-2'!AS36  ),2),0))=10,"A+",IF((ROUND(TRUNC(('TRI-2'!AS36  ),2),0))=9,"A-",IF((ROUND(TRUNC(('TRI-2'!AS36   ),2),0))=8,"B+",IF((ROUND(TRUNC(('TRI-2'!AS36 ),2),0))=7,"B-",IF((ROUND(TRUNC(('TRI-2'!AS36  ),2),0))=6,"C+",IF((ROUND(TRUNC(('TRI-2'!AS36  ),2),0))=5,"C-",IF((ROUND(TRUNC(('TRI-2'!AS36  ),2),0))=4,"D+",IF((ROUND(TRUNC(('TRI-2'!AS36 ),2),0))=3,"D-",IF((ROUND(TRUNC(('TRI-2'!AS36 ),2),0))=2,"E+",IF((ROUND(TRUNC(('TRI-2'!AS36  ),2),0))&lt;=1,"E-","")))))))))))</f>
        <v>A+</v>
      </c>
      <c r="AT36" s="51" t="str">
        <f>IF(OR('TRI-2'!AT36 ="",'TRI-2'!AT36&lt;0,'TRI-2'!AT36  &gt;10),"",IF((ROUND(TRUNC(('TRI-2'!AT36  ),2),0))=10,"A+",IF((ROUND(TRUNC(('TRI-2'!AT36  ),2),0))=9,"A-",IF((ROUND(TRUNC(('TRI-2'!AT36   ),2),0))=8,"B+",IF((ROUND(TRUNC(('TRI-2'!AT36 ),2),0))=7,"B-",IF((ROUND(TRUNC(('TRI-2'!AT36  ),2),0))=6,"C+",IF((ROUND(TRUNC(('TRI-2'!AT36  ),2),0))=5,"C-",IF((ROUND(TRUNC(('TRI-2'!AT36  ),2),0))=4,"D+",IF((ROUND(TRUNC(('TRI-2'!AT36 ),2),0))=3,"D-",IF((ROUND(TRUNC(('TRI-2'!AT36 ),2),0))=2,"E+",IF((ROUND(TRUNC(('TRI-2'!AT36  ),2),0))&lt;=1,"E-","")))))))))))</f>
        <v>A+</v>
      </c>
      <c r="AU36" s="51" t="str">
        <f>IF(OR('TRI-2'!AU36 ="",'TRI-2'!AU36&lt;0,'TRI-2'!AU36  &gt;10),"",IF((ROUND(TRUNC(('TRI-2'!AU36  ),2),0))=10,"A+",IF((ROUND(TRUNC(('TRI-2'!AU36  ),2),0))=9,"A-",IF((ROUND(TRUNC(('TRI-2'!AU36   ),2),0))=8,"B+",IF((ROUND(TRUNC(('TRI-2'!AU36 ),2),0))=7,"B-",IF((ROUND(TRUNC(('TRI-2'!AU36  ),2),0))=6,"C+",IF((ROUND(TRUNC(('TRI-2'!AU36  ),2),0))=5,"C-",IF((ROUND(TRUNC(('TRI-2'!AU36  ),2),0))=4,"D+",IF((ROUND(TRUNC(('TRI-2'!AU36 ),2),0))=3,"D-",IF((ROUND(TRUNC(('TRI-2'!AU36 ),2),0))=2,"E+",IF((ROUND(TRUNC(('TRI-2'!AU36  ),2),0))&lt;=1,"E-","")))))))))))</f>
        <v>A+</v>
      </c>
      <c r="AV36" s="51" t="str">
        <f>IF(OR('TRI-2'!AV36 ="",'TRI-2'!AV36&lt;0,'TRI-2'!AV36  &gt;10),"",IF((ROUND(TRUNC(('TRI-2'!AV36  ),2),0))=10,"A+",IF((ROUND(TRUNC(('TRI-2'!AV36  ),2),0))=9,"A-",IF((ROUND(TRUNC(('TRI-2'!AV36   ),2),0))=8,"B+",IF((ROUND(TRUNC(('TRI-2'!AV36 ),2),0))=7,"B-",IF((ROUND(TRUNC(('TRI-2'!AV36  ),2),0))=6,"C+",IF((ROUND(TRUNC(('TRI-2'!AV36  ),2),0))=5,"C-",IF((ROUND(TRUNC(('TRI-2'!AV36  ),2),0))=4,"D+",IF((ROUND(TRUNC(('TRI-2'!AV36 ),2),0))=3,"D-",IF((ROUND(TRUNC(('TRI-2'!AV36 ),2),0))=2,"E+",IF((ROUND(TRUNC(('TRI-2'!AV36  ),2),0))&lt;=1,"E-","")))))))))))</f>
        <v>A+</v>
      </c>
      <c r="AW36" s="51" t="str">
        <f>IF(OR('TRI-2'!AW36 ="",'TRI-2'!AW36&lt;0,'TRI-2'!AW36  &gt;10),"",IF((ROUND(TRUNC(('TRI-2'!AW36  ),2),0))=10,"A+",IF((ROUND(TRUNC(('TRI-2'!AW36  ),2),0))=9,"A-",IF((ROUND(TRUNC(('TRI-2'!AW36   ),2),0))=8,"B+",IF((ROUND(TRUNC(('TRI-2'!AW36 ),2),0))=7,"B-",IF((ROUND(TRUNC(('TRI-2'!AW36  ),2),0))=6,"C+",IF((ROUND(TRUNC(('TRI-2'!AW36  ),2),0))=5,"C-",IF((ROUND(TRUNC(('TRI-2'!AW36  ),2),0))=4,"D+",IF((ROUND(TRUNC(('TRI-2'!AW36 ),2),0))=3,"D-",IF((ROUND(TRUNC(('TRI-2'!AW36 ),2),0))=2,"E+",IF((ROUND(TRUNC(('TRI-2'!AW36  ),2),0))&lt;=1,"E-","")))))))))))</f>
        <v>A+</v>
      </c>
      <c r="AX36" s="51" t="str">
        <f>IF(OR('TRI-2'!AX36 ="",'TRI-2'!AX36&lt;0,'TRI-2'!AX36  &gt;10),"",IF((ROUND(TRUNC(('TRI-2'!AX36  ),2),0))=10,"A+",IF((ROUND(TRUNC(('TRI-2'!AX36  ),2),0))=9,"A-",IF((ROUND(TRUNC(('TRI-2'!AX36   ),2),0))=8,"B+",IF((ROUND(TRUNC(('TRI-2'!AX36 ),2),0))=7,"B-",IF((ROUND(TRUNC(('TRI-2'!AX36  ),2),0))=6,"C+",IF((ROUND(TRUNC(('TRI-2'!AX36  ),2),0))=5,"C-",IF((ROUND(TRUNC(('TRI-2'!AX36  ),2),0))=4,"D+",IF((ROUND(TRUNC(('TRI-2'!AX36 ),2),0))=3,"D-",IF((ROUND(TRUNC(('TRI-2'!AX36 ),2),0))=2,"E+",IF((ROUND(TRUNC(('TRI-2'!AX36  ),2),0))&lt;=1,"E-","")))))))))))</f>
        <v>A+</v>
      </c>
      <c r="AY36" s="51" t="str">
        <f>IF(OR('TRI-2'!AY36 ="",'TRI-2'!AY36&lt;0,'TRI-2'!AY36  &gt;10),"",IF((ROUND(TRUNC(('TRI-2'!AY36  ),2),0))=10,"A+",IF((ROUND(TRUNC(('TRI-2'!AY36  ),2),0))=9,"A-",IF((ROUND(TRUNC(('TRI-2'!AY36   ),2),0))=8,"B+",IF((ROUND(TRUNC(('TRI-2'!AY36 ),2),0))=7,"B-",IF((ROUND(TRUNC(('TRI-2'!AY36  ),2),0))=6,"C+",IF((ROUND(TRUNC(('TRI-2'!AY36  ),2),0))=5,"C-",IF((ROUND(TRUNC(('TRI-2'!AY36  ),2),0))=4,"D+",IF((ROUND(TRUNC(('TRI-2'!AY36 ),2),0))=3,"D-",IF((ROUND(TRUNC(('TRI-2'!AY36 ),2),0))=2,"E+",IF((ROUND(TRUNC(('TRI-2'!AY36  ),2),0))&lt;=1,"E-","")))))))))))</f>
        <v>A+</v>
      </c>
      <c r="AZ36" s="51" t="str">
        <f>IF(OR('TRI-2'!AZ36 ="",'TRI-2'!AZ36&lt;0,'TRI-2'!AZ36  &gt;10),"",IF((ROUND(TRUNC(('TRI-2'!AZ36  ),2),0))=10,"A+",IF((ROUND(TRUNC(('TRI-2'!AZ36  ),2),0))=9,"A-",IF((ROUND(TRUNC(('TRI-2'!AZ36   ),2),0))=8,"B+",IF((ROUND(TRUNC(('TRI-2'!AZ36 ),2),0))=7,"B-",IF((ROUND(TRUNC(('TRI-2'!AZ36  ),2),0))=6,"C+",IF((ROUND(TRUNC(('TRI-2'!AZ36  ),2),0))=5,"C-",IF((ROUND(TRUNC(('TRI-2'!AZ36  ),2),0))=4,"D+",IF((ROUND(TRUNC(('TRI-2'!AZ36 ),2),0))=3,"D-",IF((ROUND(TRUNC(('TRI-2'!AZ36 ),2),0))=2,"E+",IF((ROUND(TRUNC(('TRI-2'!AZ36  ),2),0))&lt;=1,"E-","")))))))))))</f>
        <v>A+</v>
      </c>
      <c r="BA36" s="51" t="str">
        <f>IF(OR('TRI-2'!BA36 ="",'TRI-2'!BA36&lt;0,'TRI-2'!BA36  &gt;10),"",IF((ROUND(TRUNC(('TRI-2'!BA36  ),2),0))=10,"A+",IF((ROUND(TRUNC(('TRI-2'!BA36  ),2),0))=9,"A-",IF((ROUND(TRUNC(('TRI-2'!BA36   ),2),0))=8,"B+",IF((ROUND(TRUNC(('TRI-2'!BA36 ),2),0))=7,"B-",IF((ROUND(TRUNC(('TRI-2'!BA36  ),2),0))=6,"C+",IF((ROUND(TRUNC(('TRI-2'!BA36  ),2),0))=5,"C-",IF((ROUND(TRUNC(('TRI-2'!BA36  ),2),0))=4,"D+",IF((ROUND(TRUNC(('TRI-2'!BA36 ),2),0))=3,"D-",IF((ROUND(TRUNC(('TRI-2'!BA36 ),2),0))=2,"E+",IF((ROUND(TRUNC(('TRI-2'!BA36  ),2),0))&lt;=1,"E-","")))))))))))</f>
        <v>A+</v>
      </c>
      <c r="BB36" s="51" t="str">
        <f>IF(OR('TRI-2'!BB36 ="",'TRI-2'!BB36&lt;0,'TRI-2'!BB36  &gt;10),"",IF((ROUND(TRUNC(('TRI-2'!BB36  ),2),0))=10,"A+",IF((ROUND(TRUNC(('TRI-2'!BB36  ),2),0))=9,"A-",IF((ROUND(TRUNC(('TRI-2'!BB36   ),2),0))=8,"B+",IF((ROUND(TRUNC(('TRI-2'!BB36 ),2),0))=7,"B-",IF((ROUND(TRUNC(('TRI-2'!BB36  ),2),0))=6,"C+",IF((ROUND(TRUNC(('TRI-2'!BB36  ),2),0))=5,"C-",IF((ROUND(TRUNC(('TRI-2'!BB36  ),2),0))=4,"D+",IF((ROUND(TRUNC(('TRI-2'!BB36 ),2),0))=3,"D-",IF((ROUND(TRUNC(('TRI-2'!BB36 ),2),0))=2,"E+",IF((ROUND(TRUNC(('TRI-2'!BB36  ),2),0))&lt;=1,"E-","")))))))))))</f>
        <v>A+</v>
      </c>
      <c r="BC36" s="51" t="str">
        <f>IF(OR('TRI-2'!BC36 ="",'TRI-2'!BC36&lt;0,'TRI-2'!BC36  &gt;10),"",IF((ROUND(TRUNC(('TRI-2'!BC36  ),2),0))=10,"A+",IF((ROUND(TRUNC(('TRI-2'!BC36  ),2),0))=9,"A-",IF((ROUND(TRUNC(('TRI-2'!BC36   ),2),0))=8,"B+",IF((ROUND(TRUNC(('TRI-2'!BC36 ),2),0))=7,"B-",IF((ROUND(TRUNC(('TRI-2'!BC36  ),2),0))=6,"C+",IF((ROUND(TRUNC(('TRI-2'!BC36  ),2),0))=5,"C-",IF((ROUND(TRUNC(('TRI-2'!BC36  ),2),0))=4,"D+",IF((ROUND(TRUNC(('TRI-2'!BC36 ),2),0))=3,"D-",IF((ROUND(TRUNC(('TRI-2'!BC36 ),2),0))=2,"E+",IF((ROUND(TRUNC(('TRI-2'!BC36  ),2),0))&lt;=1,"E-","")))))))))))</f>
        <v>A+</v>
      </c>
      <c r="BD36" s="51" t="str">
        <f>IF(OR('TRI-2'!BD36 ="",'TRI-2'!BD36&lt;0,'TRI-2'!BD36  &gt;10),"",IF((ROUND(TRUNC(('TRI-2'!BD36  ),2),0))=10,"A+",IF((ROUND(TRUNC(('TRI-2'!BD36  ),2),0))=9,"A-",IF((ROUND(TRUNC(('TRI-2'!BD36   ),2),0))=8,"B+",IF((ROUND(TRUNC(('TRI-2'!BD36 ),2),0))=7,"B-",IF((ROUND(TRUNC(('TRI-2'!BD36  ),2),0))=6,"C+",IF((ROUND(TRUNC(('TRI-2'!BD36  ),2),0))=5,"C-",IF((ROUND(TRUNC(('TRI-2'!BD36  ),2),0))=4,"D+",IF((ROUND(TRUNC(('TRI-2'!BD36 ),2),0))=3,"D-",IF((ROUND(TRUNC(('TRI-2'!BD36 ),2),0))=2,"E+",IF((ROUND(TRUNC(('TRI-2'!BD36  ),2),0))&lt;=1,"E-","")))))))))))</f>
        <v>A+</v>
      </c>
      <c r="BE36" s="51" t="str">
        <f>IF(OR('TRI-2'!BE36 ="",'TRI-2'!BE36&lt;0,'TRI-2'!BE36  &gt;10),"",IF((ROUND(TRUNC(('TRI-2'!BE36  ),2),0))=10,"A+",IF((ROUND(TRUNC(('TRI-2'!BE36  ),2),0))=9,"A-",IF((ROUND(TRUNC(('TRI-2'!BE36   ),2),0))=8,"B+",IF((ROUND(TRUNC(('TRI-2'!BE36 ),2),0))=7,"B-",IF((ROUND(TRUNC(('TRI-2'!BE36  ),2),0))=6,"C+",IF((ROUND(TRUNC(('TRI-2'!BE36  ),2),0))=5,"C-",IF((ROUND(TRUNC(('TRI-2'!BE36  ),2),0))=4,"D+",IF((ROUND(TRUNC(('TRI-2'!BE36 ),2),0))=3,"D-",IF((ROUND(TRUNC(('TRI-2'!BE36 ),2),0))=2,"E+",IF((ROUND(TRUNC(('TRI-2'!BE36  ),2),0))&lt;=1,"E-","")))))))))))</f>
        <v>A+</v>
      </c>
      <c r="BF36" s="51" t="str">
        <f>IF(OR('TRI-2'!BF36 ="",'TRI-2'!BF36&lt;0,'TRI-2'!BF36  &gt;10),"",IF((ROUND(TRUNC(('TRI-2'!BF36  ),2),0))=10,"A+",IF((ROUND(TRUNC(('TRI-2'!BF36  ),2),0))=9,"A-",IF((ROUND(TRUNC(('TRI-2'!BF36   ),2),0))=8,"B+",IF((ROUND(TRUNC(('TRI-2'!BF36 ),2),0))=7,"B-",IF((ROUND(TRUNC(('TRI-2'!BF36  ),2),0))=6,"C+",IF((ROUND(TRUNC(('TRI-2'!BF36  ),2),0))=5,"C-",IF((ROUND(TRUNC(('TRI-2'!BF36  ),2),0))=4,"D+",IF((ROUND(TRUNC(('TRI-2'!BF36 ),2),0))=3,"D-",IF((ROUND(TRUNC(('TRI-2'!BF36 ),2),0))=2,"E+",IF((ROUND(TRUNC(('TRI-2'!BF36  ),2),0))&lt;=1,"E-","")))))))))))</f>
        <v>A+</v>
      </c>
      <c r="BG36" s="51" t="str">
        <f>IF(OR('TRI-2'!BG36 ="",'TRI-2'!BG36&lt;0,'TRI-2'!BG36  &gt;10),"",IF((ROUND(TRUNC(('TRI-2'!BG36  ),2),0))=10,"A+",IF((ROUND(TRUNC(('TRI-2'!BG36  ),2),0))=9,"A-",IF((ROUND(TRUNC(('TRI-2'!BG36   ),2),0))=8,"B+",IF((ROUND(TRUNC(('TRI-2'!BG36 ),2),0))=7,"B-",IF((ROUND(TRUNC(('TRI-2'!BG36  ),2),0))=6,"C+",IF((ROUND(TRUNC(('TRI-2'!BG36  ),2),0))=5,"C-",IF((ROUND(TRUNC(('TRI-2'!BG36  ),2),0))=4,"D+",IF((ROUND(TRUNC(('TRI-2'!BG36 ),2),0))=3,"D-",IF((ROUND(TRUNC(('TRI-2'!BG36 ),2),0))=2,"E+",IF((ROUND(TRUNC(('TRI-2'!BG36  ),2),0))&lt;=1,"E-","")))))))))))</f>
        <v>A+</v>
      </c>
      <c r="BH36" s="51" t="str">
        <f>IF(OR('TRI-2'!BH36 ="",'TRI-2'!BH36&lt;0,'TRI-2'!BH36  &gt;10),"",IF((ROUND(TRUNC(('TRI-2'!BH36  ),2),0))=10,"A+",IF((ROUND(TRUNC(('TRI-2'!BH36  ),2),0))=9,"A-",IF((ROUND(TRUNC(('TRI-2'!BH36   ),2),0))=8,"B+",IF((ROUND(TRUNC(('TRI-2'!BH36 ),2),0))=7,"B-",IF((ROUND(TRUNC(('TRI-2'!BH36  ),2),0))=6,"C+",IF((ROUND(TRUNC(('TRI-2'!BH36  ),2),0))=5,"C-",IF((ROUND(TRUNC(('TRI-2'!BH36  ),2),0))=4,"D+",IF((ROUND(TRUNC(('TRI-2'!BH36 ),2),0))=3,"D-",IF((ROUND(TRUNC(('TRI-2'!BH36 ),2),0))=2,"E+",IF((ROUND(TRUNC(('TRI-2'!BH36  ),2),0))&lt;=1,"E-","")))))))))))</f>
        <v>A+</v>
      </c>
      <c r="BI36" s="51" t="str">
        <f>IF(OR('TRI-2'!BI36 ="",'TRI-2'!BI36&lt;0,'TRI-2'!BI36  &gt;10),"",IF((ROUND(TRUNC(('TRI-2'!BI36  ),2),0))=10,"A+",IF((ROUND(TRUNC(('TRI-2'!BI36  ),2),0))=9,"A-",IF((ROUND(TRUNC(('TRI-2'!BI36   ),2),0))=8,"B+",IF((ROUND(TRUNC(('TRI-2'!BI36 ),2),0))=7,"B-",IF((ROUND(TRUNC(('TRI-2'!BI36  ),2),0))=6,"C+",IF((ROUND(TRUNC(('TRI-2'!BI36  ),2),0))=5,"C-",IF((ROUND(TRUNC(('TRI-2'!BI36  ),2),0))=4,"D+",IF((ROUND(TRUNC(('TRI-2'!BI36 ),2),0))=3,"D-",IF((ROUND(TRUNC(('TRI-2'!BI36 ),2),0))=2,"E+",IF((ROUND(TRUNC(('TRI-2'!BI36  ),2),0))&lt;=1,"E-","")))))))))))</f>
        <v>A+</v>
      </c>
      <c r="BJ36" s="51" t="str">
        <f>IF(OR('TRI-2'!BJ36 ="",'TRI-2'!BJ36&lt;0,'TRI-2'!BJ36  &gt;10),"",IF((ROUND(TRUNC(('TRI-2'!BJ36  ),2),0))=10,"A+",IF((ROUND(TRUNC(('TRI-2'!BJ36  ),2),0))=9,"A-",IF((ROUND(TRUNC(('TRI-2'!BJ36   ),2),0))=8,"B+",IF((ROUND(TRUNC(('TRI-2'!BJ36 ),2),0))=7,"B-",IF((ROUND(TRUNC(('TRI-2'!BJ36  ),2),0))=6,"C+",IF((ROUND(TRUNC(('TRI-2'!BJ36  ),2),0))=5,"C-",IF((ROUND(TRUNC(('TRI-2'!BJ36  ),2),0))=4,"D+",IF((ROUND(TRUNC(('TRI-2'!BJ36 ),2),0))=3,"D-",IF((ROUND(TRUNC(('TRI-2'!BJ36 ),2),0))=2,"E+",IF((ROUND(TRUNC(('TRI-2'!BJ36  ),2),0))&lt;=1,"E-","")))))))))))</f>
        <v>A+</v>
      </c>
      <c r="BK36" s="51" t="str">
        <f>IF(OR('TRI-2'!BK36 ="",'TRI-2'!BK36&lt;0,'TRI-2'!BK36  &gt;10),"",IF((ROUND(TRUNC(('TRI-2'!BK36  ),2),0))=10,"A+",IF((ROUND(TRUNC(('TRI-2'!BK36  ),2),0))=9,"A-",IF((ROUND(TRUNC(('TRI-2'!BK36   ),2),0))=8,"B+",IF((ROUND(TRUNC(('TRI-2'!BK36 ),2),0))=7,"B-",IF((ROUND(TRUNC(('TRI-2'!BK36  ),2),0))=6,"C+",IF((ROUND(TRUNC(('TRI-2'!BK36  ),2),0))=5,"C-",IF((ROUND(TRUNC(('TRI-2'!BK36  ),2),0))=4,"D+",IF((ROUND(TRUNC(('TRI-2'!BK36 ),2),0))=3,"D-",IF((ROUND(TRUNC(('TRI-2'!BK36 ),2),0))=2,"E+",IF((ROUND(TRUNC(('TRI-2'!BK36  ),2),0))&lt;=1,"E-","")))))))))))</f>
        <v>B-</v>
      </c>
      <c r="BL36" s="51" t="str">
        <f>IF(OR('TRI-2'!BL36 ="",'TRI-2'!BL36&lt;0,'TRI-2'!BL36  &gt;10),"",IF((ROUND(TRUNC(('TRI-2'!BL36  ),2),0))=10,"A+",IF((ROUND(TRUNC(('TRI-2'!BL36  ),2),0))=9,"A-",IF((ROUND(TRUNC(('TRI-2'!BL36   ),2),0))=8,"B+",IF((ROUND(TRUNC(('TRI-2'!BL36 ),2),0))=7,"B-",IF((ROUND(TRUNC(('TRI-2'!BL36  ),2),0))=6,"C+",IF((ROUND(TRUNC(('TRI-2'!BL36  ),2),0))=5,"C-",IF((ROUND(TRUNC(('TRI-2'!BL36  ),2),0))=4,"D+",IF((ROUND(TRUNC(('TRI-2'!BL36 ),2),0))=3,"D-",IF((ROUND(TRUNC(('TRI-2'!BL36 ),2),0))=2,"E+",IF((ROUND(TRUNC(('TRI-2'!BL36  ),2),0))&lt;=1,"E-","")))))))))))</f>
        <v>B-</v>
      </c>
      <c r="BM36" s="51" t="str">
        <f>IF(OR('TRI-2'!BM36 ="",'TRI-2'!BM36&lt;0,'TRI-2'!BM36  &gt;10),"",IF((ROUND(TRUNC(('TRI-2'!BM36  ),2),0))=10,"A+",IF((ROUND(TRUNC(('TRI-2'!BM36  ),2),0))=9,"A-",IF((ROUND(TRUNC(('TRI-2'!BM36   ),2),0))=8,"B+",IF((ROUND(TRUNC(('TRI-2'!BM36 ),2),0))=7,"B-",IF((ROUND(TRUNC(('TRI-2'!BM36  ),2),0))=6,"C+",IF((ROUND(TRUNC(('TRI-2'!BM36  ),2),0))=5,"C-",IF((ROUND(TRUNC(('TRI-2'!BM36  ),2),0))=4,"D+",IF((ROUND(TRUNC(('TRI-2'!BM36 ),2),0))=3,"D-",IF((ROUND(TRUNC(('TRI-2'!BM36 ),2),0))=2,"E+",IF((ROUND(TRUNC(('TRI-2'!BM36  ),2),0))&lt;=1,"E-","")))))))))))</f>
        <v>B-</v>
      </c>
      <c r="BN36" s="51" t="str">
        <f>IF(OR('TRI-2'!BN36 ="",'TRI-2'!BN36&lt;0,'TRI-2'!BN36  &gt;10),"",IF((ROUND(TRUNC(('TRI-2'!BN36  ),2),0))=10,"A+",IF((ROUND(TRUNC(('TRI-2'!BN36  ),2),0))=9,"A-",IF((ROUND(TRUNC(('TRI-2'!BN36   ),2),0))=8,"B+",IF((ROUND(TRUNC(('TRI-2'!BN36 ),2),0))=7,"B-",IF((ROUND(TRUNC(('TRI-2'!BN36  ),2),0))=6,"C+",IF((ROUND(TRUNC(('TRI-2'!BN36  ),2),0))=5,"C-",IF((ROUND(TRUNC(('TRI-2'!BN36  ),2),0))=4,"D+",IF((ROUND(TRUNC(('TRI-2'!BN36 ),2),0))=3,"D-",IF((ROUND(TRUNC(('TRI-2'!BN36 ),2),0))=2,"E+",IF((ROUND(TRUNC(('TRI-2'!BN36  ),2),0))&lt;=1,"E-","")))))))))))</f>
        <v>B-</v>
      </c>
      <c r="BO36" s="51" t="str">
        <f>IF(OR('TRI-2'!BO36 ="",'TRI-2'!BO36&lt;0,'TRI-2'!BO36  &gt;10),"",IF((ROUND(TRUNC(('TRI-2'!BO36  ),2),0))=10,"A+",IF((ROUND(TRUNC(('TRI-2'!BO36  ),2),0))=9,"A-",IF((ROUND(TRUNC(('TRI-2'!BO36   ),2),0))=8,"B+",IF((ROUND(TRUNC(('TRI-2'!BO36 ),2),0))=7,"B-",IF((ROUND(TRUNC(('TRI-2'!BO36  ),2),0))=6,"C+",IF((ROUND(TRUNC(('TRI-2'!BO36  ),2),0))=5,"C-",IF((ROUND(TRUNC(('TRI-2'!BO36  ),2),0))=4,"D+",IF((ROUND(TRUNC(('TRI-2'!BO36 ),2),0))=3,"D-",IF((ROUND(TRUNC(('TRI-2'!BO36 ),2),0))=2,"E+",IF((ROUND(TRUNC(('TRI-2'!BO36  ),2),0))&lt;=1,"E-","")))))))))))</f>
        <v>B-</v>
      </c>
      <c r="BP36" s="51" t="str">
        <f>IF(OR('TRI-2'!BP36 ="",'TRI-2'!BP36&lt;0,'TRI-2'!BP36  &gt;10),"",IF((ROUND(TRUNC(('TRI-2'!BP36  ),2),0))=10,"A+",IF((ROUND(TRUNC(('TRI-2'!BP36  ),2),0))=9,"A-",IF((ROUND(TRUNC(('TRI-2'!BP36   ),2),0))=8,"B+",IF((ROUND(TRUNC(('TRI-2'!BP36 ),2),0))=7,"B-",IF((ROUND(TRUNC(('TRI-2'!BP36  ),2),0))=6,"C+",IF((ROUND(TRUNC(('TRI-2'!BP36  ),2),0))=5,"C-",IF((ROUND(TRUNC(('TRI-2'!BP36  ),2),0))=4,"D+",IF((ROUND(TRUNC(('TRI-2'!BP36 ),2),0))=3,"D-",IF((ROUND(TRUNC(('TRI-2'!BP36 ),2),0))=2,"E+",IF((ROUND(TRUNC(('TRI-2'!BP36  ),2),0))&lt;=1,"E-","")))))))))))</f>
        <v>B-</v>
      </c>
      <c r="BQ36" s="51" t="str">
        <f>IF(OR('TRI-2'!BQ36 ="",'TRI-2'!BQ36&lt;0,'TRI-2'!BQ36  &gt;10),"",IF((ROUND(TRUNC(('TRI-2'!BQ36  ),2),0))=10,"A+",IF((ROUND(TRUNC(('TRI-2'!BQ36  ),2),0))=9,"A-",IF((ROUND(TRUNC(('TRI-2'!BQ36   ),2),0))=8,"B+",IF((ROUND(TRUNC(('TRI-2'!BQ36 ),2),0))=7,"B-",IF((ROUND(TRUNC(('TRI-2'!BQ36  ),2),0))=6,"C+",IF((ROUND(TRUNC(('TRI-2'!BQ36  ),2),0))=5,"C-",IF((ROUND(TRUNC(('TRI-2'!BQ36  ),2),0))=4,"D+",IF((ROUND(TRUNC(('TRI-2'!BQ36 ),2),0))=3,"D-",IF((ROUND(TRUNC(('TRI-2'!BQ36 ),2),0))=2,"E+",IF((ROUND(TRUNC(('TRI-2'!BQ36  ),2),0))&lt;=1,"E-","")))))))))))</f>
        <v>B-</v>
      </c>
      <c r="BR36" s="51" t="str">
        <f>IF(OR('TRI-2'!BR36 ="",'TRI-2'!BR36&lt;0,'TRI-2'!BR36  &gt;10),"",IF((ROUND(TRUNC(('TRI-2'!BR36  ),2),0))=10,"A+",IF((ROUND(TRUNC(('TRI-2'!BR36  ),2),0))=9,"A-",IF((ROUND(TRUNC(('TRI-2'!BR36   ),2),0))=8,"B+",IF((ROUND(TRUNC(('TRI-2'!BR36 ),2),0))=7,"B-",IF((ROUND(TRUNC(('TRI-2'!BR36  ),2),0))=6,"C+",IF((ROUND(TRUNC(('TRI-2'!BR36  ),2),0))=5,"C-",IF((ROUND(TRUNC(('TRI-2'!BR36  ),2),0))=4,"D+",IF((ROUND(TRUNC(('TRI-2'!BR36 ),2),0))=3,"D-",IF((ROUND(TRUNC(('TRI-2'!BR36 ),2),0))=2,"E+",IF((ROUND(TRUNC(('TRI-2'!BR36  ),2),0))&lt;=1,"E-","")))))))))))</f>
        <v>B-</v>
      </c>
      <c r="BS36" s="51" t="str">
        <f>IF(OR('TRI-2'!BS36 ="",'TRI-2'!BS36&lt;0,'TRI-2'!BS36  &gt;10),"",IF((ROUND(TRUNC(('TRI-2'!BS36  ),2),0))=10,"A+",IF((ROUND(TRUNC(('TRI-2'!BS36  ),2),0))=9,"A-",IF((ROUND(TRUNC(('TRI-2'!BS36   ),2),0))=8,"B+",IF((ROUND(TRUNC(('TRI-2'!BS36 ),2),0))=7,"B-",IF((ROUND(TRUNC(('TRI-2'!BS36  ),2),0))=6,"C+",IF((ROUND(TRUNC(('TRI-2'!BS36  ),2),0))=5,"C-",IF((ROUND(TRUNC(('TRI-2'!BS36  ),2),0))=4,"D+",IF((ROUND(TRUNC(('TRI-2'!BS36 ),2),0))=3,"D-",IF((ROUND(TRUNC(('TRI-2'!BS36 ),2),0))=2,"E+",IF((ROUND(TRUNC(('TRI-2'!BS36  ),2),0))&lt;=1,"E-","")))))))))))</f>
        <v>B-</v>
      </c>
      <c r="BT36" s="51" t="str">
        <f>IF(OR('TRI-2'!BT36 ="",'TRI-2'!BT36&lt;0,'TRI-2'!BT36  &gt;10),"",IF((ROUND(TRUNC(('TRI-2'!BT36  ),2),0))=10,"A+",IF((ROUND(TRUNC(('TRI-2'!BT36  ),2),0))=9,"A-",IF((ROUND(TRUNC(('TRI-2'!BT36   ),2),0))=8,"B+",IF((ROUND(TRUNC(('TRI-2'!BT36 ),2),0))=7,"B-",IF((ROUND(TRUNC(('TRI-2'!BT36  ),2),0))=6,"C+",IF((ROUND(TRUNC(('TRI-2'!BT36  ),2),0))=5,"C-",IF((ROUND(TRUNC(('TRI-2'!BT36  ),2),0))=4,"D+",IF((ROUND(TRUNC(('TRI-2'!BT36 ),2),0))=3,"D-",IF((ROUND(TRUNC(('TRI-2'!BT36 ),2),0))=2,"E+",IF((ROUND(TRUNC(('TRI-2'!BT36  ),2),0))&lt;=1,"E-","")))))))))))</f>
        <v>B-</v>
      </c>
      <c r="BU36" s="51" t="str">
        <f>IF(OR('TRI-2'!BU36 ="",'TRI-2'!BU36&lt;0,'TRI-2'!BU36  &gt;10),"",IF((ROUND(TRUNC(('TRI-2'!BU36  ),2),0))=10,"A+",IF((ROUND(TRUNC(('TRI-2'!BU36  ),2),0))=9,"A-",IF((ROUND(TRUNC(('TRI-2'!BU36   ),2),0))=8,"B+",IF((ROUND(TRUNC(('TRI-2'!BU36 ),2),0))=7,"B-",IF((ROUND(TRUNC(('TRI-2'!BU36  ),2),0))=6,"C+",IF((ROUND(TRUNC(('TRI-2'!BU36  ),2),0))=5,"C-",IF((ROUND(TRUNC(('TRI-2'!BU36  ),2),0))=4,"D+",IF((ROUND(TRUNC(('TRI-2'!BU36 ),2),0))=3,"D-",IF((ROUND(TRUNC(('TRI-2'!BU36 ),2),0))=2,"E+",IF((ROUND(TRUNC(('TRI-2'!BU36  ),2),0))&lt;=1,"E-","")))))))))))</f>
        <v>B-</v>
      </c>
      <c r="BV36" s="51" t="str">
        <f>IF(OR('TRI-2'!BV36 ="",'TRI-2'!BV36&lt;0,'TRI-2'!BV36  &gt;10),"",IF((ROUND(TRUNC(('TRI-2'!BV36  ),2),0))=10,"A+",IF((ROUND(TRUNC(('TRI-2'!BV36  ),2),0))=9,"A-",IF((ROUND(TRUNC(('TRI-2'!BV36   ),2),0))=8,"B+",IF((ROUND(TRUNC(('TRI-2'!BV36 ),2),0))=7,"B-",IF((ROUND(TRUNC(('TRI-2'!BV36  ),2),0))=6,"C+",IF((ROUND(TRUNC(('TRI-2'!BV36  ),2),0))=5,"C-",IF((ROUND(TRUNC(('TRI-2'!BV36  ),2),0))=4,"D+",IF((ROUND(TRUNC(('TRI-2'!BV36 ),2),0))=3,"D-",IF((ROUND(TRUNC(('TRI-2'!BV36 ),2),0))=2,"E+",IF((ROUND(TRUNC(('TRI-2'!BV36  ),2),0))&lt;=1,"E-","")))))))))))</f>
        <v>B-</v>
      </c>
      <c r="BW36" s="51" t="str">
        <f>IF(OR('TRI-2'!BW36 ="",'TRI-2'!BW36&lt;0,'TRI-2'!BW36  &gt;10),"",IF((ROUND(TRUNC(('TRI-2'!BW36  ),2),0))=10,"A+",IF((ROUND(TRUNC(('TRI-2'!BW36  ),2),0))=9,"A-",IF((ROUND(TRUNC(('TRI-2'!BW36   ),2),0))=8,"B+",IF((ROUND(TRUNC(('TRI-2'!BW36 ),2),0))=7,"B-",IF((ROUND(TRUNC(('TRI-2'!BW36  ),2),0))=6,"C+",IF((ROUND(TRUNC(('TRI-2'!BW36  ),2),0))=5,"C-",IF((ROUND(TRUNC(('TRI-2'!BW36  ),2),0))=4,"D+",IF((ROUND(TRUNC(('TRI-2'!BW36 ),2),0))=3,"D-",IF((ROUND(TRUNC(('TRI-2'!BW36 ),2),0))=2,"E+",IF((ROUND(TRUNC(('TRI-2'!BW36  ),2),0))&lt;=1,"E-","")))))))))))</f>
        <v>B-</v>
      </c>
      <c r="BX36" s="51" t="str">
        <f>IF(OR('TRI-2'!BX36 ="",'TRI-2'!BX36&lt;0,'TRI-2'!BX36  &gt;10),"",IF((ROUND(TRUNC(('TRI-2'!BX36  ),2),0))=10,"A+",IF((ROUND(TRUNC(('TRI-2'!BX36  ),2),0))=9,"A-",IF((ROUND(TRUNC(('TRI-2'!BX36   ),2),0))=8,"B+",IF((ROUND(TRUNC(('TRI-2'!BX36 ),2),0))=7,"B-",IF((ROUND(TRUNC(('TRI-2'!BX36  ),2),0))=6,"C+",IF((ROUND(TRUNC(('TRI-2'!BX36  ),2),0))=5,"C-",IF((ROUND(TRUNC(('TRI-2'!BX36  ),2),0))=4,"D+",IF((ROUND(TRUNC(('TRI-2'!BX36 ),2),0))=3,"D-",IF((ROUND(TRUNC(('TRI-2'!BX36 ),2),0))=2,"E+",IF((ROUND(TRUNC(('TRI-2'!BX36  ),2),0))&lt;=1,"E-","")))))))))))</f>
        <v>B-</v>
      </c>
      <c r="BY36" s="51" t="str">
        <f>IF(OR('TRI-2'!BY36 ="",'TRI-2'!BY36&lt;0,'TRI-2'!BY36  &gt;10),"",IF((ROUND(TRUNC(('TRI-2'!BY36  ),2),0))=10,"A+",IF((ROUND(TRUNC(('TRI-2'!BY36  ),2),0))=9,"A-",IF((ROUND(TRUNC(('TRI-2'!BY36   ),2),0))=8,"B+",IF((ROUND(TRUNC(('TRI-2'!BY36 ),2),0))=7,"B-",IF((ROUND(TRUNC(('TRI-2'!BY36  ),2),0))=6,"C+",IF((ROUND(TRUNC(('TRI-2'!BY36  ),2),0))=5,"C-",IF((ROUND(TRUNC(('TRI-2'!BY36  ),2),0))=4,"D+",IF((ROUND(TRUNC(('TRI-2'!BY36 ),2),0))=3,"D-",IF((ROUND(TRUNC(('TRI-2'!BY36 ),2),0))=2,"E+",IF((ROUND(TRUNC(('TRI-2'!BY36  ),2),0))&lt;=1,"E-","")))))))))))</f>
        <v>B-</v>
      </c>
      <c r="BZ36" s="51" t="str">
        <f>IF(OR('TRI-2'!BZ36 ="",'TRI-2'!BZ36&lt;0,'TRI-2'!BZ36  &gt;10),"",IF((ROUND(TRUNC(('TRI-2'!BZ36  ),2),0))=10,"A+",IF((ROUND(TRUNC(('TRI-2'!BZ36  ),2),0))=9,"A-",IF((ROUND(TRUNC(('TRI-2'!BZ36   ),2),0))=8,"B+",IF((ROUND(TRUNC(('TRI-2'!BZ36 ),2),0))=7,"B-",IF((ROUND(TRUNC(('TRI-2'!BZ36  ),2),0))=6,"C+",IF((ROUND(TRUNC(('TRI-2'!BZ36  ),2),0))=5,"C-",IF((ROUND(TRUNC(('TRI-2'!BZ36  ),2),0))=4,"D+",IF((ROUND(TRUNC(('TRI-2'!BZ36 ),2),0))=3,"D-",IF((ROUND(TRUNC(('TRI-2'!BZ36 ),2),0))=2,"E+",IF((ROUND(TRUNC(('TRI-2'!BZ36  ),2),0))&lt;=1,"E-","")))))))))))</f>
        <v>B-</v>
      </c>
      <c r="CA36" s="51" t="str">
        <f>IF(OR('TRI-2'!CA36 ="",'TRI-2'!CA36&lt;0,'TRI-2'!CA36  &gt;10),"",IF((ROUND(TRUNC(('TRI-2'!CA36  ),2),0))=10,"A+",IF((ROUND(TRUNC(('TRI-2'!CA36  ),2),0))=9,"A-",IF((ROUND(TRUNC(('TRI-2'!CA36   ),2),0))=8,"B+",IF((ROUND(TRUNC(('TRI-2'!CA36 ),2),0))=7,"B-",IF((ROUND(TRUNC(('TRI-2'!CA36  ),2),0))=6,"C+",IF((ROUND(TRUNC(('TRI-2'!CA36  ),2),0))=5,"C-",IF((ROUND(TRUNC(('TRI-2'!CA36  ),2),0))=4,"D+",IF((ROUND(TRUNC(('TRI-2'!CA36 ),2),0))=3,"D-",IF((ROUND(TRUNC(('TRI-2'!CA36 ),2),0))=2,"E+",IF((ROUND(TRUNC(('TRI-2'!CA36  ),2),0))&lt;=1,"E-","")))))))))))</f>
        <v>B-</v>
      </c>
      <c r="CB36" s="51" t="str">
        <f>IF(OR('TRI-2'!CB36 ="",'TRI-2'!CB36&lt;0,'TRI-2'!CB36  &gt;10),"",IF((ROUND(TRUNC(('TRI-2'!CB36  ),2),0))=10,"A+",IF((ROUND(TRUNC(('TRI-2'!CB36  ),2),0))=9,"A-",IF((ROUND(TRUNC(('TRI-2'!CB36   ),2),0))=8,"B+",IF((ROUND(TRUNC(('TRI-2'!CB36 ),2),0))=7,"B-",IF((ROUND(TRUNC(('TRI-2'!CB36  ),2),0))=6,"C+",IF((ROUND(TRUNC(('TRI-2'!CB36  ),2),0))=5,"C-",IF((ROUND(TRUNC(('TRI-2'!CB36  ),2),0))=4,"D+",IF((ROUND(TRUNC(('TRI-2'!CB36 ),2),0))=3,"D-",IF((ROUND(TRUNC(('TRI-2'!CB36 ),2),0))=2,"E+",IF((ROUND(TRUNC(('TRI-2'!CB36  ),2),0))&lt;=1,"E-","")))))))))))</f>
        <v>B-</v>
      </c>
      <c r="CC36" s="51" t="str">
        <f>IF(OR('TRI-2'!CC36 ="",'TRI-2'!CC36&lt;0,'TRI-2'!CC36  &gt;10),"",IF((ROUND(TRUNC(('TRI-2'!CC36  ),2),0))=10,"A+",IF((ROUND(TRUNC(('TRI-2'!CC36  ),2),0))=9,"A-",IF((ROUND(TRUNC(('TRI-2'!CC36   ),2),0))=8,"B+",IF((ROUND(TRUNC(('TRI-2'!CC36 ),2),0))=7,"B-",IF((ROUND(TRUNC(('TRI-2'!CC36  ),2),0))=6,"C+",IF((ROUND(TRUNC(('TRI-2'!CC36  ),2),0))=5,"C-",IF((ROUND(TRUNC(('TRI-2'!CC36  ),2),0))=4,"D+",IF((ROUND(TRUNC(('TRI-2'!CC36 ),2),0))=3,"D-",IF((ROUND(TRUNC(('TRI-2'!CC36 ),2),0))=2,"E+",IF((ROUND(TRUNC(('TRI-2'!CC36  ),2),0))&lt;=1,"E-","")))))))))))</f>
        <v>B-</v>
      </c>
      <c r="CD36" s="51" t="str">
        <f>IF(OR('TRI-2'!CD36 ="",'TRI-2'!CD36&lt;0,'TRI-2'!CD36  &gt;10),"",IF((ROUND(TRUNC(('TRI-2'!CD36  ),2),0))=10,"A+",IF((ROUND(TRUNC(('TRI-2'!CD36  ),2),0))=9,"A-",IF((ROUND(TRUNC(('TRI-2'!CD36   ),2),0))=8,"B+",IF((ROUND(TRUNC(('TRI-2'!CD36 ),2),0))=7,"B-",IF((ROUND(TRUNC(('TRI-2'!CD36  ),2),0))=6,"C+",IF((ROUND(TRUNC(('TRI-2'!CD36  ),2),0))=5,"C-",IF((ROUND(TRUNC(('TRI-2'!CD36  ),2),0))=4,"D+",IF((ROUND(TRUNC(('TRI-2'!CD36 ),2),0))=3,"D-",IF((ROUND(TRUNC(('TRI-2'!CD36 ),2),0))=2,"E+",IF((ROUND(TRUNC(('TRI-2'!CD36  ),2),0))&lt;=1,"E-","")))))))))))</f>
        <v>B-</v>
      </c>
      <c r="CE36" s="51" t="str">
        <f>IF(OR('TRI-2'!CE36 ="",'TRI-2'!CE36&lt;0,'TRI-2'!CE36  &gt;10),"",IF((ROUND(TRUNC(('TRI-2'!CE36  ),2),0))=10,"A+",IF((ROUND(TRUNC(('TRI-2'!CE36  ),2),0))=9,"A-",IF((ROUND(TRUNC(('TRI-2'!CE36   ),2),0))=8,"B+",IF((ROUND(TRUNC(('TRI-2'!CE36 ),2),0))=7,"B-",IF((ROUND(TRUNC(('TRI-2'!CE36  ),2),0))=6,"C+",IF((ROUND(TRUNC(('TRI-2'!CE36  ),2),0))=5,"C-",IF((ROUND(TRUNC(('TRI-2'!CE36  ),2),0))=4,"D+",IF((ROUND(TRUNC(('TRI-2'!CE36 ),2),0))=3,"D-",IF((ROUND(TRUNC(('TRI-2'!CE36 ),2),0))=2,"E+",IF((ROUND(TRUNC(('TRI-2'!CE36  ),2),0))&lt;=1,"E-","")))))))))))</f>
        <v>B-</v>
      </c>
      <c r="CF36" s="51" t="str">
        <f>IF(OR('TRI-2'!CF36 ="",'TRI-2'!CF36&lt;0,'TRI-2'!CF36  &gt;10),"",IF((ROUND(TRUNC(('TRI-2'!CF36  ),2),0))=10,"A+",IF((ROUND(TRUNC(('TRI-2'!CF36  ),2),0))=9,"A-",IF((ROUND(TRUNC(('TRI-2'!CF36   ),2),0))=8,"B+",IF((ROUND(TRUNC(('TRI-2'!CF36 ),2),0))=7,"B-",IF((ROUND(TRUNC(('TRI-2'!CF36  ),2),0))=6,"C+",IF((ROUND(TRUNC(('TRI-2'!CF36  ),2),0))=5,"C-",IF((ROUND(TRUNC(('TRI-2'!CF36  ),2),0))=4,"D+",IF((ROUND(TRUNC(('TRI-2'!CF36 ),2),0))=3,"D-",IF((ROUND(TRUNC(('TRI-2'!CF36 ),2),0))=2,"E+",IF((ROUND(TRUNC(('TRI-2'!CF36  ),2),0))&lt;=1,"E-","")))))))))))</f>
        <v>B-</v>
      </c>
      <c r="CG36" s="51" t="str">
        <f>IF(OR('TRI-2'!CG36 ="",'TRI-2'!CG36&lt;0,'TRI-2'!CG36  &gt;10),"",IF((ROUND(TRUNC(('TRI-2'!CG36  ),2),0))=10,"A+",IF((ROUND(TRUNC(('TRI-2'!CG36  ),2),0))=9,"A-",IF((ROUND(TRUNC(('TRI-2'!CG36   ),2),0))=8,"B+",IF((ROUND(TRUNC(('TRI-2'!CG36 ),2),0))=7,"B-",IF((ROUND(TRUNC(('TRI-2'!CG36  ),2),0))=6,"C+",IF((ROUND(TRUNC(('TRI-2'!CG36  ),2),0))=5,"C-",IF((ROUND(TRUNC(('TRI-2'!CG36  ),2),0))=4,"D+",IF((ROUND(TRUNC(('TRI-2'!CG36 ),2),0))=3,"D-",IF((ROUND(TRUNC(('TRI-2'!CG36 ),2),0))=2,"E+",IF((ROUND(TRUNC(('TRI-2'!CG36  ),2),0))&lt;=1,"E-","")))))))))))</f>
        <v>B-</v>
      </c>
      <c r="CH36" s="51" t="str">
        <f>IF(OR('TRI-2'!CH36 ="",'TRI-2'!CH36&lt;0,'TRI-2'!CH36  &gt;10),"",IF((ROUND(TRUNC(('TRI-2'!CH36  ),2),0))=10,"A+",IF((ROUND(TRUNC(('TRI-2'!CH36  ),2),0))=9,"A-",IF((ROUND(TRUNC(('TRI-2'!CH36   ),2),0))=8,"B+",IF((ROUND(TRUNC(('TRI-2'!CH36 ),2),0))=7,"B-",IF((ROUND(TRUNC(('TRI-2'!CH36  ),2),0))=6,"C+",IF((ROUND(TRUNC(('TRI-2'!CH36  ),2),0))=5,"C-",IF((ROUND(TRUNC(('TRI-2'!CH36  ),2),0))=4,"D+",IF((ROUND(TRUNC(('TRI-2'!CH36 ),2),0))=3,"D-",IF((ROUND(TRUNC(('TRI-2'!CH36 ),2),0))=2,"E+",IF((ROUND(TRUNC(('TRI-2'!CH36  ),2),0))&lt;=1,"E-","")))))))))))</f>
        <v>B+</v>
      </c>
      <c r="CI36" s="51" t="str">
        <f>IF(OR('TRI-2'!CI36 ="",'TRI-2'!CI36&lt;0,'TRI-2'!CI36  &gt;10),"",IF((ROUND(TRUNC(('TRI-2'!CI36  ),2),0))=10,"A+",IF((ROUND(TRUNC(('TRI-2'!CI36  ),2),0))=9,"A-",IF((ROUND(TRUNC(('TRI-2'!CI36   ),2),0))=8,"B+",IF((ROUND(TRUNC(('TRI-2'!CI36 ),2),0))=7,"B-",IF((ROUND(TRUNC(('TRI-2'!CI36  ),2),0))=6,"C+",IF((ROUND(TRUNC(('TRI-2'!CI36  ),2),0))=5,"C-",IF((ROUND(TRUNC(('TRI-2'!CI36  ),2),0))=4,"D+",IF((ROUND(TRUNC(('TRI-2'!CI36 ),2),0))=3,"D-",IF((ROUND(TRUNC(('TRI-2'!CI36 ),2),0))=2,"E+",IF((ROUND(TRUNC(('TRI-2'!CI36  ),2),0))&lt;=1,"E-","")))))))))))</f>
        <v>B+</v>
      </c>
      <c r="CJ36" s="51" t="str">
        <f>IF(OR('TRI-2'!CJ36 ="",'TRI-2'!CJ36&lt;0,'TRI-2'!CJ36  &gt;10),"",IF((ROUND(TRUNC(('TRI-2'!CJ36  ),2),0))=10,"A+",IF((ROUND(TRUNC(('TRI-2'!CJ36  ),2),0))=9,"A-",IF((ROUND(TRUNC(('TRI-2'!CJ36   ),2),0))=8,"B+",IF((ROUND(TRUNC(('TRI-2'!CJ36 ),2),0))=7,"B-",IF((ROUND(TRUNC(('TRI-2'!CJ36  ),2),0))=6,"C+",IF((ROUND(TRUNC(('TRI-2'!CJ36  ),2),0))=5,"C-",IF((ROUND(TRUNC(('TRI-2'!CJ36  ),2),0))=4,"D+",IF((ROUND(TRUNC(('TRI-2'!CJ36 ),2),0))=3,"D-",IF((ROUND(TRUNC(('TRI-2'!CJ36 ),2),0))=2,"E+",IF((ROUND(TRUNC(('TRI-2'!CJ36  ),2),0))&lt;=1,"E-","")))))))))))</f>
        <v>B+</v>
      </c>
      <c r="CK36" s="51" t="str">
        <f>IF(OR('TRI-2'!CK36 ="",'TRI-2'!CK36&lt;0,'TRI-2'!CK36  &gt;10),"",IF((ROUND(TRUNC(('TRI-2'!CK36  ),2),0))=10,"A+",IF((ROUND(TRUNC(('TRI-2'!CK36  ),2),0))=9,"A-",IF((ROUND(TRUNC(('TRI-2'!CK36   ),2),0))=8,"B+",IF((ROUND(TRUNC(('TRI-2'!CK36 ),2),0))=7,"B-",IF((ROUND(TRUNC(('TRI-2'!CK36  ),2),0))=6,"C+",IF((ROUND(TRUNC(('TRI-2'!CK36  ),2),0))=5,"C-",IF((ROUND(TRUNC(('TRI-2'!CK36  ),2),0))=4,"D+",IF((ROUND(TRUNC(('TRI-2'!CK36 ),2),0))=3,"D-",IF((ROUND(TRUNC(('TRI-2'!CK36 ),2),0))=2,"E+",IF((ROUND(TRUNC(('TRI-2'!CK36  ),2),0))&lt;=1,"E-","")))))))))))</f>
        <v>B+</v>
      </c>
      <c r="CL36" s="51" t="str">
        <f>IF(OR('TRI-2'!CL36 ="",'TRI-2'!CL36&lt;0,'TRI-2'!CL36  &gt;10),"",IF((ROUND(TRUNC(('TRI-2'!CL36  ),2),0))=10,"A+",IF((ROUND(TRUNC(('TRI-2'!CL36  ),2),0))=9,"A-",IF((ROUND(TRUNC(('TRI-2'!CL36   ),2),0))=8,"B+",IF((ROUND(TRUNC(('TRI-2'!CL36 ),2),0))=7,"B-",IF((ROUND(TRUNC(('TRI-2'!CL36  ),2),0))=6,"C+",IF((ROUND(TRUNC(('TRI-2'!CL36  ),2),0))=5,"C-",IF((ROUND(TRUNC(('TRI-2'!CL36  ),2),0))=4,"D+",IF((ROUND(TRUNC(('TRI-2'!CL36 ),2),0))=3,"D-",IF((ROUND(TRUNC(('TRI-2'!CL36 ),2),0))=2,"E+",IF((ROUND(TRUNC(('TRI-2'!CL36  ),2),0))&lt;=1,"E-","")))))))))))</f>
        <v>B+</v>
      </c>
      <c r="CM36" s="51" t="str">
        <f>IF(OR('TRI-2'!CM36 ="",'TRI-2'!CM36&lt;0,'TRI-2'!CM36  &gt;10),"",IF((ROUND(TRUNC(('TRI-2'!CM36  ),2),0))=10,"A+",IF((ROUND(TRUNC(('TRI-2'!CM36  ),2),0))=9,"A-",IF((ROUND(TRUNC(('TRI-2'!CM36   ),2),0))=8,"B+",IF((ROUND(TRUNC(('TRI-2'!CM36 ),2),0))=7,"B-",IF((ROUND(TRUNC(('TRI-2'!CM36  ),2),0))=6,"C+",IF((ROUND(TRUNC(('TRI-2'!CM36  ),2),0))=5,"C-",IF((ROUND(TRUNC(('TRI-2'!CM36  ),2),0))=4,"D+",IF((ROUND(TRUNC(('TRI-2'!CM36 ),2),0))=3,"D-",IF((ROUND(TRUNC(('TRI-2'!CM36 ),2),0))=2,"E+",IF((ROUND(TRUNC(('TRI-2'!CM36  ),2),0))&lt;=1,"E-","")))))))))))</f>
        <v>B+</v>
      </c>
      <c r="CN36" s="51" t="str">
        <f>IF(OR('TRI-2'!CN36 ="",'TRI-2'!CN36&lt;0,'TRI-2'!CN36  &gt;10),"",IF((ROUND(TRUNC(('TRI-2'!CN36  ),2),0))=10,"A+",IF((ROUND(TRUNC(('TRI-2'!CN36  ),2),0))=9,"A-",IF((ROUND(TRUNC(('TRI-2'!CN36   ),2),0))=8,"B+",IF((ROUND(TRUNC(('TRI-2'!CN36 ),2),0))=7,"B-",IF((ROUND(TRUNC(('TRI-2'!CN36  ),2),0))=6,"C+",IF((ROUND(TRUNC(('TRI-2'!CN36  ),2),0))=5,"C-",IF((ROUND(TRUNC(('TRI-2'!CN36  ),2),0))=4,"D+",IF((ROUND(TRUNC(('TRI-2'!CN36 ),2),0))=3,"D-",IF((ROUND(TRUNC(('TRI-2'!CN36 ),2),0))=2,"E+",IF((ROUND(TRUNC(('TRI-2'!CN36  ),2),0))&lt;=1,"E-","")))))))))))</f>
        <v>B+</v>
      </c>
      <c r="CO36" s="51" t="str">
        <f>IF(OR('TRI-2'!CO36 ="",'TRI-2'!CO36&lt;0,'TRI-2'!CO36  &gt;10),"",IF((ROUND(TRUNC(('TRI-2'!CO36  ),2),0))=10,"A+",IF((ROUND(TRUNC(('TRI-2'!CO36  ),2),0))=9,"A-",IF((ROUND(TRUNC(('TRI-2'!CO36   ),2),0))=8,"B+",IF((ROUND(TRUNC(('TRI-2'!CO36 ),2),0))=7,"B-",IF((ROUND(TRUNC(('TRI-2'!CO36  ),2),0))=6,"C+",IF((ROUND(TRUNC(('TRI-2'!CO36  ),2),0))=5,"C-",IF((ROUND(TRUNC(('TRI-2'!CO36  ),2),0))=4,"D+",IF((ROUND(TRUNC(('TRI-2'!CO36 ),2),0))=3,"D-",IF((ROUND(TRUNC(('TRI-2'!CO36 ),2),0))=2,"E+",IF((ROUND(TRUNC(('TRI-2'!CO36  ),2),0))&lt;=1,"E-","")))))))))))</f>
        <v>B+</v>
      </c>
      <c r="CP36" s="51" t="str">
        <f>IF(OR('TRI-2'!CP36 ="",'TRI-2'!CP36&lt;0,'TRI-2'!CP36  &gt;10),"",IF((ROUND(TRUNC(('TRI-2'!CP36  ),2),0))=10,"A+",IF((ROUND(TRUNC(('TRI-2'!CP36  ),2),0))=9,"A-",IF((ROUND(TRUNC(('TRI-2'!CP36   ),2),0))=8,"B+",IF((ROUND(TRUNC(('TRI-2'!CP36 ),2),0))=7,"B-",IF((ROUND(TRUNC(('TRI-2'!CP36  ),2),0))=6,"C+",IF((ROUND(TRUNC(('TRI-2'!CP36  ),2),0))=5,"C-",IF((ROUND(TRUNC(('TRI-2'!CP36  ),2),0))=4,"D+",IF((ROUND(TRUNC(('TRI-2'!CP36 ),2),0))=3,"D-",IF((ROUND(TRUNC(('TRI-2'!CP36 ),2),0))=2,"E+",IF((ROUND(TRUNC(('TRI-2'!CP36  ),2),0))&lt;=1,"E-","")))))))))))</f>
        <v>B+</v>
      </c>
      <c r="CQ36" s="51" t="str">
        <f>IF(OR('TRI-2'!CQ36 ="",'TRI-2'!CQ36&lt;0,'TRI-2'!CQ36  &gt;10),"",IF((ROUND(TRUNC(('TRI-2'!CQ36  ),2),0))=10,"A+",IF((ROUND(TRUNC(('TRI-2'!CQ36  ),2),0))=9,"A-",IF((ROUND(TRUNC(('TRI-2'!CQ36   ),2),0))=8,"B+",IF((ROUND(TRUNC(('TRI-2'!CQ36 ),2),0))=7,"B-",IF((ROUND(TRUNC(('TRI-2'!CQ36  ),2),0))=6,"C+",IF((ROUND(TRUNC(('TRI-2'!CQ36  ),2),0))=5,"C-",IF((ROUND(TRUNC(('TRI-2'!CQ36  ),2),0))=4,"D+",IF((ROUND(TRUNC(('TRI-2'!CQ36 ),2),0))=3,"D-",IF((ROUND(TRUNC(('TRI-2'!CQ36 ),2),0))=2,"E+",IF((ROUND(TRUNC(('TRI-2'!CQ36  ),2),0))&lt;=1,"E-","")))))))))))</f>
        <v>B+</v>
      </c>
      <c r="CR36" s="51" t="str">
        <f>IF(OR('TRI-2'!CR36 ="",'TRI-2'!CR36&lt;0,'TRI-2'!CR36  &gt;10),"",IF((ROUND(TRUNC(('TRI-2'!CR36  ),2),0))=10,"A+",IF((ROUND(TRUNC(('TRI-2'!CR36  ),2),0))=9,"A-",IF((ROUND(TRUNC(('TRI-2'!CR36   ),2),0))=8,"B+",IF((ROUND(TRUNC(('TRI-2'!CR36 ),2),0))=7,"B-",IF((ROUND(TRUNC(('TRI-2'!CR36  ),2),0))=6,"C+",IF((ROUND(TRUNC(('TRI-2'!CR36  ),2),0))=5,"C-",IF((ROUND(TRUNC(('TRI-2'!CR36  ),2),0))=4,"D+",IF((ROUND(TRUNC(('TRI-2'!CR36 ),2),0))=3,"D-",IF((ROUND(TRUNC(('TRI-2'!CR36 ),2),0))=2,"E+",IF((ROUND(TRUNC(('TRI-2'!CR36  ),2),0))&lt;=1,"E-","")))))))))))</f>
        <v>B+</v>
      </c>
      <c r="CS36" s="51" t="str">
        <f>IF(OR('TRI-2'!CS36 ="",'TRI-2'!CS36&lt;0,'TRI-2'!CS36  &gt;10),"",IF((ROUND(TRUNC(('TRI-2'!CS36  ),2),0))=10,"A+",IF((ROUND(TRUNC(('TRI-2'!CS36  ),2),0))=9,"A-",IF((ROUND(TRUNC(('TRI-2'!CS36   ),2),0))=8,"B+",IF((ROUND(TRUNC(('TRI-2'!CS36 ),2),0))=7,"B-",IF((ROUND(TRUNC(('TRI-2'!CS36  ),2),0))=6,"C+",IF((ROUND(TRUNC(('TRI-2'!CS36  ),2),0))=5,"C-",IF((ROUND(TRUNC(('TRI-2'!CS36  ),2),0))=4,"D+",IF((ROUND(TRUNC(('TRI-2'!CS36 ),2),0))=3,"D-",IF((ROUND(TRUNC(('TRI-2'!CS36 ),2),0))=2,"E+",IF((ROUND(TRUNC(('TRI-2'!CS36  ),2),0))&lt;=1,"E-","")))))))))))</f>
        <v>B+</v>
      </c>
      <c r="CT36" s="51" t="str">
        <f>IF(OR('TRI-2'!CT36 ="",'TRI-2'!CT36&lt;0,'TRI-2'!CT36  &gt;10),"",IF((ROUND(TRUNC(('TRI-2'!CT36  ),2),0))=10,"A+",IF((ROUND(TRUNC(('TRI-2'!CT36  ),2),0))=9,"A-",IF((ROUND(TRUNC(('TRI-2'!CT36   ),2),0))=8,"B+",IF((ROUND(TRUNC(('TRI-2'!CT36 ),2),0))=7,"B-",IF((ROUND(TRUNC(('TRI-2'!CT36  ),2),0))=6,"C+",IF((ROUND(TRUNC(('TRI-2'!CT36  ),2),0))=5,"C-",IF((ROUND(TRUNC(('TRI-2'!CT36  ),2),0))=4,"D+",IF((ROUND(TRUNC(('TRI-2'!CT36 ),2),0))=3,"D-",IF((ROUND(TRUNC(('TRI-2'!CT36 ),2),0))=2,"E+",IF((ROUND(TRUNC(('TRI-2'!CT36  ),2),0))&lt;=1,"E-","")))))))))))</f>
        <v>B+</v>
      </c>
      <c r="CU36" s="51" t="str">
        <f>IF(OR('TRI-2'!CU36 ="",'TRI-2'!CU36&lt;0,'TRI-2'!CU36  &gt;10),"",IF((ROUND(TRUNC(('TRI-2'!CU36  ),2),0))=10,"A+",IF((ROUND(TRUNC(('TRI-2'!CU36  ),2),0))=9,"A-",IF((ROUND(TRUNC(('TRI-2'!CU36   ),2),0))=8,"B+",IF((ROUND(TRUNC(('TRI-2'!CU36 ),2),0))=7,"B-",IF((ROUND(TRUNC(('TRI-2'!CU36  ),2),0))=6,"C+",IF((ROUND(TRUNC(('TRI-2'!CU36  ),2),0))=5,"C-",IF((ROUND(TRUNC(('TRI-2'!CU36  ),2),0))=4,"D+",IF((ROUND(TRUNC(('TRI-2'!CU36 ),2),0))=3,"D-",IF((ROUND(TRUNC(('TRI-2'!CU36 ),2),0))=2,"E+",IF((ROUND(TRUNC(('TRI-2'!CU36  ),2),0))&lt;=1,"E-","")))))))))))</f>
        <v>B+</v>
      </c>
      <c r="CV36" s="51" t="str">
        <f>IF(OR('TRI-2'!CV36 ="",'TRI-2'!CV36&lt;0,'TRI-2'!CV36  &gt;10),"",IF((ROUND(TRUNC(('TRI-2'!CV36  ),2),0))=10,"A+",IF((ROUND(TRUNC(('TRI-2'!CV36  ),2),0))=9,"A-",IF((ROUND(TRUNC(('TRI-2'!CV36   ),2),0))=8,"B+",IF((ROUND(TRUNC(('TRI-2'!CV36 ),2),0))=7,"B-",IF((ROUND(TRUNC(('TRI-2'!CV36  ),2),0))=6,"C+",IF((ROUND(TRUNC(('TRI-2'!CV36  ),2),0))=5,"C-",IF((ROUND(TRUNC(('TRI-2'!CV36  ),2),0))=4,"D+",IF((ROUND(TRUNC(('TRI-2'!CV36 ),2),0))=3,"D-",IF((ROUND(TRUNC(('TRI-2'!CV36 ),2),0))=2,"E+",IF((ROUND(TRUNC(('TRI-2'!CV36  ),2),0))&lt;=1,"E-","")))))))))))</f>
        <v>B+</v>
      </c>
      <c r="CW36" s="51" t="str">
        <f>IF(OR('TRI-2'!CW36 ="",'TRI-2'!CW36&lt;0,'TRI-2'!CW36  &gt;10),"",IF((ROUND(TRUNC(('TRI-2'!CW36  ),2),0))=10,"A+",IF((ROUND(TRUNC(('TRI-2'!CW36  ),2),0))=9,"A-",IF((ROUND(TRUNC(('TRI-2'!CW36   ),2),0))=8,"B+",IF((ROUND(TRUNC(('TRI-2'!CW36 ),2),0))=7,"B-",IF((ROUND(TRUNC(('TRI-2'!CW36  ),2),0))=6,"C+",IF((ROUND(TRUNC(('TRI-2'!CW36  ),2),0))=5,"C-",IF((ROUND(TRUNC(('TRI-2'!CW36  ),2),0))=4,"D+",IF((ROUND(TRUNC(('TRI-2'!CW36 ),2),0))=3,"D-",IF((ROUND(TRUNC(('TRI-2'!CW36 ),2),0))=2,"E+",IF((ROUND(TRUNC(('TRI-2'!CW36  ),2),0))&lt;=1,"E-","")))))))))))</f>
        <v>B+</v>
      </c>
      <c r="CX36" s="51" t="str">
        <f>IF(OR('TRI-2'!CX36 ="",'TRI-2'!CX36&lt;0,'TRI-2'!CX36  &gt;10),"",IF((ROUND(TRUNC(('TRI-2'!CX36  ),2),0))=10,"A+",IF((ROUND(TRUNC(('TRI-2'!CX36  ),2),0))=9,"A-",IF((ROUND(TRUNC(('TRI-2'!CX36   ),2),0))=8,"B+",IF((ROUND(TRUNC(('TRI-2'!CX36 ),2),0))=7,"B-",IF((ROUND(TRUNC(('TRI-2'!CX36  ),2),0))=6,"C+",IF((ROUND(TRUNC(('TRI-2'!CX36  ),2),0))=5,"C-",IF((ROUND(TRUNC(('TRI-2'!CX36  ),2),0))=4,"D+",IF((ROUND(TRUNC(('TRI-2'!CX36 ),2),0))=3,"D-",IF((ROUND(TRUNC(('TRI-2'!CX36 ),2),0))=2,"E+",IF((ROUND(TRUNC(('TRI-2'!CX36  ),2),0))&lt;=1,"E-","")))))))))))</f>
        <v>B+</v>
      </c>
      <c r="CY36" s="51" t="str">
        <f>IF(OR('TRI-2'!CY36 ="",'TRI-2'!CY36&lt;0,'TRI-2'!CY36  &gt;10),"",IF((ROUND(TRUNC(('TRI-2'!CY36  ),2),0))=10,"A+",IF((ROUND(TRUNC(('TRI-2'!CY36  ),2),0))=9,"A-",IF((ROUND(TRUNC(('TRI-2'!CY36   ),2),0))=8,"B+",IF((ROUND(TRUNC(('TRI-2'!CY36 ),2),0))=7,"B-",IF((ROUND(TRUNC(('TRI-2'!CY36  ),2),0))=6,"C+",IF((ROUND(TRUNC(('TRI-2'!CY36  ),2),0))=5,"C-",IF((ROUND(TRUNC(('TRI-2'!CY36  ),2),0))=4,"D+",IF((ROUND(TRUNC(('TRI-2'!CY36 ),2),0))=3,"D-",IF((ROUND(TRUNC(('TRI-2'!CY36 ),2),0))=2,"E+",IF((ROUND(TRUNC(('TRI-2'!CY36  ),2),0))&lt;=1,"E-","")))))))))))</f>
        <v>B+</v>
      </c>
      <c r="CZ36" s="51" t="str">
        <f>IF(OR('TRI-2'!CZ36 ="",'TRI-2'!CZ36&lt;0,'TRI-2'!CZ36  &gt;10),"",IF((ROUND(TRUNC(('TRI-2'!CZ36  ),2),0))=10,"A+",IF((ROUND(TRUNC(('TRI-2'!CZ36  ),2),0))=9,"A-",IF((ROUND(TRUNC(('TRI-2'!CZ36   ),2),0))=8,"B+",IF((ROUND(TRUNC(('TRI-2'!CZ36 ),2),0))=7,"B-",IF((ROUND(TRUNC(('TRI-2'!CZ36  ),2),0))=6,"C+",IF((ROUND(TRUNC(('TRI-2'!CZ36  ),2),0))=5,"C-",IF((ROUND(TRUNC(('TRI-2'!CZ36  ),2),0))=4,"D+",IF((ROUND(TRUNC(('TRI-2'!CZ36 ),2),0))=3,"D-",IF((ROUND(TRUNC(('TRI-2'!CZ36 ),2),0))=2,"E+",IF((ROUND(TRUNC(('TRI-2'!CZ36  ),2),0))&lt;=1,"E-","")))))))))))</f>
        <v>B+</v>
      </c>
      <c r="DA36" s="51" t="str">
        <f>IF(OR('TRI-2'!DA36 ="",'TRI-2'!DA36&lt;0,'TRI-2'!DA36  &gt;10),"",IF((ROUND(TRUNC(('TRI-2'!DA36  ),2),0))=10,"A+",IF((ROUND(TRUNC(('TRI-2'!DA36  ),2),0))=9,"A-",IF((ROUND(TRUNC(('TRI-2'!DA36   ),2),0))=8,"B+",IF((ROUND(TRUNC(('TRI-2'!DA36 ),2),0))=7,"B-",IF((ROUND(TRUNC(('TRI-2'!DA36  ),2),0))=6,"C+",IF((ROUND(TRUNC(('TRI-2'!DA36  ),2),0))=5,"C-",IF((ROUND(TRUNC(('TRI-2'!DA36  ),2),0))=4,"D+",IF((ROUND(TRUNC(('TRI-2'!DA36 ),2),0))=3,"D-",IF((ROUND(TRUNC(('TRI-2'!DA36 ),2),0))=2,"E+",IF((ROUND(TRUNC(('TRI-2'!DA36  ),2),0))&lt;=1,"E-","")))))))))))</f>
        <v>B+</v>
      </c>
      <c r="DB36" s="51" t="str">
        <f>IF(OR('TRI-2'!DB36 ="",'TRI-2'!DB36&lt;0,'TRI-2'!DB36  &gt;10),"",IF((ROUND(TRUNC(('TRI-2'!DB36  ),2),0))=10,"A+",IF((ROUND(TRUNC(('TRI-2'!DB36  ),2),0))=9,"A-",IF((ROUND(TRUNC(('TRI-2'!DB36   ),2),0))=8,"B+",IF((ROUND(TRUNC(('TRI-2'!DB36 ),2),0))=7,"B-",IF((ROUND(TRUNC(('TRI-2'!DB36  ),2),0))=6,"C+",IF((ROUND(TRUNC(('TRI-2'!DB36  ),2),0))=5,"C-",IF((ROUND(TRUNC(('TRI-2'!DB36  ),2),0))=4,"D+",IF((ROUND(TRUNC(('TRI-2'!DB36 ),2),0))=3,"D-",IF((ROUND(TRUNC(('TRI-2'!DB36 ),2),0))=2,"E+",IF((ROUND(TRUNC(('TRI-2'!DB36  ),2),0))&lt;=1,"E-","")))))))))))</f>
        <v>B+</v>
      </c>
      <c r="DC36" s="51" t="str">
        <f>IF(OR('TRI-2'!DC36 ="",'TRI-2'!DC36&lt;0,'TRI-2'!DC36  &gt;10),"",IF((ROUND(TRUNC(('TRI-2'!DC36  ),2),0))=10,"A+",IF((ROUND(TRUNC(('TRI-2'!DC36  ),2),0))=9,"A-",IF((ROUND(TRUNC(('TRI-2'!DC36   ),2),0))=8,"B+",IF((ROUND(TRUNC(('TRI-2'!DC36 ),2),0))=7,"B-",IF((ROUND(TRUNC(('TRI-2'!DC36  ),2),0))=6,"C+",IF((ROUND(TRUNC(('TRI-2'!DC36  ),2),0))=5,"C-",IF((ROUND(TRUNC(('TRI-2'!DC36  ),2),0))=4,"D+",IF((ROUND(TRUNC(('TRI-2'!DC36 ),2),0))=3,"D-",IF((ROUND(TRUNC(('TRI-2'!DC36 ),2),0))=2,"E+",IF((ROUND(TRUNC(('TRI-2'!DC36  ),2),0))&lt;=1,"E-","")))))))))))</f>
        <v>B+</v>
      </c>
      <c r="DD36" s="51" t="str">
        <f>IF(OR('TRI-2'!DD36 ="",'TRI-2'!DD36&lt;0,'TRI-2'!DD36  &gt;10),"",IF((ROUND(TRUNC(('TRI-2'!DD36  ),2),0))=10,"A+",IF((ROUND(TRUNC(('TRI-2'!DD36  ),2),0))=9,"A-",IF((ROUND(TRUNC(('TRI-2'!DD36   ),2),0))=8,"B+",IF((ROUND(TRUNC(('TRI-2'!DD36 ),2),0))=7,"B-",IF((ROUND(TRUNC(('TRI-2'!DD36  ),2),0))=6,"C+",IF((ROUND(TRUNC(('TRI-2'!DD36  ),2),0))=5,"C-",IF((ROUND(TRUNC(('TRI-2'!DD36  ),2),0))=4,"D+",IF((ROUND(TRUNC(('TRI-2'!DD36 ),2),0))=3,"D-",IF((ROUND(TRUNC(('TRI-2'!DD36 ),2),0))=2,"E+",IF((ROUND(TRUNC(('TRI-2'!DD36  ),2),0))&lt;=1,"E-","")))))))))))</f>
        <v>A+</v>
      </c>
      <c r="DE36" s="51" t="str">
        <f>IF(OR('TRI-2'!DE36 ="",'TRI-2'!DE36&lt;0,'TRI-2'!DE36  &gt;10),"",IF((ROUND(TRUNC(('TRI-2'!DE36  ),2),0))=10,"A+",IF((ROUND(TRUNC(('TRI-2'!DE36  ),2),0))=9,"A-",IF((ROUND(TRUNC(('TRI-2'!DE36   ),2),0))=8,"B+",IF((ROUND(TRUNC(('TRI-2'!DE36 ),2),0))=7,"B-",IF((ROUND(TRUNC(('TRI-2'!DE36  ),2),0))=6,"C+",IF((ROUND(TRUNC(('TRI-2'!DE36  ),2),0))=5,"C-",IF((ROUND(TRUNC(('TRI-2'!DE36  ),2),0))=4,"D+",IF((ROUND(TRUNC(('TRI-2'!DE36 ),2),0))=3,"D-",IF((ROUND(TRUNC(('TRI-2'!DE36 ),2),0))=2,"E+",IF((ROUND(TRUNC(('TRI-2'!DE36  ),2),0))&lt;=1,"E-","")))))))))))</f>
        <v>A+</v>
      </c>
      <c r="DF36" s="51" t="str">
        <f>IF(OR('TRI-2'!DF36 ="",'TRI-2'!DF36&lt;0,'TRI-2'!DF36  &gt;10),"",IF((ROUND(TRUNC(('TRI-2'!DF36  ),2),0))=10,"A+",IF((ROUND(TRUNC(('TRI-2'!DF36  ),2),0))=9,"A-",IF((ROUND(TRUNC(('TRI-2'!DF36   ),2),0))=8,"B+",IF((ROUND(TRUNC(('TRI-2'!DF36 ),2),0))=7,"B-",IF((ROUND(TRUNC(('TRI-2'!DF36  ),2),0))=6,"C+",IF((ROUND(TRUNC(('TRI-2'!DF36  ),2),0))=5,"C-",IF((ROUND(TRUNC(('TRI-2'!DF36  ),2),0))=4,"D+",IF((ROUND(TRUNC(('TRI-2'!DF36 ),2),0))=3,"D-",IF((ROUND(TRUNC(('TRI-2'!DF36 ),2),0))=2,"E+",IF((ROUND(TRUNC(('TRI-2'!DF36  ),2),0))&lt;=1,"E-","")))))))))))</f>
        <v>A+</v>
      </c>
      <c r="DG36" s="51" t="str">
        <f>IF(OR('TRI-2'!DG36 ="",'TRI-2'!DG36&lt;0,'TRI-2'!DG36  &gt;10),"",IF((ROUND(TRUNC(('TRI-2'!DG36  ),2),0))=10,"A+",IF((ROUND(TRUNC(('TRI-2'!DG36  ),2),0))=9,"A-",IF((ROUND(TRUNC(('TRI-2'!DG36   ),2),0))=8,"B+",IF((ROUND(TRUNC(('TRI-2'!DG36 ),2),0))=7,"B-",IF((ROUND(TRUNC(('TRI-2'!DG36  ),2),0))=6,"C+",IF((ROUND(TRUNC(('TRI-2'!DG36  ),2),0))=5,"C-",IF((ROUND(TRUNC(('TRI-2'!DG36  ),2),0))=4,"D+",IF((ROUND(TRUNC(('TRI-2'!DG36 ),2),0))=3,"D-",IF((ROUND(TRUNC(('TRI-2'!DG36 ),2),0))=2,"E+",IF((ROUND(TRUNC(('TRI-2'!DG36  ),2),0))&lt;=1,"E-","")))))))))))</f>
        <v>A+</v>
      </c>
      <c r="DH36" s="51" t="str">
        <f>IF(OR('TRI-2'!DH36 ="",'TRI-2'!DH36&lt;0,'TRI-2'!DH36  &gt;10),"",IF((ROUND(TRUNC(('TRI-2'!DH36  ),2),0))=10,"A+",IF((ROUND(TRUNC(('TRI-2'!DH36  ),2),0))=9,"A-",IF((ROUND(TRUNC(('TRI-2'!DH36   ),2),0))=8,"B+",IF((ROUND(TRUNC(('TRI-2'!DH36 ),2),0))=7,"B-",IF((ROUND(TRUNC(('TRI-2'!DH36  ),2),0))=6,"C+",IF((ROUND(TRUNC(('TRI-2'!DH36  ),2),0))=5,"C-",IF((ROUND(TRUNC(('TRI-2'!DH36  ),2),0))=4,"D+",IF((ROUND(TRUNC(('TRI-2'!DH36 ),2),0))=3,"D-",IF((ROUND(TRUNC(('TRI-2'!DH36 ),2),0))=2,"E+",IF((ROUND(TRUNC(('TRI-2'!DH36  ),2),0))&lt;=1,"E-","")))))))))))</f>
        <v>A+</v>
      </c>
      <c r="DI36" s="51" t="str">
        <f>IF(OR('TRI-2'!DI36 ="",'TRI-2'!DI36&lt;0,'TRI-2'!DI36  &gt;10),"",IF((ROUND(TRUNC(('TRI-2'!DI36  ),2),0))=10,"A+",IF((ROUND(TRUNC(('TRI-2'!DI36  ),2),0))=9,"A-",IF((ROUND(TRUNC(('TRI-2'!DI36   ),2),0))=8,"B+",IF((ROUND(TRUNC(('TRI-2'!DI36 ),2),0))=7,"B-",IF((ROUND(TRUNC(('TRI-2'!DI36  ),2),0))=6,"C+",IF((ROUND(TRUNC(('TRI-2'!DI36  ),2),0))=5,"C-",IF((ROUND(TRUNC(('TRI-2'!DI36  ),2),0))=4,"D+",IF((ROUND(TRUNC(('TRI-2'!DI36 ),2),0))=3,"D-",IF((ROUND(TRUNC(('TRI-2'!DI36 ),2),0))=2,"E+",IF((ROUND(TRUNC(('TRI-2'!DI36  ),2),0))&lt;=1,"E-","")))))))))))</f>
        <v>A+</v>
      </c>
      <c r="DJ36" s="51" t="str">
        <f>IF(OR('TRI-2'!DJ36 ="",'TRI-2'!DJ36&lt;0,'TRI-2'!DJ36  &gt;10),"",IF((ROUND(TRUNC(('TRI-2'!DJ36  ),2),0))=10,"A+",IF((ROUND(TRUNC(('TRI-2'!DJ36  ),2),0))=9,"A-",IF((ROUND(TRUNC(('TRI-2'!DJ36   ),2),0))=8,"B+",IF((ROUND(TRUNC(('TRI-2'!DJ36 ),2),0))=7,"B-",IF((ROUND(TRUNC(('TRI-2'!DJ36  ),2),0))=6,"C+",IF((ROUND(TRUNC(('TRI-2'!DJ36  ),2),0))=5,"C-",IF((ROUND(TRUNC(('TRI-2'!DJ36  ),2),0))=4,"D+",IF((ROUND(TRUNC(('TRI-2'!DJ36 ),2),0))=3,"D-",IF((ROUND(TRUNC(('TRI-2'!DJ36 ),2),0))=2,"E+",IF((ROUND(TRUNC(('TRI-2'!DJ36  ),2),0))&lt;=1,"E-","")))))))))))</f>
        <v>A+</v>
      </c>
      <c r="DK36" s="51" t="str">
        <f>IF(OR('TRI-2'!DK36 ="",'TRI-2'!DK36&lt;0,'TRI-2'!DK36  &gt;10),"",IF((ROUND(TRUNC(('TRI-2'!DK36  ),2),0))=10,"A+",IF((ROUND(TRUNC(('TRI-2'!DK36  ),2),0))=9,"A-",IF((ROUND(TRUNC(('TRI-2'!DK36   ),2),0))=8,"B+",IF((ROUND(TRUNC(('TRI-2'!DK36 ),2),0))=7,"B-",IF((ROUND(TRUNC(('TRI-2'!DK36  ),2),0))=6,"C+",IF((ROUND(TRUNC(('TRI-2'!DK36  ),2),0))=5,"C-",IF((ROUND(TRUNC(('TRI-2'!DK36  ),2),0))=4,"D+",IF((ROUND(TRUNC(('TRI-2'!DK36 ),2),0))=3,"D-",IF((ROUND(TRUNC(('TRI-2'!DK36 ),2),0))=2,"E+",IF((ROUND(TRUNC(('TRI-2'!DK36  ),2),0))&lt;=1,"E-","")))))))))))</f>
        <v>A+</v>
      </c>
      <c r="DL36" s="51" t="str">
        <f>IF(OR('TRI-2'!DL36 ="",'TRI-2'!DL36&lt;0,'TRI-2'!DL36  &gt;10),"",IF((ROUND(TRUNC(('TRI-2'!DL36  ),2),0))=10,"A+",IF((ROUND(TRUNC(('TRI-2'!DL36  ),2),0))=9,"A-",IF((ROUND(TRUNC(('TRI-2'!DL36   ),2),0))=8,"B+",IF((ROUND(TRUNC(('TRI-2'!DL36 ),2),0))=7,"B-",IF((ROUND(TRUNC(('TRI-2'!DL36  ),2),0))=6,"C+",IF((ROUND(TRUNC(('TRI-2'!DL36  ),2),0))=5,"C-",IF((ROUND(TRUNC(('TRI-2'!DL36  ),2),0))=4,"D+",IF((ROUND(TRUNC(('TRI-2'!DL36 ),2),0))=3,"D-",IF((ROUND(TRUNC(('TRI-2'!DL36 ),2),0))=2,"E+",IF((ROUND(TRUNC(('TRI-2'!DL36  ),2),0))&lt;=1,"E-","")))))))))))</f>
        <v>A+</v>
      </c>
      <c r="DM36" s="51" t="str">
        <f>IF(OR('TRI-2'!DM36 ="",'TRI-2'!DM36&lt;0,'TRI-2'!DM36  &gt;10),"",IF((ROUND(TRUNC(('TRI-2'!DM36  ),2),0))=10,"A+",IF((ROUND(TRUNC(('TRI-2'!DM36  ),2),0))=9,"A-",IF((ROUND(TRUNC(('TRI-2'!DM36   ),2),0))=8,"B+",IF((ROUND(TRUNC(('TRI-2'!DM36 ),2),0))=7,"B-",IF((ROUND(TRUNC(('TRI-2'!DM36  ),2),0))=6,"C+",IF((ROUND(TRUNC(('TRI-2'!DM36  ),2),0))=5,"C-",IF((ROUND(TRUNC(('TRI-2'!DM36  ),2),0))=4,"D+",IF((ROUND(TRUNC(('TRI-2'!DM36 ),2),0))=3,"D-",IF((ROUND(TRUNC(('TRI-2'!DM36 ),2),0))=2,"E+",IF((ROUND(TRUNC(('TRI-2'!DM36  ),2),0))&lt;=1,"E-","")))))))))))</f>
        <v>A+</v>
      </c>
      <c r="DN36" s="51" t="str">
        <f>IF(OR('TRI-2'!DN36 ="",'TRI-2'!DN36&lt;0,'TRI-2'!DN36  &gt;10),"",IF((ROUND(TRUNC(('TRI-2'!DN36  ),2),0))=10,"A+",IF((ROUND(TRUNC(('TRI-2'!DN36  ),2),0))=9,"A-",IF((ROUND(TRUNC(('TRI-2'!DN36   ),2),0))=8,"B+",IF((ROUND(TRUNC(('TRI-2'!DN36 ),2),0))=7,"B-",IF((ROUND(TRUNC(('TRI-2'!DN36  ),2),0))=6,"C+",IF((ROUND(TRUNC(('TRI-2'!DN36  ),2),0))=5,"C-",IF((ROUND(TRUNC(('TRI-2'!DN36  ),2),0))=4,"D+",IF((ROUND(TRUNC(('TRI-2'!DN36 ),2),0))=3,"D-",IF((ROUND(TRUNC(('TRI-2'!DN36 ),2),0))=2,"E+",IF((ROUND(TRUNC(('TRI-2'!DN36  ),2),0))&lt;=1,"E-","")))))))))))</f>
        <v>A+</v>
      </c>
      <c r="DO36" s="51" t="str">
        <f>IF(OR('TRI-2'!DO36 ="",'TRI-2'!DO36&lt;0,'TRI-2'!DO36  &gt;10),"",IF((ROUND(TRUNC(('TRI-2'!DO36  ),2),0))=10,"A+",IF((ROUND(TRUNC(('TRI-2'!DO36  ),2),0))=9,"A-",IF((ROUND(TRUNC(('TRI-2'!DO36   ),2),0))=8,"B+",IF((ROUND(TRUNC(('TRI-2'!DO36 ),2),0))=7,"B-",IF((ROUND(TRUNC(('TRI-2'!DO36  ),2),0))=6,"C+",IF((ROUND(TRUNC(('TRI-2'!DO36  ),2),0))=5,"C-",IF((ROUND(TRUNC(('TRI-2'!DO36  ),2),0))=4,"D+",IF((ROUND(TRUNC(('TRI-2'!DO36 ),2),0))=3,"D-",IF((ROUND(TRUNC(('TRI-2'!DO36 ),2),0))=2,"E+",IF((ROUND(TRUNC(('TRI-2'!DO36  ),2),0))&lt;=1,"E-","")))))))))))</f>
        <v>A+</v>
      </c>
      <c r="DP36" s="51" t="str">
        <f>IF(OR('TRI-2'!DP36 ="",'TRI-2'!DP36&lt;0,'TRI-2'!DP36  &gt;10),"",IF((ROUND(TRUNC(('TRI-2'!DP36  ),2),0))=10,"A+",IF((ROUND(TRUNC(('TRI-2'!DP36  ),2),0))=9,"A-",IF((ROUND(TRUNC(('TRI-2'!DP36   ),2),0))=8,"B+",IF((ROUND(TRUNC(('TRI-2'!DP36 ),2),0))=7,"B-",IF((ROUND(TRUNC(('TRI-2'!DP36  ),2),0))=6,"C+",IF((ROUND(TRUNC(('TRI-2'!DP36  ),2),0))=5,"C-",IF((ROUND(TRUNC(('TRI-2'!DP36  ),2),0))=4,"D+",IF((ROUND(TRUNC(('TRI-2'!DP36 ),2),0))=3,"D-",IF((ROUND(TRUNC(('TRI-2'!DP36 ),2),0))=2,"E+",IF((ROUND(TRUNC(('TRI-2'!DP36  ),2),0))&lt;=1,"E-","")))))))))))</f>
        <v>A+</v>
      </c>
      <c r="DQ36" s="51" t="str">
        <f>IF(OR('TRI-2'!DQ36 ="",'TRI-2'!DQ36&lt;0,'TRI-2'!DQ36  &gt;10),"",IF((ROUND(TRUNC(('TRI-2'!DQ36  ),2),0))=10,"A+",IF((ROUND(TRUNC(('TRI-2'!DQ36  ),2),0))=9,"A-",IF((ROUND(TRUNC(('TRI-2'!DQ36   ),2),0))=8,"B+",IF((ROUND(TRUNC(('TRI-2'!DQ36 ),2),0))=7,"B-",IF((ROUND(TRUNC(('TRI-2'!DQ36  ),2),0))=6,"C+",IF((ROUND(TRUNC(('TRI-2'!DQ36  ),2),0))=5,"C-",IF((ROUND(TRUNC(('TRI-2'!DQ36  ),2),0))=4,"D+",IF((ROUND(TRUNC(('TRI-2'!DQ36 ),2),0))=3,"D-",IF((ROUND(TRUNC(('TRI-2'!DQ36 ),2),0))=2,"E+",IF((ROUND(TRUNC(('TRI-2'!DQ36  ),2),0))&lt;=1,"E-","")))))))))))</f>
        <v>A+</v>
      </c>
      <c r="DR36" s="51" t="str">
        <f>IF(OR('TRI-2'!DR36 ="",'TRI-2'!DR36&lt;0,'TRI-2'!DR36  &gt;10),"",IF((ROUND(TRUNC(('TRI-2'!DR36  ),2),0))=10,"A+",IF((ROUND(TRUNC(('TRI-2'!DR36  ),2),0))=9,"A-",IF((ROUND(TRUNC(('TRI-2'!DR36   ),2),0))=8,"B+",IF((ROUND(TRUNC(('TRI-2'!DR36 ),2),0))=7,"B-",IF((ROUND(TRUNC(('TRI-2'!DR36  ),2),0))=6,"C+",IF((ROUND(TRUNC(('TRI-2'!DR36  ),2),0))=5,"C-",IF((ROUND(TRUNC(('TRI-2'!DR36  ),2),0))=4,"D+",IF((ROUND(TRUNC(('TRI-2'!DR36 ),2),0))=3,"D-",IF((ROUND(TRUNC(('TRI-2'!DR36 ),2),0))=2,"E+",IF((ROUND(TRUNC(('TRI-2'!DR36  ),2),0))&lt;=1,"E-","")))))))))))</f>
        <v>A+</v>
      </c>
      <c r="DS36" s="51" t="str">
        <f>IF(OR('TRI-2'!DS36 ="",'TRI-2'!DS36&lt;0,'TRI-2'!DS36  &gt;10),"",IF((ROUND(TRUNC(('TRI-2'!DS36  ),2),0))=10,"A+",IF((ROUND(TRUNC(('TRI-2'!DS36  ),2),0))=9,"A-",IF((ROUND(TRUNC(('TRI-2'!DS36   ),2),0))=8,"B+",IF((ROUND(TRUNC(('TRI-2'!DS36 ),2),0))=7,"B-",IF((ROUND(TRUNC(('TRI-2'!DS36  ),2),0))=6,"C+",IF((ROUND(TRUNC(('TRI-2'!DS36  ),2),0))=5,"C-",IF((ROUND(TRUNC(('TRI-2'!DS36  ),2),0))=4,"D+",IF((ROUND(TRUNC(('TRI-2'!DS36 ),2),0))=3,"D-",IF((ROUND(TRUNC(('TRI-2'!DS36 ),2),0))=2,"E+",IF((ROUND(TRUNC(('TRI-2'!DS36  ),2),0))&lt;=1,"E-","")))))))))))</f>
        <v>A+</v>
      </c>
      <c r="DT36" s="51" t="str">
        <f>IF(OR('TRI-2'!DT36 ="",'TRI-2'!DT36&lt;0,'TRI-2'!DT36  &gt;10),"",IF((ROUND(TRUNC(('TRI-2'!DT36  ),2),0))=10,"A+",IF((ROUND(TRUNC(('TRI-2'!DT36  ),2),0))=9,"A-",IF((ROUND(TRUNC(('TRI-2'!DT36   ),2),0))=8,"B+",IF((ROUND(TRUNC(('TRI-2'!DT36 ),2),0))=7,"B-",IF((ROUND(TRUNC(('TRI-2'!DT36  ),2),0))=6,"C+",IF((ROUND(TRUNC(('TRI-2'!DT36  ),2),0))=5,"C-",IF((ROUND(TRUNC(('TRI-2'!DT36  ),2),0))=4,"D+",IF((ROUND(TRUNC(('TRI-2'!DT36 ),2),0))=3,"D-",IF((ROUND(TRUNC(('TRI-2'!DT36 ),2),0))=2,"E+",IF((ROUND(TRUNC(('TRI-2'!DT36  ),2),0))&lt;=1,"E-","")))))))))))</f>
        <v>A+</v>
      </c>
      <c r="DU36" s="51" t="str">
        <f>IF(OR('TRI-2'!DU36 ="",'TRI-2'!DU36&lt;0,'TRI-2'!DU36  &gt;10),"",IF((ROUND(TRUNC(('TRI-2'!DU36  ),2),0))=10,"A+",IF((ROUND(TRUNC(('TRI-2'!DU36  ),2),0))=9,"A-",IF((ROUND(TRUNC(('TRI-2'!DU36   ),2),0))=8,"B+",IF((ROUND(TRUNC(('TRI-2'!DU36 ),2),0))=7,"B-",IF((ROUND(TRUNC(('TRI-2'!DU36  ),2),0))=6,"C+",IF((ROUND(TRUNC(('TRI-2'!DU36  ),2),0))=5,"C-",IF((ROUND(TRUNC(('TRI-2'!DU36  ),2),0))=4,"D+",IF((ROUND(TRUNC(('TRI-2'!DU36 ),2),0))=3,"D-",IF((ROUND(TRUNC(('TRI-2'!DU36 ),2),0))=2,"E+",IF((ROUND(TRUNC(('TRI-2'!DU36  ),2),0))&lt;=1,"E-","")))))))))))</f>
        <v>A+</v>
      </c>
      <c r="DV36" s="51" t="str">
        <f>IF(OR('TRI-2'!DV36 ="",'TRI-2'!DV36&lt;0,'TRI-2'!DV36  &gt;10),"",IF((ROUND(TRUNC(('TRI-2'!DV36  ),2),0))=10,"A+",IF((ROUND(TRUNC(('TRI-2'!DV36  ),2),0))=9,"A-",IF((ROUND(TRUNC(('TRI-2'!DV36   ),2),0))=8,"B+",IF((ROUND(TRUNC(('TRI-2'!DV36 ),2),0))=7,"B-",IF((ROUND(TRUNC(('TRI-2'!DV36  ),2),0))=6,"C+",IF((ROUND(TRUNC(('TRI-2'!DV36  ),2),0))=5,"C-",IF((ROUND(TRUNC(('TRI-2'!DV36  ),2),0))=4,"D+",IF((ROUND(TRUNC(('TRI-2'!DV36 ),2),0))=3,"D-",IF((ROUND(TRUNC(('TRI-2'!DV36 ),2),0))=2,"E+",IF((ROUND(TRUNC(('TRI-2'!DV36  ),2),0))&lt;=1,"E-","")))))))))))</f>
        <v>A+</v>
      </c>
      <c r="DW36" s="51" t="str">
        <f>IF(OR('TRI-2'!DW36 ="",'TRI-2'!DW36&lt;0,'TRI-2'!DW36  &gt;10),"",IF((ROUND(TRUNC(('TRI-2'!DW36  ),2),0))=10,"A+",IF((ROUND(TRUNC(('TRI-2'!DW36  ),2),0))=9,"A-",IF((ROUND(TRUNC(('TRI-2'!DW36   ),2),0))=8,"B+",IF((ROUND(TRUNC(('TRI-2'!DW36 ),2),0))=7,"B-",IF((ROUND(TRUNC(('TRI-2'!DW36  ),2),0))=6,"C+",IF((ROUND(TRUNC(('TRI-2'!DW36  ),2),0))=5,"C-",IF((ROUND(TRUNC(('TRI-2'!DW36  ),2),0))=4,"D+",IF((ROUND(TRUNC(('TRI-2'!DW36 ),2),0))=3,"D-",IF((ROUND(TRUNC(('TRI-2'!DW36 ),2),0))=2,"E+",IF((ROUND(TRUNC(('TRI-2'!DW36  ),2),0))&lt;=1,"E-","")))))))))))</f>
        <v>A+</v>
      </c>
      <c r="DX36" s="51" t="str">
        <f>IF(OR('TRI-2'!DX36 ="",'TRI-2'!DX36&lt;0,'TRI-2'!DX36  &gt;10),"",IF((ROUND(TRUNC(('TRI-2'!DX36  ),2),0))=10,"A+",IF((ROUND(TRUNC(('TRI-2'!DX36  ),2),0))=9,"A-",IF((ROUND(TRUNC(('TRI-2'!DX36   ),2),0))=8,"B+",IF((ROUND(TRUNC(('TRI-2'!DX36 ),2),0))=7,"B-",IF((ROUND(TRUNC(('TRI-2'!DX36  ),2),0))=6,"C+",IF((ROUND(TRUNC(('TRI-2'!DX36  ),2),0))=5,"C-",IF((ROUND(TRUNC(('TRI-2'!DX36  ),2),0))=4,"D+",IF((ROUND(TRUNC(('TRI-2'!DX36 ),2),0))=3,"D-",IF((ROUND(TRUNC(('TRI-2'!DX36 ),2),0))=2,"E+",IF((ROUND(TRUNC(('TRI-2'!DX36  ),2),0))&lt;=1,"E-","")))))))))))</f>
        <v>A+</v>
      </c>
      <c r="DY36" s="51" t="str">
        <f>IF(OR('TRI-2'!DY36 ="",'TRI-2'!DY36&lt;0,'TRI-2'!DY36  &gt;10),"",IF((ROUND(TRUNC(('TRI-2'!DY36  ),2),0))=10,"A+",IF((ROUND(TRUNC(('TRI-2'!DY36  ),2),0))=9,"A-",IF((ROUND(TRUNC(('TRI-2'!DY36   ),2),0))=8,"B+",IF((ROUND(TRUNC(('TRI-2'!DY36 ),2),0))=7,"B-",IF((ROUND(TRUNC(('TRI-2'!DY36  ),2),0))=6,"C+",IF((ROUND(TRUNC(('TRI-2'!DY36  ),2),0))=5,"C-",IF((ROUND(TRUNC(('TRI-2'!DY36  ),2),0))=4,"D+",IF((ROUND(TRUNC(('TRI-2'!DY36 ),2),0))=3,"D-",IF((ROUND(TRUNC(('TRI-2'!DY36 ),2),0))=2,"E+",IF((ROUND(TRUNC(('TRI-2'!DY36  ),2),0))&lt;=1,"E-","")))))))))))</f>
        <v>A+</v>
      </c>
      <c r="DZ36" s="51" t="str">
        <f>IF(OR('TRI-2'!DZ36 ="",'TRI-2'!DZ36&lt;0,'TRI-2'!DZ36  &gt;10),"",IF((ROUND(TRUNC(('TRI-2'!DZ36  ),2),0))=10,"A+",IF((ROUND(TRUNC(('TRI-2'!DZ36  ),2),0))=9,"A-",IF((ROUND(TRUNC(('TRI-2'!DZ36   ),2),0))=8,"B+",IF((ROUND(TRUNC(('TRI-2'!DZ36 ),2),0))=7,"B-",IF((ROUND(TRUNC(('TRI-2'!DZ36  ),2),0))=6,"C+",IF((ROUND(TRUNC(('TRI-2'!DZ36  ),2),0))=5,"C-",IF((ROUND(TRUNC(('TRI-2'!DZ36  ),2),0))=4,"D+",IF((ROUND(TRUNC(('TRI-2'!DZ36 ),2),0))=3,"D-",IF((ROUND(TRUNC(('TRI-2'!DZ36 ),2),0))=2,"E+",IF((ROUND(TRUNC(('TRI-2'!DZ36  ),2),0))&lt;=1,"E-","")))))))))))</f>
        <v>A+</v>
      </c>
      <c r="EA36" s="51" t="str">
        <f>IF(OR('TRI-2'!EA36 ="",'TRI-2'!EA36&lt;0,'TRI-2'!EA36  &gt;10),"",IF((ROUND(TRUNC(('TRI-2'!EA36  ),2),0))=10,"A+",IF((ROUND(TRUNC(('TRI-2'!EA36  ),2),0))=9,"A-",IF((ROUND(TRUNC(('TRI-2'!EA36   ),2),0))=8,"B+",IF((ROUND(TRUNC(('TRI-2'!EA36 ),2),0))=7,"B-",IF((ROUND(TRUNC(('TRI-2'!EA36  ),2),0))=6,"C+",IF((ROUND(TRUNC(('TRI-2'!EA36  ),2),0))=5,"C-",IF((ROUND(TRUNC(('TRI-2'!EA36  ),2),0))=4,"D+",IF((ROUND(TRUNC(('TRI-2'!EA36 ),2),0))=3,"D-",IF((ROUND(TRUNC(('TRI-2'!EA36 ),2),0))=2,"E+",IF((ROUND(TRUNC(('TRI-2'!EA36  ),2),0))&lt;=1,"E-","")))))))))))</f>
        <v>A+</v>
      </c>
      <c r="EB36" s="51" t="str">
        <f>IF(OR('TRI-2'!EB36 ="",'TRI-2'!EB36&lt;0,'TRI-2'!EB36  &gt;10),"",IF((ROUND(TRUNC(('TRI-2'!EB36  ),2),0))=10,"A+",IF((ROUND(TRUNC(('TRI-2'!EB36  ),2),0))=9,"A-",IF((ROUND(TRUNC(('TRI-2'!EB36   ),2),0))=8,"B+",IF((ROUND(TRUNC(('TRI-2'!EB36 ),2),0))=7,"B-",IF((ROUND(TRUNC(('TRI-2'!EB36  ),2),0))=6,"C+",IF((ROUND(TRUNC(('TRI-2'!EB36  ),2),0))=5,"C-",IF((ROUND(TRUNC(('TRI-2'!EB36  ),2),0))=4,"D+",IF((ROUND(TRUNC(('TRI-2'!EB36 ),2),0))=3,"D-",IF((ROUND(TRUNC(('TRI-2'!EB36 ),2),0))=2,"E+",IF((ROUND(TRUNC(('TRI-2'!EB36  ),2),0))&lt;=1,"E-","")))))))))))</f>
        <v>A+</v>
      </c>
      <c r="EC36" s="51" t="str">
        <f>IF(OR('TRI-2'!EC36 ="",'TRI-2'!EC36&lt;0,'TRI-2'!EC36  &gt;10),"",IF((ROUND(TRUNC(('TRI-2'!EC36  ),2),0))=10,"A+",IF((ROUND(TRUNC(('TRI-2'!EC36  ),2),0))=9,"A-",IF((ROUND(TRUNC(('TRI-2'!EC36   ),2),0))=8,"B+",IF((ROUND(TRUNC(('TRI-2'!EC36 ),2),0))=7,"B-",IF((ROUND(TRUNC(('TRI-2'!EC36  ),2),0))=6,"C+",IF((ROUND(TRUNC(('TRI-2'!EC36  ),2),0))=5,"C-",IF((ROUND(TRUNC(('TRI-2'!EC36  ),2),0))=4,"D+",IF((ROUND(TRUNC(('TRI-2'!EC36 ),2),0))=3,"D-",IF((ROUND(TRUNC(('TRI-2'!EC36 ),2),0))=2,"E+",IF((ROUND(TRUNC(('TRI-2'!EC36  ),2),0))&lt;=1,"E-","")))))))))))</f>
        <v>A+</v>
      </c>
      <c r="ED36" s="51" t="str">
        <f>IF(OR('TRI-2'!ED36 ="",'TRI-2'!ED36&lt;0,'TRI-2'!ED36  &gt;10),"",IF((ROUND(TRUNC(('TRI-2'!ED36  ),2),0))=10,"A+",IF((ROUND(TRUNC(('TRI-2'!ED36  ),2),0))=9,"A-",IF((ROUND(TRUNC(('TRI-2'!ED36   ),2),0))=8,"B+",IF((ROUND(TRUNC(('TRI-2'!ED36 ),2),0))=7,"B-",IF((ROUND(TRUNC(('TRI-2'!ED36  ),2),0))=6,"C+",IF((ROUND(TRUNC(('TRI-2'!ED36  ),2),0))=5,"C-",IF((ROUND(TRUNC(('TRI-2'!ED36  ),2),0))=4,"D+",IF((ROUND(TRUNC(('TRI-2'!ED36 ),2),0))=3,"D-",IF((ROUND(TRUNC(('TRI-2'!ED36 ),2),0))=2,"E+",IF((ROUND(TRUNC(('TRI-2'!ED36  ),2),0))&lt;=1,"E-","")))))))))))</f>
        <v>A+</v>
      </c>
      <c r="EE36" s="51" t="str">
        <f>IF(OR('TRI-2'!EE36 ="",'TRI-2'!EE36&lt;0,'TRI-2'!EE36  &gt;10),"",IF((ROUND(TRUNC(('TRI-2'!EE36  ),2),0))=10,"A+",IF((ROUND(TRUNC(('TRI-2'!EE36  ),2),0))=9,"A-",IF((ROUND(TRUNC(('TRI-2'!EE36   ),2),0))=8,"B+",IF((ROUND(TRUNC(('TRI-2'!EE36 ),2),0))=7,"B-",IF((ROUND(TRUNC(('TRI-2'!EE36  ),2),0))=6,"C+",IF((ROUND(TRUNC(('TRI-2'!EE36  ),2),0))=5,"C-",IF((ROUND(TRUNC(('TRI-2'!EE36  ),2),0))=4,"D+",IF((ROUND(TRUNC(('TRI-2'!EE36 ),2),0))=3,"D-",IF((ROUND(TRUNC(('TRI-2'!EE36 ),2),0))=2,"E+",IF((ROUND(TRUNC(('TRI-2'!EE36  ),2),0))&lt;=1,"E-","")))))))))))</f>
        <v>A+</v>
      </c>
      <c r="EF36" s="51" t="str">
        <f>IF(OR('TRI-2'!EF36 ="",'TRI-2'!EF36&lt;0,'TRI-2'!EF36  &gt;10),"",IF((ROUND(TRUNC(('TRI-2'!EF36  ),2),0))=10,"A+",IF((ROUND(TRUNC(('TRI-2'!EF36  ),2),0))=9,"A-",IF((ROUND(TRUNC(('TRI-2'!EF36   ),2),0))=8,"B+",IF((ROUND(TRUNC(('TRI-2'!EF36 ),2),0))=7,"B-",IF((ROUND(TRUNC(('TRI-2'!EF36  ),2),0))=6,"C+",IF((ROUND(TRUNC(('TRI-2'!EF36  ),2),0))=5,"C-",IF((ROUND(TRUNC(('TRI-2'!EF36  ),2),0))=4,"D+",IF((ROUND(TRUNC(('TRI-2'!EF36 ),2),0))=3,"D-",IF((ROUND(TRUNC(('TRI-2'!EF36 ),2),0))=2,"E+",IF((ROUND(TRUNC(('TRI-2'!EF36  ),2),0))&lt;=1,"E-","")))))))))))</f>
        <v>A+</v>
      </c>
      <c r="EG36" s="51" t="str">
        <f>IF(OR('TRI-2'!EG36 ="",'TRI-2'!EG36&lt;0,'TRI-2'!EG36  &gt;10),"",IF((ROUND(TRUNC(('TRI-2'!EG36  ),2),0))=10,"A+",IF((ROUND(TRUNC(('TRI-2'!EG36  ),2),0))=9,"A-",IF((ROUND(TRUNC(('TRI-2'!EG36   ),2),0))=8,"B+",IF((ROUND(TRUNC(('TRI-2'!EG36 ),2),0))=7,"B-",IF((ROUND(TRUNC(('TRI-2'!EG36  ),2),0))=6,"C+",IF((ROUND(TRUNC(('TRI-2'!EG36  ),2),0))=5,"C-",IF((ROUND(TRUNC(('TRI-2'!EG36  ),2),0))=4,"D+",IF((ROUND(TRUNC(('TRI-2'!EG36 ),2),0))=3,"D-",IF((ROUND(TRUNC(('TRI-2'!EG36 ),2),0))=2,"E+",IF((ROUND(TRUNC(('TRI-2'!EG36  ),2),0))&lt;=1,"E-","")))))))))))</f>
        <v>A+</v>
      </c>
      <c r="EH36" s="51" t="str">
        <f>IF(OR('TRI-2'!EH36 ="",'TRI-2'!EH36&lt;0,'TRI-2'!EH36  &gt;10),"",IF((ROUND(TRUNC(('TRI-2'!EH36  ),2),0))=10,"A+",IF((ROUND(TRUNC(('TRI-2'!EH36  ),2),0))=9,"A-",IF((ROUND(TRUNC(('TRI-2'!EH36   ),2),0))=8,"B+",IF((ROUND(TRUNC(('TRI-2'!EH36 ),2),0))=7,"B-",IF((ROUND(TRUNC(('TRI-2'!EH36  ),2),0))=6,"C+",IF((ROUND(TRUNC(('TRI-2'!EH36  ),2),0))=5,"C-",IF((ROUND(TRUNC(('TRI-2'!EH36  ),2),0))=4,"D+",IF((ROUND(TRUNC(('TRI-2'!EH36 ),2),0))=3,"D-",IF((ROUND(TRUNC(('TRI-2'!EH36 ),2),0))=2,"E+",IF((ROUND(TRUNC(('TRI-2'!EH36  ),2),0))&lt;=1,"E-","")))))))))))</f>
        <v>A+</v>
      </c>
      <c r="EI36" s="51" t="str">
        <f>IF(OR('TRI-2'!EI36 ="",'TRI-2'!EI36&lt;0,'TRI-2'!EI36  &gt;10),"",IF((ROUND(TRUNC(('TRI-2'!EI36  ),2),0))=10,"A+",IF((ROUND(TRUNC(('TRI-2'!EI36  ),2),0))=9,"A-",IF((ROUND(TRUNC(('TRI-2'!EI36   ),2),0))=8,"B+",IF((ROUND(TRUNC(('TRI-2'!EI36 ),2),0))=7,"B-",IF((ROUND(TRUNC(('TRI-2'!EI36  ),2),0))=6,"C+",IF((ROUND(TRUNC(('TRI-2'!EI36  ),2),0))=5,"C-",IF((ROUND(TRUNC(('TRI-2'!EI36  ),2),0))=4,"D+",IF((ROUND(TRUNC(('TRI-2'!EI36 ),2),0))=3,"D-",IF((ROUND(TRUNC(('TRI-2'!EI36 ),2),0))=2,"E+",IF((ROUND(TRUNC(('TRI-2'!EI36  ),2),0))&lt;=1,"E-","")))))))))))</f>
        <v>B+</v>
      </c>
      <c r="EJ36" s="51" t="str">
        <f>IF(OR('TRI-2'!EJ36 ="",'TRI-2'!EJ36&lt;0,'TRI-2'!EJ36  &gt;10),"",IF((ROUND(TRUNC(('TRI-2'!EJ36  ),2),0))=10,"A+",IF((ROUND(TRUNC(('TRI-2'!EJ36  ),2),0))=9,"A-",IF((ROUND(TRUNC(('TRI-2'!EJ36   ),2),0))=8,"B+",IF((ROUND(TRUNC(('TRI-2'!EJ36 ),2),0))=7,"B-",IF((ROUND(TRUNC(('TRI-2'!EJ36  ),2),0))=6,"C+",IF((ROUND(TRUNC(('TRI-2'!EJ36  ),2),0))=5,"C-",IF((ROUND(TRUNC(('TRI-2'!EJ36  ),2),0))=4,"D+",IF((ROUND(TRUNC(('TRI-2'!EJ36 ),2),0))=3,"D-",IF((ROUND(TRUNC(('TRI-2'!EJ36 ),2),0))=2,"E+",IF((ROUND(TRUNC(('TRI-2'!EJ36  ),2),0))&lt;=1,"E-","")))))))))))</f>
        <v>A+</v>
      </c>
      <c r="EK36" s="51" t="str">
        <f>IF(OR('TRI-2'!EK36 ="",'TRI-2'!EK36&lt;0,'TRI-2'!EK36  &gt;10),"",IF((ROUND(TRUNC(('TRI-2'!EK36  ),2),0))=10,"A+",IF((ROUND(TRUNC(('TRI-2'!EK36  ),2),0))=9,"A-",IF((ROUND(TRUNC(('TRI-2'!EK36   ),2),0))=8,"B+",IF((ROUND(TRUNC(('TRI-2'!EK36 ),2),0))=7,"B-",IF((ROUND(TRUNC(('TRI-2'!EK36  ),2),0))=6,"C+",IF((ROUND(TRUNC(('TRI-2'!EK36  ),2),0))=5,"C-",IF((ROUND(TRUNC(('TRI-2'!EK36  ),2),0))=4,"D+",IF((ROUND(TRUNC(('TRI-2'!EK36 ),2),0))=3,"D-",IF((ROUND(TRUNC(('TRI-2'!EK36 ),2),0))=2,"E+",IF((ROUND(TRUNC(('TRI-2'!EK36  ),2),0))&lt;=1,"E-","")))))))))))</f>
        <v>A+</v>
      </c>
      <c r="EL36" s="51" t="str">
        <f>IF(OR('TRI-2'!EL36 ="",'TRI-2'!EL36&lt;0,'TRI-2'!EL36  &gt;10),"",IF((ROUND(TRUNC(('TRI-2'!EL36  ),2),0))=10,"A+",IF((ROUND(TRUNC(('TRI-2'!EL36  ),2),0))=9,"A-",IF((ROUND(TRUNC(('TRI-2'!EL36   ),2),0))=8,"B+",IF((ROUND(TRUNC(('TRI-2'!EL36 ),2),0))=7,"B-",IF((ROUND(TRUNC(('TRI-2'!EL36  ),2),0))=6,"C+",IF((ROUND(TRUNC(('TRI-2'!EL36  ),2),0))=5,"C-",IF((ROUND(TRUNC(('TRI-2'!EL36  ),2),0))=4,"D+",IF((ROUND(TRUNC(('TRI-2'!EL36 ),2),0))=3,"D-",IF((ROUND(TRUNC(('TRI-2'!EL36 ),2),0))=2,"E+",IF((ROUND(TRUNC(('TRI-2'!EL36  ),2),0))&lt;=1,"E-","")))))))))))</f>
        <v>A+</v>
      </c>
      <c r="EM36" s="51" t="str">
        <f>IF(OR('TRI-2'!EM36 ="",'TRI-2'!EM36&lt;0,'TRI-2'!EM36  &gt;10),"",IF((ROUND(TRUNC(('TRI-2'!EM36  ),2),0))=10,"A+",IF((ROUND(TRUNC(('TRI-2'!EM36  ),2),0))=9,"A-",IF((ROUND(TRUNC(('TRI-2'!EM36   ),2),0))=8,"B+",IF((ROUND(TRUNC(('TRI-2'!EM36 ),2),0))=7,"B-",IF((ROUND(TRUNC(('TRI-2'!EM36  ),2),0))=6,"C+",IF((ROUND(TRUNC(('TRI-2'!EM36  ),2),0))=5,"C-",IF((ROUND(TRUNC(('TRI-2'!EM36  ),2),0))=4,"D+",IF((ROUND(TRUNC(('TRI-2'!EM36 ),2),0))=3,"D-",IF((ROUND(TRUNC(('TRI-2'!EM36 ),2),0))=2,"E+",IF((ROUND(TRUNC(('TRI-2'!EM36  ),2),0))&lt;=1,"E-","")))))))))))</f>
        <v>A+</v>
      </c>
      <c r="EN36" s="51" t="str">
        <f>IF(OR('TRI-2'!EN36 ="",'TRI-2'!EN36&lt;0,'TRI-2'!EN36  &gt;10),"",IF((ROUND(TRUNC(('TRI-2'!EN36  ),2),0))=10,"A+",IF((ROUND(TRUNC(('TRI-2'!EN36  ),2),0))=9,"A-",IF((ROUND(TRUNC(('TRI-2'!EN36   ),2),0))=8,"B+",IF((ROUND(TRUNC(('TRI-2'!EN36 ),2),0))=7,"B-",IF((ROUND(TRUNC(('TRI-2'!EN36  ),2),0))=6,"C+",IF((ROUND(TRUNC(('TRI-2'!EN36  ),2),0))=5,"C-",IF((ROUND(TRUNC(('TRI-2'!EN36  ),2),0))=4,"D+",IF((ROUND(TRUNC(('TRI-2'!EN36 ),2),0))=3,"D-",IF((ROUND(TRUNC(('TRI-2'!EN36 ),2),0))=2,"E+",IF((ROUND(TRUNC(('TRI-2'!EN36  ),2),0))&lt;=1,"E-","")))))))))))</f>
        <v>A+</v>
      </c>
      <c r="EO36" s="51" t="str">
        <f>IF(OR('TRI-2'!EO36 ="",'TRI-2'!EO36&lt;0,'TRI-2'!EO36  &gt;10),"",IF((ROUND(TRUNC(('TRI-2'!EO36  ),2),0))=10,"A+",IF((ROUND(TRUNC(('TRI-2'!EO36  ),2),0))=9,"A-",IF((ROUND(TRUNC(('TRI-2'!EO36   ),2),0))=8,"B+",IF((ROUND(TRUNC(('TRI-2'!EO36 ),2),0))=7,"B-",IF((ROUND(TRUNC(('TRI-2'!EO36  ),2),0))=6,"C+",IF((ROUND(TRUNC(('TRI-2'!EO36  ),2),0))=5,"C-",IF((ROUND(TRUNC(('TRI-2'!EO36  ),2),0))=4,"D+",IF((ROUND(TRUNC(('TRI-2'!EO36 ),2),0))=3,"D-",IF((ROUND(TRUNC(('TRI-2'!EO36 ),2),0))=2,"E+",IF((ROUND(TRUNC(('TRI-2'!EO36  ),2),0))&lt;=1,"E-","")))))))))))</f>
        <v>A+</v>
      </c>
      <c r="EP36" s="51" t="str">
        <f>IF(OR('TRI-2'!EP36 ="",'TRI-2'!EP36&lt;0,'TRI-2'!EP36  &gt;10),"",IF((ROUND(TRUNC(('TRI-2'!EP36  ),2),0))=10,"A+",IF((ROUND(TRUNC(('TRI-2'!EP36  ),2),0))=9,"A-",IF((ROUND(TRUNC(('TRI-2'!EP36   ),2),0))=8,"B+",IF((ROUND(TRUNC(('TRI-2'!EP36 ),2),0))=7,"B-",IF((ROUND(TRUNC(('TRI-2'!EP36  ),2),0))=6,"C+",IF((ROUND(TRUNC(('TRI-2'!EP36  ),2),0))=5,"C-",IF((ROUND(TRUNC(('TRI-2'!EP36  ),2),0))=4,"D+",IF((ROUND(TRUNC(('TRI-2'!EP36 ),2),0))=3,"D-",IF((ROUND(TRUNC(('TRI-2'!EP36 ),2),0))=2,"E+",IF((ROUND(TRUNC(('TRI-2'!EP36  ),2),0))&lt;=1,"E-","")))))))))))</f>
        <v>A+</v>
      </c>
      <c r="EQ36" s="51" t="str">
        <f>IF(OR('TRI-2'!EQ36 ="",'TRI-2'!EQ36&lt;0,'TRI-2'!EQ36  &gt;10),"",IF((ROUND(TRUNC(('TRI-2'!EQ36  ),2),0))=10,"A+",IF((ROUND(TRUNC(('TRI-2'!EQ36  ),2),0))=9,"A-",IF((ROUND(TRUNC(('TRI-2'!EQ36   ),2),0))=8,"B+",IF((ROUND(TRUNC(('TRI-2'!EQ36 ),2),0))=7,"B-",IF((ROUND(TRUNC(('TRI-2'!EQ36  ),2),0))=6,"C+",IF((ROUND(TRUNC(('TRI-2'!EQ36  ),2),0))=5,"C-",IF((ROUND(TRUNC(('TRI-2'!EQ36  ),2),0))=4,"D+",IF((ROUND(TRUNC(('TRI-2'!EQ36 ),2),0))=3,"D-",IF((ROUND(TRUNC(('TRI-2'!EQ36 ),2),0))=2,"E+",IF((ROUND(TRUNC(('TRI-2'!EQ36  ),2),0))&lt;=1,"E-","")))))))))))</f>
        <v>A+</v>
      </c>
      <c r="ER36" s="51" t="str">
        <f>IF(OR('TRI-2'!ER36 ="",'TRI-2'!ER36&lt;0,'TRI-2'!ER36  &gt;10),"",IF((ROUND(TRUNC(('TRI-2'!ER36  ),2),0))=10,"A+",IF((ROUND(TRUNC(('TRI-2'!ER36  ),2),0))=9,"A-",IF((ROUND(TRUNC(('TRI-2'!ER36   ),2),0))=8,"B+",IF((ROUND(TRUNC(('TRI-2'!ER36 ),2),0))=7,"B-",IF((ROUND(TRUNC(('TRI-2'!ER36  ),2),0))=6,"C+",IF((ROUND(TRUNC(('TRI-2'!ER36  ),2),0))=5,"C-",IF((ROUND(TRUNC(('TRI-2'!ER36  ),2),0))=4,"D+",IF((ROUND(TRUNC(('TRI-2'!ER36 ),2),0))=3,"D-",IF((ROUND(TRUNC(('TRI-2'!ER36 ),2),0))=2,"E+",IF((ROUND(TRUNC(('TRI-2'!ER36  ),2),0))&lt;=1,"E-","")))))))))))</f>
        <v>A+</v>
      </c>
      <c r="ES36" s="51" t="str">
        <f>IF(OR('TRI-2'!ES36 ="",'TRI-2'!ES36&lt;0,'TRI-2'!ES36  &gt;10),"",IF((ROUND(TRUNC(('TRI-2'!ES36  ),2),0))=10,"A+",IF((ROUND(TRUNC(('TRI-2'!ES36  ),2),0))=9,"A-",IF((ROUND(TRUNC(('TRI-2'!ES36   ),2),0))=8,"B+",IF((ROUND(TRUNC(('TRI-2'!ES36 ),2),0))=7,"B-",IF((ROUND(TRUNC(('TRI-2'!ES36  ),2),0))=6,"C+",IF((ROUND(TRUNC(('TRI-2'!ES36  ),2),0))=5,"C-",IF((ROUND(TRUNC(('TRI-2'!ES36  ),2),0))=4,"D+",IF((ROUND(TRUNC(('TRI-2'!ES36 ),2),0))=3,"D-",IF((ROUND(TRUNC(('TRI-2'!ES36 ),2),0))=2,"E+",IF((ROUND(TRUNC(('TRI-2'!ES36  ),2),0))&lt;=1,"E-","")))))))))))</f>
        <v>A-</v>
      </c>
      <c r="ET36" s="51" t="str">
        <f>IF('TRI-2'!ET36 ="","",'TRI-2'!ET36 )</f>
        <v>S</v>
      </c>
      <c r="EU36" s="51" t="str">
        <f>IF('TRI-2'!EU36 ="","",'TRI-2'!EU36 )</f>
        <v>S</v>
      </c>
      <c r="EV36" s="51" t="str">
        <f>IF('TRI-2'!EV36 ="","",'TRI-2'!EV36 )</f>
        <v>S</v>
      </c>
      <c r="EW36" s="51" t="str">
        <f>IF('TRI-2'!EW36 ="","",'TRI-2'!EW36 )</f>
        <v>S</v>
      </c>
      <c r="EX36" s="51" t="str">
        <f>IF('TRI-2'!EX36 ="","",'TRI-2'!EX36 )</f>
        <v>S</v>
      </c>
      <c r="EY36" s="51" t="str">
        <f>IF('TRI-2'!EY36 ="","",'TRI-2'!EY36 )</f>
        <v>S</v>
      </c>
      <c r="EZ36" s="51" t="str">
        <f>IF('TRI-2'!EZ36 ="","",'TRI-2'!EZ36 )</f>
        <v>S</v>
      </c>
      <c r="FA36" s="51" t="str">
        <f>IF('TRI-2'!FA36 ="","",'TRI-2'!FA36 )</f>
        <v>S</v>
      </c>
      <c r="FB36" s="51" t="str">
        <f>IF('TRI-2'!FB36 ="","",'TRI-2'!FB36 )</f>
        <v>S</v>
      </c>
      <c r="FC36" s="51" t="str">
        <f>IF('TRI-2'!FC36 ="","",'TRI-2'!FC36 )</f>
        <v>A+</v>
      </c>
      <c r="FD36" s="51">
        <f>IF('TRI-2'!FD36 ="","",'TRI-2'!FD36 )</f>
        <v>36</v>
      </c>
      <c r="FE36" s="51" t="str">
        <f>IF('TRI-2'!FE36 ="","",'TRI-2'!FE36 )</f>
        <v>A+</v>
      </c>
      <c r="FF36" s="51" t="str">
        <f>IF('TRI-2'!FF36 ="","",'TRI-2'!FF36 )</f>
        <v/>
      </c>
      <c r="FG36" s="51" t="str">
        <f>IF('TRI-2'!FG36 ="","",'TRI-2'!FG36 )</f>
        <v/>
      </c>
      <c r="FH36" s="51" t="str">
        <f>IF('TRI-2'!FH36 ="","",'TRI-2'!FH36 )</f>
        <v/>
      </c>
    </row>
    <row r="37" spans="1:164" ht="21" customHeight="1">
      <c r="B37" s="53">
        <v>20</v>
      </c>
      <c r="C37" s="272" t="str">
        <f>IF(NOTAS!E40&gt;"",NOTAS!E40,"")</f>
        <v>PINARGOTE OLMEDO LIAM ALEXANDER</v>
      </c>
      <c r="D37" s="273"/>
      <c r="E37" s="273"/>
      <c r="F37" s="274"/>
      <c r="G37" s="51" t="str">
        <f>IF(OR('TRI-2'!G37 ="",'TRI-2'!G37&lt;0,'TRI-2'!G37  &gt;10),"",IF((ROUND(TRUNC(('TRI-2'!G37  ),2),0))=10,"A+",IF((ROUND(TRUNC(('TRI-2'!G37  ),2),0))=9,"A-",IF((ROUND(TRUNC(('TRI-2'!G37   ),2),0))=8,"B+",IF((ROUND(TRUNC(('TRI-2'!G37 ),2),0))=7,"B-",IF((ROUND(TRUNC(('TRI-2'!G37  ),2),0))=6,"C+",IF((ROUND(TRUNC(('TRI-2'!G37  ),2),0))=5,"C-",IF((ROUND(TRUNC(('TRI-2'!G37  ),2),0))=4,"D+",IF((ROUND(TRUNC(('TRI-2'!G37 ),2),0))=3,"D-",IF((ROUND(TRUNC(('TRI-2'!G37 ),2),0))=2,"E+",IF((ROUND(TRUNC(('TRI-2'!G37  ),2),0))&lt;=1,"E-","")))))))))))</f>
        <v>A+</v>
      </c>
      <c r="H37" s="51" t="str">
        <f>IF(OR('TRI-2'!H37 ="",'TRI-2'!H37&lt;0,'TRI-2'!H37  &gt;10),"",IF((ROUND(TRUNC(('TRI-2'!H37  ),2),0))=10,"A+",IF((ROUND(TRUNC(('TRI-2'!H37  ),2),0))=9,"A-",IF((ROUND(TRUNC(('TRI-2'!H37   ),2),0))=8,"B+",IF((ROUND(TRUNC(('TRI-2'!H37 ),2),0))=7,"B-",IF((ROUND(TRUNC(('TRI-2'!H37  ),2),0))=6,"C+",IF((ROUND(TRUNC(('TRI-2'!H37  ),2),0))=5,"C-",IF((ROUND(TRUNC(('TRI-2'!H37  ),2),0))=4,"D+",IF((ROUND(TRUNC(('TRI-2'!H37 ),2),0))=3,"D-",IF((ROUND(TRUNC(('TRI-2'!H37 ),2),0))=2,"E+",IF((ROUND(TRUNC(('TRI-2'!H37  ),2),0))&lt;=1,"E-","")))))))))))</f>
        <v>A+</v>
      </c>
      <c r="I37" s="51" t="str">
        <f>IF(OR('TRI-2'!I37 ="",'TRI-2'!I37&lt;0,'TRI-2'!I37  &gt;10),"",IF((ROUND(TRUNC(('TRI-2'!I37  ),2),0))=10,"A+",IF((ROUND(TRUNC(('TRI-2'!I37  ),2),0))=9,"A-",IF((ROUND(TRUNC(('TRI-2'!I37   ),2),0))=8,"B+",IF((ROUND(TRUNC(('TRI-2'!I37 ),2),0))=7,"B-",IF((ROUND(TRUNC(('TRI-2'!I37  ),2),0))=6,"C+",IF((ROUND(TRUNC(('TRI-2'!I37  ),2),0))=5,"C-",IF((ROUND(TRUNC(('TRI-2'!I37  ),2),0))=4,"D+",IF((ROUND(TRUNC(('TRI-2'!I37 ),2),0))=3,"D-",IF((ROUND(TRUNC(('TRI-2'!I37 ),2),0))=2,"E+",IF((ROUND(TRUNC(('TRI-2'!I37  ),2),0))&lt;=1,"E-","")))))))))))</f>
        <v>A+</v>
      </c>
      <c r="J37" s="51" t="str">
        <f>IF(OR('TRI-2'!J37 ="",'TRI-2'!J37&lt;0,'TRI-2'!J37  &gt;10),"",IF((ROUND(TRUNC(('TRI-2'!J37  ),2),0))=10,"A+",IF((ROUND(TRUNC(('TRI-2'!J37  ),2),0))=9,"A-",IF((ROUND(TRUNC(('TRI-2'!J37   ),2),0))=8,"B+",IF((ROUND(TRUNC(('TRI-2'!J37 ),2),0))=7,"B-",IF((ROUND(TRUNC(('TRI-2'!J37  ),2),0))=6,"C+",IF((ROUND(TRUNC(('TRI-2'!J37  ),2),0))=5,"C-",IF((ROUND(TRUNC(('TRI-2'!J37  ),2),0))=4,"D+",IF((ROUND(TRUNC(('TRI-2'!J37 ),2),0))=3,"D-",IF((ROUND(TRUNC(('TRI-2'!J37 ),2),0))=2,"E+",IF((ROUND(TRUNC(('TRI-2'!J37  ),2),0))&lt;=1,"E-","")))))))))))</f>
        <v>A+</v>
      </c>
      <c r="K37" s="51" t="str">
        <f>IF(OR('TRI-2'!K37 ="",'TRI-2'!K37&lt;0,'TRI-2'!K37  &gt;10),"",IF((ROUND(TRUNC(('TRI-2'!K37  ),2),0))=10,"A+",IF((ROUND(TRUNC(('TRI-2'!K37  ),2),0))=9,"A-",IF((ROUND(TRUNC(('TRI-2'!K37   ),2),0))=8,"B+",IF((ROUND(TRUNC(('TRI-2'!K37 ),2),0))=7,"B-",IF((ROUND(TRUNC(('TRI-2'!K37  ),2),0))=6,"C+",IF((ROUND(TRUNC(('TRI-2'!K37  ),2),0))=5,"C-",IF((ROUND(TRUNC(('TRI-2'!K37  ),2),0))=4,"D+",IF((ROUND(TRUNC(('TRI-2'!K37 ),2),0))=3,"D-",IF((ROUND(TRUNC(('TRI-2'!K37 ),2),0))=2,"E+",IF((ROUND(TRUNC(('TRI-2'!K37  ),2),0))&lt;=1,"E-","")))))))))))</f>
        <v>A+</v>
      </c>
      <c r="L37" s="51" t="str">
        <f>IF(OR('TRI-2'!L37 ="",'TRI-2'!L37&lt;0,'TRI-2'!L37  &gt;10),"",IF((ROUND(TRUNC(('TRI-2'!L37  ),2),0))=10,"A+",IF((ROUND(TRUNC(('TRI-2'!L37  ),2),0))=9,"A-",IF((ROUND(TRUNC(('TRI-2'!L37   ),2),0))=8,"B+",IF((ROUND(TRUNC(('TRI-2'!L37 ),2),0))=7,"B-",IF((ROUND(TRUNC(('TRI-2'!L37  ),2),0))=6,"C+",IF((ROUND(TRUNC(('TRI-2'!L37  ),2),0))=5,"C-",IF((ROUND(TRUNC(('TRI-2'!L37  ),2),0))=4,"D+",IF((ROUND(TRUNC(('TRI-2'!L37 ),2),0))=3,"D-",IF((ROUND(TRUNC(('TRI-2'!L37 ),2),0))=2,"E+",IF((ROUND(TRUNC(('TRI-2'!L37  ),2),0))&lt;=1,"E-","")))))))))))</f>
        <v>A+</v>
      </c>
      <c r="M37" s="51" t="str">
        <f>IF(OR('TRI-2'!M37 ="",'TRI-2'!M37&lt;0,'TRI-2'!M37  &gt;10),"",IF((ROUND(TRUNC(('TRI-2'!M37  ),2),0))=10,"A+",IF((ROUND(TRUNC(('TRI-2'!M37  ),2),0))=9,"A-",IF((ROUND(TRUNC(('TRI-2'!M37   ),2),0))=8,"B+",IF((ROUND(TRUNC(('TRI-2'!M37 ),2),0))=7,"B-",IF((ROUND(TRUNC(('TRI-2'!M37  ),2),0))=6,"C+",IF((ROUND(TRUNC(('TRI-2'!M37  ),2),0))=5,"C-",IF((ROUND(TRUNC(('TRI-2'!M37  ),2),0))=4,"D+",IF((ROUND(TRUNC(('TRI-2'!M37 ),2),0))=3,"D-",IF((ROUND(TRUNC(('TRI-2'!M37 ),2),0))=2,"E+",IF((ROUND(TRUNC(('TRI-2'!M37  ),2),0))&lt;=1,"E-","")))))))))))</f>
        <v>A+</v>
      </c>
      <c r="N37" s="51" t="str">
        <f>IF(OR('TRI-2'!N37 ="",'TRI-2'!N37&lt;0,'TRI-2'!N37  &gt;10),"",IF((ROUND(TRUNC(('TRI-2'!N37  ),2),0))=10,"A+",IF((ROUND(TRUNC(('TRI-2'!N37  ),2),0))=9,"A-",IF((ROUND(TRUNC(('TRI-2'!N37   ),2),0))=8,"B+",IF((ROUND(TRUNC(('TRI-2'!N37 ),2),0))=7,"B-",IF((ROUND(TRUNC(('TRI-2'!N37  ),2),0))=6,"C+",IF((ROUND(TRUNC(('TRI-2'!N37  ),2),0))=5,"C-",IF((ROUND(TRUNC(('TRI-2'!N37  ),2),0))=4,"D+",IF((ROUND(TRUNC(('TRI-2'!N37 ),2),0))=3,"D-",IF((ROUND(TRUNC(('TRI-2'!N37 ),2),0))=2,"E+",IF((ROUND(TRUNC(('TRI-2'!N37  ),2),0))&lt;=1,"E-","")))))))))))</f>
        <v>A+</v>
      </c>
      <c r="O37" s="51" t="str">
        <f>IF(OR('TRI-2'!O37 ="",'TRI-2'!O37&lt;0,'TRI-2'!O37  &gt;10),"",IF((ROUND(TRUNC(('TRI-2'!O37  ),2),0))=10,"A+",IF((ROUND(TRUNC(('TRI-2'!O37  ),2),0))=9,"A-",IF((ROUND(TRUNC(('TRI-2'!O37   ),2),0))=8,"B+",IF((ROUND(TRUNC(('TRI-2'!O37 ),2),0))=7,"B-",IF((ROUND(TRUNC(('TRI-2'!O37  ),2),0))=6,"C+",IF((ROUND(TRUNC(('TRI-2'!O37  ),2),0))=5,"C-",IF((ROUND(TRUNC(('TRI-2'!O37  ),2),0))=4,"D+",IF((ROUND(TRUNC(('TRI-2'!O37 ),2),0))=3,"D-",IF((ROUND(TRUNC(('TRI-2'!O37 ),2),0))=2,"E+",IF((ROUND(TRUNC(('TRI-2'!O37  ),2),0))&lt;=1,"E-","")))))))))))</f>
        <v>A+</v>
      </c>
      <c r="P37" s="51" t="str">
        <f>IF(OR('TRI-2'!P37 ="",'TRI-2'!P37&lt;0,'TRI-2'!P37  &gt;10),"",IF((ROUND(TRUNC(('TRI-2'!P37  ),2),0))=10,"A+",IF((ROUND(TRUNC(('TRI-2'!P37  ),2),0))=9,"A-",IF((ROUND(TRUNC(('TRI-2'!P37   ),2),0))=8,"B+",IF((ROUND(TRUNC(('TRI-2'!P37 ),2),0))=7,"B-",IF((ROUND(TRUNC(('TRI-2'!P37  ),2),0))=6,"C+",IF((ROUND(TRUNC(('TRI-2'!P37  ),2),0))=5,"C-",IF((ROUND(TRUNC(('TRI-2'!P37  ),2),0))=4,"D+",IF((ROUND(TRUNC(('TRI-2'!P37 ),2),0))=3,"D-",IF((ROUND(TRUNC(('TRI-2'!P37 ),2),0))=2,"E+",IF((ROUND(TRUNC(('TRI-2'!P37  ),2),0))&lt;=1,"E-","")))))))))))</f>
        <v>A+</v>
      </c>
      <c r="Q37" s="51" t="str">
        <f>IF(OR('TRI-2'!Q37 ="",'TRI-2'!Q37&lt;0,'TRI-2'!Q37  &gt;10),"",IF((ROUND(TRUNC(('TRI-2'!Q37  ),2),0))=10,"A+",IF((ROUND(TRUNC(('TRI-2'!Q37  ),2),0))=9,"A-",IF((ROUND(TRUNC(('TRI-2'!Q37   ),2),0))=8,"B+",IF((ROUND(TRUNC(('TRI-2'!Q37 ),2),0))=7,"B-",IF((ROUND(TRUNC(('TRI-2'!Q37  ),2),0))=6,"C+",IF((ROUND(TRUNC(('TRI-2'!Q37  ),2),0))=5,"C-",IF((ROUND(TRUNC(('TRI-2'!Q37  ),2),0))=4,"D+",IF((ROUND(TRUNC(('TRI-2'!Q37 ),2),0))=3,"D-",IF((ROUND(TRUNC(('TRI-2'!Q37 ),2),0))=2,"E+",IF((ROUND(TRUNC(('TRI-2'!Q37  ),2),0))&lt;=1,"E-","")))))))))))</f>
        <v>A+</v>
      </c>
      <c r="R37" s="51" t="str">
        <f>IF(OR('TRI-2'!R37 ="",'TRI-2'!R37&lt;0,'TRI-2'!R37  &gt;10),"",IF((ROUND(TRUNC(('TRI-2'!R37  ),2),0))=10,"A+",IF((ROUND(TRUNC(('TRI-2'!R37  ),2),0))=9,"A-",IF((ROUND(TRUNC(('TRI-2'!R37   ),2),0))=8,"B+",IF((ROUND(TRUNC(('TRI-2'!R37 ),2),0))=7,"B-",IF((ROUND(TRUNC(('TRI-2'!R37  ),2),0))=6,"C+",IF((ROUND(TRUNC(('TRI-2'!R37  ),2),0))=5,"C-",IF((ROUND(TRUNC(('TRI-2'!R37  ),2),0))=4,"D+",IF((ROUND(TRUNC(('TRI-2'!R37 ),2),0))=3,"D-",IF((ROUND(TRUNC(('TRI-2'!R37 ),2),0))=2,"E+",IF((ROUND(TRUNC(('TRI-2'!R37  ),2),0))&lt;=1,"E-","")))))))))))</f>
        <v>A+</v>
      </c>
      <c r="S37" s="51" t="str">
        <f>IF(OR('TRI-2'!S37 ="",'TRI-2'!S37&lt;0,'TRI-2'!S37  &gt;10),"",IF((ROUND(TRUNC(('TRI-2'!S37  ),2),0))=10,"A+",IF((ROUND(TRUNC(('TRI-2'!S37  ),2),0))=9,"A-",IF((ROUND(TRUNC(('TRI-2'!S37   ),2),0))=8,"B+",IF((ROUND(TRUNC(('TRI-2'!S37 ),2),0))=7,"B-",IF((ROUND(TRUNC(('TRI-2'!S37  ),2),0))=6,"C+",IF((ROUND(TRUNC(('TRI-2'!S37  ),2),0))=5,"C-",IF((ROUND(TRUNC(('TRI-2'!S37  ),2),0))=4,"D+",IF((ROUND(TRUNC(('TRI-2'!S37 ),2),0))=3,"D-",IF((ROUND(TRUNC(('TRI-2'!S37 ),2),0))=2,"E+",IF((ROUND(TRUNC(('TRI-2'!S37  ),2),0))&lt;=1,"E-","")))))))))))</f>
        <v>A+</v>
      </c>
      <c r="T37" s="51" t="str">
        <f>IF(OR('TRI-2'!T37 ="",'TRI-2'!T37&lt;0,'TRI-2'!T37  &gt;10),"",IF((ROUND(TRUNC(('TRI-2'!T37  ),2),0))=10,"A+",IF((ROUND(TRUNC(('TRI-2'!T37  ),2),0))=9,"A-",IF((ROUND(TRUNC(('TRI-2'!T37   ),2),0))=8,"B+",IF((ROUND(TRUNC(('TRI-2'!T37 ),2),0))=7,"B-",IF((ROUND(TRUNC(('TRI-2'!T37  ),2),0))=6,"C+",IF((ROUND(TRUNC(('TRI-2'!T37  ),2),0))=5,"C-",IF((ROUND(TRUNC(('TRI-2'!T37  ),2),0))=4,"D+",IF((ROUND(TRUNC(('TRI-2'!T37 ),2),0))=3,"D-",IF((ROUND(TRUNC(('TRI-2'!T37 ),2),0))=2,"E+",IF((ROUND(TRUNC(('TRI-2'!T37  ),2),0))&lt;=1,"E-","")))))))))))</f>
        <v>A+</v>
      </c>
      <c r="U37" s="51" t="str">
        <f>IF(OR('TRI-2'!U37 ="",'TRI-2'!U37&lt;0,'TRI-2'!U37  &gt;10),"",IF((ROUND(TRUNC(('TRI-2'!U37  ),2),0))=10,"A+",IF((ROUND(TRUNC(('TRI-2'!U37  ),2),0))=9,"A-",IF((ROUND(TRUNC(('TRI-2'!U37   ),2),0))=8,"B+",IF((ROUND(TRUNC(('TRI-2'!U37 ),2),0))=7,"B-",IF((ROUND(TRUNC(('TRI-2'!U37  ),2),0))=6,"C+",IF((ROUND(TRUNC(('TRI-2'!U37  ),2),0))=5,"C-",IF((ROUND(TRUNC(('TRI-2'!U37  ),2),0))=4,"D+",IF((ROUND(TRUNC(('TRI-2'!U37 ),2),0))=3,"D-",IF((ROUND(TRUNC(('TRI-2'!U37 ),2),0))=2,"E+",IF((ROUND(TRUNC(('TRI-2'!U37  ),2),0))&lt;=1,"E-","")))))))))))</f>
        <v>A+</v>
      </c>
      <c r="V37" s="51" t="str">
        <f>IF(OR('TRI-2'!V37 ="",'TRI-2'!V37&lt;0,'TRI-2'!V37  &gt;10),"",IF((ROUND(TRUNC(('TRI-2'!V37  ),2),0))=10,"A+",IF((ROUND(TRUNC(('TRI-2'!V37  ),2),0))=9,"A-",IF((ROUND(TRUNC(('TRI-2'!V37   ),2),0))=8,"B+",IF((ROUND(TRUNC(('TRI-2'!V37 ),2),0))=7,"B-",IF((ROUND(TRUNC(('TRI-2'!V37  ),2),0))=6,"C+",IF((ROUND(TRUNC(('TRI-2'!V37  ),2),0))=5,"C-",IF((ROUND(TRUNC(('TRI-2'!V37  ),2),0))=4,"D+",IF((ROUND(TRUNC(('TRI-2'!V37 ),2),0))=3,"D-",IF((ROUND(TRUNC(('TRI-2'!V37 ),2),0))=2,"E+",IF((ROUND(TRUNC(('TRI-2'!V37  ),2),0))&lt;=1,"E-","")))))))))))</f>
        <v>A+</v>
      </c>
      <c r="W37" s="51" t="str">
        <f>IF(OR('TRI-2'!W37 ="",'TRI-2'!W37&lt;0,'TRI-2'!W37  &gt;10),"",IF((ROUND(TRUNC(('TRI-2'!W37  ),2),0))=10,"A+",IF((ROUND(TRUNC(('TRI-2'!W37  ),2),0))=9,"A-",IF((ROUND(TRUNC(('TRI-2'!W37   ),2),0))=8,"B+",IF((ROUND(TRUNC(('TRI-2'!W37 ),2),0))=7,"B-",IF((ROUND(TRUNC(('TRI-2'!W37  ),2),0))=6,"C+",IF((ROUND(TRUNC(('TRI-2'!W37  ),2),0))=5,"C-",IF((ROUND(TRUNC(('TRI-2'!W37  ),2),0))=4,"D+",IF((ROUND(TRUNC(('TRI-2'!W37 ),2),0))=3,"D-",IF((ROUND(TRUNC(('TRI-2'!W37 ),2),0))=2,"E+",IF((ROUND(TRUNC(('TRI-2'!W37  ),2),0))&lt;=1,"E-","")))))))))))</f>
        <v>A+</v>
      </c>
      <c r="X37" s="51" t="str">
        <f>IF(OR('TRI-2'!X37 ="",'TRI-2'!X37&lt;0,'TRI-2'!X37  &gt;10),"",IF((ROUND(TRUNC(('TRI-2'!X37  ),2),0))=10,"A+",IF((ROUND(TRUNC(('TRI-2'!X37  ),2),0))=9,"A-",IF((ROUND(TRUNC(('TRI-2'!X37   ),2),0))=8,"B+",IF((ROUND(TRUNC(('TRI-2'!X37 ),2),0))=7,"B-",IF((ROUND(TRUNC(('TRI-2'!X37  ),2),0))=6,"C+",IF((ROUND(TRUNC(('TRI-2'!X37  ),2),0))=5,"C-",IF((ROUND(TRUNC(('TRI-2'!X37  ),2),0))=4,"D+",IF((ROUND(TRUNC(('TRI-2'!X37 ),2),0))=3,"D-",IF((ROUND(TRUNC(('TRI-2'!X37 ),2),0))=2,"E+",IF((ROUND(TRUNC(('TRI-2'!X37  ),2),0))&lt;=1,"E-","")))))))))))</f>
        <v>A+</v>
      </c>
      <c r="Y37" s="51" t="str">
        <f>IF(OR('TRI-2'!Y37 ="",'TRI-2'!Y37&lt;0,'TRI-2'!Y37  &gt;10),"",IF((ROUND(TRUNC(('TRI-2'!Y37  ),2),0))=10,"A+",IF((ROUND(TRUNC(('TRI-2'!Y37  ),2),0))=9,"A-",IF((ROUND(TRUNC(('TRI-2'!Y37   ),2),0))=8,"B+",IF((ROUND(TRUNC(('TRI-2'!Y37 ),2),0))=7,"B-",IF((ROUND(TRUNC(('TRI-2'!Y37  ),2),0))=6,"C+",IF((ROUND(TRUNC(('TRI-2'!Y37  ),2),0))=5,"C-",IF((ROUND(TRUNC(('TRI-2'!Y37  ),2),0))=4,"D+",IF((ROUND(TRUNC(('TRI-2'!Y37 ),2),0))=3,"D-",IF((ROUND(TRUNC(('TRI-2'!Y37 ),2),0))=2,"E+",IF((ROUND(TRUNC(('TRI-2'!Y37  ),2),0))&lt;=1,"E-","")))))))))))</f>
        <v>A+</v>
      </c>
      <c r="Z37" s="51" t="str">
        <f>IF(OR('TRI-2'!Z37 ="",'TRI-2'!Z37&lt;0,'TRI-2'!Z37  &gt;10),"",IF((ROUND(TRUNC(('TRI-2'!Z37  ),2),0))=10,"A+",IF((ROUND(TRUNC(('TRI-2'!Z37  ),2),0))=9,"A-",IF((ROUND(TRUNC(('TRI-2'!Z37   ),2),0))=8,"B+",IF((ROUND(TRUNC(('TRI-2'!Z37 ),2),0))=7,"B-",IF((ROUND(TRUNC(('TRI-2'!Z37  ),2),0))=6,"C+",IF((ROUND(TRUNC(('TRI-2'!Z37  ),2),0))=5,"C-",IF((ROUND(TRUNC(('TRI-2'!Z37  ),2),0))=4,"D+",IF((ROUND(TRUNC(('TRI-2'!Z37 ),2),0))=3,"D-",IF((ROUND(TRUNC(('TRI-2'!Z37 ),2),0))=2,"E+",IF((ROUND(TRUNC(('TRI-2'!Z37  ),2),0))&lt;=1,"E-","")))))))))))</f>
        <v>A+</v>
      </c>
      <c r="AA37" s="51" t="str">
        <f>IF(OR('TRI-2'!AA37 ="",'TRI-2'!AA37&lt;0,'TRI-2'!AA37  &gt;10),"",IF((ROUND(TRUNC(('TRI-2'!AA37  ),2),0))=10,"A+",IF((ROUND(TRUNC(('TRI-2'!AA37  ),2),0))=9,"A-",IF((ROUND(TRUNC(('TRI-2'!AA37   ),2),0))=8,"B+",IF((ROUND(TRUNC(('TRI-2'!AA37 ),2),0))=7,"B-",IF((ROUND(TRUNC(('TRI-2'!AA37  ),2),0))=6,"C+",IF((ROUND(TRUNC(('TRI-2'!AA37  ),2),0))=5,"C-",IF((ROUND(TRUNC(('TRI-2'!AA37  ),2),0))=4,"D+",IF((ROUND(TRUNC(('TRI-2'!AA37 ),2),0))=3,"D-",IF((ROUND(TRUNC(('TRI-2'!AA37 ),2),0))=2,"E+",IF((ROUND(TRUNC(('TRI-2'!AA37  ),2),0))&lt;=1,"E-","")))))))))))</f>
        <v>A+</v>
      </c>
      <c r="AB37" s="51" t="str">
        <f>IF(OR('TRI-2'!AB37 ="",'TRI-2'!AB37&lt;0,'TRI-2'!AB37  &gt;10),"",IF((ROUND(TRUNC(('TRI-2'!AB37  ),2),0))=10,"A+",IF((ROUND(TRUNC(('TRI-2'!AB37  ),2),0))=9,"A-",IF((ROUND(TRUNC(('TRI-2'!AB37   ),2),0))=8,"B+",IF((ROUND(TRUNC(('TRI-2'!AB37 ),2),0))=7,"B-",IF((ROUND(TRUNC(('TRI-2'!AB37  ),2),0))=6,"C+",IF((ROUND(TRUNC(('TRI-2'!AB37  ),2),0))=5,"C-",IF((ROUND(TRUNC(('TRI-2'!AB37  ),2),0))=4,"D+",IF((ROUND(TRUNC(('TRI-2'!AB37 ),2),0))=3,"D-",IF((ROUND(TRUNC(('TRI-2'!AB37 ),2),0))=2,"E+",IF((ROUND(TRUNC(('TRI-2'!AB37  ),2),0))&lt;=1,"E-","")))))))))))</f>
        <v>A+</v>
      </c>
      <c r="AC37" s="51" t="str">
        <f>IF(OR('TRI-2'!AC37 ="",'TRI-2'!AC37&lt;0,'TRI-2'!AC37  &gt;10),"",IF((ROUND(TRUNC(('TRI-2'!AC37  ),2),0))=10,"A+",IF((ROUND(TRUNC(('TRI-2'!AC37  ),2),0))=9,"A-",IF((ROUND(TRUNC(('TRI-2'!AC37   ),2),0))=8,"B+",IF((ROUND(TRUNC(('TRI-2'!AC37 ),2),0))=7,"B-",IF((ROUND(TRUNC(('TRI-2'!AC37  ),2),0))=6,"C+",IF((ROUND(TRUNC(('TRI-2'!AC37  ),2),0))=5,"C-",IF((ROUND(TRUNC(('TRI-2'!AC37  ),2),0))=4,"D+",IF((ROUND(TRUNC(('TRI-2'!AC37 ),2),0))=3,"D-",IF((ROUND(TRUNC(('TRI-2'!AC37 ),2),0))=2,"E+",IF((ROUND(TRUNC(('TRI-2'!AC37  ),2),0))&lt;=1,"E-","")))))))))))</f>
        <v>A+</v>
      </c>
      <c r="AD37" s="51" t="str">
        <f>IF(OR('TRI-2'!AD37 ="",'TRI-2'!AD37&lt;0,'TRI-2'!AD37  &gt;10),"",IF((ROUND(TRUNC(('TRI-2'!AD37  ),2),0))=10,"A+",IF((ROUND(TRUNC(('TRI-2'!AD37  ),2),0))=9,"A-",IF((ROUND(TRUNC(('TRI-2'!AD37   ),2),0))=8,"B+",IF((ROUND(TRUNC(('TRI-2'!AD37 ),2),0))=7,"B-",IF((ROUND(TRUNC(('TRI-2'!AD37  ),2),0))=6,"C+",IF((ROUND(TRUNC(('TRI-2'!AD37  ),2),0))=5,"C-",IF((ROUND(TRUNC(('TRI-2'!AD37  ),2),0))=4,"D+",IF((ROUND(TRUNC(('TRI-2'!AD37 ),2),0))=3,"D-",IF((ROUND(TRUNC(('TRI-2'!AD37 ),2),0))=2,"E+",IF((ROUND(TRUNC(('TRI-2'!AD37  ),2),0))&lt;=1,"E-","")))))))))))</f>
        <v>A+</v>
      </c>
      <c r="AE37" s="51" t="str">
        <f>IF(OR('TRI-2'!AE37 ="",'TRI-2'!AE37&lt;0,'TRI-2'!AE37  &gt;10),"",IF((ROUND(TRUNC(('TRI-2'!AE37  ),2),0))=10,"A+",IF((ROUND(TRUNC(('TRI-2'!AE37  ),2),0))=9,"A-",IF((ROUND(TRUNC(('TRI-2'!AE37   ),2),0))=8,"B+",IF((ROUND(TRUNC(('TRI-2'!AE37 ),2),0))=7,"B-",IF((ROUND(TRUNC(('TRI-2'!AE37  ),2),0))=6,"C+",IF((ROUND(TRUNC(('TRI-2'!AE37  ),2),0))=5,"C-",IF((ROUND(TRUNC(('TRI-2'!AE37  ),2),0))=4,"D+",IF((ROUND(TRUNC(('TRI-2'!AE37 ),2),0))=3,"D-",IF((ROUND(TRUNC(('TRI-2'!AE37 ),2),0))=2,"E+",IF((ROUND(TRUNC(('TRI-2'!AE37  ),2),0))&lt;=1,"E-","")))))))))))</f>
        <v>A+</v>
      </c>
      <c r="AF37" s="51" t="str">
        <f>IF(OR('TRI-2'!AF37 ="",'TRI-2'!AF37&lt;0,'TRI-2'!AF37  &gt;10),"",IF((ROUND(TRUNC(('TRI-2'!AF37  ),2),0))=10,"A+",IF((ROUND(TRUNC(('TRI-2'!AF37  ),2),0))=9,"A-",IF((ROUND(TRUNC(('TRI-2'!AF37   ),2),0))=8,"B+",IF((ROUND(TRUNC(('TRI-2'!AF37 ),2),0))=7,"B-",IF((ROUND(TRUNC(('TRI-2'!AF37  ),2),0))=6,"C+",IF((ROUND(TRUNC(('TRI-2'!AF37  ),2),0))=5,"C-",IF((ROUND(TRUNC(('TRI-2'!AF37  ),2),0))=4,"D+",IF((ROUND(TRUNC(('TRI-2'!AF37 ),2),0))=3,"D-",IF((ROUND(TRUNC(('TRI-2'!AF37 ),2),0))=2,"E+",IF((ROUND(TRUNC(('TRI-2'!AF37  ),2),0))&lt;=1,"E-","")))))))))))</f>
        <v>A+</v>
      </c>
      <c r="AG37" s="51" t="str">
        <f>IF(OR('TRI-2'!AG37 ="",'TRI-2'!AG37&lt;0,'TRI-2'!AG37  &gt;10),"",IF((ROUND(TRUNC(('TRI-2'!AG37  ),2),0))=10,"A+",IF((ROUND(TRUNC(('TRI-2'!AG37  ),2),0))=9,"A-",IF((ROUND(TRUNC(('TRI-2'!AG37   ),2),0))=8,"B+",IF((ROUND(TRUNC(('TRI-2'!AG37 ),2),0))=7,"B-",IF((ROUND(TRUNC(('TRI-2'!AG37  ),2),0))=6,"C+",IF((ROUND(TRUNC(('TRI-2'!AG37  ),2),0))=5,"C-",IF((ROUND(TRUNC(('TRI-2'!AG37  ),2),0))=4,"D+",IF((ROUND(TRUNC(('TRI-2'!AG37 ),2),0))=3,"D-",IF((ROUND(TRUNC(('TRI-2'!AG37 ),2),0))=2,"E+",IF((ROUND(TRUNC(('TRI-2'!AG37  ),2),0))&lt;=1,"E-","")))))))))))</f>
        <v>A+</v>
      </c>
      <c r="AH37" s="51" t="str">
        <f>IF(OR('TRI-2'!AH37 ="",'TRI-2'!AH37&lt;0,'TRI-2'!AH37  &gt;10),"",IF((ROUND(TRUNC(('TRI-2'!AH37  ),2),0))=10,"A+",IF((ROUND(TRUNC(('TRI-2'!AH37  ),2),0))=9,"A-",IF((ROUND(TRUNC(('TRI-2'!AH37   ),2),0))=8,"B+",IF((ROUND(TRUNC(('TRI-2'!AH37 ),2),0))=7,"B-",IF((ROUND(TRUNC(('TRI-2'!AH37  ),2),0))=6,"C+",IF((ROUND(TRUNC(('TRI-2'!AH37  ),2),0))=5,"C-",IF((ROUND(TRUNC(('TRI-2'!AH37  ),2),0))=4,"D+",IF((ROUND(TRUNC(('TRI-2'!AH37 ),2),0))=3,"D-",IF((ROUND(TRUNC(('TRI-2'!AH37 ),2),0))=2,"E+",IF((ROUND(TRUNC(('TRI-2'!AH37  ),2),0))&lt;=1,"E-","")))))))))))</f>
        <v>A+</v>
      </c>
      <c r="AI37" s="51" t="str">
        <f>IF(OR('TRI-2'!AI37 ="",'TRI-2'!AI37&lt;0,'TRI-2'!AI37  &gt;10),"",IF((ROUND(TRUNC(('TRI-2'!AI37  ),2),0))=10,"A+",IF((ROUND(TRUNC(('TRI-2'!AI37  ),2),0))=9,"A-",IF((ROUND(TRUNC(('TRI-2'!AI37   ),2),0))=8,"B+",IF((ROUND(TRUNC(('TRI-2'!AI37 ),2),0))=7,"B-",IF((ROUND(TRUNC(('TRI-2'!AI37  ),2),0))=6,"C+",IF((ROUND(TRUNC(('TRI-2'!AI37  ),2),0))=5,"C-",IF((ROUND(TRUNC(('TRI-2'!AI37  ),2),0))=4,"D+",IF((ROUND(TRUNC(('TRI-2'!AI37 ),2),0))=3,"D-",IF((ROUND(TRUNC(('TRI-2'!AI37 ),2),0))=2,"E+",IF((ROUND(TRUNC(('TRI-2'!AI37  ),2),0))&lt;=1,"E-","")))))))))))</f>
        <v>A+</v>
      </c>
      <c r="AJ37" s="51" t="str">
        <f>IF(OR('TRI-2'!AJ37 ="",'TRI-2'!AJ37&lt;0,'TRI-2'!AJ37  &gt;10),"",IF((ROUND(TRUNC(('TRI-2'!AJ37  ),2),0))=10,"A+",IF((ROUND(TRUNC(('TRI-2'!AJ37  ),2),0))=9,"A-",IF((ROUND(TRUNC(('TRI-2'!AJ37   ),2),0))=8,"B+",IF((ROUND(TRUNC(('TRI-2'!AJ37 ),2),0))=7,"B-",IF((ROUND(TRUNC(('TRI-2'!AJ37  ),2),0))=6,"C+",IF((ROUND(TRUNC(('TRI-2'!AJ37  ),2),0))=5,"C-",IF((ROUND(TRUNC(('TRI-2'!AJ37  ),2),0))=4,"D+",IF((ROUND(TRUNC(('TRI-2'!AJ37 ),2),0))=3,"D-",IF((ROUND(TRUNC(('TRI-2'!AJ37 ),2),0))=2,"E+",IF((ROUND(TRUNC(('TRI-2'!AJ37  ),2),0))&lt;=1,"E-","")))))))))))</f>
        <v>A+</v>
      </c>
      <c r="AK37" s="51" t="str">
        <f>IF(OR('TRI-2'!AK37 ="",'TRI-2'!AK37&lt;0,'TRI-2'!AK37  &gt;10),"",IF((ROUND(TRUNC(('TRI-2'!AK37  ),2),0))=10,"A+",IF((ROUND(TRUNC(('TRI-2'!AK37  ),2),0))=9,"A-",IF((ROUND(TRUNC(('TRI-2'!AK37   ),2),0))=8,"B+",IF((ROUND(TRUNC(('TRI-2'!AK37 ),2),0))=7,"B-",IF((ROUND(TRUNC(('TRI-2'!AK37  ),2),0))=6,"C+",IF((ROUND(TRUNC(('TRI-2'!AK37  ),2),0))=5,"C-",IF((ROUND(TRUNC(('TRI-2'!AK37  ),2),0))=4,"D+",IF((ROUND(TRUNC(('TRI-2'!AK37 ),2),0))=3,"D-",IF((ROUND(TRUNC(('TRI-2'!AK37 ),2),0))=2,"E+",IF((ROUND(TRUNC(('TRI-2'!AK37  ),2),0))&lt;=1,"E-","")))))))))))</f>
        <v>A+</v>
      </c>
      <c r="AL37" s="51" t="str">
        <f>IF(OR('TRI-2'!AL37 ="",'TRI-2'!AL37&lt;0,'TRI-2'!AL37  &gt;10),"",IF((ROUND(TRUNC(('TRI-2'!AL37  ),2),0))=10,"A+",IF((ROUND(TRUNC(('TRI-2'!AL37  ),2),0))=9,"A-",IF((ROUND(TRUNC(('TRI-2'!AL37   ),2),0))=8,"B+",IF((ROUND(TRUNC(('TRI-2'!AL37 ),2),0))=7,"B-",IF((ROUND(TRUNC(('TRI-2'!AL37  ),2),0))=6,"C+",IF((ROUND(TRUNC(('TRI-2'!AL37  ),2),0))=5,"C-",IF((ROUND(TRUNC(('TRI-2'!AL37  ),2),0))=4,"D+",IF((ROUND(TRUNC(('TRI-2'!AL37 ),2),0))=3,"D-",IF((ROUND(TRUNC(('TRI-2'!AL37 ),2),0))=2,"E+",IF((ROUND(TRUNC(('TRI-2'!AL37  ),2),0))&lt;=1,"E-","")))))))))))</f>
        <v>A+</v>
      </c>
      <c r="AM37" s="51" t="str">
        <f>IF(OR('TRI-2'!AM37 ="",'TRI-2'!AM37&lt;0,'TRI-2'!AM37  &gt;10),"",IF((ROUND(TRUNC(('TRI-2'!AM37  ),2),0))=10,"A+",IF((ROUND(TRUNC(('TRI-2'!AM37  ),2),0))=9,"A-",IF((ROUND(TRUNC(('TRI-2'!AM37   ),2),0))=8,"B+",IF((ROUND(TRUNC(('TRI-2'!AM37 ),2),0))=7,"B-",IF((ROUND(TRUNC(('TRI-2'!AM37  ),2),0))=6,"C+",IF((ROUND(TRUNC(('TRI-2'!AM37  ),2),0))=5,"C-",IF((ROUND(TRUNC(('TRI-2'!AM37  ),2),0))=4,"D+",IF((ROUND(TRUNC(('TRI-2'!AM37 ),2),0))=3,"D-",IF((ROUND(TRUNC(('TRI-2'!AM37 ),2),0))=2,"E+",IF((ROUND(TRUNC(('TRI-2'!AM37  ),2),0))&lt;=1,"E-","")))))))))))</f>
        <v>A+</v>
      </c>
      <c r="AN37" s="51" t="str">
        <f>IF(OR('TRI-2'!AN37 ="",'TRI-2'!AN37&lt;0,'TRI-2'!AN37  &gt;10),"",IF((ROUND(TRUNC(('TRI-2'!AN37  ),2),0))=10,"A+",IF((ROUND(TRUNC(('TRI-2'!AN37  ),2),0))=9,"A-",IF((ROUND(TRUNC(('TRI-2'!AN37   ),2),0))=8,"B+",IF((ROUND(TRUNC(('TRI-2'!AN37 ),2),0))=7,"B-",IF((ROUND(TRUNC(('TRI-2'!AN37  ),2),0))=6,"C+",IF((ROUND(TRUNC(('TRI-2'!AN37  ),2),0))=5,"C-",IF((ROUND(TRUNC(('TRI-2'!AN37  ),2),0))=4,"D+",IF((ROUND(TRUNC(('TRI-2'!AN37 ),2),0))=3,"D-",IF((ROUND(TRUNC(('TRI-2'!AN37 ),2),0))=2,"E+",IF((ROUND(TRUNC(('TRI-2'!AN37  ),2),0))&lt;=1,"E-","")))))))))))</f>
        <v>A+</v>
      </c>
      <c r="AO37" s="51" t="str">
        <f>IF(OR('TRI-2'!AO37 ="",'TRI-2'!AO37&lt;0,'TRI-2'!AO37  &gt;10),"",IF((ROUND(TRUNC(('TRI-2'!AO37  ),2),0))=10,"A+",IF((ROUND(TRUNC(('TRI-2'!AO37  ),2),0))=9,"A-",IF((ROUND(TRUNC(('TRI-2'!AO37   ),2),0))=8,"B+",IF((ROUND(TRUNC(('TRI-2'!AO37 ),2),0))=7,"B-",IF((ROUND(TRUNC(('TRI-2'!AO37  ),2),0))=6,"C+",IF((ROUND(TRUNC(('TRI-2'!AO37  ),2),0))=5,"C-",IF((ROUND(TRUNC(('TRI-2'!AO37  ),2),0))=4,"D+",IF((ROUND(TRUNC(('TRI-2'!AO37 ),2),0))=3,"D-",IF((ROUND(TRUNC(('TRI-2'!AO37 ),2),0))=2,"E+",IF((ROUND(TRUNC(('TRI-2'!AO37  ),2),0))&lt;=1,"E-","")))))))))))</f>
        <v>A+</v>
      </c>
      <c r="AP37" s="51" t="str">
        <f>IF(OR('TRI-2'!AP37 ="",'TRI-2'!AP37&lt;0,'TRI-2'!AP37  &gt;10),"",IF((ROUND(TRUNC(('TRI-2'!AP37  ),2),0))=10,"A+",IF((ROUND(TRUNC(('TRI-2'!AP37  ),2),0))=9,"A-",IF((ROUND(TRUNC(('TRI-2'!AP37   ),2),0))=8,"B+",IF((ROUND(TRUNC(('TRI-2'!AP37 ),2),0))=7,"B-",IF((ROUND(TRUNC(('TRI-2'!AP37  ),2),0))=6,"C+",IF((ROUND(TRUNC(('TRI-2'!AP37  ),2),0))=5,"C-",IF((ROUND(TRUNC(('TRI-2'!AP37  ),2),0))=4,"D+",IF((ROUND(TRUNC(('TRI-2'!AP37 ),2),0))=3,"D-",IF((ROUND(TRUNC(('TRI-2'!AP37 ),2),0))=2,"E+",IF((ROUND(TRUNC(('TRI-2'!AP37  ),2),0))&lt;=1,"E-","")))))))))))</f>
        <v>A+</v>
      </c>
      <c r="AQ37" s="51" t="str">
        <f>IF(OR('TRI-2'!AQ37 ="",'TRI-2'!AQ37&lt;0,'TRI-2'!AQ37  &gt;10),"",IF((ROUND(TRUNC(('TRI-2'!AQ37  ),2),0))=10,"A+",IF((ROUND(TRUNC(('TRI-2'!AQ37  ),2),0))=9,"A-",IF((ROUND(TRUNC(('TRI-2'!AQ37   ),2),0))=8,"B+",IF((ROUND(TRUNC(('TRI-2'!AQ37 ),2),0))=7,"B-",IF((ROUND(TRUNC(('TRI-2'!AQ37  ),2),0))=6,"C+",IF((ROUND(TRUNC(('TRI-2'!AQ37  ),2),0))=5,"C-",IF((ROUND(TRUNC(('TRI-2'!AQ37  ),2),0))=4,"D+",IF((ROUND(TRUNC(('TRI-2'!AQ37 ),2),0))=3,"D-",IF((ROUND(TRUNC(('TRI-2'!AQ37 ),2),0))=2,"E+",IF((ROUND(TRUNC(('TRI-2'!AQ37  ),2),0))&lt;=1,"E-","")))))))))))</f>
        <v>A+</v>
      </c>
      <c r="AR37" s="51" t="str">
        <f>IF(OR('TRI-2'!AR37 ="",'TRI-2'!AR37&lt;0,'TRI-2'!AR37  &gt;10),"",IF((ROUND(TRUNC(('TRI-2'!AR37  ),2),0))=10,"A+",IF((ROUND(TRUNC(('TRI-2'!AR37  ),2),0))=9,"A-",IF((ROUND(TRUNC(('TRI-2'!AR37   ),2),0))=8,"B+",IF((ROUND(TRUNC(('TRI-2'!AR37 ),2),0))=7,"B-",IF((ROUND(TRUNC(('TRI-2'!AR37  ),2),0))=6,"C+",IF((ROUND(TRUNC(('TRI-2'!AR37  ),2),0))=5,"C-",IF((ROUND(TRUNC(('TRI-2'!AR37  ),2),0))=4,"D+",IF((ROUND(TRUNC(('TRI-2'!AR37 ),2),0))=3,"D-",IF((ROUND(TRUNC(('TRI-2'!AR37 ),2),0))=2,"E+",IF((ROUND(TRUNC(('TRI-2'!AR37  ),2),0))&lt;=1,"E-","")))))))))))</f>
        <v>A+</v>
      </c>
      <c r="AS37" s="51" t="str">
        <f>IF(OR('TRI-2'!AS37 ="",'TRI-2'!AS37&lt;0,'TRI-2'!AS37  &gt;10),"",IF((ROUND(TRUNC(('TRI-2'!AS37  ),2),0))=10,"A+",IF((ROUND(TRUNC(('TRI-2'!AS37  ),2),0))=9,"A-",IF((ROUND(TRUNC(('TRI-2'!AS37   ),2),0))=8,"B+",IF((ROUND(TRUNC(('TRI-2'!AS37 ),2),0))=7,"B-",IF((ROUND(TRUNC(('TRI-2'!AS37  ),2),0))=6,"C+",IF((ROUND(TRUNC(('TRI-2'!AS37  ),2),0))=5,"C-",IF((ROUND(TRUNC(('TRI-2'!AS37  ),2),0))=4,"D+",IF((ROUND(TRUNC(('TRI-2'!AS37 ),2),0))=3,"D-",IF((ROUND(TRUNC(('TRI-2'!AS37 ),2),0))=2,"E+",IF((ROUND(TRUNC(('TRI-2'!AS37  ),2),0))&lt;=1,"E-","")))))))))))</f>
        <v>A+</v>
      </c>
      <c r="AT37" s="51" t="str">
        <f>IF(OR('TRI-2'!AT37 ="",'TRI-2'!AT37&lt;0,'TRI-2'!AT37  &gt;10),"",IF((ROUND(TRUNC(('TRI-2'!AT37  ),2),0))=10,"A+",IF((ROUND(TRUNC(('TRI-2'!AT37  ),2),0))=9,"A-",IF((ROUND(TRUNC(('TRI-2'!AT37   ),2),0))=8,"B+",IF((ROUND(TRUNC(('TRI-2'!AT37 ),2),0))=7,"B-",IF((ROUND(TRUNC(('TRI-2'!AT37  ),2),0))=6,"C+",IF((ROUND(TRUNC(('TRI-2'!AT37  ),2),0))=5,"C-",IF((ROUND(TRUNC(('TRI-2'!AT37  ),2),0))=4,"D+",IF((ROUND(TRUNC(('TRI-2'!AT37 ),2),0))=3,"D-",IF((ROUND(TRUNC(('TRI-2'!AT37 ),2),0))=2,"E+",IF((ROUND(TRUNC(('TRI-2'!AT37  ),2),0))&lt;=1,"E-","")))))))))))</f>
        <v>A+</v>
      </c>
      <c r="AU37" s="51" t="str">
        <f>IF(OR('TRI-2'!AU37 ="",'TRI-2'!AU37&lt;0,'TRI-2'!AU37  &gt;10),"",IF((ROUND(TRUNC(('TRI-2'!AU37  ),2),0))=10,"A+",IF((ROUND(TRUNC(('TRI-2'!AU37  ),2),0))=9,"A-",IF((ROUND(TRUNC(('TRI-2'!AU37   ),2),0))=8,"B+",IF((ROUND(TRUNC(('TRI-2'!AU37 ),2),0))=7,"B-",IF((ROUND(TRUNC(('TRI-2'!AU37  ),2),0))=6,"C+",IF((ROUND(TRUNC(('TRI-2'!AU37  ),2),0))=5,"C-",IF((ROUND(TRUNC(('TRI-2'!AU37  ),2),0))=4,"D+",IF((ROUND(TRUNC(('TRI-2'!AU37 ),2),0))=3,"D-",IF((ROUND(TRUNC(('TRI-2'!AU37 ),2),0))=2,"E+",IF((ROUND(TRUNC(('TRI-2'!AU37  ),2),0))&lt;=1,"E-","")))))))))))</f>
        <v>A+</v>
      </c>
      <c r="AV37" s="51" t="str">
        <f>IF(OR('TRI-2'!AV37 ="",'TRI-2'!AV37&lt;0,'TRI-2'!AV37  &gt;10),"",IF((ROUND(TRUNC(('TRI-2'!AV37  ),2),0))=10,"A+",IF((ROUND(TRUNC(('TRI-2'!AV37  ),2),0))=9,"A-",IF((ROUND(TRUNC(('TRI-2'!AV37   ),2),0))=8,"B+",IF((ROUND(TRUNC(('TRI-2'!AV37 ),2),0))=7,"B-",IF((ROUND(TRUNC(('TRI-2'!AV37  ),2),0))=6,"C+",IF((ROUND(TRUNC(('TRI-2'!AV37  ),2),0))=5,"C-",IF((ROUND(TRUNC(('TRI-2'!AV37  ),2),0))=4,"D+",IF((ROUND(TRUNC(('TRI-2'!AV37 ),2),0))=3,"D-",IF((ROUND(TRUNC(('TRI-2'!AV37 ),2),0))=2,"E+",IF((ROUND(TRUNC(('TRI-2'!AV37  ),2),0))&lt;=1,"E-","")))))))))))</f>
        <v>A+</v>
      </c>
      <c r="AW37" s="51" t="str">
        <f>IF(OR('TRI-2'!AW37 ="",'TRI-2'!AW37&lt;0,'TRI-2'!AW37  &gt;10),"",IF((ROUND(TRUNC(('TRI-2'!AW37  ),2),0))=10,"A+",IF((ROUND(TRUNC(('TRI-2'!AW37  ),2),0))=9,"A-",IF((ROUND(TRUNC(('TRI-2'!AW37   ),2),0))=8,"B+",IF((ROUND(TRUNC(('TRI-2'!AW37 ),2),0))=7,"B-",IF((ROUND(TRUNC(('TRI-2'!AW37  ),2),0))=6,"C+",IF((ROUND(TRUNC(('TRI-2'!AW37  ),2),0))=5,"C-",IF((ROUND(TRUNC(('TRI-2'!AW37  ),2),0))=4,"D+",IF((ROUND(TRUNC(('TRI-2'!AW37 ),2),0))=3,"D-",IF((ROUND(TRUNC(('TRI-2'!AW37 ),2),0))=2,"E+",IF((ROUND(TRUNC(('TRI-2'!AW37  ),2),0))&lt;=1,"E-","")))))))))))</f>
        <v>A+</v>
      </c>
      <c r="AX37" s="51" t="str">
        <f>IF(OR('TRI-2'!AX37 ="",'TRI-2'!AX37&lt;0,'TRI-2'!AX37  &gt;10),"",IF((ROUND(TRUNC(('TRI-2'!AX37  ),2),0))=10,"A+",IF((ROUND(TRUNC(('TRI-2'!AX37  ),2),0))=9,"A-",IF((ROUND(TRUNC(('TRI-2'!AX37   ),2),0))=8,"B+",IF((ROUND(TRUNC(('TRI-2'!AX37 ),2),0))=7,"B-",IF((ROUND(TRUNC(('TRI-2'!AX37  ),2),0))=6,"C+",IF((ROUND(TRUNC(('TRI-2'!AX37  ),2),0))=5,"C-",IF((ROUND(TRUNC(('TRI-2'!AX37  ),2),0))=4,"D+",IF((ROUND(TRUNC(('TRI-2'!AX37 ),2),0))=3,"D-",IF((ROUND(TRUNC(('TRI-2'!AX37 ),2),0))=2,"E+",IF((ROUND(TRUNC(('TRI-2'!AX37  ),2),0))&lt;=1,"E-","")))))))))))</f>
        <v>A+</v>
      </c>
      <c r="AY37" s="51" t="str">
        <f>IF(OR('TRI-2'!AY37 ="",'TRI-2'!AY37&lt;0,'TRI-2'!AY37  &gt;10),"",IF((ROUND(TRUNC(('TRI-2'!AY37  ),2),0))=10,"A+",IF((ROUND(TRUNC(('TRI-2'!AY37  ),2),0))=9,"A-",IF((ROUND(TRUNC(('TRI-2'!AY37   ),2),0))=8,"B+",IF((ROUND(TRUNC(('TRI-2'!AY37 ),2),0))=7,"B-",IF((ROUND(TRUNC(('TRI-2'!AY37  ),2),0))=6,"C+",IF((ROUND(TRUNC(('TRI-2'!AY37  ),2),0))=5,"C-",IF((ROUND(TRUNC(('TRI-2'!AY37  ),2),0))=4,"D+",IF((ROUND(TRUNC(('TRI-2'!AY37 ),2),0))=3,"D-",IF((ROUND(TRUNC(('TRI-2'!AY37 ),2),0))=2,"E+",IF((ROUND(TRUNC(('TRI-2'!AY37  ),2),0))&lt;=1,"E-","")))))))))))</f>
        <v>A+</v>
      </c>
      <c r="AZ37" s="51" t="str">
        <f>IF(OR('TRI-2'!AZ37 ="",'TRI-2'!AZ37&lt;0,'TRI-2'!AZ37  &gt;10),"",IF((ROUND(TRUNC(('TRI-2'!AZ37  ),2),0))=10,"A+",IF((ROUND(TRUNC(('TRI-2'!AZ37  ),2),0))=9,"A-",IF((ROUND(TRUNC(('TRI-2'!AZ37   ),2),0))=8,"B+",IF((ROUND(TRUNC(('TRI-2'!AZ37 ),2),0))=7,"B-",IF((ROUND(TRUNC(('TRI-2'!AZ37  ),2),0))=6,"C+",IF((ROUND(TRUNC(('TRI-2'!AZ37  ),2),0))=5,"C-",IF((ROUND(TRUNC(('TRI-2'!AZ37  ),2),0))=4,"D+",IF((ROUND(TRUNC(('TRI-2'!AZ37 ),2),0))=3,"D-",IF((ROUND(TRUNC(('TRI-2'!AZ37 ),2),0))=2,"E+",IF((ROUND(TRUNC(('TRI-2'!AZ37  ),2),0))&lt;=1,"E-","")))))))))))</f>
        <v>A+</v>
      </c>
      <c r="BA37" s="51" t="str">
        <f>IF(OR('TRI-2'!BA37 ="",'TRI-2'!BA37&lt;0,'TRI-2'!BA37  &gt;10),"",IF((ROUND(TRUNC(('TRI-2'!BA37  ),2),0))=10,"A+",IF((ROUND(TRUNC(('TRI-2'!BA37  ),2),0))=9,"A-",IF((ROUND(TRUNC(('TRI-2'!BA37   ),2),0))=8,"B+",IF((ROUND(TRUNC(('TRI-2'!BA37 ),2),0))=7,"B-",IF((ROUND(TRUNC(('TRI-2'!BA37  ),2),0))=6,"C+",IF((ROUND(TRUNC(('TRI-2'!BA37  ),2),0))=5,"C-",IF((ROUND(TRUNC(('TRI-2'!BA37  ),2),0))=4,"D+",IF((ROUND(TRUNC(('TRI-2'!BA37 ),2),0))=3,"D-",IF((ROUND(TRUNC(('TRI-2'!BA37 ),2),0))=2,"E+",IF((ROUND(TRUNC(('TRI-2'!BA37  ),2),0))&lt;=1,"E-","")))))))))))</f>
        <v>A+</v>
      </c>
      <c r="BB37" s="51" t="str">
        <f>IF(OR('TRI-2'!BB37 ="",'TRI-2'!BB37&lt;0,'TRI-2'!BB37  &gt;10),"",IF((ROUND(TRUNC(('TRI-2'!BB37  ),2),0))=10,"A+",IF((ROUND(TRUNC(('TRI-2'!BB37  ),2),0))=9,"A-",IF((ROUND(TRUNC(('TRI-2'!BB37   ),2),0))=8,"B+",IF((ROUND(TRUNC(('TRI-2'!BB37 ),2),0))=7,"B-",IF((ROUND(TRUNC(('TRI-2'!BB37  ),2),0))=6,"C+",IF((ROUND(TRUNC(('TRI-2'!BB37  ),2),0))=5,"C-",IF((ROUND(TRUNC(('TRI-2'!BB37  ),2),0))=4,"D+",IF((ROUND(TRUNC(('TRI-2'!BB37 ),2),0))=3,"D-",IF((ROUND(TRUNC(('TRI-2'!BB37 ),2),0))=2,"E+",IF((ROUND(TRUNC(('TRI-2'!BB37  ),2),0))&lt;=1,"E-","")))))))))))</f>
        <v>A+</v>
      </c>
      <c r="BC37" s="51" t="str">
        <f>IF(OR('TRI-2'!BC37 ="",'TRI-2'!BC37&lt;0,'TRI-2'!BC37  &gt;10),"",IF((ROUND(TRUNC(('TRI-2'!BC37  ),2),0))=10,"A+",IF((ROUND(TRUNC(('TRI-2'!BC37  ),2),0))=9,"A-",IF((ROUND(TRUNC(('TRI-2'!BC37   ),2),0))=8,"B+",IF((ROUND(TRUNC(('TRI-2'!BC37 ),2),0))=7,"B-",IF((ROUND(TRUNC(('TRI-2'!BC37  ),2),0))=6,"C+",IF((ROUND(TRUNC(('TRI-2'!BC37  ),2),0))=5,"C-",IF((ROUND(TRUNC(('TRI-2'!BC37  ),2),0))=4,"D+",IF((ROUND(TRUNC(('TRI-2'!BC37 ),2),0))=3,"D-",IF((ROUND(TRUNC(('TRI-2'!BC37 ),2),0))=2,"E+",IF((ROUND(TRUNC(('TRI-2'!BC37  ),2),0))&lt;=1,"E-","")))))))))))</f>
        <v>A+</v>
      </c>
      <c r="BD37" s="51" t="str">
        <f>IF(OR('TRI-2'!BD37 ="",'TRI-2'!BD37&lt;0,'TRI-2'!BD37  &gt;10),"",IF((ROUND(TRUNC(('TRI-2'!BD37  ),2),0))=10,"A+",IF((ROUND(TRUNC(('TRI-2'!BD37  ),2),0))=9,"A-",IF((ROUND(TRUNC(('TRI-2'!BD37   ),2),0))=8,"B+",IF((ROUND(TRUNC(('TRI-2'!BD37 ),2),0))=7,"B-",IF((ROUND(TRUNC(('TRI-2'!BD37  ),2),0))=6,"C+",IF((ROUND(TRUNC(('TRI-2'!BD37  ),2),0))=5,"C-",IF((ROUND(TRUNC(('TRI-2'!BD37  ),2),0))=4,"D+",IF((ROUND(TRUNC(('TRI-2'!BD37 ),2),0))=3,"D-",IF((ROUND(TRUNC(('TRI-2'!BD37 ),2),0))=2,"E+",IF((ROUND(TRUNC(('TRI-2'!BD37  ),2),0))&lt;=1,"E-","")))))))))))</f>
        <v>A+</v>
      </c>
      <c r="BE37" s="51" t="str">
        <f>IF(OR('TRI-2'!BE37 ="",'TRI-2'!BE37&lt;0,'TRI-2'!BE37  &gt;10),"",IF((ROUND(TRUNC(('TRI-2'!BE37  ),2),0))=10,"A+",IF((ROUND(TRUNC(('TRI-2'!BE37  ),2),0))=9,"A-",IF((ROUND(TRUNC(('TRI-2'!BE37   ),2),0))=8,"B+",IF((ROUND(TRUNC(('TRI-2'!BE37 ),2),0))=7,"B-",IF((ROUND(TRUNC(('TRI-2'!BE37  ),2),0))=6,"C+",IF((ROUND(TRUNC(('TRI-2'!BE37  ),2),0))=5,"C-",IF((ROUND(TRUNC(('TRI-2'!BE37  ),2),0))=4,"D+",IF((ROUND(TRUNC(('TRI-2'!BE37 ),2),0))=3,"D-",IF((ROUND(TRUNC(('TRI-2'!BE37 ),2),0))=2,"E+",IF((ROUND(TRUNC(('TRI-2'!BE37  ),2),0))&lt;=1,"E-","")))))))))))</f>
        <v>A+</v>
      </c>
      <c r="BF37" s="51" t="str">
        <f>IF(OR('TRI-2'!BF37 ="",'TRI-2'!BF37&lt;0,'TRI-2'!BF37  &gt;10),"",IF((ROUND(TRUNC(('TRI-2'!BF37  ),2),0))=10,"A+",IF((ROUND(TRUNC(('TRI-2'!BF37  ),2),0))=9,"A-",IF((ROUND(TRUNC(('TRI-2'!BF37   ),2),0))=8,"B+",IF((ROUND(TRUNC(('TRI-2'!BF37 ),2),0))=7,"B-",IF((ROUND(TRUNC(('TRI-2'!BF37  ),2),0))=6,"C+",IF((ROUND(TRUNC(('TRI-2'!BF37  ),2),0))=5,"C-",IF((ROUND(TRUNC(('TRI-2'!BF37  ),2),0))=4,"D+",IF((ROUND(TRUNC(('TRI-2'!BF37 ),2),0))=3,"D-",IF((ROUND(TRUNC(('TRI-2'!BF37 ),2),0))=2,"E+",IF((ROUND(TRUNC(('TRI-2'!BF37  ),2),0))&lt;=1,"E-","")))))))))))</f>
        <v>A+</v>
      </c>
      <c r="BG37" s="51" t="str">
        <f>IF(OR('TRI-2'!BG37 ="",'TRI-2'!BG37&lt;0,'TRI-2'!BG37  &gt;10),"",IF((ROUND(TRUNC(('TRI-2'!BG37  ),2),0))=10,"A+",IF((ROUND(TRUNC(('TRI-2'!BG37  ),2),0))=9,"A-",IF((ROUND(TRUNC(('TRI-2'!BG37   ),2),0))=8,"B+",IF((ROUND(TRUNC(('TRI-2'!BG37 ),2),0))=7,"B-",IF((ROUND(TRUNC(('TRI-2'!BG37  ),2),0))=6,"C+",IF((ROUND(TRUNC(('TRI-2'!BG37  ),2),0))=5,"C-",IF((ROUND(TRUNC(('TRI-2'!BG37  ),2),0))=4,"D+",IF((ROUND(TRUNC(('TRI-2'!BG37 ),2),0))=3,"D-",IF((ROUND(TRUNC(('TRI-2'!BG37 ),2),0))=2,"E+",IF((ROUND(TRUNC(('TRI-2'!BG37  ),2),0))&lt;=1,"E-","")))))))))))</f>
        <v>A+</v>
      </c>
      <c r="BH37" s="51" t="str">
        <f>IF(OR('TRI-2'!BH37 ="",'TRI-2'!BH37&lt;0,'TRI-2'!BH37  &gt;10),"",IF((ROUND(TRUNC(('TRI-2'!BH37  ),2),0))=10,"A+",IF((ROUND(TRUNC(('TRI-2'!BH37  ),2),0))=9,"A-",IF((ROUND(TRUNC(('TRI-2'!BH37   ),2),0))=8,"B+",IF((ROUND(TRUNC(('TRI-2'!BH37 ),2),0))=7,"B-",IF((ROUND(TRUNC(('TRI-2'!BH37  ),2),0))=6,"C+",IF((ROUND(TRUNC(('TRI-2'!BH37  ),2),0))=5,"C-",IF((ROUND(TRUNC(('TRI-2'!BH37  ),2),0))=4,"D+",IF((ROUND(TRUNC(('TRI-2'!BH37 ),2),0))=3,"D-",IF((ROUND(TRUNC(('TRI-2'!BH37 ),2),0))=2,"E+",IF((ROUND(TRUNC(('TRI-2'!BH37  ),2),0))&lt;=1,"E-","")))))))))))</f>
        <v>A+</v>
      </c>
      <c r="BI37" s="51" t="str">
        <f>IF(OR('TRI-2'!BI37 ="",'TRI-2'!BI37&lt;0,'TRI-2'!BI37  &gt;10),"",IF((ROUND(TRUNC(('TRI-2'!BI37  ),2),0))=10,"A+",IF((ROUND(TRUNC(('TRI-2'!BI37  ),2),0))=9,"A-",IF((ROUND(TRUNC(('TRI-2'!BI37   ),2),0))=8,"B+",IF((ROUND(TRUNC(('TRI-2'!BI37 ),2),0))=7,"B-",IF((ROUND(TRUNC(('TRI-2'!BI37  ),2),0))=6,"C+",IF((ROUND(TRUNC(('TRI-2'!BI37  ),2),0))=5,"C-",IF((ROUND(TRUNC(('TRI-2'!BI37  ),2),0))=4,"D+",IF((ROUND(TRUNC(('TRI-2'!BI37 ),2),0))=3,"D-",IF((ROUND(TRUNC(('TRI-2'!BI37 ),2),0))=2,"E+",IF((ROUND(TRUNC(('TRI-2'!BI37  ),2),0))&lt;=1,"E-","")))))))))))</f>
        <v>A+</v>
      </c>
      <c r="BJ37" s="51" t="str">
        <f>IF(OR('TRI-2'!BJ37 ="",'TRI-2'!BJ37&lt;0,'TRI-2'!BJ37  &gt;10),"",IF((ROUND(TRUNC(('TRI-2'!BJ37  ),2),0))=10,"A+",IF((ROUND(TRUNC(('TRI-2'!BJ37  ),2),0))=9,"A-",IF((ROUND(TRUNC(('TRI-2'!BJ37   ),2),0))=8,"B+",IF((ROUND(TRUNC(('TRI-2'!BJ37 ),2),0))=7,"B-",IF((ROUND(TRUNC(('TRI-2'!BJ37  ),2),0))=6,"C+",IF((ROUND(TRUNC(('TRI-2'!BJ37  ),2),0))=5,"C-",IF((ROUND(TRUNC(('TRI-2'!BJ37  ),2),0))=4,"D+",IF((ROUND(TRUNC(('TRI-2'!BJ37 ),2),0))=3,"D-",IF((ROUND(TRUNC(('TRI-2'!BJ37 ),2),0))=2,"E+",IF((ROUND(TRUNC(('TRI-2'!BJ37  ),2),0))&lt;=1,"E-","")))))))))))</f>
        <v>A+</v>
      </c>
      <c r="BK37" s="51" t="str">
        <f>IF(OR('TRI-2'!BK37 ="",'TRI-2'!BK37&lt;0,'TRI-2'!BK37  &gt;10),"",IF((ROUND(TRUNC(('TRI-2'!BK37  ),2),0))=10,"A+",IF((ROUND(TRUNC(('TRI-2'!BK37  ),2),0))=9,"A-",IF((ROUND(TRUNC(('TRI-2'!BK37   ),2),0))=8,"B+",IF((ROUND(TRUNC(('TRI-2'!BK37 ),2),0))=7,"B-",IF((ROUND(TRUNC(('TRI-2'!BK37  ),2),0))=6,"C+",IF((ROUND(TRUNC(('TRI-2'!BK37  ),2),0))=5,"C-",IF((ROUND(TRUNC(('TRI-2'!BK37  ),2),0))=4,"D+",IF((ROUND(TRUNC(('TRI-2'!BK37 ),2),0))=3,"D-",IF((ROUND(TRUNC(('TRI-2'!BK37 ),2),0))=2,"E+",IF((ROUND(TRUNC(('TRI-2'!BK37  ),2),0))&lt;=1,"E-","")))))))))))</f>
        <v>A+</v>
      </c>
      <c r="BL37" s="51" t="str">
        <f>IF(OR('TRI-2'!BL37 ="",'TRI-2'!BL37&lt;0,'TRI-2'!BL37  &gt;10),"",IF((ROUND(TRUNC(('TRI-2'!BL37  ),2),0))=10,"A+",IF((ROUND(TRUNC(('TRI-2'!BL37  ),2),0))=9,"A-",IF((ROUND(TRUNC(('TRI-2'!BL37   ),2),0))=8,"B+",IF((ROUND(TRUNC(('TRI-2'!BL37 ),2),0))=7,"B-",IF((ROUND(TRUNC(('TRI-2'!BL37  ),2),0))=6,"C+",IF((ROUND(TRUNC(('TRI-2'!BL37  ),2),0))=5,"C-",IF((ROUND(TRUNC(('TRI-2'!BL37  ),2),0))=4,"D+",IF((ROUND(TRUNC(('TRI-2'!BL37 ),2),0))=3,"D-",IF((ROUND(TRUNC(('TRI-2'!BL37 ),2),0))=2,"E+",IF((ROUND(TRUNC(('TRI-2'!BL37  ),2),0))&lt;=1,"E-","")))))))))))</f>
        <v>A+</v>
      </c>
      <c r="BM37" s="51" t="str">
        <f>IF(OR('TRI-2'!BM37 ="",'TRI-2'!BM37&lt;0,'TRI-2'!BM37  &gt;10),"",IF((ROUND(TRUNC(('TRI-2'!BM37  ),2),0))=10,"A+",IF((ROUND(TRUNC(('TRI-2'!BM37  ),2),0))=9,"A-",IF((ROUND(TRUNC(('TRI-2'!BM37   ),2),0))=8,"B+",IF((ROUND(TRUNC(('TRI-2'!BM37 ),2),0))=7,"B-",IF((ROUND(TRUNC(('TRI-2'!BM37  ),2),0))=6,"C+",IF((ROUND(TRUNC(('TRI-2'!BM37  ),2),0))=5,"C-",IF((ROUND(TRUNC(('TRI-2'!BM37  ),2),0))=4,"D+",IF((ROUND(TRUNC(('TRI-2'!BM37 ),2),0))=3,"D-",IF((ROUND(TRUNC(('TRI-2'!BM37 ),2),0))=2,"E+",IF((ROUND(TRUNC(('TRI-2'!BM37  ),2),0))&lt;=1,"E-","")))))))))))</f>
        <v>A+</v>
      </c>
      <c r="BN37" s="51" t="str">
        <f>IF(OR('TRI-2'!BN37 ="",'TRI-2'!BN37&lt;0,'TRI-2'!BN37  &gt;10),"",IF((ROUND(TRUNC(('TRI-2'!BN37  ),2),0))=10,"A+",IF((ROUND(TRUNC(('TRI-2'!BN37  ),2),0))=9,"A-",IF((ROUND(TRUNC(('TRI-2'!BN37   ),2),0))=8,"B+",IF((ROUND(TRUNC(('TRI-2'!BN37 ),2),0))=7,"B-",IF((ROUND(TRUNC(('TRI-2'!BN37  ),2),0))=6,"C+",IF((ROUND(TRUNC(('TRI-2'!BN37  ),2),0))=5,"C-",IF((ROUND(TRUNC(('TRI-2'!BN37  ),2),0))=4,"D+",IF((ROUND(TRUNC(('TRI-2'!BN37 ),2),0))=3,"D-",IF((ROUND(TRUNC(('TRI-2'!BN37 ),2),0))=2,"E+",IF((ROUND(TRUNC(('TRI-2'!BN37  ),2),0))&lt;=1,"E-","")))))))))))</f>
        <v>A+</v>
      </c>
      <c r="BO37" s="51" t="str">
        <f>IF(OR('TRI-2'!BO37 ="",'TRI-2'!BO37&lt;0,'TRI-2'!BO37  &gt;10),"",IF((ROUND(TRUNC(('TRI-2'!BO37  ),2),0))=10,"A+",IF((ROUND(TRUNC(('TRI-2'!BO37  ),2),0))=9,"A-",IF((ROUND(TRUNC(('TRI-2'!BO37   ),2),0))=8,"B+",IF((ROUND(TRUNC(('TRI-2'!BO37 ),2),0))=7,"B-",IF((ROUND(TRUNC(('TRI-2'!BO37  ),2),0))=6,"C+",IF((ROUND(TRUNC(('TRI-2'!BO37  ),2),0))=5,"C-",IF((ROUND(TRUNC(('TRI-2'!BO37  ),2),0))=4,"D+",IF((ROUND(TRUNC(('TRI-2'!BO37 ),2),0))=3,"D-",IF((ROUND(TRUNC(('TRI-2'!BO37 ),2),0))=2,"E+",IF((ROUND(TRUNC(('TRI-2'!BO37  ),2),0))&lt;=1,"E-","")))))))))))</f>
        <v>A+</v>
      </c>
      <c r="BP37" s="51" t="str">
        <f>IF(OR('TRI-2'!BP37 ="",'TRI-2'!BP37&lt;0,'TRI-2'!BP37  &gt;10),"",IF((ROUND(TRUNC(('TRI-2'!BP37  ),2),0))=10,"A+",IF((ROUND(TRUNC(('TRI-2'!BP37  ),2),0))=9,"A-",IF((ROUND(TRUNC(('TRI-2'!BP37   ),2),0))=8,"B+",IF((ROUND(TRUNC(('TRI-2'!BP37 ),2),0))=7,"B-",IF((ROUND(TRUNC(('TRI-2'!BP37  ),2),0))=6,"C+",IF((ROUND(TRUNC(('TRI-2'!BP37  ),2),0))=5,"C-",IF((ROUND(TRUNC(('TRI-2'!BP37  ),2),0))=4,"D+",IF((ROUND(TRUNC(('TRI-2'!BP37 ),2),0))=3,"D-",IF((ROUND(TRUNC(('TRI-2'!BP37 ),2),0))=2,"E+",IF((ROUND(TRUNC(('TRI-2'!BP37  ),2),0))&lt;=1,"E-","")))))))))))</f>
        <v>A+</v>
      </c>
      <c r="BQ37" s="51" t="str">
        <f>IF(OR('TRI-2'!BQ37 ="",'TRI-2'!BQ37&lt;0,'TRI-2'!BQ37  &gt;10),"",IF((ROUND(TRUNC(('TRI-2'!BQ37  ),2),0))=10,"A+",IF((ROUND(TRUNC(('TRI-2'!BQ37  ),2),0))=9,"A-",IF((ROUND(TRUNC(('TRI-2'!BQ37   ),2),0))=8,"B+",IF((ROUND(TRUNC(('TRI-2'!BQ37 ),2),0))=7,"B-",IF((ROUND(TRUNC(('TRI-2'!BQ37  ),2),0))=6,"C+",IF((ROUND(TRUNC(('TRI-2'!BQ37  ),2),0))=5,"C-",IF((ROUND(TRUNC(('TRI-2'!BQ37  ),2),0))=4,"D+",IF((ROUND(TRUNC(('TRI-2'!BQ37 ),2),0))=3,"D-",IF((ROUND(TRUNC(('TRI-2'!BQ37 ),2),0))=2,"E+",IF((ROUND(TRUNC(('TRI-2'!BQ37  ),2),0))&lt;=1,"E-","")))))))))))</f>
        <v>A+</v>
      </c>
      <c r="BR37" s="51" t="str">
        <f>IF(OR('TRI-2'!BR37 ="",'TRI-2'!BR37&lt;0,'TRI-2'!BR37  &gt;10),"",IF((ROUND(TRUNC(('TRI-2'!BR37  ),2),0))=10,"A+",IF((ROUND(TRUNC(('TRI-2'!BR37  ),2),0))=9,"A-",IF((ROUND(TRUNC(('TRI-2'!BR37   ),2),0))=8,"B+",IF((ROUND(TRUNC(('TRI-2'!BR37 ),2),0))=7,"B-",IF((ROUND(TRUNC(('TRI-2'!BR37  ),2),0))=6,"C+",IF((ROUND(TRUNC(('TRI-2'!BR37  ),2),0))=5,"C-",IF((ROUND(TRUNC(('TRI-2'!BR37  ),2),0))=4,"D+",IF((ROUND(TRUNC(('TRI-2'!BR37 ),2),0))=3,"D-",IF((ROUND(TRUNC(('TRI-2'!BR37 ),2),0))=2,"E+",IF((ROUND(TRUNC(('TRI-2'!BR37  ),2),0))&lt;=1,"E-","")))))))))))</f>
        <v>A+</v>
      </c>
      <c r="BS37" s="51" t="str">
        <f>IF(OR('TRI-2'!BS37 ="",'TRI-2'!BS37&lt;0,'TRI-2'!BS37  &gt;10),"",IF((ROUND(TRUNC(('TRI-2'!BS37  ),2),0))=10,"A+",IF((ROUND(TRUNC(('TRI-2'!BS37  ),2),0))=9,"A-",IF((ROUND(TRUNC(('TRI-2'!BS37   ),2),0))=8,"B+",IF((ROUND(TRUNC(('TRI-2'!BS37 ),2),0))=7,"B-",IF((ROUND(TRUNC(('TRI-2'!BS37  ),2),0))=6,"C+",IF((ROUND(TRUNC(('TRI-2'!BS37  ),2),0))=5,"C-",IF((ROUND(TRUNC(('TRI-2'!BS37  ),2),0))=4,"D+",IF((ROUND(TRUNC(('TRI-2'!BS37 ),2),0))=3,"D-",IF((ROUND(TRUNC(('TRI-2'!BS37 ),2),0))=2,"E+",IF((ROUND(TRUNC(('TRI-2'!BS37  ),2),0))&lt;=1,"E-","")))))))))))</f>
        <v>A+</v>
      </c>
      <c r="BT37" s="51" t="str">
        <f>IF(OR('TRI-2'!BT37 ="",'TRI-2'!BT37&lt;0,'TRI-2'!BT37  &gt;10),"",IF((ROUND(TRUNC(('TRI-2'!BT37  ),2),0))=10,"A+",IF((ROUND(TRUNC(('TRI-2'!BT37  ),2),0))=9,"A-",IF((ROUND(TRUNC(('TRI-2'!BT37   ),2),0))=8,"B+",IF((ROUND(TRUNC(('TRI-2'!BT37 ),2),0))=7,"B-",IF((ROUND(TRUNC(('TRI-2'!BT37  ),2),0))=6,"C+",IF((ROUND(TRUNC(('TRI-2'!BT37  ),2),0))=5,"C-",IF((ROUND(TRUNC(('TRI-2'!BT37  ),2),0))=4,"D+",IF((ROUND(TRUNC(('TRI-2'!BT37 ),2),0))=3,"D-",IF((ROUND(TRUNC(('TRI-2'!BT37 ),2),0))=2,"E+",IF((ROUND(TRUNC(('TRI-2'!BT37  ),2),0))&lt;=1,"E-","")))))))))))</f>
        <v>A+</v>
      </c>
      <c r="BU37" s="51" t="str">
        <f>IF(OR('TRI-2'!BU37 ="",'TRI-2'!BU37&lt;0,'TRI-2'!BU37  &gt;10),"",IF((ROUND(TRUNC(('TRI-2'!BU37  ),2),0))=10,"A+",IF((ROUND(TRUNC(('TRI-2'!BU37  ),2),0))=9,"A-",IF((ROUND(TRUNC(('TRI-2'!BU37   ),2),0))=8,"B+",IF((ROUND(TRUNC(('TRI-2'!BU37 ),2),0))=7,"B-",IF((ROUND(TRUNC(('TRI-2'!BU37  ),2),0))=6,"C+",IF((ROUND(TRUNC(('TRI-2'!BU37  ),2),0))=5,"C-",IF((ROUND(TRUNC(('TRI-2'!BU37  ),2),0))=4,"D+",IF((ROUND(TRUNC(('TRI-2'!BU37 ),2),0))=3,"D-",IF((ROUND(TRUNC(('TRI-2'!BU37 ),2),0))=2,"E+",IF((ROUND(TRUNC(('TRI-2'!BU37  ),2),0))&lt;=1,"E-","")))))))))))</f>
        <v>A+</v>
      </c>
      <c r="BV37" s="51" t="str">
        <f>IF(OR('TRI-2'!BV37 ="",'TRI-2'!BV37&lt;0,'TRI-2'!BV37  &gt;10),"",IF((ROUND(TRUNC(('TRI-2'!BV37  ),2),0))=10,"A+",IF((ROUND(TRUNC(('TRI-2'!BV37  ),2),0))=9,"A-",IF((ROUND(TRUNC(('TRI-2'!BV37   ),2),0))=8,"B+",IF((ROUND(TRUNC(('TRI-2'!BV37 ),2),0))=7,"B-",IF((ROUND(TRUNC(('TRI-2'!BV37  ),2),0))=6,"C+",IF((ROUND(TRUNC(('TRI-2'!BV37  ),2),0))=5,"C-",IF((ROUND(TRUNC(('TRI-2'!BV37  ),2),0))=4,"D+",IF((ROUND(TRUNC(('TRI-2'!BV37 ),2),0))=3,"D-",IF((ROUND(TRUNC(('TRI-2'!BV37 ),2),0))=2,"E+",IF((ROUND(TRUNC(('TRI-2'!BV37  ),2),0))&lt;=1,"E-","")))))))))))</f>
        <v>A+</v>
      </c>
      <c r="BW37" s="51" t="str">
        <f>IF(OR('TRI-2'!BW37 ="",'TRI-2'!BW37&lt;0,'TRI-2'!BW37  &gt;10),"",IF((ROUND(TRUNC(('TRI-2'!BW37  ),2),0))=10,"A+",IF((ROUND(TRUNC(('TRI-2'!BW37  ),2),0))=9,"A-",IF((ROUND(TRUNC(('TRI-2'!BW37   ),2),0))=8,"B+",IF((ROUND(TRUNC(('TRI-2'!BW37 ),2),0))=7,"B-",IF((ROUND(TRUNC(('TRI-2'!BW37  ),2),0))=6,"C+",IF((ROUND(TRUNC(('TRI-2'!BW37  ),2),0))=5,"C-",IF((ROUND(TRUNC(('TRI-2'!BW37  ),2),0))=4,"D+",IF((ROUND(TRUNC(('TRI-2'!BW37 ),2),0))=3,"D-",IF((ROUND(TRUNC(('TRI-2'!BW37 ),2),0))=2,"E+",IF((ROUND(TRUNC(('TRI-2'!BW37  ),2),0))&lt;=1,"E-","")))))))))))</f>
        <v>A+</v>
      </c>
      <c r="BX37" s="51" t="str">
        <f>IF(OR('TRI-2'!BX37 ="",'TRI-2'!BX37&lt;0,'TRI-2'!BX37  &gt;10),"",IF((ROUND(TRUNC(('TRI-2'!BX37  ),2),0))=10,"A+",IF((ROUND(TRUNC(('TRI-2'!BX37  ),2),0))=9,"A-",IF((ROUND(TRUNC(('TRI-2'!BX37   ),2),0))=8,"B+",IF((ROUND(TRUNC(('TRI-2'!BX37 ),2),0))=7,"B-",IF((ROUND(TRUNC(('TRI-2'!BX37  ),2),0))=6,"C+",IF((ROUND(TRUNC(('TRI-2'!BX37  ),2),0))=5,"C-",IF((ROUND(TRUNC(('TRI-2'!BX37  ),2),0))=4,"D+",IF((ROUND(TRUNC(('TRI-2'!BX37 ),2),0))=3,"D-",IF((ROUND(TRUNC(('TRI-2'!BX37 ),2),0))=2,"E+",IF((ROUND(TRUNC(('TRI-2'!BX37  ),2),0))&lt;=1,"E-","")))))))))))</f>
        <v>A+</v>
      </c>
      <c r="BY37" s="51" t="str">
        <f>IF(OR('TRI-2'!BY37 ="",'TRI-2'!BY37&lt;0,'TRI-2'!BY37  &gt;10),"",IF((ROUND(TRUNC(('TRI-2'!BY37  ),2),0))=10,"A+",IF((ROUND(TRUNC(('TRI-2'!BY37  ),2),0))=9,"A-",IF((ROUND(TRUNC(('TRI-2'!BY37   ),2),0))=8,"B+",IF((ROUND(TRUNC(('TRI-2'!BY37 ),2),0))=7,"B-",IF((ROUND(TRUNC(('TRI-2'!BY37  ),2),0))=6,"C+",IF((ROUND(TRUNC(('TRI-2'!BY37  ),2),0))=5,"C-",IF((ROUND(TRUNC(('TRI-2'!BY37  ),2),0))=4,"D+",IF((ROUND(TRUNC(('TRI-2'!BY37 ),2),0))=3,"D-",IF((ROUND(TRUNC(('TRI-2'!BY37 ),2),0))=2,"E+",IF((ROUND(TRUNC(('TRI-2'!BY37  ),2),0))&lt;=1,"E-","")))))))))))</f>
        <v>A+</v>
      </c>
      <c r="BZ37" s="51" t="str">
        <f>IF(OR('TRI-2'!BZ37 ="",'TRI-2'!BZ37&lt;0,'TRI-2'!BZ37  &gt;10),"",IF((ROUND(TRUNC(('TRI-2'!BZ37  ),2),0))=10,"A+",IF((ROUND(TRUNC(('TRI-2'!BZ37  ),2),0))=9,"A-",IF((ROUND(TRUNC(('TRI-2'!BZ37   ),2),0))=8,"B+",IF((ROUND(TRUNC(('TRI-2'!BZ37 ),2),0))=7,"B-",IF((ROUND(TRUNC(('TRI-2'!BZ37  ),2),0))=6,"C+",IF((ROUND(TRUNC(('TRI-2'!BZ37  ),2),0))=5,"C-",IF((ROUND(TRUNC(('TRI-2'!BZ37  ),2),0))=4,"D+",IF((ROUND(TRUNC(('TRI-2'!BZ37 ),2),0))=3,"D-",IF((ROUND(TRUNC(('TRI-2'!BZ37 ),2),0))=2,"E+",IF((ROUND(TRUNC(('TRI-2'!BZ37  ),2),0))&lt;=1,"E-","")))))))))))</f>
        <v>A+</v>
      </c>
      <c r="CA37" s="51" t="str">
        <f>IF(OR('TRI-2'!CA37 ="",'TRI-2'!CA37&lt;0,'TRI-2'!CA37  &gt;10),"",IF((ROUND(TRUNC(('TRI-2'!CA37  ),2),0))=10,"A+",IF((ROUND(TRUNC(('TRI-2'!CA37  ),2),0))=9,"A-",IF((ROUND(TRUNC(('TRI-2'!CA37   ),2),0))=8,"B+",IF((ROUND(TRUNC(('TRI-2'!CA37 ),2),0))=7,"B-",IF((ROUND(TRUNC(('TRI-2'!CA37  ),2),0))=6,"C+",IF((ROUND(TRUNC(('TRI-2'!CA37  ),2),0))=5,"C-",IF((ROUND(TRUNC(('TRI-2'!CA37  ),2),0))=4,"D+",IF((ROUND(TRUNC(('TRI-2'!CA37 ),2),0))=3,"D-",IF((ROUND(TRUNC(('TRI-2'!CA37 ),2),0))=2,"E+",IF((ROUND(TRUNC(('TRI-2'!CA37  ),2),0))&lt;=1,"E-","")))))))))))</f>
        <v>A+</v>
      </c>
      <c r="CB37" s="51" t="str">
        <f>IF(OR('TRI-2'!CB37 ="",'TRI-2'!CB37&lt;0,'TRI-2'!CB37  &gt;10),"",IF((ROUND(TRUNC(('TRI-2'!CB37  ),2),0))=10,"A+",IF((ROUND(TRUNC(('TRI-2'!CB37  ),2),0))=9,"A-",IF((ROUND(TRUNC(('TRI-2'!CB37   ),2),0))=8,"B+",IF((ROUND(TRUNC(('TRI-2'!CB37 ),2),0))=7,"B-",IF((ROUND(TRUNC(('TRI-2'!CB37  ),2),0))=6,"C+",IF((ROUND(TRUNC(('TRI-2'!CB37  ),2),0))=5,"C-",IF((ROUND(TRUNC(('TRI-2'!CB37  ),2),0))=4,"D+",IF((ROUND(TRUNC(('TRI-2'!CB37 ),2),0))=3,"D-",IF((ROUND(TRUNC(('TRI-2'!CB37 ),2),0))=2,"E+",IF((ROUND(TRUNC(('TRI-2'!CB37  ),2),0))&lt;=1,"E-","")))))))))))</f>
        <v>A+</v>
      </c>
      <c r="CC37" s="51" t="str">
        <f>IF(OR('TRI-2'!CC37 ="",'TRI-2'!CC37&lt;0,'TRI-2'!CC37  &gt;10),"",IF((ROUND(TRUNC(('TRI-2'!CC37  ),2),0))=10,"A+",IF((ROUND(TRUNC(('TRI-2'!CC37  ),2),0))=9,"A-",IF((ROUND(TRUNC(('TRI-2'!CC37   ),2),0))=8,"B+",IF((ROUND(TRUNC(('TRI-2'!CC37 ),2),0))=7,"B-",IF((ROUND(TRUNC(('TRI-2'!CC37  ),2),0))=6,"C+",IF((ROUND(TRUNC(('TRI-2'!CC37  ),2),0))=5,"C-",IF((ROUND(TRUNC(('TRI-2'!CC37  ),2),0))=4,"D+",IF((ROUND(TRUNC(('TRI-2'!CC37 ),2),0))=3,"D-",IF((ROUND(TRUNC(('TRI-2'!CC37 ),2),0))=2,"E+",IF((ROUND(TRUNC(('TRI-2'!CC37  ),2),0))&lt;=1,"E-","")))))))))))</f>
        <v>A+</v>
      </c>
      <c r="CD37" s="51" t="str">
        <f>IF(OR('TRI-2'!CD37 ="",'TRI-2'!CD37&lt;0,'TRI-2'!CD37  &gt;10),"",IF((ROUND(TRUNC(('TRI-2'!CD37  ),2),0))=10,"A+",IF((ROUND(TRUNC(('TRI-2'!CD37  ),2),0))=9,"A-",IF((ROUND(TRUNC(('TRI-2'!CD37   ),2),0))=8,"B+",IF((ROUND(TRUNC(('TRI-2'!CD37 ),2),0))=7,"B-",IF((ROUND(TRUNC(('TRI-2'!CD37  ),2),0))=6,"C+",IF((ROUND(TRUNC(('TRI-2'!CD37  ),2),0))=5,"C-",IF((ROUND(TRUNC(('TRI-2'!CD37  ),2),0))=4,"D+",IF((ROUND(TRUNC(('TRI-2'!CD37 ),2),0))=3,"D-",IF((ROUND(TRUNC(('TRI-2'!CD37 ),2),0))=2,"E+",IF((ROUND(TRUNC(('TRI-2'!CD37  ),2),0))&lt;=1,"E-","")))))))))))</f>
        <v>A+</v>
      </c>
      <c r="CE37" s="51" t="str">
        <f>IF(OR('TRI-2'!CE37 ="",'TRI-2'!CE37&lt;0,'TRI-2'!CE37  &gt;10),"",IF((ROUND(TRUNC(('TRI-2'!CE37  ),2),0))=10,"A+",IF((ROUND(TRUNC(('TRI-2'!CE37  ),2),0))=9,"A-",IF((ROUND(TRUNC(('TRI-2'!CE37   ),2),0))=8,"B+",IF((ROUND(TRUNC(('TRI-2'!CE37 ),2),0))=7,"B-",IF((ROUND(TRUNC(('TRI-2'!CE37  ),2),0))=6,"C+",IF((ROUND(TRUNC(('TRI-2'!CE37  ),2),0))=5,"C-",IF((ROUND(TRUNC(('TRI-2'!CE37  ),2),0))=4,"D+",IF((ROUND(TRUNC(('TRI-2'!CE37 ),2),0))=3,"D-",IF((ROUND(TRUNC(('TRI-2'!CE37 ),2),0))=2,"E+",IF((ROUND(TRUNC(('TRI-2'!CE37  ),2),0))&lt;=1,"E-","")))))))))))</f>
        <v>A+</v>
      </c>
      <c r="CF37" s="51" t="str">
        <f>IF(OR('TRI-2'!CF37 ="",'TRI-2'!CF37&lt;0,'TRI-2'!CF37  &gt;10),"",IF((ROUND(TRUNC(('TRI-2'!CF37  ),2),0))=10,"A+",IF((ROUND(TRUNC(('TRI-2'!CF37  ),2),0))=9,"A-",IF((ROUND(TRUNC(('TRI-2'!CF37   ),2),0))=8,"B+",IF((ROUND(TRUNC(('TRI-2'!CF37 ),2),0))=7,"B-",IF((ROUND(TRUNC(('TRI-2'!CF37  ),2),0))=6,"C+",IF((ROUND(TRUNC(('TRI-2'!CF37  ),2),0))=5,"C-",IF((ROUND(TRUNC(('TRI-2'!CF37  ),2),0))=4,"D+",IF((ROUND(TRUNC(('TRI-2'!CF37 ),2),0))=3,"D-",IF((ROUND(TRUNC(('TRI-2'!CF37 ),2),0))=2,"E+",IF((ROUND(TRUNC(('TRI-2'!CF37  ),2),0))&lt;=1,"E-","")))))))))))</f>
        <v>A+</v>
      </c>
      <c r="CG37" s="51" t="str">
        <f>IF(OR('TRI-2'!CG37 ="",'TRI-2'!CG37&lt;0,'TRI-2'!CG37  &gt;10),"",IF((ROUND(TRUNC(('TRI-2'!CG37  ),2),0))=10,"A+",IF((ROUND(TRUNC(('TRI-2'!CG37  ),2),0))=9,"A-",IF((ROUND(TRUNC(('TRI-2'!CG37   ),2),0))=8,"B+",IF((ROUND(TRUNC(('TRI-2'!CG37 ),2),0))=7,"B-",IF((ROUND(TRUNC(('TRI-2'!CG37  ),2),0))=6,"C+",IF((ROUND(TRUNC(('TRI-2'!CG37  ),2),0))=5,"C-",IF((ROUND(TRUNC(('TRI-2'!CG37  ),2),0))=4,"D+",IF((ROUND(TRUNC(('TRI-2'!CG37 ),2),0))=3,"D-",IF((ROUND(TRUNC(('TRI-2'!CG37 ),2),0))=2,"E+",IF((ROUND(TRUNC(('TRI-2'!CG37  ),2),0))&lt;=1,"E-","")))))))))))</f>
        <v>A+</v>
      </c>
      <c r="CH37" s="51" t="str">
        <f>IF(OR('TRI-2'!CH37 ="",'TRI-2'!CH37&lt;0,'TRI-2'!CH37  &gt;10),"",IF((ROUND(TRUNC(('TRI-2'!CH37  ),2),0))=10,"A+",IF((ROUND(TRUNC(('TRI-2'!CH37  ),2),0))=9,"A-",IF((ROUND(TRUNC(('TRI-2'!CH37   ),2),0))=8,"B+",IF((ROUND(TRUNC(('TRI-2'!CH37 ),2),0))=7,"B-",IF((ROUND(TRUNC(('TRI-2'!CH37  ),2),0))=6,"C+",IF((ROUND(TRUNC(('TRI-2'!CH37  ),2),0))=5,"C-",IF((ROUND(TRUNC(('TRI-2'!CH37  ),2),0))=4,"D+",IF((ROUND(TRUNC(('TRI-2'!CH37 ),2),0))=3,"D-",IF((ROUND(TRUNC(('TRI-2'!CH37 ),2),0))=2,"E+",IF((ROUND(TRUNC(('TRI-2'!CH37  ),2),0))&lt;=1,"E-","")))))))))))</f>
        <v>B+</v>
      </c>
      <c r="CI37" s="51" t="str">
        <f>IF(OR('TRI-2'!CI37 ="",'TRI-2'!CI37&lt;0,'TRI-2'!CI37  &gt;10),"",IF((ROUND(TRUNC(('TRI-2'!CI37  ),2),0))=10,"A+",IF((ROUND(TRUNC(('TRI-2'!CI37  ),2),0))=9,"A-",IF((ROUND(TRUNC(('TRI-2'!CI37   ),2),0))=8,"B+",IF((ROUND(TRUNC(('TRI-2'!CI37 ),2),0))=7,"B-",IF((ROUND(TRUNC(('TRI-2'!CI37  ),2),0))=6,"C+",IF((ROUND(TRUNC(('TRI-2'!CI37  ),2),0))=5,"C-",IF((ROUND(TRUNC(('TRI-2'!CI37  ),2),0))=4,"D+",IF((ROUND(TRUNC(('TRI-2'!CI37 ),2),0))=3,"D-",IF((ROUND(TRUNC(('TRI-2'!CI37 ),2),0))=2,"E+",IF((ROUND(TRUNC(('TRI-2'!CI37  ),2),0))&lt;=1,"E-","")))))))))))</f>
        <v>B+</v>
      </c>
      <c r="CJ37" s="51" t="str">
        <f>IF(OR('TRI-2'!CJ37 ="",'TRI-2'!CJ37&lt;0,'TRI-2'!CJ37  &gt;10),"",IF((ROUND(TRUNC(('TRI-2'!CJ37  ),2),0))=10,"A+",IF((ROUND(TRUNC(('TRI-2'!CJ37  ),2),0))=9,"A-",IF((ROUND(TRUNC(('TRI-2'!CJ37   ),2),0))=8,"B+",IF((ROUND(TRUNC(('TRI-2'!CJ37 ),2),0))=7,"B-",IF((ROUND(TRUNC(('TRI-2'!CJ37  ),2),0))=6,"C+",IF((ROUND(TRUNC(('TRI-2'!CJ37  ),2),0))=5,"C-",IF((ROUND(TRUNC(('TRI-2'!CJ37  ),2),0))=4,"D+",IF((ROUND(TRUNC(('TRI-2'!CJ37 ),2),0))=3,"D-",IF((ROUND(TRUNC(('TRI-2'!CJ37 ),2),0))=2,"E+",IF((ROUND(TRUNC(('TRI-2'!CJ37  ),2),0))&lt;=1,"E-","")))))))))))</f>
        <v>B+</v>
      </c>
      <c r="CK37" s="51" t="str">
        <f>IF(OR('TRI-2'!CK37 ="",'TRI-2'!CK37&lt;0,'TRI-2'!CK37  &gt;10),"",IF((ROUND(TRUNC(('TRI-2'!CK37  ),2),0))=10,"A+",IF((ROUND(TRUNC(('TRI-2'!CK37  ),2),0))=9,"A-",IF((ROUND(TRUNC(('TRI-2'!CK37   ),2),0))=8,"B+",IF((ROUND(TRUNC(('TRI-2'!CK37 ),2),0))=7,"B-",IF((ROUND(TRUNC(('TRI-2'!CK37  ),2),0))=6,"C+",IF((ROUND(TRUNC(('TRI-2'!CK37  ),2),0))=5,"C-",IF((ROUND(TRUNC(('TRI-2'!CK37  ),2),0))=4,"D+",IF((ROUND(TRUNC(('TRI-2'!CK37 ),2),0))=3,"D-",IF((ROUND(TRUNC(('TRI-2'!CK37 ),2),0))=2,"E+",IF((ROUND(TRUNC(('TRI-2'!CK37  ),2),0))&lt;=1,"E-","")))))))))))</f>
        <v>B+</v>
      </c>
      <c r="CL37" s="51" t="str">
        <f>IF(OR('TRI-2'!CL37 ="",'TRI-2'!CL37&lt;0,'TRI-2'!CL37  &gt;10),"",IF((ROUND(TRUNC(('TRI-2'!CL37  ),2),0))=10,"A+",IF((ROUND(TRUNC(('TRI-2'!CL37  ),2),0))=9,"A-",IF((ROUND(TRUNC(('TRI-2'!CL37   ),2),0))=8,"B+",IF((ROUND(TRUNC(('TRI-2'!CL37 ),2),0))=7,"B-",IF((ROUND(TRUNC(('TRI-2'!CL37  ),2),0))=6,"C+",IF((ROUND(TRUNC(('TRI-2'!CL37  ),2),0))=5,"C-",IF((ROUND(TRUNC(('TRI-2'!CL37  ),2),0))=4,"D+",IF((ROUND(TRUNC(('TRI-2'!CL37 ),2),0))=3,"D-",IF((ROUND(TRUNC(('TRI-2'!CL37 ),2),0))=2,"E+",IF((ROUND(TRUNC(('TRI-2'!CL37  ),2),0))&lt;=1,"E-","")))))))))))</f>
        <v>B+</v>
      </c>
      <c r="CM37" s="51" t="str">
        <f>IF(OR('TRI-2'!CM37 ="",'TRI-2'!CM37&lt;0,'TRI-2'!CM37  &gt;10),"",IF((ROUND(TRUNC(('TRI-2'!CM37  ),2),0))=10,"A+",IF((ROUND(TRUNC(('TRI-2'!CM37  ),2),0))=9,"A-",IF((ROUND(TRUNC(('TRI-2'!CM37   ),2),0))=8,"B+",IF((ROUND(TRUNC(('TRI-2'!CM37 ),2),0))=7,"B-",IF((ROUND(TRUNC(('TRI-2'!CM37  ),2),0))=6,"C+",IF((ROUND(TRUNC(('TRI-2'!CM37  ),2),0))=5,"C-",IF((ROUND(TRUNC(('TRI-2'!CM37  ),2),0))=4,"D+",IF((ROUND(TRUNC(('TRI-2'!CM37 ),2),0))=3,"D-",IF((ROUND(TRUNC(('TRI-2'!CM37 ),2),0))=2,"E+",IF((ROUND(TRUNC(('TRI-2'!CM37  ),2),0))&lt;=1,"E-","")))))))))))</f>
        <v>B+</v>
      </c>
      <c r="CN37" s="51" t="str">
        <f>IF(OR('TRI-2'!CN37 ="",'TRI-2'!CN37&lt;0,'TRI-2'!CN37  &gt;10),"",IF((ROUND(TRUNC(('TRI-2'!CN37  ),2),0))=10,"A+",IF((ROUND(TRUNC(('TRI-2'!CN37  ),2),0))=9,"A-",IF((ROUND(TRUNC(('TRI-2'!CN37   ),2),0))=8,"B+",IF((ROUND(TRUNC(('TRI-2'!CN37 ),2),0))=7,"B-",IF((ROUND(TRUNC(('TRI-2'!CN37  ),2),0))=6,"C+",IF((ROUND(TRUNC(('TRI-2'!CN37  ),2),0))=5,"C-",IF((ROUND(TRUNC(('TRI-2'!CN37  ),2),0))=4,"D+",IF((ROUND(TRUNC(('TRI-2'!CN37 ),2),0))=3,"D-",IF((ROUND(TRUNC(('TRI-2'!CN37 ),2),0))=2,"E+",IF((ROUND(TRUNC(('TRI-2'!CN37  ),2),0))&lt;=1,"E-","")))))))))))</f>
        <v>B+</v>
      </c>
      <c r="CO37" s="51" t="str">
        <f>IF(OR('TRI-2'!CO37 ="",'TRI-2'!CO37&lt;0,'TRI-2'!CO37  &gt;10),"",IF((ROUND(TRUNC(('TRI-2'!CO37  ),2),0))=10,"A+",IF((ROUND(TRUNC(('TRI-2'!CO37  ),2),0))=9,"A-",IF((ROUND(TRUNC(('TRI-2'!CO37   ),2),0))=8,"B+",IF((ROUND(TRUNC(('TRI-2'!CO37 ),2),0))=7,"B-",IF((ROUND(TRUNC(('TRI-2'!CO37  ),2),0))=6,"C+",IF((ROUND(TRUNC(('TRI-2'!CO37  ),2),0))=5,"C-",IF((ROUND(TRUNC(('TRI-2'!CO37  ),2),0))=4,"D+",IF((ROUND(TRUNC(('TRI-2'!CO37 ),2),0))=3,"D-",IF((ROUND(TRUNC(('TRI-2'!CO37 ),2),0))=2,"E+",IF((ROUND(TRUNC(('TRI-2'!CO37  ),2),0))&lt;=1,"E-","")))))))))))</f>
        <v>B+</v>
      </c>
      <c r="CP37" s="51" t="str">
        <f>IF(OR('TRI-2'!CP37 ="",'TRI-2'!CP37&lt;0,'TRI-2'!CP37  &gt;10),"",IF((ROUND(TRUNC(('TRI-2'!CP37  ),2),0))=10,"A+",IF((ROUND(TRUNC(('TRI-2'!CP37  ),2),0))=9,"A-",IF((ROUND(TRUNC(('TRI-2'!CP37   ),2),0))=8,"B+",IF((ROUND(TRUNC(('TRI-2'!CP37 ),2),0))=7,"B-",IF((ROUND(TRUNC(('TRI-2'!CP37  ),2),0))=6,"C+",IF((ROUND(TRUNC(('TRI-2'!CP37  ),2),0))=5,"C-",IF((ROUND(TRUNC(('TRI-2'!CP37  ),2),0))=4,"D+",IF((ROUND(TRUNC(('TRI-2'!CP37 ),2),0))=3,"D-",IF((ROUND(TRUNC(('TRI-2'!CP37 ),2),0))=2,"E+",IF((ROUND(TRUNC(('TRI-2'!CP37  ),2),0))&lt;=1,"E-","")))))))))))</f>
        <v>B+</v>
      </c>
      <c r="CQ37" s="51" t="str">
        <f>IF(OR('TRI-2'!CQ37 ="",'TRI-2'!CQ37&lt;0,'TRI-2'!CQ37  &gt;10),"",IF((ROUND(TRUNC(('TRI-2'!CQ37  ),2),0))=10,"A+",IF((ROUND(TRUNC(('TRI-2'!CQ37  ),2),0))=9,"A-",IF((ROUND(TRUNC(('TRI-2'!CQ37   ),2),0))=8,"B+",IF((ROUND(TRUNC(('TRI-2'!CQ37 ),2),0))=7,"B-",IF((ROUND(TRUNC(('TRI-2'!CQ37  ),2),0))=6,"C+",IF((ROUND(TRUNC(('TRI-2'!CQ37  ),2),0))=5,"C-",IF((ROUND(TRUNC(('TRI-2'!CQ37  ),2),0))=4,"D+",IF((ROUND(TRUNC(('TRI-2'!CQ37 ),2),0))=3,"D-",IF((ROUND(TRUNC(('TRI-2'!CQ37 ),2),0))=2,"E+",IF((ROUND(TRUNC(('TRI-2'!CQ37  ),2),0))&lt;=1,"E-","")))))))))))</f>
        <v>B+</v>
      </c>
      <c r="CR37" s="51" t="str">
        <f>IF(OR('TRI-2'!CR37 ="",'TRI-2'!CR37&lt;0,'TRI-2'!CR37  &gt;10),"",IF((ROUND(TRUNC(('TRI-2'!CR37  ),2),0))=10,"A+",IF((ROUND(TRUNC(('TRI-2'!CR37  ),2),0))=9,"A-",IF((ROUND(TRUNC(('TRI-2'!CR37   ),2),0))=8,"B+",IF((ROUND(TRUNC(('TRI-2'!CR37 ),2),0))=7,"B-",IF((ROUND(TRUNC(('TRI-2'!CR37  ),2),0))=6,"C+",IF((ROUND(TRUNC(('TRI-2'!CR37  ),2),0))=5,"C-",IF((ROUND(TRUNC(('TRI-2'!CR37  ),2),0))=4,"D+",IF((ROUND(TRUNC(('TRI-2'!CR37 ),2),0))=3,"D-",IF((ROUND(TRUNC(('TRI-2'!CR37 ),2),0))=2,"E+",IF((ROUND(TRUNC(('TRI-2'!CR37  ),2),0))&lt;=1,"E-","")))))))))))</f>
        <v>B+</v>
      </c>
      <c r="CS37" s="51" t="str">
        <f>IF(OR('TRI-2'!CS37 ="",'TRI-2'!CS37&lt;0,'TRI-2'!CS37  &gt;10),"",IF((ROUND(TRUNC(('TRI-2'!CS37  ),2),0))=10,"A+",IF((ROUND(TRUNC(('TRI-2'!CS37  ),2),0))=9,"A-",IF((ROUND(TRUNC(('TRI-2'!CS37   ),2),0))=8,"B+",IF((ROUND(TRUNC(('TRI-2'!CS37 ),2),0))=7,"B-",IF((ROUND(TRUNC(('TRI-2'!CS37  ),2),0))=6,"C+",IF((ROUND(TRUNC(('TRI-2'!CS37  ),2),0))=5,"C-",IF((ROUND(TRUNC(('TRI-2'!CS37  ),2),0))=4,"D+",IF((ROUND(TRUNC(('TRI-2'!CS37 ),2),0))=3,"D-",IF((ROUND(TRUNC(('TRI-2'!CS37 ),2),0))=2,"E+",IF((ROUND(TRUNC(('TRI-2'!CS37  ),2),0))&lt;=1,"E-","")))))))))))</f>
        <v>B+</v>
      </c>
      <c r="CT37" s="51" t="str">
        <f>IF(OR('TRI-2'!CT37 ="",'TRI-2'!CT37&lt;0,'TRI-2'!CT37  &gt;10),"",IF((ROUND(TRUNC(('TRI-2'!CT37  ),2),0))=10,"A+",IF((ROUND(TRUNC(('TRI-2'!CT37  ),2),0))=9,"A-",IF((ROUND(TRUNC(('TRI-2'!CT37   ),2),0))=8,"B+",IF((ROUND(TRUNC(('TRI-2'!CT37 ),2),0))=7,"B-",IF((ROUND(TRUNC(('TRI-2'!CT37  ),2),0))=6,"C+",IF((ROUND(TRUNC(('TRI-2'!CT37  ),2),0))=5,"C-",IF((ROUND(TRUNC(('TRI-2'!CT37  ),2),0))=4,"D+",IF((ROUND(TRUNC(('TRI-2'!CT37 ),2),0))=3,"D-",IF((ROUND(TRUNC(('TRI-2'!CT37 ),2),0))=2,"E+",IF((ROUND(TRUNC(('TRI-2'!CT37  ),2),0))&lt;=1,"E-","")))))))))))</f>
        <v>B+</v>
      </c>
      <c r="CU37" s="51" t="str">
        <f>IF(OR('TRI-2'!CU37 ="",'TRI-2'!CU37&lt;0,'TRI-2'!CU37  &gt;10),"",IF((ROUND(TRUNC(('TRI-2'!CU37  ),2),0))=10,"A+",IF((ROUND(TRUNC(('TRI-2'!CU37  ),2),0))=9,"A-",IF((ROUND(TRUNC(('TRI-2'!CU37   ),2),0))=8,"B+",IF((ROUND(TRUNC(('TRI-2'!CU37 ),2),0))=7,"B-",IF((ROUND(TRUNC(('TRI-2'!CU37  ),2),0))=6,"C+",IF((ROUND(TRUNC(('TRI-2'!CU37  ),2),0))=5,"C-",IF((ROUND(TRUNC(('TRI-2'!CU37  ),2),0))=4,"D+",IF((ROUND(TRUNC(('TRI-2'!CU37 ),2),0))=3,"D-",IF((ROUND(TRUNC(('TRI-2'!CU37 ),2),0))=2,"E+",IF((ROUND(TRUNC(('TRI-2'!CU37  ),2),0))&lt;=1,"E-","")))))))))))</f>
        <v>B+</v>
      </c>
      <c r="CV37" s="51" t="str">
        <f>IF(OR('TRI-2'!CV37 ="",'TRI-2'!CV37&lt;0,'TRI-2'!CV37  &gt;10),"",IF((ROUND(TRUNC(('TRI-2'!CV37  ),2),0))=10,"A+",IF((ROUND(TRUNC(('TRI-2'!CV37  ),2),0))=9,"A-",IF((ROUND(TRUNC(('TRI-2'!CV37   ),2),0))=8,"B+",IF((ROUND(TRUNC(('TRI-2'!CV37 ),2),0))=7,"B-",IF((ROUND(TRUNC(('TRI-2'!CV37  ),2),0))=6,"C+",IF((ROUND(TRUNC(('TRI-2'!CV37  ),2),0))=5,"C-",IF((ROUND(TRUNC(('TRI-2'!CV37  ),2),0))=4,"D+",IF((ROUND(TRUNC(('TRI-2'!CV37 ),2),0))=3,"D-",IF((ROUND(TRUNC(('TRI-2'!CV37 ),2),0))=2,"E+",IF((ROUND(TRUNC(('TRI-2'!CV37  ),2),0))&lt;=1,"E-","")))))))))))</f>
        <v>B+</v>
      </c>
      <c r="CW37" s="51" t="str">
        <f>IF(OR('TRI-2'!CW37 ="",'TRI-2'!CW37&lt;0,'TRI-2'!CW37  &gt;10),"",IF((ROUND(TRUNC(('TRI-2'!CW37  ),2),0))=10,"A+",IF((ROUND(TRUNC(('TRI-2'!CW37  ),2),0))=9,"A-",IF((ROUND(TRUNC(('TRI-2'!CW37   ),2),0))=8,"B+",IF((ROUND(TRUNC(('TRI-2'!CW37 ),2),0))=7,"B-",IF((ROUND(TRUNC(('TRI-2'!CW37  ),2),0))=6,"C+",IF((ROUND(TRUNC(('TRI-2'!CW37  ),2),0))=5,"C-",IF((ROUND(TRUNC(('TRI-2'!CW37  ),2),0))=4,"D+",IF((ROUND(TRUNC(('TRI-2'!CW37 ),2),0))=3,"D-",IF((ROUND(TRUNC(('TRI-2'!CW37 ),2),0))=2,"E+",IF((ROUND(TRUNC(('TRI-2'!CW37  ),2),0))&lt;=1,"E-","")))))))))))</f>
        <v>B+</v>
      </c>
      <c r="CX37" s="51" t="str">
        <f>IF(OR('TRI-2'!CX37 ="",'TRI-2'!CX37&lt;0,'TRI-2'!CX37  &gt;10),"",IF((ROUND(TRUNC(('TRI-2'!CX37  ),2),0))=10,"A+",IF((ROUND(TRUNC(('TRI-2'!CX37  ),2),0))=9,"A-",IF((ROUND(TRUNC(('TRI-2'!CX37   ),2),0))=8,"B+",IF((ROUND(TRUNC(('TRI-2'!CX37 ),2),0))=7,"B-",IF((ROUND(TRUNC(('TRI-2'!CX37  ),2),0))=6,"C+",IF((ROUND(TRUNC(('TRI-2'!CX37  ),2),0))=5,"C-",IF((ROUND(TRUNC(('TRI-2'!CX37  ),2),0))=4,"D+",IF((ROUND(TRUNC(('TRI-2'!CX37 ),2),0))=3,"D-",IF((ROUND(TRUNC(('TRI-2'!CX37 ),2),0))=2,"E+",IF((ROUND(TRUNC(('TRI-2'!CX37  ),2),0))&lt;=1,"E-","")))))))))))</f>
        <v>B+</v>
      </c>
      <c r="CY37" s="51" t="str">
        <f>IF(OR('TRI-2'!CY37 ="",'TRI-2'!CY37&lt;0,'TRI-2'!CY37  &gt;10),"",IF((ROUND(TRUNC(('TRI-2'!CY37  ),2),0))=10,"A+",IF((ROUND(TRUNC(('TRI-2'!CY37  ),2),0))=9,"A-",IF((ROUND(TRUNC(('TRI-2'!CY37   ),2),0))=8,"B+",IF((ROUND(TRUNC(('TRI-2'!CY37 ),2),0))=7,"B-",IF((ROUND(TRUNC(('TRI-2'!CY37  ),2),0))=6,"C+",IF((ROUND(TRUNC(('TRI-2'!CY37  ),2),0))=5,"C-",IF((ROUND(TRUNC(('TRI-2'!CY37  ),2),0))=4,"D+",IF((ROUND(TRUNC(('TRI-2'!CY37 ),2),0))=3,"D-",IF((ROUND(TRUNC(('TRI-2'!CY37 ),2),0))=2,"E+",IF((ROUND(TRUNC(('TRI-2'!CY37  ),2),0))&lt;=1,"E-","")))))))))))</f>
        <v>B+</v>
      </c>
      <c r="CZ37" s="51" t="str">
        <f>IF(OR('TRI-2'!CZ37 ="",'TRI-2'!CZ37&lt;0,'TRI-2'!CZ37  &gt;10),"",IF((ROUND(TRUNC(('TRI-2'!CZ37  ),2),0))=10,"A+",IF((ROUND(TRUNC(('TRI-2'!CZ37  ),2),0))=9,"A-",IF((ROUND(TRUNC(('TRI-2'!CZ37   ),2),0))=8,"B+",IF((ROUND(TRUNC(('TRI-2'!CZ37 ),2),0))=7,"B-",IF((ROUND(TRUNC(('TRI-2'!CZ37  ),2),0))=6,"C+",IF((ROUND(TRUNC(('TRI-2'!CZ37  ),2),0))=5,"C-",IF((ROUND(TRUNC(('TRI-2'!CZ37  ),2),0))=4,"D+",IF((ROUND(TRUNC(('TRI-2'!CZ37 ),2),0))=3,"D-",IF((ROUND(TRUNC(('TRI-2'!CZ37 ),2),0))=2,"E+",IF((ROUND(TRUNC(('TRI-2'!CZ37  ),2),0))&lt;=1,"E-","")))))))))))</f>
        <v>B+</v>
      </c>
      <c r="DA37" s="51" t="str">
        <f>IF(OR('TRI-2'!DA37 ="",'TRI-2'!DA37&lt;0,'TRI-2'!DA37  &gt;10),"",IF((ROUND(TRUNC(('TRI-2'!DA37  ),2),0))=10,"A+",IF((ROUND(TRUNC(('TRI-2'!DA37  ),2),0))=9,"A-",IF((ROUND(TRUNC(('TRI-2'!DA37   ),2),0))=8,"B+",IF((ROUND(TRUNC(('TRI-2'!DA37 ),2),0))=7,"B-",IF((ROUND(TRUNC(('TRI-2'!DA37  ),2),0))=6,"C+",IF((ROUND(TRUNC(('TRI-2'!DA37  ),2),0))=5,"C-",IF((ROUND(TRUNC(('TRI-2'!DA37  ),2),0))=4,"D+",IF((ROUND(TRUNC(('TRI-2'!DA37 ),2),0))=3,"D-",IF((ROUND(TRUNC(('TRI-2'!DA37 ),2),0))=2,"E+",IF((ROUND(TRUNC(('TRI-2'!DA37  ),2),0))&lt;=1,"E-","")))))))))))</f>
        <v>B+</v>
      </c>
      <c r="DB37" s="51" t="str">
        <f>IF(OR('TRI-2'!DB37 ="",'TRI-2'!DB37&lt;0,'TRI-2'!DB37  &gt;10),"",IF((ROUND(TRUNC(('TRI-2'!DB37  ),2),0))=10,"A+",IF((ROUND(TRUNC(('TRI-2'!DB37  ),2),0))=9,"A-",IF((ROUND(TRUNC(('TRI-2'!DB37   ),2),0))=8,"B+",IF((ROUND(TRUNC(('TRI-2'!DB37 ),2),0))=7,"B-",IF((ROUND(TRUNC(('TRI-2'!DB37  ),2),0))=6,"C+",IF((ROUND(TRUNC(('TRI-2'!DB37  ),2),0))=5,"C-",IF((ROUND(TRUNC(('TRI-2'!DB37  ),2),0))=4,"D+",IF((ROUND(TRUNC(('TRI-2'!DB37 ),2),0))=3,"D-",IF((ROUND(TRUNC(('TRI-2'!DB37 ),2),0))=2,"E+",IF((ROUND(TRUNC(('TRI-2'!DB37  ),2),0))&lt;=1,"E-","")))))))))))</f>
        <v>B+</v>
      </c>
      <c r="DC37" s="51" t="str">
        <f>IF(OR('TRI-2'!DC37 ="",'TRI-2'!DC37&lt;0,'TRI-2'!DC37  &gt;10),"",IF((ROUND(TRUNC(('TRI-2'!DC37  ),2),0))=10,"A+",IF((ROUND(TRUNC(('TRI-2'!DC37  ),2),0))=9,"A-",IF((ROUND(TRUNC(('TRI-2'!DC37   ),2),0))=8,"B+",IF((ROUND(TRUNC(('TRI-2'!DC37 ),2),0))=7,"B-",IF((ROUND(TRUNC(('TRI-2'!DC37  ),2),0))=6,"C+",IF((ROUND(TRUNC(('TRI-2'!DC37  ),2),0))=5,"C-",IF((ROUND(TRUNC(('TRI-2'!DC37  ),2),0))=4,"D+",IF((ROUND(TRUNC(('TRI-2'!DC37 ),2),0))=3,"D-",IF((ROUND(TRUNC(('TRI-2'!DC37 ),2),0))=2,"E+",IF((ROUND(TRUNC(('TRI-2'!DC37  ),2),0))&lt;=1,"E-","")))))))))))</f>
        <v>B+</v>
      </c>
      <c r="DD37" s="51" t="str">
        <f>IF(OR('TRI-2'!DD37 ="",'TRI-2'!DD37&lt;0,'TRI-2'!DD37  &gt;10),"",IF((ROUND(TRUNC(('TRI-2'!DD37  ),2),0))=10,"A+",IF((ROUND(TRUNC(('TRI-2'!DD37  ),2),0))=9,"A-",IF((ROUND(TRUNC(('TRI-2'!DD37   ),2),0))=8,"B+",IF((ROUND(TRUNC(('TRI-2'!DD37 ),2),0))=7,"B-",IF((ROUND(TRUNC(('TRI-2'!DD37  ),2),0))=6,"C+",IF((ROUND(TRUNC(('TRI-2'!DD37  ),2),0))=5,"C-",IF((ROUND(TRUNC(('TRI-2'!DD37  ),2),0))=4,"D+",IF((ROUND(TRUNC(('TRI-2'!DD37 ),2),0))=3,"D-",IF((ROUND(TRUNC(('TRI-2'!DD37 ),2),0))=2,"E+",IF((ROUND(TRUNC(('TRI-2'!DD37  ),2),0))&lt;=1,"E-","")))))))))))</f>
        <v>A+</v>
      </c>
      <c r="DE37" s="51" t="str">
        <f>IF(OR('TRI-2'!DE37 ="",'TRI-2'!DE37&lt;0,'TRI-2'!DE37  &gt;10),"",IF((ROUND(TRUNC(('TRI-2'!DE37  ),2),0))=10,"A+",IF((ROUND(TRUNC(('TRI-2'!DE37  ),2),0))=9,"A-",IF((ROUND(TRUNC(('TRI-2'!DE37   ),2),0))=8,"B+",IF((ROUND(TRUNC(('TRI-2'!DE37 ),2),0))=7,"B-",IF((ROUND(TRUNC(('TRI-2'!DE37  ),2),0))=6,"C+",IF((ROUND(TRUNC(('TRI-2'!DE37  ),2),0))=5,"C-",IF((ROUND(TRUNC(('TRI-2'!DE37  ),2),0))=4,"D+",IF((ROUND(TRUNC(('TRI-2'!DE37 ),2),0))=3,"D-",IF((ROUND(TRUNC(('TRI-2'!DE37 ),2),0))=2,"E+",IF((ROUND(TRUNC(('TRI-2'!DE37  ),2),0))&lt;=1,"E-","")))))))))))</f>
        <v>A+</v>
      </c>
      <c r="DF37" s="51" t="str">
        <f>IF(OR('TRI-2'!DF37 ="",'TRI-2'!DF37&lt;0,'TRI-2'!DF37  &gt;10),"",IF((ROUND(TRUNC(('TRI-2'!DF37  ),2),0))=10,"A+",IF((ROUND(TRUNC(('TRI-2'!DF37  ),2),0))=9,"A-",IF((ROUND(TRUNC(('TRI-2'!DF37   ),2),0))=8,"B+",IF((ROUND(TRUNC(('TRI-2'!DF37 ),2),0))=7,"B-",IF((ROUND(TRUNC(('TRI-2'!DF37  ),2),0))=6,"C+",IF((ROUND(TRUNC(('TRI-2'!DF37  ),2),0))=5,"C-",IF((ROUND(TRUNC(('TRI-2'!DF37  ),2),0))=4,"D+",IF((ROUND(TRUNC(('TRI-2'!DF37 ),2),0))=3,"D-",IF((ROUND(TRUNC(('TRI-2'!DF37 ),2),0))=2,"E+",IF((ROUND(TRUNC(('TRI-2'!DF37  ),2),0))&lt;=1,"E-","")))))))))))</f>
        <v>A+</v>
      </c>
      <c r="DG37" s="51" t="str">
        <f>IF(OR('TRI-2'!DG37 ="",'TRI-2'!DG37&lt;0,'TRI-2'!DG37  &gt;10),"",IF((ROUND(TRUNC(('TRI-2'!DG37  ),2),0))=10,"A+",IF((ROUND(TRUNC(('TRI-2'!DG37  ),2),0))=9,"A-",IF((ROUND(TRUNC(('TRI-2'!DG37   ),2),0))=8,"B+",IF((ROUND(TRUNC(('TRI-2'!DG37 ),2),0))=7,"B-",IF((ROUND(TRUNC(('TRI-2'!DG37  ),2),0))=6,"C+",IF((ROUND(TRUNC(('TRI-2'!DG37  ),2),0))=5,"C-",IF((ROUND(TRUNC(('TRI-2'!DG37  ),2),0))=4,"D+",IF((ROUND(TRUNC(('TRI-2'!DG37 ),2),0))=3,"D-",IF((ROUND(TRUNC(('TRI-2'!DG37 ),2),0))=2,"E+",IF((ROUND(TRUNC(('TRI-2'!DG37  ),2),0))&lt;=1,"E-","")))))))))))</f>
        <v>A+</v>
      </c>
      <c r="DH37" s="51" t="str">
        <f>IF(OR('TRI-2'!DH37 ="",'TRI-2'!DH37&lt;0,'TRI-2'!DH37  &gt;10),"",IF((ROUND(TRUNC(('TRI-2'!DH37  ),2),0))=10,"A+",IF((ROUND(TRUNC(('TRI-2'!DH37  ),2),0))=9,"A-",IF((ROUND(TRUNC(('TRI-2'!DH37   ),2),0))=8,"B+",IF((ROUND(TRUNC(('TRI-2'!DH37 ),2),0))=7,"B-",IF((ROUND(TRUNC(('TRI-2'!DH37  ),2),0))=6,"C+",IF((ROUND(TRUNC(('TRI-2'!DH37  ),2),0))=5,"C-",IF((ROUND(TRUNC(('TRI-2'!DH37  ),2),0))=4,"D+",IF((ROUND(TRUNC(('TRI-2'!DH37 ),2),0))=3,"D-",IF((ROUND(TRUNC(('TRI-2'!DH37 ),2),0))=2,"E+",IF((ROUND(TRUNC(('TRI-2'!DH37  ),2),0))&lt;=1,"E-","")))))))))))</f>
        <v>A+</v>
      </c>
      <c r="DI37" s="51" t="str">
        <f>IF(OR('TRI-2'!DI37 ="",'TRI-2'!DI37&lt;0,'TRI-2'!DI37  &gt;10),"",IF((ROUND(TRUNC(('TRI-2'!DI37  ),2),0))=10,"A+",IF((ROUND(TRUNC(('TRI-2'!DI37  ),2),0))=9,"A-",IF((ROUND(TRUNC(('TRI-2'!DI37   ),2),0))=8,"B+",IF((ROUND(TRUNC(('TRI-2'!DI37 ),2),0))=7,"B-",IF((ROUND(TRUNC(('TRI-2'!DI37  ),2),0))=6,"C+",IF((ROUND(TRUNC(('TRI-2'!DI37  ),2),0))=5,"C-",IF((ROUND(TRUNC(('TRI-2'!DI37  ),2),0))=4,"D+",IF((ROUND(TRUNC(('TRI-2'!DI37 ),2),0))=3,"D-",IF((ROUND(TRUNC(('TRI-2'!DI37 ),2),0))=2,"E+",IF((ROUND(TRUNC(('TRI-2'!DI37  ),2),0))&lt;=1,"E-","")))))))))))</f>
        <v>A+</v>
      </c>
      <c r="DJ37" s="51" t="str">
        <f>IF(OR('TRI-2'!DJ37 ="",'TRI-2'!DJ37&lt;0,'TRI-2'!DJ37  &gt;10),"",IF((ROUND(TRUNC(('TRI-2'!DJ37  ),2),0))=10,"A+",IF((ROUND(TRUNC(('TRI-2'!DJ37  ),2),0))=9,"A-",IF((ROUND(TRUNC(('TRI-2'!DJ37   ),2),0))=8,"B+",IF((ROUND(TRUNC(('TRI-2'!DJ37 ),2),0))=7,"B-",IF((ROUND(TRUNC(('TRI-2'!DJ37  ),2),0))=6,"C+",IF((ROUND(TRUNC(('TRI-2'!DJ37  ),2),0))=5,"C-",IF((ROUND(TRUNC(('TRI-2'!DJ37  ),2),0))=4,"D+",IF((ROUND(TRUNC(('TRI-2'!DJ37 ),2),0))=3,"D-",IF((ROUND(TRUNC(('TRI-2'!DJ37 ),2),0))=2,"E+",IF((ROUND(TRUNC(('TRI-2'!DJ37  ),2),0))&lt;=1,"E-","")))))))))))</f>
        <v>A+</v>
      </c>
      <c r="DK37" s="51" t="str">
        <f>IF(OR('TRI-2'!DK37 ="",'TRI-2'!DK37&lt;0,'TRI-2'!DK37  &gt;10),"",IF((ROUND(TRUNC(('TRI-2'!DK37  ),2),0))=10,"A+",IF((ROUND(TRUNC(('TRI-2'!DK37  ),2),0))=9,"A-",IF((ROUND(TRUNC(('TRI-2'!DK37   ),2),0))=8,"B+",IF((ROUND(TRUNC(('TRI-2'!DK37 ),2),0))=7,"B-",IF((ROUND(TRUNC(('TRI-2'!DK37  ),2),0))=6,"C+",IF((ROUND(TRUNC(('TRI-2'!DK37  ),2),0))=5,"C-",IF((ROUND(TRUNC(('TRI-2'!DK37  ),2),0))=4,"D+",IF((ROUND(TRUNC(('TRI-2'!DK37 ),2),0))=3,"D-",IF((ROUND(TRUNC(('TRI-2'!DK37 ),2),0))=2,"E+",IF((ROUND(TRUNC(('TRI-2'!DK37  ),2),0))&lt;=1,"E-","")))))))))))</f>
        <v>A+</v>
      </c>
      <c r="DL37" s="51" t="str">
        <f>IF(OR('TRI-2'!DL37 ="",'TRI-2'!DL37&lt;0,'TRI-2'!DL37  &gt;10),"",IF((ROUND(TRUNC(('TRI-2'!DL37  ),2),0))=10,"A+",IF((ROUND(TRUNC(('TRI-2'!DL37  ),2),0))=9,"A-",IF((ROUND(TRUNC(('TRI-2'!DL37   ),2),0))=8,"B+",IF((ROUND(TRUNC(('TRI-2'!DL37 ),2),0))=7,"B-",IF((ROUND(TRUNC(('TRI-2'!DL37  ),2),0))=6,"C+",IF((ROUND(TRUNC(('TRI-2'!DL37  ),2),0))=5,"C-",IF((ROUND(TRUNC(('TRI-2'!DL37  ),2),0))=4,"D+",IF((ROUND(TRUNC(('TRI-2'!DL37 ),2),0))=3,"D-",IF((ROUND(TRUNC(('TRI-2'!DL37 ),2),0))=2,"E+",IF((ROUND(TRUNC(('TRI-2'!DL37  ),2),0))&lt;=1,"E-","")))))))))))</f>
        <v>A+</v>
      </c>
      <c r="DM37" s="51" t="str">
        <f>IF(OR('TRI-2'!DM37 ="",'TRI-2'!DM37&lt;0,'TRI-2'!DM37  &gt;10),"",IF((ROUND(TRUNC(('TRI-2'!DM37  ),2),0))=10,"A+",IF((ROUND(TRUNC(('TRI-2'!DM37  ),2),0))=9,"A-",IF((ROUND(TRUNC(('TRI-2'!DM37   ),2),0))=8,"B+",IF((ROUND(TRUNC(('TRI-2'!DM37 ),2),0))=7,"B-",IF((ROUND(TRUNC(('TRI-2'!DM37  ),2),0))=6,"C+",IF((ROUND(TRUNC(('TRI-2'!DM37  ),2),0))=5,"C-",IF((ROUND(TRUNC(('TRI-2'!DM37  ),2),0))=4,"D+",IF((ROUND(TRUNC(('TRI-2'!DM37 ),2),0))=3,"D-",IF((ROUND(TRUNC(('TRI-2'!DM37 ),2),0))=2,"E+",IF((ROUND(TRUNC(('TRI-2'!DM37  ),2),0))&lt;=1,"E-","")))))))))))</f>
        <v>A+</v>
      </c>
      <c r="DN37" s="51" t="str">
        <f>IF(OR('TRI-2'!DN37 ="",'TRI-2'!DN37&lt;0,'TRI-2'!DN37  &gt;10),"",IF((ROUND(TRUNC(('TRI-2'!DN37  ),2),0))=10,"A+",IF((ROUND(TRUNC(('TRI-2'!DN37  ),2),0))=9,"A-",IF((ROUND(TRUNC(('TRI-2'!DN37   ),2),0))=8,"B+",IF((ROUND(TRUNC(('TRI-2'!DN37 ),2),0))=7,"B-",IF((ROUND(TRUNC(('TRI-2'!DN37  ),2),0))=6,"C+",IF((ROUND(TRUNC(('TRI-2'!DN37  ),2),0))=5,"C-",IF((ROUND(TRUNC(('TRI-2'!DN37  ),2),0))=4,"D+",IF((ROUND(TRUNC(('TRI-2'!DN37 ),2),0))=3,"D-",IF((ROUND(TRUNC(('TRI-2'!DN37 ),2),0))=2,"E+",IF((ROUND(TRUNC(('TRI-2'!DN37  ),2),0))&lt;=1,"E-","")))))))))))</f>
        <v>A+</v>
      </c>
      <c r="DO37" s="51" t="str">
        <f>IF(OR('TRI-2'!DO37 ="",'TRI-2'!DO37&lt;0,'TRI-2'!DO37  &gt;10),"",IF((ROUND(TRUNC(('TRI-2'!DO37  ),2),0))=10,"A+",IF((ROUND(TRUNC(('TRI-2'!DO37  ),2),0))=9,"A-",IF((ROUND(TRUNC(('TRI-2'!DO37   ),2),0))=8,"B+",IF((ROUND(TRUNC(('TRI-2'!DO37 ),2),0))=7,"B-",IF((ROUND(TRUNC(('TRI-2'!DO37  ),2),0))=6,"C+",IF((ROUND(TRUNC(('TRI-2'!DO37  ),2),0))=5,"C-",IF((ROUND(TRUNC(('TRI-2'!DO37  ),2),0))=4,"D+",IF((ROUND(TRUNC(('TRI-2'!DO37 ),2),0))=3,"D-",IF((ROUND(TRUNC(('TRI-2'!DO37 ),2),0))=2,"E+",IF((ROUND(TRUNC(('TRI-2'!DO37  ),2),0))&lt;=1,"E-","")))))))))))</f>
        <v>A+</v>
      </c>
      <c r="DP37" s="51" t="str">
        <f>IF(OR('TRI-2'!DP37 ="",'TRI-2'!DP37&lt;0,'TRI-2'!DP37  &gt;10),"",IF((ROUND(TRUNC(('TRI-2'!DP37  ),2),0))=10,"A+",IF((ROUND(TRUNC(('TRI-2'!DP37  ),2),0))=9,"A-",IF((ROUND(TRUNC(('TRI-2'!DP37   ),2),0))=8,"B+",IF((ROUND(TRUNC(('TRI-2'!DP37 ),2),0))=7,"B-",IF((ROUND(TRUNC(('TRI-2'!DP37  ),2),0))=6,"C+",IF((ROUND(TRUNC(('TRI-2'!DP37  ),2),0))=5,"C-",IF((ROUND(TRUNC(('TRI-2'!DP37  ),2),0))=4,"D+",IF((ROUND(TRUNC(('TRI-2'!DP37 ),2),0))=3,"D-",IF((ROUND(TRUNC(('TRI-2'!DP37 ),2),0))=2,"E+",IF((ROUND(TRUNC(('TRI-2'!DP37  ),2),0))&lt;=1,"E-","")))))))))))</f>
        <v>B+</v>
      </c>
      <c r="DQ37" s="51" t="str">
        <f>IF(OR('TRI-2'!DQ37 ="",'TRI-2'!DQ37&lt;0,'TRI-2'!DQ37  &gt;10),"",IF((ROUND(TRUNC(('TRI-2'!DQ37  ),2),0))=10,"A+",IF((ROUND(TRUNC(('TRI-2'!DQ37  ),2),0))=9,"A-",IF((ROUND(TRUNC(('TRI-2'!DQ37   ),2),0))=8,"B+",IF((ROUND(TRUNC(('TRI-2'!DQ37 ),2),0))=7,"B-",IF((ROUND(TRUNC(('TRI-2'!DQ37  ),2),0))=6,"C+",IF((ROUND(TRUNC(('TRI-2'!DQ37  ),2),0))=5,"C-",IF((ROUND(TRUNC(('TRI-2'!DQ37  ),2),0))=4,"D+",IF((ROUND(TRUNC(('TRI-2'!DQ37 ),2),0))=3,"D-",IF((ROUND(TRUNC(('TRI-2'!DQ37 ),2),0))=2,"E+",IF((ROUND(TRUNC(('TRI-2'!DQ37  ),2),0))&lt;=1,"E-","")))))))))))</f>
        <v>B+</v>
      </c>
      <c r="DR37" s="51" t="str">
        <f>IF(OR('TRI-2'!DR37 ="",'TRI-2'!DR37&lt;0,'TRI-2'!DR37  &gt;10),"",IF((ROUND(TRUNC(('TRI-2'!DR37  ),2),0))=10,"A+",IF((ROUND(TRUNC(('TRI-2'!DR37  ),2),0))=9,"A-",IF((ROUND(TRUNC(('TRI-2'!DR37   ),2),0))=8,"B+",IF((ROUND(TRUNC(('TRI-2'!DR37 ),2),0))=7,"B-",IF((ROUND(TRUNC(('TRI-2'!DR37  ),2),0))=6,"C+",IF((ROUND(TRUNC(('TRI-2'!DR37  ),2),0))=5,"C-",IF((ROUND(TRUNC(('TRI-2'!DR37  ),2),0))=4,"D+",IF((ROUND(TRUNC(('TRI-2'!DR37 ),2),0))=3,"D-",IF((ROUND(TRUNC(('TRI-2'!DR37 ),2),0))=2,"E+",IF((ROUND(TRUNC(('TRI-2'!DR37  ),2),0))&lt;=1,"E-","")))))))))))</f>
        <v>A+</v>
      </c>
      <c r="DS37" s="51" t="str">
        <f>IF(OR('TRI-2'!DS37 ="",'TRI-2'!DS37&lt;0,'TRI-2'!DS37  &gt;10),"",IF((ROUND(TRUNC(('TRI-2'!DS37  ),2),0))=10,"A+",IF((ROUND(TRUNC(('TRI-2'!DS37  ),2),0))=9,"A-",IF((ROUND(TRUNC(('TRI-2'!DS37   ),2),0))=8,"B+",IF((ROUND(TRUNC(('TRI-2'!DS37 ),2),0))=7,"B-",IF((ROUND(TRUNC(('TRI-2'!DS37  ),2),0))=6,"C+",IF((ROUND(TRUNC(('TRI-2'!DS37  ),2),0))=5,"C-",IF((ROUND(TRUNC(('TRI-2'!DS37  ),2),0))=4,"D+",IF((ROUND(TRUNC(('TRI-2'!DS37 ),2),0))=3,"D-",IF((ROUND(TRUNC(('TRI-2'!DS37 ),2),0))=2,"E+",IF((ROUND(TRUNC(('TRI-2'!DS37  ),2),0))&lt;=1,"E-","")))))))))))</f>
        <v>B+</v>
      </c>
      <c r="DT37" s="51" t="str">
        <f>IF(OR('TRI-2'!DT37 ="",'TRI-2'!DT37&lt;0,'TRI-2'!DT37  &gt;10),"",IF((ROUND(TRUNC(('TRI-2'!DT37  ),2),0))=10,"A+",IF((ROUND(TRUNC(('TRI-2'!DT37  ),2),0))=9,"A-",IF((ROUND(TRUNC(('TRI-2'!DT37   ),2),0))=8,"B+",IF((ROUND(TRUNC(('TRI-2'!DT37 ),2),0))=7,"B-",IF((ROUND(TRUNC(('TRI-2'!DT37  ),2),0))=6,"C+",IF((ROUND(TRUNC(('TRI-2'!DT37  ),2),0))=5,"C-",IF((ROUND(TRUNC(('TRI-2'!DT37  ),2),0))=4,"D+",IF((ROUND(TRUNC(('TRI-2'!DT37 ),2),0))=3,"D-",IF((ROUND(TRUNC(('TRI-2'!DT37 ),2),0))=2,"E+",IF((ROUND(TRUNC(('TRI-2'!DT37  ),2),0))&lt;=1,"E-","")))))))))))</f>
        <v>A+</v>
      </c>
      <c r="DU37" s="51" t="str">
        <f>IF(OR('TRI-2'!DU37 ="",'TRI-2'!DU37&lt;0,'TRI-2'!DU37  &gt;10),"",IF((ROUND(TRUNC(('TRI-2'!DU37  ),2),0))=10,"A+",IF((ROUND(TRUNC(('TRI-2'!DU37  ),2),0))=9,"A-",IF((ROUND(TRUNC(('TRI-2'!DU37   ),2),0))=8,"B+",IF((ROUND(TRUNC(('TRI-2'!DU37 ),2),0))=7,"B-",IF((ROUND(TRUNC(('TRI-2'!DU37  ),2),0))=6,"C+",IF((ROUND(TRUNC(('TRI-2'!DU37  ),2),0))=5,"C-",IF((ROUND(TRUNC(('TRI-2'!DU37  ),2),0))=4,"D+",IF((ROUND(TRUNC(('TRI-2'!DU37 ),2),0))=3,"D-",IF((ROUND(TRUNC(('TRI-2'!DU37 ),2),0))=2,"E+",IF((ROUND(TRUNC(('TRI-2'!DU37  ),2),0))&lt;=1,"E-","")))))))))))</f>
        <v>B+</v>
      </c>
      <c r="DV37" s="51" t="str">
        <f>IF(OR('TRI-2'!DV37 ="",'TRI-2'!DV37&lt;0,'TRI-2'!DV37  &gt;10),"",IF((ROUND(TRUNC(('TRI-2'!DV37  ),2),0))=10,"A+",IF((ROUND(TRUNC(('TRI-2'!DV37  ),2),0))=9,"A-",IF((ROUND(TRUNC(('TRI-2'!DV37   ),2),0))=8,"B+",IF((ROUND(TRUNC(('TRI-2'!DV37 ),2),0))=7,"B-",IF((ROUND(TRUNC(('TRI-2'!DV37  ),2),0))=6,"C+",IF((ROUND(TRUNC(('TRI-2'!DV37  ),2),0))=5,"C-",IF((ROUND(TRUNC(('TRI-2'!DV37  ),2),0))=4,"D+",IF((ROUND(TRUNC(('TRI-2'!DV37 ),2),0))=3,"D-",IF((ROUND(TRUNC(('TRI-2'!DV37 ),2),0))=2,"E+",IF((ROUND(TRUNC(('TRI-2'!DV37  ),2),0))&lt;=1,"E-","")))))))))))</f>
        <v>A+</v>
      </c>
      <c r="DW37" s="51" t="str">
        <f>IF(OR('TRI-2'!DW37 ="",'TRI-2'!DW37&lt;0,'TRI-2'!DW37  &gt;10),"",IF((ROUND(TRUNC(('TRI-2'!DW37  ),2),0))=10,"A+",IF((ROUND(TRUNC(('TRI-2'!DW37  ),2),0))=9,"A-",IF((ROUND(TRUNC(('TRI-2'!DW37   ),2),0))=8,"B+",IF((ROUND(TRUNC(('TRI-2'!DW37 ),2),0))=7,"B-",IF((ROUND(TRUNC(('TRI-2'!DW37  ),2),0))=6,"C+",IF((ROUND(TRUNC(('TRI-2'!DW37  ),2),0))=5,"C-",IF((ROUND(TRUNC(('TRI-2'!DW37  ),2),0))=4,"D+",IF((ROUND(TRUNC(('TRI-2'!DW37 ),2),0))=3,"D-",IF((ROUND(TRUNC(('TRI-2'!DW37 ),2),0))=2,"E+",IF((ROUND(TRUNC(('TRI-2'!DW37  ),2),0))&lt;=1,"E-","")))))))))))</f>
        <v>B+</v>
      </c>
      <c r="DX37" s="51" t="str">
        <f>IF(OR('TRI-2'!DX37 ="",'TRI-2'!DX37&lt;0,'TRI-2'!DX37  &gt;10),"",IF((ROUND(TRUNC(('TRI-2'!DX37  ),2),0))=10,"A+",IF((ROUND(TRUNC(('TRI-2'!DX37  ),2),0))=9,"A-",IF((ROUND(TRUNC(('TRI-2'!DX37   ),2),0))=8,"B+",IF((ROUND(TRUNC(('TRI-2'!DX37 ),2),0))=7,"B-",IF((ROUND(TRUNC(('TRI-2'!DX37  ),2),0))=6,"C+",IF((ROUND(TRUNC(('TRI-2'!DX37  ),2),0))=5,"C-",IF((ROUND(TRUNC(('TRI-2'!DX37  ),2),0))=4,"D+",IF((ROUND(TRUNC(('TRI-2'!DX37 ),2),0))=3,"D-",IF((ROUND(TRUNC(('TRI-2'!DX37 ),2),0))=2,"E+",IF((ROUND(TRUNC(('TRI-2'!DX37  ),2),0))&lt;=1,"E-","")))))))))))</f>
        <v>B+</v>
      </c>
      <c r="DY37" s="51" t="str">
        <f>IF(OR('TRI-2'!DY37 ="",'TRI-2'!DY37&lt;0,'TRI-2'!DY37  &gt;10),"",IF((ROUND(TRUNC(('TRI-2'!DY37  ),2),0))=10,"A+",IF((ROUND(TRUNC(('TRI-2'!DY37  ),2),0))=9,"A-",IF((ROUND(TRUNC(('TRI-2'!DY37   ),2),0))=8,"B+",IF((ROUND(TRUNC(('TRI-2'!DY37 ),2),0))=7,"B-",IF((ROUND(TRUNC(('TRI-2'!DY37  ),2),0))=6,"C+",IF((ROUND(TRUNC(('TRI-2'!DY37  ),2),0))=5,"C-",IF((ROUND(TRUNC(('TRI-2'!DY37  ),2),0))=4,"D+",IF((ROUND(TRUNC(('TRI-2'!DY37 ),2),0))=3,"D-",IF((ROUND(TRUNC(('TRI-2'!DY37 ),2),0))=2,"E+",IF((ROUND(TRUNC(('TRI-2'!DY37  ),2),0))&lt;=1,"E-","")))))))))))</f>
        <v>B+</v>
      </c>
      <c r="DZ37" s="51" t="str">
        <f>IF(OR('TRI-2'!DZ37 ="",'TRI-2'!DZ37&lt;0,'TRI-2'!DZ37  &gt;10),"",IF((ROUND(TRUNC(('TRI-2'!DZ37  ),2),0))=10,"A+",IF((ROUND(TRUNC(('TRI-2'!DZ37  ),2),0))=9,"A-",IF((ROUND(TRUNC(('TRI-2'!DZ37   ),2),0))=8,"B+",IF((ROUND(TRUNC(('TRI-2'!DZ37 ),2),0))=7,"B-",IF((ROUND(TRUNC(('TRI-2'!DZ37  ),2),0))=6,"C+",IF((ROUND(TRUNC(('TRI-2'!DZ37  ),2),0))=5,"C-",IF((ROUND(TRUNC(('TRI-2'!DZ37  ),2),0))=4,"D+",IF((ROUND(TRUNC(('TRI-2'!DZ37 ),2),0))=3,"D-",IF((ROUND(TRUNC(('TRI-2'!DZ37 ),2),0))=2,"E+",IF((ROUND(TRUNC(('TRI-2'!DZ37  ),2),0))&lt;=1,"E-","")))))))))))</f>
        <v>B+</v>
      </c>
      <c r="EA37" s="51" t="str">
        <f>IF(OR('TRI-2'!EA37 ="",'TRI-2'!EA37&lt;0,'TRI-2'!EA37  &gt;10),"",IF((ROUND(TRUNC(('TRI-2'!EA37  ),2),0))=10,"A+",IF((ROUND(TRUNC(('TRI-2'!EA37  ),2),0))=9,"A-",IF((ROUND(TRUNC(('TRI-2'!EA37   ),2),0))=8,"B+",IF((ROUND(TRUNC(('TRI-2'!EA37 ),2),0))=7,"B-",IF((ROUND(TRUNC(('TRI-2'!EA37  ),2),0))=6,"C+",IF((ROUND(TRUNC(('TRI-2'!EA37  ),2),0))=5,"C-",IF((ROUND(TRUNC(('TRI-2'!EA37  ),2),0))=4,"D+",IF((ROUND(TRUNC(('TRI-2'!EA37 ),2),0))=3,"D-",IF((ROUND(TRUNC(('TRI-2'!EA37 ),2),0))=2,"E+",IF((ROUND(TRUNC(('TRI-2'!EA37  ),2),0))&lt;=1,"E-","")))))))))))</f>
        <v>B+</v>
      </c>
      <c r="EB37" s="51" t="str">
        <f>IF(OR('TRI-2'!EB37 ="",'TRI-2'!EB37&lt;0,'TRI-2'!EB37  &gt;10),"",IF((ROUND(TRUNC(('TRI-2'!EB37  ),2),0))=10,"A+",IF((ROUND(TRUNC(('TRI-2'!EB37  ),2),0))=9,"A-",IF((ROUND(TRUNC(('TRI-2'!EB37   ),2),0))=8,"B+",IF((ROUND(TRUNC(('TRI-2'!EB37 ),2),0))=7,"B-",IF((ROUND(TRUNC(('TRI-2'!EB37  ),2),0))=6,"C+",IF((ROUND(TRUNC(('TRI-2'!EB37  ),2),0))=5,"C-",IF((ROUND(TRUNC(('TRI-2'!EB37  ),2),0))=4,"D+",IF((ROUND(TRUNC(('TRI-2'!EB37 ),2),0))=3,"D-",IF((ROUND(TRUNC(('TRI-2'!EB37 ),2),0))=2,"E+",IF((ROUND(TRUNC(('TRI-2'!EB37  ),2),0))&lt;=1,"E-","")))))))))))</f>
        <v>B+</v>
      </c>
      <c r="EC37" s="51" t="str">
        <f>IF(OR('TRI-2'!EC37 ="",'TRI-2'!EC37&lt;0,'TRI-2'!EC37  &gt;10),"",IF((ROUND(TRUNC(('TRI-2'!EC37  ),2),0))=10,"A+",IF((ROUND(TRUNC(('TRI-2'!EC37  ),2),0))=9,"A-",IF((ROUND(TRUNC(('TRI-2'!EC37   ),2),0))=8,"B+",IF((ROUND(TRUNC(('TRI-2'!EC37 ),2),0))=7,"B-",IF((ROUND(TRUNC(('TRI-2'!EC37  ),2),0))=6,"C+",IF((ROUND(TRUNC(('TRI-2'!EC37  ),2),0))=5,"C-",IF((ROUND(TRUNC(('TRI-2'!EC37  ),2),0))=4,"D+",IF((ROUND(TRUNC(('TRI-2'!EC37 ),2),0))=3,"D-",IF((ROUND(TRUNC(('TRI-2'!EC37 ),2),0))=2,"E+",IF((ROUND(TRUNC(('TRI-2'!EC37  ),2),0))&lt;=1,"E-","")))))))))))</f>
        <v>A+</v>
      </c>
      <c r="ED37" s="51" t="str">
        <f>IF(OR('TRI-2'!ED37 ="",'TRI-2'!ED37&lt;0,'TRI-2'!ED37  &gt;10),"",IF((ROUND(TRUNC(('TRI-2'!ED37  ),2),0))=10,"A+",IF((ROUND(TRUNC(('TRI-2'!ED37  ),2),0))=9,"A-",IF((ROUND(TRUNC(('TRI-2'!ED37   ),2),0))=8,"B+",IF((ROUND(TRUNC(('TRI-2'!ED37 ),2),0))=7,"B-",IF((ROUND(TRUNC(('TRI-2'!ED37  ),2),0))=6,"C+",IF((ROUND(TRUNC(('TRI-2'!ED37  ),2),0))=5,"C-",IF((ROUND(TRUNC(('TRI-2'!ED37  ),2),0))=4,"D+",IF((ROUND(TRUNC(('TRI-2'!ED37 ),2),0))=3,"D-",IF((ROUND(TRUNC(('TRI-2'!ED37 ),2),0))=2,"E+",IF((ROUND(TRUNC(('TRI-2'!ED37  ),2),0))&lt;=1,"E-","")))))))))))</f>
        <v>A+</v>
      </c>
      <c r="EE37" s="51" t="str">
        <f>IF(OR('TRI-2'!EE37 ="",'TRI-2'!EE37&lt;0,'TRI-2'!EE37  &gt;10),"",IF((ROUND(TRUNC(('TRI-2'!EE37  ),2),0))=10,"A+",IF((ROUND(TRUNC(('TRI-2'!EE37  ),2),0))=9,"A-",IF((ROUND(TRUNC(('TRI-2'!EE37   ),2),0))=8,"B+",IF((ROUND(TRUNC(('TRI-2'!EE37 ),2),0))=7,"B-",IF((ROUND(TRUNC(('TRI-2'!EE37  ),2),0))=6,"C+",IF((ROUND(TRUNC(('TRI-2'!EE37  ),2),0))=5,"C-",IF((ROUND(TRUNC(('TRI-2'!EE37  ),2),0))=4,"D+",IF((ROUND(TRUNC(('TRI-2'!EE37 ),2),0))=3,"D-",IF((ROUND(TRUNC(('TRI-2'!EE37 ),2),0))=2,"E+",IF((ROUND(TRUNC(('TRI-2'!EE37  ),2),0))&lt;=1,"E-","")))))))))))</f>
        <v>A+</v>
      </c>
      <c r="EF37" s="51" t="str">
        <f>IF(OR('TRI-2'!EF37 ="",'TRI-2'!EF37&lt;0,'TRI-2'!EF37  &gt;10),"",IF((ROUND(TRUNC(('TRI-2'!EF37  ),2),0))=10,"A+",IF((ROUND(TRUNC(('TRI-2'!EF37  ),2),0))=9,"A-",IF((ROUND(TRUNC(('TRI-2'!EF37   ),2),0))=8,"B+",IF((ROUND(TRUNC(('TRI-2'!EF37 ),2),0))=7,"B-",IF((ROUND(TRUNC(('TRI-2'!EF37  ),2),0))=6,"C+",IF((ROUND(TRUNC(('TRI-2'!EF37  ),2),0))=5,"C-",IF((ROUND(TRUNC(('TRI-2'!EF37  ),2),0))=4,"D+",IF((ROUND(TRUNC(('TRI-2'!EF37 ),2),0))=3,"D-",IF((ROUND(TRUNC(('TRI-2'!EF37 ),2),0))=2,"E+",IF((ROUND(TRUNC(('TRI-2'!EF37  ),2),0))&lt;=1,"E-","")))))))))))</f>
        <v>A+</v>
      </c>
      <c r="EG37" s="51" t="str">
        <f>IF(OR('TRI-2'!EG37 ="",'TRI-2'!EG37&lt;0,'TRI-2'!EG37  &gt;10),"",IF((ROUND(TRUNC(('TRI-2'!EG37  ),2),0))=10,"A+",IF((ROUND(TRUNC(('TRI-2'!EG37  ),2),0))=9,"A-",IF((ROUND(TRUNC(('TRI-2'!EG37   ),2),0))=8,"B+",IF((ROUND(TRUNC(('TRI-2'!EG37 ),2),0))=7,"B-",IF((ROUND(TRUNC(('TRI-2'!EG37  ),2),0))=6,"C+",IF((ROUND(TRUNC(('TRI-2'!EG37  ),2),0))=5,"C-",IF((ROUND(TRUNC(('TRI-2'!EG37  ),2),0))=4,"D+",IF((ROUND(TRUNC(('TRI-2'!EG37 ),2),0))=3,"D-",IF((ROUND(TRUNC(('TRI-2'!EG37 ),2),0))=2,"E+",IF((ROUND(TRUNC(('TRI-2'!EG37  ),2),0))&lt;=1,"E-","")))))))))))</f>
        <v>B+</v>
      </c>
      <c r="EH37" s="51" t="str">
        <f>IF(OR('TRI-2'!EH37 ="",'TRI-2'!EH37&lt;0,'TRI-2'!EH37  &gt;10),"",IF((ROUND(TRUNC(('TRI-2'!EH37  ),2),0))=10,"A+",IF((ROUND(TRUNC(('TRI-2'!EH37  ),2),0))=9,"A-",IF((ROUND(TRUNC(('TRI-2'!EH37   ),2),0))=8,"B+",IF((ROUND(TRUNC(('TRI-2'!EH37 ),2),0))=7,"B-",IF((ROUND(TRUNC(('TRI-2'!EH37  ),2),0))=6,"C+",IF((ROUND(TRUNC(('TRI-2'!EH37  ),2),0))=5,"C-",IF((ROUND(TRUNC(('TRI-2'!EH37  ),2),0))=4,"D+",IF((ROUND(TRUNC(('TRI-2'!EH37 ),2),0))=3,"D-",IF((ROUND(TRUNC(('TRI-2'!EH37 ),2),0))=2,"E+",IF((ROUND(TRUNC(('TRI-2'!EH37  ),2),0))&lt;=1,"E-","")))))))))))</f>
        <v>A+</v>
      </c>
      <c r="EI37" s="51" t="str">
        <f>IF(OR('TRI-2'!EI37 ="",'TRI-2'!EI37&lt;0,'TRI-2'!EI37  &gt;10),"",IF((ROUND(TRUNC(('TRI-2'!EI37  ),2),0))=10,"A+",IF((ROUND(TRUNC(('TRI-2'!EI37  ),2),0))=9,"A-",IF((ROUND(TRUNC(('TRI-2'!EI37   ),2),0))=8,"B+",IF((ROUND(TRUNC(('TRI-2'!EI37 ),2),0))=7,"B-",IF((ROUND(TRUNC(('TRI-2'!EI37  ),2),0))=6,"C+",IF((ROUND(TRUNC(('TRI-2'!EI37  ),2),0))=5,"C-",IF((ROUND(TRUNC(('TRI-2'!EI37  ),2),0))=4,"D+",IF((ROUND(TRUNC(('TRI-2'!EI37 ),2),0))=3,"D-",IF((ROUND(TRUNC(('TRI-2'!EI37 ),2),0))=2,"E+",IF((ROUND(TRUNC(('TRI-2'!EI37  ),2),0))&lt;=1,"E-","")))))))))))</f>
        <v>B+</v>
      </c>
      <c r="EJ37" s="51" t="str">
        <f>IF(OR('TRI-2'!EJ37 ="",'TRI-2'!EJ37&lt;0,'TRI-2'!EJ37  &gt;10),"",IF((ROUND(TRUNC(('TRI-2'!EJ37  ),2),0))=10,"A+",IF((ROUND(TRUNC(('TRI-2'!EJ37  ),2),0))=9,"A-",IF((ROUND(TRUNC(('TRI-2'!EJ37   ),2),0))=8,"B+",IF((ROUND(TRUNC(('TRI-2'!EJ37 ),2),0))=7,"B-",IF((ROUND(TRUNC(('TRI-2'!EJ37  ),2),0))=6,"C+",IF((ROUND(TRUNC(('TRI-2'!EJ37  ),2),0))=5,"C-",IF((ROUND(TRUNC(('TRI-2'!EJ37  ),2),0))=4,"D+",IF((ROUND(TRUNC(('TRI-2'!EJ37 ),2),0))=3,"D-",IF((ROUND(TRUNC(('TRI-2'!EJ37 ),2),0))=2,"E+",IF((ROUND(TRUNC(('TRI-2'!EJ37  ),2),0))&lt;=1,"E-","")))))))))))</f>
        <v>A+</v>
      </c>
      <c r="EK37" s="51" t="str">
        <f>IF(OR('TRI-2'!EK37 ="",'TRI-2'!EK37&lt;0,'TRI-2'!EK37  &gt;10),"",IF((ROUND(TRUNC(('TRI-2'!EK37  ),2),0))=10,"A+",IF((ROUND(TRUNC(('TRI-2'!EK37  ),2),0))=9,"A-",IF((ROUND(TRUNC(('TRI-2'!EK37   ),2),0))=8,"B+",IF((ROUND(TRUNC(('TRI-2'!EK37 ),2),0))=7,"B-",IF((ROUND(TRUNC(('TRI-2'!EK37  ),2),0))=6,"C+",IF((ROUND(TRUNC(('TRI-2'!EK37  ),2),0))=5,"C-",IF((ROUND(TRUNC(('TRI-2'!EK37  ),2),0))=4,"D+",IF((ROUND(TRUNC(('TRI-2'!EK37 ),2),0))=3,"D-",IF((ROUND(TRUNC(('TRI-2'!EK37 ),2),0))=2,"E+",IF((ROUND(TRUNC(('TRI-2'!EK37  ),2),0))&lt;=1,"E-","")))))))))))</f>
        <v>A+</v>
      </c>
      <c r="EL37" s="51" t="str">
        <f>IF(OR('TRI-2'!EL37 ="",'TRI-2'!EL37&lt;0,'TRI-2'!EL37  &gt;10),"",IF((ROUND(TRUNC(('TRI-2'!EL37  ),2),0))=10,"A+",IF((ROUND(TRUNC(('TRI-2'!EL37  ),2),0))=9,"A-",IF((ROUND(TRUNC(('TRI-2'!EL37   ),2),0))=8,"B+",IF((ROUND(TRUNC(('TRI-2'!EL37 ),2),0))=7,"B-",IF((ROUND(TRUNC(('TRI-2'!EL37  ),2),0))=6,"C+",IF((ROUND(TRUNC(('TRI-2'!EL37  ),2),0))=5,"C-",IF((ROUND(TRUNC(('TRI-2'!EL37  ),2),0))=4,"D+",IF((ROUND(TRUNC(('TRI-2'!EL37 ),2),0))=3,"D-",IF((ROUND(TRUNC(('TRI-2'!EL37 ),2),0))=2,"E+",IF((ROUND(TRUNC(('TRI-2'!EL37  ),2),0))&lt;=1,"E-","")))))))))))</f>
        <v>A+</v>
      </c>
      <c r="EM37" s="51" t="str">
        <f>IF(OR('TRI-2'!EM37 ="",'TRI-2'!EM37&lt;0,'TRI-2'!EM37  &gt;10),"",IF((ROUND(TRUNC(('TRI-2'!EM37  ),2),0))=10,"A+",IF((ROUND(TRUNC(('TRI-2'!EM37  ),2),0))=9,"A-",IF((ROUND(TRUNC(('TRI-2'!EM37   ),2),0))=8,"B+",IF((ROUND(TRUNC(('TRI-2'!EM37 ),2),0))=7,"B-",IF((ROUND(TRUNC(('TRI-2'!EM37  ),2),0))=6,"C+",IF((ROUND(TRUNC(('TRI-2'!EM37  ),2),0))=5,"C-",IF((ROUND(TRUNC(('TRI-2'!EM37  ),2),0))=4,"D+",IF((ROUND(TRUNC(('TRI-2'!EM37 ),2),0))=3,"D-",IF((ROUND(TRUNC(('TRI-2'!EM37 ),2),0))=2,"E+",IF((ROUND(TRUNC(('TRI-2'!EM37  ),2),0))&lt;=1,"E-","")))))))))))</f>
        <v>A+</v>
      </c>
      <c r="EN37" s="51" t="str">
        <f>IF(OR('TRI-2'!EN37 ="",'TRI-2'!EN37&lt;0,'TRI-2'!EN37  &gt;10),"",IF((ROUND(TRUNC(('TRI-2'!EN37  ),2),0))=10,"A+",IF((ROUND(TRUNC(('TRI-2'!EN37  ),2),0))=9,"A-",IF((ROUND(TRUNC(('TRI-2'!EN37   ),2),0))=8,"B+",IF((ROUND(TRUNC(('TRI-2'!EN37 ),2),0))=7,"B-",IF((ROUND(TRUNC(('TRI-2'!EN37  ),2),0))=6,"C+",IF((ROUND(TRUNC(('TRI-2'!EN37  ),2),0))=5,"C-",IF((ROUND(TRUNC(('TRI-2'!EN37  ),2),0))=4,"D+",IF((ROUND(TRUNC(('TRI-2'!EN37 ),2),0))=3,"D-",IF((ROUND(TRUNC(('TRI-2'!EN37 ),2),0))=2,"E+",IF((ROUND(TRUNC(('TRI-2'!EN37  ),2),0))&lt;=1,"E-","")))))))))))</f>
        <v>A+</v>
      </c>
      <c r="EO37" s="51" t="str">
        <f>IF(OR('TRI-2'!EO37 ="",'TRI-2'!EO37&lt;0,'TRI-2'!EO37  &gt;10),"",IF((ROUND(TRUNC(('TRI-2'!EO37  ),2),0))=10,"A+",IF((ROUND(TRUNC(('TRI-2'!EO37  ),2),0))=9,"A-",IF((ROUND(TRUNC(('TRI-2'!EO37   ),2),0))=8,"B+",IF((ROUND(TRUNC(('TRI-2'!EO37 ),2),0))=7,"B-",IF((ROUND(TRUNC(('TRI-2'!EO37  ),2),0))=6,"C+",IF((ROUND(TRUNC(('TRI-2'!EO37  ),2),0))=5,"C-",IF((ROUND(TRUNC(('TRI-2'!EO37  ),2),0))=4,"D+",IF((ROUND(TRUNC(('TRI-2'!EO37 ),2),0))=3,"D-",IF((ROUND(TRUNC(('TRI-2'!EO37 ),2),0))=2,"E+",IF((ROUND(TRUNC(('TRI-2'!EO37  ),2),0))&lt;=1,"E-","")))))))))))</f>
        <v>A+</v>
      </c>
      <c r="EP37" s="51" t="str">
        <f>IF(OR('TRI-2'!EP37 ="",'TRI-2'!EP37&lt;0,'TRI-2'!EP37  &gt;10),"",IF((ROUND(TRUNC(('TRI-2'!EP37  ),2),0))=10,"A+",IF((ROUND(TRUNC(('TRI-2'!EP37  ),2),0))=9,"A-",IF((ROUND(TRUNC(('TRI-2'!EP37   ),2),0))=8,"B+",IF((ROUND(TRUNC(('TRI-2'!EP37 ),2),0))=7,"B-",IF((ROUND(TRUNC(('TRI-2'!EP37  ),2),0))=6,"C+",IF((ROUND(TRUNC(('TRI-2'!EP37  ),2),0))=5,"C-",IF((ROUND(TRUNC(('TRI-2'!EP37  ),2),0))=4,"D+",IF((ROUND(TRUNC(('TRI-2'!EP37 ),2),0))=3,"D-",IF((ROUND(TRUNC(('TRI-2'!EP37 ),2),0))=2,"E+",IF((ROUND(TRUNC(('TRI-2'!EP37  ),2),0))&lt;=1,"E-","")))))))))))</f>
        <v>A+</v>
      </c>
      <c r="EQ37" s="51" t="str">
        <f>IF(OR('TRI-2'!EQ37 ="",'TRI-2'!EQ37&lt;0,'TRI-2'!EQ37  &gt;10),"",IF((ROUND(TRUNC(('TRI-2'!EQ37  ),2),0))=10,"A+",IF((ROUND(TRUNC(('TRI-2'!EQ37  ),2),0))=9,"A-",IF((ROUND(TRUNC(('TRI-2'!EQ37   ),2),0))=8,"B+",IF((ROUND(TRUNC(('TRI-2'!EQ37 ),2),0))=7,"B-",IF((ROUND(TRUNC(('TRI-2'!EQ37  ),2),0))=6,"C+",IF((ROUND(TRUNC(('TRI-2'!EQ37  ),2),0))=5,"C-",IF((ROUND(TRUNC(('TRI-2'!EQ37  ),2),0))=4,"D+",IF((ROUND(TRUNC(('TRI-2'!EQ37 ),2),0))=3,"D-",IF((ROUND(TRUNC(('TRI-2'!EQ37 ),2),0))=2,"E+",IF((ROUND(TRUNC(('TRI-2'!EQ37  ),2),0))&lt;=1,"E-","")))))))))))</f>
        <v>A+</v>
      </c>
      <c r="ER37" s="51" t="str">
        <f>IF(OR('TRI-2'!ER37 ="",'TRI-2'!ER37&lt;0,'TRI-2'!ER37  &gt;10),"",IF((ROUND(TRUNC(('TRI-2'!ER37  ),2),0))=10,"A+",IF((ROUND(TRUNC(('TRI-2'!ER37  ),2),0))=9,"A-",IF((ROUND(TRUNC(('TRI-2'!ER37   ),2),0))=8,"B+",IF((ROUND(TRUNC(('TRI-2'!ER37 ),2),0))=7,"B-",IF((ROUND(TRUNC(('TRI-2'!ER37  ),2),0))=6,"C+",IF((ROUND(TRUNC(('TRI-2'!ER37  ),2),0))=5,"C-",IF((ROUND(TRUNC(('TRI-2'!ER37  ),2),0))=4,"D+",IF((ROUND(TRUNC(('TRI-2'!ER37 ),2),0))=3,"D-",IF((ROUND(TRUNC(('TRI-2'!ER37 ),2),0))=2,"E+",IF((ROUND(TRUNC(('TRI-2'!ER37  ),2),0))&lt;=1,"E-","")))))))))))</f>
        <v>A-</v>
      </c>
      <c r="ES37" s="51" t="str">
        <f>IF(OR('TRI-2'!ES37 ="",'TRI-2'!ES37&lt;0,'TRI-2'!ES37  &gt;10),"",IF((ROUND(TRUNC(('TRI-2'!ES37  ),2),0))=10,"A+",IF((ROUND(TRUNC(('TRI-2'!ES37  ),2),0))=9,"A-",IF((ROUND(TRUNC(('TRI-2'!ES37   ),2),0))=8,"B+",IF((ROUND(TRUNC(('TRI-2'!ES37 ),2),0))=7,"B-",IF((ROUND(TRUNC(('TRI-2'!ES37  ),2),0))=6,"C+",IF((ROUND(TRUNC(('TRI-2'!ES37  ),2),0))=5,"C-",IF((ROUND(TRUNC(('TRI-2'!ES37  ),2),0))=4,"D+",IF((ROUND(TRUNC(('TRI-2'!ES37 ),2),0))=3,"D-",IF((ROUND(TRUNC(('TRI-2'!ES37 ),2),0))=2,"E+",IF((ROUND(TRUNC(('TRI-2'!ES37  ),2),0))&lt;=1,"E-","")))))))))))</f>
        <v>A+</v>
      </c>
      <c r="ET37" s="51" t="str">
        <f>IF('TRI-2'!ET37 ="","",'TRI-2'!ET37 )</f>
        <v>S</v>
      </c>
      <c r="EU37" s="51" t="str">
        <f>IF('TRI-2'!EU37 ="","",'TRI-2'!EU37 )</f>
        <v>S</v>
      </c>
      <c r="EV37" s="51" t="str">
        <f>IF('TRI-2'!EV37 ="","",'TRI-2'!EV37 )</f>
        <v>S</v>
      </c>
      <c r="EW37" s="51" t="str">
        <f>IF('TRI-2'!EW37 ="","",'TRI-2'!EW37 )</f>
        <v>F</v>
      </c>
      <c r="EX37" s="51" t="str">
        <f>IF('TRI-2'!EX37 ="","",'TRI-2'!EX37 )</f>
        <v>S</v>
      </c>
      <c r="EY37" s="51" t="str">
        <f>IF('TRI-2'!EY37 ="","",'TRI-2'!EY37 )</f>
        <v>S</v>
      </c>
      <c r="EZ37" s="51" t="str">
        <f>IF('TRI-2'!EZ37 ="","",'TRI-2'!EZ37 )</f>
        <v>S</v>
      </c>
      <c r="FA37" s="51" t="str">
        <f>IF('TRI-2'!FA37 ="","",'TRI-2'!FA37 )</f>
        <v>S</v>
      </c>
      <c r="FB37" s="51" t="str">
        <f>IF('TRI-2'!FB37 ="","",'TRI-2'!FB37 )</f>
        <v>S</v>
      </c>
      <c r="FC37" s="51" t="str">
        <f>IF('TRI-2'!FC37 ="","",'TRI-2'!FC37 )</f>
        <v>A+</v>
      </c>
      <c r="FD37" s="51">
        <f>IF('TRI-2'!FD37 ="","",'TRI-2'!FD37 )</f>
        <v>35</v>
      </c>
      <c r="FE37" s="51" t="str">
        <f>IF('TRI-2'!FE37 ="","",'TRI-2'!FE37 )</f>
        <v>A+</v>
      </c>
      <c r="FF37" s="51" t="str">
        <f>IF('TRI-2'!FF37 ="","",'TRI-2'!FF37 )</f>
        <v/>
      </c>
      <c r="FG37" s="51" t="str">
        <f>IF('TRI-2'!FG37 ="","",'TRI-2'!FG37 )</f>
        <v/>
      </c>
      <c r="FH37" s="51" t="str">
        <f>IF('TRI-2'!FH37 ="","",'TRI-2'!FH37 )</f>
        <v/>
      </c>
    </row>
    <row r="38" spans="1:164" ht="21" customHeight="1">
      <c r="B38" s="53">
        <v>21</v>
      </c>
      <c r="C38" s="272" t="str">
        <f>IF(NOTAS!E41&gt;"",NOTAS!E41,"")</f>
        <v>QUIROZ VALDEZ IKER EDUARDO</v>
      </c>
      <c r="D38" s="273"/>
      <c r="E38" s="273"/>
      <c r="F38" s="274"/>
      <c r="G38" s="51" t="str">
        <f>IF(OR('TRI-2'!G38 ="",'TRI-2'!G38&lt;0,'TRI-2'!G38  &gt;10),"",IF((ROUND(TRUNC(('TRI-2'!G38  ),2),0))=10,"A+",IF((ROUND(TRUNC(('TRI-2'!G38  ),2),0))=9,"A-",IF((ROUND(TRUNC(('TRI-2'!G38   ),2),0))=8,"B+",IF((ROUND(TRUNC(('TRI-2'!G38 ),2),0))=7,"B-",IF((ROUND(TRUNC(('TRI-2'!G38  ),2),0))=6,"C+",IF((ROUND(TRUNC(('TRI-2'!G38  ),2),0))=5,"C-",IF((ROUND(TRUNC(('TRI-2'!G38  ),2),0))=4,"D+",IF((ROUND(TRUNC(('TRI-2'!G38 ),2),0))=3,"D-",IF((ROUND(TRUNC(('TRI-2'!G38 ),2),0))=2,"E+",IF((ROUND(TRUNC(('TRI-2'!G38  ),2),0))&lt;=1,"E-","")))))))))))</f>
        <v>A+</v>
      </c>
      <c r="H38" s="51" t="str">
        <f>IF(OR('TRI-2'!H38 ="",'TRI-2'!H38&lt;0,'TRI-2'!H38  &gt;10),"",IF((ROUND(TRUNC(('TRI-2'!H38  ),2),0))=10,"A+",IF((ROUND(TRUNC(('TRI-2'!H38  ),2),0))=9,"A-",IF((ROUND(TRUNC(('TRI-2'!H38   ),2),0))=8,"B+",IF((ROUND(TRUNC(('TRI-2'!H38 ),2),0))=7,"B-",IF((ROUND(TRUNC(('TRI-2'!H38  ),2),0))=6,"C+",IF((ROUND(TRUNC(('TRI-2'!H38  ),2),0))=5,"C-",IF((ROUND(TRUNC(('TRI-2'!H38  ),2),0))=4,"D+",IF((ROUND(TRUNC(('TRI-2'!H38 ),2),0))=3,"D-",IF((ROUND(TRUNC(('TRI-2'!H38 ),2),0))=2,"E+",IF((ROUND(TRUNC(('TRI-2'!H38  ),2),0))&lt;=1,"E-","")))))))))))</f>
        <v>A+</v>
      </c>
      <c r="I38" s="51" t="str">
        <f>IF(OR('TRI-2'!I38 ="",'TRI-2'!I38&lt;0,'TRI-2'!I38  &gt;10),"",IF((ROUND(TRUNC(('TRI-2'!I38  ),2),0))=10,"A+",IF((ROUND(TRUNC(('TRI-2'!I38  ),2),0))=9,"A-",IF((ROUND(TRUNC(('TRI-2'!I38   ),2),0))=8,"B+",IF((ROUND(TRUNC(('TRI-2'!I38 ),2),0))=7,"B-",IF((ROUND(TRUNC(('TRI-2'!I38  ),2),0))=6,"C+",IF((ROUND(TRUNC(('TRI-2'!I38  ),2),0))=5,"C-",IF((ROUND(TRUNC(('TRI-2'!I38  ),2),0))=4,"D+",IF((ROUND(TRUNC(('TRI-2'!I38 ),2),0))=3,"D-",IF((ROUND(TRUNC(('TRI-2'!I38 ),2),0))=2,"E+",IF((ROUND(TRUNC(('TRI-2'!I38  ),2),0))&lt;=1,"E-","")))))))))))</f>
        <v>A+</v>
      </c>
      <c r="J38" s="51" t="str">
        <f>IF(OR('TRI-2'!J38 ="",'TRI-2'!J38&lt;0,'TRI-2'!J38  &gt;10),"",IF((ROUND(TRUNC(('TRI-2'!J38  ),2),0))=10,"A+",IF((ROUND(TRUNC(('TRI-2'!J38  ),2),0))=9,"A-",IF((ROUND(TRUNC(('TRI-2'!J38   ),2),0))=8,"B+",IF((ROUND(TRUNC(('TRI-2'!J38 ),2),0))=7,"B-",IF((ROUND(TRUNC(('TRI-2'!J38  ),2),0))=6,"C+",IF((ROUND(TRUNC(('TRI-2'!J38  ),2),0))=5,"C-",IF((ROUND(TRUNC(('TRI-2'!J38  ),2),0))=4,"D+",IF((ROUND(TRUNC(('TRI-2'!J38 ),2),0))=3,"D-",IF((ROUND(TRUNC(('TRI-2'!J38 ),2),0))=2,"E+",IF((ROUND(TRUNC(('TRI-2'!J38  ),2),0))&lt;=1,"E-","")))))))))))</f>
        <v>A+</v>
      </c>
      <c r="K38" s="51" t="str">
        <f>IF(OR('TRI-2'!K38 ="",'TRI-2'!K38&lt;0,'TRI-2'!K38  &gt;10),"",IF((ROUND(TRUNC(('TRI-2'!K38  ),2),0))=10,"A+",IF((ROUND(TRUNC(('TRI-2'!K38  ),2),0))=9,"A-",IF((ROUND(TRUNC(('TRI-2'!K38   ),2),0))=8,"B+",IF((ROUND(TRUNC(('TRI-2'!K38 ),2),0))=7,"B-",IF((ROUND(TRUNC(('TRI-2'!K38  ),2),0))=6,"C+",IF((ROUND(TRUNC(('TRI-2'!K38  ),2),0))=5,"C-",IF((ROUND(TRUNC(('TRI-2'!K38  ),2),0))=4,"D+",IF((ROUND(TRUNC(('TRI-2'!K38 ),2),0))=3,"D-",IF((ROUND(TRUNC(('TRI-2'!K38 ),2),0))=2,"E+",IF((ROUND(TRUNC(('TRI-2'!K38  ),2),0))&lt;=1,"E-","")))))))))))</f>
        <v>A+</v>
      </c>
      <c r="L38" s="51" t="str">
        <f>IF(OR('TRI-2'!L38 ="",'TRI-2'!L38&lt;0,'TRI-2'!L38  &gt;10),"",IF((ROUND(TRUNC(('TRI-2'!L38  ),2),0))=10,"A+",IF((ROUND(TRUNC(('TRI-2'!L38  ),2),0))=9,"A-",IF((ROUND(TRUNC(('TRI-2'!L38   ),2),0))=8,"B+",IF((ROUND(TRUNC(('TRI-2'!L38 ),2),0))=7,"B-",IF((ROUND(TRUNC(('TRI-2'!L38  ),2),0))=6,"C+",IF((ROUND(TRUNC(('TRI-2'!L38  ),2),0))=5,"C-",IF((ROUND(TRUNC(('TRI-2'!L38  ),2),0))=4,"D+",IF((ROUND(TRUNC(('TRI-2'!L38 ),2),0))=3,"D-",IF((ROUND(TRUNC(('TRI-2'!L38 ),2),0))=2,"E+",IF((ROUND(TRUNC(('TRI-2'!L38  ),2),0))&lt;=1,"E-","")))))))))))</f>
        <v>A+</v>
      </c>
      <c r="M38" s="51" t="str">
        <f>IF(OR('TRI-2'!M38 ="",'TRI-2'!M38&lt;0,'TRI-2'!M38  &gt;10),"",IF((ROUND(TRUNC(('TRI-2'!M38  ),2),0))=10,"A+",IF((ROUND(TRUNC(('TRI-2'!M38  ),2),0))=9,"A-",IF((ROUND(TRUNC(('TRI-2'!M38   ),2),0))=8,"B+",IF((ROUND(TRUNC(('TRI-2'!M38 ),2),0))=7,"B-",IF((ROUND(TRUNC(('TRI-2'!M38  ),2),0))=6,"C+",IF((ROUND(TRUNC(('TRI-2'!M38  ),2),0))=5,"C-",IF((ROUND(TRUNC(('TRI-2'!M38  ),2),0))=4,"D+",IF((ROUND(TRUNC(('TRI-2'!M38 ),2),0))=3,"D-",IF((ROUND(TRUNC(('TRI-2'!M38 ),2),0))=2,"E+",IF((ROUND(TRUNC(('TRI-2'!M38  ),2),0))&lt;=1,"E-","")))))))))))</f>
        <v>A+</v>
      </c>
      <c r="N38" s="51" t="str">
        <f>IF(OR('TRI-2'!N38 ="",'TRI-2'!N38&lt;0,'TRI-2'!N38  &gt;10),"",IF((ROUND(TRUNC(('TRI-2'!N38  ),2),0))=10,"A+",IF((ROUND(TRUNC(('TRI-2'!N38  ),2),0))=9,"A-",IF((ROUND(TRUNC(('TRI-2'!N38   ),2),0))=8,"B+",IF((ROUND(TRUNC(('TRI-2'!N38 ),2),0))=7,"B-",IF((ROUND(TRUNC(('TRI-2'!N38  ),2),0))=6,"C+",IF((ROUND(TRUNC(('TRI-2'!N38  ),2),0))=5,"C-",IF((ROUND(TRUNC(('TRI-2'!N38  ),2),0))=4,"D+",IF((ROUND(TRUNC(('TRI-2'!N38 ),2),0))=3,"D-",IF((ROUND(TRUNC(('TRI-2'!N38 ),2),0))=2,"E+",IF((ROUND(TRUNC(('TRI-2'!N38  ),2),0))&lt;=1,"E-","")))))))))))</f>
        <v>A+</v>
      </c>
      <c r="O38" s="51" t="str">
        <f>IF(OR('TRI-2'!O38 ="",'TRI-2'!O38&lt;0,'TRI-2'!O38  &gt;10),"",IF((ROUND(TRUNC(('TRI-2'!O38  ),2),0))=10,"A+",IF((ROUND(TRUNC(('TRI-2'!O38  ),2),0))=9,"A-",IF((ROUND(TRUNC(('TRI-2'!O38   ),2),0))=8,"B+",IF((ROUND(TRUNC(('TRI-2'!O38 ),2),0))=7,"B-",IF((ROUND(TRUNC(('TRI-2'!O38  ),2),0))=6,"C+",IF((ROUND(TRUNC(('TRI-2'!O38  ),2),0))=5,"C-",IF((ROUND(TRUNC(('TRI-2'!O38  ),2),0))=4,"D+",IF((ROUND(TRUNC(('TRI-2'!O38 ),2),0))=3,"D-",IF((ROUND(TRUNC(('TRI-2'!O38 ),2),0))=2,"E+",IF((ROUND(TRUNC(('TRI-2'!O38  ),2),0))&lt;=1,"E-","")))))))))))</f>
        <v>A+</v>
      </c>
      <c r="P38" s="51" t="str">
        <f>IF(OR('TRI-2'!P38 ="",'TRI-2'!P38&lt;0,'TRI-2'!P38  &gt;10),"",IF((ROUND(TRUNC(('TRI-2'!P38  ),2),0))=10,"A+",IF((ROUND(TRUNC(('TRI-2'!P38  ),2),0))=9,"A-",IF((ROUND(TRUNC(('TRI-2'!P38   ),2),0))=8,"B+",IF((ROUND(TRUNC(('TRI-2'!P38 ),2),0))=7,"B-",IF((ROUND(TRUNC(('TRI-2'!P38  ),2),0))=6,"C+",IF((ROUND(TRUNC(('TRI-2'!P38  ),2),0))=5,"C-",IF((ROUND(TRUNC(('TRI-2'!P38  ),2),0))=4,"D+",IF((ROUND(TRUNC(('TRI-2'!P38 ),2),0))=3,"D-",IF((ROUND(TRUNC(('TRI-2'!P38 ),2),0))=2,"E+",IF((ROUND(TRUNC(('TRI-2'!P38  ),2),0))&lt;=1,"E-","")))))))))))</f>
        <v>A+</v>
      </c>
      <c r="Q38" s="51" t="str">
        <f>IF(OR('TRI-2'!Q38 ="",'TRI-2'!Q38&lt;0,'TRI-2'!Q38  &gt;10),"",IF((ROUND(TRUNC(('TRI-2'!Q38  ),2),0))=10,"A+",IF((ROUND(TRUNC(('TRI-2'!Q38  ),2),0))=9,"A-",IF((ROUND(TRUNC(('TRI-2'!Q38   ),2),0))=8,"B+",IF((ROUND(TRUNC(('TRI-2'!Q38 ),2),0))=7,"B-",IF((ROUND(TRUNC(('TRI-2'!Q38  ),2),0))=6,"C+",IF((ROUND(TRUNC(('TRI-2'!Q38  ),2),0))=5,"C-",IF((ROUND(TRUNC(('TRI-2'!Q38  ),2),0))=4,"D+",IF((ROUND(TRUNC(('TRI-2'!Q38 ),2),0))=3,"D-",IF((ROUND(TRUNC(('TRI-2'!Q38 ),2),0))=2,"E+",IF((ROUND(TRUNC(('TRI-2'!Q38  ),2),0))&lt;=1,"E-","")))))))))))</f>
        <v>A+</v>
      </c>
      <c r="R38" s="51" t="str">
        <f>IF(OR('TRI-2'!R38 ="",'TRI-2'!R38&lt;0,'TRI-2'!R38  &gt;10),"",IF((ROUND(TRUNC(('TRI-2'!R38  ),2),0))=10,"A+",IF((ROUND(TRUNC(('TRI-2'!R38  ),2),0))=9,"A-",IF((ROUND(TRUNC(('TRI-2'!R38   ),2),0))=8,"B+",IF((ROUND(TRUNC(('TRI-2'!R38 ),2),0))=7,"B-",IF((ROUND(TRUNC(('TRI-2'!R38  ),2),0))=6,"C+",IF((ROUND(TRUNC(('TRI-2'!R38  ),2),0))=5,"C-",IF((ROUND(TRUNC(('TRI-2'!R38  ),2),0))=4,"D+",IF((ROUND(TRUNC(('TRI-2'!R38 ),2),0))=3,"D-",IF((ROUND(TRUNC(('TRI-2'!R38 ),2),0))=2,"E+",IF((ROUND(TRUNC(('TRI-2'!R38  ),2),0))&lt;=1,"E-","")))))))))))</f>
        <v>A+</v>
      </c>
      <c r="S38" s="51" t="str">
        <f>IF(OR('TRI-2'!S38 ="",'TRI-2'!S38&lt;0,'TRI-2'!S38  &gt;10),"",IF((ROUND(TRUNC(('TRI-2'!S38  ),2),0))=10,"A+",IF((ROUND(TRUNC(('TRI-2'!S38  ),2),0))=9,"A-",IF((ROUND(TRUNC(('TRI-2'!S38   ),2),0))=8,"B+",IF((ROUND(TRUNC(('TRI-2'!S38 ),2),0))=7,"B-",IF((ROUND(TRUNC(('TRI-2'!S38  ),2),0))=6,"C+",IF((ROUND(TRUNC(('TRI-2'!S38  ),2),0))=5,"C-",IF((ROUND(TRUNC(('TRI-2'!S38  ),2),0))=4,"D+",IF((ROUND(TRUNC(('TRI-2'!S38 ),2),0))=3,"D-",IF((ROUND(TRUNC(('TRI-2'!S38 ),2),0))=2,"E+",IF((ROUND(TRUNC(('TRI-2'!S38  ),2),0))&lt;=1,"E-","")))))))))))</f>
        <v>A+</v>
      </c>
      <c r="T38" s="51" t="str">
        <f>IF(OR('TRI-2'!T38 ="",'TRI-2'!T38&lt;0,'TRI-2'!T38  &gt;10),"",IF((ROUND(TRUNC(('TRI-2'!T38  ),2),0))=10,"A+",IF((ROUND(TRUNC(('TRI-2'!T38  ),2),0))=9,"A-",IF((ROUND(TRUNC(('TRI-2'!T38   ),2),0))=8,"B+",IF((ROUND(TRUNC(('TRI-2'!T38 ),2),0))=7,"B-",IF((ROUND(TRUNC(('TRI-2'!T38  ),2),0))=6,"C+",IF((ROUND(TRUNC(('TRI-2'!T38  ),2),0))=5,"C-",IF((ROUND(TRUNC(('TRI-2'!T38  ),2),0))=4,"D+",IF((ROUND(TRUNC(('TRI-2'!T38 ),2),0))=3,"D-",IF((ROUND(TRUNC(('TRI-2'!T38 ),2),0))=2,"E+",IF((ROUND(TRUNC(('TRI-2'!T38  ),2),0))&lt;=1,"E-","")))))))))))</f>
        <v>A+</v>
      </c>
      <c r="U38" s="51" t="str">
        <f>IF(OR('TRI-2'!U38 ="",'TRI-2'!U38&lt;0,'TRI-2'!U38  &gt;10),"",IF((ROUND(TRUNC(('TRI-2'!U38  ),2),0))=10,"A+",IF((ROUND(TRUNC(('TRI-2'!U38  ),2),0))=9,"A-",IF((ROUND(TRUNC(('TRI-2'!U38   ),2),0))=8,"B+",IF((ROUND(TRUNC(('TRI-2'!U38 ),2),0))=7,"B-",IF((ROUND(TRUNC(('TRI-2'!U38  ),2),0))=6,"C+",IF((ROUND(TRUNC(('TRI-2'!U38  ),2),0))=5,"C-",IF((ROUND(TRUNC(('TRI-2'!U38  ),2),0))=4,"D+",IF((ROUND(TRUNC(('TRI-2'!U38 ),2),0))=3,"D-",IF((ROUND(TRUNC(('TRI-2'!U38 ),2),0))=2,"E+",IF((ROUND(TRUNC(('TRI-2'!U38  ),2),0))&lt;=1,"E-","")))))))))))</f>
        <v>A+</v>
      </c>
      <c r="V38" s="51" t="str">
        <f>IF(OR('TRI-2'!V38 ="",'TRI-2'!V38&lt;0,'TRI-2'!V38  &gt;10),"",IF((ROUND(TRUNC(('TRI-2'!V38  ),2),0))=10,"A+",IF((ROUND(TRUNC(('TRI-2'!V38  ),2),0))=9,"A-",IF((ROUND(TRUNC(('TRI-2'!V38   ),2),0))=8,"B+",IF((ROUND(TRUNC(('TRI-2'!V38 ),2),0))=7,"B-",IF((ROUND(TRUNC(('TRI-2'!V38  ),2),0))=6,"C+",IF((ROUND(TRUNC(('TRI-2'!V38  ),2),0))=5,"C-",IF((ROUND(TRUNC(('TRI-2'!V38  ),2),0))=4,"D+",IF((ROUND(TRUNC(('TRI-2'!V38 ),2),0))=3,"D-",IF((ROUND(TRUNC(('TRI-2'!V38 ),2),0))=2,"E+",IF((ROUND(TRUNC(('TRI-2'!V38  ),2),0))&lt;=1,"E-","")))))))))))</f>
        <v>A+</v>
      </c>
      <c r="W38" s="51" t="str">
        <f>IF(OR('TRI-2'!W38 ="",'TRI-2'!W38&lt;0,'TRI-2'!W38  &gt;10),"",IF((ROUND(TRUNC(('TRI-2'!W38  ),2),0))=10,"A+",IF((ROUND(TRUNC(('TRI-2'!W38  ),2),0))=9,"A-",IF((ROUND(TRUNC(('TRI-2'!W38   ),2),0))=8,"B+",IF((ROUND(TRUNC(('TRI-2'!W38 ),2),0))=7,"B-",IF((ROUND(TRUNC(('TRI-2'!W38  ),2),0))=6,"C+",IF((ROUND(TRUNC(('TRI-2'!W38  ),2),0))=5,"C-",IF((ROUND(TRUNC(('TRI-2'!W38  ),2),0))=4,"D+",IF((ROUND(TRUNC(('TRI-2'!W38 ),2),0))=3,"D-",IF((ROUND(TRUNC(('TRI-2'!W38 ),2),0))=2,"E+",IF((ROUND(TRUNC(('TRI-2'!W38  ),2),0))&lt;=1,"E-","")))))))))))</f>
        <v>A+</v>
      </c>
      <c r="X38" s="51" t="str">
        <f>IF(OR('TRI-2'!X38 ="",'TRI-2'!X38&lt;0,'TRI-2'!X38  &gt;10),"",IF((ROUND(TRUNC(('TRI-2'!X38  ),2),0))=10,"A+",IF((ROUND(TRUNC(('TRI-2'!X38  ),2),0))=9,"A-",IF((ROUND(TRUNC(('TRI-2'!X38   ),2),0))=8,"B+",IF((ROUND(TRUNC(('TRI-2'!X38 ),2),0))=7,"B-",IF((ROUND(TRUNC(('TRI-2'!X38  ),2),0))=6,"C+",IF((ROUND(TRUNC(('TRI-2'!X38  ),2),0))=5,"C-",IF((ROUND(TRUNC(('TRI-2'!X38  ),2),0))=4,"D+",IF((ROUND(TRUNC(('TRI-2'!X38 ),2),0))=3,"D-",IF((ROUND(TRUNC(('TRI-2'!X38 ),2),0))=2,"E+",IF((ROUND(TRUNC(('TRI-2'!X38  ),2),0))&lt;=1,"E-","")))))))))))</f>
        <v>A+</v>
      </c>
      <c r="Y38" s="51" t="str">
        <f>IF(OR('TRI-2'!Y38 ="",'TRI-2'!Y38&lt;0,'TRI-2'!Y38  &gt;10),"",IF((ROUND(TRUNC(('TRI-2'!Y38  ),2),0))=10,"A+",IF((ROUND(TRUNC(('TRI-2'!Y38  ),2),0))=9,"A-",IF((ROUND(TRUNC(('TRI-2'!Y38   ),2),0))=8,"B+",IF((ROUND(TRUNC(('TRI-2'!Y38 ),2),0))=7,"B-",IF((ROUND(TRUNC(('TRI-2'!Y38  ),2),0))=6,"C+",IF((ROUND(TRUNC(('TRI-2'!Y38  ),2),0))=5,"C-",IF((ROUND(TRUNC(('TRI-2'!Y38  ),2),0))=4,"D+",IF((ROUND(TRUNC(('TRI-2'!Y38 ),2),0))=3,"D-",IF((ROUND(TRUNC(('TRI-2'!Y38 ),2),0))=2,"E+",IF((ROUND(TRUNC(('TRI-2'!Y38  ),2),0))&lt;=1,"E-","")))))))))))</f>
        <v>A+</v>
      </c>
      <c r="Z38" s="51" t="str">
        <f>IF(OR('TRI-2'!Z38 ="",'TRI-2'!Z38&lt;0,'TRI-2'!Z38  &gt;10),"",IF((ROUND(TRUNC(('TRI-2'!Z38  ),2),0))=10,"A+",IF((ROUND(TRUNC(('TRI-2'!Z38  ),2),0))=9,"A-",IF((ROUND(TRUNC(('TRI-2'!Z38   ),2),0))=8,"B+",IF((ROUND(TRUNC(('TRI-2'!Z38 ),2),0))=7,"B-",IF((ROUND(TRUNC(('TRI-2'!Z38  ),2),0))=6,"C+",IF((ROUND(TRUNC(('TRI-2'!Z38  ),2),0))=5,"C-",IF((ROUND(TRUNC(('TRI-2'!Z38  ),2),0))=4,"D+",IF((ROUND(TRUNC(('TRI-2'!Z38 ),2),0))=3,"D-",IF((ROUND(TRUNC(('TRI-2'!Z38 ),2),0))=2,"E+",IF((ROUND(TRUNC(('TRI-2'!Z38  ),2),0))&lt;=1,"E-","")))))))))))</f>
        <v>A+</v>
      </c>
      <c r="AA38" s="51" t="str">
        <f>IF(OR('TRI-2'!AA38 ="",'TRI-2'!AA38&lt;0,'TRI-2'!AA38  &gt;10),"",IF((ROUND(TRUNC(('TRI-2'!AA38  ),2),0))=10,"A+",IF((ROUND(TRUNC(('TRI-2'!AA38  ),2),0))=9,"A-",IF((ROUND(TRUNC(('TRI-2'!AA38   ),2),0))=8,"B+",IF((ROUND(TRUNC(('TRI-2'!AA38 ),2),0))=7,"B-",IF((ROUND(TRUNC(('TRI-2'!AA38  ),2),0))=6,"C+",IF((ROUND(TRUNC(('TRI-2'!AA38  ),2),0))=5,"C-",IF((ROUND(TRUNC(('TRI-2'!AA38  ),2),0))=4,"D+",IF((ROUND(TRUNC(('TRI-2'!AA38 ),2),0))=3,"D-",IF((ROUND(TRUNC(('TRI-2'!AA38 ),2),0))=2,"E+",IF((ROUND(TRUNC(('TRI-2'!AA38  ),2),0))&lt;=1,"E-","")))))))))))</f>
        <v>A+</v>
      </c>
      <c r="AB38" s="51" t="str">
        <f>IF(OR('TRI-2'!AB38 ="",'TRI-2'!AB38&lt;0,'TRI-2'!AB38  &gt;10),"",IF((ROUND(TRUNC(('TRI-2'!AB38  ),2),0))=10,"A+",IF((ROUND(TRUNC(('TRI-2'!AB38  ),2),0))=9,"A-",IF((ROUND(TRUNC(('TRI-2'!AB38   ),2),0))=8,"B+",IF((ROUND(TRUNC(('TRI-2'!AB38 ),2),0))=7,"B-",IF((ROUND(TRUNC(('TRI-2'!AB38  ),2),0))=6,"C+",IF((ROUND(TRUNC(('TRI-2'!AB38  ),2),0))=5,"C-",IF((ROUND(TRUNC(('TRI-2'!AB38  ),2),0))=4,"D+",IF((ROUND(TRUNC(('TRI-2'!AB38 ),2),0))=3,"D-",IF((ROUND(TRUNC(('TRI-2'!AB38 ),2),0))=2,"E+",IF((ROUND(TRUNC(('TRI-2'!AB38  ),2),0))&lt;=1,"E-","")))))))))))</f>
        <v>A+</v>
      </c>
      <c r="AC38" s="51" t="str">
        <f>IF(OR('TRI-2'!AC38 ="",'TRI-2'!AC38&lt;0,'TRI-2'!AC38  &gt;10),"",IF((ROUND(TRUNC(('TRI-2'!AC38  ),2),0))=10,"A+",IF((ROUND(TRUNC(('TRI-2'!AC38  ),2),0))=9,"A-",IF((ROUND(TRUNC(('TRI-2'!AC38   ),2),0))=8,"B+",IF((ROUND(TRUNC(('TRI-2'!AC38 ),2),0))=7,"B-",IF((ROUND(TRUNC(('TRI-2'!AC38  ),2),0))=6,"C+",IF((ROUND(TRUNC(('TRI-2'!AC38  ),2),0))=5,"C-",IF((ROUND(TRUNC(('TRI-2'!AC38  ),2),0))=4,"D+",IF((ROUND(TRUNC(('TRI-2'!AC38 ),2),0))=3,"D-",IF((ROUND(TRUNC(('TRI-2'!AC38 ),2),0))=2,"E+",IF((ROUND(TRUNC(('TRI-2'!AC38  ),2),0))&lt;=1,"E-","")))))))))))</f>
        <v>A+</v>
      </c>
      <c r="AD38" s="51" t="str">
        <f>IF(OR('TRI-2'!AD38 ="",'TRI-2'!AD38&lt;0,'TRI-2'!AD38  &gt;10),"",IF((ROUND(TRUNC(('TRI-2'!AD38  ),2),0))=10,"A+",IF((ROUND(TRUNC(('TRI-2'!AD38  ),2),0))=9,"A-",IF((ROUND(TRUNC(('TRI-2'!AD38   ),2),0))=8,"B+",IF((ROUND(TRUNC(('TRI-2'!AD38 ),2),0))=7,"B-",IF((ROUND(TRUNC(('TRI-2'!AD38  ),2),0))=6,"C+",IF((ROUND(TRUNC(('TRI-2'!AD38  ),2),0))=5,"C-",IF((ROUND(TRUNC(('TRI-2'!AD38  ),2),0))=4,"D+",IF((ROUND(TRUNC(('TRI-2'!AD38 ),2),0))=3,"D-",IF((ROUND(TRUNC(('TRI-2'!AD38 ),2),0))=2,"E+",IF((ROUND(TRUNC(('TRI-2'!AD38  ),2),0))&lt;=1,"E-","")))))))))))</f>
        <v>A+</v>
      </c>
      <c r="AE38" s="51" t="str">
        <f>IF(OR('TRI-2'!AE38 ="",'TRI-2'!AE38&lt;0,'TRI-2'!AE38  &gt;10),"",IF((ROUND(TRUNC(('TRI-2'!AE38  ),2),0))=10,"A+",IF((ROUND(TRUNC(('TRI-2'!AE38  ),2),0))=9,"A-",IF((ROUND(TRUNC(('TRI-2'!AE38   ),2),0))=8,"B+",IF((ROUND(TRUNC(('TRI-2'!AE38 ),2),0))=7,"B-",IF((ROUND(TRUNC(('TRI-2'!AE38  ),2),0))=6,"C+",IF((ROUND(TRUNC(('TRI-2'!AE38  ),2),0))=5,"C-",IF((ROUND(TRUNC(('TRI-2'!AE38  ),2),0))=4,"D+",IF((ROUND(TRUNC(('TRI-2'!AE38 ),2),0))=3,"D-",IF((ROUND(TRUNC(('TRI-2'!AE38 ),2),0))=2,"E+",IF((ROUND(TRUNC(('TRI-2'!AE38  ),2),0))&lt;=1,"E-","")))))))))))</f>
        <v>A+</v>
      </c>
      <c r="AF38" s="51" t="str">
        <f>IF(OR('TRI-2'!AF38 ="",'TRI-2'!AF38&lt;0,'TRI-2'!AF38  &gt;10),"",IF((ROUND(TRUNC(('TRI-2'!AF38  ),2),0))=10,"A+",IF((ROUND(TRUNC(('TRI-2'!AF38  ),2),0))=9,"A-",IF((ROUND(TRUNC(('TRI-2'!AF38   ),2),0))=8,"B+",IF((ROUND(TRUNC(('TRI-2'!AF38 ),2),0))=7,"B-",IF((ROUND(TRUNC(('TRI-2'!AF38  ),2),0))=6,"C+",IF((ROUND(TRUNC(('TRI-2'!AF38  ),2),0))=5,"C-",IF((ROUND(TRUNC(('TRI-2'!AF38  ),2),0))=4,"D+",IF((ROUND(TRUNC(('TRI-2'!AF38 ),2),0))=3,"D-",IF((ROUND(TRUNC(('TRI-2'!AF38 ),2),0))=2,"E+",IF((ROUND(TRUNC(('TRI-2'!AF38  ),2),0))&lt;=1,"E-","")))))))))))</f>
        <v>A+</v>
      </c>
      <c r="AG38" s="51" t="str">
        <f>IF(OR('TRI-2'!AG38 ="",'TRI-2'!AG38&lt;0,'TRI-2'!AG38  &gt;10),"",IF((ROUND(TRUNC(('TRI-2'!AG38  ),2),0))=10,"A+",IF((ROUND(TRUNC(('TRI-2'!AG38  ),2),0))=9,"A-",IF((ROUND(TRUNC(('TRI-2'!AG38   ),2),0))=8,"B+",IF((ROUND(TRUNC(('TRI-2'!AG38 ),2),0))=7,"B-",IF((ROUND(TRUNC(('TRI-2'!AG38  ),2),0))=6,"C+",IF((ROUND(TRUNC(('TRI-2'!AG38  ),2),0))=5,"C-",IF((ROUND(TRUNC(('TRI-2'!AG38  ),2),0))=4,"D+",IF((ROUND(TRUNC(('TRI-2'!AG38 ),2),0))=3,"D-",IF((ROUND(TRUNC(('TRI-2'!AG38 ),2),0))=2,"E+",IF((ROUND(TRUNC(('TRI-2'!AG38  ),2),0))&lt;=1,"E-","")))))))))))</f>
        <v>A+</v>
      </c>
      <c r="AH38" s="51" t="str">
        <f>IF(OR('TRI-2'!AH38 ="",'TRI-2'!AH38&lt;0,'TRI-2'!AH38  &gt;10),"",IF((ROUND(TRUNC(('TRI-2'!AH38  ),2),0))=10,"A+",IF((ROUND(TRUNC(('TRI-2'!AH38  ),2),0))=9,"A-",IF((ROUND(TRUNC(('TRI-2'!AH38   ),2),0))=8,"B+",IF((ROUND(TRUNC(('TRI-2'!AH38 ),2),0))=7,"B-",IF((ROUND(TRUNC(('TRI-2'!AH38  ),2),0))=6,"C+",IF((ROUND(TRUNC(('TRI-2'!AH38  ),2),0))=5,"C-",IF((ROUND(TRUNC(('TRI-2'!AH38  ),2),0))=4,"D+",IF((ROUND(TRUNC(('TRI-2'!AH38 ),2),0))=3,"D-",IF((ROUND(TRUNC(('TRI-2'!AH38 ),2),0))=2,"E+",IF((ROUND(TRUNC(('TRI-2'!AH38  ),2),0))&lt;=1,"E-","")))))))))))</f>
        <v>A+</v>
      </c>
      <c r="AI38" s="51" t="str">
        <f>IF(OR('TRI-2'!AI38 ="",'TRI-2'!AI38&lt;0,'TRI-2'!AI38  &gt;10),"",IF((ROUND(TRUNC(('TRI-2'!AI38  ),2),0))=10,"A+",IF((ROUND(TRUNC(('TRI-2'!AI38  ),2),0))=9,"A-",IF((ROUND(TRUNC(('TRI-2'!AI38   ),2),0))=8,"B+",IF((ROUND(TRUNC(('TRI-2'!AI38 ),2),0))=7,"B-",IF((ROUND(TRUNC(('TRI-2'!AI38  ),2),0))=6,"C+",IF((ROUND(TRUNC(('TRI-2'!AI38  ),2),0))=5,"C-",IF((ROUND(TRUNC(('TRI-2'!AI38  ),2),0))=4,"D+",IF((ROUND(TRUNC(('TRI-2'!AI38 ),2),0))=3,"D-",IF((ROUND(TRUNC(('TRI-2'!AI38 ),2),0))=2,"E+",IF((ROUND(TRUNC(('TRI-2'!AI38  ),2),0))&lt;=1,"E-","")))))))))))</f>
        <v>A+</v>
      </c>
      <c r="AJ38" s="51" t="str">
        <f>IF(OR('TRI-2'!AJ38 ="",'TRI-2'!AJ38&lt;0,'TRI-2'!AJ38  &gt;10),"",IF((ROUND(TRUNC(('TRI-2'!AJ38  ),2),0))=10,"A+",IF((ROUND(TRUNC(('TRI-2'!AJ38  ),2),0))=9,"A-",IF((ROUND(TRUNC(('TRI-2'!AJ38   ),2),0))=8,"B+",IF((ROUND(TRUNC(('TRI-2'!AJ38 ),2),0))=7,"B-",IF((ROUND(TRUNC(('TRI-2'!AJ38  ),2),0))=6,"C+",IF((ROUND(TRUNC(('TRI-2'!AJ38  ),2),0))=5,"C-",IF((ROUND(TRUNC(('TRI-2'!AJ38  ),2),0))=4,"D+",IF((ROUND(TRUNC(('TRI-2'!AJ38 ),2),0))=3,"D-",IF((ROUND(TRUNC(('TRI-2'!AJ38 ),2),0))=2,"E+",IF((ROUND(TRUNC(('TRI-2'!AJ38  ),2),0))&lt;=1,"E-","")))))))))))</f>
        <v>A+</v>
      </c>
      <c r="AK38" s="51" t="str">
        <f>IF(OR('TRI-2'!AK38 ="",'TRI-2'!AK38&lt;0,'TRI-2'!AK38  &gt;10),"",IF((ROUND(TRUNC(('TRI-2'!AK38  ),2),0))=10,"A+",IF((ROUND(TRUNC(('TRI-2'!AK38  ),2),0))=9,"A-",IF((ROUND(TRUNC(('TRI-2'!AK38   ),2),0))=8,"B+",IF((ROUND(TRUNC(('TRI-2'!AK38 ),2),0))=7,"B-",IF((ROUND(TRUNC(('TRI-2'!AK38  ),2),0))=6,"C+",IF((ROUND(TRUNC(('TRI-2'!AK38  ),2),0))=5,"C-",IF((ROUND(TRUNC(('TRI-2'!AK38  ),2),0))=4,"D+",IF((ROUND(TRUNC(('TRI-2'!AK38 ),2),0))=3,"D-",IF((ROUND(TRUNC(('TRI-2'!AK38 ),2),0))=2,"E+",IF((ROUND(TRUNC(('TRI-2'!AK38  ),2),0))&lt;=1,"E-","")))))))))))</f>
        <v>A+</v>
      </c>
      <c r="AL38" s="51" t="str">
        <f>IF(OR('TRI-2'!AL38 ="",'TRI-2'!AL38&lt;0,'TRI-2'!AL38  &gt;10),"",IF((ROUND(TRUNC(('TRI-2'!AL38  ),2),0))=10,"A+",IF((ROUND(TRUNC(('TRI-2'!AL38  ),2),0))=9,"A-",IF((ROUND(TRUNC(('TRI-2'!AL38   ),2),0))=8,"B+",IF((ROUND(TRUNC(('TRI-2'!AL38 ),2),0))=7,"B-",IF((ROUND(TRUNC(('TRI-2'!AL38  ),2),0))=6,"C+",IF((ROUND(TRUNC(('TRI-2'!AL38  ),2),0))=5,"C-",IF((ROUND(TRUNC(('TRI-2'!AL38  ),2),0))=4,"D+",IF((ROUND(TRUNC(('TRI-2'!AL38 ),2),0))=3,"D-",IF((ROUND(TRUNC(('TRI-2'!AL38 ),2),0))=2,"E+",IF((ROUND(TRUNC(('TRI-2'!AL38  ),2),0))&lt;=1,"E-","")))))))))))</f>
        <v>A+</v>
      </c>
      <c r="AM38" s="51" t="str">
        <f>IF(OR('TRI-2'!AM38 ="",'TRI-2'!AM38&lt;0,'TRI-2'!AM38  &gt;10),"",IF((ROUND(TRUNC(('TRI-2'!AM38  ),2),0))=10,"A+",IF((ROUND(TRUNC(('TRI-2'!AM38  ),2),0))=9,"A-",IF((ROUND(TRUNC(('TRI-2'!AM38   ),2),0))=8,"B+",IF((ROUND(TRUNC(('TRI-2'!AM38 ),2),0))=7,"B-",IF((ROUND(TRUNC(('TRI-2'!AM38  ),2),0))=6,"C+",IF((ROUND(TRUNC(('TRI-2'!AM38  ),2),0))=5,"C-",IF((ROUND(TRUNC(('TRI-2'!AM38  ),2),0))=4,"D+",IF((ROUND(TRUNC(('TRI-2'!AM38 ),2),0))=3,"D-",IF((ROUND(TRUNC(('TRI-2'!AM38 ),2),0))=2,"E+",IF((ROUND(TRUNC(('TRI-2'!AM38  ),2),0))&lt;=1,"E-","")))))))))))</f>
        <v>A+</v>
      </c>
      <c r="AN38" s="51" t="str">
        <f>IF(OR('TRI-2'!AN38 ="",'TRI-2'!AN38&lt;0,'TRI-2'!AN38  &gt;10),"",IF((ROUND(TRUNC(('TRI-2'!AN38  ),2),0))=10,"A+",IF((ROUND(TRUNC(('TRI-2'!AN38  ),2),0))=9,"A-",IF((ROUND(TRUNC(('TRI-2'!AN38   ),2),0))=8,"B+",IF((ROUND(TRUNC(('TRI-2'!AN38 ),2),0))=7,"B-",IF((ROUND(TRUNC(('TRI-2'!AN38  ),2),0))=6,"C+",IF((ROUND(TRUNC(('TRI-2'!AN38  ),2),0))=5,"C-",IF((ROUND(TRUNC(('TRI-2'!AN38  ),2),0))=4,"D+",IF((ROUND(TRUNC(('TRI-2'!AN38 ),2),0))=3,"D-",IF((ROUND(TRUNC(('TRI-2'!AN38 ),2),0))=2,"E+",IF((ROUND(TRUNC(('TRI-2'!AN38  ),2),0))&lt;=1,"E-","")))))))))))</f>
        <v>A+</v>
      </c>
      <c r="AO38" s="51" t="str">
        <f>IF(OR('TRI-2'!AO38 ="",'TRI-2'!AO38&lt;0,'TRI-2'!AO38  &gt;10),"",IF((ROUND(TRUNC(('TRI-2'!AO38  ),2),0))=10,"A+",IF((ROUND(TRUNC(('TRI-2'!AO38  ),2),0))=9,"A-",IF((ROUND(TRUNC(('TRI-2'!AO38   ),2),0))=8,"B+",IF((ROUND(TRUNC(('TRI-2'!AO38 ),2),0))=7,"B-",IF((ROUND(TRUNC(('TRI-2'!AO38  ),2),0))=6,"C+",IF((ROUND(TRUNC(('TRI-2'!AO38  ),2),0))=5,"C-",IF((ROUND(TRUNC(('TRI-2'!AO38  ),2),0))=4,"D+",IF((ROUND(TRUNC(('TRI-2'!AO38 ),2),0))=3,"D-",IF((ROUND(TRUNC(('TRI-2'!AO38 ),2),0))=2,"E+",IF((ROUND(TRUNC(('TRI-2'!AO38  ),2),0))&lt;=1,"E-","")))))))))))</f>
        <v>A+</v>
      </c>
      <c r="AP38" s="51" t="str">
        <f>IF(OR('TRI-2'!AP38 ="",'TRI-2'!AP38&lt;0,'TRI-2'!AP38  &gt;10),"",IF((ROUND(TRUNC(('TRI-2'!AP38  ),2),0))=10,"A+",IF((ROUND(TRUNC(('TRI-2'!AP38  ),2),0))=9,"A-",IF((ROUND(TRUNC(('TRI-2'!AP38   ),2),0))=8,"B+",IF((ROUND(TRUNC(('TRI-2'!AP38 ),2),0))=7,"B-",IF((ROUND(TRUNC(('TRI-2'!AP38  ),2),0))=6,"C+",IF((ROUND(TRUNC(('TRI-2'!AP38  ),2),0))=5,"C-",IF((ROUND(TRUNC(('TRI-2'!AP38  ),2),0))=4,"D+",IF((ROUND(TRUNC(('TRI-2'!AP38 ),2),0))=3,"D-",IF((ROUND(TRUNC(('TRI-2'!AP38 ),2),0))=2,"E+",IF((ROUND(TRUNC(('TRI-2'!AP38  ),2),0))&lt;=1,"E-","")))))))))))</f>
        <v>A+</v>
      </c>
      <c r="AQ38" s="51" t="str">
        <f>IF(OR('TRI-2'!AQ38 ="",'TRI-2'!AQ38&lt;0,'TRI-2'!AQ38  &gt;10),"",IF((ROUND(TRUNC(('TRI-2'!AQ38  ),2),0))=10,"A+",IF((ROUND(TRUNC(('TRI-2'!AQ38  ),2),0))=9,"A-",IF((ROUND(TRUNC(('TRI-2'!AQ38   ),2),0))=8,"B+",IF((ROUND(TRUNC(('TRI-2'!AQ38 ),2),0))=7,"B-",IF((ROUND(TRUNC(('TRI-2'!AQ38  ),2),0))=6,"C+",IF((ROUND(TRUNC(('TRI-2'!AQ38  ),2),0))=5,"C-",IF((ROUND(TRUNC(('TRI-2'!AQ38  ),2),0))=4,"D+",IF((ROUND(TRUNC(('TRI-2'!AQ38 ),2),0))=3,"D-",IF((ROUND(TRUNC(('TRI-2'!AQ38 ),2),0))=2,"E+",IF((ROUND(TRUNC(('TRI-2'!AQ38  ),2),0))&lt;=1,"E-","")))))))))))</f>
        <v>A+</v>
      </c>
      <c r="AR38" s="51" t="str">
        <f>IF(OR('TRI-2'!AR38 ="",'TRI-2'!AR38&lt;0,'TRI-2'!AR38  &gt;10),"",IF((ROUND(TRUNC(('TRI-2'!AR38  ),2),0))=10,"A+",IF((ROUND(TRUNC(('TRI-2'!AR38  ),2),0))=9,"A-",IF((ROUND(TRUNC(('TRI-2'!AR38   ),2),0))=8,"B+",IF((ROUND(TRUNC(('TRI-2'!AR38 ),2),0))=7,"B-",IF((ROUND(TRUNC(('TRI-2'!AR38  ),2),0))=6,"C+",IF((ROUND(TRUNC(('TRI-2'!AR38  ),2),0))=5,"C-",IF((ROUND(TRUNC(('TRI-2'!AR38  ),2),0))=4,"D+",IF((ROUND(TRUNC(('TRI-2'!AR38 ),2),0))=3,"D-",IF((ROUND(TRUNC(('TRI-2'!AR38 ),2),0))=2,"E+",IF((ROUND(TRUNC(('TRI-2'!AR38  ),2),0))&lt;=1,"E-","")))))))))))</f>
        <v>A+</v>
      </c>
      <c r="AS38" s="51" t="str">
        <f>IF(OR('TRI-2'!AS38 ="",'TRI-2'!AS38&lt;0,'TRI-2'!AS38  &gt;10),"",IF((ROUND(TRUNC(('TRI-2'!AS38  ),2),0))=10,"A+",IF((ROUND(TRUNC(('TRI-2'!AS38  ),2),0))=9,"A-",IF((ROUND(TRUNC(('TRI-2'!AS38   ),2),0))=8,"B+",IF((ROUND(TRUNC(('TRI-2'!AS38 ),2),0))=7,"B-",IF((ROUND(TRUNC(('TRI-2'!AS38  ),2),0))=6,"C+",IF((ROUND(TRUNC(('TRI-2'!AS38  ),2),0))=5,"C-",IF((ROUND(TRUNC(('TRI-2'!AS38  ),2),0))=4,"D+",IF((ROUND(TRUNC(('TRI-2'!AS38 ),2),0))=3,"D-",IF((ROUND(TRUNC(('TRI-2'!AS38 ),2),0))=2,"E+",IF((ROUND(TRUNC(('TRI-2'!AS38  ),2),0))&lt;=1,"E-","")))))))))))</f>
        <v>A+</v>
      </c>
      <c r="AT38" s="51" t="str">
        <f>IF(OR('TRI-2'!AT38 ="",'TRI-2'!AT38&lt;0,'TRI-2'!AT38  &gt;10),"",IF((ROUND(TRUNC(('TRI-2'!AT38  ),2),0))=10,"A+",IF((ROUND(TRUNC(('TRI-2'!AT38  ),2),0))=9,"A-",IF((ROUND(TRUNC(('TRI-2'!AT38   ),2),0))=8,"B+",IF((ROUND(TRUNC(('TRI-2'!AT38 ),2),0))=7,"B-",IF((ROUND(TRUNC(('TRI-2'!AT38  ),2),0))=6,"C+",IF((ROUND(TRUNC(('TRI-2'!AT38  ),2),0))=5,"C-",IF((ROUND(TRUNC(('TRI-2'!AT38  ),2),0))=4,"D+",IF((ROUND(TRUNC(('TRI-2'!AT38 ),2),0))=3,"D-",IF((ROUND(TRUNC(('TRI-2'!AT38 ),2),0))=2,"E+",IF((ROUND(TRUNC(('TRI-2'!AT38  ),2),0))&lt;=1,"E-","")))))))))))</f>
        <v>A+</v>
      </c>
      <c r="AU38" s="51" t="str">
        <f>IF(OR('TRI-2'!AU38 ="",'TRI-2'!AU38&lt;0,'TRI-2'!AU38  &gt;10),"",IF((ROUND(TRUNC(('TRI-2'!AU38  ),2),0))=10,"A+",IF((ROUND(TRUNC(('TRI-2'!AU38  ),2),0))=9,"A-",IF((ROUND(TRUNC(('TRI-2'!AU38   ),2),0))=8,"B+",IF((ROUND(TRUNC(('TRI-2'!AU38 ),2),0))=7,"B-",IF((ROUND(TRUNC(('TRI-2'!AU38  ),2),0))=6,"C+",IF((ROUND(TRUNC(('TRI-2'!AU38  ),2),0))=5,"C-",IF((ROUND(TRUNC(('TRI-2'!AU38  ),2),0))=4,"D+",IF((ROUND(TRUNC(('TRI-2'!AU38 ),2),0))=3,"D-",IF((ROUND(TRUNC(('TRI-2'!AU38 ),2),0))=2,"E+",IF((ROUND(TRUNC(('TRI-2'!AU38  ),2),0))&lt;=1,"E-","")))))))))))</f>
        <v>A+</v>
      </c>
      <c r="AV38" s="51" t="str">
        <f>IF(OR('TRI-2'!AV38 ="",'TRI-2'!AV38&lt;0,'TRI-2'!AV38  &gt;10),"",IF((ROUND(TRUNC(('TRI-2'!AV38  ),2),0))=10,"A+",IF((ROUND(TRUNC(('TRI-2'!AV38  ),2),0))=9,"A-",IF((ROUND(TRUNC(('TRI-2'!AV38   ),2),0))=8,"B+",IF((ROUND(TRUNC(('TRI-2'!AV38 ),2),0))=7,"B-",IF((ROUND(TRUNC(('TRI-2'!AV38  ),2),0))=6,"C+",IF((ROUND(TRUNC(('TRI-2'!AV38  ),2),0))=5,"C-",IF((ROUND(TRUNC(('TRI-2'!AV38  ),2),0))=4,"D+",IF((ROUND(TRUNC(('TRI-2'!AV38 ),2),0))=3,"D-",IF((ROUND(TRUNC(('TRI-2'!AV38 ),2),0))=2,"E+",IF((ROUND(TRUNC(('TRI-2'!AV38  ),2),0))&lt;=1,"E-","")))))))))))</f>
        <v>A+</v>
      </c>
      <c r="AW38" s="51" t="str">
        <f>IF(OR('TRI-2'!AW38 ="",'TRI-2'!AW38&lt;0,'TRI-2'!AW38  &gt;10),"",IF((ROUND(TRUNC(('TRI-2'!AW38  ),2),0))=10,"A+",IF((ROUND(TRUNC(('TRI-2'!AW38  ),2),0))=9,"A-",IF((ROUND(TRUNC(('TRI-2'!AW38   ),2),0))=8,"B+",IF((ROUND(TRUNC(('TRI-2'!AW38 ),2),0))=7,"B-",IF((ROUND(TRUNC(('TRI-2'!AW38  ),2),0))=6,"C+",IF((ROUND(TRUNC(('TRI-2'!AW38  ),2),0))=5,"C-",IF((ROUND(TRUNC(('TRI-2'!AW38  ),2),0))=4,"D+",IF((ROUND(TRUNC(('TRI-2'!AW38 ),2),0))=3,"D-",IF((ROUND(TRUNC(('TRI-2'!AW38 ),2),0))=2,"E+",IF((ROUND(TRUNC(('TRI-2'!AW38  ),2),0))&lt;=1,"E-","")))))))))))</f>
        <v>A+</v>
      </c>
      <c r="AX38" s="51" t="str">
        <f>IF(OR('TRI-2'!AX38 ="",'TRI-2'!AX38&lt;0,'TRI-2'!AX38  &gt;10),"",IF((ROUND(TRUNC(('TRI-2'!AX38  ),2),0))=10,"A+",IF((ROUND(TRUNC(('TRI-2'!AX38  ),2),0))=9,"A-",IF((ROUND(TRUNC(('TRI-2'!AX38   ),2),0))=8,"B+",IF((ROUND(TRUNC(('TRI-2'!AX38 ),2),0))=7,"B-",IF((ROUND(TRUNC(('TRI-2'!AX38  ),2),0))=6,"C+",IF((ROUND(TRUNC(('TRI-2'!AX38  ),2),0))=5,"C-",IF((ROUND(TRUNC(('TRI-2'!AX38  ),2),0))=4,"D+",IF((ROUND(TRUNC(('TRI-2'!AX38 ),2),0))=3,"D-",IF((ROUND(TRUNC(('TRI-2'!AX38 ),2),0))=2,"E+",IF((ROUND(TRUNC(('TRI-2'!AX38  ),2),0))&lt;=1,"E-","")))))))))))</f>
        <v>A+</v>
      </c>
      <c r="AY38" s="51" t="str">
        <f>IF(OR('TRI-2'!AY38 ="",'TRI-2'!AY38&lt;0,'TRI-2'!AY38  &gt;10),"",IF((ROUND(TRUNC(('TRI-2'!AY38  ),2),0))=10,"A+",IF((ROUND(TRUNC(('TRI-2'!AY38  ),2),0))=9,"A-",IF((ROUND(TRUNC(('TRI-2'!AY38   ),2),0))=8,"B+",IF((ROUND(TRUNC(('TRI-2'!AY38 ),2),0))=7,"B-",IF((ROUND(TRUNC(('TRI-2'!AY38  ),2),0))=6,"C+",IF((ROUND(TRUNC(('TRI-2'!AY38  ),2),0))=5,"C-",IF((ROUND(TRUNC(('TRI-2'!AY38  ),2),0))=4,"D+",IF((ROUND(TRUNC(('TRI-2'!AY38 ),2),0))=3,"D-",IF((ROUND(TRUNC(('TRI-2'!AY38 ),2),0))=2,"E+",IF((ROUND(TRUNC(('TRI-2'!AY38  ),2),0))&lt;=1,"E-","")))))))))))</f>
        <v>A+</v>
      </c>
      <c r="AZ38" s="51" t="str">
        <f>IF(OR('TRI-2'!AZ38 ="",'TRI-2'!AZ38&lt;0,'TRI-2'!AZ38  &gt;10),"",IF((ROUND(TRUNC(('TRI-2'!AZ38  ),2),0))=10,"A+",IF((ROUND(TRUNC(('TRI-2'!AZ38  ),2),0))=9,"A-",IF((ROUND(TRUNC(('TRI-2'!AZ38   ),2),0))=8,"B+",IF((ROUND(TRUNC(('TRI-2'!AZ38 ),2),0))=7,"B-",IF((ROUND(TRUNC(('TRI-2'!AZ38  ),2),0))=6,"C+",IF((ROUND(TRUNC(('TRI-2'!AZ38  ),2),0))=5,"C-",IF((ROUND(TRUNC(('TRI-2'!AZ38  ),2),0))=4,"D+",IF((ROUND(TRUNC(('TRI-2'!AZ38 ),2),0))=3,"D-",IF((ROUND(TRUNC(('TRI-2'!AZ38 ),2),0))=2,"E+",IF((ROUND(TRUNC(('TRI-2'!AZ38  ),2),0))&lt;=1,"E-","")))))))))))</f>
        <v>A+</v>
      </c>
      <c r="BA38" s="51" t="str">
        <f>IF(OR('TRI-2'!BA38 ="",'TRI-2'!BA38&lt;0,'TRI-2'!BA38  &gt;10),"",IF((ROUND(TRUNC(('TRI-2'!BA38  ),2),0))=10,"A+",IF((ROUND(TRUNC(('TRI-2'!BA38  ),2),0))=9,"A-",IF((ROUND(TRUNC(('TRI-2'!BA38   ),2),0))=8,"B+",IF((ROUND(TRUNC(('TRI-2'!BA38 ),2),0))=7,"B-",IF((ROUND(TRUNC(('TRI-2'!BA38  ),2),0))=6,"C+",IF((ROUND(TRUNC(('TRI-2'!BA38  ),2),0))=5,"C-",IF((ROUND(TRUNC(('TRI-2'!BA38  ),2),0))=4,"D+",IF((ROUND(TRUNC(('TRI-2'!BA38 ),2),0))=3,"D-",IF((ROUND(TRUNC(('TRI-2'!BA38 ),2),0))=2,"E+",IF((ROUND(TRUNC(('TRI-2'!BA38  ),2),0))&lt;=1,"E-","")))))))))))</f>
        <v>A+</v>
      </c>
      <c r="BB38" s="51" t="str">
        <f>IF(OR('TRI-2'!BB38 ="",'TRI-2'!BB38&lt;0,'TRI-2'!BB38  &gt;10),"",IF((ROUND(TRUNC(('TRI-2'!BB38  ),2),0))=10,"A+",IF((ROUND(TRUNC(('TRI-2'!BB38  ),2),0))=9,"A-",IF((ROUND(TRUNC(('TRI-2'!BB38   ),2),0))=8,"B+",IF((ROUND(TRUNC(('TRI-2'!BB38 ),2),0))=7,"B-",IF((ROUND(TRUNC(('TRI-2'!BB38  ),2),0))=6,"C+",IF((ROUND(TRUNC(('TRI-2'!BB38  ),2),0))=5,"C-",IF((ROUND(TRUNC(('TRI-2'!BB38  ),2),0))=4,"D+",IF((ROUND(TRUNC(('TRI-2'!BB38 ),2),0))=3,"D-",IF((ROUND(TRUNC(('TRI-2'!BB38 ),2),0))=2,"E+",IF((ROUND(TRUNC(('TRI-2'!BB38  ),2),0))&lt;=1,"E-","")))))))))))</f>
        <v>A+</v>
      </c>
      <c r="BC38" s="51" t="str">
        <f>IF(OR('TRI-2'!BC38 ="",'TRI-2'!BC38&lt;0,'TRI-2'!BC38  &gt;10),"",IF((ROUND(TRUNC(('TRI-2'!BC38  ),2),0))=10,"A+",IF((ROUND(TRUNC(('TRI-2'!BC38  ),2),0))=9,"A-",IF((ROUND(TRUNC(('TRI-2'!BC38   ),2),0))=8,"B+",IF((ROUND(TRUNC(('TRI-2'!BC38 ),2),0))=7,"B-",IF((ROUND(TRUNC(('TRI-2'!BC38  ),2),0))=6,"C+",IF((ROUND(TRUNC(('TRI-2'!BC38  ),2),0))=5,"C-",IF((ROUND(TRUNC(('TRI-2'!BC38  ),2),0))=4,"D+",IF((ROUND(TRUNC(('TRI-2'!BC38 ),2),0))=3,"D-",IF((ROUND(TRUNC(('TRI-2'!BC38 ),2),0))=2,"E+",IF((ROUND(TRUNC(('TRI-2'!BC38  ),2),0))&lt;=1,"E-","")))))))))))</f>
        <v>A+</v>
      </c>
      <c r="BD38" s="51" t="str">
        <f>IF(OR('TRI-2'!BD38 ="",'TRI-2'!BD38&lt;0,'TRI-2'!BD38  &gt;10),"",IF((ROUND(TRUNC(('TRI-2'!BD38  ),2),0))=10,"A+",IF((ROUND(TRUNC(('TRI-2'!BD38  ),2),0))=9,"A-",IF((ROUND(TRUNC(('TRI-2'!BD38   ),2),0))=8,"B+",IF((ROUND(TRUNC(('TRI-2'!BD38 ),2),0))=7,"B-",IF((ROUND(TRUNC(('TRI-2'!BD38  ),2),0))=6,"C+",IF((ROUND(TRUNC(('TRI-2'!BD38  ),2),0))=5,"C-",IF((ROUND(TRUNC(('TRI-2'!BD38  ),2),0))=4,"D+",IF((ROUND(TRUNC(('TRI-2'!BD38 ),2),0))=3,"D-",IF((ROUND(TRUNC(('TRI-2'!BD38 ),2),0))=2,"E+",IF((ROUND(TRUNC(('TRI-2'!BD38  ),2),0))&lt;=1,"E-","")))))))))))</f>
        <v>A+</v>
      </c>
      <c r="BE38" s="51" t="str">
        <f>IF(OR('TRI-2'!BE38 ="",'TRI-2'!BE38&lt;0,'TRI-2'!BE38  &gt;10),"",IF((ROUND(TRUNC(('TRI-2'!BE38  ),2),0))=10,"A+",IF((ROUND(TRUNC(('TRI-2'!BE38  ),2),0))=9,"A-",IF((ROUND(TRUNC(('TRI-2'!BE38   ),2),0))=8,"B+",IF((ROUND(TRUNC(('TRI-2'!BE38 ),2),0))=7,"B-",IF((ROUND(TRUNC(('TRI-2'!BE38  ),2),0))=6,"C+",IF((ROUND(TRUNC(('TRI-2'!BE38  ),2),0))=5,"C-",IF((ROUND(TRUNC(('TRI-2'!BE38  ),2),0))=4,"D+",IF((ROUND(TRUNC(('TRI-2'!BE38 ),2),0))=3,"D-",IF((ROUND(TRUNC(('TRI-2'!BE38 ),2),0))=2,"E+",IF((ROUND(TRUNC(('TRI-2'!BE38  ),2),0))&lt;=1,"E-","")))))))))))</f>
        <v>A+</v>
      </c>
      <c r="BF38" s="51" t="str">
        <f>IF(OR('TRI-2'!BF38 ="",'TRI-2'!BF38&lt;0,'TRI-2'!BF38  &gt;10),"",IF((ROUND(TRUNC(('TRI-2'!BF38  ),2),0))=10,"A+",IF((ROUND(TRUNC(('TRI-2'!BF38  ),2),0))=9,"A-",IF((ROUND(TRUNC(('TRI-2'!BF38   ),2),0))=8,"B+",IF((ROUND(TRUNC(('TRI-2'!BF38 ),2),0))=7,"B-",IF((ROUND(TRUNC(('TRI-2'!BF38  ),2),0))=6,"C+",IF((ROUND(TRUNC(('TRI-2'!BF38  ),2),0))=5,"C-",IF((ROUND(TRUNC(('TRI-2'!BF38  ),2),0))=4,"D+",IF((ROUND(TRUNC(('TRI-2'!BF38 ),2),0))=3,"D-",IF((ROUND(TRUNC(('TRI-2'!BF38 ),2),0))=2,"E+",IF((ROUND(TRUNC(('TRI-2'!BF38  ),2),0))&lt;=1,"E-","")))))))))))</f>
        <v>A+</v>
      </c>
      <c r="BG38" s="51" t="str">
        <f>IF(OR('TRI-2'!BG38 ="",'TRI-2'!BG38&lt;0,'TRI-2'!BG38  &gt;10),"",IF((ROUND(TRUNC(('TRI-2'!BG38  ),2),0))=10,"A+",IF((ROUND(TRUNC(('TRI-2'!BG38  ),2),0))=9,"A-",IF((ROUND(TRUNC(('TRI-2'!BG38   ),2),0))=8,"B+",IF((ROUND(TRUNC(('TRI-2'!BG38 ),2),0))=7,"B-",IF((ROUND(TRUNC(('TRI-2'!BG38  ),2),0))=6,"C+",IF((ROUND(TRUNC(('TRI-2'!BG38  ),2),0))=5,"C-",IF((ROUND(TRUNC(('TRI-2'!BG38  ),2),0))=4,"D+",IF((ROUND(TRUNC(('TRI-2'!BG38 ),2),0))=3,"D-",IF((ROUND(TRUNC(('TRI-2'!BG38 ),2),0))=2,"E+",IF((ROUND(TRUNC(('TRI-2'!BG38  ),2),0))&lt;=1,"E-","")))))))))))</f>
        <v>A+</v>
      </c>
      <c r="BH38" s="51" t="str">
        <f>IF(OR('TRI-2'!BH38 ="",'TRI-2'!BH38&lt;0,'TRI-2'!BH38  &gt;10),"",IF((ROUND(TRUNC(('TRI-2'!BH38  ),2),0))=10,"A+",IF((ROUND(TRUNC(('TRI-2'!BH38  ),2),0))=9,"A-",IF((ROUND(TRUNC(('TRI-2'!BH38   ),2),0))=8,"B+",IF((ROUND(TRUNC(('TRI-2'!BH38 ),2),0))=7,"B-",IF((ROUND(TRUNC(('TRI-2'!BH38  ),2),0))=6,"C+",IF((ROUND(TRUNC(('TRI-2'!BH38  ),2),0))=5,"C-",IF((ROUND(TRUNC(('TRI-2'!BH38  ),2),0))=4,"D+",IF((ROUND(TRUNC(('TRI-2'!BH38 ),2),0))=3,"D-",IF((ROUND(TRUNC(('TRI-2'!BH38 ),2),0))=2,"E+",IF((ROUND(TRUNC(('TRI-2'!BH38  ),2),0))&lt;=1,"E-","")))))))))))</f>
        <v>A+</v>
      </c>
      <c r="BI38" s="51" t="str">
        <f>IF(OR('TRI-2'!BI38 ="",'TRI-2'!BI38&lt;0,'TRI-2'!BI38  &gt;10),"",IF((ROUND(TRUNC(('TRI-2'!BI38  ),2),0))=10,"A+",IF((ROUND(TRUNC(('TRI-2'!BI38  ),2),0))=9,"A-",IF((ROUND(TRUNC(('TRI-2'!BI38   ),2),0))=8,"B+",IF((ROUND(TRUNC(('TRI-2'!BI38 ),2),0))=7,"B-",IF((ROUND(TRUNC(('TRI-2'!BI38  ),2),0))=6,"C+",IF((ROUND(TRUNC(('TRI-2'!BI38  ),2),0))=5,"C-",IF((ROUND(TRUNC(('TRI-2'!BI38  ),2),0))=4,"D+",IF((ROUND(TRUNC(('TRI-2'!BI38 ),2),0))=3,"D-",IF((ROUND(TRUNC(('TRI-2'!BI38 ),2),0))=2,"E+",IF((ROUND(TRUNC(('TRI-2'!BI38  ),2),0))&lt;=1,"E-","")))))))))))</f>
        <v>A+</v>
      </c>
      <c r="BJ38" s="51" t="str">
        <f>IF(OR('TRI-2'!BJ38 ="",'TRI-2'!BJ38&lt;0,'TRI-2'!BJ38  &gt;10),"",IF((ROUND(TRUNC(('TRI-2'!BJ38  ),2),0))=10,"A+",IF((ROUND(TRUNC(('TRI-2'!BJ38  ),2),0))=9,"A-",IF((ROUND(TRUNC(('TRI-2'!BJ38   ),2),0))=8,"B+",IF((ROUND(TRUNC(('TRI-2'!BJ38 ),2),0))=7,"B-",IF((ROUND(TRUNC(('TRI-2'!BJ38  ),2),0))=6,"C+",IF((ROUND(TRUNC(('TRI-2'!BJ38  ),2),0))=5,"C-",IF((ROUND(TRUNC(('TRI-2'!BJ38  ),2),0))=4,"D+",IF((ROUND(TRUNC(('TRI-2'!BJ38 ),2),0))=3,"D-",IF((ROUND(TRUNC(('TRI-2'!BJ38 ),2),0))=2,"E+",IF((ROUND(TRUNC(('TRI-2'!BJ38  ),2),0))&lt;=1,"E-","")))))))))))</f>
        <v>A+</v>
      </c>
      <c r="BK38" s="51" t="str">
        <f>IF(OR('TRI-2'!BK38 ="",'TRI-2'!BK38&lt;0,'TRI-2'!BK38  &gt;10),"",IF((ROUND(TRUNC(('TRI-2'!BK38  ),2),0))=10,"A+",IF((ROUND(TRUNC(('TRI-2'!BK38  ),2),0))=9,"A-",IF((ROUND(TRUNC(('TRI-2'!BK38   ),2),0))=8,"B+",IF((ROUND(TRUNC(('TRI-2'!BK38 ),2),0))=7,"B-",IF((ROUND(TRUNC(('TRI-2'!BK38  ),2),0))=6,"C+",IF((ROUND(TRUNC(('TRI-2'!BK38  ),2),0))=5,"C-",IF((ROUND(TRUNC(('TRI-2'!BK38  ),2),0))=4,"D+",IF((ROUND(TRUNC(('TRI-2'!BK38 ),2),0))=3,"D-",IF((ROUND(TRUNC(('TRI-2'!BK38 ),2),0))=2,"E+",IF((ROUND(TRUNC(('TRI-2'!BK38  ),2),0))&lt;=1,"E-","")))))))))))</f>
        <v>A+</v>
      </c>
      <c r="BL38" s="51" t="str">
        <f>IF(OR('TRI-2'!BL38 ="",'TRI-2'!BL38&lt;0,'TRI-2'!BL38  &gt;10),"",IF((ROUND(TRUNC(('TRI-2'!BL38  ),2),0))=10,"A+",IF((ROUND(TRUNC(('TRI-2'!BL38  ),2),0))=9,"A-",IF((ROUND(TRUNC(('TRI-2'!BL38   ),2),0))=8,"B+",IF((ROUND(TRUNC(('TRI-2'!BL38 ),2),0))=7,"B-",IF((ROUND(TRUNC(('TRI-2'!BL38  ),2),0))=6,"C+",IF((ROUND(TRUNC(('TRI-2'!BL38  ),2),0))=5,"C-",IF((ROUND(TRUNC(('TRI-2'!BL38  ),2),0))=4,"D+",IF((ROUND(TRUNC(('TRI-2'!BL38 ),2),0))=3,"D-",IF((ROUND(TRUNC(('TRI-2'!BL38 ),2),0))=2,"E+",IF((ROUND(TRUNC(('TRI-2'!BL38  ),2),0))&lt;=1,"E-","")))))))))))</f>
        <v>A+</v>
      </c>
      <c r="BM38" s="51" t="str">
        <f>IF(OR('TRI-2'!BM38 ="",'TRI-2'!BM38&lt;0,'TRI-2'!BM38  &gt;10),"",IF((ROUND(TRUNC(('TRI-2'!BM38  ),2),0))=10,"A+",IF((ROUND(TRUNC(('TRI-2'!BM38  ),2),0))=9,"A-",IF((ROUND(TRUNC(('TRI-2'!BM38   ),2),0))=8,"B+",IF((ROUND(TRUNC(('TRI-2'!BM38 ),2),0))=7,"B-",IF((ROUND(TRUNC(('TRI-2'!BM38  ),2),0))=6,"C+",IF((ROUND(TRUNC(('TRI-2'!BM38  ),2),0))=5,"C-",IF((ROUND(TRUNC(('TRI-2'!BM38  ),2),0))=4,"D+",IF((ROUND(TRUNC(('TRI-2'!BM38 ),2),0))=3,"D-",IF((ROUND(TRUNC(('TRI-2'!BM38 ),2),0))=2,"E+",IF((ROUND(TRUNC(('TRI-2'!BM38  ),2),0))&lt;=1,"E-","")))))))))))</f>
        <v>A+</v>
      </c>
      <c r="BN38" s="51" t="str">
        <f>IF(OR('TRI-2'!BN38 ="",'TRI-2'!BN38&lt;0,'TRI-2'!BN38  &gt;10),"",IF((ROUND(TRUNC(('TRI-2'!BN38  ),2),0))=10,"A+",IF((ROUND(TRUNC(('TRI-2'!BN38  ),2),0))=9,"A-",IF((ROUND(TRUNC(('TRI-2'!BN38   ),2),0))=8,"B+",IF((ROUND(TRUNC(('TRI-2'!BN38 ),2),0))=7,"B-",IF((ROUND(TRUNC(('TRI-2'!BN38  ),2),0))=6,"C+",IF((ROUND(TRUNC(('TRI-2'!BN38  ),2),0))=5,"C-",IF((ROUND(TRUNC(('TRI-2'!BN38  ),2),0))=4,"D+",IF((ROUND(TRUNC(('TRI-2'!BN38 ),2),0))=3,"D-",IF((ROUND(TRUNC(('TRI-2'!BN38 ),2),0))=2,"E+",IF((ROUND(TRUNC(('TRI-2'!BN38  ),2),0))&lt;=1,"E-","")))))))))))</f>
        <v>A+</v>
      </c>
      <c r="BO38" s="51" t="str">
        <f>IF(OR('TRI-2'!BO38 ="",'TRI-2'!BO38&lt;0,'TRI-2'!BO38  &gt;10),"",IF((ROUND(TRUNC(('TRI-2'!BO38  ),2),0))=10,"A+",IF((ROUND(TRUNC(('TRI-2'!BO38  ),2),0))=9,"A-",IF((ROUND(TRUNC(('TRI-2'!BO38   ),2),0))=8,"B+",IF((ROUND(TRUNC(('TRI-2'!BO38 ),2),0))=7,"B-",IF((ROUND(TRUNC(('TRI-2'!BO38  ),2),0))=6,"C+",IF((ROUND(TRUNC(('TRI-2'!BO38  ),2),0))=5,"C-",IF((ROUND(TRUNC(('TRI-2'!BO38  ),2),0))=4,"D+",IF((ROUND(TRUNC(('TRI-2'!BO38 ),2),0))=3,"D-",IF((ROUND(TRUNC(('TRI-2'!BO38 ),2),0))=2,"E+",IF((ROUND(TRUNC(('TRI-2'!BO38  ),2),0))&lt;=1,"E-","")))))))))))</f>
        <v>A+</v>
      </c>
      <c r="BP38" s="51" t="str">
        <f>IF(OR('TRI-2'!BP38 ="",'TRI-2'!BP38&lt;0,'TRI-2'!BP38  &gt;10),"",IF((ROUND(TRUNC(('TRI-2'!BP38  ),2),0))=10,"A+",IF((ROUND(TRUNC(('TRI-2'!BP38  ),2),0))=9,"A-",IF((ROUND(TRUNC(('TRI-2'!BP38   ),2),0))=8,"B+",IF((ROUND(TRUNC(('TRI-2'!BP38 ),2),0))=7,"B-",IF((ROUND(TRUNC(('TRI-2'!BP38  ),2),0))=6,"C+",IF((ROUND(TRUNC(('TRI-2'!BP38  ),2),0))=5,"C-",IF((ROUND(TRUNC(('TRI-2'!BP38  ),2),0))=4,"D+",IF((ROUND(TRUNC(('TRI-2'!BP38 ),2),0))=3,"D-",IF((ROUND(TRUNC(('TRI-2'!BP38 ),2),0))=2,"E+",IF((ROUND(TRUNC(('TRI-2'!BP38  ),2),0))&lt;=1,"E-","")))))))))))</f>
        <v>A+</v>
      </c>
      <c r="BQ38" s="51" t="str">
        <f>IF(OR('TRI-2'!BQ38 ="",'TRI-2'!BQ38&lt;0,'TRI-2'!BQ38  &gt;10),"",IF((ROUND(TRUNC(('TRI-2'!BQ38  ),2),0))=10,"A+",IF((ROUND(TRUNC(('TRI-2'!BQ38  ),2),0))=9,"A-",IF((ROUND(TRUNC(('TRI-2'!BQ38   ),2),0))=8,"B+",IF((ROUND(TRUNC(('TRI-2'!BQ38 ),2),0))=7,"B-",IF((ROUND(TRUNC(('TRI-2'!BQ38  ),2),0))=6,"C+",IF((ROUND(TRUNC(('TRI-2'!BQ38  ),2),0))=5,"C-",IF((ROUND(TRUNC(('TRI-2'!BQ38  ),2),0))=4,"D+",IF((ROUND(TRUNC(('TRI-2'!BQ38 ),2),0))=3,"D-",IF((ROUND(TRUNC(('TRI-2'!BQ38 ),2),0))=2,"E+",IF((ROUND(TRUNC(('TRI-2'!BQ38  ),2),0))&lt;=1,"E-","")))))))))))</f>
        <v>A+</v>
      </c>
      <c r="BR38" s="51" t="str">
        <f>IF(OR('TRI-2'!BR38 ="",'TRI-2'!BR38&lt;0,'TRI-2'!BR38  &gt;10),"",IF((ROUND(TRUNC(('TRI-2'!BR38  ),2),0))=10,"A+",IF((ROUND(TRUNC(('TRI-2'!BR38  ),2),0))=9,"A-",IF((ROUND(TRUNC(('TRI-2'!BR38   ),2),0))=8,"B+",IF((ROUND(TRUNC(('TRI-2'!BR38 ),2),0))=7,"B-",IF((ROUND(TRUNC(('TRI-2'!BR38  ),2),0))=6,"C+",IF((ROUND(TRUNC(('TRI-2'!BR38  ),2),0))=5,"C-",IF((ROUND(TRUNC(('TRI-2'!BR38  ),2),0))=4,"D+",IF((ROUND(TRUNC(('TRI-2'!BR38 ),2),0))=3,"D-",IF((ROUND(TRUNC(('TRI-2'!BR38 ),2),0))=2,"E+",IF((ROUND(TRUNC(('TRI-2'!BR38  ),2),0))&lt;=1,"E-","")))))))))))</f>
        <v>A+</v>
      </c>
      <c r="BS38" s="51" t="str">
        <f>IF(OR('TRI-2'!BS38 ="",'TRI-2'!BS38&lt;0,'TRI-2'!BS38  &gt;10),"",IF((ROUND(TRUNC(('TRI-2'!BS38  ),2),0))=10,"A+",IF((ROUND(TRUNC(('TRI-2'!BS38  ),2),0))=9,"A-",IF((ROUND(TRUNC(('TRI-2'!BS38   ),2),0))=8,"B+",IF((ROUND(TRUNC(('TRI-2'!BS38 ),2),0))=7,"B-",IF((ROUND(TRUNC(('TRI-2'!BS38  ),2),0))=6,"C+",IF((ROUND(TRUNC(('TRI-2'!BS38  ),2),0))=5,"C-",IF((ROUND(TRUNC(('TRI-2'!BS38  ),2),0))=4,"D+",IF((ROUND(TRUNC(('TRI-2'!BS38 ),2),0))=3,"D-",IF((ROUND(TRUNC(('TRI-2'!BS38 ),2),0))=2,"E+",IF((ROUND(TRUNC(('TRI-2'!BS38  ),2),0))&lt;=1,"E-","")))))))))))</f>
        <v>A+</v>
      </c>
      <c r="BT38" s="51" t="str">
        <f>IF(OR('TRI-2'!BT38 ="",'TRI-2'!BT38&lt;0,'TRI-2'!BT38  &gt;10),"",IF((ROUND(TRUNC(('TRI-2'!BT38  ),2),0))=10,"A+",IF((ROUND(TRUNC(('TRI-2'!BT38  ),2),0))=9,"A-",IF((ROUND(TRUNC(('TRI-2'!BT38   ),2),0))=8,"B+",IF((ROUND(TRUNC(('TRI-2'!BT38 ),2),0))=7,"B-",IF((ROUND(TRUNC(('TRI-2'!BT38  ),2),0))=6,"C+",IF((ROUND(TRUNC(('TRI-2'!BT38  ),2),0))=5,"C-",IF((ROUND(TRUNC(('TRI-2'!BT38  ),2),0))=4,"D+",IF((ROUND(TRUNC(('TRI-2'!BT38 ),2),0))=3,"D-",IF((ROUND(TRUNC(('TRI-2'!BT38 ),2),0))=2,"E+",IF((ROUND(TRUNC(('TRI-2'!BT38  ),2),0))&lt;=1,"E-","")))))))))))</f>
        <v>A+</v>
      </c>
      <c r="BU38" s="51" t="str">
        <f>IF(OR('TRI-2'!BU38 ="",'TRI-2'!BU38&lt;0,'TRI-2'!BU38  &gt;10),"",IF((ROUND(TRUNC(('TRI-2'!BU38  ),2),0))=10,"A+",IF((ROUND(TRUNC(('TRI-2'!BU38  ),2),0))=9,"A-",IF((ROUND(TRUNC(('TRI-2'!BU38   ),2),0))=8,"B+",IF((ROUND(TRUNC(('TRI-2'!BU38 ),2),0))=7,"B-",IF((ROUND(TRUNC(('TRI-2'!BU38  ),2),0))=6,"C+",IF((ROUND(TRUNC(('TRI-2'!BU38  ),2),0))=5,"C-",IF((ROUND(TRUNC(('TRI-2'!BU38  ),2),0))=4,"D+",IF((ROUND(TRUNC(('TRI-2'!BU38 ),2),0))=3,"D-",IF((ROUND(TRUNC(('TRI-2'!BU38 ),2),0))=2,"E+",IF((ROUND(TRUNC(('TRI-2'!BU38  ),2),0))&lt;=1,"E-","")))))))))))</f>
        <v>A+</v>
      </c>
      <c r="BV38" s="51" t="str">
        <f>IF(OR('TRI-2'!BV38 ="",'TRI-2'!BV38&lt;0,'TRI-2'!BV38  &gt;10),"",IF((ROUND(TRUNC(('TRI-2'!BV38  ),2),0))=10,"A+",IF((ROUND(TRUNC(('TRI-2'!BV38  ),2),0))=9,"A-",IF((ROUND(TRUNC(('TRI-2'!BV38   ),2),0))=8,"B+",IF((ROUND(TRUNC(('TRI-2'!BV38 ),2),0))=7,"B-",IF((ROUND(TRUNC(('TRI-2'!BV38  ),2),0))=6,"C+",IF((ROUND(TRUNC(('TRI-2'!BV38  ),2),0))=5,"C-",IF((ROUND(TRUNC(('TRI-2'!BV38  ),2),0))=4,"D+",IF((ROUND(TRUNC(('TRI-2'!BV38 ),2),0))=3,"D-",IF((ROUND(TRUNC(('TRI-2'!BV38 ),2),0))=2,"E+",IF((ROUND(TRUNC(('TRI-2'!BV38  ),2),0))&lt;=1,"E-","")))))))))))</f>
        <v>A+</v>
      </c>
      <c r="BW38" s="51" t="str">
        <f>IF(OR('TRI-2'!BW38 ="",'TRI-2'!BW38&lt;0,'TRI-2'!BW38  &gt;10),"",IF((ROUND(TRUNC(('TRI-2'!BW38  ),2),0))=10,"A+",IF((ROUND(TRUNC(('TRI-2'!BW38  ),2),0))=9,"A-",IF((ROUND(TRUNC(('TRI-2'!BW38   ),2),0))=8,"B+",IF((ROUND(TRUNC(('TRI-2'!BW38 ),2),0))=7,"B-",IF((ROUND(TRUNC(('TRI-2'!BW38  ),2),0))=6,"C+",IF((ROUND(TRUNC(('TRI-2'!BW38  ),2),0))=5,"C-",IF((ROUND(TRUNC(('TRI-2'!BW38  ),2),0))=4,"D+",IF((ROUND(TRUNC(('TRI-2'!BW38 ),2),0))=3,"D-",IF((ROUND(TRUNC(('TRI-2'!BW38 ),2),0))=2,"E+",IF((ROUND(TRUNC(('TRI-2'!BW38  ),2),0))&lt;=1,"E-","")))))))))))</f>
        <v>A+</v>
      </c>
      <c r="BX38" s="51" t="str">
        <f>IF(OR('TRI-2'!BX38 ="",'TRI-2'!BX38&lt;0,'TRI-2'!BX38  &gt;10),"",IF((ROUND(TRUNC(('TRI-2'!BX38  ),2),0))=10,"A+",IF((ROUND(TRUNC(('TRI-2'!BX38  ),2),0))=9,"A-",IF((ROUND(TRUNC(('TRI-2'!BX38   ),2),0))=8,"B+",IF((ROUND(TRUNC(('TRI-2'!BX38 ),2),0))=7,"B-",IF((ROUND(TRUNC(('TRI-2'!BX38  ),2),0))=6,"C+",IF((ROUND(TRUNC(('TRI-2'!BX38  ),2),0))=5,"C-",IF((ROUND(TRUNC(('TRI-2'!BX38  ),2),0))=4,"D+",IF((ROUND(TRUNC(('TRI-2'!BX38 ),2),0))=3,"D-",IF((ROUND(TRUNC(('TRI-2'!BX38 ),2),0))=2,"E+",IF((ROUND(TRUNC(('TRI-2'!BX38  ),2),0))&lt;=1,"E-","")))))))))))</f>
        <v>A+</v>
      </c>
      <c r="BY38" s="51" t="str">
        <f>IF(OR('TRI-2'!BY38 ="",'TRI-2'!BY38&lt;0,'TRI-2'!BY38  &gt;10),"",IF((ROUND(TRUNC(('TRI-2'!BY38  ),2),0))=10,"A+",IF((ROUND(TRUNC(('TRI-2'!BY38  ),2),0))=9,"A-",IF((ROUND(TRUNC(('TRI-2'!BY38   ),2),0))=8,"B+",IF((ROUND(TRUNC(('TRI-2'!BY38 ),2),0))=7,"B-",IF((ROUND(TRUNC(('TRI-2'!BY38  ),2),0))=6,"C+",IF((ROUND(TRUNC(('TRI-2'!BY38  ),2),0))=5,"C-",IF((ROUND(TRUNC(('TRI-2'!BY38  ),2),0))=4,"D+",IF((ROUND(TRUNC(('TRI-2'!BY38 ),2),0))=3,"D-",IF((ROUND(TRUNC(('TRI-2'!BY38 ),2),0))=2,"E+",IF((ROUND(TRUNC(('TRI-2'!BY38  ),2),0))&lt;=1,"E-","")))))))))))</f>
        <v>A+</v>
      </c>
      <c r="BZ38" s="51" t="str">
        <f>IF(OR('TRI-2'!BZ38 ="",'TRI-2'!BZ38&lt;0,'TRI-2'!BZ38  &gt;10),"",IF((ROUND(TRUNC(('TRI-2'!BZ38  ),2),0))=10,"A+",IF((ROUND(TRUNC(('TRI-2'!BZ38  ),2),0))=9,"A-",IF((ROUND(TRUNC(('TRI-2'!BZ38   ),2),0))=8,"B+",IF((ROUND(TRUNC(('TRI-2'!BZ38 ),2),0))=7,"B-",IF((ROUND(TRUNC(('TRI-2'!BZ38  ),2),0))=6,"C+",IF((ROUND(TRUNC(('TRI-2'!BZ38  ),2),0))=5,"C-",IF((ROUND(TRUNC(('TRI-2'!BZ38  ),2),0))=4,"D+",IF((ROUND(TRUNC(('TRI-2'!BZ38 ),2),0))=3,"D-",IF((ROUND(TRUNC(('TRI-2'!BZ38 ),2),0))=2,"E+",IF((ROUND(TRUNC(('TRI-2'!BZ38  ),2),0))&lt;=1,"E-","")))))))))))</f>
        <v>A+</v>
      </c>
      <c r="CA38" s="51" t="str">
        <f>IF(OR('TRI-2'!CA38 ="",'TRI-2'!CA38&lt;0,'TRI-2'!CA38  &gt;10),"",IF((ROUND(TRUNC(('TRI-2'!CA38  ),2),0))=10,"A+",IF((ROUND(TRUNC(('TRI-2'!CA38  ),2),0))=9,"A-",IF((ROUND(TRUNC(('TRI-2'!CA38   ),2),0))=8,"B+",IF((ROUND(TRUNC(('TRI-2'!CA38 ),2),0))=7,"B-",IF((ROUND(TRUNC(('TRI-2'!CA38  ),2),0))=6,"C+",IF((ROUND(TRUNC(('TRI-2'!CA38  ),2),0))=5,"C-",IF((ROUND(TRUNC(('TRI-2'!CA38  ),2),0))=4,"D+",IF((ROUND(TRUNC(('TRI-2'!CA38 ),2),0))=3,"D-",IF((ROUND(TRUNC(('TRI-2'!CA38 ),2),0))=2,"E+",IF((ROUND(TRUNC(('TRI-2'!CA38  ),2),0))&lt;=1,"E-","")))))))))))</f>
        <v>A+</v>
      </c>
      <c r="CB38" s="51" t="str">
        <f>IF(OR('TRI-2'!CB38 ="",'TRI-2'!CB38&lt;0,'TRI-2'!CB38  &gt;10),"",IF((ROUND(TRUNC(('TRI-2'!CB38  ),2),0))=10,"A+",IF((ROUND(TRUNC(('TRI-2'!CB38  ),2),0))=9,"A-",IF((ROUND(TRUNC(('TRI-2'!CB38   ),2),0))=8,"B+",IF((ROUND(TRUNC(('TRI-2'!CB38 ),2),0))=7,"B-",IF((ROUND(TRUNC(('TRI-2'!CB38  ),2),0))=6,"C+",IF((ROUND(TRUNC(('TRI-2'!CB38  ),2),0))=5,"C-",IF((ROUND(TRUNC(('TRI-2'!CB38  ),2),0))=4,"D+",IF((ROUND(TRUNC(('TRI-2'!CB38 ),2),0))=3,"D-",IF((ROUND(TRUNC(('TRI-2'!CB38 ),2),0))=2,"E+",IF((ROUND(TRUNC(('TRI-2'!CB38  ),2),0))&lt;=1,"E-","")))))))))))</f>
        <v>A+</v>
      </c>
      <c r="CC38" s="51" t="str">
        <f>IF(OR('TRI-2'!CC38 ="",'TRI-2'!CC38&lt;0,'TRI-2'!CC38  &gt;10),"",IF((ROUND(TRUNC(('TRI-2'!CC38  ),2),0))=10,"A+",IF((ROUND(TRUNC(('TRI-2'!CC38  ),2),0))=9,"A-",IF((ROUND(TRUNC(('TRI-2'!CC38   ),2),0))=8,"B+",IF((ROUND(TRUNC(('TRI-2'!CC38 ),2),0))=7,"B-",IF((ROUND(TRUNC(('TRI-2'!CC38  ),2),0))=6,"C+",IF((ROUND(TRUNC(('TRI-2'!CC38  ),2),0))=5,"C-",IF((ROUND(TRUNC(('TRI-2'!CC38  ),2),0))=4,"D+",IF((ROUND(TRUNC(('TRI-2'!CC38 ),2),0))=3,"D-",IF((ROUND(TRUNC(('TRI-2'!CC38 ),2),0))=2,"E+",IF((ROUND(TRUNC(('TRI-2'!CC38  ),2),0))&lt;=1,"E-","")))))))))))</f>
        <v>A+</v>
      </c>
      <c r="CD38" s="51" t="str">
        <f>IF(OR('TRI-2'!CD38 ="",'TRI-2'!CD38&lt;0,'TRI-2'!CD38  &gt;10),"",IF((ROUND(TRUNC(('TRI-2'!CD38  ),2),0))=10,"A+",IF((ROUND(TRUNC(('TRI-2'!CD38  ),2),0))=9,"A-",IF((ROUND(TRUNC(('TRI-2'!CD38   ),2),0))=8,"B+",IF((ROUND(TRUNC(('TRI-2'!CD38 ),2),0))=7,"B-",IF((ROUND(TRUNC(('TRI-2'!CD38  ),2),0))=6,"C+",IF((ROUND(TRUNC(('TRI-2'!CD38  ),2),0))=5,"C-",IF((ROUND(TRUNC(('TRI-2'!CD38  ),2),0))=4,"D+",IF((ROUND(TRUNC(('TRI-2'!CD38 ),2),0))=3,"D-",IF((ROUND(TRUNC(('TRI-2'!CD38 ),2),0))=2,"E+",IF((ROUND(TRUNC(('TRI-2'!CD38  ),2),0))&lt;=1,"E-","")))))))))))</f>
        <v>A+</v>
      </c>
      <c r="CE38" s="51" t="str">
        <f>IF(OR('TRI-2'!CE38 ="",'TRI-2'!CE38&lt;0,'TRI-2'!CE38  &gt;10),"",IF((ROUND(TRUNC(('TRI-2'!CE38  ),2),0))=10,"A+",IF((ROUND(TRUNC(('TRI-2'!CE38  ),2),0))=9,"A-",IF((ROUND(TRUNC(('TRI-2'!CE38   ),2),0))=8,"B+",IF((ROUND(TRUNC(('TRI-2'!CE38 ),2),0))=7,"B-",IF((ROUND(TRUNC(('TRI-2'!CE38  ),2),0))=6,"C+",IF((ROUND(TRUNC(('TRI-2'!CE38  ),2),0))=5,"C-",IF((ROUND(TRUNC(('TRI-2'!CE38  ),2),0))=4,"D+",IF((ROUND(TRUNC(('TRI-2'!CE38 ),2),0))=3,"D-",IF((ROUND(TRUNC(('TRI-2'!CE38 ),2),0))=2,"E+",IF((ROUND(TRUNC(('TRI-2'!CE38  ),2),0))&lt;=1,"E-","")))))))))))</f>
        <v>A+</v>
      </c>
      <c r="CF38" s="51" t="str">
        <f>IF(OR('TRI-2'!CF38 ="",'TRI-2'!CF38&lt;0,'TRI-2'!CF38  &gt;10),"",IF((ROUND(TRUNC(('TRI-2'!CF38  ),2),0))=10,"A+",IF((ROUND(TRUNC(('TRI-2'!CF38  ),2),0))=9,"A-",IF((ROUND(TRUNC(('TRI-2'!CF38   ),2),0))=8,"B+",IF((ROUND(TRUNC(('TRI-2'!CF38 ),2),0))=7,"B-",IF((ROUND(TRUNC(('TRI-2'!CF38  ),2),0))=6,"C+",IF((ROUND(TRUNC(('TRI-2'!CF38  ),2),0))=5,"C-",IF((ROUND(TRUNC(('TRI-2'!CF38  ),2),0))=4,"D+",IF((ROUND(TRUNC(('TRI-2'!CF38 ),2),0))=3,"D-",IF((ROUND(TRUNC(('TRI-2'!CF38 ),2),0))=2,"E+",IF((ROUND(TRUNC(('TRI-2'!CF38  ),2),0))&lt;=1,"E-","")))))))))))</f>
        <v>A+</v>
      </c>
      <c r="CG38" s="51" t="str">
        <f>IF(OR('TRI-2'!CG38 ="",'TRI-2'!CG38&lt;0,'TRI-2'!CG38  &gt;10),"",IF((ROUND(TRUNC(('TRI-2'!CG38  ),2),0))=10,"A+",IF((ROUND(TRUNC(('TRI-2'!CG38  ),2),0))=9,"A-",IF((ROUND(TRUNC(('TRI-2'!CG38   ),2),0))=8,"B+",IF((ROUND(TRUNC(('TRI-2'!CG38 ),2),0))=7,"B-",IF((ROUND(TRUNC(('TRI-2'!CG38  ),2),0))=6,"C+",IF((ROUND(TRUNC(('TRI-2'!CG38  ),2),0))=5,"C-",IF((ROUND(TRUNC(('TRI-2'!CG38  ),2),0))=4,"D+",IF((ROUND(TRUNC(('TRI-2'!CG38 ),2),0))=3,"D-",IF((ROUND(TRUNC(('TRI-2'!CG38 ),2),0))=2,"E+",IF((ROUND(TRUNC(('TRI-2'!CG38  ),2),0))&lt;=1,"E-","")))))))))))</f>
        <v>A+</v>
      </c>
      <c r="CH38" s="51" t="str">
        <f>IF(OR('TRI-2'!CH38 ="",'TRI-2'!CH38&lt;0,'TRI-2'!CH38  &gt;10),"",IF((ROUND(TRUNC(('TRI-2'!CH38  ),2),0))=10,"A+",IF((ROUND(TRUNC(('TRI-2'!CH38  ),2),0))=9,"A-",IF((ROUND(TRUNC(('TRI-2'!CH38   ),2),0))=8,"B+",IF((ROUND(TRUNC(('TRI-2'!CH38 ),2),0))=7,"B-",IF((ROUND(TRUNC(('TRI-2'!CH38  ),2),0))=6,"C+",IF((ROUND(TRUNC(('TRI-2'!CH38  ),2),0))=5,"C-",IF((ROUND(TRUNC(('TRI-2'!CH38  ),2),0))=4,"D+",IF((ROUND(TRUNC(('TRI-2'!CH38 ),2),0))=3,"D-",IF((ROUND(TRUNC(('TRI-2'!CH38 ),2),0))=2,"E+",IF((ROUND(TRUNC(('TRI-2'!CH38  ),2),0))&lt;=1,"E-","")))))))))))</f>
        <v>A+</v>
      </c>
      <c r="CI38" s="51" t="str">
        <f>IF(OR('TRI-2'!CI38 ="",'TRI-2'!CI38&lt;0,'TRI-2'!CI38  &gt;10),"",IF((ROUND(TRUNC(('TRI-2'!CI38  ),2),0))=10,"A+",IF((ROUND(TRUNC(('TRI-2'!CI38  ),2),0))=9,"A-",IF((ROUND(TRUNC(('TRI-2'!CI38   ),2),0))=8,"B+",IF((ROUND(TRUNC(('TRI-2'!CI38 ),2),0))=7,"B-",IF((ROUND(TRUNC(('TRI-2'!CI38  ),2),0))=6,"C+",IF((ROUND(TRUNC(('TRI-2'!CI38  ),2),0))=5,"C-",IF((ROUND(TRUNC(('TRI-2'!CI38  ),2),0))=4,"D+",IF((ROUND(TRUNC(('TRI-2'!CI38 ),2),0))=3,"D-",IF((ROUND(TRUNC(('TRI-2'!CI38 ),2),0))=2,"E+",IF((ROUND(TRUNC(('TRI-2'!CI38  ),2),0))&lt;=1,"E-","")))))))))))</f>
        <v>A+</v>
      </c>
      <c r="CJ38" s="51" t="str">
        <f>IF(OR('TRI-2'!CJ38 ="",'TRI-2'!CJ38&lt;0,'TRI-2'!CJ38  &gt;10),"",IF((ROUND(TRUNC(('TRI-2'!CJ38  ),2),0))=10,"A+",IF((ROUND(TRUNC(('TRI-2'!CJ38  ),2),0))=9,"A-",IF((ROUND(TRUNC(('TRI-2'!CJ38   ),2),0))=8,"B+",IF((ROUND(TRUNC(('TRI-2'!CJ38 ),2),0))=7,"B-",IF((ROUND(TRUNC(('TRI-2'!CJ38  ),2),0))=6,"C+",IF((ROUND(TRUNC(('TRI-2'!CJ38  ),2),0))=5,"C-",IF((ROUND(TRUNC(('TRI-2'!CJ38  ),2),0))=4,"D+",IF((ROUND(TRUNC(('TRI-2'!CJ38 ),2),0))=3,"D-",IF((ROUND(TRUNC(('TRI-2'!CJ38 ),2),0))=2,"E+",IF((ROUND(TRUNC(('TRI-2'!CJ38  ),2),0))&lt;=1,"E-","")))))))))))</f>
        <v>A+</v>
      </c>
      <c r="CK38" s="51" t="str">
        <f>IF(OR('TRI-2'!CK38 ="",'TRI-2'!CK38&lt;0,'TRI-2'!CK38  &gt;10),"",IF((ROUND(TRUNC(('TRI-2'!CK38  ),2),0))=10,"A+",IF((ROUND(TRUNC(('TRI-2'!CK38  ),2),0))=9,"A-",IF((ROUND(TRUNC(('TRI-2'!CK38   ),2),0))=8,"B+",IF((ROUND(TRUNC(('TRI-2'!CK38 ),2),0))=7,"B-",IF((ROUND(TRUNC(('TRI-2'!CK38  ),2),0))=6,"C+",IF((ROUND(TRUNC(('TRI-2'!CK38  ),2),0))=5,"C-",IF((ROUND(TRUNC(('TRI-2'!CK38  ),2),0))=4,"D+",IF((ROUND(TRUNC(('TRI-2'!CK38 ),2),0))=3,"D-",IF((ROUND(TRUNC(('TRI-2'!CK38 ),2),0))=2,"E+",IF((ROUND(TRUNC(('TRI-2'!CK38  ),2),0))&lt;=1,"E-","")))))))))))</f>
        <v>A+</v>
      </c>
      <c r="CL38" s="51" t="str">
        <f>IF(OR('TRI-2'!CL38 ="",'TRI-2'!CL38&lt;0,'TRI-2'!CL38  &gt;10),"",IF((ROUND(TRUNC(('TRI-2'!CL38  ),2),0))=10,"A+",IF((ROUND(TRUNC(('TRI-2'!CL38  ),2),0))=9,"A-",IF((ROUND(TRUNC(('TRI-2'!CL38   ),2),0))=8,"B+",IF((ROUND(TRUNC(('TRI-2'!CL38 ),2),0))=7,"B-",IF((ROUND(TRUNC(('TRI-2'!CL38  ),2),0))=6,"C+",IF((ROUND(TRUNC(('TRI-2'!CL38  ),2),0))=5,"C-",IF((ROUND(TRUNC(('TRI-2'!CL38  ),2),0))=4,"D+",IF((ROUND(TRUNC(('TRI-2'!CL38 ),2),0))=3,"D-",IF((ROUND(TRUNC(('TRI-2'!CL38 ),2),0))=2,"E+",IF((ROUND(TRUNC(('TRI-2'!CL38  ),2),0))&lt;=1,"E-","")))))))))))</f>
        <v>A+</v>
      </c>
      <c r="CM38" s="51" t="str">
        <f>IF(OR('TRI-2'!CM38 ="",'TRI-2'!CM38&lt;0,'TRI-2'!CM38  &gt;10),"",IF((ROUND(TRUNC(('TRI-2'!CM38  ),2),0))=10,"A+",IF((ROUND(TRUNC(('TRI-2'!CM38  ),2),0))=9,"A-",IF((ROUND(TRUNC(('TRI-2'!CM38   ),2),0))=8,"B+",IF((ROUND(TRUNC(('TRI-2'!CM38 ),2),0))=7,"B-",IF((ROUND(TRUNC(('TRI-2'!CM38  ),2),0))=6,"C+",IF((ROUND(TRUNC(('TRI-2'!CM38  ),2),0))=5,"C-",IF((ROUND(TRUNC(('TRI-2'!CM38  ),2),0))=4,"D+",IF((ROUND(TRUNC(('TRI-2'!CM38 ),2),0))=3,"D-",IF((ROUND(TRUNC(('TRI-2'!CM38 ),2),0))=2,"E+",IF((ROUND(TRUNC(('TRI-2'!CM38  ),2),0))&lt;=1,"E-","")))))))))))</f>
        <v>A+</v>
      </c>
      <c r="CN38" s="51" t="str">
        <f>IF(OR('TRI-2'!CN38 ="",'TRI-2'!CN38&lt;0,'TRI-2'!CN38  &gt;10),"",IF((ROUND(TRUNC(('TRI-2'!CN38  ),2),0))=10,"A+",IF((ROUND(TRUNC(('TRI-2'!CN38  ),2),0))=9,"A-",IF((ROUND(TRUNC(('TRI-2'!CN38   ),2),0))=8,"B+",IF((ROUND(TRUNC(('TRI-2'!CN38 ),2),0))=7,"B-",IF((ROUND(TRUNC(('TRI-2'!CN38  ),2),0))=6,"C+",IF((ROUND(TRUNC(('TRI-2'!CN38  ),2),0))=5,"C-",IF((ROUND(TRUNC(('TRI-2'!CN38  ),2),0))=4,"D+",IF((ROUND(TRUNC(('TRI-2'!CN38 ),2),0))=3,"D-",IF((ROUND(TRUNC(('TRI-2'!CN38 ),2),0))=2,"E+",IF((ROUND(TRUNC(('TRI-2'!CN38  ),2),0))&lt;=1,"E-","")))))))))))</f>
        <v>A+</v>
      </c>
      <c r="CO38" s="51" t="str">
        <f>IF(OR('TRI-2'!CO38 ="",'TRI-2'!CO38&lt;0,'TRI-2'!CO38  &gt;10),"",IF((ROUND(TRUNC(('TRI-2'!CO38  ),2),0))=10,"A+",IF((ROUND(TRUNC(('TRI-2'!CO38  ),2),0))=9,"A-",IF((ROUND(TRUNC(('TRI-2'!CO38   ),2),0))=8,"B+",IF((ROUND(TRUNC(('TRI-2'!CO38 ),2),0))=7,"B-",IF((ROUND(TRUNC(('TRI-2'!CO38  ),2),0))=6,"C+",IF((ROUND(TRUNC(('TRI-2'!CO38  ),2),0))=5,"C-",IF((ROUND(TRUNC(('TRI-2'!CO38  ),2),0))=4,"D+",IF((ROUND(TRUNC(('TRI-2'!CO38 ),2),0))=3,"D-",IF((ROUND(TRUNC(('TRI-2'!CO38 ),2),0))=2,"E+",IF((ROUND(TRUNC(('TRI-2'!CO38  ),2),0))&lt;=1,"E-","")))))))))))</f>
        <v>A+</v>
      </c>
      <c r="CP38" s="51" t="str">
        <f>IF(OR('TRI-2'!CP38 ="",'TRI-2'!CP38&lt;0,'TRI-2'!CP38  &gt;10),"",IF((ROUND(TRUNC(('TRI-2'!CP38  ),2),0))=10,"A+",IF((ROUND(TRUNC(('TRI-2'!CP38  ),2),0))=9,"A-",IF((ROUND(TRUNC(('TRI-2'!CP38   ),2),0))=8,"B+",IF((ROUND(TRUNC(('TRI-2'!CP38 ),2),0))=7,"B-",IF((ROUND(TRUNC(('TRI-2'!CP38  ),2),0))=6,"C+",IF((ROUND(TRUNC(('TRI-2'!CP38  ),2),0))=5,"C-",IF((ROUND(TRUNC(('TRI-2'!CP38  ),2),0))=4,"D+",IF((ROUND(TRUNC(('TRI-2'!CP38 ),2),0))=3,"D-",IF((ROUND(TRUNC(('TRI-2'!CP38 ),2),0))=2,"E+",IF((ROUND(TRUNC(('TRI-2'!CP38  ),2),0))&lt;=1,"E-","")))))))))))</f>
        <v>A+</v>
      </c>
      <c r="CQ38" s="51" t="str">
        <f>IF(OR('TRI-2'!CQ38 ="",'TRI-2'!CQ38&lt;0,'TRI-2'!CQ38  &gt;10),"",IF((ROUND(TRUNC(('TRI-2'!CQ38  ),2),0))=10,"A+",IF((ROUND(TRUNC(('TRI-2'!CQ38  ),2),0))=9,"A-",IF((ROUND(TRUNC(('TRI-2'!CQ38   ),2),0))=8,"B+",IF((ROUND(TRUNC(('TRI-2'!CQ38 ),2),0))=7,"B-",IF((ROUND(TRUNC(('TRI-2'!CQ38  ),2),0))=6,"C+",IF((ROUND(TRUNC(('TRI-2'!CQ38  ),2),0))=5,"C-",IF((ROUND(TRUNC(('TRI-2'!CQ38  ),2),0))=4,"D+",IF((ROUND(TRUNC(('TRI-2'!CQ38 ),2),0))=3,"D-",IF((ROUND(TRUNC(('TRI-2'!CQ38 ),2),0))=2,"E+",IF((ROUND(TRUNC(('TRI-2'!CQ38  ),2),0))&lt;=1,"E-","")))))))))))</f>
        <v>A+</v>
      </c>
      <c r="CR38" s="51" t="str">
        <f>IF(OR('TRI-2'!CR38 ="",'TRI-2'!CR38&lt;0,'TRI-2'!CR38  &gt;10),"",IF((ROUND(TRUNC(('TRI-2'!CR38  ),2),0))=10,"A+",IF((ROUND(TRUNC(('TRI-2'!CR38  ),2),0))=9,"A-",IF((ROUND(TRUNC(('TRI-2'!CR38   ),2),0))=8,"B+",IF((ROUND(TRUNC(('TRI-2'!CR38 ),2),0))=7,"B-",IF((ROUND(TRUNC(('TRI-2'!CR38  ),2),0))=6,"C+",IF((ROUND(TRUNC(('TRI-2'!CR38  ),2),0))=5,"C-",IF((ROUND(TRUNC(('TRI-2'!CR38  ),2),0))=4,"D+",IF((ROUND(TRUNC(('TRI-2'!CR38 ),2),0))=3,"D-",IF((ROUND(TRUNC(('TRI-2'!CR38 ),2),0))=2,"E+",IF((ROUND(TRUNC(('TRI-2'!CR38  ),2),0))&lt;=1,"E-","")))))))))))</f>
        <v>A+</v>
      </c>
      <c r="CS38" s="51" t="str">
        <f>IF(OR('TRI-2'!CS38 ="",'TRI-2'!CS38&lt;0,'TRI-2'!CS38  &gt;10),"",IF((ROUND(TRUNC(('TRI-2'!CS38  ),2),0))=10,"A+",IF((ROUND(TRUNC(('TRI-2'!CS38  ),2),0))=9,"A-",IF((ROUND(TRUNC(('TRI-2'!CS38   ),2),0))=8,"B+",IF((ROUND(TRUNC(('TRI-2'!CS38 ),2),0))=7,"B-",IF((ROUND(TRUNC(('TRI-2'!CS38  ),2),0))=6,"C+",IF((ROUND(TRUNC(('TRI-2'!CS38  ),2),0))=5,"C-",IF((ROUND(TRUNC(('TRI-2'!CS38  ),2),0))=4,"D+",IF((ROUND(TRUNC(('TRI-2'!CS38 ),2),0))=3,"D-",IF((ROUND(TRUNC(('TRI-2'!CS38 ),2),0))=2,"E+",IF((ROUND(TRUNC(('TRI-2'!CS38  ),2),0))&lt;=1,"E-","")))))))))))</f>
        <v>A+</v>
      </c>
      <c r="CT38" s="51" t="str">
        <f>IF(OR('TRI-2'!CT38 ="",'TRI-2'!CT38&lt;0,'TRI-2'!CT38  &gt;10),"",IF((ROUND(TRUNC(('TRI-2'!CT38  ),2),0))=10,"A+",IF((ROUND(TRUNC(('TRI-2'!CT38  ),2),0))=9,"A-",IF((ROUND(TRUNC(('TRI-2'!CT38   ),2),0))=8,"B+",IF((ROUND(TRUNC(('TRI-2'!CT38 ),2),0))=7,"B-",IF((ROUND(TRUNC(('TRI-2'!CT38  ),2),0))=6,"C+",IF((ROUND(TRUNC(('TRI-2'!CT38  ),2),0))=5,"C-",IF((ROUND(TRUNC(('TRI-2'!CT38  ),2),0))=4,"D+",IF((ROUND(TRUNC(('TRI-2'!CT38 ),2),0))=3,"D-",IF((ROUND(TRUNC(('TRI-2'!CT38 ),2),0))=2,"E+",IF((ROUND(TRUNC(('TRI-2'!CT38  ),2),0))&lt;=1,"E-","")))))))))))</f>
        <v>A+</v>
      </c>
      <c r="CU38" s="51" t="str">
        <f>IF(OR('TRI-2'!CU38 ="",'TRI-2'!CU38&lt;0,'TRI-2'!CU38  &gt;10),"",IF((ROUND(TRUNC(('TRI-2'!CU38  ),2),0))=10,"A+",IF((ROUND(TRUNC(('TRI-2'!CU38  ),2),0))=9,"A-",IF((ROUND(TRUNC(('TRI-2'!CU38   ),2),0))=8,"B+",IF((ROUND(TRUNC(('TRI-2'!CU38 ),2),0))=7,"B-",IF((ROUND(TRUNC(('TRI-2'!CU38  ),2),0))=6,"C+",IF((ROUND(TRUNC(('TRI-2'!CU38  ),2),0))=5,"C-",IF((ROUND(TRUNC(('TRI-2'!CU38  ),2),0))=4,"D+",IF((ROUND(TRUNC(('TRI-2'!CU38 ),2),0))=3,"D-",IF((ROUND(TRUNC(('TRI-2'!CU38 ),2),0))=2,"E+",IF((ROUND(TRUNC(('TRI-2'!CU38  ),2),0))&lt;=1,"E-","")))))))))))</f>
        <v>A+</v>
      </c>
      <c r="CV38" s="51" t="str">
        <f>IF(OR('TRI-2'!CV38 ="",'TRI-2'!CV38&lt;0,'TRI-2'!CV38  &gt;10),"",IF((ROUND(TRUNC(('TRI-2'!CV38  ),2),0))=10,"A+",IF((ROUND(TRUNC(('TRI-2'!CV38  ),2),0))=9,"A-",IF((ROUND(TRUNC(('TRI-2'!CV38   ),2),0))=8,"B+",IF((ROUND(TRUNC(('TRI-2'!CV38 ),2),0))=7,"B-",IF((ROUND(TRUNC(('TRI-2'!CV38  ),2),0))=6,"C+",IF((ROUND(TRUNC(('TRI-2'!CV38  ),2),0))=5,"C-",IF((ROUND(TRUNC(('TRI-2'!CV38  ),2),0))=4,"D+",IF((ROUND(TRUNC(('TRI-2'!CV38 ),2),0))=3,"D-",IF((ROUND(TRUNC(('TRI-2'!CV38 ),2),0))=2,"E+",IF((ROUND(TRUNC(('TRI-2'!CV38  ),2),0))&lt;=1,"E-","")))))))))))</f>
        <v>A+</v>
      </c>
      <c r="CW38" s="51" t="str">
        <f>IF(OR('TRI-2'!CW38 ="",'TRI-2'!CW38&lt;0,'TRI-2'!CW38  &gt;10),"",IF((ROUND(TRUNC(('TRI-2'!CW38  ),2),0))=10,"A+",IF((ROUND(TRUNC(('TRI-2'!CW38  ),2),0))=9,"A-",IF((ROUND(TRUNC(('TRI-2'!CW38   ),2),0))=8,"B+",IF((ROUND(TRUNC(('TRI-2'!CW38 ),2),0))=7,"B-",IF((ROUND(TRUNC(('TRI-2'!CW38  ),2),0))=6,"C+",IF((ROUND(TRUNC(('TRI-2'!CW38  ),2),0))=5,"C-",IF((ROUND(TRUNC(('TRI-2'!CW38  ),2),0))=4,"D+",IF((ROUND(TRUNC(('TRI-2'!CW38 ),2),0))=3,"D-",IF((ROUND(TRUNC(('TRI-2'!CW38 ),2),0))=2,"E+",IF((ROUND(TRUNC(('TRI-2'!CW38  ),2),0))&lt;=1,"E-","")))))))))))</f>
        <v>A+</v>
      </c>
      <c r="CX38" s="51" t="str">
        <f>IF(OR('TRI-2'!CX38 ="",'TRI-2'!CX38&lt;0,'TRI-2'!CX38  &gt;10),"",IF((ROUND(TRUNC(('TRI-2'!CX38  ),2),0))=10,"A+",IF((ROUND(TRUNC(('TRI-2'!CX38  ),2),0))=9,"A-",IF((ROUND(TRUNC(('TRI-2'!CX38   ),2),0))=8,"B+",IF((ROUND(TRUNC(('TRI-2'!CX38 ),2),0))=7,"B-",IF((ROUND(TRUNC(('TRI-2'!CX38  ),2),0))=6,"C+",IF((ROUND(TRUNC(('TRI-2'!CX38  ),2),0))=5,"C-",IF((ROUND(TRUNC(('TRI-2'!CX38  ),2),0))=4,"D+",IF((ROUND(TRUNC(('TRI-2'!CX38 ),2),0))=3,"D-",IF((ROUND(TRUNC(('TRI-2'!CX38 ),2),0))=2,"E+",IF((ROUND(TRUNC(('TRI-2'!CX38  ),2),0))&lt;=1,"E-","")))))))))))</f>
        <v>A+</v>
      </c>
      <c r="CY38" s="51" t="str">
        <f>IF(OR('TRI-2'!CY38 ="",'TRI-2'!CY38&lt;0,'TRI-2'!CY38  &gt;10),"",IF((ROUND(TRUNC(('TRI-2'!CY38  ),2),0))=10,"A+",IF((ROUND(TRUNC(('TRI-2'!CY38  ),2),0))=9,"A-",IF((ROUND(TRUNC(('TRI-2'!CY38   ),2),0))=8,"B+",IF((ROUND(TRUNC(('TRI-2'!CY38 ),2),0))=7,"B-",IF((ROUND(TRUNC(('TRI-2'!CY38  ),2),0))=6,"C+",IF((ROUND(TRUNC(('TRI-2'!CY38  ),2),0))=5,"C-",IF((ROUND(TRUNC(('TRI-2'!CY38  ),2),0))=4,"D+",IF((ROUND(TRUNC(('TRI-2'!CY38 ),2),0))=3,"D-",IF((ROUND(TRUNC(('TRI-2'!CY38 ),2),0))=2,"E+",IF((ROUND(TRUNC(('TRI-2'!CY38  ),2),0))&lt;=1,"E-","")))))))))))</f>
        <v>A+</v>
      </c>
      <c r="CZ38" s="51" t="str">
        <f>IF(OR('TRI-2'!CZ38 ="",'TRI-2'!CZ38&lt;0,'TRI-2'!CZ38  &gt;10),"",IF((ROUND(TRUNC(('TRI-2'!CZ38  ),2),0))=10,"A+",IF((ROUND(TRUNC(('TRI-2'!CZ38  ),2),0))=9,"A-",IF((ROUND(TRUNC(('TRI-2'!CZ38   ),2),0))=8,"B+",IF((ROUND(TRUNC(('TRI-2'!CZ38 ),2),0))=7,"B-",IF((ROUND(TRUNC(('TRI-2'!CZ38  ),2),0))=6,"C+",IF((ROUND(TRUNC(('TRI-2'!CZ38  ),2),0))=5,"C-",IF((ROUND(TRUNC(('TRI-2'!CZ38  ),2),0))=4,"D+",IF((ROUND(TRUNC(('TRI-2'!CZ38 ),2),0))=3,"D-",IF((ROUND(TRUNC(('TRI-2'!CZ38 ),2),0))=2,"E+",IF((ROUND(TRUNC(('TRI-2'!CZ38  ),2),0))&lt;=1,"E-","")))))))))))</f>
        <v>A+</v>
      </c>
      <c r="DA38" s="51" t="str">
        <f>IF(OR('TRI-2'!DA38 ="",'TRI-2'!DA38&lt;0,'TRI-2'!DA38  &gt;10),"",IF((ROUND(TRUNC(('TRI-2'!DA38  ),2),0))=10,"A+",IF((ROUND(TRUNC(('TRI-2'!DA38  ),2),0))=9,"A-",IF((ROUND(TRUNC(('TRI-2'!DA38   ),2),0))=8,"B+",IF((ROUND(TRUNC(('TRI-2'!DA38 ),2),0))=7,"B-",IF((ROUND(TRUNC(('TRI-2'!DA38  ),2),0))=6,"C+",IF((ROUND(TRUNC(('TRI-2'!DA38  ),2),0))=5,"C-",IF((ROUND(TRUNC(('TRI-2'!DA38  ),2),0))=4,"D+",IF((ROUND(TRUNC(('TRI-2'!DA38 ),2),0))=3,"D-",IF((ROUND(TRUNC(('TRI-2'!DA38 ),2),0))=2,"E+",IF((ROUND(TRUNC(('TRI-2'!DA38  ),2),0))&lt;=1,"E-","")))))))))))</f>
        <v>A+</v>
      </c>
      <c r="DB38" s="51" t="str">
        <f>IF(OR('TRI-2'!DB38 ="",'TRI-2'!DB38&lt;0,'TRI-2'!DB38  &gt;10),"",IF((ROUND(TRUNC(('TRI-2'!DB38  ),2),0))=10,"A+",IF((ROUND(TRUNC(('TRI-2'!DB38  ),2),0))=9,"A-",IF((ROUND(TRUNC(('TRI-2'!DB38   ),2),0))=8,"B+",IF((ROUND(TRUNC(('TRI-2'!DB38 ),2),0))=7,"B-",IF((ROUND(TRUNC(('TRI-2'!DB38  ),2),0))=6,"C+",IF((ROUND(TRUNC(('TRI-2'!DB38  ),2),0))=5,"C-",IF((ROUND(TRUNC(('TRI-2'!DB38  ),2),0))=4,"D+",IF((ROUND(TRUNC(('TRI-2'!DB38 ),2),0))=3,"D-",IF((ROUND(TRUNC(('TRI-2'!DB38 ),2),0))=2,"E+",IF((ROUND(TRUNC(('TRI-2'!DB38  ),2),0))&lt;=1,"E-","")))))))))))</f>
        <v>A+</v>
      </c>
      <c r="DC38" s="51" t="str">
        <f>IF(OR('TRI-2'!DC38 ="",'TRI-2'!DC38&lt;0,'TRI-2'!DC38  &gt;10),"",IF((ROUND(TRUNC(('TRI-2'!DC38  ),2),0))=10,"A+",IF((ROUND(TRUNC(('TRI-2'!DC38  ),2),0))=9,"A-",IF((ROUND(TRUNC(('TRI-2'!DC38   ),2),0))=8,"B+",IF((ROUND(TRUNC(('TRI-2'!DC38 ),2),0))=7,"B-",IF((ROUND(TRUNC(('TRI-2'!DC38  ),2),0))=6,"C+",IF((ROUND(TRUNC(('TRI-2'!DC38  ),2),0))=5,"C-",IF((ROUND(TRUNC(('TRI-2'!DC38  ),2),0))=4,"D+",IF((ROUND(TRUNC(('TRI-2'!DC38 ),2),0))=3,"D-",IF((ROUND(TRUNC(('TRI-2'!DC38 ),2),0))=2,"E+",IF((ROUND(TRUNC(('TRI-2'!DC38  ),2),0))&lt;=1,"E-","")))))))))))</f>
        <v>A+</v>
      </c>
      <c r="DD38" s="51" t="str">
        <f>IF(OR('TRI-2'!DD38 ="",'TRI-2'!DD38&lt;0,'TRI-2'!DD38  &gt;10),"",IF((ROUND(TRUNC(('TRI-2'!DD38  ),2),0))=10,"A+",IF((ROUND(TRUNC(('TRI-2'!DD38  ),2),0))=9,"A-",IF((ROUND(TRUNC(('TRI-2'!DD38   ),2),0))=8,"B+",IF((ROUND(TRUNC(('TRI-2'!DD38 ),2),0))=7,"B-",IF((ROUND(TRUNC(('TRI-2'!DD38  ),2),0))=6,"C+",IF((ROUND(TRUNC(('TRI-2'!DD38  ),2),0))=5,"C-",IF((ROUND(TRUNC(('TRI-2'!DD38  ),2),0))=4,"D+",IF((ROUND(TRUNC(('TRI-2'!DD38 ),2),0))=3,"D-",IF((ROUND(TRUNC(('TRI-2'!DD38 ),2),0))=2,"E+",IF((ROUND(TRUNC(('TRI-2'!DD38  ),2),0))&lt;=1,"E-","")))))))))))</f>
        <v>A+</v>
      </c>
      <c r="DE38" s="51" t="str">
        <f>IF(OR('TRI-2'!DE38 ="",'TRI-2'!DE38&lt;0,'TRI-2'!DE38  &gt;10),"",IF((ROUND(TRUNC(('TRI-2'!DE38  ),2),0))=10,"A+",IF((ROUND(TRUNC(('TRI-2'!DE38  ),2),0))=9,"A-",IF((ROUND(TRUNC(('TRI-2'!DE38   ),2),0))=8,"B+",IF((ROUND(TRUNC(('TRI-2'!DE38 ),2),0))=7,"B-",IF((ROUND(TRUNC(('TRI-2'!DE38  ),2),0))=6,"C+",IF((ROUND(TRUNC(('TRI-2'!DE38  ),2),0))=5,"C-",IF((ROUND(TRUNC(('TRI-2'!DE38  ),2),0))=4,"D+",IF((ROUND(TRUNC(('TRI-2'!DE38 ),2),0))=3,"D-",IF((ROUND(TRUNC(('TRI-2'!DE38 ),2),0))=2,"E+",IF((ROUND(TRUNC(('TRI-2'!DE38  ),2),0))&lt;=1,"E-","")))))))))))</f>
        <v>A+</v>
      </c>
      <c r="DF38" s="51" t="str">
        <f>IF(OR('TRI-2'!DF38 ="",'TRI-2'!DF38&lt;0,'TRI-2'!DF38  &gt;10),"",IF((ROUND(TRUNC(('TRI-2'!DF38  ),2),0))=10,"A+",IF((ROUND(TRUNC(('TRI-2'!DF38  ),2),0))=9,"A-",IF((ROUND(TRUNC(('TRI-2'!DF38   ),2),0))=8,"B+",IF((ROUND(TRUNC(('TRI-2'!DF38 ),2),0))=7,"B-",IF((ROUND(TRUNC(('TRI-2'!DF38  ),2),0))=6,"C+",IF((ROUND(TRUNC(('TRI-2'!DF38  ),2),0))=5,"C-",IF((ROUND(TRUNC(('TRI-2'!DF38  ),2),0))=4,"D+",IF((ROUND(TRUNC(('TRI-2'!DF38 ),2),0))=3,"D-",IF((ROUND(TRUNC(('TRI-2'!DF38 ),2),0))=2,"E+",IF((ROUND(TRUNC(('TRI-2'!DF38  ),2),0))&lt;=1,"E-","")))))))))))</f>
        <v>A+</v>
      </c>
      <c r="DG38" s="51" t="str">
        <f>IF(OR('TRI-2'!DG38 ="",'TRI-2'!DG38&lt;0,'TRI-2'!DG38  &gt;10),"",IF((ROUND(TRUNC(('TRI-2'!DG38  ),2),0))=10,"A+",IF((ROUND(TRUNC(('TRI-2'!DG38  ),2),0))=9,"A-",IF((ROUND(TRUNC(('TRI-2'!DG38   ),2),0))=8,"B+",IF((ROUND(TRUNC(('TRI-2'!DG38 ),2),0))=7,"B-",IF((ROUND(TRUNC(('TRI-2'!DG38  ),2),0))=6,"C+",IF((ROUND(TRUNC(('TRI-2'!DG38  ),2),0))=5,"C-",IF((ROUND(TRUNC(('TRI-2'!DG38  ),2),0))=4,"D+",IF((ROUND(TRUNC(('TRI-2'!DG38 ),2),0))=3,"D-",IF((ROUND(TRUNC(('TRI-2'!DG38 ),2),0))=2,"E+",IF((ROUND(TRUNC(('TRI-2'!DG38  ),2),0))&lt;=1,"E-","")))))))))))</f>
        <v>A+</v>
      </c>
      <c r="DH38" s="51" t="str">
        <f>IF(OR('TRI-2'!DH38 ="",'TRI-2'!DH38&lt;0,'TRI-2'!DH38  &gt;10),"",IF((ROUND(TRUNC(('TRI-2'!DH38  ),2),0))=10,"A+",IF((ROUND(TRUNC(('TRI-2'!DH38  ),2),0))=9,"A-",IF((ROUND(TRUNC(('TRI-2'!DH38   ),2),0))=8,"B+",IF((ROUND(TRUNC(('TRI-2'!DH38 ),2),0))=7,"B-",IF((ROUND(TRUNC(('TRI-2'!DH38  ),2),0))=6,"C+",IF((ROUND(TRUNC(('TRI-2'!DH38  ),2),0))=5,"C-",IF((ROUND(TRUNC(('TRI-2'!DH38  ),2),0))=4,"D+",IF((ROUND(TRUNC(('TRI-2'!DH38 ),2),0))=3,"D-",IF((ROUND(TRUNC(('TRI-2'!DH38 ),2),0))=2,"E+",IF((ROUND(TRUNC(('TRI-2'!DH38  ),2),0))&lt;=1,"E-","")))))))))))</f>
        <v>A+</v>
      </c>
      <c r="DI38" s="51" t="str">
        <f>IF(OR('TRI-2'!DI38 ="",'TRI-2'!DI38&lt;0,'TRI-2'!DI38  &gt;10),"",IF((ROUND(TRUNC(('TRI-2'!DI38  ),2),0))=10,"A+",IF((ROUND(TRUNC(('TRI-2'!DI38  ),2),0))=9,"A-",IF((ROUND(TRUNC(('TRI-2'!DI38   ),2),0))=8,"B+",IF((ROUND(TRUNC(('TRI-2'!DI38 ),2),0))=7,"B-",IF((ROUND(TRUNC(('TRI-2'!DI38  ),2),0))=6,"C+",IF((ROUND(TRUNC(('TRI-2'!DI38  ),2),0))=5,"C-",IF((ROUND(TRUNC(('TRI-2'!DI38  ),2),0))=4,"D+",IF((ROUND(TRUNC(('TRI-2'!DI38 ),2),0))=3,"D-",IF((ROUND(TRUNC(('TRI-2'!DI38 ),2),0))=2,"E+",IF((ROUND(TRUNC(('TRI-2'!DI38  ),2),0))&lt;=1,"E-","")))))))))))</f>
        <v>A+</v>
      </c>
      <c r="DJ38" s="51" t="str">
        <f>IF(OR('TRI-2'!DJ38 ="",'TRI-2'!DJ38&lt;0,'TRI-2'!DJ38  &gt;10),"",IF((ROUND(TRUNC(('TRI-2'!DJ38  ),2),0))=10,"A+",IF((ROUND(TRUNC(('TRI-2'!DJ38  ),2),0))=9,"A-",IF((ROUND(TRUNC(('TRI-2'!DJ38   ),2),0))=8,"B+",IF((ROUND(TRUNC(('TRI-2'!DJ38 ),2),0))=7,"B-",IF((ROUND(TRUNC(('TRI-2'!DJ38  ),2),0))=6,"C+",IF((ROUND(TRUNC(('TRI-2'!DJ38  ),2),0))=5,"C-",IF((ROUND(TRUNC(('TRI-2'!DJ38  ),2),0))=4,"D+",IF((ROUND(TRUNC(('TRI-2'!DJ38 ),2),0))=3,"D-",IF((ROUND(TRUNC(('TRI-2'!DJ38 ),2),0))=2,"E+",IF((ROUND(TRUNC(('TRI-2'!DJ38  ),2),0))&lt;=1,"E-","")))))))))))</f>
        <v>A+</v>
      </c>
      <c r="DK38" s="51" t="str">
        <f>IF(OR('TRI-2'!DK38 ="",'TRI-2'!DK38&lt;0,'TRI-2'!DK38  &gt;10),"",IF((ROUND(TRUNC(('TRI-2'!DK38  ),2),0))=10,"A+",IF((ROUND(TRUNC(('TRI-2'!DK38  ),2),0))=9,"A-",IF((ROUND(TRUNC(('TRI-2'!DK38   ),2),0))=8,"B+",IF((ROUND(TRUNC(('TRI-2'!DK38 ),2),0))=7,"B-",IF((ROUND(TRUNC(('TRI-2'!DK38  ),2),0))=6,"C+",IF((ROUND(TRUNC(('TRI-2'!DK38  ),2),0))=5,"C-",IF((ROUND(TRUNC(('TRI-2'!DK38  ),2),0))=4,"D+",IF((ROUND(TRUNC(('TRI-2'!DK38 ),2),0))=3,"D-",IF((ROUND(TRUNC(('TRI-2'!DK38 ),2),0))=2,"E+",IF((ROUND(TRUNC(('TRI-2'!DK38  ),2),0))&lt;=1,"E-","")))))))))))</f>
        <v>A+</v>
      </c>
      <c r="DL38" s="51" t="str">
        <f>IF(OR('TRI-2'!DL38 ="",'TRI-2'!DL38&lt;0,'TRI-2'!DL38  &gt;10),"",IF((ROUND(TRUNC(('TRI-2'!DL38  ),2),0))=10,"A+",IF((ROUND(TRUNC(('TRI-2'!DL38  ),2),0))=9,"A-",IF((ROUND(TRUNC(('TRI-2'!DL38   ),2),0))=8,"B+",IF((ROUND(TRUNC(('TRI-2'!DL38 ),2),0))=7,"B-",IF((ROUND(TRUNC(('TRI-2'!DL38  ),2),0))=6,"C+",IF((ROUND(TRUNC(('TRI-2'!DL38  ),2),0))=5,"C-",IF((ROUND(TRUNC(('TRI-2'!DL38  ),2),0))=4,"D+",IF((ROUND(TRUNC(('TRI-2'!DL38 ),2),0))=3,"D-",IF((ROUND(TRUNC(('TRI-2'!DL38 ),2),0))=2,"E+",IF((ROUND(TRUNC(('TRI-2'!DL38  ),2),0))&lt;=1,"E-","")))))))))))</f>
        <v>A+</v>
      </c>
      <c r="DM38" s="51" t="str">
        <f>IF(OR('TRI-2'!DM38 ="",'TRI-2'!DM38&lt;0,'TRI-2'!DM38  &gt;10),"",IF((ROUND(TRUNC(('TRI-2'!DM38  ),2),0))=10,"A+",IF((ROUND(TRUNC(('TRI-2'!DM38  ),2),0))=9,"A-",IF((ROUND(TRUNC(('TRI-2'!DM38   ),2),0))=8,"B+",IF((ROUND(TRUNC(('TRI-2'!DM38 ),2),0))=7,"B-",IF((ROUND(TRUNC(('TRI-2'!DM38  ),2),0))=6,"C+",IF((ROUND(TRUNC(('TRI-2'!DM38  ),2),0))=5,"C-",IF((ROUND(TRUNC(('TRI-2'!DM38  ),2),0))=4,"D+",IF((ROUND(TRUNC(('TRI-2'!DM38 ),2),0))=3,"D-",IF((ROUND(TRUNC(('TRI-2'!DM38 ),2),0))=2,"E+",IF((ROUND(TRUNC(('TRI-2'!DM38  ),2),0))&lt;=1,"E-","")))))))))))</f>
        <v>A+</v>
      </c>
      <c r="DN38" s="51" t="str">
        <f>IF(OR('TRI-2'!DN38 ="",'TRI-2'!DN38&lt;0,'TRI-2'!DN38  &gt;10),"",IF((ROUND(TRUNC(('TRI-2'!DN38  ),2),0))=10,"A+",IF((ROUND(TRUNC(('TRI-2'!DN38  ),2),0))=9,"A-",IF((ROUND(TRUNC(('TRI-2'!DN38   ),2),0))=8,"B+",IF((ROUND(TRUNC(('TRI-2'!DN38 ),2),0))=7,"B-",IF((ROUND(TRUNC(('TRI-2'!DN38  ),2),0))=6,"C+",IF((ROUND(TRUNC(('TRI-2'!DN38  ),2),0))=5,"C-",IF((ROUND(TRUNC(('TRI-2'!DN38  ),2),0))=4,"D+",IF((ROUND(TRUNC(('TRI-2'!DN38 ),2),0))=3,"D-",IF((ROUND(TRUNC(('TRI-2'!DN38 ),2),0))=2,"E+",IF((ROUND(TRUNC(('TRI-2'!DN38  ),2),0))&lt;=1,"E-","")))))))))))</f>
        <v>A+</v>
      </c>
      <c r="DO38" s="51" t="str">
        <f>IF(OR('TRI-2'!DO38 ="",'TRI-2'!DO38&lt;0,'TRI-2'!DO38  &gt;10),"",IF((ROUND(TRUNC(('TRI-2'!DO38  ),2),0))=10,"A+",IF((ROUND(TRUNC(('TRI-2'!DO38  ),2),0))=9,"A-",IF((ROUND(TRUNC(('TRI-2'!DO38   ),2),0))=8,"B+",IF((ROUND(TRUNC(('TRI-2'!DO38 ),2),0))=7,"B-",IF((ROUND(TRUNC(('TRI-2'!DO38  ),2),0))=6,"C+",IF((ROUND(TRUNC(('TRI-2'!DO38  ),2),0))=5,"C-",IF((ROUND(TRUNC(('TRI-2'!DO38  ),2),0))=4,"D+",IF((ROUND(TRUNC(('TRI-2'!DO38 ),2),0))=3,"D-",IF((ROUND(TRUNC(('TRI-2'!DO38 ),2),0))=2,"E+",IF((ROUND(TRUNC(('TRI-2'!DO38  ),2),0))&lt;=1,"E-","")))))))))))</f>
        <v>A+</v>
      </c>
      <c r="DP38" s="51" t="str">
        <f>IF(OR('TRI-2'!DP38 ="",'TRI-2'!DP38&lt;0,'TRI-2'!DP38  &gt;10),"",IF((ROUND(TRUNC(('TRI-2'!DP38  ),2),0))=10,"A+",IF((ROUND(TRUNC(('TRI-2'!DP38  ),2),0))=9,"A-",IF((ROUND(TRUNC(('TRI-2'!DP38   ),2),0))=8,"B+",IF((ROUND(TRUNC(('TRI-2'!DP38 ),2),0))=7,"B-",IF((ROUND(TRUNC(('TRI-2'!DP38  ),2),0))=6,"C+",IF((ROUND(TRUNC(('TRI-2'!DP38  ),2),0))=5,"C-",IF((ROUND(TRUNC(('TRI-2'!DP38  ),2),0))=4,"D+",IF((ROUND(TRUNC(('TRI-2'!DP38 ),2),0))=3,"D-",IF((ROUND(TRUNC(('TRI-2'!DP38 ),2),0))=2,"E+",IF((ROUND(TRUNC(('TRI-2'!DP38  ),2),0))&lt;=1,"E-","")))))))))))</f>
        <v>A+</v>
      </c>
      <c r="DQ38" s="51" t="str">
        <f>IF(OR('TRI-2'!DQ38 ="",'TRI-2'!DQ38&lt;0,'TRI-2'!DQ38  &gt;10),"",IF((ROUND(TRUNC(('TRI-2'!DQ38  ),2),0))=10,"A+",IF((ROUND(TRUNC(('TRI-2'!DQ38  ),2),0))=9,"A-",IF((ROUND(TRUNC(('TRI-2'!DQ38   ),2),0))=8,"B+",IF((ROUND(TRUNC(('TRI-2'!DQ38 ),2),0))=7,"B-",IF((ROUND(TRUNC(('TRI-2'!DQ38  ),2),0))=6,"C+",IF((ROUND(TRUNC(('TRI-2'!DQ38  ),2),0))=5,"C-",IF((ROUND(TRUNC(('TRI-2'!DQ38  ),2),0))=4,"D+",IF((ROUND(TRUNC(('TRI-2'!DQ38 ),2),0))=3,"D-",IF((ROUND(TRUNC(('TRI-2'!DQ38 ),2),0))=2,"E+",IF((ROUND(TRUNC(('TRI-2'!DQ38  ),2),0))&lt;=1,"E-","")))))))))))</f>
        <v>A+</v>
      </c>
      <c r="DR38" s="51" t="str">
        <f>IF(OR('TRI-2'!DR38 ="",'TRI-2'!DR38&lt;0,'TRI-2'!DR38  &gt;10),"",IF((ROUND(TRUNC(('TRI-2'!DR38  ),2),0))=10,"A+",IF((ROUND(TRUNC(('TRI-2'!DR38  ),2),0))=9,"A-",IF((ROUND(TRUNC(('TRI-2'!DR38   ),2),0))=8,"B+",IF((ROUND(TRUNC(('TRI-2'!DR38 ),2),0))=7,"B-",IF((ROUND(TRUNC(('TRI-2'!DR38  ),2),0))=6,"C+",IF((ROUND(TRUNC(('TRI-2'!DR38  ),2),0))=5,"C-",IF((ROUND(TRUNC(('TRI-2'!DR38  ),2),0))=4,"D+",IF((ROUND(TRUNC(('TRI-2'!DR38 ),2),0))=3,"D-",IF((ROUND(TRUNC(('TRI-2'!DR38 ),2),0))=2,"E+",IF((ROUND(TRUNC(('TRI-2'!DR38  ),2),0))&lt;=1,"E-","")))))))))))</f>
        <v>A+</v>
      </c>
      <c r="DS38" s="51" t="str">
        <f>IF(OR('TRI-2'!DS38 ="",'TRI-2'!DS38&lt;0,'TRI-2'!DS38  &gt;10),"",IF((ROUND(TRUNC(('TRI-2'!DS38  ),2),0))=10,"A+",IF((ROUND(TRUNC(('TRI-2'!DS38  ),2),0))=9,"A-",IF((ROUND(TRUNC(('TRI-2'!DS38   ),2),0))=8,"B+",IF((ROUND(TRUNC(('TRI-2'!DS38 ),2),0))=7,"B-",IF((ROUND(TRUNC(('TRI-2'!DS38  ),2),0))=6,"C+",IF((ROUND(TRUNC(('TRI-2'!DS38  ),2),0))=5,"C-",IF((ROUND(TRUNC(('TRI-2'!DS38  ),2),0))=4,"D+",IF((ROUND(TRUNC(('TRI-2'!DS38 ),2),0))=3,"D-",IF((ROUND(TRUNC(('TRI-2'!DS38 ),2),0))=2,"E+",IF((ROUND(TRUNC(('TRI-2'!DS38  ),2),0))&lt;=1,"E-","")))))))))))</f>
        <v>A+</v>
      </c>
      <c r="DT38" s="51" t="str">
        <f>IF(OR('TRI-2'!DT38 ="",'TRI-2'!DT38&lt;0,'TRI-2'!DT38  &gt;10),"",IF((ROUND(TRUNC(('TRI-2'!DT38  ),2),0))=10,"A+",IF((ROUND(TRUNC(('TRI-2'!DT38  ),2),0))=9,"A-",IF((ROUND(TRUNC(('TRI-2'!DT38   ),2),0))=8,"B+",IF((ROUND(TRUNC(('TRI-2'!DT38 ),2),0))=7,"B-",IF((ROUND(TRUNC(('TRI-2'!DT38  ),2),0))=6,"C+",IF((ROUND(TRUNC(('TRI-2'!DT38  ),2),0))=5,"C-",IF((ROUND(TRUNC(('TRI-2'!DT38  ),2),0))=4,"D+",IF((ROUND(TRUNC(('TRI-2'!DT38 ),2),0))=3,"D-",IF((ROUND(TRUNC(('TRI-2'!DT38 ),2),0))=2,"E+",IF((ROUND(TRUNC(('TRI-2'!DT38  ),2),0))&lt;=1,"E-","")))))))))))</f>
        <v>A+</v>
      </c>
      <c r="DU38" s="51" t="str">
        <f>IF(OR('TRI-2'!DU38 ="",'TRI-2'!DU38&lt;0,'TRI-2'!DU38  &gt;10),"",IF((ROUND(TRUNC(('TRI-2'!DU38  ),2),0))=10,"A+",IF((ROUND(TRUNC(('TRI-2'!DU38  ),2),0))=9,"A-",IF((ROUND(TRUNC(('TRI-2'!DU38   ),2),0))=8,"B+",IF((ROUND(TRUNC(('TRI-2'!DU38 ),2),0))=7,"B-",IF((ROUND(TRUNC(('TRI-2'!DU38  ),2),0))=6,"C+",IF((ROUND(TRUNC(('TRI-2'!DU38  ),2),0))=5,"C-",IF((ROUND(TRUNC(('TRI-2'!DU38  ),2),0))=4,"D+",IF((ROUND(TRUNC(('TRI-2'!DU38 ),2),0))=3,"D-",IF((ROUND(TRUNC(('TRI-2'!DU38 ),2),0))=2,"E+",IF((ROUND(TRUNC(('TRI-2'!DU38  ),2),0))&lt;=1,"E-","")))))))))))</f>
        <v>A+</v>
      </c>
      <c r="DV38" s="51" t="str">
        <f>IF(OR('TRI-2'!DV38 ="",'TRI-2'!DV38&lt;0,'TRI-2'!DV38  &gt;10),"",IF((ROUND(TRUNC(('TRI-2'!DV38  ),2),0))=10,"A+",IF((ROUND(TRUNC(('TRI-2'!DV38  ),2),0))=9,"A-",IF((ROUND(TRUNC(('TRI-2'!DV38   ),2),0))=8,"B+",IF((ROUND(TRUNC(('TRI-2'!DV38 ),2),0))=7,"B-",IF((ROUND(TRUNC(('TRI-2'!DV38  ),2),0))=6,"C+",IF((ROUND(TRUNC(('TRI-2'!DV38  ),2),0))=5,"C-",IF((ROUND(TRUNC(('TRI-2'!DV38  ),2),0))=4,"D+",IF((ROUND(TRUNC(('TRI-2'!DV38 ),2),0))=3,"D-",IF((ROUND(TRUNC(('TRI-2'!DV38 ),2),0))=2,"E+",IF((ROUND(TRUNC(('TRI-2'!DV38  ),2),0))&lt;=1,"E-","")))))))))))</f>
        <v>A+</v>
      </c>
      <c r="DW38" s="51" t="str">
        <f>IF(OR('TRI-2'!DW38 ="",'TRI-2'!DW38&lt;0,'TRI-2'!DW38  &gt;10),"",IF((ROUND(TRUNC(('TRI-2'!DW38  ),2),0))=10,"A+",IF((ROUND(TRUNC(('TRI-2'!DW38  ),2),0))=9,"A-",IF((ROUND(TRUNC(('TRI-2'!DW38   ),2),0))=8,"B+",IF((ROUND(TRUNC(('TRI-2'!DW38 ),2),0))=7,"B-",IF((ROUND(TRUNC(('TRI-2'!DW38  ),2),0))=6,"C+",IF((ROUND(TRUNC(('TRI-2'!DW38  ),2),0))=5,"C-",IF((ROUND(TRUNC(('TRI-2'!DW38  ),2),0))=4,"D+",IF((ROUND(TRUNC(('TRI-2'!DW38 ),2),0))=3,"D-",IF((ROUND(TRUNC(('TRI-2'!DW38 ),2),0))=2,"E+",IF((ROUND(TRUNC(('TRI-2'!DW38  ),2),0))&lt;=1,"E-","")))))))))))</f>
        <v>A+</v>
      </c>
      <c r="DX38" s="51" t="str">
        <f>IF(OR('TRI-2'!DX38 ="",'TRI-2'!DX38&lt;0,'TRI-2'!DX38  &gt;10),"",IF((ROUND(TRUNC(('TRI-2'!DX38  ),2),0))=10,"A+",IF((ROUND(TRUNC(('TRI-2'!DX38  ),2),0))=9,"A-",IF((ROUND(TRUNC(('TRI-2'!DX38   ),2),0))=8,"B+",IF((ROUND(TRUNC(('TRI-2'!DX38 ),2),0))=7,"B-",IF((ROUND(TRUNC(('TRI-2'!DX38  ),2),0))=6,"C+",IF((ROUND(TRUNC(('TRI-2'!DX38  ),2),0))=5,"C-",IF((ROUND(TRUNC(('TRI-2'!DX38  ),2),0))=4,"D+",IF((ROUND(TRUNC(('TRI-2'!DX38 ),2),0))=3,"D-",IF((ROUND(TRUNC(('TRI-2'!DX38 ),2),0))=2,"E+",IF((ROUND(TRUNC(('TRI-2'!DX38  ),2),0))&lt;=1,"E-","")))))))))))</f>
        <v>A+</v>
      </c>
      <c r="DY38" s="51" t="str">
        <f>IF(OR('TRI-2'!DY38 ="",'TRI-2'!DY38&lt;0,'TRI-2'!DY38  &gt;10),"",IF((ROUND(TRUNC(('TRI-2'!DY38  ),2),0))=10,"A+",IF((ROUND(TRUNC(('TRI-2'!DY38  ),2),0))=9,"A-",IF((ROUND(TRUNC(('TRI-2'!DY38   ),2),0))=8,"B+",IF((ROUND(TRUNC(('TRI-2'!DY38 ),2),0))=7,"B-",IF((ROUND(TRUNC(('TRI-2'!DY38  ),2),0))=6,"C+",IF((ROUND(TRUNC(('TRI-2'!DY38  ),2),0))=5,"C-",IF((ROUND(TRUNC(('TRI-2'!DY38  ),2),0))=4,"D+",IF((ROUND(TRUNC(('TRI-2'!DY38 ),2),0))=3,"D-",IF((ROUND(TRUNC(('TRI-2'!DY38 ),2),0))=2,"E+",IF((ROUND(TRUNC(('TRI-2'!DY38  ),2),0))&lt;=1,"E-","")))))))))))</f>
        <v>A+</v>
      </c>
      <c r="DZ38" s="51" t="str">
        <f>IF(OR('TRI-2'!DZ38 ="",'TRI-2'!DZ38&lt;0,'TRI-2'!DZ38  &gt;10),"",IF((ROUND(TRUNC(('TRI-2'!DZ38  ),2),0))=10,"A+",IF((ROUND(TRUNC(('TRI-2'!DZ38  ),2),0))=9,"A-",IF((ROUND(TRUNC(('TRI-2'!DZ38   ),2),0))=8,"B+",IF((ROUND(TRUNC(('TRI-2'!DZ38 ),2),0))=7,"B-",IF((ROUND(TRUNC(('TRI-2'!DZ38  ),2),0))=6,"C+",IF((ROUND(TRUNC(('TRI-2'!DZ38  ),2),0))=5,"C-",IF((ROUND(TRUNC(('TRI-2'!DZ38  ),2),0))=4,"D+",IF((ROUND(TRUNC(('TRI-2'!DZ38 ),2),0))=3,"D-",IF((ROUND(TRUNC(('TRI-2'!DZ38 ),2),0))=2,"E+",IF((ROUND(TRUNC(('TRI-2'!DZ38  ),2),0))&lt;=1,"E-","")))))))))))</f>
        <v>A+</v>
      </c>
      <c r="EA38" s="51" t="str">
        <f>IF(OR('TRI-2'!EA38 ="",'TRI-2'!EA38&lt;0,'TRI-2'!EA38  &gt;10),"",IF((ROUND(TRUNC(('TRI-2'!EA38  ),2),0))=10,"A+",IF((ROUND(TRUNC(('TRI-2'!EA38  ),2),0))=9,"A-",IF((ROUND(TRUNC(('TRI-2'!EA38   ),2),0))=8,"B+",IF((ROUND(TRUNC(('TRI-2'!EA38 ),2),0))=7,"B-",IF((ROUND(TRUNC(('TRI-2'!EA38  ),2),0))=6,"C+",IF((ROUND(TRUNC(('TRI-2'!EA38  ),2),0))=5,"C-",IF((ROUND(TRUNC(('TRI-2'!EA38  ),2),0))=4,"D+",IF((ROUND(TRUNC(('TRI-2'!EA38 ),2),0))=3,"D-",IF((ROUND(TRUNC(('TRI-2'!EA38 ),2),0))=2,"E+",IF((ROUND(TRUNC(('TRI-2'!EA38  ),2),0))&lt;=1,"E-","")))))))))))</f>
        <v>A+</v>
      </c>
      <c r="EB38" s="51" t="str">
        <f>IF(OR('TRI-2'!EB38 ="",'TRI-2'!EB38&lt;0,'TRI-2'!EB38  &gt;10),"",IF((ROUND(TRUNC(('TRI-2'!EB38  ),2),0))=10,"A+",IF((ROUND(TRUNC(('TRI-2'!EB38  ),2),0))=9,"A-",IF((ROUND(TRUNC(('TRI-2'!EB38   ),2),0))=8,"B+",IF((ROUND(TRUNC(('TRI-2'!EB38 ),2),0))=7,"B-",IF((ROUND(TRUNC(('TRI-2'!EB38  ),2),0))=6,"C+",IF((ROUND(TRUNC(('TRI-2'!EB38  ),2),0))=5,"C-",IF((ROUND(TRUNC(('TRI-2'!EB38  ),2),0))=4,"D+",IF((ROUND(TRUNC(('TRI-2'!EB38 ),2),0))=3,"D-",IF((ROUND(TRUNC(('TRI-2'!EB38 ),2),0))=2,"E+",IF((ROUND(TRUNC(('TRI-2'!EB38  ),2),0))&lt;=1,"E-","")))))))))))</f>
        <v>A+</v>
      </c>
      <c r="EC38" s="51" t="str">
        <f>IF(OR('TRI-2'!EC38 ="",'TRI-2'!EC38&lt;0,'TRI-2'!EC38  &gt;10),"",IF((ROUND(TRUNC(('TRI-2'!EC38  ),2),0))=10,"A+",IF((ROUND(TRUNC(('TRI-2'!EC38  ),2),0))=9,"A-",IF((ROUND(TRUNC(('TRI-2'!EC38   ),2),0))=8,"B+",IF((ROUND(TRUNC(('TRI-2'!EC38 ),2),0))=7,"B-",IF((ROUND(TRUNC(('TRI-2'!EC38  ),2),0))=6,"C+",IF((ROUND(TRUNC(('TRI-2'!EC38  ),2),0))=5,"C-",IF((ROUND(TRUNC(('TRI-2'!EC38  ),2),0))=4,"D+",IF((ROUND(TRUNC(('TRI-2'!EC38 ),2),0))=3,"D-",IF((ROUND(TRUNC(('TRI-2'!EC38 ),2),0))=2,"E+",IF((ROUND(TRUNC(('TRI-2'!EC38  ),2),0))&lt;=1,"E-","")))))))))))</f>
        <v>A+</v>
      </c>
      <c r="ED38" s="51" t="str">
        <f>IF(OR('TRI-2'!ED38 ="",'TRI-2'!ED38&lt;0,'TRI-2'!ED38  &gt;10),"",IF((ROUND(TRUNC(('TRI-2'!ED38  ),2),0))=10,"A+",IF((ROUND(TRUNC(('TRI-2'!ED38  ),2),0))=9,"A-",IF((ROUND(TRUNC(('TRI-2'!ED38   ),2),0))=8,"B+",IF((ROUND(TRUNC(('TRI-2'!ED38 ),2),0))=7,"B-",IF((ROUND(TRUNC(('TRI-2'!ED38  ),2),0))=6,"C+",IF((ROUND(TRUNC(('TRI-2'!ED38  ),2),0))=5,"C-",IF((ROUND(TRUNC(('TRI-2'!ED38  ),2),0))=4,"D+",IF((ROUND(TRUNC(('TRI-2'!ED38 ),2),0))=3,"D-",IF((ROUND(TRUNC(('TRI-2'!ED38 ),2),0))=2,"E+",IF((ROUND(TRUNC(('TRI-2'!ED38  ),2),0))&lt;=1,"E-","")))))))))))</f>
        <v>A+</v>
      </c>
      <c r="EE38" s="51" t="str">
        <f>IF(OR('TRI-2'!EE38 ="",'TRI-2'!EE38&lt;0,'TRI-2'!EE38  &gt;10),"",IF((ROUND(TRUNC(('TRI-2'!EE38  ),2),0))=10,"A+",IF((ROUND(TRUNC(('TRI-2'!EE38  ),2),0))=9,"A-",IF((ROUND(TRUNC(('TRI-2'!EE38   ),2),0))=8,"B+",IF((ROUND(TRUNC(('TRI-2'!EE38 ),2),0))=7,"B-",IF((ROUND(TRUNC(('TRI-2'!EE38  ),2),0))=6,"C+",IF((ROUND(TRUNC(('TRI-2'!EE38  ),2),0))=5,"C-",IF((ROUND(TRUNC(('TRI-2'!EE38  ),2),0))=4,"D+",IF((ROUND(TRUNC(('TRI-2'!EE38 ),2),0))=3,"D-",IF((ROUND(TRUNC(('TRI-2'!EE38 ),2),0))=2,"E+",IF((ROUND(TRUNC(('TRI-2'!EE38  ),2),0))&lt;=1,"E-","")))))))))))</f>
        <v>A+</v>
      </c>
      <c r="EF38" s="51" t="str">
        <f>IF(OR('TRI-2'!EF38 ="",'TRI-2'!EF38&lt;0,'TRI-2'!EF38  &gt;10),"",IF((ROUND(TRUNC(('TRI-2'!EF38  ),2),0))=10,"A+",IF((ROUND(TRUNC(('TRI-2'!EF38  ),2),0))=9,"A-",IF((ROUND(TRUNC(('TRI-2'!EF38   ),2),0))=8,"B+",IF((ROUND(TRUNC(('TRI-2'!EF38 ),2),0))=7,"B-",IF((ROUND(TRUNC(('TRI-2'!EF38  ),2),0))=6,"C+",IF((ROUND(TRUNC(('TRI-2'!EF38  ),2),0))=5,"C-",IF((ROUND(TRUNC(('TRI-2'!EF38  ),2),0))=4,"D+",IF((ROUND(TRUNC(('TRI-2'!EF38 ),2),0))=3,"D-",IF((ROUND(TRUNC(('TRI-2'!EF38 ),2),0))=2,"E+",IF((ROUND(TRUNC(('TRI-2'!EF38  ),2),0))&lt;=1,"E-","")))))))))))</f>
        <v>A+</v>
      </c>
      <c r="EG38" s="51" t="str">
        <f>IF(OR('TRI-2'!EG38 ="",'TRI-2'!EG38&lt;0,'TRI-2'!EG38  &gt;10),"",IF((ROUND(TRUNC(('TRI-2'!EG38  ),2),0))=10,"A+",IF((ROUND(TRUNC(('TRI-2'!EG38  ),2),0))=9,"A-",IF((ROUND(TRUNC(('TRI-2'!EG38   ),2),0))=8,"B+",IF((ROUND(TRUNC(('TRI-2'!EG38 ),2),0))=7,"B-",IF((ROUND(TRUNC(('TRI-2'!EG38  ),2),0))=6,"C+",IF((ROUND(TRUNC(('TRI-2'!EG38  ),2),0))=5,"C-",IF((ROUND(TRUNC(('TRI-2'!EG38  ),2),0))=4,"D+",IF((ROUND(TRUNC(('TRI-2'!EG38 ),2),0))=3,"D-",IF((ROUND(TRUNC(('TRI-2'!EG38 ),2),0))=2,"E+",IF((ROUND(TRUNC(('TRI-2'!EG38  ),2),0))&lt;=1,"E-","")))))))))))</f>
        <v>A+</v>
      </c>
      <c r="EH38" s="51" t="str">
        <f>IF(OR('TRI-2'!EH38 ="",'TRI-2'!EH38&lt;0,'TRI-2'!EH38  &gt;10),"",IF((ROUND(TRUNC(('TRI-2'!EH38  ),2),0))=10,"A+",IF((ROUND(TRUNC(('TRI-2'!EH38  ),2),0))=9,"A-",IF((ROUND(TRUNC(('TRI-2'!EH38   ),2),0))=8,"B+",IF((ROUND(TRUNC(('TRI-2'!EH38 ),2),0))=7,"B-",IF((ROUND(TRUNC(('TRI-2'!EH38  ),2),0))=6,"C+",IF((ROUND(TRUNC(('TRI-2'!EH38  ),2),0))=5,"C-",IF((ROUND(TRUNC(('TRI-2'!EH38  ),2),0))=4,"D+",IF((ROUND(TRUNC(('TRI-2'!EH38 ),2),0))=3,"D-",IF((ROUND(TRUNC(('TRI-2'!EH38 ),2),0))=2,"E+",IF((ROUND(TRUNC(('TRI-2'!EH38  ),2),0))&lt;=1,"E-","")))))))))))</f>
        <v>A+</v>
      </c>
      <c r="EI38" s="51" t="str">
        <f>IF(OR('TRI-2'!EI38 ="",'TRI-2'!EI38&lt;0,'TRI-2'!EI38  &gt;10),"",IF((ROUND(TRUNC(('TRI-2'!EI38  ),2),0))=10,"A+",IF((ROUND(TRUNC(('TRI-2'!EI38  ),2),0))=9,"A-",IF((ROUND(TRUNC(('TRI-2'!EI38   ),2),0))=8,"B+",IF((ROUND(TRUNC(('TRI-2'!EI38 ),2),0))=7,"B-",IF((ROUND(TRUNC(('TRI-2'!EI38  ),2),0))=6,"C+",IF((ROUND(TRUNC(('TRI-2'!EI38  ),2),0))=5,"C-",IF((ROUND(TRUNC(('TRI-2'!EI38  ),2),0))=4,"D+",IF((ROUND(TRUNC(('TRI-2'!EI38 ),2),0))=3,"D-",IF((ROUND(TRUNC(('TRI-2'!EI38 ),2),0))=2,"E+",IF((ROUND(TRUNC(('TRI-2'!EI38  ),2),0))&lt;=1,"E-","")))))))))))</f>
        <v>B+</v>
      </c>
      <c r="EJ38" s="51" t="str">
        <f>IF(OR('TRI-2'!EJ38 ="",'TRI-2'!EJ38&lt;0,'TRI-2'!EJ38  &gt;10),"",IF((ROUND(TRUNC(('TRI-2'!EJ38  ),2),0))=10,"A+",IF((ROUND(TRUNC(('TRI-2'!EJ38  ),2),0))=9,"A-",IF((ROUND(TRUNC(('TRI-2'!EJ38   ),2),0))=8,"B+",IF((ROUND(TRUNC(('TRI-2'!EJ38 ),2),0))=7,"B-",IF((ROUND(TRUNC(('TRI-2'!EJ38  ),2),0))=6,"C+",IF((ROUND(TRUNC(('TRI-2'!EJ38  ),2),0))=5,"C-",IF((ROUND(TRUNC(('TRI-2'!EJ38  ),2),0))=4,"D+",IF((ROUND(TRUNC(('TRI-2'!EJ38 ),2),0))=3,"D-",IF((ROUND(TRUNC(('TRI-2'!EJ38 ),2),0))=2,"E+",IF((ROUND(TRUNC(('TRI-2'!EJ38  ),2),0))&lt;=1,"E-","")))))))))))</f>
        <v>A+</v>
      </c>
      <c r="EK38" s="51" t="str">
        <f>IF(OR('TRI-2'!EK38 ="",'TRI-2'!EK38&lt;0,'TRI-2'!EK38  &gt;10),"",IF((ROUND(TRUNC(('TRI-2'!EK38  ),2),0))=10,"A+",IF((ROUND(TRUNC(('TRI-2'!EK38  ),2),0))=9,"A-",IF((ROUND(TRUNC(('TRI-2'!EK38   ),2),0))=8,"B+",IF((ROUND(TRUNC(('TRI-2'!EK38 ),2),0))=7,"B-",IF((ROUND(TRUNC(('TRI-2'!EK38  ),2),0))=6,"C+",IF((ROUND(TRUNC(('TRI-2'!EK38  ),2),0))=5,"C-",IF((ROUND(TRUNC(('TRI-2'!EK38  ),2),0))=4,"D+",IF((ROUND(TRUNC(('TRI-2'!EK38 ),2),0))=3,"D-",IF((ROUND(TRUNC(('TRI-2'!EK38 ),2),0))=2,"E+",IF((ROUND(TRUNC(('TRI-2'!EK38  ),2),0))&lt;=1,"E-","")))))))))))</f>
        <v>A+</v>
      </c>
      <c r="EL38" s="51" t="str">
        <f>IF(OR('TRI-2'!EL38 ="",'TRI-2'!EL38&lt;0,'TRI-2'!EL38  &gt;10),"",IF((ROUND(TRUNC(('TRI-2'!EL38  ),2),0))=10,"A+",IF((ROUND(TRUNC(('TRI-2'!EL38  ),2),0))=9,"A-",IF((ROUND(TRUNC(('TRI-2'!EL38   ),2),0))=8,"B+",IF((ROUND(TRUNC(('TRI-2'!EL38 ),2),0))=7,"B-",IF((ROUND(TRUNC(('TRI-2'!EL38  ),2),0))=6,"C+",IF((ROUND(TRUNC(('TRI-2'!EL38  ),2),0))=5,"C-",IF((ROUND(TRUNC(('TRI-2'!EL38  ),2),0))=4,"D+",IF((ROUND(TRUNC(('TRI-2'!EL38 ),2),0))=3,"D-",IF((ROUND(TRUNC(('TRI-2'!EL38 ),2),0))=2,"E+",IF((ROUND(TRUNC(('TRI-2'!EL38  ),2),0))&lt;=1,"E-","")))))))))))</f>
        <v>A+</v>
      </c>
      <c r="EM38" s="51" t="str">
        <f>IF(OR('TRI-2'!EM38 ="",'TRI-2'!EM38&lt;0,'TRI-2'!EM38  &gt;10),"",IF((ROUND(TRUNC(('TRI-2'!EM38  ),2),0))=10,"A+",IF((ROUND(TRUNC(('TRI-2'!EM38  ),2),0))=9,"A-",IF((ROUND(TRUNC(('TRI-2'!EM38   ),2),0))=8,"B+",IF((ROUND(TRUNC(('TRI-2'!EM38 ),2),0))=7,"B-",IF((ROUND(TRUNC(('TRI-2'!EM38  ),2),0))=6,"C+",IF((ROUND(TRUNC(('TRI-2'!EM38  ),2),0))=5,"C-",IF((ROUND(TRUNC(('TRI-2'!EM38  ),2),0))=4,"D+",IF((ROUND(TRUNC(('TRI-2'!EM38 ),2),0))=3,"D-",IF((ROUND(TRUNC(('TRI-2'!EM38 ),2),0))=2,"E+",IF((ROUND(TRUNC(('TRI-2'!EM38  ),2),0))&lt;=1,"E-","")))))))))))</f>
        <v>A+</v>
      </c>
      <c r="EN38" s="51" t="str">
        <f>IF(OR('TRI-2'!EN38 ="",'TRI-2'!EN38&lt;0,'TRI-2'!EN38  &gt;10),"",IF((ROUND(TRUNC(('TRI-2'!EN38  ),2),0))=10,"A+",IF((ROUND(TRUNC(('TRI-2'!EN38  ),2),0))=9,"A-",IF((ROUND(TRUNC(('TRI-2'!EN38   ),2),0))=8,"B+",IF((ROUND(TRUNC(('TRI-2'!EN38 ),2),0))=7,"B-",IF((ROUND(TRUNC(('TRI-2'!EN38  ),2),0))=6,"C+",IF((ROUND(TRUNC(('TRI-2'!EN38  ),2),0))=5,"C-",IF((ROUND(TRUNC(('TRI-2'!EN38  ),2),0))=4,"D+",IF((ROUND(TRUNC(('TRI-2'!EN38 ),2),0))=3,"D-",IF((ROUND(TRUNC(('TRI-2'!EN38 ),2),0))=2,"E+",IF((ROUND(TRUNC(('TRI-2'!EN38  ),2),0))&lt;=1,"E-","")))))))))))</f>
        <v>A+</v>
      </c>
      <c r="EO38" s="51" t="str">
        <f>IF(OR('TRI-2'!EO38 ="",'TRI-2'!EO38&lt;0,'TRI-2'!EO38  &gt;10),"",IF((ROUND(TRUNC(('TRI-2'!EO38  ),2),0))=10,"A+",IF((ROUND(TRUNC(('TRI-2'!EO38  ),2),0))=9,"A-",IF((ROUND(TRUNC(('TRI-2'!EO38   ),2),0))=8,"B+",IF((ROUND(TRUNC(('TRI-2'!EO38 ),2),0))=7,"B-",IF((ROUND(TRUNC(('TRI-2'!EO38  ),2),0))=6,"C+",IF((ROUND(TRUNC(('TRI-2'!EO38  ),2),0))=5,"C-",IF((ROUND(TRUNC(('TRI-2'!EO38  ),2),0))=4,"D+",IF((ROUND(TRUNC(('TRI-2'!EO38 ),2),0))=3,"D-",IF((ROUND(TRUNC(('TRI-2'!EO38 ),2),0))=2,"E+",IF((ROUND(TRUNC(('TRI-2'!EO38  ),2),0))&lt;=1,"E-","")))))))))))</f>
        <v>A+</v>
      </c>
      <c r="EP38" s="51" t="str">
        <f>IF(OR('TRI-2'!EP38 ="",'TRI-2'!EP38&lt;0,'TRI-2'!EP38  &gt;10),"",IF((ROUND(TRUNC(('TRI-2'!EP38  ),2),0))=10,"A+",IF((ROUND(TRUNC(('TRI-2'!EP38  ),2),0))=9,"A-",IF((ROUND(TRUNC(('TRI-2'!EP38   ),2),0))=8,"B+",IF((ROUND(TRUNC(('TRI-2'!EP38 ),2),0))=7,"B-",IF((ROUND(TRUNC(('TRI-2'!EP38  ),2),0))=6,"C+",IF((ROUND(TRUNC(('TRI-2'!EP38  ),2),0))=5,"C-",IF((ROUND(TRUNC(('TRI-2'!EP38  ),2),0))=4,"D+",IF((ROUND(TRUNC(('TRI-2'!EP38 ),2),0))=3,"D-",IF((ROUND(TRUNC(('TRI-2'!EP38 ),2),0))=2,"E+",IF((ROUND(TRUNC(('TRI-2'!EP38  ),2),0))&lt;=1,"E-","")))))))))))</f>
        <v>A+</v>
      </c>
      <c r="EQ38" s="51" t="str">
        <f>IF(OR('TRI-2'!EQ38 ="",'TRI-2'!EQ38&lt;0,'TRI-2'!EQ38  &gt;10),"",IF((ROUND(TRUNC(('TRI-2'!EQ38  ),2),0))=10,"A+",IF((ROUND(TRUNC(('TRI-2'!EQ38  ),2),0))=9,"A-",IF((ROUND(TRUNC(('TRI-2'!EQ38   ),2),0))=8,"B+",IF((ROUND(TRUNC(('TRI-2'!EQ38 ),2),0))=7,"B-",IF((ROUND(TRUNC(('TRI-2'!EQ38  ),2),0))=6,"C+",IF((ROUND(TRUNC(('TRI-2'!EQ38  ),2),0))=5,"C-",IF((ROUND(TRUNC(('TRI-2'!EQ38  ),2),0))=4,"D+",IF((ROUND(TRUNC(('TRI-2'!EQ38 ),2),0))=3,"D-",IF((ROUND(TRUNC(('TRI-2'!EQ38 ),2),0))=2,"E+",IF((ROUND(TRUNC(('TRI-2'!EQ38  ),2),0))&lt;=1,"E-","")))))))))))</f>
        <v>A+</v>
      </c>
      <c r="ER38" s="51" t="str">
        <f>IF(OR('TRI-2'!ER38 ="",'TRI-2'!ER38&lt;0,'TRI-2'!ER38  &gt;10),"",IF((ROUND(TRUNC(('TRI-2'!ER38  ),2),0))=10,"A+",IF((ROUND(TRUNC(('TRI-2'!ER38  ),2),0))=9,"A-",IF((ROUND(TRUNC(('TRI-2'!ER38   ),2),0))=8,"B+",IF((ROUND(TRUNC(('TRI-2'!ER38 ),2),0))=7,"B-",IF((ROUND(TRUNC(('TRI-2'!ER38  ),2),0))=6,"C+",IF((ROUND(TRUNC(('TRI-2'!ER38  ),2),0))=5,"C-",IF((ROUND(TRUNC(('TRI-2'!ER38  ),2),0))=4,"D+",IF((ROUND(TRUNC(('TRI-2'!ER38 ),2),0))=3,"D-",IF((ROUND(TRUNC(('TRI-2'!ER38 ),2),0))=2,"E+",IF((ROUND(TRUNC(('TRI-2'!ER38  ),2),0))&lt;=1,"E-","")))))))))))</f>
        <v>A+</v>
      </c>
      <c r="ES38" s="51" t="str">
        <f>IF(OR('TRI-2'!ES38 ="",'TRI-2'!ES38&lt;0,'TRI-2'!ES38  &gt;10),"",IF((ROUND(TRUNC(('TRI-2'!ES38  ),2),0))=10,"A+",IF((ROUND(TRUNC(('TRI-2'!ES38  ),2),0))=9,"A-",IF((ROUND(TRUNC(('TRI-2'!ES38   ),2),0))=8,"B+",IF((ROUND(TRUNC(('TRI-2'!ES38 ),2),0))=7,"B-",IF((ROUND(TRUNC(('TRI-2'!ES38  ),2),0))=6,"C+",IF((ROUND(TRUNC(('TRI-2'!ES38  ),2),0))=5,"C-",IF((ROUND(TRUNC(('TRI-2'!ES38  ),2),0))=4,"D+",IF((ROUND(TRUNC(('TRI-2'!ES38 ),2),0))=3,"D-",IF((ROUND(TRUNC(('TRI-2'!ES38 ),2),0))=2,"E+",IF((ROUND(TRUNC(('TRI-2'!ES38  ),2),0))&lt;=1,"E-","")))))))))))</f>
        <v>A+</v>
      </c>
      <c r="ET38" s="51" t="str">
        <f>IF('TRI-2'!ET38 ="","",'TRI-2'!ET38 )</f>
        <v>S</v>
      </c>
      <c r="EU38" s="51" t="str">
        <f>IF('TRI-2'!EU38 ="","",'TRI-2'!EU38 )</f>
        <v>S</v>
      </c>
      <c r="EV38" s="51" t="str">
        <f>IF('TRI-2'!EV38 ="","",'TRI-2'!EV38 )</f>
        <v>S</v>
      </c>
      <c r="EW38" s="51" t="str">
        <f>IF('TRI-2'!EW38 ="","",'TRI-2'!EW38 )</f>
        <v>S</v>
      </c>
      <c r="EX38" s="51" t="str">
        <f>IF('TRI-2'!EX38 ="","",'TRI-2'!EX38 )</f>
        <v>S</v>
      </c>
      <c r="EY38" s="51" t="str">
        <f>IF('TRI-2'!EY38 ="","",'TRI-2'!EY38 )</f>
        <v>S</v>
      </c>
      <c r="EZ38" s="51" t="str">
        <f>IF('TRI-2'!EZ38 ="","",'TRI-2'!EZ38 )</f>
        <v>S</v>
      </c>
      <c r="FA38" s="51" t="str">
        <f>IF('TRI-2'!FA38 ="","",'TRI-2'!FA38 )</f>
        <v>S</v>
      </c>
      <c r="FB38" s="51" t="str">
        <f>IF('TRI-2'!FB38 ="","",'TRI-2'!FB38 )</f>
        <v>S</v>
      </c>
      <c r="FC38" s="51" t="str">
        <f>IF('TRI-2'!FC38 ="","",'TRI-2'!FC38 )</f>
        <v>A+</v>
      </c>
      <c r="FD38" s="51">
        <f>IF('TRI-2'!FD38 ="","",'TRI-2'!FD38 )</f>
        <v>36</v>
      </c>
      <c r="FE38" s="51" t="str">
        <f>IF('TRI-2'!FE38 ="","",'TRI-2'!FE38 )</f>
        <v>A+</v>
      </c>
      <c r="FF38" s="51" t="str">
        <f>IF('TRI-2'!FF38 ="","",'TRI-2'!FF38 )</f>
        <v/>
      </c>
      <c r="FG38" s="51" t="str">
        <f>IF('TRI-2'!FG38 ="","",'TRI-2'!FG38 )</f>
        <v/>
      </c>
      <c r="FH38" s="51" t="str">
        <f>IF('TRI-2'!FH38 ="","",'TRI-2'!FH38 )</f>
        <v/>
      </c>
    </row>
    <row r="39" spans="1:164" ht="21" customHeight="1">
      <c r="B39" s="53">
        <v>22</v>
      </c>
      <c r="C39" s="272" t="str">
        <f>IF(NOTAS!E42&gt;"",NOTAS!E42,"")</f>
        <v>RUIZ VILLAMARIN EMIR SAUL</v>
      </c>
      <c r="D39" s="273"/>
      <c r="E39" s="273"/>
      <c r="F39" s="274"/>
      <c r="G39" s="51" t="str">
        <f>IF(OR('TRI-2'!G39 ="",'TRI-2'!G39&lt;0,'TRI-2'!G39  &gt;10),"",IF((ROUND(TRUNC(('TRI-2'!G39  ),2),0))=10,"A+",IF((ROUND(TRUNC(('TRI-2'!G39  ),2),0))=9,"A-",IF((ROUND(TRUNC(('TRI-2'!G39   ),2),0))=8,"B+",IF((ROUND(TRUNC(('TRI-2'!G39 ),2),0))=7,"B-",IF((ROUND(TRUNC(('TRI-2'!G39  ),2),0))=6,"C+",IF((ROUND(TRUNC(('TRI-2'!G39  ),2),0))=5,"C-",IF((ROUND(TRUNC(('TRI-2'!G39  ),2),0))=4,"D+",IF((ROUND(TRUNC(('TRI-2'!G39 ),2),0))=3,"D-",IF((ROUND(TRUNC(('TRI-2'!G39 ),2),0))=2,"E+",IF((ROUND(TRUNC(('TRI-2'!G39  ),2),0))&lt;=1,"E-","")))))))))))</f>
        <v>A+</v>
      </c>
      <c r="H39" s="51" t="str">
        <f>IF(OR('TRI-2'!H39 ="",'TRI-2'!H39&lt;0,'TRI-2'!H39  &gt;10),"",IF((ROUND(TRUNC(('TRI-2'!H39  ),2),0))=10,"A+",IF((ROUND(TRUNC(('TRI-2'!H39  ),2),0))=9,"A-",IF((ROUND(TRUNC(('TRI-2'!H39   ),2),0))=8,"B+",IF((ROUND(TRUNC(('TRI-2'!H39 ),2),0))=7,"B-",IF((ROUND(TRUNC(('TRI-2'!H39  ),2),0))=6,"C+",IF((ROUND(TRUNC(('TRI-2'!H39  ),2),0))=5,"C-",IF((ROUND(TRUNC(('TRI-2'!H39  ),2),0))=4,"D+",IF((ROUND(TRUNC(('TRI-2'!H39 ),2),0))=3,"D-",IF((ROUND(TRUNC(('TRI-2'!H39 ),2),0))=2,"E+",IF((ROUND(TRUNC(('TRI-2'!H39  ),2),0))&lt;=1,"E-","")))))))))))</f>
        <v>A+</v>
      </c>
      <c r="I39" s="51" t="str">
        <f>IF(OR('TRI-2'!I39 ="",'TRI-2'!I39&lt;0,'TRI-2'!I39  &gt;10),"",IF((ROUND(TRUNC(('TRI-2'!I39  ),2),0))=10,"A+",IF((ROUND(TRUNC(('TRI-2'!I39  ),2),0))=9,"A-",IF((ROUND(TRUNC(('TRI-2'!I39   ),2),0))=8,"B+",IF((ROUND(TRUNC(('TRI-2'!I39 ),2),0))=7,"B-",IF((ROUND(TRUNC(('TRI-2'!I39  ),2),0))=6,"C+",IF((ROUND(TRUNC(('TRI-2'!I39  ),2),0))=5,"C-",IF((ROUND(TRUNC(('TRI-2'!I39  ),2),0))=4,"D+",IF((ROUND(TRUNC(('TRI-2'!I39 ),2),0))=3,"D-",IF((ROUND(TRUNC(('TRI-2'!I39 ),2),0))=2,"E+",IF((ROUND(TRUNC(('TRI-2'!I39  ),2),0))&lt;=1,"E-","")))))))))))</f>
        <v>A+</v>
      </c>
      <c r="J39" s="51" t="str">
        <f>IF(OR('TRI-2'!J39 ="",'TRI-2'!J39&lt;0,'TRI-2'!J39  &gt;10),"",IF((ROUND(TRUNC(('TRI-2'!J39  ),2),0))=10,"A+",IF((ROUND(TRUNC(('TRI-2'!J39  ),2),0))=9,"A-",IF((ROUND(TRUNC(('TRI-2'!J39   ),2),0))=8,"B+",IF((ROUND(TRUNC(('TRI-2'!J39 ),2),0))=7,"B-",IF((ROUND(TRUNC(('TRI-2'!J39  ),2),0))=6,"C+",IF((ROUND(TRUNC(('TRI-2'!J39  ),2),0))=5,"C-",IF((ROUND(TRUNC(('TRI-2'!J39  ),2),0))=4,"D+",IF((ROUND(TRUNC(('TRI-2'!J39 ),2),0))=3,"D-",IF((ROUND(TRUNC(('TRI-2'!J39 ),2),0))=2,"E+",IF((ROUND(TRUNC(('TRI-2'!J39  ),2),0))&lt;=1,"E-","")))))))))))</f>
        <v>A+</v>
      </c>
      <c r="K39" s="51" t="str">
        <f>IF(OR('TRI-2'!K39 ="",'TRI-2'!K39&lt;0,'TRI-2'!K39  &gt;10),"",IF((ROUND(TRUNC(('TRI-2'!K39  ),2),0))=10,"A+",IF((ROUND(TRUNC(('TRI-2'!K39  ),2),0))=9,"A-",IF((ROUND(TRUNC(('TRI-2'!K39   ),2),0))=8,"B+",IF((ROUND(TRUNC(('TRI-2'!K39 ),2),0))=7,"B-",IF((ROUND(TRUNC(('TRI-2'!K39  ),2),0))=6,"C+",IF((ROUND(TRUNC(('TRI-2'!K39  ),2),0))=5,"C-",IF((ROUND(TRUNC(('TRI-2'!K39  ),2),0))=4,"D+",IF((ROUND(TRUNC(('TRI-2'!K39 ),2),0))=3,"D-",IF((ROUND(TRUNC(('TRI-2'!K39 ),2),0))=2,"E+",IF((ROUND(TRUNC(('TRI-2'!K39  ),2),0))&lt;=1,"E-","")))))))))))</f>
        <v>A+</v>
      </c>
      <c r="L39" s="51" t="str">
        <f>IF(OR('TRI-2'!L39 ="",'TRI-2'!L39&lt;0,'TRI-2'!L39  &gt;10),"",IF((ROUND(TRUNC(('TRI-2'!L39  ),2),0))=10,"A+",IF((ROUND(TRUNC(('TRI-2'!L39  ),2),0))=9,"A-",IF((ROUND(TRUNC(('TRI-2'!L39   ),2),0))=8,"B+",IF((ROUND(TRUNC(('TRI-2'!L39 ),2),0))=7,"B-",IF((ROUND(TRUNC(('TRI-2'!L39  ),2),0))=6,"C+",IF((ROUND(TRUNC(('TRI-2'!L39  ),2),0))=5,"C-",IF((ROUND(TRUNC(('TRI-2'!L39  ),2),0))=4,"D+",IF((ROUND(TRUNC(('TRI-2'!L39 ),2),0))=3,"D-",IF((ROUND(TRUNC(('TRI-2'!L39 ),2),0))=2,"E+",IF((ROUND(TRUNC(('TRI-2'!L39  ),2),0))&lt;=1,"E-","")))))))))))</f>
        <v>A+</v>
      </c>
      <c r="M39" s="51" t="str">
        <f>IF(OR('TRI-2'!M39 ="",'TRI-2'!M39&lt;0,'TRI-2'!M39  &gt;10),"",IF((ROUND(TRUNC(('TRI-2'!M39  ),2),0))=10,"A+",IF((ROUND(TRUNC(('TRI-2'!M39  ),2),0))=9,"A-",IF((ROUND(TRUNC(('TRI-2'!M39   ),2),0))=8,"B+",IF((ROUND(TRUNC(('TRI-2'!M39 ),2),0))=7,"B-",IF((ROUND(TRUNC(('TRI-2'!M39  ),2),0))=6,"C+",IF((ROUND(TRUNC(('TRI-2'!M39  ),2),0))=5,"C-",IF((ROUND(TRUNC(('TRI-2'!M39  ),2),0))=4,"D+",IF((ROUND(TRUNC(('TRI-2'!M39 ),2),0))=3,"D-",IF((ROUND(TRUNC(('TRI-2'!M39 ),2),0))=2,"E+",IF((ROUND(TRUNC(('TRI-2'!M39  ),2),0))&lt;=1,"E-","")))))))))))</f>
        <v>A+</v>
      </c>
      <c r="N39" s="51" t="str">
        <f>IF(OR('TRI-2'!N39 ="",'TRI-2'!N39&lt;0,'TRI-2'!N39  &gt;10),"",IF((ROUND(TRUNC(('TRI-2'!N39  ),2),0))=10,"A+",IF((ROUND(TRUNC(('TRI-2'!N39  ),2),0))=9,"A-",IF((ROUND(TRUNC(('TRI-2'!N39   ),2),0))=8,"B+",IF((ROUND(TRUNC(('TRI-2'!N39 ),2),0))=7,"B-",IF((ROUND(TRUNC(('TRI-2'!N39  ),2),0))=6,"C+",IF((ROUND(TRUNC(('TRI-2'!N39  ),2),0))=5,"C-",IF((ROUND(TRUNC(('TRI-2'!N39  ),2),0))=4,"D+",IF((ROUND(TRUNC(('TRI-2'!N39 ),2),0))=3,"D-",IF((ROUND(TRUNC(('TRI-2'!N39 ),2),0))=2,"E+",IF((ROUND(TRUNC(('TRI-2'!N39  ),2),0))&lt;=1,"E-","")))))))))))</f>
        <v>A+</v>
      </c>
      <c r="O39" s="51" t="str">
        <f>IF(OR('TRI-2'!O39 ="",'TRI-2'!O39&lt;0,'TRI-2'!O39  &gt;10),"",IF((ROUND(TRUNC(('TRI-2'!O39  ),2),0))=10,"A+",IF((ROUND(TRUNC(('TRI-2'!O39  ),2),0))=9,"A-",IF((ROUND(TRUNC(('TRI-2'!O39   ),2),0))=8,"B+",IF((ROUND(TRUNC(('TRI-2'!O39 ),2),0))=7,"B-",IF((ROUND(TRUNC(('TRI-2'!O39  ),2),0))=6,"C+",IF((ROUND(TRUNC(('TRI-2'!O39  ),2),0))=5,"C-",IF((ROUND(TRUNC(('TRI-2'!O39  ),2),0))=4,"D+",IF((ROUND(TRUNC(('TRI-2'!O39 ),2),0))=3,"D-",IF((ROUND(TRUNC(('TRI-2'!O39 ),2),0))=2,"E+",IF((ROUND(TRUNC(('TRI-2'!O39  ),2),0))&lt;=1,"E-","")))))))))))</f>
        <v>A+</v>
      </c>
      <c r="P39" s="51" t="str">
        <f>IF(OR('TRI-2'!P39 ="",'TRI-2'!P39&lt;0,'TRI-2'!P39  &gt;10),"",IF((ROUND(TRUNC(('TRI-2'!P39  ),2),0))=10,"A+",IF((ROUND(TRUNC(('TRI-2'!P39  ),2),0))=9,"A-",IF((ROUND(TRUNC(('TRI-2'!P39   ),2),0))=8,"B+",IF((ROUND(TRUNC(('TRI-2'!P39 ),2),0))=7,"B-",IF((ROUND(TRUNC(('TRI-2'!P39  ),2),0))=6,"C+",IF((ROUND(TRUNC(('TRI-2'!P39  ),2),0))=5,"C-",IF((ROUND(TRUNC(('TRI-2'!P39  ),2),0))=4,"D+",IF((ROUND(TRUNC(('TRI-2'!P39 ),2),0))=3,"D-",IF((ROUND(TRUNC(('TRI-2'!P39 ),2),0))=2,"E+",IF((ROUND(TRUNC(('TRI-2'!P39  ),2),0))&lt;=1,"E-","")))))))))))</f>
        <v>A+</v>
      </c>
      <c r="Q39" s="51" t="str">
        <f>IF(OR('TRI-2'!Q39 ="",'TRI-2'!Q39&lt;0,'TRI-2'!Q39  &gt;10),"",IF((ROUND(TRUNC(('TRI-2'!Q39  ),2),0))=10,"A+",IF((ROUND(TRUNC(('TRI-2'!Q39  ),2),0))=9,"A-",IF((ROUND(TRUNC(('TRI-2'!Q39   ),2),0))=8,"B+",IF((ROUND(TRUNC(('TRI-2'!Q39 ),2),0))=7,"B-",IF((ROUND(TRUNC(('TRI-2'!Q39  ),2),0))=6,"C+",IF((ROUND(TRUNC(('TRI-2'!Q39  ),2),0))=5,"C-",IF((ROUND(TRUNC(('TRI-2'!Q39  ),2),0))=4,"D+",IF((ROUND(TRUNC(('TRI-2'!Q39 ),2),0))=3,"D-",IF((ROUND(TRUNC(('TRI-2'!Q39 ),2),0))=2,"E+",IF((ROUND(TRUNC(('TRI-2'!Q39  ),2),0))&lt;=1,"E-","")))))))))))</f>
        <v>A+</v>
      </c>
      <c r="R39" s="51" t="str">
        <f>IF(OR('TRI-2'!R39 ="",'TRI-2'!R39&lt;0,'TRI-2'!R39  &gt;10),"",IF((ROUND(TRUNC(('TRI-2'!R39  ),2),0))=10,"A+",IF((ROUND(TRUNC(('TRI-2'!R39  ),2),0))=9,"A-",IF((ROUND(TRUNC(('TRI-2'!R39   ),2),0))=8,"B+",IF((ROUND(TRUNC(('TRI-2'!R39 ),2),0))=7,"B-",IF((ROUND(TRUNC(('TRI-2'!R39  ),2),0))=6,"C+",IF((ROUND(TRUNC(('TRI-2'!R39  ),2),0))=5,"C-",IF((ROUND(TRUNC(('TRI-2'!R39  ),2),0))=4,"D+",IF((ROUND(TRUNC(('TRI-2'!R39 ),2),0))=3,"D-",IF((ROUND(TRUNC(('TRI-2'!R39 ),2),0))=2,"E+",IF((ROUND(TRUNC(('TRI-2'!R39  ),2),0))&lt;=1,"E-","")))))))))))</f>
        <v>A+</v>
      </c>
      <c r="S39" s="51" t="str">
        <f>IF(OR('TRI-2'!S39 ="",'TRI-2'!S39&lt;0,'TRI-2'!S39  &gt;10),"",IF((ROUND(TRUNC(('TRI-2'!S39  ),2),0))=10,"A+",IF((ROUND(TRUNC(('TRI-2'!S39  ),2),0))=9,"A-",IF((ROUND(TRUNC(('TRI-2'!S39   ),2),0))=8,"B+",IF((ROUND(TRUNC(('TRI-2'!S39 ),2),0))=7,"B-",IF((ROUND(TRUNC(('TRI-2'!S39  ),2),0))=6,"C+",IF((ROUND(TRUNC(('TRI-2'!S39  ),2),0))=5,"C-",IF((ROUND(TRUNC(('TRI-2'!S39  ),2),0))=4,"D+",IF((ROUND(TRUNC(('TRI-2'!S39 ),2),0))=3,"D-",IF((ROUND(TRUNC(('TRI-2'!S39 ),2),0))=2,"E+",IF((ROUND(TRUNC(('TRI-2'!S39  ),2),0))&lt;=1,"E-","")))))))))))</f>
        <v>A+</v>
      </c>
      <c r="T39" s="51" t="str">
        <f>IF(OR('TRI-2'!T39 ="",'TRI-2'!T39&lt;0,'TRI-2'!T39  &gt;10),"",IF((ROUND(TRUNC(('TRI-2'!T39  ),2),0))=10,"A+",IF((ROUND(TRUNC(('TRI-2'!T39  ),2),0))=9,"A-",IF((ROUND(TRUNC(('TRI-2'!T39   ),2),0))=8,"B+",IF((ROUND(TRUNC(('TRI-2'!T39 ),2),0))=7,"B-",IF((ROUND(TRUNC(('TRI-2'!T39  ),2),0))=6,"C+",IF((ROUND(TRUNC(('TRI-2'!T39  ),2),0))=5,"C-",IF((ROUND(TRUNC(('TRI-2'!T39  ),2),0))=4,"D+",IF((ROUND(TRUNC(('TRI-2'!T39 ),2),0))=3,"D-",IF((ROUND(TRUNC(('TRI-2'!T39 ),2),0))=2,"E+",IF((ROUND(TRUNC(('TRI-2'!T39  ),2),0))&lt;=1,"E-","")))))))))))</f>
        <v>A+</v>
      </c>
      <c r="U39" s="51" t="str">
        <f>IF(OR('TRI-2'!U39 ="",'TRI-2'!U39&lt;0,'TRI-2'!U39  &gt;10),"",IF((ROUND(TRUNC(('TRI-2'!U39  ),2),0))=10,"A+",IF((ROUND(TRUNC(('TRI-2'!U39  ),2),0))=9,"A-",IF((ROUND(TRUNC(('TRI-2'!U39   ),2),0))=8,"B+",IF((ROUND(TRUNC(('TRI-2'!U39 ),2),0))=7,"B-",IF((ROUND(TRUNC(('TRI-2'!U39  ),2),0))=6,"C+",IF((ROUND(TRUNC(('TRI-2'!U39  ),2),0))=5,"C-",IF((ROUND(TRUNC(('TRI-2'!U39  ),2),0))=4,"D+",IF((ROUND(TRUNC(('TRI-2'!U39 ),2),0))=3,"D-",IF((ROUND(TRUNC(('TRI-2'!U39 ),2),0))=2,"E+",IF((ROUND(TRUNC(('TRI-2'!U39  ),2),0))&lt;=1,"E-","")))))))))))</f>
        <v>A+</v>
      </c>
      <c r="V39" s="51" t="str">
        <f>IF(OR('TRI-2'!V39 ="",'TRI-2'!V39&lt;0,'TRI-2'!V39  &gt;10),"",IF((ROUND(TRUNC(('TRI-2'!V39  ),2),0))=10,"A+",IF((ROUND(TRUNC(('TRI-2'!V39  ),2),0))=9,"A-",IF((ROUND(TRUNC(('TRI-2'!V39   ),2),0))=8,"B+",IF((ROUND(TRUNC(('TRI-2'!V39 ),2),0))=7,"B-",IF((ROUND(TRUNC(('TRI-2'!V39  ),2),0))=6,"C+",IF((ROUND(TRUNC(('TRI-2'!V39  ),2),0))=5,"C-",IF((ROUND(TRUNC(('TRI-2'!V39  ),2),0))=4,"D+",IF((ROUND(TRUNC(('TRI-2'!V39 ),2),0))=3,"D-",IF((ROUND(TRUNC(('TRI-2'!V39 ),2),0))=2,"E+",IF((ROUND(TRUNC(('TRI-2'!V39  ),2),0))&lt;=1,"E-","")))))))))))</f>
        <v>A+</v>
      </c>
      <c r="W39" s="51" t="str">
        <f>IF(OR('TRI-2'!W39 ="",'TRI-2'!W39&lt;0,'TRI-2'!W39  &gt;10),"",IF((ROUND(TRUNC(('TRI-2'!W39  ),2),0))=10,"A+",IF((ROUND(TRUNC(('TRI-2'!W39  ),2),0))=9,"A-",IF((ROUND(TRUNC(('TRI-2'!W39   ),2),0))=8,"B+",IF((ROUND(TRUNC(('TRI-2'!W39 ),2),0))=7,"B-",IF((ROUND(TRUNC(('TRI-2'!W39  ),2),0))=6,"C+",IF((ROUND(TRUNC(('TRI-2'!W39  ),2),0))=5,"C-",IF((ROUND(TRUNC(('TRI-2'!W39  ),2),0))=4,"D+",IF((ROUND(TRUNC(('TRI-2'!W39 ),2),0))=3,"D-",IF((ROUND(TRUNC(('TRI-2'!W39 ),2),0))=2,"E+",IF((ROUND(TRUNC(('TRI-2'!W39  ),2),0))&lt;=1,"E-","")))))))))))</f>
        <v>A+</v>
      </c>
      <c r="X39" s="51" t="str">
        <f>IF(OR('TRI-2'!X39 ="",'TRI-2'!X39&lt;0,'TRI-2'!X39  &gt;10),"",IF((ROUND(TRUNC(('TRI-2'!X39  ),2),0))=10,"A+",IF((ROUND(TRUNC(('TRI-2'!X39  ),2),0))=9,"A-",IF((ROUND(TRUNC(('TRI-2'!X39   ),2),0))=8,"B+",IF((ROUND(TRUNC(('TRI-2'!X39 ),2),0))=7,"B-",IF((ROUND(TRUNC(('TRI-2'!X39  ),2),0))=6,"C+",IF((ROUND(TRUNC(('TRI-2'!X39  ),2),0))=5,"C-",IF((ROUND(TRUNC(('TRI-2'!X39  ),2),0))=4,"D+",IF((ROUND(TRUNC(('TRI-2'!X39 ),2),0))=3,"D-",IF((ROUND(TRUNC(('TRI-2'!X39 ),2),0))=2,"E+",IF((ROUND(TRUNC(('TRI-2'!X39  ),2),0))&lt;=1,"E-","")))))))))))</f>
        <v>A+</v>
      </c>
      <c r="Y39" s="51" t="str">
        <f>IF(OR('TRI-2'!Y39 ="",'TRI-2'!Y39&lt;0,'TRI-2'!Y39  &gt;10),"",IF((ROUND(TRUNC(('TRI-2'!Y39  ),2),0))=10,"A+",IF((ROUND(TRUNC(('TRI-2'!Y39  ),2),0))=9,"A-",IF((ROUND(TRUNC(('TRI-2'!Y39   ),2),0))=8,"B+",IF((ROUND(TRUNC(('TRI-2'!Y39 ),2),0))=7,"B-",IF((ROUND(TRUNC(('TRI-2'!Y39  ),2),0))=6,"C+",IF((ROUND(TRUNC(('TRI-2'!Y39  ),2),0))=5,"C-",IF((ROUND(TRUNC(('TRI-2'!Y39  ),2),0))=4,"D+",IF((ROUND(TRUNC(('TRI-2'!Y39 ),2),0))=3,"D-",IF((ROUND(TRUNC(('TRI-2'!Y39 ),2),0))=2,"E+",IF((ROUND(TRUNC(('TRI-2'!Y39  ),2),0))&lt;=1,"E-","")))))))))))</f>
        <v>A+</v>
      </c>
      <c r="Z39" s="51" t="str">
        <f>IF(OR('TRI-2'!Z39 ="",'TRI-2'!Z39&lt;0,'TRI-2'!Z39  &gt;10),"",IF((ROUND(TRUNC(('TRI-2'!Z39  ),2),0))=10,"A+",IF((ROUND(TRUNC(('TRI-2'!Z39  ),2),0))=9,"A-",IF((ROUND(TRUNC(('TRI-2'!Z39   ),2),0))=8,"B+",IF((ROUND(TRUNC(('TRI-2'!Z39 ),2),0))=7,"B-",IF((ROUND(TRUNC(('TRI-2'!Z39  ),2),0))=6,"C+",IF((ROUND(TRUNC(('TRI-2'!Z39  ),2),0))=5,"C-",IF((ROUND(TRUNC(('TRI-2'!Z39  ),2),0))=4,"D+",IF((ROUND(TRUNC(('TRI-2'!Z39 ),2),0))=3,"D-",IF((ROUND(TRUNC(('TRI-2'!Z39 ),2),0))=2,"E+",IF((ROUND(TRUNC(('TRI-2'!Z39  ),2),0))&lt;=1,"E-","")))))))))))</f>
        <v>B+</v>
      </c>
      <c r="AA39" s="51" t="str">
        <f>IF(OR('TRI-2'!AA39 ="",'TRI-2'!AA39&lt;0,'TRI-2'!AA39  &gt;10),"",IF((ROUND(TRUNC(('TRI-2'!AA39  ),2),0))=10,"A+",IF((ROUND(TRUNC(('TRI-2'!AA39  ),2),0))=9,"A-",IF((ROUND(TRUNC(('TRI-2'!AA39   ),2),0))=8,"B+",IF((ROUND(TRUNC(('TRI-2'!AA39 ),2),0))=7,"B-",IF((ROUND(TRUNC(('TRI-2'!AA39  ),2),0))=6,"C+",IF((ROUND(TRUNC(('TRI-2'!AA39  ),2),0))=5,"C-",IF((ROUND(TRUNC(('TRI-2'!AA39  ),2),0))=4,"D+",IF((ROUND(TRUNC(('TRI-2'!AA39 ),2),0))=3,"D-",IF((ROUND(TRUNC(('TRI-2'!AA39 ),2),0))=2,"E+",IF((ROUND(TRUNC(('TRI-2'!AA39  ),2),0))&lt;=1,"E-","")))))))))))</f>
        <v>B+</v>
      </c>
      <c r="AB39" s="51" t="str">
        <f>IF(OR('TRI-2'!AB39 ="",'TRI-2'!AB39&lt;0,'TRI-2'!AB39  &gt;10),"",IF((ROUND(TRUNC(('TRI-2'!AB39  ),2),0))=10,"A+",IF((ROUND(TRUNC(('TRI-2'!AB39  ),2),0))=9,"A-",IF((ROUND(TRUNC(('TRI-2'!AB39   ),2),0))=8,"B+",IF((ROUND(TRUNC(('TRI-2'!AB39 ),2),0))=7,"B-",IF((ROUND(TRUNC(('TRI-2'!AB39  ),2),0))=6,"C+",IF((ROUND(TRUNC(('TRI-2'!AB39  ),2),0))=5,"C-",IF((ROUND(TRUNC(('TRI-2'!AB39  ),2),0))=4,"D+",IF((ROUND(TRUNC(('TRI-2'!AB39 ),2),0))=3,"D-",IF((ROUND(TRUNC(('TRI-2'!AB39 ),2),0))=2,"E+",IF((ROUND(TRUNC(('TRI-2'!AB39  ),2),0))&lt;=1,"E-","")))))))))))</f>
        <v>B+</v>
      </c>
      <c r="AC39" s="51" t="str">
        <f>IF(OR('TRI-2'!AC39 ="",'TRI-2'!AC39&lt;0,'TRI-2'!AC39  &gt;10),"",IF((ROUND(TRUNC(('TRI-2'!AC39  ),2),0))=10,"A+",IF((ROUND(TRUNC(('TRI-2'!AC39  ),2),0))=9,"A-",IF((ROUND(TRUNC(('TRI-2'!AC39   ),2),0))=8,"B+",IF((ROUND(TRUNC(('TRI-2'!AC39 ),2),0))=7,"B-",IF((ROUND(TRUNC(('TRI-2'!AC39  ),2),0))=6,"C+",IF((ROUND(TRUNC(('TRI-2'!AC39  ),2),0))=5,"C-",IF((ROUND(TRUNC(('TRI-2'!AC39  ),2),0))=4,"D+",IF((ROUND(TRUNC(('TRI-2'!AC39 ),2),0))=3,"D-",IF((ROUND(TRUNC(('TRI-2'!AC39 ),2),0))=2,"E+",IF((ROUND(TRUNC(('TRI-2'!AC39  ),2),0))&lt;=1,"E-","")))))))))))</f>
        <v>B+</v>
      </c>
      <c r="AD39" s="51" t="str">
        <f>IF(OR('TRI-2'!AD39 ="",'TRI-2'!AD39&lt;0,'TRI-2'!AD39  &gt;10),"",IF((ROUND(TRUNC(('TRI-2'!AD39  ),2),0))=10,"A+",IF((ROUND(TRUNC(('TRI-2'!AD39  ),2),0))=9,"A-",IF((ROUND(TRUNC(('TRI-2'!AD39   ),2),0))=8,"B+",IF((ROUND(TRUNC(('TRI-2'!AD39 ),2),0))=7,"B-",IF((ROUND(TRUNC(('TRI-2'!AD39  ),2),0))=6,"C+",IF((ROUND(TRUNC(('TRI-2'!AD39  ),2),0))=5,"C-",IF((ROUND(TRUNC(('TRI-2'!AD39  ),2),0))=4,"D+",IF((ROUND(TRUNC(('TRI-2'!AD39 ),2),0))=3,"D-",IF((ROUND(TRUNC(('TRI-2'!AD39 ),2),0))=2,"E+",IF((ROUND(TRUNC(('TRI-2'!AD39  ),2),0))&lt;=1,"E-","")))))))))))</f>
        <v>B+</v>
      </c>
      <c r="AE39" s="51" t="str">
        <f>IF(OR('TRI-2'!AE39 ="",'TRI-2'!AE39&lt;0,'TRI-2'!AE39  &gt;10),"",IF((ROUND(TRUNC(('TRI-2'!AE39  ),2),0))=10,"A+",IF((ROUND(TRUNC(('TRI-2'!AE39  ),2),0))=9,"A-",IF((ROUND(TRUNC(('TRI-2'!AE39   ),2),0))=8,"B+",IF((ROUND(TRUNC(('TRI-2'!AE39 ),2),0))=7,"B-",IF((ROUND(TRUNC(('TRI-2'!AE39  ),2),0))=6,"C+",IF((ROUND(TRUNC(('TRI-2'!AE39  ),2),0))=5,"C-",IF((ROUND(TRUNC(('TRI-2'!AE39  ),2),0))=4,"D+",IF((ROUND(TRUNC(('TRI-2'!AE39 ),2),0))=3,"D-",IF((ROUND(TRUNC(('TRI-2'!AE39 ),2),0))=2,"E+",IF((ROUND(TRUNC(('TRI-2'!AE39  ),2),0))&lt;=1,"E-","")))))))))))</f>
        <v>B+</v>
      </c>
      <c r="AF39" s="51" t="str">
        <f>IF(OR('TRI-2'!AF39 ="",'TRI-2'!AF39&lt;0,'TRI-2'!AF39  &gt;10),"",IF((ROUND(TRUNC(('TRI-2'!AF39  ),2),0))=10,"A+",IF((ROUND(TRUNC(('TRI-2'!AF39  ),2),0))=9,"A-",IF((ROUND(TRUNC(('TRI-2'!AF39   ),2),0))=8,"B+",IF((ROUND(TRUNC(('TRI-2'!AF39 ),2),0))=7,"B-",IF((ROUND(TRUNC(('TRI-2'!AF39  ),2),0))=6,"C+",IF((ROUND(TRUNC(('TRI-2'!AF39  ),2),0))=5,"C-",IF((ROUND(TRUNC(('TRI-2'!AF39  ),2),0))=4,"D+",IF((ROUND(TRUNC(('TRI-2'!AF39 ),2),0))=3,"D-",IF((ROUND(TRUNC(('TRI-2'!AF39 ),2),0))=2,"E+",IF((ROUND(TRUNC(('TRI-2'!AF39  ),2),0))&lt;=1,"E-","")))))))))))</f>
        <v>B+</v>
      </c>
      <c r="AG39" s="51" t="str">
        <f>IF(OR('TRI-2'!AG39 ="",'TRI-2'!AG39&lt;0,'TRI-2'!AG39  &gt;10),"",IF((ROUND(TRUNC(('TRI-2'!AG39  ),2),0))=10,"A+",IF((ROUND(TRUNC(('TRI-2'!AG39  ),2),0))=9,"A-",IF((ROUND(TRUNC(('TRI-2'!AG39   ),2),0))=8,"B+",IF((ROUND(TRUNC(('TRI-2'!AG39 ),2),0))=7,"B-",IF((ROUND(TRUNC(('TRI-2'!AG39  ),2),0))=6,"C+",IF((ROUND(TRUNC(('TRI-2'!AG39  ),2),0))=5,"C-",IF((ROUND(TRUNC(('TRI-2'!AG39  ),2),0))=4,"D+",IF((ROUND(TRUNC(('TRI-2'!AG39 ),2),0))=3,"D-",IF((ROUND(TRUNC(('TRI-2'!AG39 ),2),0))=2,"E+",IF((ROUND(TRUNC(('TRI-2'!AG39  ),2),0))&lt;=1,"E-","")))))))))))</f>
        <v>B+</v>
      </c>
      <c r="AH39" s="51" t="str">
        <f>IF(OR('TRI-2'!AH39 ="",'TRI-2'!AH39&lt;0,'TRI-2'!AH39  &gt;10),"",IF((ROUND(TRUNC(('TRI-2'!AH39  ),2),0))=10,"A+",IF((ROUND(TRUNC(('TRI-2'!AH39  ),2),0))=9,"A-",IF((ROUND(TRUNC(('TRI-2'!AH39   ),2),0))=8,"B+",IF((ROUND(TRUNC(('TRI-2'!AH39 ),2),0))=7,"B-",IF((ROUND(TRUNC(('TRI-2'!AH39  ),2),0))=6,"C+",IF((ROUND(TRUNC(('TRI-2'!AH39  ),2),0))=5,"C-",IF((ROUND(TRUNC(('TRI-2'!AH39  ),2),0))=4,"D+",IF((ROUND(TRUNC(('TRI-2'!AH39 ),2),0))=3,"D-",IF((ROUND(TRUNC(('TRI-2'!AH39 ),2),0))=2,"E+",IF((ROUND(TRUNC(('TRI-2'!AH39  ),2),0))&lt;=1,"E-","")))))))))))</f>
        <v>B+</v>
      </c>
      <c r="AI39" s="51" t="str">
        <f>IF(OR('TRI-2'!AI39 ="",'TRI-2'!AI39&lt;0,'TRI-2'!AI39  &gt;10),"",IF((ROUND(TRUNC(('TRI-2'!AI39  ),2),0))=10,"A+",IF((ROUND(TRUNC(('TRI-2'!AI39  ),2),0))=9,"A-",IF((ROUND(TRUNC(('TRI-2'!AI39   ),2),0))=8,"B+",IF((ROUND(TRUNC(('TRI-2'!AI39 ),2),0))=7,"B-",IF((ROUND(TRUNC(('TRI-2'!AI39  ),2),0))=6,"C+",IF((ROUND(TRUNC(('TRI-2'!AI39  ),2),0))=5,"C-",IF((ROUND(TRUNC(('TRI-2'!AI39  ),2),0))=4,"D+",IF((ROUND(TRUNC(('TRI-2'!AI39 ),2),0))=3,"D-",IF((ROUND(TRUNC(('TRI-2'!AI39 ),2),0))=2,"E+",IF((ROUND(TRUNC(('TRI-2'!AI39  ),2),0))&lt;=1,"E-","")))))))))))</f>
        <v>B+</v>
      </c>
      <c r="AJ39" s="51" t="str">
        <f>IF(OR('TRI-2'!AJ39 ="",'TRI-2'!AJ39&lt;0,'TRI-2'!AJ39  &gt;10),"",IF((ROUND(TRUNC(('TRI-2'!AJ39  ),2),0))=10,"A+",IF((ROUND(TRUNC(('TRI-2'!AJ39  ),2),0))=9,"A-",IF((ROUND(TRUNC(('TRI-2'!AJ39   ),2),0))=8,"B+",IF((ROUND(TRUNC(('TRI-2'!AJ39 ),2),0))=7,"B-",IF((ROUND(TRUNC(('TRI-2'!AJ39  ),2),0))=6,"C+",IF((ROUND(TRUNC(('TRI-2'!AJ39  ),2),0))=5,"C-",IF((ROUND(TRUNC(('TRI-2'!AJ39  ),2),0))=4,"D+",IF((ROUND(TRUNC(('TRI-2'!AJ39 ),2),0))=3,"D-",IF((ROUND(TRUNC(('TRI-2'!AJ39 ),2),0))=2,"E+",IF((ROUND(TRUNC(('TRI-2'!AJ39  ),2),0))&lt;=1,"E-","")))))))))))</f>
        <v>B+</v>
      </c>
      <c r="AK39" s="51" t="str">
        <f>IF(OR('TRI-2'!AK39 ="",'TRI-2'!AK39&lt;0,'TRI-2'!AK39  &gt;10),"",IF((ROUND(TRUNC(('TRI-2'!AK39  ),2),0))=10,"A+",IF((ROUND(TRUNC(('TRI-2'!AK39  ),2),0))=9,"A-",IF((ROUND(TRUNC(('TRI-2'!AK39   ),2),0))=8,"B+",IF((ROUND(TRUNC(('TRI-2'!AK39 ),2),0))=7,"B-",IF((ROUND(TRUNC(('TRI-2'!AK39  ),2),0))=6,"C+",IF((ROUND(TRUNC(('TRI-2'!AK39  ),2),0))=5,"C-",IF((ROUND(TRUNC(('TRI-2'!AK39  ),2),0))=4,"D+",IF((ROUND(TRUNC(('TRI-2'!AK39 ),2),0))=3,"D-",IF((ROUND(TRUNC(('TRI-2'!AK39 ),2),0))=2,"E+",IF((ROUND(TRUNC(('TRI-2'!AK39  ),2),0))&lt;=1,"E-","")))))))))))</f>
        <v>B+</v>
      </c>
      <c r="AL39" s="51" t="str">
        <f>IF(OR('TRI-2'!AL39 ="",'TRI-2'!AL39&lt;0,'TRI-2'!AL39  &gt;10),"",IF((ROUND(TRUNC(('TRI-2'!AL39  ),2),0))=10,"A+",IF((ROUND(TRUNC(('TRI-2'!AL39  ),2),0))=9,"A-",IF((ROUND(TRUNC(('TRI-2'!AL39   ),2),0))=8,"B+",IF((ROUND(TRUNC(('TRI-2'!AL39 ),2),0))=7,"B-",IF((ROUND(TRUNC(('TRI-2'!AL39  ),2),0))=6,"C+",IF((ROUND(TRUNC(('TRI-2'!AL39  ),2),0))=5,"C-",IF((ROUND(TRUNC(('TRI-2'!AL39  ),2),0))=4,"D+",IF((ROUND(TRUNC(('TRI-2'!AL39 ),2),0))=3,"D-",IF((ROUND(TRUNC(('TRI-2'!AL39 ),2),0))=2,"E+",IF((ROUND(TRUNC(('TRI-2'!AL39  ),2),0))&lt;=1,"E-","")))))))))))</f>
        <v>B+</v>
      </c>
      <c r="AM39" s="51" t="str">
        <f>IF(OR('TRI-2'!AM39 ="",'TRI-2'!AM39&lt;0,'TRI-2'!AM39  &gt;10),"",IF((ROUND(TRUNC(('TRI-2'!AM39  ),2),0))=10,"A+",IF((ROUND(TRUNC(('TRI-2'!AM39  ),2),0))=9,"A-",IF((ROUND(TRUNC(('TRI-2'!AM39   ),2),0))=8,"B+",IF((ROUND(TRUNC(('TRI-2'!AM39 ),2),0))=7,"B-",IF((ROUND(TRUNC(('TRI-2'!AM39  ),2),0))=6,"C+",IF((ROUND(TRUNC(('TRI-2'!AM39  ),2),0))=5,"C-",IF((ROUND(TRUNC(('TRI-2'!AM39  ),2),0))=4,"D+",IF((ROUND(TRUNC(('TRI-2'!AM39 ),2),0))=3,"D-",IF((ROUND(TRUNC(('TRI-2'!AM39 ),2),0))=2,"E+",IF((ROUND(TRUNC(('TRI-2'!AM39  ),2),0))&lt;=1,"E-","")))))))))))</f>
        <v>B+</v>
      </c>
      <c r="AN39" s="51" t="str">
        <f>IF(OR('TRI-2'!AN39 ="",'TRI-2'!AN39&lt;0,'TRI-2'!AN39  &gt;10),"",IF((ROUND(TRUNC(('TRI-2'!AN39  ),2),0))=10,"A+",IF((ROUND(TRUNC(('TRI-2'!AN39  ),2),0))=9,"A-",IF((ROUND(TRUNC(('TRI-2'!AN39   ),2),0))=8,"B+",IF((ROUND(TRUNC(('TRI-2'!AN39 ),2),0))=7,"B-",IF((ROUND(TRUNC(('TRI-2'!AN39  ),2),0))=6,"C+",IF((ROUND(TRUNC(('TRI-2'!AN39  ),2),0))=5,"C-",IF((ROUND(TRUNC(('TRI-2'!AN39  ),2),0))=4,"D+",IF((ROUND(TRUNC(('TRI-2'!AN39 ),2),0))=3,"D-",IF((ROUND(TRUNC(('TRI-2'!AN39 ),2),0))=2,"E+",IF((ROUND(TRUNC(('TRI-2'!AN39  ),2),0))&lt;=1,"E-","")))))))))))</f>
        <v>B+</v>
      </c>
      <c r="AO39" s="51" t="str">
        <f>IF(OR('TRI-2'!AO39 ="",'TRI-2'!AO39&lt;0,'TRI-2'!AO39  &gt;10),"",IF((ROUND(TRUNC(('TRI-2'!AO39  ),2),0))=10,"A+",IF((ROUND(TRUNC(('TRI-2'!AO39  ),2),0))=9,"A-",IF((ROUND(TRUNC(('TRI-2'!AO39   ),2),0))=8,"B+",IF((ROUND(TRUNC(('TRI-2'!AO39 ),2),0))=7,"B-",IF((ROUND(TRUNC(('TRI-2'!AO39  ),2),0))=6,"C+",IF((ROUND(TRUNC(('TRI-2'!AO39  ),2),0))=5,"C-",IF((ROUND(TRUNC(('TRI-2'!AO39  ),2),0))=4,"D+",IF((ROUND(TRUNC(('TRI-2'!AO39 ),2),0))=3,"D-",IF((ROUND(TRUNC(('TRI-2'!AO39 ),2),0))=2,"E+",IF((ROUND(TRUNC(('TRI-2'!AO39  ),2),0))&lt;=1,"E-","")))))))))))</f>
        <v>B+</v>
      </c>
      <c r="AP39" s="51" t="str">
        <f>IF(OR('TRI-2'!AP39 ="",'TRI-2'!AP39&lt;0,'TRI-2'!AP39  &gt;10),"",IF((ROUND(TRUNC(('TRI-2'!AP39  ),2),0))=10,"A+",IF((ROUND(TRUNC(('TRI-2'!AP39  ),2),0))=9,"A-",IF((ROUND(TRUNC(('TRI-2'!AP39   ),2),0))=8,"B+",IF((ROUND(TRUNC(('TRI-2'!AP39 ),2),0))=7,"B-",IF((ROUND(TRUNC(('TRI-2'!AP39  ),2),0))=6,"C+",IF((ROUND(TRUNC(('TRI-2'!AP39  ),2),0))=5,"C-",IF((ROUND(TRUNC(('TRI-2'!AP39  ),2),0))=4,"D+",IF((ROUND(TRUNC(('TRI-2'!AP39 ),2),0))=3,"D-",IF((ROUND(TRUNC(('TRI-2'!AP39 ),2),0))=2,"E+",IF((ROUND(TRUNC(('TRI-2'!AP39  ),2),0))&lt;=1,"E-","")))))))))))</f>
        <v>A+</v>
      </c>
      <c r="AQ39" s="51" t="str">
        <f>IF(OR('TRI-2'!AQ39 ="",'TRI-2'!AQ39&lt;0,'TRI-2'!AQ39  &gt;10),"",IF((ROUND(TRUNC(('TRI-2'!AQ39  ),2),0))=10,"A+",IF((ROUND(TRUNC(('TRI-2'!AQ39  ),2),0))=9,"A-",IF((ROUND(TRUNC(('TRI-2'!AQ39   ),2),0))=8,"B+",IF((ROUND(TRUNC(('TRI-2'!AQ39 ),2),0))=7,"B-",IF((ROUND(TRUNC(('TRI-2'!AQ39  ),2),0))=6,"C+",IF((ROUND(TRUNC(('TRI-2'!AQ39  ),2),0))=5,"C-",IF((ROUND(TRUNC(('TRI-2'!AQ39  ),2),0))=4,"D+",IF((ROUND(TRUNC(('TRI-2'!AQ39 ),2),0))=3,"D-",IF((ROUND(TRUNC(('TRI-2'!AQ39 ),2),0))=2,"E+",IF((ROUND(TRUNC(('TRI-2'!AQ39  ),2),0))&lt;=1,"E-","")))))))))))</f>
        <v>A+</v>
      </c>
      <c r="AR39" s="51" t="str">
        <f>IF(OR('TRI-2'!AR39 ="",'TRI-2'!AR39&lt;0,'TRI-2'!AR39  &gt;10),"",IF((ROUND(TRUNC(('TRI-2'!AR39  ),2),0))=10,"A+",IF((ROUND(TRUNC(('TRI-2'!AR39  ),2),0))=9,"A-",IF((ROUND(TRUNC(('TRI-2'!AR39   ),2),0))=8,"B+",IF((ROUND(TRUNC(('TRI-2'!AR39 ),2),0))=7,"B-",IF((ROUND(TRUNC(('TRI-2'!AR39  ),2),0))=6,"C+",IF((ROUND(TRUNC(('TRI-2'!AR39  ),2),0))=5,"C-",IF((ROUND(TRUNC(('TRI-2'!AR39  ),2),0))=4,"D+",IF((ROUND(TRUNC(('TRI-2'!AR39 ),2),0))=3,"D-",IF((ROUND(TRUNC(('TRI-2'!AR39 ),2),0))=2,"E+",IF((ROUND(TRUNC(('TRI-2'!AR39  ),2),0))&lt;=1,"E-","")))))))))))</f>
        <v>A+</v>
      </c>
      <c r="AS39" s="51" t="str">
        <f>IF(OR('TRI-2'!AS39 ="",'TRI-2'!AS39&lt;0,'TRI-2'!AS39  &gt;10),"",IF((ROUND(TRUNC(('TRI-2'!AS39  ),2),0))=10,"A+",IF((ROUND(TRUNC(('TRI-2'!AS39  ),2),0))=9,"A-",IF((ROUND(TRUNC(('TRI-2'!AS39   ),2),0))=8,"B+",IF((ROUND(TRUNC(('TRI-2'!AS39 ),2),0))=7,"B-",IF((ROUND(TRUNC(('TRI-2'!AS39  ),2),0))=6,"C+",IF((ROUND(TRUNC(('TRI-2'!AS39  ),2),0))=5,"C-",IF((ROUND(TRUNC(('TRI-2'!AS39  ),2),0))=4,"D+",IF((ROUND(TRUNC(('TRI-2'!AS39 ),2),0))=3,"D-",IF((ROUND(TRUNC(('TRI-2'!AS39 ),2),0))=2,"E+",IF((ROUND(TRUNC(('TRI-2'!AS39  ),2),0))&lt;=1,"E-","")))))))))))</f>
        <v>A+</v>
      </c>
      <c r="AT39" s="51" t="str">
        <f>IF(OR('TRI-2'!AT39 ="",'TRI-2'!AT39&lt;0,'TRI-2'!AT39  &gt;10),"",IF((ROUND(TRUNC(('TRI-2'!AT39  ),2),0))=10,"A+",IF((ROUND(TRUNC(('TRI-2'!AT39  ),2),0))=9,"A-",IF((ROUND(TRUNC(('TRI-2'!AT39   ),2),0))=8,"B+",IF((ROUND(TRUNC(('TRI-2'!AT39 ),2),0))=7,"B-",IF((ROUND(TRUNC(('TRI-2'!AT39  ),2),0))=6,"C+",IF((ROUND(TRUNC(('TRI-2'!AT39  ),2),0))=5,"C-",IF((ROUND(TRUNC(('TRI-2'!AT39  ),2),0))=4,"D+",IF((ROUND(TRUNC(('TRI-2'!AT39 ),2),0))=3,"D-",IF((ROUND(TRUNC(('TRI-2'!AT39 ),2),0))=2,"E+",IF((ROUND(TRUNC(('TRI-2'!AT39  ),2),0))&lt;=1,"E-","")))))))))))</f>
        <v>A+</v>
      </c>
      <c r="AU39" s="51" t="str">
        <f>IF(OR('TRI-2'!AU39 ="",'TRI-2'!AU39&lt;0,'TRI-2'!AU39  &gt;10),"",IF((ROUND(TRUNC(('TRI-2'!AU39  ),2),0))=10,"A+",IF((ROUND(TRUNC(('TRI-2'!AU39  ),2),0))=9,"A-",IF((ROUND(TRUNC(('TRI-2'!AU39   ),2),0))=8,"B+",IF((ROUND(TRUNC(('TRI-2'!AU39 ),2),0))=7,"B-",IF((ROUND(TRUNC(('TRI-2'!AU39  ),2),0))=6,"C+",IF((ROUND(TRUNC(('TRI-2'!AU39  ),2),0))=5,"C-",IF((ROUND(TRUNC(('TRI-2'!AU39  ),2),0))=4,"D+",IF((ROUND(TRUNC(('TRI-2'!AU39 ),2),0))=3,"D-",IF((ROUND(TRUNC(('TRI-2'!AU39 ),2),0))=2,"E+",IF((ROUND(TRUNC(('TRI-2'!AU39  ),2),0))&lt;=1,"E-","")))))))))))</f>
        <v>A+</v>
      </c>
      <c r="AV39" s="51" t="str">
        <f>IF(OR('TRI-2'!AV39 ="",'TRI-2'!AV39&lt;0,'TRI-2'!AV39  &gt;10),"",IF((ROUND(TRUNC(('TRI-2'!AV39  ),2),0))=10,"A+",IF((ROUND(TRUNC(('TRI-2'!AV39  ),2),0))=9,"A-",IF((ROUND(TRUNC(('TRI-2'!AV39   ),2),0))=8,"B+",IF((ROUND(TRUNC(('TRI-2'!AV39 ),2),0))=7,"B-",IF((ROUND(TRUNC(('TRI-2'!AV39  ),2),0))=6,"C+",IF((ROUND(TRUNC(('TRI-2'!AV39  ),2),0))=5,"C-",IF((ROUND(TRUNC(('TRI-2'!AV39  ),2),0))=4,"D+",IF((ROUND(TRUNC(('TRI-2'!AV39 ),2),0))=3,"D-",IF((ROUND(TRUNC(('TRI-2'!AV39 ),2),0))=2,"E+",IF((ROUND(TRUNC(('TRI-2'!AV39  ),2),0))&lt;=1,"E-","")))))))))))</f>
        <v>A+</v>
      </c>
      <c r="AW39" s="51" t="str">
        <f>IF(OR('TRI-2'!AW39 ="",'TRI-2'!AW39&lt;0,'TRI-2'!AW39  &gt;10),"",IF((ROUND(TRUNC(('TRI-2'!AW39  ),2),0))=10,"A+",IF((ROUND(TRUNC(('TRI-2'!AW39  ),2),0))=9,"A-",IF((ROUND(TRUNC(('TRI-2'!AW39   ),2),0))=8,"B+",IF((ROUND(TRUNC(('TRI-2'!AW39 ),2),0))=7,"B-",IF((ROUND(TRUNC(('TRI-2'!AW39  ),2),0))=6,"C+",IF((ROUND(TRUNC(('TRI-2'!AW39  ),2),0))=5,"C-",IF((ROUND(TRUNC(('TRI-2'!AW39  ),2),0))=4,"D+",IF((ROUND(TRUNC(('TRI-2'!AW39 ),2),0))=3,"D-",IF((ROUND(TRUNC(('TRI-2'!AW39 ),2),0))=2,"E+",IF((ROUND(TRUNC(('TRI-2'!AW39  ),2),0))&lt;=1,"E-","")))))))))))</f>
        <v>A+</v>
      </c>
      <c r="AX39" s="51" t="str">
        <f>IF(OR('TRI-2'!AX39 ="",'TRI-2'!AX39&lt;0,'TRI-2'!AX39  &gt;10),"",IF((ROUND(TRUNC(('TRI-2'!AX39  ),2),0))=10,"A+",IF((ROUND(TRUNC(('TRI-2'!AX39  ),2),0))=9,"A-",IF((ROUND(TRUNC(('TRI-2'!AX39   ),2),0))=8,"B+",IF((ROUND(TRUNC(('TRI-2'!AX39 ),2),0))=7,"B-",IF((ROUND(TRUNC(('TRI-2'!AX39  ),2),0))=6,"C+",IF((ROUND(TRUNC(('TRI-2'!AX39  ),2),0))=5,"C-",IF((ROUND(TRUNC(('TRI-2'!AX39  ),2),0))=4,"D+",IF((ROUND(TRUNC(('TRI-2'!AX39 ),2),0))=3,"D-",IF((ROUND(TRUNC(('TRI-2'!AX39 ),2),0))=2,"E+",IF((ROUND(TRUNC(('TRI-2'!AX39  ),2),0))&lt;=1,"E-","")))))))))))</f>
        <v>A+</v>
      </c>
      <c r="AY39" s="51" t="str">
        <f>IF(OR('TRI-2'!AY39 ="",'TRI-2'!AY39&lt;0,'TRI-2'!AY39  &gt;10),"",IF((ROUND(TRUNC(('TRI-2'!AY39  ),2),0))=10,"A+",IF((ROUND(TRUNC(('TRI-2'!AY39  ),2),0))=9,"A-",IF((ROUND(TRUNC(('TRI-2'!AY39   ),2),0))=8,"B+",IF((ROUND(TRUNC(('TRI-2'!AY39 ),2),0))=7,"B-",IF((ROUND(TRUNC(('TRI-2'!AY39  ),2),0))=6,"C+",IF((ROUND(TRUNC(('TRI-2'!AY39  ),2),0))=5,"C-",IF((ROUND(TRUNC(('TRI-2'!AY39  ),2),0))=4,"D+",IF((ROUND(TRUNC(('TRI-2'!AY39 ),2),0))=3,"D-",IF((ROUND(TRUNC(('TRI-2'!AY39 ),2),0))=2,"E+",IF((ROUND(TRUNC(('TRI-2'!AY39  ),2),0))&lt;=1,"E-","")))))))))))</f>
        <v>A+</v>
      </c>
      <c r="AZ39" s="51" t="str">
        <f>IF(OR('TRI-2'!AZ39 ="",'TRI-2'!AZ39&lt;0,'TRI-2'!AZ39  &gt;10),"",IF((ROUND(TRUNC(('TRI-2'!AZ39  ),2),0))=10,"A+",IF((ROUND(TRUNC(('TRI-2'!AZ39  ),2),0))=9,"A-",IF((ROUND(TRUNC(('TRI-2'!AZ39   ),2),0))=8,"B+",IF((ROUND(TRUNC(('TRI-2'!AZ39 ),2),0))=7,"B-",IF((ROUND(TRUNC(('TRI-2'!AZ39  ),2),0))=6,"C+",IF((ROUND(TRUNC(('TRI-2'!AZ39  ),2),0))=5,"C-",IF((ROUND(TRUNC(('TRI-2'!AZ39  ),2),0))=4,"D+",IF((ROUND(TRUNC(('TRI-2'!AZ39 ),2),0))=3,"D-",IF((ROUND(TRUNC(('TRI-2'!AZ39 ),2),0))=2,"E+",IF((ROUND(TRUNC(('TRI-2'!AZ39  ),2),0))&lt;=1,"E-","")))))))))))</f>
        <v>A+</v>
      </c>
      <c r="BA39" s="51" t="str">
        <f>IF(OR('TRI-2'!BA39 ="",'TRI-2'!BA39&lt;0,'TRI-2'!BA39  &gt;10),"",IF((ROUND(TRUNC(('TRI-2'!BA39  ),2),0))=10,"A+",IF((ROUND(TRUNC(('TRI-2'!BA39  ),2),0))=9,"A-",IF((ROUND(TRUNC(('TRI-2'!BA39   ),2),0))=8,"B+",IF((ROUND(TRUNC(('TRI-2'!BA39 ),2),0))=7,"B-",IF((ROUND(TRUNC(('TRI-2'!BA39  ),2),0))=6,"C+",IF((ROUND(TRUNC(('TRI-2'!BA39  ),2),0))=5,"C-",IF((ROUND(TRUNC(('TRI-2'!BA39  ),2),0))=4,"D+",IF((ROUND(TRUNC(('TRI-2'!BA39 ),2),0))=3,"D-",IF((ROUND(TRUNC(('TRI-2'!BA39 ),2),0))=2,"E+",IF((ROUND(TRUNC(('TRI-2'!BA39  ),2),0))&lt;=1,"E-","")))))))))))</f>
        <v>A+</v>
      </c>
      <c r="BB39" s="51" t="str">
        <f>IF(OR('TRI-2'!BB39 ="",'TRI-2'!BB39&lt;0,'TRI-2'!BB39  &gt;10),"",IF((ROUND(TRUNC(('TRI-2'!BB39  ),2),0))=10,"A+",IF((ROUND(TRUNC(('TRI-2'!BB39  ),2),0))=9,"A-",IF((ROUND(TRUNC(('TRI-2'!BB39   ),2),0))=8,"B+",IF((ROUND(TRUNC(('TRI-2'!BB39 ),2),0))=7,"B-",IF((ROUND(TRUNC(('TRI-2'!BB39  ),2),0))=6,"C+",IF((ROUND(TRUNC(('TRI-2'!BB39  ),2),0))=5,"C-",IF((ROUND(TRUNC(('TRI-2'!BB39  ),2),0))=4,"D+",IF((ROUND(TRUNC(('TRI-2'!BB39 ),2),0))=3,"D-",IF((ROUND(TRUNC(('TRI-2'!BB39 ),2),0))=2,"E+",IF((ROUND(TRUNC(('TRI-2'!BB39  ),2),0))&lt;=1,"E-","")))))))))))</f>
        <v>A+</v>
      </c>
      <c r="BC39" s="51" t="str">
        <f>IF(OR('TRI-2'!BC39 ="",'TRI-2'!BC39&lt;0,'TRI-2'!BC39  &gt;10),"",IF((ROUND(TRUNC(('TRI-2'!BC39  ),2),0))=10,"A+",IF((ROUND(TRUNC(('TRI-2'!BC39  ),2),0))=9,"A-",IF((ROUND(TRUNC(('TRI-2'!BC39   ),2),0))=8,"B+",IF((ROUND(TRUNC(('TRI-2'!BC39 ),2),0))=7,"B-",IF((ROUND(TRUNC(('TRI-2'!BC39  ),2),0))=6,"C+",IF((ROUND(TRUNC(('TRI-2'!BC39  ),2),0))=5,"C-",IF((ROUND(TRUNC(('TRI-2'!BC39  ),2),0))=4,"D+",IF((ROUND(TRUNC(('TRI-2'!BC39 ),2),0))=3,"D-",IF((ROUND(TRUNC(('TRI-2'!BC39 ),2),0))=2,"E+",IF((ROUND(TRUNC(('TRI-2'!BC39  ),2),0))&lt;=1,"E-","")))))))))))</f>
        <v>A+</v>
      </c>
      <c r="BD39" s="51" t="str">
        <f>IF(OR('TRI-2'!BD39 ="",'TRI-2'!BD39&lt;0,'TRI-2'!BD39  &gt;10),"",IF((ROUND(TRUNC(('TRI-2'!BD39  ),2),0))=10,"A+",IF((ROUND(TRUNC(('TRI-2'!BD39  ),2),0))=9,"A-",IF((ROUND(TRUNC(('TRI-2'!BD39   ),2),0))=8,"B+",IF((ROUND(TRUNC(('TRI-2'!BD39 ),2),0))=7,"B-",IF((ROUND(TRUNC(('TRI-2'!BD39  ),2),0))=6,"C+",IF((ROUND(TRUNC(('TRI-2'!BD39  ),2),0))=5,"C-",IF((ROUND(TRUNC(('TRI-2'!BD39  ),2),0))=4,"D+",IF((ROUND(TRUNC(('TRI-2'!BD39 ),2),0))=3,"D-",IF((ROUND(TRUNC(('TRI-2'!BD39 ),2),0))=2,"E+",IF((ROUND(TRUNC(('TRI-2'!BD39  ),2),0))&lt;=1,"E-","")))))))))))</f>
        <v>A+</v>
      </c>
      <c r="BE39" s="51" t="str">
        <f>IF(OR('TRI-2'!BE39 ="",'TRI-2'!BE39&lt;0,'TRI-2'!BE39  &gt;10),"",IF((ROUND(TRUNC(('TRI-2'!BE39  ),2),0))=10,"A+",IF((ROUND(TRUNC(('TRI-2'!BE39  ),2),0))=9,"A-",IF((ROUND(TRUNC(('TRI-2'!BE39   ),2),0))=8,"B+",IF((ROUND(TRUNC(('TRI-2'!BE39 ),2),0))=7,"B-",IF((ROUND(TRUNC(('TRI-2'!BE39  ),2),0))=6,"C+",IF((ROUND(TRUNC(('TRI-2'!BE39  ),2),0))=5,"C-",IF((ROUND(TRUNC(('TRI-2'!BE39  ),2),0))=4,"D+",IF((ROUND(TRUNC(('TRI-2'!BE39 ),2),0))=3,"D-",IF((ROUND(TRUNC(('TRI-2'!BE39 ),2),0))=2,"E+",IF((ROUND(TRUNC(('TRI-2'!BE39  ),2),0))&lt;=1,"E-","")))))))))))</f>
        <v>A+</v>
      </c>
      <c r="BF39" s="51" t="str">
        <f>IF(OR('TRI-2'!BF39 ="",'TRI-2'!BF39&lt;0,'TRI-2'!BF39  &gt;10),"",IF((ROUND(TRUNC(('TRI-2'!BF39  ),2),0))=10,"A+",IF((ROUND(TRUNC(('TRI-2'!BF39  ),2),0))=9,"A-",IF((ROUND(TRUNC(('TRI-2'!BF39   ),2),0))=8,"B+",IF((ROUND(TRUNC(('TRI-2'!BF39 ),2),0))=7,"B-",IF((ROUND(TRUNC(('TRI-2'!BF39  ),2),0))=6,"C+",IF((ROUND(TRUNC(('TRI-2'!BF39  ),2),0))=5,"C-",IF((ROUND(TRUNC(('TRI-2'!BF39  ),2),0))=4,"D+",IF((ROUND(TRUNC(('TRI-2'!BF39 ),2),0))=3,"D-",IF((ROUND(TRUNC(('TRI-2'!BF39 ),2),0))=2,"E+",IF((ROUND(TRUNC(('TRI-2'!BF39  ),2),0))&lt;=1,"E-","")))))))))))</f>
        <v>A+</v>
      </c>
      <c r="BG39" s="51" t="str">
        <f>IF(OR('TRI-2'!BG39 ="",'TRI-2'!BG39&lt;0,'TRI-2'!BG39  &gt;10),"",IF((ROUND(TRUNC(('TRI-2'!BG39  ),2),0))=10,"A+",IF((ROUND(TRUNC(('TRI-2'!BG39  ),2),0))=9,"A-",IF((ROUND(TRUNC(('TRI-2'!BG39   ),2),0))=8,"B+",IF((ROUND(TRUNC(('TRI-2'!BG39 ),2),0))=7,"B-",IF((ROUND(TRUNC(('TRI-2'!BG39  ),2),0))=6,"C+",IF((ROUND(TRUNC(('TRI-2'!BG39  ),2),0))=5,"C-",IF((ROUND(TRUNC(('TRI-2'!BG39  ),2),0))=4,"D+",IF((ROUND(TRUNC(('TRI-2'!BG39 ),2),0))=3,"D-",IF((ROUND(TRUNC(('TRI-2'!BG39 ),2),0))=2,"E+",IF((ROUND(TRUNC(('TRI-2'!BG39  ),2),0))&lt;=1,"E-","")))))))))))</f>
        <v>A+</v>
      </c>
      <c r="BH39" s="51" t="str">
        <f>IF(OR('TRI-2'!BH39 ="",'TRI-2'!BH39&lt;0,'TRI-2'!BH39  &gt;10),"",IF((ROUND(TRUNC(('TRI-2'!BH39  ),2),0))=10,"A+",IF((ROUND(TRUNC(('TRI-2'!BH39  ),2),0))=9,"A-",IF((ROUND(TRUNC(('TRI-2'!BH39   ),2),0))=8,"B+",IF((ROUND(TRUNC(('TRI-2'!BH39 ),2),0))=7,"B-",IF((ROUND(TRUNC(('TRI-2'!BH39  ),2),0))=6,"C+",IF((ROUND(TRUNC(('TRI-2'!BH39  ),2),0))=5,"C-",IF((ROUND(TRUNC(('TRI-2'!BH39  ),2),0))=4,"D+",IF((ROUND(TRUNC(('TRI-2'!BH39 ),2),0))=3,"D-",IF((ROUND(TRUNC(('TRI-2'!BH39 ),2),0))=2,"E+",IF((ROUND(TRUNC(('TRI-2'!BH39  ),2),0))&lt;=1,"E-","")))))))))))</f>
        <v>A+</v>
      </c>
      <c r="BI39" s="51" t="str">
        <f>IF(OR('TRI-2'!BI39 ="",'TRI-2'!BI39&lt;0,'TRI-2'!BI39  &gt;10),"",IF((ROUND(TRUNC(('TRI-2'!BI39  ),2),0))=10,"A+",IF((ROUND(TRUNC(('TRI-2'!BI39  ),2),0))=9,"A-",IF((ROUND(TRUNC(('TRI-2'!BI39   ),2),0))=8,"B+",IF((ROUND(TRUNC(('TRI-2'!BI39 ),2),0))=7,"B-",IF((ROUND(TRUNC(('TRI-2'!BI39  ),2),0))=6,"C+",IF((ROUND(TRUNC(('TRI-2'!BI39  ),2),0))=5,"C-",IF((ROUND(TRUNC(('TRI-2'!BI39  ),2),0))=4,"D+",IF((ROUND(TRUNC(('TRI-2'!BI39 ),2),0))=3,"D-",IF((ROUND(TRUNC(('TRI-2'!BI39 ),2),0))=2,"E+",IF((ROUND(TRUNC(('TRI-2'!BI39  ),2),0))&lt;=1,"E-","")))))))))))</f>
        <v>A+</v>
      </c>
      <c r="BJ39" s="51" t="str">
        <f>IF(OR('TRI-2'!BJ39 ="",'TRI-2'!BJ39&lt;0,'TRI-2'!BJ39  &gt;10),"",IF((ROUND(TRUNC(('TRI-2'!BJ39  ),2),0))=10,"A+",IF((ROUND(TRUNC(('TRI-2'!BJ39  ),2),0))=9,"A-",IF((ROUND(TRUNC(('TRI-2'!BJ39   ),2),0))=8,"B+",IF((ROUND(TRUNC(('TRI-2'!BJ39 ),2),0))=7,"B-",IF((ROUND(TRUNC(('TRI-2'!BJ39  ),2),0))=6,"C+",IF((ROUND(TRUNC(('TRI-2'!BJ39  ),2),0))=5,"C-",IF((ROUND(TRUNC(('TRI-2'!BJ39  ),2),0))=4,"D+",IF((ROUND(TRUNC(('TRI-2'!BJ39 ),2),0))=3,"D-",IF((ROUND(TRUNC(('TRI-2'!BJ39 ),2),0))=2,"E+",IF((ROUND(TRUNC(('TRI-2'!BJ39  ),2),0))&lt;=1,"E-","")))))))))))</f>
        <v>A+</v>
      </c>
      <c r="BK39" s="51" t="str">
        <f>IF(OR('TRI-2'!BK39 ="",'TRI-2'!BK39&lt;0,'TRI-2'!BK39  &gt;10),"",IF((ROUND(TRUNC(('TRI-2'!BK39  ),2),0))=10,"A+",IF((ROUND(TRUNC(('TRI-2'!BK39  ),2),0))=9,"A-",IF((ROUND(TRUNC(('TRI-2'!BK39   ),2),0))=8,"B+",IF((ROUND(TRUNC(('TRI-2'!BK39 ),2),0))=7,"B-",IF((ROUND(TRUNC(('TRI-2'!BK39  ),2),0))=6,"C+",IF((ROUND(TRUNC(('TRI-2'!BK39  ),2),0))=5,"C-",IF((ROUND(TRUNC(('TRI-2'!BK39  ),2),0))=4,"D+",IF((ROUND(TRUNC(('TRI-2'!BK39 ),2),0))=3,"D-",IF((ROUND(TRUNC(('TRI-2'!BK39 ),2),0))=2,"E+",IF((ROUND(TRUNC(('TRI-2'!BK39  ),2),0))&lt;=1,"E-","")))))))))))</f>
        <v>A+</v>
      </c>
      <c r="BL39" s="51" t="str">
        <f>IF(OR('TRI-2'!BL39 ="",'TRI-2'!BL39&lt;0,'TRI-2'!BL39  &gt;10),"",IF((ROUND(TRUNC(('TRI-2'!BL39  ),2),0))=10,"A+",IF((ROUND(TRUNC(('TRI-2'!BL39  ),2),0))=9,"A-",IF((ROUND(TRUNC(('TRI-2'!BL39   ),2),0))=8,"B+",IF((ROUND(TRUNC(('TRI-2'!BL39 ),2),0))=7,"B-",IF((ROUND(TRUNC(('TRI-2'!BL39  ),2),0))=6,"C+",IF((ROUND(TRUNC(('TRI-2'!BL39  ),2),0))=5,"C-",IF((ROUND(TRUNC(('TRI-2'!BL39  ),2),0))=4,"D+",IF((ROUND(TRUNC(('TRI-2'!BL39 ),2),0))=3,"D-",IF((ROUND(TRUNC(('TRI-2'!BL39 ),2),0))=2,"E+",IF((ROUND(TRUNC(('TRI-2'!BL39  ),2),0))&lt;=1,"E-","")))))))))))</f>
        <v>A+</v>
      </c>
      <c r="BM39" s="51" t="str">
        <f>IF(OR('TRI-2'!BM39 ="",'TRI-2'!BM39&lt;0,'TRI-2'!BM39  &gt;10),"",IF((ROUND(TRUNC(('TRI-2'!BM39  ),2),0))=10,"A+",IF((ROUND(TRUNC(('TRI-2'!BM39  ),2),0))=9,"A-",IF((ROUND(TRUNC(('TRI-2'!BM39   ),2),0))=8,"B+",IF((ROUND(TRUNC(('TRI-2'!BM39 ),2),0))=7,"B-",IF((ROUND(TRUNC(('TRI-2'!BM39  ),2),0))=6,"C+",IF((ROUND(TRUNC(('TRI-2'!BM39  ),2),0))=5,"C-",IF((ROUND(TRUNC(('TRI-2'!BM39  ),2),0))=4,"D+",IF((ROUND(TRUNC(('TRI-2'!BM39 ),2),0))=3,"D-",IF((ROUND(TRUNC(('TRI-2'!BM39 ),2),0))=2,"E+",IF((ROUND(TRUNC(('TRI-2'!BM39  ),2),0))&lt;=1,"E-","")))))))))))</f>
        <v>A+</v>
      </c>
      <c r="BN39" s="51" t="str">
        <f>IF(OR('TRI-2'!BN39 ="",'TRI-2'!BN39&lt;0,'TRI-2'!BN39  &gt;10),"",IF((ROUND(TRUNC(('TRI-2'!BN39  ),2),0))=10,"A+",IF((ROUND(TRUNC(('TRI-2'!BN39  ),2),0))=9,"A-",IF((ROUND(TRUNC(('TRI-2'!BN39   ),2),0))=8,"B+",IF((ROUND(TRUNC(('TRI-2'!BN39 ),2),0))=7,"B-",IF((ROUND(TRUNC(('TRI-2'!BN39  ),2),0))=6,"C+",IF((ROUND(TRUNC(('TRI-2'!BN39  ),2),0))=5,"C-",IF((ROUND(TRUNC(('TRI-2'!BN39  ),2),0))=4,"D+",IF((ROUND(TRUNC(('TRI-2'!BN39 ),2),0))=3,"D-",IF((ROUND(TRUNC(('TRI-2'!BN39 ),2),0))=2,"E+",IF((ROUND(TRUNC(('TRI-2'!BN39  ),2),0))&lt;=1,"E-","")))))))))))</f>
        <v>A+</v>
      </c>
      <c r="BO39" s="51" t="str">
        <f>IF(OR('TRI-2'!BO39 ="",'TRI-2'!BO39&lt;0,'TRI-2'!BO39  &gt;10),"",IF((ROUND(TRUNC(('TRI-2'!BO39  ),2),0))=10,"A+",IF((ROUND(TRUNC(('TRI-2'!BO39  ),2),0))=9,"A-",IF((ROUND(TRUNC(('TRI-2'!BO39   ),2),0))=8,"B+",IF((ROUND(TRUNC(('TRI-2'!BO39 ),2),0))=7,"B-",IF((ROUND(TRUNC(('TRI-2'!BO39  ),2),0))=6,"C+",IF((ROUND(TRUNC(('TRI-2'!BO39  ),2),0))=5,"C-",IF((ROUND(TRUNC(('TRI-2'!BO39  ),2),0))=4,"D+",IF((ROUND(TRUNC(('TRI-2'!BO39 ),2),0))=3,"D-",IF((ROUND(TRUNC(('TRI-2'!BO39 ),2),0))=2,"E+",IF((ROUND(TRUNC(('TRI-2'!BO39  ),2),0))&lt;=1,"E-","")))))))))))</f>
        <v>A+</v>
      </c>
      <c r="BP39" s="51" t="str">
        <f>IF(OR('TRI-2'!BP39 ="",'TRI-2'!BP39&lt;0,'TRI-2'!BP39  &gt;10),"",IF((ROUND(TRUNC(('TRI-2'!BP39  ),2),0))=10,"A+",IF((ROUND(TRUNC(('TRI-2'!BP39  ),2),0))=9,"A-",IF((ROUND(TRUNC(('TRI-2'!BP39   ),2),0))=8,"B+",IF((ROUND(TRUNC(('TRI-2'!BP39 ),2),0))=7,"B-",IF((ROUND(TRUNC(('TRI-2'!BP39  ),2),0))=6,"C+",IF((ROUND(TRUNC(('TRI-2'!BP39  ),2),0))=5,"C-",IF((ROUND(TRUNC(('TRI-2'!BP39  ),2),0))=4,"D+",IF((ROUND(TRUNC(('TRI-2'!BP39 ),2),0))=3,"D-",IF((ROUND(TRUNC(('TRI-2'!BP39 ),2),0))=2,"E+",IF((ROUND(TRUNC(('TRI-2'!BP39  ),2),0))&lt;=1,"E-","")))))))))))</f>
        <v>A+</v>
      </c>
      <c r="BQ39" s="51" t="str">
        <f>IF(OR('TRI-2'!BQ39 ="",'TRI-2'!BQ39&lt;0,'TRI-2'!BQ39  &gt;10),"",IF((ROUND(TRUNC(('TRI-2'!BQ39  ),2),0))=10,"A+",IF((ROUND(TRUNC(('TRI-2'!BQ39  ),2),0))=9,"A-",IF((ROUND(TRUNC(('TRI-2'!BQ39   ),2),0))=8,"B+",IF((ROUND(TRUNC(('TRI-2'!BQ39 ),2),0))=7,"B-",IF((ROUND(TRUNC(('TRI-2'!BQ39  ),2),0))=6,"C+",IF((ROUND(TRUNC(('TRI-2'!BQ39  ),2),0))=5,"C-",IF((ROUND(TRUNC(('TRI-2'!BQ39  ),2),0))=4,"D+",IF((ROUND(TRUNC(('TRI-2'!BQ39 ),2),0))=3,"D-",IF((ROUND(TRUNC(('TRI-2'!BQ39 ),2),0))=2,"E+",IF((ROUND(TRUNC(('TRI-2'!BQ39  ),2),0))&lt;=1,"E-","")))))))))))</f>
        <v>A+</v>
      </c>
      <c r="BR39" s="51" t="str">
        <f>IF(OR('TRI-2'!BR39 ="",'TRI-2'!BR39&lt;0,'TRI-2'!BR39  &gt;10),"",IF((ROUND(TRUNC(('TRI-2'!BR39  ),2),0))=10,"A+",IF((ROUND(TRUNC(('TRI-2'!BR39  ),2),0))=9,"A-",IF((ROUND(TRUNC(('TRI-2'!BR39   ),2),0))=8,"B+",IF((ROUND(TRUNC(('TRI-2'!BR39 ),2),0))=7,"B-",IF((ROUND(TRUNC(('TRI-2'!BR39  ),2),0))=6,"C+",IF((ROUND(TRUNC(('TRI-2'!BR39  ),2),0))=5,"C-",IF((ROUND(TRUNC(('TRI-2'!BR39  ),2),0))=4,"D+",IF((ROUND(TRUNC(('TRI-2'!BR39 ),2),0))=3,"D-",IF((ROUND(TRUNC(('TRI-2'!BR39 ),2),0))=2,"E+",IF((ROUND(TRUNC(('TRI-2'!BR39  ),2),0))&lt;=1,"E-","")))))))))))</f>
        <v>A+</v>
      </c>
      <c r="BS39" s="51" t="str">
        <f>IF(OR('TRI-2'!BS39 ="",'TRI-2'!BS39&lt;0,'TRI-2'!BS39  &gt;10),"",IF((ROUND(TRUNC(('TRI-2'!BS39  ),2),0))=10,"A+",IF((ROUND(TRUNC(('TRI-2'!BS39  ),2),0))=9,"A-",IF((ROUND(TRUNC(('TRI-2'!BS39   ),2),0))=8,"B+",IF((ROUND(TRUNC(('TRI-2'!BS39 ),2),0))=7,"B-",IF((ROUND(TRUNC(('TRI-2'!BS39  ),2),0))=6,"C+",IF((ROUND(TRUNC(('TRI-2'!BS39  ),2),0))=5,"C-",IF((ROUND(TRUNC(('TRI-2'!BS39  ),2),0))=4,"D+",IF((ROUND(TRUNC(('TRI-2'!BS39 ),2),0))=3,"D-",IF((ROUND(TRUNC(('TRI-2'!BS39 ),2),0))=2,"E+",IF((ROUND(TRUNC(('TRI-2'!BS39  ),2),0))&lt;=1,"E-","")))))))))))</f>
        <v>A+</v>
      </c>
      <c r="BT39" s="51" t="str">
        <f>IF(OR('TRI-2'!BT39 ="",'TRI-2'!BT39&lt;0,'TRI-2'!BT39  &gt;10),"",IF((ROUND(TRUNC(('TRI-2'!BT39  ),2),0))=10,"A+",IF((ROUND(TRUNC(('TRI-2'!BT39  ),2),0))=9,"A-",IF((ROUND(TRUNC(('TRI-2'!BT39   ),2),0))=8,"B+",IF((ROUND(TRUNC(('TRI-2'!BT39 ),2),0))=7,"B-",IF((ROUND(TRUNC(('TRI-2'!BT39  ),2),0))=6,"C+",IF((ROUND(TRUNC(('TRI-2'!BT39  ),2),0))=5,"C-",IF((ROUND(TRUNC(('TRI-2'!BT39  ),2),0))=4,"D+",IF((ROUND(TRUNC(('TRI-2'!BT39 ),2),0))=3,"D-",IF((ROUND(TRUNC(('TRI-2'!BT39 ),2),0))=2,"E+",IF((ROUND(TRUNC(('TRI-2'!BT39  ),2),0))&lt;=1,"E-","")))))))))))</f>
        <v>A+</v>
      </c>
      <c r="BU39" s="51" t="str">
        <f>IF(OR('TRI-2'!BU39 ="",'TRI-2'!BU39&lt;0,'TRI-2'!BU39  &gt;10),"",IF((ROUND(TRUNC(('TRI-2'!BU39  ),2),0))=10,"A+",IF((ROUND(TRUNC(('TRI-2'!BU39  ),2),0))=9,"A-",IF((ROUND(TRUNC(('TRI-2'!BU39   ),2),0))=8,"B+",IF((ROUND(TRUNC(('TRI-2'!BU39 ),2),0))=7,"B-",IF((ROUND(TRUNC(('TRI-2'!BU39  ),2),0))=6,"C+",IF((ROUND(TRUNC(('TRI-2'!BU39  ),2),0))=5,"C-",IF((ROUND(TRUNC(('TRI-2'!BU39  ),2),0))=4,"D+",IF((ROUND(TRUNC(('TRI-2'!BU39 ),2),0))=3,"D-",IF((ROUND(TRUNC(('TRI-2'!BU39 ),2),0))=2,"E+",IF((ROUND(TRUNC(('TRI-2'!BU39  ),2),0))&lt;=1,"E-","")))))))))))</f>
        <v>A+</v>
      </c>
      <c r="BV39" s="51" t="str">
        <f>IF(OR('TRI-2'!BV39 ="",'TRI-2'!BV39&lt;0,'TRI-2'!BV39  &gt;10),"",IF((ROUND(TRUNC(('TRI-2'!BV39  ),2),0))=10,"A+",IF((ROUND(TRUNC(('TRI-2'!BV39  ),2),0))=9,"A-",IF((ROUND(TRUNC(('TRI-2'!BV39   ),2),0))=8,"B+",IF((ROUND(TRUNC(('TRI-2'!BV39 ),2),0))=7,"B-",IF((ROUND(TRUNC(('TRI-2'!BV39  ),2),0))=6,"C+",IF((ROUND(TRUNC(('TRI-2'!BV39  ),2),0))=5,"C-",IF((ROUND(TRUNC(('TRI-2'!BV39  ),2),0))=4,"D+",IF((ROUND(TRUNC(('TRI-2'!BV39 ),2),0))=3,"D-",IF((ROUND(TRUNC(('TRI-2'!BV39 ),2),0))=2,"E+",IF((ROUND(TRUNC(('TRI-2'!BV39  ),2),0))&lt;=1,"E-","")))))))))))</f>
        <v>A+</v>
      </c>
      <c r="BW39" s="51" t="str">
        <f>IF(OR('TRI-2'!BW39 ="",'TRI-2'!BW39&lt;0,'TRI-2'!BW39  &gt;10),"",IF((ROUND(TRUNC(('TRI-2'!BW39  ),2),0))=10,"A+",IF((ROUND(TRUNC(('TRI-2'!BW39  ),2),0))=9,"A-",IF((ROUND(TRUNC(('TRI-2'!BW39   ),2),0))=8,"B+",IF((ROUND(TRUNC(('TRI-2'!BW39 ),2),0))=7,"B-",IF((ROUND(TRUNC(('TRI-2'!BW39  ),2),0))=6,"C+",IF((ROUND(TRUNC(('TRI-2'!BW39  ),2),0))=5,"C-",IF((ROUND(TRUNC(('TRI-2'!BW39  ),2),0))=4,"D+",IF((ROUND(TRUNC(('TRI-2'!BW39 ),2),0))=3,"D-",IF((ROUND(TRUNC(('TRI-2'!BW39 ),2),0))=2,"E+",IF((ROUND(TRUNC(('TRI-2'!BW39  ),2),0))&lt;=1,"E-","")))))))))))</f>
        <v>A+</v>
      </c>
      <c r="BX39" s="51" t="str">
        <f>IF(OR('TRI-2'!BX39 ="",'TRI-2'!BX39&lt;0,'TRI-2'!BX39  &gt;10),"",IF((ROUND(TRUNC(('TRI-2'!BX39  ),2),0))=10,"A+",IF((ROUND(TRUNC(('TRI-2'!BX39  ),2),0))=9,"A-",IF((ROUND(TRUNC(('TRI-2'!BX39   ),2),0))=8,"B+",IF((ROUND(TRUNC(('TRI-2'!BX39 ),2),0))=7,"B-",IF((ROUND(TRUNC(('TRI-2'!BX39  ),2),0))=6,"C+",IF((ROUND(TRUNC(('TRI-2'!BX39  ),2),0))=5,"C-",IF((ROUND(TRUNC(('TRI-2'!BX39  ),2),0))=4,"D+",IF((ROUND(TRUNC(('TRI-2'!BX39 ),2),0))=3,"D-",IF((ROUND(TRUNC(('TRI-2'!BX39 ),2),0))=2,"E+",IF((ROUND(TRUNC(('TRI-2'!BX39  ),2),0))&lt;=1,"E-","")))))))))))</f>
        <v>A+</v>
      </c>
      <c r="BY39" s="51" t="str">
        <f>IF(OR('TRI-2'!BY39 ="",'TRI-2'!BY39&lt;0,'TRI-2'!BY39  &gt;10),"",IF((ROUND(TRUNC(('TRI-2'!BY39  ),2),0))=10,"A+",IF((ROUND(TRUNC(('TRI-2'!BY39  ),2),0))=9,"A-",IF((ROUND(TRUNC(('TRI-2'!BY39   ),2),0))=8,"B+",IF((ROUND(TRUNC(('TRI-2'!BY39 ),2),0))=7,"B-",IF((ROUND(TRUNC(('TRI-2'!BY39  ),2),0))=6,"C+",IF((ROUND(TRUNC(('TRI-2'!BY39  ),2),0))=5,"C-",IF((ROUND(TRUNC(('TRI-2'!BY39  ),2),0))=4,"D+",IF((ROUND(TRUNC(('TRI-2'!BY39 ),2),0))=3,"D-",IF((ROUND(TRUNC(('TRI-2'!BY39 ),2),0))=2,"E+",IF((ROUND(TRUNC(('TRI-2'!BY39  ),2),0))&lt;=1,"E-","")))))))))))</f>
        <v>A+</v>
      </c>
      <c r="BZ39" s="51" t="str">
        <f>IF(OR('TRI-2'!BZ39 ="",'TRI-2'!BZ39&lt;0,'TRI-2'!BZ39  &gt;10),"",IF((ROUND(TRUNC(('TRI-2'!BZ39  ),2),0))=10,"A+",IF((ROUND(TRUNC(('TRI-2'!BZ39  ),2),0))=9,"A-",IF((ROUND(TRUNC(('TRI-2'!BZ39   ),2),0))=8,"B+",IF((ROUND(TRUNC(('TRI-2'!BZ39 ),2),0))=7,"B-",IF((ROUND(TRUNC(('TRI-2'!BZ39  ),2),0))=6,"C+",IF((ROUND(TRUNC(('TRI-2'!BZ39  ),2),0))=5,"C-",IF((ROUND(TRUNC(('TRI-2'!BZ39  ),2),0))=4,"D+",IF((ROUND(TRUNC(('TRI-2'!BZ39 ),2),0))=3,"D-",IF((ROUND(TRUNC(('TRI-2'!BZ39 ),2),0))=2,"E+",IF((ROUND(TRUNC(('TRI-2'!BZ39  ),2),0))&lt;=1,"E-","")))))))))))</f>
        <v>A+</v>
      </c>
      <c r="CA39" s="51" t="str">
        <f>IF(OR('TRI-2'!CA39 ="",'TRI-2'!CA39&lt;0,'TRI-2'!CA39  &gt;10),"",IF((ROUND(TRUNC(('TRI-2'!CA39  ),2),0))=10,"A+",IF((ROUND(TRUNC(('TRI-2'!CA39  ),2),0))=9,"A-",IF((ROUND(TRUNC(('TRI-2'!CA39   ),2),0))=8,"B+",IF((ROUND(TRUNC(('TRI-2'!CA39 ),2),0))=7,"B-",IF((ROUND(TRUNC(('TRI-2'!CA39  ),2),0))=6,"C+",IF((ROUND(TRUNC(('TRI-2'!CA39  ),2),0))=5,"C-",IF((ROUND(TRUNC(('TRI-2'!CA39  ),2),0))=4,"D+",IF((ROUND(TRUNC(('TRI-2'!CA39 ),2),0))=3,"D-",IF((ROUND(TRUNC(('TRI-2'!CA39 ),2),0))=2,"E+",IF((ROUND(TRUNC(('TRI-2'!CA39  ),2),0))&lt;=1,"E-","")))))))))))</f>
        <v>A+</v>
      </c>
      <c r="CB39" s="51" t="str">
        <f>IF(OR('TRI-2'!CB39 ="",'TRI-2'!CB39&lt;0,'TRI-2'!CB39  &gt;10),"",IF((ROUND(TRUNC(('TRI-2'!CB39  ),2),0))=10,"A+",IF((ROUND(TRUNC(('TRI-2'!CB39  ),2),0))=9,"A-",IF((ROUND(TRUNC(('TRI-2'!CB39   ),2),0))=8,"B+",IF((ROUND(TRUNC(('TRI-2'!CB39 ),2),0))=7,"B-",IF((ROUND(TRUNC(('TRI-2'!CB39  ),2),0))=6,"C+",IF((ROUND(TRUNC(('TRI-2'!CB39  ),2),0))=5,"C-",IF((ROUND(TRUNC(('TRI-2'!CB39  ),2),0))=4,"D+",IF((ROUND(TRUNC(('TRI-2'!CB39 ),2),0))=3,"D-",IF((ROUND(TRUNC(('TRI-2'!CB39 ),2),0))=2,"E+",IF((ROUND(TRUNC(('TRI-2'!CB39  ),2),0))&lt;=1,"E-","")))))))))))</f>
        <v>A+</v>
      </c>
      <c r="CC39" s="51" t="str">
        <f>IF(OR('TRI-2'!CC39 ="",'TRI-2'!CC39&lt;0,'TRI-2'!CC39  &gt;10),"",IF((ROUND(TRUNC(('TRI-2'!CC39  ),2),0))=10,"A+",IF((ROUND(TRUNC(('TRI-2'!CC39  ),2),0))=9,"A-",IF((ROUND(TRUNC(('TRI-2'!CC39   ),2),0))=8,"B+",IF((ROUND(TRUNC(('TRI-2'!CC39 ),2),0))=7,"B-",IF((ROUND(TRUNC(('TRI-2'!CC39  ),2),0))=6,"C+",IF((ROUND(TRUNC(('TRI-2'!CC39  ),2),0))=5,"C-",IF((ROUND(TRUNC(('TRI-2'!CC39  ),2),0))=4,"D+",IF((ROUND(TRUNC(('TRI-2'!CC39 ),2),0))=3,"D-",IF((ROUND(TRUNC(('TRI-2'!CC39 ),2),0))=2,"E+",IF((ROUND(TRUNC(('TRI-2'!CC39  ),2),0))&lt;=1,"E-","")))))))))))</f>
        <v>A+</v>
      </c>
      <c r="CD39" s="51" t="str">
        <f>IF(OR('TRI-2'!CD39 ="",'TRI-2'!CD39&lt;0,'TRI-2'!CD39  &gt;10),"",IF((ROUND(TRUNC(('TRI-2'!CD39  ),2),0))=10,"A+",IF((ROUND(TRUNC(('TRI-2'!CD39  ),2),0))=9,"A-",IF((ROUND(TRUNC(('TRI-2'!CD39   ),2),0))=8,"B+",IF((ROUND(TRUNC(('TRI-2'!CD39 ),2),0))=7,"B-",IF((ROUND(TRUNC(('TRI-2'!CD39  ),2),0))=6,"C+",IF((ROUND(TRUNC(('TRI-2'!CD39  ),2),0))=5,"C-",IF((ROUND(TRUNC(('TRI-2'!CD39  ),2),0))=4,"D+",IF((ROUND(TRUNC(('TRI-2'!CD39 ),2),0))=3,"D-",IF((ROUND(TRUNC(('TRI-2'!CD39 ),2),0))=2,"E+",IF((ROUND(TRUNC(('TRI-2'!CD39  ),2),0))&lt;=1,"E-","")))))))))))</f>
        <v>A+</v>
      </c>
      <c r="CE39" s="51" t="str">
        <f>IF(OR('TRI-2'!CE39 ="",'TRI-2'!CE39&lt;0,'TRI-2'!CE39  &gt;10),"",IF((ROUND(TRUNC(('TRI-2'!CE39  ),2),0))=10,"A+",IF((ROUND(TRUNC(('TRI-2'!CE39  ),2),0))=9,"A-",IF((ROUND(TRUNC(('TRI-2'!CE39   ),2),0))=8,"B+",IF((ROUND(TRUNC(('TRI-2'!CE39 ),2),0))=7,"B-",IF((ROUND(TRUNC(('TRI-2'!CE39  ),2),0))=6,"C+",IF((ROUND(TRUNC(('TRI-2'!CE39  ),2),0))=5,"C-",IF((ROUND(TRUNC(('TRI-2'!CE39  ),2),0))=4,"D+",IF((ROUND(TRUNC(('TRI-2'!CE39 ),2),0))=3,"D-",IF((ROUND(TRUNC(('TRI-2'!CE39 ),2),0))=2,"E+",IF((ROUND(TRUNC(('TRI-2'!CE39  ),2),0))&lt;=1,"E-","")))))))))))</f>
        <v>A+</v>
      </c>
      <c r="CF39" s="51" t="str">
        <f>IF(OR('TRI-2'!CF39 ="",'TRI-2'!CF39&lt;0,'TRI-2'!CF39  &gt;10),"",IF((ROUND(TRUNC(('TRI-2'!CF39  ),2),0))=10,"A+",IF((ROUND(TRUNC(('TRI-2'!CF39  ),2),0))=9,"A-",IF((ROUND(TRUNC(('TRI-2'!CF39   ),2),0))=8,"B+",IF((ROUND(TRUNC(('TRI-2'!CF39 ),2),0))=7,"B-",IF((ROUND(TRUNC(('TRI-2'!CF39  ),2),0))=6,"C+",IF((ROUND(TRUNC(('TRI-2'!CF39  ),2),0))=5,"C-",IF((ROUND(TRUNC(('TRI-2'!CF39  ),2),0))=4,"D+",IF((ROUND(TRUNC(('TRI-2'!CF39 ),2),0))=3,"D-",IF((ROUND(TRUNC(('TRI-2'!CF39 ),2),0))=2,"E+",IF((ROUND(TRUNC(('TRI-2'!CF39  ),2),0))&lt;=1,"E-","")))))))))))</f>
        <v>A+</v>
      </c>
      <c r="CG39" s="51" t="str">
        <f>IF(OR('TRI-2'!CG39 ="",'TRI-2'!CG39&lt;0,'TRI-2'!CG39  &gt;10),"",IF((ROUND(TRUNC(('TRI-2'!CG39  ),2),0))=10,"A+",IF((ROUND(TRUNC(('TRI-2'!CG39  ),2),0))=9,"A-",IF((ROUND(TRUNC(('TRI-2'!CG39   ),2),0))=8,"B+",IF((ROUND(TRUNC(('TRI-2'!CG39 ),2),0))=7,"B-",IF((ROUND(TRUNC(('TRI-2'!CG39  ),2),0))=6,"C+",IF((ROUND(TRUNC(('TRI-2'!CG39  ),2),0))=5,"C-",IF((ROUND(TRUNC(('TRI-2'!CG39  ),2),0))=4,"D+",IF((ROUND(TRUNC(('TRI-2'!CG39 ),2),0))=3,"D-",IF((ROUND(TRUNC(('TRI-2'!CG39 ),2),0))=2,"E+",IF((ROUND(TRUNC(('TRI-2'!CG39  ),2),0))&lt;=1,"E-","")))))))))))</f>
        <v>A+</v>
      </c>
      <c r="CH39" s="51" t="str">
        <f>IF(OR('TRI-2'!CH39 ="",'TRI-2'!CH39&lt;0,'TRI-2'!CH39  &gt;10),"",IF((ROUND(TRUNC(('TRI-2'!CH39  ),2),0))=10,"A+",IF((ROUND(TRUNC(('TRI-2'!CH39  ),2),0))=9,"A-",IF((ROUND(TRUNC(('TRI-2'!CH39   ),2),0))=8,"B+",IF((ROUND(TRUNC(('TRI-2'!CH39 ),2),0))=7,"B-",IF((ROUND(TRUNC(('TRI-2'!CH39  ),2),0))=6,"C+",IF((ROUND(TRUNC(('TRI-2'!CH39  ),2),0))=5,"C-",IF((ROUND(TRUNC(('TRI-2'!CH39  ),2),0))=4,"D+",IF((ROUND(TRUNC(('TRI-2'!CH39 ),2),0))=3,"D-",IF((ROUND(TRUNC(('TRI-2'!CH39 ),2),0))=2,"E+",IF((ROUND(TRUNC(('TRI-2'!CH39  ),2),0))&lt;=1,"E-","")))))))))))</f>
        <v>B+</v>
      </c>
      <c r="CI39" s="51" t="str">
        <f>IF(OR('TRI-2'!CI39 ="",'TRI-2'!CI39&lt;0,'TRI-2'!CI39  &gt;10),"",IF((ROUND(TRUNC(('TRI-2'!CI39  ),2),0))=10,"A+",IF((ROUND(TRUNC(('TRI-2'!CI39  ),2),0))=9,"A-",IF((ROUND(TRUNC(('TRI-2'!CI39   ),2),0))=8,"B+",IF((ROUND(TRUNC(('TRI-2'!CI39 ),2),0))=7,"B-",IF((ROUND(TRUNC(('TRI-2'!CI39  ),2),0))=6,"C+",IF((ROUND(TRUNC(('TRI-2'!CI39  ),2),0))=5,"C-",IF((ROUND(TRUNC(('TRI-2'!CI39  ),2),0))=4,"D+",IF((ROUND(TRUNC(('TRI-2'!CI39 ),2),0))=3,"D-",IF((ROUND(TRUNC(('TRI-2'!CI39 ),2),0))=2,"E+",IF((ROUND(TRUNC(('TRI-2'!CI39  ),2),0))&lt;=1,"E-","")))))))))))</f>
        <v>B+</v>
      </c>
      <c r="CJ39" s="51" t="str">
        <f>IF(OR('TRI-2'!CJ39 ="",'TRI-2'!CJ39&lt;0,'TRI-2'!CJ39  &gt;10),"",IF((ROUND(TRUNC(('TRI-2'!CJ39  ),2),0))=10,"A+",IF((ROUND(TRUNC(('TRI-2'!CJ39  ),2),0))=9,"A-",IF((ROUND(TRUNC(('TRI-2'!CJ39   ),2),0))=8,"B+",IF((ROUND(TRUNC(('TRI-2'!CJ39 ),2),0))=7,"B-",IF((ROUND(TRUNC(('TRI-2'!CJ39  ),2),0))=6,"C+",IF((ROUND(TRUNC(('TRI-2'!CJ39  ),2),0))=5,"C-",IF((ROUND(TRUNC(('TRI-2'!CJ39  ),2),0))=4,"D+",IF((ROUND(TRUNC(('TRI-2'!CJ39 ),2),0))=3,"D-",IF((ROUND(TRUNC(('TRI-2'!CJ39 ),2),0))=2,"E+",IF((ROUND(TRUNC(('TRI-2'!CJ39  ),2),0))&lt;=1,"E-","")))))))))))</f>
        <v>B+</v>
      </c>
      <c r="CK39" s="51" t="str">
        <f>IF(OR('TRI-2'!CK39 ="",'TRI-2'!CK39&lt;0,'TRI-2'!CK39  &gt;10),"",IF((ROUND(TRUNC(('TRI-2'!CK39  ),2),0))=10,"A+",IF((ROUND(TRUNC(('TRI-2'!CK39  ),2),0))=9,"A-",IF((ROUND(TRUNC(('TRI-2'!CK39   ),2),0))=8,"B+",IF((ROUND(TRUNC(('TRI-2'!CK39 ),2),0))=7,"B-",IF((ROUND(TRUNC(('TRI-2'!CK39  ),2),0))=6,"C+",IF((ROUND(TRUNC(('TRI-2'!CK39  ),2),0))=5,"C-",IF((ROUND(TRUNC(('TRI-2'!CK39  ),2),0))=4,"D+",IF((ROUND(TRUNC(('TRI-2'!CK39 ),2),0))=3,"D-",IF((ROUND(TRUNC(('TRI-2'!CK39 ),2),0))=2,"E+",IF((ROUND(TRUNC(('TRI-2'!CK39  ),2),0))&lt;=1,"E-","")))))))))))</f>
        <v>B+</v>
      </c>
      <c r="CL39" s="51" t="str">
        <f>IF(OR('TRI-2'!CL39 ="",'TRI-2'!CL39&lt;0,'TRI-2'!CL39  &gt;10),"",IF((ROUND(TRUNC(('TRI-2'!CL39  ),2),0))=10,"A+",IF((ROUND(TRUNC(('TRI-2'!CL39  ),2),0))=9,"A-",IF((ROUND(TRUNC(('TRI-2'!CL39   ),2),0))=8,"B+",IF((ROUND(TRUNC(('TRI-2'!CL39 ),2),0))=7,"B-",IF((ROUND(TRUNC(('TRI-2'!CL39  ),2),0))=6,"C+",IF((ROUND(TRUNC(('TRI-2'!CL39  ),2),0))=5,"C-",IF((ROUND(TRUNC(('TRI-2'!CL39  ),2),0))=4,"D+",IF((ROUND(TRUNC(('TRI-2'!CL39 ),2),0))=3,"D-",IF((ROUND(TRUNC(('TRI-2'!CL39 ),2),0))=2,"E+",IF((ROUND(TRUNC(('TRI-2'!CL39  ),2),0))&lt;=1,"E-","")))))))))))</f>
        <v>B+</v>
      </c>
      <c r="CM39" s="51" t="str">
        <f>IF(OR('TRI-2'!CM39 ="",'TRI-2'!CM39&lt;0,'TRI-2'!CM39  &gt;10),"",IF((ROUND(TRUNC(('TRI-2'!CM39  ),2),0))=10,"A+",IF((ROUND(TRUNC(('TRI-2'!CM39  ),2),0))=9,"A-",IF((ROUND(TRUNC(('TRI-2'!CM39   ),2),0))=8,"B+",IF((ROUND(TRUNC(('TRI-2'!CM39 ),2),0))=7,"B-",IF((ROUND(TRUNC(('TRI-2'!CM39  ),2),0))=6,"C+",IF((ROUND(TRUNC(('TRI-2'!CM39  ),2),0))=5,"C-",IF((ROUND(TRUNC(('TRI-2'!CM39  ),2),0))=4,"D+",IF((ROUND(TRUNC(('TRI-2'!CM39 ),2),0))=3,"D-",IF((ROUND(TRUNC(('TRI-2'!CM39 ),2),0))=2,"E+",IF((ROUND(TRUNC(('TRI-2'!CM39  ),2),0))&lt;=1,"E-","")))))))))))</f>
        <v>B+</v>
      </c>
      <c r="CN39" s="51" t="str">
        <f>IF(OR('TRI-2'!CN39 ="",'TRI-2'!CN39&lt;0,'TRI-2'!CN39  &gt;10),"",IF((ROUND(TRUNC(('TRI-2'!CN39  ),2),0))=10,"A+",IF((ROUND(TRUNC(('TRI-2'!CN39  ),2),0))=9,"A-",IF((ROUND(TRUNC(('TRI-2'!CN39   ),2),0))=8,"B+",IF((ROUND(TRUNC(('TRI-2'!CN39 ),2),0))=7,"B-",IF((ROUND(TRUNC(('TRI-2'!CN39  ),2),0))=6,"C+",IF((ROUND(TRUNC(('TRI-2'!CN39  ),2),0))=5,"C-",IF((ROUND(TRUNC(('TRI-2'!CN39  ),2),0))=4,"D+",IF((ROUND(TRUNC(('TRI-2'!CN39 ),2),0))=3,"D-",IF((ROUND(TRUNC(('TRI-2'!CN39 ),2),0))=2,"E+",IF((ROUND(TRUNC(('TRI-2'!CN39  ),2),0))&lt;=1,"E-","")))))))))))</f>
        <v>B+</v>
      </c>
      <c r="CO39" s="51" t="str">
        <f>IF(OR('TRI-2'!CO39 ="",'TRI-2'!CO39&lt;0,'TRI-2'!CO39  &gt;10),"",IF((ROUND(TRUNC(('TRI-2'!CO39  ),2),0))=10,"A+",IF((ROUND(TRUNC(('TRI-2'!CO39  ),2),0))=9,"A-",IF((ROUND(TRUNC(('TRI-2'!CO39   ),2),0))=8,"B+",IF((ROUND(TRUNC(('TRI-2'!CO39 ),2),0))=7,"B-",IF((ROUND(TRUNC(('TRI-2'!CO39  ),2),0))=6,"C+",IF((ROUND(TRUNC(('TRI-2'!CO39  ),2),0))=5,"C-",IF((ROUND(TRUNC(('TRI-2'!CO39  ),2),0))=4,"D+",IF((ROUND(TRUNC(('TRI-2'!CO39 ),2),0))=3,"D-",IF((ROUND(TRUNC(('TRI-2'!CO39 ),2),0))=2,"E+",IF((ROUND(TRUNC(('TRI-2'!CO39  ),2),0))&lt;=1,"E-","")))))))))))</f>
        <v>B+</v>
      </c>
      <c r="CP39" s="51" t="str">
        <f>IF(OR('TRI-2'!CP39 ="",'TRI-2'!CP39&lt;0,'TRI-2'!CP39  &gt;10),"",IF((ROUND(TRUNC(('TRI-2'!CP39  ),2),0))=10,"A+",IF((ROUND(TRUNC(('TRI-2'!CP39  ),2),0))=9,"A-",IF((ROUND(TRUNC(('TRI-2'!CP39   ),2),0))=8,"B+",IF((ROUND(TRUNC(('TRI-2'!CP39 ),2),0))=7,"B-",IF((ROUND(TRUNC(('TRI-2'!CP39  ),2),0))=6,"C+",IF((ROUND(TRUNC(('TRI-2'!CP39  ),2),0))=5,"C-",IF((ROUND(TRUNC(('TRI-2'!CP39  ),2),0))=4,"D+",IF((ROUND(TRUNC(('TRI-2'!CP39 ),2),0))=3,"D-",IF((ROUND(TRUNC(('TRI-2'!CP39 ),2),0))=2,"E+",IF((ROUND(TRUNC(('TRI-2'!CP39  ),2),0))&lt;=1,"E-","")))))))))))</f>
        <v>B+</v>
      </c>
      <c r="CQ39" s="51" t="str">
        <f>IF(OR('TRI-2'!CQ39 ="",'TRI-2'!CQ39&lt;0,'TRI-2'!CQ39  &gt;10),"",IF((ROUND(TRUNC(('TRI-2'!CQ39  ),2),0))=10,"A+",IF((ROUND(TRUNC(('TRI-2'!CQ39  ),2),0))=9,"A-",IF((ROUND(TRUNC(('TRI-2'!CQ39   ),2),0))=8,"B+",IF((ROUND(TRUNC(('TRI-2'!CQ39 ),2),0))=7,"B-",IF((ROUND(TRUNC(('TRI-2'!CQ39  ),2),0))=6,"C+",IF((ROUND(TRUNC(('TRI-2'!CQ39  ),2),0))=5,"C-",IF((ROUND(TRUNC(('TRI-2'!CQ39  ),2),0))=4,"D+",IF((ROUND(TRUNC(('TRI-2'!CQ39 ),2),0))=3,"D-",IF((ROUND(TRUNC(('TRI-2'!CQ39 ),2),0))=2,"E+",IF((ROUND(TRUNC(('TRI-2'!CQ39  ),2),0))&lt;=1,"E-","")))))))))))</f>
        <v>B+</v>
      </c>
      <c r="CR39" s="51" t="str">
        <f>IF(OR('TRI-2'!CR39 ="",'TRI-2'!CR39&lt;0,'TRI-2'!CR39  &gt;10),"",IF((ROUND(TRUNC(('TRI-2'!CR39  ),2),0))=10,"A+",IF((ROUND(TRUNC(('TRI-2'!CR39  ),2),0))=9,"A-",IF((ROUND(TRUNC(('TRI-2'!CR39   ),2),0))=8,"B+",IF((ROUND(TRUNC(('TRI-2'!CR39 ),2),0))=7,"B-",IF((ROUND(TRUNC(('TRI-2'!CR39  ),2),0))=6,"C+",IF((ROUND(TRUNC(('TRI-2'!CR39  ),2),0))=5,"C-",IF((ROUND(TRUNC(('TRI-2'!CR39  ),2),0))=4,"D+",IF((ROUND(TRUNC(('TRI-2'!CR39 ),2),0))=3,"D-",IF((ROUND(TRUNC(('TRI-2'!CR39 ),2),0))=2,"E+",IF((ROUND(TRUNC(('TRI-2'!CR39  ),2),0))&lt;=1,"E-","")))))))))))</f>
        <v>B+</v>
      </c>
      <c r="CS39" s="51" t="str">
        <f>IF(OR('TRI-2'!CS39 ="",'TRI-2'!CS39&lt;0,'TRI-2'!CS39  &gt;10),"",IF((ROUND(TRUNC(('TRI-2'!CS39  ),2),0))=10,"A+",IF((ROUND(TRUNC(('TRI-2'!CS39  ),2),0))=9,"A-",IF((ROUND(TRUNC(('TRI-2'!CS39   ),2),0))=8,"B+",IF((ROUND(TRUNC(('TRI-2'!CS39 ),2),0))=7,"B-",IF((ROUND(TRUNC(('TRI-2'!CS39  ),2),0))=6,"C+",IF((ROUND(TRUNC(('TRI-2'!CS39  ),2),0))=5,"C-",IF((ROUND(TRUNC(('TRI-2'!CS39  ),2),0))=4,"D+",IF((ROUND(TRUNC(('TRI-2'!CS39 ),2),0))=3,"D-",IF((ROUND(TRUNC(('TRI-2'!CS39 ),2),0))=2,"E+",IF((ROUND(TRUNC(('TRI-2'!CS39  ),2),0))&lt;=1,"E-","")))))))))))</f>
        <v>B+</v>
      </c>
      <c r="CT39" s="51" t="str">
        <f>IF(OR('TRI-2'!CT39 ="",'TRI-2'!CT39&lt;0,'TRI-2'!CT39  &gt;10),"",IF((ROUND(TRUNC(('TRI-2'!CT39  ),2),0))=10,"A+",IF((ROUND(TRUNC(('TRI-2'!CT39  ),2),0))=9,"A-",IF((ROUND(TRUNC(('TRI-2'!CT39   ),2),0))=8,"B+",IF((ROUND(TRUNC(('TRI-2'!CT39 ),2),0))=7,"B-",IF((ROUND(TRUNC(('TRI-2'!CT39  ),2),0))=6,"C+",IF((ROUND(TRUNC(('TRI-2'!CT39  ),2),0))=5,"C-",IF((ROUND(TRUNC(('TRI-2'!CT39  ),2),0))=4,"D+",IF((ROUND(TRUNC(('TRI-2'!CT39 ),2),0))=3,"D-",IF((ROUND(TRUNC(('TRI-2'!CT39 ),2),0))=2,"E+",IF((ROUND(TRUNC(('TRI-2'!CT39  ),2),0))&lt;=1,"E-","")))))))))))</f>
        <v>B+</v>
      </c>
      <c r="CU39" s="51" t="str">
        <f>IF(OR('TRI-2'!CU39 ="",'TRI-2'!CU39&lt;0,'TRI-2'!CU39  &gt;10),"",IF((ROUND(TRUNC(('TRI-2'!CU39  ),2),0))=10,"A+",IF((ROUND(TRUNC(('TRI-2'!CU39  ),2),0))=9,"A-",IF((ROUND(TRUNC(('TRI-2'!CU39   ),2),0))=8,"B+",IF((ROUND(TRUNC(('TRI-2'!CU39 ),2),0))=7,"B-",IF((ROUND(TRUNC(('TRI-2'!CU39  ),2),0))=6,"C+",IF((ROUND(TRUNC(('TRI-2'!CU39  ),2),0))=5,"C-",IF((ROUND(TRUNC(('TRI-2'!CU39  ),2),0))=4,"D+",IF((ROUND(TRUNC(('TRI-2'!CU39 ),2),0))=3,"D-",IF((ROUND(TRUNC(('TRI-2'!CU39 ),2),0))=2,"E+",IF((ROUND(TRUNC(('TRI-2'!CU39  ),2),0))&lt;=1,"E-","")))))))))))</f>
        <v>B+</v>
      </c>
      <c r="CV39" s="51" t="str">
        <f>IF(OR('TRI-2'!CV39 ="",'TRI-2'!CV39&lt;0,'TRI-2'!CV39  &gt;10),"",IF((ROUND(TRUNC(('TRI-2'!CV39  ),2),0))=10,"A+",IF((ROUND(TRUNC(('TRI-2'!CV39  ),2),0))=9,"A-",IF((ROUND(TRUNC(('TRI-2'!CV39   ),2),0))=8,"B+",IF((ROUND(TRUNC(('TRI-2'!CV39 ),2),0))=7,"B-",IF((ROUND(TRUNC(('TRI-2'!CV39  ),2),0))=6,"C+",IF((ROUND(TRUNC(('TRI-2'!CV39  ),2),0))=5,"C-",IF((ROUND(TRUNC(('TRI-2'!CV39  ),2),0))=4,"D+",IF((ROUND(TRUNC(('TRI-2'!CV39 ),2),0))=3,"D-",IF((ROUND(TRUNC(('TRI-2'!CV39 ),2),0))=2,"E+",IF((ROUND(TRUNC(('TRI-2'!CV39  ),2),0))&lt;=1,"E-","")))))))))))</f>
        <v>B+</v>
      </c>
      <c r="CW39" s="51" t="str">
        <f>IF(OR('TRI-2'!CW39 ="",'TRI-2'!CW39&lt;0,'TRI-2'!CW39  &gt;10),"",IF((ROUND(TRUNC(('TRI-2'!CW39  ),2),0))=10,"A+",IF((ROUND(TRUNC(('TRI-2'!CW39  ),2),0))=9,"A-",IF((ROUND(TRUNC(('TRI-2'!CW39   ),2),0))=8,"B+",IF((ROUND(TRUNC(('TRI-2'!CW39 ),2),0))=7,"B-",IF((ROUND(TRUNC(('TRI-2'!CW39  ),2),0))=6,"C+",IF((ROUND(TRUNC(('TRI-2'!CW39  ),2),0))=5,"C-",IF((ROUND(TRUNC(('TRI-2'!CW39  ),2),0))=4,"D+",IF((ROUND(TRUNC(('TRI-2'!CW39 ),2),0))=3,"D-",IF((ROUND(TRUNC(('TRI-2'!CW39 ),2),0))=2,"E+",IF((ROUND(TRUNC(('TRI-2'!CW39  ),2),0))&lt;=1,"E-","")))))))))))</f>
        <v>B+</v>
      </c>
      <c r="CX39" s="51" t="str">
        <f>IF(OR('TRI-2'!CX39 ="",'TRI-2'!CX39&lt;0,'TRI-2'!CX39  &gt;10),"",IF((ROUND(TRUNC(('TRI-2'!CX39  ),2),0))=10,"A+",IF((ROUND(TRUNC(('TRI-2'!CX39  ),2),0))=9,"A-",IF((ROUND(TRUNC(('TRI-2'!CX39   ),2),0))=8,"B+",IF((ROUND(TRUNC(('TRI-2'!CX39 ),2),0))=7,"B-",IF((ROUND(TRUNC(('TRI-2'!CX39  ),2),0))=6,"C+",IF((ROUND(TRUNC(('TRI-2'!CX39  ),2),0))=5,"C-",IF((ROUND(TRUNC(('TRI-2'!CX39  ),2),0))=4,"D+",IF((ROUND(TRUNC(('TRI-2'!CX39 ),2),0))=3,"D-",IF((ROUND(TRUNC(('TRI-2'!CX39 ),2),0))=2,"E+",IF((ROUND(TRUNC(('TRI-2'!CX39  ),2),0))&lt;=1,"E-","")))))))))))</f>
        <v>B+</v>
      </c>
      <c r="CY39" s="51" t="str">
        <f>IF(OR('TRI-2'!CY39 ="",'TRI-2'!CY39&lt;0,'TRI-2'!CY39  &gt;10),"",IF((ROUND(TRUNC(('TRI-2'!CY39  ),2),0))=10,"A+",IF((ROUND(TRUNC(('TRI-2'!CY39  ),2),0))=9,"A-",IF((ROUND(TRUNC(('TRI-2'!CY39   ),2),0))=8,"B+",IF((ROUND(TRUNC(('TRI-2'!CY39 ),2),0))=7,"B-",IF((ROUND(TRUNC(('TRI-2'!CY39  ),2),0))=6,"C+",IF((ROUND(TRUNC(('TRI-2'!CY39  ),2),0))=5,"C-",IF((ROUND(TRUNC(('TRI-2'!CY39  ),2),0))=4,"D+",IF((ROUND(TRUNC(('TRI-2'!CY39 ),2),0))=3,"D-",IF((ROUND(TRUNC(('TRI-2'!CY39 ),2),0))=2,"E+",IF((ROUND(TRUNC(('TRI-2'!CY39  ),2),0))&lt;=1,"E-","")))))))))))</f>
        <v>B+</v>
      </c>
      <c r="CZ39" s="51" t="str">
        <f>IF(OR('TRI-2'!CZ39 ="",'TRI-2'!CZ39&lt;0,'TRI-2'!CZ39  &gt;10),"",IF((ROUND(TRUNC(('TRI-2'!CZ39  ),2),0))=10,"A+",IF((ROUND(TRUNC(('TRI-2'!CZ39  ),2),0))=9,"A-",IF((ROUND(TRUNC(('TRI-2'!CZ39   ),2),0))=8,"B+",IF((ROUND(TRUNC(('TRI-2'!CZ39 ),2),0))=7,"B-",IF((ROUND(TRUNC(('TRI-2'!CZ39  ),2),0))=6,"C+",IF((ROUND(TRUNC(('TRI-2'!CZ39  ),2),0))=5,"C-",IF((ROUND(TRUNC(('TRI-2'!CZ39  ),2),0))=4,"D+",IF((ROUND(TRUNC(('TRI-2'!CZ39 ),2),0))=3,"D-",IF((ROUND(TRUNC(('TRI-2'!CZ39 ),2),0))=2,"E+",IF((ROUND(TRUNC(('TRI-2'!CZ39  ),2),0))&lt;=1,"E-","")))))))))))</f>
        <v>B+</v>
      </c>
      <c r="DA39" s="51" t="str">
        <f>IF(OR('TRI-2'!DA39 ="",'TRI-2'!DA39&lt;0,'TRI-2'!DA39  &gt;10),"",IF((ROUND(TRUNC(('TRI-2'!DA39  ),2),0))=10,"A+",IF((ROUND(TRUNC(('TRI-2'!DA39  ),2),0))=9,"A-",IF((ROUND(TRUNC(('TRI-2'!DA39   ),2),0))=8,"B+",IF((ROUND(TRUNC(('TRI-2'!DA39 ),2),0))=7,"B-",IF((ROUND(TRUNC(('TRI-2'!DA39  ),2),0))=6,"C+",IF((ROUND(TRUNC(('TRI-2'!DA39  ),2),0))=5,"C-",IF((ROUND(TRUNC(('TRI-2'!DA39  ),2),0))=4,"D+",IF((ROUND(TRUNC(('TRI-2'!DA39 ),2),0))=3,"D-",IF((ROUND(TRUNC(('TRI-2'!DA39 ),2),0))=2,"E+",IF((ROUND(TRUNC(('TRI-2'!DA39  ),2),0))&lt;=1,"E-","")))))))))))</f>
        <v>B+</v>
      </c>
      <c r="DB39" s="51" t="str">
        <f>IF(OR('TRI-2'!DB39 ="",'TRI-2'!DB39&lt;0,'TRI-2'!DB39  &gt;10),"",IF((ROUND(TRUNC(('TRI-2'!DB39  ),2),0))=10,"A+",IF((ROUND(TRUNC(('TRI-2'!DB39  ),2),0))=9,"A-",IF((ROUND(TRUNC(('TRI-2'!DB39   ),2),0))=8,"B+",IF((ROUND(TRUNC(('TRI-2'!DB39 ),2),0))=7,"B-",IF((ROUND(TRUNC(('TRI-2'!DB39  ),2),0))=6,"C+",IF((ROUND(TRUNC(('TRI-2'!DB39  ),2),0))=5,"C-",IF((ROUND(TRUNC(('TRI-2'!DB39  ),2),0))=4,"D+",IF((ROUND(TRUNC(('TRI-2'!DB39 ),2),0))=3,"D-",IF((ROUND(TRUNC(('TRI-2'!DB39 ),2),0))=2,"E+",IF((ROUND(TRUNC(('TRI-2'!DB39  ),2),0))&lt;=1,"E-","")))))))))))</f>
        <v>B+</v>
      </c>
      <c r="DC39" s="51" t="str">
        <f>IF(OR('TRI-2'!DC39 ="",'TRI-2'!DC39&lt;0,'TRI-2'!DC39  &gt;10),"",IF((ROUND(TRUNC(('TRI-2'!DC39  ),2),0))=10,"A+",IF((ROUND(TRUNC(('TRI-2'!DC39  ),2),0))=9,"A-",IF((ROUND(TRUNC(('TRI-2'!DC39   ),2),0))=8,"B+",IF((ROUND(TRUNC(('TRI-2'!DC39 ),2),0))=7,"B-",IF((ROUND(TRUNC(('TRI-2'!DC39  ),2),0))=6,"C+",IF((ROUND(TRUNC(('TRI-2'!DC39  ),2),0))=5,"C-",IF((ROUND(TRUNC(('TRI-2'!DC39  ),2),0))=4,"D+",IF((ROUND(TRUNC(('TRI-2'!DC39 ),2),0))=3,"D-",IF((ROUND(TRUNC(('TRI-2'!DC39 ),2),0))=2,"E+",IF((ROUND(TRUNC(('TRI-2'!DC39  ),2),0))&lt;=1,"E-","")))))))))))</f>
        <v>B+</v>
      </c>
      <c r="DD39" s="51" t="str">
        <f>IF(OR('TRI-2'!DD39 ="",'TRI-2'!DD39&lt;0,'TRI-2'!DD39  &gt;10),"",IF((ROUND(TRUNC(('TRI-2'!DD39  ),2),0))=10,"A+",IF((ROUND(TRUNC(('TRI-2'!DD39  ),2),0))=9,"A-",IF((ROUND(TRUNC(('TRI-2'!DD39   ),2),0))=8,"B+",IF((ROUND(TRUNC(('TRI-2'!DD39 ),2),0))=7,"B-",IF((ROUND(TRUNC(('TRI-2'!DD39  ),2),0))=6,"C+",IF((ROUND(TRUNC(('TRI-2'!DD39  ),2),0))=5,"C-",IF((ROUND(TRUNC(('TRI-2'!DD39  ),2),0))=4,"D+",IF((ROUND(TRUNC(('TRI-2'!DD39 ),2),0))=3,"D-",IF((ROUND(TRUNC(('TRI-2'!DD39 ),2),0))=2,"E+",IF((ROUND(TRUNC(('TRI-2'!DD39  ),2),0))&lt;=1,"E-","")))))))))))</f>
        <v>A+</v>
      </c>
      <c r="DE39" s="51" t="str">
        <f>IF(OR('TRI-2'!DE39 ="",'TRI-2'!DE39&lt;0,'TRI-2'!DE39  &gt;10),"",IF((ROUND(TRUNC(('TRI-2'!DE39  ),2),0))=10,"A+",IF((ROUND(TRUNC(('TRI-2'!DE39  ),2),0))=9,"A-",IF((ROUND(TRUNC(('TRI-2'!DE39   ),2),0))=8,"B+",IF((ROUND(TRUNC(('TRI-2'!DE39 ),2),0))=7,"B-",IF((ROUND(TRUNC(('TRI-2'!DE39  ),2),0))=6,"C+",IF((ROUND(TRUNC(('TRI-2'!DE39  ),2),0))=5,"C-",IF((ROUND(TRUNC(('TRI-2'!DE39  ),2),0))=4,"D+",IF((ROUND(TRUNC(('TRI-2'!DE39 ),2),0))=3,"D-",IF((ROUND(TRUNC(('TRI-2'!DE39 ),2),0))=2,"E+",IF((ROUND(TRUNC(('TRI-2'!DE39  ),2),0))&lt;=1,"E-","")))))))))))</f>
        <v>A+</v>
      </c>
      <c r="DF39" s="51" t="str">
        <f>IF(OR('TRI-2'!DF39 ="",'TRI-2'!DF39&lt;0,'TRI-2'!DF39  &gt;10),"",IF((ROUND(TRUNC(('TRI-2'!DF39  ),2),0))=10,"A+",IF((ROUND(TRUNC(('TRI-2'!DF39  ),2),0))=9,"A-",IF((ROUND(TRUNC(('TRI-2'!DF39   ),2),0))=8,"B+",IF((ROUND(TRUNC(('TRI-2'!DF39 ),2),0))=7,"B-",IF((ROUND(TRUNC(('TRI-2'!DF39  ),2),0))=6,"C+",IF((ROUND(TRUNC(('TRI-2'!DF39  ),2),0))=5,"C-",IF((ROUND(TRUNC(('TRI-2'!DF39  ),2),0))=4,"D+",IF((ROUND(TRUNC(('TRI-2'!DF39 ),2),0))=3,"D-",IF((ROUND(TRUNC(('TRI-2'!DF39 ),2),0))=2,"E+",IF((ROUND(TRUNC(('TRI-2'!DF39  ),2),0))&lt;=1,"E-","")))))))))))</f>
        <v>A+</v>
      </c>
      <c r="DG39" s="51" t="str">
        <f>IF(OR('TRI-2'!DG39 ="",'TRI-2'!DG39&lt;0,'TRI-2'!DG39  &gt;10),"",IF((ROUND(TRUNC(('TRI-2'!DG39  ),2),0))=10,"A+",IF((ROUND(TRUNC(('TRI-2'!DG39  ),2),0))=9,"A-",IF((ROUND(TRUNC(('TRI-2'!DG39   ),2),0))=8,"B+",IF((ROUND(TRUNC(('TRI-2'!DG39 ),2),0))=7,"B-",IF((ROUND(TRUNC(('TRI-2'!DG39  ),2),0))=6,"C+",IF((ROUND(TRUNC(('TRI-2'!DG39  ),2),0))=5,"C-",IF((ROUND(TRUNC(('TRI-2'!DG39  ),2),0))=4,"D+",IF((ROUND(TRUNC(('TRI-2'!DG39 ),2),0))=3,"D-",IF((ROUND(TRUNC(('TRI-2'!DG39 ),2),0))=2,"E+",IF((ROUND(TRUNC(('TRI-2'!DG39  ),2),0))&lt;=1,"E-","")))))))))))</f>
        <v>A+</v>
      </c>
      <c r="DH39" s="51" t="str">
        <f>IF(OR('TRI-2'!DH39 ="",'TRI-2'!DH39&lt;0,'TRI-2'!DH39  &gt;10),"",IF((ROUND(TRUNC(('TRI-2'!DH39  ),2),0))=10,"A+",IF((ROUND(TRUNC(('TRI-2'!DH39  ),2),0))=9,"A-",IF((ROUND(TRUNC(('TRI-2'!DH39   ),2),0))=8,"B+",IF((ROUND(TRUNC(('TRI-2'!DH39 ),2),0))=7,"B-",IF((ROUND(TRUNC(('TRI-2'!DH39  ),2),0))=6,"C+",IF((ROUND(TRUNC(('TRI-2'!DH39  ),2),0))=5,"C-",IF((ROUND(TRUNC(('TRI-2'!DH39  ),2),0))=4,"D+",IF((ROUND(TRUNC(('TRI-2'!DH39 ),2),0))=3,"D-",IF((ROUND(TRUNC(('TRI-2'!DH39 ),2),0))=2,"E+",IF((ROUND(TRUNC(('TRI-2'!DH39  ),2),0))&lt;=1,"E-","")))))))))))</f>
        <v>A+</v>
      </c>
      <c r="DI39" s="51" t="str">
        <f>IF(OR('TRI-2'!DI39 ="",'TRI-2'!DI39&lt;0,'TRI-2'!DI39  &gt;10),"",IF((ROUND(TRUNC(('TRI-2'!DI39  ),2),0))=10,"A+",IF((ROUND(TRUNC(('TRI-2'!DI39  ),2),0))=9,"A-",IF((ROUND(TRUNC(('TRI-2'!DI39   ),2),0))=8,"B+",IF((ROUND(TRUNC(('TRI-2'!DI39 ),2),0))=7,"B-",IF((ROUND(TRUNC(('TRI-2'!DI39  ),2),0))=6,"C+",IF((ROUND(TRUNC(('TRI-2'!DI39  ),2),0))=5,"C-",IF((ROUND(TRUNC(('TRI-2'!DI39  ),2),0))=4,"D+",IF((ROUND(TRUNC(('TRI-2'!DI39 ),2),0))=3,"D-",IF((ROUND(TRUNC(('TRI-2'!DI39 ),2),0))=2,"E+",IF((ROUND(TRUNC(('TRI-2'!DI39  ),2),0))&lt;=1,"E-","")))))))))))</f>
        <v>A+</v>
      </c>
      <c r="DJ39" s="51" t="str">
        <f>IF(OR('TRI-2'!DJ39 ="",'TRI-2'!DJ39&lt;0,'TRI-2'!DJ39  &gt;10),"",IF((ROUND(TRUNC(('TRI-2'!DJ39  ),2),0))=10,"A+",IF((ROUND(TRUNC(('TRI-2'!DJ39  ),2),0))=9,"A-",IF((ROUND(TRUNC(('TRI-2'!DJ39   ),2),0))=8,"B+",IF((ROUND(TRUNC(('TRI-2'!DJ39 ),2),0))=7,"B-",IF((ROUND(TRUNC(('TRI-2'!DJ39  ),2),0))=6,"C+",IF((ROUND(TRUNC(('TRI-2'!DJ39  ),2),0))=5,"C-",IF((ROUND(TRUNC(('TRI-2'!DJ39  ),2),0))=4,"D+",IF((ROUND(TRUNC(('TRI-2'!DJ39 ),2),0))=3,"D-",IF((ROUND(TRUNC(('TRI-2'!DJ39 ),2),0))=2,"E+",IF((ROUND(TRUNC(('TRI-2'!DJ39  ),2),0))&lt;=1,"E-","")))))))))))</f>
        <v>A+</v>
      </c>
      <c r="DK39" s="51" t="str">
        <f>IF(OR('TRI-2'!DK39 ="",'TRI-2'!DK39&lt;0,'TRI-2'!DK39  &gt;10),"",IF((ROUND(TRUNC(('TRI-2'!DK39  ),2),0))=10,"A+",IF((ROUND(TRUNC(('TRI-2'!DK39  ),2),0))=9,"A-",IF((ROUND(TRUNC(('TRI-2'!DK39   ),2),0))=8,"B+",IF((ROUND(TRUNC(('TRI-2'!DK39 ),2),0))=7,"B-",IF((ROUND(TRUNC(('TRI-2'!DK39  ),2),0))=6,"C+",IF((ROUND(TRUNC(('TRI-2'!DK39  ),2),0))=5,"C-",IF((ROUND(TRUNC(('TRI-2'!DK39  ),2),0))=4,"D+",IF((ROUND(TRUNC(('TRI-2'!DK39 ),2),0))=3,"D-",IF((ROUND(TRUNC(('TRI-2'!DK39 ),2),0))=2,"E+",IF((ROUND(TRUNC(('TRI-2'!DK39  ),2),0))&lt;=1,"E-","")))))))))))</f>
        <v>A+</v>
      </c>
      <c r="DL39" s="51" t="str">
        <f>IF(OR('TRI-2'!DL39 ="",'TRI-2'!DL39&lt;0,'TRI-2'!DL39  &gt;10),"",IF((ROUND(TRUNC(('TRI-2'!DL39  ),2),0))=10,"A+",IF((ROUND(TRUNC(('TRI-2'!DL39  ),2),0))=9,"A-",IF((ROUND(TRUNC(('TRI-2'!DL39   ),2),0))=8,"B+",IF((ROUND(TRUNC(('TRI-2'!DL39 ),2),0))=7,"B-",IF((ROUND(TRUNC(('TRI-2'!DL39  ),2),0))=6,"C+",IF((ROUND(TRUNC(('TRI-2'!DL39  ),2),0))=5,"C-",IF((ROUND(TRUNC(('TRI-2'!DL39  ),2),0))=4,"D+",IF((ROUND(TRUNC(('TRI-2'!DL39 ),2),0))=3,"D-",IF((ROUND(TRUNC(('TRI-2'!DL39 ),2),0))=2,"E+",IF((ROUND(TRUNC(('TRI-2'!DL39  ),2),0))&lt;=1,"E-","")))))))))))</f>
        <v>A+</v>
      </c>
      <c r="DM39" s="51" t="str">
        <f>IF(OR('TRI-2'!DM39 ="",'TRI-2'!DM39&lt;0,'TRI-2'!DM39  &gt;10),"",IF((ROUND(TRUNC(('TRI-2'!DM39  ),2),0))=10,"A+",IF((ROUND(TRUNC(('TRI-2'!DM39  ),2),0))=9,"A-",IF((ROUND(TRUNC(('TRI-2'!DM39   ),2),0))=8,"B+",IF((ROUND(TRUNC(('TRI-2'!DM39 ),2),0))=7,"B-",IF((ROUND(TRUNC(('TRI-2'!DM39  ),2),0))=6,"C+",IF((ROUND(TRUNC(('TRI-2'!DM39  ),2),0))=5,"C-",IF((ROUND(TRUNC(('TRI-2'!DM39  ),2),0))=4,"D+",IF((ROUND(TRUNC(('TRI-2'!DM39 ),2),0))=3,"D-",IF((ROUND(TRUNC(('TRI-2'!DM39 ),2),0))=2,"E+",IF((ROUND(TRUNC(('TRI-2'!DM39  ),2),0))&lt;=1,"E-","")))))))))))</f>
        <v>A+</v>
      </c>
      <c r="DN39" s="51" t="str">
        <f>IF(OR('TRI-2'!DN39 ="",'TRI-2'!DN39&lt;0,'TRI-2'!DN39  &gt;10),"",IF((ROUND(TRUNC(('TRI-2'!DN39  ),2),0))=10,"A+",IF((ROUND(TRUNC(('TRI-2'!DN39  ),2),0))=9,"A-",IF((ROUND(TRUNC(('TRI-2'!DN39   ),2),0))=8,"B+",IF((ROUND(TRUNC(('TRI-2'!DN39 ),2),0))=7,"B-",IF((ROUND(TRUNC(('TRI-2'!DN39  ),2),0))=6,"C+",IF((ROUND(TRUNC(('TRI-2'!DN39  ),2),0))=5,"C-",IF((ROUND(TRUNC(('TRI-2'!DN39  ),2),0))=4,"D+",IF((ROUND(TRUNC(('TRI-2'!DN39 ),2),0))=3,"D-",IF((ROUND(TRUNC(('TRI-2'!DN39 ),2),0))=2,"E+",IF((ROUND(TRUNC(('TRI-2'!DN39  ),2),0))&lt;=1,"E-","")))))))))))</f>
        <v>A+</v>
      </c>
      <c r="DO39" s="51" t="str">
        <f>IF(OR('TRI-2'!DO39 ="",'TRI-2'!DO39&lt;0,'TRI-2'!DO39  &gt;10),"",IF((ROUND(TRUNC(('TRI-2'!DO39  ),2),0))=10,"A+",IF((ROUND(TRUNC(('TRI-2'!DO39  ),2),0))=9,"A-",IF((ROUND(TRUNC(('TRI-2'!DO39   ),2),0))=8,"B+",IF((ROUND(TRUNC(('TRI-2'!DO39 ),2),0))=7,"B-",IF((ROUND(TRUNC(('TRI-2'!DO39  ),2),0))=6,"C+",IF((ROUND(TRUNC(('TRI-2'!DO39  ),2),0))=5,"C-",IF((ROUND(TRUNC(('TRI-2'!DO39  ),2),0))=4,"D+",IF((ROUND(TRUNC(('TRI-2'!DO39 ),2),0))=3,"D-",IF((ROUND(TRUNC(('TRI-2'!DO39 ),2),0))=2,"E+",IF((ROUND(TRUNC(('TRI-2'!DO39  ),2),0))&lt;=1,"E-","")))))))))))</f>
        <v>A+</v>
      </c>
      <c r="DP39" s="51" t="str">
        <f>IF(OR('TRI-2'!DP39 ="",'TRI-2'!DP39&lt;0,'TRI-2'!DP39  &gt;10),"",IF((ROUND(TRUNC(('TRI-2'!DP39  ),2),0))=10,"A+",IF((ROUND(TRUNC(('TRI-2'!DP39  ),2),0))=9,"A-",IF((ROUND(TRUNC(('TRI-2'!DP39   ),2),0))=8,"B+",IF((ROUND(TRUNC(('TRI-2'!DP39 ),2),0))=7,"B-",IF((ROUND(TRUNC(('TRI-2'!DP39  ),2),0))=6,"C+",IF((ROUND(TRUNC(('TRI-2'!DP39  ),2),0))=5,"C-",IF((ROUND(TRUNC(('TRI-2'!DP39  ),2),0))=4,"D+",IF((ROUND(TRUNC(('TRI-2'!DP39 ),2),0))=3,"D-",IF((ROUND(TRUNC(('TRI-2'!DP39 ),2),0))=2,"E+",IF((ROUND(TRUNC(('TRI-2'!DP39  ),2),0))&lt;=1,"E-","")))))))))))</f>
        <v>A+</v>
      </c>
      <c r="DQ39" s="51" t="str">
        <f>IF(OR('TRI-2'!DQ39 ="",'TRI-2'!DQ39&lt;0,'TRI-2'!DQ39  &gt;10),"",IF((ROUND(TRUNC(('TRI-2'!DQ39  ),2),0))=10,"A+",IF((ROUND(TRUNC(('TRI-2'!DQ39  ),2),0))=9,"A-",IF((ROUND(TRUNC(('TRI-2'!DQ39   ),2),0))=8,"B+",IF((ROUND(TRUNC(('TRI-2'!DQ39 ),2),0))=7,"B-",IF((ROUND(TRUNC(('TRI-2'!DQ39  ),2),0))=6,"C+",IF((ROUND(TRUNC(('TRI-2'!DQ39  ),2),0))=5,"C-",IF((ROUND(TRUNC(('TRI-2'!DQ39  ),2),0))=4,"D+",IF((ROUND(TRUNC(('TRI-2'!DQ39 ),2),0))=3,"D-",IF((ROUND(TRUNC(('TRI-2'!DQ39 ),2),0))=2,"E+",IF((ROUND(TRUNC(('TRI-2'!DQ39  ),2),0))&lt;=1,"E-","")))))))))))</f>
        <v>A+</v>
      </c>
      <c r="DR39" s="51" t="str">
        <f>IF(OR('TRI-2'!DR39 ="",'TRI-2'!DR39&lt;0,'TRI-2'!DR39  &gt;10),"",IF((ROUND(TRUNC(('TRI-2'!DR39  ),2),0))=10,"A+",IF((ROUND(TRUNC(('TRI-2'!DR39  ),2),0))=9,"A-",IF((ROUND(TRUNC(('TRI-2'!DR39   ),2),0))=8,"B+",IF((ROUND(TRUNC(('TRI-2'!DR39 ),2),0))=7,"B-",IF((ROUND(TRUNC(('TRI-2'!DR39  ),2),0))=6,"C+",IF((ROUND(TRUNC(('TRI-2'!DR39  ),2),0))=5,"C-",IF((ROUND(TRUNC(('TRI-2'!DR39  ),2),0))=4,"D+",IF((ROUND(TRUNC(('TRI-2'!DR39 ),2),0))=3,"D-",IF((ROUND(TRUNC(('TRI-2'!DR39 ),2),0))=2,"E+",IF((ROUND(TRUNC(('TRI-2'!DR39  ),2),0))&lt;=1,"E-","")))))))))))</f>
        <v>A+</v>
      </c>
      <c r="DS39" s="51" t="str">
        <f>IF(OR('TRI-2'!DS39 ="",'TRI-2'!DS39&lt;0,'TRI-2'!DS39  &gt;10),"",IF((ROUND(TRUNC(('TRI-2'!DS39  ),2),0))=10,"A+",IF((ROUND(TRUNC(('TRI-2'!DS39  ),2),0))=9,"A-",IF((ROUND(TRUNC(('TRI-2'!DS39   ),2),0))=8,"B+",IF((ROUND(TRUNC(('TRI-2'!DS39 ),2),0))=7,"B-",IF((ROUND(TRUNC(('TRI-2'!DS39  ),2),0))=6,"C+",IF((ROUND(TRUNC(('TRI-2'!DS39  ),2),0))=5,"C-",IF((ROUND(TRUNC(('TRI-2'!DS39  ),2),0))=4,"D+",IF((ROUND(TRUNC(('TRI-2'!DS39 ),2),0))=3,"D-",IF((ROUND(TRUNC(('TRI-2'!DS39 ),2),0))=2,"E+",IF((ROUND(TRUNC(('TRI-2'!DS39  ),2),0))&lt;=1,"E-","")))))))))))</f>
        <v>A+</v>
      </c>
      <c r="DT39" s="51" t="str">
        <f>IF(OR('TRI-2'!DT39 ="",'TRI-2'!DT39&lt;0,'TRI-2'!DT39  &gt;10),"",IF((ROUND(TRUNC(('TRI-2'!DT39  ),2),0))=10,"A+",IF((ROUND(TRUNC(('TRI-2'!DT39  ),2),0))=9,"A-",IF((ROUND(TRUNC(('TRI-2'!DT39   ),2),0))=8,"B+",IF((ROUND(TRUNC(('TRI-2'!DT39 ),2),0))=7,"B-",IF((ROUND(TRUNC(('TRI-2'!DT39  ),2),0))=6,"C+",IF((ROUND(TRUNC(('TRI-2'!DT39  ),2),0))=5,"C-",IF((ROUND(TRUNC(('TRI-2'!DT39  ),2),0))=4,"D+",IF((ROUND(TRUNC(('TRI-2'!DT39 ),2),0))=3,"D-",IF((ROUND(TRUNC(('TRI-2'!DT39 ),2),0))=2,"E+",IF((ROUND(TRUNC(('TRI-2'!DT39  ),2),0))&lt;=1,"E-","")))))))))))</f>
        <v>A+</v>
      </c>
      <c r="DU39" s="51" t="str">
        <f>IF(OR('TRI-2'!DU39 ="",'TRI-2'!DU39&lt;0,'TRI-2'!DU39  &gt;10),"",IF((ROUND(TRUNC(('TRI-2'!DU39  ),2),0))=10,"A+",IF((ROUND(TRUNC(('TRI-2'!DU39  ),2),0))=9,"A-",IF((ROUND(TRUNC(('TRI-2'!DU39   ),2),0))=8,"B+",IF((ROUND(TRUNC(('TRI-2'!DU39 ),2),0))=7,"B-",IF((ROUND(TRUNC(('TRI-2'!DU39  ),2),0))=6,"C+",IF((ROUND(TRUNC(('TRI-2'!DU39  ),2),0))=5,"C-",IF((ROUND(TRUNC(('TRI-2'!DU39  ),2),0))=4,"D+",IF((ROUND(TRUNC(('TRI-2'!DU39 ),2),0))=3,"D-",IF((ROUND(TRUNC(('TRI-2'!DU39 ),2),0))=2,"E+",IF((ROUND(TRUNC(('TRI-2'!DU39  ),2),0))&lt;=1,"E-","")))))))))))</f>
        <v>A+</v>
      </c>
      <c r="DV39" s="51" t="str">
        <f>IF(OR('TRI-2'!DV39 ="",'TRI-2'!DV39&lt;0,'TRI-2'!DV39  &gt;10),"",IF((ROUND(TRUNC(('TRI-2'!DV39  ),2),0))=10,"A+",IF((ROUND(TRUNC(('TRI-2'!DV39  ),2),0))=9,"A-",IF((ROUND(TRUNC(('TRI-2'!DV39   ),2),0))=8,"B+",IF((ROUND(TRUNC(('TRI-2'!DV39 ),2),0))=7,"B-",IF((ROUND(TRUNC(('TRI-2'!DV39  ),2),0))=6,"C+",IF((ROUND(TRUNC(('TRI-2'!DV39  ),2),0))=5,"C-",IF((ROUND(TRUNC(('TRI-2'!DV39  ),2),0))=4,"D+",IF((ROUND(TRUNC(('TRI-2'!DV39 ),2),0))=3,"D-",IF((ROUND(TRUNC(('TRI-2'!DV39 ),2),0))=2,"E+",IF((ROUND(TRUNC(('TRI-2'!DV39  ),2),0))&lt;=1,"E-","")))))))))))</f>
        <v>A+</v>
      </c>
      <c r="DW39" s="51" t="str">
        <f>IF(OR('TRI-2'!DW39 ="",'TRI-2'!DW39&lt;0,'TRI-2'!DW39  &gt;10),"",IF((ROUND(TRUNC(('TRI-2'!DW39  ),2),0))=10,"A+",IF((ROUND(TRUNC(('TRI-2'!DW39  ),2),0))=9,"A-",IF((ROUND(TRUNC(('TRI-2'!DW39   ),2),0))=8,"B+",IF((ROUND(TRUNC(('TRI-2'!DW39 ),2),0))=7,"B-",IF((ROUND(TRUNC(('TRI-2'!DW39  ),2),0))=6,"C+",IF((ROUND(TRUNC(('TRI-2'!DW39  ),2),0))=5,"C-",IF((ROUND(TRUNC(('TRI-2'!DW39  ),2),0))=4,"D+",IF((ROUND(TRUNC(('TRI-2'!DW39 ),2),0))=3,"D-",IF((ROUND(TRUNC(('TRI-2'!DW39 ),2),0))=2,"E+",IF((ROUND(TRUNC(('TRI-2'!DW39  ),2),0))&lt;=1,"E-","")))))))))))</f>
        <v>A+</v>
      </c>
      <c r="DX39" s="51" t="str">
        <f>IF(OR('TRI-2'!DX39 ="",'TRI-2'!DX39&lt;0,'TRI-2'!DX39  &gt;10),"",IF((ROUND(TRUNC(('TRI-2'!DX39  ),2),0))=10,"A+",IF((ROUND(TRUNC(('TRI-2'!DX39  ),2),0))=9,"A-",IF((ROUND(TRUNC(('TRI-2'!DX39   ),2),0))=8,"B+",IF((ROUND(TRUNC(('TRI-2'!DX39 ),2),0))=7,"B-",IF((ROUND(TRUNC(('TRI-2'!DX39  ),2),0))=6,"C+",IF((ROUND(TRUNC(('TRI-2'!DX39  ),2),0))=5,"C-",IF((ROUND(TRUNC(('TRI-2'!DX39  ),2),0))=4,"D+",IF((ROUND(TRUNC(('TRI-2'!DX39 ),2),0))=3,"D-",IF((ROUND(TRUNC(('TRI-2'!DX39 ),2),0))=2,"E+",IF((ROUND(TRUNC(('TRI-2'!DX39  ),2),0))&lt;=1,"E-","")))))))))))</f>
        <v>A+</v>
      </c>
      <c r="DY39" s="51" t="str">
        <f>IF(OR('TRI-2'!DY39 ="",'TRI-2'!DY39&lt;0,'TRI-2'!DY39  &gt;10),"",IF((ROUND(TRUNC(('TRI-2'!DY39  ),2),0))=10,"A+",IF((ROUND(TRUNC(('TRI-2'!DY39  ),2),0))=9,"A-",IF((ROUND(TRUNC(('TRI-2'!DY39   ),2),0))=8,"B+",IF((ROUND(TRUNC(('TRI-2'!DY39 ),2),0))=7,"B-",IF((ROUND(TRUNC(('TRI-2'!DY39  ),2),0))=6,"C+",IF((ROUND(TRUNC(('TRI-2'!DY39  ),2),0))=5,"C-",IF((ROUND(TRUNC(('TRI-2'!DY39  ),2),0))=4,"D+",IF((ROUND(TRUNC(('TRI-2'!DY39 ),2),0))=3,"D-",IF((ROUND(TRUNC(('TRI-2'!DY39 ),2),0))=2,"E+",IF((ROUND(TRUNC(('TRI-2'!DY39  ),2),0))&lt;=1,"E-","")))))))))))</f>
        <v>A+</v>
      </c>
      <c r="DZ39" s="51" t="str">
        <f>IF(OR('TRI-2'!DZ39 ="",'TRI-2'!DZ39&lt;0,'TRI-2'!DZ39  &gt;10),"",IF((ROUND(TRUNC(('TRI-2'!DZ39  ),2),0))=10,"A+",IF((ROUND(TRUNC(('TRI-2'!DZ39  ),2),0))=9,"A-",IF((ROUND(TRUNC(('TRI-2'!DZ39   ),2),0))=8,"B+",IF((ROUND(TRUNC(('TRI-2'!DZ39 ),2),0))=7,"B-",IF((ROUND(TRUNC(('TRI-2'!DZ39  ),2),0))=6,"C+",IF((ROUND(TRUNC(('TRI-2'!DZ39  ),2),0))=5,"C-",IF((ROUND(TRUNC(('TRI-2'!DZ39  ),2),0))=4,"D+",IF((ROUND(TRUNC(('TRI-2'!DZ39 ),2),0))=3,"D-",IF((ROUND(TRUNC(('TRI-2'!DZ39 ),2),0))=2,"E+",IF((ROUND(TRUNC(('TRI-2'!DZ39  ),2),0))&lt;=1,"E-","")))))))))))</f>
        <v>A+</v>
      </c>
      <c r="EA39" s="51" t="str">
        <f>IF(OR('TRI-2'!EA39 ="",'TRI-2'!EA39&lt;0,'TRI-2'!EA39  &gt;10),"",IF((ROUND(TRUNC(('TRI-2'!EA39  ),2),0))=10,"A+",IF((ROUND(TRUNC(('TRI-2'!EA39  ),2),0))=9,"A-",IF((ROUND(TRUNC(('TRI-2'!EA39   ),2),0))=8,"B+",IF((ROUND(TRUNC(('TRI-2'!EA39 ),2),0))=7,"B-",IF((ROUND(TRUNC(('TRI-2'!EA39  ),2),0))=6,"C+",IF((ROUND(TRUNC(('TRI-2'!EA39  ),2),0))=5,"C-",IF((ROUND(TRUNC(('TRI-2'!EA39  ),2),0))=4,"D+",IF((ROUND(TRUNC(('TRI-2'!EA39 ),2),0))=3,"D-",IF((ROUND(TRUNC(('TRI-2'!EA39 ),2),0))=2,"E+",IF((ROUND(TRUNC(('TRI-2'!EA39  ),2),0))&lt;=1,"E-","")))))))))))</f>
        <v>A+</v>
      </c>
      <c r="EB39" s="51" t="str">
        <f>IF(OR('TRI-2'!EB39 ="",'TRI-2'!EB39&lt;0,'TRI-2'!EB39  &gt;10),"",IF((ROUND(TRUNC(('TRI-2'!EB39  ),2),0))=10,"A+",IF((ROUND(TRUNC(('TRI-2'!EB39  ),2),0))=9,"A-",IF((ROUND(TRUNC(('TRI-2'!EB39   ),2),0))=8,"B+",IF((ROUND(TRUNC(('TRI-2'!EB39 ),2),0))=7,"B-",IF((ROUND(TRUNC(('TRI-2'!EB39  ),2),0))=6,"C+",IF((ROUND(TRUNC(('TRI-2'!EB39  ),2),0))=5,"C-",IF((ROUND(TRUNC(('TRI-2'!EB39  ),2),0))=4,"D+",IF((ROUND(TRUNC(('TRI-2'!EB39 ),2),0))=3,"D-",IF((ROUND(TRUNC(('TRI-2'!EB39 ),2),0))=2,"E+",IF((ROUND(TRUNC(('TRI-2'!EB39  ),2),0))&lt;=1,"E-","")))))))))))</f>
        <v>A+</v>
      </c>
      <c r="EC39" s="51" t="str">
        <f>IF(OR('TRI-2'!EC39 ="",'TRI-2'!EC39&lt;0,'TRI-2'!EC39  &gt;10),"",IF((ROUND(TRUNC(('TRI-2'!EC39  ),2),0))=10,"A+",IF((ROUND(TRUNC(('TRI-2'!EC39  ),2),0))=9,"A-",IF((ROUND(TRUNC(('TRI-2'!EC39   ),2),0))=8,"B+",IF((ROUND(TRUNC(('TRI-2'!EC39 ),2),0))=7,"B-",IF((ROUND(TRUNC(('TRI-2'!EC39  ),2),0))=6,"C+",IF((ROUND(TRUNC(('TRI-2'!EC39  ),2),0))=5,"C-",IF((ROUND(TRUNC(('TRI-2'!EC39  ),2),0))=4,"D+",IF((ROUND(TRUNC(('TRI-2'!EC39 ),2),0))=3,"D-",IF((ROUND(TRUNC(('TRI-2'!EC39 ),2),0))=2,"E+",IF((ROUND(TRUNC(('TRI-2'!EC39  ),2),0))&lt;=1,"E-","")))))))))))</f>
        <v>A+</v>
      </c>
      <c r="ED39" s="51" t="str">
        <f>IF(OR('TRI-2'!ED39 ="",'TRI-2'!ED39&lt;0,'TRI-2'!ED39  &gt;10),"",IF((ROUND(TRUNC(('TRI-2'!ED39  ),2),0))=10,"A+",IF((ROUND(TRUNC(('TRI-2'!ED39  ),2),0))=9,"A-",IF((ROUND(TRUNC(('TRI-2'!ED39   ),2),0))=8,"B+",IF((ROUND(TRUNC(('TRI-2'!ED39 ),2),0))=7,"B-",IF((ROUND(TRUNC(('TRI-2'!ED39  ),2),0))=6,"C+",IF((ROUND(TRUNC(('TRI-2'!ED39  ),2),0))=5,"C-",IF((ROUND(TRUNC(('TRI-2'!ED39  ),2),0))=4,"D+",IF((ROUND(TRUNC(('TRI-2'!ED39 ),2),0))=3,"D-",IF((ROUND(TRUNC(('TRI-2'!ED39 ),2),0))=2,"E+",IF((ROUND(TRUNC(('TRI-2'!ED39  ),2),0))&lt;=1,"E-","")))))))))))</f>
        <v>A+</v>
      </c>
      <c r="EE39" s="51" t="str">
        <f>IF(OR('TRI-2'!EE39 ="",'TRI-2'!EE39&lt;0,'TRI-2'!EE39  &gt;10),"",IF((ROUND(TRUNC(('TRI-2'!EE39  ),2),0))=10,"A+",IF((ROUND(TRUNC(('TRI-2'!EE39  ),2),0))=9,"A-",IF((ROUND(TRUNC(('TRI-2'!EE39   ),2),0))=8,"B+",IF((ROUND(TRUNC(('TRI-2'!EE39 ),2),0))=7,"B-",IF((ROUND(TRUNC(('TRI-2'!EE39  ),2),0))=6,"C+",IF((ROUND(TRUNC(('TRI-2'!EE39  ),2),0))=5,"C-",IF((ROUND(TRUNC(('TRI-2'!EE39  ),2),0))=4,"D+",IF((ROUND(TRUNC(('TRI-2'!EE39 ),2),0))=3,"D-",IF((ROUND(TRUNC(('TRI-2'!EE39 ),2),0))=2,"E+",IF((ROUND(TRUNC(('TRI-2'!EE39  ),2),0))&lt;=1,"E-","")))))))))))</f>
        <v>A+</v>
      </c>
      <c r="EF39" s="51" t="str">
        <f>IF(OR('TRI-2'!EF39 ="",'TRI-2'!EF39&lt;0,'TRI-2'!EF39  &gt;10),"",IF((ROUND(TRUNC(('TRI-2'!EF39  ),2),0))=10,"A+",IF((ROUND(TRUNC(('TRI-2'!EF39  ),2),0))=9,"A-",IF((ROUND(TRUNC(('TRI-2'!EF39   ),2),0))=8,"B+",IF((ROUND(TRUNC(('TRI-2'!EF39 ),2),0))=7,"B-",IF((ROUND(TRUNC(('TRI-2'!EF39  ),2),0))=6,"C+",IF((ROUND(TRUNC(('TRI-2'!EF39  ),2),0))=5,"C-",IF((ROUND(TRUNC(('TRI-2'!EF39  ),2),0))=4,"D+",IF((ROUND(TRUNC(('TRI-2'!EF39 ),2),0))=3,"D-",IF((ROUND(TRUNC(('TRI-2'!EF39 ),2),0))=2,"E+",IF((ROUND(TRUNC(('TRI-2'!EF39  ),2),0))&lt;=1,"E-","")))))))))))</f>
        <v>A+</v>
      </c>
      <c r="EG39" s="51" t="str">
        <f>IF(OR('TRI-2'!EG39 ="",'TRI-2'!EG39&lt;0,'TRI-2'!EG39  &gt;10),"",IF((ROUND(TRUNC(('TRI-2'!EG39  ),2),0))=10,"A+",IF((ROUND(TRUNC(('TRI-2'!EG39  ),2),0))=9,"A-",IF((ROUND(TRUNC(('TRI-2'!EG39   ),2),0))=8,"B+",IF((ROUND(TRUNC(('TRI-2'!EG39 ),2),0))=7,"B-",IF((ROUND(TRUNC(('TRI-2'!EG39  ),2),0))=6,"C+",IF((ROUND(TRUNC(('TRI-2'!EG39  ),2),0))=5,"C-",IF((ROUND(TRUNC(('TRI-2'!EG39  ),2),0))=4,"D+",IF((ROUND(TRUNC(('TRI-2'!EG39 ),2),0))=3,"D-",IF((ROUND(TRUNC(('TRI-2'!EG39 ),2),0))=2,"E+",IF((ROUND(TRUNC(('TRI-2'!EG39  ),2),0))&lt;=1,"E-","")))))))))))</f>
        <v>A+</v>
      </c>
      <c r="EH39" s="51" t="str">
        <f>IF(OR('TRI-2'!EH39 ="",'TRI-2'!EH39&lt;0,'TRI-2'!EH39  &gt;10),"",IF((ROUND(TRUNC(('TRI-2'!EH39  ),2),0))=10,"A+",IF((ROUND(TRUNC(('TRI-2'!EH39  ),2),0))=9,"A-",IF((ROUND(TRUNC(('TRI-2'!EH39   ),2),0))=8,"B+",IF((ROUND(TRUNC(('TRI-2'!EH39 ),2),0))=7,"B-",IF((ROUND(TRUNC(('TRI-2'!EH39  ),2),0))=6,"C+",IF((ROUND(TRUNC(('TRI-2'!EH39  ),2),0))=5,"C-",IF((ROUND(TRUNC(('TRI-2'!EH39  ),2),0))=4,"D+",IF((ROUND(TRUNC(('TRI-2'!EH39 ),2),0))=3,"D-",IF((ROUND(TRUNC(('TRI-2'!EH39 ),2),0))=2,"E+",IF((ROUND(TRUNC(('TRI-2'!EH39  ),2),0))&lt;=1,"E-","")))))))))))</f>
        <v>A+</v>
      </c>
      <c r="EI39" s="51" t="str">
        <f>IF(OR('TRI-2'!EI39 ="",'TRI-2'!EI39&lt;0,'TRI-2'!EI39  &gt;10),"",IF((ROUND(TRUNC(('TRI-2'!EI39  ),2),0))=10,"A+",IF((ROUND(TRUNC(('TRI-2'!EI39  ),2),0))=9,"A-",IF((ROUND(TRUNC(('TRI-2'!EI39   ),2),0))=8,"B+",IF((ROUND(TRUNC(('TRI-2'!EI39 ),2),0))=7,"B-",IF((ROUND(TRUNC(('TRI-2'!EI39  ),2),0))=6,"C+",IF((ROUND(TRUNC(('TRI-2'!EI39  ),2),0))=5,"C-",IF((ROUND(TRUNC(('TRI-2'!EI39  ),2),0))=4,"D+",IF((ROUND(TRUNC(('TRI-2'!EI39 ),2),0))=3,"D-",IF((ROUND(TRUNC(('TRI-2'!EI39 ),2),0))=2,"E+",IF((ROUND(TRUNC(('TRI-2'!EI39  ),2),0))&lt;=1,"E-","")))))))))))</f>
        <v>B+</v>
      </c>
      <c r="EJ39" s="51" t="str">
        <f>IF(OR('TRI-2'!EJ39 ="",'TRI-2'!EJ39&lt;0,'TRI-2'!EJ39  &gt;10),"",IF((ROUND(TRUNC(('TRI-2'!EJ39  ),2),0))=10,"A+",IF((ROUND(TRUNC(('TRI-2'!EJ39  ),2),0))=9,"A-",IF((ROUND(TRUNC(('TRI-2'!EJ39   ),2),0))=8,"B+",IF((ROUND(TRUNC(('TRI-2'!EJ39 ),2),0))=7,"B-",IF((ROUND(TRUNC(('TRI-2'!EJ39  ),2),0))=6,"C+",IF((ROUND(TRUNC(('TRI-2'!EJ39  ),2),0))=5,"C-",IF((ROUND(TRUNC(('TRI-2'!EJ39  ),2),0))=4,"D+",IF((ROUND(TRUNC(('TRI-2'!EJ39 ),2),0))=3,"D-",IF((ROUND(TRUNC(('TRI-2'!EJ39 ),2),0))=2,"E+",IF((ROUND(TRUNC(('TRI-2'!EJ39  ),2),0))&lt;=1,"E-","")))))))))))</f>
        <v>A+</v>
      </c>
      <c r="EK39" s="51" t="str">
        <f>IF(OR('TRI-2'!EK39 ="",'TRI-2'!EK39&lt;0,'TRI-2'!EK39  &gt;10),"",IF((ROUND(TRUNC(('TRI-2'!EK39  ),2),0))=10,"A+",IF((ROUND(TRUNC(('TRI-2'!EK39  ),2),0))=9,"A-",IF((ROUND(TRUNC(('TRI-2'!EK39   ),2),0))=8,"B+",IF((ROUND(TRUNC(('TRI-2'!EK39 ),2),0))=7,"B-",IF((ROUND(TRUNC(('TRI-2'!EK39  ),2),0))=6,"C+",IF((ROUND(TRUNC(('TRI-2'!EK39  ),2),0))=5,"C-",IF((ROUND(TRUNC(('TRI-2'!EK39  ),2),0))=4,"D+",IF((ROUND(TRUNC(('TRI-2'!EK39 ),2),0))=3,"D-",IF((ROUND(TRUNC(('TRI-2'!EK39 ),2),0))=2,"E+",IF((ROUND(TRUNC(('TRI-2'!EK39  ),2),0))&lt;=1,"E-","")))))))))))</f>
        <v>A+</v>
      </c>
      <c r="EL39" s="51" t="str">
        <f>IF(OR('TRI-2'!EL39 ="",'TRI-2'!EL39&lt;0,'TRI-2'!EL39  &gt;10),"",IF((ROUND(TRUNC(('TRI-2'!EL39  ),2),0))=10,"A+",IF((ROUND(TRUNC(('TRI-2'!EL39  ),2),0))=9,"A-",IF((ROUND(TRUNC(('TRI-2'!EL39   ),2),0))=8,"B+",IF((ROUND(TRUNC(('TRI-2'!EL39 ),2),0))=7,"B-",IF((ROUND(TRUNC(('TRI-2'!EL39  ),2),0))=6,"C+",IF((ROUND(TRUNC(('TRI-2'!EL39  ),2),0))=5,"C-",IF((ROUND(TRUNC(('TRI-2'!EL39  ),2),0))=4,"D+",IF((ROUND(TRUNC(('TRI-2'!EL39 ),2),0))=3,"D-",IF((ROUND(TRUNC(('TRI-2'!EL39 ),2),0))=2,"E+",IF((ROUND(TRUNC(('TRI-2'!EL39  ),2),0))&lt;=1,"E-","")))))))))))</f>
        <v>A+</v>
      </c>
      <c r="EM39" s="51" t="str">
        <f>IF(OR('TRI-2'!EM39 ="",'TRI-2'!EM39&lt;0,'TRI-2'!EM39  &gt;10),"",IF((ROUND(TRUNC(('TRI-2'!EM39  ),2),0))=10,"A+",IF((ROUND(TRUNC(('TRI-2'!EM39  ),2),0))=9,"A-",IF((ROUND(TRUNC(('TRI-2'!EM39   ),2),0))=8,"B+",IF((ROUND(TRUNC(('TRI-2'!EM39 ),2),0))=7,"B-",IF((ROUND(TRUNC(('TRI-2'!EM39  ),2),0))=6,"C+",IF((ROUND(TRUNC(('TRI-2'!EM39  ),2),0))=5,"C-",IF((ROUND(TRUNC(('TRI-2'!EM39  ),2),0))=4,"D+",IF((ROUND(TRUNC(('TRI-2'!EM39 ),2),0))=3,"D-",IF((ROUND(TRUNC(('TRI-2'!EM39 ),2),0))=2,"E+",IF((ROUND(TRUNC(('TRI-2'!EM39  ),2),0))&lt;=1,"E-","")))))))))))</f>
        <v>A+</v>
      </c>
      <c r="EN39" s="51" t="str">
        <f>IF(OR('TRI-2'!EN39 ="",'TRI-2'!EN39&lt;0,'TRI-2'!EN39  &gt;10),"",IF((ROUND(TRUNC(('TRI-2'!EN39  ),2),0))=10,"A+",IF((ROUND(TRUNC(('TRI-2'!EN39  ),2),0))=9,"A-",IF((ROUND(TRUNC(('TRI-2'!EN39   ),2),0))=8,"B+",IF((ROUND(TRUNC(('TRI-2'!EN39 ),2),0))=7,"B-",IF((ROUND(TRUNC(('TRI-2'!EN39  ),2),0))=6,"C+",IF((ROUND(TRUNC(('TRI-2'!EN39  ),2),0))=5,"C-",IF((ROUND(TRUNC(('TRI-2'!EN39  ),2),0))=4,"D+",IF((ROUND(TRUNC(('TRI-2'!EN39 ),2),0))=3,"D-",IF((ROUND(TRUNC(('TRI-2'!EN39 ),2),0))=2,"E+",IF((ROUND(TRUNC(('TRI-2'!EN39  ),2),0))&lt;=1,"E-","")))))))))))</f>
        <v>A+</v>
      </c>
      <c r="EO39" s="51" t="str">
        <f>IF(OR('TRI-2'!EO39 ="",'TRI-2'!EO39&lt;0,'TRI-2'!EO39  &gt;10),"",IF((ROUND(TRUNC(('TRI-2'!EO39  ),2),0))=10,"A+",IF((ROUND(TRUNC(('TRI-2'!EO39  ),2),0))=9,"A-",IF((ROUND(TRUNC(('TRI-2'!EO39   ),2),0))=8,"B+",IF((ROUND(TRUNC(('TRI-2'!EO39 ),2),0))=7,"B-",IF((ROUND(TRUNC(('TRI-2'!EO39  ),2),0))=6,"C+",IF((ROUND(TRUNC(('TRI-2'!EO39  ),2),0))=5,"C-",IF((ROUND(TRUNC(('TRI-2'!EO39  ),2),0))=4,"D+",IF((ROUND(TRUNC(('TRI-2'!EO39 ),2),0))=3,"D-",IF((ROUND(TRUNC(('TRI-2'!EO39 ),2),0))=2,"E+",IF((ROUND(TRUNC(('TRI-2'!EO39  ),2),0))&lt;=1,"E-","")))))))))))</f>
        <v>A+</v>
      </c>
      <c r="EP39" s="51" t="str">
        <f>IF(OR('TRI-2'!EP39 ="",'TRI-2'!EP39&lt;0,'TRI-2'!EP39  &gt;10),"",IF((ROUND(TRUNC(('TRI-2'!EP39  ),2),0))=10,"A+",IF((ROUND(TRUNC(('TRI-2'!EP39  ),2),0))=9,"A-",IF((ROUND(TRUNC(('TRI-2'!EP39   ),2),0))=8,"B+",IF((ROUND(TRUNC(('TRI-2'!EP39 ),2),0))=7,"B-",IF((ROUND(TRUNC(('TRI-2'!EP39  ),2),0))=6,"C+",IF((ROUND(TRUNC(('TRI-2'!EP39  ),2),0))=5,"C-",IF((ROUND(TRUNC(('TRI-2'!EP39  ),2),0))=4,"D+",IF((ROUND(TRUNC(('TRI-2'!EP39 ),2),0))=3,"D-",IF((ROUND(TRUNC(('TRI-2'!EP39 ),2),0))=2,"E+",IF((ROUND(TRUNC(('TRI-2'!EP39  ),2),0))&lt;=1,"E-","")))))))))))</f>
        <v>A+</v>
      </c>
      <c r="EQ39" s="51" t="str">
        <f>IF(OR('TRI-2'!EQ39 ="",'TRI-2'!EQ39&lt;0,'TRI-2'!EQ39  &gt;10),"",IF((ROUND(TRUNC(('TRI-2'!EQ39  ),2),0))=10,"A+",IF((ROUND(TRUNC(('TRI-2'!EQ39  ),2),0))=9,"A-",IF((ROUND(TRUNC(('TRI-2'!EQ39   ),2),0))=8,"B+",IF((ROUND(TRUNC(('TRI-2'!EQ39 ),2),0))=7,"B-",IF((ROUND(TRUNC(('TRI-2'!EQ39  ),2),0))=6,"C+",IF((ROUND(TRUNC(('TRI-2'!EQ39  ),2),0))=5,"C-",IF((ROUND(TRUNC(('TRI-2'!EQ39  ),2),0))=4,"D+",IF((ROUND(TRUNC(('TRI-2'!EQ39 ),2),0))=3,"D-",IF((ROUND(TRUNC(('TRI-2'!EQ39 ),2),0))=2,"E+",IF((ROUND(TRUNC(('TRI-2'!EQ39  ),2),0))&lt;=1,"E-","")))))))))))</f>
        <v>A+</v>
      </c>
      <c r="ER39" s="51" t="str">
        <f>IF(OR('TRI-2'!ER39 ="",'TRI-2'!ER39&lt;0,'TRI-2'!ER39  &gt;10),"",IF((ROUND(TRUNC(('TRI-2'!ER39  ),2),0))=10,"A+",IF((ROUND(TRUNC(('TRI-2'!ER39  ),2),0))=9,"A-",IF((ROUND(TRUNC(('TRI-2'!ER39   ),2),0))=8,"B+",IF((ROUND(TRUNC(('TRI-2'!ER39 ),2),0))=7,"B-",IF((ROUND(TRUNC(('TRI-2'!ER39  ),2),0))=6,"C+",IF((ROUND(TRUNC(('TRI-2'!ER39  ),2),0))=5,"C-",IF((ROUND(TRUNC(('TRI-2'!ER39  ),2),0))=4,"D+",IF((ROUND(TRUNC(('TRI-2'!ER39 ),2),0))=3,"D-",IF((ROUND(TRUNC(('TRI-2'!ER39 ),2),0))=2,"E+",IF((ROUND(TRUNC(('TRI-2'!ER39  ),2),0))&lt;=1,"E-","")))))))))))</f>
        <v>A+</v>
      </c>
      <c r="ES39" s="51" t="str">
        <f>IF(OR('TRI-2'!ES39 ="",'TRI-2'!ES39&lt;0,'TRI-2'!ES39  &gt;10),"",IF((ROUND(TRUNC(('TRI-2'!ES39  ),2),0))=10,"A+",IF((ROUND(TRUNC(('TRI-2'!ES39  ),2),0))=9,"A-",IF((ROUND(TRUNC(('TRI-2'!ES39   ),2),0))=8,"B+",IF((ROUND(TRUNC(('TRI-2'!ES39 ),2),0))=7,"B-",IF((ROUND(TRUNC(('TRI-2'!ES39  ),2),0))=6,"C+",IF((ROUND(TRUNC(('TRI-2'!ES39  ),2),0))=5,"C-",IF((ROUND(TRUNC(('TRI-2'!ES39  ),2),0))=4,"D+",IF((ROUND(TRUNC(('TRI-2'!ES39 ),2),0))=3,"D-",IF((ROUND(TRUNC(('TRI-2'!ES39 ),2),0))=2,"E+",IF((ROUND(TRUNC(('TRI-2'!ES39  ),2),0))&lt;=1,"E-","")))))))))))</f>
        <v>A-</v>
      </c>
      <c r="ET39" s="51" t="str">
        <f>IF('TRI-2'!ET39 ="","",'TRI-2'!ET39 )</f>
        <v>S</v>
      </c>
      <c r="EU39" s="51" t="str">
        <f>IF('TRI-2'!EU39 ="","",'TRI-2'!EU39 )</f>
        <v>S</v>
      </c>
      <c r="EV39" s="51" t="str">
        <f>IF('TRI-2'!EV39 ="","",'TRI-2'!EV39 )</f>
        <v>F</v>
      </c>
      <c r="EW39" s="51" t="str">
        <f>IF('TRI-2'!EW39 ="","",'TRI-2'!EW39 )</f>
        <v>S</v>
      </c>
      <c r="EX39" s="51" t="str">
        <f>IF('TRI-2'!EX39 ="","",'TRI-2'!EX39 )</f>
        <v>F</v>
      </c>
      <c r="EY39" s="51" t="str">
        <f>IF('TRI-2'!EY39 ="","",'TRI-2'!EY39 )</f>
        <v>F</v>
      </c>
      <c r="EZ39" s="51" t="str">
        <f>IF('TRI-2'!EZ39 ="","",'TRI-2'!EZ39 )</f>
        <v>F</v>
      </c>
      <c r="FA39" s="51" t="str">
        <f>IF('TRI-2'!FA39 ="","",'TRI-2'!FA39 )</f>
        <v>F</v>
      </c>
      <c r="FB39" s="51" t="str">
        <f>IF('TRI-2'!FB39 ="","",'TRI-2'!FB39 )</f>
        <v>F</v>
      </c>
      <c r="FC39" s="51" t="str">
        <f>IF('TRI-2'!FC39 ="","",'TRI-2'!FC39 )</f>
        <v>B+</v>
      </c>
      <c r="FD39" s="51">
        <f>IF('TRI-2'!FD39 ="","",'TRI-2'!FD39 )</f>
        <v>30</v>
      </c>
      <c r="FE39" s="51" t="str">
        <f>IF('TRI-2'!FE39 ="","",'TRI-2'!FE39 )</f>
        <v>B+</v>
      </c>
      <c r="FF39" s="51" t="str">
        <f>IF('TRI-2'!FF39 ="","",'TRI-2'!FF39 )</f>
        <v/>
      </c>
      <c r="FG39" s="51" t="str">
        <f>IF('TRI-2'!FG39 ="","",'TRI-2'!FG39 )</f>
        <v/>
      </c>
      <c r="FH39" s="51" t="str">
        <f>IF('TRI-2'!FH39 ="","",'TRI-2'!FH39 )</f>
        <v/>
      </c>
    </row>
    <row r="40" spans="1:164" ht="21" customHeight="1">
      <c r="B40" s="53">
        <v>23</v>
      </c>
      <c r="C40" s="272" t="str">
        <f>IF(NOTAS!E43&gt;"",NOTAS!E43,"")</f>
        <v>SEGOVIA ELIZALDE ERICK ISAAC</v>
      </c>
      <c r="D40" s="273"/>
      <c r="E40" s="273"/>
      <c r="F40" s="274"/>
      <c r="G40" s="51" t="str">
        <f>IF(OR('TRI-2'!G40 ="",'TRI-2'!G40&lt;0,'TRI-2'!G40  &gt;10),"",IF((ROUND(TRUNC(('TRI-2'!G40  ),2),0))=10,"A+",IF((ROUND(TRUNC(('TRI-2'!G40  ),2),0))=9,"A-",IF((ROUND(TRUNC(('TRI-2'!G40   ),2),0))=8,"B+",IF((ROUND(TRUNC(('TRI-2'!G40 ),2),0))=7,"B-",IF((ROUND(TRUNC(('TRI-2'!G40  ),2),0))=6,"C+",IF((ROUND(TRUNC(('TRI-2'!G40  ),2),0))=5,"C-",IF((ROUND(TRUNC(('TRI-2'!G40  ),2),0))=4,"D+",IF((ROUND(TRUNC(('TRI-2'!G40 ),2),0))=3,"D-",IF((ROUND(TRUNC(('TRI-2'!G40 ),2),0))=2,"E+",IF((ROUND(TRUNC(('TRI-2'!G40  ),2),0))&lt;=1,"E-","")))))))))))</f>
        <v>A+</v>
      </c>
      <c r="H40" s="51" t="str">
        <f>IF(OR('TRI-2'!H40 ="",'TRI-2'!H40&lt;0,'TRI-2'!H40  &gt;10),"",IF((ROUND(TRUNC(('TRI-2'!H40  ),2),0))=10,"A+",IF((ROUND(TRUNC(('TRI-2'!H40  ),2),0))=9,"A-",IF((ROUND(TRUNC(('TRI-2'!H40   ),2),0))=8,"B+",IF((ROUND(TRUNC(('TRI-2'!H40 ),2),0))=7,"B-",IF((ROUND(TRUNC(('TRI-2'!H40  ),2),0))=6,"C+",IF((ROUND(TRUNC(('TRI-2'!H40  ),2),0))=5,"C-",IF((ROUND(TRUNC(('TRI-2'!H40  ),2),0))=4,"D+",IF((ROUND(TRUNC(('TRI-2'!H40 ),2),0))=3,"D-",IF((ROUND(TRUNC(('TRI-2'!H40 ),2),0))=2,"E+",IF((ROUND(TRUNC(('TRI-2'!H40  ),2),0))&lt;=1,"E-","")))))))))))</f>
        <v>A+</v>
      </c>
      <c r="I40" s="51" t="str">
        <f>IF(OR('TRI-2'!I40 ="",'TRI-2'!I40&lt;0,'TRI-2'!I40  &gt;10),"",IF((ROUND(TRUNC(('TRI-2'!I40  ),2),0))=10,"A+",IF((ROUND(TRUNC(('TRI-2'!I40  ),2),0))=9,"A-",IF((ROUND(TRUNC(('TRI-2'!I40   ),2),0))=8,"B+",IF((ROUND(TRUNC(('TRI-2'!I40 ),2),0))=7,"B-",IF((ROUND(TRUNC(('TRI-2'!I40  ),2),0))=6,"C+",IF((ROUND(TRUNC(('TRI-2'!I40  ),2),0))=5,"C-",IF((ROUND(TRUNC(('TRI-2'!I40  ),2),0))=4,"D+",IF((ROUND(TRUNC(('TRI-2'!I40 ),2),0))=3,"D-",IF((ROUND(TRUNC(('TRI-2'!I40 ),2),0))=2,"E+",IF((ROUND(TRUNC(('TRI-2'!I40  ),2),0))&lt;=1,"E-","")))))))))))</f>
        <v>A+</v>
      </c>
      <c r="J40" s="51" t="str">
        <f>IF(OR('TRI-2'!J40 ="",'TRI-2'!J40&lt;0,'TRI-2'!J40  &gt;10),"",IF((ROUND(TRUNC(('TRI-2'!J40  ),2),0))=10,"A+",IF((ROUND(TRUNC(('TRI-2'!J40  ),2),0))=9,"A-",IF((ROUND(TRUNC(('TRI-2'!J40   ),2),0))=8,"B+",IF((ROUND(TRUNC(('TRI-2'!J40 ),2),0))=7,"B-",IF((ROUND(TRUNC(('TRI-2'!J40  ),2),0))=6,"C+",IF((ROUND(TRUNC(('TRI-2'!J40  ),2),0))=5,"C-",IF((ROUND(TRUNC(('TRI-2'!J40  ),2),0))=4,"D+",IF((ROUND(TRUNC(('TRI-2'!J40 ),2),0))=3,"D-",IF((ROUND(TRUNC(('TRI-2'!J40 ),2),0))=2,"E+",IF((ROUND(TRUNC(('TRI-2'!J40  ),2),0))&lt;=1,"E-","")))))))))))</f>
        <v>A+</v>
      </c>
      <c r="K40" s="51" t="str">
        <f>IF(OR('TRI-2'!K40 ="",'TRI-2'!K40&lt;0,'TRI-2'!K40  &gt;10),"",IF((ROUND(TRUNC(('TRI-2'!K40  ),2),0))=10,"A+",IF((ROUND(TRUNC(('TRI-2'!K40  ),2),0))=9,"A-",IF((ROUND(TRUNC(('TRI-2'!K40   ),2),0))=8,"B+",IF((ROUND(TRUNC(('TRI-2'!K40 ),2),0))=7,"B-",IF((ROUND(TRUNC(('TRI-2'!K40  ),2),0))=6,"C+",IF((ROUND(TRUNC(('TRI-2'!K40  ),2),0))=5,"C-",IF((ROUND(TRUNC(('TRI-2'!K40  ),2),0))=4,"D+",IF((ROUND(TRUNC(('TRI-2'!K40 ),2),0))=3,"D-",IF((ROUND(TRUNC(('TRI-2'!K40 ),2),0))=2,"E+",IF((ROUND(TRUNC(('TRI-2'!K40  ),2),0))&lt;=1,"E-","")))))))))))</f>
        <v>A+</v>
      </c>
      <c r="L40" s="51" t="str">
        <f>IF(OR('TRI-2'!L40 ="",'TRI-2'!L40&lt;0,'TRI-2'!L40  &gt;10),"",IF((ROUND(TRUNC(('TRI-2'!L40  ),2),0))=10,"A+",IF((ROUND(TRUNC(('TRI-2'!L40  ),2),0))=9,"A-",IF((ROUND(TRUNC(('TRI-2'!L40   ),2),0))=8,"B+",IF((ROUND(TRUNC(('TRI-2'!L40 ),2),0))=7,"B-",IF((ROUND(TRUNC(('TRI-2'!L40  ),2),0))=6,"C+",IF((ROUND(TRUNC(('TRI-2'!L40  ),2),0))=5,"C-",IF((ROUND(TRUNC(('TRI-2'!L40  ),2),0))=4,"D+",IF((ROUND(TRUNC(('TRI-2'!L40 ),2),0))=3,"D-",IF((ROUND(TRUNC(('TRI-2'!L40 ),2),0))=2,"E+",IF((ROUND(TRUNC(('TRI-2'!L40  ),2),0))&lt;=1,"E-","")))))))))))</f>
        <v>A+</v>
      </c>
      <c r="M40" s="51" t="str">
        <f>IF(OR('TRI-2'!M40 ="",'TRI-2'!M40&lt;0,'TRI-2'!M40  &gt;10),"",IF((ROUND(TRUNC(('TRI-2'!M40  ),2),0))=10,"A+",IF((ROUND(TRUNC(('TRI-2'!M40  ),2),0))=9,"A-",IF((ROUND(TRUNC(('TRI-2'!M40   ),2),0))=8,"B+",IF((ROUND(TRUNC(('TRI-2'!M40 ),2),0))=7,"B-",IF((ROUND(TRUNC(('TRI-2'!M40  ),2),0))=6,"C+",IF((ROUND(TRUNC(('TRI-2'!M40  ),2),0))=5,"C-",IF((ROUND(TRUNC(('TRI-2'!M40  ),2),0))=4,"D+",IF((ROUND(TRUNC(('TRI-2'!M40 ),2),0))=3,"D-",IF((ROUND(TRUNC(('TRI-2'!M40 ),2),0))=2,"E+",IF((ROUND(TRUNC(('TRI-2'!M40  ),2),0))&lt;=1,"E-","")))))))))))</f>
        <v>A+</v>
      </c>
      <c r="N40" s="51" t="str">
        <f>IF(OR('TRI-2'!N40 ="",'TRI-2'!N40&lt;0,'TRI-2'!N40  &gt;10),"",IF((ROUND(TRUNC(('TRI-2'!N40  ),2),0))=10,"A+",IF((ROUND(TRUNC(('TRI-2'!N40  ),2),0))=9,"A-",IF((ROUND(TRUNC(('TRI-2'!N40   ),2),0))=8,"B+",IF((ROUND(TRUNC(('TRI-2'!N40 ),2),0))=7,"B-",IF((ROUND(TRUNC(('TRI-2'!N40  ),2),0))=6,"C+",IF((ROUND(TRUNC(('TRI-2'!N40  ),2),0))=5,"C-",IF((ROUND(TRUNC(('TRI-2'!N40  ),2),0))=4,"D+",IF((ROUND(TRUNC(('TRI-2'!N40 ),2),0))=3,"D-",IF((ROUND(TRUNC(('TRI-2'!N40 ),2),0))=2,"E+",IF((ROUND(TRUNC(('TRI-2'!N40  ),2),0))&lt;=1,"E-","")))))))))))</f>
        <v>A+</v>
      </c>
      <c r="O40" s="51" t="str">
        <f>IF(OR('TRI-2'!O40 ="",'TRI-2'!O40&lt;0,'TRI-2'!O40  &gt;10),"",IF((ROUND(TRUNC(('TRI-2'!O40  ),2),0))=10,"A+",IF((ROUND(TRUNC(('TRI-2'!O40  ),2),0))=9,"A-",IF((ROUND(TRUNC(('TRI-2'!O40   ),2),0))=8,"B+",IF((ROUND(TRUNC(('TRI-2'!O40 ),2),0))=7,"B-",IF((ROUND(TRUNC(('TRI-2'!O40  ),2),0))=6,"C+",IF((ROUND(TRUNC(('TRI-2'!O40  ),2),0))=5,"C-",IF((ROUND(TRUNC(('TRI-2'!O40  ),2),0))=4,"D+",IF((ROUND(TRUNC(('TRI-2'!O40 ),2),0))=3,"D-",IF((ROUND(TRUNC(('TRI-2'!O40 ),2),0))=2,"E+",IF((ROUND(TRUNC(('TRI-2'!O40  ),2),0))&lt;=1,"E-","")))))))))))</f>
        <v>A+</v>
      </c>
      <c r="P40" s="51" t="str">
        <f>IF(OR('TRI-2'!P40 ="",'TRI-2'!P40&lt;0,'TRI-2'!P40  &gt;10),"",IF((ROUND(TRUNC(('TRI-2'!P40  ),2),0))=10,"A+",IF((ROUND(TRUNC(('TRI-2'!P40  ),2),0))=9,"A-",IF((ROUND(TRUNC(('TRI-2'!P40   ),2),0))=8,"B+",IF((ROUND(TRUNC(('TRI-2'!P40 ),2),0))=7,"B-",IF((ROUND(TRUNC(('TRI-2'!P40  ),2),0))=6,"C+",IF((ROUND(TRUNC(('TRI-2'!P40  ),2),0))=5,"C-",IF((ROUND(TRUNC(('TRI-2'!P40  ),2),0))=4,"D+",IF((ROUND(TRUNC(('TRI-2'!P40 ),2),0))=3,"D-",IF((ROUND(TRUNC(('TRI-2'!P40 ),2),0))=2,"E+",IF((ROUND(TRUNC(('TRI-2'!P40  ),2),0))&lt;=1,"E-","")))))))))))</f>
        <v>A+</v>
      </c>
      <c r="Q40" s="51" t="str">
        <f>IF(OR('TRI-2'!Q40 ="",'TRI-2'!Q40&lt;0,'TRI-2'!Q40  &gt;10),"",IF((ROUND(TRUNC(('TRI-2'!Q40  ),2),0))=10,"A+",IF((ROUND(TRUNC(('TRI-2'!Q40  ),2),0))=9,"A-",IF((ROUND(TRUNC(('TRI-2'!Q40   ),2),0))=8,"B+",IF((ROUND(TRUNC(('TRI-2'!Q40 ),2),0))=7,"B-",IF((ROUND(TRUNC(('TRI-2'!Q40  ),2),0))=6,"C+",IF((ROUND(TRUNC(('TRI-2'!Q40  ),2),0))=5,"C-",IF((ROUND(TRUNC(('TRI-2'!Q40  ),2),0))=4,"D+",IF((ROUND(TRUNC(('TRI-2'!Q40 ),2),0))=3,"D-",IF((ROUND(TRUNC(('TRI-2'!Q40 ),2),0))=2,"E+",IF((ROUND(TRUNC(('TRI-2'!Q40  ),2),0))&lt;=1,"E-","")))))))))))</f>
        <v>A+</v>
      </c>
      <c r="R40" s="51" t="str">
        <f>IF(OR('TRI-2'!R40 ="",'TRI-2'!R40&lt;0,'TRI-2'!R40  &gt;10),"",IF((ROUND(TRUNC(('TRI-2'!R40  ),2),0))=10,"A+",IF((ROUND(TRUNC(('TRI-2'!R40  ),2),0))=9,"A-",IF((ROUND(TRUNC(('TRI-2'!R40   ),2),0))=8,"B+",IF((ROUND(TRUNC(('TRI-2'!R40 ),2),0))=7,"B-",IF((ROUND(TRUNC(('TRI-2'!R40  ),2),0))=6,"C+",IF((ROUND(TRUNC(('TRI-2'!R40  ),2),0))=5,"C-",IF((ROUND(TRUNC(('TRI-2'!R40  ),2),0))=4,"D+",IF((ROUND(TRUNC(('TRI-2'!R40 ),2),0))=3,"D-",IF((ROUND(TRUNC(('TRI-2'!R40 ),2),0))=2,"E+",IF((ROUND(TRUNC(('TRI-2'!R40  ),2),0))&lt;=1,"E-","")))))))))))</f>
        <v>A+</v>
      </c>
      <c r="S40" s="51" t="str">
        <f>IF(OR('TRI-2'!S40 ="",'TRI-2'!S40&lt;0,'TRI-2'!S40  &gt;10),"",IF((ROUND(TRUNC(('TRI-2'!S40  ),2),0))=10,"A+",IF((ROUND(TRUNC(('TRI-2'!S40  ),2),0))=9,"A-",IF((ROUND(TRUNC(('TRI-2'!S40   ),2),0))=8,"B+",IF((ROUND(TRUNC(('TRI-2'!S40 ),2),0))=7,"B-",IF((ROUND(TRUNC(('TRI-2'!S40  ),2),0))=6,"C+",IF((ROUND(TRUNC(('TRI-2'!S40  ),2),0))=5,"C-",IF((ROUND(TRUNC(('TRI-2'!S40  ),2),0))=4,"D+",IF((ROUND(TRUNC(('TRI-2'!S40 ),2),0))=3,"D-",IF((ROUND(TRUNC(('TRI-2'!S40 ),2),0))=2,"E+",IF((ROUND(TRUNC(('TRI-2'!S40  ),2),0))&lt;=1,"E-","")))))))))))</f>
        <v>A+</v>
      </c>
      <c r="T40" s="51" t="str">
        <f>IF(OR('TRI-2'!T40 ="",'TRI-2'!T40&lt;0,'TRI-2'!T40  &gt;10),"",IF((ROUND(TRUNC(('TRI-2'!T40  ),2),0))=10,"A+",IF((ROUND(TRUNC(('TRI-2'!T40  ),2),0))=9,"A-",IF((ROUND(TRUNC(('TRI-2'!T40   ),2),0))=8,"B+",IF((ROUND(TRUNC(('TRI-2'!T40 ),2),0))=7,"B-",IF((ROUND(TRUNC(('TRI-2'!T40  ),2),0))=6,"C+",IF((ROUND(TRUNC(('TRI-2'!T40  ),2),0))=5,"C-",IF((ROUND(TRUNC(('TRI-2'!T40  ),2),0))=4,"D+",IF((ROUND(TRUNC(('TRI-2'!T40 ),2),0))=3,"D-",IF((ROUND(TRUNC(('TRI-2'!T40 ),2),0))=2,"E+",IF((ROUND(TRUNC(('TRI-2'!T40  ),2),0))&lt;=1,"E-","")))))))))))</f>
        <v>A+</v>
      </c>
      <c r="U40" s="51" t="str">
        <f>IF(OR('TRI-2'!U40 ="",'TRI-2'!U40&lt;0,'TRI-2'!U40  &gt;10),"",IF((ROUND(TRUNC(('TRI-2'!U40  ),2),0))=10,"A+",IF((ROUND(TRUNC(('TRI-2'!U40  ),2),0))=9,"A-",IF((ROUND(TRUNC(('TRI-2'!U40   ),2),0))=8,"B+",IF((ROUND(TRUNC(('TRI-2'!U40 ),2),0))=7,"B-",IF((ROUND(TRUNC(('TRI-2'!U40  ),2),0))=6,"C+",IF((ROUND(TRUNC(('TRI-2'!U40  ),2),0))=5,"C-",IF((ROUND(TRUNC(('TRI-2'!U40  ),2),0))=4,"D+",IF((ROUND(TRUNC(('TRI-2'!U40 ),2),0))=3,"D-",IF((ROUND(TRUNC(('TRI-2'!U40 ),2),0))=2,"E+",IF((ROUND(TRUNC(('TRI-2'!U40  ),2),0))&lt;=1,"E-","")))))))))))</f>
        <v>A+</v>
      </c>
      <c r="V40" s="51" t="str">
        <f>IF(OR('TRI-2'!V40 ="",'TRI-2'!V40&lt;0,'TRI-2'!V40  &gt;10),"",IF((ROUND(TRUNC(('TRI-2'!V40  ),2),0))=10,"A+",IF((ROUND(TRUNC(('TRI-2'!V40  ),2),0))=9,"A-",IF((ROUND(TRUNC(('TRI-2'!V40   ),2),0))=8,"B+",IF((ROUND(TRUNC(('TRI-2'!V40 ),2),0))=7,"B-",IF((ROUND(TRUNC(('TRI-2'!V40  ),2),0))=6,"C+",IF((ROUND(TRUNC(('TRI-2'!V40  ),2),0))=5,"C-",IF((ROUND(TRUNC(('TRI-2'!V40  ),2),0))=4,"D+",IF((ROUND(TRUNC(('TRI-2'!V40 ),2),0))=3,"D-",IF((ROUND(TRUNC(('TRI-2'!V40 ),2),0))=2,"E+",IF((ROUND(TRUNC(('TRI-2'!V40  ),2),0))&lt;=1,"E-","")))))))))))</f>
        <v>A+</v>
      </c>
      <c r="W40" s="51" t="str">
        <f>IF(OR('TRI-2'!W40 ="",'TRI-2'!W40&lt;0,'TRI-2'!W40  &gt;10),"",IF((ROUND(TRUNC(('TRI-2'!W40  ),2),0))=10,"A+",IF((ROUND(TRUNC(('TRI-2'!W40  ),2),0))=9,"A-",IF((ROUND(TRUNC(('TRI-2'!W40   ),2),0))=8,"B+",IF((ROUND(TRUNC(('TRI-2'!W40 ),2),0))=7,"B-",IF((ROUND(TRUNC(('TRI-2'!W40  ),2),0))=6,"C+",IF((ROUND(TRUNC(('TRI-2'!W40  ),2),0))=5,"C-",IF((ROUND(TRUNC(('TRI-2'!W40  ),2),0))=4,"D+",IF((ROUND(TRUNC(('TRI-2'!W40 ),2),0))=3,"D-",IF((ROUND(TRUNC(('TRI-2'!W40 ),2),0))=2,"E+",IF((ROUND(TRUNC(('TRI-2'!W40  ),2),0))&lt;=1,"E-","")))))))))))</f>
        <v>A+</v>
      </c>
      <c r="X40" s="51" t="str">
        <f>IF(OR('TRI-2'!X40 ="",'TRI-2'!X40&lt;0,'TRI-2'!X40  &gt;10),"",IF((ROUND(TRUNC(('TRI-2'!X40  ),2),0))=10,"A+",IF((ROUND(TRUNC(('TRI-2'!X40  ),2),0))=9,"A-",IF((ROUND(TRUNC(('TRI-2'!X40   ),2),0))=8,"B+",IF((ROUND(TRUNC(('TRI-2'!X40 ),2),0))=7,"B-",IF((ROUND(TRUNC(('TRI-2'!X40  ),2),0))=6,"C+",IF((ROUND(TRUNC(('TRI-2'!X40  ),2),0))=5,"C-",IF((ROUND(TRUNC(('TRI-2'!X40  ),2),0))=4,"D+",IF((ROUND(TRUNC(('TRI-2'!X40 ),2),0))=3,"D-",IF((ROUND(TRUNC(('TRI-2'!X40 ),2),0))=2,"E+",IF((ROUND(TRUNC(('TRI-2'!X40  ),2),0))&lt;=1,"E-","")))))))))))</f>
        <v>A+</v>
      </c>
      <c r="Y40" s="51" t="str">
        <f>IF(OR('TRI-2'!Y40 ="",'TRI-2'!Y40&lt;0,'TRI-2'!Y40  &gt;10),"",IF((ROUND(TRUNC(('TRI-2'!Y40  ),2),0))=10,"A+",IF((ROUND(TRUNC(('TRI-2'!Y40  ),2),0))=9,"A-",IF((ROUND(TRUNC(('TRI-2'!Y40   ),2),0))=8,"B+",IF((ROUND(TRUNC(('TRI-2'!Y40 ),2),0))=7,"B-",IF((ROUND(TRUNC(('TRI-2'!Y40  ),2),0))=6,"C+",IF((ROUND(TRUNC(('TRI-2'!Y40  ),2),0))=5,"C-",IF((ROUND(TRUNC(('TRI-2'!Y40  ),2),0))=4,"D+",IF((ROUND(TRUNC(('TRI-2'!Y40 ),2),0))=3,"D-",IF((ROUND(TRUNC(('TRI-2'!Y40 ),2),0))=2,"E+",IF((ROUND(TRUNC(('TRI-2'!Y40  ),2),0))&lt;=1,"E-","")))))))))))</f>
        <v>A+</v>
      </c>
      <c r="Z40" s="51" t="str">
        <f>IF(OR('TRI-2'!Z40 ="",'TRI-2'!Z40&lt;0,'TRI-2'!Z40  &gt;10),"",IF((ROUND(TRUNC(('TRI-2'!Z40  ),2),0))=10,"A+",IF((ROUND(TRUNC(('TRI-2'!Z40  ),2),0))=9,"A-",IF((ROUND(TRUNC(('TRI-2'!Z40   ),2),0))=8,"B+",IF((ROUND(TRUNC(('TRI-2'!Z40 ),2),0))=7,"B-",IF((ROUND(TRUNC(('TRI-2'!Z40  ),2),0))=6,"C+",IF((ROUND(TRUNC(('TRI-2'!Z40  ),2),0))=5,"C-",IF((ROUND(TRUNC(('TRI-2'!Z40  ),2),0))=4,"D+",IF((ROUND(TRUNC(('TRI-2'!Z40 ),2),0))=3,"D-",IF((ROUND(TRUNC(('TRI-2'!Z40 ),2),0))=2,"E+",IF((ROUND(TRUNC(('TRI-2'!Z40  ),2),0))&lt;=1,"E-","")))))))))))</f>
        <v>B+</v>
      </c>
      <c r="AA40" s="51" t="str">
        <f>IF(OR('TRI-2'!AA40 ="",'TRI-2'!AA40&lt;0,'TRI-2'!AA40  &gt;10),"",IF((ROUND(TRUNC(('TRI-2'!AA40  ),2),0))=10,"A+",IF((ROUND(TRUNC(('TRI-2'!AA40  ),2),0))=9,"A-",IF((ROUND(TRUNC(('TRI-2'!AA40   ),2),0))=8,"B+",IF((ROUND(TRUNC(('TRI-2'!AA40 ),2),0))=7,"B-",IF((ROUND(TRUNC(('TRI-2'!AA40  ),2),0))=6,"C+",IF((ROUND(TRUNC(('TRI-2'!AA40  ),2),0))=5,"C-",IF((ROUND(TRUNC(('TRI-2'!AA40  ),2),0))=4,"D+",IF((ROUND(TRUNC(('TRI-2'!AA40 ),2),0))=3,"D-",IF((ROUND(TRUNC(('TRI-2'!AA40 ),2),0))=2,"E+",IF((ROUND(TRUNC(('TRI-2'!AA40  ),2),0))&lt;=1,"E-","")))))))))))</f>
        <v>B+</v>
      </c>
      <c r="AB40" s="51" t="str">
        <f>IF(OR('TRI-2'!AB40 ="",'TRI-2'!AB40&lt;0,'TRI-2'!AB40  &gt;10),"",IF((ROUND(TRUNC(('TRI-2'!AB40  ),2),0))=10,"A+",IF((ROUND(TRUNC(('TRI-2'!AB40  ),2),0))=9,"A-",IF((ROUND(TRUNC(('TRI-2'!AB40   ),2),0))=8,"B+",IF((ROUND(TRUNC(('TRI-2'!AB40 ),2),0))=7,"B-",IF((ROUND(TRUNC(('TRI-2'!AB40  ),2),0))=6,"C+",IF((ROUND(TRUNC(('TRI-2'!AB40  ),2),0))=5,"C-",IF((ROUND(TRUNC(('TRI-2'!AB40  ),2),0))=4,"D+",IF((ROUND(TRUNC(('TRI-2'!AB40 ),2),0))=3,"D-",IF((ROUND(TRUNC(('TRI-2'!AB40 ),2),0))=2,"E+",IF((ROUND(TRUNC(('TRI-2'!AB40  ),2),0))&lt;=1,"E-","")))))))))))</f>
        <v>B+</v>
      </c>
      <c r="AC40" s="51" t="str">
        <f>IF(OR('TRI-2'!AC40 ="",'TRI-2'!AC40&lt;0,'TRI-2'!AC40  &gt;10),"",IF((ROUND(TRUNC(('TRI-2'!AC40  ),2),0))=10,"A+",IF((ROUND(TRUNC(('TRI-2'!AC40  ),2),0))=9,"A-",IF((ROUND(TRUNC(('TRI-2'!AC40   ),2),0))=8,"B+",IF((ROUND(TRUNC(('TRI-2'!AC40 ),2),0))=7,"B-",IF((ROUND(TRUNC(('TRI-2'!AC40  ),2),0))=6,"C+",IF((ROUND(TRUNC(('TRI-2'!AC40  ),2),0))=5,"C-",IF((ROUND(TRUNC(('TRI-2'!AC40  ),2),0))=4,"D+",IF((ROUND(TRUNC(('TRI-2'!AC40 ),2),0))=3,"D-",IF((ROUND(TRUNC(('TRI-2'!AC40 ),2),0))=2,"E+",IF((ROUND(TRUNC(('TRI-2'!AC40  ),2),0))&lt;=1,"E-","")))))))))))</f>
        <v>B+</v>
      </c>
      <c r="AD40" s="51" t="str">
        <f>IF(OR('TRI-2'!AD40 ="",'TRI-2'!AD40&lt;0,'TRI-2'!AD40  &gt;10),"",IF((ROUND(TRUNC(('TRI-2'!AD40  ),2),0))=10,"A+",IF((ROUND(TRUNC(('TRI-2'!AD40  ),2),0))=9,"A-",IF((ROUND(TRUNC(('TRI-2'!AD40   ),2),0))=8,"B+",IF((ROUND(TRUNC(('TRI-2'!AD40 ),2),0))=7,"B-",IF((ROUND(TRUNC(('TRI-2'!AD40  ),2),0))=6,"C+",IF((ROUND(TRUNC(('TRI-2'!AD40  ),2),0))=5,"C-",IF((ROUND(TRUNC(('TRI-2'!AD40  ),2),0))=4,"D+",IF((ROUND(TRUNC(('TRI-2'!AD40 ),2),0))=3,"D-",IF((ROUND(TRUNC(('TRI-2'!AD40 ),2),0))=2,"E+",IF((ROUND(TRUNC(('TRI-2'!AD40  ),2),0))&lt;=1,"E-","")))))))))))</f>
        <v>B+</v>
      </c>
      <c r="AE40" s="51" t="str">
        <f>IF(OR('TRI-2'!AE40 ="",'TRI-2'!AE40&lt;0,'TRI-2'!AE40  &gt;10),"",IF((ROUND(TRUNC(('TRI-2'!AE40  ),2),0))=10,"A+",IF((ROUND(TRUNC(('TRI-2'!AE40  ),2),0))=9,"A-",IF((ROUND(TRUNC(('TRI-2'!AE40   ),2),0))=8,"B+",IF((ROUND(TRUNC(('TRI-2'!AE40 ),2),0))=7,"B-",IF((ROUND(TRUNC(('TRI-2'!AE40  ),2),0))=6,"C+",IF((ROUND(TRUNC(('TRI-2'!AE40  ),2),0))=5,"C-",IF((ROUND(TRUNC(('TRI-2'!AE40  ),2),0))=4,"D+",IF((ROUND(TRUNC(('TRI-2'!AE40 ),2),0))=3,"D-",IF((ROUND(TRUNC(('TRI-2'!AE40 ),2),0))=2,"E+",IF((ROUND(TRUNC(('TRI-2'!AE40  ),2),0))&lt;=1,"E-","")))))))))))</f>
        <v>B+</v>
      </c>
      <c r="AF40" s="51" t="str">
        <f>IF(OR('TRI-2'!AF40 ="",'TRI-2'!AF40&lt;0,'TRI-2'!AF40  &gt;10),"",IF((ROUND(TRUNC(('TRI-2'!AF40  ),2),0))=10,"A+",IF((ROUND(TRUNC(('TRI-2'!AF40  ),2),0))=9,"A-",IF((ROUND(TRUNC(('TRI-2'!AF40   ),2),0))=8,"B+",IF((ROUND(TRUNC(('TRI-2'!AF40 ),2),0))=7,"B-",IF((ROUND(TRUNC(('TRI-2'!AF40  ),2),0))=6,"C+",IF((ROUND(TRUNC(('TRI-2'!AF40  ),2),0))=5,"C-",IF((ROUND(TRUNC(('TRI-2'!AF40  ),2),0))=4,"D+",IF((ROUND(TRUNC(('TRI-2'!AF40 ),2),0))=3,"D-",IF((ROUND(TRUNC(('TRI-2'!AF40 ),2),0))=2,"E+",IF((ROUND(TRUNC(('TRI-2'!AF40  ),2),0))&lt;=1,"E-","")))))))))))</f>
        <v>B+</v>
      </c>
      <c r="AG40" s="51" t="str">
        <f>IF(OR('TRI-2'!AG40 ="",'TRI-2'!AG40&lt;0,'TRI-2'!AG40  &gt;10),"",IF((ROUND(TRUNC(('TRI-2'!AG40  ),2),0))=10,"A+",IF((ROUND(TRUNC(('TRI-2'!AG40  ),2),0))=9,"A-",IF((ROUND(TRUNC(('TRI-2'!AG40   ),2),0))=8,"B+",IF((ROUND(TRUNC(('TRI-2'!AG40 ),2),0))=7,"B-",IF((ROUND(TRUNC(('TRI-2'!AG40  ),2),0))=6,"C+",IF((ROUND(TRUNC(('TRI-2'!AG40  ),2),0))=5,"C-",IF((ROUND(TRUNC(('TRI-2'!AG40  ),2),0))=4,"D+",IF((ROUND(TRUNC(('TRI-2'!AG40 ),2),0))=3,"D-",IF((ROUND(TRUNC(('TRI-2'!AG40 ),2),0))=2,"E+",IF((ROUND(TRUNC(('TRI-2'!AG40  ),2),0))&lt;=1,"E-","")))))))))))</f>
        <v>B+</v>
      </c>
      <c r="AH40" s="51" t="str">
        <f>IF(OR('TRI-2'!AH40 ="",'TRI-2'!AH40&lt;0,'TRI-2'!AH40  &gt;10),"",IF((ROUND(TRUNC(('TRI-2'!AH40  ),2),0))=10,"A+",IF((ROUND(TRUNC(('TRI-2'!AH40  ),2),0))=9,"A-",IF((ROUND(TRUNC(('TRI-2'!AH40   ),2),0))=8,"B+",IF((ROUND(TRUNC(('TRI-2'!AH40 ),2),0))=7,"B-",IF((ROUND(TRUNC(('TRI-2'!AH40  ),2),0))=6,"C+",IF((ROUND(TRUNC(('TRI-2'!AH40  ),2),0))=5,"C-",IF((ROUND(TRUNC(('TRI-2'!AH40  ),2),0))=4,"D+",IF((ROUND(TRUNC(('TRI-2'!AH40 ),2),0))=3,"D-",IF((ROUND(TRUNC(('TRI-2'!AH40 ),2),0))=2,"E+",IF((ROUND(TRUNC(('TRI-2'!AH40  ),2),0))&lt;=1,"E-","")))))))))))</f>
        <v>B+</v>
      </c>
      <c r="AI40" s="51" t="str">
        <f>IF(OR('TRI-2'!AI40 ="",'TRI-2'!AI40&lt;0,'TRI-2'!AI40  &gt;10),"",IF((ROUND(TRUNC(('TRI-2'!AI40  ),2),0))=10,"A+",IF((ROUND(TRUNC(('TRI-2'!AI40  ),2),0))=9,"A-",IF((ROUND(TRUNC(('TRI-2'!AI40   ),2),0))=8,"B+",IF((ROUND(TRUNC(('TRI-2'!AI40 ),2),0))=7,"B-",IF((ROUND(TRUNC(('TRI-2'!AI40  ),2),0))=6,"C+",IF((ROUND(TRUNC(('TRI-2'!AI40  ),2),0))=5,"C-",IF((ROUND(TRUNC(('TRI-2'!AI40  ),2),0))=4,"D+",IF((ROUND(TRUNC(('TRI-2'!AI40 ),2),0))=3,"D-",IF((ROUND(TRUNC(('TRI-2'!AI40 ),2),0))=2,"E+",IF((ROUND(TRUNC(('TRI-2'!AI40  ),2),0))&lt;=1,"E-","")))))))))))</f>
        <v>B+</v>
      </c>
      <c r="AJ40" s="51" t="str">
        <f>IF(OR('TRI-2'!AJ40 ="",'TRI-2'!AJ40&lt;0,'TRI-2'!AJ40  &gt;10),"",IF((ROUND(TRUNC(('TRI-2'!AJ40  ),2),0))=10,"A+",IF((ROUND(TRUNC(('TRI-2'!AJ40  ),2),0))=9,"A-",IF((ROUND(TRUNC(('TRI-2'!AJ40   ),2),0))=8,"B+",IF((ROUND(TRUNC(('TRI-2'!AJ40 ),2),0))=7,"B-",IF((ROUND(TRUNC(('TRI-2'!AJ40  ),2),0))=6,"C+",IF((ROUND(TRUNC(('TRI-2'!AJ40  ),2),0))=5,"C-",IF((ROUND(TRUNC(('TRI-2'!AJ40  ),2),0))=4,"D+",IF((ROUND(TRUNC(('TRI-2'!AJ40 ),2),0))=3,"D-",IF((ROUND(TRUNC(('TRI-2'!AJ40 ),2),0))=2,"E+",IF((ROUND(TRUNC(('TRI-2'!AJ40  ),2),0))&lt;=1,"E-","")))))))))))</f>
        <v>B+</v>
      </c>
      <c r="AK40" s="51" t="str">
        <f>IF(OR('TRI-2'!AK40 ="",'TRI-2'!AK40&lt;0,'TRI-2'!AK40  &gt;10),"",IF((ROUND(TRUNC(('TRI-2'!AK40  ),2),0))=10,"A+",IF((ROUND(TRUNC(('TRI-2'!AK40  ),2),0))=9,"A-",IF((ROUND(TRUNC(('TRI-2'!AK40   ),2),0))=8,"B+",IF((ROUND(TRUNC(('TRI-2'!AK40 ),2),0))=7,"B-",IF((ROUND(TRUNC(('TRI-2'!AK40  ),2),0))=6,"C+",IF((ROUND(TRUNC(('TRI-2'!AK40  ),2),0))=5,"C-",IF((ROUND(TRUNC(('TRI-2'!AK40  ),2),0))=4,"D+",IF((ROUND(TRUNC(('TRI-2'!AK40 ),2),0))=3,"D-",IF((ROUND(TRUNC(('TRI-2'!AK40 ),2),0))=2,"E+",IF((ROUND(TRUNC(('TRI-2'!AK40  ),2),0))&lt;=1,"E-","")))))))))))</f>
        <v>B+</v>
      </c>
      <c r="AL40" s="51" t="str">
        <f>IF(OR('TRI-2'!AL40 ="",'TRI-2'!AL40&lt;0,'TRI-2'!AL40  &gt;10),"",IF((ROUND(TRUNC(('TRI-2'!AL40  ),2),0))=10,"A+",IF((ROUND(TRUNC(('TRI-2'!AL40  ),2),0))=9,"A-",IF((ROUND(TRUNC(('TRI-2'!AL40   ),2),0))=8,"B+",IF((ROUND(TRUNC(('TRI-2'!AL40 ),2),0))=7,"B-",IF((ROUND(TRUNC(('TRI-2'!AL40  ),2),0))=6,"C+",IF((ROUND(TRUNC(('TRI-2'!AL40  ),2),0))=5,"C-",IF((ROUND(TRUNC(('TRI-2'!AL40  ),2),0))=4,"D+",IF((ROUND(TRUNC(('TRI-2'!AL40 ),2),0))=3,"D-",IF((ROUND(TRUNC(('TRI-2'!AL40 ),2),0))=2,"E+",IF((ROUND(TRUNC(('TRI-2'!AL40  ),2),0))&lt;=1,"E-","")))))))))))</f>
        <v>B+</v>
      </c>
      <c r="AM40" s="51" t="str">
        <f>IF(OR('TRI-2'!AM40 ="",'TRI-2'!AM40&lt;0,'TRI-2'!AM40  &gt;10),"",IF((ROUND(TRUNC(('TRI-2'!AM40  ),2),0))=10,"A+",IF((ROUND(TRUNC(('TRI-2'!AM40  ),2),0))=9,"A-",IF((ROUND(TRUNC(('TRI-2'!AM40   ),2),0))=8,"B+",IF((ROUND(TRUNC(('TRI-2'!AM40 ),2),0))=7,"B-",IF((ROUND(TRUNC(('TRI-2'!AM40  ),2),0))=6,"C+",IF((ROUND(TRUNC(('TRI-2'!AM40  ),2),0))=5,"C-",IF((ROUND(TRUNC(('TRI-2'!AM40  ),2),0))=4,"D+",IF((ROUND(TRUNC(('TRI-2'!AM40 ),2),0))=3,"D-",IF((ROUND(TRUNC(('TRI-2'!AM40 ),2),0))=2,"E+",IF((ROUND(TRUNC(('TRI-2'!AM40  ),2),0))&lt;=1,"E-","")))))))))))</f>
        <v>B+</v>
      </c>
      <c r="AN40" s="51" t="str">
        <f>IF(OR('TRI-2'!AN40 ="",'TRI-2'!AN40&lt;0,'TRI-2'!AN40  &gt;10),"",IF((ROUND(TRUNC(('TRI-2'!AN40  ),2),0))=10,"A+",IF((ROUND(TRUNC(('TRI-2'!AN40  ),2),0))=9,"A-",IF((ROUND(TRUNC(('TRI-2'!AN40   ),2),0))=8,"B+",IF((ROUND(TRUNC(('TRI-2'!AN40 ),2),0))=7,"B-",IF((ROUND(TRUNC(('TRI-2'!AN40  ),2),0))=6,"C+",IF((ROUND(TRUNC(('TRI-2'!AN40  ),2),0))=5,"C-",IF((ROUND(TRUNC(('TRI-2'!AN40  ),2),0))=4,"D+",IF((ROUND(TRUNC(('TRI-2'!AN40 ),2),0))=3,"D-",IF((ROUND(TRUNC(('TRI-2'!AN40 ),2),0))=2,"E+",IF((ROUND(TRUNC(('TRI-2'!AN40  ),2),0))&lt;=1,"E-","")))))))))))</f>
        <v>B+</v>
      </c>
      <c r="AO40" s="51" t="str">
        <f>IF(OR('TRI-2'!AO40 ="",'TRI-2'!AO40&lt;0,'TRI-2'!AO40  &gt;10),"",IF((ROUND(TRUNC(('TRI-2'!AO40  ),2),0))=10,"A+",IF((ROUND(TRUNC(('TRI-2'!AO40  ),2),0))=9,"A-",IF((ROUND(TRUNC(('TRI-2'!AO40   ),2),0))=8,"B+",IF((ROUND(TRUNC(('TRI-2'!AO40 ),2),0))=7,"B-",IF((ROUND(TRUNC(('TRI-2'!AO40  ),2),0))=6,"C+",IF((ROUND(TRUNC(('TRI-2'!AO40  ),2),0))=5,"C-",IF((ROUND(TRUNC(('TRI-2'!AO40  ),2),0))=4,"D+",IF((ROUND(TRUNC(('TRI-2'!AO40 ),2),0))=3,"D-",IF((ROUND(TRUNC(('TRI-2'!AO40 ),2),0))=2,"E+",IF((ROUND(TRUNC(('TRI-2'!AO40  ),2),0))&lt;=1,"E-","")))))))))))</f>
        <v>B+</v>
      </c>
      <c r="AP40" s="51" t="str">
        <f>IF(OR('TRI-2'!AP40 ="",'TRI-2'!AP40&lt;0,'TRI-2'!AP40  &gt;10),"",IF((ROUND(TRUNC(('TRI-2'!AP40  ),2),0))=10,"A+",IF((ROUND(TRUNC(('TRI-2'!AP40  ),2),0))=9,"A-",IF((ROUND(TRUNC(('TRI-2'!AP40   ),2),0))=8,"B+",IF((ROUND(TRUNC(('TRI-2'!AP40 ),2),0))=7,"B-",IF((ROUND(TRUNC(('TRI-2'!AP40  ),2),0))=6,"C+",IF((ROUND(TRUNC(('TRI-2'!AP40  ),2),0))=5,"C-",IF((ROUND(TRUNC(('TRI-2'!AP40  ),2),0))=4,"D+",IF((ROUND(TRUNC(('TRI-2'!AP40 ),2),0))=3,"D-",IF((ROUND(TRUNC(('TRI-2'!AP40 ),2),0))=2,"E+",IF((ROUND(TRUNC(('TRI-2'!AP40  ),2),0))&lt;=1,"E-","")))))))))))</f>
        <v>A+</v>
      </c>
      <c r="AQ40" s="51" t="str">
        <f>IF(OR('TRI-2'!AQ40 ="",'TRI-2'!AQ40&lt;0,'TRI-2'!AQ40  &gt;10),"",IF((ROUND(TRUNC(('TRI-2'!AQ40  ),2),0))=10,"A+",IF((ROUND(TRUNC(('TRI-2'!AQ40  ),2),0))=9,"A-",IF((ROUND(TRUNC(('TRI-2'!AQ40   ),2),0))=8,"B+",IF((ROUND(TRUNC(('TRI-2'!AQ40 ),2),0))=7,"B-",IF((ROUND(TRUNC(('TRI-2'!AQ40  ),2),0))=6,"C+",IF((ROUND(TRUNC(('TRI-2'!AQ40  ),2),0))=5,"C-",IF((ROUND(TRUNC(('TRI-2'!AQ40  ),2),0))=4,"D+",IF((ROUND(TRUNC(('TRI-2'!AQ40 ),2),0))=3,"D-",IF((ROUND(TRUNC(('TRI-2'!AQ40 ),2),0))=2,"E+",IF((ROUND(TRUNC(('TRI-2'!AQ40  ),2),0))&lt;=1,"E-","")))))))))))</f>
        <v>A+</v>
      </c>
      <c r="AR40" s="51" t="str">
        <f>IF(OR('TRI-2'!AR40 ="",'TRI-2'!AR40&lt;0,'TRI-2'!AR40  &gt;10),"",IF((ROUND(TRUNC(('TRI-2'!AR40  ),2),0))=10,"A+",IF((ROUND(TRUNC(('TRI-2'!AR40  ),2),0))=9,"A-",IF((ROUND(TRUNC(('TRI-2'!AR40   ),2),0))=8,"B+",IF((ROUND(TRUNC(('TRI-2'!AR40 ),2),0))=7,"B-",IF((ROUND(TRUNC(('TRI-2'!AR40  ),2),0))=6,"C+",IF((ROUND(TRUNC(('TRI-2'!AR40  ),2),0))=5,"C-",IF((ROUND(TRUNC(('TRI-2'!AR40  ),2),0))=4,"D+",IF((ROUND(TRUNC(('TRI-2'!AR40 ),2),0))=3,"D-",IF((ROUND(TRUNC(('TRI-2'!AR40 ),2),0))=2,"E+",IF((ROUND(TRUNC(('TRI-2'!AR40  ),2),0))&lt;=1,"E-","")))))))))))</f>
        <v>A+</v>
      </c>
      <c r="AS40" s="51" t="str">
        <f>IF(OR('TRI-2'!AS40 ="",'TRI-2'!AS40&lt;0,'TRI-2'!AS40  &gt;10),"",IF((ROUND(TRUNC(('TRI-2'!AS40  ),2),0))=10,"A+",IF((ROUND(TRUNC(('TRI-2'!AS40  ),2),0))=9,"A-",IF((ROUND(TRUNC(('TRI-2'!AS40   ),2),0))=8,"B+",IF((ROUND(TRUNC(('TRI-2'!AS40 ),2),0))=7,"B-",IF((ROUND(TRUNC(('TRI-2'!AS40  ),2),0))=6,"C+",IF((ROUND(TRUNC(('TRI-2'!AS40  ),2),0))=5,"C-",IF((ROUND(TRUNC(('TRI-2'!AS40  ),2),0))=4,"D+",IF((ROUND(TRUNC(('TRI-2'!AS40 ),2),0))=3,"D-",IF((ROUND(TRUNC(('TRI-2'!AS40 ),2),0))=2,"E+",IF((ROUND(TRUNC(('TRI-2'!AS40  ),2),0))&lt;=1,"E-","")))))))))))</f>
        <v>A+</v>
      </c>
      <c r="AT40" s="51" t="str">
        <f>IF(OR('TRI-2'!AT40 ="",'TRI-2'!AT40&lt;0,'TRI-2'!AT40  &gt;10),"",IF((ROUND(TRUNC(('TRI-2'!AT40  ),2),0))=10,"A+",IF((ROUND(TRUNC(('TRI-2'!AT40  ),2),0))=9,"A-",IF((ROUND(TRUNC(('TRI-2'!AT40   ),2),0))=8,"B+",IF((ROUND(TRUNC(('TRI-2'!AT40 ),2),0))=7,"B-",IF((ROUND(TRUNC(('TRI-2'!AT40  ),2),0))=6,"C+",IF((ROUND(TRUNC(('TRI-2'!AT40  ),2),0))=5,"C-",IF((ROUND(TRUNC(('TRI-2'!AT40  ),2),0))=4,"D+",IF((ROUND(TRUNC(('TRI-2'!AT40 ),2),0))=3,"D-",IF((ROUND(TRUNC(('TRI-2'!AT40 ),2),0))=2,"E+",IF((ROUND(TRUNC(('TRI-2'!AT40  ),2),0))&lt;=1,"E-","")))))))))))</f>
        <v>A+</v>
      </c>
      <c r="AU40" s="51" t="str">
        <f>IF(OR('TRI-2'!AU40 ="",'TRI-2'!AU40&lt;0,'TRI-2'!AU40  &gt;10),"",IF((ROUND(TRUNC(('TRI-2'!AU40  ),2),0))=10,"A+",IF((ROUND(TRUNC(('TRI-2'!AU40  ),2),0))=9,"A-",IF((ROUND(TRUNC(('TRI-2'!AU40   ),2),0))=8,"B+",IF((ROUND(TRUNC(('TRI-2'!AU40 ),2),0))=7,"B-",IF((ROUND(TRUNC(('TRI-2'!AU40  ),2),0))=6,"C+",IF((ROUND(TRUNC(('TRI-2'!AU40  ),2),0))=5,"C-",IF((ROUND(TRUNC(('TRI-2'!AU40  ),2),0))=4,"D+",IF((ROUND(TRUNC(('TRI-2'!AU40 ),2),0))=3,"D-",IF((ROUND(TRUNC(('TRI-2'!AU40 ),2),0))=2,"E+",IF((ROUND(TRUNC(('TRI-2'!AU40  ),2),0))&lt;=1,"E-","")))))))))))</f>
        <v>A+</v>
      </c>
      <c r="AV40" s="51" t="str">
        <f>IF(OR('TRI-2'!AV40 ="",'TRI-2'!AV40&lt;0,'TRI-2'!AV40  &gt;10),"",IF((ROUND(TRUNC(('TRI-2'!AV40  ),2),0))=10,"A+",IF((ROUND(TRUNC(('TRI-2'!AV40  ),2),0))=9,"A-",IF((ROUND(TRUNC(('TRI-2'!AV40   ),2),0))=8,"B+",IF((ROUND(TRUNC(('TRI-2'!AV40 ),2),0))=7,"B-",IF((ROUND(TRUNC(('TRI-2'!AV40  ),2),0))=6,"C+",IF((ROUND(TRUNC(('TRI-2'!AV40  ),2),0))=5,"C-",IF((ROUND(TRUNC(('TRI-2'!AV40  ),2),0))=4,"D+",IF((ROUND(TRUNC(('TRI-2'!AV40 ),2),0))=3,"D-",IF((ROUND(TRUNC(('TRI-2'!AV40 ),2),0))=2,"E+",IF((ROUND(TRUNC(('TRI-2'!AV40  ),2),0))&lt;=1,"E-","")))))))))))</f>
        <v>A+</v>
      </c>
      <c r="AW40" s="51" t="str">
        <f>IF(OR('TRI-2'!AW40 ="",'TRI-2'!AW40&lt;0,'TRI-2'!AW40  &gt;10),"",IF((ROUND(TRUNC(('TRI-2'!AW40  ),2),0))=10,"A+",IF((ROUND(TRUNC(('TRI-2'!AW40  ),2),0))=9,"A-",IF((ROUND(TRUNC(('TRI-2'!AW40   ),2),0))=8,"B+",IF((ROUND(TRUNC(('TRI-2'!AW40 ),2),0))=7,"B-",IF((ROUND(TRUNC(('TRI-2'!AW40  ),2),0))=6,"C+",IF((ROUND(TRUNC(('TRI-2'!AW40  ),2),0))=5,"C-",IF((ROUND(TRUNC(('TRI-2'!AW40  ),2),0))=4,"D+",IF((ROUND(TRUNC(('TRI-2'!AW40 ),2),0))=3,"D-",IF((ROUND(TRUNC(('TRI-2'!AW40 ),2),0))=2,"E+",IF((ROUND(TRUNC(('TRI-2'!AW40  ),2),0))&lt;=1,"E-","")))))))))))</f>
        <v>A+</v>
      </c>
      <c r="AX40" s="51" t="str">
        <f>IF(OR('TRI-2'!AX40 ="",'TRI-2'!AX40&lt;0,'TRI-2'!AX40  &gt;10),"",IF((ROUND(TRUNC(('TRI-2'!AX40  ),2),0))=10,"A+",IF((ROUND(TRUNC(('TRI-2'!AX40  ),2),0))=9,"A-",IF((ROUND(TRUNC(('TRI-2'!AX40   ),2),0))=8,"B+",IF((ROUND(TRUNC(('TRI-2'!AX40 ),2),0))=7,"B-",IF((ROUND(TRUNC(('TRI-2'!AX40  ),2),0))=6,"C+",IF((ROUND(TRUNC(('TRI-2'!AX40  ),2),0))=5,"C-",IF((ROUND(TRUNC(('TRI-2'!AX40  ),2),0))=4,"D+",IF((ROUND(TRUNC(('TRI-2'!AX40 ),2),0))=3,"D-",IF((ROUND(TRUNC(('TRI-2'!AX40 ),2),0))=2,"E+",IF((ROUND(TRUNC(('TRI-2'!AX40  ),2),0))&lt;=1,"E-","")))))))))))</f>
        <v>A+</v>
      </c>
      <c r="AY40" s="51" t="str">
        <f>IF(OR('TRI-2'!AY40 ="",'TRI-2'!AY40&lt;0,'TRI-2'!AY40  &gt;10),"",IF((ROUND(TRUNC(('TRI-2'!AY40  ),2),0))=10,"A+",IF((ROUND(TRUNC(('TRI-2'!AY40  ),2),0))=9,"A-",IF((ROUND(TRUNC(('TRI-2'!AY40   ),2),0))=8,"B+",IF((ROUND(TRUNC(('TRI-2'!AY40 ),2),0))=7,"B-",IF((ROUND(TRUNC(('TRI-2'!AY40  ),2),0))=6,"C+",IF((ROUND(TRUNC(('TRI-2'!AY40  ),2),0))=5,"C-",IF((ROUND(TRUNC(('TRI-2'!AY40  ),2),0))=4,"D+",IF((ROUND(TRUNC(('TRI-2'!AY40 ),2),0))=3,"D-",IF((ROUND(TRUNC(('TRI-2'!AY40 ),2),0))=2,"E+",IF((ROUND(TRUNC(('TRI-2'!AY40  ),2),0))&lt;=1,"E-","")))))))))))</f>
        <v>A+</v>
      </c>
      <c r="AZ40" s="51" t="str">
        <f>IF(OR('TRI-2'!AZ40 ="",'TRI-2'!AZ40&lt;0,'TRI-2'!AZ40  &gt;10),"",IF((ROUND(TRUNC(('TRI-2'!AZ40  ),2),0))=10,"A+",IF((ROUND(TRUNC(('TRI-2'!AZ40  ),2),0))=9,"A-",IF((ROUND(TRUNC(('TRI-2'!AZ40   ),2),0))=8,"B+",IF((ROUND(TRUNC(('TRI-2'!AZ40 ),2),0))=7,"B-",IF((ROUND(TRUNC(('TRI-2'!AZ40  ),2),0))=6,"C+",IF((ROUND(TRUNC(('TRI-2'!AZ40  ),2),0))=5,"C-",IF((ROUND(TRUNC(('TRI-2'!AZ40  ),2),0))=4,"D+",IF((ROUND(TRUNC(('TRI-2'!AZ40 ),2),0))=3,"D-",IF((ROUND(TRUNC(('TRI-2'!AZ40 ),2),0))=2,"E+",IF((ROUND(TRUNC(('TRI-2'!AZ40  ),2),0))&lt;=1,"E-","")))))))))))</f>
        <v>A+</v>
      </c>
      <c r="BA40" s="51" t="str">
        <f>IF(OR('TRI-2'!BA40 ="",'TRI-2'!BA40&lt;0,'TRI-2'!BA40  &gt;10),"",IF((ROUND(TRUNC(('TRI-2'!BA40  ),2),0))=10,"A+",IF((ROUND(TRUNC(('TRI-2'!BA40  ),2),0))=9,"A-",IF((ROUND(TRUNC(('TRI-2'!BA40   ),2),0))=8,"B+",IF((ROUND(TRUNC(('TRI-2'!BA40 ),2),0))=7,"B-",IF((ROUND(TRUNC(('TRI-2'!BA40  ),2),0))=6,"C+",IF((ROUND(TRUNC(('TRI-2'!BA40  ),2),0))=5,"C-",IF((ROUND(TRUNC(('TRI-2'!BA40  ),2),0))=4,"D+",IF((ROUND(TRUNC(('TRI-2'!BA40 ),2),0))=3,"D-",IF((ROUND(TRUNC(('TRI-2'!BA40 ),2),0))=2,"E+",IF((ROUND(TRUNC(('TRI-2'!BA40  ),2),0))&lt;=1,"E-","")))))))))))</f>
        <v>A+</v>
      </c>
      <c r="BB40" s="51" t="str">
        <f>IF(OR('TRI-2'!BB40 ="",'TRI-2'!BB40&lt;0,'TRI-2'!BB40  &gt;10),"",IF((ROUND(TRUNC(('TRI-2'!BB40  ),2),0))=10,"A+",IF((ROUND(TRUNC(('TRI-2'!BB40  ),2),0))=9,"A-",IF((ROUND(TRUNC(('TRI-2'!BB40   ),2),0))=8,"B+",IF((ROUND(TRUNC(('TRI-2'!BB40 ),2),0))=7,"B-",IF((ROUND(TRUNC(('TRI-2'!BB40  ),2),0))=6,"C+",IF((ROUND(TRUNC(('TRI-2'!BB40  ),2),0))=5,"C-",IF((ROUND(TRUNC(('TRI-2'!BB40  ),2),0))=4,"D+",IF((ROUND(TRUNC(('TRI-2'!BB40 ),2),0))=3,"D-",IF((ROUND(TRUNC(('TRI-2'!BB40 ),2),0))=2,"E+",IF((ROUND(TRUNC(('TRI-2'!BB40  ),2),0))&lt;=1,"E-","")))))))))))</f>
        <v>A+</v>
      </c>
      <c r="BC40" s="51" t="str">
        <f>IF(OR('TRI-2'!BC40 ="",'TRI-2'!BC40&lt;0,'TRI-2'!BC40  &gt;10),"",IF((ROUND(TRUNC(('TRI-2'!BC40  ),2),0))=10,"A+",IF((ROUND(TRUNC(('TRI-2'!BC40  ),2),0))=9,"A-",IF((ROUND(TRUNC(('TRI-2'!BC40   ),2),0))=8,"B+",IF((ROUND(TRUNC(('TRI-2'!BC40 ),2),0))=7,"B-",IF((ROUND(TRUNC(('TRI-2'!BC40  ),2),0))=6,"C+",IF((ROUND(TRUNC(('TRI-2'!BC40  ),2),0))=5,"C-",IF((ROUND(TRUNC(('TRI-2'!BC40  ),2),0))=4,"D+",IF((ROUND(TRUNC(('TRI-2'!BC40 ),2),0))=3,"D-",IF((ROUND(TRUNC(('TRI-2'!BC40 ),2),0))=2,"E+",IF((ROUND(TRUNC(('TRI-2'!BC40  ),2),0))&lt;=1,"E-","")))))))))))</f>
        <v>A+</v>
      </c>
      <c r="BD40" s="51" t="str">
        <f>IF(OR('TRI-2'!BD40 ="",'TRI-2'!BD40&lt;0,'TRI-2'!BD40  &gt;10),"",IF((ROUND(TRUNC(('TRI-2'!BD40  ),2),0))=10,"A+",IF((ROUND(TRUNC(('TRI-2'!BD40  ),2),0))=9,"A-",IF((ROUND(TRUNC(('TRI-2'!BD40   ),2),0))=8,"B+",IF((ROUND(TRUNC(('TRI-2'!BD40 ),2),0))=7,"B-",IF((ROUND(TRUNC(('TRI-2'!BD40  ),2),0))=6,"C+",IF((ROUND(TRUNC(('TRI-2'!BD40  ),2),0))=5,"C-",IF((ROUND(TRUNC(('TRI-2'!BD40  ),2),0))=4,"D+",IF((ROUND(TRUNC(('TRI-2'!BD40 ),2),0))=3,"D-",IF((ROUND(TRUNC(('TRI-2'!BD40 ),2),0))=2,"E+",IF((ROUND(TRUNC(('TRI-2'!BD40  ),2),0))&lt;=1,"E-","")))))))))))</f>
        <v>A+</v>
      </c>
      <c r="BE40" s="51" t="str">
        <f>IF(OR('TRI-2'!BE40 ="",'TRI-2'!BE40&lt;0,'TRI-2'!BE40  &gt;10),"",IF((ROUND(TRUNC(('TRI-2'!BE40  ),2),0))=10,"A+",IF((ROUND(TRUNC(('TRI-2'!BE40  ),2),0))=9,"A-",IF((ROUND(TRUNC(('TRI-2'!BE40   ),2),0))=8,"B+",IF((ROUND(TRUNC(('TRI-2'!BE40 ),2),0))=7,"B-",IF((ROUND(TRUNC(('TRI-2'!BE40  ),2),0))=6,"C+",IF((ROUND(TRUNC(('TRI-2'!BE40  ),2),0))=5,"C-",IF((ROUND(TRUNC(('TRI-2'!BE40  ),2),0))=4,"D+",IF((ROUND(TRUNC(('TRI-2'!BE40 ),2),0))=3,"D-",IF((ROUND(TRUNC(('TRI-2'!BE40 ),2),0))=2,"E+",IF((ROUND(TRUNC(('TRI-2'!BE40  ),2),0))&lt;=1,"E-","")))))))))))</f>
        <v>A+</v>
      </c>
      <c r="BF40" s="51" t="str">
        <f>IF(OR('TRI-2'!BF40 ="",'TRI-2'!BF40&lt;0,'TRI-2'!BF40  &gt;10),"",IF((ROUND(TRUNC(('TRI-2'!BF40  ),2),0))=10,"A+",IF((ROUND(TRUNC(('TRI-2'!BF40  ),2),0))=9,"A-",IF((ROUND(TRUNC(('TRI-2'!BF40   ),2),0))=8,"B+",IF((ROUND(TRUNC(('TRI-2'!BF40 ),2),0))=7,"B-",IF((ROUND(TRUNC(('TRI-2'!BF40  ),2),0))=6,"C+",IF((ROUND(TRUNC(('TRI-2'!BF40  ),2),0))=5,"C-",IF((ROUND(TRUNC(('TRI-2'!BF40  ),2),0))=4,"D+",IF((ROUND(TRUNC(('TRI-2'!BF40 ),2),0))=3,"D-",IF((ROUND(TRUNC(('TRI-2'!BF40 ),2),0))=2,"E+",IF((ROUND(TRUNC(('TRI-2'!BF40  ),2),0))&lt;=1,"E-","")))))))))))</f>
        <v>A+</v>
      </c>
      <c r="BG40" s="51" t="str">
        <f>IF(OR('TRI-2'!BG40 ="",'TRI-2'!BG40&lt;0,'TRI-2'!BG40  &gt;10),"",IF((ROUND(TRUNC(('TRI-2'!BG40  ),2),0))=10,"A+",IF((ROUND(TRUNC(('TRI-2'!BG40  ),2),0))=9,"A-",IF((ROUND(TRUNC(('TRI-2'!BG40   ),2),0))=8,"B+",IF((ROUND(TRUNC(('TRI-2'!BG40 ),2),0))=7,"B-",IF((ROUND(TRUNC(('TRI-2'!BG40  ),2),0))=6,"C+",IF((ROUND(TRUNC(('TRI-2'!BG40  ),2),0))=5,"C-",IF((ROUND(TRUNC(('TRI-2'!BG40  ),2),0))=4,"D+",IF((ROUND(TRUNC(('TRI-2'!BG40 ),2),0))=3,"D-",IF((ROUND(TRUNC(('TRI-2'!BG40 ),2),0))=2,"E+",IF((ROUND(TRUNC(('TRI-2'!BG40  ),2),0))&lt;=1,"E-","")))))))))))</f>
        <v>A+</v>
      </c>
      <c r="BH40" s="51" t="str">
        <f>IF(OR('TRI-2'!BH40 ="",'TRI-2'!BH40&lt;0,'TRI-2'!BH40  &gt;10),"",IF((ROUND(TRUNC(('TRI-2'!BH40  ),2),0))=10,"A+",IF((ROUND(TRUNC(('TRI-2'!BH40  ),2),0))=9,"A-",IF((ROUND(TRUNC(('TRI-2'!BH40   ),2),0))=8,"B+",IF((ROUND(TRUNC(('TRI-2'!BH40 ),2),0))=7,"B-",IF((ROUND(TRUNC(('TRI-2'!BH40  ),2),0))=6,"C+",IF((ROUND(TRUNC(('TRI-2'!BH40  ),2),0))=5,"C-",IF((ROUND(TRUNC(('TRI-2'!BH40  ),2),0))=4,"D+",IF((ROUND(TRUNC(('TRI-2'!BH40 ),2),0))=3,"D-",IF((ROUND(TRUNC(('TRI-2'!BH40 ),2),0))=2,"E+",IF((ROUND(TRUNC(('TRI-2'!BH40  ),2),0))&lt;=1,"E-","")))))))))))</f>
        <v>A+</v>
      </c>
      <c r="BI40" s="51" t="str">
        <f>IF(OR('TRI-2'!BI40 ="",'TRI-2'!BI40&lt;0,'TRI-2'!BI40  &gt;10),"",IF((ROUND(TRUNC(('TRI-2'!BI40  ),2),0))=10,"A+",IF((ROUND(TRUNC(('TRI-2'!BI40  ),2),0))=9,"A-",IF((ROUND(TRUNC(('TRI-2'!BI40   ),2),0))=8,"B+",IF((ROUND(TRUNC(('TRI-2'!BI40 ),2),0))=7,"B-",IF((ROUND(TRUNC(('TRI-2'!BI40  ),2),0))=6,"C+",IF((ROUND(TRUNC(('TRI-2'!BI40  ),2),0))=5,"C-",IF((ROUND(TRUNC(('TRI-2'!BI40  ),2),0))=4,"D+",IF((ROUND(TRUNC(('TRI-2'!BI40 ),2),0))=3,"D-",IF((ROUND(TRUNC(('TRI-2'!BI40 ),2),0))=2,"E+",IF((ROUND(TRUNC(('TRI-2'!BI40  ),2),0))&lt;=1,"E-","")))))))))))</f>
        <v>A+</v>
      </c>
      <c r="BJ40" s="51" t="str">
        <f>IF(OR('TRI-2'!BJ40 ="",'TRI-2'!BJ40&lt;0,'TRI-2'!BJ40  &gt;10),"",IF((ROUND(TRUNC(('TRI-2'!BJ40  ),2),0))=10,"A+",IF((ROUND(TRUNC(('TRI-2'!BJ40  ),2),0))=9,"A-",IF((ROUND(TRUNC(('TRI-2'!BJ40   ),2),0))=8,"B+",IF((ROUND(TRUNC(('TRI-2'!BJ40 ),2),0))=7,"B-",IF((ROUND(TRUNC(('TRI-2'!BJ40  ),2),0))=6,"C+",IF((ROUND(TRUNC(('TRI-2'!BJ40  ),2),0))=5,"C-",IF((ROUND(TRUNC(('TRI-2'!BJ40  ),2),0))=4,"D+",IF((ROUND(TRUNC(('TRI-2'!BJ40 ),2),0))=3,"D-",IF((ROUND(TRUNC(('TRI-2'!BJ40 ),2),0))=2,"E+",IF((ROUND(TRUNC(('TRI-2'!BJ40  ),2),0))&lt;=1,"E-","")))))))))))</f>
        <v>A+</v>
      </c>
      <c r="BK40" s="51" t="str">
        <f>IF(OR('TRI-2'!BK40 ="",'TRI-2'!BK40&lt;0,'TRI-2'!BK40  &gt;10),"",IF((ROUND(TRUNC(('TRI-2'!BK40  ),2),0))=10,"A+",IF((ROUND(TRUNC(('TRI-2'!BK40  ),2),0))=9,"A-",IF((ROUND(TRUNC(('TRI-2'!BK40   ),2),0))=8,"B+",IF((ROUND(TRUNC(('TRI-2'!BK40 ),2),0))=7,"B-",IF((ROUND(TRUNC(('TRI-2'!BK40  ),2),0))=6,"C+",IF((ROUND(TRUNC(('TRI-2'!BK40  ),2),0))=5,"C-",IF((ROUND(TRUNC(('TRI-2'!BK40  ),2),0))=4,"D+",IF((ROUND(TRUNC(('TRI-2'!BK40 ),2),0))=3,"D-",IF((ROUND(TRUNC(('TRI-2'!BK40 ),2),0))=2,"E+",IF((ROUND(TRUNC(('TRI-2'!BK40  ),2),0))&lt;=1,"E-","")))))))))))</f>
        <v>A+</v>
      </c>
      <c r="BL40" s="51" t="str">
        <f>IF(OR('TRI-2'!BL40 ="",'TRI-2'!BL40&lt;0,'TRI-2'!BL40  &gt;10),"",IF((ROUND(TRUNC(('TRI-2'!BL40  ),2),0))=10,"A+",IF((ROUND(TRUNC(('TRI-2'!BL40  ),2),0))=9,"A-",IF((ROUND(TRUNC(('TRI-2'!BL40   ),2),0))=8,"B+",IF((ROUND(TRUNC(('TRI-2'!BL40 ),2),0))=7,"B-",IF((ROUND(TRUNC(('TRI-2'!BL40  ),2),0))=6,"C+",IF((ROUND(TRUNC(('TRI-2'!BL40  ),2),0))=5,"C-",IF((ROUND(TRUNC(('TRI-2'!BL40  ),2),0))=4,"D+",IF((ROUND(TRUNC(('TRI-2'!BL40 ),2),0))=3,"D-",IF((ROUND(TRUNC(('TRI-2'!BL40 ),2),0))=2,"E+",IF((ROUND(TRUNC(('TRI-2'!BL40  ),2),0))&lt;=1,"E-","")))))))))))</f>
        <v>A+</v>
      </c>
      <c r="BM40" s="51" t="str">
        <f>IF(OR('TRI-2'!BM40 ="",'TRI-2'!BM40&lt;0,'TRI-2'!BM40  &gt;10),"",IF((ROUND(TRUNC(('TRI-2'!BM40  ),2),0))=10,"A+",IF((ROUND(TRUNC(('TRI-2'!BM40  ),2),0))=9,"A-",IF((ROUND(TRUNC(('TRI-2'!BM40   ),2),0))=8,"B+",IF((ROUND(TRUNC(('TRI-2'!BM40 ),2),0))=7,"B-",IF((ROUND(TRUNC(('TRI-2'!BM40  ),2),0))=6,"C+",IF((ROUND(TRUNC(('TRI-2'!BM40  ),2),0))=5,"C-",IF((ROUND(TRUNC(('TRI-2'!BM40  ),2),0))=4,"D+",IF((ROUND(TRUNC(('TRI-2'!BM40 ),2),0))=3,"D-",IF((ROUND(TRUNC(('TRI-2'!BM40 ),2),0))=2,"E+",IF((ROUND(TRUNC(('TRI-2'!BM40  ),2),0))&lt;=1,"E-","")))))))))))</f>
        <v>A+</v>
      </c>
      <c r="BN40" s="51" t="str">
        <f>IF(OR('TRI-2'!BN40 ="",'TRI-2'!BN40&lt;0,'TRI-2'!BN40  &gt;10),"",IF((ROUND(TRUNC(('TRI-2'!BN40  ),2),0))=10,"A+",IF((ROUND(TRUNC(('TRI-2'!BN40  ),2),0))=9,"A-",IF((ROUND(TRUNC(('TRI-2'!BN40   ),2),0))=8,"B+",IF((ROUND(TRUNC(('TRI-2'!BN40 ),2),0))=7,"B-",IF((ROUND(TRUNC(('TRI-2'!BN40  ),2),0))=6,"C+",IF((ROUND(TRUNC(('TRI-2'!BN40  ),2),0))=5,"C-",IF((ROUND(TRUNC(('TRI-2'!BN40  ),2),0))=4,"D+",IF((ROUND(TRUNC(('TRI-2'!BN40 ),2),0))=3,"D-",IF((ROUND(TRUNC(('TRI-2'!BN40 ),2),0))=2,"E+",IF((ROUND(TRUNC(('TRI-2'!BN40  ),2),0))&lt;=1,"E-","")))))))))))</f>
        <v>A+</v>
      </c>
      <c r="BO40" s="51" t="str">
        <f>IF(OR('TRI-2'!BO40 ="",'TRI-2'!BO40&lt;0,'TRI-2'!BO40  &gt;10),"",IF((ROUND(TRUNC(('TRI-2'!BO40  ),2),0))=10,"A+",IF((ROUND(TRUNC(('TRI-2'!BO40  ),2),0))=9,"A-",IF((ROUND(TRUNC(('TRI-2'!BO40   ),2),0))=8,"B+",IF((ROUND(TRUNC(('TRI-2'!BO40 ),2),0))=7,"B-",IF((ROUND(TRUNC(('TRI-2'!BO40  ),2),0))=6,"C+",IF((ROUND(TRUNC(('TRI-2'!BO40  ),2),0))=5,"C-",IF((ROUND(TRUNC(('TRI-2'!BO40  ),2),0))=4,"D+",IF((ROUND(TRUNC(('TRI-2'!BO40 ),2),0))=3,"D-",IF((ROUND(TRUNC(('TRI-2'!BO40 ),2),0))=2,"E+",IF((ROUND(TRUNC(('TRI-2'!BO40  ),2),0))&lt;=1,"E-","")))))))))))</f>
        <v>A+</v>
      </c>
      <c r="BP40" s="51" t="str">
        <f>IF(OR('TRI-2'!BP40 ="",'TRI-2'!BP40&lt;0,'TRI-2'!BP40  &gt;10),"",IF((ROUND(TRUNC(('TRI-2'!BP40  ),2),0))=10,"A+",IF((ROUND(TRUNC(('TRI-2'!BP40  ),2),0))=9,"A-",IF((ROUND(TRUNC(('TRI-2'!BP40   ),2),0))=8,"B+",IF((ROUND(TRUNC(('TRI-2'!BP40 ),2),0))=7,"B-",IF((ROUND(TRUNC(('TRI-2'!BP40  ),2),0))=6,"C+",IF((ROUND(TRUNC(('TRI-2'!BP40  ),2),0))=5,"C-",IF((ROUND(TRUNC(('TRI-2'!BP40  ),2),0))=4,"D+",IF((ROUND(TRUNC(('TRI-2'!BP40 ),2),0))=3,"D-",IF((ROUND(TRUNC(('TRI-2'!BP40 ),2),0))=2,"E+",IF((ROUND(TRUNC(('TRI-2'!BP40  ),2),0))&lt;=1,"E-","")))))))))))</f>
        <v>A+</v>
      </c>
      <c r="BQ40" s="51" t="str">
        <f>IF(OR('TRI-2'!BQ40 ="",'TRI-2'!BQ40&lt;0,'TRI-2'!BQ40  &gt;10),"",IF((ROUND(TRUNC(('TRI-2'!BQ40  ),2),0))=10,"A+",IF((ROUND(TRUNC(('TRI-2'!BQ40  ),2),0))=9,"A-",IF((ROUND(TRUNC(('TRI-2'!BQ40   ),2),0))=8,"B+",IF((ROUND(TRUNC(('TRI-2'!BQ40 ),2),0))=7,"B-",IF((ROUND(TRUNC(('TRI-2'!BQ40  ),2),0))=6,"C+",IF((ROUND(TRUNC(('TRI-2'!BQ40  ),2),0))=5,"C-",IF((ROUND(TRUNC(('TRI-2'!BQ40  ),2),0))=4,"D+",IF((ROUND(TRUNC(('TRI-2'!BQ40 ),2),0))=3,"D-",IF((ROUND(TRUNC(('TRI-2'!BQ40 ),2),0))=2,"E+",IF((ROUND(TRUNC(('TRI-2'!BQ40  ),2),0))&lt;=1,"E-","")))))))))))</f>
        <v>A+</v>
      </c>
      <c r="BR40" s="51" t="str">
        <f>IF(OR('TRI-2'!BR40 ="",'TRI-2'!BR40&lt;0,'TRI-2'!BR40  &gt;10),"",IF((ROUND(TRUNC(('TRI-2'!BR40  ),2),0))=10,"A+",IF((ROUND(TRUNC(('TRI-2'!BR40  ),2),0))=9,"A-",IF((ROUND(TRUNC(('TRI-2'!BR40   ),2),0))=8,"B+",IF((ROUND(TRUNC(('TRI-2'!BR40 ),2),0))=7,"B-",IF((ROUND(TRUNC(('TRI-2'!BR40  ),2),0))=6,"C+",IF((ROUND(TRUNC(('TRI-2'!BR40  ),2),0))=5,"C-",IF((ROUND(TRUNC(('TRI-2'!BR40  ),2),0))=4,"D+",IF((ROUND(TRUNC(('TRI-2'!BR40 ),2),0))=3,"D-",IF((ROUND(TRUNC(('TRI-2'!BR40 ),2),0))=2,"E+",IF((ROUND(TRUNC(('TRI-2'!BR40  ),2),0))&lt;=1,"E-","")))))))))))</f>
        <v>A+</v>
      </c>
      <c r="BS40" s="51" t="str">
        <f>IF(OR('TRI-2'!BS40 ="",'TRI-2'!BS40&lt;0,'TRI-2'!BS40  &gt;10),"",IF((ROUND(TRUNC(('TRI-2'!BS40  ),2),0))=10,"A+",IF((ROUND(TRUNC(('TRI-2'!BS40  ),2),0))=9,"A-",IF((ROUND(TRUNC(('TRI-2'!BS40   ),2),0))=8,"B+",IF((ROUND(TRUNC(('TRI-2'!BS40 ),2),0))=7,"B-",IF((ROUND(TRUNC(('TRI-2'!BS40  ),2),0))=6,"C+",IF((ROUND(TRUNC(('TRI-2'!BS40  ),2),0))=5,"C-",IF((ROUND(TRUNC(('TRI-2'!BS40  ),2),0))=4,"D+",IF((ROUND(TRUNC(('TRI-2'!BS40 ),2),0))=3,"D-",IF((ROUND(TRUNC(('TRI-2'!BS40 ),2),0))=2,"E+",IF((ROUND(TRUNC(('TRI-2'!BS40  ),2),0))&lt;=1,"E-","")))))))))))</f>
        <v>A+</v>
      </c>
      <c r="BT40" s="51" t="str">
        <f>IF(OR('TRI-2'!BT40 ="",'TRI-2'!BT40&lt;0,'TRI-2'!BT40  &gt;10),"",IF((ROUND(TRUNC(('TRI-2'!BT40  ),2),0))=10,"A+",IF((ROUND(TRUNC(('TRI-2'!BT40  ),2),0))=9,"A-",IF((ROUND(TRUNC(('TRI-2'!BT40   ),2),0))=8,"B+",IF((ROUND(TRUNC(('TRI-2'!BT40 ),2),0))=7,"B-",IF((ROUND(TRUNC(('TRI-2'!BT40  ),2),0))=6,"C+",IF((ROUND(TRUNC(('TRI-2'!BT40  ),2),0))=5,"C-",IF((ROUND(TRUNC(('TRI-2'!BT40  ),2),0))=4,"D+",IF((ROUND(TRUNC(('TRI-2'!BT40 ),2),0))=3,"D-",IF((ROUND(TRUNC(('TRI-2'!BT40 ),2),0))=2,"E+",IF((ROUND(TRUNC(('TRI-2'!BT40  ),2),0))&lt;=1,"E-","")))))))))))</f>
        <v>A+</v>
      </c>
      <c r="BU40" s="51" t="str">
        <f>IF(OR('TRI-2'!BU40 ="",'TRI-2'!BU40&lt;0,'TRI-2'!BU40  &gt;10),"",IF((ROUND(TRUNC(('TRI-2'!BU40  ),2),0))=10,"A+",IF((ROUND(TRUNC(('TRI-2'!BU40  ),2),0))=9,"A-",IF((ROUND(TRUNC(('TRI-2'!BU40   ),2),0))=8,"B+",IF((ROUND(TRUNC(('TRI-2'!BU40 ),2),0))=7,"B-",IF((ROUND(TRUNC(('TRI-2'!BU40  ),2),0))=6,"C+",IF((ROUND(TRUNC(('TRI-2'!BU40  ),2),0))=5,"C-",IF((ROUND(TRUNC(('TRI-2'!BU40  ),2),0))=4,"D+",IF((ROUND(TRUNC(('TRI-2'!BU40 ),2),0))=3,"D-",IF((ROUND(TRUNC(('TRI-2'!BU40 ),2),0))=2,"E+",IF((ROUND(TRUNC(('TRI-2'!BU40  ),2),0))&lt;=1,"E-","")))))))))))</f>
        <v>A+</v>
      </c>
      <c r="BV40" s="51" t="str">
        <f>IF(OR('TRI-2'!BV40 ="",'TRI-2'!BV40&lt;0,'TRI-2'!BV40  &gt;10),"",IF((ROUND(TRUNC(('TRI-2'!BV40  ),2),0))=10,"A+",IF((ROUND(TRUNC(('TRI-2'!BV40  ),2),0))=9,"A-",IF((ROUND(TRUNC(('TRI-2'!BV40   ),2),0))=8,"B+",IF((ROUND(TRUNC(('TRI-2'!BV40 ),2),0))=7,"B-",IF((ROUND(TRUNC(('TRI-2'!BV40  ),2),0))=6,"C+",IF((ROUND(TRUNC(('TRI-2'!BV40  ),2),0))=5,"C-",IF((ROUND(TRUNC(('TRI-2'!BV40  ),2),0))=4,"D+",IF((ROUND(TRUNC(('TRI-2'!BV40 ),2),0))=3,"D-",IF((ROUND(TRUNC(('TRI-2'!BV40 ),2),0))=2,"E+",IF((ROUND(TRUNC(('TRI-2'!BV40  ),2),0))&lt;=1,"E-","")))))))))))</f>
        <v>A+</v>
      </c>
      <c r="BW40" s="51" t="str">
        <f>IF(OR('TRI-2'!BW40 ="",'TRI-2'!BW40&lt;0,'TRI-2'!BW40  &gt;10),"",IF((ROUND(TRUNC(('TRI-2'!BW40  ),2),0))=10,"A+",IF((ROUND(TRUNC(('TRI-2'!BW40  ),2),0))=9,"A-",IF((ROUND(TRUNC(('TRI-2'!BW40   ),2),0))=8,"B+",IF((ROUND(TRUNC(('TRI-2'!BW40 ),2),0))=7,"B-",IF((ROUND(TRUNC(('TRI-2'!BW40  ),2),0))=6,"C+",IF((ROUND(TRUNC(('TRI-2'!BW40  ),2),0))=5,"C-",IF((ROUND(TRUNC(('TRI-2'!BW40  ),2),0))=4,"D+",IF((ROUND(TRUNC(('TRI-2'!BW40 ),2),0))=3,"D-",IF((ROUND(TRUNC(('TRI-2'!BW40 ),2),0))=2,"E+",IF((ROUND(TRUNC(('TRI-2'!BW40  ),2),0))&lt;=1,"E-","")))))))))))</f>
        <v>A+</v>
      </c>
      <c r="BX40" s="51" t="str">
        <f>IF(OR('TRI-2'!BX40 ="",'TRI-2'!BX40&lt;0,'TRI-2'!BX40  &gt;10),"",IF((ROUND(TRUNC(('TRI-2'!BX40  ),2),0))=10,"A+",IF((ROUND(TRUNC(('TRI-2'!BX40  ),2),0))=9,"A-",IF((ROUND(TRUNC(('TRI-2'!BX40   ),2),0))=8,"B+",IF((ROUND(TRUNC(('TRI-2'!BX40 ),2),0))=7,"B-",IF((ROUND(TRUNC(('TRI-2'!BX40  ),2),0))=6,"C+",IF((ROUND(TRUNC(('TRI-2'!BX40  ),2),0))=5,"C-",IF((ROUND(TRUNC(('TRI-2'!BX40  ),2),0))=4,"D+",IF((ROUND(TRUNC(('TRI-2'!BX40 ),2),0))=3,"D-",IF((ROUND(TRUNC(('TRI-2'!BX40 ),2),0))=2,"E+",IF((ROUND(TRUNC(('TRI-2'!BX40  ),2),0))&lt;=1,"E-","")))))))))))</f>
        <v>A+</v>
      </c>
      <c r="BY40" s="51" t="str">
        <f>IF(OR('TRI-2'!BY40 ="",'TRI-2'!BY40&lt;0,'TRI-2'!BY40  &gt;10),"",IF((ROUND(TRUNC(('TRI-2'!BY40  ),2),0))=10,"A+",IF((ROUND(TRUNC(('TRI-2'!BY40  ),2),0))=9,"A-",IF((ROUND(TRUNC(('TRI-2'!BY40   ),2),0))=8,"B+",IF((ROUND(TRUNC(('TRI-2'!BY40 ),2),0))=7,"B-",IF((ROUND(TRUNC(('TRI-2'!BY40  ),2),0))=6,"C+",IF((ROUND(TRUNC(('TRI-2'!BY40  ),2),0))=5,"C-",IF((ROUND(TRUNC(('TRI-2'!BY40  ),2),0))=4,"D+",IF((ROUND(TRUNC(('TRI-2'!BY40 ),2),0))=3,"D-",IF((ROUND(TRUNC(('TRI-2'!BY40 ),2),0))=2,"E+",IF((ROUND(TRUNC(('TRI-2'!BY40  ),2),0))&lt;=1,"E-","")))))))))))</f>
        <v>A+</v>
      </c>
      <c r="BZ40" s="51" t="str">
        <f>IF(OR('TRI-2'!BZ40 ="",'TRI-2'!BZ40&lt;0,'TRI-2'!BZ40  &gt;10),"",IF((ROUND(TRUNC(('TRI-2'!BZ40  ),2),0))=10,"A+",IF((ROUND(TRUNC(('TRI-2'!BZ40  ),2),0))=9,"A-",IF((ROUND(TRUNC(('TRI-2'!BZ40   ),2),0))=8,"B+",IF((ROUND(TRUNC(('TRI-2'!BZ40 ),2),0))=7,"B-",IF((ROUND(TRUNC(('TRI-2'!BZ40  ),2),0))=6,"C+",IF((ROUND(TRUNC(('TRI-2'!BZ40  ),2),0))=5,"C-",IF((ROUND(TRUNC(('TRI-2'!BZ40  ),2),0))=4,"D+",IF((ROUND(TRUNC(('TRI-2'!BZ40 ),2),0))=3,"D-",IF((ROUND(TRUNC(('TRI-2'!BZ40 ),2),0))=2,"E+",IF((ROUND(TRUNC(('TRI-2'!BZ40  ),2),0))&lt;=1,"E-","")))))))))))</f>
        <v>A+</v>
      </c>
      <c r="CA40" s="51" t="str">
        <f>IF(OR('TRI-2'!CA40 ="",'TRI-2'!CA40&lt;0,'TRI-2'!CA40  &gt;10),"",IF((ROUND(TRUNC(('TRI-2'!CA40  ),2),0))=10,"A+",IF((ROUND(TRUNC(('TRI-2'!CA40  ),2),0))=9,"A-",IF((ROUND(TRUNC(('TRI-2'!CA40   ),2),0))=8,"B+",IF((ROUND(TRUNC(('TRI-2'!CA40 ),2),0))=7,"B-",IF((ROUND(TRUNC(('TRI-2'!CA40  ),2),0))=6,"C+",IF((ROUND(TRUNC(('TRI-2'!CA40  ),2),0))=5,"C-",IF((ROUND(TRUNC(('TRI-2'!CA40  ),2),0))=4,"D+",IF((ROUND(TRUNC(('TRI-2'!CA40 ),2),0))=3,"D-",IF((ROUND(TRUNC(('TRI-2'!CA40 ),2),0))=2,"E+",IF((ROUND(TRUNC(('TRI-2'!CA40  ),2),0))&lt;=1,"E-","")))))))))))</f>
        <v>A+</v>
      </c>
      <c r="CB40" s="51" t="str">
        <f>IF(OR('TRI-2'!CB40 ="",'TRI-2'!CB40&lt;0,'TRI-2'!CB40  &gt;10),"",IF((ROUND(TRUNC(('TRI-2'!CB40  ),2),0))=10,"A+",IF((ROUND(TRUNC(('TRI-2'!CB40  ),2),0))=9,"A-",IF((ROUND(TRUNC(('TRI-2'!CB40   ),2),0))=8,"B+",IF((ROUND(TRUNC(('TRI-2'!CB40 ),2),0))=7,"B-",IF((ROUND(TRUNC(('TRI-2'!CB40  ),2),0))=6,"C+",IF((ROUND(TRUNC(('TRI-2'!CB40  ),2),0))=5,"C-",IF((ROUND(TRUNC(('TRI-2'!CB40  ),2),0))=4,"D+",IF((ROUND(TRUNC(('TRI-2'!CB40 ),2),0))=3,"D-",IF((ROUND(TRUNC(('TRI-2'!CB40 ),2),0))=2,"E+",IF((ROUND(TRUNC(('TRI-2'!CB40  ),2),0))&lt;=1,"E-","")))))))))))</f>
        <v>A+</v>
      </c>
      <c r="CC40" s="51" t="str">
        <f>IF(OR('TRI-2'!CC40 ="",'TRI-2'!CC40&lt;0,'TRI-2'!CC40  &gt;10),"",IF((ROUND(TRUNC(('TRI-2'!CC40  ),2),0))=10,"A+",IF((ROUND(TRUNC(('TRI-2'!CC40  ),2),0))=9,"A-",IF((ROUND(TRUNC(('TRI-2'!CC40   ),2),0))=8,"B+",IF((ROUND(TRUNC(('TRI-2'!CC40 ),2),0))=7,"B-",IF((ROUND(TRUNC(('TRI-2'!CC40  ),2),0))=6,"C+",IF((ROUND(TRUNC(('TRI-2'!CC40  ),2),0))=5,"C-",IF((ROUND(TRUNC(('TRI-2'!CC40  ),2),0))=4,"D+",IF((ROUND(TRUNC(('TRI-2'!CC40 ),2),0))=3,"D-",IF((ROUND(TRUNC(('TRI-2'!CC40 ),2),0))=2,"E+",IF((ROUND(TRUNC(('TRI-2'!CC40  ),2),0))&lt;=1,"E-","")))))))))))</f>
        <v>A+</v>
      </c>
      <c r="CD40" s="51" t="str">
        <f>IF(OR('TRI-2'!CD40 ="",'TRI-2'!CD40&lt;0,'TRI-2'!CD40  &gt;10),"",IF((ROUND(TRUNC(('TRI-2'!CD40  ),2),0))=10,"A+",IF((ROUND(TRUNC(('TRI-2'!CD40  ),2),0))=9,"A-",IF((ROUND(TRUNC(('TRI-2'!CD40   ),2),0))=8,"B+",IF((ROUND(TRUNC(('TRI-2'!CD40 ),2),0))=7,"B-",IF((ROUND(TRUNC(('TRI-2'!CD40  ),2),0))=6,"C+",IF((ROUND(TRUNC(('TRI-2'!CD40  ),2),0))=5,"C-",IF((ROUND(TRUNC(('TRI-2'!CD40  ),2),0))=4,"D+",IF((ROUND(TRUNC(('TRI-2'!CD40 ),2),0))=3,"D-",IF((ROUND(TRUNC(('TRI-2'!CD40 ),2),0))=2,"E+",IF((ROUND(TRUNC(('TRI-2'!CD40  ),2),0))&lt;=1,"E-","")))))))))))</f>
        <v>A+</v>
      </c>
      <c r="CE40" s="51" t="str">
        <f>IF(OR('TRI-2'!CE40 ="",'TRI-2'!CE40&lt;0,'TRI-2'!CE40  &gt;10),"",IF((ROUND(TRUNC(('TRI-2'!CE40  ),2),0))=10,"A+",IF((ROUND(TRUNC(('TRI-2'!CE40  ),2),0))=9,"A-",IF((ROUND(TRUNC(('TRI-2'!CE40   ),2),0))=8,"B+",IF((ROUND(TRUNC(('TRI-2'!CE40 ),2),0))=7,"B-",IF((ROUND(TRUNC(('TRI-2'!CE40  ),2),0))=6,"C+",IF((ROUND(TRUNC(('TRI-2'!CE40  ),2),0))=5,"C-",IF((ROUND(TRUNC(('TRI-2'!CE40  ),2),0))=4,"D+",IF((ROUND(TRUNC(('TRI-2'!CE40 ),2),0))=3,"D-",IF((ROUND(TRUNC(('TRI-2'!CE40 ),2),0))=2,"E+",IF((ROUND(TRUNC(('TRI-2'!CE40  ),2),0))&lt;=1,"E-","")))))))))))</f>
        <v>A+</v>
      </c>
      <c r="CF40" s="51" t="str">
        <f>IF(OR('TRI-2'!CF40 ="",'TRI-2'!CF40&lt;0,'TRI-2'!CF40  &gt;10),"",IF((ROUND(TRUNC(('TRI-2'!CF40  ),2),0))=10,"A+",IF((ROUND(TRUNC(('TRI-2'!CF40  ),2),0))=9,"A-",IF((ROUND(TRUNC(('TRI-2'!CF40   ),2),0))=8,"B+",IF((ROUND(TRUNC(('TRI-2'!CF40 ),2),0))=7,"B-",IF((ROUND(TRUNC(('TRI-2'!CF40  ),2),0))=6,"C+",IF((ROUND(TRUNC(('TRI-2'!CF40  ),2),0))=5,"C-",IF((ROUND(TRUNC(('TRI-2'!CF40  ),2),0))=4,"D+",IF((ROUND(TRUNC(('TRI-2'!CF40 ),2),0))=3,"D-",IF((ROUND(TRUNC(('TRI-2'!CF40 ),2),0))=2,"E+",IF((ROUND(TRUNC(('TRI-2'!CF40  ),2),0))&lt;=1,"E-","")))))))))))</f>
        <v>A+</v>
      </c>
      <c r="CG40" s="51" t="str">
        <f>IF(OR('TRI-2'!CG40 ="",'TRI-2'!CG40&lt;0,'TRI-2'!CG40  &gt;10),"",IF((ROUND(TRUNC(('TRI-2'!CG40  ),2),0))=10,"A+",IF((ROUND(TRUNC(('TRI-2'!CG40  ),2),0))=9,"A-",IF((ROUND(TRUNC(('TRI-2'!CG40   ),2),0))=8,"B+",IF((ROUND(TRUNC(('TRI-2'!CG40 ),2),0))=7,"B-",IF((ROUND(TRUNC(('TRI-2'!CG40  ),2),0))=6,"C+",IF((ROUND(TRUNC(('TRI-2'!CG40  ),2),0))=5,"C-",IF((ROUND(TRUNC(('TRI-2'!CG40  ),2),0))=4,"D+",IF((ROUND(TRUNC(('TRI-2'!CG40 ),2),0))=3,"D-",IF((ROUND(TRUNC(('TRI-2'!CG40 ),2),0))=2,"E+",IF((ROUND(TRUNC(('TRI-2'!CG40  ),2),0))&lt;=1,"E-","")))))))))))</f>
        <v>A+</v>
      </c>
      <c r="CH40" s="51" t="str">
        <f>IF(OR('TRI-2'!CH40 ="",'TRI-2'!CH40&lt;0,'TRI-2'!CH40  &gt;10),"",IF((ROUND(TRUNC(('TRI-2'!CH40  ),2),0))=10,"A+",IF((ROUND(TRUNC(('TRI-2'!CH40  ),2),0))=9,"A-",IF((ROUND(TRUNC(('TRI-2'!CH40   ),2),0))=8,"B+",IF((ROUND(TRUNC(('TRI-2'!CH40 ),2),0))=7,"B-",IF((ROUND(TRUNC(('TRI-2'!CH40  ),2),0))=6,"C+",IF((ROUND(TRUNC(('TRI-2'!CH40  ),2),0))=5,"C-",IF((ROUND(TRUNC(('TRI-2'!CH40  ),2),0))=4,"D+",IF((ROUND(TRUNC(('TRI-2'!CH40 ),2),0))=3,"D-",IF((ROUND(TRUNC(('TRI-2'!CH40 ),2),0))=2,"E+",IF((ROUND(TRUNC(('TRI-2'!CH40  ),2),0))&lt;=1,"E-","")))))))))))</f>
        <v>A+</v>
      </c>
      <c r="CI40" s="51" t="str">
        <f>IF(OR('TRI-2'!CI40 ="",'TRI-2'!CI40&lt;0,'TRI-2'!CI40  &gt;10),"",IF((ROUND(TRUNC(('TRI-2'!CI40  ),2),0))=10,"A+",IF((ROUND(TRUNC(('TRI-2'!CI40  ),2),0))=9,"A-",IF((ROUND(TRUNC(('TRI-2'!CI40   ),2),0))=8,"B+",IF((ROUND(TRUNC(('TRI-2'!CI40 ),2),0))=7,"B-",IF((ROUND(TRUNC(('TRI-2'!CI40  ),2),0))=6,"C+",IF((ROUND(TRUNC(('TRI-2'!CI40  ),2),0))=5,"C-",IF((ROUND(TRUNC(('TRI-2'!CI40  ),2),0))=4,"D+",IF((ROUND(TRUNC(('TRI-2'!CI40 ),2),0))=3,"D-",IF((ROUND(TRUNC(('TRI-2'!CI40 ),2),0))=2,"E+",IF((ROUND(TRUNC(('TRI-2'!CI40  ),2),0))&lt;=1,"E-","")))))))))))</f>
        <v>A+</v>
      </c>
      <c r="CJ40" s="51" t="str">
        <f>IF(OR('TRI-2'!CJ40 ="",'TRI-2'!CJ40&lt;0,'TRI-2'!CJ40  &gt;10),"",IF((ROUND(TRUNC(('TRI-2'!CJ40  ),2),0))=10,"A+",IF((ROUND(TRUNC(('TRI-2'!CJ40  ),2),0))=9,"A-",IF((ROUND(TRUNC(('TRI-2'!CJ40   ),2),0))=8,"B+",IF((ROUND(TRUNC(('TRI-2'!CJ40 ),2),0))=7,"B-",IF((ROUND(TRUNC(('TRI-2'!CJ40  ),2),0))=6,"C+",IF((ROUND(TRUNC(('TRI-2'!CJ40  ),2),0))=5,"C-",IF((ROUND(TRUNC(('TRI-2'!CJ40  ),2),0))=4,"D+",IF((ROUND(TRUNC(('TRI-2'!CJ40 ),2),0))=3,"D-",IF((ROUND(TRUNC(('TRI-2'!CJ40 ),2),0))=2,"E+",IF((ROUND(TRUNC(('TRI-2'!CJ40  ),2),0))&lt;=1,"E-","")))))))))))</f>
        <v>A+</v>
      </c>
      <c r="CK40" s="51" t="str">
        <f>IF(OR('TRI-2'!CK40 ="",'TRI-2'!CK40&lt;0,'TRI-2'!CK40  &gt;10),"",IF((ROUND(TRUNC(('TRI-2'!CK40  ),2),0))=10,"A+",IF((ROUND(TRUNC(('TRI-2'!CK40  ),2),0))=9,"A-",IF((ROUND(TRUNC(('TRI-2'!CK40   ),2),0))=8,"B+",IF((ROUND(TRUNC(('TRI-2'!CK40 ),2),0))=7,"B-",IF((ROUND(TRUNC(('TRI-2'!CK40  ),2),0))=6,"C+",IF((ROUND(TRUNC(('TRI-2'!CK40  ),2),0))=5,"C-",IF((ROUND(TRUNC(('TRI-2'!CK40  ),2),0))=4,"D+",IF((ROUND(TRUNC(('TRI-2'!CK40 ),2),0))=3,"D-",IF((ROUND(TRUNC(('TRI-2'!CK40 ),2),0))=2,"E+",IF((ROUND(TRUNC(('TRI-2'!CK40  ),2),0))&lt;=1,"E-","")))))))))))</f>
        <v>A+</v>
      </c>
      <c r="CL40" s="51" t="str">
        <f>IF(OR('TRI-2'!CL40 ="",'TRI-2'!CL40&lt;0,'TRI-2'!CL40  &gt;10),"",IF((ROUND(TRUNC(('TRI-2'!CL40  ),2),0))=10,"A+",IF((ROUND(TRUNC(('TRI-2'!CL40  ),2),0))=9,"A-",IF((ROUND(TRUNC(('TRI-2'!CL40   ),2),0))=8,"B+",IF((ROUND(TRUNC(('TRI-2'!CL40 ),2),0))=7,"B-",IF((ROUND(TRUNC(('TRI-2'!CL40  ),2),0))=6,"C+",IF((ROUND(TRUNC(('TRI-2'!CL40  ),2),0))=5,"C-",IF((ROUND(TRUNC(('TRI-2'!CL40  ),2),0))=4,"D+",IF((ROUND(TRUNC(('TRI-2'!CL40 ),2),0))=3,"D-",IF((ROUND(TRUNC(('TRI-2'!CL40 ),2),0))=2,"E+",IF((ROUND(TRUNC(('TRI-2'!CL40  ),2),0))&lt;=1,"E-","")))))))))))</f>
        <v>A+</v>
      </c>
      <c r="CM40" s="51" t="str">
        <f>IF(OR('TRI-2'!CM40 ="",'TRI-2'!CM40&lt;0,'TRI-2'!CM40  &gt;10),"",IF((ROUND(TRUNC(('TRI-2'!CM40  ),2),0))=10,"A+",IF((ROUND(TRUNC(('TRI-2'!CM40  ),2),0))=9,"A-",IF((ROUND(TRUNC(('TRI-2'!CM40   ),2),0))=8,"B+",IF((ROUND(TRUNC(('TRI-2'!CM40 ),2),0))=7,"B-",IF((ROUND(TRUNC(('TRI-2'!CM40  ),2),0))=6,"C+",IF((ROUND(TRUNC(('TRI-2'!CM40  ),2),0))=5,"C-",IF((ROUND(TRUNC(('TRI-2'!CM40  ),2),0))=4,"D+",IF((ROUND(TRUNC(('TRI-2'!CM40 ),2),0))=3,"D-",IF((ROUND(TRUNC(('TRI-2'!CM40 ),2),0))=2,"E+",IF((ROUND(TRUNC(('TRI-2'!CM40  ),2),0))&lt;=1,"E-","")))))))))))</f>
        <v>A+</v>
      </c>
      <c r="CN40" s="51" t="str">
        <f>IF(OR('TRI-2'!CN40 ="",'TRI-2'!CN40&lt;0,'TRI-2'!CN40  &gt;10),"",IF((ROUND(TRUNC(('TRI-2'!CN40  ),2),0))=10,"A+",IF((ROUND(TRUNC(('TRI-2'!CN40  ),2),0))=9,"A-",IF((ROUND(TRUNC(('TRI-2'!CN40   ),2),0))=8,"B+",IF((ROUND(TRUNC(('TRI-2'!CN40 ),2),0))=7,"B-",IF((ROUND(TRUNC(('TRI-2'!CN40  ),2),0))=6,"C+",IF((ROUND(TRUNC(('TRI-2'!CN40  ),2),0))=5,"C-",IF((ROUND(TRUNC(('TRI-2'!CN40  ),2),0))=4,"D+",IF((ROUND(TRUNC(('TRI-2'!CN40 ),2),0))=3,"D-",IF((ROUND(TRUNC(('TRI-2'!CN40 ),2),0))=2,"E+",IF((ROUND(TRUNC(('TRI-2'!CN40  ),2),0))&lt;=1,"E-","")))))))))))</f>
        <v>A+</v>
      </c>
      <c r="CO40" s="51" t="str">
        <f>IF(OR('TRI-2'!CO40 ="",'TRI-2'!CO40&lt;0,'TRI-2'!CO40  &gt;10),"",IF((ROUND(TRUNC(('TRI-2'!CO40  ),2),0))=10,"A+",IF((ROUND(TRUNC(('TRI-2'!CO40  ),2),0))=9,"A-",IF((ROUND(TRUNC(('TRI-2'!CO40   ),2),0))=8,"B+",IF((ROUND(TRUNC(('TRI-2'!CO40 ),2),0))=7,"B-",IF((ROUND(TRUNC(('TRI-2'!CO40  ),2),0))=6,"C+",IF((ROUND(TRUNC(('TRI-2'!CO40  ),2),0))=5,"C-",IF((ROUND(TRUNC(('TRI-2'!CO40  ),2),0))=4,"D+",IF((ROUND(TRUNC(('TRI-2'!CO40 ),2),0))=3,"D-",IF((ROUND(TRUNC(('TRI-2'!CO40 ),2),0))=2,"E+",IF((ROUND(TRUNC(('TRI-2'!CO40  ),2),0))&lt;=1,"E-","")))))))))))</f>
        <v>A+</v>
      </c>
      <c r="CP40" s="51" t="str">
        <f>IF(OR('TRI-2'!CP40 ="",'TRI-2'!CP40&lt;0,'TRI-2'!CP40  &gt;10),"",IF((ROUND(TRUNC(('TRI-2'!CP40  ),2),0))=10,"A+",IF((ROUND(TRUNC(('TRI-2'!CP40  ),2),0))=9,"A-",IF((ROUND(TRUNC(('TRI-2'!CP40   ),2),0))=8,"B+",IF((ROUND(TRUNC(('TRI-2'!CP40 ),2),0))=7,"B-",IF((ROUND(TRUNC(('TRI-2'!CP40  ),2),0))=6,"C+",IF((ROUND(TRUNC(('TRI-2'!CP40  ),2),0))=5,"C-",IF((ROUND(TRUNC(('TRI-2'!CP40  ),2),0))=4,"D+",IF((ROUND(TRUNC(('TRI-2'!CP40 ),2),0))=3,"D-",IF((ROUND(TRUNC(('TRI-2'!CP40 ),2),0))=2,"E+",IF((ROUND(TRUNC(('TRI-2'!CP40  ),2),0))&lt;=1,"E-","")))))))))))</f>
        <v>A+</v>
      </c>
      <c r="CQ40" s="51" t="str">
        <f>IF(OR('TRI-2'!CQ40 ="",'TRI-2'!CQ40&lt;0,'TRI-2'!CQ40  &gt;10),"",IF((ROUND(TRUNC(('TRI-2'!CQ40  ),2),0))=10,"A+",IF((ROUND(TRUNC(('TRI-2'!CQ40  ),2),0))=9,"A-",IF((ROUND(TRUNC(('TRI-2'!CQ40   ),2),0))=8,"B+",IF((ROUND(TRUNC(('TRI-2'!CQ40 ),2),0))=7,"B-",IF((ROUND(TRUNC(('TRI-2'!CQ40  ),2),0))=6,"C+",IF((ROUND(TRUNC(('TRI-2'!CQ40  ),2),0))=5,"C-",IF((ROUND(TRUNC(('TRI-2'!CQ40  ),2),0))=4,"D+",IF((ROUND(TRUNC(('TRI-2'!CQ40 ),2),0))=3,"D-",IF((ROUND(TRUNC(('TRI-2'!CQ40 ),2),0))=2,"E+",IF((ROUND(TRUNC(('TRI-2'!CQ40  ),2),0))&lt;=1,"E-","")))))))))))</f>
        <v>A+</v>
      </c>
      <c r="CR40" s="51" t="str">
        <f>IF(OR('TRI-2'!CR40 ="",'TRI-2'!CR40&lt;0,'TRI-2'!CR40  &gt;10),"",IF((ROUND(TRUNC(('TRI-2'!CR40  ),2),0))=10,"A+",IF((ROUND(TRUNC(('TRI-2'!CR40  ),2),0))=9,"A-",IF((ROUND(TRUNC(('TRI-2'!CR40   ),2),0))=8,"B+",IF((ROUND(TRUNC(('TRI-2'!CR40 ),2),0))=7,"B-",IF((ROUND(TRUNC(('TRI-2'!CR40  ),2),0))=6,"C+",IF((ROUND(TRUNC(('TRI-2'!CR40  ),2),0))=5,"C-",IF((ROUND(TRUNC(('TRI-2'!CR40  ),2),0))=4,"D+",IF((ROUND(TRUNC(('TRI-2'!CR40 ),2),0))=3,"D-",IF((ROUND(TRUNC(('TRI-2'!CR40 ),2),0))=2,"E+",IF((ROUND(TRUNC(('TRI-2'!CR40  ),2),0))&lt;=1,"E-","")))))))))))</f>
        <v>A+</v>
      </c>
      <c r="CS40" s="51" t="str">
        <f>IF(OR('TRI-2'!CS40 ="",'TRI-2'!CS40&lt;0,'TRI-2'!CS40  &gt;10),"",IF((ROUND(TRUNC(('TRI-2'!CS40  ),2),0))=10,"A+",IF((ROUND(TRUNC(('TRI-2'!CS40  ),2),0))=9,"A-",IF((ROUND(TRUNC(('TRI-2'!CS40   ),2),0))=8,"B+",IF((ROUND(TRUNC(('TRI-2'!CS40 ),2),0))=7,"B-",IF((ROUND(TRUNC(('TRI-2'!CS40  ),2),0))=6,"C+",IF((ROUND(TRUNC(('TRI-2'!CS40  ),2),0))=5,"C-",IF((ROUND(TRUNC(('TRI-2'!CS40  ),2),0))=4,"D+",IF((ROUND(TRUNC(('TRI-2'!CS40 ),2),0))=3,"D-",IF((ROUND(TRUNC(('TRI-2'!CS40 ),2),0))=2,"E+",IF((ROUND(TRUNC(('TRI-2'!CS40  ),2),0))&lt;=1,"E-","")))))))))))</f>
        <v>A+</v>
      </c>
      <c r="CT40" s="51" t="str">
        <f>IF(OR('TRI-2'!CT40 ="",'TRI-2'!CT40&lt;0,'TRI-2'!CT40  &gt;10),"",IF((ROUND(TRUNC(('TRI-2'!CT40  ),2),0))=10,"A+",IF((ROUND(TRUNC(('TRI-2'!CT40  ),2),0))=9,"A-",IF((ROUND(TRUNC(('TRI-2'!CT40   ),2),0))=8,"B+",IF((ROUND(TRUNC(('TRI-2'!CT40 ),2),0))=7,"B-",IF((ROUND(TRUNC(('TRI-2'!CT40  ),2),0))=6,"C+",IF((ROUND(TRUNC(('TRI-2'!CT40  ),2),0))=5,"C-",IF((ROUND(TRUNC(('TRI-2'!CT40  ),2),0))=4,"D+",IF((ROUND(TRUNC(('TRI-2'!CT40 ),2),0))=3,"D-",IF((ROUND(TRUNC(('TRI-2'!CT40 ),2),0))=2,"E+",IF((ROUND(TRUNC(('TRI-2'!CT40  ),2),0))&lt;=1,"E-","")))))))))))</f>
        <v>A+</v>
      </c>
      <c r="CU40" s="51" t="str">
        <f>IF(OR('TRI-2'!CU40 ="",'TRI-2'!CU40&lt;0,'TRI-2'!CU40  &gt;10),"",IF((ROUND(TRUNC(('TRI-2'!CU40  ),2),0))=10,"A+",IF((ROUND(TRUNC(('TRI-2'!CU40  ),2),0))=9,"A-",IF((ROUND(TRUNC(('TRI-2'!CU40   ),2),0))=8,"B+",IF((ROUND(TRUNC(('TRI-2'!CU40 ),2),0))=7,"B-",IF((ROUND(TRUNC(('TRI-2'!CU40  ),2),0))=6,"C+",IF((ROUND(TRUNC(('TRI-2'!CU40  ),2),0))=5,"C-",IF((ROUND(TRUNC(('TRI-2'!CU40  ),2),0))=4,"D+",IF((ROUND(TRUNC(('TRI-2'!CU40 ),2),0))=3,"D-",IF((ROUND(TRUNC(('TRI-2'!CU40 ),2),0))=2,"E+",IF((ROUND(TRUNC(('TRI-2'!CU40  ),2),0))&lt;=1,"E-","")))))))))))</f>
        <v>A+</v>
      </c>
      <c r="CV40" s="51" t="str">
        <f>IF(OR('TRI-2'!CV40 ="",'TRI-2'!CV40&lt;0,'TRI-2'!CV40  &gt;10),"",IF((ROUND(TRUNC(('TRI-2'!CV40  ),2),0))=10,"A+",IF((ROUND(TRUNC(('TRI-2'!CV40  ),2),0))=9,"A-",IF((ROUND(TRUNC(('TRI-2'!CV40   ),2),0))=8,"B+",IF((ROUND(TRUNC(('TRI-2'!CV40 ),2),0))=7,"B-",IF((ROUND(TRUNC(('TRI-2'!CV40  ),2),0))=6,"C+",IF((ROUND(TRUNC(('TRI-2'!CV40  ),2),0))=5,"C-",IF((ROUND(TRUNC(('TRI-2'!CV40  ),2),0))=4,"D+",IF((ROUND(TRUNC(('TRI-2'!CV40 ),2),0))=3,"D-",IF((ROUND(TRUNC(('TRI-2'!CV40 ),2),0))=2,"E+",IF((ROUND(TRUNC(('TRI-2'!CV40  ),2),0))&lt;=1,"E-","")))))))))))</f>
        <v>A+</v>
      </c>
      <c r="CW40" s="51" t="str">
        <f>IF(OR('TRI-2'!CW40 ="",'TRI-2'!CW40&lt;0,'TRI-2'!CW40  &gt;10),"",IF((ROUND(TRUNC(('TRI-2'!CW40  ),2),0))=10,"A+",IF((ROUND(TRUNC(('TRI-2'!CW40  ),2),0))=9,"A-",IF((ROUND(TRUNC(('TRI-2'!CW40   ),2),0))=8,"B+",IF((ROUND(TRUNC(('TRI-2'!CW40 ),2),0))=7,"B-",IF((ROUND(TRUNC(('TRI-2'!CW40  ),2),0))=6,"C+",IF((ROUND(TRUNC(('TRI-2'!CW40  ),2),0))=5,"C-",IF((ROUND(TRUNC(('TRI-2'!CW40  ),2),0))=4,"D+",IF((ROUND(TRUNC(('TRI-2'!CW40 ),2),0))=3,"D-",IF((ROUND(TRUNC(('TRI-2'!CW40 ),2),0))=2,"E+",IF((ROUND(TRUNC(('TRI-2'!CW40  ),2),0))&lt;=1,"E-","")))))))))))</f>
        <v>A+</v>
      </c>
      <c r="CX40" s="51" t="str">
        <f>IF(OR('TRI-2'!CX40 ="",'TRI-2'!CX40&lt;0,'TRI-2'!CX40  &gt;10),"",IF((ROUND(TRUNC(('TRI-2'!CX40  ),2),0))=10,"A+",IF((ROUND(TRUNC(('TRI-2'!CX40  ),2),0))=9,"A-",IF((ROUND(TRUNC(('TRI-2'!CX40   ),2),0))=8,"B+",IF((ROUND(TRUNC(('TRI-2'!CX40 ),2),0))=7,"B-",IF((ROUND(TRUNC(('TRI-2'!CX40  ),2),0))=6,"C+",IF((ROUND(TRUNC(('TRI-2'!CX40  ),2),0))=5,"C-",IF((ROUND(TRUNC(('TRI-2'!CX40  ),2),0))=4,"D+",IF((ROUND(TRUNC(('TRI-2'!CX40 ),2),0))=3,"D-",IF((ROUND(TRUNC(('TRI-2'!CX40 ),2),0))=2,"E+",IF((ROUND(TRUNC(('TRI-2'!CX40  ),2),0))&lt;=1,"E-","")))))))))))</f>
        <v>A+</v>
      </c>
      <c r="CY40" s="51" t="str">
        <f>IF(OR('TRI-2'!CY40 ="",'TRI-2'!CY40&lt;0,'TRI-2'!CY40  &gt;10),"",IF((ROUND(TRUNC(('TRI-2'!CY40  ),2),0))=10,"A+",IF((ROUND(TRUNC(('TRI-2'!CY40  ),2),0))=9,"A-",IF((ROUND(TRUNC(('TRI-2'!CY40   ),2),0))=8,"B+",IF((ROUND(TRUNC(('TRI-2'!CY40 ),2),0))=7,"B-",IF((ROUND(TRUNC(('TRI-2'!CY40  ),2),0))=6,"C+",IF((ROUND(TRUNC(('TRI-2'!CY40  ),2),0))=5,"C-",IF((ROUND(TRUNC(('TRI-2'!CY40  ),2),0))=4,"D+",IF((ROUND(TRUNC(('TRI-2'!CY40 ),2),0))=3,"D-",IF((ROUND(TRUNC(('TRI-2'!CY40 ),2),0))=2,"E+",IF((ROUND(TRUNC(('TRI-2'!CY40  ),2),0))&lt;=1,"E-","")))))))))))</f>
        <v>A+</v>
      </c>
      <c r="CZ40" s="51" t="str">
        <f>IF(OR('TRI-2'!CZ40 ="",'TRI-2'!CZ40&lt;0,'TRI-2'!CZ40  &gt;10),"",IF((ROUND(TRUNC(('TRI-2'!CZ40  ),2),0))=10,"A+",IF((ROUND(TRUNC(('TRI-2'!CZ40  ),2),0))=9,"A-",IF((ROUND(TRUNC(('TRI-2'!CZ40   ),2),0))=8,"B+",IF((ROUND(TRUNC(('TRI-2'!CZ40 ),2),0))=7,"B-",IF((ROUND(TRUNC(('TRI-2'!CZ40  ),2),0))=6,"C+",IF((ROUND(TRUNC(('TRI-2'!CZ40  ),2),0))=5,"C-",IF((ROUND(TRUNC(('TRI-2'!CZ40  ),2),0))=4,"D+",IF((ROUND(TRUNC(('TRI-2'!CZ40 ),2),0))=3,"D-",IF((ROUND(TRUNC(('TRI-2'!CZ40 ),2),0))=2,"E+",IF((ROUND(TRUNC(('TRI-2'!CZ40  ),2),0))&lt;=1,"E-","")))))))))))</f>
        <v>A+</v>
      </c>
      <c r="DA40" s="51" t="str">
        <f>IF(OR('TRI-2'!DA40 ="",'TRI-2'!DA40&lt;0,'TRI-2'!DA40  &gt;10),"",IF((ROUND(TRUNC(('TRI-2'!DA40  ),2),0))=10,"A+",IF((ROUND(TRUNC(('TRI-2'!DA40  ),2),0))=9,"A-",IF((ROUND(TRUNC(('TRI-2'!DA40   ),2),0))=8,"B+",IF((ROUND(TRUNC(('TRI-2'!DA40 ),2),0))=7,"B-",IF((ROUND(TRUNC(('TRI-2'!DA40  ),2),0))=6,"C+",IF((ROUND(TRUNC(('TRI-2'!DA40  ),2),0))=5,"C-",IF((ROUND(TRUNC(('TRI-2'!DA40  ),2),0))=4,"D+",IF((ROUND(TRUNC(('TRI-2'!DA40 ),2),0))=3,"D-",IF((ROUND(TRUNC(('TRI-2'!DA40 ),2),0))=2,"E+",IF((ROUND(TRUNC(('TRI-2'!DA40  ),2),0))&lt;=1,"E-","")))))))))))</f>
        <v>A+</v>
      </c>
      <c r="DB40" s="51" t="str">
        <f>IF(OR('TRI-2'!DB40 ="",'TRI-2'!DB40&lt;0,'TRI-2'!DB40  &gt;10),"",IF((ROUND(TRUNC(('TRI-2'!DB40  ),2),0))=10,"A+",IF((ROUND(TRUNC(('TRI-2'!DB40  ),2),0))=9,"A-",IF((ROUND(TRUNC(('TRI-2'!DB40   ),2),0))=8,"B+",IF((ROUND(TRUNC(('TRI-2'!DB40 ),2),0))=7,"B-",IF((ROUND(TRUNC(('TRI-2'!DB40  ),2),0))=6,"C+",IF((ROUND(TRUNC(('TRI-2'!DB40  ),2),0))=5,"C-",IF((ROUND(TRUNC(('TRI-2'!DB40  ),2),0))=4,"D+",IF((ROUND(TRUNC(('TRI-2'!DB40 ),2),0))=3,"D-",IF((ROUND(TRUNC(('TRI-2'!DB40 ),2),0))=2,"E+",IF((ROUND(TRUNC(('TRI-2'!DB40  ),2),0))&lt;=1,"E-","")))))))))))</f>
        <v>A+</v>
      </c>
      <c r="DC40" s="51" t="str">
        <f>IF(OR('TRI-2'!DC40 ="",'TRI-2'!DC40&lt;0,'TRI-2'!DC40  &gt;10),"",IF((ROUND(TRUNC(('TRI-2'!DC40  ),2),0))=10,"A+",IF((ROUND(TRUNC(('TRI-2'!DC40  ),2),0))=9,"A-",IF((ROUND(TRUNC(('TRI-2'!DC40   ),2),0))=8,"B+",IF((ROUND(TRUNC(('TRI-2'!DC40 ),2),0))=7,"B-",IF((ROUND(TRUNC(('TRI-2'!DC40  ),2),0))=6,"C+",IF((ROUND(TRUNC(('TRI-2'!DC40  ),2),0))=5,"C-",IF((ROUND(TRUNC(('TRI-2'!DC40  ),2),0))=4,"D+",IF((ROUND(TRUNC(('TRI-2'!DC40 ),2),0))=3,"D-",IF((ROUND(TRUNC(('TRI-2'!DC40 ),2),0))=2,"E+",IF((ROUND(TRUNC(('TRI-2'!DC40  ),2),0))&lt;=1,"E-","")))))))))))</f>
        <v>A+</v>
      </c>
      <c r="DD40" s="51" t="str">
        <f>IF(OR('TRI-2'!DD40 ="",'TRI-2'!DD40&lt;0,'TRI-2'!DD40  &gt;10),"",IF((ROUND(TRUNC(('TRI-2'!DD40  ),2),0))=10,"A+",IF((ROUND(TRUNC(('TRI-2'!DD40  ),2),0))=9,"A-",IF((ROUND(TRUNC(('TRI-2'!DD40   ),2),0))=8,"B+",IF((ROUND(TRUNC(('TRI-2'!DD40 ),2),0))=7,"B-",IF((ROUND(TRUNC(('TRI-2'!DD40  ),2),0))=6,"C+",IF((ROUND(TRUNC(('TRI-2'!DD40  ),2),0))=5,"C-",IF((ROUND(TRUNC(('TRI-2'!DD40  ),2),0))=4,"D+",IF((ROUND(TRUNC(('TRI-2'!DD40 ),2),0))=3,"D-",IF((ROUND(TRUNC(('TRI-2'!DD40 ),2),0))=2,"E+",IF((ROUND(TRUNC(('TRI-2'!DD40  ),2),0))&lt;=1,"E-","")))))))))))</f>
        <v>A+</v>
      </c>
      <c r="DE40" s="51" t="str">
        <f>IF(OR('TRI-2'!DE40 ="",'TRI-2'!DE40&lt;0,'TRI-2'!DE40  &gt;10),"",IF((ROUND(TRUNC(('TRI-2'!DE40  ),2),0))=10,"A+",IF((ROUND(TRUNC(('TRI-2'!DE40  ),2),0))=9,"A-",IF((ROUND(TRUNC(('TRI-2'!DE40   ),2),0))=8,"B+",IF((ROUND(TRUNC(('TRI-2'!DE40 ),2),0))=7,"B-",IF((ROUND(TRUNC(('TRI-2'!DE40  ),2),0))=6,"C+",IF((ROUND(TRUNC(('TRI-2'!DE40  ),2),0))=5,"C-",IF((ROUND(TRUNC(('TRI-2'!DE40  ),2),0))=4,"D+",IF((ROUND(TRUNC(('TRI-2'!DE40 ),2),0))=3,"D-",IF((ROUND(TRUNC(('TRI-2'!DE40 ),2),0))=2,"E+",IF((ROUND(TRUNC(('TRI-2'!DE40  ),2),0))&lt;=1,"E-","")))))))))))</f>
        <v>A+</v>
      </c>
      <c r="DF40" s="51" t="str">
        <f>IF(OR('TRI-2'!DF40 ="",'TRI-2'!DF40&lt;0,'TRI-2'!DF40  &gt;10),"",IF((ROUND(TRUNC(('TRI-2'!DF40  ),2),0))=10,"A+",IF((ROUND(TRUNC(('TRI-2'!DF40  ),2),0))=9,"A-",IF((ROUND(TRUNC(('TRI-2'!DF40   ),2),0))=8,"B+",IF((ROUND(TRUNC(('TRI-2'!DF40 ),2),0))=7,"B-",IF((ROUND(TRUNC(('TRI-2'!DF40  ),2),0))=6,"C+",IF((ROUND(TRUNC(('TRI-2'!DF40  ),2),0))=5,"C-",IF((ROUND(TRUNC(('TRI-2'!DF40  ),2),0))=4,"D+",IF((ROUND(TRUNC(('TRI-2'!DF40 ),2),0))=3,"D-",IF((ROUND(TRUNC(('TRI-2'!DF40 ),2),0))=2,"E+",IF((ROUND(TRUNC(('TRI-2'!DF40  ),2),0))&lt;=1,"E-","")))))))))))</f>
        <v>A+</v>
      </c>
      <c r="DG40" s="51" t="str">
        <f>IF(OR('TRI-2'!DG40 ="",'TRI-2'!DG40&lt;0,'TRI-2'!DG40  &gt;10),"",IF((ROUND(TRUNC(('TRI-2'!DG40  ),2),0))=10,"A+",IF((ROUND(TRUNC(('TRI-2'!DG40  ),2),0))=9,"A-",IF((ROUND(TRUNC(('TRI-2'!DG40   ),2),0))=8,"B+",IF((ROUND(TRUNC(('TRI-2'!DG40 ),2),0))=7,"B-",IF((ROUND(TRUNC(('TRI-2'!DG40  ),2),0))=6,"C+",IF((ROUND(TRUNC(('TRI-2'!DG40  ),2),0))=5,"C-",IF((ROUND(TRUNC(('TRI-2'!DG40  ),2),0))=4,"D+",IF((ROUND(TRUNC(('TRI-2'!DG40 ),2),0))=3,"D-",IF((ROUND(TRUNC(('TRI-2'!DG40 ),2),0))=2,"E+",IF((ROUND(TRUNC(('TRI-2'!DG40  ),2),0))&lt;=1,"E-","")))))))))))</f>
        <v>A+</v>
      </c>
      <c r="DH40" s="51" t="str">
        <f>IF(OR('TRI-2'!DH40 ="",'TRI-2'!DH40&lt;0,'TRI-2'!DH40  &gt;10),"",IF((ROUND(TRUNC(('TRI-2'!DH40  ),2),0))=10,"A+",IF((ROUND(TRUNC(('TRI-2'!DH40  ),2),0))=9,"A-",IF((ROUND(TRUNC(('TRI-2'!DH40   ),2),0))=8,"B+",IF((ROUND(TRUNC(('TRI-2'!DH40 ),2),0))=7,"B-",IF((ROUND(TRUNC(('TRI-2'!DH40  ),2),0))=6,"C+",IF((ROUND(TRUNC(('TRI-2'!DH40  ),2),0))=5,"C-",IF((ROUND(TRUNC(('TRI-2'!DH40  ),2),0))=4,"D+",IF((ROUND(TRUNC(('TRI-2'!DH40 ),2),0))=3,"D-",IF((ROUND(TRUNC(('TRI-2'!DH40 ),2),0))=2,"E+",IF((ROUND(TRUNC(('TRI-2'!DH40  ),2),0))&lt;=1,"E-","")))))))))))</f>
        <v>A+</v>
      </c>
      <c r="DI40" s="51" t="str">
        <f>IF(OR('TRI-2'!DI40 ="",'TRI-2'!DI40&lt;0,'TRI-2'!DI40  &gt;10),"",IF((ROUND(TRUNC(('TRI-2'!DI40  ),2),0))=10,"A+",IF((ROUND(TRUNC(('TRI-2'!DI40  ),2),0))=9,"A-",IF((ROUND(TRUNC(('TRI-2'!DI40   ),2),0))=8,"B+",IF((ROUND(TRUNC(('TRI-2'!DI40 ),2),0))=7,"B-",IF((ROUND(TRUNC(('TRI-2'!DI40  ),2),0))=6,"C+",IF((ROUND(TRUNC(('TRI-2'!DI40  ),2),0))=5,"C-",IF((ROUND(TRUNC(('TRI-2'!DI40  ),2),0))=4,"D+",IF((ROUND(TRUNC(('TRI-2'!DI40 ),2),0))=3,"D-",IF((ROUND(TRUNC(('TRI-2'!DI40 ),2),0))=2,"E+",IF((ROUND(TRUNC(('TRI-2'!DI40  ),2),0))&lt;=1,"E-","")))))))))))</f>
        <v>A+</v>
      </c>
      <c r="DJ40" s="51" t="str">
        <f>IF(OR('TRI-2'!DJ40 ="",'TRI-2'!DJ40&lt;0,'TRI-2'!DJ40  &gt;10),"",IF((ROUND(TRUNC(('TRI-2'!DJ40  ),2),0))=10,"A+",IF((ROUND(TRUNC(('TRI-2'!DJ40  ),2),0))=9,"A-",IF((ROUND(TRUNC(('TRI-2'!DJ40   ),2),0))=8,"B+",IF((ROUND(TRUNC(('TRI-2'!DJ40 ),2),0))=7,"B-",IF((ROUND(TRUNC(('TRI-2'!DJ40  ),2),0))=6,"C+",IF((ROUND(TRUNC(('TRI-2'!DJ40  ),2),0))=5,"C-",IF((ROUND(TRUNC(('TRI-2'!DJ40  ),2),0))=4,"D+",IF((ROUND(TRUNC(('TRI-2'!DJ40 ),2),0))=3,"D-",IF((ROUND(TRUNC(('TRI-2'!DJ40 ),2),0))=2,"E+",IF((ROUND(TRUNC(('TRI-2'!DJ40  ),2),0))&lt;=1,"E-","")))))))))))</f>
        <v>A+</v>
      </c>
      <c r="DK40" s="51" t="str">
        <f>IF(OR('TRI-2'!DK40 ="",'TRI-2'!DK40&lt;0,'TRI-2'!DK40  &gt;10),"",IF((ROUND(TRUNC(('TRI-2'!DK40  ),2),0))=10,"A+",IF((ROUND(TRUNC(('TRI-2'!DK40  ),2),0))=9,"A-",IF((ROUND(TRUNC(('TRI-2'!DK40   ),2),0))=8,"B+",IF((ROUND(TRUNC(('TRI-2'!DK40 ),2),0))=7,"B-",IF((ROUND(TRUNC(('TRI-2'!DK40  ),2),0))=6,"C+",IF((ROUND(TRUNC(('TRI-2'!DK40  ),2),0))=5,"C-",IF((ROUND(TRUNC(('TRI-2'!DK40  ),2),0))=4,"D+",IF((ROUND(TRUNC(('TRI-2'!DK40 ),2),0))=3,"D-",IF((ROUND(TRUNC(('TRI-2'!DK40 ),2),0))=2,"E+",IF((ROUND(TRUNC(('TRI-2'!DK40  ),2),0))&lt;=1,"E-","")))))))))))</f>
        <v>A+</v>
      </c>
      <c r="DL40" s="51" t="str">
        <f>IF(OR('TRI-2'!DL40 ="",'TRI-2'!DL40&lt;0,'TRI-2'!DL40  &gt;10),"",IF((ROUND(TRUNC(('TRI-2'!DL40  ),2),0))=10,"A+",IF((ROUND(TRUNC(('TRI-2'!DL40  ),2),0))=9,"A-",IF((ROUND(TRUNC(('TRI-2'!DL40   ),2),0))=8,"B+",IF((ROUND(TRUNC(('TRI-2'!DL40 ),2),0))=7,"B-",IF((ROUND(TRUNC(('TRI-2'!DL40  ),2),0))=6,"C+",IF((ROUND(TRUNC(('TRI-2'!DL40  ),2),0))=5,"C-",IF((ROUND(TRUNC(('TRI-2'!DL40  ),2),0))=4,"D+",IF((ROUND(TRUNC(('TRI-2'!DL40 ),2),0))=3,"D-",IF((ROUND(TRUNC(('TRI-2'!DL40 ),2),0))=2,"E+",IF((ROUND(TRUNC(('TRI-2'!DL40  ),2),0))&lt;=1,"E-","")))))))))))</f>
        <v>A+</v>
      </c>
      <c r="DM40" s="51" t="str">
        <f>IF(OR('TRI-2'!DM40 ="",'TRI-2'!DM40&lt;0,'TRI-2'!DM40  &gt;10),"",IF((ROUND(TRUNC(('TRI-2'!DM40  ),2),0))=10,"A+",IF((ROUND(TRUNC(('TRI-2'!DM40  ),2),0))=9,"A-",IF((ROUND(TRUNC(('TRI-2'!DM40   ),2),0))=8,"B+",IF((ROUND(TRUNC(('TRI-2'!DM40 ),2),0))=7,"B-",IF((ROUND(TRUNC(('TRI-2'!DM40  ),2),0))=6,"C+",IF((ROUND(TRUNC(('TRI-2'!DM40  ),2),0))=5,"C-",IF((ROUND(TRUNC(('TRI-2'!DM40  ),2),0))=4,"D+",IF((ROUND(TRUNC(('TRI-2'!DM40 ),2),0))=3,"D-",IF((ROUND(TRUNC(('TRI-2'!DM40 ),2),0))=2,"E+",IF((ROUND(TRUNC(('TRI-2'!DM40  ),2),0))&lt;=1,"E-","")))))))))))</f>
        <v>A+</v>
      </c>
      <c r="DN40" s="51" t="str">
        <f>IF(OR('TRI-2'!DN40 ="",'TRI-2'!DN40&lt;0,'TRI-2'!DN40  &gt;10),"",IF((ROUND(TRUNC(('TRI-2'!DN40  ),2),0))=10,"A+",IF((ROUND(TRUNC(('TRI-2'!DN40  ),2),0))=9,"A-",IF((ROUND(TRUNC(('TRI-2'!DN40   ),2),0))=8,"B+",IF((ROUND(TRUNC(('TRI-2'!DN40 ),2),0))=7,"B-",IF((ROUND(TRUNC(('TRI-2'!DN40  ),2),0))=6,"C+",IF((ROUND(TRUNC(('TRI-2'!DN40  ),2),0))=5,"C-",IF((ROUND(TRUNC(('TRI-2'!DN40  ),2),0))=4,"D+",IF((ROUND(TRUNC(('TRI-2'!DN40 ),2),0))=3,"D-",IF((ROUND(TRUNC(('TRI-2'!DN40 ),2),0))=2,"E+",IF((ROUND(TRUNC(('TRI-2'!DN40  ),2),0))&lt;=1,"E-","")))))))))))</f>
        <v>A+</v>
      </c>
      <c r="DO40" s="51" t="str">
        <f>IF(OR('TRI-2'!DO40 ="",'TRI-2'!DO40&lt;0,'TRI-2'!DO40  &gt;10),"",IF((ROUND(TRUNC(('TRI-2'!DO40  ),2),0))=10,"A+",IF((ROUND(TRUNC(('TRI-2'!DO40  ),2),0))=9,"A-",IF((ROUND(TRUNC(('TRI-2'!DO40   ),2),0))=8,"B+",IF((ROUND(TRUNC(('TRI-2'!DO40 ),2),0))=7,"B-",IF((ROUND(TRUNC(('TRI-2'!DO40  ),2),0))=6,"C+",IF((ROUND(TRUNC(('TRI-2'!DO40  ),2),0))=5,"C-",IF((ROUND(TRUNC(('TRI-2'!DO40  ),2),0))=4,"D+",IF((ROUND(TRUNC(('TRI-2'!DO40 ),2),0))=3,"D-",IF((ROUND(TRUNC(('TRI-2'!DO40 ),2),0))=2,"E+",IF((ROUND(TRUNC(('TRI-2'!DO40  ),2),0))&lt;=1,"E-","")))))))))))</f>
        <v>A+</v>
      </c>
      <c r="DP40" s="51" t="str">
        <f>IF(OR('TRI-2'!DP40 ="",'TRI-2'!DP40&lt;0,'TRI-2'!DP40  &gt;10),"",IF((ROUND(TRUNC(('TRI-2'!DP40  ),2),0))=10,"A+",IF((ROUND(TRUNC(('TRI-2'!DP40  ),2),0))=9,"A-",IF((ROUND(TRUNC(('TRI-2'!DP40   ),2),0))=8,"B+",IF((ROUND(TRUNC(('TRI-2'!DP40 ),2),0))=7,"B-",IF((ROUND(TRUNC(('TRI-2'!DP40  ),2),0))=6,"C+",IF((ROUND(TRUNC(('TRI-2'!DP40  ),2),0))=5,"C-",IF((ROUND(TRUNC(('TRI-2'!DP40  ),2),0))=4,"D+",IF((ROUND(TRUNC(('TRI-2'!DP40 ),2),0))=3,"D-",IF((ROUND(TRUNC(('TRI-2'!DP40 ),2),0))=2,"E+",IF((ROUND(TRUNC(('TRI-2'!DP40  ),2),0))&lt;=1,"E-","")))))))))))</f>
        <v>A+</v>
      </c>
      <c r="DQ40" s="51" t="str">
        <f>IF(OR('TRI-2'!DQ40 ="",'TRI-2'!DQ40&lt;0,'TRI-2'!DQ40  &gt;10),"",IF((ROUND(TRUNC(('TRI-2'!DQ40  ),2),0))=10,"A+",IF((ROUND(TRUNC(('TRI-2'!DQ40  ),2),0))=9,"A-",IF((ROUND(TRUNC(('TRI-2'!DQ40   ),2),0))=8,"B+",IF((ROUND(TRUNC(('TRI-2'!DQ40 ),2),0))=7,"B-",IF((ROUND(TRUNC(('TRI-2'!DQ40  ),2),0))=6,"C+",IF((ROUND(TRUNC(('TRI-2'!DQ40  ),2),0))=5,"C-",IF((ROUND(TRUNC(('TRI-2'!DQ40  ),2),0))=4,"D+",IF((ROUND(TRUNC(('TRI-2'!DQ40 ),2),0))=3,"D-",IF((ROUND(TRUNC(('TRI-2'!DQ40 ),2),0))=2,"E+",IF((ROUND(TRUNC(('TRI-2'!DQ40  ),2),0))&lt;=1,"E-","")))))))))))</f>
        <v>A+</v>
      </c>
      <c r="DR40" s="51" t="str">
        <f>IF(OR('TRI-2'!DR40 ="",'TRI-2'!DR40&lt;0,'TRI-2'!DR40  &gt;10),"",IF((ROUND(TRUNC(('TRI-2'!DR40  ),2),0))=10,"A+",IF((ROUND(TRUNC(('TRI-2'!DR40  ),2),0))=9,"A-",IF((ROUND(TRUNC(('TRI-2'!DR40   ),2),0))=8,"B+",IF((ROUND(TRUNC(('TRI-2'!DR40 ),2),0))=7,"B-",IF((ROUND(TRUNC(('TRI-2'!DR40  ),2),0))=6,"C+",IF((ROUND(TRUNC(('TRI-2'!DR40  ),2),0))=5,"C-",IF((ROUND(TRUNC(('TRI-2'!DR40  ),2),0))=4,"D+",IF((ROUND(TRUNC(('TRI-2'!DR40 ),2),0))=3,"D-",IF((ROUND(TRUNC(('TRI-2'!DR40 ),2),0))=2,"E+",IF((ROUND(TRUNC(('TRI-2'!DR40  ),2),0))&lt;=1,"E-","")))))))))))</f>
        <v>A+</v>
      </c>
      <c r="DS40" s="51" t="str">
        <f>IF(OR('TRI-2'!DS40 ="",'TRI-2'!DS40&lt;0,'TRI-2'!DS40  &gt;10),"",IF((ROUND(TRUNC(('TRI-2'!DS40  ),2),0))=10,"A+",IF((ROUND(TRUNC(('TRI-2'!DS40  ),2),0))=9,"A-",IF((ROUND(TRUNC(('TRI-2'!DS40   ),2),0))=8,"B+",IF((ROUND(TRUNC(('TRI-2'!DS40 ),2),0))=7,"B-",IF((ROUND(TRUNC(('TRI-2'!DS40  ),2),0))=6,"C+",IF((ROUND(TRUNC(('TRI-2'!DS40  ),2),0))=5,"C-",IF((ROUND(TRUNC(('TRI-2'!DS40  ),2),0))=4,"D+",IF((ROUND(TRUNC(('TRI-2'!DS40 ),2),0))=3,"D-",IF((ROUND(TRUNC(('TRI-2'!DS40 ),2),0))=2,"E+",IF((ROUND(TRUNC(('TRI-2'!DS40  ),2),0))&lt;=1,"E-","")))))))))))</f>
        <v>A+</v>
      </c>
      <c r="DT40" s="51" t="str">
        <f>IF(OR('TRI-2'!DT40 ="",'TRI-2'!DT40&lt;0,'TRI-2'!DT40  &gt;10),"",IF((ROUND(TRUNC(('TRI-2'!DT40  ),2),0))=10,"A+",IF((ROUND(TRUNC(('TRI-2'!DT40  ),2),0))=9,"A-",IF((ROUND(TRUNC(('TRI-2'!DT40   ),2),0))=8,"B+",IF((ROUND(TRUNC(('TRI-2'!DT40 ),2),0))=7,"B-",IF((ROUND(TRUNC(('TRI-2'!DT40  ),2),0))=6,"C+",IF((ROUND(TRUNC(('TRI-2'!DT40  ),2),0))=5,"C-",IF((ROUND(TRUNC(('TRI-2'!DT40  ),2),0))=4,"D+",IF((ROUND(TRUNC(('TRI-2'!DT40 ),2),0))=3,"D-",IF((ROUND(TRUNC(('TRI-2'!DT40 ),2),0))=2,"E+",IF((ROUND(TRUNC(('TRI-2'!DT40  ),2),0))&lt;=1,"E-","")))))))))))</f>
        <v>A+</v>
      </c>
      <c r="DU40" s="51" t="str">
        <f>IF(OR('TRI-2'!DU40 ="",'TRI-2'!DU40&lt;0,'TRI-2'!DU40  &gt;10),"",IF((ROUND(TRUNC(('TRI-2'!DU40  ),2),0))=10,"A+",IF((ROUND(TRUNC(('TRI-2'!DU40  ),2),0))=9,"A-",IF((ROUND(TRUNC(('TRI-2'!DU40   ),2),0))=8,"B+",IF((ROUND(TRUNC(('TRI-2'!DU40 ),2),0))=7,"B-",IF((ROUND(TRUNC(('TRI-2'!DU40  ),2),0))=6,"C+",IF((ROUND(TRUNC(('TRI-2'!DU40  ),2),0))=5,"C-",IF((ROUND(TRUNC(('TRI-2'!DU40  ),2),0))=4,"D+",IF((ROUND(TRUNC(('TRI-2'!DU40 ),2),0))=3,"D-",IF((ROUND(TRUNC(('TRI-2'!DU40 ),2),0))=2,"E+",IF((ROUND(TRUNC(('TRI-2'!DU40  ),2),0))&lt;=1,"E-","")))))))))))</f>
        <v>A+</v>
      </c>
      <c r="DV40" s="51" t="str">
        <f>IF(OR('TRI-2'!DV40 ="",'TRI-2'!DV40&lt;0,'TRI-2'!DV40  &gt;10),"",IF((ROUND(TRUNC(('TRI-2'!DV40  ),2),0))=10,"A+",IF((ROUND(TRUNC(('TRI-2'!DV40  ),2),0))=9,"A-",IF((ROUND(TRUNC(('TRI-2'!DV40   ),2),0))=8,"B+",IF((ROUND(TRUNC(('TRI-2'!DV40 ),2),0))=7,"B-",IF((ROUND(TRUNC(('TRI-2'!DV40  ),2),0))=6,"C+",IF((ROUND(TRUNC(('TRI-2'!DV40  ),2),0))=5,"C-",IF((ROUND(TRUNC(('TRI-2'!DV40  ),2),0))=4,"D+",IF((ROUND(TRUNC(('TRI-2'!DV40 ),2),0))=3,"D-",IF((ROUND(TRUNC(('TRI-2'!DV40 ),2),0))=2,"E+",IF((ROUND(TRUNC(('TRI-2'!DV40  ),2),0))&lt;=1,"E-","")))))))))))</f>
        <v>A+</v>
      </c>
      <c r="DW40" s="51" t="str">
        <f>IF(OR('TRI-2'!DW40 ="",'TRI-2'!DW40&lt;0,'TRI-2'!DW40  &gt;10),"",IF((ROUND(TRUNC(('TRI-2'!DW40  ),2),0))=10,"A+",IF((ROUND(TRUNC(('TRI-2'!DW40  ),2),0))=9,"A-",IF((ROUND(TRUNC(('TRI-2'!DW40   ),2),0))=8,"B+",IF((ROUND(TRUNC(('TRI-2'!DW40 ),2),0))=7,"B-",IF((ROUND(TRUNC(('TRI-2'!DW40  ),2),0))=6,"C+",IF((ROUND(TRUNC(('TRI-2'!DW40  ),2),0))=5,"C-",IF((ROUND(TRUNC(('TRI-2'!DW40  ),2),0))=4,"D+",IF((ROUND(TRUNC(('TRI-2'!DW40 ),2),0))=3,"D-",IF((ROUND(TRUNC(('TRI-2'!DW40 ),2),0))=2,"E+",IF((ROUND(TRUNC(('TRI-2'!DW40  ),2),0))&lt;=1,"E-","")))))))))))</f>
        <v>A+</v>
      </c>
      <c r="DX40" s="51" t="str">
        <f>IF(OR('TRI-2'!DX40 ="",'TRI-2'!DX40&lt;0,'TRI-2'!DX40  &gt;10),"",IF((ROUND(TRUNC(('TRI-2'!DX40  ),2),0))=10,"A+",IF((ROUND(TRUNC(('TRI-2'!DX40  ),2),0))=9,"A-",IF((ROUND(TRUNC(('TRI-2'!DX40   ),2),0))=8,"B+",IF((ROUND(TRUNC(('TRI-2'!DX40 ),2),0))=7,"B-",IF((ROUND(TRUNC(('TRI-2'!DX40  ),2),0))=6,"C+",IF((ROUND(TRUNC(('TRI-2'!DX40  ),2),0))=5,"C-",IF((ROUND(TRUNC(('TRI-2'!DX40  ),2),0))=4,"D+",IF((ROUND(TRUNC(('TRI-2'!DX40 ),2),0))=3,"D-",IF((ROUND(TRUNC(('TRI-2'!DX40 ),2),0))=2,"E+",IF((ROUND(TRUNC(('TRI-2'!DX40  ),2),0))&lt;=1,"E-","")))))))))))</f>
        <v>A+</v>
      </c>
      <c r="DY40" s="51" t="str">
        <f>IF(OR('TRI-2'!DY40 ="",'TRI-2'!DY40&lt;0,'TRI-2'!DY40  &gt;10),"",IF((ROUND(TRUNC(('TRI-2'!DY40  ),2),0))=10,"A+",IF((ROUND(TRUNC(('TRI-2'!DY40  ),2),0))=9,"A-",IF((ROUND(TRUNC(('TRI-2'!DY40   ),2),0))=8,"B+",IF((ROUND(TRUNC(('TRI-2'!DY40 ),2),0))=7,"B-",IF((ROUND(TRUNC(('TRI-2'!DY40  ),2),0))=6,"C+",IF((ROUND(TRUNC(('TRI-2'!DY40  ),2),0))=5,"C-",IF((ROUND(TRUNC(('TRI-2'!DY40  ),2),0))=4,"D+",IF((ROUND(TRUNC(('TRI-2'!DY40 ),2),0))=3,"D-",IF((ROUND(TRUNC(('TRI-2'!DY40 ),2),0))=2,"E+",IF((ROUND(TRUNC(('TRI-2'!DY40  ),2),0))&lt;=1,"E-","")))))))))))</f>
        <v>A+</v>
      </c>
      <c r="DZ40" s="51" t="str">
        <f>IF(OR('TRI-2'!DZ40 ="",'TRI-2'!DZ40&lt;0,'TRI-2'!DZ40  &gt;10),"",IF((ROUND(TRUNC(('TRI-2'!DZ40  ),2),0))=10,"A+",IF((ROUND(TRUNC(('TRI-2'!DZ40  ),2),0))=9,"A-",IF((ROUND(TRUNC(('TRI-2'!DZ40   ),2),0))=8,"B+",IF((ROUND(TRUNC(('TRI-2'!DZ40 ),2),0))=7,"B-",IF((ROUND(TRUNC(('TRI-2'!DZ40  ),2),0))=6,"C+",IF((ROUND(TRUNC(('TRI-2'!DZ40  ),2),0))=5,"C-",IF((ROUND(TRUNC(('TRI-2'!DZ40  ),2),0))=4,"D+",IF((ROUND(TRUNC(('TRI-2'!DZ40 ),2),0))=3,"D-",IF((ROUND(TRUNC(('TRI-2'!DZ40 ),2),0))=2,"E+",IF((ROUND(TRUNC(('TRI-2'!DZ40  ),2),0))&lt;=1,"E-","")))))))))))</f>
        <v>A+</v>
      </c>
      <c r="EA40" s="51" t="str">
        <f>IF(OR('TRI-2'!EA40 ="",'TRI-2'!EA40&lt;0,'TRI-2'!EA40  &gt;10),"",IF((ROUND(TRUNC(('TRI-2'!EA40  ),2),0))=10,"A+",IF((ROUND(TRUNC(('TRI-2'!EA40  ),2),0))=9,"A-",IF((ROUND(TRUNC(('TRI-2'!EA40   ),2),0))=8,"B+",IF((ROUND(TRUNC(('TRI-2'!EA40 ),2),0))=7,"B-",IF((ROUND(TRUNC(('TRI-2'!EA40  ),2),0))=6,"C+",IF((ROUND(TRUNC(('TRI-2'!EA40  ),2),0))=5,"C-",IF((ROUND(TRUNC(('TRI-2'!EA40  ),2),0))=4,"D+",IF((ROUND(TRUNC(('TRI-2'!EA40 ),2),0))=3,"D-",IF((ROUND(TRUNC(('TRI-2'!EA40 ),2),0))=2,"E+",IF((ROUND(TRUNC(('TRI-2'!EA40  ),2),0))&lt;=1,"E-","")))))))))))</f>
        <v>A+</v>
      </c>
      <c r="EB40" s="51" t="str">
        <f>IF(OR('TRI-2'!EB40 ="",'TRI-2'!EB40&lt;0,'TRI-2'!EB40  &gt;10),"",IF((ROUND(TRUNC(('TRI-2'!EB40  ),2),0))=10,"A+",IF((ROUND(TRUNC(('TRI-2'!EB40  ),2),0))=9,"A-",IF((ROUND(TRUNC(('TRI-2'!EB40   ),2),0))=8,"B+",IF((ROUND(TRUNC(('TRI-2'!EB40 ),2),0))=7,"B-",IF((ROUND(TRUNC(('TRI-2'!EB40  ),2),0))=6,"C+",IF((ROUND(TRUNC(('TRI-2'!EB40  ),2),0))=5,"C-",IF((ROUND(TRUNC(('TRI-2'!EB40  ),2),0))=4,"D+",IF((ROUND(TRUNC(('TRI-2'!EB40 ),2),0))=3,"D-",IF((ROUND(TRUNC(('TRI-2'!EB40 ),2),0))=2,"E+",IF((ROUND(TRUNC(('TRI-2'!EB40  ),2),0))&lt;=1,"E-","")))))))))))</f>
        <v>A+</v>
      </c>
      <c r="EC40" s="51" t="str">
        <f>IF(OR('TRI-2'!EC40 ="",'TRI-2'!EC40&lt;0,'TRI-2'!EC40  &gt;10),"",IF((ROUND(TRUNC(('TRI-2'!EC40  ),2),0))=10,"A+",IF((ROUND(TRUNC(('TRI-2'!EC40  ),2),0))=9,"A-",IF((ROUND(TRUNC(('TRI-2'!EC40   ),2),0))=8,"B+",IF((ROUND(TRUNC(('TRI-2'!EC40 ),2),0))=7,"B-",IF((ROUND(TRUNC(('TRI-2'!EC40  ),2),0))=6,"C+",IF((ROUND(TRUNC(('TRI-2'!EC40  ),2),0))=5,"C-",IF((ROUND(TRUNC(('TRI-2'!EC40  ),2),0))=4,"D+",IF((ROUND(TRUNC(('TRI-2'!EC40 ),2),0))=3,"D-",IF((ROUND(TRUNC(('TRI-2'!EC40 ),2),0))=2,"E+",IF((ROUND(TRUNC(('TRI-2'!EC40  ),2),0))&lt;=1,"E-","")))))))))))</f>
        <v>A+</v>
      </c>
      <c r="ED40" s="51" t="str">
        <f>IF(OR('TRI-2'!ED40 ="",'TRI-2'!ED40&lt;0,'TRI-2'!ED40  &gt;10),"",IF((ROUND(TRUNC(('TRI-2'!ED40  ),2),0))=10,"A+",IF((ROUND(TRUNC(('TRI-2'!ED40  ),2),0))=9,"A-",IF((ROUND(TRUNC(('TRI-2'!ED40   ),2),0))=8,"B+",IF((ROUND(TRUNC(('TRI-2'!ED40 ),2),0))=7,"B-",IF((ROUND(TRUNC(('TRI-2'!ED40  ),2),0))=6,"C+",IF((ROUND(TRUNC(('TRI-2'!ED40  ),2),0))=5,"C-",IF((ROUND(TRUNC(('TRI-2'!ED40  ),2),0))=4,"D+",IF((ROUND(TRUNC(('TRI-2'!ED40 ),2),0))=3,"D-",IF((ROUND(TRUNC(('TRI-2'!ED40 ),2),0))=2,"E+",IF((ROUND(TRUNC(('TRI-2'!ED40  ),2),0))&lt;=1,"E-","")))))))))))</f>
        <v>A+</v>
      </c>
      <c r="EE40" s="51" t="str">
        <f>IF(OR('TRI-2'!EE40 ="",'TRI-2'!EE40&lt;0,'TRI-2'!EE40  &gt;10),"",IF((ROUND(TRUNC(('TRI-2'!EE40  ),2),0))=10,"A+",IF((ROUND(TRUNC(('TRI-2'!EE40  ),2),0))=9,"A-",IF((ROUND(TRUNC(('TRI-2'!EE40   ),2),0))=8,"B+",IF((ROUND(TRUNC(('TRI-2'!EE40 ),2),0))=7,"B-",IF((ROUND(TRUNC(('TRI-2'!EE40  ),2),0))=6,"C+",IF((ROUND(TRUNC(('TRI-2'!EE40  ),2),0))=5,"C-",IF((ROUND(TRUNC(('TRI-2'!EE40  ),2),0))=4,"D+",IF((ROUND(TRUNC(('TRI-2'!EE40 ),2),0))=3,"D-",IF((ROUND(TRUNC(('TRI-2'!EE40 ),2),0))=2,"E+",IF((ROUND(TRUNC(('TRI-2'!EE40  ),2),0))&lt;=1,"E-","")))))))))))</f>
        <v>A+</v>
      </c>
      <c r="EF40" s="51" t="str">
        <f>IF(OR('TRI-2'!EF40 ="",'TRI-2'!EF40&lt;0,'TRI-2'!EF40  &gt;10),"",IF((ROUND(TRUNC(('TRI-2'!EF40  ),2),0))=10,"A+",IF((ROUND(TRUNC(('TRI-2'!EF40  ),2),0))=9,"A-",IF((ROUND(TRUNC(('TRI-2'!EF40   ),2),0))=8,"B+",IF((ROUND(TRUNC(('TRI-2'!EF40 ),2),0))=7,"B-",IF((ROUND(TRUNC(('TRI-2'!EF40  ),2),0))=6,"C+",IF((ROUND(TRUNC(('TRI-2'!EF40  ),2),0))=5,"C-",IF((ROUND(TRUNC(('TRI-2'!EF40  ),2),0))=4,"D+",IF((ROUND(TRUNC(('TRI-2'!EF40 ),2),0))=3,"D-",IF((ROUND(TRUNC(('TRI-2'!EF40 ),2),0))=2,"E+",IF((ROUND(TRUNC(('TRI-2'!EF40  ),2),0))&lt;=1,"E-","")))))))))))</f>
        <v>A+</v>
      </c>
      <c r="EG40" s="51" t="str">
        <f>IF(OR('TRI-2'!EG40 ="",'TRI-2'!EG40&lt;0,'TRI-2'!EG40  &gt;10),"",IF((ROUND(TRUNC(('TRI-2'!EG40  ),2),0))=10,"A+",IF((ROUND(TRUNC(('TRI-2'!EG40  ),2),0))=9,"A-",IF((ROUND(TRUNC(('TRI-2'!EG40   ),2),0))=8,"B+",IF((ROUND(TRUNC(('TRI-2'!EG40 ),2),0))=7,"B-",IF((ROUND(TRUNC(('TRI-2'!EG40  ),2),0))=6,"C+",IF((ROUND(TRUNC(('TRI-2'!EG40  ),2),0))=5,"C-",IF((ROUND(TRUNC(('TRI-2'!EG40  ),2),0))=4,"D+",IF((ROUND(TRUNC(('TRI-2'!EG40 ),2),0))=3,"D-",IF((ROUND(TRUNC(('TRI-2'!EG40 ),2),0))=2,"E+",IF((ROUND(TRUNC(('TRI-2'!EG40  ),2),0))&lt;=1,"E-","")))))))))))</f>
        <v>A+</v>
      </c>
      <c r="EH40" s="51" t="str">
        <f>IF(OR('TRI-2'!EH40 ="",'TRI-2'!EH40&lt;0,'TRI-2'!EH40  &gt;10),"",IF((ROUND(TRUNC(('TRI-2'!EH40  ),2),0))=10,"A+",IF((ROUND(TRUNC(('TRI-2'!EH40  ),2),0))=9,"A-",IF((ROUND(TRUNC(('TRI-2'!EH40   ),2),0))=8,"B+",IF((ROUND(TRUNC(('TRI-2'!EH40 ),2),0))=7,"B-",IF((ROUND(TRUNC(('TRI-2'!EH40  ),2),0))=6,"C+",IF((ROUND(TRUNC(('TRI-2'!EH40  ),2),0))=5,"C-",IF((ROUND(TRUNC(('TRI-2'!EH40  ),2),0))=4,"D+",IF((ROUND(TRUNC(('TRI-2'!EH40 ),2),0))=3,"D-",IF((ROUND(TRUNC(('TRI-2'!EH40 ),2),0))=2,"E+",IF((ROUND(TRUNC(('TRI-2'!EH40  ),2),0))&lt;=1,"E-","")))))))))))</f>
        <v>A+</v>
      </c>
      <c r="EI40" s="51" t="str">
        <f>IF(OR('TRI-2'!EI40 ="",'TRI-2'!EI40&lt;0,'TRI-2'!EI40  &gt;10),"",IF((ROUND(TRUNC(('TRI-2'!EI40  ),2),0))=10,"A+",IF((ROUND(TRUNC(('TRI-2'!EI40  ),2),0))=9,"A-",IF((ROUND(TRUNC(('TRI-2'!EI40   ),2),0))=8,"B+",IF((ROUND(TRUNC(('TRI-2'!EI40 ),2),0))=7,"B-",IF((ROUND(TRUNC(('TRI-2'!EI40  ),2),0))=6,"C+",IF((ROUND(TRUNC(('TRI-2'!EI40  ),2),0))=5,"C-",IF((ROUND(TRUNC(('TRI-2'!EI40  ),2),0))=4,"D+",IF((ROUND(TRUNC(('TRI-2'!EI40 ),2),0))=3,"D-",IF((ROUND(TRUNC(('TRI-2'!EI40 ),2),0))=2,"E+",IF((ROUND(TRUNC(('TRI-2'!EI40  ),2),0))&lt;=1,"E-","")))))))))))</f>
        <v>B+</v>
      </c>
      <c r="EJ40" s="51" t="str">
        <f>IF(OR('TRI-2'!EJ40 ="",'TRI-2'!EJ40&lt;0,'TRI-2'!EJ40  &gt;10),"",IF((ROUND(TRUNC(('TRI-2'!EJ40  ),2),0))=10,"A+",IF((ROUND(TRUNC(('TRI-2'!EJ40  ),2),0))=9,"A-",IF((ROUND(TRUNC(('TRI-2'!EJ40   ),2),0))=8,"B+",IF((ROUND(TRUNC(('TRI-2'!EJ40 ),2),0))=7,"B-",IF((ROUND(TRUNC(('TRI-2'!EJ40  ),2),0))=6,"C+",IF((ROUND(TRUNC(('TRI-2'!EJ40  ),2),0))=5,"C-",IF((ROUND(TRUNC(('TRI-2'!EJ40  ),2),0))=4,"D+",IF((ROUND(TRUNC(('TRI-2'!EJ40 ),2),0))=3,"D-",IF((ROUND(TRUNC(('TRI-2'!EJ40 ),2),0))=2,"E+",IF((ROUND(TRUNC(('TRI-2'!EJ40  ),2),0))&lt;=1,"E-","")))))))))))</f>
        <v>A+</v>
      </c>
      <c r="EK40" s="51" t="str">
        <f>IF(OR('TRI-2'!EK40 ="",'TRI-2'!EK40&lt;0,'TRI-2'!EK40  &gt;10),"",IF((ROUND(TRUNC(('TRI-2'!EK40  ),2),0))=10,"A+",IF((ROUND(TRUNC(('TRI-2'!EK40  ),2),0))=9,"A-",IF((ROUND(TRUNC(('TRI-2'!EK40   ),2),0))=8,"B+",IF((ROUND(TRUNC(('TRI-2'!EK40 ),2),0))=7,"B-",IF((ROUND(TRUNC(('TRI-2'!EK40  ),2),0))=6,"C+",IF((ROUND(TRUNC(('TRI-2'!EK40  ),2),0))=5,"C-",IF((ROUND(TRUNC(('TRI-2'!EK40  ),2),0))=4,"D+",IF((ROUND(TRUNC(('TRI-2'!EK40 ),2),0))=3,"D-",IF((ROUND(TRUNC(('TRI-2'!EK40 ),2),0))=2,"E+",IF((ROUND(TRUNC(('TRI-2'!EK40  ),2),0))&lt;=1,"E-","")))))))))))</f>
        <v>A+</v>
      </c>
      <c r="EL40" s="51" t="str">
        <f>IF(OR('TRI-2'!EL40 ="",'TRI-2'!EL40&lt;0,'TRI-2'!EL40  &gt;10),"",IF((ROUND(TRUNC(('TRI-2'!EL40  ),2),0))=10,"A+",IF((ROUND(TRUNC(('TRI-2'!EL40  ),2),0))=9,"A-",IF((ROUND(TRUNC(('TRI-2'!EL40   ),2),0))=8,"B+",IF((ROUND(TRUNC(('TRI-2'!EL40 ),2),0))=7,"B-",IF((ROUND(TRUNC(('TRI-2'!EL40  ),2),0))=6,"C+",IF((ROUND(TRUNC(('TRI-2'!EL40  ),2),0))=5,"C-",IF((ROUND(TRUNC(('TRI-2'!EL40  ),2),0))=4,"D+",IF((ROUND(TRUNC(('TRI-2'!EL40 ),2),0))=3,"D-",IF((ROUND(TRUNC(('TRI-2'!EL40 ),2),0))=2,"E+",IF((ROUND(TRUNC(('TRI-2'!EL40  ),2),0))&lt;=1,"E-","")))))))))))</f>
        <v>A+</v>
      </c>
      <c r="EM40" s="51" t="str">
        <f>IF(OR('TRI-2'!EM40 ="",'TRI-2'!EM40&lt;0,'TRI-2'!EM40  &gt;10),"",IF((ROUND(TRUNC(('TRI-2'!EM40  ),2),0))=10,"A+",IF((ROUND(TRUNC(('TRI-2'!EM40  ),2),0))=9,"A-",IF((ROUND(TRUNC(('TRI-2'!EM40   ),2),0))=8,"B+",IF((ROUND(TRUNC(('TRI-2'!EM40 ),2),0))=7,"B-",IF((ROUND(TRUNC(('TRI-2'!EM40  ),2),0))=6,"C+",IF((ROUND(TRUNC(('TRI-2'!EM40  ),2),0))=5,"C-",IF((ROUND(TRUNC(('TRI-2'!EM40  ),2),0))=4,"D+",IF((ROUND(TRUNC(('TRI-2'!EM40 ),2),0))=3,"D-",IF((ROUND(TRUNC(('TRI-2'!EM40 ),2),0))=2,"E+",IF((ROUND(TRUNC(('TRI-2'!EM40  ),2),0))&lt;=1,"E-","")))))))))))</f>
        <v>A+</v>
      </c>
      <c r="EN40" s="51" t="str">
        <f>IF(OR('TRI-2'!EN40 ="",'TRI-2'!EN40&lt;0,'TRI-2'!EN40  &gt;10),"",IF((ROUND(TRUNC(('TRI-2'!EN40  ),2),0))=10,"A+",IF((ROUND(TRUNC(('TRI-2'!EN40  ),2),0))=9,"A-",IF((ROUND(TRUNC(('TRI-2'!EN40   ),2),0))=8,"B+",IF((ROUND(TRUNC(('TRI-2'!EN40 ),2),0))=7,"B-",IF((ROUND(TRUNC(('TRI-2'!EN40  ),2),0))=6,"C+",IF((ROUND(TRUNC(('TRI-2'!EN40  ),2),0))=5,"C-",IF((ROUND(TRUNC(('TRI-2'!EN40  ),2),0))=4,"D+",IF((ROUND(TRUNC(('TRI-2'!EN40 ),2),0))=3,"D-",IF((ROUND(TRUNC(('TRI-2'!EN40 ),2),0))=2,"E+",IF((ROUND(TRUNC(('TRI-2'!EN40  ),2),0))&lt;=1,"E-","")))))))))))</f>
        <v>A+</v>
      </c>
      <c r="EO40" s="51" t="str">
        <f>IF(OR('TRI-2'!EO40 ="",'TRI-2'!EO40&lt;0,'TRI-2'!EO40  &gt;10),"",IF((ROUND(TRUNC(('TRI-2'!EO40  ),2),0))=10,"A+",IF((ROUND(TRUNC(('TRI-2'!EO40  ),2),0))=9,"A-",IF((ROUND(TRUNC(('TRI-2'!EO40   ),2),0))=8,"B+",IF((ROUND(TRUNC(('TRI-2'!EO40 ),2),0))=7,"B-",IF((ROUND(TRUNC(('TRI-2'!EO40  ),2),0))=6,"C+",IF((ROUND(TRUNC(('TRI-2'!EO40  ),2),0))=5,"C-",IF((ROUND(TRUNC(('TRI-2'!EO40  ),2),0))=4,"D+",IF((ROUND(TRUNC(('TRI-2'!EO40 ),2),0))=3,"D-",IF((ROUND(TRUNC(('TRI-2'!EO40 ),2),0))=2,"E+",IF((ROUND(TRUNC(('TRI-2'!EO40  ),2),0))&lt;=1,"E-","")))))))))))</f>
        <v>A+</v>
      </c>
      <c r="EP40" s="51" t="str">
        <f>IF(OR('TRI-2'!EP40 ="",'TRI-2'!EP40&lt;0,'TRI-2'!EP40  &gt;10),"",IF((ROUND(TRUNC(('TRI-2'!EP40  ),2),0))=10,"A+",IF((ROUND(TRUNC(('TRI-2'!EP40  ),2),0))=9,"A-",IF((ROUND(TRUNC(('TRI-2'!EP40   ),2),0))=8,"B+",IF((ROUND(TRUNC(('TRI-2'!EP40 ),2),0))=7,"B-",IF((ROUND(TRUNC(('TRI-2'!EP40  ),2),0))=6,"C+",IF((ROUND(TRUNC(('TRI-2'!EP40  ),2),0))=5,"C-",IF((ROUND(TRUNC(('TRI-2'!EP40  ),2),0))=4,"D+",IF((ROUND(TRUNC(('TRI-2'!EP40 ),2),0))=3,"D-",IF((ROUND(TRUNC(('TRI-2'!EP40 ),2),0))=2,"E+",IF((ROUND(TRUNC(('TRI-2'!EP40  ),2),0))&lt;=1,"E-","")))))))))))</f>
        <v>A+</v>
      </c>
      <c r="EQ40" s="51" t="str">
        <f>IF(OR('TRI-2'!EQ40 ="",'TRI-2'!EQ40&lt;0,'TRI-2'!EQ40  &gt;10),"",IF((ROUND(TRUNC(('TRI-2'!EQ40  ),2),0))=10,"A+",IF((ROUND(TRUNC(('TRI-2'!EQ40  ),2),0))=9,"A-",IF((ROUND(TRUNC(('TRI-2'!EQ40   ),2),0))=8,"B+",IF((ROUND(TRUNC(('TRI-2'!EQ40 ),2),0))=7,"B-",IF((ROUND(TRUNC(('TRI-2'!EQ40  ),2),0))=6,"C+",IF((ROUND(TRUNC(('TRI-2'!EQ40  ),2),0))=5,"C-",IF((ROUND(TRUNC(('TRI-2'!EQ40  ),2),0))=4,"D+",IF((ROUND(TRUNC(('TRI-2'!EQ40 ),2),0))=3,"D-",IF((ROUND(TRUNC(('TRI-2'!EQ40 ),2),0))=2,"E+",IF((ROUND(TRUNC(('TRI-2'!EQ40  ),2),0))&lt;=1,"E-","")))))))))))</f>
        <v>B-</v>
      </c>
      <c r="ER40" s="51" t="str">
        <f>IF(OR('TRI-2'!ER40 ="",'TRI-2'!ER40&lt;0,'TRI-2'!ER40  &gt;10),"",IF((ROUND(TRUNC(('TRI-2'!ER40  ),2),0))=10,"A+",IF((ROUND(TRUNC(('TRI-2'!ER40  ),2),0))=9,"A-",IF((ROUND(TRUNC(('TRI-2'!ER40   ),2),0))=8,"B+",IF((ROUND(TRUNC(('TRI-2'!ER40 ),2),0))=7,"B-",IF((ROUND(TRUNC(('TRI-2'!ER40  ),2),0))=6,"C+",IF((ROUND(TRUNC(('TRI-2'!ER40  ),2),0))=5,"C-",IF((ROUND(TRUNC(('TRI-2'!ER40  ),2),0))=4,"D+",IF((ROUND(TRUNC(('TRI-2'!ER40 ),2),0))=3,"D-",IF((ROUND(TRUNC(('TRI-2'!ER40 ),2),0))=2,"E+",IF((ROUND(TRUNC(('TRI-2'!ER40  ),2),0))&lt;=1,"E-","")))))))))))</f>
        <v>A+</v>
      </c>
      <c r="ES40" s="51" t="str">
        <f>IF(OR('TRI-2'!ES40 ="",'TRI-2'!ES40&lt;0,'TRI-2'!ES40  &gt;10),"",IF((ROUND(TRUNC(('TRI-2'!ES40  ),2),0))=10,"A+",IF((ROUND(TRUNC(('TRI-2'!ES40  ),2),0))=9,"A-",IF((ROUND(TRUNC(('TRI-2'!ES40   ),2),0))=8,"B+",IF((ROUND(TRUNC(('TRI-2'!ES40 ),2),0))=7,"B-",IF((ROUND(TRUNC(('TRI-2'!ES40  ),2),0))=6,"C+",IF((ROUND(TRUNC(('TRI-2'!ES40  ),2),0))=5,"C-",IF((ROUND(TRUNC(('TRI-2'!ES40  ),2),0))=4,"D+",IF((ROUND(TRUNC(('TRI-2'!ES40 ),2),0))=3,"D-",IF((ROUND(TRUNC(('TRI-2'!ES40 ),2),0))=2,"E+",IF((ROUND(TRUNC(('TRI-2'!ES40  ),2),0))&lt;=1,"E-","")))))))))))</f>
        <v>A+</v>
      </c>
      <c r="ET40" s="51" t="str">
        <f>IF('TRI-2'!ET40 ="","",'TRI-2'!ET40 )</f>
        <v>S</v>
      </c>
      <c r="EU40" s="51" t="str">
        <f>IF('TRI-2'!EU40 ="","",'TRI-2'!EU40 )</f>
        <v>S</v>
      </c>
      <c r="EV40" s="51" t="str">
        <f>IF('TRI-2'!EV40 ="","",'TRI-2'!EV40 )</f>
        <v>F</v>
      </c>
      <c r="EW40" s="51" t="str">
        <f>IF('TRI-2'!EW40 ="","",'TRI-2'!EW40 )</f>
        <v>S</v>
      </c>
      <c r="EX40" s="51" t="str">
        <f>IF('TRI-2'!EX40 ="","",'TRI-2'!EX40 )</f>
        <v>F</v>
      </c>
      <c r="EY40" s="51" t="str">
        <f>IF('TRI-2'!EY40 ="","",'TRI-2'!EY40 )</f>
        <v>F</v>
      </c>
      <c r="EZ40" s="51" t="str">
        <f>IF('TRI-2'!EZ40 ="","",'TRI-2'!EZ40 )</f>
        <v>F</v>
      </c>
      <c r="FA40" s="51" t="str">
        <f>IF('TRI-2'!FA40 ="","",'TRI-2'!FA40 )</f>
        <v>F</v>
      </c>
      <c r="FB40" s="51" t="str">
        <f>IF('TRI-2'!FB40 ="","",'TRI-2'!FB40 )</f>
        <v>F</v>
      </c>
      <c r="FC40" s="51" t="str">
        <f>IF('TRI-2'!FC40 ="","",'TRI-2'!FC40 )</f>
        <v>B+</v>
      </c>
      <c r="FD40" s="51">
        <f>IF('TRI-2'!FD40 ="","",'TRI-2'!FD40 )</f>
        <v>30</v>
      </c>
      <c r="FE40" s="51" t="str">
        <f>IF('TRI-2'!FE40 ="","",'TRI-2'!FE40 )</f>
        <v>B+</v>
      </c>
      <c r="FF40" s="51" t="str">
        <f>IF('TRI-2'!FF40 ="","",'TRI-2'!FF40 )</f>
        <v/>
      </c>
      <c r="FG40" s="51" t="str">
        <f>IF('TRI-2'!FG40 ="","",'TRI-2'!FG40 )</f>
        <v/>
      </c>
      <c r="FH40" s="51" t="str">
        <f>IF('TRI-2'!FH40 ="","",'TRI-2'!FH40 )</f>
        <v/>
      </c>
    </row>
    <row r="41" spans="1:164" ht="21" customHeight="1">
      <c r="B41" s="53">
        <v>24</v>
      </c>
      <c r="C41" s="272" t="str">
        <f>IF(NOTAS!E44&gt;"",NOTAS!E44,"")</f>
        <v>VERNAZA CERVANTES KEYLER JHAIR</v>
      </c>
      <c r="D41" s="273"/>
      <c r="E41" s="273"/>
      <c r="F41" s="274"/>
      <c r="G41" s="51" t="str">
        <f>IF(OR('TRI-2'!G41 ="",'TRI-2'!G41&lt;0,'TRI-2'!G41  &gt;10),"",IF((ROUND(TRUNC(('TRI-2'!G41  ),2),0))=10,"A+",IF((ROUND(TRUNC(('TRI-2'!G41  ),2),0))=9,"A-",IF((ROUND(TRUNC(('TRI-2'!G41   ),2),0))=8,"B+",IF((ROUND(TRUNC(('TRI-2'!G41 ),2),0))=7,"B-",IF((ROUND(TRUNC(('TRI-2'!G41  ),2),0))=6,"C+",IF((ROUND(TRUNC(('TRI-2'!G41  ),2),0))=5,"C-",IF((ROUND(TRUNC(('TRI-2'!G41  ),2),0))=4,"D+",IF((ROUND(TRUNC(('TRI-2'!G41 ),2),0))=3,"D-",IF((ROUND(TRUNC(('TRI-2'!G41 ),2),0))=2,"E+",IF((ROUND(TRUNC(('TRI-2'!G41  ),2),0))&lt;=1,"E-","")))))))))))</f>
        <v>A+</v>
      </c>
      <c r="H41" s="51" t="str">
        <f>IF(OR('TRI-2'!H41 ="",'TRI-2'!H41&lt;0,'TRI-2'!H41  &gt;10),"",IF((ROUND(TRUNC(('TRI-2'!H41  ),2),0))=10,"A+",IF((ROUND(TRUNC(('TRI-2'!H41  ),2),0))=9,"A-",IF((ROUND(TRUNC(('TRI-2'!H41   ),2),0))=8,"B+",IF((ROUND(TRUNC(('TRI-2'!H41 ),2),0))=7,"B-",IF((ROUND(TRUNC(('TRI-2'!H41  ),2),0))=6,"C+",IF((ROUND(TRUNC(('TRI-2'!H41  ),2),0))=5,"C-",IF((ROUND(TRUNC(('TRI-2'!H41  ),2),0))=4,"D+",IF((ROUND(TRUNC(('TRI-2'!H41 ),2),0))=3,"D-",IF((ROUND(TRUNC(('TRI-2'!H41 ),2),0))=2,"E+",IF((ROUND(TRUNC(('TRI-2'!H41  ),2),0))&lt;=1,"E-","")))))))))))</f>
        <v>A+</v>
      </c>
      <c r="I41" s="51" t="str">
        <f>IF(OR('TRI-2'!I41 ="",'TRI-2'!I41&lt;0,'TRI-2'!I41  &gt;10),"",IF((ROUND(TRUNC(('TRI-2'!I41  ),2),0))=10,"A+",IF((ROUND(TRUNC(('TRI-2'!I41  ),2),0))=9,"A-",IF((ROUND(TRUNC(('TRI-2'!I41   ),2),0))=8,"B+",IF((ROUND(TRUNC(('TRI-2'!I41 ),2),0))=7,"B-",IF((ROUND(TRUNC(('TRI-2'!I41  ),2),0))=6,"C+",IF((ROUND(TRUNC(('TRI-2'!I41  ),2),0))=5,"C-",IF((ROUND(TRUNC(('TRI-2'!I41  ),2),0))=4,"D+",IF((ROUND(TRUNC(('TRI-2'!I41 ),2),0))=3,"D-",IF((ROUND(TRUNC(('TRI-2'!I41 ),2),0))=2,"E+",IF((ROUND(TRUNC(('TRI-2'!I41  ),2),0))&lt;=1,"E-","")))))))))))</f>
        <v>A+</v>
      </c>
      <c r="J41" s="51" t="str">
        <f>IF(OR('TRI-2'!J41 ="",'TRI-2'!J41&lt;0,'TRI-2'!J41  &gt;10),"",IF((ROUND(TRUNC(('TRI-2'!J41  ),2),0))=10,"A+",IF((ROUND(TRUNC(('TRI-2'!J41  ),2),0))=9,"A-",IF((ROUND(TRUNC(('TRI-2'!J41   ),2),0))=8,"B+",IF((ROUND(TRUNC(('TRI-2'!J41 ),2),0))=7,"B-",IF((ROUND(TRUNC(('TRI-2'!J41  ),2),0))=6,"C+",IF((ROUND(TRUNC(('TRI-2'!J41  ),2),0))=5,"C-",IF((ROUND(TRUNC(('TRI-2'!J41  ),2),0))=4,"D+",IF((ROUND(TRUNC(('TRI-2'!J41 ),2),0))=3,"D-",IF((ROUND(TRUNC(('TRI-2'!J41 ),2),0))=2,"E+",IF((ROUND(TRUNC(('TRI-2'!J41  ),2),0))&lt;=1,"E-","")))))))))))</f>
        <v>A+</v>
      </c>
      <c r="K41" s="51" t="str">
        <f>IF(OR('TRI-2'!K41 ="",'TRI-2'!K41&lt;0,'TRI-2'!K41  &gt;10),"",IF((ROUND(TRUNC(('TRI-2'!K41  ),2),0))=10,"A+",IF((ROUND(TRUNC(('TRI-2'!K41  ),2),0))=9,"A-",IF((ROUND(TRUNC(('TRI-2'!K41   ),2),0))=8,"B+",IF((ROUND(TRUNC(('TRI-2'!K41 ),2),0))=7,"B-",IF((ROUND(TRUNC(('TRI-2'!K41  ),2),0))=6,"C+",IF((ROUND(TRUNC(('TRI-2'!K41  ),2),0))=5,"C-",IF((ROUND(TRUNC(('TRI-2'!K41  ),2),0))=4,"D+",IF((ROUND(TRUNC(('TRI-2'!K41 ),2),0))=3,"D-",IF((ROUND(TRUNC(('TRI-2'!K41 ),2),0))=2,"E+",IF((ROUND(TRUNC(('TRI-2'!K41  ),2),0))&lt;=1,"E-","")))))))))))</f>
        <v>A+</v>
      </c>
      <c r="L41" s="51" t="str">
        <f>IF(OR('TRI-2'!L41 ="",'TRI-2'!L41&lt;0,'TRI-2'!L41  &gt;10),"",IF((ROUND(TRUNC(('TRI-2'!L41  ),2),0))=10,"A+",IF((ROUND(TRUNC(('TRI-2'!L41  ),2),0))=9,"A-",IF((ROUND(TRUNC(('TRI-2'!L41   ),2),0))=8,"B+",IF((ROUND(TRUNC(('TRI-2'!L41 ),2),0))=7,"B-",IF((ROUND(TRUNC(('TRI-2'!L41  ),2),0))=6,"C+",IF((ROUND(TRUNC(('TRI-2'!L41  ),2),0))=5,"C-",IF((ROUND(TRUNC(('TRI-2'!L41  ),2),0))=4,"D+",IF((ROUND(TRUNC(('TRI-2'!L41 ),2),0))=3,"D-",IF((ROUND(TRUNC(('TRI-2'!L41 ),2),0))=2,"E+",IF((ROUND(TRUNC(('TRI-2'!L41  ),2),0))&lt;=1,"E-","")))))))))))</f>
        <v>A+</v>
      </c>
      <c r="M41" s="51" t="str">
        <f>IF(OR('TRI-2'!M41 ="",'TRI-2'!M41&lt;0,'TRI-2'!M41  &gt;10),"",IF((ROUND(TRUNC(('TRI-2'!M41  ),2),0))=10,"A+",IF((ROUND(TRUNC(('TRI-2'!M41  ),2),0))=9,"A-",IF((ROUND(TRUNC(('TRI-2'!M41   ),2),0))=8,"B+",IF((ROUND(TRUNC(('TRI-2'!M41 ),2),0))=7,"B-",IF((ROUND(TRUNC(('TRI-2'!M41  ),2),0))=6,"C+",IF((ROUND(TRUNC(('TRI-2'!M41  ),2),0))=5,"C-",IF((ROUND(TRUNC(('TRI-2'!M41  ),2),0))=4,"D+",IF((ROUND(TRUNC(('TRI-2'!M41 ),2),0))=3,"D-",IF((ROUND(TRUNC(('TRI-2'!M41 ),2),0))=2,"E+",IF((ROUND(TRUNC(('TRI-2'!M41  ),2),0))&lt;=1,"E-","")))))))))))</f>
        <v>A+</v>
      </c>
      <c r="N41" s="51" t="str">
        <f>IF(OR('TRI-2'!N41 ="",'TRI-2'!N41&lt;0,'TRI-2'!N41  &gt;10),"",IF((ROUND(TRUNC(('TRI-2'!N41  ),2),0))=10,"A+",IF((ROUND(TRUNC(('TRI-2'!N41  ),2),0))=9,"A-",IF((ROUND(TRUNC(('TRI-2'!N41   ),2),0))=8,"B+",IF((ROUND(TRUNC(('TRI-2'!N41 ),2),0))=7,"B-",IF((ROUND(TRUNC(('TRI-2'!N41  ),2),0))=6,"C+",IF((ROUND(TRUNC(('TRI-2'!N41  ),2),0))=5,"C-",IF((ROUND(TRUNC(('TRI-2'!N41  ),2),0))=4,"D+",IF((ROUND(TRUNC(('TRI-2'!N41 ),2),0))=3,"D-",IF((ROUND(TRUNC(('TRI-2'!N41 ),2),0))=2,"E+",IF((ROUND(TRUNC(('TRI-2'!N41  ),2),0))&lt;=1,"E-","")))))))))))</f>
        <v>A+</v>
      </c>
      <c r="O41" s="51" t="str">
        <f>IF(OR('TRI-2'!O41 ="",'TRI-2'!O41&lt;0,'TRI-2'!O41  &gt;10),"",IF((ROUND(TRUNC(('TRI-2'!O41  ),2),0))=10,"A+",IF((ROUND(TRUNC(('TRI-2'!O41  ),2),0))=9,"A-",IF((ROUND(TRUNC(('TRI-2'!O41   ),2),0))=8,"B+",IF((ROUND(TRUNC(('TRI-2'!O41 ),2),0))=7,"B-",IF((ROUND(TRUNC(('TRI-2'!O41  ),2),0))=6,"C+",IF((ROUND(TRUNC(('TRI-2'!O41  ),2),0))=5,"C-",IF((ROUND(TRUNC(('TRI-2'!O41  ),2),0))=4,"D+",IF((ROUND(TRUNC(('TRI-2'!O41 ),2),0))=3,"D-",IF((ROUND(TRUNC(('TRI-2'!O41 ),2),0))=2,"E+",IF((ROUND(TRUNC(('TRI-2'!O41  ),2),0))&lt;=1,"E-","")))))))))))</f>
        <v>A+</v>
      </c>
      <c r="P41" s="51" t="str">
        <f>IF(OR('TRI-2'!P41 ="",'TRI-2'!P41&lt;0,'TRI-2'!P41  &gt;10),"",IF((ROUND(TRUNC(('TRI-2'!P41  ),2),0))=10,"A+",IF((ROUND(TRUNC(('TRI-2'!P41  ),2),0))=9,"A-",IF((ROUND(TRUNC(('TRI-2'!P41   ),2),0))=8,"B+",IF((ROUND(TRUNC(('TRI-2'!P41 ),2),0))=7,"B-",IF((ROUND(TRUNC(('TRI-2'!P41  ),2),0))=6,"C+",IF((ROUND(TRUNC(('TRI-2'!P41  ),2),0))=5,"C-",IF((ROUND(TRUNC(('TRI-2'!P41  ),2),0))=4,"D+",IF((ROUND(TRUNC(('TRI-2'!P41 ),2),0))=3,"D-",IF((ROUND(TRUNC(('TRI-2'!P41 ),2),0))=2,"E+",IF((ROUND(TRUNC(('TRI-2'!P41  ),2),0))&lt;=1,"E-","")))))))))))</f>
        <v>A+</v>
      </c>
      <c r="Q41" s="51" t="str">
        <f>IF(OR('TRI-2'!Q41 ="",'TRI-2'!Q41&lt;0,'TRI-2'!Q41  &gt;10),"",IF((ROUND(TRUNC(('TRI-2'!Q41  ),2),0))=10,"A+",IF((ROUND(TRUNC(('TRI-2'!Q41  ),2),0))=9,"A-",IF((ROUND(TRUNC(('TRI-2'!Q41   ),2),0))=8,"B+",IF((ROUND(TRUNC(('TRI-2'!Q41 ),2),0))=7,"B-",IF((ROUND(TRUNC(('TRI-2'!Q41  ),2),0))=6,"C+",IF((ROUND(TRUNC(('TRI-2'!Q41  ),2),0))=5,"C-",IF((ROUND(TRUNC(('TRI-2'!Q41  ),2),0))=4,"D+",IF((ROUND(TRUNC(('TRI-2'!Q41 ),2),0))=3,"D-",IF((ROUND(TRUNC(('TRI-2'!Q41 ),2),0))=2,"E+",IF((ROUND(TRUNC(('TRI-2'!Q41  ),2),0))&lt;=1,"E-","")))))))))))</f>
        <v>A+</v>
      </c>
      <c r="R41" s="51" t="str">
        <f>IF(OR('TRI-2'!R41 ="",'TRI-2'!R41&lt;0,'TRI-2'!R41  &gt;10),"",IF((ROUND(TRUNC(('TRI-2'!R41  ),2),0))=10,"A+",IF((ROUND(TRUNC(('TRI-2'!R41  ),2),0))=9,"A-",IF((ROUND(TRUNC(('TRI-2'!R41   ),2),0))=8,"B+",IF((ROUND(TRUNC(('TRI-2'!R41 ),2),0))=7,"B-",IF((ROUND(TRUNC(('TRI-2'!R41  ),2),0))=6,"C+",IF((ROUND(TRUNC(('TRI-2'!R41  ),2),0))=5,"C-",IF((ROUND(TRUNC(('TRI-2'!R41  ),2),0))=4,"D+",IF((ROUND(TRUNC(('TRI-2'!R41 ),2),0))=3,"D-",IF((ROUND(TRUNC(('TRI-2'!R41 ),2),0))=2,"E+",IF((ROUND(TRUNC(('TRI-2'!R41  ),2),0))&lt;=1,"E-","")))))))))))</f>
        <v>A+</v>
      </c>
      <c r="S41" s="51" t="str">
        <f>IF(OR('TRI-2'!S41 ="",'TRI-2'!S41&lt;0,'TRI-2'!S41  &gt;10),"",IF((ROUND(TRUNC(('TRI-2'!S41  ),2),0))=10,"A+",IF((ROUND(TRUNC(('TRI-2'!S41  ),2),0))=9,"A-",IF((ROUND(TRUNC(('TRI-2'!S41   ),2),0))=8,"B+",IF((ROUND(TRUNC(('TRI-2'!S41 ),2),0))=7,"B-",IF((ROUND(TRUNC(('TRI-2'!S41  ),2),0))=6,"C+",IF((ROUND(TRUNC(('TRI-2'!S41  ),2),0))=5,"C-",IF((ROUND(TRUNC(('TRI-2'!S41  ),2),0))=4,"D+",IF((ROUND(TRUNC(('TRI-2'!S41 ),2),0))=3,"D-",IF((ROUND(TRUNC(('TRI-2'!S41 ),2),0))=2,"E+",IF((ROUND(TRUNC(('TRI-2'!S41  ),2),0))&lt;=1,"E-","")))))))))))</f>
        <v>A+</v>
      </c>
      <c r="T41" s="51" t="str">
        <f>IF(OR('TRI-2'!T41 ="",'TRI-2'!T41&lt;0,'TRI-2'!T41  &gt;10),"",IF((ROUND(TRUNC(('TRI-2'!T41  ),2),0))=10,"A+",IF((ROUND(TRUNC(('TRI-2'!T41  ),2),0))=9,"A-",IF((ROUND(TRUNC(('TRI-2'!T41   ),2),0))=8,"B+",IF((ROUND(TRUNC(('TRI-2'!T41 ),2),0))=7,"B-",IF((ROUND(TRUNC(('TRI-2'!T41  ),2),0))=6,"C+",IF((ROUND(TRUNC(('TRI-2'!T41  ),2),0))=5,"C-",IF((ROUND(TRUNC(('TRI-2'!T41  ),2),0))=4,"D+",IF((ROUND(TRUNC(('TRI-2'!T41 ),2),0))=3,"D-",IF((ROUND(TRUNC(('TRI-2'!T41 ),2),0))=2,"E+",IF((ROUND(TRUNC(('TRI-2'!T41  ),2),0))&lt;=1,"E-","")))))))))))</f>
        <v>A+</v>
      </c>
      <c r="U41" s="51" t="str">
        <f>IF(OR('TRI-2'!U41 ="",'TRI-2'!U41&lt;0,'TRI-2'!U41  &gt;10),"",IF((ROUND(TRUNC(('TRI-2'!U41  ),2),0))=10,"A+",IF((ROUND(TRUNC(('TRI-2'!U41  ),2),0))=9,"A-",IF((ROUND(TRUNC(('TRI-2'!U41   ),2),0))=8,"B+",IF((ROUND(TRUNC(('TRI-2'!U41 ),2),0))=7,"B-",IF((ROUND(TRUNC(('TRI-2'!U41  ),2),0))=6,"C+",IF((ROUND(TRUNC(('TRI-2'!U41  ),2),0))=5,"C-",IF((ROUND(TRUNC(('TRI-2'!U41  ),2),0))=4,"D+",IF((ROUND(TRUNC(('TRI-2'!U41 ),2),0))=3,"D-",IF((ROUND(TRUNC(('TRI-2'!U41 ),2),0))=2,"E+",IF((ROUND(TRUNC(('TRI-2'!U41  ),2),0))&lt;=1,"E-","")))))))))))</f>
        <v>A+</v>
      </c>
      <c r="V41" s="51" t="str">
        <f>IF(OR('TRI-2'!V41 ="",'TRI-2'!V41&lt;0,'TRI-2'!V41  &gt;10),"",IF((ROUND(TRUNC(('TRI-2'!V41  ),2),0))=10,"A+",IF((ROUND(TRUNC(('TRI-2'!V41  ),2),0))=9,"A-",IF((ROUND(TRUNC(('TRI-2'!V41   ),2),0))=8,"B+",IF((ROUND(TRUNC(('TRI-2'!V41 ),2),0))=7,"B-",IF((ROUND(TRUNC(('TRI-2'!V41  ),2),0))=6,"C+",IF((ROUND(TRUNC(('TRI-2'!V41  ),2),0))=5,"C-",IF((ROUND(TRUNC(('TRI-2'!V41  ),2),0))=4,"D+",IF((ROUND(TRUNC(('TRI-2'!V41 ),2),0))=3,"D-",IF((ROUND(TRUNC(('TRI-2'!V41 ),2),0))=2,"E+",IF((ROUND(TRUNC(('TRI-2'!V41  ),2),0))&lt;=1,"E-","")))))))))))</f>
        <v>A+</v>
      </c>
      <c r="W41" s="51" t="str">
        <f>IF(OR('TRI-2'!W41 ="",'TRI-2'!W41&lt;0,'TRI-2'!W41  &gt;10),"",IF((ROUND(TRUNC(('TRI-2'!W41  ),2),0))=10,"A+",IF((ROUND(TRUNC(('TRI-2'!W41  ),2),0))=9,"A-",IF((ROUND(TRUNC(('TRI-2'!W41   ),2),0))=8,"B+",IF((ROUND(TRUNC(('TRI-2'!W41 ),2),0))=7,"B-",IF((ROUND(TRUNC(('TRI-2'!W41  ),2),0))=6,"C+",IF((ROUND(TRUNC(('TRI-2'!W41  ),2),0))=5,"C-",IF((ROUND(TRUNC(('TRI-2'!W41  ),2),0))=4,"D+",IF((ROUND(TRUNC(('TRI-2'!W41 ),2),0))=3,"D-",IF((ROUND(TRUNC(('TRI-2'!W41 ),2),0))=2,"E+",IF((ROUND(TRUNC(('TRI-2'!W41  ),2),0))&lt;=1,"E-","")))))))))))</f>
        <v>A+</v>
      </c>
      <c r="X41" s="51" t="str">
        <f>IF(OR('TRI-2'!X41 ="",'TRI-2'!X41&lt;0,'TRI-2'!X41  &gt;10),"",IF((ROUND(TRUNC(('TRI-2'!X41  ),2),0))=10,"A+",IF((ROUND(TRUNC(('TRI-2'!X41  ),2),0))=9,"A-",IF((ROUND(TRUNC(('TRI-2'!X41   ),2),0))=8,"B+",IF((ROUND(TRUNC(('TRI-2'!X41 ),2),0))=7,"B-",IF((ROUND(TRUNC(('TRI-2'!X41  ),2),0))=6,"C+",IF((ROUND(TRUNC(('TRI-2'!X41  ),2),0))=5,"C-",IF((ROUND(TRUNC(('TRI-2'!X41  ),2),0))=4,"D+",IF((ROUND(TRUNC(('TRI-2'!X41 ),2),0))=3,"D-",IF((ROUND(TRUNC(('TRI-2'!X41 ),2),0))=2,"E+",IF((ROUND(TRUNC(('TRI-2'!X41  ),2),0))&lt;=1,"E-","")))))))))))</f>
        <v>A+</v>
      </c>
      <c r="Y41" s="51" t="str">
        <f>IF(OR('TRI-2'!Y41 ="",'TRI-2'!Y41&lt;0,'TRI-2'!Y41  &gt;10),"",IF((ROUND(TRUNC(('TRI-2'!Y41  ),2),0))=10,"A+",IF((ROUND(TRUNC(('TRI-2'!Y41  ),2),0))=9,"A-",IF((ROUND(TRUNC(('TRI-2'!Y41   ),2),0))=8,"B+",IF((ROUND(TRUNC(('TRI-2'!Y41 ),2),0))=7,"B-",IF((ROUND(TRUNC(('TRI-2'!Y41  ),2),0))=6,"C+",IF((ROUND(TRUNC(('TRI-2'!Y41  ),2),0))=5,"C-",IF((ROUND(TRUNC(('TRI-2'!Y41  ),2),0))=4,"D+",IF((ROUND(TRUNC(('TRI-2'!Y41 ),2),0))=3,"D-",IF((ROUND(TRUNC(('TRI-2'!Y41 ),2),0))=2,"E+",IF((ROUND(TRUNC(('TRI-2'!Y41  ),2),0))&lt;=1,"E-","")))))))))))</f>
        <v>A+</v>
      </c>
      <c r="Z41" s="51" t="str">
        <f>IF(OR('TRI-2'!Z41 ="",'TRI-2'!Z41&lt;0,'TRI-2'!Z41  &gt;10),"",IF((ROUND(TRUNC(('TRI-2'!Z41  ),2),0))=10,"A+",IF((ROUND(TRUNC(('TRI-2'!Z41  ),2),0))=9,"A-",IF((ROUND(TRUNC(('TRI-2'!Z41   ),2),0))=8,"B+",IF((ROUND(TRUNC(('TRI-2'!Z41 ),2),0))=7,"B-",IF((ROUND(TRUNC(('TRI-2'!Z41  ),2),0))=6,"C+",IF((ROUND(TRUNC(('TRI-2'!Z41  ),2),0))=5,"C-",IF((ROUND(TRUNC(('TRI-2'!Z41  ),2),0))=4,"D+",IF((ROUND(TRUNC(('TRI-2'!Z41 ),2),0))=3,"D-",IF((ROUND(TRUNC(('TRI-2'!Z41 ),2),0))=2,"E+",IF((ROUND(TRUNC(('TRI-2'!Z41  ),2),0))&lt;=1,"E-","")))))))))))</f>
        <v>B+</v>
      </c>
      <c r="AA41" s="51" t="str">
        <f>IF(OR('TRI-2'!AA41 ="",'TRI-2'!AA41&lt;0,'TRI-2'!AA41  &gt;10),"",IF((ROUND(TRUNC(('TRI-2'!AA41  ),2),0))=10,"A+",IF((ROUND(TRUNC(('TRI-2'!AA41  ),2),0))=9,"A-",IF((ROUND(TRUNC(('TRI-2'!AA41   ),2),0))=8,"B+",IF((ROUND(TRUNC(('TRI-2'!AA41 ),2),0))=7,"B-",IF((ROUND(TRUNC(('TRI-2'!AA41  ),2),0))=6,"C+",IF((ROUND(TRUNC(('TRI-2'!AA41  ),2),0))=5,"C-",IF((ROUND(TRUNC(('TRI-2'!AA41  ),2),0))=4,"D+",IF((ROUND(TRUNC(('TRI-2'!AA41 ),2),0))=3,"D-",IF((ROUND(TRUNC(('TRI-2'!AA41 ),2),0))=2,"E+",IF((ROUND(TRUNC(('TRI-2'!AA41  ),2),0))&lt;=1,"E-","")))))))))))</f>
        <v>B+</v>
      </c>
      <c r="AB41" s="51" t="str">
        <f>IF(OR('TRI-2'!AB41 ="",'TRI-2'!AB41&lt;0,'TRI-2'!AB41  &gt;10),"",IF((ROUND(TRUNC(('TRI-2'!AB41  ),2),0))=10,"A+",IF((ROUND(TRUNC(('TRI-2'!AB41  ),2),0))=9,"A-",IF((ROUND(TRUNC(('TRI-2'!AB41   ),2),0))=8,"B+",IF((ROUND(TRUNC(('TRI-2'!AB41 ),2),0))=7,"B-",IF((ROUND(TRUNC(('TRI-2'!AB41  ),2),0))=6,"C+",IF((ROUND(TRUNC(('TRI-2'!AB41  ),2),0))=5,"C-",IF((ROUND(TRUNC(('TRI-2'!AB41  ),2),0))=4,"D+",IF((ROUND(TRUNC(('TRI-2'!AB41 ),2),0))=3,"D-",IF((ROUND(TRUNC(('TRI-2'!AB41 ),2),0))=2,"E+",IF((ROUND(TRUNC(('TRI-2'!AB41  ),2),0))&lt;=1,"E-","")))))))))))</f>
        <v>B+</v>
      </c>
      <c r="AC41" s="51" t="str">
        <f>IF(OR('TRI-2'!AC41 ="",'TRI-2'!AC41&lt;0,'TRI-2'!AC41  &gt;10),"",IF((ROUND(TRUNC(('TRI-2'!AC41  ),2),0))=10,"A+",IF((ROUND(TRUNC(('TRI-2'!AC41  ),2),0))=9,"A-",IF((ROUND(TRUNC(('TRI-2'!AC41   ),2),0))=8,"B+",IF((ROUND(TRUNC(('TRI-2'!AC41 ),2),0))=7,"B-",IF((ROUND(TRUNC(('TRI-2'!AC41  ),2),0))=6,"C+",IF((ROUND(TRUNC(('TRI-2'!AC41  ),2),0))=5,"C-",IF((ROUND(TRUNC(('TRI-2'!AC41  ),2),0))=4,"D+",IF((ROUND(TRUNC(('TRI-2'!AC41 ),2),0))=3,"D-",IF((ROUND(TRUNC(('TRI-2'!AC41 ),2),0))=2,"E+",IF((ROUND(TRUNC(('TRI-2'!AC41  ),2),0))&lt;=1,"E-","")))))))))))</f>
        <v>B+</v>
      </c>
      <c r="AD41" s="51" t="str">
        <f>IF(OR('TRI-2'!AD41 ="",'TRI-2'!AD41&lt;0,'TRI-2'!AD41  &gt;10),"",IF((ROUND(TRUNC(('TRI-2'!AD41  ),2),0))=10,"A+",IF((ROUND(TRUNC(('TRI-2'!AD41  ),2),0))=9,"A-",IF((ROUND(TRUNC(('TRI-2'!AD41   ),2),0))=8,"B+",IF((ROUND(TRUNC(('TRI-2'!AD41 ),2),0))=7,"B-",IF((ROUND(TRUNC(('TRI-2'!AD41  ),2),0))=6,"C+",IF((ROUND(TRUNC(('TRI-2'!AD41  ),2),0))=5,"C-",IF((ROUND(TRUNC(('TRI-2'!AD41  ),2),0))=4,"D+",IF((ROUND(TRUNC(('TRI-2'!AD41 ),2),0))=3,"D-",IF((ROUND(TRUNC(('TRI-2'!AD41 ),2),0))=2,"E+",IF((ROUND(TRUNC(('TRI-2'!AD41  ),2),0))&lt;=1,"E-","")))))))))))</f>
        <v>B+</v>
      </c>
      <c r="AE41" s="51" t="str">
        <f>IF(OR('TRI-2'!AE41 ="",'TRI-2'!AE41&lt;0,'TRI-2'!AE41  &gt;10),"",IF((ROUND(TRUNC(('TRI-2'!AE41  ),2),0))=10,"A+",IF((ROUND(TRUNC(('TRI-2'!AE41  ),2),0))=9,"A-",IF((ROUND(TRUNC(('TRI-2'!AE41   ),2),0))=8,"B+",IF((ROUND(TRUNC(('TRI-2'!AE41 ),2),0))=7,"B-",IF((ROUND(TRUNC(('TRI-2'!AE41  ),2),0))=6,"C+",IF((ROUND(TRUNC(('TRI-2'!AE41  ),2),0))=5,"C-",IF((ROUND(TRUNC(('TRI-2'!AE41  ),2),0))=4,"D+",IF((ROUND(TRUNC(('TRI-2'!AE41 ),2),0))=3,"D-",IF((ROUND(TRUNC(('TRI-2'!AE41 ),2),0))=2,"E+",IF((ROUND(TRUNC(('TRI-2'!AE41  ),2),0))&lt;=1,"E-","")))))))))))</f>
        <v>B+</v>
      </c>
      <c r="AF41" s="51" t="str">
        <f>IF(OR('TRI-2'!AF41 ="",'TRI-2'!AF41&lt;0,'TRI-2'!AF41  &gt;10),"",IF((ROUND(TRUNC(('TRI-2'!AF41  ),2),0))=10,"A+",IF((ROUND(TRUNC(('TRI-2'!AF41  ),2),0))=9,"A-",IF((ROUND(TRUNC(('TRI-2'!AF41   ),2),0))=8,"B+",IF((ROUND(TRUNC(('TRI-2'!AF41 ),2),0))=7,"B-",IF((ROUND(TRUNC(('TRI-2'!AF41  ),2),0))=6,"C+",IF((ROUND(TRUNC(('TRI-2'!AF41  ),2),0))=5,"C-",IF((ROUND(TRUNC(('TRI-2'!AF41  ),2),0))=4,"D+",IF((ROUND(TRUNC(('TRI-2'!AF41 ),2),0))=3,"D-",IF((ROUND(TRUNC(('TRI-2'!AF41 ),2),0))=2,"E+",IF((ROUND(TRUNC(('TRI-2'!AF41  ),2),0))&lt;=1,"E-","")))))))))))</f>
        <v>B+</v>
      </c>
      <c r="AG41" s="51" t="str">
        <f>IF(OR('TRI-2'!AG41 ="",'TRI-2'!AG41&lt;0,'TRI-2'!AG41  &gt;10),"",IF((ROUND(TRUNC(('TRI-2'!AG41  ),2),0))=10,"A+",IF((ROUND(TRUNC(('TRI-2'!AG41  ),2),0))=9,"A-",IF((ROUND(TRUNC(('TRI-2'!AG41   ),2),0))=8,"B+",IF((ROUND(TRUNC(('TRI-2'!AG41 ),2),0))=7,"B-",IF((ROUND(TRUNC(('TRI-2'!AG41  ),2),0))=6,"C+",IF((ROUND(TRUNC(('TRI-2'!AG41  ),2),0))=5,"C-",IF((ROUND(TRUNC(('TRI-2'!AG41  ),2),0))=4,"D+",IF((ROUND(TRUNC(('TRI-2'!AG41 ),2),0))=3,"D-",IF((ROUND(TRUNC(('TRI-2'!AG41 ),2),0))=2,"E+",IF((ROUND(TRUNC(('TRI-2'!AG41  ),2),0))&lt;=1,"E-","")))))))))))</f>
        <v>B+</v>
      </c>
      <c r="AH41" s="51" t="str">
        <f>IF(OR('TRI-2'!AH41 ="",'TRI-2'!AH41&lt;0,'TRI-2'!AH41  &gt;10),"",IF((ROUND(TRUNC(('TRI-2'!AH41  ),2),0))=10,"A+",IF((ROUND(TRUNC(('TRI-2'!AH41  ),2),0))=9,"A-",IF((ROUND(TRUNC(('TRI-2'!AH41   ),2),0))=8,"B+",IF((ROUND(TRUNC(('TRI-2'!AH41 ),2),0))=7,"B-",IF((ROUND(TRUNC(('TRI-2'!AH41  ),2),0))=6,"C+",IF((ROUND(TRUNC(('TRI-2'!AH41  ),2),0))=5,"C-",IF((ROUND(TRUNC(('TRI-2'!AH41  ),2),0))=4,"D+",IF((ROUND(TRUNC(('TRI-2'!AH41 ),2),0))=3,"D-",IF((ROUND(TRUNC(('TRI-2'!AH41 ),2),0))=2,"E+",IF((ROUND(TRUNC(('TRI-2'!AH41  ),2),0))&lt;=1,"E-","")))))))))))</f>
        <v>B+</v>
      </c>
      <c r="AI41" s="51" t="str">
        <f>IF(OR('TRI-2'!AI41 ="",'TRI-2'!AI41&lt;0,'TRI-2'!AI41  &gt;10),"",IF((ROUND(TRUNC(('TRI-2'!AI41  ),2),0))=10,"A+",IF((ROUND(TRUNC(('TRI-2'!AI41  ),2),0))=9,"A-",IF((ROUND(TRUNC(('TRI-2'!AI41   ),2),0))=8,"B+",IF((ROUND(TRUNC(('TRI-2'!AI41 ),2),0))=7,"B-",IF((ROUND(TRUNC(('TRI-2'!AI41  ),2),0))=6,"C+",IF((ROUND(TRUNC(('TRI-2'!AI41  ),2),0))=5,"C-",IF((ROUND(TRUNC(('TRI-2'!AI41  ),2),0))=4,"D+",IF((ROUND(TRUNC(('TRI-2'!AI41 ),2),0))=3,"D-",IF((ROUND(TRUNC(('TRI-2'!AI41 ),2),0))=2,"E+",IF((ROUND(TRUNC(('TRI-2'!AI41  ),2),0))&lt;=1,"E-","")))))))))))</f>
        <v>B+</v>
      </c>
      <c r="AJ41" s="51" t="str">
        <f>IF(OR('TRI-2'!AJ41 ="",'TRI-2'!AJ41&lt;0,'TRI-2'!AJ41  &gt;10),"",IF((ROUND(TRUNC(('TRI-2'!AJ41  ),2),0))=10,"A+",IF((ROUND(TRUNC(('TRI-2'!AJ41  ),2),0))=9,"A-",IF((ROUND(TRUNC(('TRI-2'!AJ41   ),2),0))=8,"B+",IF((ROUND(TRUNC(('TRI-2'!AJ41 ),2),0))=7,"B-",IF((ROUND(TRUNC(('TRI-2'!AJ41  ),2),0))=6,"C+",IF((ROUND(TRUNC(('TRI-2'!AJ41  ),2),0))=5,"C-",IF((ROUND(TRUNC(('TRI-2'!AJ41  ),2),0))=4,"D+",IF((ROUND(TRUNC(('TRI-2'!AJ41 ),2),0))=3,"D-",IF((ROUND(TRUNC(('TRI-2'!AJ41 ),2),0))=2,"E+",IF((ROUND(TRUNC(('TRI-2'!AJ41  ),2),0))&lt;=1,"E-","")))))))))))</f>
        <v>B+</v>
      </c>
      <c r="AK41" s="51" t="str">
        <f>IF(OR('TRI-2'!AK41 ="",'TRI-2'!AK41&lt;0,'TRI-2'!AK41  &gt;10),"",IF((ROUND(TRUNC(('TRI-2'!AK41  ),2),0))=10,"A+",IF((ROUND(TRUNC(('TRI-2'!AK41  ),2),0))=9,"A-",IF((ROUND(TRUNC(('TRI-2'!AK41   ),2),0))=8,"B+",IF((ROUND(TRUNC(('TRI-2'!AK41 ),2),0))=7,"B-",IF((ROUND(TRUNC(('TRI-2'!AK41  ),2),0))=6,"C+",IF((ROUND(TRUNC(('TRI-2'!AK41  ),2),0))=5,"C-",IF((ROUND(TRUNC(('TRI-2'!AK41  ),2),0))=4,"D+",IF((ROUND(TRUNC(('TRI-2'!AK41 ),2),0))=3,"D-",IF((ROUND(TRUNC(('TRI-2'!AK41 ),2),0))=2,"E+",IF((ROUND(TRUNC(('TRI-2'!AK41  ),2),0))&lt;=1,"E-","")))))))))))</f>
        <v>B+</v>
      </c>
      <c r="AL41" s="51" t="str">
        <f>IF(OR('TRI-2'!AL41 ="",'TRI-2'!AL41&lt;0,'TRI-2'!AL41  &gt;10),"",IF((ROUND(TRUNC(('TRI-2'!AL41  ),2),0))=10,"A+",IF((ROUND(TRUNC(('TRI-2'!AL41  ),2),0))=9,"A-",IF((ROUND(TRUNC(('TRI-2'!AL41   ),2),0))=8,"B+",IF((ROUND(TRUNC(('TRI-2'!AL41 ),2),0))=7,"B-",IF((ROUND(TRUNC(('TRI-2'!AL41  ),2),0))=6,"C+",IF((ROUND(TRUNC(('TRI-2'!AL41  ),2),0))=5,"C-",IF((ROUND(TRUNC(('TRI-2'!AL41  ),2),0))=4,"D+",IF((ROUND(TRUNC(('TRI-2'!AL41 ),2),0))=3,"D-",IF((ROUND(TRUNC(('TRI-2'!AL41 ),2),0))=2,"E+",IF((ROUND(TRUNC(('TRI-2'!AL41  ),2),0))&lt;=1,"E-","")))))))))))</f>
        <v>B+</v>
      </c>
      <c r="AM41" s="51" t="str">
        <f>IF(OR('TRI-2'!AM41 ="",'TRI-2'!AM41&lt;0,'TRI-2'!AM41  &gt;10),"",IF((ROUND(TRUNC(('TRI-2'!AM41  ),2),0))=10,"A+",IF((ROUND(TRUNC(('TRI-2'!AM41  ),2),0))=9,"A-",IF((ROUND(TRUNC(('TRI-2'!AM41   ),2),0))=8,"B+",IF((ROUND(TRUNC(('TRI-2'!AM41 ),2),0))=7,"B-",IF((ROUND(TRUNC(('TRI-2'!AM41  ),2),0))=6,"C+",IF((ROUND(TRUNC(('TRI-2'!AM41  ),2),0))=5,"C-",IF((ROUND(TRUNC(('TRI-2'!AM41  ),2),0))=4,"D+",IF((ROUND(TRUNC(('TRI-2'!AM41 ),2),0))=3,"D-",IF((ROUND(TRUNC(('TRI-2'!AM41 ),2),0))=2,"E+",IF((ROUND(TRUNC(('TRI-2'!AM41  ),2),0))&lt;=1,"E-","")))))))))))</f>
        <v>B+</v>
      </c>
      <c r="AN41" s="51" t="str">
        <f>IF(OR('TRI-2'!AN41 ="",'TRI-2'!AN41&lt;0,'TRI-2'!AN41  &gt;10),"",IF((ROUND(TRUNC(('TRI-2'!AN41  ),2),0))=10,"A+",IF((ROUND(TRUNC(('TRI-2'!AN41  ),2),0))=9,"A-",IF((ROUND(TRUNC(('TRI-2'!AN41   ),2),0))=8,"B+",IF((ROUND(TRUNC(('TRI-2'!AN41 ),2),0))=7,"B-",IF((ROUND(TRUNC(('TRI-2'!AN41  ),2),0))=6,"C+",IF((ROUND(TRUNC(('TRI-2'!AN41  ),2),0))=5,"C-",IF((ROUND(TRUNC(('TRI-2'!AN41  ),2),0))=4,"D+",IF((ROUND(TRUNC(('TRI-2'!AN41 ),2),0))=3,"D-",IF((ROUND(TRUNC(('TRI-2'!AN41 ),2),0))=2,"E+",IF((ROUND(TRUNC(('TRI-2'!AN41  ),2),0))&lt;=1,"E-","")))))))))))</f>
        <v>B+</v>
      </c>
      <c r="AO41" s="51" t="str">
        <f>IF(OR('TRI-2'!AO41 ="",'TRI-2'!AO41&lt;0,'TRI-2'!AO41  &gt;10),"",IF((ROUND(TRUNC(('TRI-2'!AO41  ),2),0))=10,"A+",IF((ROUND(TRUNC(('TRI-2'!AO41  ),2),0))=9,"A-",IF((ROUND(TRUNC(('TRI-2'!AO41   ),2),0))=8,"B+",IF((ROUND(TRUNC(('TRI-2'!AO41 ),2),0))=7,"B-",IF((ROUND(TRUNC(('TRI-2'!AO41  ),2),0))=6,"C+",IF((ROUND(TRUNC(('TRI-2'!AO41  ),2),0))=5,"C-",IF((ROUND(TRUNC(('TRI-2'!AO41  ),2),0))=4,"D+",IF((ROUND(TRUNC(('TRI-2'!AO41 ),2),0))=3,"D-",IF((ROUND(TRUNC(('TRI-2'!AO41 ),2),0))=2,"E+",IF((ROUND(TRUNC(('TRI-2'!AO41  ),2),0))&lt;=1,"E-","")))))))))))</f>
        <v>B+</v>
      </c>
      <c r="AP41" s="51" t="str">
        <f>IF(OR('TRI-2'!AP41 ="",'TRI-2'!AP41&lt;0,'TRI-2'!AP41  &gt;10),"",IF((ROUND(TRUNC(('TRI-2'!AP41  ),2),0))=10,"A+",IF((ROUND(TRUNC(('TRI-2'!AP41  ),2),0))=9,"A-",IF((ROUND(TRUNC(('TRI-2'!AP41   ),2),0))=8,"B+",IF((ROUND(TRUNC(('TRI-2'!AP41 ),2),0))=7,"B-",IF((ROUND(TRUNC(('TRI-2'!AP41  ),2),0))=6,"C+",IF((ROUND(TRUNC(('TRI-2'!AP41  ),2),0))=5,"C-",IF((ROUND(TRUNC(('TRI-2'!AP41  ),2),0))=4,"D+",IF((ROUND(TRUNC(('TRI-2'!AP41 ),2),0))=3,"D-",IF((ROUND(TRUNC(('TRI-2'!AP41 ),2),0))=2,"E+",IF((ROUND(TRUNC(('TRI-2'!AP41  ),2),0))&lt;=1,"E-","")))))))))))</f>
        <v>A+</v>
      </c>
      <c r="AQ41" s="51" t="str">
        <f>IF(OR('TRI-2'!AQ41 ="",'TRI-2'!AQ41&lt;0,'TRI-2'!AQ41  &gt;10),"",IF((ROUND(TRUNC(('TRI-2'!AQ41  ),2),0))=10,"A+",IF((ROUND(TRUNC(('TRI-2'!AQ41  ),2),0))=9,"A-",IF((ROUND(TRUNC(('TRI-2'!AQ41   ),2),0))=8,"B+",IF((ROUND(TRUNC(('TRI-2'!AQ41 ),2),0))=7,"B-",IF((ROUND(TRUNC(('TRI-2'!AQ41  ),2),0))=6,"C+",IF((ROUND(TRUNC(('TRI-2'!AQ41  ),2),0))=5,"C-",IF((ROUND(TRUNC(('TRI-2'!AQ41  ),2),0))=4,"D+",IF((ROUND(TRUNC(('TRI-2'!AQ41 ),2),0))=3,"D-",IF((ROUND(TRUNC(('TRI-2'!AQ41 ),2),0))=2,"E+",IF((ROUND(TRUNC(('TRI-2'!AQ41  ),2),0))&lt;=1,"E-","")))))))))))</f>
        <v>A+</v>
      </c>
      <c r="AR41" s="51" t="str">
        <f>IF(OR('TRI-2'!AR41 ="",'TRI-2'!AR41&lt;0,'TRI-2'!AR41  &gt;10),"",IF((ROUND(TRUNC(('TRI-2'!AR41  ),2),0))=10,"A+",IF((ROUND(TRUNC(('TRI-2'!AR41  ),2),0))=9,"A-",IF((ROUND(TRUNC(('TRI-2'!AR41   ),2),0))=8,"B+",IF((ROUND(TRUNC(('TRI-2'!AR41 ),2),0))=7,"B-",IF((ROUND(TRUNC(('TRI-2'!AR41  ),2),0))=6,"C+",IF((ROUND(TRUNC(('TRI-2'!AR41  ),2),0))=5,"C-",IF((ROUND(TRUNC(('TRI-2'!AR41  ),2),0))=4,"D+",IF((ROUND(TRUNC(('TRI-2'!AR41 ),2),0))=3,"D-",IF((ROUND(TRUNC(('TRI-2'!AR41 ),2),0))=2,"E+",IF((ROUND(TRUNC(('TRI-2'!AR41  ),2),0))&lt;=1,"E-","")))))))))))</f>
        <v>A+</v>
      </c>
      <c r="AS41" s="51" t="str">
        <f>IF(OR('TRI-2'!AS41 ="",'TRI-2'!AS41&lt;0,'TRI-2'!AS41  &gt;10),"",IF((ROUND(TRUNC(('TRI-2'!AS41  ),2),0))=10,"A+",IF((ROUND(TRUNC(('TRI-2'!AS41  ),2),0))=9,"A-",IF((ROUND(TRUNC(('TRI-2'!AS41   ),2),0))=8,"B+",IF((ROUND(TRUNC(('TRI-2'!AS41 ),2),0))=7,"B-",IF((ROUND(TRUNC(('TRI-2'!AS41  ),2),0))=6,"C+",IF((ROUND(TRUNC(('TRI-2'!AS41  ),2),0))=5,"C-",IF((ROUND(TRUNC(('TRI-2'!AS41  ),2),0))=4,"D+",IF((ROUND(TRUNC(('TRI-2'!AS41 ),2),0))=3,"D-",IF((ROUND(TRUNC(('TRI-2'!AS41 ),2),0))=2,"E+",IF((ROUND(TRUNC(('TRI-2'!AS41  ),2),0))&lt;=1,"E-","")))))))))))</f>
        <v>A+</v>
      </c>
      <c r="AT41" s="51" t="str">
        <f>IF(OR('TRI-2'!AT41 ="",'TRI-2'!AT41&lt;0,'TRI-2'!AT41  &gt;10),"",IF((ROUND(TRUNC(('TRI-2'!AT41  ),2),0))=10,"A+",IF((ROUND(TRUNC(('TRI-2'!AT41  ),2),0))=9,"A-",IF((ROUND(TRUNC(('TRI-2'!AT41   ),2),0))=8,"B+",IF((ROUND(TRUNC(('TRI-2'!AT41 ),2),0))=7,"B-",IF((ROUND(TRUNC(('TRI-2'!AT41  ),2),0))=6,"C+",IF((ROUND(TRUNC(('TRI-2'!AT41  ),2),0))=5,"C-",IF((ROUND(TRUNC(('TRI-2'!AT41  ),2),0))=4,"D+",IF((ROUND(TRUNC(('TRI-2'!AT41 ),2),0))=3,"D-",IF((ROUND(TRUNC(('TRI-2'!AT41 ),2),0))=2,"E+",IF((ROUND(TRUNC(('TRI-2'!AT41  ),2),0))&lt;=1,"E-","")))))))))))</f>
        <v>A+</v>
      </c>
      <c r="AU41" s="51" t="str">
        <f>IF(OR('TRI-2'!AU41 ="",'TRI-2'!AU41&lt;0,'TRI-2'!AU41  &gt;10),"",IF((ROUND(TRUNC(('TRI-2'!AU41  ),2),0))=10,"A+",IF((ROUND(TRUNC(('TRI-2'!AU41  ),2),0))=9,"A-",IF((ROUND(TRUNC(('TRI-2'!AU41   ),2),0))=8,"B+",IF((ROUND(TRUNC(('TRI-2'!AU41 ),2),0))=7,"B-",IF((ROUND(TRUNC(('TRI-2'!AU41  ),2),0))=6,"C+",IF((ROUND(TRUNC(('TRI-2'!AU41  ),2),0))=5,"C-",IF((ROUND(TRUNC(('TRI-2'!AU41  ),2),0))=4,"D+",IF((ROUND(TRUNC(('TRI-2'!AU41 ),2),0))=3,"D-",IF((ROUND(TRUNC(('TRI-2'!AU41 ),2),0))=2,"E+",IF((ROUND(TRUNC(('TRI-2'!AU41  ),2),0))&lt;=1,"E-","")))))))))))</f>
        <v>A+</v>
      </c>
      <c r="AV41" s="51" t="str">
        <f>IF(OR('TRI-2'!AV41 ="",'TRI-2'!AV41&lt;0,'TRI-2'!AV41  &gt;10),"",IF((ROUND(TRUNC(('TRI-2'!AV41  ),2),0))=10,"A+",IF((ROUND(TRUNC(('TRI-2'!AV41  ),2),0))=9,"A-",IF((ROUND(TRUNC(('TRI-2'!AV41   ),2),0))=8,"B+",IF((ROUND(TRUNC(('TRI-2'!AV41 ),2),0))=7,"B-",IF((ROUND(TRUNC(('TRI-2'!AV41  ),2),0))=6,"C+",IF((ROUND(TRUNC(('TRI-2'!AV41  ),2),0))=5,"C-",IF((ROUND(TRUNC(('TRI-2'!AV41  ),2),0))=4,"D+",IF((ROUND(TRUNC(('TRI-2'!AV41 ),2),0))=3,"D-",IF((ROUND(TRUNC(('TRI-2'!AV41 ),2),0))=2,"E+",IF((ROUND(TRUNC(('TRI-2'!AV41  ),2),0))&lt;=1,"E-","")))))))))))</f>
        <v>A+</v>
      </c>
      <c r="AW41" s="51" t="str">
        <f>IF(OR('TRI-2'!AW41 ="",'TRI-2'!AW41&lt;0,'TRI-2'!AW41  &gt;10),"",IF((ROUND(TRUNC(('TRI-2'!AW41  ),2),0))=10,"A+",IF((ROUND(TRUNC(('TRI-2'!AW41  ),2),0))=9,"A-",IF((ROUND(TRUNC(('TRI-2'!AW41   ),2),0))=8,"B+",IF((ROUND(TRUNC(('TRI-2'!AW41 ),2),0))=7,"B-",IF((ROUND(TRUNC(('TRI-2'!AW41  ),2),0))=6,"C+",IF((ROUND(TRUNC(('TRI-2'!AW41  ),2),0))=5,"C-",IF((ROUND(TRUNC(('TRI-2'!AW41  ),2),0))=4,"D+",IF((ROUND(TRUNC(('TRI-2'!AW41 ),2),0))=3,"D-",IF((ROUND(TRUNC(('TRI-2'!AW41 ),2),0))=2,"E+",IF((ROUND(TRUNC(('TRI-2'!AW41  ),2),0))&lt;=1,"E-","")))))))))))</f>
        <v>A+</v>
      </c>
      <c r="AX41" s="51" t="str">
        <f>IF(OR('TRI-2'!AX41 ="",'TRI-2'!AX41&lt;0,'TRI-2'!AX41  &gt;10),"",IF((ROUND(TRUNC(('TRI-2'!AX41  ),2),0))=10,"A+",IF((ROUND(TRUNC(('TRI-2'!AX41  ),2),0))=9,"A-",IF((ROUND(TRUNC(('TRI-2'!AX41   ),2),0))=8,"B+",IF((ROUND(TRUNC(('TRI-2'!AX41 ),2),0))=7,"B-",IF((ROUND(TRUNC(('TRI-2'!AX41  ),2),0))=6,"C+",IF((ROUND(TRUNC(('TRI-2'!AX41  ),2),0))=5,"C-",IF((ROUND(TRUNC(('TRI-2'!AX41  ),2),0))=4,"D+",IF((ROUND(TRUNC(('TRI-2'!AX41 ),2),0))=3,"D-",IF((ROUND(TRUNC(('TRI-2'!AX41 ),2),0))=2,"E+",IF((ROUND(TRUNC(('TRI-2'!AX41  ),2),0))&lt;=1,"E-","")))))))))))</f>
        <v>A+</v>
      </c>
      <c r="AY41" s="51" t="str">
        <f>IF(OR('TRI-2'!AY41 ="",'TRI-2'!AY41&lt;0,'TRI-2'!AY41  &gt;10),"",IF((ROUND(TRUNC(('TRI-2'!AY41  ),2),0))=10,"A+",IF((ROUND(TRUNC(('TRI-2'!AY41  ),2),0))=9,"A-",IF((ROUND(TRUNC(('TRI-2'!AY41   ),2),0))=8,"B+",IF((ROUND(TRUNC(('TRI-2'!AY41 ),2),0))=7,"B-",IF((ROUND(TRUNC(('TRI-2'!AY41  ),2),0))=6,"C+",IF((ROUND(TRUNC(('TRI-2'!AY41  ),2),0))=5,"C-",IF((ROUND(TRUNC(('TRI-2'!AY41  ),2),0))=4,"D+",IF((ROUND(TRUNC(('TRI-2'!AY41 ),2),0))=3,"D-",IF((ROUND(TRUNC(('TRI-2'!AY41 ),2),0))=2,"E+",IF((ROUND(TRUNC(('TRI-2'!AY41  ),2),0))&lt;=1,"E-","")))))))))))</f>
        <v>A+</v>
      </c>
      <c r="AZ41" s="51" t="str">
        <f>IF(OR('TRI-2'!AZ41 ="",'TRI-2'!AZ41&lt;0,'TRI-2'!AZ41  &gt;10),"",IF((ROUND(TRUNC(('TRI-2'!AZ41  ),2),0))=10,"A+",IF((ROUND(TRUNC(('TRI-2'!AZ41  ),2),0))=9,"A-",IF((ROUND(TRUNC(('TRI-2'!AZ41   ),2),0))=8,"B+",IF((ROUND(TRUNC(('TRI-2'!AZ41 ),2),0))=7,"B-",IF((ROUND(TRUNC(('TRI-2'!AZ41  ),2),0))=6,"C+",IF((ROUND(TRUNC(('TRI-2'!AZ41  ),2),0))=5,"C-",IF((ROUND(TRUNC(('TRI-2'!AZ41  ),2),0))=4,"D+",IF((ROUND(TRUNC(('TRI-2'!AZ41 ),2),0))=3,"D-",IF((ROUND(TRUNC(('TRI-2'!AZ41 ),2),0))=2,"E+",IF((ROUND(TRUNC(('TRI-2'!AZ41  ),2),0))&lt;=1,"E-","")))))))))))</f>
        <v>A+</v>
      </c>
      <c r="BA41" s="51" t="str">
        <f>IF(OR('TRI-2'!BA41 ="",'TRI-2'!BA41&lt;0,'TRI-2'!BA41  &gt;10),"",IF((ROUND(TRUNC(('TRI-2'!BA41  ),2),0))=10,"A+",IF((ROUND(TRUNC(('TRI-2'!BA41  ),2),0))=9,"A-",IF((ROUND(TRUNC(('TRI-2'!BA41   ),2),0))=8,"B+",IF((ROUND(TRUNC(('TRI-2'!BA41 ),2),0))=7,"B-",IF((ROUND(TRUNC(('TRI-2'!BA41  ),2),0))=6,"C+",IF((ROUND(TRUNC(('TRI-2'!BA41  ),2),0))=5,"C-",IF((ROUND(TRUNC(('TRI-2'!BA41  ),2),0))=4,"D+",IF((ROUND(TRUNC(('TRI-2'!BA41 ),2),0))=3,"D-",IF((ROUND(TRUNC(('TRI-2'!BA41 ),2),0))=2,"E+",IF((ROUND(TRUNC(('TRI-2'!BA41  ),2),0))&lt;=1,"E-","")))))))))))</f>
        <v>A+</v>
      </c>
      <c r="BB41" s="51" t="str">
        <f>IF(OR('TRI-2'!BB41 ="",'TRI-2'!BB41&lt;0,'TRI-2'!BB41  &gt;10),"",IF((ROUND(TRUNC(('TRI-2'!BB41  ),2),0))=10,"A+",IF((ROUND(TRUNC(('TRI-2'!BB41  ),2),0))=9,"A-",IF((ROUND(TRUNC(('TRI-2'!BB41   ),2),0))=8,"B+",IF((ROUND(TRUNC(('TRI-2'!BB41 ),2),0))=7,"B-",IF((ROUND(TRUNC(('TRI-2'!BB41  ),2),0))=6,"C+",IF((ROUND(TRUNC(('TRI-2'!BB41  ),2),0))=5,"C-",IF((ROUND(TRUNC(('TRI-2'!BB41  ),2),0))=4,"D+",IF((ROUND(TRUNC(('TRI-2'!BB41 ),2),0))=3,"D-",IF((ROUND(TRUNC(('TRI-2'!BB41 ),2),0))=2,"E+",IF((ROUND(TRUNC(('TRI-2'!BB41  ),2),0))&lt;=1,"E-","")))))))))))</f>
        <v>A+</v>
      </c>
      <c r="BC41" s="51" t="str">
        <f>IF(OR('TRI-2'!BC41 ="",'TRI-2'!BC41&lt;0,'TRI-2'!BC41  &gt;10),"",IF((ROUND(TRUNC(('TRI-2'!BC41  ),2),0))=10,"A+",IF((ROUND(TRUNC(('TRI-2'!BC41  ),2),0))=9,"A-",IF((ROUND(TRUNC(('TRI-2'!BC41   ),2),0))=8,"B+",IF((ROUND(TRUNC(('TRI-2'!BC41 ),2),0))=7,"B-",IF((ROUND(TRUNC(('TRI-2'!BC41  ),2),0))=6,"C+",IF((ROUND(TRUNC(('TRI-2'!BC41  ),2),0))=5,"C-",IF((ROUND(TRUNC(('TRI-2'!BC41  ),2),0))=4,"D+",IF((ROUND(TRUNC(('TRI-2'!BC41 ),2),0))=3,"D-",IF((ROUND(TRUNC(('TRI-2'!BC41 ),2),0))=2,"E+",IF((ROUND(TRUNC(('TRI-2'!BC41  ),2),0))&lt;=1,"E-","")))))))))))</f>
        <v>A+</v>
      </c>
      <c r="BD41" s="51" t="str">
        <f>IF(OR('TRI-2'!BD41 ="",'TRI-2'!BD41&lt;0,'TRI-2'!BD41  &gt;10),"",IF((ROUND(TRUNC(('TRI-2'!BD41  ),2),0))=10,"A+",IF((ROUND(TRUNC(('TRI-2'!BD41  ),2),0))=9,"A-",IF((ROUND(TRUNC(('TRI-2'!BD41   ),2),0))=8,"B+",IF((ROUND(TRUNC(('TRI-2'!BD41 ),2),0))=7,"B-",IF((ROUND(TRUNC(('TRI-2'!BD41  ),2),0))=6,"C+",IF((ROUND(TRUNC(('TRI-2'!BD41  ),2),0))=5,"C-",IF((ROUND(TRUNC(('TRI-2'!BD41  ),2),0))=4,"D+",IF((ROUND(TRUNC(('TRI-2'!BD41 ),2),0))=3,"D-",IF((ROUND(TRUNC(('TRI-2'!BD41 ),2),0))=2,"E+",IF((ROUND(TRUNC(('TRI-2'!BD41  ),2),0))&lt;=1,"E-","")))))))))))</f>
        <v>A+</v>
      </c>
      <c r="BE41" s="51" t="str">
        <f>IF(OR('TRI-2'!BE41 ="",'TRI-2'!BE41&lt;0,'TRI-2'!BE41  &gt;10),"",IF((ROUND(TRUNC(('TRI-2'!BE41  ),2),0))=10,"A+",IF((ROUND(TRUNC(('TRI-2'!BE41  ),2),0))=9,"A-",IF((ROUND(TRUNC(('TRI-2'!BE41   ),2),0))=8,"B+",IF((ROUND(TRUNC(('TRI-2'!BE41 ),2),0))=7,"B-",IF((ROUND(TRUNC(('TRI-2'!BE41  ),2),0))=6,"C+",IF((ROUND(TRUNC(('TRI-2'!BE41  ),2),0))=5,"C-",IF((ROUND(TRUNC(('TRI-2'!BE41  ),2),0))=4,"D+",IF((ROUND(TRUNC(('TRI-2'!BE41 ),2),0))=3,"D-",IF((ROUND(TRUNC(('TRI-2'!BE41 ),2),0))=2,"E+",IF((ROUND(TRUNC(('TRI-2'!BE41  ),2),0))&lt;=1,"E-","")))))))))))</f>
        <v>A+</v>
      </c>
      <c r="BF41" s="51" t="str">
        <f>IF(OR('TRI-2'!BF41 ="",'TRI-2'!BF41&lt;0,'TRI-2'!BF41  &gt;10),"",IF((ROUND(TRUNC(('TRI-2'!BF41  ),2),0))=10,"A+",IF((ROUND(TRUNC(('TRI-2'!BF41  ),2),0))=9,"A-",IF((ROUND(TRUNC(('TRI-2'!BF41   ),2),0))=8,"B+",IF((ROUND(TRUNC(('TRI-2'!BF41 ),2),0))=7,"B-",IF((ROUND(TRUNC(('TRI-2'!BF41  ),2),0))=6,"C+",IF((ROUND(TRUNC(('TRI-2'!BF41  ),2),0))=5,"C-",IF((ROUND(TRUNC(('TRI-2'!BF41  ),2),0))=4,"D+",IF((ROUND(TRUNC(('TRI-2'!BF41 ),2),0))=3,"D-",IF((ROUND(TRUNC(('TRI-2'!BF41 ),2),0))=2,"E+",IF((ROUND(TRUNC(('TRI-2'!BF41  ),2),0))&lt;=1,"E-","")))))))))))</f>
        <v>A+</v>
      </c>
      <c r="BG41" s="51" t="str">
        <f>IF(OR('TRI-2'!BG41 ="",'TRI-2'!BG41&lt;0,'TRI-2'!BG41  &gt;10),"",IF((ROUND(TRUNC(('TRI-2'!BG41  ),2),0))=10,"A+",IF((ROUND(TRUNC(('TRI-2'!BG41  ),2),0))=9,"A-",IF((ROUND(TRUNC(('TRI-2'!BG41   ),2),0))=8,"B+",IF((ROUND(TRUNC(('TRI-2'!BG41 ),2),0))=7,"B-",IF((ROUND(TRUNC(('TRI-2'!BG41  ),2),0))=6,"C+",IF((ROUND(TRUNC(('TRI-2'!BG41  ),2),0))=5,"C-",IF((ROUND(TRUNC(('TRI-2'!BG41  ),2),0))=4,"D+",IF((ROUND(TRUNC(('TRI-2'!BG41 ),2),0))=3,"D-",IF((ROUND(TRUNC(('TRI-2'!BG41 ),2),0))=2,"E+",IF((ROUND(TRUNC(('TRI-2'!BG41  ),2),0))&lt;=1,"E-","")))))))))))</f>
        <v>A+</v>
      </c>
      <c r="BH41" s="51" t="str">
        <f>IF(OR('TRI-2'!BH41 ="",'TRI-2'!BH41&lt;0,'TRI-2'!BH41  &gt;10),"",IF((ROUND(TRUNC(('TRI-2'!BH41  ),2),0))=10,"A+",IF((ROUND(TRUNC(('TRI-2'!BH41  ),2),0))=9,"A-",IF((ROUND(TRUNC(('TRI-2'!BH41   ),2),0))=8,"B+",IF((ROUND(TRUNC(('TRI-2'!BH41 ),2),0))=7,"B-",IF((ROUND(TRUNC(('TRI-2'!BH41  ),2),0))=6,"C+",IF((ROUND(TRUNC(('TRI-2'!BH41  ),2),0))=5,"C-",IF((ROUND(TRUNC(('TRI-2'!BH41  ),2),0))=4,"D+",IF((ROUND(TRUNC(('TRI-2'!BH41 ),2),0))=3,"D-",IF((ROUND(TRUNC(('TRI-2'!BH41 ),2),0))=2,"E+",IF((ROUND(TRUNC(('TRI-2'!BH41  ),2),0))&lt;=1,"E-","")))))))))))</f>
        <v>A+</v>
      </c>
      <c r="BI41" s="51" t="str">
        <f>IF(OR('TRI-2'!BI41 ="",'TRI-2'!BI41&lt;0,'TRI-2'!BI41  &gt;10),"",IF((ROUND(TRUNC(('TRI-2'!BI41  ),2),0))=10,"A+",IF((ROUND(TRUNC(('TRI-2'!BI41  ),2),0))=9,"A-",IF((ROUND(TRUNC(('TRI-2'!BI41   ),2),0))=8,"B+",IF((ROUND(TRUNC(('TRI-2'!BI41 ),2),0))=7,"B-",IF((ROUND(TRUNC(('TRI-2'!BI41  ),2),0))=6,"C+",IF((ROUND(TRUNC(('TRI-2'!BI41  ),2),0))=5,"C-",IF((ROUND(TRUNC(('TRI-2'!BI41  ),2),0))=4,"D+",IF((ROUND(TRUNC(('TRI-2'!BI41 ),2),0))=3,"D-",IF((ROUND(TRUNC(('TRI-2'!BI41 ),2),0))=2,"E+",IF((ROUND(TRUNC(('TRI-2'!BI41  ),2),0))&lt;=1,"E-","")))))))))))</f>
        <v>A+</v>
      </c>
      <c r="BJ41" s="51" t="str">
        <f>IF(OR('TRI-2'!BJ41 ="",'TRI-2'!BJ41&lt;0,'TRI-2'!BJ41  &gt;10),"",IF((ROUND(TRUNC(('TRI-2'!BJ41  ),2),0))=10,"A+",IF((ROUND(TRUNC(('TRI-2'!BJ41  ),2),0))=9,"A-",IF((ROUND(TRUNC(('TRI-2'!BJ41   ),2),0))=8,"B+",IF((ROUND(TRUNC(('TRI-2'!BJ41 ),2),0))=7,"B-",IF((ROUND(TRUNC(('TRI-2'!BJ41  ),2),0))=6,"C+",IF((ROUND(TRUNC(('TRI-2'!BJ41  ),2),0))=5,"C-",IF((ROUND(TRUNC(('TRI-2'!BJ41  ),2),0))=4,"D+",IF((ROUND(TRUNC(('TRI-2'!BJ41 ),2),0))=3,"D-",IF((ROUND(TRUNC(('TRI-2'!BJ41 ),2),0))=2,"E+",IF((ROUND(TRUNC(('TRI-2'!BJ41  ),2),0))&lt;=1,"E-","")))))))))))</f>
        <v>A+</v>
      </c>
      <c r="BK41" s="51" t="str">
        <f>IF(OR('TRI-2'!BK41 ="",'TRI-2'!BK41&lt;0,'TRI-2'!BK41  &gt;10),"",IF((ROUND(TRUNC(('TRI-2'!BK41  ),2),0))=10,"A+",IF((ROUND(TRUNC(('TRI-2'!BK41  ),2),0))=9,"A-",IF((ROUND(TRUNC(('TRI-2'!BK41   ),2),0))=8,"B+",IF((ROUND(TRUNC(('TRI-2'!BK41 ),2),0))=7,"B-",IF((ROUND(TRUNC(('TRI-2'!BK41  ),2),0))=6,"C+",IF((ROUND(TRUNC(('TRI-2'!BK41  ),2),0))=5,"C-",IF((ROUND(TRUNC(('TRI-2'!BK41  ),2),0))=4,"D+",IF((ROUND(TRUNC(('TRI-2'!BK41 ),2),0))=3,"D-",IF((ROUND(TRUNC(('TRI-2'!BK41 ),2),0))=2,"E+",IF((ROUND(TRUNC(('TRI-2'!BK41  ),2),0))&lt;=1,"E-","")))))))))))</f>
        <v>A+</v>
      </c>
      <c r="BL41" s="51" t="str">
        <f>IF(OR('TRI-2'!BL41 ="",'TRI-2'!BL41&lt;0,'TRI-2'!BL41  &gt;10),"",IF((ROUND(TRUNC(('TRI-2'!BL41  ),2),0))=10,"A+",IF((ROUND(TRUNC(('TRI-2'!BL41  ),2),0))=9,"A-",IF((ROUND(TRUNC(('TRI-2'!BL41   ),2),0))=8,"B+",IF((ROUND(TRUNC(('TRI-2'!BL41 ),2),0))=7,"B-",IF((ROUND(TRUNC(('TRI-2'!BL41  ),2),0))=6,"C+",IF((ROUND(TRUNC(('TRI-2'!BL41  ),2),0))=5,"C-",IF((ROUND(TRUNC(('TRI-2'!BL41  ),2),0))=4,"D+",IF((ROUND(TRUNC(('TRI-2'!BL41 ),2),0))=3,"D-",IF((ROUND(TRUNC(('TRI-2'!BL41 ),2),0))=2,"E+",IF((ROUND(TRUNC(('TRI-2'!BL41  ),2),0))&lt;=1,"E-","")))))))))))</f>
        <v>A+</v>
      </c>
      <c r="BM41" s="51" t="str">
        <f>IF(OR('TRI-2'!BM41 ="",'TRI-2'!BM41&lt;0,'TRI-2'!BM41  &gt;10),"",IF((ROUND(TRUNC(('TRI-2'!BM41  ),2),0))=10,"A+",IF((ROUND(TRUNC(('TRI-2'!BM41  ),2),0))=9,"A-",IF((ROUND(TRUNC(('TRI-2'!BM41   ),2),0))=8,"B+",IF((ROUND(TRUNC(('TRI-2'!BM41 ),2),0))=7,"B-",IF((ROUND(TRUNC(('TRI-2'!BM41  ),2),0))=6,"C+",IF((ROUND(TRUNC(('TRI-2'!BM41  ),2),0))=5,"C-",IF((ROUND(TRUNC(('TRI-2'!BM41  ),2),0))=4,"D+",IF((ROUND(TRUNC(('TRI-2'!BM41 ),2),0))=3,"D-",IF((ROUND(TRUNC(('TRI-2'!BM41 ),2),0))=2,"E+",IF((ROUND(TRUNC(('TRI-2'!BM41  ),2),0))&lt;=1,"E-","")))))))))))</f>
        <v>A+</v>
      </c>
      <c r="BN41" s="51" t="str">
        <f>IF(OR('TRI-2'!BN41 ="",'TRI-2'!BN41&lt;0,'TRI-2'!BN41  &gt;10),"",IF((ROUND(TRUNC(('TRI-2'!BN41  ),2),0))=10,"A+",IF((ROUND(TRUNC(('TRI-2'!BN41  ),2),0))=9,"A-",IF((ROUND(TRUNC(('TRI-2'!BN41   ),2),0))=8,"B+",IF((ROUND(TRUNC(('TRI-2'!BN41 ),2),0))=7,"B-",IF((ROUND(TRUNC(('TRI-2'!BN41  ),2),0))=6,"C+",IF((ROUND(TRUNC(('TRI-2'!BN41  ),2),0))=5,"C-",IF((ROUND(TRUNC(('TRI-2'!BN41  ),2),0))=4,"D+",IF((ROUND(TRUNC(('TRI-2'!BN41 ),2),0))=3,"D-",IF((ROUND(TRUNC(('TRI-2'!BN41 ),2),0))=2,"E+",IF((ROUND(TRUNC(('TRI-2'!BN41  ),2),0))&lt;=1,"E-","")))))))))))</f>
        <v>A+</v>
      </c>
      <c r="BO41" s="51" t="str">
        <f>IF(OR('TRI-2'!BO41 ="",'TRI-2'!BO41&lt;0,'TRI-2'!BO41  &gt;10),"",IF((ROUND(TRUNC(('TRI-2'!BO41  ),2),0))=10,"A+",IF((ROUND(TRUNC(('TRI-2'!BO41  ),2),0))=9,"A-",IF((ROUND(TRUNC(('TRI-2'!BO41   ),2),0))=8,"B+",IF((ROUND(TRUNC(('TRI-2'!BO41 ),2),0))=7,"B-",IF((ROUND(TRUNC(('TRI-2'!BO41  ),2),0))=6,"C+",IF((ROUND(TRUNC(('TRI-2'!BO41  ),2),0))=5,"C-",IF((ROUND(TRUNC(('TRI-2'!BO41  ),2),0))=4,"D+",IF((ROUND(TRUNC(('TRI-2'!BO41 ),2),0))=3,"D-",IF((ROUND(TRUNC(('TRI-2'!BO41 ),2),0))=2,"E+",IF((ROUND(TRUNC(('TRI-2'!BO41  ),2),0))&lt;=1,"E-","")))))))))))</f>
        <v>A+</v>
      </c>
      <c r="BP41" s="51" t="str">
        <f>IF(OR('TRI-2'!BP41 ="",'TRI-2'!BP41&lt;0,'TRI-2'!BP41  &gt;10),"",IF((ROUND(TRUNC(('TRI-2'!BP41  ),2),0))=10,"A+",IF((ROUND(TRUNC(('TRI-2'!BP41  ),2),0))=9,"A-",IF((ROUND(TRUNC(('TRI-2'!BP41   ),2),0))=8,"B+",IF((ROUND(TRUNC(('TRI-2'!BP41 ),2),0))=7,"B-",IF((ROUND(TRUNC(('TRI-2'!BP41  ),2),0))=6,"C+",IF((ROUND(TRUNC(('TRI-2'!BP41  ),2),0))=5,"C-",IF((ROUND(TRUNC(('TRI-2'!BP41  ),2),0))=4,"D+",IF((ROUND(TRUNC(('TRI-2'!BP41 ),2),0))=3,"D-",IF((ROUND(TRUNC(('TRI-2'!BP41 ),2),0))=2,"E+",IF((ROUND(TRUNC(('TRI-2'!BP41  ),2),0))&lt;=1,"E-","")))))))))))</f>
        <v>A+</v>
      </c>
      <c r="BQ41" s="51" t="str">
        <f>IF(OR('TRI-2'!BQ41 ="",'TRI-2'!BQ41&lt;0,'TRI-2'!BQ41  &gt;10),"",IF((ROUND(TRUNC(('TRI-2'!BQ41  ),2),0))=10,"A+",IF((ROUND(TRUNC(('TRI-2'!BQ41  ),2),0))=9,"A-",IF((ROUND(TRUNC(('TRI-2'!BQ41   ),2),0))=8,"B+",IF((ROUND(TRUNC(('TRI-2'!BQ41 ),2),0))=7,"B-",IF((ROUND(TRUNC(('TRI-2'!BQ41  ),2),0))=6,"C+",IF((ROUND(TRUNC(('TRI-2'!BQ41  ),2),0))=5,"C-",IF((ROUND(TRUNC(('TRI-2'!BQ41  ),2),0))=4,"D+",IF((ROUND(TRUNC(('TRI-2'!BQ41 ),2),0))=3,"D-",IF((ROUND(TRUNC(('TRI-2'!BQ41 ),2),0))=2,"E+",IF((ROUND(TRUNC(('TRI-2'!BQ41  ),2),0))&lt;=1,"E-","")))))))))))</f>
        <v>A+</v>
      </c>
      <c r="BR41" s="51" t="str">
        <f>IF(OR('TRI-2'!BR41 ="",'TRI-2'!BR41&lt;0,'TRI-2'!BR41  &gt;10),"",IF((ROUND(TRUNC(('TRI-2'!BR41  ),2),0))=10,"A+",IF((ROUND(TRUNC(('TRI-2'!BR41  ),2),0))=9,"A-",IF((ROUND(TRUNC(('TRI-2'!BR41   ),2),0))=8,"B+",IF((ROUND(TRUNC(('TRI-2'!BR41 ),2),0))=7,"B-",IF((ROUND(TRUNC(('TRI-2'!BR41  ),2),0))=6,"C+",IF((ROUND(TRUNC(('TRI-2'!BR41  ),2),0))=5,"C-",IF((ROUND(TRUNC(('TRI-2'!BR41  ),2),0))=4,"D+",IF((ROUND(TRUNC(('TRI-2'!BR41 ),2),0))=3,"D-",IF((ROUND(TRUNC(('TRI-2'!BR41 ),2),0))=2,"E+",IF((ROUND(TRUNC(('TRI-2'!BR41  ),2),0))&lt;=1,"E-","")))))))))))</f>
        <v>A+</v>
      </c>
      <c r="BS41" s="51" t="str">
        <f>IF(OR('TRI-2'!BS41 ="",'TRI-2'!BS41&lt;0,'TRI-2'!BS41  &gt;10),"",IF((ROUND(TRUNC(('TRI-2'!BS41  ),2),0))=10,"A+",IF((ROUND(TRUNC(('TRI-2'!BS41  ),2),0))=9,"A-",IF((ROUND(TRUNC(('TRI-2'!BS41   ),2),0))=8,"B+",IF((ROUND(TRUNC(('TRI-2'!BS41 ),2),0))=7,"B-",IF((ROUND(TRUNC(('TRI-2'!BS41  ),2),0))=6,"C+",IF((ROUND(TRUNC(('TRI-2'!BS41  ),2),0))=5,"C-",IF((ROUND(TRUNC(('TRI-2'!BS41  ),2),0))=4,"D+",IF((ROUND(TRUNC(('TRI-2'!BS41 ),2),0))=3,"D-",IF((ROUND(TRUNC(('TRI-2'!BS41 ),2),0))=2,"E+",IF((ROUND(TRUNC(('TRI-2'!BS41  ),2),0))&lt;=1,"E-","")))))))))))</f>
        <v>A+</v>
      </c>
      <c r="BT41" s="51" t="str">
        <f>IF(OR('TRI-2'!BT41 ="",'TRI-2'!BT41&lt;0,'TRI-2'!BT41  &gt;10),"",IF((ROUND(TRUNC(('TRI-2'!BT41  ),2),0))=10,"A+",IF((ROUND(TRUNC(('TRI-2'!BT41  ),2),0))=9,"A-",IF((ROUND(TRUNC(('TRI-2'!BT41   ),2),0))=8,"B+",IF((ROUND(TRUNC(('TRI-2'!BT41 ),2),0))=7,"B-",IF((ROUND(TRUNC(('TRI-2'!BT41  ),2),0))=6,"C+",IF((ROUND(TRUNC(('TRI-2'!BT41  ),2),0))=5,"C-",IF((ROUND(TRUNC(('TRI-2'!BT41  ),2),0))=4,"D+",IF((ROUND(TRUNC(('TRI-2'!BT41 ),2),0))=3,"D-",IF((ROUND(TRUNC(('TRI-2'!BT41 ),2),0))=2,"E+",IF((ROUND(TRUNC(('TRI-2'!BT41  ),2),0))&lt;=1,"E-","")))))))))))</f>
        <v>A+</v>
      </c>
      <c r="BU41" s="51" t="str">
        <f>IF(OR('TRI-2'!BU41 ="",'TRI-2'!BU41&lt;0,'TRI-2'!BU41  &gt;10),"",IF((ROUND(TRUNC(('TRI-2'!BU41  ),2),0))=10,"A+",IF((ROUND(TRUNC(('TRI-2'!BU41  ),2),0))=9,"A-",IF((ROUND(TRUNC(('TRI-2'!BU41   ),2),0))=8,"B+",IF((ROUND(TRUNC(('TRI-2'!BU41 ),2),0))=7,"B-",IF((ROUND(TRUNC(('TRI-2'!BU41  ),2),0))=6,"C+",IF((ROUND(TRUNC(('TRI-2'!BU41  ),2),0))=5,"C-",IF((ROUND(TRUNC(('TRI-2'!BU41  ),2),0))=4,"D+",IF((ROUND(TRUNC(('TRI-2'!BU41 ),2),0))=3,"D-",IF((ROUND(TRUNC(('TRI-2'!BU41 ),2),0))=2,"E+",IF((ROUND(TRUNC(('TRI-2'!BU41  ),2),0))&lt;=1,"E-","")))))))))))</f>
        <v>A+</v>
      </c>
      <c r="BV41" s="51" t="str">
        <f>IF(OR('TRI-2'!BV41 ="",'TRI-2'!BV41&lt;0,'TRI-2'!BV41  &gt;10),"",IF((ROUND(TRUNC(('TRI-2'!BV41  ),2),0))=10,"A+",IF((ROUND(TRUNC(('TRI-2'!BV41  ),2),0))=9,"A-",IF((ROUND(TRUNC(('TRI-2'!BV41   ),2),0))=8,"B+",IF((ROUND(TRUNC(('TRI-2'!BV41 ),2),0))=7,"B-",IF((ROUND(TRUNC(('TRI-2'!BV41  ),2),0))=6,"C+",IF((ROUND(TRUNC(('TRI-2'!BV41  ),2),0))=5,"C-",IF((ROUND(TRUNC(('TRI-2'!BV41  ),2),0))=4,"D+",IF((ROUND(TRUNC(('TRI-2'!BV41 ),2),0))=3,"D-",IF((ROUND(TRUNC(('TRI-2'!BV41 ),2),0))=2,"E+",IF((ROUND(TRUNC(('TRI-2'!BV41  ),2),0))&lt;=1,"E-","")))))))))))</f>
        <v>A+</v>
      </c>
      <c r="BW41" s="51" t="str">
        <f>IF(OR('TRI-2'!BW41 ="",'TRI-2'!BW41&lt;0,'TRI-2'!BW41  &gt;10),"",IF((ROUND(TRUNC(('TRI-2'!BW41  ),2),0))=10,"A+",IF((ROUND(TRUNC(('TRI-2'!BW41  ),2),0))=9,"A-",IF((ROUND(TRUNC(('TRI-2'!BW41   ),2),0))=8,"B+",IF((ROUND(TRUNC(('TRI-2'!BW41 ),2),0))=7,"B-",IF((ROUND(TRUNC(('TRI-2'!BW41  ),2),0))=6,"C+",IF((ROUND(TRUNC(('TRI-2'!BW41  ),2),0))=5,"C-",IF((ROUND(TRUNC(('TRI-2'!BW41  ),2),0))=4,"D+",IF((ROUND(TRUNC(('TRI-2'!BW41 ),2),0))=3,"D-",IF((ROUND(TRUNC(('TRI-2'!BW41 ),2),0))=2,"E+",IF((ROUND(TRUNC(('TRI-2'!BW41  ),2),0))&lt;=1,"E-","")))))))))))</f>
        <v>A+</v>
      </c>
      <c r="BX41" s="51" t="str">
        <f>IF(OR('TRI-2'!BX41 ="",'TRI-2'!BX41&lt;0,'TRI-2'!BX41  &gt;10),"",IF((ROUND(TRUNC(('TRI-2'!BX41  ),2),0))=10,"A+",IF((ROUND(TRUNC(('TRI-2'!BX41  ),2),0))=9,"A-",IF((ROUND(TRUNC(('TRI-2'!BX41   ),2),0))=8,"B+",IF((ROUND(TRUNC(('TRI-2'!BX41 ),2),0))=7,"B-",IF((ROUND(TRUNC(('TRI-2'!BX41  ),2),0))=6,"C+",IF((ROUND(TRUNC(('TRI-2'!BX41  ),2),0))=5,"C-",IF((ROUND(TRUNC(('TRI-2'!BX41  ),2),0))=4,"D+",IF((ROUND(TRUNC(('TRI-2'!BX41 ),2),0))=3,"D-",IF((ROUND(TRUNC(('TRI-2'!BX41 ),2),0))=2,"E+",IF((ROUND(TRUNC(('TRI-2'!BX41  ),2),0))&lt;=1,"E-","")))))))))))</f>
        <v>A+</v>
      </c>
      <c r="BY41" s="51" t="str">
        <f>IF(OR('TRI-2'!BY41 ="",'TRI-2'!BY41&lt;0,'TRI-2'!BY41  &gt;10),"",IF((ROUND(TRUNC(('TRI-2'!BY41  ),2),0))=10,"A+",IF((ROUND(TRUNC(('TRI-2'!BY41  ),2),0))=9,"A-",IF((ROUND(TRUNC(('TRI-2'!BY41   ),2),0))=8,"B+",IF((ROUND(TRUNC(('TRI-2'!BY41 ),2),0))=7,"B-",IF((ROUND(TRUNC(('TRI-2'!BY41  ),2),0))=6,"C+",IF((ROUND(TRUNC(('TRI-2'!BY41  ),2),0))=5,"C-",IF((ROUND(TRUNC(('TRI-2'!BY41  ),2),0))=4,"D+",IF((ROUND(TRUNC(('TRI-2'!BY41 ),2),0))=3,"D-",IF((ROUND(TRUNC(('TRI-2'!BY41 ),2),0))=2,"E+",IF((ROUND(TRUNC(('TRI-2'!BY41  ),2),0))&lt;=1,"E-","")))))))))))</f>
        <v>A+</v>
      </c>
      <c r="BZ41" s="51" t="str">
        <f>IF(OR('TRI-2'!BZ41 ="",'TRI-2'!BZ41&lt;0,'TRI-2'!BZ41  &gt;10),"",IF((ROUND(TRUNC(('TRI-2'!BZ41  ),2),0))=10,"A+",IF((ROUND(TRUNC(('TRI-2'!BZ41  ),2),0))=9,"A-",IF((ROUND(TRUNC(('TRI-2'!BZ41   ),2),0))=8,"B+",IF((ROUND(TRUNC(('TRI-2'!BZ41 ),2),0))=7,"B-",IF((ROUND(TRUNC(('TRI-2'!BZ41  ),2),0))=6,"C+",IF((ROUND(TRUNC(('TRI-2'!BZ41  ),2),0))=5,"C-",IF((ROUND(TRUNC(('TRI-2'!BZ41  ),2),0))=4,"D+",IF((ROUND(TRUNC(('TRI-2'!BZ41 ),2),0))=3,"D-",IF((ROUND(TRUNC(('TRI-2'!BZ41 ),2),0))=2,"E+",IF((ROUND(TRUNC(('TRI-2'!BZ41  ),2),0))&lt;=1,"E-","")))))))))))</f>
        <v>A+</v>
      </c>
      <c r="CA41" s="51" t="str">
        <f>IF(OR('TRI-2'!CA41 ="",'TRI-2'!CA41&lt;0,'TRI-2'!CA41  &gt;10),"",IF((ROUND(TRUNC(('TRI-2'!CA41  ),2),0))=10,"A+",IF((ROUND(TRUNC(('TRI-2'!CA41  ),2),0))=9,"A-",IF((ROUND(TRUNC(('TRI-2'!CA41   ),2),0))=8,"B+",IF((ROUND(TRUNC(('TRI-2'!CA41 ),2),0))=7,"B-",IF((ROUND(TRUNC(('TRI-2'!CA41  ),2),0))=6,"C+",IF((ROUND(TRUNC(('TRI-2'!CA41  ),2),0))=5,"C-",IF((ROUND(TRUNC(('TRI-2'!CA41  ),2),0))=4,"D+",IF((ROUND(TRUNC(('TRI-2'!CA41 ),2),0))=3,"D-",IF((ROUND(TRUNC(('TRI-2'!CA41 ),2),0))=2,"E+",IF((ROUND(TRUNC(('TRI-2'!CA41  ),2),0))&lt;=1,"E-","")))))))))))</f>
        <v>A+</v>
      </c>
      <c r="CB41" s="51" t="str">
        <f>IF(OR('TRI-2'!CB41 ="",'TRI-2'!CB41&lt;0,'TRI-2'!CB41  &gt;10),"",IF((ROUND(TRUNC(('TRI-2'!CB41  ),2),0))=10,"A+",IF((ROUND(TRUNC(('TRI-2'!CB41  ),2),0))=9,"A-",IF((ROUND(TRUNC(('TRI-2'!CB41   ),2),0))=8,"B+",IF((ROUND(TRUNC(('TRI-2'!CB41 ),2),0))=7,"B-",IF((ROUND(TRUNC(('TRI-2'!CB41  ),2),0))=6,"C+",IF((ROUND(TRUNC(('TRI-2'!CB41  ),2),0))=5,"C-",IF((ROUND(TRUNC(('TRI-2'!CB41  ),2),0))=4,"D+",IF((ROUND(TRUNC(('TRI-2'!CB41 ),2),0))=3,"D-",IF((ROUND(TRUNC(('TRI-2'!CB41 ),2),0))=2,"E+",IF((ROUND(TRUNC(('TRI-2'!CB41  ),2),0))&lt;=1,"E-","")))))))))))</f>
        <v>A+</v>
      </c>
      <c r="CC41" s="51" t="str">
        <f>IF(OR('TRI-2'!CC41 ="",'TRI-2'!CC41&lt;0,'TRI-2'!CC41  &gt;10),"",IF((ROUND(TRUNC(('TRI-2'!CC41  ),2),0))=10,"A+",IF((ROUND(TRUNC(('TRI-2'!CC41  ),2),0))=9,"A-",IF((ROUND(TRUNC(('TRI-2'!CC41   ),2),0))=8,"B+",IF((ROUND(TRUNC(('TRI-2'!CC41 ),2),0))=7,"B-",IF((ROUND(TRUNC(('TRI-2'!CC41  ),2),0))=6,"C+",IF((ROUND(TRUNC(('TRI-2'!CC41  ),2),0))=5,"C-",IF((ROUND(TRUNC(('TRI-2'!CC41  ),2),0))=4,"D+",IF((ROUND(TRUNC(('TRI-2'!CC41 ),2),0))=3,"D-",IF((ROUND(TRUNC(('TRI-2'!CC41 ),2),0))=2,"E+",IF((ROUND(TRUNC(('TRI-2'!CC41  ),2),0))&lt;=1,"E-","")))))))))))</f>
        <v>A+</v>
      </c>
      <c r="CD41" s="51" t="str">
        <f>IF(OR('TRI-2'!CD41 ="",'TRI-2'!CD41&lt;0,'TRI-2'!CD41  &gt;10),"",IF((ROUND(TRUNC(('TRI-2'!CD41  ),2),0))=10,"A+",IF((ROUND(TRUNC(('TRI-2'!CD41  ),2),0))=9,"A-",IF((ROUND(TRUNC(('TRI-2'!CD41   ),2),0))=8,"B+",IF((ROUND(TRUNC(('TRI-2'!CD41 ),2),0))=7,"B-",IF((ROUND(TRUNC(('TRI-2'!CD41  ),2),0))=6,"C+",IF((ROUND(TRUNC(('TRI-2'!CD41  ),2),0))=5,"C-",IF((ROUND(TRUNC(('TRI-2'!CD41  ),2),0))=4,"D+",IF((ROUND(TRUNC(('TRI-2'!CD41 ),2),0))=3,"D-",IF((ROUND(TRUNC(('TRI-2'!CD41 ),2),0))=2,"E+",IF((ROUND(TRUNC(('TRI-2'!CD41  ),2),0))&lt;=1,"E-","")))))))))))</f>
        <v>A+</v>
      </c>
      <c r="CE41" s="51" t="str">
        <f>IF(OR('TRI-2'!CE41 ="",'TRI-2'!CE41&lt;0,'TRI-2'!CE41  &gt;10),"",IF((ROUND(TRUNC(('TRI-2'!CE41  ),2),0))=10,"A+",IF((ROUND(TRUNC(('TRI-2'!CE41  ),2),0))=9,"A-",IF((ROUND(TRUNC(('TRI-2'!CE41   ),2),0))=8,"B+",IF((ROUND(TRUNC(('TRI-2'!CE41 ),2),0))=7,"B-",IF((ROUND(TRUNC(('TRI-2'!CE41  ),2),0))=6,"C+",IF((ROUND(TRUNC(('TRI-2'!CE41  ),2),0))=5,"C-",IF((ROUND(TRUNC(('TRI-2'!CE41  ),2),0))=4,"D+",IF((ROUND(TRUNC(('TRI-2'!CE41 ),2),0))=3,"D-",IF((ROUND(TRUNC(('TRI-2'!CE41 ),2),0))=2,"E+",IF((ROUND(TRUNC(('TRI-2'!CE41  ),2),0))&lt;=1,"E-","")))))))))))</f>
        <v>A+</v>
      </c>
      <c r="CF41" s="51" t="str">
        <f>IF(OR('TRI-2'!CF41 ="",'TRI-2'!CF41&lt;0,'TRI-2'!CF41  &gt;10),"",IF((ROUND(TRUNC(('TRI-2'!CF41  ),2),0))=10,"A+",IF((ROUND(TRUNC(('TRI-2'!CF41  ),2),0))=9,"A-",IF((ROUND(TRUNC(('TRI-2'!CF41   ),2),0))=8,"B+",IF((ROUND(TRUNC(('TRI-2'!CF41 ),2),0))=7,"B-",IF((ROUND(TRUNC(('TRI-2'!CF41  ),2),0))=6,"C+",IF((ROUND(TRUNC(('TRI-2'!CF41  ),2),0))=5,"C-",IF((ROUND(TRUNC(('TRI-2'!CF41  ),2),0))=4,"D+",IF((ROUND(TRUNC(('TRI-2'!CF41 ),2),0))=3,"D-",IF((ROUND(TRUNC(('TRI-2'!CF41 ),2),0))=2,"E+",IF((ROUND(TRUNC(('TRI-2'!CF41  ),2),0))&lt;=1,"E-","")))))))))))</f>
        <v>A+</v>
      </c>
      <c r="CG41" s="51" t="str">
        <f>IF(OR('TRI-2'!CG41 ="",'TRI-2'!CG41&lt;0,'TRI-2'!CG41  &gt;10),"",IF((ROUND(TRUNC(('TRI-2'!CG41  ),2),0))=10,"A+",IF((ROUND(TRUNC(('TRI-2'!CG41  ),2),0))=9,"A-",IF((ROUND(TRUNC(('TRI-2'!CG41   ),2),0))=8,"B+",IF((ROUND(TRUNC(('TRI-2'!CG41 ),2),0))=7,"B-",IF((ROUND(TRUNC(('TRI-2'!CG41  ),2),0))=6,"C+",IF((ROUND(TRUNC(('TRI-2'!CG41  ),2),0))=5,"C-",IF((ROUND(TRUNC(('TRI-2'!CG41  ),2),0))=4,"D+",IF((ROUND(TRUNC(('TRI-2'!CG41 ),2),0))=3,"D-",IF((ROUND(TRUNC(('TRI-2'!CG41 ),2),0))=2,"E+",IF((ROUND(TRUNC(('TRI-2'!CG41  ),2),0))&lt;=1,"E-","")))))))))))</f>
        <v>A+</v>
      </c>
      <c r="CH41" s="51" t="str">
        <f>IF(OR('TRI-2'!CH41 ="",'TRI-2'!CH41&lt;0,'TRI-2'!CH41  &gt;10),"",IF((ROUND(TRUNC(('TRI-2'!CH41  ),2),0))=10,"A+",IF((ROUND(TRUNC(('TRI-2'!CH41  ),2),0))=9,"A-",IF((ROUND(TRUNC(('TRI-2'!CH41   ),2),0))=8,"B+",IF((ROUND(TRUNC(('TRI-2'!CH41 ),2),0))=7,"B-",IF((ROUND(TRUNC(('TRI-2'!CH41  ),2),0))=6,"C+",IF((ROUND(TRUNC(('TRI-2'!CH41  ),2),0))=5,"C-",IF((ROUND(TRUNC(('TRI-2'!CH41  ),2),0))=4,"D+",IF((ROUND(TRUNC(('TRI-2'!CH41 ),2),0))=3,"D-",IF((ROUND(TRUNC(('TRI-2'!CH41 ),2),0))=2,"E+",IF((ROUND(TRUNC(('TRI-2'!CH41  ),2),0))&lt;=1,"E-","")))))))))))</f>
        <v>B+</v>
      </c>
      <c r="CI41" s="51" t="str">
        <f>IF(OR('TRI-2'!CI41 ="",'TRI-2'!CI41&lt;0,'TRI-2'!CI41  &gt;10),"",IF((ROUND(TRUNC(('TRI-2'!CI41  ),2),0))=10,"A+",IF((ROUND(TRUNC(('TRI-2'!CI41  ),2),0))=9,"A-",IF((ROUND(TRUNC(('TRI-2'!CI41   ),2),0))=8,"B+",IF((ROUND(TRUNC(('TRI-2'!CI41 ),2),0))=7,"B-",IF((ROUND(TRUNC(('TRI-2'!CI41  ),2),0))=6,"C+",IF((ROUND(TRUNC(('TRI-2'!CI41  ),2),0))=5,"C-",IF((ROUND(TRUNC(('TRI-2'!CI41  ),2),0))=4,"D+",IF((ROUND(TRUNC(('TRI-2'!CI41 ),2),0))=3,"D-",IF((ROUND(TRUNC(('TRI-2'!CI41 ),2),0))=2,"E+",IF((ROUND(TRUNC(('TRI-2'!CI41  ),2),0))&lt;=1,"E-","")))))))))))</f>
        <v>B+</v>
      </c>
      <c r="CJ41" s="51" t="str">
        <f>IF(OR('TRI-2'!CJ41 ="",'TRI-2'!CJ41&lt;0,'TRI-2'!CJ41  &gt;10),"",IF((ROUND(TRUNC(('TRI-2'!CJ41  ),2),0))=10,"A+",IF((ROUND(TRUNC(('TRI-2'!CJ41  ),2),0))=9,"A-",IF((ROUND(TRUNC(('TRI-2'!CJ41   ),2),0))=8,"B+",IF((ROUND(TRUNC(('TRI-2'!CJ41 ),2),0))=7,"B-",IF((ROUND(TRUNC(('TRI-2'!CJ41  ),2),0))=6,"C+",IF((ROUND(TRUNC(('TRI-2'!CJ41  ),2),0))=5,"C-",IF((ROUND(TRUNC(('TRI-2'!CJ41  ),2),0))=4,"D+",IF((ROUND(TRUNC(('TRI-2'!CJ41 ),2),0))=3,"D-",IF((ROUND(TRUNC(('TRI-2'!CJ41 ),2),0))=2,"E+",IF((ROUND(TRUNC(('TRI-2'!CJ41  ),2),0))&lt;=1,"E-","")))))))))))</f>
        <v>B+</v>
      </c>
      <c r="CK41" s="51" t="str">
        <f>IF(OR('TRI-2'!CK41 ="",'TRI-2'!CK41&lt;0,'TRI-2'!CK41  &gt;10),"",IF((ROUND(TRUNC(('TRI-2'!CK41  ),2),0))=10,"A+",IF((ROUND(TRUNC(('TRI-2'!CK41  ),2),0))=9,"A-",IF((ROUND(TRUNC(('TRI-2'!CK41   ),2),0))=8,"B+",IF((ROUND(TRUNC(('TRI-2'!CK41 ),2),0))=7,"B-",IF((ROUND(TRUNC(('TRI-2'!CK41  ),2),0))=6,"C+",IF((ROUND(TRUNC(('TRI-2'!CK41  ),2),0))=5,"C-",IF((ROUND(TRUNC(('TRI-2'!CK41  ),2),0))=4,"D+",IF((ROUND(TRUNC(('TRI-2'!CK41 ),2),0))=3,"D-",IF((ROUND(TRUNC(('TRI-2'!CK41 ),2),0))=2,"E+",IF((ROUND(TRUNC(('TRI-2'!CK41  ),2),0))&lt;=1,"E-","")))))))))))</f>
        <v>B+</v>
      </c>
      <c r="CL41" s="51" t="str">
        <f>IF(OR('TRI-2'!CL41 ="",'TRI-2'!CL41&lt;0,'TRI-2'!CL41  &gt;10),"",IF((ROUND(TRUNC(('TRI-2'!CL41  ),2),0))=10,"A+",IF((ROUND(TRUNC(('TRI-2'!CL41  ),2),0))=9,"A-",IF((ROUND(TRUNC(('TRI-2'!CL41   ),2),0))=8,"B+",IF((ROUND(TRUNC(('TRI-2'!CL41 ),2),0))=7,"B-",IF((ROUND(TRUNC(('TRI-2'!CL41  ),2),0))=6,"C+",IF((ROUND(TRUNC(('TRI-2'!CL41  ),2),0))=5,"C-",IF((ROUND(TRUNC(('TRI-2'!CL41  ),2),0))=4,"D+",IF((ROUND(TRUNC(('TRI-2'!CL41 ),2),0))=3,"D-",IF((ROUND(TRUNC(('TRI-2'!CL41 ),2),0))=2,"E+",IF((ROUND(TRUNC(('TRI-2'!CL41  ),2),0))&lt;=1,"E-","")))))))))))</f>
        <v>B+</v>
      </c>
      <c r="CM41" s="51" t="str">
        <f>IF(OR('TRI-2'!CM41 ="",'TRI-2'!CM41&lt;0,'TRI-2'!CM41  &gt;10),"",IF((ROUND(TRUNC(('TRI-2'!CM41  ),2),0))=10,"A+",IF((ROUND(TRUNC(('TRI-2'!CM41  ),2),0))=9,"A-",IF((ROUND(TRUNC(('TRI-2'!CM41   ),2),0))=8,"B+",IF((ROUND(TRUNC(('TRI-2'!CM41 ),2),0))=7,"B-",IF((ROUND(TRUNC(('TRI-2'!CM41  ),2),0))=6,"C+",IF((ROUND(TRUNC(('TRI-2'!CM41  ),2),0))=5,"C-",IF((ROUND(TRUNC(('TRI-2'!CM41  ),2),0))=4,"D+",IF((ROUND(TRUNC(('TRI-2'!CM41 ),2),0))=3,"D-",IF((ROUND(TRUNC(('TRI-2'!CM41 ),2),0))=2,"E+",IF((ROUND(TRUNC(('TRI-2'!CM41  ),2),0))&lt;=1,"E-","")))))))))))</f>
        <v>B+</v>
      </c>
      <c r="CN41" s="51" t="str">
        <f>IF(OR('TRI-2'!CN41 ="",'TRI-2'!CN41&lt;0,'TRI-2'!CN41  &gt;10),"",IF((ROUND(TRUNC(('TRI-2'!CN41  ),2),0))=10,"A+",IF((ROUND(TRUNC(('TRI-2'!CN41  ),2),0))=9,"A-",IF((ROUND(TRUNC(('TRI-2'!CN41   ),2),0))=8,"B+",IF((ROUND(TRUNC(('TRI-2'!CN41 ),2),0))=7,"B-",IF((ROUND(TRUNC(('TRI-2'!CN41  ),2),0))=6,"C+",IF((ROUND(TRUNC(('TRI-2'!CN41  ),2),0))=5,"C-",IF((ROUND(TRUNC(('TRI-2'!CN41  ),2),0))=4,"D+",IF((ROUND(TRUNC(('TRI-2'!CN41 ),2),0))=3,"D-",IF((ROUND(TRUNC(('TRI-2'!CN41 ),2),0))=2,"E+",IF((ROUND(TRUNC(('TRI-2'!CN41  ),2),0))&lt;=1,"E-","")))))))))))</f>
        <v>B+</v>
      </c>
      <c r="CO41" s="51" t="str">
        <f>IF(OR('TRI-2'!CO41 ="",'TRI-2'!CO41&lt;0,'TRI-2'!CO41  &gt;10),"",IF((ROUND(TRUNC(('TRI-2'!CO41  ),2),0))=10,"A+",IF((ROUND(TRUNC(('TRI-2'!CO41  ),2),0))=9,"A-",IF((ROUND(TRUNC(('TRI-2'!CO41   ),2),0))=8,"B+",IF((ROUND(TRUNC(('TRI-2'!CO41 ),2),0))=7,"B-",IF((ROUND(TRUNC(('TRI-2'!CO41  ),2),0))=6,"C+",IF((ROUND(TRUNC(('TRI-2'!CO41  ),2),0))=5,"C-",IF((ROUND(TRUNC(('TRI-2'!CO41  ),2),0))=4,"D+",IF((ROUND(TRUNC(('TRI-2'!CO41 ),2),0))=3,"D-",IF((ROUND(TRUNC(('TRI-2'!CO41 ),2),0))=2,"E+",IF((ROUND(TRUNC(('TRI-2'!CO41  ),2),0))&lt;=1,"E-","")))))))))))</f>
        <v>B+</v>
      </c>
      <c r="CP41" s="51" t="str">
        <f>IF(OR('TRI-2'!CP41 ="",'TRI-2'!CP41&lt;0,'TRI-2'!CP41  &gt;10),"",IF((ROUND(TRUNC(('TRI-2'!CP41  ),2),0))=10,"A+",IF((ROUND(TRUNC(('TRI-2'!CP41  ),2),0))=9,"A-",IF((ROUND(TRUNC(('TRI-2'!CP41   ),2),0))=8,"B+",IF((ROUND(TRUNC(('TRI-2'!CP41 ),2),0))=7,"B-",IF((ROUND(TRUNC(('TRI-2'!CP41  ),2),0))=6,"C+",IF((ROUND(TRUNC(('TRI-2'!CP41  ),2),0))=5,"C-",IF((ROUND(TRUNC(('TRI-2'!CP41  ),2),0))=4,"D+",IF((ROUND(TRUNC(('TRI-2'!CP41 ),2),0))=3,"D-",IF((ROUND(TRUNC(('TRI-2'!CP41 ),2),0))=2,"E+",IF((ROUND(TRUNC(('TRI-2'!CP41  ),2),0))&lt;=1,"E-","")))))))))))</f>
        <v>B+</v>
      </c>
      <c r="CQ41" s="51" t="str">
        <f>IF(OR('TRI-2'!CQ41 ="",'TRI-2'!CQ41&lt;0,'TRI-2'!CQ41  &gt;10),"",IF((ROUND(TRUNC(('TRI-2'!CQ41  ),2),0))=10,"A+",IF((ROUND(TRUNC(('TRI-2'!CQ41  ),2),0))=9,"A-",IF((ROUND(TRUNC(('TRI-2'!CQ41   ),2),0))=8,"B+",IF((ROUND(TRUNC(('TRI-2'!CQ41 ),2),0))=7,"B-",IF((ROUND(TRUNC(('TRI-2'!CQ41  ),2),0))=6,"C+",IF((ROUND(TRUNC(('TRI-2'!CQ41  ),2),0))=5,"C-",IF((ROUND(TRUNC(('TRI-2'!CQ41  ),2),0))=4,"D+",IF((ROUND(TRUNC(('TRI-2'!CQ41 ),2),0))=3,"D-",IF((ROUND(TRUNC(('TRI-2'!CQ41 ),2),0))=2,"E+",IF((ROUND(TRUNC(('TRI-2'!CQ41  ),2),0))&lt;=1,"E-","")))))))))))</f>
        <v>B+</v>
      </c>
      <c r="CR41" s="51" t="str">
        <f>IF(OR('TRI-2'!CR41 ="",'TRI-2'!CR41&lt;0,'TRI-2'!CR41  &gt;10),"",IF((ROUND(TRUNC(('TRI-2'!CR41  ),2),0))=10,"A+",IF((ROUND(TRUNC(('TRI-2'!CR41  ),2),0))=9,"A-",IF((ROUND(TRUNC(('TRI-2'!CR41   ),2),0))=8,"B+",IF((ROUND(TRUNC(('TRI-2'!CR41 ),2),0))=7,"B-",IF((ROUND(TRUNC(('TRI-2'!CR41  ),2),0))=6,"C+",IF((ROUND(TRUNC(('TRI-2'!CR41  ),2),0))=5,"C-",IF((ROUND(TRUNC(('TRI-2'!CR41  ),2),0))=4,"D+",IF((ROUND(TRUNC(('TRI-2'!CR41 ),2),0))=3,"D-",IF((ROUND(TRUNC(('TRI-2'!CR41 ),2),0))=2,"E+",IF((ROUND(TRUNC(('TRI-2'!CR41  ),2),0))&lt;=1,"E-","")))))))))))</f>
        <v>B+</v>
      </c>
      <c r="CS41" s="51" t="str">
        <f>IF(OR('TRI-2'!CS41 ="",'TRI-2'!CS41&lt;0,'TRI-2'!CS41  &gt;10),"",IF((ROUND(TRUNC(('TRI-2'!CS41  ),2),0))=10,"A+",IF((ROUND(TRUNC(('TRI-2'!CS41  ),2),0))=9,"A-",IF((ROUND(TRUNC(('TRI-2'!CS41   ),2),0))=8,"B+",IF((ROUND(TRUNC(('TRI-2'!CS41 ),2),0))=7,"B-",IF((ROUND(TRUNC(('TRI-2'!CS41  ),2),0))=6,"C+",IF((ROUND(TRUNC(('TRI-2'!CS41  ),2),0))=5,"C-",IF((ROUND(TRUNC(('TRI-2'!CS41  ),2),0))=4,"D+",IF((ROUND(TRUNC(('TRI-2'!CS41 ),2),0))=3,"D-",IF((ROUND(TRUNC(('TRI-2'!CS41 ),2),0))=2,"E+",IF((ROUND(TRUNC(('TRI-2'!CS41  ),2),0))&lt;=1,"E-","")))))))))))</f>
        <v>B+</v>
      </c>
      <c r="CT41" s="51" t="str">
        <f>IF(OR('TRI-2'!CT41 ="",'TRI-2'!CT41&lt;0,'TRI-2'!CT41  &gt;10),"",IF((ROUND(TRUNC(('TRI-2'!CT41  ),2),0))=10,"A+",IF((ROUND(TRUNC(('TRI-2'!CT41  ),2),0))=9,"A-",IF((ROUND(TRUNC(('TRI-2'!CT41   ),2),0))=8,"B+",IF((ROUND(TRUNC(('TRI-2'!CT41 ),2),0))=7,"B-",IF((ROUND(TRUNC(('TRI-2'!CT41  ),2),0))=6,"C+",IF((ROUND(TRUNC(('TRI-2'!CT41  ),2),0))=5,"C-",IF((ROUND(TRUNC(('TRI-2'!CT41  ),2),0))=4,"D+",IF((ROUND(TRUNC(('TRI-2'!CT41 ),2),0))=3,"D-",IF((ROUND(TRUNC(('TRI-2'!CT41 ),2),0))=2,"E+",IF((ROUND(TRUNC(('TRI-2'!CT41  ),2),0))&lt;=1,"E-","")))))))))))</f>
        <v>B+</v>
      </c>
      <c r="CU41" s="51" t="str">
        <f>IF(OR('TRI-2'!CU41 ="",'TRI-2'!CU41&lt;0,'TRI-2'!CU41  &gt;10),"",IF((ROUND(TRUNC(('TRI-2'!CU41  ),2),0))=10,"A+",IF((ROUND(TRUNC(('TRI-2'!CU41  ),2),0))=9,"A-",IF((ROUND(TRUNC(('TRI-2'!CU41   ),2),0))=8,"B+",IF((ROUND(TRUNC(('TRI-2'!CU41 ),2),0))=7,"B-",IF((ROUND(TRUNC(('TRI-2'!CU41  ),2),0))=6,"C+",IF((ROUND(TRUNC(('TRI-2'!CU41  ),2),0))=5,"C-",IF((ROUND(TRUNC(('TRI-2'!CU41  ),2),0))=4,"D+",IF((ROUND(TRUNC(('TRI-2'!CU41 ),2),0))=3,"D-",IF((ROUND(TRUNC(('TRI-2'!CU41 ),2),0))=2,"E+",IF((ROUND(TRUNC(('TRI-2'!CU41  ),2),0))&lt;=1,"E-","")))))))))))</f>
        <v>B+</v>
      </c>
      <c r="CV41" s="51" t="str">
        <f>IF(OR('TRI-2'!CV41 ="",'TRI-2'!CV41&lt;0,'TRI-2'!CV41  &gt;10),"",IF((ROUND(TRUNC(('TRI-2'!CV41  ),2),0))=10,"A+",IF((ROUND(TRUNC(('TRI-2'!CV41  ),2),0))=9,"A-",IF((ROUND(TRUNC(('TRI-2'!CV41   ),2),0))=8,"B+",IF((ROUND(TRUNC(('TRI-2'!CV41 ),2),0))=7,"B-",IF((ROUND(TRUNC(('TRI-2'!CV41  ),2),0))=6,"C+",IF((ROUND(TRUNC(('TRI-2'!CV41  ),2),0))=5,"C-",IF((ROUND(TRUNC(('TRI-2'!CV41  ),2),0))=4,"D+",IF((ROUND(TRUNC(('TRI-2'!CV41 ),2),0))=3,"D-",IF((ROUND(TRUNC(('TRI-2'!CV41 ),2),0))=2,"E+",IF((ROUND(TRUNC(('TRI-2'!CV41  ),2),0))&lt;=1,"E-","")))))))))))</f>
        <v>B+</v>
      </c>
      <c r="CW41" s="51" t="str">
        <f>IF(OR('TRI-2'!CW41 ="",'TRI-2'!CW41&lt;0,'TRI-2'!CW41  &gt;10),"",IF((ROUND(TRUNC(('TRI-2'!CW41  ),2),0))=10,"A+",IF((ROUND(TRUNC(('TRI-2'!CW41  ),2),0))=9,"A-",IF((ROUND(TRUNC(('TRI-2'!CW41   ),2),0))=8,"B+",IF((ROUND(TRUNC(('TRI-2'!CW41 ),2),0))=7,"B-",IF((ROUND(TRUNC(('TRI-2'!CW41  ),2),0))=6,"C+",IF((ROUND(TRUNC(('TRI-2'!CW41  ),2),0))=5,"C-",IF((ROUND(TRUNC(('TRI-2'!CW41  ),2),0))=4,"D+",IF((ROUND(TRUNC(('TRI-2'!CW41 ),2),0))=3,"D-",IF((ROUND(TRUNC(('TRI-2'!CW41 ),2),0))=2,"E+",IF((ROUND(TRUNC(('TRI-2'!CW41  ),2),0))&lt;=1,"E-","")))))))))))</f>
        <v>B+</v>
      </c>
      <c r="CX41" s="51" t="str">
        <f>IF(OR('TRI-2'!CX41 ="",'TRI-2'!CX41&lt;0,'TRI-2'!CX41  &gt;10),"",IF((ROUND(TRUNC(('TRI-2'!CX41  ),2),0))=10,"A+",IF((ROUND(TRUNC(('TRI-2'!CX41  ),2),0))=9,"A-",IF((ROUND(TRUNC(('TRI-2'!CX41   ),2),0))=8,"B+",IF((ROUND(TRUNC(('TRI-2'!CX41 ),2),0))=7,"B-",IF((ROUND(TRUNC(('TRI-2'!CX41  ),2),0))=6,"C+",IF((ROUND(TRUNC(('TRI-2'!CX41  ),2),0))=5,"C-",IF((ROUND(TRUNC(('TRI-2'!CX41  ),2),0))=4,"D+",IF((ROUND(TRUNC(('TRI-2'!CX41 ),2),0))=3,"D-",IF((ROUND(TRUNC(('TRI-2'!CX41 ),2),0))=2,"E+",IF((ROUND(TRUNC(('TRI-2'!CX41  ),2),0))&lt;=1,"E-","")))))))))))</f>
        <v>B+</v>
      </c>
      <c r="CY41" s="51" t="str">
        <f>IF(OR('TRI-2'!CY41 ="",'TRI-2'!CY41&lt;0,'TRI-2'!CY41  &gt;10),"",IF((ROUND(TRUNC(('TRI-2'!CY41  ),2),0))=10,"A+",IF((ROUND(TRUNC(('TRI-2'!CY41  ),2),0))=9,"A-",IF((ROUND(TRUNC(('TRI-2'!CY41   ),2),0))=8,"B+",IF((ROUND(TRUNC(('TRI-2'!CY41 ),2),0))=7,"B-",IF((ROUND(TRUNC(('TRI-2'!CY41  ),2),0))=6,"C+",IF((ROUND(TRUNC(('TRI-2'!CY41  ),2),0))=5,"C-",IF((ROUND(TRUNC(('TRI-2'!CY41  ),2),0))=4,"D+",IF((ROUND(TRUNC(('TRI-2'!CY41 ),2),0))=3,"D-",IF((ROUND(TRUNC(('TRI-2'!CY41 ),2),0))=2,"E+",IF((ROUND(TRUNC(('TRI-2'!CY41  ),2),0))&lt;=1,"E-","")))))))))))</f>
        <v>B+</v>
      </c>
      <c r="CZ41" s="51" t="str">
        <f>IF(OR('TRI-2'!CZ41 ="",'TRI-2'!CZ41&lt;0,'TRI-2'!CZ41  &gt;10),"",IF((ROUND(TRUNC(('TRI-2'!CZ41  ),2),0))=10,"A+",IF((ROUND(TRUNC(('TRI-2'!CZ41  ),2),0))=9,"A-",IF((ROUND(TRUNC(('TRI-2'!CZ41   ),2),0))=8,"B+",IF((ROUND(TRUNC(('TRI-2'!CZ41 ),2),0))=7,"B-",IF((ROUND(TRUNC(('TRI-2'!CZ41  ),2),0))=6,"C+",IF((ROUND(TRUNC(('TRI-2'!CZ41  ),2),0))=5,"C-",IF((ROUND(TRUNC(('TRI-2'!CZ41  ),2),0))=4,"D+",IF((ROUND(TRUNC(('TRI-2'!CZ41 ),2),0))=3,"D-",IF((ROUND(TRUNC(('TRI-2'!CZ41 ),2),0))=2,"E+",IF((ROUND(TRUNC(('TRI-2'!CZ41  ),2),0))&lt;=1,"E-","")))))))))))</f>
        <v>B+</v>
      </c>
      <c r="DA41" s="51" t="str">
        <f>IF(OR('TRI-2'!DA41 ="",'TRI-2'!DA41&lt;0,'TRI-2'!DA41  &gt;10),"",IF((ROUND(TRUNC(('TRI-2'!DA41  ),2),0))=10,"A+",IF((ROUND(TRUNC(('TRI-2'!DA41  ),2),0))=9,"A-",IF((ROUND(TRUNC(('TRI-2'!DA41   ),2),0))=8,"B+",IF((ROUND(TRUNC(('TRI-2'!DA41 ),2),0))=7,"B-",IF((ROUND(TRUNC(('TRI-2'!DA41  ),2),0))=6,"C+",IF((ROUND(TRUNC(('TRI-2'!DA41  ),2),0))=5,"C-",IF((ROUND(TRUNC(('TRI-2'!DA41  ),2),0))=4,"D+",IF((ROUND(TRUNC(('TRI-2'!DA41 ),2),0))=3,"D-",IF((ROUND(TRUNC(('TRI-2'!DA41 ),2),0))=2,"E+",IF((ROUND(TRUNC(('TRI-2'!DA41  ),2),0))&lt;=1,"E-","")))))))))))</f>
        <v>B+</v>
      </c>
      <c r="DB41" s="51" t="str">
        <f>IF(OR('TRI-2'!DB41 ="",'TRI-2'!DB41&lt;0,'TRI-2'!DB41  &gt;10),"",IF((ROUND(TRUNC(('TRI-2'!DB41  ),2),0))=10,"A+",IF((ROUND(TRUNC(('TRI-2'!DB41  ),2),0))=9,"A-",IF((ROUND(TRUNC(('TRI-2'!DB41   ),2),0))=8,"B+",IF((ROUND(TRUNC(('TRI-2'!DB41 ),2),0))=7,"B-",IF((ROUND(TRUNC(('TRI-2'!DB41  ),2),0))=6,"C+",IF((ROUND(TRUNC(('TRI-2'!DB41  ),2),0))=5,"C-",IF((ROUND(TRUNC(('TRI-2'!DB41  ),2),0))=4,"D+",IF((ROUND(TRUNC(('TRI-2'!DB41 ),2),0))=3,"D-",IF((ROUND(TRUNC(('TRI-2'!DB41 ),2),0))=2,"E+",IF((ROUND(TRUNC(('TRI-2'!DB41  ),2),0))&lt;=1,"E-","")))))))))))</f>
        <v>B+</v>
      </c>
      <c r="DC41" s="51" t="str">
        <f>IF(OR('TRI-2'!DC41 ="",'TRI-2'!DC41&lt;0,'TRI-2'!DC41  &gt;10),"",IF((ROUND(TRUNC(('TRI-2'!DC41  ),2),0))=10,"A+",IF((ROUND(TRUNC(('TRI-2'!DC41  ),2),0))=9,"A-",IF((ROUND(TRUNC(('TRI-2'!DC41   ),2),0))=8,"B+",IF((ROUND(TRUNC(('TRI-2'!DC41 ),2),0))=7,"B-",IF((ROUND(TRUNC(('TRI-2'!DC41  ),2),0))=6,"C+",IF((ROUND(TRUNC(('TRI-2'!DC41  ),2),0))=5,"C-",IF((ROUND(TRUNC(('TRI-2'!DC41  ),2),0))=4,"D+",IF((ROUND(TRUNC(('TRI-2'!DC41 ),2),0))=3,"D-",IF((ROUND(TRUNC(('TRI-2'!DC41 ),2),0))=2,"E+",IF((ROUND(TRUNC(('TRI-2'!DC41  ),2),0))&lt;=1,"E-","")))))))))))</f>
        <v>B+</v>
      </c>
      <c r="DD41" s="51" t="str">
        <f>IF(OR('TRI-2'!DD41 ="",'TRI-2'!DD41&lt;0,'TRI-2'!DD41  &gt;10),"",IF((ROUND(TRUNC(('TRI-2'!DD41  ),2),0))=10,"A+",IF((ROUND(TRUNC(('TRI-2'!DD41  ),2),0))=9,"A-",IF((ROUND(TRUNC(('TRI-2'!DD41   ),2),0))=8,"B+",IF((ROUND(TRUNC(('TRI-2'!DD41 ),2),0))=7,"B-",IF((ROUND(TRUNC(('TRI-2'!DD41  ),2),0))=6,"C+",IF((ROUND(TRUNC(('TRI-2'!DD41  ),2),0))=5,"C-",IF((ROUND(TRUNC(('TRI-2'!DD41  ),2),0))=4,"D+",IF((ROUND(TRUNC(('TRI-2'!DD41 ),2),0))=3,"D-",IF((ROUND(TRUNC(('TRI-2'!DD41 ),2),0))=2,"E+",IF((ROUND(TRUNC(('TRI-2'!DD41  ),2),0))&lt;=1,"E-","")))))))))))</f>
        <v>A+</v>
      </c>
      <c r="DE41" s="51" t="str">
        <f>IF(OR('TRI-2'!DE41 ="",'TRI-2'!DE41&lt;0,'TRI-2'!DE41  &gt;10),"",IF((ROUND(TRUNC(('TRI-2'!DE41  ),2),0))=10,"A+",IF((ROUND(TRUNC(('TRI-2'!DE41  ),2),0))=9,"A-",IF((ROUND(TRUNC(('TRI-2'!DE41   ),2),0))=8,"B+",IF((ROUND(TRUNC(('TRI-2'!DE41 ),2),0))=7,"B-",IF((ROUND(TRUNC(('TRI-2'!DE41  ),2),0))=6,"C+",IF((ROUND(TRUNC(('TRI-2'!DE41  ),2),0))=5,"C-",IF((ROUND(TRUNC(('TRI-2'!DE41  ),2),0))=4,"D+",IF((ROUND(TRUNC(('TRI-2'!DE41 ),2),0))=3,"D-",IF((ROUND(TRUNC(('TRI-2'!DE41 ),2),0))=2,"E+",IF((ROUND(TRUNC(('TRI-2'!DE41  ),2),0))&lt;=1,"E-","")))))))))))</f>
        <v>A+</v>
      </c>
      <c r="DF41" s="51" t="str">
        <f>IF(OR('TRI-2'!DF41 ="",'TRI-2'!DF41&lt;0,'TRI-2'!DF41  &gt;10),"",IF((ROUND(TRUNC(('TRI-2'!DF41  ),2),0))=10,"A+",IF((ROUND(TRUNC(('TRI-2'!DF41  ),2),0))=9,"A-",IF((ROUND(TRUNC(('TRI-2'!DF41   ),2),0))=8,"B+",IF((ROUND(TRUNC(('TRI-2'!DF41 ),2),0))=7,"B-",IF((ROUND(TRUNC(('TRI-2'!DF41  ),2),0))=6,"C+",IF((ROUND(TRUNC(('TRI-2'!DF41  ),2),0))=5,"C-",IF((ROUND(TRUNC(('TRI-2'!DF41  ),2),0))=4,"D+",IF((ROUND(TRUNC(('TRI-2'!DF41 ),2),0))=3,"D-",IF((ROUND(TRUNC(('TRI-2'!DF41 ),2),0))=2,"E+",IF((ROUND(TRUNC(('TRI-2'!DF41  ),2),0))&lt;=1,"E-","")))))))))))</f>
        <v>A+</v>
      </c>
      <c r="DG41" s="51" t="str">
        <f>IF(OR('TRI-2'!DG41 ="",'TRI-2'!DG41&lt;0,'TRI-2'!DG41  &gt;10),"",IF((ROUND(TRUNC(('TRI-2'!DG41  ),2),0))=10,"A+",IF((ROUND(TRUNC(('TRI-2'!DG41  ),2),0))=9,"A-",IF((ROUND(TRUNC(('TRI-2'!DG41   ),2),0))=8,"B+",IF((ROUND(TRUNC(('TRI-2'!DG41 ),2),0))=7,"B-",IF((ROUND(TRUNC(('TRI-2'!DG41  ),2),0))=6,"C+",IF((ROUND(TRUNC(('TRI-2'!DG41  ),2),0))=5,"C-",IF((ROUND(TRUNC(('TRI-2'!DG41  ),2),0))=4,"D+",IF((ROUND(TRUNC(('TRI-2'!DG41 ),2),0))=3,"D-",IF((ROUND(TRUNC(('TRI-2'!DG41 ),2),0))=2,"E+",IF((ROUND(TRUNC(('TRI-2'!DG41  ),2),0))&lt;=1,"E-","")))))))))))</f>
        <v>A+</v>
      </c>
      <c r="DH41" s="51" t="str">
        <f>IF(OR('TRI-2'!DH41 ="",'TRI-2'!DH41&lt;0,'TRI-2'!DH41  &gt;10),"",IF((ROUND(TRUNC(('TRI-2'!DH41  ),2),0))=10,"A+",IF((ROUND(TRUNC(('TRI-2'!DH41  ),2),0))=9,"A-",IF((ROUND(TRUNC(('TRI-2'!DH41   ),2),0))=8,"B+",IF((ROUND(TRUNC(('TRI-2'!DH41 ),2),0))=7,"B-",IF((ROUND(TRUNC(('TRI-2'!DH41  ),2),0))=6,"C+",IF((ROUND(TRUNC(('TRI-2'!DH41  ),2),0))=5,"C-",IF((ROUND(TRUNC(('TRI-2'!DH41  ),2),0))=4,"D+",IF((ROUND(TRUNC(('TRI-2'!DH41 ),2),0))=3,"D-",IF((ROUND(TRUNC(('TRI-2'!DH41 ),2),0))=2,"E+",IF((ROUND(TRUNC(('TRI-2'!DH41  ),2),0))&lt;=1,"E-","")))))))))))</f>
        <v>A+</v>
      </c>
      <c r="DI41" s="51" t="str">
        <f>IF(OR('TRI-2'!DI41 ="",'TRI-2'!DI41&lt;0,'TRI-2'!DI41  &gt;10),"",IF((ROUND(TRUNC(('TRI-2'!DI41  ),2),0))=10,"A+",IF((ROUND(TRUNC(('TRI-2'!DI41  ),2),0))=9,"A-",IF((ROUND(TRUNC(('TRI-2'!DI41   ),2),0))=8,"B+",IF((ROUND(TRUNC(('TRI-2'!DI41 ),2),0))=7,"B-",IF((ROUND(TRUNC(('TRI-2'!DI41  ),2),0))=6,"C+",IF((ROUND(TRUNC(('TRI-2'!DI41  ),2),0))=5,"C-",IF((ROUND(TRUNC(('TRI-2'!DI41  ),2),0))=4,"D+",IF((ROUND(TRUNC(('TRI-2'!DI41 ),2),0))=3,"D-",IF((ROUND(TRUNC(('TRI-2'!DI41 ),2),0))=2,"E+",IF((ROUND(TRUNC(('TRI-2'!DI41  ),2),0))&lt;=1,"E-","")))))))))))</f>
        <v>A+</v>
      </c>
      <c r="DJ41" s="51" t="str">
        <f>IF(OR('TRI-2'!DJ41 ="",'TRI-2'!DJ41&lt;0,'TRI-2'!DJ41  &gt;10),"",IF((ROUND(TRUNC(('TRI-2'!DJ41  ),2),0))=10,"A+",IF((ROUND(TRUNC(('TRI-2'!DJ41  ),2),0))=9,"A-",IF((ROUND(TRUNC(('TRI-2'!DJ41   ),2),0))=8,"B+",IF((ROUND(TRUNC(('TRI-2'!DJ41 ),2),0))=7,"B-",IF((ROUND(TRUNC(('TRI-2'!DJ41  ),2),0))=6,"C+",IF((ROUND(TRUNC(('TRI-2'!DJ41  ),2),0))=5,"C-",IF((ROUND(TRUNC(('TRI-2'!DJ41  ),2),0))=4,"D+",IF((ROUND(TRUNC(('TRI-2'!DJ41 ),2),0))=3,"D-",IF((ROUND(TRUNC(('TRI-2'!DJ41 ),2),0))=2,"E+",IF((ROUND(TRUNC(('TRI-2'!DJ41  ),2),0))&lt;=1,"E-","")))))))))))</f>
        <v>A+</v>
      </c>
      <c r="DK41" s="51" t="str">
        <f>IF(OR('TRI-2'!DK41 ="",'TRI-2'!DK41&lt;0,'TRI-2'!DK41  &gt;10),"",IF((ROUND(TRUNC(('TRI-2'!DK41  ),2),0))=10,"A+",IF((ROUND(TRUNC(('TRI-2'!DK41  ),2),0))=9,"A-",IF((ROUND(TRUNC(('TRI-2'!DK41   ),2),0))=8,"B+",IF((ROUND(TRUNC(('TRI-2'!DK41 ),2),0))=7,"B-",IF((ROUND(TRUNC(('TRI-2'!DK41  ),2),0))=6,"C+",IF((ROUND(TRUNC(('TRI-2'!DK41  ),2),0))=5,"C-",IF((ROUND(TRUNC(('TRI-2'!DK41  ),2),0))=4,"D+",IF((ROUND(TRUNC(('TRI-2'!DK41 ),2),0))=3,"D-",IF((ROUND(TRUNC(('TRI-2'!DK41 ),2),0))=2,"E+",IF((ROUND(TRUNC(('TRI-2'!DK41  ),2),0))&lt;=1,"E-","")))))))))))</f>
        <v>A+</v>
      </c>
      <c r="DL41" s="51" t="str">
        <f>IF(OR('TRI-2'!DL41 ="",'TRI-2'!DL41&lt;0,'TRI-2'!DL41  &gt;10),"",IF((ROUND(TRUNC(('TRI-2'!DL41  ),2),0))=10,"A+",IF((ROUND(TRUNC(('TRI-2'!DL41  ),2),0))=9,"A-",IF((ROUND(TRUNC(('TRI-2'!DL41   ),2),0))=8,"B+",IF((ROUND(TRUNC(('TRI-2'!DL41 ),2),0))=7,"B-",IF((ROUND(TRUNC(('TRI-2'!DL41  ),2),0))=6,"C+",IF((ROUND(TRUNC(('TRI-2'!DL41  ),2),0))=5,"C-",IF((ROUND(TRUNC(('TRI-2'!DL41  ),2),0))=4,"D+",IF((ROUND(TRUNC(('TRI-2'!DL41 ),2),0))=3,"D-",IF((ROUND(TRUNC(('TRI-2'!DL41 ),2),0))=2,"E+",IF((ROUND(TRUNC(('TRI-2'!DL41  ),2),0))&lt;=1,"E-","")))))))))))</f>
        <v>A+</v>
      </c>
      <c r="DM41" s="51" t="str">
        <f>IF(OR('TRI-2'!DM41 ="",'TRI-2'!DM41&lt;0,'TRI-2'!DM41  &gt;10),"",IF((ROUND(TRUNC(('TRI-2'!DM41  ),2),0))=10,"A+",IF((ROUND(TRUNC(('TRI-2'!DM41  ),2),0))=9,"A-",IF((ROUND(TRUNC(('TRI-2'!DM41   ),2),0))=8,"B+",IF((ROUND(TRUNC(('TRI-2'!DM41 ),2),0))=7,"B-",IF((ROUND(TRUNC(('TRI-2'!DM41  ),2),0))=6,"C+",IF((ROUND(TRUNC(('TRI-2'!DM41  ),2),0))=5,"C-",IF((ROUND(TRUNC(('TRI-2'!DM41  ),2),0))=4,"D+",IF((ROUND(TRUNC(('TRI-2'!DM41 ),2),0))=3,"D-",IF((ROUND(TRUNC(('TRI-2'!DM41 ),2),0))=2,"E+",IF((ROUND(TRUNC(('TRI-2'!DM41  ),2),0))&lt;=1,"E-","")))))))))))</f>
        <v>A+</v>
      </c>
      <c r="DN41" s="51" t="str">
        <f>IF(OR('TRI-2'!DN41 ="",'TRI-2'!DN41&lt;0,'TRI-2'!DN41  &gt;10),"",IF((ROUND(TRUNC(('TRI-2'!DN41  ),2),0))=10,"A+",IF((ROUND(TRUNC(('TRI-2'!DN41  ),2),0))=9,"A-",IF((ROUND(TRUNC(('TRI-2'!DN41   ),2),0))=8,"B+",IF((ROUND(TRUNC(('TRI-2'!DN41 ),2),0))=7,"B-",IF((ROUND(TRUNC(('TRI-2'!DN41  ),2),0))=6,"C+",IF((ROUND(TRUNC(('TRI-2'!DN41  ),2),0))=5,"C-",IF((ROUND(TRUNC(('TRI-2'!DN41  ),2),0))=4,"D+",IF((ROUND(TRUNC(('TRI-2'!DN41 ),2),0))=3,"D-",IF((ROUND(TRUNC(('TRI-2'!DN41 ),2),0))=2,"E+",IF((ROUND(TRUNC(('TRI-2'!DN41  ),2),0))&lt;=1,"E-","")))))))))))</f>
        <v>A+</v>
      </c>
      <c r="DO41" s="51" t="str">
        <f>IF(OR('TRI-2'!DO41 ="",'TRI-2'!DO41&lt;0,'TRI-2'!DO41  &gt;10),"",IF((ROUND(TRUNC(('TRI-2'!DO41  ),2),0))=10,"A+",IF((ROUND(TRUNC(('TRI-2'!DO41  ),2),0))=9,"A-",IF((ROUND(TRUNC(('TRI-2'!DO41   ),2),0))=8,"B+",IF((ROUND(TRUNC(('TRI-2'!DO41 ),2),0))=7,"B-",IF((ROUND(TRUNC(('TRI-2'!DO41  ),2),0))=6,"C+",IF((ROUND(TRUNC(('TRI-2'!DO41  ),2),0))=5,"C-",IF((ROUND(TRUNC(('TRI-2'!DO41  ),2),0))=4,"D+",IF((ROUND(TRUNC(('TRI-2'!DO41 ),2),0))=3,"D-",IF((ROUND(TRUNC(('TRI-2'!DO41 ),2),0))=2,"E+",IF((ROUND(TRUNC(('TRI-2'!DO41  ),2),0))&lt;=1,"E-","")))))))))))</f>
        <v>A+</v>
      </c>
      <c r="DP41" s="51" t="str">
        <f>IF(OR('TRI-2'!DP41 ="",'TRI-2'!DP41&lt;0,'TRI-2'!DP41  &gt;10),"",IF((ROUND(TRUNC(('TRI-2'!DP41  ),2),0))=10,"A+",IF((ROUND(TRUNC(('TRI-2'!DP41  ),2),0))=9,"A-",IF((ROUND(TRUNC(('TRI-2'!DP41   ),2),0))=8,"B+",IF((ROUND(TRUNC(('TRI-2'!DP41 ),2),0))=7,"B-",IF((ROUND(TRUNC(('TRI-2'!DP41  ),2),0))=6,"C+",IF((ROUND(TRUNC(('TRI-2'!DP41  ),2),0))=5,"C-",IF((ROUND(TRUNC(('TRI-2'!DP41  ),2),0))=4,"D+",IF((ROUND(TRUNC(('TRI-2'!DP41 ),2),0))=3,"D-",IF((ROUND(TRUNC(('TRI-2'!DP41 ),2),0))=2,"E+",IF((ROUND(TRUNC(('TRI-2'!DP41  ),2),0))&lt;=1,"E-","")))))))))))</f>
        <v>A+</v>
      </c>
      <c r="DQ41" s="51" t="str">
        <f>IF(OR('TRI-2'!DQ41 ="",'TRI-2'!DQ41&lt;0,'TRI-2'!DQ41  &gt;10),"",IF((ROUND(TRUNC(('TRI-2'!DQ41  ),2),0))=10,"A+",IF((ROUND(TRUNC(('TRI-2'!DQ41  ),2),0))=9,"A-",IF((ROUND(TRUNC(('TRI-2'!DQ41   ),2),0))=8,"B+",IF((ROUND(TRUNC(('TRI-2'!DQ41 ),2),0))=7,"B-",IF((ROUND(TRUNC(('TRI-2'!DQ41  ),2),0))=6,"C+",IF((ROUND(TRUNC(('TRI-2'!DQ41  ),2),0))=5,"C-",IF((ROUND(TRUNC(('TRI-2'!DQ41  ),2),0))=4,"D+",IF((ROUND(TRUNC(('TRI-2'!DQ41 ),2),0))=3,"D-",IF((ROUND(TRUNC(('TRI-2'!DQ41 ),2),0))=2,"E+",IF((ROUND(TRUNC(('TRI-2'!DQ41  ),2),0))&lt;=1,"E-","")))))))))))</f>
        <v>A+</v>
      </c>
      <c r="DR41" s="51" t="str">
        <f>IF(OR('TRI-2'!DR41 ="",'TRI-2'!DR41&lt;0,'TRI-2'!DR41  &gt;10),"",IF((ROUND(TRUNC(('TRI-2'!DR41  ),2),0))=10,"A+",IF((ROUND(TRUNC(('TRI-2'!DR41  ),2),0))=9,"A-",IF((ROUND(TRUNC(('TRI-2'!DR41   ),2),0))=8,"B+",IF((ROUND(TRUNC(('TRI-2'!DR41 ),2),0))=7,"B-",IF((ROUND(TRUNC(('TRI-2'!DR41  ),2),0))=6,"C+",IF((ROUND(TRUNC(('TRI-2'!DR41  ),2),0))=5,"C-",IF((ROUND(TRUNC(('TRI-2'!DR41  ),2),0))=4,"D+",IF((ROUND(TRUNC(('TRI-2'!DR41 ),2),0))=3,"D-",IF((ROUND(TRUNC(('TRI-2'!DR41 ),2),0))=2,"E+",IF((ROUND(TRUNC(('TRI-2'!DR41  ),2),0))&lt;=1,"E-","")))))))))))</f>
        <v>A+</v>
      </c>
      <c r="DS41" s="51" t="str">
        <f>IF(OR('TRI-2'!DS41 ="",'TRI-2'!DS41&lt;0,'TRI-2'!DS41  &gt;10),"",IF((ROUND(TRUNC(('TRI-2'!DS41  ),2),0))=10,"A+",IF((ROUND(TRUNC(('TRI-2'!DS41  ),2),0))=9,"A-",IF((ROUND(TRUNC(('TRI-2'!DS41   ),2),0))=8,"B+",IF((ROUND(TRUNC(('TRI-2'!DS41 ),2),0))=7,"B-",IF((ROUND(TRUNC(('TRI-2'!DS41  ),2),0))=6,"C+",IF((ROUND(TRUNC(('TRI-2'!DS41  ),2),0))=5,"C-",IF((ROUND(TRUNC(('TRI-2'!DS41  ),2),0))=4,"D+",IF((ROUND(TRUNC(('TRI-2'!DS41 ),2),0))=3,"D-",IF((ROUND(TRUNC(('TRI-2'!DS41 ),2),0))=2,"E+",IF((ROUND(TRUNC(('TRI-2'!DS41  ),2),0))&lt;=1,"E-","")))))))))))</f>
        <v>A+</v>
      </c>
      <c r="DT41" s="51" t="str">
        <f>IF(OR('TRI-2'!DT41 ="",'TRI-2'!DT41&lt;0,'TRI-2'!DT41  &gt;10),"",IF((ROUND(TRUNC(('TRI-2'!DT41  ),2),0))=10,"A+",IF((ROUND(TRUNC(('TRI-2'!DT41  ),2),0))=9,"A-",IF((ROUND(TRUNC(('TRI-2'!DT41   ),2),0))=8,"B+",IF((ROUND(TRUNC(('TRI-2'!DT41 ),2),0))=7,"B-",IF((ROUND(TRUNC(('TRI-2'!DT41  ),2),0))=6,"C+",IF((ROUND(TRUNC(('TRI-2'!DT41  ),2),0))=5,"C-",IF((ROUND(TRUNC(('TRI-2'!DT41  ),2),0))=4,"D+",IF((ROUND(TRUNC(('TRI-2'!DT41 ),2),0))=3,"D-",IF((ROUND(TRUNC(('TRI-2'!DT41 ),2),0))=2,"E+",IF((ROUND(TRUNC(('TRI-2'!DT41  ),2),0))&lt;=1,"E-","")))))))))))</f>
        <v>A+</v>
      </c>
      <c r="DU41" s="51" t="str">
        <f>IF(OR('TRI-2'!DU41 ="",'TRI-2'!DU41&lt;0,'TRI-2'!DU41  &gt;10),"",IF((ROUND(TRUNC(('TRI-2'!DU41  ),2),0))=10,"A+",IF((ROUND(TRUNC(('TRI-2'!DU41  ),2),0))=9,"A-",IF((ROUND(TRUNC(('TRI-2'!DU41   ),2),0))=8,"B+",IF((ROUND(TRUNC(('TRI-2'!DU41 ),2),0))=7,"B-",IF((ROUND(TRUNC(('TRI-2'!DU41  ),2),0))=6,"C+",IF((ROUND(TRUNC(('TRI-2'!DU41  ),2),0))=5,"C-",IF((ROUND(TRUNC(('TRI-2'!DU41  ),2),0))=4,"D+",IF((ROUND(TRUNC(('TRI-2'!DU41 ),2),0))=3,"D-",IF((ROUND(TRUNC(('TRI-2'!DU41 ),2),0))=2,"E+",IF((ROUND(TRUNC(('TRI-2'!DU41  ),2),0))&lt;=1,"E-","")))))))))))</f>
        <v>A+</v>
      </c>
      <c r="DV41" s="51" t="str">
        <f>IF(OR('TRI-2'!DV41 ="",'TRI-2'!DV41&lt;0,'TRI-2'!DV41  &gt;10),"",IF((ROUND(TRUNC(('TRI-2'!DV41  ),2),0))=10,"A+",IF((ROUND(TRUNC(('TRI-2'!DV41  ),2),0))=9,"A-",IF((ROUND(TRUNC(('TRI-2'!DV41   ),2),0))=8,"B+",IF((ROUND(TRUNC(('TRI-2'!DV41 ),2),0))=7,"B-",IF((ROUND(TRUNC(('TRI-2'!DV41  ),2),0))=6,"C+",IF((ROUND(TRUNC(('TRI-2'!DV41  ),2),0))=5,"C-",IF((ROUND(TRUNC(('TRI-2'!DV41  ),2),0))=4,"D+",IF((ROUND(TRUNC(('TRI-2'!DV41 ),2),0))=3,"D-",IF((ROUND(TRUNC(('TRI-2'!DV41 ),2),0))=2,"E+",IF((ROUND(TRUNC(('TRI-2'!DV41  ),2),0))&lt;=1,"E-","")))))))))))</f>
        <v>A+</v>
      </c>
      <c r="DW41" s="51" t="str">
        <f>IF(OR('TRI-2'!DW41 ="",'TRI-2'!DW41&lt;0,'TRI-2'!DW41  &gt;10),"",IF((ROUND(TRUNC(('TRI-2'!DW41  ),2),0))=10,"A+",IF((ROUND(TRUNC(('TRI-2'!DW41  ),2),0))=9,"A-",IF((ROUND(TRUNC(('TRI-2'!DW41   ),2),0))=8,"B+",IF((ROUND(TRUNC(('TRI-2'!DW41 ),2),0))=7,"B-",IF((ROUND(TRUNC(('TRI-2'!DW41  ),2),0))=6,"C+",IF((ROUND(TRUNC(('TRI-2'!DW41  ),2),0))=5,"C-",IF((ROUND(TRUNC(('TRI-2'!DW41  ),2),0))=4,"D+",IF((ROUND(TRUNC(('TRI-2'!DW41 ),2),0))=3,"D-",IF((ROUND(TRUNC(('TRI-2'!DW41 ),2),0))=2,"E+",IF((ROUND(TRUNC(('TRI-2'!DW41  ),2),0))&lt;=1,"E-","")))))))))))</f>
        <v>A+</v>
      </c>
      <c r="DX41" s="51" t="str">
        <f>IF(OR('TRI-2'!DX41 ="",'TRI-2'!DX41&lt;0,'TRI-2'!DX41  &gt;10),"",IF((ROUND(TRUNC(('TRI-2'!DX41  ),2),0))=10,"A+",IF((ROUND(TRUNC(('TRI-2'!DX41  ),2),0))=9,"A-",IF((ROUND(TRUNC(('TRI-2'!DX41   ),2),0))=8,"B+",IF((ROUND(TRUNC(('TRI-2'!DX41 ),2),0))=7,"B-",IF((ROUND(TRUNC(('TRI-2'!DX41  ),2),0))=6,"C+",IF((ROUND(TRUNC(('TRI-2'!DX41  ),2),0))=5,"C-",IF((ROUND(TRUNC(('TRI-2'!DX41  ),2),0))=4,"D+",IF((ROUND(TRUNC(('TRI-2'!DX41 ),2),0))=3,"D-",IF((ROUND(TRUNC(('TRI-2'!DX41 ),2),0))=2,"E+",IF((ROUND(TRUNC(('TRI-2'!DX41  ),2),0))&lt;=1,"E-","")))))))))))</f>
        <v>A+</v>
      </c>
      <c r="DY41" s="51" t="str">
        <f>IF(OR('TRI-2'!DY41 ="",'TRI-2'!DY41&lt;0,'TRI-2'!DY41  &gt;10),"",IF((ROUND(TRUNC(('TRI-2'!DY41  ),2),0))=10,"A+",IF((ROUND(TRUNC(('TRI-2'!DY41  ),2),0))=9,"A-",IF((ROUND(TRUNC(('TRI-2'!DY41   ),2),0))=8,"B+",IF((ROUND(TRUNC(('TRI-2'!DY41 ),2),0))=7,"B-",IF((ROUND(TRUNC(('TRI-2'!DY41  ),2),0))=6,"C+",IF((ROUND(TRUNC(('TRI-2'!DY41  ),2),0))=5,"C-",IF((ROUND(TRUNC(('TRI-2'!DY41  ),2),0))=4,"D+",IF((ROUND(TRUNC(('TRI-2'!DY41 ),2),0))=3,"D-",IF((ROUND(TRUNC(('TRI-2'!DY41 ),2),0))=2,"E+",IF((ROUND(TRUNC(('TRI-2'!DY41  ),2),0))&lt;=1,"E-","")))))))))))</f>
        <v>A+</v>
      </c>
      <c r="DZ41" s="51" t="str">
        <f>IF(OR('TRI-2'!DZ41 ="",'TRI-2'!DZ41&lt;0,'TRI-2'!DZ41  &gt;10),"",IF((ROUND(TRUNC(('TRI-2'!DZ41  ),2),0))=10,"A+",IF((ROUND(TRUNC(('TRI-2'!DZ41  ),2),0))=9,"A-",IF((ROUND(TRUNC(('TRI-2'!DZ41   ),2),0))=8,"B+",IF((ROUND(TRUNC(('TRI-2'!DZ41 ),2),0))=7,"B-",IF((ROUND(TRUNC(('TRI-2'!DZ41  ),2),0))=6,"C+",IF((ROUND(TRUNC(('TRI-2'!DZ41  ),2),0))=5,"C-",IF((ROUND(TRUNC(('TRI-2'!DZ41  ),2),0))=4,"D+",IF((ROUND(TRUNC(('TRI-2'!DZ41 ),2),0))=3,"D-",IF((ROUND(TRUNC(('TRI-2'!DZ41 ),2),0))=2,"E+",IF((ROUND(TRUNC(('TRI-2'!DZ41  ),2),0))&lt;=1,"E-","")))))))))))</f>
        <v>A+</v>
      </c>
      <c r="EA41" s="51" t="str">
        <f>IF(OR('TRI-2'!EA41 ="",'TRI-2'!EA41&lt;0,'TRI-2'!EA41  &gt;10),"",IF((ROUND(TRUNC(('TRI-2'!EA41  ),2),0))=10,"A+",IF((ROUND(TRUNC(('TRI-2'!EA41  ),2),0))=9,"A-",IF((ROUND(TRUNC(('TRI-2'!EA41   ),2),0))=8,"B+",IF((ROUND(TRUNC(('TRI-2'!EA41 ),2),0))=7,"B-",IF((ROUND(TRUNC(('TRI-2'!EA41  ),2),0))=6,"C+",IF((ROUND(TRUNC(('TRI-2'!EA41  ),2),0))=5,"C-",IF((ROUND(TRUNC(('TRI-2'!EA41  ),2),0))=4,"D+",IF((ROUND(TRUNC(('TRI-2'!EA41 ),2),0))=3,"D-",IF((ROUND(TRUNC(('TRI-2'!EA41 ),2),0))=2,"E+",IF((ROUND(TRUNC(('TRI-2'!EA41  ),2),0))&lt;=1,"E-","")))))))))))</f>
        <v>A+</v>
      </c>
      <c r="EB41" s="51" t="str">
        <f>IF(OR('TRI-2'!EB41 ="",'TRI-2'!EB41&lt;0,'TRI-2'!EB41  &gt;10),"",IF((ROUND(TRUNC(('TRI-2'!EB41  ),2),0))=10,"A+",IF((ROUND(TRUNC(('TRI-2'!EB41  ),2),0))=9,"A-",IF((ROUND(TRUNC(('TRI-2'!EB41   ),2),0))=8,"B+",IF((ROUND(TRUNC(('TRI-2'!EB41 ),2),0))=7,"B-",IF((ROUND(TRUNC(('TRI-2'!EB41  ),2),0))=6,"C+",IF((ROUND(TRUNC(('TRI-2'!EB41  ),2),0))=5,"C-",IF((ROUND(TRUNC(('TRI-2'!EB41  ),2),0))=4,"D+",IF((ROUND(TRUNC(('TRI-2'!EB41 ),2),0))=3,"D-",IF((ROUND(TRUNC(('TRI-2'!EB41 ),2),0))=2,"E+",IF((ROUND(TRUNC(('TRI-2'!EB41  ),2),0))&lt;=1,"E-","")))))))))))</f>
        <v>A+</v>
      </c>
      <c r="EC41" s="51" t="str">
        <f>IF(OR('TRI-2'!EC41 ="",'TRI-2'!EC41&lt;0,'TRI-2'!EC41  &gt;10),"",IF((ROUND(TRUNC(('TRI-2'!EC41  ),2),0))=10,"A+",IF((ROUND(TRUNC(('TRI-2'!EC41  ),2),0))=9,"A-",IF((ROUND(TRUNC(('TRI-2'!EC41   ),2),0))=8,"B+",IF((ROUND(TRUNC(('TRI-2'!EC41 ),2),0))=7,"B-",IF((ROUND(TRUNC(('TRI-2'!EC41  ),2),0))=6,"C+",IF((ROUND(TRUNC(('TRI-2'!EC41  ),2),0))=5,"C-",IF((ROUND(TRUNC(('TRI-2'!EC41  ),2),0))=4,"D+",IF((ROUND(TRUNC(('TRI-2'!EC41 ),2),0))=3,"D-",IF((ROUND(TRUNC(('TRI-2'!EC41 ),2),0))=2,"E+",IF((ROUND(TRUNC(('TRI-2'!EC41  ),2),0))&lt;=1,"E-","")))))))))))</f>
        <v>A+</v>
      </c>
      <c r="ED41" s="51" t="str">
        <f>IF(OR('TRI-2'!ED41 ="",'TRI-2'!ED41&lt;0,'TRI-2'!ED41  &gt;10),"",IF((ROUND(TRUNC(('TRI-2'!ED41  ),2),0))=10,"A+",IF((ROUND(TRUNC(('TRI-2'!ED41  ),2),0))=9,"A-",IF((ROUND(TRUNC(('TRI-2'!ED41   ),2),0))=8,"B+",IF((ROUND(TRUNC(('TRI-2'!ED41 ),2),0))=7,"B-",IF((ROUND(TRUNC(('TRI-2'!ED41  ),2),0))=6,"C+",IF((ROUND(TRUNC(('TRI-2'!ED41  ),2),0))=5,"C-",IF((ROUND(TRUNC(('TRI-2'!ED41  ),2),0))=4,"D+",IF((ROUND(TRUNC(('TRI-2'!ED41 ),2),0))=3,"D-",IF((ROUND(TRUNC(('TRI-2'!ED41 ),2),0))=2,"E+",IF((ROUND(TRUNC(('TRI-2'!ED41  ),2),0))&lt;=1,"E-","")))))))))))</f>
        <v>A+</v>
      </c>
      <c r="EE41" s="51" t="str">
        <f>IF(OR('TRI-2'!EE41 ="",'TRI-2'!EE41&lt;0,'TRI-2'!EE41  &gt;10),"",IF((ROUND(TRUNC(('TRI-2'!EE41  ),2),0))=10,"A+",IF((ROUND(TRUNC(('TRI-2'!EE41  ),2),0))=9,"A-",IF((ROUND(TRUNC(('TRI-2'!EE41   ),2),0))=8,"B+",IF((ROUND(TRUNC(('TRI-2'!EE41 ),2),0))=7,"B-",IF((ROUND(TRUNC(('TRI-2'!EE41  ),2),0))=6,"C+",IF((ROUND(TRUNC(('TRI-2'!EE41  ),2),0))=5,"C-",IF((ROUND(TRUNC(('TRI-2'!EE41  ),2),0))=4,"D+",IF((ROUND(TRUNC(('TRI-2'!EE41 ),2),0))=3,"D-",IF((ROUND(TRUNC(('TRI-2'!EE41 ),2),0))=2,"E+",IF((ROUND(TRUNC(('TRI-2'!EE41  ),2),0))&lt;=1,"E-","")))))))))))</f>
        <v>A+</v>
      </c>
      <c r="EF41" s="51" t="str">
        <f>IF(OR('TRI-2'!EF41 ="",'TRI-2'!EF41&lt;0,'TRI-2'!EF41  &gt;10),"",IF((ROUND(TRUNC(('TRI-2'!EF41  ),2),0))=10,"A+",IF((ROUND(TRUNC(('TRI-2'!EF41  ),2),0))=9,"A-",IF((ROUND(TRUNC(('TRI-2'!EF41   ),2),0))=8,"B+",IF((ROUND(TRUNC(('TRI-2'!EF41 ),2),0))=7,"B-",IF((ROUND(TRUNC(('TRI-2'!EF41  ),2),0))=6,"C+",IF((ROUND(TRUNC(('TRI-2'!EF41  ),2),0))=5,"C-",IF((ROUND(TRUNC(('TRI-2'!EF41  ),2),0))=4,"D+",IF((ROUND(TRUNC(('TRI-2'!EF41 ),2),0))=3,"D-",IF((ROUND(TRUNC(('TRI-2'!EF41 ),2),0))=2,"E+",IF((ROUND(TRUNC(('TRI-2'!EF41  ),2),0))&lt;=1,"E-","")))))))))))</f>
        <v>A+</v>
      </c>
      <c r="EG41" s="51" t="str">
        <f>IF(OR('TRI-2'!EG41 ="",'TRI-2'!EG41&lt;0,'TRI-2'!EG41  &gt;10),"",IF((ROUND(TRUNC(('TRI-2'!EG41  ),2),0))=10,"A+",IF((ROUND(TRUNC(('TRI-2'!EG41  ),2),0))=9,"A-",IF((ROUND(TRUNC(('TRI-2'!EG41   ),2),0))=8,"B+",IF((ROUND(TRUNC(('TRI-2'!EG41 ),2),0))=7,"B-",IF((ROUND(TRUNC(('TRI-2'!EG41  ),2),0))=6,"C+",IF((ROUND(TRUNC(('TRI-2'!EG41  ),2),0))=5,"C-",IF((ROUND(TRUNC(('TRI-2'!EG41  ),2),0))=4,"D+",IF((ROUND(TRUNC(('TRI-2'!EG41 ),2),0))=3,"D-",IF((ROUND(TRUNC(('TRI-2'!EG41 ),2),0))=2,"E+",IF((ROUND(TRUNC(('TRI-2'!EG41  ),2),0))&lt;=1,"E-","")))))))))))</f>
        <v>A+</v>
      </c>
      <c r="EH41" s="51" t="str">
        <f>IF(OR('TRI-2'!EH41 ="",'TRI-2'!EH41&lt;0,'TRI-2'!EH41  &gt;10),"",IF((ROUND(TRUNC(('TRI-2'!EH41  ),2),0))=10,"A+",IF((ROUND(TRUNC(('TRI-2'!EH41  ),2),0))=9,"A-",IF((ROUND(TRUNC(('TRI-2'!EH41   ),2),0))=8,"B+",IF((ROUND(TRUNC(('TRI-2'!EH41 ),2),0))=7,"B-",IF((ROUND(TRUNC(('TRI-2'!EH41  ),2),0))=6,"C+",IF((ROUND(TRUNC(('TRI-2'!EH41  ),2),0))=5,"C-",IF((ROUND(TRUNC(('TRI-2'!EH41  ),2),0))=4,"D+",IF((ROUND(TRUNC(('TRI-2'!EH41 ),2),0))=3,"D-",IF((ROUND(TRUNC(('TRI-2'!EH41 ),2),0))=2,"E+",IF((ROUND(TRUNC(('TRI-2'!EH41  ),2),0))&lt;=1,"E-","")))))))))))</f>
        <v>A+</v>
      </c>
      <c r="EI41" s="51" t="str">
        <f>IF(OR('TRI-2'!EI41 ="",'TRI-2'!EI41&lt;0,'TRI-2'!EI41  &gt;10),"",IF((ROUND(TRUNC(('TRI-2'!EI41  ),2),0))=10,"A+",IF((ROUND(TRUNC(('TRI-2'!EI41  ),2),0))=9,"A-",IF((ROUND(TRUNC(('TRI-2'!EI41   ),2),0))=8,"B+",IF((ROUND(TRUNC(('TRI-2'!EI41 ),2),0))=7,"B-",IF((ROUND(TRUNC(('TRI-2'!EI41  ),2),0))=6,"C+",IF((ROUND(TRUNC(('TRI-2'!EI41  ),2),0))=5,"C-",IF((ROUND(TRUNC(('TRI-2'!EI41  ),2),0))=4,"D+",IF((ROUND(TRUNC(('TRI-2'!EI41 ),2),0))=3,"D-",IF((ROUND(TRUNC(('TRI-2'!EI41 ),2),0))=2,"E+",IF((ROUND(TRUNC(('TRI-2'!EI41  ),2),0))&lt;=1,"E-","")))))))))))</f>
        <v>B+</v>
      </c>
      <c r="EJ41" s="51" t="str">
        <f>IF(OR('TRI-2'!EJ41 ="",'TRI-2'!EJ41&lt;0,'TRI-2'!EJ41  &gt;10),"",IF((ROUND(TRUNC(('TRI-2'!EJ41  ),2),0))=10,"A+",IF((ROUND(TRUNC(('TRI-2'!EJ41  ),2),0))=9,"A-",IF((ROUND(TRUNC(('TRI-2'!EJ41   ),2),0))=8,"B+",IF((ROUND(TRUNC(('TRI-2'!EJ41 ),2),0))=7,"B-",IF((ROUND(TRUNC(('TRI-2'!EJ41  ),2),0))=6,"C+",IF((ROUND(TRUNC(('TRI-2'!EJ41  ),2),0))=5,"C-",IF((ROUND(TRUNC(('TRI-2'!EJ41  ),2),0))=4,"D+",IF((ROUND(TRUNC(('TRI-2'!EJ41 ),2),0))=3,"D-",IF((ROUND(TRUNC(('TRI-2'!EJ41 ),2),0))=2,"E+",IF((ROUND(TRUNC(('TRI-2'!EJ41  ),2),0))&lt;=1,"E-","")))))))))))</f>
        <v>A+</v>
      </c>
      <c r="EK41" s="51" t="str">
        <f>IF(OR('TRI-2'!EK41 ="",'TRI-2'!EK41&lt;0,'TRI-2'!EK41  &gt;10),"",IF((ROUND(TRUNC(('TRI-2'!EK41  ),2),0))=10,"A+",IF((ROUND(TRUNC(('TRI-2'!EK41  ),2),0))=9,"A-",IF((ROUND(TRUNC(('TRI-2'!EK41   ),2),0))=8,"B+",IF((ROUND(TRUNC(('TRI-2'!EK41 ),2),0))=7,"B-",IF((ROUND(TRUNC(('TRI-2'!EK41  ),2),0))=6,"C+",IF((ROUND(TRUNC(('TRI-2'!EK41  ),2),0))=5,"C-",IF((ROUND(TRUNC(('TRI-2'!EK41  ),2),0))=4,"D+",IF((ROUND(TRUNC(('TRI-2'!EK41 ),2),0))=3,"D-",IF((ROUND(TRUNC(('TRI-2'!EK41 ),2),0))=2,"E+",IF((ROUND(TRUNC(('TRI-2'!EK41  ),2),0))&lt;=1,"E-","")))))))))))</f>
        <v>A+</v>
      </c>
      <c r="EL41" s="51" t="str">
        <f>IF(OR('TRI-2'!EL41 ="",'TRI-2'!EL41&lt;0,'TRI-2'!EL41  &gt;10),"",IF((ROUND(TRUNC(('TRI-2'!EL41  ),2),0))=10,"A+",IF((ROUND(TRUNC(('TRI-2'!EL41  ),2),0))=9,"A-",IF((ROUND(TRUNC(('TRI-2'!EL41   ),2),0))=8,"B+",IF((ROUND(TRUNC(('TRI-2'!EL41 ),2),0))=7,"B-",IF((ROUND(TRUNC(('TRI-2'!EL41  ),2),0))=6,"C+",IF((ROUND(TRUNC(('TRI-2'!EL41  ),2),0))=5,"C-",IF((ROUND(TRUNC(('TRI-2'!EL41  ),2),0))=4,"D+",IF((ROUND(TRUNC(('TRI-2'!EL41 ),2),0))=3,"D-",IF((ROUND(TRUNC(('TRI-2'!EL41 ),2),0))=2,"E+",IF((ROUND(TRUNC(('TRI-2'!EL41  ),2),0))&lt;=1,"E-","")))))))))))</f>
        <v>A+</v>
      </c>
      <c r="EM41" s="51" t="str">
        <f>IF(OR('TRI-2'!EM41 ="",'TRI-2'!EM41&lt;0,'TRI-2'!EM41  &gt;10),"",IF((ROUND(TRUNC(('TRI-2'!EM41  ),2),0))=10,"A+",IF((ROUND(TRUNC(('TRI-2'!EM41  ),2),0))=9,"A-",IF((ROUND(TRUNC(('TRI-2'!EM41   ),2),0))=8,"B+",IF((ROUND(TRUNC(('TRI-2'!EM41 ),2),0))=7,"B-",IF((ROUND(TRUNC(('TRI-2'!EM41  ),2),0))=6,"C+",IF((ROUND(TRUNC(('TRI-2'!EM41  ),2),0))=5,"C-",IF((ROUND(TRUNC(('TRI-2'!EM41  ),2),0))=4,"D+",IF((ROUND(TRUNC(('TRI-2'!EM41 ),2),0))=3,"D-",IF((ROUND(TRUNC(('TRI-2'!EM41 ),2),0))=2,"E+",IF((ROUND(TRUNC(('TRI-2'!EM41  ),2),0))&lt;=1,"E-","")))))))))))</f>
        <v>A+</v>
      </c>
      <c r="EN41" s="51" t="str">
        <f>IF(OR('TRI-2'!EN41 ="",'TRI-2'!EN41&lt;0,'TRI-2'!EN41  &gt;10),"",IF((ROUND(TRUNC(('TRI-2'!EN41  ),2),0))=10,"A+",IF((ROUND(TRUNC(('TRI-2'!EN41  ),2),0))=9,"A-",IF((ROUND(TRUNC(('TRI-2'!EN41   ),2),0))=8,"B+",IF((ROUND(TRUNC(('TRI-2'!EN41 ),2),0))=7,"B-",IF((ROUND(TRUNC(('TRI-2'!EN41  ),2),0))=6,"C+",IF((ROUND(TRUNC(('TRI-2'!EN41  ),2),0))=5,"C-",IF((ROUND(TRUNC(('TRI-2'!EN41  ),2),0))=4,"D+",IF((ROUND(TRUNC(('TRI-2'!EN41 ),2),0))=3,"D-",IF((ROUND(TRUNC(('TRI-2'!EN41 ),2),0))=2,"E+",IF((ROUND(TRUNC(('TRI-2'!EN41  ),2),0))&lt;=1,"E-","")))))))))))</f>
        <v>A+</v>
      </c>
      <c r="EO41" s="51" t="str">
        <f>IF(OR('TRI-2'!EO41 ="",'TRI-2'!EO41&lt;0,'TRI-2'!EO41  &gt;10),"",IF((ROUND(TRUNC(('TRI-2'!EO41  ),2),0))=10,"A+",IF((ROUND(TRUNC(('TRI-2'!EO41  ),2),0))=9,"A-",IF((ROUND(TRUNC(('TRI-2'!EO41   ),2),0))=8,"B+",IF((ROUND(TRUNC(('TRI-2'!EO41 ),2),0))=7,"B-",IF((ROUND(TRUNC(('TRI-2'!EO41  ),2),0))=6,"C+",IF((ROUND(TRUNC(('TRI-2'!EO41  ),2),0))=5,"C-",IF((ROUND(TRUNC(('TRI-2'!EO41  ),2),0))=4,"D+",IF((ROUND(TRUNC(('TRI-2'!EO41 ),2),0))=3,"D-",IF((ROUND(TRUNC(('TRI-2'!EO41 ),2),0))=2,"E+",IF((ROUND(TRUNC(('TRI-2'!EO41  ),2),0))&lt;=1,"E-","")))))))))))</f>
        <v>A+</v>
      </c>
      <c r="EP41" s="51" t="str">
        <f>IF(OR('TRI-2'!EP41 ="",'TRI-2'!EP41&lt;0,'TRI-2'!EP41  &gt;10),"",IF((ROUND(TRUNC(('TRI-2'!EP41  ),2),0))=10,"A+",IF((ROUND(TRUNC(('TRI-2'!EP41  ),2),0))=9,"A-",IF((ROUND(TRUNC(('TRI-2'!EP41   ),2),0))=8,"B+",IF((ROUND(TRUNC(('TRI-2'!EP41 ),2),0))=7,"B-",IF((ROUND(TRUNC(('TRI-2'!EP41  ),2),0))=6,"C+",IF((ROUND(TRUNC(('TRI-2'!EP41  ),2),0))=5,"C-",IF((ROUND(TRUNC(('TRI-2'!EP41  ),2),0))=4,"D+",IF((ROUND(TRUNC(('TRI-2'!EP41 ),2),0))=3,"D-",IF((ROUND(TRUNC(('TRI-2'!EP41 ),2),0))=2,"E+",IF((ROUND(TRUNC(('TRI-2'!EP41  ),2),0))&lt;=1,"E-","")))))))))))</f>
        <v>A+</v>
      </c>
      <c r="EQ41" s="51" t="str">
        <f>IF(OR('TRI-2'!EQ41 ="",'TRI-2'!EQ41&lt;0,'TRI-2'!EQ41  &gt;10),"",IF((ROUND(TRUNC(('TRI-2'!EQ41  ),2),0))=10,"A+",IF((ROUND(TRUNC(('TRI-2'!EQ41  ),2),0))=9,"A-",IF((ROUND(TRUNC(('TRI-2'!EQ41   ),2),0))=8,"B+",IF((ROUND(TRUNC(('TRI-2'!EQ41 ),2),0))=7,"B-",IF((ROUND(TRUNC(('TRI-2'!EQ41  ),2),0))=6,"C+",IF((ROUND(TRUNC(('TRI-2'!EQ41  ),2),0))=5,"C-",IF((ROUND(TRUNC(('TRI-2'!EQ41  ),2),0))=4,"D+",IF((ROUND(TRUNC(('TRI-2'!EQ41 ),2),0))=3,"D-",IF((ROUND(TRUNC(('TRI-2'!EQ41 ),2),0))=2,"E+",IF((ROUND(TRUNC(('TRI-2'!EQ41  ),2),0))&lt;=1,"E-","")))))))))))</f>
        <v>B-</v>
      </c>
      <c r="ER41" s="51" t="str">
        <f>IF(OR('TRI-2'!ER41 ="",'TRI-2'!ER41&lt;0,'TRI-2'!ER41  &gt;10),"",IF((ROUND(TRUNC(('TRI-2'!ER41  ),2),0))=10,"A+",IF((ROUND(TRUNC(('TRI-2'!ER41  ),2),0))=9,"A-",IF((ROUND(TRUNC(('TRI-2'!ER41   ),2),0))=8,"B+",IF((ROUND(TRUNC(('TRI-2'!ER41 ),2),0))=7,"B-",IF((ROUND(TRUNC(('TRI-2'!ER41  ),2),0))=6,"C+",IF((ROUND(TRUNC(('TRI-2'!ER41  ),2),0))=5,"C-",IF((ROUND(TRUNC(('TRI-2'!ER41  ),2),0))=4,"D+",IF((ROUND(TRUNC(('TRI-2'!ER41 ),2),0))=3,"D-",IF((ROUND(TRUNC(('TRI-2'!ER41 ),2),0))=2,"E+",IF((ROUND(TRUNC(('TRI-2'!ER41  ),2),0))&lt;=1,"E-","")))))))))))</f>
        <v>A+</v>
      </c>
      <c r="ES41" s="51" t="str">
        <f>IF(OR('TRI-2'!ES41 ="",'TRI-2'!ES41&lt;0,'TRI-2'!ES41  &gt;10),"",IF((ROUND(TRUNC(('TRI-2'!ES41  ),2),0))=10,"A+",IF((ROUND(TRUNC(('TRI-2'!ES41  ),2),0))=9,"A-",IF((ROUND(TRUNC(('TRI-2'!ES41   ),2),0))=8,"B+",IF((ROUND(TRUNC(('TRI-2'!ES41 ),2),0))=7,"B-",IF((ROUND(TRUNC(('TRI-2'!ES41  ),2),0))=6,"C+",IF((ROUND(TRUNC(('TRI-2'!ES41  ),2),0))=5,"C-",IF((ROUND(TRUNC(('TRI-2'!ES41  ),2),0))=4,"D+",IF((ROUND(TRUNC(('TRI-2'!ES41 ),2),0))=3,"D-",IF((ROUND(TRUNC(('TRI-2'!ES41 ),2),0))=2,"E+",IF((ROUND(TRUNC(('TRI-2'!ES41  ),2),0))&lt;=1,"E-","")))))))))))</f>
        <v>A-</v>
      </c>
      <c r="ET41" s="51" t="str">
        <f>IF('TRI-2'!ET41 ="","",'TRI-2'!ET41 )</f>
        <v>S</v>
      </c>
      <c r="EU41" s="51" t="str">
        <f>IF('TRI-2'!EU41 ="","",'TRI-2'!EU41 )</f>
        <v>S</v>
      </c>
      <c r="EV41" s="51" t="str">
        <f>IF('TRI-2'!EV41 ="","",'TRI-2'!EV41 )</f>
        <v>F</v>
      </c>
      <c r="EW41" s="51" t="str">
        <f>IF('TRI-2'!EW41 ="","",'TRI-2'!EW41 )</f>
        <v>S</v>
      </c>
      <c r="EX41" s="51" t="str">
        <f>IF('TRI-2'!EX41 ="","",'TRI-2'!EX41 )</f>
        <v>F</v>
      </c>
      <c r="EY41" s="51" t="str">
        <f>IF('TRI-2'!EY41 ="","",'TRI-2'!EY41 )</f>
        <v>F</v>
      </c>
      <c r="EZ41" s="51" t="str">
        <f>IF('TRI-2'!EZ41 ="","",'TRI-2'!EZ41 )</f>
        <v>F</v>
      </c>
      <c r="FA41" s="51" t="str">
        <f>IF('TRI-2'!FA41 ="","",'TRI-2'!FA41 )</f>
        <v>F</v>
      </c>
      <c r="FB41" s="51" t="str">
        <f>IF('TRI-2'!FB41 ="","",'TRI-2'!FB41 )</f>
        <v>F</v>
      </c>
      <c r="FC41" s="51" t="str">
        <f>IF('TRI-2'!FC41 ="","",'TRI-2'!FC41 )</f>
        <v>B+</v>
      </c>
      <c r="FD41" s="51">
        <f>IF('TRI-2'!FD41 ="","",'TRI-2'!FD41 )</f>
        <v>30</v>
      </c>
      <c r="FE41" s="51" t="str">
        <f>IF('TRI-2'!FE41 ="","",'TRI-2'!FE41 )</f>
        <v>B+</v>
      </c>
      <c r="FF41" s="51" t="str">
        <f>IF('TRI-2'!FF41 ="","",'TRI-2'!FF41 )</f>
        <v/>
      </c>
      <c r="FG41" s="51" t="str">
        <f>IF('TRI-2'!FG41 ="","",'TRI-2'!FG41 )</f>
        <v/>
      </c>
      <c r="FH41" s="51" t="str">
        <f>IF('TRI-2'!FH41 ="","",'TRI-2'!FH41 )</f>
        <v/>
      </c>
    </row>
    <row r="42" spans="1:164" ht="21" customHeight="1">
      <c r="B42" s="53">
        <v>25</v>
      </c>
      <c r="C42" s="272" t="str">
        <f>IF(NOTAS!E45&gt;"",NOTAS!E45,"")</f>
        <v>ZAMBRANO CEDEÑO LESLY GISELL</v>
      </c>
      <c r="D42" s="273"/>
      <c r="E42" s="273"/>
      <c r="F42" s="274"/>
      <c r="G42" s="51" t="str">
        <f>IF(OR('TRI-2'!G42 ="",'TRI-2'!G42&lt;0,'TRI-2'!G42  &gt;10),"",IF((ROUND(TRUNC(('TRI-2'!G42  ),2),0))=10,"A+",IF((ROUND(TRUNC(('TRI-2'!G42  ),2),0))=9,"A-",IF((ROUND(TRUNC(('TRI-2'!G42   ),2),0))=8,"B+",IF((ROUND(TRUNC(('TRI-2'!G42 ),2),0))=7,"B-",IF((ROUND(TRUNC(('TRI-2'!G42  ),2),0))=6,"C+",IF((ROUND(TRUNC(('TRI-2'!G42  ),2),0))=5,"C-",IF((ROUND(TRUNC(('TRI-2'!G42  ),2),0))=4,"D+",IF((ROUND(TRUNC(('TRI-2'!G42 ),2),0))=3,"D-",IF((ROUND(TRUNC(('TRI-2'!G42 ),2),0))=2,"E+",IF((ROUND(TRUNC(('TRI-2'!G42  ),2),0))&lt;=1,"E-","")))))))))))</f>
        <v>A+</v>
      </c>
      <c r="H42" s="51" t="str">
        <f>IF(OR('TRI-2'!H42 ="",'TRI-2'!H42&lt;0,'TRI-2'!H42  &gt;10),"",IF((ROUND(TRUNC(('TRI-2'!H42  ),2),0))=10,"A+",IF((ROUND(TRUNC(('TRI-2'!H42  ),2),0))=9,"A-",IF((ROUND(TRUNC(('TRI-2'!H42   ),2),0))=8,"B+",IF((ROUND(TRUNC(('TRI-2'!H42 ),2),0))=7,"B-",IF((ROUND(TRUNC(('TRI-2'!H42  ),2),0))=6,"C+",IF((ROUND(TRUNC(('TRI-2'!H42  ),2),0))=5,"C-",IF((ROUND(TRUNC(('TRI-2'!H42  ),2),0))=4,"D+",IF((ROUND(TRUNC(('TRI-2'!H42 ),2),0))=3,"D-",IF((ROUND(TRUNC(('TRI-2'!H42 ),2),0))=2,"E+",IF((ROUND(TRUNC(('TRI-2'!H42  ),2),0))&lt;=1,"E-","")))))))))))</f>
        <v>A+</v>
      </c>
      <c r="I42" s="51" t="str">
        <f>IF(OR('TRI-2'!I42 ="",'TRI-2'!I42&lt;0,'TRI-2'!I42  &gt;10),"",IF((ROUND(TRUNC(('TRI-2'!I42  ),2),0))=10,"A+",IF((ROUND(TRUNC(('TRI-2'!I42  ),2),0))=9,"A-",IF((ROUND(TRUNC(('TRI-2'!I42   ),2),0))=8,"B+",IF((ROUND(TRUNC(('TRI-2'!I42 ),2),0))=7,"B-",IF((ROUND(TRUNC(('TRI-2'!I42  ),2),0))=6,"C+",IF((ROUND(TRUNC(('TRI-2'!I42  ),2),0))=5,"C-",IF((ROUND(TRUNC(('TRI-2'!I42  ),2),0))=4,"D+",IF((ROUND(TRUNC(('TRI-2'!I42 ),2),0))=3,"D-",IF((ROUND(TRUNC(('TRI-2'!I42 ),2),0))=2,"E+",IF((ROUND(TRUNC(('TRI-2'!I42  ),2),0))&lt;=1,"E-","")))))))))))</f>
        <v>A+</v>
      </c>
      <c r="J42" s="51" t="str">
        <f>IF(OR('TRI-2'!J42 ="",'TRI-2'!J42&lt;0,'TRI-2'!J42  &gt;10),"",IF((ROUND(TRUNC(('TRI-2'!J42  ),2),0))=10,"A+",IF((ROUND(TRUNC(('TRI-2'!J42  ),2),0))=9,"A-",IF((ROUND(TRUNC(('TRI-2'!J42   ),2),0))=8,"B+",IF((ROUND(TRUNC(('TRI-2'!J42 ),2),0))=7,"B-",IF((ROUND(TRUNC(('TRI-2'!J42  ),2),0))=6,"C+",IF((ROUND(TRUNC(('TRI-2'!J42  ),2),0))=5,"C-",IF((ROUND(TRUNC(('TRI-2'!J42  ),2),0))=4,"D+",IF((ROUND(TRUNC(('TRI-2'!J42 ),2),0))=3,"D-",IF((ROUND(TRUNC(('TRI-2'!J42 ),2),0))=2,"E+",IF((ROUND(TRUNC(('TRI-2'!J42  ),2),0))&lt;=1,"E-","")))))))))))</f>
        <v>A+</v>
      </c>
      <c r="K42" s="51" t="str">
        <f>IF(OR('TRI-2'!K42 ="",'TRI-2'!K42&lt;0,'TRI-2'!K42  &gt;10),"",IF((ROUND(TRUNC(('TRI-2'!K42  ),2),0))=10,"A+",IF((ROUND(TRUNC(('TRI-2'!K42  ),2),0))=9,"A-",IF((ROUND(TRUNC(('TRI-2'!K42   ),2),0))=8,"B+",IF((ROUND(TRUNC(('TRI-2'!K42 ),2),0))=7,"B-",IF((ROUND(TRUNC(('TRI-2'!K42  ),2),0))=6,"C+",IF((ROUND(TRUNC(('TRI-2'!K42  ),2),0))=5,"C-",IF((ROUND(TRUNC(('TRI-2'!K42  ),2),0))=4,"D+",IF((ROUND(TRUNC(('TRI-2'!K42 ),2),0))=3,"D-",IF((ROUND(TRUNC(('TRI-2'!K42 ),2),0))=2,"E+",IF((ROUND(TRUNC(('TRI-2'!K42  ),2),0))&lt;=1,"E-","")))))))))))</f>
        <v>A+</v>
      </c>
      <c r="L42" s="51" t="str">
        <f>IF(OR('TRI-2'!L42 ="",'TRI-2'!L42&lt;0,'TRI-2'!L42  &gt;10),"",IF((ROUND(TRUNC(('TRI-2'!L42  ),2),0))=10,"A+",IF((ROUND(TRUNC(('TRI-2'!L42  ),2),0))=9,"A-",IF((ROUND(TRUNC(('TRI-2'!L42   ),2),0))=8,"B+",IF((ROUND(TRUNC(('TRI-2'!L42 ),2),0))=7,"B-",IF((ROUND(TRUNC(('TRI-2'!L42  ),2),0))=6,"C+",IF((ROUND(TRUNC(('TRI-2'!L42  ),2),0))=5,"C-",IF((ROUND(TRUNC(('TRI-2'!L42  ),2),0))=4,"D+",IF((ROUND(TRUNC(('TRI-2'!L42 ),2),0))=3,"D-",IF((ROUND(TRUNC(('TRI-2'!L42 ),2),0))=2,"E+",IF((ROUND(TRUNC(('TRI-2'!L42  ),2),0))&lt;=1,"E-","")))))))))))</f>
        <v>A+</v>
      </c>
      <c r="M42" s="51" t="str">
        <f>IF(OR('TRI-2'!M42 ="",'TRI-2'!M42&lt;0,'TRI-2'!M42  &gt;10),"",IF((ROUND(TRUNC(('TRI-2'!M42  ),2),0))=10,"A+",IF((ROUND(TRUNC(('TRI-2'!M42  ),2),0))=9,"A-",IF((ROUND(TRUNC(('TRI-2'!M42   ),2),0))=8,"B+",IF((ROUND(TRUNC(('TRI-2'!M42 ),2),0))=7,"B-",IF((ROUND(TRUNC(('TRI-2'!M42  ),2),0))=6,"C+",IF((ROUND(TRUNC(('TRI-2'!M42  ),2),0))=5,"C-",IF((ROUND(TRUNC(('TRI-2'!M42  ),2),0))=4,"D+",IF((ROUND(TRUNC(('TRI-2'!M42 ),2),0))=3,"D-",IF((ROUND(TRUNC(('TRI-2'!M42 ),2),0))=2,"E+",IF((ROUND(TRUNC(('TRI-2'!M42  ),2),0))&lt;=1,"E-","")))))))))))</f>
        <v>A+</v>
      </c>
      <c r="N42" s="51" t="str">
        <f>IF(OR('TRI-2'!N42 ="",'TRI-2'!N42&lt;0,'TRI-2'!N42  &gt;10),"",IF((ROUND(TRUNC(('TRI-2'!N42  ),2),0))=10,"A+",IF((ROUND(TRUNC(('TRI-2'!N42  ),2),0))=9,"A-",IF((ROUND(TRUNC(('TRI-2'!N42   ),2),0))=8,"B+",IF((ROUND(TRUNC(('TRI-2'!N42 ),2),0))=7,"B-",IF((ROUND(TRUNC(('TRI-2'!N42  ),2),0))=6,"C+",IF((ROUND(TRUNC(('TRI-2'!N42  ),2),0))=5,"C-",IF((ROUND(TRUNC(('TRI-2'!N42  ),2),0))=4,"D+",IF((ROUND(TRUNC(('TRI-2'!N42 ),2),0))=3,"D-",IF((ROUND(TRUNC(('TRI-2'!N42 ),2),0))=2,"E+",IF((ROUND(TRUNC(('TRI-2'!N42  ),2),0))&lt;=1,"E-","")))))))))))</f>
        <v>A+</v>
      </c>
      <c r="O42" s="51" t="str">
        <f>IF(OR('TRI-2'!O42 ="",'TRI-2'!O42&lt;0,'TRI-2'!O42  &gt;10),"",IF((ROUND(TRUNC(('TRI-2'!O42  ),2),0))=10,"A+",IF((ROUND(TRUNC(('TRI-2'!O42  ),2),0))=9,"A-",IF((ROUND(TRUNC(('TRI-2'!O42   ),2),0))=8,"B+",IF((ROUND(TRUNC(('TRI-2'!O42 ),2),0))=7,"B-",IF((ROUND(TRUNC(('TRI-2'!O42  ),2),0))=6,"C+",IF((ROUND(TRUNC(('TRI-2'!O42  ),2),0))=5,"C-",IF((ROUND(TRUNC(('TRI-2'!O42  ),2),0))=4,"D+",IF((ROUND(TRUNC(('TRI-2'!O42 ),2),0))=3,"D-",IF((ROUND(TRUNC(('TRI-2'!O42 ),2),0))=2,"E+",IF((ROUND(TRUNC(('TRI-2'!O42  ),2),0))&lt;=1,"E-","")))))))))))</f>
        <v>A+</v>
      </c>
      <c r="P42" s="51" t="str">
        <f>IF(OR('TRI-2'!P42 ="",'TRI-2'!P42&lt;0,'TRI-2'!P42  &gt;10),"",IF((ROUND(TRUNC(('TRI-2'!P42  ),2),0))=10,"A+",IF((ROUND(TRUNC(('TRI-2'!P42  ),2),0))=9,"A-",IF((ROUND(TRUNC(('TRI-2'!P42   ),2),0))=8,"B+",IF((ROUND(TRUNC(('TRI-2'!P42 ),2),0))=7,"B-",IF((ROUND(TRUNC(('TRI-2'!P42  ),2),0))=6,"C+",IF((ROUND(TRUNC(('TRI-2'!P42  ),2),0))=5,"C-",IF((ROUND(TRUNC(('TRI-2'!P42  ),2),0))=4,"D+",IF((ROUND(TRUNC(('TRI-2'!P42 ),2),0))=3,"D-",IF((ROUND(TRUNC(('TRI-2'!P42 ),2),0))=2,"E+",IF((ROUND(TRUNC(('TRI-2'!P42  ),2),0))&lt;=1,"E-","")))))))))))</f>
        <v>A+</v>
      </c>
      <c r="Q42" s="51" t="str">
        <f>IF(OR('TRI-2'!Q42 ="",'TRI-2'!Q42&lt;0,'TRI-2'!Q42  &gt;10),"",IF((ROUND(TRUNC(('TRI-2'!Q42  ),2),0))=10,"A+",IF((ROUND(TRUNC(('TRI-2'!Q42  ),2),0))=9,"A-",IF((ROUND(TRUNC(('TRI-2'!Q42   ),2),0))=8,"B+",IF((ROUND(TRUNC(('TRI-2'!Q42 ),2),0))=7,"B-",IF((ROUND(TRUNC(('TRI-2'!Q42  ),2),0))=6,"C+",IF((ROUND(TRUNC(('TRI-2'!Q42  ),2),0))=5,"C-",IF((ROUND(TRUNC(('TRI-2'!Q42  ),2),0))=4,"D+",IF((ROUND(TRUNC(('TRI-2'!Q42 ),2),0))=3,"D-",IF((ROUND(TRUNC(('TRI-2'!Q42 ),2),0))=2,"E+",IF((ROUND(TRUNC(('TRI-2'!Q42  ),2),0))&lt;=1,"E-","")))))))))))</f>
        <v>A+</v>
      </c>
      <c r="R42" s="51" t="str">
        <f>IF(OR('TRI-2'!R42 ="",'TRI-2'!R42&lt;0,'TRI-2'!R42  &gt;10),"",IF((ROUND(TRUNC(('TRI-2'!R42  ),2),0))=10,"A+",IF((ROUND(TRUNC(('TRI-2'!R42  ),2),0))=9,"A-",IF((ROUND(TRUNC(('TRI-2'!R42   ),2),0))=8,"B+",IF((ROUND(TRUNC(('TRI-2'!R42 ),2),0))=7,"B-",IF((ROUND(TRUNC(('TRI-2'!R42  ),2),0))=6,"C+",IF((ROUND(TRUNC(('TRI-2'!R42  ),2),0))=5,"C-",IF((ROUND(TRUNC(('TRI-2'!R42  ),2),0))=4,"D+",IF((ROUND(TRUNC(('TRI-2'!R42 ),2),0))=3,"D-",IF((ROUND(TRUNC(('TRI-2'!R42 ),2),0))=2,"E+",IF((ROUND(TRUNC(('TRI-2'!R42  ),2),0))&lt;=1,"E-","")))))))))))</f>
        <v>A+</v>
      </c>
      <c r="S42" s="51" t="str">
        <f>IF(OR('TRI-2'!S42 ="",'TRI-2'!S42&lt;0,'TRI-2'!S42  &gt;10),"",IF((ROUND(TRUNC(('TRI-2'!S42  ),2),0))=10,"A+",IF((ROUND(TRUNC(('TRI-2'!S42  ),2),0))=9,"A-",IF((ROUND(TRUNC(('TRI-2'!S42   ),2),0))=8,"B+",IF((ROUND(TRUNC(('TRI-2'!S42 ),2),0))=7,"B-",IF((ROUND(TRUNC(('TRI-2'!S42  ),2),0))=6,"C+",IF((ROUND(TRUNC(('TRI-2'!S42  ),2),0))=5,"C-",IF((ROUND(TRUNC(('TRI-2'!S42  ),2),0))=4,"D+",IF((ROUND(TRUNC(('TRI-2'!S42 ),2),0))=3,"D-",IF((ROUND(TRUNC(('TRI-2'!S42 ),2),0))=2,"E+",IF((ROUND(TRUNC(('TRI-2'!S42  ),2),0))&lt;=1,"E-","")))))))))))</f>
        <v>A+</v>
      </c>
      <c r="T42" s="51" t="str">
        <f>IF(OR('TRI-2'!T42 ="",'TRI-2'!T42&lt;0,'TRI-2'!T42  &gt;10),"",IF((ROUND(TRUNC(('TRI-2'!T42  ),2),0))=10,"A+",IF((ROUND(TRUNC(('TRI-2'!T42  ),2),0))=9,"A-",IF((ROUND(TRUNC(('TRI-2'!T42   ),2),0))=8,"B+",IF((ROUND(TRUNC(('TRI-2'!T42 ),2),0))=7,"B-",IF((ROUND(TRUNC(('TRI-2'!T42  ),2),0))=6,"C+",IF((ROUND(TRUNC(('TRI-2'!T42  ),2),0))=5,"C-",IF((ROUND(TRUNC(('TRI-2'!T42  ),2),0))=4,"D+",IF((ROUND(TRUNC(('TRI-2'!T42 ),2),0))=3,"D-",IF((ROUND(TRUNC(('TRI-2'!T42 ),2),0))=2,"E+",IF((ROUND(TRUNC(('TRI-2'!T42  ),2),0))&lt;=1,"E-","")))))))))))</f>
        <v>A+</v>
      </c>
      <c r="U42" s="51" t="str">
        <f>IF(OR('TRI-2'!U42 ="",'TRI-2'!U42&lt;0,'TRI-2'!U42  &gt;10),"",IF((ROUND(TRUNC(('TRI-2'!U42  ),2),0))=10,"A+",IF((ROUND(TRUNC(('TRI-2'!U42  ),2),0))=9,"A-",IF((ROUND(TRUNC(('TRI-2'!U42   ),2),0))=8,"B+",IF((ROUND(TRUNC(('TRI-2'!U42 ),2),0))=7,"B-",IF((ROUND(TRUNC(('TRI-2'!U42  ),2),0))=6,"C+",IF((ROUND(TRUNC(('TRI-2'!U42  ),2),0))=5,"C-",IF((ROUND(TRUNC(('TRI-2'!U42  ),2),0))=4,"D+",IF((ROUND(TRUNC(('TRI-2'!U42 ),2),0))=3,"D-",IF((ROUND(TRUNC(('TRI-2'!U42 ),2),0))=2,"E+",IF((ROUND(TRUNC(('TRI-2'!U42  ),2),0))&lt;=1,"E-","")))))))))))</f>
        <v>A+</v>
      </c>
      <c r="V42" s="51" t="str">
        <f>IF(OR('TRI-2'!V42 ="",'TRI-2'!V42&lt;0,'TRI-2'!V42  &gt;10),"",IF((ROUND(TRUNC(('TRI-2'!V42  ),2),0))=10,"A+",IF((ROUND(TRUNC(('TRI-2'!V42  ),2),0))=9,"A-",IF((ROUND(TRUNC(('TRI-2'!V42   ),2),0))=8,"B+",IF((ROUND(TRUNC(('TRI-2'!V42 ),2),0))=7,"B-",IF((ROUND(TRUNC(('TRI-2'!V42  ),2),0))=6,"C+",IF((ROUND(TRUNC(('TRI-2'!V42  ),2),0))=5,"C-",IF((ROUND(TRUNC(('TRI-2'!V42  ),2),0))=4,"D+",IF((ROUND(TRUNC(('TRI-2'!V42 ),2),0))=3,"D-",IF((ROUND(TRUNC(('TRI-2'!V42 ),2),0))=2,"E+",IF((ROUND(TRUNC(('TRI-2'!V42  ),2),0))&lt;=1,"E-","")))))))))))</f>
        <v>A+</v>
      </c>
      <c r="W42" s="51" t="str">
        <f>IF(OR('TRI-2'!W42 ="",'TRI-2'!W42&lt;0,'TRI-2'!W42  &gt;10),"",IF((ROUND(TRUNC(('TRI-2'!W42  ),2),0))=10,"A+",IF((ROUND(TRUNC(('TRI-2'!W42  ),2),0))=9,"A-",IF((ROUND(TRUNC(('TRI-2'!W42   ),2),0))=8,"B+",IF((ROUND(TRUNC(('TRI-2'!W42 ),2),0))=7,"B-",IF((ROUND(TRUNC(('TRI-2'!W42  ),2),0))=6,"C+",IF((ROUND(TRUNC(('TRI-2'!W42  ),2),0))=5,"C-",IF((ROUND(TRUNC(('TRI-2'!W42  ),2),0))=4,"D+",IF((ROUND(TRUNC(('TRI-2'!W42 ),2),0))=3,"D-",IF((ROUND(TRUNC(('TRI-2'!W42 ),2),0))=2,"E+",IF((ROUND(TRUNC(('TRI-2'!W42  ),2),0))&lt;=1,"E-","")))))))))))</f>
        <v>A+</v>
      </c>
      <c r="X42" s="51" t="str">
        <f>IF(OR('TRI-2'!X42 ="",'TRI-2'!X42&lt;0,'TRI-2'!X42  &gt;10),"",IF((ROUND(TRUNC(('TRI-2'!X42  ),2),0))=10,"A+",IF((ROUND(TRUNC(('TRI-2'!X42  ),2),0))=9,"A-",IF((ROUND(TRUNC(('TRI-2'!X42   ),2),0))=8,"B+",IF((ROUND(TRUNC(('TRI-2'!X42 ),2),0))=7,"B-",IF((ROUND(TRUNC(('TRI-2'!X42  ),2),0))=6,"C+",IF((ROUND(TRUNC(('TRI-2'!X42  ),2),0))=5,"C-",IF((ROUND(TRUNC(('TRI-2'!X42  ),2),0))=4,"D+",IF((ROUND(TRUNC(('TRI-2'!X42 ),2),0))=3,"D-",IF((ROUND(TRUNC(('TRI-2'!X42 ),2),0))=2,"E+",IF((ROUND(TRUNC(('TRI-2'!X42  ),2),0))&lt;=1,"E-","")))))))))))</f>
        <v>A+</v>
      </c>
      <c r="Y42" s="51" t="str">
        <f>IF(OR('TRI-2'!Y42 ="",'TRI-2'!Y42&lt;0,'TRI-2'!Y42  &gt;10),"",IF((ROUND(TRUNC(('TRI-2'!Y42  ),2),0))=10,"A+",IF((ROUND(TRUNC(('TRI-2'!Y42  ),2),0))=9,"A-",IF((ROUND(TRUNC(('TRI-2'!Y42   ),2),0))=8,"B+",IF((ROUND(TRUNC(('TRI-2'!Y42 ),2),0))=7,"B-",IF((ROUND(TRUNC(('TRI-2'!Y42  ),2),0))=6,"C+",IF((ROUND(TRUNC(('TRI-2'!Y42  ),2),0))=5,"C-",IF((ROUND(TRUNC(('TRI-2'!Y42  ),2),0))=4,"D+",IF((ROUND(TRUNC(('TRI-2'!Y42 ),2),0))=3,"D-",IF((ROUND(TRUNC(('TRI-2'!Y42 ),2),0))=2,"E+",IF((ROUND(TRUNC(('TRI-2'!Y42  ),2),0))&lt;=1,"E-","")))))))))))</f>
        <v>A+</v>
      </c>
      <c r="Z42" s="51" t="str">
        <f>IF(OR('TRI-2'!Z42 ="",'TRI-2'!Z42&lt;0,'TRI-2'!Z42  &gt;10),"",IF((ROUND(TRUNC(('TRI-2'!Z42  ),2),0))=10,"A+",IF((ROUND(TRUNC(('TRI-2'!Z42  ),2),0))=9,"A-",IF((ROUND(TRUNC(('TRI-2'!Z42   ),2),0))=8,"B+",IF((ROUND(TRUNC(('TRI-2'!Z42 ),2),0))=7,"B-",IF((ROUND(TRUNC(('TRI-2'!Z42  ),2),0))=6,"C+",IF((ROUND(TRUNC(('TRI-2'!Z42  ),2),0))=5,"C-",IF((ROUND(TRUNC(('TRI-2'!Z42  ),2),0))=4,"D+",IF((ROUND(TRUNC(('TRI-2'!Z42 ),2),0))=3,"D-",IF((ROUND(TRUNC(('TRI-2'!Z42 ),2),0))=2,"E+",IF((ROUND(TRUNC(('TRI-2'!Z42  ),2),0))&lt;=1,"E-","")))))))))))</f>
        <v>A+</v>
      </c>
      <c r="AA42" s="51" t="str">
        <f>IF(OR('TRI-2'!AA42 ="",'TRI-2'!AA42&lt;0,'TRI-2'!AA42  &gt;10),"",IF((ROUND(TRUNC(('TRI-2'!AA42  ),2),0))=10,"A+",IF((ROUND(TRUNC(('TRI-2'!AA42  ),2),0))=9,"A-",IF((ROUND(TRUNC(('TRI-2'!AA42   ),2),0))=8,"B+",IF((ROUND(TRUNC(('TRI-2'!AA42 ),2),0))=7,"B-",IF((ROUND(TRUNC(('TRI-2'!AA42  ),2),0))=6,"C+",IF((ROUND(TRUNC(('TRI-2'!AA42  ),2),0))=5,"C-",IF((ROUND(TRUNC(('TRI-2'!AA42  ),2),0))=4,"D+",IF((ROUND(TRUNC(('TRI-2'!AA42 ),2),0))=3,"D-",IF((ROUND(TRUNC(('TRI-2'!AA42 ),2),0))=2,"E+",IF((ROUND(TRUNC(('TRI-2'!AA42  ),2),0))&lt;=1,"E-","")))))))))))</f>
        <v>A+</v>
      </c>
      <c r="AB42" s="51" t="str">
        <f>IF(OR('TRI-2'!AB42 ="",'TRI-2'!AB42&lt;0,'TRI-2'!AB42  &gt;10),"",IF((ROUND(TRUNC(('TRI-2'!AB42  ),2),0))=10,"A+",IF((ROUND(TRUNC(('TRI-2'!AB42  ),2),0))=9,"A-",IF((ROUND(TRUNC(('TRI-2'!AB42   ),2),0))=8,"B+",IF((ROUND(TRUNC(('TRI-2'!AB42 ),2),0))=7,"B-",IF((ROUND(TRUNC(('TRI-2'!AB42  ),2),0))=6,"C+",IF((ROUND(TRUNC(('TRI-2'!AB42  ),2),0))=5,"C-",IF((ROUND(TRUNC(('TRI-2'!AB42  ),2),0))=4,"D+",IF((ROUND(TRUNC(('TRI-2'!AB42 ),2),0))=3,"D-",IF((ROUND(TRUNC(('TRI-2'!AB42 ),2),0))=2,"E+",IF((ROUND(TRUNC(('TRI-2'!AB42  ),2),0))&lt;=1,"E-","")))))))))))</f>
        <v>A+</v>
      </c>
      <c r="AC42" s="51" t="str">
        <f>IF(OR('TRI-2'!AC42 ="",'TRI-2'!AC42&lt;0,'TRI-2'!AC42  &gt;10),"",IF((ROUND(TRUNC(('TRI-2'!AC42  ),2),0))=10,"A+",IF((ROUND(TRUNC(('TRI-2'!AC42  ),2),0))=9,"A-",IF((ROUND(TRUNC(('TRI-2'!AC42   ),2),0))=8,"B+",IF((ROUND(TRUNC(('TRI-2'!AC42 ),2),0))=7,"B-",IF((ROUND(TRUNC(('TRI-2'!AC42  ),2),0))=6,"C+",IF((ROUND(TRUNC(('TRI-2'!AC42  ),2),0))=5,"C-",IF((ROUND(TRUNC(('TRI-2'!AC42  ),2),0))=4,"D+",IF((ROUND(TRUNC(('TRI-2'!AC42 ),2),0))=3,"D-",IF((ROUND(TRUNC(('TRI-2'!AC42 ),2),0))=2,"E+",IF((ROUND(TRUNC(('TRI-2'!AC42  ),2),0))&lt;=1,"E-","")))))))))))</f>
        <v>A+</v>
      </c>
      <c r="AD42" s="51" t="str">
        <f>IF(OR('TRI-2'!AD42 ="",'TRI-2'!AD42&lt;0,'TRI-2'!AD42  &gt;10),"",IF((ROUND(TRUNC(('TRI-2'!AD42  ),2),0))=10,"A+",IF((ROUND(TRUNC(('TRI-2'!AD42  ),2),0))=9,"A-",IF((ROUND(TRUNC(('TRI-2'!AD42   ),2),0))=8,"B+",IF((ROUND(TRUNC(('TRI-2'!AD42 ),2),0))=7,"B-",IF((ROUND(TRUNC(('TRI-2'!AD42  ),2),0))=6,"C+",IF((ROUND(TRUNC(('TRI-2'!AD42  ),2),0))=5,"C-",IF((ROUND(TRUNC(('TRI-2'!AD42  ),2),0))=4,"D+",IF((ROUND(TRUNC(('TRI-2'!AD42 ),2),0))=3,"D-",IF((ROUND(TRUNC(('TRI-2'!AD42 ),2),0))=2,"E+",IF((ROUND(TRUNC(('TRI-2'!AD42  ),2),0))&lt;=1,"E-","")))))))))))</f>
        <v>A+</v>
      </c>
      <c r="AE42" s="51" t="str">
        <f>IF(OR('TRI-2'!AE42 ="",'TRI-2'!AE42&lt;0,'TRI-2'!AE42  &gt;10),"",IF((ROUND(TRUNC(('TRI-2'!AE42  ),2),0))=10,"A+",IF((ROUND(TRUNC(('TRI-2'!AE42  ),2),0))=9,"A-",IF((ROUND(TRUNC(('TRI-2'!AE42   ),2),0))=8,"B+",IF((ROUND(TRUNC(('TRI-2'!AE42 ),2),0))=7,"B-",IF((ROUND(TRUNC(('TRI-2'!AE42  ),2),0))=6,"C+",IF((ROUND(TRUNC(('TRI-2'!AE42  ),2),0))=5,"C-",IF((ROUND(TRUNC(('TRI-2'!AE42  ),2),0))=4,"D+",IF((ROUND(TRUNC(('TRI-2'!AE42 ),2),0))=3,"D-",IF((ROUND(TRUNC(('TRI-2'!AE42 ),2),0))=2,"E+",IF((ROUND(TRUNC(('TRI-2'!AE42  ),2),0))&lt;=1,"E-","")))))))))))</f>
        <v>A+</v>
      </c>
      <c r="AF42" s="51" t="str">
        <f>IF(OR('TRI-2'!AF42 ="",'TRI-2'!AF42&lt;0,'TRI-2'!AF42  &gt;10),"",IF((ROUND(TRUNC(('TRI-2'!AF42  ),2),0))=10,"A+",IF((ROUND(TRUNC(('TRI-2'!AF42  ),2),0))=9,"A-",IF((ROUND(TRUNC(('TRI-2'!AF42   ),2),0))=8,"B+",IF((ROUND(TRUNC(('TRI-2'!AF42 ),2),0))=7,"B-",IF((ROUND(TRUNC(('TRI-2'!AF42  ),2),0))=6,"C+",IF((ROUND(TRUNC(('TRI-2'!AF42  ),2),0))=5,"C-",IF((ROUND(TRUNC(('TRI-2'!AF42  ),2),0))=4,"D+",IF((ROUND(TRUNC(('TRI-2'!AF42 ),2),0))=3,"D-",IF((ROUND(TRUNC(('TRI-2'!AF42 ),2),0))=2,"E+",IF((ROUND(TRUNC(('TRI-2'!AF42  ),2),0))&lt;=1,"E-","")))))))))))</f>
        <v>A+</v>
      </c>
      <c r="AG42" s="51" t="str">
        <f>IF(OR('TRI-2'!AG42 ="",'TRI-2'!AG42&lt;0,'TRI-2'!AG42  &gt;10),"",IF((ROUND(TRUNC(('TRI-2'!AG42  ),2),0))=10,"A+",IF((ROUND(TRUNC(('TRI-2'!AG42  ),2),0))=9,"A-",IF((ROUND(TRUNC(('TRI-2'!AG42   ),2),0))=8,"B+",IF((ROUND(TRUNC(('TRI-2'!AG42 ),2),0))=7,"B-",IF((ROUND(TRUNC(('TRI-2'!AG42  ),2),0))=6,"C+",IF((ROUND(TRUNC(('TRI-2'!AG42  ),2),0))=5,"C-",IF((ROUND(TRUNC(('TRI-2'!AG42  ),2),0))=4,"D+",IF((ROUND(TRUNC(('TRI-2'!AG42 ),2),0))=3,"D-",IF((ROUND(TRUNC(('TRI-2'!AG42 ),2),0))=2,"E+",IF((ROUND(TRUNC(('TRI-2'!AG42  ),2),0))&lt;=1,"E-","")))))))))))</f>
        <v>A+</v>
      </c>
      <c r="AH42" s="51" t="str">
        <f>IF(OR('TRI-2'!AH42 ="",'TRI-2'!AH42&lt;0,'TRI-2'!AH42  &gt;10),"",IF((ROUND(TRUNC(('TRI-2'!AH42  ),2),0))=10,"A+",IF((ROUND(TRUNC(('TRI-2'!AH42  ),2),0))=9,"A-",IF((ROUND(TRUNC(('TRI-2'!AH42   ),2),0))=8,"B+",IF((ROUND(TRUNC(('TRI-2'!AH42 ),2),0))=7,"B-",IF((ROUND(TRUNC(('TRI-2'!AH42  ),2),0))=6,"C+",IF((ROUND(TRUNC(('TRI-2'!AH42  ),2),0))=5,"C-",IF((ROUND(TRUNC(('TRI-2'!AH42  ),2),0))=4,"D+",IF((ROUND(TRUNC(('TRI-2'!AH42 ),2),0))=3,"D-",IF((ROUND(TRUNC(('TRI-2'!AH42 ),2),0))=2,"E+",IF((ROUND(TRUNC(('TRI-2'!AH42  ),2),0))&lt;=1,"E-","")))))))))))</f>
        <v>A+</v>
      </c>
      <c r="AI42" s="51" t="str">
        <f>IF(OR('TRI-2'!AI42 ="",'TRI-2'!AI42&lt;0,'TRI-2'!AI42  &gt;10),"",IF((ROUND(TRUNC(('TRI-2'!AI42  ),2),0))=10,"A+",IF((ROUND(TRUNC(('TRI-2'!AI42  ),2),0))=9,"A-",IF((ROUND(TRUNC(('TRI-2'!AI42   ),2),0))=8,"B+",IF((ROUND(TRUNC(('TRI-2'!AI42 ),2),0))=7,"B-",IF((ROUND(TRUNC(('TRI-2'!AI42  ),2),0))=6,"C+",IF((ROUND(TRUNC(('TRI-2'!AI42  ),2),0))=5,"C-",IF((ROUND(TRUNC(('TRI-2'!AI42  ),2),0))=4,"D+",IF((ROUND(TRUNC(('TRI-2'!AI42 ),2),0))=3,"D-",IF((ROUND(TRUNC(('TRI-2'!AI42 ),2),0))=2,"E+",IF((ROUND(TRUNC(('TRI-2'!AI42  ),2),0))&lt;=1,"E-","")))))))))))</f>
        <v>A+</v>
      </c>
      <c r="AJ42" s="51" t="str">
        <f>IF(OR('TRI-2'!AJ42 ="",'TRI-2'!AJ42&lt;0,'TRI-2'!AJ42  &gt;10),"",IF((ROUND(TRUNC(('TRI-2'!AJ42  ),2),0))=10,"A+",IF((ROUND(TRUNC(('TRI-2'!AJ42  ),2),0))=9,"A-",IF((ROUND(TRUNC(('TRI-2'!AJ42   ),2),0))=8,"B+",IF((ROUND(TRUNC(('TRI-2'!AJ42 ),2),0))=7,"B-",IF((ROUND(TRUNC(('TRI-2'!AJ42  ),2),0))=6,"C+",IF((ROUND(TRUNC(('TRI-2'!AJ42  ),2),0))=5,"C-",IF((ROUND(TRUNC(('TRI-2'!AJ42  ),2),0))=4,"D+",IF((ROUND(TRUNC(('TRI-2'!AJ42 ),2),0))=3,"D-",IF((ROUND(TRUNC(('TRI-2'!AJ42 ),2),0))=2,"E+",IF((ROUND(TRUNC(('TRI-2'!AJ42  ),2),0))&lt;=1,"E-","")))))))))))</f>
        <v>A+</v>
      </c>
      <c r="AK42" s="51" t="str">
        <f>IF(OR('TRI-2'!AK42 ="",'TRI-2'!AK42&lt;0,'TRI-2'!AK42  &gt;10),"",IF((ROUND(TRUNC(('TRI-2'!AK42  ),2),0))=10,"A+",IF((ROUND(TRUNC(('TRI-2'!AK42  ),2),0))=9,"A-",IF((ROUND(TRUNC(('TRI-2'!AK42   ),2),0))=8,"B+",IF((ROUND(TRUNC(('TRI-2'!AK42 ),2),0))=7,"B-",IF((ROUND(TRUNC(('TRI-2'!AK42  ),2),0))=6,"C+",IF((ROUND(TRUNC(('TRI-2'!AK42  ),2),0))=5,"C-",IF((ROUND(TRUNC(('TRI-2'!AK42  ),2),0))=4,"D+",IF((ROUND(TRUNC(('TRI-2'!AK42 ),2),0))=3,"D-",IF((ROUND(TRUNC(('TRI-2'!AK42 ),2),0))=2,"E+",IF((ROUND(TRUNC(('TRI-2'!AK42  ),2),0))&lt;=1,"E-","")))))))))))</f>
        <v>A+</v>
      </c>
      <c r="AL42" s="51" t="str">
        <f>IF(OR('TRI-2'!AL42 ="",'TRI-2'!AL42&lt;0,'TRI-2'!AL42  &gt;10),"",IF((ROUND(TRUNC(('TRI-2'!AL42  ),2),0))=10,"A+",IF((ROUND(TRUNC(('TRI-2'!AL42  ),2),0))=9,"A-",IF((ROUND(TRUNC(('TRI-2'!AL42   ),2),0))=8,"B+",IF((ROUND(TRUNC(('TRI-2'!AL42 ),2),0))=7,"B-",IF((ROUND(TRUNC(('TRI-2'!AL42  ),2),0))=6,"C+",IF((ROUND(TRUNC(('TRI-2'!AL42  ),2),0))=5,"C-",IF((ROUND(TRUNC(('TRI-2'!AL42  ),2),0))=4,"D+",IF((ROUND(TRUNC(('TRI-2'!AL42 ),2),0))=3,"D-",IF((ROUND(TRUNC(('TRI-2'!AL42 ),2),0))=2,"E+",IF((ROUND(TRUNC(('TRI-2'!AL42  ),2),0))&lt;=1,"E-","")))))))))))</f>
        <v>A+</v>
      </c>
      <c r="AM42" s="51" t="str">
        <f>IF(OR('TRI-2'!AM42 ="",'TRI-2'!AM42&lt;0,'TRI-2'!AM42  &gt;10),"",IF((ROUND(TRUNC(('TRI-2'!AM42  ),2),0))=10,"A+",IF((ROUND(TRUNC(('TRI-2'!AM42  ),2),0))=9,"A-",IF((ROUND(TRUNC(('TRI-2'!AM42   ),2),0))=8,"B+",IF((ROUND(TRUNC(('TRI-2'!AM42 ),2),0))=7,"B-",IF((ROUND(TRUNC(('TRI-2'!AM42  ),2),0))=6,"C+",IF((ROUND(TRUNC(('TRI-2'!AM42  ),2),0))=5,"C-",IF((ROUND(TRUNC(('TRI-2'!AM42  ),2),0))=4,"D+",IF((ROUND(TRUNC(('TRI-2'!AM42 ),2),0))=3,"D-",IF((ROUND(TRUNC(('TRI-2'!AM42 ),2),0))=2,"E+",IF((ROUND(TRUNC(('TRI-2'!AM42  ),2),0))&lt;=1,"E-","")))))))))))</f>
        <v>A+</v>
      </c>
      <c r="AN42" s="51" t="str">
        <f>IF(OR('TRI-2'!AN42 ="",'TRI-2'!AN42&lt;0,'TRI-2'!AN42  &gt;10),"",IF((ROUND(TRUNC(('TRI-2'!AN42  ),2),0))=10,"A+",IF((ROUND(TRUNC(('TRI-2'!AN42  ),2),0))=9,"A-",IF((ROUND(TRUNC(('TRI-2'!AN42   ),2),0))=8,"B+",IF((ROUND(TRUNC(('TRI-2'!AN42 ),2),0))=7,"B-",IF((ROUND(TRUNC(('TRI-2'!AN42  ),2),0))=6,"C+",IF((ROUND(TRUNC(('TRI-2'!AN42  ),2),0))=5,"C-",IF((ROUND(TRUNC(('TRI-2'!AN42  ),2),0))=4,"D+",IF((ROUND(TRUNC(('TRI-2'!AN42 ),2),0))=3,"D-",IF((ROUND(TRUNC(('TRI-2'!AN42 ),2),0))=2,"E+",IF((ROUND(TRUNC(('TRI-2'!AN42  ),2),0))&lt;=1,"E-","")))))))))))</f>
        <v>A+</v>
      </c>
      <c r="AO42" s="51" t="str">
        <f>IF(OR('TRI-2'!AO42 ="",'TRI-2'!AO42&lt;0,'TRI-2'!AO42  &gt;10),"",IF((ROUND(TRUNC(('TRI-2'!AO42  ),2),0))=10,"A+",IF((ROUND(TRUNC(('TRI-2'!AO42  ),2),0))=9,"A-",IF((ROUND(TRUNC(('TRI-2'!AO42   ),2),0))=8,"B+",IF((ROUND(TRUNC(('TRI-2'!AO42 ),2),0))=7,"B-",IF((ROUND(TRUNC(('TRI-2'!AO42  ),2),0))=6,"C+",IF((ROUND(TRUNC(('TRI-2'!AO42  ),2),0))=5,"C-",IF((ROUND(TRUNC(('TRI-2'!AO42  ),2),0))=4,"D+",IF((ROUND(TRUNC(('TRI-2'!AO42 ),2),0))=3,"D-",IF((ROUND(TRUNC(('TRI-2'!AO42 ),2),0))=2,"E+",IF((ROUND(TRUNC(('TRI-2'!AO42  ),2),0))&lt;=1,"E-","")))))))))))</f>
        <v>A+</v>
      </c>
      <c r="AP42" s="51" t="str">
        <f>IF(OR('TRI-2'!AP42 ="",'TRI-2'!AP42&lt;0,'TRI-2'!AP42  &gt;10),"",IF((ROUND(TRUNC(('TRI-2'!AP42  ),2),0))=10,"A+",IF((ROUND(TRUNC(('TRI-2'!AP42  ),2),0))=9,"A-",IF((ROUND(TRUNC(('TRI-2'!AP42   ),2),0))=8,"B+",IF((ROUND(TRUNC(('TRI-2'!AP42 ),2),0))=7,"B-",IF((ROUND(TRUNC(('TRI-2'!AP42  ),2),0))=6,"C+",IF((ROUND(TRUNC(('TRI-2'!AP42  ),2),0))=5,"C-",IF((ROUND(TRUNC(('TRI-2'!AP42  ),2),0))=4,"D+",IF((ROUND(TRUNC(('TRI-2'!AP42 ),2),0))=3,"D-",IF((ROUND(TRUNC(('TRI-2'!AP42 ),2),0))=2,"E+",IF((ROUND(TRUNC(('TRI-2'!AP42  ),2),0))&lt;=1,"E-","")))))))))))</f>
        <v>A+</v>
      </c>
      <c r="AQ42" s="51" t="str">
        <f>IF(OR('TRI-2'!AQ42 ="",'TRI-2'!AQ42&lt;0,'TRI-2'!AQ42  &gt;10),"",IF((ROUND(TRUNC(('TRI-2'!AQ42  ),2),0))=10,"A+",IF((ROUND(TRUNC(('TRI-2'!AQ42  ),2),0))=9,"A-",IF((ROUND(TRUNC(('TRI-2'!AQ42   ),2),0))=8,"B+",IF((ROUND(TRUNC(('TRI-2'!AQ42 ),2),0))=7,"B-",IF((ROUND(TRUNC(('TRI-2'!AQ42  ),2),0))=6,"C+",IF((ROUND(TRUNC(('TRI-2'!AQ42  ),2),0))=5,"C-",IF((ROUND(TRUNC(('TRI-2'!AQ42  ),2),0))=4,"D+",IF((ROUND(TRUNC(('TRI-2'!AQ42 ),2),0))=3,"D-",IF((ROUND(TRUNC(('TRI-2'!AQ42 ),2),0))=2,"E+",IF((ROUND(TRUNC(('TRI-2'!AQ42  ),2),0))&lt;=1,"E-","")))))))))))</f>
        <v>A+</v>
      </c>
      <c r="AR42" s="51" t="str">
        <f>IF(OR('TRI-2'!AR42 ="",'TRI-2'!AR42&lt;0,'TRI-2'!AR42  &gt;10),"",IF((ROUND(TRUNC(('TRI-2'!AR42  ),2),0))=10,"A+",IF((ROUND(TRUNC(('TRI-2'!AR42  ),2),0))=9,"A-",IF((ROUND(TRUNC(('TRI-2'!AR42   ),2),0))=8,"B+",IF((ROUND(TRUNC(('TRI-2'!AR42 ),2),0))=7,"B-",IF((ROUND(TRUNC(('TRI-2'!AR42  ),2),0))=6,"C+",IF((ROUND(TRUNC(('TRI-2'!AR42  ),2),0))=5,"C-",IF((ROUND(TRUNC(('TRI-2'!AR42  ),2),0))=4,"D+",IF((ROUND(TRUNC(('TRI-2'!AR42 ),2),0))=3,"D-",IF((ROUND(TRUNC(('TRI-2'!AR42 ),2),0))=2,"E+",IF((ROUND(TRUNC(('TRI-2'!AR42  ),2),0))&lt;=1,"E-","")))))))))))</f>
        <v>A+</v>
      </c>
      <c r="AS42" s="51" t="str">
        <f>IF(OR('TRI-2'!AS42 ="",'TRI-2'!AS42&lt;0,'TRI-2'!AS42  &gt;10),"",IF((ROUND(TRUNC(('TRI-2'!AS42  ),2),0))=10,"A+",IF((ROUND(TRUNC(('TRI-2'!AS42  ),2),0))=9,"A-",IF((ROUND(TRUNC(('TRI-2'!AS42   ),2),0))=8,"B+",IF((ROUND(TRUNC(('TRI-2'!AS42 ),2),0))=7,"B-",IF((ROUND(TRUNC(('TRI-2'!AS42  ),2),0))=6,"C+",IF((ROUND(TRUNC(('TRI-2'!AS42  ),2),0))=5,"C-",IF((ROUND(TRUNC(('TRI-2'!AS42  ),2),0))=4,"D+",IF((ROUND(TRUNC(('TRI-2'!AS42 ),2),0))=3,"D-",IF((ROUND(TRUNC(('TRI-2'!AS42 ),2),0))=2,"E+",IF((ROUND(TRUNC(('TRI-2'!AS42  ),2),0))&lt;=1,"E-","")))))))))))</f>
        <v>A+</v>
      </c>
      <c r="AT42" s="51" t="str">
        <f>IF(OR('TRI-2'!AT42 ="",'TRI-2'!AT42&lt;0,'TRI-2'!AT42  &gt;10),"",IF((ROUND(TRUNC(('TRI-2'!AT42  ),2),0))=10,"A+",IF((ROUND(TRUNC(('TRI-2'!AT42  ),2),0))=9,"A-",IF((ROUND(TRUNC(('TRI-2'!AT42   ),2),0))=8,"B+",IF((ROUND(TRUNC(('TRI-2'!AT42 ),2),0))=7,"B-",IF((ROUND(TRUNC(('TRI-2'!AT42  ),2),0))=6,"C+",IF((ROUND(TRUNC(('TRI-2'!AT42  ),2),0))=5,"C-",IF((ROUND(TRUNC(('TRI-2'!AT42  ),2),0))=4,"D+",IF((ROUND(TRUNC(('TRI-2'!AT42 ),2),0))=3,"D-",IF((ROUND(TRUNC(('TRI-2'!AT42 ),2),0))=2,"E+",IF((ROUND(TRUNC(('TRI-2'!AT42  ),2),0))&lt;=1,"E-","")))))))))))</f>
        <v>A+</v>
      </c>
      <c r="AU42" s="51" t="str">
        <f>IF(OR('TRI-2'!AU42 ="",'TRI-2'!AU42&lt;0,'TRI-2'!AU42  &gt;10),"",IF((ROUND(TRUNC(('TRI-2'!AU42  ),2),0))=10,"A+",IF((ROUND(TRUNC(('TRI-2'!AU42  ),2),0))=9,"A-",IF((ROUND(TRUNC(('TRI-2'!AU42   ),2),0))=8,"B+",IF((ROUND(TRUNC(('TRI-2'!AU42 ),2),0))=7,"B-",IF((ROUND(TRUNC(('TRI-2'!AU42  ),2),0))=6,"C+",IF((ROUND(TRUNC(('TRI-2'!AU42  ),2),0))=5,"C-",IF((ROUND(TRUNC(('TRI-2'!AU42  ),2),0))=4,"D+",IF((ROUND(TRUNC(('TRI-2'!AU42 ),2),0))=3,"D-",IF((ROUND(TRUNC(('TRI-2'!AU42 ),2),0))=2,"E+",IF((ROUND(TRUNC(('TRI-2'!AU42  ),2),0))&lt;=1,"E-","")))))))))))</f>
        <v>A+</v>
      </c>
      <c r="AV42" s="51" t="str">
        <f>IF(OR('TRI-2'!AV42 ="",'TRI-2'!AV42&lt;0,'TRI-2'!AV42  &gt;10),"",IF((ROUND(TRUNC(('TRI-2'!AV42  ),2),0))=10,"A+",IF((ROUND(TRUNC(('TRI-2'!AV42  ),2),0))=9,"A-",IF((ROUND(TRUNC(('TRI-2'!AV42   ),2),0))=8,"B+",IF((ROUND(TRUNC(('TRI-2'!AV42 ),2),0))=7,"B-",IF((ROUND(TRUNC(('TRI-2'!AV42  ),2),0))=6,"C+",IF((ROUND(TRUNC(('TRI-2'!AV42  ),2),0))=5,"C-",IF((ROUND(TRUNC(('TRI-2'!AV42  ),2),0))=4,"D+",IF((ROUND(TRUNC(('TRI-2'!AV42 ),2),0))=3,"D-",IF((ROUND(TRUNC(('TRI-2'!AV42 ),2),0))=2,"E+",IF((ROUND(TRUNC(('TRI-2'!AV42  ),2),0))&lt;=1,"E-","")))))))))))</f>
        <v>A+</v>
      </c>
      <c r="AW42" s="51" t="str">
        <f>IF(OR('TRI-2'!AW42 ="",'TRI-2'!AW42&lt;0,'TRI-2'!AW42  &gt;10),"",IF((ROUND(TRUNC(('TRI-2'!AW42  ),2),0))=10,"A+",IF((ROUND(TRUNC(('TRI-2'!AW42  ),2),0))=9,"A-",IF((ROUND(TRUNC(('TRI-2'!AW42   ),2),0))=8,"B+",IF((ROUND(TRUNC(('TRI-2'!AW42 ),2),0))=7,"B-",IF((ROUND(TRUNC(('TRI-2'!AW42  ),2),0))=6,"C+",IF((ROUND(TRUNC(('TRI-2'!AW42  ),2),0))=5,"C-",IF((ROUND(TRUNC(('TRI-2'!AW42  ),2),0))=4,"D+",IF((ROUND(TRUNC(('TRI-2'!AW42 ),2),0))=3,"D-",IF((ROUND(TRUNC(('TRI-2'!AW42 ),2),0))=2,"E+",IF((ROUND(TRUNC(('TRI-2'!AW42  ),2),0))&lt;=1,"E-","")))))))))))</f>
        <v>A+</v>
      </c>
      <c r="AX42" s="51" t="str">
        <f>IF(OR('TRI-2'!AX42 ="",'TRI-2'!AX42&lt;0,'TRI-2'!AX42  &gt;10),"",IF((ROUND(TRUNC(('TRI-2'!AX42  ),2),0))=10,"A+",IF((ROUND(TRUNC(('TRI-2'!AX42  ),2),0))=9,"A-",IF((ROUND(TRUNC(('TRI-2'!AX42   ),2),0))=8,"B+",IF((ROUND(TRUNC(('TRI-2'!AX42 ),2),0))=7,"B-",IF((ROUND(TRUNC(('TRI-2'!AX42  ),2),0))=6,"C+",IF((ROUND(TRUNC(('TRI-2'!AX42  ),2),0))=5,"C-",IF((ROUND(TRUNC(('TRI-2'!AX42  ),2),0))=4,"D+",IF((ROUND(TRUNC(('TRI-2'!AX42 ),2),0))=3,"D-",IF((ROUND(TRUNC(('TRI-2'!AX42 ),2),0))=2,"E+",IF((ROUND(TRUNC(('TRI-2'!AX42  ),2),0))&lt;=1,"E-","")))))))))))</f>
        <v>A+</v>
      </c>
      <c r="AY42" s="51" t="str">
        <f>IF(OR('TRI-2'!AY42 ="",'TRI-2'!AY42&lt;0,'TRI-2'!AY42  &gt;10),"",IF((ROUND(TRUNC(('TRI-2'!AY42  ),2),0))=10,"A+",IF((ROUND(TRUNC(('TRI-2'!AY42  ),2),0))=9,"A-",IF((ROUND(TRUNC(('TRI-2'!AY42   ),2),0))=8,"B+",IF((ROUND(TRUNC(('TRI-2'!AY42 ),2),0))=7,"B-",IF((ROUND(TRUNC(('TRI-2'!AY42  ),2),0))=6,"C+",IF((ROUND(TRUNC(('TRI-2'!AY42  ),2),0))=5,"C-",IF((ROUND(TRUNC(('TRI-2'!AY42  ),2),0))=4,"D+",IF((ROUND(TRUNC(('TRI-2'!AY42 ),2),0))=3,"D-",IF((ROUND(TRUNC(('TRI-2'!AY42 ),2),0))=2,"E+",IF((ROUND(TRUNC(('TRI-2'!AY42  ),2),0))&lt;=1,"E-","")))))))))))</f>
        <v>A+</v>
      </c>
      <c r="AZ42" s="51" t="str">
        <f>IF(OR('TRI-2'!AZ42 ="",'TRI-2'!AZ42&lt;0,'TRI-2'!AZ42  &gt;10),"",IF((ROUND(TRUNC(('TRI-2'!AZ42  ),2),0))=10,"A+",IF((ROUND(TRUNC(('TRI-2'!AZ42  ),2),0))=9,"A-",IF((ROUND(TRUNC(('TRI-2'!AZ42   ),2),0))=8,"B+",IF((ROUND(TRUNC(('TRI-2'!AZ42 ),2),0))=7,"B-",IF((ROUND(TRUNC(('TRI-2'!AZ42  ),2),0))=6,"C+",IF((ROUND(TRUNC(('TRI-2'!AZ42  ),2),0))=5,"C-",IF((ROUND(TRUNC(('TRI-2'!AZ42  ),2),0))=4,"D+",IF((ROUND(TRUNC(('TRI-2'!AZ42 ),2),0))=3,"D-",IF((ROUND(TRUNC(('TRI-2'!AZ42 ),2),0))=2,"E+",IF((ROUND(TRUNC(('TRI-2'!AZ42  ),2),0))&lt;=1,"E-","")))))))))))</f>
        <v>A+</v>
      </c>
      <c r="BA42" s="51" t="str">
        <f>IF(OR('TRI-2'!BA42 ="",'TRI-2'!BA42&lt;0,'TRI-2'!BA42  &gt;10),"",IF((ROUND(TRUNC(('TRI-2'!BA42  ),2),0))=10,"A+",IF((ROUND(TRUNC(('TRI-2'!BA42  ),2),0))=9,"A-",IF((ROUND(TRUNC(('TRI-2'!BA42   ),2),0))=8,"B+",IF((ROUND(TRUNC(('TRI-2'!BA42 ),2),0))=7,"B-",IF((ROUND(TRUNC(('TRI-2'!BA42  ),2),0))=6,"C+",IF((ROUND(TRUNC(('TRI-2'!BA42  ),2),0))=5,"C-",IF((ROUND(TRUNC(('TRI-2'!BA42  ),2),0))=4,"D+",IF((ROUND(TRUNC(('TRI-2'!BA42 ),2),0))=3,"D-",IF((ROUND(TRUNC(('TRI-2'!BA42 ),2),0))=2,"E+",IF((ROUND(TRUNC(('TRI-2'!BA42  ),2),0))&lt;=1,"E-","")))))))))))</f>
        <v>A+</v>
      </c>
      <c r="BB42" s="51" t="str">
        <f>IF(OR('TRI-2'!BB42 ="",'TRI-2'!BB42&lt;0,'TRI-2'!BB42  &gt;10),"",IF((ROUND(TRUNC(('TRI-2'!BB42  ),2),0))=10,"A+",IF((ROUND(TRUNC(('TRI-2'!BB42  ),2),0))=9,"A-",IF((ROUND(TRUNC(('TRI-2'!BB42   ),2),0))=8,"B+",IF((ROUND(TRUNC(('TRI-2'!BB42 ),2),0))=7,"B-",IF((ROUND(TRUNC(('TRI-2'!BB42  ),2),0))=6,"C+",IF((ROUND(TRUNC(('TRI-2'!BB42  ),2),0))=5,"C-",IF((ROUND(TRUNC(('TRI-2'!BB42  ),2),0))=4,"D+",IF((ROUND(TRUNC(('TRI-2'!BB42 ),2),0))=3,"D-",IF((ROUND(TRUNC(('TRI-2'!BB42 ),2),0))=2,"E+",IF((ROUND(TRUNC(('TRI-2'!BB42  ),2),0))&lt;=1,"E-","")))))))))))</f>
        <v>A+</v>
      </c>
      <c r="BC42" s="51" t="str">
        <f>IF(OR('TRI-2'!BC42 ="",'TRI-2'!BC42&lt;0,'TRI-2'!BC42  &gt;10),"",IF((ROUND(TRUNC(('TRI-2'!BC42  ),2),0))=10,"A+",IF((ROUND(TRUNC(('TRI-2'!BC42  ),2),0))=9,"A-",IF((ROUND(TRUNC(('TRI-2'!BC42   ),2),0))=8,"B+",IF((ROUND(TRUNC(('TRI-2'!BC42 ),2),0))=7,"B-",IF((ROUND(TRUNC(('TRI-2'!BC42  ),2),0))=6,"C+",IF((ROUND(TRUNC(('TRI-2'!BC42  ),2),0))=5,"C-",IF((ROUND(TRUNC(('TRI-2'!BC42  ),2),0))=4,"D+",IF((ROUND(TRUNC(('TRI-2'!BC42 ),2),0))=3,"D-",IF((ROUND(TRUNC(('TRI-2'!BC42 ),2),0))=2,"E+",IF((ROUND(TRUNC(('TRI-2'!BC42  ),2),0))&lt;=1,"E-","")))))))))))</f>
        <v>A+</v>
      </c>
      <c r="BD42" s="51" t="str">
        <f>IF(OR('TRI-2'!BD42 ="",'TRI-2'!BD42&lt;0,'TRI-2'!BD42  &gt;10),"",IF((ROUND(TRUNC(('TRI-2'!BD42  ),2),0))=10,"A+",IF((ROUND(TRUNC(('TRI-2'!BD42  ),2),0))=9,"A-",IF((ROUND(TRUNC(('TRI-2'!BD42   ),2),0))=8,"B+",IF((ROUND(TRUNC(('TRI-2'!BD42 ),2),0))=7,"B-",IF((ROUND(TRUNC(('TRI-2'!BD42  ),2),0))=6,"C+",IF((ROUND(TRUNC(('TRI-2'!BD42  ),2),0))=5,"C-",IF((ROUND(TRUNC(('TRI-2'!BD42  ),2),0))=4,"D+",IF((ROUND(TRUNC(('TRI-2'!BD42 ),2),0))=3,"D-",IF((ROUND(TRUNC(('TRI-2'!BD42 ),2),0))=2,"E+",IF((ROUND(TRUNC(('TRI-2'!BD42  ),2),0))&lt;=1,"E-","")))))))))))</f>
        <v>A+</v>
      </c>
      <c r="BE42" s="51" t="str">
        <f>IF(OR('TRI-2'!BE42 ="",'TRI-2'!BE42&lt;0,'TRI-2'!BE42  &gt;10),"",IF((ROUND(TRUNC(('TRI-2'!BE42  ),2),0))=10,"A+",IF((ROUND(TRUNC(('TRI-2'!BE42  ),2),0))=9,"A-",IF((ROUND(TRUNC(('TRI-2'!BE42   ),2),0))=8,"B+",IF((ROUND(TRUNC(('TRI-2'!BE42 ),2),0))=7,"B-",IF((ROUND(TRUNC(('TRI-2'!BE42  ),2),0))=6,"C+",IF((ROUND(TRUNC(('TRI-2'!BE42  ),2),0))=5,"C-",IF((ROUND(TRUNC(('TRI-2'!BE42  ),2),0))=4,"D+",IF((ROUND(TRUNC(('TRI-2'!BE42 ),2),0))=3,"D-",IF((ROUND(TRUNC(('TRI-2'!BE42 ),2),0))=2,"E+",IF((ROUND(TRUNC(('TRI-2'!BE42  ),2),0))&lt;=1,"E-","")))))))))))</f>
        <v>A+</v>
      </c>
      <c r="BF42" s="51" t="str">
        <f>IF(OR('TRI-2'!BF42 ="",'TRI-2'!BF42&lt;0,'TRI-2'!BF42  &gt;10),"",IF((ROUND(TRUNC(('TRI-2'!BF42  ),2),0))=10,"A+",IF((ROUND(TRUNC(('TRI-2'!BF42  ),2),0))=9,"A-",IF((ROUND(TRUNC(('TRI-2'!BF42   ),2),0))=8,"B+",IF((ROUND(TRUNC(('TRI-2'!BF42 ),2),0))=7,"B-",IF((ROUND(TRUNC(('TRI-2'!BF42  ),2),0))=6,"C+",IF((ROUND(TRUNC(('TRI-2'!BF42  ),2),0))=5,"C-",IF((ROUND(TRUNC(('TRI-2'!BF42  ),2),0))=4,"D+",IF((ROUND(TRUNC(('TRI-2'!BF42 ),2),0))=3,"D-",IF((ROUND(TRUNC(('TRI-2'!BF42 ),2),0))=2,"E+",IF((ROUND(TRUNC(('TRI-2'!BF42  ),2),0))&lt;=1,"E-","")))))))))))</f>
        <v>A+</v>
      </c>
      <c r="BG42" s="51" t="str">
        <f>IF(OR('TRI-2'!BG42 ="",'TRI-2'!BG42&lt;0,'TRI-2'!BG42  &gt;10),"",IF((ROUND(TRUNC(('TRI-2'!BG42  ),2),0))=10,"A+",IF((ROUND(TRUNC(('TRI-2'!BG42  ),2),0))=9,"A-",IF((ROUND(TRUNC(('TRI-2'!BG42   ),2),0))=8,"B+",IF((ROUND(TRUNC(('TRI-2'!BG42 ),2),0))=7,"B-",IF((ROUND(TRUNC(('TRI-2'!BG42  ),2),0))=6,"C+",IF((ROUND(TRUNC(('TRI-2'!BG42  ),2),0))=5,"C-",IF((ROUND(TRUNC(('TRI-2'!BG42  ),2),0))=4,"D+",IF((ROUND(TRUNC(('TRI-2'!BG42 ),2),0))=3,"D-",IF((ROUND(TRUNC(('TRI-2'!BG42 ),2),0))=2,"E+",IF((ROUND(TRUNC(('TRI-2'!BG42  ),2),0))&lt;=1,"E-","")))))))))))</f>
        <v>A+</v>
      </c>
      <c r="BH42" s="51" t="str">
        <f>IF(OR('TRI-2'!BH42 ="",'TRI-2'!BH42&lt;0,'TRI-2'!BH42  &gt;10),"",IF((ROUND(TRUNC(('TRI-2'!BH42  ),2),0))=10,"A+",IF((ROUND(TRUNC(('TRI-2'!BH42  ),2),0))=9,"A-",IF((ROUND(TRUNC(('TRI-2'!BH42   ),2),0))=8,"B+",IF((ROUND(TRUNC(('TRI-2'!BH42 ),2),0))=7,"B-",IF((ROUND(TRUNC(('TRI-2'!BH42  ),2),0))=6,"C+",IF((ROUND(TRUNC(('TRI-2'!BH42  ),2),0))=5,"C-",IF((ROUND(TRUNC(('TRI-2'!BH42  ),2),0))=4,"D+",IF((ROUND(TRUNC(('TRI-2'!BH42 ),2),0))=3,"D-",IF((ROUND(TRUNC(('TRI-2'!BH42 ),2),0))=2,"E+",IF((ROUND(TRUNC(('TRI-2'!BH42  ),2),0))&lt;=1,"E-","")))))))))))</f>
        <v>A+</v>
      </c>
      <c r="BI42" s="51" t="str">
        <f>IF(OR('TRI-2'!BI42 ="",'TRI-2'!BI42&lt;0,'TRI-2'!BI42  &gt;10),"",IF((ROUND(TRUNC(('TRI-2'!BI42  ),2),0))=10,"A+",IF((ROUND(TRUNC(('TRI-2'!BI42  ),2),0))=9,"A-",IF((ROUND(TRUNC(('TRI-2'!BI42   ),2),0))=8,"B+",IF((ROUND(TRUNC(('TRI-2'!BI42 ),2),0))=7,"B-",IF((ROUND(TRUNC(('TRI-2'!BI42  ),2),0))=6,"C+",IF((ROUND(TRUNC(('TRI-2'!BI42  ),2),0))=5,"C-",IF((ROUND(TRUNC(('TRI-2'!BI42  ),2),0))=4,"D+",IF((ROUND(TRUNC(('TRI-2'!BI42 ),2),0))=3,"D-",IF((ROUND(TRUNC(('TRI-2'!BI42 ),2),0))=2,"E+",IF((ROUND(TRUNC(('TRI-2'!BI42  ),2),0))&lt;=1,"E-","")))))))))))</f>
        <v>A+</v>
      </c>
      <c r="BJ42" s="51" t="str">
        <f>IF(OR('TRI-2'!BJ42 ="",'TRI-2'!BJ42&lt;0,'TRI-2'!BJ42  &gt;10),"",IF((ROUND(TRUNC(('TRI-2'!BJ42  ),2),0))=10,"A+",IF((ROUND(TRUNC(('TRI-2'!BJ42  ),2),0))=9,"A-",IF((ROUND(TRUNC(('TRI-2'!BJ42   ),2),0))=8,"B+",IF((ROUND(TRUNC(('TRI-2'!BJ42 ),2),0))=7,"B-",IF((ROUND(TRUNC(('TRI-2'!BJ42  ),2),0))=6,"C+",IF((ROUND(TRUNC(('TRI-2'!BJ42  ),2),0))=5,"C-",IF((ROUND(TRUNC(('TRI-2'!BJ42  ),2),0))=4,"D+",IF((ROUND(TRUNC(('TRI-2'!BJ42 ),2),0))=3,"D-",IF((ROUND(TRUNC(('TRI-2'!BJ42 ),2),0))=2,"E+",IF((ROUND(TRUNC(('TRI-2'!BJ42  ),2),0))&lt;=1,"E-","")))))))))))</f>
        <v>A+</v>
      </c>
      <c r="BK42" s="51" t="str">
        <f>IF(OR('TRI-2'!BK42 ="",'TRI-2'!BK42&lt;0,'TRI-2'!BK42  &gt;10),"",IF((ROUND(TRUNC(('TRI-2'!BK42  ),2),0))=10,"A+",IF((ROUND(TRUNC(('TRI-2'!BK42  ),2),0))=9,"A-",IF((ROUND(TRUNC(('TRI-2'!BK42   ),2),0))=8,"B+",IF((ROUND(TRUNC(('TRI-2'!BK42 ),2),0))=7,"B-",IF((ROUND(TRUNC(('TRI-2'!BK42  ),2),0))=6,"C+",IF((ROUND(TRUNC(('TRI-2'!BK42  ),2),0))=5,"C-",IF((ROUND(TRUNC(('TRI-2'!BK42  ),2),0))=4,"D+",IF((ROUND(TRUNC(('TRI-2'!BK42 ),2),0))=3,"D-",IF((ROUND(TRUNC(('TRI-2'!BK42 ),2),0))=2,"E+",IF((ROUND(TRUNC(('TRI-2'!BK42  ),2),0))&lt;=1,"E-","")))))))))))</f>
        <v>A+</v>
      </c>
      <c r="BL42" s="51" t="str">
        <f>IF(OR('TRI-2'!BL42 ="",'TRI-2'!BL42&lt;0,'TRI-2'!BL42  &gt;10),"",IF((ROUND(TRUNC(('TRI-2'!BL42  ),2),0))=10,"A+",IF((ROUND(TRUNC(('TRI-2'!BL42  ),2),0))=9,"A-",IF((ROUND(TRUNC(('TRI-2'!BL42   ),2),0))=8,"B+",IF((ROUND(TRUNC(('TRI-2'!BL42 ),2),0))=7,"B-",IF((ROUND(TRUNC(('TRI-2'!BL42  ),2),0))=6,"C+",IF((ROUND(TRUNC(('TRI-2'!BL42  ),2),0))=5,"C-",IF((ROUND(TRUNC(('TRI-2'!BL42  ),2),0))=4,"D+",IF((ROUND(TRUNC(('TRI-2'!BL42 ),2),0))=3,"D-",IF((ROUND(TRUNC(('TRI-2'!BL42 ),2),0))=2,"E+",IF((ROUND(TRUNC(('TRI-2'!BL42  ),2),0))&lt;=1,"E-","")))))))))))</f>
        <v>A+</v>
      </c>
      <c r="BM42" s="51" t="str">
        <f>IF(OR('TRI-2'!BM42 ="",'TRI-2'!BM42&lt;0,'TRI-2'!BM42  &gt;10),"",IF((ROUND(TRUNC(('TRI-2'!BM42  ),2),0))=10,"A+",IF((ROUND(TRUNC(('TRI-2'!BM42  ),2),0))=9,"A-",IF((ROUND(TRUNC(('TRI-2'!BM42   ),2),0))=8,"B+",IF((ROUND(TRUNC(('TRI-2'!BM42 ),2),0))=7,"B-",IF((ROUND(TRUNC(('TRI-2'!BM42  ),2),0))=6,"C+",IF((ROUND(TRUNC(('TRI-2'!BM42  ),2),0))=5,"C-",IF((ROUND(TRUNC(('TRI-2'!BM42  ),2),0))=4,"D+",IF((ROUND(TRUNC(('TRI-2'!BM42 ),2),0))=3,"D-",IF((ROUND(TRUNC(('TRI-2'!BM42 ),2),0))=2,"E+",IF((ROUND(TRUNC(('TRI-2'!BM42  ),2),0))&lt;=1,"E-","")))))))))))</f>
        <v>A+</v>
      </c>
      <c r="BN42" s="51" t="str">
        <f>IF(OR('TRI-2'!BN42 ="",'TRI-2'!BN42&lt;0,'TRI-2'!BN42  &gt;10),"",IF((ROUND(TRUNC(('TRI-2'!BN42  ),2),0))=10,"A+",IF((ROUND(TRUNC(('TRI-2'!BN42  ),2),0))=9,"A-",IF((ROUND(TRUNC(('TRI-2'!BN42   ),2),0))=8,"B+",IF((ROUND(TRUNC(('TRI-2'!BN42 ),2),0))=7,"B-",IF((ROUND(TRUNC(('TRI-2'!BN42  ),2),0))=6,"C+",IF((ROUND(TRUNC(('TRI-2'!BN42  ),2),0))=5,"C-",IF((ROUND(TRUNC(('TRI-2'!BN42  ),2),0))=4,"D+",IF((ROUND(TRUNC(('TRI-2'!BN42 ),2),0))=3,"D-",IF((ROUND(TRUNC(('TRI-2'!BN42 ),2),0))=2,"E+",IF((ROUND(TRUNC(('TRI-2'!BN42  ),2),0))&lt;=1,"E-","")))))))))))</f>
        <v>A+</v>
      </c>
      <c r="BO42" s="51" t="str">
        <f>IF(OR('TRI-2'!BO42 ="",'TRI-2'!BO42&lt;0,'TRI-2'!BO42  &gt;10),"",IF((ROUND(TRUNC(('TRI-2'!BO42  ),2),0))=10,"A+",IF((ROUND(TRUNC(('TRI-2'!BO42  ),2),0))=9,"A-",IF((ROUND(TRUNC(('TRI-2'!BO42   ),2),0))=8,"B+",IF((ROUND(TRUNC(('TRI-2'!BO42 ),2),0))=7,"B-",IF((ROUND(TRUNC(('TRI-2'!BO42  ),2),0))=6,"C+",IF((ROUND(TRUNC(('TRI-2'!BO42  ),2),0))=5,"C-",IF((ROUND(TRUNC(('TRI-2'!BO42  ),2),0))=4,"D+",IF((ROUND(TRUNC(('TRI-2'!BO42 ),2),0))=3,"D-",IF((ROUND(TRUNC(('TRI-2'!BO42 ),2),0))=2,"E+",IF((ROUND(TRUNC(('TRI-2'!BO42  ),2),0))&lt;=1,"E-","")))))))))))</f>
        <v>A+</v>
      </c>
      <c r="BP42" s="51" t="str">
        <f>IF(OR('TRI-2'!BP42 ="",'TRI-2'!BP42&lt;0,'TRI-2'!BP42  &gt;10),"",IF((ROUND(TRUNC(('TRI-2'!BP42  ),2),0))=10,"A+",IF((ROUND(TRUNC(('TRI-2'!BP42  ),2),0))=9,"A-",IF((ROUND(TRUNC(('TRI-2'!BP42   ),2),0))=8,"B+",IF((ROUND(TRUNC(('TRI-2'!BP42 ),2),0))=7,"B-",IF((ROUND(TRUNC(('TRI-2'!BP42  ),2),0))=6,"C+",IF((ROUND(TRUNC(('TRI-2'!BP42  ),2),0))=5,"C-",IF((ROUND(TRUNC(('TRI-2'!BP42  ),2),0))=4,"D+",IF((ROUND(TRUNC(('TRI-2'!BP42 ),2),0))=3,"D-",IF((ROUND(TRUNC(('TRI-2'!BP42 ),2),0))=2,"E+",IF((ROUND(TRUNC(('TRI-2'!BP42  ),2),0))&lt;=1,"E-","")))))))))))</f>
        <v>A+</v>
      </c>
      <c r="BQ42" s="51" t="str">
        <f>IF(OR('TRI-2'!BQ42 ="",'TRI-2'!BQ42&lt;0,'TRI-2'!BQ42  &gt;10),"",IF((ROUND(TRUNC(('TRI-2'!BQ42  ),2),0))=10,"A+",IF((ROUND(TRUNC(('TRI-2'!BQ42  ),2),0))=9,"A-",IF((ROUND(TRUNC(('TRI-2'!BQ42   ),2),0))=8,"B+",IF((ROUND(TRUNC(('TRI-2'!BQ42 ),2),0))=7,"B-",IF((ROUND(TRUNC(('TRI-2'!BQ42  ),2),0))=6,"C+",IF((ROUND(TRUNC(('TRI-2'!BQ42  ),2),0))=5,"C-",IF((ROUND(TRUNC(('TRI-2'!BQ42  ),2),0))=4,"D+",IF((ROUND(TRUNC(('TRI-2'!BQ42 ),2),0))=3,"D-",IF((ROUND(TRUNC(('TRI-2'!BQ42 ),2),0))=2,"E+",IF((ROUND(TRUNC(('TRI-2'!BQ42  ),2),0))&lt;=1,"E-","")))))))))))</f>
        <v>A+</v>
      </c>
      <c r="BR42" s="51" t="str">
        <f>IF(OR('TRI-2'!BR42 ="",'TRI-2'!BR42&lt;0,'TRI-2'!BR42  &gt;10),"",IF((ROUND(TRUNC(('TRI-2'!BR42  ),2),0))=10,"A+",IF((ROUND(TRUNC(('TRI-2'!BR42  ),2),0))=9,"A-",IF((ROUND(TRUNC(('TRI-2'!BR42   ),2),0))=8,"B+",IF((ROUND(TRUNC(('TRI-2'!BR42 ),2),0))=7,"B-",IF((ROUND(TRUNC(('TRI-2'!BR42  ),2),0))=6,"C+",IF((ROUND(TRUNC(('TRI-2'!BR42  ),2),0))=5,"C-",IF((ROUND(TRUNC(('TRI-2'!BR42  ),2),0))=4,"D+",IF((ROUND(TRUNC(('TRI-2'!BR42 ),2),0))=3,"D-",IF((ROUND(TRUNC(('TRI-2'!BR42 ),2),0))=2,"E+",IF((ROUND(TRUNC(('TRI-2'!BR42  ),2),0))&lt;=1,"E-","")))))))))))</f>
        <v>A+</v>
      </c>
      <c r="BS42" s="51" t="str">
        <f>IF(OR('TRI-2'!BS42 ="",'TRI-2'!BS42&lt;0,'TRI-2'!BS42  &gt;10),"",IF((ROUND(TRUNC(('TRI-2'!BS42  ),2),0))=10,"A+",IF((ROUND(TRUNC(('TRI-2'!BS42  ),2),0))=9,"A-",IF((ROUND(TRUNC(('TRI-2'!BS42   ),2),0))=8,"B+",IF((ROUND(TRUNC(('TRI-2'!BS42 ),2),0))=7,"B-",IF((ROUND(TRUNC(('TRI-2'!BS42  ),2),0))=6,"C+",IF((ROUND(TRUNC(('TRI-2'!BS42  ),2),0))=5,"C-",IF((ROUND(TRUNC(('TRI-2'!BS42  ),2),0))=4,"D+",IF((ROUND(TRUNC(('TRI-2'!BS42 ),2),0))=3,"D-",IF((ROUND(TRUNC(('TRI-2'!BS42 ),2),0))=2,"E+",IF((ROUND(TRUNC(('TRI-2'!BS42  ),2),0))&lt;=1,"E-","")))))))))))</f>
        <v>A+</v>
      </c>
      <c r="BT42" s="51" t="str">
        <f>IF(OR('TRI-2'!BT42 ="",'TRI-2'!BT42&lt;0,'TRI-2'!BT42  &gt;10),"",IF((ROUND(TRUNC(('TRI-2'!BT42  ),2),0))=10,"A+",IF((ROUND(TRUNC(('TRI-2'!BT42  ),2),0))=9,"A-",IF((ROUND(TRUNC(('TRI-2'!BT42   ),2),0))=8,"B+",IF((ROUND(TRUNC(('TRI-2'!BT42 ),2),0))=7,"B-",IF((ROUND(TRUNC(('TRI-2'!BT42  ),2),0))=6,"C+",IF((ROUND(TRUNC(('TRI-2'!BT42  ),2),0))=5,"C-",IF((ROUND(TRUNC(('TRI-2'!BT42  ),2),0))=4,"D+",IF((ROUND(TRUNC(('TRI-2'!BT42 ),2),0))=3,"D-",IF((ROUND(TRUNC(('TRI-2'!BT42 ),2),0))=2,"E+",IF((ROUND(TRUNC(('TRI-2'!BT42  ),2),0))&lt;=1,"E-","")))))))))))</f>
        <v>A+</v>
      </c>
      <c r="BU42" s="51" t="str">
        <f>IF(OR('TRI-2'!BU42 ="",'TRI-2'!BU42&lt;0,'TRI-2'!BU42  &gt;10),"",IF((ROUND(TRUNC(('TRI-2'!BU42  ),2),0))=10,"A+",IF((ROUND(TRUNC(('TRI-2'!BU42  ),2),0))=9,"A-",IF((ROUND(TRUNC(('TRI-2'!BU42   ),2),0))=8,"B+",IF((ROUND(TRUNC(('TRI-2'!BU42 ),2),0))=7,"B-",IF((ROUND(TRUNC(('TRI-2'!BU42  ),2),0))=6,"C+",IF((ROUND(TRUNC(('TRI-2'!BU42  ),2),0))=5,"C-",IF((ROUND(TRUNC(('TRI-2'!BU42  ),2),0))=4,"D+",IF((ROUND(TRUNC(('TRI-2'!BU42 ),2),0))=3,"D-",IF((ROUND(TRUNC(('TRI-2'!BU42 ),2),0))=2,"E+",IF((ROUND(TRUNC(('TRI-2'!BU42  ),2),0))&lt;=1,"E-","")))))))))))</f>
        <v>A+</v>
      </c>
      <c r="BV42" s="51" t="str">
        <f>IF(OR('TRI-2'!BV42 ="",'TRI-2'!BV42&lt;0,'TRI-2'!BV42  &gt;10),"",IF((ROUND(TRUNC(('TRI-2'!BV42  ),2),0))=10,"A+",IF((ROUND(TRUNC(('TRI-2'!BV42  ),2),0))=9,"A-",IF((ROUND(TRUNC(('TRI-2'!BV42   ),2),0))=8,"B+",IF((ROUND(TRUNC(('TRI-2'!BV42 ),2),0))=7,"B-",IF((ROUND(TRUNC(('TRI-2'!BV42  ),2),0))=6,"C+",IF((ROUND(TRUNC(('TRI-2'!BV42  ),2),0))=5,"C-",IF((ROUND(TRUNC(('TRI-2'!BV42  ),2),0))=4,"D+",IF((ROUND(TRUNC(('TRI-2'!BV42 ),2),0))=3,"D-",IF((ROUND(TRUNC(('TRI-2'!BV42 ),2),0))=2,"E+",IF((ROUND(TRUNC(('TRI-2'!BV42  ),2),0))&lt;=1,"E-","")))))))))))</f>
        <v>A+</v>
      </c>
      <c r="BW42" s="51" t="str">
        <f>IF(OR('TRI-2'!BW42 ="",'TRI-2'!BW42&lt;0,'TRI-2'!BW42  &gt;10),"",IF((ROUND(TRUNC(('TRI-2'!BW42  ),2),0))=10,"A+",IF((ROUND(TRUNC(('TRI-2'!BW42  ),2),0))=9,"A-",IF((ROUND(TRUNC(('TRI-2'!BW42   ),2),0))=8,"B+",IF((ROUND(TRUNC(('TRI-2'!BW42 ),2),0))=7,"B-",IF((ROUND(TRUNC(('TRI-2'!BW42  ),2),0))=6,"C+",IF((ROUND(TRUNC(('TRI-2'!BW42  ),2),0))=5,"C-",IF((ROUND(TRUNC(('TRI-2'!BW42  ),2),0))=4,"D+",IF((ROUND(TRUNC(('TRI-2'!BW42 ),2),0))=3,"D-",IF((ROUND(TRUNC(('TRI-2'!BW42 ),2),0))=2,"E+",IF((ROUND(TRUNC(('TRI-2'!BW42  ),2),0))&lt;=1,"E-","")))))))))))</f>
        <v>A+</v>
      </c>
      <c r="BX42" s="51" t="str">
        <f>IF(OR('TRI-2'!BX42 ="",'TRI-2'!BX42&lt;0,'TRI-2'!BX42  &gt;10),"",IF((ROUND(TRUNC(('TRI-2'!BX42  ),2),0))=10,"A+",IF((ROUND(TRUNC(('TRI-2'!BX42  ),2),0))=9,"A-",IF((ROUND(TRUNC(('TRI-2'!BX42   ),2),0))=8,"B+",IF((ROUND(TRUNC(('TRI-2'!BX42 ),2),0))=7,"B-",IF((ROUND(TRUNC(('TRI-2'!BX42  ),2),0))=6,"C+",IF((ROUND(TRUNC(('TRI-2'!BX42  ),2),0))=5,"C-",IF((ROUND(TRUNC(('TRI-2'!BX42  ),2),0))=4,"D+",IF((ROUND(TRUNC(('TRI-2'!BX42 ),2),0))=3,"D-",IF((ROUND(TRUNC(('TRI-2'!BX42 ),2),0))=2,"E+",IF((ROUND(TRUNC(('TRI-2'!BX42  ),2),0))&lt;=1,"E-","")))))))))))</f>
        <v>A+</v>
      </c>
      <c r="BY42" s="51" t="str">
        <f>IF(OR('TRI-2'!BY42 ="",'TRI-2'!BY42&lt;0,'TRI-2'!BY42  &gt;10),"",IF((ROUND(TRUNC(('TRI-2'!BY42  ),2),0))=10,"A+",IF((ROUND(TRUNC(('TRI-2'!BY42  ),2),0))=9,"A-",IF((ROUND(TRUNC(('TRI-2'!BY42   ),2),0))=8,"B+",IF((ROUND(TRUNC(('TRI-2'!BY42 ),2),0))=7,"B-",IF((ROUND(TRUNC(('TRI-2'!BY42  ),2),0))=6,"C+",IF((ROUND(TRUNC(('TRI-2'!BY42  ),2),0))=5,"C-",IF((ROUND(TRUNC(('TRI-2'!BY42  ),2),0))=4,"D+",IF((ROUND(TRUNC(('TRI-2'!BY42 ),2),0))=3,"D-",IF((ROUND(TRUNC(('TRI-2'!BY42 ),2),0))=2,"E+",IF((ROUND(TRUNC(('TRI-2'!BY42  ),2),0))&lt;=1,"E-","")))))))))))</f>
        <v>A+</v>
      </c>
      <c r="BZ42" s="51" t="str">
        <f>IF(OR('TRI-2'!BZ42 ="",'TRI-2'!BZ42&lt;0,'TRI-2'!BZ42  &gt;10),"",IF((ROUND(TRUNC(('TRI-2'!BZ42  ),2),0))=10,"A+",IF((ROUND(TRUNC(('TRI-2'!BZ42  ),2),0))=9,"A-",IF((ROUND(TRUNC(('TRI-2'!BZ42   ),2),0))=8,"B+",IF((ROUND(TRUNC(('TRI-2'!BZ42 ),2),0))=7,"B-",IF((ROUND(TRUNC(('TRI-2'!BZ42  ),2),0))=6,"C+",IF((ROUND(TRUNC(('TRI-2'!BZ42  ),2),0))=5,"C-",IF((ROUND(TRUNC(('TRI-2'!BZ42  ),2),0))=4,"D+",IF((ROUND(TRUNC(('TRI-2'!BZ42 ),2),0))=3,"D-",IF((ROUND(TRUNC(('TRI-2'!BZ42 ),2),0))=2,"E+",IF((ROUND(TRUNC(('TRI-2'!BZ42  ),2),0))&lt;=1,"E-","")))))))))))</f>
        <v>A+</v>
      </c>
      <c r="CA42" s="51" t="str">
        <f>IF(OR('TRI-2'!CA42 ="",'TRI-2'!CA42&lt;0,'TRI-2'!CA42  &gt;10),"",IF((ROUND(TRUNC(('TRI-2'!CA42  ),2),0))=10,"A+",IF((ROUND(TRUNC(('TRI-2'!CA42  ),2),0))=9,"A-",IF((ROUND(TRUNC(('TRI-2'!CA42   ),2),0))=8,"B+",IF((ROUND(TRUNC(('TRI-2'!CA42 ),2),0))=7,"B-",IF((ROUND(TRUNC(('TRI-2'!CA42  ),2),0))=6,"C+",IF((ROUND(TRUNC(('TRI-2'!CA42  ),2),0))=5,"C-",IF((ROUND(TRUNC(('TRI-2'!CA42  ),2),0))=4,"D+",IF((ROUND(TRUNC(('TRI-2'!CA42 ),2),0))=3,"D-",IF((ROUND(TRUNC(('TRI-2'!CA42 ),2),0))=2,"E+",IF((ROUND(TRUNC(('TRI-2'!CA42  ),2),0))&lt;=1,"E-","")))))))))))</f>
        <v>A+</v>
      </c>
      <c r="CB42" s="51" t="str">
        <f>IF(OR('TRI-2'!CB42 ="",'TRI-2'!CB42&lt;0,'TRI-2'!CB42  &gt;10),"",IF((ROUND(TRUNC(('TRI-2'!CB42  ),2),0))=10,"A+",IF((ROUND(TRUNC(('TRI-2'!CB42  ),2),0))=9,"A-",IF((ROUND(TRUNC(('TRI-2'!CB42   ),2),0))=8,"B+",IF((ROUND(TRUNC(('TRI-2'!CB42 ),2),0))=7,"B-",IF((ROUND(TRUNC(('TRI-2'!CB42  ),2),0))=6,"C+",IF((ROUND(TRUNC(('TRI-2'!CB42  ),2),0))=5,"C-",IF((ROUND(TRUNC(('TRI-2'!CB42  ),2),0))=4,"D+",IF((ROUND(TRUNC(('TRI-2'!CB42 ),2),0))=3,"D-",IF((ROUND(TRUNC(('TRI-2'!CB42 ),2),0))=2,"E+",IF((ROUND(TRUNC(('TRI-2'!CB42  ),2),0))&lt;=1,"E-","")))))))))))</f>
        <v>A+</v>
      </c>
      <c r="CC42" s="51" t="str">
        <f>IF(OR('TRI-2'!CC42 ="",'TRI-2'!CC42&lt;0,'TRI-2'!CC42  &gt;10),"",IF((ROUND(TRUNC(('TRI-2'!CC42  ),2),0))=10,"A+",IF((ROUND(TRUNC(('TRI-2'!CC42  ),2),0))=9,"A-",IF((ROUND(TRUNC(('TRI-2'!CC42   ),2),0))=8,"B+",IF((ROUND(TRUNC(('TRI-2'!CC42 ),2),0))=7,"B-",IF((ROUND(TRUNC(('TRI-2'!CC42  ),2),0))=6,"C+",IF((ROUND(TRUNC(('TRI-2'!CC42  ),2),0))=5,"C-",IF((ROUND(TRUNC(('TRI-2'!CC42  ),2),0))=4,"D+",IF((ROUND(TRUNC(('TRI-2'!CC42 ),2),0))=3,"D-",IF((ROUND(TRUNC(('TRI-2'!CC42 ),2),0))=2,"E+",IF((ROUND(TRUNC(('TRI-2'!CC42  ),2),0))&lt;=1,"E-","")))))))))))</f>
        <v>A+</v>
      </c>
      <c r="CD42" s="51" t="str">
        <f>IF(OR('TRI-2'!CD42 ="",'TRI-2'!CD42&lt;0,'TRI-2'!CD42  &gt;10),"",IF((ROUND(TRUNC(('TRI-2'!CD42  ),2),0))=10,"A+",IF((ROUND(TRUNC(('TRI-2'!CD42  ),2),0))=9,"A-",IF((ROUND(TRUNC(('TRI-2'!CD42   ),2),0))=8,"B+",IF((ROUND(TRUNC(('TRI-2'!CD42 ),2),0))=7,"B-",IF((ROUND(TRUNC(('TRI-2'!CD42  ),2),0))=6,"C+",IF((ROUND(TRUNC(('TRI-2'!CD42  ),2),0))=5,"C-",IF((ROUND(TRUNC(('TRI-2'!CD42  ),2),0))=4,"D+",IF((ROUND(TRUNC(('TRI-2'!CD42 ),2),0))=3,"D-",IF((ROUND(TRUNC(('TRI-2'!CD42 ),2),0))=2,"E+",IF((ROUND(TRUNC(('TRI-2'!CD42  ),2),0))&lt;=1,"E-","")))))))))))</f>
        <v>A+</v>
      </c>
      <c r="CE42" s="51" t="str">
        <f>IF(OR('TRI-2'!CE42 ="",'TRI-2'!CE42&lt;0,'TRI-2'!CE42  &gt;10),"",IF((ROUND(TRUNC(('TRI-2'!CE42  ),2),0))=10,"A+",IF((ROUND(TRUNC(('TRI-2'!CE42  ),2),0))=9,"A-",IF((ROUND(TRUNC(('TRI-2'!CE42   ),2),0))=8,"B+",IF((ROUND(TRUNC(('TRI-2'!CE42 ),2),0))=7,"B-",IF((ROUND(TRUNC(('TRI-2'!CE42  ),2),0))=6,"C+",IF((ROUND(TRUNC(('TRI-2'!CE42  ),2),0))=5,"C-",IF((ROUND(TRUNC(('TRI-2'!CE42  ),2),0))=4,"D+",IF((ROUND(TRUNC(('TRI-2'!CE42 ),2),0))=3,"D-",IF((ROUND(TRUNC(('TRI-2'!CE42 ),2),0))=2,"E+",IF((ROUND(TRUNC(('TRI-2'!CE42  ),2),0))&lt;=1,"E-","")))))))))))</f>
        <v>A+</v>
      </c>
      <c r="CF42" s="51" t="str">
        <f>IF(OR('TRI-2'!CF42 ="",'TRI-2'!CF42&lt;0,'TRI-2'!CF42  &gt;10),"",IF((ROUND(TRUNC(('TRI-2'!CF42  ),2),0))=10,"A+",IF((ROUND(TRUNC(('TRI-2'!CF42  ),2),0))=9,"A-",IF((ROUND(TRUNC(('TRI-2'!CF42   ),2),0))=8,"B+",IF((ROUND(TRUNC(('TRI-2'!CF42 ),2),0))=7,"B-",IF((ROUND(TRUNC(('TRI-2'!CF42  ),2),0))=6,"C+",IF((ROUND(TRUNC(('TRI-2'!CF42  ),2),0))=5,"C-",IF((ROUND(TRUNC(('TRI-2'!CF42  ),2),0))=4,"D+",IF((ROUND(TRUNC(('TRI-2'!CF42 ),2),0))=3,"D-",IF((ROUND(TRUNC(('TRI-2'!CF42 ),2),0))=2,"E+",IF((ROUND(TRUNC(('TRI-2'!CF42  ),2),0))&lt;=1,"E-","")))))))))))</f>
        <v>A+</v>
      </c>
      <c r="CG42" s="51" t="str">
        <f>IF(OR('TRI-2'!CG42 ="",'TRI-2'!CG42&lt;0,'TRI-2'!CG42  &gt;10),"",IF((ROUND(TRUNC(('TRI-2'!CG42  ),2),0))=10,"A+",IF((ROUND(TRUNC(('TRI-2'!CG42  ),2),0))=9,"A-",IF((ROUND(TRUNC(('TRI-2'!CG42   ),2),0))=8,"B+",IF((ROUND(TRUNC(('TRI-2'!CG42 ),2),0))=7,"B-",IF((ROUND(TRUNC(('TRI-2'!CG42  ),2),0))=6,"C+",IF((ROUND(TRUNC(('TRI-2'!CG42  ),2),0))=5,"C-",IF((ROUND(TRUNC(('TRI-2'!CG42  ),2),0))=4,"D+",IF((ROUND(TRUNC(('TRI-2'!CG42 ),2),0))=3,"D-",IF((ROUND(TRUNC(('TRI-2'!CG42 ),2),0))=2,"E+",IF((ROUND(TRUNC(('TRI-2'!CG42  ),2),0))&lt;=1,"E-","")))))))))))</f>
        <v>A+</v>
      </c>
      <c r="CH42" s="51" t="str">
        <f>IF(OR('TRI-2'!CH42 ="",'TRI-2'!CH42&lt;0,'TRI-2'!CH42  &gt;10),"",IF((ROUND(TRUNC(('TRI-2'!CH42  ),2),0))=10,"A+",IF((ROUND(TRUNC(('TRI-2'!CH42  ),2),0))=9,"A-",IF((ROUND(TRUNC(('TRI-2'!CH42   ),2),0))=8,"B+",IF((ROUND(TRUNC(('TRI-2'!CH42 ),2),0))=7,"B-",IF((ROUND(TRUNC(('TRI-2'!CH42  ),2),0))=6,"C+",IF((ROUND(TRUNC(('TRI-2'!CH42  ),2),0))=5,"C-",IF((ROUND(TRUNC(('TRI-2'!CH42  ),2),0))=4,"D+",IF((ROUND(TRUNC(('TRI-2'!CH42 ),2),0))=3,"D-",IF((ROUND(TRUNC(('TRI-2'!CH42 ),2),0))=2,"E+",IF((ROUND(TRUNC(('TRI-2'!CH42  ),2),0))&lt;=1,"E-","")))))))))))</f>
        <v>B+</v>
      </c>
      <c r="CI42" s="51" t="str">
        <f>IF(OR('TRI-2'!CI42 ="",'TRI-2'!CI42&lt;0,'TRI-2'!CI42  &gt;10),"",IF((ROUND(TRUNC(('TRI-2'!CI42  ),2),0))=10,"A+",IF((ROUND(TRUNC(('TRI-2'!CI42  ),2),0))=9,"A-",IF((ROUND(TRUNC(('TRI-2'!CI42   ),2),0))=8,"B+",IF((ROUND(TRUNC(('TRI-2'!CI42 ),2),0))=7,"B-",IF((ROUND(TRUNC(('TRI-2'!CI42  ),2),0))=6,"C+",IF((ROUND(TRUNC(('TRI-2'!CI42  ),2),0))=5,"C-",IF((ROUND(TRUNC(('TRI-2'!CI42  ),2),0))=4,"D+",IF((ROUND(TRUNC(('TRI-2'!CI42 ),2),0))=3,"D-",IF((ROUND(TRUNC(('TRI-2'!CI42 ),2),0))=2,"E+",IF((ROUND(TRUNC(('TRI-2'!CI42  ),2),0))&lt;=1,"E-","")))))))))))</f>
        <v>B+</v>
      </c>
      <c r="CJ42" s="51" t="str">
        <f>IF(OR('TRI-2'!CJ42 ="",'TRI-2'!CJ42&lt;0,'TRI-2'!CJ42  &gt;10),"",IF((ROUND(TRUNC(('TRI-2'!CJ42  ),2),0))=10,"A+",IF((ROUND(TRUNC(('TRI-2'!CJ42  ),2),0))=9,"A-",IF((ROUND(TRUNC(('TRI-2'!CJ42   ),2),0))=8,"B+",IF((ROUND(TRUNC(('TRI-2'!CJ42 ),2),0))=7,"B-",IF((ROUND(TRUNC(('TRI-2'!CJ42  ),2),0))=6,"C+",IF((ROUND(TRUNC(('TRI-2'!CJ42  ),2),0))=5,"C-",IF((ROUND(TRUNC(('TRI-2'!CJ42  ),2),0))=4,"D+",IF((ROUND(TRUNC(('TRI-2'!CJ42 ),2),0))=3,"D-",IF((ROUND(TRUNC(('TRI-2'!CJ42 ),2),0))=2,"E+",IF((ROUND(TRUNC(('TRI-2'!CJ42  ),2),0))&lt;=1,"E-","")))))))))))</f>
        <v>B+</v>
      </c>
      <c r="CK42" s="51" t="str">
        <f>IF(OR('TRI-2'!CK42 ="",'TRI-2'!CK42&lt;0,'TRI-2'!CK42  &gt;10),"",IF((ROUND(TRUNC(('TRI-2'!CK42  ),2),0))=10,"A+",IF((ROUND(TRUNC(('TRI-2'!CK42  ),2),0))=9,"A-",IF((ROUND(TRUNC(('TRI-2'!CK42   ),2),0))=8,"B+",IF((ROUND(TRUNC(('TRI-2'!CK42 ),2),0))=7,"B-",IF((ROUND(TRUNC(('TRI-2'!CK42  ),2),0))=6,"C+",IF((ROUND(TRUNC(('TRI-2'!CK42  ),2),0))=5,"C-",IF((ROUND(TRUNC(('TRI-2'!CK42  ),2),0))=4,"D+",IF((ROUND(TRUNC(('TRI-2'!CK42 ),2),0))=3,"D-",IF((ROUND(TRUNC(('TRI-2'!CK42 ),2),0))=2,"E+",IF((ROUND(TRUNC(('TRI-2'!CK42  ),2),0))&lt;=1,"E-","")))))))))))</f>
        <v>B+</v>
      </c>
      <c r="CL42" s="51" t="str">
        <f>IF(OR('TRI-2'!CL42 ="",'TRI-2'!CL42&lt;0,'TRI-2'!CL42  &gt;10),"",IF((ROUND(TRUNC(('TRI-2'!CL42  ),2),0))=10,"A+",IF((ROUND(TRUNC(('TRI-2'!CL42  ),2),0))=9,"A-",IF((ROUND(TRUNC(('TRI-2'!CL42   ),2),0))=8,"B+",IF((ROUND(TRUNC(('TRI-2'!CL42 ),2),0))=7,"B-",IF((ROUND(TRUNC(('TRI-2'!CL42  ),2),0))=6,"C+",IF((ROUND(TRUNC(('TRI-2'!CL42  ),2),0))=5,"C-",IF((ROUND(TRUNC(('TRI-2'!CL42  ),2),0))=4,"D+",IF((ROUND(TRUNC(('TRI-2'!CL42 ),2),0))=3,"D-",IF((ROUND(TRUNC(('TRI-2'!CL42 ),2),0))=2,"E+",IF((ROUND(TRUNC(('TRI-2'!CL42  ),2),0))&lt;=1,"E-","")))))))))))</f>
        <v>B+</v>
      </c>
      <c r="CM42" s="51" t="str">
        <f>IF(OR('TRI-2'!CM42 ="",'TRI-2'!CM42&lt;0,'TRI-2'!CM42  &gt;10),"",IF((ROUND(TRUNC(('TRI-2'!CM42  ),2),0))=10,"A+",IF((ROUND(TRUNC(('TRI-2'!CM42  ),2),0))=9,"A-",IF((ROUND(TRUNC(('TRI-2'!CM42   ),2),0))=8,"B+",IF((ROUND(TRUNC(('TRI-2'!CM42 ),2),0))=7,"B-",IF((ROUND(TRUNC(('TRI-2'!CM42  ),2),0))=6,"C+",IF((ROUND(TRUNC(('TRI-2'!CM42  ),2),0))=5,"C-",IF((ROUND(TRUNC(('TRI-2'!CM42  ),2),0))=4,"D+",IF((ROUND(TRUNC(('TRI-2'!CM42 ),2),0))=3,"D-",IF((ROUND(TRUNC(('TRI-2'!CM42 ),2),0))=2,"E+",IF((ROUND(TRUNC(('TRI-2'!CM42  ),2),0))&lt;=1,"E-","")))))))))))</f>
        <v>B+</v>
      </c>
      <c r="CN42" s="51" t="str">
        <f>IF(OR('TRI-2'!CN42 ="",'TRI-2'!CN42&lt;0,'TRI-2'!CN42  &gt;10),"",IF((ROUND(TRUNC(('TRI-2'!CN42  ),2),0))=10,"A+",IF((ROUND(TRUNC(('TRI-2'!CN42  ),2),0))=9,"A-",IF((ROUND(TRUNC(('TRI-2'!CN42   ),2),0))=8,"B+",IF((ROUND(TRUNC(('TRI-2'!CN42 ),2),0))=7,"B-",IF((ROUND(TRUNC(('TRI-2'!CN42  ),2),0))=6,"C+",IF((ROUND(TRUNC(('TRI-2'!CN42  ),2),0))=5,"C-",IF((ROUND(TRUNC(('TRI-2'!CN42  ),2),0))=4,"D+",IF((ROUND(TRUNC(('TRI-2'!CN42 ),2),0))=3,"D-",IF((ROUND(TRUNC(('TRI-2'!CN42 ),2),0))=2,"E+",IF((ROUND(TRUNC(('TRI-2'!CN42  ),2),0))&lt;=1,"E-","")))))))))))</f>
        <v>B+</v>
      </c>
      <c r="CO42" s="51" t="str">
        <f>IF(OR('TRI-2'!CO42 ="",'TRI-2'!CO42&lt;0,'TRI-2'!CO42  &gt;10),"",IF((ROUND(TRUNC(('TRI-2'!CO42  ),2),0))=10,"A+",IF((ROUND(TRUNC(('TRI-2'!CO42  ),2),0))=9,"A-",IF((ROUND(TRUNC(('TRI-2'!CO42   ),2),0))=8,"B+",IF((ROUND(TRUNC(('TRI-2'!CO42 ),2),0))=7,"B-",IF((ROUND(TRUNC(('TRI-2'!CO42  ),2),0))=6,"C+",IF((ROUND(TRUNC(('TRI-2'!CO42  ),2),0))=5,"C-",IF((ROUND(TRUNC(('TRI-2'!CO42  ),2),0))=4,"D+",IF((ROUND(TRUNC(('TRI-2'!CO42 ),2),0))=3,"D-",IF((ROUND(TRUNC(('TRI-2'!CO42 ),2),0))=2,"E+",IF((ROUND(TRUNC(('TRI-2'!CO42  ),2),0))&lt;=1,"E-","")))))))))))</f>
        <v>B+</v>
      </c>
      <c r="CP42" s="51" t="str">
        <f>IF(OR('TRI-2'!CP42 ="",'TRI-2'!CP42&lt;0,'TRI-2'!CP42  &gt;10),"",IF((ROUND(TRUNC(('TRI-2'!CP42  ),2),0))=10,"A+",IF((ROUND(TRUNC(('TRI-2'!CP42  ),2),0))=9,"A-",IF((ROUND(TRUNC(('TRI-2'!CP42   ),2),0))=8,"B+",IF((ROUND(TRUNC(('TRI-2'!CP42 ),2),0))=7,"B-",IF((ROUND(TRUNC(('TRI-2'!CP42  ),2),0))=6,"C+",IF((ROUND(TRUNC(('TRI-2'!CP42  ),2),0))=5,"C-",IF((ROUND(TRUNC(('TRI-2'!CP42  ),2),0))=4,"D+",IF((ROUND(TRUNC(('TRI-2'!CP42 ),2),0))=3,"D-",IF((ROUND(TRUNC(('TRI-2'!CP42 ),2),0))=2,"E+",IF((ROUND(TRUNC(('TRI-2'!CP42  ),2),0))&lt;=1,"E-","")))))))))))</f>
        <v>B+</v>
      </c>
      <c r="CQ42" s="51" t="str">
        <f>IF(OR('TRI-2'!CQ42 ="",'TRI-2'!CQ42&lt;0,'TRI-2'!CQ42  &gt;10),"",IF((ROUND(TRUNC(('TRI-2'!CQ42  ),2),0))=10,"A+",IF((ROUND(TRUNC(('TRI-2'!CQ42  ),2),0))=9,"A-",IF((ROUND(TRUNC(('TRI-2'!CQ42   ),2),0))=8,"B+",IF((ROUND(TRUNC(('TRI-2'!CQ42 ),2),0))=7,"B-",IF((ROUND(TRUNC(('TRI-2'!CQ42  ),2),0))=6,"C+",IF((ROUND(TRUNC(('TRI-2'!CQ42  ),2),0))=5,"C-",IF((ROUND(TRUNC(('TRI-2'!CQ42  ),2),0))=4,"D+",IF((ROUND(TRUNC(('TRI-2'!CQ42 ),2),0))=3,"D-",IF((ROUND(TRUNC(('TRI-2'!CQ42 ),2),0))=2,"E+",IF((ROUND(TRUNC(('TRI-2'!CQ42  ),2),0))&lt;=1,"E-","")))))))))))</f>
        <v>B+</v>
      </c>
      <c r="CR42" s="51" t="str">
        <f>IF(OR('TRI-2'!CR42 ="",'TRI-2'!CR42&lt;0,'TRI-2'!CR42  &gt;10),"",IF((ROUND(TRUNC(('TRI-2'!CR42  ),2),0))=10,"A+",IF((ROUND(TRUNC(('TRI-2'!CR42  ),2),0))=9,"A-",IF((ROUND(TRUNC(('TRI-2'!CR42   ),2),0))=8,"B+",IF((ROUND(TRUNC(('TRI-2'!CR42 ),2),0))=7,"B-",IF((ROUND(TRUNC(('TRI-2'!CR42  ),2),0))=6,"C+",IF((ROUND(TRUNC(('TRI-2'!CR42  ),2),0))=5,"C-",IF((ROUND(TRUNC(('TRI-2'!CR42  ),2),0))=4,"D+",IF((ROUND(TRUNC(('TRI-2'!CR42 ),2),0))=3,"D-",IF((ROUND(TRUNC(('TRI-2'!CR42 ),2),0))=2,"E+",IF((ROUND(TRUNC(('TRI-2'!CR42  ),2),0))&lt;=1,"E-","")))))))))))</f>
        <v>B+</v>
      </c>
      <c r="CS42" s="51" t="str">
        <f>IF(OR('TRI-2'!CS42 ="",'TRI-2'!CS42&lt;0,'TRI-2'!CS42  &gt;10),"",IF((ROUND(TRUNC(('TRI-2'!CS42  ),2),0))=10,"A+",IF((ROUND(TRUNC(('TRI-2'!CS42  ),2),0))=9,"A-",IF((ROUND(TRUNC(('TRI-2'!CS42   ),2),0))=8,"B+",IF((ROUND(TRUNC(('TRI-2'!CS42 ),2),0))=7,"B-",IF((ROUND(TRUNC(('TRI-2'!CS42  ),2),0))=6,"C+",IF((ROUND(TRUNC(('TRI-2'!CS42  ),2),0))=5,"C-",IF((ROUND(TRUNC(('TRI-2'!CS42  ),2),0))=4,"D+",IF((ROUND(TRUNC(('TRI-2'!CS42 ),2),0))=3,"D-",IF((ROUND(TRUNC(('TRI-2'!CS42 ),2),0))=2,"E+",IF((ROUND(TRUNC(('TRI-2'!CS42  ),2),0))&lt;=1,"E-","")))))))))))</f>
        <v>B+</v>
      </c>
      <c r="CT42" s="51" t="str">
        <f>IF(OR('TRI-2'!CT42 ="",'TRI-2'!CT42&lt;0,'TRI-2'!CT42  &gt;10),"",IF((ROUND(TRUNC(('TRI-2'!CT42  ),2),0))=10,"A+",IF((ROUND(TRUNC(('TRI-2'!CT42  ),2),0))=9,"A-",IF((ROUND(TRUNC(('TRI-2'!CT42   ),2),0))=8,"B+",IF((ROUND(TRUNC(('TRI-2'!CT42 ),2),0))=7,"B-",IF((ROUND(TRUNC(('TRI-2'!CT42  ),2),0))=6,"C+",IF((ROUND(TRUNC(('TRI-2'!CT42  ),2),0))=5,"C-",IF((ROUND(TRUNC(('TRI-2'!CT42  ),2),0))=4,"D+",IF((ROUND(TRUNC(('TRI-2'!CT42 ),2),0))=3,"D-",IF((ROUND(TRUNC(('TRI-2'!CT42 ),2),0))=2,"E+",IF((ROUND(TRUNC(('TRI-2'!CT42  ),2),0))&lt;=1,"E-","")))))))))))</f>
        <v>B+</v>
      </c>
      <c r="CU42" s="51" t="str">
        <f>IF(OR('TRI-2'!CU42 ="",'TRI-2'!CU42&lt;0,'TRI-2'!CU42  &gt;10),"",IF((ROUND(TRUNC(('TRI-2'!CU42  ),2),0))=10,"A+",IF((ROUND(TRUNC(('TRI-2'!CU42  ),2),0))=9,"A-",IF((ROUND(TRUNC(('TRI-2'!CU42   ),2),0))=8,"B+",IF((ROUND(TRUNC(('TRI-2'!CU42 ),2),0))=7,"B-",IF((ROUND(TRUNC(('TRI-2'!CU42  ),2),0))=6,"C+",IF((ROUND(TRUNC(('TRI-2'!CU42  ),2),0))=5,"C-",IF((ROUND(TRUNC(('TRI-2'!CU42  ),2),0))=4,"D+",IF((ROUND(TRUNC(('TRI-2'!CU42 ),2),0))=3,"D-",IF((ROUND(TRUNC(('TRI-2'!CU42 ),2),0))=2,"E+",IF((ROUND(TRUNC(('TRI-2'!CU42  ),2),0))&lt;=1,"E-","")))))))))))</f>
        <v>B+</v>
      </c>
      <c r="CV42" s="51" t="str">
        <f>IF(OR('TRI-2'!CV42 ="",'TRI-2'!CV42&lt;0,'TRI-2'!CV42  &gt;10),"",IF((ROUND(TRUNC(('TRI-2'!CV42  ),2),0))=10,"A+",IF((ROUND(TRUNC(('TRI-2'!CV42  ),2),0))=9,"A-",IF((ROUND(TRUNC(('TRI-2'!CV42   ),2),0))=8,"B+",IF((ROUND(TRUNC(('TRI-2'!CV42 ),2),0))=7,"B-",IF((ROUND(TRUNC(('TRI-2'!CV42  ),2),0))=6,"C+",IF((ROUND(TRUNC(('TRI-2'!CV42  ),2),0))=5,"C-",IF((ROUND(TRUNC(('TRI-2'!CV42  ),2),0))=4,"D+",IF((ROUND(TRUNC(('TRI-2'!CV42 ),2),0))=3,"D-",IF((ROUND(TRUNC(('TRI-2'!CV42 ),2),0))=2,"E+",IF((ROUND(TRUNC(('TRI-2'!CV42  ),2),0))&lt;=1,"E-","")))))))))))</f>
        <v>B+</v>
      </c>
      <c r="CW42" s="51" t="str">
        <f>IF(OR('TRI-2'!CW42 ="",'TRI-2'!CW42&lt;0,'TRI-2'!CW42  &gt;10),"",IF((ROUND(TRUNC(('TRI-2'!CW42  ),2),0))=10,"A+",IF((ROUND(TRUNC(('TRI-2'!CW42  ),2),0))=9,"A-",IF((ROUND(TRUNC(('TRI-2'!CW42   ),2),0))=8,"B+",IF((ROUND(TRUNC(('TRI-2'!CW42 ),2),0))=7,"B-",IF((ROUND(TRUNC(('TRI-2'!CW42  ),2),0))=6,"C+",IF((ROUND(TRUNC(('TRI-2'!CW42  ),2),0))=5,"C-",IF((ROUND(TRUNC(('TRI-2'!CW42  ),2),0))=4,"D+",IF((ROUND(TRUNC(('TRI-2'!CW42 ),2),0))=3,"D-",IF((ROUND(TRUNC(('TRI-2'!CW42 ),2),0))=2,"E+",IF((ROUND(TRUNC(('TRI-2'!CW42  ),2),0))&lt;=1,"E-","")))))))))))</f>
        <v>B+</v>
      </c>
      <c r="CX42" s="51" t="str">
        <f>IF(OR('TRI-2'!CX42 ="",'TRI-2'!CX42&lt;0,'TRI-2'!CX42  &gt;10),"",IF((ROUND(TRUNC(('TRI-2'!CX42  ),2),0))=10,"A+",IF((ROUND(TRUNC(('TRI-2'!CX42  ),2),0))=9,"A-",IF((ROUND(TRUNC(('TRI-2'!CX42   ),2),0))=8,"B+",IF((ROUND(TRUNC(('TRI-2'!CX42 ),2),0))=7,"B-",IF((ROUND(TRUNC(('TRI-2'!CX42  ),2),0))=6,"C+",IF((ROUND(TRUNC(('TRI-2'!CX42  ),2),0))=5,"C-",IF((ROUND(TRUNC(('TRI-2'!CX42  ),2),0))=4,"D+",IF((ROUND(TRUNC(('TRI-2'!CX42 ),2),0))=3,"D-",IF((ROUND(TRUNC(('TRI-2'!CX42 ),2),0))=2,"E+",IF((ROUND(TRUNC(('TRI-2'!CX42  ),2),0))&lt;=1,"E-","")))))))))))</f>
        <v>B+</v>
      </c>
      <c r="CY42" s="51" t="str">
        <f>IF(OR('TRI-2'!CY42 ="",'TRI-2'!CY42&lt;0,'TRI-2'!CY42  &gt;10),"",IF((ROUND(TRUNC(('TRI-2'!CY42  ),2),0))=10,"A+",IF((ROUND(TRUNC(('TRI-2'!CY42  ),2),0))=9,"A-",IF((ROUND(TRUNC(('TRI-2'!CY42   ),2),0))=8,"B+",IF((ROUND(TRUNC(('TRI-2'!CY42 ),2),0))=7,"B-",IF((ROUND(TRUNC(('TRI-2'!CY42  ),2),0))=6,"C+",IF((ROUND(TRUNC(('TRI-2'!CY42  ),2),0))=5,"C-",IF((ROUND(TRUNC(('TRI-2'!CY42  ),2),0))=4,"D+",IF((ROUND(TRUNC(('TRI-2'!CY42 ),2),0))=3,"D-",IF((ROUND(TRUNC(('TRI-2'!CY42 ),2),0))=2,"E+",IF((ROUND(TRUNC(('TRI-2'!CY42  ),2),0))&lt;=1,"E-","")))))))))))</f>
        <v>B+</v>
      </c>
      <c r="CZ42" s="51" t="str">
        <f>IF(OR('TRI-2'!CZ42 ="",'TRI-2'!CZ42&lt;0,'TRI-2'!CZ42  &gt;10),"",IF((ROUND(TRUNC(('TRI-2'!CZ42  ),2),0))=10,"A+",IF((ROUND(TRUNC(('TRI-2'!CZ42  ),2),0))=9,"A-",IF((ROUND(TRUNC(('TRI-2'!CZ42   ),2),0))=8,"B+",IF((ROUND(TRUNC(('TRI-2'!CZ42 ),2),0))=7,"B-",IF((ROUND(TRUNC(('TRI-2'!CZ42  ),2),0))=6,"C+",IF((ROUND(TRUNC(('TRI-2'!CZ42  ),2),0))=5,"C-",IF((ROUND(TRUNC(('TRI-2'!CZ42  ),2),0))=4,"D+",IF((ROUND(TRUNC(('TRI-2'!CZ42 ),2),0))=3,"D-",IF((ROUND(TRUNC(('TRI-2'!CZ42 ),2),0))=2,"E+",IF((ROUND(TRUNC(('TRI-2'!CZ42  ),2),0))&lt;=1,"E-","")))))))))))</f>
        <v>B+</v>
      </c>
      <c r="DA42" s="51" t="str">
        <f>IF(OR('TRI-2'!DA42 ="",'TRI-2'!DA42&lt;0,'TRI-2'!DA42  &gt;10),"",IF((ROUND(TRUNC(('TRI-2'!DA42  ),2),0))=10,"A+",IF((ROUND(TRUNC(('TRI-2'!DA42  ),2),0))=9,"A-",IF((ROUND(TRUNC(('TRI-2'!DA42   ),2),0))=8,"B+",IF((ROUND(TRUNC(('TRI-2'!DA42 ),2),0))=7,"B-",IF((ROUND(TRUNC(('TRI-2'!DA42  ),2),0))=6,"C+",IF((ROUND(TRUNC(('TRI-2'!DA42  ),2),0))=5,"C-",IF((ROUND(TRUNC(('TRI-2'!DA42  ),2),0))=4,"D+",IF((ROUND(TRUNC(('TRI-2'!DA42 ),2),0))=3,"D-",IF((ROUND(TRUNC(('TRI-2'!DA42 ),2),0))=2,"E+",IF((ROUND(TRUNC(('TRI-2'!DA42  ),2),0))&lt;=1,"E-","")))))))))))</f>
        <v>B+</v>
      </c>
      <c r="DB42" s="51" t="str">
        <f>IF(OR('TRI-2'!DB42 ="",'TRI-2'!DB42&lt;0,'TRI-2'!DB42  &gt;10),"",IF((ROUND(TRUNC(('TRI-2'!DB42  ),2),0))=10,"A+",IF((ROUND(TRUNC(('TRI-2'!DB42  ),2),0))=9,"A-",IF((ROUND(TRUNC(('TRI-2'!DB42   ),2),0))=8,"B+",IF((ROUND(TRUNC(('TRI-2'!DB42 ),2),0))=7,"B-",IF((ROUND(TRUNC(('TRI-2'!DB42  ),2),0))=6,"C+",IF((ROUND(TRUNC(('TRI-2'!DB42  ),2),0))=5,"C-",IF((ROUND(TRUNC(('TRI-2'!DB42  ),2),0))=4,"D+",IF((ROUND(TRUNC(('TRI-2'!DB42 ),2),0))=3,"D-",IF((ROUND(TRUNC(('TRI-2'!DB42 ),2),0))=2,"E+",IF((ROUND(TRUNC(('TRI-2'!DB42  ),2),0))&lt;=1,"E-","")))))))))))</f>
        <v>B+</v>
      </c>
      <c r="DC42" s="51" t="str">
        <f>IF(OR('TRI-2'!DC42 ="",'TRI-2'!DC42&lt;0,'TRI-2'!DC42  &gt;10),"",IF((ROUND(TRUNC(('TRI-2'!DC42  ),2),0))=10,"A+",IF((ROUND(TRUNC(('TRI-2'!DC42  ),2),0))=9,"A-",IF((ROUND(TRUNC(('TRI-2'!DC42   ),2),0))=8,"B+",IF((ROUND(TRUNC(('TRI-2'!DC42 ),2),0))=7,"B-",IF((ROUND(TRUNC(('TRI-2'!DC42  ),2),0))=6,"C+",IF((ROUND(TRUNC(('TRI-2'!DC42  ),2),0))=5,"C-",IF((ROUND(TRUNC(('TRI-2'!DC42  ),2),0))=4,"D+",IF((ROUND(TRUNC(('TRI-2'!DC42 ),2),0))=3,"D-",IF((ROUND(TRUNC(('TRI-2'!DC42 ),2),0))=2,"E+",IF((ROUND(TRUNC(('TRI-2'!DC42  ),2),0))&lt;=1,"E-","")))))))))))</f>
        <v>B+</v>
      </c>
      <c r="DD42" s="51" t="str">
        <f>IF(OR('TRI-2'!DD42 ="",'TRI-2'!DD42&lt;0,'TRI-2'!DD42  &gt;10),"",IF((ROUND(TRUNC(('TRI-2'!DD42  ),2),0))=10,"A+",IF((ROUND(TRUNC(('TRI-2'!DD42  ),2),0))=9,"A-",IF((ROUND(TRUNC(('TRI-2'!DD42   ),2),0))=8,"B+",IF((ROUND(TRUNC(('TRI-2'!DD42 ),2),0))=7,"B-",IF((ROUND(TRUNC(('TRI-2'!DD42  ),2),0))=6,"C+",IF((ROUND(TRUNC(('TRI-2'!DD42  ),2),0))=5,"C-",IF((ROUND(TRUNC(('TRI-2'!DD42  ),2),0))=4,"D+",IF((ROUND(TRUNC(('TRI-2'!DD42 ),2),0))=3,"D-",IF((ROUND(TRUNC(('TRI-2'!DD42 ),2),0))=2,"E+",IF((ROUND(TRUNC(('TRI-2'!DD42  ),2),0))&lt;=1,"E-","")))))))))))</f>
        <v>A+</v>
      </c>
      <c r="DE42" s="51" t="str">
        <f>IF(OR('TRI-2'!DE42 ="",'TRI-2'!DE42&lt;0,'TRI-2'!DE42  &gt;10),"",IF((ROUND(TRUNC(('TRI-2'!DE42  ),2),0))=10,"A+",IF((ROUND(TRUNC(('TRI-2'!DE42  ),2),0))=9,"A-",IF((ROUND(TRUNC(('TRI-2'!DE42   ),2),0))=8,"B+",IF((ROUND(TRUNC(('TRI-2'!DE42 ),2),0))=7,"B-",IF((ROUND(TRUNC(('TRI-2'!DE42  ),2),0))=6,"C+",IF((ROUND(TRUNC(('TRI-2'!DE42  ),2),0))=5,"C-",IF((ROUND(TRUNC(('TRI-2'!DE42  ),2),0))=4,"D+",IF((ROUND(TRUNC(('TRI-2'!DE42 ),2),0))=3,"D-",IF((ROUND(TRUNC(('TRI-2'!DE42 ),2),0))=2,"E+",IF((ROUND(TRUNC(('TRI-2'!DE42  ),2),0))&lt;=1,"E-","")))))))))))</f>
        <v>A+</v>
      </c>
      <c r="DF42" s="51" t="str">
        <f>IF(OR('TRI-2'!DF42 ="",'TRI-2'!DF42&lt;0,'TRI-2'!DF42  &gt;10),"",IF((ROUND(TRUNC(('TRI-2'!DF42  ),2),0))=10,"A+",IF((ROUND(TRUNC(('TRI-2'!DF42  ),2),0))=9,"A-",IF((ROUND(TRUNC(('TRI-2'!DF42   ),2),0))=8,"B+",IF((ROUND(TRUNC(('TRI-2'!DF42 ),2),0))=7,"B-",IF((ROUND(TRUNC(('TRI-2'!DF42  ),2),0))=6,"C+",IF((ROUND(TRUNC(('TRI-2'!DF42  ),2),0))=5,"C-",IF((ROUND(TRUNC(('TRI-2'!DF42  ),2),0))=4,"D+",IF((ROUND(TRUNC(('TRI-2'!DF42 ),2),0))=3,"D-",IF((ROUND(TRUNC(('TRI-2'!DF42 ),2),0))=2,"E+",IF((ROUND(TRUNC(('TRI-2'!DF42  ),2),0))&lt;=1,"E-","")))))))))))</f>
        <v>A+</v>
      </c>
      <c r="DG42" s="51" t="str">
        <f>IF(OR('TRI-2'!DG42 ="",'TRI-2'!DG42&lt;0,'TRI-2'!DG42  &gt;10),"",IF((ROUND(TRUNC(('TRI-2'!DG42  ),2),0))=10,"A+",IF((ROUND(TRUNC(('TRI-2'!DG42  ),2),0))=9,"A-",IF((ROUND(TRUNC(('TRI-2'!DG42   ),2),0))=8,"B+",IF((ROUND(TRUNC(('TRI-2'!DG42 ),2),0))=7,"B-",IF((ROUND(TRUNC(('TRI-2'!DG42  ),2),0))=6,"C+",IF((ROUND(TRUNC(('TRI-2'!DG42  ),2),0))=5,"C-",IF((ROUND(TRUNC(('TRI-2'!DG42  ),2),0))=4,"D+",IF((ROUND(TRUNC(('TRI-2'!DG42 ),2),0))=3,"D-",IF((ROUND(TRUNC(('TRI-2'!DG42 ),2),0))=2,"E+",IF((ROUND(TRUNC(('TRI-2'!DG42  ),2),0))&lt;=1,"E-","")))))))))))</f>
        <v>A+</v>
      </c>
      <c r="DH42" s="51" t="str">
        <f>IF(OR('TRI-2'!DH42 ="",'TRI-2'!DH42&lt;0,'TRI-2'!DH42  &gt;10),"",IF((ROUND(TRUNC(('TRI-2'!DH42  ),2),0))=10,"A+",IF((ROUND(TRUNC(('TRI-2'!DH42  ),2),0))=9,"A-",IF((ROUND(TRUNC(('TRI-2'!DH42   ),2),0))=8,"B+",IF((ROUND(TRUNC(('TRI-2'!DH42 ),2),0))=7,"B-",IF((ROUND(TRUNC(('TRI-2'!DH42  ),2),0))=6,"C+",IF((ROUND(TRUNC(('TRI-2'!DH42  ),2),0))=5,"C-",IF((ROUND(TRUNC(('TRI-2'!DH42  ),2),0))=4,"D+",IF((ROUND(TRUNC(('TRI-2'!DH42 ),2),0))=3,"D-",IF((ROUND(TRUNC(('TRI-2'!DH42 ),2),0))=2,"E+",IF((ROUND(TRUNC(('TRI-2'!DH42  ),2),0))&lt;=1,"E-","")))))))))))</f>
        <v>A+</v>
      </c>
      <c r="DI42" s="51" t="str">
        <f>IF(OR('TRI-2'!DI42 ="",'TRI-2'!DI42&lt;0,'TRI-2'!DI42  &gt;10),"",IF((ROUND(TRUNC(('TRI-2'!DI42  ),2),0))=10,"A+",IF((ROUND(TRUNC(('TRI-2'!DI42  ),2),0))=9,"A-",IF((ROUND(TRUNC(('TRI-2'!DI42   ),2),0))=8,"B+",IF((ROUND(TRUNC(('TRI-2'!DI42 ),2),0))=7,"B-",IF((ROUND(TRUNC(('TRI-2'!DI42  ),2),0))=6,"C+",IF((ROUND(TRUNC(('TRI-2'!DI42  ),2),0))=5,"C-",IF((ROUND(TRUNC(('TRI-2'!DI42  ),2),0))=4,"D+",IF((ROUND(TRUNC(('TRI-2'!DI42 ),2),0))=3,"D-",IF((ROUND(TRUNC(('TRI-2'!DI42 ),2),0))=2,"E+",IF((ROUND(TRUNC(('TRI-2'!DI42  ),2),0))&lt;=1,"E-","")))))))))))</f>
        <v>A+</v>
      </c>
      <c r="DJ42" s="51" t="str">
        <f>IF(OR('TRI-2'!DJ42 ="",'TRI-2'!DJ42&lt;0,'TRI-2'!DJ42  &gt;10),"",IF((ROUND(TRUNC(('TRI-2'!DJ42  ),2),0))=10,"A+",IF((ROUND(TRUNC(('TRI-2'!DJ42  ),2),0))=9,"A-",IF((ROUND(TRUNC(('TRI-2'!DJ42   ),2),0))=8,"B+",IF((ROUND(TRUNC(('TRI-2'!DJ42 ),2),0))=7,"B-",IF((ROUND(TRUNC(('TRI-2'!DJ42  ),2),0))=6,"C+",IF((ROUND(TRUNC(('TRI-2'!DJ42  ),2),0))=5,"C-",IF((ROUND(TRUNC(('TRI-2'!DJ42  ),2),0))=4,"D+",IF((ROUND(TRUNC(('TRI-2'!DJ42 ),2),0))=3,"D-",IF((ROUND(TRUNC(('TRI-2'!DJ42 ),2),0))=2,"E+",IF((ROUND(TRUNC(('TRI-2'!DJ42  ),2),0))&lt;=1,"E-","")))))))))))</f>
        <v>A+</v>
      </c>
      <c r="DK42" s="51" t="str">
        <f>IF(OR('TRI-2'!DK42 ="",'TRI-2'!DK42&lt;0,'TRI-2'!DK42  &gt;10),"",IF((ROUND(TRUNC(('TRI-2'!DK42  ),2),0))=10,"A+",IF((ROUND(TRUNC(('TRI-2'!DK42  ),2),0))=9,"A-",IF((ROUND(TRUNC(('TRI-2'!DK42   ),2),0))=8,"B+",IF((ROUND(TRUNC(('TRI-2'!DK42 ),2),0))=7,"B-",IF((ROUND(TRUNC(('TRI-2'!DK42  ),2),0))=6,"C+",IF((ROUND(TRUNC(('TRI-2'!DK42  ),2),0))=5,"C-",IF((ROUND(TRUNC(('TRI-2'!DK42  ),2),0))=4,"D+",IF((ROUND(TRUNC(('TRI-2'!DK42 ),2),0))=3,"D-",IF((ROUND(TRUNC(('TRI-2'!DK42 ),2),0))=2,"E+",IF((ROUND(TRUNC(('TRI-2'!DK42  ),2),0))&lt;=1,"E-","")))))))))))</f>
        <v>A+</v>
      </c>
      <c r="DL42" s="51" t="str">
        <f>IF(OR('TRI-2'!DL42 ="",'TRI-2'!DL42&lt;0,'TRI-2'!DL42  &gt;10),"",IF((ROUND(TRUNC(('TRI-2'!DL42  ),2),0))=10,"A+",IF((ROUND(TRUNC(('TRI-2'!DL42  ),2),0))=9,"A-",IF((ROUND(TRUNC(('TRI-2'!DL42   ),2),0))=8,"B+",IF((ROUND(TRUNC(('TRI-2'!DL42 ),2),0))=7,"B-",IF((ROUND(TRUNC(('TRI-2'!DL42  ),2),0))=6,"C+",IF((ROUND(TRUNC(('TRI-2'!DL42  ),2),0))=5,"C-",IF((ROUND(TRUNC(('TRI-2'!DL42  ),2),0))=4,"D+",IF((ROUND(TRUNC(('TRI-2'!DL42 ),2),0))=3,"D-",IF((ROUND(TRUNC(('TRI-2'!DL42 ),2),0))=2,"E+",IF((ROUND(TRUNC(('TRI-2'!DL42  ),2),0))&lt;=1,"E-","")))))))))))</f>
        <v>A+</v>
      </c>
      <c r="DM42" s="51" t="str">
        <f>IF(OR('TRI-2'!DM42 ="",'TRI-2'!DM42&lt;0,'TRI-2'!DM42  &gt;10),"",IF((ROUND(TRUNC(('TRI-2'!DM42  ),2),0))=10,"A+",IF((ROUND(TRUNC(('TRI-2'!DM42  ),2),0))=9,"A-",IF((ROUND(TRUNC(('TRI-2'!DM42   ),2),0))=8,"B+",IF((ROUND(TRUNC(('TRI-2'!DM42 ),2),0))=7,"B-",IF((ROUND(TRUNC(('TRI-2'!DM42  ),2),0))=6,"C+",IF((ROUND(TRUNC(('TRI-2'!DM42  ),2),0))=5,"C-",IF((ROUND(TRUNC(('TRI-2'!DM42  ),2),0))=4,"D+",IF((ROUND(TRUNC(('TRI-2'!DM42 ),2),0))=3,"D-",IF((ROUND(TRUNC(('TRI-2'!DM42 ),2),0))=2,"E+",IF((ROUND(TRUNC(('TRI-2'!DM42  ),2),0))&lt;=1,"E-","")))))))))))</f>
        <v>A+</v>
      </c>
      <c r="DN42" s="51" t="str">
        <f>IF(OR('TRI-2'!DN42 ="",'TRI-2'!DN42&lt;0,'TRI-2'!DN42  &gt;10),"",IF((ROUND(TRUNC(('TRI-2'!DN42  ),2),0))=10,"A+",IF((ROUND(TRUNC(('TRI-2'!DN42  ),2),0))=9,"A-",IF((ROUND(TRUNC(('TRI-2'!DN42   ),2),0))=8,"B+",IF((ROUND(TRUNC(('TRI-2'!DN42 ),2),0))=7,"B-",IF((ROUND(TRUNC(('TRI-2'!DN42  ),2),0))=6,"C+",IF((ROUND(TRUNC(('TRI-2'!DN42  ),2),0))=5,"C-",IF((ROUND(TRUNC(('TRI-2'!DN42  ),2),0))=4,"D+",IF((ROUND(TRUNC(('TRI-2'!DN42 ),2),0))=3,"D-",IF((ROUND(TRUNC(('TRI-2'!DN42 ),2),0))=2,"E+",IF((ROUND(TRUNC(('TRI-2'!DN42  ),2),0))&lt;=1,"E-","")))))))))))</f>
        <v>A+</v>
      </c>
      <c r="DO42" s="51" t="str">
        <f>IF(OR('TRI-2'!DO42 ="",'TRI-2'!DO42&lt;0,'TRI-2'!DO42  &gt;10),"",IF((ROUND(TRUNC(('TRI-2'!DO42  ),2),0))=10,"A+",IF((ROUND(TRUNC(('TRI-2'!DO42  ),2),0))=9,"A-",IF((ROUND(TRUNC(('TRI-2'!DO42   ),2),0))=8,"B+",IF((ROUND(TRUNC(('TRI-2'!DO42 ),2),0))=7,"B-",IF((ROUND(TRUNC(('TRI-2'!DO42  ),2),0))=6,"C+",IF((ROUND(TRUNC(('TRI-2'!DO42  ),2),0))=5,"C-",IF((ROUND(TRUNC(('TRI-2'!DO42  ),2),0))=4,"D+",IF((ROUND(TRUNC(('TRI-2'!DO42 ),2),0))=3,"D-",IF((ROUND(TRUNC(('TRI-2'!DO42 ),2),0))=2,"E+",IF((ROUND(TRUNC(('TRI-2'!DO42  ),2),0))&lt;=1,"E-","")))))))))))</f>
        <v>A+</v>
      </c>
      <c r="DP42" s="51" t="str">
        <f>IF(OR('TRI-2'!DP42 ="",'TRI-2'!DP42&lt;0,'TRI-2'!DP42  &gt;10),"",IF((ROUND(TRUNC(('TRI-2'!DP42  ),2),0))=10,"A+",IF((ROUND(TRUNC(('TRI-2'!DP42  ),2),0))=9,"A-",IF((ROUND(TRUNC(('TRI-2'!DP42   ),2),0))=8,"B+",IF((ROUND(TRUNC(('TRI-2'!DP42 ),2),0))=7,"B-",IF((ROUND(TRUNC(('TRI-2'!DP42  ),2),0))=6,"C+",IF((ROUND(TRUNC(('TRI-2'!DP42  ),2),0))=5,"C-",IF((ROUND(TRUNC(('TRI-2'!DP42  ),2),0))=4,"D+",IF((ROUND(TRUNC(('TRI-2'!DP42 ),2),0))=3,"D-",IF((ROUND(TRUNC(('TRI-2'!DP42 ),2),0))=2,"E+",IF((ROUND(TRUNC(('TRI-2'!DP42  ),2),0))&lt;=1,"E-","")))))))))))</f>
        <v>A+</v>
      </c>
      <c r="DQ42" s="51" t="str">
        <f>IF(OR('TRI-2'!DQ42 ="",'TRI-2'!DQ42&lt;0,'TRI-2'!DQ42  &gt;10),"",IF((ROUND(TRUNC(('TRI-2'!DQ42  ),2),0))=10,"A+",IF((ROUND(TRUNC(('TRI-2'!DQ42  ),2),0))=9,"A-",IF((ROUND(TRUNC(('TRI-2'!DQ42   ),2),0))=8,"B+",IF((ROUND(TRUNC(('TRI-2'!DQ42 ),2),0))=7,"B-",IF((ROUND(TRUNC(('TRI-2'!DQ42  ),2),0))=6,"C+",IF((ROUND(TRUNC(('TRI-2'!DQ42  ),2),0))=5,"C-",IF((ROUND(TRUNC(('TRI-2'!DQ42  ),2),0))=4,"D+",IF((ROUND(TRUNC(('TRI-2'!DQ42 ),2),0))=3,"D-",IF((ROUND(TRUNC(('TRI-2'!DQ42 ),2),0))=2,"E+",IF((ROUND(TRUNC(('TRI-2'!DQ42  ),2),0))&lt;=1,"E-","")))))))))))</f>
        <v>A+</v>
      </c>
      <c r="DR42" s="51" t="str">
        <f>IF(OR('TRI-2'!DR42 ="",'TRI-2'!DR42&lt;0,'TRI-2'!DR42  &gt;10),"",IF((ROUND(TRUNC(('TRI-2'!DR42  ),2),0))=10,"A+",IF((ROUND(TRUNC(('TRI-2'!DR42  ),2),0))=9,"A-",IF((ROUND(TRUNC(('TRI-2'!DR42   ),2),0))=8,"B+",IF((ROUND(TRUNC(('TRI-2'!DR42 ),2),0))=7,"B-",IF((ROUND(TRUNC(('TRI-2'!DR42  ),2),0))=6,"C+",IF((ROUND(TRUNC(('TRI-2'!DR42  ),2),0))=5,"C-",IF((ROUND(TRUNC(('TRI-2'!DR42  ),2),0))=4,"D+",IF((ROUND(TRUNC(('TRI-2'!DR42 ),2),0))=3,"D-",IF((ROUND(TRUNC(('TRI-2'!DR42 ),2),0))=2,"E+",IF((ROUND(TRUNC(('TRI-2'!DR42  ),2),0))&lt;=1,"E-","")))))))))))</f>
        <v>A+</v>
      </c>
      <c r="DS42" s="51" t="str">
        <f>IF(OR('TRI-2'!DS42 ="",'TRI-2'!DS42&lt;0,'TRI-2'!DS42  &gt;10),"",IF((ROUND(TRUNC(('TRI-2'!DS42  ),2),0))=10,"A+",IF((ROUND(TRUNC(('TRI-2'!DS42  ),2),0))=9,"A-",IF((ROUND(TRUNC(('TRI-2'!DS42   ),2),0))=8,"B+",IF((ROUND(TRUNC(('TRI-2'!DS42 ),2),0))=7,"B-",IF((ROUND(TRUNC(('TRI-2'!DS42  ),2),0))=6,"C+",IF((ROUND(TRUNC(('TRI-2'!DS42  ),2),0))=5,"C-",IF((ROUND(TRUNC(('TRI-2'!DS42  ),2),0))=4,"D+",IF((ROUND(TRUNC(('TRI-2'!DS42 ),2),0))=3,"D-",IF((ROUND(TRUNC(('TRI-2'!DS42 ),2),0))=2,"E+",IF((ROUND(TRUNC(('TRI-2'!DS42  ),2),0))&lt;=1,"E-","")))))))))))</f>
        <v>A+</v>
      </c>
      <c r="DT42" s="51" t="str">
        <f>IF(OR('TRI-2'!DT42 ="",'TRI-2'!DT42&lt;0,'TRI-2'!DT42  &gt;10),"",IF((ROUND(TRUNC(('TRI-2'!DT42  ),2),0))=10,"A+",IF((ROUND(TRUNC(('TRI-2'!DT42  ),2),0))=9,"A-",IF((ROUND(TRUNC(('TRI-2'!DT42   ),2),0))=8,"B+",IF((ROUND(TRUNC(('TRI-2'!DT42 ),2),0))=7,"B-",IF((ROUND(TRUNC(('TRI-2'!DT42  ),2),0))=6,"C+",IF((ROUND(TRUNC(('TRI-2'!DT42  ),2),0))=5,"C-",IF((ROUND(TRUNC(('TRI-2'!DT42  ),2),0))=4,"D+",IF((ROUND(TRUNC(('TRI-2'!DT42 ),2),0))=3,"D-",IF((ROUND(TRUNC(('TRI-2'!DT42 ),2),0))=2,"E+",IF((ROUND(TRUNC(('TRI-2'!DT42  ),2),0))&lt;=1,"E-","")))))))))))</f>
        <v>A+</v>
      </c>
      <c r="DU42" s="51" t="str">
        <f>IF(OR('TRI-2'!DU42 ="",'TRI-2'!DU42&lt;0,'TRI-2'!DU42  &gt;10),"",IF((ROUND(TRUNC(('TRI-2'!DU42  ),2),0))=10,"A+",IF((ROUND(TRUNC(('TRI-2'!DU42  ),2),0))=9,"A-",IF((ROUND(TRUNC(('TRI-2'!DU42   ),2),0))=8,"B+",IF((ROUND(TRUNC(('TRI-2'!DU42 ),2),0))=7,"B-",IF((ROUND(TRUNC(('TRI-2'!DU42  ),2),0))=6,"C+",IF((ROUND(TRUNC(('TRI-2'!DU42  ),2),0))=5,"C-",IF((ROUND(TRUNC(('TRI-2'!DU42  ),2),0))=4,"D+",IF((ROUND(TRUNC(('TRI-2'!DU42 ),2),0))=3,"D-",IF((ROUND(TRUNC(('TRI-2'!DU42 ),2),0))=2,"E+",IF((ROUND(TRUNC(('TRI-2'!DU42  ),2),0))&lt;=1,"E-","")))))))))))</f>
        <v>A+</v>
      </c>
      <c r="DV42" s="51" t="str">
        <f>IF(OR('TRI-2'!DV42 ="",'TRI-2'!DV42&lt;0,'TRI-2'!DV42  &gt;10),"",IF((ROUND(TRUNC(('TRI-2'!DV42  ),2),0))=10,"A+",IF((ROUND(TRUNC(('TRI-2'!DV42  ),2),0))=9,"A-",IF((ROUND(TRUNC(('TRI-2'!DV42   ),2),0))=8,"B+",IF((ROUND(TRUNC(('TRI-2'!DV42 ),2),0))=7,"B-",IF((ROUND(TRUNC(('TRI-2'!DV42  ),2),0))=6,"C+",IF((ROUND(TRUNC(('TRI-2'!DV42  ),2),0))=5,"C-",IF((ROUND(TRUNC(('TRI-2'!DV42  ),2),0))=4,"D+",IF((ROUND(TRUNC(('TRI-2'!DV42 ),2),0))=3,"D-",IF((ROUND(TRUNC(('TRI-2'!DV42 ),2),0))=2,"E+",IF((ROUND(TRUNC(('TRI-2'!DV42  ),2),0))&lt;=1,"E-","")))))))))))</f>
        <v>A+</v>
      </c>
      <c r="DW42" s="51" t="str">
        <f>IF(OR('TRI-2'!DW42 ="",'TRI-2'!DW42&lt;0,'TRI-2'!DW42  &gt;10),"",IF((ROUND(TRUNC(('TRI-2'!DW42  ),2),0))=10,"A+",IF((ROUND(TRUNC(('TRI-2'!DW42  ),2),0))=9,"A-",IF((ROUND(TRUNC(('TRI-2'!DW42   ),2),0))=8,"B+",IF((ROUND(TRUNC(('TRI-2'!DW42 ),2),0))=7,"B-",IF((ROUND(TRUNC(('TRI-2'!DW42  ),2),0))=6,"C+",IF((ROUND(TRUNC(('TRI-2'!DW42  ),2),0))=5,"C-",IF((ROUND(TRUNC(('TRI-2'!DW42  ),2),0))=4,"D+",IF((ROUND(TRUNC(('TRI-2'!DW42 ),2),0))=3,"D-",IF((ROUND(TRUNC(('TRI-2'!DW42 ),2),0))=2,"E+",IF((ROUND(TRUNC(('TRI-2'!DW42  ),2),0))&lt;=1,"E-","")))))))))))</f>
        <v>A+</v>
      </c>
      <c r="DX42" s="51" t="str">
        <f>IF(OR('TRI-2'!DX42 ="",'TRI-2'!DX42&lt;0,'TRI-2'!DX42  &gt;10),"",IF((ROUND(TRUNC(('TRI-2'!DX42  ),2),0))=10,"A+",IF((ROUND(TRUNC(('TRI-2'!DX42  ),2),0))=9,"A-",IF((ROUND(TRUNC(('TRI-2'!DX42   ),2),0))=8,"B+",IF((ROUND(TRUNC(('TRI-2'!DX42 ),2),0))=7,"B-",IF((ROUND(TRUNC(('TRI-2'!DX42  ),2),0))=6,"C+",IF((ROUND(TRUNC(('TRI-2'!DX42  ),2),0))=5,"C-",IF((ROUND(TRUNC(('TRI-2'!DX42  ),2),0))=4,"D+",IF((ROUND(TRUNC(('TRI-2'!DX42 ),2),0))=3,"D-",IF((ROUND(TRUNC(('TRI-2'!DX42 ),2),0))=2,"E+",IF((ROUND(TRUNC(('TRI-2'!DX42  ),2),0))&lt;=1,"E-","")))))))))))</f>
        <v>A+</v>
      </c>
      <c r="DY42" s="51" t="str">
        <f>IF(OR('TRI-2'!DY42 ="",'TRI-2'!DY42&lt;0,'TRI-2'!DY42  &gt;10),"",IF((ROUND(TRUNC(('TRI-2'!DY42  ),2),0))=10,"A+",IF((ROUND(TRUNC(('TRI-2'!DY42  ),2),0))=9,"A-",IF((ROUND(TRUNC(('TRI-2'!DY42   ),2),0))=8,"B+",IF((ROUND(TRUNC(('TRI-2'!DY42 ),2),0))=7,"B-",IF((ROUND(TRUNC(('TRI-2'!DY42  ),2),0))=6,"C+",IF((ROUND(TRUNC(('TRI-2'!DY42  ),2),0))=5,"C-",IF((ROUND(TRUNC(('TRI-2'!DY42  ),2),0))=4,"D+",IF((ROUND(TRUNC(('TRI-2'!DY42 ),2),0))=3,"D-",IF((ROUND(TRUNC(('TRI-2'!DY42 ),2),0))=2,"E+",IF((ROUND(TRUNC(('TRI-2'!DY42  ),2),0))&lt;=1,"E-","")))))))))))</f>
        <v>A+</v>
      </c>
      <c r="DZ42" s="51" t="str">
        <f>IF(OR('TRI-2'!DZ42 ="",'TRI-2'!DZ42&lt;0,'TRI-2'!DZ42  &gt;10),"",IF((ROUND(TRUNC(('TRI-2'!DZ42  ),2),0))=10,"A+",IF((ROUND(TRUNC(('TRI-2'!DZ42  ),2),0))=9,"A-",IF((ROUND(TRUNC(('TRI-2'!DZ42   ),2),0))=8,"B+",IF((ROUND(TRUNC(('TRI-2'!DZ42 ),2),0))=7,"B-",IF((ROUND(TRUNC(('TRI-2'!DZ42  ),2),0))=6,"C+",IF((ROUND(TRUNC(('TRI-2'!DZ42  ),2),0))=5,"C-",IF((ROUND(TRUNC(('TRI-2'!DZ42  ),2),0))=4,"D+",IF((ROUND(TRUNC(('TRI-2'!DZ42 ),2),0))=3,"D-",IF((ROUND(TRUNC(('TRI-2'!DZ42 ),2),0))=2,"E+",IF((ROUND(TRUNC(('TRI-2'!DZ42  ),2),0))&lt;=1,"E-","")))))))))))</f>
        <v>A+</v>
      </c>
      <c r="EA42" s="51" t="str">
        <f>IF(OR('TRI-2'!EA42 ="",'TRI-2'!EA42&lt;0,'TRI-2'!EA42  &gt;10),"",IF((ROUND(TRUNC(('TRI-2'!EA42  ),2),0))=10,"A+",IF((ROUND(TRUNC(('TRI-2'!EA42  ),2),0))=9,"A-",IF((ROUND(TRUNC(('TRI-2'!EA42   ),2),0))=8,"B+",IF((ROUND(TRUNC(('TRI-2'!EA42 ),2),0))=7,"B-",IF((ROUND(TRUNC(('TRI-2'!EA42  ),2),0))=6,"C+",IF((ROUND(TRUNC(('TRI-2'!EA42  ),2),0))=5,"C-",IF((ROUND(TRUNC(('TRI-2'!EA42  ),2),0))=4,"D+",IF((ROUND(TRUNC(('TRI-2'!EA42 ),2),0))=3,"D-",IF((ROUND(TRUNC(('TRI-2'!EA42 ),2),0))=2,"E+",IF((ROUND(TRUNC(('TRI-2'!EA42  ),2),0))&lt;=1,"E-","")))))))))))</f>
        <v>A+</v>
      </c>
      <c r="EB42" s="51" t="str">
        <f>IF(OR('TRI-2'!EB42 ="",'TRI-2'!EB42&lt;0,'TRI-2'!EB42  &gt;10),"",IF((ROUND(TRUNC(('TRI-2'!EB42  ),2),0))=10,"A+",IF((ROUND(TRUNC(('TRI-2'!EB42  ),2),0))=9,"A-",IF((ROUND(TRUNC(('TRI-2'!EB42   ),2),0))=8,"B+",IF((ROUND(TRUNC(('TRI-2'!EB42 ),2),0))=7,"B-",IF((ROUND(TRUNC(('TRI-2'!EB42  ),2),0))=6,"C+",IF((ROUND(TRUNC(('TRI-2'!EB42  ),2),0))=5,"C-",IF((ROUND(TRUNC(('TRI-2'!EB42  ),2),0))=4,"D+",IF((ROUND(TRUNC(('TRI-2'!EB42 ),2),0))=3,"D-",IF((ROUND(TRUNC(('TRI-2'!EB42 ),2),0))=2,"E+",IF((ROUND(TRUNC(('TRI-2'!EB42  ),2),0))&lt;=1,"E-","")))))))))))</f>
        <v>A+</v>
      </c>
      <c r="EC42" s="51" t="str">
        <f>IF(OR('TRI-2'!EC42 ="",'TRI-2'!EC42&lt;0,'TRI-2'!EC42  &gt;10),"",IF((ROUND(TRUNC(('TRI-2'!EC42  ),2),0))=10,"A+",IF((ROUND(TRUNC(('TRI-2'!EC42  ),2),0))=9,"A-",IF((ROUND(TRUNC(('TRI-2'!EC42   ),2),0))=8,"B+",IF((ROUND(TRUNC(('TRI-2'!EC42 ),2),0))=7,"B-",IF((ROUND(TRUNC(('TRI-2'!EC42  ),2),0))=6,"C+",IF((ROUND(TRUNC(('TRI-2'!EC42  ),2),0))=5,"C-",IF((ROUND(TRUNC(('TRI-2'!EC42  ),2),0))=4,"D+",IF((ROUND(TRUNC(('TRI-2'!EC42 ),2),0))=3,"D-",IF((ROUND(TRUNC(('TRI-2'!EC42 ),2),0))=2,"E+",IF((ROUND(TRUNC(('TRI-2'!EC42  ),2),0))&lt;=1,"E-","")))))))))))</f>
        <v>A+</v>
      </c>
      <c r="ED42" s="51" t="str">
        <f>IF(OR('TRI-2'!ED42 ="",'TRI-2'!ED42&lt;0,'TRI-2'!ED42  &gt;10),"",IF((ROUND(TRUNC(('TRI-2'!ED42  ),2),0))=10,"A+",IF((ROUND(TRUNC(('TRI-2'!ED42  ),2),0))=9,"A-",IF((ROUND(TRUNC(('TRI-2'!ED42   ),2),0))=8,"B+",IF((ROUND(TRUNC(('TRI-2'!ED42 ),2),0))=7,"B-",IF((ROUND(TRUNC(('TRI-2'!ED42  ),2),0))=6,"C+",IF((ROUND(TRUNC(('TRI-2'!ED42  ),2),0))=5,"C-",IF((ROUND(TRUNC(('TRI-2'!ED42  ),2),0))=4,"D+",IF((ROUND(TRUNC(('TRI-2'!ED42 ),2),0))=3,"D-",IF((ROUND(TRUNC(('TRI-2'!ED42 ),2),0))=2,"E+",IF((ROUND(TRUNC(('TRI-2'!ED42  ),2),0))&lt;=1,"E-","")))))))))))</f>
        <v>A+</v>
      </c>
      <c r="EE42" s="51" t="str">
        <f>IF(OR('TRI-2'!EE42 ="",'TRI-2'!EE42&lt;0,'TRI-2'!EE42  &gt;10),"",IF((ROUND(TRUNC(('TRI-2'!EE42  ),2),0))=10,"A+",IF((ROUND(TRUNC(('TRI-2'!EE42  ),2),0))=9,"A-",IF((ROUND(TRUNC(('TRI-2'!EE42   ),2),0))=8,"B+",IF((ROUND(TRUNC(('TRI-2'!EE42 ),2),0))=7,"B-",IF((ROUND(TRUNC(('TRI-2'!EE42  ),2),0))=6,"C+",IF((ROUND(TRUNC(('TRI-2'!EE42  ),2),0))=5,"C-",IF((ROUND(TRUNC(('TRI-2'!EE42  ),2),0))=4,"D+",IF((ROUND(TRUNC(('TRI-2'!EE42 ),2),0))=3,"D-",IF((ROUND(TRUNC(('TRI-2'!EE42 ),2),0))=2,"E+",IF((ROUND(TRUNC(('TRI-2'!EE42  ),2),0))&lt;=1,"E-","")))))))))))</f>
        <v>A+</v>
      </c>
      <c r="EF42" s="51" t="str">
        <f>IF(OR('TRI-2'!EF42 ="",'TRI-2'!EF42&lt;0,'TRI-2'!EF42  &gt;10),"",IF((ROUND(TRUNC(('TRI-2'!EF42  ),2),0))=10,"A+",IF((ROUND(TRUNC(('TRI-2'!EF42  ),2),0))=9,"A-",IF((ROUND(TRUNC(('TRI-2'!EF42   ),2),0))=8,"B+",IF((ROUND(TRUNC(('TRI-2'!EF42 ),2),0))=7,"B-",IF((ROUND(TRUNC(('TRI-2'!EF42  ),2),0))=6,"C+",IF((ROUND(TRUNC(('TRI-2'!EF42  ),2),0))=5,"C-",IF((ROUND(TRUNC(('TRI-2'!EF42  ),2),0))=4,"D+",IF((ROUND(TRUNC(('TRI-2'!EF42 ),2),0))=3,"D-",IF((ROUND(TRUNC(('TRI-2'!EF42 ),2),0))=2,"E+",IF((ROUND(TRUNC(('TRI-2'!EF42  ),2),0))&lt;=1,"E-","")))))))))))</f>
        <v>A+</v>
      </c>
      <c r="EG42" s="51" t="str">
        <f>IF(OR('TRI-2'!EG42 ="",'TRI-2'!EG42&lt;0,'TRI-2'!EG42  &gt;10),"",IF((ROUND(TRUNC(('TRI-2'!EG42  ),2),0))=10,"A+",IF((ROUND(TRUNC(('TRI-2'!EG42  ),2),0))=9,"A-",IF((ROUND(TRUNC(('TRI-2'!EG42   ),2),0))=8,"B+",IF((ROUND(TRUNC(('TRI-2'!EG42 ),2),0))=7,"B-",IF((ROUND(TRUNC(('TRI-2'!EG42  ),2),0))=6,"C+",IF((ROUND(TRUNC(('TRI-2'!EG42  ),2),0))=5,"C-",IF((ROUND(TRUNC(('TRI-2'!EG42  ),2),0))=4,"D+",IF((ROUND(TRUNC(('TRI-2'!EG42 ),2),0))=3,"D-",IF((ROUND(TRUNC(('TRI-2'!EG42 ),2),0))=2,"E+",IF((ROUND(TRUNC(('TRI-2'!EG42  ),2),0))&lt;=1,"E-","")))))))))))</f>
        <v>A+</v>
      </c>
      <c r="EH42" s="51" t="str">
        <f>IF(OR('TRI-2'!EH42 ="",'TRI-2'!EH42&lt;0,'TRI-2'!EH42  &gt;10),"",IF((ROUND(TRUNC(('TRI-2'!EH42  ),2),0))=10,"A+",IF((ROUND(TRUNC(('TRI-2'!EH42  ),2),0))=9,"A-",IF((ROUND(TRUNC(('TRI-2'!EH42   ),2),0))=8,"B+",IF((ROUND(TRUNC(('TRI-2'!EH42 ),2),0))=7,"B-",IF((ROUND(TRUNC(('TRI-2'!EH42  ),2),0))=6,"C+",IF((ROUND(TRUNC(('TRI-2'!EH42  ),2),0))=5,"C-",IF((ROUND(TRUNC(('TRI-2'!EH42  ),2),0))=4,"D+",IF((ROUND(TRUNC(('TRI-2'!EH42 ),2),0))=3,"D-",IF((ROUND(TRUNC(('TRI-2'!EH42 ),2),0))=2,"E+",IF((ROUND(TRUNC(('TRI-2'!EH42  ),2),0))&lt;=1,"E-","")))))))))))</f>
        <v>A+</v>
      </c>
      <c r="EI42" s="51" t="str">
        <f>IF(OR('TRI-2'!EI42 ="",'TRI-2'!EI42&lt;0,'TRI-2'!EI42  &gt;10),"",IF((ROUND(TRUNC(('TRI-2'!EI42  ),2),0))=10,"A+",IF((ROUND(TRUNC(('TRI-2'!EI42  ),2),0))=9,"A-",IF((ROUND(TRUNC(('TRI-2'!EI42   ),2),0))=8,"B+",IF((ROUND(TRUNC(('TRI-2'!EI42 ),2),0))=7,"B-",IF((ROUND(TRUNC(('TRI-2'!EI42  ),2),0))=6,"C+",IF((ROUND(TRUNC(('TRI-2'!EI42  ),2),0))=5,"C-",IF((ROUND(TRUNC(('TRI-2'!EI42  ),2),0))=4,"D+",IF((ROUND(TRUNC(('TRI-2'!EI42 ),2),0))=3,"D-",IF((ROUND(TRUNC(('TRI-2'!EI42 ),2),0))=2,"E+",IF((ROUND(TRUNC(('TRI-2'!EI42  ),2),0))&lt;=1,"E-","")))))))))))</f>
        <v>B+</v>
      </c>
      <c r="EJ42" s="51" t="str">
        <f>IF(OR('TRI-2'!EJ42 ="",'TRI-2'!EJ42&lt;0,'TRI-2'!EJ42  &gt;10),"",IF((ROUND(TRUNC(('TRI-2'!EJ42  ),2),0))=10,"A+",IF((ROUND(TRUNC(('TRI-2'!EJ42  ),2),0))=9,"A-",IF((ROUND(TRUNC(('TRI-2'!EJ42   ),2),0))=8,"B+",IF((ROUND(TRUNC(('TRI-2'!EJ42 ),2),0))=7,"B-",IF((ROUND(TRUNC(('TRI-2'!EJ42  ),2),0))=6,"C+",IF((ROUND(TRUNC(('TRI-2'!EJ42  ),2),0))=5,"C-",IF((ROUND(TRUNC(('TRI-2'!EJ42  ),2),0))=4,"D+",IF((ROUND(TRUNC(('TRI-2'!EJ42 ),2),0))=3,"D-",IF((ROUND(TRUNC(('TRI-2'!EJ42 ),2),0))=2,"E+",IF((ROUND(TRUNC(('TRI-2'!EJ42  ),2),0))&lt;=1,"E-","")))))))))))</f>
        <v>A+</v>
      </c>
      <c r="EK42" s="51" t="str">
        <f>IF(OR('TRI-2'!EK42 ="",'TRI-2'!EK42&lt;0,'TRI-2'!EK42  &gt;10),"",IF((ROUND(TRUNC(('TRI-2'!EK42  ),2),0))=10,"A+",IF((ROUND(TRUNC(('TRI-2'!EK42  ),2),0))=9,"A-",IF((ROUND(TRUNC(('TRI-2'!EK42   ),2),0))=8,"B+",IF((ROUND(TRUNC(('TRI-2'!EK42 ),2),0))=7,"B-",IF((ROUND(TRUNC(('TRI-2'!EK42  ),2),0))=6,"C+",IF((ROUND(TRUNC(('TRI-2'!EK42  ),2),0))=5,"C-",IF((ROUND(TRUNC(('TRI-2'!EK42  ),2),0))=4,"D+",IF((ROUND(TRUNC(('TRI-2'!EK42 ),2),0))=3,"D-",IF((ROUND(TRUNC(('TRI-2'!EK42 ),2),0))=2,"E+",IF((ROUND(TRUNC(('TRI-2'!EK42  ),2),0))&lt;=1,"E-","")))))))))))</f>
        <v>A+</v>
      </c>
      <c r="EL42" s="51" t="str">
        <f>IF(OR('TRI-2'!EL42 ="",'TRI-2'!EL42&lt;0,'TRI-2'!EL42  &gt;10),"",IF((ROUND(TRUNC(('TRI-2'!EL42  ),2),0))=10,"A+",IF((ROUND(TRUNC(('TRI-2'!EL42  ),2),0))=9,"A-",IF((ROUND(TRUNC(('TRI-2'!EL42   ),2),0))=8,"B+",IF((ROUND(TRUNC(('TRI-2'!EL42 ),2),0))=7,"B-",IF((ROUND(TRUNC(('TRI-2'!EL42  ),2),0))=6,"C+",IF((ROUND(TRUNC(('TRI-2'!EL42  ),2),0))=5,"C-",IF((ROUND(TRUNC(('TRI-2'!EL42  ),2),0))=4,"D+",IF((ROUND(TRUNC(('TRI-2'!EL42 ),2),0))=3,"D-",IF((ROUND(TRUNC(('TRI-2'!EL42 ),2),0))=2,"E+",IF((ROUND(TRUNC(('TRI-2'!EL42  ),2),0))&lt;=1,"E-","")))))))))))</f>
        <v>A+</v>
      </c>
      <c r="EM42" s="51" t="str">
        <f>IF(OR('TRI-2'!EM42 ="",'TRI-2'!EM42&lt;0,'TRI-2'!EM42  &gt;10),"",IF((ROUND(TRUNC(('TRI-2'!EM42  ),2),0))=10,"A+",IF((ROUND(TRUNC(('TRI-2'!EM42  ),2),0))=9,"A-",IF((ROUND(TRUNC(('TRI-2'!EM42   ),2),0))=8,"B+",IF((ROUND(TRUNC(('TRI-2'!EM42 ),2),0))=7,"B-",IF((ROUND(TRUNC(('TRI-2'!EM42  ),2),0))=6,"C+",IF((ROUND(TRUNC(('TRI-2'!EM42  ),2),0))=5,"C-",IF((ROUND(TRUNC(('TRI-2'!EM42  ),2),0))=4,"D+",IF((ROUND(TRUNC(('TRI-2'!EM42 ),2),0))=3,"D-",IF((ROUND(TRUNC(('TRI-2'!EM42 ),2),0))=2,"E+",IF((ROUND(TRUNC(('TRI-2'!EM42  ),2),0))&lt;=1,"E-","")))))))))))</f>
        <v>A+</v>
      </c>
      <c r="EN42" s="51" t="str">
        <f>IF(OR('TRI-2'!EN42 ="",'TRI-2'!EN42&lt;0,'TRI-2'!EN42  &gt;10),"",IF((ROUND(TRUNC(('TRI-2'!EN42  ),2),0))=10,"A+",IF((ROUND(TRUNC(('TRI-2'!EN42  ),2),0))=9,"A-",IF((ROUND(TRUNC(('TRI-2'!EN42   ),2),0))=8,"B+",IF((ROUND(TRUNC(('TRI-2'!EN42 ),2),0))=7,"B-",IF((ROUND(TRUNC(('TRI-2'!EN42  ),2),0))=6,"C+",IF((ROUND(TRUNC(('TRI-2'!EN42  ),2),0))=5,"C-",IF((ROUND(TRUNC(('TRI-2'!EN42  ),2),0))=4,"D+",IF((ROUND(TRUNC(('TRI-2'!EN42 ),2),0))=3,"D-",IF((ROUND(TRUNC(('TRI-2'!EN42 ),2),0))=2,"E+",IF((ROUND(TRUNC(('TRI-2'!EN42  ),2),0))&lt;=1,"E-","")))))))))))</f>
        <v>A+</v>
      </c>
      <c r="EO42" s="51" t="str">
        <f>IF(OR('TRI-2'!EO42 ="",'TRI-2'!EO42&lt;0,'TRI-2'!EO42  &gt;10),"",IF((ROUND(TRUNC(('TRI-2'!EO42  ),2),0))=10,"A+",IF((ROUND(TRUNC(('TRI-2'!EO42  ),2),0))=9,"A-",IF((ROUND(TRUNC(('TRI-2'!EO42   ),2),0))=8,"B+",IF((ROUND(TRUNC(('TRI-2'!EO42 ),2),0))=7,"B-",IF((ROUND(TRUNC(('TRI-2'!EO42  ),2),0))=6,"C+",IF((ROUND(TRUNC(('TRI-2'!EO42  ),2),0))=5,"C-",IF((ROUND(TRUNC(('TRI-2'!EO42  ),2),0))=4,"D+",IF((ROUND(TRUNC(('TRI-2'!EO42 ),2),0))=3,"D-",IF((ROUND(TRUNC(('TRI-2'!EO42 ),2),0))=2,"E+",IF((ROUND(TRUNC(('TRI-2'!EO42  ),2),0))&lt;=1,"E-","")))))))))))</f>
        <v>A+</v>
      </c>
      <c r="EP42" s="51" t="str">
        <f>IF(OR('TRI-2'!EP42 ="",'TRI-2'!EP42&lt;0,'TRI-2'!EP42  &gt;10),"",IF((ROUND(TRUNC(('TRI-2'!EP42  ),2),0))=10,"A+",IF((ROUND(TRUNC(('TRI-2'!EP42  ),2),0))=9,"A-",IF((ROUND(TRUNC(('TRI-2'!EP42   ),2),0))=8,"B+",IF((ROUND(TRUNC(('TRI-2'!EP42 ),2),0))=7,"B-",IF((ROUND(TRUNC(('TRI-2'!EP42  ),2),0))=6,"C+",IF((ROUND(TRUNC(('TRI-2'!EP42  ),2),0))=5,"C-",IF((ROUND(TRUNC(('TRI-2'!EP42  ),2),0))=4,"D+",IF((ROUND(TRUNC(('TRI-2'!EP42 ),2),0))=3,"D-",IF((ROUND(TRUNC(('TRI-2'!EP42 ),2),0))=2,"E+",IF((ROUND(TRUNC(('TRI-2'!EP42  ),2),0))&lt;=1,"E-","")))))))))))</f>
        <v>A+</v>
      </c>
      <c r="EQ42" s="51" t="str">
        <f>IF(OR('TRI-2'!EQ42 ="",'TRI-2'!EQ42&lt;0,'TRI-2'!EQ42  &gt;10),"",IF((ROUND(TRUNC(('TRI-2'!EQ42  ),2),0))=10,"A+",IF((ROUND(TRUNC(('TRI-2'!EQ42  ),2),0))=9,"A-",IF((ROUND(TRUNC(('TRI-2'!EQ42   ),2),0))=8,"B+",IF((ROUND(TRUNC(('TRI-2'!EQ42 ),2),0))=7,"B-",IF((ROUND(TRUNC(('TRI-2'!EQ42  ),2),0))=6,"C+",IF((ROUND(TRUNC(('TRI-2'!EQ42  ),2),0))=5,"C-",IF((ROUND(TRUNC(('TRI-2'!EQ42  ),2),0))=4,"D+",IF((ROUND(TRUNC(('TRI-2'!EQ42 ),2),0))=3,"D-",IF((ROUND(TRUNC(('TRI-2'!EQ42 ),2),0))=2,"E+",IF((ROUND(TRUNC(('TRI-2'!EQ42  ),2),0))&lt;=1,"E-","")))))))))))</f>
        <v>A+</v>
      </c>
      <c r="ER42" s="51" t="str">
        <f>IF(OR('TRI-2'!ER42 ="",'TRI-2'!ER42&lt;0,'TRI-2'!ER42  &gt;10),"",IF((ROUND(TRUNC(('TRI-2'!ER42  ),2),0))=10,"A+",IF((ROUND(TRUNC(('TRI-2'!ER42  ),2),0))=9,"A-",IF((ROUND(TRUNC(('TRI-2'!ER42   ),2),0))=8,"B+",IF((ROUND(TRUNC(('TRI-2'!ER42 ),2),0))=7,"B-",IF((ROUND(TRUNC(('TRI-2'!ER42  ),2),0))=6,"C+",IF((ROUND(TRUNC(('TRI-2'!ER42  ),2),0))=5,"C-",IF((ROUND(TRUNC(('TRI-2'!ER42  ),2),0))=4,"D+",IF((ROUND(TRUNC(('TRI-2'!ER42 ),2),0))=3,"D-",IF((ROUND(TRUNC(('TRI-2'!ER42 ),2),0))=2,"E+",IF((ROUND(TRUNC(('TRI-2'!ER42  ),2),0))&lt;=1,"E-","")))))))))))</f>
        <v>A+</v>
      </c>
      <c r="ES42" s="51" t="str">
        <f>IF(OR('TRI-2'!ES42 ="",'TRI-2'!ES42&lt;0,'TRI-2'!ES42  &gt;10),"",IF((ROUND(TRUNC(('TRI-2'!ES42  ),2),0))=10,"A+",IF((ROUND(TRUNC(('TRI-2'!ES42  ),2),0))=9,"A-",IF((ROUND(TRUNC(('TRI-2'!ES42   ),2),0))=8,"B+",IF((ROUND(TRUNC(('TRI-2'!ES42 ),2),0))=7,"B-",IF((ROUND(TRUNC(('TRI-2'!ES42  ),2),0))=6,"C+",IF((ROUND(TRUNC(('TRI-2'!ES42  ),2),0))=5,"C-",IF((ROUND(TRUNC(('TRI-2'!ES42  ),2),0))=4,"D+",IF((ROUND(TRUNC(('TRI-2'!ES42 ),2),0))=3,"D-",IF((ROUND(TRUNC(('TRI-2'!ES42 ),2),0))=2,"E+",IF((ROUND(TRUNC(('TRI-2'!ES42  ),2),0))&lt;=1,"E-","")))))))))))</f>
        <v>A+</v>
      </c>
      <c r="ET42" s="51" t="str">
        <f>IF('TRI-2'!ET42 ="","",'TRI-2'!ET42 )</f>
        <v>S</v>
      </c>
      <c r="EU42" s="51" t="str">
        <f>IF('TRI-2'!EU42 ="","",'TRI-2'!EU42 )</f>
        <v>S</v>
      </c>
      <c r="EV42" s="51" t="str">
        <f>IF('TRI-2'!EV42 ="","",'TRI-2'!EV42 )</f>
        <v>S</v>
      </c>
      <c r="EW42" s="51" t="str">
        <f>IF('TRI-2'!EW42 ="","",'TRI-2'!EW42 )</f>
        <v>S</v>
      </c>
      <c r="EX42" s="51" t="str">
        <f>IF('TRI-2'!EX42 ="","",'TRI-2'!EX42 )</f>
        <v>S</v>
      </c>
      <c r="EY42" s="51" t="str">
        <f>IF('TRI-2'!EY42 ="","",'TRI-2'!EY42 )</f>
        <v>S</v>
      </c>
      <c r="EZ42" s="51" t="str">
        <f>IF('TRI-2'!EZ42 ="","",'TRI-2'!EZ42 )</f>
        <v>S</v>
      </c>
      <c r="FA42" s="51" t="str">
        <f>IF('TRI-2'!FA42 ="","",'TRI-2'!FA42 )</f>
        <v>S</v>
      </c>
      <c r="FB42" s="51" t="str">
        <f>IF('TRI-2'!FB42 ="","",'TRI-2'!FB42 )</f>
        <v>S</v>
      </c>
      <c r="FC42" s="51" t="str">
        <f>IF('TRI-2'!FC42 ="","",'TRI-2'!FC42 )</f>
        <v>A+</v>
      </c>
      <c r="FD42" s="51">
        <f>IF('TRI-2'!FD42 ="","",'TRI-2'!FD42 )</f>
        <v>36</v>
      </c>
      <c r="FE42" s="51" t="str">
        <f>IF('TRI-2'!FE42 ="","",'TRI-2'!FE42 )</f>
        <v>A+</v>
      </c>
      <c r="FF42" s="51" t="str">
        <f>IF('TRI-2'!FF42 ="","",'TRI-2'!FF42 )</f>
        <v/>
      </c>
      <c r="FG42" s="51" t="str">
        <f>IF('TRI-2'!FG42 ="","",'TRI-2'!FG42 )</f>
        <v/>
      </c>
      <c r="FH42" s="51" t="str">
        <f>IF('TRI-2'!FH42 ="","",'TRI-2'!FH42 )</f>
        <v/>
      </c>
    </row>
    <row r="43" spans="1:164" ht="21" customHeight="1">
      <c r="B43" s="53">
        <v>26</v>
      </c>
      <c r="C43" s="272" t="str">
        <f>IF(NOTAS!E46&gt;"",NOTAS!E46,"")</f>
        <v/>
      </c>
      <c r="D43" s="273"/>
      <c r="E43" s="273"/>
      <c r="F43" s="274"/>
      <c r="G43" s="51" t="str">
        <f>IF(OR('TRI-2'!G43 ="",'TRI-2'!G43&lt;0,'TRI-2'!G43  &gt;10),"",IF((ROUND(TRUNC(('TRI-2'!G43  ),2),0))=10,"A+",IF((ROUND(TRUNC(('TRI-2'!G43  ),2),0))=9,"A-",IF((ROUND(TRUNC(('TRI-2'!G43   ),2),0))=8,"B+",IF((ROUND(TRUNC(('TRI-2'!G43 ),2),0))=7,"B-",IF((ROUND(TRUNC(('TRI-2'!G43  ),2),0))=6,"C+",IF((ROUND(TRUNC(('TRI-2'!G43  ),2),0))=5,"C-",IF((ROUND(TRUNC(('TRI-2'!G43  ),2),0))=4,"D+",IF((ROUND(TRUNC(('TRI-2'!G43 ),2),0))=3,"D-",IF((ROUND(TRUNC(('TRI-2'!G43 ),2),0))=2,"E+",IF((ROUND(TRUNC(('TRI-2'!G43  ),2),0))&lt;=1,"E-","")))))))))))</f>
        <v/>
      </c>
      <c r="H43" s="51" t="str">
        <f>IF(OR('TRI-2'!H43 ="",'TRI-2'!H43&lt;0,'TRI-2'!H43  &gt;10),"",IF((ROUND(TRUNC(('TRI-2'!H43  ),2),0))=10,"A+",IF((ROUND(TRUNC(('TRI-2'!H43  ),2),0))=9,"A-",IF((ROUND(TRUNC(('TRI-2'!H43   ),2),0))=8,"B+",IF((ROUND(TRUNC(('TRI-2'!H43 ),2),0))=7,"B-",IF((ROUND(TRUNC(('TRI-2'!H43  ),2),0))=6,"C+",IF((ROUND(TRUNC(('TRI-2'!H43  ),2),0))=5,"C-",IF((ROUND(TRUNC(('TRI-2'!H43  ),2),0))=4,"D+",IF((ROUND(TRUNC(('TRI-2'!H43 ),2),0))=3,"D-",IF((ROUND(TRUNC(('TRI-2'!H43 ),2),0))=2,"E+",IF((ROUND(TRUNC(('TRI-2'!H43  ),2),0))&lt;=1,"E-","")))))))))))</f>
        <v/>
      </c>
      <c r="I43" s="51" t="str">
        <f>IF(OR('TRI-2'!I43 ="",'TRI-2'!I43&lt;0,'TRI-2'!I43  &gt;10),"",IF((ROUND(TRUNC(('TRI-2'!I43  ),2),0))=10,"A+",IF((ROUND(TRUNC(('TRI-2'!I43  ),2),0))=9,"A-",IF((ROUND(TRUNC(('TRI-2'!I43   ),2),0))=8,"B+",IF((ROUND(TRUNC(('TRI-2'!I43 ),2),0))=7,"B-",IF((ROUND(TRUNC(('TRI-2'!I43  ),2),0))=6,"C+",IF((ROUND(TRUNC(('TRI-2'!I43  ),2),0))=5,"C-",IF((ROUND(TRUNC(('TRI-2'!I43  ),2),0))=4,"D+",IF((ROUND(TRUNC(('TRI-2'!I43 ),2),0))=3,"D-",IF((ROUND(TRUNC(('TRI-2'!I43 ),2),0))=2,"E+",IF((ROUND(TRUNC(('TRI-2'!I43  ),2),0))&lt;=1,"E-","")))))))))))</f>
        <v/>
      </c>
      <c r="J43" s="51" t="str">
        <f>IF(OR('TRI-2'!J43 ="",'TRI-2'!J43&lt;0,'TRI-2'!J43  &gt;10),"",IF((ROUND(TRUNC(('TRI-2'!J43  ),2),0))=10,"A+",IF((ROUND(TRUNC(('TRI-2'!J43  ),2),0))=9,"A-",IF((ROUND(TRUNC(('TRI-2'!J43   ),2),0))=8,"B+",IF((ROUND(TRUNC(('TRI-2'!J43 ),2),0))=7,"B-",IF((ROUND(TRUNC(('TRI-2'!J43  ),2),0))=6,"C+",IF((ROUND(TRUNC(('TRI-2'!J43  ),2),0))=5,"C-",IF((ROUND(TRUNC(('TRI-2'!J43  ),2),0))=4,"D+",IF((ROUND(TRUNC(('TRI-2'!J43 ),2),0))=3,"D-",IF((ROUND(TRUNC(('TRI-2'!J43 ),2),0))=2,"E+",IF((ROUND(TRUNC(('TRI-2'!J43  ),2),0))&lt;=1,"E-","")))))))))))</f>
        <v/>
      </c>
      <c r="K43" s="51" t="str">
        <f>IF(OR('TRI-2'!K43 ="",'TRI-2'!K43&lt;0,'TRI-2'!K43  &gt;10),"",IF((ROUND(TRUNC(('TRI-2'!K43  ),2),0))=10,"A+",IF((ROUND(TRUNC(('TRI-2'!K43  ),2),0))=9,"A-",IF((ROUND(TRUNC(('TRI-2'!K43   ),2),0))=8,"B+",IF((ROUND(TRUNC(('TRI-2'!K43 ),2),0))=7,"B-",IF((ROUND(TRUNC(('TRI-2'!K43  ),2),0))=6,"C+",IF((ROUND(TRUNC(('TRI-2'!K43  ),2),0))=5,"C-",IF((ROUND(TRUNC(('TRI-2'!K43  ),2),0))=4,"D+",IF((ROUND(TRUNC(('TRI-2'!K43 ),2),0))=3,"D-",IF((ROUND(TRUNC(('TRI-2'!K43 ),2),0))=2,"E+",IF((ROUND(TRUNC(('TRI-2'!K43  ),2),0))&lt;=1,"E-","")))))))))))</f>
        <v/>
      </c>
      <c r="L43" s="51" t="str">
        <f>IF(OR('TRI-2'!L43 ="",'TRI-2'!L43&lt;0,'TRI-2'!L43  &gt;10),"",IF((ROUND(TRUNC(('TRI-2'!L43  ),2),0))=10,"A+",IF((ROUND(TRUNC(('TRI-2'!L43  ),2),0))=9,"A-",IF((ROUND(TRUNC(('TRI-2'!L43   ),2),0))=8,"B+",IF((ROUND(TRUNC(('TRI-2'!L43 ),2),0))=7,"B-",IF((ROUND(TRUNC(('TRI-2'!L43  ),2),0))=6,"C+",IF((ROUND(TRUNC(('TRI-2'!L43  ),2),0))=5,"C-",IF((ROUND(TRUNC(('TRI-2'!L43  ),2),0))=4,"D+",IF((ROUND(TRUNC(('TRI-2'!L43 ),2),0))=3,"D-",IF((ROUND(TRUNC(('TRI-2'!L43 ),2),0))=2,"E+",IF((ROUND(TRUNC(('TRI-2'!L43  ),2),0))&lt;=1,"E-","")))))))))))</f>
        <v/>
      </c>
      <c r="M43" s="51" t="str">
        <f>IF(OR('TRI-2'!M43 ="",'TRI-2'!M43&lt;0,'TRI-2'!M43  &gt;10),"",IF((ROUND(TRUNC(('TRI-2'!M43  ),2),0))=10,"A+",IF((ROUND(TRUNC(('TRI-2'!M43  ),2),0))=9,"A-",IF((ROUND(TRUNC(('TRI-2'!M43   ),2),0))=8,"B+",IF((ROUND(TRUNC(('TRI-2'!M43 ),2),0))=7,"B-",IF((ROUND(TRUNC(('TRI-2'!M43  ),2),0))=6,"C+",IF((ROUND(TRUNC(('TRI-2'!M43  ),2),0))=5,"C-",IF((ROUND(TRUNC(('TRI-2'!M43  ),2),0))=4,"D+",IF((ROUND(TRUNC(('TRI-2'!M43 ),2),0))=3,"D-",IF((ROUND(TRUNC(('TRI-2'!M43 ),2),0))=2,"E+",IF((ROUND(TRUNC(('TRI-2'!M43  ),2),0))&lt;=1,"E-","")))))))))))</f>
        <v/>
      </c>
      <c r="N43" s="51" t="str">
        <f>IF(OR('TRI-2'!N43 ="",'TRI-2'!N43&lt;0,'TRI-2'!N43  &gt;10),"",IF((ROUND(TRUNC(('TRI-2'!N43  ),2),0))=10,"A+",IF((ROUND(TRUNC(('TRI-2'!N43  ),2),0))=9,"A-",IF((ROUND(TRUNC(('TRI-2'!N43   ),2),0))=8,"B+",IF((ROUND(TRUNC(('TRI-2'!N43 ),2),0))=7,"B-",IF((ROUND(TRUNC(('TRI-2'!N43  ),2),0))=6,"C+",IF((ROUND(TRUNC(('TRI-2'!N43  ),2),0))=5,"C-",IF((ROUND(TRUNC(('TRI-2'!N43  ),2),0))=4,"D+",IF((ROUND(TRUNC(('TRI-2'!N43 ),2),0))=3,"D-",IF((ROUND(TRUNC(('TRI-2'!N43 ),2),0))=2,"E+",IF((ROUND(TRUNC(('TRI-2'!N43  ),2),0))&lt;=1,"E-","")))))))))))</f>
        <v/>
      </c>
      <c r="O43" s="51" t="str">
        <f>IF(OR('TRI-2'!O43 ="",'TRI-2'!O43&lt;0,'TRI-2'!O43  &gt;10),"",IF((ROUND(TRUNC(('TRI-2'!O43  ),2),0))=10,"A+",IF((ROUND(TRUNC(('TRI-2'!O43  ),2),0))=9,"A-",IF((ROUND(TRUNC(('TRI-2'!O43   ),2),0))=8,"B+",IF((ROUND(TRUNC(('TRI-2'!O43 ),2),0))=7,"B-",IF((ROUND(TRUNC(('TRI-2'!O43  ),2),0))=6,"C+",IF((ROUND(TRUNC(('TRI-2'!O43  ),2),0))=5,"C-",IF((ROUND(TRUNC(('TRI-2'!O43  ),2),0))=4,"D+",IF((ROUND(TRUNC(('TRI-2'!O43 ),2),0))=3,"D-",IF((ROUND(TRUNC(('TRI-2'!O43 ),2),0))=2,"E+",IF((ROUND(TRUNC(('TRI-2'!O43  ),2),0))&lt;=1,"E-","")))))))))))</f>
        <v/>
      </c>
      <c r="P43" s="51" t="str">
        <f>IF(OR('TRI-2'!P43 ="",'TRI-2'!P43&lt;0,'TRI-2'!P43  &gt;10),"",IF((ROUND(TRUNC(('TRI-2'!P43  ),2),0))=10,"A+",IF((ROUND(TRUNC(('TRI-2'!P43  ),2),0))=9,"A-",IF((ROUND(TRUNC(('TRI-2'!P43   ),2),0))=8,"B+",IF((ROUND(TRUNC(('TRI-2'!P43 ),2),0))=7,"B-",IF((ROUND(TRUNC(('TRI-2'!P43  ),2),0))=6,"C+",IF((ROUND(TRUNC(('TRI-2'!P43  ),2),0))=5,"C-",IF((ROUND(TRUNC(('TRI-2'!P43  ),2),0))=4,"D+",IF((ROUND(TRUNC(('TRI-2'!P43 ),2),0))=3,"D-",IF((ROUND(TRUNC(('TRI-2'!P43 ),2),0))=2,"E+",IF((ROUND(TRUNC(('TRI-2'!P43  ),2),0))&lt;=1,"E-","")))))))))))</f>
        <v/>
      </c>
      <c r="Q43" s="51" t="str">
        <f>IF(OR('TRI-2'!Q43 ="",'TRI-2'!Q43&lt;0,'TRI-2'!Q43  &gt;10),"",IF((ROUND(TRUNC(('TRI-2'!Q43  ),2),0))=10,"A+",IF((ROUND(TRUNC(('TRI-2'!Q43  ),2),0))=9,"A-",IF((ROUND(TRUNC(('TRI-2'!Q43   ),2),0))=8,"B+",IF((ROUND(TRUNC(('TRI-2'!Q43 ),2),0))=7,"B-",IF((ROUND(TRUNC(('TRI-2'!Q43  ),2),0))=6,"C+",IF((ROUND(TRUNC(('TRI-2'!Q43  ),2),0))=5,"C-",IF((ROUND(TRUNC(('TRI-2'!Q43  ),2),0))=4,"D+",IF((ROUND(TRUNC(('TRI-2'!Q43 ),2),0))=3,"D-",IF((ROUND(TRUNC(('TRI-2'!Q43 ),2),0))=2,"E+",IF((ROUND(TRUNC(('TRI-2'!Q43  ),2),0))&lt;=1,"E-","")))))))))))</f>
        <v/>
      </c>
      <c r="R43" s="51" t="str">
        <f>IF(OR('TRI-2'!R43 ="",'TRI-2'!R43&lt;0,'TRI-2'!R43  &gt;10),"",IF((ROUND(TRUNC(('TRI-2'!R43  ),2),0))=10,"A+",IF((ROUND(TRUNC(('TRI-2'!R43  ),2),0))=9,"A-",IF((ROUND(TRUNC(('TRI-2'!R43   ),2),0))=8,"B+",IF((ROUND(TRUNC(('TRI-2'!R43 ),2),0))=7,"B-",IF((ROUND(TRUNC(('TRI-2'!R43  ),2),0))=6,"C+",IF((ROUND(TRUNC(('TRI-2'!R43  ),2),0))=5,"C-",IF((ROUND(TRUNC(('TRI-2'!R43  ),2),0))=4,"D+",IF((ROUND(TRUNC(('TRI-2'!R43 ),2),0))=3,"D-",IF((ROUND(TRUNC(('TRI-2'!R43 ),2),0))=2,"E+",IF((ROUND(TRUNC(('TRI-2'!R43  ),2),0))&lt;=1,"E-","")))))))))))</f>
        <v/>
      </c>
      <c r="S43" s="51" t="str">
        <f>IF(OR('TRI-2'!S43 ="",'TRI-2'!S43&lt;0,'TRI-2'!S43  &gt;10),"",IF((ROUND(TRUNC(('TRI-2'!S43  ),2),0))=10,"A+",IF((ROUND(TRUNC(('TRI-2'!S43  ),2),0))=9,"A-",IF((ROUND(TRUNC(('TRI-2'!S43   ),2),0))=8,"B+",IF((ROUND(TRUNC(('TRI-2'!S43 ),2),0))=7,"B-",IF((ROUND(TRUNC(('TRI-2'!S43  ),2),0))=6,"C+",IF((ROUND(TRUNC(('TRI-2'!S43  ),2),0))=5,"C-",IF((ROUND(TRUNC(('TRI-2'!S43  ),2),0))=4,"D+",IF((ROUND(TRUNC(('TRI-2'!S43 ),2),0))=3,"D-",IF((ROUND(TRUNC(('TRI-2'!S43 ),2),0))=2,"E+",IF((ROUND(TRUNC(('TRI-2'!S43  ),2),0))&lt;=1,"E-","")))))))))))</f>
        <v/>
      </c>
      <c r="T43" s="51" t="str">
        <f>IF(OR('TRI-2'!T43 ="",'TRI-2'!T43&lt;0,'TRI-2'!T43  &gt;10),"",IF((ROUND(TRUNC(('TRI-2'!T43  ),2),0))=10,"A+",IF((ROUND(TRUNC(('TRI-2'!T43  ),2),0))=9,"A-",IF((ROUND(TRUNC(('TRI-2'!T43   ),2),0))=8,"B+",IF((ROUND(TRUNC(('TRI-2'!T43 ),2),0))=7,"B-",IF((ROUND(TRUNC(('TRI-2'!T43  ),2),0))=6,"C+",IF((ROUND(TRUNC(('TRI-2'!T43  ),2),0))=5,"C-",IF((ROUND(TRUNC(('TRI-2'!T43  ),2),0))=4,"D+",IF((ROUND(TRUNC(('TRI-2'!T43 ),2),0))=3,"D-",IF((ROUND(TRUNC(('TRI-2'!T43 ),2),0))=2,"E+",IF((ROUND(TRUNC(('TRI-2'!T43  ),2),0))&lt;=1,"E-","")))))))))))</f>
        <v/>
      </c>
      <c r="U43" s="51" t="str">
        <f>IF(OR('TRI-2'!U43 ="",'TRI-2'!U43&lt;0,'TRI-2'!U43  &gt;10),"",IF((ROUND(TRUNC(('TRI-2'!U43  ),2),0))=10,"A+",IF((ROUND(TRUNC(('TRI-2'!U43  ),2),0))=9,"A-",IF((ROUND(TRUNC(('TRI-2'!U43   ),2),0))=8,"B+",IF((ROUND(TRUNC(('TRI-2'!U43 ),2),0))=7,"B-",IF((ROUND(TRUNC(('TRI-2'!U43  ),2),0))=6,"C+",IF((ROUND(TRUNC(('TRI-2'!U43  ),2),0))=5,"C-",IF((ROUND(TRUNC(('TRI-2'!U43  ),2),0))=4,"D+",IF((ROUND(TRUNC(('TRI-2'!U43 ),2),0))=3,"D-",IF((ROUND(TRUNC(('TRI-2'!U43 ),2),0))=2,"E+",IF((ROUND(TRUNC(('TRI-2'!U43  ),2),0))&lt;=1,"E-","")))))))))))</f>
        <v/>
      </c>
      <c r="V43" s="51" t="str">
        <f>IF(OR('TRI-2'!V43 ="",'TRI-2'!V43&lt;0,'TRI-2'!V43  &gt;10),"",IF((ROUND(TRUNC(('TRI-2'!V43  ),2),0))=10,"A+",IF((ROUND(TRUNC(('TRI-2'!V43  ),2),0))=9,"A-",IF((ROUND(TRUNC(('TRI-2'!V43   ),2),0))=8,"B+",IF((ROUND(TRUNC(('TRI-2'!V43 ),2),0))=7,"B-",IF((ROUND(TRUNC(('TRI-2'!V43  ),2),0))=6,"C+",IF((ROUND(TRUNC(('TRI-2'!V43  ),2),0))=5,"C-",IF((ROUND(TRUNC(('TRI-2'!V43  ),2),0))=4,"D+",IF((ROUND(TRUNC(('TRI-2'!V43 ),2),0))=3,"D-",IF((ROUND(TRUNC(('TRI-2'!V43 ),2),0))=2,"E+",IF((ROUND(TRUNC(('TRI-2'!V43  ),2),0))&lt;=1,"E-","")))))))))))</f>
        <v/>
      </c>
      <c r="W43" s="51" t="str">
        <f>IF(OR('TRI-2'!W43 ="",'TRI-2'!W43&lt;0,'TRI-2'!W43  &gt;10),"",IF((ROUND(TRUNC(('TRI-2'!W43  ),2),0))=10,"A+",IF((ROUND(TRUNC(('TRI-2'!W43  ),2),0))=9,"A-",IF((ROUND(TRUNC(('TRI-2'!W43   ),2),0))=8,"B+",IF((ROUND(TRUNC(('TRI-2'!W43 ),2),0))=7,"B-",IF((ROUND(TRUNC(('TRI-2'!W43  ),2),0))=6,"C+",IF((ROUND(TRUNC(('TRI-2'!W43  ),2),0))=5,"C-",IF((ROUND(TRUNC(('TRI-2'!W43  ),2),0))=4,"D+",IF((ROUND(TRUNC(('TRI-2'!W43 ),2),0))=3,"D-",IF((ROUND(TRUNC(('TRI-2'!W43 ),2),0))=2,"E+",IF((ROUND(TRUNC(('TRI-2'!W43  ),2),0))&lt;=1,"E-","")))))))))))</f>
        <v/>
      </c>
      <c r="X43" s="51" t="str">
        <f>IF(OR('TRI-2'!X43 ="",'TRI-2'!X43&lt;0,'TRI-2'!X43  &gt;10),"",IF((ROUND(TRUNC(('TRI-2'!X43  ),2),0))=10,"A+",IF((ROUND(TRUNC(('TRI-2'!X43  ),2),0))=9,"A-",IF((ROUND(TRUNC(('TRI-2'!X43   ),2),0))=8,"B+",IF((ROUND(TRUNC(('TRI-2'!X43 ),2),0))=7,"B-",IF((ROUND(TRUNC(('TRI-2'!X43  ),2),0))=6,"C+",IF((ROUND(TRUNC(('TRI-2'!X43  ),2),0))=5,"C-",IF((ROUND(TRUNC(('TRI-2'!X43  ),2),0))=4,"D+",IF((ROUND(TRUNC(('TRI-2'!X43 ),2),0))=3,"D-",IF((ROUND(TRUNC(('TRI-2'!X43 ),2),0))=2,"E+",IF((ROUND(TRUNC(('TRI-2'!X43  ),2),0))&lt;=1,"E-","")))))))))))</f>
        <v/>
      </c>
      <c r="Y43" s="51" t="str">
        <f>IF(OR('TRI-2'!Y43 ="",'TRI-2'!Y43&lt;0,'TRI-2'!Y43  &gt;10),"",IF((ROUND(TRUNC(('TRI-2'!Y43  ),2),0))=10,"A+",IF((ROUND(TRUNC(('TRI-2'!Y43  ),2),0))=9,"A-",IF((ROUND(TRUNC(('TRI-2'!Y43   ),2),0))=8,"B+",IF((ROUND(TRUNC(('TRI-2'!Y43 ),2),0))=7,"B-",IF((ROUND(TRUNC(('TRI-2'!Y43  ),2),0))=6,"C+",IF((ROUND(TRUNC(('TRI-2'!Y43  ),2),0))=5,"C-",IF((ROUND(TRUNC(('TRI-2'!Y43  ),2),0))=4,"D+",IF((ROUND(TRUNC(('TRI-2'!Y43 ),2),0))=3,"D-",IF((ROUND(TRUNC(('TRI-2'!Y43 ),2),0))=2,"E+",IF((ROUND(TRUNC(('TRI-2'!Y43  ),2),0))&lt;=1,"E-","")))))))))))</f>
        <v/>
      </c>
      <c r="Z43" s="51" t="str">
        <f>IF(OR('TRI-2'!Z43 ="",'TRI-2'!Z43&lt;0,'TRI-2'!Z43  &gt;10),"",IF((ROUND(TRUNC(('TRI-2'!Z43  ),2),0))=10,"A+",IF((ROUND(TRUNC(('TRI-2'!Z43  ),2),0))=9,"A-",IF((ROUND(TRUNC(('TRI-2'!Z43   ),2),0))=8,"B+",IF((ROUND(TRUNC(('TRI-2'!Z43 ),2),0))=7,"B-",IF((ROUND(TRUNC(('TRI-2'!Z43  ),2),0))=6,"C+",IF((ROUND(TRUNC(('TRI-2'!Z43  ),2),0))=5,"C-",IF((ROUND(TRUNC(('TRI-2'!Z43  ),2),0))=4,"D+",IF((ROUND(TRUNC(('TRI-2'!Z43 ),2),0))=3,"D-",IF((ROUND(TRUNC(('TRI-2'!Z43 ),2),0))=2,"E+",IF((ROUND(TRUNC(('TRI-2'!Z43  ),2),0))&lt;=1,"E-","")))))))))))</f>
        <v/>
      </c>
      <c r="AA43" s="51" t="str">
        <f>IF(OR('TRI-2'!AA43 ="",'TRI-2'!AA43&lt;0,'TRI-2'!AA43  &gt;10),"",IF((ROUND(TRUNC(('TRI-2'!AA43  ),2),0))=10,"A+",IF((ROUND(TRUNC(('TRI-2'!AA43  ),2),0))=9,"A-",IF((ROUND(TRUNC(('TRI-2'!AA43   ),2),0))=8,"B+",IF((ROUND(TRUNC(('TRI-2'!AA43 ),2),0))=7,"B-",IF((ROUND(TRUNC(('TRI-2'!AA43  ),2),0))=6,"C+",IF((ROUND(TRUNC(('TRI-2'!AA43  ),2),0))=5,"C-",IF((ROUND(TRUNC(('TRI-2'!AA43  ),2),0))=4,"D+",IF((ROUND(TRUNC(('TRI-2'!AA43 ),2),0))=3,"D-",IF((ROUND(TRUNC(('TRI-2'!AA43 ),2),0))=2,"E+",IF((ROUND(TRUNC(('TRI-2'!AA43  ),2),0))&lt;=1,"E-","")))))))))))</f>
        <v/>
      </c>
      <c r="AB43" s="51" t="str">
        <f>IF(OR('TRI-2'!AB43 ="",'TRI-2'!AB43&lt;0,'TRI-2'!AB43  &gt;10),"",IF((ROUND(TRUNC(('TRI-2'!AB43  ),2),0))=10,"A+",IF((ROUND(TRUNC(('TRI-2'!AB43  ),2),0))=9,"A-",IF((ROUND(TRUNC(('TRI-2'!AB43   ),2),0))=8,"B+",IF((ROUND(TRUNC(('TRI-2'!AB43 ),2),0))=7,"B-",IF((ROUND(TRUNC(('TRI-2'!AB43  ),2),0))=6,"C+",IF((ROUND(TRUNC(('TRI-2'!AB43  ),2),0))=5,"C-",IF((ROUND(TRUNC(('TRI-2'!AB43  ),2),0))=4,"D+",IF((ROUND(TRUNC(('TRI-2'!AB43 ),2),0))=3,"D-",IF((ROUND(TRUNC(('TRI-2'!AB43 ),2),0))=2,"E+",IF((ROUND(TRUNC(('TRI-2'!AB43  ),2),0))&lt;=1,"E-","")))))))))))</f>
        <v/>
      </c>
      <c r="AC43" s="51" t="str">
        <f>IF(OR('TRI-2'!AC43 ="",'TRI-2'!AC43&lt;0,'TRI-2'!AC43  &gt;10),"",IF((ROUND(TRUNC(('TRI-2'!AC43  ),2),0))=10,"A+",IF((ROUND(TRUNC(('TRI-2'!AC43  ),2),0))=9,"A-",IF((ROUND(TRUNC(('TRI-2'!AC43   ),2),0))=8,"B+",IF((ROUND(TRUNC(('TRI-2'!AC43 ),2),0))=7,"B-",IF((ROUND(TRUNC(('TRI-2'!AC43  ),2),0))=6,"C+",IF((ROUND(TRUNC(('TRI-2'!AC43  ),2),0))=5,"C-",IF((ROUND(TRUNC(('TRI-2'!AC43  ),2),0))=4,"D+",IF((ROUND(TRUNC(('TRI-2'!AC43 ),2),0))=3,"D-",IF((ROUND(TRUNC(('TRI-2'!AC43 ),2),0))=2,"E+",IF((ROUND(TRUNC(('TRI-2'!AC43  ),2),0))&lt;=1,"E-","")))))))))))</f>
        <v/>
      </c>
      <c r="AD43" s="51" t="str">
        <f>IF(OR('TRI-2'!AD43 ="",'TRI-2'!AD43&lt;0,'TRI-2'!AD43  &gt;10),"",IF((ROUND(TRUNC(('TRI-2'!AD43  ),2),0))=10,"A+",IF((ROUND(TRUNC(('TRI-2'!AD43  ),2),0))=9,"A-",IF((ROUND(TRUNC(('TRI-2'!AD43   ),2),0))=8,"B+",IF((ROUND(TRUNC(('TRI-2'!AD43 ),2),0))=7,"B-",IF((ROUND(TRUNC(('TRI-2'!AD43  ),2),0))=6,"C+",IF((ROUND(TRUNC(('TRI-2'!AD43  ),2),0))=5,"C-",IF((ROUND(TRUNC(('TRI-2'!AD43  ),2),0))=4,"D+",IF((ROUND(TRUNC(('TRI-2'!AD43 ),2),0))=3,"D-",IF((ROUND(TRUNC(('TRI-2'!AD43 ),2),0))=2,"E+",IF((ROUND(TRUNC(('TRI-2'!AD43  ),2),0))&lt;=1,"E-","")))))))))))</f>
        <v/>
      </c>
      <c r="AE43" s="51" t="str">
        <f>IF(OR('TRI-2'!AE43 ="",'TRI-2'!AE43&lt;0,'TRI-2'!AE43  &gt;10),"",IF((ROUND(TRUNC(('TRI-2'!AE43  ),2),0))=10,"A+",IF((ROUND(TRUNC(('TRI-2'!AE43  ),2),0))=9,"A-",IF((ROUND(TRUNC(('TRI-2'!AE43   ),2),0))=8,"B+",IF((ROUND(TRUNC(('TRI-2'!AE43 ),2),0))=7,"B-",IF((ROUND(TRUNC(('TRI-2'!AE43  ),2),0))=6,"C+",IF((ROUND(TRUNC(('TRI-2'!AE43  ),2),0))=5,"C-",IF((ROUND(TRUNC(('TRI-2'!AE43  ),2),0))=4,"D+",IF((ROUND(TRUNC(('TRI-2'!AE43 ),2),0))=3,"D-",IF((ROUND(TRUNC(('TRI-2'!AE43 ),2),0))=2,"E+",IF((ROUND(TRUNC(('TRI-2'!AE43  ),2),0))&lt;=1,"E-","")))))))))))</f>
        <v/>
      </c>
      <c r="AF43" s="51" t="str">
        <f>IF(OR('TRI-2'!AF43 ="",'TRI-2'!AF43&lt;0,'TRI-2'!AF43  &gt;10),"",IF((ROUND(TRUNC(('TRI-2'!AF43  ),2),0))=10,"A+",IF((ROUND(TRUNC(('TRI-2'!AF43  ),2),0))=9,"A-",IF((ROUND(TRUNC(('TRI-2'!AF43   ),2),0))=8,"B+",IF((ROUND(TRUNC(('TRI-2'!AF43 ),2),0))=7,"B-",IF((ROUND(TRUNC(('TRI-2'!AF43  ),2),0))=6,"C+",IF((ROUND(TRUNC(('TRI-2'!AF43  ),2),0))=5,"C-",IF((ROUND(TRUNC(('TRI-2'!AF43  ),2),0))=4,"D+",IF((ROUND(TRUNC(('TRI-2'!AF43 ),2),0))=3,"D-",IF((ROUND(TRUNC(('TRI-2'!AF43 ),2),0))=2,"E+",IF((ROUND(TRUNC(('TRI-2'!AF43  ),2),0))&lt;=1,"E-","")))))))))))</f>
        <v/>
      </c>
      <c r="AG43" s="51" t="str">
        <f>IF(OR('TRI-2'!AG43 ="",'TRI-2'!AG43&lt;0,'TRI-2'!AG43  &gt;10),"",IF((ROUND(TRUNC(('TRI-2'!AG43  ),2),0))=10,"A+",IF((ROUND(TRUNC(('TRI-2'!AG43  ),2),0))=9,"A-",IF((ROUND(TRUNC(('TRI-2'!AG43   ),2),0))=8,"B+",IF((ROUND(TRUNC(('TRI-2'!AG43 ),2),0))=7,"B-",IF((ROUND(TRUNC(('TRI-2'!AG43  ),2),0))=6,"C+",IF((ROUND(TRUNC(('TRI-2'!AG43  ),2),0))=5,"C-",IF((ROUND(TRUNC(('TRI-2'!AG43  ),2),0))=4,"D+",IF((ROUND(TRUNC(('TRI-2'!AG43 ),2),0))=3,"D-",IF((ROUND(TRUNC(('TRI-2'!AG43 ),2),0))=2,"E+",IF((ROUND(TRUNC(('TRI-2'!AG43  ),2),0))&lt;=1,"E-","")))))))))))</f>
        <v/>
      </c>
      <c r="AH43" s="51" t="str">
        <f>IF(OR('TRI-2'!AH43 ="",'TRI-2'!AH43&lt;0,'TRI-2'!AH43  &gt;10),"",IF((ROUND(TRUNC(('TRI-2'!AH43  ),2),0))=10,"A+",IF((ROUND(TRUNC(('TRI-2'!AH43  ),2),0))=9,"A-",IF((ROUND(TRUNC(('TRI-2'!AH43   ),2),0))=8,"B+",IF((ROUND(TRUNC(('TRI-2'!AH43 ),2),0))=7,"B-",IF((ROUND(TRUNC(('TRI-2'!AH43  ),2),0))=6,"C+",IF((ROUND(TRUNC(('TRI-2'!AH43  ),2),0))=5,"C-",IF((ROUND(TRUNC(('TRI-2'!AH43  ),2),0))=4,"D+",IF((ROUND(TRUNC(('TRI-2'!AH43 ),2),0))=3,"D-",IF((ROUND(TRUNC(('TRI-2'!AH43 ),2),0))=2,"E+",IF((ROUND(TRUNC(('TRI-2'!AH43  ),2),0))&lt;=1,"E-","")))))))))))</f>
        <v/>
      </c>
      <c r="AI43" s="51" t="str">
        <f>IF(OR('TRI-2'!AI43 ="",'TRI-2'!AI43&lt;0,'TRI-2'!AI43  &gt;10),"",IF((ROUND(TRUNC(('TRI-2'!AI43  ),2),0))=10,"A+",IF((ROUND(TRUNC(('TRI-2'!AI43  ),2),0))=9,"A-",IF((ROUND(TRUNC(('TRI-2'!AI43   ),2),0))=8,"B+",IF((ROUND(TRUNC(('TRI-2'!AI43 ),2),0))=7,"B-",IF((ROUND(TRUNC(('TRI-2'!AI43  ),2),0))=6,"C+",IF((ROUND(TRUNC(('TRI-2'!AI43  ),2),0))=5,"C-",IF((ROUND(TRUNC(('TRI-2'!AI43  ),2),0))=4,"D+",IF((ROUND(TRUNC(('TRI-2'!AI43 ),2),0))=3,"D-",IF((ROUND(TRUNC(('TRI-2'!AI43 ),2),0))=2,"E+",IF((ROUND(TRUNC(('TRI-2'!AI43  ),2),0))&lt;=1,"E-","")))))))))))</f>
        <v/>
      </c>
      <c r="AJ43" s="51" t="str">
        <f>IF(OR('TRI-2'!AJ43 ="",'TRI-2'!AJ43&lt;0,'TRI-2'!AJ43  &gt;10),"",IF((ROUND(TRUNC(('TRI-2'!AJ43  ),2),0))=10,"A+",IF((ROUND(TRUNC(('TRI-2'!AJ43  ),2),0))=9,"A-",IF((ROUND(TRUNC(('TRI-2'!AJ43   ),2),0))=8,"B+",IF((ROUND(TRUNC(('TRI-2'!AJ43 ),2),0))=7,"B-",IF((ROUND(TRUNC(('TRI-2'!AJ43  ),2),0))=6,"C+",IF((ROUND(TRUNC(('TRI-2'!AJ43  ),2),0))=5,"C-",IF((ROUND(TRUNC(('TRI-2'!AJ43  ),2),0))=4,"D+",IF((ROUND(TRUNC(('TRI-2'!AJ43 ),2),0))=3,"D-",IF((ROUND(TRUNC(('TRI-2'!AJ43 ),2),0))=2,"E+",IF((ROUND(TRUNC(('TRI-2'!AJ43  ),2),0))&lt;=1,"E-","")))))))))))</f>
        <v/>
      </c>
      <c r="AK43" s="51" t="str">
        <f>IF(OR('TRI-2'!AK43 ="",'TRI-2'!AK43&lt;0,'TRI-2'!AK43  &gt;10),"",IF((ROUND(TRUNC(('TRI-2'!AK43  ),2),0))=10,"A+",IF((ROUND(TRUNC(('TRI-2'!AK43  ),2),0))=9,"A-",IF((ROUND(TRUNC(('TRI-2'!AK43   ),2),0))=8,"B+",IF((ROUND(TRUNC(('TRI-2'!AK43 ),2),0))=7,"B-",IF((ROUND(TRUNC(('TRI-2'!AK43  ),2),0))=6,"C+",IF((ROUND(TRUNC(('TRI-2'!AK43  ),2),0))=5,"C-",IF((ROUND(TRUNC(('TRI-2'!AK43  ),2),0))=4,"D+",IF((ROUND(TRUNC(('TRI-2'!AK43 ),2),0))=3,"D-",IF((ROUND(TRUNC(('TRI-2'!AK43 ),2),0))=2,"E+",IF((ROUND(TRUNC(('TRI-2'!AK43  ),2),0))&lt;=1,"E-","")))))))))))</f>
        <v/>
      </c>
      <c r="AL43" s="51" t="str">
        <f>IF(OR('TRI-2'!AL43 ="",'TRI-2'!AL43&lt;0,'TRI-2'!AL43  &gt;10),"",IF((ROUND(TRUNC(('TRI-2'!AL43  ),2),0))=10,"A+",IF((ROUND(TRUNC(('TRI-2'!AL43  ),2),0))=9,"A-",IF((ROUND(TRUNC(('TRI-2'!AL43   ),2),0))=8,"B+",IF((ROUND(TRUNC(('TRI-2'!AL43 ),2),0))=7,"B-",IF((ROUND(TRUNC(('TRI-2'!AL43  ),2),0))=6,"C+",IF((ROUND(TRUNC(('TRI-2'!AL43  ),2),0))=5,"C-",IF((ROUND(TRUNC(('TRI-2'!AL43  ),2),0))=4,"D+",IF((ROUND(TRUNC(('TRI-2'!AL43 ),2),0))=3,"D-",IF((ROUND(TRUNC(('TRI-2'!AL43 ),2),0))=2,"E+",IF((ROUND(TRUNC(('TRI-2'!AL43  ),2),0))&lt;=1,"E-","")))))))))))</f>
        <v/>
      </c>
      <c r="AM43" s="51" t="str">
        <f>IF(OR('TRI-2'!AM43 ="",'TRI-2'!AM43&lt;0,'TRI-2'!AM43  &gt;10),"",IF((ROUND(TRUNC(('TRI-2'!AM43  ),2),0))=10,"A+",IF((ROUND(TRUNC(('TRI-2'!AM43  ),2),0))=9,"A-",IF((ROUND(TRUNC(('TRI-2'!AM43   ),2),0))=8,"B+",IF((ROUND(TRUNC(('TRI-2'!AM43 ),2),0))=7,"B-",IF((ROUND(TRUNC(('TRI-2'!AM43  ),2),0))=6,"C+",IF((ROUND(TRUNC(('TRI-2'!AM43  ),2),0))=5,"C-",IF((ROUND(TRUNC(('TRI-2'!AM43  ),2),0))=4,"D+",IF((ROUND(TRUNC(('TRI-2'!AM43 ),2),0))=3,"D-",IF((ROUND(TRUNC(('TRI-2'!AM43 ),2),0))=2,"E+",IF((ROUND(TRUNC(('TRI-2'!AM43  ),2),0))&lt;=1,"E-","")))))))))))</f>
        <v/>
      </c>
      <c r="AN43" s="51" t="str">
        <f>IF(OR('TRI-2'!AN43 ="",'TRI-2'!AN43&lt;0,'TRI-2'!AN43  &gt;10),"",IF((ROUND(TRUNC(('TRI-2'!AN43  ),2),0))=10,"A+",IF((ROUND(TRUNC(('TRI-2'!AN43  ),2),0))=9,"A-",IF((ROUND(TRUNC(('TRI-2'!AN43   ),2),0))=8,"B+",IF((ROUND(TRUNC(('TRI-2'!AN43 ),2),0))=7,"B-",IF((ROUND(TRUNC(('TRI-2'!AN43  ),2),0))=6,"C+",IF((ROUND(TRUNC(('TRI-2'!AN43  ),2),0))=5,"C-",IF((ROUND(TRUNC(('TRI-2'!AN43  ),2),0))=4,"D+",IF((ROUND(TRUNC(('TRI-2'!AN43 ),2),0))=3,"D-",IF((ROUND(TRUNC(('TRI-2'!AN43 ),2),0))=2,"E+",IF((ROUND(TRUNC(('TRI-2'!AN43  ),2),0))&lt;=1,"E-","")))))))))))</f>
        <v/>
      </c>
      <c r="AO43" s="51" t="str">
        <f>IF(OR('TRI-2'!AO43 ="",'TRI-2'!AO43&lt;0,'TRI-2'!AO43  &gt;10),"",IF((ROUND(TRUNC(('TRI-2'!AO43  ),2),0))=10,"A+",IF((ROUND(TRUNC(('TRI-2'!AO43  ),2),0))=9,"A-",IF((ROUND(TRUNC(('TRI-2'!AO43   ),2),0))=8,"B+",IF((ROUND(TRUNC(('TRI-2'!AO43 ),2),0))=7,"B-",IF((ROUND(TRUNC(('TRI-2'!AO43  ),2),0))=6,"C+",IF((ROUND(TRUNC(('TRI-2'!AO43  ),2),0))=5,"C-",IF((ROUND(TRUNC(('TRI-2'!AO43  ),2),0))=4,"D+",IF((ROUND(TRUNC(('TRI-2'!AO43 ),2),0))=3,"D-",IF((ROUND(TRUNC(('TRI-2'!AO43 ),2),0))=2,"E+",IF((ROUND(TRUNC(('TRI-2'!AO43  ),2),0))&lt;=1,"E-","")))))))))))</f>
        <v/>
      </c>
      <c r="AP43" s="51" t="str">
        <f>IF(OR('TRI-2'!AP43 ="",'TRI-2'!AP43&lt;0,'TRI-2'!AP43  &gt;10),"",IF((ROUND(TRUNC(('TRI-2'!AP43  ),2),0))=10,"A+",IF((ROUND(TRUNC(('TRI-2'!AP43  ),2),0))=9,"A-",IF((ROUND(TRUNC(('TRI-2'!AP43   ),2),0))=8,"B+",IF((ROUND(TRUNC(('TRI-2'!AP43 ),2),0))=7,"B-",IF((ROUND(TRUNC(('TRI-2'!AP43  ),2),0))=6,"C+",IF((ROUND(TRUNC(('TRI-2'!AP43  ),2),0))=5,"C-",IF((ROUND(TRUNC(('TRI-2'!AP43  ),2),0))=4,"D+",IF((ROUND(TRUNC(('TRI-2'!AP43 ),2),0))=3,"D-",IF((ROUND(TRUNC(('TRI-2'!AP43 ),2),0))=2,"E+",IF((ROUND(TRUNC(('TRI-2'!AP43  ),2),0))&lt;=1,"E-","")))))))))))</f>
        <v/>
      </c>
      <c r="AQ43" s="51" t="str">
        <f>IF(OR('TRI-2'!AQ43 ="",'TRI-2'!AQ43&lt;0,'TRI-2'!AQ43  &gt;10),"",IF((ROUND(TRUNC(('TRI-2'!AQ43  ),2),0))=10,"A+",IF((ROUND(TRUNC(('TRI-2'!AQ43  ),2),0))=9,"A-",IF((ROUND(TRUNC(('TRI-2'!AQ43   ),2),0))=8,"B+",IF((ROUND(TRUNC(('TRI-2'!AQ43 ),2),0))=7,"B-",IF((ROUND(TRUNC(('TRI-2'!AQ43  ),2),0))=6,"C+",IF((ROUND(TRUNC(('TRI-2'!AQ43  ),2),0))=5,"C-",IF((ROUND(TRUNC(('TRI-2'!AQ43  ),2),0))=4,"D+",IF((ROUND(TRUNC(('TRI-2'!AQ43 ),2),0))=3,"D-",IF((ROUND(TRUNC(('TRI-2'!AQ43 ),2),0))=2,"E+",IF((ROUND(TRUNC(('TRI-2'!AQ43  ),2),0))&lt;=1,"E-","")))))))))))</f>
        <v/>
      </c>
      <c r="AR43" s="51" t="str">
        <f>IF(OR('TRI-2'!AR43 ="",'TRI-2'!AR43&lt;0,'TRI-2'!AR43  &gt;10),"",IF((ROUND(TRUNC(('TRI-2'!AR43  ),2),0))=10,"A+",IF((ROUND(TRUNC(('TRI-2'!AR43  ),2),0))=9,"A-",IF((ROUND(TRUNC(('TRI-2'!AR43   ),2),0))=8,"B+",IF((ROUND(TRUNC(('TRI-2'!AR43 ),2),0))=7,"B-",IF((ROUND(TRUNC(('TRI-2'!AR43  ),2),0))=6,"C+",IF((ROUND(TRUNC(('TRI-2'!AR43  ),2),0))=5,"C-",IF((ROUND(TRUNC(('TRI-2'!AR43  ),2),0))=4,"D+",IF((ROUND(TRUNC(('TRI-2'!AR43 ),2),0))=3,"D-",IF((ROUND(TRUNC(('TRI-2'!AR43 ),2),0))=2,"E+",IF((ROUND(TRUNC(('TRI-2'!AR43  ),2),0))&lt;=1,"E-","")))))))))))</f>
        <v/>
      </c>
      <c r="AS43" s="51" t="str">
        <f>IF(OR('TRI-2'!AS43 ="",'TRI-2'!AS43&lt;0,'TRI-2'!AS43  &gt;10),"",IF((ROUND(TRUNC(('TRI-2'!AS43  ),2),0))=10,"A+",IF((ROUND(TRUNC(('TRI-2'!AS43  ),2),0))=9,"A-",IF((ROUND(TRUNC(('TRI-2'!AS43   ),2),0))=8,"B+",IF((ROUND(TRUNC(('TRI-2'!AS43 ),2),0))=7,"B-",IF((ROUND(TRUNC(('TRI-2'!AS43  ),2),0))=6,"C+",IF((ROUND(TRUNC(('TRI-2'!AS43  ),2),0))=5,"C-",IF((ROUND(TRUNC(('TRI-2'!AS43  ),2),0))=4,"D+",IF((ROUND(TRUNC(('TRI-2'!AS43 ),2),0))=3,"D-",IF((ROUND(TRUNC(('TRI-2'!AS43 ),2),0))=2,"E+",IF((ROUND(TRUNC(('TRI-2'!AS43  ),2),0))&lt;=1,"E-","")))))))))))</f>
        <v/>
      </c>
      <c r="AT43" s="51" t="str">
        <f>IF(OR('TRI-2'!AT43 ="",'TRI-2'!AT43&lt;0,'TRI-2'!AT43  &gt;10),"",IF((ROUND(TRUNC(('TRI-2'!AT43  ),2),0))=10,"A+",IF((ROUND(TRUNC(('TRI-2'!AT43  ),2),0))=9,"A-",IF((ROUND(TRUNC(('TRI-2'!AT43   ),2),0))=8,"B+",IF((ROUND(TRUNC(('TRI-2'!AT43 ),2),0))=7,"B-",IF((ROUND(TRUNC(('TRI-2'!AT43  ),2),0))=6,"C+",IF((ROUND(TRUNC(('TRI-2'!AT43  ),2),0))=5,"C-",IF((ROUND(TRUNC(('TRI-2'!AT43  ),2),0))=4,"D+",IF((ROUND(TRUNC(('TRI-2'!AT43 ),2),0))=3,"D-",IF((ROUND(TRUNC(('TRI-2'!AT43 ),2),0))=2,"E+",IF((ROUND(TRUNC(('TRI-2'!AT43  ),2),0))&lt;=1,"E-","")))))))))))</f>
        <v/>
      </c>
      <c r="AU43" s="51" t="str">
        <f>IF(OR('TRI-2'!AU43 ="",'TRI-2'!AU43&lt;0,'TRI-2'!AU43  &gt;10),"",IF((ROUND(TRUNC(('TRI-2'!AU43  ),2),0))=10,"A+",IF((ROUND(TRUNC(('TRI-2'!AU43  ),2),0))=9,"A-",IF((ROUND(TRUNC(('TRI-2'!AU43   ),2),0))=8,"B+",IF((ROUND(TRUNC(('TRI-2'!AU43 ),2),0))=7,"B-",IF((ROUND(TRUNC(('TRI-2'!AU43  ),2),0))=6,"C+",IF((ROUND(TRUNC(('TRI-2'!AU43  ),2),0))=5,"C-",IF((ROUND(TRUNC(('TRI-2'!AU43  ),2),0))=4,"D+",IF((ROUND(TRUNC(('TRI-2'!AU43 ),2),0))=3,"D-",IF((ROUND(TRUNC(('TRI-2'!AU43 ),2),0))=2,"E+",IF((ROUND(TRUNC(('TRI-2'!AU43  ),2),0))&lt;=1,"E-","")))))))))))</f>
        <v/>
      </c>
      <c r="AV43" s="51" t="str">
        <f>IF(OR('TRI-2'!AV43 ="",'TRI-2'!AV43&lt;0,'TRI-2'!AV43  &gt;10),"",IF((ROUND(TRUNC(('TRI-2'!AV43  ),2),0))=10,"A+",IF((ROUND(TRUNC(('TRI-2'!AV43  ),2),0))=9,"A-",IF((ROUND(TRUNC(('TRI-2'!AV43   ),2),0))=8,"B+",IF((ROUND(TRUNC(('TRI-2'!AV43 ),2),0))=7,"B-",IF((ROUND(TRUNC(('TRI-2'!AV43  ),2),0))=6,"C+",IF((ROUND(TRUNC(('TRI-2'!AV43  ),2),0))=5,"C-",IF((ROUND(TRUNC(('TRI-2'!AV43  ),2),0))=4,"D+",IF((ROUND(TRUNC(('TRI-2'!AV43 ),2),0))=3,"D-",IF((ROUND(TRUNC(('TRI-2'!AV43 ),2),0))=2,"E+",IF((ROUND(TRUNC(('TRI-2'!AV43  ),2),0))&lt;=1,"E-","")))))))))))</f>
        <v/>
      </c>
      <c r="AW43" s="51" t="str">
        <f>IF(OR('TRI-2'!AW43 ="",'TRI-2'!AW43&lt;0,'TRI-2'!AW43  &gt;10),"",IF((ROUND(TRUNC(('TRI-2'!AW43  ),2),0))=10,"A+",IF((ROUND(TRUNC(('TRI-2'!AW43  ),2),0))=9,"A-",IF((ROUND(TRUNC(('TRI-2'!AW43   ),2),0))=8,"B+",IF((ROUND(TRUNC(('TRI-2'!AW43 ),2),0))=7,"B-",IF((ROUND(TRUNC(('TRI-2'!AW43  ),2),0))=6,"C+",IF((ROUND(TRUNC(('TRI-2'!AW43  ),2),0))=5,"C-",IF((ROUND(TRUNC(('TRI-2'!AW43  ),2),0))=4,"D+",IF((ROUND(TRUNC(('TRI-2'!AW43 ),2),0))=3,"D-",IF((ROUND(TRUNC(('TRI-2'!AW43 ),2),0))=2,"E+",IF((ROUND(TRUNC(('TRI-2'!AW43  ),2),0))&lt;=1,"E-","")))))))))))</f>
        <v/>
      </c>
      <c r="AX43" s="51" t="str">
        <f>IF(OR('TRI-2'!AX43 ="",'TRI-2'!AX43&lt;0,'TRI-2'!AX43  &gt;10),"",IF((ROUND(TRUNC(('TRI-2'!AX43  ),2),0))=10,"A+",IF((ROUND(TRUNC(('TRI-2'!AX43  ),2),0))=9,"A-",IF((ROUND(TRUNC(('TRI-2'!AX43   ),2),0))=8,"B+",IF((ROUND(TRUNC(('TRI-2'!AX43 ),2),0))=7,"B-",IF((ROUND(TRUNC(('TRI-2'!AX43  ),2),0))=6,"C+",IF((ROUND(TRUNC(('TRI-2'!AX43  ),2),0))=5,"C-",IF((ROUND(TRUNC(('TRI-2'!AX43  ),2),0))=4,"D+",IF((ROUND(TRUNC(('TRI-2'!AX43 ),2),0))=3,"D-",IF((ROUND(TRUNC(('TRI-2'!AX43 ),2),0))=2,"E+",IF((ROUND(TRUNC(('TRI-2'!AX43  ),2),0))&lt;=1,"E-","")))))))))))</f>
        <v/>
      </c>
      <c r="AY43" s="51" t="str">
        <f>IF(OR('TRI-2'!AY43 ="",'TRI-2'!AY43&lt;0,'TRI-2'!AY43  &gt;10),"",IF((ROUND(TRUNC(('TRI-2'!AY43  ),2),0))=10,"A+",IF((ROUND(TRUNC(('TRI-2'!AY43  ),2),0))=9,"A-",IF((ROUND(TRUNC(('TRI-2'!AY43   ),2),0))=8,"B+",IF((ROUND(TRUNC(('TRI-2'!AY43 ),2),0))=7,"B-",IF((ROUND(TRUNC(('TRI-2'!AY43  ),2),0))=6,"C+",IF((ROUND(TRUNC(('TRI-2'!AY43  ),2),0))=5,"C-",IF((ROUND(TRUNC(('TRI-2'!AY43  ),2),0))=4,"D+",IF((ROUND(TRUNC(('TRI-2'!AY43 ),2),0))=3,"D-",IF((ROUND(TRUNC(('TRI-2'!AY43 ),2),0))=2,"E+",IF((ROUND(TRUNC(('TRI-2'!AY43  ),2),0))&lt;=1,"E-","")))))))))))</f>
        <v/>
      </c>
      <c r="AZ43" s="51" t="str">
        <f>IF(OR('TRI-2'!AZ43 ="",'TRI-2'!AZ43&lt;0,'TRI-2'!AZ43  &gt;10),"",IF((ROUND(TRUNC(('TRI-2'!AZ43  ),2),0))=10,"A+",IF((ROUND(TRUNC(('TRI-2'!AZ43  ),2),0))=9,"A-",IF((ROUND(TRUNC(('TRI-2'!AZ43   ),2),0))=8,"B+",IF((ROUND(TRUNC(('TRI-2'!AZ43 ),2),0))=7,"B-",IF((ROUND(TRUNC(('TRI-2'!AZ43  ),2),0))=6,"C+",IF((ROUND(TRUNC(('TRI-2'!AZ43  ),2),0))=5,"C-",IF((ROUND(TRUNC(('TRI-2'!AZ43  ),2),0))=4,"D+",IF((ROUND(TRUNC(('TRI-2'!AZ43 ),2),0))=3,"D-",IF((ROUND(TRUNC(('TRI-2'!AZ43 ),2),0))=2,"E+",IF((ROUND(TRUNC(('TRI-2'!AZ43  ),2),0))&lt;=1,"E-","")))))))))))</f>
        <v/>
      </c>
      <c r="BA43" s="51" t="str">
        <f>IF(OR('TRI-2'!BA43 ="",'TRI-2'!BA43&lt;0,'TRI-2'!BA43  &gt;10),"",IF((ROUND(TRUNC(('TRI-2'!BA43  ),2),0))=10,"A+",IF((ROUND(TRUNC(('TRI-2'!BA43  ),2),0))=9,"A-",IF((ROUND(TRUNC(('TRI-2'!BA43   ),2),0))=8,"B+",IF((ROUND(TRUNC(('TRI-2'!BA43 ),2),0))=7,"B-",IF((ROUND(TRUNC(('TRI-2'!BA43  ),2),0))=6,"C+",IF((ROUND(TRUNC(('TRI-2'!BA43  ),2),0))=5,"C-",IF((ROUND(TRUNC(('TRI-2'!BA43  ),2),0))=4,"D+",IF((ROUND(TRUNC(('TRI-2'!BA43 ),2),0))=3,"D-",IF((ROUND(TRUNC(('TRI-2'!BA43 ),2),0))=2,"E+",IF((ROUND(TRUNC(('TRI-2'!BA43  ),2),0))&lt;=1,"E-","")))))))))))</f>
        <v/>
      </c>
      <c r="BB43" s="51" t="str">
        <f>IF(OR('TRI-2'!BB43 ="",'TRI-2'!BB43&lt;0,'TRI-2'!BB43  &gt;10),"",IF((ROUND(TRUNC(('TRI-2'!BB43  ),2),0))=10,"A+",IF((ROUND(TRUNC(('TRI-2'!BB43  ),2),0))=9,"A-",IF((ROUND(TRUNC(('TRI-2'!BB43   ),2),0))=8,"B+",IF((ROUND(TRUNC(('TRI-2'!BB43 ),2),0))=7,"B-",IF((ROUND(TRUNC(('TRI-2'!BB43  ),2),0))=6,"C+",IF((ROUND(TRUNC(('TRI-2'!BB43  ),2),0))=5,"C-",IF((ROUND(TRUNC(('TRI-2'!BB43  ),2),0))=4,"D+",IF((ROUND(TRUNC(('TRI-2'!BB43 ),2),0))=3,"D-",IF((ROUND(TRUNC(('TRI-2'!BB43 ),2),0))=2,"E+",IF((ROUND(TRUNC(('TRI-2'!BB43  ),2),0))&lt;=1,"E-","")))))))))))</f>
        <v/>
      </c>
      <c r="BC43" s="51" t="str">
        <f>IF(OR('TRI-2'!BC43 ="",'TRI-2'!BC43&lt;0,'TRI-2'!BC43  &gt;10),"",IF((ROUND(TRUNC(('TRI-2'!BC43  ),2),0))=10,"A+",IF((ROUND(TRUNC(('TRI-2'!BC43  ),2),0))=9,"A-",IF((ROUND(TRUNC(('TRI-2'!BC43   ),2),0))=8,"B+",IF((ROUND(TRUNC(('TRI-2'!BC43 ),2),0))=7,"B-",IF((ROUND(TRUNC(('TRI-2'!BC43  ),2),0))=6,"C+",IF((ROUND(TRUNC(('TRI-2'!BC43  ),2),0))=5,"C-",IF((ROUND(TRUNC(('TRI-2'!BC43  ),2),0))=4,"D+",IF((ROUND(TRUNC(('TRI-2'!BC43 ),2),0))=3,"D-",IF((ROUND(TRUNC(('TRI-2'!BC43 ),2),0))=2,"E+",IF((ROUND(TRUNC(('TRI-2'!BC43  ),2),0))&lt;=1,"E-","")))))))))))</f>
        <v/>
      </c>
      <c r="BD43" s="51" t="str">
        <f>IF(OR('TRI-2'!BD43 ="",'TRI-2'!BD43&lt;0,'TRI-2'!BD43  &gt;10),"",IF((ROUND(TRUNC(('TRI-2'!BD43  ),2),0))=10,"A+",IF((ROUND(TRUNC(('TRI-2'!BD43  ),2),0))=9,"A-",IF((ROUND(TRUNC(('TRI-2'!BD43   ),2),0))=8,"B+",IF((ROUND(TRUNC(('TRI-2'!BD43 ),2),0))=7,"B-",IF((ROUND(TRUNC(('TRI-2'!BD43  ),2),0))=6,"C+",IF((ROUND(TRUNC(('TRI-2'!BD43  ),2),0))=5,"C-",IF((ROUND(TRUNC(('TRI-2'!BD43  ),2),0))=4,"D+",IF((ROUND(TRUNC(('TRI-2'!BD43 ),2),0))=3,"D-",IF((ROUND(TRUNC(('TRI-2'!BD43 ),2),0))=2,"E+",IF((ROUND(TRUNC(('TRI-2'!BD43  ),2),0))&lt;=1,"E-","")))))))))))</f>
        <v/>
      </c>
      <c r="BE43" s="51" t="str">
        <f>IF(OR('TRI-2'!BE43 ="",'TRI-2'!BE43&lt;0,'TRI-2'!BE43  &gt;10),"",IF((ROUND(TRUNC(('TRI-2'!BE43  ),2),0))=10,"A+",IF((ROUND(TRUNC(('TRI-2'!BE43  ),2),0))=9,"A-",IF((ROUND(TRUNC(('TRI-2'!BE43   ),2),0))=8,"B+",IF((ROUND(TRUNC(('TRI-2'!BE43 ),2),0))=7,"B-",IF((ROUND(TRUNC(('TRI-2'!BE43  ),2),0))=6,"C+",IF((ROUND(TRUNC(('TRI-2'!BE43  ),2),0))=5,"C-",IF((ROUND(TRUNC(('TRI-2'!BE43  ),2),0))=4,"D+",IF((ROUND(TRUNC(('TRI-2'!BE43 ),2),0))=3,"D-",IF((ROUND(TRUNC(('TRI-2'!BE43 ),2),0))=2,"E+",IF((ROUND(TRUNC(('TRI-2'!BE43  ),2),0))&lt;=1,"E-","")))))))))))</f>
        <v/>
      </c>
      <c r="BF43" s="51" t="str">
        <f>IF(OR('TRI-2'!BF43 ="",'TRI-2'!BF43&lt;0,'TRI-2'!BF43  &gt;10),"",IF((ROUND(TRUNC(('TRI-2'!BF43  ),2),0))=10,"A+",IF((ROUND(TRUNC(('TRI-2'!BF43  ),2),0))=9,"A-",IF((ROUND(TRUNC(('TRI-2'!BF43   ),2),0))=8,"B+",IF((ROUND(TRUNC(('TRI-2'!BF43 ),2),0))=7,"B-",IF((ROUND(TRUNC(('TRI-2'!BF43  ),2),0))=6,"C+",IF((ROUND(TRUNC(('TRI-2'!BF43  ),2),0))=5,"C-",IF((ROUND(TRUNC(('TRI-2'!BF43  ),2),0))=4,"D+",IF((ROUND(TRUNC(('TRI-2'!BF43 ),2),0))=3,"D-",IF((ROUND(TRUNC(('TRI-2'!BF43 ),2),0))=2,"E+",IF((ROUND(TRUNC(('TRI-2'!BF43  ),2),0))&lt;=1,"E-","")))))))))))</f>
        <v/>
      </c>
      <c r="BG43" s="51" t="str">
        <f>IF(OR('TRI-2'!BG43 ="",'TRI-2'!BG43&lt;0,'TRI-2'!BG43  &gt;10),"",IF((ROUND(TRUNC(('TRI-2'!BG43  ),2),0))=10,"A+",IF((ROUND(TRUNC(('TRI-2'!BG43  ),2),0))=9,"A-",IF((ROUND(TRUNC(('TRI-2'!BG43   ),2),0))=8,"B+",IF((ROUND(TRUNC(('TRI-2'!BG43 ),2),0))=7,"B-",IF((ROUND(TRUNC(('TRI-2'!BG43  ),2),0))=6,"C+",IF((ROUND(TRUNC(('TRI-2'!BG43  ),2),0))=5,"C-",IF((ROUND(TRUNC(('TRI-2'!BG43  ),2),0))=4,"D+",IF((ROUND(TRUNC(('TRI-2'!BG43 ),2),0))=3,"D-",IF((ROUND(TRUNC(('TRI-2'!BG43 ),2),0))=2,"E+",IF((ROUND(TRUNC(('TRI-2'!BG43  ),2),0))&lt;=1,"E-","")))))))))))</f>
        <v/>
      </c>
      <c r="BH43" s="51" t="str">
        <f>IF(OR('TRI-2'!BH43 ="",'TRI-2'!BH43&lt;0,'TRI-2'!BH43  &gt;10),"",IF((ROUND(TRUNC(('TRI-2'!BH43  ),2),0))=10,"A+",IF((ROUND(TRUNC(('TRI-2'!BH43  ),2),0))=9,"A-",IF((ROUND(TRUNC(('TRI-2'!BH43   ),2),0))=8,"B+",IF((ROUND(TRUNC(('TRI-2'!BH43 ),2),0))=7,"B-",IF((ROUND(TRUNC(('TRI-2'!BH43  ),2),0))=6,"C+",IF((ROUND(TRUNC(('TRI-2'!BH43  ),2),0))=5,"C-",IF((ROUND(TRUNC(('TRI-2'!BH43  ),2),0))=4,"D+",IF((ROUND(TRUNC(('TRI-2'!BH43 ),2),0))=3,"D-",IF((ROUND(TRUNC(('TRI-2'!BH43 ),2),0))=2,"E+",IF((ROUND(TRUNC(('TRI-2'!BH43  ),2),0))&lt;=1,"E-","")))))))))))</f>
        <v/>
      </c>
      <c r="BI43" s="51" t="str">
        <f>IF(OR('TRI-2'!BI43 ="",'TRI-2'!BI43&lt;0,'TRI-2'!BI43  &gt;10),"",IF((ROUND(TRUNC(('TRI-2'!BI43  ),2),0))=10,"A+",IF((ROUND(TRUNC(('TRI-2'!BI43  ),2),0))=9,"A-",IF((ROUND(TRUNC(('TRI-2'!BI43   ),2),0))=8,"B+",IF((ROUND(TRUNC(('TRI-2'!BI43 ),2),0))=7,"B-",IF((ROUND(TRUNC(('TRI-2'!BI43  ),2),0))=6,"C+",IF((ROUND(TRUNC(('TRI-2'!BI43  ),2),0))=5,"C-",IF((ROUND(TRUNC(('TRI-2'!BI43  ),2),0))=4,"D+",IF((ROUND(TRUNC(('TRI-2'!BI43 ),2),0))=3,"D-",IF((ROUND(TRUNC(('TRI-2'!BI43 ),2),0))=2,"E+",IF((ROUND(TRUNC(('TRI-2'!BI43  ),2),0))&lt;=1,"E-","")))))))))))</f>
        <v/>
      </c>
      <c r="BJ43" s="51" t="str">
        <f>IF(OR('TRI-2'!BJ43 ="",'TRI-2'!BJ43&lt;0,'TRI-2'!BJ43  &gt;10),"",IF((ROUND(TRUNC(('TRI-2'!BJ43  ),2),0))=10,"A+",IF((ROUND(TRUNC(('TRI-2'!BJ43  ),2),0))=9,"A-",IF((ROUND(TRUNC(('TRI-2'!BJ43   ),2),0))=8,"B+",IF((ROUND(TRUNC(('TRI-2'!BJ43 ),2),0))=7,"B-",IF((ROUND(TRUNC(('TRI-2'!BJ43  ),2),0))=6,"C+",IF((ROUND(TRUNC(('TRI-2'!BJ43  ),2),0))=5,"C-",IF((ROUND(TRUNC(('TRI-2'!BJ43  ),2),0))=4,"D+",IF((ROUND(TRUNC(('TRI-2'!BJ43 ),2),0))=3,"D-",IF((ROUND(TRUNC(('TRI-2'!BJ43 ),2),0))=2,"E+",IF((ROUND(TRUNC(('TRI-2'!BJ43  ),2),0))&lt;=1,"E-","")))))))))))</f>
        <v/>
      </c>
      <c r="BK43" s="51" t="str">
        <f>IF(OR('TRI-2'!BK43 ="",'TRI-2'!BK43&lt;0,'TRI-2'!BK43  &gt;10),"",IF((ROUND(TRUNC(('TRI-2'!BK43  ),2),0))=10,"A+",IF((ROUND(TRUNC(('TRI-2'!BK43  ),2),0))=9,"A-",IF((ROUND(TRUNC(('TRI-2'!BK43   ),2),0))=8,"B+",IF((ROUND(TRUNC(('TRI-2'!BK43 ),2),0))=7,"B-",IF((ROUND(TRUNC(('TRI-2'!BK43  ),2),0))=6,"C+",IF((ROUND(TRUNC(('TRI-2'!BK43  ),2),0))=5,"C-",IF((ROUND(TRUNC(('TRI-2'!BK43  ),2),0))=4,"D+",IF((ROUND(TRUNC(('TRI-2'!BK43 ),2),0))=3,"D-",IF((ROUND(TRUNC(('TRI-2'!BK43 ),2),0))=2,"E+",IF((ROUND(TRUNC(('TRI-2'!BK43  ),2),0))&lt;=1,"E-","")))))))))))</f>
        <v/>
      </c>
      <c r="BL43" s="51" t="str">
        <f>IF(OR('TRI-2'!BL43 ="",'TRI-2'!BL43&lt;0,'TRI-2'!BL43  &gt;10),"",IF((ROUND(TRUNC(('TRI-2'!BL43  ),2),0))=10,"A+",IF((ROUND(TRUNC(('TRI-2'!BL43  ),2),0))=9,"A-",IF((ROUND(TRUNC(('TRI-2'!BL43   ),2),0))=8,"B+",IF((ROUND(TRUNC(('TRI-2'!BL43 ),2),0))=7,"B-",IF((ROUND(TRUNC(('TRI-2'!BL43  ),2),0))=6,"C+",IF((ROUND(TRUNC(('TRI-2'!BL43  ),2),0))=5,"C-",IF((ROUND(TRUNC(('TRI-2'!BL43  ),2),0))=4,"D+",IF((ROUND(TRUNC(('TRI-2'!BL43 ),2),0))=3,"D-",IF((ROUND(TRUNC(('TRI-2'!BL43 ),2),0))=2,"E+",IF((ROUND(TRUNC(('TRI-2'!BL43  ),2),0))&lt;=1,"E-","")))))))))))</f>
        <v/>
      </c>
      <c r="BM43" s="51" t="str">
        <f>IF(OR('TRI-2'!BM43 ="",'TRI-2'!BM43&lt;0,'TRI-2'!BM43  &gt;10),"",IF((ROUND(TRUNC(('TRI-2'!BM43  ),2),0))=10,"A+",IF((ROUND(TRUNC(('TRI-2'!BM43  ),2),0))=9,"A-",IF((ROUND(TRUNC(('TRI-2'!BM43   ),2),0))=8,"B+",IF((ROUND(TRUNC(('TRI-2'!BM43 ),2),0))=7,"B-",IF((ROUND(TRUNC(('TRI-2'!BM43  ),2),0))=6,"C+",IF((ROUND(TRUNC(('TRI-2'!BM43  ),2),0))=5,"C-",IF((ROUND(TRUNC(('TRI-2'!BM43  ),2),0))=4,"D+",IF((ROUND(TRUNC(('TRI-2'!BM43 ),2),0))=3,"D-",IF((ROUND(TRUNC(('TRI-2'!BM43 ),2),0))=2,"E+",IF((ROUND(TRUNC(('TRI-2'!BM43  ),2),0))&lt;=1,"E-","")))))))))))</f>
        <v/>
      </c>
      <c r="BN43" s="51" t="str">
        <f>IF(OR('TRI-2'!BN43 ="",'TRI-2'!BN43&lt;0,'TRI-2'!BN43  &gt;10),"",IF((ROUND(TRUNC(('TRI-2'!BN43  ),2),0))=10,"A+",IF((ROUND(TRUNC(('TRI-2'!BN43  ),2),0))=9,"A-",IF((ROUND(TRUNC(('TRI-2'!BN43   ),2),0))=8,"B+",IF((ROUND(TRUNC(('TRI-2'!BN43 ),2),0))=7,"B-",IF((ROUND(TRUNC(('TRI-2'!BN43  ),2),0))=6,"C+",IF((ROUND(TRUNC(('TRI-2'!BN43  ),2),0))=5,"C-",IF((ROUND(TRUNC(('TRI-2'!BN43  ),2),0))=4,"D+",IF((ROUND(TRUNC(('TRI-2'!BN43 ),2),0))=3,"D-",IF((ROUND(TRUNC(('TRI-2'!BN43 ),2),0))=2,"E+",IF((ROUND(TRUNC(('TRI-2'!BN43  ),2),0))&lt;=1,"E-","")))))))))))</f>
        <v/>
      </c>
      <c r="BO43" s="51" t="str">
        <f>IF(OR('TRI-2'!BO43 ="",'TRI-2'!BO43&lt;0,'TRI-2'!BO43  &gt;10),"",IF((ROUND(TRUNC(('TRI-2'!BO43  ),2),0))=10,"A+",IF((ROUND(TRUNC(('TRI-2'!BO43  ),2),0))=9,"A-",IF((ROUND(TRUNC(('TRI-2'!BO43   ),2),0))=8,"B+",IF((ROUND(TRUNC(('TRI-2'!BO43 ),2),0))=7,"B-",IF((ROUND(TRUNC(('TRI-2'!BO43  ),2),0))=6,"C+",IF((ROUND(TRUNC(('TRI-2'!BO43  ),2),0))=5,"C-",IF((ROUND(TRUNC(('TRI-2'!BO43  ),2),0))=4,"D+",IF((ROUND(TRUNC(('TRI-2'!BO43 ),2),0))=3,"D-",IF((ROUND(TRUNC(('TRI-2'!BO43 ),2),0))=2,"E+",IF((ROUND(TRUNC(('TRI-2'!BO43  ),2),0))&lt;=1,"E-","")))))))))))</f>
        <v/>
      </c>
      <c r="BP43" s="51" t="str">
        <f>IF(OR('TRI-2'!BP43 ="",'TRI-2'!BP43&lt;0,'TRI-2'!BP43  &gt;10),"",IF((ROUND(TRUNC(('TRI-2'!BP43  ),2),0))=10,"A+",IF((ROUND(TRUNC(('TRI-2'!BP43  ),2),0))=9,"A-",IF((ROUND(TRUNC(('TRI-2'!BP43   ),2),0))=8,"B+",IF((ROUND(TRUNC(('TRI-2'!BP43 ),2),0))=7,"B-",IF((ROUND(TRUNC(('TRI-2'!BP43  ),2),0))=6,"C+",IF((ROUND(TRUNC(('TRI-2'!BP43  ),2),0))=5,"C-",IF((ROUND(TRUNC(('TRI-2'!BP43  ),2),0))=4,"D+",IF((ROUND(TRUNC(('TRI-2'!BP43 ),2),0))=3,"D-",IF((ROUND(TRUNC(('TRI-2'!BP43 ),2),0))=2,"E+",IF((ROUND(TRUNC(('TRI-2'!BP43  ),2),0))&lt;=1,"E-","")))))))))))</f>
        <v/>
      </c>
      <c r="BQ43" s="51" t="str">
        <f>IF(OR('TRI-2'!BQ43 ="",'TRI-2'!BQ43&lt;0,'TRI-2'!BQ43  &gt;10),"",IF((ROUND(TRUNC(('TRI-2'!BQ43  ),2),0))=10,"A+",IF((ROUND(TRUNC(('TRI-2'!BQ43  ),2),0))=9,"A-",IF((ROUND(TRUNC(('TRI-2'!BQ43   ),2),0))=8,"B+",IF((ROUND(TRUNC(('TRI-2'!BQ43 ),2),0))=7,"B-",IF((ROUND(TRUNC(('TRI-2'!BQ43  ),2),0))=6,"C+",IF((ROUND(TRUNC(('TRI-2'!BQ43  ),2),0))=5,"C-",IF((ROUND(TRUNC(('TRI-2'!BQ43  ),2),0))=4,"D+",IF((ROUND(TRUNC(('TRI-2'!BQ43 ),2),0))=3,"D-",IF((ROUND(TRUNC(('TRI-2'!BQ43 ),2),0))=2,"E+",IF((ROUND(TRUNC(('TRI-2'!BQ43  ),2),0))&lt;=1,"E-","")))))))))))</f>
        <v/>
      </c>
      <c r="BR43" s="51" t="str">
        <f>IF(OR('TRI-2'!BR43 ="",'TRI-2'!BR43&lt;0,'TRI-2'!BR43  &gt;10),"",IF((ROUND(TRUNC(('TRI-2'!BR43  ),2),0))=10,"A+",IF((ROUND(TRUNC(('TRI-2'!BR43  ),2),0))=9,"A-",IF((ROUND(TRUNC(('TRI-2'!BR43   ),2),0))=8,"B+",IF((ROUND(TRUNC(('TRI-2'!BR43 ),2),0))=7,"B-",IF((ROUND(TRUNC(('TRI-2'!BR43  ),2),0))=6,"C+",IF((ROUND(TRUNC(('TRI-2'!BR43  ),2),0))=5,"C-",IF((ROUND(TRUNC(('TRI-2'!BR43  ),2),0))=4,"D+",IF((ROUND(TRUNC(('TRI-2'!BR43 ),2),0))=3,"D-",IF((ROUND(TRUNC(('TRI-2'!BR43 ),2),0))=2,"E+",IF((ROUND(TRUNC(('TRI-2'!BR43  ),2),0))&lt;=1,"E-","")))))))))))</f>
        <v/>
      </c>
      <c r="BS43" s="51" t="str">
        <f>IF(OR('TRI-2'!BS43 ="",'TRI-2'!BS43&lt;0,'TRI-2'!BS43  &gt;10),"",IF((ROUND(TRUNC(('TRI-2'!BS43  ),2),0))=10,"A+",IF((ROUND(TRUNC(('TRI-2'!BS43  ),2),0))=9,"A-",IF((ROUND(TRUNC(('TRI-2'!BS43   ),2),0))=8,"B+",IF((ROUND(TRUNC(('TRI-2'!BS43 ),2),0))=7,"B-",IF((ROUND(TRUNC(('TRI-2'!BS43  ),2),0))=6,"C+",IF((ROUND(TRUNC(('TRI-2'!BS43  ),2),0))=5,"C-",IF((ROUND(TRUNC(('TRI-2'!BS43  ),2),0))=4,"D+",IF((ROUND(TRUNC(('TRI-2'!BS43 ),2),0))=3,"D-",IF((ROUND(TRUNC(('TRI-2'!BS43 ),2),0))=2,"E+",IF((ROUND(TRUNC(('TRI-2'!BS43  ),2),0))&lt;=1,"E-","")))))))))))</f>
        <v/>
      </c>
      <c r="BT43" s="51" t="str">
        <f>IF(OR('TRI-2'!BT43 ="",'TRI-2'!BT43&lt;0,'TRI-2'!BT43  &gt;10),"",IF((ROUND(TRUNC(('TRI-2'!BT43  ),2),0))=10,"A+",IF((ROUND(TRUNC(('TRI-2'!BT43  ),2),0))=9,"A-",IF((ROUND(TRUNC(('TRI-2'!BT43   ),2),0))=8,"B+",IF((ROUND(TRUNC(('TRI-2'!BT43 ),2),0))=7,"B-",IF((ROUND(TRUNC(('TRI-2'!BT43  ),2),0))=6,"C+",IF((ROUND(TRUNC(('TRI-2'!BT43  ),2),0))=5,"C-",IF((ROUND(TRUNC(('TRI-2'!BT43  ),2),0))=4,"D+",IF((ROUND(TRUNC(('TRI-2'!BT43 ),2),0))=3,"D-",IF((ROUND(TRUNC(('TRI-2'!BT43 ),2),0))=2,"E+",IF((ROUND(TRUNC(('TRI-2'!BT43  ),2),0))&lt;=1,"E-","")))))))))))</f>
        <v/>
      </c>
      <c r="BU43" s="51" t="str">
        <f>IF(OR('TRI-2'!BU43 ="",'TRI-2'!BU43&lt;0,'TRI-2'!BU43  &gt;10),"",IF((ROUND(TRUNC(('TRI-2'!BU43  ),2),0))=10,"A+",IF((ROUND(TRUNC(('TRI-2'!BU43  ),2),0))=9,"A-",IF((ROUND(TRUNC(('TRI-2'!BU43   ),2),0))=8,"B+",IF((ROUND(TRUNC(('TRI-2'!BU43 ),2),0))=7,"B-",IF((ROUND(TRUNC(('TRI-2'!BU43  ),2),0))=6,"C+",IF((ROUND(TRUNC(('TRI-2'!BU43  ),2),0))=5,"C-",IF((ROUND(TRUNC(('TRI-2'!BU43  ),2),0))=4,"D+",IF((ROUND(TRUNC(('TRI-2'!BU43 ),2),0))=3,"D-",IF((ROUND(TRUNC(('TRI-2'!BU43 ),2),0))=2,"E+",IF((ROUND(TRUNC(('TRI-2'!BU43  ),2),0))&lt;=1,"E-","")))))))))))</f>
        <v/>
      </c>
      <c r="BV43" s="51" t="str">
        <f>IF(OR('TRI-2'!BV43 ="",'TRI-2'!BV43&lt;0,'TRI-2'!BV43  &gt;10),"",IF((ROUND(TRUNC(('TRI-2'!BV43  ),2),0))=10,"A+",IF((ROUND(TRUNC(('TRI-2'!BV43  ),2),0))=9,"A-",IF((ROUND(TRUNC(('TRI-2'!BV43   ),2),0))=8,"B+",IF((ROUND(TRUNC(('TRI-2'!BV43 ),2),0))=7,"B-",IF((ROUND(TRUNC(('TRI-2'!BV43  ),2),0))=6,"C+",IF((ROUND(TRUNC(('TRI-2'!BV43  ),2),0))=5,"C-",IF((ROUND(TRUNC(('TRI-2'!BV43  ),2),0))=4,"D+",IF((ROUND(TRUNC(('TRI-2'!BV43 ),2),0))=3,"D-",IF((ROUND(TRUNC(('TRI-2'!BV43 ),2),0))=2,"E+",IF((ROUND(TRUNC(('TRI-2'!BV43  ),2),0))&lt;=1,"E-","")))))))))))</f>
        <v/>
      </c>
      <c r="BW43" s="51" t="str">
        <f>IF(OR('TRI-2'!BW43 ="",'TRI-2'!BW43&lt;0,'TRI-2'!BW43  &gt;10),"",IF((ROUND(TRUNC(('TRI-2'!BW43  ),2),0))=10,"A+",IF((ROUND(TRUNC(('TRI-2'!BW43  ),2),0))=9,"A-",IF((ROUND(TRUNC(('TRI-2'!BW43   ),2),0))=8,"B+",IF((ROUND(TRUNC(('TRI-2'!BW43 ),2),0))=7,"B-",IF((ROUND(TRUNC(('TRI-2'!BW43  ),2),0))=6,"C+",IF((ROUND(TRUNC(('TRI-2'!BW43  ),2),0))=5,"C-",IF((ROUND(TRUNC(('TRI-2'!BW43  ),2),0))=4,"D+",IF((ROUND(TRUNC(('TRI-2'!BW43 ),2),0))=3,"D-",IF((ROUND(TRUNC(('TRI-2'!BW43 ),2),0))=2,"E+",IF((ROUND(TRUNC(('TRI-2'!BW43  ),2),0))&lt;=1,"E-","")))))))))))</f>
        <v/>
      </c>
      <c r="BX43" s="51" t="str">
        <f>IF(OR('TRI-2'!BX43 ="",'TRI-2'!BX43&lt;0,'TRI-2'!BX43  &gt;10),"",IF((ROUND(TRUNC(('TRI-2'!BX43  ),2),0))=10,"A+",IF((ROUND(TRUNC(('TRI-2'!BX43  ),2),0))=9,"A-",IF((ROUND(TRUNC(('TRI-2'!BX43   ),2),0))=8,"B+",IF((ROUND(TRUNC(('TRI-2'!BX43 ),2),0))=7,"B-",IF((ROUND(TRUNC(('TRI-2'!BX43  ),2),0))=6,"C+",IF((ROUND(TRUNC(('TRI-2'!BX43  ),2),0))=5,"C-",IF((ROUND(TRUNC(('TRI-2'!BX43  ),2),0))=4,"D+",IF((ROUND(TRUNC(('TRI-2'!BX43 ),2),0))=3,"D-",IF((ROUND(TRUNC(('TRI-2'!BX43 ),2),0))=2,"E+",IF((ROUND(TRUNC(('TRI-2'!BX43  ),2),0))&lt;=1,"E-","")))))))))))</f>
        <v/>
      </c>
      <c r="BY43" s="51" t="str">
        <f>IF(OR('TRI-2'!BY43 ="",'TRI-2'!BY43&lt;0,'TRI-2'!BY43  &gt;10),"",IF((ROUND(TRUNC(('TRI-2'!BY43  ),2),0))=10,"A+",IF((ROUND(TRUNC(('TRI-2'!BY43  ),2),0))=9,"A-",IF((ROUND(TRUNC(('TRI-2'!BY43   ),2),0))=8,"B+",IF((ROUND(TRUNC(('TRI-2'!BY43 ),2),0))=7,"B-",IF((ROUND(TRUNC(('TRI-2'!BY43  ),2),0))=6,"C+",IF((ROUND(TRUNC(('TRI-2'!BY43  ),2),0))=5,"C-",IF((ROUND(TRUNC(('TRI-2'!BY43  ),2),0))=4,"D+",IF((ROUND(TRUNC(('TRI-2'!BY43 ),2),0))=3,"D-",IF((ROUND(TRUNC(('TRI-2'!BY43 ),2),0))=2,"E+",IF((ROUND(TRUNC(('TRI-2'!BY43  ),2),0))&lt;=1,"E-","")))))))))))</f>
        <v/>
      </c>
      <c r="BZ43" s="51" t="str">
        <f>IF(OR('TRI-2'!BZ43 ="",'TRI-2'!BZ43&lt;0,'TRI-2'!BZ43  &gt;10),"",IF((ROUND(TRUNC(('TRI-2'!BZ43  ),2),0))=10,"A+",IF((ROUND(TRUNC(('TRI-2'!BZ43  ),2),0))=9,"A-",IF((ROUND(TRUNC(('TRI-2'!BZ43   ),2),0))=8,"B+",IF((ROUND(TRUNC(('TRI-2'!BZ43 ),2),0))=7,"B-",IF((ROUND(TRUNC(('TRI-2'!BZ43  ),2),0))=6,"C+",IF((ROUND(TRUNC(('TRI-2'!BZ43  ),2),0))=5,"C-",IF((ROUND(TRUNC(('TRI-2'!BZ43  ),2),0))=4,"D+",IF((ROUND(TRUNC(('TRI-2'!BZ43 ),2),0))=3,"D-",IF((ROUND(TRUNC(('TRI-2'!BZ43 ),2),0))=2,"E+",IF((ROUND(TRUNC(('TRI-2'!BZ43  ),2),0))&lt;=1,"E-","")))))))))))</f>
        <v/>
      </c>
      <c r="CA43" s="51" t="str">
        <f>IF(OR('TRI-2'!CA43 ="",'TRI-2'!CA43&lt;0,'TRI-2'!CA43  &gt;10),"",IF((ROUND(TRUNC(('TRI-2'!CA43  ),2),0))=10,"A+",IF((ROUND(TRUNC(('TRI-2'!CA43  ),2),0))=9,"A-",IF((ROUND(TRUNC(('TRI-2'!CA43   ),2),0))=8,"B+",IF((ROUND(TRUNC(('TRI-2'!CA43 ),2),0))=7,"B-",IF((ROUND(TRUNC(('TRI-2'!CA43  ),2),0))=6,"C+",IF((ROUND(TRUNC(('TRI-2'!CA43  ),2),0))=5,"C-",IF((ROUND(TRUNC(('TRI-2'!CA43  ),2),0))=4,"D+",IF((ROUND(TRUNC(('TRI-2'!CA43 ),2),0))=3,"D-",IF((ROUND(TRUNC(('TRI-2'!CA43 ),2),0))=2,"E+",IF((ROUND(TRUNC(('TRI-2'!CA43  ),2),0))&lt;=1,"E-","")))))))))))</f>
        <v/>
      </c>
      <c r="CB43" s="51" t="str">
        <f>IF(OR('TRI-2'!CB43 ="",'TRI-2'!CB43&lt;0,'TRI-2'!CB43  &gt;10),"",IF((ROUND(TRUNC(('TRI-2'!CB43  ),2),0))=10,"A+",IF((ROUND(TRUNC(('TRI-2'!CB43  ),2),0))=9,"A-",IF((ROUND(TRUNC(('TRI-2'!CB43   ),2),0))=8,"B+",IF((ROUND(TRUNC(('TRI-2'!CB43 ),2),0))=7,"B-",IF((ROUND(TRUNC(('TRI-2'!CB43  ),2),0))=6,"C+",IF((ROUND(TRUNC(('TRI-2'!CB43  ),2),0))=5,"C-",IF((ROUND(TRUNC(('TRI-2'!CB43  ),2),0))=4,"D+",IF((ROUND(TRUNC(('TRI-2'!CB43 ),2),0))=3,"D-",IF((ROUND(TRUNC(('TRI-2'!CB43 ),2),0))=2,"E+",IF((ROUND(TRUNC(('TRI-2'!CB43  ),2),0))&lt;=1,"E-","")))))))))))</f>
        <v/>
      </c>
      <c r="CC43" s="51" t="str">
        <f>IF(OR('TRI-2'!CC43 ="",'TRI-2'!CC43&lt;0,'TRI-2'!CC43  &gt;10),"",IF((ROUND(TRUNC(('TRI-2'!CC43  ),2),0))=10,"A+",IF((ROUND(TRUNC(('TRI-2'!CC43  ),2),0))=9,"A-",IF((ROUND(TRUNC(('TRI-2'!CC43   ),2),0))=8,"B+",IF((ROUND(TRUNC(('TRI-2'!CC43 ),2),0))=7,"B-",IF((ROUND(TRUNC(('TRI-2'!CC43  ),2),0))=6,"C+",IF((ROUND(TRUNC(('TRI-2'!CC43  ),2),0))=5,"C-",IF((ROUND(TRUNC(('TRI-2'!CC43  ),2),0))=4,"D+",IF((ROUND(TRUNC(('TRI-2'!CC43 ),2),0))=3,"D-",IF((ROUND(TRUNC(('TRI-2'!CC43 ),2),0))=2,"E+",IF((ROUND(TRUNC(('TRI-2'!CC43  ),2),0))&lt;=1,"E-","")))))))))))</f>
        <v/>
      </c>
      <c r="CD43" s="51" t="str">
        <f>IF(OR('TRI-2'!CD43 ="",'TRI-2'!CD43&lt;0,'TRI-2'!CD43  &gt;10),"",IF((ROUND(TRUNC(('TRI-2'!CD43  ),2),0))=10,"A+",IF((ROUND(TRUNC(('TRI-2'!CD43  ),2),0))=9,"A-",IF((ROUND(TRUNC(('TRI-2'!CD43   ),2),0))=8,"B+",IF((ROUND(TRUNC(('TRI-2'!CD43 ),2),0))=7,"B-",IF((ROUND(TRUNC(('TRI-2'!CD43  ),2),0))=6,"C+",IF((ROUND(TRUNC(('TRI-2'!CD43  ),2),0))=5,"C-",IF((ROUND(TRUNC(('TRI-2'!CD43  ),2),0))=4,"D+",IF((ROUND(TRUNC(('TRI-2'!CD43 ),2),0))=3,"D-",IF((ROUND(TRUNC(('TRI-2'!CD43 ),2),0))=2,"E+",IF((ROUND(TRUNC(('TRI-2'!CD43  ),2),0))&lt;=1,"E-","")))))))))))</f>
        <v/>
      </c>
      <c r="CE43" s="51" t="str">
        <f>IF(OR('TRI-2'!CE43 ="",'TRI-2'!CE43&lt;0,'TRI-2'!CE43  &gt;10),"",IF((ROUND(TRUNC(('TRI-2'!CE43  ),2),0))=10,"A+",IF((ROUND(TRUNC(('TRI-2'!CE43  ),2),0))=9,"A-",IF((ROUND(TRUNC(('TRI-2'!CE43   ),2),0))=8,"B+",IF((ROUND(TRUNC(('TRI-2'!CE43 ),2),0))=7,"B-",IF((ROUND(TRUNC(('TRI-2'!CE43  ),2),0))=6,"C+",IF((ROUND(TRUNC(('TRI-2'!CE43  ),2),0))=5,"C-",IF((ROUND(TRUNC(('TRI-2'!CE43  ),2),0))=4,"D+",IF((ROUND(TRUNC(('TRI-2'!CE43 ),2),0))=3,"D-",IF((ROUND(TRUNC(('TRI-2'!CE43 ),2),0))=2,"E+",IF((ROUND(TRUNC(('TRI-2'!CE43  ),2),0))&lt;=1,"E-","")))))))))))</f>
        <v/>
      </c>
      <c r="CF43" s="51" t="str">
        <f>IF(OR('TRI-2'!CF43 ="",'TRI-2'!CF43&lt;0,'TRI-2'!CF43  &gt;10),"",IF((ROUND(TRUNC(('TRI-2'!CF43  ),2),0))=10,"A+",IF((ROUND(TRUNC(('TRI-2'!CF43  ),2),0))=9,"A-",IF((ROUND(TRUNC(('TRI-2'!CF43   ),2),0))=8,"B+",IF((ROUND(TRUNC(('TRI-2'!CF43 ),2),0))=7,"B-",IF((ROUND(TRUNC(('TRI-2'!CF43  ),2),0))=6,"C+",IF((ROUND(TRUNC(('TRI-2'!CF43  ),2),0))=5,"C-",IF((ROUND(TRUNC(('TRI-2'!CF43  ),2),0))=4,"D+",IF((ROUND(TRUNC(('TRI-2'!CF43 ),2),0))=3,"D-",IF((ROUND(TRUNC(('TRI-2'!CF43 ),2),0))=2,"E+",IF((ROUND(TRUNC(('TRI-2'!CF43  ),2),0))&lt;=1,"E-","")))))))))))</f>
        <v/>
      </c>
      <c r="CG43" s="51" t="str">
        <f>IF(OR('TRI-2'!CG43 ="",'TRI-2'!CG43&lt;0,'TRI-2'!CG43  &gt;10),"",IF((ROUND(TRUNC(('TRI-2'!CG43  ),2),0))=10,"A+",IF((ROUND(TRUNC(('TRI-2'!CG43  ),2),0))=9,"A-",IF((ROUND(TRUNC(('TRI-2'!CG43   ),2),0))=8,"B+",IF((ROUND(TRUNC(('TRI-2'!CG43 ),2),0))=7,"B-",IF((ROUND(TRUNC(('TRI-2'!CG43  ),2),0))=6,"C+",IF((ROUND(TRUNC(('TRI-2'!CG43  ),2),0))=5,"C-",IF((ROUND(TRUNC(('TRI-2'!CG43  ),2),0))=4,"D+",IF((ROUND(TRUNC(('TRI-2'!CG43 ),2),0))=3,"D-",IF((ROUND(TRUNC(('TRI-2'!CG43 ),2),0))=2,"E+",IF((ROUND(TRUNC(('TRI-2'!CG43  ),2),0))&lt;=1,"E-","")))))))))))</f>
        <v/>
      </c>
      <c r="CH43" s="51" t="str">
        <f>IF(OR('TRI-2'!CH43 ="",'TRI-2'!CH43&lt;0,'TRI-2'!CH43  &gt;10),"",IF((ROUND(TRUNC(('TRI-2'!CH43  ),2),0))=10,"A+",IF((ROUND(TRUNC(('TRI-2'!CH43  ),2),0))=9,"A-",IF((ROUND(TRUNC(('TRI-2'!CH43   ),2),0))=8,"B+",IF((ROUND(TRUNC(('TRI-2'!CH43 ),2),0))=7,"B-",IF((ROUND(TRUNC(('TRI-2'!CH43  ),2),0))=6,"C+",IF((ROUND(TRUNC(('TRI-2'!CH43  ),2),0))=5,"C-",IF((ROUND(TRUNC(('TRI-2'!CH43  ),2),0))=4,"D+",IF((ROUND(TRUNC(('TRI-2'!CH43 ),2),0))=3,"D-",IF((ROUND(TRUNC(('TRI-2'!CH43 ),2),0))=2,"E+",IF((ROUND(TRUNC(('TRI-2'!CH43  ),2),0))&lt;=1,"E-","")))))))))))</f>
        <v/>
      </c>
      <c r="CI43" s="51" t="str">
        <f>IF(OR('TRI-2'!CI43 ="",'TRI-2'!CI43&lt;0,'TRI-2'!CI43  &gt;10),"",IF((ROUND(TRUNC(('TRI-2'!CI43  ),2),0))=10,"A+",IF((ROUND(TRUNC(('TRI-2'!CI43  ),2),0))=9,"A-",IF((ROUND(TRUNC(('TRI-2'!CI43   ),2),0))=8,"B+",IF((ROUND(TRUNC(('TRI-2'!CI43 ),2),0))=7,"B-",IF((ROUND(TRUNC(('TRI-2'!CI43  ),2),0))=6,"C+",IF((ROUND(TRUNC(('TRI-2'!CI43  ),2),0))=5,"C-",IF((ROUND(TRUNC(('TRI-2'!CI43  ),2),0))=4,"D+",IF((ROUND(TRUNC(('TRI-2'!CI43 ),2),0))=3,"D-",IF((ROUND(TRUNC(('TRI-2'!CI43 ),2),0))=2,"E+",IF((ROUND(TRUNC(('TRI-2'!CI43  ),2),0))&lt;=1,"E-","")))))))))))</f>
        <v/>
      </c>
      <c r="CJ43" s="51" t="str">
        <f>IF(OR('TRI-2'!CJ43 ="",'TRI-2'!CJ43&lt;0,'TRI-2'!CJ43  &gt;10),"",IF((ROUND(TRUNC(('TRI-2'!CJ43  ),2),0))=10,"A+",IF((ROUND(TRUNC(('TRI-2'!CJ43  ),2),0))=9,"A-",IF((ROUND(TRUNC(('TRI-2'!CJ43   ),2),0))=8,"B+",IF((ROUND(TRUNC(('TRI-2'!CJ43 ),2),0))=7,"B-",IF((ROUND(TRUNC(('TRI-2'!CJ43  ),2),0))=6,"C+",IF((ROUND(TRUNC(('TRI-2'!CJ43  ),2),0))=5,"C-",IF((ROUND(TRUNC(('TRI-2'!CJ43  ),2),0))=4,"D+",IF((ROUND(TRUNC(('TRI-2'!CJ43 ),2),0))=3,"D-",IF((ROUND(TRUNC(('TRI-2'!CJ43 ),2),0))=2,"E+",IF((ROUND(TRUNC(('TRI-2'!CJ43  ),2),0))&lt;=1,"E-","")))))))))))</f>
        <v/>
      </c>
      <c r="CK43" s="51" t="str">
        <f>IF(OR('TRI-2'!CK43 ="",'TRI-2'!CK43&lt;0,'TRI-2'!CK43  &gt;10),"",IF((ROUND(TRUNC(('TRI-2'!CK43  ),2),0))=10,"A+",IF((ROUND(TRUNC(('TRI-2'!CK43  ),2),0))=9,"A-",IF((ROUND(TRUNC(('TRI-2'!CK43   ),2),0))=8,"B+",IF((ROUND(TRUNC(('TRI-2'!CK43 ),2),0))=7,"B-",IF((ROUND(TRUNC(('TRI-2'!CK43  ),2),0))=6,"C+",IF((ROUND(TRUNC(('TRI-2'!CK43  ),2),0))=5,"C-",IF((ROUND(TRUNC(('TRI-2'!CK43  ),2),0))=4,"D+",IF((ROUND(TRUNC(('TRI-2'!CK43 ),2),0))=3,"D-",IF((ROUND(TRUNC(('TRI-2'!CK43 ),2),0))=2,"E+",IF((ROUND(TRUNC(('TRI-2'!CK43  ),2),0))&lt;=1,"E-","")))))))))))</f>
        <v/>
      </c>
      <c r="CL43" s="51" t="str">
        <f>IF(OR('TRI-2'!CL43 ="",'TRI-2'!CL43&lt;0,'TRI-2'!CL43  &gt;10),"",IF((ROUND(TRUNC(('TRI-2'!CL43  ),2),0))=10,"A+",IF((ROUND(TRUNC(('TRI-2'!CL43  ),2),0))=9,"A-",IF((ROUND(TRUNC(('TRI-2'!CL43   ),2),0))=8,"B+",IF((ROUND(TRUNC(('TRI-2'!CL43 ),2),0))=7,"B-",IF((ROUND(TRUNC(('TRI-2'!CL43  ),2),0))=6,"C+",IF((ROUND(TRUNC(('TRI-2'!CL43  ),2),0))=5,"C-",IF((ROUND(TRUNC(('TRI-2'!CL43  ),2),0))=4,"D+",IF((ROUND(TRUNC(('TRI-2'!CL43 ),2),0))=3,"D-",IF((ROUND(TRUNC(('TRI-2'!CL43 ),2),0))=2,"E+",IF((ROUND(TRUNC(('TRI-2'!CL43  ),2),0))&lt;=1,"E-","")))))))))))</f>
        <v/>
      </c>
      <c r="CM43" s="51" t="str">
        <f>IF(OR('TRI-2'!CM43 ="",'TRI-2'!CM43&lt;0,'TRI-2'!CM43  &gt;10),"",IF((ROUND(TRUNC(('TRI-2'!CM43  ),2),0))=10,"A+",IF((ROUND(TRUNC(('TRI-2'!CM43  ),2),0))=9,"A-",IF((ROUND(TRUNC(('TRI-2'!CM43   ),2),0))=8,"B+",IF((ROUND(TRUNC(('TRI-2'!CM43 ),2),0))=7,"B-",IF((ROUND(TRUNC(('TRI-2'!CM43  ),2),0))=6,"C+",IF((ROUND(TRUNC(('TRI-2'!CM43  ),2),0))=5,"C-",IF((ROUND(TRUNC(('TRI-2'!CM43  ),2),0))=4,"D+",IF((ROUND(TRUNC(('TRI-2'!CM43 ),2),0))=3,"D-",IF((ROUND(TRUNC(('TRI-2'!CM43 ),2),0))=2,"E+",IF((ROUND(TRUNC(('TRI-2'!CM43  ),2),0))&lt;=1,"E-","")))))))))))</f>
        <v/>
      </c>
      <c r="CN43" s="51" t="str">
        <f>IF(OR('TRI-2'!CN43 ="",'TRI-2'!CN43&lt;0,'TRI-2'!CN43  &gt;10),"",IF((ROUND(TRUNC(('TRI-2'!CN43  ),2),0))=10,"A+",IF((ROUND(TRUNC(('TRI-2'!CN43  ),2),0))=9,"A-",IF((ROUND(TRUNC(('TRI-2'!CN43   ),2),0))=8,"B+",IF((ROUND(TRUNC(('TRI-2'!CN43 ),2),0))=7,"B-",IF((ROUND(TRUNC(('TRI-2'!CN43  ),2),0))=6,"C+",IF((ROUND(TRUNC(('TRI-2'!CN43  ),2),0))=5,"C-",IF((ROUND(TRUNC(('TRI-2'!CN43  ),2),0))=4,"D+",IF((ROUND(TRUNC(('TRI-2'!CN43 ),2),0))=3,"D-",IF((ROUND(TRUNC(('TRI-2'!CN43 ),2),0))=2,"E+",IF((ROUND(TRUNC(('TRI-2'!CN43  ),2),0))&lt;=1,"E-","")))))))))))</f>
        <v/>
      </c>
      <c r="CO43" s="51" t="str">
        <f>IF(OR('TRI-2'!CO43 ="",'TRI-2'!CO43&lt;0,'TRI-2'!CO43  &gt;10),"",IF((ROUND(TRUNC(('TRI-2'!CO43  ),2),0))=10,"A+",IF((ROUND(TRUNC(('TRI-2'!CO43  ),2),0))=9,"A-",IF((ROUND(TRUNC(('TRI-2'!CO43   ),2),0))=8,"B+",IF((ROUND(TRUNC(('TRI-2'!CO43 ),2),0))=7,"B-",IF((ROUND(TRUNC(('TRI-2'!CO43  ),2),0))=6,"C+",IF((ROUND(TRUNC(('TRI-2'!CO43  ),2),0))=5,"C-",IF((ROUND(TRUNC(('TRI-2'!CO43  ),2),0))=4,"D+",IF((ROUND(TRUNC(('TRI-2'!CO43 ),2),0))=3,"D-",IF((ROUND(TRUNC(('TRI-2'!CO43 ),2),0))=2,"E+",IF((ROUND(TRUNC(('TRI-2'!CO43  ),2),0))&lt;=1,"E-","")))))))))))</f>
        <v/>
      </c>
      <c r="CP43" s="51" t="str">
        <f>IF(OR('TRI-2'!CP43 ="",'TRI-2'!CP43&lt;0,'TRI-2'!CP43  &gt;10),"",IF((ROUND(TRUNC(('TRI-2'!CP43  ),2),0))=10,"A+",IF((ROUND(TRUNC(('TRI-2'!CP43  ),2),0))=9,"A-",IF((ROUND(TRUNC(('TRI-2'!CP43   ),2),0))=8,"B+",IF((ROUND(TRUNC(('TRI-2'!CP43 ),2),0))=7,"B-",IF((ROUND(TRUNC(('TRI-2'!CP43  ),2),0))=6,"C+",IF((ROUND(TRUNC(('TRI-2'!CP43  ),2),0))=5,"C-",IF((ROUND(TRUNC(('TRI-2'!CP43  ),2),0))=4,"D+",IF((ROUND(TRUNC(('TRI-2'!CP43 ),2),0))=3,"D-",IF((ROUND(TRUNC(('TRI-2'!CP43 ),2),0))=2,"E+",IF((ROUND(TRUNC(('TRI-2'!CP43  ),2),0))&lt;=1,"E-","")))))))))))</f>
        <v/>
      </c>
      <c r="CQ43" s="51" t="str">
        <f>IF(OR('TRI-2'!CQ43 ="",'TRI-2'!CQ43&lt;0,'TRI-2'!CQ43  &gt;10),"",IF((ROUND(TRUNC(('TRI-2'!CQ43  ),2),0))=10,"A+",IF((ROUND(TRUNC(('TRI-2'!CQ43  ),2),0))=9,"A-",IF((ROUND(TRUNC(('TRI-2'!CQ43   ),2),0))=8,"B+",IF((ROUND(TRUNC(('TRI-2'!CQ43 ),2),0))=7,"B-",IF((ROUND(TRUNC(('TRI-2'!CQ43  ),2),0))=6,"C+",IF((ROUND(TRUNC(('TRI-2'!CQ43  ),2),0))=5,"C-",IF((ROUND(TRUNC(('TRI-2'!CQ43  ),2),0))=4,"D+",IF((ROUND(TRUNC(('TRI-2'!CQ43 ),2),0))=3,"D-",IF((ROUND(TRUNC(('TRI-2'!CQ43 ),2),0))=2,"E+",IF((ROUND(TRUNC(('TRI-2'!CQ43  ),2),0))&lt;=1,"E-","")))))))))))</f>
        <v/>
      </c>
      <c r="CR43" s="51" t="str">
        <f>IF(OR('TRI-2'!CR43 ="",'TRI-2'!CR43&lt;0,'TRI-2'!CR43  &gt;10),"",IF((ROUND(TRUNC(('TRI-2'!CR43  ),2),0))=10,"A+",IF((ROUND(TRUNC(('TRI-2'!CR43  ),2),0))=9,"A-",IF((ROUND(TRUNC(('TRI-2'!CR43   ),2),0))=8,"B+",IF((ROUND(TRUNC(('TRI-2'!CR43 ),2),0))=7,"B-",IF((ROUND(TRUNC(('TRI-2'!CR43  ),2),0))=6,"C+",IF((ROUND(TRUNC(('TRI-2'!CR43  ),2),0))=5,"C-",IF((ROUND(TRUNC(('TRI-2'!CR43  ),2),0))=4,"D+",IF((ROUND(TRUNC(('TRI-2'!CR43 ),2),0))=3,"D-",IF((ROUND(TRUNC(('TRI-2'!CR43 ),2),0))=2,"E+",IF((ROUND(TRUNC(('TRI-2'!CR43  ),2),0))&lt;=1,"E-","")))))))))))</f>
        <v/>
      </c>
      <c r="CS43" s="51" t="str">
        <f>IF(OR('TRI-2'!CS43 ="",'TRI-2'!CS43&lt;0,'TRI-2'!CS43  &gt;10),"",IF((ROUND(TRUNC(('TRI-2'!CS43  ),2),0))=10,"A+",IF((ROUND(TRUNC(('TRI-2'!CS43  ),2),0))=9,"A-",IF((ROUND(TRUNC(('TRI-2'!CS43   ),2),0))=8,"B+",IF((ROUND(TRUNC(('TRI-2'!CS43 ),2),0))=7,"B-",IF((ROUND(TRUNC(('TRI-2'!CS43  ),2),0))=6,"C+",IF((ROUND(TRUNC(('TRI-2'!CS43  ),2),0))=5,"C-",IF((ROUND(TRUNC(('TRI-2'!CS43  ),2),0))=4,"D+",IF((ROUND(TRUNC(('TRI-2'!CS43 ),2),0))=3,"D-",IF((ROUND(TRUNC(('TRI-2'!CS43 ),2),0))=2,"E+",IF((ROUND(TRUNC(('TRI-2'!CS43  ),2),0))&lt;=1,"E-","")))))))))))</f>
        <v/>
      </c>
      <c r="CT43" s="51" t="str">
        <f>IF(OR('TRI-2'!CT43 ="",'TRI-2'!CT43&lt;0,'TRI-2'!CT43  &gt;10),"",IF((ROUND(TRUNC(('TRI-2'!CT43  ),2),0))=10,"A+",IF((ROUND(TRUNC(('TRI-2'!CT43  ),2),0))=9,"A-",IF((ROUND(TRUNC(('TRI-2'!CT43   ),2),0))=8,"B+",IF((ROUND(TRUNC(('TRI-2'!CT43 ),2),0))=7,"B-",IF((ROUND(TRUNC(('TRI-2'!CT43  ),2),0))=6,"C+",IF((ROUND(TRUNC(('TRI-2'!CT43  ),2),0))=5,"C-",IF((ROUND(TRUNC(('TRI-2'!CT43  ),2),0))=4,"D+",IF((ROUND(TRUNC(('TRI-2'!CT43 ),2),0))=3,"D-",IF((ROUND(TRUNC(('TRI-2'!CT43 ),2),0))=2,"E+",IF((ROUND(TRUNC(('TRI-2'!CT43  ),2),0))&lt;=1,"E-","")))))))))))</f>
        <v/>
      </c>
      <c r="CU43" s="51" t="str">
        <f>IF(OR('TRI-2'!CU43 ="",'TRI-2'!CU43&lt;0,'TRI-2'!CU43  &gt;10),"",IF((ROUND(TRUNC(('TRI-2'!CU43  ),2),0))=10,"A+",IF((ROUND(TRUNC(('TRI-2'!CU43  ),2),0))=9,"A-",IF((ROUND(TRUNC(('TRI-2'!CU43   ),2),0))=8,"B+",IF((ROUND(TRUNC(('TRI-2'!CU43 ),2),0))=7,"B-",IF((ROUND(TRUNC(('TRI-2'!CU43  ),2),0))=6,"C+",IF((ROUND(TRUNC(('TRI-2'!CU43  ),2),0))=5,"C-",IF((ROUND(TRUNC(('TRI-2'!CU43  ),2),0))=4,"D+",IF((ROUND(TRUNC(('TRI-2'!CU43 ),2),0))=3,"D-",IF((ROUND(TRUNC(('TRI-2'!CU43 ),2),0))=2,"E+",IF((ROUND(TRUNC(('TRI-2'!CU43  ),2),0))&lt;=1,"E-","")))))))))))</f>
        <v/>
      </c>
      <c r="CV43" s="51" t="str">
        <f>IF(OR('TRI-2'!CV43 ="",'TRI-2'!CV43&lt;0,'TRI-2'!CV43  &gt;10),"",IF((ROUND(TRUNC(('TRI-2'!CV43  ),2),0))=10,"A+",IF((ROUND(TRUNC(('TRI-2'!CV43  ),2),0))=9,"A-",IF((ROUND(TRUNC(('TRI-2'!CV43   ),2),0))=8,"B+",IF((ROUND(TRUNC(('TRI-2'!CV43 ),2),0))=7,"B-",IF((ROUND(TRUNC(('TRI-2'!CV43  ),2),0))=6,"C+",IF((ROUND(TRUNC(('TRI-2'!CV43  ),2),0))=5,"C-",IF((ROUND(TRUNC(('TRI-2'!CV43  ),2),0))=4,"D+",IF((ROUND(TRUNC(('TRI-2'!CV43 ),2),0))=3,"D-",IF((ROUND(TRUNC(('TRI-2'!CV43 ),2),0))=2,"E+",IF((ROUND(TRUNC(('TRI-2'!CV43  ),2),0))&lt;=1,"E-","")))))))))))</f>
        <v/>
      </c>
      <c r="CW43" s="51" t="str">
        <f>IF(OR('TRI-2'!CW43 ="",'TRI-2'!CW43&lt;0,'TRI-2'!CW43  &gt;10),"",IF((ROUND(TRUNC(('TRI-2'!CW43  ),2),0))=10,"A+",IF((ROUND(TRUNC(('TRI-2'!CW43  ),2),0))=9,"A-",IF((ROUND(TRUNC(('TRI-2'!CW43   ),2),0))=8,"B+",IF((ROUND(TRUNC(('TRI-2'!CW43 ),2),0))=7,"B-",IF((ROUND(TRUNC(('TRI-2'!CW43  ),2),0))=6,"C+",IF((ROUND(TRUNC(('TRI-2'!CW43  ),2),0))=5,"C-",IF((ROUND(TRUNC(('TRI-2'!CW43  ),2),0))=4,"D+",IF((ROUND(TRUNC(('TRI-2'!CW43 ),2),0))=3,"D-",IF((ROUND(TRUNC(('TRI-2'!CW43 ),2),0))=2,"E+",IF((ROUND(TRUNC(('TRI-2'!CW43  ),2),0))&lt;=1,"E-","")))))))))))</f>
        <v/>
      </c>
      <c r="CX43" s="51" t="str">
        <f>IF(OR('TRI-2'!CX43 ="",'TRI-2'!CX43&lt;0,'TRI-2'!CX43  &gt;10),"",IF((ROUND(TRUNC(('TRI-2'!CX43  ),2),0))=10,"A+",IF((ROUND(TRUNC(('TRI-2'!CX43  ),2),0))=9,"A-",IF((ROUND(TRUNC(('TRI-2'!CX43   ),2),0))=8,"B+",IF((ROUND(TRUNC(('TRI-2'!CX43 ),2),0))=7,"B-",IF((ROUND(TRUNC(('TRI-2'!CX43  ),2),0))=6,"C+",IF((ROUND(TRUNC(('TRI-2'!CX43  ),2),0))=5,"C-",IF((ROUND(TRUNC(('TRI-2'!CX43  ),2),0))=4,"D+",IF((ROUND(TRUNC(('TRI-2'!CX43 ),2),0))=3,"D-",IF((ROUND(TRUNC(('TRI-2'!CX43 ),2),0))=2,"E+",IF((ROUND(TRUNC(('TRI-2'!CX43  ),2),0))&lt;=1,"E-","")))))))))))</f>
        <v/>
      </c>
      <c r="CY43" s="51" t="str">
        <f>IF(OR('TRI-2'!CY43 ="",'TRI-2'!CY43&lt;0,'TRI-2'!CY43  &gt;10),"",IF((ROUND(TRUNC(('TRI-2'!CY43  ),2),0))=10,"A+",IF((ROUND(TRUNC(('TRI-2'!CY43  ),2),0))=9,"A-",IF((ROUND(TRUNC(('TRI-2'!CY43   ),2),0))=8,"B+",IF((ROUND(TRUNC(('TRI-2'!CY43 ),2),0))=7,"B-",IF((ROUND(TRUNC(('TRI-2'!CY43  ),2),0))=6,"C+",IF((ROUND(TRUNC(('TRI-2'!CY43  ),2),0))=5,"C-",IF((ROUND(TRUNC(('TRI-2'!CY43  ),2),0))=4,"D+",IF((ROUND(TRUNC(('TRI-2'!CY43 ),2),0))=3,"D-",IF((ROUND(TRUNC(('TRI-2'!CY43 ),2),0))=2,"E+",IF((ROUND(TRUNC(('TRI-2'!CY43  ),2),0))&lt;=1,"E-","")))))))))))</f>
        <v/>
      </c>
      <c r="CZ43" s="51" t="str">
        <f>IF(OR('TRI-2'!CZ43 ="",'TRI-2'!CZ43&lt;0,'TRI-2'!CZ43  &gt;10),"",IF((ROUND(TRUNC(('TRI-2'!CZ43  ),2),0))=10,"A+",IF((ROUND(TRUNC(('TRI-2'!CZ43  ),2),0))=9,"A-",IF((ROUND(TRUNC(('TRI-2'!CZ43   ),2),0))=8,"B+",IF((ROUND(TRUNC(('TRI-2'!CZ43 ),2),0))=7,"B-",IF((ROUND(TRUNC(('TRI-2'!CZ43  ),2),0))=6,"C+",IF((ROUND(TRUNC(('TRI-2'!CZ43  ),2),0))=5,"C-",IF((ROUND(TRUNC(('TRI-2'!CZ43  ),2),0))=4,"D+",IF((ROUND(TRUNC(('TRI-2'!CZ43 ),2),0))=3,"D-",IF((ROUND(TRUNC(('TRI-2'!CZ43 ),2),0))=2,"E+",IF((ROUND(TRUNC(('TRI-2'!CZ43  ),2),0))&lt;=1,"E-","")))))))))))</f>
        <v/>
      </c>
      <c r="DA43" s="51" t="str">
        <f>IF(OR('TRI-2'!DA43 ="",'TRI-2'!DA43&lt;0,'TRI-2'!DA43  &gt;10),"",IF((ROUND(TRUNC(('TRI-2'!DA43  ),2),0))=10,"A+",IF((ROUND(TRUNC(('TRI-2'!DA43  ),2),0))=9,"A-",IF((ROUND(TRUNC(('TRI-2'!DA43   ),2),0))=8,"B+",IF((ROUND(TRUNC(('TRI-2'!DA43 ),2),0))=7,"B-",IF((ROUND(TRUNC(('TRI-2'!DA43  ),2),0))=6,"C+",IF((ROUND(TRUNC(('TRI-2'!DA43  ),2),0))=5,"C-",IF((ROUND(TRUNC(('TRI-2'!DA43  ),2),0))=4,"D+",IF((ROUND(TRUNC(('TRI-2'!DA43 ),2),0))=3,"D-",IF((ROUND(TRUNC(('TRI-2'!DA43 ),2),0))=2,"E+",IF((ROUND(TRUNC(('TRI-2'!DA43  ),2),0))&lt;=1,"E-","")))))))))))</f>
        <v/>
      </c>
      <c r="DB43" s="51" t="str">
        <f>IF(OR('TRI-2'!DB43 ="",'TRI-2'!DB43&lt;0,'TRI-2'!DB43  &gt;10),"",IF((ROUND(TRUNC(('TRI-2'!DB43  ),2),0))=10,"A+",IF((ROUND(TRUNC(('TRI-2'!DB43  ),2),0))=9,"A-",IF((ROUND(TRUNC(('TRI-2'!DB43   ),2),0))=8,"B+",IF((ROUND(TRUNC(('TRI-2'!DB43 ),2),0))=7,"B-",IF((ROUND(TRUNC(('TRI-2'!DB43  ),2),0))=6,"C+",IF((ROUND(TRUNC(('TRI-2'!DB43  ),2),0))=5,"C-",IF((ROUND(TRUNC(('TRI-2'!DB43  ),2),0))=4,"D+",IF((ROUND(TRUNC(('TRI-2'!DB43 ),2),0))=3,"D-",IF((ROUND(TRUNC(('TRI-2'!DB43 ),2),0))=2,"E+",IF((ROUND(TRUNC(('TRI-2'!DB43  ),2),0))&lt;=1,"E-","")))))))))))</f>
        <v/>
      </c>
      <c r="DC43" s="51" t="str">
        <f>IF(OR('TRI-2'!DC43 ="",'TRI-2'!DC43&lt;0,'TRI-2'!DC43  &gt;10),"",IF((ROUND(TRUNC(('TRI-2'!DC43  ),2),0))=10,"A+",IF((ROUND(TRUNC(('TRI-2'!DC43  ),2),0))=9,"A-",IF((ROUND(TRUNC(('TRI-2'!DC43   ),2),0))=8,"B+",IF((ROUND(TRUNC(('TRI-2'!DC43 ),2),0))=7,"B-",IF((ROUND(TRUNC(('TRI-2'!DC43  ),2),0))=6,"C+",IF((ROUND(TRUNC(('TRI-2'!DC43  ),2),0))=5,"C-",IF((ROUND(TRUNC(('TRI-2'!DC43  ),2),0))=4,"D+",IF((ROUND(TRUNC(('TRI-2'!DC43 ),2),0))=3,"D-",IF((ROUND(TRUNC(('TRI-2'!DC43 ),2),0))=2,"E+",IF((ROUND(TRUNC(('TRI-2'!DC43  ),2),0))&lt;=1,"E-","")))))))))))</f>
        <v/>
      </c>
      <c r="DD43" s="51" t="str">
        <f>IF(OR('TRI-2'!DD43 ="",'TRI-2'!DD43&lt;0,'TRI-2'!DD43  &gt;10),"",IF((ROUND(TRUNC(('TRI-2'!DD43  ),2),0))=10,"A+",IF((ROUND(TRUNC(('TRI-2'!DD43  ),2),0))=9,"A-",IF((ROUND(TRUNC(('TRI-2'!DD43   ),2),0))=8,"B+",IF((ROUND(TRUNC(('TRI-2'!DD43 ),2),0))=7,"B-",IF((ROUND(TRUNC(('TRI-2'!DD43  ),2),0))=6,"C+",IF((ROUND(TRUNC(('TRI-2'!DD43  ),2),0))=5,"C-",IF((ROUND(TRUNC(('TRI-2'!DD43  ),2),0))=4,"D+",IF((ROUND(TRUNC(('TRI-2'!DD43 ),2),0))=3,"D-",IF((ROUND(TRUNC(('TRI-2'!DD43 ),2),0))=2,"E+",IF((ROUND(TRUNC(('TRI-2'!DD43  ),2),0))&lt;=1,"E-","")))))))))))</f>
        <v/>
      </c>
      <c r="DE43" s="51" t="str">
        <f>IF(OR('TRI-2'!DE43 ="",'TRI-2'!DE43&lt;0,'TRI-2'!DE43  &gt;10),"",IF((ROUND(TRUNC(('TRI-2'!DE43  ),2),0))=10,"A+",IF((ROUND(TRUNC(('TRI-2'!DE43  ),2),0))=9,"A-",IF((ROUND(TRUNC(('TRI-2'!DE43   ),2),0))=8,"B+",IF((ROUND(TRUNC(('TRI-2'!DE43 ),2),0))=7,"B-",IF((ROUND(TRUNC(('TRI-2'!DE43  ),2),0))=6,"C+",IF((ROUND(TRUNC(('TRI-2'!DE43  ),2),0))=5,"C-",IF((ROUND(TRUNC(('TRI-2'!DE43  ),2),0))=4,"D+",IF((ROUND(TRUNC(('TRI-2'!DE43 ),2),0))=3,"D-",IF((ROUND(TRUNC(('TRI-2'!DE43 ),2),0))=2,"E+",IF((ROUND(TRUNC(('TRI-2'!DE43  ),2),0))&lt;=1,"E-","")))))))))))</f>
        <v/>
      </c>
      <c r="DF43" s="51" t="str">
        <f>IF(OR('TRI-2'!DF43 ="",'TRI-2'!DF43&lt;0,'TRI-2'!DF43  &gt;10),"",IF((ROUND(TRUNC(('TRI-2'!DF43  ),2),0))=10,"A+",IF((ROUND(TRUNC(('TRI-2'!DF43  ),2),0))=9,"A-",IF((ROUND(TRUNC(('TRI-2'!DF43   ),2),0))=8,"B+",IF((ROUND(TRUNC(('TRI-2'!DF43 ),2),0))=7,"B-",IF((ROUND(TRUNC(('TRI-2'!DF43  ),2),0))=6,"C+",IF((ROUND(TRUNC(('TRI-2'!DF43  ),2),0))=5,"C-",IF((ROUND(TRUNC(('TRI-2'!DF43  ),2),0))=4,"D+",IF((ROUND(TRUNC(('TRI-2'!DF43 ),2),0))=3,"D-",IF((ROUND(TRUNC(('TRI-2'!DF43 ),2),0))=2,"E+",IF((ROUND(TRUNC(('TRI-2'!DF43  ),2),0))&lt;=1,"E-","")))))))))))</f>
        <v/>
      </c>
      <c r="DG43" s="51" t="str">
        <f>IF(OR('TRI-2'!DG43 ="",'TRI-2'!DG43&lt;0,'TRI-2'!DG43  &gt;10),"",IF((ROUND(TRUNC(('TRI-2'!DG43  ),2),0))=10,"A+",IF((ROUND(TRUNC(('TRI-2'!DG43  ),2),0))=9,"A-",IF((ROUND(TRUNC(('TRI-2'!DG43   ),2),0))=8,"B+",IF((ROUND(TRUNC(('TRI-2'!DG43 ),2),0))=7,"B-",IF((ROUND(TRUNC(('TRI-2'!DG43  ),2),0))=6,"C+",IF((ROUND(TRUNC(('TRI-2'!DG43  ),2),0))=5,"C-",IF((ROUND(TRUNC(('TRI-2'!DG43  ),2),0))=4,"D+",IF((ROUND(TRUNC(('TRI-2'!DG43 ),2),0))=3,"D-",IF((ROUND(TRUNC(('TRI-2'!DG43 ),2),0))=2,"E+",IF((ROUND(TRUNC(('TRI-2'!DG43  ),2),0))&lt;=1,"E-","")))))))))))</f>
        <v/>
      </c>
      <c r="DH43" s="51" t="str">
        <f>IF(OR('TRI-2'!DH43 ="",'TRI-2'!DH43&lt;0,'TRI-2'!DH43  &gt;10),"",IF((ROUND(TRUNC(('TRI-2'!DH43  ),2),0))=10,"A+",IF((ROUND(TRUNC(('TRI-2'!DH43  ),2),0))=9,"A-",IF((ROUND(TRUNC(('TRI-2'!DH43   ),2),0))=8,"B+",IF((ROUND(TRUNC(('TRI-2'!DH43 ),2),0))=7,"B-",IF((ROUND(TRUNC(('TRI-2'!DH43  ),2),0))=6,"C+",IF((ROUND(TRUNC(('TRI-2'!DH43  ),2),0))=5,"C-",IF((ROUND(TRUNC(('TRI-2'!DH43  ),2),0))=4,"D+",IF((ROUND(TRUNC(('TRI-2'!DH43 ),2),0))=3,"D-",IF((ROUND(TRUNC(('TRI-2'!DH43 ),2),0))=2,"E+",IF((ROUND(TRUNC(('TRI-2'!DH43  ),2),0))&lt;=1,"E-","")))))))))))</f>
        <v/>
      </c>
      <c r="DI43" s="51" t="str">
        <f>IF(OR('TRI-2'!DI43 ="",'TRI-2'!DI43&lt;0,'TRI-2'!DI43  &gt;10),"",IF((ROUND(TRUNC(('TRI-2'!DI43  ),2),0))=10,"A+",IF((ROUND(TRUNC(('TRI-2'!DI43  ),2),0))=9,"A-",IF((ROUND(TRUNC(('TRI-2'!DI43   ),2),0))=8,"B+",IF((ROUND(TRUNC(('TRI-2'!DI43 ),2),0))=7,"B-",IF((ROUND(TRUNC(('TRI-2'!DI43  ),2),0))=6,"C+",IF((ROUND(TRUNC(('TRI-2'!DI43  ),2),0))=5,"C-",IF((ROUND(TRUNC(('TRI-2'!DI43  ),2),0))=4,"D+",IF((ROUND(TRUNC(('TRI-2'!DI43 ),2),0))=3,"D-",IF((ROUND(TRUNC(('TRI-2'!DI43 ),2),0))=2,"E+",IF((ROUND(TRUNC(('TRI-2'!DI43  ),2),0))&lt;=1,"E-","")))))))))))</f>
        <v/>
      </c>
      <c r="DJ43" s="51" t="str">
        <f>IF(OR('TRI-2'!DJ43 ="",'TRI-2'!DJ43&lt;0,'TRI-2'!DJ43  &gt;10),"",IF((ROUND(TRUNC(('TRI-2'!DJ43  ),2),0))=10,"A+",IF((ROUND(TRUNC(('TRI-2'!DJ43  ),2),0))=9,"A-",IF((ROUND(TRUNC(('TRI-2'!DJ43   ),2),0))=8,"B+",IF((ROUND(TRUNC(('TRI-2'!DJ43 ),2),0))=7,"B-",IF((ROUND(TRUNC(('TRI-2'!DJ43  ),2),0))=6,"C+",IF((ROUND(TRUNC(('TRI-2'!DJ43  ),2),0))=5,"C-",IF((ROUND(TRUNC(('TRI-2'!DJ43  ),2),0))=4,"D+",IF((ROUND(TRUNC(('TRI-2'!DJ43 ),2),0))=3,"D-",IF((ROUND(TRUNC(('TRI-2'!DJ43 ),2),0))=2,"E+",IF((ROUND(TRUNC(('TRI-2'!DJ43  ),2),0))&lt;=1,"E-","")))))))))))</f>
        <v/>
      </c>
      <c r="DK43" s="51" t="str">
        <f>IF(OR('TRI-2'!DK43 ="",'TRI-2'!DK43&lt;0,'TRI-2'!DK43  &gt;10),"",IF((ROUND(TRUNC(('TRI-2'!DK43  ),2),0))=10,"A+",IF((ROUND(TRUNC(('TRI-2'!DK43  ),2),0))=9,"A-",IF((ROUND(TRUNC(('TRI-2'!DK43   ),2),0))=8,"B+",IF((ROUND(TRUNC(('TRI-2'!DK43 ),2),0))=7,"B-",IF((ROUND(TRUNC(('TRI-2'!DK43  ),2),0))=6,"C+",IF((ROUND(TRUNC(('TRI-2'!DK43  ),2),0))=5,"C-",IF((ROUND(TRUNC(('TRI-2'!DK43  ),2),0))=4,"D+",IF((ROUND(TRUNC(('TRI-2'!DK43 ),2),0))=3,"D-",IF((ROUND(TRUNC(('TRI-2'!DK43 ),2),0))=2,"E+",IF((ROUND(TRUNC(('TRI-2'!DK43  ),2),0))&lt;=1,"E-","")))))))))))</f>
        <v/>
      </c>
      <c r="DL43" s="51" t="str">
        <f>IF(OR('TRI-2'!DL43 ="",'TRI-2'!DL43&lt;0,'TRI-2'!DL43  &gt;10),"",IF((ROUND(TRUNC(('TRI-2'!DL43  ),2),0))=10,"A+",IF((ROUND(TRUNC(('TRI-2'!DL43  ),2),0))=9,"A-",IF((ROUND(TRUNC(('TRI-2'!DL43   ),2),0))=8,"B+",IF((ROUND(TRUNC(('TRI-2'!DL43 ),2),0))=7,"B-",IF((ROUND(TRUNC(('TRI-2'!DL43  ),2),0))=6,"C+",IF((ROUND(TRUNC(('TRI-2'!DL43  ),2),0))=5,"C-",IF((ROUND(TRUNC(('TRI-2'!DL43  ),2),0))=4,"D+",IF((ROUND(TRUNC(('TRI-2'!DL43 ),2),0))=3,"D-",IF((ROUND(TRUNC(('TRI-2'!DL43 ),2),0))=2,"E+",IF((ROUND(TRUNC(('TRI-2'!DL43  ),2),0))&lt;=1,"E-","")))))))))))</f>
        <v/>
      </c>
      <c r="DM43" s="51" t="str">
        <f>IF(OR('TRI-2'!DM43 ="",'TRI-2'!DM43&lt;0,'TRI-2'!DM43  &gt;10),"",IF((ROUND(TRUNC(('TRI-2'!DM43  ),2),0))=10,"A+",IF((ROUND(TRUNC(('TRI-2'!DM43  ),2),0))=9,"A-",IF((ROUND(TRUNC(('TRI-2'!DM43   ),2),0))=8,"B+",IF((ROUND(TRUNC(('TRI-2'!DM43 ),2),0))=7,"B-",IF((ROUND(TRUNC(('TRI-2'!DM43  ),2),0))=6,"C+",IF((ROUND(TRUNC(('TRI-2'!DM43  ),2),0))=5,"C-",IF((ROUND(TRUNC(('TRI-2'!DM43  ),2),0))=4,"D+",IF((ROUND(TRUNC(('TRI-2'!DM43 ),2),0))=3,"D-",IF((ROUND(TRUNC(('TRI-2'!DM43 ),2),0))=2,"E+",IF((ROUND(TRUNC(('TRI-2'!DM43  ),2),0))&lt;=1,"E-","")))))))))))</f>
        <v/>
      </c>
      <c r="DN43" s="51" t="str">
        <f>IF(OR('TRI-2'!DN43 ="",'TRI-2'!DN43&lt;0,'TRI-2'!DN43  &gt;10),"",IF((ROUND(TRUNC(('TRI-2'!DN43  ),2),0))=10,"A+",IF((ROUND(TRUNC(('TRI-2'!DN43  ),2),0))=9,"A-",IF((ROUND(TRUNC(('TRI-2'!DN43   ),2),0))=8,"B+",IF((ROUND(TRUNC(('TRI-2'!DN43 ),2),0))=7,"B-",IF((ROUND(TRUNC(('TRI-2'!DN43  ),2),0))=6,"C+",IF((ROUND(TRUNC(('TRI-2'!DN43  ),2),0))=5,"C-",IF((ROUND(TRUNC(('TRI-2'!DN43  ),2),0))=4,"D+",IF((ROUND(TRUNC(('TRI-2'!DN43 ),2),0))=3,"D-",IF((ROUND(TRUNC(('TRI-2'!DN43 ),2),0))=2,"E+",IF((ROUND(TRUNC(('TRI-2'!DN43  ),2),0))&lt;=1,"E-","")))))))))))</f>
        <v/>
      </c>
      <c r="DO43" s="51" t="str">
        <f>IF(OR('TRI-2'!DO43 ="",'TRI-2'!DO43&lt;0,'TRI-2'!DO43  &gt;10),"",IF((ROUND(TRUNC(('TRI-2'!DO43  ),2),0))=10,"A+",IF((ROUND(TRUNC(('TRI-2'!DO43  ),2),0))=9,"A-",IF((ROUND(TRUNC(('TRI-2'!DO43   ),2),0))=8,"B+",IF((ROUND(TRUNC(('TRI-2'!DO43 ),2),0))=7,"B-",IF((ROUND(TRUNC(('TRI-2'!DO43  ),2),0))=6,"C+",IF((ROUND(TRUNC(('TRI-2'!DO43  ),2),0))=5,"C-",IF((ROUND(TRUNC(('TRI-2'!DO43  ),2),0))=4,"D+",IF((ROUND(TRUNC(('TRI-2'!DO43 ),2),0))=3,"D-",IF((ROUND(TRUNC(('TRI-2'!DO43 ),2),0))=2,"E+",IF((ROUND(TRUNC(('TRI-2'!DO43  ),2),0))&lt;=1,"E-","")))))))))))</f>
        <v/>
      </c>
      <c r="DP43" s="51" t="str">
        <f>IF(OR('TRI-2'!DP43 ="",'TRI-2'!DP43&lt;0,'TRI-2'!DP43  &gt;10),"",IF((ROUND(TRUNC(('TRI-2'!DP43  ),2),0))=10,"A+",IF((ROUND(TRUNC(('TRI-2'!DP43  ),2),0))=9,"A-",IF((ROUND(TRUNC(('TRI-2'!DP43   ),2),0))=8,"B+",IF((ROUND(TRUNC(('TRI-2'!DP43 ),2),0))=7,"B-",IF((ROUND(TRUNC(('TRI-2'!DP43  ),2),0))=6,"C+",IF((ROUND(TRUNC(('TRI-2'!DP43  ),2),0))=5,"C-",IF((ROUND(TRUNC(('TRI-2'!DP43  ),2),0))=4,"D+",IF((ROUND(TRUNC(('TRI-2'!DP43 ),2),0))=3,"D-",IF((ROUND(TRUNC(('TRI-2'!DP43 ),2),0))=2,"E+",IF((ROUND(TRUNC(('TRI-2'!DP43  ),2),0))&lt;=1,"E-","")))))))))))</f>
        <v/>
      </c>
      <c r="DQ43" s="51" t="str">
        <f>IF(OR('TRI-2'!DQ43 ="",'TRI-2'!DQ43&lt;0,'TRI-2'!DQ43  &gt;10),"",IF((ROUND(TRUNC(('TRI-2'!DQ43  ),2),0))=10,"A+",IF((ROUND(TRUNC(('TRI-2'!DQ43  ),2),0))=9,"A-",IF((ROUND(TRUNC(('TRI-2'!DQ43   ),2),0))=8,"B+",IF((ROUND(TRUNC(('TRI-2'!DQ43 ),2),0))=7,"B-",IF((ROUND(TRUNC(('TRI-2'!DQ43  ),2),0))=6,"C+",IF((ROUND(TRUNC(('TRI-2'!DQ43  ),2),0))=5,"C-",IF((ROUND(TRUNC(('TRI-2'!DQ43  ),2),0))=4,"D+",IF((ROUND(TRUNC(('TRI-2'!DQ43 ),2),0))=3,"D-",IF((ROUND(TRUNC(('TRI-2'!DQ43 ),2),0))=2,"E+",IF((ROUND(TRUNC(('TRI-2'!DQ43  ),2),0))&lt;=1,"E-","")))))))))))</f>
        <v/>
      </c>
      <c r="DR43" s="51" t="str">
        <f>IF(OR('TRI-2'!DR43 ="",'TRI-2'!DR43&lt;0,'TRI-2'!DR43  &gt;10),"",IF((ROUND(TRUNC(('TRI-2'!DR43  ),2),0))=10,"A+",IF((ROUND(TRUNC(('TRI-2'!DR43  ),2),0))=9,"A-",IF((ROUND(TRUNC(('TRI-2'!DR43   ),2),0))=8,"B+",IF((ROUND(TRUNC(('TRI-2'!DR43 ),2),0))=7,"B-",IF((ROUND(TRUNC(('TRI-2'!DR43  ),2),0))=6,"C+",IF((ROUND(TRUNC(('TRI-2'!DR43  ),2),0))=5,"C-",IF((ROUND(TRUNC(('TRI-2'!DR43  ),2),0))=4,"D+",IF((ROUND(TRUNC(('TRI-2'!DR43 ),2),0))=3,"D-",IF((ROUND(TRUNC(('TRI-2'!DR43 ),2),0))=2,"E+",IF((ROUND(TRUNC(('TRI-2'!DR43  ),2),0))&lt;=1,"E-","")))))))))))</f>
        <v/>
      </c>
      <c r="DS43" s="51" t="str">
        <f>IF(OR('TRI-2'!DS43 ="",'TRI-2'!DS43&lt;0,'TRI-2'!DS43  &gt;10),"",IF((ROUND(TRUNC(('TRI-2'!DS43  ),2),0))=10,"A+",IF((ROUND(TRUNC(('TRI-2'!DS43  ),2),0))=9,"A-",IF((ROUND(TRUNC(('TRI-2'!DS43   ),2),0))=8,"B+",IF((ROUND(TRUNC(('TRI-2'!DS43 ),2),0))=7,"B-",IF((ROUND(TRUNC(('TRI-2'!DS43  ),2),0))=6,"C+",IF((ROUND(TRUNC(('TRI-2'!DS43  ),2),0))=5,"C-",IF((ROUND(TRUNC(('TRI-2'!DS43  ),2),0))=4,"D+",IF((ROUND(TRUNC(('TRI-2'!DS43 ),2),0))=3,"D-",IF((ROUND(TRUNC(('TRI-2'!DS43 ),2),0))=2,"E+",IF((ROUND(TRUNC(('TRI-2'!DS43  ),2),0))&lt;=1,"E-","")))))))))))</f>
        <v/>
      </c>
      <c r="DT43" s="51" t="str">
        <f>IF(OR('TRI-2'!DT43 ="",'TRI-2'!DT43&lt;0,'TRI-2'!DT43  &gt;10),"",IF((ROUND(TRUNC(('TRI-2'!DT43  ),2),0))=10,"A+",IF((ROUND(TRUNC(('TRI-2'!DT43  ),2),0))=9,"A-",IF((ROUND(TRUNC(('TRI-2'!DT43   ),2),0))=8,"B+",IF((ROUND(TRUNC(('TRI-2'!DT43 ),2),0))=7,"B-",IF((ROUND(TRUNC(('TRI-2'!DT43  ),2),0))=6,"C+",IF((ROUND(TRUNC(('TRI-2'!DT43  ),2),0))=5,"C-",IF((ROUND(TRUNC(('TRI-2'!DT43  ),2),0))=4,"D+",IF((ROUND(TRUNC(('TRI-2'!DT43 ),2),0))=3,"D-",IF((ROUND(TRUNC(('TRI-2'!DT43 ),2),0))=2,"E+",IF((ROUND(TRUNC(('TRI-2'!DT43  ),2),0))&lt;=1,"E-","")))))))))))</f>
        <v/>
      </c>
      <c r="DU43" s="51" t="str">
        <f>IF(OR('TRI-2'!DU43 ="",'TRI-2'!DU43&lt;0,'TRI-2'!DU43  &gt;10),"",IF((ROUND(TRUNC(('TRI-2'!DU43  ),2),0))=10,"A+",IF((ROUND(TRUNC(('TRI-2'!DU43  ),2),0))=9,"A-",IF((ROUND(TRUNC(('TRI-2'!DU43   ),2),0))=8,"B+",IF((ROUND(TRUNC(('TRI-2'!DU43 ),2),0))=7,"B-",IF((ROUND(TRUNC(('TRI-2'!DU43  ),2),0))=6,"C+",IF((ROUND(TRUNC(('TRI-2'!DU43  ),2),0))=5,"C-",IF((ROUND(TRUNC(('TRI-2'!DU43  ),2),0))=4,"D+",IF((ROUND(TRUNC(('TRI-2'!DU43 ),2),0))=3,"D-",IF((ROUND(TRUNC(('TRI-2'!DU43 ),2),0))=2,"E+",IF((ROUND(TRUNC(('TRI-2'!DU43  ),2),0))&lt;=1,"E-","")))))))))))</f>
        <v/>
      </c>
      <c r="DV43" s="51" t="str">
        <f>IF(OR('TRI-2'!DV43 ="",'TRI-2'!DV43&lt;0,'TRI-2'!DV43  &gt;10),"",IF((ROUND(TRUNC(('TRI-2'!DV43  ),2),0))=10,"A+",IF((ROUND(TRUNC(('TRI-2'!DV43  ),2),0))=9,"A-",IF((ROUND(TRUNC(('TRI-2'!DV43   ),2),0))=8,"B+",IF((ROUND(TRUNC(('TRI-2'!DV43 ),2),0))=7,"B-",IF((ROUND(TRUNC(('TRI-2'!DV43  ),2),0))=6,"C+",IF((ROUND(TRUNC(('TRI-2'!DV43  ),2),0))=5,"C-",IF((ROUND(TRUNC(('TRI-2'!DV43  ),2),0))=4,"D+",IF((ROUND(TRUNC(('TRI-2'!DV43 ),2),0))=3,"D-",IF((ROUND(TRUNC(('TRI-2'!DV43 ),2),0))=2,"E+",IF((ROUND(TRUNC(('TRI-2'!DV43  ),2),0))&lt;=1,"E-","")))))))))))</f>
        <v/>
      </c>
      <c r="DW43" s="51" t="str">
        <f>IF(OR('TRI-2'!DW43 ="",'TRI-2'!DW43&lt;0,'TRI-2'!DW43  &gt;10),"",IF((ROUND(TRUNC(('TRI-2'!DW43  ),2),0))=10,"A+",IF((ROUND(TRUNC(('TRI-2'!DW43  ),2),0))=9,"A-",IF((ROUND(TRUNC(('TRI-2'!DW43   ),2),0))=8,"B+",IF((ROUND(TRUNC(('TRI-2'!DW43 ),2),0))=7,"B-",IF((ROUND(TRUNC(('TRI-2'!DW43  ),2),0))=6,"C+",IF((ROUND(TRUNC(('TRI-2'!DW43  ),2),0))=5,"C-",IF((ROUND(TRUNC(('TRI-2'!DW43  ),2),0))=4,"D+",IF((ROUND(TRUNC(('TRI-2'!DW43 ),2),0))=3,"D-",IF((ROUND(TRUNC(('TRI-2'!DW43 ),2),0))=2,"E+",IF((ROUND(TRUNC(('TRI-2'!DW43  ),2),0))&lt;=1,"E-","")))))))))))</f>
        <v/>
      </c>
      <c r="DX43" s="51" t="str">
        <f>IF(OR('TRI-2'!DX43 ="",'TRI-2'!DX43&lt;0,'TRI-2'!DX43  &gt;10),"",IF((ROUND(TRUNC(('TRI-2'!DX43  ),2),0))=10,"A+",IF((ROUND(TRUNC(('TRI-2'!DX43  ),2),0))=9,"A-",IF((ROUND(TRUNC(('TRI-2'!DX43   ),2),0))=8,"B+",IF((ROUND(TRUNC(('TRI-2'!DX43 ),2),0))=7,"B-",IF((ROUND(TRUNC(('TRI-2'!DX43  ),2),0))=6,"C+",IF((ROUND(TRUNC(('TRI-2'!DX43  ),2),0))=5,"C-",IF((ROUND(TRUNC(('TRI-2'!DX43  ),2),0))=4,"D+",IF((ROUND(TRUNC(('TRI-2'!DX43 ),2),0))=3,"D-",IF((ROUND(TRUNC(('TRI-2'!DX43 ),2),0))=2,"E+",IF((ROUND(TRUNC(('TRI-2'!DX43  ),2),0))&lt;=1,"E-","")))))))))))</f>
        <v/>
      </c>
      <c r="DY43" s="51" t="str">
        <f>IF(OR('TRI-2'!DY43 ="",'TRI-2'!DY43&lt;0,'TRI-2'!DY43  &gt;10),"",IF((ROUND(TRUNC(('TRI-2'!DY43  ),2),0))=10,"A+",IF((ROUND(TRUNC(('TRI-2'!DY43  ),2),0))=9,"A-",IF((ROUND(TRUNC(('TRI-2'!DY43   ),2),0))=8,"B+",IF((ROUND(TRUNC(('TRI-2'!DY43 ),2),0))=7,"B-",IF((ROUND(TRUNC(('TRI-2'!DY43  ),2),0))=6,"C+",IF((ROUND(TRUNC(('TRI-2'!DY43  ),2),0))=5,"C-",IF((ROUND(TRUNC(('TRI-2'!DY43  ),2),0))=4,"D+",IF((ROUND(TRUNC(('TRI-2'!DY43 ),2),0))=3,"D-",IF((ROUND(TRUNC(('TRI-2'!DY43 ),2),0))=2,"E+",IF((ROUND(TRUNC(('TRI-2'!DY43  ),2),0))&lt;=1,"E-","")))))))))))</f>
        <v/>
      </c>
      <c r="DZ43" s="51" t="str">
        <f>IF(OR('TRI-2'!DZ43 ="",'TRI-2'!DZ43&lt;0,'TRI-2'!DZ43  &gt;10),"",IF((ROUND(TRUNC(('TRI-2'!DZ43  ),2),0))=10,"A+",IF((ROUND(TRUNC(('TRI-2'!DZ43  ),2),0))=9,"A-",IF((ROUND(TRUNC(('TRI-2'!DZ43   ),2),0))=8,"B+",IF((ROUND(TRUNC(('TRI-2'!DZ43 ),2),0))=7,"B-",IF((ROUND(TRUNC(('TRI-2'!DZ43  ),2),0))=6,"C+",IF((ROUND(TRUNC(('TRI-2'!DZ43  ),2),0))=5,"C-",IF((ROUND(TRUNC(('TRI-2'!DZ43  ),2),0))=4,"D+",IF((ROUND(TRUNC(('TRI-2'!DZ43 ),2),0))=3,"D-",IF((ROUND(TRUNC(('TRI-2'!DZ43 ),2),0))=2,"E+",IF((ROUND(TRUNC(('TRI-2'!DZ43  ),2),0))&lt;=1,"E-","")))))))))))</f>
        <v/>
      </c>
      <c r="EA43" s="51" t="str">
        <f>IF(OR('TRI-2'!EA43 ="",'TRI-2'!EA43&lt;0,'TRI-2'!EA43  &gt;10),"",IF((ROUND(TRUNC(('TRI-2'!EA43  ),2),0))=10,"A+",IF((ROUND(TRUNC(('TRI-2'!EA43  ),2),0))=9,"A-",IF((ROUND(TRUNC(('TRI-2'!EA43   ),2),0))=8,"B+",IF((ROUND(TRUNC(('TRI-2'!EA43 ),2),0))=7,"B-",IF((ROUND(TRUNC(('TRI-2'!EA43  ),2),0))=6,"C+",IF((ROUND(TRUNC(('TRI-2'!EA43  ),2),0))=5,"C-",IF((ROUND(TRUNC(('TRI-2'!EA43  ),2),0))=4,"D+",IF((ROUND(TRUNC(('TRI-2'!EA43 ),2),0))=3,"D-",IF((ROUND(TRUNC(('TRI-2'!EA43 ),2),0))=2,"E+",IF((ROUND(TRUNC(('TRI-2'!EA43  ),2),0))&lt;=1,"E-","")))))))))))</f>
        <v/>
      </c>
      <c r="EB43" s="51" t="str">
        <f>IF(OR('TRI-2'!EB43 ="",'TRI-2'!EB43&lt;0,'TRI-2'!EB43  &gt;10),"",IF((ROUND(TRUNC(('TRI-2'!EB43  ),2),0))=10,"A+",IF((ROUND(TRUNC(('TRI-2'!EB43  ),2),0))=9,"A-",IF((ROUND(TRUNC(('TRI-2'!EB43   ),2),0))=8,"B+",IF((ROUND(TRUNC(('TRI-2'!EB43 ),2),0))=7,"B-",IF((ROUND(TRUNC(('TRI-2'!EB43  ),2),0))=6,"C+",IF((ROUND(TRUNC(('TRI-2'!EB43  ),2),0))=5,"C-",IF((ROUND(TRUNC(('TRI-2'!EB43  ),2),0))=4,"D+",IF((ROUND(TRUNC(('TRI-2'!EB43 ),2),0))=3,"D-",IF((ROUND(TRUNC(('TRI-2'!EB43 ),2),0))=2,"E+",IF((ROUND(TRUNC(('TRI-2'!EB43  ),2),0))&lt;=1,"E-","")))))))))))</f>
        <v/>
      </c>
      <c r="EC43" s="51" t="str">
        <f>IF(OR('TRI-2'!EC43 ="",'TRI-2'!EC43&lt;0,'TRI-2'!EC43  &gt;10),"",IF((ROUND(TRUNC(('TRI-2'!EC43  ),2),0))=10,"A+",IF((ROUND(TRUNC(('TRI-2'!EC43  ),2),0))=9,"A-",IF((ROUND(TRUNC(('TRI-2'!EC43   ),2),0))=8,"B+",IF((ROUND(TRUNC(('TRI-2'!EC43 ),2),0))=7,"B-",IF((ROUND(TRUNC(('TRI-2'!EC43  ),2),0))=6,"C+",IF((ROUND(TRUNC(('TRI-2'!EC43  ),2),0))=5,"C-",IF((ROUND(TRUNC(('TRI-2'!EC43  ),2),0))=4,"D+",IF((ROUND(TRUNC(('TRI-2'!EC43 ),2),0))=3,"D-",IF((ROUND(TRUNC(('TRI-2'!EC43 ),2),0))=2,"E+",IF((ROUND(TRUNC(('TRI-2'!EC43  ),2),0))&lt;=1,"E-","")))))))))))</f>
        <v/>
      </c>
      <c r="ED43" s="51" t="str">
        <f>IF(OR('TRI-2'!ED43 ="",'TRI-2'!ED43&lt;0,'TRI-2'!ED43  &gt;10),"",IF((ROUND(TRUNC(('TRI-2'!ED43  ),2),0))=10,"A+",IF((ROUND(TRUNC(('TRI-2'!ED43  ),2),0))=9,"A-",IF((ROUND(TRUNC(('TRI-2'!ED43   ),2),0))=8,"B+",IF((ROUND(TRUNC(('TRI-2'!ED43 ),2),0))=7,"B-",IF((ROUND(TRUNC(('TRI-2'!ED43  ),2),0))=6,"C+",IF((ROUND(TRUNC(('TRI-2'!ED43  ),2),0))=5,"C-",IF((ROUND(TRUNC(('TRI-2'!ED43  ),2),0))=4,"D+",IF((ROUND(TRUNC(('TRI-2'!ED43 ),2),0))=3,"D-",IF((ROUND(TRUNC(('TRI-2'!ED43 ),2),0))=2,"E+",IF((ROUND(TRUNC(('TRI-2'!ED43  ),2),0))&lt;=1,"E-","")))))))))))</f>
        <v/>
      </c>
      <c r="EE43" s="51" t="str">
        <f>IF(OR('TRI-2'!EE43 ="",'TRI-2'!EE43&lt;0,'TRI-2'!EE43  &gt;10),"",IF((ROUND(TRUNC(('TRI-2'!EE43  ),2),0))=10,"A+",IF((ROUND(TRUNC(('TRI-2'!EE43  ),2),0))=9,"A-",IF((ROUND(TRUNC(('TRI-2'!EE43   ),2),0))=8,"B+",IF((ROUND(TRUNC(('TRI-2'!EE43 ),2),0))=7,"B-",IF((ROUND(TRUNC(('TRI-2'!EE43  ),2),0))=6,"C+",IF((ROUND(TRUNC(('TRI-2'!EE43  ),2),0))=5,"C-",IF((ROUND(TRUNC(('TRI-2'!EE43  ),2),0))=4,"D+",IF((ROUND(TRUNC(('TRI-2'!EE43 ),2),0))=3,"D-",IF((ROUND(TRUNC(('TRI-2'!EE43 ),2),0))=2,"E+",IF((ROUND(TRUNC(('TRI-2'!EE43  ),2),0))&lt;=1,"E-","")))))))))))</f>
        <v/>
      </c>
      <c r="EF43" s="51" t="str">
        <f>IF(OR('TRI-2'!EF43 ="",'TRI-2'!EF43&lt;0,'TRI-2'!EF43  &gt;10),"",IF((ROUND(TRUNC(('TRI-2'!EF43  ),2),0))=10,"A+",IF((ROUND(TRUNC(('TRI-2'!EF43  ),2),0))=9,"A-",IF((ROUND(TRUNC(('TRI-2'!EF43   ),2),0))=8,"B+",IF((ROUND(TRUNC(('TRI-2'!EF43 ),2),0))=7,"B-",IF((ROUND(TRUNC(('TRI-2'!EF43  ),2),0))=6,"C+",IF((ROUND(TRUNC(('TRI-2'!EF43  ),2),0))=5,"C-",IF((ROUND(TRUNC(('TRI-2'!EF43  ),2),0))=4,"D+",IF((ROUND(TRUNC(('TRI-2'!EF43 ),2),0))=3,"D-",IF((ROUND(TRUNC(('TRI-2'!EF43 ),2),0))=2,"E+",IF((ROUND(TRUNC(('TRI-2'!EF43  ),2),0))&lt;=1,"E-","")))))))))))</f>
        <v/>
      </c>
      <c r="EG43" s="51" t="str">
        <f>IF(OR('TRI-2'!EG43 ="",'TRI-2'!EG43&lt;0,'TRI-2'!EG43  &gt;10),"",IF((ROUND(TRUNC(('TRI-2'!EG43  ),2),0))=10,"A+",IF((ROUND(TRUNC(('TRI-2'!EG43  ),2),0))=9,"A-",IF((ROUND(TRUNC(('TRI-2'!EG43   ),2),0))=8,"B+",IF((ROUND(TRUNC(('TRI-2'!EG43 ),2),0))=7,"B-",IF((ROUND(TRUNC(('TRI-2'!EG43  ),2),0))=6,"C+",IF((ROUND(TRUNC(('TRI-2'!EG43  ),2),0))=5,"C-",IF((ROUND(TRUNC(('TRI-2'!EG43  ),2),0))=4,"D+",IF((ROUND(TRUNC(('TRI-2'!EG43 ),2),0))=3,"D-",IF((ROUND(TRUNC(('TRI-2'!EG43 ),2),0))=2,"E+",IF((ROUND(TRUNC(('TRI-2'!EG43  ),2),0))&lt;=1,"E-","")))))))))))</f>
        <v/>
      </c>
      <c r="EH43" s="51" t="str">
        <f>IF(OR('TRI-2'!EH43 ="",'TRI-2'!EH43&lt;0,'TRI-2'!EH43  &gt;10),"",IF((ROUND(TRUNC(('TRI-2'!EH43  ),2),0))=10,"A+",IF((ROUND(TRUNC(('TRI-2'!EH43  ),2),0))=9,"A-",IF((ROUND(TRUNC(('TRI-2'!EH43   ),2),0))=8,"B+",IF((ROUND(TRUNC(('TRI-2'!EH43 ),2),0))=7,"B-",IF((ROUND(TRUNC(('TRI-2'!EH43  ),2),0))=6,"C+",IF((ROUND(TRUNC(('TRI-2'!EH43  ),2),0))=5,"C-",IF((ROUND(TRUNC(('TRI-2'!EH43  ),2),0))=4,"D+",IF((ROUND(TRUNC(('TRI-2'!EH43 ),2),0))=3,"D-",IF((ROUND(TRUNC(('TRI-2'!EH43 ),2),0))=2,"E+",IF((ROUND(TRUNC(('TRI-2'!EH43  ),2),0))&lt;=1,"E-","")))))))))))</f>
        <v/>
      </c>
      <c r="EI43" s="51" t="str">
        <f>IF(OR('TRI-2'!EI43 ="",'TRI-2'!EI43&lt;0,'TRI-2'!EI43  &gt;10),"",IF((ROUND(TRUNC(('TRI-2'!EI43  ),2),0))=10,"A+",IF((ROUND(TRUNC(('TRI-2'!EI43  ),2),0))=9,"A-",IF((ROUND(TRUNC(('TRI-2'!EI43   ),2),0))=8,"B+",IF((ROUND(TRUNC(('TRI-2'!EI43 ),2),0))=7,"B-",IF((ROUND(TRUNC(('TRI-2'!EI43  ),2),0))=6,"C+",IF((ROUND(TRUNC(('TRI-2'!EI43  ),2),0))=5,"C-",IF((ROUND(TRUNC(('TRI-2'!EI43  ),2),0))=4,"D+",IF((ROUND(TRUNC(('TRI-2'!EI43 ),2),0))=3,"D-",IF((ROUND(TRUNC(('TRI-2'!EI43 ),2),0))=2,"E+",IF((ROUND(TRUNC(('TRI-2'!EI43  ),2),0))&lt;=1,"E-","")))))))))))</f>
        <v/>
      </c>
      <c r="EJ43" s="51" t="str">
        <f>IF(OR('TRI-2'!EJ43 ="",'TRI-2'!EJ43&lt;0,'TRI-2'!EJ43  &gt;10),"",IF((ROUND(TRUNC(('TRI-2'!EJ43  ),2),0))=10,"A+",IF((ROUND(TRUNC(('TRI-2'!EJ43  ),2),0))=9,"A-",IF((ROUND(TRUNC(('TRI-2'!EJ43   ),2),0))=8,"B+",IF((ROUND(TRUNC(('TRI-2'!EJ43 ),2),0))=7,"B-",IF((ROUND(TRUNC(('TRI-2'!EJ43  ),2),0))=6,"C+",IF((ROUND(TRUNC(('TRI-2'!EJ43  ),2),0))=5,"C-",IF((ROUND(TRUNC(('TRI-2'!EJ43  ),2),0))=4,"D+",IF((ROUND(TRUNC(('TRI-2'!EJ43 ),2),0))=3,"D-",IF((ROUND(TRUNC(('TRI-2'!EJ43 ),2),0))=2,"E+",IF((ROUND(TRUNC(('TRI-2'!EJ43  ),2),0))&lt;=1,"E-","")))))))))))</f>
        <v/>
      </c>
      <c r="EK43" s="51" t="str">
        <f>IF(OR('TRI-2'!EK43 ="",'TRI-2'!EK43&lt;0,'TRI-2'!EK43  &gt;10),"",IF((ROUND(TRUNC(('TRI-2'!EK43  ),2),0))=10,"A+",IF((ROUND(TRUNC(('TRI-2'!EK43  ),2),0))=9,"A-",IF((ROUND(TRUNC(('TRI-2'!EK43   ),2),0))=8,"B+",IF((ROUND(TRUNC(('TRI-2'!EK43 ),2),0))=7,"B-",IF((ROUND(TRUNC(('TRI-2'!EK43  ),2),0))=6,"C+",IF((ROUND(TRUNC(('TRI-2'!EK43  ),2),0))=5,"C-",IF((ROUND(TRUNC(('TRI-2'!EK43  ),2),0))=4,"D+",IF((ROUND(TRUNC(('TRI-2'!EK43 ),2),0))=3,"D-",IF((ROUND(TRUNC(('TRI-2'!EK43 ),2),0))=2,"E+",IF((ROUND(TRUNC(('TRI-2'!EK43  ),2),0))&lt;=1,"E-","")))))))))))</f>
        <v/>
      </c>
      <c r="EL43" s="51" t="str">
        <f>IF(OR('TRI-2'!EL43 ="",'TRI-2'!EL43&lt;0,'TRI-2'!EL43  &gt;10),"",IF((ROUND(TRUNC(('TRI-2'!EL43  ),2),0))=10,"A+",IF((ROUND(TRUNC(('TRI-2'!EL43  ),2),0))=9,"A-",IF((ROUND(TRUNC(('TRI-2'!EL43   ),2),0))=8,"B+",IF((ROUND(TRUNC(('TRI-2'!EL43 ),2),0))=7,"B-",IF((ROUND(TRUNC(('TRI-2'!EL43  ),2),0))=6,"C+",IF((ROUND(TRUNC(('TRI-2'!EL43  ),2),0))=5,"C-",IF((ROUND(TRUNC(('TRI-2'!EL43  ),2),0))=4,"D+",IF((ROUND(TRUNC(('TRI-2'!EL43 ),2),0))=3,"D-",IF((ROUND(TRUNC(('TRI-2'!EL43 ),2),0))=2,"E+",IF((ROUND(TRUNC(('TRI-2'!EL43  ),2),0))&lt;=1,"E-","")))))))))))</f>
        <v/>
      </c>
      <c r="EM43" s="51" t="str">
        <f>IF(OR('TRI-2'!EM43 ="",'TRI-2'!EM43&lt;0,'TRI-2'!EM43  &gt;10),"",IF((ROUND(TRUNC(('TRI-2'!EM43  ),2),0))=10,"A+",IF((ROUND(TRUNC(('TRI-2'!EM43  ),2),0))=9,"A-",IF((ROUND(TRUNC(('TRI-2'!EM43   ),2),0))=8,"B+",IF((ROUND(TRUNC(('TRI-2'!EM43 ),2),0))=7,"B-",IF((ROUND(TRUNC(('TRI-2'!EM43  ),2),0))=6,"C+",IF((ROUND(TRUNC(('TRI-2'!EM43  ),2),0))=5,"C-",IF((ROUND(TRUNC(('TRI-2'!EM43  ),2),0))=4,"D+",IF((ROUND(TRUNC(('TRI-2'!EM43 ),2),0))=3,"D-",IF((ROUND(TRUNC(('TRI-2'!EM43 ),2),0))=2,"E+",IF((ROUND(TRUNC(('TRI-2'!EM43  ),2),0))&lt;=1,"E-","")))))))))))</f>
        <v/>
      </c>
      <c r="EN43" s="51" t="str">
        <f>IF(OR('TRI-2'!EN43 ="",'TRI-2'!EN43&lt;0,'TRI-2'!EN43  &gt;10),"",IF((ROUND(TRUNC(('TRI-2'!EN43  ),2),0))=10,"A+",IF((ROUND(TRUNC(('TRI-2'!EN43  ),2),0))=9,"A-",IF((ROUND(TRUNC(('TRI-2'!EN43   ),2),0))=8,"B+",IF((ROUND(TRUNC(('TRI-2'!EN43 ),2),0))=7,"B-",IF((ROUND(TRUNC(('TRI-2'!EN43  ),2),0))=6,"C+",IF((ROUND(TRUNC(('TRI-2'!EN43  ),2),0))=5,"C-",IF((ROUND(TRUNC(('TRI-2'!EN43  ),2),0))=4,"D+",IF((ROUND(TRUNC(('TRI-2'!EN43 ),2),0))=3,"D-",IF((ROUND(TRUNC(('TRI-2'!EN43 ),2),0))=2,"E+",IF((ROUND(TRUNC(('TRI-2'!EN43  ),2),0))&lt;=1,"E-","")))))))))))</f>
        <v/>
      </c>
      <c r="EO43" s="51" t="str">
        <f>IF(OR('TRI-2'!EO43 ="",'TRI-2'!EO43&lt;0,'TRI-2'!EO43  &gt;10),"",IF((ROUND(TRUNC(('TRI-2'!EO43  ),2),0))=10,"A+",IF((ROUND(TRUNC(('TRI-2'!EO43  ),2),0))=9,"A-",IF((ROUND(TRUNC(('TRI-2'!EO43   ),2),0))=8,"B+",IF((ROUND(TRUNC(('TRI-2'!EO43 ),2),0))=7,"B-",IF((ROUND(TRUNC(('TRI-2'!EO43  ),2),0))=6,"C+",IF((ROUND(TRUNC(('TRI-2'!EO43  ),2),0))=5,"C-",IF((ROUND(TRUNC(('TRI-2'!EO43  ),2),0))=4,"D+",IF((ROUND(TRUNC(('TRI-2'!EO43 ),2),0))=3,"D-",IF((ROUND(TRUNC(('TRI-2'!EO43 ),2),0))=2,"E+",IF((ROUND(TRUNC(('TRI-2'!EO43  ),2),0))&lt;=1,"E-","")))))))))))</f>
        <v/>
      </c>
      <c r="EP43" s="51" t="str">
        <f>IF(OR('TRI-2'!EP43 ="",'TRI-2'!EP43&lt;0,'TRI-2'!EP43  &gt;10),"",IF((ROUND(TRUNC(('TRI-2'!EP43  ),2),0))=10,"A+",IF((ROUND(TRUNC(('TRI-2'!EP43  ),2),0))=9,"A-",IF((ROUND(TRUNC(('TRI-2'!EP43   ),2),0))=8,"B+",IF((ROUND(TRUNC(('TRI-2'!EP43 ),2),0))=7,"B-",IF((ROUND(TRUNC(('TRI-2'!EP43  ),2),0))=6,"C+",IF((ROUND(TRUNC(('TRI-2'!EP43  ),2),0))=5,"C-",IF((ROUND(TRUNC(('TRI-2'!EP43  ),2),0))=4,"D+",IF((ROUND(TRUNC(('TRI-2'!EP43 ),2),0))=3,"D-",IF((ROUND(TRUNC(('TRI-2'!EP43 ),2),0))=2,"E+",IF((ROUND(TRUNC(('TRI-2'!EP43  ),2),0))&lt;=1,"E-","")))))))))))</f>
        <v/>
      </c>
      <c r="EQ43" s="51" t="str">
        <f>IF(OR('TRI-2'!EQ43 ="",'TRI-2'!EQ43&lt;0,'TRI-2'!EQ43  &gt;10),"",IF((ROUND(TRUNC(('TRI-2'!EQ43  ),2),0))=10,"A+",IF((ROUND(TRUNC(('TRI-2'!EQ43  ),2),0))=9,"A-",IF((ROUND(TRUNC(('TRI-2'!EQ43   ),2),0))=8,"B+",IF((ROUND(TRUNC(('TRI-2'!EQ43 ),2),0))=7,"B-",IF((ROUND(TRUNC(('TRI-2'!EQ43  ),2),0))=6,"C+",IF((ROUND(TRUNC(('TRI-2'!EQ43  ),2),0))=5,"C-",IF((ROUND(TRUNC(('TRI-2'!EQ43  ),2),0))=4,"D+",IF((ROUND(TRUNC(('TRI-2'!EQ43 ),2),0))=3,"D-",IF((ROUND(TRUNC(('TRI-2'!EQ43 ),2),0))=2,"E+",IF((ROUND(TRUNC(('TRI-2'!EQ43  ),2),0))&lt;=1,"E-","")))))))))))</f>
        <v/>
      </c>
      <c r="ER43" s="51" t="str">
        <f>IF(OR('TRI-2'!ER43 ="",'TRI-2'!ER43&lt;0,'TRI-2'!ER43  &gt;10),"",IF((ROUND(TRUNC(('TRI-2'!ER43  ),2),0))=10,"A+",IF((ROUND(TRUNC(('TRI-2'!ER43  ),2),0))=9,"A-",IF((ROUND(TRUNC(('TRI-2'!ER43   ),2),0))=8,"B+",IF((ROUND(TRUNC(('TRI-2'!ER43 ),2),0))=7,"B-",IF((ROUND(TRUNC(('TRI-2'!ER43  ),2),0))=6,"C+",IF((ROUND(TRUNC(('TRI-2'!ER43  ),2),0))=5,"C-",IF((ROUND(TRUNC(('TRI-2'!ER43  ),2),0))=4,"D+",IF((ROUND(TRUNC(('TRI-2'!ER43 ),2),0))=3,"D-",IF((ROUND(TRUNC(('TRI-2'!ER43 ),2),0))=2,"E+",IF((ROUND(TRUNC(('TRI-2'!ER43  ),2),0))&lt;=1,"E-","")))))))))))</f>
        <v/>
      </c>
      <c r="ES43" s="51" t="str">
        <f>IF(OR('TRI-2'!ES43 ="",'TRI-2'!ES43&lt;0,'TRI-2'!ES43  &gt;10),"",IF((ROUND(TRUNC(('TRI-2'!ES43  ),2),0))=10,"A+",IF((ROUND(TRUNC(('TRI-2'!ES43  ),2),0))=9,"A-",IF((ROUND(TRUNC(('TRI-2'!ES43   ),2),0))=8,"B+",IF((ROUND(TRUNC(('TRI-2'!ES43 ),2),0))=7,"B-",IF((ROUND(TRUNC(('TRI-2'!ES43  ),2),0))=6,"C+",IF((ROUND(TRUNC(('TRI-2'!ES43  ),2),0))=5,"C-",IF((ROUND(TRUNC(('TRI-2'!ES43  ),2),0))=4,"D+",IF((ROUND(TRUNC(('TRI-2'!ES43 ),2),0))=3,"D-",IF((ROUND(TRUNC(('TRI-2'!ES43 ),2),0))=2,"E+",IF((ROUND(TRUNC(('TRI-2'!ES43  ),2),0))&lt;=1,"E-","")))))))))))</f>
        <v/>
      </c>
      <c r="ET43" s="51" t="str">
        <f>IF('TRI-2'!ET43 ="","",'TRI-2'!ET43 )</f>
        <v/>
      </c>
      <c r="EU43" s="51" t="str">
        <f>IF('TRI-2'!EU43 ="","",'TRI-2'!EU43 )</f>
        <v/>
      </c>
      <c r="EV43" s="51" t="str">
        <f>IF('TRI-2'!EV43 ="","",'TRI-2'!EV43 )</f>
        <v/>
      </c>
      <c r="EW43" s="51" t="str">
        <f>IF('TRI-2'!EW43 ="","",'TRI-2'!EW43 )</f>
        <v/>
      </c>
      <c r="EX43" s="51" t="str">
        <f>IF('TRI-2'!EX43 ="","",'TRI-2'!EX43 )</f>
        <v/>
      </c>
      <c r="EY43" s="51" t="str">
        <f>IF('TRI-2'!EY43 ="","",'TRI-2'!EY43 )</f>
        <v/>
      </c>
      <c r="EZ43" s="51" t="str">
        <f>IF('TRI-2'!EZ43 ="","",'TRI-2'!EZ43 )</f>
        <v/>
      </c>
      <c r="FA43" s="51" t="str">
        <f>IF('TRI-2'!FA43 ="","",'TRI-2'!FA43 )</f>
        <v/>
      </c>
      <c r="FB43" s="51" t="str">
        <f>IF('TRI-2'!FB43 ="","",'TRI-2'!FB43 )</f>
        <v/>
      </c>
      <c r="FC43" s="51" t="str">
        <f>IF('TRI-2'!FC43 ="","",'TRI-2'!FC43 )</f>
        <v/>
      </c>
      <c r="FD43" s="51">
        <f>IF('TRI-2'!FD43 ="","",'TRI-2'!FD43 )</f>
        <v>0</v>
      </c>
      <c r="FE43" s="51" t="str">
        <f>IF('TRI-2'!FE43 ="","",'TRI-2'!FE43 )</f>
        <v/>
      </c>
      <c r="FF43" s="51" t="str">
        <f>IF('TRI-2'!FF43 ="","",'TRI-2'!FF43 )</f>
        <v/>
      </c>
      <c r="FG43" s="51" t="str">
        <f>IF('TRI-2'!FG43 ="","",'TRI-2'!FG43 )</f>
        <v/>
      </c>
      <c r="FH43" s="51" t="str">
        <f>IF('TRI-2'!FH43 ="","",'TRI-2'!FH43 )</f>
        <v/>
      </c>
    </row>
    <row r="44" spans="1:164" ht="21" hidden="1" customHeight="1">
      <c r="B44" s="53">
        <v>27</v>
      </c>
      <c r="C44" s="272" t="str">
        <f>IF(NOTAS!E47&gt;"",NOTAS!E47,"")</f>
        <v/>
      </c>
      <c r="D44" s="273"/>
      <c r="E44" s="273"/>
      <c r="F44" s="274"/>
      <c r="G44" s="51" t="str">
        <f>IF(OR('TRI-2'!G44 ="",'TRI-2'!G44&lt;0,'TRI-2'!G44  &gt;10),"",IF((ROUND(TRUNC(('TRI-2'!G44  ),2),0))=10,"A+",IF((ROUND(TRUNC(('TRI-2'!G44  ),2),0))=9,"A-",IF((ROUND(TRUNC(('TRI-2'!G44   ),2),0))=8,"B+",IF((ROUND(TRUNC(('TRI-2'!G44 ),2),0))=7,"B-",IF((ROUND(TRUNC(('TRI-2'!G44  ),2),0))=6,"C+",IF((ROUND(TRUNC(('TRI-2'!G44  ),2),0))=5,"C-",IF((ROUND(TRUNC(('TRI-2'!G44  ),2),0))=4,"D+",IF((ROUND(TRUNC(('TRI-2'!G44 ),2),0))=3,"D-",IF((ROUND(TRUNC(('TRI-2'!G44 ),2),0))=2,"E+",IF((ROUND(TRUNC(('TRI-2'!G44  ),2),0))&lt;=1,"E-","")))))))))))</f>
        <v/>
      </c>
      <c r="H44" s="51" t="str">
        <f>IF(OR('TRI-2'!H44 ="",'TRI-2'!H44&lt;0,'TRI-2'!H44  &gt;10),"",IF((ROUND(TRUNC(('TRI-2'!H44  ),2),0))=10,"A+",IF((ROUND(TRUNC(('TRI-2'!H44  ),2),0))=9,"A-",IF((ROUND(TRUNC(('TRI-2'!H44   ),2),0))=8,"B+",IF((ROUND(TRUNC(('TRI-2'!H44 ),2),0))=7,"B-",IF((ROUND(TRUNC(('TRI-2'!H44  ),2),0))=6,"C+",IF((ROUND(TRUNC(('TRI-2'!H44  ),2),0))=5,"C-",IF((ROUND(TRUNC(('TRI-2'!H44  ),2),0))=4,"D+",IF((ROUND(TRUNC(('TRI-2'!H44 ),2),0))=3,"D-",IF((ROUND(TRUNC(('TRI-2'!H44 ),2),0))=2,"E+",IF((ROUND(TRUNC(('TRI-2'!H44  ),2),0))&lt;=1,"E-","")))))))))))</f>
        <v/>
      </c>
      <c r="I44" s="51" t="str">
        <f>IF(OR('TRI-2'!I44 ="",'TRI-2'!I44&lt;0,'TRI-2'!I44  &gt;10),"",IF((ROUND(TRUNC(('TRI-2'!I44  ),2),0))=10,"A+",IF((ROUND(TRUNC(('TRI-2'!I44  ),2),0))=9,"A-",IF((ROUND(TRUNC(('TRI-2'!I44   ),2),0))=8,"B+",IF((ROUND(TRUNC(('TRI-2'!I44 ),2),0))=7,"B-",IF((ROUND(TRUNC(('TRI-2'!I44  ),2),0))=6,"C+",IF((ROUND(TRUNC(('TRI-2'!I44  ),2),0))=5,"C-",IF((ROUND(TRUNC(('TRI-2'!I44  ),2),0))=4,"D+",IF((ROUND(TRUNC(('TRI-2'!I44 ),2),0))=3,"D-",IF((ROUND(TRUNC(('TRI-2'!I44 ),2),0))=2,"E+",IF((ROUND(TRUNC(('TRI-2'!I44  ),2),0))&lt;=1,"E-","")))))))))))</f>
        <v/>
      </c>
      <c r="J44" s="51" t="str">
        <f>IF(OR('TRI-2'!J44 ="",'TRI-2'!J44&lt;0,'TRI-2'!J44  &gt;10),"",IF((ROUND(TRUNC(('TRI-2'!J44  ),2),0))=10,"A+",IF((ROUND(TRUNC(('TRI-2'!J44  ),2),0))=9,"A-",IF((ROUND(TRUNC(('TRI-2'!J44   ),2),0))=8,"B+",IF((ROUND(TRUNC(('TRI-2'!J44 ),2),0))=7,"B-",IF((ROUND(TRUNC(('TRI-2'!J44  ),2),0))=6,"C+",IF((ROUND(TRUNC(('TRI-2'!J44  ),2),0))=5,"C-",IF((ROUND(TRUNC(('TRI-2'!J44  ),2),0))=4,"D+",IF((ROUND(TRUNC(('TRI-2'!J44 ),2),0))=3,"D-",IF((ROUND(TRUNC(('TRI-2'!J44 ),2),0))=2,"E+",IF((ROUND(TRUNC(('TRI-2'!J44  ),2),0))&lt;=1,"E-","")))))))))))</f>
        <v/>
      </c>
      <c r="K44" s="51" t="str">
        <f>IF(OR('TRI-2'!K44 ="",'TRI-2'!K44&lt;0,'TRI-2'!K44  &gt;10),"",IF((ROUND(TRUNC(('TRI-2'!K44  ),2),0))=10,"A+",IF((ROUND(TRUNC(('TRI-2'!K44  ),2),0))=9,"A-",IF((ROUND(TRUNC(('TRI-2'!K44   ),2),0))=8,"B+",IF((ROUND(TRUNC(('TRI-2'!K44 ),2),0))=7,"B-",IF((ROUND(TRUNC(('TRI-2'!K44  ),2),0))=6,"C+",IF((ROUND(TRUNC(('TRI-2'!K44  ),2),0))=5,"C-",IF((ROUND(TRUNC(('TRI-2'!K44  ),2),0))=4,"D+",IF((ROUND(TRUNC(('TRI-2'!K44 ),2),0))=3,"D-",IF((ROUND(TRUNC(('TRI-2'!K44 ),2),0))=2,"E+",IF((ROUND(TRUNC(('TRI-2'!K44  ),2),0))&lt;=1,"E-","")))))))))))</f>
        <v/>
      </c>
      <c r="L44" s="51" t="str">
        <f>IF(OR('TRI-2'!L44 ="",'TRI-2'!L44&lt;0,'TRI-2'!L44  &gt;10),"",IF((ROUND(TRUNC(('TRI-2'!L44  ),2),0))=10,"A+",IF((ROUND(TRUNC(('TRI-2'!L44  ),2),0))=9,"A-",IF((ROUND(TRUNC(('TRI-2'!L44   ),2),0))=8,"B+",IF((ROUND(TRUNC(('TRI-2'!L44 ),2),0))=7,"B-",IF((ROUND(TRUNC(('TRI-2'!L44  ),2),0))=6,"C+",IF((ROUND(TRUNC(('TRI-2'!L44  ),2),0))=5,"C-",IF((ROUND(TRUNC(('TRI-2'!L44  ),2),0))=4,"D+",IF((ROUND(TRUNC(('TRI-2'!L44 ),2),0))=3,"D-",IF((ROUND(TRUNC(('TRI-2'!L44 ),2),0))=2,"E+",IF((ROUND(TRUNC(('TRI-2'!L44  ),2),0))&lt;=1,"E-","")))))))))))</f>
        <v/>
      </c>
      <c r="M44" s="51" t="str">
        <f>IF(OR('TRI-2'!M44 ="",'TRI-2'!M44&lt;0,'TRI-2'!M44  &gt;10),"",IF((ROUND(TRUNC(('TRI-2'!M44  ),2),0))=10,"A+",IF((ROUND(TRUNC(('TRI-2'!M44  ),2),0))=9,"A-",IF((ROUND(TRUNC(('TRI-2'!M44   ),2),0))=8,"B+",IF((ROUND(TRUNC(('TRI-2'!M44 ),2),0))=7,"B-",IF((ROUND(TRUNC(('TRI-2'!M44  ),2),0))=6,"C+",IF((ROUND(TRUNC(('TRI-2'!M44  ),2),0))=5,"C-",IF((ROUND(TRUNC(('TRI-2'!M44  ),2),0))=4,"D+",IF((ROUND(TRUNC(('TRI-2'!M44 ),2),0))=3,"D-",IF((ROUND(TRUNC(('TRI-2'!M44 ),2),0))=2,"E+",IF((ROUND(TRUNC(('TRI-2'!M44  ),2),0))&lt;=1,"E-","")))))))))))</f>
        <v/>
      </c>
      <c r="N44" s="51" t="str">
        <f>IF(OR('TRI-2'!N44 ="",'TRI-2'!N44&lt;0,'TRI-2'!N44  &gt;10),"",IF((ROUND(TRUNC(('TRI-2'!N44  ),2),0))=10,"A+",IF((ROUND(TRUNC(('TRI-2'!N44  ),2),0))=9,"A-",IF((ROUND(TRUNC(('TRI-2'!N44   ),2),0))=8,"B+",IF((ROUND(TRUNC(('TRI-2'!N44 ),2),0))=7,"B-",IF((ROUND(TRUNC(('TRI-2'!N44  ),2),0))=6,"C+",IF((ROUND(TRUNC(('TRI-2'!N44  ),2),0))=5,"C-",IF((ROUND(TRUNC(('TRI-2'!N44  ),2),0))=4,"D+",IF((ROUND(TRUNC(('TRI-2'!N44 ),2),0))=3,"D-",IF((ROUND(TRUNC(('TRI-2'!N44 ),2),0))=2,"E+",IF((ROUND(TRUNC(('TRI-2'!N44  ),2),0))&lt;=1,"E-","")))))))))))</f>
        <v/>
      </c>
      <c r="O44" s="51" t="str">
        <f>IF(OR('TRI-2'!O44 ="",'TRI-2'!O44&lt;0,'TRI-2'!O44  &gt;10),"",IF((ROUND(TRUNC(('TRI-2'!O44  ),2),0))=10,"A+",IF((ROUND(TRUNC(('TRI-2'!O44  ),2),0))=9,"A-",IF((ROUND(TRUNC(('TRI-2'!O44   ),2),0))=8,"B+",IF((ROUND(TRUNC(('TRI-2'!O44 ),2),0))=7,"B-",IF((ROUND(TRUNC(('TRI-2'!O44  ),2),0))=6,"C+",IF((ROUND(TRUNC(('TRI-2'!O44  ),2),0))=5,"C-",IF((ROUND(TRUNC(('TRI-2'!O44  ),2),0))=4,"D+",IF((ROUND(TRUNC(('TRI-2'!O44 ),2),0))=3,"D-",IF((ROUND(TRUNC(('TRI-2'!O44 ),2),0))=2,"E+",IF((ROUND(TRUNC(('TRI-2'!O44  ),2),0))&lt;=1,"E-","")))))))))))</f>
        <v/>
      </c>
      <c r="P44" s="51" t="str">
        <f>IF(OR('TRI-2'!P44 ="",'TRI-2'!P44&lt;0,'TRI-2'!P44  &gt;10),"",IF((ROUND(TRUNC(('TRI-2'!P44  ),2),0))=10,"A+",IF((ROUND(TRUNC(('TRI-2'!P44  ),2),0))=9,"A-",IF((ROUND(TRUNC(('TRI-2'!P44   ),2),0))=8,"B+",IF((ROUND(TRUNC(('TRI-2'!P44 ),2),0))=7,"B-",IF((ROUND(TRUNC(('TRI-2'!P44  ),2),0))=6,"C+",IF((ROUND(TRUNC(('TRI-2'!P44  ),2),0))=5,"C-",IF((ROUND(TRUNC(('TRI-2'!P44  ),2),0))=4,"D+",IF((ROUND(TRUNC(('TRI-2'!P44 ),2),0))=3,"D-",IF((ROUND(TRUNC(('TRI-2'!P44 ),2),0))=2,"E+",IF((ROUND(TRUNC(('TRI-2'!P44  ),2),0))&lt;=1,"E-","")))))))))))</f>
        <v/>
      </c>
      <c r="Q44" s="51" t="str">
        <f>IF(OR('TRI-2'!Q44 ="",'TRI-2'!Q44&lt;0,'TRI-2'!Q44  &gt;10),"",IF((ROUND(TRUNC(('TRI-2'!Q44  ),2),0))=10,"A+",IF((ROUND(TRUNC(('TRI-2'!Q44  ),2),0))=9,"A-",IF((ROUND(TRUNC(('TRI-2'!Q44   ),2),0))=8,"B+",IF((ROUND(TRUNC(('TRI-2'!Q44 ),2),0))=7,"B-",IF((ROUND(TRUNC(('TRI-2'!Q44  ),2),0))=6,"C+",IF((ROUND(TRUNC(('TRI-2'!Q44  ),2),0))=5,"C-",IF((ROUND(TRUNC(('TRI-2'!Q44  ),2),0))=4,"D+",IF((ROUND(TRUNC(('TRI-2'!Q44 ),2),0))=3,"D-",IF((ROUND(TRUNC(('TRI-2'!Q44 ),2),0))=2,"E+",IF((ROUND(TRUNC(('TRI-2'!Q44  ),2),0))&lt;=1,"E-","")))))))))))</f>
        <v/>
      </c>
      <c r="R44" s="51" t="str">
        <f>IF(OR('TRI-2'!R44 ="",'TRI-2'!R44&lt;0,'TRI-2'!R44  &gt;10),"",IF((ROUND(TRUNC(('TRI-2'!R44  ),2),0))=10,"A+",IF((ROUND(TRUNC(('TRI-2'!R44  ),2),0))=9,"A-",IF((ROUND(TRUNC(('TRI-2'!R44   ),2),0))=8,"B+",IF((ROUND(TRUNC(('TRI-2'!R44 ),2),0))=7,"B-",IF((ROUND(TRUNC(('TRI-2'!R44  ),2),0))=6,"C+",IF((ROUND(TRUNC(('TRI-2'!R44  ),2),0))=5,"C-",IF((ROUND(TRUNC(('TRI-2'!R44  ),2),0))=4,"D+",IF((ROUND(TRUNC(('TRI-2'!R44 ),2),0))=3,"D-",IF((ROUND(TRUNC(('TRI-2'!R44 ),2),0))=2,"E+",IF((ROUND(TRUNC(('TRI-2'!R44  ),2),0))&lt;=1,"E-","")))))))))))</f>
        <v/>
      </c>
      <c r="S44" s="51" t="str">
        <f>IF(OR('TRI-2'!S44 ="",'TRI-2'!S44&lt;0,'TRI-2'!S44  &gt;10),"",IF((ROUND(TRUNC(('TRI-2'!S44  ),2),0))=10,"A+",IF((ROUND(TRUNC(('TRI-2'!S44  ),2),0))=9,"A-",IF((ROUND(TRUNC(('TRI-2'!S44   ),2),0))=8,"B+",IF((ROUND(TRUNC(('TRI-2'!S44 ),2),0))=7,"B-",IF((ROUND(TRUNC(('TRI-2'!S44  ),2),0))=6,"C+",IF((ROUND(TRUNC(('TRI-2'!S44  ),2),0))=5,"C-",IF((ROUND(TRUNC(('TRI-2'!S44  ),2),0))=4,"D+",IF((ROUND(TRUNC(('TRI-2'!S44 ),2),0))=3,"D-",IF((ROUND(TRUNC(('TRI-2'!S44 ),2),0))=2,"E+",IF((ROUND(TRUNC(('TRI-2'!S44  ),2),0))&lt;=1,"E-","")))))))))))</f>
        <v/>
      </c>
      <c r="T44" s="51" t="str">
        <f>IF(OR('TRI-2'!T44 ="",'TRI-2'!T44&lt;0,'TRI-2'!T44  &gt;10),"",IF((ROUND(TRUNC(('TRI-2'!T44  ),2),0))=10,"A+",IF((ROUND(TRUNC(('TRI-2'!T44  ),2),0))=9,"A-",IF((ROUND(TRUNC(('TRI-2'!T44   ),2),0))=8,"B+",IF((ROUND(TRUNC(('TRI-2'!T44 ),2),0))=7,"B-",IF((ROUND(TRUNC(('TRI-2'!T44  ),2),0))=6,"C+",IF((ROUND(TRUNC(('TRI-2'!T44  ),2),0))=5,"C-",IF((ROUND(TRUNC(('TRI-2'!T44  ),2),0))=4,"D+",IF((ROUND(TRUNC(('TRI-2'!T44 ),2),0))=3,"D-",IF((ROUND(TRUNC(('TRI-2'!T44 ),2),0))=2,"E+",IF((ROUND(TRUNC(('TRI-2'!T44  ),2),0))&lt;=1,"E-","")))))))))))</f>
        <v/>
      </c>
      <c r="U44" s="51" t="str">
        <f>IF(OR('TRI-2'!U44 ="",'TRI-2'!U44&lt;0,'TRI-2'!U44  &gt;10),"",IF((ROUND(TRUNC(('TRI-2'!U44  ),2),0))=10,"A+",IF((ROUND(TRUNC(('TRI-2'!U44  ),2),0))=9,"A-",IF((ROUND(TRUNC(('TRI-2'!U44   ),2),0))=8,"B+",IF((ROUND(TRUNC(('TRI-2'!U44 ),2),0))=7,"B-",IF((ROUND(TRUNC(('TRI-2'!U44  ),2),0))=6,"C+",IF((ROUND(TRUNC(('TRI-2'!U44  ),2),0))=5,"C-",IF((ROUND(TRUNC(('TRI-2'!U44  ),2),0))=4,"D+",IF((ROUND(TRUNC(('TRI-2'!U44 ),2),0))=3,"D-",IF((ROUND(TRUNC(('TRI-2'!U44 ),2),0))=2,"E+",IF((ROUND(TRUNC(('TRI-2'!U44  ),2),0))&lt;=1,"E-","")))))))))))</f>
        <v/>
      </c>
      <c r="V44" s="51" t="str">
        <f>IF(OR('TRI-2'!V44 ="",'TRI-2'!V44&lt;0,'TRI-2'!V44  &gt;10),"",IF((ROUND(TRUNC(('TRI-2'!V44  ),2),0))=10,"A+",IF((ROUND(TRUNC(('TRI-2'!V44  ),2),0))=9,"A-",IF((ROUND(TRUNC(('TRI-2'!V44   ),2),0))=8,"B+",IF((ROUND(TRUNC(('TRI-2'!V44 ),2),0))=7,"B-",IF((ROUND(TRUNC(('TRI-2'!V44  ),2),0))=6,"C+",IF((ROUND(TRUNC(('TRI-2'!V44  ),2),0))=5,"C-",IF((ROUND(TRUNC(('TRI-2'!V44  ),2),0))=4,"D+",IF((ROUND(TRUNC(('TRI-2'!V44 ),2),0))=3,"D-",IF((ROUND(TRUNC(('TRI-2'!V44 ),2),0))=2,"E+",IF((ROUND(TRUNC(('TRI-2'!V44  ),2),0))&lt;=1,"E-","")))))))))))</f>
        <v/>
      </c>
      <c r="W44" s="51" t="str">
        <f>IF(OR('TRI-2'!W44 ="",'TRI-2'!W44&lt;0,'TRI-2'!W44  &gt;10),"",IF((ROUND(TRUNC(('TRI-2'!W44  ),2),0))=10,"A+",IF((ROUND(TRUNC(('TRI-2'!W44  ),2),0))=9,"A-",IF((ROUND(TRUNC(('TRI-2'!W44   ),2),0))=8,"B+",IF((ROUND(TRUNC(('TRI-2'!W44 ),2),0))=7,"B-",IF((ROUND(TRUNC(('TRI-2'!W44  ),2),0))=6,"C+",IF((ROUND(TRUNC(('TRI-2'!W44  ),2),0))=5,"C-",IF((ROUND(TRUNC(('TRI-2'!W44  ),2),0))=4,"D+",IF((ROUND(TRUNC(('TRI-2'!W44 ),2),0))=3,"D-",IF((ROUND(TRUNC(('TRI-2'!W44 ),2),0))=2,"E+",IF((ROUND(TRUNC(('TRI-2'!W44  ),2),0))&lt;=1,"E-","")))))))))))</f>
        <v/>
      </c>
      <c r="X44" s="51" t="str">
        <f>IF(OR('TRI-2'!X44 ="",'TRI-2'!X44&lt;0,'TRI-2'!X44  &gt;10),"",IF((ROUND(TRUNC(('TRI-2'!X44  ),2),0))=10,"A+",IF((ROUND(TRUNC(('TRI-2'!X44  ),2),0))=9,"A-",IF((ROUND(TRUNC(('TRI-2'!X44   ),2),0))=8,"B+",IF((ROUND(TRUNC(('TRI-2'!X44 ),2),0))=7,"B-",IF((ROUND(TRUNC(('TRI-2'!X44  ),2),0))=6,"C+",IF((ROUND(TRUNC(('TRI-2'!X44  ),2),0))=5,"C-",IF((ROUND(TRUNC(('TRI-2'!X44  ),2),0))=4,"D+",IF((ROUND(TRUNC(('TRI-2'!X44 ),2),0))=3,"D-",IF((ROUND(TRUNC(('TRI-2'!X44 ),2),0))=2,"E+",IF((ROUND(TRUNC(('TRI-2'!X44  ),2),0))&lt;=1,"E-","")))))))))))</f>
        <v/>
      </c>
      <c r="Y44" s="51" t="str">
        <f>IF(OR('TRI-2'!Y44 ="",'TRI-2'!Y44&lt;0,'TRI-2'!Y44  &gt;10),"",IF((ROUND(TRUNC(('TRI-2'!Y44  ),2),0))=10,"A+",IF((ROUND(TRUNC(('TRI-2'!Y44  ),2),0))=9,"A-",IF((ROUND(TRUNC(('TRI-2'!Y44   ),2),0))=8,"B+",IF((ROUND(TRUNC(('TRI-2'!Y44 ),2),0))=7,"B-",IF((ROUND(TRUNC(('TRI-2'!Y44  ),2),0))=6,"C+",IF((ROUND(TRUNC(('TRI-2'!Y44  ),2),0))=5,"C-",IF((ROUND(TRUNC(('TRI-2'!Y44  ),2),0))=4,"D+",IF((ROUND(TRUNC(('TRI-2'!Y44 ),2),0))=3,"D-",IF((ROUND(TRUNC(('TRI-2'!Y44 ),2),0))=2,"E+",IF((ROUND(TRUNC(('TRI-2'!Y44  ),2),0))&lt;=1,"E-","")))))))))))</f>
        <v/>
      </c>
      <c r="Z44" s="51" t="str">
        <f>IF(OR('TRI-2'!Z44 ="",'TRI-2'!Z44&lt;0,'TRI-2'!Z44  &gt;10),"",IF((ROUND(TRUNC(('TRI-2'!Z44  ),2),0))=10,"A+",IF((ROUND(TRUNC(('TRI-2'!Z44  ),2),0))=9,"A-",IF((ROUND(TRUNC(('TRI-2'!Z44   ),2),0))=8,"B+",IF((ROUND(TRUNC(('TRI-2'!Z44 ),2),0))=7,"B-",IF((ROUND(TRUNC(('TRI-2'!Z44  ),2),0))=6,"C+",IF((ROUND(TRUNC(('TRI-2'!Z44  ),2),0))=5,"C-",IF((ROUND(TRUNC(('TRI-2'!Z44  ),2),0))=4,"D+",IF((ROUND(TRUNC(('TRI-2'!Z44 ),2),0))=3,"D-",IF((ROUND(TRUNC(('TRI-2'!Z44 ),2),0))=2,"E+",IF((ROUND(TRUNC(('TRI-2'!Z44  ),2),0))&lt;=1,"E-","")))))))))))</f>
        <v/>
      </c>
      <c r="AA44" s="51" t="str">
        <f>IF(OR('TRI-2'!AA44 ="",'TRI-2'!AA44&lt;0,'TRI-2'!AA44  &gt;10),"",IF((ROUND(TRUNC(('TRI-2'!AA44  ),2),0))=10,"A+",IF((ROUND(TRUNC(('TRI-2'!AA44  ),2),0))=9,"A-",IF((ROUND(TRUNC(('TRI-2'!AA44   ),2),0))=8,"B+",IF((ROUND(TRUNC(('TRI-2'!AA44 ),2),0))=7,"B-",IF((ROUND(TRUNC(('TRI-2'!AA44  ),2),0))=6,"C+",IF((ROUND(TRUNC(('TRI-2'!AA44  ),2),0))=5,"C-",IF((ROUND(TRUNC(('TRI-2'!AA44  ),2),0))=4,"D+",IF((ROUND(TRUNC(('TRI-2'!AA44 ),2),0))=3,"D-",IF((ROUND(TRUNC(('TRI-2'!AA44 ),2),0))=2,"E+",IF((ROUND(TRUNC(('TRI-2'!AA44  ),2),0))&lt;=1,"E-","")))))))))))</f>
        <v/>
      </c>
      <c r="AB44" s="51" t="str">
        <f>IF(OR('TRI-2'!AB44 ="",'TRI-2'!AB44&lt;0,'TRI-2'!AB44  &gt;10),"",IF((ROUND(TRUNC(('TRI-2'!AB44  ),2),0))=10,"A+",IF((ROUND(TRUNC(('TRI-2'!AB44  ),2),0))=9,"A-",IF((ROUND(TRUNC(('TRI-2'!AB44   ),2),0))=8,"B+",IF((ROUND(TRUNC(('TRI-2'!AB44 ),2),0))=7,"B-",IF((ROUND(TRUNC(('TRI-2'!AB44  ),2),0))=6,"C+",IF((ROUND(TRUNC(('TRI-2'!AB44  ),2),0))=5,"C-",IF((ROUND(TRUNC(('TRI-2'!AB44  ),2),0))=4,"D+",IF((ROUND(TRUNC(('TRI-2'!AB44 ),2),0))=3,"D-",IF((ROUND(TRUNC(('TRI-2'!AB44 ),2),0))=2,"E+",IF((ROUND(TRUNC(('TRI-2'!AB44  ),2),0))&lt;=1,"E-","")))))))))))</f>
        <v/>
      </c>
      <c r="AC44" s="51" t="str">
        <f>IF(OR('TRI-2'!AC44 ="",'TRI-2'!AC44&lt;0,'TRI-2'!AC44  &gt;10),"",IF((ROUND(TRUNC(('TRI-2'!AC44  ),2),0))=10,"A+",IF((ROUND(TRUNC(('TRI-2'!AC44  ),2),0))=9,"A-",IF((ROUND(TRUNC(('TRI-2'!AC44   ),2),0))=8,"B+",IF((ROUND(TRUNC(('TRI-2'!AC44 ),2),0))=7,"B-",IF((ROUND(TRUNC(('TRI-2'!AC44  ),2),0))=6,"C+",IF((ROUND(TRUNC(('TRI-2'!AC44  ),2),0))=5,"C-",IF((ROUND(TRUNC(('TRI-2'!AC44  ),2),0))=4,"D+",IF((ROUND(TRUNC(('TRI-2'!AC44 ),2),0))=3,"D-",IF((ROUND(TRUNC(('TRI-2'!AC44 ),2),0))=2,"E+",IF((ROUND(TRUNC(('TRI-2'!AC44  ),2),0))&lt;=1,"E-","")))))))))))</f>
        <v/>
      </c>
      <c r="AD44" s="51" t="str">
        <f>IF(OR('TRI-2'!AD44 ="",'TRI-2'!AD44&lt;0,'TRI-2'!AD44  &gt;10),"",IF((ROUND(TRUNC(('TRI-2'!AD44  ),2),0))=10,"A+",IF((ROUND(TRUNC(('TRI-2'!AD44  ),2),0))=9,"A-",IF((ROUND(TRUNC(('TRI-2'!AD44   ),2),0))=8,"B+",IF((ROUND(TRUNC(('TRI-2'!AD44 ),2),0))=7,"B-",IF((ROUND(TRUNC(('TRI-2'!AD44  ),2),0))=6,"C+",IF((ROUND(TRUNC(('TRI-2'!AD44  ),2),0))=5,"C-",IF((ROUND(TRUNC(('TRI-2'!AD44  ),2),0))=4,"D+",IF((ROUND(TRUNC(('TRI-2'!AD44 ),2),0))=3,"D-",IF((ROUND(TRUNC(('TRI-2'!AD44 ),2),0))=2,"E+",IF((ROUND(TRUNC(('TRI-2'!AD44  ),2),0))&lt;=1,"E-","")))))))))))</f>
        <v/>
      </c>
      <c r="AE44" s="51" t="str">
        <f>IF(OR('TRI-2'!AE44 ="",'TRI-2'!AE44&lt;0,'TRI-2'!AE44  &gt;10),"",IF((ROUND(TRUNC(('TRI-2'!AE44  ),2),0))=10,"A+",IF((ROUND(TRUNC(('TRI-2'!AE44  ),2),0))=9,"A-",IF((ROUND(TRUNC(('TRI-2'!AE44   ),2),0))=8,"B+",IF((ROUND(TRUNC(('TRI-2'!AE44 ),2),0))=7,"B-",IF((ROUND(TRUNC(('TRI-2'!AE44  ),2),0))=6,"C+",IF((ROUND(TRUNC(('TRI-2'!AE44  ),2),0))=5,"C-",IF((ROUND(TRUNC(('TRI-2'!AE44  ),2),0))=4,"D+",IF((ROUND(TRUNC(('TRI-2'!AE44 ),2),0))=3,"D-",IF((ROUND(TRUNC(('TRI-2'!AE44 ),2),0))=2,"E+",IF((ROUND(TRUNC(('TRI-2'!AE44  ),2),0))&lt;=1,"E-","")))))))))))</f>
        <v/>
      </c>
      <c r="AF44" s="51" t="str">
        <f>IF(OR('TRI-2'!AF44 ="",'TRI-2'!AF44&lt;0,'TRI-2'!AF44  &gt;10),"",IF((ROUND(TRUNC(('TRI-2'!AF44  ),2),0))=10,"A+",IF((ROUND(TRUNC(('TRI-2'!AF44  ),2),0))=9,"A-",IF((ROUND(TRUNC(('TRI-2'!AF44   ),2),0))=8,"B+",IF((ROUND(TRUNC(('TRI-2'!AF44 ),2),0))=7,"B-",IF((ROUND(TRUNC(('TRI-2'!AF44  ),2),0))=6,"C+",IF((ROUND(TRUNC(('TRI-2'!AF44  ),2),0))=5,"C-",IF((ROUND(TRUNC(('TRI-2'!AF44  ),2),0))=4,"D+",IF((ROUND(TRUNC(('TRI-2'!AF44 ),2),0))=3,"D-",IF((ROUND(TRUNC(('TRI-2'!AF44 ),2),0))=2,"E+",IF((ROUND(TRUNC(('TRI-2'!AF44  ),2),0))&lt;=1,"E-","")))))))))))</f>
        <v/>
      </c>
      <c r="AG44" s="51" t="str">
        <f>IF(OR('TRI-2'!AG44 ="",'TRI-2'!AG44&lt;0,'TRI-2'!AG44  &gt;10),"",IF((ROUND(TRUNC(('TRI-2'!AG44  ),2),0))=10,"A+",IF((ROUND(TRUNC(('TRI-2'!AG44  ),2),0))=9,"A-",IF((ROUND(TRUNC(('TRI-2'!AG44   ),2),0))=8,"B+",IF((ROUND(TRUNC(('TRI-2'!AG44 ),2),0))=7,"B-",IF((ROUND(TRUNC(('TRI-2'!AG44  ),2),0))=6,"C+",IF((ROUND(TRUNC(('TRI-2'!AG44  ),2),0))=5,"C-",IF((ROUND(TRUNC(('TRI-2'!AG44  ),2),0))=4,"D+",IF((ROUND(TRUNC(('TRI-2'!AG44 ),2),0))=3,"D-",IF((ROUND(TRUNC(('TRI-2'!AG44 ),2),0))=2,"E+",IF((ROUND(TRUNC(('TRI-2'!AG44  ),2),0))&lt;=1,"E-","")))))))))))</f>
        <v/>
      </c>
      <c r="AH44" s="51" t="str">
        <f>IF(OR('TRI-2'!AH44 ="",'TRI-2'!AH44&lt;0,'TRI-2'!AH44  &gt;10),"",IF((ROUND(TRUNC(('TRI-2'!AH44  ),2),0))=10,"A+",IF((ROUND(TRUNC(('TRI-2'!AH44  ),2),0))=9,"A-",IF((ROUND(TRUNC(('TRI-2'!AH44   ),2),0))=8,"B+",IF((ROUND(TRUNC(('TRI-2'!AH44 ),2),0))=7,"B-",IF((ROUND(TRUNC(('TRI-2'!AH44  ),2),0))=6,"C+",IF((ROUND(TRUNC(('TRI-2'!AH44  ),2),0))=5,"C-",IF((ROUND(TRUNC(('TRI-2'!AH44  ),2),0))=4,"D+",IF((ROUND(TRUNC(('TRI-2'!AH44 ),2),0))=3,"D-",IF((ROUND(TRUNC(('TRI-2'!AH44 ),2),0))=2,"E+",IF((ROUND(TRUNC(('TRI-2'!AH44  ),2),0))&lt;=1,"E-","")))))))))))</f>
        <v/>
      </c>
      <c r="AI44" s="51" t="str">
        <f>IF(OR('TRI-2'!AI44 ="",'TRI-2'!AI44&lt;0,'TRI-2'!AI44  &gt;10),"",IF((ROUND(TRUNC(('TRI-2'!AI44  ),2),0))=10,"A+",IF((ROUND(TRUNC(('TRI-2'!AI44  ),2),0))=9,"A-",IF((ROUND(TRUNC(('TRI-2'!AI44   ),2),0))=8,"B+",IF((ROUND(TRUNC(('TRI-2'!AI44 ),2),0))=7,"B-",IF((ROUND(TRUNC(('TRI-2'!AI44  ),2),0))=6,"C+",IF((ROUND(TRUNC(('TRI-2'!AI44  ),2),0))=5,"C-",IF((ROUND(TRUNC(('TRI-2'!AI44  ),2),0))=4,"D+",IF((ROUND(TRUNC(('TRI-2'!AI44 ),2),0))=3,"D-",IF((ROUND(TRUNC(('TRI-2'!AI44 ),2),0))=2,"E+",IF((ROUND(TRUNC(('TRI-2'!AI44  ),2),0))&lt;=1,"E-","")))))))))))</f>
        <v/>
      </c>
      <c r="AJ44" s="51" t="str">
        <f>IF(OR('TRI-2'!AJ44 ="",'TRI-2'!AJ44&lt;0,'TRI-2'!AJ44  &gt;10),"",IF((ROUND(TRUNC(('TRI-2'!AJ44  ),2),0))=10,"A+",IF((ROUND(TRUNC(('TRI-2'!AJ44  ),2),0))=9,"A-",IF((ROUND(TRUNC(('TRI-2'!AJ44   ),2),0))=8,"B+",IF((ROUND(TRUNC(('TRI-2'!AJ44 ),2),0))=7,"B-",IF((ROUND(TRUNC(('TRI-2'!AJ44  ),2),0))=6,"C+",IF((ROUND(TRUNC(('TRI-2'!AJ44  ),2),0))=5,"C-",IF((ROUND(TRUNC(('TRI-2'!AJ44  ),2),0))=4,"D+",IF((ROUND(TRUNC(('TRI-2'!AJ44 ),2),0))=3,"D-",IF((ROUND(TRUNC(('TRI-2'!AJ44 ),2),0))=2,"E+",IF((ROUND(TRUNC(('TRI-2'!AJ44  ),2),0))&lt;=1,"E-","")))))))))))</f>
        <v/>
      </c>
      <c r="AK44" s="51" t="str">
        <f>IF(OR('TRI-2'!AK44 ="",'TRI-2'!AK44&lt;0,'TRI-2'!AK44  &gt;10),"",IF((ROUND(TRUNC(('TRI-2'!AK44  ),2),0))=10,"A+",IF((ROUND(TRUNC(('TRI-2'!AK44  ),2),0))=9,"A-",IF((ROUND(TRUNC(('TRI-2'!AK44   ),2),0))=8,"B+",IF((ROUND(TRUNC(('TRI-2'!AK44 ),2),0))=7,"B-",IF((ROUND(TRUNC(('TRI-2'!AK44  ),2),0))=6,"C+",IF((ROUND(TRUNC(('TRI-2'!AK44  ),2),0))=5,"C-",IF((ROUND(TRUNC(('TRI-2'!AK44  ),2),0))=4,"D+",IF((ROUND(TRUNC(('TRI-2'!AK44 ),2),0))=3,"D-",IF((ROUND(TRUNC(('TRI-2'!AK44 ),2),0))=2,"E+",IF((ROUND(TRUNC(('TRI-2'!AK44  ),2),0))&lt;=1,"E-","")))))))))))</f>
        <v/>
      </c>
      <c r="AL44" s="51" t="str">
        <f>IF(OR('TRI-2'!AL44 ="",'TRI-2'!AL44&lt;0,'TRI-2'!AL44  &gt;10),"",IF((ROUND(TRUNC(('TRI-2'!AL44  ),2),0))=10,"A+",IF((ROUND(TRUNC(('TRI-2'!AL44  ),2),0))=9,"A-",IF((ROUND(TRUNC(('TRI-2'!AL44   ),2),0))=8,"B+",IF((ROUND(TRUNC(('TRI-2'!AL44 ),2),0))=7,"B-",IF((ROUND(TRUNC(('TRI-2'!AL44  ),2),0))=6,"C+",IF((ROUND(TRUNC(('TRI-2'!AL44  ),2),0))=5,"C-",IF((ROUND(TRUNC(('TRI-2'!AL44  ),2),0))=4,"D+",IF((ROUND(TRUNC(('TRI-2'!AL44 ),2),0))=3,"D-",IF((ROUND(TRUNC(('TRI-2'!AL44 ),2),0))=2,"E+",IF((ROUND(TRUNC(('TRI-2'!AL44  ),2),0))&lt;=1,"E-","")))))))))))</f>
        <v/>
      </c>
      <c r="AM44" s="51" t="str">
        <f>IF(OR('TRI-2'!AM44 ="",'TRI-2'!AM44&lt;0,'TRI-2'!AM44  &gt;10),"",IF((ROUND(TRUNC(('TRI-2'!AM44  ),2),0))=10,"A+",IF((ROUND(TRUNC(('TRI-2'!AM44  ),2),0))=9,"A-",IF((ROUND(TRUNC(('TRI-2'!AM44   ),2),0))=8,"B+",IF((ROUND(TRUNC(('TRI-2'!AM44 ),2),0))=7,"B-",IF((ROUND(TRUNC(('TRI-2'!AM44  ),2),0))=6,"C+",IF((ROUND(TRUNC(('TRI-2'!AM44  ),2),0))=5,"C-",IF((ROUND(TRUNC(('TRI-2'!AM44  ),2),0))=4,"D+",IF((ROUND(TRUNC(('TRI-2'!AM44 ),2),0))=3,"D-",IF((ROUND(TRUNC(('TRI-2'!AM44 ),2),0))=2,"E+",IF((ROUND(TRUNC(('TRI-2'!AM44  ),2),0))&lt;=1,"E-","")))))))))))</f>
        <v/>
      </c>
      <c r="AN44" s="51" t="str">
        <f>IF(OR('TRI-2'!AN44 ="",'TRI-2'!AN44&lt;0,'TRI-2'!AN44  &gt;10),"",IF((ROUND(TRUNC(('TRI-2'!AN44  ),2),0))=10,"A+",IF((ROUND(TRUNC(('TRI-2'!AN44  ),2),0))=9,"A-",IF((ROUND(TRUNC(('TRI-2'!AN44   ),2),0))=8,"B+",IF((ROUND(TRUNC(('TRI-2'!AN44 ),2),0))=7,"B-",IF((ROUND(TRUNC(('TRI-2'!AN44  ),2),0))=6,"C+",IF((ROUND(TRUNC(('TRI-2'!AN44  ),2),0))=5,"C-",IF((ROUND(TRUNC(('TRI-2'!AN44  ),2),0))=4,"D+",IF((ROUND(TRUNC(('TRI-2'!AN44 ),2),0))=3,"D-",IF((ROUND(TRUNC(('TRI-2'!AN44 ),2),0))=2,"E+",IF((ROUND(TRUNC(('TRI-2'!AN44  ),2),0))&lt;=1,"E-","")))))))))))</f>
        <v/>
      </c>
      <c r="AO44" s="51" t="str">
        <f>IF(OR('TRI-2'!AO44 ="",'TRI-2'!AO44&lt;0,'TRI-2'!AO44  &gt;10),"",IF((ROUND(TRUNC(('TRI-2'!AO44  ),2),0))=10,"A+",IF((ROUND(TRUNC(('TRI-2'!AO44  ),2),0))=9,"A-",IF((ROUND(TRUNC(('TRI-2'!AO44   ),2),0))=8,"B+",IF((ROUND(TRUNC(('TRI-2'!AO44 ),2),0))=7,"B-",IF((ROUND(TRUNC(('TRI-2'!AO44  ),2),0))=6,"C+",IF((ROUND(TRUNC(('TRI-2'!AO44  ),2),0))=5,"C-",IF((ROUND(TRUNC(('TRI-2'!AO44  ),2),0))=4,"D+",IF((ROUND(TRUNC(('TRI-2'!AO44 ),2),0))=3,"D-",IF((ROUND(TRUNC(('TRI-2'!AO44 ),2),0))=2,"E+",IF((ROUND(TRUNC(('TRI-2'!AO44  ),2),0))&lt;=1,"E-","")))))))))))</f>
        <v/>
      </c>
      <c r="AP44" s="51" t="str">
        <f>IF(OR('TRI-2'!AP44 ="",'TRI-2'!AP44&lt;0,'TRI-2'!AP44  &gt;10),"",IF((ROUND(TRUNC(('TRI-2'!AP44  ),2),0))=10,"A+",IF((ROUND(TRUNC(('TRI-2'!AP44  ),2),0))=9,"A-",IF((ROUND(TRUNC(('TRI-2'!AP44   ),2),0))=8,"B+",IF((ROUND(TRUNC(('TRI-2'!AP44 ),2),0))=7,"B-",IF((ROUND(TRUNC(('TRI-2'!AP44  ),2),0))=6,"C+",IF((ROUND(TRUNC(('TRI-2'!AP44  ),2),0))=5,"C-",IF((ROUND(TRUNC(('TRI-2'!AP44  ),2),0))=4,"D+",IF((ROUND(TRUNC(('TRI-2'!AP44 ),2),0))=3,"D-",IF((ROUND(TRUNC(('TRI-2'!AP44 ),2),0))=2,"E+",IF((ROUND(TRUNC(('TRI-2'!AP44  ),2),0))&lt;=1,"E-","")))))))))))</f>
        <v/>
      </c>
      <c r="AQ44" s="51" t="str">
        <f>IF(OR('TRI-2'!AQ44 ="",'TRI-2'!AQ44&lt;0,'TRI-2'!AQ44  &gt;10),"",IF((ROUND(TRUNC(('TRI-2'!AQ44  ),2),0))=10,"A+",IF((ROUND(TRUNC(('TRI-2'!AQ44  ),2),0))=9,"A-",IF((ROUND(TRUNC(('TRI-2'!AQ44   ),2),0))=8,"B+",IF((ROUND(TRUNC(('TRI-2'!AQ44 ),2),0))=7,"B-",IF((ROUND(TRUNC(('TRI-2'!AQ44  ),2),0))=6,"C+",IF((ROUND(TRUNC(('TRI-2'!AQ44  ),2),0))=5,"C-",IF((ROUND(TRUNC(('TRI-2'!AQ44  ),2),0))=4,"D+",IF((ROUND(TRUNC(('TRI-2'!AQ44 ),2),0))=3,"D-",IF((ROUND(TRUNC(('TRI-2'!AQ44 ),2),0))=2,"E+",IF((ROUND(TRUNC(('TRI-2'!AQ44  ),2),0))&lt;=1,"E-","")))))))))))</f>
        <v/>
      </c>
      <c r="AR44" s="51" t="str">
        <f>IF(OR('TRI-2'!AR44 ="",'TRI-2'!AR44&lt;0,'TRI-2'!AR44  &gt;10),"",IF((ROUND(TRUNC(('TRI-2'!AR44  ),2),0))=10,"A+",IF((ROUND(TRUNC(('TRI-2'!AR44  ),2),0))=9,"A-",IF((ROUND(TRUNC(('TRI-2'!AR44   ),2),0))=8,"B+",IF((ROUND(TRUNC(('TRI-2'!AR44 ),2),0))=7,"B-",IF((ROUND(TRUNC(('TRI-2'!AR44  ),2),0))=6,"C+",IF((ROUND(TRUNC(('TRI-2'!AR44  ),2),0))=5,"C-",IF((ROUND(TRUNC(('TRI-2'!AR44  ),2),0))=4,"D+",IF((ROUND(TRUNC(('TRI-2'!AR44 ),2),0))=3,"D-",IF((ROUND(TRUNC(('TRI-2'!AR44 ),2),0))=2,"E+",IF((ROUND(TRUNC(('TRI-2'!AR44  ),2),0))&lt;=1,"E-","")))))))))))</f>
        <v/>
      </c>
      <c r="AS44" s="51" t="str">
        <f>IF(OR('TRI-2'!AS44 ="",'TRI-2'!AS44&lt;0,'TRI-2'!AS44  &gt;10),"",IF((ROUND(TRUNC(('TRI-2'!AS44  ),2),0))=10,"A+",IF((ROUND(TRUNC(('TRI-2'!AS44  ),2),0))=9,"A-",IF((ROUND(TRUNC(('TRI-2'!AS44   ),2),0))=8,"B+",IF((ROUND(TRUNC(('TRI-2'!AS44 ),2),0))=7,"B-",IF((ROUND(TRUNC(('TRI-2'!AS44  ),2),0))=6,"C+",IF((ROUND(TRUNC(('TRI-2'!AS44  ),2),0))=5,"C-",IF((ROUND(TRUNC(('TRI-2'!AS44  ),2),0))=4,"D+",IF((ROUND(TRUNC(('TRI-2'!AS44 ),2),0))=3,"D-",IF((ROUND(TRUNC(('TRI-2'!AS44 ),2),0))=2,"E+",IF((ROUND(TRUNC(('TRI-2'!AS44  ),2),0))&lt;=1,"E-","")))))))))))</f>
        <v/>
      </c>
      <c r="AT44" s="51" t="str">
        <f>IF(OR('TRI-2'!AT44 ="",'TRI-2'!AT44&lt;0,'TRI-2'!AT44  &gt;10),"",IF((ROUND(TRUNC(('TRI-2'!AT44  ),2),0))=10,"A+",IF((ROUND(TRUNC(('TRI-2'!AT44  ),2),0))=9,"A-",IF((ROUND(TRUNC(('TRI-2'!AT44   ),2),0))=8,"B+",IF((ROUND(TRUNC(('TRI-2'!AT44 ),2),0))=7,"B-",IF((ROUND(TRUNC(('TRI-2'!AT44  ),2),0))=6,"C+",IF((ROUND(TRUNC(('TRI-2'!AT44  ),2),0))=5,"C-",IF((ROUND(TRUNC(('TRI-2'!AT44  ),2),0))=4,"D+",IF((ROUND(TRUNC(('TRI-2'!AT44 ),2),0))=3,"D-",IF((ROUND(TRUNC(('TRI-2'!AT44 ),2),0))=2,"E+",IF((ROUND(TRUNC(('TRI-2'!AT44  ),2),0))&lt;=1,"E-","")))))))))))</f>
        <v/>
      </c>
      <c r="AU44" s="51" t="str">
        <f>IF(OR('TRI-2'!AU44 ="",'TRI-2'!AU44&lt;0,'TRI-2'!AU44  &gt;10),"",IF((ROUND(TRUNC(('TRI-2'!AU44  ),2),0))=10,"A+",IF((ROUND(TRUNC(('TRI-2'!AU44  ),2),0))=9,"A-",IF((ROUND(TRUNC(('TRI-2'!AU44   ),2),0))=8,"B+",IF((ROUND(TRUNC(('TRI-2'!AU44 ),2),0))=7,"B-",IF((ROUND(TRUNC(('TRI-2'!AU44  ),2),0))=6,"C+",IF((ROUND(TRUNC(('TRI-2'!AU44  ),2),0))=5,"C-",IF((ROUND(TRUNC(('TRI-2'!AU44  ),2),0))=4,"D+",IF((ROUND(TRUNC(('TRI-2'!AU44 ),2),0))=3,"D-",IF((ROUND(TRUNC(('TRI-2'!AU44 ),2),0))=2,"E+",IF((ROUND(TRUNC(('TRI-2'!AU44  ),2),0))&lt;=1,"E-","")))))))))))</f>
        <v/>
      </c>
      <c r="AV44" s="51" t="str">
        <f>IF(OR('TRI-2'!AV44 ="",'TRI-2'!AV44&lt;0,'TRI-2'!AV44  &gt;10),"",IF((ROUND(TRUNC(('TRI-2'!AV44  ),2),0))=10,"A+",IF((ROUND(TRUNC(('TRI-2'!AV44  ),2),0))=9,"A-",IF((ROUND(TRUNC(('TRI-2'!AV44   ),2),0))=8,"B+",IF((ROUND(TRUNC(('TRI-2'!AV44 ),2),0))=7,"B-",IF((ROUND(TRUNC(('TRI-2'!AV44  ),2),0))=6,"C+",IF((ROUND(TRUNC(('TRI-2'!AV44  ),2),0))=5,"C-",IF((ROUND(TRUNC(('TRI-2'!AV44  ),2),0))=4,"D+",IF((ROUND(TRUNC(('TRI-2'!AV44 ),2),0))=3,"D-",IF((ROUND(TRUNC(('TRI-2'!AV44 ),2),0))=2,"E+",IF((ROUND(TRUNC(('TRI-2'!AV44  ),2),0))&lt;=1,"E-","")))))))))))</f>
        <v/>
      </c>
      <c r="AW44" s="51" t="str">
        <f>IF(OR('TRI-2'!AW44 ="",'TRI-2'!AW44&lt;0,'TRI-2'!AW44  &gt;10),"",IF((ROUND(TRUNC(('TRI-2'!AW44  ),2),0))=10,"A+",IF((ROUND(TRUNC(('TRI-2'!AW44  ),2),0))=9,"A-",IF((ROUND(TRUNC(('TRI-2'!AW44   ),2),0))=8,"B+",IF((ROUND(TRUNC(('TRI-2'!AW44 ),2),0))=7,"B-",IF((ROUND(TRUNC(('TRI-2'!AW44  ),2),0))=6,"C+",IF((ROUND(TRUNC(('TRI-2'!AW44  ),2),0))=5,"C-",IF((ROUND(TRUNC(('TRI-2'!AW44  ),2),0))=4,"D+",IF((ROUND(TRUNC(('TRI-2'!AW44 ),2),0))=3,"D-",IF((ROUND(TRUNC(('TRI-2'!AW44 ),2),0))=2,"E+",IF((ROUND(TRUNC(('TRI-2'!AW44  ),2),0))&lt;=1,"E-","")))))))))))</f>
        <v/>
      </c>
      <c r="AX44" s="51" t="str">
        <f>IF(OR('TRI-2'!AX44 ="",'TRI-2'!AX44&lt;0,'TRI-2'!AX44  &gt;10),"",IF((ROUND(TRUNC(('TRI-2'!AX44  ),2),0))=10,"A+",IF((ROUND(TRUNC(('TRI-2'!AX44  ),2),0))=9,"A-",IF((ROUND(TRUNC(('TRI-2'!AX44   ),2),0))=8,"B+",IF((ROUND(TRUNC(('TRI-2'!AX44 ),2),0))=7,"B-",IF((ROUND(TRUNC(('TRI-2'!AX44  ),2),0))=6,"C+",IF((ROUND(TRUNC(('TRI-2'!AX44  ),2),0))=5,"C-",IF((ROUND(TRUNC(('TRI-2'!AX44  ),2),0))=4,"D+",IF((ROUND(TRUNC(('TRI-2'!AX44 ),2),0))=3,"D-",IF((ROUND(TRUNC(('TRI-2'!AX44 ),2),0))=2,"E+",IF((ROUND(TRUNC(('TRI-2'!AX44  ),2),0))&lt;=1,"E-","")))))))))))</f>
        <v/>
      </c>
      <c r="AY44" s="51" t="str">
        <f>IF(OR('TRI-2'!AY44 ="",'TRI-2'!AY44&lt;0,'TRI-2'!AY44  &gt;10),"",IF((ROUND(TRUNC(('TRI-2'!AY44  ),2),0))=10,"A+",IF((ROUND(TRUNC(('TRI-2'!AY44  ),2),0))=9,"A-",IF((ROUND(TRUNC(('TRI-2'!AY44   ),2),0))=8,"B+",IF((ROUND(TRUNC(('TRI-2'!AY44 ),2),0))=7,"B-",IF((ROUND(TRUNC(('TRI-2'!AY44  ),2),0))=6,"C+",IF((ROUND(TRUNC(('TRI-2'!AY44  ),2),0))=5,"C-",IF((ROUND(TRUNC(('TRI-2'!AY44  ),2),0))=4,"D+",IF((ROUND(TRUNC(('TRI-2'!AY44 ),2),0))=3,"D-",IF((ROUND(TRUNC(('TRI-2'!AY44 ),2),0))=2,"E+",IF((ROUND(TRUNC(('TRI-2'!AY44  ),2),0))&lt;=1,"E-","")))))))))))</f>
        <v/>
      </c>
      <c r="AZ44" s="51" t="str">
        <f>IF(OR('TRI-2'!AZ44 ="",'TRI-2'!AZ44&lt;0,'TRI-2'!AZ44  &gt;10),"",IF((ROUND(TRUNC(('TRI-2'!AZ44  ),2),0))=10,"A+",IF((ROUND(TRUNC(('TRI-2'!AZ44  ),2),0))=9,"A-",IF((ROUND(TRUNC(('TRI-2'!AZ44   ),2),0))=8,"B+",IF((ROUND(TRUNC(('TRI-2'!AZ44 ),2),0))=7,"B-",IF((ROUND(TRUNC(('TRI-2'!AZ44  ),2),0))=6,"C+",IF((ROUND(TRUNC(('TRI-2'!AZ44  ),2),0))=5,"C-",IF((ROUND(TRUNC(('TRI-2'!AZ44  ),2),0))=4,"D+",IF((ROUND(TRUNC(('TRI-2'!AZ44 ),2),0))=3,"D-",IF((ROUND(TRUNC(('TRI-2'!AZ44 ),2),0))=2,"E+",IF((ROUND(TRUNC(('TRI-2'!AZ44  ),2),0))&lt;=1,"E-","")))))))))))</f>
        <v/>
      </c>
      <c r="BA44" s="51" t="str">
        <f>IF(OR('TRI-2'!BA44 ="",'TRI-2'!BA44&lt;0,'TRI-2'!BA44  &gt;10),"",IF((ROUND(TRUNC(('TRI-2'!BA44  ),2),0))=10,"A+",IF((ROUND(TRUNC(('TRI-2'!BA44  ),2),0))=9,"A-",IF((ROUND(TRUNC(('TRI-2'!BA44   ),2),0))=8,"B+",IF((ROUND(TRUNC(('TRI-2'!BA44 ),2),0))=7,"B-",IF((ROUND(TRUNC(('TRI-2'!BA44  ),2),0))=6,"C+",IF((ROUND(TRUNC(('TRI-2'!BA44  ),2),0))=5,"C-",IF((ROUND(TRUNC(('TRI-2'!BA44  ),2),0))=4,"D+",IF((ROUND(TRUNC(('TRI-2'!BA44 ),2),0))=3,"D-",IF((ROUND(TRUNC(('TRI-2'!BA44 ),2),0))=2,"E+",IF((ROUND(TRUNC(('TRI-2'!BA44  ),2),0))&lt;=1,"E-","")))))))))))</f>
        <v/>
      </c>
      <c r="BB44" s="51" t="str">
        <f>IF(OR('TRI-2'!BB44 ="",'TRI-2'!BB44&lt;0,'TRI-2'!BB44  &gt;10),"",IF((ROUND(TRUNC(('TRI-2'!BB44  ),2),0))=10,"A+",IF((ROUND(TRUNC(('TRI-2'!BB44  ),2),0))=9,"A-",IF((ROUND(TRUNC(('TRI-2'!BB44   ),2),0))=8,"B+",IF((ROUND(TRUNC(('TRI-2'!BB44 ),2),0))=7,"B-",IF((ROUND(TRUNC(('TRI-2'!BB44  ),2),0))=6,"C+",IF((ROUND(TRUNC(('TRI-2'!BB44  ),2),0))=5,"C-",IF((ROUND(TRUNC(('TRI-2'!BB44  ),2),0))=4,"D+",IF((ROUND(TRUNC(('TRI-2'!BB44 ),2),0))=3,"D-",IF((ROUND(TRUNC(('TRI-2'!BB44 ),2),0))=2,"E+",IF((ROUND(TRUNC(('TRI-2'!BB44  ),2),0))&lt;=1,"E-","")))))))))))</f>
        <v/>
      </c>
      <c r="BC44" s="51" t="str">
        <f>IF(OR('TRI-2'!BC44 ="",'TRI-2'!BC44&lt;0,'TRI-2'!BC44  &gt;10),"",IF((ROUND(TRUNC(('TRI-2'!BC44  ),2),0))=10,"A+",IF((ROUND(TRUNC(('TRI-2'!BC44  ),2),0))=9,"A-",IF((ROUND(TRUNC(('TRI-2'!BC44   ),2),0))=8,"B+",IF((ROUND(TRUNC(('TRI-2'!BC44 ),2),0))=7,"B-",IF((ROUND(TRUNC(('TRI-2'!BC44  ),2),0))=6,"C+",IF((ROUND(TRUNC(('TRI-2'!BC44  ),2),0))=5,"C-",IF((ROUND(TRUNC(('TRI-2'!BC44  ),2),0))=4,"D+",IF((ROUND(TRUNC(('TRI-2'!BC44 ),2),0))=3,"D-",IF((ROUND(TRUNC(('TRI-2'!BC44 ),2),0))=2,"E+",IF((ROUND(TRUNC(('TRI-2'!BC44  ),2),0))&lt;=1,"E-","")))))))))))</f>
        <v/>
      </c>
      <c r="BD44" s="51" t="str">
        <f>IF(OR('TRI-2'!BD44 ="",'TRI-2'!BD44&lt;0,'TRI-2'!BD44  &gt;10),"",IF((ROUND(TRUNC(('TRI-2'!BD44  ),2),0))=10,"A+",IF((ROUND(TRUNC(('TRI-2'!BD44  ),2),0))=9,"A-",IF((ROUND(TRUNC(('TRI-2'!BD44   ),2),0))=8,"B+",IF((ROUND(TRUNC(('TRI-2'!BD44 ),2),0))=7,"B-",IF((ROUND(TRUNC(('TRI-2'!BD44  ),2),0))=6,"C+",IF((ROUND(TRUNC(('TRI-2'!BD44  ),2),0))=5,"C-",IF((ROUND(TRUNC(('TRI-2'!BD44  ),2),0))=4,"D+",IF((ROUND(TRUNC(('TRI-2'!BD44 ),2),0))=3,"D-",IF((ROUND(TRUNC(('TRI-2'!BD44 ),2),0))=2,"E+",IF((ROUND(TRUNC(('TRI-2'!BD44  ),2),0))&lt;=1,"E-","")))))))))))</f>
        <v/>
      </c>
      <c r="BE44" s="51" t="str">
        <f>IF(OR('TRI-2'!BE44 ="",'TRI-2'!BE44&lt;0,'TRI-2'!BE44  &gt;10),"",IF((ROUND(TRUNC(('TRI-2'!BE44  ),2),0))=10,"A+",IF((ROUND(TRUNC(('TRI-2'!BE44  ),2),0))=9,"A-",IF((ROUND(TRUNC(('TRI-2'!BE44   ),2),0))=8,"B+",IF((ROUND(TRUNC(('TRI-2'!BE44 ),2),0))=7,"B-",IF((ROUND(TRUNC(('TRI-2'!BE44  ),2),0))=6,"C+",IF((ROUND(TRUNC(('TRI-2'!BE44  ),2),0))=5,"C-",IF((ROUND(TRUNC(('TRI-2'!BE44  ),2),0))=4,"D+",IF((ROUND(TRUNC(('TRI-2'!BE44 ),2),0))=3,"D-",IF((ROUND(TRUNC(('TRI-2'!BE44 ),2),0))=2,"E+",IF((ROUND(TRUNC(('TRI-2'!BE44  ),2),0))&lt;=1,"E-","")))))))))))</f>
        <v/>
      </c>
      <c r="BF44" s="51" t="str">
        <f>IF(OR('TRI-2'!BF44 ="",'TRI-2'!BF44&lt;0,'TRI-2'!BF44  &gt;10),"",IF((ROUND(TRUNC(('TRI-2'!BF44  ),2),0))=10,"A+",IF((ROUND(TRUNC(('TRI-2'!BF44  ),2),0))=9,"A-",IF((ROUND(TRUNC(('TRI-2'!BF44   ),2),0))=8,"B+",IF((ROUND(TRUNC(('TRI-2'!BF44 ),2),0))=7,"B-",IF((ROUND(TRUNC(('TRI-2'!BF44  ),2),0))=6,"C+",IF((ROUND(TRUNC(('TRI-2'!BF44  ),2),0))=5,"C-",IF((ROUND(TRUNC(('TRI-2'!BF44  ),2),0))=4,"D+",IF((ROUND(TRUNC(('TRI-2'!BF44 ),2),0))=3,"D-",IF((ROUND(TRUNC(('TRI-2'!BF44 ),2),0))=2,"E+",IF((ROUND(TRUNC(('TRI-2'!BF44  ),2),0))&lt;=1,"E-","")))))))))))</f>
        <v/>
      </c>
      <c r="BG44" s="51" t="str">
        <f>IF(OR('TRI-2'!BG44 ="",'TRI-2'!BG44&lt;0,'TRI-2'!BG44  &gt;10),"",IF((ROUND(TRUNC(('TRI-2'!BG44  ),2),0))=10,"A+",IF((ROUND(TRUNC(('TRI-2'!BG44  ),2),0))=9,"A-",IF((ROUND(TRUNC(('TRI-2'!BG44   ),2),0))=8,"B+",IF((ROUND(TRUNC(('TRI-2'!BG44 ),2),0))=7,"B-",IF((ROUND(TRUNC(('TRI-2'!BG44  ),2),0))=6,"C+",IF((ROUND(TRUNC(('TRI-2'!BG44  ),2),0))=5,"C-",IF((ROUND(TRUNC(('TRI-2'!BG44  ),2),0))=4,"D+",IF((ROUND(TRUNC(('TRI-2'!BG44 ),2),0))=3,"D-",IF((ROUND(TRUNC(('TRI-2'!BG44 ),2),0))=2,"E+",IF((ROUND(TRUNC(('TRI-2'!BG44  ),2),0))&lt;=1,"E-","")))))))))))</f>
        <v/>
      </c>
      <c r="BH44" s="51" t="str">
        <f>IF(OR('TRI-2'!BH44 ="",'TRI-2'!BH44&lt;0,'TRI-2'!BH44  &gt;10),"",IF((ROUND(TRUNC(('TRI-2'!BH44  ),2),0))=10,"A+",IF((ROUND(TRUNC(('TRI-2'!BH44  ),2),0))=9,"A-",IF((ROUND(TRUNC(('TRI-2'!BH44   ),2),0))=8,"B+",IF((ROUND(TRUNC(('TRI-2'!BH44 ),2),0))=7,"B-",IF((ROUND(TRUNC(('TRI-2'!BH44  ),2),0))=6,"C+",IF((ROUND(TRUNC(('TRI-2'!BH44  ),2),0))=5,"C-",IF((ROUND(TRUNC(('TRI-2'!BH44  ),2),0))=4,"D+",IF((ROUND(TRUNC(('TRI-2'!BH44 ),2),0))=3,"D-",IF((ROUND(TRUNC(('TRI-2'!BH44 ),2),0))=2,"E+",IF((ROUND(TRUNC(('TRI-2'!BH44  ),2),0))&lt;=1,"E-","")))))))))))</f>
        <v/>
      </c>
      <c r="BI44" s="51" t="str">
        <f>IF(OR('TRI-2'!BI44 ="",'TRI-2'!BI44&lt;0,'TRI-2'!BI44  &gt;10),"",IF((ROUND(TRUNC(('TRI-2'!BI44  ),2),0))=10,"A+",IF((ROUND(TRUNC(('TRI-2'!BI44  ),2),0))=9,"A-",IF((ROUND(TRUNC(('TRI-2'!BI44   ),2),0))=8,"B+",IF((ROUND(TRUNC(('TRI-2'!BI44 ),2),0))=7,"B-",IF((ROUND(TRUNC(('TRI-2'!BI44  ),2),0))=6,"C+",IF((ROUND(TRUNC(('TRI-2'!BI44  ),2),0))=5,"C-",IF((ROUND(TRUNC(('TRI-2'!BI44  ),2),0))=4,"D+",IF((ROUND(TRUNC(('TRI-2'!BI44 ),2),0))=3,"D-",IF((ROUND(TRUNC(('TRI-2'!BI44 ),2),0))=2,"E+",IF((ROUND(TRUNC(('TRI-2'!BI44  ),2),0))&lt;=1,"E-","")))))))))))</f>
        <v/>
      </c>
      <c r="BJ44" s="51" t="str">
        <f>IF(OR('TRI-2'!BJ44 ="",'TRI-2'!BJ44&lt;0,'TRI-2'!BJ44  &gt;10),"",IF((ROUND(TRUNC(('TRI-2'!BJ44  ),2),0))=10,"A+",IF((ROUND(TRUNC(('TRI-2'!BJ44  ),2),0))=9,"A-",IF((ROUND(TRUNC(('TRI-2'!BJ44   ),2),0))=8,"B+",IF((ROUND(TRUNC(('TRI-2'!BJ44 ),2),0))=7,"B-",IF((ROUND(TRUNC(('TRI-2'!BJ44  ),2),0))=6,"C+",IF((ROUND(TRUNC(('TRI-2'!BJ44  ),2),0))=5,"C-",IF((ROUND(TRUNC(('TRI-2'!BJ44  ),2),0))=4,"D+",IF((ROUND(TRUNC(('TRI-2'!BJ44 ),2),0))=3,"D-",IF((ROUND(TRUNC(('TRI-2'!BJ44 ),2),0))=2,"E+",IF((ROUND(TRUNC(('TRI-2'!BJ44  ),2),0))&lt;=1,"E-","")))))))))))</f>
        <v/>
      </c>
      <c r="BK44" s="51" t="str">
        <f>IF(OR('TRI-2'!BK44 ="",'TRI-2'!BK44&lt;0,'TRI-2'!BK44  &gt;10),"",IF((ROUND(TRUNC(('TRI-2'!BK44  ),2),0))=10,"A+",IF((ROUND(TRUNC(('TRI-2'!BK44  ),2),0))=9,"A-",IF((ROUND(TRUNC(('TRI-2'!BK44   ),2),0))=8,"B+",IF((ROUND(TRUNC(('TRI-2'!BK44 ),2),0))=7,"B-",IF((ROUND(TRUNC(('TRI-2'!BK44  ),2),0))=6,"C+",IF((ROUND(TRUNC(('TRI-2'!BK44  ),2),0))=5,"C-",IF((ROUND(TRUNC(('TRI-2'!BK44  ),2),0))=4,"D+",IF((ROUND(TRUNC(('TRI-2'!BK44 ),2),0))=3,"D-",IF((ROUND(TRUNC(('TRI-2'!BK44 ),2),0))=2,"E+",IF((ROUND(TRUNC(('TRI-2'!BK44  ),2),0))&lt;=1,"E-","")))))))))))</f>
        <v/>
      </c>
      <c r="BL44" s="51" t="str">
        <f>IF(OR('TRI-2'!BL44 ="",'TRI-2'!BL44&lt;0,'TRI-2'!BL44  &gt;10),"",IF((ROUND(TRUNC(('TRI-2'!BL44  ),2),0))=10,"A+",IF((ROUND(TRUNC(('TRI-2'!BL44  ),2),0))=9,"A-",IF((ROUND(TRUNC(('TRI-2'!BL44   ),2),0))=8,"B+",IF((ROUND(TRUNC(('TRI-2'!BL44 ),2),0))=7,"B-",IF((ROUND(TRUNC(('TRI-2'!BL44  ),2),0))=6,"C+",IF((ROUND(TRUNC(('TRI-2'!BL44  ),2),0))=5,"C-",IF((ROUND(TRUNC(('TRI-2'!BL44  ),2),0))=4,"D+",IF((ROUND(TRUNC(('TRI-2'!BL44 ),2),0))=3,"D-",IF((ROUND(TRUNC(('TRI-2'!BL44 ),2),0))=2,"E+",IF((ROUND(TRUNC(('TRI-2'!BL44  ),2),0))&lt;=1,"E-","")))))))))))</f>
        <v/>
      </c>
      <c r="BM44" s="51" t="str">
        <f>IF(OR('TRI-2'!BM44 ="",'TRI-2'!BM44&lt;0,'TRI-2'!BM44  &gt;10),"",IF((ROUND(TRUNC(('TRI-2'!BM44  ),2),0))=10,"A+",IF((ROUND(TRUNC(('TRI-2'!BM44  ),2),0))=9,"A-",IF((ROUND(TRUNC(('TRI-2'!BM44   ),2),0))=8,"B+",IF((ROUND(TRUNC(('TRI-2'!BM44 ),2),0))=7,"B-",IF((ROUND(TRUNC(('TRI-2'!BM44  ),2),0))=6,"C+",IF((ROUND(TRUNC(('TRI-2'!BM44  ),2),0))=5,"C-",IF((ROUND(TRUNC(('TRI-2'!BM44  ),2),0))=4,"D+",IF((ROUND(TRUNC(('TRI-2'!BM44 ),2),0))=3,"D-",IF((ROUND(TRUNC(('TRI-2'!BM44 ),2),0))=2,"E+",IF((ROUND(TRUNC(('TRI-2'!BM44  ),2),0))&lt;=1,"E-","")))))))))))</f>
        <v/>
      </c>
      <c r="BN44" s="51" t="str">
        <f>IF(OR('TRI-2'!BN44 ="",'TRI-2'!BN44&lt;0,'TRI-2'!BN44  &gt;10),"",IF((ROUND(TRUNC(('TRI-2'!BN44  ),2),0))=10,"A+",IF((ROUND(TRUNC(('TRI-2'!BN44  ),2),0))=9,"A-",IF((ROUND(TRUNC(('TRI-2'!BN44   ),2),0))=8,"B+",IF((ROUND(TRUNC(('TRI-2'!BN44 ),2),0))=7,"B-",IF((ROUND(TRUNC(('TRI-2'!BN44  ),2),0))=6,"C+",IF((ROUND(TRUNC(('TRI-2'!BN44  ),2),0))=5,"C-",IF((ROUND(TRUNC(('TRI-2'!BN44  ),2),0))=4,"D+",IF((ROUND(TRUNC(('TRI-2'!BN44 ),2),0))=3,"D-",IF((ROUND(TRUNC(('TRI-2'!BN44 ),2),0))=2,"E+",IF((ROUND(TRUNC(('TRI-2'!BN44  ),2),0))&lt;=1,"E-","")))))))))))</f>
        <v/>
      </c>
      <c r="BO44" s="51" t="str">
        <f>IF(OR('TRI-2'!BO44 ="",'TRI-2'!BO44&lt;0,'TRI-2'!BO44  &gt;10),"",IF((ROUND(TRUNC(('TRI-2'!BO44  ),2),0))=10,"A+",IF((ROUND(TRUNC(('TRI-2'!BO44  ),2),0))=9,"A-",IF((ROUND(TRUNC(('TRI-2'!BO44   ),2),0))=8,"B+",IF((ROUND(TRUNC(('TRI-2'!BO44 ),2),0))=7,"B-",IF((ROUND(TRUNC(('TRI-2'!BO44  ),2),0))=6,"C+",IF((ROUND(TRUNC(('TRI-2'!BO44  ),2),0))=5,"C-",IF((ROUND(TRUNC(('TRI-2'!BO44  ),2),0))=4,"D+",IF((ROUND(TRUNC(('TRI-2'!BO44 ),2),0))=3,"D-",IF((ROUND(TRUNC(('TRI-2'!BO44 ),2),0))=2,"E+",IF((ROUND(TRUNC(('TRI-2'!BO44  ),2),0))&lt;=1,"E-","")))))))))))</f>
        <v/>
      </c>
      <c r="BP44" s="51" t="str">
        <f>IF(OR('TRI-2'!BP44 ="",'TRI-2'!BP44&lt;0,'TRI-2'!BP44  &gt;10),"",IF((ROUND(TRUNC(('TRI-2'!BP44  ),2),0))=10,"A+",IF((ROUND(TRUNC(('TRI-2'!BP44  ),2),0))=9,"A-",IF((ROUND(TRUNC(('TRI-2'!BP44   ),2),0))=8,"B+",IF((ROUND(TRUNC(('TRI-2'!BP44 ),2),0))=7,"B-",IF((ROUND(TRUNC(('TRI-2'!BP44  ),2),0))=6,"C+",IF((ROUND(TRUNC(('TRI-2'!BP44  ),2),0))=5,"C-",IF((ROUND(TRUNC(('TRI-2'!BP44  ),2),0))=4,"D+",IF((ROUND(TRUNC(('TRI-2'!BP44 ),2),0))=3,"D-",IF((ROUND(TRUNC(('TRI-2'!BP44 ),2),0))=2,"E+",IF((ROUND(TRUNC(('TRI-2'!BP44  ),2),0))&lt;=1,"E-","")))))))))))</f>
        <v/>
      </c>
      <c r="BQ44" s="51" t="str">
        <f>IF(OR('TRI-2'!BQ44 ="",'TRI-2'!BQ44&lt;0,'TRI-2'!BQ44  &gt;10),"",IF((ROUND(TRUNC(('TRI-2'!BQ44  ),2),0))=10,"A+",IF((ROUND(TRUNC(('TRI-2'!BQ44  ),2),0))=9,"A-",IF((ROUND(TRUNC(('TRI-2'!BQ44   ),2),0))=8,"B+",IF((ROUND(TRUNC(('TRI-2'!BQ44 ),2),0))=7,"B-",IF((ROUND(TRUNC(('TRI-2'!BQ44  ),2),0))=6,"C+",IF((ROUND(TRUNC(('TRI-2'!BQ44  ),2),0))=5,"C-",IF((ROUND(TRUNC(('TRI-2'!BQ44  ),2),0))=4,"D+",IF((ROUND(TRUNC(('TRI-2'!BQ44 ),2),0))=3,"D-",IF((ROUND(TRUNC(('TRI-2'!BQ44 ),2),0))=2,"E+",IF((ROUND(TRUNC(('TRI-2'!BQ44  ),2),0))&lt;=1,"E-","")))))))))))</f>
        <v/>
      </c>
      <c r="BR44" s="51" t="str">
        <f>IF(OR('TRI-2'!BR44 ="",'TRI-2'!BR44&lt;0,'TRI-2'!BR44  &gt;10),"",IF((ROUND(TRUNC(('TRI-2'!BR44  ),2),0))=10,"A+",IF((ROUND(TRUNC(('TRI-2'!BR44  ),2),0))=9,"A-",IF((ROUND(TRUNC(('TRI-2'!BR44   ),2),0))=8,"B+",IF((ROUND(TRUNC(('TRI-2'!BR44 ),2),0))=7,"B-",IF((ROUND(TRUNC(('TRI-2'!BR44  ),2),0))=6,"C+",IF((ROUND(TRUNC(('TRI-2'!BR44  ),2),0))=5,"C-",IF((ROUND(TRUNC(('TRI-2'!BR44  ),2),0))=4,"D+",IF((ROUND(TRUNC(('TRI-2'!BR44 ),2),0))=3,"D-",IF((ROUND(TRUNC(('TRI-2'!BR44 ),2),0))=2,"E+",IF((ROUND(TRUNC(('TRI-2'!BR44  ),2),0))&lt;=1,"E-","")))))))))))</f>
        <v/>
      </c>
      <c r="BS44" s="51" t="str">
        <f>IF(OR('TRI-2'!BS44 ="",'TRI-2'!BS44&lt;0,'TRI-2'!BS44  &gt;10),"",IF((ROUND(TRUNC(('TRI-2'!BS44  ),2),0))=10,"A+",IF((ROUND(TRUNC(('TRI-2'!BS44  ),2),0))=9,"A-",IF((ROUND(TRUNC(('TRI-2'!BS44   ),2),0))=8,"B+",IF((ROUND(TRUNC(('TRI-2'!BS44 ),2),0))=7,"B-",IF((ROUND(TRUNC(('TRI-2'!BS44  ),2),0))=6,"C+",IF((ROUND(TRUNC(('TRI-2'!BS44  ),2),0))=5,"C-",IF((ROUND(TRUNC(('TRI-2'!BS44  ),2),0))=4,"D+",IF((ROUND(TRUNC(('TRI-2'!BS44 ),2),0))=3,"D-",IF((ROUND(TRUNC(('TRI-2'!BS44 ),2),0))=2,"E+",IF((ROUND(TRUNC(('TRI-2'!BS44  ),2),0))&lt;=1,"E-","")))))))))))</f>
        <v/>
      </c>
      <c r="BT44" s="51" t="str">
        <f>IF(OR('TRI-2'!BT44 ="",'TRI-2'!BT44&lt;0,'TRI-2'!BT44  &gt;10),"",IF((ROUND(TRUNC(('TRI-2'!BT44  ),2),0))=10,"A+",IF((ROUND(TRUNC(('TRI-2'!BT44  ),2),0))=9,"A-",IF((ROUND(TRUNC(('TRI-2'!BT44   ),2),0))=8,"B+",IF((ROUND(TRUNC(('TRI-2'!BT44 ),2),0))=7,"B-",IF((ROUND(TRUNC(('TRI-2'!BT44  ),2),0))=6,"C+",IF((ROUND(TRUNC(('TRI-2'!BT44  ),2),0))=5,"C-",IF((ROUND(TRUNC(('TRI-2'!BT44  ),2),0))=4,"D+",IF((ROUND(TRUNC(('TRI-2'!BT44 ),2),0))=3,"D-",IF((ROUND(TRUNC(('TRI-2'!BT44 ),2),0))=2,"E+",IF((ROUND(TRUNC(('TRI-2'!BT44  ),2),0))&lt;=1,"E-","")))))))))))</f>
        <v/>
      </c>
      <c r="BU44" s="51" t="str">
        <f>IF(OR('TRI-2'!BU44 ="",'TRI-2'!BU44&lt;0,'TRI-2'!BU44  &gt;10),"",IF((ROUND(TRUNC(('TRI-2'!BU44  ),2),0))=10,"A+",IF((ROUND(TRUNC(('TRI-2'!BU44  ),2),0))=9,"A-",IF((ROUND(TRUNC(('TRI-2'!BU44   ),2),0))=8,"B+",IF((ROUND(TRUNC(('TRI-2'!BU44 ),2),0))=7,"B-",IF((ROUND(TRUNC(('TRI-2'!BU44  ),2),0))=6,"C+",IF((ROUND(TRUNC(('TRI-2'!BU44  ),2),0))=5,"C-",IF((ROUND(TRUNC(('TRI-2'!BU44  ),2),0))=4,"D+",IF((ROUND(TRUNC(('TRI-2'!BU44 ),2),0))=3,"D-",IF((ROUND(TRUNC(('TRI-2'!BU44 ),2),0))=2,"E+",IF((ROUND(TRUNC(('TRI-2'!BU44  ),2),0))&lt;=1,"E-","")))))))))))</f>
        <v/>
      </c>
      <c r="BV44" s="51" t="str">
        <f>IF(OR('TRI-2'!BV44 ="",'TRI-2'!BV44&lt;0,'TRI-2'!BV44  &gt;10),"",IF((ROUND(TRUNC(('TRI-2'!BV44  ),2),0))=10,"A+",IF((ROUND(TRUNC(('TRI-2'!BV44  ),2),0))=9,"A-",IF((ROUND(TRUNC(('TRI-2'!BV44   ),2),0))=8,"B+",IF((ROUND(TRUNC(('TRI-2'!BV44 ),2),0))=7,"B-",IF((ROUND(TRUNC(('TRI-2'!BV44  ),2),0))=6,"C+",IF((ROUND(TRUNC(('TRI-2'!BV44  ),2),0))=5,"C-",IF((ROUND(TRUNC(('TRI-2'!BV44  ),2),0))=4,"D+",IF((ROUND(TRUNC(('TRI-2'!BV44 ),2),0))=3,"D-",IF((ROUND(TRUNC(('TRI-2'!BV44 ),2),0))=2,"E+",IF((ROUND(TRUNC(('TRI-2'!BV44  ),2),0))&lt;=1,"E-","")))))))))))</f>
        <v/>
      </c>
      <c r="BW44" s="51" t="str">
        <f>IF(OR('TRI-2'!BW44 ="",'TRI-2'!BW44&lt;0,'TRI-2'!BW44  &gt;10),"",IF((ROUND(TRUNC(('TRI-2'!BW44  ),2),0))=10,"A+",IF((ROUND(TRUNC(('TRI-2'!BW44  ),2),0))=9,"A-",IF((ROUND(TRUNC(('TRI-2'!BW44   ),2),0))=8,"B+",IF((ROUND(TRUNC(('TRI-2'!BW44 ),2),0))=7,"B-",IF((ROUND(TRUNC(('TRI-2'!BW44  ),2),0))=6,"C+",IF((ROUND(TRUNC(('TRI-2'!BW44  ),2),0))=5,"C-",IF((ROUND(TRUNC(('TRI-2'!BW44  ),2),0))=4,"D+",IF((ROUND(TRUNC(('TRI-2'!BW44 ),2),0))=3,"D-",IF((ROUND(TRUNC(('TRI-2'!BW44 ),2),0))=2,"E+",IF((ROUND(TRUNC(('TRI-2'!BW44  ),2),0))&lt;=1,"E-","")))))))))))</f>
        <v/>
      </c>
      <c r="BX44" s="51" t="str">
        <f>IF(OR('TRI-2'!BX44 ="",'TRI-2'!BX44&lt;0,'TRI-2'!BX44  &gt;10),"",IF((ROUND(TRUNC(('TRI-2'!BX44  ),2),0))=10,"A+",IF((ROUND(TRUNC(('TRI-2'!BX44  ),2),0))=9,"A-",IF((ROUND(TRUNC(('TRI-2'!BX44   ),2),0))=8,"B+",IF((ROUND(TRUNC(('TRI-2'!BX44 ),2),0))=7,"B-",IF((ROUND(TRUNC(('TRI-2'!BX44  ),2),0))=6,"C+",IF((ROUND(TRUNC(('TRI-2'!BX44  ),2),0))=5,"C-",IF((ROUND(TRUNC(('TRI-2'!BX44  ),2),0))=4,"D+",IF((ROUND(TRUNC(('TRI-2'!BX44 ),2),0))=3,"D-",IF((ROUND(TRUNC(('TRI-2'!BX44 ),2),0))=2,"E+",IF((ROUND(TRUNC(('TRI-2'!BX44  ),2),0))&lt;=1,"E-","")))))))))))</f>
        <v/>
      </c>
      <c r="BY44" s="51" t="str">
        <f>IF(OR('TRI-2'!BY44 ="",'TRI-2'!BY44&lt;0,'TRI-2'!BY44  &gt;10),"",IF((ROUND(TRUNC(('TRI-2'!BY44  ),2),0))=10,"A+",IF((ROUND(TRUNC(('TRI-2'!BY44  ),2),0))=9,"A-",IF((ROUND(TRUNC(('TRI-2'!BY44   ),2),0))=8,"B+",IF((ROUND(TRUNC(('TRI-2'!BY44 ),2),0))=7,"B-",IF((ROUND(TRUNC(('TRI-2'!BY44  ),2),0))=6,"C+",IF((ROUND(TRUNC(('TRI-2'!BY44  ),2),0))=5,"C-",IF((ROUND(TRUNC(('TRI-2'!BY44  ),2),0))=4,"D+",IF((ROUND(TRUNC(('TRI-2'!BY44 ),2),0))=3,"D-",IF((ROUND(TRUNC(('TRI-2'!BY44 ),2),0))=2,"E+",IF((ROUND(TRUNC(('TRI-2'!BY44  ),2),0))&lt;=1,"E-","")))))))))))</f>
        <v/>
      </c>
      <c r="BZ44" s="51" t="str">
        <f>IF(OR('TRI-2'!BZ44 ="",'TRI-2'!BZ44&lt;0,'TRI-2'!BZ44  &gt;10),"",IF((ROUND(TRUNC(('TRI-2'!BZ44  ),2),0))=10,"A+",IF((ROUND(TRUNC(('TRI-2'!BZ44  ),2),0))=9,"A-",IF((ROUND(TRUNC(('TRI-2'!BZ44   ),2),0))=8,"B+",IF((ROUND(TRUNC(('TRI-2'!BZ44 ),2),0))=7,"B-",IF((ROUND(TRUNC(('TRI-2'!BZ44  ),2),0))=6,"C+",IF((ROUND(TRUNC(('TRI-2'!BZ44  ),2),0))=5,"C-",IF((ROUND(TRUNC(('TRI-2'!BZ44  ),2),0))=4,"D+",IF((ROUND(TRUNC(('TRI-2'!BZ44 ),2),0))=3,"D-",IF((ROUND(TRUNC(('TRI-2'!BZ44 ),2),0))=2,"E+",IF((ROUND(TRUNC(('TRI-2'!BZ44  ),2),0))&lt;=1,"E-","")))))))))))</f>
        <v/>
      </c>
      <c r="CA44" s="51" t="str">
        <f>IF(OR('TRI-2'!CA44 ="",'TRI-2'!CA44&lt;0,'TRI-2'!CA44  &gt;10),"",IF((ROUND(TRUNC(('TRI-2'!CA44  ),2),0))=10,"A+",IF((ROUND(TRUNC(('TRI-2'!CA44  ),2),0))=9,"A-",IF((ROUND(TRUNC(('TRI-2'!CA44   ),2),0))=8,"B+",IF((ROUND(TRUNC(('TRI-2'!CA44 ),2),0))=7,"B-",IF((ROUND(TRUNC(('TRI-2'!CA44  ),2),0))=6,"C+",IF((ROUND(TRUNC(('TRI-2'!CA44  ),2),0))=5,"C-",IF((ROUND(TRUNC(('TRI-2'!CA44  ),2),0))=4,"D+",IF((ROUND(TRUNC(('TRI-2'!CA44 ),2),0))=3,"D-",IF((ROUND(TRUNC(('TRI-2'!CA44 ),2),0))=2,"E+",IF((ROUND(TRUNC(('TRI-2'!CA44  ),2),0))&lt;=1,"E-","")))))))))))</f>
        <v/>
      </c>
      <c r="CB44" s="51" t="str">
        <f>IF(OR('TRI-2'!CB44 ="",'TRI-2'!CB44&lt;0,'TRI-2'!CB44  &gt;10),"",IF((ROUND(TRUNC(('TRI-2'!CB44  ),2),0))=10,"A+",IF((ROUND(TRUNC(('TRI-2'!CB44  ),2),0))=9,"A-",IF((ROUND(TRUNC(('TRI-2'!CB44   ),2),0))=8,"B+",IF((ROUND(TRUNC(('TRI-2'!CB44 ),2),0))=7,"B-",IF((ROUND(TRUNC(('TRI-2'!CB44  ),2),0))=6,"C+",IF((ROUND(TRUNC(('TRI-2'!CB44  ),2),0))=5,"C-",IF((ROUND(TRUNC(('TRI-2'!CB44  ),2),0))=4,"D+",IF((ROUND(TRUNC(('TRI-2'!CB44 ),2),0))=3,"D-",IF((ROUND(TRUNC(('TRI-2'!CB44 ),2),0))=2,"E+",IF((ROUND(TRUNC(('TRI-2'!CB44  ),2),0))&lt;=1,"E-","")))))))))))</f>
        <v/>
      </c>
      <c r="CC44" s="51" t="str">
        <f>IF(OR('TRI-2'!CC44 ="",'TRI-2'!CC44&lt;0,'TRI-2'!CC44  &gt;10),"",IF((ROUND(TRUNC(('TRI-2'!CC44  ),2),0))=10,"A+",IF((ROUND(TRUNC(('TRI-2'!CC44  ),2),0))=9,"A-",IF((ROUND(TRUNC(('TRI-2'!CC44   ),2),0))=8,"B+",IF((ROUND(TRUNC(('TRI-2'!CC44 ),2),0))=7,"B-",IF((ROUND(TRUNC(('TRI-2'!CC44  ),2),0))=6,"C+",IF((ROUND(TRUNC(('TRI-2'!CC44  ),2),0))=5,"C-",IF((ROUND(TRUNC(('TRI-2'!CC44  ),2),0))=4,"D+",IF((ROUND(TRUNC(('TRI-2'!CC44 ),2),0))=3,"D-",IF((ROUND(TRUNC(('TRI-2'!CC44 ),2),0))=2,"E+",IF((ROUND(TRUNC(('TRI-2'!CC44  ),2),0))&lt;=1,"E-","")))))))))))</f>
        <v/>
      </c>
      <c r="CD44" s="51" t="str">
        <f>IF(OR('TRI-2'!CD44 ="",'TRI-2'!CD44&lt;0,'TRI-2'!CD44  &gt;10),"",IF((ROUND(TRUNC(('TRI-2'!CD44  ),2),0))=10,"A+",IF((ROUND(TRUNC(('TRI-2'!CD44  ),2),0))=9,"A-",IF((ROUND(TRUNC(('TRI-2'!CD44   ),2),0))=8,"B+",IF((ROUND(TRUNC(('TRI-2'!CD44 ),2),0))=7,"B-",IF((ROUND(TRUNC(('TRI-2'!CD44  ),2),0))=6,"C+",IF((ROUND(TRUNC(('TRI-2'!CD44  ),2),0))=5,"C-",IF((ROUND(TRUNC(('TRI-2'!CD44  ),2),0))=4,"D+",IF((ROUND(TRUNC(('TRI-2'!CD44 ),2),0))=3,"D-",IF((ROUND(TRUNC(('TRI-2'!CD44 ),2),0))=2,"E+",IF((ROUND(TRUNC(('TRI-2'!CD44  ),2),0))&lt;=1,"E-","")))))))))))</f>
        <v/>
      </c>
      <c r="CE44" s="51" t="str">
        <f>IF(OR('TRI-2'!CE44 ="",'TRI-2'!CE44&lt;0,'TRI-2'!CE44  &gt;10),"",IF((ROUND(TRUNC(('TRI-2'!CE44  ),2),0))=10,"A+",IF((ROUND(TRUNC(('TRI-2'!CE44  ),2),0))=9,"A-",IF((ROUND(TRUNC(('TRI-2'!CE44   ),2),0))=8,"B+",IF((ROUND(TRUNC(('TRI-2'!CE44 ),2),0))=7,"B-",IF((ROUND(TRUNC(('TRI-2'!CE44  ),2),0))=6,"C+",IF((ROUND(TRUNC(('TRI-2'!CE44  ),2),0))=5,"C-",IF((ROUND(TRUNC(('TRI-2'!CE44  ),2),0))=4,"D+",IF((ROUND(TRUNC(('TRI-2'!CE44 ),2),0))=3,"D-",IF((ROUND(TRUNC(('TRI-2'!CE44 ),2),0))=2,"E+",IF((ROUND(TRUNC(('TRI-2'!CE44  ),2),0))&lt;=1,"E-","")))))))))))</f>
        <v/>
      </c>
      <c r="CF44" s="51" t="str">
        <f>IF(OR('TRI-2'!CF44 ="",'TRI-2'!CF44&lt;0,'TRI-2'!CF44  &gt;10),"",IF((ROUND(TRUNC(('TRI-2'!CF44  ),2),0))=10,"A+",IF((ROUND(TRUNC(('TRI-2'!CF44  ),2),0))=9,"A-",IF((ROUND(TRUNC(('TRI-2'!CF44   ),2),0))=8,"B+",IF((ROUND(TRUNC(('TRI-2'!CF44 ),2),0))=7,"B-",IF((ROUND(TRUNC(('TRI-2'!CF44  ),2),0))=6,"C+",IF((ROUND(TRUNC(('TRI-2'!CF44  ),2),0))=5,"C-",IF((ROUND(TRUNC(('TRI-2'!CF44  ),2),0))=4,"D+",IF((ROUND(TRUNC(('TRI-2'!CF44 ),2),0))=3,"D-",IF((ROUND(TRUNC(('TRI-2'!CF44 ),2),0))=2,"E+",IF((ROUND(TRUNC(('TRI-2'!CF44  ),2),0))&lt;=1,"E-","")))))))))))</f>
        <v/>
      </c>
      <c r="CG44" s="51" t="str">
        <f>IF(OR('TRI-2'!CG44 ="",'TRI-2'!CG44&lt;0,'TRI-2'!CG44  &gt;10),"",IF((ROUND(TRUNC(('TRI-2'!CG44  ),2),0))=10,"A+",IF((ROUND(TRUNC(('TRI-2'!CG44  ),2),0))=9,"A-",IF((ROUND(TRUNC(('TRI-2'!CG44   ),2),0))=8,"B+",IF((ROUND(TRUNC(('TRI-2'!CG44 ),2),0))=7,"B-",IF((ROUND(TRUNC(('TRI-2'!CG44  ),2),0))=6,"C+",IF((ROUND(TRUNC(('TRI-2'!CG44  ),2),0))=5,"C-",IF((ROUND(TRUNC(('TRI-2'!CG44  ),2),0))=4,"D+",IF((ROUND(TRUNC(('TRI-2'!CG44 ),2),0))=3,"D-",IF((ROUND(TRUNC(('TRI-2'!CG44 ),2),0))=2,"E+",IF((ROUND(TRUNC(('TRI-2'!CG44  ),2),0))&lt;=1,"E-","")))))))))))</f>
        <v/>
      </c>
      <c r="CH44" s="51" t="str">
        <f>IF(OR('TRI-2'!CH44 ="",'TRI-2'!CH44&lt;0,'TRI-2'!CH44  &gt;10),"",IF((ROUND(TRUNC(('TRI-2'!CH44  ),2),0))=10,"A+",IF((ROUND(TRUNC(('TRI-2'!CH44  ),2),0))=9,"A-",IF((ROUND(TRUNC(('TRI-2'!CH44   ),2),0))=8,"B+",IF((ROUND(TRUNC(('TRI-2'!CH44 ),2),0))=7,"B-",IF((ROUND(TRUNC(('TRI-2'!CH44  ),2),0))=6,"C+",IF((ROUND(TRUNC(('TRI-2'!CH44  ),2),0))=5,"C-",IF((ROUND(TRUNC(('TRI-2'!CH44  ),2),0))=4,"D+",IF((ROUND(TRUNC(('TRI-2'!CH44 ),2),0))=3,"D-",IF((ROUND(TRUNC(('TRI-2'!CH44 ),2),0))=2,"E+",IF((ROUND(TRUNC(('TRI-2'!CH44  ),2),0))&lt;=1,"E-","")))))))))))</f>
        <v/>
      </c>
      <c r="CI44" s="51" t="str">
        <f>IF(OR('TRI-2'!CI44 ="",'TRI-2'!CI44&lt;0,'TRI-2'!CI44  &gt;10),"",IF((ROUND(TRUNC(('TRI-2'!CI44  ),2),0))=10,"A+",IF((ROUND(TRUNC(('TRI-2'!CI44  ),2),0))=9,"A-",IF((ROUND(TRUNC(('TRI-2'!CI44   ),2),0))=8,"B+",IF((ROUND(TRUNC(('TRI-2'!CI44 ),2),0))=7,"B-",IF((ROUND(TRUNC(('TRI-2'!CI44  ),2),0))=6,"C+",IF((ROUND(TRUNC(('TRI-2'!CI44  ),2),0))=5,"C-",IF((ROUND(TRUNC(('TRI-2'!CI44  ),2),0))=4,"D+",IF((ROUND(TRUNC(('TRI-2'!CI44 ),2),0))=3,"D-",IF((ROUND(TRUNC(('TRI-2'!CI44 ),2),0))=2,"E+",IF((ROUND(TRUNC(('TRI-2'!CI44  ),2),0))&lt;=1,"E-","")))))))))))</f>
        <v/>
      </c>
      <c r="CJ44" s="51" t="str">
        <f>IF(OR('TRI-2'!CJ44 ="",'TRI-2'!CJ44&lt;0,'TRI-2'!CJ44  &gt;10),"",IF((ROUND(TRUNC(('TRI-2'!CJ44  ),2),0))=10,"A+",IF((ROUND(TRUNC(('TRI-2'!CJ44  ),2),0))=9,"A-",IF((ROUND(TRUNC(('TRI-2'!CJ44   ),2),0))=8,"B+",IF((ROUND(TRUNC(('TRI-2'!CJ44 ),2),0))=7,"B-",IF((ROUND(TRUNC(('TRI-2'!CJ44  ),2),0))=6,"C+",IF((ROUND(TRUNC(('TRI-2'!CJ44  ),2),0))=5,"C-",IF((ROUND(TRUNC(('TRI-2'!CJ44  ),2),0))=4,"D+",IF((ROUND(TRUNC(('TRI-2'!CJ44 ),2),0))=3,"D-",IF((ROUND(TRUNC(('TRI-2'!CJ44 ),2),0))=2,"E+",IF((ROUND(TRUNC(('TRI-2'!CJ44  ),2),0))&lt;=1,"E-","")))))))))))</f>
        <v/>
      </c>
      <c r="CK44" s="51" t="str">
        <f>IF(OR('TRI-2'!CK44 ="",'TRI-2'!CK44&lt;0,'TRI-2'!CK44  &gt;10),"",IF((ROUND(TRUNC(('TRI-2'!CK44  ),2),0))=10,"A+",IF((ROUND(TRUNC(('TRI-2'!CK44  ),2),0))=9,"A-",IF((ROUND(TRUNC(('TRI-2'!CK44   ),2),0))=8,"B+",IF((ROUND(TRUNC(('TRI-2'!CK44 ),2),0))=7,"B-",IF((ROUND(TRUNC(('TRI-2'!CK44  ),2),0))=6,"C+",IF((ROUND(TRUNC(('TRI-2'!CK44  ),2),0))=5,"C-",IF((ROUND(TRUNC(('TRI-2'!CK44  ),2),0))=4,"D+",IF((ROUND(TRUNC(('TRI-2'!CK44 ),2),0))=3,"D-",IF((ROUND(TRUNC(('TRI-2'!CK44 ),2),0))=2,"E+",IF((ROUND(TRUNC(('TRI-2'!CK44  ),2),0))&lt;=1,"E-","")))))))))))</f>
        <v/>
      </c>
      <c r="CL44" s="51" t="str">
        <f>IF(OR('TRI-2'!CL44 ="",'TRI-2'!CL44&lt;0,'TRI-2'!CL44  &gt;10),"",IF((ROUND(TRUNC(('TRI-2'!CL44  ),2),0))=10,"A+",IF((ROUND(TRUNC(('TRI-2'!CL44  ),2),0))=9,"A-",IF((ROUND(TRUNC(('TRI-2'!CL44   ),2),0))=8,"B+",IF((ROUND(TRUNC(('TRI-2'!CL44 ),2),0))=7,"B-",IF((ROUND(TRUNC(('TRI-2'!CL44  ),2),0))=6,"C+",IF((ROUND(TRUNC(('TRI-2'!CL44  ),2),0))=5,"C-",IF((ROUND(TRUNC(('TRI-2'!CL44  ),2),0))=4,"D+",IF((ROUND(TRUNC(('TRI-2'!CL44 ),2),0))=3,"D-",IF((ROUND(TRUNC(('TRI-2'!CL44 ),2),0))=2,"E+",IF((ROUND(TRUNC(('TRI-2'!CL44  ),2),0))&lt;=1,"E-","")))))))))))</f>
        <v/>
      </c>
      <c r="CM44" s="51" t="str">
        <f>IF(OR('TRI-2'!CM44 ="",'TRI-2'!CM44&lt;0,'TRI-2'!CM44  &gt;10),"",IF((ROUND(TRUNC(('TRI-2'!CM44  ),2),0))=10,"A+",IF((ROUND(TRUNC(('TRI-2'!CM44  ),2),0))=9,"A-",IF((ROUND(TRUNC(('TRI-2'!CM44   ),2),0))=8,"B+",IF((ROUND(TRUNC(('TRI-2'!CM44 ),2),0))=7,"B-",IF((ROUND(TRUNC(('TRI-2'!CM44  ),2),0))=6,"C+",IF((ROUND(TRUNC(('TRI-2'!CM44  ),2),0))=5,"C-",IF((ROUND(TRUNC(('TRI-2'!CM44  ),2),0))=4,"D+",IF((ROUND(TRUNC(('TRI-2'!CM44 ),2),0))=3,"D-",IF((ROUND(TRUNC(('TRI-2'!CM44 ),2),0))=2,"E+",IF((ROUND(TRUNC(('TRI-2'!CM44  ),2),0))&lt;=1,"E-","")))))))))))</f>
        <v/>
      </c>
      <c r="CN44" s="51" t="str">
        <f>IF(OR('TRI-2'!CN44 ="",'TRI-2'!CN44&lt;0,'TRI-2'!CN44  &gt;10),"",IF((ROUND(TRUNC(('TRI-2'!CN44  ),2),0))=10,"A+",IF((ROUND(TRUNC(('TRI-2'!CN44  ),2),0))=9,"A-",IF((ROUND(TRUNC(('TRI-2'!CN44   ),2),0))=8,"B+",IF((ROUND(TRUNC(('TRI-2'!CN44 ),2),0))=7,"B-",IF((ROUND(TRUNC(('TRI-2'!CN44  ),2),0))=6,"C+",IF((ROUND(TRUNC(('TRI-2'!CN44  ),2),0))=5,"C-",IF((ROUND(TRUNC(('TRI-2'!CN44  ),2),0))=4,"D+",IF((ROUND(TRUNC(('TRI-2'!CN44 ),2),0))=3,"D-",IF((ROUND(TRUNC(('TRI-2'!CN44 ),2),0))=2,"E+",IF((ROUND(TRUNC(('TRI-2'!CN44  ),2),0))&lt;=1,"E-","")))))))))))</f>
        <v/>
      </c>
      <c r="CO44" s="51" t="str">
        <f>IF(OR('TRI-2'!CO44 ="",'TRI-2'!CO44&lt;0,'TRI-2'!CO44  &gt;10),"",IF((ROUND(TRUNC(('TRI-2'!CO44  ),2),0))=10,"A+",IF((ROUND(TRUNC(('TRI-2'!CO44  ),2),0))=9,"A-",IF((ROUND(TRUNC(('TRI-2'!CO44   ),2),0))=8,"B+",IF((ROUND(TRUNC(('TRI-2'!CO44 ),2),0))=7,"B-",IF((ROUND(TRUNC(('TRI-2'!CO44  ),2),0))=6,"C+",IF((ROUND(TRUNC(('TRI-2'!CO44  ),2),0))=5,"C-",IF((ROUND(TRUNC(('TRI-2'!CO44  ),2),0))=4,"D+",IF((ROUND(TRUNC(('TRI-2'!CO44 ),2),0))=3,"D-",IF((ROUND(TRUNC(('TRI-2'!CO44 ),2),0))=2,"E+",IF((ROUND(TRUNC(('TRI-2'!CO44  ),2),0))&lt;=1,"E-","")))))))))))</f>
        <v/>
      </c>
      <c r="CP44" s="51" t="str">
        <f>IF(OR('TRI-2'!CP44 ="",'TRI-2'!CP44&lt;0,'TRI-2'!CP44  &gt;10),"",IF((ROUND(TRUNC(('TRI-2'!CP44  ),2),0))=10,"A+",IF((ROUND(TRUNC(('TRI-2'!CP44  ),2),0))=9,"A-",IF((ROUND(TRUNC(('TRI-2'!CP44   ),2),0))=8,"B+",IF((ROUND(TRUNC(('TRI-2'!CP44 ),2),0))=7,"B-",IF((ROUND(TRUNC(('TRI-2'!CP44  ),2),0))=6,"C+",IF((ROUND(TRUNC(('TRI-2'!CP44  ),2),0))=5,"C-",IF((ROUND(TRUNC(('TRI-2'!CP44  ),2),0))=4,"D+",IF((ROUND(TRUNC(('TRI-2'!CP44 ),2),0))=3,"D-",IF((ROUND(TRUNC(('TRI-2'!CP44 ),2),0))=2,"E+",IF((ROUND(TRUNC(('TRI-2'!CP44  ),2),0))&lt;=1,"E-","")))))))))))</f>
        <v/>
      </c>
      <c r="CQ44" s="51" t="str">
        <f>IF(OR('TRI-2'!CQ44 ="",'TRI-2'!CQ44&lt;0,'TRI-2'!CQ44  &gt;10),"",IF((ROUND(TRUNC(('TRI-2'!CQ44  ),2),0))=10,"A+",IF((ROUND(TRUNC(('TRI-2'!CQ44  ),2),0))=9,"A-",IF((ROUND(TRUNC(('TRI-2'!CQ44   ),2),0))=8,"B+",IF((ROUND(TRUNC(('TRI-2'!CQ44 ),2),0))=7,"B-",IF((ROUND(TRUNC(('TRI-2'!CQ44  ),2),0))=6,"C+",IF((ROUND(TRUNC(('TRI-2'!CQ44  ),2),0))=5,"C-",IF((ROUND(TRUNC(('TRI-2'!CQ44  ),2),0))=4,"D+",IF((ROUND(TRUNC(('TRI-2'!CQ44 ),2),0))=3,"D-",IF((ROUND(TRUNC(('TRI-2'!CQ44 ),2),0))=2,"E+",IF((ROUND(TRUNC(('TRI-2'!CQ44  ),2),0))&lt;=1,"E-","")))))))))))</f>
        <v/>
      </c>
      <c r="CR44" s="51" t="str">
        <f>IF(OR('TRI-2'!CR44 ="",'TRI-2'!CR44&lt;0,'TRI-2'!CR44  &gt;10),"",IF((ROUND(TRUNC(('TRI-2'!CR44  ),2),0))=10,"A+",IF((ROUND(TRUNC(('TRI-2'!CR44  ),2),0))=9,"A-",IF((ROUND(TRUNC(('TRI-2'!CR44   ),2),0))=8,"B+",IF((ROUND(TRUNC(('TRI-2'!CR44 ),2),0))=7,"B-",IF((ROUND(TRUNC(('TRI-2'!CR44  ),2),0))=6,"C+",IF((ROUND(TRUNC(('TRI-2'!CR44  ),2),0))=5,"C-",IF((ROUND(TRUNC(('TRI-2'!CR44  ),2),0))=4,"D+",IF((ROUND(TRUNC(('TRI-2'!CR44 ),2),0))=3,"D-",IF((ROUND(TRUNC(('TRI-2'!CR44 ),2),0))=2,"E+",IF((ROUND(TRUNC(('TRI-2'!CR44  ),2),0))&lt;=1,"E-","")))))))))))</f>
        <v/>
      </c>
      <c r="CS44" s="51" t="str">
        <f>IF(OR('TRI-2'!CS44 ="",'TRI-2'!CS44&lt;0,'TRI-2'!CS44  &gt;10),"",IF((ROUND(TRUNC(('TRI-2'!CS44  ),2),0))=10,"A+",IF((ROUND(TRUNC(('TRI-2'!CS44  ),2),0))=9,"A-",IF((ROUND(TRUNC(('TRI-2'!CS44   ),2),0))=8,"B+",IF((ROUND(TRUNC(('TRI-2'!CS44 ),2),0))=7,"B-",IF((ROUND(TRUNC(('TRI-2'!CS44  ),2),0))=6,"C+",IF((ROUND(TRUNC(('TRI-2'!CS44  ),2),0))=5,"C-",IF((ROUND(TRUNC(('TRI-2'!CS44  ),2),0))=4,"D+",IF((ROUND(TRUNC(('TRI-2'!CS44 ),2),0))=3,"D-",IF((ROUND(TRUNC(('TRI-2'!CS44 ),2),0))=2,"E+",IF((ROUND(TRUNC(('TRI-2'!CS44  ),2),0))&lt;=1,"E-","")))))))))))</f>
        <v/>
      </c>
      <c r="CT44" s="51" t="str">
        <f>IF(OR('TRI-2'!CT44 ="",'TRI-2'!CT44&lt;0,'TRI-2'!CT44  &gt;10),"",IF((ROUND(TRUNC(('TRI-2'!CT44  ),2),0))=10,"A+",IF((ROUND(TRUNC(('TRI-2'!CT44  ),2),0))=9,"A-",IF((ROUND(TRUNC(('TRI-2'!CT44   ),2),0))=8,"B+",IF((ROUND(TRUNC(('TRI-2'!CT44 ),2),0))=7,"B-",IF((ROUND(TRUNC(('TRI-2'!CT44  ),2),0))=6,"C+",IF((ROUND(TRUNC(('TRI-2'!CT44  ),2),0))=5,"C-",IF((ROUND(TRUNC(('TRI-2'!CT44  ),2),0))=4,"D+",IF((ROUND(TRUNC(('TRI-2'!CT44 ),2),0))=3,"D-",IF((ROUND(TRUNC(('TRI-2'!CT44 ),2),0))=2,"E+",IF((ROUND(TRUNC(('TRI-2'!CT44  ),2),0))&lt;=1,"E-","")))))))))))</f>
        <v/>
      </c>
      <c r="CU44" s="51" t="str">
        <f>IF(OR('TRI-2'!CU44 ="",'TRI-2'!CU44&lt;0,'TRI-2'!CU44  &gt;10),"",IF((ROUND(TRUNC(('TRI-2'!CU44  ),2),0))=10,"A+",IF((ROUND(TRUNC(('TRI-2'!CU44  ),2),0))=9,"A-",IF((ROUND(TRUNC(('TRI-2'!CU44   ),2),0))=8,"B+",IF((ROUND(TRUNC(('TRI-2'!CU44 ),2),0))=7,"B-",IF((ROUND(TRUNC(('TRI-2'!CU44  ),2),0))=6,"C+",IF((ROUND(TRUNC(('TRI-2'!CU44  ),2),0))=5,"C-",IF((ROUND(TRUNC(('TRI-2'!CU44  ),2),0))=4,"D+",IF((ROUND(TRUNC(('TRI-2'!CU44 ),2),0))=3,"D-",IF((ROUND(TRUNC(('TRI-2'!CU44 ),2),0))=2,"E+",IF((ROUND(TRUNC(('TRI-2'!CU44  ),2),0))&lt;=1,"E-","")))))))))))</f>
        <v/>
      </c>
      <c r="CV44" s="51" t="str">
        <f>IF(OR('TRI-2'!CV44 ="",'TRI-2'!CV44&lt;0,'TRI-2'!CV44  &gt;10),"",IF((ROUND(TRUNC(('TRI-2'!CV44  ),2),0))=10,"A+",IF((ROUND(TRUNC(('TRI-2'!CV44  ),2),0))=9,"A-",IF((ROUND(TRUNC(('TRI-2'!CV44   ),2),0))=8,"B+",IF((ROUND(TRUNC(('TRI-2'!CV44 ),2),0))=7,"B-",IF((ROUND(TRUNC(('TRI-2'!CV44  ),2),0))=6,"C+",IF((ROUND(TRUNC(('TRI-2'!CV44  ),2),0))=5,"C-",IF((ROUND(TRUNC(('TRI-2'!CV44  ),2),0))=4,"D+",IF((ROUND(TRUNC(('TRI-2'!CV44 ),2),0))=3,"D-",IF((ROUND(TRUNC(('TRI-2'!CV44 ),2),0))=2,"E+",IF((ROUND(TRUNC(('TRI-2'!CV44  ),2),0))&lt;=1,"E-","")))))))))))</f>
        <v/>
      </c>
      <c r="CW44" s="51" t="str">
        <f>IF(OR('TRI-2'!CW44 ="",'TRI-2'!CW44&lt;0,'TRI-2'!CW44  &gt;10),"",IF((ROUND(TRUNC(('TRI-2'!CW44  ),2),0))=10,"A+",IF((ROUND(TRUNC(('TRI-2'!CW44  ),2),0))=9,"A-",IF((ROUND(TRUNC(('TRI-2'!CW44   ),2),0))=8,"B+",IF((ROUND(TRUNC(('TRI-2'!CW44 ),2),0))=7,"B-",IF((ROUND(TRUNC(('TRI-2'!CW44  ),2),0))=6,"C+",IF((ROUND(TRUNC(('TRI-2'!CW44  ),2),0))=5,"C-",IF((ROUND(TRUNC(('TRI-2'!CW44  ),2),0))=4,"D+",IF((ROUND(TRUNC(('TRI-2'!CW44 ),2),0))=3,"D-",IF((ROUND(TRUNC(('TRI-2'!CW44 ),2),0))=2,"E+",IF((ROUND(TRUNC(('TRI-2'!CW44  ),2),0))&lt;=1,"E-","")))))))))))</f>
        <v/>
      </c>
      <c r="CX44" s="51" t="str">
        <f>IF(OR('TRI-2'!CX44 ="",'TRI-2'!CX44&lt;0,'TRI-2'!CX44  &gt;10),"",IF((ROUND(TRUNC(('TRI-2'!CX44  ),2),0))=10,"A+",IF((ROUND(TRUNC(('TRI-2'!CX44  ),2),0))=9,"A-",IF((ROUND(TRUNC(('TRI-2'!CX44   ),2),0))=8,"B+",IF((ROUND(TRUNC(('TRI-2'!CX44 ),2),0))=7,"B-",IF((ROUND(TRUNC(('TRI-2'!CX44  ),2),0))=6,"C+",IF((ROUND(TRUNC(('TRI-2'!CX44  ),2),0))=5,"C-",IF((ROUND(TRUNC(('TRI-2'!CX44  ),2),0))=4,"D+",IF((ROUND(TRUNC(('TRI-2'!CX44 ),2),0))=3,"D-",IF((ROUND(TRUNC(('TRI-2'!CX44 ),2),0))=2,"E+",IF((ROUND(TRUNC(('TRI-2'!CX44  ),2),0))&lt;=1,"E-","")))))))))))</f>
        <v/>
      </c>
      <c r="CY44" s="51" t="str">
        <f>IF(OR('TRI-2'!CY44 ="",'TRI-2'!CY44&lt;0,'TRI-2'!CY44  &gt;10),"",IF((ROUND(TRUNC(('TRI-2'!CY44  ),2),0))=10,"A+",IF((ROUND(TRUNC(('TRI-2'!CY44  ),2),0))=9,"A-",IF((ROUND(TRUNC(('TRI-2'!CY44   ),2),0))=8,"B+",IF((ROUND(TRUNC(('TRI-2'!CY44 ),2),0))=7,"B-",IF((ROUND(TRUNC(('TRI-2'!CY44  ),2),0))=6,"C+",IF((ROUND(TRUNC(('TRI-2'!CY44  ),2),0))=5,"C-",IF((ROUND(TRUNC(('TRI-2'!CY44  ),2),0))=4,"D+",IF((ROUND(TRUNC(('TRI-2'!CY44 ),2),0))=3,"D-",IF((ROUND(TRUNC(('TRI-2'!CY44 ),2),0))=2,"E+",IF((ROUND(TRUNC(('TRI-2'!CY44  ),2),0))&lt;=1,"E-","")))))))))))</f>
        <v/>
      </c>
      <c r="CZ44" s="51" t="str">
        <f>IF(OR('TRI-2'!CZ44 ="",'TRI-2'!CZ44&lt;0,'TRI-2'!CZ44  &gt;10),"",IF((ROUND(TRUNC(('TRI-2'!CZ44  ),2),0))=10,"A+",IF((ROUND(TRUNC(('TRI-2'!CZ44  ),2),0))=9,"A-",IF((ROUND(TRUNC(('TRI-2'!CZ44   ),2),0))=8,"B+",IF((ROUND(TRUNC(('TRI-2'!CZ44 ),2),0))=7,"B-",IF((ROUND(TRUNC(('TRI-2'!CZ44  ),2),0))=6,"C+",IF((ROUND(TRUNC(('TRI-2'!CZ44  ),2),0))=5,"C-",IF((ROUND(TRUNC(('TRI-2'!CZ44  ),2),0))=4,"D+",IF((ROUND(TRUNC(('TRI-2'!CZ44 ),2),0))=3,"D-",IF((ROUND(TRUNC(('TRI-2'!CZ44 ),2),0))=2,"E+",IF((ROUND(TRUNC(('TRI-2'!CZ44  ),2),0))&lt;=1,"E-","")))))))))))</f>
        <v/>
      </c>
      <c r="DA44" s="51" t="str">
        <f>IF(OR('TRI-2'!DA44 ="",'TRI-2'!DA44&lt;0,'TRI-2'!DA44  &gt;10),"",IF((ROUND(TRUNC(('TRI-2'!DA44  ),2),0))=10,"A+",IF((ROUND(TRUNC(('TRI-2'!DA44  ),2),0))=9,"A-",IF((ROUND(TRUNC(('TRI-2'!DA44   ),2),0))=8,"B+",IF((ROUND(TRUNC(('TRI-2'!DA44 ),2),0))=7,"B-",IF((ROUND(TRUNC(('TRI-2'!DA44  ),2),0))=6,"C+",IF((ROUND(TRUNC(('TRI-2'!DA44  ),2),0))=5,"C-",IF((ROUND(TRUNC(('TRI-2'!DA44  ),2),0))=4,"D+",IF((ROUND(TRUNC(('TRI-2'!DA44 ),2),0))=3,"D-",IF((ROUND(TRUNC(('TRI-2'!DA44 ),2),0))=2,"E+",IF((ROUND(TRUNC(('TRI-2'!DA44  ),2),0))&lt;=1,"E-","")))))))))))</f>
        <v/>
      </c>
      <c r="DB44" s="51" t="str">
        <f>IF(OR('TRI-2'!DB44 ="",'TRI-2'!DB44&lt;0,'TRI-2'!DB44  &gt;10),"",IF((ROUND(TRUNC(('TRI-2'!DB44  ),2),0))=10,"A+",IF((ROUND(TRUNC(('TRI-2'!DB44  ),2),0))=9,"A-",IF((ROUND(TRUNC(('TRI-2'!DB44   ),2),0))=8,"B+",IF((ROUND(TRUNC(('TRI-2'!DB44 ),2),0))=7,"B-",IF((ROUND(TRUNC(('TRI-2'!DB44  ),2),0))=6,"C+",IF((ROUND(TRUNC(('TRI-2'!DB44  ),2),0))=5,"C-",IF((ROUND(TRUNC(('TRI-2'!DB44  ),2),0))=4,"D+",IF((ROUND(TRUNC(('TRI-2'!DB44 ),2),0))=3,"D-",IF((ROUND(TRUNC(('TRI-2'!DB44 ),2),0))=2,"E+",IF((ROUND(TRUNC(('TRI-2'!DB44  ),2),0))&lt;=1,"E-","")))))))))))</f>
        <v/>
      </c>
      <c r="DC44" s="51" t="str">
        <f>IF(OR('TRI-2'!DC44 ="",'TRI-2'!DC44&lt;0,'TRI-2'!DC44  &gt;10),"",IF((ROUND(TRUNC(('TRI-2'!DC44  ),2),0))=10,"A+",IF((ROUND(TRUNC(('TRI-2'!DC44  ),2),0))=9,"A-",IF((ROUND(TRUNC(('TRI-2'!DC44   ),2),0))=8,"B+",IF((ROUND(TRUNC(('TRI-2'!DC44 ),2),0))=7,"B-",IF((ROUND(TRUNC(('TRI-2'!DC44  ),2),0))=6,"C+",IF((ROUND(TRUNC(('TRI-2'!DC44  ),2),0))=5,"C-",IF((ROUND(TRUNC(('TRI-2'!DC44  ),2),0))=4,"D+",IF((ROUND(TRUNC(('TRI-2'!DC44 ),2),0))=3,"D-",IF((ROUND(TRUNC(('TRI-2'!DC44 ),2),0))=2,"E+",IF((ROUND(TRUNC(('TRI-2'!DC44  ),2),0))&lt;=1,"E-","")))))))))))</f>
        <v/>
      </c>
      <c r="DD44" s="51" t="str">
        <f>IF(OR('TRI-2'!DD44 ="",'TRI-2'!DD44&lt;0,'TRI-2'!DD44  &gt;10),"",IF((ROUND(TRUNC(('TRI-2'!DD44  ),2),0))=10,"A+",IF((ROUND(TRUNC(('TRI-2'!DD44  ),2),0))=9,"A-",IF((ROUND(TRUNC(('TRI-2'!DD44   ),2),0))=8,"B+",IF((ROUND(TRUNC(('TRI-2'!DD44 ),2),0))=7,"B-",IF((ROUND(TRUNC(('TRI-2'!DD44  ),2),0))=6,"C+",IF((ROUND(TRUNC(('TRI-2'!DD44  ),2),0))=5,"C-",IF((ROUND(TRUNC(('TRI-2'!DD44  ),2),0))=4,"D+",IF((ROUND(TRUNC(('TRI-2'!DD44 ),2),0))=3,"D-",IF((ROUND(TRUNC(('TRI-2'!DD44 ),2),0))=2,"E+",IF((ROUND(TRUNC(('TRI-2'!DD44  ),2),0))&lt;=1,"E-","")))))))))))</f>
        <v/>
      </c>
      <c r="DE44" s="51" t="str">
        <f>IF(OR('TRI-2'!DE44 ="",'TRI-2'!DE44&lt;0,'TRI-2'!DE44  &gt;10),"",IF((ROUND(TRUNC(('TRI-2'!DE44  ),2),0))=10,"A+",IF((ROUND(TRUNC(('TRI-2'!DE44  ),2),0))=9,"A-",IF((ROUND(TRUNC(('TRI-2'!DE44   ),2),0))=8,"B+",IF((ROUND(TRUNC(('TRI-2'!DE44 ),2),0))=7,"B-",IF((ROUND(TRUNC(('TRI-2'!DE44  ),2),0))=6,"C+",IF((ROUND(TRUNC(('TRI-2'!DE44  ),2),0))=5,"C-",IF((ROUND(TRUNC(('TRI-2'!DE44  ),2),0))=4,"D+",IF((ROUND(TRUNC(('TRI-2'!DE44 ),2),0))=3,"D-",IF((ROUND(TRUNC(('TRI-2'!DE44 ),2),0))=2,"E+",IF((ROUND(TRUNC(('TRI-2'!DE44  ),2),0))&lt;=1,"E-","")))))))))))</f>
        <v/>
      </c>
      <c r="DF44" s="51" t="str">
        <f>IF(OR('TRI-2'!DF44 ="",'TRI-2'!DF44&lt;0,'TRI-2'!DF44  &gt;10),"",IF((ROUND(TRUNC(('TRI-2'!DF44  ),2),0))=10,"A+",IF((ROUND(TRUNC(('TRI-2'!DF44  ),2),0))=9,"A-",IF((ROUND(TRUNC(('TRI-2'!DF44   ),2),0))=8,"B+",IF((ROUND(TRUNC(('TRI-2'!DF44 ),2),0))=7,"B-",IF((ROUND(TRUNC(('TRI-2'!DF44  ),2),0))=6,"C+",IF((ROUND(TRUNC(('TRI-2'!DF44  ),2),0))=5,"C-",IF((ROUND(TRUNC(('TRI-2'!DF44  ),2),0))=4,"D+",IF((ROUND(TRUNC(('TRI-2'!DF44 ),2),0))=3,"D-",IF((ROUND(TRUNC(('TRI-2'!DF44 ),2),0))=2,"E+",IF((ROUND(TRUNC(('TRI-2'!DF44  ),2),0))&lt;=1,"E-","")))))))))))</f>
        <v/>
      </c>
      <c r="DG44" s="51" t="str">
        <f>IF(OR('TRI-2'!DG44 ="",'TRI-2'!DG44&lt;0,'TRI-2'!DG44  &gt;10),"",IF((ROUND(TRUNC(('TRI-2'!DG44  ),2),0))=10,"A+",IF((ROUND(TRUNC(('TRI-2'!DG44  ),2),0))=9,"A-",IF((ROUND(TRUNC(('TRI-2'!DG44   ),2),0))=8,"B+",IF((ROUND(TRUNC(('TRI-2'!DG44 ),2),0))=7,"B-",IF((ROUND(TRUNC(('TRI-2'!DG44  ),2),0))=6,"C+",IF((ROUND(TRUNC(('TRI-2'!DG44  ),2),0))=5,"C-",IF((ROUND(TRUNC(('TRI-2'!DG44  ),2),0))=4,"D+",IF((ROUND(TRUNC(('TRI-2'!DG44 ),2),0))=3,"D-",IF((ROUND(TRUNC(('TRI-2'!DG44 ),2),0))=2,"E+",IF((ROUND(TRUNC(('TRI-2'!DG44  ),2),0))&lt;=1,"E-","")))))))))))</f>
        <v/>
      </c>
      <c r="DH44" s="51" t="str">
        <f>IF(OR('TRI-2'!DH44 ="",'TRI-2'!DH44&lt;0,'TRI-2'!DH44  &gt;10),"",IF((ROUND(TRUNC(('TRI-2'!DH44  ),2),0))=10,"A+",IF((ROUND(TRUNC(('TRI-2'!DH44  ),2),0))=9,"A-",IF((ROUND(TRUNC(('TRI-2'!DH44   ),2),0))=8,"B+",IF((ROUND(TRUNC(('TRI-2'!DH44 ),2),0))=7,"B-",IF((ROUND(TRUNC(('TRI-2'!DH44  ),2),0))=6,"C+",IF((ROUND(TRUNC(('TRI-2'!DH44  ),2),0))=5,"C-",IF((ROUND(TRUNC(('TRI-2'!DH44  ),2),0))=4,"D+",IF((ROUND(TRUNC(('TRI-2'!DH44 ),2),0))=3,"D-",IF((ROUND(TRUNC(('TRI-2'!DH44 ),2),0))=2,"E+",IF((ROUND(TRUNC(('TRI-2'!DH44  ),2),0))&lt;=1,"E-","")))))))))))</f>
        <v/>
      </c>
      <c r="DI44" s="51" t="str">
        <f>IF(OR('TRI-2'!DI44 ="",'TRI-2'!DI44&lt;0,'TRI-2'!DI44  &gt;10),"",IF((ROUND(TRUNC(('TRI-2'!DI44  ),2),0))=10,"A+",IF((ROUND(TRUNC(('TRI-2'!DI44  ),2),0))=9,"A-",IF((ROUND(TRUNC(('TRI-2'!DI44   ),2),0))=8,"B+",IF((ROUND(TRUNC(('TRI-2'!DI44 ),2),0))=7,"B-",IF((ROUND(TRUNC(('TRI-2'!DI44  ),2),0))=6,"C+",IF((ROUND(TRUNC(('TRI-2'!DI44  ),2),0))=5,"C-",IF((ROUND(TRUNC(('TRI-2'!DI44  ),2),0))=4,"D+",IF((ROUND(TRUNC(('TRI-2'!DI44 ),2),0))=3,"D-",IF((ROUND(TRUNC(('TRI-2'!DI44 ),2),0))=2,"E+",IF((ROUND(TRUNC(('TRI-2'!DI44  ),2),0))&lt;=1,"E-","")))))))))))</f>
        <v/>
      </c>
      <c r="DJ44" s="51" t="str">
        <f>IF(OR('TRI-2'!DJ44 ="",'TRI-2'!DJ44&lt;0,'TRI-2'!DJ44  &gt;10),"",IF((ROUND(TRUNC(('TRI-2'!DJ44  ),2),0))=10,"A+",IF((ROUND(TRUNC(('TRI-2'!DJ44  ),2),0))=9,"A-",IF((ROUND(TRUNC(('TRI-2'!DJ44   ),2),0))=8,"B+",IF((ROUND(TRUNC(('TRI-2'!DJ44 ),2),0))=7,"B-",IF((ROUND(TRUNC(('TRI-2'!DJ44  ),2),0))=6,"C+",IF((ROUND(TRUNC(('TRI-2'!DJ44  ),2),0))=5,"C-",IF((ROUND(TRUNC(('TRI-2'!DJ44  ),2),0))=4,"D+",IF((ROUND(TRUNC(('TRI-2'!DJ44 ),2),0))=3,"D-",IF((ROUND(TRUNC(('TRI-2'!DJ44 ),2),0))=2,"E+",IF((ROUND(TRUNC(('TRI-2'!DJ44  ),2),0))&lt;=1,"E-","")))))))))))</f>
        <v/>
      </c>
      <c r="DK44" s="51" t="str">
        <f>IF(OR('TRI-2'!DK44 ="",'TRI-2'!DK44&lt;0,'TRI-2'!DK44  &gt;10),"",IF((ROUND(TRUNC(('TRI-2'!DK44  ),2),0))=10,"A+",IF((ROUND(TRUNC(('TRI-2'!DK44  ),2),0))=9,"A-",IF((ROUND(TRUNC(('TRI-2'!DK44   ),2),0))=8,"B+",IF((ROUND(TRUNC(('TRI-2'!DK44 ),2),0))=7,"B-",IF((ROUND(TRUNC(('TRI-2'!DK44  ),2),0))=6,"C+",IF((ROUND(TRUNC(('TRI-2'!DK44  ),2),0))=5,"C-",IF((ROUND(TRUNC(('TRI-2'!DK44  ),2),0))=4,"D+",IF((ROUND(TRUNC(('TRI-2'!DK44 ),2),0))=3,"D-",IF((ROUND(TRUNC(('TRI-2'!DK44 ),2),0))=2,"E+",IF((ROUND(TRUNC(('TRI-2'!DK44  ),2),0))&lt;=1,"E-","")))))))))))</f>
        <v/>
      </c>
      <c r="DL44" s="51" t="str">
        <f>IF(OR('TRI-2'!DL44 ="",'TRI-2'!DL44&lt;0,'TRI-2'!DL44  &gt;10),"",IF((ROUND(TRUNC(('TRI-2'!DL44  ),2),0))=10,"A+",IF((ROUND(TRUNC(('TRI-2'!DL44  ),2),0))=9,"A-",IF((ROUND(TRUNC(('TRI-2'!DL44   ),2),0))=8,"B+",IF((ROUND(TRUNC(('TRI-2'!DL44 ),2),0))=7,"B-",IF((ROUND(TRUNC(('TRI-2'!DL44  ),2),0))=6,"C+",IF((ROUND(TRUNC(('TRI-2'!DL44  ),2),0))=5,"C-",IF((ROUND(TRUNC(('TRI-2'!DL44  ),2),0))=4,"D+",IF((ROUND(TRUNC(('TRI-2'!DL44 ),2),0))=3,"D-",IF((ROUND(TRUNC(('TRI-2'!DL44 ),2),0))=2,"E+",IF((ROUND(TRUNC(('TRI-2'!DL44  ),2),0))&lt;=1,"E-","")))))))))))</f>
        <v/>
      </c>
      <c r="DM44" s="51" t="str">
        <f>IF(OR('TRI-2'!DM44 ="",'TRI-2'!DM44&lt;0,'TRI-2'!DM44  &gt;10),"",IF((ROUND(TRUNC(('TRI-2'!DM44  ),2),0))=10,"A+",IF((ROUND(TRUNC(('TRI-2'!DM44  ),2),0))=9,"A-",IF((ROUND(TRUNC(('TRI-2'!DM44   ),2),0))=8,"B+",IF((ROUND(TRUNC(('TRI-2'!DM44 ),2),0))=7,"B-",IF((ROUND(TRUNC(('TRI-2'!DM44  ),2),0))=6,"C+",IF((ROUND(TRUNC(('TRI-2'!DM44  ),2),0))=5,"C-",IF((ROUND(TRUNC(('TRI-2'!DM44  ),2),0))=4,"D+",IF((ROUND(TRUNC(('TRI-2'!DM44 ),2),0))=3,"D-",IF((ROUND(TRUNC(('TRI-2'!DM44 ),2),0))=2,"E+",IF((ROUND(TRUNC(('TRI-2'!DM44  ),2),0))&lt;=1,"E-","")))))))))))</f>
        <v/>
      </c>
      <c r="DN44" s="51" t="str">
        <f>IF(OR('TRI-2'!DN44 ="",'TRI-2'!DN44&lt;0,'TRI-2'!DN44  &gt;10),"",IF((ROUND(TRUNC(('TRI-2'!DN44  ),2),0))=10,"A+",IF((ROUND(TRUNC(('TRI-2'!DN44  ),2),0))=9,"A-",IF((ROUND(TRUNC(('TRI-2'!DN44   ),2),0))=8,"B+",IF((ROUND(TRUNC(('TRI-2'!DN44 ),2),0))=7,"B-",IF((ROUND(TRUNC(('TRI-2'!DN44  ),2),0))=6,"C+",IF((ROUND(TRUNC(('TRI-2'!DN44  ),2),0))=5,"C-",IF((ROUND(TRUNC(('TRI-2'!DN44  ),2),0))=4,"D+",IF((ROUND(TRUNC(('TRI-2'!DN44 ),2),0))=3,"D-",IF((ROUND(TRUNC(('TRI-2'!DN44 ),2),0))=2,"E+",IF((ROUND(TRUNC(('TRI-2'!DN44  ),2),0))&lt;=1,"E-","")))))))))))</f>
        <v/>
      </c>
      <c r="DO44" s="51" t="str">
        <f>IF(OR('TRI-2'!DO44 ="",'TRI-2'!DO44&lt;0,'TRI-2'!DO44  &gt;10),"",IF((ROUND(TRUNC(('TRI-2'!DO44  ),2),0))=10,"A+",IF((ROUND(TRUNC(('TRI-2'!DO44  ),2),0))=9,"A-",IF((ROUND(TRUNC(('TRI-2'!DO44   ),2),0))=8,"B+",IF((ROUND(TRUNC(('TRI-2'!DO44 ),2),0))=7,"B-",IF((ROUND(TRUNC(('TRI-2'!DO44  ),2),0))=6,"C+",IF((ROUND(TRUNC(('TRI-2'!DO44  ),2),0))=5,"C-",IF((ROUND(TRUNC(('TRI-2'!DO44  ),2),0))=4,"D+",IF((ROUND(TRUNC(('TRI-2'!DO44 ),2),0))=3,"D-",IF((ROUND(TRUNC(('TRI-2'!DO44 ),2),0))=2,"E+",IF((ROUND(TRUNC(('TRI-2'!DO44  ),2),0))&lt;=1,"E-","")))))))))))</f>
        <v/>
      </c>
      <c r="DP44" s="51" t="str">
        <f>IF(OR('TRI-2'!DP44 ="",'TRI-2'!DP44&lt;0,'TRI-2'!DP44  &gt;10),"",IF((ROUND(TRUNC(('TRI-2'!DP44  ),2),0))=10,"A+",IF((ROUND(TRUNC(('TRI-2'!DP44  ),2),0))=9,"A-",IF((ROUND(TRUNC(('TRI-2'!DP44   ),2),0))=8,"B+",IF((ROUND(TRUNC(('TRI-2'!DP44 ),2),0))=7,"B-",IF((ROUND(TRUNC(('TRI-2'!DP44  ),2),0))=6,"C+",IF((ROUND(TRUNC(('TRI-2'!DP44  ),2),0))=5,"C-",IF((ROUND(TRUNC(('TRI-2'!DP44  ),2),0))=4,"D+",IF((ROUND(TRUNC(('TRI-2'!DP44 ),2),0))=3,"D-",IF((ROUND(TRUNC(('TRI-2'!DP44 ),2),0))=2,"E+",IF((ROUND(TRUNC(('TRI-2'!DP44  ),2),0))&lt;=1,"E-","")))))))))))</f>
        <v/>
      </c>
      <c r="DQ44" s="51" t="str">
        <f>IF(OR('TRI-2'!DQ44 ="",'TRI-2'!DQ44&lt;0,'TRI-2'!DQ44  &gt;10),"",IF((ROUND(TRUNC(('TRI-2'!DQ44  ),2),0))=10,"A+",IF((ROUND(TRUNC(('TRI-2'!DQ44  ),2),0))=9,"A-",IF((ROUND(TRUNC(('TRI-2'!DQ44   ),2),0))=8,"B+",IF((ROUND(TRUNC(('TRI-2'!DQ44 ),2),0))=7,"B-",IF((ROUND(TRUNC(('TRI-2'!DQ44  ),2),0))=6,"C+",IF((ROUND(TRUNC(('TRI-2'!DQ44  ),2),0))=5,"C-",IF((ROUND(TRUNC(('TRI-2'!DQ44  ),2),0))=4,"D+",IF((ROUND(TRUNC(('TRI-2'!DQ44 ),2),0))=3,"D-",IF((ROUND(TRUNC(('TRI-2'!DQ44 ),2),0))=2,"E+",IF((ROUND(TRUNC(('TRI-2'!DQ44  ),2),0))&lt;=1,"E-","")))))))))))</f>
        <v/>
      </c>
      <c r="DR44" s="51" t="str">
        <f>IF(OR('TRI-2'!DR44 ="",'TRI-2'!DR44&lt;0,'TRI-2'!DR44  &gt;10),"",IF((ROUND(TRUNC(('TRI-2'!DR44  ),2),0))=10,"A+",IF((ROUND(TRUNC(('TRI-2'!DR44  ),2),0))=9,"A-",IF((ROUND(TRUNC(('TRI-2'!DR44   ),2),0))=8,"B+",IF((ROUND(TRUNC(('TRI-2'!DR44 ),2),0))=7,"B-",IF((ROUND(TRUNC(('TRI-2'!DR44  ),2),0))=6,"C+",IF((ROUND(TRUNC(('TRI-2'!DR44  ),2),0))=5,"C-",IF((ROUND(TRUNC(('TRI-2'!DR44  ),2),0))=4,"D+",IF((ROUND(TRUNC(('TRI-2'!DR44 ),2),0))=3,"D-",IF((ROUND(TRUNC(('TRI-2'!DR44 ),2),0))=2,"E+",IF((ROUND(TRUNC(('TRI-2'!DR44  ),2),0))&lt;=1,"E-","")))))))))))</f>
        <v/>
      </c>
      <c r="DS44" s="51" t="str">
        <f>IF(OR('TRI-2'!DS44 ="",'TRI-2'!DS44&lt;0,'TRI-2'!DS44  &gt;10),"",IF((ROUND(TRUNC(('TRI-2'!DS44  ),2),0))=10,"A+",IF((ROUND(TRUNC(('TRI-2'!DS44  ),2),0))=9,"A-",IF((ROUND(TRUNC(('TRI-2'!DS44   ),2),0))=8,"B+",IF((ROUND(TRUNC(('TRI-2'!DS44 ),2),0))=7,"B-",IF((ROUND(TRUNC(('TRI-2'!DS44  ),2),0))=6,"C+",IF((ROUND(TRUNC(('TRI-2'!DS44  ),2),0))=5,"C-",IF((ROUND(TRUNC(('TRI-2'!DS44  ),2),0))=4,"D+",IF((ROUND(TRUNC(('TRI-2'!DS44 ),2),0))=3,"D-",IF((ROUND(TRUNC(('TRI-2'!DS44 ),2),0))=2,"E+",IF((ROUND(TRUNC(('TRI-2'!DS44  ),2),0))&lt;=1,"E-","")))))))))))</f>
        <v/>
      </c>
      <c r="DT44" s="51" t="str">
        <f>IF(OR('TRI-2'!DT44 ="",'TRI-2'!DT44&lt;0,'TRI-2'!DT44  &gt;10),"",IF((ROUND(TRUNC(('TRI-2'!DT44  ),2),0))=10,"A+",IF((ROUND(TRUNC(('TRI-2'!DT44  ),2),0))=9,"A-",IF((ROUND(TRUNC(('TRI-2'!DT44   ),2),0))=8,"B+",IF((ROUND(TRUNC(('TRI-2'!DT44 ),2),0))=7,"B-",IF((ROUND(TRUNC(('TRI-2'!DT44  ),2),0))=6,"C+",IF((ROUND(TRUNC(('TRI-2'!DT44  ),2),0))=5,"C-",IF((ROUND(TRUNC(('TRI-2'!DT44  ),2),0))=4,"D+",IF((ROUND(TRUNC(('TRI-2'!DT44 ),2),0))=3,"D-",IF((ROUND(TRUNC(('TRI-2'!DT44 ),2),0))=2,"E+",IF((ROUND(TRUNC(('TRI-2'!DT44  ),2),0))&lt;=1,"E-","")))))))))))</f>
        <v/>
      </c>
      <c r="DU44" s="51" t="str">
        <f>IF(OR('TRI-2'!DU44 ="",'TRI-2'!DU44&lt;0,'TRI-2'!DU44  &gt;10),"",IF((ROUND(TRUNC(('TRI-2'!DU44  ),2),0))=10,"A+",IF((ROUND(TRUNC(('TRI-2'!DU44  ),2),0))=9,"A-",IF((ROUND(TRUNC(('TRI-2'!DU44   ),2),0))=8,"B+",IF((ROUND(TRUNC(('TRI-2'!DU44 ),2),0))=7,"B-",IF((ROUND(TRUNC(('TRI-2'!DU44  ),2),0))=6,"C+",IF((ROUND(TRUNC(('TRI-2'!DU44  ),2),0))=5,"C-",IF((ROUND(TRUNC(('TRI-2'!DU44  ),2),0))=4,"D+",IF((ROUND(TRUNC(('TRI-2'!DU44 ),2),0))=3,"D-",IF((ROUND(TRUNC(('TRI-2'!DU44 ),2),0))=2,"E+",IF((ROUND(TRUNC(('TRI-2'!DU44  ),2),0))&lt;=1,"E-","")))))))))))</f>
        <v/>
      </c>
      <c r="DV44" s="51" t="str">
        <f>IF(OR('TRI-2'!DV44 ="",'TRI-2'!DV44&lt;0,'TRI-2'!DV44  &gt;10),"",IF((ROUND(TRUNC(('TRI-2'!DV44  ),2),0))=10,"A+",IF((ROUND(TRUNC(('TRI-2'!DV44  ),2),0))=9,"A-",IF((ROUND(TRUNC(('TRI-2'!DV44   ),2),0))=8,"B+",IF((ROUND(TRUNC(('TRI-2'!DV44 ),2),0))=7,"B-",IF((ROUND(TRUNC(('TRI-2'!DV44  ),2),0))=6,"C+",IF((ROUND(TRUNC(('TRI-2'!DV44  ),2),0))=5,"C-",IF((ROUND(TRUNC(('TRI-2'!DV44  ),2),0))=4,"D+",IF((ROUND(TRUNC(('TRI-2'!DV44 ),2),0))=3,"D-",IF((ROUND(TRUNC(('TRI-2'!DV44 ),2),0))=2,"E+",IF((ROUND(TRUNC(('TRI-2'!DV44  ),2),0))&lt;=1,"E-","")))))))))))</f>
        <v/>
      </c>
      <c r="DW44" s="51" t="str">
        <f>IF(OR('TRI-2'!DW44 ="",'TRI-2'!DW44&lt;0,'TRI-2'!DW44  &gt;10),"",IF((ROUND(TRUNC(('TRI-2'!DW44  ),2),0))=10,"A+",IF((ROUND(TRUNC(('TRI-2'!DW44  ),2),0))=9,"A-",IF((ROUND(TRUNC(('TRI-2'!DW44   ),2),0))=8,"B+",IF((ROUND(TRUNC(('TRI-2'!DW44 ),2),0))=7,"B-",IF((ROUND(TRUNC(('TRI-2'!DW44  ),2),0))=6,"C+",IF((ROUND(TRUNC(('TRI-2'!DW44  ),2),0))=5,"C-",IF((ROUND(TRUNC(('TRI-2'!DW44  ),2),0))=4,"D+",IF((ROUND(TRUNC(('TRI-2'!DW44 ),2),0))=3,"D-",IF((ROUND(TRUNC(('TRI-2'!DW44 ),2),0))=2,"E+",IF((ROUND(TRUNC(('TRI-2'!DW44  ),2),0))&lt;=1,"E-","")))))))))))</f>
        <v/>
      </c>
      <c r="DX44" s="51" t="str">
        <f>IF(OR('TRI-2'!DX44 ="",'TRI-2'!DX44&lt;0,'TRI-2'!DX44  &gt;10),"",IF((ROUND(TRUNC(('TRI-2'!DX44  ),2),0))=10,"A+",IF((ROUND(TRUNC(('TRI-2'!DX44  ),2),0))=9,"A-",IF((ROUND(TRUNC(('TRI-2'!DX44   ),2),0))=8,"B+",IF((ROUND(TRUNC(('TRI-2'!DX44 ),2),0))=7,"B-",IF((ROUND(TRUNC(('TRI-2'!DX44  ),2),0))=6,"C+",IF((ROUND(TRUNC(('TRI-2'!DX44  ),2),0))=5,"C-",IF((ROUND(TRUNC(('TRI-2'!DX44  ),2),0))=4,"D+",IF((ROUND(TRUNC(('TRI-2'!DX44 ),2),0))=3,"D-",IF((ROUND(TRUNC(('TRI-2'!DX44 ),2),0))=2,"E+",IF((ROUND(TRUNC(('TRI-2'!DX44  ),2),0))&lt;=1,"E-","")))))))))))</f>
        <v/>
      </c>
      <c r="DY44" s="51" t="str">
        <f>IF(OR('TRI-2'!DY44 ="",'TRI-2'!DY44&lt;0,'TRI-2'!DY44  &gt;10),"",IF((ROUND(TRUNC(('TRI-2'!DY44  ),2),0))=10,"A+",IF((ROUND(TRUNC(('TRI-2'!DY44  ),2),0))=9,"A-",IF((ROUND(TRUNC(('TRI-2'!DY44   ),2),0))=8,"B+",IF((ROUND(TRUNC(('TRI-2'!DY44 ),2),0))=7,"B-",IF((ROUND(TRUNC(('TRI-2'!DY44  ),2),0))=6,"C+",IF((ROUND(TRUNC(('TRI-2'!DY44  ),2),0))=5,"C-",IF((ROUND(TRUNC(('TRI-2'!DY44  ),2),0))=4,"D+",IF((ROUND(TRUNC(('TRI-2'!DY44 ),2),0))=3,"D-",IF((ROUND(TRUNC(('TRI-2'!DY44 ),2),0))=2,"E+",IF((ROUND(TRUNC(('TRI-2'!DY44  ),2),0))&lt;=1,"E-","")))))))))))</f>
        <v/>
      </c>
      <c r="DZ44" s="51" t="str">
        <f>IF(OR('TRI-2'!DZ44 ="",'TRI-2'!DZ44&lt;0,'TRI-2'!DZ44  &gt;10),"",IF((ROUND(TRUNC(('TRI-2'!DZ44  ),2),0))=10,"A+",IF((ROUND(TRUNC(('TRI-2'!DZ44  ),2),0))=9,"A-",IF((ROUND(TRUNC(('TRI-2'!DZ44   ),2),0))=8,"B+",IF((ROUND(TRUNC(('TRI-2'!DZ44 ),2),0))=7,"B-",IF((ROUND(TRUNC(('TRI-2'!DZ44  ),2),0))=6,"C+",IF((ROUND(TRUNC(('TRI-2'!DZ44  ),2),0))=5,"C-",IF((ROUND(TRUNC(('TRI-2'!DZ44  ),2),0))=4,"D+",IF((ROUND(TRUNC(('TRI-2'!DZ44 ),2),0))=3,"D-",IF((ROUND(TRUNC(('TRI-2'!DZ44 ),2),0))=2,"E+",IF((ROUND(TRUNC(('TRI-2'!DZ44  ),2),0))&lt;=1,"E-","")))))))))))</f>
        <v/>
      </c>
      <c r="EA44" s="51" t="str">
        <f>IF(OR('TRI-2'!EA44 ="",'TRI-2'!EA44&lt;0,'TRI-2'!EA44  &gt;10),"",IF((ROUND(TRUNC(('TRI-2'!EA44  ),2),0))=10,"A+",IF((ROUND(TRUNC(('TRI-2'!EA44  ),2),0))=9,"A-",IF((ROUND(TRUNC(('TRI-2'!EA44   ),2),0))=8,"B+",IF((ROUND(TRUNC(('TRI-2'!EA44 ),2),0))=7,"B-",IF((ROUND(TRUNC(('TRI-2'!EA44  ),2),0))=6,"C+",IF((ROUND(TRUNC(('TRI-2'!EA44  ),2),0))=5,"C-",IF((ROUND(TRUNC(('TRI-2'!EA44  ),2),0))=4,"D+",IF((ROUND(TRUNC(('TRI-2'!EA44 ),2),0))=3,"D-",IF((ROUND(TRUNC(('TRI-2'!EA44 ),2),0))=2,"E+",IF((ROUND(TRUNC(('TRI-2'!EA44  ),2),0))&lt;=1,"E-","")))))))))))</f>
        <v/>
      </c>
      <c r="EB44" s="51" t="str">
        <f>IF(OR('TRI-2'!EB44 ="",'TRI-2'!EB44&lt;0,'TRI-2'!EB44  &gt;10),"",IF((ROUND(TRUNC(('TRI-2'!EB44  ),2),0))=10,"A+",IF((ROUND(TRUNC(('TRI-2'!EB44  ),2),0))=9,"A-",IF((ROUND(TRUNC(('TRI-2'!EB44   ),2),0))=8,"B+",IF((ROUND(TRUNC(('TRI-2'!EB44 ),2),0))=7,"B-",IF((ROUND(TRUNC(('TRI-2'!EB44  ),2),0))=6,"C+",IF((ROUND(TRUNC(('TRI-2'!EB44  ),2),0))=5,"C-",IF((ROUND(TRUNC(('TRI-2'!EB44  ),2),0))=4,"D+",IF((ROUND(TRUNC(('TRI-2'!EB44 ),2),0))=3,"D-",IF((ROUND(TRUNC(('TRI-2'!EB44 ),2),0))=2,"E+",IF((ROUND(TRUNC(('TRI-2'!EB44  ),2),0))&lt;=1,"E-","")))))))))))</f>
        <v/>
      </c>
      <c r="EC44" s="51" t="str">
        <f>IF(OR('TRI-2'!EC44 ="",'TRI-2'!EC44&lt;0,'TRI-2'!EC44  &gt;10),"",IF((ROUND(TRUNC(('TRI-2'!EC44  ),2),0))=10,"A+",IF((ROUND(TRUNC(('TRI-2'!EC44  ),2),0))=9,"A-",IF((ROUND(TRUNC(('TRI-2'!EC44   ),2),0))=8,"B+",IF((ROUND(TRUNC(('TRI-2'!EC44 ),2),0))=7,"B-",IF((ROUND(TRUNC(('TRI-2'!EC44  ),2),0))=6,"C+",IF((ROUND(TRUNC(('TRI-2'!EC44  ),2),0))=5,"C-",IF((ROUND(TRUNC(('TRI-2'!EC44  ),2),0))=4,"D+",IF((ROUND(TRUNC(('TRI-2'!EC44 ),2),0))=3,"D-",IF((ROUND(TRUNC(('TRI-2'!EC44 ),2),0))=2,"E+",IF((ROUND(TRUNC(('TRI-2'!EC44  ),2),0))&lt;=1,"E-","")))))))))))</f>
        <v/>
      </c>
      <c r="ED44" s="51" t="str">
        <f>IF(OR('TRI-2'!ED44 ="",'TRI-2'!ED44&lt;0,'TRI-2'!ED44  &gt;10),"",IF((ROUND(TRUNC(('TRI-2'!ED44  ),2),0))=10,"A+",IF((ROUND(TRUNC(('TRI-2'!ED44  ),2),0))=9,"A-",IF((ROUND(TRUNC(('TRI-2'!ED44   ),2),0))=8,"B+",IF((ROUND(TRUNC(('TRI-2'!ED44 ),2),0))=7,"B-",IF((ROUND(TRUNC(('TRI-2'!ED44  ),2),0))=6,"C+",IF((ROUND(TRUNC(('TRI-2'!ED44  ),2),0))=5,"C-",IF((ROUND(TRUNC(('TRI-2'!ED44  ),2),0))=4,"D+",IF((ROUND(TRUNC(('TRI-2'!ED44 ),2),0))=3,"D-",IF((ROUND(TRUNC(('TRI-2'!ED44 ),2),0))=2,"E+",IF((ROUND(TRUNC(('TRI-2'!ED44  ),2),0))&lt;=1,"E-","")))))))))))</f>
        <v/>
      </c>
      <c r="EE44" s="51" t="str">
        <f>IF(OR('TRI-2'!EE44 ="",'TRI-2'!EE44&lt;0,'TRI-2'!EE44  &gt;10),"",IF((ROUND(TRUNC(('TRI-2'!EE44  ),2),0))=10,"A+",IF((ROUND(TRUNC(('TRI-2'!EE44  ),2),0))=9,"A-",IF((ROUND(TRUNC(('TRI-2'!EE44   ),2),0))=8,"B+",IF((ROUND(TRUNC(('TRI-2'!EE44 ),2),0))=7,"B-",IF((ROUND(TRUNC(('TRI-2'!EE44  ),2),0))=6,"C+",IF((ROUND(TRUNC(('TRI-2'!EE44  ),2),0))=5,"C-",IF((ROUND(TRUNC(('TRI-2'!EE44  ),2),0))=4,"D+",IF((ROUND(TRUNC(('TRI-2'!EE44 ),2),0))=3,"D-",IF((ROUND(TRUNC(('TRI-2'!EE44 ),2),0))=2,"E+",IF((ROUND(TRUNC(('TRI-2'!EE44  ),2),0))&lt;=1,"E-","")))))))))))</f>
        <v/>
      </c>
      <c r="EF44" s="51" t="str">
        <f>IF(OR('TRI-2'!EF44 ="",'TRI-2'!EF44&lt;0,'TRI-2'!EF44  &gt;10),"",IF((ROUND(TRUNC(('TRI-2'!EF44  ),2),0))=10,"A+",IF((ROUND(TRUNC(('TRI-2'!EF44  ),2),0))=9,"A-",IF((ROUND(TRUNC(('TRI-2'!EF44   ),2),0))=8,"B+",IF((ROUND(TRUNC(('TRI-2'!EF44 ),2),0))=7,"B-",IF((ROUND(TRUNC(('TRI-2'!EF44  ),2),0))=6,"C+",IF((ROUND(TRUNC(('TRI-2'!EF44  ),2),0))=5,"C-",IF((ROUND(TRUNC(('TRI-2'!EF44  ),2),0))=4,"D+",IF((ROUND(TRUNC(('TRI-2'!EF44 ),2),0))=3,"D-",IF((ROUND(TRUNC(('TRI-2'!EF44 ),2),0))=2,"E+",IF((ROUND(TRUNC(('TRI-2'!EF44  ),2),0))&lt;=1,"E-","")))))))))))</f>
        <v/>
      </c>
      <c r="EG44" s="51" t="str">
        <f>IF(OR('TRI-2'!EG44 ="",'TRI-2'!EG44&lt;0,'TRI-2'!EG44  &gt;10),"",IF((ROUND(TRUNC(('TRI-2'!EG44  ),2),0))=10,"A+",IF((ROUND(TRUNC(('TRI-2'!EG44  ),2),0))=9,"A-",IF((ROUND(TRUNC(('TRI-2'!EG44   ),2),0))=8,"B+",IF((ROUND(TRUNC(('TRI-2'!EG44 ),2),0))=7,"B-",IF((ROUND(TRUNC(('TRI-2'!EG44  ),2),0))=6,"C+",IF((ROUND(TRUNC(('TRI-2'!EG44  ),2),0))=5,"C-",IF((ROUND(TRUNC(('TRI-2'!EG44  ),2),0))=4,"D+",IF((ROUND(TRUNC(('TRI-2'!EG44 ),2),0))=3,"D-",IF((ROUND(TRUNC(('TRI-2'!EG44 ),2),0))=2,"E+",IF((ROUND(TRUNC(('TRI-2'!EG44  ),2),0))&lt;=1,"E-","")))))))))))</f>
        <v/>
      </c>
      <c r="EH44" s="51" t="str">
        <f>IF(OR('TRI-2'!EH44 ="",'TRI-2'!EH44&lt;0,'TRI-2'!EH44  &gt;10),"",IF((ROUND(TRUNC(('TRI-2'!EH44  ),2),0))=10,"A+",IF((ROUND(TRUNC(('TRI-2'!EH44  ),2),0))=9,"A-",IF((ROUND(TRUNC(('TRI-2'!EH44   ),2),0))=8,"B+",IF((ROUND(TRUNC(('TRI-2'!EH44 ),2),0))=7,"B-",IF((ROUND(TRUNC(('TRI-2'!EH44  ),2),0))=6,"C+",IF((ROUND(TRUNC(('TRI-2'!EH44  ),2),0))=5,"C-",IF((ROUND(TRUNC(('TRI-2'!EH44  ),2),0))=4,"D+",IF((ROUND(TRUNC(('TRI-2'!EH44 ),2),0))=3,"D-",IF((ROUND(TRUNC(('TRI-2'!EH44 ),2),0))=2,"E+",IF((ROUND(TRUNC(('TRI-2'!EH44  ),2),0))&lt;=1,"E-","")))))))))))</f>
        <v/>
      </c>
      <c r="EI44" s="51" t="str">
        <f>IF(OR('TRI-2'!EI44 ="",'TRI-2'!EI44&lt;0,'TRI-2'!EI44  &gt;10),"",IF((ROUND(TRUNC(('TRI-2'!EI44  ),2),0))=10,"A+",IF((ROUND(TRUNC(('TRI-2'!EI44  ),2),0))=9,"A-",IF((ROUND(TRUNC(('TRI-2'!EI44   ),2),0))=8,"B+",IF((ROUND(TRUNC(('TRI-2'!EI44 ),2),0))=7,"B-",IF((ROUND(TRUNC(('TRI-2'!EI44  ),2),0))=6,"C+",IF((ROUND(TRUNC(('TRI-2'!EI44  ),2),0))=5,"C-",IF((ROUND(TRUNC(('TRI-2'!EI44  ),2),0))=4,"D+",IF((ROUND(TRUNC(('TRI-2'!EI44 ),2),0))=3,"D-",IF((ROUND(TRUNC(('TRI-2'!EI44 ),2),0))=2,"E+",IF((ROUND(TRUNC(('TRI-2'!EI44  ),2),0))&lt;=1,"E-","")))))))))))</f>
        <v/>
      </c>
      <c r="EJ44" s="51" t="str">
        <f>IF(OR('TRI-2'!EJ44 ="",'TRI-2'!EJ44&lt;0,'TRI-2'!EJ44  &gt;10),"",IF((ROUND(TRUNC(('TRI-2'!EJ44  ),2),0))=10,"A+",IF((ROUND(TRUNC(('TRI-2'!EJ44  ),2),0))=9,"A-",IF((ROUND(TRUNC(('TRI-2'!EJ44   ),2),0))=8,"B+",IF((ROUND(TRUNC(('TRI-2'!EJ44 ),2),0))=7,"B-",IF((ROUND(TRUNC(('TRI-2'!EJ44  ),2),0))=6,"C+",IF((ROUND(TRUNC(('TRI-2'!EJ44  ),2),0))=5,"C-",IF((ROUND(TRUNC(('TRI-2'!EJ44  ),2),0))=4,"D+",IF((ROUND(TRUNC(('TRI-2'!EJ44 ),2),0))=3,"D-",IF((ROUND(TRUNC(('TRI-2'!EJ44 ),2),0))=2,"E+",IF((ROUND(TRUNC(('TRI-2'!EJ44  ),2),0))&lt;=1,"E-","")))))))))))</f>
        <v/>
      </c>
      <c r="EK44" s="51" t="str">
        <f>IF(OR('TRI-2'!EK44 ="",'TRI-2'!EK44&lt;0,'TRI-2'!EK44  &gt;10),"",IF((ROUND(TRUNC(('TRI-2'!EK44  ),2),0))=10,"A+",IF((ROUND(TRUNC(('TRI-2'!EK44  ),2),0))=9,"A-",IF((ROUND(TRUNC(('TRI-2'!EK44   ),2),0))=8,"B+",IF((ROUND(TRUNC(('TRI-2'!EK44 ),2),0))=7,"B-",IF((ROUND(TRUNC(('TRI-2'!EK44  ),2),0))=6,"C+",IF((ROUND(TRUNC(('TRI-2'!EK44  ),2),0))=5,"C-",IF((ROUND(TRUNC(('TRI-2'!EK44  ),2),0))=4,"D+",IF((ROUND(TRUNC(('TRI-2'!EK44 ),2),0))=3,"D-",IF((ROUND(TRUNC(('TRI-2'!EK44 ),2),0))=2,"E+",IF((ROUND(TRUNC(('TRI-2'!EK44  ),2),0))&lt;=1,"E-","")))))))))))</f>
        <v/>
      </c>
      <c r="EL44" s="51" t="str">
        <f>IF(OR('TRI-2'!EL44 ="",'TRI-2'!EL44&lt;0,'TRI-2'!EL44  &gt;10),"",IF((ROUND(TRUNC(('TRI-2'!EL44  ),2),0))=10,"A+",IF((ROUND(TRUNC(('TRI-2'!EL44  ),2),0))=9,"A-",IF((ROUND(TRUNC(('TRI-2'!EL44   ),2),0))=8,"B+",IF((ROUND(TRUNC(('TRI-2'!EL44 ),2),0))=7,"B-",IF((ROUND(TRUNC(('TRI-2'!EL44  ),2),0))=6,"C+",IF((ROUND(TRUNC(('TRI-2'!EL44  ),2),0))=5,"C-",IF((ROUND(TRUNC(('TRI-2'!EL44  ),2),0))=4,"D+",IF((ROUND(TRUNC(('TRI-2'!EL44 ),2),0))=3,"D-",IF((ROUND(TRUNC(('TRI-2'!EL44 ),2),0))=2,"E+",IF((ROUND(TRUNC(('TRI-2'!EL44  ),2),0))&lt;=1,"E-","")))))))))))</f>
        <v/>
      </c>
      <c r="EM44" s="51" t="str">
        <f>IF(OR('TRI-2'!EM44 ="",'TRI-2'!EM44&lt;0,'TRI-2'!EM44  &gt;10),"",IF((ROUND(TRUNC(('TRI-2'!EM44  ),2),0))=10,"A+",IF((ROUND(TRUNC(('TRI-2'!EM44  ),2),0))=9,"A-",IF((ROUND(TRUNC(('TRI-2'!EM44   ),2),0))=8,"B+",IF((ROUND(TRUNC(('TRI-2'!EM44 ),2),0))=7,"B-",IF((ROUND(TRUNC(('TRI-2'!EM44  ),2),0))=6,"C+",IF((ROUND(TRUNC(('TRI-2'!EM44  ),2),0))=5,"C-",IF((ROUND(TRUNC(('TRI-2'!EM44  ),2),0))=4,"D+",IF((ROUND(TRUNC(('TRI-2'!EM44 ),2),0))=3,"D-",IF((ROUND(TRUNC(('TRI-2'!EM44 ),2),0))=2,"E+",IF((ROUND(TRUNC(('TRI-2'!EM44  ),2),0))&lt;=1,"E-","")))))))))))</f>
        <v/>
      </c>
      <c r="EN44" s="51" t="str">
        <f>IF(OR('TRI-2'!EN44 ="",'TRI-2'!EN44&lt;0,'TRI-2'!EN44  &gt;10),"",IF((ROUND(TRUNC(('TRI-2'!EN44  ),2),0))=10,"A+",IF((ROUND(TRUNC(('TRI-2'!EN44  ),2),0))=9,"A-",IF((ROUND(TRUNC(('TRI-2'!EN44   ),2),0))=8,"B+",IF((ROUND(TRUNC(('TRI-2'!EN44 ),2),0))=7,"B-",IF((ROUND(TRUNC(('TRI-2'!EN44  ),2),0))=6,"C+",IF((ROUND(TRUNC(('TRI-2'!EN44  ),2),0))=5,"C-",IF((ROUND(TRUNC(('TRI-2'!EN44  ),2),0))=4,"D+",IF((ROUND(TRUNC(('TRI-2'!EN44 ),2),0))=3,"D-",IF((ROUND(TRUNC(('TRI-2'!EN44 ),2),0))=2,"E+",IF((ROUND(TRUNC(('TRI-2'!EN44  ),2),0))&lt;=1,"E-","")))))))))))</f>
        <v/>
      </c>
      <c r="EO44" s="51" t="str">
        <f>IF(OR('TRI-2'!EO44 ="",'TRI-2'!EO44&lt;0,'TRI-2'!EO44  &gt;10),"",IF((ROUND(TRUNC(('TRI-2'!EO44  ),2),0))=10,"A+",IF((ROUND(TRUNC(('TRI-2'!EO44  ),2),0))=9,"A-",IF((ROUND(TRUNC(('TRI-2'!EO44   ),2),0))=8,"B+",IF((ROUND(TRUNC(('TRI-2'!EO44 ),2),0))=7,"B-",IF((ROUND(TRUNC(('TRI-2'!EO44  ),2),0))=6,"C+",IF((ROUND(TRUNC(('TRI-2'!EO44  ),2),0))=5,"C-",IF((ROUND(TRUNC(('TRI-2'!EO44  ),2),0))=4,"D+",IF((ROUND(TRUNC(('TRI-2'!EO44 ),2),0))=3,"D-",IF((ROUND(TRUNC(('TRI-2'!EO44 ),2),0))=2,"E+",IF((ROUND(TRUNC(('TRI-2'!EO44  ),2),0))&lt;=1,"E-","")))))))))))</f>
        <v/>
      </c>
      <c r="EP44" s="51" t="str">
        <f>IF(OR('TRI-2'!EP44 ="",'TRI-2'!EP44&lt;0,'TRI-2'!EP44  &gt;10),"",IF((ROUND(TRUNC(('TRI-2'!EP44  ),2),0))=10,"A+",IF((ROUND(TRUNC(('TRI-2'!EP44  ),2),0))=9,"A-",IF((ROUND(TRUNC(('TRI-2'!EP44   ),2),0))=8,"B+",IF((ROUND(TRUNC(('TRI-2'!EP44 ),2),0))=7,"B-",IF((ROUND(TRUNC(('TRI-2'!EP44  ),2),0))=6,"C+",IF((ROUND(TRUNC(('TRI-2'!EP44  ),2),0))=5,"C-",IF((ROUND(TRUNC(('TRI-2'!EP44  ),2),0))=4,"D+",IF((ROUND(TRUNC(('TRI-2'!EP44 ),2),0))=3,"D-",IF((ROUND(TRUNC(('TRI-2'!EP44 ),2),0))=2,"E+",IF((ROUND(TRUNC(('TRI-2'!EP44  ),2),0))&lt;=1,"E-","")))))))))))</f>
        <v/>
      </c>
      <c r="EQ44" s="51" t="str">
        <f>IF(OR('TRI-2'!EQ44 ="",'TRI-2'!EQ44&lt;0,'TRI-2'!EQ44  &gt;10),"",IF((ROUND(TRUNC(('TRI-2'!EQ44  ),2),0))=10,"A+",IF((ROUND(TRUNC(('TRI-2'!EQ44  ),2),0))=9,"A-",IF((ROUND(TRUNC(('TRI-2'!EQ44   ),2),0))=8,"B+",IF((ROUND(TRUNC(('TRI-2'!EQ44 ),2),0))=7,"B-",IF((ROUND(TRUNC(('TRI-2'!EQ44  ),2),0))=6,"C+",IF((ROUND(TRUNC(('TRI-2'!EQ44  ),2),0))=5,"C-",IF((ROUND(TRUNC(('TRI-2'!EQ44  ),2),0))=4,"D+",IF((ROUND(TRUNC(('TRI-2'!EQ44 ),2),0))=3,"D-",IF((ROUND(TRUNC(('TRI-2'!EQ44 ),2),0))=2,"E+",IF((ROUND(TRUNC(('TRI-2'!EQ44  ),2),0))&lt;=1,"E-","")))))))))))</f>
        <v/>
      </c>
      <c r="ER44" s="51" t="str">
        <f>IF(OR('TRI-2'!ER44 ="",'TRI-2'!ER44&lt;0,'TRI-2'!ER44  &gt;10),"",IF((ROUND(TRUNC(('TRI-2'!ER44  ),2),0))=10,"A+",IF((ROUND(TRUNC(('TRI-2'!ER44  ),2),0))=9,"A-",IF((ROUND(TRUNC(('TRI-2'!ER44   ),2),0))=8,"B+",IF((ROUND(TRUNC(('TRI-2'!ER44 ),2),0))=7,"B-",IF((ROUND(TRUNC(('TRI-2'!ER44  ),2),0))=6,"C+",IF((ROUND(TRUNC(('TRI-2'!ER44  ),2),0))=5,"C-",IF((ROUND(TRUNC(('TRI-2'!ER44  ),2),0))=4,"D+",IF((ROUND(TRUNC(('TRI-2'!ER44 ),2),0))=3,"D-",IF((ROUND(TRUNC(('TRI-2'!ER44 ),2),0))=2,"E+",IF((ROUND(TRUNC(('TRI-2'!ER44  ),2),0))&lt;=1,"E-","")))))))))))</f>
        <v/>
      </c>
      <c r="ES44" s="51" t="str">
        <f>IF(OR('TRI-2'!ES44 ="",'TRI-2'!ES44&lt;0,'TRI-2'!ES44  &gt;10),"",IF((ROUND(TRUNC(('TRI-2'!ES44  ),2),0))=10,"A+",IF((ROUND(TRUNC(('TRI-2'!ES44  ),2),0))=9,"A-",IF((ROUND(TRUNC(('TRI-2'!ES44   ),2),0))=8,"B+",IF((ROUND(TRUNC(('TRI-2'!ES44 ),2),0))=7,"B-",IF((ROUND(TRUNC(('TRI-2'!ES44  ),2),0))=6,"C+",IF((ROUND(TRUNC(('TRI-2'!ES44  ),2),0))=5,"C-",IF((ROUND(TRUNC(('TRI-2'!ES44  ),2),0))=4,"D+",IF((ROUND(TRUNC(('TRI-2'!ES44 ),2),0))=3,"D-",IF((ROUND(TRUNC(('TRI-2'!ES44 ),2),0))=2,"E+",IF((ROUND(TRUNC(('TRI-2'!ES44  ),2),0))&lt;=1,"E-","")))))))))))</f>
        <v/>
      </c>
      <c r="ET44" s="51" t="str">
        <f>IF('TRI-2'!ET44 ="","",'TRI-2'!ET44 )</f>
        <v/>
      </c>
      <c r="EU44" s="51" t="str">
        <f>IF('TRI-2'!EU44 ="","",'TRI-2'!EU44 )</f>
        <v/>
      </c>
      <c r="EV44" s="51" t="str">
        <f>IF('TRI-2'!EV44 ="","",'TRI-2'!EV44 )</f>
        <v/>
      </c>
      <c r="EW44" s="51" t="str">
        <f>IF('TRI-2'!EW44 ="","",'TRI-2'!EW44 )</f>
        <v/>
      </c>
      <c r="EX44" s="51" t="str">
        <f>IF('TRI-2'!EX44 ="","",'TRI-2'!EX44 )</f>
        <v/>
      </c>
      <c r="EY44" s="51" t="str">
        <f>IF('TRI-2'!EY44 ="","",'TRI-2'!EY44 )</f>
        <v/>
      </c>
      <c r="EZ44" s="51" t="str">
        <f>IF('TRI-2'!EZ44 ="","",'TRI-2'!EZ44 )</f>
        <v/>
      </c>
      <c r="FA44" s="51" t="str">
        <f>IF('TRI-2'!FA44 ="","",'TRI-2'!FA44 )</f>
        <v/>
      </c>
      <c r="FB44" s="51" t="str">
        <f>IF('TRI-2'!FB44 ="","",'TRI-2'!FB44 )</f>
        <v/>
      </c>
      <c r="FC44" s="51" t="str">
        <f>IF('TRI-2'!FC44 ="","",'TRI-2'!FC44 )</f>
        <v/>
      </c>
      <c r="FD44" s="51">
        <f>IF('TRI-2'!FD44 ="","",'TRI-2'!FD44 )</f>
        <v>0</v>
      </c>
      <c r="FE44" s="51" t="str">
        <f>IF('TRI-2'!FE44 ="","",'TRI-2'!FE44 )</f>
        <v/>
      </c>
      <c r="FF44" s="51" t="str">
        <f>IF('TRI-2'!FF44 ="","",'TRI-2'!FF44 )</f>
        <v/>
      </c>
      <c r="FG44" s="51" t="str">
        <f>IF('TRI-2'!FG44 ="","",'TRI-2'!FG44 )</f>
        <v/>
      </c>
      <c r="FH44" s="51" t="str">
        <f>IF('TRI-2'!FH44 ="","",'TRI-2'!FH44 )</f>
        <v/>
      </c>
    </row>
    <row r="45" spans="1:164" ht="21" hidden="1" customHeight="1">
      <c r="B45" s="53">
        <v>28</v>
      </c>
      <c r="C45" s="272" t="str">
        <f>IF(NOTAS!E48&gt;"",NOTAS!E48,"")</f>
        <v/>
      </c>
      <c r="D45" s="273"/>
      <c r="E45" s="273"/>
      <c r="F45" s="274"/>
      <c r="G45" s="51" t="str">
        <f>IF(OR('TRI-2'!G45 ="",'TRI-2'!G45&lt;0,'TRI-2'!G45  &gt;10),"",IF((ROUND(TRUNC(('TRI-2'!G45  ),2),0))=10,"A+",IF((ROUND(TRUNC(('TRI-2'!G45  ),2),0))=9,"A-",IF((ROUND(TRUNC(('TRI-2'!G45   ),2),0))=8,"B+",IF((ROUND(TRUNC(('TRI-2'!G45 ),2),0))=7,"B-",IF((ROUND(TRUNC(('TRI-2'!G45  ),2),0))=6,"C+",IF((ROUND(TRUNC(('TRI-2'!G45  ),2),0))=5,"C-",IF((ROUND(TRUNC(('TRI-2'!G45  ),2),0))=4,"D+",IF((ROUND(TRUNC(('TRI-2'!G45 ),2),0))=3,"D-",IF((ROUND(TRUNC(('TRI-2'!G45 ),2),0))=2,"E+",IF((ROUND(TRUNC(('TRI-2'!G45  ),2),0))&lt;=1,"E-","")))))))))))</f>
        <v/>
      </c>
      <c r="H45" s="51" t="str">
        <f>IF(OR('TRI-2'!H45 ="",'TRI-2'!H45&lt;0,'TRI-2'!H45  &gt;10),"",IF((ROUND(TRUNC(('TRI-2'!H45  ),2),0))=10,"A+",IF((ROUND(TRUNC(('TRI-2'!H45  ),2),0))=9,"A-",IF((ROUND(TRUNC(('TRI-2'!H45   ),2),0))=8,"B+",IF((ROUND(TRUNC(('TRI-2'!H45 ),2),0))=7,"B-",IF((ROUND(TRUNC(('TRI-2'!H45  ),2),0))=6,"C+",IF((ROUND(TRUNC(('TRI-2'!H45  ),2),0))=5,"C-",IF((ROUND(TRUNC(('TRI-2'!H45  ),2),0))=4,"D+",IF((ROUND(TRUNC(('TRI-2'!H45 ),2),0))=3,"D-",IF((ROUND(TRUNC(('TRI-2'!H45 ),2),0))=2,"E+",IF((ROUND(TRUNC(('TRI-2'!H45  ),2),0))&lt;=1,"E-","")))))))))))</f>
        <v/>
      </c>
      <c r="I45" s="51" t="str">
        <f>IF(OR('TRI-2'!I45 ="",'TRI-2'!I45&lt;0,'TRI-2'!I45  &gt;10),"",IF((ROUND(TRUNC(('TRI-2'!I45  ),2),0))=10,"A+",IF((ROUND(TRUNC(('TRI-2'!I45  ),2),0))=9,"A-",IF((ROUND(TRUNC(('TRI-2'!I45   ),2),0))=8,"B+",IF((ROUND(TRUNC(('TRI-2'!I45 ),2),0))=7,"B-",IF((ROUND(TRUNC(('TRI-2'!I45  ),2),0))=6,"C+",IF((ROUND(TRUNC(('TRI-2'!I45  ),2),0))=5,"C-",IF((ROUND(TRUNC(('TRI-2'!I45  ),2),0))=4,"D+",IF((ROUND(TRUNC(('TRI-2'!I45 ),2),0))=3,"D-",IF((ROUND(TRUNC(('TRI-2'!I45 ),2),0))=2,"E+",IF((ROUND(TRUNC(('TRI-2'!I45  ),2),0))&lt;=1,"E-","")))))))))))</f>
        <v/>
      </c>
      <c r="J45" s="51" t="str">
        <f>IF(OR('TRI-2'!J45 ="",'TRI-2'!J45&lt;0,'TRI-2'!J45  &gt;10),"",IF((ROUND(TRUNC(('TRI-2'!J45  ),2),0))=10,"A+",IF((ROUND(TRUNC(('TRI-2'!J45  ),2),0))=9,"A-",IF((ROUND(TRUNC(('TRI-2'!J45   ),2),0))=8,"B+",IF((ROUND(TRUNC(('TRI-2'!J45 ),2),0))=7,"B-",IF((ROUND(TRUNC(('TRI-2'!J45  ),2),0))=6,"C+",IF((ROUND(TRUNC(('TRI-2'!J45  ),2),0))=5,"C-",IF((ROUND(TRUNC(('TRI-2'!J45  ),2),0))=4,"D+",IF((ROUND(TRUNC(('TRI-2'!J45 ),2),0))=3,"D-",IF((ROUND(TRUNC(('TRI-2'!J45 ),2),0))=2,"E+",IF((ROUND(TRUNC(('TRI-2'!J45  ),2),0))&lt;=1,"E-","")))))))))))</f>
        <v/>
      </c>
      <c r="K45" s="51" t="str">
        <f>IF(OR('TRI-2'!K45 ="",'TRI-2'!K45&lt;0,'TRI-2'!K45  &gt;10),"",IF((ROUND(TRUNC(('TRI-2'!K45  ),2),0))=10,"A+",IF((ROUND(TRUNC(('TRI-2'!K45  ),2),0))=9,"A-",IF((ROUND(TRUNC(('TRI-2'!K45   ),2),0))=8,"B+",IF((ROUND(TRUNC(('TRI-2'!K45 ),2),0))=7,"B-",IF((ROUND(TRUNC(('TRI-2'!K45  ),2),0))=6,"C+",IF((ROUND(TRUNC(('TRI-2'!K45  ),2),0))=5,"C-",IF((ROUND(TRUNC(('TRI-2'!K45  ),2),0))=4,"D+",IF((ROUND(TRUNC(('TRI-2'!K45 ),2),0))=3,"D-",IF((ROUND(TRUNC(('TRI-2'!K45 ),2),0))=2,"E+",IF((ROUND(TRUNC(('TRI-2'!K45  ),2),0))&lt;=1,"E-","")))))))))))</f>
        <v/>
      </c>
      <c r="L45" s="51" t="str">
        <f>IF(OR('TRI-2'!L45 ="",'TRI-2'!L45&lt;0,'TRI-2'!L45  &gt;10),"",IF((ROUND(TRUNC(('TRI-2'!L45  ),2),0))=10,"A+",IF((ROUND(TRUNC(('TRI-2'!L45  ),2),0))=9,"A-",IF((ROUND(TRUNC(('TRI-2'!L45   ),2),0))=8,"B+",IF((ROUND(TRUNC(('TRI-2'!L45 ),2),0))=7,"B-",IF((ROUND(TRUNC(('TRI-2'!L45  ),2),0))=6,"C+",IF((ROUND(TRUNC(('TRI-2'!L45  ),2),0))=5,"C-",IF((ROUND(TRUNC(('TRI-2'!L45  ),2),0))=4,"D+",IF((ROUND(TRUNC(('TRI-2'!L45 ),2),0))=3,"D-",IF((ROUND(TRUNC(('TRI-2'!L45 ),2),0))=2,"E+",IF((ROUND(TRUNC(('TRI-2'!L45  ),2),0))&lt;=1,"E-","")))))))))))</f>
        <v/>
      </c>
      <c r="M45" s="51" t="str">
        <f>IF(OR('TRI-2'!M45 ="",'TRI-2'!M45&lt;0,'TRI-2'!M45  &gt;10),"",IF((ROUND(TRUNC(('TRI-2'!M45  ),2),0))=10,"A+",IF((ROUND(TRUNC(('TRI-2'!M45  ),2),0))=9,"A-",IF((ROUND(TRUNC(('TRI-2'!M45   ),2),0))=8,"B+",IF((ROUND(TRUNC(('TRI-2'!M45 ),2),0))=7,"B-",IF((ROUND(TRUNC(('TRI-2'!M45  ),2),0))=6,"C+",IF((ROUND(TRUNC(('TRI-2'!M45  ),2),0))=5,"C-",IF((ROUND(TRUNC(('TRI-2'!M45  ),2),0))=4,"D+",IF((ROUND(TRUNC(('TRI-2'!M45 ),2),0))=3,"D-",IF((ROUND(TRUNC(('TRI-2'!M45 ),2),0))=2,"E+",IF((ROUND(TRUNC(('TRI-2'!M45  ),2),0))&lt;=1,"E-","")))))))))))</f>
        <v/>
      </c>
      <c r="N45" s="51" t="str">
        <f>IF(OR('TRI-2'!N45 ="",'TRI-2'!N45&lt;0,'TRI-2'!N45  &gt;10),"",IF((ROUND(TRUNC(('TRI-2'!N45  ),2),0))=10,"A+",IF((ROUND(TRUNC(('TRI-2'!N45  ),2),0))=9,"A-",IF((ROUND(TRUNC(('TRI-2'!N45   ),2),0))=8,"B+",IF((ROUND(TRUNC(('TRI-2'!N45 ),2),0))=7,"B-",IF((ROUND(TRUNC(('TRI-2'!N45  ),2),0))=6,"C+",IF((ROUND(TRUNC(('TRI-2'!N45  ),2),0))=5,"C-",IF((ROUND(TRUNC(('TRI-2'!N45  ),2),0))=4,"D+",IF((ROUND(TRUNC(('TRI-2'!N45 ),2),0))=3,"D-",IF((ROUND(TRUNC(('TRI-2'!N45 ),2),0))=2,"E+",IF((ROUND(TRUNC(('TRI-2'!N45  ),2),0))&lt;=1,"E-","")))))))))))</f>
        <v/>
      </c>
      <c r="O45" s="51" t="str">
        <f>IF(OR('TRI-2'!O45 ="",'TRI-2'!O45&lt;0,'TRI-2'!O45  &gt;10),"",IF((ROUND(TRUNC(('TRI-2'!O45  ),2),0))=10,"A+",IF((ROUND(TRUNC(('TRI-2'!O45  ),2),0))=9,"A-",IF((ROUND(TRUNC(('TRI-2'!O45   ),2),0))=8,"B+",IF((ROUND(TRUNC(('TRI-2'!O45 ),2),0))=7,"B-",IF((ROUND(TRUNC(('TRI-2'!O45  ),2),0))=6,"C+",IF((ROUND(TRUNC(('TRI-2'!O45  ),2),0))=5,"C-",IF((ROUND(TRUNC(('TRI-2'!O45  ),2),0))=4,"D+",IF((ROUND(TRUNC(('TRI-2'!O45 ),2),0))=3,"D-",IF((ROUND(TRUNC(('TRI-2'!O45 ),2),0))=2,"E+",IF((ROUND(TRUNC(('TRI-2'!O45  ),2),0))&lt;=1,"E-","")))))))))))</f>
        <v/>
      </c>
      <c r="P45" s="51" t="str">
        <f>IF(OR('TRI-2'!P45 ="",'TRI-2'!P45&lt;0,'TRI-2'!P45  &gt;10),"",IF((ROUND(TRUNC(('TRI-2'!P45  ),2),0))=10,"A+",IF((ROUND(TRUNC(('TRI-2'!P45  ),2),0))=9,"A-",IF((ROUND(TRUNC(('TRI-2'!P45   ),2),0))=8,"B+",IF((ROUND(TRUNC(('TRI-2'!P45 ),2),0))=7,"B-",IF((ROUND(TRUNC(('TRI-2'!P45  ),2),0))=6,"C+",IF((ROUND(TRUNC(('TRI-2'!P45  ),2),0))=5,"C-",IF((ROUND(TRUNC(('TRI-2'!P45  ),2),0))=4,"D+",IF((ROUND(TRUNC(('TRI-2'!P45 ),2),0))=3,"D-",IF((ROUND(TRUNC(('TRI-2'!P45 ),2),0))=2,"E+",IF((ROUND(TRUNC(('TRI-2'!P45  ),2),0))&lt;=1,"E-","")))))))))))</f>
        <v/>
      </c>
      <c r="Q45" s="51" t="str">
        <f>IF(OR('TRI-2'!Q45 ="",'TRI-2'!Q45&lt;0,'TRI-2'!Q45  &gt;10),"",IF((ROUND(TRUNC(('TRI-2'!Q45  ),2),0))=10,"A+",IF((ROUND(TRUNC(('TRI-2'!Q45  ),2),0))=9,"A-",IF((ROUND(TRUNC(('TRI-2'!Q45   ),2),0))=8,"B+",IF((ROUND(TRUNC(('TRI-2'!Q45 ),2),0))=7,"B-",IF((ROUND(TRUNC(('TRI-2'!Q45  ),2),0))=6,"C+",IF((ROUND(TRUNC(('TRI-2'!Q45  ),2),0))=5,"C-",IF((ROUND(TRUNC(('TRI-2'!Q45  ),2),0))=4,"D+",IF((ROUND(TRUNC(('TRI-2'!Q45 ),2),0))=3,"D-",IF((ROUND(TRUNC(('TRI-2'!Q45 ),2),0))=2,"E+",IF((ROUND(TRUNC(('TRI-2'!Q45  ),2),0))&lt;=1,"E-","")))))))))))</f>
        <v/>
      </c>
      <c r="R45" s="51" t="str">
        <f>IF(OR('TRI-2'!R45 ="",'TRI-2'!R45&lt;0,'TRI-2'!R45  &gt;10),"",IF((ROUND(TRUNC(('TRI-2'!R45  ),2),0))=10,"A+",IF((ROUND(TRUNC(('TRI-2'!R45  ),2),0))=9,"A-",IF((ROUND(TRUNC(('TRI-2'!R45   ),2),0))=8,"B+",IF((ROUND(TRUNC(('TRI-2'!R45 ),2),0))=7,"B-",IF((ROUND(TRUNC(('TRI-2'!R45  ),2),0))=6,"C+",IF((ROUND(TRUNC(('TRI-2'!R45  ),2),0))=5,"C-",IF((ROUND(TRUNC(('TRI-2'!R45  ),2),0))=4,"D+",IF((ROUND(TRUNC(('TRI-2'!R45 ),2),0))=3,"D-",IF((ROUND(TRUNC(('TRI-2'!R45 ),2),0))=2,"E+",IF((ROUND(TRUNC(('TRI-2'!R45  ),2),0))&lt;=1,"E-","")))))))))))</f>
        <v/>
      </c>
      <c r="S45" s="51" t="str">
        <f>IF(OR('TRI-2'!S45 ="",'TRI-2'!S45&lt;0,'TRI-2'!S45  &gt;10),"",IF((ROUND(TRUNC(('TRI-2'!S45  ),2),0))=10,"A+",IF((ROUND(TRUNC(('TRI-2'!S45  ),2),0))=9,"A-",IF((ROUND(TRUNC(('TRI-2'!S45   ),2),0))=8,"B+",IF((ROUND(TRUNC(('TRI-2'!S45 ),2),0))=7,"B-",IF((ROUND(TRUNC(('TRI-2'!S45  ),2),0))=6,"C+",IF((ROUND(TRUNC(('TRI-2'!S45  ),2),0))=5,"C-",IF((ROUND(TRUNC(('TRI-2'!S45  ),2),0))=4,"D+",IF((ROUND(TRUNC(('TRI-2'!S45 ),2),0))=3,"D-",IF((ROUND(TRUNC(('TRI-2'!S45 ),2),0))=2,"E+",IF((ROUND(TRUNC(('TRI-2'!S45  ),2),0))&lt;=1,"E-","")))))))))))</f>
        <v/>
      </c>
      <c r="T45" s="51" t="str">
        <f>IF(OR('TRI-2'!T45 ="",'TRI-2'!T45&lt;0,'TRI-2'!T45  &gt;10),"",IF((ROUND(TRUNC(('TRI-2'!T45  ),2),0))=10,"A+",IF((ROUND(TRUNC(('TRI-2'!T45  ),2),0))=9,"A-",IF((ROUND(TRUNC(('TRI-2'!T45   ),2),0))=8,"B+",IF((ROUND(TRUNC(('TRI-2'!T45 ),2),0))=7,"B-",IF((ROUND(TRUNC(('TRI-2'!T45  ),2),0))=6,"C+",IF((ROUND(TRUNC(('TRI-2'!T45  ),2),0))=5,"C-",IF((ROUND(TRUNC(('TRI-2'!T45  ),2),0))=4,"D+",IF((ROUND(TRUNC(('TRI-2'!T45 ),2),0))=3,"D-",IF((ROUND(TRUNC(('TRI-2'!T45 ),2),0))=2,"E+",IF((ROUND(TRUNC(('TRI-2'!T45  ),2),0))&lt;=1,"E-","")))))))))))</f>
        <v/>
      </c>
      <c r="U45" s="51" t="str">
        <f>IF(OR('TRI-2'!U45 ="",'TRI-2'!U45&lt;0,'TRI-2'!U45  &gt;10),"",IF((ROUND(TRUNC(('TRI-2'!U45  ),2),0))=10,"A+",IF((ROUND(TRUNC(('TRI-2'!U45  ),2),0))=9,"A-",IF((ROUND(TRUNC(('TRI-2'!U45   ),2),0))=8,"B+",IF((ROUND(TRUNC(('TRI-2'!U45 ),2),0))=7,"B-",IF((ROUND(TRUNC(('TRI-2'!U45  ),2),0))=6,"C+",IF((ROUND(TRUNC(('TRI-2'!U45  ),2),0))=5,"C-",IF((ROUND(TRUNC(('TRI-2'!U45  ),2),0))=4,"D+",IF((ROUND(TRUNC(('TRI-2'!U45 ),2),0))=3,"D-",IF((ROUND(TRUNC(('TRI-2'!U45 ),2),0))=2,"E+",IF((ROUND(TRUNC(('TRI-2'!U45  ),2),0))&lt;=1,"E-","")))))))))))</f>
        <v/>
      </c>
      <c r="V45" s="51" t="str">
        <f>IF(OR('TRI-2'!V45 ="",'TRI-2'!V45&lt;0,'TRI-2'!V45  &gt;10),"",IF((ROUND(TRUNC(('TRI-2'!V45  ),2),0))=10,"A+",IF((ROUND(TRUNC(('TRI-2'!V45  ),2),0))=9,"A-",IF((ROUND(TRUNC(('TRI-2'!V45   ),2),0))=8,"B+",IF((ROUND(TRUNC(('TRI-2'!V45 ),2),0))=7,"B-",IF((ROUND(TRUNC(('TRI-2'!V45  ),2),0))=6,"C+",IF((ROUND(TRUNC(('TRI-2'!V45  ),2),0))=5,"C-",IF((ROUND(TRUNC(('TRI-2'!V45  ),2),0))=4,"D+",IF((ROUND(TRUNC(('TRI-2'!V45 ),2),0))=3,"D-",IF((ROUND(TRUNC(('TRI-2'!V45 ),2),0))=2,"E+",IF((ROUND(TRUNC(('TRI-2'!V45  ),2),0))&lt;=1,"E-","")))))))))))</f>
        <v/>
      </c>
      <c r="W45" s="51" t="str">
        <f>IF(OR('TRI-2'!W45 ="",'TRI-2'!W45&lt;0,'TRI-2'!W45  &gt;10),"",IF((ROUND(TRUNC(('TRI-2'!W45  ),2),0))=10,"A+",IF((ROUND(TRUNC(('TRI-2'!W45  ),2),0))=9,"A-",IF((ROUND(TRUNC(('TRI-2'!W45   ),2),0))=8,"B+",IF((ROUND(TRUNC(('TRI-2'!W45 ),2),0))=7,"B-",IF((ROUND(TRUNC(('TRI-2'!W45  ),2),0))=6,"C+",IF((ROUND(TRUNC(('TRI-2'!W45  ),2),0))=5,"C-",IF((ROUND(TRUNC(('TRI-2'!W45  ),2),0))=4,"D+",IF((ROUND(TRUNC(('TRI-2'!W45 ),2),0))=3,"D-",IF((ROUND(TRUNC(('TRI-2'!W45 ),2),0))=2,"E+",IF((ROUND(TRUNC(('TRI-2'!W45  ),2),0))&lt;=1,"E-","")))))))))))</f>
        <v/>
      </c>
      <c r="X45" s="51" t="str">
        <f>IF(OR('TRI-2'!X45 ="",'TRI-2'!X45&lt;0,'TRI-2'!X45  &gt;10),"",IF((ROUND(TRUNC(('TRI-2'!X45  ),2),0))=10,"A+",IF((ROUND(TRUNC(('TRI-2'!X45  ),2),0))=9,"A-",IF((ROUND(TRUNC(('TRI-2'!X45   ),2),0))=8,"B+",IF((ROUND(TRUNC(('TRI-2'!X45 ),2),0))=7,"B-",IF((ROUND(TRUNC(('TRI-2'!X45  ),2),0))=6,"C+",IF((ROUND(TRUNC(('TRI-2'!X45  ),2),0))=5,"C-",IF((ROUND(TRUNC(('TRI-2'!X45  ),2),0))=4,"D+",IF((ROUND(TRUNC(('TRI-2'!X45 ),2),0))=3,"D-",IF((ROUND(TRUNC(('TRI-2'!X45 ),2),0))=2,"E+",IF((ROUND(TRUNC(('TRI-2'!X45  ),2),0))&lt;=1,"E-","")))))))))))</f>
        <v/>
      </c>
      <c r="Y45" s="51" t="str">
        <f>IF(OR('TRI-2'!Y45 ="",'TRI-2'!Y45&lt;0,'TRI-2'!Y45  &gt;10),"",IF((ROUND(TRUNC(('TRI-2'!Y45  ),2),0))=10,"A+",IF((ROUND(TRUNC(('TRI-2'!Y45  ),2),0))=9,"A-",IF((ROUND(TRUNC(('TRI-2'!Y45   ),2),0))=8,"B+",IF((ROUND(TRUNC(('TRI-2'!Y45 ),2),0))=7,"B-",IF((ROUND(TRUNC(('TRI-2'!Y45  ),2),0))=6,"C+",IF((ROUND(TRUNC(('TRI-2'!Y45  ),2),0))=5,"C-",IF((ROUND(TRUNC(('TRI-2'!Y45  ),2),0))=4,"D+",IF((ROUND(TRUNC(('TRI-2'!Y45 ),2),0))=3,"D-",IF((ROUND(TRUNC(('TRI-2'!Y45 ),2),0))=2,"E+",IF((ROUND(TRUNC(('TRI-2'!Y45  ),2),0))&lt;=1,"E-","")))))))))))</f>
        <v/>
      </c>
      <c r="Z45" s="51" t="str">
        <f>IF(OR('TRI-2'!Z45 ="",'TRI-2'!Z45&lt;0,'TRI-2'!Z45  &gt;10),"",IF((ROUND(TRUNC(('TRI-2'!Z45  ),2),0))=10,"A+",IF((ROUND(TRUNC(('TRI-2'!Z45  ),2),0))=9,"A-",IF((ROUND(TRUNC(('TRI-2'!Z45   ),2),0))=8,"B+",IF((ROUND(TRUNC(('TRI-2'!Z45 ),2),0))=7,"B-",IF((ROUND(TRUNC(('TRI-2'!Z45  ),2),0))=6,"C+",IF((ROUND(TRUNC(('TRI-2'!Z45  ),2),0))=5,"C-",IF((ROUND(TRUNC(('TRI-2'!Z45  ),2),0))=4,"D+",IF((ROUND(TRUNC(('TRI-2'!Z45 ),2),0))=3,"D-",IF((ROUND(TRUNC(('TRI-2'!Z45 ),2),0))=2,"E+",IF((ROUND(TRUNC(('TRI-2'!Z45  ),2),0))&lt;=1,"E-","")))))))))))</f>
        <v/>
      </c>
      <c r="AA45" s="51" t="str">
        <f>IF(OR('TRI-2'!AA45 ="",'TRI-2'!AA45&lt;0,'TRI-2'!AA45  &gt;10),"",IF((ROUND(TRUNC(('TRI-2'!AA45  ),2),0))=10,"A+",IF((ROUND(TRUNC(('TRI-2'!AA45  ),2),0))=9,"A-",IF((ROUND(TRUNC(('TRI-2'!AA45   ),2),0))=8,"B+",IF((ROUND(TRUNC(('TRI-2'!AA45 ),2),0))=7,"B-",IF((ROUND(TRUNC(('TRI-2'!AA45  ),2),0))=6,"C+",IF((ROUND(TRUNC(('TRI-2'!AA45  ),2),0))=5,"C-",IF((ROUND(TRUNC(('TRI-2'!AA45  ),2),0))=4,"D+",IF((ROUND(TRUNC(('TRI-2'!AA45 ),2),0))=3,"D-",IF((ROUND(TRUNC(('TRI-2'!AA45 ),2),0))=2,"E+",IF((ROUND(TRUNC(('TRI-2'!AA45  ),2),0))&lt;=1,"E-","")))))))))))</f>
        <v/>
      </c>
      <c r="AB45" s="51" t="str">
        <f>IF(OR('TRI-2'!AB45 ="",'TRI-2'!AB45&lt;0,'TRI-2'!AB45  &gt;10),"",IF((ROUND(TRUNC(('TRI-2'!AB45  ),2),0))=10,"A+",IF((ROUND(TRUNC(('TRI-2'!AB45  ),2),0))=9,"A-",IF((ROUND(TRUNC(('TRI-2'!AB45   ),2),0))=8,"B+",IF((ROUND(TRUNC(('TRI-2'!AB45 ),2),0))=7,"B-",IF((ROUND(TRUNC(('TRI-2'!AB45  ),2),0))=6,"C+",IF((ROUND(TRUNC(('TRI-2'!AB45  ),2),0))=5,"C-",IF((ROUND(TRUNC(('TRI-2'!AB45  ),2),0))=4,"D+",IF((ROUND(TRUNC(('TRI-2'!AB45 ),2),0))=3,"D-",IF((ROUND(TRUNC(('TRI-2'!AB45 ),2),0))=2,"E+",IF((ROUND(TRUNC(('TRI-2'!AB45  ),2),0))&lt;=1,"E-","")))))))))))</f>
        <v/>
      </c>
      <c r="AC45" s="51" t="str">
        <f>IF(OR('TRI-2'!AC45 ="",'TRI-2'!AC45&lt;0,'TRI-2'!AC45  &gt;10),"",IF((ROUND(TRUNC(('TRI-2'!AC45  ),2),0))=10,"A+",IF((ROUND(TRUNC(('TRI-2'!AC45  ),2),0))=9,"A-",IF((ROUND(TRUNC(('TRI-2'!AC45   ),2),0))=8,"B+",IF((ROUND(TRUNC(('TRI-2'!AC45 ),2),0))=7,"B-",IF((ROUND(TRUNC(('TRI-2'!AC45  ),2),0))=6,"C+",IF((ROUND(TRUNC(('TRI-2'!AC45  ),2),0))=5,"C-",IF((ROUND(TRUNC(('TRI-2'!AC45  ),2),0))=4,"D+",IF((ROUND(TRUNC(('TRI-2'!AC45 ),2),0))=3,"D-",IF((ROUND(TRUNC(('TRI-2'!AC45 ),2),0))=2,"E+",IF((ROUND(TRUNC(('TRI-2'!AC45  ),2),0))&lt;=1,"E-","")))))))))))</f>
        <v/>
      </c>
      <c r="AD45" s="51" t="str">
        <f>IF(OR('TRI-2'!AD45 ="",'TRI-2'!AD45&lt;0,'TRI-2'!AD45  &gt;10),"",IF((ROUND(TRUNC(('TRI-2'!AD45  ),2),0))=10,"A+",IF((ROUND(TRUNC(('TRI-2'!AD45  ),2),0))=9,"A-",IF((ROUND(TRUNC(('TRI-2'!AD45   ),2),0))=8,"B+",IF((ROUND(TRUNC(('TRI-2'!AD45 ),2),0))=7,"B-",IF((ROUND(TRUNC(('TRI-2'!AD45  ),2),0))=6,"C+",IF((ROUND(TRUNC(('TRI-2'!AD45  ),2),0))=5,"C-",IF((ROUND(TRUNC(('TRI-2'!AD45  ),2),0))=4,"D+",IF((ROUND(TRUNC(('TRI-2'!AD45 ),2),0))=3,"D-",IF((ROUND(TRUNC(('TRI-2'!AD45 ),2),0))=2,"E+",IF((ROUND(TRUNC(('TRI-2'!AD45  ),2),0))&lt;=1,"E-","")))))))))))</f>
        <v/>
      </c>
      <c r="AE45" s="51" t="str">
        <f>IF(OR('TRI-2'!AE45 ="",'TRI-2'!AE45&lt;0,'TRI-2'!AE45  &gt;10),"",IF((ROUND(TRUNC(('TRI-2'!AE45  ),2),0))=10,"A+",IF((ROUND(TRUNC(('TRI-2'!AE45  ),2),0))=9,"A-",IF((ROUND(TRUNC(('TRI-2'!AE45   ),2),0))=8,"B+",IF((ROUND(TRUNC(('TRI-2'!AE45 ),2),0))=7,"B-",IF((ROUND(TRUNC(('TRI-2'!AE45  ),2),0))=6,"C+",IF((ROUND(TRUNC(('TRI-2'!AE45  ),2),0))=5,"C-",IF((ROUND(TRUNC(('TRI-2'!AE45  ),2),0))=4,"D+",IF((ROUND(TRUNC(('TRI-2'!AE45 ),2),0))=3,"D-",IF((ROUND(TRUNC(('TRI-2'!AE45 ),2),0))=2,"E+",IF((ROUND(TRUNC(('TRI-2'!AE45  ),2),0))&lt;=1,"E-","")))))))))))</f>
        <v/>
      </c>
      <c r="AF45" s="51" t="str">
        <f>IF(OR('TRI-2'!AF45 ="",'TRI-2'!AF45&lt;0,'TRI-2'!AF45  &gt;10),"",IF((ROUND(TRUNC(('TRI-2'!AF45  ),2),0))=10,"A+",IF((ROUND(TRUNC(('TRI-2'!AF45  ),2),0))=9,"A-",IF((ROUND(TRUNC(('TRI-2'!AF45   ),2),0))=8,"B+",IF((ROUND(TRUNC(('TRI-2'!AF45 ),2),0))=7,"B-",IF((ROUND(TRUNC(('TRI-2'!AF45  ),2),0))=6,"C+",IF((ROUND(TRUNC(('TRI-2'!AF45  ),2),0))=5,"C-",IF((ROUND(TRUNC(('TRI-2'!AF45  ),2),0))=4,"D+",IF((ROUND(TRUNC(('TRI-2'!AF45 ),2),0))=3,"D-",IF((ROUND(TRUNC(('TRI-2'!AF45 ),2),0))=2,"E+",IF((ROUND(TRUNC(('TRI-2'!AF45  ),2),0))&lt;=1,"E-","")))))))))))</f>
        <v/>
      </c>
      <c r="AG45" s="51" t="str">
        <f>IF(OR('TRI-2'!AG45 ="",'TRI-2'!AG45&lt;0,'TRI-2'!AG45  &gt;10),"",IF((ROUND(TRUNC(('TRI-2'!AG45  ),2),0))=10,"A+",IF((ROUND(TRUNC(('TRI-2'!AG45  ),2),0))=9,"A-",IF((ROUND(TRUNC(('TRI-2'!AG45   ),2),0))=8,"B+",IF((ROUND(TRUNC(('TRI-2'!AG45 ),2),0))=7,"B-",IF((ROUND(TRUNC(('TRI-2'!AG45  ),2),0))=6,"C+",IF((ROUND(TRUNC(('TRI-2'!AG45  ),2),0))=5,"C-",IF((ROUND(TRUNC(('TRI-2'!AG45  ),2),0))=4,"D+",IF((ROUND(TRUNC(('TRI-2'!AG45 ),2),0))=3,"D-",IF((ROUND(TRUNC(('TRI-2'!AG45 ),2),0))=2,"E+",IF((ROUND(TRUNC(('TRI-2'!AG45  ),2),0))&lt;=1,"E-","")))))))))))</f>
        <v/>
      </c>
      <c r="AH45" s="51" t="str">
        <f>IF(OR('TRI-2'!AH45 ="",'TRI-2'!AH45&lt;0,'TRI-2'!AH45  &gt;10),"",IF((ROUND(TRUNC(('TRI-2'!AH45  ),2),0))=10,"A+",IF((ROUND(TRUNC(('TRI-2'!AH45  ),2),0))=9,"A-",IF((ROUND(TRUNC(('TRI-2'!AH45   ),2),0))=8,"B+",IF((ROUND(TRUNC(('TRI-2'!AH45 ),2),0))=7,"B-",IF((ROUND(TRUNC(('TRI-2'!AH45  ),2),0))=6,"C+",IF((ROUND(TRUNC(('TRI-2'!AH45  ),2),0))=5,"C-",IF((ROUND(TRUNC(('TRI-2'!AH45  ),2),0))=4,"D+",IF((ROUND(TRUNC(('TRI-2'!AH45 ),2),0))=3,"D-",IF((ROUND(TRUNC(('TRI-2'!AH45 ),2),0))=2,"E+",IF((ROUND(TRUNC(('TRI-2'!AH45  ),2),0))&lt;=1,"E-","")))))))))))</f>
        <v/>
      </c>
      <c r="AI45" s="51" t="str">
        <f>IF(OR('TRI-2'!AI45 ="",'TRI-2'!AI45&lt;0,'TRI-2'!AI45  &gt;10),"",IF((ROUND(TRUNC(('TRI-2'!AI45  ),2),0))=10,"A+",IF((ROUND(TRUNC(('TRI-2'!AI45  ),2),0))=9,"A-",IF((ROUND(TRUNC(('TRI-2'!AI45   ),2),0))=8,"B+",IF((ROUND(TRUNC(('TRI-2'!AI45 ),2),0))=7,"B-",IF((ROUND(TRUNC(('TRI-2'!AI45  ),2),0))=6,"C+",IF((ROUND(TRUNC(('TRI-2'!AI45  ),2),0))=5,"C-",IF((ROUND(TRUNC(('TRI-2'!AI45  ),2),0))=4,"D+",IF((ROUND(TRUNC(('TRI-2'!AI45 ),2),0))=3,"D-",IF((ROUND(TRUNC(('TRI-2'!AI45 ),2),0))=2,"E+",IF((ROUND(TRUNC(('TRI-2'!AI45  ),2),0))&lt;=1,"E-","")))))))))))</f>
        <v/>
      </c>
      <c r="AJ45" s="51" t="str">
        <f>IF(OR('TRI-2'!AJ45 ="",'TRI-2'!AJ45&lt;0,'TRI-2'!AJ45  &gt;10),"",IF((ROUND(TRUNC(('TRI-2'!AJ45  ),2),0))=10,"A+",IF((ROUND(TRUNC(('TRI-2'!AJ45  ),2),0))=9,"A-",IF((ROUND(TRUNC(('TRI-2'!AJ45   ),2),0))=8,"B+",IF((ROUND(TRUNC(('TRI-2'!AJ45 ),2),0))=7,"B-",IF((ROUND(TRUNC(('TRI-2'!AJ45  ),2),0))=6,"C+",IF((ROUND(TRUNC(('TRI-2'!AJ45  ),2),0))=5,"C-",IF((ROUND(TRUNC(('TRI-2'!AJ45  ),2),0))=4,"D+",IF((ROUND(TRUNC(('TRI-2'!AJ45 ),2),0))=3,"D-",IF((ROUND(TRUNC(('TRI-2'!AJ45 ),2),0))=2,"E+",IF((ROUND(TRUNC(('TRI-2'!AJ45  ),2),0))&lt;=1,"E-","")))))))))))</f>
        <v/>
      </c>
      <c r="AK45" s="51" t="str">
        <f>IF(OR('TRI-2'!AK45 ="",'TRI-2'!AK45&lt;0,'TRI-2'!AK45  &gt;10),"",IF((ROUND(TRUNC(('TRI-2'!AK45  ),2),0))=10,"A+",IF((ROUND(TRUNC(('TRI-2'!AK45  ),2),0))=9,"A-",IF((ROUND(TRUNC(('TRI-2'!AK45   ),2),0))=8,"B+",IF((ROUND(TRUNC(('TRI-2'!AK45 ),2),0))=7,"B-",IF((ROUND(TRUNC(('TRI-2'!AK45  ),2),0))=6,"C+",IF((ROUND(TRUNC(('TRI-2'!AK45  ),2),0))=5,"C-",IF((ROUND(TRUNC(('TRI-2'!AK45  ),2),0))=4,"D+",IF((ROUND(TRUNC(('TRI-2'!AK45 ),2),0))=3,"D-",IF((ROUND(TRUNC(('TRI-2'!AK45 ),2),0))=2,"E+",IF((ROUND(TRUNC(('TRI-2'!AK45  ),2),0))&lt;=1,"E-","")))))))))))</f>
        <v/>
      </c>
      <c r="AL45" s="51" t="str">
        <f>IF(OR('TRI-2'!AL45 ="",'TRI-2'!AL45&lt;0,'TRI-2'!AL45  &gt;10),"",IF((ROUND(TRUNC(('TRI-2'!AL45  ),2),0))=10,"A+",IF((ROUND(TRUNC(('TRI-2'!AL45  ),2),0))=9,"A-",IF((ROUND(TRUNC(('TRI-2'!AL45   ),2),0))=8,"B+",IF((ROUND(TRUNC(('TRI-2'!AL45 ),2),0))=7,"B-",IF((ROUND(TRUNC(('TRI-2'!AL45  ),2),0))=6,"C+",IF((ROUND(TRUNC(('TRI-2'!AL45  ),2),0))=5,"C-",IF((ROUND(TRUNC(('TRI-2'!AL45  ),2),0))=4,"D+",IF((ROUND(TRUNC(('TRI-2'!AL45 ),2),0))=3,"D-",IF((ROUND(TRUNC(('TRI-2'!AL45 ),2),0))=2,"E+",IF((ROUND(TRUNC(('TRI-2'!AL45  ),2),0))&lt;=1,"E-","")))))))))))</f>
        <v/>
      </c>
      <c r="AM45" s="51" t="str">
        <f>IF(OR('TRI-2'!AM45 ="",'TRI-2'!AM45&lt;0,'TRI-2'!AM45  &gt;10),"",IF((ROUND(TRUNC(('TRI-2'!AM45  ),2),0))=10,"A+",IF((ROUND(TRUNC(('TRI-2'!AM45  ),2),0))=9,"A-",IF((ROUND(TRUNC(('TRI-2'!AM45   ),2),0))=8,"B+",IF((ROUND(TRUNC(('TRI-2'!AM45 ),2),0))=7,"B-",IF((ROUND(TRUNC(('TRI-2'!AM45  ),2),0))=6,"C+",IF((ROUND(TRUNC(('TRI-2'!AM45  ),2),0))=5,"C-",IF((ROUND(TRUNC(('TRI-2'!AM45  ),2),0))=4,"D+",IF((ROUND(TRUNC(('TRI-2'!AM45 ),2),0))=3,"D-",IF((ROUND(TRUNC(('TRI-2'!AM45 ),2),0))=2,"E+",IF((ROUND(TRUNC(('TRI-2'!AM45  ),2),0))&lt;=1,"E-","")))))))))))</f>
        <v/>
      </c>
      <c r="AN45" s="51" t="str">
        <f>IF(OR('TRI-2'!AN45 ="",'TRI-2'!AN45&lt;0,'TRI-2'!AN45  &gt;10),"",IF((ROUND(TRUNC(('TRI-2'!AN45  ),2),0))=10,"A+",IF((ROUND(TRUNC(('TRI-2'!AN45  ),2),0))=9,"A-",IF((ROUND(TRUNC(('TRI-2'!AN45   ),2),0))=8,"B+",IF((ROUND(TRUNC(('TRI-2'!AN45 ),2),0))=7,"B-",IF((ROUND(TRUNC(('TRI-2'!AN45  ),2),0))=6,"C+",IF((ROUND(TRUNC(('TRI-2'!AN45  ),2),0))=5,"C-",IF((ROUND(TRUNC(('TRI-2'!AN45  ),2),0))=4,"D+",IF((ROUND(TRUNC(('TRI-2'!AN45 ),2),0))=3,"D-",IF((ROUND(TRUNC(('TRI-2'!AN45 ),2),0))=2,"E+",IF((ROUND(TRUNC(('TRI-2'!AN45  ),2),0))&lt;=1,"E-","")))))))))))</f>
        <v/>
      </c>
      <c r="AO45" s="51" t="str">
        <f>IF(OR('TRI-2'!AO45 ="",'TRI-2'!AO45&lt;0,'TRI-2'!AO45  &gt;10),"",IF((ROUND(TRUNC(('TRI-2'!AO45  ),2),0))=10,"A+",IF((ROUND(TRUNC(('TRI-2'!AO45  ),2),0))=9,"A-",IF((ROUND(TRUNC(('TRI-2'!AO45   ),2),0))=8,"B+",IF((ROUND(TRUNC(('TRI-2'!AO45 ),2),0))=7,"B-",IF((ROUND(TRUNC(('TRI-2'!AO45  ),2),0))=6,"C+",IF((ROUND(TRUNC(('TRI-2'!AO45  ),2),0))=5,"C-",IF((ROUND(TRUNC(('TRI-2'!AO45  ),2),0))=4,"D+",IF((ROUND(TRUNC(('TRI-2'!AO45 ),2),0))=3,"D-",IF((ROUND(TRUNC(('TRI-2'!AO45 ),2),0))=2,"E+",IF((ROUND(TRUNC(('TRI-2'!AO45  ),2),0))&lt;=1,"E-","")))))))))))</f>
        <v/>
      </c>
      <c r="AP45" s="51" t="str">
        <f>IF(OR('TRI-2'!AP45 ="",'TRI-2'!AP45&lt;0,'TRI-2'!AP45  &gt;10),"",IF((ROUND(TRUNC(('TRI-2'!AP45  ),2),0))=10,"A+",IF((ROUND(TRUNC(('TRI-2'!AP45  ),2),0))=9,"A-",IF((ROUND(TRUNC(('TRI-2'!AP45   ),2),0))=8,"B+",IF((ROUND(TRUNC(('TRI-2'!AP45 ),2),0))=7,"B-",IF((ROUND(TRUNC(('TRI-2'!AP45  ),2),0))=6,"C+",IF((ROUND(TRUNC(('TRI-2'!AP45  ),2),0))=5,"C-",IF((ROUND(TRUNC(('TRI-2'!AP45  ),2),0))=4,"D+",IF((ROUND(TRUNC(('TRI-2'!AP45 ),2),0))=3,"D-",IF((ROUND(TRUNC(('TRI-2'!AP45 ),2),0))=2,"E+",IF((ROUND(TRUNC(('TRI-2'!AP45  ),2),0))&lt;=1,"E-","")))))))))))</f>
        <v/>
      </c>
      <c r="AQ45" s="51" t="str">
        <f>IF(OR('TRI-2'!AQ45 ="",'TRI-2'!AQ45&lt;0,'TRI-2'!AQ45  &gt;10),"",IF((ROUND(TRUNC(('TRI-2'!AQ45  ),2),0))=10,"A+",IF((ROUND(TRUNC(('TRI-2'!AQ45  ),2),0))=9,"A-",IF((ROUND(TRUNC(('TRI-2'!AQ45   ),2),0))=8,"B+",IF((ROUND(TRUNC(('TRI-2'!AQ45 ),2),0))=7,"B-",IF((ROUND(TRUNC(('TRI-2'!AQ45  ),2),0))=6,"C+",IF((ROUND(TRUNC(('TRI-2'!AQ45  ),2),0))=5,"C-",IF((ROUND(TRUNC(('TRI-2'!AQ45  ),2),0))=4,"D+",IF((ROUND(TRUNC(('TRI-2'!AQ45 ),2),0))=3,"D-",IF((ROUND(TRUNC(('TRI-2'!AQ45 ),2),0))=2,"E+",IF((ROUND(TRUNC(('TRI-2'!AQ45  ),2),0))&lt;=1,"E-","")))))))))))</f>
        <v/>
      </c>
      <c r="AR45" s="51" t="str">
        <f>IF(OR('TRI-2'!AR45 ="",'TRI-2'!AR45&lt;0,'TRI-2'!AR45  &gt;10),"",IF((ROUND(TRUNC(('TRI-2'!AR45  ),2),0))=10,"A+",IF((ROUND(TRUNC(('TRI-2'!AR45  ),2),0))=9,"A-",IF((ROUND(TRUNC(('TRI-2'!AR45   ),2),0))=8,"B+",IF((ROUND(TRUNC(('TRI-2'!AR45 ),2),0))=7,"B-",IF((ROUND(TRUNC(('TRI-2'!AR45  ),2),0))=6,"C+",IF((ROUND(TRUNC(('TRI-2'!AR45  ),2),0))=5,"C-",IF((ROUND(TRUNC(('TRI-2'!AR45  ),2),0))=4,"D+",IF((ROUND(TRUNC(('TRI-2'!AR45 ),2),0))=3,"D-",IF((ROUND(TRUNC(('TRI-2'!AR45 ),2),0))=2,"E+",IF((ROUND(TRUNC(('TRI-2'!AR45  ),2),0))&lt;=1,"E-","")))))))))))</f>
        <v/>
      </c>
      <c r="AS45" s="51" t="str">
        <f>IF(OR('TRI-2'!AS45 ="",'TRI-2'!AS45&lt;0,'TRI-2'!AS45  &gt;10),"",IF((ROUND(TRUNC(('TRI-2'!AS45  ),2),0))=10,"A+",IF((ROUND(TRUNC(('TRI-2'!AS45  ),2),0))=9,"A-",IF((ROUND(TRUNC(('TRI-2'!AS45   ),2),0))=8,"B+",IF((ROUND(TRUNC(('TRI-2'!AS45 ),2),0))=7,"B-",IF((ROUND(TRUNC(('TRI-2'!AS45  ),2),0))=6,"C+",IF((ROUND(TRUNC(('TRI-2'!AS45  ),2),0))=5,"C-",IF((ROUND(TRUNC(('TRI-2'!AS45  ),2),0))=4,"D+",IF((ROUND(TRUNC(('TRI-2'!AS45 ),2),0))=3,"D-",IF((ROUND(TRUNC(('TRI-2'!AS45 ),2),0))=2,"E+",IF((ROUND(TRUNC(('TRI-2'!AS45  ),2),0))&lt;=1,"E-","")))))))))))</f>
        <v/>
      </c>
      <c r="AT45" s="51" t="str">
        <f>IF(OR('TRI-2'!AT45 ="",'TRI-2'!AT45&lt;0,'TRI-2'!AT45  &gt;10),"",IF((ROUND(TRUNC(('TRI-2'!AT45  ),2),0))=10,"A+",IF((ROUND(TRUNC(('TRI-2'!AT45  ),2),0))=9,"A-",IF((ROUND(TRUNC(('TRI-2'!AT45   ),2),0))=8,"B+",IF((ROUND(TRUNC(('TRI-2'!AT45 ),2),0))=7,"B-",IF((ROUND(TRUNC(('TRI-2'!AT45  ),2),0))=6,"C+",IF((ROUND(TRUNC(('TRI-2'!AT45  ),2),0))=5,"C-",IF((ROUND(TRUNC(('TRI-2'!AT45  ),2),0))=4,"D+",IF((ROUND(TRUNC(('TRI-2'!AT45 ),2),0))=3,"D-",IF((ROUND(TRUNC(('TRI-2'!AT45 ),2),0))=2,"E+",IF((ROUND(TRUNC(('TRI-2'!AT45  ),2),0))&lt;=1,"E-","")))))))))))</f>
        <v/>
      </c>
      <c r="AU45" s="51" t="str">
        <f>IF(OR('TRI-2'!AU45 ="",'TRI-2'!AU45&lt;0,'TRI-2'!AU45  &gt;10),"",IF((ROUND(TRUNC(('TRI-2'!AU45  ),2),0))=10,"A+",IF((ROUND(TRUNC(('TRI-2'!AU45  ),2),0))=9,"A-",IF((ROUND(TRUNC(('TRI-2'!AU45   ),2),0))=8,"B+",IF((ROUND(TRUNC(('TRI-2'!AU45 ),2),0))=7,"B-",IF((ROUND(TRUNC(('TRI-2'!AU45  ),2),0))=6,"C+",IF((ROUND(TRUNC(('TRI-2'!AU45  ),2),0))=5,"C-",IF((ROUND(TRUNC(('TRI-2'!AU45  ),2),0))=4,"D+",IF((ROUND(TRUNC(('TRI-2'!AU45 ),2),0))=3,"D-",IF((ROUND(TRUNC(('TRI-2'!AU45 ),2),0))=2,"E+",IF((ROUND(TRUNC(('TRI-2'!AU45  ),2),0))&lt;=1,"E-","")))))))))))</f>
        <v/>
      </c>
      <c r="AV45" s="51" t="str">
        <f>IF(OR('TRI-2'!AV45 ="",'TRI-2'!AV45&lt;0,'TRI-2'!AV45  &gt;10),"",IF((ROUND(TRUNC(('TRI-2'!AV45  ),2),0))=10,"A+",IF((ROUND(TRUNC(('TRI-2'!AV45  ),2),0))=9,"A-",IF((ROUND(TRUNC(('TRI-2'!AV45   ),2),0))=8,"B+",IF((ROUND(TRUNC(('TRI-2'!AV45 ),2),0))=7,"B-",IF((ROUND(TRUNC(('TRI-2'!AV45  ),2),0))=6,"C+",IF((ROUND(TRUNC(('TRI-2'!AV45  ),2),0))=5,"C-",IF((ROUND(TRUNC(('TRI-2'!AV45  ),2),0))=4,"D+",IF((ROUND(TRUNC(('TRI-2'!AV45 ),2),0))=3,"D-",IF((ROUND(TRUNC(('TRI-2'!AV45 ),2),0))=2,"E+",IF((ROUND(TRUNC(('TRI-2'!AV45  ),2),0))&lt;=1,"E-","")))))))))))</f>
        <v/>
      </c>
      <c r="AW45" s="51" t="str">
        <f>IF(OR('TRI-2'!AW45 ="",'TRI-2'!AW45&lt;0,'TRI-2'!AW45  &gt;10),"",IF((ROUND(TRUNC(('TRI-2'!AW45  ),2),0))=10,"A+",IF((ROUND(TRUNC(('TRI-2'!AW45  ),2),0))=9,"A-",IF((ROUND(TRUNC(('TRI-2'!AW45   ),2),0))=8,"B+",IF((ROUND(TRUNC(('TRI-2'!AW45 ),2),0))=7,"B-",IF((ROUND(TRUNC(('TRI-2'!AW45  ),2),0))=6,"C+",IF((ROUND(TRUNC(('TRI-2'!AW45  ),2),0))=5,"C-",IF((ROUND(TRUNC(('TRI-2'!AW45  ),2),0))=4,"D+",IF((ROUND(TRUNC(('TRI-2'!AW45 ),2),0))=3,"D-",IF((ROUND(TRUNC(('TRI-2'!AW45 ),2),0))=2,"E+",IF((ROUND(TRUNC(('TRI-2'!AW45  ),2),0))&lt;=1,"E-","")))))))))))</f>
        <v/>
      </c>
      <c r="AX45" s="51" t="str">
        <f>IF(OR('TRI-2'!AX45 ="",'TRI-2'!AX45&lt;0,'TRI-2'!AX45  &gt;10),"",IF((ROUND(TRUNC(('TRI-2'!AX45  ),2),0))=10,"A+",IF((ROUND(TRUNC(('TRI-2'!AX45  ),2),0))=9,"A-",IF((ROUND(TRUNC(('TRI-2'!AX45   ),2),0))=8,"B+",IF((ROUND(TRUNC(('TRI-2'!AX45 ),2),0))=7,"B-",IF((ROUND(TRUNC(('TRI-2'!AX45  ),2),0))=6,"C+",IF((ROUND(TRUNC(('TRI-2'!AX45  ),2),0))=5,"C-",IF((ROUND(TRUNC(('TRI-2'!AX45  ),2),0))=4,"D+",IF((ROUND(TRUNC(('TRI-2'!AX45 ),2),0))=3,"D-",IF((ROUND(TRUNC(('TRI-2'!AX45 ),2),0))=2,"E+",IF((ROUND(TRUNC(('TRI-2'!AX45  ),2),0))&lt;=1,"E-","")))))))))))</f>
        <v/>
      </c>
      <c r="AY45" s="51" t="str">
        <f>IF(OR('TRI-2'!AY45 ="",'TRI-2'!AY45&lt;0,'TRI-2'!AY45  &gt;10),"",IF((ROUND(TRUNC(('TRI-2'!AY45  ),2),0))=10,"A+",IF((ROUND(TRUNC(('TRI-2'!AY45  ),2),0))=9,"A-",IF((ROUND(TRUNC(('TRI-2'!AY45   ),2),0))=8,"B+",IF((ROUND(TRUNC(('TRI-2'!AY45 ),2),0))=7,"B-",IF((ROUND(TRUNC(('TRI-2'!AY45  ),2),0))=6,"C+",IF((ROUND(TRUNC(('TRI-2'!AY45  ),2),0))=5,"C-",IF((ROUND(TRUNC(('TRI-2'!AY45  ),2),0))=4,"D+",IF((ROUND(TRUNC(('TRI-2'!AY45 ),2),0))=3,"D-",IF((ROUND(TRUNC(('TRI-2'!AY45 ),2),0))=2,"E+",IF((ROUND(TRUNC(('TRI-2'!AY45  ),2),0))&lt;=1,"E-","")))))))))))</f>
        <v/>
      </c>
      <c r="AZ45" s="51" t="str">
        <f>IF(OR('TRI-2'!AZ45 ="",'TRI-2'!AZ45&lt;0,'TRI-2'!AZ45  &gt;10),"",IF((ROUND(TRUNC(('TRI-2'!AZ45  ),2),0))=10,"A+",IF((ROUND(TRUNC(('TRI-2'!AZ45  ),2),0))=9,"A-",IF((ROUND(TRUNC(('TRI-2'!AZ45   ),2),0))=8,"B+",IF((ROUND(TRUNC(('TRI-2'!AZ45 ),2),0))=7,"B-",IF((ROUND(TRUNC(('TRI-2'!AZ45  ),2),0))=6,"C+",IF((ROUND(TRUNC(('TRI-2'!AZ45  ),2),0))=5,"C-",IF((ROUND(TRUNC(('TRI-2'!AZ45  ),2),0))=4,"D+",IF((ROUND(TRUNC(('TRI-2'!AZ45 ),2),0))=3,"D-",IF((ROUND(TRUNC(('TRI-2'!AZ45 ),2),0))=2,"E+",IF((ROUND(TRUNC(('TRI-2'!AZ45  ),2),0))&lt;=1,"E-","")))))))))))</f>
        <v/>
      </c>
      <c r="BA45" s="51" t="str">
        <f>IF(OR('TRI-2'!BA45 ="",'TRI-2'!BA45&lt;0,'TRI-2'!BA45  &gt;10),"",IF((ROUND(TRUNC(('TRI-2'!BA45  ),2),0))=10,"A+",IF((ROUND(TRUNC(('TRI-2'!BA45  ),2),0))=9,"A-",IF((ROUND(TRUNC(('TRI-2'!BA45   ),2),0))=8,"B+",IF((ROUND(TRUNC(('TRI-2'!BA45 ),2),0))=7,"B-",IF((ROUND(TRUNC(('TRI-2'!BA45  ),2),0))=6,"C+",IF((ROUND(TRUNC(('TRI-2'!BA45  ),2),0))=5,"C-",IF((ROUND(TRUNC(('TRI-2'!BA45  ),2),0))=4,"D+",IF((ROUND(TRUNC(('TRI-2'!BA45 ),2),0))=3,"D-",IF((ROUND(TRUNC(('TRI-2'!BA45 ),2),0))=2,"E+",IF((ROUND(TRUNC(('TRI-2'!BA45  ),2),0))&lt;=1,"E-","")))))))))))</f>
        <v/>
      </c>
      <c r="BB45" s="51" t="str">
        <f>IF(OR('TRI-2'!BB45 ="",'TRI-2'!BB45&lt;0,'TRI-2'!BB45  &gt;10),"",IF((ROUND(TRUNC(('TRI-2'!BB45  ),2),0))=10,"A+",IF((ROUND(TRUNC(('TRI-2'!BB45  ),2),0))=9,"A-",IF((ROUND(TRUNC(('TRI-2'!BB45   ),2),0))=8,"B+",IF((ROUND(TRUNC(('TRI-2'!BB45 ),2),0))=7,"B-",IF((ROUND(TRUNC(('TRI-2'!BB45  ),2),0))=6,"C+",IF((ROUND(TRUNC(('TRI-2'!BB45  ),2),0))=5,"C-",IF((ROUND(TRUNC(('TRI-2'!BB45  ),2),0))=4,"D+",IF((ROUND(TRUNC(('TRI-2'!BB45 ),2),0))=3,"D-",IF((ROUND(TRUNC(('TRI-2'!BB45 ),2),0))=2,"E+",IF((ROUND(TRUNC(('TRI-2'!BB45  ),2),0))&lt;=1,"E-","")))))))))))</f>
        <v/>
      </c>
      <c r="BC45" s="51" t="str">
        <f>IF(OR('TRI-2'!BC45 ="",'TRI-2'!BC45&lt;0,'TRI-2'!BC45  &gt;10),"",IF((ROUND(TRUNC(('TRI-2'!BC45  ),2),0))=10,"A+",IF((ROUND(TRUNC(('TRI-2'!BC45  ),2),0))=9,"A-",IF((ROUND(TRUNC(('TRI-2'!BC45   ),2),0))=8,"B+",IF((ROUND(TRUNC(('TRI-2'!BC45 ),2),0))=7,"B-",IF((ROUND(TRUNC(('TRI-2'!BC45  ),2),0))=6,"C+",IF((ROUND(TRUNC(('TRI-2'!BC45  ),2),0))=5,"C-",IF((ROUND(TRUNC(('TRI-2'!BC45  ),2),0))=4,"D+",IF((ROUND(TRUNC(('TRI-2'!BC45 ),2),0))=3,"D-",IF((ROUND(TRUNC(('TRI-2'!BC45 ),2),0))=2,"E+",IF((ROUND(TRUNC(('TRI-2'!BC45  ),2),0))&lt;=1,"E-","")))))))))))</f>
        <v/>
      </c>
      <c r="BD45" s="51" t="str">
        <f>IF(OR('TRI-2'!BD45 ="",'TRI-2'!BD45&lt;0,'TRI-2'!BD45  &gt;10),"",IF((ROUND(TRUNC(('TRI-2'!BD45  ),2),0))=10,"A+",IF((ROUND(TRUNC(('TRI-2'!BD45  ),2),0))=9,"A-",IF((ROUND(TRUNC(('TRI-2'!BD45   ),2),0))=8,"B+",IF((ROUND(TRUNC(('TRI-2'!BD45 ),2),0))=7,"B-",IF((ROUND(TRUNC(('TRI-2'!BD45  ),2),0))=6,"C+",IF((ROUND(TRUNC(('TRI-2'!BD45  ),2),0))=5,"C-",IF((ROUND(TRUNC(('TRI-2'!BD45  ),2),0))=4,"D+",IF((ROUND(TRUNC(('TRI-2'!BD45 ),2),0))=3,"D-",IF((ROUND(TRUNC(('TRI-2'!BD45 ),2),0))=2,"E+",IF((ROUND(TRUNC(('TRI-2'!BD45  ),2),0))&lt;=1,"E-","")))))))))))</f>
        <v/>
      </c>
      <c r="BE45" s="51" t="str">
        <f>IF(OR('TRI-2'!BE45 ="",'TRI-2'!BE45&lt;0,'TRI-2'!BE45  &gt;10),"",IF((ROUND(TRUNC(('TRI-2'!BE45  ),2),0))=10,"A+",IF((ROUND(TRUNC(('TRI-2'!BE45  ),2),0))=9,"A-",IF((ROUND(TRUNC(('TRI-2'!BE45   ),2),0))=8,"B+",IF((ROUND(TRUNC(('TRI-2'!BE45 ),2),0))=7,"B-",IF((ROUND(TRUNC(('TRI-2'!BE45  ),2),0))=6,"C+",IF((ROUND(TRUNC(('TRI-2'!BE45  ),2),0))=5,"C-",IF((ROUND(TRUNC(('TRI-2'!BE45  ),2),0))=4,"D+",IF((ROUND(TRUNC(('TRI-2'!BE45 ),2),0))=3,"D-",IF((ROUND(TRUNC(('TRI-2'!BE45 ),2),0))=2,"E+",IF((ROUND(TRUNC(('TRI-2'!BE45  ),2),0))&lt;=1,"E-","")))))))))))</f>
        <v/>
      </c>
      <c r="BF45" s="51" t="str">
        <f>IF(OR('TRI-2'!BF45 ="",'TRI-2'!BF45&lt;0,'TRI-2'!BF45  &gt;10),"",IF((ROUND(TRUNC(('TRI-2'!BF45  ),2),0))=10,"A+",IF((ROUND(TRUNC(('TRI-2'!BF45  ),2),0))=9,"A-",IF((ROUND(TRUNC(('TRI-2'!BF45   ),2),0))=8,"B+",IF((ROUND(TRUNC(('TRI-2'!BF45 ),2),0))=7,"B-",IF((ROUND(TRUNC(('TRI-2'!BF45  ),2),0))=6,"C+",IF((ROUND(TRUNC(('TRI-2'!BF45  ),2),0))=5,"C-",IF((ROUND(TRUNC(('TRI-2'!BF45  ),2),0))=4,"D+",IF((ROUND(TRUNC(('TRI-2'!BF45 ),2),0))=3,"D-",IF((ROUND(TRUNC(('TRI-2'!BF45 ),2),0))=2,"E+",IF((ROUND(TRUNC(('TRI-2'!BF45  ),2),0))&lt;=1,"E-","")))))))))))</f>
        <v/>
      </c>
      <c r="BG45" s="51" t="str">
        <f>IF(OR('TRI-2'!BG45 ="",'TRI-2'!BG45&lt;0,'TRI-2'!BG45  &gt;10),"",IF((ROUND(TRUNC(('TRI-2'!BG45  ),2),0))=10,"A+",IF((ROUND(TRUNC(('TRI-2'!BG45  ),2),0))=9,"A-",IF((ROUND(TRUNC(('TRI-2'!BG45   ),2),0))=8,"B+",IF((ROUND(TRUNC(('TRI-2'!BG45 ),2),0))=7,"B-",IF((ROUND(TRUNC(('TRI-2'!BG45  ),2),0))=6,"C+",IF((ROUND(TRUNC(('TRI-2'!BG45  ),2),0))=5,"C-",IF((ROUND(TRUNC(('TRI-2'!BG45  ),2),0))=4,"D+",IF((ROUND(TRUNC(('TRI-2'!BG45 ),2),0))=3,"D-",IF((ROUND(TRUNC(('TRI-2'!BG45 ),2),0))=2,"E+",IF((ROUND(TRUNC(('TRI-2'!BG45  ),2),0))&lt;=1,"E-","")))))))))))</f>
        <v/>
      </c>
      <c r="BH45" s="51" t="str">
        <f>IF(OR('TRI-2'!BH45 ="",'TRI-2'!BH45&lt;0,'TRI-2'!BH45  &gt;10),"",IF((ROUND(TRUNC(('TRI-2'!BH45  ),2),0))=10,"A+",IF((ROUND(TRUNC(('TRI-2'!BH45  ),2),0))=9,"A-",IF((ROUND(TRUNC(('TRI-2'!BH45   ),2),0))=8,"B+",IF((ROUND(TRUNC(('TRI-2'!BH45 ),2),0))=7,"B-",IF((ROUND(TRUNC(('TRI-2'!BH45  ),2),0))=6,"C+",IF((ROUND(TRUNC(('TRI-2'!BH45  ),2),0))=5,"C-",IF((ROUND(TRUNC(('TRI-2'!BH45  ),2),0))=4,"D+",IF((ROUND(TRUNC(('TRI-2'!BH45 ),2),0))=3,"D-",IF((ROUND(TRUNC(('TRI-2'!BH45 ),2),0))=2,"E+",IF((ROUND(TRUNC(('TRI-2'!BH45  ),2),0))&lt;=1,"E-","")))))))))))</f>
        <v/>
      </c>
      <c r="BI45" s="51" t="str">
        <f>IF(OR('TRI-2'!BI45 ="",'TRI-2'!BI45&lt;0,'TRI-2'!BI45  &gt;10),"",IF((ROUND(TRUNC(('TRI-2'!BI45  ),2),0))=10,"A+",IF((ROUND(TRUNC(('TRI-2'!BI45  ),2),0))=9,"A-",IF((ROUND(TRUNC(('TRI-2'!BI45   ),2),0))=8,"B+",IF((ROUND(TRUNC(('TRI-2'!BI45 ),2),0))=7,"B-",IF((ROUND(TRUNC(('TRI-2'!BI45  ),2),0))=6,"C+",IF((ROUND(TRUNC(('TRI-2'!BI45  ),2),0))=5,"C-",IF((ROUND(TRUNC(('TRI-2'!BI45  ),2),0))=4,"D+",IF((ROUND(TRUNC(('TRI-2'!BI45 ),2),0))=3,"D-",IF((ROUND(TRUNC(('TRI-2'!BI45 ),2),0))=2,"E+",IF((ROUND(TRUNC(('TRI-2'!BI45  ),2),0))&lt;=1,"E-","")))))))))))</f>
        <v/>
      </c>
      <c r="BJ45" s="51" t="str">
        <f>IF(OR('TRI-2'!BJ45 ="",'TRI-2'!BJ45&lt;0,'TRI-2'!BJ45  &gt;10),"",IF((ROUND(TRUNC(('TRI-2'!BJ45  ),2),0))=10,"A+",IF((ROUND(TRUNC(('TRI-2'!BJ45  ),2),0))=9,"A-",IF((ROUND(TRUNC(('TRI-2'!BJ45   ),2),0))=8,"B+",IF((ROUND(TRUNC(('TRI-2'!BJ45 ),2),0))=7,"B-",IF((ROUND(TRUNC(('TRI-2'!BJ45  ),2),0))=6,"C+",IF((ROUND(TRUNC(('TRI-2'!BJ45  ),2),0))=5,"C-",IF((ROUND(TRUNC(('TRI-2'!BJ45  ),2),0))=4,"D+",IF((ROUND(TRUNC(('TRI-2'!BJ45 ),2),0))=3,"D-",IF((ROUND(TRUNC(('TRI-2'!BJ45 ),2),0))=2,"E+",IF((ROUND(TRUNC(('TRI-2'!BJ45  ),2),0))&lt;=1,"E-","")))))))))))</f>
        <v/>
      </c>
      <c r="BK45" s="51" t="str">
        <f>IF(OR('TRI-2'!BK45 ="",'TRI-2'!BK45&lt;0,'TRI-2'!BK45  &gt;10),"",IF((ROUND(TRUNC(('TRI-2'!BK45  ),2),0))=10,"A+",IF((ROUND(TRUNC(('TRI-2'!BK45  ),2),0))=9,"A-",IF((ROUND(TRUNC(('TRI-2'!BK45   ),2),0))=8,"B+",IF((ROUND(TRUNC(('TRI-2'!BK45 ),2),0))=7,"B-",IF((ROUND(TRUNC(('TRI-2'!BK45  ),2),0))=6,"C+",IF((ROUND(TRUNC(('TRI-2'!BK45  ),2),0))=5,"C-",IF((ROUND(TRUNC(('TRI-2'!BK45  ),2),0))=4,"D+",IF((ROUND(TRUNC(('TRI-2'!BK45 ),2),0))=3,"D-",IF((ROUND(TRUNC(('TRI-2'!BK45 ),2),0))=2,"E+",IF((ROUND(TRUNC(('TRI-2'!BK45  ),2),0))&lt;=1,"E-","")))))))))))</f>
        <v/>
      </c>
      <c r="BL45" s="51" t="str">
        <f>IF(OR('TRI-2'!BL45 ="",'TRI-2'!BL45&lt;0,'TRI-2'!BL45  &gt;10),"",IF((ROUND(TRUNC(('TRI-2'!BL45  ),2),0))=10,"A+",IF((ROUND(TRUNC(('TRI-2'!BL45  ),2),0))=9,"A-",IF((ROUND(TRUNC(('TRI-2'!BL45   ),2),0))=8,"B+",IF((ROUND(TRUNC(('TRI-2'!BL45 ),2),0))=7,"B-",IF((ROUND(TRUNC(('TRI-2'!BL45  ),2),0))=6,"C+",IF((ROUND(TRUNC(('TRI-2'!BL45  ),2),0))=5,"C-",IF((ROUND(TRUNC(('TRI-2'!BL45  ),2),0))=4,"D+",IF((ROUND(TRUNC(('TRI-2'!BL45 ),2),0))=3,"D-",IF((ROUND(TRUNC(('TRI-2'!BL45 ),2),0))=2,"E+",IF((ROUND(TRUNC(('TRI-2'!BL45  ),2),0))&lt;=1,"E-","")))))))))))</f>
        <v/>
      </c>
      <c r="BM45" s="51" t="str">
        <f>IF(OR('TRI-2'!BM45 ="",'TRI-2'!BM45&lt;0,'TRI-2'!BM45  &gt;10),"",IF((ROUND(TRUNC(('TRI-2'!BM45  ),2),0))=10,"A+",IF((ROUND(TRUNC(('TRI-2'!BM45  ),2),0))=9,"A-",IF((ROUND(TRUNC(('TRI-2'!BM45   ),2),0))=8,"B+",IF((ROUND(TRUNC(('TRI-2'!BM45 ),2),0))=7,"B-",IF((ROUND(TRUNC(('TRI-2'!BM45  ),2),0))=6,"C+",IF((ROUND(TRUNC(('TRI-2'!BM45  ),2),0))=5,"C-",IF((ROUND(TRUNC(('TRI-2'!BM45  ),2),0))=4,"D+",IF((ROUND(TRUNC(('TRI-2'!BM45 ),2),0))=3,"D-",IF((ROUND(TRUNC(('TRI-2'!BM45 ),2),0))=2,"E+",IF((ROUND(TRUNC(('TRI-2'!BM45  ),2),0))&lt;=1,"E-","")))))))))))</f>
        <v/>
      </c>
      <c r="BN45" s="51" t="str">
        <f>IF(OR('TRI-2'!BN45 ="",'TRI-2'!BN45&lt;0,'TRI-2'!BN45  &gt;10),"",IF((ROUND(TRUNC(('TRI-2'!BN45  ),2),0))=10,"A+",IF((ROUND(TRUNC(('TRI-2'!BN45  ),2),0))=9,"A-",IF((ROUND(TRUNC(('TRI-2'!BN45   ),2),0))=8,"B+",IF((ROUND(TRUNC(('TRI-2'!BN45 ),2),0))=7,"B-",IF((ROUND(TRUNC(('TRI-2'!BN45  ),2),0))=6,"C+",IF((ROUND(TRUNC(('TRI-2'!BN45  ),2),0))=5,"C-",IF((ROUND(TRUNC(('TRI-2'!BN45  ),2),0))=4,"D+",IF((ROUND(TRUNC(('TRI-2'!BN45 ),2),0))=3,"D-",IF((ROUND(TRUNC(('TRI-2'!BN45 ),2),0))=2,"E+",IF((ROUND(TRUNC(('TRI-2'!BN45  ),2),0))&lt;=1,"E-","")))))))))))</f>
        <v/>
      </c>
      <c r="BO45" s="51" t="str">
        <f>IF(OR('TRI-2'!BO45 ="",'TRI-2'!BO45&lt;0,'TRI-2'!BO45  &gt;10),"",IF((ROUND(TRUNC(('TRI-2'!BO45  ),2),0))=10,"A+",IF((ROUND(TRUNC(('TRI-2'!BO45  ),2),0))=9,"A-",IF((ROUND(TRUNC(('TRI-2'!BO45   ),2),0))=8,"B+",IF((ROUND(TRUNC(('TRI-2'!BO45 ),2),0))=7,"B-",IF((ROUND(TRUNC(('TRI-2'!BO45  ),2),0))=6,"C+",IF((ROUND(TRUNC(('TRI-2'!BO45  ),2),0))=5,"C-",IF((ROUND(TRUNC(('TRI-2'!BO45  ),2),0))=4,"D+",IF((ROUND(TRUNC(('TRI-2'!BO45 ),2),0))=3,"D-",IF((ROUND(TRUNC(('TRI-2'!BO45 ),2),0))=2,"E+",IF((ROUND(TRUNC(('TRI-2'!BO45  ),2),0))&lt;=1,"E-","")))))))))))</f>
        <v/>
      </c>
      <c r="BP45" s="51" t="str">
        <f>IF(OR('TRI-2'!BP45 ="",'TRI-2'!BP45&lt;0,'TRI-2'!BP45  &gt;10),"",IF((ROUND(TRUNC(('TRI-2'!BP45  ),2),0))=10,"A+",IF((ROUND(TRUNC(('TRI-2'!BP45  ),2),0))=9,"A-",IF((ROUND(TRUNC(('TRI-2'!BP45   ),2),0))=8,"B+",IF((ROUND(TRUNC(('TRI-2'!BP45 ),2),0))=7,"B-",IF((ROUND(TRUNC(('TRI-2'!BP45  ),2),0))=6,"C+",IF((ROUND(TRUNC(('TRI-2'!BP45  ),2),0))=5,"C-",IF((ROUND(TRUNC(('TRI-2'!BP45  ),2),0))=4,"D+",IF((ROUND(TRUNC(('TRI-2'!BP45 ),2),0))=3,"D-",IF((ROUND(TRUNC(('TRI-2'!BP45 ),2),0))=2,"E+",IF((ROUND(TRUNC(('TRI-2'!BP45  ),2),0))&lt;=1,"E-","")))))))))))</f>
        <v/>
      </c>
      <c r="BQ45" s="51" t="str">
        <f>IF(OR('TRI-2'!BQ45 ="",'TRI-2'!BQ45&lt;0,'TRI-2'!BQ45  &gt;10),"",IF((ROUND(TRUNC(('TRI-2'!BQ45  ),2),0))=10,"A+",IF((ROUND(TRUNC(('TRI-2'!BQ45  ),2),0))=9,"A-",IF((ROUND(TRUNC(('TRI-2'!BQ45   ),2),0))=8,"B+",IF((ROUND(TRUNC(('TRI-2'!BQ45 ),2),0))=7,"B-",IF((ROUND(TRUNC(('TRI-2'!BQ45  ),2),0))=6,"C+",IF((ROUND(TRUNC(('TRI-2'!BQ45  ),2),0))=5,"C-",IF((ROUND(TRUNC(('TRI-2'!BQ45  ),2),0))=4,"D+",IF((ROUND(TRUNC(('TRI-2'!BQ45 ),2),0))=3,"D-",IF((ROUND(TRUNC(('TRI-2'!BQ45 ),2),0))=2,"E+",IF((ROUND(TRUNC(('TRI-2'!BQ45  ),2),0))&lt;=1,"E-","")))))))))))</f>
        <v/>
      </c>
      <c r="BR45" s="51" t="str">
        <f>IF(OR('TRI-2'!BR45 ="",'TRI-2'!BR45&lt;0,'TRI-2'!BR45  &gt;10),"",IF((ROUND(TRUNC(('TRI-2'!BR45  ),2),0))=10,"A+",IF((ROUND(TRUNC(('TRI-2'!BR45  ),2),0))=9,"A-",IF((ROUND(TRUNC(('TRI-2'!BR45   ),2),0))=8,"B+",IF((ROUND(TRUNC(('TRI-2'!BR45 ),2),0))=7,"B-",IF((ROUND(TRUNC(('TRI-2'!BR45  ),2),0))=6,"C+",IF((ROUND(TRUNC(('TRI-2'!BR45  ),2),0))=5,"C-",IF((ROUND(TRUNC(('TRI-2'!BR45  ),2),0))=4,"D+",IF((ROUND(TRUNC(('TRI-2'!BR45 ),2),0))=3,"D-",IF((ROUND(TRUNC(('TRI-2'!BR45 ),2),0))=2,"E+",IF((ROUND(TRUNC(('TRI-2'!BR45  ),2),0))&lt;=1,"E-","")))))))))))</f>
        <v/>
      </c>
      <c r="BS45" s="51" t="str">
        <f>IF(OR('TRI-2'!BS45 ="",'TRI-2'!BS45&lt;0,'TRI-2'!BS45  &gt;10),"",IF((ROUND(TRUNC(('TRI-2'!BS45  ),2),0))=10,"A+",IF((ROUND(TRUNC(('TRI-2'!BS45  ),2),0))=9,"A-",IF((ROUND(TRUNC(('TRI-2'!BS45   ),2),0))=8,"B+",IF((ROUND(TRUNC(('TRI-2'!BS45 ),2),0))=7,"B-",IF((ROUND(TRUNC(('TRI-2'!BS45  ),2),0))=6,"C+",IF((ROUND(TRUNC(('TRI-2'!BS45  ),2),0))=5,"C-",IF((ROUND(TRUNC(('TRI-2'!BS45  ),2),0))=4,"D+",IF((ROUND(TRUNC(('TRI-2'!BS45 ),2),0))=3,"D-",IF((ROUND(TRUNC(('TRI-2'!BS45 ),2),0))=2,"E+",IF((ROUND(TRUNC(('TRI-2'!BS45  ),2),0))&lt;=1,"E-","")))))))))))</f>
        <v/>
      </c>
      <c r="BT45" s="51" t="str">
        <f>IF(OR('TRI-2'!BT45 ="",'TRI-2'!BT45&lt;0,'TRI-2'!BT45  &gt;10),"",IF((ROUND(TRUNC(('TRI-2'!BT45  ),2),0))=10,"A+",IF((ROUND(TRUNC(('TRI-2'!BT45  ),2),0))=9,"A-",IF((ROUND(TRUNC(('TRI-2'!BT45   ),2),0))=8,"B+",IF((ROUND(TRUNC(('TRI-2'!BT45 ),2),0))=7,"B-",IF((ROUND(TRUNC(('TRI-2'!BT45  ),2),0))=6,"C+",IF((ROUND(TRUNC(('TRI-2'!BT45  ),2),0))=5,"C-",IF((ROUND(TRUNC(('TRI-2'!BT45  ),2),0))=4,"D+",IF((ROUND(TRUNC(('TRI-2'!BT45 ),2),0))=3,"D-",IF((ROUND(TRUNC(('TRI-2'!BT45 ),2),0))=2,"E+",IF((ROUND(TRUNC(('TRI-2'!BT45  ),2),0))&lt;=1,"E-","")))))))))))</f>
        <v/>
      </c>
      <c r="BU45" s="51" t="str">
        <f>IF(OR('TRI-2'!BU45 ="",'TRI-2'!BU45&lt;0,'TRI-2'!BU45  &gt;10),"",IF((ROUND(TRUNC(('TRI-2'!BU45  ),2),0))=10,"A+",IF((ROUND(TRUNC(('TRI-2'!BU45  ),2),0))=9,"A-",IF((ROUND(TRUNC(('TRI-2'!BU45   ),2),0))=8,"B+",IF((ROUND(TRUNC(('TRI-2'!BU45 ),2),0))=7,"B-",IF((ROUND(TRUNC(('TRI-2'!BU45  ),2),0))=6,"C+",IF((ROUND(TRUNC(('TRI-2'!BU45  ),2),0))=5,"C-",IF((ROUND(TRUNC(('TRI-2'!BU45  ),2),0))=4,"D+",IF((ROUND(TRUNC(('TRI-2'!BU45 ),2),0))=3,"D-",IF((ROUND(TRUNC(('TRI-2'!BU45 ),2),0))=2,"E+",IF((ROUND(TRUNC(('TRI-2'!BU45  ),2),0))&lt;=1,"E-","")))))))))))</f>
        <v/>
      </c>
      <c r="BV45" s="51" t="str">
        <f>IF(OR('TRI-2'!BV45 ="",'TRI-2'!BV45&lt;0,'TRI-2'!BV45  &gt;10),"",IF((ROUND(TRUNC(('TRI-2'!BV45  ),2),0))=10,"A+",IF((ROUND(TRUNC(('TRI-2'!BV45  ),2),0))=9,"A-",IF((ROUND(TRUNC(('TRI-2'!BV45   ),2),0))=8,"B+",IF((ROUND(TRUNC(('TRI-2'!BV45 ),2),0))=7,"B-",IF((ROUND(TRUNC(('TRI-2'!BV45  ),2),0))=6,"C+",IF((ROUND(TRUNC(('TRI-2'!BV45  ),2),0))=5,"C-",IF((ROUND(TRUNC(('TRI-2'!BV45  ),2),0))=4,"D+",IF((ROUND(TRUNC(('TRI-2'!BV45 ),2),0))=3,"D-",IF((ROUND(TRUNC(('TRI-2'!BV45 ),2),0))=2,"E+",IF((ROUND(TRUNC(('TRI-2'!BV45  ),2),0))&lt;=1,"E-","")))))))))))</f>
        <v/>
      </c>
      <c r="BW45" s="51" t="str">
        <f>IF(OR('TRI-2'!BW45 ="",'TRI-2'!BW45&lt;0,'TRI-2'!BW45  &gt;10),"",IF((ROUND(TRUNC(('TRI-2'!BW45  ),2),0))=10,"A+",IF((ROUND(TRUNC(('TRI-2'!BW45  ),2),0))=9,"A-",IF((ROUND(TRUNC(('TRI-2'!BW45   ),2),0))=8,"B+",IF((ROUND(TRUNC(('TRI-2'!BW45 ),2),0))=7,"B-",IF((ROUND(TRUNC(('TRI-2'!BW45  ),2),0))=6,"C+",IF((ROUND(TRUNC(('TRI-2'!BW45  ),2),0))=5,"C-",IF((ROUND(TRUNC(('TRI-2'!BW45  ),2),0))=4,"D+",IF((ROUND(TRUNC(('TRI-2'!BW45 ),2),0))=3,"D-",IF((ROUND(TRUNC(('TRI-2'!BW45 ),2),0))=2,"E+",IF((ROUND(TRUNC(('TRI-2'!BW45  ),2),0))&lt;=1,"E-","")))))))))))</f>
        <v/>
      </c>
      <c r="BX45" s="51" t="str">
        <f>IF(OR('TRI-2'!BX45 ="",'TRI-2'!BX45&lt;0,'TRI-2'!BX45  &gt;10),"",IF((ROUND(TRUNC(('TRI-2'!BX45  ),2),0))=10,"A+",IF((ROUND(TRUNC(('TRI-2'!BX45  ),2),0))=9,"A-",IF((ROUND(TRUNC(('TRI-2'!BX45   ),2),0))=8,"B+",IF((ROUND(TRUNC(('TRI-2'!BX45 ),2),0))=7,"B-",IF((ROUND(TRUNC(('TRI-2'!BX45  ),2),0))=6,"C+",IF((ROUND(TRUNC(('TRI-2'!BX45  ),2),0))=5,"C-",IF((ROUND(TRUNC(('TRI-2'!BX45  ),2),0))=4,"D+",IF((ROUND(TRUNC(('TRI-2'!BX45 ),2),0))=3,"D-",IF((ROUND(TRUNC(('TRI-2'!BX45 ),2),0))=2,"E+",IF((ROUND(TRUNC(('TRI-2'!BX45  ),2),0))&lt;=1,"E-","")))))))))))</f>
        <v/>
      </c>
      <c r="BY45" s="51" t="str">
        <f>IF(OR('TRI-2'!BY45 ="",'TRI-2'!BY45&lt;0,'TRI-2'!BY45  &gt;10),"",IF((ROUND(TRUNC(('TRI-2'!BY45  ),2),0))=10,"A+",IF((ROUND(TRUNC(('TRI-2'!BY45  ),2),0))=9,"A-",IF((ROUND(TRUNC(('TRI-2'!BY45   ),2),0))=8,"B+",IF((ROUND(TRUNC(('TRI-2'!BY45 ),2),0))=7,"B-",IF((ROUND(TRUNC(('TRI-2'!BY45  ),2),0))=6,"C+",IF((ROUND(TRUNC(('TRI-2'!BY45  ),2),0))=5,"C-",IF((ROUND(TRUNC(('TRI-2'!BY45  ),2),0))=4,"D+",IF((ROUND(TRUNC(('TRI-2'!BY45 ),2),0))=3,"D-",IF((ROUND(TRUNC(('TRI-2'!BY45 ),2),0))=2,"E+",IF((ROUND(TRUNC(('TRI-2'!BY45  ),2),0))&lt;=1,"E-","")))))))))))</f>
        <v/>
      </c>
      <c r="BZ45" s="51" t="str">
        <f>IF(OR('TRI-2'!BZ45 ="",'TRI-2'!BZ45&lt;0,'TRI-2'!BZ45  &gt;10),"",IF((ROUND(TRUNC(('TRI-2'!BZ45  ),2),0))=10,"A+",IF((ROUND(TRUNC(('TRI-2'!BZ45  ),2),0))=9,"A-",IF((ROUND(TRUNC(('TRI-2'!BZ45   ),2),0))=8,"B+",IF((ROUND(TRUNC(('TRI-2'!BZ45 ),2),0))=7,"B-",IF((ROUND(TRUNC(('TRI-2'!BZ45  ),2),0))=6,"C+",IF((ROUND(TRUNC(('TRI-2'!BZ45  ),2),0))=5,"C-",IF((ROUND(TRUNC(('TRI-2'!BZ45  ),2),0))=4,"D+",IF((ROUND(TRUNC(('TRI-2'!BZ45 ),2),0))=3,"D-",IF((ROUND(TRUNC(('TRI-2'!BZ45 ),2),0))=2,"E+",IF((ROUND(TRUNC(('TRI-2'!BZ45  ),2),0))&lt;=1,"E-","")))))))))))</f>
        <v/>
      </c>
      <c r="CA45" s="51" t="str">
        <f>IF(OR('TRI-2'!CA45 ="",'TRI-2'!CA45&lt;0,'TRI-2'!CA45  &gt;10),"",IF((ROUND(TRUNC(('TRI-2'!CA45  ),2),0))=10,"A+",IF((ROUND(TRUNC(('TRI-2'!CA45  ),2),0))=9,"A-",IF((ROUND(TRUNC(('TRI-2'!CA45   ),2),0))=8,"B+",IF((ROUND(TRUNC(('TRI-2'!CA45 ),2),0))=7,"B-",IF((ROUND(TRUNC(('TRI-2'!CA45  ),2),0))=6,"C+",IF((ROUND(TRUNC(('TRI-2'!CA45  ),2),0))=5,"C-",IF((ROUND(TRUNC(('TRI-2'!CA45  ),2),0))=4,"D+",IF((ROUND(TRUNC(('TRI-2'!CA45 ),2),0))=3,"D-",IF((ROUND(TRUNC(('TRI-2'!CA45 ),2),0))=2,"E+",IF((ROUND(TRUNC(('TRI-2'!CA45  ),2),0))&lt;=1,"E-","")))))))))))</f>
        <v/>
      </c>
      <c r="CB45" s="51" t="str">
        <f>IF(OR('TRI-2'!CB45 ="",'TRI-2'!CB45&lt;0,'TRI-2'!CB45  &gt;10),"",IF((ROUND(TRUNC(('TRI-2'!CB45  ),2),0))=10,"A+",IF((ROUND(TRUNC(('TRI-2'!CB45  ),2),0))=9,"A-",IF((ROUND(TRUNC(('TRI-2'!CB45   ),2),0))=8,"B+",IF((ROUND(TRUNC(('TRI-2'!CB45 ),2),0))=7,"B-",IF((ROUND(TRUNC(('TRI-2'!CB45  ),2),0))=6,"C+",IF((ROUND(TRUNC(('TRI-2'!CB45  ),2),0))=5,"C-",IF((ROUND(TRUNC(('TRI-2'!CB45  ),2),0))=4,"D+",IF((ROUND(TRUNC(('TRI-2'!CB45 ),2),0))=3,"D-",IF((ROUND(TRUNC(('TRI-2'!CB45 ),2),0))=2,"E+",IF((ROUND(TRUNC(('TRI-2'!CB45  ),2),0))&lt;=1,"E-","")))))))))))</f>
        <v/>
      </c>
      <c r="CC45" s="51" t="str">
        <f>IF(OR('TRI-2'!CC45 ="",'TRI-2'!CC45&lt;0,'TRI-2'!CC45  &gt;10),"",IF((ROUND(TRUNC(('TRI-2'!CC45  ),2),0))=10,"A+",IF((ROUND(TRUNC(('TRI-2'!CC45  ),2),0))=9,"A-",IF((ROUND(TRUNC(('TRI-2'!CC45   ),2),0))=8,"B+",IF((ROUND(TRUNC(('TRI-2'!CC45 ),2),0))=7,"B-",IF((ROUND(TRUNC(('TRI-2'!CC45  ),2),0))=6,"C+",IF((ROUND(TRUNC(('TRI-2'!CC45  ),2),0))=5,"C-",IF((ROUND(TRUNC(('TRI-2'!CC45  ),2),0))=4,"D+",IF((ROUND(TRUNC(('TRI-2'!CC45 ),2),0))=3,"D-",IF((ROUND(TRUNC(('TRI-2'!CC45 ),2),0))=2,"E+",IF((ROUND(TRUNC(('TRI-2'!CC45  ),2),0))&lt;=1,"E-","")))))))))))</f>
        <v/>
      </c>
      <c r="CD45" s="51" t="str">
        <f>IF(OR('TRI-2'!CD45 ="",'TRI-2'!CD45&lt;0,'TRI-2'!CD45  &gt;10),"",IF((ROUND(TRUNC(('TRI-2'!CD45  ),2),0))=10,"A+",IF((ROUND(TRUNC(('TRI-2'!CD45  ),2),0))=9,"A-",IF((ROUND(TRUNC(('TRI-2'!CD45   ),2),0))=8,"B+",IF((ROUND(TRUNC(('TRI-2'!CD45 ),2),0))=7,"B-",IF((ROUND(TRUNC(('TRI-2'!CD45  ),2),0))=6,"C+",IF((ROUND(TRUNC(('TRI-2'!CD45  ),2),0))=5,"C-",IF((ROUND(TRUNC(('TRI-2'!CD45  ),2),0))=4,"D+",IF((ROUND(TRUNC(('TRI-2'!CD45 ),2),0))=3,"D-",IF((ROUND(TRUNC(('TRI-2'!CD45 ),2),0))=2,"E+",IF((ROUND(TRUNC(('TRI-2'!CD45  ),2),0))&lt;=1,"E-","")))))))))))</f>
        <v/>
      </c>
      <c r="CE45" s="51" t="str">
        <f>IF(OR('TRI-2'!CE45 ="",'TRI-2'!CE45&lt;0,'TRI-2'!CE45  &gt;10),"",IF((ROUND(TRUNC(('TRI-2'!CE45  ),2),0))=10,"A+",IF((ROUND(TRUNC(('TRI-2'!CE45  ),2),0))=9,"A-",IF((ROUND(TRUNC(('TRI-2'!CE45   ),2),0))=8,"B+",IF((ROUND(TRUNC(('TRI-2'!CE45 ),2),0))=7,"B-",IF((ROUND(TRUNC(('TRI-2'!CE45  ),2),0))=6,"C+",IF((ROUND(TRUNC(('TRI-2'!CE45  ),2),0))=5,"C-",IF((ROUND(TRUNC(('TRI-2'!CE45  ),2),0))=4,"D+",IF((ROUND(TRUNC(('TRI-2'!CE45 ),2),0))=3,"D-",IF((ROUND(TRUNC(('TRI-2'!CE45 ),2),0))=2,"E+",IF((ROUND(TRUNC(('TRI-2'!CE45  ),2),0))&lt;=1,"E-","")))))))))))</f>
        <v/>
      </c>
      <c r="CF45" s="51" t="str">
        <f>IF(OR('TRI-2'!CF45 ="",'TRI-2'!CF45&lt;0,'TRI-2'!CF45  &gt;10),"",IF((ROUND(TRUNC(('TRI-2'!CF45  ),2),0))=10,"A+",IF((ROUND(TRUNC(('TRI-2'!CF45  ),2),0))=9,"A-",IF((ROUND(TRUNC(('TRI-2'!CF45   ),2),0))=8,"B+",IF((ROUND(TRUNC(('TRI-2'!CF45 ),2),0))=7,"B-",IF((ROUND(TRUNC(('TRI-2'!CF45  ),2),0))=6,"C+",IF((ROUND(TRUNC(('TRI-2'!CF45  ),2),0))=5,"C-",IF((ROUND(TRUNC(('TRI-2'!CF45  ),2),0))=4,"D+",IF((ROUND(TRUNC(('TRI-2'!CF45 ),2),0))=3,"D-",IF((ROUND(TRUNC(('TRI-2'!CF45 ),2),0))=2,"E+",IF((ROUND(TRUNC(('TRI-2'!CF45  ),2),0))&lt;=1,"E-","")))))))))))</f>
        <v/>
      </c>
      <c r="CG45" s="51" t="str">
        <f>IF(OR('TRI-2'!CG45 ="",'TRI-2'!CG45&lt;0,'TRI-2'!CG45  &gt;10),"",IF((ROUND(TRUNC(('TRI-2'!CG45  ),2),0))=10,"A+",IF((ROUND(TRUNC(('TRI-2'!CG45  ),2),0))=9,"A-",IF((ROUND(TRUNC(('TRI-2'!CG45   ),2),0))=8,"B+",IF((ROUND(TRUNC(('TRI-2'!CG45 ),2),0))=7,"B-",IF((ROUND(TRUNC(('TRI-2'!CG45  ),2),0))=6,"C+",IF((ROUND(TRUNC(('TRI-2'!CG45  ),2),0))=5,"C-",IF((ROUND(TRUNC(('TRI-2'!CG45  ),2),0))=4,"D+",IF((ROUND(TRUNC(('TRI-2'!CG45 ),2),0))=3,"D-",IF((ROUND(TRUNC(('TRI-2'!CG45 ),2),0))=2,"E+",IF((ROUND(TRUNC(('TRI-2'!CG45  ),2),0))&lt;=1,"E-","")))))))))))</f>
        <v/>
      </c>
      <c r="CH45" s="51" t="str">
        <f>IF(OR('TRI-2'!CH45 ="",'TRI-2'!CH45&lt;0,'TRI-2'!CH45  &gt;10),"",IF((ROUND(TRUNC(('TRI-2'!CH45  ),2),0))=10,"A+",IF((ROUND(TRUNC(('TRI-2'!CH45  ),2),0))=9,"A-",IF((ROUND(TRUNC(('TRI-2'!CH45   ),2),0))=8,"B+",IF((ROUND(TRUNC(('TRI-2'!CH45 ),2),0))=7,"B-",IF((ROUND(TRUNC(('TRI-2'!CH45  ),2),0))=6,"C+",IF((ROUND(TRUNC(('TRI-2'!CH45  ),2),0))=5,"C-",IF((ROUND(TRUNC(('TRI-2'!CH45  ),2),0))=4,"D+",IF((ROUND(TRUNC(('TRI-2'!CH45 ),2),0))=3,"D-",IF((ROUND(TRUNC(('TRI-2'!CH45 ),2),0))=2,"E+",IF((ROUND(TRUNC(('TRI-2'!CH45  ),2),0))&lt;=1,"E-","")))))))))))</f>
        <v/>
      </c>
      <c r="CI45" s="51" t="str">
        <f>IF(OR('TRI-2'!CI45 ="",'TRI-2'!CI45&lt;0,'TRI-2'!CI45  &gt;10),"",IF((ROUND(TRUNC(('TRI-2'!CI45  ),2),0))=10,"A+",IF((ROUND(TRUNC(('TRI-2'!CI45  ),2),0))=9,"A-",IF((ROUND(TRUNC(('TRI-2'!CI45   ),2),0))=8,"B+",IF((ROUND(TRUNC(('TRI-2'!CI45 ),2),0))=7,"B-",IF((ROUND(TRUNC(('TRI-2'!CI45  ),2),0))=6,"C+",IF((ROUND(TRUNC(('TRI-2'!CI45  ),2),0))=5,"C-",IF((ROUND(TRUNC(('TRI-2'!CI45  ),2),0))=4,"D+",IF((ROUND(TRUNC(('TRI-2'!CI45 ),2),0))=3,"D-",IF((ROUND(TRUNC(('TRI-2'!CI45 ),2),0))=2,"E+",IF((ROUND(TRUNC(('TRI-2'!CI45  ),2),0))&lt;=1,"E-","")))))))))))</f>
        <v/>
      </c>
      <c r="CJ45" s="51" t="str">
        <f>IF(OR('TRI-2'!CJ45 ="",'TRI-2'!CJ45&lt;0,'TRI-2'!CJ45  &gt;10),"",IF((ROUND(TRUNC(('TRI-2'!CJ45  ),2),0))=10,"A+",IF((ROUND(TRUNC(('TRI-2'!CJ45  ),2),0))=9,"A-",IF((ROUND(TRUNC(('TRI-2'!CJ45   ),2),0))=8,"B+",IF((ROUND(TRUNC(('TRI-2'!CJ45 ),2),0))=7,"B-",IF((ROUND(TRUNC(('TRI-2'!CJ45  ),2),0))=6,"C+",IF((ROUND(TRUNC(('TRI-2'!CJ45  ),2),0))=5,"C-",IF((ROUND(TRUNC(('TRI-2'!CJ45  ),2),0))=4,"D+",IF((ROUND(TRUNC(('TRI-2'!CJ45 ),2),0))=3,"D-",IF((ROUND(TRUNC(('TRI-2'!CJ45 ),2),0))=2,"E+",IF((ROUND(TRUNC(('TRI-2'!CJ45  ),2),0))&lt;=1,"E-","")))))))))))</f>
        <v/>
      </c>
      <c r="CK45" s="51" t="str">
        <f>IF(OR('TRI-2'!CK45 ="",'TRI-2'!CK45&lt;0,'TRI-2'!CK45  &gt;10),"",IF((ROUND(TRUNC(('TRI-2'!CK45  ),2),0))=10,"A+",IF((ROUND(TRUNC(('TRI-2'!CK45  ),2),0))=9,"A-",IF((ROUND(TRUNC(('TRI-2'!CK45   ),2),0))=8,"B+",IF((ROUND(TRUNC(('TRI-2'!CK45 ),2),0))=7,"B-",IF((ROUND(TRUNC(('TRI-2'!CK45  ),2),0))=6,"C+",IF((ROUND(TRUNC(('TRI-2'!CK45  ),2),0))=5,"C-",IF((ROUND(TRUNC(('TRI-2'!CK45  ),2),0))=4,"D+",IF((ROUND(TRUNC(('TRI-2'!CK45 ),2),0))=3,"D-",IF((ROUND(TRUNC(('TRI-2'!CK45 ),2),0))=2,"E+",IF((ROUND(TRUNC(('TRI-2'!CK45  ),2),0))&lt;=1,"E-","")))))))))))</f>
        <v/>
      </c>
      <c r="CL45" s="51" t="str">
        <f>IF(OR('TRI-2'!CL45 ="",'TRI-2'!CL45&lt;0,'TRI-2'!CL45  &gt;10),"",IF((ROUND(TRUNC(('TRI-2'!CL45  ),2),0))=10,"A+",IF((ROUND(TRUNC(('TRI-2'!CL45  ),2),0))=9,"A-",IF((ROUND(TRUNC(('TRI-2'!CL45   ),2),0))=8,"B+",IF((ROUND(TRUNC(('TRI-2'!CL45 ),2),0))=7,"B-",IF((ROUND(TRUNC(('TRI-2'!CL45  ),2),0))=6,"C+",IF((ROUND(TRUNC(('TRI-2'!CL45  ),2),0))=5,"C-",IF((ROUND(TRUNC(('TRI-2'!CL45  ),2),0))=4,"D+",IF((ROUND(TRUNC(('TRI-2'!CL45 ),2),0))=3,"D-",IF((ROUND(TRUNC(('TRI-2'!CL45 ),2),0))=2,"E+",IF((ROUND(TRUNC(('TRI-2'!CL45  ),2),0))&lt;=1,"E-","")))))))))))</f>
        <v/>
      </c>
      <c r="CM45" s="51" t="str">
        <f>IF(OR('TRI-2'!CM45 ="",'TRI-2'!CM45&lt;0,'TRI-2'!CM45  &gt;10),"",IF((ROUND(TRUNC(('TRI-2'!CM45  ),2),0))=10,"A+",IF((ROUND(TRUNC(('TRI-2'!CM45  ),2),0))=9,"A-",IF((ROUND(TRUNC(('TRI-2'!CM45   ),2),0))=8,"B+",IF((ROUND(TRUNC(('TRI-2'!CM45 ),2),0))=7,"B-",IF((ROUND(TRUNC(('TRI-2'!CM45  ),2),0))=6,"C+",IF((ROUND(TRUNC(('TRI-2'!CM45  ),2),0))=5,"C-",IF((ROUND(TRUNC(('TRI-2'!CM45  ),2),0))=4,"D+",IF((ROUND(TRUNC(('TRI-2'!CM45 ),2),0))=3,"D-",IF((ROUND(TRUNC(('TRI-2'!CM45 ),2),0))=2,"E+",IF((ROUND(TRUNC(('TRI-2'!CM45  ),2),0))&lt;=1,"E-","")))))))))))</f>
        <v/>
      </c>
      <c r="CN45" s="51" t="str">
        <f>IF(OR('TRI-2'!CN45 ="",'TRI-2'!CN45&lt;0,'TRI-2'!CN45  &gt;10),"",IF((ROUND(TRUNC(('TRI-2'!CN45  ),2),0))=10,"A+",IF((ROUND(TRUNC(('TRI-2'!CN45  ),2),0))=9,"A-",IF((ROUND(TRUNC(('TRI-2'!CN45   ),2),0))=8,"B+",IF((ROUND(TRUNC(('TRI-2'!CN45 ),2),0))=7,"B-",IF((ROUND(TRUNC(('TRI-2'!CN45  ),2),0))=6,"C+",IF((ROUND(TRUNC(('TRI-2'!CN45  ),2),0))=5,"C-",IF((ROUND(TRUNC(('TRI-2'!CN45  ),2),0))=4,"D+",IF((ROUND(TRUNC(('TRI-2'!CN45 ),2),0))=3,"D-",IF((ROUND(TRUNC(('TRI-2'!CN45 ),2),0))=2,"E+",IF((ROUND(TRUNC(('TRI-2'!CN45  ),2),0))&lt;=1,"E-","")))))))))))</f>
        <v/>
      </c>
      <c r="CO45" s="51" t="str">
        <f>IF(OR('TRI-2'!CO45 ="",'TRI-2'!CO45&lt;0,'TRI-2'!CO45  &gt;10),"",IF((ROUND(TRUNC(('TRI-2'!CO45  ),2),0))=10,"A+",IF((ROUND(TRUNC(('TRI-2'!CO45  ),2),0))=9,"A-",IF((ROUND(TRUNC(('TRI-2'!CO45   ),2),0))=8,"B+",IF((ROUND(TRUNC(('TRI-2'!CO45 ),2),0))=7,"B-",IF((ROUND(TRUNC(('TRI-2'!CO45  ),2),0))=6,"C+",IF((ROUND(TRUNC(('TRI-2'!CO45  ),2),0))=5,"C-",IF((ROUND(TRUNC(('TRI-2'!CO45  ),2),0))=4,"D+",IF((ROUND(TRUNC(('TRI-2'!CO45 ),2),0))=3,"D-",IF((ROUND(TRUNC(('TRI-2'!CO45 ),2),0))=2,"E+",IF((ROUND(TRUNC(('TRI-2'!CO45  ),2),0))&lt;=1,"E-","")))))))))))</f>
        <v/>
      </c>
      <c r="CP45" s="51" t="str">
        <f>IF(OR('TRI-2'!CP45 ="",'TRI-2'!CP45&lt;0,'TRI-2'!CP45  &gt;10),"",IF((ROUND(TRUNC(('TRI-2'!CP45  ),2),0))=10,"A+",IF((ROUND(TRUNC(('TRI-2'!CP45  ),2),0))=9,"A-",IF((ROUND(TRUNC(('TRI-2'!CP45   ),2),0))=8,"B+",IF((ROUND(TRUNC(('TRI-2'!CP45 ),2),0))=7,"B-",IF((ROUND(TRUNC(('TRI-2'!CP45  ),2),0))=6,"C+",IF((ROUND(TRUNC(('TRI-2'!CP45  ),2),0))=5,"C-",IF((ROUND(TRUNC(('TRI-2'!CP45  ),2),0))=4,"D+",IF((ROUND(TRUNC(('TRI-2'!CP45 ),2),0))=3,"D-",IF((ROUND(TRUNC(('TRI-2'!CP45 ),2),0))=2,"E+",IF((ROUND(TRUNC(('TRI-2'!CP45  ),2),0))&lt;=1,"E-","")))))))))))</f>
        <v/>
      </c>
      <c r="CQ45" s="51" t="str">
        <f>IF(OR('TRI-2'!CQ45 ="",'TRI-2'!CQ45&lt;0,'TRI-2'!CQ45  &gt;10),"",IF((ROUND(TRUNC(('TRI-2'!CQ45  ),2),0))=10,"A+",IF((ROUND(TRUNC(('TRI-2'!CQ45  ),2),0))=9,"A-",IF((ROUND(TRUNC(('TRI-2'!CQ45   ),2),0))=8,"B+",IF((ROUND(TRUNC(('TRI-2'!CQ45 ),2),0))=7,"B-",IF((ROUND(TRUNC(('TRI-2'!CQ45  ),2),0))=6,"C+",IF((ROUND(TRUNC(('TRI-2'!CQ45  ),2),0))=5,"C-",IF((ROUND(TRUNC(('TRI-2'!CQ45  ),2),0))=4,"D+",IF((ROUND(TRUNC(('TRI-2'!CQ45 ),2),0))=3,"D-",IF((ROUND(TRUNC(('TRI-2'!CQ45 ),2),0))=2,"E+",IF((ROUND(TRUNC(('TRI-2'!CQ45  ),2),0))&lt;=1,"E-","")))))))))))</f>
        <v/>
      </c>
      <c r="CR45" s="51" t="str">
        <f>IF(OR('TRI-2'!CR45 ="",'TRI-2'!CR45&lt;0,'TRI-2'!CR45  &gt;10),"",IF((ROUND(TRUNC(('TRI-2'!CR45  ),2),0))=10,"A+",IF((ROUND(TRUNC(('TRI-2'!CR45  ),2),0))=9,"A-",IF((ROUND(TRUNC(('TRI-2'!CR45   ),2),0))=8,"B+",IF((ROUND(TRUNC(('TRI-2'!CR45 ),2),0))=7,"B-",IF((ROUND(TRUNC(('TRI-2'!CR45  ),2),0))=6,"C+",IF((ROUND(TRUNC(('TRI-2'!CR45  ),2),0))=5,"C-",IF((ROUND(TRUNC(('TRI-2'!CR45  ),2),0))=4,"D+",IF((ROUND(TRUNC(('TRI-2'!CR45 ),2),0))=3,"D-",IF((ROUND(TRUNC(('TRI-2'!CR45 ),2),0))=2,"E+",IF((ROUND(TRUNC(('TRI-2'!CR45  ),2),0))&lt;=1,"E-","")))))))))))</f>
        <v/>
      </c>
      <c r="CS45" s="51" t="str">
        <f>IF(OR('TRI-2'!CS45 ="",'TRI-2'!CS45&lt;0,'TRI-2'!CS45  &gt;10),"",IF((ROUND(TRUNC(('TRI-2'!CS45  ),2),0))=10,"A+",IF((ROUND(TRUNC(('TRI-2'!CS45  ),2),0))=9,"A-",IF((ROUND(TRUNC(('TRI-2'!CS45   ),2),0))=8,"B+",IF((ROUND(TRUNC(('TRI-2'!CS45 ),2),0))=7,"B-",IF((ROUND(TRUNC(('TRI-2'!CS45  ),2),0))=6,"C+",IF((ROUND(TRUNC(('TRI-2'!CS45  ),2),0))=5,"C-",IF((ROUND(TRUNC(('TRI-2'!CS45  ),2),0))=4,"D+",IF((ROUND(TRUNC(('TRI-2'!CS45 ),2),0))=3,"D-",IF((ROUND(TRUNC(('TRI-2'!CS45 ),2),0))=2,"E+",IF((ROUND(TRUNC(('TRI-2'!CS45  ),2),0))&lt;=1,"E-","")))))))))))</f>
        <v/>
      </c>
      <c r="CT45" s="51" t="str">
        <f>IF(OR('TRI-2'!CT45 ="",'TRI-2'!CT45&lt;0,'TRI-2'!CT45  &gt;10),"",IF((ROUND(TRUNC(('TRI-2'!CT45  ),2),0))=10,"A+",IF((ROUND(TRUNC(('TRI-2'!CT45  ),2),0))=9,"A-",IF((ROUND(TRUNC(('TRI-2'!CT45   ),2),0))=8,"B+",IF((ROUND(TRUNC(('TRI-2'!CT45 ),2),0))=7,"B-",IF((ROUND(TRUNC(('TRI-2'!CT45  ),2),0))=6,"C+",IF((ROUND(TRUNC(('TRI-2'!CT45  ),2),0))=5,"C-",IF((ROUND(TRUNC(('TRI-2'!CT45  ),2),0))=4,"D+",IF((ROUND(TRUNC(('TRI-2'!CT45 ),2),0))=3,"D-",IF((ROUND(TRUNC(('TRI-2'!CT45 ),2),0))=2,"E+",IF((ROUND(TRUNC(('TRI-2'!CT45  ),2),0))&lt;=1,"E-","")))))))))))</f>
        <v/>
      </c>
      <c r="CU45" s="51" t="str">
        <f>IF(OR('TRI-2'!CU45 ="",'TRI-2'!CU45&lt;0,'TRI-2'!CU45  &gt;10),"",IF((ROUND(TRUNC(('TRI-2'!CU45  ),2),0))=10,"A+",IF((ROUND(TRUNC(('TRI-2'!CU45  ),2),0))=9,"A-",IF((ROUND(TRUNC(('TRI-2'!CU45   ),2),0))=8,"B+",IF((ROUND(TRUNC(('TRI-2'!CU45 ),2),0))=7,"B-",IF((ROUND(TRUNC(('TRI-2'!CU45  ),2),0))=6,"C+",IF((ROUND(TRUNC(('TRI-2'!CU45  ),2),0))=5,"C-",IF((ROUND(TRUNC(('TRI-2'!CU45  ),2),0))=4,"D+",IF((ROUND(TRUNC(('TRI-2'!CU45 ),2),0))=3,"D-",IF((ROUND(TRUNC(('TRI-2'!CU45 ),2),0))=2,"E+",IF((ROUND(TRUNC(('TRI-2'!CU45  ),2),0))&lt;=1,"E-","")))))))))))</f>
        <v/>
      </c>
      <c r="CV45" s="51" t="str">
        <f>IF(OR('TRI-2'!CV45 ="",'TRI-2'!CV45&lt;0,'TRI-2'!CV45  &gt;10),"",IF((ROUND(TRUNC(('TRI-2'!CV45  ),2),0))=10,"A+",IF((ROUND(TRUNC(('TRI-2'!CV45  ),2),0))=9,"A-",IF((ROUND(TRUNC(('TRI-2'!CV45   ),2),0))=8,"B+",IF((ROUND(TRUNC(('TRI-2'!CV45 ),2),0))=7,"B-",IF((ROUND(TRUNC(('TRI-2'!CV45  ),2),0))=6,"C+",IF((ROUND(TRUNC(('TRI-2'!CV45  ),2),0))=5,"C-",IF((ROUND(TRUNC(('TRI-2'!CV45  ),2),0))=4,"D+",IF((ROUND(TRUNC(('TRI-2'!CV45 ),2),0))=3,"D-",IF((ROUND(TRUNC(('TRI-2'!CV45 ),2),0))=2,"E+",IF((ROUND(TRUNC(('TRI-2'!CV45  ),2),0))&lt;=1,"E-","")))))))))))</f>
        <v/>
      </c>
      <c r="CW45" s="51" t="str">
        <f>IF(OR('TRI-2'!CW45 ="",'TRI-2'!CW45&lt;0,'TRI-2'!CW45  &gt;10),"",IF((ROUND(TRUNC(('TRI-2'!CW45  ),2),0))=10,"A+",IF((ROUND(TRUNC(('TRI-2'!CW45  ),2),0))=9,"A-",IF((ROUND(TRUNC(('TRI-2'!CW45   ),2),0))=8,"B+",IF((ROUND(TRUNC(('TRI-2'!CW45 ),2),0))=7,"B-",IF((ROUND(TRUNC(('TRI-2'!CW45  ),2),0))=6,"C+",IF((ROUND(TRUNC(('TRI-2'!CW45  ),2),0))=5,"C-",IF((ROUND(TRUNC(('TRI-2'!CW45  ),2),0))=4,"D+",IF((ROUND(TRUNC(('TRI-2'!CW45 ),2),0))=3,"D-",IF((ROUND(TRUNC(('TRI-2'!CW45 ),2),0))=2,"E+",IF((ROUND(TRUNC(('TRI-2'!CW45  ),2),0))&lt;=1,"E-","")))))))))))</f>
        <v/>
      </c>
      <c r="CX45" s="51" t="str">
        <f>IF(OR('TRI-2'!CX45 ="",'TRI-2'!CX45&lt;0,'TRI-2'!CX45  &gt;10),"",IF((ROUND(TRUNC(('TRI-2'!CX45  ),2),0))=10,"A+",IF((ROUND(TRUNC(('TRI-2'!CX45  ),2),0))=9,"A-",IF((ROUND(TRUNC(('TRI-2'!CX45   ),2),0))=8,"B+",IF((ROUND(TRUNC(('TRI-2'!CX45 ),2),0))=7,"B-",IF((ROUND(TRUNC(('TRI-2'!CX45  ),2),0))=6,"C+",IF((ROUND(TRUNC(('TRI-2'!CX45  ),2),0))=5,"C-",IF((ROUND(TRUNC(('TRI-2'!CX45  ),2),0))=4,"D+",IF((ROUND(TRUNC(('TRI-2'!CX45 ),2),0))=3,"D-",IF((ROUND(TRUNC(('TRI-2'!CX45 ),2),0))=2,"E+",IF((ROUND(TRUNC(('TRI-2'!CX45  ),2),0))&lt;=1,"E-","")))))))))))</f>
        <v/>
      </c>
      <c r="CY45" s="51" t="str">
        <f>IF(OR('TRI-2'!CY45 ="",'TRI-2'!CY45&lt;0,'TRI-2'!CY45  &gt;10),"",IF((ROUND(TRUNC(('TRI-2'!CY45  ),2),0))=10,"A+",IF((ROUND(TRUNC(('TRI-2'!CY45  ),2),0))=9,"A-",IF((ROUND(TRUNC(('TRI-2'!CY45   ),2),0))=8,"B+",IF((ROUND(TRUNC(('TRI-2'!CY45 ),2),0))=7,"B-",IF((ROUND(TRUNC(('TRI-2'!CY45  ),2),0))=6,"C+",IF((ROUND(TRUNC(('TRI-2'!CY45  ),2),0))=5,"C-",IF((ROUND(TRUNC(('TRI-2'!CY45  ),2),0))=4,"D+",IF((ROUND(TRUNC(('TRI-2'!CY45 ),2),0))=3,"D-",IF((ROUND(TRUNC(('TRI-2'!CY45 ),2),0))=2,"E+",IF((ROUND(TRUNC(('TRI-2'!CY45  ),2),0))&lt;=1,"E-","")))))))))))</f>
        <v/>
      </c>
      <c r="CZ45" s="51" t="str">
        <f>IF(OR('TRI-2'!CZ45 ="",'TRI-2'!CZ45&lt;0,'TRI-2'!CZ45  &gt;10),"",IF((ROUND(TRUNC(('TRI-2'!CZ45  ),2),0))=10,"A+",IF((ROUND(TRUNC(('TRI-2'!CZ45  ),2),0))=9,"A-",IF((ROUND(TRUNC(('TRI-2'!CZ45   ),2),0))=8,"B+",IF((ROUND(TRUNC(('TRI-2'!CZ45 ),2),0))=7,"B-",IF((ROUND(TRUNC(('TRI-2'!CZ45  ),2),0))=6,"C+",IF((ROUND(TRUNC(('TRI-2'!CZ45  ),2),0))=5,"C-",IF((ROUND(TRUNC(('TRI-2'!CZ45  ),2),0))=4,"D+",IF((ROUND(TRUNC(('TRI-2'!CZ45 ),2),0))=3,"D-",IF((ROUND(TRUNC(('TRI-2'!CZ45 ),2),0))=2,"E+",IF((ROUND(TRUNC(('TRI-2'!CZ45  ),2),0))&lt;=1,"E-","")))))))))))</f>
        <v/>
      </c>
      <c r="DA45" s="51" t="str">
        <f>IF(OR('TRI-2'!DA45 ="",'TRI-2'!DA45&lt;0,'TRI-2'!DA45  &gt;10),"",IF((ROUND(TRUNC(('TRI-2'!DA45  ),2),0))=10,"A+",IF((ROUND(TRUNC(('TRI-2'!DA45  ),2),0))=9,"A-",IF((ROUND(TRUNC(('TRI-2'!DA45   ),2),0))=8,"B+",IF((ROUND(TRUNC(('TRI-2'!DA45 ),2),0))=7,"B-",IF((ROUND(TRUNC(('TRI-2'!DA45  ),2),0))=6,"C+",IF((ROUND(TRUNC(('TRI-2'!DA45  ),2),0))=5,"C-",IF((ROUND(TRUNC(('TRI-2'!DA45  ),2),0))=4,"D+",IF((ROUND(TRUNC(('TRI-2'!DA45 ),2),0))=3,"D-",IF((ROUND(TRUNC(('TRI-2'!DA45 ),2),0))=2,"E+",IF((ROUND(TRUNC(('TRI-2'!DA45  ),2),0))&lt;=1,"E-","")))))))))))</f>
        <v/>
      </c>
      <c r="DB45" s="51" t="str">
        <f>IF(OR('TRI-2'!DB45 ="",'TRI-2'!DB45&lt;0,'TRI-2'!DB45  &gt;10),"",IF((ROUND(TRUNC(('TRI-2'!DB45  ),2),0))=10,"A+",IF((ROUND(TRUNC(('TRI-2'!DB45  ),2),0))=9,"A-",IF((ROUND(TRUNC(('TRI-2'!DB45   ),2),0))=8,"B+",IF((ROUND(TRUNC(('TRI-2'!DB45 ),2),0))=7,"B-",IF((ROUND(TRUNC(('TRI-2'!DB45  ),2),0))=6,"C+",IF((ROUND(TRUNC(('TRI-2'!DB45  ),2),0))=5,"C-",IF((ROUND(TRUNC(('TRI-2'!DB45  ),2),0))=4,"D+",IF((ROUND(TRUNC(('TRI-2'!DB45 ),2),0))=3,"D-",IF((ROUND(TRUNC(('TRI-2'!DB45 ),2),0))=2,"E+",IF((ROUND(TRUNC(('TRI-2'!DB45  ),2),0))&lt;=1,"E-","")))))))))))</f>
        <v/>
      </c>
      <c r="DC45" s="51" t="str">
        <f>IF(OR('TRI-2'!DC45 ="",'TRI-2'!DC45&lt;0,'TRI-2'!DC45  &gt;10),"",IF((ROUND(TRUNC(('TRI-2'!DC45  ),2),0))=10,"A+",IF((ROUND(TRUNC(('TRI-2'!DC45  ),2),0))=9,"A-",IF((ROUND(TRUNC(('TRI-2'!DC45   ),2),0))=8,"B+",IF((ROUND(TRUNC(('TRI-2'!DC45 ),2),0))=7,"B-",IF((ROUND(TRUNC(('TRI-2'!DC45  ),2),0))=6,"C+",IF((ROUND(TRUNC(('TRI-2'!DC45  ),2),0))=5,"C-",IF((ROUND(TRUNC(('TRI-2'!DC45  ),2),0))=4,"D+",IF((ROUND(TRUNC(('TRI-2'!DC45 ),2),0))=3,"D-",IF((ROUND(TRUNC(('TRI-2'!DC45 ),2),0))=2,"E+",IF((ROUND(TRUNC(('TRI-2'!DC45  ),2),0))&lt;=1,"E-","")))))))))))</f>
        <v/>
      </c>
      <c r="DD45" s="51" t="str">
        <f>IF(OR('TRI-2'!DD45 ="",'TRI-2'!DD45&lt;0,'TRI-2'!DD45  &gt;10),"",IF((ROUND(TRUNC(('TRI-2'!DD45  ),2),0))=10,"A+",IF((ROUND(TRUNC(('TRI-2'!DD45  ),2),0))=9,"A-",IF((ROUND(TRUNC(('TRI-2'!DD45   ),2),0))=8,"B+",IF((ROUND(TRUNC(('TRI-2'!DD45 ),2),0))=7,"B-",IF((ROUND(TRUNC(('TRI-2'!DD45  ),2),0))=6,"C+",IF((ROUND(TRUNC(('TRI-2'!DD45  ),2),0))=5,"C-",IF((ROUND(TRUNC(('TRI-2'!DD45  ),2),0))=4,"D+",IF((ROUND(TRUNC(('TRI-2'!DD45 ),2),0))=3,"D-",IF((ROUND(TRUNC(('TRI-2'!DD45 ),2),0))=2,"E+",IF((ROUND(TRUNC(('TRI-2'!DD45  ),2),0))&lt;=1,"E-","")))))))))))</f>
        <v/>
      </c>
      <c r="DE45" s="51" t="str">
        <f>IF(OR('TRI-2'!DE45 ="",'TRI-2'!DE45&lt;0,'TRI-2'!DE45  &gt;10),"",IF((ROUND(TRUNC(('TRI-2'!DE45  ),2),0))=10,"A+",IF((ROUND(TRUNC(('TRI-2'!DE45  ),2),0))=9,"A-",IF((ROUND(TRUNC(('TRI-2'!DE45   ),2),0))=8,"B+",IF((ROUND(TRUNC(('TRI-2'!DE45 ),2),0))=7,"B-",IF((ROUND(TRUNC(('TRI-2'!DE45  ),2),0))=6,"C+",IF((ROUND(TRUNC(('TRI-2'!DE45  ),2),0))=5,"C-",IF((ROUND(TRUNC(('TRI-2'!DE45  ),2),0))=4,"D+",IF((ROUND(TRUNC(('TRI-2'!DE45 ),2),0))=3,"D-",IF((ROUND(TRUNC(('TRI-2'!DE45 ),2),0))=2,"E+",IF((ROUND(TRUNC(('TRI-2'!DE45  ),2),0))&lt;=1,"E-","")))))))))))</f>
        <v/>
      </c>
      <c r="DF45" s="51" t="str">
        <f>IF(OR('TRI-2'!DF45 ="",'TRI-2'!DF45&lt;0,'TRI-2'!DF45  &gt;10),"",IF((ROUND(TRUNC(('TRI-2'!DF45  ),2),0))=10,"A+",IF((ROUND(TRUNC(('TRI-2'!DF45  ),2),0))=9,"A-",IF((ROUND(TRUNC(('TRI-2'!DF45   ),2),0))=8,"B+",IF((ROUND(TRUNC(('TRI-2'!DF45 ),2),0))=7,"B-",IF((ROUND(TRUNC(('TRI-2'!DF45  ),2),0))=6,"C+",IF((ROUND(TRUNC(('TRI-2'!DF45  ),2),0))=5,"C-",IF((ROUND(TRUNC(('TRI-2'!DF45  ),2),0))=4,"D+",IF((ROUND(TRUNC(('TRI-2'!DF45 ),2),0))=3,"D-",IF((ROUND(TRUNC(('TRI-2'!DF45 ),2),0))=2,"E+",IF((ROUND(TRUNC(('TRI-2'!DF45  ),2),0))&lt;=1,"E-","")))))))))))</f>
        <v/>
      </c>
      <c r="DG45" s="51" t="str">
        <f>IF(OR('TRI-2'!DG45 ="",'TRI-2'!DG45&lt;0,'TRI-2'!DG45  &gt;10),"",IF((ROUND(TRUNC(('TRI-2'!DG45  ),2),0))=10,"A+",IF((ROUND(TRUNC(('TRI-2'!DG45  ),2),0))=9,"A-",IF((ROUND(TRUNC(('TRI-2'!DG45   ),2),0))=8,"B+",IF((ROUND(TRUNC(('TRI-2'!DG45 ),2),0))=7,"B-",IF((ROUND(TRUNC(('TRI-2'!DG45  ),2),0))=6,"C+",IF((ROUND(TRUNC(('TRI-2'!DG45  ),2),0))=5,"C-",IF((ROUND(TRUNC(('TRI-2'!DG45  ),2),0))=4,"D+",IF((ROUND(TRUNC(('TRI-2'!DG45 ),2),0))=3,"D-",IF((ROUND(TRUNC(('TRI-2'!DG45 ),2),0))=2,"E+",IF((ROUND(TRUNC(('TRI-2'!DG45  ),2),0))&lt;=1,"E-","")))))))))))</f>
        <v/>
      </c>
      <c r="DH45" s="51" t="str">
        <f>IF(OR('TRI-2'!DH45 ="",'TRI-2'!DH45&lt;0,'TRI-2'!DH45  &gt;10),"",IF((ROUND(TRUNC(('TRI-2'!DH45  ),2),0))=10,"A+",IF((ROUND(TRUNC(('TRI-2'!DH45  ),2),0))=9,"A-",IF((ROUND(TRUNC(('TRI-2'!DH45   ),2),0))=8,"B+",IF((ROUND(TRUNC(('TRI-2'!DH45 ),2),0))=7,"B-",IF((ROUND(TRUNC(('TRI-2'!DH45  ),2),0))=6,"C+",IF((ROUND(TRUNC(('TRI-2'!DH45  ),2),0))=5,"C-",IF((ROUND(TRUNC(('TRI-2'!DH45  ),2),0))=4,"D+",IF((ROUND(TRUNC(('TRI-2'!DH45 ),2),0))=3,"D-",IF((ROUND(TRUNC(('TRI-2'!DH45 ),2),0))=2,"E+",IF((ROUND(TRUNC(('TRI-2'!DH45  ),2),0))&lt;=1,"E-","")))))))))))</f>
        <v/>
      </c>
      <c r="DI45" s="51" t="str">
        <f>IF(OR('TRI-2'!DI45 ="",'TRI-2'!DI45&lt;0,'TRI-2'!DI45  &gt;10),"",IF((ROUND(TRUNC(('TRI-2'!DI45  ),2),0))=10,"A+",IF((ROUND(TRUNC(('TRI-2'!DI45  ),2),0))=9,"A-",IF((ROUND(TRUNC(('TRI-2'!DI45   ),2),0))=8,"B+",IF((ROUND(TRUNC(('TRI-2'!DI45 ),2),0))=7,"B-",IF((ROUND(TRUNC(('TRI-2'!DI45  ),2),0))=6,"C+",IF((ROUND(TRUNC(('TRI-2'!DI45  ),2),0))=5,"C-",IF((ROUND(TRUNC(('TRI-2'!DI45  ),2),0))=4,"D+",IF((ROUND(TRUNC(('TRI-2'!DI45 ),2),0))=3,"D-",IF((ROUND(TRUNC(('TRI-2'!DI45 ),2),0))=2,"E+",IF((ROUND(TRUNC(('TRI-2'!DI45  ),2),0))&lt;=1,"E-","")))))))))))</f>
        <v/>
      </c>
      <c r="DJ45" s="51" t="str">
        <f>IF(OR('TRI-2'!DJ45 ="",'TRI-2'!DJ45&lt;0,'TRI-2'!DJ45  &gt;10),"",IF((ROUND(TRUNC(('TRI-2'!DJ45  ),2),0))=10,"A+",IF((ROUND(TRUNC(('TRI-2'!DJ45  ),2),0))=9,"A-",IF((ROUND(TRUNC(('TRI-2'!DJ45   ),2),0))=8,"B+",IF((ROUND(TRUNC(('TRI-2'!DJ45 ),2),0))=7,"B-",IF((ROUND(TRUNC(('TRI-2'!DJ45  ),2),0))=6,"C+",IF((ROUND(TRUNC(('TRI-2'!DJ45  ),2),0))=5,"C-",IF((ROUND(TRUNC(('TRI-2'!DJ45  ),2),0))=4,"D+",IF((ROUND(TRUNC(('TRI-2'!DJ45 ),2),0))=3,"D-",IF((ROUND(TRUNC(('TRI-2'!DJ45 ),2),0))=2,"E+",IF((ROUND(TRUNC(('TRI-2'!DJ45  ),2),0))&lt;=1,"E-","")))))))))))</f>
        <v/>
      </c>
      <c r="DK45" s="51" t="str">
        <f>IF(OR('TRI-2'!DK45 ="",'TRI-2'!DK45&lt;0,'TRI-2'!DK45  &gt;10),"",IF((ROUND(TRUNC(('TRI-2'!DK45  ),2),0))=10,"A+",IF((ROUND(TRUNC(('TRI-2'!DK45  ),2),0))=9,"A-",IF((ROUND(TRUNC(('TRI-2'!DK45   ),2),0))=8,"B+",IF((ROUND(TRUNC(('TRI-2'!DK45 ),2),0))=7,"B-",IF((ROUND(TRUNC(('TRI-2'!DK45  ),2),0))=6,"C+",IF((ROUND(TRUNC(('TRI-2'!DK45  ),2),0))=5,"C-",IF((ROUND(TRUNC(('TRI-2'!DK45  ),2),0))=4,"D+",IF((ROUND(TRUNC(('TRI-2'!DK45 ),2),0))=3,"D-",IF((ROUND(TRUNC(('TRI-2'!DK45 ),2),0))=2,"E+",IF((ROUND(TRUNC(('TRI-2'!DK45  ),2),0))&lt;=1,"E-","")))))))))))</f>
        <v/>
      </c>
      <c r="DL45" s="51" t="str">
        <f>IF(OR('TRI-2'!DL45 ="",'TRI-2'!DL45&lt;0,'TRI-2'!DL45  &gt;10),"",IF((ROUND(TRUNC(('TRI-2'!DL45  ),2),0))=10,"A+",IF((ROUND(TRUNC(('TRI-2'!DL45  ),2),0))=9,"A-",IF((ROUND(TRUNC(('TRI-2'!DL45   ),2),0))=8,"B+",IF((ROUND(TRUNC(('TRI-2'!DL45 ),2),0))=7,"B-",IF((ROUND(TRUNC(('TRI-2'!DL45  ),2),0))=6,"C+",IF((ROUND(TRUNC(('TRI-2'!DL45  ),2),0))=5,"C-",IF((ROUND(TRUNC(('TRI-2'!DL45  ),2),0))=4,"D+",IF((ROUND(TRUNC(('TRI-2'!DL45 ),2),0))=3,"D-",IF((ROUND(TRUNC(('TRI-2'!DL45 ),2),0))=2,"E+",IF((ROUND(TRUNC(('TRI-2'!DL45  ),2),0))&lt;=1,"E-","")))))))))))</f>
        <v/>
      </c>
      <c r="DM45" s="51" t="str">
        <f>IF(OR('TRI-2'!DM45 ="",'TRI-2'!DM45&lt;0,'TRI-2'!DM45  &gt;10),"",IF((ROUND(TRUNC(('TRI-2'!DM45  ),2),0))=10,"A+",IF((ROUND(TRUNC(('TRI-2'!DM45  ),2),0))=9,"A-",IF((ROUND(TRUNC(('TRI-2'!DM45   ),2),0))=8,"B+",IF((ROUND(TRUNC(('TRI-2'!DM45 ),2),0))=7,"B-",IF((ROUND(TRUNC(('TRI-2'!DM45  ),2),0))=6,"C+",IF((ROUND(TRUNC(('TRI-2'!DM45  ),2),0))=5,"C-",IF((ROUND(TRUNC(('TRI-2'!DM45  ),2),0))=4,"D+",IF((ROUND(TRUNC(('TRI-2'!DM45 ),2),0))=3,"D-",IF((ROUND(TRUNC(('TRI-2'!DM45 ),2),0))=2,"E+",IF((ROUND(TRUNC(('TRI-2'!DM45  ),2),0))&lt;=1,"E-","")))))))))))</f>
        <v/>
      </c>
      <c r="DN45" s="51" t="str">
        <f>IF(OR('TRI-2'!DN45 ="",'TRI-2'!DN45&lt;0,'TRI-2'!DN45  &gt;10),"",IF((ROUND(TRUNC(('TRI-2'!DN45  ),2),0))=10,"A+",IF((ROUND(TRUNC(('TRI-2'!DN45  ),2),0))=9,"A-",IF((ROUND(TRUNC(('TRI-2'!DN45   ),2),0))=8,"B+",IF((ROUND(TRUNC(('TRI-2'!DN45 ),2),0))=7,"B-",IF((ROUND(TRUNC(('TRI-2'!DN45  ),2),0))=6,"C+",IF((ROUND(TRUNC(('TRI-2'!DN45  ),2),0))=5,"C-",IF((ROUND(TRUNC(('TRI-2'!DN45  ),2),0))=4,"D+",IF((ROUND(TRUNC(('TRI-2'!DN45 ),2),0))=3,"D-",IF((ROUND(TRUNC(('TRI-2'!DN45 ),2),0))=2,"E+",IF((ROUND(TRUNC(('TRI-2'!DN45  ),2),0))&lt;=1,"E-","")))))))))))</f>
        <v/>
      </c>
      <c r="DO45" s="51" t="str">
        <f>IF(OR('TRI-2'!DO45 ="",'TRI-2'!DO45&lt;0,'TRI-2'!DO45  &gt;10),"",IF((ROUND(TRUNC(('TRI-2'!DO45  ),2),0))=10,"A+",IF((ROUND(TRUNC(('TRI-2'!DO45  ),2),0))=9,"A-",IF((ROUND(TRUNC(('TRI-2'!DO45   ),2),0))=8,"B+",IF((ROUND(TRUNC(('TRI-2'!DO45 ),2),0))=7,"B-",IF((ROUND(TRUNC(('TRI-2'!DO45  ),2),0))=6,"C+",IF((ROUND(TRUNC(('TRI-2'!DO45  ),2),0))=5,"C-",IF((ROUND(TRUNC(('TRI-2'!DO45  ),2),0))=4,"D+",IF((ROUND(TRUNC(('TRI-2'!DO45 ),2),0))=3,"D-",IF((ROUND(TRUNC(('TRI-2'!DO45 ),2),0))=2,"E+",IF((ROUND(TRUNC(('TRI-2'!DO45  ),2),0))&lt;=1,"E-","")))))))))))</f>
        <v/>
      </c>
      <c r="DP45" s="51" t="str">
        <f>IF(OR('TRI-2'!DP45 ="",'TRI-2'!DP45&lt;0,'TRI-2'!DP45  &gt;10),"",IF((ROUND(TRUNC(('TRI-2'!DP45  ),2),0))=10,"A+",IF((ROUND(TRUNC(('TRI-2'!DP45  ),2),0))=9,"A-",IF((ROUND(TRUNC(('TRI-2'!DP45   ),2),0))=8,"B+",IF((ROUND(TRUNC(('TRI-2'!DP45 ),2),0))=7,"B-",IF((ROUND(TRUNC(('TRI-2'!DP45  ),2),0))=6,"C+",IF((ROUND(TRUNC(('TRI-2'!DP45  ),2),0))=5,"C-",IF((ROUND(TRUNC(('TRI-2'!DP45  ),2),0))=4,"D+",IF((ROUND(TRUNC(('TRI-2'!DP45 ),2),0))=3,"D-",IF((ROUND(TRUNC(('TRI-2'!DP45 ),2),0))=2,"E+",IF((ROUND(TRUNC(('TRI-2'!DP45  ),2),0))&lt;=1,"E-","")))))))))))</f>
        <v/>
      </c>
      <c r="DQ45" s="51" t="str">
        <f>IF(OR('TRI-2'!DQ45 ="",'TRI-2'!DQ45&lt;0,'TRI-2'!DQ45  &gt;10),"",IF((ROUND(TRUNC(('TRI-2'!DQ45  ),2),0))=10,"A+",IF((ROUND(TRUNC(('TRI-2'!DQ45  ),2),0))=9,"A-",IF((ROUND(TRUNC(('TRI-2'!DQ45   ),2),0))=8,"B+",IF((ROUND(TRUNC(('TRI-2'!DQ45 ),2),0))=7,"B-",IF((ROUND(TRUNC(('TRI-2'!DQ45  ),2),0))=6,"C+",IF((ROUND(TRUNC(('TRI-2'!DQ45  ),2),0))=5,"C-",IF((ROUND(TRUNC(('TRI-2'!DQ45  ),2),0))=4,"D+",IF((ROUND(TRUNC(('TRI-2'!DQ45 ),2),0))=3,"D-",IF((ROUND(TRUNC(('TRI-2'!DQ45 ),2),0))=2,"E+",IF((ROUND(TRUNC(('TRI-2'!DQ45  ),2),0))&lt;=1,"E-","")))))))))))</f>
        <v/>
      </c>
      <c r="DR45" s="51" t="str">
        <f>IF(OR('TRI-2'!DR45 ="",'TRI-2'!DR45&lt;0,'TRI-2'!DR45  &gt;10),"",IF((ROUND(TRUNC(('TRI-2'!DR45  ),2),0))=10,"A+",IF((ROUND(TRUNC(('TRI-2'!DR45  ),2),0))=9,"A-",IF((ROUND(TRUNC(('TRI-2'!DR45   ),2),0))=8,"B+",IF((ROUND(TRUNC(('TRI-2'!DR45 ),2),0))=7,"B-",IF((ROUND(TRUNC(('TRI-2'!DR45  ),2),0))=6,"C+",IF((ROUND(TRUNC(('TRI-2'!DR45  ),2),0))=5,"C-",IF((ROUND(TRUNC(('TRI-2'!DR45  ),2),0))=4,"D+",IF((ROUND(TRUNC(('TRI-2'!DR45 ),2),0))=3,"D-",IF((ROUND(TRUNC(('TRI-2'!DR45 ),2),0))=2,"E+",IF((ROUND(TRUNC(('TRI-2'!DR45  ),2),0))&lt;=1,"E-","")))))))))))</f>
        <v/>
      </c>
      <c r="DS45" s="51" t="str">
        <f>IF(OR('TRI-2'!DS45 ="",'TRI-2'!DS45&lt;0,'TRI-2'!DS45  &gt;10),"",IF((ROUND(TRUNC(('TRI-2'!DS45  ),2),0))=10,"A+",IF((ROUND(TRUNC(('TRI-2'!DS45  ),2),0))=9,"A-",IF((ROUND(TRUNC(('TRI-2'!DS45   ),2),0))=8,"B+",IF((ROUND(TRUNC(('TRI-2'!DS45 ),2),0))=7,"B-",IF((ROUND(TRUNC(('TRI-2'!DS45  ),2),0))=6,"C+",IF((ROUND(TRUNC(('TRI-2'!DS45  ),2),0))=5,"C-",IF((ROUND(TRUNC(('TRI-2'!DS45  ),2),0))=4,"D+",IF((ROUND(TRUNC(('TRI-2'!DS45 ),2),0))=3,"D-",IF((ROUND(TRUNC(('TRI-2'!DS45 ),2),0))=2,"E+",IF((ROUND(TRUNC(('TRI-2'!DS45  ),2),0))&lt;=1,"E-","")))))))))))</f>
        <v/>
      </c>
      <c r="DT45" s="51" t="str">
        <f>IF(OR('TRI-2'!DT45 ="",'TRI-2'!DT45&lt;0,'TRI-2'!DT45  &gt;10),"",IF((ROUND(TRUNC(('TRI-2'!DT45  ),2),0))=10,"A+",IF((ROUND(TRUNC(('TRI-2'!DT45  ),2),0))=9,"A-",IF((ROUND(TRUNC(('TRI-2'!DT45   ),2),0))=8,"B+",IF((ROUND(TRUNC(('TRI-2'!DT45 ),2),0))=7,"B-",IF((ROUND(TRUNC(('TRI-2'!DT45  ),2),0))=6,"C+",IF((ROUND(TRUNC(('TRI-2'!DT45  ),2),0))=5,"C-",IF((ROUND(TRUNC(('TRI-2'!DT45  ),2),0))=4,"D+",IF((ROUND(TRUNC(('TRI-2'!DT45 ),2),0))=3,"D-",IF((ROUND(TRUNC(('TRI-2'!DT45 ),2),0))=2,"E+",IF((ROUND(TRUNC(('TRI-2'!DT45  ),2),0))&lt;=1,"E-","")))))))))))</f>
        <v/>
      </c>
      <c r="DU45" s="51" t="str">
        <f>IF(OR('TRI-2'!DU45 ="",'TRI-2'!DU45&lt;0,'TRI-2'!DU45  &gt;10),"",IF((ROUND(TRUNC(('TRI-2'!DU45  ),2),0))=10,"A+",IF((ROUND(TRUNC(('TRI-2'!DU45  ),2),0))=9,"A-",IF((ROUND(TRUNC(('TRI-2'!DU45   ),2),0))=8,"B+",IF((ROUND(TRUNC(('TRI-2'!DU45 ),2),0))=7,"B-",IF((ROUND(TRUNC(('TRI-2'!DU45  ),2),0))=6,"C+",IF((ROUND(TRUNC(('TRI-2'!DU45  ),2),0))=5,"C-",IF((ROUND(TRUNC(('TRI-2'!DU45  ),2),0))=4,"D+",IF((ROUND(TRUNC(('TRI-2'!DU45 ),2),0))=3,"D-",IF((ROUND(TRUNC(('TRI-2'!DU45 ),2),0))=2,"E+",IF((ROUND(TRUNC(('TRI-2'!DU45  ),2),0))&lt;=1,"E-","")))))))))))</f>
        <v/>
      </c>
      <c r="DV45" s="51" t="str">
        <f>IF(OR('TRI-2'!DV45 ="",'TRI-2'!DV45&lt;0,'TRI-2'!DV45  &gt;10),"",IF((ROUND(TRUNC(('TRI-2'!DV45  ),2),0))=10,"A+",IF((ROUND(TRUNC(('TRI-2'!DV45  ),2),0))=9,"A-",IF((ROUND(TRUNC(('TRI-2'!DV45   ),2),0))=8,"B+",IF((ROUND(TRUNC(('TRI-2'!DV45 ),2),0))=7,"B-",IF((ROUND(TRUNC(('TRI-2'!DV45  ),2),0))=6,"C+",IF((ROUND(TRUNC(('TRI-2'!DV45  ),2),0))=5,"C-",IF((ROUND(TRUNC(('TRI-2'!DV45  ),2),0))=4,"D+",IF((ROUND(TRUNC(('TRI-2'!DV45 ),2),0))=3,"D-",IF((ROUND(TRUNC(('TRI-2'!DV45 ),2),0))=2,"E+",IF((ROUND(TRUNC(('TRI-2'!DV45  ),2),0))&lt;=1,"E-","")))))))))))</f>
        <v/>
      </c>
      <c r="DW45" s="51" t="str">
        <f>IF(OR('TRI-2'!DW45 ="",'TRI-2'!DW45&lt;0,'TRI-2'!DW45  &gt;10),"",IF((ROUND(TRUNC(('TRI-2'!DW45  ),2),0))=10,"A+",IF((ROUND(TRUNC(('TRI-2'!DW45  ),2),0))=9,"A-",IF((ROUND(TRUNC(('TRI-2'!DW45   ),2),0))=8,"B+",IF((ROUND(TRUNC(('TRI-2'!DW45 ),2),0))=7,"B-",IF((ROUND(TRUNC(('TRI-2'!DW45  ),2),0))=6,"C+",IF((ROUND(TRUNC(('TRI-2'!DW45  ),2),0))=5,"C-",IF((ROUND(TRUNC(('TRI-2'!DW45  ),2),0))=4,"D+",IF((ROUND(TRUNC(('TRI-2'!DW45 ),2),0))=3,"D-",IF((ROUND(TRUNC(('TRI-2'!DW45 ),2),0))=2,"E+",IF((ROUND(TRUNC(('TRI-2'!DW45  ),2),0))&lt;=1,"E-","")))))))))))</f>
        <v/>
      </c>
      <c r="DX45" s="51" t="str">
        <f>IF(OR('TRI-2'!DX45 ="",'TRI-2'!DX45&lt;0,'TRI-2'!DX45  &gt;10),"",IF((ROUND(TRUNC(('TRI-2'!DX45  ),2),0))=10,"A+",IF((ROUND(TRUNC(('TRI-2'!DX45  ),2),0))=9,"A-",IF((ROUND(TRUNC(('TRI-2'!DX45   ),2),0))=8,"B+",IF((ROUND(TRUNC(('TRI-2'!DX45 ),2),0))=7,"B-",IF((ROUND(TRUNC(('TRI-2'!DX45  ),2),0))=6,"C+",IF((ROUND(TRUNC(('TRI-2'!DX45  ),2),0))=5,"C-",IF((ROUND(TRUNC(('TRI-2'!DX45  ),2),0))=4,"D+",IF((ROUND(TRUNC(('TRI-2'!DX45 ),2),0))=3,"D-",IF((ROUND(TRUNC(('TRI-2'!DX45 ),2),0))=2,"E+",IF((ROUND(TRUNC(('TRI-2'!DX45  ),2),0))&lt;=1,"E-","")))))))))))</f>
        <v/>
      </c>
      <c r="DY45" s="51" t="str">
        <f>IF(OR('TRI-2'!DY45 ="",'TRI-2'!DY45&lt;0,'TRI-2'!DY45  &gt;10),"",IF((ROUND(TRUNC(('TRI-2'!DY45  ),2),0))=10,"A+",IF((ROUND(TRUNC(('TRI-2'!DY45  ),2),0))=9,"A-",IF((ROUND(TRUNC(('TRI-2'!DY45   ),2),0))=8,"B+",IF((ROUND(TRUNC(('TRI-2'!DY45 ),2),0))=7,"B-",IF((ROUND(TRUNC(('TRI-2'!DY45  ),2),0))=6,"C+",IF((ROUND(TRUNC(('TRI-2'!DY45  ),2),0))=5,"C-",IF((ROUND(TRUNC(('TRI-2'!DY45  ),2),0))=4,"D+",IF((ROUND(TRUNC(('TRI-2'!DY45 ),2),0))=3,"D-",IF((ROUND(TRUNC(('TRI-2'!DY45 ),2),0))=2,"E+",IF((ROUND(TRUNC(('TRI-2'!DY45  ),2),0))&lt;=1,"E-","")))))))))))</f>
        <v/>
      </c>
      <c r="DZ45" s="51" t="str">
        <f>IF(OR('TRI-2'!DZ45 ="",'TRI-2'!DZ45&lt;0,'TRI-2'!DZ45  &gt;10),"",IF((ROUND(TRUNC(('TRI-2'!DZ45  ),2),0))=10,"A+",IF((ROUND(TRUNC(('TRI-2'!DZ45  ),2),0))=9,"A-",IF((ROUND(TRUNC(('TRI-2'!DZ45   ),2),0))=8,"B+",IF((ROUND(TRUNC(('TRI-2'!DZ45 ),2),0))=7,"B-",IF((ROUND(TRUNC(('TRI-2'!DZ45  ),2),0))=6,"C+",IF((ROUND(TRUNC(('TRI-2'!DZ45  ),2),0))=5,"C-",IF((ROUND(TRUNC(('TRI-2'!DZ45  ),2),0))=4,"D+",IF((ROUND(TRUNC(('TRI-2'!DZ45 ),2),0))=3,"D-",IF((ROUND(TRUNC(('TRI-2'!DZ45 ),2),0))=2,"E+",IF((ROUND(TRUNC(('TRI-2'!DZ45  ),2),0))&lt;=1,"E-","")))))))))))</f>
        <v/>
      </c>
      <c r="EA45" s="51" t="str">
        <f>IF(OR('TRI-2'!EA45 ="",'TRI-2'!EA45&lt;0,'TRI-2'!EA45  &gt;10),"",IF((ROUND(TRUNC(('TRI-2'!EA45  ),2),0))=10,"A+",IF((ROUND(TRUNC(('TRI-2'!EA45  ),2),0))=9,"A-",IF((ROUND(TRUNC(('TRI-2'!EA45   ),2),0))=8,"B+",IF((ROUND(TRUNC(('TRI-2'!EA45 ),2),0))=7,"B-",IF((ROUND(TRUNC(('TRI-2'!EA45  ),2),0))=6,"C+",IF((ROUND(TRUNC(('TRI-2'!EA45  ),2),0))=5,"C-",IF((ROUND(TRUNC(('TRI-2'!EA45  ),2),0))=4,"D+",IF((ROUND(TRUNC(('TRI-2'!EA45 ),2),0))=3,"D-",IF((ROUND(TRUNC(('TRI-2'!EA45 ),2),0))=2,"E+",IF((ROUND(TRUNC(('TRI-2'!EA45  ),2),0))&lt;=1,"E-","")))))))))))</f>
        <v/>
      </c>
      <c r="EB45" s="51" t="str">
        <f>IF(OR('TRI-2'!EB45 ="",'TRI-2'!EB45&lt;0,'TRI-2'!EB45  &gt;10),"",IF((ROUND(TRUNC(('TRI-2'!EB45  ),2),0))=10,"A+",IF((ROUND(TRUNC(('TRI-2'!EB45  ),2),0))=9,"A-",IF((ROUND(TRUNC(('TRI-2'!EB45   ),2),0))=8,"B+",IF((ROUND(TRUNC(('TRI-2'!EB45 ),2),0))=7,"B-",IF((ROUND(TRUNC(('TRI-2'!EB45  ),2),0))=6,"C+",IF((ROUND(TRUNC(('TRI-2'!EB45  ),2),0))=5,"C-",IF((ROUND(TRUNC(('TRI-2'!EB45  ),2),0))=4,"D+",IF((ROUND(TRUNC(('TRI-2'!EB45 ),2),0))=3,"D-",IF((ROUND(TRUNC(('TRI-2'!EB45 ),2),0))=2,"E+",IF((ROUND(TRUNC(('TRI-2'!EB45  ),2),0))&lt;=1,"E-","")))))))))))</f>
        <v/>
      </c>
      <c r="EC45" s="51" t="str">
        <f>IF(OR('TRI-2'!EC45 ="",'TRI-2'!EC45&lt;0,'TRI-2'!EC45  &gt;10),"",IF((ROUND(TRUNC(('TRI-2'!EC45  ),2),0))=10,"A+",IF((ROUND(TRUNC(('TRI-2'!EC45  ),2),0))=9,"A-",IF((ROUND(TRUNC(('TRI-2'!EC45   ),2),0))=8,"B+",IF((ROUND(TRUNC(('TRI-2'!EC45 ),2),0))=7,"B-",IF((ROUND(TRUNC(('TRI-2'!EC45  ),2),0))=6,"C+",IF((ROUND(TRUNC(('TRI-2'!EC45  ),2),0))=5,"C-",IF((ROUND(TRUNC(('TRI-2'!EC45  ),2),0))=4,"D+",IF((ROUND(TRUNC(('TRI-2'!EC45 ),2),0))=3,"D-",IF((ROUND(TRUNC(('TRI-2'!EC45 ),2),0))=2,"E+",IF((ROUND(TRUNC(('TRI-2'!EC45  ),2),0))&lt;=1,"E-","")))))))))))</f>
        <v/>
      </c>
      <c r="ED45" s="51" t="str">
        <f>IF(OR('TRI-2'!ED45 ="",'TRI-2'!ED45&lt;0,'TRI-2'!ED45  &gt;10),"",IF((ROUND(TRUNC(('TRI-2'!ED45  ),2),0))=10,"A+",IF((ROUND(TRUNC(('TRI-2'!ED45  ),2),0))=9,"A-",IF((ROUND(TRUNC(('TRI-2'!ED45   ),2),0))=8,"B+",IF((ROUND(TRUNC(('TRI-2'!ED45 ),2),0))=7,"B-",IF((ROUND(TRUNC(('TRI-2'!ED45  ),2),0))=6,"C+",IF((ROUND(TRUNC(('TRI-2'!ED45  ),2),0))=5,"C-",IF((ROUND(TRUNC(('TRI-2'!ED45  ),2),0))=4,"D+",IF((ROUND(TRUNC(('TRI-2'!ED45 ),2),0))=3,"D-",IF((ROUND(TRUNC(('TRI-2'!ED45 ),2),0))=2,"E+",IF((ROUND(TRUNC(('TRI-2'!ED45  ),2),0))&lt;=1,"E-","")))))))))))</f>
        <v/>
      </c>
      <c r="EE45" s="51" t="str">
        <f>IF(OR('TRI-2'!EE45 ="",'TRI-2'!EE45&lt;0,'TRI-2'!EE45  &gt;10),"",IF((ROUND(TRUNC(('TRI-2'!EE45  ),2),0))=10,"A+",IF((ROUND(TRUNC(('TRI-2'!EE45  ),2),0))=9,"A-",IF((ROUND(TRUNC(('TRI-2'!EE45   ),2),0))=8,"B+",IF((ROUND(TRUNC(('TRI-2'!EE45 ),2),0))=7,"B-",IF((ROUND(TRUNC(('TRI-2'!EE45  ),2),0))=6,"C+",IF((ROUND(TRUNC(('TRI-2'!EE45  ),2),0))=5,"C-",IF((ROUND(TRUNC(('TRI-2'!EE45  ),2),0))=4,"D+",IF((ROUND(TRUNC(('TRI-2'!EE45 ),2),0))=3,"D-",IF((ROUND(TRUNC(('TRI-2'!EE45 ),2),0))=2,"E+",IF((ROUND(TRUNC(('TRI-2'!EE45  ),2),0))&lt;=1,"E-","")))))))))))</f>
        <v/>
      </c>
      <c r="EF45" s="51" t="str">
        <f>IF(OR('TRI-2'!EF45 ="",'TRI-2'!EF45&lt;0,'TRI-2'!EF45  &gt;10),"",IF((ROUND(TRUNC(('TRI-2'!EF45  ),2),0))=10,"A+",IF((ROUND(TRUNC(('TRI-2'!EF45  ),2),0))=9,"A-",IF((ROUND(TRUNC(('TRI-2'!EF45   ),2),0))=8,"B+",IF((ROUND(TRUNC(('TRI-2'!EF45 ),2),0))=7,"B-",IF((ROUND(TRUNC(('TRI-2'!EF45  ),2),0))=6,"C+",IF((ROUND(TRUNC(('TRI-2'!EF45  ),2),0))=5,"C-",IF((ROUND(TRUNC(('TRI-2'!EF45  ),2),0))=4,"D+",IF((ROUND(TRUNC(('TRI-2'!EF45 ),2),0))=3,"D-",IF((ROUND(TRUNC(('TRI-2'!EF45 ),2),0))=2,"E+",IF((ROUND(TRUNC(('TRI-2'!EF45  ),2),0))&lt;=1,"E-","")))))))))))</f>
        <v/>
      </c>
      <c r="EG45" s="51" t="str">
        <f>IF(OR('TRI-2'!EG45 ="",'TRI-2'!EG45&lt;0,'TRI-2'!EG45  &gt;10),"",IF((ROUND(TRUNC(('TRI-2'!EG45  ),2),0))=10,"A+",IF((ROUND(TRUNC(('TRI-2'!EG45  ),2),0))=9,"A-",IF((ROUND(TRUNC(('TRI-2'!EG45   ),2),0))=8,"B+",IF((ROUND(TRUNC(('TRI-2'!EG45 ),2),0))=7,"B-",IF((ROUND(TRUNC(('TRI-2'!EG45  ),2),0))=6,"C+",IF((ROUND(TRUNC(('TRI-2'!EG45  ),2),0))=5,"C-",IF((ROUND(TRUNC(('TRI-2'!EG45  ),2),0))=4,"D+",IF((ROUND(TRUNC(('TRI-2'!EG45 ),2),0))=3,"D-",IF((ROUND(TRUNC(('TRI-2'!EG45 ),2),0))=2,"E+",IF((ROUND(TRUNC(('TRI-2'!EG45  ),2),0))&lt;=1,"E-","")))))))))))</f>
        <v/>
      </c>
      <c r="EH45" s="51" t="str">
        <f>IF(OR('TRI-2'!EH45 ="",'TRI-2'!EH45&lt;0,'TRI-2'!EH45  &gt;10),"",IF((ROUND(TRUNC(('TRI-2'!EH45  ),2),0))=10,"A+",IF((ROUND(TRUNC(('TRI-2'!EH45  ),2),0))=9,"A-",IF((ROUND(TRUNC(('TRI-2'!EH45   ),2),0))=8,"B+",IF((ROUND(TRUNC(('TRI-2'!EH45 ),2),0))=7,"B-",IF((ROUND(TRUNC(('TRI-2'!EH45  ),2),0))=6,"C+",IF((ROUND(TRUNC(('TRI-2'!EH45  ),2),0))=5,"C-",IF((ROUND(TRUNC(('TRI-2'!EH45  ),2),0))=4,"D+",IF((ROUND(TRUNC(('TRI-2'!EH45 ),2),0))=3,"D-",IF((ROUND(TRUNC(('TRI-2'!EH45 ),2),0))=2,"E+",IF((ROUND(TRUNC(('TRI-2'!EH45  ),2),0))&lt;=1,"E-","")))))))))))</f>
        <v/>
      </c>
      <c r="EI45" s="51" t="str">
        <f>IF(OR('TRI-2'!EI45 ="",'TRI-2'!EI45&lt;0,'TRI-2'!EI45  &gt;10),"",IF((ROUND(TRUNC(('TRI-2'!EI45  ),2),0))=10,"A+",IF((ROUND(TRUNC(('TRI-2'!EI45  ),2),0))=9,"A-",IF((ROUND(TRUNC(('TRI-2'!EI45   ),2),0))=8,"B+",IF((ROUND(TRUNC(('TRI-2'!EI45 ),2),0))=7,"B-",IF((ROUND(TRUNC(('TRI-2'!EI45  ),2),0))=6,"C+",IF((ROUND(TRUNC(('TRI-2'!EI45  ),2),0))=5,"C-",IF((ROUND(TRUNC(('TRI-2'!EI45  ),2),0))=4,"D+",IF((ROUND(TRUNC(('TRI-2'!EI45 ),2),0))=3,"D-",IF((ROUND(TRUNC(('TRI-2'!EI45 ),2),0))=2,"E+",IF((ROUND(TRUNC(('TRI-2'!EI45  ),2),0))&lt;=1,"E-","")))))))))))</f>
        <v/>
      </c>
      <c r="EJ45" s="51" t="str">
        <f>IF(OR('TRI-2'!EJ45 ="",'TRI-2'!EJ45&lt;0,'TRI-2'!EJ45  &gt;10),"",IF((ROUND(TRUNC(('TRI-2'!EJ45  ),2),0))=10,"A+",IF((ROUND(TRUNC(('TRI-2'!EJ45  ),2),0))=9,"A-",IF((ROUND(TRUNC(('TRI-2'!EJ45   ),2),0))=8,"B+",IF((ROUND(TRUNC(('TRI-2'!EJ45 ),2),0))=7,"B-",IF((ROUND(TRUNC(('TRI-2'!EJ45  ),2),0))=6,"C+",IF((ROUND(TRUNC(('TRI-2'!EJ45  ),2),0))=5,"C-",IF((ROUND(TRUNC(('TRI-2'!EJ45  ),2),0))=4,"D+",IF((ROUND(TRUNC(('TRI-2'!EJ45 ),2),0))=3,"D-",IF((ROUND(TRUNC(('TRI-2'!EJ45 ),2),0))=2,"E+",IF((ROUND(TRUNC(('TRI-2'!EJ45  ),2),0))&lt;=1,"E-","")))))))))))</f>
        <v/>
      </c>
      <c r="EK45" s="51" t="str">
        <f>IF(OR('TRI-2'!EK45 ="",'TRI-2'!EK45&lt;0,'TRI-2'!EK45  &gt;10),"",IF((ROUND(TRUNC(('TRI-2'!EK45  ),2),0))=10,"A+",IF((ROUND(TRUNC(('TRI-2'!EK45  ),2),0))=9,"A-",IF((ROUND(TRUNC(('TRI-2'!EK45   ),2),0))=8,"B+",IF((ROUND(TRUNC(('TRI-2'!EK45 ),2),0))=7,"B-",IF((ROUND(TRUNC(('TRI-2'!EK45  ),2),0))=6,"C+",IF((ROUND(TRUNC(('TRI-2'!EK45  ),2),0))=5,"C-",IF((ROUND(TRUNC(('TRI-2'!EK45  ),2),0))=4,"D+",IF((ROUND(TRUNC(('TRI-2'!EK45 ),2),0))=3,"D-",IF((ROUND(TRUNC(('TRI-2'!EK45 ),2),0))=2,"E+",IF((ROUND(TRUNC(('TRI-2'!EK45  ),2),0))&lt;=1,"E-","")))))))))))</f>
        <v/>
      </c>
      <c r="EL45" s="51" t="str">
        <f>IF(OR('TRI-2'!EL45 ="",'TRI-2'!EL45&lt;0,'TRI-2'!EL45  &gt;10),"",IF((ROUND(TRUNC(('TRI-2'!EL45  ),2),0))=10,"A+",IF((ROUND(TRUNC(('TRI-2'!EL45  ),2),0))=9,"A-",IF((ROUND(TRUNC(('TRI-2'!EL45   ),2),0))=8,"B+",IF((ROUND(TRUNC(('TRI-2'!EL45 ),2),0))=7,"B-",IF((ROUND(TRUNC(('TRI-2'!EL45  ),2),0))=6,"C+",IF((ROUND(TRUNC(('TRI-2'!EL45  ),2),0))=5,"C-",IF((ROUND(TRUNC(('TRI-2'!EL45  ),2),0))=4,"D+",IF((ROUND(TRUNC(('TRI-2'!EL45 ),2),0))=3,"D-",IF((ROUND(TRUNC(('TRI-2'!EL45 ),2),0))=2,"E+",IF((ROUND(TRUNC(('TRI-2'!EL45  ),2),0))&lt;=1,"E-","")))))))))))</f>
        <v/>
      </c>
      <c r="EM45" s="51" t="str">
        <f>IF(OR('TRI-2'!EM45 ="",'TRI-2'!EM45&lt;0,'TRI-2'!EM45  &gt;10),"",IF((ROUND(TRUNC(('TRI-2'!EM45  ),2),0))=10,"A+",IF((ROUND(TRUNC(('TRI-2'!EM45  ),2),0))=9,"A-",IF((ROUND(TRUNC(('TRI-2'!EM45   ),2),0))=8,"B+",IF((ROUND(TRUNC(('TRI-2'!EM45 ),2),0))=7,"B-",IF((ROUND(TRUNC(('TRI-2'!EM45  ),2),0))=6,"C+",IF((ROUND(TRUNC(('TRI-2'!EM45  ),2),0))=5,"C-",IF((ROUND(TRUNC(('TRI-2'!EM45  ),2),0))=4,"D+",IF((ROUND(TRUNC(('TRI-2'!EM45 ),2),0))=3,"D-",IF((ROUND(TRUNC(('TRI-2'!EM45 ),2),0))=2,"E+",IF((ROUND(TRUNC(('TRI-2'!EM45  ),2),0))&lt;=1,"E-","")))))))))))</f>
        <v/>
      </c>
      <c r="EN45" s="51" t="str">
        <f>IF(OR('TRI-2'!EN45 ="",'TRI-2'!EN45&lt;0,'TRI-2'!EN45  &gt;10),"",IF((ROUND(TRUNC(('TRI-2'!EN45  ),2),0))=10,"A+",IF((ROUND(TRUNC(('TRI-2'!EN45  ),2),0))=9,"A-",IF((ROUND(TRUNC(('TRI-2'!EN45   ),2),0))=8,"B+",IF((ROUND(TRUNC(('TRI-2'!EN45 ),2),0))=7,"B-",IF((ROUND(TRUNC(('TRI-2'!EN45  ),2),0))=6,"C+",IF((ROUND(TRUNC(('TRI-2'!EN45  ),2),0))=5,"C-",IF((ROUND(TRUNC(('TRI-2'!EN45  ),2),0))=4,"D+",IF((ROUND(TRUNC(('TRI-2'!EN45 ),2),0))=3,"D-",IF((ROUND(TRUNC(('TRI-2'!EN45 ),2),0))=2,"E+",IF((ROUND(TRUNC(('TRI-2'!EN45  ),2),0))&lt;=1,"E-","")))))))))))</f>
        <v/>
      </c>
      <c r="EO45" s="51" t="str">
        <f>IF(OR('TRI-2'!EO45 ="",'TRI-2'!EO45&lt;0,'TRI-2'!EO45  &gt;10),"",IF((ROUND(TRUNC(('TRI-2'!EO45  ),2),0))=10,"A+",IF((ROUND(TRUNC(('TRI-2'!EO45  ),2),0))=9,"A-",IF((ROUND(TRUNC(('TRI-2'!EO45   ),2),0))=8,"B+",IF((ROUND(TRUNC(('TRI-2'!EO45 ),2),0))=7,"B-",IF((ROUND(TRUNC(('TRI-2'!EO45  ),2),0))=6,"C+",IF((ROUND(TRUNC(('TRI-2'!EO45  ),2),0))=5,"C-",IF((ROUND(TRUNC(('TRI-2'!EO45  ),2),0))=4,"D+",IF((ROUND(TRUNC(('TRI-2'!EO45 ),2),0))=3,"D-",IF((ROUND(TRUNC(('TRI-2'!EO45 ),2),0))=2,"E+",IF((ROUND(TRUNC(('TRI-2'!EO45  ),2),0))&lt;=1,"E-","")))))))))))</f>
        <v/>
      </c>
      <c r="EP45" s="51" t="str">
        <f>IF(OR('TRI-2'!EP45 ="",'TRI-2'!EP45&lt;0,'TRI-2'!EP45  &gt;10),"",IF((ROUND(TRUNC(('TRI-2'!EP45  ),2),0))=10,"A+",IF((ROUND(TRUNC(('TRI-2'!EP45  ),2),0))=9,"A-",IF((ROUND(TRUNC(('TRI-2'!EP45   ),2),0))=8,"B+",IF((ROUND(TRUNC(('TRI-2'!EP45 ),2),0))=7,"B-",IF((ROUND(TRUNC(('TRI-2'!EP45  ),2),0))=6,"C+",IF((ROUND(TRUNC(('TRI-2'!EP45  ),2),0))=5,"C-",IF((ROUND(TRUNC(('TRI-2'!EP45  ),2),0))=4,"D+",IF((ROUND(TRUNC(('TRI-2'!EP45 ),2),0))=3,"D-",IF((ROUND(TRUNC(('TRI-2'!EP45 ),2),0))=2,"E+",IF((ROUND(TRUNC(('TRI-2'!EP45  ),2),0))&lt;=1,"E-","")))))))))))</f>
        <v/>
      </c>
      <c r="EQ45" s="51" t="str">
        <f>IF(OR('TRI-2'!EQ45 ="",'TRI-2'!EQ45&lt;0,'TRI-2'!EQ45  &gt;10),"",IF((ROUND(TRUNC(('TRI-2'!EQ45  ),2),0))=10,"A+",IF((ROUND(TRUNC(('TRI-2'!EQ45  ),2),0))=9,"A-",IF((ROUND(TRUNC(('TRI-2'!EQ45   ),2),0))=8,"B+",IF((ROUND(TRUNC(('TRI-2'!EQ45 ),2),0))=7,"B-",IF((ROUND(TRUNC(('TRI-2'!EQ45  ),2),0))=6,"C+",IF((ROUND(TRUNC(('TRI-2'!EQ45  ),2),0))=5,"C-",IF((ROUND(TRUNC(('TRI-2'!EQ45  ),2),0))=4,"D+",IF((ROUND(TRUNC(('TRI-2'!EQ45 ),2),0))=3,"D-",IF((ROUND(TRUNC(('TRI-2'!EQ45 ),2),0))=2,"E+",IF((ROUND(TRUNC(('TRI-2'!EQ45  ),2),0))&lt;=1,"E-","")))))))))))</f>
        <v/>
      </c>
      <c r="ER45" s="51" t="str">
        <f>IF(OR('TRI-2'!ER45 ="",'TRI-2'!ER45&lt;0,'TRI-2'!ER45  &gt;10),"",IF((ROUND(TRUNC(('TRI-2'!ER45  ),2),0))=10,"A+",IF((ROUND(TRUNC(('TRI-2'!ER45  ),2),0))=9,"A-",IF((ROUND(TRUNC(('TRI-2'!ER45   ),2),0))=8,"B+",IF((ROUND(TRUNC(('TRI-2'!ER45 ),2),0))=7,"B-",IF((ROUND(TRUNC(('TRI-2'!ER45  ),2),0))=6,"C+",IF((ROUND(TRUNC(('TRI-2'!ER45  ),2),0))=5,"C-",IF((ROUND(TRUNC(('TRI-2'!ER45  ),2),0))=4,"D+",IF((ROUND(TRUNC(('TRI-2'!ER45 ),2),0))=3,"D-",IF((ROUND(TRUNC(('TRI-2'!ER45 ),2),0))=2,"E+",IF((ROUND(TRUNC(('TRI-2'!ER45  ),2),0))&lt;=1,"E-","")))))))))))</f>
        <v/>
      </c>
      <c r="ES45" s="51" t="str">
        <f>IF(OR('TRI-2'!ES45 ="",'TRI-2'!ES45&lt;0,'TRI-2'!ES45  &gt;10),"",IF((ROUND(TRUNC(('TRI-2'!ES45  ),2),0))=10,"A+",IF((ROUND(TRUNC(('TRI-2'!ES45  ),2),0))=9,"A-",IF((ROUND(TRUNC(('TRI-2'!ES45   ),2),0))=8,"B+",IF((ROUND(TRUNC(('TRI-2'!ES45 ),2),0))=7,"B-",IF((ROUND(TRUNC(('TRI-2'!ES45  ),2),0))=6,"C+",IF((ROUND(TRUNC(('TRI-2'!ES45  ),2),0))=5,"C-",IF((ROUND(TRUNC(('TRI-2'!ES45  ),2),0))=4,"D+",IF((ROUND(TRUNC(('TRI-2'!ES45 ),2),0))=3,"D-",IF((ROUND(TRUNC(('TRI-2'!ES45 ),2),0))=2,"E+",IF((ROUND(TRUNC(('TRI-2'!ES45  ),2),0))&lt;=1,"E-","")))))))))))</f>
        <v/>
      </c>
      <c r="ET45" s="51" t="str">
        <f>IF('TRI-2'!ET45 ="","",'TRI-2'!ET45 )</f>
        <v/>
      </c>
      <c r="EU45" s="51" t="str">
        <f>IF('TRI-2'!EU45 ="","",'TRI-2'!EU45 )</f>
        <v/>
      </c>
      <c r="EV45" s="51" t="str">
        <f>IF('TRI-2'!EV45 ="","",'TRI-2'!EV45 )</f>
        <v/>
      </c>
      <c r="EW45" s="51" t="str">
        <f>IF('TRI-2'!EW45 ="","",'TRI-2'!EW45 )</f>
        <v/>
      </c>
      <c r="EX45" s="51" t="str">
        <f>IF('TRI-2'!EX45 ="","",'TRI-2'!EX45 )</f>
        <v/>
      </c>
      <c r="EY45" s="51" t="str">
        <f>IF('TRI-2'!EY45 ="","",'TRI-2'!EY45 )</f>
        <v/>
      </c>
      <c r="EZ45" s="51" t="str">
        <f>IF('TRI-2'!EZ45 ="","",'TRI-2'!EZ45 )</f>
        <v/>
      </c>
      <c r="FA45" s="51" t="str">
        <f>IF('TRI-2'!FA45 ="","",'TRI-2'!FA45 )</f>
        <v/>
      </c>
      <c r="FB45" s="51" t="str">
        <f>IF('TRI-2'!FB45 ="","",'TRI-2'!FB45 )</f>
        <v/>
      </c>
      <c r="FC45" s="51" t="str">
        <f>IF('TRI-2'!FC45 ="","",'TRI-2'!FC45 )</f>
        <v/>
      </c>
      <c r="FD45" s="51">
        <f>IF('TRI-2'!FD45 ="","",'TRI-2'!FD45 )</f>
        <v>0</v>
      </c>
      <c r="FE45" s="51" t="str">
        <f>IF('TRI-2'!FE45 ="","",'TRI-2'!FE45 )</f>
        <v/>
      </c>
      <c r="FF45" s="51" t="str">
        <f>IF('TRI-2'!FF45 ="","",'TRI-2'!FF45 )</f>
        <v/>
      </c>
      <c r="FG45" s="51" t="str">
        <f>IF('TRI-2'!FG45 ="","",'TRI-2'!FG45 )</f>
        <v/>
      </c>
      <c r="FH45" s="51" t="str">
        <f>IF('TRI-2'!FH45 ="","",'TRI-2'!FH45 )</f>
        <v/>
      </c>
    </row>
    <row r="46" spans="1:164" ht="21" hidden="1" customHeight="1">
      <c r="B46" s="53">
        <v>29</v>
      </c>
      <c r="C46" s="272" t="str">
        <f>IF(NOTAS!E49&gt;"",NOTAS!E49,"")</f>
        <v/>
      </c>
      <c r="D46" s="273"/>
      <c r="E46" s="273"/>
      <c r="F46" s="274"/>
      <c r="G46" s="51" t="str">
        <f>IF(OR('TRI-2'!G46 ="",'TRI-2'!G46&lt;0,'TRI-2'!G46  &gt;10),"",IF((ROUND(TRUNC(('TRI-2'!G46  ),2),0))=10,"A+",IF((ROUND(TRUNC(('TRI-2'!G46  ),2),0))=9,"A-",IF((ROUND(TRUNC(('TRI-2'!G46   ),2),0))=8,"B+",IF((ROUND(TRUNC(('TRI-2'!G46 ),2),0))=7,"B-",IF((ROUND(TRUNC(('TRI-2'!G46  ),2),0))=6,"C+",IF((ROUND(TRUNC(('TRI-2'!G46  ),2),0))=5,"C-",IF((ROUND(TRUNC(('TRI-2'!G46  ),2),0))=4,"D+",IF((ROUND(TRUNC(('TRI-2'!G46 ),2),0))=3,"D-",IF((ROUND(TRUNC(('TRI-2'!G46 ),2),0))=2,"E+",IF((ROUND(TRUNC(('TRI-2'!G46  ),2),0))&lt;=1,"E-","")))))))))))</f>
        <v/>
      </c>
      <c r="H46" s="51" t="str">
        <f>IF(OR('TRI-2'!H46 ="",'TRI-2'!H46&lt;0,'TRI-2'!H46  &gt;10),"",IF((ROUND(TRUNC(('TRI-2'!H46  ),2),0))=10,"A+",IF((ROUND(TRUNC(('TRI-2'!H46  ),2),0))=9,"A-",IF((ROUND(TRUNC(('TRI-2'!H46   ),2),0))=8,"B+",IF((ROUND(TRUNC(('TRI-2'!H46 ),2),0))=7,"B-",IF((ROUND(TRUNC(('TRI-2'!H46  ),2),0))=6,"C+",IF((ROUND(TRUNC(('TRI-2'!H46  ),2),0))=5,"C-",IF((ROUND(TRUNC(('TRI-2'!H46  ),2),0))=4,"D+",IF((ROUND(TRUNC(('TRI-2'!H46 ),2),0))=3,"D-",IF((ROUND(TRUNC(('TRI-2'!H46 ),2),0))=2,"E+",IF((ROUND(TRUNC(('TRI-2'!H46  ),2),0))&lt;=1,"E-","")))))))))))</f>
        <v/>
      </c>
      <c r="I46" s="51" t="str">
        <f>IF(OR('TRI-2'!I46 ="",'TRI-2'!I46&lt;0,'TRI-2'!I46  &gt;10),"",IF((ROUND(TRUNC(('TRI-2'!I46  ),2),0))=10,"A+",IF((ROUND(TRUNC(('TRI-2'!I46  ),2),0))=9,"A-",IF((ROUND(TRUNC(('TRI-2'!I46   ),2),0))=8,"B+",IF((ROUND(TRUNC(('TRI-2'!I46 ),2),0))=7,"B-",IF((ROUND(TRUNC(('TRI-2'!I46  ),2),0))=6,"C+",IF((ROUND(TRUNC(('TRI-2'!I46  ),2),0))=5,"C-",IF((ROUND(TRUNC(('TRI-2'!I46  ),2),0))=4,"D+",IF((ROUND(TRUNC(('TRI-2'!I46 ),2),0))=3,"D-",IF((ROUND(TRUNC(('TRI-2'!I46 ),2),0))=2,"E+",IF((ROUND(TRUNC(('TRI-2'!I46  ),2),0))&lt;=1,"E-","")))))))))))</f>
        <v/>
      </c>
      <c r="J46" s="51" t="str">
        <f>IF(OR('TRI-2'!J46 ="",'TRI-2'!J46&lt;0,'TRI-2'!J46  &gt;10),"",IF((ROUND(TRUNC(('TRI-2'!J46  ),2),0))=10,"A+",IF((ROUND(TRUNC(('TRI-2'!J46  ),2),0))=9,"A-",IF((ROUND(TRUNC(('TRI-2'!J46   ),2),0))=8,"B+",IF((ROUND(TRUNC(('TRI-2'!J46 ),2),0))=7,"B-",IF((ROUND(TRUNC(('TRI-2'!J46  ),2),0))=6,"C+",IF((ROUND(TRUNC(('TRI-2'!J46  ),2),0))=5,"C-",IF((ROUND(TRUNC(('TRI-2'!J46  ),2),0))=4,"D+",IF((ROUND(TRUNC(('TRI-2'!J46 ),2),0))=3,"D-",IF((ROUND(TRUNC(('TRI-2'!J46 ),2),0))=2,"E+",IF((ROUND(TRUNC(('TRI-2'!J46  ),2),0))&lt;=1,"E-","")))))))))))</f>
        <v/>
      </c>
      <c r="K46" s="51" t="str">
        <f>IF(OR('TRI-2'!K46 ="",'TRI-2'!K46&lt;0,'TRI-2'!K46  &gt;10),"",IF((ROUND(TRUNC(('TRI-2'!K46  ),2),0))=10,"A+",IF((ROUND(TRUNC(('TRI-2'!K46  ),2),0))=9,"A-",IF((ROUND(TRUNC(('TRI-2'!K46   ),2),0))=8,"B+",IF((ROUND(TRUNC(('TRI-2'!K46 ),2),0))=7,"B-",IF((ROUND(TRUNC(('TRI-2'!K46  ),2),0))=6,"C+",IF((ROUND(TRUNC(('TRI-2'!K46  ),2),0))=5,"C-",IF((ROUND(TRUNC(('TRI-2'!K46  ),2),0))=4,"D+",IF((ROUND(TRUNC(('TRI-2'!K46 ),2),0))=3,"D-",IF((ROUND(TRUNC(('TRI-2'!K46 ),2),0))=2,"E+",IF((ROUND(TRUNC(('TRI-2'!K46  ),2),0))&lt;=1,"E-","")))))))))))</f>
        <v/>
      </c>
      <c r="L46" s="51" t="str">
        <f>IF(OR('TRI-2'!L46 ="",'TRI-2'!L46&lt;0,'TRI-2'!L46  &gt;10),"",IF((ROUND(TRUNC(('TRI-2'!L46  ),2),0))=10,"A+",IF((ROUND(TRUNC(('TRI-2'!L46  ),2),0))=9,"A-",IF((ROUND(TRUNC(('TRI-2'!L46   ),2),0))=8,"B+",IF((ROUND(TRUNC(('TRI-2'!L46 ),2),0))=7,"B-",IF((ROUND(TRUNC(('TRI-2'!L46  ),2),0))=6,"C+",IF((ROUND(TRUNC(('TRI-2'!L46  ),2),0))=5,"C-",IF((ROUND(TRUNC(('TRI-2'!L46  ),2),0))=4,"D+",IF((ROUND(TRUNC(('TRI-2'!L46 ),2),0))=3,"D-",IF((ROUND(TRUNC(('TRI-2'!L46 ),2),0))=2,"E+",IF((ROUND(TRUNC(('TRI-2'!L46  ),2),0))&lt;=1,"E-","")))))))))))</f>
        <v/>
      </c>
      <c r="M46" s="51" t="str">
        <f>IF(OR('TRI-2'!M46 ="",'TRI-2'!M46&lt;0,'TRI-2'!M46  &gt;10),"",IF((ROUND(TRUNC(('TRI-2'!M46  ),2),0))=10,"A+",IF((ROUND(TRUNC(('TRI-2'!M46  ),2),0))=9,"A-",IF((ROUND(TRUNC(('TRI-2'!M46   ),2),0))=8,"B+",IF((ROUND(TRUNC(('TRI-2'!M46 ),2),0))=7,"B-",IF((ROUND(TRUNC(('TRI-2'!M46  ),2),0))=6,"C+",IF((ROUND(TRUNC(('TRI-2'!M46  ),2),0))=5,"C-",IF((ROUND(TRUNC(('TRI-2'!M46  ),2),0))=4,"D+",IF((ROUND(TRUNC(('TRI-2'!M46 ),2),0))=3,"D-",IF((ROUND(TRUNC(('TRI-2'!M46 ),2),0))=2,"E+",IF((ROUND(TRUNC(('TRI-2'!M46  ),2),0))&lt;=1,"E-","")))))))))))</f>
        <v/>
      </c>
      <c r="N46" s="51" t="str">
        <f>IF(OR('TRI-2'!N46 ="",'TRI-2'!N46&lt;0,'TRI-2'!N46  &gt;10),"",IF((ROUND(TRUNC(('TRI-2'!N46  ),2),0))=10,"A+",IF((ROUND(TRUNC(('TRI-2'!N46  ),2),0))=9,"A-",IF((ROUND(TRUNC(('TRI-2'!N46   ),2),0))=8,"B+",IF((ROUND(TRUNC(('TRI-2'!N46 ),2),0))=7,"B-",IF((ROUND(TRUNC(('TRI-2'!N46  ),2),0))=6,"C+",IF((ROUND(TRUNC(('TRI-2'!N46  ),2),0))=5,"C-",IF((ROUND(TRUNC(('TRI-2'!N46  ),2),0))=4,"D+",IF((ROUND(TRUNC(('TRI-2'!N46 ),2),0))=3,"D-",IF((ROUND(TRUNC(('TRI-2'!N46 ),2),0))=2,"E+",IF((ROUND(TRUNC(('TRI-2'!N46  ),2),0))&lt;=1,"E-","")))))))))))</f>
        <v/>
      </c>
      <c r="O46" s="51" t="str">
        <f>IF(OR('TRI-2'!O46 ="",'TRI-2'!O46&lt;0,'TRI-2'!O46  &gt;10),"",IF((ROUND(TRUNC(('TRI-2'!O46  ),2),0))=10,"A+",IF((ROUND(TRUNC(('TRI-2'!O46  ),2),0))=9,"A-",IF((ROUND(TRUNC(('TRI-2'!O46   ),2),0))=8,"B+",IF((ROUND(TRUNC(('TRI-2'!O46 ),2),0))=7,"B-",IF((ROUND(TRUNC(('TRI-2'!O46  ),2),0))=6,"C+",IF((ROUND(TRUNC(('TRI-2'!O46  ),2),0))=5,"C-",IF((ROUND(TRUNC(('TRI-2'!O46  ),2),0))=4,"D+",IF((ROUND(TRUNC(('TRI-2'!O46 ),2),0))=3,"D-",IF((ROUND(TRUNC(('TRI-2'!O46 ),2),0))=2,"E+",IF((ROUND(TRUNC(('TRI-2'!O46  ),2),0))&lt;=1,"E-","")))))))))))</f>
        <v/>
      </c>
      <c r="P46" s="51" t="str">
        <f>IF(OR('TRI-2'!P46 ="",'TRI-2'!P46&lt;0,'TRI-2'!P46  &gt;10),"",IF((ROUND(TRUNC(('TRI-2'!P46  ),2),0))=10,"A+",IF((ROUND(TRUNC(('TRI-2'!P46  ),2),0))=9,"A-",IF((ROUND(TRUNC(('TRI-2'!P46   ),2),0))=8,"B+",IF((ROUND(TRUNC(('TRI-2'!P46 ),2),0))=7,"B-",IF((ROUND(TRUNC(('TRI-2'!P46  ),2),0))=6,"C+",IF((ROUND(TRUNC(('TRI-2'!P46  ),2),0))=5,"C-",IF((ROUND(TRUNC(('TRI-2'!P46  ),2),0))=4,"D+",IF((ROUND(TRUNC(('TRI-2'!P46 ),2),0))=3,"D-",IF((ROUND(TRUNC(('TRI-2'!P46 ),2),0))=2,"E+",IF((ROUND(TRUNC(('TRI-2'!P46  ),2),0))&lt;=1,"E-","")))))))))))</f>
        <v/>
      </c>
      <c r="Q46" s="51" t="str">
        <f>IF(OR('TRI-2'!Q46 ="",'TRI-2'!Q46&lt;0,'TRI-2'!Q46  &gt;10),"",IF((ROUND(TRUNC(('TRI-2'!Q46  ),2),0))=10,"A+",IF((ROUND(TRUNC(('TRI-2'!Q46  ),2),0))=9,"A-",IF((ROUND(TRUNC(('TRI-2'!Q46   ),2),0))=8,"B+",IF((ROUND(TRUNC(('TRI-2'!Q46 ),2),0))=7,"B-",IF((ROUND(TRUNC(('TRI-2'!Q46  ),2),0))=6,"C+",IF((ROUND(TRUNC(('TRI-2'!Q46  ),2),0))=5,"C-",IF((ROUND(TRUNC(('TRI-2'!Q46  ),2),0))=4,"D+",IF((ROUND(TRUNC(('TRI-2'!Q46 ),2),0))=3,"D-",IF((ROUND(TRUNC(('TRI-2'!Q46 ),2),0))=2,"E+",IF((ROUND(TRUNC(('TRI-2'!Q46  ),2),0))&lt;=1,"E-","")))))))))))</f>
        <v/>
      </c>
      <c r="R46" s="51" t="str">
        <f>IF(OR('TRI-2'!R46 ="",'TRI-2'!R46&lt;0,'TRI-2'!R46  &gt;10),"",IF((ROUND(TRUNC(('TRI-2'!R46  ),2),0))=10,"A+",IF((ROUND(TRUNC(('TRI-2'!R46  ),2),0))=9,"A-",IF((ROUND(TRUNC(('TRI-2'!R46   ),2),0))=8,"B+",IF((ROUND(TRUNC(('TRI-2'!R46 ),2),0))=7,"B-",IF((ROUND(TRUNC(('TRI-2'!R46  ),2),0))=6,"C+",IF((ROUND(TRUNC(('TRI-2'!R46  ),2),0))=5,"C-",IF((ROUND(TRUNC(('TRI-2'!R46  ),2),0))=4,"D+",IF((ROUND(TRUNC(('TRI-2'!R46 ),2),0))=3,"D-",IF((ROUND(TRUNC(('TRI-2'!R46 ),2),0))=2,"E+",IF((ROUND(TRUNC(('TRI-2'!R46  ),2),0))&lt;=1,"E-","")))))))))))</f>
        <v/>
      </c>
      <c r="S46" s="51" t="str">
        <f>IF(OR('TRI-2'!S46 ="",'TRI-2'!S46&lt;0,'TRI-2'!S46  &gt;10),"",IF((ROUND(TRUNC(('TRI-2'!S46  ),2),0))=10,"A+",IF((ROUND(TRUNC(('TRI-2'!S46  ),2),0))=9,"A-",IF((ROUND(TRUNC(('TRI-2'!S46   ),2),0))=8,"B+",IF((ROUND(TRUNC(('TRI-2'!S46 ),2),0))=7,"B-",IF((ROUND(TRUNC(('TRI-2'!S46  ),2),0))=6,"C+",IF((ROUND(TRUNC(('TRI-2'!S46  ),2),0))=5,"C-",IF((ROUND(TRUNC(('TRI-2'!S46  ),2),0))=4,"D+",IF((ROUND(TRUNC(('TRI-2'!S46 ),2),0))=3,"D-",IF((ROUND(TRUNC(('TRI-2'!S46 ),2),0))=2,"E+",IF((ROUND(TRUNC(('TRI-2'!S46  ),2),0))&lt;=1,"E-","")))))))))))</f>
        <v/>
      </c>
      <c r="T46" s="51" t="str">
        <f>IF(OR('TRI-2'!T46 ="",'TRI-2'!T46&lt;0,'TRI-2'!T46  &gt;10),"",IF((ROUND(TRUNC(('TRI-2'!T46  ),2),0))=10,"A+",IF((ROUND(TRUNC(('TRI-2'!T46  ),2),0))=9,"A-",IF((ROUND(TRUNC(('TRI-2'!T46   ),2),0))=8,"B+",IF((ROUND(TRUNC(('TRI-2'!T46 ),2),0))=7,"B-",IF((ROUND(TRUNC(('TRI-2'!T46  ),2),0))=6,"C+",IF((ROUND(TRUNC(('TRI-2'!T46  ),2),0))=5,"C-",IF((ROUND(TRUNC(('TRI-2'!T46  ),2),0))=4,"D+",IF((ROUND(TRUNC(('TRI-2'!T46 ),2),0))=3,"D-",IF((ROUND(TRUNC(('TRI-2'!T46 ),2),0))=2,"E+",IF((ROUND(TRUNC(('TRI-2'!T46  ),2),0))&lt;=1,"E-","")))))))))))</f>
        <v/>
      </c>
      <c r="U46" s="51" t="str">
        <f>IF(OR('TRI-2'!U46 ="",'TRI-2'!U46&lt;0,'TRI-2'!U46  &gt;10),"",IF((ROUND(TRUNC(('TRI-2'!U46  ),2),0))=10,"A+",IF((ROUND(TRUNC(('TRI-2'!U46  ),2),0))=9,"A-",IF((ROUND(TRUNC(('TRI-2'!U46   ),2),0))=8,"B+",IF((ROUND(TRUNC(('TRI-2'!U46 ),2),0))=7,"B-",IF((ROUND(TRUNC(('TRI-2'!U46  ),2),0))=6,"C+",IF((ROUND(TRUNC(('TRI-2'!U46  ),2),0))=5,"C-",IF((ROUND(TRUNC(('TRI-2'!U46  ),2),0))=4,"D+",IF((ROUND(TRUNC(('TRI-2'!U46 ),2),0))=3,"D-",IF((ROUND(TRUNC(('TRI-2'!U46 ),2),0))=2,"E+",IF((ROUND(TRUNC(('TRI-2'!U46  ),2),0))&lt;=1,"E-","")))))))))))</f>
        <v/>
      </c>
      <c r="V46" s="51" t="str">
        <f>IF(OR('TRI-2'!V46 ="",'TRI-2'!V46&lt;0,'TRI-2'!V46  &gt;10),"",IF((ROUND(TRUNC(('TRI-2'!V46  ),2),0))=10,"A+",IF((ROUND(TRUNC(('TRI-2'!V46  ),2),0))=9,"A-",IF((ROUND(TRUNC(('TRI-2'!V46   ),2),0))=8,"B+",IF((ROUND(TRUNC(('TRI-2'!V46 ),2),0))=7,"B-",IF((ROUND(TRUNC(('TRI-2'!V46  ),2),0))=6,"C+",IF((ROUND(TRUNC(('TRI-2'!V46  ),2),0))=5,"C-",IF((ROUND(TRUNC(('TRI-2'!V46  ),2),0))=4,"D+",IF((ROUND(TRUNC(('TRI-2'!V46 ),2),0))=3,"D-",IF((ROUND(TRUNC(('TRI-2'!V46 ),2),0))=2,"E+",IF((ROUND(TRUNC(('TRI-2'!V46  ),2),0))&lt;=1,"E-","")))))))))))</f>
        <v/>
      </c>
      <c r="W46" s="51" t="str">
        <f>IF(OR('TRI-2'!W46 ="",'TRI-2'!W46&lt;0,'TRI-2'!W46  &gt;10),"",IF((ROUND(TRUNC(('TRI-2'!W46  ),2),0))=10,"A+",IF((ROUND(TRUNC(('TRI-2'!W46  ),2),0))=9,"A-",IF((ROUND(TRUNC(('TRI-2'!W46   ),2),0))=8,"B+",IF((ROUND(TRUNC(('TRI-2'!W46 ),2),0))=7,"B-",IF((ROUND(TRUNC(('TRI-2'!W46  ),2),0))=6,"C+",IF((ROUND(TRUNC(('TRI-2'!W46  ),2),0))=5,"C-",IF((ROUND(TRUNC(('TRI-2'!W46  ),2),0))=4,"D+",IF((ROUND(TRUNC(('TRI-2'!W46 ),2),0))=3,"D-",IF((ROUND(TRUNC(('TRI-2'!W46 ),2),0))=2,"E+",IF((ROUND(TRUNC(('TRI-2'!W46  ),2),0))&lt;=1,"E-","")))))))))))</f>
        <v/>
      </c>
      <c r="X46" s="51" t="str">
        <f>IF(OR('TRI-2'!X46 ="",'TRI-2'!X46&lt;0,'TRI-2'!X46  &gt;10),"",IF((ROUND(TRUNC(('TRI-2'!X46  ),2),0))=10,"A+",IF((ROUND(TRUNC(('TRI-2'!X46  ),2),0))=9,"A-",IF((ROUND(TRUNC(('TRI-2'!X46   ),2),0))=8,"B+",IF((ROUND(TRUNC(('TRI-2'!X46 ),2),0))=7,"B-",IF((ROUND(TRUNC(('TRI-2'!X46  ),2),0))=6,"C+",IF((ROUND(TRUNC(('TRI-2'!X46  ),2),0))=5,"C-",IF((ROUND(TRUNC(('TRI-2'!X46  ),2),0))=4,"D+",IF((ROUND(TRUNC(('TRI-2'!X46 ),2),0))=3,"D-",IF((ROUND(TRUNC(('TRI-2'!X46 ),2),0))=2,"E+",IF((ROUND(TRUNC(('TRI-2'!X46  ),2),0))&lt;=1,"E-","")))))))))))</f>
        <v/>
      </c>
      <c r="Y46" s="51" t="str">
        <f>IF(OR('TRI-2'!Y46 ="",'TRI-2'!Y46&lt;0,'TRI-2'!Y46  &gt;10),"",IF((ROUND(TRUNC(('TRI-2'!Y46  ),2),0))=10,"A+",IF((ROUND(TRUNC(('TRI-2'!Y46  ),2),0))=9,"A-",IF((ROUND(TRUNC(('TRI-2'!Y46   ),2),0))=8,"B+",IF((ROUND(TRUNC(('TRI-2'!Y46 ),2),0))=7,"B-",IF((ROUND(TRUNC(('TRI-2'!Y46  ),2),0))=6,"C+",IF((ROUND(TRUNC(('TRI-2'!Y46  ),2),0))=5,"C-",IF((ROUND(TRUNC(('TRI-2'!Y46  ),2),0))=4,"D+",IF((ROUND(TRUNC(('TRI-2'!Y46 ),2),0))=3,"D-",IF((ROUND(TRUNC(('TRI-2'!Y46 ),2),0))=2,"E+",IF((ROUND(TRUNC(('TRI-2'!Y46  ),2),0))&lt;=1,"E-","")))))))))))</f>
        <v/>
      </c>
      <c r="Z46" s="51" t="str">
        <f>IF(OR('TRI-2'!Z46 ="",'TRI-2'!Z46&lt;0,'TRI-2'!Z46  &gt;10),"",IF((ROUND(TRUNC(('TRI-2'!Z46  ),2),0))=10,"A+",IF((ROUND(TRUNC(('TRI-2'!Z46  ),2),0))=9,"A-",IF((ROUND(TRUNC(('TRI-2'!Z46   ),2),0))=8,"B+",IF((ROUND(TRUNC(('TRI-2'!Z46 ),2),0))=7,"B-",IF((ROUND(TRUNC(('TRI-2'!Z46  ),2),0))=6,"C+",IF((ROUND(TRUNC(('TRI-2'!Z46  ),2),0))=5,"C-",IF((ROUND(TRUNC(('TRI-2'!Z46  ),2),0))=4,"D+",IF((ROUND(TRUNC(('TRI-2'!Z46 ),2),0))=3,"D-",IF((ROUND(TRUNC(('TRI-2'!Z46 ),2),0))=2,"E+",IF((ROUND(TRUNC(('TRI-2'!Z46  ),2),0))&lt;=1,"E-","")))))))))))</f>
        <v/>
      </c>
      <c r="AA46" s="51" t="str">
        <f>IF(OR('TRI-2'!AA46 ="",'TRI-2'!AA46&lt;0,'TRI-2'!AA46  &gt;10),"",IF((ROUND(TRUNC(('TRI-2'!AA46  ),2),0))=10,"A+",IF((ROUND(TRUNC(('TRI-2'!AA46  ),2),0))=9,"A-",IF((ROUND(TRUNC(('TRI-2'!AA46   ),2),0))=8,"B+",IF((ROUND(TRUNC(('TRI-2'!AA46 ),2),0))=7,"B-",IF((ROUND(TRUNC(('TRI-2'!AA46  ),2),0))=6,"C+",IF((ROUND(TRUNC(('TRI-2'!AA46  ),2),0))=5,"C-",IF((ROUND(TRUNC(('TRI-2'!AA46  ),2),0))=4,"D+",IF((ROUND(TRUNC(('TRI-2'!AA46 ),2),0))=3,"D-",IF((ROUND(TRUNC(('TRI-2'!AA46 ),2),0))=2,"E+",IF((ROUND(TRUNC(('TRI-2'!AA46  ),2),0))&lt;=1,"E-","")))))))))))</f>
        <v/>
      </c>
      <c r="AB46" s="51" t="str">
        <f>IF(OR('TRI-2'!AB46 ="",'TRI-2'!AB46&lt;0,'TRI-2'!AB46  &gt;10),"",IF((ROUND(TRUNC(('TRI-2'!AB46  ),2),0))=10,"A+",IF((ROUND(TRUNC(('TRI-2'!AB46  ),2),0))=9,"A-",IF((ROUND(TRUNC(('TRI-2'!AB46   ),2),0))=8,"B+",IF((ROUND(TRUNC(('TRI-2'!AB46 ),2),0))=7,"B-",IF((ROUND(TRUNC(('TRI-2'!AB46  ),2),0))=6,"C+",IF((ROUND(TRUNC(('TRI-2'!AB46  ),2),0))=5,"C-",IF((ROUND(TRUNC(('TRI-2'!AB46  ),2),0))=4,"D+",IF((ROUND(TRUNC(('TRI-2'!AB46 ),2),0))=3,"D-",IF((ROUND(TRUNC(('TRI-2'!AB46 ),2),0))=2,"E+",IF((ROUND(TRUNC(('TRI-2'!AB46  ),2),0))&lt;=1,"E-","")))))))))))</f>
        <v/>
      </c>
      <c r="AC46" s="51" t="str">
        <f>IF(OR('TRI-2'!AC46 ="",'TRI-2'!AC46&lt;0,'TRI-2'!AC46  &gt;10),"",IF((ROUND(TRUNC(('TRI-2'!AC46  ),2),0))=10,"A+",IF((ROUND(TRUNC(('TRI-2'!AC46  ),2),0))=9,"A-",IF((ROUND(TRUNC(('TRI-2'!AC46   ),2),0))=8,"B+",IF((ROUND(TRUNC(('TRI-2'!AC46 ),2),0))=7,"B-",IF((ROUND(TRUNC(('TRI-2'!AC46  ),2),0))=6,"C+",IF((ROUND(TRUNC(('TRI-2'!AC46  ),2),0))=5,"C-",IF((ROUND(TRUNC(('TRI-2'!AC46  ),2),0))=4,"D+",IF((ROUND(TRUNC(('TRI-2'!AC46 ),2),0))=3,"D-",IF((ROUND(TRUNC(('TRI-2'!AC46 ),2),0))=2,"E+",IF((ROUND(TRUNC(('TRI-2'!AC46  ),2),0))&lt;=1,"E-","")))))))))))</f>
        <v/>
      </c>
      <c r="AD46" s="51" t="str">
        <f>IF(OR('TRI-2'!AD46 ="",'TRI-2'!AD46&lt;0,'TRI-2'!AD46  &gt;10),"",IF((ROUND(TRUNC(('TRI-2'!AD46  ),2),0))=10,"A+",IF((ROUND(TRUNC(('TRI-2'!AD46  ),2),0))=9,"A-",IF((ROUND(TRUNC(('TRI-2'!AD46   ),2),0))=8,"B+",IF((ROUND(TRUNC(('TRI-2'!AD46 ),2),0))=7,"B-",IF((ROUND(TRUNC(('TRI-2'!AD46  ),2),0))=6,"C+",IF((ROUND(TRUNC(('TRI-2'!AD46  ),2),0))=5,"C-",IF((ROUND(TRUNC(('TRI-2'!AD46  ),2),0))=4,"D+",IF((ROUND(TRUNC(('TRI-2'!AD46 ),2),0))=3,"D-",IF((ROUND(TRUNC(('TRI-2'!AD46 ),2),0))=2,"E+",IF((ROUND(TRUNC(('TRI-2'!AD46  ),2),0))&lt;=1,"E-","")))))))))))</f>
        <v/>
      </c>
      <c r="AE46" s="51" t="str">
        <f>IF(OR('TRI-2'!AE46 ="",'TRI-2'!AE46&lt;0,'TRI-2'!AE46  &gt;10),"",IF((ROUND(TRUNC(('TRI-2'!AE46  ),2),0))=10,"A+",IF((ROUND(TRUNC(('TRI-2'!AE46  ),2),0))=9,"A-",IF((ROUND(TRUNC(('TRI-2'!AE46   ),2),0))=8,"B+",IF((ROUND(TRUNC(('TRI-2'!AE46 ),2),0))=7,"B-",IF((ROUND(TRUNC(('TRI-2'!AE46  ),2),0))=6,"C+",IF((ROUND(TRUNC(('TRI-2'!AE46  ),2),0))=5,"C-",IF((ROUND(TRUNC(('TRI-2'!AE46  ),2),0))=4,"D+",IF((ROUND(TRUNC(('TRI-2'!AE46 ),2),0))=3,"D-",IF((ROUND(TRUNC(('TRI-2'!AE46 ),2),0))=2,"E+",IF((ROUND(TRUNC(('TRI-2'!AE46  ),2),0))&lt;=1,"E-","")))))))))))</f>
        <v/>
      </c>
      <c r="AF46" s="51" t="str">
        <f>IF(OR('TRI-2'!AF46 ="",'TRI-2'!AF46&lt;0,'TRI-2'!AF46  &gt;10),"",IF((ROUND(TRUNC(('TRI-2'!AF46  ),2),0))=10,"A+",IF((ROUND(TRUNC(('TRI-2'!AF46  ),2),0))=9,"A-",IF((ROUND(TRUNC(('TRI-2'!AF46   ),2),0))=8,"B+",IF((ROUND(TRUNC(('TRI-2'!AF46 ),2),0))=7,"B-",IF((ROUND(TRUNC(('TRI-2'!AF46  ),2),0))=6,"C+",IF((ROUND(TRUNC(('TRI-2'!AF46  ),2),0))=5,"C-",IF((ROUND(TRUNC(('TRI-2'!AF46  ),2),0))=4,"D+",IF((ROUND(TRUNC(('TRI-2'!AF46 ),2),0))=3,"D-",IF((ROUND(TRUNC(('TRI-2'!AF46 ),2),0))=2,"E+",IF((ROUND(TRUNC(('TRI-2'!AF46  ),2),0))&lt;=1,"E-","")))))))))))</f>
        <v/>
      </c>
      <c r="AG46" s="51" t="str">
        <f>IF(OR('TRI-2'!AG46 ="",'TRI-2'!AG46&lt;0,'TRI-2'!AG46  &gt;10),"",IF((ROUND(TRUNC(('TRI-2'!AG46  ),2),0))=10,"A+",IF((ROUND(TRUNC(('TRI-2'!AG46  ),2),0))=9,"A-",IF((ROUND(TRUNC(('TRI-2'!AG46   ),2),0))=8,"B+",IF((ROUND(TRUNC(('TRI-2'!AG46 ),2),0))=7,"B-",IF((ROUND(TRUNC(('TRI-2'!AG46  ),2),0))=6,"C+",IF((ROUND(TRUNC(('TRI-2'!AG46  ),2),0))=5,"C-",IF((ROUND(TRUNC(('TRI-2'!AG46  ),2),0))=4,"D+",IF((ROUND(TRUNC(('TRI-2'!AG46 ),2),0))=3,"D-",IF((ROUND(TRUNC(('TRI-2'!AG46 ),2),0))=2,"E+",IF((ROUND(TRUNC(('TRI-2'!AG46  ),2),0))&lt;=1,"E-","")))))))))))</f>
        <v/>
      </c>
      <c r="AH46" s="51" t="str">
        <f>IF(OR('TRI-2'!AH46 ="",'TRI-2'!AH46&lt;0,'TRI-2'!AH46  &gt;10),"",IF((ROUND(TRUNC(('TRI-2'!AH46  ),2),0))=10,"A+",IF((ROUND(TRUNC(('TRI-2'!AH46  ),2),0))=9,"A-",IF((ROUND(TRUNC(('TRI-2'!AH46   ),2),0))=8,"B+",IF((ROUND(TRUNC(('TRI-2'!AH46 ),2),0))=7,"B-",IF((ROUND(TRUNC(('TRI-2'!AH46  ),2),0))=6,"C+",IF((ROUND(TRUNC(('TRI-2'!AH46  ),2),0))=5,"C-",IF((ROUND(TRUNC(('TRI-2'!AH46  ),2),0))=4,"D+",IF((ROUND(TRUNC(('TRI-2'!AH46 ),2),0))=3,"D-",IF((ROUND(TRUNC(('TRI-2'!AH46 ),2),0))=2,"E+",IF((ROUND(TRUNC(('TRI-2'!AH46  ),2),0))&lt;=1,"E-","")))))))))))</f>
        <v/>
      </c>
      <c r="AI46" s="51" t="str">
        <f>IF(OR('TRI-2'!AI46 ="",'TRI-2'!AI46&lt;0,'TRI-2'!AI46  &gt;10),"",IF((ROUND(TRUNC(('TRI-2'!AI46  ),2),0))=10,"A+",IF((ROUND(TRUNC(('TRI-2'!AI46  ),2),0))=9,"A-",IF((ROUND(TRUNC(('TRI-2'!AI46   ),2),0))=8,"B+",IF((ROUND(TRUNC(('TRI-2'!AI46 ),2),0))=7,"B-",IF((ROUND(TRUNC(('TRI-2'!AI46  ),2),0))=6,"C+",IF((ROUND(TRUNC(('TRI-2'!AI46  ),2),0))=5,"C-",IF((ROUND(TRUNC(('TRI-2'!AI46  ),2),0))=4,"D+",IF((ROUND(TRUNC(('TRI-2'!AI46 ),2),0))=3,"D-",IF((ROUND(TRUNC(('TRI-2'!AI46 ),2),0))=2,"E+",IF((ROUND(TRUNC(('TRI-2'!AI46  ),2),0))&lt;=1,"E-","")))))))))))</f>
        <v/>
      </c>
      <c r="AJ46" s="51" t="str">
        <f>IF(OR('TRI-2'!AJ46 ="",'TRI-2'!AJ46&lt;0,'TRI-2'!AJ46  &gt;10),"",IF((ROUND(TRUNC(('TRI-2'!AJ46  ),2),0))=10,"A+",IF((ROUND(TRUNC(('TRI-2'!AJ46  ),2),0))=9,"A-",IF((ROUND(TRUNC(('TRI-2'!AJ46   ),2),0))=8,"B+",IF((ROUND(TRUNC(('TRI-2'!AJ46 ),2),0))=7,"B-",IF((ROUND(TRUNC(('TRI-2'!AJ46  ),2),0))=6,"C+",IF((ROUND(TRUNC(('TRI-2'!AJ46  ),2),0))=5,"C-",IF((ROUND(TRUNC(('TRI-2'!AJ46  ),2),0))=4,"D+",IF((ROUND(TRUNC(('TRI-2'!AJ46 ),2),0))=3,"D-",IF((ROUND(TRUNC(('TRI-2'!AJ46 ),2),0))=2,"E+",IF((ROUND(TRUNC(('TRI-2'!AJ46  ),2),0))&lt;=1,"E-","")))))))))))</f>
        <v/>
      </c>
      <c r="AK46" s="51" t="str">
        <f>IF(OR('TRI-2'!AK46 ="",'TRI-2'!AK46&lt;0,'TRI-2'!AK46  &gt;10),"",IF((ROUND(TRUNC(('TRI-2'!AK46  ),2),0))=10,"A+",IF((ROUND(TRUNC(('TRI-2'!AK46  ),2),0))=9,"A-",IF((ROUND(TRUNC(('TRI-2'!AK46   ),2),0))=8,"B+",IF((ROUND(TRUNC(('TRI-2'!AK46 ),2),0))=7,"B-",IF((ROUND(TRUNC(('TRI-2'!AK46  ),2),0))=6,"C+",IF((ROUND(TRUNC(('TRI-2'!AK46  ),2),0))=5,"C-",IF((ROUND(TRUNC(('TRI-2'!AK46  ),2),0))=4,"D+",IF((ROUND(TRUNC(('TRI-2'!AK46 ),2),0))=3,"D-",IF((ROUND(TRUNC(('TRI-2'!AK46 ),2),0))=2,"E+",IF((ROUND(TRUNC(('TRI-2'!AK46  ),2),0))&lt;=1,"E-","")))))))))))</f>
        <v/>
      </c>
      <c r="AL46" s="51" t="str">
        <f>IF(OR('TRI-2'!AL46 ="",'TRI-2'!AL46&lt;0,'TRI-2'!AL46  &gt;10),"",IF((ROUND(TRUNC(('TRI-2'!AL46  ),2),0))=10,"A+",IF((ROUND(TRUNC(('TRI-2'!AL46  ),2),0))=9,"A-",IF((ROUND(TRUNC(('TRI-2'!AL46   ),2),0))=8,"B+",IF((ROUND(TRUNC(('TRI-2'!AL46 ),2),0))=7,"B-",IF((ROUND(TRUNC(('TRI-2'!AL46  ),2),0))=6,"C+",IF((ROUND(TRUNC(('TRI-2'!AL46  ),2),0))=5,"C-",IF((ROUND(TRUNC(('TRI-2'!AL46  ),2),0))=4,"D+",IF((ROUND(TRUNC(('TRI-2'!AL46 ),2),0))=3,"D-",IF((ROUND(TRUNC(('TRI-2'!AL46 ),2),0))=2,"E+",IF((ROUND(TRUNC(('TRI-2'!AL46  ),2),0))&lt;=1,"E-","")))))))))))</f>
        <v/>
      </c>
      <c r="AM46" s="51" t="str">
        <f>IF(OR('TRI-2'!AM46 ="",'TRI-2'!AM46&lt;0,'TRI-2'!AM46  &gt;10),"",IF((ROUND(TRUNC(('TRI-2'!AM46  ),2),0))=10,"A+",IF((ROUND(TRUNC(('TRI-2'!AM46  ),2),0))=9,"A-",IF((ROUND(TRUNC(('TRI-2'!AM46   ),2),0))=8,"B+",IF((ROUND(TRUNC(('TRI-2'!AM46 ),2),0))=7,"B-",IF((ROUND(TRUNC(('TRI-2'!AM46  ),2),0))=6,"C+",IF((ROUND(TRUNC(('TRI-2'!AM46  ),2),0))=5,"C-",IF((ROUND(TRUNC(('TRI-2'!AM46  ),2),0))=4,"D+",IF((ROUND(TRUNC(('TRI-2'!AM46 ),2),0))=3,"D-",IF((ROUND(TRUNC(('TRI-2'!AM46 ),2),0))=2,"E+",IF((ROUND(TRUNC(('TRI-2'!AM46  ),2),0))&lt;=1,"E-","")))))))))))</f>
        <v/>
      </c>
      <c r="AN46" s="51" t="str">
        <f>IF(OR('TRI-2'!AN46 ="",'TRI-2'!AN46&lt;0,'TRI-2'!AN46  &gt;10),"",IF((ROUND(TRUNC(('TRI-2'!AN46  ),2),0))=10,"A+",IF((ROUND(TRUNC(('TRI-2'!AN46  ),2),0))=9,"A-",IF((ROUND(TRUNC(('TRI-2'!AN46   ),2),0))=8,"B+",IF((ROUND(TRUNC(('TRI-2'!AN46 ),2),0))=7,"B-",IF((ROUND(TRUNC(('TRI-2'!AN46  ),2),0))=6,"C+",IF((ROUND(TRUNC(('TRI-2'!AN46  ),2),0))=5,"C-",IF((ROUND(TRUNC(('TRI-2'!AN46  ),2),0))=4,"D+",IF((ROUND(TRUNC(('TRI-2'!AN46 ),2),0))=3,"D-",IF((ROUND(TRUNC(('TRI-2'!AN46 ),2),0))=2,"E+",IF((ROUND(TRUNC(('TRI-2'!AN46  ),2),0))&lt;=1,"E-","")))))))))))</f>
        <v/>
      </c>
      <c r="AO46" s="51" t="str">
        <f>IF(OR('TRI-2'!AO46 ="",'TRI-2'!AO46&lt;0,'TRI-2'!AO46  &gt;10),"",IF((ROUND(TRUNC(('TRI-2'!AO46  ),2),0))=10,"A+",IF((ROUND(TRUNC(('TRI-2'!AO46  ),2),0))=9,"A-",IF((ROUND(TRUNC(('TRI-2'!AO46   ),2),0))=8,"B+",IF((ROUND(TRUNC(('TRI-2'!AO46 ),2),0))=7,"B-",IF((ROUND(TRUNC(('TRI-2'!AO46  ),2),0))=6,"C+",IF((ROUND(TRUNC(('TRI-2'!AO46  ),2),0))=5,"C-",IF((ROUND(TRUNC(('TRI-2'!AO46  ),2),0))=4,"D+",IF((ROUND(TRUNC(('TRI-2'!AO46 ),2),0))=3,"D-",IF((ROUND(TRUNC(('TRI-2'!AO46 ),2),0))=2,"E+",IF((ROUND(TRUNC(('TRI-2'!AO46  ),2),0))&lt;=1,"E-","")))))))))))</f>
        <v/>
      </c>
      <c r="AP46" s="51" t="str">
        <f>IF(OR('TRI-2'!AP46 ="",'TRI-2'!AP46&lt;0,'TRI-2'!AP46  &gt;10),"",IF((ROUND(TRUNC(('TRI-2'!AP46  ),2),0))=10,"A+",IF((ROUND(TRUNC(('TRI-2'!AP46  ),2),0))=9,"A-",IF((ROUND(TRUNC(('TRI-2'!AP46   ),2),0))=8,"B+",IF((ROUND(TRUNC(('TRI-2'!AP46 ),2),0))=7,"B-",IF((ROUND(TRUNC(('TRI-2'!AP46  ),2),0))=6,"C+",IF((ROUND(TRUNC(('TRI-2'!AP46  ),2),0))=5,"C-",IF((ROUND(TRUNC(('TRI-2'!AP46  ),2),0))=4,"D+",IF((ROUND(TRUNC(('TRI-2'!AP46 ),2),0))=3,"D-",IF((ROUND(TRUNC(('TRI-2'!AP46 ),2),0))=2,"E+",IF((ROUND(TRUNC(('TRI-2'!AP46  ),2),0))&lt;=1,"E-","")))))))))))</f>
        <v/>
      </c>
      <c r="AQ46" s="51" t="str">
        <f>IF(OR('TRI-2'!AQ46 ="",'TRI-2'!AQ46&lt;0,'TRI-2'!AQ46  &gt;10),"",IF((ROUND(TRUNC(('TRI-2'!AQ46  ),2),0))=10,"A+",IF((ROUND(TRUNC(('TRI-2'!AQ46  ),2),0))=9,"A-",IF((ROUND(TRUNC(('TRI-2'!AQ46   ),2),0))=8,"B+",IF((ROUND(TRUNC(('TRI-2'!AQ46 ),2),0))=7,"B-",IF((ROUND(TRUNC(('TRI-2'!AQ46  ),2),0))=6,"C+",IF((ROUND(TRUNC(('TRI-2'!AQ46  ),2),0))=5,"C-",IF((ROUND(TRUNC(('TRI-2'!AQ46  ),2),0))=4,"D+",IF((ROUND(TRUNC(('TRI-2'!AQ46 ),2),0))=3,"D-",IF((ROUND(TRUNC(('TRI-2'!AQ46 ),2),0))=2,"E+",IF((ROUND(TRUNC(('TRI-2'!AQ46  ),2),0))&lt;=1,"E-","")))))))))))</f>
        <v/>
      </c>
      <c r="AR46" s="51" t="str">
        <f>IF(OR('TRI-2'!AR46 ="",'TRI-2'!AR46&lt;0,'TRI-2'!AR46  &gt;10),"",IF((ROUND(TRUNC(('TRI-2'!AR46  ),2),0))=10,"A+",IF((ROUND(TRUNC(('TRI-2'!AR46  ),2),0))=9,"A-",IF((ROUND(TRUNC(('TRI-2'!AR46   ),2),0))=8,"B+",IF((ROUND(TRUNC(('TRI-2'!AR46 ),2),0))=7,"B-",IF((ROUND(TRUNC(('TRI-2'!AR46  ),2),0))=6,"C+",IF((ROUND(TRUNC(('TRI-2'!AR46  ),2),0))=5,"C-",IF((ROUND(TRUNC(('TRI-2'!AR46  ),2),0))=4,"D+",IF((ROUND(TRUNC(('TRI-2'!AR46 ),2),0))=3,"D-",IF((ROUND(TRUNC(('TRI-2'!AR46 ),2),0))=2,"E+",IF((ROUND(TRUNC(('TRI-2'!AR46  ),2),0))&lt;=1,"E-","")))))))))))</f>
        <v/>
      </c>
      <c r="AS46" s="51" t="str">
        <f>IF(OR('TRI-2'!AS46 ="",'TRI-2'!AS46&lt;0,'TRI-2'!AS46  &gt;10),"",IF((ROUND(TRUNC(('TRI-2'!AS46  ),2),0))=10,"A+",IF((ROUND(TRUNC(('TRI-2'!AS46  ),2),0))=9,"A-",IF((ROUND(TRUNC(('TRI-2'!AS46   ),2),0))=8,"B+",IF((ROUND(TRUNC(('TRI-2'!AS46 ),2),0))=7,"B-",IF((ROUND(TRUNC(('TRI-2'!AS46  ),2),0))=6,"C+",IF((ROUND(TRUNC(('TRI-2'!AS46  ),2),0))=5,"C-",IF((ROUND(TRUNC(('TRI-2'!AS46  ),2),0))=4,"D+",IF((ROUND(TRUNC(('TRI-2'!AS46 ),2),0))=3,"D-",IF((ROUND(TRUNC(('TRI-2'!AS46 ),2),0))=2,"E+",IF((ROUND(TRUNC(('TRI-2'!AS46  ),2),0))&lt;=1,"E-","")))))))))))</f>
        <v/>
      </c>
      <c r="AT46" s="51" t="str">
        <f>IF(OR('TRI-2'!AT46 ="",'TRI-2'!AT46&lt;0,'TRI-2'!AT46  &gt;10),"",IF((ROUND(TRUNC(('TRI-2'!AT46  ),2),0))=10,"A+",IF((ROUND(TRUNC(('TRI-2'!AT46  ),2),0))=9,"A-",IF((ROUND(TRUNC(('TRI-2'!AT46   ),2),0))=8,"B+",IF((ROUND(TRUNC(('TRI-2'!AT46 ),2),0))=7,"B-",IF((ROUND(TRUNC(('TRI-2'!AT46  ),2),0))=6,"C+",IF((ROUND(TRUNC(('TRI-2'!AT46  ),2),0))=5,"C-",IF((ROUND(TRUNC(('TRI-2'!AT46  ),2),0))=4,"D+",IF((ROUND(TRUNC(('TRI-2'!AT46 ),2),0))=3,"D-",IF((ROUND(TRUNC(('TRI-2'!AT46 ),2),0))=2,"E+",IF((ROUND(TRUNC(('TRI-2'!AT46  ),2),0))&lt;=1,"E-","")))))))))))</f>
        <v/>
      </c>
      <c r="AU46" s="51" t="str">
        <f>IF(OR('TRI-2'!AU46 ="",'TRI-2'!AU46&lt;0,'TRI-2'!AU46  &gt;10),"",IF((ROUND(TRUNC(('TRI-2'!AU46  ),2),0))=10,"A+",IF((ROUND(TRUNC(('TRI-2'!AU46  ),2),0))=9,"A-",IF((ROUND(TRUNC(('TRI-2'!AU46   ),2),0))=8,"B+",IF((ROUND(TRUNC(('TRI-2'!AU46 ),2),0))=7,"B-",IF((ROUND(TRUNC(('TRI-2'!AU46  ),2),0))=6,"C+",IF((ROUND(TRUNC(('TRI-2'!AU46  ),2),0))=5,"C-",IF((ROUND(TRUNC(('TRI-2'!AU46  ),2),0))=4,"D+",IF((ROUND(TRUNC(('TRI-2'!AU46 ),2),0))=3,"D-",IF((ROUND(TRUNC(('TRI-2'!AU46 ),2),0))=2,"E+",IF((ROUND(TRUNC(('TRI-2'!AU46  ),2),0))&lt;=1,"E-","")))))))))))</f>
        <v/>
      </c>
      <c r="AV46" s="51" t="str">
        <f>IF(OR('TRI-2'!AV46 ="",'TRI-2'!AV46&lt;0,'TRI-2'!AV46  &gt;10),"",IF((ROUND(TRUNC(('TRI-2'!AV46  ),2),0))=10,"A+",IF((ROUND(TRUNC(('TRI-2'!AV46  ),2),0))=9,"A-",IF((ROUND(TRUNC(('TRI-2'!AV46   ),2),0))=8,"B+",IF((ROUND(TRUNC(('TRI-2'!AV46 ),2),0))=7,"B-",IF((ROUND(TRUNC(('TRI-2'!AV46  ),2),0))=6,"C+",IF((ROUND(TRUNC(('TRI-2'!AV46  ),2),0))=5,"C-",IF((ROUND(TRUNC(('TRI-2'!AV46  ),2),0))=4,"D+",IF((ROUND(TRUNC(('TRI-2'!AV46 ),2),0))=3,"D-",IF((ROUND(TRUNC(('TRI-2'!AV46 ),2),0))=2,"E+",IF((ROUND(TRUNC(('TRI-2'!AV46  ),2),0))&lt;=1,"E-","")))))))))))</f>
        <v/>
      </c>
      <c r="AW46" s="51" t="str">
        <f>IF(OR('TRI-2'!AW46 ="",'TRI-2'!AW46&lt;0,'TRI-2'!AW46  &gt;10),"",IF((ROUND(TRUNC(('TRI-2'!AW46  ),2),0))=10,"A+",IF((ROUND(TRUNC(('TRI-2'!AW46  ),2),0))=9,"A-",IF((ROUND(TRUNC(('TRI-2'!AW46   ),2),0))=8,"B+",IF((ROUND(TRUNC(('TRI-2'!AW46 ),2),0))=7,"B-",IF((ROUND(TRUNC(('TRI-2'!AW46  ),2),0))=6,"C+",IF((ROUND(TRUNC(('TRI-2'!AW46  ),2),0))=5,"C-",IF((ROUND(TRUNC(('TRI-2'!AW46  ),2),0))=4,"D+",IF((ROUND(TRUNC(('TRI-2'!AW46 ),2),0))=3,"D-",IF((ROUND(TRUNC(('TRI-2'!AW46 ),2),0))=2,"E+",IF((ROUND(TRUNC(('TRI-2'!AW46  ),2),0))&lt;=1,"E-","")))))))))))</f>
        <v/>
      </c>
      <c r="AX46" s="51" t="str">
        <f>IF(OR('TRI-2'!AX46 ="",'TRI-2'!AX46&lt;0,'TRI-2'!AX46  &gt;10),"",IF((ROUND(TRUNC(('TRI-2'!AX46  ),2),0))=10,"A+",IF((ROUND(TRUNC(('TRI-2'!AX46  ),2),0))=9,"A-",IF((ROUND(TRUNC(('TRI-2'!AX46   ),2),0))=8,"B+",IF((ROUND(TRUNC(('TRI-2'!AX46 ),2),0))=7,"B-",IF((ROUND(TRUNC(('TRI-2'!AX46  ),2),0))=6,"C+",IF((ROUND(TRUNC(('TRI-2'!AX46  ),2),0))=5,"C-",IF((ROUND(TRUNC(('TRI-2'!AX46  ),2),0))=4,"D+",IF((ROUND(TRUNC(('TRI-2'!AX46 ),2),0))=3,"D-",IF((ROUND(TRUNC(('TRI-2'!AX46 ),2),0))=2,"E+",IF((ROUND(TRUNC(('TRI-2'!AX46  ),2),0))&lt;=1,"E-","")))))))))))</f>
        <v/>
      </c>
      <c r="AY46" s="51" t="str">
        <f>IF(OR('TRI-2'!AY46 ="",'TRI-2'!AY46&lt;0,'TRI-2'!AY46  &gt;10),"",IF((ROUND(TRUNC(('TRI-2'!AY46  ),2),0))=10,"A+",IF((ROUND(TRUNC(('TRI-2'!AY46  ),2),0))=9,"A-",IF((ROUND(TRUNC(('TRI-2'!AY46   ),2),0))=8,"B+",IF((ROUND(TRUNC(('TRI-2'!AY46 ),2),0))=7,"B-",IF((ROUND(TRUNC(('TRI-2'!AY46  ),2),0))=6,"C+",IF((ROUND(TRUNC(('TRI-2'!AY46  ),2),0))=5,"C-",IF((ROUND(TRUNC(('TRI-2'!AY46  ),2),0))=4,"D+",IF((ROUND(TRUNC(('TRI-2'!AY46 ),2),0))=3,"D-",IF((ROUND(TRUNC(('TRI-2'!AY46 ),2),0))=2,"E+",IF((ROUND(TRUNC(('TRI-2'!AY46  ),2),0))&lt;=1,"E-","")))))))))))</f>
        <v/>
      </c>
      <c r="AZ46" s="51" t="str">
        <f>IF(OR('TRI-2'!AZ46 ="",'TRI-2'!AZ46&lt;0,'TRI-2'!AZ46  &gt;10),"",IF((ROUND(TRUNC(('TRI-2'!AZ46  ),2),0))=10,"A+",IF((ROUND(TRUNC(('TRI-2'!AZ46  ),2),0))=9,"A-",IF((ROUND(TRUNC(('TRI-2'!AZ46   ),2),0))=8,"B+",IF((ROUND(TRUNC(('TRI-2'!AZ46 ),2),0))=7,"B-",IF((ROUND(TRUNC(('TRI-2'!AZ46  ),2),0))=6,"C+",IF((ROUND(TRUNC(('TRI-2'!AZ46  ),2),0))=5,"C-",IF((ROUND(TRUNC(('TRI-2'!AZ46  ),2),0))=4,"D+",IF((ROUND(TRUNC(('TRI-2'!AZ46 ),2),0))=3,"D-",IF((ROUND(TRUNC(('TRI-2'!AZ46 ),2),0))=2,"E+",IF((ROUND(TRUNC(('TRI-2'!AZ46  ),2),0))&lt;=1,"E-","")))))))))))</f>
        <v/>
      </c>
      <c r="BA46" s="51" t="str">
        <f>IF(OR('TRI-2'!BA46 ="",'TRI-2'!BA46&lt;0,'TRI-2'!BA46  &gt;10),"",IF((ROUND(TRUNC(('TRI-2'!BA46  ),2),0))=10,"A+",IF((ROUND(TRUNC(('TRI-2'!BA46  ),2),0))=9,"A-",IF((ROUND(TRUNC(('TRI-2'!BA46   ),2),0))=8,"B+",IF((ROUND(TRUNC(('TRI-2'!BA46 ),2),0))=7,"B-",IF((ROUND(TRUNC(('TRI-2'!BA46  ),2),0))=6,"C+",IF((ROUND(TRUNC(('TRI-2'!BA46  ),2),0))=5,"C-",IF((ROUND(TRUNC(('TRI-2'!BA46  ),2),0))=4,"D+",IF((ROUND(TRUNC(('TRI-2'!BA46 ),2),0))=3,"D-",IF((ROUND(TRUNC(('TRI-2'!BA46 ),2),0))=2,"E+",IF((ROUND(TRUNC(('TRI-2'!BA46  ),2),0))&lt;=1,"E-","")))))))))))</f>
        <v/>
      </c>
      <c r="BB46" s="51" t="str">
        <f>IF(OR('TRI-2'!BB46 ="",'TRI-2'!BB46&lt;0,'TRI-2'!BB46  &gt;10),"",IF((ROUND(TRUNC(('TRI-2'!BB46  ),2),0))=10,"A+",IF((ROUND(TRUNC(('TRI-2'!BB46  ),2),0))=9,"A-",IF((ROUND(TRUNC(('TRI-2'!BB46   ),2),0))=8,"B+",IF((ROUND(TRUNC(('TRI-2'!BB46 ),2),0))=7,"B-",IF((ROUND(TRUNC(('TRI-2'!BB46  ),2),0))=6,"C+",IF((ROUND(TRUNC(('TRI-2'!BB46  ),2),0))=5,"C-",IF((ROUND(TRUNC(('TRI-2'!BB46  ),2),0))=4,"D+",IF((ROUND(TRUNC(('TRI-2'!BB46 ),2),0))=3,"D-",IF((ROUND(TRUNC(('TRI-2'!BB46 ),2),0))=2,"E+",IF((ROUND(TRUNC(('TRI-2'!BB46  ),2),0))&lt;=1,"E-","")))))))))))</f>
        <v/>
      </c>
      <c r="BC46" s="51" t="str">
        <f>IF(OR('TRI-2'!BC46 ="",'TRI-2'!BC46&lt;0,'TRI-2'!BC46  &gt;10),"",IF((ROUND(TRUNC(('TRI-2'!BC46  ),2),0))=10,"A+",IF((ROUND(TRUNC(('TRI-2'!BC46  ),2),0))=9,"A-",IF((ROUND(TRUNC(('TRI-2'!BC46   ),2),0))=8,"B+",IF((ROUND(TRUNC(('TRI-2'!BC46 ),2),0))=7,"B-",IF((ROUND(TRUNC(('TRI-2'!BC46  ),2),0))=6,"C+",IF((ROUND(TRUNC(('TRI-2'!BC46  ),2),0))=5,"C-",IF((ROUND(TRUNC(('TRI-2'!BC46  ),2),0))=4,"D+",IF((ROUND(TRUNC(('TRI-2'!BC46 ),2),0))=3,"D-",IF((ROUND(TRUNC(('TRI-2'!BC46 ),2),0))=2,"E+",IF((ROUND(TRUNC(('TRI-2'!BC46  ),2),0))&lt;=1,"E-","")))))))))))</f>
        <v/>
      </c>
      <c r="BD46" s="51" t="str">
        <f>IF(OR('TRI-2'!BD46 ="",'TRI-2'!BD46&lt;0,'TRI-2'!BD46  &gt;10),"",IF((ROUND(TRUNC(('TRI-2'!BD46  ),2),0))=10,"A+",IF((ROUND(TRUNC(('TRI-2'!BD46  ),2),0))=9,"A-",IF((ROUND(TRUNC(('TRI-2'!BD46   ),2),0))=8,"B+",IF((ROUND(TRUNC(('TRI-2'!BD46 ),2),0))=7,"B-",IF((ROUND(TRUNC(('TRI-2'!BD46  ),2),0))=6,"C+",IF((ROUND(TRUNC(('TRI-2'!BD46  ),2),0))=5,"C-",IF((ROUND(TRUNC(('TRI-2'!BD46  ),2),0))=4,"D+",IF((ROUND(TRUNC(('TRI-2'!BD46 ),2),0))=3,"D-",IF((ROUND(TRUNC(('TRI-2'!BD46 ),2),0))=2,"E+",IF((ROUND(TRUNC(('TRI-2'!BD46  ),2),0))&lt;=1,"E-","")))))))))))</f>
        <v/>
      </c>
      <c r="BE46" s="51" t="str">
        <f>IF(OR('TRI-2'!BE46 ="",'TRI-2'!BE46&lt;0,'TRI-2'!BE46  &gt;10),"",IF((ROUND(TRUNC(('TRI-2'!BE46  ),2),0))=10,"A+",IF((ROUND(TRUNC(('TRI-2'!BE46  ),2),0))=9,"A-",IF((ROUND(TRUNC(('TRI-2'!BE46   ),2),0))=8,"B+",IF((ROUND(TRUNC(('TRI-2'!BE46 ),2),0))=7,"B-",IF((ROUND(TRUNC(('TRI-2'!BE46  ),2),0))=6,"C+",IF((ROUND(TRUNC(('TRI-2'!BE46  ),2),0))=5,"C-",IF((ROUND(TRUNC(('TRI-2'!BE46  ),2),0))=4,"D+",IF((ROUND(TRUNC(('TRI-2'!BE46 ),2),0))=3,"D-",IF((ROUND(TRUNC(('TRI-2'!BE46 ),2),0))=2,"E+",IF((ROUND(TRUNC(('TRI-2'!BE46  ),2),0))&lt;=1,"E-","")))))))))))</f>
        <v/>
      </c>
      <c r="BF46" s="51" t="str">
        <f>IF(OR('TRI-2'!BF46 ="",'TRI-2'!BF46&lt;0,'TRI-2'!BF46  &gt;10),"",IF((ROUND(TRUNC(('TRI-2'!BF46  ),2),0))=10,"A+",IF((ROUND(TRUNC(('TRI-2'!BF46  ),2),0))=9,"A-",IF((ROUND(TRUNC(('TRI-2'!BF46   ),2),0))=8,"B+",IF((ROUND(TRUNC(('TRI-2'!BF46 ),2),0))=7,"B-",IF((ROUND(TRUNC(('TRI-2'!BF46  ),2),0))=6,"C+",IF((ROUND(TRUNC(('TRI-2'!BF46  ),2),0))=5,"C-",IF((ROUND(TRUNC(('TRI-2'!BF46  ),2),0))=4,"D+",IF((ROUND(TRUNC(('TRI-2'!BF46 ),2),0))=3,"D-",IF((ROUND(TRUNC(('TRI-2'!BF46 ),2),0))=2,"E+",IF((ROUND(TRUNC(('TRI-2'!BF46  ),2),0))&lt;=1,"E-","")))))))))))</f>
        <v/>
      </c>
      <c r="BG46" s="51" t="str">
        <f>IF(OR('TRI-2'!BG46 ="",'TRI-2'!BG46&lt;0,'TRI-2'!BG46  &gt;10),"",IF((ROUND(TRUNC(('TRI-2'!BG46  ),2),0))=10,"A+",IF((ROUND(TRUNC(('TRI-2'!BG46  ),2),0))=9,"A-",IF((ROUND(TRUNC(('TRI-2'!BG46   ),2),0))=8,"B+",IF((ROUND(TRUNC(('TRI-2'!BG46 ),2),0))=7,"B-",IF((ROUND(TRUNC(('TRI-2'!BG46  ),2),0))=6,"C+",IF((ROUND(TRUNC(('TRI-2'!BG46  ),2),0))=5,"C-",IF((ROUND(TRUNC(('TRI-2'!BG46  ),2),0))=4,"D+",IF((ROUND(TRUNC(('TRI-2'!BG46 ),2),0))=3,"D-",IF((ROUND(TRUNC(('TRI-2'!BG46 ),2),0))=2,"E+",IF((ROUND(TRUNC(('TRI-2'!BG46  ),2),0))&lt;=1,"E-","")))))))))))</f>
        <v/>
      </c>
      <c r="BH46" s="51" t="str">
        <f>IF(OR('TRI-2'!BH46 ="",'TRI-2'!BH46&lt;0,'TRI-2'!BH46  &gt;10),"",IF((ROUND(TRUNC(('TRI-2'!BH46  ),2),0))=10,"A+",IF((ROUND(TRUNC(('TRI-2'!BH46  ),2),0))=9,"A-",IF((ROUND(TRUNC(('TRI-2'!BH46   ),2),0))=8,"B+",IF((ROUND(TRUNC(('TRI-2'!BH46 ),2),0))=7,"B-",IF((ROUND(TRUNC(('TRI-2'!BH46  ),2),0))=6,"C+",IF((ROUND(TRUNC(('TRI-2'!BH46  ),2),0))=5,"C-",IF((ROUND(TRUNC(('TRI-2'!BH46  ),2),0))=4,"D+",IF((ROUND(TRUNC(('TRI-2'!BH46 ),2),0))=3,"D-",IF((ROUND(TRUNC(('TRI-2'!BH46 ),2),0))=2,"E+",IF((ROUND(TRUNC(('TRI-2'!BH46  ),2),0))&lt;=1,"E-","")))))))))))</f>
        <v/>
      </c>
      <c r="BI46" s="51" t="str">
        <f>IF(OR('TRI-2'!BI46 ="",'TRI-2'!BI46&lt;0,'TRI-2'!BI46  &gt;10),"",IF((ROUND(TRUNC(('TRI-2'!BI46  ),2),0))=10,"A+",IF((ROUND(TRUNC(('TRI-2'!BI46  ),2),0))=9,"A-",IF((ROUND(TRUNC(('TRI-2'!BI46   ),2),0))=8,"B+",IF((ROUND(TRUNC(('TRI-2'!BI46 ),2),0))=7,"B-",IF((ROUND(TRUNC(('TRI-2'!BI46  ),2),0))=6,"C+",IF((ROUND(TRUNC(('TRI-2'!BI46  ),2),0))=5,"C-",IF((ROUND(TRUNC(('TRI-2'!BI46  ),2),0))=4,"D+",IF((ROUND(TRUNC(('TRI-2'!BI46 ),2),0))=3,"D-",IF((ROUND(TRUNC(('TRI-2'!BI46 ),2),0))=2,"E+",IF((ROUND(TRUNC(('TRI-2'!BI46  ),2),0))&lt;=1,"E-","")))))))))))</f>
        <v/>
      </c>
      <c r="BJ46" s="51" t="str">
        <f>IF(OR('TRI-2'!BJ46 ="",'TRI-2'!BJ46&lt;0,'TRI-2'!BJ46  &gt;10),"",IF((ROUND(TRUNC(('TRI-2'!BJ46  ),2),0))=10,"A+",IF((ROUND(TRUNC(('TRI-2'!BJ46  ),2),0))=9,"A-",IF((ROUND(TRUNC(('TRI-2'!BJ46   ),2),0))=8,"B+",IF((ROUND(TRUNC(('TRI-2'!BJ46 ),2),0))=7,"B-",IF((ROUND(TRUNC(('TRI-2'!BJ46  ),2),0))=6,"C+",IF((ROUND(TRUNC(('TRI-2'!BJ46  ),2),0))=5,"C-",IF((ROUND(TRUNC(('TRI-2'!BJ46  ),2),0))=4,"D+",IF((ROUND(TRUNC(('TRI-2'!BJ46 ),2),0))=3,"D-",IF((ROUND(TRUNC(('TRI-2'!BJ46 ),2),0))=2,"E+",IF((ROUND(TRUNC(('TRI-2'!BJ46  ),2),0))&lt;=1,"E-","")))))))))))</f>
        <v/>
      </c>
      <c r="BK46" s="51" t="str">
        <f>IF(OR('TRI-2'!BK46 ="",'TRI-2'!BK46&lt;0,'TRI-2'!BK46  &gt;10),"",IF((ROUND(TRUNC(('TRI-2'!BK46  ),2),0))=10,"A+",IF((ROUND(TRUNC(('TRI-2'!BK46  ),2),0))=9,"A-",IF((ROUND(TRUNC(('TRI-2'!BK46   ),2),0))=8,"B+",IF((ROUND(TRUNC(('TRI-2'!BK46 ),2),0))=7,"B-",IF((ROUND(TRUNC(('TRI-2'!BK46  ),2),0))=6,"C+",IF((ROUND(TRUNC(('TRI-2'!BK46  ),2),0))=5,"C-",IF((ROUND(TRUNC(('TRI-2'!BK46  ),2),0))=4,"D+",IF((ROUND(TRUNC(('TRI-2'!BK46 ),2),0))=3,"D-",IF((ROUND(TRUNC(('TRI-2'!BK46 ),2),0))=2,"E+",IF((ROUND(TRUNC(('TRI-2'!BK46  ),2),0))&lt;=1,"E-","")))))))))))</f>
        <v/>
      </c>
      <c r="BL46" s="51" t="str">
        <f>IF(OR('TRI-2'!BL46 ="",'TRI-2'!BL46&lt;0,'TRI-2'!BL46  &gt;10),"",IF((ROUND(TRUNC(('TRI-2'!BL46  ),2),0))=10,"A+",IF((ROUND(TRUNC(('TRI-2'!BL46  ),2),0))=9,"A-",IF((ROUND(TRUNC(('TRI-2'!BL46   ),2),0))=8,"B+",IF((ROUND(TRUNC(('TRI-2'!BL46 ),2),0))=7,"B-",IF((ROUND(TRUNC(('TRI-2'!BL46  ),2),0))=6,"C+",IF((ROUND(TRUNC(('TRI-2'!BL46  ),2),0))=5,"C-",IF((ROUND(TRUNC(('TRI-2'!BL46  ),2),0))=4,"D+",IF((ROUND(TRUNC(('TRI-2'!BL46 ),2),0))=3,"D-",IF((ROUND(TRUNC(('TRI-2'!BL46 ),2),0))=2,"E+",IF((ROUND(TRUNC(('TRI-2'!BL46  ),2),0))&lt;=1,"E-","")))))))))))</f>
        <v/>
      </c>
      <c r="BM46" s="51" t="str">
        <f>IF(OR('TRI-2'!BM46 ="",'TRI-2'!BM46&lt;0,'TRI-2'!BM46  &gt;10),"",IF((ROUND(TRUNC(('TRI-2'!BM46  ),2),0))=10,"A+",IF((ROUND(TRUNC(('TRI-2'!BM46  ),2),0))=9,"A-",IF((ROUND(TRUNC(('TRI-2'!BM46   ),2),0))=8,"B+",IF((ROUND(TRUNC(('TRI-2'!BM46 ),2),0))=7,"B-",IF((ROUND(TRUNC(('TRI-2'!BM46  ),2),0))=6,"C+",IF((ROUND(TRUNC(('TRI-2'!BM46  ),2),0))=5,"C-",IF((ROUND(TRUNC(('TRI-2'!BM46  ),2),0))=4,"D+",IF((ROUND(TRUNC(('TRI-2'!BM46 ),2),0))=3,"D-",IF((ROUND(TRUNC(('TRI-2'!BM46 ),2),0))=2,"E+",IF((ROUND(TRUNC(('TRI-2'!BM46  ),2),0))&lt;=1,"E-","")))))))))))</f>
        <v/>
      </c>
      <c r="BN46" s="51" t="str">
        <f>IF(OR('TRI-2'!BN46 ="",'TRI-2'!BN46&lt;0,'TRI-2'!BN46  &gt;10),"",IF((ROUND(TRUNC(('TRI-2'!BN46  ),2),0))=10,"A+",IF((ROUND(TRUNC(('TRI-2'!BN46  ),2),0))=9,"A-",IF((ROUND(TRUNC(('TRI-2'!BN46   ),2),0))=8,"B+",IF((ROUND(TRUNC(('TRI-2'!BN46 ),2),0))=7,"B-",IF((ROUND(TRUNC(('TRI-2'!BN46  ),2),0))=6,"C+",IF((ROUND(TRUNC(('TRI-2'!BN46  ),2),0))=5,"C-",IF((ROUND(TRUNC(('TRI-2'!BN46  ),2),0))=4,"D+",IF((ROUND(TRUNC(('TRI-2'!BN46 ),2),0))=3,"D-",IF((ROUND(TRUNC(('TRI-2'!BN46 ),2),0))=2,"E+",IF((ROUND(TRUNC(('TRI-2'!BN46  ),2),0))&lt;=1,"E-","")))))))))))</f>
        <v/>
      </c>
      <c r="BO46" s="51" t="str">
        <f>IF(OR('TRI-2'!BO46 ="",'TRI-2'!BO46&lt;0,'TRI-2'!BO46  &gt;10),"",IF((ROUND(TRUNC(('TRI-2'!BO46  ),2),0))=10,"A+",IF((ROUND(TRUNC(('TRI-2'!BO46  ),2),0))=9,"A-",IF((ROUND(TRUNC(('TRI-2'!BO46   ),2),0))=8,"B+",IF((ROUND(TRUNC(('TRI-2'!BO46 ),2),0))=7,"B-",IF((ROUND(TRUNC(('TRI-2'!BO46  ),2),0))=6,"C+",IF((ROUND(TRUNC(('TRI-2'!BO46  ),2),0))=5,"C-",IF((ROUND(TRUNC(('TRI-2'!BO46  ),2),0))=4,"D+",IF((ROUND(TRUNC(('TRI-2'!BO46 ),2),0))=3,"D-",IF((ROUND(TRUNC(('TRI-2'!BO46 ),2),0))=2,"E+",IF((ROUND(TRUNC(('TRI-2'!BO46  ),2),0))&lt;=1,"E-","")))))))))))</f>
        <v/>
      </c>
      <c r="BP46" s="51" t="str">
        <f>IF(OR('TRI-2'!BP46 ="",'TRI-2'!BP46&lt;0,'TRI-2'!BP46  &gt;10),"",IF((ROUND(TRUNC(('TRI-2'!BP46  ),2),0))=10,"A+",IF((ROUND(TRUNC(('TRI-2'!BP46  ),2),0))=9,"A-",IF((ROUND(TRUNC(('TRI-2'!BP46   ),2),0))=8,"B+",IF((ROUND(TRUNC(('TRI-2'!BP46 ),2),0))=7,"B-",IF((ROUND(TRUNC(('TRI-2'!BP46  ),2),0))=6,"C+",IF((ROUND(TRUNC(('TRI-2'!BP46  ),2),0))=5,"C-",IF((ROUND(TRUNC(('TRI-2'!BP46  ),2),0))=4,"D+",IF((ROUND(TRUNC(('TRI-2'!BP46 ),2),0))=3,"D-",IF((ROUND(TRUNC(('TRI-2'!BP46 ),2),0))=2,"E+",IF((ROUND(TRUNC(('TRI-2'!BP46  ),2),0))&lt;=1,"E-","")))))))))))</f>
        <v/>
      </c>
      <c r="BQ46" s="51" t="str">
        <f>IF(OR('TRI-2'!BQ46 ="",'TRI-2'!BQ46&lt;0,'TRI-2'!BQ46  &gt;10),"",IF((ROUND(TRUNC(('TRI-2'!BQ46  ),2),0))=10,"A+",IF((ROUND(TRUNC(('TRI-2'!BQ46  ),2),0))=9,"A-",IF((ROUND(TRUNC(('TRI-2'!BQ46   ),2),0))=8,"B+",IF((ROUND(TRUNC(('TRI-2'!BQ46 ),2),0))=7,"B-",IF((ROUND(TRUNC(('TRI-2'!BQ46  ),2),0))=6,"C+",IF((ROUND(TRUNC(('TRI-2'!BQ46  ),2),0))=5,"C-",IF((ROUND(TRUNC(('TRI-2'!BQ46  ),2),0))=4,"D+",IF((ROUND(TRUNC(('TRI-2'!BQ46 ),2),0))=3,"D-",IF((ROUND(TRUNC(('TRI-2'!BQ46 ),2),0))=2,"E+",IF((ROUND(TRUNC(('TRI-2'!BQ46  ),2),0))&lt;=1,"E-","")))))))))))</f>
        <v/>
      </c>
      <c r="BR46" s="51" t="str">
        <f>IF(OR('TRI-2'!BR46 ="",'TRI-2'!BR46&lt;0,'TRI-2'!BR46  &gt;10),"",IF((ROUND(TRUNC(('TRI-2'!BR46  ),2),0))=10,"A+",IF((ROUND(TRUNC(('TRI-2'!BR46  ),2),0))=9,"A-",IF((ROUND(TRUNC(('TRI-2'!BR46   ),2),0))=8,"B+",IF((ROUND(TRUNC(('TRI-2'!BR46 ),2),0))=7,"B-",IF((ROUND(TRUNC(('TRI-2'!BR46  ),2),0))=6,"C+",IF((ROUND(TRUNC(('TRI-2'!BR46  ),2),0))=5,"C-",IF((ROUND(TRUNC(('TRI-2'!BR46  ),2),0))=4,"D+",IF((ROUND(TRUNC(('TRI-2'!BR46 ),2),0))=3,"D-",IF((ROUND(TRUNC(('TRI-2'!BR46 ),2),0))=2,"E+",IF((ROUND(TRUNC(('TRI-2'!BR46  ),2),0))&lt;=1,"E-","")))))))))))</f>
        <v/>
      </c>
      <c r="BS46" s="51" t="str">
        <f>IF(OR('TRI-2'!BS46 ="",'TRI-2'!BS46&lt;0,'TRI-2'!BS46  &gt;10),"",IF((ROUND(TRUNC(('TRI-2'!BS46  ),2),0))=10,"A+",IF((ROUND(TRUNC(('TRI-2'!BS46  ),2),0))=9,"A-",IF((ROUND(TRUNC(('TRI-2'!BS46   ),2),0))=8,"B+",IF((ROUND(TRUNC(('TRI-2'!BS46 ),2),0))=7,"B-",IF((ROUND(TRUNC(('TRI-2'!BS46  ),2),0))=6,"C+",IF((ROUND(TRUNC(('TRI-2'!BS46  ),2),0))=5,"C-",IF((ROUND(TRUNC(('TRI-2'!BS46  ),2),0))=4,"D+",IF((ROUND(TRUNC(('TRI-2'!BS46 ),2),0))=3,"D-",IF((ROUND(TRUNC(('TRI-2'!BS46 ),2),0))=2,"E+",IF((ROUND(TRUNC(('TRI-2'!BS46  ),2),0))&lt;=1,"E-","")))))))))))</f>
        <v/>
      </c>
      <c r="BT46" s="51" t="str">
        <f>IF(OR('TRI-2'!BT46 ="",'TRI-2'!BT46&lt;0,'TRI-2'!BT46  &gt;10),"",IF((ROUND(TRUNC(('TRI-2'!BT46  ),2),0))=10,"A+",IF((ROUND(TRUNC(('TRI-2'!BT46  ),2),0))=9,"A-",IF((ROUND(TRUNC(('TRI-2'!BT46   ),2),0))=8,"B+",IF((ROUND(TRUNC(('TRI-2'!BT46 ),2),0))=7,"B-",IF((ROUND(TRUNC(('TRI-2'!BT46  ),2),0))=6,"C+",IF((ROUND(TRUNC(('TRI-2'!BT46  ),2),0))=5,"C-",IF((ROUND(TRUNC(('TRI-2'!BT46  ),2),0))=4,"D+",IF((ROUND(TRUNC(('TRI-2'!BT46 ),2),0))=3,"D-",IF((ROUND(TRUNC(('TRI-2'!BT46 ),2),0))=2,"E+",IF((ROUND(TRUNC(('TRI-2'!BT46  ),2),0))&lt;=1,"E-","")))))))))))</f>
        <v/>
      </c>
      <c r="BU46" s="51" t="str">
        <f>IF(OR('TRI-2'!BU46 ="",'TRI-2'!BU46&lt;0,'TRI-2'!BU46  &gt;10),"",IF((ROUND(TRUNC(('TRI-2'!BU46  ),2),0))=10,"A+",IF((ROUND(TRUNC(('TRI-2'!BU46  ),2),0))=9,"A-",IF((ROUND(TRUNC(('TRI-2'!BU46   ),2),0))=8,"B+",IF((ROUND(TRUNC(('TRI-2'!BU46 ),2),0))=7,"B-",IF((ROUND(TRUNC(('TRI-2'!BU46  ),2),0))=6,"C+",IF((ROUND(TRUNC(('TRI-2'!BU46  ),2),0))=5,"C-",IF((ROUND(TRUNC(('TRI-2'!BU46  ),2),0))=4,"D+",IF((ROUND(TRUNC(('TRI-2'!BU46 ),2),0))=3,"D-",IF((ROUND(TRUNC(('TRI-2'!BU46 ),2),0))=2,"E+",IF((ROUND(TRUNC(('TRI-2'!BU46  ),2),0))&lt;=1,"E-","")))))))))))</f>
        <v/>
      </c>
      <c r="BV46" s="51" t="str">
        <f>IF(OR('TRI-2'!BV46 ="",'TRI-2'!BV46&lt;0,'TRI-2'!BV46  &gt;10),"",IF((ROUND(TRUNC(('TRI-2'!BV46  ),2),0))=10,"A+",IF((ROUND(TRUNC(('TRI-2'!BV46  ),2),0))=9,"A-",IF((ROUND(TRUNC(('TRI-2'!BV46   ),2),0))=8,"B+",IF((ROUND(TRUNC(('TRI-2'!BV46 ),2),0))=7,"B-",IF((ROUND(TRUNC(('TRI-2'!BV46  ),2),0))=6,"C+",IF((ROUND(TRUNC(('TRI-2'!BV46  ),2),0))=5,"C-",IF((ROUND(TRUNC(('TRI-2'!BV46  ),2),0))=4,"D+",IF((ROUND(TRUNC(('TRI-2'!BV46 ),2),0))=3,"D-",IF((ROUND(TRUNC(('TRI-2'!BV46 ),2),0))=2,"E+",IF((ROUND(TRUNC(('TRI-2'!BV46  ),2),0))&lt;=1,"E-","")))))))))))</f>
        <v/>
      </c>
      <c r="BW46" s="51" t="str">
        <f>IF(OR('TRI-2'!BW46 ="",'TRI-2'!BW46&lt;0,'TRI-2'!BW46  &gt;10),"",IF((ROUND(TRUNC(('TRI-2'!BW46  ),2),0))=10,"A+",IF((ROUND(TRUNC(('TRI-2'!BW46  ),2),0))=9,"A-",IF((ROUND(TRUNC(('TRI-2'!BW46   ),2),0))=8,"B+",IF((ROUND(TRUNC(('TRI-2'!BW46 ),2),0))=7,"B-",IF((ROUND(TRUNC(('TRI-2'!BW46  ),2),0))=6,"C+",IF((ROUND(TRUNC(('TRI-2'!BW46  ),2),0))=5,"C-",IF((ROUND(TRUNC(('TRI-2'!BW46  ),2),0))=4,"D+",IF((ROUND(TRUNC(('TRI-2'!BW46 ),2),0))=3,"D-",IF((ROUND(TRUNC(('TRI-2'!BW46 ),2),0))=2,"E+",IF((ROUND(TRUNC(('TRI-2'!BW46  ),2),0))&lt;=1,"E-","")))))))))))</f>
        <v/>
      </c>
      <c r="BX46" s="51" t="str">
        <f>IF(OR('TRI-2'!BX46 ="",'TRI-2'!BX46&lt;0,'TRI-2'!BX46  &gt;10),"",IF((ROUND(TRUNC(('TRI-2'!BX46  ),2),0))=10,"A+",IF((ROUND(TRUNC(('TRI-2'!BX46  ),2),0))=9,"A-",IF((ROUND(TRUNC(('TRI-2'!BX46   ),2),0))=8,"B+",IF((ROUND(TRUNC(('TRI-2'!BX46 ),2),0))=7,"B-",IF((ROUND(TRUNC(('TRI-2'!BX46  ),2),0))=6,"C+",IF((ROUND(TRUNC(('TRI-2'!BX46  ),2),0))=5,"C-",IF((ROUND(TRUNC(('TRI-2'!BX46  ),2),0))=4,"D+",IF((ROUND(TRUNC(('TRI-2'!BX46 ),2),0))=3,"D-",IF((ROUND(TRUNC(('TRI-2'!BX46 ),2),0))=2,"E+",IF((ROUND(TRUNC(('TRI-2'!BX46  ),2),0))&lt;=1,"E-","")))))))))))</f>
        <v/>
      </c>
      <c r="BY46" s="51" t="str">
        <f>IF(OR('TRI-2'!BY46 ="",'TRI-2'!BY46&lt;0,'TRI-2'!BY46  &gt;10),"",IF((ROUND(TRUNC(('TRI-2'!BY46  ),2),0))=10,"A+",IF((ROUND(TRUNC(('TRI-2'!BY46  ),2),0))=9,"A-",IF((ROUND(TRUNC(('TRI-2'!BY46   ),2),0))=8,"B+",IF((ROUND(TRUNC(('TRI-2'!BY46 ),2),0))=7,"B-",IF((ROUND(TRUNC(('TRI-2'!BY46  ),2),0))=6,"C+",IF((ROUND(TRUNC(('TRI-2'!BY46  ),2),0))=5,"C-",IF((ROUND(TRUNC(('TRI-2'!BY46  ),2),0))=4,"D+",IF((ROUND(TRUNC(('TRI-2'!BY46 ),2),0))=3,"D-",IF((ROUND(TRUNC(('TRI-2'!BY46 ),2),0))=2,"E+",IF((ROUND(TRUNC(('TRI-2'!BY46  ),2),0))&lt;=1,"E-","")))))))))))</f>
        <v/>
      </c>
      <c r="BZ46" s="51" t="str">
        <f>IF(OR('TRI-2'!BZ46 ="",'TRI-2'!BZ46&lt;0,'TRI-2'!BZ46  &gt;10),"",IF((ROUND(TRUNC(('TRI-2'!BZ46  ),2),0))=10,"A+",IF((ROUND(TRUNC(('TRI-2'!BZ46  ),2),0))=9,"A-",IF((ROUND(TRUNC(('TRI-2'!BZ46   ),2),0))=8,"B+",IF((ROUND(TRUNC(('TRI-2'!BZ46 ),2),0))=7,"B-",IF((ROUND(TRUNC(('TRI-2'!BZ46  ),2),0))=6,"C+",IF((ROUND(TRUNC(('TRI-2'!BZ46  ),2),0))=5,"C-",IF((ROUND(TRUNC(('TRI-2'!BZ46  ),2),0))=4,"D+",IF((ROUND(TRUNC(('TRI-2'!BZ46 ),2),0))=3,"D-",IF((ROUND(TRUNC(('TRI-2'!BZ46 ),2),0))=2,"E+",IF((ROUND(TRUNC(('TRI-2'!BZ46  ),2),0))&lt;=1,"E-","")))))))))))</f>
        <v/>
      </c>
      <c r="CA46" s="51" t="str">
        <f>IF(OR('TRI-2'!CA46 ="",'TRI-2'!CA46&lt;0,'TRI-2'!CA46  &gt;10),"",IF((ROUND(TRUNC(('TRI-2'!CA46  ),2),0))=10,"A+",IF((ROUND(TRUNC(('TRI-2'!CA46  ),2),0))=9,"A-",IF((ROUND(TRUNC(('TRI-2'!CA46   ),2),0))=8,"B+",IF((ROUND(TRUNC(('TRI-2'!CA46 ),2),0))=7,"B-",IF((ROUND(TRUNC(('TRI-2'!CA46  ),2),0))=6,"C+",IF((ROUND(TRUNC(('TRI-2'!CA46  ),2),0))=5,"C-",IF((ROUND(TRUNC(('TRI-2'!CA46  ),2),0))=4,"D+",IF((ROUND(TRUNC(('TRI-2'!CA46 ),2),0))=3,"D-",IF((ROUND(TRUNC(('TRI-2'!CA46 ),2),0))=2,"E+",IF((ROUND(TRUNC(('TRI-2'!CA46  ),2),0))&lt;=1,"E-","")))))))))))</f>
        <v/>
      </c>
      <c r="CB46" s="51" t="str">
        <f>IF(OR('TRI-2'!CB46 ="",'TRI-2'!CB46&lt;0,'TRI-2'!CB46  &gt;10),"",IF((ROUND(TRUNC(('TRI-2'!CB46  ),2),0))=10,"A+",IF((ROUND(TRUNC(('TRI-2'!CB46  ),2),0))=9,"A-",IF((ROUND(TRUNC(('TRI-2'!CB46   ),2),0))=8,"B+",IF((ROUND(TRUNC(('TRI-2'!CB46 ),2),0))=7,"B-",IF((ROUND(TRUNC(('TRI-2'!CB46  ),2),0))=6,"C+",IF((ROUND(TRUNC(('TRI-2'!CB46  ),2),0))=5,"C-",IF((ROUND(TRUNC(('TRI-2'!CB46  ),2),0))=4,"D+",IF((ROUND(TRUNC(('TRI-2'!CB46 ),2),0))=3,"D-",IF((ROUND(TRUNC(('TRI-2'!CB46 ),2),0))=2,"E+",IF((ROUND(TRUNC(('TRI-2'!CB46  ),2),0))&lt;=1,"E-","")))))))))))</f>
        <v/>
      </c>
      <c r="CC46" s="51" t="str">
        <f>IF(OR('TRI-2'!CC46 ="",'TRI-2'!CC46&lt;0,'TRI-2'!CC46  &gt;10),"",IF((ROUND(TRUNC(('TRI-2'!CC46  ),2),0))=10,"A+",IF((ROUND(TRUNC(('TRI-2'!CC46  ),2),0))=9,"A-",IF((ROUND(TRUNC(('TRI-2'!CC46   ),2),0))=8,"B+",IF((ROUND(TRUNC(('TRI-2'!CC46 ),2),0))=7,"B-",IF((ROUND(TRUNC(('TRI-2'!CC46  ),2),0))=6,"C+",IF((ROUND(TRUNC(('TRI-2'!CC46  ),2),0))=5,"C-",IF((ROUND(TRUNC(('TRI-2'!CC46  ),2),0))=4,"D+",IF((ROUND(TRUNC(('TRI-2'!CC46 ),2),0))=3,"D-",IF((ROUND(TRUNC(('TRI-2'!CC46 ),2),0))=2,"E+",IF((ROUND(TRUNC(('TRI-2'!CC46  ),2),0))&lt;=1,"E-","")))))))))))</f>
        <v/>
      </c>
      <c r="CD46" s="51" t="str">
        <f>IF(OR('TRI-2'!CD46 ="",'TRI-2'!CD46&lt;0,'TRI-2'!CD46  &gt;10),"",IF((ROUND(TRUNC(('TRI-2'!CD46  ),2),0))=10,"A+",IF((ROUND(TRUNC(('TRI-2'!CD46  ),2),0))=9,"A-",IF((ROUND(TRUNC(('TRI-2'!CD46   ),2),0))=8,"B+",IF((ROUND(TRUNC(('TRI-2'!CD46 ),2),0))=7,"B-",IF((ROUND(TRUNC(('TRI-2'!CD46  ),2),0))=6,"C+",IF((ROUND(TRUNC(('TRI-2'!CD46  ),2),0))=5,"C-",IF((ROUND(TRUNC(('TRI-2'!CD46  ),2),0))=4,"D+",IF((ROUND(TRUNC(('TRI-2'!CD46 ),2),0))=3,"D-",IF((ROUND(TRUNC(('TRI-2'!CD46 ),2),0))=2,"E+",IF((ROUND(TRUNC(('TRI-2'!CD46  ),2),0))&lt;=1,"E-","")))))))))))</f>
        <v/>
      </c>
      <c r="CE46" s="51" t="str">
        <f>IF(OR('TRI-2'!CE46 ="",'TRI-2'!CE46&lt;0,'TRI-2'!CE46  &gt;10),"",IF((ROUND(TRUNC(('TRI-2'!CE46  ),2),0))=10,"A+",IF((ROUND(TRUNC(('TRI-2'!CE46  ),2),0))=9,"A-",IF((ROUND(TRUNC(('TRI-2'!CE46   ),2),0))=8,"B+",IF((ROUND(TRUNC(('TRI-2'!CE46 ),2),0))=7,"B-",IF((ROUND(TRUNC(('TRI-2'!CE46  ),2),0))=6,"C+",IF((ROUND(TRUNC(('TRI-2'!CE46  ),2),0))=5,"C-",IF((ROUND(TRUNC(('TRI-2'!CE46  ),2),0))=4,"D+",IF((ROUND(TRUNC(('TRI-2'!CE46 ),2),0))=3,"D-",IF((ROUND(TRUNC(('TRI-2'!CE46 ),2),0))=2,"E+",IF((ROUND(TRUNC(('TRI-2'!CE46  ),2),0))&lt;=1,"E-","")))))))))))</f>
        <v/>
      </c>
      <c r="CF46" s="51" t="str">
        <f>IF(OR('TRI-2'!CF46 ="",'TRI-2'!CF46&lt;0,'TRI-2'!CF46  &gt;10),"",IF((ROUND(TRUNC(('TRI-2'!CF46  ),2),0))=10,"A+",IF((ROUND(TRUNC(('TRI-2'!CF46  ),2),0))=9,"A-",IF((ROUND(TRUNC(('TRI-2'!CF46   ),2),0))=8,"B+",IF((ROUND(TRUNC(('TRI-2'!CF46 ),2),0))=7,"B-",IF((ROUND(TRUNC(('TRI-2'!CF46  ),2),0))=6,"C+",IF((ROUND(TRUNC(('TRI-2'!CF46  ),2),0))=5,"C-",IF((ROUND(TRUNC(('TRI-2'!CF46  ),2),0))=4,"D+",IF((ROUND(TRUNC(('TRI-2'!CF46 ),2),0))=3,"D-",IF((ROUND(TRUNC(('TRI-2'!CF46 ),2),0))=2,"E+",IF((ROUND(TRUNC(('TRI-2'!CF46  ),2),0))&lt;=1,"E-","")))))))))))</f>
        <v/>
      </c>
      <c r="CG46" s="51" t="str">
        <f>IF(OR('TRI-2'!CG46 ="",'TRI-2'!CG46&lt;0,'TRI-2'!CG46  &gt;10),"",IF((ROUND(TRUNC(('TRI-2'!CG46  ),2),0))=10,"A+",IF((ROUND(TRUNC(('TRI-2'!CG46  ),2),0))=9,"A-",IF((ROUND(TRUNC(('TRI-2'!CG46   ),2),0))=8,"B+",IF((ROUND(TRUNC(('TRI-2'!CG46 ),2),0))=7,"B-",IF((ROUND(TRUNC(('TRI-2'!CG46  ),2),0))=6,"C+",IF((ROUND(TRUNC(('TRI-2'!CG46  ),2),0))=5,"C-",IF((ROUND(TRUNC(('TRI-2'!CG46  ),2),0))=4,"D+",IF((ROUND(TRUNC(('TRI-2'!CG46 ),2),0))=3,"D-",IF((ROUND(TRUNC(('TRI-2'!CG46 ),2),0))=2,"E+",IF((ROUND(TRUNC(('TRI-2'!CG46  ),2),0))&lt;=1,"E-","")))))))))))</f>
        <v/>
      </c>
      <c r="CH46" s="51" t="str">
        <f>IF(OR('TRI-2'!CH46 ="",'TRI-2'!CH46&lt;0,'TRI-2'!CH46  &gt;10),"",IF((ROUND(TRUNC(('TRI-2'!CH46  ),2),0))=10,"A+",IF((ROUND(TRUNC(('TRI-2'!CH46  ),2),0))=9,"A-",IF((ROUND(TRUNC(('TRI-2'!CH46   ),2),0))=8,"B+",IF((ROUND(TRUNC(('TRI-2'!CH46 ),2),0))=7,"B-",IF((ROUND(TRUNC(('TRI-2'!CH46  ),2),0))=6,"C+",IF((ROUND(TRUNC(('TRI-2'!CH46  ),2),0))=5,"C-",IF((ROUND(TRUNC(('TRI-2'!CH46  ),2),0))=4,"D+",IF((ROUND(TRUNC(('TRI-2'!CH46 ),2),0))=3,"D-",IF((ROUND(TRUNC(('TRI-2'!CH46 ),2),0))=2,"E+",IF((ROUND(TRUNC(('TRI-2'!CH46  ),2),0))&lt;=1,"E-","")))))))))))</f>
        <v/>
      </c>
      <c r="CI46" s="51" t="str">
        <f>IF(OR('TRI-2'!CI46 ="",'TRI-2'!CI46&lt;0,'TRI-2'!CI46  &gt;10),"",IF((ROUND(TRUNC(('TRI-2'!CI46  ),2),0))=10,"A+",IF((ROUND(TRUNC(('TRI-2'!CI46  ),2),0))=9,"A-",IF((ROUND(TRUNC(('TRI-2'!CI46   ),2),0))=8,"B+",IF((ROUND(TRUNC(('TRI-2'!CI46 ),2),0))=7,"B-",IF((ROUND(TRUNC(('TRI-2'!CI46  ),2),0))=6,"C+",IF((ROUND(TRUNC(('TRI-2'!CI46  ),2),0))=5,"C-",IF((ROUND(TRUNC(('TRI-2'!CI46  ),2),0))=4,"D+",IF((ROUND(TRUNC(('TRI-2'!CI46 ),2),0))=3,"D-",IF((ROUND(TRUNC(('TRI-2'!CI46 ),2),0))=2,"E+",IF((ROUND(TRUNC(('TRI-2'!CI46  ),2),0))&lt;=1,"E-","")))))))))))</f>
        <v/>
      </c>
      <c r="CJ46" s="51" t="str">
        <f>IF(OR('TRI-2'!CJ46 ="",'TRI-2'!CJ46&lt;0,'TRI-2'!CJ46  &gt;10),"",IF((ROUND(TRUNC(('TRI-2'!CJ46  ),2),0))=10,"A+",IF((ROUND(TRUNC(('TRI-2'!CJ46  ),2),0))=9,"A-",IF((ROUND(TRUNC(('TRI-2'!CJ46   ),2),0))=8,"B+",IF((ROUND(TRUNC(('TRI-2'!CJ46 ),2),0))=7,"B-",IF((ROUND(TRUNC(('TRI-2'!CJ46  ),2),0))=6,"C+",IF((ROUND(TRUNC(('TRI-2'!CJ46  ),2),0))=5,"C-",IF((ROUND(TRUNC(('TRI-2'!CJ46  ),2),0))=4,"D+",IF((ROUND(TRUNC(('TRI-2'!CJ46 ),2),0))=3,"D-",IF((ROUND(TRUNC(('TRI-2'!CJ46 ),2),0))=2,"E+",IF((ROUND(TRUNC(('TRI-2'!CJ46  ),2),0))&lt;=1,"E-","")))))))))))</f>
        <v/>
      </c>
      <c r="CK46" s="51" t="str">
        <f>IF(OR('TRI-2'!CK46 ="",'TRI-2'!CK46&lt;0,'TRI-2'!CK46  &gt;10),"",IF((ROUND(TRUNC(('TRI-2'!CK46  ),2),0))=10,"A+",IF((ROUND(TRUNC(('TRI-2'!CK46  ),2),0))=9,"A-",IF((ROUND(TRUNC(('TRI-2'!CK46   ),2),0))=8,"B+",IF((ROUND(TRUNC(('TRI-2'!CK46 ),2),0))=7,"B-",IF((ROUND(TRUNC(('TRI-2'!CK46  ),2),0))=6,"C+",IF((ROUND(TRUNC(('TRI-2'!CK46  ),2),0))=5,"C-",IF((ROUND(TRUNC(('TRI-2'!CK46  ),2),0))=4,"D+",IF((ROUND(TRUNC(('TRI-2'!CK46 ),2),0))=3,"D-",IF((ROUND(TRUNC(('TRI-2'!CK46 ),2),0))=2,"E+",IF((ROUND(TRUNC(('TRI-2'!CK46  ),2),0))&lt;=1,"E-","")))))))))))</f>
        <v/>
      </c>
      <c r="CL46" s="51" t="str">
        <f>IF(OR('TRI-2'!CL46 ="",'TRI-2'!CL46&lt;0,'TRI-2'!CL46  &gt;10),"",IF((ROUND(TRUNC(('TRI-2'!CL46  ),2),0))=10,"A+",IF((ROUND(TRUNC(('TRI-2'!CL46  ),2),0))=9,"A-",IF((ROUND(TRUNC(('TRI-2'!CL46   ),2),0))=8,"B+",IF((ROUND(TRUNC(('TRI-2'!CL46 ),2),0))=7,"B-",IF((ROUND(TRUNC(('TRI-2'!CL46  ),2),0))=6,"C+",IF((ROUND(TRUNC(('TRI-2'!CL46  ),2),0))=5,"C-",IF((ROUND(TRUNC(('TRI-2'!CL46  ),2),0))=4,"D+",IF((ROUND(TRUNC(('TRI-2'!CL46 ),2),0))=3,"D-",IF((ROUND(TRUNC(('TRI-2'!CL46 ),2),0))=2,"E+",IF((ROUND(TRUNC(('TRI-2'!CL46  ),2),0))&lt;=1,"E-","")))))))))))</f>
        <v/>
      </c>
      <c r="CM46" s="51" t="str">
        <f>IF(OR('TRI-2'!CM46 ="",'TRI-2'!CM46&lt;0,'TRI-2'!CM46  &gt;10),"",IF((ROUND(TRUNC(('TRI-2'!CM46  ),2),0))=10,"A+",IF((ROUND(TRUNC(('TRI-2'!CM46  ),2),0))=9,"A-",IF((ROUND(TRUNC(('TRI-2'!CM46   ),2),0))=8,"B+",IF((ROUND(TRUNC(('TRI-2'!CM46 ),2),0))=7,"B-",IF((ROUND(TRUNC(('TRI-2'!CM46  ),2),0))=6,"C+",IF((ROUND(TRUNC(('TRI-2'!CM46  ),2),0))=5,"C-",IF((ROUND(TRUNC(('TRI-2'!CM46  ),2),0))=4,"D+",IF((ROUND(TRUNC(('TRI-2'!CM46 ),2),0))=3,"D-",IF((ROUND(TRUNC(('TRI-2'!CM46 ),2),0))=2,"E+",IF((ROUND(TRUNC(('TRI-2'!CM46  ),2),0))&lt;=1,"E-","")))))))))))</f>
        <v/>
      </c>
      <c r="CN46" s="51" t="str">
        <f>IF(OR('TRI-2'!CN46 ="",'TRI-2'!CN46&lt;0,'TRI-2'!CN46  &gt;10),"",IF((ROUND(TRUNC(('TRI-2'!CN46  ),2),0))=10,"A+",IF((ROUND(TRUNC(('TRI-2'!CN46  ),2),0))=9,"A-",IF((ROUND(TRUNC(('TRI-2'!CN46   ),2),0))=8,"B+",IF((ROUND(TRUNC(('TRI-2'!CN46 ),2),0))=7,"B-",IF((ROUND(TRUNC(('TRI-2'!CN46  ),2),0))=6,"C+",IF((ROUND(TRUNC(('TRI-2'!CN46  ),2),0))=5,"C-",IF((ROUND(TRUNC(('TRI-2'!CN46  ),2),0))=4,"D+",IF((ROUND(TRUNC(('TRI-2'!CN46 ),2),0))=3,"D-",IF((ROUND(TRUNC(('TRI-2'!CN46 ),2),0))=2,"E+",IF((ROUND(TRUNC(('TRI-2'!CN46  ),2),0))&lt;=1,"E-","")))))))))))</f>
        <v/>
      </c>
      <c r="CO46" s="51" t="str">
        <f>IF(OR('TRI-2'!CO46 ="",'TRI-2'!CO46&lt;0,'TRI-2'!CO46  &gt;10),"",IF((ROUND(TRUNC(('TRI-2'!CO46  ),2),0))=10,"A+",IF((ROUND(TRUNC(('TRI-2'!CO46  ),2),0))=9,"A-",IF((ROUND(TRUNC(('TRI-2'!CO46   ),2),0))=8,"B+",IF((ROUND(TRUNC(('TRI-2'!CO46 ),2),0))=7,"B-",IF((ROUND(TRUNC(('TRI-2'!CO46  ),2),0))=6,"C+",IF((ROUND(TRUNC(('TRI-2'!CO46  ),2),0))=5,"C-",IF((ROUND(TRUNC(('TRI-2'!CO46  ),2),0))=4,"D+",IF((ROUND(TRUNC(('TRI-2'!CO46 ),2),0))=3,"D-",IF((ROUND(TRUNC(('TRI-2'!CO46 ),2),0))=2,"E+",IF((ROUND(TRUNC(('TRI-2'!CO46  ),2),0))&lt;=1,"E-","")))))))))))</f>
        <v/>
      </c>
      <c r="CP46" s="51" t="str">
        <f>IF(OR('TRI-2'!CP46 ="",'TRI-2'!CP46&lt;0,'TRI-2'!CP46  &gt;10),"",IF((ROUND(TRUNC(('TRI-2'!CP46  ),2),0))=10,"A+",IF((ROUND(TRUNC(('TRI-2'!CP46  ),2),0))=9,"A-",IF((ROUND(TRUNC(('TRI-2'!CP46   ),2),0))=8,"B+",IF((ROUND(TRUNC(('TRI-2'!CP46 ),2),0))=7,"B-",IF((ROUND(TRUNC(('TRI-2'!CP46  ),2),0))=6,"C+",IF((ROUND(TRUNC(('TRI-2'!CP46  ),2),0))=5,"C-",IF((ROUND(TRUNC(('TRI-2'!CP46  ),2),0))=4,"D+",IF((ROUND(TRUNC(('TRI-2'!CP46 ),2),0))=3,"D-",IF((ROUND(TRUNC(('TRI-2'!CP46 ),2),0))=2,"E+",IF((ROUND(TRUNC(('TRI-2'!CP46  ),2),0))&lt;=1,"E-","")))))))))))</f>
        <v/>
      </c>
      <c r="CQ46" s="51" t="str">
        <f>IF(OR('TRI-2'!CQ46 ="",'TRI-2'!CQ46&lt;0,'TRI-2'!CQ46  &gt;10),"",IF((ROUND(TRUNC(('TRI-2'!CQ46  ),2),0))=10,"A+",IF((ROUND(TRUNC(('TRI-2'!CQ46  ),2),0))=9,"A-",IF((ROUND(TRUNC(('TRI-2'!CQ46   ),2),0))=8,"B+",IF((ROUND(TRUNC(('TRI-2'!CQ46 ),2),0))=7,"B-",IF((ROUND(TRUNC(('TRI-2'!CQ46  ),2),0))=6,"C+",IF((ROUND(TRUNC(('TRI-2'!CQ46  ),2),0))=5,"C-",IF((ROUND(TRUNC(('TRI-2'!CQ46  ),2),0))=4,"D+",IF((ROUND(TRUNC(('TRI-2'!CQ46 ),2),0))=3,"D-",IF((ROUND(TRUNC(('TRI-2'!CQ46 ),2),0))=2,"E+",IF((ROUND(TRUNC(('TRI-2'!CQ46  ),2),0))&lt;=1,"E-","")))))))))))</f>
        <v/>
      </c>
      <c r="CR46" s="51" t="str">
        <f>IF(OR('TRI-2'!CR46 ="",'TRI-2'!CR46&lt;0,'TRI-2'!CR46  &gt;10),"",IF((ROUND(TRUNC(('TRI-2'!CR46  ),2),0))=10,"A+",IF((ROUND(TRUNC(('TRI-2'!CR46  ),2),0))=9,"A-",IF((ROUND(TRUNC(('TRI-2'!CR46   ),2),0))=8,"B+",IF((ROUND(TRUNC(('TRI-2'!CR46 ),2),0))=7,"B-",IF((ROUND(TRUNC(('TRI-2'!CR46  ),2),0))=6,"C+",IF((ROUND(TRUNC(('TRI-2'!CR46  ),2),0))=5,"C-",IF((ROUND(TRUNC(('TRI-2'!CR46  ),2),0))=4,"D+",IF((ROUND(TRUNC(('TRI-2'!CR46 ),2),0))=3,"D-",IF((ROUND(TRUNC(('TRI-2'!CR46 ),2),0))=2,"E+",IF((ROUND(TRUNC(('TRI-2'!CR46  ),2),0))&lt;=1,"E-","")))))))))))</f>
        <v/>
      </c>
      <c r="CS46" s="51" t="str">
        <f>IF(OR('TRI-2'!CS46 ="",'TRI-2'!CS46&lt;0,'TRI-2'!CS46  &gt;10),"",IF((ROUND(TRUNC(('TRI-2'!CS46  ),2),0))=10,"A+",IF((ROUND(TRUNC(('TRI-2'!CS46  ),2),0))=9,"A-",IF((ROUND(TRUNC(('TRI-2'!CS46   ),2),0))=8,"B+",IF((ROUND(TRUNC(('TRI-2'!CS46 ),2),0))=7,"B-",IF((ROUND(TRUNC(('TRI-2'!CS46  ),2),0))=6,"C+",IF((ROUND(TRUNC(('TRI-2'!CS46  ),2),0))=5,"C-",IF((ROUND(TRUNC(('TRI-2'!CS46  ),2),0))=4,"D+",IF((ROUND(TRUNC(('TRI-2'!CS46 ),2),0))=3,"D-",IF((ROUND(TRUNC(('TRI-2'!CS46 ),2),0))=2,"E+",IF((ROUND(TRUNC(('TRI-2'!CS46  ),2),0))&lt;=1,"E-","")))))))))))</f>
        <v/>
      </c>
      <c r="CT46" s="51" t="str">
        <f>IF(OR('TRI-2'!CT46 ="",'TRI-2'!CT46&lt;0,'TRI-2'!CT46  &gt;10),"",IF((ROUND(TRUNC(('TRI-2'!CT46  ),2),0))=10,"A+",IF((ROUND(TRUNC(('TRI-2'!CT46  ),2),0))=9,"A-",IF((ROUND(TRUNC(('TRI-2'!CT46   ),2),0))=8,"B+",IF((ROUND(TRUNC(('TRI-2'!CT46 ),2),0))=7,"B-",IF((ROUND(TRUNC(('TRI-2'!CT46  ),2),0))=6,"C+",IF((ROUND(TRUNC(('TRI-2'!CT46  ),2),0))=5,"C-",IF((ROUND(TRUNC(('TRI-2'!CT46  ),2),0))=4,"D+",IF((ROUND(TRUNC(('TRI-2'!CT46 ),2),0))=3,"D-",IF((ROUND(TRUNC(('TRI-2'!CT46 ),2),0))=2,"E+",IF((ROUND(TRUNC(('TRI-2'!CT46  ),2),0))&lt;=1,"E-","")))))))))))</f>
        <v/>
      </c>
      <c r="CU46" s="51" t="str">
        <f>IF(OR('TRI-2'!CU46 ="",'TRI-2'!CU46&lt;0,'TRI-2'!CU46  &gt;10),"",IF((ROUND(TRUNC(('TRI-2'!CU46  ),2),0))=10,"A+",IF((ROUND(TRUNC(('TRI-2'!CU46  ),2),0))=9,"A-",IF((ROUND(TRUNC(('TRI-2'!CU46   ),2),0))=8,"B+",IF((ROUND(TRUNC(('TRI-2'!CU46 ),2),0))=7,"B-",IF((ROUND(TRUNC(('TRI-2'!CU46  ),2),0))=6,"C+",IF((ROUND(TRUNC(('TRI-2'!CU46  ),2),0))=5,"C-",IF((ROUND(TRUNC(('TRI-2'!CU46  ),2),0))=4,"D+",IF((ROUND(TRUNC(('TRI-2'!CU46 ),2),0))=3,"D-",IF((ROUND(TRUNC(('TRI-2'!CU46 ),2),0))=2,"E+",IF((ROUND(TRUNC(('TRI-2'!CU46  ),2),0))&lt;=1,"E-","")))))))))))</f>
        <v/>
      </c>
      <c r="CV46" s="51" t="str">
        <f>IF(OR('TRI-2'!CV46 ="",'TRI-2'!CV46&lt;0,'TRI-2'!CV46  &gt;10),"",IF((ROUND(TRUNC(('TRI-2'!CV46  ),2),0))=10,"A+",IF((ROUND(TRUNC(('TRI-2'!CV46  ),2),0))=9,"A-",IF((ROUND(TRUNC(('TRI-2'!CV46   ),2),0))=8,"B+",IF((ROUND(TRUNC(('TRI-2'!CV46 ),2),0))=7,"B-",IF((ROUND(TRUNC(('TRI-2'!CV46  ),2),0))=6,"C+",IF((ROUND(TRUNC(('TRI-2'!CV46  ),2),0))=5,"C-",IF((ROUND(TRUNC(('TRI-2'!CV46  ),2),0))=4,"D+",IF((ROUND(TRUNC(('TRI-2'!CV46 ),2),0))=3,"D-",IF((ROUND(TRUNC(('TRI-2'!CV46 ),2),0))=2,"E+",IF((ROUND(TRUNC(('TRI-2'!CV46  ),2),0))&lt;=1,"E-","")))))))))))</f>
        <v/>
      </c>
      <c r="CW46" s="51" t="str">
        <f>IF(OR('TRI-2'!CW46 ="",'TRI-2'!CW46&lt;0,'TRI-2'!CW46  &gt;10),"",IF((ROUND(TRUNC(('TRI-2'!CW46  ),2),0))=10,"A+",IF((ROUND(TRUNC(('TRI-2'!CW46  ),2),0))=9,"A-",IF((ROUND(TRUNC(('TRI-2'!CW46   ),2),0))=8,"B+",IF((ROUND(TRUNC(('TRI-2'!CW46 ),2),0))=7,"B-",IF((ROUND(TRUNC(('TRI-2'!CW46  ),2),0))=6,"C+",IF((ROUND(TRUNC(('TRI-2'!CW46  ),2),0))=5,"C-",IF((ROUND(TRUNC(('TRI-2'!CW46  ),2),0))=4,"D+",IF((ROUND(TRUNC(('TRI-2'!CW46 ),2),0))=3,"D-",IF((ROUND(TRUNC(('TRI-2'!CW46 ),2),0))=2,"E+",IF((ROUND(TRUNC(('TRI-2'!CW46  ),2),0))&lt;=1,"E-","")))))))))))</f>
        <v/>
      </c>
      <c r="CX46" s="51" t="str">
        <f>IF(OR('TRI-2'!CX46 ="",'TRI-2'!CX46&lt;0,'TRI-2'!CX46  &gt;10),"",IF((ROUND(TRUNC(('TRI-2'!CX46  ),2),0))=10,"A+",IF((ROUND(TRUNC(('TRI-2'!CX46  ),2),0))=9,"A-",IF((ROUND(TRUNC(('TRI-2'!CX46   ),2),0))=8,"B+",IF((ROUND(TRUNC(('TRI-2'!CX46 ),2),0))=7,"B-",IF((ROUND(TRUNC(('TRI-2'!CX46  ),2),0))=6,"C+",IF((ROUND(TRUNC(('TRI-2'!CX46  ),2),0))=5,"C-",IF((ROUND(TRUNC(('TRI-2'!CX46  ),2),0))=4,"D+",IF((ROUND(TRUNC(('TRI-2'!CX46 ),2),0))=3,"D-",IF((ROUND(TRUNC(('TRI-2'!CX46 ),2),0))=2,"E+",IF((ROUND(TRUNC(('TRI-2'!CX46  ),2),0))&lt;=1,"E-","")))))))))))</f>
        <v/>
      </c>
      <c r="CY46" s="51" t="str">
        <f>IF(OR('TRI-2'!CY46 ="",'TRI-2'!CY46&lt;0,'TRI-2'!CY46  &gt;10),"",IF((ROUND(TRUNC(('TRI-2'!CY46  ),2),0))=10,"A+",IF((ROUND(TRUNC(('TRI-2'!CY46  ),2),0))=9,"A-",IF((ROUND(TRUNC(('TRI-2'!CY46   ),2),0))=8,"B+",IF((ROUND(TRUNC(('TRI-2'!CY46 ),2),0))=7,"B-",IF((ROUND(TRUNC(('TRI-2'!CY46  ),2),0))=6,"C+",IF((ROUND(TRUNC(('TRI-2'!CY46  ),2),0))=5,"C-",IF((ROUND(TRUNC(('TRI-2'!CY46  ),2),0))=4,"D+",IF((ROUND(TRUNC(('TRI-2'!CY46 ),2),0))=3,"D-",IF((ROUND(TRUNC(('TRI-2'!CY46 ),2),0))=2,"E+",IF((ROUND(TRUNC(('TRI-2'!CY46  ),2),0))&lt;=1,"E-","")))))))))))</f>
        <v/>
      </c>
      <c r="CZ46" s="51" t="str">
        <f>IF(OR('TRI-2'!CZ46 ="",'TRI-2'!CZ46&lt;0,'TRI-2'!CZ46  &gt;10),"",IF((ROUND(TRUNC(('TRI-2'!CZ46  ),2),0))=10,"A+",IF((ROUND(TRUNC(('TRI-2'!CZ46  ),2),0))=9,"A-",IF((ROUND(TRUNC(('TRI-2'!CZ46   ),2),0))=8,"B+",IF((ROUND(TRUNC(('TRI-2'!CZ46 ),2),0))=7,"B-",IF((ROUND(TRUNC(('TRI-2'!CZ46  ),2),0))=6,"C+",IF((ROUND(TRUNC(('TRI-2'!CZ46  ),2),0))=5,"C-",IF((ROUND(TRUNC(('TRI-2'!CZ46  ),2),0))=4,"D+",IF((ROUND(TRUNC(('TRI-2'!CZ46 ),2),0))=3,"D-",IF((ROUND(TRUNC(('TRI-2'!CZ46 ),2),0))=2,"E+",IF((ROUND(TRUNC(('TRI-2'!CZ46  ),2),0))&lt;=1,"E-","")))))))))))</f>
        <v/>
      </c>
      <c r="DA46" s="51" t="str">
        <f>IF(OR('TRI-2'!DA46 ="",'TRI-2'!DA46&lt;0,'TRI-2'!DA46  &gt;10),"",IF((ROUND(TRUNC(('TRI-2'!DA46  ),2),0))=10,"A+",IF((ROUND(TRUNC(('TRI-2'!DA46  ),2),0))=9,"A-",IF((ROUND(TRUNC(('TRI-2'!DA46   ),2),0))=8,"B+",IF((ROUND(TRUNC(('TRI-2'!DA46 ),2),0))=7,"B-",IF((ROUND(TRUNC(('TRI-2'!DA46  ),2),0))=6,"C+",IF((ROUND(TRUNC(('TRI-2'!DA46  ),2),0))=5,"C-",IF((ROUND(TRUNC(('TRI-2'!DA46  ),2),0))=4,"D+",IF((ROUND(TRUNC(('TRI-2'!DA46 ),2),0))=3,"D-",IF((ROUND(TRUNC(('TRI-2'!DA46 ),2),0))=2,"E+",IF((ROUND(TRUNC(('TRI-2'!DA46  ),2),0))&lt;=1,"E-","")))))))))))</f>
        <v/>
      </c>
      <c r="DB46" s="51" t="str">
        <f>IF(OR('TRI-2'!DB46 ="",'TRI-2'!DB46&lt;0,'TRI-2'!DB46  &gt;10),"",IF((ROUND(TRUNC(('TRI-2'!DB46  ),2),0))=10,"A+",IF((ROUND(TRUNC(('TRI-2'!DB46  ),2),0))=9,"A-",IF((ROUND(TRUNC(('TRI-2'!DB46   ),2),0))=8,"B+",IF((ROUND(TRUNC(('TRI-2'!DB46 ),2),0))=7,"B-",IF((ROUND(TRUNC(('TRI-2'!DB46  ),2),0))=6,"C+",IF((ROUND(TRUNC(('TRI-2'!DB46  ),2),0))=5,"C-",IF((ROUND(TRUNC(('TRI-2'!DB46  ),2),0))=4,"D+",IF((ROUND(TRUNC(('TRI-2'!DB46 ),2),0))=3,"D-",IF((ROUND(TRUNC(('TRI-2'!DB46 ),2),0))=2,"E+",IF((ROUND(TRUNC(('TRI-2'!DB46  ),2),0))&lt;=1,"E-","")))))))))))</f>
        <v/>
      </c>
      <c r="DC46" s="51" t="str">
        <f>IF(OR('TRI-2'!DC46 ="",'TRI-2'!DC46&lt;0,'TRI-2'!DC46  &gt;10),"",IF((ROUND(TRUNC(('TRI-2'!DC46  ),2),0))=10,"A+",IF((ROUND(TRUNC(('TRI-2'!DC46  ),2),0))=9,"A-",IF((ROUND(TRUNC(('TRI-2'!DC46   ),2),0))=8,"B+",IF((ROUND(TRUNC(('TRI-2'!DC46 ),2),0))=7,"B-",IF((ROUND(TRUNC(('TRI-2'!DC46  ),2),0))=6,"C+",IF((ROUND(TRUNC(('TRI-2'!DC46  ),2),0))=5,"C-",IF((ROUND(TRUNC(('TRI-2'!DC46  ),2),0))=4,"D+",IF((ROUND(TRUNC(('TRI-2'!DC46 ),2),0))=3,"D-",IF((ROUND(TRUNC(('TRI-2'!DC46 ),2),0))=2,"E+",IF((ROUND(TRUNC(('TRI-2'!DC46  ),2),0))&lt;=1,"E-","")))))))))))</f>
        <v/>
      </c>
      <c r="DD46" s="51" t="str">
        <f>IF(OR('TRI-2'!DD46 ="",'TRI-2'!DD46&lt;0,'TRI-2'!DD46  &gt;10),"",IF((ROUND(TRUNC(('TRI-2'!DD46  ),2),0))=10,"A+",IF((ROUND(TRUNC(('TRI-2'!DD46  ),2),0))=9,"A-",IF((ROUND(TRUNC(('TRI-2'!DD46   ),2),0))=8,"B+",IF((ROUND(TRUNC(('TRI-2'!DD46 ),2),0))=7,"B-",IF((ROUND(TRUNC(('TRI-2'!DD46  ),2),0))=6,"C+",IF((ROUND(TRUNC(('TRI-2'!DD46  ),2),0))=5,"C-",IF((ROUND(TRUNC(('TRI-2'!DD46  ),2),0))=4,"D+",IF((ROUND(TRUNC(('TRI-2'!DD46 ),2),0))=3,"D-",IF((ROUND(TRUNC(('TRI-2'!DD46 ),2),0))=2,"E+",IF((ROUND(TRUNC(('TRI-2'!DD46  ),2),0))&lt;=1,"E-","")))))))))))</f>
        <v/>
      </c>
      <c r="DE46" s="51" t="str">
        <f>IF(OR('TRI-2'!DE46 ="",'TRI-2'!DE46&lt;0,'TRI-2'!DE46  &gt;10),"",IF((ROUND(TRUNC(('TRI-2'!DE46  ),2),0))=10,"A+",IF((ROUND(TRUNC(('TRI-2'!DE46  ),2),0))=9,"A-",IF((ROUND(TRUNC(('TRI-2'!DE46   ),2),0))=8,"B+",IF((ROUND(TRUNC(('TRI-2'!DE46 ),2),0))=7,"B-",IF((ROUND(TRUNC(('TRI-2'!DE46  ),2),0))=6,"C+",IF((ROUND(TRUNC(('TRI-2'!DE46  ),2),0))=5,"C-",IF((ROUND(TRUNC(('TRI-2'!DE46  ),2),0))=4,"D+",IF((ROUND(TRUNC(('TRI-2'!DE46 ),2),0))=3,"D-",IF((ROUND(TRUNC(('TRI-2'!DE46 ),2),0))=2,"E+",IF((ROUND(TRUNC(('TRI-2'!DE46  ),2),0))&lt;=1,"E-","")))))))))))</f>
        <v/>
      </c>
      <c r="DF46" s="51" t="str">
        <f>IF(OR('TRI-2'!DF46 ="",'TRI-2'!DF46&lt;0,'TRI-2'!DF46  &gt;10),"",IF((ROUND(TRUNC(('TRI-2'!DF46  ),2),0))=10,"A+",IF((ROUND(TRUNC(('TRI-2'!DF46  ),2),0))=9,"A-",IF((ROUND(TRUNC(('TRI-2'!DF46   ),2),0))=8,"B+",IF((ROUND(TRUNC(('TRI-2'!DF46 ),2),0))=7,"B-",IF((ROUND(TRUNC(('TRI-2'!DF46  ),2),0))=6,"C+",IF((ROUND(TRUNC(('TRI-2'!DF46  ),2),0))=5,"C-",IF((ROUND(TRUNC(('TRI-2'!DF46  ),2),0))=4,"D+",IF((ROUND(TRUNC(('TRI-2'!DF46 ),2),0))=3,"D-",IF((ROUND(TRUNC(('TRI-2'!DF46 ),2),0))=2,"E+",IF((ROUND(TRUNC(('TRI-2'!DF46  ),2),0))&lt;=1,"E-","")))))))))))</f>
        <v/>
      </c>
      <c r="DG46" s="51" t="str">
        <f>IF(OR('TRI-2'!DG46 ="",'TRI-2'!DG46&lt;0,'TRI-2'!DG46  &gt;10),"",IF((ROUND(TRUNC(('TRI-2'!DG46  ),2),0))=10,"A+",IF((ROUND(TRUNC(('TRI-2'!DG46  ),2),0))=9,"A-",IF((ROUND(TRUNC(('TRI-2'!DG46   ),2),0))=8,"B+",IF((ROUND(TRUNC(('TRI-2'!DG46 ),2),0))=7,"B-",IF((ROUND(TRUNC(('TRI-2'!DG46  ),2),0))=6,"C+",IF((ROUND(TRUNC(('TRI-2'!DG46  ),2),0))=5,"C-",IF((ROUND(TRUNC(('TRI-2'!DG46  ),2),0))=4,"D+",IF((ROUND(TRUNC(('TRI-2'!DG46 ),2),0))=3,"D-",IF((ROUND(TRUNC(('TRI-2'!DG46 ),2),0))=2,"E+",IF((ROUND(TRUNC(('TRI-2'!DG46  ),2),0))&lt;=1,"E-","")))))))))))</f>
        <v/>
      </c>
      <c r="DH46" s="51" t="str">
        <f>IF(OR('TRI-2'!DH46 ="",'TRI-2'!DH46&lt;0,'TRI-2'!DH46  &gt;10),"",IF((ROUND(TRUNC(('TRI-2'!DH46  ),2),0))=10,"A+",IF((ROUND(TRUNC(('TRI-2'!DH46  ),2),0))=9,"A-",IF((ROUND(TRUNC(('TRI-2'!DH46   ),2),0))=8,"B+",IF((ROUND(TRUNC(('TRI-2'!DH46 ),2),0))=7,"B-",IF((ROUND(TRUNC(('TRI-2'!DH46  ),2),0))=6,"C+",IF((ROUND(TRUNC(('TRI-2'!DH46  ),2),0))=5,"C-",IF((ROUND(TRUNC(('TRI-2'!DH46  ),2),0))=4,"D+",IF((ROUND(TRUNC(('TRI-2'!DH46 ),2),0))=3,"D-",IF((ROUND(TRUNC(('TRI-2'!DH46 ),2),0))=2,"E+",IF((ROUND(TRUNC(('TRI-2'!DH46  ),2),0))&lt;=1,"E-","")))))))))))</f>
        <v/>
      </c>
      <c r="DI46" s="51" t="str">
        <f>IF(OR('TRI-2'!DI46 ="",'TRI-2'!DI46&lt;0,'TRI-2'!DI46  &gt;10),"",IF((ROUND(TRUNC(('TRI-2'!DI46  ),2),0))=10,"A+",IF((ROUND(TRUNC(('TRI-2'!DI46  ),2),0))=9,"A-",IF((ROUND(TRUNC(('TRI-2'!DI46   ),2),0))=8,"B+",IF((ROUND(TRUNC(('TRI-2'!DI46 ),2),0))=7,"B-",IF((ROUND(TRUNC(('TRI-2'!DI46  ),2),0))=6,"C+",IF((ROUND(TRUNC(('TRI-2'!DI46  ),2),0))=5,"C-",IF((ROUND(TRUNC(('TRI-2'!DI46  ),2),0))=4,"D+",IF((ROUND(TRUNC(('TRI-2'!DI46 ),2),0))=3,"D-",IF((ROUND(TRUNC(('TRI-2'!DI46 ),2),0))=2,"E+",IF((ROUND(TRUNC(('TRI-2'!DI46  ),2),0))&lt;=1,"E-","")))))))))))</f>
        <v/>
      </c>
      <c r="DJ46" s="51" t="str">
        <f>IF(OR('TRI-2'!DJ46 ="",'TRI-2'!DJ46&lt;0,'TRI-2'!DJ46  &gt;10),"",IF((ROUND(TRUNC(('TRI-2'!DJ46  ),2),0))=10,"A+",IF((ROUND(TRUNC(('TRI-2'!DJ46  ),2),0))=9,"A-",IF((ROUND(TRUNC(('TRI-2'!DJ46   ),2),0))=8,"B+",IF((ROUND(TRUNC(('TRI-2'!DJ46 ),2),0))=7,"B-",IF((ROUND(TRUNC(('TRI-2'!DJ46  ),2),0))=6,"C+",IF((ROUND(TRUNC(('TRI-2'!DJ46  ),2),0))=5,"C-",IF((ROUND(TRUNC(('TRI-2'!DJ46  ),2),0))=4,"D+",IF((ROUND(TRUNC(('TRI-2'!DJ46 ),2),0))=3,"D-",IF((ROUND(TRUNC(('TRI-2'!DJ46 ),2),0))=2,"E+",IF((ROUND(TRUNC(('TRI-2'!DJ46  ),2),0))&lt;=1,"E-","")))))))))))</f>
        <v/>
      </c>
      <c r="DK46" s="51" t="str">
        <f>IF(OR('TRI-2'!DK46 ="",'TRI-2'!DK46&lt;0,'TRI-2'!DK46  &gt;10),"",IF((ROUND(TRUNC(('TRI-2'!DK46  ),2),0))=10,"A+",IF((ROUND(TRUNC(('TRI-2'!DK46  ),2),0))=9,"A-",IF((ROUND(TRUNC(('TRI-2'!DK46   ),2),0))=8,"B+",IF((ROUND(TRUNC(('TRI-2'!DK46 ),2),0))=7,"B-",IF((ROUND(TRUNC(('TRI-2'!DK46  ),2),0))=6,"C+",IF((ROUND(TRUNC(('TRI-2'!DK46  ),2),0))=5,"C-",IF((ROUND(TRUNC(('TRI-2'!DK46  ),2),0))=4,"D+",IF((ROUND(TRUNC(('TRI-2'!DK46 ),2),0))=3,"D-",IF((ROUND(TRUNC(('TRI-2'!DK46 ),2),0))=2,"E+",IF((ROUND(TRUNC(('TRI-2'!DK46  ),2),0))&lt;=1,"E-","")))))))))))</f>
        <v/>
      </c>
      <c r="DL46" s="51" t="str">
        <f>IF(OR('TRI-2'!DL46 ="",'TRI-2'!DL46&lt;0,'TRI-2'!DL46  &gt;10),"",IF((ROUND(TRUNC(('TRI-2'!DL46  ),2),0))=10,"A+",IF((ROUND(TRUNC(('TRI-2'!DL46  ),2),0))=9,"A-",IF((ROUND(TRUNC(('TRI-2'!DL46   ),2),0))=8,"B+",IF((ROUND(TRUNC(('TRI-2'!DL46 ),2),0))=7,"B-",IF((ROUND(TRUNC(('TRI-2'!DL46  ),2),0))=6,"C+",IF((ROUND(TRUNC(('TRI-2'!DL46  ),2),0))=5,"C-",IF((ROUND(TRUNC(('TRI-2'!DL46  ),2),0))=4,"D+",IF((ROUND(TRUNC(('TRI-2'!DL46 ),2),0))=3,"D-",IF((ROUND(TRUNC(('TRI-2'!DL46 ),2),0))=2,"E+",IF((ROUND(TRUNC(('TRI-2'!DL46  ),2),0))&lt;=1,"E-","")))))))))))</f>
        <v/>
      </c>
      <c r="DM46" s="51" t="str">
        <f>IF(OR('TRI-2'!DM46 ="",'TRI-2'!DM46&lt;0,'TRI-2'!DM46  &gt;10),"",IF((ROUND(TRUNC(('TRI-2'!DM46  ),2),0))=10,"A+",IF((ROUND(TRUNC(('TRI-2'!DM46  ),2),0))=9,"A-",IF((ROUND(TRUNC(('TRI-2'!DM46   ),2),0))=8,"B+",IF((ROUND(TRUNC(('TRI-2'!DM46 ),2),0))=7,"B-",IF((ROUND(TRUNC(('TRI-2'!DM46  ),2),0))=6,"C+",IF((ROUND(TRUNC(('TRI-2'!DM46  ),2),0))=5,"C-",IF((ROUND(TRUNC(('TRI-2'!DM46  ),2),0))=4,"D+",IF((ROUND(TRUNC(('TRI-2'!DM46 ),2),0))=3,"D-",IF((ROUND(TRUNC(('TRI-2'!DM46 ),2),0))=2,"E+",IF((ROUND(TRUNC(('TRI-2'!DM46  ),2),0))&lt;=1,"E-","")))))))))))</f>
        <v/>
      </c>
      <c r="DN46" s="51" t="str">
        <f>IF(OR('TRI-2'!DN46 ="",'TRI-2'!DN46&lt;0,'TRI-2'!DN46  &gt;10),"",IF((ROUND(TRUNC(('TRI-2'!DN46  ),2),0))=10,"A+",IF((ROUND(TRUNC(('TRI-2'!DN46  ),2),0))=9,"A-",IF((ROUND(TRUNC(('TRI-2'!DN46   ),2),0))=8,"B+",IF((ROUND(TRUNC(('TRI-2'!DN46 ),2),0))=7,"B-",IF((ROUND(TRUNC(('TRI-2'!DN46  ),2),0))=6,"C+",IF((ROUND(TRUNC(('TRI-2'!DN46  ),2),0))=5,"C-",IF((ROUND(TRUNC(('TRI-2'!DN46  ),2),0))=4,"D+",IF((ROUND(TRUNC(('TRI-2'!DN46 ),2),0))=3,"D-",IF((ROUND(TRUNC(('TRI-2'!DN46 ),2),0))=2,"E+",IF((ROUND(TRUNC(('TRI-2'!DN46  ),2),0))&lt;=1,"E-","")))))))))))</f>
        <v/>
      </c>
      <c r="DO46" s="51" t="str">
        <f>IF(OR('TRI-2'!DO46 ="",'TRI-2'!DO46&lt;0,'TRI-2'!DO46  &gt;10),"",IF((ROUND(TRUNC(('TRI-2'!DO46  ),2),0))=10,"A+",IF((ROUND(TRUNC(('TRI-2'!DO46  ),2),0))=9,"A-",IF((ROUND(TRUNC(('TRI-2'!DO46   ),2),0))=8,"B+",IF((ROUND(TRUNC(('TRI-2'!DO46 ),2),0))=7,"B-",IF((ROUND(TRUNC(('TRI-2'!DO46  ),2),0))=6,"C+",IF((ROUND(TRUNC(('TRI-2'!DO46  ),2),0))=5,"C-",IF((ROUND(TRUNC(('TRI-2'!DO46  ),2),0))=4,"D+",IF((ROUND(TRUNC(('TRI-2'!DO46 ),2),0))=3,"D-",IF((ROUND(TRUNC(('TRI-2'!DO46 ),2),0))=2,"E+",IF((ROUND(TRUNC(('TRI-2'!DO46  ),2),0))&lt;=1,"E-","")))))))))))</f>
        <v/>
      </c>
      <c r="DP46" s="51" t="str">
        <f>IF(OR('TRI-2'!DP46 ="",'TRI-2'!DP46&lt;0,'TRI-2'!DP46  &gt;10),"",IF((ROUND(TRUNC(('TRI-2'!DP46  ),2),0))=10,"A+",IF((ROUND(TRUNC(('TRI-2'!DP46  ),2),0))=9,"A-",IF((ROUND(TRUNC(('TRI-2'!DP46   ),2),0))=8,"B+",IF((ROUND(TRUNC(('TRI-2'!DP46 ),2),0))=7,"B-",IF((ROUND(TRUNC(('TRI-2'!DP46  ),2),0))=6,"C+",IF((ROUND(TRUNC(('TRI-2'!DP46  ),2),0))=5,"C-",IF((ROUND(TRUNC(('TRI-2'!DP46  ),2),0))=4,"D+",IF((ROUND(TRUNC(('TRI-2'!DP46 ),2),0))=3,"D-",IF((ROUND(TRUNC(('TRI-2'!DP46 ),2),0))=2,"E+",IF((ROUND(TRUNC(('TRI-2'!DP46  ),2),0))&lt;=1,"E-","")))))))))))</f>
        <v/>
      </c>
      <c r="DQ46" s="51" t="str">
        <f>IF(OR('TRI-2'!DQ46 ="",'TRI-2'!DQ46&lt;0,'TRI-2'!DQ46  &gt;10),"",IF((ROUND(TRUNC(('TRI-2'!DQ46  ),2),0))=10,"A+",IF((ROUND(TRUNC(('TRI-2'!DQ46  ),2),0))=9,"A-",IF((ROUND(TRUNC(('TRI-2'!DQ46   ),2),0))=8,"B+",IF((ROUND(TRUNC(('TRI-2'!DQ46 ),2),0))=7,"B-",IF((ROUND(TRUNC(('TRI-2'!DQ46  ),2),0))=6,"C+",IF((ROUND(TRUNC(('TRI-2'!DQ46  ),2),0))=5,"C-",IF((ROUND(TRUNC(('TRI-2'!DQ46  ),2),0))=4,"D+",IF((ROUND(TRUNC(('TRI-2'!DQ46 ),2),0))=3,"D-",IF((ROUND(TRUNC(('TRI-2'!DQ46 ),2),0))=2,"E+",IF((ROUND(TRUNC(('TRI-2'!DQ46  ),2),0))&lt;=1,"E-","")))))))))))</f>
        <v/>
      </c>
      <c r="DR46" s="51" t="str">
        <f>IF(OR('TRI-2'!DR46 ="",'TRI-2'!DR46&lt;0,'TRI-2'!DR46  &gt;10),"",IF((ROUND(TRUNC(('TRI-2'!DR46  ),2),0))=10,"A+",IF((ROUND(TRUNC(('TRI-2'!DR46  ),2),0))=9,"A-",IF((ROUND(TRUNC(('TRI-2'!DR46   ),2),0))=8,"B+",IF((ROUND(TRUNC(('TRI-2'!DR46 ),2),0))=7,"B-",IF((ROUND(TRUNC(('TRI-2'!DR46  ),2),0))=6,"C+",IF((ROUND(TRUNC(('TRI-2'!DR46  ),2),0))=5,"C-",IF((ROUND(TRUNC(('TRI-2'!DR46  ),2),0))=4,"D+",IF((ROUND(TRUNC(('TRI-2'!DR46 ),2),0))=3,"D-",IF((ROUND(TRUNC(('TRI-2'!DR46 ),2),0))=2,"E+",IF((ROUND(TRUNC(('TRI-2'!DR46  ),2),0))&lt;=1,"E-","")))))))))))</f>
        <v/>
      </c>
      <c r="DS46" s="51" t="str">
        <f>IF(OR('TRI-2'!DS46 ="",'TRI-2'!DS46&lt;0,'TRI-2'!DS46  &gt;10),"",IF((ROUND(TRUNC(('TRI-2'!DS46  ),2),0))=10,"A+",IF((ROUND(TRUNC(('TRI-2'!DS46  ),2),0))=9,"A-",IF((ROUND(TRUNC(('TRI-2'!DS46   ),2),0))=8,"B+",IF((ROUND(TRUNC(('TRI-2'!DS46 ),2),0))=7,"B-",IF((ROUND(TRUNC(('TRI-2'!DS46  ),2),0))=6,"C+",IF((ROUND(TRUNC(('TRI-2'!DS46  ),2),0))=5,"C-",IF((ROUND(TRUNC(('TRI-2'!DS46  ),2),0))=4,"D+",IF((ROUND(TRUNC(('TRI-2'!DS46 ),2),0))=3,"D-",IF((ROUND(TRUNC(('TRI-2'!DS46 ),2),0))=2,"E+",IF((ROUND(TRUNC(('TRI-2'!DS46  ),2),0))&lt;=1,"E-","")))))))))))</f>
        <v/>
      </c>
      <c r="DT46" s="51" t="str">
        <f>IF(OR('TRI-2'!DT46 ="",'TRI-2'!DT46&lt;0,'TRI-2'!DT46  &gt;10),"",IF((ROUND(TRUNC(('TRI-2'!DT46  ),2),0))=10,"A+",IF((ROUND(TRUNC(('TRI-2'!DT46  ),2),0))=9,"A-",IF((ROUND(TRUNC(('TRI-2'!DT46   ),2),0))=8,"B+",IF((ROUND(TRUNC(('TRI-2'!DT46 ),2),0))=7,"B-",IF((ROUND(TRUNC(('TRI-2'!DT46  ),2),0))=6,"C+",IF((ROUND(TRUNC(('TRI-2'!DT46  ),2),0))=5,"C-",IF((ROUND(TRUNC(('TRI-2'!DT46  ),2),0))=4,"D+",IF((ROUND(TRUNC(('TRI-2'!DT46 ),2),0))=3,"D-",IF((ROUND(TRUNC(('TRI-2'!DT46 ),2),0))=2,"E+",IF((ROUND(TRUNC(('TRI-2'!DT46  ),2),0))&lt;=1,"E-","")))))))))))</f>
        <v/>
      </c>
      <c r="DU46" s="51" t="str">
        <f>IF(OR('TRI-2'!DU46 ="",'TRI-2'!DU46&lt;0,'TRI-2'!DU46  &gt;10),"",IF((ROUND(TRUNC(('TRI-2'!DU46  ),2),0))=10,"A+",IF((ROUND(TRUNC(('TRI-2'!DU46  ),2),0))=9,"A-",IF((ROUND(TRUNC(('TRI-2'!DU46   ),2),0))=8,"B+",IF((ROUND(TRUNC(('TRI-2'!DU46 ),2),0))=7,"B-",IF((ROUND(TRUNC(('TRI-2'!DU46  ),2),0))=6,"C+",IF((ROUND(TRUNC(('TRI-2'!DU46  ),2),0))=5,"C-",IF((ROUND(TRUNC(('TRI-2'!DU46  ),2),0))=4,"D+",IF((ROUND(TRUNC(('TRI-2'!DU46 ),2),0))=3,"D-",IF((ROUND(TRUNC(('TRI-2'!DU46 ),2),0))=2,"E+",IF((ROUND(TRUNC(('TRI-2'!DU46  ),2),0))&lt;=1,"E-","")))))))))))</f>
        <v/>
      </c>
      <c r="DV46" s="51" t="str">
        <f>IF(OR('TRI-2'!DV46 ="",'TRI-2'!DV46&lt;0,'TRI-2'!DV46  &gt;10),"",IF((ROUND(TRUNC(('TRI-2'!DV46  ),2),0))=10,"A+",IF((ROUND(TRUNC(('TRI-2'!DV46  ),2),0))=9,"A-",IF((ROUND(TRUNC(('TRI-2'!DV46   ),2),0))=8,"B+",IF((ROUND(TRUNC(('TRI-2'!DV46 ),2),0))=7,"B-",IF((ROUND(TRUNC(('TRI-2'!DV46  ),2),0))=6,"C+",IF((ROUND(TRUNC(('TRI-2'!DV46  ),2),0))=5,"C-",IF((ROUND(TRUNC(('TRI-2'!DV46  ),2),0))=4,"D+",IF((ROUND(TRUNC(('TRI-2'!DV46 ),2),0))=3,"D-",IF((ROUND(TRUNC(('TRI-2'!DV46 ),2),0))=2,"E+",IF((ROUND(TRUNC(('TRI-2'!DV46  ),2),0))&lt;=1,"E-","")))))))))))</f>
        <v/>
      </c>
      <c r="DW46" s="51" t="str">
        <f>IF(OR('TRI-2'!DW46 ="",'TRI-2'!DW46&lt;0,'TRI-2'!DW46  &gt;10),"",IF((ROUND(TRUNC(('TRI-2'!DW46  ),2),0))=10,"A+",IF((ROUND(TRUNC(('TRI-2'!DW46  ),2),0))=9,"A-",IF((ROUND(TRUNC(('TRI-2'!DW46   ),2),0))=8,"B+",IF((ROUND(TRUNC(('TRI-2'!DW46 ),2),0))=7,"B-",IF((ROUND(TRUNC(('TRI-2'!DW46  ),2),0))=6,"C+",IF((ROUND(TRUNC(('TRI-2'!DW46  ),2),0))=5,"C-",IF((ROUND(TRUNC(('TRI-2'!DW46  ),2),0))=4,"D+",IF((ROUND(TRUNC(('TRI-2'!DW46 ),2),0))=3,"D-",IF((ROUND(TRUNC(('TRI-2'!DW46 ),2),0))=2,"E+",IF((ROUND(TRUNC(('TRI-2'!DW46  ),2),0))&lt;=1,"E-","")))))))))))</f>
        <v/>
      </c>
      <c r="DX46" s="51" t="str">
        <f>IF(OR('TRI-2'!DX46 ="",'TRI-2'!DX46&lt;0,'TRI-2'!DX46  &gt;10),"",IF((ROUND(TRUNC(('TRI-2'!DX46  ),2),0))=10,"A+",IF((ROUND(TRUNC(('TRI-2'!DX46  ),2),0))=9,"A-",IF((ROUND(TRUNC(('TRI-2'!DX46   ),2),0))=8,"B+",IF((ROUND(TRUNC(('TRI-2'!DX46 ),2),0))=7,"B-",IF((ROUND(TRUNC(('TRI-2'!DX46  ),2),0))=6,"C+",IF((ROUND(TRUNC(('TRI-2'!DX46  ),2),0))=5,"C-",IF((ROUND(TRUNC(('TRI-2'!DX46  ),2),0))=4,"D+",IF((ROUND(TRUNC(('TRI-2'!DX46 ),2),0))=3,"D-",IF((ROUND(TRUNC(('TRI-2'!DX46 ),2),0))=2,"E+",IF((ROUND(TRUNC(('TRI-2'!DX46  ),2),0))&lt;=1,"E-","")))))))))))</f>
        <v/>
      </c>
      <c r="DY46" s="51" t="str">
        <f>IF(OR('TRI-2'!DY46 ="",'TRI-2'!DY46&lt;0,'TRI-2'!DY46  &gt;10),"",IF((ROUND(TRUNC(('TRI-2'!DY46  ),2),0))=10,"A+",IF((ROUND(TRUNC(('TRI-2'!DY46  ),2),0))=9,"A-",IF((ROUND(TRUNC(('TRI-2'!DY46   ),2),0))=8,"B+",IF((ROUND(TRUNC(('TRI-2'!DY46 ),2),0))=7,"B-",IF((ROUND(TRUNC(('TRI-2'!DY46  ),2),0))=6,"C+",IF((ROUND(TRUNC(('TRI-2'!DY46  ),2),0))=5,"C-",IF((ROUND(TRUNC(('TRI-2'!DY46  ),2),0))=4,"D+",IF((ROUND(TRUNC(('TRI-2'!DY46 ),2),0))=3,"D-",IF((ROUND(TRUNC(('TRI-2'!DY46 ),2),0))=2,"E+",IF((ROUND(TRUNC(('TRI-2'!DY46  ),2),0))&lt;=1,"E-","")))))))))))</f>
        <v/>
      </c>
      <c r="DZ46" s="51" t="str">
        <f>IF(OR('TRI-2'!DZ46 ="",'TRI-2'!DZ46&lt;0,'TRI-2'!DZ46  &gt;10),"",IF((ROUND(TRUNC(('TRI-2'!DZ46  ),2),0))=10,"A+",IF((ROUND(TRUNC(('TRI-2'!DZ46  ),2),0))=9,"A-",IF((ROUND(TRUNC(('TRI-2'!DZ46   ),2),0))=8,"B+",IF((ROUND(TRUNC(('TRI-2'!DZ46 ),2),0))=7,"B-",IF((ROUND(TRUNC(('TRI-2'!DZ46  ),2),0))=6,"C+",IF((ROUND(TRUNC(('TRI-2'!DZ46  ),2),0))=5,"C-",IF((ROUND(TRUNC(('TRI-2'!DZ46  ),2),0))=4,"D+",IF((ROUND(TRUNC(('TRI-2'!DZ46 ),2),0))=3,"D-",IF((ROUND(TRUNC(('TRI-2'!DZ46 ),2),0))=2,"E+",IF((ROUND(TRUNC(('TRI-2'!DZ46  ),2),0))&lt;=1,"E-","")))))))))))</f>
        <v/>
      </c>
      <c r="EA46" s="51" t="str">
        <f>IF(OR('TRI-2'!EA46 ="",'TRI-2'!EA46&lt;0,'TRI-2'!EA46  &gt;10),"",IF((ROUND(TRUNC(('TRI-2'!EA46  ),2),0))=10,"A+",IF((ROUND(TRUNC(('TRI-2'!EA46  ),2),0))=9,"A-",IF((ROUND(TRUNC(('TRI-2'!EA46   ),2),0))=8,"B+",IF((ROUND(TRUNC(('TRI-2'!EA46 ),2),0))=7,"B-",IF((ROUND(TRUNC(('TRI-2'!EA46  ),2),0))=6,"C+",IF((ROUND(TRUNC(('TRI-2'!EA46  ),2),0))=5,"C-",IF((ROUND(TRUNC(('TRI-2'!EA46  ),2),0))=4,"D+",IF((ROUND(TRUNC(('TRI-2'!EA46 ),2),0))=3,"D-",IF((ROUND(TRUNC(('TRI-2'!EA46 ),2),0))=2,"E+",IF((ROUND(TRUNC(('TRI-2'!EA46  ),2),0))&lt;=1,"E-","")))))))))))</f>
        <v/>
      </c>
      <c r="EB46" s="51" t="str">
        <f>IF(OR('TRI-2'!EB46 ="",'TRI-2'!EB46&lt;0,'TRI-2'!EB46  &gt;10),"",IF((ROUND(TRUNC(('TRI-2'!EB46  ),2),0))=10,"A+",IF((ROUND(TRUNC(('TRI-2'!EB46  ),2),0))=9,"A-",IF((ROUND(TRUNC(('TRI-2'!EB46   ),2),0))=8,"B+",IF((ROUND(TRUNC(('TRI-2'!EB46 ),2),0))=7,"B-",IF((ROUND(TRUNC(('TRI-2'!EB46  ),2),0))=6,"C+",IF((ROUND(TRUNC(('TRI-2'!EB46  ),2),0))=5,"C-",IF((ROUND(TRUNC(('TRI-2'!EB46  ),2),0))=4,"D+",IF((ROUND(TRUNC(('TRI-2'!EB46 ),2),0))=3,"D-",IF((ROUND(TRUNC(('TRI-2'!EB46 ),2),0))=2,"E+",IF((ROUND(TRUNC(('TRI-2'!EB46  ),2),0))&lt;=1,"E-","")))))))))))</f>
        <v/>
      </c>
      <c r="EC46" s="51" t="str">
        <f>IF(OR('TRI-2'!EC46 ="",'TRI-2'!EC46&lt;0,'TRI-2'!EC46  &gt;10),"",IF((ROUND(TRUNC(('TRI-2'!EC46  ),2),0))=10,"A+",IF((ROUND(TRUNC(('TRI-2'!EC46  ),2),0))=9,"A-",IF((ROUND(TRUNC(('TRI-2'!EC46   ),2),0))=8,"B+",IF((ROUND(TRUNC(('TRI-2'!EC46 ),2),0))=7,"B-",IF((ROUND(TRUNC(('TRI-2'!EC46  ),2),0))=6,"C+",IF((ROUND(TRUNC(('TRI-2'!EC46  ),2),0))=5,"C-",IF((ROUND(TRUNC(('TRI-2'!EC46  ),2),0))=4,"D+",IF((ROUND(TRUNC(('TRI-2'!EC46 ),2),0))=3,"D-",IF((ROUND(TRUNC(('TRI-2'!EC46 ),2),0))=2,"E+",IF((ROUND(TRUNC(('TRI-2'!EC46  ),2),0))&lt;=1,"E-","")))))))))))</f>
        <v/>
      </c>
      <c r="ED46" s="51" t="str">
        <f>IF(OR('TRI-2'!ED46 ="",'TRI-2'!ED46&lt;0,'TRI-2'!ED46  &gt;10),"",IF((ROUND(TRUNC(('TRI-2'!ED46  ),2),0))=10,"A+",IF((ROUND(TRUNC(('TRI-2'!ED46  ),2),0))=9,"A-",IF((ROUND(TRUNC(('TRI-2'!ED46   ),2),0))=8,"B+",IF((ROUND(TRUNC(('TRI-2'!ED46 ),2),0))=7,"B-",IF((ROUND(TRUNC(('TRI-2'!ED46  ),2),0))=6,"C+",IF((ROUND(TRUNC(('TRI-2'!ED46  ),2),0))=5,"C-",IF((ROUND(TRUNC(('TRI-2'!ED46  ),2),0))=4,"D+",IF((ROUND(TRUNC(('TRI-2'!ED46 ),2),0))=3,"D-",IF((ROUND(TRUNC(('TRI-2'!ED46 ),2),0))=2,"E+",IF((ROUND(TRUNC(('TRI-2'!ED46  ),2),0))&lt;=1,"E-","")))))))))))</f>
        <v/>
      </c>
      <c r="EE46" s="51" t="str">
        <f>IF(OR('TRI-2'!EE46 ="",'TRI-2'!EE46&lt;0,'TRI-2'!EE46  &gt;10),"",IF((ROUND(TRUNC(('TRI-2'!EE46  ),2),0))=10,"A+",IF((ROUND(TRUNC(('TRI-2'!EE46  ),2),0))=9,"A-",IF((ROUND(TRUNC(('TRI-2'!EE46   ),2),0))=8,"B+",IF((ROUND(TRUNC(('TRI-2'!EE46 ),2),0))=7,"B-",IF((ROUND(TRUNC(('TRI-2'!EE46  ),2),0))=6,"C+",IF((ROUND(TRUNC(('TRI-2'!EE46  ),2),0))=5,"C-",IF((ROUND(TRUNC(('TRI-2'!EE46  ),2),0))=4,"D+",IF((ROUND(TRUNC(('TRI-2'!EE46 ),2),0))=3,"D-",IF((ROUND(TRUNC(('TRI-2'!EE46 ),2),0))=2,"E+",IF((ROUND(TRUNC(('TRI-2'!EE46  ),2),0))&lt;=1,"E-","")))))))))))</f>
        <v/>
      </c>
      <c r="EF46" s="51" t="str">
        <f>IF(OR('TRI-2'!EF46 ="",'TRI-2'!EF46&lt;0,'TRI-2'!EF46  &gt;10),"",IF((ROUND(TRUNC(('TRI-2'!EF46  ),2),0))=10,"A+",IF((ROUND(TRUNC(('TRI-2'!EF46  ),2),0))=9,"A-",IF((ROUND(TRUNC(('TRI-2'!EF46   ),2),0))=8,"B+",IF((ROUND(TRUNC(('TRI-2'!EF46 ),2),0))=7,"B-",IF((ROUND(TRUNC(('TRI-2'!EF46  ),2),0))=6,"C+",IF((ROUND(TRUNC(('TRI-2'!EF46  ),2),0))=5,"C-",IF((ROUND(TRUNC(('TRI-2'!EF46  ),2),0))=4,"D+",IF((ROUND(TRUNC(('TRI-2'!EF46 ),2),0))=3,"D-",IF((ROUND(TRUNC(('TRI-2'!EF46 ),2),0))=2,"E+",IF((ROUND(TRUNC(('TRI-2'!EF46  ),2),0))&lt;=1,"E-","")))))))))))</f>
        <v/>
      </c>
      <c r="EG46" s="51" t="str">
        <f>IF(OR('TRI-2'!EG46 ="",'TRI-2'!EG46&lt;0,'TRI-2'!EG46  &gt;10),"",IF((ROUND(TRUNC(('TRI-2'!EG46  ),2),0))=10,"A+",IF((ROUND(TRUNC(('TRI-2'!EG46  ),2),0))=9,"A-",IF((ROUND(TRUNC(('TRI-2'!EG46   ),2),0))=8,"B+",IF((ROUND(TRUNC(('TRI-2'!EG46 ),2),0))=7,"B-",IF((ROUND(TRUNC(('TRI-2'!EG46  ),2),0))=6,"C+",IF((ROUND(TRUNC(('TRI-2'!EG46  ),2),0))=5,"C-",IF((ROUND(TRUNC(('TRI-2'!EG46  ),2),0))=4,"D+",IF((ROUND(TRUNC(('TRI-2'!EG46 ),2),0))=3,"D-",IF((ROUND(TRUNC(('TRI-2'!EG46 ),2),0))=2,"E+",IF((ROUND(TRUNC(('TRI-2'!EG46  ),2),0))&lt;=1,"E-","")))))))))))</f>
        <v/>
      </c>
      <c r="EH46" s="51" t="str">
        <f>IF(OR('TRI-2'!EH46 ="",'TRI-2'!EH46&lt;0,'TRI-2'!EH46  &gt;10),"",IF((ROUND(TRUNC(('TRI-2'!EH46  ),2),0))=10,"A+",IF((ROUND(TRUNC(('TRI-2'!EH46  ),2),0))=9,"A-",IF((ROUND(TRUNC(('TRI-2'!EH46   ),2),0))=8,"B+",IF((ROUND(TRUNC(('TRI-2'!EH46 ),2),0))=7,"B-",IF((ROUND(TRUNC(('TRI-2'!EH46  ),2),0))=6,"C+",IF((ROUND(TRUNC(('TRI-2'!EH46  ),2),0))=5,"C-",IF((ROUND(TRUNC(('TRI-2'!EH46  ),2),0))=4,"D+",IF((ROUND(TRUNC(('TRI-2'!EH46 ),2),0))=3,"D-",IF((ROUND(TRUNC(('TRI-2'!EH46 ),2),0))=2,"E+",IF((ROUND(TRUNC(('TRI-2'!EH46  ),2),0))&lt;=1,"E-","")))))))))))</f>
        <v/>
      </c>
      <c r="EI46" s="51" t="str">
        <f>IF(OR('TRI-2'!EI46 ="",'TRI-2'!EI46&lt;0,'TRI-2'!EI46  &gt;10),"",IF((ROUND(TRUNC(('TRI-2'!EI46  ),2),0))=10,"A+",IF((ROUND(TRUNC(('TRI-2'!EI46  ),2),0))=9,"A-",IF((ROUND(TRUNC(('TRI-2'!EI46   ),2),0))=8,"B+",IF((ROUND(TRUNC(('TRI-2'!EI46 ),2),0))=7,"B-",IF((ROUND(TRUNC(('TRI-2'!EI46  ),2),0))=6,"C+",IF((ROUND(TRUNC(('TRI-2'!EI46  ),2),0))=5,"C-",IF((ROUND(TRUNC(('TRI-2'!EI46  ),2),0))=4,"D+",IF((ROUND(TRUNC(('TRI-2'!EI46 ),2),0))=3,"D-",IF((ROUND(TRUNC(('TRI-2'!EI46 ),2),0))=2,"E+",IF((ROUND(TRUNC(('TRI-2'!EI46  ),2),0))&lt;=1,"E-","")))))))))))</f>
        <v/>
      </c>
      <c r="EJ46" s="51" t="str">
        <f>IF(OR('TRI-2'!EJ46 ="",'TRI-2'!EJ46&lt;0,'TRI-2'!EJ46  &gt;10),"",IF((ROUND(TRUNC(('TRI-2'!EJ46  ),2),0))=10,"A+",IF((ROUND(TRUNC(('TRI-2'!EJ46  ),2),0))=9,"A-",IF((ROUND(TRUNC(('TRI-2'!EJ46   ),2),0))=8,"B+",IF((ROUND(TRUNC(('TRI-2'!EJ46 ),2),0))=7,"B-",IF((ROUND(TRUNC(('TRI-2'!EJ46  ),2),0))=6,"C+",IF((ROUND(TRUNC(('TRI-2'!EJ46  ),2),0))=5,"C-",IF((ROUND(TRUNC(('TRI-2'!EJ46  ),2),0))=4,"D+",IF((ROUND(TRUNC(('TRI-2'!EJ46 ),2),0))=3,"D-",IF((ROUND(TRUNC(('TRI-2'!EJ46 ),2),0))=2,"E+",IF((ROUND(TRUNC(('TRI-2'!EJ46  ),2),0))&lt;=1,"E-","")))))))))))</f>
        <v/>
      </c>
      <c r="EK46" s="51" t="str">
        <f>IF(OR('TRI-2'!EK46 ="",'TRI-2'!EK46&lt;0,'TRI-2'!EK46  &gt;10),"",IF((ROUND(TRUNC(('TRI-2'!EK46  ),2),0))=10,"A+",IF((ROUND(TRUNC(('TRI-2'!EK46  ),2),0))=9,"A-",IF((ROUND(TRUNC(('TRI-2'!EK46   ),2),0))=8,"B+",IF((ROUND(TRUNC(('TRI-2'!EK46 ),2),0))=7,"B-",IF((ROUND(TRUNC(('TRI-2'!EK46  ),2),0))=6,"C+",IF((ROUND(TRUNC(('TRI-2'!EK46  ),2),0))=5,"C-",IF((ROUND(TRUNC(('TRI-2'!EK46  ),2),0))=4,"D+",IF((ROUND(TRUNC(('TRI-2'!EK46 ),2),0))=3,"D-",IF((ROUND(TRUNC(('TRI-2'!EK46 ),2),0))=2,"E+",IF((ROUND(TRUNC(('TRI-2'!EK46  ),2),0))&lt;=1,"E-","")))))))))))</f>
        <v/>
      </c>
      <c r="EL46" s="51" t="str">
        <f>IF(OR('TRI-2'!EL46 ="",'TRI-2'!EL46&lt;0,'TRI-2'!EL46  &gt;10),"",IF((ROUND(TRUNC(('TRI-2'!EL46  ),2),0))=10,"A+",IF((ROUND(TRUNC(('TRI-2'!EL46  ),2),0))=9,"A-",IF((ROUND(TRUNC(('TRI-2'!EL46   ),2),0))=8,"B+",IF((ROUND(TRUNC(('TRI-2'!EL46 ),2),0))=7,"B-",IF((ROUND(TRUNC(('TRI-2'!EL46  ),2),0))=6,"C+",IF((ROUND(TRUNC(('TRI-2'!EL46  ),2),0))=5,"C-",IF((ROUND(TRUNC(('TRI-2'!EL46  ),2),0))=4,"D+",IF((ROUND(TRUNC(('TRI-2'!EL46 ),2),0))=3,"D-",IF((ROUND(TRUNC(('TRI-2'!EL46 ),2),0))=2,"E+",IF((ROUND(TRUNC(('TRI-2'!EL46  ),2),0))&lt;=1,"E-","")))))))))))</f>
        <v/>
      </c>
      <c r="EM46" s="51" t="str">
        <f>IF(OR('TRI-2'!EM46 ="",'TRI-2'!EM46&lt;0,'TRI-2'!EM46  &gt;10),"",IF((ROUND(TRUNC(('TRI-2'!EM46  ),2),0))=10,"A+",IF((ROUND(TRUNC(('TRI-2'!EM46  ),2),0))=9,"A-",IF((ROUND(TRUNC(('TRI-2'!EM46   ),2),0))=8,"B+",IF((ROUND(TRUNC(('TRI-2'!EM46 ),2),0))=7,"B-",IF((ROUND(TRUNC(('TRI-2'!EM46  ),2),0))=6,"C+",IF((ROUND(TRUNC(('TRI-2'!EM46  ),2),0))=5,"C-",IF((ROUND(TRUNC(('TRI-2'!EM46  ),2),0))=4,"D+",IF((ROUND(TRUNC(('TRI-2'!EM46 ),2),0))=3,"D-",IF((ROUND(TRUNC(('TRI-2'!EM46 ),2),0))=2,"E+",IF((ROUND(TRUNC(('TRI-2'!EM46  ),2),0))&lt;=1,"E-","")))))))))))</f>
        <v/>
      </c>
      <c r="EN46" s="51" t="str">
        <f>IF(OR('TRI-2'!EN46 ="",'TRI-2'!EN46&lt;0,'TRI-2'!EN46  &gt;10),"",IF((ROUND(TRUNC(('TRI-2'!EN46  ),2),0))=10,"A+",IF((ROUND(TRUNC(('TRI-2'!EN46  ),2),0))=9,"A-",IF((ROUND(TRUNC(('TRI-2'!EN46   ),2),0))=8,"B+",IF((ROUND(TRUNC(('TRI-2'!EN46 ),2),0))=7,"B-",IF((ROUND(TRUNC(('TRI-2'!EN46  ),2),0))=6,"C+",IF((ROUND(TRUNC(('TRI-2'!EN46  ),2),0))=5,"C-",IF((ROUND(TRUNC(('TRI-2'!EN46  ),2),0))=4,"D+",IF((ROUND(TRUNC(('TRI-2'!EN46 ),2),0))=3,"D-",IF((ROUND(TRUNC(('TRI-2'!EN46 ),2),0))=2,"E+",IF((ROUND(TRUNC(('TRI-2'!EN46  ),2),0))&lt;=1,"E-","")))))))))))</f>
        <v/>
      </c>
      <c r="EO46" s="51" t="str">
        <f>IF(OR('TRI-2'!EO46 ="",'TRI-2'!EO46&lt;0,'TRI-2'!EO46  &gt;10),"",IF((ROUND(TRUNC(('TRI-2'!EO46  ),2),0))=10,"A+",IF((ROUND(TRUNC(('TRI-2'!EO46  ),2),0))=9,"A-",IF((ROUND(TRUNC(('TRI-2'!EO46   ),2),0))=8,"B+",IF((ROUND(TRUNC(('TRI-2'!EO46 ),2),0))=7,"B-",IF((ROUND(TRUNC(('TRI-2'!EO46  ),2),0))=6,"C+",IF((ROUND(TRUNC(('TRI-2'!EO46  ),2),0))=5,"C-",IF((ROUND(TRUNC(('TRI-2'!EO46  ),2),0))=4,"D+",IF((ROUND(TRUNC(('TRI-2'!EO46 ),2),0))=3,"D-",IF((ROUND(TRUNC(('TRI-2'!EO46 ),2),0))=2,"E+",IF((ROUND(TRUNC(('TRI-2'!EO46  ),2),0))&lt;=1,"E-","")))))))))))</f>
        <v/>
      </c>
      <c r="EP46" s="51" t="str">
        <f>IF(OR('TRI-2'!EP46 ="",'TRI-2'!EP46&lt;0,'TRI-2'!EP46  &gt;10),"",IF((ROUND(TRUNC(('TRI-2'!EP46  ),2),0))=10,"A+",IF((ROUND(TRUNC(('TRI-2'!EP46  ),2),0))=9,"A-",IF((ROUND(TRUNC(('TRI-2'!EP46   ),2),0))=8,"B+",IF((ROUND(TRUNC(('TRI-2'!EP46 ),2),0))=7,"B-",IF((ROUND(TRUNC(('TRI-2'!EP46  ),2),0))=6,"C+",IF((ROUND(TRUNC(('TRI-2'!EP46  ),2),0))=5,"C-",IF((ROUND(TRUNC(('TRI-2'!EP46  ),2),0))=4,"D+",IF((ROUND(TRUNC(('TRI-2'!EP46 ),2),0))=3,"D-",IF((ROUND(TRUNC(('TRI-2'!EP46 ),2),0))=2,"E+",IF((ROUND(TRUNC(('TRI-2'!EP46  ),2),0))&lt;=1,"E-","")))))))))))</f>
        <v/>
      </c>
      <c r="EQ46" s="51" t="str">
        <f>IF(OR('TRI-2'!EQ46 ="",'TRI-2'!EQ46&lt;0,'TRI-2'!EQ46  &gt;10),"",IF((ROUND(TRUNC(('TRI-2'!EQ46  ),2),0))=10,"A+",IF((ROUND(TRUNC(('TRI-2'!EQ46  ),2),0))=9,"A-",IF((ROUND(TRUNC(('TRI-2'!EQ46   ),2),0))=8,"B+",IF((ROUND(TRUNC(('TRI-2'!EQ46 ),2),0))=7,"B-",IF((ROUND(TRUNC(('TRI-2'!EQ46  ),2),0))=6,"C+",IF((ROUND(TRUNC(('TRI-2'!EQ46  ),2),0))=5,"C-",IF((ROUND(TRUNC(('TRI-2'!EQ46  ),2),0))=4,"D+",IF((ROUND(TRUNC(('TRI-2'!EQ46 ),2),0))=3,"D-",IF((ROUND(TRUNC(('TRI-2'!EQ46 ),2),0))=2,"E+",IF((ROUND(TRUNC(('TRI-2'!EQ46  ),2),0))&lt;=1,"E-","")))))))))))</f>
        <v/>
      </c>
      <c r="ER46" s="51" t="str">
        <f>IF(OR('TRI-2'!ER46 ="",'TRI-2'!ER46&lt;0,'TRI-2'!ER46  &gt;10),"",IF((ROUND(TRUNC(('TRI-2'!ER46  ),2),0))=10,"A+",IF((ROUND(TRUNC(('TRI-2'!ER46  ),2),0))=9,"A-",IF((ROUND(TRUNC(('TRI-2'!ER46   ),2),0))=8,"B+",IF((ROUND(TRUNC(('TRI-2'!ER46 ),2),0))=7,"B-",IF((ROUND(TRUNC(('TRI-2'!ER46  ),2),0))=6,"C+",IF((ROUND(TRUNC(('TRI-2'!ER46  ),2),0))=5,"C-",IF((ROUND(TRUNC(('TRI-2'!ER46  ),2),0))=4,"D+",IF((ROUND(TRUNC(('TRI-2'!ER46 ),2),0))=3,"D-",IF((ROUND(TRUNC(('TRI-2'!ER46 ),2),0))=2,"E+",IF((ROUND(TRUNC(('TRI-2'!ER46  ),2),0))&lt;=1,"E-","")))))))))))</f>
        <v/>
      </c>
      <c r="ES46" s="51" t="str">
        <f>IF(OR('TRI-2'!ES46 ="",'TRI-2'!ES46&lt;0,'TRI-2'!ES46  &gt;10),"",IF((ROUND(TRUNC(('TRI-2'!ES46  ),2),0))=10,"A+",IF((ROUND(TRUNC(('TRI-2'!ES46  ),2),0))=9,"A-",IF((ROUND(TRUNC(('TRI-2'!ES46   ),2),0))=8,"B+",IF((ROUND(TRUNC(('TRI-2'!ES46 ),2),0))=7,"B-",IF((ROUND(TRUNC(('TRI-2'!ES46  ),2),0))=6,"C+",IF((ROUND(TRUNC(('TRI-2'!ES46  ),2),0))=5,"C-",IF((ROUND(TRUNC(('TRI-2'!ES46  ),2),0))=4,"D+",IF((ROUND(TRUNC(('TRI-2'!ES46 ),2),0))=3,"D-",IF((ROUND(TRUNC(('TRI-2'!ES46 ),2),0))=2,"E+",IF((ROUND(TRUNC(('TRI-2'!ES46  ),2),0))&lt;=1,"E-","")))))))))))</f>
        <v/>
      </c>
      <c r="ET46" s="51" t="str">
        <f>IF('TRI-2'!ET46 ="","",'TRI-2'!ET46 )</f>
        <v/>
      </c>
      <c r="EU46" s="51" t="str">
        <f>IF('TRI-2'!EU46 ="","",'TRI-2'!EU46 )</f>
        <v/>
      </c>
      <c r="EV46" s="51" t="str">
        <f>IF('TRI-2'!EV46 ="","",'TRI-2'!EV46 )</f>
        <v/>
      </c>
      <c r="EW46" s="51" t="str">
        <f>IF('TRI-2'!EW46 ="","",'TRI-2'!EW46 )</f>
        <v/>
      </c>
      <c r="EX46" s="51" t="str">
        <f>IF('TRI-2'!EX46 ="","",'TRI-2'!EX46 )</f>
        <v/>
      </c>
      <c r="EY46" s="51" t="str">
        <f>IF('TRI-2'!EY46 ="","",'TRI-2'!EY46 )</f>
        <v/>
      </c>
      <c r="EZ46" s="51" t="str">
        <f>IF('TRI-2'!EZ46 ="","",'TRI-2'!EZ46 )</f>
        <v/>
      </c>
      <c r="FA46" s="51" t="str">
        <f>IF('TRI-2'!FA46 ="","",'TRI-2'!FA46 )</f>
        <v/>
      </c>
      <c r="FB46" s="51" t="str">
        <f>IF('TRI-2'!FB46 ="","",'TRI-2'!FB46 )</f>
        <v/>
      </c>
      <c r="FC46" s="51" t="str">
        <f>IF('TRI-2'!FC46 ="","",'TRI-2'!FC46 )</f>
        <v/>
      </c>
      <c r="FD46" s="51">
        <f>IF('TRI-2'!FD46 ="","",'TRI-2'!FD46 )</f>
        <v>0</v>
      </c>
      <c r="FE46" s="51" t="str">
        <f>IF('TRI-2'!FE46 ="","",'TRI-2'!FE46 )</f>
        <v/>
      </c>
      <c r="FF46" s="51" t="str">
        <f>IF('TRI-2'!FF46 ="","",'TRI-2'!FF46 )</f>
        <v/>
      </c>
      <c r="FG46" s="51" t="str">
        <f>IF('TRI-2'!FG46 ="","",'TRI-2'!FG46 )</f>
        <v/>
      </c>
      <c r="FH46" s="51" t="str">
        <f>IF('TRI-2'!FH46 ="","",'TRI-2'!FH46 )</f>
        <v/>
      </c>
    </row>
    <row r="47" spans="1:164" ht="21" hidden="1" customHeight="1">
      <c r="B47" s="53">
        <v>30</v>
      </c>
      <c r="C47" s="272" t="str">
        <f>IF(NOTAS!E50&gt;"",NOTAS!E50,"")</f>
        <v/>
      </c>
      <c r="D47" s="273"/>
      <c r="E47" s="273"/>
      <c r="F47" s="274"/>
      <c r="G47" s="51" t="str">
        <f>IF(OR('TRI-2'!G47 ="",'TRI-2'!G47&lt;0,'TRI-2'!G47  &gt;10),"",IF((ROUND(TRUNC(('TRI-2'!G47  ),2),0))=10,"A+",IF((ROUND(TRUNC(('TRI-2'!G47  ),2),0))=9,"A-",IF((ROUND(TRUNC(('TRI-2'!G47   ),2),0))=8,"B+",IF((ROUND(TRUNC(('TRI-2'!G47 ),2),0))=7,"B-",IF((ROUND(TRUNC(('TRI-2'!G47  ),2),0))=6,"C+",IF((ROUND(TRUNC(('TRI-2'!G47  ),2),0))=5,"C-",IF((ROUND(TRUNC(('TRI-2'!G47  ),2),0))=4,"D+",IF((ROUND(TRUNC(('TRI-2'!G47 ),2),0))=3,"D-",IF((ROUND(TRUNC(('TRI-2'!G47 ),2),0))=2,"E+",IF((ROUND(TRUNC(('TRI-2'!G47  ),2),0))&lt;=1,"E-","")))))))))))</f>
        <v/>
      </c>
      <c r="H47" s="51" t="str">
        <f>IF(OR('TRI-2'!H47 ="",'TRI-2'!H47&lt;0,'TRI-2'!H47  &gt;10),"",IF((ROUND(TRUNC(('TRI-2'!H47  ),2),0))=10,"A+",IF((ROUND(TRUNC(('TRI-2'!H47  ),2),0))=9,"A-",IF((ROUND(TRUNC(('TRI-2'!H47   ),2),0))=8,"B+",IF((ROUND(TRUNC(('TRI-2'!H47 ),2),0))=7,"B-",IF((ROUND(TRUNC(('TRI-2'!H47  ),2),0))=6,"C+",IF((ROUND(TRUNC(('TRI-2'!H47  ),2),0))=5,"C-",IF((ROUND(TRUNC(('TRI-2'!H47  ),2),0))=4,"D+",IF((ROUND(TRUNC(('TRI-2'!H47 ),2),0))=3,"D-",IF((ROUND(TRUNC(('TRI-2'!H47 ),2),0))=2,"E+",IF((ROUND(TRUNC(('TRI-2'!H47  ),2),0))&lt;=1,"E-","")))))))))))</f>
        <v/>
      </c>
      <c r="I47" s="51" t="str">
        <f>IF(OR('TRI-2'!I47 ="",'TRI-2'!I47&lt;0,'TRI-2'!I47  &gt;10),"",IF((ROUND(TRUNC(('TRI-2'!I47  ),2),0))=10,"A+",IF((ROUND(TRUNC(('TRI-2'!I47  ),2),0))=9,"A-",IF((ROUND(TRUNC(('TRI-2'!I47   ),2),0))=8,"B+",IF((ROUND(TRUNC(('TRI-2'!I47 ),2),0))=7,"B-",IF((ROUND(TRUNC(('TRI-2'!I47  ),2),0))=6,"C+",IF((ROUND(TRUNC(('TRI-2'!I47  ),2),0))=5,"C-",IF((ROUND(TRUNC(('TRI-2'!I47  ),2),0))=4,"D+",IF((ROUND(TRUNC(('TRI-2'!I47 ),2),0))=3,"D-",IF((ROUND(TRUNC(('TRI-2'!I47 ),2),0))=2,"E+",IF((ROUND(TRUNC(('TRI-2'!I47  ),2),0))&lt;=1,"E-","")))))))))))</f>
        <v/>
      </c>
      <c r="J47" s="51" t="str">
        <f>IF(OR('TRI-2'!J47 ="",'TRI-2'!J47&lt;0,'TRI-2'!J47  &gt;10),"",IF((ROUND(TRUNC(('TRI-2'!J47  ),2),0))=10,"A+",IF((ROUND(TRUNC(('TRI-2'!J47  ),2),0))=9,"A-",IF((ROUND(TRUNC(('TRI-2'!J47   ),2),0))=8,"B+",IF((ROUND(TRUNC(('TRI-2'!J47 ),2),0))=7,"B-",IF((ROUND(TRUNC(('TRI-2'!J47  ),2),0))=6,"C+",IF((ROUND(TRUNC(('TRI-2'!J47  ),2),0))=5,"C-",IF((ROUND(TRUNC(('TRI-2'!J47  ),2),0))=4,"D+",IF((ROUND(TRUNC(('TRI-2'!J47 ),2),0))=3,"D-",IF((ROUND(TRUNC(('TRI-2'!J47 ),2),0))=2,"E+",IF((ROUND(TRUNC(('TRI-2'!J47  ),2),0))&lt;=1,"E-","")))))))))))</f>
        <v/>
      </c>
      <c r="K47" s="51" t="str">
        <f>IF(OR('TRI-2'!K47 ="",'TRI-2'!K47&lt;0,'TRI-2'!K47  &gt;10),"",IF((ROUND(TRUNC(('TRI-2'!K47  ),2),0))=10,"A+",IF((ROUND(TRUNC(('TRI-2'!K47  ),2),0))=9,"A-",IF((ROUND(TRUNC(('TRI-2'!K47   ),2),0))=8,"B+",IF((ROUND(TRUNC(('TRI-2'!K47 ),2),0))=7,"B-",IF((ROUND(TRUNC(('TRI-2'!K47  ),2),0))=6,"C+",IF((ROUND(TRUNC(('TRI-2'!K47  ),2),0))=5,"C-",IF((ROUND(TRUNC(('TRI-2'!K47  ),2),0))=4,"D+",IF((ROUND(TRUNC(('TRI-2'!K47 ),2),0))=3,"D-",IF((ROUND(TRUNC(('TRI-2'!K47 ),2),0))=2,"E+",IF((ROUND(TRUNC(('TRI-2'!K47  ),2),0))&lt;=1,"E-","")))))))))))</f>
        <v/>
      </c>
      <c r="L47" s="51" t="str">
        <f>IF(OR('TRI-2'!L47 ="",'TRI-2'!L47&lt;0,'TRI-2'!L47  &gt;10),"",IF((ROUND(TRUNC(('TRI-2'!L47  ),2),0))=10,"A+",IF((ROUND(TRUNC(('TRI-2'!L47  ),2),0))=9,"A-",IF((ROUND(TRUNC(('TRI-2'!L47   ),2),0))=8,"B+",IF((ROUND(TRUNC(('TRI-2'!L47 ),2),0))=7,"B-",IF((ROUND(TRUNC(('TRI-2'!L47  ),2),0))=6,"C+",IF((ROUND(TRUNC(('TRI-2'!L47  ),2),0))=5,"C-",IF((ROUND(TRUNC(('TRI-2'!L47  ),2),0))=4,"D+",IF((ROUND(TRUNC(('TRI-2'!L47 ),2),0))=3,"D-",IF((ROUND(TRUNC(('TRI-2'!L47 ),2),0))=2,"E+",IF((ROUND(TRUNC(('TRI-2'!L47  ),2),0))&lt;=1,"E-","")))))))))))</f>
        <v/>
      </c>
      <c r="M47" s="51" t="str">
        <f>IF(OR('TRI-2'!M47 ="",'TRI-2'!M47&lt;0,'TRI-2'!M47  &gt;10),"",IF((ROUND(TRUNC(('TRI-2'!M47  ),2),0))=10,"A+",IF((ROUND(TRUNC(('TRI-2'!M47  ),2),0))=9,"A-",IF((ROUND(TRUNC(('TRI-2'!M47   ),2),0))=8,"B+",IF((ROUND(TRUNC(('TRI-2'!M47 ),2),0))=7,"B-",IF((ROUND(TRUNC(('TRI-2'!M47  ),2),0))=6,"C+",IF((ROUND(TRUNC(('TRI-2'!M47  ),2),0))=5,"C-",IF((ROUND(TRUNC(('TRI-2'!M47  ),2),0))=4,"D+",IF((ROUND(TRUNC(('TRI-2'!M47 ),2),0))=3,"D-",IF((ROUND(TRUNC(('TRI-2'!M47 ),2),0))=2,"E+",IF((ROUND(TRUNC(('TRI-2'!M47  ),2),0))&lt;=1,"E-","")))))))))))</f>
        <v/>
      </c>
      <c r="N47" s="51" t="str">
        <f>IF(OR('TRI-2'!N47 ="",'TRI-2'!N47&lt;0,'TRI-2'!N47  &gt;10),"",IF((ROUND(TRUNC(('TRI-2'!N47  ),2),0))=10,"A+",IF((ROUND(TRUNC(('TRI-2'!N47  ),2),0))=9,"A-",IF((ROUND(TRUNC(('TRI-2'!N47   ),2),0))=8,"B+",IF((ROUND(TRUNC(('TRI-2'!N47 ),2),0))=7,"B-",IF((ROUND(TRUNC(('TRI-2'!N47  ),2),0))=6,"C+",IF((ROUND(TRUNC(('TRI-2'!N47  ),2),0))=5,"C-",IF((ROUND(TRUNC(('TRI-2'!N47  ),2),0))=4,"D+",IF((ROUND(TRUNC(('TRI-2'!N47 ),2),0))=3,"D-",IF((ROUND(TRUNC(('TRI-2'!N47 ),2),0))=2,"E+",IF((ROUND(TRUNC(('TRI-2'!N47  ),2),0))&lt;=1,"E-","")))))))))))</f>
        <v/>
      </c>
      <c r="O47" s="51" t="str">
        <f>IF(OR('TRI-2'!O47 ="",'TRI-2'!O47&lt;0,'TRI-2'!O47  &gt;10),"",IF((ROUND(TRUNC(('TRI-2'!O47  ),2),0))=10,"A+",IF((ROUND(TRUNC(('TRI-2'!O47  ),2),0))=9,"A-",IF((ROUND(TRUNC(('TRI-2'!O47   ),2),0))=8,"B+",IF((ROUND(TRUNC(('TRI-2'!O47 ),2),0))=7,"B-",IF((ROUND(TRUNC(('TRI-2'!O47  ),2),0))=6,"C+",IF((ROUND(TRUNC(('TRI-2'!O47  ),2),0))=5,"C-",IF((ROUND(TRUNC(('TRI-2'!O47  ),2),0))=4,"D+",IF((ROUND(TRUNC(('TRI-2'!O47 ),2),0))=3,"D-",IF((ROUND(TRUNC(('TRI-2'!O47 ),2),0))=2,"E+",IF((ROUND(TRUNC(('TRI-2'!O47  ),2),0))&lt;=1,"E-","")))))))))))</f>
        <v/>
      </c>
      <c r="P47" s="51" t="str">
        <f>IF(OR('TRI-2'!P47 ="",'TRI-2'!P47&lt;0,'TRI-2'!P47  &gt;10),"",IF((ROUND(TRUNC(('TRI-2'!P47  ),2),0))=10,"A+",IF((ROUND(TRUNC(('TRI-2'!P47  ),2),0))=9,"A-",IF((ROUND(TRUNC(('TRI-2'!P47   ),2),0))=8,"B+",IF((ROUND(TRUNC(('TRI-2'!P47 ),2),0))=7,"B-",IF((ROUND(TRUNC(('TRI-2'!P47  ),2),0))=6,"C+",IF((ROUND(TRUNC(('TRI-2'!P47  ),2),0))=5,"C-",IF((ROUND(TRUNC(('TRI-2'!P47  ),2),0))=4,"D+",IF((ROUND(TRUNC(('TRI-2'!P47 ),2),0))=3,"D-",IF((ROUND(TRUNC(('TRI-2'!P47 ),2),0))=2,"E+",IF((ROUND(TRUNC(('TRI-2'!P47  ),2),0))&lt;=1,"E-","")))))))))))</f>
        <v/>
      </c>
      <c r="Q47" s="51" t="str">
        <f>IF(OR('TRI-2'!Q47 ="",'TRI-2'!Q47&lt;0,'TRI-2'!Q47  &gt;10),"",IF((ROUND(TRUNC(('TRI-2'!Q47  ),2),0))=10,"A+",IF((ROUND(TRUNC(('TRI-2'!Q47  ),2),0))=9,"A-",IF((ROUND(TRUNC(('TRI-2'!Q47   ),2),0))=8,"B+",IF((ROUND(TRUNC(('TRI-2'!Q47 ),2),0))=7,"B-",IF((ROUND(TRUNC(('TRI-2'!Q47  ),2),0))=6,"C+",IF((ROUND(TRUNC(('TRI-2'!Q47  ),2),0))=5,"C-",IF((ROUND(TRUNC(('TRI-2'!Q47  ),2),0))=4,"D+",IF((ROUND(TRUNC(('TRI-2'!Q47 ),2),0))=3,"D-",IF((ROUND(TRUNC(('TRI-2'!Q47 ),2),0))=2,"E+",IF((ROUND(TRUNC(('TRI-2'!Q47  ),2),0))&lt;=1,"E-","")))))))))))</f>
        <v/>
      </c>
      <c r="R47" s="51" t="str">
        <f>IF(OR('TRI-2'!R47 ="",'TRI-2'!R47&lt;0,'TRI-2'!R47  &gt;10),"",IF((ROUND(TRUNC(('TRI-2'!R47  ),2),0))=10,"A+",IF((ROUND(TRUNC(('TRI-2'!R47  ),2),0))=9,"A-",IF((ROUND(TRUNC(('TRI-2'!R47   ),2),0))=8,"B+",IF((ROUND(TRUNC(('TRI-2'!R47 ),2),0))=7,"B-",IF((ROUND(TRUNC(('TRI-2'!R47  ),2),0))=6,"C+",IF((ROUND(TRUNC(('TRI-2'!R47  ),2),0))=5,"C-",IF((ROUND(TRUNC(('TRI-2'!R47  ),2),0))=4,"D+",IF((ROUND(TRUNC(('TRI-2'!R47 ),2),0))=3,"D-",IF((ROUND(TRUNC(('TRI-2'!R47 ),2),0))=2,"E+",IF((ROUND(TRUNC(('TRI-2'!R47  ),2),0))&lt;=1,"E-","")))))))))))</f>
        <v/>
      </c>
      <c r="S47" s="51" t="str">
        <f>IF(OR('TRI-2'!S47 ="",'TRI-2'!S47&lt;0,'TRI-2'!S47  &gt;10),"",IF((ROUND(TRUNC(('TRI-2'!S47  ),2),0))=10,"A+",IF((ROUND(TRUNC(('TRI-2'!S47  ),2),0))=9,"A-",IF((ROUND(TRUNC(('TRI-2'!S47   ),2),0))=8,"B+",IF((ROUND(TRUNC(('TRI-2'!S47 ),2),0))=7,"B-",IF((ROUND(TRUNC(('TRI-2'!S47  ),2),0))=6,"C+",IF((ROUND(TRUNC(('TRI-2'!S47  ),2),0))=5,"C-",IF((ROUND(TRUNC(('TRI-2'!S47  ),2),0))=4,"D+",IF((ROUND(TRUNC(('TRI-2'!S47 ),2),0))=3,"D-",IF((ROUND(TRUNC(('TRI-2'!S47 ),2),0))=2,"E+",IF((ROUND(TRUNC(('TRI-2'!S47  ),2),0))&lt;=1,"E-","")))))))))))</f>
        <v/>
      </c>
      <c r="T47" s="51" t="str">
        <f>IF(OR('TRI-2'!T47 ="",'TRI-2'!T47&lt;0,'TRI-2'!T47  &gt;10),"",IF((ROUND(TRUNC(('TRI-2'!T47  ),2),0))=10,"A+",IF((ROUND(TRUNC(('TRI-2'!T47  ),2),0))=9,"A-",IF((ROUND(TRUNC(('TRI-2'!T47   ),2),0))=8,"B+",IF((ROUND(TRUNC(('TRI-2'!T47 ),2),0))=7,"B-",IF((ROUND(TRUNC(('TRI-2'!T47  ),2),0))=6,"C+",IF((ROUND(TRUNC(('TRI-2'!T47  ),2),0))=5,"C-",IF((ROUND(TRUNC(('TRI-2'!T47  ),2),0))=4,"D+",IF((ROUND(TRUNC(('TRI-2'!T47 ),2),0))=3,"D-",IF((ROUND(TRUNC(('TRI-2'!T47 ),2),0))=2,"E+",IF((ROUND(TRUNC(('TRI-2'!T47  ),2),0))&lt;=1,"E-","")))))))))))</f>
        <v/>
      </c>
      <c r="U47" s="51" t="str">
        <f>IF(OR('TRI-2'!U47 ="",'TRI-2'!U47&lt;0,'TRI-2'!U47  &gt;10),"",IF((ROUND(TRUNC(('TRI-2'!U47  ),2),0))=10,"A+",IF((ROUND(TRUNC(('TRI-2'!U47  ),2),0))=9,"A-",IF((ROUND(TRUNC(('TRI-2'!U47   ),2),0))=8,"B+",IF((ROUND(TRUNC(('TRI-2'!U47 ),2),0))=7,"B-",IF((ROUND(TRUNC(('TRI-2'!U47  ),2),0))=6,"C+",IF((ROUND(TRUNC(('TRI-2'!U47  ),2),0))=5,"C-",IF((ROUND(TRUNC(('TRI-2'!U47  ),2),0))=4,"D+",IF((ROUND(TRUNC(('TRI-2'!U47 ),2),0))=3,"D-",IF((ROUND(TRUNC(('TRI-2'!U47 ),2),0))=2,"E+",IF((ROUND(TRUNC(('TRI-2'!U47  ),2),0))&lt;=1,"E-","")))))))))))</f>
        <v/>
      </c>
      <c r="V47" s="51" t="str">
        <f>IF(OR('TRI-2'!V47 ="",'TRI-2'!V47&lt;0,'TRI-2'!V47  &gt;10),"",IF((ROUND(TRUNC(('TRI-2'!V47  ),2),0))=10,"A+",IF((ROUND(TRUNC(('TRI-2'!V47  ),2),0))=9,"A-",IF((ROUND(TRUNC(('TRI-2'!V47   ),2),0))=8,"B+",IF((ROUND(TRUNC(('TRI-2'!V47 ),2),0))=7,"B-",IF((ROUND(TRUNC(('TRI-2'!V47  ),2),0))=6,"C+",IF((ROUND(TRUNC(('TRI-2'!V47  ),2),0))=5,"C-",IF((ROUND(TRUNC(('TRI-2'!V47  ),2),0))=4,"D+",IF((ROUND(TRUNC(('TRI-2'!V47 ),2),0))=3,"D-",IF((ROUND(TRUNC(('TRI-2'!V47 ),2),0))=2,"E+",IF((ROUND(TRUNC(('TRI-2'!V47  ),2),0))&lt;=1,"E-","")))))))))))</f>
        <v/>
      </c>
      <c r="W47" s="51" t="str">
        <f>IF(OR('TRI-2'!W47 ="",'TRI-2'!W47&lt;0,'TRI-2'!W47  &gt;10),"",IF((ROUND(TRUNC(('TRI-2'!W47  ),2),0))=10,"A+",IF((ROUND(TRUNC(('TRI-2'!W47  ),2),0))=9,"A-",IF((ROUND(TRUNC(('TRI-2'!W47   ),2),0))=8,"B+",IF((ROUND(TRUNC(('TRI-2'!W47 ),2),0))=7,"B-",IF((ROUND(TRUNC(('TRI-2'!W47  ),2),0))=6,"C+",IF((ROUND(TRUNC(('TRI-2'!W47  ),2),0))=5,"C-",IF((ROUND(TRUNC(('TRI-2'!W47  ),2),0))=4,"D+",IF((ROUND(TRUNC(('TRI-2'!W47 ),2),0))=3,"D-",IF((ROUND(TRUNC(('TRI-2'!W47 ),2),0))=2,"E+",IF((ROUND(TRUNC(('TRI-2'!W47  ),2),0))&lt;=1,"E-","")))))))))))</f>
        <v/>
      </c>
      <c r="X47" s="51" t="str">
        <f>IF(OR('TRI-2'!X47 ="",'TRI-2'!X47&lt;0,'TRI-2'!X47  &gt;10),"",IF((ROUND(TRUNC(('TRI-2'!X47  ),2),0))=10,"A+",IF((ROUND(TRUNC(('TRI-2'!X47  ),2),0))=9,"A-",IF((ROUND(TRUNC(('TRI-2'!X47   ),2),0))=8,"B+",IF((ROUND(TRUNC(('TRI-2'!X47 ),2),0))=7,"B-",IF((ROUND(TRUNC(('TRI-2'!X47  ),2),0))=6,"C+",IF((ROUND(TRUNC(('TRI-2'!X47  ),2),0))=5,"C-",IF((ROUND(TRUNC(('TRI-2'!X47  ),2),0))=4,"D+",IF((ROUND(TRUNC(('TRI-2'!X47 ),2),0))=3,"D-",IF((ROUND(TRUNC(('TRI-2'!X47 ),2),0))=2,"E+",IF((ROUND(TRUNC(('TRI-2'!X47  ),2),0))&lt;=1,"E-","")))))))))))</f>
        <v/>
      </c>
      <c r="Y47" s="51" t="str">
        <f>IF(OR('TRI-2'!Y47 ="",'TRI-2'!Y47&lt;0,'TRI-2'!Y47  &gt;10),"",IF((ROUND(TRUNC(('TRI-2'!Y47  ),2),0))=10,"A+",IF((ROUND(TRUNC(('TRI-2'!Y47  ),2),0))=9,"A-",IF((ROUND(TRUNC(('TRI-2'!Y47   ),2),0))=8,"B+",IF((ROUND(TRUNC(('TRI-2'!Y47 ),2),0))=7,"B-",IF((ROUND(TRUNC(('TRI-2'!Y47  ),2),0))=6,"C+",IF((ROUND(TRUNC(('TRI-2'!Y47  ),2),0))=5,"C-",IF((ROUND(TRUNC(('TRI-2'!Y47  ),2),0))=4,"D+",IF((ROUND(TRUNC(('TRI-2'!Y47 ),2),0))=3,"D-",IF((ROUND(TRUNC(('TRI-2'!Y47 ),2),0))=2,"E+",IF((ROUND(TRUNC(('TRI-2'!Y47  ),2),0))&lt;=1,"E-","")))))))))))</f>
        <v/>
      </c>
      <c r="Z47" s="51" t="str">
        <f>IF(OR('TRI-2'!Z47 ="",'TRI-2'!Z47&lt;0,'TRI-2'!Z47  &gt;10),"",IF((ROUND(TRUNC(('TRI-2'!Z47  ),2),0))=10,"A+",IF((ROUND(TRUNC(('TRI-2'!Z47  ),2),0))=9,"A-",IF((ROUND(TRUNC(('TRI-2'!Z47   ),2),0))=8,"B+",IF((ROUND(TRUNC(('TRI-2'!Z47 ),2),0))=7,"B-",IF((ROUND(TRUNC(('TRI-2'!Z47  ),2),0))=6,"C+",IF((ROUND(TRUNC(('TRI-2'!Z47  ),2),0))=5,"C-",IF((ROUND(TRUNC(('TRI-2'!Z47  ),2),0))=4,"D+",IF((ROUND(TRUNC(('TRI-2'!Z47 ),2),0))=3,"D-",IF((ROUND(TRUNC(('TRI-2'!Z47 ),2),0))=2,"E+",IF((ROUND(TRUNC(('TRI-2'!Z47  ),2),0))&lt;=1,"E-","")))))))))))</f>
        <v/>
      </c>
      <c r="AA47" s="51" t="str">
        <f>IF(OR('TRI-2'!AA47 ="",'TRI-2'!AA47&lt;0,'TRI-2'!AA47  &gt;10),"",IF((ROUND(TRUNC(('TRI-2'!AA47  ),2),0))=10,"A+",IF((ROUND(TRUNC(('TRI-2'!AA47  ),2),0))=9,"A-",IF((ROUND(TRUNC(('TRI-2'!AA47   ),2),0))=8,"B+",IF((ROUND(TRUNC(('TRI-2'!AA47 ),2),0))=7,"B-",IF((ROUND(TRUNC(('TRI-2'!AA47  ),2),0))=6,"C+",IF((ROUND(TRUNC(('TRI-2'!AA47  ),2),0))=5,"C-",IF((ROUND(TRUNC(('TRI-2'!AA47  ),2),0))=4,"D+",IF((ROUND(TRUNC(('TRI-2'!AA47 ),2),0))=3,"D-",IF((ROUND(TRUNC(('TRI-2'!AA47 ),2),0))=2,"E+",IF((ROUND(TRUNC(('TRI-2'!AA47  ),2),0))&lt;=1,"E-","")))))))))))</f>
        <v/>
      </c>
      <c r="AB47" s="51" t="str">
        <f>IF(OR('TRI-2'!AB47 ="",'TRI-2'!AB47&lt;0,'TRI-2'!AB47  &gt;10),"",IF((ROUND(TRUNC(('TRI-2'!AB47  ),2),0))=10,"A+",IF((ROUND(TRUNC(('TRI-2'!AB47  ),2),0))=9,"A-",IF((ROUND(TRUNC(('TRI-2'!AB47   ),2),0))=8,"B+",IF((ROUND(TRUNC(('TRI-2'!AB47 ),2),0))=7,"B-",IF((ROUND(TRUNC(('TRI-2'!AB47  ),2),0))=6,"C+",IF((ROUND(TRUNC(('TRI-2'!AB47  ),2),0))=5,"C-",IF((ROUND(TRUNC(('TRI-2'!AB47  ),2),0))=4,"D+",IF((ROUND(TRUNC(('TRI-2'!AB47 ),2),0))=3,"D-",IF((ROUND(TRUNC(('TRI-2'!AB47 ),2),0))=2,"E+",IF((ROUND(TRUNC(('TRI-2'!AB47  ),2),0))&lt;=1,"E-","")))))))))))</f>
        <v/>
      </c>
      <c r="AC47" s="51" t="str">
        <f>IF(OR('TRI-2'!AC47 ="",'TRI-2'!AC47&lt;0,'TRI-2'!AC47  &gt;10),"",IF((ROUND(TRUNC(('TRI-2'!AC47  ),2),0))=10,"A+",IF((ROUND(TRUNC(('TRI-2'!AC47  ),2),0))=9,"A-",IF((ROUND(TRUNC(('TRI-2'!AC47   ),2),0))=8,"B+",IF((ROUND(TRUNC(('TRI-2'!AC47 ),2),0))=7,"B-",IF((ROUND(TRUNC(('TRI-2'!AC47  ),2),0))=6,"C+",IF((ROUND(TRUNC(('TRI-2'!AC47  ),2),0))=5,"C-",IF((ROUND(TRUNC(('TRI-2'!AC47  ),2),0))=4,"D+",IF((ROUND(TRUNC(('TRI-2'!AC47 ),2),0))=3,"D-",IF((ROUND(TRUNC(('TRI-2'!AC47 ),2),0))=2,"E+",IF((ROUND(TRUNC(('TRI-2'!AC47  ),2),0))&lt;=1,"E-","")))))))))))</f>
        <v/>
      </c>
      <c r="AD47" s="51" t="str">
        <f>IF(OR('TRI-2'!AD47 ="",'TRI-2'!AD47&lt;0,'TRI-2'!AD47  &gt;10),"",IF((ROUND(TRUNC(('TRI-2'!AD47  ),2),0))=10,"A+",IF((ROUND(TRUNC(('TRI-2'!AD47  ),2),0))=9,"A-",IF((ROUND(TRUNC(('TRI-2'!AD47   ),2),0))=8,"B+",IF((ROUND(TRUNC(('TRI-2'!AD47 ),2),0))=7,"B-",IF((ROUND(TRUNC(('TRI-2'!AD47  ),2),0))=6,"C+",IF((ROUND(TRUNC(('TRI-2'!AD47  ),2),0))=5,"C-",IF((ROUND(TRUNC(('TRI-2'!AD47  ),2),0))=4,"D+",IF((ROUND(TRUNC(('TRI-2'!AD47 ),2),0))=3,"D-",IF((ROUND(TRUNC(('TRI-2'!AD47 ),2),0))=2,"E+",IF((ROUND(TRUNC(('TRI-2'!AD47  ),2),0))&lt;=1,"E-","")))))))))))</f>
        <v/>
      </c>
      <c r="AE47" s="51" t="str">
        <f>IF(OR('TRI-2'!AE47 ="",'TRI-2'!AE47&lt;0,'TRI-2'!AE47  &gt;10),"",IF((ROUND(TRUNC(('TRI-2'!AE47  ),2),0))=10,"A+",IF((ROUND(TRUNC(('TRI-2'!AE47  ),2),0))=9,"A-",IF((ROUND(TRUNC(('TRI-2'!AE47   ),2),0))=8,"B+",IF((ROUND(TRUNC(('TRI-2'!AE47 ),2),0))=7,"B-",IF((ROUND(TRUNC(('TRI-2'!AE47  ),2),0))=6,"C+",IF((ROUND(TRUNC(('TRI-2'!AE47  ),2),0))=5,"C-",IF((ROUND(TRUNC(('TRI-2'!AE47  ),2),0))=4,"D+",IF((ROUND(TRUNC(('TRI-2'!AE47 ),2),0))=3,"D-",IF((ROUND(TRUNC(('TRI-2'!AE47 ),2),0))=2,"E+",IF((ROUND(TRUNC(('TRI-2'!AE47  ),2),0))&lt;=1,"E-","")))))))))))</f>
        <v/>
      </c>
      <c r="AF47" s="51" t="str">
        <f>IF(OR('TRI-2'!AF47 ="",'TRI-2'!AF47&lt;0,'TRI-2'!AF47  &gt;10),"",IF((ROUND(TRUNC(('TRI-2'!AF47  ),2),0))=10,"A+",IF((ROUND(TRUNC(('TRI-2'!AF47  ),2),0))=9,"A-",IF((ROUND(TRUNC(('TRI-2'!AF47   ),2),0))=8,"B+",IF((ROUND(TRUNC(('TRI-2'!AF47 ),2),0))=7,"B-",IF((ROUND(TRUNC(('TRI-2'!AF47  ),2),0))=6,"C+",IF((ROUND(TRUNC(('TRI-2'!AF47  ),2),0))=5,"C-",IF((ROUND(TRUNC(('TRI-2'!AF47  ),2),0))=4,"D+",IF((ROUND(TRUNC(('TRI-2'!AF47 ),2),0))=3,"D-",IF((ROUND(TRUNC(('TRI-2'!AF47 ),2),0))=2,"E+",IF((ROUND(TRUNC(('TRI-2'!AF47  ),2),0))&lt;=1,"E-","")))))))))))</f>
        <v/>
      </c>
      <c r="AG47" s="51" t="str">
        <f>IF(OR('TRI-2'!AG47 ="",'TRI-2'!AG47&lt;0,'TRI-2'!AG47  &gt;10),"",IF((ROUND(TRUNC(('TRI-2'!AG47  ),2),0))=10,"A+",IF((ROUND(TRUNC(('TRI-2'!AG47  ),2),0))=9,"A-",IF((ROUND(TRUNC(('TRI-2'!AG47   ),2),0))=8,"B+",IF((ROUND(TRUNC(('TRI-2'!AG47 ),2),0))=7,"B-",IF((ROUND(TRUNC(('TRI-2'!AG47  ),2),0))=6,"C+",IF((ROUND(TRUNC(('TRI-2'!AG47  ),2),0))=5,"C-",IF((ROUND(TRUNC(('TRI-2'!AG47  ),2),0))=4,"D+",IF((ROUND(TRUNC(('TRI-2'!AG47 ),2),0))=3,"D-",IF((ROUND(TRUNC(('TRI-2'!AG47 ),2),0))=2,"E+",IF((ROUND(TRUNC(('TRI-2'!AG47  ),2),0))&lt;=1,"E-","")))))))))))</f>
        <v/>
      </c>
      <c r="AH47" s="51" t="str">
        <f>IF(OR('TRI-2'!AH47 ="",'TRI-2'!AH47&lt;0,'TRI-2'!AH47  &gt;10),"",IF((ROUND(TRUNC(('TRI-2'!AH47  ),2),0))=10,"A+",IF((ROUND(TRUNC(('TRI-2'!AH47  ),2),0))=9,"A-",IF((ROUND(TRUNC(('TRI-2'!AH47   ),2),0))=8,"B+",IF((ROUND(TRUNC(('TRI-2'!AH47 ),2),0))=7,"B-",IF((ROUND(TRUNC(('TRI-2'!AH47  ),2),0))=6,"C+",IF((ROUND(TRUNC(('TRI-2'!AH47  ),2),0))=5,"C-",IF((ROUND(TRUNC(('TRI-2'!AH47  ),2),0))=4,"D+",IF((ROUND(TRUNC(('TRI-2'!AH47 ),2),0))=3,"D-",IF((ROUND(TRUNC(('TRI-2'!AH47 ),2),0))=2,"E+",IF((ROUND(TRUNC(('TRI-2'!AH47  ),2),0))&lt;=1,"E-","")))))))))))</f>
        <v/>
      </c>
      <c r="AI47" s="51" t="str">
        <f>IF(OR('TRI-2'!AI47 ="",'TRI-2'!AI47&lt;0,'TRI-2'!AI47  &gt;10),"",IF((ROUND(TRUNC(('TRI-2'!AI47  ),2),0))=10,"A+",IF((ROUND(TRUNC(('TRI-2'!AI47  ),2),0))=9,"A-",IF((ROUND(TRUNC(('TRI-2'!AI47   ),2),0))=8,"B+",IF((ROUND(TRUNC(('TRI-2'!AI47 ),2),0))=7,"B-",IF((ROUND(TRUNC(('TRI-2'!AI47  ),2),0))=6,"C+",IF((ROUND(TRUNC(('TRI-2'!AI47  ),2),0))=5,"C-",IF((ROUND(TRUNC(('TRI-2'!AI47  ),2),0))=4,"D+",IF((ROUND(TRUNC(('TRI-2'!AI47 ),2),0))=3,"D-",IF((ROUND(TRUNC(('TRI-2'!AI47 ),2),0))=2,"E+",IF((ROUND(TRUNC(('TRI-2'!AI47  ),2),0))&lt;=1,"E-","")))))))))))</f>
        <v/>
      </c>
      <c r="AJ47" s="51" t="str">
        <f>IF(OR('TRI-2'!AJ47 ="",'TRI-2'!AJ47&lt;0,'TRI-2'!AJ47  &gt;10),"",IF((ROUND(TRUNC(('TRI-2'!AJ47  ),2),0))=10,"A+",IF((ROUND(TRUNC(('TRI-2'!AJ47  ),2),0))=9,"A-",IF((ROUND(TRUNC(('TRI-2'!AJ47   ),2),0))=8,"B+",IF((ROUND(TRUNC(('TRI-2'!AJ47 ),2),0))=7,"B-",IF((ROUND(TRUNC(('TRI-2'!AJ47  ),2),0))=6,"C+",IF((ROUND(TRUNC(('TRI-2'!AJ47  ),2),0))=5,"C-",IF((ROUND(TRUNC(('TRI-2'!AJ47  ),2),0))=4,"D+",IF((ROUND(TRUNC(('TRI-2'!AJ47 ),2),0))=3,"D-",IF((ROUND(TRUNC(('TRI-2'!AJ47 ),2),0))=2,"E+",IF((ROUND(TRUNC(('TRI-2'!AJ47  ),2),0))&lt;=1,"E-","")))))))))))</f>
        <v/>
      </c>
      <c r="AK47" s="51" t="str">
        <f>IF(OR('TRI-2'!AK47 ="",'TRI-2'!AK47&lt;0,'TRI-2'!AK47  &gt;10),"",IF((ROUND(TRUNC(('TRI-2'!AK47  ),2),0))=10,"A+",IF((ROUND(TRUNC(('TRI-2'!AK47  ),2),0))=9,"A-",IF((ROUND(TRUNC(('TRI-2'!AK47   ),2),0))=8,"B+",IF((ROUND(TRUNC(('TRI-2'!AK47 ),2),0))=7,"B-",IF((ROUND(TRUNC(('TRI-2'!AK47  ),2),0))=6,"C+",IF((ROUND(TRUNC(('TRI-2'!AK47  ),2),0))=5,"C-",IF((ROUND(TRUNC(('TRI-2'!AK47  ),2),0))=4,"D+",IF((ROUND(TRUNC(('TRI-2'!AK47 ),2),0))=3,"D-",IF((ROUND(TRUNC(('TRI-2'!AK47 ),2),0))=2,"E+",IF((ROUND(TRUNC(('TRI-2'!AK47  ),2),0))&lt;=1,"E-","")))))))))))</f>
        <v/>
      </c>
      <c r="AL47" s="51" t="str">
        <f>IF(OR('TRI-2'!AL47 ="",'TRI-2'!AL47&lt;0,'TRI-2'!AL47  &gt;10),"",IF((ROUND(TRUNC(('TRI-2'!AL47  ),2),0))=10,"A+",IF((ROUND(TRUNC(('TRI-2'!AL47  ),2),0))=9,"A-",IF((ROUND(TRUNC(('TRI-2'!AL47   ),2),0))=8,"B+",IF((ROUND(TRUNC(('TRI-2'!AL47 ),2),0))=7,"B-",IF((ROUND(TRUNC(('TRI-2'!AL47  ),2),0))=6,"C+",IF((ROUND(TRUNC(('TRI-2'!AL47  ),2),0))=5,"C-",IF((ROUND(TRUNC(('TRI-2'!AL47  ),2),0))=4,"D+",IF((ROUND(TRUNC(('TRI-2'!AL47 ),2),0))=3,"D-",IF((ROUND(TRUNC(('TRI-2'!AL47 ),2),0))=2,"E+",IF((ROUND(TRUNC(('TRI-2'!AL47  ),2),0))&lt;=1,"E-","")))))))))))</f>
        <v/>
      </c>
      <c r="AM47" s="51" t="str">
        <f>IF(OR('TRI-2'!AM47 ="",'TRI-2'!AM47&lt;0,'TRI-2'!AM47  &gt;10),"",IF((ROUND(TRUNC(('TRI-2'!AM47  ),2),0))=10,"A+",IF((ROUND(TRUNC(('TRI-2'!AM47  ),2),0))=9,"A-",IF((ROUND(TRUNC(('TRI-2'!AM47   ),2),0))=8,"B+",IF((ROUND(TRUNC(('TRI-2'!AM47 ),2),0))=7,"B-",IF((ROUND(TRUNC(('TRI-2'!AM47  ),2),0))=6,"C+",IF((ROUND(TRUNC(('TRI-2'!AM47  ),2),0))=5,"C-",IF((ROUND(TRUNC(('TRI-2'!AM47  ),2),0))=4,"D+",IF((ROUND(TRUNC(('TRI-2'!AM47 ),2),0))=3,"D-",IF((ROUND(TRUNC(('TRI-2'!AM47 ),2),0))=2,"E+",IF((ROUND(TRUNC(('TRI-2'!AM47  ),2),0))&lt;=1,"E-","")))))))))))</f>
        <v/>
      </c>
      <c r="AN47" s="51" t="str">
        <f>IF(OR('TRI-2'!AN47 ="",'TRI-2'!AN47&lt;0,'TRI-2'!AN47  &gt;10),"",IF((ROUND(TRUNC(('TRI-2'!AN47  ),2),0))=10,"A+",IF((ROUND(TRUNC(('TRI-2'!AN47  ),2),0))=9,"A-",IF((ROUND(TRUNC(('TRI-2'!AN47   ),2),0))=8,"B+",IF((ROUND(TRUNC(('TRI-2'!AN47 ),2),0))=7,"B-",IF((ROUND(TRUNC(('TRI-2'!AN47  ),2),0))=6,"C+",IF((ROUND(TRUNC(('TRI-2'!AN47  ),2),0))=5,"C-",IF((ROUND(TRUNC(('TRI-2'!AN47  ),2),0))=4,"D+",IF((ROUND(TRUNC(('TRI-2'!AN47 ),2),0))=3,"D-",IF((ROUND(TRUNC(('TRI-2'!AN47 ),2),0))=2,"E+",IF((ROUND(TRUNC(('TRI-2'!AN47  ),2),0))&lt;=1,"E-","")))))))))))</f>
        <v/>
      </c>
      <c r="AO47" s="51" t="str">
        <f>IF(OR('TRI-2'!AO47 ="",'TRI-2'!AO47&lt;0,'TRI-2'!AO47  &gt;10),"",IF((ROUND(TRUNC(('TRI-2'!AO47  ),2),0))=10,"A+",IF((ROUND(TRUNC(('TRI-2'!AO47  ),2),0))=9,"A-",IF((ROUND(TRUNC(('TRI-2'!AO47   ),2),0))=8,"B+",IF((ROUND(TRUNC(('TRI-2'!AO47 ),2),0))=7,"B-",IF((ROUND(TRUNC(('TRI-2'!AO47  ),2),0))=6,"C+",IF((ROUND(TRUNC(('TRI-2'!AO47  ),2),0))=5,"C-",IF((ROUND(TRUNC(('TRI-2'!AO47  ),2),0))=4,"D+",IF((ROUND(TRUNC(('TRI-2'!AO47 ),2),0))=3,"D-",IF((ROUND(TRUNC(('TRI-2'!AO47 ),2),0))=2,"E+",IF((ROUND(TRUNC(('TRI-2'!AO47  ),2),0))&lt;=1,"E-","")))))))))))</f>
        <v/>
      </c>
      <c r="AP47" s="51" t="str">
        <f>IF(OR('TRI-2'!AP47 ="",'TRI-2'!AP47&lt;0,'TRI-2'!AP47  &gt;10),"",IF((ROUND(TRUNC(('TRI-2'!AP47  ),2),0))=10,"A+",IF((ROUND(TRUNC(('TRI-2'!AP47  ),2),0))=9,"A-",IF((ROUND(TRUNC(('TRI-2'!AP47   ),2),0))=8,"B+",IF((ROUND(TRUNC(('TRI-2'!AP47 ),2),0))=7,"B-",IF((ROUND(TRUNC(('TRI-2'!AP47  ),2),0))=6,"C+",IF((ROUND(TRUNC(('TRI-2'!AP47  ),2),0))=5,"C-",IF((ROUND(TRUNC(('TRI-2'!AP47  ),2),0))=4,"D+",IF((ROUND(TRUNC(('TRI-2'!AP47 ),2),0))=3,"D-",IF((ROUND(TRUNC(('TRI-2'!AP47 ),2),0))=2,"E+",IF((ROUND(TRUNC(('TRI-2'!AP47  ),2),0))&lt;=1,"E-","")))))))))))</f>
        <v/>
      </c>
      <c r="AQ47" s="51" t="str">
        <f>IF(OR('TRI-2'!AQ47 ="",'TRI-2'!AQ47&lt;0,'TRI-2'!AQ47  &gt;10),"",IF((ROUND(TRUNC(('TRI-2'!AQ47  ),2),0))=10,"A+",IF((ROUND(TRUNC(('TRI-2'!AQ47  ),2),0))=9,"A-",IF((ROUND(TRUNC(('TRI-2'!AQ47   ),2),0))=8,"B+",IF((ROUND(TRUNC(('TRI-2'!AQ47 ),2),0))=7,"B-",IF((ROUND(TRUNC(('TRI-2'!AQ47  ),2),0))=6,"C+",IF((ROUND(TRUNC(('TRI-2'!AQ47  ),2),0))=5,"C-",IF((ROUND(TRUNC(('TRI-2'!AQ47  ),2),0))=4,"D+",IF((ROUND(TRUNC(('TRI-2'!AQ47 ),2),0))=3,"D-",IF((ROUND(TRUNC(('TRI-2'!AQ47 ),2),0))=2,"E+",IF((ROUND(TRUNC(('TRI-2'!AQ47  ),2),0))&lt;=1,"E-","")))))))))))</f>
        <v/>
      </c>
      <c r="AR47" s="51" t="str">
        <f>IF(OR('TRI-2'!AR47 ="",'TRI-2'!AR47&lt;0,'TRI-2'!AR47  &gt;10),"",IF((ROUND(TRUNC(('TRI-2'!AR47  ),2),0))=10,"A+",IF((ROUND(TRUNC(('TRI-2'!AR47  ),2),0))=9,"A-",IF((ROUND(TRUNC(('TRI-2'!AR47   ),2),0))=8,"B+",IF((ROUND(TRUNC(('TRI-2'!AR47 ),2),0))=7,"B-",IF((ROUND(TRUNC(('TRI-2'!AR47  ),2),0))=6,"C+",IF((ROUND(TRUNC(('TRI-2'!AR47  ),2),0))=5,"C-",IF((ROUND(TRUNC(('TRI-2'!AR47  ),2),0))=4,"D+",IF((ROUND(TRUNC(('TRI-2'!AR47 ),2),0))=3,"D-",IF((ROUND(TRUNC(('TRI-2'!AR47 ),2),0))=2,"E+",IF((ROUND(TRUNC(('TRI-2'!AR47  ),2),0))&lt;=1,"E-","")))))))))))</f>
        <v/>
      </c>
      <c r="AS47" s="51" t="str">
        <f>IF(OR('TRI-2'!AS47 ="",'TRI-2'!AS47&lt;0,'TRI-2'!AS47  &gt;10),"",IF((ROUND(TRUNC(('TRI-2'!AS47  ),2),0))=10,"A+",IF((ROUND(TRUNC(('TRI-2'!AS47  ),2),0))=9,"A-",IF((ROUND(TRUNC(('TRI-2'!AS47   ),2),0))=8,"B+",IF((ROUND(TRUNC(('TRI-2'!AS47 ),2),0))=7,"B-",IF((ROUND(TRUNC(('TRI-2'!AS47  ),2),0))=6,"C+",IF((ROUND(TRUNC(('TRI-2'!AS47  ),2),0))=5,"C-",IF((ROUND(TRUNC(('TRI-2'!AS47  ),2),0))=4,"D+",IF((ROUND(TRUNC(('TRI-2'!AS47 ),2),0))=3,"D-",IF((ROUND(TRUNC(('TRI-2'!AS47 ),2),0))=2,"E+",IF((ROUND(TRUNC(('TRI-2'!AS47  ),2),0))&lt;=1,"E-","")))))))))))</f>
        <v/>
      </c>
      <c r="AT47" s="51" t="str">
        <f>IF(OR('TRI-2'!AT47 ="",'TRI-2'!AT47&lt;0,'TRI-2'!AT47  &gt;10),"",IF((ROUND(TRUNC(('TRI-2'!AT47  ),2),0))=10,"A+",IF((ROUND(TRUNC(('TRI-2'!AT47  ),2),0))=9,"A-",IF((ROUND(TRUNC(('TRI-2'!AT47   ),2),0))=8,"B+",IF((ROUND(TRUNC(('TRI-2'!AT47 ),2),0))=7,"B-",IF((ROUND(TRUNC(('TRI-2'!AT47  ),2),0))=6,"C+",IF((ROUND(TRUNC(('TRI-2'!AT47  ),2),0))=5,"C-",IF((ROUND(TRUNC(('TRI-2'!AT47  ),2),0))=4,"D+",IF((ROUND(TRUNC(('TRI-2'!AT47 ),2),0))=3,"D-",IF((ROUND(TRUNC(('TRI-2'!AT47 ),2),0))=2,"E+",IF((ROUND(TRUNC(('TRI-2'!AT47  ),2),0))&lt;=1,"E-","")))))))))))</f>
        <v/>
      </c>
      <c r="AU47" s="51" t="str">
        <f>IF(OR('TRI-2'!AU47 ="",'TRI-2'!AU47&lt;0,'TRI-2'!AU47  &gt;10),"",IF((ROUND(TRUNC(('TRI-2'!AU47  ),2),0))=10,"A+",IF((ROUND(TRUNC(('TRI-2'!AU47  ),2),0))=9,"A-",IF((ROUND(TRUNC(('TRI-2'!AU47   ),2),0))=8,"B+",IF((ROUND(TRUNC(('TRI-2'!AU47 ),2),0))=7,"B-",IF((ROUND(TRUNC(('TRI-2'!AU47  ),2),0))=6,"C+",IF((ROUND(TRUNC(('TRI-2'!AU47  ),2),0))=5,"C-",IF((ROUND(TRUNC(('TRI-2'!AU47  ),2),0))=4,"D+",IF((ROUND(TRUNC(('TRI-2'!AU47 ),2),0))=3,"D-",IF((ROUND(TRUNC(('TRI-2'!AU47 ),2),0))=2,"E+",IF((ROUND(TRUNC(('TRI-2'!AU47  ),2),0))&lt;=1,"E-","")))))))))))</f>
        <v/>
      </c>
      <c r="AV47" s="51" t="str">
        <f>IF(OR('TRI-2'!AV47 ="",'TRI-2'!AV47&lt;0,'TRI-2'!AV47  &gt;10),"",IF((ROUND(TRUNC(('TRI-2'!AV47  ),2),0))=10,"A+",IF((ROUND(TRUNC(('TRI-2'!AV47  ),2),0))=9,"A-",IF((ROUND(TRUNC(('TRI-2'!AV47   ),2),0))=8,"B+",IF((ROUND(TRUNC(('TRI-2'!AV47 ),2),0))=7,"B-",IF((ROUND(TRUNC(('TRI-2'!AV47  ),2),0))=6,"C+",IF((ROUND(TRUNC(('TRI-2'!AV47  ),2),0))=5,"C-",IF((ROUND(TRUNC(('TRI-2'!AV47  ),2),0))=4,"D+",IF((ROUND(TRUNC(('TRI-2'!AV47 ),2),0))=3,"D-",IF((ROUND(TRUNC(('TRI-2'!AV47 ),2),0))=2,"E+",IF((ROUND(TRUNC(('TRI-2'!AV47  ),2),0))&lt;=1,"E-","")))))))))))</f>
        <v/>
      </c>
      <c r="AW47" s="51" t="str">
        <f>IF(OR('TRI-2'!AW47 ="",'TRI-2'!AW47&lt;0,'TRI-2'!AW47  &gt;10),"",IF((ROUND(TRUNC(('TRI-2'!AW47  ),2),0))=10,"A+",IF((ROUND(TRUNC(('TRI-2'!AW47  ),2),0))=9,"A-",IF((ROUND(TRUNC(('TRI-2'!AW47   ),2),0))=8,"B+",IF((ROUND(TRUNC(('TRI-2'!AW47 ),2),0))=7,"B-",IF((ROUND(TRUNC(('TRI-2'!AW47  ),2),0))=6,"C+",IF((ROUND(TRUNC(('TRI-2'!AW47  ),2),0))=5,"C-",IF((ROUND(TRUNC(('TRI-2'!AW47  ),2),0))=4,"D+",IF((ROUND(TRUNC(('TRI-2'!AW47 ),2),0))=3,"D-",IF((ROUND(TRUNC(('TRI-2'!AW47 ),2),0))=2,"E+",IF((ROUND(TRUNC(('TRI-2'!AW47  ),2),0))&lt;=1,"E-","")))))))))))</f>
        <v/>
      </c>
      <c r="AX47" s="51" t="str">
        <f>IF(OR('TRI-2'!AX47 ="",'TRI-2'!AX47&lt;0,'TRI-2'!AX47  &gt;10),"",IF((ROUND(TRUNC(('TRI-2'!AX47  ),2),0))=10,"A+",IF((ROUND(TRUNC(('TRI-2'!AX47  ),2),0))=9,"A-",IF((ROUND(TRUNC(('TRI-2'!AX47   ),2),0))=8,"B+",IF((ROUND(TRUNC(('TRI-2'!AX47 ),2),0))=7,"B-",IF((ROUND(TRUNC(('TRI-2'!AX47  ),2),0))=6,"C+",IF((ROUND(TRUNC(('TRI-2'!AX47  ),2),0))=5,"C-",IF((ROUND(TRUNC(('TRI-2'!AX47  ),2),0))=4,"D+",IF((ROUND(TRUNC(('TRI-2'!AX47 ),2),0))=3,"D-",IF((ROUND(TRUNC(('TRI-2'!AX47 ),2),0))=2,"E+",IF((ROUND(TRUNC(('TRI-2'!AX47  ),2),0))&lt;=1,"E-","")))))))))))</f>
        <v/>
      </c>
      <c r="AY47" s="51" t="str">
        <f>IF(OR('TRI-2'!AY47 ="",'TRI-2'!AY47&lt;0,'TRI-2'!AY47  &gt;10),"",IF((ROUND(TRUNC(('TRI-2'!AY47  ),2),0))=10,"A+",IF((ROUND(TRUNC(('TRI-2'!AY47  ),2),0))=9,"A-",IF((ROUND(TRUNC(('TRI-2'!AY47   ),2),0))=8,"B+",IF((ROUND(TRUNC(('TRI-2'!AY47 ),2),0))=7,"B-",IF((ROUND(TRUNC(('TRI-2'!AY47  ),2),0))=6,"C+",IF((ROUND(TRUNC(('TRI-2'!AY47  ),2),0))=5,"C-",IF((ROUND(TRUNC(('TRI-2'!AY47  ),2),0))=4,"D+",IF((ROUND(TRUNC(('TRI-2'!AY47 ),2),0))=3,"D-",IF((ROUND(TRUNC(('TRI-2'!AY47 ),2),0))=2,"E+",IF((ROUND(TRUNC(('TRI-2'!AY47  ),2),0))&lt;=1,"E-","")))))))))))</f>
        <v/>
      </c>
      <c r="AZ47" s="51" t="str">
        <f>IF(OR('TRI-2'!AZ47 ="",'TRI-2'!AZ47&lt;0,'TRI-2'!AZ47  &gt;10),"",IF((ROUND(TRUNC(('TRI-2'!AZ47  ),2),0))=10,"A+",IF((ROUND(TRUNC(('TRI-2'!AZ47  ),2),0))=9,"A-",IF((ROUND(TRUNC(('TRI-2'!AZ47   ),2),0))=8,"B+",IF((ROUND(TRUNC(('TRI-2'!AZ47 ),2),0))=7,"B-",IF((ROUND(TRUNC(('TRI-2'!AZ47  ),2),0))=6,"C+",IF((ROUND(TRUNC(('TRI-2'!AZ47  ),2),0))=5,"C-",IF((ROUND(TRUNC(('TRI-2'!AZ47  ),2),0))=4,"D+",IF((ROUND(TRUNC(('TRI-2'!AZ47 ),2),0))=3,"D-",IF((ROUND(TRUNC(('TRI-2'!AZ47 ),2),0))=2,"E+",IF((ROUND(TRUNC(('TRI-2'!AZ47  ),2),0))&lt;=1,"E-","")))))))))))</f>
        <v/>
      </c>
      <c r="BA47" s="51" t="str">
        <f>IF(OR('TRI-2'!BA47 ="",'TRI-2'!BA47&lt;0,'TRI-2'!BA47  &gt;10),"",IF((ROUND(TRUNC(('TRI-2'!BA47  ),2),0))=10,"A+",IF((ROUND(TRUNC(('TRI-2'!BA47  ),2),0))=9,"A-",IF((ROUND(TRUNC(('TRI-2'!BA47   ),2),0))=8,"B+",IF((ROUND(TRUNC(('TRI-2'!BA47 ),2),0))=7,"B-",IF((ROUND(TRUNC(('TRI-2'!BA47  ),2),0))=6,"C+",IF((ROUND(TRUNC(('TRI-2'!BA47  ),2),0))=5,"C-",IF((ROUND(TRUNC(('TRI-2'!BA47  ),2),0))=4,"D+",IF((ROUND(TRUNC(('TRI-2'!BA47 ),2),0))=3,"D-",IF((ROUND(TRUNC(('TRI-2'!BA47 ),2),0))=2,"E+",IF((ROUND(TRUNC(('TRI-2'!BA47  ),2),0))&lt;=1,"E-","")))))))))))</f>
        <v/>
      </c>
      <c r="BB47" s="51" t="str">
        <f>IF(OR('TRI-2'!BB47 ="",'TRI-2'!BB47&lt;0,'TRI-2'!BB47  &gt;10),"",IF((ROUND(TRUNC(('TRI-2'!BB47  ),2),0))=10,"A+",IF((ROUND(TRUNC(('TRI-2'!BB47  ),2),0))=9,"A-",IF((ROUND(TRUNC(('TRI-2'!BB47   ),2),0))=8,"B+",IF((ROUND(TRUNC(('TRI-2'!BB47 ),2),0))=7,"B-",IF((ROUND(TRUNC(('TRI-2'!BB47  ),2),0))=6,"C+",IF((ROUND(TRUNC(('TRI-2'!BB47  ),2),0))=5,"C-",IF((ROUND(TRUNC(('TRI-2'!BB47  ),2),0))=4,"D+",IF((ROUND(TRUNC(('TRI-2'!BB47 ),2),0))=3,"D-",IF((ROUND(TRUNC(('TRI-2'!BB47 ),2),0))=2,"E+",IF((ROUND(TRUNC(('TRI-2'!BB47  ),2),0))&lt;=1,"E-","")))))))))))</f>
        <v/>
      </c>
      <c r="BC47" s="51" t="str">
        <f>IF(OR('TRI-2'!BC47 ="",'TRI-2'!BC47&lt;0,'TRI-2'!BC47  &gt;10),"",IF((ROUND(TRUNC(('TRI-2'!BC47  ),2),0))=10,"A+",IF((ROUND(TRUNC(('TRI-2'!BC47  ),2),0))=9,"A-",IF((ROUND(TRUNC(('TRI-2'!BC47   ),2),0))=8,"B+",IF((ROUND(TRUNC(('TRI-2'!BC47 ),2),0))=7,"B-",IF((ROUND(TRUNC(('TRI-2'!BC47  ),2),0))=6,"C+",IF((ROUND(TRUNC(('TRI-2'!BC47  ),2),0))=5,"C-",IF((ROUND(TRUNC(('TRI-2'!BC47  ),2),0))=4,"D+",IF((ROUND(TRUNC(('TRI-2'!BC47 ),2),0))=3,"D-",IF((ROUND(TRUNC(('TRI-2'!BC47 ),2),0))=2,"E+",IF((ROUND(TRUNC(('TRI-2'!BC47  ),2),0))&lt;=1,"E-","")))))))))))</f>
        <v/>
      </c>
      <c r="BD47" s="51" t="str">
        <f>IF(OR('TRI-2'!BD47 ="",'TRI-2'!BD47&lt;0,'TRI-2'!BD47  &gt;10),"",IF((ROUND(TRUNC(('TRI-2'!BD47  ),2),0))=10,"A+",IF((ROUND(TRUNC(('TRI-2'!BD47  ),2),0))=9,"A-",IF((ROUND(TRUNC(('TRI-2'!BD47   ),2),0))=8,"B+",IF((ROUND(TRUNC(('TRI-2'!BD47 ),2),0))=7,"B-",IF((ROUND(TRUNC(('TRI-2'!BD47  ),2),0))=6,"C+",IF((ROUND(TRUNC(('TRI-2'!BD47  ),2),0))=5,"C-",IF((ROUND(TRUNC(('TRI-2'!BD47  ),2),0))=4,"D+",IF((ROUND(TRUNC(('TRI-2'!BD47 ),2),0))=3,"D-",IF((ROUND(TRUNC(('TRI-2'!BD47 ),2),0))=2,"E+",IF((ROUND(TRUNC(('TRI-2'!BD47  ),2),0))&lt;=1,"E-","")))))))))))</f>
        <v/>
      </c>
      <c r="BE47" s="51" t="str">
        <f>IF(OR('TRI-2'!BE47 ="",'TRI-2'!BE47&lt;0,'TRI-2'!BE47  &gt;10),"",IF((ROUND(TRUNC(('TRI-2'!BE47  ),2),0))=10,"A+",IF((ROUND(TRUNC(('TRI-2'!BE47  ),2),0))=9,"A-",IF((ROUND(TRUNC(('TRI-2'!BE47   ),2),0))=8,"B+",IF((ROUND(TRUNC(('TRI-2'!BE47 ),2),0))=7,"B-",IF((ROUND(TRUNC(('TRI-2'!BE47  ),2),0))=6,"C+",IF((ROUND(TRUNC(('TRI-2'!BE47  ),2),0))=5,"C-",IF((ROUND(TRUNC(('TRI-2'!BE47  ),2),0))=4,"D+",IF((ROUND(TRUNC(('TRI-2'!BE47 ),2),0))=3,"D-",IF((ROUND(TRUNC(('TRI-2'!BE47 ),2),0))=2,"E+",IF((ROUND(TRUNC(('TRI-2'!BE47  ),2),0))&lt;=1,"E-","")))))))))))</f>
        <v/>
      </c>
      <c r="BF47" s="51" t="str">
        <f>IF(OR('TRI-2'!BF47 ="",'TRI-2'!BF47&lt;0,'TRI-2'!BF47  &gt;10),"",IF((ROUND(TRUNC(('TRI-2'!BF47  ),2),0))=10,"A+",IF((ROUND(TRUNC(('TRI-2'!BF47  ),2),0))=9,"A-",IF((ROUND(TRUNC(('TRI-2'!BF47   ),2),0))=8,"B+",IF((ROUND(TRUNC(('TRI-2'!BF47 ),2),0))=7,"B-",IF((ROUND(TRUNC(('TRI-2'!BF47  ),2),0))=6,"C+",IF((ROUND(TRUNC(('TRI-2'!BF47  ),2),0))=5,"C-",IF((ROUND(TRUNC(('TRI-2'!BF47  ),2),0))=4,"D+",IF((ROUND(TRUNC(('TRI-2'!BF47 ),2),0))=3,"D-",IF((ROUND(TRUNC(('TRI-2'!BF47 ),2),0))=2,"E+",IF((ROUND(TRUNC(('TRI-2'!BF47  ),2),0))&lt;=1,"E-","")))))))))))</f>
        <v/>
      </c>
      <c r="BG47" s="51" t="str">
        <f>IF(OR('TRI-2'!BG47 ="",'TRI-2'!BG47&lt;0,'TRI-2'!BG47  &gt;10),"",IF((ROUND(TRUNC(('TRI-2'!BG47  ),2),0))=10,"A+",IF((ROUND(TRUNC(('TRI-2'!BG47  ),2),0))=9,"A-",IF((ROUND(TRUNC(('TRI-2'!BG47   ),2),0))=8,"B+",IF((ROUND(TRUNC(('TRI-2'!BG47 ),2),0))=7,"B-",IF((ROUND(TRUNC(('TRI-2'!BG47  ),2),0))=6,"C+",IF((ROUND(TRUNC(('TRI-2'!BG47  ),2),0))=5,"C-",IF((ROUND(TRUNC(('TRI-2'!BG47  ),2),0))=4,"D+",IF((ROUND(TRUNC(('TRI-2'!BG47 ),2),0))=3,"D-",IF((ROUND(TRUNC(('TRI-2'!BG47 ),2),0))=2,"E+",IF((ROUND(TRUNC(('TRI-2'!BG47  ),2),0))&lt;=1,"E-","")))))))))))</f>
        <v/>
      </c>
      <c r="BH47" s="51" t="str">
        <f>IF(OR('TRI-2'!BH47 ="",'TRI-2'!BH47&lt;0,'TRI-2'!BH47  &gt;10),"",IF((ROUND(TRUNC(('TRI-2'!BH47  ),2),0))=10,"A+",IF((ROUND(TRUNC(('TRI-2'!BH47  ),2),0))=9,"A-",IF((ROUND(TRUNC(('TRI-2'!BH47   ),2),0))=8,"B+",IF((ROUND(TRUNC(('TRI-2'!BH47 ),2),0))=7,"B-",IF((ROUND(TRUNC(('TRI-2'!BH47  ),2),0))=6,"C+",IF((ROUND(TRUNC(('TRI-2'!BH47  ),2),0))=5,"C-",IF((ROUND(TRUNC(('TRI-2'!BH47  ),2),0))=4,"D+",IF((ROUND(TRUNC(('TRI-2'!BH47 ),2),0))=3,"D-",IF((ROUND(TRUNC(('TRI-2'!BH47 ),2),0))=2,"E+",IF((ROUND(TRUNC(('TRI-2'!BH47  ),2),0))&lt;=1,"E-","")))))))))))</f>
        <v/>
      </c>
      <c r="BI47" s="51" t="str">
        <f>IF(OR('TRI-2'!BI47 ="",'TRI-2'!BI47&lt;0,'TRI-2'!BI47  &gt;10),"",IF((ROUND(TRUNC(('TRI-2'!BI47  ),2),0))=10,"A+",IF((ROUND(TRUNC(('TRI-2'!BI47  ),2),0))=9,"A-",IF((ROUND(TRUNC(('TRI-2'!BI47   ),2),0))=8,"B+",IF((ROUND(TRUNC(('TRI-2'!BI47 ),2),0))=7,"B-",IF((ROUND(TRUNC(('TRI-2'!BI47  ),2),0))=6,"C+",IF((ROUND(TRUNC(('TRI-2'!BI47  ),2),0))=5,"C-",IF((ROUND(TRUNC(('TRI-2'!BI47  ),2),0))=4,"D+",IF((ROUND(TRUNC(('TRI-2'!BI47 ),2),0))=3,"D-",IF((ROUND(TRUNC(('TRI-2'!BI47 ),2),0))=2,"E+",IF((ROUND(TRUNC(('TRI-2'!BI47  ),2),0))&lt;=1,"E-","")))))))))))</f>
        <v/>
      </c>
      <c r="BJ47" s="51" t="str">
        <f>IF(OR('TRI-2'!BJ47 ="",'TRI-2'!BJ47&lt;0,'TRI-2'!BJ47  &gt;10),"",IF((ROUND(TRUNC(('TRI-2'!BJ47  ),2),0))=10,"A+",IF((ROUND(TRUNC(('TRI-2'!BJ47  ),2),0))=9,"A-",IF((ROUND(TRUNC(('TRI-2'!BJ47   ),2),0))=8,"B+",IF((ROUND(TRUNC(('TRI-2'!BJ47 ),2),0))=7,"B-",IF((ROUND(TRUNC(('TRI-2'!BJ47  ),2),0))=6,"C+",IF((ROUND(TRUNC(('TRI-2'!BJ47  ),2),0))=5,"C-",IF((ROUND(TRUNC(('TRI-2'!BJ47  ),2),0))=4,"D+",IF((ROUND(TRUNC(('TRI-2'!BJ47 ),2),0))=3,"D-",IF((ROUND(TRUNC(('TRI-2'!BJ47 ),2),0))=2,"E+",IF((ROUND(TRUNC(('TRI-2'!BJ47  ),2),0))&lt;=1,"E-","")))))))))))</f>
        <v/>
      </c>
      <c r="BK47" s="51" t="str">
        <f>IF(OR('TRI-2'!BK47 ="",'TRI-2'!BK47&lt;0,'TRI-2'!BK47  &gt;10),"",IF((ROUND(TRUNC(('TRI-2'!BK47  ),2),0))=10,"A+",IF((ROUND(TRUNC(('TRI-2'!BK47  ),2),0))=9,"A-",IF((ROUND(TRUNC(('TRI-2'!BK47   ),2),0))=8,"B+",IF((ROUND(TRUNC(('TRI-2'!BK47 ),2),0))=7,"B-",IF((ROUND(TRUNC(('TRI-2'!BK47  ),2),0))=6,"C+",IF((ROUND(TRUNC(('TRI-2'!BK47  ),2),0))=5,"C-",IF((ROUND(TRUNC(('TRI-2'!BK47  ),2),0))=4,"D+",IF((ROUND(TRUNC(('TRI-2'!BK47 ),2),0))=3,"D-",IF((ROUND(TRUNC(('TRI-2'!BK47 ),2),0))=2,"E+",IF((ROUND(TRUNC(('TRI-2'!BK47  ),2),0))&lt;=1,"E-","")))))))))))</f>
        <v/>
      </c>
      <c r="BL47" s="51" t="str">
        <f>IF(OR('TRI-2'!BL47 ="",'TRI-2'!BL47&lt;0,'TRI-2'!BL47  &gt;10),"",IF((ROUND(TRUNC(('TRI-2'!BL47  ),2),0))=10,"A+",IF((ROUND(TRUNC(('TRI-2'!BL47  ),2),0))=9,"A-",IF((ROUND(TRUNC(('TRI-2'!BL47   ),2),0))=8,"B+",IF((ROUND(TRUNC(('TRI-2'!BL47 ),2),0))=7,"B-",IF((ROUND(TRUNC(('TRI-2'!BL47  ),2),0))=6,"C+",IF((ROUND(TRUNC(('TRI-2'!BL47  ),2),0))=5,"C-",IF((ROUND(TRUNC(('TRI-2'!BL47  ),2),0))=4,"D+",IF((ROUND(TRUNC(('TRI-2'!BL47 ),2),0))=3,"D-",IF((ROUND(TRUNC(('TRI-2'!BL47 ),2),0))=2,"E+",IF((ROUND(TRUNC(('TRI-2'!BL47  ),2),0))&lt;=1,"E-","")))))))))))</f>
        <v/>
      </c>
      <c r="BM47" s="51" t="str">
        <f>IF(OR('TRI-2'!BM47 ="",'TRI-2'!BM47&lt;0,'TRI-2'!BM47  &gt;10),"",IF((ROUND(TRUNC(('TRI-2'!BM47  ),2),0))=10,"A+",IF((ROUND(TRUNC(('TRI-2'!BM47  ),2),0))=9,"A-",IF((ROUND(TRUNC(('TRI-2'!BM47   ),2),0))=8,"B+",IF((ROUND(TRUNC(('TRI-2'!BM47 ),2),0))=7,"B-",IF((ROUND(TRUNC(('TRI-2'!BM47  ),2),0))=6,"C+",IF((ROUND(TRUNC(('TRI-2'!BM47  ),2),0))=5,"C-",IF((ROUND(TRUNC(('TRI-2'!BM47  ),2),0))=4,"D+",IF((ROUND(TRUNC(('TRI-2'!BM47 ),2),0))=3,"D-",IF((ROUND(TRUNC(('TRI-2'!BM47 ),2),0))=2,"E+",IF((ROUND(TRUNC(('TRI-2'!BM47  ),2),0))&lt;=1,"E-","")))))))))))</f>
        <v/>
      </c>
      <c r="BN47" s="51" t="str">
        <f>IF(OR('TRI-2'!BN47 ="",'TRI-2'!BN47&lt;0,'TRI-2'!BN47  &gt;10),"",IF((ROUND(TRUNC(('TRI-2'!BN47  ),2),0))=10,"A+",IF((ROUND(TRUNC(('TRI-2'!BN47  ),2),0))=9,"A-",IF((ROUND(TRUNC(('TRI-2'!BN47   ),2),0))=8,"B+",IF((ROUND(TRUNC(('TRI-2'!BN47 ),2),0))=7,"B-",IF((ROUND(TRUNC(('TRI-2'!BN47  ),2),0))=6,"C+",IF((ROUND(TRUNC(('TRI-2'!BN47  ),2),0))=5,"C-",IF((ROUND(TRUNC(('TRI-2'!BN47  ),2),0))=4,"D+",IF((ROUND(TRUNC(('TRI-2'!BN47 ),2),0))=3,"D-",IF((ROUND(TRUNC(('TRI-2'!BN47 ),2),0))=2,"E+",IF((ROUND(TRUNC(('TRI-2'!BN47  ),2),0))&lt;=1,"E-","")))))))))))</f>
        <v/>
      </c>
      <c r="BO47" s="51" t="str">
        <f>IF(OR('TRI-2'!BO47 ="",'TRI-2'!BO47&lt;0,'TRI-2'!BO47  &gt;10),"",IF((ROUND(TRUNC(('TRI-2'!BO47  ),2),0))=10,"A+",IF((ROUND(TRUNC(('TRI-2'!BO47  ),2),0))=9,"A-",IF((ROUND(TRUNC(('TRI-2'!BO47   ),2),0))=8,"B+",IF((ROUND(TRUNC(('TRI-2'!BO47 ),2),0))=7,"B-",IF((ROUND(TRUNC(('TRI-2'!BO47  ),2),0))=6,"C+",IF((ROUND(TRUNC(('TRI-2'!BO47  ),2),0))=5,"C-",IF((ROUND(TRUNC(('TRI-2'!BO47  ),2),0))=4,"D+",IF((ROUND(TRUNC(('TRI-2'!BO47 ),2),0))=3,"D-",IF((ROUND(TRUNC(('TRI-2'!BO47 ),2),0))=2,"E+",IF((ROUND(TRUNC(('TRI-2'!BO47  ),2),0))&lt;=1,"E-","")))))))))))</f>
        <v/>
      </c>
      <c r="BP47" s="51" t="str">
        <f>IF(OR('TRI-2'!BP47 ="",'TRI-2'!BP47&lt;0,'TRI-2'!BP47  &gt;10),"",IF((ROUND(TRUNC(('TRI-2'!BP47  ),2),0))=10,"A+",IF((ROUND(TRUNC(('TRI-2'!BP47  ),2),0))=9,"A-",IF((ROUND(TRUNC(('TRI-2'!BP47   ),2),0))=8,"B+",IF((ROUND(TRUNC(('TRI-2'!BP47 ),2),0))=7,"B-",IF((ROUND(TRUNC(('TRI-2'!BP47  ),2),0))=6,"C+",IF((ROUND(TRUNC(('TRI-2'!BP47  ),2),0))=5,"C-",IF((ROUND(TRUNC(('TRI-2'!BP47  ),2),0))=4,"D+",IF((ROUND(TRUNC(('TRI-2'!BP47 ),2),0))=3,"D-",IF((ROUND(TRUNC(('TRI-2'!BP47 ),2),0))=2,"E+",IF((ROUND(TRUNC(('TRI-2'!BP47  ),2),0))&lt;=1,"E-","")))))))))))</f>
        <v/>
      </c>
      <c r="BQ47" s="51" t="str">
        <f>IF(OR('TRI-2'!BQ47 ="",'TRI-2'!BQ47&lt;0,'TRI-2'!BQ47  &gt;10),"",IF((ROUND(TRUNC(('TRI-2'!BQ47  ),2),0))=10,"A+",IF((ROUND(TRUNC(('TRI-2'!BQ47  ),2),0))=9,"A-",IF((ROUND(TRUNC(('TRI-2'!BQ47   ),2),0))=8,"B+",IF((ROUND(TRUNC(('TRI-2'!BQ47 ),2),0))=7,"B-",IF((ROUND(TRUNC(('TRI-2'!BQ47  ),2),0))=6,"C+",IF((ROUND(TRUNC(('TRI-2'!BQ47  ),2),0))=5,"C-",IF((ROUND(TRUNC(('TRI-2'!BQ47  ),2),0))=4,"D+",IF((ROUND(TRUNC(('TRI-2'!BQ47 ),2),0))=3,"D-",IF((ROUND(TRUNC(('TRI-2'!BQ47 ),2),0))=2,"E+",IF((ROUND(TRUNC(('TRI-2'!BQ47  ),2),0))&lt;=1,"E-","")))))))))))</f>
        <v/>
      </c>
      <c r="BR47" s="51" t="str">
        <f>IF(OR('TRI-2'!BR47 ="",'TRI-2'!BR47&lt;0,'TRI-2'!BR47  &gt;10),"",IF((ROUND(TRUNC(('TRI-2'!BR47  ),2),0))=10,"A+",IF((ROUND(TRUNC(('TRI-2'!BR47  ),2),0))=9,"A-",IF((ROUND(TRUNC(('TRI-2'!BR47   ),2),0))=8,"B+",IF((ROUND(TRUNC(('TRI-2'!BR47 ),2),0))=7,"B-",IF((ROUND(TRUNC(('TRI-2'!BR47  ),2),0))=6,"C+",IF((ROUND(TRUNC(('TRI-2'!BR47  ),2),0))=5,"C-",IF((ROUND(TRUNC(('TRI-2'!BR47  ),2),0))=4,"D+",IF((ROUND(TRUNC(('TRI-2'!BR47 ),2),0))=3,"D-",IF((ROUND(TRUNC(('TRI-2'!BR47 ),2),0))=2,"E+",IF((ROUND(TRUNC(('TRI-2'!BR47  ),2),0))&lt;=1,"E-","")))))))))))</f>
        <v/>
      </c>
      <c r="BS47" s="51" t="str">
        <f>IF(OR('TRI-2'!BS47 ="",'TRI-2'!BS47&lt;0,'TRI-2'!BS47  &gt;10),"",IF((ROUND(TRUNC(('TRI-2'!BS47  ),2),0))=10,"A+",IF((ROUND(TRUNC(('TRI-2'!BS47  ),2),0))=9,"A-",IF((ROUND(TRUNC(('TRI-2'!BS47   ),2),0))=8,"B+",IF((ROUND(TRUNC(('TRI-2'!BS47 ),2),0))=7,"B-",IF((ROUND(TRUNC(('TRI-2'!BS47  ),2),0))=6,"C+",IF((ROUND(TRUNC(('TRI-2'!BS47  ),2),0))=5,"C-",IF((ROUND(TRUNC(('TRI-2'!BS47  ),2),0))=4,"D+",IF((ROUND(TRUNC(('TRI-2'!BS47 ),2),0))=3,"D-",IF((ROUND(TRUNC(('TRI-2'!BS47 ),2),0))=2,"E+",IF((ROUND(TRUNC(('TRI-2'!BS47  ),2),0))&lt;=1,"E-","")))))))))))</f>
        <v/>
      </c>
      <c r="BT47" s="51" t="str">
        <f>IF(OR('TRI-2'!BT47 ="",'TRI-2'!BT47&lt;0,'TRI-2'!BT47  &gt;10),"",IF((ROUND(TRUNC(('TRI-2'!BT47  ),2),0))=10,"A+",IF((ROUND(TRUNC(('TRI-2'!BT47  ),2),0))=9,"A-",IF((ROUND(TRUNC(('TRI-2'!BT47   ),2),0))=8,"B+",IF((ROUND(TRUNC(('TRI-2'!BT47 ),2),0))=7,"B-",IF((ROUND(TRUNC(('TRI-2'!BT47  ),2),0))=6,"C+",IF((ROUND(TRUNC(('TRI-2'!BT47  ),2),0))=5,"C-",IF((ROUND(TRUNC(('TRI-2'!BT47  ),2),0))=4,"D+",IF((ROUND(TRUNC(('TRI-2'!BT47 ),2),0))=3,"D-",IF((ROUND(TRUNC(('TRI-2'!BT47 ),2),0))=2,"E+",IF((ROUND(TRUNC(('TRI-2'!BT47  ),2),0))&lt;=1,"E-","")))))))))))</f>
        <v/>
      </c>
      <c r="BU47" s="51" t="str">
        <f>IF(OR('TRI-2'!BU47 ="",'TRI-2'!BU47&lt;0,'TRI-2'!BU47  &gt;10),"",IF((ROUND(TRUNC(('TRI-2'!BU47  ),2),0))=10,"A+",IF((ROUND(TRUNC(('TRI-2'!BU47  ),2),0))=9,"A-",IF((ROUND(TRUNC(('TRI-2'!BU47   ),2),0))=8,"B+",IF((ROUND(TRUNC(('TRI-2'!BU47 ),2),0))=7,"B-",IF((ROUND(TRUNC(('TRI-2'!BU47  ),2),0))=6,"C+",IF((ROUND(TRUNC(('TRI-2'!BU47  ),2),0))=5,"C-",IF((ROUND(TRUNC(('TRI-2'!BU47  ),2),0))=4,"D+",IF((ROUND(TRUNC(('TRI-2'!BU47 ),2),0))=3,"D-",IF((ROUND(TRUNC(('TRI-2'!BU47 ),2),0))=2,"E+",IF((ROUND(TRUNC(('TRI-2'!BU47  ),2),0))&lt;=1,"E-","")))))))))))</f>
        <v/>
      </c>
      <c r="BV47" s="51" t="str">
        <f>IF(OR('TRI-2'!BV47 ="",'TRI-2'!BV47&lt;0,'TRI-2'!BV47  &gt;10),"",IF((ROUND(TRUNC(('TRI-2'!BV47  ),2),0))=10,"A+",IF((ROUND(TRUNC(('TRI-2'!BV47  ),2),0))=9,"A-",IF((ROUND(TRUNC(('TRI-2'!BV47   ),2),0))=8,"B+",IF((ROUND(TRUNC(('TRI-2'!BV47 ),2),0))=7,"B-",IF((ROUND(TRUNC(('TRI-2'!BV47  ),2),0))=6,"C+",IF((ROUND(TRUNC(('TRI-2'!BV47  ),2),0))=5,"C-",IF((ROUND(TRUNC(('TRI-2'!BV47  ),2),0))=4,"D+",IF((ROUND(TRUNC(('TRI-2'!BV47 ),2),0))=3,"D-",IF((ROUND(TRUNC(('TRI-2'!BV47 ),2),0))=2,"E+",IF((ROUND(TRUNC(('TRI-2'!BV47  ),2),0))&lt;=1,"E-","")))))))))))</f>
        <v/>
      </c>
      <c r="BW47" s="51" t="str">
        <f>IF(OR('TRI-2'!BW47 ="",'TRI-2'!BW47&lt;0,'TRI-2'!BW47  &gt;10),"",IF((ROUND(TRUNC(('TRI-2'!BW47  ),2),0))=10,"A+",IF((ROUND(TRUNC(('TRI-2'!BW47  ),2),0))=9,"A-",IF((ROUND(TRUNC(('TRI-2'!BW47   ),2),0))=8,"B+",IF((ROUND(TRUNC(('TRI-2'!BW47 ),2),0))=7,"B-",IF((ROUND(TRUNC(('TRI-2'!BW47  ),2),0))=6,"C+",IF((ROUND(TRUNC(('TRI-2'!BW47  ),2),0))=5,"C-",IF((ROUND(TRUNC(('TRI-2'!BW47  ),2),0))=4,"D+",IF((ROUND(TRUNC(('TRI-2'!BW47 ),2),0))=3,"D-",IF((ROUND(TRUNC(('TRI-2'!BW47 ),2),0))=2,"E+",IF((ROUND(TRUNC(('TRI-2'!BW47  ),2),0))&lt;=1,"E-","")))))))))))</f>
        <v/>
      </c>
      <c r="BX47" s="51" t="str">
        <f>IF(OR('TRI-2'!BX47 ="",'TRI-2'!BX47&lt;0,'TRI-2'!BX47  &gt;10),"",IF((ROUND(TRUNC(('TRI-2'!BX47  ),2),0))=10,"A+",IF((ROUND(TRUNC(('TRI-2'!BX47  ),2),0))=9,"A-",IF((ROUND(TRUNC(('TRI-2'!BX47   ),2),0))=8,"B+",IF((ROUND(TRUNC(('TRI-2'!BX47 ),2),0))=7,"B-",IF((ROUND(TRUNC(('TRI-2'!BX47  ),2),0))=6,"C+",IF((ROUND(TRUNC(('TRI-2'!BX47  ),2),0))=5,"C-",IF((ROUND(TRUNC(('TRI-2'!BX47  ),2),0))=4,"D+",IF((ROUND(TRUNC(('TRI-2'!BX47 ),2),0))=3,"D-",IF((ROUND(TRUNC(('TRI-2'!BX47 ),2),0))=2,"E+",IF((ROUND(TRUNC(('TRI-2'!BX47  ),2),0))&lt;=1,"E-","")))))))))))</f>
        <v/>
      </c>
      <c r="BY47" s="51" t="str">
        <f>IF(OR('TRI-2'!BY47 ="",'TRI-2'!BY47&lt;0,'TRI-2'!BY47  &gt;10),"",IF((ROUND(TRUNC(('TRI-2'!BY47  ),2),0))=10,"A+",IF((ROUND(TRUNC(('TRI-2'!BY47  ),2),0))=9,"A-",IF((ROUND(TRUNC(('TRI-2'!BY47   ),2),0))=8,"B+",IF((ROUND(TRUNC(('TRI-2'!BY47 ),2),0))=7,"B-",IF((ROUND(TRUNC(('TRI-2'!BY47  ),2),0))=6,"C+",IF((ROUND(TRUNC(('TRI-2'!BY47  ),2),0))=5,"C-",IF((ROUND(TRUNC(('TRI-2'!BY47  ),2),0))=4,"D+",IF((ROUND(TRUNC(('TRI-2'!BY47 ),2),0))=3,"D-",IF((ROUND(TRUNC(('TRI-2'!BY47 ),2),0))=2,"E+",IF((ROUND(TRUNC(('TRI-2'!BY47  ),2),0))&lt;=1,"E-","")))))))))))</f>
        <v/>
      </c>
      <c r="BZ47" s="51" t="str">
        <f>IF(OR('TRI-2'!BZ47 ="",'TRI-2'!BZ47&lt;0,'TRI-2'!BZ47  &gt;10),"",IF((ROUND(TRUNC(('TRI-2'!BZ47  ),2),0))=10,"A+",IF((ROUND(TRUNC(('TRI-2'!BZ47  ),2),0))=9,"A-",IF((ROUND(TRUNC(('TRI-2'!BZ47   ),2),0))=8,"B+",IF((ROUND(TRUNC(('TRI-2'!BZ47 ),2),0))=7,"B-",IF((ROUND(TRUNC(('TRI-2'!BZ47  ),2),0))=6,"C+",IF((ROUND(TRUNC(('TRI-2'!BZ47  ),2),0))=5,"C-",IF((ROUND(TRUNC(('TRI-2'!BZ47  ),2),0))=4,"D+",IF((ROUND(TRUNC(('TRI-2'!BZ47 ),2),0))=3,"D-",IF((ROUND(TRUNC(('TRI-2'!BZ47 ),2),0))=2,"E+",IF((ROUND(TRUNC(('TRI-2'!BZ47  ),2),0))&lt;=1,"E-","")))))))))))</f>
        <v/>
      </c>
      <c r="CA47" s="51" t="str">
        <f>IF(OR('TRI-2'!CA47 ="",'TRI-2'!CA47&lt;0,'TRI-2'!CA47  &gt;10),"",IF((ROUND(TRUNC(('TRI-2'!CA47  ),2),0))=10,"A+",IF((ROUND(TRUNC(('TRI-2'!CA47  ),2),0))=9,"A-",IF((ROUND(TRUNC(('TRI-2'!CA47   ),2),0))=8,"B+",IF((ROUND(TRUNC(('TRI-2'!CA47 ),2),0))=7,"B-",IF((ROUND(TRUNC(('TRI-2'!CA47  ),2),0))=6,"C+",IF((ROUND(TRUNC(('TRI-2'!CA47  ),2),0))=5,"C-",IF((ROUND(TRUNC(('TRI-2'!CA47  ),2),0))=4,"D+",IF((ROUND(TRUNC(('TRI-2'!CA47 ),2),0))=3,"D-",IF((ROUND(TRUNC(('TRI-2'!CA47 ),2),0))=2,"E+",IF((ROUND(TRUNC(('TRI-2'!CA47  ),2),0))&lt;=1,"E-","")))))))))))</f>
        <v/>
      </c>
      <c r="CB47" s="51" t="str">
        <f>IF(OR('TRI-2'!CB47 ="",'TRI-2'!CB47&lt;0,'TRI-2'!CB47  &gt;10),"",IF((ROUND(TRUNC(('TRI-2'!CB47  ),2),0))=10,"A+",IF((ROUND(TRUNC(('TRI-2'!CB47  ),2),0))=9,"A-",IF((ROUND(TRUNC(('TRI-2'!CB47   ),2),0))=8,"B+",IF((ROUND(TRUNC(('TRI-2'!CB47 ),2),0))=7,"B-",IF((ROUND(TRUNC(('TRI-2'!CB47  ),2),0))=6,"C+",IF((ROUND(TRUNC(('TRI-2'!CB47  ),2),0))=5,"C-",IF((ROUND(TRUNC(('TRI-2'!CB47  ),2),0))=4,"D+",IF((ROUND(TRUNC(('TRI-2'!CB47 ),2),0))=3,"D-",IF((ROUND(TRUNC(('TRI-2'!CB47 ),2),0))=2,"E+",IF((ROUND(TRUNC(('TRI-2'!CB47  ),2),0))&lt;=1,"E-","")))))))))))</f>
        <v/>
      </c>
      <c r="CC47" s="51" t="str">
        <f>IF(OR('TRI-2'!CC47 ="",'TRI-2'!CC47&lt;0,'TRI-2'!CC47  &gt;10),"",IF((ROUND(TRUNC(('TRI-2'!CC47  ),2),0))=10,"A+",IF((ROUND(TRUNC(('TRI-2'!CC47  ),2),0))=9,"A-",IF((ROUND(TRUNC(('TRI-2'!CC47   ),2),0))=8,"B+",IF((ROUND(TRUNC(('TRI-2'!CC47 ),2),0))=7,"B-",IF((ROUND(TRUNC(('TRI-2'!CC47  ),2),0))=6,"C+",IF((ROUND(TRUNC(('TRI-2'!CC47  ),2),0))=5,"C-",IF((ROUND(TRUNC(('TRI-2'!CC47  ),2),0))=4,"D+",IF((ROUND(TRUNC(('TRI-2'!CC47 ),2),0))=3,"D-",IF((ROUND(TRUNC(('TRI-2'!CC47 ),2),0))=2,"E+",IF((ROUND(TRUNC(('TRI-2'!CC47  ),2),0))&lt;=1,"E-","")))))))))))</f>
        <v/>
      </c>
      <c r="CD47" s="51" t="str">
        <f>IF(OR('TRI-2'!CD47 ="",'TRI-2'!CD47&lt;0,'TRI-2'!CD47  &gt;10),"",IF((ROUND(TRUNC(('TRI-2'!CD47  ),2),0))=10,"A+",IF((ROUND(TRUNC(('TRI-2'!CD47  ),2),0))=9,"A-",IF((ROUND(TRUNC(('TRI-2'!CD47   ),2),0))=8,"B+",IF((ROUND(TRUNC(('TRI-2'!CD47 ),2),0))=7,"B-",IF((ROUND(TRUNC(('TRI-2'!CD47  ),2),0))=6,"C+",IF((ROUND(TRUNC(('TRI-2'!CD47  ),2),0))=5,"C-",IF((ROUND(TRUNC(('TRI-2'!CD47  ),2),0))=4,"D+",IF((ROUND(TRUNC(('TRI-2'!CD47 ),2),0))=3,"D-",IF((ROUND(TRUNC(('TRI-2'!CD47 ),2),0))=2,"E+",IF((ROUND(TRUNC(('TRI-2'!CD47  ),2),0))&lt;=1,"E-","")))))))))))</f>
        <v/>
      </c>
      <c r="CE47" s="51" t="str">
        <f>IF(OR('TRI-2'!CE47 ="",'TRI-2'!CE47&lt;0,'TRI-2'!CE47  &gt;10),"",IF((ROUND(TRUNC(('TRI-2'!CE47  ),2),0))=10,"A+",IF((ROUND(TRUNC(('TRI-2'!CE47  ),2),0))=9,"A-",IF((ROUND(TRUNC(('TRI-2'!CE47   ),2),0))=8,"B+",IF((ROUND(TRUNC(('TRI-2'!CE47 ),2),0))=7,"B-",IF((ROUND(TRUNC(('TRI-2'!CE47  ),2),0))=6,"C+",IF((ROUND(TRUNC(('TRI-2'!CE47  ),2),0))=5,"C-",IF((ROUND(TRUNC(('TRI-2'!CE47  ),2),0))=4,"D+",IF((ROUND(TRUNC(('TRI-2'!CE47 ),2),0))=3,"D-",IF((ROUND(TRUNC(('TRI-2'!CE47 ),2),0))=2,"E+",IF((ROUND(TRUNC(('TRI-2'!CE47  ),2),0))&lt;=1,"E-","")))))))))))</f>
        <v/>
      </c>
      <c r="CF47" s="51" t="str">
        <f>IF(OR('TRI-2'!CF47 ="",'TRI-2'!CF47&lt;0,'TRI-2'!CF47  &gt;10),"",IF((ROUND(TRUNC(('TRI-2'!CF47  ),2),0))=10,"A+",IF((ROUND(TRUNC(('TRI-2'!CF47  ),2),0))=9,"A-",IF((ROUND(TRUNC(('TRI-2'!CF47   ),2),0))=8,"B+",IF((ROUND(TRUNC(('TRI-2'!CF47 ),2),0))=7,"B-",IF((ROUND(TRUNC(('TRI-2'!CF47  ),2),0))=6,"C+",IF((ROUND(TRUNC(('TRI-2'!CF47  ),2),0))=5,"C-",IF((ROUND(TRUNC(('TRI-2'!CF47  ),2),0))=4,"D+",IF((ROUND(TRUNC(('TRI-2'!CF47 ),2),0))=3,"D-",IF((ROUND(TRUNC(('TRI-2'!CF47 ),2),0))=2,"E+",IF((ROUND(TRUNC(('TRI-2'!CF47  ),2),0))&lt;=1,"E-","")))))))))))</f>
        <v/>
      </c>
      <c r="CG47" s="51" t="str">
        <f>IF(OR('TRI-2'!CG47 ="",'TRI-2'!CG47&lt;0,'TRI-2'!CG47  &gt;10),"",IF((ROUND(TRUNC(('TRI-2'!CG47  ),2),0))=10,"A+",IF((ROUND(TRUNC(('TRI-2'!CG47  ),2),0))=9,"A-",IF((ROUND(TRUNC(('TRI-2'!CG47   ),2),0))=8,"B+",IF((ROUND(TRUNC(('TRI-2'!CG47 ),2),0))=7,"B-",IF((ROUND(TRUNC(('TRI-2'!CG47  ),2),0))=6,"C+",IF((ROUND(TRUNC(('TRI-2'!CG47  ),2),0))=5,"C-",IF((ROUND(TRUNC(('TRI-2'!CG47  ),2),0))=4,"D+",IF((ROUND(TRUNC(('TRI-2'!CG47 ),2),0))=3,"D-",IF((ROUND(TRUNC(('TRI-2'!CG47 ),2),0))=2,"E+",IF((ROUND(TRUNC(('TRI-2'!CG47  ),2),0))&lt;=1,"E-","")))))))))))</f>
        <v/>
      </c>
      <c r="CH47" s="51" t="str">
        <f>IF(OR('TRI-2'!CH47 ="",'TRI-2'!CH47&lt;0,'TRI-2'!CH47  &gt;10),"",IF((ROUND(TRUNC(('TRI-2'!CH47  ),2),0))=10,"A+",IF((ROUND(TRUNC(('TRI-2'!CH47  ),2),0))=9,"A-",IF((ROUND(TRUNC(('TRI-2'!CH47   ),2),0))=8,"B+",IF((ROUND(TRUNC(('TRI-2'!CH47 ),2),0))=7,"B-",IF((ROUND(TRUNC(('TRI-2'!CH47  ),2),0))=6,"C+",IF((ROUND(TRUNC(('TRI-2'!CH47  ),2),0))=5,"C-",IF((ROUND(TRUNC(('TRI-2'!CH47  ),2),0))=4,"D+",IF((ROUND(TRUNC(('TRI-2'!CH47 ),2),0))=3,"D-",IF((ROUND(TRUNC(('TRI-2'!CH47 ),2),0))=2,"E+",IF((ROUND(TRUNC(('TRI-2'!CH47  ),2),0))&lt;=1,"E-","")))))))))))</f>
        <v/>
      </c>
      <c r="CI47" s="51" t="str">
        <f>IF(OR('TRI-2'!CI47 ="",'TRI-2'!CI47&lt;0,'TRI-2'!CI47  &gt;10),"",IF((ROUND(TRUNC(('TRI-2'!CI47  ),2),0))=10,"A+",IF((ROUND(TRUNC(('TRI-2'!CI47  ),2),0))=9,"A-",IF((ROUND(TRUNC(('TRI-2'!CI47   ),2),0))=8,"B+",IF((ROUND(TRUNC(('TRI-2'!CI47 ),2),0))=7,"B-",IF((ROUND(TRUNC(('TRI-2'!CI47  ),2),0))=6,"C+",IF((ROUND(TRUNC(('TRI-2'!CI47  ),2),0))=5,"C-",IF((ROUND(TRUNC(('TRI-2'!CI47  ),2),0))=4,"D+",IF((ROUND(TRUNC(('TRI-2'!CI47 ),2),0))=3,"D-",IF((ROUND(TRUNC(('TRI-2'!CI47 ),2),0))=2,"E+",IF((ROUND(TRUNC(('TRI-2'!CI47  ),2),0))&lt;=1,"E-","")))))))))))</f>
        <v/>
      </c>
      <c r="CJ47" s="51" t="str">
        <f>IF(OR('TRI-2'!CJ47 ="",'TRI-2'!CJ47&lt;0,'TRI-2'!CJ47  &gt;10),"",IF((ROUND(TRUNC(('TRI-2'!CJ47  ),2),0))=10,"A+",IF((ROUND(TRUNC(('TRI-2'!CJ47  ),2),0))=9,"A-",IF((ROUND(TRUNC(('TRI-2'!CJ47   ),2),0))=8,"B+",IF((ROUND(TRUNC(('TRI-2'!CJ47 ),2),0))=7,"B-",IF((ROUND(TRUNC(('TRI-2'!CJ47  ),2),0))=6,"C+",IF((ROUND(TRUNC(('TRI-2'!CJ47  ),2),0))=5,"C-",IF((ROUND(TRUNC(('TRI-2'!CJ47  ),2),0))=4,"D+",IF((ROUND(TRUNC(('TRI-2'!CJ47 ),2),0))=3,"D-",IF((ROUND(TRUNC(('TRI-2'!CJ47 ),2),0))=2,"E+",IF((ROUND(TRUNC(('TRI-2'!CJ47  ),2),0))&lt;=1,"E-","")))))))))))</f>
        <v/>
      </c>
      <c r="CK47" s="51" t="str">
        <f>IF(OR('TRI-2'!CK47 ="",'TRI-2'!CK47&lt;0,'TRI-2'!CK47  &gt;10),"",IF((ROUND(TRUNC(('TRI-2'!CK47  ),2),0))=10,"A+",IF((ROUND(TRUNC(('TRI-2'!CK47  ),2),0))=9,"A-",IF((ROUND(TRUNC(('TRI-2'!CK47   ),2),0))=8,"B+",IF((ROUND(TRUNC(('TRI-2'!CK47 ),2),0))=7,"B-",IF((ROUND(TRUNC(('TRI-2'!CK47  ),2),0))=6,"C+",IF((ROUND(TRUNC(('TRI-2'!CK47  ),2),0))=5,"C-",IF((ROUND(TRUNC(('TRI-2'!CK47  ),2),0))=4,"D+",IF((ROUND(TRUNC(('TRI-2'!CK47 ),2),0))=3,"D-",IF((ROUND(TRUNC(('TRI-2'!CK47 ),2),0))=2,"E+",IF((ROUND(TRUNC(('TRI-2'!CK47  ),2),0))&lt;=1,"E-","")))))))))))</f>
        <v/>
      </c>
      <c r="CL47" s="51" t="str">
        <f>IF(OR('TRI-2'!CL47 ="",'TRI-2'!CL47&lt;0,'TRI-2'!CL47  &gt;10),"",IF((ROUND(TRUNC(('TRI-2'!CL47  ),2),0))=10,"A+",IF((ROUND(TRUNC(('TRI-2'!CL47  ),2),0))=9,"A-",IF((ROUND(TRUNC(('TRI-2'!CL47   ),2),0))=8,"B+",IF((ROUND(TRUNC(('TRI-2'!CL47 ),2),0))=7,"B-",IF((ROUND(TRUNC(('TRI-2'!CL47  ),2),0))=6,"C+",IF((ROUND(TRUNC(('TRI-2'!CL47  ),2),0))=5,"C-",IF((ROUND(TRUNC(('TRI-2'!CL47  ),2),0))=4,"D+",IF((ROUND(TRUNC(('TRI-2'!CL47 ),2),0))=3,"D-",IF((ROUND(TRUNC(('TRI-2'!CL47 ),2),0))=2,"E+",IF((ROUND(TRUNC(('TRI-2'!CL47  ),2),0))&lt;=1,"E-","")))))))))))</f>
        <v/>
      </c>
      <c r="CM47" s="51" t="str">
        <f>IF(OR('TRI-2'!CM47 ="",'TRI-2'!CM47&lt;0,'TRI-2'!CM47  &gt;10),"",IF((ROUND(TRUNC(('TRI-2'!CM47  ),2),0))=10,"A+",IF((ROUND(TRUNC(('TRI-2'!CM47  ),2),0))=9,"A-",IF((ROUND(TRUNC(('TRI-2'!CM47   ),2),0))=8,"B+",IF((ROUND(TRUNC(('TRI-2'!CM47 ),2),0))=7,"B-",IF((ROUND(TRUNC(('TRI-2'!CM47  ),2),0))=6,"C+",IF((ROUND(TRUNC(('TRI-2'!CM47  ),2),0))=5,"C-",IF((ROUND(TRUNC(('TRI-2'!CM47  ),2),0))=4,"D+",IF((ROUND(TRUNC(('TRI-2'!CM47 ),2),0))=3,"D-",IF((ROUND(TRUNC(('TRI-2'!CM47 ),2),0))=2,"E+",IF((ROUND(TRUNC(('TRI-2'!CM47  ),2),0))&lt;=1,"E-","")))))))))))</f>
        <v/>
      </c>
      <c r="CN47" s="51" t="str">
        <f>IF(OR('TRI-2'!CN47 ="",'TRI-2'!CN47&lt;0,'TRI-2'!CN47  &gt;10),"",IF((ROUND(TRUNC(('TRI-2'!CN47  ),2),0))=10,"A+",IF((ROUND(TRUNC(('TRI-2'!CN47  ),2),0))=9,"A-",IF((ROUND(TRUNC(('TRI-2'!CN47   ),2),0))=8,"B+",IF((ROUND(TRUNC(('TRI-2'!CN47 ),2),0))=7,"B-",IF((ROUND(TRUNC(('TRI-2'!CN47  ),2),0))=6,"C+",IF((ROUND(TRUNC(('TRI-2'!CN47  ),2),0))=5,"C-",IF((ROUND(TRUNC(('TRI-2'!CN47  ),2),0))=4,"D+",IF((ROUND(TRUNC(('TRI-2'!CN47 ),2),0))=3,"D-",IF((ROUND(TRUNC(('TRI-2'!CN47 ),2),0))=2,"E+",IF((ROUND(TRUNC(('TRI-2'!CN47  ),2),0))&lt;=1,"E-","")))))))))))</f>
        <v/>
      </c>
      <c r="CO47" s="51" t="str">
        <f>IF(OR('TRI-2'!CO47 ="",'TRI-2'!CO47&lt;0,'TRI-2'!CO47  &gt;10),"",IF((ROUND(TRUNC(('TRI-2'!CO47  ),2),0))=10,"A+",IF((ROUND(TRUNC(('TRI-2'!CO47  ),2),0))=9,"A-",IF((ROUND(TRUNC(('TRI-2'!CO47   ),2),0))=8,"B+",IF((ROUND(TRUNC(('TRI-2'!CO47 ),2),0))=7,"B-",IF((ROUND(TRUNC(('TRI-2'!CO47  ),2),0))=6,"C+",IF((ROUND(TRUNC(('TRI-2'!CO47  ),2),0))=5,"C-",IF((ROUND(TRUNC(('TRI-2'!CO47  ),2),0))=4,"D+",IF((ROUND(TRUNC(('TRI-2'!CO47 ),2),0))=3,"D-",IF((ROUND(TRUNC(('TRI-2'!CO47 ),2),0))=2,"E+",IF((ROUND(TRUNC(('TRI-2'!CO47  ),2),0))&lt;=1,"E-","")))))))))))</f>
        <v/>
      </c>
      <c r="CP47" s="51" t="str">
        <f>IF(OR('TRI-2'!CP47 ="",'TRI-2'!CP47&lt;0,'TRI-2'!CP47  &gt;10),"",IF((ROUND(TRUNC(('TRI-2'!CP47  ),2),0))=10,"A+",IF((ROUND(TRUNC(('TRI-2'!CP47  ),2),0))=9,"A-",IF((ROUND(TRUNC(('TRI-2'!CP47   ),2),0))=8,"B+",IF((ROUND(TRUNC(('TRI-2'!CP47 ),2),0))=7,"B-",IF((ROUND(TRUNC(('TRI-2'!CP47  ),2),0))=6,"C+",IF((ROUND(TRUNC(('TRI-2'!CP47  ),2),0))=5,"C-",IF((ROUND(TRUNC(('TRI-2'!CP47  ),2),0))=4,"D+",IF((ROUND(TRUNC(('TRI-2'!CP47 ),2),0))=3,"D-",IF((ROUND(TRUNC(('TRI-2'!CP47 ),2),0))=2,"E+",IF((ROUND(TRUNC(('TRI-2'!CP47  ),2),0))&lt;=1,"E-","")))))))))))</f>
        <v/>
      </c>
      <c r="CQ47" s="51" t="str">
        <f>IF(OR('TRI-2'!CQ47 ="",'TRI-2'!CQ47&lt;0,'TRI-2'!CQ47  &gt;10),"",IF((ROUND(TRUNC(('TRI-2'!CQ47  ),2),0))=10,"A+",IF((ROUND(TRUNC(('TRI-2'!CQ47  ),2),0))=9,"A-",IF((ROUND(TRUNC(('TRI-2'!CQ47   ),2),0))=8,"B+",IF((ROUND(TRUNC(('TRI-2'!CQ47 ),2),0))=7,"B-",IF((ROUND(TRUNC(('TRI-2'!CQ47  ),2),0))=6,"C+",IF((ROUND(TRUNC(('TRI-2'!CQ47  ),2),0))=5,"C-",IF((ROUND(TRUNC(('TRI-2'!CQ47  ),2),0))=4,"D+",IF((ROUND(TRUNC(('TRI-2'!CQ47 ),2),0))=3,"D-",IF((ROUND(TRUNC(('TRI-2'!CQ47 ),2),0))=2,"E+",IF((ROUND(TRUNC(('TRI-2'!CQ47  ),2),0))&lt;=1,"E-","")))))))))))</f>
        <v/>
      </c>
      <c r="CR47" s="51" t="str">
        <f>IF(OR('TRI-2'!CR47 ="",'TRI-2'!CR47&lt;0,'TRI-2'!CR47  &gt;10),"",IF((ROUND(TRUNC(('TRI-2'!CR47  ),2),0))=10,"A+",IF((ROUND(TRUNC(('TRI-2'!CR47  ),2),0))=9,"A-",IF((ROUND(TRUNC(('TRI-2'!CR47   ),2),0))=8,"B+",IF((ROUND(TRUNC(('TRI-2'!CR47 ),2),0))=7,"B-",IF((ROUND(TRUNC(('TRI-2'!CR47  ),2),0))=6,"C+",IF((ROUND(TRUNC(('TRI-2'!CR47  ),2),0))=5,"C-",IF((ROUND(TRUNC(('TRI-2'!CR47  ),2),0))=4,"D+",IF((ROUND(TRUNC(('TRI-2'!CR47 ),2),0))=3,"D-",IF((ROUND(TRUNC(('TRI-2'!CR47 ),2),0))=2,"E+",IF((ROUND(TRUNC(('TRI-2'!CR47  ),2),0))&lt;=1,"E-","")))))))))))</f>
        <v/>
      </c>
      <c r="CS47" s="51" t="str">
        <f>IF(OR('TRI-2'!CS47 ="",'TRI-2'!CS47&lt;0,'TRI-2'!CS47  &gt;10),"",IF((ROUND(TRUNC(('TRI-2'!CS47  ),2),0))=10,"A+",IF((ROUND(TRUNC(('TRI-2'!CS47  ),2),0))=9,"A-",IF((ROUND(TRUNC(('TRI-2'!CS47   ),2),0))=8,"B+",IF((ROUND(TRUNC(('TRI-2'!CS47 ),2),0))=7,"B-",IF((ROUND(TRUNC(('TRI-2'!CS47  ),2),0))=6,"C+",IF((ROUND(TRUNC(('TRI-2'!CS47  ),2),0))=5,"C-",IF((ROUND(TRUNC(('TRI-2'!CS47  ),2),0))=4,"D+",IF((ROUND(TRUNC(('TRI-2'!CS47 ),2),0))=3,"D-",IF((ROUND(TRUNC(('TRI-2'!CS47 ),2),0))=2,"E+",IF((ROUND(TRUNC(('TRI-2'!CS47  ),2),0))&lt;=1,"E-","")))))))))))</f>
        <v/>
      </c>
      <c r="CT47" s="51" t="str">
        <f>IF(OR('TRI-2'!CT47 ="",'TRI-2'!CT47&lt;0,'TRI-2'!CT47  &gt;10),"",IF((ROUND(TRUNC(('TRI-2'!CT47  ),2),0))=10,"A+",IF((ROUND(TRUNC(('TRI-2'!CT47  ),2),0))=9,"A-",IF((ROUND(TRUNC(('TRI-2'!CT47   ),2),0))=8,"B+",IF((ROUND(TRUNC(('TRI-2'!CT47 ),2),0))=7,"B-",IF((ROUND(TRUNC(('TRI-2'!CT47  ),2),0))=6,"C+",IF((ROUND(TRUNC(('TRI-2'!CT47  ),2),0))=5,"C-",IF((ROUND(TRUNC(('TRI-2'!CT47  ),2),0))=4,"D+",IF((ROUND(TRUNC(('TRI-2'!CT47 ),2),0))=3,"D-",IF((ROUND(TRUNC(('TRI-2'!CT47 ),2),0))=2,"E+",IF((ROUND(TRUNC(('TRI-2'!CT47  ),2),0))&lt;=1,"E-","")))))))))))</f>
        <v/>
      </c>
      <c r="CU47" s="51" t="str">
        <f>IF(OR('TRI-2'!CU47 ="",'TRI-2'!CU47&lt;0,'TRI-2'!CU47  &gt;10),"",IF((ROUND(TRUNC(('TRI-2'!CU47  ),2),0))=10,"A+",IF((ROUND(TRUNC(('TRI-2'!CU47  ),2),0))=9,"A-",IF((ROUND(TRUNC(('TRI-2'!CU47   ),2),0))=8,"B+",IF((ROUND(TRUNC(('TRI-2'!CU47 ),2),0))=7,"B-",IF((ROUND(TRUNC(('TRI-2'!CU47  ),2),0))=6,"C+",IF((ROUND(TRUNC(('TRI-2'!CU47  ),2),0))=5,"C-",IF((ROUND(TRUNC(('TRI-2'!CU47  ),2),0))=4,"D+",IF((ROUND(TRUNC(('TRI-2'!CU47 ),2),0))=3,"D-",IF((ROUND(TRUNC(('TRI-2'!CU47 ),2),0))=2,"E+",IF((ROUND(TRUNC(('TRI-2'!CU47  ),2),0))&lt;=1,"E-","")))))))))))</f>
        <v/>
      </c>
      <c r="CV47" s="51" t="str">
        <f>IF(OR('TRI-2'!CV47 ="",'TRI-2'!CV47&lt;0,'TRI-2'!CV47  &gt;10),"",IF((ROUND(TRUNC(('TRI-2'!CV47  ),2),0))=10,"A+",IF((ROUND(TRUNC(('TRI-2'!CV47  ),2),0))=9,"A-",IF((ROUND(TRUNC(('TRI-2'!CV47   ),2),0))=8,"B+",IF((ROUND(TRUNC(('TRI-2'!CV47 ),2),0))=7,"B-",IF((ROUND(TRUNC(('TRI-2'!CV47  ),2),0))=6,"C+",IF((ROUND(TRUNC(('TRI-2'!CV47  ),2),0))=5,"C-",IF((ROUND(TRUNC(('TRI-2'!CV47  ),2),0))=4,"D+",IF((ROUND(TRUNC(('TRI-2'!CV47 ),2),0))=3,"D-",IF((ROUND(TRUNC(('TRI-2'!CV47 ),2),0))=2,"E+",IF((ROUND(TRUNC(('TRI-2'!CV47  ),2),0))&lt;=1,"E-","")))))))))))</f>
        <v/>
      </c>
      <c r="CW47" s="51" t="str">
        <f>IF(OR('TRI-2'!CW47 ="",'TRI-2'!CW47&lt;0,'TRI-2'!CW47  &gt;10),"",IF((ROUND(TRUNC(('TRI-2'!CW47  ),2),0))=10,"A+",IF((ROUND(TRUNC(('TRI-2'!CW47  ),2),0))=9,"A-",IF((ROUND(TRUNC(('TRI-2'!CW47   ),2),0))=8,"B+",IF((ROUND(TRUNC(('TRI-2'!CW47 ),2),0))=7,"B-",IF((ROUND(TRUNC(('TRI-2'!CW47  ),2),0))=6,"C+",IF((ROUND(TRUNC(('TRI-2'!CW47  ),2),0))=5,"C-",IF((ROUND(TRUNC(('TRI-2'!CW47  ),2),0))=4,"D+",IF((ROUND(TRUNC(('TRI-2'!CW47 ),2),0))=3,"D-",IF((ROUND(TRUNC(('TRI-2'!CW47 ),2),0))=2,"E+",IF((ROUND(TRUNC(('TRI-2'!CW47  ),2),0))&lt;=1,"E-","")))))))))))</f>
        <v/>
      </c>
      <c r="CX47" s="51" t="str">
        <f>IF(OR('TRI-2'!CX47 ="",'TRI-2'!CX47&lt;0,'TRI-2'!CX47  &gt;10),"",IF((ROUND(TRUNC(('TRI-2'!CX47  ),2),0))=10,"A+",IF((ROUND(TRUNC(('TRI-2'!CX47  ),2),0))=9,"A-",IF((ROUND(TRUNC(('TRI-2'!CX47   ),2),0))=8,"B+",IF((ROUND(TRUNC(('TRI-2'!CX47 ),2),0))=7,"B-",IF((ROUND(TRUNC(('TRI-2'!CX47  ),2),0))=6,"C+",IF((ROUND(TRUNC(('TRI-2'!CX47  ),2),0))=5,"C-",IF((ROUND(TRUNC(('TRI-2'!CX47  ),2),0))=4,"D+",IF((ROUND(TRUNC(('TRI-2'!CX47 ),2),0))=3,"D-",IF((ROUND(TRUNC(('TRI-2'!CX47 ),2),0))=2,"E+",IF((ROUND(TRUNC(('TRI-2'!CX47  ),2),0))&lt;=1,"E-","")))))))))))</f>
        <v/>
      </c>
      <c r="CY47" s="51" t="str">
        <f>IF(OR('TRI-2'!CY47 ="",'TRI-2'!CY47&lt;0,'TRI-2'!CY47  &gt;10),"",IF((ROUND(TRUNC(('TRI-2'!CY47  ),2),0))=10,"A+",IF((ROUND(TRUNC(('TRI-2'!CY47  ),2),0))=9,"A-",IF((ROUND(TRUNC(('TRI-2'!CY47   ),2),0))=8,"B+",IF((ROUND(TRUNC(('TRI-2'!CY47 ),2),0))=7,"B-",IF((ROUND(TRUNC(('TRI-2'!CY47  ),2),0))=6,"C+",IF((ROUND(TRUNC(('TRI-2'!CY47  ),2),0))=5,"C-",IF((ROUND(TRUNC(('TRI-2'!CY47  ),2),0))=4,"D+",IF((ROUND(TRUNC(('TRI-2'!CY47 ),2),0))=3,"D-",IF((ROUND(TRUNC(('TRI-2'!CY47 ),2),0))=2,"E+",IF((ROUND(TRUNC(('TRI-2'!CY47  ),2),0))&lt;=1,"E-","")))))))))))</f>
        <v/>
      </c>
      <c r="CZ47" s="51" t="str">
        <f>IF(OR('TRI-2'!CZ47 ="",'TRI-2'!CZ47&lt;0,'TRI-2'!CZ47  &gt;10),"",IF((ROUND(TRUNC(('TRI-2'!CZ47  ),2),0))=10,"A+",IF((ROUND(TRUNC(('TRI-2'!CZ47  ),2),0))=9,"A-",IF((ROUND(TRUNC(('TRI-2'!CZ47   ),2),0))=8,"B+",IF((ROUND(TRUNC(('TRI-2'!CZ47 ),2),0))=7,"B-",IF((ROUND(TRUNC(('TRI-2'!CZ47  ),2),0))=6,"C+",IF((ROUND(TRUNC(('TRI-2'!CZ47  ),2),0))=5,"C-",IF((ROUND(TRUNC(('TRI-2'!CZ47  ),2),0))=4,"D+",IF((ROUND(TRUNC(('TRI-2'!CZ47 ),2),0))=3,"D-",IF((ROUND(TRUNC(('TRI-2'!CZ47 ),2),0))=2,"E+",IF((ROUND(TRUNC(('TRI-2'!CZ47  ),2),0))&lt;=1,"E-","")))))))))))</f>
        <v/>
      </c>
      <c r="DA47" s="51" t="str">
        <f>IF(OR('TRI-2'!DA47 ="",'TRI-2'!DA47&lt;0,'TRI-2'!DA47  &gt;10),"",IF((ROUND(TRUNC(('TRI-2'!DA47  ),2),0))=10,"A+",IF((ROUND(TRUNC(('TRI-2'!DA47  ),2),0))=9,"A-",IF((ROUND(TRUNC(('TRI-2'!DA47   ),2),0))=8,"B+",IF((ROUND(TRUNC(('TRI-2'!DA47 ),2),0))=7,"B-",IF((ROUND(TRUNC(('TRI-2'!DA47  ),2),0))=6,"C+",IF((ROUND(TRUNC(('TRI-2'!DA47  ),2),0))=5,"C-",IF((ROUND(TRUNC(('TRI-2'!DA47  ),2),0))=4,"D+",IF((ROUND(TRUNC(('TRI-2'!DA47 ),2),0))=3,"D-",IF((ROUND(TRUNC(('TRI-2'!DA47 ),2),0))=2,"E+",IF((ROUND(TRUNC(('TRI-2'!DA47  ),2),0))&lt;=1,"E-","")))))))))))</f>
        <v/>
      </c>
      <c r="DB47" s="51" t="str">
        <f>IF(OR('TRI-2'!DB47 ="",'TRI-2'!DB47&lt;0,'TRI-2'!DB47  &gt;10),"",IF((ROUND(TRUNC(('TRI-2'!DB47  ),2),0))=10,"A+",IF((ROUND(TRUNC(('TRI-2'!DB47  ),2),0))=9,"A-",IF((ROUND(TRUNC(('TRI-2'!DB47   ),2),0))=8,"B+",IF((ROUND(TRUNC(('TRI-2'!DB47 ),2),0))=7,"B-",IF((ROUND(TRUNC(('TRI-2'!DB47  ),2),0))=6,"C+",IF((ROUND(TRUNC(('TRI-2'!DB47  ),2),0))=5,"C-",IF((ROUND(TRUNC(('TRI-2'!DB47  ),2),0))=4,"D+",IF((ROUND(TRUNC(('TRI-2'!DB47 ),2),0))=3,"D-",IF((ROUND(TRUNC(('TRI-2'!DB47 ),2),0))=2,"E+",IF((ROUND(TRUNC(('TRI-2'!DB47  ),2),0))&lt;=1,"E-","")))))))))))</f>
        <v/>
      </c>
      <c r="DC47" s="51" t="str">
        <f>IF(OR('TRI-2'!DC47 ="",'TRI-2'!DC47&lt;0,'TRI-2'!DC47  &gt;10),"",IF((ROUND(TRUNC(('TRI-2'!DC47  ),2),0))=10,"A+",IF((ROUND(TRUNC(('TRI-2'!DC47  ),2),0))=9,"A-",IF((ROUND(TRUNC(('TRI-2'!DC47   ),2),0))=8,"B+",IF((ROUND(TRUNC(('TRI-2'!DC47 ),2),0))=7,"B-",IF((ROUND(TRUNC(('TRI-2'!DC47  ),2),0))=6,"C+",IF((ROUND(TRUNC(('TRI-2'!DC47  ),2),0))=5,"C-",IF((ROUND(TRUNC(('TRI-2'!DC47  ),2),0))=4,"D+",IF((ROUND(TRUNC(('TRI-2'!DC47 ),2),0))=3,"D-",IF((ROUND(TRUNC(('TRI-2'!DC47 ),2),0))=2,"E+",IF((ROUND(TRUNC(('TRI-2'!DC47  ),2),0))&lt;=1,"E-","")))))))))))</f>
        <v/>
      </c>
      <c r="DD47" s="51" t="str">
        <f>IF(OR('TRI-2'!DD47 ="",'TRI-2'!DD47&lt;0,'TRI-2'!DD47  &gt;10),"",IF((ROUND(TRUNC(('TRI-2'!DD47  ),2),0))=10,"A+",IF((ROUND(TRUNC(('TRI-2'!DD47  ),2),0))=9,"A-",IF((ROUND(TRUNC(('TRI-2'!DD47   ),2),0))=8,"B+",IF((ROUND(TRUNC(('TRI-2'!DD47 ),2),0))=7,"B-",IF((ROUND(TRUNC(('TRI-2'!DD47  ),2),0))=6,"C+",IF((ROUND(TRUNC(('TRI-2'!DD47  ),2),0))=5,"C-",IF((ROUND(TRUNC(('TRI-2'!DD47  ),2),0))=4,"D+",IF((ROUND(TRUNC(('TRI-2'!DD47 ),2),0))=3,"D-",IF((ROUND(TRUNC(('TRI-2'!DD47 ),2),0))=2,"E+",IF((ROUND(TRUNC(('TRI-2'!DD47  ),2),0))&lt;=1,"E-","")))))))))))</f>
        <v/>
      </c>
      <c r="DE47" s="51" t="str">
        <f>IF(OR('TRI-2'!DE47 ="",'TRI-2'!DE47&lt;0,'TRI-2'!DE47  &gt;10),"",IF((ROUND(TRUNC(('TRI-2'!DE47  ),2),0))=10,"A+",IF((ROUND(TRUNC(('TRI-2'!DE47  ),2),0))=9,"A-",IF((ROUND(TRUNC(('TRI-2'!DE47   ),2),0))=8,"B+",IF((ROUND(TRUNC(('TRI-2'!DE47 ),2),0))=7,"B-",IF((ROUND(TRUNC(('TRI-2'!DE47  ),2),0))=6,"C+",IF((ROUND(TRUNC(('TRI-2'!DE47  ),2),0))=5,"C-",IF((ROUND(TRUNC(('TRI-2'!DE47  ),2),0))=4,"D+",IF((ROUND(TRUNC(('TRI-2'!DE47 ),2),0))=3,"D-",IF((ROUND(TRUNC(('TRI-2'!DE47 ),2),0))=2,"E+",IF((ROUND(TRUNC(('TRI-2'!DE47  ),2),0))&lt;=1,"E-","")))))))))))</f>
        <v/>
      </c>
      <c r="DF47" s="51" t="str">
        <f>IF(OR('TRI-2'!DF47 ="",'TRI-2'!DF47&lt;0,'TRI-2'!DF47  &gt;10),"",IF((ROUND(TRUNC(('TRI-2'!DF47  ),2),0))=10,"A+",IF((ROUND(TRUNC(('TRI-2'!DF47  ),2),0))=9,"A-",IF((ROUND(TRUNC(('TRI-2'!DF47   ),2),0))=8,"B+",IF((ROUND(TRUNC(('TRI-2'!DF47 ),2),0))=7,"B-",IF((ROUND(TRUNC(('TRI-2'!DF47  ),2),0))=6,"C+",IF((ROUND(TRUNC(('TRI-2'!DF47  ),2),0))=5,"C-",IF((ROUND(TRUNC(('TRI-2'!DF47  ),2),0))=4,"D+",IF((ROUND(TRUNC(('TRI-2'!DF47 ),2),0))=3,"D-",IF((ROUND(TRUNC(('TRI-2'!DF47 ),2),0))=2,"E+",IF((ROUND(TRUNC(('TRI-2'!DF47  ),2),0))&lt;=1,"E-","")))))))))))</f>
        <v/>
      </c>
      <c r="DG47" s="51" t="str">
        <f>IF(OR('TRI-2'!DG47 ="",'TRI-2'!DG47&lt;0,'TRI-2'!DG47  &gt;10),"",IF((ROUND(TRUNC(('TRI-2'!DG47  ),2),0))=10,"A+",IF((ROUND(TRUNC(('TRI-2'!DG47  ),2),0))=9,"A-",IF((ROUND(TRUNC(('TRI-2'!DG47   ),2),0))=8,"B+",IF((ROUND(TRUNC(('TRI-2'!DG47 ),2),0))=7,"B-",IF((ROUND(TRUNC(('TRI-2'!DG47  ),2),0))=6,"C+",IF((ROUND(TRUNC(('TRI-2'!DG47  ),2),0))=5,"C-",IF((ROUND(TRUNC(('TRI-2'!DG47  ),2),0))=4,"D+",IF((ROUND(TRUNC(('TRI-2'!DG47 ),2),0))=3,"D-",IF((ROUND(TRUNC(('TRI-2'!DG47 ),2),0))=2,"E+",IF((ROUND(TRUNC(('TRI-2'!DG47  ),2),0))&lt;=1,"E-","")))))))))))</f>
        <v/>
      </c>
      <c r="DH47" s="51" t="str">
        <f>IF(OR('TRI-2'!DH47 ="",'TRI-2'!DH47&lt;0,'TRI-2'!DH47  &gt;10),"",IF((ROUND(TRUNC(('TRI-2'!DH47  ),2),0))=10,"A+",IF((ROUND(TRUNC(('TRI-2'!DH47  ),2),0))=9,"A-",IF((ROUND(TRUNC(('TRI-2'!DH47   ),2),0))=8,"B+",IF((ROUND(TRUNC(('TRI-2'!DH47 ),2),0))=7,"B-",IF((ROUND(TRUNC(('TRI-2'!DH47  ),2),0))=6,"C+",IF((ROUND(TRUNC(('TRI-2'!DH47  ),2),0))=5,"C-",IF((ROUND(TRUNC(('TRI-2'!DH47  ),2),0))=4,"D+",IF((ROUND(TRUNC(('TRI-2'!DH47 ),2),0))=3,"D-",IF((ROUND(TRUNC(('TRI-2'!DH47 ),2),0))=2,"E+",IF((ROUND(TRUNC(('TRI-2'!DH47  ),2),0))&lt;=1,"E-","")))))))))))</f>
        <v/>
      </c>
      <c r="DI47" s="51" t="str">
        <f>IF(OR('TRI-2'!DI47 ="",'TRI-2'!DI47&lt;0,'TRI-2'!DI47  &gt;10),"",IF((ROUND(TRUNC(('TRI-2'!DI47  ),2),0))=10,"A+",IF((ROUND(TRUNC(('TRI-2'!DI47  ),2),0))=9,"A-",IF((ROUND(TRUNC(('TRI-2'!DI47   ),2),0))=8,"B+",IF((ROUND(TRUNC(('TRI-2'!DI47 ),2),0))=7,"B-",IF((ROUND(TRUNC(('TRI-2'!DI47  ),2),0))=6,"C+",IF((ROUND(TRUNC(('TRI-2'!DI47  ),2),0))=5,"C-",IF((ROUND(TRUNC(('TRI-2'!DI47  ),2),0))=4,"D+",IF((ROUND(TRUNC(('TRI-2'!DI47 ),2),0))=3,"D-",IF((ROUND(TRUNC(('TRI-2'!DI47 ),2),0))=2,"E+",IF((ROUND(TRUNC(('TRI-2'!DI47  ),2),0))&lt;=1,"E-","")))))))))))</f>
        <v/>
      </c>
      <c r="DJ47" s="51" t="str">
        <f>IF(OR('TRI-2'!DJ47 ="",'TRI-2'!DJ47&lt;0,'TRI-2'!DJ47  &gt;10),"",IF((ROUND(TRUNC(('TRI-2'!DJ47  ),2),0))=10,"A+",IF((ROUND(TRUNC(('TRI-2'!DJ47  ),2),0))=9,"A-",IF((ROUND(TRUNC(('TRI-2'!DJ47   ),2),0))=8,"B+",IF((ROUND(TRUNC(('TRI-2'!DJ47 ),2),0))=7,"B-",IF((ROUND(TRUNC(('TRI-2'!DJ47  ),2),0))=6,"C+",IF((ROUND(TRUNC(('TRI-2'!DJ47  ),2),0))=5,"C-",IF((ROUND(TRUNC(('TRI-2'!DJ47  ),2),0))=4,"D+",IF((ROUND(TRUNC(('TRI-2'!DJ47 ),2),0))=3,"D-",IF((ROUND(TRUNC(('TRI-2'!DJ47 ),2),0))=2,"E+",IF((ROUND(TRUNC(('TRI-2'!DJ47  ),2),0))&lt;=1,"E-","")))))))))))</f>
        <v/>
      </c>
      <c r="DK47" s="51" t="str">
        <f>IF(OR('TRI-2'!DK47 ="",'TRI-2'!DK47&lt;0,'TRI-2'!DK47  &gt;10),"",IF((ROUND(TRUNC(('TRI-2'!DK47  ),2),0))=10,"A+",IF((ROUND(TRUNC(('TRI-2'!DK47  ),2),0))=9,"A-",IF((ROUND(TRUNC(('TRI-2'!DK47   ),2),0))=8,"B+",IF((ROUND(TRUNC(('TRI-2'!DK47 ),2),0))=7,"B-",IF((ROUND(TRUNC(('TRI-2'!DK47  ),2),0))=6,"C+",IF((ROUND(TRUNC(('TRI-2'!DK47  ),2),0))=5,"C-",IF((ROUND(TRUNC(('TRI-2'!DK47  ),2),0))=4,"D+",IF((ROUND(TRUNC(('TRI-2'!DK47 ),2),0))=3,"D-",IF((ROUND(TRUNC(('TRI-2'!DK47 ),2),0))=2,"E+",IF((ROUND(TRUNC(('TRI-2'!DK47  ),2),0))&lt;=1,"E-","")))))))))))</f>
        <v/>
      </c>
      <c r="DL47" s="51" t="str">
        <f>IF(OR('TRI-2'!DL47 ="",'TRI-2'!DL47&lt;0,'TRI-2'!DL47  &gt;10),"",IF((ROUND(TRUNC(('TRI-2'!DL47  ),2),0))=10,"A+",IF((ROUND(TRUNC(('TRI-2'!DL47  ),2),0))=9,"A-",IF((ROUND(TRUNC(('TRI-2'!DL47   ),2),0))=8,"B+",IF((ROUND(TRUNC(('TRI-2'!DL47 ),2),0))=7,"B-",IF((ROUND(TRUNC(('TRI-2'!DL47  ),2),0))=6,"C+",IF((ROUND(TRUNC(('TRI-2'!DL47  ),2),0))=5,"C-",IF((ROUND(TRUNC(('TRI-2'!DL47  ),2),0))=4,"D+",IF((ROUND(TRUNC(('TRI-2'!DL47 ),2),0))=3,"D-",IF((ROUND(TRUNC(('TRI-2'!DL47 ),2),0))=2,"E+",IF((ROUND(TRUNC(('TRI-2'!DL47  ),2),0))&lt;=1,"E-","")))))))))))</f>
        <v/>
      </c>
      <c r="DM47" s="51" t="str">
        <f>IF(OR('TRI-2'!DM47 ="",'TRI-2'!DM47&lt;0,'TRI-2'!DM47  &gt;10),"",IF((ROUND(TRUNC(('TRI-2'!DM47  ),2),0))=10,"A+",IF((ROUND(TRUNC(('TRI-2'!DM47  ),2),0))=9,"A-",IF((ROUND(TRUNC(('TRI-2'!DM47   ),2),0))=8,"B+",IF((ROUND(TRUNC(('TRI-2'!DM47 ),2),0))=7,"B-",IF((ROUND(TRUNC(('TRI-2'!DM47  ),2),0))=6,"C+",IF((ROUND(TRUNC(('TRI-2'!DM47  ),2),0))=5,"C-",IF((ROUND(TRUNC(('TRI-2'!DM47  ),2),0))=4,"D+",IF((ROUND(TRUNC(('TRI-2'!DM47 ),2),0))=3,"D-",IF((ROUND(TRUNC(('TRI-2'!DM47 ),2),0))=2,"E+",IF((ROUND(TRUNC(('TRI-2'!DM47  ),2),0))&lt;=1,"E-","")))))))))))</f>
        <v/>
      </c>
      <c r="DN47" s="51" t="str">
        <f>IF(OR('TRI-2'!DN47 ="",'TRI-2'!DN47&lt;0,'TRI-2'!DN47  &gt;10),"",IF((ROUND(TRUNC(('TRI-2'!DN47  ),2),0))=10,"A+",IF((ROUND(TRUNC(('TRI-2'!DN47  ),2),0))=9,"A-",IF((ROUND(TRUNC(('TRI-2'!DN47   ),2),0))=8,"B+",IF((ROUND(TRUNC(('TRI-2'!DN47 ),2),0))=7,"B-",IF((ROUND(TRUNC(('TRI-2'!DN47  ),2),0))=6,"C+",IF((ROUND(TRUNC(('TRI-2'!DN47  ),2),0))=5,"C-",IF((ROUND(TRUNC(('TRI-2'!DN47  ),2),0))=4,"D+",IF((ROUND(TRUNC(('TRI-2'!DN47 ),2),0))=3,"D-",IF((ROUND(TRUNC(('TRI-2'!DN47 ),2),0))=2,"E+",IF((ROUND(TRUNC(('TRI-2'!DN47  ),2),0))&lt;=1,"E-","")))))))))))</f>
        <v/>
      </c>
      <c r="DO47" s="51" t="str">
        <f>IF(OR('TRI-2'!DO47 ="",'TRI-2'!DO47&lt;0,'TRI-2'!DO47  &gt;10),"",IF((ROUND(TRUNC(('TRI-2'!DO47  ),2),0))=10,"A+",IF((ROUND(TRUNC(('TRI-2'!DO47  ),2),0))=9,"A-",IF((ROUND(TRUNC(('TRI-2'!DO47   ),2),0))=8,"B+",IF((ROUND(TRUNC(('TRI-2'!DO47 ),2),0))=7,"B-",IF((ROUND(TRUNC(('TRI-2'!DO47  ),2),0))=6,"C+",IF((ROUND(TRUNC(('TRI-2'!DO47  ),2),0))=5,"C-",IF((ROUND(TRUNC(('TRI-2'!DO47  ),2),0))=4,"D+",IF((ROUND(TRUNC(('TRI-2'!DO47 ),2),0))=3,"D-",IF((ROUND(TRUNC(('TRI-2'!DO47 ),2),0))=2,"E+",IF((ROUND(TRUNC(('TRI-2'!DO47  ),2),0))&lt;=1,"E-","")))))))))))</f>
        <v/>
      </c>
      <c r="DP47" s="51" t="str">
        <f>IF(OR('TRI-2'!DP47 ="",'TRI-2'!DP47&lt;0,'TRI-2'!DP47  &gt;10),"",IF((ROUND(TRUNC(('TRI-2'!DP47  ),2),0))=10,"A+",IF((ROUND(TRUNC(('TRI-2'!DP47  ),2),0))=9,"A-",IF((ROUND(TRUNC(('TRI-2'!DP47   ),2),0))=8,"B+",IF((ROUND(TRUNC(('TRI-2'!DP47 ),2),0))=7,"B-",IF((ROUND(TRUNC(('TRI-2'!DP47  ),2),0))=6,"C+",IF((ROUND(TRUNC(('TRI-2'!DP47  ),2),0))=5,"C-",IF((ROUND(TRUNC(('TRI-2'!DP47  ),2),0))=4,"D+",IF((ROUND(TRUNC(('TRI-2'!DP47 ),2),0))=3,"D-",IF((ROUND(TRUNC(('TRI-2'!DP47 ),2),0))=2,"E+",IF((ROUND(TRUNC(('TRI-2'!DP47  ),2),0))&lt;=1,"E-","")))))))))))</f>
        <v/>
      </c>
      <c r="DQ47" s="51" t="str">
        <f>IF(OR('TRI-2'!DQ47 ="",'TRI-2'!DQ47&lt;0,'TRI-2'!DQ47  &gt;10),"",IF((ROUND(TRUNC(('TRI-2'!DQ47  ),2),0))=10,"A+",IF((ROUND(TRUNC(('TRI-2'!DQ47  ),2),0))=9,"A-",IF((ROUND(TRUNC(('TRI-2'!DQ47   ),2),0))=8,"B+",IF((ROUND(TRUNC(('TRI-2'!DQ47 ),2),0))=7,"B-",IF((ROUND(TRUNC(('TRI-2'!DQ47  ),2),0))=6,"C+",IF((ROUND(TRUNC(('TRI-2'!DQ47  ),2),0))=5,"C-",IF((ROUND(TRUNC(('TRI-2'!DQ47  ),2),0))=4,"D+",IF((ROUND(TRUNC(('TRI-2'!DQ47 ),2),0))=3,"D-",IF((ROUND(TRUNC(('TRI-2'!DQ47 ),2),0))=2,"E+",IF((ROUND(TRUNC(('TRI-2'!DQ47  ),2),0))&lt;=1,"E-","")))))))))))</f>
        <v/>
      </c>
      <c r="DR47" s="51" t="str">
        <f>IF(OR('TRI-2'!DR47 ="",'TRI-2'!DR47&lt;0,'TRI-2'!DR47  &gt;10),"",IF((ROUND(TRUNC(('TRI-2'!DR47  ),2),0))=10,"A+",IF((ROUND(TRUNC(('TRI-2'!DR47  ),2),0))=9,"A-",IF((ROUND(TRUNC(('TRI-2'!DR47   ),2),0))=8,"B+",IF((ROUND(TRUNC(('TRI-2'!DR47 ),2),0))=7,"B-",IF((ROUND(TRUNC(('TRI-2'!DR47  ),2),0))=6,"C+",IF((ROUND(TRUNC(('TRI-2'!DR47  ),2),0))=5,"C-",IF((ROUND(TRUNC(('TRI-2'!DR47  ),2),0))=4,"D+",IF((ROUND(TRUNC(('TRI-2'!DR47 ),2),0))=3,"D-",IF((ROUND(TRUNC(('TRI-2'!DR47 ),2),0))=2,"E+",IF((ROUND(TRUNC(('TRI-2'!DR47  ),2),0))&lt;=1,"E-","")))))))))))</f>
        <v/>
      </c>
      <c r="DS47" s="51" t="str">
        <f>IF(OR('TRI-2'!DS47 ="",'TRI-2'!DS47&lt;0,'TRI-2'!DS47  &gt;10),"",IF((ROUND(TRUNC(('TRI-2'!DS47  ),2),0))=10,"A+",IF((ROUND(TRUNC(('TRI-2'!DS47  ),2),0))=9,"A-",IF((ROUND(TRUNC(('TRI-2'!DS47   ),2),0))=8,"B+",IF((ROUND(TRUNC(('TRI-2'!DS47 ),2),0))=7,"B-",IF((ROUND(TRUNC(('TRI-2'!DS47  ),2),0))=6,"C+",IF((ROUND(TRUNC(('TRI-2'!DS47  ),2),0))=5,"C-",IF((ROUND(TRUNC(('TRI-2'!DS47  ),2),0))=4,"D+",IF((ROUND(TRUNC(('TRI-2'!DS47 ),2),0))=3,"D-",IF((ROUND(TRUNC(('TRI-2'!DS47 ),2),0))=2,"E+",IF((ROUND(TRUNC(('TRI-2'!DS47  ),2),0))&lt;=1,"E-","")))))))))))</f>
        <v/>
      </c>
      <c r="DT47" s="51" t="str">
        <f>IF(OR('TRI-2'!DT47 ="",'TRI-2'!DT47&lt;0,'TRI-2'!DT47  &gt;10),"",IF((ROUND(TRUNC(('TRI-2'!DT47  ),2),0))=10,"A+",IF((ROUND(TRUNC(('TRI-2'!DT47  ),2),0))=9,"A-",IF((ROUND(TRUNC(('TRI-2'!DT47   ),2),0))=8,"B+",IF((ROUND(TRUNC(('TRI-2'!DT47 ),2),0))=7,"B-",IF((ROUND(TRUNC(('TRI-2'!DT47  ),2),0))=6,"C+",IF((ROUND(TRUNC(('TRI-2'!DT47  ),2),0))=5,"C-",IF((ROUND(TRUNC(('TRI-2'!DT47  ),2),0))=4,"D+",IF((ROUND(TRUNC(('TRI-2'!DT47 ),2),0))=3,"D-",IF((ROUND(TRUNC(('TRI-2'!DT47 ),2),0))=2,"E+",IF((ROUND(TRUNC(('TRI-2'!DT47  ),2),0))&lt;=1,"E-","")))))))))))</f>
        <v/>
      </c>
      <c r="DU47" s="51" t="str">
        <f>IF(OR('TRI-2'!DU47 ="",'TRI-2'!DU47&lt;0,'TRI-2'!DU47  &gt;10),"",IF((ROUND(TRUNC(('TRI-2'!DU47  ),2),0))=10,"A+",IF((ROUND(TRUNC(('TRI-2'!DU47  ),2),0))=9,"A-",IF((ROUND(TRUNC(('TRI-2'!DU47   ),2),0))=8,"B+",IF((ROUND(TRUNC(('TRI-2'!DU47 ),2),0))=7,"B-",IF((ROUND(TRUNC(('TRI-2'!DU47  ),2),0))=6,"C+",IF((ROUND(TRUNC(('TRI-2'!DU47  ),2),0))=5,"C-",IF((ROUND(TRUNC(('TRI-2'!DU47  ),2),0))=4,"D+",IF((ROUND(TRUNC(('TRI-2'!DU47 ),2),0))=3,"D-",IF((ROUND(TRUNC(('TRI-2'!DU47 ),2),0))=2,"E+",IF((ROUND(TRUNC(('TRI-2'!DU47  ),2),0))&lt;=1,"E-","")))))))))))</f>
        <v/>
      </c>
      <c r="DV47" s="51" t="str">
        <f>IF(OR('TRI-2'!DV47 ="",'TRI-2'!DV47&lt;0,'TRI-2'!DV47  &gt;10),"",IF((ROUND(TRUNC(('TRI-2'!DV47  ),2),0))=10,"A+",IF((ROUND(TRUNC(('TRI-2'!DV47  ),2),0))=9,"A-",IF((ROUND(TRUNC(('TRI-2'!DV47   ),2),0))=8,"B+",IF((ROUND(TRUNC(('TRI-2'!DV47 ),2),0))=7,"B-",IF((ROUND(TRUNC(('TRI-2'!DV47  ),2),0))=6,"C+",IF((ROUND(TRUNC(('TRI-2'!DV47  ),2),0))=5,"C-",IF((ROUND(TRUNC(('TRI-2'!DV47  ),2),0))=4,"D+",IF((ROUND(TRUNC(('TRI-2'!DV47 ),2),0))=3,"D-",IF((ROUND(TRUNC(('TRI-2'!DV47 ),2),0))=2,"E+",IF((ROUND(TRUNC(('TRI-2'!DV47  ),2),0))&lt;=1,"E-","")))))))))))</f>
        <v/>
      </c>
      <c r="DW47" s="51" t="str">
        <f>IF(OR('TRI-2'!DW47 ="",'TRI-2'!DW47&lt;0,'TRI-2'!DW47  &gt;10),"",IF((ROUND(TRUNC(('TRI-2'!DW47  ),2),0))=10,"A+",IF((ROUND(TRUNC(('TRI-2'!DW47  ),2),0))=9,"A-",IF((ROUND(TRUNC(('TRI-2'!DW47   ),2),0))=8,"B+",IF((ROUND(TRUNC(('TRI-2'!DW47 ),2),0))=7,"B-",IF((ROUND(TRUNC(('TRI-2'!DW47  ),2),0))=6,"C+",IF((ROUND(TRUNC(('TRI-2'!DW47  ),2),0))=5,"C-",IF((ROUND(TRUNC(('TRI-2'!DW47  ),2),0))=4,"D+",IF((ROUND(TRUNC(('TRI-2'!DW47 ),2),0))=3,"D-",IF((ROUND(TRUNC(('TRI-2'!DW47 ),2),0))=2,"E+",IF((ROUND(TRUNC(('TRI-2'!DW47  ),2),0))&lt;=1,"E-","")))))))))))</f>
        <v/>
      </c>
      <c r="DX47" s="51" t="str">
        <f>IF(OR('TRI-2'!DX47 ="",'TRI-2'!DX47&lt;0,'TRI-2'!DX47  &gt;10),"",IF((ROUND(TRUNC(('TRI-2'!DX47  ),2),0))=10,"A+",IF((ROUND(TRUNC(('TRI-2'!DX47  ),2),0))=9,"A-",IF((ROUND(TRUNC(('TRI-2'!DX47   ),2),0))=8,"B+",IF((ROUND(TRUNC(('TRI-2'!DX47 ),2),0))=7,"B-",IF((ROUND(TRUNC(('TRI-2'!DX47  ),2),0))=6,"C+",IF((ROUND(TRUNC(('TRI-2'!DX47  ),2),0))=5,"C-",IF((ROUND(TRUNC(('TRI-2'!DX47  ),2),0))=4,"D+",IF((ROUND(TRUNC(('TRI-2'!DX47 ),2),0))=3,"D-",IF((ROUND(TRUNC(('TRI-2'!DX47 ),2),0))=2,"E+",IF((ROUND(TRUNC(('TRI-2'!DX47  ),2),0))&lt;=1,"E-","")))))))))))</f>
        <v/>
      </c>
      <c r="DY47" s="51" t="str">
        <f>IF(OR('TRI-2'!DY47 ="",'TRI-2'!DY47&lt;0,'TRI-2'!DY47  &gt;10),"",IF((ROUND(TRUNC(('TRI-2'!DY47  ),2),0))=10,"A+",IF((ROUND(TRUNC(('TRI-2'!DY47  ),2),0))=9,"A-",IF((ROUND(TRUNC(('TRI-2'!DY47   ),2),0))=8,"B+",IF((ROUND(TRUNC(('TRI-2'!DY47 ),2),0))=7,"B-",IF((ROUND(TRUNC(('TRI-2'!DY47  ),2),0))=6,"C+",IF((ROUND(TRUNC(('TRI-2'!DY47  ),2),0))=5,"C-",IF((ROUND(TRUNC(('TRI-2'!DY47  ),2),0))=4,"D+",IF((ROUND(TRUNC(('TRI-2'!DY47 ),2),0))=3,"D-",IF((ROUND(TRUNC(('TRI-2'!DY47 ),2),0))=2,"E+",IF((ROUND(TRUNC(('TRI-2'!DY47  ),2),0))&lt;=1,"E-","")))))))))))</f>
        <v/>
      </c>
      <c r="DZ47" s="51" t="str">
        <f>IF(OR('TRI-2'!DZ47 ="",'TRI-2'!DZ47&lt;0,'TRI-2'!DZ47  &gt;10),"",IF((ROUND(TRUNC(('TRI-2'!DZ47  ),2),0))=10,"A+",IF((ROUND(TRUNC(('TRI-2'!DZ47  ),2),0))=9,"A-",IF((ROUND(TRUNC(('TRI-2'!DZ47   ),2),0))=8,"B+",IF((ROUND(TRUNC(('TRI-2'!DZ47 ),2),0))=7,"B-",IF((ROUND(TRUNC(('TRI-2'!DZ47  ),2),0))=6,"C+",IF((ROUND(TRUNC(('TRI-2'!DZ47  ),2),0))=5,"C-",IF((ROUND(TRUNC(('TRI-2'!DZ47  ),2),0))=4,"D+",IF((ROUND(TRUNC(('TRI-2'!DZ47 ),2),0))=3,"D-",IF((ROUND(TRUNC(('TRI-2'!DZ47 ),2),0))=2,"E+",IF((ROUND(TRUNC(('TRI-2'!DZ47  ),2),0))&lt;=1,"E-","")))))))))))</f>
        <v/>
      </c>
      <c r="EA47" s="51" t="str">
        <f>IF(OR('TRI-2'!EA47 ="",'TRI-2'!EA47&lt;0,'TRI-2'!EA47  &gt;10),"",IF((ROUND(TRUNC(('TRI-2'!EA47  ),2),0))=10,"A+",IF((ROUND(TRUNC(('TRI-2'!EA47  ),2),0))=9,"A-",IF((ROUND(TRUNC(('TRI-2'!EA47   ),2),0))=8,"B+",IF((ROUND(TRUNC(('TRI-2'!EA47 ),2),0))=7,"B-",IF((ROUND(TRUNC(('TRI-2'!EA47  ),2),0))=6,"C+",IF((ROUND(TRUNC(('TRI-2'!EA47  ),2),0))=5,"C-",IF((ROUND(TRUNC(('TRI-2'!EA47  ),2),0))=4,"D+",IF((ROUND(TRUNC(('TRI-2'!EA47 ),2),0))=3,"D-",IF((ROUND(TRUNC(('TRI-2'!EA47 ),2),0))=2,"E+",IF((ROUND(TRUNC(('TRI-2'!EA47  ),2),0))&lt;=1,"E-","")))))))))))</f>
        <v/>
      </c>
      <c r="EB47" s="51" t="str">
        <f>IF(OR('TRI-2'!EB47 ="",'TRI-2'!EB47&lt;0,'TRI-2'!EB47  &gt;10),"",IF((ROUND(TRUNC(('TRI-2'!EB47  ),2),0))=10,"A+",IF((ROUND(TRUNC(('TRI-2'!EB47  ),2),0))=9,"A-",IF((ROUND(TRUNC(('TRI-2'!EB47   ),2),0))=8,"B+",IF((ROUND(TRUNC(('TRI-2'!EB47 ),2),0))=7,"B-",IF((ROUND(TRUNC(('TRI-2'!EB47  ),2),0))=6,"C+",IF((ROUND(TRUNC(('TRI-2'!EB47  ),2),0))=5,"C-",IF((ROUND(TRUNC(('TRI-2'!EB47  ),2),0))=4,"D+",IF((ROUND(TRUNC(('TRI-2'!EB47 ),2),0))=3,"D-",IF((ROUND(TRUNC(('TRI-2'!EB47 ),2),0))=2,"E+",IF((ROUND(TRUNC(('TRI-2'!EB47  ),2),0))&lt;=1,"E-","")))))))))))</f>
        <v/>
      </c>
      <c r="EC47" s="51" t="str">
        <f>IF(OR('TRI-2'!EC47 ="",'TRI-2'!EC47&lt;0,'TRI-2'!EC47  &gt;10),"",IF((ROUND(TRUNC(('TRI-2'!EC47  ),2),0))=10,"A+",IF((ROUND(TRUNC(('TRI-2'!EC47  ),2),0))=9,"A-",IF((ROUND(TRUNC(('TRI-2'!EC47   ),2),0))=8,"B+",IF((ROUND(TRUNC(('TRI-2'!EC47 ),2),0))=7,"B-",IF((ROUND(TRUNC(('TRI-2'!EC47  ),2),0))=6,"C+",IF((ROUND(TRUNC(('TRI-2'!EC47  ),2),0))=5,"C-",IF((ROUND(TRUNC(('TRI-2'!EC47  ),2),0))=4,"D+",IF((ROUND(TRUNC(('TRI-2'!EC47 ),2),0))=3,"D-",IF((ROUND(TRUNC(('TRI-2'!EC47 ),2),0))=2,"E+",IF((ROUND(TRUNC(('TRI-2'!EC47  ),2),0))&lt;=1,"E-","")))))))))))</f>
        <v/>
      </c>
      <c r="ED47" s="51" t="str">
        <f>IF(OR('TRI-2'!ED47 ="",'TRI-2'!ED47&lt;0,'TRI-2'!ED47  &gt;10),"",IF((ROUND(TRUNC(('TRI-2'!ED47  ),2),0))=10,"A+",IF((ROUND(TRUNC(('TRI-2'!ED47  ),2),0))=9,"A-",IF((ROUND(TRUNC(('TRI-2'!ED47   ),2),0))=8,"B+",IF((ROUND(TRUNC(('TRI-2'!ED47 ),2),0))=7,"B-",IF((ROUND(TRUNC(('TRI-2'!ED47  ),2),0))=6,"C+",IF((ROUND(TRUNC(('TRI-2'!ED47  ),2),0))=5,"C-",IF((ROUND(TRUNC(('TRI-2'!ED47  ),2),0))=4,"D+",IF((ROUND(TRUNC(('TRI-2'!ED47 ),2),0))=3,"D-",IF((ROUND(TRUNC(('TRI-2'!ED47 ),2),0))=2,"E+",IF((ROUND(TRUNC(('TRI-2'!ED47  ),2),0))&lt;=1,"E-","")))))))))))</f>
        <v/>
      </c>
      <c r="EE47" s="51" t="str">
        <f>IF(OR('TRI-2'!EE47 ="",'TRI-2'!EE47&lt;0,'TRI-2'!EE47  &gt;10),"",IF((ROUND(TRUNC(('TRI-2'!EE47  ),2),0))=10,"A+",IF((ROUND(TRUNC(('TRI-2'!EE47  ),2),0))=9,"A-",IF((ROUND(TRUNC(('TRI-2'!EE47   ),2),0))=8,"B+",IF((ROUND(TRUNC(('TRI-2'!EE47 ),2),0))=7,"B-",IF((ROUND(TRUNC(('TRI-2'!EE47  ),2),0))=6,"C+",IF((ROUND(TRUNC(('TRI-2'!EE47  ),2),0))=5,"C-",IF((ROUND(TRUNC(('TRI-2'!EE47  ),2),0))=4,"D+",IF((ROUND(TRUNC(('TRI-2'!EE47 ),2),0))=3,"D-",IF((ROUND(TRUNC(('TRI-2'!EE47 ),2),0))=2,"E+",IF((ROUND(TRUNC(('TRI-2'!EE47  ),2),0))&lt;=1,"E-","")))))))))))</f>
        <v/>
      </c>
      <c r="EF47" s="51" t="str">
        <f>IF(OR('TRI-2'!EF47 ="",'TRI-2'!EF47&lt;0,'TRI-2'!EF47  &gt;10),"",IF((ROUND(TRUNC(('TRI-2'!EF47  ),2),0))=10,"A+",IF((ROUND(TRUNC(('TRI-2'!EF47  ),2),0))=9,"A-",IF((ROUND(TRUNC(('TRI-2'!EF47   ),2),0))=8,"B+",IF((ROUND(TRUNC(('TRI-2'!EF47 ),2),0))=7,"B-",IF((ROUND(TRUNC(('TRI-2'!EF47  ),2),0))=6,"C+",IF((ROUND(TRUNC(('TRI-2'!EF47  ),2),0))=5,"C-",IF((ROUND(TRUNC(('TRI-2'!EF47  ),2),0))=4,"D+",IF((ROUND(TRUNC(('TRI-2'!EF47 ),2),0))=3,"D-",IF((ROUND(TRUNC(('TRI-2'!EF47 ),2),0))=2,"E+",IF((ROUND(TRUNC(('TRI-2'!EF47  ),2),0))&lt;=1,"E-","")))))))))))</f>
        <v/>
      </c>
      <c r="EG47" s="51" t="str">
        <f>IF(OR('TRI-2'!EG47 ="",'TRI-2'!EG47&lt;0,'TRI-2'!EG47  &gt;10),"",IF((ROUND(TRUNC(('TRI-2'!EG47  ),2),0))=10,"A+",IF((ROUND(TRUNC(('TRI-2'!EG47  ),2),0))=9,"A-",IF((ROUND(TRUNC(('TRI-2'!EG47   ),2),0))=8,"B+",IF((ROUND(TRUNC(('TRI-2'!EG47 ),2),0))=7,"B-",IF((ROUND(TRUNC(('TRI-2'!EG47  ),2),0))=6,"C+",IF((ROUND(TRUNC(('TRI-2'!EG47  ),2),0))=5,"C-",IF((ROUND(TRUNC(('TRI-2'!EG47  ),2),0))=4,"D+",IF((ROUND(TRUNC(('TRI-2'!EG47 ),2),0))=3,"D-",IF((ROUND(TRUNC(('TRI-2'!EG47 ),2),0))=2,"E+",IF((ROUND(TRUNC(('TRI-2'!EG47  ),2),0))&lt;=1,"E-","")))))))))))</f>
        <v/>
      </c>
      <c r="EH47" s="51" t="str">
        <f>IF(OR('TRI-2'!EH47 ="",'TRI-2'!EH47&lt;0,'TRI-2'!EH47  &gt;10),"",IF((ROUND(TRUNC(('TRI-2'!EH47  ),2),0))=10,"A+",IF((ROUND(TRUNC(('TRI-2'!EH47  ),2),0))=9,"A-",IF((ROUND(TRUNC(('TRI-2'!EH47   ),2),0))=8,"B+",IF((ROUND(TRUNC(('TRI-2'!EH47 ),2),0))=7,"B-",IF((ROUND(TRUNC(('TRI-2'!EH47  ),2),0))=6,"C+",IF((ROUND(TRUNC(('TRI-2'!EH47  ),2),0))=5,"C-",IF((ROUND(TRUNC(('TRI-2'!EH47  ),2),0))=4,"D+",IF((ROUND(TRUNC(('TRI-2'!EH47 ),2),0))=3,"D-",IF((ROUND(TRUNC(('TRI-2'!EH47 ),2),0))=2,"E+",IF((ROUND(TRUNC(('TRI-2'!EH47  ),2),0))&lt;=1,"E-","")))))))))))</f>
        <v/>
      </c>
      <c r="EI47" s="51" t="str">
        <f>IF(OR('TRI-2'!EI47 ="",'TRI-2'!EI47&lt;0,'TRI-2'!EI47  &gt;10),"",IF((ROUND(TRUNC(('TRI-2'!EI47  ),2),0))=10,"A+",IF((ROUND(TRUNC(('TRI-2'!EI47  ),2),0))=9,"A-",IF((ROUND(TRUNC(('TRI-2'!EI47   ),2),0))=8,"B+",IF((ROUND(TRUNC(('TRI-2'!EI47 ),2),0))=7,"B-",IF((ROUND(TRUNC(('TRI-2'!EI47  ),2),0))=6,"C+",IF((ROUND(TRUNC(('TRI-2'!EI47  ),2),0))=5,"C-",IF((ROUND(TRUNC(('TRI-2'!EI47  ),2),0))=4,"D+",IF((ROUND(TRUNC(('TRI-2'!EI47 ),2),0))=3,"D-",IF((ROUND(TRUNC(('TRI-2'!EI47 ),2),0))=2,"E+",IF((ROUND(TRUNC(('TRI-2'!EI47  ),2),0))&lt;=1,"E-","")))))))))))</f>
        <v/>
      </c>
      <c r="EJ47" s="51" t="str">
        <f>IF(OR('TRI-2'!EJ47 ="",'TRI-2'!EJ47&lt;0,'TRI-2'!EJ47  &gt;10),"",IF((ROUND(TRUNC(('TRI-2'!EJ47  ),2),0))=10,"A+",IF((ROUND(TRUNC(('TRI-2'!EJ47  ),2),0))=9,"A-",IF((ROUND(TRUNC(('TRI-2'!EJ47   ),2),0))=8,"B+",IF((ROUND(TRUNC(('TRI-2'!EJ47 ),2),0))=7,"B-",IF((ROUND(TRUNC(('TRI-2'!EJ47  ),2),0))=6,"C+",IF((ROUND(TRUNC(('TRI-2'!EJ47  ),2),0))=5,"C-",IF((ROUND(TRUNC(('TRI-2'!EJ47  ),2),0))=4,"D+",IF((ROUND(TRUNC(('TRI-2'!EJ47 ),2),0))=3,"D-",IF((ROUND(TRUNC(('TRI-2'!EJ47 ),2),0))=2,"E+",IF((ROUND(TRUNC(('TRI-2'!EJ47  ),2),0))&lt;=1,"E-","")))))))))))</f>
        <v/>
      </c>
      <c r="EK47" s="51" t="str">
        <f>IF(OR('TRI-2'!EK47 ="",'TRI-2'!EK47&lt;0,'TRI-2'!EK47  &gt;10),"",IF((ROUND(TRUNC(('TRI-2'!EK47  ),2),0))=10,"A+",IF((ROUND(TRUNC(('TRI-2'!EK47  ),2),0))=9,"A-",IF((ROUND(TRUNC(('TRI-2'!EK47   ),2),0))=8,"B+",IF((ROUND(TRUNC(('TRI-2'!EK47 ),2),0))=7,"B-",IF((ROUND(TRUNC(('TRI-2'!EK47  ),2),0))=6,"C+",IF((ROUND(TRUNC(('TRI-2'!EK47  ),2),0))=5,"C-",IF((ROUND(TRUNC(('TRI-2'!EK47  ),2),0))=4,"D+",IF((ROUND(TRUNC(('TRI-2'!EK47 ),2),0))=3,"D-",IF((ROUND(TRUNC(('TRI-2'!EK47 ),2),0))=2,"E+",IF((ROUND(TRUNC(('TRI-2'!EK47  ),2),0))&lt;=1,"E-","")))))))))))</f>
        <v/>
      </c>
      <c r="EL47" s="51" t="str">
        <f>IF(OR('TRI-2'!EL47 ="",'TRI-2'!EL47&lt;0,'TRI-2'!EL47  &gt;10),"",IF((ROUND(TRUNC(('TRI-2'!EL47  ),2),0))=10,"A+",IF((ROUND(TRUNC(('TRI-2'!EL47  ),2),0))=9,"A-",IF((ROUND(TRUNC(('TRI-2'!EL47   ),2),0))=8,"B+",IF((ROUND(TRUNC(('TRI-2'!EL47 ),2),0))=7,"B-",IF((ROUND(TRUNC(('TRI-2'!EL47  ),2),0))=6,"C+",IF((ROUND(TRUNC(('TRI-2'!EL47  ),2),0))=5,"C-",IF((ROUND(TRUNC(('TRI-2'!EL47  ),2),0))=4,"D+",IF((ROUND(TRUNC(('TRI-2'!EL47 ),2),0))=3,"D-",IF((ROUND(TRUNC(('TRI-2'!EL47 ),2),0))=2,"E+",IF((ROUND(TRUNC(('TRI-2'!EL47  ),2),0))&lt;=1,"E-","")))))))))))</f>
        <v/>
      </c>
      <c r="EM47" s="51" t="str">
        <f>IF(OR('TRI-2'!EM47 ="",'TRI-2'!EM47&lt;0,'TRI-2'!EM47  &gt;10),"",IF((ROUND(TRUNC(('TRI-2'!EM47  ),2),0))=10,"A+",IF((ROUND(TRUNC(('TRI-2'!EM47  ),2),0))=9,"A-",IF((ROUND(TRUNC(('TRI-2'!EM47   ),2),0))=8,"B+",IF((ROUND(TRUNC(('TRI-2'!EM47 ),2),0))=7,"B-",IF((ROUND(TRUNC(('TRI-2'!EM47  ),2),0))=6,"C+",IF((ROUND(TRUNC(('TRI-2'!EM47  ),2),0))=5,"C-",IF((ROUND(TRUNC(('TRI-2'!EM47  ),2),0))=4,"D+",IF((ROUND(TRUNC(('TRI-2'!EM47 ),2),0))=3,"D-",IF((ROUND(TRUNC(('TRI-2'!EM47 ),2),0))=2,"E+",IF((ROUND(TRUNC(('TRI-2'!EM47  ),2),0))&lt;=1,"E-","")))))))))))</f>
        <v/>
      </c>
      <c r="EN47" s="51" t="str">
        <f>IF(OR('TRI-2'!EN47 ="",'TRI-2'!EN47&lt;0,'TRI-2'!EN47  &gt;10),"",IF((ROUND(TRUNC(('TRI-2'!EN47  ),2),0))=10,"A+",IF((ROUND(TRUNC(('TRI-2'!EN47  ),2),0))=9,"A-",IF((ROUND(TRUNC(('TRI-2'!EN47   ),2),0))=8,"B+",IF((ROUND(TRUNC(('TRI-2'!EN47 ),2),0))=7,"B-",IF((ROUND(TRUNC(('TRI-2'!EN47  ),2),0))=6,"C+",IF((ROUND(TRUNC(('TRI-2'!EN47  ),2),0))=5,"C-",IF((ROUND(TRUNC(('TRI-2'!EN47  ),2),0))=4,"D+",IF((ROUND(TRUNC(('TRI-2'!EN47 ),2),0))=3,"D-",IF((ROUND(TRUNC(('TRI-2'!EN47 ),2),0))=2,"E+",IF((ROUND(TRUNC(('TRI-2'!EN47  ),2),0))&lt;=1,"E-","")))))))))))</f>
        <v/>
      </c>
      <c r="EO47" s="51" t="str">
        <f>IF(OR('TRI-2'!EO47 ="",'TRI-2'!EO47&lt;0,'TRI-2'!EO47  &gt;10),"",IF((ROUND(TRUNC(('TRI-2'!EO47  ),2),0))=10,"A+",IF((ROUND(TRUNC(('TRI-2'!EO47  ),2),0))=9,"A-",IF((ROUND(TRUNC(('TRI-2'!EO47   ),2),0))=8,"B+",IF((ROUND(TRUNC(('TRI-2'!EO47 ),2),0))=7,"B-",IF((ROUND(TRUNC(('TRI-2'!EO47  ),2),0))=6,"C+",IF((ROUND(TRUNC(('TRI-2'!EO47  ),2),0))=5,"C-",IF((ROUND(TRUNC(('TRI-2'!EO47  ),2),0))=4,"D+",IF((ROUND(TRUNC(('TRI-2'!EO47 ),2),0))=3,"D-",IF((ROUND(TRUNC(('TRI-2'!EO47 ),2),0))=2,"E+",IF((ROUND(TRUNC(('TRI-2'!EO47  ),2),0))&lt;=1,"E-","")))))))))))</f>
        <v/>
      </c>
      <c r="EP47" s="51" t="str">
        <f>IF(OR('TRI-2'!EP47 ="",'TRI-2'!EP47&lt;0,'TRI-2'!EP47  &gt;10),"",IF((ROUND(TRUNC(('TRI-2'!EP47  ),2),0))=10,"A+",IF((ROUND(TRUNC(('TRI-2'!EP47  ),2),0))=9,"A-",IF((ROUND(TRUNC(('TRI-2'!EP47   ),2),0))=8,"B+",IF((ROUND(TRUNC(('TRI-2'!EP47 ),2),0))=7,"B-",IF((ROUND(TRUNC(('TRI-2'!EP47  ),2),0))=6,"C+",IF((ROUND(TRUNC(('TRI-2'!EP47  ),2),0))=5,"C-",IF((ROUND(TRUNC(('TRI-2'!EP47  ),2),0))=4,"D+",IF((ROUND(TRUNC(('TRI-2'!EP47 ),2),0))=3,"D-",IF((ROUND(TRUNC(('TRI-2'!EP47 ),2),0))=2,"E+",IF((ROUND(TRUNC(('TRI-2'!EP47  ),2),0))&lt;=1,"E-","")))))))))))</f>
        <v/>
      </c>
      <c r="EQ47" s="51" t="str">
        <f>IF(OR('TRI-2'!EQ47 ="",'TRI-2'!EQ47&lt;0,'TRI-2'!EQ47  &gt;10),"",IF((ROUND(TRUNC(('TRI-2'!EQ47  ),2),0))=10,"A+",IF((ROUND(TRUNC(('TRI-2'!EQ47  ),2),0))=9,"A-",IF((ROUND(TRUNC(('TRI-2'!EQ47   ),2),0))=8,"B+",IF((ROUND(TRUNC(('TRI-2'!EQ47 ),2),0))=7,"B-",IF((ROUND(TRUNC(('TRI-2'!EQ47  ),2),0))=6,"C+",IF((ROUND(TRUNC(('TRI-2'!EQ47  ),2),0))=5,"C-",IF((ROUND(TRUNC(('TRI-2'!EQ47  ),2),0))=4,"D+",IF((ROUND(TRUNC(('TRI-2'!EQ47 ),2),0))=3,"D-",IF((ROUND(TRUNC(('TRI-2'!EQ47 ),2),0))=2,"E+",IF((ROUND(TRUNC(('TRI-2'!EQ47  ),2),0))&lt;=1,"E-","")))))))))))</f>
        <v/>
      </c>
      <c r="ER47" s="51" t="str">
        <f>IF(OR('TRI-2'!ER47 ="",'TRI-2'!ER47&lt;0,'TRI-2'!ER47  &gt;10),"",IF((ROUND(TRUNC(('TRI-2'!ER47  ),2),0))=10,"A+",IF((ROUND(TRUNC(('TRI-2'!ER47  ),2),0))=9,"A-",IF((ROUND(TRUNC(('TRI-2'!ER47   ),2),0))=8,"B+",IF((ROUND(TRUNC(('TRI-2'!ER47 ),2),0))=7,"B-",IF((ROUND(TRUNC(('TRI-2'!ER47  ),2),0))=6,"C+",IF((ROUND(TRUNC(('TRI-2'!ER47  ),2),0))=5,"C-",IF((ROUND(TRUNC(('TRI-2'!ER47  ),2),0))=4,"D+",IF((ROUND(TRUNC(('TRI-2'!ER47 ),2),0))=3,"D-",IF((ROUND(TRUNC(('TRI-2'!ER47 ),2),0))=2,"E+",IF((ROUND(TRUNC(('TRI-2'!ER47  ),2),0))&lt;=1,"E-","")))))))))))</f>
        <v/>
      </c>
      <c r="ES47" s="51" t="str">
        <f>IF(OR('TRI-2'!ES47 ="",'TRI-2'!ES47&lt;0,'TRI-2'!ES47  &gt;10),"",IF((ROUND(TRUNC(('TRI-2'!ES47  ),2),0))=10,"A+",IF((ROUND(TRUNC(('TRI-2'!ES47  ),2),0))=9,"A-",IF((ROUND(TRUNC(('TRI-2'!ES47   ),2),0))=8,"B+",IF((ROUND(TRUNC(('TRI-2'!ES47 ),2),0))=7,"B-",IF((ROUND(TRUNC(('TRI-2'!ES47  ),2),0))=6,"C+",IF((ROUND(TRUNC(('TRI-2'!ES47  ),2),0))=5,"C-",IF((ROUND(TRUNC(('TRI-2'!ES47  ),2),0))=4,"D+",IF((ROUND(TRUNC(('TRI-2'!ES47 ),2),0))=3,"D-",IF((ROUND(TRUNC(('TRI-2'!ES47 ),2),0))=2,"E+",IF((ROUND(TRUNC(('TRI-2'!ES47  ),2),0))&lt;=1,"E-","")))))))))))</f>
        <v/>
      </c>
      <c r="ET47" s="51" t="str">
        <f>IF('TRI-2'!ET47 ="","",'TRI-2'!ET47 )</f>
        <v/>
      </c>
      <c r="EU47" s="51" t="str">
        <f>IF('TRI-2'!EU47 ="","",'TRI-2'!EU47 )</f>
        <v/>
      </c>
      <c r="EV47" s="51" t="str">
        <f>IF('TRI-2'!EV47 ="","",'TRI-2'!EV47 )</f>
        <v/>
      </c>
      <c r="EW47" s="51" t="str">
        <f>IF('TRI-2'!EW47 ="","",'TRI-2'!EW47 )</f>
        <v/>
      </c>
      <c r="EX47" s="51" t="str">
        <f>IF('TRI-2'!EX47 ="","",'TRI-2'!EX47 )</f>
        <v/>
      </c>
      <c r="EY47" s="51" t="str">
        <f>IF('TRI-2'!EY47 ="","",'TRI-2'!EY47 )</f>
        <v/>
      </c>
      <c r="EZ47" s="51" t="str">
        <f>IF('TRI-2'!EZ47 ="","",'TRI-2'!EZ47 )</f>
        <v/>
      </c>
      <c r="FA47" s="51" t="str">
        <f>IF('TRI-2'!FA47 ="","",'TRI-2'!FA47 )</f>
        <v/>
      </c>
      <c r="FB47" s="51" t="str">
        <f>IF('TRI-2'!FB47 ="","",'TRI-2'!FB47 )</f>
        <v/>
      </c>
      <c r="FC47" s="51" t="str">
        <f>IF('TRI-2'!FC47 ="","",'TRI-2'!FC47 )</f>
        <v/>
      </c>
      <c r="FD47" s="51">
        <f>IF('TRI-2'!FD47 ="","",'TRI-2'!FD47 )</f>
        <v>0</v>
      </c>
      <c r="FE47" s="51" t="str">
        <f>IF('TRI-2'!FE47 ="","",'TRI-2'!FE47 )</f>
        <v/>
      </c>
      <c r="FF47" s="51" t="str">
        <f>IF('TRI-2'!FF47 ="","",'TRI-2'!FF47 )</f>
        <v/>
      </c>
      <c r="FG47" s="51" t="str">
        <f>IF('TRI-2'!FG47 ="","",'TRI-2'!FG47 )</f>
        <v/>
      </c>
      <c r="FH47" s="51" t="str">
        <f>IF('TRI-2'!FH47 ="","",'TRI-2'!FH47 )</f>
        <v/>
      </c>
    </row>
    <row r="48" spans="1:164" ht="21" hidden="1" customHeight="1">
      <c r="B48" s="53">
        <v>31</v>
      </c>
      <c r="C48" s="272" t="str">
        <f>IF(NOTAS!E51&gt;"",NOTAS!E51,"")</f>
        <v/>
      </c>
      <c r="D48" s="273"/>
      <c r="E48" s="273"/>
      <c r="F48" s="274"/>
      <c r="G48" s="51" t="str">
        <f>IF(OR('TRI-2'!G48 ="",'TRI-2'!G48&lt;0,'TRI-2'!G48  &gt;10),"",IF((ROUND(TRUNC(('TRI-2'!G48  ),2),0))=10,"A+",IF((ROUND(TRUNC(('TRI-2'!G48  ),2),0))=9,"A-",IF((ROUND(TRUNC(('TRI-2'!G48   ),2),0))=8,"B+",IF((ROUND(TRUNC(('TRI-2'!G48 ),2),0))=7,"B-",IF((ROUND(TRUNC(('TRI-2'!G48  ),2),0))=6,"C+",IF((ROUND(TRUNC(('TRI-2'!G48  ),2),0))=5,"C-",IF((ROUND(TRUNC(('TRI-2'!G48  ),2),0))=4,"D+",IF((ROUND(TRUNC(('TRI-2'!G48 ),2),0))=3,"D-",IF((ROUND(TRUNC(('TRI-2'!G48 ),2),0))=2,"E+",IF((ROUND(TRUNC(('TRI-2'!G48  ),2),0))&lt;=1,"E-","")))))))))))</f>
        <v/>
      </c>
      <c r="H48" s="51" t="str">
        <f>IF(OR('TRI-2'!H48 ="",'TRI-2'!H48&lt;0,'TRI-2'!H48  &gt;10),"",IF((ROUND(TRUNC(('TRI-2'!H48  ),2),0))=10,"A+",IF((ROUND(TRUNC(('TRI-2'!H48  ),2),0))=9,"A-",IF((ROUND(TRUNC(('TRI-2'!H48   ),2),0))=8,"B+",IF((ROUND(TRUNC(('TRI-2'!H48 ),2),0))=7,"B-",IF((ROUND(TRUNC(('TRI-2'!H48  ),2),0))=6,"C+",IF((ROUND(TRUNC(('TRI-2'!H48  ),2),0))=5,"C-",IF((ROUND(TRUNC(('TRI-2'!H48  ),2),0))=4,"D+",IF((ROUND(TRUNC(('TRI-2'!H48 ),2),0))=3,"D-",IF((ROUND(TRUNC(('TRI-2'!H48 ),2),0))=2,"E+",IF((ROUND(TRUNC(('TRI-2'!H48  ),2),0))&lt;=1,"E-","")))))))))))</f>
        <v/>
      </c>
      <c r="I48" s="51" t="str">
        <f>IF(OR('TRI-2'!I48 ="",'TRI-2'!I48&lt;0,'TRI-2'!I48  &gt;10),"",IF((ROUND(TRUNC(('TRI-2'!I48  ),2),0))=10,"A+",IF((ROUND(TRUNC(('TRI-2'!I48  ),2),0))=9,"A-",IF((ROUND(TRUNC(('TRI-2'!I48   ),2),0))=8,"B+",IF((ROUND(TRUNC(('TRI-2'!I48 ),2),0))=7,"B-",IF((ROUND(TRUNC(('TRI-2'!I48  ),2),0))=6,"C+",IF((ROUND(TRUNC(('TRI-2'!I48  ),2),0))=5,"C-",IF((ROUND(TRUNC(('TRI-2'!I48  ),2),0))=4,"D+",IF((ROUND(TRUNC(('TRI-2'!I48 ),2),0))=3,"D-",IF((ROUND(TRUNC(('TRI-2'!I48 ),2),0))=2,"E+",IF((ROUND(TRUNC(('TRI-2'!I48  ),2),0))&lt;=1,"E-","")))))))))))</f>
        <v/>
      </c>
      <c r="J48" s="51" t="str">
        <f>IF(OR('TRI-2'!J48 ="",'TRI-2'!J48&lt;0,'TRI-2'!J48  &gt;10),"",IF((ROUND(TRUNC(('TRI-2'!J48  ),2),0))=10,"A+",IF((ROUND(TRUNC(('TRI-2'!J48  ),2),0))=9,"A-",IF((ROUND(TRUNC(('TRI-2'!J48   ),2),0))=8,"B+",IF((ROUND(TRUNC(('TRI-2'!J48 ),2),0))=7,"B-",IF((ROUND(TRUNC(('TRI-2'!J48  ),2),0))=6,"C+",IF((ROUND(TRUNC(('TRI-2'!J48  ),2),0))=5,"C-",IF((ROUND(TRUNC(('TRI-2'!J48  ),2),0))=4,"D+",IF((ROUND(TRUNC(('TRI-2'!J48 ),2),0))=3,"D-",IF((ROUND(TRUNC(('TRI-2'!J48 ),2),0))=2,"E+",IF((ROUND(TRUNC(('TRI-2'!J48  ),2),0))&lt;=1,"E-","")))))))))))</f>
        <v/>
      </c>
      <c r="K48" s="51" t="str">
        <f>IF(OR('TRI-2'!K48 ="",'TRI-2'!K48&lt;0,'TRI-2'!K48  &gt;10),"",IF((ROUND(TRUNC(('TRI-2'!K48  ),2),0))=10,"A+",IF((ROUND(TRUNC(('TRI-2'!K48  ),2),0))=9,"A-",IF((ROUND(TRUNC(('TRI-2'!K48   ),2),0))=8,"B+",IF((ROUND(TRUNC(('TRI-2'!K48 ),2),0))=7,"B-",IF((ROUND(TRUNC(('TRI-2'!K48  ),2),0))=6,"C+",IF((ROUND(TRUNC(('TRI-2'!K48  ),2),0))=5,"C-",IF((ROUND(TRUNC(('TRI-2'!K48  ),2),0))=4,"D+",IF((ROUND(TRUNC(('TRI-2'!K48 ),2),0))=3,"D-",IF((ROUND(TRUNC(('TRI-2'!K48 ),2),0))=2,"E+",IF((ROUND(TRUNC(('TRI-2'!K48  ),2),0))&lt;=1,"E-","")))))))))))</f>
        <v/>
      </c>
      <c r="L48" s="51" t="str">
        <f>IF(OR('TRI-2'!L48 ="",'TRI-2'!L48&lt;0,'TRI-2'!L48  &gt;10),"",IF((ROUND(TRUNC(('TRI-2'!L48  ),2),0))=10,"A+",IF((ROUND(TRUNC(('TRI-2'!L48  ),2),0))=9,"A-",IF((ROUND(TRUNC(('TRI-2'!L48   ),2),0))=8,"B+",IF((ROUND(TRUNC(('TRI-2'!L48 ),2),0))=7,"B-",IF((ROUND(TRUNC(('TRI-2'!L48  ),2),0))=6,"C+",IF((ROUND(TRUNC(('TRI-2'!L48  ),2),0))=5,"C-",IF((ROUND(TRUNC(('TRI-2'!L48  ),2),0))=4,"D+",IF((ROUND(TRUNC(('TRI-2'!L48 ),2),0))=3,"D-",IF((ROUND(TRUNC(('TRI-2'!L48 ),2),0))=2,"E+",IF((ROUND(TRUNC(('TRI-2'!L48  ),2),0))&lt;=1,"E-","")))))))))))</f>
        <v/>
      </c>
      <c r="M48" s="51" t="str">
        <f>IF(OR('TRI-2'!M48 ="",'TRI-2'!M48&lt;0,'TRI-2'!M48  &gt;10),"",IF((ROUND(TRUNC(('TRI-2'!M48  ),2),0))=10,"A+",IF((ROUND(TRUNC(('TRI-2'!M48  ),2),0))=9,"A-",IF((ROUND(TRUNC(('TRI-2'!M48   ),2),0))=8,"B+",IF((ROUND(TRUNC(('TRI-2'!M48 ),2),0))=7,"B-",IF((ROUND(TRUNC(('TRI-2'!M48  ),2),0))=6,"C+",IF((ROUND(TRUNC(('TRI-2'!M48  ),2),0))=5,"C-",IF((ROUND(TRUNC(('TRI-2'!M48  ),2),0))=4,"D+",IF((ROUND(TRUNC(('TRI-2'!M48 ),2),0))=3,"D-",IF((ROUND(TRUNC(('TRI-2'!M48 ),2),0))=2,"E+",IF((ROUND(TRUNC(('TRI-2'!M48  ),2),0))&lt;=1,"E-","")))))))))))</f>
        <v/>
      </c>
      <c r="N48" s="51" t="str">
        <f>IF(OR('TRI-2'!N48 ="",'TRI-2'!N48&lt;0,'TRI-2'!N48  &gt;10),"",IF((ROUND(TRUNC(('TRI-2'!N48  ),2),0))=10,"A+",IF((ROUND(TRUNC(('TRI-2'!N48  ),2),0))=9,"A-",IF((ROUND(TRUNC(('TRI-2'!N48   ),2),0))=8,"B+",IF((ROUND(TRUNC(('TRI-2'!N48 ),2),0))=7,"B-",IF((ROUND(TRUNC(('TRI-2'!N48  ),2),0))=6,"C+",IF((ROUND(TRUNC(('TRI-2'!N48  ),2),0))=5,"C-",IF((ROUND(TRUNC(('TRI-2'!N48  ),2),0))=4,"D+",IF((ROUND(TRUNC(('TRI-2'!N48 ),2),0))=3,"D-",IF((ROUND(TRUNC(('TRI-2'!N48 ),2),0))=2,"E+",IF((ROUND(TRUNC(('TRI-2'!N48  ),2),0))&lt;=1,"E-","")))))))))))</f>
        <v/>
      </c>
      <c r="O48" s="51" t="str">
        <f>IF(OR('TRI-2'!O48 ="",'TRI-2'!O48&lt;0,'TRI-2'!O48  &gt;10),"",IF((ROUND(TRUNC(('TRI-2'!O48  ),2),0))=10,"A+",IF((ROUND(TRUNC(('TRI-2'!O48  ),2),0))=9,"A-",IF((ROUND(TRUNC(('TRI-2'!O48   ),2),0))=8,"B+",IF((ROUND(TRUNC(('TRI-2'!O48 ),2),0))=7,"B-",IF((ROUND(TRUNC(('TRI-2'!O48  ),2),0))=6,"C+",IF((ROUND(TRUNC(('TRI-2'!O48  ),2),0))=5,"C-",IF((ROUND(TRUNC(('TRI-2'!O48  ),2),0))=4,"D+",IF((ROUND(TRUNC(('TRI-2'!O48 ),2),0))=3,"D-",IF((ROUND(TRUNC(('TRI-2'!O48 ),2),0))=2,"E+",IF((ROUND(TRUNC(('TRI-2'!O48  ),2),0))&lt;=1,"E-","")))))))))))</f>
        <v/>
      </c>
      <c r="P48" s="51" t="str">
        <f>IF(OR('TRI-2'!P48 ="",'TRI-2'!P48&lt;0,'TRI-2'!P48  &gt;10),"",IF((ROUND(TRUNC(('TRI-2'!P48  ),2),0))=10,"A+",IF((ROUND(TRUNC(('TRI-2'!P48  ),2),0))=9,"A-",IF((ROUND(TRUNC(('TRI-2'!P48   ),2),0))=8,"B+",IF((ROUND(TRUNC(('TRI-2'!P48 ),2),0))=7,"B-",IF((ROUND(TRUNC(('TRI-2'!P48  ),2),0))=6,"C+",IF((ROUND(TRUNC(('TRI-2'!P48  ),2),0))=5,"C-",IF((ROUND(TRUNC(('TRI-2'!P48  ),2),0))=4,"D+",IF((ROUND(TRUNC(('TRI-2'!P48 ),2),0))=3,"D-",IF((ROUND(TRUNC(('TRI-2'!P48 ),2),0))=2,"E+",IF((ROUND(TRUNC(('TRI-2'!P48  ),2),0))&lt;=1,"E-","")))))))))))</f>
        <v/>
      </c>
      <c r="Q48" s="51" t="str">
        <f>IF(OR('TRI-2'!Q48 ="",'TRI-2'!Q48&lt;0,'TRI-2'!Q48  &gt;10),"",IF((ROUND(TRUNC(('TRI-2'!Q48  ),2),0))=10,"A+",IF((ROUND(TRUNC(('TRI-2'!Q48  ),2),0))=9,"A-",IF((ROUND(TRUNC(('TRI-2'!Q48   ),2),0))=8,"B+",IF((ROUND(TRUNC(('TRI-2'!Q48 ),2),0))=7,"B-",IF((ROUND(TRUNC(('TRI-2'!Q48  ),2),0))=6,"C+",IF((ROUND(TRUNC(('TRI-2'!Q48  ),2),0))=5,"C-",IF((ROUND(TRUNC(('TRI-2'!Q48  ),2),0))=4,"D+",IF((ROUND(TRUNC(('TRI-2'!Q48 ),2),0))=3,"D-",IF((ROUND(TRUNC(('TRI-2'!Q48 ),2),0))=2,"E+",IF((ROUND(TRUNC(('TRI-2'!Q48  ),2),0))&lt;=1,"E-","")))))))))))</f>
        <v/>
      </c>
      <c r="R48" s="51" t="str">
        <f>IF(OR('TRI-2'!R48 ="",'TRI-2'!R48&lt;0,'TRI-2'!R48  &gt;10),"",IF((ROUND(TRUNC(('TRI-2'!R48  ),2),0))=10,"A+",IF((ROUND(TRUNC(('TRI-2'!R48  ),2),0))=9,"A-",IF((ROUND(TRUNC(('TRI-2'!R48   ),2),0))=8,"B+",IF((ROUND(TRUNC(('TRI-2'!R48 ),2),0))=7,"B-",IF((ROUND(TRUNC(('TRI-2'!R48  ),2),0))=6,"C+",IF((ROUND(TRUNC(('TRI-2'!R48  ),2),0))=5,"C-",IF((ROUND(TRUNC(('TRI-2'!R48  ),2),0))=4,"D+",IF((ROUND(TRUNC(('TRI-2'!R48 ),2),0))=3,"D-",IF((ROUND(TRUNC(('TRI-2'!R48 ),2),0))=2,"E+",IF((ROUND(TRUNC(('TRI-2'!R48  ),2),0))&lt;=1,"E-","")))))))))))</f>
        <v/>
      </c>
      <c r="S48" s="51" t="str">
        <f>IF(OR('TRI-2'!S48 ="",'TRI-2'!S48&lt;0,'TRI-2'!S48  &gt;10),"",IF((ROUND(TRUNC(('TRI-2'!S48  ),2),0))=10,"A+",IF((ROUND(TRUNC(('TRI-2'!S48  ),2),0))=9,"A-",IF((ROUND(TRUNC(('TRI-2'!S48   ),2),0))=8,"B+",IF((ROUND(TRUNC(('TRI-2'!S48 ),2),0))=7,"B-",IF((ROUND(TRUNC(('TRI-2'!S48  ),2),0))=6,"C+",IF((ROUND(TRUNC(('TRI-2'!S48  ),2),0))=5,"C-",IF((ROUND(TRUNC(('TRI-2'!S48  ),2),0))=4,"D+",IF((ROUND(TRUNC(('TRI-2'!S48 ),2),0))=3,"D-",IF((ROUND(TRUNC(('TRI-2'!S48 ),2),0))=2,"E+",IF((ROUND(TRUNC(('TRI-2'!S48  ),2),0))&lt;=1,"E-","")))))))))))</f>
        <v/>
      </c>
      <c r="T48" s="51" t="str">
        <f>IF(OR('TRI-2'!T48 ="",'TRI-2'!T48&lt;0,'TRI-2'!T48  &gt;10),"",IF((ROUND(TRUNC(('TRI-2'!T48  ),2),0))=10,"A+",IF((ROUND(TRUNC(('TRI-2'!T48  ),2),0))=9,"A-",IF((ROUND(TRUNC(('TRI-2'!T48   ),2),0))=8,"B+",IF((ROUND(TRUNC(('TRI-2'!T48 ),2),0))=7,"B-",IF((ROUND(TRUNC(('TRI-2'!T48  ),2),0))=6,"C+",IF((ROUND(TRUNC(('TRI-2'!T48  ),2),0))=5,"C-",IF((ROUND(TRUNC(('TRI-2'!T48  ),2),0))=4,"D+",IF((ROUND(TRUNC(('TRI-2'!T48 ),2),0))=3,"D-",IF((ROUND(TRUNC(('TRI-2'!T48 ),2),0))=2,"E+",IF((ROUND(TRUNC(('TRI-2'!T48  ),2),0))&lt;=1,"E-","")))))))))))</f>
        <v/>
      </c>
      <c r="U48" s="51" t="str">
        <f>IF(OR('TRI-2'!U48 ="",'TRI-2'!U48&lt;0,'TRI-2'!U48  &gt;10),"",IF((ROUND(TRUNC(('TRI-2'!U48  ),2),0))=10,"A+",IF((ROUND(TRUNC(('TRI-2'!U48  ),2),0))=9,"A-",IF((ROUND(TRUNC(('TRI-2'!U48   ),2),0))=8,"B+",IF((ROUND(TRUNC(('TRI-2'!U48 ),2),0))=7,"B-",IF((ROUND(TRUNC(('TRI-2'!U48  ),2),0))=6,"C+",IF((ROUND(TRUNC(('TRI-2'!U48  ),2),0))=5,"C-",IF((ROUND(TRUNC(('TRI-2'!U48  ),2),0))=4,"D+",IF((ROUND(TRUNC(('TRI-2'!U48 ),2),0))=3,"D-",IF((ROUND(TRUNC(('TRI-2'!U48 ),2),0))=2,"E+",IF((ROUND(TRUNC(('TRI-2'!U48  ),2),0))&lt;=1,"E-","")))))))))))</f>
        <v/>
      </c>
      <c r="V48" s="51" t="str">
        <f>IF(OR('TRI-2'!V48 ="",'TRI-2'!V48&lt;0,'TRI-2'!V48  &gt;10),"",IF((ROUND(TRUNC(('TRI-2'!V48  ),2),0))=10,"A+",IF((ROUND(TRUNC(('TRI-2'!V48  ),2),0))=9,"A-",IF((ROUND(TRUNC(('TRI-2'!V48   ),2),0))=8,"B+",IF((ROUND(TRUNC(('TRI-2'!V48 ),2),0))=7,"B-",IF((ROUND(TRUNC(('TRI-2'!V48  ),2),0))=6,"C+",IF((ROUND(TRUNC(('TRI-2'!V48  ),2),0))=5,"C-",IF((ROUND(TRUNC(('TRI-2'!V48  ),2),0))=4,"D+",IF((ROUND(TRUNC(('TRI-2'!V48 ),2),0))=3,"D-",IF((ROUND(TRUNC(('TRI-2'!V48 ),2),0))=2,"E+",IF((ROUND(TRUNC(('TRI-2'!V48  ),2),0))&lt;=1,"E-","")))))))))))</f>
        <v/>
      </c>
      <c r="W48" s="51" t="str">
        <f>IF(OR('TRI-2'!W48 ="",'TRI-2'!W48&lt;0,'TRI-2'!W48  &gt;10),"",IF((ROUND(TRUNC(('TRI-2'!W48  ),2),0))=10,"A+",IF((ROUND(TRUNC(('TRI-2'!W48  ),2),0))=9,"A-",IF((ROUND(TRUNC(('TRI-2'!W48   ),2),0))=8,"B+",IF((ROUND(TRUNC(('TRI-2'!W48 ),2),0))=7,"B-",IF((ROUND(TRUNC(('TRI-2'!W48  ),2),0))=6,"C+",IF((ROUND(TRUNC(('TRI-2'!W48  ),2),0))=5,"C-",IF((ROUND(TRUNC(('TRI-2'!W48  ),2),0))=4,"D+",IF((ROUND(TRUNC(('TRI-2'!W48 ),2),0))=3,"D-",IF((ROUND(TRUNC(('TRI-2'!W48 ),2),0))=2,"E+",IF((ROUND(TRUNC(('TRI-2'!W48  ),2),0))&lt;=1,"E-","")))))))))))</f>
        <v/>
      </c>
      <c r="X48" s="51" t="str">
        <f>IF(OR('TRI-2'!X48 ="",'TRI-2'!X48&lt;0,'TRI-2'!X48  &gt;10),"",IF((ROUND(TRUNC(('TRI-2'!X48  ),2),0))=10,"A+",IF((ROUND(TRUNC(('TRI-2'!X48  ),2),0))=9,"A-",IF((ROUND(TRUNC(('TRI-2'!X48   ),2),0))=8,"B+",IF((ROUND(TRUNC(('TRI-2'!X48 ),2),0))=7,"B-",IF((ROUND(TRUNC(('TRI-2'!X48  ),2),0))=6,"C+",IF((ROUND(TRUNC(('TRI-2'!X48  ),2),0))=5,"C-",IF((ROUND(TRUNC(('TRI-2'!X48  ),2),0))=4,"D+",IF((ROUND(TRUNC(('TRI-2'!X48 ),2),0))=3,"D-",IF((ROUND(TRUNC(('TRI-2'!X48 ),2),0))=2,"E+",IF((ROUND(TRUNC(('TRI-2'!X48  ),2),0))&lt;=1,"E-","")))))))))))</f>
        <v/>
      </c>
      <c r="Y48" s="51" t="str">
        <f>IF(OR('TRI-2'!Y48 ="",'TRI-2'!Y48&lt;0,'TRI-2'!Y48  &gt;10),"",IF((ROUND(TRUNC(('TRI-2'!Y48  ),2),0))=10,"A+",IF((ROUND(TRUNC(('TRI-2'!Y48  ),2),0))=9,"A-",IF((ROUND(TRUNC(('TRI-2'!Y48   ),2),0))=8,"B+",IF((ROUND(TRUNC(('TRI-2'!Y48 ),2),0))=7,"B-",IF((ROUND(TRUNC(('TRI-2'!Y48  ),2),0))=6,"C+",IF((ROUND(TRUNC(('TRI-2'!Y48  ),2),0))=5,"C-",IF((ROUND(TRUNC(('TRI-2'!Y48  ),2),0))=4,"D+",IF((ROUND(TRUNC(('TRI-2'!Y48 ),2),0))=3,"D-",IF((ROUND(TRUNC(('TRI-2'!Y48 ),2),0))=2,"E+",IF((ROUND(TRUNC(('TRI-2'!Y48  ),2),0))&lt;=1,"E-","")))))))))))</f>
        <v/>
      </c>
      <c r="Z48" s="51" t="str">
        <f>IF(OR('TRI-2'!Z48 ="",'TRI-2'!Z48&lt;0,'TRI-2'!Z48  &gt;10),"",IF((ROUND(TRUNC(('TRI-2'!Z48  ),2),0))=10,"A+",IF((ROUND(TRUNC(('TRI-2'!Z48  ),2),0))=9,"A-",IF((ROUND(TRUNC(('TRI-2'!Z48   ),2),0))=8,"B+",IF((ROUND(TRUNC(('TRI-2'!Z48 ),2),0))=7,"B-",IF((ROUND(TRUNC(('TRI-2'!Z48  ),2),0))=6,"C+",IF((ROUND(TRUNC(('TRI-2'!Z48  ),2),0))=5,"C-",IF((ROUND(TRUNC(('TRI-2'!Z48  ),2),0))=4,"D+",IF((ROUND(TRUNC(('TRI-2'!Z48 ),2),0))=3,"D-",IF((ROUND(TRUNC(('TRI-2'!Z48 ),2),0))=2,"E+",IF((ROUND(TRUNC(('TRI-2'!Z48  ),2),0))&lt;=1,"E-","")))))))))))</f>
        <v/>
      </c>
      <c r="AA48" s="51" t="str">
        <f>IF(OR('TRI-2'!AA48 ="",'TRI-2'!AA48&lt;0,'TRI-2'!AA48  &gt;10),"",IF((ROUND(TRUNC(('TRI-2'!AA48  ),2),0))=10,"A+",IF((ROUND(TRUNC(('TRI-2'!AA48  ),2),0))=9,"A-",IF((ROUND(TRUNC(('TRI-2'!AA48   ),2),0))=8,"B+",IF((ROUND(TRUNC(('TRI-2'!AA48 ),2),0))=7,"B-",IF((ROUND(TRUNC(('TRI-2'!AA48  ),2),0))=6,"C+",IF((ROUND(TRUNC(('TRI-2'!AA48  ),2),0))=5,"C-",IF((ROUND(TRUNC(('TRI-2'!AA48  ),2),0))=4,"D+",IF((ROUND(TRUNC(('TRI-2'!AA48 ),2),0))=3,"D-",IF((ROUND(TRUNC(('TRI-2'!AA48 ),2),0))=2,"E+",IF((ROUND(TRUNC(('TRI-2'!AA48  ),2),0))&lt;=1,"E-","")))))))))))</f>
        <v/>
      </c>
      <c r="AB48" s="51" t="str">
        <f>IF(OR('TRI-2'!AB48 ="",'TRI-2'!AB48&lt;0,'TRI-2'!AB48  &gt;10),"",IF((ROUND(TRUNC(('TRI-2'!AB48  ),2),0))=10,"A+",IF((ROUND(TRUNC(('TRI-2'!AB48  ),2),0))=9,"A-",IF((ROUND(TRUNC(('TRI-2'!AB48   ),2),0))=8,"B+",IF((ROUND(TRUNC(('TRI-2'!AB48 ),2),0))=7,"B-",IF((ROUND(TRUNC(('TRI-2'!AB48  ),2),0))=6,"C+",IF((ROUND(TRUNC(('TRI-2'!AB48  ),2),0))=5,"C-",IF((ROUND(TRUNC(('TRI-2'!AB48  ),2),0))=4,"D+",IF((ROUND(TRUNC(('TRI-2'!AB48 ),2),0))=3,"D-",IF((ROUND(TRUNC(('TRI-2'!AB48 ),2),0))=2,"E+",IF((ROUND(TRUNC(('TRI-2'!AB48  ),2),0))&lt;=1,"E-","")))))))))))</f>
        <v/>
      </c>
      <c r="AC48" s="51" t="str">
        <f>IF(OR('TRI-2'!AC48 ="",'TRI-2'!AC48&lt;0,'TRI-2'!AC48  &gt;10),"",IF((ROUND(TRUNC(('TRI-2'!AC48  ),2),0))=10,"A+",IF((ROUND(TRUNC(('TRI-2'!AC48  ),2),0))=9,"A-",IF((ROUND(TRUNC(('TRI-2'!AC48   ),2),0))=8,"B+",IF((ROUND(TRUNC(('TRI-2'!AC48 ),2),0))=7,"B-",IF((ROUND(TRUNC(('TRI-2'!AC48  ),2),0))=6,"C+",IF((ROUND(TRUNC(('TRI-2'!AC48  ),2),0))=5,"C-",IF((ROUND(TRUNC(('TRI-2'!AC48  ),2),0))=4,"D+",IF((ROUND(TRUNC(('TRI-2'!AC48 ),2),0))=3,"D-",IF((ROUND(TRUNC(('TRI-2'!AC48 ),2),0))=2,"E+",IF((ROUND(TRUNC(('TRI-2'!AC48  ),2),0))&lt;=1,"E-","")))))))))))</f>
        <v/>
      </c>
      <c r="AD48" s="51" t="str">
        <f>IF(OR('TRI-2'!AD48 ="",'TRI-2'!AD48&lt;0,'TRI-2'!AD48  &gt;10),"",IF((ROUND(TRUNC(('TRI-2'!AD48  ),2),0))=10,"A+",IF((ROUND(TRUNC(('TRI-2'!AD48  ),2),0))=9,"A-",IF((ROUND(TRUNC(('TRI-2'!AD48   ),2),0))=8,"B+",IF((ROUND(TRUNC(('TRI-2'!AD48 ),2),0))=7,"B-",IF((ROUND(TRUNC(('TRI-2'!AD48  ),2),0))=6,"C+",IF((ROUND(TRUNC(('TRI-2'!AD48  ),2),0))=5,"C-",IF((ROUND(TRUNC(('TRI-2'!AD48  ),2),0))=4,"D+",IF((ROUND(TRUNC(('TRI-2'!AD48 ),2),0))=3,"D-",IF((ROUND(TRUNC(('TRI-2'!AD48 ),2),0))=2,"E+",IF((ROUND(TRUNC(('TRI-2'!AD48  ),2),0))&lt;=1,"E-","")))))))))))</f>
        <v/>
      </c>
      <c r="AE48" s="51" t="str">
        <f>IF(OR('TRI-2'!AE48 ="",'TRI-2'!AE48&lt;0,'TRI-2'!AE48  &gt;10),"",IF((ROUND(TRUNC(('TRI-2'!AE48  ),2),0))=10,"A+",IF((ROUND(TRUNC(('TRI-2'!AE48  ),2),0))=9,"A-",IF((ROUND(TRUNC(('TRI-2'!AE48   ),2),0))=8,"B+",IF((ROUND(TRUNC(('TRI-2'!AE48 ),2),0))=7,"B-",IF((ROUND(TRUNC(('TRI-2'!AE48  ),2),0))=6,"C+",IF((ROUND(TRUNC(('TRI-2'!AE48  ),2),0))=5,"C-",IF((ROUND(TRUNC(('TRI-2'!AE48  ),2),0))=4,"D+",IF((ROUND(TRUNC(('TRI-2'!AE48 ),2),0))=3,"D-",IF((ROUND(TRUNC(('TRI-2'!AE48 ),2),0))=2,"E+",IF((ROUND(TRUNC(('TRI-2'!AE48  ),2),0))&lt;=1,"E-","")))))))))))</f>
        <v/>
      </c>
      <c r="AF48" s="51" t="str">
        <f>IF(OR('TRI-2'!AF48 ="",'TRI-2'!AF48&lt;0,'TRI-2'!AF48  &gt;10),"",IF((ROUND(TRUNC(('TRI-2'!AF48  ),2),0))=10,"A+",IF((ROUND(TRUNC(('TRI-2'!AF48  ),2),0))=9,"A-",IF((ROUND(TRUNC(('TRI-2'!AF48   ),2),0))=8,"B+",IF((ROUND(TRUNC(('TRI-2'!AF48 ),2),0))=7,"B-",IF((ROUND(TRUNC(('TRI-2'!AF48  ),2),0))=6,"C+",IF((ROUND(TRUNC(('TRI-2'!AF48  ),2),0))=5,"C-",IF((ROUND(TRUNC(('TRI-2'!AF48  ),2),0))=4,"D+",IF((ROUND(TRUNC(('TRI-2'!AF48 ),2),0))=3,"D-",IF((ROUND(TRUNC(('TRI-2'!AF48 ),2),0))=2,"E+",IF((ROUND(TRUNC(('TRI-2'!AF48  ),2),0))&lt;=1,"E-","")))))))))))</f>
        <v/>
      </c>
      <c r="AG48" s="51" t="str">
        <f>IF(OR('TRI-2'!AG48 ="",'TRI-2'!AG48&lt;0,'TRI-2'!AG48  &gt;10),"",IF((ROUND(TRUNC(('TRI-2'!AG48  ),2),0))=10,"A+",IF((ROUND(TRUNC(('TRI-2'!AG48  ),2),0))=9,"A-",IF((ROUND(TRUNC(('TRI-2'!AG48   ),2),0))=8,"B+",IF((ROUND(TRUNC(('TRI-2'!AG48 ),2),0))=7,"B-",IF((ROUND(TRUNC(('TRI-2'!AG48  ),2),0))=6,"C+",IF((ROUND(TRUNC(('TRI-2'!AG48  ),2),0))=5,"C-",IF((ROUND(TRUNC(('TRI-2'!AG48  ),2),0))=4,"D+",IF((ROUND(TRUNC(('TRI-2'!AG48 ),2),0))=3,"D-",IF((ROUND(TRUNC(('TRI-2'!AG48 ),2),0))=2,"E+",IF((ROUND(TRUNC(('TRI-2'!AG48  ),2),0))&lt;=1,"E-","")))))))))))</f>
        <v/>
      </c>
      <c r="AH48" s="51" t="str">
        <f>IF(OR('TRI-2'!AH48 ="",'TRI-2'!AH48&lt;0,'TRI-2'!AH48  &gt;10),"",IF((ROUND(TRUNC(('TRI-2'!AH48  ),2),0))=10,"A+",IF((ROUND(TRUNC(('TRI-2'!AH48  ),2),0))=9,"A-",IF((ROUND(TRUNC(('TRI-2'!AH48   ),2),0))=8,"B+",IF((ROUND(TRUNC(('TRI-2'!AH48 ),2),0))=7,"B-",IF((ROUND(TRUNC(('TRI-2'!AH48  ),2),0))=6,"C+",IF((ROUND(TRUNC(('TRI-2'!AH48  ),2),0))=5,"C-",IF((ROUND(TRUNC(('TRI-2'!AH48  ),2),0))=4,"D+",IF((ROUND(TRUNC(('TRI-2'!AH48 ),2),0))=3,"D-",IF((ROUND(TRUNC(('TRI-2'!AH48 ),2),0))=2,"E+",IF((ROUND(TRUNC(('TRI-2'!AH48  ),2),0))&lt;=1,"E-","")))))))))))</f>
        <v/>
      </c>
      <c r="AI48" s="51" t="str">
        <f>IF(OR('TRI-2'!AI48 ="",'TRI-2'!AI48&lt;0,'TRI-2'!AI48  &gt;10),"",IF((ROUND(TRUNC(('TRI-2'!AI48  ),2),0))=10,"A+",IF((ROUND(TRUNC(('TRI-2'!AI48  ),2),0))=9,"A-",IF((ROUND(TRUNC(('TRI-2'!AI48   ),2),0))=8,"B+",IF((ROUND(TRUNC(('TRI-2'!AI48 ),2),0))=7,"B-",IF((ROUND(TRUNC(('TRI-2'!AI48  ),2),0))=6,"C+",IF((ROUND(TRUNC(('TRI-2'!AI48  ),2),0))=5,"C-",IF((ROUND(TRUNC(('TRI-2'!AI48  ),2),0))=4,"D+",IF((ROUND(TRUNC(('TRI-2'!AI48 ),2),0))=3,"D-",IF((ROUND(TRUNC(('TRI-2'!AI48 ),2),0))=2,"E+",IF((ROUND(TRUNC(('TRI-2'!AI48  ),2),0))&lt;=1,"E-","")))))))))))</f>
        <v/>
      </c>
      <c r="AJ48" s="51" t="str">
        <f>IF(OR('TRI-2'!AJ48 ="",'TRI-2'!AJ48&lt;0,'TRI-2'!AJ48  &gt;10),"",IF((ROUND(TRUNC(('TRI-2'!AJ48  ),2),0))=10,"A+",IF((ROUND(TRUNC(('TRI-2'!AJ48  ),2),0))=9,"A-",IF((ROUND(TRUNC(('TRI-2'!AJ48   ),2),0))=8,"B+",IF((ROUND(TRUNC(('TRI-2'!AJ48 ),2),0))=7,"B-",IF((ROUND(TRUNC(('TRI-2'!AJ48  ),2),0))=6,"C+",IF((ROUND(TRUNC(('TRI-2'!AJ48  ),2),0))=5,"C-",IF((ROUND(TRUNC(('TRI-2'!AJ48  ),2),0))=4,"D+",IF((ROUND(TRUNC(('TRI-2'!AJ48 ),2),0))=3,"D-",IF((ROUND(TRUNC(('TRI-2'!AJ48 ),2),0))=2,"E+",IF((ROUND(TRUNC(('TRI-2'!AJ48  ),2),0))&lt;=1,"E-","")))))))))))</f>
        <v/>
      </c>
      <c r="AK48" s="51" t="str">
        <f>IF(OR('TRI-2'!AK48 ="",'TRI-2'!AK48&lt;0,'TRI-2'!AK48  &gt;10),"",IF((ROUND(TRUNC(('TRI-2'!AK48  ),2),0))=10,"A+",IF((ROUND(TRUNC(('TRI-2'!AK48  ),2),0))=9,"A-",IF((ROUND(TRUNC(('TRI-2'!AK48   ),2),0))=8,"B+",IF((ROUND(TRUNC(('TRI-2'!AK48 ),2),0))=7,"B-",IF((ROUND(TRUNC(('TRI-2'!AK48  ),2),0))=6,"C+",IF((ROUND(TRUNC(('TRI-2'!AK48  ),2),0))=5,"C-",IF((ROUND(TRUNC(('TRI-2'!AK48  ),2),0))=4,"D+",IF((ROUND(TRUNC(('TRI-2'!AK48 ),2),0))=3,"D-",IF((ROUND(TRUNC(('TRI-2'!AK48 ),2),0))=2,"E+",IF((ROUND(TRUNC(('TRI-2'!AK48  ),2),0))&lt;=1,"E-","")))))))))))</f>
        <v/>
      </c>
      <c r="AL48" s="51" t="str">
        <f>IF(OR('TRI-2'!AL48 ="",'TRI-2'!AL48&lt;0,'TRI-2'!AL48  &gt;10),"",IF((ROUND(TRUNC(('TRI-2'!AL48  ),2),0))=10,"A+",IF((ROUND(TRUNC(('TRI-2'!AL48  ),2),0))=9,"A-",IF((ROUND(TRUNC(('TRI-2'!AL48   ),2),0))=8,"B+",IF((ROUND(TRUNC(('TRI-2'!AL48 ),2),0))=7,"B-",IF((ROUND(TRUNC(('TRI-2'!AL48  ),2),0))=6,"C+",IF((ROUND(TRUNC(('TRI-2'!AL48  ),2),0))=5,"C-",IF((ROUND(TRUNC(('TRI-2'!AL48  ),2),0))=4,"D+",IF((ROUND(TRUNC(('TRI-2'!AL48 ),2),0))=3,"D-",IF((ROUND(TRUNC(('TRI-2'!AL48 ),2),0))=2,"E+",IF((ROUND(TRUNC(('TRI-2'!AL48  ),2),0))&lt;=1,"E-","")))))))))))</f>
        <v/>
      </c>
      <c r="AM48" s="51" t="str">
        <f>IF(OR('TRI-2'!AM48 ="",'TRI-2'!AM48&lt;0,'TRI-2'!AM48  &gt;10),"",IF((ROUND(TRUNC(('TRI-2'!AM48  ),2),0))=10,"A+",IF((ROUND(TRUNC(('TRI-2'!AM48  ),2),0))=9,"A-",IF((ROUND(TRUNC(('TRI-2'!AM48   ),2),0))=8,"B+",IF((ROUND(TRUNC(('TRI-2'!AM48 ),2),0))=7,"B-",IF((ROUND(TRUNC(('TRI-2'!AM48  ),2),0))=6,"C+",IF((ROUND(TRUNC(('TRI-2'!AM48  ),2),0))=5,"C-",IF((ROUND(TRUNC(('TRI-2'!AM48  ),2),0))=4,"D+",IF((ROUND(TRUNC(('TRI-2'!AM48 ),2),0))=3,"D-",IF((ROUND(TRUNC(('TRI-2'!AM48 ),2),0))=2,"E+",IF((ROUND(TRUNC(('TRI-2'!AM48  ),2),0))&lt;=1,"E-","")))))))))))</f>
        <v/>
      </c>
      <c r="AN48" s="51" t="str">
        <f>IF(OR('TRI-2'!AN48 ="",'TRI-2'!AN48&lt;0,'TRI-2'!AN48  &gt;10),"",IF((ROUND(TRUNC(('TRI-2'!AN48  ),2),0))=10,"A+",IF((ROUND(TRUNC(('TRI-2'!AN48  ),2),0))=9,"A-",IF((ROUND(TRUNC(('TRI-2'!AN48   ),2),0))=8,"B+",IF((ROUND(TRUNC(('TRI-2'!AN48 ),2),0))=7,"B-",IF((ROUND(TRUNC(('TRI-2'!AN48  ),2),0))=6,"C+",IF((ROUND(TRUNC(('TRI-2'!AN48  ),2),0))=5,"C-",IF((ROUND(TRUNC(('TRI-2'!AN48  ),2),0))=4,"D+",IF((ROUND(TRUNC(('TRI-2'!AN48 ),2),0))=3,"D-",IF((ROUND(TRUNC(('TRI-2'!AN48 ),2),0))=2,"E+",IF((ROUND(TRUNC(('TRI-2'!AN48  ),2),0))&lt;=1,"E-","")))))))))))</f>
        <v/>
      </c>
      <c r="AO48" s="51" t="str">
        <f>IF(OR('TRI-2'!AO48 ="",'TRI-2'!AO48&lt;0,'TRI-2'!AO48  &gt;10),"",IF((ROUND(TRUNC(('TRI-2'!AO48  ),2),0))=10,"A+",IF((ROUND(TRUNC(('TRI-2'!AO48  ),2),0))=9,"A-",IF((ROUND(TRUNC(('TRI-2'!AO48   ),2),0))=8,"B+",IF((ROUND(TRUNC(('TRI-2'!AO48 ),2),0))=7,"B-",IF((ROUND(TRUNC(('TRI-2'!AO48  ),2),0))=6,"C+",IF((ROUND(TRUNC(('TRI-2'!AO48  ),2),0))=5,"C-",IF((ROUND(TRUNC(('TRI-2'!AO48  ),2),0))=4,"D+",IF((ROUND(TRUNC(('TRI-2'!AO48 ),2),0))=3,"D-",IF((ROUND(TRUNC(('TRI-2'!AO48 ),2),0))=2,"E+",IF((ROUND(TRUNC(('TRI-2'!AO48  ),2),0))&lt;=1,"E-","")))))))))))</f>
        <v/>
      </c>
      <c r="AP48" s="51" t="str">
        <f>IF(OR('TRI-2'!AP48 ="",'TRI-2'!AP48&lt;0,'TRI-2'!AP48  &gt;10),"",IF((ROUND(TRUNC(('TRI-2'!AP48  ),2),0))=10,"A+",IF((ROUND(TRUNC(('TRI-2'!AP48  ),2),0))=9,"A-",IF((ROUND(TRUNC(('TRI-2'!AP48   ),2),0))=8,"B+",IF((ROUND(TRUNC(('TRI-2'!AP48 ),2),0))=7,"B-",IF((ROUND(TRUNC(('TRI-2'!AP48  ),2),0))=6,"C+",IF((ROUND(TRUNC(('TRI-2'!AP48  ),2),0))=5,"C-",IF((ROUND(TRUNC(('TRI-2'!AP48  ),2),0))=4,"D+",IF((ROUND(TRUNC(('TRI-2'!AP48 ),2),0))=3,"D-",IF((ROUND(TRUNC(('TRI-2'!AP48 ),2),0))=2,"E+",IF((ROUND(TRUNC(('TRI-2'!AP48  ),2),0))&lt;=1,"E-","")))))))))))</f>
        <v/>
      </c>
      <c r="AQ48" s="51" t="str">
        <f>IF(OR('TRI-2'!AQ48 ="",'TRI-2'!AQ48&lt;0,'TRI-2'!AQ48  &gt;10),"",IF((ROUND(TRUNC(('TRI-2'!AQ48  ),2),0))=10,"A+",IF((ROUND(TRUNC(('TRI-2'!AQ48  ),2),0))=9,"A-",IF((ROUND(TRUNC(('TRI-2'!AQ48   ),2),0))=8,"B+",IF((ROUND(TRUNC(('TRI-2'!AQ48 ),2),0))=7,"B-",IF((ROUND(TRUNC(('TRI-2'!AQ48  ),2),0))=6,"C+",IF((ROUND(TRUNC(('TRI-2'!AQ48  ),2),0))=5,"C-",IF((ROUND(TRUNC(('TRI-2'!AQ48  ),2),0))=4,"D+",IF((ROUND(TRUNC(('TRI-2'!AQ48 ),2),0))=3,"D-",IF((ROUND(TRUNC(('TRI-2'!AQ48 ),2),0))=2,"E+",IF((ROUND(TRUNC(('TRI-2'!AQ48  ),2),0))&lt;=1,"E-","")))))))))))</f>
        <v/>
      </c>
      <c r="AR48" s="51" t="str">
        <f>IF(OR('TRI-2'!AR48 ="",'TRI-2'!AR48&lt;0,'TRI-2'!AR48  &gt;10),"",IF((ROUND(TRUNC(('TRI-2'!AR48  ),2),0))=10,"A+",IF((ROUND(TRUNC(('TRI-2'!AR48  ),2),0))=9,"A-",IF((ROUND(TRUNC(('TRI-2'!AR48   ),2),0))=8,"B+",IF((ROUND(TRUNC(('TRI-2'!AR48 ),2),0))=7,"B-",IF((ROUND(TRUNC(('TRI-2'!AR48  ),2),0))=6,"C+",IF((ROUND(TRUNC(('TRI-2'!AR48  ),2),0))=5,"C-",IF((ROUND(TRUNC(('TRI-2'!AR48  ),2),0))=4,"D+",IF((ROUND(TRUNC(('TRI-2'!AR48 ),2),0))=3,"D-",IF((ROUND(TRUNC(('TRI-2'!AR48 ),2),0))=2,"E+",IF((ROUND(TRUNC(('TRI-2'!AR48  ),2),0))&lt;=1,"E-","")))))))))))</f>
        <v/>
      </c>
      <c r="AS48" s="51" t="str">
        <f>IF(OR('TRI-2'!AS48 ="",'TRI-2'!AS48&lt;0,'TRI-2'!AS48  &gt;10),"",IF((ROUND(TRUNC(('TRI-2'!AS48  ),2),0))=10,"A+",IF((ROUND(TRUNC(('TRI-2'!AS48  ),2),0))=9,"A-",IF((ROUND(TRUNC(('TRI-2'!AS48   ),2),0))=8,"B+",IF((ROUND(TRUNC(('TRI-2'!AS48 ),2),0))=7,"B-",IF((ROUND(TRUNC(('TRI-2'!AS48  ),2),0))=6,"C+",IF((ROUND(TRUNC(('TRI-2'!AS48  ),2),0))=5,"C-",IF((ROUND(TRUNC(('TRI-2'!AS48  ),2),0))=4,"D+",IF((ROUND(TRUNC(('TRI-2'!AS48 ),2),0))=3,"D-",IF((ROUND(TRUNC(('TRI-2'!AS48 ),2),0))=2,"E+",IF((ROUND(TRUNC(('TRI-2'!AS48  ),2),0))&lt;=1,"E-","")))))))))))</f>
        <v/>
      </c>
      <c r="AT48" s="51" t="str">
        <f>IF(OR('TRI-2'!AT48 ="",'TRI-2'!AT48&lt;0,'TRI-2'!AT48  &gt;10),"",IF((ROUND(TRUNC(('TRI-2'!AT48  ),2),0))=10,"A+",IF((ROUND(TRUNC(('TRI-2'!AT48  ),2),0))=9,"A-",IF((ROUND(TRUNC(('TRI-2'!AT48   ),2),0))=8,"B+",IF((ROUND(TRUNC(('TRI-2'!AT48 ),2),0))=7,"B-",IF((ROUND(TRUNC(('TRI-2'!AT48  ),2),0))=6,"C+",IF((ROUND(TRUNC(('TRI-2'!AT48  ),2),0))=5,"C-",IF((ROUND(TRUNC(('TRI-2'!AT48  ),2),0))=4,"D+",IF((ROUND(TRUNC(('TRI-2'!AT48 ),2),0))=3,"D-",IF((ROUND(TRUNC(('TRI-2'!AT48 ),2),0))=2,"E+",IF((ROUND(TRUNC(('TRI-2'!AT48  ),2),0))&lt;=1,"E-","")))))))))))</f>
        <v/>
      </c>
      <c r="AU48" s="51" t="str">
        <f>IF(OR('TRI-2'!AU48 ="",'TRI-2'!AU48&lt;0,'TRI-2'!AU48  &gt;10),"",IF((ROUND(TRUNC(('TRI-2'!AU48  ),2),0))=10,"A+",IF((ROUND(TRUNC(('TRI-2'!AU48  ),2),0))=9,"A-",IF((ROUND(TRUNC(('TRI-2'!AU48   ),2),0))=8,"B+",IF((ROUND(TRUNC(('TRI-2'!AU48 ),2),0))=7,"B-",IF((ROUND(TRUNC(('TRI-2'!AU48  ),2),0))=6,"C+",IF((ROUND(TRUNC(('TRI-2'!AU48  ),2),0))=5,"C-",IF((ROUND(TRUNC(('TRI-2'!AU48  ),2),0))=4,"D+",IF((ROUND(TRUNC(('TRI-2'!AU48 ),2),0))=3,"D-",IF((ROUND(TRUNC(('TRI-2'!AU48 ),2),0))=2,"E+",IF((ROUND(TRUNC(('TRI-2'!AU48  ),2),0))&lt;=1,"E-","")))))))))))</f>
        <v/>
      </c>
      <c r="AV48" s="51" t="str">
        <f>IF(OR('TRI-2'!AV48 ="",'TRI-2'!AV48&lt;0,'TRI-2'!AV48  &gt;10),"",IF((ROUND(TRUNC(('TRI-2'!AV48  ),2),0))=10,"A+",IF((ROUND(TRUNC(('TRI-2'!AV48  ),2),0))=9,"A-",IF((ROUND(TRUNC(('TRI-2'!AV48   ),2),0))=8,"B+",IF((ROUND(TRUNC(('TRI-2'!AV48 ),2),0))=7,"B-",IF((ROUND(TRUNC(('TRI-2'!AV48  ),2),0))=6,"C+",IF((ROUND(TRUNC(('TRI-2'!AV48  ),2),0))=5,"C-",IF((ROUND(TRUNC(('TRI-2'!AV48  ),2),0))=4,"D+",IF((ROUND(TRUNC(('TRI-2'!AV48 ),2),0))=3,"D-",IF((ROUND(TRUNC(('TRI-2'!AV48 ),2),0))=2,"E+",IF((ROUND(TRUNC(('TRI-2'!AV48  ),2),0))&lt;=1,"E-","")))))))))))</f>
        <v/>
      </c>
      <c r="AW48" s="51" t="str">
        <f>IF(OR('TRI-2'!AW48 ="",'TRI-2'!AW48&lt;0,'TRI-2'!AW48  &gt;10),"",IF((ROUND(TRUNC(('TRI-2'!AW48  ),2),0))=10,"A+",IF((ROUND(TRUNC(('TRI-2'!AW48  ),2),0))=9,"A-",IF((ROUND(TRUNC(('TRI-2'!AW48   ),2),0))=8,"B+",IF((ROUND(TRUNC(('TRI-2'!AW48 ),2),0))=7,"B-",IF((ROUND(TRUNC(('TRI-2'!AW48  ),2),0))=6,"C+",IF((ROUND(TRUNC(('TRI-2'!AW48  ),2),0))=5,"C-",IF((ROUND(TRUNC(('TRI-2'!AW48  ),2),0))=4,"D+",IF((ROUND(TRUNC(('TRI-2'!AW48 ),2),0))=3,"D-",IF((ROUND(TRUNC(('TRI-2'!AW48 ),2),0))=2,"E+",IF((ROUND(TRUNC(('TRI-2'!AW48  ),2),0))&lt;=1,"E-","")))))))))))</f>
        <v/>
      </c>
      <c r="AX48" s="51" t="str">
        <f>IF(OR('TRI-2'!AX48 ="",'TRI-2'!AX48&lt;0,'TRI-2'!AX48  &gt;10),"",IF((ROUND(TRUNC(('TRI-2'!AX48  ),2),0))=10,"A+",IF((ROUND(TRUNC(('TRI-2'!AX48  ),2),0))=9,"A-",IF((ROUND(TRUNC(('TRI-2'!AX48   ),2),0))=8,"B+",IF((ROUND(TRUNC(('TRI-2'!AX48 ),2),0))=7,"B-",IF((ROUND(TRUNC(('TRI-2'!AX48  ),2),0))=6,"C+",IF((ROUND(TRUNC(('TRI-2'!AX48  ),2),0))=5,"C-",IF((ROUND(TRUNC(('TRI-2'!AX48  ),2),0))=4,"D+",IF((ROUND(TRUNC(('TRI-2'!AX48 ),2),0))=3,"D-",IF((ROUND(TRUNC(('TRI-2'!AX48 ),2),0))=2,"E+",IF((ROUND(TRUNC(('TRI-2'!AX48  ),2),0))&lt;=1,"E-","")))))))))))</f>
        <v/>
      </c>
      <c r="AY48" s="51" t="str">
        <f>IF(OR('TRI-2'!AY48 ="",'TRI-2'!AY48&lt;0,'TRI-2'!AY48  &gt;10),"",IF((ROUND(TRUNC(('TRI-2'!AY48  ),2),0))=10,"A+",IF((ROUND(TRUNC(('TRI-2'!AY48  ),2),0))=9,"A-",IF((ROUND(TRUNC(('TRI-2'!AY48   ),2),0))=8,"B+",IF((ROUND(TRUNC(('TRI-2'!AY48 ),2),0))=7,"B-",IF((ROUND(TRUNC(('TRI-2'!AY48  ),2),0))=6,"C+",IF((ROUND(TRUNC(('TRI-2'!AY48  ),2),0))=5,"C-",IF((ROUND(TRUNC(('TRI-2'!AY48  ),2),0))=4,"D+",IF((ROUND(TRUNC(('TRI-2'!AY48 ),2),0))=3,"D-",IF((ROUND(TRUNC(('TRI-2'!AY48 ),2),0))=2,"E+",IF((ROUND(TRUNC(('TRI-2'!AY48  ),2),0))&lt;=1,"E-","")))))))))))</f>
        <v/>
      </c>
      <c r="AZ48" s="51" t="str">
        <f>IF(OR('TRI-2'!AZ48 ="",'TRI-2'!AZ48&lt;0,'TRI-2'!AZ48  &gt;10),"",IF((ROUND(TRUNC(('TRI-2'!AZ48  ),2),0))=10,"A+",IF((ROUND(TRUNC(('TRI-2'!AZ48  ),2),0))=9,"A-",IF((ROUND(TRUNC(('TRI-2'!AZ48   ),2),0))=8,"B+",IF((ROUND(TRUNC(('TRI-2'!AZ48 ),2),0))=7,"B-",IF((ROUND(TRUNC(('TRI-2'!AZ48  ),2),0))=6,"C+",IF((ROUND(TRUNC(('TRI-2'!AZ48  ),2),0))=5,"C-",IF((ROUND(TRUNC(('TRI-2'!AZ48  ),2),0))=4,"D+",IF((ROUND(TRUNC(('TRI-2'!AZ48 ),2),0))=3,"D-",IF((ROUND(TRUNC(('TRI-2'!AZ48 ),2),0))=2,"E+",IF((ROUND(TRUNC(('TRI-2'!AZ48  ),2),0))&lt;=1,"E-","")))))))))))</f>
        <v/>
      </c>
      <c r="BA48" s="51" t="str">
        <f>IF(OR('TRI-2'!BA48 ="",'TRI-2'!BA48&lt;0,'TRI-2'!BA48  &gt;10),"",IF((ROUND(TRUNC(('TRI-2'!BA48  ),2),0))=10,"A+",IF((ROUND(TRUNC(('TRI-2'!BA48  ),2),0))=9,"A-",IF((ROUND(TRUNC(('TRI-2'!BA48   ),2),0))=8,"B+",IF((ROUND(TRUNC(('TRI-2'!BA48 ),2),0))=7,"B-",IF((ROUND(TRUNC(('TRI-2'!BA48  ),2),0))=6,"C+",IF((ROUND(TRUNC(('TRI-2'!BA48  ),2),0))=5,"C-",IF((ROUND(TRUNC(('TRI-2'!BA48  ),2),0))=4,"D+",IF((ROUND(TRUNC(('TRI-2'!BA48 ),2),0))=3,"D-",IF((ROUND(TRUNC(('TRI-2'!BA48 ),2),0))=2,"E+",IF((ROUND(TRUNC(('TRI-2'!BA48  ),2),0))&lt;=1,"E-","")))))))))))</f>
        <v/>
      </c>
      <c r="BB48" s="51" t="str">
        <f>IF(OR('TRI-2'!BB48 ="",'TRI-2'!BB48&lt;0,'TRI-2'!BB48  &gt;10),"",IF((ROUND(TRUNC(('TRI-2'!BB48  ),2),0))=10,"A+",IF((ROUND(TRUNC(('TRI-2'!BB48  ),2),0))=9,"A-",IF((ROUND(TRUNC(('TRI-2'!BB48   ),2),0))=8,"B+",IF((ROUND(TRUNC(('TRI-2'!BB48 ),2),0))=7,"B-",IF((ROUND(TRUNC(('TRI-2'!BB48  ),2),0))=6,"C+",IF((ROUND(TRUNC(('TRI-2'!BB48  ),2),0))=5,"C-",IF((ROUND(TRUNC(('TRI-2'!BB48  ),2),0))=4,"D+",IF((ROUND(TRUNC(('TRI-2'!BB48 ),2),0))=3,"D-",IF((ROUND(TRUNC(('TRI-2'!BB48 ),2),0))=2,"E+",IF((ROUND(TRUNC(('TRI-2'!BB48  ),2),0))&lt;=1,"E-","")))))))))))</f>
        <v/>
      </c>
      <c r="BC48" s="51" t="str">
        <f>IF(OR('TRI-2'!BC48 ="",'TRI-2'!BC48&lt;0,'TRI-2'!BC48  &gt;10),"",IF((ROUND(TRUNC(('TRI-2'!BC48  ),2),0))=10,"A+",IF((ROUND(TRUNC(('TRI-2'!BC48  ),2),0))=9,"A-",IF((ROUND(TRUNC(('TRI-2'!BC48   ),2),0))=8,"B+",IF((ROUND(TRUNC(('TRI-2'!BC48 ),2),0))=7,"B-",IF((ROUND(TRUNC(('TRI-2'!BC48  ),2),0))=6,"C+",IF((ROUND(TRUNC(('TRI-2'!BC48  ),2),0))=5,"C-",IF((ROUND(TRUNC(('TRI-2'!BC48  ),2),0))=4,"D+",IF((ROUND(TRUNC(('TRI-2'!BC48 ),2),0))=3,"D-",IF((ROUND(TRUNC(('TRI-2'!BC48 ),2),0))=2,"E+",IF((ROUND(TRUNC(('TRI-2'!BC48  ),2),0))&lt;=1,"E-","")))))))))))</f>
        <v/>
      </c>
      <c r="BD48" s="51" t="str">
        <f>IF(OR('TRI-2'!BD48 ="",'TRI-2'!BD48&lt;0,'TRI-2'!BD48  &gt;10),"",IF((ROUND(TRUNC(('TRI-2'!BD48  ),2),0))=10,"A+",IF((ROUND(TRUNC(('TRI-2'!BD48  ),2),0))=9,"A-",IF((ROUND(TRUNC(('TRI-2'!BD48   ),2),0))=8,"B+",IF((ROUND(TRUNC(('TRI-2'!BD48 ),2),0))=7,"B-",IF((ROUND(TRUNC(('TRI-2'!BD48  ),2),0))=6,"C+",IF((ROUND(TRUNC(('TRI-2'!BD48  ),2),0))=5,"C-",IF((ROUND(TRUNC(('TRI-2'!BD48  ),2),0))=4,"D+",IF((ROUND(TRUNC(('TRI-2'!BD48 ),2),0))=3,"D-",IF((ROUND(TRUNC(('TRI-2'!BD48 ),2),0))=2,"E+",IF((ROUND(TRUNC(('TRI-2'!BD48  ),2),0))&lt;=1,"E-","")))))))))))</f>
        <v/>
      </c>
      <c r="BE48" s="51" t="str">
        <f>IF(OR('TRI-2'!BE48 ="",'TRI-2'!BE48&lt;0,'TRI-2'!BE48  &gt;10),"",IF((ROUND(TRUNC(('TRI-2'!BE48  ),2),0))=10,"A+",IF((ROUND(TRUNC(('TRI-2'!BE48  ),2),0))=9,"A-",IF((ROUND(TRUNC(('TRI-2'!BE48   ),2),0))=8,"B+",IF((ROUND(TRUNC(('TRI-2'!BE48 ),2),0))=7,"B-",IF((ROUND(TRUNC(('TRI-2'!BE48  ),2),0))=6,"C+",IF((ROUND(TRUNC(('TRI-2'!BE48  ),2),0))=5,"C-",IF((ROUND(TRUNC(('TRI-2'!BE48  ),2),0))=4,"D+",IF((ROUND(TRUNC(('TRI-2'!BE48 ),2),0))=3,"D-",IF((ROUND(TRUNC(('TRI-2'!BE48 ),2),0))=2,"E+",IF((ROUND(TRUNC(('TRI-2'!BE48  ),2),0))&lt;=1,"E-","")))))))))))</f>
        <v/>
      </c>
      <c r="BF48" s="51" t="str">
        <f>IF(OR('TRI-2'!BF48 ="",'TRI-2'!BF48&lt;0,'TRI-2'!BF48  &gt;10),"",IF((ROUND(TRUNC(('TRI-2'!BF48  ),2),0))=10,"A+",IF((ROUND(TRUNC(('TRI-2'!BF48  ),2),0))=9,"A-",IF((ROUND(TRUNC(('TRI-2'!BF48   ),2),0))=8,"B+",IF((ROUND(TRUNC(('TRI-2'!BF48 ),2),0))=7,"B-",IF((ROUND(TRUNC(('TRI-2'!BF48  ),2),0))=6,"C+",IF((ROUND(TRUNC(('TRI-2'!BF48  ),2),0))=5,"C-",IF((ROUND(TRUNC(('TRI-2'!BF48  ),2),0))=4,"D+",IF((ROUND(TRUNC(('TRI-2'!BF48 ),2),0))=3,"D-",IF((ROUND(TRUNC(('TRI-2'!BF48 ),2),0))=2,"E+",IF((ROUND(TRUNC(('TRI-2'!BF48  ),2),0))&lt;=1,"E-","")))))))))))</f>
        <v/>
      </c>
      <c r="BG48" s="51" t="str">
        <f>IF(OR('TRI-2'!BG48 ="",'TRI-2'!BG48&lt;0,'TRI-2'!BG48  &gt;10),"",IF((ROUND(TRUNC(('TRI-2'!BG48  ),2),0))=10,"A+",IF((ROUND(TRUNC(('TRI-2'!BG48  ),2),0))=9,"A-",IF((ROUND(TRUNC(('TRI-2'!BG48   ),2),0))=8,"B+",IF((ROUND(TRUNC(('TRI-2'!BG48 ),2),0))=7,"B-",IF((ROUND(TRUNC(('TRI-2'!BG48  ),2),0))=6,"C+",IF((ROUND(TRUNC(('TRI-2'!BG48  ),2),0))=5,"C-",IF((ROUND(TRUNC(('TRI-2'!BG48  ),2),0))=4,"D+",IF((ROUND(TRUNC(('TRI-2'!BG48 ),2),0))=3,"D-",IF((ROUND(TRUNC(('TRI-2'!BG48 ),2),0))=2,"E+",IF((ROUND(TRUNC(('TRI-2'!BG48  ),2),0))&lt;=1,"E-","")))))))))))</f>
        <v/>
      </c>
      <c r="BH48" s="51" t="str">
        <f>IF(OR('TRI-2'!BH48 ="",'TRI-2'!BH48&lt;0,'TRI-2'!BH48  &gt;10),"",IF((ROUND(TRUNC(('TRI-2'!BH48  ),2),0))=10,"A+",IF((ROUND(TRUNC(('TRI-2'!BH48  ),2),0))=9,"A-",IF((ROUND(TRUNC(('TRI-2'!BH48   ),2),0))=8,"B+",IF((ROUND(TRUNC(('TRI-2'!BH48 ),2),0))=7,"B-",IF((ROUND(TRUNC(('TRI-2'!BH48  ),2),0))=6,"C+",IF((ROUND(TRUNC(('TRI-2'!BH48  ),2),0))=5,"C-",IF((ROUND(TRUNC(('TRI-2'!BH48  ),2),0))=4,"D+",IF((ROUND(TRUNC(('TRI-2'!BH48 ),2),0))=3,"D-",IF((ROUND(TRUNC(('TRI-2'!BH48 ),2),0))=2,"E+",IF((ROUND(TRUNC(('TRI-2'!BH48  ),2),0))&lt;=1,"E-","")))))))))))</f>
        <v/>
      </c>
      <c r="BI48" s="51" t="str">
        <f>IF(OR('TRI-2'!BI48 ="",'TRI-2'!BI48&lt;0,'TRI-2'!BI48  &gt;10),"",IF((ROUND(TRUNC(('TRI-2'!BI48  ),2),0))=10,"A+",IF((ROUND(TRUNC(('TRI-2'!BI48  ),2),0))=9,"A-",IF((ROUND(TRUNC(('TRI-2'!BI48   ),2),0))=8,"B+",IF((ROUND(TRUNC(('TRI-2'!BI48 ),2),0))=7,"B-",IF((ROUND(TRUNC(('TRI-2'!BI48  ),2),0))=6,"C+",IF((ROUND(TRUNC(('TRI-2'!BI48  ),2),0))=5,"C-",IF((ROUND(TRUNC(('TRI-2'!BI48  ),2),0))=4,"D+",IF((ROUND(TRUNC(('TRI-2'!BI48 ),2),0))=3,"D-",IF((ROUND(TRUNC(('TRI-2'!BI48 ),2),0))=2,"E+",IF((ROUND(TRUNC(('TRI-2'!BI48  ),2),0))&lt;=1,"E-","")))))))))))</f>
        <v/>
      </c>
      <c r="BJ48" s="51" t="str">
        <f>IF(OR('TRI-2'!BJ48 ="",'TRI-2'!BJ48&lt;0,'TRI-2'!BJ48  &gt;10),"",IF((ROUND(TRUNC(('TRI-2'!BJ48  ),2),0))=10,"A+",IF((ROUND(TRUNC(('TRI-2'!BJ48  ),2),0))=9,"A-",IF((ROUND(TRUNC(('TRI-2'!BJ48   ),2),0))=8,"B+",IF((ROUND(TRUNC(('TRI-2'!BJ48 ),2),0))=7,"B-",IF((ROUND(TRUNC(('TRI-2'!BJ48  ),2),0))=6,"C+",IF((ROUND(TRUNC(('TRI-2'!BJ48  ),2),0))=5,"C-",IF((ROUND(TRUNC(('TRI-2'!BJ48  ),2),0))=4,"D+",IF((ROUND(TRUNC(('TRI-2'!BJ48 ),2),0))=3,"D-",IF((ROUND(TRUNC(('TRI-2'!BJ48 ),2),0))=2,"E+",IF((ROUND(TRUNC(('TRI-2'!BJ48  ),2),0))&lt;=1,"E-","")))))))))))</f>
        <v/>
      </c>
      <c r="BK48" s="51" t="str">
        <f>IF(OR('TRI-2'!BK48 ="",'TRI-2'!BK48&lt;0,'TRI-2'!BK48  &gt;10),"",IF((ROUND(TRUNC(('TRI-2'!BK48  ),2),0))=10,"A+",IF((ROUND(TRUNC(('TRI-2'!BK48  ),2),0))=9,"A-",IF((ROUND(TRUNC(('TRI-2'!BK48   ),2),0))=8,"B+",IF((ROUND(TRUNC(('TRI-2'!BK48 ),2),0))=7,"B-",IF((ROUND(TRUNC(('TRI-2'!BK48  ),2),0))=6,"C+",IF((ROUND(TRUNC(('TRI-2'!BK48  ),2),0))=5,"C-",IF((ROUND(TRUNC(('TRI-2'!BK48  ),2),0))=4,"D+",IF((ROUND(TRUNC(('TRI-2'!BK48 ),2),0))=3,"D-",IF((ROUND(TRUNC(('TRI-2'!BK48 ),2),0))=2,"E+",IF((ROUND(TRUNC(('TRI-2'!BK48  ),2),0))&lt;=1,"E-","")))))))))))</f>
        <v/>
      </c>
      <c r="BL48" s="51" t="str">
        <f>IF(OR('TRI-2'!BL48 ="",'TRI-2'!BL48&lt;0,'TRI-2'!BL48  &gt;10),"",IF((ROUND(TRUNC(('TRI-2'!BL48  ),2),0))=10,"A+",IF((ROUND(TRUNC(('TRI-2'!BL48  ),2),0))=9,"A-",IF((ROUND(TRUNC(('TRI-2'!BL48   ),2),0))=8,"B+",IF((ROUND(TRUNC(('TRI-2'!BL48 ),2),0))=7,"B-",IF((ROUND(TRUNC(('TRI-2'!BL48  ),2),0))=6,"C+",IF((ROUND(TRUNC(('TRI-2'!BL48  ),2),0))=5,"C-",IF((ROUND(TRUNC(('TRI-2'!BL48  ),2),0))=4,"D+",IF((ROUND(TRUNC(('TRI-2'!BL48 ),2),0))=3,"D-",IF((ROUND(TRUNC(('TRI-2'!BL48 ),2),0))=2,"E+",IF((ROUND(TRUNC(('TRI-2'!BL48  ),2),0))&lt;=1,"E-","")))))))))))</f>
        <v/>
      </c>
      <c r="BM48" s="51" t="str">
        <f>IF(OR('TRI-2'!BM48 ="",'TRI-2'!BM48&lt;0,'TRI-2'!BM48  &gt;10),"",IF((ROUND(TRUNC(('TRI-2'!BM48  ),2),0))=10,"A+",IF((ROUND(TRUNC(('TRI-2'!BM48  ),2),0))=9,"A-",IF((ROUND(TRUNC(('TRI-2'!BM48   ),2),0))=8,"B+",IF((ROUND(TRUNC(('TRI-2'!BM48 ),2),0))=7,"B-",IF((ROUND(TRUNC(('TRI-2'!BM48  ),2),0))=6,"C+",IF((ROUND(TRUNC(('TRI-2'!BM48  ),2),0))=5,"C-",IF((ROUND(TRUNC(('TRI-2'!BM48  ),2),0))=4,"D+",IF((ROUND(TRUNC(('TRI-2'!BM48 ),2),0))=3,"D-",IF((ROUND(TRUNC(('TRI-2'!BM48 ),2),0))=2,"E+",IF((ROUND(TRUNC(('TRI-2'!BM48  ),2),0))&lt;=1,"E-","")))))))))))</f>
        <v/>
      </c>
      <c r="BN48" s="51" t="str">
        <f>IF(OR('TRI-2'!BN48 ="",'TRI-2'!BN48&lt;0,'TRI-2'!BN48  &gt;10),"",IF((ROUND(TRUNC(('TRI-2'!BN48  ),2),0))=10,"A+",IF((ROUND(TRUNC(('TRI-2'!BN48  ),2),0))=9,"A-",IF((ROUND(TRUNC(('TRI-2'!BN48   ),2),0))=8,"B+",IF((ROUND(TRUNC(('TRI-2'!BN48 ),2),0))=7,"B-",IF((ROUND(TRUNC(('TRI-2'!BN48  ),2),0))=6,"C+",IF((ROUND(TRUNC(('TRI-2'!BN48  ),2),0))=5,"C-",IF((ROUND(TRUNC(('TRI-2'!BN48  ),2),0))=4,"D+",IF((ROUND(TRUNC(('TRI-2'!BN48 ),2),0))=3,"D-",IF((ROUND(TRUNC(('TRI-2'!BN48 ),2),0))=2,"E+",IF((ROUND(TRUNC(('TRI-2'!BN48  ),2),0))&lt;=1,"E-","")))))))))))</f>
        <v/>
      </c>
      <c r="BO48" s="51" t="str">
        <f>IF(OR('TRI-2'!BO48 ="",'TRI-2'!BO48&lt;0,'TRI-2'!BO48  &gt;10),"",IF((ROUND(TRUNC(('TRI-2'!BO48  ),2),0))=10,"A+",IF((ROUND(TRUNC(('TRI-2'!BO48  ),2),0))=9,"A-",IF((ROUND(TRUNC(('TRI-2'!BO48   ),2),0))=8,"B+",IF((ROUND(TRUNC(('TRI-2'!BO48 ),2),0))=7,"B-",IF((ROUND(TRUNC(('TRI-2'!BO48  ),2),0))=6,"C+",IF((ROUND(TRUNC(('TRI-2'!BO48  ),2),0))=5,"C-",IF((ROUND(TRUNC(('TRI-2'!BO48  ),2),0))=4,"D+",IF((ROUND(TRUNC(('TRI-2'!BO48 ),2),0))=3,"D-",IF((ROUND(TRUNC(('TRI-2'!BO48 ),2),0))=2,"E+",IF((ROUND(TRUNC(('TRI-2'!BO48  ),2),0))&lt;=1,"E-","")))))))))))</f>
        <v/>
      </c>
      <c r="BP48" s="51" t="str">
        <f>IF(OR('TRI-2'!BP48 ="",'TRI-2'!BP48&lt;0,'TRI-2'!BP48  &gt;10),"",IF((ROUND(TRUNC(('TRI-2'!BP48  ),2),0))=10,"A+",IF((ROUND(TRUNC(('TRI-2'!BP48  ),2),0))=9,"A-",IF((ROUND(TRUNC(('TRI-2'!BP48   ),2),0))=8,"B+",IF((ROUND(TRUNC(('TRI-2'!BP48 ),2),0))=7,"B-",IF((ROUND(TRUNC(('TRI-2'!BP48  ),2),0))=6,"C+",IF((ROUND(TRUNC(('TRI-2'!BP48  ),2),0))=5,"C-",IF((ROUND(TRUNC(('TRI-2'!BP48  ),2),0))=4,"D+",IF((ROUND(TRUNC(('TRI-2'!BP48 ),2),0))=3,"D-",IF((ROUND(TRUNC(('TRI-2'!BP48 ),2),0))=2,"E+",IF((ROUND(TRUNC(('TRI-2'!BP48  ),2),0))&lt;=1,"E-","")))))))))))</f>
        <v/>
      </c>
      <c r="BQ48" s="51" t="str">
        <f>IF(OR('TRI-2'!BQ48 ="",'TRI-2'!BQ48&lt;0,'TRI-2'!BQ48  &gt;10),"",IF((ROUND(TRUNC(('TRI-2'!BQ48  ),2),0))=10,"A+",IF((ROUND(TRUNC(('TRI-2'!BQ48  ),2),0))=9,"A-",IF((ROUND(TRUNC(('TRI-2'!BQ48   ),2),0))=8,"B+",IF((ROUND(TRUNC(('TRI-2'!BQ48 ),2),0))=7,"B-",IF((ROUND(TRUNC(('TRI-2'!BQ48  ),2),0))=6,"C+",IF((ROUND(TRUNC(('TRI-2'!BQ48  ),2),0))=5,"C-",IF((ROUND(TRUNC(('TRI-2'!BQ48  ),2),0))=4,"D+",IF((ROUND(TRUNC(('TRI-2'!BQ48 ),2),0))=3,"D-",IF((ROUND(TRUNC(('TRI-2'!BQ48 ),2),0))=2,"E+",IF((ROUND(TRUNC(('TRI-2'!BQ48  ),2),0))&lt;=1,"E-","")))))))))))</f>
        <v/>
      </c>
      <c r="BR48" s="51" t="str">
        <f>IF(OR('TRI-2'!BR48 ="",'TRI-2'!BR48&lt;0,'TRI-2'!BR48  &gt;10),"",IF((ROUND(TRUNC(('TRI-2'!BR48  ),2),0))=10,"A+",IF((ROUND(TRUNC(('TRI-2'!BR48  ),2),0))=9,"A-",IF((ROUND(TRUNC(('TRI-2'!BR48   ),2),0))=8,"B+",IF((ROUND(TRUNC(('TRI-2'!BR48 ),2),0))=7,"B-",IF((ROUND(TRUNC(('TRI-2'!BR48  ),2),0))=6,"C+",IF((ROUND(TRUNC(('TRI-2'!BR48  ),2),0))=5,"C-",IF((ROUND(TRUNC(('TRI-2'!BR48  ),2),0))=4,"D+",IF((ROUND(TRUNC(('TRI-2'!BR48 ),2),0))=3,"D-",IF((ROUND(TRUNC(('TRI-2'!BR48 ),2),0))=2,"E+",IF((ROUND(TRUNC(('TRI-2'!BR48  ),2),0))&lt;=1,"E-","")))))))))))</f>
        <v/>
      </c>
      <c r="BS48" s="51" t="str">
        <f>IF(OR('TRI-2'!BS48 ="",'TRI-2'!BS48&lt;0,'TRI-2'!BS48  &gt;10),"",IF((ROUND(TRUNC(('TRI-2'!BS48  ),2),0))=10,"A+",IF((ROUND(TRUNC(('TRI-2'!BS48  ),2),0))=9,"A-",IF((ROUND(TRUNC(('TRI-2'!BS48   ),2),0))=8,"B+",IF((ROUND(TRUNC(('TRI-2'!BS48 ),2),0))=7,"B-",IF((ROUND(TRUNC(('TRI-2'!BS48  ),2),0))=6,"C+",IF((ROUND(TRUNC(('TRI-2'!BS48  ),2),0))=5,"C-",IF((ROUND(TRUNC(('TRI-2'!BS48  ),2),0))=4,"D+",IF((ROUND(TRUNC(('TRI-2'!BS48 ),2),0))=3,"D-",IF((ROUND(TRUNC(('TRI-2'!BS48 ),2),0))=2,"E+",IF((ROUND(TRUNC(('TRI-2'!BS48  ),2),0))&lt;=1,"E-","")))))))))))</f>
        <v/>
      </c>
      <c r="BT48" s="51" t="str">
        <f>IF(OR('TRI-2'!BT48 ="",'TRI-2'!BT48&lt;0,'TRI-2'!BT48  &gt;10),"",IF((ROUND(TRUNC(('TRI-2'!BT48  ),2),0))=10,"A+",IF((ROUND(TRUNC(('TRI-2'!BT48  ),2),0))=9,"A-",IF((ROUND(TRUNC(('TRI-2'!BT48   ),2),0))=8,"B+",IF((ROUND(TRUNC(('TRI-2'!BT48 ),2),0))=7,"B-",IF((ROUND(TRUNC(('TRI-2'!BT48  ),2),0))=6,"C+",IF((ROUND(TRUNC(('TRI-2'!BT48  ),2),0))=5,"C-",IF((ROUND(TRUNC(('TRI-2'!BT48  ),2),0))=4,"D+",IF((ROUND(TRUNC(('TRI-2'!BT48 ),2),0))=3,"D-",IF((ROUND(TRUNC(('TRI-2'!BT48 ),2),0))=2,"E+",IF((ROUND(TRUNC(('TRI-2'!BT48  ),2),0))&lt;=1,"E-","")))))))))))</f>
        <v/>
      </c>
      <c r="BU48" s="51" t="str">
        <f>IF(OR('TRI-2'!BU48 ="",'TRI-2'!BU48&lt;0,'TRI-2'!BU48  &gt;10),"",IF((ROUND(TRUNC(('TRI-2'!BU48  ),2),0))=10,"A+",IF((ROUND(TRUNC(('TRI-2'!BU48  ),2),0))=9,"A-",IF((ROUND(TRUNC(('TRI-2'!BU48   ),2),0))=8,"B+",IF((ROUND(TRUNC(('TRI-2'!BU48 ),2),0))=7,"B-",IF((ROUND(TRUNC(('TRI-2'!BU48  ),2),0))=6,"C+",IF((ROUND(TRUNC(('TRI-2'!BU48  ),2),0))=5,"C-",IF((ROUND(TRUNC(('TRI-2'!BU48  ),2),0))=4,"D+",IF((ROUND(TRUNC(('TRI-2'!BU48 ),2),0))=3,"D-",IF((ROUND(TRUNC(('TRI-2'!BU48 ),2),0))=2,"E+",IF((ROUND(TRUNC(('TRI-2'!BU48  ),2),0))&lt;=1,"E-","")))))))))))</f>
        <v/>
      </c>
      <c r="BV48" s="51" t="str">
        <f>IF(OR('TRI-2'!BV48 ="",'TRI-2'!BV48&lt;0,'TRI-2'!BV48  &gt;10),"",IF((ROUND(TRUNC(('TRI-2'!BV48  ),2),0))=10,"A+",IF((ROUND(TRUNC(('TRI-2'!BV48  ),2),0))=9,"A-",IF((ROUND(TRUNC(('TRI-2'!BV48   ),2),0))=8,"B+",IF((ROUND(TRUNC(('TRI-2'!BV48 ),2),0))=7,"B-",IF((ROUND(TRUNC(('TRI-2'!BV48  ),2),0))=6,"C+",IF((ROUND(TRUNC(('TRI-2'!BV48  ),2),0))=5,"C-",IF((ROUND(TRUNC(('TRI-2'!BV48  ),2),0))=4,"D+",IF((ROUND(TRUNC(('TRI-2'!BV48 ),2),0))=3,"D-",IF((ROUND(TRUNC(('TRI-2'!BV48 ),2),0))=2,"E+",IF((ROUND(TRUNC(('TRI-2'!BV48  ),2),0))&lt;=1,"E-","")))))))))))</f>
        <v/>
      </c>
      <c r="BW48" s="51" t="str">
        <f>IF(OR('TRI-2'!BW48 ="",'TRI-2'!BW48&lt;0,'TRI-2'!BW48  &gt;10),"",IF((ROUND(TRUNC(('TRI-2'!BW48  ),2),0))=10,"A+",IF((ROUND(TRUNC(('TRI-2'!BW48  ),2),0))=9,"A-",IF((ROUND(TRUNC(('TRI-2'!BW48   ),2),0))=8,"B+",IF((ROUND(TRUNC(('TRI-2'!BW48 ),2),0))=7,"B-",IF((ROUND(TRUNC(('TRI-2'!BW48  ),2),0))=6,"C+",IF((ROUND(TRUNC(('TRI-2'!BW48  ),2),0))=5,"C-",IF((ROUND(TRUNC(('TRI-2'!BW48  ),2),0))=4,"D+",IF((ROUND(TRUNC(('TRI-2'!BW48 ),2),0))=3,"D-",IF((ROUND(TRUNC(('TRI-2'!BW48 ),2),0))=2,"E+",IF((ROUND(TRUNC(('TRI-2'!BW48  ),2),0))&lt;=1,"E-","")))))))))))</f>
        <v/>
      </c>
      <c r="BX48" s="51" t="str">
        <f>IF(OR('TRI-2'!BX48 ="",'TRI-2'!BX48&lt;0,'TRI-2'!BX48  &gt;10),"",IF((ROUND(TRUNC(('TRI-2'!BX48  ),2),0))=10,"A+",IF((ROUND(TRUNC(('TRI-2'!BX48  ),2),0))=9,"A-",IF((ROUND(TRUNC(('TRI-2'!BX48   ),2),0))=8,"B+",IF((ROUND(TRUNC(('TRI-2'!BX48 ),2),0))=7,"B-",IF((ROUND(TRUNC(('TRI-2'!BX48  ),2),0))=6,"C+",IF((ROUND(TRUNC(('TRI-2'!BX48  ),2),0))=5,"C-",IF((ROUND(TRUNC(('TRI-2'!BX48  ),2),0))=4,"D+",IF((ROUND(TRUNC(('TRI-2'!BX48 ),2),0))=3,"D-",IF((ROUND(TRUNC(('TRI-2'!BX48 ),2),0))=2,"E+",IF((ROUND(TRUNC(('TRI-2'!BX48  ),2),0))&lt;=1,"E-","")))))))))))</f>
        <v/>
      </c>
      <c r="BY48" s="51" t="str">
        <f>IF(OR('TRI-2'!BY48 ="",'TRI-2'!BY48&lt;0,'TRI-2'!BY48  &gt;10),"",IF((ROUND(TRUNC(('TRI-2'!BY48  ),2),0))=10,"A+",IF((ROUND(TRUNC(('TRI-2'!BY48  ),2),0))=9,"A-",IF((ROUND(TRUNC(('TRI-2'!BY48   ),2),0))=8,"B+",IF((ROUND(TRUNC(('TRI-2'!BY48 ),2),0))=7,"B-",IF((ROUND(TRUNC(('TRI-2'!BY48  ),2),0))=6,"C+",IF((ROUND(TRUNC(('TRI-2'!BY48  ),2),0))=5,"C-",IF((ROUND(TRUNC(('TRI-2'!BY48  ),2),0))=4,"D+",IF((ROUND(TRUNC(('TRI-2'!BY48 ),2),0))=3,"D-",IF((ROUND(TRUNC(('TRI-2'!BY48 ),2),0))=2,"E+",IF((ROUND(TRUNC(('TRI-2'!BY48  ),2),0))&lt;=1,"E-","")))))))))))</f>
        <v/>
      </c>
      <c r="BZ48" s="51" t="str">
        <f>IF(OR('TRI-2'!BZ48 ="",'TRI-2'!BZ48&lt;0,'TRI-2'!BZ48  &gt;10),"",IF((ROUND(TRUNC(('TRI-2'!BZ48  ),2),0))=10,"A+",IF((ROUND(TRUNC(('TRI-2'!BZ48  ),2),0))=9,"A-",IF((ROUND(TRUNC(('TRI-2'!BZ48   ),2),0))=8,"B+",IF((ROUND(TRUNC(('TRI-2'!BZ48 ),2),0))=7,"B-",IF((ROUND(TRUNC(('TRI-2'!BZ48  ),2),0))=6,"C+",IF((ROUND(TRUNC(('TRI-2'!BZ48  ),2),0))=5,"C-",IF((ROUND(TRUNC(('TRI-2'!BZ48  ),2),0))=4,"D+",IF((ROUND(TRUNC(('TRI-2'!BZ48 ),2),0))=3,"D-",IF((ROUND(TRUNC(('TRI-2'!BZ48 ),2),0))=2,"E+",IF((ROUND(TRUNC(('TRI-2'!BZ48  ),2),0))&lt;=1,"E-","")))))))))))</f>
        <v/>
      </c>
      <c r="CA48" s="51" t="str">
        <f>IF(OR('TRI-2'!CA48 ="",'TRI-2'!CA48&lt;0,'TRI-2'!CA48  &gt;10),"",IF((ROUND(TRUNC(('TRI-2'!CA48  ),2),0))=10,"A+",IF((ROUND(TRUNC(('TRI-2'!CA48  ),2),0))=9,"A-",IF((ROUND(TRUNC(('TRI-2'!CA48   ),2),0))=8,"B+",IF((ROUND(TRUNC(('TRI-2'!CA48 ),2),0))=7,"B-",IF((ROUND(TRUNC(('TRI-2'!CA48  ),2),0))=6,"C+",IF((ROUND(TRUNC(('TRI-2'!CA48  ),2),0))=5,"C-",IF((ROUND(TRUNC(('TRI-2'!CA48  ),2),0))=4,"D+",IF((ROUND(TRUNC(('TRI-2'!CA48 ),2),0))=3,"D-",IF((ROUND(TRUNC(('TRI-2'!CA48 ),2),0))=2,"E+",IF((ROUND(TRUNC(('TRI-2'!CA48  ),2),0))&lt;=1,"E-","")))))))))))</f>
        <v/>
      </c>
      <c r="CB48" s="51" t="str">
        <f>IF(OR('TRI-2'!CB48 ="",'TRI-2'!CB48&lt;0,'TRI-2'!CB48  &gt;10),"",IF((ROUND(TRUNC(('TRI-2'!CB48  ),2),0))=10,"A+",IF((ROUND(TRUNC(('TRI-2'!CB48  ),2),0))=9,"A-",IF((ROUND(TRUNC(('TRI-2'!CB48   ),2),0))=8,"B+",IF((ROUND(TRUNC(('TRI-2'!CB48 ),2),0))=7,"B-",IF((ROUND(TRUNC(('TRI-2'!CB48  ),2),0))=6,"C+",IF((ROUND(TRUNC(('TRI-2'!CB48  ),2),0))=5,"C-",IF((ROUND(TRUNC(('TRI-2'!CB48  ),2),0))=4,"D+",IF((ROUND(TRUNC(('TRI-2'!CB48 ),2),0))=3,"D-",IF((ROUND(TRUNC(('TRI-2'!CB48 ),2),0))=2,"E+",IF((ROUND(TRUNC(('TRI-2'!CB48  ),2),0))&lt;=1,"E-","")))))))))))</f>
        <v/>
      </c>
      <c r="CC48" s="51" t="str">
        <f>IF(OR('TRI-2'!CC48 ="",'TRI-2'!CC48&lt;0,'TRI-2'!CC48  &gt;10),"",IF((ROUND(TRUNC(('TRI-2'!CC48  ),2),0))=10,"A+",IF((ROUND(TRUNC(('TRI-2'!CC48  ),2),0))=9,"A-",IF((ROUND(TRUNC(('TRI-2'!CC48   ),2),0))=8,"B+",IF((ROUND(TRUNC(('TRI-2'!CC48 ),2),0))=7,"B-",IF((ROUND(TRUNC(('TRI-2'!CC48  ),2),0))=6,"C+",IF((ROUND(TRUNC(('TRI-2'!CC48  ),2),0))=5,"C-",IF((ROUND(TRUNC(('TRI-2'!CC48  ),2),0))=4,"D+",IF((ROUND(TRUNC(('TRI-2'!CC48 ),2),0))=3,"D-",IF((ROUND(TRUNC(('TRI-2'!CC48 ),2),0))=2,"E+",IF((ROUND(TRUNC(('TRI-2'!CC48  ),2),0))&lt;=1,"E-","")))))))))))</f>
        <v/>
      </c>
      <c r="CD48" s="51" t="str">
        <f>IF(OR('TRI-2'!CD48 ="",'TRI-2'!CD48&lt;0,'TRI-2'!CD48  &gt;10),"",IF((ROUND(TRUNC(('TRI-2'!CD48  ),2),0))=10,"A+",IF((ROUND(TRUNC(('TRI-2'!CD48  ),2),0))=9,"A-",IF((ROUND(TRUNC(('TRI-2'!CD48   ),2),0))=8,"B+",IF((ROUND(TRUNC(('TRI-2'!CD48 ),2),0))=7,"B-",IF((ROUND(TRUNC(('TRI-2'!CD48  ),2),0))=6,"C+",IF((ROUND(TRUNC(('TRI-2'!CD48  ),2),0))=5,"C-",IF((ROUND(TRUNC(('TRI-2'!CD48  ),2),0))=4,"D+",IF((ROUND(TRUNC(('TRI-2'!CD48 ),2),0))=3,"D-",IF((ROUND(TRUNC(('TRI-2'!CD48 ),2),0))=2,"E+",IF((ROUND(TRUNC(('TRI-2'!CD48  ),2),0))&lt;=1,"E-","")))))))))))</f>
        <v/>
      </c>
      <c r="CE48" s="51" t="str">
        <f>IF(OR('TRI-2'!CE48 ="",'TRI-2'!CE48&lt;0,'TRI-2'!CE48  &gt;10),"",IF((ROUND(TRUNC(('TRI-2'!CE48  ),2),0))=10,"A+",IF((ROUND(TRUNC(('TRI-2'!CE48  ),2),0))=9,"A-",IF((ROUND(TRUNC(('TRI-2'!CE48   ),2),0))=8,"B+",IF((ROUND(TRUNC(('TRI-2'!CE48 ),2),0))=7,"B-",IF((ROUND(TRUNC(('TRI-2'!CE48  ),2),0))=6,"C+",IF((ROUND(TRUNC(('TRI-2'!CE48  ),2),0))=5,"C-",IF((ROUND(TRUNC(('TRI-2'!CE48  ),2),0))=4,"D+",IF((ROUND(TRUNC(('TRI-2'!CE48 ),2),0))=3,"D-",IF((ROUND(TRUNC(('TRI-2'!CE48 ),2),0))=2,"E+",IF((ROUND(TRUNC(('TRI-2'!CE48  ),2),0))&lt;=1,"E-","")))))))))))</f>
        <v/>
      </c>
      <c r="CF48" s="51" t="str">
        <f>IF(OR('TRI-2'!CF48 ="",'TRI-2'!CF48&lt;0,'TRI-2'!CF48  &gt;10),"",IF((ROUND(TRUNC(('TRI-2'!CF48  ),2),0))=10,"A+",IF((ROUND(TRUNC(('TRI-2'!CF48  ),2),0))=9,"A-",IF((ROUND(TRUNC(('TRI-2'!CF48   ),2),0))=8,"B+",IF((ROUND(TRUNC(('TRI-2'!CF48 ),2),0))=7,"B-",IF((ROUND(TRUNC(('TRI-2'!CF48  ),2),0))=6,"C+",IF((ROUND(TRUNC(('TRI-2'!CF48  ),2),0))=5,"C-",IF((ROUND(TRUNC(('TRI-2'!CF48  ),2),0))=4,"D+",IF((ROUND(TRUNC(('TRI-2'!CF48 ),2),0))=3,"D-",IF((ROUND(TRUNC(('TRI-2'!CF48 ),2),0))=2,"E+",IF((ROUND(TRUNC(('TRI-2'!CF48  ),2),0))&lt;=1,"E-","")))))))))))</f>
        <v/>
      </c>
      <c r="CG48" s="51" t="str">
        <f>IF(OR('TRI-2'!CG48 ="",'TRI-2'!CG48&lt;0,'TRI-2'!CG48  &gt;10),"",IF((ROUND(TRUNC(('TRI-2'!CG48  ),2),0))=10,"A+",IF((ROUND(TRUNC(('TRI-2'!CG48  ),2),0))=9,"A-",IF((ROUND(TRUNC(('TRI-2'!CG48   ),2),0))=8,"B+",IF((ROUND(TRUNC(('TRI-2'!CG48 ),2),0))=7,"B-",IF((ROUND(TRUNC(('TRI-2'!CG48  ),2),0))=6,"C+",IF((ROUND(TRUNC(('TRI-2'!CG48  ),2),0))=5,"C-",IF((ROUND(TRUNC(('TRI-2'!CG48  ),2),0))=4,"D+",IF((ROUND(TRUNC(('TRI-2'!CG48 ),2),0))=3,"D-",IF((ROUND(TRUNC(('TRI-2'!CG48 ),2),0))=2,"E+",IF((ROUND(TRUNC(('TRI-2'!CG48  ),2),0))&lt;=1,"E-","")))))))))))</f>
        <v/>
      </c>
      <c r="CH48" s="51" t="str">
        <f>IF(OR('TRI-2'!CH48 ="",'TRI-2'!CH48&lt;0,'TRI-2'!CH48  &gt;10),"",IF((ROUND(TRUNC(('TRI-2'!CH48  ),2),0))=10,"A+",IF((ROUND(TRUNC(('TRI-2'!CH48  ),2),0))=9,"A-",IF((ROUND(TRUNC(('TRI-2'!CH48   ),2),0))=8,"B+",IF((ROUND(TRUNC(('TRI-2'!CH48 ),2),0))=7,"B-",IF((ROUND(TRUNC(('TRI-2'!CH48  ),2),0))=6,"C+",IF((ROUND(TRUNC(('TRI-2'!CH48  ),2),0))=5,"C-",IF((ROUND(TRUNC(('TRI-2'!CH48  ),2),0))=4,"D+",IF((ROUND(TRUNC(('TRI-2'!CH48 ),2),0))=3,"D-",IF((ROUND(TRUNC(('TRI-2'!CH48 ),2),0))=2,"E+",IF((ROUND(TRUNC(('TRI-2'!CH48  ),2),0))&lt;=1,"E-","")))))))))))</f>
        <v/>
      </c>
      <c r="CI48" s="51" t="str">
        <f>IF(OR('TRI-2'!CI48 ="",'TRI-2'!CI48&lt;0,'TRI-2'!CI48  &gt;10),"",IF((ROUND(TRUNC(('TRI-2'!CI48  ),2),0))=10,"A+",IF((ROUND(TRUNC(('TRI-2'!CI48  ),2),0))=9,"A-",IF((ROUND(TRUNC(('TRI-2'!CI48   ),2),0))=8,"B+",IF((ROUND(TRUNC(('TRI-2'!CI48 ),2),0))=7,"B-",IF((ROUND(TRUNC(('TRI-2'!CI48  ),2),0))=6,"C+",IF((ROUND(TRUNC(('TRI-2'!CI48  ),2),0))=5,"C-",IF((ROUND(TRUNC(('TRI-2'!CI48  ),2),0))=4,"D+",IF((ROUND(TRUNC(('TRI-2'!CI48 ),2),0))=3,"D-",IF((ROUND(TRUNC(('TRI-2'!CI48 ),2),0))=2,"E+",IF((ROUND(TRUNC(('TRI-2'!CI48  ),2),0))&lt;=1,"E-","")))))))))))</f>
        <v/>
      </c>
      <c r="CJ48" s="51" t="str">
        <f>IF(OR('TRI-2'!CJ48 ="",'TRI-2'!CJ48&lt;0,'TRI-2'!CJ48  &gt;10),"",IF((ROUND(TRUNC(('TRI-2'!CJ48  ),2),0))=10,"A+",IF((ROUND(TRUNC(('TRI-2'!CJ48  ),2),0))=9,"A-",IF((ROUND(TRUNC(('TRI-2'!CJ48   ),2),0))=8,"B+",IF((ROUND(TRUNC(('TRI-2'!CJ48 ),2),0))=7,"B-",IF((ROUND(TRUNC(('TRI-2'!CJ48  ),2),0))=6,"C+",IF((ROUND(TRUNC(('TRI-2'!CJ48  ),2),0))=5,"C-",IF((ROUND(TRUNC(('TRI-2'!CJ48  ),2),0))=4,"D+",IF((ROUND(TRUNC(('TRI-2'!CJ48 ),2),0))=3,"D-",IF((ROUND(TRUNC(('TRI-2'!CJ48 ),2),0))=2,"E+",IF((ROUND(TRUNC(('TRI-2'!CJ48  ),2),0))&lt;=1,"E-","")))))))))))</f>
        <v/>
      </c>
      <c r="CK48" s="51" t="str">
        <f>IF(OR('TRI-2'!CK48 ="",'TRI-2'!CK48&lt;0,'TRI-2'!CK48  &gt;10),"",IF((ROUND(TRUNC(('TRI-2'!CK48  ),2),0))=10,"A+",IF((ROUND(TRUNC(('TRI-2'!CK48  ),2),0))=9,"A-",IF((ROUND(TRUNC(('TRI-2'!CK48   ),2),0))=8,"B+",IF((ROUND(TRUNC(('TRI-2'!CK48 ),2),0))=7,"B-",IF((ROUND(TRUNC(('TRI-2'!CK48  ),2),0))=6,"C+",IF((ROUND(TRUNC(('TRI-2'!CK48  ),2),0))=5,"C-",IF((ROUND(TRUNC(('TRI-2'!CK48  ),2),0))=4,"D+",IF((ROUND(TRUNC(('TRI-2'!CK48 ),2),0))=3,"D-",IF((ROUND(TRUNC(('TRI-2'!CK48 ),2),0))=2,"E+",IF((ROUND(TRUNC(('TRI-2'!CK48  ),2),0))&lt;=1,"E-","")))))))))))</f>
        <v/>
      </c>
      <c r="CL48" s="51" t="str">
        <f>IF(OR('TRI-2'!CL48 ="",'TRI-2'!CL48&lt;0,'TRI-2'!CL48  &gt;10),"",IF((ROUND(TRUNC(('TRI-2'!CL48  ),2),0))=10,"A+",IF((ROUND(TRUNC(('TRI-2'!CL48  ),2),0))=9,"A-",IF((ROUND(TRUNC(('TRI-2'!CL48   ),2),0))=8,"B+",IF((ROUND(TRUNC(('TRI-2'!CL48 ),2),0))=7,"B-",IF((ROUND(TRUNC(('TRI-2'!CL48  ),2),0))=6,"C+",IF((ROUND(TRUNC(('TRI-2'!CL48  ),2),0))=5,"C-",IF((ROUND(TRUNC(('TRI-2'!CL48  ),2),0))=4,"D+",IF((ROUND(TRUNC(('TRI-2'!CL48 ),2),0))=3,"D-",IF((ROUND(TRUNC(('TRI-2'!CL48 ),2),0))=2,"E+",IF((ROUND(TRUNC(('TRI-2'!CL48  ),2),0))&lt;=1,"E-","")))))))))))</f>
        <v/>
      </c>
      <c r="CM48" s="51" t="str">
        <f>IF(OR('TRI-2'!CM48 ="",'TRI-2'!CM48&lt;0,'TRI-2'!CM48  &gt;10),"",IF((ROUND(TRUNC(('TRI-2'!CM48  ),2),0))=10,"A+",IF((ROUND(TRUNC(('TRI-2'!CM48  ),2),0))=9,"A-",IF((ROUND(TRUNC(('TRI-2'!CM48   ),2),0))=8,"B+",IF((ROUND(TRUNC(('TRI-2'!CM48 ),2),0))=7,"B-",IF((ROUND(TRUNC(('TRI-2'!CM48  ),2),0))=6,"C+",IF((ROUND(TRUNC(('TRI-2'!CM48  ),2),0))=5,"C-",IF((ROUND(TRUNC(('TRI-2'!CM48  ),2),0))=4,"D+",IF((ROUND(TRUNC(('TRI-2'!CM48 ),2),0))=3,"D-",IF((ROUND(TRUNC(('TRI-2'!CM48 ),2),0))=2,"E+",IF((ROUND(TRUNC(('TRI-2'!CM48  ),2),0))&lt;=1,"E-","")))))))))))</f>
        <v/>
      </c>
      <c r="CN48" s="51" t="str">
        <f>IF(OR('TRI-2'!CN48 ="",'TRI-2'!CN48&lt;0,'TRI-2'!CN48  &gt;10),"",IF((ROUND(TRUNC(('TRI-2'!CN48  ),2),0))=10,"A+",IF((ROUND(TRUNC(('TRI-2'!CN48  ),2),0))=9,"A-",IF((ROUND(TRUNC(('TRI-2'!CN48   ),2),0))=8,"B+",IF((ROUND(TRUNC(('TRI-2'!CN48 ),2),0))=7,"B-",IF((ROUND(TRUNC(('TRI-2'!CN48  ),2),0))=6,"C+",IF((ROUND(TRUNC(('TRI-2'!CN48  ),2),0))=5,"C-",IF((ROUND(TRUNC(('TRI-2'!CN48  ),2),0))=4,"D+",IF((ROUND(TRUNC(('TRI-2'!CN48 ),2),0))=3,"D-",IF((ROUND(TRUNC(('TRI-2'!CN48 ),2),0))=2,"E+",IF((ROUND(TRUNC(('TRI-2'!CN48  ),2),0))&lt;=1,"E-","")))))))))))</f>
        <v/>
      </c>
      <c r="CO48" s="51" t="str">
        <f>IF(OR('TRI-2'!CO48 ="",'TRI-2'!CO48&lt;0,'TRI-2'!CO48  &gt;10),"",IF((ROUND(TRUNC(('TRI-2'!CO48  ),2),0))=10,"A+",IF((ROUND(TRUNC(('TRI-2'!CO48  ),2),0))=9,"A-",IF((ROUND(TRUNC(('TRI-2'!CO48   ),2),0))=8,"B+",IF((ROUND(TRUNC(('TRI-2'!CO48 ),2),0))=7,"B-",IF((ROUND(TRUNC(('TRI-2'!CO48  ),2),0))=6,"C+",IF((ROUND(TRUNC(('TRI-2'!CO48  ),2),0))=5,"C-",IF((ROUND(TRUNC(('TRI-2'!CO48  ),2),0))=4,"D+",IF((ROUND(TRUNC(('TRI-2'!CO48 ),2),0))=3,"D-",IF((ROUND(TRUNC(('TRI-2'!CO48 ),2),0))=2,"E+",IF((ROUND(TRUNC(('TRI-2'!CO48  ),2),0))&lt;=1,"E-","")))))))))))</f>
        <v/>
      </c>
      <c r="CP48" s="51" t="str">
        <f>IF(OR('TRI-2'!CP48 ="",'TRI-2'!CP48&lt;0,'TRI-2'!CP48  &gt;10),"",IF((ROUND(TRUNC(('TRI-2'!CP48  ),2),0))=10,"A+",IF((ROUND(TRUNC(('TRI-2'!CP48  ),2),0))=9,"A-",IF((ROUND(TRUNC(('TRI-2'!CP48   ),2),0))=8,"B+",IF((ROUND(TRUNC(('TRI-2'!CP48 ),2),0))=7,"B-",IF((ROUND(TRUNC(('TRI-2'!CP48  ),2),0))=6,"C+",IF((ROUND(TRUNC(('TRI-2'!CP48  ),2),0))=5,"C-",IF((ROUND(TRUNC(('TRI-2'!CP48  ),2),0))=4,"D+",IF((ROUND(TRUNC(('TRI-2'!CP48 ),2),0))=3,"D-",IF((ROUND(TRUNC(('TRI-2'!CP48 ),2),0))=2,"E+",IF((ROUND(TRUNC(('TRI-2'!CP48  ),2),0))&lt;=1,"E-","")))))))))))</f>
        <v/>
      </c>
      <c r="CQ48" s="51" t="str">
        <f>IF(OR('TRI-2'!CQ48 ="",'TRI-2'!CQ48&lt;0,'TRI-2'!CQ48  &gt;10),"",IF((ROUND(TRUNC(('TRI-2'!CQ48  ),2),0))=10,"A+",IF((ROUND(TRUNC(('TRI-2'!CQ48  ),2),0))=9,"A-",IF((ROUND(TRUNC(('TRI-2'!CQ48   ),2),0))=8,"B+",IF((ROUND(TRUNC(('TRI-2'!CQ48 ),2),0))=7,"B-",IF((ROUND(TRUNC(('TRI-2'!CQ48  ),2),0))=6,"C+",IF((ROUND(TRUNC(('TRI-2'!CQ48  ),2),0))=5,"C-",IF((ROUND(TRUNC(('TRI-2'!CQ48  ),2),0))=4,"D+",IF((ROUND(TRUNC(('TRI-2'!CQ48 ),2),0))=3,"D-",IF((ROUND(TRUNC(('TRI-2'!CQ48 ),2),0))=2,"E+",IF((ROUND(TRUNC(('TRI-2'!CQ48  ),2),0))&lt;=1,"E-","")))))))))))</f>
        <v/>
      </c>
      <c r="CR48" s="51" t="str">
        <f>IF(OR('TRI-2'!CR48 ="",'TRI-2'!CR48&lt;0,'TRI-2'!CR48  &gt;10),"",IF((ROUND(TRUNC(('TRI-2'!CR48  ),2),0))=10,"A+",IF((ROUND(TRUNC(('TRI-2'!CR48  ),2),0))=9,"A-",IF((ROUND(TRUNC(('TRI-2'!CR48   ),2),0))=8,"B+",IF((ROUND(TRUNC(('TRI-2'!CR48 ),2),0))=7,"B-",IF((ROUND(TRUNC(('TRI-2'!CR48  ),2),0))=6,"C+",IF((ROUND(TRUNC(('TRI-2'!CR48  ),2),0))=5,"C-",IF((ROUND(TRUNC(('TRI-2'!CR48  ),2),0))=4,"D+",IF((ROUND(TRUNC(('TRI-2'!CR48 ),2),0))=3,"D-",IF((ROUND(TRUNC(('TRI-2'!CR48 ),2),0))=2,"E+",IF((ROUND(TRUNC(('TRI-2'!CR48  ),2),0))&lt;=1,"E-","")))))))))))</f>
        <v/>
      </c>
      <c r="CS48" s="51" t="str">
        <f>IF(OR('TRI-2'!CS48 ="",'TRI-2'!CS48&lt;0,'TRI-2'!CS48  &gt;10),"",IF((ROUND(TRUNC(('TRI-2'!CS48  ),2),0))=10,"A+",IF((ROUND(TRUNC(('TRI-2'!CS48  ),2),0))=9,"A-",IF((ROUND(TRUNC(('TRI-2'!CS48   ),2),0))=8,"B+",IF((ROUND(TRUNC(('TRI-2'!CS48 ),2),0))=7,"B-",IF((ROUND(TRUNC(('TRI-2'!CS48  ),2),0))=6,"C+",IF((ROUND(TRUNC(('TRI-2'!CS48  ),2),0))=5,"C-",IF((ROUND(TRUNC(('TRI-2'!CS48  ),2),0))=4,"D+",IF((ROUND(TRUNC(('TRI-2'!CS48 ),2),0))=3,"D-",IF((ROUND(TRUNC(('TRI-2'!CS48 ),2),0))=2,"E+",IF((ROUND(TRUNC(('TRI-2'!CS48  ),2),0))&lt;=1,"E-","")))))))))))</f>
        <v/>
      </c>
      <c r="CT48" s="51" t="str">
        <f>IF(OR('TRI-2'!CT48 ="",'TRI-2'!CT48&lt;0,'TRI-2'!CT48  &gt;10),"",IF((ROUND(TRUNC(('TRI-2'!CT48  ),2),0))=10,"A+",IF((ROUND(TRUNC(('TRI-2'!CT48  ),2),0))=9,"A-",IF((ROUND(TRUNC(('TRI-2'!CT48   ),2),0))=8,"B+",IF((ROUND(TRUNC(('TRI-2'!CT48 ),2),0))=7,"B-",IF((ROUND(TRUNC(('TRI-2'!CT48  ),2),0))=6,"C+",IF((ROUND(TRUNC(('TRI-2'!CT48  ),2),0))=5,"C-",IF((ROUND(TRUNC(('TRI-2'!CT48  ),2),0))=4,"D+",IF((ROUND(TRUNC(('TRI-2'!CT48 ),2),0))=3,"D-",IF((ROUND(TRUNC(('TRI-2'!CT48 ),2),0))=2,"E+",IF((ROUND(TRUNC(('TRI-2'!CT48  ),2),0))&lt;=1,"E-","")))))))))))</f>
        <v/>
      </c>
      <c r="CU48" s="51" t="str">
        <f>IF(OR('TRI-2'!CU48 ="",'TRI-2'!CU48&lt;0,'TRI-2'!CU48  &gt;10),"",IF((ROUND(TRUNC(('TRI-2'!CU48  ),2),0))=10,"A+",IF((ROUND(TRUNC(('TRI-2'!CU48  ),2),0))=9,"A-",IF((ROUND(TRUNC(('TRI-2'!CU48   ),2),0))=8,"B+",IF((ROUND(TRUNC(('TRI-2'!CU48 ),2),0))=7,"B-",IF((ROUND(TRUNC(('TRI-2'!CU48  ),2),0))=6,"C+",IF((ROUND(TRUNC(('TRI-2'!CU48  ),2),0))=5,"C-",IF((ROUND(TRUNC(('TRI-2'!CU48  ),2),0))=4,"D+",IF((ROUND(TRUNC(('TRI-2'!CU48 ),2),0))=3,"D-",IF((ROUND(TRUNC(('TRI-2'!CU48 ),2),0))=2,"E+",IF((ROUND(TRUNC(('TRI-2'!CU48  ),2),0))&lt;=1,"E-","")))))))))))</f>
        <v/>
      </c>
      <c r="CV48" s="51" t="str">
        <f>IF(OR('TRI-2'!CV48 ="",'TRI-2'!CV48&lt;0,'TRI-2'!CV48  &gt;10),"",IF((ROUND(TRUNC(('TRI-2'!CV48  ),2),0))=10,"A+",IF((ROUND(TRUNC(('TRI-2'!CV48  ),2),0))=9,"A-",IF((ROUND(TRUNC(('TRI-2'!CV48   ),2),0))=8,"B+",IF((ROUND(TRUNC(('TRI-2'!CV48 ),2),0))=7,"B-",IF((ROUND(TRUNC(('TRI-2'!CV48  ),2),0))=6,"C+",IF((ROUND(TRUNC(('TRI-2'!CV48  ),2),0))=5,"C-",IF((ROUND(TRUNC(('TRI-2'!CV48  ),2),0))=4,"D+",IF((ROUND(TRUNC(('TRI-2'!CV48 ),2),0))=3,"D-",IF((ROUND(TRUNC(('TRI-2'!CV48 ),2),0))=2,"E+",IF((ROUND(TRUNC(('TRI-2'!CV48  ),2),0))&lt;=1,"E-","")))))))))))</f>
        <v/>
      </c>
      <c r="CW48" s="51" t="str">
        <f>IF(OR('TRI-2'!CW48 ="",'TRI-2'!CW48&lt;0,'TRI-2'!CW48  &gt;10),"",IF((ROUND(TRUNC(('TRI-2'!CW48  ),2),0))=10,"A+",IF((ROUND(TRUNC(('TRI-2'!CW48  ),2),0))=9,"A-",IF((ROUND(TRUNC(('TRI-2'!CW48   ),2),0))=8,"B+",IF((ROUND(TRUNC(('TRI-2'!CW48 ),2),0))=7,"B-",IF((ROUND(TRUNC(('TRI-2'!CW48  ),2),0))=6,"C+",IF((ROUND(TRUNC(('TRI-2'!CW48  ),2),0))=5,"C-",IF((ROUND(TRUNC(('TRI-2'!CW48  ),2),0))=4,"D+",IF((ROUND(TRUNC(('TRI-2'!CW48 ),2),0))=3,"D-",IF((ROUND(TRUNC(('TRI-2'!CW48 ),2),0))=2,"E+",IF((ROUND(TRUNC(('TRI-2'!CW48  ),2),0))&lt;=1,"E-","")))))))))))</f>
        <v/>
      </c>
      <c r="CX48" s="51" t="str">
        <f>IF(OR('TRI-2'!CX48 ="",'TRI-2'!CX48&lt;0,'TRI-2'!CX48  &gt;10),"",IF((ROUND(TRUNC(('TRI-2'!CX48  ),2),0))=10,"A+",IF((ROUND(TRUNC(('TRI-2'!CX48  ),2),0))=9,"A-",IF((ROUND(TRUNC(('TRI-2'!CX48   ),2),0))=8,"B+",IF((ROUND(TRUNC(('TRI-2'!CX48 ),2),0))=7,"B-",IF((ROUND(TRUNC(('TRI-2'!CX48  ),2),0))=6,"C+",IF((ROUND(TRUNC(('TRI-2'!CX48  ),2),0))=5,"C-",IF((ROUND(TRUNC(('TRI-2'!CX48  ),2),0))=4,"D+",IF((ROUND(TRUNC(('TRI-2'!CX48 ),2),0))=3,"D-",IF((ROUND(TRUNC(('TRI-2'!CX48 ),2),0))=2,"E+",IF((ROUND(TRUNC(('TRI-2'!CX48  ),2),0))&lt;=1,"E-","")))))))))))</f>
        <v/>
      </c>
      <c r="CY48" s="51" t="str">
        <f>IF(OR('TRI-2'!CY48 ="",'TRI-2'!CY48&lt;0,'TRI-2'!CY48  &gt;10),"",IF((ROUND(TRUNC(('TRI-2'!CY48  ),2),0))=10,"A+",IF((ROUND(TRUNC(('TRI-2'!CY48  ),2),0))=9,"A-",IF((ROUND(TRUNC(('TRI-2'!CY48   ),2),0))=8,"B+",IF((ROUND(TRUNC(('TRI-2'!CY48 ),2),0))=7,"B-",IF((ROUND(TRUNC(('TRI-2'!CY48  ),2),0))=6,"C+",IF((ROUND(TRUNC(('TRI-2'!CY48  ),2),0))=5,"C-",IF((ROUND(TRUNC(('TRI-2'!CY48  ),2),0))=4,"D+",IF((ROUND(TRUNC(('TRI-2'!CY48 ),2),0))=3,"D-",IF((ROUND(TRUNC(('TRI-2'!CY48 ),2),0))=2,"E+",IF((ROUND(TRUNC(('TRI-2'!CY48  ),2),0))&lt;=1,"E-","")))))))))))</f>
        <v/>
      </c>
      <c r="CZ48" s="51" t="str">
        <f>IF(OR('TRI-2'!CZ48 ="",'TRI-2'!CZ48&lt;0,'TRI-2'!CZ48  &gt;10),"",IF((ROUND(TRUNC(('TRI-2'!CZ48  ),2),0))=10,"A+",IF((ROUND(TRUNC(('TRI-2'!CZ48  ),2),0))=9,"A-",IF((ROUND(TRUNC(('TRI-2'!CZ48   ),2),0))=8,"B+",IF((ROUND(TRUNC(('TRI-2'!CZ48 ),2),0))=7,"B-",IF((ROUND(TRUNC(('TRI-2'!CZ48  ),2),0))=6,"C+",IF((ROUND(TRUNC(('TRI-2'!CZ48  ),2),0))=5,"C-",IF((ROUND(TRUNC(('TRI-2'!CZ48  ),2),0))=4,"D+",IF((ROUND(TRUNC(('TRI-2'!CZ48 ),2),0))=3,"D-",IF((ROUND(TRUNC(('TRI-2'!CZ48 ),2),0))=2,"E+",IF((ROUND(TRUNC(('TRI-2'!CZ48  ),2),0))&lt;=1,"E-","")))))))))))</f>
        <v/>
      </c>
      <c r="DA48" s="51" t="str">
        <f>IF(OR('TRI-2'!DA48 ="",'TRI-2'!DA48&lt;0,'TRI-2'!DA48  &gt;10),"",IF((ROUND(TRUNC(('TRI-2'!DA48  ),2),0))=10,"A+",IF((ROUND(TRUNC(('TRI-2'!DA48  ),2),0))=9,"A-",IF((ROUND(TRUNC(('TRI-2'!DA48   ),2),0))=8,"B+",IF((ROUND(TRUNC(('TRI-2'!DA48 ),2),0))=7,"B-",IF((ROUND(TRUNC(('TRI-2'!DA48  ),2),0))=6,"C+",IF((ROUND(TRUNC(('TRI-2'!DA48  ),2),0))=5,"C-",IF((ROUND(TRUNC(('TRI-2'!DA48  ),2),0))=4,"D+",IF((ROUND(TRUNC(('TRI-2'!DA48 ),2),0))=3,"D-",IF((ROUND(TRUNC(('TRI-2'!DA48 ),2),0))=2,"E+",IF((ROUND(TRUNC(('TRI-2'!DA48  ),2),0))&lt;=1,"E-","")))))))))))</f>
        <v/>
      </c>
      <c r="DB48" s="51" t="str">
        <f>IF(OR('TRI-2'!DB48 ="",'TRI-2'!DB48&lt;0,'TRI-2'!DB48  &gt;10),"",IF((ROUND(TRUNC(('TRI-2'!DB48  ),2),0))=10,"A+",IF((ROUND(TRUNC(('TRI-2'!DB48  ),2),0))=9,"A-",IF((ROUND(TRUNC(('TRI-2'!DB48   ),2),0))=8,"B+",IF((ROUND(TRUNC(('TRI-2'!DB48 ),2),0))=7,"B-",IF((ROUND(TRUNC(('TRI-2'!DB48  ),2),0))=6,"C+",IF((ROUND(TRUNC(('TRI-2'!DB48  ),2),0))=5,"C-",IF((ROUND(TRUNC(('TRI-2'!DB48  ),2),0))=4,"D+",IF((ROUND(TRUNC(('TRI-2'!DB48 ),2),0))=3,"D-",IF((ROUND(TRUNC(('TRI-2'!DB48 ),2),0))=2,"E+",IF((ROUND(TRUNC(('TRI-2'!DB48  ),2),0))&lt;=1,"E-","")))))))))))</f>
        <v/>
      </c>
      <c r="DC48" s="51" t="str">
        <f>IF(OR('TRI-2'!DC48 ="",'TRI-2'!DC48&lt;0,'TRI-2'!DC48  &gt;10),"",IF((ROUND(TRUNC(('TRI-2'!DC48  ),2),0))=10,"A+",IF((ROUND(TRUNC(('TRI-2'!DC48  ),2),0))=9,"A-",IF((ROUND(TRUNC(('TRI-2'!DC48   ),2),0))=8,"B+",IF((ROUND(TRUNC(('TRI-2'!DC48 ),2),0))=7,"B-",IF((ROUND(TRUNC(('TRI-2'!DC48  ),2),0))=6,"C+",IF((ROUND(TRUNC(('TRI-2'!DC48  ),2),0))=5,"C-",IF((ROUND(TRUNC(('TRI-2'!DC48  ),2),0))=4,"D+",IF((ROUND(TRUNC(('TRI-2'!DC48 ),2),0))=3,"D-",IF((ROUND(TRUNC(('TRI-2'!DC48 ),2),0))=2,"E+",IF((ROUND(TRUNC(('TRI-2'!DC48  ),2),0))&lt;=1,"E-","")))))))))))</f>
        <v/>
      </c>
      <c r="DD48" s="51" t="str">
        <f>IF(OR('TRI-2'!DD48 ="",'TRI-2'!DD48&lt;0,'TRI-2'!DD48  &gt;10),"",IF((ROUND(TRUNC(('TRI-2'!DD48  ),2),0))=10,"A+",IF((ROUND(TRUNC(('TRI-2'!DD48  ),2),0))=9,"A-",IF((ROUND(TRUNC(('TRI-2'!DD48   ),2),0))=8,"B+",IF((ROUND(TRUNC(('TRI-2'!DD48 ),2),0))=7,"B-",IF((ROUND(TRUNC(('TRI-2'!DD48  ),2),0))=6,"C+",IF((ROUND(TRUNC(('TRI-2'!DD48  ),2),0))=5,"C-",IF((ROUND(TRUNC(('TRI-2'!DD48  ),2),0))=4,"D+",IF((ROUND(TRUNC(('TRI-2'!DD48 ),2),0))=3,"D-",IF((ROUND(TRUNC(('TRI-2'!DD48 ),2),0))=2,"E+",IF((ROUND(TRUNC(('TRI-2'!DD48  ),2),0))&lt;=1,"E-","")))))))))))</f>
        <v/>
      </c>
      <c r="DE48" s="51" t="str">
        <f>IF(OR('TRI-2'!DE48 ="",'TRI-2'!DE48&lt;0,'TRI-2'!DE48  &gt;10),"",IF((ROUND(TRUNC(('TRI-2'!DE48  ),2),0))=10,"A+",IF((ROUND(TRUNC(('TRI-2'!DE48  ),2),0))=9,"A-",IF((ROUND(TRUNC(('TRI-2'!DE48   ),2),0))=8,"B+",IF((ROUND(TRUNC(('TRI-2'!DE48 ),2),0))=7,"B-",IF((ROUND(TRUNC(('TRI-2'!DE48  ),2),0))=6,"C+",IF((ROUND(TRUNC(('TRI-2'!DE48  ),2),0))=5,"C-",IF((ROUND(TRUNC(('TRI-2'!DE48  ),2),0))=4,"D+",IF((ROUND(TRUNC(('TRI-2'!DE48 ),2),0))=3,"D-",IF((ROUND(TRUNC(('TRI-2'!DE48 ),2),0))=2,"E+",IF((ROUND(TRUNC(('TRI-2'!DE48  ),2),0))&lt;=1,"E-","")))))))))))</f>
        <v/>
      </c>
      <c r="DF48" s="51" t="str">
        <f>IF(OR('TRI-2'!DF48 ="",'TRI-2'!DF48&lt;0,'TRI-2'!DF48  &gt;10),"",IF((ROUND(TRUNC(('TRI-2'!DF48  ),2),0))=10,"A+",IF((ROUND(TRUNC(('TRI-2'!DF48  ),2),0))=9,"A-",IF((ROUND(TRUNC(('TRI-2'!DF48   ),2),0))=8,"B+",IF((ROUND(TRUNC(('TRI-2'!DF48 ),2),0))=7,"B-",IF((ROUND(TRUNC(('TRI-2'!DF48  ),2),0))=6,"C+",IF((ROUND(TRUNC(('TRI-2'!DF48  ),2),0))=5,"C-",IF((ROUND(TRUNC(('TRI-2'!DF48  ),2),0))=4,"D+",IF((ROUND(TRUNC(('TRI-2'!DF48 ),2),0))=3,"D-",IF((ROUND(TRUNC(('TRI-2'!DF48 ),2),0))=2,"E+",IF((ROUND(TRUNC(('TRI-2'!DF48  ),2),0))&lt;=1,"E-","")))))))))))</f>
        <v/>
      </c>
      <c r="DG48" s="51" t="str">
        <f>IF(OR('TRI-2'!DG48 ="",'TRI-2'!DG48&lt;0,'TRI-2'!DG48  &gt;10),"",IF((ROUND(TRUNC(('TRI-2'!DG48  ),2),0))=10,"A+",IF((ROUND(TRUNC(('TRI-2'!DG48  ),2),0))=9,"A-",IF((ROUND(TRUNC(('TRI-2'!DG48   ),2),0))=8,"B+",IF((ROUND(TRUNC(('TRI-2'!DG48 ),2),0))=7,"B-",IF((ROUND(TRUNC(('TRI-2'!DG48  ),2),0))=6,"C+",IF((ROUND(TRUNC(('TRI-2'!DG48  ),2),0))=5,"C-",IF((ROUND(TRUNC(('TRI-2'!DG48  ),2),0))=4,"D+",IF((ROUND(TRUNC(('TRI-2'!DG48 ),2),0))=3,"D-",IF((ROUND(TRUNC(('TRI-2'!DG48 ),2),0))=2,"E+",IF((ROUND(TRUNC(('TRI-2'!DG48  ),2),0))&lt;=1,"E-","")))))))))))</f>
        <v/>
      </c>
      <c r="DH48" s="51" t="str">
        <f>IF(OR('TRI-2'!DH48 ="",'TRI-2'!DH48&lt;0,'TRI-2'!DH48  &gt;10),"",IF((ROUND(TRUNC(('TRI-2'!DH48  ),2),0))=10,"A+",IF((ROUND(TRUNC(('TRI-2'!DH48  ),2),0))=9,"A-",IF((ROUND(TRUNC(('TRI-2'!DH48   ),2),0))=8,"B+",IF((ROUND(TRUNC(('TRI-2'!DH48 ),2),0))=7,"B-",IF((ROUND(TRUNC(('TRI-2'!DH48  ),2),0))=6,"C+",IF((ROUND(TRUNC(('TRI-2'!DH48  ),2),0))=5,"C-",IF((ROUND(TRUNC(('TRI-2'!DH48  ),2),0))=4,"D+",IF((ROUND(TRUNC(('TRI-2'!DH48 ),2),0))=3,"D-",IF((ROUND(TRUNC(('TRI-2'!DH48 ),2),0))=2,"E+",IF((ROUND(TRUNC(('TRI-2'!DH48  ),2),0))&lt;=1,"E-","")))))))))))</f>
        <v/>
      </c>
      <c r="DI48" s="51" t="str">
        <f>IF(OR('TRI-2'!DI48 ="",'TRI-2'!DI48&lt;0,'TRI-2'!DI48  &gt;10),"",IF((ROUND(TRUNC(('TRI-2'!DI48  ),2),0))=10,"A+",IF((ROUND(TRUNC(('TRI-2'!DI48  ),2),0))=9,"A-",IF((ROUND(TRUNC(('TRI-2'!DI48   ),2),0))=8,"B+",IF((ROUND(TRUNC(('TRI-2'!DI48 ),2),0))=7,"B-",IF((ROUND(TRUNC(('TRI-2'!DI48  ),2),0))=6,"C+",IF((ROUND(TRUNC(('TRI-2'!DI48  ),2),0))=5,"C-",IF((ROUND(TRUNC(('TRI-2'!DI48  ),2),0))=4,"D+",IF((ROUND(TRUNC(('TRI-2'!DI48 ),2),0))=3,"D-",IF((ROUND(TRUNC(('TRI-2'!DI48 ),2),0))=2,"E+",IF((ROUND(TRUNC(('TRI-2'!DI48  ),2),0))&lt;=1,"E-","")))))))))))</f>
        <v/>
      </c>
      <c r="DJ48" s="51" t="str">
        <f>IF(OR('TRI-2'!DJ48 ="",'TRI-2'!DJ48&lt;0,'TRI-2'!DJ48  &gt;10),"",IF((ROUND(TRUNC(('TRI-2'!DJ48  ),2),0))=10,"A+",IF((ROUND(TRUNC(('TRI-2'!DJ48  ),2),0))=9,"A-",IF((ROUND(TRUNC(('TRI-2'!DJ48   ),2),0))=8,"B+",IF((ROUND(TRUNC(('TRI-2'!DJ48 ),2),0))=7,"B-",IF((ROUND(TRUNC(('TRI-2'!DJ48  ),2),0))=6,"C+",IF((ROUND(TRUNC(('TRI-2'!DJ48  ),2),0))=5,"C-",IF((ROUND(TRUNC(('TRI-2'!DJ48  ),2),0))=4,"D+",IF((ROUND(TRUNC(('TRI-2'!DJ48 ),2),0))=3,"D-",IF((ROUND(TRUNC(('TRI-2'!DJ48 ),2),0))=2,"E+",IF((ROUND(TRUNC(('TRI-2'!DJ48  ),2),0))&lt;=1,"E-","")))))))))))</f>
        <v/>
      </c>
      <c r="DK48" s="51" t="str">
        <f>IF(OR('TRI-2'!DK48 ="",'TRI-2'!DK48&lt;0,'TRI-2'!DK48  &gt;10),"",IF((ROUND(TRUNC(('TRI-2'!DK48  ),2),0))=10,"A+",IF((ROUND(TRUNC(('TRI-2'!DK48  ),2),0))=9,"A-",IF((ROUND(TRUNC(('TRI-2'!DK48   ),2),0))=8,"B+",IF((ROUND(TRUNC(('TRI-2'!DK48 ),2),0))=7,"B-",IF((ROUND(TRUNC(('TRI-2'!DK48  ),2),0))=6,"C+",IF((ROUND(TRUNC(('TRI-2'!DK48  ),2),0))=5,"C-",IF((ROUND(TRUNC(('TRI-2'!DK48  ),2),0))=4,"D+",IF((ROUND(TRUNC(('TRI-2'!DK48 ),2),0))=3,"D-",IF((ROUND(TRUNC(('TRI-2'!DK48 ),2),0))=2,"E+",IF((ROUND(TRUNC(('TRI-2'!DK48  ),2),0))&lt;=1,"E-","")))))))))))</f>
        <v/>
      </c>
      <c r="DL48" s="51" t="str">
        <f>IF(OR('TRI-2'!DL48 ="",'TRI-2'!DL48&lt;0,'TRI-2'!DL48  &gt;10),"",IF((ROUND(TRUNC(('TRI-2'!DL48  ),2),0))=10,"A+",IF((ROUND(TRUNC(('TRI-2'!DL48  ),2),0))=9,"A-",IF((ROUND(TRUNC(('TRI-2'!DL48   ),2),0))=8,"B+",IF((ROUND(TRUNC(('TRI-2'!DL48 ),2),0))=7,"B-",IF((ROUND(TRUNC(('TRI-2'!DL48  ),2),0))=6,"C+",IF((ROUND(TRUNC(('TRI-2'!DL48  ),2),0))=5,"C-",IF((ROUND(TRUNC(('TRI-2'!DL48  ),2),0))=4,"D+",IF((ROUND(TRUNC(('TRI-2'!DL48 ),2),0))=3,"D-",IF((ROUND(TRUNC(('TRI-2'!DL48 ),2),0))=2,"E+",IF((ROUND(TRUNC(('TRI-2'!DL48  ),2),0))&lt;=1,"E-","")))))))))))</f>
        <v/>
      </c>
      <c r="DM48" s="51" t="str">
        <f>IF(OR('TRI-2'!DM48 ="",'TRI-2'!DM48&lt;0,'TRI-2'!DM48  &gt;10),"",IF((ROUND(TRUNC(('TRI-2'!DM48  ),2),0))=10,"A+",IF((ROUND(TRUNC(('TRI-2'!DM48  ),2),0))=9,"A-",IF((ROUND(TRUNC(('TRI-2'!DM48   ),2),0))=8,"B+",IF((ROUND(TRUNC(('TRI-2'!DM48 ),2),0))=7,"B-",IF((ROUND(TRUNC(('TRI-2'!DM48  ),2),0))=6,"C+",IF((ROUND(TRUNC(('TRI-2'!DM48  ),2),0))=5,"C-",IF((ROUND(TRUNC(('TRI-2'!DM48  ),2),0))=4,"D+",IF((ROUND(TRUNC(('TRI-2'!DM48 ),2),0))=3,"D-",IF((ROUND(TRUNC(('TRI-2'!DM48 ),2),0))=2,"E+",IF((ROUND(TRUNC(('TRI-2'!DM48  ),2),0))&lt;=1,"E-","")))))))))))</f>
        <v/>
      </c>
      <c r="DN48" s="51" t="str">
        <f>IF(OR('TRI-2'!DN48 ="",'TRI-2'!DN48&lt;0,'TRI-2'!DN48  &gt;10),"",IF((ROUND(TRUNC(('TRI-2'!DN48  ),2),0))=10,"A+",IF((ROUND(TRUNC(('TRI-2'!DN48  ),2),0))=9,"A-",IF((ROUND(TRUNC(('TRI-2'!DN48   ),2),0))=8,"B+",IF((ROUND(TRUNC(('TRI-2'!DN48 ),2),0))=7,"B-",IF((ROUND(TRUNC(('TRI-2'!DN48  ),2),0))=6,"C+",IF((ROUND(TRUNC(('TRI-2'!DN48  ),2),0))=5,"C-",IF((ROUND(TRUNC(('TRI-2'!DN48  ),2),0))=4,"D+",IF((ROUND(TRUNC(('TRI-2'!DN48 ),2),0))=3,"D-",IF((ROUND(TRUNC(('TRI-2'!DN48 ),2),0))=2,"E+",IF((ROUND(TRUNC(('TRI-2'!DN48  ),2),0))&lt;=1,"E-","")))))))))))</f>
        <v/>
      </c>
      <c r="DO48" s="51" t="str">
        <f>IF(OR('TRI-2'!DO48 ="",'TRI-2'!DO48&lt;0,'TRI-2'!DO48  &gt;10),"",IF((ROUND(TRUNC(('TRI-2'!DO48  ),2),0))=10,"A+",IF((ROUND(TRUNC(('TRI-2'!DO48  ),2),0))=9,"A-",IF((ROUND(TRUNC(('TRI-2'!DO48   ),2),0))=8,"B+",IF((ROUND(TRUNC(('TRI-2'!DO48 ),2),0))=7,"B-",IF((ROUND(TRUNC(('TRI-2'!DO48  ),2),0))=6,"C+",IF((ROUND(TRUNC(('TRI-2'!DO48  ),2),0))=5,"C-",IF((ROUND(TRUNC(('TRI-2'!DO48  ),2),0))=4,"D+",IF((ROUND(TRUNC(('TRI-2'!DO48 ),2),0))=3,"D-",IF((ROUND(TRUNC(('TRI-2'!DO48 ),2),0))=2,"E+",IF((ROUND(TRUNC(('TRI-2'!DO48  ),2),0))&lt;=1,"E-","")))))))))))</f>
        <v/>
      </c>
      <c r="DP48" s="51" t="str">
        <f>IF(OR('TRI-2'!DP48 ="",'TRI-2'!DP48&lt;0,'TRI-2'!DP48  &gt;10),"",IF((ROUND(TRUNC(('TRI-2'!DP48  ),2),0))=10,"A+",IF((ROUND(TRUNC(('TRI-2'!DP48  ),2),0))=9,"A-",IF((ROUND(TRUNC(('TRI-2'!DP48   ),2),0))=8,"B+",IF((ROUND(TRUNC(('TRI-2'!DP48 ),2),0))=7,"B-",IF((ROUND(TRUNC(('TRI-2'!DP48  ),2),0))=6,"C+",IF((ROUND(TRUNC(('TRI-2'!DP48  ),2),0))=5,"C-",IF((ROUND(TRUNC(('TRI-2'!DP48  ),2),0))=4,"D+",IF((ROUND(TRUNC(('TRI-2'!DP48 ),2),0))=3,"D-",IF((ROUND(TRUNC(('TRI-2'!DP48 ),2),0))=2,"E+",IF((ROUND(TRUNC(('TRI-2'!DP48  ),2),0))&lt;=1,"E-","")))))))))))</f>
        <v/>
      </c>
      <c r="DQ48" s="51" t="str">
        <f>IF(OR('TRI-2'!DQ48 ="",'TRI-2'!DQ48&lt;0,'TRI-2'!DQ48  &gt;10),"",IF((ROUND(TRUNC(('TRI-2'!DQ48  ),2),0))=10,"A+",IF((ROUND(TRUNC(('TRI-2'!DQ48  ),2),0))=9,"A-",IF((ROUND(TRUNC(('TRI-2'!DQ48   ),2),0))=8,"B+",IF((ROUND(TRUNC(('TRI-2'!DQ48 ),2),0))=7,"B-",IF((ROUND(TRUNC(('TRI-2'!DQ48  ),2),0))=6,"C+",IF((ROUND(TRUNC(('TRI-2'!DQ48  ),2),0))=5,"C-",IF((ROUND(TRUNC(('TRI-2'!DQ48  ),2),0))=4,"D+",IF((ROUND(TRUNC(('TRI-2'!DQ48 ),2),0))=3,"D-",IF((ROUND(TRUNC(('TRI-2'!DQ48 ),2),0))=2,"E+",IF((ROUND(TRUNC(('TRI-2'!DQ48  ),2),0))&lt;=1,"E-","")))))))))))</f>
        <v/>
      </c>
      <c r="DR48" s="51" t="str">
        <f>IF(OR('TRI-2'!DR48 ="",'TRI-2'!DR48&lt;0,'TRI-2'!DR48  &gt;10),"",IF((ROUND(TRUNC(('TRI-2'!DR48  ),2),0))=10,"A+",IF((ROUND(TRUNC(('TRI-2'!DR48  ),2),0))=9,"A-",IF((ROUND(TRUNC(('TRI-2'!DR48   ),2),0))=8,"B+",IF((ROUND(TRUNC(('TRI-2'!DR48 ),2),0))=7,"B-",IF((ROUND(TRUNC(('TRI-2'!DR48  ),2),0))=6,"C+",IF((ROUND(TRUNC(('TRI-2'!DR48  ),2),0))=5,"C-",IF((ROUND(TRUNC(('TRI-2'!DR48  ),2),0))=4,"D+",IF((ROUND(TRUNC(('TRI-2'!DR48 ),2),0))=3,"D-",IF((ROUND(TRUNC(('TRI-2'!DR48 ),2),0))=2,"E+",IF((ROUND(TRUNC(('TRI-2'!DR48  ),2),0))&lt;=1,"E-","")))))))))))</f>
        <v/>
      </c>
      <c r="DS48" s="51" t="str">
        <f>IF(OR('TRI-2'!DS48 ="",'TRI-2'!DS48&lt;0,'TRI-2'!DS48  &gt;10),"",IF((ROUND(TRUNC(('TRI-2'!DS48  ),2),0))=10,"A+",IF((ROUND(TRUNC(('TRI-2'!DS48  ),2),0))=9,"A-",IF((ROUND(TRUNC(('TRI-2'!DS48   ),2),0))=8,"B+",IF((ROUND(TRUNC(('TRI-2'!DS48 ),2),0))=7,"B-",IF((ROUND(TRUNC(('TRI-2'!DS48  ),2),0))=6,"C+",IF((ROUND(TRUNC(('TRI-2'!DS48  ),2),0))=5,"C-",IF((ROUND(TRUNC(('TRI-2'!DS48  ),2),0))=4,"D+",IF((ROUND(TRUNC(('TRI-2'!DS48 ),2),0))=3,"D-",IF((ROUND(TRUNC(('TRI-2'!DS48 ),2),0))=2,"E+",IF((ROUND(TRUNC(('TRI-2'!DS48  ),2),0))&lt;=1,"E-","")))))))))))</f>
        <v/>
      </c>
      <c r="DT48" s="51" t="str">
        <f>IF(OR('TRI-2'!DT48 ="",'TRI-2'!DT48&lt;0,'TRI-2'!DT48  &gt;10),"",IF((ROUND(TRUNC(('TRI-2'!DT48  ),2),0))=10,"A+",IF((ROUND(TRUNC(('TRI-2'!DT48  ),2),0))=9,"A-",IF((ROUND(TRUNC(('TRI-2'!DT48   ),2),0))=8,"B+",IF((ROUND(TRUNC(('TRI-2'!DT48 ),2),0))=7,"B-",IF((ROUND(TRUNC(('TRI-2'!DT48  ),2),0))=6,"C+",IF((ROUND(TRUNC(('TRI-2'!DT48  ),2),0))=5,"C-",IF((ROUND(TRUNC(('TRI-2'!DT48  ),2),0))=4,"D+",IF((ROUND(TRUNC(('TRI-2'!DT48 ),2),0))=3,"D-",IF((ROUND(TRUNC(('TRI-2'!DT48 ),2),0))=2,"E+",IF((ROUND(TRUNC(('TRI-2'!DT48  ),2),0))&lt;=1,"E-","")))))))))))</f>
        <v/>
      </c>
      <c r="DU48" s="51" t="str">
        <f>IF(OR('TRI-2'!DU48 ="",'TRI-2'!DU48&lt;0,'TRI-2'!DU48  &gt;10),"",IF((ROUND(TRUNC(('TRI-2'!DU48  ),2),0))=10,"A+",IF((ROUND(TRUNC(('TRI-2'!DU48  ),2),0))=9,"A-",IF((ROUND(TRUNC(('TRI-2'!DU48   ),2),0))=8,"B+",IF((ROUND(TRUNC(('TRI-2'!DU48 ),2),0))=7,"B-",IF((ROUND(TRUNC(('TRI-2'!DU48  ),2),0))=6,"C+",IF((ROUND(TRUNC(('TRI-2'!DU48  ),2),0))=5,"C-",IF((ROUND(TRUNC(('TRI-2'!DU48  ),2),0))=4,"D+",IF((ROUND(TRUNC(('TRI-2'!DU48 ),2),0))=3,"D-",IF((ROUND(TRUNC(('TRI-2'!DU48 ),2),0))=2,"E+",IF((ROUND(TRUNC(('TRI-2'!DU48  ),2),0))&lt;=1,"E-","")))))))))))</f>
        <v/>
      </c>
      <c r="DV48" s="51" t="str">
        <f>IF(OR('TRI-2'!DV48 ="",'TRI-2'!DV48&lt;0,'TRI-2'!DV48  &gt;10),"",IF((ROUND(TRUNC(('TRI-2'!DV48  ),2),0))=10,"A+",IF((ROUND(TRUNC(('TRI-2'!DV48  ),2),0))=9,"A-",IF((ROUND(TRUNC(('TRI-2'!DV48   ),2),0))=8,"B+",IF((ROUND(TRUNC(('TRI-2'!DV48 ),2),0))=7,"B-",IF((ROUND(TRUNC(('TRI-2'!DV48  ),2),0))=6,"C+",IF((ROUND(TRUNC(('TRI-2'!DV48  ),2),0))=5,"C-",IF((ROUND(TRUNC(('TRI-2'!DV48  ),2),0))=4,"D+",IF((ROUND(TRUNC(('TRI-2'!DV48 ),2),0))=3,"D-",IF((ROUND(TRUNC(('TRI-2'!DV48 ),2),0))=2,"E+",IF((ROUND(TRUNC(('TRI-2'!DV48  ),2),0))&lt;=1,"E-","")))))))))))</f>
        <v/>
      </c>
      <c r="DW48" s="51" t="str">
        <f>IF(OR('TRI-2'!DW48 ="",'TRI-2'!DW48&lt;0,'TRI-2'!DW48  &gt;10),"",IF((ROUND(TRUNC(('TRI-2'!DW48  ),2),0))=10,"A+",IF((ROUND(TRUNC(('TRI-2'!DW48  ),2),0))=9,"A-",IF((ROUND(TRUNC(('TRI-2'!DW48   ),2),0))=8,"B+",IF((ROUND(TRUNC(('TRI-2'!DW48 ),2),0))=7,"B-",IF((ROUND(TRUNC(('TRI-2'!DW48  ),2),0))=6,"C+",IF((ROUND(TRUNC(('TRI-2'!DW48  ),2),0))=5,"C-",IF((ROUND(TRUNC(('TRI-2'!DW48  ),2),0))=4,"D+",IF((ROUND(TRUNC(('TRI-2'!DW48 ),2),0))=3,"D-",IF((ROUND(TRUNC(('TRI-2'!DW48 ),2),0))=2,"E+",IF((ROUND(TRUNC(('TRI-2'!DW48  ),2),0))&lt;=1,"E-","")))))))))))</f>
        <v/>
      </c>
      <c r="DX48" s="51" t="str">
        <f>IF(OR('TRI-2'!DX48 ="",'TRI-2'!DX48&lt;0,'TRI-2'!DX48  &gt;10),"",IF((ROUND(TRUNC(('TRI-2'!DX48  ),2),0))=10,"A+",IF((ROUND(TRUNC(('TRI-2'!DX48  ),2),0))=9,"A-",IF((ROUND(TRUNC(('TRI-2'!DX48   ),2),0))=8,"B+",IF((ROUND(TRUNC(('TRI-2'!DX48 ),2),0))=7,"B-",IF((ROUND(TRUNC(('TRI-2'!DX48  ),2),0))=6,"C+",IF((ROUND(TRUNC(('TRI-2'!DX48  ),2),0))=5,"C-",IF((ROUND(TRUNC(('TRI-2'!DX48  ),2),0))=4,"D+",IF((ROUND(TRUNC(('TRI-2'!DX48 ),2),0))=3,"D-",IF((ROUND(TRUNC(('TRI-2'!DX48 ),2),0))=2,"E+",IF((ROUND(TRUNC(('TRI-2'!DX48  ),2),0))&lt;=1,"E-","")))))))))))</f>
        <v/>
      </c>
      <c r="DY48" s="51" t="str">
        <f>IF(OR('TRI-2'!DY48 ="",'TRI-2'!DY48&lt;0,'TRI-2'!DY48  &gt;10),"",IF((ROUND(TRUNC(('TRI-2'!DY48  ),2),0))=10,"A+",IF((ROUND(TRUNC(('TRI-2'!DY48  ),2),0))=9,"A-",IF((ROUND(TRUNC(('TRI-2'!DY48   ),2),0))=8,"B+",IF((ROUND(TRUNC(('TRI-2'!DY48 ),2),0))=7,"B-",IF((ROUND(TRUNC(('TRI-2'!DY48  ),2),0))=6,"C+",IF((ROUND(TRUNC(('TRI-2'!DY48  ),2),0))=5,"C-",IF((ROUND(TRUNC(('TRI-2'!DY48  ),2),0))=4,"D+",IF((ROUND(TRUNC(('TRI-2'!DY48 ),2),0))=3,"D-",IF((ROUND(TRUNC(('TRI-2'!DY48 ),2),0))=2,"E+",IF((ROUND(TRUNC(('TRI-2'!DY48  ),2),0))&lt;=1,"E-","")))))))))))</f>
        <v/>
      </c>
      <c r="DZ48" s="51" t="str">
        <f>IF(OR('TRI-2'!DZ48 ="",'TRI-2'!DZ48&lt;0,'TRI-2'!DZ48  &gt;10),"",IF((ROUND(TRUNC(('TRI-2'!DZ48  ),2),0))=10,"A+",IF((ROUND(TRUNC(('TRI-2'!DZ48  ),2),0))=9,"A-",IF((ROUND(TRUNC(('TRI-2'!DZ48   ),2),0))=8,"B+",IF((ROUND(TRUNC(('TRI-2'!DZ48 ),2),0))=7,"B-",IF((ROUND(TRUNC(('TRI-2'!DZ48  ),2),0))=6,"C+",IF((ROUND(TRUNC(('TRI-2'!DZ48  ),2),0))=5,"C-",IF((ROUND(TRUNC(('TRI-2'!DZ48  ),2),0))=4,"D+",IF((ROUND(TRUNC(('TRI-2'!DZ48 ),2),0))=3,"D-",IF((ROUND(TRUNC(('TRI-2'!DZ48 ),2),0))=2,"E+",IF((ROUND(TRUNC(('TRI-2'!DZ48  ),2),0))&lt;=1,"E-","")))))))))))</f>
        <v/>
      </c>
      <c r="EA48" s="51" t="str">
        <f>IF(OR('TRI-2'!EA48 ="",'TRI-2'!EA48&lt;0,'TRI-2'!EA48  &gt;10),"",IF((ROUND(TRUNC(('TRI-2'!EA48  ),2),0))=10,"A+",IF((ROUND(TRUNC(('TRI-2'!EA48  ),2),0))=9,"A-",IF((ROUND(TRUNC(('TRI-2'!EA48   ),2),0))=8,"B+",IF((ROUND(TRUNC(('TRI-2'!EA48 ),2),0))=7,"B-",IF((ROUND(TRUNC(('TRI-2'!EA48  ),2),0))=6,"C+",IF((ROUND(TRUNC(('TRI-2'!EA48  ),2),0))=5,"C-",IF((ROUND(TRUNC(('TRI-2'!EA48  ),2),0))=4,"D+",IF((ROUND(TRUNC(('TRI-2'!EA48 ),2),0))=3,"D-",IF((ROUND(TRUNC(('TRI-2'!EA48 ),2),0))=2,"E+",IF((ROUND(TRUNC(('TRI-2'!EA48  ),2),0))&lt;=1,"E-","")))))))))))</f>
        <v/>
      </c>
      <c r="EB48" s="51" t="str">
        <f>IF(OR('TRI-2'!EB48 ="",'TRI-2'!EB48&lt;0,'TRI-2'!EB48  &gt;10),"",IF((ROUND(TRUNC(('TRI-2'!EB48  ),2),0))=10,"A+",IF((ROUND(TRUNC(('TRI-2'!EB48  ),2),0))=9,"A-",IF((ROUND(TRUNC(('TRI-2'!EB48   ),2),0))=8,"B+",IF((ROUND(TRUNC(('TRI-2'!EB48 ),2),0))=7,"B-",IF((ROUND(TRUNC(('TRI-2'!EB48  ),2),0))=6,"C+",IF((ROUND(TRUNC(('TRI-2'!EB48  ),2),0))=5,"C-",IF((ROUND(TRUNC(('TRI-2'!EB48  ),2),0))=4,"D+",IF((ROUND(TRUNC(('TRI-2'!EB48 ),2),0))=3,"D-",IF((ROUND(TRUNC(('TRI-2'!EB48 ),2),0))=2,"E+",IF((ROUND(TRUNC(('TRI-2'!EB48  ),2),0))&lt;=1,"E-","")))))))))))</f>
        <v/>
      </c>
      <c r="EC48" s="51" t="str">
        <f>IF(OR('TRI-2'!EC48 ="",'TRI-2'!EC48&lt;0,'TRI-2'!EC48  &gt;10),"",IF((ROUND(TRUNC(('TRI-2'!EC48  ),2),0))=10,"A+",IF((ROUND(TRUNC(('TRI-2'!EC48  ),2),0))=9,"A-",IF((ROUND(TRUNC(('TRI-2'!EC48   ),2),0))=8,"B+",IF((ROUND(TRUNC(('TRI-2'!EC48 ),2),0))=7,"B-",IF((ROUND(TRUNC(('TRI-2'!EC48  ),2),0))=6,"C+",IF((ROUND(TRUNC(('TRI-2'!EC48  ),2),0))=5,"C-",IF((ROUND(TRUNC(('TRI-2'!EC48  ),2),0))=4,"D+",IF((ROUND(TRUNC(('TRI-2'!EC48 ),2),0))=3,"D-",IF((ROUND(TRUNC(('TRI-2'!EC48 ),2),0))=2,"E+",IF((ROUND(TRUNC(('TRI-2'!EC48  ),2),0))&lt;=1,"E-","")))))))))))</f>
        <v/>
      </c>
      <c r="ED48" s="51" t="str">
        <f>IF(OR('TRI-2'!ED48 ="",'TRI-2'!ED48&lt;0,'TRI-2'!ED48  &gt;10),"",IF((ROUND(TRUNC(('TRI-2'!ED48  ),2),0))=10,"A+",IF((ROUND(TRUNC(('TRI-2'!ED48  ),2),0))=9,"A-",IF((ROUND(TRUNC(('TRI-2'!ED48   ),2),0))=8,"B+",IF((ROUND(TRUNC(('TRI-2'!ED48 ),2),0))=7,"B-",IF((ROUND(TRUNC(('TRI-2'!ED48  ),2),0))=6,"C+",IF((ROUND(TRUNC(('TRI-2'!ED48  ),2),0))=5,"C-",IF((ROUND(TRUNC(('TRI-2'!ED48  ),2),0))=4,"D+",IF((ROUND(TRUNC(('TRI-2'!ED48 ),2),0))=3,"D-",IF((ROUND(TRUNC(('TRI-2'!ED48 ),2),0))=2,"E+",IF((ROUND(TRUNC(('TRI-2'!ED48  ),2),0))&lt;=1,"E-","")))))))))))</f>
        <v/>
      </c>
      <c r="EE48" s="51" t="str">
        <f>IF(OR('TRI-2'!EE48 ="",'TRI-2'!EE48&lt;0,'TRI-2'!EE48  &gt;10),"",IF((ROUND(TRUNC(('TRI-2'!EE48  ),2),0))=10,"A+",IF((ROUND(TRUNC(('TRI-2'!EE48  ),2),0))=9,"A-",IF((ROUND(TRUNC(('TRI-2'!EE48   ),2),0))=8,"B+",IF((ROUND(TRUNC(('TRI-2'!EE48 ),2),0))=7,"B-",IF((ROUND(TRUNC(('TRI-2'!EE48  ),2),0))=6,"C+",IF((ROUND(TRUNC(('TRI-2'!EE48  ),2),0))=5,"C-",IF((ROUND(TRUNC(('TRI-2'!EE48  ),2),0))=4,"D+",IF((ROUND(TRUNC(('TRI-2'!EE48 ),2),0))=3,"D-",IF((ROUND(TRUNC(('TRI-2'!EE48 ),2),0))=2,"E+",IF((ROUND(TRUNC(('TRI-2'!EE48  ),2),0))&lt;=1,"E-","")))))))))))</f>
        <v/>
      </c>
      <c r="EF48" s="51" t="str">
        <f>IF(OR('TRI-2'!EF48 ="",'TRI-2'!EF48&lt;0,'TRI-2'!EF48  &gt;10),"",IF((ROUND(TRUNC(('TRI-2'!EF48  ),2),0))=10,"A+",IF((ROUND(TRUNC(('TRI-2'!EF48  ),2),0))=9,"A-",IF((ROUND(TRUNC(('TRI-2'!EF48   ),2),0))=8,"B+",IF((ROUND(TRUNC(('TRI-2'!EF48 ),2),0))=7,"B-",IF((ROUND(TRUNC(('TRI-2'!EF48  ),2),0))=6,"C+",IF((ROUND(TRUNC(('TRI-2'!EF48  ),2),0))=5,"C-",IF((ROUND(TRUNC(('TRI-2'!EF48  ),2),0))=4,"D+",IF((ROUND(TRUNC(('TRI-2'!EF48 ),2),0))=3,"D-",IF((ROUND(TRUNC(('TRI-2'!EF48 ),2),0))=2,"E+",IF((ROUND(TRUNC(('TRI-2'!EF48  ),2),0))&lt;=1,"E-","")))))))))))</f>
        <v/>
      </c>
      <c r="EG48" s="51" t="str">
        <f>IF(OR('TRI-2'!EG48 ="",'TRI-2'!EG48&lt;0,'TRI-2'!EG48  &gt;10),"",IF((ROUND(TRUNC(('TRI-2'!EG48  ),2),0))=10,"A+",IF((ROUND(TRUNC(('TRI-2'!EG48  ),2),0))=9,"A-",IF((ROUND(TRUNC(('TRI-2'!EG48   ),2),0))=8,"B+",IF((ROUND(TRUNC(('TRI-2'!EG48 ),2),0))=7,"B-",IF((ROUND(TRUNC(('TRI-2'!EG48  ),2),0))=6,"C+",IF((ROUND(TRUNC(('TRI-2'!EG48  ),2),0))=5,"C-",IF((ROUND(TRUNC(('TRI-2'!EG48  ),2),0))=4,"D+",IF((ROUND(TRUNC(('TRI-2'!EG48 ),2),0))=3,"D-",IF((ROUND(TRUNC(('TRI-2'!EG48 ),2),0))=2,"E+",IF((ROUND(TRUNC(('TRI-2'!EG48  ),2),0))&lt;=1,"E-","")))))))))))</f>
        <v/>
      </c>
      <c r="EH48" s="51" t="str">
        <f>IF(OR('TRI-2'!EH48 ="",'TRI-2'!EH48&lt;0,'TRI-2'!EH48  &gt;10),"",IF((ROUND(TRUNC(('TRI-2'!EH48  ),2),0))=10,"A+",IF((ROUND(TRUNC(('TRI-2'!EH48  ),2),0))=9,"A-",IF((ROUND(TRUNC(('TRI-2'!EH48   ),2),0))=8,"B+",IF((ROUND(TRUNC(('TRI-2'!EH48 ),2),0))=7,"B-",IF((ROUND(TRUNC(('TRI-2'!EH48  ),2),0))=6,"C+",IF((ROUND(TRUNC(('TRI-2'!EH48  ),2),0))=5,"C-",IF((ROUND(TRUNC(('TRI-2'!EH48  ),2),0))=4,"D+",IF((ROUND(TRUNC(('TRI-2'!EH48 ),2),0))=3,"D-",IF((ROUND(TRUNC(('TRI-2'!EH48 ),2),0))=2,"E+",IF((ROUND(TRUNC(('TRI-2'!EH48  ),2),0))&lt;=1,"E-","")))))))))))</f>
        <v/>
      </c>
      <c r="EI48" s="51" t="str">
        <f>IF(OR('TRI-2'!EI48 ="",'TRI-2'!EI48&lt;0,'TRI-2'!EI48  &gt;10),"",IF((ROUND(TRUNC(('TRI-2'!EI48  ),2),0))=10,"A+",IF((ROUND(TRUNC(('TRI-2'!EI48  ),2),0))=9,"A-",IF((ROUND(TRUNC(('TRI-2'!EI48   ),2),0))=8,"B+",IF((ROUND(TRUNC(('TRI-2'!EI48 ),2),0))=7,"B-",IF((ROUND(TRUNC(('TRI-2'!EI48  ),2),0))=6,"C+",IF((ROUND(TRUNC(('TRI-2'!EI48  ),2),0))=5,"C-",IF((ROUND(TRUNC(('TRI-2'!EI48  ),2),0))=4,"D+",IF((ROUND(TRUNC(('TRI-2'!EI48 ),2),0))=3,"D-",IF((ROUND(TRUNC(('TRI-2'!EI48 ),2),0))=2,"E+",IF((ROUND(TRUNC(('TRI-2'!EI48  ),2),0))&lt;=1,"E-","")))))))))))</f>
        <v/>
      </c>
      <c r="EJ48" s="51" t="str">
        <f>IF(OR('TRI-2'!EJ48 ="",'TRI-2'!EJ48&lt;0,'TRI-2'!EJ48  &gt;10),"",IF((ROUND(TRUNC(('TRI-2'!EJ48  ),2),0))=10,"A+",IF((ROUND(TRUNC(('TRI-2'!EJ48  ),2),0))=9,"A-",IF((ROUND(TRUNC(('TRI-2'!EJ48   ),2),0))=8,"B+",IF((ROUND(TRUNC(('TRI-2'!EJ48 ),2),0))=7,"B-",IF((ROUND(TRUNC(('TRI-2'!EJ48  ),2),0))=6,"C+",IF((ROUND(TRUNC(('TRI-2'!EJ48  ),2),0))=5,"C-",IF((ROUND(TRUNC(('TRI-2'!EJ48  ),2),0))=4,"D+",IF((ROUND(TRUNC(('TRI-2'!EJ48 ),2),0))=3,"D-",IF((ROUND(TRUNC(('TRI-2'!EJ48 ),2),0))=2,"E+",IF((ROUND(TRUNC(('TRI-2'!EJ48  ),2),0))&lt;=1,"E-","")))))))))))</f>
        <v/>
      </c>
      <c r="EK48" s="51" t="str">
        <f>IF(OR('TRI-2'!EK48 ="",'TRI-2'!EK48&lt;0,'TRI-2'!EK48  &gt;10),"",IF((ROUND(TRUNC(('TRI-2'!EK48  ),2),0))=10,"A+",IF((ROUND(TRUNC(('TRI-2'!EK48  ),2),0))=9,"A-",IF((ROUND(TRUNC(('TRI-2'!EK48   ),2),0))=8,"B+",IF((ROUND(TRUNC(('TRI-2'!EK48 ),2),0))=7,"B-",IF((ROUND(TRUNC(('TRI-2'!EK48  ),2),0))=6,"C+",IF((ROUND(TRUNC(('TRI-2'!EK48  ),2),0))=5,"C-",IF((ROUND(TRUNC(('TRI-2'!EK48  ),2),0))=4,"D+",IF((ROUND(TRUNC(('TRI-2'!EK48 ),2),0))=3,"D-",IF((ROUND(TRUNC(('TRI-2'!EK48 ),2),0))=2,"E+",IF((ROUND(TRUNC(('TRI-2'!EK48  ),2),0))&lt;=1,"E-","")))))))))))</f>
        <v/>
      </c>
      <c r="EL48" s="51" t="str">
        <f>IF(OR('TRI-2'!EL48 ="",'TRI-2'!EL48&lt;0,'TRI-2'!EL48  &gt;10),"",IF((ROUND(TRUNC(('TRI-2'!EL48  ),2),0))=10,"A+",IF((ROUND(TRUNC(('TRI-2'!EL48  ),2),0))=9,"A-",IF((ROUND(TRUNC(('TRI-2'!EL48   ),2),0))=8,"B+",IF((ROUND(TRUNC(('TRI-2'!EL48 ),2),0))=7,"B-",IF((ROUND(TRUNC(('TRI-2'!EL48  ),2),0))=6,"C+",IF((ROUND(TRUNC(('TRI-2'!EL48  ),2),0))=5,"C-",IF((ROUND(TRUNC(('TRI-2'!EL48  ),2),0))=4,"D+",IF((ROUND(TRUNC(('TRI-2'!EL48 ),2),0))=3,"D-",IF((ROUND(TRUNC(('TRI-2'!EL48 ),2),0))=2,"E+",IF((ROUND(TRUNC(('TRI-2'!EL48  ),2),0))&lt;=1,"E-","")))))))))))</f>
        <v/>
      </c>
      <c r="EM48" s="51" t="str">
        <f>IF(OR('TRI-2'!EM48 ="",'TRI-2'!EM48&lt;0,'TRI-2'!EM48  &gt;10),"",IF((ROUND(TRUNC(('TRI-2'!EM48  ),2),0))=10,"A+",IF((ROUND(TRUNC(('TRI-2'!EM48  ),2),0))=9,"A-",IF((ROUND(TRUNC(('TRI-2'!EM48   ),2),0))=8,"B+",IF((ROUND(TRUNC(('TRI-2'!EM48 ),2),0))=7,"B-",IF((ROUND(TRUNC(('TRI-2'!EM48  ),2),0))=6,"C+",IF((ROUND(TRUNC(('TRI-2'!EM48  ),2),0))=5,"C-",IF((ROUND(TRUNC(('TRI-2'!EM48  ),2),0))=4,"D+",IF((ROUND(TRUNC(('TRI-2'!EM48 ),2),0))=3,"D-",IF((ROUND(TRUNC(('TRI-2'!EM48 ),2),0))=2,"E+",IF((ROUND(TRUNC(('TRI-2'!EM48  ),2),0))&lt;=1,"E-","")))))))))))</f>
        <v/>
      </c>
      <c r="EN48" s="51" t="str">
        <f>IF(OR('TRI-2'!EN48 ="",'TRI-2'!EN48&lt;0,'TRI-2'!EN48  &gt;10),"",IF((ROUND(TRUNC(('TRI-2'!EN48  ),2),0))=10,"A+",IF((ROUND(TRUNC(('TRI-2'!EN48  ),2),0))=9,"A-",IF((ROUND(TRUNC(('TRI-2'!EN48   ),2),0))=8,"B+",IF((ROUND(TRUNC(('TRI-2'!EN48 ),2),0))=7,"B-",IF((ROUND(TRUNC(('TRI-2'!EN48  ),2),0))=6,"C+",IF((ROUND(TRUNC(('TRI-2'!EN48  ),2),0))=5,"C-",IF((ROUND(TRUNC(('TRI-2'!EN48  ),2),0))=4,"D+",IF((ROUND(TRUNC(('TRI-2'!EN48 ),2),0))=3,"D-",IF((ROUND(TRUNC(('TRI-2'!EN48 ),2),0))=2,"E+",IF((ROUND(TRUNC(('TRI-2'!EN48  ),2),0))&lt;=1,"E-","")))))))))))</f>
        <v/>
      </c>
      <c r="EO48" s="51" t="str">
        <f>IF(OR('TRI-2'!EO48 ="",'TRI-2'!EO48&lt;0,'TRI-2'!EO48  &gt;10),"",IF((ROUND(TRUNC(('TRI-2'!EO48  ),2),0))=10,"A+",IF((ROUND(TRUNC(('TRI-2'!EO48  ),2),0))=9,"A-",IF((ROUND(TRUNC(('TRI-2'!EO48   ),2),0))=8,"B+",IF((ROUND(TRUNC(('TRI-2'!EO48 ),2),0))=7,"B-",IF((ROUND(TRUNC(('TRI-2'!EO48  ),2),0))=6,"C+",IF((ROUND(TRUNC(('TRI-2'!EO48  ),2),0))=5,"C-",IF((ROUND(TRUNC(('TRI-2'!EO48  ),2),0))=4,"D+",IF((ROUND(TRUNC(('TRI-2'!EO48 ),2),0))=3,"D-",IF((ROUND(TRUNC(('TRI-2'!EO48 ),2),0))=2,"E+",IF((ROUND(TRUNC(('TRI-2'!EO48  ),2),0))&lt;=1,"E-","")))))))))))</f>
        <v/>
      </c>
      <c r="EP48" s="51" t="str">
        <f>IF(OR('TRI-2'!EP48 ="",'TRI-2'!EP48&lt;0,'TRI-2'!EP48  &gt;10),"",IF((ROUND(TRUNC(('TRI-2'!EP48  ),2),0))=10,"A+",IF((ROUND(TRUNC(('TRI-2'!EP48  ),2),0))=9,"A-",IF((ROUND(TRUNC(('TRI-2'!EP48   ),2),0))=8,"B+",IF((ROUND(TRUNC(('TRI-2'!EP48 ),2),0))=7,"B-",IF((ROUND(TRUNC(('TRI-2'!EP48  ),2),0))=6,"C+",IF((ROUND(TRUNC(('TRI-2'!EP48  ),2),0))=5,"C-",IF((ROUND(TRUNC(('TRI-2'!EP48  ),2),0))=4,"D+",IF((ROUND(TRUNC(('TRI-2'!EP48 ),2),0))=3,"D-",IF((ROUND(TRUNC(('TRI-2'!EP48 ),2),0))=2,"E+",IF((ROUND(TRUNC(('TRI-2'!EP48  ),2),0))&lt;=1,"E-","")))))))))))</f>
        <v/>
      </c>
      <c r="EQ48" s="51" t="str">
        <f>IF(OR('TRI-2'!EQ48 ="",'TRI-2'!EQ48&lt;0,'TRI-2'!EQ48  &gt;10),"",IF((ROUND(TRUNC(('TRI-2'!EQ48  ),2),0))=10,"A+",IF((ROUND(TRUNC(('TRI-2'!EQ48  ),2),0))=9,"A-",IF((ROUND(TRUNC(('TRI-2'!EQ48   ),2),0))=8,"B+",IF((ROUND(TRUNC(('TRI-2'!EQ48 ),2),0))=7,"B-",IF((ROUND(TRUNC(('TRI-2'!EQ48  ),2),0))=6,"C+",IF((ROUND(TRUNC(('TRI-2'!EQ48  ),2),0))=5,"C-",IF((ROUND(TRUNC(('TRI-2'!EQ48  ),2),0))=4,"D+",IF((ROUND(TRUNC(('TRI-2'!EQ48 ),2),0))=3,"D-",IF((ROUND(TRUNC(('TRI-2'!EQ48 ),2),0))=2,"E+",IF((ROUND(TRUNC(('TRI-2'!EQ48  ),2),0))&lt;=1,"E-","")))))))))))</f>
        <v/>
      </c>
      <c r="ER48" s="51" t="str">
        <f>IF(OR('TRI-2'!ER48 ="",'TRI-2'!ER48&lt;0,'TRI-2'!ER48  &gt;10),"",IF((ROUND(TRUNC(('TRI-2'!ER48  ),2),0))=10,"A+",IF((ROUND(TRUNC(('TRI-2'!ER48  ),2),0))=9,"A-",IF((ROUND(TRUNC(('TRI-2'!ER48   ),2),0))=8,"B+",IF((ROUND(TRUNC(('TRI-2'!ER48 ),2),0))=7,"B-",IF((ROUND(TRUNC(('TRI-2'!ER48  ),2),0))=6,"C+",IF((ROUND(TRUNC(('TRI-2'!ER48  ),2),0))=5,"C-",IF((ROUND(TRUNC(('TRI-2'!ER48  ),2),0))=4,"D+",IF((ROUND(TRUNC(('TRI-2'!ER48 ),2),0))=3,"D-",IF((ROUND(TRUNC(('TRI-2'!ER48 ),2),0))=2,"E+",IF((ROUND(TRUNC(('TRI-2'!ER48  ),2),0))&lt;=1,"E-","")))))))))))</f>
        <v/>
      </c>
      <c r="ES48" s="51" t="str">
        <f>IF(OR('TRI-2'!ES48 ="",'TRI-2'!ES48&lt;0,'TRI-2'!ES48  &gt;10),"",IF((ROUND(TRUNC(('TRI-2'!ES48  ),2),0))=10,"A+",IF((ROUND(TRUNC(('TRI-2'!ES48  ),2),0))=9,"A-",IF((ROUND(TRUNC(('TRI-2'!ES48   ),2),0))=8,"B+",IF((ROUND(TRUNC(('TRI-2'!ES48 ),2),0))=7,"B-",IF((ROUND(TRUNC(('TRI-2'!ES48  ),2),0))=6,"C+",IF((ROUND(TRUNC(('TRI-2'!ES48  ),2),0))=5,"C-",IF((ROUND(TRUNC(('TRI-2'!ES48  ),2),0))=4,"D+",IF((ROUND(TRUNC(('TRI-2'!ES48 ),2),0))=3,"D-",IF((ROUND(TRUNC(('TRI-2'!ES48 ),2),0))=2,"E+",IF((ROUND(TRUNC(('TRI-2'!ES48  ),2),0))&lt;=1,"E-","")))))))))))</f>
        <v/>
      </c>
      <c r="ET48" s="51" t="str">
        <f>IF('TRI-2'!ET48 ="","",'TRI-2'!ET48 )</f>
        <v/>
      </c>
      <c r="EU48" s="51" t="str">
        <f>IF('TRI-2'!EU48 ="","",'TRI-2'!EU48 )</f>
        <v/>
      </c>
      <c r="EV48" s="51" t="str">
        <f>IF('TRI-2'!EV48 ="","",'TRI-2'!EV48 )</f>
        <v/>
      </c>
      <c r="EW48" s="51" t="str">
        <f>IF('TRI-2'!EW48 ="","",'TRI-2'!EW48 )</f>
        <v/>
      </c>
      <c r="EX48" s="51" t="str">
        <f>IF('TRI-2'!EX48 ="","",'TRI-2'!EX48 )</f>
        <v/>
      </c>
      <c r="EY48" s="51" t="str">
        <f>IF('TRI-2'!EY48 ="","",'TRI-2'!EY48 )</f>
        <v/>
      </c>
      <c r="EZ48" s="51" t="str">
        <f>IF('TRI-2'!EZ48 ="","",'TRI-2'!EZ48 )</f>
        <v/>
      </c>
      <c r="FA48" s="51" t="str">
        <f>IF('TRI-2'!FA48 ="","",'TRI-2'!FA48 )</f>
        <v/>
      </c>
      <c r="FB48" s="51" t="str">
        <f>IF('TRI-2'!FB48 ="","",'TRI-2'!FB48 )</f>
        <v/>
      </c>
      <c r="FC48" s="51" t="str">
        <f>IF('TRI-2'!FC48 ="","",'TRI-2'!FC48 )</f>
        <v/>
      </c>
      <c r="FD48" s="51">
        <f>IF('TRI-2'!FD48 ="","",'TRI-2'!FD48 )</f>
        <v>0</v>
      </c>
      <c r="FE48" s="51" t="str">
        <f>IF('TRI-2'!FE48 ="","",'TRI-2'!FE48 )</f>
        <v/>
      </c>
      <c r="FF48" s="51" t="str">
        <f>IF('TRI-2'!FF48 ="","",'TRI-2'!FF48 )</f>
        <v/>
      </c>
      <c r="FG48" s="51" t="str">
        <f>IF('TRI-2'!FG48 ="","",'TRI-2'!FG48 )</f>
        <v/>
      </c>
      <c r="FH48" s="51" t="str">
        <f>IF('TRI-2'!FH48 ="","",'TRI-2'!FH48 )</f>
        <v/>
      </c>
    </row>
    <row r="49" spans="2:164" ht="21" hidden="1" customHeight="1">
      <c r="B49" s="53">
        <v>32</v>
      </c>
      <c r="C49" s="272" t="str">
        <f>IF(NOTAS!XBX52&lt;&gt;"",NOTAS!XBX52,"")</f>
        <v/>
      </c>
      <c r="D49" s="273"/>
      <c r="E49" s="273"/>
      <c r="F49" s="274"/>
      <c r="G49" s="51" t="str">
        <f>IF(OR('TRI-2'!G49 ="",'TRI-2'!G49&lt;0,'TRI-2'!G49  &gt;10),"",IF((ROUND(TRUNC(('TRI-2'!G49  ),2),0))=10,"A+",IF((ROUND(TRUNC(('TRI-2'!G49  ),2),0))=9,"A-",IF((ROUND(TRUNC(('TRI-2'!G49   ),2),0))=8,"B+",IF((ROUND(TRUNC(('TRI-2'!G49 ),2),0))=7,"B-",IF((ROUND(TRUNC(('TRI-2'!G49  ),2),0))=6,"C+",IF((ROUND(TRUNC(('TRI-2'!G49  ),2),0))=5,"C-",IF((ROUND(TRUNC(('TRI-2'!G49  ),2),0))=4,"D+",IF((ROUND(TRUNC(('TRI-2'!G49 ),2),0))=3,"D-",IF((ROUND(TRUNC(('TRI-2'!G49 ),2),0))=2,"E+",IF((ROUND(TRUNC(('TRI-2'!G49  ),2),0))&lt;=1,"E-","")))))))))))</f>
        <v/>
      </c>
      <c r="H49" s="51" t="str">
        <f>IF(OR('TRI-2'!H49 ="",'TRI-2'!H49&lt;0,'TRI-2'!H49  &gt;10),"",IF((ROUND(TRUNC(('TRI-2'!H49  ),2),0))=10,"A+",IF((ROUND(TRUNC(('TRI-2'!H49  ),2),0))=9,"A-",IF((ROUND(TRUNC(('TRI-2'!H49   ),2),0))=8,"B+",IF((ROUND(TRUNC(('TRI-2'!H49 ),2),0))=7,"B-",IF((ROUND(TRUNC(('TRI-2'!H49  ),2),0))=6,"C+",IF((ROUND(TRUNC(('TRI-2'!H49  ),2),0))=5,"C-",IF((ROUND(TRUNC(('TRI-2'!H49  ),2),0))=4,"D+",IF((ROUND(TRUNC(('TRI-2'!H49 ),2),0))=3,"D-",IF((ROUND(TRUNC(('TRI-2'!H49 ),2),0))=2,"E+",IF((ROUND(TRUNC(('TRI-2'!H49  ),2),0))&lt;=1,"E-","")))))))))))</f>
        <v/>
      </c>
      <c r="I49" s="51" t="str">
        <f>IF(OR('TRI-2'!I49 ="",'TRI-2'!I49&lt;0,'TRI-2'!I49  &gt;10),"",IF((ROUND(TRUNC(('TRI-2'!I49  ),2),0))=10,"A+",IF((ROUND(TRUNC(('TRI-2'!I49  ),2),0))=9,"A-",IF((ROUND(TRUNC(('TRI-2'!I49   ),2),0))=8,"B+",IF((ROUND(TRUNC(('TRI-2'!I49 ),2),0))=7,"B-",IF((ROUND(TRUNC(('TRI-2'!I49  ),2),0))=6,"C+",IF((ROUND(TRUNC(('TRI-2'!I49  ),2),0))=5,"C-",IF((ROUND(TRUNC(('TRI-2'!I49  ),2),0))=4,"D+",IF((ROUND(TRUNC(('TRI-2'!I49 ),2),0))=3,"D-",IF((ROUND(TRUNC(('TRI-2'!I49 ),2),0))=2,"E+",IF((ROUND(TRUNC(('TRI-2'!I49  ),2),0))&lt;=1,"E-","")))))))))))</f>
        <v/>
      </c>
      <c r="J49" s="51" t="str">
        <f>IF(OR('TRI-2'!J49 ="",'TRI-2'!J49&lt;0,'TRI-2'!J49  &gt;10),"",IF((ROUND(TRUNC(('TRI-2'!J49  ),2),0))=10,"A+",IF((ROUND(TRUNC(('TRI-2'!J49  ),2),0))=9,"A-",IF((ROUND(TRUNC(('TRI-2'!J49   ),2),0))=8,"B+",IF((ROUND(TRUNC(('TRI-2'!J49 ),2),0))=7,"B-",IF((ROUND(TRUNC(('TRI-2'!J49  ),2),0))=6,"C+",IF((ROUND(TRUNC(('TRI-2'!J49  ),2),0))=5,"C-",IF((ROUND(TRUNC(('TRI-2'!J49  ),2),0))=4,"D+",IF((ROUND(TRUNC(('TRI-2'!J49 ),2),0))=3,"D-",IF((ROUND(TRUNC(('TRI-2'!J49 ),2),0))=2,"E+",IF((ROUND(TRUNC(('TRI-2'!J49  ),2),0))&lt;=1,"E-","")))))))))))</f>
        <v/>
      </c>
      <c r="K49" s="51" t="str">
        <f>IF(OR('TRI-2'!K49 ="",'TRI-2'!K49&lt;0,'TRI-2'!K49  &gt;10),"",IF((ROUND(TRUNC(('TRI-2'!K49  ),2),0))=10,"A+",IF((ROUND(TRUNC(('TRI-2'!K49  ),2),0))=9,"A-",IF((ROUND(TRUNC(('TRI-2'!K49   ),2),0))=8,"B+",IF((ROUND(TRUNC(('TRI-2'!K49 ),2),0))=7,"B-",IF((ROUND(TRUNC(('TRI-2'!K49  ),2),0))=6,"C+",IF((ROUND(TRUNC(('TRI-2'!K49  ),2),0))=5,"C-",IF((ROUND(TRUNC(('TRI-2'!K49  ),2),0))=4,"D+",IF((ROUND(TRUNC(('TRI-2'!K49 ),2),0))=3,"D-",IF((ROUND(TRUNC(('TRI-2'!K49 ),2),0))=2,"E+",IF((ROUND(TRUNC(('TRI-2'!K49  ),2),0))&lt;=1,"E-","")))))))))))</f>
        <v/>
      </c>
      <c r="L49" s="51" t="str">
        <f>IF(OR('TRI-2'!L49 ="",'TRI-2'!L49&lt;0,'TRI-2'!L49  &gt;10),"",IF((ROUND(TRUNC(('TRI-2'!L49  ),2),0))=10,"A+",IF((ROUND(TRUNC(('TRI-2'!L49  ),2),0))=9,"A-",IF((ROUND(TRUNC(('TRI-2'!L49   ),2),0))=8,"B+",IF((ROUND(TRUNC(('TRI-2'!L49 ),2),0))=7,"B-",IF((ROUND(TRUNC(('TRI-2'!L49  ),2),0))=6,"C+",IF((ROUND(TRUNC(('TRI-2'!L49  ),2),0))=5,"C-",IF((ROUND(TRUNC(('TRI-2'!L49  ),2),0))=4,"D+",IF((ROUND(TRUNC(('TRI-2'!L49 ),2),0))=3,"D-",IF((ROUND(TRUNC(('TRI-2'!L49 ),2),0))=2,"E+",IF((ROUND(TRUNC(('TRI-2'!L49  ),2),0))&lt;=1,"E-","")))))))))))</f>
        <v/>
      </c>
      <c r="M49" s="51" t="str">
        <f>IF(OR('TRI-2'!M49 ="",'TRI-2'!M49&lt;0,'TRI-2'!M49  &gt;10),"",IF((ROUND(TRUNC(('TRI-2'!M49  ),2),0))=10,"A+",IF((ROUND(TRUNC(('TRI-2'!M49  ),2),0))=9,"A-",IF((ROUND(TRUNC(('TRI-2'!M49   ),2),0))=8,"B+",IF((ROUND(TRUNC(('TRI-2'!M49 ),2),0))=7,"B-",IF((ROUND(TRUNC(('TRI-2'!M49  ),2),0))=6,"C+",IF((ROUND(TRUNC(('TRI-2'!M49  ),2),0))=5,"C-",IF((ROUND(TRUNC(('TRI-2'!M49  ),2),0))=4,"D+",IF((ROUND(TRUNC(('TRI-2'!M49 ),2),0))=3,"D-",IF((ROUND(TRUNC(('TRI-2'!M49 ),2),0))=2,"E+",IF((ROUND(TRUNC(('TRI-2'!M49  ),2),0))&lt;=1,"E-","")))))))))))</f>
        <v/>
      </c>
      <c r="N49" s="51" t="str">
        <f>IF(OR('TRI-2'!N49 ="",'TRI-2'!N49&lt;0,'TRI-2'!N49  &gt;10),"",IF((ROUND(TRUNC(('TRI-2'!N49  ),2),0))=10,"A+",IF((ROUND(TRUNC(('TRI-2'!N49  ),2),0))=9,"A-",IF((ROUND(TRUNC(('TRI-2'!N49   ),2),0))=8,"B+",IF((ROUND(TRUNC(('TRI-2'!N49 ),2),0))=7,"B-",IF((ROUND(TRUNC(('TRI-2'!N49  ),2),0))=6,"C+",IF((ROUND(TRUNC(('TRI-2'!N49  ),2),0))=5,"C-",IF((ROUND(TRUNC(('TRI-2'!N49  ),2),0))=4,"D+",IF((ROUND(TRUNC(('TRI-2'!N49 ),2),0))=3,"D-",IF((ROUND(TRUNC(('TRI-2'!N49 ),2),0))=2,"E+",IF((ROUND(TRUNC(('TRI-2'!N49  ),2),0))&lt;=1,"E-","")))))))))))</f>
        <v/>
      </c>
      <c r="O49" s="51" t="str">
        <f>IF(OR('TRI-2'!O49 ="",'TRI-2'!O49&lt;0,'TRI-2'!O49  &gt;10),"",IF((ROUND(TRUNC(('TRI-2'!O49  ),2),0))=10,"A+",IF((ROUND(TRUNC(('TRI-2'!O49  ),2),0))=9,"A-",IF((ROUND(TRUNC(('TRI-2'!O49   ),2),0))=8,"B+",IF((ROUND(TRUNC(('TRI-2'!O49 ),2),0))=7,"B-",IF((ROUND(TRUNC(('TRI-2'!O49  ),2),0))=6,"C+",IF((ROUND(TRUNC(('TRI-2'!O49  ),2),0))=5,"C-",IF((ROUND(TRUNC(('TRI-2'!O49  ),2),0))=4,"D+",IF((ROUND(TRUNC(('TRI-2'!O49 ),2),0))=3,"D-",IF((ROUND(TRUNC(('TRI-2'!O49 ),2),0))=2,"E+",IF((ROUND(TRUNC(('TRI-2'!O49  ),2),0))&lt;=1,"E-","")))))))))))</f>
        <v/>
      </c>
      <c r="P49" s="51" t="str">
        <f>IF(OR('TRI-2'!P49 ="",'TRI-2'!P49&lt;0,'TRI-2'!P49  &gt;10),"",IF((ROUND(TRUNC(('TRI-2'!P49  ),2),0))=10,"A+",IF((ROUND(TRUNC(('TRI-2'!P49  ),2),0))=9,"A-",IF((ROUND(TRUNC(('TRI-2'!P49   ),2),0))=8,"B+",IF((ROUND(TRUNC(('TRI-2'!P49 ),2),0))=7,"B-",IF((ROUND(TRUNC(('TRI-2'!P49  ),2),0))=6,"C+",IF((ROUND(TRUNC(('TRI-2'!P49  ),2),0))=5,"C-",IF((ROUND(TRUNC(('TRI-2'!P49  ),2),0))=4,"D+",IF((ROUND(TRUNC(('TRI-2'!P49 ),2),0))=3,"D-",IF((ROUND(TRUNC(('TRI-2'!P49 ),2),0))=2,"E+",IF((ROUND(TRUNC(('TRI-2'!P49  ),2),0))&lt;=1,"E-","")))))))))))</f>
        <v/>
      </c>
      <c r="Q49" s="51" t="str">
        <f>IF(OR('TRI-2'!Q49 ="",'TRI-2'!Q49&lt;0,'TRI-2'!Q49  &gt;10),"",IF((ROUND(TRUNC(('TRI-2'!Q49  ),2),0))=10,"A+",IF((ROUND(TRUNC(('TRI-2'!Q49  ),2),0))=9,"A-",IF((ROUND(TRUNC(('TRI-2'!Q49   ),2),0))=8,"B+",IF((ROUND(TRUNC(('TRI-2'!Q49 ),2),0))=7,"B-",IF((ROUND(TRUNC(('TRI-2'!Q49  ),2),0))=6,"C+",IF((ROUND(TRUNC(('TRI-2'!Q49  ),2),0))=5,"C-",IF((ROUND(TRUNC(('TRI-2'!Q49  ),2),0))=4,"D+",IF((ROUND(TRUNC(('TRI-2'!Q49 ),2),0))=3,"D-",IF((ROUND(TRUNC(('TRI-2'!Q49 ),2),0))=2,"E+",IF((ROUND(TRUNC(('TRI-2'!Q49  ),2),0))&lt;=1,"E-","")))))))))))</f>
        <v/>
      </c>
      <c r="R49" s="51" t="str">
        <f>IF(OR('TRI-2'!R49 ="",'TRI-2'!R49&lt;0,'TRI-2'!R49  &gt;10),"",IF((ROUND(TRUNC(('TRI-2'!R49  ),2),0))=10,"A+",IF((ROUND(TRUNC(('TRI-2'!R49  ),2),0))=9,"A-",IF((ROUND(TRUNC(('TRI-2'!R49   ),2),0))=8,"B+",IF((ROUND(TRUNC(('TRI-2'!R49 ),2),0))=7,"B-",IF((ROUND(TRUNC(('TRI-2'!R49  ),2),0))=6,"C+",IF((ROUND(TRUNC(('TRI-2'!R49  ),2),0))=5,"C-",IF((ROUND(TRUNC(('TRI-2'!R49  ),2),0))=4,"D+",IF((ROUND(TRUNC(('TRI-2'!R49 ),2),0))=3,"D-",IF((ROUND(TRUNC(('TRI-2'!R49 ),2),0))=2,"E+",IF((ROUND(TRUNC(('TRI-2'!R49  ),2),0))&lt;=1,"E-","")))))))))))</f>
        <v/>
      </c>
      <c r="S49" s="51" t="str">
        <f>IF(OR('TRI-2'!S49 ="",'TRI-2'!S49&lt;0,'TRI-2'!S49  &gt;10),"",IF((ROUND(TRUNC(('TRI-2'!S49  ),2),0))=10,"A+",IF((ROUND(TRUNC(('TRI-2'!S49  ),2),0))=9,"A-",IF((ROUND(TRUNC(('TRI-2'!S49   ),2),0))=8,"B+",IF((ROUND(TRUNC(('TRI-2'!S49 ),2),0))=7,"B-",IF((ROUND(TRUNC(('TRI-2'!S49  ),2),0))=6,"C+",IF((ROUND(TRUNC(('TRI-2'!S49  ),2),0))=5,"C-",IF((ROUND(TRUNC(('TRI-2'!S49  ),2),0))=4,"D+",IF((ROUND(TRUNC(('TRI-2'!S49 ),2),0))=3,"D-",IF((ROUND(TRUNC(('TRI-2'!S49 ),2),0))=2,"E+",IF((ROUND(TRUNC(('TRI-2'!S49  ),2),0))&lt;=1,"E-","")))))))))))</f>
        <v/>
      </c>
      <c r="T49" s="51" t="str">
        <f>IF(OR('TRI-2'!T49 ="",'TRI-2'!T49&lt;0,'TRI-2'!T49  &gt;10),"",IF((ROUND(TRUNC(('TRI-2'!T49  ),2),0))=10,"A+",IF((ROUND(TRUNC(('TRI-2'!T49  ),2),0))=9,"A-",IF((ROUND(TRUNC(('TRI-2'!T49   ),2),0))=8,"B+",IF((ROUND(TRUNC(('TRI-2'!T49 ),2),0))=7,"B-",IF((ROUND(TRUNC(('TRI-2'!T49  ),2),0))=6,"C+",IF((ROUND(TRUNC(('TRI-2'!T49  ),2),0))=5,"C-",IF((ROUND(TRUNC(('TRI-2'!T49  ),2),0))=4,"D+",IF((ROUND(TRUNC(('TRI-2'!T49 ),2),0))=3,"D-",IF((ROUND(TRUNC(('TRI-2'!T49 ),2),0))=2,"E+",IF((ROUND(TRUNC(('TRI-2'!T49  ),2),0))&lt;=1,"E-","")))))))))))</f>
        <v/>
      </c>
      <c r="U49" s="51" t="str">
        <f>IF(OR('TRI-2'!U49 ="",'TRI-2'!U49&lt;0,'TRI-2'!U49  &gt;10),"",IF((ROUND(TRUNC(('TRI-2'!U49  ),2),0))=10,"A+",IF((ROUND(TRUNC(('TRI-2'!U49  ),2),0))=9,"A-",IF((ROUND(TRUNC(('TRI-2'!U49   ),2),0))=8,"B+",IF((ROUND(TRUNC(('TRI-2'!U49 ),2),0))=7,"B-",IF((ROUND(TRUNC(('TRI-2'!U49  ),2),0))=6,"C+",IF((ROUND(TRUNC(('TRI-2'!U49  ),2),0))=5,"C-",IF((ROUND(TRUNC(('TRI-2'!U49  ),2),0))=4,"D+",IF((ROUND(TRUNC(('TRI-2'!U49 ),2),0))=3,"D-",IF((ROUND(TRUNC(('TRI-2'!U49 ),2),0))=2,"E+",IF((ROUND(TRUNC(('TRI-2'!U49  ),2),0))&lt;=1,"E-","")))))))))))</f>
        <v/>
      </c>
      <c r="V49" s="51" t="str">
        <f>IF(OR('TRI-2'!V49 ="",'TRI-2'!V49&lt;0,'TRI-2'!V49  &gt;10),"",IF((ROUND(TRUNC(('TRI-2'!V49  ),2),0))=10,"A+",IF((ROUND(TRUNC(('TRI-2'!V49  ),2),0))=9,"A-",IF((ROUND(TRUNC(('TRI-2'!V49   ),2),0))=8,"B+",IF((ROUND(TRUNC(('TRI-2'!V49 ),2),0))=7,"B-",IF((ROUND(TRUNC(('TRI-2'!V49  ),2),0))=6,"C+",IF((ROUND(TRUNC(('TRI-2'!V49  ),2),0))=5,"C-",IF((ROUND(TRUNC(('TRI-2'!V49  ),2),0))=4,"D+",IF((ROUND(TRUNC(('TRI-2'!V49 ),2),0))=3,"D-",IF((ROUND(TRUNC(('TRI-2'!V49 ),2),0))=2,"E+",IF((ROUND(TRUNC(('TRI-2'!V49  ),2),0))&lt;=1,"E-","")))))))))))</f>
        <v/>
      </c>
      <c r="W49" s="51" t="str">
        <f>IF(OR('TRI-2'!W49 ="",'TRI-2'!W49&lt;0,'TRI-2'!W49  &gt;10),"",IF((ROUND(TRUNC(('TRI-2'!W49  ),2),0))=10,"A+",IF((ROUND(TRUNC(('TRI-2'!W49  ),2),0))=9,"A-",IF((ROUND(TRUNC(('TRI-2'!W49   ),2),0))=8,"B+",IF((ROUND(TRUNC(('TRI-2'!W49 ),2),0))=7,"B-",IF((ROUND(TRUNC(('TRI-2'!W49  ),2),0))=6,"C+",IF((ROUND(TRUNC(('TRI-2'!W49  ),2),0))=5,"C-",IF((ROUND(TRUNC(('TRI-2'!W49  ),2),0))=4,"D+",IF((ROUND(TRUNC(('TRI-2'!W49 ),2),0))=3,"D-",IF((ROUND(TRUNC(('TRI-2'!W49 ),2),0))=2,"E+",IF((ROUND(TRUNC(('TRI-2'!W49  ),2),0))&lt;=1,"E-","")))))))))))</f>
        <v/>
      </c>
      <c r="X49" s="51" t="str">
        <f>IF(OR('TRI-2'!X49 ="",'TRI-2'!X49&lt;0,'TRI-2'!X49  &gt;10),"",IF((ROUND(TRUNC(('TRI-2'!X49  ),2),0))=10,"A+",IF((ROUND(TRUNC(('TRI-2'!X49  ),2),0))=9,"A-",IF((ROUND(TRUNC(('TRI-2'!X49   ),2),0))=8,"B+",IF((ROUND(TRUNC(('TRI-2'!X49 ),2),0))=7,"B-",IF((ROUND(TRUNC(('TRI-2'!X49  ),2),0))=6,"C+",IF((ROUND(TRUNC(('TRI-2'!X49  ),2),0))=5,"C-",IF((ROUND(TRUNC(('TRI-2'!X49  ),2),0))=4,"D+",IF((ROUND(TRUNC(('TRI-2'!X49 ),2),0))=3,"D-",IF((ROUND(TRUNC(('TRI-2'!X49 ),2),0))=2,"E+",IF((ROUND(TRUNC(('TRI-2'!X49  ),2),0))&lt;=1,"E-","")))))))))))</f>
        <v/>
      </c>
      <c r="Y49" s="51" t="str">
        <f>IF(OR('TRI-2'!Y49 ="",'TRI-2'!Y49&lt;0,'TRI-2'!Y49  &gt;10),"",IF((ROUND(TRUNC(('TRI-2'!Y49  ),2),0))=10,"A+",IF((ROUND(TRUNC(('TRI-2'!Y49  ),2),0))=9,"A-",IF((ROUND(TRUNC(('TRI-2'!Y49   ),2),0))=8,"B+",IF((ROUND(TRUNC(('TRI-2'!Y49 ),2),0))=7,"B-",IF((ROUND(TRUNC(('TRI-2'!Y49  ),2),0))=6,"C+",IF((ROUND(TRUNC(('TRI-2'!Y49  ),2),0))=5,"C-",IF((ROUND(TRUNC(('TRI-2'!Y49  ),2),0))=4,"D+",IF((ROUND(TRUNC(('TRI-2'!Y49 ),2),0))=3,"D-",IF((ROUND(TRUNC(('TRI-2'!Y49 ),2),0))=2,"E+",IF((ROUND(TRUNC(('TRI-2'!Y49  ),2),0))&lt;=1,"E-","")))))))))))</f>
        <v/>
      </c>
      <c r="Z49" s="51" t="str">
        <f>IF(OR('TRI-2'!Z49 ="",'TRI-2'!Z49&lt;0,'TRI-2'!Z49  &gt;10),"",IF((ROUND(TRUNC(('TRI-2'!Z49  ),2),0))=10,"A+",IF((ROUND(TRUNC(('TRI-2'!Z49  ),2),0))=9,"A-",IF((ROUND(TRUNC(('TRI-2'!Z49   ),2),0))=8,"B+",IF((ROUND(TRUNC(('TRI-2'!Z49 ),2),0))=7,"B-",IF((ROUND(TRUNC(('TRI-2'!Z49  ),2),0))=6,"C+",IF((ROUND(TRUNC(('TRI-2'!Z49  ),2),0))=5,"C-",IF((ROUND(TRUNC(('TRI-2'!Z49  ),2),0))=4,"D+",IF((ROUND(TRUNC(('TRI-2'!Z49 ),2),0))=3,"D-",IF((ROUND(TRUNC(('TRI-2'!Z49 ),2),0))=2,"E+",IF((ROUND(TRUNC(('TRI-2'!Z49  ),2),0))&lt;=1,"E-","")))))))))))</f>
        <v/>
      </c>
      <c r="AA49" s="51" t="str">
        <f>IF(OR('TRI-2'!AA49 ="",'TRI-2'!AA49&lt;0,'TRI-2'!AA49  &gt;10),"",IF((ROUND(TRUNC(('TRI-2'!AA49  ),2),0))=10,"A+",IF((ROUND(TRUNC(('TRI-2'!AA49  ),2),0))=9,"A-",IF((ROUND(TRUNC(('TRI-2'!AA49   ),2),0))=8,"B+",IF((ROUND(TRUNC(('TRI-2'!AA49 ),2),0))=7,"B-",IF((ROUND(TRUNC(('TRI-2'!AA49  ),2),0))=6,"C+",IF((ROUND(TRUNC(('TRI-2'!AA49  ),2),0))=5,"C-",IF((ROUND(TRUNC(('TRI-2'!AA49  ),2),0))=4,"D+",IF((ROUND(TRUNC(('TRI-2'!AA49 ),2),0))=3,"D-",IF((ROUND(TRUNC(('TRI-2'!AA49 ),2),0))=2,"E+",IF((ROUND(TRUNC(('TRI-2'!AA49  ),2),0))&lt;=1,"E-","")))))))))))</f>
        <v/>
      </c>
      <c r="AB49" s="51" t="str">
        <f>IF(OR('TRI-2'!AB49 ="",'TRI-2'!AB49&lt;0,'TRI-2'!AB49  &gt;10),"",IF((ROUND(TRUNC(('TRI-2'!AB49  ),2),0))=10,"A+",IF((ROUND(TRUNC(('TRI-2'!AB49  ),2),0))=9,"A-",IF((ROUND(TRUNC(('TRI-2'!AB49   ),2),0))=8,"B+",IF((ROUND(TRUNC(('TRI-2'!AB49 ),2),0))=7,"B-",IF((ROUND(TRUNC(('TRI-2'!AB49  ),2),0))=6,"C+",IF((ROUND(TRUNC(('TRI-2'!AB49  ),2),0))=5,"C-",IF((ROUND(TRUNC(('TRI-2'!AB49  ),2),0))=4,"D+",IF((ROUND(TRUNC(('TRI-2'!AB49 ),2),0))=3,"D-",IF((ROUND(TRUNC(('TRI-2'!AB49 ),2),0))=2,"E+",IF((ROUND(TRUNC(('TRI-2'!AB49  ),2),0))&lt;=1,"E-","")))))))))))</f>
        <v/>
      </c>
      <c r="AC49" s="51" t="str">
        <f>IF(OR('TRI-2'!AC49 ="",'TRI-2'!AC49&lt;0,'TRI-2'!AC49  &gt;10),"",IF((ROUND(TRUNC(('TRI-2'!AC49  ),2),0))=10,"A+",IF((ROUND(TRUNC(('TRI-2'!AC49  ),2),0))=9,"A-",IF((ROUND(TRUNC(('TRI-2'!AC49   ),2),0))=8,"B+",IF((ROUND(TRUNC(('TRI-2'!AC49 ),2),0))=7,"B-",IF((ROUND(TRUNC(('TRI-2'!AC49  ),2),0))=6,"C+",IF((ROUND(TRUNC(('TRI-2'!AC49  ),2),0))=5,"C-",IF((ROUND(TRUNC(('TRI-2'!AC49  ),2),0))=4,"D+",IF((ROUND(TRUNC(('TRI-2'!AC49 ),2),0))=3,"D-",IF((ROUND(TRUNC(('TRI-2'!AC49 ),2),0))=2,"E+",IF((ROUND(TRUNC(('TRI-2'!AC49  ),2),0))&lt;=1,"E-","")))))))))))</f>
        <v/>
      </c>
      <c r="AD49" s="51" t="str">
        <f>IF(OR('TRI-2'!AD49 ="",'TRI-2'!AD49&lt;0,'TRI-2'!AD49  &gt;10),"",IF((ROUND(TRUNC(('TRI-2'!AD49  ),2),0))=10,"A+",IF((ROUND(TRUNC(('TRI-2'!AD49  ),2),0))=9,"A-",IF((ROUND(TRUNC(('TRI-2'!AD49   ),2),0))=8,"B+",IF((ROUND(TRUNC(('TRI-2'!AD49 ),2),0))=7,"B-",IF((ROUND(TRUNC(('TRI-2'!AD49  ),2),0))=6,"C+",IF((ROUND(TRUNC(('TRI-2'!AD49  ),2),0))=5,"C-",IF((ROUND(TRUNC(('TRI-2'!AD49  ),2),0))=4,"D+",IF((ROUND(TRUNC(('TRI-2'!AD49 ),2),0))=3,"D-",IF((ROUND(TRUNC(('TRI-2'!AD49 ),2),0))=2,"E+",IF((ROUND(TRUNC(('TRI-2'!AD49  ),2),0))&lt;=1,"E-","")))))))))))</f>
        <v/>
      </c>
      <c r="AE49" s="51" t="str">
        <f>IF(OR('TRI-2'!AE49 ="",'TRI-2'!AE49&lt;0,'TRI-2'!AE49  &gt;10),"",IF((ROUND(TRUNC(('TRI-2'!AE49  ),2),0))=10,"A+",IF((ROUND(TRUNC(('TRI-2'!AE49  ),2),0))=9,"A-",IF((ROUND(TRUNC(('TRI-2'!AE49   ),2),0))=8,"B+",IF((ROUND(TRUNC(('TRI-2'!AE49 ),2),0))=7,"B-",IF((ROUND(TRUNC(('TRI-2'!AE49  ),2),0))=6,"C+",IF((ROUND(TRUNC(('TRI-2'!AE49  ),2),0))=5,"C-",IF((ROUND(TRUNC(('TRI-2'!AE49  ),2),0))=4,"D+",IF((ROUND(TRUNC(('TRI-2'!AE49 ),2),0))=3,"D-",IF((ROUND(TRUNC(('TRI-2'!AE49 ),2),0))=2,"E+",IF((ROUND(TRUNC(('TRI-2'!AE49  ),2),0))&lt;=1,"E-","")))))))))))</f>
        <v/>
      </c>
      <c r="AF49" s="51" t="str">
        <f>IF(OR('TRI-2'!AF49 ="",'TRI-2'!AF49&lt;0,'TRI-2'!AF49  &gt;10),"",IF((ROUND(TRUNC(('TRI-2'!AF49  ),2),0))=10,"A+",IF((ROUND(TRUNC(('TRI-2'!AF49  ),2),0))=9,"A-",IF((ROUND(TRUNC(('TRI-2'!AF49   ),2),0))=8,"B+",IF((ROUND(TRUNC(('TRI-2'!AF49 ),2),0))=7,"B-",IF((ROUND(TRUNC(('TRI-2'!AF49  ),2),0))=6,"C+",IF((ROUND(TRUNC(('TRI-2'!AF49  ),2),0))=5,"C-",IF((ROUND(TRUNC(('TRI-2'!AF49  ),2),0))=4,"D+",IF((ROUND(TRUNC(('TRI-2'!AF49 ),2),0))=3,"D-",IF((ROUND(TRUNC(('TRI-2'!AF49 ),2),0))=2,"E+",IF((ROUND(TRUNC(('TRI-2'!AF49  ),2),0))&lt;=1,"E-","")))))))))))</f>
        <v/>
      </c>
      <c r="AG49" s="51" t="str">
        <f>IF(OR('TRI-2'!AG49 ="",'TRI-2'!AG49&lt;0,'TRI-2'!AG49  &gt;10),"",IF((ROUND(TRUNC(('TRI-2'!AG49  ),2),0))=10,"A+",IF((ROUND(TRUNC(('TRI-2'!AG49  ),2),0))=9,"A-",IF((ROUND(TRUNC(('TRI-2'!AG49   ),2),0))=8,"B+",IF((ROUND(TRUNC(('TRI-2'!AG49 ),2),0))=7,"B-",IF((ROUND(TRUNC(('TRI-2'!AG49  ),2),0))=6,"C+",IF((ROUND(TRUNC(('TRI-2'!AG49  ),2),0))=5,"C-",IF((ROUND(TRUNC(('TRI-2'!AG49  ),2),0))=4,"D+",IF((ROUND(TRUNC(('TRI-2'!AG49 ),2),0))=3,"D-",IF((ROUND(TRUNC(('TRI-2'!AG49 ),2),0))=2,"E+",IF((ROUND(TRUNC(('TRI-2'!AG49  ),2),0))&lt;=1,"E-","")))))))))))</f>
        <v/>
      </c>
      <c r="AH49" s="51" t="str">
        <f>IF(OR('TRI-2'!AH49 ="",'TRI-2'!AH49&lt;0,'TRI-2'!AH49  &gt;10),"",IF((ROUND(TRUNC(('TRI-2'!AH49  ),2),0))=10,"A+",IF((ROUND(TRUNC(('TRI-2'!AH49  ),2),0))=9,"A-",IF((ROUND(TRUNC(('TRI-2'!AH49   ),2),0))=8,"B+",IF((ROUND(TRUNC(('TRI-2'!AH49 ),2),0))=7,"B-",IF((ROUND(TRUNC(('TRI-2'!AH49  ),2),0))=6,"C+",IF((ROUND(TRUNC(('TRI-2'!AH49  ),2),0))=5,"C-",IF((ROUND(TRUNC(('TRI-2'!AH49  ),2),0))=4,"D+",IF((ROUND(TRUNC(('TRI-2'!AH49 ),2),0))=3,"D-",IF((ROUND(TRUNC(('TRI-2'!AH49 ),2),0))=2,"E+",IF((ROUND(TRUNC(('TRI-2'!AH49  ),2),0))&lt;=1,"E-","")))))))))))</f>
        <v/>
      </c>
      <c r="AI49" s="51" t="str">
        <f>IF(OR('TRI-2'!AI49 ="",'TRI-2'!AI49&lt;0,'TRI-2'!AI49  &gt;10),"",IF((ROUND(TRUNC(('TRI-2'!AI49  ),2),0))=10,"A+",IF((ROUND(TRUNC(('TRI-2'!AI49  ),2),0))=9,"A-",IF((ROUND(TRUNC(('TRI-2'!AI49   ),2),0))=8,"B+",IF((ROUND(TRUNC(('TRI-2'!AI49 ),2),0))=7,"B-",IF((ROUND(TRUNC(('TRI-2'!AI49  ),2),0))=6,"C+",IF((ROUND(TRUNC(('TRI-2'!AI49  ),2),0))=5,"C-",IF((ROUND(TRUNC(('TRI-2'!AI49  ),2),0))=4,"D+",IF((ROUND(TRUNC(('TRI-2'!AI49 ),2),0))=3,"D-",IF((ROUND(TRUNC(('TRI-2'!AI49 ),2),0))=2,"E+",IF((ROUND(TRUNC(('TRI-2'!AI49  ),2),0))&lt;=1,"E-","")))))))))))</f>
        <v/>
      </c>
      <c r="AJ49" s="51" t="str">
        <f>IF(OR('TRI-2'!AJ49 ="",'TRI-2'!AJ49&lt;0,'TRI-2'!AJ49  &gt;10),"",IF((ROUND(TRUNC(('TRI-2'!AJ49  ),2),0))=10,"A+",IF((ROUND(TRUNC(('TRI-2'!AJ49  ),2),0))=9,"A-",IF((ROUND(TRUNC(('TRI-2'!AJ49   ),2),0))=8,"B+",IF((ROUND(TRUNC(('TRI-2'!AJ49 ),2),0))=7,"B-",IF((ROUND(TRUNC(('TRI-2'!AJ49  ),2),0))=6,"C+",IF((ROUND(TRUNC(('TRI-2'!AJ49  ),2),0))=5,"C-",IF((ROUND(TRUNC(('TRI-2'!AJ49  ),2),0))=4,"D+",IF((ROUND(TRUNC(('TRI-2'!AJ49 ),2),0))=3,"D-",IF((ROUND(TRUNC(('TRI-2'!AJ49 ),2),0))=2,"E+",IF((ROUND(TRUNC(('TRI-2'!AJ49  ),2),0))&lt;=1,"E-","")))))))))))</f>
        <v/>
      </c>
      <c r="AK49" s="51" t="str">
        <f>IF(OR('TRI-2'!AK49 ="",'TRI-2'!AK49&lt;0,'TRI-2'!AK49  &gt;10),"",IF((ROUND(TRUNC(('TRI-2'!AK49  ),2),0))=10,"A+",IF((ROUND(TRUNC(('TRI-2'!AK49  ),2),0))=9,"A-",IF((ROUND(TRUNC(('TRI-2'!AK49   ),2),0))=8,"B+",IF((ROUND(TRUNC(('TRI-2'!AK49 ),2),0))=7,"B-",IF((ROUND(TRUNC(('TRI-2'!AK49  ),2),0))=6,"C+",IF((ROUND(TRUNC(('TRI-2'!AK49  ),2),0))=5,"C-",IF((ROUND(TRUNC(('TRI-2'!AK49  ),2),0))=4,"D+",IF((ROUND(TRUNC(('TRI-2'!AK49 ),2),0))=3,"D-",IF((ROUND(TRUNC(('TRI-2'!AK49 ),2),0))=2,"E+",IF((ROUND(TRUNC(('TRI-2'!AK49  ),2),0))&lt;=1,"E-","")))))))))))</f>
        <v/>
      </c>
      <c r="AL49" s="51" t="str">
        <f>IF(OR('TRI-2'!AL49 ="",'TRI-2'!AL49&lt;0,'TRI-2'!AL49  &gt;10),"",IF((ROUND(TRUNC(('TRI-2'!AL49  ),2),0))=10,"A+",IF((ROUND(TRUNC(('TRI-2'!AL49  ),2),0))=9,"A-",IF((ROUND(TRUNC(('TRI-2'!AL49   ),2),0))=8,"B+",IF((ROUND(TRUNC(('TRI-2'!AL49 ),2),0))=7,"B-",IF((ROUND(TRUNC(('TRI-2'!AL49  ),2),0))=6,"C+",IF((ROUND(TRUNC(('TRI-2'!AL49  ),2),0))=5,"C-",IF((ROUND(TRUNC(('TRI-2'!AL49  ),2),0))=4,"D+",IF((ROUND(TRUNC(('TRI-2'!AL49 ),2),0))=3,"D-",IF((ROUND(TRUNC(('TRI-2'!AL49 ),2),0))=2,"E+",IF((ROUND(TRUNC(('TRI-2'!AL49  ),2),0))&lt;=1,"E-","")))))))))))</f>
        <v/>
      </c>
      <c r="AM49" s="51" t="str">
        <f>IF(OR('TRI-2'!AM49 ="",'TRI-2'!AM49&lt;0,'TRI-2'!AM49  &gt;10),"",IF((ROUND(TRUNC(('TRI-2'!AM49  ),2),0))=10,"A+",IF((ROUND(TRUNC(('TRI-2'!AM49  ),2),0))=9,"A-",IF((ROUND(TRUNC(('TRI-2'!AM49   ),2),0))=8,"B+",IF((ROUND(TRUNC(('TRI-2'!AM49 ),2),0))=7,"B-",IF((ROUND(TRUNC(('TRI-2'!AM49  ),2),0))=6,"C+",IF((ROUND(TRUNC(('TRI-2'!AM49  ),2),0))=5,"C-",IF((ROUND(TRUNC(('TRI-2'!AM49  ),2),0))=4,"D+",IF((ROUND(TRUNC(('TRI-2'!AM49 ),2),0))=3,"D-",IF((ROUND(TRUNC(('TRI-2'!AM49 ),2),0))=2,"E+",IF((ROUND(TRUNC(('TRI-2'!AM49  ),2),0))&lt;=1,"E-","")))))))))))</f>
        <v/>
      </c>
      <c r="AN49" s="51" t="str">
        <f>IF(OR('TRI-2'!AN49 ="",'TRI-2'!AN49&lt;0,'TRI-2'!AN49  &gt;10),"",IF((ROUND(TRUNC(('TRI-2'!AN49  ),2),0))=10,"A+",IF((ROUND(TRUNC(('TRI-2'!AN49  ),2),0))=9,"A-",IF((ROUND(TRUNC(('TRI-2'!AN49   ),2),0))=8,"B+",IF((ROUND(TRUNC(('TRI-2'!AN49 ),2),0))=7,"B-",IF((ROUND(TRUNC(('TRI-2'!AN49  ),2),0))=6,"C+",IF((ROUND(TRUNC(('TRI-2'!AN49  ),2),0))=5,"C-",IF((ROUND(TRUNC(('TRI-2'!AN49  ),2),0))=4,"D+",IF((ROUND(TRUNC(('TRI-2'!AN49 ),2),0))=3,"D-",IF((ROUND(TRUNC(('TRI-2'!AN49 ),2),0))=2,"E+",IF((ROUND(TRUNC(('TRI-2'!AN49  ),2),0))&lt;=1,"E-","")))))))))))</f>
        <v/>
      </c>
      <c r="AO49" s="51" t="str">
        <f>IF(OR('TRI-2'!AO49 ="",'TRI-2'!AO49&lt;0,'TRI-2'!AO49  &gt;10),"",IF((ROUND(TRUNC(('TRI-2'!AO49  ),2),0))=10,"A+",IF((ROUND(TRUNC(('TRI-2'!AO49  ),2),0))=9,"A-",IF((ROUND(TRUNC(('TRI-2'!AO49   ),2),0))=8,"B+",IF((ROUND(TRUNC(('TRI-2'!AO49 ),2),0))=7,"B-",IF((ROUND(TRUNC(('TRI-2'!AO49  ),2),0))=6,"C+",IF((ROUND(TRUNC(('TRI-2'!AO49  ),2),0))=5,"C-",IF((ROUND(TRUNC(('TRI-2'!AO49  ),2),0))=4,"D+",IF((ROUND(TRUNC(('TRI-2'!AO49 ),2),0))=3,"D-",IF((ROUND(TRUNC(('TRI-2'!AO49 ),2),0))=2,"E+",IF((ROUND(TRUNC(('TRI-2'!AO49  ),2),0))&lt;=1,"E-","")))))))))))</f>
        <v/>
      </c>
      <c r="AP49" s="51" t="str">
        <f>IF(OR('TRI-2'!AP49 ="",'TRI-2'!AP49&lt;0,'TRI-2'!AP49  &gt;10),"",IF((ROUND(TRUNC(('TRI-2'!AP49  ),2),0))=10,"A+",IF((ROUND(TRUNC(('TRI-2'!AP49  ),2),0))=9,"A-",IF((ROUND(TRUNC(('TRI-2'!AP49   ),2),0))=8,"B+",IF((ROUND(TRUNC(('TRI-2'!AP49 ),2),0))=7,"B-",IF((ROUND(TRUNC(('TRI-2'!AP49  ),2),0))=6,"C+",IF((ROUND(TRUNC(('TRI-2'!AP49  ),2),0))=5,"C-",IF((ROUND(TRUNC(('TRI-2'!AP49  ),2),0))=4,"D+",IF((ROUND(TRUNC(('TRI-2'!AP49 ),2),0))=3,"D-",IF((ROUND(TRUNC(('TRI-2'!AP49 ),2),0))=2,"E+",IF((ROUND(TRUNC(('TRI-2'!AP49  ),2),0))&lt;=1,"E-","")))))))))))</f>
        <v/>
      </c>
      <c r="AQ49" s="51" t="str">
        <f>IF(OR('TRI-2'!AQ49 ="",'TRI-2'!AQ49&lt;0,'TRI-2'!AQ49  &gt;10),"",IF((ROUND(TRUNC(('TRI-2'!AQ49  ),2),0))=10,"A+",IF((ROUND(TRUNC(('TRI-2'!AQ49  ),2),0))=9,"A-",IF((ROUND(TRUNC(('TRI-2'!AQ49   ),2),0))=8,"B+",IF((ROUND(TRUNC(('TRI-2'!AQ49 ),2),0))=7,"B-",IF((ROUND(TRUNC(('TRI-2'!AQ49  ),2),0))=6,"C+",IF((ROUND(TRUNC(('TRI-2'!AQ49  ),2),0))=5,"C-",IF((ROUND(TRUNC(('TRI-2'!AQ49  ),2),0))=4,"D+",IF((ROUND(TRUNC(('TRI-2'!AQ49 ),2),0))=3,"D-",IF((ROUND(TRUNC(('TRI-2'!AQ49 ),2),0))=2,"E+",IF((ROUND(TRUNC(('TRI-2'!AQ49  ),2),0))&lt;=1,"E-","")))))))))))</f>
        <v/>
      </c>
      <c r="AR49" s="51" t="str">
        <f>IF(OR('TRI-2'!AR49 ="",'TRI-2'!AR49&lt;0,'TRI-2'!AR49  &gt;10),"",IF((ROUND(TRUNC(('TRI-2'!AR49  ),2),0))=10,"A+",IF((ROUND(TRUNC(('TRI-2'!AR49  ),2),0))=9,"A-",IF((ROUND(TRUNC(('TRI-2'!AR49   ),2),0))=8,"B+",IF((ROUND(TRUNC(('TRI-2'!AR49 ),2),0))=7,"B-",IF((ROUND(TRUNC(('TRI-2'!AR49  ),2),0))=6,"C+",IF((ROUND(TRUNC(('TRI-2'!AR49  ),2),0))=5,"C-",IF((ROUND(TRUNC(('TRI-2'!AR49  ),2),0))=4,"D+",IF((ROUND(TRUNC(('TRI-2'!AR49 ),2),0))=3,"D-",IF((ROUND(TRUNC(('TRI-2'!AR49 ),2),0))=2,"E+",IF((ROUND(TRUNC(('TRI-2'!AR49  ),2),0))&lt;=1,"E-","")))))))))))</f>
        <v/>
      </c>
      <c r="AS49" s="51" t="str">
        <f>IF(OR('TRI-2'!AS49 ="",'TRI-2'!AS49&lt;0,'TRI-2'!AS49  &gt;10),"",IF((ROUND(TRUNC(('TRI-2'!AS49  ),2),0))=10,"A+",IF((ROUND(TRUNC(('TRI-2'!AS49  ),2),0))=9,"A-",IF((ROUND(TRUNC(('TRI-2'!AS49   ),2),0))=8,"B+",IF((ROUND(TRUNC(('TRI-2'!AS49 ),2),0))=7,"B-",IF((ROUND(TRUNC(('TRI-2'!AS49  ),2),0))=6,"C+",IF((ROUND(TRUNC(('TRI-2'!AS49  ),2),0))=5,"C-",IF((ROUND(TRUNC(('TRI-2'!AS49  ),2),0))=4,"D+",IF((ROUND(TRUNC(('TRI-2'!AS49 ),2),0))=3,"D-",IF((ROUND(TRUNC(('TRI-2'!AS49 ),2),0))=2,"E+",IF((ROUND(TRUNC(('TRI-2'!AS49  ),2),0))&lt;=1,"E-","")))))))))))</f>
        <v/>
      </c>
      <c r="AT49" s="51" t="str">
        <f>IF(OR('TRI-2'!AT49 ="",'TRI-2'!AT49&lt;0,'TRI-2'!AT49  &gt;10),"",IF((ROUND(TRUNC(('TRI-2'!AT49  ),2),0))=10,"A+",IF((ROUND(TRUNC(('TRI-2'!AT49  ),2),0))=9,"A-",IF((ROUND(TRUNC(('TRI-2'!AT49   ),2),0))=8,"B+",IF((ROUND(TRUNC(('TRI-2'!AT49 ),2),0))=7,"B-",IF((ROUND(TRUNC(('TRI-2'!AT49  ),2),0))=6,"C+",IF((ROUND(TRUNC(('TRI-2'!AT49  ),2),0))=5,"C-",IF((ROUND(TRUNC(('TRI-2'!AT49  ),2),0))=4,"D+",IF((ROUND(TRUNC(('TRI-2'!AT49 ),2),0))=3,"D-",IF((ROUND(TRUNC(('TRI-2'!AT49 ),2),0))=2,"E+",IF((ROUND(TRUNC(('TRI-2'!AT49  ),2),0))&lt;=1,"E-","")))))))))))</f>
        <v/>
      </c>
      <c r="AU49" s="51" t="str">
        <f>IF(OR('TRI-2'!AU49 ="",'TRI-2'!AU49&lt;0,'TRI-2'!AU49  &gt;10),"",IF((ROUND(TRUNC(('TRI-2'!AU49  ),2),0))=10,"A+",IF((ROUND(TRUNC(('TRI-2'!AU49  ),2),0))=9,"A-",IF((ROUND(TRUNC(('TRI-2'!AU49   ),2),0))=8,"B+",IF((ROUND(TRUNC(('TRI-2'!AU49 ),2),0))=7,"B-",IF((ROUND(TRUNC(('TRI-2'!AU49  ),2),0))=6,"C+",IF((ROUND(TRUNC(('TRI-2'!AU49  ),2),0))=5,"C-",IF((ROUND(TRUNC(('TRI-2'!AU49  ),2),0))=4,"D+",IF((ROUND(TRUNC(('TRI-2'!AU49 ),2),0))=3,"D-",IF((ROUND(TRUNC(('TRI-2'!AU49 ),2),0))=2,"E+",IF((ROUND(TRUNC(('TRI-2'!AU49  ),2),0))&lt;=1,"E-","")))))))))))</f>
        <v/>
      </c>
      <c r="AV49" s="51" t="str">
        <f>IF(OR('TRI-2'!AV49 ="",'TRI-2'!AV49&lt;0,'TRI-2'!AV49  &gt;10),"",IF((ROUND(TRUNC(('TRI-2'!AV49  ),2),0))=10,"A+",IF((ROUND(TRUNC(('TRI-2'!AV49  ),2),0))=9,"A-",IF((ROUND(TRUNC(('TRI-2'!AV49   ),2),0))=8,"B+",IF((ROUND(TRUNC(('TRI-2'!AV49 ),2),0))=7,"B-",IF((ROUND(TRUNC(('TRI-2'!AV49  ),2),0))=6,"C+",IF((ROUND(TRUNC(('TRI-2'!AV49  ),2),0))=5,"C-",IF((ROUND(TRUNC(('TRI-2'!AV49  ),2),0))=4,"D+",IF((ROUND(TRUNC(('TRI-2'!AV49 ),2),0))=3,"D-",IF((ROUND(TRUNC(('TRI-2'!AV49 ),2),0))=2,"E+",IF((ROUND(TRUNC(('TRI-2'!AV49  ),2),0))&lt;=1,"E-","")))))))))))</f>
        <v/>
      </c>
      <c r="AW49" s="51" t="str">
        <f>IF(OR('TRI-2'!AW49 ="",'TRI-2'!AW49&lt;0,'TRI-2'!AW49  &gt;10),"",IF((ROUND(TRUNC(('TRI-2'!AW49  ),2),0))=10,"A+",IF((ROUND(TRUNC(('TRI-2'!AW49  ),2),0))=9,"A-",IF((ROUND(TRUNC(('TRI-2'!AW49   ),2),0))=8,"B+",IF((ROUND(TRUNC(('TRI-2'!AW49 ),2),0))=7,"B-",IF((ROUND(TRUNC(('TRI-2'!AW49  ),2),0))=6,"C+",IF((ROUND(TRUNC(('TRI-2'!AW49  ),2),0))=5,"C-",IF((ROUND(TRUNC(('TRI-2'!AW49  ),2),0))=4,"D+",IF((ROUND(TRUNC(('TRI-2'!AW49 ),2),0))=3,"D-",IF((ROUND(TRUNC(('TRI-2'!AW49 ),2),0))=2,"E+",IF((ROUND(TRUNC(('TRI-2'!AW49  ),2),0))&lt;=1,"E-","")))))))))))</f>
        <v/>
      </c>
      <c r="AX49" s="51" t="str">
        <f>IF(OR('TRI-2'!AX49 ="",'TRI-2'!AX49&lt;0,'TRI-2'!AX49  &gt;10),"",IF((ROUND(TRUNC(('TRI-2'!AX49  ),2),0))=10,"A+",IF((ROUND(TRUNC(('TRI-2'!AX49  ),2),0))=9,"A-",IF((ROUND(TRUNC(('TRI-2'!AX49   ),2),0))=8,"B+",IF((ROUND(TRUNC(('TRI-2'!AX49 ),2),0))=7,"B-",IF((ROUND(TRUNC(('TRI-2'!AX49  ),2),0))=6,"C+",IF((ROUND(TRUNC(('TRI-2'!AX49  ),2),0))=5,"C-",IF((ROUND(TRUNC(('TRI-2'!AX49  ),2),0))=4,"D+",IF((ROUND(TRUNC(('TRI-2'!AX49 ),2),0))=3,"D-",IF((ROUND(TRUNC(('TRI-2'!AX49 ),2),0))=2,"E+",IF((ROUND(TRUNC(('TRI-2'!AX49  ),2),0))&lt;=1,"E-","")))))))))))</f>
        <v/>
      </c>
      <c r="AY49" s="51" t="str">
        <f>IF(OR('TRI-2'!AY49 ="",'TRI-2'!AY49&lt;0,'TRI-2'!AY49  &gt;10),"",IF((ROUND(TRUNC(('TRI-2'!AY49  ),2),0))=10,"A+",IF((ROUND(TRUNC(('TRI-2'!AY49  ),2),0))=9,"A-",IF((ROUND(TRUNC(('TRI-2'!AY49   ),2),0))=8,"B+",IF((ROUND(TRUNC(('TRI-2'!AY49 ),2),0))=7,"B-",IF((ROUND(TRUNC(('TRI-2'!AY49  ),2),0))=6,"C+",IF((ROUND(TRUNC(('TRI-2'!AY49  ),2),0))=5,"C-",IF((ROUND(TRUNC(('TRI-2'!AY49  ),2),0))=4,"D+",IF((ROUND(TRUNC(('TRI-2'!AY49 ),2),0))=3,"D-",IF((ROUND(TRUNC(('TRI-2'!AY49 ),2),0))=2,"E+",IF((ROUND(TRUNC(('TRI-2'!AY49  ),2),0))&lt;=1,"E-","")))))))))))</f>
        <v/>
      </c>
      <c r="AZ49" s="51" t="str">
        <f>IF(OR('TRI-2'!AZ49 ="",'TRI-2'!AZ49&lt;0,'TRI-2'!AZ49  &gt;10),"",IF((ROUND(TRUNC(('TRI-2'!AZ49  ),2),0))=10,"A+",IF((ROUND(TRUNC(('TRI-2'!AZ49  ),2),0))=9,"A-",IF((ROUND(TRUNC(('TRI-2'!AZ49   ),2),0))=8,"B+",IF((ROUND(TRUNC(('TRI-2'!AZ49 ),2),0))=7,"B-",IF((ROUND(TRUNC(('TRI-2'!AZ49  ),2),0))=6,"C+",IF((ROUND(TRUNC(('TRI-2'!AZ49  ),2),0))=5,"C-",IF((ROUND(TRUNC(('TRI-2'!AZ49  ),2),0))=4,"D+",IF((ROUND(TRUNC(('TRI-2'!AZ49 ),2),0))=3,"D-",IF((ROUND(TRUNC(('TRI-2'!AZ49 ),2),0))=2,"E+",IF((ROUND(TRUNC(('TRI-2'!AZ49  ),2),0))&lt;=1,"E-","")))))))))))</f>
        <v/>
      </c>
      <c r="BA49" s="51" t="str">
        <f>IF(OR('TRI-2'!BA49 ="",'TRI-2'!BA49&lt;0,'TRI-2'!BA49  &gt;10),"",IF((ROUND(TRUNC(('TRI-2'!BA49  ),2),0))=10,"A+",IF((ROUND(TRUNC(('TRI-2'!BA49  ),2),0))=9,"A-",IF((ROUND(TRUNC(('TRI-2'!BA49   ),2),0))=8,"B+",IF((ROUND(TRUNC(('TRI-2'!BA49 ),2),0))=7,"B-",IF((ROUND(TRUNC(('TRI-2'!BA49  ),2),0))=6,"C+",IF((ROUND(TRUNC(('TRI-2'!BA49  ),2),0))=5,"C-",IF((ROUND(TRUNC(('TRI-2'!BA49  ),2),0))=4,"D+",IF((ROUND(TRUNC(('TRI-2'!BA49 ),2),0))=3,"D-",IF((ROUND(TRUNC(('TRI-2'!BA49 ),2),0))=2,"E+",IF((ROUND(TRUNC(('TRI-2'!BA49  ),2),0))&lt;=1,"E-","")))))))))))</f>
        <v/>
      </c>
      <c r="BB49" s="51" t="str">
        <f>IF(OR('TRI-2'!BB49 ="",'TRI-2'!BB49&lt;0,'TRI-2'!BB49  &gt;10),"",IF((ROUND(TRUNC(('TRI-2'!BB49  ),2),0))=10,"A+",IF((ROUND(TRUNC(('TRI-2'!BB49  ),2),0))=9,"A-",IF((ROUND(TRUNC(('TRI-2'!BB49   ),2),0))=8,"B+",IF((ROUND(TRUNC(('TRI-2'!BB49 ),2),0))=7,"B-",IF((ROUND(TRUNC(('TRI-2'!BB49  ),2),0))=6,"C+",IF((ROUND(TRUNC(('TRI-2'!BB49  ),2),0))=5,"C-",IF((ROUND(TRUNC(('TRI-2'!BB49  ),2),0))=4,"D+",IF((ROUND(TRUNC(('TRI-2'!BB49 ),2),0))=3,"D-",IF((ROUND(TRUNC(('TRI-2'!BB49 ),2),0))=2,"E+",IF((ROUND(TRUNC(('TRI-2'!BB49  ),2),0))&lt;=1,"E-","")))))))))))</f>
        <v/>
      </c>
      <c r="BC49" s="51" t="str">
        <f>IF(OR('TRI-2'!BC49 ="",'TRI-2'!BC49&lt;0,'TRI-2'!BC49  &gt;10),"",IF((ROUND(TRUNC(('TRI-2'!BC49  ),2),0))=10,"A+",IF((ROUND(TRUNC(('TRI-2'!BC49  ),2),0))=9,"A-",IF((ROUND(TRUNC(('TRI-2'!BC49   ),2),0))=8,"B+",IF((ROUND(TRUNC(('TRI-2'!BC49 ),2),0))=7,"B-",IF((ROUND(TRUNC(('TRI-2'!BC49  ),2),0))=6,"C+",IF((ROUND(TRUNC(('TRI-2'!BC49  ),2),0))=5,"C-",IF((ROUND(TRUNC(('TRI-2'!BC49  ),2),0))=4,"D+",IF((ROUND(TRUNC(('TRI-2'!BC49 ),2),0))=3,"D-",IF((ROUND(TRUNC(('TRI-2'!BC49 ),2),0))=2,"E+",IF((ROUND(TRUNC(('TRI-2'!BC49  ),2),0))&lt;=1,"E-","")))))))))))</f>
        <v/>
      </c>
      <c r="BD49" s="51" t="str">
        <f>IF(OR('TRI-2'!BD49 ="",'TRI-2'!BD49&lt;0,'TRI-2'!BD49  &gt;10),"",IF((ROUND(TRUNC(('TRI-2'!BD49  ),2),0))=10,"A+",IF((ROUND(TRUNC(('TRI-2'!BD49  ),2),0))=9,"A-",IF((ROUND(TRUNC(('TRI-2'!BD49   ),2),0))=8,"B+",IF((ROUND(TRUNC(('TRI-2'!BD49 ),2),0))=7,"B-",IF((ROUND(TRUNC(('TRI-2'!BD49  ),2),0))=6,"C+",IF((ROUND(TRUNC(('TRI-2'!BD49  ),2),0))=5,"C-",IF((ROUND(TRUNC(('TRI-2'!BD49  ),2),0))=4,"D+",IF((ROUND(TRUNC(('TRI-2'!BD49 ),2),0))=3,"D-",IF((ROUND(TRUNC(('TRI-2'!BD49 ),2),0))=2,"E+",IF((ROUND(TRUNC(('TRI-2'!BD49  ),2),0))&lt;=1,"E-","")))))))))))</f>
        <v/>
      </c>
      <c r="BE49" s="51" t="str">
        <f>IF(OR('TRI-2'!BE49 ="",'TRI-2'!BE49&lt;0,'TRI-2'!BE49  &gt;10),"",IF((ROUND(TRUNC(('TRI-2'!BE49  ),2),0))=10,"A+",IF((ROUND(TRUNC(('TRI-2'!BE49  ),2),0))=9,"A-",IF((ROUND(TRUNC(('TRI-2'!BE49   ),2),0))=8,"B+",IF((ROUND(TRUNC(('TRI-2'!BE49 ),2),0))=7,"B-",IF((ROUND(TRUNC(('TRI-2'!BE49  ),2),0))=6,"C+",IF((ROUND(TRUNC(('TRI-2'!BE49  ),2),0))=5,"C-",IF((ROUND(TRUNC(('TRI-2'!BE49  ),2),0))=4,"D+",IF((ROUND(TRUNC(('TRI-2'!BE49 ),2),0))=3,"D-",IF((ROUND(TRUNC(('TRI-2'!BE49 ),2),0))=2,"E+",IF((ROUND(TRUNC(('TRI-2'!BE49  ),2),0))&lt;=1,"E-","")))))))))))</f>
        <v/>
      </c>
      <c r="BF49" s="51" t="str">
        <f>IF(OR('TRI-2'!BF49 ="",'TRI-2'!BF49&lt;0,'TRI-2'!BF49  &gt;10),"",IF((ROUND(TRUNC(('TRI-2'!BF49  ),2),0))=10,"A+",IF((ROUND(TRUNC(('TRI-2'!BF49  ),2),0))=9,"A-",IF((ROUND(TRUNC(('TRI-2'!BF49   ),2),0))=8,"B+",IF((ROUND(TRUNC(('TRI-2'!BF49 ),2),0))=7,"B-",IF((ROUND(TRUNC(('TRI-2'!BF49  ),2),0))=6,"C+",IF((ROUND(TRUNC(('TRI-2'!BF49  ),2),0))=5,"C-",IF((ROUND(TRUNC(('TRI-2'!BF49  ),2),0))=4,"D+",IF((ROUND(TRUNC(('TRI-2'!BF49 ),2),0))=3,"D-",IF((ROUND(TRUNC(('TRI-2'!BF49 ),2),0))=2,"E+",IF((ROUND(TRUNC(('TRI-2'!BF49  ),2),0))&lt;=1,"E-","")))))))))))</f>
        <v/>
      </c>
      <c r="BG49" s="51" t="str">
        <f>IF(OR('TRI-2'!BG49 ="",'TRI-2'!BG49&lt;0,'TRI-2'!BG49  &gt;10),"",IF((ROUND(TRUNC(('TRI-2'!BG49  ),2),0))=10,"A+",IF((ROUND(TRUNC(('TRI-2'!BG49  ),2),0))=9,"A-",IF((ROUND(TRUNC(('TRI-2'!BG49   ),2),0))=8,"B+",IF((ROUND(TRUNC(('TRI-2'!BG49 ),2),0))=7,"B-",IF((ROUND(TRUNC(('TRI-2'!BG49  ),2),0))=6,"C+",IF((ROUND(TRUNC(('TRI-2'!BG49  ),2),0))=5,"C-",IF((ROUND(TRUNC(('TRI-2'!BG49  ),2),0))=4,"D+",IF((ROUND(TRUNC(('TRI-2'!BG49 ),2),0))=3,"D-",IF((ROUND(TRUNC(('TRI-2'!BG49 ),2),0))=2,"E+",IF((ROUND(TRUNC(('TRI-2'!BG49  ),2),0))&lt;=1,"E-","")))))))))))</f>
        <v/>
      </c>
      <c r="BH49" s="51" t="str">
        <f>IF(OR('TRI-2'!BH49 ="",'TRI-2'!BH49&lt;0,'TRI-2'!BH49  &gt;10),"",IF((ROUND(TRUNC(('TRI-2'!BH49  ),2),0))=10,"A+",IF((ROUND(TRUNC(('TRI-2'!BH49  ),2),0))=9,"A-",IF((ROUND(TRUNC(('TRI-2'!BH49   ),2),0))=8,"B+",IF((ROUND(TRUNC(('TRI-2'!BH49 ),2),0))=7,"B-",IF((ROUND(TRUNC(('TRI-2'!BH49  ),2),0))=6,"C+",IF((ROUND(TRUNC(('TRI-2'!BH49  ),2),0))=5,"C-",IF((ROUND(TRUNC(('TRI-2'!BH49  ),2),0))=4,"D+",IF((ROUND(TRUNC(('TRI-2'!BH49 ),2),0))=3,"D-",IF((ROUND(TRUNC(('TRI-2'!BH49 ),2),0))=2,"E+",IF((ROUND(TRUNC(('TRI-2'!BH49  ),2),0))&lt;=1,"E-","")))))))))))</f>
        <v/>
      </c>
      <c r="BI49" s="51" t="str">
        <f>IF(OR('TRI-2'!BI49 ="",'TRI-2'!BI49&lt;0,'TRI-2'!BI49  &gt;10),"",IF((ROUND(TRUNC(('TRI-2'!BI49  ),2),0))=10,"A+",IF((ROUND(TRUNC(('TRI-2'!BI49  ),2),0))=9,"A-",IF((ROUND(TRUNC(('TRI-2'!BI49   ),2),0))=8,"B+",IF((ROUND(TRUNC(('TRI-2'!BI49 ),2),0))=7,"B-",IF((ROUND(TRUNC(('TRI-2'!BI49  ),2),0))=6,"C+",IF((ROUND(TRUNC(('TRI-2'!BI49  ),2),0))=5,"C-",IF((ROUND(TRUNC(('TRI-2'!BI49  ),2),0))=4,"D+",IF((ROUND(TRUNC(('TRI-2'!BI49 ),2),0))=3,"D-",IF((ROUND(TRUNC(('TRI-2'!BI49 ),2),0))=2,"E+",IF((ROUND(TRUNC(('TRI-2'!BI49  ),2),0))&lt;=1,"E-","")))))))))))</f>
        <v/>
      </c>
      <c r="BJ49" s="51" t="str">
        <f>IF(OR('TRI-2'!BJ49 ="",'TRI-2'!BJ49&lt;0,'TRI-2'!BJ49  &gt;10),"",IF((ROUND(TRUNC(('TRI-2'!BJ49  ),2),0))=10,"A+",IF((ROUND(TRUNC(('TRI-2'!BJ49  ),2),0))=9,"A-",IF((ROUND(TRUNC(('TRI-2'!BJ49   ),2),0))=8,"B+",IF((ROUND(TRUNC(('TRI-2'!BJ49 ),2),0))=7,"B-",IF((ROUND(TRUNC(('TRI-2'!BJ49  ),2),0))=6,"C+",IF((ROUND(TRUNC(('TRI-2'!BJ49  ),2),0))=5,"C-",IF((ROUND(TRUNC(('TRI-2'!BJ49  ),2),0))=4,"D+",IF((ROUND(TRUNC(('TRI-2'!BJ49 ),2),0))=3,"D-",IF((ROUND(TRUNC(('TRI-2'!BJ49 ),2),0))=2,"E+",IF((ROUND(TRUNC(('TRI-2'!BJ49  ),2),0))&lt;=1,"E-","")))))))))))</f>
        <v/>
      </c>
      <c r="BK49" s="51" t="str">
        <f>IF(OR('TRI-2'!BK49 ="",'TRI-2'!BK49&lt;0,'TRI-2'!BK49  &gt;10),"",IF((ROUND(TRUNC(('TRI-2'!BK49  ),2),0))=10,"A+",IF((ROUND(TRUNC(('TRI-2'!BK49  ),2),0))=9,"A-",IF((ROUND(TRUNC(('TRI-2'!BK49   ),2),0))=8,"B+",IF((ROUND(TRUNC(('TRI-2'!BK49 ),2),0))=7,"B-",IF((ROUND(TRUNC(('TRI-2'!BK49  ),2),0))=6,"C+",IF((ROUND(TRUNC(('TRI-2'!BK49  ),2),0))=5,"C-",IF((ROUND(TRUNC(('TRI-2'!BK49  ),2),0))=4,"D+",IF((ROUND(TRUNC(('TRI-2'!BK49 ),2),0))=3,"D-",IF((ROUND(TRUNC(('TRI-2'!BK49 ),2),0))=2,"E+",IF((ROUND(TRUNC(('TRI-2'!BK49  ),2),0))&lt;=1,"E-","")))))))))))</f>
        <v/>
      </c>
      <c r="BL49" s="51" t="str">
        <f>IF(OR('TRI-2'!BL49 ="",'TRI-2'!BL49&lt;0,'TRI-2'!BL49  &gt;10),"",IF((ROUND(TRUNC(('TRI-2'!BL49  ),2),0))=10,"A+",IF((ROUND(TRUNC(('TRI-2'!BL49  ),2),0))=9,"A-",IF((ROUND(TRUNC(('TRI-2'!BL49   ),2),0))=8,"B+",IF((ROUND(TRUNC(('TRI-2'!BL49 ),2),0))=7,"B-",IF((ROUND(TRUNC(('TRI-2'!BL49  ),2),0))=6,"C+",IF((ROUND(TRUNC(('TRI-2'!BL49  ),2),0))=5,"C-",IF((ROUND(TRUNC(('TRI-2'!BL49  ),2),0))=4,"D+",IF((ROUND(TRUNC(('TRI-2'!BL49 ),2),0))=3,"D-",IF((ROUND(TRUNC(('TRI-2'!BL49 ),2),0))=2,"E+",IF((ROUND(TRUNC(('TRI-2'!BL49  ),2),0))&lt;=1,"E-","")))))))))))</f>
        <v/>
      </c>
      <c r="BM49" s="51" t="str">
        <f>IF(OR('TRI-2'!BM49 ="",'TRI-2'!BM49&lt;0,'TRI-2'!BM49  &gt;10),"",IF((ROUND(TRUNC(('TRI-2'!BM49  ),2),0))=10,"A+",IF((ROUND(TRUNC(('TRI-2'!BM49  ),2),0))=9,"A-",IF((ROUND(TRUNC(('TRI-2'!BM49   ),2),0))=8,"B+",IF((ROUND(TRUNC(('TRI-2'!BM49 ),2),0))=7,"B-",IF((ROUND(TRUNC(('TRI-2'!BM49  ),2),0))=6,"C+",IF((ROUND(TRUNC(('TRI-2'!BM49  ),2),0))=5,"C-",IF((ROUND(TRUNC(('TRI-2'!BM49  ),2),0))=4,"D+",IF((ROUND(TRUNC(('TRI-2'!BM49 ),2),0))=3,"D-",IF((ROUND(TRUNC(('TRI-2'!BM49 ),2),0))=2,"E+",IF((ROUND(TRUNC(('TRI-2'!BM49  ),2),0))&lt;=1,"E-","")))))))))))</f>
        <v/>
      </c>
      <c r="BN49" s="51" t="str">
        <f>IF(OR('TRI-2'!BN49 ="",'TRI-2'!BN49&lt;0,'TRI-2'!BN49  &gt;10),"",IF((ROUND(TRUNC(('TRI-2'!BN49  ),2),0))=10,"A+",IF((ROUND(TRUNC(('TRI-2'!BN49  ),2),0))=9,"A-",IF((ROUND(TRUNC(('TRI-2'!BN49   ),2),0))=8,"B+",IF((ROUND(TRUNC(('TRI-2'!BN49 ),2),0))=7,"B-",IF((ROUND(TRUNC(('TRI-2'!BN49  ),2),0))=6,"C+",IF((ROUND(TRUNC(('TRI-2'!BN49  ),2),0))=5,"C-",IF((ROUND(TRUNC(('TRI-2'!BN49  ),2),0))=4,"D+",IF((ROUND(TRUNC(('TRI-2'!BN49 ),2),0))=3,"D-",IF((ROUND(TRUNC(('TRI-2'!BN49 ),2),0))=2,"E+",IF((ROUND(TRUNC(('TRI-2'!BN49  ),2),0))&lt;=1,"E-","")))))))))))</f>
        <v/>
      </c>
      <c r="BO49" s="51" t="str">
        <f>IF(OR('TRI-2'!BO49 ="",'TRI-2'!BO49&lt;0,'TRI-2'!BO49  &gt;10),"",IF((ROUND(TRUNC(('TRI-2'!BO49  ),2),0))=10,"A+",IF((ROUND(TRUNC(('TRI-2'!BO49  ),2),0))=9,"A-",IF((ROUND(TRUNC(('TRI-2'!BO49   ),2),0))=8,"B+",IF((ROUND(TRUNC(('TRI-2'!BO49 ),2),0))=7,"B-",IF((ROUND(TRUNC(('TRI-2'!BO49  ),2),0))=6,"C+",IF((ROUND(TRUNC(('TRI-2'!BO49  ),2),0))=5,"C-",IF((ROUND(TRUNC(('TRI-2'!BO49  ),2),0))=4,"D+",IF((ROUND(TRUNC(('TRI-2'!BO49 ),2),0))=3,"D-",IF((ROUND(TRUNC(('TRI-2'!BO49 ),2),0))=2,"E+",IF((ROUND(TRUNC(('TRI-2'!BO49  ),2),0))&lt;=1,"E-","")))))))))))</f>
        <v/>
      </c>
      <c r="BP49" s="51" t="str">
        <f>IF(OR('TRI-2'!BP49 ="",'TRI-2'!BP49&lt;0,'TRI-2'!BP49  &gt;10),"",IF((ROUND(TRUNC(('TRI-2'!BP49  ),2),0))=10,"A+",IF((ROUND(TRUNC(('TRI-2'!BP49  ),2),0))=9,"A-",IF((ROUND(TRUNC(('TRI-2'!BP49   ),2),0))=8,"B+",IF((ROUND(TRUNC(('TRI-2'!BP49 ),2),0))=7,"B-",IF((ROUND(TRUNC(('TRI-2'!BP49  ),2),0))=6,"C+",IF((ROUND(TRUNC(('TRI-2'!BP49  ),2),0))=5,"C-",IF((ROUND(TRUNC(('TRI-2'!BP49  ),2),0))=4,"D+",IF((ROUND(TRUNC(('TRI-2'!BP49 ),2),0))=3,"D-",IF((ROUND(TRUNC(('TRI-2'!BP49 ),2),0))=2,"E+",IF((ROUND(TRUNC(('TRI-2'!BP49  ),2),0))&lt;=1,"E-","")))))))))))</f>
        <v/>
      </c>
      <c r="BQ49" s="51" t="str">
        <f>IF(OR('TRI-2'!BQ49 ="",'TRI-2'!BQ49&lt;0,'TRI-2'!BQ49  &gt;10),"",IF((ROUND(TRUNC(('TRI-2'!BQ49  ),2),0))=10,"A+",IF((ROUND(TRUNC(('TRI-2'!BQ49  ),2),0))=9,"A-",IF((ROUND(TRUNC(('TRI-2'!BQ49   ),2),0))=8,"B+",IF((ROUND(TRUNC(('TRI-2'!BQ49 ),2),0))=7,"B-",IF((ROUND(TRUNC(('TRI-2'!BQ49  ),2),0))=6,"C+",IF((ROUND(TRUNC(('TRI-2'!BQ49  ),2),0))=5,"C-",IF((ROUND(TRUNC(('TRI-2'!BQ49  ),2),0))=4,"D+",IF((ROUND(TRUNC(('TRI-2'!BQ49 ),2),0))=3,"D-",IF((ROUND(TRUNC(('TRI-2'!BQ49 ),2),0))=2,"E+",IF((ROUND(TRUNC(('TRI-2'!BQ49  ),2),0))&lt;=1,"E-","")))))))))))</f>
        <v/>
      </c>
      <c r="BR49" s="51" t="str">
        <f>IF(OR('TRI-2'!BR49 ="",'TRI-2'!BR49&lt;0,'TRI-2'!BR49  &gt;10),"",IF((ROUND(TRUNC(('TRI-2'!BR49  ),2),0))=10,"A+",IF((ROUND(TRUNC(('TRI-2'!BR49  ),2),0))=9,"A-",IF((ROUND(TRUNC(('TRI-2'!BR49   ),2),0))=8,"B+",IF((ROUND(TRUNC(('TRI-2'!BR49 ),2),0))=7,"B-",IF((ROUND(TRUNC(('TRI-2'!BR49  ),2),0))=6,"C+",IF((ROUND(TRUNC(('TRI-2'!BR49  ),2),0))=5,"C-",IF((ROUND(TRUNC(('TRI-2'!BR49  ),2),0))=4,"D+",IF((ROUND(TRUNC(('TRI-2'!BR49 ),2),0))=3,"D-",IF((ROUND(TRUNC(('TRI-2'!BR49 ),2),0))=2,"E+",IF((ROUND(TRUNC(('TRI-2'!BR49  ),2),0))&lt;=1,"E-","")))))))))))</f>
        <v/>
      </c>
      <c r="BS49" s="51" t="str">
        <f>IF(OR('TRI-2'!BS49 ="",'TRI-2'!BS49&lt;0,'TRI-2'!BS49  &gt;10),"",IF((ROUND(TRUNC(('TRI-2'!BS49  ),2),0))=10,"A+",IF((ROUND(TRUNC(('TRI-2'!BS49  ),2),0))=9,"A-",IF((ROUND(TRUNC(('TRI-2'!BS49   ),2),0))=8,"B+",IF((ROUND(TRUNC(('TRI-2'!BS49 ),2),0))=7,"B-",IF((ROUND(TRUNC(('TRI-2'!BS49  ),2),0))=6,"C+",IF((ROUND(TRUNC(('TRI-2'!BS49  ),2),0))=5,"C-",IF((ROUND(TRUNC(('TRI-2'!BS49  ),2),0))=4,"D+",IF((ROUND(TRUNC(('TRI-2'!BS49 ),2),0))=3,"D-",IF((ROUND(TRUNC(('TRI-2'!BS49 ),2),0))=2,"E+",IF((ROUND(TRUNC(('TRI-2'!BS49  ),2),0))&lt;=1,"E-","")))))))))))</f>
        <v/>
      </c>
      <c r="BT49" s="51" t="str">
        <f>IF(OR('TRI-2'!BT49 ="",'TRI-2'!BT49&lt;0,'TRI-2'!BT49  &gt;10),"",IF((ROUND(TRUNC(('TRI-2'!BT49  ),2),0))=10,"A+",IF((ROUND(TRUNC(('TRI-2'!BT49  ),2),0))=9,"A-",IF((ROUND(TRUNC(('TRI-2'!BT49   ),2),0))=8,"B+",IF((ROUND(TRUNC(('TRI-2'!BT49 ),2),0))=7,"B-",IF((ROUND(TRUNC(('TRI-2'!BT49  ),2),0))=6,"C+",IF((ROUND(TRUNC(('TRI-2'!BT49  ),2),0))=5,"C-",IF((ROUND(TRUNC(('TRI-2'!BT49  ),2),0))=4,"D+",IF((ROUND(TRUNC(('TRI-2'!BT49 ),2),0))=3,"D-",IF((ROUND(TRUNC(('TRI-2'!BT49 ),2),0))=2,"E+",IF((ROUND(TRUNC(('TRI-2'!BT49  ),2),0))&lt;=1,"E-","")))))))))))</f>
        <v/>
      </c>
      <c r="BU49" s="51" t="str">
        <f>IF(OR('TRI-2'!BU49 ="",'TRI-2'!BU49&lt;0,'TRI-2'!BU49  &gt;10),"",IF((ROUND(TRUNC(('TRI-2'!BU49  ),2),0))=10,"A+",IF((ROUND(TRUNC(('TRI-2'!BU49  ),2),0))=9,"A-",IF((ROUND(TRUNC(('TRI-2'!BU49   ),2),0))=8,"B+",IF((ROUND(TRUNC(('TRI-2'!BU49 ),2),0))=7,"B-",IF((ROUND(TRUNC(('TRI-2'!BU49  ),2),0))=6,"C+",IF((ROUND(TRUNC(('TRI-2'!BU49  ),2),0))=5,"C-",IF((ROUND(TRUNC(('TRI-2'!BU49  ),2),0))=4,"D+",IF((ROUND(TRUNC(('TRI-2'!BU49 ),2),0))=3,"D-",IF((ROUND(TRUNC(('TRI-2'!BU49 ),2),0))=2,"E+",IF((ROUND(TRUNC(('TRI-2'!BU49  ),2),0))&lt;=1,"E-","")))))))))))</f>
        <v/>
      </c>
      <c r="BV49" s="51" t="str">
        <f>IF(OR('TRI-2'!BV49 ="",'TRI-2'!BV49&lt;0,'TRI-2'!BV49  &gt;10),"",IF((ROUND(TRUNC(('TRI-2'!BV49  ),2),0))=10,"A+",IF((ROUND(TRUNC(('TRI-2'!BV49  ),2),0))=9,"A-",IF((ROUND(TRUNC(('TRI-2'!BV49   ),2),0))=8,"B+",IF((ROUND(TRUNC(('TRI-2'!BV49 ),2),0))=7,"B-",IF((ROUND(TRUNC(('TRI-2'!BV49  ),2),0))=6,"C+",IF((ROUND(TRUNC(('TRI-2'!BV49  ),2),0))=5,"C-",IF((ROUND(TRUNC(('TRI-2'!BV49  ),2),0))=4,"D+",IF((ROUND(TRUNC(('TRI-2'!BV49 ),2),0))=3,"D-",IF((ROUND(TRUNC(('TRI-2'!BV49 ),2),0))=2,"E+",IF((ROUND(TRUNC(('TRI-2'!BV49  ),2),0))&lt;=1,"E-","")))))))))))</f>
        <v/>
      </c>
      <c r="BW49" s="51" t="str">
        <f>IF(OR('TRI-2'!BW49 ="",'TRI-2'!BW49&lt;0,'TRI-2'!BW49  &gt;10),"",IF((ROUND(TRUNC(('TRI-2'!BW49  ),2),0))=10,"A+",IF((ROUND(TRUNC(('TRI-2'!BW49  ),2),0))=9,"A-",IF((ROUND(TRUNC(('TRI-2'!BW49   ),2),0))=8,"B+",IF((ROUND(TRUNC(('TRI-2'!BW49 ),2),0))=7,"B-",IF((ROUND(TRUNC(('TRI-2'!BW49  ),2),0))=6,"C+",IF((ROUND(TRUNC(('TRI-2'!BW49  ),2),0))=5,"C-",IF((ROUND(TRUNC(('TRI-2'!BW49  ),2),0))=4,"D+",IF((ROUND(TRUNC(('TRI-2'!BW49 ),2),0))=3,"D-",IF((ROUND(TRUNC(('TRI-2'!BW49 ),2),0))=2,"E+",IF((ROUND(TRUNC(('TRI-2'!BW49  ),2),0))&lt;=1,"E-","")))))))))))</f>
        <v/>
      </c>
      <c r="BX49" s="51" t="str">
        <f>IF(OR('TRI-2'!BX49 ="",'TRI-2'!BX49&lt;0,'TRI-2'!BX49  &gt;10),"",IF((ROUND(TRUNC(('TRI-2'!BX49  ),2),0))=10,"A+",IF((ROUND(TRUNC(('TRI-2'!BX49  ),2),0))=9,"A-",IF((ROUND(TRUNC(('TRI-2'!BX49   ),2),0))=8,"B+",IF((ROUND(TRUNC(('TRI-2'!BX49 ),2),0))=7,"B-",IF((ROUND(TRUNC(('TRI-2'!BX49  ),2),0))=6,"C+",IF((ROUND(TRUNC(('TRI-2'!BX49  ),2),0))=5,"C-",IF((ROUND(TRUNC(('TRI-2'!BX49  ),2),0))=4,"D+",IF((ROUND(TRUNC(('TRI-2'!BX49 ),2),0))=3,"D-",IF((ROUND(TRUNC(('TRI-2'!BX49 ),2),0))=2,"E+",IF((ROUND(TRUNC(('TRI-2'!BX49  ),2),0))&lt;=1,"E-","")))))))))))</f>
        <v/>
      </c>
      <c r="BY49" s="51" t="str">
        <f>IF(OR('TRI-2'!BY49 ="",'TRI-2'!BY49&lt;0,'TRI-2'!BY49  &gt;10),"",IF((ROUND(TRUNC(('TRI-2'!BY49  ),2),0))=10,"A+",IF((ROUND(TRUNC(('TRI-2'!BY49  ),2),0))=9,"A-",IF((ROUND(TRUNC(('TRI-2'!BY49   ),2),0))=8,"B+",IF((ROUND(TRUNC(('TRI-2'!BY49 ),2),0))=7,"B-",IF((ROUND(TRUNC(('TRI-2'!BY49  ),2),0))=6,"C+",IF((ROUND(TRUNC(('TRI-2'!BY49  ),2),0))=5,"C-",IF((ROUND(TRUNC(('TRI-2'!BY49  ),2),0))=4,"D+",IF((ROUND(TRUNC(('TRI-2'!BY49 ),2),0))=3,"D-",IF((ROUND(TRUNC(('TRI-2'!BY49 ),2),0))=2,"E+",IF((ROUND(TRUNC(('TRI-2'!BY49  ),2),0))&lt;=1,"E-","")))))))))))</f>
        <v/>
      </c>
      <c r="BZ49" s="51" t="str">
        <f>IF(OR('TRI-2'!BZ49 ="",'TRI-2'!BZ49&lt;0,'TRI-2'!BZ49  &gt;10),"",IF((ROUND(TRUNC(('TRI-2'!BZ49  ),2),0))=10,"A+",IF((ROUND(TRUNC(('TRI-2'!BZ49  ),2),0))=9,"A-",IF((ROUND(TRUNC(('TRI-2'!BZ49   ),2),0))=8,"B+",IF((ROUND(TRUNC(('TRI-2'!BZ49 ),2),0))=7,"B-",IF((ROUND(TRUNC(('TRI-2'!BZ49  ),2),0))=6,"C+",IF((ROUND(TRUNC(('TRI-2'!BZ49  ),2),0))=5,"C-",IF((ROUND(TRUNC(('TRI-2'!BZ49  ),2),0))=4,"D+",IF((ROUND(TRUNC(('TRI-2'!BZ49 ),2),0))=3,"D-",IF((ROUND(TRUNC(('TRI-2'!BZ49 ),2),0))=2,"E+",IF((ROUND(TRUNC(('TRI-2'!BZ49  ),2),0))&lt;=1,"E-","")))))))))))</f>
        <v/>
      </c>
      <c r="CA49" s="51" t="str">
        <f>IF(OR('TRI-2'!CA49 ="",'TRI-2'!CA49&lt;0,'TRI-2'!CA49  &gt;10),"",IF((ROUND(TRUNC(('TRI-2'!CA49  ),2),0))=10,"A+",IF((ROUND(TRUNC(('TRI-2'!CA49  ),2),0))=9,"A-",IF((ROUND(TRUNC(('TRI-2'!CA49   ),2),0))=8,"B+",IF((ROUND(TRUNC(('TRI-2'!CA49 ),2),0))=7,"B-",IF((ROUND(TRUNC(('TRI-2'!CA49  ),2),0))=6,"C+",IF((ROUND(TRUNC(('TRI-2'!CA49  ),2),0))=5,"C-",IF((ROUND(TRUNC(('TRI-2'!CA49  ),2),0))=4,"D+",IF((ROUND(TRUNC(('TRI-2'!CA49 ),2),0))=3,"D-",IF((ROUND(TRUNC(('TRI-2'!CA49 ),2),0))=2,"E+",IF((ROUND(TRUNC(('TRI-2'!CA49  ),2),0))&lt;=1,"E-","")))))))))))</f>
        <v/>
      </c>
      <c r="CB49" s="51" t="str">
        <f>IF(OR('TRI-2'!CB49 ="",'TRI-2'!CB49&lt;0,'TRI-2'!CB49  &gt;10),"",IF((ROUND(TRUNC(('TRI-2'!CB49  ),2),0))=10,"A+",IF((ROUND(TRUNC(('TRI-2'!CB49  ),2),0))=9,"A-",IF((ROUND(TRUNC(('TRI-2'!CB49   ),2),0))=8,"B+",IF((ROUND(TRUNC(('TRI-2'!CB49 ),2),0))=7,"B-",IF((ROUND(TRUNC(('TRI-2'!CB49  ),2),0))=6,"C+",IF((ROUND(TRUNC(('TRI-2'!CB49  ),2),0))=5,"C-",IF((ROUND(TRUNC(('TRI-2'!CB49  ),2),0))=4,"D+",IF((ROUND(TRUNC(('TRI-2'!CB49 ),2),0))=3,"D-",IF((ROUND(TRUNC(('TRI-2'!CB49 ),2),0))=2,"E+",IF((ROUND(TRUNC(('TRI-2'!CB49  ),2),0))&lt;=1,"E-","")))))))))))</f>
        <v/>
      </c>
      <c r="CC49" s="51" t="str">
        <f>IF(OR('TRI-2'!CC49 ="",'TRI-2'!CC49&lt;0,'TRI-2'!CC49  &gt;10),"",IF((ROUND(TRUNC(('TRI-2'!CC49  ),2),0))=10,"A+",IF((ROUND(TRUNC(('TRI-2'!CC49  ),2),0))=9,"A-",IF((ROUND(TRUNC(('TRI-2'!CC49   ),2),0))=8,"B+",IF((ROUND(TRUNC(('TRI-2'!CC49 ),2),0))=7,"B-",IF((ROUND(TRUNC(('TRI-2'!CC49  ),2),0))=6,"C+",IF((ROUND(TRUNC(('TRI-2'!CC49  ),2),0))=5,"C-",IF((ROUND(TRUNC(('TRI-2'!CC49  ),2),0))=4,"D+",IF((ROUND(TRUNC(('TRI-2'!CC49 ),2),0))=3,"D-",IF((ROUND(TRUNC(('TRI-2'!CC49 ),2),0))=2,"E+",IF((ROUND(TRUNC(('TRI-2'!CC49  ),2),0))&lt;=1,"E-","")))))))))))</f>
        <v/>
      </c>
      <c r="CD49" s="51" t="str">
        <f>IF(OR('TRI-2'!CD49 ="",'TRI-2'!CD49&lt;0,'TRI-2'!CD49  &gt;10),"",IF((ROUND(TRUNC(('TRI-2'!CD49  ),2),0))=10,"A+",IF((ROUND(TRUNC(('TRI-2'!CD49  ),2),0))=9,"A-",IF((ROUND(TRUNC(('TRI-2'!CD49   ),2),0))=8,"B+",IF((ROUND(TRUNC(('TRI-2'!CD49 ),2),0))=7,"B-",IF((ROUND(TRUNC(('TRI-2'!CD49  ),2),0))=6,"C+",IF((ROUND(TRUNC(('TRI-2'!CD49  ),2),0))=5,"C-",IF((ROUND(TRUNC(('TRI-2'!CD49  ),2),0))=4,"D+",IF((ROUND(TRUNC(('TRI-2'!CD49 ),2),0))=3,"D-",IF((ROUND(TRUNC(('TRI-2'!CD49 ),2),0))=2,"E+",IF((ROUND(TRUNC(('TRI-2'!CD49  ),2),0))&lt;=1,"E-","")))))))))))</f>
        <v/>
      </c>
      <c r="CE49" s="51" t="str">
        <f>IF(OR('TRI-2'!CE49 ="",'TRI-2'!CE49&lt;0,'TRI-2'!CE49  &gt;10),"",IF((ROUND(TRUNC(('TRI-2'!CE49  ),2),0))=10,"A+",IF((ROUND(TRUNC(('TRI-2'!CE49  ),2),0))=9,"A-",IF((ROUND(TRUNC(('TRI-2'!CE49   ),2),0))=8,"B+",IF((ROUND(TRUNC(('TRI-2'!CE49 ),2),0))=7,"B-",IF((ROUND(TRUNC(('TRI-2'!CE49  ),2),0))=6,"C+",IF((ROUND(TRUNC(('TRI-2'!CE49  ),2),0))=5,"C-",IF((ROUND(TRUNC(('TRI-2'!CE49  ),2),0))=4,"D+",IF((ROUND(TRUNC(('TRI-2'!CE49 ),2),0))=3,"D-",IF((ROUND(TRUNC(('TRI-2'!CE49 ),2),0))=2,"E+",IF((ROUND(TRUNC(('TRI-2'!CE49  ),2),0))&lt;=1,"E-","")))))))))))</f>
        <v/>
      </c>
      <c r="CF49" s="51" t="str">
        <f>IF(OR('TRI-2'!CF49 ="",'TRI-2'!CF49&lt;0,'TRI-2'!CF49  &gt;10),"",IF((ROUND(TRUNC(('TRI-2'!CF49  ),2),0))=10,"A+",IF((ROUND(TRUNC(('TRI-2'!CF49  ),2),0))=9,"A-",IF((ROUND(TRUNC(('TRI-2'!CF49   ),2),0))=8,"B+",IF((ROUND(TRUNC(('TRI-2'!CF49 ),2),0))=7,"B-",IF((ROUND(TRUNC(('TRI-2'!CF49  ),2),0))=6,"C+",IF((ROUND(TRUNC(('TRI-2'!CF49  ),2),0))=5,"C-",IF((ROUND(TRUNC(('TRI-2'!CF49  ),2),0))=4,"D+",IF((ROUND(TRUNC(('TRI-2'!CF49 ),2),0))=3,"D-",IF((ROUND(TRUNC(('TRI-2'!CF49 ),2),0))=2,"E+",IF((ROUND(TRUNC(('TRI-2'!CF49  ),2),0))&lt;=1,"E-","")))))))))))</f>
        <v/>
      </c>
      <c r="CG49" s="51" t="str">
        <f>IF(OR('TRI-2'!CG49 ="",'TRI-2'!CG49&lt;0,'TRI-2'!CG49  &gt;10),"",IF((ROUND(TRUNC(('TRI-2'!CG49  ),2),0))=10,"A+",IF((ROUND(TRUNC(('TRI-2'!CG49  ),2),0))=9,"A-",IF((ROUND(TRUNC(('TRI-2'!CG49   ),2),0))=8,"B+",IF((ROUND(TRUNC(('TRI-2'!CG49 ),2),0))=7,"B-",IF((ROUND(TRUNC(('TRI-2'!CG49  ),2),0))=6,"C+",IF((ROUND(TRUNC(('TRI-2'!CG49  ),2),0))=5,"C-",IF((ROUND(TRUNC(('TRI-2'!CG49  ),2),0))=4,"D+",IF((ROUND(TRUNC(('TRI-2'!CG49 ),2),0))=3,"D-",IF((ROUND(TRUNC(('TRI-2'!CG49 ),2),0))=2,"E+",IF((ROUND(TRUNC(('TRI-2'!CG49  ),2),0))&lt;=1,"E-","")))))))))))</f>
        <v/>
      </c>
      <c r="CH49" s="51" t="str">
        <f>IF(OR('TRI-2'!CH49 ="",'TRI-2'!CH49&lt;0,'TRI-2'!CH49  &gt;10),"",IF((ROUND(TRUNC(('TRI-2'!CH49  ),2),0))=10,"A+",IF((ROUND(TRUNC(('TRI-2'!CH49  ),2),0))=9,"A-",IF((ROUND(TRUNC(('TRI-2'!CH49   ),2),0))=8,"B+",IF((ROUND(TRUNC(('TRI-2'!CH49 ),2),0))=7,"B-",IF((ROUND(TRUNC(('TRI-2'!CH49  ),2),0))=6,"C+",IF((ROUND(TRUNC(('TRI-2'!CH49  ),2),0))=5,"C-",IF((ROUND(TRUNC(('TRI-2'!CH49  ),2),0))=4,"D+",IF((ROUND(TRUNC(('TRI-2'!CH49 ),2),0))=3,"D-",IF((ROUND(TRUNC(('TRI-2'!CH49 ),2),0))=2,"E+",IF((ROUND(TRUNC(('TRI-2'!CH49  ),2),0))&lt;=1,"E-","")))))))))))</f>
        <v/>
      </c>
      <c r="CI49" s="51" t="str">
        <f>IF(OR('TRI-2'!CI49 ="",'TRI-2'!CI49&lt;0,'TRI-2'!CI49  &gt;10),"",IF((ROUND(TRUNC(('TRI-2'!CI49  ),2),0))=10,"A+",IF((ROUND(TRUNC(('TRI-2'!CI49  ),2),0))=9,"A-",IF((ROUND(TRUNC(('TRI-2'!CI49   ),2),0))=8,"B+",IF((ROUND(TRUNC(('TRI-2'!CI49 ),2),0))=7,"B-",IF((ROUND(TRUNC(('TRI-2'!CI49  ),2),0))=6,"C+",IF((ROUND(TRUNC(('TRI-2'!CI49  ),2),0))=5,"C-",IF((ROUND(TRUNC(('TRI-2'!CI49  ),2),0))=4,"D+",IF((ROUND(TRUNC(('TRI-2'!CI49 ),2),0))=3,"D-",IF((ROUND(TRUNC(('TRI-2'!CI49 ),2),0))=2,"E+",IF((ROUND(TRUNC(('TRI-2'!CI49  ),2),0))&lt;=1,"E-","")))))))))))</f>
        <v/>
      </c>
      <c r="CJ49" s="51" t="str">
        <f>IF(OR('TRI-2'!CJ49 ="",'TRI-2'!CJ49&lt;0,'TRI-2'!CJ49  &gt;10),"",IF((ROUND(TRUNC(('TRI-2'!CJ49  ),2),0))=10,"A+",IF((ROUND(TRUNC(('TRI-2'!CJ49  ),2),0))=9,"A-",IF((ROUND(TRUNC(('TRI-2'!CJ49   ),2),0))=8,"B+",IF((ROUND(TRUNC(('TRI-2'!CJ49 ),2),0))=7,"B-",IF((ROUND(TRUNC(('TRI-2'!CJ49  ),2),0))=6,"C+",IF((ROUND(TRUNC(('TRI-2'!CJ49  ),2),0))=5,"C-",IF((ROUND(TRUNC(('TRI-2'!CJ49  ),2),0))=4,"D+",IF((ROUND(TRUNC(('TRI-2'!CJ49 ),2),0))=3,"D-",IF((ROUND(TRUNC(('TRI-2'!CJ49 ),2),0))=2,"E+",IF((ROUND(TRUNC(('TRI-2'!CJ49  ),2),0))&lt;=1,"E-","")))))))))))</f>
        <v/>
      </c>
      <c r="CK49" s="51" t="str">
        <f>IF(OR('TRI-2'!CK49 ="",'TRI-2'!CK49&lt;0,'TRI-2'!CK49  &gt;10),"",IF((ROUND(TRUNC(('TRI-2'!CK49  ),2),0))=10,"A+",IF((ROUND(TRUNC(('TRI-2'!CK49  ),2),0))=9,"A-",IF((ROUND(TRUNC(('TRI-2'!CK49   ),2),0))=8,"B+",IF((ROUND(TRUNC(('TRI-2'!CK49 ),2),0))=7,"B-",IF((ROUND(TRUNC(('TRI-2'!CK49  ),2),0))=6,"C+",IF((ROUND(TRUNC(('TRI-2'!CK49  ),2),0))=5,"C-",IF((ROUND(TRUNC(('TRI-2'!CK49  ),2),0))=4,"D+",IF((ROUND(TRUNC(('TRI-2'!CK49 ),2),0))=3,"D-",IF((ROUND(TRUNC(('TRI-2'!CK49 ),2),0))=2,"E+",IF((ROUND(TRUNC(('TRI-2'!CK49  ),2),0))&lt;=1,"E-","")))))))))))</f>
        <v/>
      </c>
      <c r="CL49" s="51" t="str">
        <f>IF(OR('TRI-2'!CL49 ="",'TRI-2'!CL49&lt;0,'TRI-2'!CL49  &gt;10),"",IF((ROUND(TRUNC(('TRI-2'!CL49  ),2),0))=10,"A+",IF((ROUND(TRUNC(('TRI-2'!CL49  ),2),0))=9,"A-",IF((ROUND(TRUNC(('TRI-2'!CL49   ),2),0))=8,"B+",IF((ROUND(TRUNC(('TRI-2'!CL49 ),2),0))=7,"B-",IF((ROUND(TRUNC(('TRI-2'!CL49  ),2),0))=6,"C+",IF((ROUND(TRUNC(('TRI-2'!CL49  ),2),0))=5,"C-",IF((ROUND(TRUNC(('TRI-2'!CL49  ),2),0))=4,"D+",IF((ROUND(TRUNC(('TRI-2'!CL49 ),2),0))=3,"D-",IF((ROUND(TRUNC(('TRI-2'!CL49 ),2),0))=2,"E+",IF((ROUND(TRUNC(('TRI-2'!CL49  ),2),0))&lt;=1,"E-","")))))))))))</f>
        <v/>
      </c>
      <c r="CM49" s="51" t="str">
        <f>IF(OR('TRI-2'!CM49 ="",'TRI-2'!CM49&lt;0,'TRI-2'!CM49  &gt;10),"",IF((ROUND(TRUNC(('TRI-2'!CM49  ),2),0))=10,"A+",IF((ROUND(TRUNC(('TRI-2'!CM49  ),2),0))=9,"A-",IF((ROUND(TRUNC(('TRI-2'!CM49   ),2),0))=8,"B+",IF((ROUND(TRUNC(('TRI-2'!CM49 ),2),0))=7,"B-",IF((ROUND(TRUNC(('TRI-2'!CM49  ),2),0))=6,"C+",IF((ROUND(TRUNC(('TRI-2'!CM49  ),2),0))=5,"C-",IF((ROUND(TRUNC(('TRI-2'!CM49  ),2),0))=4,"D+",IF((ROUND(TRUNC(('TRI-2'!CM49 ),2),0))=3,"D-",IF((ROUND(TRUNC(('TRI-2'!CM49 ),2),0))=2,"E+",IF((ROUND(TRUNC(('TRI-2'!CM49  ),2),0))&lt;=1,"E-","")))))))))))</f>
        <v/>
      </c>
      <c r="CN49" s="51" t="str">
        <f>IF(OR('TRI-2'!CN49 ="",'TRI-2'!CN49&lt;0,'TRI-2'!CN49  &gt;10),"",IF((ROUND(TRUNC(('TRI-2'!CN49  ),2),0))=10,"A+",IF((ROUND(TRUNC(('TRI-2'!CN49  ),2),0))=9,"A-",IF((ROUND(TRUNC(('TRI-2'!CN49   ),2),0))=8,"B+",IF((ROUND(TRUNC(('TRI-2'!CN49 ),2),0))=7,"B-",IF((ROUND(TRUNC(('TRI-2'!CN49  ),2),0))=6,"C+",IF((ROUND(TRUNC(('TRI-2'!CN49  ),2),0))=5,"C-",IF((ROUND(TRUNC(('TRI-2'!CN49  ),2),0))=4,"D+",IF((ROUND(TRUNC(('TRI-2'!CN49 ),2),0))=3,"D-",IF((ROUND(TRUNC(('TRI-2'!CN49 ),2),0))=2,"E+",IF((ROUND(TRUNC(('TRI-2'!CN49  ),2),0))&lt;=1,"E-","")))))))))))</f>
        <v/>
      </c>
      <c r="CO49" s="51" t="str">
        <f>IF(OR('TRI-2'!CO49 ="",'TRI-2'!CO49&lt;0,'TRI-2'!CO49  &gt;10),"",IF((ROUND(TRUNC(('TRI-2'!CO49  ),2),0))=10,"A+",IF((ROUND(TRUNC(('TRI-2'!CO49  ),2),0))=9,"A-",IF((ROUND(TRUNC(('TRI-2'!CO49   ),2),0))=8,"B+",IF((ROUND(TRUNC(('TRI-2'!CO49 ),2),0))=7,"B-",IF((ROUND(TRUNC(('TRI-2'!CO49  ),2),0))=6,"C+",IF((ROUND(TRUNC(('TRI-2'!CO49  ),2),0))=5,"C-",IF((ROUND(TRUNC(('TRI-2'!CO49  ),2),0))=4,"D+",IF((ROUND(TRUNC(('TRI-2'!CO49 ),2),0))=3,"D-",IF((ROUND(TRUNC(('TRI-2'!CO49 ),2),0))=2,"E+",IF((ROUND(TRUNC(('TRI-2'!CO49  ),2),0))&lt;=1,"E-","")))))))))))</f>
        <v/>
      </c>
      <c r="CP49" s="51" t="str">
        <f>IF(OR('TRI-2'!CP49 ="",'TRI-2'!CP49&lt;0,'TRI-2'!CP49  &gt;10),"",IF((ROUND(TRUNC(('TRI-2'!CP49  ),2),0))=10,"A+",IF((ROUND(TRUNC(('TRI-2'!CP49  ),2),0))=9,"A-",IF((ROUND(TRUNC(('TRI-2'!CP49   ),2),0))=8,"B+",IF((ROUND(TRUNC(('TRI-2'!CP49 ),2),0))=7,"B-",IF((ROUND(TRUNC(('TRI-2'!CP49  ),2),0))=6,"C+",IF((ROUND(TRUNC(('TRI-2'!CP49  ),2),0))=5,"C-",IF((ROUND(TRUNC(('TRI-2'!CP49  ),2),0))=4,"D+",IF((ROUND(TRUNC(('TRI-2'!CP49 ),2),0))=3,"D-",IF((ROUND(TRUNC(('TRI-2'!CP49 ),2),0))=2,"E+",IF((ROUND(TRUNC(('TRI-2'!CP49  ),2),0))&lt;=1,"E-","")))))))))))</f>
        <v/>
      </c>
      <c r="CQ49" s="51" t="str">
        <f>IF(OR('TRI-2'!CQ49 ="",'TRI-2'!CQ49&lt;0,'TRI-2'!CQ49  &gt;10),"",IF((ROUND(TRUNC(('TRI-2'!CQ49  ),2),0))=10,"A+",IF((ROUND(TRUNC(('TRI-2'!CQ49  ),2),0))=9,"A-",IF((ROUND(TRUNC(('TRI-2'!CQ49   ),2),0))=8,"B+",IF((ROUND(TRUNC(('TRI-2'!CQ49 ),2),0))=7,"B-",IF((ROUND(TRUNC(('TRI-2'!CQ49  ),2),0))=6,"C+",IF((ROUND(TRUNC(('TRI-2'!CQ49  ),2),0))=5,"C-",IF((ROUND(TRUNC(('TRI-2'!CQ49  ),2),0))=4,"D+",IF((ROUND(TRUNC(('TRI-2'!CQ49 ),2),0))=3,"D-",IF((ROUND(TRUNC(('TRI-2'!CQ49 ),2),0))=2,"E+",IF((ROUND(TRUNC(('TRI-2'!CQ49  ),2),0))&lt;=1,"E-","")))))))))))</f>
        <v/>
      </c>
      <c r="CR49" s="51" t="str">
        <f>IF(OR('TRI-2'!CR49 ="",'TRI-2'!CR49&lt;0,'TRI-2'!CR49  &gt;10),"",IF((ROUND(TRUNC(('TRI-2'!CR49  ),2),0))=10,"A+",IF((ROUND(TRUNC(('TRI-2'!CR49  ),2),0))=9,"A-",IF((ROUND(TRUNC(('TRI-2'!CR49   ),2),0))=8,"B+",IF((ROUND(TRUNC(('TRI-2'!CR49 ),2),0))=7,"B-",IF((ROUND(TRUNC(('TRI-2'!CR49  ),2),0))=6,"C+",IF((ROUND(TRUNC(('TRI-2'!CR49  ),2),0))=5,"C-",IF((ROUND(TRUNC(('TRI-2'!CR49  ),2),0))=4,"D+",IF((ROUND(TRUNC(('TRI-2'!CR49 ),2),0))=3,"D-",IF((ROUND(TRUNC(('TRI-2'!CR49 ),2),0))=2,"E+",IF((ROUND(TRUNC(('TRI-2'!CR49  ),2),0))&lt;=1,"E-","")))))))))))</f>
        <v/>
      </c>
      <c r="CS49" s="51" t="str">
        <f>IF(OR('TRI-2'!CS49 ="",'TRI-2'!CS49&lt;0,'TRI-2'!CS49  &gt;10),"",IF((ROUND(TRUNC(('TRI-2'!CS49  ),2),0))=10,"A+",IF((ROUND(TRUNC(('TRI-2'!CS49  ),2),0))=9,"A-",IF((ROUND(TRUNC(('TRI-2'!CS49   ),2),0))=8,"B+",IF((ROUND(TRUNC(('TRI-2'!CS49 ),2),0))=7,"B-",IF((ROUND(TRUNC(('TRI-2'!CS49  ),2),0))=6,"C+",IF((ROUND(TRUNC(('TRI-2'!CS49  ),2),0))=5,"C-",IF((ROUND(TRUNC(('TRI-2'!CS49  ),2),0))=4,"D+",IF((ROUND(TRUNC(('TRI-2'!CS49 ),2),0))=3,"D-",IF((ROUND(TRUNC(('TRI-2'!CS49 ),2),0))=2,"E+",IF((ROUND(TRUNC(('TRI-2'!CS49  ),2),0))&lt;=1,"E-","")))))))))))</f>
        <v/>
      </c>
      <c r="CT49" s="51" t="str">
        <f>IF(OR('TRI-2'!CT49 ="",'TRI-2'!CT49&lt;0,'TRI-2'!CT49  &gt;10),"",IF((ROUND(TRUNC(('TRI-2'!CT49  ),2),0))=10,"A+",IF((ROUND(TRUNC(('TRI-2'!CT49  ),2),0))=9,"A-",IF((ROUND(TRUNC(('TRI-2'!CT49   ),2),0))=8,"B+",IF((ROUND(TRUNC(('TRI-2'!CT49 ),2),0))=7,"B-",IF((ROUND(TRUNC(('TRI-2'!CT49  ),2),0))=6,"C+",IF((ROUND(TRUNC(('TRI-2'!CT49  ),2),0))=5,"C-",IF((ROUND(TRUNC(('TRI-2'!CT49  ),2),0))=4,"D+",IF((ROUND(TRUNC(('TRI-2'!CT49 ),2),0))=3,"D-",IF((ROUND(TRUNC(('TRI-2'!CT49 ),2),0))=2,"E+",IF((ROUND(TRUNC(('TRI-2'!CT49  ),2),0))&lt;=1,"E-","")))))))))))</f>
        <v/>
      </c>
      <c r="CU49" s="51" t="str">
        <f>IF(OR('TRI-2'!CU49 ="",'TRI-2'!CU49&lt;0,'TRI-2'!CU49  &gt;10),"",IF((ROUND(TRUNC(('TRI-2'!CU49  ),2),0))=10,"A+",IF((ROUND(TRUNC(('TRI-2'!CU49  ),2),0))=9,"A-",IF((ROUND(TRUNC(('TRI-2'!CU49   ),2),0))=8,"B+",IF((ROUND(TRUNC(('TRI-2'!CU49 ),2),0))=7,"B-",IF((ROUND(TRUNC(('TRI-2'!CU49  ),2),0))=6,"C+",IF((ROUND(TRUNC(('TRI-2'!CU49  ),2),0))=5,"C-",IF((ROUND(TRUNC(('TRI-2'!CU49  ),2),0))=4,"D+",IF((ROUND(TRUNC(('TRI-2'!CU49 ),2),0))=3,"D-",IF((ROUND(TRUNC(('TRI-2'!CU49 ),2),0))=2,"E+",IF((ROUND(TRUNC(('TRI-2'!CU49  ),2),0))&lt;=1,"E-","")))))))))))</f>
        <v/>
      </c>
      <c r="CV49" s="51" t="str">
        <f>IF(OR('TRI-2'!CV49 ="",'TRI-2'!CV49&lt;0,'TRI-2'!CV49  &gt;10),"",IF((ROUND(TRUNC(('TRI-2'!CV49  ),2),0))=10,"A+",IF((ROUND(TRUNC(('TRI-2'!CV49  ),2),0))=9,"A-",IF((ROUND(TRUNC(('TRI-2'!CV49   ),2),0))=8,"B+",IF((ROUND(TRUNC(('TRI-2'!CV49 ),2),0))=7,"B-",IF((ROUND(TRUNC(('TRI-2'!CV49  ),2),0))=6,"C+",IF((ROUND(TRUNC(('TRI-2'!CV49  ),2),0))=5,"C-",IF((ROUND(TRUNC(('TRI-2'!CV49  ),2),0))=4,"D+",IF((ROUND(TRUNC(('TRI-2'!CV49 ),2),0))=3,"D-",IF((ROUND(TRUNC(('TRI-2'!CV49 ),2),0))=2,"E+",IF((ROUND(TRUNC(('TRI-2'!CV49  ),2),0))&lt;=1,"E-","")))))))))))</f>
        <v/>
      </c>
      <c r="CW49" s="51" t="str">
        <f>IF(OR('TRI-2'!CW49 ="",'TRI-2'!CW49&lt;0,'TRI-2'!CW49  &gt;10),"",IF((ROUND(TRUNC(('TRI-2'!CW49  ),2),0))=10,"A+",IF((ROUND(TRUNC(('TRI-2'!CW49  ),2),0))=9,"A-",IF((ROUND(TRUNC(('TRI-2'!CW49   ),2),0))=8,"B+",IF((ROUND(TRUNC(('TRI-2'!CW49 ),2),0))=7,"B-",IF((ROUND(TRUNC(('TRI-2'!CW49  ),2),0))=6,"C+",IF((ROUND(TRUNC(('TRI-2'!CW49  ),2),0))=5,"C-",IF((ROUND(TRUNC(('TRI-2'!CW49  ),2),0))=4,"D+",IF((ROUND(TRUNC(('TRI-2'!CW49 ),2),0))=3,"D-",IF((ROUND(TRUNC(('TRI-2'!CW49 ),2),0))=2,"E+",IF((ROUND(TRUNC(('TRI-2'!CW49  ),2),0))&lt;=1,"E-","")))))))))))</f>
        <v/>
      </c>
      <c r="CX49" s="51" t="str">
        <f>IF(OR('TRI-2'!CX49 ="",'TRI-2'!CX49&lt;0,'TRI-2'!CX49  &gt;10),"",IF((ROUND(TRUNC(('TRI-2'!CX49  ),2),0))=10,"A+",IF((ROUND(TRUNC(('TRI-2'!CX49  ),2),0))=9,"A-",IF((ROUND(TRUNC(('TRI-2'!CX49   ),2),0))=8,"B+",IF((ROUND(TRUNC(('TRI-2'!CX49 ),2),0))=7,"B-",IF((ROUND(TRUNC(('TRI-2'!CX49  ),2),0))=6,"C+",IF((ROUND(TRUNC(('TRI-2'!CX49  ),2),0))=5,"C-",IF((ROUND(TRUNC(('TRI-2'!CX49  ),2),0))=4,"D+",IF((ROUND(TRUNC(('TRI-2'!CX49 ),2),0))=3,"D-",IF((ROUND(TRUNC(('TRI-2'!CX49 ),2),0))=2,"E+",IF((ROUND(TRUNC(('TRI-2'!CX49  ),2),0))&lt;=1,"E-","")))))))))))</f>
        <v/>
      </c>
      <c r="CY49" s="51" t="str">
        <f>IF(OR('TRI-2'!CY49 ="",'TRI-2'!CY49&lt;0,'TRI-2'!CY49  &gt;10),"",IF((ROUND(TRUNC(('TRI-2'!CY49  ),2),0))=10,"A+",IF((ROUND(TRUNC(('TRI-2'!CY49  ),2),0))=9,"A-",IF((ROUND(TRUNC(('TRI-2'!CY49   ),2),0))=8,"B+",IF((ROUND(TRUNC(('TRI-2'!CY49 ),2),0))=7,"B-",IF((ROUND(TRUNC(('TRI-2'!CY49  ),2),0))=6,"C+",IF((ROUND(TRUNC(('TRI-2'!CY49  ),2),0))=5,"C-",IF((ROUND(TRUNC(('TRI-2'!CY49  ),2),0))=4,"D+",IF((ROUND(TRUNC(('TRI-2'!CY49 ),2),0))=3,"D-",IF((ROUND(TRUNC(('TRI-2'!CY49 ),2),0))=2,"E+",IF((ROUND(TRUNC(('TRI-2'!CY49  ),2),0))&lt;=1,"E-","")))))))))))</f>
        <v/>
      </c>
      <c r="CZ49" s="51" t="str">
        <f>IF(OR('TRI-2'!CZ49 ="",'TRI-2'!CZ49&lt;0,'TRI-2'!CZ49  &gt;10),"",IF((ROUND(TRUNC(('TRI-2'!CZ49  ),2),0))=10,"A+",IF((ROUND(TRUNC(('TRI-2'!CZ49  ),2),0))=9,"A-",IF((ROUND(TRUNC(('TRI-2'!CZ49   ),2),0))=8,"B+",IF((ROUND(TRUNC(('TRI-2'!CZ49 ),2),0))=7,"B-",IF((ROUND(TRUNC(('TRI-2'!CZ49  ),2),0))=6,"C+",IF((ROUND(TRUNC(('TRI-2'!CZ49  ),2),0))=5,"C-",IF((ROUND(TRUNC(('TRI-2'!CZ49  ),2),0))=4,"D+",IF((ROUND(TRUNC(('TRI-2'!CZ49 ),2),0))=3,"D-",IF((ROUND(TRUNC(('TRI-2'!CZ49 ),2),0))=2,"E+",IF((ROUND(TRUNC(('TRI-2'!CZ49  ),2),0))&lt;=1,"E-","")))))))))))</f>
        <v/>
      </c>
      <c r="DA49" s="51" t="str">
        <f>IF(OR('TRI-2'!DA49 ="",'TRI-2'!DA49&lt;0,'TRI-2'!DA49  &gt;10),"",IF((ROUND(TRUNC(('TRI-2'!DA49  ),2),0))=10,"A+",IF((ROUND(TRUNC(('TRI-2'!DA49  ),2),0))=9,"A-",IF((ROUND(TRUNC(('TRI-2'!DA49   ),2),0))=8,"B+",IF((ROUND(TRUNC(('TRI-2'!DA49 ),2),0))=7,"B-",IF((ROUND(TRUNC(('TRI-2'!DA49  ),2),0))=6,"C+",IF((ROUND(TRUNC(('TRI-2'!DA49  ),2),0))=5,"C-",IF((ROUND(TRUNC(('TRI-2'!DA49  ),2),0))=4,"D+",IF((ROUND(TRUNC(('TRI-2'!DA49 ),2),0))=3,"D-",IF((ROUND(TRUNC(('TRI-2'!DA49 ),2),0))=2,"E+",IF((ROUND(TRUNC(('TRI-2'!DA49  ),2),0))&lt;=1,"E-","")))))))))))</f>
        <v/>
      </c>
      <c r="DB49" s="51" t="str">
        <f>IF(OR('TRI-2'!DB49 ="",'TRI-2'!DB49&lt;0,'TRI-2'!DB49  &gt;10),"",IF((ROUND(TRUNC(('TRI-2'!DB49  ),2),0))=10,"A+",IF((ROUND(TRUNC(('TRI-2'!DB49  ),2),0))=9,"A-",IF((ROUND(TRUNC(('TRI-2'!DB49   ),2),0))=8,"B+",IF((ROUND(TRUNC(('TRI-2'!DB49 ),2),0))=7,"B-",IF((ROUND(TRUNC(('TRI-2'!DB49  ),2),0))=6,"C+",IF((ROUND(TRUNC(('TRI-2'!DB49  ),2),0))=5,"C-",IF((ROUND(TRUNC(('TRI-2'!DB49  ),2),0))=4,"D+",IF((ROUND(TRUNC(('TRI-2'!DB49 ),2),0))=3,"D-",IF((ROUND(TRUNC(('TRI-2'!DB49 ),2),0))=2,"E+",IF((ROUND(TRUNC(('TRI-2'!DB49  ),2),0))&lt;=1,"E-","")))))))))))</f>
        <v/>
      </c>
      <c r="DC49" s="51" t="str">
        <f>IF(OR('TRI-2'!DC49 ="",'TRI-2'!DC49&lt;0,'TRI-2'!DC49  &gt;10),"",IF((ROUND(TRUNC(('TRI-2'!DC49  ),2),0))=10,"A+",IF((ROUND(TRUNC(('TRI-2'!DC49  ),2),0))=9,"A-",IF((ROUND(TRUNC(('TRI-2'!DC49   ),2),0))=8,"B+",IF((ROUND(TRUNC(('TRI-2'!DC49 ),2),0))=7,"B-",IF((ROUND(TRUNC(('TRI-2'!DC49  ),2),0))=6,"C+",IF((ROUND(TRUNC(('TRI-2'!DC49  ),2),0))=5,"C-",IF((ROUND(TRUNC(('TRI-2'!DC49  ),2),0))=4,"D+",IF((ROUND(TRUNC(('TRI-2'!DC49 ),2),0))=3,"D-",IF((ROUND(TRUNC(('TRI-2'!DC49 ),2),0))=2,"E+",IF((ROUND(TRUNC(('TRI-2'!DC49  ),2),0))&lt;=1,"E-","")))))))))))</f>
        <v/>
      </c>
      <c r="DD49" s="51" t="str">
        <f>IF(OR('TRI-2'!DD49 ="",'TRI-2'!DD49&lt;0,'TRI-2'!DD49  &gt;10),"",IF((ROUND(TRUNC(('TRI-2'!DD49  ),2),0))=10,"A+",IF((ROUND(TRUNC(('TRI-2'!DD49  ),2),0))=9,"A-",IF((ROUND(TRUNC(('TRI-2'!DD49   ),2),0))=8,"B+",IF((ROUND(TRUNC(('TRI-2'!DD49 ),2),0))=7,"B-",IF((ROUND(TRUNC(('TRI-2'!DD49  ),2),0))=6,"C+",IF((ROUND(TRUNC(('TRI-2'!DD49  ),2),0))=5,"C-",IF((ROUND(TRUNC(('TRI-2'!DD49  ),2),0))=4,"D+",IF((ROUND(TRUNC(('TRI-2'!DD49 ),2),0))=3,"D-",IF((ROUND(TRUNC(('TRI-2'!DD49 ),2),0))=2,"E+",IF((ROUND(TRUNC(('TRI-2'!DD49  ),2),0))&lt;=1,"E-","")))))))))))</f>
        <v/>
      </c>
      <c r="DE49" s="51" t="str">
        <f>IF(OR('TRI-2'!DE49 ="",'TRI-2'!DE49&lt;0,'TRI-2'!DE49  &gt;10),"",IF((ROUND(TRUNC(('TRI-2'!DE49  ),2),0))=10,"A+",IF((ROUND(TRUNC(('TRI-2'!DE49  ),2),0))=9,"A-",IF((ROUND(TRUNC(('TRI-2'!DE49   ),2),0))=8,"B+",IF((ROUND(TRUNC(('TRI-2'!DE49 ),2),0))=7,"B-",IF((ROUND(TRUNC(('TRI-2'!DE49  ),2),0))=6,"C+",IF((ROUND(TRUNC(('TRI-2'!DE49  ),2),0))=5,"C-",IF((ROUND(TRUNC(('TRI-2'!DE49  ),2),0))=4,"D+",IF((ROUND(TRUNC(('TRI-2'!DE49 ),2),0))=3,"D-",IF((ROUND(TRUNC(('TRI-2'!DE49 ),2),0))=2,"E+",IF((ROUND(TRUNC(('TRI-2'!DE49  ),2),0))&lt;=1,"E-","")))))))))))</f>
        <v/>
      </c>
      <c r="DF49" s="51" t="str">
        <f>IF(OR('TRI-2'!DF49 ="",'TRI-2'!DF49&lt;0,'TRI-2'!DF49  &gt;10),"",IF((ROUND(TRUNC(('TRI-2'!DF49  ),2),0))=10,"A+",IF((ROUND(TRUNC(('TRI-2'!DF49  ),2),0))=9,"A-",IF((ROUND(TRUNC(('TRI-2'!DF49   ),2),0))=8,"B+",IF((ROUND(TRUNC(('TRI-2'!DF49 ),2),0))=7,"B-",IF((ROUND(TRUNC(('TRI-2'!DF49  ),2),0))=6,"C+",IF((ROUND(TRUNC(('TRI-2'!DF49  ),2),0))=5,"C-",IF((ROUND(TRUNC(('TRI-2'!DF49  ),2),0))=4,"D+",IF((ROUND(TRUNC(('TRI-2'!DF49 ),2),0))=3,"D-",IF((ROUND(TRUNC(('TRI-2'!DF49 ),2),0))=2,"E+",IF((ROUND(TRUNC(('TRI-2'!DF49  ),2),0))&lt;=1,"E-","")))))))))))</f>
        <v/>
      </c>
      <c r="DG49" s="51" t="str">
        <f>IF(OR('TRI-2'!DG49 ="",'TRI-2'!DG49&lt;0,'TRI-2'!DG49  &gt;10),"",IF((ROUND(TRUNC(('TRI-2'!DG49  ),2),0))=10,"A+",IF((ROUND(TRUNC(('TRI-2'!DG49  ),2),0))=9,"A-",IF((ROUND(TRUNC(('TRI-2'!DG49   ),2),0))=8,"B+",IF((ROUND(TRUNC(('TRI-2'!DG49 ),2),0))=7,"B-",IF((ROUND(TRUNC(('TRI-2'!DG49  ),2),0))=6,"C+",IF((ROUND(TRUNC(('TRI-2'!DG49  ),2),0))=5,"C-",IF((ROUND(TRUNC(('TRI-2'!DG49  ),2),0))=4,"D+",IF((ROUND(TRUNC(('TRI-2'!DG49 ),2),0))=3,"D-",IF((ROUND(TRUNC(('TRI-2'!DG49 ),2),0))=2,"E+",IF((ROUND(TRUNC(('TRI-2'!DG49  ),2),0))&lt;=1,"E-","")))))))))))</f>
        <v/>
      </c>
      <c r="DH49" s="51" t="str">
        <f>IF(OR('TRI-2'!DH49 ="",'TRI-2'!DH49&lt;0,'TRI-2'!DH49  &gt;10),"",IF((ROUND(TRUNC(('TRI-2'!DH49  ),2),0))=10,"A+",IF((ROUND(TRUNC(('TRI-2'!DH49  ),2),0))=9,"A-",IF((ROUND(TRUNC(('TRI-2'!DH49   ),2),0))=8,"B+",IF((ROUND(TRUNC(('TRI-2'!DH49 ),2),0))=7,"B-",IF((ROUND(TRUNC(('TRI-2'!DH49  ),2),0))=6,"C+",IF((ROUND(TRUNC(('TRI-2'!DH49  ),2),0))=5,"C-",IF((ROUND(TRUNC(('TRI-2'!DH49  ),2),0))=4,"D+",IF((ROUND(TRUNC(('TRI-2'!DH49 ),2),0))=3,"D-",IF((ROUND(TRUNC(('TRI-2'!DH49 ),2),0))=2,"E+",IF((ROUND(TRUNC(('TRI-2'!DH49  ),2),0))&lt;=1,"E-","")))))))))))</f>
        <v/>
      </c>
      <c r="DI49" s="51" t="str">
        <f>IF(OR('TRI-2'!DI49 ="",'TRI-2'!DI49&lt;0,'TRI-2'!DI49  &gt;10),"",IF((ROUND(TRUNC(('TRI-2'!DI49  ),2),0))=10,"A+",IF((ROUND(TRUNC(('TRI-2'!DI49  ),2),0))=9,"A-",IF((ROUND(TRUNC(('TRI-2'!DI49   ),2),0))=8,"B+",IF((ROUND(TRUNC(('TRI-2'!DI49 ),2),0))=7,"B-",IF((ROUND(TRUNC(('TRI-2'!DI49  ),2),0))=6,"C+",IF((ROUND(TRUNC(('TRI-2'!DI49  ),2),0))=5,"C-",IF((ROUND(TRUNC(('TRI-2'!DI49  ),2),0))=4,"D+",IF((ROUND(TRUNC(('TRI-2'!DI49 ),2),0))=3,"D-",IF((ROUND(TRUNC(('TRI-2'!DI49 ),2),0))=2,"E+",IF((ROUND(TRUNC(('TRI-2'!DI49  ),2),0))&lt;=1,"E-","")))))))))))</f>
        <v/>
      </c>
      <c r="DJ49" s="51" t="str">
        <f>IF(OR('TRI-2'!DJ49 ="",'TRI-2'!DJ49&lt;0,'TRI-2'!DJ49  &gt;10),"",IF((ROUND(TRUNC(('TRI-2'!DJ49  ),2),0))=10,"A+",IF((ROUND(TRUNC(('TRI-2'!DJ49  ),2),0))=9,"A-",IF((ROUND(TRUNC(('TRI-2'!DJ49   ),2),0))=8,"B+",IF((ROUND(TRUNC(('TRI-2'!DJ49 ),2),0))=7,"B-",IF((ROUND(TRUNC(('TRI-2'!DJ49  ),2),0))=6,"C+",IF((ROUND(TRUNC(('TRI-2'!DJ49  ),2),0))=5,"C-",IF((ROUND(TRUNC(('TRI-2'!DJ49  ),2),0))=4,"D+",IF((ROUND(TRUNC(('TRI-2'!DJ49 ),2),0))=3,"D-",IF((ROUND(TRUNC(('TRI-2'!DJ49 ),2),0))=2,"E+",IF((ROUND(TRUNC(('TRI-2'!DJ49  ),2),0))&lt;=1,"E-","")))))))))))</f>
        <v/>
      </c>
      <c r="DK49" s="51" t="str">
        <f>IF(OR('TRI-2'!DK49 ="",'TRI-2'!DK49&lt;0,'TRI-2'!DK49  &gt;10),"",IF((ROUND(TRUNC(('TRI-2'!DK49  ),2),0))=10,"A+",IF((ROUND(TRUNC(('TRI-2'!DK49  ),2),0))=9,"A-",IF((ROUND(TRUNC(('TRI-2'!DK49   ),2),0))=8,"B+",IF((ROUND(TRUNC(('TRI-2'!DK49 ),2),0))=7,"B-",IF((ROUND(TRUNC(('TRI-2'!DK49  ),2),0))=6,"C+",IF((ROUND(TRUNC(('TRI-2'!DK49  ),2),0))=5,"C-",IF((ROUND(TRUNC(('TRI-2'!DK49  ),2),0))=4,"D+",IF((ROUND(TRUNC(('TRI-2'!DK49 ),2),0))=3,"D-",IF((ROUND(TRUNC(('TRI-2'!DK49 ),2),0))=2,"E+",IF((ROUND(TRUNC(('TRI-2'!DK49  ),2),0))&lt;=1,"E-","")))))))))))</f>
        <v/>
      </c>
      <c r="DL49" s="51" t="str">
        <f>IF(OR('TRI-2'!DL49 ="",'TRI-2'!DL49&lt;0,'TRI-2'!DL49  &gt;10),"",IF((ROUND(TRUNC(('TRI-2'!DL49  ),2),0))=10,"A+",IF((ROUND(TRUNC(('TRI-2'!DL49  ),2),0))=9,"A-",IF((ROUND(TRUNC(('TRI-2'!DL49   ),2),0))=8,"B+",IF((ROUND(TRUNC(('TRI-2'!DL49 ),2),0))=7,"B-",IF((ROUND(TRUNC(('TRI-2'!DL49  ),2),0))=6,"C+",IF((ROUND(TRUNC(('TRI-2'!DL49  ),2),0))=5,"C-",IF((ROUND(TRUNC(('TRI-2'!DL49  ),2),0))=4,"D+",IF((ROUND(TRUNC(('TRI-2'!DL49 ),2),0))=3,"D-",IF((ROUND(TRUNC(('TRI-2'!DL49 ),2),0))=2,"E+",IF((ROUND(TRUNC(('TRI-2'!DL49  ),2),0))&lt;=1,"E-","")))))))))))</f>
        <v/>
      </c>
      <c r="DM49" s="51" t="str">
        <f>IF(OR('TRI-2'!DM49 ="",'TRI-2'!DM49&lt;0,'TRI-2'!DM49  &gt;10),"",IF((ROUND(TRUNC(('TRI-2'!DM49  ),2),0))=10,"A+",IF((ROUND(TRUNC(('TRI-2'!DM49  ),2),0))=9,"A-",IF((ROUND(TRUNC(('TRI-2'!DM49   ),2),0))=8,"B+",IF((ROUND(TRUNC(('TRI-2'!DM49 ),2),0))=7,"B-",IF((ROUND(TRUNC(('TRI-2'!DM49  ),2),0))=6,"C+",IF((ROUND(TRUNC(('TRI-2'!DM49  ),2),0))=5,"C-",IF((ROUND(TRUNC(('TRI-2'!DM49  ),2),0))=4,"D+",IF((ROUND(TRUNC(('TRI-2'!DM49 ),2),0))=3,"D-",IF((ROUND(TRUNC(('TRI-2'!DM49 ),2),0))=2,"E+",IF((ROUND(TRUNC(('TRI-2'!DM49  ),2),0))&lt;=1,"E-","")))))))))))</f>
        <v/>
      </c>
      <c r="DN49" s="51" t="str">
        <f>IF(OR('TRI-2'!DN49 ="",'TRI-2'!DN49&lt;0,'TRI-2'!DN49  &gt;10),"",IF((ROUND(TRUNC(('TRI-2'!DN49  ),2),0))=10,"A+",IF((ROUND(TRUNC(('TRI-2'!DN49  ),2),0))=9,"A-",IF((ROUND(TRUNC(('TRI-2'!DN49   ),2),0))=8,"B+",IF((ROUND(TRUNC(('TRI-2'!DN49 ),2),0))=7,"B-",IF((ROUND(TRUNC(('TRI-2'!DN49  ),2),0))=6,"C+",IF((ROUND(TRUNC(('TRI-2'!DN49  ),2),0))=5,"C-",IF((ROUND(TRUNC(('TRI-2'!DN49  ),2),0))=4,"D+",IF((ROUND(TRUNC(('TRI-2'!DN49 ),2),0))=3,"D-",IF((ROUND(TRUNC(('TRI-2'!DN49 ),2),0))=2,"E+",IF((ROUND(TRUNC(('TRI-2'!DN49  ),2),0))&lt;=1,"E-","")))))))))))</f>
        <v/>
      </c>
      <c r="DO49" s="51" t="str">
        <f>IF(OR('TRI-2'!DO49 ="",'TRI-2'!DO49&lt;0,'TRI-2'!DO49  &gt;10),"",IF((ROUND(TRUNC(('TRI-2'!DO49  ),2),0))=10,"A+",IF((ROUND(TRUNC(('TRI-2'!DO49  ),2),0))=9,"A-",IF((ROUND(TRUNC(('TRI-2'!DO49   ),2),0))=8,"B+",IF((ROUND(TRUNC(('TRI-2'!DO49 ),2),0))=7,"B-",IF((ROUND(TRUNC(('TRI-2'!DO49  ),2),0))=6,"C+",IF((ROUND(TRUNC(('TRI-2'!DO49  ),2),0))=5,"C-",IF((ROUND(TRUNC(('TRI-2'!DO49  ),2),0))=4,"D+",IF((ROUND(TRUNC(('TRI-2'!DO49 ),2),0))=3,"D-",IF((ROUND(TRUNC(('TRI-2'!DO49 ),2),0))=2,"E+",IF((ROUND(TRUNC(('TRI-2'!DO49  ),2),0))&lt;=1,"E-","")))))))))))</f>
        <v/>
      </c>
      <c r="DP49" s="51" t="str">
        <f>IF(OR('TRI-2'!DP49 ="",'TRI-2'!DP49&lt;0,'TRI-2'!DP49  &gt;10),"",IF((ROUND(TRUNC(('TRI-2'!DP49  ),2),0))=10,"A+",IF((ROUND(TRUNC(('TRI-2'!DP49  ),2),0))=9,"A-",IF((ROUND(TRUNC(('TRI-2'!DP49   ),2),0))=8,"B+",IF((ROUND(TRUNC(('TRI-2'!DP49 ),2),0))=7,"B-",IF((ROUND(TRUNC(('TRI-2'!DP49  ),2),0))=6,"C+",IF((ROUND(TRUNC(('TRI-2'!DP49  ),2),0))=5,"C-",IF((ROUND(TRUNC(('TRI-2'!DP49  ),2),0))=4,"D+",IF((ROUND(TRUNC(('TRI-2'!DP49 ),2),0))=3,"D-",IF((ROUND(TRUNC(('TRI-2'!DP49 ),2),0))=2,"E+",IF((ROUND(TRUNC(('TRI-2'!DP49  ),2),0))&lt;=1,"E-","")))))))))))</f>
        <v/>
      </c>
      <c r="DQ49" s="51" t="str">
        <f>IF(OR('TRI-2'!DQ49 ="",'TRI-2'!DQ49&lt;0,'TRI-2'!DQ49  &gt;10),"",IF((ROUND(TRUNC(('TRI-2'!DQ49  ),2),0))=10,"A+",IF((ROUND(TRUNC(('TRI-2'!DQ49  ),2),0))=9,"A-",IF((ROUND(TRUNC(('TRI-2'!DQ49   ),2),0))=8,"B+",IF((ROUND(TRUNC(('TRI-2'!DQ49 ),2),0))=7,"B-",IF((ROUND(TRUNC(('TRI-2'!DQ49  ),2),0))=6,"C+",IF((ROUND(TRUNC(('TRI-2'!DQ49  ),2),0))=5,"C-",IF((ROUND(TRUNC(('TRI-2'!DQ49  ),2),0))=4,"D+",IF((ROUND(TRUNC(('TRI-2'!DQ49 ),2),0))=3,"D-",IF((ROUND(TRUNC(('TRI-2'!DQ49 ),2),0))=2,"E+",IF((ROUND(TRUNC(('TRI-2'!DQ49  ),2),0))&lt;=1,"E-","")))))))))))</f>
        <v/>
      </c>
      <c r="DR49" s="51" t="str">
        <f>IF(OR('TRI-2'!DR49 ="",'TRI-2'!DR49&lt;0,'TRI-2'!DR49  &gt;10),"",IF((ROUND(TRUNC(('TRI-2'!DR49  ),2),0))=10,"A+",IF((ROUND(TRUNC(('TRI-2'!DR49  ),2),0))=9,"A-",IF((ROUND(TRUNC(('TRI-2'!DR49   ),2),0))=8,"B+",IF((ROUND(TRUNC(('TRI-2'!DR49 ),2),0))=7,"B-",IF((ROUND(TRUNC(('TRI-2'!DR49  ),2),0))=6,"C+",IF((ROUND(TRUNC(('TRI-2'!DR49  ),2),0))=5,"C-",IF((ROUND(TRUNC(('TRI-2'!DR49  ),2),0))=4,"D+",IF((ROUND(TRUNC(('TRI-2'!DR49 ),2),0))=3,"D-",IF((ROUND(TRUNC(('TRI-2'!DR49 ),2),0))=2,"E+",IF((ROUND(TRUNC(('TRI-2'!DR49  ),2),0))&lt;=1,"E-","")))))))))))</f>
        <v/>
      </c>
      <c r="DS49" s="51" t="str">
        <f>IF(OR('TRI-2'!DS49 ="",'TRI-2'!DS49&lt;0,'TRI-2'!DS49  &gt;10),"",IF((ROUND(TRUNC(('TRI-2'!DS49  ),2),0))=10,"A+",IF((ROUND(TRUNC(('TRI-2'!DS49  ),2),0))=9,"A-",IF((ROUND(TRUNC(('TRI-2'!DS49   ),2),0))=8,"B+",IF((ROUND(TRUNC(('TRI-2'!DS49 ),2),0))=7,"B-",IF((ROUND(TRUNC(('TRI-2'!DS49  ),2),0))=6,"C+",IF((ROUND(TRUNC(('TRI-2'!DS49  ),2),0))=5,"C-",IF((ROUND(TRUNC(('TRI-2'!DS49  ),2),0))=4,"D+",IF((ROUND(TRUNC(('TRI-2'!DS49 ),2),0))=3,"D-",IF((ROUND(TRUNC(('TRI-2'!DS49 ),2),0))=2,"E+",IF((ROUND(TRUNC(('TRI-2'!DS49  ),2),0))&lt;=1,"E-","")))))))))))</f>
        <v/>
      </c>
      <c r="DT49" s="51" t="str">
        <f>IF(OR('TRI-2'!DT49 ="",'TRI-2'!DT49&lt;0,'TRI-2'!DT49  &gt;10),"",IF((ROUND(TRUNC(('TRI-2'!DT49  ),2),0))=10,"A+",IF((ROUND(TRUNC(('TRI-2'!DT49  ),2),0))=9,"A-",IF((ROUND(TRUNC(('TRI-2'!DT49   ),2),0))=8,"B+",IF((ROUND(TRUNC(('TRI-2'!DT49 ),2),0))=7,"B-",IF((ROUND(TRUNC(('TRI-2'!DT49  ),2),0))=6,"C+",IF((ROUND(TRUNC(('TRI-2'!DT49  ),2),0))=5,"C-",IF((ROUND(TRUNC(('TRI-2'!DT49  ),2),0))=4,"D+",IF((ROUND(TRUNC(('TRI-2'!DT49 ),2),0))=3,"D-",IF((ROUND(TRUNC(('TRI-2'!DT49 ),2),0))=2,"E+",IF((ROUND(TRUNC(('TRI-2'!DT49  ),2),0))&lt;=1,"E-","")))))))))))</f>
        <v/>
      </c>
      <c r="DU49" s="51" t="str">
        <f>IF(OR('TRI-2'!DU49 ="",'TRI-2'!DU49&lt;0,'TRI-2'!DU49  &gt;10),"",IF((ROUND(TRUNC(('TRI-2'!DU49  ),2),0))=10,"A+",IF((ROUND(TRUNC(('TRI-2'!DU49  ),2),0))=9,"A-",IF((ROUND(TRUNC(('TRI-2'!DU49   ),2),0))=8,"B+",IF((ROUND(TRUNC(('TRI-2'!DU49 ),2),0))=7,"B-",IF((ROUND(TRUNC(('TRI-2'!DU49  ),2),0))=6,"C+",IF((ROUND(TRUNC(('TRI-2'!DU49  ),2),0))=5,"C-",IF((ROUND(TRUNC(('TRI-2'!DU49  ),2),0))=4,"D+",IF((ROUND(TRUNC(('TRI-2'!DU49 ),2),0))=3,"D-",IF((ROUND(TRUNC(('TRI-2'!DU49 ),2),0))=2,"E+",IF((ROUND(TRUNC(('TRI-2'!DU49  ),2),0))&lt;=1,"E-","")))))))))))</f>
        <v/>
      </c>
      <c r="DV49" s="51" t="str">
        <f>IF(OR('TRI-2'!DV49 ="",'TRI-2'!DV49&lt;0,'TRI-2'!DV49  &gt;10),"",IF((ROUND(TRUNC(('TRI-2'!DV49  ),2),0))=10,"A+",IF((ROUND(TRUNC(('TRI-2'!DV49  ),2),0))=9,"A-",IF((ROUND(TRUNC(('TRI-2'!DV49   ),2),0))=8,"B+",IF((ROUND(TRUNC(('TRI-2'!DV49 ),2),0))=7,"B-",IF((ROUND(TRUNC(('TRI-2'!DV49  ),2),0))=6,"C+",IF((ROUND(TRUNC(('TRI-2'!DV49  ),2),0))=5,"C-",IF((ROUND(TRUNC(('TRI-2'!DV49  ),2),0))=4,"D+",IF((ROUND(TRUNC(('TRI-2'!DV49 ),2),0))=3,"D-",IF((ROUND(TRUNC(('TRI-2'!DV49 ),2),0))=2,"E+",IF((ROUND(TRUNC(('TRI-2'!DV49  ),2),0))&lt;=1,"E-","")))))))))))</f>
        <v/>
      </c>
      <c r="DW49" s="51" t="str">
        <f>IF(OR('TRI-2'!DW49 ="",'TRI-2'!DW49&lt;0,'TRI-2'!DW49  &gt;10),"",IF((ROUND(TRUNC(('TRI-2'!DW49  ),2),0))=10,"A+",IF((ROUND(TRUNC(('TRI-2'!DW49  ),2),0))=9,"A-",IF((ROUND(TRUNC(('TRI-2'!DW49   ),2),0))=8,"B+",IF((ROUND(TRUNC(('TRI-2'!DW49 ),2),0))=7,"B-",IF((ROUND(TRUNC(('TRI-2'!DW49  ),2),0))=6,"C+",IF((ROUND(TRUNC(('TRI-2'!DW49  ),2),0))=5,"C-",IF((ROUND(TRUNC(('TRI-2'!DW49  ),2),0))=4,"D+",IF((ROUND(TRUNC(('TRI-2'!DW49 ),2),0))=3,"D-",IF((ROUND(TRUNC(('TRI-2'!DW49 ),2),0))=2,"E+",IF((ROUND(TRUNC(('TRI-2'!DW49  ),2),0))&lt;=1,"E-","")))))))))))</f>
        <v/>
      </c>
      <c r="DX49" s="51" t="str">
        <f>IF(OR('TRI-2'!DX49 ="",'TRI-2'!DX49&lt;0,'TRI-2'!DX49  &gt;10),"",IF((ROUND(TRUNC(('TRI-2'!DX49  ),2),0))=10,"A+",IF((ROUND(TRUNC(('TRI-2'!DX49  ),2),0))=9,"A-",IF((ROUND(TRUNC(('TRI-2'!DX49   ),2),0))=8,"B+",IF((ROUND(TRUNC(('TRI-2'!DX49 ),2),0))=7,"B-",IF((ROUND(TRUNC(('TRI-2'!DX49  ),2),0))=6,"C+",IF((ROUND(TRUNC(('TRI-2'!DX49  ),2),0))=5,"C-",IF((ROUND(TRUNC(('TRI-2'!DX49  ),2),0))=4,"D+",IF((ROUND(TRUNC(('TRI-2'!DX49 ),2),0))=3,"D-",IF((ROUND(TRUNC(('TRI-2'!DX49 ),2),0))=2,"E+",IF((ROUND(TRUNC(('TRI-2'!DX49  ),2),0))&lt;=1,"E-","")))))))))))</f>
        <v/>
      </c>
      <c r="DY49" s="51" t="str">
        <f>IF(OR('TRI-2'!DY49 ="",'TRI-2'!DY49&lt;0,'TRI-2'!DY49  &gt;10),"",IF((ROUND(TRUNC(('TRI-2'!DY49  ),2),0))=10,"A+",IF((ROUND(TRUNC(('TRI-2'!DY49  ),2),0))=9,"A-",IF((ROUND(TRUNC(('TRI-2'!DY49   ),2),0))=8,"B+",IF((ROUND(TRUNC(('TRI-2'!DY49 ),2),0))=7,"B-",IF((ROUND(TRUNC(('TRI-2'!DY49  ),2),0))=6,"C+",IF((ROUND(TRUNC(('TRI-2'!DY49  ),2),0))=5,"C-",IF((ROUND(TRUNC(('TRI-2'!DY49  ),2),0))=4,"D+",IF((ROUND(TRUNC(('TRI-2'!DY49 ),2),0))=3,"D-",IF((ROUND(TRUNC(('TRI-2'!DY49 ),2),0))=2,"E+",IF((ROUND(TRUNC(('TRI-2'!DY49  ),2),0))&lt;=1,"E-","")))))))))))</f>
        <v/>
      </c>
      <c r="DZ49" s="51" t="str">
        <f>IF(OR('TRI-2'!DZ49 ="",'TRI-2'!DZ49&lt;0,'TRI-2'!DZ49  &gt;10),"",IF((ROUND(TRUNC(('TRI-2'!DZ49  ),2),0))=10,"A+",IF((ROUND(TRUNC(('TRI-2'!DZ49  ),2),0))=9,"A-",IF((ROUND(TRUNC(('TRI-2'!DZ49   ),2),0))=8,"B+",IF((ROUND(TRUNC(('TRI-2'!DZ49 ),2),0))=7,"B-",IF((ROUND(TRUNC(('TRI-2'!DZ49  ),2),0))=6,"C+",IF((ROUND(TRUNC(('TRI-2'!DZ49  ),2),0))=5,"C-",IF((ROUND(TRUNC(('TRI-2'!DZ49  ),2),0))=4,"D+",IF((ROUND(TRUNC(('TRI-2'!DZ49 ),2),0))=3,"D-",IF((ROUND(TRUNC(('TRI-2'!DZ49 ),2),0))=2,"E+",IF((ROUND(TRUNC(('TRI-2'!DZ49  ),2),0))&lt;=1,"E-","")))))))))))</f>
        <v/>
      </c>
      <c r="EA49" s="51" t="str">
        <f>IF(OR('TRI-2'!EA49 ="",'TRI-2'!EA49&lt;0,'TRI-2'!EA49  &gt;10),"",IF((ROUND(TRUNC(('TRI-2'!EA49  ),2),0))=10,"A+",IF((ROUND(TRUNC(('TRI-2'!EA49  ),2),0))=9,"A-",IF((ROUND(TRUNC(('TRI-2'!EA49   ),2),0))=8,"B+",IF((ROUND(TRUNC(('TRI-2'!EA49 ),2),0))=7,"B-",IF((ROUND(TRUNC(('TRI-2'!EA49  ),2),0))=6,"C+",IF((ROUND(TRUNC(('TRI-2'!EA49  ),2),0))=5,"C-",IF((ROUND(TRUNC(('TRI-2'!EA49  ),2),0))=4,"D+",IF((ROUND(TRUNC(('TRI-2'!EA49 ),2),0))=3,"D-",IF((ROUND(TRUNC(('TRI-2'!EA49 ),2),0))=2,"E+",IF((ROUND(TRUNC(('TRI-2'!EA49  ),2),0))&lt;=1,"E-","")))))))))))</f>
        <v/>
      </c>
      <c r="EB49" s="51" t="str">
        <f>IF(OR('TRI-2'!EB49 ="",'TRI-2'!EB49&lt;0,'TRI-2'!EB49  &gt;10),"",IF((ROUND(TRUNC(('TRI-2'!EB49  ),2),0))=10,"A+",IF((ROUND(TRUNC(('TRI-2'!EB49  ),2),0))=9,"A-",IF((ROUND(TRUNC(('TRI-2'!EB49   ),2),0))=8,"B+",IF((ROUND(TRUNC(('TRI-2'!EB49 ),2),0))=7,"B-",IF((ROUND(TRUNC(('TRI-2'!EB49  ),2),0))=6,"C+",IF((ROUND(TRUNC(('TRI-2'!EB49  ),2),0))=5,"C-",IF((ROUND(TRUNC(('TRI-2'!EB49  ),2),0))=4,"D+",IF((ROUND(TRUNC(('TRI-2'!EB49 ),2),0))=3,"D-",IF((ROUND(TRUNC(('TRI-2'!EB49 ),2),0))=2,"E+",IF((ROUND(TRUNC(('TRI-2'!EB49  ),2),0))&lt;=1,"E-","")))))))))))</f>
        <v/>
      </c>
      <c r="EC49" s="51" t="str">
        <f>IF(OR('TRI-2'!EC49 ="",'TRI-2'!EC49&lt;0,'TRI-2'!EC49  &gt;10),"",IF((ROUND(TRUNC(('TRI-2'!EC49  ),2),0))=10,"A+",IF((ROUND(TRUNC(('TRI-2'!EC49  ),2),0))=9,"A-",IF((ROUND(TRUNC(('TRI-2'!EC49   ),2),0))=8,"B+",IF((ROUND(TRUNC(('TRI-2'!EC49 ),2),0))=7,"B-",IF((ROUND(TRUNC(('TRI-2'!EC49  ),2),0))=6,"C+",IF((ROUND(TRUNC(('TRI-2'!EC49  ),2),0))=5,"C-",IF((ROUND(TRUNC(('TRI-2'!EC49  ),2),0))=4,"D+",IF((ROUND(TRUNC(('TRI-2'!EC49 ),2),0))=3,"D-",IF((ROUND(TRUNC(('TRI-2'!EC49 ),2),0))=2,"E+",IF((ROUND(TRUNC(('TRI-2'!EC49  ),2),0))&lt;=1,"E-","")))))))))))</f>
        <v/>
      </c>
      <c r="ED49" s="51" t="str">
        <f>IF(OR('TRI-2'!ED49 ="",'TRI-2'!ED49&lt;0,'TRI-2'!ED49  &gt;10),"",IF((ROUND(TRUNC(('TRI-2'!ED49  ),2),0))=10,"A+",IF((ROUND(TRUNC(('TRI-2'!ED49  ),2),0))=9,"A-",IF((ROUND(TRUNC(('TRI-2'!ED49   ),2),0))=8,"B+",IF((ROUND(TRUNC(('TRI-2'!ED49 ),2),0))=7,"B-",IF((ROUND(TRUNC(('TRI-2'!ED49  ),2),0))=6,"C+",IF((ROUND(TRUNC(('TRI-2'!ED49  ),2),0))=5,"C-",IF((ROUND(TRUNC(('TRI-2'!ED49  ),2),0))=4,"D+",IF((ROUND(TRUNC(('TRI-2'!ED49 ),2),0))=3,"D-",IF((ROUND(TRUNC(('TRI-2'!ED49 ),2),0))=2,"E+",IF((ROUND(TRUNC(('TRI-2'!ED49  ),2),0))&lt;=1,"E-","")))))))))))</f>
        <v/>
      </c>
      <c r="EE49" s="51" t="str">
        <f>IF(OR('TRI-2'!EE49 ="",'TRI-2'!EE49&lt;0,'TRI-2'!EE49  &gt;10),"",IF((ROUND(TRUNC(('TRI-2'!EE49  ),2),0))=10,"A+",IF((ROUND(TRUNC(('TRI-2'!EE49  ),2),0))=9,"A-",IF((ROUND(TRUNC(('TRI-2'!EE49   ),2),0))=8,"B+",IF((ROUND(TRUNC(('TRI-2'!EE49 ),2),0))=7,"B-",IF((ROUND(TRUNC(('TRI-2'!EE49  ),2),0))=6,"C+",IF((ROUND(TRUNC(('TRI-2'!EE49  ),2),0))=5,"C-",IF((ROUND(TRUNC(('TRI-2'!EE49  ),2),0))=4,"D+",IF((ROUND(TRUNC(('TRI-2'!EE49 ),2),0))=3,"D-",IF((ROUND(TRUNC(('TRI-2'!EE49 ),2),0))=2,"E+",IF((ROUND(TRUNC(('TRI-2'!EE49  ),2),0))&lt;=1,"E-","")))))))))))</f>
        <v/>
      </c>
      <c r="EF49" s="51" t="str">
        <f>IF(OR('TRI-2'!EF49 ="",'TRI-2'!EF49&lt;0,'TRI-2'!EF49  &gt;10),"",IF((ROUND(TRUNC(('TRI-2'!EF49  ),2),0))=10,"A+",IF((ROUND(TRUNC(('TRI-2'!EF49  ),2),0))=9,"A-",IF((ROUND(TRUNC(('TRI-2'!EF49   ),2),0))=8,"B+",IF((ROUND(TRUNC(('TRI-2'!EF49 ),2),0))=7,"B-",IF((ROUND(TRUNC(('TRI-2'!EF49  ),2),0))=6,"C+",IF((ROUND(TRUNC(('TRI-2'!EF49  ),2),0))=5,"C-",IF((ROUND(TRUNC(('TRI-2'!EF49  ),2),0))=4,"D+",IF((ROUND(TRUNC(('TRI-2'!EF49 ),2),0))=3,"D-",IF((ROUND(TRUNC(('TRI-2'!EF49 ),2),0))=2,"E+",IF((ROUND(TRUNC(('TRI-2'!EF49  ),2),0))&lt;=1,"E-","")))))))))))</f>
        <v/>
      </c>
      <c r="EG49" s="51" t="str">
        <f>IF(OR('TRI-2'!EG49 ="",'TRI-2'!EG49&lt;0,'TRI-2'!EG49  &gt;10),"",IF((ROUND(TRUNC(('TRI-2'!EG49  ),2),0))=10,"A+",IF((ROUND(TRUNC(('TRI-2'!EG49  ),2),0))=9,"A-",IF((ROUND(TRUNC(('TRI-2'!EG49   ),2),0))=8,"B+",IF((ROUND(TRUNC(('TRI-2'!EG49 ),2),0))=7,"B-",IF((ROUND(TRUNC(('TRI-2'!EG49  ),2),0))=6,"C+",IF((ROUND(TRUNC(('TRI-2'!EG49  ),2),0))=5,"C-",IF((ROUND(TRUNC(('TRI-2'!EG49  ),2),0))=4,"D+",IF((ROUND(TRUNC(('TRI-2'!EG49 ),2),0))=3,"D-",IF((ROUND(TRUNC(('TRI-2'!EG49 ),2),0))=2,"E+",IF((ROUND(TRUNC(('TRI-2'!EG49  ),2),0))&lt;=1,"E-","")))))))))))</f>
        <v/>
      </c>
      <c r="EH49" s="51" t="str">
        <f>IF(OR('TRI-2'!EH49 ="",'TRI-2'!EH49&lt;0,'TRI-2'!EH49  &gt;10),"",IF((ROUND(TRUNC(('TRI-2'!EH49  ),2),0))=10,"A+",IF((ROUND(TRUNC(('TRI-2'!EH49  ),2),0))=9,"A-",IF((ROUND(TRUNC(('TRI-2'!EH49   ),2),0))=8,"B+",IF((ROUND(TRUNC(('TRI-2'!EH49 ),2),0))=7,"B-",IF((ROUND(TRUNC(('TRI-2'!EH49  ),2),0))=6,"C+",IF((ROUND(TRUNC(('TRI-2'!EH49  ),2),0))=5,"C-",IF((ROUND(TRUNC(('TRI-2'!EH49  ),2),0))=4,"D+",IF((ROUND(TRUNC(('TRI-2'!EH49 ),2),0))=3,"D-",IF((ROUND(TRUNC(('TRI-2'!EH49 ),2),0))=2,"E+",IF((ROUND(TRUNC(('TRI-2'!EH49  ),2),0))&lt;=1,"E-","")))))))))))</f>
        <v/>
      </c>
      <c r="EI49" s="51" t="str">
        <f>IF(OR('TRI-2'!EI49 ="",'TRI-2'!EI49&lt;0,'TRI-2'!EI49  &gt;10),"",IF((ROUND(TRUNC(('TRI-2'!EI49  ),2),0))=10,"A+",IF((ROUND(TRUNC(('TRI-2'!EI49  ),2),0))=9,"A-",IF((ROUND(TRUNC(('TRI-2'!EI49   ),2),0))=8,"B+",IF((ROUND(TRUNC(('TRI-2'!EI49 ),2),0))=7,"B-",IF((ROUND(TRUNC(('TRI-2'!EI49  ),2),0))=6,"C+",IF((ROUND(TRUNC(('TRI-2'!EI49  ),2),0))=5,"C-",IF((ROUND(TRUNC(('TRI-2'!EI49  ),2),0))=4,"D+",IF((ROUND(TRUNC(('TRI-2'!EI49 ),2),0))=3,"D-",IF((ROUND(TRUNC(('TRI-2'!EI49 ),2),0))=2,"E+",IF((ROUND(TRUNC(('TRI-2'!EI49  ),2),0))&lt;=1,"E-","")))))))))))</f>
        <v/>
      </c>
      <c r="EJ49" s="51" t="str">
        <f>IF(OR('TRI-2'!EJ49 ="",'TRI-2'!EJ49&lt;0,'TRI-2'!EJ49  &gt;10),"",IF((ROUND(TRUNC(('TRI-2'!EJ49  ),2),0))=10,"A+",IF((ROUND(TRUNC(('TRI-2'!EJ49  ),2),0))=9,"A-",IF((ROUND(TRUNC(('TRI-2'!EJ49   ),2),0))=8,"B+",IF((ROUND(TRUNC(('TRI-2'!EJ49 ),2),0))=7,"B-",IF((ROUND(TRUNC(('TRI-2'!EJ49  ),2),0))=6,"C+",IF((ROUND(TRUNC(('TRI-2'!EJ49  ),2),0))=5,"C-",IF((ROUND(TRUNC(('TRI-2'!EJ49  ),2),0))=4,"D+",IF((ROUND(TRUNC(('TRI-2'!EJ49 ),2),0))=3,"D-",IF((ROUND(TRUNC(('TRI-2'!EJ49 ),2),0))=2,"E+",IF((ROUND(TRUNC(('TRI-2'!EJ49  ),2),0))&lt;=1,"E-","")))))))))))</f>
        <v/>
      </c>
      <c r="EK49" s="51" t="str">
        <f>IF(OR('TRI-2'!EK49 ="",'TRI-2'!EK49&lt;0,'TRI-2'!EK49  &gt;10),"",IF((ROUND(TRUNC(('TRI-2'!EK49  ),2),0))=10,"A+",IF((ROUND(TRUNC(('TRI-2'!EK49  ),2),0))=9,"A-",IF((ROUND(TRUNC(('TRI-2'!EK49   ),2),0))=8,"B+",IF((ROUND(TRUNC(('TRI-2'!EK49 ),2),0))=7,"B-",IF((ROUND(TRUNC(('TRI-2'!EK49  ),2),0))=6,"C+",IF((ROUND(TRUNC(('TRI-2'!EK49  ),2),0))=5,"C-",IF((ROUND(TRUNC(('TRI-2'!EK49  ),2),0))=4,"D+",IF((ROUND(TRUNC(('TRI-2'!EK49 ),2),0))=3,"D-",IF((ROUND(TRUNC(('TRI-2'!EK49 ),2),0))=2,"E+",IF((ROUND(TRUNC(('TRI-2'!EK49  ),2),0))&lt;=1,"E-","")))))))))))</f>
        <v/>
      </c>
      <c r="EL49" s="51" t="str">
        <f>IF(OR('TRI-2'!EL49 ="",'TRI-2'!EL49&lt;0,'TRI-2'!EL49  &gt;10),"",IF((ROUND(TRUNC(('TRI-2'!EL49  ),2),0))=10,"A+",IF((ROUND(TRUNC(('TRI-2'!EL49  ),2),0))=9,"A-",IF((ROUND(TRUNC(('TRI-2'!EL49   ),2),0))=8,"B+",IF((ROUND(TRUNC(('TRI-2'!EL49 ),2),0))=7,"B-",IF((ROUND(TRUNC(('TRI-2'!EL49  ),2),0))=6,"C+",IF((ROUND(TRUNC(('TRI-2'!EL49  ),2),0))=5,"C-",IF((ROUND(TRUNC(('TRI-2'!EL49  ),2),0))=4,"D+",IF((ROUND(TRUNC(('TRI-2'!EL49 ),2),0))=3,"D-",IF((ROUND(TRUNC(('TRI-2'!EL49 ),2),0))=2,"E+",IF((ROUND(TRUNC(('TRI-2'!EL49  ),2),0))&lt;=1,"E-","")))))))))))</f>
        <v/>
      </c>
      <c r="EM49" s="51" t="str">
        <f>IF(OR('TRI-2'!EM49 ="",'TRI-2'!EM49&lt;0,'TRI-2'!EM49  &gt;10),"",IF((ROUND(TRUNC(('TRI-2'!EM49  ),2),0))=10,"A+",IF((ROUND(TRUNC(('TRI-2'!EM49  ),2),0))=9,"A-",IF((ROUND(TRUNC(('TRI-2'!EM49   ),2),0))=8,"B+",IF((ROUND(TRUNC(('TRI-2'!EM49 ),2),0))=7,"B-",IF((ROUND(TRUNC(('TRI-2'!EM49  ),2),0))=6,"C+",IF((ROUND(TRUNC(('TRI-2'!EM49  ),2),0))=5,"C-",IF((ROUND(TRUNC(('TRI-2'!EM49  ),2),0))=4,"D+",IF((ROUND(TRUNC(('TRI-2'!EM49 ),2),0))=3,"D-",IF((ROUND(TRUNC(('TRI-2'!EM49 ),2),0))=2,"E+",IF((ROUND(TRUNC(('TRI-2'!EM49  ),2),0))&lt;=1,"E-","")))))))))))</f>
        <v/>
      </c>
      <c r="EN49" s="51" t="str">
        <f>IF(OR('TRI-2'!EN49 ="",'TRI-2'!EN49&lt;0,'TRI-2'!EN49  &gt;10),"",IF((ROUND(TRUNC(('TRI-2'!EN49  ),2),0))=10,"A+",IF((ROUND(TRUNC(('TRI-2'!EN49  ),2),0))=9,"A-",IF((ROUND(TRUNC(('TRI-2'!EN49   ),2),0))=8,"B+",IF((ROUND(TRUNC(('TRI-2'!EN49 ),2),0))=7,"B-",IF((ROUND(TRUNC(('TRI-2'!EN49  ),2),0))=6,"C+",IF((ROUND(TRUNC(('TRI-2'!EN49  ),2),0))=5,"C-",IF((ROUND(TRUNC(('TRI-2'!EN49  ),2),0))=4,"D+",IF((ROUND(TRUNC(('TRI-2'!EN49 ),2),0))=3,"D-",IF((ROUND(TRUNC(('TRI-2'!EN49 ),2),0))=2,"E+",IF((ROUND(TRUNC(('TRI-2'!EN49  ),2),0))&lt;=1,"E-","")))))))))))</f>
        <v/>
      </c>
      <c r="EO49" s="51" t="str">
        <f>IF(OR('TRI-2'!EO49 ="",'TRI-2'!EO49&lt;0,'TRI-2'!EO49  &gt;10),"",IF((ROUND(TRUNC(('TRI-2'!EO49  ),2),0))=10,"A+",IF((ROUND(TRUNC(('TRI-2'!EO49  ),2),0))=9,"A-",IF((ROUND(TRUNC(('TRI-2'!EO49   ),2),0))=8,"B+",IF((ROUND(TRUNC(('TRI-2'!EO49 ),2),0))=7,"B-",IF((ROUND(TRUNC(('TRI-2'!EO49  ),2),0))=6,"C+",IF((ROUND(TRUNC(('TRI-2'!EO49  ),2),0))=5,"C-",IF((ROUND(TRUNC(('TRI-2'!EO49  ),2),0))=4,"D+",IF((ROUND(TRUNC(('TRI-2'!EO49 ),2),0))=3,"D-",IF((ROUND(TRUNC(('TRI-2'!EO49 ),2),0))=2,"E+",IF((ROUND(TRUNC(('TRI-2'!EO49  ),2),0))&lt;=1,"E-","")))))))))))</f>
        <v/>
      </c>
      <c r="EP49" s="51" t="str">
        <f>IF(OR('TRI-2'!EP49 ="",'TRI-2'!EP49&lt;0,'TRI-2'!EP49  &gt;10),"",IF((ROUND(TRUNC(('TRI-2'!EP49  ),2),0))=10,"A+",IF((ROUND(TRUNC(('TRI-2'!EP49  ),2),0))=9,"A-",IF((ROUND(TRUNC(('TRI-2'!EP49   ),2),0))=8,"B+",IF((ROUND(TRUNC(('TRI-2'!EP49 ),2),0))=7,"B-",IF((ROUND(TRUNC(('TRI-2'!EP49  ),2),0))=6,"C+",IF((ROUND(TRUNC(('TRI-2'!EP49  ),2),0))=5,"C-",IF((ROUND(TRUNC(('TRI-2'!EP49  ),2),0))=4,"D+",IF((ROUND(TRUNC(('TRI-2'!EP49 ),2),0))=3,"D-",IF((ROUND(TRUNC(('TRI-2'!EP49 ),2),0))=2,"E+",IF((ROUND(TRUNC(('TRI-2'!EP49  ),2),0))&lt;=1,"E-","")))))))))))</f>
        <v/>
      </c>
      <c r="EQ49" s="51" t="str">
        <f>IF(OR('TRI-2'!EQ49 ="",'TRI-2'!EQ49&lt;0,'TRI-2'!EQ49  &gt;10),"",IF((ROUND(TRUNC(('TRI-2'!EQ49  ),2),0))=10,"A+",IF((ROUND(TRUNC(('TRI-2'!EQ49  ),2),0))=9,"A-",IF((ROUND(TRUNC(('TRI-2'!EQ49   ),2),0))=8,"B+",IF((ROUND(TRUNC(('TRI-2'!EQ49 ),2),0))=7,"B-",IF((ROUND(TRUNC(('TRI-2'!EQ49  ),2),0))=6,"C+",IF((ROUND(TRUNC(('TRI-2'!EQ49  ),2),0))=5,"C-",IF((ROUND(TRUNC(('TRI-2'!EQ49  ),2),0))=4,"D+",IF((ROUND(TRUNC(('TRI-2'!EQ49 ),2),0))=3,"D-",IF((ROUND(TRUNC(('TRI-2'!EQ49 ),2),0))=2,"E+",IF((ROUND(TRUNC(('TRI-2'!EQ49  ),2),0))&lt;=1,"E-","")))))))))))</f>
        <v/>
      </c>
      <c r="ER49" s="51" t="str">
        <f>IF(OR('TRI-2'!ER49 ="",'TRI-2'!ER49&lt;0,'TRI-2'!ER49  &gt;10),"",IF((ROUND(TRUNC(('TRI-2'!ER49  ),2),0))=10,"A+",IF((ROUND(TRUNC(('TRI-2'!ER49  ),2),0))=9,"A-",IF((ROUND(TRUNC(('TRI-2'!ER49   ),2),0))=8,"B+",IF((ROUND(TRUNC(('TRI-2'!ER49 ),2),0))=7,"B-",IF((ROUND(TRUNC(('TRI-2'!ER49  ),2),0))=6,"C+",IF((ROUND(TRUNC(('TRI-2'!ER49  ),2),0))=5,"C-",IF((ROUND(TRUNC(('TRI-2'!ER49  ),2),0))=4,"D+",IF((ROUND(TRUNC(('TRI-2'!ER49 ),2),0))=3,"D-",IF((ROUND(TRUNC(('TRI-2'!ER49 ),2),0))=2,"E+",IF((ROUND(TRUNC(('TRI-2'!ER49  ),2),0))&lt;=1,"E-","")))))))))))</f>
        <v/>
      </c>
      <c r="ES49" s="51" t="str">
        <f>IF(OR('TRI-2'!ES49 ="",'TRI-2'!ES49&lt;0,'TRI-2'!ES49  &gt;10),"",IF((ROUND(TRUNC(('TRI-2'!ES49  ),2),0))=10,"A+",IF((ROUND(TRUNC(('TRI-2'!ES49  ),2),0))=9,"A-",IF((ROUND(TRUNC(('TRI-2'!ES49   ),2),0))=8,"B+",IF((ROUND(TRUNC(('TRI-2'!ES49 ),2),0))=7,"B-",IF((ROUND(TRUNC(('TRI-2'!ES49  ),2),0))=6,"C+",IF((ROUND(TRUNC(('TRI-2'!ES49  ),2),0))=5,"C-",IF((ROUND(TRUNC(('TRI-2'!ES49  ),2),0))=4,"D+",IF((ROUND(TRUNC(('TRI-2'!ES49 ),2),0))=3,"D-",IF((ROUND(TRUNC(('TRI-2'!ES49 ),2),0))=2,"E+",IF((ROUND(TRUNC(('TRI-2'!ES49  ),2),0))&lt;=1,"E-","")))))))))))</f>
        <v/>
      </c>
      <c r="ET49" s="51" t="str">
        <f>IF('TRI-2'!ET49 ="","",'TRI-2'!ET49 )</f>
        <v/>
      </c>
      <c r="EU49" s="51" t="str">
        <f>IF('TRI-2'!EU49 ="","",'TRI-2'!EU49 )</f>
        <v/>
      </c>
      <c r="EV49" s="51" t="str">
        <f>IF('TRI-2'!EV49 ="","",'TRI-2'!EV49 )</f>
        <v/>
      </c>
      <c r="EW49" s="51" t="str">
        <f>IF('TRI-2'!EW49 ="","",'TRI-2'!EW49 )</f>
        <v/>
      </c>
      <c r="EX49" s="51" t="str">
        <f>IF('TRI-2'!EX49 ="","",'TRI-2'!EX49 )</f>
        <v/>
      </c>
      <c r="EY49" s="51" t="str">
        <f>IF('TRI-2'!EY49 ="","",'TRI-2'!EY49 )</f>
        <v/>
      </c>
      <c r="EZ49" s="51" t="str">
        <f>IF('TRI-2'!EZ49 ="","",'TRI-2'!EZ49 )</f>
        <v/>
      </c>
      <c r="FA49" s="51" t="str">
        <f>IF('TRI-2'!FA49 ="","",'TRI-2'!FA49 )</f>
        <v/>
      </c>
      <c r="FB49" s="51" t="str">
        <f>IF('TRI-2'!FB49 ="","",'TRI-2'!FB49 )</f>
        <v/>
      </c>
      <c r="FC49" s="51" t="str">
        <f>IF('TRI-2'!FC49 ="","",'TRI-2'!FC49 )</f>
        <v/>
      </c>
      <c r="FD49" s="51">
        <f>IF('TRI-2'!FD49 ="","",'TRI-2'!FD49 )</f>
        <v>0</v>
      </c>
      <c r="FE49" s="51" t="str">
        <f>IF('TRI-2'!FE49 ="","",'TRI-2'!FE49 )</f>
        <v/>
      </c>
      <c r="FF49" s="51" t="str">
        <f>IF('TRI-2'!FF49 ="","",'TRI-2'!FF49 )</f>
        <v/>
      </c>
      <c r="FG49" s="51" t="str">
        <f>IF('TRI-2'!FG49 ="","",'TRI-2'!FG49 )</f>
        <v/>
      </c>
      <c r="FH49" s="51" t="str">
        <f>IF('TRI-2'!FH49 ="","",'TRI-2'!FH49 )</f>
        <v/>
      </c>
    </row>
    <row r="50" spans="2:164" ht="21" hidden="1" customHeight="1">
      <c r="B50" s="53">
        <v>33</v>
      </c>
      <c r="C50" s="272" t="str">
        <f>IF(NOTAS!XBX53&lt;&gt;"",NOTAS!XBX53,"")</f>
        <v/>
      </c>
      <c r="D50" s="273"/>
      <c r="E50" s="273"/>
      <c r="F50" s="274"/>
      <c r="G50" s="51" t="str">
        <f>IF(OR('TRI-2'!G50 ="",'TRI-2'!G50&lt;0,'TRI-2'!G50  &gt;10),"",IF((ROUND(TRUNC(('TRI-2'!G50  ),2),0))=10,"A+",IF((ROUND(TRUNC(('TRI-2'!G50  ),2),0))=9,"A-",IF((ROUND(TRUNC(('TRI-2'!G50   ),2),0))=8,"B+",IF((ROUND(TRUNC(('TRI-2'!G50 ),2),0))=7,"B-",IF((ROUND(TRUNC(('TRI-2'!G50  ),2),0))=6,"C+",IF((ROUND(TRUNC(('TRI-2'!G50  ),2),0))=5,"C-",IF((ROUND(TRUNC(('TRI-2'!G50  ),2),0))=4,"D+",IF((ROUND(TRUNC(('TRI-2'!G50 ),2),0))=3,"D-",IF((ROUND(TRUNC(('TRI-2'!G50 ),2),0))=2,"E+",IF((ROUND(TRUNC(('TRI-2'!G50  ),2),0))&lt;=1,"E-","")))))))))))</f>
        <v/>
      </c>
      <c r="H50" s="51" t="str">
        <f>IF(OR('TRI-2'!H50 ="",'TRI-2'!H50&lt;0,'TRI-2'!H50  &gt;10),"",IF((ROUND(TRUNC(('TRI-2'!H50  ),2),0))=10,"A+",IF((ROUND(TRUNC(('TRI-2'!H50  ),2),0))=9,"A-",IF((ROUND(TRUNC(('TRI-2'!H50   ),2),0))=8,"B+",IF((ROUND(TRUNC(('TRI-2'!H50 ),2),0))=7,"B-",IF((ROUND(TRUNC(('TRI-2'!H50  ),2),0))=6,"C+",IF((ROUND(TRUNC(('TRI-2'!H50  ),2),0))=5,"C-",IF((ROUND(TRUNC(('TRI-2'!H50  ),2),0))=4,"D+",IF((ROUND(TRUNC(('TRI-2'!H50 ),2),0))=3,"D-",IF((ROUND(TRUNC(('TRI-2'!H50 ),2),0))=2,"E+",IF((ROUND(TRUNC(('TRI-2'!H50  ),2),0))&lt;=1,"E-","")))))))))))</f>
        <v/>
      </c>
      <c r="I50" s="51" t="str">
        <f>IF(OR('TRI-2'!I50 ="",'TRI-2'!I50&lt;0,'TRI-2'!I50  &gt;10),"",IF((ROUND(TRUNC(('TRI-2'!I50  ),2),0))=10,"A+",IF((ROUND(TRUNC(('TRI-2'!I50  ),2),0))=9,"A-",IF((ROUND(TRUNC(('TRI-2'!I50   ),2),0))=8,"B+",IF((ROUND(TRUNC(('TRI-2'!I50 ),2),0))=7,"B-",IF((ROUND(TRUNC(('TRI-2'!I50  ),2),0))=6,"C+",IF((ROUND(TRUNC(('TRI-2'!I50  ),2),0))=5,"C-",IF((ROUND(TRUNC(('TRI-2'!I50  ),2),0))=4,"D+",IF((ROUND(TRUNC(('TRI-2'!I50 ),2),0))=3,"D-",IF((ROUND(TRUNC(('TRI-2'!I50 ),2),0))=2,"E+",IF((ROUND(TRUNC(('TRI-2'!I50  ),2),0))&lt;=1,"E-","")))))))))))</f>
        <v/>
      </c>
      <c r="J50" s="51" t="str">
        <f>IF(OR('TRI-2'!J50 ="",'TRI-2'!J50&lt;0,'TRI-2'!J50  &gt;10),"",IF((ROUND(TRUNC(('TRI-2'!J50  ),2),0))=10,"A+",IF((ROUND(TRUNC(('TRI-2'!J50  ),2),0))=9,"A-",IF((ROUND(TRUNC(('TRI-2'!J50   ),2),0))=8,"B+",IF((ROUND(TRUNC(('TRI-2'!J50 ),2),0))=7,"B-",IF((ROUND(TRUNC(('TRI-2'!J50  ),2),0))=6,"C+",IF((ROUND(TRUNC(('TRI-2'!J50  ),2),0))=5,"C-",IF((ROUND(TRUNC(('TRI-2'!J50  ),2),0))=4,"D+",IF((ROUND(TRUNC(('TRI-2'!J50 ),2),0))=3,"D-",IF((ROUND(TRUNC(('TRI-2'!J50 ),2),0))=2,"E+",IF((ROUND(TRUNC(('TRI-2'!J50  ),2),0))&lt;=1,"E-","")))))))))))</f>
        <v/>
      </c>
      <c r="K50" s="51" t="str">
        <f>IF(OR('TRI-2'!K50 ="",'TRI-2'!K50&lt;0,'TRI-2'!K50  &gt;10),"",IF((ROUND(TRUNC(('TRI-2'!K50  ),2),0))=10,"A+",IF((ROUND(TRUNC(('TRI-2'!K50  ),2),0))=9,"A-",IF((ROUND(TRUNC(('TRI-2'!K50   ),2),0))=8,"B+",IF((ROUND(TRUNC(('TRI-2'!K50 ),2),0))=7,"B-",IF((ROUND(TRUNC(('TRI-2'!K50  ),2),0))=6,"C+",IF((ROUND(TRUNC(('TRI-2'!K50  ),2),0))=5,"C-",IF((ROUND(TRUNC(('TRI-2'!K50  ),2),0))=4,"D+",IF((ROUND(TRUNC(('TRI-2'!K50 ),2),0))=3,"D-",IF((ROUND(TRUNC(('TRI-2'!K50 ),2),0))=2,"E+",IF((ROUND(TRUNC(('TRI-2'!K50  ),2),0))&lt;=1,"E-","")))))))))))</f>
        <v/>
      </c>
      <c r="L50" s="51" t="str">
        <f>IF(OR('TRI-2'!L50 ="",'TRI-2'!L50&lt;0,'TRI-2'!L50  &gt;10),"",IF((ROUND(TRUNC(('TRI-2'!L50  ),2),0))=10,"A+",IF((ROUND(TRUNC(('TRI-2'!L50  ),2),0))=9,"A-",IF((ROUND(TRUNC(('TRI-2'!L50   ),2),0))=8,"B+",IF((ROUND(TRUNC(('TRI-2'!L50 ),2),0))=7,"B-",IF((ROUND(TRUNC(('TRI-2'!L50  ),2),0))=6,"C+",IF((ROUND(TRUNC(('TRI-2'!L50  ),2),0))=5,"C-",IF((ROUND(TRUNC(('TRI-2'!L50  ),2),0))=4,"D+",IF((ROUND(TRUNC(('TRI-2'!L50 ),2),0))=3,"D-",IF((ROUND(TRUNC(('TRI-2'!L50 ),2),0))=2,"E+",IF((ROUND(TRUNC(('TRI-2'!L50  ),2),0))&lt;=1,"E-","")))))))))))</f>
        <v/>
      </c>
      <c r="M50" s="51" t="str">
        <f>IF(OR('TRI-2'!M50 ="",'TRI-2'!M50&lt;0,'TRI-2'!M50  &gt;10),"",IF((ROUND(TRUNC(('TRI-2'!M50  ),2),0))=10,"A+",IF((ROUND(TRUNC(('TRI-2'!M50  ),2),0))=9,"A-",IF((ROUND(TRUNC(('TRI-2'!M50   ),2),0))=8,"B+",IF((ROUND(TRUNC(('TRI-2'!M50 ),2),0))=7,"B-",IF((ROUND(TRUNC(('TRI-2'!M50  ),2),0))=6,"C+",IF((ROUND(TRUNC(('TRI-2'!M50  ),2),0))=5,"C-",IF((ROUND(TRUNC(('TRI-2'!M50  ),2),0))=4,"D+",IF((ROUND(TRUNC(('TRI-2'!M50 ),2),0))=3,"D-",IF((ROUND(TRUNC(('TRI-2'!M50 ),2),0))=2,"E+",IF((ROUND(TRUNC(('TRI-2'!M50  ),2),0))&lt;=1,"E-","")))))))))))</f>
        <v/>
      </c>
      <c r="N50" s="51" t="str">
        <f>IF(OR('TRI-2'!N50 ="",'TRI-2'!N50&lt;0,'TRI-2'!N50  &gt;10),"",IF((ROUND(TRUNC(('TRI-2'!N50  ),2),0))=10,"A+",IF((ROUND(TRUNC(('TRI-2'!N50  ),2),0))=9,"A-",IF((ROUND(TRUNC(('TRI-2'!N50   ),2),0))=8,"B+",IF((ROUND(TRUNC(('TRI-2'!N50 ),2),0))=7,"B-",IF((ROUND(TRUNC(('TRI-2'!N50  ),2),0))=6,"C+",IF((ROUND(TRUNC(('TRI-2'!N50  ),2),0))=5,"C-",IF((ROUND(TRUNC(('TRI-2'!N50  ),2),0))=4,"D+",IF((ROUND(TRUNC(('TRI-2'!N50 ),2),0))=3,"D-",IF((ROUND(TRUNC(('TRI-2'!N50 ),2),0))=2,"E+",IF((ROUND(TRUNC(('TRI-2'!N50  ),2),0))&lt;=1,"E-","")))))))))))</f>
        <v/>
      </c>
      <c r="O50" s="51" t="str">
        <f>IF(OR('TRI-2'!O50 ="",'TRI-2'!O50&lt;0,'TRI-2'!O50  &gt;10),"",IF((ROUND(TRUNC(('TRI-2'!O50  ),2),0))=10,"A+",IF((ROUND(TRUNC(('TRI-2'!O50  ),2),0))=9,"A-",IF((ROUND(TRUNC(('TRI-2'!O50   ),2),0))=8,"B+",IF((ROUND(TRUNC(('TRI-2'!O50 ),2),0))=7,"B-",IF((ROUND(TRUNC(('TRI-2'!O50  ),2),0))=6,"C+",IF((ROUND(TRUNC(('TRI-2'!O50  ),2),0))=5,"C-",IF((ROUND(TRUNC(('TRI-2'!O50  ),2),0))=4,"D+",IF((ROUND(TRUNC(('TRI-2'!O50 ),2),0))=3,"D-",IF((ROUND(TRUNC(('TRI-2'!O50 ),2),0))=2,"E+",IF((ROUND(TRUNC(('TRI-2'!O50  ),2),0))&lt;=1,"E-","")))))))))))</f>
        <v/>
      </c>
      <c r="P50" s="51" t="str">
        <f>IF(OR('TRI-2'!P50 ="",'TRI-2'!P50&lt;0,'TRI-2'!P50  &gt;10),"",IF((ROUND(TRUNC(('TRI-2'!P50  ),2),0))=10,"A+",IF((ROUND(TRUNC(('TRI-2'!P50  ),2),0))=9,"A-",IF((ROUND(TRUNC(('TRI-2'!P50   ),2),0))=8,"B+",IF((ROUND(TRUNC(('TRI-2'!P50 ),2),0))=7,"B-",IF((ROUND(TRUNC(('TRI-2'!P50  ),2),0))=6,"C+",IF((ROUND(TRUNC(('TRI-2'!P50  ),2),0))=5,"C-",IF((ROUND(TRUNC(('TRI-2'!P50  ),2),0))=4,"D+",IF((ROUND(TRUNC(('TRI-2'!P50 ),2),0))=3,"D-",IF((ROUND(TRUNC(('TRI-2'!P50 ),2),0))=2,"E+",IF((ROUND(TRUNC(('TRI-2'!P50  ),2),0))&lt;=1,"E-","")))))))))))</f>
        <v/>
      </c>
      <c r="Q50" s="51" t="str">
        <f>IF(OR('TRI-2'!Q50 ="",'TRI-2'!Q50&lt;0,'TRI-2'!Q50  &gt;10),"",IF((ROUND(TRUNC(('TRI-2'!Q50  ),2),0))=10,"A+",IF((ROUND(TRUNC(('TRI-2'!Q50  ),2),0))=9,"A-",IF((ROUND(TRUNC(('TRI-2'!Q50   ),2),0))=8,"B+",IF((ROUND(TRUNC(('TRI-2'!Q50 ),2),0))=7,"B-",IF((ROUND(TRUNC(('TRI-2'!Q50  ),2),0))=6,"C+",IF((ROUND(TRUNC(('TRI-2'!Q50  ),2),0))=5,"C-",IF((ROUND(TRUNC(('TRI-2'!Q50  ),2),0))=4,"D+",IF((ROUND(TRUNC(('TRI-2'!Q50 ),2),0))=3,"D-",IF((ROUND(TRUNC(('TRI-2'!Q50 ),2),0))=2,"E+",IF((ROUND(TRUNC(('TRI-2'!Q50  ),2),0))&lt;=1,"E-","")))))))))))</f>
        <v/>
      </c>
      <c r="R50" s="51" t="str">
        <f>IF(OR('TRI-2'!R50 ="",'TRI-2'!R50&lt;0,'TRI-2'!R50  &gt;10),"",IF((ROUND(TRUNC(('TRI-2'!R50  ),2),0))=10,"A+",IF((ROUND(TRUNC(('TRI-2'!R50  ),2),0))=9,"A-",IF((ROUND(TRUNC(('TRI-2'!R50   ),2),0))=8,"B+",IF((ROUND(TRUNC(('TRI-2'!R50 ),2),0))=7,"B-",IF((ROUND(TRUNC(('TRI-2'!R50  ),2),0))=6,"C+",IF((ROUND(TRUNC(('TRI-2'!R50  ),2),0))=5,"C-",IF((ROUND(TRUNC(('TRI-2'!R50  ),2),0))=4,"D+",IF((ROUND(TRUNC(('TRI-2'!R50 ),2),0))=3,"D-",IF((ROUND(TRUNC(('TRI-2'!R50 ),2),0))=2,"E+",IF((ROUND(TRUNC(('TRI-2'!R50  ),2),0))&lt;=1,"E-","")))))))))))</f>
        <v/>
      </c>
      <c r="S50" s="51" t="str">
        <f>IF(OR('TRI-2'!S50 ="",'TRI-2'!S50&lt;0,'TRI-2'!S50  &gt;10),"",IF((ROUND(TRUNC(('TRI-2'!S50  ),2),0))=10,"A+",IF((ROUND(TRUNC(('TRI-2'!S50  ),2),0))=9,"A-",IF((ROUND(TRUNC(('TRI-2'!S50   ),2),0))=8,"B+",IF((ROUND(TRUNC(('TRI-2'!S50 ),2),0))=7,"B-",IF((ROUND(TRUNC(('TRI-2'!S50  ),2),0))=6,"C+",IF((ROUND(TRUNC(('TRI-2'!S50  ),2),0))=5,"C-",IF((ROUND(TRUNC(('TRI-2'!S50  ),2),0))=4,"D+",IF((ROUND(TRUNC(('TRI-2'!S50 ),2),0))=3,"D-",IF((ROUND(TRUNC(('TRI-2'!S50 ),2),0))=2,"E+",IF((ROUND(TRUNC(('TRI-2'!S50  ),2),0))&lt;=1,"E-","")))))))))))</f>
        <v/>
      </c>
      <c r="T50" s="51" t="str">
        <f>IF(OR('TRI-2'!T50 ="",'TRI-2'!T50&lt;0,'TRI-2'!T50  &gt;10),"",IF((ROUND(TRUNC(('TRI-2'!T50  ),2),0))=10,"A+",IF((ROUND(TRUNC(('TRI-2'!T50  ),2),0))=9,"A-",IF((ROUND(TRUNC(('TRI-2'!T50   ),2),0))=8,"B+",IF((ROUND(TRUNC(('TRI-2'!T50 ),2),0))=7,"B-",IF((ROUND(TRUNC(('TRI-2'!T50  ),2),0))=6,"C+",IF((ROUND(TRUNC(('TRI-2'!T50  ),2),0))=5,"C-",IF((ROUND(TRUNC(('TRI-2'!T50  ),2),0))=4,"D+",IF((ROUND(TRUNC(('TRI-2'!T50 ),2),0))=3,"D-",IF((ROUND(TRUNC(('TRI-2'!T50 ),2),0))=2,"E+",IF((ROUND(TRUNC(('TRI-2'!T50  ),2),0))&lt;=1,"E-","")))))))))))</f>
        <v/>
      </c>
      <c r="U50" s="51" t="str">
        <f>IF(OR('TRI-2'!U50 ="",'TRI-2'!U50&lt;0,'TRI-2'!U50  &gt;10),"",IF((ROUND(TRUNC(('TRI-2'!U50  ),2),0))=10,"A+",IF((ROUND(TRUNC(('TRI-2'!U50  ),2),0))=9,"A-",IF((ROUND(TRUNC(('TRI-2'!U50   ),2),0))=8,"B+",IF((ROUND(TRUNC(('TRI-2'!U50 ),2),0))=7,"B-",IF((ROUND(TRUNC(('TRI-2'!U50  ),2),0))=6,"C+",IF((ROUND(TRUNC(('TRI-2'!U50  ),2),0))=5,"C-",IF((ROUND(TRUNC(('TRI-2'!U50  ),2),0))=4,"D+",IF((ROUND(TRUNC(('TRI-2'!U50 ),2),0))=3,"D-",IF((ROUND(TRUNC(('TRI-2'!U50 ),2),0))=2,"E+",IF((ROUND(TRUNC(('TRI-2'!U50  ),2),0))&lt;=1,"E-","")))))))))))</f>
        <v/>
      </c>
      <c r="V50" s="51" t="str">
        <f>IF(OR('TRI-2'!V50 ="",'TRI-2'!V50&lt;0,'TRI-2'!V50  &gt;10),"",IF((ROUND(TRUNC(('TRI-2'!V50  ),2),0))=10,"A+",IF((ROUND(TRUNC(('TRI-2'!V50  ),2),0))=9,"A-",IF((ROUND(TRUNC(('TRI-2'!V50   ),2),0))=8,"B+",IF((ROUND(TRUNC(('TRI-2'!V50 ),2),0))=7,"B-",IF((ROUND(TRUNC(('TRI-2'!V50  ),2),0))=6,"C+",IF((ROUND(TRUNC(('TRI-2'!V50  ),2),0))=5,"C-",IF((ROUND(TRUNC(('TRI-2'!V50  ),2),0))=4,"D+",IF((ROUND(TRUNC(('TRI-2'!V50 ),2),0))=3,"D-",IF((ROUND(TRUNC(('TRI-2'!V50 ),2),0))=2,"E+",IF((ROUND(TRUNC(('TRI-2'!V50  ),2),0))&lt;=1,"E-","")))))))))))</f>
        <v/>
      </c>
      <c r="W50" s="51" t="str">
        <f>IF(OR('TRI-2'!W50 ="",'TRI-2'!W50&lt;0,'TRI-2'!W50  &gt;10),"",IF((ROUND(TRUNC(('TRI-2'!W50  ),2),0))=10,"A+",IF((ROUND(TRUNC(('TRI-2'!W50  ),2),0))=9,"A-",IF((ROUND(TRUNC(('TRI-2'!W50   ),2),0))=8,"B+",IF((ROUND(TRUNC(('TRI-2'!W50 ),2),0))=7,"B-",IF((ROUND(TRUNC(('TRI-2'!W50  ),2),0))=6,"C+",IF((ROUND(TRUNC(('TRI-2'!W50  ),2),0))=5,"C-",IF((ROUND(TRUNC(('TRI-2'!W50  ),2),0))=4,"D+",IF((ROUND(TRUNC(('TRI-2'!W50 ),2),0))=3,"D-",IF((ROUND(TRUNC(('TRI-2'!W50 ),2),0))=2,"E+",IF((ROUND(TRUNC(('TRI-2'!W50  ),2),0))&lt;=1,"E-","")))))))))))</f>
        <v/>
      </c>
      <c r="X50" s="51" t="str">
        <f>IF(OR('TRI-2'!X50 ="",'TRI-2'!X50&lt;0,'TRI-2'!X50  &gt;10),"",IF((ROUND(TRUNC(('TRI-2'!X50  ),2),0))=10,"A+",IF((ROUND(TRUNC(('TRI-2'!X50  ),2),0))=9,"A-",IF((ROUND(TRUNC(('TRI-2'!X50   ),2),0))=8,"B+",IF((ROUND(TRUNC(('TRI-2'!X50 ),2),0))=7,"B-",IF((ROUND(TRUNC(('TRI-2'!X50  ),2),0))=6,"C+",IF((ROUND(TRUNC(('TRI-2'!X50  ),2),0))=5,"C-",IF((ROUND(TRUNC(('TRI-2'!X50  ),2),0))=4,"D+",IF((ROUND(TRUNC(('TRI-2'!X50 ),2),0))=3,"D-",IF((ROUND(TRUNC(('TRI-2'!X50 ),2),0))=2,"E+",IF((ROUND(TRUNC(('TRI-2'!X50  ),2),0))&lt;=1,"E-","")))))))))))</f>
        <v/>
      </c>
      <c r="Y50" s="51" t="str">
        <f>IF(OR('TRI-2'!Y50 ="",'TRI-2'!Y50&lt;0,'TRI-2'!Y50  &gt;10),"",IF((ROUND(TRUNC(('TRI-2'!Y50  ),2),0))=10,"A+",IF((ROUND(TRUNC(('TRI-2'!Y50  ),2),0))=9,"A-",IF((ROUND(TRUNC(('TRI-2'!Y50   ),2),0))=8,"B+",IF((ROUND(TRUNC(('TRI-2'!Y50 ),2),0))=7,"B-",IF((ROUND(TRUNC(('TRI-2'!Y50  ),2),0))=6,"C+",IF((ROUND(TRUNC(('TRI-2'!Y50  ),2),0))=5,"C-",IF((ROUND(TRUNC(('TRI-2'!Y50  ),2),0))=4,"D+",IF((ROUND(TRUNC(('TRI-2'!Y50 ),2),0))=3,"D-",IF((ROUND(TRUNC(('TRI-2'!Y50 ),2),0))=2,"E+",IF((ROUND(TRUNC(('TRI-2'!Y50  ),2),0))&lt;=1,"E-","")))))))))))</f>
        <v/>
      </c>
      <c r="Z50" s="51" t="str">
        <f>IF(OR('TRI-2'!Z50 ="",'TRI-2'!Z50&lt;0,'TRI-2'!Z50  &gt;10),"",IF((ROUND(TRUNC(('TRI-2'!Z50  ),2),0))=10,"A+",IF((ROUND(TRUNC(('TRI-2'!Z50  ),2),0))=9,"A-",IF((ROUND(TRUNC(('TRI-2'!Z50   ),2),0))=8,"B+",IF((ROUND(TRUNC(('TRI-2'!Z50 ),2),0))=7,"B-",IF((ROUND(TRUNC(('TRI-2'!Z50  ),2),0))=6,"C+",IF((ROUND(TRUNC(('TRI-2'!Z50  ),2),0))=5,"C-",IF((ROUND(TRUNC(('TRI-2'!Z50  ),2),0))=4,"D+",IF((ROUND(TRUNC(('TRI-2'!Z50 ),2),0))=3,"D-",IF((ROUND(TRUNC(('TRI-2'!Z50 ),2),0))=2,"E+",IF((ROUND(TRUNC(('TRI-2'!Z50  ),2),0))&lt;=1,"E-","")))))))))))</f>
        <v/>
      </c>
      <c r="AA50" s="51" t="str">
        <f>IF(OR('TRI-2'!AA50 ="",'TRI-2'!AA50&lt;0,'TRI-2'!AA50  &gt;10),"",IF((ROUND(TRUNC(('TRI-2'!AA50  ),2),0))=10,"A+",IF((ROUND(TRUNC(('TRI-2'!AA50  ),2),0))=9,"A-",IF((ROUND(TRUNC(('TRI-2'!AA50   ),2),0))=8,"B+",IF((ROUND(TRUNC(('TRI-2'!AA50 ),2),0))=7,"B-",IF((ROUND(TRUNC(('TRI-2'!AA50  ),2),0))=6,"C+",IF((ROUND(TRUNC(('TRI-2'!AA50  ),2),0))=5,"C-",IF((ROUND(TRUNC(('TRI-2'!AA50  ),2),0))=4,"D+",IF((ROUND(TRUNC(('TRI-2'!AA50 ),2),0))=3,"D-",IF((ROUND(TRUNC(('TRI-2'!AA50 ),2),0))=2,"E+",IF((ROUND(TRUNC(('TRI-2'!AA50  ),2),0))&lt;=1,"E-","")))))))))))</f>
        <v/>
      </c>
      <c r="AB50" s="51" t="str">
        <f>IF(OR('TRI-2'!AB50 ="",'TRI-2'!AB50&lt;0,'TRI-2'!AB50  &gt;10),"",IF((ROUND(TRUNC(('TRI-2'!AB50  ),2),0))=10,"A+",IF((ROUND(TRUNC(('TRI-2'!AB50  ),2),0))=9,"A-",IF((ROUND(TRUNC(('TRI-2'!AB50   ),2),0))=8,"B+",IF((ROUND(TRUNC(('TRI-2'!AB50 ),2),0))=7,"B-",IF((ROUND(TRUNC(('TRI-2'!AB50  ),2),0))=6,"C+",IF((ROUND(TRUNC(('TRI-2'!AB50  ),2),0))=5,"C-",IF((ROUND(TRUNC(('TRI-2'!AB50  ),2),0))=4,"D+",IF((ROUND(TRUNC(('TRI-2'!AB50 ),2),0))=3,"D-",IF((ROUND(TRUNC(('TRI-2'!AB50 ),2),0))=2,"E+",IF((ROUND(TRUNC(('TRI-2'!AB50  ),2),0))&lt;=1,"E-","")))))))))))</f>
        <v/>
      </c>
      <c r="AC50" s="51" t="str">
        <f>IF(OR('TRI-2'!AC50 ="",'TRI-2'!AC50&lt;0,'TRI-2'!AC50  &gt;10),"",IF((ROUND(TRUNC(('TRI-2'!AC50  ),2),0))=10,"A+",IF((ROUND(TRUNC(('TRI-2'!AC50  ),2),0))=9,"A-",IF((ROUND(TRUNC(('TRI-2'!AC50   ),2),0))=8,"B+",IF((ROUND(TRUNC(('TRI-2'!AC50 ),2),0))=7,"B-",IF((ROUND(TRUNC(('TRI-2'!AC50  ),2),0))=6,"C+",IF((ROUND(TRUNC(('TRI-2'!AC50  ),2),0))=5,"C-",IF((ROUND(TRUNC(('TRI-2'!AC50  ),2),0))=4,"D+",IF((ROUND(TRUNC(('TRI-2'!AC50 ),2),0))=3,"D-",IF((ROUND(TRUNC(('TRI-2'!AC50 ),2),0))=2,"E+",IF((ROUND(TRUNC(('TRI-2'!AC50  ),2),0))&lt;=1,"E-","")))))))))))</f>
        <v/>
      </c>
      <c r="AD50" s="51" t="str">
        <f>IF(OR('TRI-2'!AD50 ="",'TRI-2'!AD50&lt;0,'TRI-2'!AD50  &gt;10),"",IF((ROUND(TRUNC(('TRI-2'!AD50  ),2),0))=10,"A+",IF((ROUND(TRUNC(('TRI-2'!AD50  ),2),0))=9,"A-",IF((ROUND(TRUNC(('TRI-2'!AD50   ),2),0))=8,"B+",IF((ROUND(TRUNC(('TRI-2'!AD50 ),2),0))=7,"B-",IF((ROUND(TRUNC(('TRI-2'!AD50  ),2),0))=6,"C+",IF((ROUND(TRUNC(('TRI-2'!AD50  ),2),0))=5,"C-",IF((ROUND(TRUNC(('TRI-2'!AD50  ),2),0))=4,"D+",IF((ROUND(TRUNC(('TRI-2'!AD50 ),2),0))=3,"D-",IF((ROUND(TRUNC(('TRI-2'!AD50 ),2),0))=2,"E+",IF((ROUND(TRUNC(('TRI-2'!AD50  ),2),0))&lt;=1,"E-","")))))))))))</f>
        <v/>
      </c>
      <c r="AE50" s="51" t="str">
        <f>IF(OR('TRI-2'!AE50 ="",'TRI-2'!AE50&lt;0,'TRI-2'!AE50  &gt;10),"",IF((ROUND(TRUNC(('TRI-2'!AE50  ),2),0))=10,"A+",IF((ROUND(TRUNC(('TRI-2'!AE50  ),2),0))=9,"A-",IF((ROUND(TRUNC(('TRI-2'!AE50   ),2),0))=8,"B+",IF((ROUND(TRUNC(('TRI-2'!AE50 ),2),0))=7,"B-",IF((ROUND(TRUNC(('TRI-2'!AE50  ),2),0))=6,"C+",IF((ROUND(TRUNC(('TRI-2'!AE50  ),2),0))=5,"C-",IF((ROUND(TRUNC(('TRI-2'!AE50  ),2),0))=4,"D+",IF((ROUND(TRUNC(('TRI-2'!AE50 ),2),0))=3,"D-",IF((ROUND(TRUNC(('TRI-2'!AE50 ),2),0))=2,"E+",IF((ROUND(TRUNC(('TRI-2'!AE50  ),2),0))&lt;=1,"E-","")))))))))))</f>
        <v/>
      </c>
      <c r="AF50" s="51" t="str">
        <f>IF(OR('TRI-2'!AF50 ="",'TRI-2'!AF50&lt;0,'TRI-2'!AF50  &gt;10),"",IF((ROUND(TRUNC(('TRI-2'!AF50  ),2),0))=10,"A+",IF((ROUND(TRUNC(('TRI-2'!AF50  ),2),0))=9,"A-",IF((ROUND(TRUNC(('TRI-2'!AF50   ),2),0))=8,"B+",IF((ROUND(TRUNC(('TRI-2'!AF50 ),2),0))=7,"B-",IF((ROUND(TRUNC(('TRI-2'!AF50  ),2),0))=6,"C+",IF((ROUND(TRUNC(('TRI-2'!AF50  ),2),0))=5,"C-",IF((ROUND(TRUNC(('TRI-2'!AF50  ),2),0))=4,"D+",IF((ROUND(TRUNC(('TRI-2'!AF50 ),2),0))=3,"D-",IF((ROUND(TRUNC(('TRI-2'!AF50 ),2),0))=2,"E+",IF((ROUND(TRUNC(('TRI-2'!AF50  ),2),0))&lt;=1,"E-","")))))))))))</f>
        <v/>
      </c>
      <c r="AG50" s="51" t="str">
        <f>IF(OR('TRI-2'!AG50 ="",'TRI-2'!AG50&lt;0,'TRI-2'!AG50  &gt;10),"",IF((ROUND(TRUNC(('TRI-2'!AG50  ),2),0))=10,"A+",IF((ROUND(TRUNC(('TRI-2'!AG50  ),2),0))=9,"A-",IF((ROUND(TRUNC(('TRI-2'!AG50   ),2),0))=8,"B+",IF((ROUND(TRUNC(('TRI-2'!AG50 ),2),0))=7,"B-",IF((ROUND(TRUNC(('TRI-2'!AG50  ),2),0))=6,"C+",IF((ROUND(TRUNC(('TRI-2'!AG50  ),2),0))=5,"C-",IF((ROUND(TRUNC(('TRI-2'!AG50  ),2),0))=4,"D+",IF((ROUND(TRUNC(('TRI-2'!AG50 ),2),0))=3,"D-",IF((ROUND(TRUNC(('TRI-2'!AG50 ),2),0))=2,"E+",IF((ROUND(TRUNC(('TRI-2'!AG50  ),2),0))&lt;=1,"E-","")))))))))))</f>
        <v/>
      </c>
      <c r="AH50" s="51" t="str">
        <f>IF(OR('TRI-2'!AH50 ="",'TRI-2'!AH50&lt;0,'TRI-2'!AH50  &gt;10),"",IF((ROUND(TRUNC(('TRI-2'!AH50  ),2),0))=10,"A+",IF((ROUND(TRUNC(('TRI-2'!AH50  ),2),0))=9,"A-",IF((ROUND(TRUNC(('TRI-2'!AH50   ),2),0))=8,"B+",IF((ROUND(TRUNC(('TRI-2'!AH50 ),2),0))=7,"B-",IF((ROUND(TRUNC(('TRI-2'!AH50  ),2),0))=6,"C+",IF((ROUND(TRUNC(('TRI-2'!AH50  ),2),0))=5,"C-",IF((ROUND(TRUNC(('TRI-2'!AH50  ),2),0))=4,"D+",IF((ROUND(TRUNC(('TRI-2'!AH50 ),2),0))=3,"D-",IF((ROUND(TRUNC(('TRI-2'!AH50 ),2),0))=2,"E+",IF((ROUND(TRUNC(('TRI-2'!AH50  ),2),0))&lt;=1,"E-","")))))))))))</f>
        <v/>
      </c>
      <c r="AI50" s="51" t="str">
        <f>IF(OR('TRI-2'!AI50 ="",'TRI-2'!AI50&lt;0,'TRI-2'!AI50  &gt;10),"",IF((ROUND(TRUNC(('TRI-2'!AI50  ),2),0))=10,"A+",IF((ROUND(TRUNC(('TRI-2'!AI50  ),2),0))=9,"A-",IF((ROUND(TRUNC(('TRI-2'!AI50   ),2),0))=8,"B+",IF((ROUND(TRUNC(('TRI-2'!AI50 ),2),0))=7,"B-",IF((ROUND(TRUNC(('TRI-2'!AI50  ),2),0))=6,"C+",IF((ROUND(TRUNC(('TRI-2'!AI50  ),2),0))=5,"C-",IF((ROUND(TRUNC(('TRI-2'!AI50  ),2),0))=4,"D+",IF((ROUND(TRUNC(('TRI-2'!AI50 ),2),0))=3,"D-",IF((ROUND(TRUNC(('TRI-2'!AI50 ),2),0))=2,"E+",IF((ROUND(TRUNC(('TRI-2'!AI50  ),2),0))&lt;=1,"E-","")))))))))))</f>
        <v/>
      </c>
      <c r="AJ50" s="51" t="str">
        <f>IF(OR('TRI-2'!AJ50 ="",'TRI-2'!AJ50&lt;0,'TRI-2'!AJ50  &gt;10),"",IF((ROUND(TRUNC(('TRI-2'!AJ50  ),2),0))=10,"A+",IF((ROUND(TRUNC(('TRI-2'!AJ50  ),2),0))=9,"A-",IF((ROUND(TRUNC(('TRI-2'!AJ50   ),2),0))=8,"B+",IF((ROUND(TRUNC(('TRI-2'!AJ50 ),2),0))=7,"B-",IF((ROUND(TRUNC(('TRI-2'!AJ50  ),2),0))=6,"C+",IF((ROUND(TRUNC(('TRI-2'!AJ50  ),2),0))=5,"C-",IF((ROUND(TRUNC(('TRI-2'!AJ50  ),2),0))=4,"D+",IF((ROUND(TRUNC(('TRI-2'!AJ50 ),2),0))=3,"D-",IF((ROUND(TRUNC(('TRI-2'!AJ50 ),2),0))=2,"E+",IF((ROUND(TRUNC(('TRI-2'!AJ50  ),2),0))&lt;=1,"E-","")))))))))))</f>
        <v/>
      </c>
      <c r="AK50" s="51" t="str">
        <f>IF(OR('TRI-2'!AK50 ="",'TRI-2'!AK50&lt;0,'TRI-2'!AK50  &gt;10),"",IF((ROUND(TRUNC(('TRI-2'!AK50  ),2),0))=10,"A+",IF((ROUND(TRUNC(('TRI-2'!AK50  ),2),0))=9,"A-",IF((ROUND(TRUNC(('TRI-2'!AK50   ),2),0))=8,"B+",IF((ROUND(TRUNC(('TRI-2'!AK50 ),2),0))=7,"B-",IF((ROUND(TRUNC(('TRI-2'!AK50  ),2),0))=6,"C+",IF((ROUND(TRUNC(('TRI-2'!AK50  ),2),0))=5,"C-",IF((ROUND(TRUNC(('TRI-2'!AK50  ),2),0))=4,"D+",IF((ROUND(TRUNC(('TRI-2'!AK50 ),2),0))=3,"D-",IF((ROUND(TRUNC(('TRI-2'!AK50 ),2),0))=2,"E+",IF((ROUND(TRUNC(('TRI-2'!AK50  ),2),0))&lt;=1,"E-","")))))))))))</f>
        <v/>
      </c>
      <c r="AL50" s="51" t="str">
        <f>IF(OR('TRI-2'!AL50 ="",'TRI-2'!AL50&lt;0,'TRI-2'!AL50  &gt;10),"",IF((ROUND(TRUNC(('TRI-2'!AL50  ),2),0))=10,"A+",IF((ROUND(TRUNC(('TRI-2'!AL50  ),2),0))=9,"A-",IF((ROUND(TRUNC(('TRI-2'!AL50   ),2),0))=8,"B+",IF((ROUND(TRUNC(('TRI-2'!AL50 ),2),0))=7,"B-",IF((ROUND(TRUNC(('TRI-2'!AL50  ),2),0))=6,"C+",IF((ROUND(TRUNC(('TRI-2'!AL50  ),2),0))=5,"C-",IF((ROUND(TRUNC(('TRI-2'!AL50  ),2),0))=4,"D+",IF((ROUND(TRUNC(('TRI-2'!AL50 ),2),0))=3,"D-",IF((ROUND(TRUNC(('TRI-2'!AL50 ),2),0))=2,"E+",IF((ROUND(TRUNC(('TRI-2'!AL50  ),2),0))&lt;=1,"E-","")))))))))))</f>
        <v/>
      </c>
      <c r="AM50" s="51" t="str">
        <f>IF(OR('TRI-2'!AM50 ="",'TRI-2'!AM50&lt;0,'TRI-2'!AM50  &gt;10),"",IF((ROUND(TRUNC(('TRI-2'!AM50  ),2),0))=10,"A+",IF((ROUND(TRUNC(('TRI-2'!AM50  ),2),0))=9,"A-",IF((ROUND(TRUNC(('TRI-2'!AM50   ),2),0))=8,"B+",IF((ROUND(TRUNC(('TRI-2'!AM50 ),2),0))=7,"B-",IF((ROUND(TRUNC(('TRI-2'!AM50  ),2),0))=6,"C+",IF((ROUND(TRUNC(('TRI-2'!AM50  ),2),0))=5,"C-",IF((ROUND(TRUNC(('TRI-2'!AM50  ),2),0))=4,"D+",IF((ROUND(TRUNC(('TRI-2'!AM50 ),2),0))=3,"D-",IF((ROUND(TRUNC(('TRI-2'!AM50 ),2),0))=2,"E+",IF((ROUND(TRUNC(('TRI-2'!AM50  ),2),0))&lt;=1,"E-","")))))))))))</f>
        <v/>
      </c>
      <c r="AN50" s="51" t="str">
        <f>IF(OR('TRI-2'!AN50 ="",'TRI-2'!AN50&lt;0,'TRI-2'!AN50  &gt;10),"",IF((ROUND(TRUNC(('TRI-2'!AN50  ),2),0))=10,"A+",IF((ROUND(TRUNC(('TRI-2'!AN50  ),2),0))=9,"A-",IF((ROUND(TRUNC(('TRI-2'!AN50   ),2),0))=8,"B+",IF((ROUND(TRUNC(('TRI-2'!AN50 ),2),0))=7,"B-",IF((ROUND(TRUNC(('TRI-2'!AN50  ),2),0))=6,"C+",IF((ROUND(TRUNC(('TRI-2'!AN50  ),2),0))=5,"C-",IF((ROUND(TRUNC(('TRI-2'!AN50  ),2),0))=4,"D+",IF((ROUND(TRUNC(('TRI-2'!AN50 ),2),0))=3,"D-",IF((ROUND(TRUNC(('TRI-2'!AN50 ),2),0))=2,"E+",IF((ROUND(TRUNC(('TRI-2'!AN50  ),2),0))&lt;=1,"E-","")))))))))))</f>
        <v/>
      </c>
      <c r="AO50" s="51" t="str">
        <f>IF(OR('TRI-2'!AO50 ="",'TRI-2'!AO50&lt;0,'TRI-2'!AO50  &gt;10),"",IF((ROUND(TRUNC(('TRI-2'!AO50  ),2),0))=10,"A+",IF((ROUND(TRUNC(('TRI-2'!AO50  ),2),0))=9,"A-",IF((ROUND(TRUNC(('TRI-2'!AO50   ),2),0))=8,"B+",IF((ROUND(TRUNC(('TRI-2'!AO50 ),2),0))=7,"B-",IF((ROUND(TRUNC(('TRI-2'!AO50  ),2),0))=6,"C+",IF((ROUND(TRUNC(('TRI-2'!AO50  ),2),0))=5,"C-",IF((ROUND(TRUNC(('TRI-2'!AO50  ),2),0))=4,"D+",IF((ROUND(TRUNC(('TRI-2'!AO50 ),2),0))=3,"D-",IF((ROUND(TRUNC(('TRI-2'!AO50 ),2),0))=2,"E+",IF((ROUND(TRUNC(('TRI-2'!AO50  ),2),0))&lt;=1,"E-","")))))))))))</f>
        <v/>
      </c>
      <c r="AP50" s="51" t="str">
        <f>IF(OR('TRI-2'!AP50 ="",'TRI-2'!AP50&lt;0,'TRI-2'!AP50  &gt;10),"",IF((ROUND(TRUNC(('TRI-2'!AP50  ),2),0))=10,"A+",IF((ROUND(TRUNC(('TRI-2'!AP50  ),2),0))=9,"A-",IF((ROUND(TRUNC(('TRI-2'!AP50   ),2),0))=8,"B+",IF((ROUND(TRUNC(('TRI-2'!AP50 ),2),0))=7,"B-",IF((ROUND(TRUNC(('TRI-2'!AP50  ),2),0))=6,"C+",IF((ROUND(TRUNC(('TRI-2'!AP50  ),2),0))=5,"C-",IF((ROUND(TRUNC(('TRI-2'!AP50  ),2),0))=4,"D+",IF((ROUND(TRUNC(('TRI-2'!AP50 ),2),0))=3,"D-",IF((ROUND(TRUNC(('TRI-2'!AP50 ),2),0))=2,"E+",IF((ROUND(TRUNC(('TRI-2'!AP50  ),2),0))&lt;=1,"E-","")))))))))))</f>
        <v/>
      </c>
      <c r="AQ50" s="51" t="str">
        <f>IF(OR('TRI-2'!AQ50 ="",'TRI-2'!AQ50&lt;0,'TRI-2'!AQ50  &gt;10),"",IF((ROUND(TRUNC(('TRI-2'!AQ50  ),2),0))=10,"A+",IF((ROUND(TRUNC(('TRI-2'!AQ50  ),2),0))=9,"A-",IF((ROUND(TRUNC(('TRI-2'!AQ50   ),2),0))=8,"B+",IF((ROUND(TRUNC(('TRI-2'!AQ50 ),2),0))=7,"B-",IF((ROUND(TRUNC(('TRI-2'!AQ50  ),2),0))=6,"C+",IF((ROUND(TRUNC(('TRI-2'!AQ50  ),2),0))=5,"C-",IF((ROUND(TRUNC(('TRI-2'!AQ50  ),2),0))=4,"D+",IF((ROUND(TRUNC(('TRI-2'!AQ50 ),2),0))=3,"D-",IF((ROUND(TRUNC(('TRI-2'!AQ50 ),2),0))=2,"E+",IF((ROUND(TRUNC(('TRI-2'!AQ50  ),2),0))&lt;=1,"E-","")))))))))))</f>
        <v/>
      </c>
      <c r="AR50" s="51" t="str">
        <f>IF(OR('TRI-2'!AR50 ="",'TRI-2'!AR50&lt;0,'TRI-2'!AR50  &gt;10),"",IF((ROUND(TRUNC(('TRI-2'!AR50  ),2),0))=10,"A+",IF((ROUND(TRUNC(('TRI-2'!AR50  ),2),0))=9,"A-",IF((ROUND(TRUNC(('TRI-2'!AR50   ),2),0))=8,"B+",IF((ROUND(TRUNC(('TRI-2'!AR50 ),2),0))=7,"B-",IF((ROUND(TRUNC(('TRI-2'!AR50  ),2),0))=6,"C+",IF((ROUND(TRUNC(('TRI-2'!AR50  ),2),0))=5,"C-",IF((ROUND(TRUNC(('TRI-2'!AR50  ),2),0))=4,"D+",IF((ROUND(TRUNC(('TRI-2'!AR50 ),2),0))=3,"D-",IF((ROUND(TRUNC(('TRI-2'!AR50 ),2),0))=2,"E+",IF((ROUND(TRUNC(('TRI-2'!AR50  ),2),0))&lt;=1,"E-","")))))))))))</f>
        <v/>
      </c>
      <c r="AS50" s="51" t="str">
        <f>IF(OR('TRI-2'!AS50 ="",'TRI-2'!AS50&lt;0,'TRI-2'!AS50  &gt;10),"",IF((ROUND(TRUNC(('TRI-2'!AS50  ),2),0))=10,"A+",IF((ROUND(TRUNC(('TRI-2'!AS50  ),2),0))=9,"A-",IF((ROUND(TRUNC(('TRI-2'!AS50   ),2),0))=8,"B+",IF((ROUND(TRUNC(('TRI-2'!AS50 ),2),0))=7,"B-",IF((ROUND(TRUNC(('TRI-2'!AS50  ),2),0))=6,"C+",IF((ROUND(TRUNC(('TRI-2'!AS50  ),2),0))=5,"C-",IF((ROUND(TRUNC(('TRI-2'!AS50  ),2),0))=4,"D+",IF((ROUND(TRUNC(('TRI-2'!AS50 ),2),0))=3,"D-",IF((ROUND(TRUNC(('TRI-2'!AS50 ),2),0))=2,"E+",IF((ROUND(TRUNC(('TRI-2'!AS50  ),2),0))&lt;=1,"E-","")))))))))))</f>
        <v/>
      </c>
      <c r="AT50" s="51" t="str">
        <f>IF(OR('TRI-2'!AT50 ="",'TRI-2'!AT50&lt;0,'TRI-2'!AT50  &gt;10),"",IF((ROUND(TRUNC(('TRI-2'!AT50  ),2),0))=10,"A+",IF((ROUND(TRUNC(('TRI-2'!AT50  ),2),0))=9,"A-",IF((ROUND(TRUNC(('TRI-2'!AT50   ),2),0))=8,"B+",IF((ROUND(TRUNC(('TRI-2'!AT50 ),2),0))=7,"B-",IF((ROUND(TRUNC(('TRI-2'!AT50  ),2),0))=6,"C+",IF((ROUND(TRUNC(('TRI-2'!AT50  ),2),0))=5,"C-",IF((ROUND(TRUNC(('TRI-2'!AT50  ),2),0))=4,"D+",IF((ROUND(TRUNC(('TRI-2'!AT50 ),2),0))=3,"D-",IF((ROUND(TRUNC(('TRI-2'!AT50 ),2),0))=2,"E+",IF((ROUND(TRUNC(('TRI-2'!AT50  ),2),0))&lt;=1,"E-","")))))))))))</f>
        <v/>
      </c>
      <c r="AU50" s="51" t="str">
        <f>IF(OR('TRI-2'!AU50 ="",'TRI-2'!AU50&lt;0,'TRI-2'!AU50  &gt;10),"",IF((ROUND(TRUNC(('TRI-2'!AU50  ),2),0))=10,"A+",IF((ROUND(TRUNC(('TRI-2'!AU50  ),2),0))=9,"A-",IF((ROUND(TRUNC(('TRI-2'!AU50   ),2),0))=8,"B+",IF((ROUND(TRUNC(('TRI-2'!AU50 ),2),0))=7,"B-",IF((ROUND(TRUNC(('TRI-2'!AU50  ),2),0))=6,"C+",IF((ROUND(TRUNC(('TRI-2'!AU50  ),2),0))=5,"C-",IF((ROUND(TRUNC(('TRI-2'!AU50  ),2),0))=4,"D+",IF((ROUND(TRUNC(('TRI-2'!AU50 ),2),0))=3,"D-",IF((ROUND(TRUNC(('TRI-2'!AU50 ),2),0))=2,"E+",IF((ROUND(TRUNC(('TRI-2'!AU50  ),2),0))&lt;=1,"E-","")))))))))))</f>
        <v/>
      </c>
      <c r="AV50" s="51" t="str">
        <f>IF(OR('TRI-2'!AV50 ="",'TRI-2'!AV50&lt;0,'TRI-2'!AV50  &gt;10),"",IF((ROUND(TRUNC(('TRI-2'!AV50  ),2),0))=10,"A+",IF((ROUND(TRUNC(('TRI-2'!AV50  ),2),0))=9,"A-",IF((ROUND(TRUNC(('TRI-2'!AV50   ),2),0))=8,"B+",IF((ROUND(TRUNC(('TRI-2'!AV50 ),2),0))=7,"B-",IF((ROUND(TRUNC(('TRI-2'!AV50  ),2),0))=6,"C+",IF((ROUND(TRUNC(('TRI-2'!AV50  ),2),0))=5,"C-",IF((ROUND(TRUNC(('TRI-2'!AV50  ),2),0))=4,"D+",IF((ROUND(TRUNC(('TRI-2'!AV50 ),2),0))=3,"D-",IF((ROUND(TRUNC(('TRI-2'!AV50 ),2),0))=2,"E+",IF((ROUND(TRUNC(('TRI-2'!AV50  ),2),0))&lt;=1,"E-","")))))))))))</f>
        <v/>
      </c>
      <c r="AW50" s="51" t="str">
        <f>IF(OR('TRI-2'!AW50 ="",'TRI-2'!AW50&lt;0,'TRI-2'!AW50  &gt;10),"",IF((ROUND(TRUNC(('TRI-2'!AW50  ),2),0))=10,"A+",IF((ROUND(TRUNC(('TRI-2'!AW50  ),2),0))=9,"A-",IF((ROUND(TRUNC(('TRI-2'!AW50   ),2),0))=8,"B+",IF((ROUND(TRUNC(('TRI-2'!AW50 ),2),0))=7,"B-",IF((ROUND(TRUNC(('TRI-2'!AW50  ),2),0))=6,"C+",IF((ROUND(TRUNC(('TRI-2'!AW50  ),2),0))=5,"C-",IF((ROUND(TRUNC(('TRI-2'!AW50  ),2),0))=4,"D+",IF((ROUND(TRUNC(('TRI-2'!AW50 ),2),0))=3,"D-",IF((ROUND(TRUNC(('TRI-2'!AW50 ),2),0))=2,"E+",IF((ROUND(TRUNC(('TRI-2'!AW50  ),2),0))&lt;=1,"E-","")))))))))))</f>
        <v/>
      </c>
      <c r="AX50" s="51" t="str">
        <f>IF(OR('TRI-2'!AX50 ="",'TRI-2'!AX50&lt;0,'TRI-2'!AX50  &gt;10),"",IF((ROUND(TRUNC(('TRI-2'!AX50  ),2),0))=10,"A+",IF((ROUND(TRUNC(('TRI-2'!AX50  ),2),0))=9,"A-",IF((ROUND(TRUNC(('TRI-2'!AX50   ),2),0))=8,"B+",IF((ROUND(TRUNC(('TRI-2'!AX50 ),2),0))=7,"B-",IF((ROUND(TRUNC(('TRI-2'!AX50  ),2),0))=6,"C+",IF((ROUND(TRUNC(('TRI-2'!AX50  ),2),0))=5,"C-",IF((ROUND(TRUNC(('TRI-2'!AX50  ),2),0))=4,"D+",IF((ROUND(TRUNC(('TRI-2'!AX50 ),2),0))=3,"D-",IF((ROUND(TRUNC(('TRI-2'!AX50 ),2),0))=2,"E+",IF((ROUND(TRUNC(('TRI-2'!AX50  ),2),0))&lt;=1,"E-","")))))))))))</f>
        <v/>
      </c>
      <c r="AY50" s="51" t="str">
        <f>IF(OR('TRI-2'!AY50 ="",'TRI-2'!AY50&lt;0,'TRI-2'!AY50  &gt;10),"",IF((ROUND(TRUNC(('TRI-2'!AY50  ),2),0))=10,"A+",IF((ROUND(TRUNC(('TRI-2'!AY50  ),2),0))=9,"A-",IF((ROUND(TRUNC(('TRI-2'!AY50   ),2),0))=8,"B+",IF((ROUND(TRUNC(('TRI-2'!AY50 ),2),0))=7,"B-",IF((ROUND(TRUNC(('TRI-2'!AY50  ),2),0))=6,"C+",IF((ROUND(TRUNC(('TRI-2'!AY50  ),2),0))=5,"C-",IF((ROUND(TRUNC(('TRI-2'!AY50  ),2),0))=4,"D+",IF((ROUND(TRUNC(('TRI-2'!AY50 ),2),0))=3,"D-",IF((ROUND(TRUNC(('TRI-2'!AY50 ),2),0))=2,"E+",IF((ROUND(TRUNC(('TRI-2'!AY50  ),2),0))&lt;=1,"E-","")))))))))))</f>
        <v/>
      </c>
      <c r="AZ50" s="51" t="str">
        <f>IF(OR('TRI-2'!AZ50 ="",'TRI-2'!AZ50&lt;0,'TRI-2'!AZ50  &gt;10),"",IF((ROUND(TRUNC(('TRI-2'!AZ50  ),2),0))=10,"A+",IF((ROUND(TRUNC(('TRI-2'!AZ50  ),2),0))=9,"A-",IF((ROUND(TRUNC(('TRI-2'!AZ50   ),2),0))=8,"B+",IF((ROUND(TRUNC(('TRI-2'!AZ50 ),2),0))=7,"B-",IF((ROUND(TRUNC(('TRI-2'!AZ50  ),2),0))=6,"C+",IF((ROUND(TRUNC(('TRI-2'!AZ50  ),2),0))=5,"C-",IF((ROUND(TRUNC(('TRI-2'!AZ50  ),2),0))=4,"D+",IF((ROUND(TRUNC(('TRI-2'!AZ50 ),2),0))=3,"D-",IF((ROUND(TRUNC(('TRI-2'!AZ50 ),2),0))=2,"E+",IF((ROUND(TRUNC(('TRI-2'!AZ50  ),2),0))&lt;=1,"E-","")))))))))))</f>
        <v/>
      </c>
      <c r="BA50" s="51" t="str">
        <f>IF(OR('TRI-2'!BA50 ="",'TRI-2'!BA50&lt;0,'TRI-2'!BA50  &gt;10),"",IF((ROUND(TRUNC(('TRI-2'!BA50  ),2),0))=10,"A+",IF((ROUND(TRUNC(('TRI-2'!BA50  ),2),0))=9,"A-",IF((ROUND(TRUNC(('TRI-2'!BA50   ),2),0))=8,"B+",IF((ROUND(TRUNC(('TRI-2'!BA50 ),2),0))=7,"B-",IF((ROUND(TRUNC(('TRI-2'!BA50  ),2),0))=6,"C+",IF((ROUND(TRUNC(('TRI-2'!BA50  ),2),0))=5,"C-",IF((ROUND(TRUNC(('TRI-2'!BA50  ),2),0))=4,"D+",IF((ROUND(TRUNC(('TRI-2'!BA50 ),2),0))=3,"D-",IF((ROUND(TRUNC(('TRI-2'!BA50 ),2),0))=2,"E+",IF((ROUND(TRUNC(('TRI-2'!BA50  ),2),0))&lt;=1,"E-","")))))))))))</f>
        <v/>
      </c>
      <c r="BB50" s="51" t="str">
        <f>IF(OR('TRI-2'!BB50 ="",'TRI-2'!BB50&lt;0,'TRI-2'!BB50  &gt;10),"",IF((ROUND(TRUNC(('TRI-2'!BB50  ),2),0))=10,"A+",IF((ROUND(TRUNC(('TRI-2'!BB50  ),2),0))=9,"A-",IF((ROUND(TRUNC(('TRI-2'!BB50   ),2),0))=8,"B+",IF((ROUND(TRUNC(('TRI-2'!BB50 ),2),0))=7,"B-",IF((ROUND(TRUNC(('TRI-2'!BB50  ),2),0))=6,"C+",IF((ROUND(TRUNC(('TRI-2'!BB50  ),2),0))=5,"C-",IF((ROUND(TRUNC(('TRI-2'!BB50  ),2),0))=4,"D+",IF((ROUND(TRUNC(('TRI-2'!BB50 ),2),0))=3,"D-",IF((ROUND(TRUNC(('TRI-2'!BB50 ),2),0))=2,"E+",IF((ROUND(TRUNC(('TRI-2'!BB50  ),2),0))&lt;=1,"E-","")))))))))))</f>
        <v/>
      </c>
      <c r="BC50" s="51" t="str">
        <f>IF(OR('TRI-2'!BC50 ="",'TRI-2'!BC50&lt;0,'TRI-2'!BC50  &gt;10),"",IF((ROUND(TRUNC(('TRI-2'!BC50  ),2),0))=10,"A+",IF((ROUND(TRUNC(('TRI-2'!BC50  ),2),0))=9,"A-",IF((ROUND(TRUNC(('TRI-2'!BC50   ),2),0))=8,"B+",IF((ROUND(TRUNC(('TRI-2'!BC50 ),2),0))=7,"B-",IF((ROUND(TRUNC(('TRI-2'!BC50  ),2),0))=6,"C+",IF((ROUND(TRUNC(('TRI-2'!BC50  ),2),0))=5,"C-",IF((ROUND(TRUNC(('TRI-2'!BC50  ),2),0))=4,"D+",IF((ROUND(TRUNC(('TRI-2'!BC50 ),2),0))=3,"D-",IF((ROUND(TRUNC(('TRI-2'!BC50 ),2),0))=2,"E+",IF((ROUND(TRUNC(('TRI-2'!BC50  ),2),0))&lt;=1,"E-","")))))))))))</f>
        <v/>
      </c>
      <c r="BD50" s="51" t="str">
        <f>IF(OR('TRI-2'!BD50 ="",'TRI-2'!BD50&lt;0,'TRI-2'!BD50  &gt;10),"",IF((ROUND(TRUNC(('TRI-2'!BD50  ),2),0))=10,"A+",IF((ROUND(TRUNC(('TRI-2'!BD50  ),2),0))=9,"A-",IF((ROUND(TRUNC(('TRI-2'!BD50   ),2),0))=8,"B+",IF((ROUND(TRUNC(('TRI-2'!BD50 ),2),0))=7,"B-",IF((ROUND(TRUNC(('TRI-2'!BD50  ),2),0))=6,"C+",IF((ROUND(TRUNC(('TRI-2'!BD50  ),2),0))=5,"C-",IF((ROUND(TRUNC(('TRI-2'!BD50  ),2),0))=4,"D+",IF((ROUND(TRUNC(('TRI-2'!BD50 ),2),0))=3,"D-",IF((ROUND(TRUNC(('TRI-2'!BD50 ),2),0))=2,"E+",IF((ROUND(TRUNC(('TRI-2'!BD50  ),2),0))&lt;=1,"E-","")))))))))))</f>
        <v/>
      </c>
      <c r="BE50" s="51" t="str">
        <f>IF(OR('TRI-2'!BE50 ="",'TRI-2'!BE50&lt;0,'TRI-2'!BE50  &gt;10),"",IF((ROUND(TRUNC(('TRI-2'!BE50  ),2),0))=10,"A+",IF((ROUND(TRUNC(('TRI-2'!BE50  ),2),0))=9,"A-",IF((ROUND(TRUNC(('TRI-2'!BE50   ),2),0))=8,"B+",IF((ROUND(TRUNC(('TRI-2'!BE50 ),2),0))=7,"B-",IF((ROUND(TRUNC(('TRI-2'!BE50  ),2),0))=6,"C+",IF((ROUND(TRUNC(('TRI-2'!BE50  ),2),0))=5,"C-",IF((ROUND(TRUNC(('TRI-2'!BE50  ),2),0))=4,"D+",IF((ROUND(TRUNC(('TRI-2'!BE50 ),2),0))=3,"D-",IF((ROUND(TRUNC(('TRI-2'!BE50 ),2),0))=2,"E+",IF((ROUND(TRUNC(('TRI-2'!BE50  ),2),0))&lt;=1,"E-","")))))))))))</f>
        <v/>
      </c>
      <c r="BF50" s="51" t="str">
        <f>IF(OR('TRI-2'!BF50 ="",'TRI-2'!BF50&lt;0,'TRI-2'!BF50  &gt;10),"",IF((ROUND(TRUNC(('TRI-2'!BF50  ),2),0))=10,"A+",IF((ROUND(TRUNC(('TRI-2'!BF50  ),2),0))=9,"A-",IF((ROUND(TRUNC(('TRI-2'!BF50   ),2),0))=8,"B+",IF((ROUND(TRUNC(('TRI-2'!BF50 ),2),0))=7,"B-",IF((ROUND(TRUNC(('TRI-2'!BF50  ),2),0))=6,"C+",IF((ROUND(TRUNC(('TRI-2'!BF50  ),2),0))=5,"C-",IF((ROUND(TRUNC(('TRI-2'!BF50  ),2),0))=4,"D+",IF((ROUND(TRUNC(('TRI-2'!BF50 ),2),0))=3,"D-",IF((ROUND(TRUNC(('TRI-2'!BF50 ),2),0))=2,"E+",IF((ROUND(TRUNC(('TRI-2'!BF50  ),2),0))&lt;=1,"E-","")))))))))))</f>
        <v/>
      </c>
      <c r="BG50" s="51" t="str">
        <f>IF(OR('TRI-2'!BG50 ="",'TRI-2'!BG50&lt;0,'TRI-2'!BG50  &gt;10),"",IF((ROUND(TRUNC(('TRI-2'!BG50  ),2),0))=10,"A+",IF((ROUND(TRUNC(('TRI-2'!BG50  ),2),0))=9,"A-",IF((ROUND(TRUNC(('TRI-2'!BG50   ),2),0))=8,"B+",IF((ROUND(TRUNC(('TRI-2'!BG50 ),2),0))=7,"B-",IF((ROUND(TRUNC(('TRI-2'!BG50  ),2),0))=6,"C+",IF((ROUND(TRUNC(('TRI-2'!BG50  ),2),0))=5,"C-",IF((ROUND(TRUNC(('TRI-2'!BG50  ),2),0))=4,"D+",IF((ROUND(TRUNC(('TRI-2'!BG50 ),2),0))=3,"D-",IF((ROUND(TRUNC(('TRI-2'!BG50 ),2),0))=2,"E+",IF((ROUND(TRUNC(('TRI-2'!BG50  ),2),0))&lt;=1,"E-","")))))))))))</f>
        <v/>
      </c>
      <c r="BH50" s="51" t="str">
        <f>IF(OR('TRI-2'!BH50 ="",'TRI-2'!BH50&lt;0,'TRI-2'!BH50  &gt;10),"",IF((ROUND(TRUNC(('TRI-2'!BH50  ),2),0))=10,"A+",IF((ROUND(TRUNC(('TRI-2'!BH50  ),2),0))=9,"A-",IF((ROUND(TRUNC(('TRI-2'!BH50   ),2),0))=8,"B+",IF((ROUND(TRUNC(('TRI-2'!BH50 ),2),0))=7,"B-",IF((ROUND(TRUNC(('TRI-2'!BH50  ),2),0))=6,"C+",IF((ROUND(TRUNC(('TRI-2'!BH50  ),2),0))=5,"C-",IF((ROUND(TRUNC(('TRI-2'!BH50  ),2),0))=4,"D+",IF((ROUND(TRUNC(('TRI-2'!BH50 ),2),0))=3,"D-",IF((ROUND(TRUNC(('TRI-2'!BH50 ),2),0))=2,"E+",IF((ROUND(TRUNC(('TRI-2'!BH50  ),2),0))&lt;=1,"E-","")))))))))))</f>
        <v/>
      </c>
      <c r="BI50" s="51" t="str">
        <f>IF(OR('TRI-2'!BI50 ="",'TRI-2'!BI50&lt;0,'TRI-2'!BI50  &gt;10),"",IF((ROUND(TRUNC(('TRI-2'!BI50  ),2),0))=10,"A+",IF((ROUND(TRUNC(('TRI-2'!BI50  ),2),0))=9,"A-",IF((ROUND(TRUNC(('TRI-2'!BI50   ),2),0))=8,"B+",IF((ROUND(TRUNC(('TRI-2'!BI50 ),2),0))=7,"B-",IF((ROUND(TRUNC(('TRI-2'!BI50  ),2),0))=6,"C+",IF((ROUND(TRUNC(('TRI-2'!BI50  ),2),0))=5,"C-",IF((ROUND(TRUNC(('TRI-2'!BI50  ),2),0))=4,"D+",IF((ROUND(TRUNC(('TRI-2'!BI50 ),2),0))=3,"D-",IF((ROUND(TRUNC(('TRI-2'!BI50 ),2),0))=2,"E+",IF((ROUND(TRUNC(('TRI-2'!BI50  ),2),0))&lt;=1,"E-","")))))))))))</f>
        <v/>
      </c>
      <c r="BJ50" s="51" t="str">
        <f>IF(OR('TRI-2'!BJ50 ="",'TRI-2'!BJ50&lt;0,'TRI-2'!BJ50  &gt;10),"",IF((ROUND(TRUNC(('TRI-2'!BJ50  ),2),0))=10,"A+",IF((ROUND(TRUNC(('TRI-2'!BJ50  ),2),0))=9,"A-",IF((ROUND(TRUNC(('TRI-2'!BJ50   ),2),0))=8,"B+",IF((ROUND(TRUNC(('TRI-2'!BJ50 ),2),0))=7,"B-",IF((ROUND(TRUNC(('TRI-2'!BJ50  ),2),0))=6,"C+",IF((ROUND(TRUNC(('TRI-2'!BJ50  ),2),0))=5,"C-",IF((ROUND(TRUNC(('TRI-2'!BJ50  ),2),0))=4,"D+",IF((ROUND(TRUNC(('TRI-2'!BJ50 ),2),0))=3,"D-",IF((ROUND(TRUNC(('TRI-2'!BJ50 ),2),0))=2,"E+",IF((ROUND(TRUNC(('TRI-2'!BJ50  ),2),0))&lt;=1,"E-","")))))))))))</f>
        <v/>
      </c>
      <c r="BK50" s="51" t="str">
        <f>IF(OR('TRI-2'!BK50 ="",'TRI-2'!BK50&lt;0,'TRI-2'!BK50  &gt;10),"",IF((ROUND(TRUNC(('TRI-2'!BK50  ),2),0))=10,"A+",IF((ROUND(TRUNC(('TRI-2'!BK50  ),2),0))=9,"A-",IF((ROUND(TRUNC(('TRI-2'!BK50   ),2),0))=8,"B+",IF((ROUND(TRUNC(('TRI-2'!BK50 ),2),0))=7,"B-",IF((ROUND(TRUNC(('TRI-2'!BK50  ),2),0))=6,"C+",IF((ROUND(TRUNC(('TRI-2'!BK50  ),2),0))=5,"C-",IF((ROUND(TRUNC(('TRI-2'!BK50  ),2),0))=4,"D+",IF((ROUND(TRUNC(('TRI-2'!BK50 ),2),0))=3,"D-",IF((ROUND(TRUNC(('TRI-2'!BK50 ),2),0))=2,"E+",IF((ROUND(TRUNC(('TRI-2'!BK50  ),2),0))&lt;=1,"E-","")))))))))))</f>
        <v/>
      </c>
      <c r="BL50" s="51" t="str">
        <f>IF(OR('TRI-2'!BL50 ="",'TRI-2'!BL50&lt;0,'TRI-2'!BL50  &gt;10),"",IF((ROUND(TRUNC(('TRI-2'!BL50  ),2),0))=10,"A+",IF((ROUND(TRUNC(('TRI-2'!BL50  ),2),0))=9,"A-",IF((ROUND(TRUNC(('TRI-2'!BL50   ),2),0))=8,"B+",IF((ROUND(TRUNC(('TRI-2'!BL50 ),2),0))=7,"B-",IF((ROUND(TRUNC(('TRI-2'!BL50  ),2),0))=6,"C+",IF((ROUND(TRUNC(('TRI-2'!BL50  ),2),0))=5,"C-",IF((ROUND(TRUNC(('TRI-2'!BL50  ),2),0))=4,"D+",IF((ROUND(TRUNC(('TRI-2'!BL50 ),2),0))=3,"D-",IF((ROUND(TRUNC(('TRI-2'!BL50 ),2),0))=2,"E+",IF((ROUND(TRUNC(('TRI-2'!BL50  ),2),0))&lt;=1,"E-","")))))))))))</f>
        <v/>
      </c>
      <c r="BM50" s="51" t="str">
        <f>IF(OR('TRI-2'!BM50 ="",'TRI-2'!BM50&lt;0,'TRI-2'!BM50  &gt;10),"",IF((ROUND(TRUNC(('TRI-2'!BM50  ),2),0))=10,"A+",IF((ROUND(TRUNC(('TRI-2'!BM50  ),2),0))=9,"A-",IF((ROUND(TRUNC(('TRI-2'!BM50   ),2),0))=8,"B+",IF((ROUND(TRUNC(('TRI-2'!BM50 ),2),0))=7,"B-",IF((ROUND(TRUNC(('TRI-2'!BM50  ),2),0))=6,"C+",IF((ROUND(TRUNC(('TRI-2'!BM50  ),2),0))=5,"C-",IF((ROUND(TRUNC(('TRI-2'!BM50  ),2),0))=4,"D+",IF((ROUND(TRUNC(('TRI-2'!BM50 ),2),0))=3,"D-",IF((ROUND(TRUNC(('TRI-2'!BM50 ),2),0))=2,"E+",IF((ROUND(TRUNC(('TRI-2'!BM50  ),2),0))&lt;=1,"E-","")))))))))))</f>
        <v/>
      </c>
      <c r="BN50" s="51" t="str">
        <f>IF(OR('TRI-2'!BN50 ="",'TRI-2'!BN50&lt;0,'TRI-2'!BN50  &gt;10),"",IF((ROUND(TRUNC(('TRI-2'!BN50  ),2),0))=10,"A+",IF((ROUND(TRUNC(('TRI-2'!BN50  ),2),0))=9,"A-",IF((ROUND(TRUNC(('TRI-2'!BN50   ),2),0))=8,"B+",IF((ROUND(TRUNC(('TRI-2'!BN50 ),2),0))=7,"B-",IF((ROUND(TRUNC(('TRI-2'!BN50  ),2),0))=6,"C+",IF((ROUND(TRUNC(('TRI-2'!BN50  ),2),0))=5,"C-",IF((ROUND(TRUNC(('TRI-2'!BN50  ),2),0))=4,"D+",IF((ROUND(TRUNC(('TRI-2'!BN50 ),2),0))=3,"D-",IF((ROUND(TRUNC(('TRI-2'!BN50 ),2),0))=2,"E+",IF((ROUND(TRUNC(('TRI-2'!BN50  ),2),0))&lt;=1,"E-","")))))))))))</f>
        <v/>
      </c>
      <c r="BO50" s="51" t="str">
        <f>IF(OR('TRI-2'!BO50 ="",'TRI-2'!BO50&lt;0,'TRI-2'!BO50  &gt;10),"",IF((ROUND(TRUNC(('TRI-2'!BO50  ),2),0))=10,"A+",IF((ROUND(TRUNC(('TRI-2'!BO50  ),2),0))=9,"A-",IF((ROUND(TRUNC(('TRI-2'!BO50   ),2),0))=8,"B+",IF((ROUND(TRUNC(('TRI-2'!BO50 ),2),0))=7,"B-",IF((ROUND(TRUNC(('TRI-2'!BO50  ),2),0))=6,"C+",IF((ROUND(TRUNC(('TRI-2'!BO50  ),2),0))=5,"C-",IF((ROUND(TRUNC(('TRI-2'!BO50  ),2),0))=4,"D+",IF((ROUND(TRUNC(('TRI-2'!BO50 ),2),0))=3,"D-",IF((ROUND(TRUNC(('TRI-2'!BO50 ),2),0))=2,"E+",IF((ROUND(TRUNC(('TRI-2'!BO50  ),2),0))&lt;=1,"E-","")))))))))))</f>
        <v/>
      </c>
      <c r="BP50" s="51" t="str">
        <f>IF(OR('TRI-2'!BP50 ="",'TRI-2'!BP50&lt;0,'TRI-2'!BP50  &gt;10),"",IF((ROUND(TRUNC(('TRI-2'!BP50  ),2),0))=10,"A+",IF((ROUND(TRUNC(('TRI-2'!BP50  ),2),0))=9,"A-",IF((ROUND(TRUNC(('TRI-2'!BP50   ),2),0))=8,"B+",IF((ROUND(TRUNC(('TRI-2'!BP50 ),2),0))=7,"B-",IF((ROUND(TRUNC(('TRI-2'!BP50  ),2),0))=6,"C+",IF((ROUND(TRUNC(('TRI-2'!BP50  ),2),0))=5,"C-",IF((ROUND(TRUNC(('TRI-2'!BP50  ),2),0))=4,"D+",IF((ROUND(TRUNC(('TRI-2'!BP50 ),2),0))=3,"D-",IF((ROUND(TRUNC(('TRI-2'!BP50 ),2),0))=2,"E+",IF((ROUND(TRUNC(('TRI-2'!BP50  ),2),0))&lt;=1,"E-","")))))))))))</f>
        <v/>
      </c>
      <c r="BQ50" s="51" t="str">
        <f>IF(OR('TRI-2'!BQ50 ="",'TRI-2'!BQ50&lt;0,'TRI-2'!BQ50  &gt;10),"",IF((ROUND(TRUNC(('TRI-2'!BQ50  ),2),0))=10,"A+",IF((ROUND(TRUNC(('TRI-2'!BQ50  ),2),0))=9,"A-",IF((ROUND(TRUNC(('TRI-2'!BQ50   ),2),0))=8,"B+",IF((ROUND(TRUNC(('TRI-2'!BQ50 ),2),0))=7,"B-",IF((ROUND(TRUNC(('TRI-2'!BQ50  ),2),0))=6,"C+",IF((ROUND(TRUNC(('TRI-2'!BQ50  ),2),0))=5,"C-",IF((ROUND(TRUNC(('TRI-2'!BQ50  ),2),0))=4,"D+",IF((ROUND(TRUNC(('TRI-2'!BQ50 ),2),0))=3,"D-",IF((ROUND(TRUNC(('TRI-2'!BQ50 ),2),0))=2,"E+",IF((ROUND(TRUNC(('TRI-2'!BQ50  ),2),0))&lt;=1,"E-","")))))))))))</f>
        <v/>
      </c>
      <c r="BR50" s="51" t="str">
        <f>IF(OR('TRI-2'!BR50 ="",'TRI-2'!BR50&lt;0,'TRI-2'!BR50  &gt;10),"",IF((ROUND(TRUNC(('TRI-2'!BR50  ),2),0))=10,"A+",IF((ROUND(TRUNC(('TRI-2'!BR50  ),2),0))=9,"A-",IF((ROUND(TRUNC(('TRI-2'!BR50   ),2),0))=8,"B+",IF((ROUND(TRUNC(('TRI-2'!BR50 ),2),0))=7,"B-",IF((ROUND(TRUNC(('TRI-2'!BR50  ),2),0))=6,"C+",IF((ROUND(TRUNC(('TRI-2'!BR50  ),2),0))=5,"C-",IF((ROUND(TRUNC(('TRI-2'!BR50  ),2),0))=4,"D+",IF((ROUND(TRUNC(('TRI-2'!BR50 ),2),0))=3,"D-",IF((ROUND(TRUNC(('TRI-2'!BR50 ),2),0))=2,"E+",IF((ROUND(TRUNC(('TRI-2'!BR50  ),2),0))&lt;=1,"E-","")))))))))))</f>
        <v/>
      </c>
      <c r="BS50" s="51" t="str">
        <f>IF(OR('TRI-2'!BS50 ="",'TRI-2'!BS50&lt;0,'TRI-2'!BS50  &gt;10),"",IF((ROUND(TRUNC(('TRI-2'!BS50  ),2),0))=10,"A+",IF((ROUND(TRUNC(('TRI-2'!BS50  ),2),0))=9,"A-",IF((ROUND(TRUNC(('TRI-2'!BS50   ),2),0))=8,"B+",IF((ROUND(TRUNC(('TRI-2'!BS50 ),2),0))=7,"B-",IF((ROUND(TRUNC(('TRI-2'!BS50  ),2),0))=6,"C+",IF((ROUND(TRUNC(('TRI-2'!BS50  ),2),0))=5,"C-",IF((ROUND(TRUNC(('TRI-2'!BS50  ),2),0))=4,"D+",IF((ROUND(TRUNC(('TRI-2'!BS50 ),2),0))=3,"D-",IF((ROUND(TRUNC(('TRI-2'!BS50 ),2),0))=2,"E+",IF((ROUND(TRUNC(('TRI-2'!BS50  ),2),0))&lt;=1,"E-","")))))))))))</f>
        <v/>
      </c>
      <c r="BT50" s="51" t="str">
        <f>IF(OR('TRI-2'!BT50 ="",'TRI-2'!BT50&lt;0,'TRI-2'!BT50  &gt;10),"",IF((ROUND(TRUNC(('TRI-2'!BT50  ),2),0))=10,"A+",IF((ROUND(TRUNC(('TRI-2'!BT50  ),2),0))=9,"A-",IF((ROUND(TRUNC(('TRI-2'!BT50   ),2),0))=8,"B+",IF((ROUND(TRUNC(('TRI-2'!BT50 ),2),0))=7,"B-",IF((ROUND(TRUNC(('TRI-2'!BT50  ),2),0))=6,"C+",IF((ROUND(TRUNC(('TRI-2'!BT50  ),2),0))=5,"C-",IF((ROUND(TRUNC(('TRI-2'!BT50  ),2),0))=4,"D+",IF((ROUND(TRUNC(('TRI-2'!BT50 ),2),0))=3,"D-",IF((ROUND(TRUNC(('TRI-2'!BT50 ),2),0))=2,"E+",IF((ROUND(TRUNC(('TRI-2'!BT50  ),2),0))&lt;=1,"E-","")))))))))))</f>
        <v/>
      </c>
      <c r="BU50" s="51" t="str">
        <f>IF(OR('TRI-2'!BU50 ="",'TRI-2'!BU50&lt;0,'TRI-2'!BU50  &gt;10),"",IF((ROUND(TRUNC(('TRI-2'!BU50  ),2),0))=10,"A+",IF((ROUND(TRUNC(('TRI-2'!BU50  ),2),0))=9,"A-",IF((ROUND(TRUNC(('TRI-2'!BU50   ),2),0))=8,"B+",IF((ROUND(TRUNC(('TRI-2'!BU50 ),2),0))=7,"B-",IF((ROUND(TRUNC(('TRI-2'!BU50  ),2),0))=6,"C+",IF((ROUND(TRUNC(('TRI-2'!BU50  ),2),0))=5,"C-",IF((ROUND(TRUNC(('TRI-2'!BU50  ),2),0))=4,"D+",IF((ROUND(TRUNC(('TRI-2'!BU50 ),2),0))=3,"D-",IF((ROUND(TRUNC(('TRI-2'!BU50 ),2),0))=2,"E+",IF((ROUND(TRUNC(('TRI-2'!BU50  ),2),0))&lt;=1,"E-","")))))))))))</f>
        <v/>
      </c>
      <c r="BV50" s="51" t="str">
        <f>IF(OR('TRI-2'!BV50 ="",'TRI-2'!BV50&lt;0,'TRI-2'!BV50  &gt;10),"",IF((ROUND(TRUNC(('TRI-2'!BV50  ),2),0))=10,"A+",IF((ROUND(TRUNC(('TRI-2'!BV50  ),2),0))=9,"A-",IF((ROUND(TRUNC(('TRI-2'!BV50   ),2),0))=8,"B+",IF((ROUND(TRUNC(('TRI-2'!BV50 ),2),0))=7,"B-",IF((ROUND(TRUNC(('TRI-2'!BV50  ),2),0))=6,"C+",IF((ROUND(TRUNC(('TRI-2'!BV50  ),2),0))=5,"C-",IF((ROUND(TRUNC(('TRI-2'!BV50  ),2),0))=4,"D+",IF((ROUND(TRUNC(('TRI-2'!BV50 ),2),0))=3,"D-",IF((ROUND(TRUNC(('TRI-2'!BV50 ),2),0))=2,"E+",IF((ROUND(TRUNC(('TRI-2'!BV50  ),2),0))&lt;=1,"E-","")))))))))))</f>
        <v/>
      </c>
      <c r="BW50" s="51" t="str">
        <f>IF(OR('TRI-2'!BW50 ="",'TRI-2'!BW50&lt;0,'TRI-2'!BW50  &gt;10),"",IF((ROUND(TRUNC(('TRI-2'!BW50  ),2),0))=10,"A+",IF((ROUND(TRUNC(('TRI-2'!BW50  ),2),0))=9,"A-",IF((ROUND(TRUNC(('TRI-2'!BW50   ),2),0))=8,"B+",IF((ROUND(TRUNC(('TRI-2'!BW50 ),2),0))=7,"B-",IF((ROUND(TRUNC(('TRI-2'!BW50  ),2),0))=6,"C+",IF((ROUND(TRUNC(('TRI-2'!BW50  ),2),0))=5,"C-",IF((ROUND(TRUNC(('TRI-2'!BW50  ),2),0))=4,"D+",IF((ROUND(TRUNC(('TRI-2'!BW50 ),2),0))=3,"D-",IF((ROUND(TRUNC(('TRI-2'!BW50 ),2),0))=2,"E+",IF((ROUND(TRUNC(('TRI-2'!BW50  ),2),0))&lt;=1,"E-","")))))))))))</f>
        <v/>
      </c>
      <c r="BX50" s="51" t="str">
        <f>IF(OR('TRI-2'!BX50 ="",'TRI-2'!BX50&lt;0,'TRI-2'!BX50  &gt;10),"",IF((ROUND(TRUNC(('TRI-2'!BX50  ),2),0))=10,"A+",IF((ROUND(TRUNC(('TRI-2'!BX50  ),2),0))=9,"A-",IF((ROUND(TRUNC(('TRI-2'!BX50   ),2),0))=8,"B+",IF((ROUND(TRUNC(('TRI-2'!BX50 ),2),0))=7,"B-",IF((ROUND(TRUNC(('TRI-2'!BX50  ),2),0))=6,"C+",IF((ROUND(TRUNC(('TRI-2'!BX50  ),2),0))=5,"C-",IF((ROUND(TRUNC(('TRI-2'!BX50  ),2),0))=4,"D+",IF((ROUND(TRUNC(('TRI-2'!BX50 ),2),0))=3,"D-",IF((ROUND(TRUNC(('TRI-2'!BX50 ),2),0))=2,"E+",IF((ROUND(TRUNC(('TRI-2'!BX50  ),2),0))&lt;=1,"E-","")))))))))))</f>
        <v/>
      </c>
      <c r="BY50" s="51" t="str">
        <f>IF(OR('TRI-2'!BY50 ="",'TRI-2'!BY50&lt;0,'TRI-2'!BY50  &gt;10),"",IF((ROUND(TRUNC(('TRI-2'!BY50  ),2),0))=10,"A+",IF((ROUND(TRUNC(('TRI-2'!BY50  ),2),0))=9,"A-",IF((ROUND(TRUNC(('TRI-2'!BY50   ),2),0))=8,"B+",IF((ROUND(TRUNC(('TRI-2'!BY50 ),2),0))=7,"B-",IF((ROUND(TRUNC(('TRI-2'!BY50  ),2),0))=6,"C+",IF((ROUND(TRUNC(('TRI-2'!BY50  ),2),0))=5,"C-",IF((ROUND(TRUNC(('TRI-2'!BY50  ),2),0))=4,"D+",IF((ROUND(TRUNC(('TRI-2'!BY50 ),2),0))=3,"D-",IF((ROUND(TRUNC(('TRI-2'!BY50 ),2),0))=2,"E+",IF((ROUND(TRUNC(('TRI-2'!BY50  ),2),0))&lt;=1,"E-","")))))))))))</f>
        <v/>
      </c>
      <c r="BZ50" s="51" t="str">
        <f>IF(OR('TRI-2'!BZ50 ="",'TRI-2'!BZ50&lt;0,'TRI-2'!BZ50  &gt;10),"",IF((ROUND(TRUNC(('TRI-2'!BZ50  ),2),0))=10,"A+",IF((ROUND(TRUNC(('TRI-2'!BZ50  ),2),0))=9,"A-",IF((ROUND(TRUNC(('TRI-2'!BZ50   ),2),0))=8,"B+",IF((ROUND(TRUNC(('TRI-2'!BZ50 ),2),0))=7,"B-",IF((ROUND(TRUNC(('TRI-2'!BZ50  ),2),0))=6,"C+",IF((ROUND(TRUNC(('TRI-2'!BZ50  ),2),0))=5,"C-",IF((ROUND(TRUNC(('TRI-2'!BZ50  ),2),0))=4,"D+",IF((ROUND(TRUNC(('TRI-2'!BZ50 ),2),0))=3,"D-",IF((ROUND(TRUNC(('TRI-2'!BZ50 ),2),0))=2,"E+",IF((ROUND(TRUNC(('TRI-2'!BZ50  ),2),0))&lt;=1,"E-","")))))))))))</f>
        <v/>
      </c>
      <c r="CA50" s="51" t="str">
        <f>IF(OR('TRI-2'!CA50 ="",'TRI-2'!CA50&lt;0,'TRI-2'!CA50  &gt;10),"",IF((ROUND(TRUNC(('TRI-2'!CA50  ),2),0))=10,"A+",IF((ROUND(TRUNC(('TRI-2'!CA50  ),2),0))=9,"A-",IF((ROUND(TRUNC(('TRI-2'!CA50   ),2),0))=8,"B+",IF((ROUND(TRUNC(('TRI-2'!CA50 ),2),0))=7,"B-",IF((ROUND(TRUNC(('TRI-2'!CA50  ),2),0))=6,"C+",IF((ROUND(TRUNC(('TRI-2'!CA50  ),2),0))=5,"C-",IF((ROUND(TRUNC(('TRI-2'!CA50  ),2),0))=4,"D+",IF((ROUND(TRUNC(('TRI-2'!CA50 ),2),0))=3,"D-",IF((ROUND(TRUNC(('TRI-2'!CA50 ),2),0))=2,"E+",IF((ROUND(TRUNC(('TRI-2'!CA50  ),2),0))&lt;=1,"E-","")))))))))))</f>
        <v/>
      </c>
      <c r="CB50" s="51" t="str">
        <f>IF(OR('TRI-2'!CB50 ="",'TRI-2'!CB50&lt;0,'TRI-2'!CB50  &gt;10),"",IF((ROUND(TRUNC(('TRI-2'!CB50  ),2),0))=10,"A+",IF((ROUND(TRUNC(('TRI-2'!CB50  ),2),0))=9,"A-",IF((ROUND(TRUNC(('TRI-2'!CB50   ),2),0))=8,"B+",IF((ROUND(TRUNC(('TRI-2'!CB50 ),2),0))=7,"B-",IF((ROUND(TRUNC(('TRI-2'!CB50  ),2),0))=6,"C+",IF((ROUND(TRUNC(('TRI-2'!CB50  ),2),0))=5,"C-",IF((ROUND(TRUNC(('TRI-2'!CB50  ),2),0))=4,"D+",IF((ROUND(TRUNC(('TRI-2'!CB50 ),2),0))=3,"D-",IF((ROUND(TRUNC(('TRI-2'!CB50 ),2),0))=2,"E+",IF((ROUND(TRUNC(('TRI-2'!CB50  ),2),0))&lt;=1,"E-","")))))))))))</f>
        <v/>
      </c>
      <c r="CC50" s="51" t="str">
        <f>IF(OR('TRI-2'!CC50 ="",'TRI-2'!CC50&lt;0,'TRI-2'!CC50  &gt;10),"",IF((ROUND(TRUNC(('TRI-2'!CC50  ),2),0))=10,"A+",IF((ROUND(TRUNC(('TRI-2'!CC50  ),2),0))=9,"A-",IF((ROUND(TRUNC(('TRI-2'!CC50   ),2),0))=8,"B+",IF((ROUND(TRUNC(('TRI-2'!CC50 ),2),0))=7,"B-",IF((ROUND(TRUNC(('TRI-2'!CC50  ),2),0))=6,"C+",IF((ROUND(TRUNC(('TRI-2'!CC50  ),2),0))=5,"C-",IF((ROUND(TRUNC(('TRI-2'!CC50  ),2),0))=4,"D+",IF((ROUND(TRUNC(('TRI-2'!CC50 ),2),0))=3,"D-",IF((ROUND(TRUNC(('TRI-2'!CC50 ),2),0))=2,"E+",IF((ROUND(TRUNC(('TRI-2'!CC50  ),2),0))&lt;=1,"E-","")))))))))))</f>
        <v/>
      </c>
      <c r="CD50" s="51" t="str">
        <f>IF(OR('TRI-2'!CD50 ="",'TRI-2'!CD50&lt;0,'TRI-2'!CD50  &gt;10),"",IF((ROUND(TRUNC(('TRI-2'!CD50  ),2),0))=10,"A+",IF((ROUND(TRUNC(('TRI-2'!CD50  ),2),0))=9,"A-",IF((ROUND(TRUNC(('TRI-2'!CD50   ),2),0))=8,"B+",IF((ROUND(TRUNC(('TRI-2'!CD50 ),2),0))=7,"B-",IF((ROUND(TRUNC(('TRI-2'!CD50  ),2),0))=6,"C+",IF((ROUND(TRUNC(('TRI-2'!CD50  ),2),0))=5,"C-",IF((ROUND(TRUNC(('TRI-2'!CD50  ),2),0))=4,"D+",IF((ROUND(TRUNC(('TRI-2'!CD50 ),2),0))=3,"D-",IF((ROUND(TRUNC(('TRI-2'!CD50 ),2),0))=2,"E+",IF((ROUND(TRUNC(('TRI-2'!CD50  ),2),0))&lt;=1,"E-","")))))))))))</f>
        <v/>
      </c>
      <c r="CE50" s="51" t="str">
        <f>IF(OR('TRI-2'!CE50 ="",'TRI-2'!CE50&lt;0,'TRI-2'!CE50  &gt;10),"",IF((ROUND(TRUNC(('TRI-2'!CE50  ),2),0))=10,"A+",IF((ROUND(TRUNC(('TRI-2'!CE50  ),2),0))=9,"A-",IF((ROUND(TRUNC(('TRI-2'!CE50   ),2),0))=8,"B+",IF((ROUND(TRUNC(('TRI-2'!CE50 ),2),0))=7,"B-",IF((ROUND(TRUNC(('TRI-2'!CE50  ),2),0))=6,"C+",IF((ROUND(TRUNC(('TRI-2'!CE50  ),2),0))=5,"C-",IF((ROUND(TRUNC(('TRI-2'!CE50  ),2),0))=4,"D+",IF((ROUND(TRUNC(('TRI-2'!CE50 ),2),0))=3,"D-",IF((ROUND(TRUNC(('TRI-2'!CE50 ),2),0))=2,"E+",IF((ROUND(TRUNC(('TRI-2'!CE50  ),2),0))&lt;=1,"E-","")))))))))))</f>
        <v/>
      </c>
      <c r="CF50" s="51" t="str">
        <f>IF(OR('TRI-2'!CF50 ="",'TRI-2'!CF50&lt;0,'TRI-2'!CF50  &gt;10),"",IF((ROUND(TRUNC(('TRI-2'!CF50  ),2),0))=10,"A+",IF((ROUND(TRUNC(('TRI-2'!CF50  ),2),0))=9,"A-",IF((ROUND(TRUNC(('TRI-2'!CF50   ),2),0))=8,"B+",IF((ROUND(TRUNC(('TRI-2'!CF50 ),2),0))=7,"B-",IF((ROUND(TRUNC(('TRI-2'!CF50  ),2),0))=6,"C+",IF((ROUND(TRUNC(('TRI-2'!CF50  ),2),0))=5,"C-",IF((ROUND(TRUNC(('TRI-2'!CF50  ),2),0))=4,"D+",IF((ROUND(TRUNC(('TRI-2'!CF50 ),2),0))=3,"D-",IF((ROUND(TRUNC(('TRI-2'!CF50 ),2),0))=2,"E+",IF((ROUND(TRUNC(('TRI-2'!CF50  ),2),0))&lt;=1,"E-","")))))))))))</f>
        <v/>
      </c>
      <c r="CG50" s="51" t="str">
        <f>IF(OR('TRI-2'!CG50 ="",'TRI-2'!CG50&lt;0,'TRI-2'!CG50  &gt;10),"",IF((ROUND(TRUNC(('TRI-2'!CG50  ),2),0))=10,"A+",IF((ROUND(TRUNC(('TRI-2'!CG50  ),2),0))=9,"A-",IF((ROUND(TRUNC(('TRI-2'!CG50   ),2),0))=8,"B+",IF((ROUND(TRUNC(('TRI-2'!CG50 ),2),0))=7,"B-",IF((ROUND(TRUNC(('TRI-2'!CG50  ),2),0))=6,"C+",IF((ROUND(TRUNC(('TRI-2'!CG50  ),2),0))=5,"C-",IF((ROUND(TRUNC(('TRI-2'!CG50  ),2),0))=4,"D+",IF((ROUND(TRUNC(('TRI-2'!CG50 ),2),0))=3,"D-",IF((ROUND(TRUNC(('TRI-2'!CG50 ),2),0))=2,"E+",IF((ROUND(TRUNC(('TRI-2'!CG50  ),2),0))&lt;=1,"E-","")))))))))))</f>
        <v/>
      </c>
      <c r="CH50" s="51" t="str">
        <f>IF(OR('TRI-2'!CH50 ="",'TRI-2'!CH50&lt;0,'TRI-2'!CH50  &gt;10),"",IF((ROUND(TRUNC(('TRI-2'!CH50  ),2),0))=10,"A+",IF((ROUND(TRUNC(('TRI-2'!CH50  ),2),0))=9,"A-",IF((ROUND(TRUNC(('TRI-2'!CH50   ),2),0))=8,"B+",IF((ROUND(TRUNC(('TRI-2'!CH50 ),2),0))=7,"B-",IF((ROUND(TRUNC(('TRI-2'!CH50  ),2),0))=6,"C+",IF((ROUND(TRUNC(('TRI-2'!CH50  ),2),0))=5,"C-",IF((ROUND(TRUNC(('TRI-2'!CH50  ),2),0))=4,"D+",IF((ROUND(TRUNC(('TRI-2'!CH50 ),2),0))=3,"D-",IF((ROUND(TRUNC(('TRI-2'!CH50 ),2),0))=2,"E+",IF((ROUND(TRUNC(('TRI-2'!CH50  ),2),0))&lt;=1,"E-","")))))))))))</f>
        <v/>
      </c>
      <c r="CI50" s="51" t="str">
        <f>IF(OR('TRI-2'!CI50 ="",'TRI-2'!CI50&lt;0,'TRI-2'!CI50  &gt;10),"",IF((ROUND(TRUNC(('TRI-2'!CI50  ),2),0))=10,"A+",IF((ROUND(TRUNC(('TRI-2'!CI50  ),2),0))=9,"A-",IF((ROUND(TRUNC(('TRI-2'!CI50   ),2),0))=8,"B+",IF((ROUND(TRUNC(('TRI-2'!CI50 ),2),0))=7,"B-",IF((ROUND(TRUNC(('TRI-2'!CI50  ),2),0))=6,"C+",IF((ROUND(TRUNC(('TRI-2'!CI50  ),2),0))=5,"C-",IF((ROUND(TRUNC(('TRI-2'!CI50  ),2),0))=4,"D+",IF((ROUND(TRUNC(('TRI-2'!CI50 ),2),0))=3,"D-",IF((ROUND(TRUNC(('TRI-2'!CI50 ),2),0))=2,"E+",IF((ROUND(TRUNC(('TRI-2'!CI50  ),2),0))&lt;=1,"E-","")))))))))))</f>
        <v/>
      </c>
      <c r="CJ50" s="51" t="str">
        <f>IF(OR('TRI-2'!CJ50 ="",'TRI-2'!CJ50&lt;0,'TRI-2'!CJ50  &gt;10),"",IF((ROUND(TRUNC(('TRI-2'!CJ50  ),2),0))=10,"A+",IF((ROUND(TRUNC(('TRI-2'!CJ50  ),2),0))=9,"A-",IF((ROUND(TRUNC(('TRI-2'!CJ50   ),2),0))=8,"B+",IF((ROUND(TRUNC(('TRI-2'!CJ50 ),2),0))=7,"B-",IF((ROUND(TRUNC(('TRI-2'!CJ50  ),2),0))=6,"C+",IF((ROUND(TRUNC(('TRI-2'!CJ50  ),2),0))=5,"C-",IF((ROUND(TRUNC(('TRI-2'!CJ50  ),2),0))=4,"D+",IF((ROUND(TRUNC(('TRI-2'!CJ50 ),2),0))=3,"D-",IF((ROUND(TRUNC(('TRI-2'!CJ50 ),2),0))=2,"E+",IF((ROUND(TRUNC(('TRI-2'!CJ50  ),2),0))&lt;=1,"E-","")))))))))))</f>
        <v/>
      </c>
      <c r="CK50" s="51" t="str">
        <f>IF(OR('TRI-2'!CK50 ="",'TRI-2'!CK50&lt;0,'TRI-2'!CK50  &gt;10),"",IF((ROUND(TRUNC(('TRI-2'!CK50  ),2),0))=10,"A+",IF((ROUND(TRUNC(('TRI-2'!CK50  ),2),0))=9,"A-",IF((ROUND(TRUNC(('TRI-2'!CK50   ),2),0))=8,"B+",IF((ROUND(TRUNC(('TRI-2'!CK50 ),2),0))=7,"B-",IF((ROUND(TRUNC(('TRI-2'!CK50  ),2),0))=6,"C+",IF((ROUND(TRUNC(('TRI-2'!CK50  ),2),0))=5,"C-",IF((ROUND(TRUNC(('TRI-2'!CK50  ),2),0))=4,"D+",IF((ROUND(TRUNC(('TRI-2'!CK50 ),2),0))=3,"D-",IF((ROUND(TRUNC(('TRI-2'!CK50 ),2),0))=2,"E+",IF((ROUND(TRUNC(('TRI-2'!CK50  ),2),0))&lt;=1,"E-","")))))))))))</f>
        <v/>
      </c>
      <c r="CL50" s="51" t="str">
        <f>IF(OR('TRI-2'!CL50 ="",'TRI-2'!CL50&lt;0,'TRI-2'!CL50  &gt;10),"",IF((ROUND(TRUNC(('TRI-2'!CL50  ),2),0))=10,"A+",IF((ROUND(TRUNC(('TRI-2'!CL50  ),2),0))=9,"A-",IF((ROUND(TRUNC(('TRI-2'!CL50   ),2),0))=8,"B+",IF((ROUND(TRUNC(('TRI-2'!CL50 ),2),0))=7,"B-",IF((ROUND(TRUNC(('TRI-2'!CL50  ),2),0))=6,"C+",IF((ROUND(TRUNC(('TRI-2'!CL50  ),2),0))=5,"C-",IF((ROUND(TRUNC(('TRI-2'!CL50  ),2),0))=4,"D+",IF((ROUND(TRUNC(('TRI-2'!CL50 ),2),0))=3,"D-",IF((ROUND(TRUNC(('TRI-2'!CL50 ),2),0))=2,"E+",IF((ROUND(TRUNC(('TRI-2'!CL50  ),2),0))&lt;=1,"E-","")))))))))))</f>
        <v/>
      </c>
      <c r="CM50" s="51" t="str">
        <f>IF(OR('TRI-2'!CM50 ="",'TRI-2'!CM50&lt;0,'TRI-2'!CM50  &gt;10),"",IF((ROUND(TRUNC(('TRI-2'!CM50  ),2),0))=10,"A+",IF((ROUND(TRUNC(('TRI-2'!CM50  ),2),0))=9,"A-",IF((ROUND(TRUNC(('TRI-2'!CM50   ),2),0))=8,"B+",IF((ROUND(TRUNC(('TRI-2'!CM50 ),2),0))=7,"B-",IF((ROUND(TRUNC(('TRI-2'!CM50  ),2),0))=6,"C+",IF((ROUND(TRUNC(('TRI-2'!CM50  ),2),0))=5,"C-",IF((ROUND(TRUNC(('TRI-2'!CM50  ),2),0))=4,"D+",IF((ROUND(TRUNC(('TRI-2'!CM50 ),2),0))=3,"D-",IF((ROUND(TRUNC(('TRI-2'!CM50 ),2),0))=2,"E+",IF((ROUND(TRUNC(('TRI-2'!CM50  ),2),0))&lt;=1,"E-","")))))))))))</f>
        <v/>
      </c>
      <c r="CN50" s="51" t="str">
        <f>IF(OR('TRI-2'!CN50 ="",'TRI-2'!CN50&lt;0,'TRI-2'!CN50  &gt;10),"",IF((ROUND(TRUNC(('TRI-2'!CN50  ),2),0))=10,"A+",IF((ROUND(TRUNC(('TRI-2'!CN50  ),2),0))=9,"A-",IF((ROUND(TRUNC(('TRI-2'!CN50   ),2),0))=8,"B+",IF((ROUND(TRUNC(('TRI-2'!CN50 ),2),0))=7,"B-",IF((ROUND(TRUNC(('TRI-2'!CN50  ),2),0))=6,"C+",IF((ROUND(TRUNC(('TRI-2'!CN50  ),2),0))=5,"C-",IF((ROUND(TRUNC(('TRI-2'!CN50  ),2),0))=4,"D+",IF((ROUND(TRUNC(('TRI-2'!CN50 ),2),0))=3,"D-",IF((ROUND(TRUNC(('TRI-2'!CN50 ),2),0))=2,"E+",IF((ROUND(TRUNC(('TRI-2'!CN50  ),2),0))&lt;=1,"E-","")))))))))))</f>
        <v/>
      </c>
      <c r="CO50" s="51" t="str">
        <f>IF(OR('TRI-2'!CO50 ="",'TRI-2'!CO50&lt;0,'TRI-2'!CO50  &gt;10),"",IF((ROUND(TRUNC(('TRI-2'!CO50  ),2),0))=10,"A+",IF((ROUND(TRUNC(('TRI-2'!CO50  ),2),0))=9,"A-",IF((ROUND(TRUNC(('TRI-2'!CO50   ),2),0))=8,"B+",IF((ROUND(TRUNC(('TRI-2'!CO50 ),2),0))=7,"B-",IF((ROUND(TRUNC(('TRI-2'!CO50  ),2),0))=6,"C+",IF((ROUND(TRUNC(('TRI-2'!CO50  ),2),0))=5,"C-",IF((ROUND(TRUNC(('TRI-2'!CO50  ),2),0))=4,"D+",IF((ROUND(TRUNC(('TRI-2'!CO50 ),2),0))=3,"D-",IF((ROUND(TRUNC(('TRI-2'!CO50 ),2),0))=2,"E+",IF((ROUND(TRUNC(('TRI-2'!CO50  ),2),0))&lt;=1,"E-","")))))))))))</f>
        <v/>
      </c>
      <c r="CP50" s="51" t="str">
        <f>IF(OR('TRI-2'!CP50 ="",'TRI-2'!CP50&lt;0,'TRI-2'!CP50  &gt;10),"",IF((ROUND(TRUNC(('TRI-2'!CP50  ),2),0))=10,"A+",IF((ROUND(TRUNC(('TRI-2'!CP50  ),2),0))=9,"A-",IF((ROUND(TRUNC(('TRI-2'!CP50   ),2),0))=8,"B+",IF((ROUND(TRUNC(('TRI-2'!CP50 ),2),0))=7,"B-",IF((ROUND(TRUNC(('TRI-2'!CP50  ),2),0))=6,"C+",IF((ROUND(TRUNC(('TRI-2'!CP50  ),2),0))=5,"C-",IF((ROUND(TRUNC(('TRI-2'!CP50  ),2),0))=4,"D+",IF((ROUND(TRUNC(('TRI-2'!CP50 ),2),0))=3,"D-",IF((ROUND(TRUNC(('TRI-2'!CP50 ),2),0))=2,"E+",IF((ROUND(TRUNC(('TRI-2'!CP50  ),2),0))&lt;=1,"E-","")))))))))))</f>
        <v/>
      </c>
      <c r="CQ50" s="51" t="str">
        <f>IF(OR('TRI-2'!CQ50 ="",'TRI-2'!CQ50&lt;0,'TRI-2'!CQ50  &gt;10),"",IF((ROUND(TRUNC(('TRI-2'!CQ50  ),2),0))=10,"A+",IF((ROUND(TRUNC(('TRI-2'!CQ50  ),2),0))=9,"A-",IF((ROUND(TRUNC(('TRI-2'!CQ50   ),2),0))=8,"B+",IF((ROUND(TRUNC(('TRI-2'!CQ50 ),2),0))=7,"B-",IF((ROUND(TRUNC(('TRI-2'!CQ50  ),2),0))=6,"C+",IF((ROUND(TRUNC(('TRI-2'!CQ50  ),2),0))=5,"C-",IF((ROUND(TRUNC(('TRI-2'!CQ50  ),2),0))=4,"D+",IF((ROUND(TRUNC(('TRI-2'!CQ50 ),2),0))=3,"D-",IF((ROUND(TRUNC(('TRI-2'!CQ50 ),2),0))=2,"E+",IF((ROUND(TRUNC(('TRI-2'!CQ50  ),2),0))&lt;=1,"E-","")))))))))))</f>
        <v/>
      </c>
      <c r="CR50" s="51" t="str">
        <f>IF(OR('TRI-2'!CR50 ="",'TRI-2'!CR50&lt;0,'TRI-2'!CR50  &gt;10),"",IF((ROUND(TRUNC(('TRI-2'!CR50  ),2),0))=10,"A+",IF((ROUND(TRUNC(('TRI-2'!CR50  ),2),0))=9,"A-",IF((ROUND(TRUNC(('TRI-2'!CR50   ),2),0))=8,"B+",IF((ROUND(TRUNC(('TRI-2'!CR50 ),2),0))=7,"B-",IF((ROUND(TRUNC(('TRI-2'!CR50  ),2),0))=6,"C+",IF((ROUND(TRUNC(('TRI-2'!CR50  ),2),0))=5,"C-",IF((ROUND(TRUNC(('TRI-2'!CR50  ),2),0))=4,"D+",IF((ROUND(TRUNC(('TRI-2'!CR50 ),2),0))=3,"D-",IF((ROUND(TRUNC(('TRI-2'!CR50 ),2),0))=2,"E+",IF((ROUND(TRUNC(('TRI-2'!CR50  ),2),0))&lt;=1,"E-","")))))))))))</f>
        <v/>
      </c>
      <c r="CS50" s="51" t="str">
        <f>IF(OR('TRI-2'!CS50 ="",'TRI-2'!CS50&lt;0,'TRI-2'!CS50  &gt;10),"",IF((ROUND(TRUNC(('TRI-2'!CS50  ),2),0))=10,"A+",IF((ROUND(TRUNC(('TRI-2'!CS50  ),2),0))=9,"A-",IF((ROUND(TRUNC(('TRI-2'!CS50   ),2),0))=8,"B+",IF((ROUND(TRUNC(('TRI-2'!CS50 ),2),0))=7,"B-",IF((ROUND(TRUNC(('TRI-2'!CS50  ),2),0))=6,"C+",IF((ROUND(TRUNC(('TRI-2'!CS50  ),2),0))=5,"C-",IF((ROUND(TRUNC(('TRI-2'!CS50  ),2),0))=4,"D+",IF((ROUND(TRUNC(('TRI-2'!CS50 ),2),0))=3,"D-",IF((ROUND(TRUNC(('TRI-2'!CS50 ),2),0))=2,"E+",IF((ROUND(TRUNC(('TRI-2'!CS50  ),2),0))&lt;=1,"E-","")))))))))))</f>
        <v/>
      </c>
      <c r="CT50" s="51" t="str">
        <f>IF(OR('TRI-2'!CT50 ="",'TRI-2'!CT50&lt;0,'TRI-2'!CT50  &gt;10),"",IF((ROUND(TRUNC(('TRI-2'!CT50  ),2),0))=10,"A+",IF((ROUND(TRUNC(('TRI-2'!CT50  ),2),0))=9,"A-",IF((ROUND(TRUNC(('TRI-2'!CT50   ),2),0))=8,"B+",IF((ROUND(TRUNC(('TRI-2'!CT50 ),2),0))=7,"B-",IF((ROUND(TRUNC(('TRI-2'!CT50  ),2),0))=6,"C+",IF((ROUND(TRUNC(('TRI-2'!CT50  ),2),0))=5,"C-",IF((ROUND(TRUNC(('TRI-2'!CT50  ),2),0))=4,"D+",IF((ROUND(TRUNC(('TRI-2'!CT50 ),2),0))=3,"D-",IF((ROUND(TRUNC(('TRI-2'!CT50 ),2),0))=2,"E+",IF((ROUND(TRUNC(('TRI-2'!CT50  ),2),0))&lt;=1,"E-","")))))))))))</f>
        <v/>
      </c>
      <c r="CU50" s="51" t="str">
        <f>IF(OR('TRI-2'!CU50 ="",'TRI-2'!CU50&lt;0,'TRI-2'!CU50  &gt;10),"",IF((ROUND(TRUNC(('TRI-2'!CU50  ),2),0))=10,"A+",IF((ROUND(TRUNC(('TRI-2'!CU50  ),2),0))=9,"A-",IF((ROUND(TRUNC(('TRI-2'!CU50   ),2),0))=8,"B+",IF((ROUND(TRUNC(('TRI-2'!CU50 ),2),0))=7,"B-",IF((ROUND(TRUNC(('TRI-2'!CU50  ),2),0))=6,"C+",IF((ROUND(TRUNC(('TRI-2'!CU50  ),2),0))=5,"C-",IF((ROUND(TRUNC(('TRI-2'!CU50  ),2),0))=4,"D+",IF((ROUND(TRUNC(('TRI-2'!CU50 ),2),0))=3,"D-",IF((ROUND(TRUNC(('TRI-2'!CU50 ),2),0))=2,"E+",IF((ROUND(TRUNC(('TRI-2'!CU50  ),2),0))&lt;=1,"E-","")))))))))))</f>
        <v/>
      </c>
      <c r="CV50" s="51" t="str">
        <f>IF(OR('TRI-2'!CV50 ="",'TRI-2'!CV50&lt;0,'TRI-2'!CV50  &gt;10),"",IF((ROUND(TRUNC(('TRI-2'!CV50  ),2),0))=10,"A+",IF((ROUND(TRUNC(('TRI-2'!CV50  ),2),0))=9,"A-",IF((ROUND(TRUNC(('TRI-2'!CV50   ),2),0))=8,"B+",IF((ROUND(TRUNC(('TRI-2'!CV50 ),2),0))=7,"B-",IF((ROUND(TRUNC(('TRI-2'!CV50  ),2),0))=6,"C+",IF((ROUND(TRUNC(('TRI-2'!CV50  ),2),0))=5,"C-",IF((ROUND(TRUNC(('TRI-2'!CV50  ),2),0))=4,"D+",IF((ROUND(TRUNC(('TRI-2'!CV50 ),2),0))=3,"D-",IF((ROUND(TRUNC(('TRI-2'!CV50 ),2),0))=2,"E+",IF((ROUND(TRUNC(('TRI-2'!CV50  ),2),0))&lt;=1,"E-","")))))))))))</f>
        <v/>
      </c>
      <c r="CW50" s="51" t="str">
        <f>IF(OR('TRI-2'!CW50 ="",'TRI-2'!CW50&lt;0,'TRI-2'!CW50  &gt;10),"",IF((ROUND(TRUNC(('TRI-2'!CW50  ),2),0))=10,"A+",IF((ROUND(TRUNC(('TRI-2'!CW50  ),2),0))=9,"A-",IF((ROUND(TRUNC(('TRI-2'!CW50   ),2),0))=8,"B+",IF((ROUND(TRUNC(('TRI-2'!CW50 ),2),0))=7,"B-",IF((ROUND(TRUNC(('TRI-2'!CW50  ),2),0))=6,"C+",IF((ROUND(TRUNC(('TRI-2'!CW50  ),2),0))=5,"C-",IF((ROUND(TRUNC(('TRI-2'!CW50  ),2),0))=4,"D+",IF((ROUND(TRUNC(('TRI-2'!CW50 ),2),0))=3,"D-",IF((ROUND(TRUNC(('TRI-2'!CW50 ),2),0))=2,"E+",IF((ROUND(TRUNC(('TRI-2'!CW50  ),2),0))&lt;=1,"E-","")))))))))))</f>
        <v/>
      </c>
      <c r="CX50" s="51" t="str">
        <f>IF(OR('TRI-2'!CX50 ="",'TRI-2'!CX50&lt;0,'TRI-2'!CX50  &gt;10),"",IF((ROUND(TRUNC(('TRI-2'!CX50  ),2),0))=10,"A+",IF((ROUND(TRUNC(('TRI-2'!CX50  ),2),0))=9,"A-",IF((ROUND(TRUNC(('TRI-2'!CX50   ),2),0))=8,"B+",IF((ROUND(TRUNC(('TRI-2'!CX50 ),2),0))=7,"B-",IF((ROUND(TRUNC(('TRI-2'!CX50  ),2),0))=6,"C+",IF((ROUND(TRUNC(('TRI-2'!CX50  ),2),0))=5,"C-",IF((ROUND(TRUNC(('TRI-2'!CX50  ),2),0))=4,"D+",IF((ROUND(TRUNC(('TRI-2'!CX50 ),2),0))=3,"D-",IF((ROUND(TRUNC(('TRI-2'!CX50 ),2),0))=2,"E+",IF((ROUND(TRUNC(('TRI-2'!CX50  ),2),0))&lt;=1,"E-","")))))))))))</f>
        <v/>
      </c>
      <c r="CY50" s="51" t="str">
        <f>IF(OR('TRI-2'!CY50 ="",'TRI-2'!CY50&lt;0,'TRI-2'!CY50  &gt;10),"",IF((ROUND(TRUNC(('TRI-2'!CY50  ),2),0))=10,"A+",IF((ROUND(TRUNC(('TRI-2'!CY50  ),2),0))=9,"A-",IF((ROUND(TRUNC(('TRI-2'!CY50   ),2),0))=8,"B+",IF((ROUND(TRUNC(('TRI-2'!CY50 ),2),0))=7,"B-",IF((ROUND(TRUNC(('TRI-2'!CY50  ),2),0))=6,"C+",IF((ROUND(TRUNC(('TRI-2'!CY50  ),2),0))=5,"C-",IF((ROUND(TRUNC(('TRI-2'!CY50  ),2),0))=4,"D+",IF((ROUND(TRUNC(('TRI-2'!CY50 ),2),0))=3,"D-",IF((ROUND(TRUNC(('TRI-2'!CY50 ),2),0))=2,"E+",IF((ROUND(TRUNC(('TRI-2'!CY50  ),2),0))&lt;=1,"E-","")))))))))))</f>
        <v/>
      </c>
      <c r="CZ50" s="51" t="str">
        <f>IF(OR('TRI-2'!CZ50 ="",'TRI-2'!CZ50&lt;0,'TRI-2'!CZ50  &gt;10),"",IF((ROUND(TRUNC(('TRI-2'!CZ50  ),2),0))=10,"A+",IF((ROUND(TRUNC(('TRI-2'!CZ50  ),2),0))=9,"A-",IF((ROUND(TRUNC(('TRI-2'!CZ50   ),2),0))=8,"B+",IF((ROUND(TRUNC(('TRI-2'!CZ50 ),2),0))=7,"B-",IF((ROUND(TRUNC(('TRI-2'!CZ50  ),2),0))=6,"C+",IF((ROUND(TRUNC(('TRI-2'!CZ50  ),2),0))=5,"C-",IF((ROUND(TRUNC(('TRI-2'!CZ50  ),2),0))=4,"D+",IF((ROUND(TRUNC(('TRI-2'!CZ50 ),2),0))=3,"D-",IF((ROUND(TRUNC(('TRI-2'!CZ50 ),2),0))=2,"E+",IF((ROUND(TRUNC(('TRI-2'!CZ50  ),2),0))&lt;=1,"E-","")))))))))))</f>
        <v/>
      </c>
      <c r="DA50" s="51" t="str">
        <f>IF(OR('TRI-2'!DA50 ="",'TRI-2'!DA50&lt;0,'TRI-2'!DA50  &gt;10),"",IF((ROUND(TRUNC(('TRI-2'!DA50  ),2),0))=10,"A+",IF((ROUND(TRUNC(('TRI-2'!DA50  ),2),0))=9,"A-",IF((ROUND(TRUNC(('TRI-2'!DA50   ),2),0))=8,"B+",IF((ROUND(TRUNC(('TRI-2'!DA50 ),2),0))=7,"B-",IF((ROUND(TRUNC(('TRI-2'!DA50  ),2),0))=6,"C+",IF((ROUND(TRUNC(('TRI-2'!DA50  ),2),0))=5,"C-",IF((ROUND(TRUNC(('TRI-2'!DA50  ),2),0))=4,"D+",IF((ROUND(TRUNC(('TRI-2'!DA50 ),2),0))=3,"D-",IF((ROUND(TRUNC(('TRI-2'!DA50 ),2),0))=2,"E+",IF((ROUND(TRUNC(('TRI-2'!DA50  ),2),0))&lt;=1,"E-","")))))))))))</f>
        <v/>
      </c>
      <c r="DB50" s="51" t="str">
        <f>IF(OR('TRI-2'!DB50 ="",'TRI-2'!DB50&lt;0,'TRI-2'!DB50  &gt;10),"",IF((ROUND(TRUNC(('TRI-2'!DB50  ),2),0))=10,"A+",IF((ROUND(TRUNC(('TRI-2'!DB50  ),2),0))=9,"A-",IF((ROUND(TRUNC(('TRI-2'!DB50   ),2),0))=8,"B+",IF((ROUND(TRUNC(('TRI-2'!DB50 ),2),0))=7,"B-",IF((ROUND(TRUNC(('TRI-2'!DB50  ),2),0))=6,"C+",IF((ROUND(TRUNC(('TRI-2'!DB50  ),2),0))=5,"C-",IF((ROUND(TRUNC(('TRI-2'!DB50  ),2),0))=4,"D+",IF((ROUND(TRUNC(('TRI-2'!DB50 ),2),0))=3,"D-",IF((ROUND(TRUNC(('TRI-2'!DB50 ),2),0))=2,"E+",IF((ROUND(TRUNC(('TRI-2'!DB50  ),2),0))&lt;=1,"E-","")))))))))))</f>
        <v/>
      </c>
      <c r="DC50" s="51" t="str">
        <f>IF(OR('TRI-2'!DC50 ="",'TRI-2'!DC50&lt;0,'TRI-2'!DC50  &gt;10),"",IF((ROUND(TRUNC(('TRI-2'!DC50  ),2),0))=10,"A+",IF((ROUND(TRUNC(('TRI-2'!DC50  ),2),0))=9,"A-",IF((ROUND(TRUNC(('TRI-2'!DC50   ),2),0))=8,"B+",IF((ROUND(TRUNC(('TRI-2'!DC50 ),2),0))=7,"B-",IF((ROUND(TRUNC(('TRI-2'!DC50  ),2),0))=6,"C+",IF((ROUND(TRUNC(('TRI-2'!DC50  ),2),0))=5,"C-",IF((ROUND(TRUNC(('TRI-2'!DC50  ),2),0))=4,"D+",IF((ROUND(TRUNC(('TRI-2'!DC50 ),2),0))=3,"D-",IF((ROUND(TRUNC(('TRI-2'!DC50 ),2),0))=2,"E+",IF((ROUND(TRUNC(('TRI-2'!DC50  ),2),0))&lt;=1,"E-","")))))))))))</f>
        <v/>
      </c>
      <c r="DD50" s="51" t="str">
        <f>IF(OR('TRI-2'!DD50 ="",'TRI-2'!DD50&lt;0,'TRI-2'!DD50  &gt;10),"",IF((ROUND(TRUNC(('TRI-2'!DD50  ),2),0))=10,"A+",IF((ROUND(TRUNC(('TRI-2'!DD50  ),2),0))=9,"A-",IF((ROUND(TRUNC(('TRI-2'!DD50   ),2),0))=8,"B+",IF((ROUND(TRUNC(('TRI-2'!DD50 ),2),0))=7,"B-",IF((ROUND(TRUNC(('TRI-2'!DD50  ),2),0))=6,"C+",IF((ROUND(TRUNC(('TRI-2'!DD50  ),2),0))=5,"C-",IF((ROUND(TRUNC(('TRI-2'!DD50  ),2),0))=4,"D+",IF((ROUND(TRUNC(('TRI-2'!DD50 ),2),0))=3,"D-",IF((ROUND(TRUNC(('TRI-2'!DD50 ),2),0))=2,"E+",IF((ROUND(TRUNC(('TRI-2'!DD50  ),2),0))&lt;=1,"E-","")))))))))))</f>
        <v/>
      </c>
      <c r="DE50" s="51" t="str">
        <f>IF(OR('TRI-2'!DE50 ="",'TRI-2'!DE50&lt;0,'TRI-2'!DE50  &gt;10),"",IF((ROUND(TRUNC(('TRI-2'!DE50  ),2),0))=10,"A+",IF((ROUND(TRUNC(('TRI-2'!DE50  ),2),0))=9,"A-",IF((ROUND(TRUNC(('TRI-2'!DE50   ),2),0))=8,"B+",IF((ROUND(TRUNC(('TRI-2'!DE50 ),2),0))=7,"B-",IF((ROUND(TRUNC(('TRI-2'!DE50  ),2),0))=6,"C+",IF((ROUND(TRUNC(('TRI-2'!DE50  ),2),0))=5,"C-",IF((ROUND(TRUNC(('TRI-2'!DE50  ),2),0))=4,"D+",IF((ROUND(TRUNC(('TRI-2'!DE50 ),2),0))=3,"D-",IF((ROUND(TRUNC(('TRI-2'!DE50 ),2),0))=2,"E+",IF((ROUND(TRUNC(('TRI-2'!DE50  ),2),0))&lt;=1,"E-","")))))))))))</f>
        <v/>
      </c>
      <c r="DF50" s="51" t="str">
        <f>IF(OR('TRI-2'!DF50 ="",'TRI-2'!DF50&lt;0,'TRI-2'!DF50  &gt;10),"",IF((ROUND(TRUNC(('TRI-2'!DF50  ),2),0))=10,"A+",IF((ROUND(TRUNC(('TRI-2'!DF50  ),2),0))=9,"A-",IF((ROUND(TRUNC(('TRI-2'!DF50   ),2),0))=8,"B+",IF((ROUND(TRUNC(('TRI-2'!DF50 ),2),0))=7,"B-",IF((ROUND(TRUNC(('TRI-2'!DF50  ),2),0))=6,"C+",IF((ROUND(TRUNC(('TRI-2'!DF50  ),2),0))=5,"C-",IF((ROUND(TRUNC(('TRI-2'!DF50  ),2),0))=4,"D+",IF((ROUND(TRUNC(('TRI-2'!DF50 ),2),0))=3,"D-",IF((ROUND(TRUNC(('TRI-2'!DF50 ),2),0))=2,"E+",IF((ROUND(TRUNC(('TRI-2'!DF50  ),2),0))&lt;=1,"E-","")))))))))))</f>
        <v/>
      </c>
      <c r="DG50" s="51" t="str">
        <f>IF(OR('TRI-2'!DG50 ="",'TRI-2'!DG50&lt;0,'TRI-2'!DG50  &gt;10),"",IF((ROUND(TRUNC(('TRI-2'!DG50  ),2),0))=10,"A+",IF((ROUND(TRUNC(('TRI-2'!DG50  ),2),0))=9,"A-",IF((ROUND(TRUNC(('TRI-2'!DG50   ),2),0))=8,"B+",IF((ROUND(TRUNC(('TRI-2'!DG50 ),2),0))=7,"B-",IF((ROUND(TRUNC(('TRI-2'!DG50  ),2),0))=6,"C+",IF((ROUND(TRUNC(('TRI-2'!DG50  ),2),0))=5,"C-",IF((ROUND(TRUNC(('TRI-2'!DG50  ),2),0))=4,"D+",IF((ROUND(TRUNC(('TRI-2'!DG50 ),2),0))=3,"D-",IF((ROUND(TRUNC(('TRI-2'!DG50 ),2),0))=2,"E+",IF((ROUND(TRUNC(('TRI-2'!DG50  ),2),0))&lt;=1,"E-","")))))))))))</f>
        <v/>
      </c>
      <c r="DH50" s="51" t="str">
        <f>IF(OR('TRI-2'!DH50 ="",'TRI-2'!DH50&lt;0,'TRI-2'!DH50  &gt;10),"",IF((ROUND(TRUNC(('TRI-2'!DH50  ),2),0))=10,"A+",IF((ROUND(TRUNC(('TRI-2'!DH50  ),2),0))=9,"A-",IF((ROUND(TRUNC(('TRI-2'!DH50   ),2),0))=8,"B+",IF((ROUND(TRUNC(('TRI-2'!DH50 ),2),0))=7,"B-",IF((ROUND(TRUNC(('TRI-2'!DH50  ),2),0))=6,"C+",IF((ROUND(TRUNC(('TRI-2'!DH50  ),2),0))=5,"C-",IF((ROUND(TRUNC(('TRI-2'!DH50  ),2),0))=4,"D+",IF((ROUND(TRUNC(('TRI-2'!DH50 ),2),0))=3,"D-",IF((ROUND(TRUNC(('TRI-2'!DH50 ),2),0))=2,"E+",IF((ROUND(TRUNC(('TRI-2'!DH50  ),2),0))&lt;=1,"E-","")))))))))))</f>
        <v/>
      </c>
      <c r="DI50" s="51" t="str">
        <f>IF(OR('TRI-2'!DI50 ="",'TRI-2'!DI50&lt;0,'TRI-2'!DI50  &gt;10),"",IF((ROUND(TRUNC(('TRI-2'!DI50  ),2),0))=10,"A+",IF((ROUND(TRUNC(('TRI-2'!DI50  ),2),0))=9,"A-",IF((ROUND(TRUNC(('TRI-2'!DI50   ),2),0))=8,"B+",IF((ROUND(TRUNC(('TRI-2'!DI50 ),2),0))=7,"B-",IF((ROUND(TRUNC(('TRI-2'!DI50  ),2),0))=6,"C+",IF((ROUND(TRUNC(('TRI-2'!DI50  ),2),0))=5,"C-",IF((ROUND(TRUNC(('TRI-2'!DI50  ),2),0))=4,"D+",IF((ROUND(TRUNC(('TRI-2'!DI50 ),2),0))=3,"D-",IF((ROUND(TRUNC(('TRI-2'!DI50 ),2),0))=2,"E+",IF((ROUND(TRUNC(('TRI-2'!DI50  ),2),0))&lt;=1,"E-","")))))))))))</f>
        <v/>
      </c>
      <c r="DJ50" s="51" t="str">
        <f>IF(OR('TRI-2'!DJ50 ="",'TRI-2'!DJ50&lt;0,'TRI-2'!DJ50  &gt;10),"",IF((ROUND(TRUNC(('TRI-2'!DJ50  ),2),0))=10,"A+",IF((ROUND(TRUNC(('TRI-2'!DJ50  ),2),0))=9,"A-",IF((ROUND(TRUNC(('TRI-2'!DJ50   ),2),0))=8,"B+",IF((ROUND(TRUNC(('TRI-2'!DJ50 ),2),0))=7,"B-",IF((ROUND(TRUNC(('TRI-2'!DJ50  ),2),0))=6,"C+",IF((ROUND(TRUNC(('TRI-2'!DJ50  ),2),0))=5,"C-",IF((ROUND(TRUNC(('TRI-2'!DJ50  ),2),0))=4,"D+",IF((ROUND(TRUNC(('TRI-2'!DJ50 ),2),0))=3,"D-",IF((ROUND(TRUNC(('TRI-2'!DJ50 ),2),0))=2,"E+",IF((ROUND(TRUNC(('TRI-2'!DJ50  ),2),0))&lt;=1,"E-","")))))))))))</f>
        <v/>
      </c>
      <c r="DK50" s="51" t="str">
        <f>IF(OR('TRI-2'!DK50 ="",'TRI-2'!DK50&lt;0,'TRI-2'!DK50  &gt;10),"",IF((ROUND(TRUNC(('TRI-2'!DK50  ),2),0))=10,"A+",IF((ROUND(TRUNC(('TRI-2'!DK50  ),2),0))=9,"A-",IF((ROUND(TRUNC(('TRI-2'!DK50   ),2),0))=8,"B+",IF((ROUND(TRUNC(('TRI-2'!DK50 ),2),0))=7,"B-",IF((ROUND(TRUNC(('TRI-2'!DK50  ),2),0))=6,"C+",IF((ROUND(TRUNC(('TRI-2'!DK50  ),2),0))=5,"C-",IF((ROUND(TRUNC(('TRI-2'!DK50  ),2),0))=4,"D+",IF((ROUND(TRUNC(('TRI-2'!DK50 ),2),0))=3,"D-",IF((ROUND(TRUNC(('TRI-2'!DK50 ),2),0))=2,"E+",IF((ROUND(TRUNC(('TRI-2'!DK50  ),2),0))&lt;=1,"E-","")))))))))))</f>
        <v/>
      </c>
      <c r="DL50" s="51" t="str">
        <f>IF(OR('TRI-2'!DL50 ="",'TRI-2'!DL50&lt;0,'TRI-2'!DL50  &gt;10),"",IF((ROUND(TRUNC(('TRI-2'!DL50  ),2),0))=10,"A+",IF((ROUND(TRUNC(('TRI-2'!DL50  ),2),0))=9,"A-",IF((ROUND(TRUNC(('TRI-2'!DL50   ),2),0))=8,"B+",IF((ROUND(TRUNC(('TRI-2'!DL50 ),2),0))=7,"B-",IF((ROUND(TRUNC(('TRI-2'!DL50  ),2),0))=6,"C+",IF((ROUND(TRUNC(('TRI-2'!DL50  ),2),0))=5,"C-",IF((ROUND(TRUNC(('TRI-2'!DL50  ),2),0))=4,"D+",IF((ROUND(TRUNC(('TRI-2'!DL50 ),2),0))=3,"D-",IF((ROUND(TRUNC(('TRI-2'!DL50 ),2),0))=2,"E+",IF((ROUND(TRUNC(('TRI-2'!DL50  ),2),0))&lt;=1,"E-","")))))))))))</f>
        <v/>
      </c>
      <c r="DM50" s="51" t="str">
        <f>IF(OR('TRI-2'!DM50 ="",'TRI-2'!DM50&lt;0,'TRI-2'!DM50  &gt;10),"",IF((ROUND(TRUNC(('TRI-2'!DM50  ),2),0))=10,"A+",IF((ROUND(TRUNC(('TRI-2'!DM50  ),2),0))=9,"A-",IF((ROUND(TRUNC(('TRI-2'!DM50   ),2),0))=8,"B+",IF((ROUND(TRUNC(('TRI-2'!DM50 ),2),0))=7,"B-",IF((ROUND(TRUNC(('TRI-2'!DM50  ),2),0))=6,"C+",IF((ROUND(TRUNC(('TRI-2'!DM50  ),2),0))=5,"C-",IF((ROUND(TRUNC(('TRI-2'!DM50  ),2),0))=4,"D+",IF((ROUND(TRUNC(('TRI-2'!DM50 ),2),0))=3,"D-",IF((ROUND(TRUNC(('TRI-2'!DM50 ),2),0))=2,"E+",IF((ROUND(TRUNC(('TRI-2'!DM50  ),2),0))&lt;=1,"E-","")))))))))))</f>
        <v/>
      </c>
      <c r="DN50" s="51" t="str">
        <f>IF(OR('TRI-2'!DN50 ="",'TRI-2'!DN50&lt;0,'TRI-2'!DN50  &gt;10),"",IF((ROUND(TRUNC(('TRI-2'!DN50  ),2),0))=10,"A+",IF((ROUND(TRUNC(('TRI-2'!DN50  ),2),0))=9,"A-",IF((ROUND(TRUNC(('TRI-2'!DN50   ),2),0))=8,"B+",IF((ROUND(TRUNC(('TRI-2'!DN50 ),2),0))=7,"B-",IF((ROUND(TRUNC(('TRI-2'!DN50  ),2),0))=6,"C+",IF((ROUND(TRUNC(('TRI-2'!DN50  ),2),0))=5,"C-",IF((ROUND(TRUNC(('TRI-2'!DN50  ),2),0))=4,"D+",IF((ROUND(TRUNC(('TRI-2'!DN50 ),2),0))=3,"D-",IF((ROUND(TRUNC(('TRI-2'!DN50 ),2),0))=2,"E+",IF((ROUND(TRUNC(('TRI-2'!DN50  ),2),0))&lt;=1,"E-","")))))))))))</f>
        <v/>
      </c>
      <c r="DO50" s="51" t="str">
        <f>IF(OR('TRI-2'!DO50 ="",'TRI-2'!DO50&lt;0,'TRI-2'!DO50  &gt;10),"",IF((ROUND(TRUNC(('TRI-2'!DO50  ),2),0))=10,"A+",IF((ROUND(TRUNC(('TRI-2'!DO50  ),2),0))=9,"A-",IF((ROUND(TRUNC(('TRI-2'!DO50   ),2),0))=8,"B+",IF((ROUND(TRUNC(('TRI-2'!DO50 ),2),0))=7,"B-",IF((ROUND(TRUNC(('TRI-2'!DO50  ),2),0))=6,"C+",IF((ROUND(TRUNC(('TRI-2'!DO50  ),2),0))=5,"C-",IF((ROUND(TRUNC(('TRI-2'!DO50  ),2),0))=4,"D+",IF((ROUND(TRUNC(('TRI-2'!DO50 ),2),0))=3,"D-",IF((ROUND(TRUNC(('TRI-2'!DO50 ),2),0))=2,"E+",IF((ROUND(TRUNC(('TRI-2'!DO50  ),2),0))&lt;=1,"E-","")))))))))))</f>
        <v/>
      </c>
      <c r="DP50" s="51" t="str">
        <f>IF(OR('TRI-2'!DP50 ="",'TRI-2'!DP50&lt;0,'TRI-2'!DP50  &gt;10),"",IF((ROUND(TRUNC(('TRI-2'!DP50  ),2),0))=10,"A+",IF((ROUND(TRUNC(('TRI-2'!DP50  ),2),0))=9,"A-",IF((ROUND(TRUNC(('TRI-2'!DP50   ),2),0))=8,"B+",IF((ROUND(TRUNC(('TRI-2'!DP50 ),2),0))=7,"B-",IF((ROUND(TRUNC(('TRI-2'!DP50  ),2),0))=6,"C+",IF((ROUND(TRUNC(('TRI-2'!DP50  ),2),0))=5,"C-",IF((ROUND(TRUNC(('TRI-2'!DP50  ),2),0))=4,"D+",IF((ROUND(TRUNC(('TRI-2'!DP50 ),2),0))=3,"D-",IF((ROUND(TRUNC(('TRI-2'!DP50 ),2),0))=2,"E+",IF((ROUND(TRUNC(('TRI-2'!DP50  ),2),0))&lt;=1,"E-","")))))))))))</f>
        <v/>
      </c>
      <c r="DQ50" s="51" t="str">
        <f>IF(OR('TRI-2'!DQ50 ="",'TRI-2'!DQ50&lt;0,'TRI-2'!DQ50  &gt;10),"",IF((ROUND(TRUNC(('TRI-2'!DQ50  ),2),0))=10,"A+",IF((ROUND(TRUNC(('TRI-2'!DQ50  ),2),0))=9,"A-",IF((ROUND(TRUNC(('TRI-2'!DQ50   ),2),0))=8,"B+",IF((ROUND(TRUNC(('TRI-2'!DQ50 ),2),0))=7,"B-",IF((ROUND(TRUNC(('TRI-2'!DQ50  ),2),0))=6,"C+",IF((ROUND(TRUNC(('TRI-2'!DQ50  ),2),0))=5,"C-",IF((ROUND(TRUNC(('TRI-2'!DQ50  ),2),0))=4,"D+",IF((ROUND(TRUNC(('TRI-2'!DQ50 ),2),0))=3,"D-",IF((ROUND(TRUNC(('TRI-2'!DQ50 ),2),0))=2,"E+",IF((ROUND(TRUNC(('TRI-2'!DQ50  ),2),0))&lt;=1,"E-","")))))))))))</f>
        <v/>
      </c>
      <c r="DR50" s="51" t="str">
        <f>IF(OR('TRI-2'!DR50 ="",'TRI-2'!DR50&lt;0,'TRI-2'!DR50  &gt;10),"",IF((ROUND(TRUNC(('TRI-2'!DR50  ),2),0))=10,"A+",IF((ROUND(TRUNC(('TRI-2'!DR50  ),2),0))=9,"A-",IF((ROUND(TRUNC(('TRI-2'!DR50   ),2),0))=8,"B+",IF((ROUND(TRUNC(('TRI-2'!DR50 ),2),0))=7,"B-",IF((ROUND(TRUNC(('TRI-2'!DR50  ),2),0))=6,"C+",IF((ROUND(TRUNC(('TRI-2'!DR50  ),2),0))=5,"C-",IF((ROUND(TRUNC(('TRI-2'!DR50  ),2),0))=4,"D+",IF((ROUND(TRUNC(('TRI-2'!DR50 ),2),0))=3,"D-",IF((ROUND(TRUNC(('TRI-2'!DR50 ),2),0))=2,"E+",IF((ROUND(TRUNC(('TRI-2'!DR50  ),2),0))&lt;=1,"E-","")))))))))))</f>
        <v/>
      </c>
      <c r="DS50" s="51" t="str">
        <f>IF(OR('TRI-2'!DS50 ="",'TRI-2'!DS50&lt;0,'TRI-2'!DS50  &gt;10),"",IF((ROUND(TRUNC(('TRI-2'!DS50  ),2),0))=10,"A+",IF((ROUND(TRUNC(('TRI-2'!DS50  ),2),0))=9,"A-",IF((ROUND(TRUNC(('TRI-2'!DS50   ),2),0))=8,"B+",IF((ROUND(TRUNC(('TRI-2'!DS50 ),2),0))=7,"B-",IF((ROUND(TRUNC(('TRI-2'!DS50  ),2),0))=6,"C+",IF((ROUND(TRUNC(('TRI-2'!DS50  ),2),0))=5,"C-",IF((ROUND(TRUNC(('TRI-2'!DS50  ),2),0))=4,"D+",IF((ROUND(TRUNC(('TRI-2'!DS50 ),2),0))=3,"D-",IF((ROUND(TRUNC(('TRI-2'!DS50 ),2),0))=2,"E+",IF((ROUND(TRUNC(('TRI-2'!DS50  ),2),0))&lt;=1,"E-","")))))))))))</f>
        <v/>
      </c>
      <c r="DT50" s="51" t="str">
        <f>IF(OR('TRI-2'!DT50 ="",'TRI-2'!DT50&lt;0,'TRI-2'!DT50  &gt;10),"",IF((ROUND(TRUNC(('TRI-2'!DT50  ),2),0))=10,"A+",IF((ROUND(TRUNC(('TRI-2'!DT50  ),2),0))=9,"A-",IF((ROUND(TRUNC(('TRI-2'!DT50   ),2),0))=8,"B+",IF((ROUND(TRUNC(('TRI-2'!DT50 ),2),0))=7,"B-",IF((ROUND(TRUNC(('TRI-2'!DT50  ),2),0))=6,"C+",IF((ROUND(TRUNC(('TRI-2'!DT50  ),2),0))=5,"C-",IF((ROUND(TRUNC(('TRI-2'!DT50  ),2),0))=4,"D+",IF((ROUND(TRUNC(('TRI-2'!DT50 ),2),0))=3,"D-",IF((ROUND(TRUNC(('TRI-2'!DT50 ),2),0))=2,"E+",IF((ROUND(TRUNC(('TRI-2'!DT50  ),2),0))&lt;=1,"E-","")))))))))))</f>
        <v/>
      </c>
      <c r="DU50" s="51" t="str">
        <f>IF(OR('TRI-2'!DU50 ="",'TRI-2'!DU50&lt;0,'TRI-2'!DU50  &gt;10),"",IF((ROUND(TRUNC(('TRI-2'!DU50  ),2),0))=10,"A+",IF((ROUND(TRUNC(('TRI-2'!DU50  ),2),0))=9,"A-",IF((ROUND(TRUNC(('TRI-2'!DU50   ),2),0))=8,"B+",IF((ROUND(TRUNC(('TRI-2'!DU50 ),2),0))=7,"B-",IF((ROUND(TRUNC(('TRI-2'!DU50  ),2),0))=6,"C+",IF((ROUND(TRUNC(('TRI-2'!DU50  ),2),0))=5,"C-",IF((ROUND(TRUNC(('TRI-2'!DU50  ),2),0))=4,"D+",IF((ROUND(TRUNC(('TRI-2'!DU50 ),2),0))=3,"D-",IF((ROUND(TRUNC(('TRI-2'!DU50 ),2),0))=2,"E+",IF((ROUND(TRUNC(('TRI-2'!DU50  ),2),0))&lt;=1,"E-","")))))))))))</f>
        <v/>
      </c>
      <c r="DV50" s="51" t="str">
        <f>IF(OR('TRI-2'!DV50 ="",'TRI-2'!DV50&lt;0,'TRI-2'!DV50  &gt;10),"",IF((ROUND(TRUNC(('TRI-2'!DV50  ),2),0))=10,"A+",IF((ROUND(TRUNC(('TRI-2'!DV50  ),2),0))=9,"A-",IF((ROUND(TRUNC(('TRI-2'!DV50   ),2),0))=8,"B+",IF((ROUND(TRUNC(('TRI-2'!DV50 ),2),0))=7,"B-",IF((ROUND(TRUNC(('TRI-2'!DV50  ),2),0))=6,"C+",IF((ROUND(TRUNC(('TRI-2'!DV50  ),2),0))=5,"C-",IF((ROUND(TRUNC(('TRI-2'!DV50  ),2),0))=4,"D+",IF((ROUND(TRUNC(('TRI-2'!DV50 ),2),0))=3,"D-",IF((ROUND(TRUNC(('TRI-2'!DV50 ),2),0))=2,"E+",IF((ROUND(TRUNC(('TRI-2'!DV50  ),2),0))&lt;=1,"E-","")))))))))))</f>
        <v/>
      </c>
      <c r="DW50" s="51" t="str">
        <f>IF(OR('TRI-2'!DW50 ="",'TRI-2'!DW50&lt;0,'TRI-2'!DW50  &gt;10),"",IF((ROUND(TRUNC(('TRI-2'!DW50  ),2),0))=10,"A+",IF((ROUND(TRUNC(('TRI-2'!DW50  ),2),0))=9,"A-",IF((ROUND(TRUNC(('TRI-2'!DW50   ),2),0))=8,"B+",IF((ROUND(TRUNC(('TRI-2'!DW50 ),2),0))=7,"B-",IF((ROUND(TRUNC(('TRI-2'!DW50  ),2),0))=6,"C+",IF((ROUND(TRUNC(('TRI-2'!DW50  ),2),0))=5,"C-",IF((ROUND(TRUNC(('TRI-2'!DW50  ),2),0))=4,"D+",IF((ROUND(TRUNC(('TRI-2'!DW50 ),2),0))=3,"D-",IF((ROUND(TRUNC(('TRI-2'!DW50 ),2),0))=2,"E+",IF((ROUND(TRUNC(('TRI-2'!DW50  ),2),0))&lt;=1,"E-","")))))))))))</f>
        <v/>
      </c>
      <c r="DX50" s="51" t="str">
        <f>IF(OR('TRI-2'!DX50 ="",'TRI-2'!DX50&lt;0,'TRI-2'!DX50  &gt;10),"",IF((ROUND(TRUNC(('TRI-2'!DX50  ),2),0))=10,"A+",IF((ROUND(TRUNC(('TRI-2'!DX50  ),2),0))=9,"A-",IF((ROUND(TRUNC(('TRI-2'!DX50   ),2),0))=8,"B+",IF((ROUND(TRUNC(('TRI-2'!DX50 ),2),0))=7,"B-",IF((ROUND(TRUNC(('TRI-2'!DX50  ),2),0))=6,"C+",IF((ROUND(TRUNC(('TRI-2'!DX50  ),2),0))=5,"C-",IF((ROUND(TRUNC(('TRI-2'!DX50  ),2),0))=4,"D+",IF((ROUND(TRUNC(('TRI-2'!DX50 ),2),0))=3,"D-",IF((ROUND(TRUNC(('TRI-2'!DX50 ),2),0))=2,"E+",IF((ROUND(TRUNC(('TRI-2'!DX50  ),2),0))&lt;=1,"E-","")))))))))))</f>
        <v/>
      </c>
      <c r="DY50" s="51" t="str">
        <f>IF(OR('TRI-2'!DY50 ="",'TRI-2'!DY50&lt;0,'TRI-2'!DY50  &gt;10),"",IF((ROUND(TRUNC(('TRI-2'!DY50  ),2),0))=10,"A+",IF((ROUND(TRUNC(('TRI-2'!DY50  ),2),0))=9,"A-",IF((ROUND(TRUNC(('TRI-2'!DY50   ),2),0))=8,"B+",IF((ROUND(TRUNC(('TRI-2'!DY50 ),2),0))=7,"B-",IF((ROUND(TRUNC(('TRI-2'!DY50  ),2),0))=6,"C+",IF((ROUND(TRUNC(('TRI-2'!DY50  ),2),0))=5,"C-",IF((ROUND(TRUNC(('TRI-2'!DY50  ),2),0))=4,"D+",IF((ROUND(TRUNC(('TRI-2'!DY50 ),2),0))=3,"D-",IF((ROUND(TRUNC(('TRI-2'!DY50 ),2),0))=2,"E+",IF((ROUND(TRUNC(('TRI-2'!DY50  ),2),0))&lt;=1,"E-","")))))))))))</f>
        <v/>
      </c>
      <c r="DZ50" s="51" t="str">
        <f>IF(OR('TRI-2'!DZ50 ="",'TRI-2'!DZ50&lt;0,'TRI-2'!DZ50  &gt;10),"",IF((ROUND(TRUNC(('TRI-2'!DZ50  ),2),0))=10,"A+",IF((ROUND(TRUNC(('TRI-2'!DZ50  ),2),0))=9,"A-",IF((ROUND(TRUNC(('TRI-2'!DZ50   ),2),0))=8,"B+",IF((ROUND(TRUNC(('TRI-2'!DZ50 ),2),0))=7,"B-",IF((ROUND(TRUNC(('TRI-2'!DZ50  ),2),0))=6,"C+",IF((ROUND(TRUNC(('TRI-2'!DZ50  ),2),0))=5,"C-",IF((ROUND(TRUNC(('TRI-2'!DZ50  ),2),0))=4,"D+",IF((ROUND(TRUNC(('TRI-2'!DZ50 ),2),0))=3,"D-",IF((ROUND(TRUNC(('TRI-2'!DZ50 ),2),0))=2,"E+",IF((ROUND(TRUNC(('TRI-2'!DZ50  ),2),0))&lt;=1,"E-","")))))))))))</f>
        <v/>
      </c>
      <c r="EA50" s="51" t="str">
        <f>IF(OR('TRI-2'!EA50 ="",'TRI-2'!EA50&lt;0,'TRI-2'!EA50  &gt;10),"",IF((ROUND(TRUNC(('TRI-2'!EA50  ),2),0))=10,"A+",IF((ROUND(TRUNC(('TRI-2'!EA50  ),2),0))=9,"A-",IF((ROUND(TRUNC(('TRI-2'!EA50   ),2),0))=8,"B+",IF((ROUND(TRUNC(('TRI-2'!EA50 ),2),0))=7,"B-",IF((ROUND(TRUNC(('TRI-2'!EA50  ),2),0))=6,"C+",IF((ROUND(TRUNC(('TRI-2'!EA50  ),2),0))=5,"C-",IF((ROUND(TRUNC(('TRI-2'!EA50  ),2),0))=4,"D+",IF((ROUND(TRUNC(('TRI-2'!EA50 ),2),0))=3,"D-",IF((ROUND(TRUNC(('TRI-2'!EA50 ),2),0))=2,"E+",IF((ROUND(TRUNC(('TRI-2'!EA50  ),2),0))&lt;=1,"E-","")))))))))))</f>
        <v/>
      </c>
      <c r="EB50" s="51" t="str">
        <f>IF(OR('TRI-2'!EB50 ="",'TRI-2'!EB50&lt;0,'TRI-2'!EB50  &gt;10),"",IF((ROUND(TRUNC(('TRI-2'!EB50  ),2),0))=10,"A+",IF((ROUND(TRUNC(('TRI-2'!EB50  ),2),0))=9,"A-",IF((ROUND(TRUNC(('TRI-2'!EB50   ),2),0))=8,"B+",IF((ROUND(TRUNC(('TRI-2'!EB50 ),2),0))=7,"B-",IF((ROUND(TRUNC(('TRI-2'!EB50  ),2),0))=6,"C+",IF((ROUND(TRUNC(('TRI-2'!EB50  ),2),0))=5,"C-",IF((ROUND(TRUNC(('TRI-2'!EB50  ),2),0))=4,"D+",IF((ROUND(TRUNC(('TRI-2'!EB50 ),2),0))=3,"D-",IF((ROUND(TRUNC(('TRI-2'!EB50 ),2),0))=2,"E+",IF((ROUND(TRUNC(('TRI-2'!EB50  ),2),0))&lt;=1,"E-","")))))))))))</f>
        <v/>
      </c>
      <c r="EC50" s="51" t="str">
        <f>IF(OR('TRI-2'!EC50 ="",'TRI-2'!EC50&lt;0,'TRI-2'!EC50  &gt;10),"",IF((ROUND(TRUNC(('TRI-2'!EC50  ),2),0))=10,"A+",IF((ROUND(TRUNC(('TRI-2'!EC50  ),2),0))=9,"A-",IF((ROUND(TRUNC(('TRI-2'!EC50   ),2),0))=8,"B+",IF((ROUND(TRUNC(('TRI-2'!EC50 ),2),0))=7,"B-",IF((ROUND(TRUNC(('TRI-2'!EC50  ),2),0))=6,"C+",IF((ROUND(TRUNC(('TRI-2'!EC50  ),2),0))=5,"C-",IF((ROUND(TRUNC(('TRI-2'!EC50  ),2),0))=4,"D+",IF((ROUND(TRUNC(('TRI-2'!EC50 ),2),0))=3,"D-",IF((ROUND(TRUNC(('TRI-2'!EC50 ),2),0))=2,"E+",IF((ROUND(TRUNC(('TRI-2'!EC50  ),2),0))&lt;=1,"E-","")))))))))))</f>
        <v/>
      </c>
      <c r="ED50" s="51" t="str">
        <f>IF(OR('TRI-2'!ED50 ="",'TRI-2'!ED50&lt;0,'TRI-2'!ED50  &gt;10),"",IF((ROUND(TRUNC(('TRI-2'!ED50  ),2),0))=10,"A+",IF((ROUND(TRUNC(('TRI-2'!ED50  ),2),0))=9,"A-",IF((ROUND(TRUNC(('TRI-2'!ED50   ),2),0))=8,"B+",IF((ROUND(TRUNC(('TRI-2'!ED50 ),2),0))=7,"B-",IF((ROUND(TRUNC(('TRI-2'!ED50  ),2),0))=6,"C+",IF((ROUND(TRUNC(('TRI-2'!ED50  ),2),0))=5,"C-",IF((ROUND(TRUNC(('TRI-2'!ED50  ),2),0))=4,"D+",IF((ROUND(TRUNC(('TRI-2'!ED50 ),2),0))=3,"D-",IF((ROUND(TRUNC(('TRI-2'!ED50 ),2),0))=2,"E+",IF((ROUND(TRUNC(('TRI-2'!ED50  ),2),0))&lt;=1,"E-","")))))))))))</f>
        <v/>
      </c>
      <c r="EE50" s="51" t="str">
        <f>IF(OR('TRI-2'!EE50 ="",'TRI-2'!EE50&lt;0,'TRI-2'!EE50  &gt;10),"",IF((ROUND(TRUNC(('TRI-2'!EE50  ),2),0))=10,"A+",IF((ROUND(TRUNC(('TRI-2'!EE50  ),2),0))=9,"A-",IF((ROUND(TRUNC(('TRI-2'!EE50   ),2),0))=8,"B+",IF((ROUND(TRUNC(('TRI-2'!EE50 ),2),0))=7,"B-",IF((ROUND(TRUNC(('TRI-2'!EE50  ),2),0))=6,"C+",IF((ROUND(TRUNC(('TRI-2'!EE50  ),2),0))=5,"C-",IF((ROUND(TRUNC(('TRI-2'!EE50  ),2),0))=4,"D+",IF((ROUND(TRUNC(('TRI-2'!EE50 ),2),0))=3,"D-",IF((ROUND(TRUNC(('TRI-2'!EE50 ),2),0))=2,"E+",IF((ROUND(TRUNC(('TRI-2'!EE50  ),2),0))&lt;=1,"E-","")))))))))))</f>
        <v/>
      </c>
      <c r="EF50" s="51" t="str">
        <f>IF(OR('TRI-2'!EF50 ="",'TRI-2'!EF50&lt;0,'TRI-2'!EF50  &gt;10),"",IF((ROUND(TRUNC(('TRI-2'!EF50  ),2),0))=10,"A+",IF((ROUND(TRUNC(('TRI-2'!EF50  ),2),0))=9,"A-",IF((ROUND(TRUNC(('TRI-2'!EF50   ),2),0))=8,"B+",IF((ROUND(TRUNC(('TRI-2'!EF50 ),2),0))=7,"B-",IF((ROUND(TRUNC(('TRI-2'!EF50  ),2),0))=6,"C+",IF((ROUND(TRUNC(('TRI-2'!EF50  ),2),0))=5,"C-",IF((ROUND(TRUNC(('TRI-2'!EF50  ),2),0))=4,"D+",IF((ROUND(TRUNC(('TRI-2'!EF50 ),2),0))=3,"D-",IF((ROUND(TRUNC(('TRI-2'!EF50 ),2),0))=2,"E+",IF((ROUND(TRUNC(('TRI-2'!EF50  ),2),0))&lt;=1,"E-","")))))))))))</f>
        <v/>
      </c>
      <c r="EG50" s="51" t="str">
        <f>IF(OR('TRI-2'!EG50 ="",'TRI-2'!EG50&lt;0,'TRI-2'!EG50  &gt;10),"",IF((ROUND(TRUNC(('TRI-2'!EG50  ),2),0))=10,"A+",IF((ROUND(TRUNC(('TRI-2'!EG50  ),2),0))=9,"A-",IF((ROUND(TRUNC(('TRI-2'!EG50   ),2),0))=8,"B+",IF((ROUND(TRUNC(('TRI-2'!EG50 ),2),0))=7,"B-",IF((ROUND(TRUNC(('TRI-2'!EG50  ),2),0))=6,"C+",IF((ROUND(TRUNC(('TRI-2'!EG50  ),2),0))=5,"C-",IF((ROUND(TRUNC(('TRI-2'!EG50  ),2),0))=4,"D+",IF((ROUND(TRUNC(('TRI-2'!EG50 ),2),0))=3,"D-",IF((ROUND(TRUNC(('TRI-2'!EG50 ),2),0))=2,"E+",IF((ROUND(TRUNC(('TRI-2'!EG50  ),2),0))&lt;=1,"E-","")))))))))))</f>
        <v/>
      </c>
      <c r="EH50" s="51" t="str">
        <f>IF(OR('TRI-2'!EH50 ="",'TRI-2'!EH50&lt;0,'TRI-2'!EH50  &gt;10),"",IF((ROUND(TRUNC(('TRI-2'!EH50  ),2),0))=10,"A+",IF((ROUND(TRUNC(('TRI-2'!EH50  ),2),0))=9,"A-",IF((ROUND(TRUNC(('TRI-2'!EH50   ),2),0))=8,"B+",IF((ROUND(TRUNC(('TRI-2'!EH50 ),2),0))=7,"B-",IF((ROUND(TRUNC(('TRI-2'!EH50  ),2),0))=6,"C+",IF((ROUND(TRUNC(('TRI-2'!EH50  ),2),0))=5,"C-",IF((ROUND(TRUNC(('TRI-2'!EH50  ),2),0))=4,"D+",IF((ROUND(TRUNC(('TRI-2'!EH50 ),2),0))=3,"D-",IF((ROUND(TRUNC(('TRI-2'!EH50 ),2),0))=2,"E+",IF((ROUND(TRUNC(('TRI-2'!EH50  ),2),0))&lt;=1,"E-","")))))))))))</f>
        <v/>
      </c>
      <c r="EI50" s="51" t="str">
        <f>IF(OR('TRI-2'!EI50 ="",'TRI-2'!EI50&lt;0,'TRI-2'!EI50  &gt;10),"",IF((ROUND(TRUNC(('TRI-2'!EI50  ),2),0))=10,"A+",IF((ROUND(TRUNC(('TRI-2'!EI50  ),2),0))=9,"A-",IF((ROUND(TRUNC(('TRI-2'!EI50   ),2),0))=8,"B+",IF((ROUND(TRUNC(('TRI-2'!EI50 ),2),0))=7,"B-",IF((ROUND(TRUNC(('TRI-2'!EI50  ),2),0))=6,"C+",IF((ROUND(TRUNC(('TRI-2'!EI50  ),2),0))=5,"C-",IF((ROUND(TRUNC(('TRI-2'!EI50  ),2),0))=4,"D+",IF((ROUND(TRUNC(('TRI-2'!EI50 ),2),0))=3,"D-",IF((ROUND(TRUNC(('TRI-2'!EI50 ),2),0))=2,"E+",IF((ROUND(TRUNC(('TRI-2'!EI50  ),2),0))&lt;=1,"E-","")))))))))))</f>
        <v/>
      </c>
      <c r="EJ50" s="51" t="str">
        <f>IF(OR('TRI-2'!EJ50 ="",'TRI-2'!EJ50&lt;0,'TRI-2'!EJ50  &gt;10),"",IF((ROUND(TRUNC(('TRI-2'!EJ50  ),2),0))=10,"A+",IF((ROUND(TRUNC(('TRI-2'!EJ50  ),2),0))=9,"A-",IF((ROUND(TRUNC(('TRI-2'!EJ50   ),2),0))=8,"B+",IF((ROUND(TRUNC(('TRI-2'!EJ50 ),2),0))=7,"B-",IF((ROUND(TRUNC(('TRI-2'!EJ50  ),2),0))=6,"C+",IF((ROUND(TRUNC(('TRI-2'!EJ50  ),2),0))=5,"C-",IF((ROUND(TRUNC(('TRI-2'!EJ50  ),2),0))=4,"D+",IF((ROUND(TRUNC(('TRI-2'!EJ50 ),2),0))=3,"D-",IF((ROUND(TRUNC(('TRI-2'!EJ50 ),2),0))=2,"E+",IF((ROUND(TRUNC(('TRI-2'!EJ50  ),2),0))&lt;=1,"E-","")))))))))))</f>
        <v/>
      </c>
      <c r="EK50" s="51" t="str">
        <f>IF(OR('TRI-2'!EK50 ="",'TRI-2'!EK50&lt;0,'TRI-2'!EK50  &gt;10),"",IF((ROUND(TRUNC(('TRI-2'!EK50  ),2),0))=10,"A+",IF((ROUND(TRUNC(('TRI-2'!EK50  ),2),0))=9,"A-",IF((ROUND(TRUNC(('TRI-2'!EK50   ),2),0))=8,"B+",IF((ROUND(TRUNC(('TRI-2'!EK50 ),2),0))=7,"B-",IF((ROUND(TRUNC(('TRI-2'!EK50  ),2),0))=6,"C+",IF((ROUND(TRUNC(('TRI-2'!EK50  ),2),0))=5,"C-",IF((ROUND(TRUNC(('TRI-2'!EK50  ),2),0))=4,"D+",IF((ROUND(TRUNC(('TRI-2'!EK50 ),2),0))=3,"D-",IF((ROUND(TRUNC(('TRI-2'!EK50 ),2),0))=2,"E+",IF((ROUND(TRUNC(('TRI-2'!EK50  ),2),0))&lt;=1,"E-","")))))))))))</f>
        <v/>
      </c>
      <c r="EL50" s="51" t="str">
        <f>IF(OR('TRI-2'!EL50 ="",'TRI-2'!EL50&lt;0,'TRI-2'!EL50  &gt;10),"",IF((ROUND(TRUNC(('TRI-2'!EL50  ),2),0))=10,"A+",IF((ROUND(TRUNC(('TRI-2'!EL50  ),2),0))=9,"A-",IF((ROUND(TRUNC(('TRI-2'!EL50   ),2),0))=8,"B+",IF((ROUND(TRUNC(('TRI-2'!EL50 ),2),0))=7,"B-",IF((ROUND(TRUNC(('TRI-2'!EL50  ),2),0))=6,"C+",IF((ROUND(TRUNC(('TRI-2'!EL50  ),2),0))=5,"C-",IF((ROUND(TRUNC(('TRI-2'!EL50  ),2),0))=4,"D+",IF((ROUND(TRUNC(('TRI-2'!EL50 ),2),0))=3,"D-",IF((ROUND(TRUNC(('TRI-2'!EL50 ),2),0))=2,"E+",IF((ROUND(TRUNC(('TRI-2'!EL50  ),2),0))&lt;=1,"E-","")))))))))))</f>
        <v/>
      </c>
      <c r="EM50" s="51" t="str">
        <f>IF(OR('TRI-2'!EM50 ="",'TRI-2'!EM50&lt;0,'TRI-2'!EM50  &gt;10),"",IF((ROUND(TRUNC(('TRI-2'!EM50  ),2),0))=10,"A+",IF((ROUND(TRUNC(('TRI-2'!EM50  ),2),0))=9,"A-",IF((ROUND(TRUNC(('TRI-2'!EM50   ),2),0))=8,"B+",IF((ROUND(TRUNC(('TRI-2'!EM50 ),2),0))=7,"B-",IF((ROUND(TRUNC(('TRI-2'!EM50  ),2),0))=6,"C+",IF((ROUND(TRUNC(('TRI-2'!EM50  ),2),0))=5,"C-",IF((ROUND(TRUNC(('TRI-2'!EM50  ),2),0))=4,"D+",IF((ROUND(TRUNC(('TRI-2'!EM50 ),2),0))=3,"D-",IF((ROUND(TRUNC(('TRI-2'!EM50 ),2),0))=2,"E+",IF((ROUND(TRUNC(('TRI-2'!EM50  ),2),0))&lt;=1,"E-","")))))))))))</f>
        <v/>
      </c>
      <c r="EN50" s="51" t="str">
        <f>IF(OR('TRI-2'!EN50 ="",'TRI-2'!EN50&lt;0,'TRI-2'!EN50  &gt;10),"",IF((ROUND(TRUNC(('TRI-2'!EN50  ),2),0))=10,"A+",IF((ROUND(TRUNC(('TRI-2'!EN50  ),2),0))=9,"A-",IF((ROUND(TRUNC(('TRI-2'!EN50   ),2),0))=8,"B+",IF((ROUND(TRUNC(('TRI-2'!EN50 ),2),0))=7,"B-",IF((ROUND(TRUNC(('TRI-2'!EN50  ),2),0))=6,"C+",IF((ROUND(TRUNC(('TRI-2'!EN50  ),2),0))=5,"C-",IF((ROUND(TRUNC(('TRI-2'!EN50  ),2),0))=4,"D+",IF((ROUND(TRUNC(('TRI-2'!EN50 ),2),0))=3,"D-",IF((ROUND(TRUNC(('TRI-2'!EN50 ),2),0))=2,"E+",IF((ROUND(TRUNC(('TRI-2'!EN50  ),2),0))&lt;=1,"E-","")))))))))))</f>
        <v/>
      </c>
      <c r="EO50" s="51" t="str">
        <f>IF(OR('TRI-2'!EO50 ="",'TRI-2'!EO50&lt;0,'TRI-2'!EO50  &gt;10),"",IF((ROUND(TRUNC(('TRI-2'!EO50  ),2),0))=10,"A+",IF((ROUND(TRUNC(('TRI-2'!EO50  ),2),0))=9,"A-",IF((ROUND(TRUNC(('TRI-2'!EO50   ),2),0))=8,"B+",IF((ROUND(TRUNC(('TRI-2'!EO50 ),2),0))=7,"B-",IF((ROUND(TRUNC(('TRI-2'!EO50  ),2),0))=6,"C+",IF((ROUND(TRUNC(('TRI-2'!EO50  ),2),0))=5,"C-",IF((ROUND(TRUNC(('TRI-2'!EO50  ),2),0))=4,"D+",IF((ROUND(TRUNC(('TRI-2'!EO50 ),2),0))=3,"D-",IF((ROUND(TRUNC(('TRI-2'!EO50 ),2),0))=2,"E+",IF((ROUND(TRUNC(('TRI-2'!EO50  ),2),0))&lt;=1,"E-","")))))))))))</f>
        <v/>
      </c>
      <c r="EP50" s="51" t="str">
        <f>IF(OR('TRI-2'!EP50 ="",'TRI-2'!EP50&lt;0,'TRI-2'!EP50  &gt;10),"",IF((ROUND(TRUNC(('TRI-2'!EP50  ),2),0))=10,"A+",IF((ROUND(TRUNC(('TRI-2'!EP50  ),2),0))=9,"A-",IF((ROUND(TRUNC(('TRI-2'!EP50   ),2),0))=8,"B+",IF((ROUND(TRUNC(('TRI-2'!EP50 ),2),0))=7,"B-",IF((ROUND(TRUNC(('TRI-2'!EP50  ),2),0))=6,"C+",IF((ROUND(TRUNC(('TRI-2'!EP50  ),2),0))=5,"C-",IF((ROUND(TRUNC(('TRI-2'!EP50  ),2),0))=4,"D+",IF((ROUND(TRUNC(('TRI-2'!EP50 ),2),0))=3,"D-",IF((ROUND(TRUNC(('TRI-2'!EP50 ),2),0))=2,"E+",IF((ROUND(TRUNC(('TRI-2'!EP50  ),2),0))&lt;=1,"E-","")))))))))))</f>
        <v/>
      </c>
      <c r="EQ50" s="51" t="str">
        <f>IF(OR('TRI-2'!EQ50 ="",'TRI-2'!EQ50&lt;0,'TRI-2'!EQ50  &gt;10),"",IF((ROUND(TRUNC(('TRI-2'!EQ50  ),2),0))=10,"A+",IF((ROUND(TRUNC(('TRI-2'!EQ50  ),2),0))=9,"A-",IF((ROUND(TRUNC(('TRI-2'!EQ50   ),2),0))=8,"B+",IF((ROUND(TRUNC(('TRI-2'!EQ50 ),2),0))=7,"B-",IF((ROUND(TRUNC(('TRI-2'!EQ50  ),2),0))=6,"C+",IF((ROUND(TRUNC(('TRI-2'!EQ50  ),2),0))=5,"C-",IF((ROUND(TRUNC(('TRI-2'!EQ50  ),2),0))=4,"D+",IF((ROUND(TRUNC(('TRI-2'!EQ50 ),2),0))=3,"D-",IF((ROUND(TRUNC(('TRI-2'!EQ50 ),2),0))=2,"E+",IF((ROUND(TRUNC(('TRI-2'!EQ50  ),2),0))&lt;=1,"E-","")))))))))))</f>
        <v/>
      </c>
      <c r="ER50" s="51" t="str">
        <f>IF(OR('TRI-2'!ER50 ="",'TRI-2'!ER50&lt;0,'TRI-2'!ER50  &gt;10),"",IF((ROUND(TRUNC(('TRI-2'!ER50  ),2),0))=10,"A+",IF((ROUND(TRUNC(('TRI-2'!ER50  ),2),0))=9,"A-",IF((ROUND(TRUNC(('TRI-2'!ER50   ),2),0))=8,"B+",IF((ROUND(TRUNC(('TRI-2'!ER50 ),2),0))=7,"B-",IF((ROUND(TRUNC(('TRI-2'!ER50  ),2),0))=6,"C+",IF((ROUND(TRUNC(('TRI-2'!ER50  ),2),0))=5,"C-",IF((ROUND(TRUNC(('TRI-2'!ER50  ),2),0))=4,"D+",IF((ROUND(TRUNC(('TRI-2'!ER50 ),2),0))=3,"D-",IF((ROUND(TRUNC(('TRI-2'!ER50 ),2),0))=2,"E+",IF((ROUND(TRUNC(('TRI-2'!ER50  ),2),0))&lt;=1,"E-","")))))))))))</f>
        <v/>
      </c>
      <c r="ES50" s="51" t="str">
        <f>IF(OR('TRI-2'!ES50 ="",'TRI-2'!ES50&lt;0,'TRI-2'!ES50  &gt;10),"",IF((ROUND(TRUNC(('TRI-2'!ES50  ),2),0))=10,"A+",IF((ROUND(TRUNC(('TRI-2'!ES50  ),2),0))=9,"A-",IF((ROUND(TRUNC(('TRI-2'!ES50   ),2),0))=8,"B+",IF((ROUND(TRUNC(('TRI-2'!ES50 ),2),0))=7,"B-",IF((ROUND(TRUNC(('TRI-2'!ES50  ),2),0))=6,"C+",IF((ROUND(TRUNC(('TRI-2'!ES50  ),2),0))=5,"C-",IF((ROUND(TRUNC(('TRI-2'!ES50  ),2),0))=4,"D+",IF((ROUND(TRUNC(('TRI-2'!ES50 ),2),0))=3,"D-",IF((ROUND(TRUNC(('TRI-2'!ES50 ),2),0))=2,"E+",IF((ROUND(TRUNC(('TRI-2'!ES50  ),2),0))&lt;=1,"E-","")))))))))))</f>
        <v/>
      </c>
      <c r="ET50" s="51" t="str">
        <f>IF('TRI-2'!ET50 ="","",'TRI-2'!ET50 )</f>
        <v/>
      </c>
      <c r="EU50" s="51" t="str">
        <f>IF('TRI-2'!EU50 ="","",'TRI-2'!EU50 )</f>
        <v/>
      </c>
      <c r="EV50" s="51" t="str">
        <f>IF('TRI-2'!EV50 ="","",'TRI-2'!EV50 )</f>
        <v/>
      </c>
      <c r="EW50" s="51" t="str">
        <f>IF('TRI-2'!EW50 ="","",'TRI-2'!EW50 )</f>
        <v/>
      </c>
      <c r="EX50" s="51" t="str">
        <f>IF('TRI-2'!EX50 ="","",'TRI-2'!EX50 )</f>
        <v/>
      </c>
      <c r="EY50" s="51" t="str">
        <f>IF('TRI-2'!EY50 ="","",'TRI-2'!EY50 )</f>
        <v/>
      </c>
      <c r="EZ50" s="51" t="str">
        <f>IF('TRI-2'!EZ50 ="","",'TRI-2'!EZ50 )</f>
        <v/>
      </c>
      <c r="FA50" s="51" t="str">
        <f>IF('TRI-2'!FA50 ="","",'TRI-2'!FA50 )</f>
        <v/>
      </c>
      <c r="FB50" s="51" t="str">
        <f>IF('TRI-2'!FB50 ="","",'TRI-2'!FB50 )</f>
        <v/>
      </c>
      <c r="FC50" s="51" t="str">
        <f>IF('TRI-2'!FC50 ="","",'TRI-2'!FC50 )</f>
        <v/>
      </c>
      <c r="FD50" s="51">
        <f>IF('TRI-2'!FD50 ="","",'TRI-2'!FD50 )</f>
        <v>0</v>
      </c>
      <c r="FE50" s="51" t="str">
        <f>IF('TRI-2'!FE50 ="","",'TRI-2'!FE50 )</f>
        <v/>
      </c>
      <c r="FF50" s="51" t="str">
        <f>IF('TRI-2'!FF50 ="","",'TRI-2'!FF50 )</f>
        <v/>
      </c>
      <c r="FG50" s="51" t="str">
        <f>IF('TRI-2'!FG50 ="","",'TRI-2'!FG50 )</f>
        <v/>
      </c>
      <c r="FH50" s="51" t="str">
        <f>IF('TRI-2'!FH50 ="","",'TRI-2'!FH50 )</f>
        <v/>
      </c>
    </row>
    <row r="51" spans="2:164" ht="21" hidden="1" customHeight="1">
      <c r="B51" s="53">
        <v>34</v>
      </c>
      <c r="C51" s="272" t="str">
        <f>IF(NOTAS!XBX54&lt;&gt;"",NOTAS!XBX54,"")</f>
        <v/>
      </c>
      <c r="D51" s="273"/>
      <c r="E51" s="273"/>
      <c r="F51" s="274"/>
      <c r="G51" s="51" t="str">
        <f>IF(OR('TRI-2'!G51 ="",'TRI-2'!G51&lt;0,'TRI-2'!G51  &gt;10),"",IF((ROUND(TRUNC(('TRI-2'!G51  ),2),0))=10,"A+",IF((ROUND(TRUNC(('TRI-2'!G51  ),2),0))=9,"A-",IF((ROUND(TRUNC(('TRI-2'!G51   ),2),0))=8,"B+",IF((ROUND(TRUNC(('TRI-2'!G51 ),2),0))=7,"B-",IF((ROUND(TRUNC(('TRI-2'!G51  ),2),0))=6,"C+",IF((ROUND(TRUNC(('TRI-2'!G51  ),2),0))=5,"C-",IF((ROUND(TRUNC(('TRI-2'!G51  ),2),0))=4,"D+",IF((ROUND(TRUNC(('TRI-2'!G51 ),2),0))=3,"D-",IF((ROUND(TRUNC(('TRI-2'!G51 ),2),0))=2,"E+",IF((ROUND(TRUNC(('TRI-2'!G51  ),2),0))&lt;=1,"E-","")))))))))))</f>
        <v/>
      </c>
      <c r="H51" s="51" t="str">
        <f>IF(OR('TRI-2'!H51 ="",'TRI-2'!H51&lt;0,'TRI-2'!H51  &gt;10),"",IF((ROUND(TRUNC(('TRI-2'!H51  ),2),0))=10,"A+",IF((ROUND(TRUNC(('TRI-2'!H51  ),2),0))=9,"A-",IF((ROUND(TRUNC(('TRI-2'!H51   ),2),0))=8,"B+",IF((ROUND(TRUNC(('TRI-2'!H51 ),2),0))=7,"B-",IF((ROUND(TRUNC(('TRI-2'!H51  ),2),0))=6,"C+",IF((ROUND(TRUNC(('TRI-2'!H51  ),2),0))=5,"C-",IF((ROUND(TRUNC(('TRI-2'!H51  ),2),0))=4,"D+",IF((ROUND(TRUNC(('TRI-2'!H51 ),2),0))=3,"D-",IF((ROUND(TRUNC(('TRI-2'!H51 ),2),0))=2,"E+",IF((ROUND(TRUNC(('TRI-2'!H51  ),2),0))&lt;=1,"E-","")))))))))))</f>
        <v/>
      </c>
      <c r="I51" s="51" t="str">
        <f>IF(OR('TRI-2'!I51 ="",'TRI-2'!I51&lt;0,'TRI-2'!I51  &gt;10),"",IF((ROUND(TRUNC(('TRI-2'!I51  ),2),0))=10,"A+",IF((ROUND(TRUNC(('TRI-2'!I51  ),2),0))=9,"A-",IF((ROUND(TRUNC(('TRI-2'!I51   ),2),0))=8,"B+",IF((ROUND(TRUNC(('TRI-2'!I51 ),2),0))=7,"B-",IF((ROUND(TRUNC(('TRI-2'!I51  ),2),0))=6,"C+",IF((ROUND(TRUNC(('TRI-2'!I51  ),2),0))=5,"C-",IF((ROUND(TRUNC(('TRI-2'!I51  ),2),0))=4,"D+",IF((ROUND(TRUNC(('TRI-2'!I51 ),2),0))=3,"D-",IF((ROUND(TRUNC(('TRI-2'!I51 ),2),0))=2,"E+",IF((ROUND(TRUNC(('TRI-2'!I51  ),2),0))&lt;=1,"E-","")))))))))))</f>
        <v/>
      </c>
      <c r="J51" s="51" t="str">
        <f>IF(OR('TRI-2'!J51 ="",'TRI-2'!J51&lt;0,'TRI-2'!J51  &gt;10),"",IF((ROUND(TRUNC(('TRI-2'!J51  ),2),0))=10,"A+",IF((ROUND(TRUNC(('TRI-2'!J51  ),2),0))=9,"A-",IF((ROUND(TRUNC(('TRI-2'!J51   ),2),0))=8,"B+",IF((ROUND(TRUNC(('TRI-2'!J51 ),2),0))=7,"B-",IF((ROUND(TRUNC(('TRI-2'!J51  ),2),0))=6,"C+",IF((ROUND(TRUNC(('TRI-2'!J51  ),2),0))=5,"C-",IF((ROUND(TRUNC(('TRI-2'!J51  ),2),0))=4,"D+",IF((ROUND(TRUNC(('TRI-2'!J51 ),2),0))=3,"D-",IF((ROUND(TRUNC(('TRI-2'!J51 ),2),0))=2,"E+",IF((ROUND(TRUNC(('TRI-2'!J51  ),2),0))&lt;=1,"E-","")))))))))))</f>
        <v/>
      </c>
      <c r="K51" s="51" t="str">
        <f>IF(OR('TRI-2'!K51 ="",'TRI-2'!K51&lt;0,'TRI-2'!K51  &gt;10),"",IF((ROUND(TRUNC(('TRI-2'!K51  ),2),0))=10,"A+",IF((ROUND(TRUNC(('TRI-2'!K51  ),2),0))=9,"A-",IF((ROUND(TRUNC(('TRI-2'!K51   ),2),0))=8,"B+",IF((ROUND(TRUNC(('TRI-2'!K51 ),2),0))=7,"B-",IF((ROUND(TRUNC(('TRI-2'!K51  ),2),0))=6,"C+",IF((ROUND(TRUNC(('TRI-2'!K51  ),2),0))=5,"C-",IF((ROUND(TRUNC(('TRI-2'!K51  ),2),0))=4,"D+",IF((ROUND(TRUNC(('TRI-2'!K51 ),2),0))=3,"D-",IF((ROUND(TRUNC(('TRI-2'!K51 ),2),0))=2,"E+",IF((ROUND(TRUNC(('TRI-2'!K51  ),2),0))&lt;=1,"E-","")))))))))))</f>
        <v/>
      </c>
      <c r="L51" s="51" t="str">
        <f>IF(OR('TRI-2'!L51 ="",'TRI-2'!L51&lt;0,'TRI-2'!L51  &gt;10),"",IF((ROUND(TRUNC(('TRI-2'!L51  ),2),0))=10,"A+",IF((ROUND(TRUNC(('TRI-2'!L51  ),2),0))=9,"A-",IF((ROUND(TRUNC(('TRI-2'!L51   ),2),0))=8,"B+",IF((ROUND(TRUNC(('TRI-2'!L51 ),2),0))=7,"B-",IF((ROUND(TRUNC(('TRI-2'!L51  ),2),0))=6,"C+",IF((ROUND(TRUNC(('TRI-2'!L51  ),2),0))=5,"C-",IF((ROUND(TRUNC(('TRI-2'!L51  ),2),0))=4,"D+",IF((ROUND(TRUNC(('TRI-2'!L51 ),2),0))=3,"D-",IF((ROUND(TRUNC(('TRI-2'!L51 ),2),0))=2,"E+",IF((ROUND(TRUNC(('TRI-2'!L51  ),2),0))&lt;=1,"E-","")))))))))))</f>
        <v/>
      </c>
      <c r="M51" s="51" t="str">
        <f>IF(OR('TRI-2'!M51 ="",'TRI-2'!M51&lt;0,'TRI-2'!M51  &gt;10),"",IF((ROUND(TRUNC(('TRI-2'!M51  ),2),0))=10,"A+",IF((ROUND(TRUNC(('TRI-2'!M51  ),2),0))=9,"A-",IF((ROUND(TRUNC(('TRI-2'!M51   ),2),0))=8,"B+",IF((ROUND(TRUNC(('TRI-2'!M51 ),2),0))=7,"B-",IF((ROUND(TRUNC(('TRI-2'!M51  ),2),0))=6,"C+",IF((ROUND(TRUNC(('TRI-2'!M51  ),2),0))=5,"C-",IF((ROUND(TRUNC(('TRI-2'!M51  ),2),0))=4,"D+",IF((ROUND(TRUNC(('TRI-2'!M51 ),2),0))=3,"D-",IF((ROUND(TRUNC(('TRI-2'!M51 ),2),0))=2,"E+",IF((ROUND(TRUNC(('TRI-2'!M51  ),2),0))&lt;=1,"E-","")))))))))))</f>
        <v/>
      </c>
      <c r="N51" s="51" t="str">
        <f>IF(OR('TRI-2'!N51 ="",'TRI-2'!N51&lt;0,'TRI-2'!N51  &gt;10),"",IF((ROUND(TRUNC(('TRI-2'!N51  ),2),0))=10,"A+",IF((ROUND(TRUNC(('TRI-2'!N51  ),2),0))=9,"A-",IF((ROUND(TRUNC(('TRI-2'!N51   ),2),0))=8,"B+",IF((ROUND(TRUNC(('TRI-2'!N51 ),2),0))=7,"B-",IF((ROUND(TRUNC(('TRI-2'!N51  ),2),0))=6,"C+",IF((ROUND(TRUNC(('TRI-2'!N51  ),2),0))=5,"C-",IF((ROUND(TRUNC(('TRI-2'!N51  ),2),0))=4,"D+",IF((ROUND(TRUNC(('TRI-2'!N51 ),2),0))=3,"D-",IF((ROUND(TRUNC(('TRI-2'!N51 ),2),0))=2,"E+",IF((ROUND(TRUNC(('TRI-2'!N51  ),2),0))&lt;=1,"E-","")))))))))))</f>
        <v/>
      </c>
      <c r="O51" s="51" t="str">
        <f>IF(OR('TRI-2'!O51 ="",'TRI-2'!O51&lt;0,'TRI-2'!O51  &gt;10),"",IF((ROUND(TRUNC(('TRI-2'!O51  ),2),0))=10,"A+",IF((ROUND(TRUNC(('TRI-2'!O51  ),2),0))=9,"A-",IF((ROUND(TRUNC(('TRI-2'!O51   ),2),0))=8,"B+",IF((ROUND(TRUNC(('TRI-2'!O51 ),2),0))=7,"B-",IF((ROUND(TRUNC(('TRI-2'!O51  ),2),0))=6,"C+",IF((ROUND(TRUNC(('TRI-2'!O51  ),2),0))=5,"C-",IF((ROUND(TRUNC(('TRI-2'!O51  ),2),0))=4,"D+",IF((ROUND(TRUNC(('TRI-2'!O51 ),2),0))=3,"D-",IF((ROUND(TRUNC(('TRI-2'!O51 ),2),0))=2,"E+",IF((ROUND(TRUNC(('TRI-2'!O51  ),2),0))&lt;=1,"E-","")))))))))))</f>
        <v/>
      </c>
      <c r="P51" s="51" t="str">
        <f>IF(OR('TRI-2'!P51 ="",'TRI-2'!P51&lt;0,'TRI-2'!P51  &gt;10),"",IF((ROUND(TRUNC(('TRI-2'!P51  ),2),0))=10,"A+",IF((ROUND(TRUNC(('TRI-2'!P51  ),2),0))=9,"A-",IF((ROUND(TRUNC(('TRI-2'!P51   ),2),0))=8,"B+",IF((ROUND(TRUNC(('TRI-2'!P51 ),2),0))=7,"B-",IF((ROUND(TRUNC(('TRI-2'!P51  ),2),0))=6,"C+",IF((ROUND(TRUNC(('TRI-2'!P51  ),2),0))=5,"C-",IF((ROUND(TRUNC(('TRI-2'!P51  ),2),0))=4,"D+",IF((ROUND(TRUNC(('TRI-2'!P51 ),2),0))=3,"D-",IF((ROUND(TRUNC(('TRI-2'!P51 ),2),0))=2,"E+",IF((ROUND(TRUNC(('TRI-2'!P51  ),2),0))&lt;=1,"E-","")))))))))))</f>
        <v/>
      </c>
      <c r="Q51" s="51" t="str">
        <f>IF(OR('TRI-2'!Q51 ="",'TRI-2'!Q51&lt;0,'TRI-2'!Q51  &gt;10),"",IF((ROUND(TRUNC(('TRI-2'!Q51  ),2),0))=10,"A+",IF((ROUND(TRUNC(('TRI-2'!Q51  ),2),0))=9,"A-",IF((ROUND(TRUNC(('TRI-2'!Q51   ),2),0))=8,"B+",IF((ROUND(TRUNC(('TRI-2'!Q51 ),2),0))=7,"B-",IF((ROUND(TRUNC(('TRI-2'!Q51  ),2),0))=6,"C+",IF((ROUND(TRUNC(('TRI-2'!Q51  ),2),0))=5,"C-",IF((ROUND(TRUNC(('TRI-2'!Q51  ),2),0))=4,"D+",IF((ROUND(TRUNC(('TRI-2'!Q51 ),2),0))=3,"D-",IF((ROUND(TRUNC(('TRI-2'!Q51 ),2),0))=2,"E+",IF((ROUND(TRUNC(('TRI-2'!Q51  ),2),0))&lt;=1,"E-","")))))))))))</f>
        <v/>
      </c>
      <c r="R51" s="51" t="str">
        <f>IF(OR('TRI-2'!R51 ="",'TRI-2'!R51&lt;0,'TRI-2'!R51  &gt;10),"",IF((ROUND(TRUNC(('TRI-2'!R51  ),2),0))=10,"A+",IF((ROUND(TRUNC(('TRI-2'!R51  ),2),0))=9,"A-",IF((ROUND(TRUNC(('TRI-2'!R51   ),2),0))=8,"B+",IF((ROUND(TRUNC(('TRI-2'!R51 ),2),0))=7,"B-",IF((ROUND(TRUNC(('TRI-2'!R51  ),2),0))=6,"C+",IF((ROUND(TRUNC(('TRI-2'!R51  ),2),0))=5,"C-",IF((ROUND(TRUNC(('TRI-2'!R51  ),2),0))=4,"D+",IF((ROUND(TRUNC(('TRI-2'!R51 ),2),0))=3,"D-",IF((ROUND(TRUNC(('TRI-2'!R51 ),2),0))=2,"E+",IF((ROUND(TRUNC(('TRI-2'!R51  ),2),0))&lt;=1,"E-","")))))))))))</f>
        <v/>
      </c>
      <c r="S51" s="51" t="str">
        <f>IF(OR('TRI-2'!S51 ="",'TRI-2'!S51&lt;0,'TRI-2'!S51  &gt;10),"",IF((ROUND(TRUNC(('TRI-2'!S51  ),2),0))=10,"A+",IF((ROUND(TRUNC(('TRI-2'!S51  ),2),0))=9,"A-",IF((ROUND(TRUNC(('TRI-2'!S51   ),2),0))=8,"B+",IF((ROUND(TRUNC(('TRI-2'!S51 ),2),0))=7,"B-",IF((ROUND(TRUNC(('TRI-2'!S51  ),2),0))=6,"C+",IF((ROUND(TRUNC(('TRI-2'!S51  ),2),0))=5,"C-",IF((ROUND(TRUNC(('TRI-2'!S51  ),2),0))=4,"D+",IF((ROUND(TRUNC(('TRI-2'!S51 ),2),0))=3,"D-",IF((ROUND(TRUNC(('TRI-2'!S51 ),2),0))=2,"E+",IF((ROUND(TRUNC(('TRI-2'!S51  ),2),0))&lt;=1,"E-","")))))))))))</f>
        <v/>
      </c>
      <c r="T51" s="51" t="str">
        <f>IF(OR('TRI-2'!T51 ="",'TRI-2'!T51&lt;0,'TRI-2'!T51  &gt;10),"",IF((ROUND(TRUNC(('TRI-2'!T51  ),2),0))=10,"A+",IF((ROUND(TRUNC(('TRI-2'!T51  ),2),0))=9,"A-",IF((ROUND(TRUNC(('TRI-2'!T51   ),2),0))=8,"B+",IF((ROUND(TRUNC(('TRI-2'!T51 ),2),0))=7,"B-",IF((ROUND(TRUNC(('TRI-2'!T51  ),2),0))=6,"C+",IF((ROUND(TRUNC(('TRI-2'!T51  ),2),0))=5,"C-",IF((ROUND(TRUNC(('TRI-2'!T51  ),2),0))=4,"D+",IF((ROUND(TRUNC(('TRI-2'!T51 ),2),0))=3,"D-",IF((ROUND(TRUNC(('TRI-2'!T51 ),2),0))=2,"E+",IF((ROUND(TRUNC(('TRI-2'!T51  ),2),0))&lt;=1,"E-","")))))))))))</f>
        <v/>
      </c>
      <c r="U51" s="51" t="str">
        <f>IF(OR('TRI-2'!U51 ="",'TRI-2'!U51&lt;0,'TRI-2'!U51  &gt;10),"",IF((ROUND(TRUNC(('TRI-2'!U51  ),2),0))=10,"A+",IF((ROUND(TRUNC(('TRI-2'!U51  ),2),0))=9,"A-",IF((ROUND(TRUNC(('TRI-2'!U51   ),2),0))=8,"B+",IF((ROUND(TRUNC(('TRI-2'!U51 ),2),0))=7,"B-",IF((ROUND(TRUNC(('TRI-2'!U51  ),2),0))=6,"C+",IF((ROUND(TRUNC(('TRI-2'!U51  ),2),0))=5,"C-",IF((ROUND(TRUNC(('TRI-2'!U51  ),2),0))=4,"D+",IF((ROUND(TRUNC(('TRI-2'!U51 ),2),0))=3,"D-",IF((ROUND(TRUNC(('TRI-2'!U51 ),2),0))=2,"E+",IF((ROUND(TRUNC(('TRI-2'!U51  ),2),0))&lt;=1,"E-","")))))))))))</f>
        <v/>
      </c>
      <c r="V51" s="51" t="str">
        <f>IF(OR('TRI-2'!V51 ="",'TRI-2'!V51&lt;0,'TRI-2'!V51  &gt;10),"",IF((ROUND(TRUNC(('TRI-2'!V51  ),2),0))=10,"A+",IF((ROUND(TRUNC(('TRI-2'!V51  ),2),0))=9,"A-",IF((ROUND(TRUNC(('TRI-2'!V51   ),2),0))=8,"B+",IF((ROUND(TRUNC(('TRI-2'!V51 ),2),0))=7,"B-",IF((ROUND(TRUNC(('TRI-2'!V51  ),2),0))=6,"C+",IF((ROUND(TRUNC(('TRI-2'!V51  ),2),0))=5,"C-",IF((ROUND(TRUNC(('TRI-2'!V51  ),2),0))=4,"D+",IF((ROUND(TRUNC(('TRI-2'!V51 ),2),0))=3,"D-",IF((ROUND(TRUNC(('TRI-2'!V51 ),2),0))=2,"E+",IF((ROUND(TRUNC(('TRI-2'!V51  ),2),0))&lt;=1,"E-","")))))))))))</f>
        <v/>
      </c>
      <c r="W51" s="51" t="str">
        <f>IF(OR('TRI-2'!W51 ="",'TRI-2'!W51&lt;0,'TRI-2'!W51  &gt;10),"",IF((ROUND(TRUNC(('TRI-2'!W51  ),2),0))=10,"A+",IF((ROUND(TRUNC(('TRI-2'!W51  ),2),0))=9,"A-",IF((ROUND(TRUNC(('TRI-2'!W51   ),2),0))=8,"B+",IF((ROUND(TRUNC(('TRI-2'!W51 ),2),0))=7,"B-",IF((ROUND(TRUNC(('TRI-2'!W51  ),2),0))=6,"C+",IF((ROUND(TRUNC(('TRI-2'!W51  ),2),0))=5,"C-",IF((ROUND(TRUNC(('TRI-2'!W51  ),2),0))=4,"D+",IF((ROUND(TRUNC(('TRI-2'!W51 ),2),0))=3,"D-",IF((ROUND(TRUNC(('TRI-2'!W51 ),2),0))=2,"E+",IF((ROUND(TRUNC(('TRI-2'!W51  ),2),0))&lt;=1,"E-","")))))))))))</f>
        <v/>
      </c>
      <c r="X51" s="51" t="str">
        <f>IF(OR('TRI-2'!X51 ="",'TRI-2'!X51&lt;0,'TRI-2'!X51  &gt;10),"",IF((ROUND(TRUNC(('TRI-2'!X51  ),2),0))=10,"A+",IF((ROUND(TRUNC(('TRI-2'!X51  ),2),0))=9,"A-",IF((ROUND(TRUNC(('TRI-2'!X51   ),2),0))=8,"B+",IF((ROUND(TRUNC(('TRI-2'!X51 ),2),0))=7,"B-",IF((ROUND(TRUNC(('TRI-2'!X51  ),2),0))=6,"C+",IF((ROUND(TRUNC(('TRI-2'!X51  ),2),0))=5,"C-",IF((ROUND(TRUNC(('TRI-2'!X51  ),2),0))=4,"D+",IF((ROUND(TRUNC(('TRI-2'!X51 ),2),0))=3,"D-",IF((ROUND(TRUNC(('TRI-2'!X51 ),2),0))=2,"E+",IF((ROUND(TRUNC(('TRI-2'!X51  ),2),0))&lt;=1,"E-","")))))))))))</f>
        <v/>
      </c>
      <c r="Y51" s="51" t="str">
        <f>IF(OR('TRI-2'!Y51 ="",'TRI-2'!Y51&lt;0,'TRI-2'!Y51  &gt;10),"",IF((ROUND(TRUNC(('TRI-2'!Y51  ),2),0))=10,"A+",IF((ROUND(TRUNC(('TRI-2'!Y51  ),2),0))=9,"A-",IF((ROUND(TRUNC(('TRI-2'!Y51   ),2),0))=8,"B+",IF((ROUND(TRUNC(('TRI-2'!Y51 ),2),0))=7,"B-",IF((ROUND(TRUNC(('TRI-2'!Y51  ),2),0))=6,"C+",IF((ROUND(TRUNC(('TRI-2'!Y51  ),2),0))=5,"C-",IF((ROUND(TRUNC(('TRI-2'!Y51  ),2),0))=4,"D+",IF((ROUND(TRUNC(('TRI-2'!Y51 ),2),0))=3,"D-",IF((ROUND(TRUNC(('TRI-2'!Y51 ),2),0))=2,"E+",IF((ROUND(TRUNC(('TRI-2'!Y51  ),2),0))&lt;=1,"E-","")))))))))))</f>
        <v/>
      </c>
      <c r="Z51" s="51" t="str">
        <f>IF(OR('TRI-2'!Z51 ="",'TRI-2'!Z51&lt;0,'TRI-2'!Z51  &gt;10),"",IF((ROUND(TRUNC(('TRI-2'!Z51  ),2),0))=10,"A+",IF((ROUND(TRUNC(('TRI-2'!Z51  ),2),0))=9,"A-",IF((ROUND(TRUNC(('TRI-2'!Z51   ),2),0))=8,"B+",IF((ROUND(TRUNC(('TRI-2'!Z51 ),2),0))=7,"B-",IF((ROUND(TRUNC(('TRI-2'!Z51  ),2),0))=6,"C+",IF((ROUND(TRUNC(('TRI-2'!Z51  ),2),0))=5,"C-",IF((ROUND(TRUNC(('TRI-2'!Z51  ),2),0))=4,"D+",IF((ROUND(TRUNC(('TRI-2'!Z51 ),2),0))=3,"D-",IF((ROUND(TRUNC(('TRI-2'!Z51 ),2),0))=2,"E+",IF((ROUND(TRUNC(('TRI-2'!Z51  ),2),0))&lt;=1,"E-","")))))))))))</f>
        <v/>
      </c>
      <c r="AA51" s="51" t="str">
        <f>IF(OR('TRI-2'!AA51 ="",'TRI-2'!AA51&lt;0,'TRI-2'!AA51  &gt;10),"",IF((ROUND(TRUNC(('TRI-2'!AA51  ),2),0))=10,"A+",IF((ROUND(TRUNC(('TRI-2'!AA51  ),2),0))=9,"A-",IF((ROUND(TRUNC(('TRI-2'!AA51   ),2),0))=8,"B+",IF((ROUND(TRUNC(('TRI-2'!AA51 ),2),0))=7,"B-",IF((ROUND(TRUNC(('TRI-2'!AA51  ),2),0))=6,"C+",IF((ROUND(TRUNC(('TRI-2'!AA51  ),2),0))=5,"C-",IF((ROUND(TRUNC(('TRI-2'!AA51  ),2),0))=4,"D+",IF((ROUND(TRUNC(('TRI-2'!AA51 ),2),0))=3,"D-",IF((ROUND(TRUNC(('TRI-2'!AA51 ),2),0))=2,"E+",IF((ROUND(TRUNC(('TRI-2'!AA51  ),2),0))&lt;=1,"E-","")))))))))))</f>
        <v/>
      </c>
      <c r="AB51" s="51" t="str">
        <f>IF(OR('TRI-2'!AB51 ="",'TRI-2'!AB51&lt;0,'TRI-2'!AB51  &gt;10),"",IF((ROUND(TRUNC(('TRI-2'!AB51  ),2),0))=10,"A+",IF((ROUND(TRUNC(('TRI-2'!AB51  ),2),0))=9,"A-",IF((ROUND(TRUNC(('TRI-2'!AB51   ),2),0))=8,"B+",IF((ROUND(TRUNC(('TRI-2'!AB51 ),2),0))=7,"B-",IF((ROUND(TRUNC(('TRI-2'!AB51  ),2),0))=6,"C+",IF((ROUND(TRUNC(('TRI-2'!AB51  ),2),0))=5,"C-",IF((ROUND(TRUNC(('TRI-2'!AB51  ),2),0))=4,"D+",IF((ROUND(TRUNC(('TRI-2'!AB51 ),2),0))=3,"D-",IF((ROUND(TRUNC(('TRI-2'!AB51 ),2),0))=2,"E+",IF((ROUND(TRUNC(('TRI-2'!AB51  ),2),0))&lt;=1,"E-","")))))))))))</f>
        <v/>
      </c>
      <c r="AC51" s="51" t="str">
        <f>IF(OR('TRI-2'!AC51 ="",'TRI-2'!AC51&lt;0,'TRI-2'!AC51  &gt;10),"",IF((ROUND(TRUNC(('TRI-2'!AC51  ),2),0))=10,"A+",IF((ROUND(TRUNC(('TRI-2'!AC51  ),2),0))=9,"A-",IF((ROUND(TRUNC(('TRI-2'!AC51   ),2),0))=8,"B+",IF((ROUND(TRUNC(('TRI-2'!AC51 ),2),0))=7,"B-",IF((ROUND(TRUNC(('TRI-2'!AC51  ),2),0))=6,"C+",IF((ROUND(TRUNC(('TRI-2'!AC51  ),2),0))=5,"C-",IF((ROUND(TRUNC(('TRI-2'!AC51  ),2),0))=4,"D+",IF((ROUND(TRUNC(('TRI-2'!AC51 ),2),0))=3,"D-",IF((ROUND(TRUNC(('TRI-2'!AC51 ),2),0))=2,"E+",IF((ROUND(TRUNC(('TRI-2'!AC51  ),2),0))&lt;=1,"E-","")))))))))))</f>
        <v/>
      </c>
      <c r="AD51" s="51" t="str">
        <f>IF(OR('TRI-2'!AD51 ="",'TRI-2'!AD51&lt;0,'TRI-2'!AD51  &gt;10),"",IF((ROUND(TRUNC(('TRI-2'!AD51  ),2),0))=10,"A+",IF((ROUND(TRUNC(('TRI-2'!AD51  ),2),0))=9,"A-",IF((ROUND(TRUNC(('TRI-2'!AD51   ),2),0))=8,"B+",IF((ROUND(TRUNC(('TRI-2'!AD51 ),2),0))=7,"B-",IF((ROUND(TRUNC(('TRI-2'!AD51  ),2),0))=6,"C+",IF((ROUND(TRUNC(('TRI-2'!AD51  ),2),0))=5,"C-",IF((ROUND(TRUNC(('TRI-2'!AD51  ),2),0))=4,"D+",IF((ROUND(TRUNC(('TRI-2'!AD51 ),2),0))=3,"D-",IF((ROUND(TRUNC(('TRI-2'!AD51 ),2),0))=2,"E+",IF((ROUND(TRUNC(('TRI-2'!AD51  ),2),0))&lt;=1,"E-","")))))))))))</f>
        <v/>
      </c>
      <c r="AE51" s="51" t="str">
        <f>IF(OR('TRI-2'!AE51 ="",'TRI-2'!AE51&lt;0,'TRI-2'!AE51  &gt;10),"",IF((ROUND(TRUNC(('TRI-2'!AE51  ),2),0))=10,"A+",IF((ROUND(TRUNC(('TRI-2'!AE51  ),2),0))=9,"A-",IF((ROUND(TRUNC(('TRI-2'!AE51   ),2),0))=8,"B+",IF((ROUND(TRUNC(('TRI-2'!AE51 ),2),0))=7,"B-",IF((ROUND(TRUNC(('TRI-2'!AE51  ),2),0))=6,"C+",IF((ROUND(TRUNC(('TRI-2'!AE51  ),2),0))=5,"C-",IF((ROUND(TRUNC(('TRI-2'!AE51  ),2),0))=4,"D+",IF((ROUND(TRUNC(('TRI-2'!AE51 ),2),0))=3,"D-",IF((ROUND(TRUNC(('TRI-2'!AE51 ),2),0))=2,"E+",IF((ROUND(TRUNC(('TRI-2'!AE51  ),2),0))&lt;=1,"E-","")))))))))))</f>
        <v/>
      </c>
      <c r="AF51" s="51" t="str">
        <f>IF(OR('TRI-2'!AF51 ="",'TRI-2'!AF51&lt;0,'TRI-2'!AF51  &gt;10),"",IF((ROUND(TRUNC(('TRI-2'!AF51  ),2),0))=10,"A+",IF((ROUND(TRUNC(('TRI-2'!AF51  ),2),0))=9,"A-",IF((ROUND(TRUNC(('TRI-2'!AF51   ),2),0))=8,"B+",IF((ROUND(TRUNC(('TRI-2'!AF51 ),2),0))=7,"B-",IF((ROUND(TRUNC(('TRI-2'!AF51  ),2),0))=6,"C+",IF((ROUND(TRUNC(('TRI-2'!AF51  ),2),0))=5,"C-",IF((ROUND(TRUNC(('TRI-2'!AF51  ),2),0))=4,"D+",IF((ROUND(TRUNC(('TRI-2'!AF51 ),2),0))=3,"D-",IF((ROUND(TRUNC(('TRI-2'!AF51 ),2),0))=2,"E+",IF((ROUND(TRUNC(('TRI-2'!AF51  ),2),0))&lt;=1,"E-","")))))))))))</f>
        <v/>
      </c>
      <c r="AG51" s="51" t="str">
        <f>IF(OR('TRI-2'!AG51 ="",'TRI-2'!AG51&lt;0,'TRI-2'!AG51  &gt;10),"",IF((ROUND(TRUNC(('TRI-2'!AG51  ),2),0))=10,"A+",IF((ROUND(TRUNC(('TRI-2'!AG51  ),2),0))=9,"A-",IF((ROUND(TRUNC(('TRI-2'!AG51   ),2),0))=8,"B+",IF((ROUND(TRUNC(('TRI-2'!AG51 ),2),0))=7,"B-",IF((ROUND(TRUNC(('TRI-2'!AG51  ),2),0))=6,"C+",IF((ROUND(TRUNC(('TRI-2'!AG51  ),2),0))=5,"C-",IF((ROUND(TRUNC(('TRI-2'!AG51  ),2),0))=4,"D+",IF((ROUND(TRUNC(('TRI-2'!AG51 ),2),0))=3,"D-",IF((ROUND(TRUNC(('TRI-2'!AG51 ),2),0))=2,"E+",IF((ROUND(TRUNC(('TRI-2'!AG51  ),2),0))&lt;=1,"E-","")))))))))))</f>
        <v/>
      </c>
      <c r="AH51" s="51" t="str">
        <f>IF(OR('TRI-2'!AH51 ="",'TRI-2'!AH51&lt;0,'TRI-2'!AH51  &gt;10),"",IF((ROUND(TRUNC(('TRI-2'!AH51  ),2),0))=10,"A+",IF((ROUND(TRUNC(('TRI-2'!AH51  ),2),0))=9,"A-",IF((ROUND(TRUNC(('TRI-2'!AH51   ),2),0))=8,"B+",IF((ROUND(TRUNC(('TRI-2'!AH51 ),2),0))=7,"B-",IF((ROUND(TRUNC(('TRI-2'!AH51  ),2),0))=6,"C+",IF((ROUND(TRUNC(('TRI-2'!AH51  ),2),0))=5,"C-",IF((ROUND(TRUNC(('TRI-2'!AH51  ),2),0))=4,"D+",IF((ROUND(TRUNC(('TRI-2'!AH51 ),2),0))=3,"D-",IF((ROUND(TRUNC(('TRI-2'!AH51 ),2),0))=2,"E+",IF((ROUND(TRUNC(('TRI-2'!AH51  ),2),0))&lt;=1,"E-","")))))))))))</f>
        <v/>
      </c>
      <c r="AI51" s="51" t="str">
        <f>IF(OR('TRI-2'!AI51 ="",'TRI-2'!AI51&lt;0,'TRI-2'!AI51  &gt;10),"",IF((ROUND(TRUNC(('TRI-2'!AI51  ),2),0))=10,"A+",IF((ROUND(TRUNC(('TRI-2'!AI51  ),2),0))=9,"A-",IF((ROUND(TRUNC(('TRI-2'!AI51   ),2),0))=8,"B+",IF((ROUND(TRUNC(('TRI-2'!AI51 ),2),0))=7,"B-",IF((ROUND(TRUNC(('TRI-2'!AI51  ),2),0))=6,"C+",IF((ROUND(TRUNC(('TRI-2'!AI51  ),2),0))=5,"C-",IF((ROUND(TRUNC(('TRI-2'!AI51  ),2),0))=4,"D+",IF((ROUND(TRUNC(('TRI-2'!AI51 ),2),0))=3,"D-",IF((ROUND(TRUNC(('TRI-2'!AI51 ),2),0))=2,"E+",IF((ROUND(TRUNC(('TRI-2'!AI51  ),2),0))&lt;=1,"E-","")))))))))))</f>
        <v/>
      </c>
      <c r="AJ51" s="51" t="str">
        <f>IF(OR('TRI-2'!AJ51 ="",'TRI-2'!AJ51&lt;0,'TRI-2'!AJ51  &gt;10),"",IF((ROUND(TRUNC(('TRI-2'!AJ51  ),2),0))=10,"A+",IF((ROUND(TRUNC(('TRI-2'!AJ51  ),2),0))=9,"A-",IF((ROUND(TRUNC(('TRI-2'!AJ51   ),2),0))=8,"B+",IF((ROUND(TRUNC(('TRI-2'!AJ51 ),2),0))=7,"B-",IF((ROUND(TRUNC(('TRI-2'!AJ51  ),2),0))=6,"C+",IF((ROUND(TRUNC(('TRI-2'!AJ51  ),2),0))=5,"C-",IF((ROUND(TRUNC(('TRI-2'!AJ51  ),2),0))=4,"D+",IF((ROUND(TRUNC(('TRI-2'!AJ51 ),2),0))=3,"D-",IF((ROUND(TRUNC(('TRI-2'!AJ51 ),2),0))=2,"E+",IF((ROUND(TRUNC(('TRI-2'!AJ51  ),2),0))&lt;=1,"E-","")))))))))))</f>
        <v/>
      </c>
      <c r="AK51" s="51" t="str">
        <f>IF(OR('TRI-2'!AK51 ="",'TRI-2'!AK51&lt;0,'TRI-2'!AK51  &gt;10),"",IF((ROUND(TRUNC(('TRI-2'!AK51  ),2),0))=10,"A+",IF((ROUND(TRUNC(('TRI-2'!AK51  ),2),0))=9,"A-",IF((ROUND(TRUNC(('TRI-2'!AK51   ),2),0))=8,"B+",IF((ROUND(TRUNC(('TRI-2'!AK51 ),2),0))=7,"B-",IF((ROUND(TRUNC(('TRI-2'!AK51  ),2),0))=6,"C+",IF((ROUND(TRUNC(('TRI-2'!AK51  ),2),0))=5,"C-",IF((ROUND(TRUNC(('TRI-2'!AK51  ),2),0))=4,"D+",IF((ROUND(TRUNC(('TRI-2'!AK51 ),2),0))=3,"D-",IF((ROUND(TRUNC(('TRI-2'!AK51 ),2),0))=2,"E+",IF((ROUND(TRUNC(('TRI-2'!AK51  ),2),0))&lt;=1,"E-","")))))))))))</f>
        <v/>
      </c>
      <c r="AL51" s="51" t="str">
        <f>IF(OR('TRI-2'!AL51 ="",'TRI-2'!AL51&lt;0,'TRI-2'!AL51  &gt;10),"",IF((ROUND(TRUNC(('TRI-2'!AL51  ),2),0))=10,"A+",IF((ROUND(TRUNC(('TRI-2'!AL51  ),2),0))=9,"A-",IF((ROUND(TRUNC(('TRI-2'!AL51   ),2),0))=8,"B+",IF((ROUND(TRUNC(('TRI-2'!AL51 ),2),0))=7,"B-",IF((ROUND(TRUNC(('TRI-2'!AL51  ),2),0))=6,"C+",IF((ROUND(TRUNC(('TRI-2'!AL51  ),2),0))=5,"C-",IF((ROUND(TRUNC(('TRI-2'!AL51  ),2),0))=4,"D+",IF((ROUND(TRUNC(('TRI-2'!AL51 ),2),0))=3,"D-",IF((ROUND(TRUNC(('TRI-2'!AL51 ),2),0))=2,"E+",IF((ROUND(TRUNC(('TRI-2'!AL51  ),2),0))&lt;=1,"E-","")))))))))))</f>
        <v/>
      </c>
      <c r="AM51" s="51" t="str">
        <f>IF(OR('TRI-2'!AM51 ="",'TRI-2'!AM51&lt;0,'TRI-2'!AM51  &gt;10),"",IF((ROUND(TRUNC(('TRI-2'!AM51  ),2),0))=10,"A+",IF((ROUND(TRUNC(('TRI-2'!AM51  ),2),0))=9,"A-",IF((ROUND(TRUNC(('TRI-2'!AM51   ),2),0))=8,"B+",IF((ROUND(TRUNC(('TRI-2'!AM51 ),2),0))=7,"B-",IF((ROUND(TRUNC(('TRI-2'!AM51  ),2),0))=6,"C+",IF((ROUND(TRUNC(('TRI-2'!AM51  ),2),0))=5,"C-",IF((ROUND(TRUNC(('TRI-2'!AM51  ),2),0))=4,"D+",IF((ROUND(TRUNC(('TRI-2'!AM51 ),2),0))=3,"D-",IF((ROUND(TRUNC(('TRI-2'!AM51 ),2),0))=2,"E+",IF((ROUND(TRUNC(('TRI-2'!AM51  ),2),0))&lt;=1,"E-","")))))))))))</f>
        <v/>
      </c>
      <c r="AN51" s="51" t="str">
        <f>IF(OR('TRI-2'!AN51 ="",'TRI-2'!AN51&lt;0,'TRI-2'!AN51  &gt;10),"",IF((ROUND(TRUNC(('TRI-2'!AN51  ),2),0))=10,"A+",IF((ROUND(TRUNC(('TRI-2'!AN51  ),2),0))=9,"A-",IF((ROUND(TRUNC(('TRI-2'!AN51   ),2),0))=8,"B+",IF((ROUND(TRUNC(('TRI-2'!AN51 ),2),0))=7,"B-",IF((ROUND(TRUNC(('TRI-2'!AN51  ),2),0))=6,"C+",IF((ROUND(TRUNC(('TRI-2'!AN51  ),2),0))=5,"C-",IF((ROUND(TRUNC(('TRI-2'!AN51  ),2),0))=4,"D+",IF((ROUND(TRUNC(('TRI-2'!AN51 ),2),0))=3,"D-",IF((ROUND(TRUNC(('TRI-2'!AN51 ),2),0))=2,"E+",IF((ROUND(TRUNC(('TRI-2'!AN51  ),2),0))&lt;=1,"E-","")))))))))))</f>
        <v/>
      </c>
      <c r="AO51" s="51" t="str">
        <f>IF(OR('TRI-2'!AO51 ="",'TRI-2'!AO51&lt;0,'TRI-2'!AO51  &gt;10),"",IF((ROUND(TRUNC(('TRI-2'!AO51  ),2),0))=10,"A+",IF((ROUND(TRUNC(('TRI-2'!AO51  ),2),0))=9,"A-",IF((ROUND(TRUNC(('TRI-2'!AO51   ),2),0))=8,"B+",IF((ROUND(TRUNC(('TRI-2'!AO51 ),2),0))=7,"B-",IF((ROUND(TRUNC(('TRI-2'!AO51  ),2),0))=6,"C+",IF((ROUND(TRUNC(('TRI-2'!AO51  ),2),0))=5,"C-",IF((ROUND(TRUNC(('TRI-2'!AO51  ),2),0))=4,"D+",IF((ROUND(TRUNC(('TRI-2'!AO51 ),2),0))=3,"D-",IF((ROUND(TRUNC(('TRI-2'!AO51 ),2),0))=2,"E+",IF((ROUND(TRUNC(('TRI-2'!AO51  ),2),0))&lt;=1,"E-","")))))))))))</f>
        <v/>
      </c>
      <c r="AP51" s="51" t="str">
        <f>IF(OR('TRI-2'!AP51 ="",'TRI-2'!AP51&lt;0,'TRI-2'!AP51  &gt;10),"",IF((ROUND(TRUNC(('TRI-2'!AP51  ),2),0))=10,"A+",IF((ROUND(TRUNC(('TRI-2'!AP51  ),2),0))=9,"A-",IF((ROUND(TRUNC(('TRI-2'!AP51   ),2),0))=8,"B+",IF((ROUND(TRUNC(('TRI-2'!AP51 ),2),0))=7,"B-",IF((ROUND(TRUNC(('TRI-2'!AP51  ),2),0))=6,"C+",IF((ROUND(TRUNC(('TRI-2'!AP51  ),2),0))=5,"C-",IF((ROUND(TRUNC(('TRI-2'!AP51  ),2),0))=4,"D+",IF((ROUND(TRUNC(('TRI-2'!AP51 ),2),0))=3,"D-",IF((ROUND(TRUNC(('TRI-2'!AP51 ),2),0))=2,"E+",IF((ROUND(TRUNC(('TRI-2'!AP51  ),2),0))&lt;=1,"E-","")))))))))))</f>
        <v/>
      </c>
      <c r="AQ51" s="51" t="str">
        <f>IF(OR('TRI-2'!AQ51 ="",'TRI-2'!AQ51&lt;0,'TRI-2'!AQ51  &gt;10),"",IF((ROUND(TRUNC(('TRI-2'!AQ51  ),2),0))=10,"A+",IF((ROUND(TRUNC(('TRI-2'!AQ51  ),2),0))=9,"A-",IF((ROUND(TRUNC(('TRI-2'!AQ51   ),2),0))=8,"B+",IF((ROUND(TRUNC(('TRI-2'!AQ51 ),2),0))=7,"B-",IF((ROUND(TRUNC(('TRI-2'!AQ51  ),2),0))=6,"C+",IF((ROUND(TRUNC(('TRI-2'!AQ51  ),2),0))=5,"C-",IF((ROUND(TRUNC(('TRI-2'!AQ51  ),2),0))=4,"D+",IF((ROUND(TRUNC(('TRI-2'!AQ51 ),2),0))=3,"D-",IF((ROUND(TRUNC(('TRI-2'!AQ51 ),2),0))=2,"E+",IF((ROUND(TRUNC(('TRI-2'!AQ51  ),2),0))&lt;=1,"E-","")))))))))))</f>
        <v/>
      </c>
      <c r="AR51" s="51" t="str">
        <f>IF(OR('TRI-2'!AR51 ="",'TRI-2'!AR51&lt;0,'TRI-2'!AR51  &gt;10),"",IF((ROUND(TRUNC(('TRI-2'!AR51  ),2),0))=10,"A+",IF((ROUND(TRUNC(('TRI-2'!AR51  ),2),0))=9,"A-",IF((ROUND(TRUNC(('TRI-2'!AR51   ),2),0))=8,"B+",IF((ROUND(TRUNC(('TRI-2'!AR51 ),2),0))=7,"B-",IF((ROUND(TRUNC(('TRI-2'!AR51  ),2),0))=6,"C+",IF((ROUND(TRUNC(('TRI-2'!AR51  ),2),0))=5,"C-",IF((ROUND(TRUNC(('TRI-2'!AR51  ),2),0))=4,"D+",IF((ROUND(TRUNC(('TRI-2'!AR51 ),2),0))=3,"D-",IF((ROUND(TRUNC(('TRI-2'!AR51 ),2),0))=2,"E+",IF((ROUND(TRUNC(('TRI-2'!AR51  ),2),0))&lt;=1,"E-","")))))))))))</f>
        <v/>
      </c>
      <c r="AS51" s="51" t="str">
        <f>IF(OR('TRI-2'!AS51 ="",'TRI-2'!AS51&lt;0,'TRI-2'!AS51  &gt;10),"",IF((ROUND(TRUNC(('TRI-2'!AS51  ),2),0))=10,"A+",IF((ROUND(TRUNC(('TRI-2'!AS51  ),2),0))=9,"A-",IF((ROUND(TRUNC(('TRI-2'!AS51   ),2),0))=8,"B+",IF((ROUND(TRUNC(('TRI-2'!AS51 ),2),0))=7,"B-",IF((ROUND(TRUNC(('TRI-2'!AS51  ),2),0))=6,"C+",IF((ROUND(TRUNC(('TRI-2'!AS51  ),2),0))=5,"C-",IF((ROUND(TRUNC(('TRI-2'!AS51  ),2),0))=4,"D+",IF((ROUND(TRUNC(('TRI-2'!AS51 ),2),0))=3,"D-",IF((ROUND(TRUNC(('TRI-2'!AS51 ),2),0))=2,"E+",IF((ROUND(TRUNC(('TRI-2'!AS51  ),2),0))&lt;=1,"E-","")))))))))))</f>
        <v/>
      </c>
      <c r="AT51" s="51" t="str">
        <f>IF(OR('TRI-2'!AT51 ="",'TRI-2'!AT51&lt;0,'TRI-2'!AT51  &gt;10),"",IF((ROUND(TRUNC(('TRI-2'!AT51  ),2),0))=10,"A+",IF((ROUND(TRUNC(('TRI-2'!AT51  ),2),0))=9,"A-",IF((ROUND(TRUNC(('TRI-2'!AT51   ),2),0))=8,"B+",IF((ROUND(TRUNC(('TRI-2'!AT51 ),2),0))=7,"B-",IF((ROUND(TRUNC(('TRI-2'!AT51  ),2),0))=6,"C+",IF((ROUND(TRUNC(('TRI-2'!AT51  ),2),0))=5,"C-",IF((ROUND(TRUNC(('TRI-2'!AT51  ),2),0))=4,"D+",IF((ROUND(TRUNC(('TRI-2'!AT51 ),2),0))=3,"D-",IF((ROUND(TRUNC(('TRI-2'!AT51 ),2),0))=2,"E+",IF((ROUND(TRUNC(('TRI-2'!AT51  ),2),0))&lt;=1,"E-","")))))))))))</f>
        <v/>
      </c>
      <c r="AU51" s="51" t="str">
        <f>IF(OR('TRI-2'!AU51 ="",'TRI-2'!AU51&lt;0,'TRI-2'!AU51  &gt;10),"",IF((ROUND(TRUNC(('TRI-2'!AU51  ),2),0))=10,"A+",IF((ROUND(TRUNC(('TRI-2'!AU51  ),2),0))=9,"A-",IF((ROUND(TRUNC(('TRI-2'!AU51   ),2),0))=8,"B+",IF((ROUND(TRUNC(('TRI-2'!AU51 ),2),0))=7,"B-",IF((ROUND(TRUNC(('TRI-2'!AU51  ),2),0))=6,"C+",IF((ROUND(TRUNC(('TRI-2'!AU51  ),2),0))=5,"C-",IF((ROUND(TRUNC(('TRI-2'!AU51  ),2),0))=4,"D+",IF((ROUND(TRUNC(('TRI-2'!AU51 ),2),0))=3,"D-",IF((ROUND(TRUNC(('TRI-2'!AU51 ),2),0))=2,"E+",IF((ROUND(TRUNC(('TRI-2'!AU51  ),2),0))&lt;=1,"E-","")))))))))))</f>
        <v/>
      </c>
      <c r="AV51" s="51" t="str">
        <f>IF(OR('TRI-2'!AV51 ="",'TRI-2'!AV51&lt;0,'TRI-2'!AV51  &gt;10),"",IF((ROUND(TRUNC(('TRI-2'!AV51  ),2),0))=10,"A+",IF((ROUND(TRUNC(('TRI-2'!AV51  ),2),0))=9,"A-",IF((ROUND(TRUNC(('TRI-2'!AV51   ),2),0))=8,"B+",IF((ROUND(TRUNC(('TRI-2'!AV51 ),2),0))=7,"B-",IF((ROUND(TRUNC(('TRI-2'!AV51  ),2),0))=6,"C+",IF((ROUND(TRUNC(('TRI-2'!AV51  ),2),0))=5,"C-",IF((ROUND(TRUNC(('TRI-2'!AV51  ),2),0))=4,"D+",IF((ROUND(TRUNC(('TRI-2'!AV51 ),2),0))=3,"D-",IF((ROUND(TRUNC(('TRI-2'!AV51 ),2),0))=2,"E+",IF((ROUND(TRUNC(('TRI-2'!AV51  ),2),0))&lt;=1,"E-","")))))))))))</f>
        <v/>
      </c>
      <c r="AW51" s="51" t="str">
        <f>IF(OR('TRI-2'!AW51 ="",'TRI-2'!AW51&lt;0,'TRI-2'!AW51  &gt;10),"",IF((ROUND(TRUNC(('TRI-2'!AW51  ),2),0))=10,"A+",IF((ROUND(TRUNC(('TRI-2'!AW51  ),2),0))=9,"A-",IF((ROUND(TRUNC(('TRI-2'!AW51   ),2),0))=8,"B+",IF((ROUND(TRUNC(('TRI-2'!AW51 ),2),0))=7,"B-",IF((ROUND(TRUNC(('TRI-2'!AW51  ),2),0))=6,"C+",IF((ROUND(TRUNC(('TRI-2'!AW51  ),2),0))=5,"C-",IF((ROUND(TRUNC(('TRI-2'!AW51  ),2),0))=4,"D+",IF((ROUND(TRUNC(('TRI-2'!AW51 ),2),0))=3,"D-",IF((ROUND(TRUNC(('TRI-2'!AW51 ),2),0))=2,"E+",IF((ROUND(TRUNC(('TRI-2'!AW51  ),2),0))&lt;=1,"E-","")))))))))))</f>
        <v/>
      </c>
      <c r="AX51" s="51" t="str">
        <f>IF(OR('TRI-2'!AX51 ="",'TRI-2'!AX51&lt;0,'TRI-2'!AX51  &gt;10),"",IF((ROUND(TRUNC(('TRI-2'!AX51  ),2),0))=10,"A+",IF((ROUND(TRUNC(('TRI-2'!AX51  ),2),0))=9,"A-",IF((ROUND(TRUNC(('TRI-2'!AX51   ),2),0))=8,"B+",IF((ROUND(TRUNC(('TRI-2'!AX51 ),2),0))=7,"B-",IF((ROUND(TRUNC(('TRI-2'!AX51  ),2),0))=6,"C+",IF((ROUND(TRUNC(('TRI-2'!AX51  ),2),0))=5,"C-",IF((ROUND(TRUNC(('TRI-2'!AX51  ),2),0))=4,"D+",IF((ROUND(TRUNC(('TRI-2'!AX51 ),2),0))=3,"D-",IF((ROUND(TRUNC(('TRI-2'!AX51 ),2),0))=2,"E+",IF((ROUND(TRUNC(('TRI-2'!AX51  ),2),0))&lt;=1,"E-","")))))))))))</f>
        <v/>
      </c>
      <c r="AY51" s="51" t="str">
        <f>IF(OR('TRI-2'!AY51 ="",'TRI-2'!AY51&lt;0,'TRI-2'!AY51  &gt;10),"",IF((ROUND(TRUNC(('TRI-2'!AY51  ),2),0))=10,"A+",IF((ROUND(TRUNC(('TRI-2'!AY51  ),2),0))=9,"A-",IF((ROUND(TRUNC(('TRI-2'!AY51   ),2),0))=8,"B+",IF((ROUND(TRUNC(('TRI-2'!AY51 ),2),0))=7,"B-",IF((ROUND(TRUNC(('TRI-2'!AY51  ),2),0))=6,"C+",IF((ROUND(TRUNC(('TRI-2'!AY51  ),2),0))=5,"C-",IF((ROUND(TRUNC(('TRI-2'!AY51  ),2),0))=4,"D+",IF((ROUND(TRUNC(('TRI-2'!AY51 ),2),0))=3,"D-",IF((ROUND(TRUNC(('TRI-2'!AY51 ),2),0))=2,"E+",IF((ROUND(TRUNC(('TRI-2'!AY51  ),2),0))&lt;=1,"E-","")))))))))))</f>
        <v/>
      </c>
      <c r="AZ51" s="51" t="str">
        <f>IF(OR('TRI-2'!AZ51 ="",'TRI-2'!AZ51&lt;0,'TRI-2'!AZ51  &gt;10),"",IF((ROUND(TRUNC(('TRI-2'!AZ51  ),2),0))=10,"A+",IF((ROUND(TRUNC(('TRI-2'!AZ51  ),2),0))=9,"A-",IF((ROUND(TRUNC(('TRI-2'!AZ51   ),2),0))=8,"B+",IF((ROUND(TRUNC(('TRI-2'!AZ51 ),2),0))=7,"B-",IF((ROUND(TRUNC(('TRI-2'!AZ51  ),2),0))=6,"C+",IF((ROUND(TRUNC(('TRI-2'!AZ51  ),2),0))=5,"C-",IF((ROUND(TRUNC(('TRI-2'!AZ51  ),2),0))=4,"D+",IF((ROUND(TRUNC(('TRI-2'!AZ51 ),2),0))=3,"D-",IF((ROUND(TRUNC(('TRI-2'!AZ51 ),2),0))=2,"E+",IF((ROUND(TRUNC(('TRI-2'!AZ51  ),2),0))&lt;=1,"E-","")))))))))))</f>
        <v/>
      </c>
      <c r="BA51" s="51" t="str">
        <f>IF(OR('TRI-2'!BA51 ="",'TRI-2'!BA51&lt;0,'TRI-2'!BA51  &gt;10),"",IF((ROUND(TRUNC(('TRI-2'!BA51  ),2),0))=10,"A+",IF((ROUND(TRUNC(('TRI-2'!BA51  ),2),0))=9,"A-",IF((ROUND(TRUNC(('TRI-2'!BA51   ),2),0))=8,"B+",IF((ROUND(TRUNC(('TRI-2'!BA51 ),2),0))=7,"B-",IF((ROUND(TRUNC(('TRI-2'!BA51  ),2),0))=6,"C+",IF((ROUND(TRUNC(('TRI-2'!BA51  ),2),0))=5,"C-",IF((ROUND(TRUNC(('TRI-2'!BA51  ),2),0))=4,"D+",IF((ROUND(TRUNC(('TRI-2'!BA51 ),2),0))=3,"D-",IF((ROUND(TRUNC(('TRI-2'!BA51 ),2),0))=2,"E+",IF((ROUND(TRUNC(('TRI-2'!BA51  ),2),0))&lt;=1,"E-","")))))))))))</f>
        <v/>
      </c>
      <c r="BB51" s="51" t="str">
        <f>IF(OR('TRI-2'!BB51 ="",'TRI-2'!BB51&lt;0,'TRI-2'!BB51  &gt;10),"",IF((ROUND(TRUNC(('TRI-2'!BB51  ),2),0))=10,"A+",IF((ROUND(TRUNC(('TRI-2'!BB51  ),2),0))=9,"A-",IF((ROUND(TRUNC(('TRI-2'!BB51   ),2),0))=8,"B+",IF((ROUND(TRUNC(('TRI-2'!BB51 ),2),0))=7,"B-",IF((ROUND(TRUNC(('TRI-2'!BB51  ),2),0))=6,"C+",IF((ROUND(TRUNC(('TRI-2'!BB51  ),2),0))=5,"C-",IF((ROUND(TRUNC(('TRI-2'!BB51  ),2),0))=4,"D+",IF((ROUND(TRUNC(('TRI-2'!BB51 ),2),0))=3,"D-",IF((ROUND(TRUNC(('TRI-2'!BB51 ),2),0))=2,"E+",IF((ROUND(TRUNC(('TRI-2'!BB51  ),2),0))&lt;=1,"E-","")))))))))))</f>
        <v/>
      </c>
      <c r="BC51" s="51" t="str">
        <f>IF(OR('TRI-2'!BC51 ="",'TRI-2'!BC51&lt;0,'TRI-2'!BC51  &gt;10),"",IF((ROUND(TRUNC(('TRI-2'!BC51  ),2),0))=10,"A+",IF((ROUND(TRUNC(('TRI-2'!BC51  ),2),0))=9,"A-",IF((ROUND(TRUNC(('TRI-2'!BC51   ),2),0))=8,"B+",IF((ROUND(TRUNC(('TRI-2'!BC51 ),2),0))=7,"B-",IF((ROUND(TRUNC(('TRI-2'!BC51  ),2),0))=6,"C+",IF((ROUND(TRUNC(('TRI-2'!BC51  ),2),0))=5,"C-",IF((ROUND(TRUNC(('TRI-2'!BC51  ),2),0))=4,"D+",IF((ROUND(TRUNC(('TRI-2'!BC51 ),2),0))=3,"D-",IF((ROUND(TRUNC(('TRI-2'!BC51 ),2),0))=2,"E+",IF((ROUND(TRUNC(('TRI-2'!BC51  ),2),0))&lt;=1,"E-","")))))))))))</f>
        <v/>
      </c>
      <c r="BD51" s="51" t="str">
        <f>IF(OR('TRI-2'!BD51 ="",'TRI-2'!BD51&lt;0,'TRI-2'!BD51  &gt;10),"",IF((ROUND(TRUNC(('TRI-2'!BD51  ),2),0))=10,"A+",IF((ROUND(TRUNC(('TRI-2'!BD51  ),2),0))=9,"A-",IF((ROUND(TRUNC(('TRI-2'!BD51   ),2),0))=8,"B+",IF((ROUND(TRUNC(('TRI-2'!BD51 ),2),0))=7,"B-",IF((ROUND(TRUNC(('TRI-2'!BD51  ),2),0))=6,"C+",IF((ROUND(TRUNC(('TRI-2'!BD51  ),2),0))=5,"C-",IF((ROUND(TRUNC(('TRI-2'!BD51  ),2),0))=4,"D+",IF((ROUND(TRUNC(('TRI-2'!BD51 ),2),0))=3,"D-",IF((ROUND(TRUNC(('TRI-2'!BD51 ),2),0))=2,"E+",IF((ROUND(TRUNC(('TRI-2'!BD51  ),2),0))&lt;=1,"E-","")))))))))))</f>
        <v/>
      </c>
      <c r="BE51" s="51" t="str">
        <f>IF(OR('TRI-2'!BE51 ="",'TRI-2'!BE51&lt;0,'TRI-2'!BE51  &gt;10),"",IF((ROUND(TRUNC(('TRI-2'!BE51  ),2),0))=10,"A+",IF((ROUND(TRUNC(('TRI-2'!BE51  ),2),0))=9,"A-",IF((ROUND(TRUNC(('TRI-2'!BE51   ),2),0))=8,"B+",IF((ROUND(TRUNC(('TRI-2'!BE51 ),2),0))=7,"B-",IF((ROUND(TRUNC(('TRI-2'!BE51  ),2),0))=6,"C+",IF((ROUND(TRUNC(('TRI-2'!BE51  ),2),0))=5,"C-",IF((ROUND(TRUNC(('TRI-2'!BE51  ),2),0))=4,"D+",IF((ROUND(TRUNC(('TRI-2'!BE51 ),2),0))=3,"D-",IF((ROUND(TRUNC(('TRI-2'!BE51 ),2),0))=2,"E+",IF((ROUND(TRUNC(('TRI-2'!BE51  ),2),0))&lt;=1,"E-","")))))))))))</f>
        <v/>
      </c>
      <c r="BF51" s="51" t="str">
        <f>IF(OR('TRI-2'!BF51 ="",'TRI-2'!BF51&lt;0,'TRI-2'!BF51  &gt;10),"",IF((ROUND(TRUNC(('TRI-2'!BF51  ),2),0))=10,"A+",IF((ROUND(TRUNC(('TRI-2'!BF51  ),2),0))=9,"A-",IF((ROUND(TRUNC(('TRI-2'!BF51   ),2),0))=8,"B+",IF((ROUND(TRUNC(('TRI-2'!BF51 ),2),0))=7,"B-",IF((ROUND(TRUNC(('TRI-2'!BF51  ),2),0))=6,"C+",IF((ROUND(TRUNC(('TRI-2'!BF51  ),2),0))=5,"C-",IF((ROUND(TRUNC(('TRI-2'!BF51  ),2),0))=4,"D+",IF((ROUND(TRUNC(('TRI-2'!BF51 ),2),0))=3,"D-",IF((ROUND(TRUNC(('TRI-2'!BF51 ),2),0))=2,"E+",IF((ROUND(TRUNC(('TRI-2'!BF51  ),2),0))&lt;=1,"E-","")))))))))))</f>
        <v/>
      </c>
      <c r="BG51" s="51" t="str">
        <f>IF(OR('TRI-2'!BG51 ="",'TRI-2'!BG51&lt;0,'TRI-2'!BG51  &gt;10),"",IF((ROUND(TRUNC(('TRI-2'!BG51  ),2),0))=10,"A+",IF((ROUND(TRUNC(('TRI-2'!BG51  ),2),0))=9,"A-",IF((ROUND(TRUNC(('TRI-2'!BG51   ),2),0))=8,"B+",IF((ROUND(TRUNC(('TRI-2'!BG51 ),2),0))=7,"B-",IF((ROUND(TRUNC(('TRI-2'!BG51  ),2),0))=6,"C+",IF((ROUND(TRUNC(('TRI-2'!BG51  ),2),0))=5,"C-",IF((ROUND(TRUNC(('TRI-2'!BG51  ),2),0))=4,"D+",IF((ROUND(TRUNC(('TRI-2'!BG51 ),2),0))=3,"D-",IF((ROUND(TRUNC(('TRI-2'!BG51 ),2),0))=2,"E+",IF((ROUND(TRUNC(('TRI-2'!BG51  ),2),0))&lt;=1,"E-","")))))))))))</f>
        <v/>
      </c>
      <c r="BH51" s="51" t="str">
        <f>IF(OR('TRI-2'!BH51 ="",'TRI-2'!BH51&lt;0,'TRI-2'!BH51  &gt;10),"",IF((ROUND(TRUNC(('TRI-2'!BH51  ),2),0))=10,"A+",IF((ROUND(TRUNC(('TRI-2'!BH51  ),2),0))=9,"A-",IF((ROUND(TRUNC(('TRI-2'!BH51   ),2),0))=8,"B+",IF((ROUND(TRUNC(('TRI-2'!BH51 ),2),0))=7,"B-",IF((ROUND(TRUNC(('TRI-2'!BH51  ),2),0))=6,"C+",IF((ROUND(TRUNC(('TRI-2'!BH51  ),2),0))=5,"C-",IF((ROUND(TRUNC(('TRI-2'!BH51  ),2),0))=4,"D+",IF((ROUND(TRUNC(('TRI-2'!BH51 ),2),0))=3,"D-",IF((ROUND(TRUNC(('TRI-2'!BH51 ),2),0))=2,"E+",IF((ROUND(TRUNC(('TRI-2'!BH51  ),2),0))&lt;=1,"E-","")))))))))))</f>
        <v/>
      </c>
      <c r="BI51" s="51" t="str">
        <f>IF(OR('TRI-2'!BI51 ="",'TRI-2'!BI51&lt;0,'TRI-2'!BI51  &gt;10),"",IF((ROUND(TRUNC(('TRI-2'!BI51  ),2),0))=10,"A+",IF((ROUND(TRUNC(('TRI-2'!BI51  ),2),0))=9,"A-",IF((ROUND(TRUNC(('TRI-2'!BI51   ),2),0))=8,"B+",IF((ROUND(TRUNC(('TRI-2'!BI51 ),2),0))=7,"B-",IF((ROUND(TRUNC(('TRI-2'!BI51  ),2),0))=6,"C+",IF((ROUND(TRUNC(('TRI-2'!BI51  ),2),0))=5,"C-",IF((ROUND(TRUNC(('TRI-2'!BI51  ),2),0))=4,"D+",IF((ROUND(TRUNC(('TRI-2'!BI51 ),2),0))=3,"D-",IF((ROUND(TRUNC(('TRI-2'!BI51 ),2),0))=2,"E+",IF((ROUND(TRUNC(('TRI-2'!BI51  ),2),0))&lt;=1,"E-","")))))))))))</f>
        <v/>
      </c>
      <c r="BJ51" s="51" t="str">
        <f>IF(OR('TRI-2'!BJ51 ="",'TRI-2'!BJ51&lt;0,'TRI-2'!BJ51  &gt;10),"",IF((ROUND(TRUNC(('TRI-2'!BJ51  ),2),0))=10,"A+",IF((ROUND(TRUNC(('TRI-2'!BJ51  ),2),0))=9,"A-",IF((ROUND(TRUNC(('TRI-2'!BJ51   ),2),0))=8,"B+",IF((ROUND(TRUNC(('TRI-2'!BJ51 ),2),0))=7,"B-",IF((ROUND(TRUNC(('TRI-2'!BJ51  ),2),0))=6,"C+",IF((ROUND(TRUNC(('TRI-2'!BJ51  ),2),0))=5,"C-",IF((ROUND(TRUNC(('TRI-2'!BJ51  ),2),0))=4,"D+",IF((ROUND(TRUNC(('TRI-2'!BJ51 ),2),0))=3,"D-",IF((ROUND(TRUNC(('TRI-2'!BJ51 ),2),0))=2,"E+",IF((ROUND(TRUNC(('TRI-2'!BJ51  ),2),0))&lt;=1,"E-","")))))))))))</f>
        <v/>
      </c>
      <c r="BK51" s="51" t="str">
        <f>IF(OR('TRI-2'!BK51 ="",'TRI-2'!BK51&lt;0,'TRI-2'!BK51  &gt;10),"",IF((ROUND(TRUNC(('TRI-2'!BK51  ),2),0))=10,"A+",IF((ROUND(TRUNC(('TRI-2'!BK51  ),2),0))=9,"A-",IF((ROUND(TRUNC(('TRI-2'!BK51   ),2),0))=8,"B+",IF((ROUND(TRUNC(('TRI-2'!BK51 ),2),0))=7,"B-",IF((ROUND(TRUNC(('TRI-2'!BK51  ),2),0))=6,"C+",IF((ROUND(TRUNC(('TRI-2'!BK51  ),2),0))=5,"C-",IF((ROUND(TRUNC(('TRI-2'!BK51  ),2),0))=4,"D+",IF((ROUND(TRUNC(('TRI-2'!BK51 ),2),0))=3,"D-",IF((ROUND(TRUNC(('TRI-2'!BK51 ),2),0))=2,"E+",IF((ROUND(TRUNC(('TRI-2'!BK51  ),2),0))&lt;=1,"E-","")))))))))))</f>
        <v/>
      </c>
      <c r="BL51" s="51" t="str">
        <f>IF(OR('TRI-2'!BL51 ="",'TRI-2'!BL51&lt;0,'TRI-2'!BL51  &gt;10),"",IF((ROUND(TRUNC(('TRI-2'!BL51  ),2),0))=10,"A+",IF((ROUND(TRUNC(('TRI-2'!BL51  ),2),0))=9,"A-",IF((ROUND(TRUNC(('TRI-2'!BL51   ),2),0))=8,"B+",IF((ROUND(TRUNC(('TRI-2'!BL51 ),2),0))=7,"B-",IF((ROUND(TRUNC(('TRI-2'!BL51  ),2),0))=6,"C+",IF((ROUND(TRUNC(('TRI-2'!BL51  ),2),0))=5,"C-",IF((ROUND(TRUNC(('TRI-2'!BL51  ),2),0))=4,"D+",IF((ROUND(TRUNC(('TRI-2'!BL51 ),2),0))=3,"D-",IF((ROUND(TRUNC(('TRI-2'!BL51 ),2),0))=2,"E+",IF((ROUND(TRUNC(('TRI-2'!BL51  ),2),0))&lt;=1,"E-","")))))))))))</f>
        <v/>
      </c>
      <c r="BM51" s="51" t="str">
        <f>IF(OR('TRI-2'!BM51 ="",'TRI-2'!BM51&lt;0,'TRI-2'!BM51  &gt;10),"",IF((ROUND(TRUNC(('TRI-2'!BM51  ),2),0))=10,"A+",IF((ROUND(TRUNC(('TRI-2'!BM51  ),2),0))=9,"A-",IF((ROUND(TRUNC(('TRI-2'!BM51   ),2),0))=8,"B+",IF((ROUND(TRUNC(('TRI-2'!BM51 ),2),0))=7,"B-",IF((ROUND(TRUNC(('TRI-2'!BM51  ),2),0))=6,"C+",IF((ROUND(TRUNC(('TRI-2'!BM51  ),2),0))=5,"C-",IF((ROUND(TRUNC(('TRI-2'!BM51  ),2),0))=4,"D+",IF((ROUND(TRUNC(('TRI-2'!BM51 ),2),0))=3,"D-",IF((ROUND(TRUNC(('TRI-2'!BM51 ),2),0))=2,"E+",IF((ROUND(TRUNC(('TRI-2'!BM51  ),2),0))&lt;=1,"E-","")))))))))))</f>
        <v/>
      </c>
      <c r="BN51" s="51" t="str">
        <f>IF(OR('TRI-2'!BN51 ="",'TRI-2'!BN51&lt;0,'TRI-2'!BN51  &gt;10),"",IF((ROUND(TRUNC(('TRI-2'!BN51  ),2),0))=10,"A+",IF((ROUND(TRUNC(('TRI-2'!BN51  ),2),0))=9,"A-",IF((ROUND(TRUNC(('TRI-2'!BN51   ),2),0))=8,"B+",IF((ROUND(TRUNC(('TRI-2'!BN51 ),2),0))=7,"B-",IF((ROUND(TRUNC(('TRI-2'!BN51  ),2),0))=6,"C+",IF((ROUND(TRUNC(('TRI-2'!BN51  ),2),0))=5,"C-",IF((ROUND(TRUNC(('TRI-2'!BN51  ),2),0))=4,"D+",IF((ROUND(TRUNC(('TRI-2'!BN51 ),2),0))=3,"D-",IF((ROUND(TRUNC(('TRI-2'!BN51 ),2),0))=2,"E+",IF((ROUND(TRUNC(('TRI-2'!BN51  ),2),0))&lt;=1,"E-","")))))))))))</f>
        <v/>
      </c>
      <c r="BO51" s="51" t="str">
        <f>IF(OR('TRI-2'!BO51 ="",'TRI-2'!BO51&lt;0,'TRI-2'!BO51  &gt;10),"",IF((ROUND(TRUNC(('TRI-2'!BO51  ),2),0))=10,"A+",IF((ROUND(TRUNC(('TRI-2'!BO51  ),2),0))=9,"A-",IF((ROUND(TRUNC(('TRI-2'!BO51   ),2),0))=8,"B+",IF((ROUND(TRUNC(('TRI-2'!BO51 ),2),0))=7,"B-",IF((ROUND(TRUNC(('TRI-2'!BO51  ),2),0))=6,"C+",IF((ROUND(TRUNC(('TRI-2'!BO51  ),2),0))=5,"C-",IF((ROUND(TRUNC(('TRI-2'!BO51  ),2),0))=4,"D+",IF((ROUND(TRUNC(('TRI-2'!BO51 ),2),0))=3,"D-",IF((ROUND(TRUNC(('TRI-2'!BO51 ),2),0))=2,"E+",IF((ROUND(TRUNC(('TRI-2'!BO51  ),2),0))&lt;=1,"E-","")))))))))))</f>
        <v/>
      </c>
      <c r="BP51" s="51" t="str">
        <f>IF(OR('TRI-2'!BP51 ="",'TRI-2'!BP51&lt;0,'TRI-2'!BP51  &gt;10),"",IF((ROUND(TRUNC(('TRI-2'!BP51  ),2),0))=10,"A+",IF((ROUND(TRUNC(('TRI-2'!BP51  ),2),0))=9,"A-",IF((ROUND(TRUNC(('TRI-2'!BP51   ),2),0))=8,"B+",IF((ROUND(TRUNC(('TRI-2'!BP51 ),2),0))=7,"B-",IF((ROUND(TRUNC(('TRI-2'!BP51  ),2),0))=6,"C+",IF((ROUND(TRUNC(('TRI-2'!BP51  ),2),0))=5,"C-",IF((ROUND(TRUNC(('TRI-2'!BP51  ),2),0))=4,"D+",IF((ROUND(TRUNC(('TRI-2'!BP51 ),2),0))=3,"D-",IF((ROUND(TRUNC(('TRI-2'!BP51 ),2),0))=2,"E+",IF((ROUND(TRUNC(('TRI-2'!BP51  ),2),0))&lt;=1,"E-","")))))))))))</f>
        <v/>
      </c>
      <c r="BQ51" s="51" t="str">
        <f>IF(OR('TRI-2'!BQ51 ="",'TRI-2'!BQ51&lt;0,'TRI-2'!BQ51  &gt;10),"",IF((ROUND(TRUNC(('TRI-2'!BQ51  ),2),0))=10,"A+",IF((ROUND(TRUNC(('TRI-2'!BQ51  ),2),0))=9,"A-",IF((ROUND(TRUNC(('TRI-2'!BQ51   ),2),0))=8,"B+",IF((ROUND(TRUNC(('TRI-2'!BQ51 ),2),0))=7,"B-",IF((ROUND(TRUNC(('TRI-2'!BQ51  ),2),0))=6,"C+",IF((ROUND(TRUNC(('TRI-2'!BQ51  ),2),0))=5,"C-",IF((ROUND(TRUNC(('TRI-2'!BQ51  ),2),0))=4,"D+",IF((ROUND(TRUNC(('TRI-2'!BQ51 ),2),0))=3,"D-",IF((ROUND(TRUNC(('TRI-2'!BQ51 ),2),0))=2,"E+",IF((ROUND(TRUNC(('TRI-2'!BQ51  ),2),0))&lt;=1,"E-","")))))))))))</f>
        <v/>
      </c>
      <c r="BR51" s="51" t="str">
        <f>IF(OR('TRI-2'!BR51 ="",'TRI-2'!BR51&lt;0,'TRI-2'!BR51  &gt;10),"",IF((ROUND(TRUNC(('TRI-2'!BR51  ),2),0))=10,"A+",IF((ROUND(TRUNC(('TRI-2'!BR51  ),2),0))=9,"A-",IF((ROUND(TRUNC(('TRI-2'!BR51   ),2),0))=8,"B+",IF((ROUND(TRUNC(('TRI-2'!BR51 ),2),0))=7,"B-",IF((ROUND(TRUNC(('TRI-2'!BR51  ),2),0))=6,"C+",IF((ROUND(TRUNC(('TRI-2'!BR51  ),2),0))=5,"C-",IF((ROUND(TRUNC(('TRI-2'!BR51  ),2),0))=4,"D+",IF((ROUND(TRUNC(('TRI-2'!BR51 ),2),0))=3,"D-",IF((ROUND(TRUNC(('TRI-2'!BR51 ),2),0))=2,"E+",IF((ROUND(TRUNC(('TRI-2'!BR51  ),2),0))&lt;=1,"E-","")))))))))))</f>
        <v/>
      </c>
      <c r="BS51" s="51" t="str">
        <f>IF(OR('TRI-2'!BS51 ="",'TRI-2'!BS51&lt;0,'TRI-2'!BS51  &gt;10),"",IF((ROUND(TRUNC(('TRI-2'!BS51  ),2),0))=10,"A+",IF((ROUND(TRUNC(('TRI-2'!BS51  ),2),0))=9,"A-",IF((ROUND(TRUNC(('TRI-2'!BS51   ),2),0))=8,"B+",IF((ROUND(TRUNC(('TRI-2'!BS51 ),2),0))=7,"B-",IF((ROUND(TRUNC(('TRI-2'!BS51  ),2),0))=6,"C+",IF((ROUND(TRUNC(('TRI-2'!BS51  ),2),0))=5,"C-",IF((ROUND(TRUNC(('TRI-2'!BS51  ),2),0))=4,"D+",IF((ROUND(TRUNC(('TRI-2'!BS51 ),2),0))=3,"D-",IF((ROUND(TRUNC(('TRI-2'!BS51 ),2),0))=2,"E+",IF((ROUND(TRUNC(('TRI-2'!BS51  ),2),0))&lt;=1,"E-","")))))))))))</f>
        <v/>
      </c>
      <c r="BT51" s="51" t="str">
        <f>IF(OR('TRI-2'!BT51 ="",'TRI-2'!BT51&lt;0,'TRI-2'!BT51  &gt;10),"",IF((ROUND(TRUNC(('TRI-2'!BT51  ),2),0))=10,"A+",IF((ROUND(TRUNC(('TRI-2'!BT51  ),2),0))=9,"A-",IF((ROUND(TRUNC(('TRI-2'!BT51   ),2),0))=8,"B+",IF((ROUND(TRUNC(('TRI-2'!BT51 ),2),0))=7,"B-",IF((ROUND(TRUNC(('TRI-2'!BT51  ),2),0))=6,"C+",IF((ROUND(TRUNC(('TRI-2'!BT51  ),2),0))=5,"C-",IF((ROUND(TRUNC(('TRI-2'!BT51  ),2),0))=4,"D+",IF((ROUND(TRUNC(('TRI-2'!BT51 ),2),0))=3,"D-",IF((ROUND(TRUNC(('TRI-2'!BT51 ),2),0))=2,"E+",IF((ROUND(TRUNC(('TRI-2'!BT51  ),2),0))&lt;=1,"E-","")))))))))))</f>
        <v/>
      </c>
      <c r="BU51" s="51" t="str">
        <f>IF(OR('TRI-2'!BU51 ="",'TRI-2'!BU51&lt;0,'TRI-2'!BU51  &gt;10),"",IF((ROUND(TRUNC(('TRI-2'!BU51  ),2),0))=10,"A+",IF((ROUND(TRUNC(('TRI-2'!BU51  ),2),0))=9,"A-",IF((ROUND(TRUNC(('TRI-2'!BU51   ),2),0))=8,"B+",IF((ROUND(TRUNC(('TRI-2'!BU51 ),2),0))=7,"B-",IF((ROUND(TRUNC(('TRI-2'!BU51  ),2),0))=6,"C+",IF((ROUND(TRUNC(('TRI-2'!BU51  ),2),0))=5,"C-",IF((ROUND(TRUNC(('TRI-2'!BU51  ),2),0))=4,"D+",IF((ROUND(TRUNC(('TRI-2'!BU51 ),2),0))=3,"D-",IF((ROUND(TRUNC(('TRI-2'!BU51 ),2),0))=2,"E+",IF((ROUND(TRUNC(('TRI-2'!BU51  ),2),0))&lt;=1,"E-","")))))))))))</f>
        <v/>
      </c>
      <c r="BV51" s="51" t="str">
        <f>IF(OR('TRI-2'!BV51 ="",'TRI-2'!BV51&lt;0,'TRI-2'!BV51  &gt;10),"",IF((ROUND(TRUNC(('TRI-2'!BV51  ),2),0))=10,"A+",IF((ROUND(TRUNC(('TRI-2'!BV51  ),2),0))=9,"A-",IF((ROUND(TRUNC(('TRI-2'!BV51   ),2),0))=8,"B+",IF((ROUND(TRUNC(('TRI-2'!BV51 ),2),0))=7,"B-",IF((ROUND(TRUNC(('TRI-2'!BV51  ),2),0))=6,"C+",IF((ROUND(TRUNC(('TRI-2'!BV51  ),2),0))=5,"C-",IF((ROUND(TRUNC(('TRI-2'!BV51  ),2),0))=4,"D+",IF((ROUND(TRUNC(('TRI-2'!BV51 ),2),0))=3,"D-",IF((ROUND(TRUNC(('TRI-2'!BV51 ),2),0))=2,"E+",IF((ROUND(TRUNC(('TRI-2'!BV51  ),2),0))&lt;=1,"E-","")))))))))))</f>
        <v/>
      </c>
      <c r="BW51" s="51" t="str">
        <f>IF(OR('TRI-2'!BW51 ="",'TRI-2'!BW51&lt;0,'TRI-2'!BW51  &gt;10),"",IF((ROUND(TRUNC(('TRI-2'!BW51  ),2),0))=10,"A+",IF((ROUND(TRUNC(('TRI-2'!BW51  ),2),0))=9,"A-",IF((ROUND(TRUNC(('TRI-2'!BW51   ),2),0))=8,"B+",IF((ROUND(TRUNC(('TRI-2'!BW51 ),2),0))=7,"B-",IF((ROUND(TRUNC(('TRI-2'!BW51  ),2),0))=6,"C+",IF((ROUND(TRUNC(('TRI-2'!BW51  ),2),0))=5,"C-",IF((ROUND(TRUNC(('TRI-2'!BW51  ),2),0))=4,"D+",IF((ROUND(TRUNC(('TRI-2'!BW51 ),2),0))=3,"D-",IF((ROUND(TRUNC(('TRI-2'!BW51 ),2),0))=2,"E+",IF((ROUND(TRUNC(('TRI-2'!BW51  ),2),0))&lt;=1,"E-","")))))))))))</f>
        <v/>
      </c>
      <c r="BX51" s="51" t="str">
        <f>IF(OR('TRI-2'!BX51 ="",'TRI-2'!BX51&lt;0,'TRI-2'!BX51  &gt;10),"",IF((ROUND(TRUNC(('TRI-2'!BX51  ),2),0))=10,"A+",IF((ROUND(TRUNC(('TRI-2'!BX51  ),2),0))=9,"A-",IF((ROUND(TRUNC(('TRI-2'!BX51   ),2),0))=8,"B+",IF((ROUND(TRUNC(('TRI-2'!BX51 ),2),0))=7,"B-",IF((ROUND(TRUNC(('TRI-2'!BX51  ),2),0))=6,"C+",IF((ROUND(TRUNC(('TRI-2'!BX51  ),2),0))=5,"C-",IF((ROUND(TRUNC(('TRI-2'!BX51  ),2),0))=4,"D+",IF((ROUND(TRUNC(('TRI-2'!BX51 ),2),0))=3,"D-",IF((ROUND(TRUNC(('TRI-2'!BX51 ),2),0))=2,"E+",IF((ROUND(TRUNC(('TRI-2'!BX51  ),2),0))&lt;=1,"E-","")))))))))))</f>
        <v/>
      </c>
      <c r="BY51" s="51" t="str">
        <f>IF(OR('TRI-2'!BY51 ="",'TRI-2'!BY51&lt;0,'TRI-2'!BY51  &gt;10),"",IF((ROUND(TRUNC(('TRI-2'!BY51  ),2),0))=10,"A+",IF((ROUND(TRUNC(('TRI-2'!BY51  ),2),0))=9,"A-",IF((ROUND(TRUNC(('TRI-2'!BY51   ),2),0))=8,"B+",IF((ROUND(TRUNC(('TRI-2'!BY51 ),2),0))=7,"B-",IF((ROUND(TRUNC(('TRI-2'!BY51  ),2),0))=6,"C+",IF((ROUND(TRUNC(('TRI-2'!BY51  ),2),0))=5,"C-",IF((ROUND(TRUNC(('TRI-2'!BY51  ),2),0))=4,"D+",IF((ROUND(TRUNC(('TRI-2'!BY51 ),2),0))=3,"D-",IF((ROUND(TRUNC(('TRI-2'!BY51 ),2),0))=2,"E+",IF((ROUND(TRUNC(('TRI-2'!BY51  ),2),0))&lt;=1,"E-","")))))))))))</f>
        <v/>
      </c>
      <c r="BZ51" s="51" t="str">
        <f>IF(OR('TRI-2'!BZ51 ="",'TRI-2'!BZ51&lt;0,'TRI-2'!BZ51  &gt;10),"",IF((ROUND(TRUNC(('TRI-2'!BZ51  ),2),0))=10,"A+",IF((ROUND(TRUNC(('TRI-2'!BZ51  ),2),0))=9,"A-",IF((ROUND(TRUNC(('TRI-2'!BZ51   ),2),0))=8,"B+",IF((ROUND(TRUNC(('TRI-2'!BZ51 ),2),0))=7,"B-",IF((ROUND(TRUNC(('TRI-2'!BZ51  ),2),0))=6,"C+",IF((ROUND(TRUNC(('TRI-2'!BZ51  ),2),0))=5,"C-",IF((ROUND(TRUNC(('TRI-2'!BZ51  ),2),0))=4,"D+",IF((ROUND(TRUNC(('TRI-2'!BZ51 ),2),0))=3,"D-",IF((ROUND(TRUNC(('TRI-2'!BZ51 ),2),0))=2,"E+",IF((ROUND(TRUNC(('TRI-2'!BZ51  ),2),0))&lt;=1,"E-","")))))))))))</f>
        <v/>
      </c>
      <c r="CA51" s="51" t="str">
        <f>IF(OR('TRI-2'!CA51 ="",'TRI-2'!CA51&lt;0,'TRI-2'!CA51  &gt;10),"",IF((ROUND(TRUNC(('TRI-2'!CA51  ),2),0))=10,"A+",IF((ROUND(TRUNC(('TRI-2'!CA51  ),2),0))=9,"A-",IF((ROUND(TRUNC(('TRI-2'!CA51   ),2),0))=8,"B+",IF((ROUND(TRUNC(('TRI-2'!CA51 ),2),0))=7,"B-",IF((ROUND(TRUNC(('TRI-2'!CA51  ),2),0))=6,"C+",IF((ROUND(TRUNC(('TRI-2'!CA51  ),2),0))=5,"C-",IF((ROUND(TRUNC(('TRI-2'!CA51  ),2),0))=4,"D+",IF((ROUND(TRUNC(('TRI-2'!CA51 ),2),0))=3,"D-",IF((ROUND(TRUNC(('TRI-2'!CA51 ),2),0))=2,"E+",IF((ROUND(TRUNC(('TRI-2'!CA51  ),2),0))&lt;=1,"E-","")))))))))))</f>
        <v/>
      </c>
      <c r="CB51" s="51" t="str">
        <f>IF(OR('TRI-2'!CB51 ="",'TRI-2'!CB51&lt;0,'TRI-2'!CB51  &gt;10),"",IF((ROUND(TRUNC(('TRI-2'!CB51  ),2),0))=10,"A+",IF((ROUND(TRUNC(('TRI-2'!CB51  ),2),0))=9,"A-",IF((ROUND(TRUNC(('TRI-2'!CB51   ),2),0))=8,"B+",IF((ROUND(TRUNC(('TRI-2'!CB51 ),2),0))=7,"B-",IF((ROUND(TRUNC(('TRI-2'!CB51  ),2),0))=6,"C+",IF((ROUND(TRUNC(('TRI-2'!CB51  ),2),0))=5,"C-",IF((ROUND(TRUNC(('TRI-2'!CB51  ),2),0))=4,"D+",IF((ROUND(TRUNC(('TRI-2'!CB51 ),2),0))=3,"D-",IF((ROUND(TRUNC(('TRI-2'!CB51 ),2),0))=2,"E+",IF((ROUND(TRUNC(('TRI-2'!CB51  ),2),0))&lt;=1,"E-","")))))))))))</f>
        <v/>
      </c>
      <c r="CC51" s="51" t="str">
        <f>IF(OR('TRI-2'!CC51 ="",'TRI-2'!CC51&lt;0,'TRI-2'!CC51  &gt;10),"",IF((ROUND(TRUNC(('TRI-2'!CC51  ),2),0))=10,"A+",IF((ROUND(TRUNC(('TRI-2'!CC51  ),2),0))=9,"A-",IF((ROUND(TRUNC(('TRI-2'!CC51   ),2),0))=8,"B+",IF((ROUND(TRUNC(('TRI-2'!CC51 ),2),0))=7,"B-",IF((ROUND(TRUNC(('TRI-2'!CC51  ),2),0))=6,"C+",IF((ROUND(TRUNC(('TRI-2'!CC51  ),2),0))=5,"C-",IF((ROUND(TRUNC(('TRI-2'!CC51  ),2),0))=4,"D+",IF((ROUND(TRUNC(('TRI-2'!CC51 ),2),0))=3,"D-",IF((ROUND(TRUNC(('TRI-2'!CC51 ),2),0))=2,"E+",IF((ROUND(TRUNC(('TRI-2'!CC51  ),2),0))&lt;=1,"E-","")))))))))))</f>
        <v/>
      </c>
      <c r="CD51" s="51" t="str">
        <f>IF(OR('TRI-2'!CD51 ="",'TRI-2'!CD51&lt;0,'TRI-2'!CD51  &gt;10),"",IF((ROUND(TRUNC(('TRI-2'!CD51  ),2),0))=10,"A+",IF((ROUND(TRUNC(('TRI-2'!CD51  ),2),0))=9,"A-",IF((ROUND(TRUNC(('TRI-2'!CD51   ),2),0))=8,"B+",IF((ROUND(TRUNC(('TRI-2'!CD51 ),2),0))=7,"B-",IF((ROUND(TRUNC(('TRI-2'!CD51  ),2),0))=6,"C+",IF((ROUND(TRUNC(('TRI-2'!CD51  ),2),0))=5,"C-",IF((ROUND(TRUNC(('TRI-2'!CD51  ),2),0))=4,"D+",IF((ROUND(TRUNC(('TRI-2'!CD51 ),2),0))=3,"D-",IF((ROUND(TRUNC(('TRI-2'!CD51 ),2),0))=2,"E+",IF((ROUND(TRUNC(('TRI-2'!CD51  ),2),0))&lt;=1,"E-","")))))))))))</f>
        <v/>
      </c>
      <c r="CE51" s="51" t="str">
        <f>IF(OR('TRI-2'!CE51 ="",'TRI-2'!CE51&lt;0,'TRI-2'!CE51  &gt;10),"",IF((ROUND(TRUNC(('TRI-2'!CE51  ),2),0))=10,"A+",IF((ROUND(TRUNC(('TRI-2'!CE51  ),2),0))=9,"A-",IF((ROUND(TRUNC(('TRI-2'!CE51   ),2),0))=8,"B+",IF((ROUND(TRUNC(('TRI-2'!CE51 ),2),0))=7,"B-",IF((ROUND(TRUNC(('TRI-2'!CE51  ),2),0))=6,"C+",IF((ROUND(TRUNC(('TRI-2'!CE51  ),2),0))=5,"C-",IF((ROUND(TRUNC(('TRI-2'!CE51  ),2),0))=4,"D+",IF((ROUND(TRUNC(('TRI-2'!CE51 ),2),0))=3,"D-",IF((ROUND(TRUNC(('TRI-2'!CE51 ),2),0))=2,"E+",IF((ROUND(TRUNC(('TRI-2'!CE51  ),2),0))&lt;=1,"E-","")))))))))))</f>
        <v/>
      </c>
      <c r="CF51" s="51" t="str">
        <f>IF(OR('TRI-2'!CF51 ="",'TRI-2'!CF51&lt;0,'TRI-2'!CF51  &gt;10),"",IF((ROUND(TRUNC(('TRI-2'!CF51  ),2),0))=10,"A+",IF((ROUND(TRUNC(('TRI-2'!CF51  ),2),0))=9,"A-",IF((ROUND(TRUNC(('TRI-2'!CF51   ),2),0))=8,"B+",IF((ROUND(TRUNC(('TRI-2'!CF51 ),2),0))=7,"B-",IF((ROUND(TRUNC(('TRI-2'!CF51  ),2),0))=6,"C+",IF((ROUND(TRUNC(('TRI-2'!CF51  ),2),0))=5,"C-",IF((ROUND(TRUNC(('TRI-2'!CF51  ),2),0))=4,"D+",IF((ROUND(TRUNC(('TRI-2'!CF51 ),2),0))=3,"D-",IF((ROUND(TRUNC(('TRI-2'!CF51 ),2),0))=2,"E+",IF((ROUND(TRUNC(('TRI-2'!CF51  ),2),0))&lt;=1,"E-","")))))))))))</f>
        <v/>
      </c>
      <c r="CG51" s="51" t="str">
        <f>IF(OR('TRI-2'!CG51 ="",'TRI-2'!CG51&lt;0,'TRI-2'!CG51  &gt;10),"",IF((ROUND(TRUNC(('TRI-2'!CG51  ),2),0))=10,"A+",IF((ROUND(TRUNC(('TRI-2'!CG51  ),2),0))=9,"A-",IF((ROUND(TRUNC(('TRI-2'!CG51   ),2),0))=8,"B+",IF((ROUND(TRUNC(('TRI-2'!CG51 ),2),0))=7,"B-",IF((ROUND(TRUNC(('TRI-2'!CG51  ),2),0))=6,"C+",IF((ROUND(TRUNC(('TRI-2'!CG51  ),2),0))=5,"C-",IF((ROUND(TRUNC(('TRI-2'!CG51  ),2),0))=4,"D+",IF((ROUND(TRUNC(('TRI-2'!CG51 ),2),0))=3,"D-",IF((ROUND(TRUNC(('TRI-2'!CG51 ),2),0))=2,"E+",IF((ROUND(TRUNC(('TRI-2'!CG51  ),2),0))&lt;=1,"E-","")))))))))))</f>
        <v/>
      </c>
      <c r="CH51" s="51" t="str">
        <f>IF(OR('TRI-2'!CH51 ="",'TRI-2'!CH51&lt;0,'TRI-2'!CH51  &gt;10),"",IF((ROUND(TRUNC(('TRI-2'!CH51  ),2),0))=10,"A+",IF((ROUND(TRUNC(('TRI-2'!CH51  ),2),0))=9,"A-",IF((ROUND(TRUNC(('TRI-2'!CH51   ),2),0))=8,"B+",IF((ROUND(TRUNC(('TRI-2'!CH51 ),2),0))=7,"B-",IF((ROUND(TRUNC(('TRI-2'!CH51  ),2),0))=6,"C+",IF((ROUND(TRUNC(('TRI-2'!CH51  ),2),0))=5,"C-",IF((ROUND(TRUNC(('TRI-2'!CH51  ),2),0))=4,"D+",IF((ROUND(TRUNC(('TRI-2'!CH51 ),2),0))=3,"D-",IF((ROUND(TRUNC(('TRI-2'!CH51 ),2),0))=2,"E+",IF((ROUND(TRUNC(('TRI-2'!CH51  ),2),0))&lt;=1,"E-","")))))))))))</f>
        <v/>
      </c>
      <c r="CI51" s="51" t="str">
        <f>IF(OR('TRI-2'!CI51 ="",'TRI-2'!CI51&lt;0,'TRI-2'!CI51  &gt;10),"",IF((ROUND(TRUNC(('TRI-2'!CI51  ),2),0))=10,"A+",IF((ROUND(TRUNC(('TRI-2'!CI51  ),2),0))=9,"A-",IF((ROUND(TRUNC(('TRI-2'!CI51   ),2),0))=8,"B+",IF((ROUND(TRUNC(('TRI-2'!CI51 ),2),0))=7,"B-",IF((ROUND(TRUNC(('TRI-2'!CI51  ),2),0))=6,"C+",IF((ROUND(TRUNC(('TRI-2'!CI51  ),2),0))=5,"C-",IF((ROUND(TRUNC(('TRI-2'!CI51  ),2),0))=4,"D+",IF((ROUND(TRUNC(('TRI-2'!CI51 ),2),0))=3,"D-",IF((ROUND(TRUNC(('TRI-2'!CI51 ),2),0))=2,"E+",IF((ROUND(TRUNC(('TRI-2'!CI51  ),2),0))&lt;=1,"E-","")))))))))))</f>
        <v/>
      </c>
      <c r="CJ51" s="51" t="str">
        <f>IF(OR('TRI-2'!CJ51 ="",'TRI-2'!CJ51&lt;0,'TRI-2'!CJ51  &gt;10),"",IF((ROUND(TRUNC(('TRI-2'!CJ51  ),2),0))=10,"A+",IF((ROUND(TRUNC(('TRI-2'!CJ51  ),2),0))=9,"A-",IF((ROUND(TRUNC(('TRI-2'!CJ51   ),2),0))=8,"B+",IF((ROUND(TRUNC(('TRI-2'!CJ51 ),2),0))=7,"B-",IF((ROUND(TRUNC(('TRI-2'!CJ51  ),2),0))=6,"C+",IF((ROUND(TRUNC(('TRI-2'!CJ51  ),2),0))=5,"C-",IF((ROUND(TRUNC(('TRI-2'!CJ51  ),2),0))=4,"D+",IF((ROUND(TRUNC(('TRI-2'!CJ51 ),2),0))=3,"D-",IF((ROUND(TRUNC(('TRI-2'!CJ51 ),2),0))=2,"E+",IF((ROUND(TRUNC(('TRI-2'!CJ51  ),2),0))&lt;=1,"E-","")))))))))))</f>
        <v/>
      </c>
      <c r="CK51" s="51" t="str">
        <f>IF(OR('TRI-2'!CK51 ="",'TRI-2'!CK51&lt;0,'TRI-2'!CK51  &gt;10),"",IF((ROUND(TRUNC(('TRI-2'!CK51  ),2),0))=10,"A+",IF((ROUND(TRUNC(('TRI-2'!CK51  ),2),0))=9,"A-",IF((ROUND(TRUNC(('TRI-2'!CK51   ),2),0))=8,"B+",IF((ROUND(TRUNC(('TRI-2'!CK51 ),2),0))=7,"B-",IF((ROUND(TRUNC(('TRI-2'!CK51  ),2),0))=6,"C+",IF((ROUND(TRUNC(('TRI-2'!CK51  ),2),0))=5,"C-",IF((ROUND(TRUNC(('TRI-2'!CK51  ),2),0))=4,"D+",IF((ROUND(TRUNC(('TRI-2'!CK51 ),2),0))=3,"D-",IF((ROUND(TRUNC(('TRI-2'!CK51 ),2),0))=2,"E+",IF((ROUND(TRUNC(('TRI-2'!CK51  ),2),0))&lt;=1,"E-","")))))))))))</f>
        <v/>
      </c>
      <c r="CL51" s="51" t="str">
        <f>IF(OR('TRI-2'!CL51 ="",'TRI-2'!CL51&lt;0,'TRI-2'!CL51  &gt;10),"",IF((ROUND(TRUNC(('TRI-2'!CL51  ),2),0))=10,"A+",IF((ROUND(TRUNC(('TRI-2'!CL51  ),2),0))=9,"A-",IF((ROUND(TRUNC(('TRI-2'!CL51   ),2),0))=8,"B+",IF((ROUND(TRUNC(('TRI-2'!CL51 ),2),0))=7,"B-",IF((ROUND(TRUNC(('TRI-2'!CL51  ),2),0))=6,"C+",IF((ROUND(TRUNC(('TRI-2'!CL51  ),2),0))=5,"C-",IF((ROUND(TRUNC(('TRI-2'!CL51  ),2),0))=4,"D+",IF((ROUND(TRUNC(('TRI-2'!CL51 ),2),0))=3,"D-",IF((ROUND(TRUNC(('TRI-2'!CL51 ),2),0))=2,"E+",IF((ROUND(TRUNC(('TRI-2'!CL51  ),2),0))&lt;=1,"E-","")))))))))))</f>
        <v/>
      </c>
      <c r="CM51" s="51" t="str">
        <f>IF(OR('TRI-2'!CM51 ="",'TRI-2'!CM51&lt;0,'TRI-2'!CM51  &gt;10),"",IF((ROUND(TRUNC(('TRI-2'!CM51  ),2),0))=10,"A+",IF((ROUND(TRUNC(('TRI-2'!CM51  ),2),0))=9,"A-",IF((ROUND(TRUNC(('TRI-2'!CM51   ),2),0))=8,"B+",IF((ROUND(TRUNC(('TRI-2'!CM51 ),2),0))=7,"B-",IF((ROUND(TRUNC(('TRI-2'!CM51  ),2),0))=6,"C+",IF((ROUND(TRUNC(('TRI-2'!CM51  ),2),0))=5,"C-",IF((ROUND(TRUNC(('TRI-2'!CM51  ),2),0))=4,"D+",IF((ROUND(TRUNC(('TRI-2'!CM51 ),2),0))=3,"D-",IF((ROUND(TRUNC(('TRI-2'!CM51 ),2),0))=2,"E+",IF((ROUND(TRUNC(('TRI-2'!CM51  ),2),0))&lt;=1,"E-","")))))))))))</f>
        <v/>
      </c>
      <c r="CN51" s="51" t="str">
        <f>IF(OR('TRI-2'!CN51 ="",'TRI-2'!CN51&lt;0,'TRI-2'!CN51  &gt;10),"",IF((ROUND(TRUNC(('TRI-2'!CN51  ),2),0))=10,"A+",IF((ROUND(TRUNC(('TRI-2'!CN51  ),2),0))=9,"A-",IF((ROUND(TRUNC(('TRI-2'!CN51   ),2),0))=8,"B+",IF((ROUND(TRUNC(('TRI-2'!CN51 ),2),0))=7,"B-",IF((ROUND(TRUNC(('TRI-2'!CN51  ),2),0))=6,"C+",IF((ROUND(TRUNC(('TRI-2'!CN51  ),2),0))=5,"C-",IF((ROUND(TRUNC(('TRI-2'!CN51  ),2),0))=4,"D+",IF((ROUND(TRUNC(('TRI-2'!CN51 ),2),0))=3,"D-",IF((ROUND(TRUNC(('TRI-2'!CN51 ),2),0))=2,"E+",IF((ROUND(TRUNC(('TRI-2'!CN51  ),2),0))&lt;=1,"E-","")))))))))))</f>
        <v/>
      </c>
      <c r="CO51" s="51" t="str">
        <f>IF(OR('TRI-2'!CO51 ="",'TRI-2'!CO51&lt;0,'TRI-2'!CO51  &gt;10),"",IF((ROUND(TRUNC(('TRI-2'!CO51  ),2),0))=10,"A+",IF((ROUND(TRUNC(('TRI-2'!CO51  ),2),0))=9,"A-",IF((ROUND(TRUNC(('TRI-2'!CO51   ),2),0))=8,"B+",IF((ROUND(TRUNC(('TRI-2'!CO51 ),2),0))=7,"B-",IF((ROUND(TRUNC(('TRI-2'!CO51  ),2),0))=6,"C+",IF((ROUND(TRUNC(('TRI-2'!CO51  ),2),0))=5,"C-",IF((ROUND(TRUNC(('TRI-2'!CO51  ),2),0))=4,"D+",IF((ROUND(TRUNC(('TRI-2'!CO51 ),2),0))=3,"D-",IF((ROUND(TRUNC(('TRI-2'!CO51 ),2),0))=2,"E+",IF((ROUND(TRUNC(('TRI-2'!CO51  ),2),0))&lt;=1,"E-","")))))))))))</f>
        <v/>
      </c>
      <c r="CP51" s="51" t="str">
        <f>IF(OR('TRI-2'!CP51 ="",'TRI-2'!CP51&lt;0,'TRI-2'!CP51  &gt;10),"",IF((ROUND(TRUNC(('TRI-2'!CP51  ),2),0))=10,"A+",IF((ROUND(TRUNC(('TRI-2'!CP51  ),2),0))=9,"A-",IF((ROUND(TRUNC(('TRI-2'!CP51   ),2),0))=8,"B+",IF((ROUND(TRUNC(('TRI-2'!CP51 ),2),0))=7,"B-",IF((ROUND(TRUNC(('TRI-2'!CP51  ),2),0))=6,"C+",IF((ROUND(TRUNC(('TRI-2'!CP51  ),2),0))=5,"C-",IF((ROUND(TRUNC(('TRI-2'!CP51  ),2),0))=4,"D+",IF((ROUND(TRUNC(('TRI-2'!CP51 ),2),0))=3,"D-",IF((ROUND(TRUNC(('TRI-2'!CP51 ),2),0))=2,"E+",IF((ROUND(TRUNC(('TRI-2'!CP51  ),2),0))&lt;=1,"E-","")))))))))))</f>
        <v/>
      </c>
      <c r="CQ51" s="51" t="str">
        <f>IF(OR('TRI-2'!CQ51 ="",'TRI-2'!CQ51&lt;0,'TRI-2'!CQ51  &gt;10),"",IF((ROUND(TRUNC(('TRI-2'!CQ51  ),2),0))=10,"A+",IF((ROUND(TRUNC(('TRI-2'!CQ51  ),2),0))=9,"A-",IF((ROUND(TRUNC(('TRI-2'!CQ51   ),2),0))=8,"B+",IF((ROUND(TRUNC(('TRI-2'!CQ51 ),2),0))=7,"B-",IF((ROUND(TRUNC(('TRI-2'!CQ51  ),2),0))=6,"C+",IF((ROUND(TRUNC(('TRI-2'!CQ51  ),2),0))=5,"C-",IF((ROUND(TRUNC(('TRI-2'!CQ51  ),2),0))=4,"D+",IF((ROUND(TRUNC(('TRI-2'!CQ51 ),2),0))=3,"D-",IF((ROUND(TRUNC(('TRI-2'!CQ51 ),2),0))=2,"E+",IF((ROUND(TRUNC(('TRI-2'!CQ51  ),2),0))&lt;=1,"E-","")))))))))))</f>
        <v/>
      </c>
      <c r="CR51" s="51" t="str">
        <f>IF(OR('TRI-2'!CR51 ="",'TRI-2'!CR51&lt;0,'TRI-2'!CR51  &gt;10),"",IF((ROUND(TRUNC(('TRI-2'!CR51  ),2),0))=10,"A+",IF((ROUND(TRUNC(('TRI-2'!CR51  ),2),0))=9,"A-",IF((ROUND(TRUNC(('TRI-2'!CR51   ),2),0))=8,"B+",IF((ROUND(TRUNC(('TRI-2'!CR51 ),2),0))=7,"B-",IF((ROUND(TRUNC(('TRI-2'!CR51  ),2),0))=6,"C+",IF((ROUND(TRUNC(('TRI-2'!CR51  ),2),0))=5,"C-",IF((ROUND(TRUNC(('TRI-2'!CR51  ),2),0))=4,"D+",IF((ROUND(TRUNC(('TRI-2'!CR51 ),2),0))=3,"D-",IF((ROUND(TRUNC(('TRI-2'!CR51 ),2),0))=2,"E+",IF((ROUND(TRUNC(('TRI-2'!CR51  ),2),0))&lt;=1,"E-","")))))))))))</f>
        <v/>
      </c>
      <c r="CS51" s="51" t="str">
        <f>IF(OR('TRI-2'!CS51 ="",'TRI-2'!CS51&lt;0,'TRI-2'!CS51  &gt;10),"",IF((ROUND(TRUNC(('TRI-2'!CS51  ),2),0))=10,"A+",IF((ROUND(TRUNC(('TRI-2'!CS51  ),2),0))=9,"A-",IF((ROUND(TRUNC(('TRI-2'!CS51   ),2),0))=8,"B+",IF((ROUND(TRUNC(('TRI-2'!CS51 ),2),0))=7,"B-",IF((ROUND(TRUNC(('TRI-2'!CS51  ),2),0))=6,"C+",IF((ROUND(TRUNC(('TRI-2'!CS51  ),2),0))=5,"C-",IF((ROUND(TRUNC(('TRI-2'!CS51  ),2),0))=4,"D+",IF((ROUND(TRUNC(('TRI-2'!CS51 ),2),0))=3,"D-",IF((ROUND(TRUNC(('TRI-2'!CS51 ),2),0))=2,"E+",IF((ROUND(TRUNC(('TRI-2'!CS51  ),2),0))&lt;=1,"E-","")))))))))))</f>
        <v/>
      </c>
      <c r="CT51" s="51" t="str">
        <f>IF(OR('TRI-2'!CT51 ="",'TRI-2'!CT51&lt;0,'TRI-2'!CT51  &gt;10),"",IF((ROUND(TRUNC(('TRI-2'!CT51  ),2),0))=10,"A+",IF((ROUND(TRUNC(('TRI-2'!CT51  ),2),0))=9,"A-",IF((ROUND(TRUNC(('TRI-2'!CT51   ),2),0))=8,"B+",IF((ROUND(TRUNC(('TRI-2'!CT51 ),2),0))=7,"B-",IF((ROUND(TRUNC(('TRI-2'!CT51  ),2),0))=6,"C+",IF((ROUND(TRUNC(('TRI-2'!CT51  ),2),0))=5,"C-",IF((ROUND(TRUNC(('TRI-2'!CT51  ),2),0))=4,"D+",IF((ROUND(TRUNC(('TRI-2'!CT51 ),2),0))=3,"D-",IF((ROUND(TRUNC(('TRI-2'!CT51 ),2),0))=2,"E+",IF((ROUND(TRUNC(('TRI-2'!CT51  ),2),0))&lt;=1,"E-","")))))))))))</f>
        <v/>
      </c>
      <c r="CU51" s="51" t="str">
        <f>IF(OR('TRI-2'!CU51 ="",'TRI-2'!CU51&lt;0,'TRI-2'!CU51  &gt;10),"",IF((ROUND(TRUNC(('TRI-2'!CU51  ),2),0))=10,"A+",IF((ROUND(TRUNC(('TRI-2'!CU51  ),2),0))=9,"A-",IF((ROUND(TRUNC(('TRI-2'!CU51   ),2),0))=8,"B+",IF((ROUND(TRUNC(('TRI-2'!CU51 ),2),0))=7,"B-",IF((ROUND(TRUNC(('TRI-2'!CU51  ),2),0))=6,"C+",IF((ROUND(TRUNC(('TRI-2'!CU51  ),2),0))=5,"C-",IF((ROUND(TRUNC(('TRI-2'!CU51  ),2),0))=4,"D+",IF((ROUND(TRUNC(('TRI-2'!CU51 ),2),0))=3,"D-",IF((ROUND(TRUNC(('TRI-2'!CU51 ),2),0))=2,"E+",IF((ROUND(TRUNC(('TRI-2'!CU51  ),2),0))&lt;=1,"E-","")))))))))))</f>
        <v/>
      </c>
      <c r="CV51" s="51" t="str">
        <f>IF(OR('TRI-2'!CV51 ="",'TRI-2'!CV51&lt;0,'TRI-2'!CV51  &gt;10),"",IF((ROUND(TRUNC(('TRI-2'!CV51  ),2),0))=10,"A+",IF((ROUND(TRUNC(('TRI-2'!CV51  ),2),0))=9,"A-",IF((ROUND(TRUNC(('TRI-2'!CV51   ),2),0))=8,"B+",IF((ROUND(TRUNC(('TRI-2'!CV51 ),2),0))=7,"B-",IF((ROUND(TRUNC(('TRI-2'!CV51  ),2),0))=6,"C+",IF((ROUND(TRUNC(('TRI-2'!CV51  ),2),0))=5,"C-",IF((ROUND(TRUNC(('TRI-2'!CV51  ),2),0))=4,"D+",IF((ROUND(TRUNC(('TRI-2'!CV51 ),2),0))=3,"D-",IF((ROUND(TRUNC(('TRI-2'!CV51 ),2),0))=2,"E+",IF((ROUND(TRUNC(('TRI-2'!CV51  ),2),0))&lt;=1,"E-","")))))))))))</f>
        <v/>
      </c>
      <c r="CW51" s="51" t="str">
        <f>IF(OR('TRI-2'!CW51 ="",'TRI-2'!CW51&lt;0,'TRI-2'!CW51  &gt;10),"",IF((ROUND(TRUNC(('TRI-2'!CW51  ),2),0))=10,"A+",IF((ROUND(TRUNC(('TRI-2'!CW51  ),2),0))=9,"A-",IF((ROUND(TRUNC(('TRI-2'!CW51   ),2),0))=8,"B+",IF((ROUND(TRUNC(('TRI-2'!CW51 ),2),0))=7,"B-",IF((ROUND(TRUNC(('TRI-2'!CW51  ),2),0))=6,"C+",IF((ROUND(TRUNC(('TRI-2'!CW51  ),2),0))=5,"C-",IF((ROUND(TRUNC(('TRI-2'!CW51  ),2),0))=4,"D+",IF((ROUND(TRUNC(('TRI-2'!CW51 ),2),0))=3,"D-",IF((ROUND(TRUNC(('TRI-2'!CW51 ),2),0))=2,"E+",IF((ROUND(TRUNC(('TRI-2'!CW51  ),2),0))&lt;=1,"E-","")))))))))))</f>
        <v/>
      </c>
      <c r="CX51" s="51" t="str">
        <f>IF(OR('TRI-2'!CX51 ="",'TRI-2'!CX51&lt;0,'TRI-2'!CX51  &gt;10),"",IF((ROUND(TRUNC(('TRI-2'!CX51  ),2),0))=10,"A+",IF((ROUND(TRUNC(('TRI-2'!CX51  ),2),0))=9,"A-",IF((ROUND(TRUNC(('TRI-2'!CX51   ),2),0))=8,"B+",IF((ROUND(TRUNC(('TRI-2'!CX51 ),2),0))=7,"B-",IF((ROUND(TRUNC(('TRI-2'!CX51  ),2),0))=6,"C+",IF((ROUND(TRUNC(('TRI-2'!CX51  ),2),0))=5,"C-",IF((ROUND(TRUNC(('TRI-2'!CX51  ),2),0))=4,"D+",IF((ROUND(TRUNC(('TRI-2'!CX51 ),2),0))=3,"D-",IF((ROUND(TRUNC(('TRI-2'!CX51 ),2),0))=2,"E+",IF((ROUND(TRUNC(('TRI-2'!CX51  ),2),0))&lt;=1,"E-","")))))))))))</f>
        <v/>
      </c>
      <c r="CY51" s="51" t="str">
        <f>IF(OR('TRI-2'!CY51 ="",'TRI-2'!CY51&lt;0,'TRI-2'!CY51  &gt;10),"",IF((ROUND(TRUNC(('TRI-2'!CY51  ),2),0))=10,"A+",IF((ROUND(TRUNC(('TRI-2'!CY51  ),2),0))=9,"A-",IF((ROUND(TRUNC(('TRI-2'!CY51   ),2),0))=8,"B+",IF((ROUND(TRUNC(('TRI-2'!CY51 ),2),0))=7,"B-",IF((ROUND(TRUNC(('TRI-2'!CY51  ),2),0))=6,"C+",IF((ROUND(TRUNC(('TRI-2'!CY51  ),2),0))=5,"C-",IF((ROUND(TRUNC(('TRI-2'!CY51  ),2),0))=4,"D+",IF((ROUND(TRUNC(('TRI-2'!CY51 ),2),0))=3,"D-",IF((ROUND(TRUNC(('TRI-2'!CY51 ),2),0))=2,"E+",IF((ROUND(TRUNC(('TRI-2'!CY51  ),2),0))&lt;=1,"E-","")))))))))))</f>
        <v/>
      </c>
      <c r="CZ51" s="51" t="str">
        <f>IF(OR('TRI-2'!CZ51 ="",'TRI-2'!CZ51&lt;0,'TRI-2'!CZ51  &gt;10),"",IF((ROUND(TRUNC(('TRI-2'!CZ51  ),2),0))=10,"A+",IF((ROUND(TRUNC(('TRI-2'!CZ51  ),2),0))=9,"A-",IF((ROUND(TRUNC(('TRI-2'!CZ51   ),2),0))=8,"B+",IF((ROUND(TRUNC(('TRI-2'!CZ51 ),2),0))=7,"B-",IF((ROUND(TRUNC(('TRI-2'!CZ51  ),2),0))=6,"C+",IF((ROUND(TRUNC(('TRI-2'!CZ51  ),2),0))=5,"C-",IF((ROUND(TRUNC(('TRI-2'!CZ51  ),2),0))=4,"D+",IF((ROUND(TRUNC(('TRI-2'!CZ51 ),2),0))=3,"D-",IF((ROUND(TRUNC(('TRI-2'!CZ51 ),2),0))=2,"E+",IF((ROUND(TRUNC(('TRI-2'!CZ51  ),2),0))&lt;=1,"E-","")))))))))))</f>
        <v/>
      </c>
      <c r="DA51" s="51" t="str">
        <f>IF(OR('TRI-2'!DA51 ="",'TRI-2'!DA51&lt;0,'TRI-2'!DA51  &gt;10),"",IF((ROUND(TRUNC(('TRI-2'!DA51  ),2),0))=10,"A+",IF((ROUND(TRUNC(('TRI-2'!DA51  ),2),0))=9,"A-",IF((ROUND(TRUNC(('TRI-2'!DA51   ),2),0))=8,"B+",IF((ROUND(TRUNC(('TRI-2'!DA51 ),2),0))=7,"B-",IF((ROUND(TRUNC(('TRI-2'!DA51  ),2),0))=6,"C+",IF((ROUND(TRUNC(('TRI-2'!DA51  ),2),0))=5,"C-",IF((ROUND(TRUNC(('TRI-2'!DA51  ),2),0))=4,"D+",IF((ROUND(TRUNC(('TRI-2'!DA51 ),2),0))=3,"D-",IF((ROUND(TRUNC(('TRI-2'!DA51 ),2),0))=2,"E+",IF((ROUND(TRUNC(('TRI-2'!DA51  ),2),0))&lt;=1,"E-","")))))))))))</f>
        <v/>
      </c>
      <c r="DB51" s="51" t="str">
        <f>IF(OR('TRI-2'!DB51 ="",'TRI-2'!DB51&lt;0,'TRI-2'!DB51  &gt;10),"",IF((ROUND(TRUNC(('TRI-2'!DB51  ),2),0))=10,"A+",IF((ROUND(TRUNC(('TRI-2'!DB51  ),2),0))=9,"A-",IF((ROUND(TRUNC(('TRI-2'!DB51   ),2),0))=8,"B+",IF((ROUND(TRUNC(('TRI-2'!DB51 ),2),0))=7,"B-",IF((ROUND(TRUNC(('TRI-2'!DB51  ),2),0))=6,"C+",IF((ROUND(TRUNC(('TRI-2'!DB51  ),2),0))=5,"C-",IF((ROUND(TRUNC(('TRI-2'!DB51  ),2),0))=4,"D+",IF((ROUND(TRUNC(('TRI-2'!DB51 ),2),0))=3,"D-",IF((ROUND(TRUNC(('TRI-2'!DB51 ),2),0))=2,"E+",IF((ROUND(TRUNC(('TRI-2'!DB51  ),2),0))&lt;=1,"E-","")))))))))))</f>
        <v/>
      </c>
      <c r="DC51" s="51" t="str">
        <f>IF(OR('TRI-2'!DC51 ="",'TRI-2'!DC51&lt;0,'TRI-2'!DC51  &gt;10),"",IF((ROUND(TRUNC(('TRI-2'!DC51  ),2),0))=10,"A+",IF((ROUND(TRUNC(('TRI-2'!DC51  ),2),0))=9,"A-",IF((ROUND(TRUNC(('TRI-2'!DC51   ),2),0))=8,"B+",IF((ROUND(TRUNC(('TRI-2'!DC51 ),2),0))=7,"B-",IF((ROUND(TRUNC(('TRI-2'!DC51  ),2),0))=6,"C+",IF((ROUND(TRUNC(('TRI-2'!DC51  ),2),0))=5,"C-",IF((ROUND(TRUNC(('TRI-2'!DC51  ),2),0))=4,"D+",IF((ROUND(TRUNC(('TRI-2'!DC51 ),2),0))=3,"D-",IF((ROUND(TRUNC(('TRI-2'!DC51 ),2),0))=2,"E+",IF((ROUND(TRUNC(('TRI-2'!DC51  ),2),0))&lt;=1,"E-","")))))))))))</f>
        <v/>
      </c>
      <c r="DD51" s="51" t="str">
        <f>IF(OR('TRI-2'!DD51 ="",'TRI-2'!DD51&lt;0,'TRI-2'!DD51  &gt;10),"",IF((ROUND(TRUNC(('TRI-2'!DD51  ),2),0))=10,"A+",IF((ROUND(TRUNC(('TRI-2'!DD51  ),2),0))=9,"A-",IF((ROUND(TRUNC(('TRI-2'!DD51   ),2),0))=8,"B+",IF((ROUND(TRUNC(('TRI-2'!DD51 ),2),0))=7,"B-",IF((ROUND(TRUNC(('TRI-2'!DD51  ),2),0))=6,"C+",IF((ROUND(TRUNC(('TRI-2'!DD51  ),2),0))=5,"C-",IF((ROUND(TRUNC(('TRI-2'!DD51  ),2),0))=4,"D+",IF((ROUND(TRUNC(('TRI-2'!DD51 ),2),0))=3,"D-",IF((ROUND(TRUNC(('TRI-2'!DD51 ),2),0))=2,"E+",IF((ROUND(TRUNC(('TRI-2'!DD51  ),2),0))&lt;=1,"E-","")))))))))))</f>
        <v/>
      </c>
      <c r="DE51" s="51" t="str">
        <f>IF(OR('TRI-2'!DE51 ="",'TRI-2'!DE51&lt;0,'TRI-2'!DE51  &gt;10),"",IF((ROUND(TRUNC(('TRI-2'!DE51  ),2),0))=10,"A+",IF((ROUND(TRUNC(('TRI-2'!DE51  ),2),0))=9,"A-",IF((ROUND(TRUNC(('TRI-2'!DE51   ),2),0))=8,"B+",IF((ROUND(TRUNC(('TRI-2'!DE51 ),2),0))=7,"B-",IF((ROUND(TRUNC(('TRI-2'!DE51  ),2),0))=6,"C+",IF((ROUND(TRUNC(('TRI-2'!DE51  ),2),0))=5,"C-",IF((ROUND(TRUNC(('TRI-2'!DE51  ),2),0))=4,"D+",IF((ROUND(TRUNC(('TRI-2'!DE51 ),2),0))=3,"D-",IF((ROUND(TRUNC(('TRI-2'!DE51 ),2),0))=2,"E+",IF((ROUND(TRUNC(('TRI-2'!DE51  ),2),0))&lt;=1,"E-","")))))))))))</f>
        <v/>
      </c>
      <c r="DF51" s="51" t="str">
        <f>IF(OR('TRI-2'!DF51 ="",'TRI-2'!DF51&lt;0,'TRI-2'!DF51  &gt;10),"",IF((ROUND(TRUNC(('TRI-2'!DF51  ),2),0))=10,"A+",IF((ROUND(TRUNC(('TRI-2'!DF51  ),2),0))=9,"A-",IF((ROUND(TRUNC(('TRI-2'!DF51   ),2),0))=8,"B+",IF((ROUND(TRUNC(('TRI-2'!DF51 ),2),0))=7,"B-",IF((ROUND(TRUNC(('TRI-2'!DF51  ),2),0))=6,"C+",IF((ROUND(TRUNC(('TRI-2'!DF51  ),2),0))=5,"C-",IF((ROUND(TRUNC(('TRI-2'!DF51  ),2),0))=4,"D+",IF((ROUND(TRUNC(('TRI-2'!DF51 ),2),0))=3,"D-",IF((ROUND(TRUNC(('TRI-2'!DF51 ),2),0))=2,"E+",IF((ROUND(TRUNC(('TRI-2'!DF51  ),2),0))&lt;=1,"E-","")))))))))))</f>
        <v/>
      </c>
      <c r="DG51" s="51" t="str">
        <f>IF(OR('TRI-2'!DG51 ="",'TRI-2'!DG51&lt;0,'TRI-2'!DG51  &gt;10),"",IF((ROUND(TRUNC(('TRI-2'!DG51  ),2),0))=10,"A+",IF((ROUND(TRUNC(('TRI-2'!DG51  ),2),0))=9,"A-",IF((ROUND(TRUNC(('TRI-2'!DG51   ),2),0))=8,"B+",IF((ROUND(TRUNC(('TRI-2'!DG51 ),2),0))=7,"B-",IF((ROUND(TRUNC(('TRI-2'!DG51  ),2),0))=6,"C+",IF((ROUND(TRUNC(('TRI-2'!DG51  ),2),0))=5,"C-",IF((ROUND(TRUNC(('TRI-2'!DG51  ),2),0))=4,"D+",IF((ROUND(TRUNC(('TRI-2'!DG51 ),2),0))=3,"D-",IF((ROUND(TRUNC(('TRI-2'!DG51 ),2),0))=2,"E+",IF((ROUND(TRUNC(('TRI-2'!DG51  ),2),0))&lt;=1,"E-","")))))))))))</f>
        <v/>
      </c>
      <c r="DH51" s="51" t="str">
        <f>IF(OR('TRI-2'!DH51 ="",'TRI-2'!DH51&lt;0,'TRI-2'!DH51  &gt;10),"",IF((ROUND(TRUNC(('TRI-2'!DH51  ),2),0))=10,"A+",IF((ROUND(TRUNC(('TRI-2'!DH51  ),2),0))=9,"A-",IF((ROUND(TRUNC(('TRI-2'!DH51   ),2),0))=8,"B+",IF((ROUND(TRUNC(('TRI-2'!DH51 ),2),0))=7,"B-",IF((ROUND(TRUNC(('TRI-2'!DH51  ),2),0))=6,"C+",IF((ROUND(TRUNC(('TRI-2'!DH51  ),2),0))=5,"C-",IF((ROUND(TRUNC(('TRI-2'!DH51  ),2),0))=4,"D+",IF((ROUND(TRUNC(('TRI-2'!DH51 ),2),0))=3,"D-",IF((ROUND(TRUNC(('TRI-2'!DH51 ),2),0))=2,"E+",IF((ROUND(TRUNC(('TRI-2'!DH51  ),2),0))&lt;=1,"E-","")))))))))))</f>
        <v/>
      </c>
      <c r="DI51" s="51" t="str">
        <f>IF(OR('TRI-2'!DI51 ="",'TRI-2'!DI51&lt;0,'TRI-2'!DI51  &gt;10),"",IF((ROUND(TRUNC(('TRI-2'!DI51  ),2),0))=10,"A+",IF((ROUND(TRUNC(('TRI-2'!DI51  ),2),0))=9,"A-",IF((ROUND(TRUNC(('TRI-2'!DI51   ),2),0))=8,"B+",IF((ROUND(TRUNC(('TRI-2'!DI51 ),2),0))=7,"B-",IF((ROUND(TRUNC(('TRI-2'!DI51  ),2),0))=6,"C+",IF((ROUND(TRUNC(('TRI-2'!DI51  ),2),0))=5,"C-",IF((ROUND(TRUNC(('TRI-2'!DI51  ),2),0))=4,"D+",IF((ROUND(TRUNC(('TRI-2'!DI51 ),2),0))=3,"D-",IF((ROUND(TRUNC(('TRI-2'!DI51 ),2),0))=2,"E+",IF((ROUND(TRUNC(('TRI-2'!DI51  ),2),0))&lt;=1,"E-","")))))))))))</f>
        <v/>
      </c>
      <c r="DJ51" s="51" t="str">
        <f>IF(OR('TRI-2'!DJ51 ="",'TRI-2'!DJ51&lt;0,'TRI-2'!DJ51  &gt;10),"",IF((ROUND(TRUNC(('TRI-2'!DJ51  ),2),0))=10,"A+",IF((ROUND(TRUNC(('TRI-2'!DJ51  ),2),0))=9,"A-",IF((ROUND(TRUNC(('TRI-2'!DJ51   ),2),0))=8,"B+",IF((ROUND(TRUNC(('TRI-2'!DJ51 ),2),0))=7,"B-",IF((ROUND(TRUNC(('TRI-2'!DJ51  ),2),0))=6,"C+",IF((ROUND(TRUNC(('TRI-2'!DJ51  ),2),0))=5,"C-",IF((ROUND(TRUNC(('TRI-2'!DJ51  ),2),0))=4,"D+",IF((ROUND(TRUNC(('TRI-2'!DJ51 ),2),0))=3,"D-",IF((ROUND(TRUNC(('TRI-2'!DJ51 ),2),0))=2,"E+",IF((ROUND(TRUNC(('TRI-2'!DJ51  ),2),0))&lt;=1,"E-","")))))))))))</f>
        <v/>
      </c>
      <c r="DK51" s="51" t="str">
        <f>IF(OR('TRI-2'!DK51 ="",'TRI-2'!DK51&lt;0,'TRI-2'!DK51  &gt;10),"",IF((ROUND(TRUNC(('TRI-2'!DK51  ),2),0))=10,"A+",IF((ROUND(TRUNC(('TRI-2'!DK51  ),2),0))=9,"A-",IF((ROUND(TRUNC(('TRI-2'!DK51   ),2),0))=8,"B+",IF((ROUND(TRUNC(('TRI-2'!DK51 ),2),0))=7,"B-",IF((ROUND(TRUNC(('TRI-2'!DK51  ),2),0))=6,"C+",IF((ROUND(TRUNC(('TRI-2'!DK51  ),2),0))=5,"C-",IF((ROUND(TRUNC(('TRI-2'!DK51  ),2),0))=4,"D+",IF((ROUND(TRUNC(('TRI-2'!DK51 ),2),0))=3,"D-",IF((ROUND(TRUNC(('TRI-2'!DK51 ),2),0))=2,"E+",IF((ROUND(TRUNC(('TRI-2'!DK51  ),2),0))&lt;=1,"E-","")))))))))))</f>
        <v/>
      </c>
      <c r="DL51" s="51" t="str">
        <f>IF(OR('TRI-2'!DL51 ="",'TRI-2'!DL51&lt;0,'TRI-2'!DL51  &gt;10),"",IF((ROUND(TRUNC(('TRI-2'!DL51  ),2),0))=10,"A+",IF((ROUND(TRUNC(('TRI-2'!DL51  ),2),0))=9,"A-",IF((ROUND(TRUNC(('TRI-2'!DL51   ),2),0))=8,"B+",IF((ROUND(TRUNC(('TRI-2'!DL51 ),2),0))=7,"B-",IF((ROUND(TRUNC(('TRI-2'!DL51  ),2),0))=6,"C+",IF((ROUND(TRUNC(('TRI-2'!DL51  ),2),0))=5,"C-",IF((ROUND(TRUNC(('TRI-2'!DL51  ),2),0))=4,"D+",IF((ROUND(TRUNC(('TRI-2'!DL51 ),2),0))=3,"D-",IF((ROUND(TRUNC(('TRI-2'!DL51 ),2),0))=2,"E+",IF((ROUND(TRUNC(('TRI-2'!DL51  ),2),0))&lt;=1,"E-","")))))))))))</f>
        <v/>
      </c>
      <c r="DM51" s="51" t="str">
        <f>IF(OR('TRI-2'!DM51 ="",'TRI-2'!DM51&lt;0,'TRI-2'!DM51  &gt;10),"",IF((ROUND(TRUNC(('TRI-2'!DM51  ),2),0))=10,"A+",IF((ROUND(TRUNC(('TRI-2'!DM51  ),2),0))=9,"A-",IF((ROUND(TRUNC(('TRI-2'!DM51   ),2),0))=8,"B+",IF((ROUND(TRUNC(('TRI-2'!DM51 ),2),0))=7,"B-",IF((ROUND(TRUNC(('TRI-2'!DM51  ),2),0))=6,"C+",IF((ROUND(TRUNC(('TRI-2'!DM51  ),2),0))=5,"C-",IF((ROUND(TRUNC(('TRI-2'!DM51  ),2),0))=4,"D+",IF((ROUND(TRUNC(('TRI-2'!DM51 ),2),0))=3,"D-",IF((ROUND(TRUNC(('TRI-2'!DM51 ),2),0))=2,"E+",IF((ROUND(TRUNC(('TRI-2'!DM51  ),2),0))&lt;=1,"E-","")))))))))))</f>
        <v/>
      </c>
      <c r="DN51" s="51" t="str">
        <f>IF(OR('TRI-2'!DN51 ="",'TRI-2'!DN51&lt;0,'TRI-2'!DN51  &gt;10),"",IF((ROUND(TRUNC(('TRI-2'!DN51  ),2),0))=10,"A+",IF((ROUND(TRUNC(('TRI-2'!DN51  ),2),0))=9,"A-",IF((ROUND(TRUNC(('TRI-2'!DN51   ),2),0))=8,"B+",IF((ROUND(TRUNC(('TRI-2'!DN51 ),2),0))=7,"B-",IF((ROUND(TRUNC(('TRI-2'!DN51  ),2),0))=6,"C+",IF((ROUND(TRUNC(('TRI-2'!DN51  ),2),0))=5,"C-",IF((ROUND(TRUNC(('TRI-2'!DN51  ),2),0))=4,"D+",IF((ROUND(TRUNC(('TRI-2'!DN51 ),2),0))=3,"D-",IF((ROUND(TRUNC(('TRI-2'!DN51 ),2),0))=2,"E+",IF((ROUND(TRUNC(('TRI-2'!DN51  ),2),0))&lt;=1,"E-","")))))))))))</f>
        <v/>
      </c>
      <c r="DO51" s="51" t="str">
        <f>IF(OR('TRI-2'!DO51 ="",'TRI-2'!DO51&lt;0,'TRI-2'!DO51  &gt;10),"",IF((ROUND(TRUNC(('TRI-2'!DO51  ),2),0))=10,"A+",IF((ROUND(TRUNC(('TRI-2'!DO51  ),2),0))=9,"A-",IF((ROUND(TRUNC(('TRI-2'!DO51   ),2),0))=8,"B+",IF((ROUND(TRUNC(('TRI-2'!DO51 ),2),0))=7,"B-",IF((ROUND(TRUNC(('TRI-2'!DO51  ),2),0))=6,"C+",IF((ROUND(TRUNC(('TRI-2'!DO51  ),2),0))=5,"C-",IF((ROUND(TRUNC(('TRI-2'!DO51  ),2),0))=4,"D+",IF((ROUND(TRUNC(('TRI-2'!DO51 ),2),0))=3,"D-",IF((ROUND(TRUNC(('TRI-2'!DO51 ),2),0))=2,"E+",IF((ROUND(TRUNC(('TRI-2'!DO51  ),2),0))&lt;=1,"E-","")))))))))))</f>
        <v/>
      </c>
      <c r="DP51" s="51" t="str">
        <f>IF(OR('TRI-2'!DP51 ="",'TRI-2'!DP51&lt;0,'TRI-2'!DP51  &gt;10),"",IF((ROUND(TRUNC(('TRI-2'!DP51  ),2),0))=10,"A+",IF((ROUND(TRUNC(('TRI-2'!DP51  ),2),0))=9,"A-",IF((ROUND(TRUNC(('TRI-2'!DP51   ),2),0))=8,"B+",IF((ROUND(TRUNC(('TRI-2'!DP51 ),2),0))=7,"B-",IF((ROUND(TRUNC(('TRI-2'!DP51  ),2),0))=6,"C+",IF((ROUND(TRUNC(('TRI-2'!DP51  ),2),0))=5,"C-",IF((ROUND(TRUNC(('TRI-2'!DP51  ),2),0))=4,"D+",IF((ROUND(TRUNC(('TRI-2'!DP51 ),2),0))=3,"D-",IF((ROUND(TRUNC(('TRI-2'!DP51 ),2),0))=2,"E+",IF((ROUND(TRUNC(('TRI-2'!DP51  ),2),0))&lt;=1,"E-","")))))))))))</f>
        <v/>
      </c>
      <c r="DQ51" s="51" t="str">
        <f>IF(OR('TRI-2'!DQ51 ="",'TRI-2'!DQ51&lt;0,'TRI-2'!DQ51  &gt;10),"",IF((ROUND(TRUNC(('TRI-2'!DQ51  ),2),0))=10,"A+",IF((ROUND(TRUNC(('TRI-2'!DQ51  ),2),0))=9,"A-",IF((ROUND(TRUNC(('TRI-2'!DQ51   ),2),0))=8,"B+",IF((ROUND(TRUNC(('TRI-2'!DQ51 ),2),0))=7,"B-",IF((ROUND(TRUNC(('TRI-2'!DQ51  ),2),0))=6,"C+",IF((ROUND(TRUNC(('TRI-2'!DQ51  ),2),0))=5,"C-",IF((ROUND(TRUNC(('TRI-2'!DQ51  ),2),0))=4,"D+",IF((ROUND(TRUNC(('TRI-2'!DQ51 ),2),0))=3,"D-",IF((ROUND(TRUNC(('TRI-2'!DQ51 ),2),0))=2,"E+",IF((ROUND(TRUNC(('TRI-2'!DQ51  ),2),0))&lt;=1,"E-","")))))))))))</f>
        <v/>
      </c>
      <c r="DR51" s="51" t="str">
        <f>IF(OR('TRI-2'!DR51 ="",'TRI-2'!DR51&lt;0,'TRI-2'!DR51  &gt;10),"",IF((ROUND(TRUNC(('TRI-2'!DR51  ),2),0))=10,"A+",IF((ROUND(TRUNC(('TRI-2'!DR51  ),2),0))=9,"A-",IF((ROUND(TRUNC(('TRI-2'!DR51   ),2),0))=8,"B+",IF((ROUND(TRUNC(('TRI-2'!DR51 ),2),0))=7,"B-",IF((ROUND(TRUNC(('TRI-2'!DR51  ),2),0))=6,"C+",IF((ROUND(TRUNC(('TRI-2'!DR51  ),2),0))=5,"C-",IF((ROUND(TRUNC(('TRI-2'!DR51  ),2),0))=4,"D+",IF((ROUND(TRUNC(('TRI-2'!DR51 ),2),0))=3,"D-",IF((ROUND(TRUNC(('TRI-2'!DR51 ),2),0))=2,"E+",IF((ROUND(TRUNC(('TRI-2'!DR51  ),2),0))&lt;=1,"E-","")))))))))))</f>
        <v/>
      </c>
      <c r="DS51" s="51" t="str">
        <f>IF(OR('TRI-2'!DS51 ="",'TRI-2'!DS51&lt;0,'TRI-2'!DS51  &gt;10),"",IF((ROUND(TRUNC(('TRI-2'!DS51  ),2),0))=10,"A+",IF((ROUND(TRUNC(('TRI-2'!DS51  ),2),0))=9,"A-",IF((ROUND(TRUNC(('TRI-2'!DS51   ),2),0))=8,"B+",IF((ROUND(TRUNC(('TRI-2'!DS51 ),2),0))=7,"B-",IF((ROUND(TRUNC(('TRI-2'!DS51  ),2),0))=6,"C+",IF((ROUND(TRUNC(('TRI-2'!DS51  ),2),0))=5,"C-",IF((ROUND(TRUNC(('TRI-2'!DS51  ),2),0))=4,"D+",IF((ROUND(TRUNC(('TRI-2'!DS51 ),2),0))=3,"D-",IF((ROUND(TRUNC(('TRI-2'!DS51 ),2),0))=2,"E+",IF((ROUND(TRUNC(('TRI-2'!DS51  ),2),0))&lt;=1,"E-","")))))))))))</f>
        <v/>
      </c>
      <c r="DT51" s="51" t="str">
        <f>IF(OR('TRI-2'!DT51 ="",'TRI-2'!DT51&lt;0,'TRI-2'!DT51  &gt;10),"",IF((ROUND(TRUNC(('TRI-2'!DT51  ),2),0))=10,"A+",IF((ROUND(TRUNC(('TRI-2'!DT51  ),2),0))=9,"A-",IF((ROUND(TRUNC(('TRI-2'!DT51   ),2),0))=8,"B+",IF((ROUND(TRUNC(('TRI-2'!DT51 ),2),0))=7,"B-",IF((ROUND(TRUNC(('TRI-2'!DT51  ),2),0))=6,"C+",IF((ROUND(TRUNC(('TRI-2'!DT51  ),2),0))=5,"C-",IF((ROUND(TRUNC(('TRI-2'!DT51  ),2),0))=4,"D+",IF((ROUND(TRUNC(('TRI-2'!DT51 ),2),0))=3,"D-",IF((ROUND(TRUNC(('TRI-2'!DT51 ),2),0))=2,"E+",IF((ROUND(TRUNC(('TRI-2'!DT51  ),2),0))&lt;=1,"E-","")))))))))))</f>
        <v/>
      </c>
      <c r="DU51" s="51" t="str">
        <f>IF(OR('TRI-2'!DU51 ="",'TRI-2'!DU51&lt;0,'TRI-2'!DU51  &gt;10),"",IF((ROUND(TRUNC(('TRI-2'!DU51  ),2),0))=10,"A+",IF((ROUND(TRUNC(('TRI-2'!DU51  ),2),0))=9,"A-",IF((ROUND(TRUNC(('TRI-2'!DU51   ),2),0))=8,"B+",IF((ROUND(TRUNC(('TRI-2'!DU51 ),2),0))=7,"B-",IF((ROUND(TRUNC(('TRI-2'!DU51  ),2),0))=6,"C+",IF((ROUND(TRUNC(('TRI-2'!DU51  ),2),0))=5,"C-",IF((ROUND(TRUNC(('TRI-2'!DU51  ),2),0))=4,"D+",IF((ROUND(TRUNC(('TRI-2'!DU51 ),2),0))=3,"D-",IF((ROUND(TRUNC(('TRI-2'!DU51 ),2),0))=2,"E+",IF((ROUND(TRUNC(('TRI-2'!DU51  ),2),0))&lt;=1,"E-","")))))))))))</f>
        <v/>
      </c>
      <c r="DV51" s="51" t="str">
        <f>IF(OR('TRI-2'!DV51 ="",'TRI-2'!DV51&lt;0,'TRI-2'!DV51  &gt;10),"",IF((ROUND(TRUNC(('TRI-2'!DV51  ),2),0))=10,"A+",IF((ROUND(TRUNC(('TRI-2'!DV51  ),2),0))=9,"A-",IF((ROUND(TRUNC(('TRI-2'!DV51   ),2),0))=8,"B+",IF((ROUND(TRUNC(('TRI-2'!DV51 ),2),0))=7,"B-",IF((ROUND(TRUNC(('TRI-2'!DV51  ),2),0))=6,"C+",IF((ROUND(TRUNC(('TRI-2'!DV51  ),2),0))=5,"C-",IF((ROUND(TRUNC(('TRI-2'!DV51  ),2),0))=4,"D+",IF((ROUND(TRUNC(('TRI-2'!DV51 ),2),0))=3,"D-",IF((ROUND(TRUNC(('TRI-2'!DV51 ),2),0))=2,"E+",IF((ROUND(TRUNC(('TRI-2'!DV51  ),2),0))&lt;=1,"E-","")))))))))))</f>
        <v/>
      </c>
      <c r="DW51" s="51" t="str">
        <f>IF(OR('TRI-2'!DW51 ="",'TRI-2'!DW51&lt;0,'TRI-2'!DW51  &gt;10),"",IF((ROUND(TRUNC(('TRI-2'!DW51  ),2),0))=10,"A+",IF((ROUND(TRUNC(('TRI-2'!DW51  ),2),0))=9,"A-",IF((ROUND(TRUNC(('TRI-2'!DW51   ),2),0))=8,"B+",IF((ROUND(TRUNC(('TRI-2'!DW51 ),2),0))=7,"B-",IF((ROUND(TRUNC(('TRI-2'!DW51  ),2),0))=6,"C+",IF((ROUND(TRUNC(('TRI-2'!DW51  ),2),0))=5,"C-",IF((ROUND(TRUNC(('TRI-2'!DW51  ),2),0))=4,"D+",IF((ROUND(TRUNC(('TRI-2'!DW51 ),2),0))=3,"D-",IF((ROUND(TRUNC(('TRI-2'!DW51 ),2),0))=2,"E+",IF((ROUND(TRUNC(('TRI-2'!DW51  ),2),0))&lt;=1,"E-","")))))))))))</f>
        <v/>
      </c>
      <c r="DX51" s="51" t="str">
        <f>IF(OR('TRI-2'!DX51 ="",'TRI-2'!DX51&lt;0,'TRI-2'!DX51  &gt;10),"",IF((ROUND(TRUNC(('TRI-2'!DX51  ),2),0))=10,"A+",IF((ROUND(TRUNC(('TRI-2'!DX51  ),2),0))=9,"A-",IF((ROUND(TRUNC(('TRI-2'!DX51   ),2),0))=8,"B+",IF((ROUND(TRUNC(('TRI-2'!DX51 ),2),0))=7,"B-",IF((ROUND(TRUNC(('TRI-2'!DX51  ),2),0))=6,"C+",IF((ROUND(TRUNC(('TRI-2'!DX51  ),2),0))=5,"C-",IF((ROUND(TRUNC(('TRI-2'!DX51  ),2),0))=4,"D+",IF((ROUND(TRUNC(('TRI-2'!DX51 ),2),0))=3,"D-",IF((ROUND(TRUNC(('TRI-2'!DX51 ),2),0))=2,"E+",IF((ROUND(TRUNC(('TRI-2'!DX51  ),2),0))&lt;=1,"E-","")))))))))))</f>
        <v/>
      </c>
      <c r="DY51" s="51" t="str">
        <f>IF(OR('TRI-2'!DY51 ="",'TRI-2'!DY51&lt;0,'TRI-2'!DY51  &gt;10),"",IF((ROUND(TRUNC(('TRI-2'!DY51  ),2),0))=10,"A+",IF((ROUND(TRUNC(('TRI-2'!DY51  ),2),0))=9,"A-",IF((ROUND(TRUNC(('TRI-2'!DY51   ),2),0))=8,"B+",IF((ROUND(TRUNC(('TRI-2'!DY51 ),2),0))=7,"B-",IF((ROUND(TRUNC(('TRI-2'!DY51  ),2),0))=6,"C+",IF((ROUND(TRUNC(('TRI-2'!DY51  ),2),0))=5,"C-",IF((ROUND(TRUNC(('TRI-2'!DY51  ),2),0))=4,"D+",IF((ROUND(TRUNC(('TRI-2'!DY51 ),2),0))=3,"D-",IF((ROUND(TRUNC(('TRI-2'!DY51 ),2),0))=2,"E+",IF((ROUND(TRUNC(('TRI-2'!DY51  ),2),0))&lt;=1,"E-","")))))))))))</f>
        <v/>
      </c>
      <c r="DZ51" s="51" t="str">
        <f>IF(OR('TRI-2'!DZ51 ="",'TRI-2'!DZ51&lt;0,'TRI-2'!DZ51  &gt;10),"",IF((ROUND(TRUNC(('TRI-2'!DZ51  ),2),0))=10,"A+",IF((ROUND(TRUNC(('TRI-2'!DZ51  ),2),0))=9,"A-",IF((ROUND(TRUNC(('TRI-2'!DZ51   ),2),0))=8,"B+",IF((ROUND(TRUNC(('TRI-2'!DZ51 ),2),0))=7,"B-",IF((ROUND(TRUNC(('TRI-2'!DZ51  ),2),0))=6,"C+",IF((ROUND(TRUNC(('TRI-2'!DZ51  ),2),0))=5,"C-",IF((ROUND(TRUNC(('TRI-2'!DZ51  ),2),0))=4,"D+",IF((ROUND(TRUNC(('TRI-2'!DZ51 ),2),0))=3,"D-",IF((ROUND(TRUNC(('TRI-2'!DZ51 ),2),0))=2,"E+",IF((ROUND(TRUNC(('TRI-2'!DZ51  ),2),0))&lt;=1,"E-","")))))))))))</f>
        <v/>
      </c>
      <c r="EA51" s="51" t="str">
        <f>IF(OR('TRI-2'!EA51 ="",'TRI-2'!EA51&lt;0,'TRI-2'!EA51  &gt;10),"",IF((ROUND(TRUNC(('TRI-2'!EA51  ),2),0))=10,"A+",IF((ROUND(TRUNC(('TRI-2'!EA51  ),2),0))=9,"A-",IF((ROUND(TRUNC(('TRI-2'!EA51   ),2),0))=8,"B+",IF((ROUND(TRUNC(('TRI-2'!EA51 ),2),0))=7,"B-",IF((ROUND(TRUNC(('TRI-2'!EA51  ),2),0))=6,"C+",IF((ROUND(TRUNC(('TRI-2'!EA51  ),2),0))=5,"C-",IF((ROUND(TRUNC(('TRI-2'!EA51  ),2),0))=4,"D+",IF((ROUND(TRUNC(('TRI-2'!EA51 ),2),0))=3,"D-",IF((ROUND(TRUNC(('TRI-2'!EA51 ),2),0))=2,"E+",IF((ROUND(TRUNC(('TRI-2'!EA51  ),2),0))&lt;=1,"E-","")))))))))))</f>
        <v/>
      </c>
      <c r="EB51" s="51" t="str">
        <f>IF(OR('TRI-2'!EB51 ="",'TRI-2'!EB51&lt;0,'TRI-2'!EB51  &gt;10),"",IF((ROUND(TRUNC(('TRI-2'!EB51  ),2),0))=10,"A+",IF((ROUND(TRUNC(('TRI-2'!EB51  ),2),0))=9,"A-",IF((ROUND(TRUNC(('TRI-2'!EB51   ),2),0))=8,"B+",IF((ROUND(TRUNC(('TRI-2'!EB51 ),2),0))=7,"B-",IF((ROUND(TRUNC(('TRI-2'!EB51  ),2),0))=6,"C+",IF((ROUND(TRUNC(('TRI-2'!EB51  ),2),0))=5,"C-",IF((ROUND(TRUNC(('TRI-2'!EB51  ),2),0))=4,"D+",IF((ROUND(TRUNC(('TRI-2'!EB51 ),2),0))=3,"D-",IF((ROUND(TRUNC(('TRI-2'!EB51 ),2),0))=2,"E+",IF((ROUND(TRUNC(('TRI-2'!EB51  ),2),0))&lt;=1,"E-","")))))))))))</f>
        <v/>
      </c>
      <c r="EC51" s="51" t="str">
        <f>IF(OR('TRI-2'!EC51 ="",'TRI-2'!EC51&lt;0,'TRI-2'!EC51  &gt;10),"",IF((ROUND(TRUNC(('TRI-2'!EC51  ),2),0))=10,"A+",IF((ROUND(TRUNC(('TRI-2'!EC51  ),2),0))=9,"A-",IF((ROUND(TRUNC(('TRI-2'!EC51   ),2),0))=8,"B+",IF((ROUND(TRUNC(('TRI-2'!EC51 ),2),0))=7,"B-",IF((ROUND(TRUNC(('TRI-2'!EC51  ),2),0))=6,"C+",IF((ROUND(TRUNC(('TRI-2'!EC51  ),2),0))=5,"C-",IF((ROUND(TRUNC(('TRI-2'!EC51  ),2),0))=4,"D+",IF((ROUND(TRUNC(('TRI-2'!EC51 ),2),0))=3,"D-",IF((ROUND(TRUNC(('TRI-2'!EC51 ),2),0))=2,"E+",IF((ROUND(TRUNC(('TRI-2'!EC51  ),2),0))&lt;=1,"E-","")))))))))))</f>
        <v/>
      </c>
      <c r="ED51" s="51" t="str">
        <f>IF(OR('TRI-2'!ED51 ="",'TRI-2'!ED51&lt;0,'TRI-2'!ED51  &gt;10),"",IF((ROUND(TRUNC(('TRI-2'!ED51  ),2),0))=10,"A+",IF((ROUND(TRUNC(('TRI-2'!ED51  ),2),0))=9,"A-",IF((ROUND(TRUNC(('TRI-2'!ED51   ),2),0))=8,"B+",IF((ROUND(TRUNC(('TRI-2'!ED51 ),2),0))=7,"B-",IF((ROUND(TRUNC(('TRI-2'!ED51  ),2),0))=6,"C+",IF((ROUND(TRUNC(('TRI-2'!ED51  ),2),0))=5,"C-",IF((ROUND(TRUNC(('TRI-2'!ED51  ),2),0))=4,"D+",IF((ROUND(TRUNC(('TRI-2'!ED51 ),2),0))=3,"D-",IF((ROUND(TRUNC(('TRI-2'!ED51 ),2),0))=2,"E+",IF((ROUND(TRUNC(('TRI-2'!ED51  ),2),0))&lt;=1,"E-","")))))))))))</f>
        <v/>
      </c>
      <c r="EE51" s="51" t="str">
        <f>IF(OR('TRI-2'!EE51 ="",'TRI-2'!EE51&lt;0,'TRI-2'!EE51  &gt;10),"",IF((ROUND(TRUNC(('TRI-2'!EE51  ),2),0))=10,"A+",IF((ROUND(TRUNC(('TRI-2'!EE51  ),2),0))=9,"A-",IF((ROUND(TRUNC(('TRI-2'!EE51   ),2),0))=8,"B+",IF((ROUND(TRUNC(('TRI-2'!EE51 ),2),0))=7,"B-",IF((ROUND(TRUNC(('TRI-2'!EE51  ),2),0))=6,"C+",IF((ROUND(TRUNC(('TRI-2'!EE51  ),2),0))=5,"C-",IF((ROUND(TRUNC(('TRI-2'!EE51  ),2),0))=4,"D+",IF((ROUND(TRUNC(('TRI-2'!EE51 ),2),0))=3,"D-",IF((ROUND(TRUNC(('TRI-2'!EE51 ),2),0))=2,"E+",IF((ROUND(TRUNC(('TRI-2'!EE51  ),2),0))&lt;=1,"E-","")))))))))))</f>
        <v/>
      </c>
      <c r="EF51" s="51" t="str">
        <f>IF(OR('TRI-2'!EF51 ="",'TRI-2'!EF51&lt;0,'TRI-2'!EF51  &gt;10),"",IF((ROUND(TRUNC(('TRI-2'!EF51  ),2),0))=10,"A+",IF((ROUND(TRUNC(('TRI-2'!EF51  ),2),0))=9,"A-",IF((ROUND(TRUNC(('TRI-2'!EF51   ),2),0))=8,"B+",IF((ROUND(TRUNC(('TRI-2'!EF51 ),2),0))=7,"B-",IF((ROUND(TRUNC(('TRI-2'!EF51  ),2),0))=6,"C+",IF((ROUND(TRUNC(('TRI-2'!EF51  ),2),0))=5,"C-",IF((ROUND(TRUNC(('TRI-2'!EF51  ),2),0))=4,"D+",IF((ROUND(TRUNC(('TRI-2'!EF51 ),2),0))=3,"D-",IF((ROUND(TRUNC(('TRI-2'!EF51 ),2),0))=2,"E+",IF((ROUND(TRUNC(('TRI-2'!EF51  ),2),0))&lt;=1,"E-","")))))))))))</f>
        <v/>
      </c>
      <c r="EG51" s="51" t="str">
        <f>IF(OR('TRI-2'!EG51 ="",'TRI-2'!EG51&lt;0,'TRI-2'!EG51  &gt;10),"",IF((ROUND(TRUNC(('TRI-2'!EG51  ),2),0))=10,"A+",IF((ROUND(TRUNC(('TRI-2'!EG51  ),2),0))=9,"A-",IF((ROUND(TRUNC(('TRI-2'!EG51   ),2),0))=8,"B+",IF((ROUND(TRUNC(('TRI-2'!EG51 ),2),0))=7,"B-",IF((ROUND(TRUNC(('TRI-2'!EG51  ),2),0))=6,"C+",IF((ROUND(TRUNC(('TRI-2'!EG51  ),2),0))=5,"C-",IF((ROUND(TRUNC(('TRI-2'!EG51  ),2),0))=4,"D+",IF((ROUND(TRUNC(('TRI-2'!EG51 ),2),0))=3,"D-",IF((ROUND(TRUNC(('TRI-2'!EG51 ),2),0))=2,"E+",IF((ROUND(TRUNC(('TRI-2'!EG51  ),2),0))&lt;=1,"E-","")))))))))))</f>
        <v/>
      </c>
      <c r="EH51" s="51" t="str">
        <f>IF(OR('TRI-2'!EH51 ="",'TRI-2'!EH51&lt;0,'TRI-2'!EH51  &gt;10),"",IF((ROUND(TRUNC(('TRI-2'!EH51  ),2),0))=10,"A+",IF((ROUND(TRUNC(('TRI-2'!EH51  ),2),0))=9,"A-",IF((ROUND(TRUNC(('TRI-2'!EH51   ),2),0))=8,"B+",IF((ROUND(TRUNC(('TRI-2'!EH51 ),2),0))=7,"B-",IF((ROUND(TRUNC(('TRI-2'!EH51  ),2),0))=6,"C+",IF((ROUND(TRUNC(('TRI-2'!EH51  ),2),0))=5,"C-",IF((ROUND(TRUNC(('TRI-2'!EH51  ),2),0))=4,"D+",IF((ROUND(TRUNC(('TRI-2'!EH51 ),2),0))=3,"D-",IF((ROUND(TRUNC(('TRI-2'!EH51 ),2),0))=2,"E+",IF((ROUND(TRUNC(('TRI-2'!EH51  ),2),0))&lt;=1,"E-","")))))))))))</f>
        <v/>
      </c>
      <c r="EI51" s="51" t="str">
        <f>IF(OR('TRI-2'!EI51 ="",'TRI-2'!EI51&lt;0,'TRI-2'!EI51  &gt;10),"",IF((ROUND(TRUNC(('TRI-2'!EI51  ),2),0))=10,"A+",IF((ROUND(TRUNC(('TRI-2'!EI51  ),2),0))=9,"A-",IF((ROUND(TRUNC(('TRI-2'!EI51   ),2),0))=8,"B+",IF((ROUND(TRUNC(('TRI-2'!EI51 ),2),0))=7,"B-",IF((ROUND(TRUNC(('TRI-2'!EI51  ),2),0))=6,"C+",IF((ROUND(TRUNC(('TRI-2'!EI51  ),2),0))=5,"C-",IF((ROUND(TRUNC(('TRI-2'!EI51  ),2),0))=4,"D+",IF((ROUND(TRUNC(('TRI-2'!EI51 ),2),0))=3,"D-",IF((ROUND(TRUNC(('TRI-2'!EI51 ),2),0))=2,"E+",IF((ROUND(TRUNC(('TRI-2'!EI51  ),2),0))&lt;=1,"E-","")))))))))))</f>
        <v/>
      </c>
      <c r="EJ51" s="51" t="str">
        <f>IF(OR('TRI-2'!EJ51 ="",'TRI-2'!EJ51&lt;0,'TRI-2'!EJ51  &gt;10),"",IF((ROUND(TRUNC(('TRI-2'!EJ51  ),2),0))=10,"A+",IF((ROUND(TRUNC(('TRI-2'!EJ51  ),2),0))=9,"A-",IF((ROUND(TRUNC(('TRI-2'!EJ51   ),2),0))=8,"B+",IF((ROUND(TRUNC(('TRI-2'!EJ51 ),2),0))=7,"B-",IF((ROUND(TRUNC(('TRI-2'!EJ51  ),2),0))=6,"C+",IF((ROUND(TRUNC(('TRI-2'!EJ51  ),2),0))=5,"C-",IF((ROUND(TRUNC(('TRI-2'!EJ51  ),2),0))=4,"D+",IF((ROUND(TRUNC(('TRI-2'!EJ51 ),2),0))=3,"D-",IF((ROUND(TRUNC(('TRI-2'!EJ51 ),2),0))=2,"E+",IF((ROUND(TRUNC(('TRI-2'!EJ51  ),2),0))&lt;=1,"E-","")))))))))))</f>
        <v/>
      </c>
      <c r="EK51" s="51" t="str">
        <f>IF(OR('TRI-2'!EK51 ="",'TRI-2'!EK51&lt;0,'TRI-2'!EK51  &gt;10),"",IF((ROUND(TRUNC(('TRI-2'!EK51  ),2),0))=10,"A+",IF((ROUND(TRUNC(('TRI-2'!EK51  ),2),0))=9,"A-",IF((ROUND(TRUNC(('TRI-2'!EK51   ),2),0))=8,"B+",IF((ROUND(TRUNC(('TRI-2'!EK51 ),2),0))=7,"B-",IF((ROUND(TRUNC(('TRI-2'!EK51  ),2),0))=6,"C+",IF((ROUND(TRUNC(('TRI-2'!EK51  ),2),0))=5,"C-",IF((ROUND(TRUNC(('TRI-2'!EK51  ),2),0))=4,"D+",IF((ROUND(TRUNC(('TRI-2'!EK51 ),2),0))=3,"D-",IF((ROUND(TRUNC(('TRI-2'!EK51 ),2),0))=2,"E+",IF((ROUND(TRUNC(('TRI-2'!EK51  ),2),0))&lt;=1,"E-","")))))))))))</f>
        <v/>
      </c>
      <c r="EL51" s="51" t="str">
        <f>IF(OR('TRI-2'!EL51 ="",'TRI-2'!EL51&lt;0,'TRI-2'!EL51  &gt;10),"",IF((ROUND(TRUNC(('TRI-2'!EL51  ),2),0))=10,"A+",IF((ROUND(TRUNC(('TRI-2'!EL51  ),2),0))=9,"A-",IF((ROUND(TRUNC(('TRI-2'!EL51   ),2),0))=8,"B+",IF((ROUND(TRUNC(('TRI-2'!EL51 ),2),0))=7,"B-",IF((ROUND(TRUNC(('TRI-2'!EL51  ),2),0))=6,"C+",IF((ROUND(TRUNC(('TRI-2'!EL51  ),2),0))=5,"C-",IF((ROUND(TRUNC(('TRI-2'!EL51  ),2),0))=4,"D+",IF((ROUND(TRUNC(('TRI-2'!EL51 ),2),0))=3,"D-",IF((ROUND(TRUNC(('TRI-2'!EL51 ),2),0))=2,"E+",IF((ROUND(TRUNC(('TRI-2'!EL51  ),2),0))&lt;=1,"E-","")))))))))))</f>
        <v/>
      </c>
      <c r="EM51" s="51" t="str">
        <f>IF(OR('TRI-2'!EM51 ="",'TRI-2'!EM51&lt;0,'TRI-2'!EM51  &gt;10),"",IF((ROUND(TRUNC(('TRI-2'!EM51  ),2),0))=10,"A+",IF((ROUND(TRUNC(('TRI-2'!EM51  ),2),0))=9,"A-",IF((ROUND(TRUNC(('TRI-2'!EM51   ),2),0))=8,"B+",IF((ROUND(TRUNC(('TRI-2'!EM51 ),2),0))=7,"B-",IF((ROUND(TRUNC(('TRI-2'!EM51  ),2),0))=6,"C+",IF((ROUND(TRUNC(('TRI-2'!EM51  ),2),0))=5,"C-",IF((ROUND(TRUNC(('TRI-2'!EM51  ),2),0))=4,"D+",IF((ROUND(TRUNC(('TRI-2'!EM51 ),2),0))=3,"D-",IF((ROUND(TRUNC(('TRI-2'!EM51 ),2),0))=2,"E+",IF((ROUND(TRUNC(('TRI-2'!EM51  ),2),0))&lt;=1,"E-","")))))))))))</f>
        <v/>
      </c>
      <c r="EN51" s="51" t="str">
        <f>IF(OR('TRI-2'!EN51 ="",'TRI-2'!EN51&lt;0,'TRI-2'!EN51  &gt;10),"",IF((ROUND(TRUNC(('TRI-2'!EN51  ),2),0))=10,"A+",IF((ROUND(TRUNC(('TRI-2'!EN51  ),2),0))=9,"A-",IF((ROUND(TRUNC(('TRI-2'!EN51   ),2),0))=8,"B+",IF((ROUND(TRUNC(('TRI-2'!EN51 ),2),0))=7,"B-",IF((ROUND(TRUNC(('TRI-2'!EN51  ),2),0))=6,"C+",IF((ROUND(TRUNC(('TRI-2'!EN51  ),2),0))=5,"C-",IF((ROUND(TRUNC(('TRI-2'!EN51  ),2),0))=4,"D+",IF((ROUND(TRUNC(('TRI-2'!EN51 ),2),0))=3,"D-",IF((ROUND(TRUNC(('TRI-2'!EN51 ),2),0))=2,"E+",IF((ROUND(TRUNC(('TRI-2'!EN51  ),2),0))&lt;=1,"E-","")))))))))))</f>
        <v/>
      </c>
      <c r="EO51" s="51" t="str">
        <f>IF(OR('TRI-2'!EO51 ="",'TRI-2'!EO51&lt;0,'TRI-2'!EO51  &gt;10),"",IF((ROUND(TRUNC(('TRI-2'!EO51  ),2),0))=10,"A+",IF((ROUND(TRUNC(('TRI-2'!EO51  ),2),0))=9,"A-",IF((ROUND(TRUNC(('TRI-2'!EO51   ),2),0))=8,"B+",IF((ROUND(TRUNC(('TRI-2'!EO51 ),2),0))=7,"B-",IF((ROUND(TRUNC(('TRI-2'!EO51  ),2),0))=6,"C+",IF((ROUND(TRUNC(('TRI-2'!EO51  ),2),0))=5,"C-",IF((ROUND(TRUNC(('TRI-2'!EO51  ),2),0))=4,"D+",IF((ROUND(TRUNC(('TRI-2'!EO51 ),2),0))=3,"D-",IF((ROUND(TRUNC(('TRI-2'!EO51 ),2),0))=2,"E+",IF((ROUND(TRUNC(('TRI-2'!EO51  ),2),0))&lt;=1,"E-","")))))))))))</f>
        <v/>
      </c>
      <c r="EP51" s="51" t="str">
        <f>IF(OR('TRI-2'!EP51 ="",'TRI-2'!EP51&lt;0,'TRI-2'!EP51  &gt;10),"",IF((ROUND(TRUNC(('TRI-2'!EP51  ),2),0))=10,"A+",IF((ROUND(TRUNC(('TRI-2'!EP51  ),2),0))=9,"A-",IF((ROUND(TRUNC(('TRI-2'!EP51   ),2),0))=8,"B+",IF((ROUND(TRUNC(('TRI-2'!EP51 ),2),0))=7,"B-",IF((ROUND(TRUNC(('TRI-2'!EP51  ),2),0))=6,"C+",IF((ROUND(TRUNC(('TRI-2'!EP51  ),2),0))=5,"C-",IF((ROUND(TRUNC(('TRI-2'!EP51  ),2),0))=4,"D+",IF((ROUND(TRUNC(('TRI-2'!EP51 ),2),0))=3,"D-",IF((ROUND(TRUNC(('TRI-2'!EP51 ),2),0))=2,"E+",IF((ROUND(TRUNC(('TRI-2'!EP51  ),2),0))&lt;=1,"E-","")))))))))))</f>
        <v/>
      </c>
      <c r="EQ51" s="51" t="str">
        <f>IF(OR('TRI-2'!EQ51 ="",'TRI-2'!EQ51&lt;0,'TRI-2'!EQ51  &gt;10),"",IF((ROUND(TRUNC(('TRI-2'!EQ51  ),2),0))=10,"A+",IF((ROUND(TRUNC(('TRI-2'!EQ51  ),2),0))=9,"A-",IF((ROUND(TRUNC(('TRI-2'!EQ51   ),2),0))=8,"B+",IF((ROUND(TRUNC(('TRI-2'!EQ51 ),2),0))=7,"B-",IF((ROUND(TRUNC(('TRI-2'!EQ51  ),2),0))=6,"C+",IF((ROUND(TRUNC(('TRI-2'!EQ51  ),2),0))=5,"C-",IF((ROUND(TRUNC(('TRI-2'!EQ51  ),2),0))=4,"D+",IF((ROUND(TRUNC(('TRI-2'!EQ51 ),2),0))=3,"D-",IF((ROUND(TRUNC(('TRI-2'!EQ51 ),2),0))=2,"E+",IF((ROUND(TRUNC(('TRI-2'!EQ51  ),2),0))&lt;=1,"E-","")))))))))))</f>
        <v/>
      </c>
      <c r="ER51" s="51" t="str">
        <f>IF(OR('TRI-2'!ER51 ="",'TRI-2'!ER51&lt;0,'TRI-2'!ER51  &gt;10),"",IF((ROUND(TRUNC(('TRI-2'!ER51  ),2),0))=10,"A+",IF((ROUND(TRUNC(('TRI-2'!ER51  ),2),0))=9,"A-",IF((ROUND(TRUNC(('TRI-2'!ER51   ),2),0))=8,"B+",IF((ROUND(TRUNC(('TRI-2'!ER51 ),2),0))=7,"B-",IF((ROUND(TRUNC(('TRI-2'!ER51  ),2),0))=6,"C+",IF((ROUND(TRUNC(('TRI-2'!ER51  ),2),0))=5,"C-",IF((ROUND(TRUNC(('TRI-2'!ER51  ),2),0))=4,"D+",IF((ROUND(TRUNC(('TRI-2'!ER51 ),2),0))=3,"D-",IF((ROUND(TRUNC(('TRI-2'!ER51 ),2),0))=2,"E+",IF((ROUND(TRUNC(('TRI-2'!ER51  ),2),0))&lt;=1,"E-","")))))))))))</f>
        <v/>
      </c>
      <c r="ES51" s="51" t="str">
        <f>IF(OR('TRI-2'!ES51 ="",'TRI-2'!ES51&lt;0,'TRI-2'!ES51  &gt;10),"",IF((ROUND(TRUNC(('TRI-2'!ES51  ),2),0))=10,"A+",IF((ROUND(TRUNC(('TRI-2'!ES51  ),2),0))=9,"A-",IF((ROUND(TRUNC(('TRI-2'!ES51   ),2),0))=8,"B+",IF((ROUND(TRUNC(('TRI-2'!ES51 ),2),0))=7,"B-",IF((ROUND(TRUNC(('TRI-2'!ES51  ),2),0))=6,"C+",IF((ROUND(TRUNC(('TRI-2'!ES51  ),2),0))=5,"C-",IF((ROUND(TRUNC(('TRI-2'!ES51  ),2),0))=4,"D+",IF((ROUND(TRUNC(('TRI-2'!ES51 ),2),0))=3,"D-",IF((ROUND(TRUNC(('TRI-2'!ES51 ),2),0))=2,"E+",IF((ROUND(TRUNC(('TRI-2'!ES51  ),2),0))&lt;=1,"E-","")))))))))))</f>
        <v/>
      </c>
      <c r="ET51" s="51" t="str">
        <f>IF('TRI-2'!ET51 ="","",'TRI-2'!ET51 )</f>
        <v/>
      </c>
      <c r="EU51" s="51" t="str">
        <f>IF('TRI-2'!EU51 ="","",'TRI-2'!EU51 )</f>
        <v/>
      </c>
      <c r="EV51" s="51" t="str">
        <f>IF('TRI-2'!EV51 ="","",'TRI-2'!EV51 )</f>
        <v/>
      </c>
      <c r="EW51" s="51" t="str">
        <f>IF('TRI-2'!EW51 ="","",'TRI-2'!EW51 )</f>
        <v/>
      </c>
      <c r="EX51" s="51" t="str">
        <f>IF('TRI-2'!EX51 ="","",'TRI-2'!EX51 )</f>
        <v/>
      </c>
      <c r="EY51" s="51" t="str">
        <f>IF('TRI-2'!EY51 ="","",'TRI-2'!EY51 )</f>
        <v/>
      </c>
      <c r="EZ51" s="51" t="str">
        <f>IF('TRI-2'!EZ51 ="","",'TRI-2'!EZ51 )</f>
        <v/>
      </c>
      <c r="FA51" s="51" t="str">
        <f>IF('TRI-2'!FA51 ="","",'TRI-2'!FA51 )</f>
        <v/>
      </c>
      <c r="FB51" s="51" t="str">
        <f>IF('TRI-2'!FB51 ="","",'TRI-2'!FB51 )</f>
        <v/>
      </c>
      <c r="FC51" s="51" t="str">
        <f>IF('TRI-2'!FC51 ="","",'TRI-2'!FC51 )</f>
        <v/>
      </c>
      <c r="FD51" s="51">
        <f>IF('TRI-2'!FD51 ="","",'TRI-2'!FD51 )</f>
        <v>0</v>
      </c>
      <c r="FE51" s="51" t="str">
        <f>IF('TRI-2'!FE51 ="","",'TRI-2'!FE51 )</f>
        <v/>
      </c>
      <c r="FF51" s="51" t="str">
        <f>IF('TRI-2'!FF51 ="","",'TRI-2'!FF51 )</f>
        <v/>
      </c>
      <c r="FG51" s="51" t="str">
        <f>IF('TRI-2'!FG51 ="","",'TRI-2'!FG51 )</f>
        <v/>
      </c>
      <c r="FH51" s="51" t="str">
        <f>IF('TRI-2'!FH51 ="","",'TRI-2'!FH51 )</f>
        <v/>
      </c>
    </row>
    <row r="52" spans="2:164" ht="21" hidden="1" customHeight="1">
      <c r="B52" s="53">
        <v>35</v>
      </c>
      <c r="C52" s="272" t="str">
        <f>IF(NOTAS!XBX55&lt;&gt;"",NOTAS!XBX55,"")</f>
        <v/>
      </c>
      <c r="D52" s="273"/>
      <c r="E52" s="273"/>
      <c r="F52" s="274"/>
      <c r="G52" s="51" t="str">
        <f>IF(OR('TRI-2'!G52 ="",'TRI-2'!G52&lt;0,'TRI-2'!G52  &gt;10),"",IF((ROUND(TRUNC(('TRI-2'!G52  ),2),0))=10,"A+",IF((ROUND(TRUNC(('TRI-2'!G52  ),2),0))=9,"A-",IF((ROUND(TRUNC(('TRI-2'!G52   ),2),0))=8,"B+",IF((ROUND(TRUNC(('TRI-2'!G52 ),2),0))=7,"B-",IF((ROUND(TRUNC(('TRI-2'!G52  ),2),0))=6,"C+",IF((ROUND(TRUNC(('TRI-2'!G52  ),2),0))=5,"C-",IF((ROUND(TRUNC(('TRI-2'!G52  ),2),0))=4,"D+",IF((ROUND(TRUNC(('TRI-2'!G52 ),2),0))=3,"D-",IF((ROUND(TRUNC(('TRI-2'!G52 ),2),0))=2,"E+",IF((ROUND(TRUNC(('TRI-2'!G52  ),2),0))&lt;=1,"E-","")))))))))))</f>
        <v/>
      </c>
      <c r="H52" s="51" t="str">
        <f>IF(OR('TRI-2'!H52 ="",'TRI-2'!H52&lt;0,'TRI-2'!H52  &gt;10),"",IF((ROUND(TRUNC(('TRI-2'!H52  ),2),0))=10,"A+",IF((ROUND(TRUNC(('TRI-2'!H52  ),2),0))=9,"A-",IF((ROUND(TRUNC(('TRI-2'!H52   ),2),0))=8,"B+",IF((ROUND(TRUNC(('TRI-2'!H52 ),2),0))=7,"B-",IF((ROUND(TRUNC(('TRI-2'!H52  ),2),0))=6,"C+",IF((ROUND(TRUNC(('TRI-2'!H52  ),2),0))=5,"C-",IF((ROUND(TRUNC(('TRI-2'!H52  ),2),0))=4,"D+",IF((ROUND(TRUNC(('TRI-2'!H52 ),2),0))=3,"D-",IF((ROUND(TRUNC(('TRI-2'!H52 ),2),0))=2,"E+",IF((ROUND(TRUNC(('TRI-2'!H52  ),2),0))&lt;=1,"E-","")))))))))))</f>
        <v/>
      </c>
      <c r="I52" s="51" t="str">
        <f>IF(OR('TRI-2'!I52 ="",'TRI-2'!I52&lt;0,'TRI-2'!I52  &gt;10),"",IF((ROUND(TRUNC(('TRI-2'!I52  ),2),0))=10,"A+",IF((ROUND(TRUNC(('TRI-2'!I52  ),2),0))=9,"A-",IF((ROUND(TRUNC(('TRI-2'!I52   ),2),0))=8,"B+",IF((ROUND(TRUNC(('TRI-2'!I52 ),2),0))=7,"B-",IF((ROUND(TRUNC(('TRI-2'!I52  ),2),0))=6,"C+",IF((ROUND(TRUNC(('TRI-2'!I52  ),2),0))=5,"C-",IF((ROUND(TRUNC(('TRI-2'!I52  ),2),0))=4,"D+",IF((ROUND(TRUNC(('TRI-2'!I52 ),2),0))=3,"D-",IF((ROUND(TRUNC(('TRI-2'!I52 ),2),0))=2,"E+",IF((ROUND(TRUNC(('TRI-2'!I52  ),2),0))&lt;=1,"E-","")))))))))))</f>
        <v/>
      </c>
      <c r="J52" s="51" t="str">
        <f>IF(OR('TRI-2'!J52 ="",'TRI-2'!J52&lt;0,'TRI-2'!J52  &gt;10),"",IF((ROUND(TRUNC(('TRI-2'!J52  ),2),0))=10,"A+",IF((ROUND(TRUNC(('TRI-2'!J52  ),2),0))=9,"A-",IF((ROUND(TRUNC(('TRI-2'!J52   ),2),0))=8,"B+",IF((ROUND(TRUNC(('TRI-2'!J52 ),2),0))=7,"B-",IF((ROUND(TRUNC(('TRI-2'!J52  ),2),0))=6,"C+",IF((ROUND(TRUNC(('TRI-2'!J52  ),2),0))=5,"C-",IF((ROUND(TRUNC(('TRI-2'!J52  ),2),0))=4,"D+",IF((ROUND(TRUNC(('TRI-2'!J52 ),2),0))=3,"D-",IF((ROUND(TRUNC(('TRI-2'!J52 ),2),0))=2,"E+",IF((ROUND(TRUNC(('TRI-2'!J52  ),2),0))&lt;=1,"E-","")))))))))))</f>
        <v/>
      </c>
      <c r="K52" s="51" t="str">
        <f>IF(OR('TRI-2'!K52 ="",'TRI-2'!K52&lt;0,'TRI-2'!K52  &gt;10),"",IF((ROUND(TRUNC(('TRI-2'!K52  ),2),0))=10,"A+",IF((ROUND(TRUNC(('TRI-2'!K52  ),2),0))=9,"A-",IF((ROUND(TRUNC(('TRI-2'!K52   ),2),0))=8,"B+",IF((ROUND(TRUNC(('TRI-2'!K52 ),2),0))=7,"B-",IF((ROUND(TRUNC(('TRI-2'!K52  ),2),0))=6,"C+",IF((ROUND(TRUNC(('TRI-2'!K52  ),2),0))=5,"C-",IF((ROUND(TRUNC(('TRI-2'!K52  ),2),0))=4,"D+",IF((ROUND(TRUNC(('TRI-2'!K52 ),2),0))=3,"D-",IF((ROUND(TRUNC(('TRI-2'!K52 ),2),0))=2,"E+",IF((ROUND(TRUNC(('TRI-2'!K52  ),2),0))&lt;=1,"E-","")))))))))))</f>
        <v/>
      </c>
      <c r="L52" s="51" t="str">
        <f>IF(OR('TRI-2'!L52 ="",'TRI-2'!L52&lt;0,'TRI-2'!L52  &gt;10),"",IF((ROUND(TRUNC(('TRI-2'!L52  ),2),0))=10,"A+",IF((ROUND(TRUNC(('TRI-2'!L52  ),2),0))=9,"A-",IF((ROUND(TRUNC(('TRI-2'!L52   ),2),0))=8,"B+",IF((ROUND(TRUNC(('TRI-2'!L52 ),2),0))=7,"B-",IF((ROUND(TRUNC(('TRI-2'!L52  ),2),0))=6,"C+",IF((ROUND(TRUNC(('TRI-2'!L52  ),2),0))=5,"C-",IF((ROUND(TRUNC(('TRI-2'!L52  ),2),0))=4,"D+",IF((ROUND(TRUNC(('TRI-2'!L52 ),2),0))=3,"D-",IF((ROUND(TRUNC(('TRI-2'!L52 ),2),0))=2,"E+",IF((ROUND(TRUNC(('TRI-2'!L52  ),2),0))&lt;=1,"E-","")))))))))))</f>
        <v/>
      </c>
      <c r="M52" s="51" t="str">
        <f>IF(OR('TRI-2'!M52 ="",'TRI-2'!M52&lt;0,'TRI-2'!M52  &gt;10),"",IF((ROUND(TRUNC(('TRI-2'!M52  ),2),0))=10,"A+",IF((ROUND(TRUNC(('TRI-2'!M52  ),2),0))=9,"A-",IF((ROUND(TRUNC(('TRI-2'!M52   ),2),0))=8,"B+",IF((ROUND(TRUNC(('TRI-2'!M52 ),2),0))=7,"B-",IF((ROUND(TRUNC(('TRI-2'!M52  ),2),0))=6,"C+",IF((ROUND(TRUNC(('TRI-2'!M52  ),2),0))=5,"C-",IF((ROUND(TRUNC(('TRI-2'!M52  ),2),0))=4,"D+",IF((ROUND(TRUNC(('TRI-2'!M52 ),2),0))=3,"D-",IF((ROUND(TRUNC(('TRI-2'!M52 ),2),0))=2,"E+",IF((ROUND(TRUNC(('TRI-2'!M52  ),2),0))&lt;=1,"E-","")))))))))))</f>
        <v/>
      </c>
      <c r="N52" s="51" t="str">
        <f>IF(OR('TRI-2'!N52 ="",'TRI-2'!N52&lt;0,'TRI-2'!N52  &gt;10),"",IF((ROUND(TRUNC(('TRI-2'!N52  ),2),0))=10,"A+",IF((ROUND(TRUNC(('TRI-2'!N52  ),2),0))=9,"A-",IF((ROUND(TRUNC(('TRI-2'!N52   ),2),0))=8,"B+",IF((ROUND(TRUNC(('TRI-2'!N52 ),2),0))=7,"B-",IF((ROUND(TRUNC(('TRI-2'!N52  ),2),0))=6,"C+",IF((ROUND(TRUNC(('TRI-2'!N52  ),2),0))=5,"C-",IF((ROUND(TRUNC(('TRI-2'!N52  ),2),0))=4,"D+",IF((ROUND(TRUNC(('TRI-2'!N52 ),2),0))=3,"D-",IF((ROUND(TRUNC(('TRI-2'!N52 ),2),0))=2,"E+",IF((ROUND(TRUNC(('TRI-2'!N52  ),2),0))&lt;=1,"E-","")))))))))))</f>
        <v/>
      </c>
      <c r="O52" s="51" t="str">
        <f>IF(OR('TRI-2'!O52 ="",'TRI-2'!O52&lt;0,'TRI-2'!O52  &gt;10),"",IF((ROUND(TRUNC(('TRI-2'!O52  ),2),0))=10,"A+",IF((ROUND(TRUNC(('TRI-2'!O52  ),2),0))=9,"A-",IF((ROUND(TRUNC(('TRI-2'!O52   ),2),0))=8,"B+",IF((ROUND(TRUNC(('TRI-2'!O52 ),2),0))=7,"B-",IF((ROUND(TRUNC(('TRI-2'!O52  ),2),0))=6,"C+",IF((ROUND(TRUNC(('TRI-2'!O52  ),2),0))=5,"C-",IF((ROUND(TRUNC(('TRI-2'!O52  ),2),0))=4,"D+",IF((ROUND(TRUNC(('TRI-2'!O52 ),2),0))=3,"D-",IF((ROUND(TRUNC(('TRI-2'!O52 ),2),0))=2,"E+",IF((ROUND(TRUNC(('TRI-2'!O52  ),2),0))&lt;=1,"E-","")))))))))))</f>
        <v/>
      </c>
      <c r="P52" s="51" t="str">
        <f>IF(OR('TRI-2'!P52 ="",'TRI-2'!P52&lt;0,'TRI-2'!P52  &gt;10),"",IF((ROUND(TRUNC(('TRI-2'!P52  ),2),0))=10,"A+",IF((ROUND(TRUNC(('TRI-2'!P52  ),2),0))=9,"A-",IF((ROUND(TRUNC(('TRI-2'!P52   ),2),0))=8,"B+",IF((ROUND(TRUNC(('TRI-2'!P52 ),2),0))=7,"B-",IF((ROUND(TRUNC(('TRI-2'!P52  ),2),0))=6,"C+",IF((ROUND(TRUNC(('TRI-2'!P52  ),2),0))=5,"C-",IF((ROUND(TRUNC(('TRI-2'!P52  ),2),0))=4,"D+",IF((ROUND(TRUNC(('TRI-2'!P52 ),2),0))=3,"D-",IF((ROUND(TRUNC(('TRI-2'!P52 ),2),0))=2,"E+",IF((ROUND(TRUNC(('TRI-2'!P52  ),2),0))&lt;=1,"E-","")))))))))))</f>
        <v/>
      </c>
      <c r="Q52" s="51" t="str">
        <f>IF(OR('TRI-2'!Q52 ="",'TRI-2'!Q52&lt;0,'TRI-2'!Q52  &gt;10),"",IF((ROUND(TRUNC(('TRI-2'!Q52  ),2),0))=10,"A+",IF((ROUND(TRUNC(('TRI-2'!Q52  ),2),0))=9,"A-",IF((ROUND(TRUNC(('TRI-2'!Q52   ),2),0))=8,"B+",IF((ROUND(TRUNC(('TRI-2'!Q52 ),2),0))=7,"B-",IF((ROUND(TRUNC(('TRI-2'!Q52  ),2),0))=6,"C+",IF((ROUND(TRUNC(('TRI-2'!Q52  ),2),0))=5,"C-",IF((ROUND(TRUNC(('TRI-2'!Q52  ),2),0))=4,"D+",IF((ROUND(TRUNC(('TRI-2'!Q52 ),2),0))=3,"D-",IF((ROUND(TRUNC(('TRI-2'!Q52 ),2),0))=2,"E+",IF((ROUND(TRUNC(('TRI-2'!Q52  ),2),0))&lt;=1,"E-","")))))))))))</f>
        <v/>
      </c>
      <c r="R52" s="51" t="str">
        <f>IF(OR('TRI-2'!R52 ="",'TRI-2'!R52&lt;0,'TRI-2'!R52  &gt;10),"",IF((ROUND(TRUNC(('TRI-2'!R52  ),2),0))=10,"A+",IF((ROUND(TRUNC(('TRI-2'!R52  ),2),0))=9,"A-",IF((ROUND(TRUNC(('TRI-2'!R52   ),2),0))=8,"B+",IF((ROUND(TRUNC(('TRI-2'!R52 ),2),0))=7,"B-",IF((ROUND(TRUNC(('TRI-2'!R52  ),2),0))=6,"C+",IF((ROUND(TRUNC(('TRI-2'!R52  ),2),0))=5,"C-",IF((ROUND(TRUNC(('TRI-2'!R52  ),2),0))=4,"D+",IF((ROUND(TRUNC(('TRI-2'!R52 ),2),0))=3,"D-",IF((ROUND(TRUNC(('TRI-2'!R52 ),2),0))=2,"E+",IF((ROUND(TRUNC(('TRI-2'!R52  ),2),0))&lt;=1,"E-","")))))))))))</f>
        <v/>
      </c>
      <c r="S52" s="51" t="str">
        <f>IF(OR('TRI-2'!S52 ="",'TRI-2'!S52&lt;0,'TRI-2'!S52  &gt;10),"",IF((ROUND(TRUNC(('TRI-2'!S52  ),2),0))=10,"A+",IF((ROUND(TRUNC(('TRI-2'!S52  ),2),0))=9,"A-",IF((ROUND(TRUNC(('TRI-2'!S52   ),2),0))=8,"B+",IF((ROUND(TRUNC(('TRI-2'!S52 ),2),0))=7,"B-",IF((ROUND(TRUNC(('TRI-2'!S52  ),2),0))=6,"C+",IF((ROUND(TRUNC(('TRI-2'!S52  ),2),0))=5,"C-",IF((ROUND(TRUNC(('TRI-2'!S52  ),2),0))=4,"D+",IF((ROUND(TRUNC(('TRI-2'!S52 ),2),0))=3,"D-",IF((ROUND(TRUNC(('TRI-2'!S52 ),2),0))=2,"E+",IF((ROUND(TRUNC(('TRI-2'!S52  ),2),0))&lt;=1,"E-","")))))))))))</f>
        <v/>
      </c>
      <c r="T52" s="51" t="str">
        <f>IF(OR('TRI-2'!T52 ="",'TRI-2'!T52&lt;0,'TRI-2'!T52  &gt;10),"",IF((ROUND(TRUNC(('TRI-2'!T52  ),2),0))=10,"A+",IF((ROUND(TRUNC(('TRI-2'!T52  ),2),0))=9,"A-",IF((ROUND(TRUNC(('TRI-2'!T52   ),2),0))=8,"B+",IF((ROUND(TRUNC(('TRI-2'!T52 ),2),0))=7,"B-",IF((ROUND(TRUNC(('TRI-2'!T52  ),2),0))=6,"C+",IF((ROUND(TRUNC(('TRI-2'!T52  ),2),0))=5,"C-",IF((ROUND(TRUNC(('TRI-2'!T52  ),2),0))=4,"D+",IF((ROUND(TRUNC(('TRI-2'!T52 ),2),0))=3,"D-",IF((ROUND(TRUNC(('TRI-2'!T52 ),2),0))=2,"E+",IF((ROUND(TRUNC(('TRI-2'!T52  ),2),0))&lt;=1,"E-","")))))))))))</f>
        <v/>
      </c>
      <c r="U52" s="51" t="str">
        <f>IF(OR('TRI-2'!U52 ="",'TRI-2'!U52&lt;0,'TRI-2'!U52  &gt;10),"",IF((ROUND(TRUNC(('TRI-2'!U52  ),2),0))=10,"A+",IF((ROUND(TRUNC(('TRI-2'!U52  ),2),0))=9,"A-",IF((ROUND(TRUNC(('TRI-2'!U52   ),2),0))=8,"B+",IF((ROUND(TRUNC(('TRI-2'!U52 ),2),0))=7,"B-",IF((ROUND(TRUNC(('TRI-2'!U52  ),2),0))=6,"C+",IF((ROUND(TRUNC(('TRI-2'!U52  ),2),0))=5,"C-",IF((ROUND(TRUNC(('TRI-2'!U52  ),2),0))=4,"D+",IF((ROUND(TRUNC(('TRI-2'!U52 ),2),0))=3,"D-",IF((ROUND(TRUNC(('TRI-2'!U52 ),2),0))=2,"E+",IF((ROUND(TRUNC(('TRI-2'!U52  ),2),0))&lt;=1,"E-","")))))))))))</f>
        <v/>
      </c>
      <c r="V52" s="51" t="str">
        <f>IF(OR('TRI-2'!V52 ="",'TRI-2'!V52&lt;0,'TRI-2'!V52  &gt;10),"",IF((ROUND(TRUNC(('TRI-2'!V52  ),2),0))=10,"A+",IF((ROUND(TRUNC(('TRI-2'!V52  ),2),0))=9,"A-",IF((ROUND(TRUNC(('TRI-2'!V52   ),2),0))=8,"B+",IF((ROUND(TRUNC(('TRI-2'!V52 ),2),0))=7,"B-",IF((ROUND(TRUNC(('TRI-2'!V52  ),2),0))=6,"C+",IF((ROUND(TRUNC(('TRI-2'!V52  ),2),0))=5,"C-",IF((ROUND(TRUNC(('TRI-2'!V52  ),2),0))=4,"D+",IF((ROUND(TRUNC(('TRI-2'!V52 ),2),0))=3,"D-",IF((ROUND(TRUNC(('TRI-2'!V52 ),2),0))=2,"E+",IF((ROUND(TRUNC(('TRI-2'!V52  ),2),0))&lt;=1,"E-","")))))))))))</f>
        <v/>
      </c>
      <c r="W52" s="51" t="str">
        <f>IF(OR('TRI-2'!W52 ="",'TRI-2'!W52&lt;0,'TRI-2'!W52  &gt;10),"",IF((ROUND(TRUNC(('TRI-2'!W52  ),2),0))=10,"A+",IF((ROUND(TRUNC(('TRI-2'!W52  ),2),0))=9,"A-",IF((ROUND(TRUNC(('TRI-2'!W52   ),2),0))=8,"B+",IF((ROUND(TRUNC(('TRI-2'!W52 ),2),0))=7,"B-",IF((ROUND(TRUNC(('TRI-2'!W52  ),2),0))=6,"C+",IF((ROUND(TRUNC(('TRI-2'!W52  ),2),0))=5,"C-",IF((ROUND(TRUNC(('TRI-2'!W52  ),2),0))=4,"D+",IF((ROUND(TRUNC(('TRI-2'!W52 ),2),0))=3,"D-",IF((ROUND(TRUNC(('TRI-2'!W52 ),2),0))=2,"E+",IF((ROUND(TRUNC(('TRI-2'!W52  ),2),0))&lt;=1,"E-","")))))))))))</f>
        <v/>
      </c>
      <c r="X52" s="51" t="str">
        <f>IF(OR('TRI-2'!X52 ="",'TRI-2'!X52&lt;0,'TRI-2'!X52  &gt;10),"",IF((ROUND(TRUNC(('TRI-2'!X52  ),2),0))=10,"A+",IF((ROUND(TRUNC(('TRI-2'!X52  ),2),0))=9,"A-",IF((ROUND(TRUNC(('TRI-2'!X52   ),2),0))=8,"B+",IF((ROUND(TRUNC(('TRI-2'!X52 ),2),0))=7,"B-",IF((ROUND(TRUNC(('TRI-2'!X52  ),2),0))=6,"C+",IF((ROUND(TRUNC(('TRI-2'!X52  ),2),0))=5,"C-",IF((ROUND(TRUNC(('TRI-2'!X52  ),2),0))=4,"D+",IF((ROUND(TRUNC(('TRI-2'!X52 ),2),0))=3,"D-",IF((ROUND(TRUNC(('TRI-2'!X52 ),2),0))=2,"E+",IF((ROUND(TRUNC(('TRI-2'!X52  ),2),0))&lt;=1,"E-","")))))))))))</f>
        <v/>
      </c>
      <c r="Y52" s="51" t="str">
        <f>IF(OR('TRI-2'!Y52 ="",'TRI-2'!Y52&lt;0,'TRI-2'!Y52  &gt;10),"",IF((ROUND(TRUNC(('TRI-2'!Y52  ),2),0))=10,"A+",IF((ROUND(TRUNC(('TRI-2'!Y52  ),2),0))=9,"A-",IF((ROUND(TRUNC(('TRI-2'!Y52   ),2),0))=8,"B+",IF((ROUND(TRUNC(('TRI-2'!Y52 ),2),0))=7,"B-",IF((ROUND(TRUNC(('TRI-2'!Y52  ),2),0))=6,"C+",IF((ROUND(TRUNC(('TRI-2'!Y52  ),2),0))=5,"C-",IF((ROUND(TRUNC(('TRI-2'!Y52  ),2),0))=4,"D+",IF((ROUND(TRUNC(('TRI-2'!Y52 ),2),0))=3,"D-",IF((ROUND(TRUNC(('TRI-2'!Y52 ),2),0))=2,"E+",IF((ROUND(TRUNC(('TRI-2'!Y52  ),2),0))&lt;=1,"E-","")))))))))))</f>
        <v/>
      </c>
      <c r="Z52" s="51" t="str">
        <f>IF(OR('TRI-2'!Z52 ="",'TRI-2'!Z52&lt;0,'TRI-2'!Z52  &gt;10),"",IF((ROUND(TRUNC(('TRI-2'!Z52  ),2),0))=10,"A+",IF((ROUND(TRUNC(('TRI-2'!Z52  ),2),0))=9,"A-",IF((ROUND(TRUNC(('TRI-2'!Z52   ),2),0))=8,"B+",IF((ROUND(TRUNC(('TRI-2'!Z52 ),2),0))=7,"B-",IF((ROUND(TRUNC(('TRI-2'!Z52  ),2),0))=6,"C+",IF((ROUND(TRUNC(('TRI-2'!Z52  ),2),0))=5,"C-",IF((ROUND(TRUNC(('TRI-2'!Z52  ),2),0))=4,"D+",IF((ROUND(TRUNC(('TRI-2'!Z52 ),2),0))=3,"D-",IF((ROUND(TRUNC(('TRI-2'!Z52 ),2),0))=2,"E+",IF((ROUND(TRUNC(('TRI-2'!Z52  ),2),0))&lt;=1,"E-","")))))))))))</f>
        <v/>
      </c>
      <c r="AA52" s="51" t="str">
        <f>IF(OR('TRI-2'!AA52 ="",'TRI-2'!AA52&lt;0,'TRI-2'!AA52  &gt;10),"",IF((ROUND(TRUNC(('TRI-2'!AA52  ),2),0))=10,"A+",IF((ROUND(TRUNC(('TRI-2'!AA52  ),2),0))=9,"A-",IF((ROUND(TRUNC(('TRI-2'!AA52   ),2),0))=8,"B+",IF((ROUND(TRUNC(('TRI-2'!AA52 ),2),0))=7,"B-",IF((ROUND(TRUNC(('TRI-2'!AA52  ),2),0))=6,"C+",IF((ROUND(TRUNC(('TRI-2'!AA52  ),2),0))=5,"C-",IF((ROUND(TRUNC(('TRI-2'!AA52  ),2),0))=4,"D+",IF((ROUND(TRUNC(('TRI-2'!AA52 ),2),0))=3,"D-",IF((ROUND(TRUNC(('TRI-2'!AA52 ),2),0))=2,"E+",IF((ROUND(TRUNC(('TRI-2'!AA52  ),2),0))&lt;=1,"E-","")))))))))))</f>
        <v/>
      </c>
      <c r="AB52" s="51" t="str">
        <f>IF(OR('TRI-2'!AB52 ="",'TRI-2'!AB52&lt;0,'TRI-2'!AB52  &gt;10),"",IF((ROUND(TRUNC(('TRI-2'!AB52  ),2),0))=10,"A+",IF((ROUND(TRUNC(('TRI-2'!AB52  ),2),0))=9,"A-",IF((ROUND(TRUNC(('TRI-2'!AB52   ),2),0))=8,"B+",IF((ROUND(TRUNC(('TRI-2'!AB52 ),2),0))=7,"B-",IF((ROUND(TRUNC(('TRI-2'!AB52  ),2),0))=6,"C+",IF((ROUND(TRUNC(('TRI-2'!AB52  ),2),0))=5,"C-",IF((ROUND(TRUNC(('TRI-2'!AB52  ),2),0))=4,"D+",IF((ROUND(TRUNC(('TRI-2'!AB52 ),2),0))=3,"D-",IF((ROUND(TRUNC(('TRI-2'!AB52 ),2),0))=2,"E+",IF((ROUND(TRUNC(('TRI-2'!AB52  ),2),0))&lt;=1,"E-","")))))))))))</f>
        <v/>
      </c>
      <c r="AC52" s="51" t="str">
        <f>IF(OR('TRI-2'!AC52 ="",'TRI-2'!AC52&lt;0,'TRI-2'!AC52  &gt;10),"",IF((ROUND(TRUNC(('TRI-2'!AC52  ),2),0))=10,"A+",IF((ROUND(TRUNC(('TRI-2'!AC52  ),2),0))=9,"A-",IF((ROUND(TRUNC(('TRI-2'!AC52   ),2),0))=8,"B+",IF((ROUND(TRUNC(('TRI-2'!AC52 ),2),0))=7,"B-",IF((ROUND(TRUNC(('TRI-2'!AC52  ),2),0))=6,"C+",IF((ROUND(TRUNC(('TRI-2'!AC52  ),2),0))=5,"C-",IF((ROUND(TRUNC(('TRI-2'!AC52  ),2),0))=4,"D+",IF((ROUND(TRUNC(('TRI-2'!AC52 ),2),0))=3,"D-",IF((ROUND(TRUNC(('TRI-2'!AC52 ),2),0))=2,"E+",IF((ROUND(TRUNC(('TRI-2'!AC52  ),2),0))&lt;=1,"E-","")))))))))))</f>
        <v/>
      </c>
      <c r="AD52" s="51" t="str">
        <f>IF(OR('TRI-2'!AD52 ="",'TRI-2'!AD52&lt;0,'TRI-2'!AD52  &gt;10),"",IF((ROUND(TRUNC(('TRI-2'!AD52  ),2),0))=10,"A+",IF((ROUND(TRUNC(('TRI-2'!AD52  ),2),0))=9,"A-",IF((ROUND(TRUNC(('TRI-2'!AD52   ),2),0))=8,"B+",IF((ROUND(TRUNC(('TRI-2'!AD52 ),2),0))=7,"B-",IF((ROUND(TRUNC(('TRI-2'!AD52  ),2),0))=6,"C+",IF((ROUND(TRUNC(('TRI-2'!AD52  ),2),0))=5,"C-",IF((ROUND(TRUNC(('TRI-2'!AD52  ),2),0))=4,"D+",IF((ROUND(TRUNC(('TRI-2'!AD52 ),2),0))=3,"D-",IF((ROUND(TRUNC(('TRI-2'!AD52 ),2),0))=2,"E+",IF((ROUND(TRUNC(('TRI-2'!AD52  ),2),0))&lt;=1,"E-","")))))))))))</f>
        <v/>
      </c>
      <c r="AE52" s="51" t="str">
        <f>IF(OR('TRI-2'!AE52 ="",'TRI-2'!AE52&lt;0,'TRI-2'!AE52  &gt;10),"",IF((ROUND(TRUNC(('TRI-2'!AE52  ),2),0))=10,"A+",IF((ROUND(TRUNC(('TRI-2'!AE52  ),2),0))=9,"A-",IF((ROUND(TRUNC(('TRI-2'!AE52   ),2),0))=8,"B+",IF((ROUND(TRUNC(('TRI-2'!AE52 ),2),0))=7,"B-",IF((ROUND(TRUNC(('TRI-2'!AE52  ),2),0))=6,"C+",IF((ROUND(TRUNC(('TRI-2'!AE52  ),2),0))=5,"C-",IF((ROUND(TRUNC(('TRI-2'!AE52  ),2),0))=4,"D+",IF((ROUND(TRUNC(('TRI-2'!AE52 ),2),0))=3,"D-",IF((ROUND(TRUNC(('TRI-2'!AE52 ),2),0))=2,"E+",IF((ROUND(TRUNC(('TRI-2'!AE52  ),2),0))&lt;=1,"E-","")))))))))))</f>
        <v/>
      </c>
      <c r="AF52" s="51" t="str">
        <f>IF(OR('TRI-2'!AF52 ="",'TRI-2'!AF52&lt;0,'TRI-2'!AF52  &gt;10),"",IF((ROUND(TRUNC(('TRI-2'!AF52  ),2),0))=10,"A+",IF((ROUND(TRUNC(('TRI-2'!AF52  ),2),0))=9,"A-",IF((ROUND(TRUNC(('TRI-2'!AF52   ),2),0))=8,"B+",IF((ROUND(TRUNC(('TRI-2'!AF52 ),2),0))=7,"B-",IF((ROUND(TRUNC(('TRI-2'!AF52  ),2),0))=6,"C+",IF((ROUND(TRUNC(('TRI-2'!AF52  ),2),0))=5,"C-",IF((ROUND(TRUNC(('TRI-2'!AF52  ),2),0))=4,"D+",IF((ROUND(TRUNC(('TRI-2'!AF52 ),2),0))=3,"D-",IF((ROUND(TRUNC(('TRI-2'!AF52 ),2),0))=2,"E+",IF((ROUND(TRUNC(('TRI-2'!AF52  ),2),0))&lt;=1,"E-","")))))))))))</f>
        <v/>
      </c>
      <c r="AG52" s="51" t="str">
        <f>IF(OR('TRI-2'!AG52 ="",'TRI-2'!AG52&lt;0,'TRI-2'!AG52  &gt;10),"",IF((ROUND(TRUNC(('TRI-2'!AG52  ),2),0))=10,"A+",IF((ROUND(TRUNC(('TRI-2'!AG52  ),2),0))=9,"A-",IF((ROUND(TRUNC(('TRI-2'!AG52   ),2),0))=8,"B+",IF((ROUND(TRUNC(('TRI-2'!AG52 ),2),0))=7,"B-",IF((ROUND(TRUNC(('TRI-2'!AG52  ),2),0))=6,"C+",IF((ROUND(TRUNC(('TRI-2'!AG52  ),2),0))=5,"C-",IF((ROUND(TRUNC(('TRI-2'!AG52  ),2),0))=4,"D+",IF((ROUND(TRUNC(('TRI-2'!AG52 ),2),0))=3,"D-",IF((ROUND(TRUNC(('TRI-2'!AG52 ),2),0))=2,"E+",IF((ROUND(TRUNC(('TRI-2'!AG52  ),2),0))&lt;=1,"E-","")))))))))))</f>
        <v/>
      </c>
      <c r="AH52" s="51" t="str">
        <f>IF(OR('TRI-2'!AH52 ="",'TRI-2'!AH52&lt;0,'TRI-2'!AH52  &gt;10),"",IF((ROUND(TRUNC(('TRI-2'!AH52  ),2),0))=10,"A+",IF((ROUND(TRUNC(('TRI-2'!AH52  ),2),0))=9,"A-",IF((ROUND(TRUNC(('TRI-2'!AH52   ),2),0))=8,"B+",IF((ROUND(TRUNC(('TRI-2'!AH52 ),2),0))=7,"B-",IF((ROUND(TRUNC(('TRI-2'!AH52  ),2),0))=6,"C+",IF((ROUND(TRUNC(('TRI-2'!AH52  ),2),0))=5,"C-",IF((ROUND(TRUNC(('TRI-2'!AH52  ),2),0))=4,"D+",IF((ROUND(TRUNC(('TRI-2'!AH52 ),2),0))=3,"D-",IF((ROUND(TRUNC(('TRI-2'!AH52 ),2),0))=2,"E+",IF((ROUND(TRUNC(('TRI-2'!AH52  ),2),0))&lt;=1,"E-","")))))))))))</f>
        <v/>
      </c>
      <c r="AI52" s="51" t="str">
        <f>IF(OR('TRI-2'!AI52 ="",'TRI-2'!AI52&lt;0,'TRI-2'!AI52  &gt;10),"",IF((ROUND(TRUNC(('TRI-2'!AI52  ),2),0))=10,"A+",IF((ROUND(TRUNC(('TRI-2'!AI52  ),2),0))=9,"A-",IF((ROUND(TRUNC(('TRI-2'!AI52   ),2),0))=8,"B+",IF((ROUND(TRUNC(('TRI-2'!AI52 ),2),0))=7,"B-",IF((ROUND(TRUNC(('TRI-2'!AI52  ),2),0))=6,"C+",IF((ROUND(TRUNC(('TRI-2'!AI52  ),2),0))=5,"C-",IF((ROUND(TRUNC(('TRI-2'!AI52  ),2),0))=4,"D+",IF((ROUND(TRUNC(('TRI-2'!AI52 ),2),0))=3,"D-",IF((ROUND(TRUNC(('TRI-2'!AI52 ),2),0))=2,"E+",IF((ROUND(TRUNC(('TRI-2'!AI52  ),2),0))&lt;=1,"E-","")))))))))))</f>
        <v/>
      </c>
      <c r="AJ52" s="51" t="str">
        <f>IF(OR('TRI-2'!AJ52 ="",'TRI-2'!AJ52&lt;0,'TRI-2'!AJ52  &gt;10),"",IF((ROUND(TRUNC(('TRI-2'!AJ52  ),2),0))=10,"A+",IF((ROUND(TRUNC(('TRI-2'!AJ52  ),2),0))=9,"A-",IF((ROUND(TRUNC(('TRI-2'!AJ52   ),2),0))=8,"B+",IF((ROUND(TRUNC(('TRI-2'!AJ52 ),2),0))=7,"B-",IF((ROUND(TRUNC(('TRI-2'!AJ52  ),2),0))=6,"C+",IF((ROUND(TRUNC(('TRI-2'!AJ52  ),2),0))=5,"C-",IF((ROUND(TRUNC(('TRI-2'!AJ52  ),2),0))=4,"D+",IF((ROUND(TRUNC(('TRI-2'!AJ52 ),2),0))=3,"D-",IF((ROUND(TRUNC(('TRI-2'!AJ52 ),2),0))=2,"E+",IF((ROUND(TRUNC(('TRI-2'!AJ52  ),2),0))&lt;=1,"E-","")))))))))))</f>
        <v/>
      </c>
      <c r="AK52" s="51" t="str">
        <f>IF(OR('TRI-2'!AK52 ="",'TRI-2'!AK52&lt;0,'TRI-2'!AK52  &gt;10),"",IF((ROUND(TRUNC(('TRI-2'!AK52  ),2),0))=10,"A+",IF((ROUND(TRUNC(('TRI-2'!AK52  ),2),0))=9,"A-",IF((ROUND(TRUNC(('TRI-2'!AK52   ),2),0))=8,"B+",IF((ROUND(TRUNC(('TRI-2'!AK52 ),2),0))=7,"B-",IF((ROUND(TRUNC(('TRI-2'!AK52  ),2),0))=6,"C+",IF((ROUND(TRUNC(('TRI-2'!AK52  ),2),0))=5,"C-",IF((ROUND(TRUNC(('TRI-2'!AK52  ),2),0))=4,"D+",IF((ROUND(TRUNC(('TRI-2'!AK52 ),2),0))=3,"D-",IF((ROUND(TRUNC(('TRI-2'!AK52 ),2),0))=2,"E+",IF((ROUND(TRUNC(('TRI-2'!AK52  ),2),0))&lt;=1,"E-","")))))))))))</f>
        <v/>
      </c>
      <c r="AL52" s="51" t="str">
        <f>IF(OR('TRI-2'!AL52 ="",'TRI-2'!AL52&lt;0,'TRI-2'!AL52  &gt;10),"",IF((ROUND(TRUNC(('TRI-2'!AL52  ),2),0))=10,"A+",IF((ROUND(TRUNC(('TRI-2'!AL52  ),2),0))=9,"A-",IF((ROUND(TRUNC(('TRI-2'!AL52   ),2),0))=8,"B+",IF((ROUND(TRUNC(('TRI-2'!AL52 ),2),0))=7,"B-",IF((ROUND(TRUNC(('TRI-2'!AL52  ),2),0))=6,"C+",IF((ROUND(TRUNC(('TRI-2'!AL52  ),2),0))=5,"C-",IF((ROUND(TRUNC(('TRI-2'!AL52  ),2),0))=4,"D+",IF((ROUND(TRUNC(('TRI-2'!AL52 ),2),0))=3,"D-",IF((ROUND(TRUNC(('TRI-2'!AL52 ),2),0))=2,"E+",IF((ROUND(TRUNC(('TRI-2'!AL52  ),2),0))&lt;=1,"E-","")))))))))))</f>
        <v/>
      </c>
      <c r="AM52" s="51" t="str">
        <f>IF(OR('TRI-2'!AM52 ="",'TRI-2'!AM52&lt;0,'TRI-2'!AM52  &gt;10),"",IF((ROUND(TRUNC(('TRI-2'!AM52  ),2),0))=10,"A+",IF((ROUND(TRUNC(('TRI-2'!AM52  ),2),0))=9,"A-",IF((ROUND(TRUNC(('TRI-2'!AM52   ),2),0))=8,"B+",IF((ROUND(TRUNC(('TRI-2'!AM52 ),2),0))=7,"B-",IF((ROUND(TRUNC(('TRI-2'!AM52  ),2),0))=6,"C+",IF((ROUND(TRUNC(('TRI-2'!AM52  ),2),0))=5,"C-",IF((ROUND(TRUNC(('TRI-2'!AM52  ),2),0))=4,"D+",IF((ROUND(TRUNC(('TRI-2'!AM52 ),2),0))=3,"D-",IF((ROUND(TRUNC(('TRI-2'!AM52 ),2),0))=2,"E+",IF((ROUND(TRUNC(('TRI-2'!AM52  ),2),0))&lt;=1,"E-","")))))))))))</f>
        <v/>
      </c>
      <c r="AN52" s="51" t="str">
        <f>IF(OR('TRI-2'!AN52 ="",'TRI-2'!AN52&lt;0,'TRI-2'!AN52  &gt;10),"",IF((ROUND(TRUNC(('TRI-2'!AN52  ),2),0))=10,"A+",IF((ROUND(TRUNC(('TRI-2'!AN52  ),2),0))=9,"A-",IF((ROUND(TRUNC(('TRI-2'!AN52   ),2),0))=8,"B+",IF((ROUND(TRUNC(('TRI-2'!AN52 ),2),0))=7,"B-",IF((ROUND(TRUNC(('TRI-2'!AN52  ),2),0))=6,"C+",IF((ROUND(TRUNC(('TRI-2'!AN52  ),2),0))=5,"C-",IF((ROUND(TRUNC(('TRI-2'!AN52  ),2),0))=4,"D+",IF((ROUND(TRUNC(('TRI-2'!AN52 ),2),0))=3,"D-",IF((ROUND(TRUNC(('TRI-2'!AN52 ),2),0))=2,"E+",IF((ROUND(TRUNC(('TRI-2'!AN52  ),2),0))&lt;=1,"E-","")))))))))))</f>
        <v/>
      </c>
      <c r="AO52" s="51" t="str">
        <f>IF(OR('TRI-2'!AO52 ="",'TRI-2'!AO52&lt;0,'TRI-2'!AO52  &gt;10),"",IF((ROUND(TRUNC(('TRI-2'!AO52  ),2),0))=10,"A+",IF((ROUND(TRUNC(('TRI-2'!AO52  ),2),0))=9,"A-",IF((ROUND(TRUNC(('TRI-2'!AO52   ),2),0))=8,"B+",IF((ROUND(TRUNC(('TRI-2'!AO52 ),2),0))=7,"B-",IF((ROUND(TRUNC(('TRI-2'!AO52  ),2),0))=6,"C+",IF((ROUND(TRUNC(('TRI-2'!AO52  ),2),0))=5,"C-",IF((ROUND(TRUNC(('TRI-2'!AO52  ),2),0))=4,"D+",IF((ROUND(TRUNC(('TRI-2'!AO52 ),2),0))=3,"D-",IF((ROUND(TRUNC(('TRI-2'!AO52 ),2),0))=2,"E+",IF((ROUND(TRUNC(('TRI-2'!AO52  ),2),0))&lt;=1,"E-","")))))))))))</f>
        <v/>
      </c>
      <c r="AP52" s="51" t="str">
        <f>IF(OR('TRI-2'!AP52 ="",'TRI-2'!AP52&lt;0,'TRI-2'!AP52  &gt;10),"",IF((ROUND(TRUNC(('TRI-2'!AP52  ),2),0))=10,"A+",IF((ROUND(TRUNC(('TRI-2'!AP52  ),2),0))=9,"A-",IF((ROUND(TRUNC(('TRI-2'!AP52   ),2),0))=8,"B+",IF((ROUND(TRUNC(('TRI-2'!AP52 ),2),0))=7,"B-",IF((ROUND(TRUNC(('TRI-2'!AP52  ),2),0))=6,"C+",IF((ROUND(TRUNC(('TRI-2'!AP52  ),2),0))=5,"C-",IF((ROUND(TRUNC(('TRI-2'!AP52  ),2),0))=4,"D+",IF((ROUND(TRUNC(('TRI-2'!AP52 ),2),0))=3,"D-",IF((ROUND(TRUNC(('TRI-2'!AP52 ),2),0))=2,"E+",IF((ROUND(TRUNC(('TRI-2'!AP52  ),2),0))&lt;=1,"E-","")))))))))))</f>
        <v/>
      </c>
      <c r="AQ52" s="51" t="str">
        <f>IF(OR('TRI-2'!AQ52 ="",'TRI-2'!AQ52&lt;0,'TRI-2'!AQ52  &gt;10),"",IF((ROUND(TRUNC(('TRI-2'!AQ52  ),2),0))=10,"A+",IF((ROUND(TRUNC(('TRI-2'!AQ52  ),2),0))=9,"A-",IF((ROUND(TRUNC(('TRI-2'!AQ52   ),2),0))=8,"B+",IF((ROUND(TRUNC(('TRI-2'!AQ52 ),2),0))=7,"B-",IF((ROUND(TRUNC(('TRI-2'!AQ52  ),2),0))=6,"C+",IF((ROUND(TRUNC(('TRI-2'!AQ52  ),2),0))=5,"C-",IF((ROUND(TRUNC(('TRI-2'!AQ52  ),2),0))=4,"D+",IF((ROUND(TRUNC(('TRI-2'!AQ52 ),2),0))=3,"D-",IF((ROUND(TRUNC(('TRI-2'!AQ52 ),2),0))=2,"E+",IF((ROUND(TRUNC(('TRI-2'!AQ52  ),2),0))&lt;=1,"E-","")))))))))))</f>
        <v/>
      </c>
      <c r="AR52" s="51" t="str">
        <f>IF(OR('TRI-2'!AR52 ="",'TRI-2'!AR52&lt;0,'TRI-2'!AR52  &gt;10),"",IF((ROUND(TRUNC(('TRI-2'!AR52  ),2),0))=10,"A+",IF((ROUND(TRUNC(('TRI-2'!AR52  ),2),0))=9,"A-",IF((ROUND(TRUNC(('TRI-2'!AR52   ),2),0))=8,"B+",IF((ROUND(TRUNC(('TRI-2'!AR52 ),2),0))=7,"B-",IF((ROUND(TRUNC(('TRI-2'!AR52  ),2),0))=6,"C+",IF((ROUND(TRUNC(('TRI-2'!AR52  ),2),0))=5,"C-",IF((ROUND(TRUNC(('TRI-2'!AR52  ),2),0))=4,"D+",IF((ROUND(TRUNC(('TRI-2'!AR52 ),2),0))=3,"D-",IF((ROUND(TRUNC(('TRI-2'!AR52 ),2),0))=2,"E+",IF((ROUND(TRUNC(('TRI-2'!AR52  ),2),0))&lt;=1,"E-","")))))))))))</f>
        <v/>
      </c>
      <c r="AS52" s="51" t="str">
        <f>IF(OR('TRI-2'!AS52 ="",'TRI-2'!AS52&lt;0,'TRI-2'!AS52  &gt;10),"",IF((ROUND(TRUNC(('TRI-2'!AS52  ),2),0))=10,"A+",IF((ROUND(TRUNC(('TRI-2'!AS52  ),2),0))=9,"A-",IF((ROUND(TRUNC(('TRI-2'!AS52   ),2),0))=8,"B+",IF((ROUND(TRUNC(('TRI-2'!AS52 ),2),0))=7,"B-",IF((ROUND(TRUNC(('TRI-2'!AS52  ),2),0))=6,"C+",IF((ROUND(TRUNC(('TRI-2'!AS52  ),2),0))=5,"C-",IF((ROUND(TRUNC(('TRI-2'!AS52  ),2),0))=4,"D+",IF((ROUND(TRUNC(('TRI-2'!AS52 ),2),0))=3,"D-",IF((ROUND(TRUNC(('TRI-2'!AS52 ),2),0))=2,"E+",IF((ROUND(TRUNC(('TRI-2'!AS52  ),2),0))&lt;=1,"E-","")))))))))))</f>
        <v/>
      </c>
      <c r="AT52" s="51" t="str">
        <f>IF(OR('TRI-2'!AT52 ="",'TRI-2'!AT52&lt;0,'TRI-2'!AT52  &gt;10),"",IF((ROUND(TRUNC(('TRI-2'!AT52  ),2),0))=10,"A+",IF((ROUND(TRUNC(('TRI-2'!AT52  ),2),0))=9,"A-",IF((ROUND(TRUNC(('TRI-2'!AT52   ),2),0))=8,"B+",IF((ROUND(TRUNC(('TRI-2'!AT52 ),2),0))=7,"B-",IF((ROUND(TRUNC(('TRI-2'!AT52  ),2),0))=6,"C+",IF((ROUND(TRUNC(('TRI-2'!AT52  ),2),0))=5,"C-",IF((ROUND(TRUNC(('TRI-2'!AT52  ),2),0))=4,"D+",IF((ROUND(TRUNC(('TRI-2'!AT52 ),2),0))=3,"D-",IF((ROUND(TRUNC(('TRI-2'!AT52 ),2),0))=2,"E+",IF((ROUND(TRUNC(('TRI-2'!AT52  ),2),0))&lt;=1,"E-","")))))))))))</f>
        <v/>
      </c>
      <c r="AU52" s="51" t="str">
        <f>IF(OR('TRI-2'!AU52 ="",'TRI-2'!AU52&lt;0,'TRI-2'!AU52  &gt;10),"",IF((ROUND(TRUNC(('TRI-2'!AU52  ),2),0))=10,"A+",IF((ROUND(TRUNC(('TRI-2'!AU52  ),2),0))=9,"A-",IF((ROUND(TRUNC(('TRI-2'!AU52   ),2),0))=8,"B+",IF((ROUND(TRUNC(('TRI-2'!AU52 ),2),0))=7,"B-",IF((ROUND(TRUNC(('TRI-2'!AU52  ),2),0))=6,"C+",IF((ROUND(TRUNC(('TRI-2'!AU52  ),2),0))=5,"C-",IF((ROUND(TRUNC(('TRI-2'!AU52  ),2),0))=4,"D+",IF((ROUND(TRUNC(('TRI-2'!AU52 ),2),0))=3,"D-",IF((ROUND(TRUNC(('TRI-2'!AU52 ),2),0))=2,"E+",IF((ROUND(TRUNC(('TRI-2'!AU52  ),2),0))&lt;=1,"E-","")))))))))))</f>
        <v/>
      </c>
      <c r="AV52" s="51" t="str">
        <f>IF(OR('TRI-2'!AV52 ="",'TRI-2'!AV52&lt;0,'TRI-2'!AV52  &gt;10),"",IF((ROUND(TRUNC(('TRI-2'!AV52  ),2),0))=10,"A+",IF((ROUND(TRUNC(('TRI-2'!AV52  ),2),0))=9,"A-",IF((ROUND(TRUNC(('TRI-2'!AV52   ),2),0))=8,"B+",IF((ROUND(TRUNC(('TRI-2'!AV52 ),2),0))=7,"B-",IF((ROUND(TRUNC(('TRI-2'!AV52  ),2),0))=6,"C+",IF((ROUND(TRUNC(('TRI-2'!AV52  ),2),0))=5,"C-",IF((ROUND(TRUNC(('TRI-2'!AV52  ),2),0))=4,"D+",IF((ROUND(TRUNC(('TRI-2'!AV52 ),2),0))=3,"D-",IF((ROUND(TRUNC(('TRI-2'!AV52 ),2),0))=2,"E+",IF((ROUND(TRUNC(('TRI-2'!AV52  ),2),0))&lt;=1,"E-","")))))))))))</f>
        <v/>
      </c>
      <c r="AW52" s="51" t="str">
        <f>IF(OR('TRI-2'!AW52 ="",'TRI-2'!AW52&lt;0,'TRI-2'!AW52  &gt;10),"",IF((ROUND(TRUNC(('TRI-2'!AW52  ),2),0))=10,"A+",IF((ROUND(TRUNC(('TRI-2'!AW52  ),2),0))=9,"A-",IF((ROUND(TRUNC(('TRI-2'!AW52   ),2),0))=8,"B+",IF((ROUND(TRUNC(('TRI-2'!AW52 ),2),0))=7,"B-",IF((ROUND(TRUNC(('TRI-2'!AW52  ),2),0))=6,"C+",IF((ROUND(TRUNC(('TRI-2'!AW52  ),2),0))=5,"C-",IF((ROUND(TRUNC(('TRI-2'!AW52  ),2),0))=4,"D+",IF((ROUND(TRUNC(('TRI-2'!AW52 ),2),0))=3,"D-",IF((ROUND(TRUNC(('TRI-2'!AW52 ),2),0))=2,"E+",IF((ROUND(TRUNC(('TRI-2'!AW52  ),2),0))&lt;=1,"E-","")))))))))))</f>
        <v/>
      </c>
      <c r="AX52" s="51" t="str">
        <f>IF(OR('TRI-2'!AX52 ="",'TRI-2'!AX52&lt;0,'TRI-2'!AX52  &gt;10),"",IF((ROUND(TRUNC(('TRI-2'!AX52  ),2),0))=10,"A+",IF((ROUND(TRUNC(('TRI-2'!AX52  ),2),0))=9,"A-",IF((ROUND(TRUNC(('TRI-2'!AX52   ),2),0))=8,"B+",IF((ROUND(TRUNC(('TRI-2'!AX52 ),2),0))=7,"B-",IF((ROUND(TRUNC(('TRI-2'!AX52  ),2),0))=6,"C+",IF((ROUND(TRUNC(('TRI-2'!AX52  ),2),0))=5,"C-",IF((ROUND(TRUNC(('TRI-2'!AX52  ),2),0))=4,"D+",IF((ROUND(TRUNC(('TRI-2'!AX52 ),2),0))=3,"D-",IF((ROUND(TRUNC(('TRI-2'!AX52 ),2),0))=2,"E+",IF((ROUND(TRUNC(('TRI-2'!AX52  ),2),0))&lt;=1,"E-","")))))))))))</f>
        <v/>
      </c>
      <c r="AY52" s="51" t="str">
        <f>IF(OR('TRI-2'!AY52 ="",'TRI-2'!AY52&lt;0,'TRI-2'!AY52  &gt;10),"",IF((ROUND(TRUNC(('TRI-2'!AY52  ),2),0))=10,"A+",IF((ROUND(TRUNC(('TRI-2'!AY52  ),2),0))=9,"A-",IF((ROUND(TRUNC(('TRI-2'!AY52   ),2),0))=8,"B+",IF((ROUND(TRUNC(('TRI-2'!AY52 ),2),0))=7,"B-",IF((ROUND(TRUNC(('TRI-2'!AY52  ),2),0))=6,"C+",IF((ROUND(TRUNC(('TRI-2'!AY52  ),2),0))=5,"C-",IF((ROUND(TRUNC(('TRI-2'!AY52  ),2),0))=4,"D+",IF((ROUND(TRUNC(('TRI-2'!AY52 ),2),0))=3,"D-",IF((ROUND(TRUNC(('TRI-2'!AY52 ),2),0))=2,"E+",IF((ROUND(TRUNC(('TRI-2'!AY52  ),2),0))&lt;=1,"E-","")))))))))))</f>
        <v/>
      </c>
      <c r="AZ52" s="51" t="str">
        <f>IF(OR('TRI-2'!AZ52 ="",'TRI-2'!AZ52&lt;0,'TRI-2'!AZ52  &gt;10),"",IF((ROUND(TRUNC(('TRI-2'!AZ52  ),2),0))=10,"A+",IF((ROUND(TRUNC(('TRI-2'!AZ52  ),2),0))=9,"A-",IF((ROUND(TRUNC(('TRI-2'!AZ52   ),2),0))=8,"B+",IF((ROUND(TRUNC(('TRI-2'!AZ52 ),2),0))=7,"B-",IF((ROUND(TRUNC(('TRI-2'!AZ52  ),2),0))=6,"C+",IF((ROUND(TRUNC(('TRI-2'!AZ52  ),2),0))=5,"C-",IF((ROUND(TRUNC(('TRI-2'!AZ52  ),2),0))=4,"D+",IF((ROUND(TRUNC(('TRI-2'!AZ52 ),2),0))=3,"D-",IF((ROUND(TRUNC(('TRI-2'!AZ52 ),2),0))=2,"E+",IF((ROUND(TRUNC(('TRI-2'!AZ52  ),2),0))&lt;=1,"E-","")))))))))))</f>
        <v/>
      </c>
      <c r="BA52" s="51" t="str">
        <f>IF(OR('TRI-2'!BA52 ="",'TRI-2'!BA52&lt;0,'TRI-2'!BA52  &gt;10),"",IF((ROUND(TRUNC(('TRI-2'!BA52  ),2),0))=10,"A+",IF((ROUND(TRUNC(('TRI-2'!BA52  ),2),0))=9,"A-",IF((ROUND(TRUNC(('TRI-2'!BA52   ),2),0))=8,"B+",IF((ROUND(TRUNC(('TRI-2'!BA52 ),2),0))=7,"B-",IF((ROUND(TRUNC(('TRI-2'!BA52  ),2),0))=6,"C+",IF((ROUND(TRUNC(('TRI-2'!BA52  ),2),0))=5,"C-",IF((ROUND(TRUNC(('TRI-2'!BA52  ),2),0))=4,"D+",IF((ROUND(TRUNC(('TRI-2'!BA52 ),2),0))=3,"D-",IF((ROUND(TRUNC(('TRI-2'!BA52 ),2),0))=2,"E+",IF((ROUND(TRUNC(('TRI-2'!BA52  ),2),0))&lt;=1,"E-","")))))))))))</f>
        <v/>
      </c>
      <c r="BB52" s="51" t="str">
        <f>IF(OR('TRI-2'!BB52 ="",'TRI-2'!BB52&lt;0,'TRI-2'!BB52  &gt;10),"",IF((ROUND(TRUNC(('TRI-2'!BB52  ),2),0))=10,"A+",IF((ROUND(TRUNC(('TRI-2'!BB52  ),2),0))=9,"A-",IF((ROUND(TRUNC(('TRI-2'!BB52   ),2),0))=8,"B+",IF((ROUND(TRUNC(('TRI-2'!BB52 ),2),0))=7,"B-",IF((ROUND(TRUNC(('TRI-2'!BB52  ),2),0))=6,"C+",IF((ROUND(TRUNC(('TRI-2'!BB52  ),2),0))=5,"C-",IF((ROUND(TRUNC(('TRI-2'!BB52  ),2),0))=4,"D+",IF((ROUND(TRUNC(('TRI-2'!BB52 ),2),0))=3,"D-",IF((ROUND(TRUNC(('TRI-2'!BB52 ),2),0))=2,"E+",IF((ROUND(TRUNC(('TRI-2'!BB52  ),2),0))&lt;=1,"E-","")))))))))))</f>
        <v/>
      </c>
      <c r="BC52" s="51" t="str">
        <f>IF(OR('TRI-2'!BC52 ="",'TRI-2'!BC52&lt;0,'TRI-2'!BC52  &gt;10),"",IF((ROUND(TRUNC(('TRI-2'!BC52  ),2),0))=10,"A+",IF((ROUND(TRUNC(('TRI-2'!BC52  ),2),0))=9,"A-",IF((ROUND(TRUNC(('TRI-2'!BC52   ),2),0))=8,"B+",IF((ROUND(TRUNC(('TRI-2'!BC52 ),2),0))=7,"B-",IF((ROUND(TRUNC(('TRI-2'!BC52  ),2),0))=6,"C+",IF((ROUND(TRUNC(('TRI-2'!BC52  ),2),0))=5,"C-",IF((ROUND(TRUNC(('TRI-2'!BC52  ),2),0))=4,"D+",IF((ROUND(TRUNC(('TRI-2'!BC52 ),2),0))=3,"D-",IF((ROUND(TRUNC(('TRI-2'!BC52 ),2),0))=2,"E+",IF((ROUND(TRUNC(('TRI-2'!BC52  ),2),0))&lt;=1,"E-","")))))))))))</f>
        <v/>
      </c>
      <c r="BD52" s="51" t="str">
        <f>IF(OR('TRI-2'!BD52 ="",'TRI-2'!BD52&lt;0,'TRI-2'!BD52  &gt;10),"",IF((ROUND(TRUNC(('TRI-2'!BD52  ),2),0))=10,"A+",IF((ROUND(TRUNC(('TRI-2'!BD52  ),2),0))=9,"A-",IF((ROUND(TRUNC(('TRI-2'!BD52   ),2),0))=8,"B+",IF((ROUND(TRUNC(('TRI-2'!BD52 ),2),0))=7,"B-",IF((ROUND(TRUNC(('TRI-2'!BD52  ),2),0))=6,"C+",IF((ROUND(TRUNC(('TRI-2'!BD52  ),2),0))=5,"C-",IF((ROUND(TRUNC(('TRI-2'!BD52  ),2),0))=4,"D+",IF((ROUND(TRUNC(('TRI-2'!BD52 ),2),0))=3,"D-",IF((ROUND(TRUNC(('TRI-2'!BD52 ),2),0))=2,"E+",IF((ROUND(TRUNC(('TRI-2'!BD52  ),2),0))&lt;=1,"E-","")))))))))))</f>
        <v/>
      </c>
      <c r="BE52" s="51" t="str">
        <f>IF(OR('TRI-2'!BE52 ="",'TRI-2'!BE52&lt;0,'TRI-2'!BE52  &gt;10),"",IF((ROUND(TRUNC(('TRI-2'!BE52  ),2),0))=10,"A+",IF((ROUND(TRUNC(('TRI-2'!BE52  ),2),0))=9,"A-",IF((ROUND(TRUNC(('TRI-2'!BE52   ),2),0))=8,"B+",IF((ROUND(TRUNC(('TRI-2'!BE52 ),2),0))=7,"B-",IF((ROUND(TRUNC(('TRI-2'!BE52  ),2),0))=6,"C+",IF((ROUND(TRUNC(('TRI-2'!BE52  ),2),0))=5,"C-",IF((ROUND(TRUNC(('TRI-2'!BE52  ),2),0))=4,"D+",IF((ROUND(TRUNC(('TRI-2'!BE52 ),2),0))=3,"D-",IF((ROUND(TRUNC(('TRI-2'!BE52 ),2),0))=2,"E+",IF((ROUND(TRUNC(('TRI-2'!BE52  ),2),0))&lt;=1,"E-","")))))))))))</f>
        <v/>
      </c>
      <c r="BF52" s="51" t="str">
        <f>IF(OR('TRI-2'!BF52 ="",'TRI-2'!BF52&lt;0,'TRI-2'!BF52  &gt;10),"",IF((ROUND(TRUNC(('TRI-2'!BF52  ),2),0))=10,"A+",IF((ROUND(TRUNC(('TRI-2'!BF52  ),2),0))=9,"A-",IF((ROUND(TRUNC(('TRI-2'!BF52   ),2),0))=8,"B+",IF((ROUND(TRUNC(('TRI-2'!BF52 ),2),0))=7,"B-",IF((ROUND(TRUNC(('TRI-2'!BF52  ),2),0))=6,"C+",IF((ROUND(TRUNC(('TRI-2'!BF52  ),2),0))=5,"C-",IF((ROUND(TRUNC(('TRI-2'!BF52  ),2),0))=4,"D+",IF((ROUND(TRUNC(('TRI-2'!BF52 ),2),0))=3,"D-",IF((ROUND(TRUNC(('TRI-2'!BF52 ),2),0))=2,"E+",IF((ROUND(TRUNC(('TRI-2'!BF52  ),2),0))&lt;=1,"E-","")))))))))))</f>
        <v/>
      </c>
      <c r="BG52" s="51" t="str">
        <f>IF(OR('TRI-2'!BG52 ="",'TRI-2'!BG52&lt;0,'TRI-2'!BG52  &gt;10),"",IF((ROUND(TRUNC(('TRI-2'!BG52  ),2),0))=10,"A+",IF((ROUND(TRUNC(('TRI-2'!BG52  ),2),0))=9,"A-",IF((ROUND(TRUNC(('TRI-2'!BG52   ),2),0))=8,"B+",IF((ROUND(TRUNC(('TRI-2'!BG52 ),2),0))=7,"B-",IF((ROUND(TRUNC(('TRI-2'!BG52  ),2),0))=6,"C+",IF((ROUND(TRUNC(('TRI-2'!BG52  ),2),0))=5,"C-",IF((ROUND(TRUNC(('TRI-2'!BG52  ),2),0))=4,"D+",IF((ROUND(TRUNC(('TRI-2'!BG52 ),2),0))=3,"D-",IF((ROUND(TRUNC(('TRI-2'!BG52 ),2),0))=2,"E+",IF((ROUND(TRUNC(('TRI-2'!BG52  ),2),0))&lt;=1,"E-","")))))))))))</f>
        <v/>
      </c>
      <c r="BH52" s="51" t="str">
        <f>IF(OR('TRI-2'!BH52 ="",'TRI-2'!BH52&lt;0,'TRI-2'!BH52  &gt;10),"",IF((ROUND(TRUNC(('TRI-2'!BH52  ),2),0))=10,"A+",IF((ROUND(TRUNC(('TRI-2'!BH52  ),2),0))=9,"A-",IF((ROUND(TRUNC(('TRI-2'!BH52   ),2),0))=8,"B+",IF((ROUND(TRUNC(('TRI-2'!BH52 ),2),0))=7,"B-",IF((ROUND(TRUNC(('TRI-2'!BH52  ),2),0))=6,"C+",IF((ROUND(TRUNC(('TRI-2'!BH52  ),2),0))=5,"C-",IF((ROUND(TRUNC(('TRI-2'!BH52  ),2),0))=4,"D+",IF((ROUND(TRUNC(('TRI-2'!BH52 ),2),0))=3,"D-",IF((ROUND(TRUNC(('TRI-2'!BH52 ),2),0))=2,"E+",IF((ROUND(TRUNC(('TRI-2'!BH52  ),2),0))&lt;=1,"E-","")))))))))))</f>
        <v/>
      </c>
      <c r="BI52" s="51" t="str">
        <f>IF(OR('TRI-2'!BI52 ="",'TRI-2'!BI52&lt;0,'TRI-2'!BI52  &gt;10),"",IF((ROUND(TRUNC(('TRI-2'!BI52  ),2),0))=10,"A+",IF((ROUND(TRUNC(('TRI-2'!BI52  ),2),0))=9,"A-",IF((ROUND(TRUNC(('TRI-2'!BI52   ),2),0))=8,"B+",IF((ROUND(TRUNC(('TRI-2'!BI52 ),2),0))=7,"B-",IF((ROUND(TRUNC(('TRI-2'!BI52  ),2),0))=6,"C+",IF((ROUND(TRUNC(('TRI-2'!BI52  ),2),0))=5,"C-",IF((ROUND(TRUNC(('TRI-2'!BI52  ),2),0))=4,"D+",IF((ROUND(TRUNC(('TRI-2'!BI52 ),2),0))=3,"D-",IF((ROUND(TRUNC(('TRI-2'!BI52 ),2),0))=2,"E+",IF((ROUND(TRUNC(('TRI-2'!BI52  ),2),0))&lt;=1,"E-","")))))))))))</f>
        <v/>
      </c>
      <c r="BJ52" s="51" t="str">
        <f>IF(OR('TRI-2'!BJ52 ="",'TRI-2'!BJ52&lt;0,'TRI-2'!BJ52  &gt;10),"",IF((ROUND(TRUNC(('TRI-2'!BJ52  ),2),0))=10,"A+",IF((ROUND(TRUNC(('TRI-2'!BJ52  ),2),0))=9,"A-",IF((ROUND(TRUNC(('TRI-2'!BJ52   ),2),0))=8,"B+",IF((ROUND(TRUNC(('TRI-2'!BJ52 ),2),0))=7,"B-",IF((ROUND(TRUNC(('TRI-2'!BJ52  ),2),0))=6,"C+",IF((ROUND(TRUNC(('TRI-2'!BJ52  ),2),0))=5,"C-",IF((ROUND(TRUNC(('TRI-2'!BJ52  ),2),0))=4,"D+",IF((ROUND(TRUNC(('TRI-2'!BJ52 ),2),0))=3,"D-",IF((ROUND(TRUNC(('TRI-2'!BJ52 ),2),0))=2,"E+",IF((ROUND(TRUNC(('TRI-2'!BJ52  ),2),0))&lt;=1,"E-","")))))))))))</f>
        <v/>
      </c>
      <c r="BK52" s="51" t="str">
        <f>IF(OR('TRI-2'!BK52 ="",'TRI-2'!BK52&lt;0,'TRI-2'!BK52  &gt;10),"",IF((ROUND(TRUNC(('TRI-2'!BK52  ),2),0))=10,"A+",IF((ROUND(TRUNC(('TRI-2'!BK52  ),2),0))=9,"A-",IF((ROUND(TRUNC(('TRI-2'!BK52   ),2),0))=8,"B+",IF((ROUND(TRUNC(('TRI-2'!BK52 ),2),0))=7,"B-",IF((ROUND(TRUNC(('TRI-2'!BK52  ),2),0))=6,"C+",IF((ROUND(TRUNC(('TRI-2'!BK52  ),2),0))=5,"C-",IF((ROUND(TRUNC(('TRI-2'!BK52  ),2),0))=4,"D+",IF((ROUND(TRUNC(('TRI-2'!BK52 ),2),0))=3,"D-",IF((ROUND(TRUNC(('TRI-2'!BK52 ),2),0))=2,"E+",IF((ROUND(TRUNC(('TRI-2'!BK52  ),2),0))&lt;=1,"E-","")))))))))))</f>
        <v/>
      </c>
      <c r="BL52" s="51" t="str">
        <f>IF(OR('TRI-2'!BL52 ="",'TRI-2'!BL52&lt;0,'TRI-2'!BL52  &gt;10),"",IF((ROUND(TRUNC(('TRI-2'!BL52  ),2),0))=10,"A+",IF((ROUND(TRUNC(('TRI-2'!BL52  ),2),0))=9,"A-",IF((ROUND(TRUNC(('TRI-2'!BL52   ),2),0))=8,"B+",IF((ROUND(TRUNC(('TRI-2'!BL52 ),2),0))=7,"B-",IF((ROUND(TRUNC(('TRI-2'!BL52  ),2),0))=6,"C+",IF((ROUND(TRUNC(('TRI-2'!BL52  ),2),0))=5,"C-",IF((ROUND(TRUNC(('TRI-2'!BL52  ),2),0))=4,"D+",IF((ROUND(TRUNC(('TRI-2'!BL52 ),2),0))=3,"D-",IF((ROUND(TRUNC(('TRI-2'!BL52 ),2),0))=2,"E+",IF((ROUND(TRUNC(('TRI-2'!BL52  ),2),0))&lt;=1,"E-","")))))))))))</f>
        <v/>
      </c>
      <c r="BM52" s="51" t="str">
        <f>IF(OR('TRI-2'!BM52 ="",'TRI-2'!BM52&lt;0,'TRI-2'!BM52  &gt;10),"",IF((ROUND(TRUNC(('TRI-2'!BM52  ),2),0))=10,"A+",IF((ROUND(TRUNC(('TRI-2'!BM52  ),2),0))=9,"A-",IF((ROUND(TRUNC(('TRI-2'!BM52   ),2),0))=8,"B+",IF((ROUND(TRUNC(('TRI-2'!BM52 ),2),0))=7,"B-",IF((ROUND(TRUNC(('TRI-2'!BM52  ),2),0))=6,"C+",IF((ROUND(TRUNC(('TRI-2'!BM52  ),2),0))=5,"C-",IF((ROUND(TRUNC(('TRI-2'!BM52  ),2),0))=4,"D+",IF((ROUND(TRUNC(('TRI-2'!BM52 ),2),0))=3,"D-",IF((ROUND(TRUNC(('TRI-2'!BM52 ),2),0))=2,"E+",IF((ROUND(TRUNC(('TRI-2'!BM52  ),2),0))&lt;=1,"E-","")))))))))))</f>
        <v/>
      </c>
      <c r="BN52" s="51" t="str">
        <f>IF(OR('TRI-2'!BN52 ="",'TRI-2'!BN52&lt;0,'TRI-2'!BN52  &gt;10),"",IF((ROUND(TRUNC(('TRI-2'!BN52  ),2),0))=10,"A+",IF((ROUND(TRUNC(('TRI-2'!BN52  ),2),0))=9,"A-",IF((ROUND(TRUNC(('TRI-2'!BN52   ),2),0))=8,"B+",IF((ROUND(TRUNC(('TRI-2'!BN52 ),2),0))=7,"B-",IF((ROUND(TRUNC(('TRI-2'!BN52  ),2),0))=6,"C+",IF((ROUND(TRUNC(('TRI-2'!BN52  ),2),0))=5,"C-",IF((ROUND(TRUNC(('TRI-2'!BN52  ),2),0))=4,"D+",IF((ROUND(TRUNC(('TRI-2'!BN52 ),2),0))=3,"D-",IF((ROUND(TRUNC(('TRI-2'!BN52 ),2),0))=2,"E+",IF((ROUND(TRUNC(('TRI-2'!BN52  ),2),0))&lt;=1,"E-","")))))))))))</f>
        <v/>
      </c>
      <c r="BO52" s="51" t="str">
        <f>IF(OR('TRI-2'!BO52 ="",'TRI-2'!BO52&lt;0,'TRI-2'!BO52  &gt;10),"",IF((ROUND(TRUNC(('TRI-2'!BO52  ),2),0))=10,"A+",IF((ROUND(TRUNC(('TRI-2'!BO52  ),2),0))=9,"A-",IF((ROUND(TRUNC(('TRI-2'!BO52   ),2),0))=8,"B+",IF((ROUND(TRUNC(('TRI-2'!BO52 ),2),0))=7,"B-",IF((ROUND(TRUNC(('TRI-2'!BO52  ),2),0))=6,"C+",IF((ROUND(TRUNC(('TRI-2'!BO52  ),2),0))=5,"C-",IF((ROUND(TRUNC(('TRI-2'!BO52  ),2),0))=4,"D+",IF((ROUND(TRUNC(('TRI-2'!BO52 ),2),0))=3,"D-",IF((ROUND(TRUNC(('TRI-2'!BO52 ),2),0))=2,"E+",IF((ROUND(TRUNC(('TRI-2'!BO52  ),2),0))&lt;=1,"E-","")))))))))))</f>
        <v/>
      </c>
      <c r="BP52" s="51" t="str">
        <f>IF(OR('TRI-2'!BP52 ="",'TRI-2'!BP52&lt;0,'TRI-2'!BP52  &gt;10),"",IF((ROUND(TRUNC(('TRI-2'!BP52  ),2),0))=10,"A+",IF((ROUND(TRUNC(('TRI-2'!BP52  ),2),0))=9,"A-",IF((ROUND(TRUNC(('TRI-2'!BP52   ),2),0))=8,"B+",IF((ROUND(TRUNC(('TRI-2'!BP52 ),2),0))=7,"B-",IF((ROUND(TRUNC(('TRI-2'!BP52  ),2),0))=6,"C+",IF((ROUND(TRUNC(('TRI-2'!BP52  ),2),0))=5,"C-",IF((ROUND(TRUNC(('TRI-2'!BP52  ),2),0))=4,"D+",IF((ROUND(TRUNC(('TRI-2'!BP52 ),2),0))=3,"D-",IF((ROUND(TRUNC(('TRI-2'!BP52 ),2),0))=2,"E+",IF((ROUND(TRUNC(('TRI-2'!BP52  ),2),0))&lt;=1,"E-","")))))))))))</f>
        <v/>
      </c>
      <c r="BQ52" s="51" t="str">
        <f>IF(OR('TRI-2'!BQ52 ="",'TRI-2'!BQ52&lt;0,'TRI-2'!BQ52  &gt;10),"",IF((ROUND(TRUNC(('TRI-2'!BQ52  ),2),0))=10,"A+",IF((ROUND(TRUNC(('TRI-2'!BQ52  ),2),0))=9,"A-",IF((ROUND(TRUNC(('TRI-2'!BQ52   ),2),0))=8,"B+",IF((ROUND(TRUNC(('TRI-2'!BQ52 ),2),0))=7,"B-",IF((ROUND(TRUNC(('TRI-2'!BQ52  ),2),0))=6,"C+",IF((ROUND(TRUNC(('TRI-2'!BQ52  ),2),0))=5,"C-",IF((ROUND(TRUNC(('TRI-2'!BQ52  ),2),0))=4,"D+",IF((ROUND(TRUNC(('TRI-2'!BQ52 ),2),0))=3,"D-",IF((ROUND(TRUNC(('TRI-2'!BQ52 ),2),0))=2,"E+",IF((ROUND(TRUNC(('TRI-2'!BQ52  ),2),0))&lt;=1,"E-","")))))))))))</f>
        <v/>
      </c>
      <c r="BR52" s="51" t="str">
        <f>IF(OR('TRI-2'!BR52 ="",'TRI-2'!BR52&lt;0,'TRI-2'!BR52  &gt;10),"",IF((ROUND(TRUNC(('TRI-2'!BR52  ),2),0))=10,"A+",IF((ROUND(TRUNC(('TRI-2'!BR52  ),2),0))=9,"A-",IF((ROUND(TRUNC(('TRI-2'!BR52   ),2),0))=8,"B+",IF((ROUND(TRUNC(('TRI-2'!BR52 ),2),0))=7,"B-",IF((ROUND(TRUNC(('TRI-2'!BR52  ),2),0))=6,"C+",IF((ROUND(TRUNC(('TRI-2'!BR52  ),2),0))=5,"C-",IF((ROUND(TRUNC(('TRI-2'!BR52  ),2),0))=4,"D+",IF((ROUND(TRUNC(('TRI-2'!BR52 ),2),0))=3,"D-",IF((ROUND(TRUNC(('TRI-2'!BR52 ),2),0))=2,"E+",IF((ROUND(TRUNC(('TRI-2'!BR52  ),2),0))&lt;=1,"E-","")))))))))))</f>
        <v/>
      </c>
      <c r="BS52" s="51" t="str">
        <f>IF(OR('TRI-2'!BS52 ="",'TRI-2'!BS52&lt;0,'TRI-2'!BS52  &gt;10),"",IF((ROUND(TRUNC(('TRI-2'!BS52  ),2),0))=10,"A+",IF((ROUND(TRUNC(('TRI-2'!BS52  ),2),0))=9,"A-",IF((ROUND(TRUNC(('TRI-2'!BS52   ),2),0))=8,"B+",IF((ROUND(TRUNC(('TRI-2'!BS52 ),2),0))=7,"B-",IF((ROUND(TRUNC(('TRI-2'!BS52  ),2),0))=6,"C+",IF((ROUND(TRUNC(('TRI-2'!BS52  ),2),0))=5,"C-",IF((ROUND(TRUNC(('TRI-2'!BS52  ),2),0))=4,"D+",IF((ROUND(TRUNC(('TRI-2'!BS52 ),2),0))=3,"D-",IF((ROUND(TRUNC(('TRI-2'!BS52 ),2),0))=2,"E+",IF((ROUND(TRUNC(('TRI-2'!BS52  ),2),0))&lt;=1,"E-","")))))))))))</f>
        <v/>
      </c>
      <c r="BT52" s="51" t="str">
        <f>IF(OR('TRI-2'!BT52 ="",'TRI-2'!BT52&lt;0,'TRI-2'!BT52  &gt;10),"",IF((ROUND(TRUNC(('TRI-2'!BT52  ),2),0))=10,"A+",IF((ROUND(TRUNC(('TRI-2'!BT52  ),2),0))=9,"A-",IF((ROUND(TRUNC(('TRI-2'!BT52   ),2),0))=8,"B+",IF((ROUND(TRUNC(('TRI-2'!BT52 ),2),0))=7,"B-",IF((ROUND(TRUNC(('TRI-2'!BT52  ),2),0))=6,"C+",IF((ROUND(TRUNC(('TRI-2'!BT52  ),2),0))=5,"C-",IF((ROUND(TRUNC(('TRI-2'!BT52  ),2),0))=4,"D+",IF((ROUND(TRUNC(('TRI-2'!BT52 ),2),0))=3,"D-",IF((ROUND(TRUNC(('TRI-2'!BT52 ),2),0))=2,"E+",IF((ROUND(TRUNC(('TRI-2'!BT52  ),2),0))&lt;=1,"E-","")))))))))))</f>
        <v/>
      </c>
      <c r="BU52" s="51" t="str">
        <f>IF(OR('TRI-2'!BU52 ="",'TRI-2'!BU52&lt;0,'TRI-2'!BU52  &gt;10),"",IF((ROUND(TRUNC(('TRI-2'!BU52  ),2),0))=10,"A+",IF((ROUND(TRUNC(('TRI-2'!BU52  ),2),0))=9,"A-",IF((ROUND(TRUNC(('TRI-2'!BU52   ),2),0))=8,"B+",IF((ROUND(TRUNC(('TRI-2'!BU52 ),2),0))=7,"B-",IF((ROUND(TRUNC(('TRI-2'!BU52  ),2),0))=6,"C+",IF((ROUND(TRUNC(('TRI-2'!BU52  ),2),0))=5,"C-",IF((ROUND(TRUNC(('TRI-2'!BU52  ),2),0))=4,"D+",IF((ROUND(TRUNC(('TRI-2'!BU52 ),2),0))=3,"D-",IF((ROUND(TRUNC(('TRI-2'!BU52 ),2),0))=2,"E+",IF((ROUND(TRUNC(('TRI-2'!BU52  ),2),0))&lt;=1,"E-","")))))))))))</f>
        <v/>
      </c>
      <c r="BV52" s="51" t="str">
        <f>IF(OR('TRI-2'!BV52 ="",'TRI-2'!BV52&lt;0,'TRI-2'!BV52  &gt;10),"",IF((ROUND(TRUNC(('TRI-2'!BV52  ),2),0))=10,"A+",IF((ROUND(TRUNC(('TRI-2'!BV52  ),2),0))=9,"A-",IF((ROUND(TRUNC(('TRI-2'!BV52   ),2),0))=8,"B+",IF((ROUND(TRUNC(('TRI-2'!BV52 ),2),0))=7,"B-",IF((ROUND(TRUNC(('TRI-2'!BV52  ),2),0))=6,"C+",IF((ROUND(TRUNC(('TRI-2'!BV52  ),2),0))=5,"C-",IF((ROUND(TRUNC(('TRI-2'!BV52  ),2),0))=4,"D+",IF((ROUND(TRUNC(('TRI-2'!BV52 ),2),0))=3,"D-",IF((ROUND(TRUNC(('TRI-2'!BV52 ),2),0))=2,"E+",IF((ROUND(TRUNC(('TRI-2'!BV52  ),2),0))&lt;=1,"E-","")))))))))))</f>
        <v/>
      </c>
      <c r="BW52" s="51" t="str">
        <f>IF(OR('TRI-2'!BW52 ="",'TRI-2'!BW52&lt;0,'TRI-2'!BW52  &gt;10),"",IF((ROUND(TRUNC(('TRI-2'!BW52  ),2),0))=10,"A+",IF((ROUND(TRUNC(('TRI-2'!BW52  ),2),0))=9,"A-",IF((ROUND(TRUNC(('TRI-2'!BW52   ),2),0))=8,"B+",IF((ROUND(TRUNC(('TRI-2'!BW52 ),2),0))=7,"B-",IF((ROUND(TRUNC(('TRI-2'!BW52  ),2),0))=6,"C+",IF((ROUND(TRUNC(('TRI-2'!BW52  ),2),0))=5,"C-",IF((ROUND(TRUNC(('TRI-2'!BW52  ),2),0))=4,"D+",IF((ROUND(TRUNC(('TRI-2'!BW52 ),2),0))=3,"D-",IF((ROUND(TRUNC(('TRI-2'!BW52 ),2),0))=2,"E+",IF((ROUND(TRUNC(('TRI-2'!BW52  ),2),0))&lt;=1,"E-","")))))))))))</f>
        <v/>
      </c>
      <c r="BX52" s="51" t="str">
        <f>IF(OR('TRI-2'!BX52 ="",'TRI-2'!BX52&lt;0,'TRI-2'!BX52  &gt;10),"",IF((ROUND(TRUNC(('TRI-2'!BX52  ),2),0))=10,"A+",IF((ROUND(TRUNC(('TRI-2'!BX52  ),2),0))=9,"A-",IF((ROUND(TRUNC(('TRI-2'!BX52   ),2),0))=8,"B+",IF((ROUND(TRUNC(('TRI-2'!BX52 ),2),0))=7,"B-",IF((ROUND(TRUNC(('TRI-2'!BX52  ),2),0))=6,"C+",IF((ROUND(TRUNC(('TRI-2'!BX52  ),2),0))=5,"C-",IF((ROUND(TRUNC(('TRI-2'!BX52  ),2),0))=4,"D+",IF((ROUND(TRUNC(('TRI-2'!BX52 ),2),0))=3,"D-",IF((ROUND(TRUNC(('TRI-2'!BX52 ),2),0))=2,"E+",IF((ROUND(TRUNC(('TRI-2'!BX52  ),2),0))&lt;=1,"E-","")))))))))))</f>
        <v/>
      </c>
      <c r="BY52" s="51" t="str">
        <f>IF(OR('TRI-2'!BY52 ="",'TRI-2'!BY52&lt;0,'TRI-2'!BY52  &gt;10),"",IF((ROUND(TRUNC(('TRI-2'!BY52  ),2),0))=10,"A+",IF((ROUND(TRUNC(('TRI-2'!BY52  ),2),0))=9,"A-",IF((ROUND(TRUNC(('TRI-2'!BY52   ),2),0))=8,"B+",IF((ROUND(TRUNC(('TRI-2'!BY52 ),2),0))=7,"B-",IF((ROUND(TRUNC(('TRI-2'!BY52  ),2),0))=6,"C+",IF((ROUND(TRUNC(('TRI-2'!BY52  ),2),0))=5,"C-",IF((ROUND(TRUNC(('TRI-2'!BY52  ),2),0))=4,"D+",IF((ROUND(TRUNC(('TRI-2'!BY52 ),2),0))=3,"D-",IF((ROUND(TRUNC(('TRI-2'!BY52 ),2),0))=2,"E+",IF((ROUND(TRUNC(('TRI-2'!BY52  ),2),0))&lt;=1,"E-","")))))))))))</f>
        <v/>
      </c>
      <c r="BZ52" s="51" t="str">
        <f>IF(OR('TRI-2'!BZ52 ="",'TRI-2'!BZ52&lt;0,'TRI-2'!BZ52  &gt;10),"",IF((ROUND(TRUNC(('TRI-2'!BZ52  ),2),0))=10,"A+",IF((ROUND(TRUNC(('TRI-2'!BZ52  ),2),0))=9,"A-",IF((ROUND(TRUNC(('TRI-2'!BZ52   ),2),0))=8,"B+",IF((ROUND(TRUNC(('TRI-2'!BZ52 ),2),0))=7,"B-",IF((ROUND(TRUNC(('TRI-2'!BZ52  ),2),0))=6,"C+",IF((ROUND(TRUNC(('TRI-2'!BZ52  ),2),0))=5,"C-",IF((ROUND(TRUNC(('TRI-2'!BZ52  ),2),0))=4,"D+",IF((ROUND(TRUNC(('TRI-2'!BZ52 ),2),0))=3,"D-",IF((ROUND(TRUNC(('TRI-2'!BZ52 ),2),0))=2,"E+",IF((ROUND(TRUNC(('TRI-2'!BZ52  ),2),0))&lt;=1,"E-","")))))))))))</f>
        <v/>
      </c>
      <c r="CA52" s="51" t="str">
        <f>IF(OR('TRI-2'!CA52 ="",'TRI-2'!CA52&lt;0,'TRI-2'!CA52  &gt;10),"",IF((ROUND(TRUNC(('TRI-2'!CA52  ),2),0))=10,"A+",IF((ROUND(TRUNC(('TRI-2'!CA52  ),2),0))=9,"A-",IF((ROUND(TRUNC(('TRI-2'!CA52   ),2),0))=8,"B+",IF((ROUND(TRUNC(('TRI-2'!CA52 ),2),0))=7,"B-",IF((ROUND(TRUNC(('TRI-2'!CA52  ),2),0))=6,"C+",IF((ROUND(TRUNC(('TRI-2'!CA52  ),2),0))=5,"C-",IF((ROUND(TRUNC(('TRI-2'!CA52  ),2),0))=4,"D+",IF((ROUND(TRUNC(('TRI-2'!CA52 ),2),0))=3,"D-",IF((ROUND(TRUNC(('TRI-2'!CA52 ),2),0))=2,"E+",IF((ROUND(TRUNC(('TRI-2'!CA52  ),2),0))&lt;=1,"E-","")))))))))))</f>
        <v/>
      </c>
      <c r="CB52" s="51" t="str">
        <f>IF(OR('TRI-2'!CB52 ="",'TRI-2'!CB52&lt;0,'TRI-2'!CB52  &gt;10),"",IF((ROUND(TRUNC(('TRI-2'!CB52  ),2),0))=10,"A+",IF((ROUND(TRUNC(('TRI-2'!CB52  ),2),0))=9,"A-",IF((ROUND(TRUNC(('TRI-2'!CB52   ),2),0))=8,"B+",IF((ROUND(TRUNC(('TRI-2'!CB52 ),2),0))=7,"B-",IF((ROUND(TRUNC(('TRI-2'!CB52  ),2),0))=6,"C+",IF((ROUND(TRUNC(('TRI-2'!CB52  ),2),0))=5,"C-",IF((ROUND(TRUNC(('TRI-2'!CB52  ),2),0))=4,"D+",IF((ROUND(TRUNC(('TRI-2'!CB52 ),2),0))=3,"D-",IF((ROUND(TRUNC(('TRI-2'!CB52 ),2),0))=2,"E+",IF((ROUND(TRUNC(('TRI-2'!CB52  ),2),0))&lt;=1,"E-","")))))))))))</f>
        <v/>
      </c>
      <c r="CC52" s="51" t="str">
        <f>IF(OR('TRI-2'!CC52 ="",'TRI-2'!CC52&lt;0,'TRI-2'!CC52  &gt;10),"",IF((ROUND(TRUNC(('TRI-2'!CC52  ),2),0))=10,"A+",IF((ROUND(TRUNC(('TRI-2'!CC52  ),2),0))=9,"A-",IF((ROUND(TRUNC(('TRI-2'!CC52   ),2),0))=8,"B+",IF((ROUND(TRUNC(('TRI-2'!CC52 ),2),0))=7,"B-",IF((ROUND(TRUNC(('TRI-2'!CC52  ),2),0))=6,"C+",IF((ROUND(TRUNC(('TRI-2'!CC52  ),2),0))=5,"C-",IF((ROUND(TRUNC(('TRI-2'!CC52  ),2),0))=4,"D+",IF((ROUND(TRUNC(('TRI-2'!CC52 ),2),0))=3,"D-",IF((ROUND(TRUNC(('TRI-2'!CC52 ),2),0))=2,"E+",IF((ROUND(TRUNC(('TRI-2'!CC52  ),2),0))&lt;=1,"E-","")))))))))))</f>
        <v/>
      </c>
      <c r="CD52" s="51" t="str">
        <f>IF(OR('TRI-2'!CD52 ="",'TRI-2'!CD52&lt;0,'TRI-2'!CD52  &gt;10),"",IF((ROUND(TRUNC(('TRI-2'!CD52  ),2),0))=10,"A+",IF((ROUND(TRUNC(('TRI-2'!CD52  ),2),0))=9,"A-",IF((ROUND(TRUNC(('TRI-2'!CD52   ),2),0))=8,"B+",IF((ROUND(TRUNC(('TRI-2'!CD52 ),2),0))=7,"B-",IF((ROUND(TRUNC(('TRI-2'!CD52  ),2),0))=6,"C+",IF((ROUND(TRUNC(('TRI-2'!CD52  ),2),0))=5,"C-",IF((ROUND(TRUNC(('TRI-2'!CD52  ),2),0))=4,"D+",IF((ROUND(TRUNC(('TRI-2'!CD52 ),2),0))=3,"D-",IF((ROUND(TRUNC(('TRI-2'!CD52 ),2),0))=2,"E+",IF((ROUND(TRUNC(('TRI-2'!CD52  ),2),0))&lt;=1,"E-","")))))))))))</f>
        <v/>
      </c>
      <c r="CE52" s="51" t="str">
        <f>IF(OR('TRI-2'!CE52 ="",'TRI-2'!CE52&lt;0,'TRI-2'!CE52  &gt;10),"",IF((ROUND(TRUNC(('TRI-2'!CE52  ),2),0))=10,"A+",IF((ROUND(TRUNC(('TRI-2'!CE52  ),2),0))=9,"A-",IF((ROUND(TRUNC(('TRI-2'!CE52   ),2),0))=8,"B+",IF((ROUND(TRUNC(('TRI-2'!CE52 ),2),0))=7,"B-",IF((ROUND(TRUNC(('TRI-2'!CE52  ),2),0))=6,"C+",IF((ROUND(TRUNC(('TRI-2'!CE52  ),2),0))=5,"C-",IF((ROUND(TRUNC(('TRI-2'!CE52  ),2),0))=4,"D+",IF((ROUND(TRUNC(('TRI-2'!CE52 ),2),0))=3,"D-",IF((ROUND(TRUNC(('TRI-2'!CE52 ),2),0))=2,"E+",IF((ROUND(TRUNC(('TRI-2'!CE52  ),2),0))&lt;=1,"E-","")))))))))))</f>
        <v/>
      </c>
      <c r="CF52" s="51" t="str">
        <f>IF(OR('TRI-2'!CF52 ="",'TRI-2'!CF52&lt;0,'TRI-2'!CF52  &gt;10),"",IF((ROUND(TRUNC(('TRI-2'!CF52  ),2),0))=10,"A+",IF((ROUND(TRUNC(('TRI-2'!CF52  ),2),0))=9,"A-",IF((ROUND(TRUNC(('TRI-2'!CF52   ),2),0))=8,"B+",IF((ROUND(TRUNC(('TRI-2'!CF52 ),2),0))=7,"B-",IF((ROUND(TRUNC(('TRI-2'!CF52  ),2),0))=6,"C+",IF((ROUND(TRUNC(('TRI-2'!CF52  ),2),0))=5,"C-",IF((ROUND(TRUNC(('TRI-2'!CF52  ),2),0))=4,"D+",IF((ROUND(TRUNC(('TRI-2'!CF52 ),2),0))=3,"D-",IF((ROUND(TRUNC(('TRI-2'!CF52 ),2),0))=2,"E+",IF((ROUND(TRUNC(('TRI-2'!CF52  ),2),0))&lt;=1,"E-","")))))))))))</f>
        <v/>
      </c>
      <c r="CG52" s="51" t="str">
        <f>IF(OR('TRI-2'!CG52 ="",'TRI-2'!CG52&lt;0,'TRI-2'!CG52  &gt;10),"",IF((ROUND(TRUNC(('TRI-2'!CG52  ),2),0))=10,"A+",IF((ROUND(TRUNC(('TRI-2'!CG52  ),2),0))=9,"A-",IF((ROUND(TRUNC(('TRI-2'!CG52   ),2),0))=8,"B+",IF((ROUND(TRUNC(('TRI-2'!CG52 ),2),0))=7,"B-",IF((ROUND(TRUNC(('TRI-2'!CG52  ),2),0))=6,"C+",IF((ROUND(TRUNC(('TRI-2'!CG52  ),2),0))=5,"C-",IF((ROUND(TRUNC(('TRI-2'!CG52  ),2),0))=4,"D+",IF((ROUND(TRUNC(('TRI-2'!CG52 ),2),0))=3,"D-",IF((ROUND(TRUNC(('TRI-2'!CG52 ),2),0))=2,"E+",IF((ROUND(TRUNC(('TRI-2'!CG52  ),2),0))&lt;=1,"E-","")))))))))))</f>
        <v/>
      </c>
      <c r="CH52" s="51" t="str">
        <f>IF(OR('TRI-2'!CH52 ="",'TRI-2'!CH52&lt;0,'TRI-2'!CH52  &gt;10),"",IF((ROUND(TRUNC(('TRI-2'!CH52  ),2),0))=10,"A+",IF((ROUND(TRUNC(('TRI-2'!CH52  ),2),0))=9,"A-",IF((ROUND(TRUNC(('TRI-2'!CH52   ),2),0))=8,"B+",IF((ROUND(TRUNC(('TRI-2'!CH52 ),2),0))=7,"B-",IF((ROUND(TRUNC(('TRI-2'!CH52  ),2),0))=6,"C+",IF((ROUND(TRUNC(('TRI-2'!CH52  ),2),0))=5,"C-",IF((ROUND(TRUNC(('TRI-2'!CH52  ),2),0))=4,"D+",IF((ROUND(TRUNC(('TRI-2'!CH52 ),2),0))=3,"D-",IF((ROUND(TRUNC(('TRI-2'!CH52 ),2),0))=2,"E+",IF((ROUND(TRUNC(('TRI-2'!CH52  ),2),0))&lt;=1,"E-","")))))))))))</f>
        <v/>
      </c>
      <c r="CI52" s="51" t="str">
        <f>IF(OR('TRI-2'!CI52 ="",'TRI-2'!CI52&lt;0,'TRI-2'!CI52  &gt;10),"",IF((ROUND(TRUNC(('TRI-2'!CI52  ),2),0))=10,"A+",IF((ROUND(TRUNC(('TRI-2'!CI52  ),2),0))=9,"A-",IF((ROUND(TRUNC(('TRI-2'!CI52   ),2),0))=8,"B+",IF((ROUND(TRUNC(('TRI-2'!CI52 ),2),0))=7,"B-",IF((ROUND(TRUNC(('TRI-2'!CI52  ),2),0))=6,"C+",IF((ROUND(TRUNC(('TRI-2'!CI52  ),2),0))=5,"C-",IF((ROUND(TRUNC(('TRI-2'!CI52  ),2),0))=4,"D+",IF((ROUND(TRUNC(('TRI-2'!CI52 ),2),0))=3,"D-",IF((ROUND(TRUNC(('TRI-2'!CI52 ),2),0))=2,"E+",IF((ROUND(TRUNC(('TRI-2'!CI52  ),2),0))&lt;=1,"E-","")))))))))))</f>
        <v/>
      </c>
      <c r="CJ52" s="51" t="str">
        <f>IF(OR('TRI-2'!CJ52 ="",'TRI-2'!CJ52&lt;0,'TRI-2'!CJ52  &gt;10),"",IF((ROUND(TRUNC(('TRI-2'!CJ52  ),2),0))=10,"A+",IF((ROUND(TRUNC(('TRI-2'!CJ52  ),2),0))=9,"A-",IF((ROUND(TRUNC(('TRI-2'!CJ52   ),2),0))=8,"B+",IF((ROUND(TRUNC(('TRI-2'!CJ52 ),2),0))=7,"B-",IF((ROUND(TRUNC(('TRI-2'!CJ52  ),2),0))=6,"C+",IF((ROUND(TRUNC(('TRI-2'!CJ52  ),2),0))=5,"C-",IF((ROUND(TRUNC(('TRI-2'!CJ52  ),2),0))=4,"D+",IF((ROUND(TRUNC(('TRI-2'!CJ52 ),2),0))=3,"D-",IF((ROUND(TRUNC(('TRI-2'!CJ52 ),2),0))=2,"E+",IF((ROUND(TRUNC(('TRI-2'!CJ52  ),2),0))&lt;=1,"E-","")))))))))))</f>
        <v/>
      </c>
      <c r="CK52" s="51" t="str">
        <f>IF(OR('TRI-2'!CK52 ="",'TRI-2'!CK52&lt;0,'TRI-2'!CK52  &gt;10),"",IF((ROUND(TRUNC(('TRI-2'!CK52  ),2),0))=10,"A+",IF((ROUND(TRUNC(('TRI-2'!CK52  ),2),0))=9,"A-",IF((ROUND(TRUNC(('TRI-2'!CK52   ),2),0))=8,"B+",IF((ROUND(TRUNC(('TRI-2'!CK52 ),2),0))=7,"B-",IF((ROUND(TRUNC(('TRI-2'!CK52  ),2),0))=6,"C+",IF((ROUND(TRUNC(('TRI-2'!CK52  ),2),0))=5,"C-",IF((ROUND(TRUNC(('TRI-2'!CK52  ),2),0))=4,"D+",IF((ROUND(TRUNC(('TRI-2'!CK52 ),2),0))=3,"D-",IF((ROUND(TRUNC(('TRI-2'!CK52 ),2),0))=2,"E+",IF((ROUND(TRUNC(('TRI-2'!CK52  ),2),0))&lt;=1,"E-","")))))))))))</f>
        <v/>
      </c>
      <c r="CL52" s="51" t="str">
        <f>IF(OR('TRI-2'!CL52 ="",'TRI-2'!CL52&lt;0,'TRI-2'!CL52  &gt;10),"",IF((ROUND(TRUNC(('TRI-2'!CL52  ),2),0))=10,"A+",IF((ROUND(TRUNC(('TRI-2'!CL52  ),2),0))=9,"A-",IF((ROUND(TRUNC(('TRI-2'!CL52   ),2),0))=8,"B+",IF((ROUND(TRUNC(('TRI-2'!CL52 ),2),0))=7,"B-",IF((ROUND(TRUNC(('TRI-2'!CL52  ),2),0))=6,"C+",IF((ROUND(TRUNC(('TRI-2'!CL52  ),2),0))=5,"C-",IF((ROUND(TRUNC(('TRI-2'!CL52  ),2),0))=4,"D+",IF((ROUND(TRUNC(('TRI-2'!CL52 ),2),0))=3,"D-",IF((ROUND(TRUNC(('TRI-2'!CL52 ),2),0))=2,"E+",IF((ROUND(TRUNC(('TRI-2'!CL52  ),2),0))&lt;=1,"E-","")))))))))))</f>
        <v/>
      </c>
      <c r="CM52" s="51" t="str">
        <f>IF(OR('TRI-2'!CM52 ="",'TRI-2'!CM52&lt;0,'TRI-2'!CM52  &gt;10),"",IF((ROUND(TRUNC(('TRI-2'!CM52  ),2),0))=10,"A+",IF((ROUND(TRUNC(('TRI-2'!CM52  ),2),0))=9,"A-",IF((ROUND(TRUNC(('TRI-2'!CM52   ),2),0))=8,"B+",IF((ROUND(TRUNC(('TRI-2'!CM52 ),2),0))=7,"B-",IF((ROUND(TRUNC(('TRI-2'!CM52  ),2),0))=6,"C+",IF((ROUND(TRUNC(('TRI-2'!CM52  ),2),0))=5,"C-",IF((ROUND(TRUNC(('TRI-2'!CM52  ),2),0))=4,"D+",IF((ROUND(TRUNC(('TRI-2'!CM52 ),2),0))=3,"D-",IF((ROUND(TRUNC(('TRI-2'!CM52 ),2),0))=2,"E+",IF((ROUND(TRUNC(('TRI-2'!CM52  ),2),0))&lt;=1,"E-","")))))))))))</f>
        <v/>
      </c>
      <c r="CN52" s="51" t="str">
        <f>IF(OR('TRI-2'!CN52 ="",'TRI-2'!CN52&lt;0,'TRI-2'!CN52  &gt;10),"",IF((ROUND(TRUNC(('TRI-2'!CN52  ),2),0))=10,"A+",IF((ROUND(TRUNC(('TRI-2'!CN52  ),2),0))=9,"A-",IF((ROUND(TRUNC(('TRI-2'!CN52   ),2),0))=8,"B+",IF((ROUND(TRUNC(('TRI-2'!CN52 ),2),0))=7,"B-",IF((ROUND(TRUNC(('TRI-2'!CN52  ),2),0))=6,"C+",IF((ROUND(TRUNC(('TRI-2'!CN52  ),2),0))=5,"C-",IF((ROUND(TRUNC(('TRI-2'!CN52  ),2),0))=4,"D+",IF((ROUND(TRUNC(('TRI-2'!CN52 ),2),0))=3,"D-",IF((ROUND(TRUNC(('TRI-2'!CN52 ),2),0))=2,"E+",IF((ROUND(TRUNC(('TRI-2'!CN52  ),2),0))&lt;=1,"E-","")))))))))))</f>
        <v/>
      </c>
      <c r="CO52" s="51" t="str">
        <f>IF(OR('TRI-2'!CO52 ="",'TRI-2'!CO52&lt;0,'TRI-2'!CO52  &gt;10),"",IF((ROUND(TRUNC(('TRI-2'!CO52  ),2),0))=10,"A+",IF((ROUND(TRUNC(('TRI-2'!CO52  ),2),0))=9,"A-",IF((ROUND(TRUNC(('TRI-2'!CO52   ),2),0))=8,"B+",IF((ROUND(TRUNC(('TRI-2'!CO52 ),2),0))=7,"B-",IF((ROUND(TRUNC(('TRI-2'!CO52  ),2),0))=6,"C+",IF((ROUND(TRUNC(('TRI-2'!CO52  ),2),0))=5,"C-",IF((ROUND(TRUNC(('TRI-2'!CO52  ),2),0))=4,"D+",IF((ROUND(TRUNC(('TRI-2'!CO52 ),2),0))=3,"D-",IF((ROUND(TRUNC(('TRI-2'!CO52 ),2),0))=2,"E+",IF((ROUND(TRUNC(('TRI-2'!CO52  ),2),0))&lt;=1,"E-","")))))))))))</f>
        <v/>
      </c>
      <c r="CP52" s="51" t="str">
        <f>IF(OR('TRI-2'!CP52 ="",'TRI-2'!CP52&lt;0,'TRI-2'!CP52  &gt;10),"",IF((ROUND(TRUNC(('TRI-2'!CP52  ),2),0))=10,"A+",IF((ROUND(TRUNC(('TRI-2'!CP52  ),2),0))=9,"A-",IF((ROUND(TRUNC(('TRI-2'!CP52   ),2),0))=8,"B+",IF((ROUND(TRUNC(('TRI-2'!CP52 ),2),0))=7,"B-",IF((ROUND(TRUNC(('TRI-2'!CP52  ),2),0))=6,"C+",IF((ROUND(TRUNC(('TRI-2'!CP52  ),2),0))=5,"C-",IF((ROUND(TRUNC(('TRI-2'!CP52  ),2),0))=4,"D+",IF((ROUND(TRUNC(('TRI-2'!CP52 ),2),0))=3,"D-",IF((ROUND(TRUNC(('TRI-2'!CP52 ),2),0))=2,"E+",IF((ROUND(TRUNC(('TRI-2'!CP52  ),2),0))&lt;=1,"E-","")))))))))))</f>
        <v/>
      </c>
      <c r="CQ52" s="51" t="str">
        <f>IF(OR('TRI-2'!CQ52 ="",'TRI-2'!CQ52&lt;0,'TRI-2'!CQ52  &gt;10),"",IF((ROUND(TRUNC(('TRI-2'!CQ52  ),2),0))=10,"A+",IF((ROUND(TRUNC(('TRI-2'!CQ52  ),2),0))=9,"A-",IF((ROUND(TRUNC(('TRI-2'!CQ52   ),2),0))=8,"B+",IF((ROUND(TRUNC(('TRI-2'!CQ52 ),2),0))=7,"B-",IF((ROUND(TRUNC(('TRI-2'!CQ52  ),2),0))=6,"C+",IF((ROUND(TRUNC(('TRI-2'!CQ52  ),2),0))=5,"C-",IF((ROUND(TRUNC(('TRI-2'!CQ52  ),2),0))=4,"D+",IF((ROUND(TRUNC(('TRI-2'!CQ52 ),2),0))=3,"D-",IF((ROUND(TRUNC(('TRI-2'!CQ52 ),2),0))=2,"E+",IF((ROUND(TRUNC(('TRI-2'!CQ52  ),2),0))&lt;=1,"E-","")))))))))))</f>
        <v/>
      </c>
      <c r="CR52" s="51" t="str">
        <f>IF(OR('TRI-2'!CR52 ="",'TRI-2'!CR52&lt;0,'TRI-2'!CR52  &gt;10),"",IF((ROUND(TRUNC(('TRI-2'!CR52  ),2),0))=10,"A+",IF((ROUND(TRUNC(('TRI-2'!CR52  ),2),0))=9,"A-",IF((ROUND(TRUNC(('TRI-2'!CR52   ),2),0))=8,"B+",IF((ROUND(TRUNC(('TRI-2'!CR52 ),2),0))=7,"B-",IF((ROUND(TRUNC(('TRI-2'!CR52  ),2),0))=6,"C+",IF((ROUND(TRUNC(('TRI-2'!CR52  ),2),0))=5,"C-",IF((ROUND(TRUNC(('TRI-2'!CR52  ),2),0))=4,"D+",IF((ROUND(TRUNC(('TRI-2'!CR52 ),2),0))=3,"D-",IF((ROUND(TRUNC(('TRI-2'!CR52 ),2),0))=2,"E+",IF((ROUND(TRUNC(('TRI-2'!CR52  ),2),0))&lt;=1,"E-","")))))))))))</f>
        <v/>
      </c>
      <c r="CS52" s="51" t="str">
        <f>IF(OR('TRI-2'!CS52 ="",'TRI-2'!CS52&lt;0,'TRI-2'!CS52  &gt;10),"",IF((ROUND(TRUNC(('TRI-2'!CS52  ),2),0))=10,"A+",IF((ROUND(TRUNC(('TRI-2'!CS52  ),2),0))=9,"A-",IF((ROUND(TRUNC(('TRI-2'!CS52   ),2),0))=8,"B+",IF((ROUND(TRUNC(('TRI-2'!CS52 ),2),0))=7,"B-",IF((ROUND(TRUNC(('TRI-2'!CS52  ),2),0))=6,"C+",IF((ROUND(TRUNC(('TRI-2'!CS52  ),2),0))=5,"C-",IF((ROUND(TRUNC(('TRI-2'!CS52  ),2),0))=4,"D+",IF((ROUND(TRUNC(('TRI-2'!CS52 ),2),0))=3,"D-",IF((ROUND(TRUNC(('TRI-2'!CS52 ),2),0))=2,"E+",IF((ROUND(TRUNC(('TRI-2'!CS52  ),2),0))&lt;=1,"E-","")))))))))))</f>
        <v/>
      </c>
      <c r="CT52" s="51" t="str">
        <f>IF(OR('TRI-2'!CT52 ="",'TRI-2'!CT52&lt;0,'TRI-2'!CT52  &gt;10),"",IF((ROUND(TRUNC(('TRI-2'!CT52  ),2),0))=10,"A+",IF((ROUND(TRUNC(('TRI-2'!CT52  ),2),0))=9,"A-",IF((ROUND(TRUNC(('TRI-2'!CT52   ),2),0))=8,"B+",IF((ROUND(TRUNC(('TRI-2'!CT52 ),2),0))=7,"B-",IF((ROUND(TRUNC(('TRI-2'!CT52  ),2),0))=6,"C+",IF((ROUND(TRUNC(('TRI-2'!CT52  ),2),0))=5,"C-",IF((ROUND(TRUNC(('TRI-2'!CT52  ),2),0))=4,"D+",IF((ROUND(TRUNC(('TRI-2'!CT52 ),2),0))=3,"D-",IF((ROUND(TRUNC(('TRI-2'!CT52 ),2),0))=2,"E+",IF((ROUND(TRUNC(('TRI-2'!CT52  ),2),0))&lt;=1,"E-","")))))))))))</f>
        <v/>
      </c>
      <c r="CU52" s="51" t="str">
        <f>IF(OR('TRI-2'!CU52 ="",'TRI-2'!CU52&lt;0,'TRI-2'!CU52  &gt;10),"",IF((ROUND(TRUNC(('TRI-2'!CU52  ),2),0))=10,"A+",IF((ROUND(TRUNC(('TRI-2'!CU52  ),2),0))=9,"A-",IF((ROUND(TRUNC(('TRI-2'!CU52   ),2),0))=8,"B+",IF((ROUND(TRUNC(('TRI-2'!CU52 ),2),0))=7,"B-",IF((ROUND(TRUNC(('TRI-2'!CU52  ),2),0))=6,"C+",IF((ROUND(TRUNC(('TRI-2'!CU52  ),2),0))=5,"C-",IF((ROUND(TRUNC(('TRI-2'!CU52  ),2),0))=4,"D+",IF((ROUND(TRUNC(('TRI-2'!CU52 ),2),0))=3,"D-",IF((ROUND(TRUNC(('TRI-2'!CU52 ),2),0))=2,"E+",IF((ROUND(TRUNC(('TRI-2'!CU52  ),2),0))&lt;=1,"E-","")))))))))))</f>
        <v/>
      </c>
      <c r="CV52" s="51" t="str">
        <f>IF(OR('TRI-2'!CV52 ="",'TRI-2'!CV52&lt;0,'TRI-2'!CV52  &gt;10),"",IF((ROUND(TRUNC(('TRI-2'!CV52  ),2),0))=10,"A+",IF((ROUND(TRUNC(('TRI-2'!CV52  ),2),0))=9,"A-",IF((ROUND(TRUNC(('TRI-2'!CV52   ),2),0))=8,"B+",IF((ROUND(TRUNC(('TRI-2'!CV52 ),2),0))=7,"B-",IF((ROUND(TRUNC(('TRI-2'!CV52  ),2),0))=6,"C+",IF((ROUND(TRUNC(('TRI-2'!CV52  ),2),0))=5,"C-",IF((ROUND(TRUNC(('TRI-2'!CV52  ),2),0))=4,"D+",IF((ROUND(TRUNC(('TRI-2'!CV52 ),2),0))=3,"D-",IF((ROUND(TRUNC(('TRI-2'!CV52 ),2),0))=2,"E+",IF((ROUND(TRUNC(('TRI-2'!CV52  ),2),0))&lt;=1,"E-","")))))))))))</f>
        <v/>
      </c>
      <c r="CW52" s="51" t="str">
        <f>IF(OR('TRI-2'!CW52 ="",'TRI-2'!CW52&lt;0,'TRI-2'!CW52  &gt;10),"",IF((ROUND(TRUNC(('TRI-2'!CW52  ),2),0))=10,"A+",IF((ROUND(TRUNC(('TRI-2'!CW52  ),2),0))=9,"A-",IF((ROUND(TRUNC(('TRI-2'!CW52   ),2),0))=8,"B+",IF((ROUND(TRUNC(('TRI-2'!CW52 ),2),0))=7,"B-",IF((ROUND(TRUNC(('TRI-2'!CW52  ),2),0))=6,"C+",IF((ROUND(TRUNC(('TRI-2'!CW52  ),2),0))=5,"C-",IF((ROUND(TRUNC(('TRI-2'!CW52  ),2),0))=4,"D+",IF((ROUND(TRUNC(('TRI-2'!CW52 ),2),0))=3,"D-",IF((ROUND(TRUNC(('TRI-2'!CW52 ),2),0))=2,"E+",IF((ROUND(TRUNC(('TRI-2'!CW52  ),2),0))&lt;=1,"E-","")))))))))))</f>
        <v/>
      </c>
      <c r="CX52" s="51" t="str">
        <f>IF(OR('TRI-2'!CX52 ="",'TRI-2'!CX52&lt;0,'TRI-2'!CX52  &gt;10),"",IF((ROUND(TRUNC(('TRI-2'!CX52  ),2),0))=10,"A+",IF((ROUND(TRUNC(('TRI-2'!CX52  ),2),0))=9,"A-",IF((ROUND(TRUNC(('TRI-2'!CX52   ),2),0))=8,"B+",IF((ROUND(TRUNC(('TRI-2'!CX52 ),2),0))=7,"B-",IF((ROUND(TRUNC(('TRI-2'!CX52  ),2),0))=6,"C+",IF((ROUND(TRUNC(('TRI-2'!CX52  ),2),0))=5,"C-",IF((ROUND(TRUNC(('TRI-2'!CX52  ),2),0))=4,"D+",IF((ROUND(TRUNC(('TRI-2'!CX52 ),2),0))=3,"D-",IF((ROUND(TRUNC(('TRI-2'!CX52 ),2),0))=2,"E+",IF((ROUND(TRUNC(('TRI-2'!CX52  ),2),0))&lt;=1,"E-","")))))))))))</f>
        <v/>
      </c>
      <c r="CY52" s="51" t="str">
        <f>IF(OR('TRI-2'!CY52 ="",'TRI-2'!CY52&lt;0,'TRI-2'!CY52  &gt;10),"",IF((ROUND(TRUNC(('TRI-2'!CY52  ),2),0))=10,"A+",IF((ROUND(TRUNC(('TRI-2'!CY52  ),2),0))=9,"A-",IF((ROUND(TRUNC(('TRI-2'!CY52   ),2),0))=8,"B+",IF((ROUND(TRUNC(('TRI-2'!CY52 ),2),0))=7,"B-",IF((ROUND(TRUNC(('TRI-2'!CY52  ),2),0))=6,"C+",IF((ROUND(TRUNC(('TRI-2'!CY52  ),2),0))=5,"C-",IF((ROUND(TRUNC(('TRI-2'!CY52  ),2),0))=4,"D+",IF((ROUND(TRUNC(('TRI-2'!CY52 ),2),0))=3,"D-",IF((ROUND(TRUNC(('TRI-2'!CY52 ),2),0))=2,"E+",IF((ROUND(TRUNC(('TRI-2'!CY52  ),2),0))&lt;=1,"E-","")))))))))))</f>
        <v/>
      </c>
      <c r="CZ52" s="51" t="str">
        <f>IF(OR('TRI-2'!CZ52 ="",'TRI-2'!CZ52&lt;0,'TRI-2'!CZ52  &gt;10),"",IF((ROUND(TRUNC(('TRI-2'!CZ52  ),2),0))=10,"A+",IF((ROUND(TRUNC(('TRI-2'!CZ52  ),2),0))=9,"A-",IF((ROUND(TRUNC(('TRI-2'!CZ52   ),2),0))=8,"B+",IF((ROUND(TRUNC(('TRI-2'!CZ52 ),2),0))=7,"B-",IF((ROUND(TRUNC(('TRI-2'!CZ52  ),2),0))=6,"C+",IF((ROUND(TRUNC(('TRI-2'!CZ52  ),2),0))=5,"C-",IF((ROUND(TRUNC(('TRI-2'!CZ52  ),2),0))=4,"D+",IF((ROUND(TRUNC(('TRI-2'!CZ52 ),2),0))=3,"D-",IF((ROUND(TRUNC(('TRI-2'!CZ52 ),2),0))=2,"E+",IF((ROUND(TRUNC(('TRI-2'!CZ52  ),2),0))&lt;=1,"E-","")))))))))))</f>
        <v/>
      </c>
      <c r="DA52" s="51" t="str">
        <f>IF(OR('TRI-2'!DA52 ="",'TRI-2'!DA52&lt;0,'TRI-2'!DA52  &gt;10),"",IF((ROUND(TRUNC(('TRI-2'!DA52  ),2),0))=10,"A+",IF((ROUND(TRUNC(('TRI-2'!DA52  ),2),0))=9,"A-",IF((ROUND(TRUNC(('TRI-2'!DA52   ),2),0))=8,"B+",IF((ROUND(TRUNC(('TRI-2'!DA52 ),2),0))=7,"B-",IF((ROUND(TRUNC(('TRI-2'!DA52  ),2),0))=6,"C+",IF((ROUND(TRUNC(('TRI-2'!DA52  ),2),0))=5,"C-",IF((ROUND(TRUNC(('TRI-2'!DA52  ),2),0))=4,"D+",IF((ROUND(TRUNC(('TRI-2'!DA52 ),2),0))=3,"D-",IF((ROUND(TRUNC(('TRI-2'!DA52 ),2),0))=2,"E+",IF((ROUND(TRUNC(('TRI-2'!DA52  ),2),0))&lt;=1,"E-","")))))))))))</f>
        <v/>
      </c>
      <c r="DB52" s="51" t="str">
        <f>IF(OR('TRI-2'!DB52 ="",'TRI-2'!DB52&lt;0,'TRI-2'!DB52  &gt;10),"",IF((ROUND(TRUNC(('TRI-2'!DB52  ),2),0))=10,"A+",IF((ROUND(TRUNC(('TRI-2'!DB52  ),2),0))=9,"A-",IF((ROUND(TRUNC(('TRI-2'!DB52   ),2),0))=8,"B+",IF((ROUND(TRUNC(('TRI-2'!DB52 ),2),0))=7,"B-",IF((ROUND(TRUNC(('TRI-2'!DB52  ),2),0))=6,"C+",IF((ROUND(TRUNC(('TRI-2'!DB52  ),2),0))=5,"C-",IF((ROUND(TRUNC(('TRI-2'!DB52  ),2),0))=4,"D+",IF((ROUND(TRUNC(('TRI-2'!DB52 ),2),0))=3,"D-",IF((ROUND(TRUNC(('TRI-2'!DB52 ),2),0))=2,"E+",IF((ROUND(TRUNC(('TRI-2'!DB52  ),2),0))&lt;=1,"E-","")))))))))))</f>
        <v/>
      </c>
      <c r="DC52" s="51" t="str">
        <f>IF(OR('TRI-2'!DC52 ="",'TRI-2'!DC52&lt;0,'TRI-2'!DC52  &gt;10),"",IF((ROUND(TRUNC(('TRI-2'!DC52  ),2),0))=10,"A+",IF((ROUND(TRUNC(('TRI-2'!DC52  ),2),0))=9,"A-",IF((ROUND(TRUNC(('TRI-2'!DC52   ),2),0))=8,"B+",IF((ROUND(TRUNC(('TRI-2'!DC52 ),2),0))=7,"B-",IF((ROUND(TRUNC(('TRI-2'!DC52  ),2),0))=6,"C+",IF((ROUND(TRUNC(('TRI-2'!DC52  ),2),0))=5,"C-",IF((ROUND(TRUNC(('TRI-2'!DC52  ),2),0))=4,"D+",IF((ROUND(TRUNC(('TRI-2'!DC52 ),2),0))=3,"D-",IF((ROUND(TRUNC(('TRI-2'!DC52 ),2),0))=2,"E+",IF((ROUND(TRUNC(('TRI-2'!DC52  ),2),0))&lt;=1,"E-","")))))))))))</f>
        <v/>
      </c>
      <c r="DD52" s="51" t="str">
        <f>IF(OR('TRI-2'!DD52 ="",'TRI-2'!DD52&lt;0,'TRI-2'!DD52  &gt;10),"",IF((ROUND(TRUNC(('TRI-2'!DD52  ),2),0))=10,"A+",IF((ROUND(TRUNC(('TRI-2'!DD52  ),2),0))=9,"A-",IF((ROUND(TRUNC(('TRI-2'!DD52   ),2),0))=8,"B+",IF((ROUND(TRUNC(('TRI-2'!DD52 ),2),0))=7,"B-",IF((ROUND(TRUNC(('TRI-2'!DD52  ),2),0))=6,"C+",IF((ROUND(TRUNC(('TRI-2'!DD52  ),2),0))=5,"C-",IF((ROUND(TRUNC(('TRI-2'!DD52  ),2),0))=4,"D+",IF((ROUND(TRUNC(('TRI-2'!DD52 ),2),0))=3,"D-",IF((ROUND(TRUNC(('TRI-2'!DD52 ),2),0))=2,"E+",IF((ROUND(TRUNC(('TRI-2'!DD52  ),2),0))&lt;=1,"E-","")))))))))))</f>
        <v/>
      </c>
      <c r="DE52" s="51" t="str">
        <f>IF(OR('TRI-2'!DE52 ="",'TRI-2'!DE52&lt;0,'TRI-2'!DE52  &gt;10),"",IF((ROUND(TRUNC(('TRI-2'!DE52  ),2),0))=10,"A+",IF((ROUND(TRUNC(('TRI-2'!DE52  ),2),0))=9,"A-",IF((ROUND(TRUNC(('TRI-2'!DE52   ),2),0))=8,"B+",IF((ROUND(TRUNC(('TRI-2'!DE52 ),2),0))=7,"B-",IF((ROUND(TRUNC(('TRI-2'!DE52  ),2),0))=6,"C+",IF((ROUND(TRUNC(('TRI-2'!DE52  ),2),0))=5,"C-",IF((ROUND(TRUNC(('TRI-2'!DE52  ),2),0))=4,"D+",IF((ROUND(TRUNC(('TRI-2'!DE52 ),2),0))=3,"D-",IF((ROUND(TRUNC(('TRI-2'!DE52 ),2),0))=2,"E+",IF((ROUND(TRUNC(('TRI-2'!DE52  ),2),0))&lt;=1,"E-","")))))))))))</f>
        <v/>
      </c>
      <c r="DF52" s="51" t="str">
        <f>IF(OR('TRI-2'!DF52 ="",'TRI-2'!DF52&lt;0,'TRI-2'!DF52  &gt;10),"",IF((ROUND(TRUNC(('TRI-2'!DF52  ),2),0))=10,"A+",IF((ROUND(TRUNC(('TRI-2'!DF52  ),2),0))=9,"A-",IF((ROUND(TRUNC(('TRI-2'!DF52   ),2),0))=8,"B+",IF((ROUND(TRUNC(('TRI-2'!DF52 ),2),0))=7,"B-",IF((ROUND(TRUNC(('TRI-2'!DF52  ),2),0))=6,"C+",IF((ROUND(TRUNC(('TRI-2'!DF52  ),2),0))=5,"C-",IF((ROUND(TRUNC(('TRI-2'!DF52  ),2),0))=4,"D+",IF((ROUND(TRUNC(('TRI-2'!DF52 ),2),0))=3,"D-",IF((ROUND(TRUNC(('TRI-2'!DF52 ),2),0))=2,"E+",IF((ROUND(TRUNC(('TRI-2'!DF52  ),2),0))&lt;=1,"E-","")))))))))))</f>
        <v/>
      </c>
      <c r="DG52" s="51" t="str">
        <f>IF(OR('TRI-2'!DG52 ="",'TRI-2'!DG52&lt;0,'TRI-2'!DG52  &gt;10),"",IF((ROUND(TRUNC(('TRI-2'!DG52  ),2),0))=10,"A+",IF((ROUND(TRUNC(('TRI-2'!DG52  ),2),0))=9,"A-",IF((ROUND(TRUNC(('TRI-2'!DG52   ),2),0))=8,"B+",IF((ROUND(TRUNC(('TRI-2'!DG52 ),2),0))=7,"B-",IF((ROUND(TRUNC(('TRI-2'!DG52  ),2),0))=6,"C+",IF((ROUND(TRUNC(('TRI-2'!DG52  ),2),0))=5,"C-",IF((ROUND(TRUNC(('TRI-2'!DG52  ),2),0))=4,"D+",IF((ROUND(TRUNC(('TRI-2'!DG52 ),2),0))=3,"D-",IF((ROUND(TRUNC(('TRI-2'!DG52 ),2),0))=2,"E+",IF((ROUND(TRUNC(('TRI-2'!DG52  ),2),0))&lt;=1,"E-","")))))))))))</f>
        <v/>
      </c>
      <c r="DH52" s="51" t="str">
        <f>IF(OR('TRI-2'!DH52 ="",'TRI-2'!DH52&lt;0,'TRI-2'!DH52  &gt;10),"",IF((ROUND(TRUNC(('TRI-2'!DH52  ),2),0))=10,"A+",IF((ROUND(TRUNC(('TRI-2'!DH52  ),2),0))=9,"A-",IF((ROUND(TRUNC(('TRI-2'!DH52   ),2),0))=8,"B+",IF((ROUND(TRUNC(('TRI-2'!DH52 ),2),0))=7,"B-",IF((ROUND(TRUNC(('TRI-2'!DH52  ),2),0))=6,"C+",IF((ROUND(TRUNC(('TRI-2'!DH52  ),2),0))=5,"C-",IF((ROUND(TRUNC(('TRI-2'!DH52  ),2),0))=4,"D+",IF((ROUND(TRUNC(('TRI-2'!DH52 ),2),0))=3,"D-",IF((ROUND(TRUNC(('TRI-2'!DH52 ),2),0))=2,"E+",IF((ROUND(TRUNC(('TRI-2'!DH52  ),2),0))&lt;=1,"E-","")))))))))))</f>
        <v/>
      </c>
      <c r="DI52" s="51" t="str">
        <f>IF(OR('TRI-2'!DI52 ="",'TRI-2'!DI52&lt;0,'TRI-2'!DI52  &gt;10),"",IF((ROUND(TRUNC(('TRI-2'!DI52  ),2),0))=10,"A+",IF((ROUND(TRUNC(('TRI-2'!DI52  ),2),0))=9,"A-",IF((ROUND(TRUNC(('TRI-2'!DI52   ),2),0))=8,"B+",IF((ROUND(TRUNC(('TRI-2'!DI52 ),2),0))=7,"B-",IF((ROUND(TRUNC(('TRI-2'!DI52  ),2),0))=6,"C+",IF((ROUND(TRUNC(('TRI-2'!DI52  ),2),0))=5,"C-",IF((ROUND(TRUNC(('TRI-2'!DI52  ),2),0))=4,"D+",IF((ROUND(TRUNC(('TRI-2'!DI52 ),2),0))=3,"D-",IF((ROUND(TRUNC(('TRI-2'!DI52 ),2),0))=2,"E+",IF((ROUND(TRUNC(('TRI-2'!DI52  ),2),0))&lt;=1,"E-","")))))))))))</f>
        <v/>
      </c>
      <c r="DJ52" s="51" t="str">
        <f>IF(OR('TRI-2'!DJ52 ="",'TRI-2'!DJ52&lt;0,'TRI-2'!DJ52  &gt;10),"",IF((ROUND(TRUNC(('TRI-2'!DJ52  ),2),0))=10,"A+",IF((ROUND(TRUNC(('TRI-2'!DJ52  ),2),0))=9,"A-",IF((ROUND(TRUNC(('TRI-2'!DJ52   ),2),0))=8,"B+",IF((ROUND(TRUNC(('TRI-2'!DJ52 ),2),0))=7,"B-",IF((ROUND(TRUNC(('TRI-2'!DJ52  ),2),0))=6,"C+",IF((ROUND(TRUNC(('TRI-2'!DJ52  ),2),0))=5,"C-",IF((ROUND(TRUNC(('TRI-2'!DJ52  ),2),0))=4,"D+",IF((ROUND(TRUNC(('TRI-2'!DJ52 ),2),0))=3,"D-",IF((ROUND(TRUNC(('TRI-2'!DJ52 ),2),0))=2,"E+",IF((ROUND(TRUNC(('TRI-2'!DJ52  ),2),0))&lt;=1,"E-","")))))))))))</f>
        <v/>
      </c>
      <c r="DK52" s="51" t="str">
        <f>IF(OR('TRI-2'!DK52 ="",'TRI-2'!DK52&lt;0,'TRI-2'!DK52  &gt;10),"",IF((ROUND(TRUNC(('TRI-2'!DK52  ),2),0))=10,"A+",IF((ROUND(TRUNC(('TRI-2'!DK52  ),2),0))=9,"A-",IF((ROUND(TRUNC(('TRI-2'!DK52   ),2),0))=8,"B+",IF((ROUND(TRUNC(('TRI-2'!DK52 ),2),0))=7,"B-",IF((ROUND(TRUNC(('TRI-2'!DK52  ),2),0))=6,"C+",IF((ROUND(TRUNC(('TRI-2'!DK52  ),2),0))=5,"C-",IF((ROUND(TRUNC(('TRI-2'!DK52  ),2),0))=4,"D+",IF((ROUND(TRUNC(('TRI-2'!DK52 ),2),0))=3,"D-",IF((ROUND(TRUNC(('TRI-2'!DK52 ),2),0))=2,"E+",IF((ROUND(TRUNC(('TRI-2'!DK52  ),2),0))&lt;=1,"E-","")))))))))))</f>
        <v/>
      </c>
      <c r="DL52" s="51" t="str">
        <f>IF(OR('TRI-2'!DL52 ="",'TRI-2'!DL52&lt;0,'TRI-2'!DL52  &gt;10),"",IF((ROUND(TRUNC(('TRI-2'!DL52  ),2),0))=10,"A+",IF((ROUND(TRUNC(('TRI-2'!DL52  ),2),0))=9,"A-",IF((ROUND(TRUNC(('TRI-2'!DL52   ),2),0))=8,"B+",IF((ROUND(TRUNC(('TRI-2'!DL52 ),2),0))=7,"B-",IF((ROUND(TRUNC(('TRI-2'!DL52  ),2),0))=6,"C+",IF((ROUND(TRUNC(('TRI-2'!DL52  ),2),0))=5,"C-",IF((ROUND(TRUNC(('TRI-2'!DL52  ),2),0))=4,"D+",IF((ROUND(TRUNC(('TRI-2'!DL52 ),2),0))=3,"D-",IF((ROUND(TRUNC(('TRI-2'!DL52 ),2),0))=2,"E+",IF((ROUND(TRUNC(('TRI-2'!DL52  ),2),0))&lt;=1,"E-","")))))))))))</f>
        <v/>
      </c>
      <c r="DM52" s="51" t="str">
        <f>IF(OR('TRI-2'!DM52 ="",'TRI-2'!DM52&lt;0,'TRI-2'!DM52  &gt;10),"",IF((ROUND(TRUNC(('TRI-2'!DM52  ),2),0))=10,"A+",IF((ROUND(TRUNC(('TRI-2'!DM52  ),2),0))=9,"A-",IF((ROUND(TRUNC(('TRI-2'!DM52   ),2),0))=8,"B+",IF((ROUND(TRUNC(('TRI-2'!DM52 ),2),0))=7,"B-",IF((ROUND(TRUNC(('TRI-2'!DM52  ),2),0))=6,"C+",IF((ROUND(TRUNC(('TRI-2'!DM52  ),2),0))=5,"C-",IF((ROUND(TRUNC(('TRI-2'!DM52  ),2),0))=4,"D+",IF((ROUND(TRUNC(('TRI-2'!DM52 ),2),0))=3,"D-",IF((ROUND(TRUNC(('TRI-2'!DM52 ),2),0))=2,"E+",IF((ROUND(TRUNC(('TRI-2'!DM52  ),2),0))&lt;=1,"E-","")))))))))))</f>
        <v/>
      </c>
      <c r="DN52" s="51" t="str">
        <f>IF(OR('TRI-2'!DN52 ="",'TRI-2'!DN52&lt;0,'TRI-2'!DN52  &gt;10),"",IF((ROUND(TRUNC(('TRI-2'!DN52  ),2),0))=10,"A+",IF((ROUND(TRUNC(('TRI-2'!DN52  ),2),0))=9,"A-",IF((ROUND(TRUNC(('TRI-2'!DN52   ),2),0))=8,"B+",IF((ROUND(TRUNC(('TRI-2'!DN52 ),2),0))=7,"B-",IF((ROUND(TRUNC(('TRI-2'!DN52  ),2),0))=6,"C+",IF((ROUND(TRUNC(('TRI-2'!DN52  ),2),0))=5,"C-",IF((ROUND(TRUNC(('TRI-2'!DN52  ),2),0))=4,"D+",IF((ROUND(TRUNC(('TRI-2'!DN52 ),2),0))=3,"D-",IF((ROUND(TRUNC(('TRI-2'!DN52 ),2),0))=2,"E+",IF((ROUND(TRUNC(('TRI-2'!DN52  ),2),0))&lt;=1,"E-","")))))))))))</f>
        <v/>
      </c>
      <c r="DO52" s="51" t="str">
        <f>IF(OR('TRI-2'!DO52 ="",'TRI-2'!DO52&lt;0,'TRI-2'!DO52  &gt;10),"",IF((ROUND(TRUNC(('TRI-2'!DO52  ),2),0))=10,"A+",IF((ROUND(TRUNC(('TRI-2'!DO52  ),2),0))=9,"A-",IF((ROUND(TRUNC(('TRI-2'!DO52   ),2),0))=8,"B+",IF((ROUND(TRUNC(('TRI-2'!DO52 ),2),0))=7,"B-",IF((ROUND(TRUNC(('TRI-2'!DO52  ),2),0))=6,"C+",IF((ROUND(TRUNC(('TRI-2'!DO52  ),2),0))=5,"C-",IF((ROUND(TRUNC(('TRI-2'!DO52  ),2),0))=4,"D+",IF((ROUND(TRUNC(('TRI-2'!DO52 ),2),0))=3,"D-",IF((ROUND(TRUNC(('TRI-2'!DO52 ),2),0))=2,"E+",IF((ROUND(TRUNC(('TRI-2'!DO52  ),2),0))&lt;=1,"E-","")))))))))))</f>
        <v/>
      </c>
      <c r="DP52" s="51" t="str">
        <f>IF(OR('TRI-2'!DP52 ="",'TRI-2'!DP52&lt;0,'TRI-2'!DP52  &gt;10),"",IF((ROUND(TRUNC(('TRI-2'!DP52  ),2),0))=10,"A+",IF((ROUND(TRUNC(('TRI-2'!DP52  ),2),0))=9,"A-",IF((ROUND(TRUNC(('TRI-2'!DP52   ),2),0))=8,"B+",IF((ROUND(TRUNC(('TRI-2'!DP52 ),2),0))=7,"B-",IF((ROUND(TRUNC(('TRI-2'!DP52  ),2),0))=6,"C+",IF((ROUND(TRUNC(('TRI-2'!DP52  ),2),0))=5,"C-",IF((ROUND(TRUNC(('TRI-2'!DP52  ),2),0))=4,"D+",IF((ROUND(TRUNC(('TRI-2'!DP52 ),2),0))=3,"D-",IF((ROUND(TRUNC(('TRI-2'!DP52 ),2),0))=2,"E+",IF((ROUND(TRUNC(('TRI-2'!DP52  ),2),0))&lt;=1,"E-","")))))))))))</f>
        <v/>
      </c>
      <c r="DQ52" s="51" t="str">
        <f>IF(OR('TRI-2'!DQ52 ="",'TRI-2'!DQ52&lt;0,'TRI-2'!DQ52  &gt;10),"",IF((ROUND(TRUNC(('TRI-2'!DQ52  ),2),0))=10,"A+",IF((ROUND(TRUNC(('TRI-2'!DQ52  ),2),0))=9,"A-",IF((ROUND(TRUNC(('TRI-2'!DQ52   ),2),0))=8,"B+",IF((ROUND(TRUNC(('TRI-2'!DQ52 ),2),0))=7,"B-",IF((ROUND(TRUNC(('TRI-2'!DQ52  ),2),0))=6,"C+",IF((ROUND(TRUNC(('TRI-2'!DQ52  ),2),0))=5,"C-",IF((ROUND(TRUNC(('TRI-2'!DQ52  ),2),0))=4,"D+",IF((ROUND(TRUNC(('TRI-2'!DQ52 ),2),0))=3,"D-",IF((ROUND(TRUNC(('TRI-2'!DQ52 ),2),0))=2,"E+",IF((ROUND(TRUNC(('TRI-2'!DQ52  ),2),0))&lt;=1,"E-","")))))))))))</f>
        <v/>
      </c>
      <c r="DR52" s="51" t="str">
        <f>IF(OR('TRI-2'!DR52 ="",'TRI-2'!DR52&lt;0,'TRI-2'!DR52  &gt;10),"",IF((ROUND(TRUNC(('TRI-2'!DR52  ),2),0))=10,"A+",IF((ROUND(TRUNC(('TRI-2'!DR52  ),2),0))=9,"A-",IF((ROUND(TRUNC(('TRI-2'!DR52   ),2),0))=8,"B+",IF((ROUND(TRUNC(('TRI-2'!DR52 ),2),0))=7,"B-",IF((ROUND(TRUNC(('TRI-2'!DR52  ),2),0))=6,"C+",IF((ROUND(TRUNC(('TRI-2'!DR52  ),2),0))=5,"C-",IF((ROUND(TRUNC(('TRI-2'!DR52  ),2),0))=4,"D+",IF((ROUND(TRUNC(('TRI-2'!DR52 ),2),0))=3,"D-",IF((ROUND(TRUNC(('TRI-2'!DR52 ),2),0))=2,"E+",IF((ROUND(TRUNC(('TRI-2'!DR52  ),2),0))&lt;=1,"E-","")))))))))))</f>
        <v/>
      </c>
      <c r="DS52" s="51" t="str">
        <f>IF(OR('TRI-2'!DS52 ="",'TRI-2'!DS52&lt;0,'TRI-2'!DS52  &gt;10),"",IF((ROUND(TRUNC(('TRI-2'!DS52  ),2),0))=10,"A+",IF((ROUND(TRUNC(('TRI-2'!DS52  ),2),0))=9,"A-",IF((ROUND(TRUNC(('TRI-2'!DS52   ),2),0))=8,"B+",IF((ROUND(TRUNC(('TRI-2'!DS52 ),2),0))=7,"B-",IF((ROUND(TRUNC(('TRI-2'!DS52  ),2),0))=6,"C+",IF((ROUND(TRUNC(('TRI-2'!DS52  ),2),0))=5,"C-",IF((ROUND(TRUNC(('TRI-2'!DS52  ),2),0))=4,"D+",IF((ROUND(TRUNC(('TRI-2'!DS52 ),2),0))=3,"D-",IF((ROUND(TRUNC(('TRI-2'!DS52 ),2),0))=2,"E+",IF((ROUND(TRUNC(('TRI-2'!DS52  ),2),0))&lt;=1,"E-","")))))))))))</f>
        <v/>
      </c>
      <c r="DT52" s="51" t="str">
        <f>IF(OR('TRI-2'!DT52 ="",'TRI-2'!DT52&lt;0,'TRI-2'!DT52  &gt;10),"",IF((ROUND(TRUNC(('TRI-2'!DT52  ),2),0))=10,"A+",IF((ROUND(TRUNC(('TRI-2'!DT52  ),2),0))=9,"A-",IF((ROUND(TRUNC(('TRI-2'!DT52   ),2),0))=8,"B+",IF((ROUND(TRUNC(('TRI-2'!DT52 ),2),0))=7,"B-",IF((ROUND(TRUNC(('TRI-2'!DT52  ),2),0))=6,"C+",IF((ROUND(TRUNC(('TRI-2'!DT52  ),2),0))=5,"C-",IF((ROUND(TRUNC(('TRI-2'!DT52  ),2),0))=4,"D+",IF((ROUND(TRUNC(('TRI-2'!DT52 ),2),0))=3,"D-",IF((ROUND(TRUNC(('TRI-2'!DT52 ),2),0))=2,"E+",IF((ROUND(TRUNC(('TRI-2'!DT52  ),2),0))&lt;=1,"E-","")))))))))))</f>
        <v/>
      </c>
      <c r="DU52" s="51" t="str">
        <f>IF(OR('TRI-2'!DU52 ="",'TRI-2'!DU52&lt;0,'TRI-2'!DU52  &gt;10),"",IF((ROUND(TRUNC(('TRI-2'!DU52  ),2),0))=10,"A+",IF((ROUND(TRUNC(('TRI-2'!DU52  ),2),0))=9,"A-",IF((ROUND(TRUNC(('TRI-2'!DU52   ),2),0))=8,"B+",IF((ROUND(TRUNC(('TRI-2'!DU52 ),2),0))=7,"B-",IF((ROUND(TRUNC(('TRI-2'!DU52  ),2),0))=6,"C+",IF((ROUND(TRUNC(('TRI-2'!DU52  ),2),0))=5,"C-",IF((ROUND(TRUNC(('TRI-2'!DU52  ),2),0))=4,"D+",IF((ROUND(TRUNC(('TRI-2'!DU52 ),2),0))=3,"D-",IF((ROUND(TRUNC(('TRI-2'!DU52 ),2),0))=2,"E+",IF((ROUND(TRUNC(('TRI-2'!DU52  ),2),0))&lt;=1,"E-","")))))))))))</f>
        <v/>
      </c>
      <c r="DV52" s="51" t="str">
        <f>IF(OR('TRI-2'!DV52 ="",'TRI-2'!DV52&lt;0,'TRI-2'!DV52  &gt;10),"",IF((ROUND(TRUNC(('TRI-2'!DV52  ),2),0))=10,"A+",IF((ROUND(TRUNC(('TRI-2'!DV52  ),2),0))=9,"A-",IF((ROUND(TRUNC(('TRI-2'!DV52   ),2),0))=8,"B+",IF((ROUND(TRUNC(('TRI-2'!DV52 ),2),0))=7,"B-",IF((ROUND(TRUNC(('TRI-2'!DV52  ),2),0))=6,"C+",IF((ROUND(TRUNC(('TRI-2'!DV52  ),2),0))=5,"C-",IF((ROUND(TRUNC(('TRI-2'!DV52  ),2),0))=4,"D+",IF((ROUND(TRUNC(('TRI-2'!DV52 ),2),0))=3,"D-",IF((ROUND(TRUNC(('TRI-2'!DV52 ),2),0))=2,"E+",IF((ROUND(TRUNC(('TRI-2'!DV52  ),2),0))&lt;=1,"E-","")))))))))))</f>
        <v/>
      </c>
      <c r="DW52" s="51" t="str">
        <f>IF(OR('TRI-2'!DW52 ="",'TRI-2'!DW52&lt;0,'TRI-2'!DW52  &gt;10),"",IF((ROUND(TRUNC(('TRI-2'!DW52  ),2),0))=10,"A+",IF((ROUND(TRUNC(('TRI-2'!DW52  ),2),0))=9,"A-",IF((ROUND(TRUNC(('TRI-2'!DW52   ),2),0))=8,"B+",IF((ROUND(TRUNC(('TRI-2'!DW52 ),2),0))=7,"B-",IF((ROUND(TRUNC(('TRI-2'!DW52  ),2),0))=6,"C+",IF((ROUND(TRUNC(('TRI-2'!DW52  ),2),0))=5,"C-",IF((ROUND(TRUNC(('TRI-2'!DW52  ),2),0))=4,"D+",IF((ROUND(TRUNC(('TRI-2'!DW52 ),2),0))=3,"D-",IF((ROUND(TRUNC(('TRI-2'!DW52 ),2),0))=2,"E+",IF((ROUND(TRUNC(('TRI-2'!DW52  ),2),0))&lt;=1,"E-","")))))))))))</f>
        <v/>
      </c>
      <c r="DX52" s="51" t="str">
        <f>IF(OR('TRI-2'!DX52 ="",'TRI-2'!DX52&lt;0,'TRI-2'!DX52  &gt;10),"",IF((ROUND(TRUNC(('TRI-2'!DX52  ),2),0))=10,"A+",IF((ROUND(TRUNC(('TRI-2'!DX52  ),2),0))=9,"A-",IF((ROUND(TRUNC(('TRI-2'!DX52   ),2),0))=8,"B+",IF((ROUND(TRUNC(('TRI-2'!DX52 ),2),0))=7,"B-",IF((ROUND(TRUNC(('TRI-2'!DX52  ),2),0))=6,"C+",IF((ROUND(TRUNC(('TRI-2'!DX52  ),2),0))=5,"C-",IF((ROUND(TRUNC(('TRI-2'!DX52  ),2),0))=4,"D+",IF((ROUND(TRUNC(('TRI-2'!DX52 ),2),0))=3,"D-",IF((ROUND(TRUNC(('TRI-2'!DX52 ),2),0))=2,"E+",IF((ROUND(TRUNC(('TRI-2'!DX52  ),2),0))&lt;=1,"E-","")))))))))))</f>
        <v/>
      </c>
      <c r="DY52" s="51" t="str">
        <f>IF(OR('TRI-2'!DY52 ="",'TRI-2'!DY52&lt;0,'TRI-2'!DY52  &gt;10),"",IF((ROUND(TRUNC(('TRI-2'!DY52  ),2),0))=10,"A+",IF((ROUND(TRUNC(('TRI-2'!DY52  ),2),0))=9,"A-",IF((ROUND(TRUNC(('TRI-2'!DY52   ),2),0))=8,"B+",IF((ROUND(TRUNC(('TRI-2'!DY52 ),2),0))=7,"B-",IF((ROUND(TRUNC(('TRI-2'!DY52  ),2),0))=6,"C+",IF((ROUND(TRUNC(('TRI-2'!DY52  ),2),0))=5,"C-",IF((ROUND(TRUNC(('TRI-2'!DY52  ),2),0))=4,"D+",IF((ROUND(TRUNC(('TRI-2'!DY52 ),2),0))=3,"D-",IF((ROUND(TRUNC(('TRI-2'!DY52 ),2),0))=2,"E+",IF((ROUND(TRUNC(('TRI-2'!DY52  ),2),0))&lt;=1,"E-","")))))))))))</f>
        <v/>
      </c>
      <c r="DZ52" s="51" t="str">
        <f>IF(OR('TRI-2'!DZ52 ="",'TRI-2'!DZ52&lt;0,'TRI-2'!DZ52  &gt;10),"",IF((ROUND(TRUNC(('TRI-2'!DZ52  ),2),0))=10,"A+",IF((ROUND(TRUNC(('TRI-2'!DZ52  ),2),0))=9,"A-",IF((ROUND(TRUNC(('TRI-2'!DZ52   ),2),0))=8,"B+",IF((ROUND(TRUNC(('TRI-2'!DZ52 ),2),0))=7,"B-",IF((ROUND(TRUNC(('TRI-2'!DZ52  ),2),0))=6,"C+",IF((ROUND(TRUNC(('TRI-2'!DZ52  ),2),0))=5,"C-",IF((ROUND(TRUNC(('TRI-2'!DZ52  ),2),0))=4,"D+",IF((ROUND(TRUNC(('TRI-2'!DZ52 ),2),0))=3,"D-",IF((ROUND(TRUNC(('TRI-2'!DZ52 ),2),0))=2,"E+",IF((ROUND(TRUNC(('TRI-2'!DZ52  ),2),0))&lt;=1,"E-","")))))))))))</f>
        <v/>
      </c>
      <c r="EA52" s="51" t="str">
        <f>IF(OR('TRI-2'!EA52 ="",'TRI-2'!EA52&lt;0,'TRI-2'!EA52  &gt;10),"",IF((ROUND(TRUNC(('TRI-2'!EA52  ),2),0))=10,"A+",IF((ROUND(TRUNC(('TRI-2'!EA52  ),2),0))=9,"A-",IF((ROUND(TRUNC(('TRI-2'!EA52   ),2),0))=8,"B+",IF((ROUND(TRUNC(('TRI-2'!EA52 ),2),0))=7,"B-",IF((ROUND(TRUNC(('TRI-2'!EA52  ),2),0))=6,"C+",IF((ROUND(TRUNC(('TRI-2'!EA52  ),2),0))=5,"C-",IF((ROUND(TRUNC(('TRI-2'!EA52  ),2),0))=4,"D+",IF((ROUND(TRUNC(('TRI-2'!EA52 ),2),0))=3,"D-",IF((ROUND(TRUNC(('TRI-2'!EA52 ),2),0))=2,"E+",IF((ROUND(TRUNC(('TRI-2'!EA52  ),2),0))&lt;=1,"E-","")))))))))))</f>
        <v/>
      </c>
      <c r="EB52" s="51" t="str">
        <f>IF(OR('TRI-2'!EB52 ="",'TRI-2'!EB52&lt;0,'TRI-2'!EB52  &gt;10),"",IF((ROUND(TRUNC(('TRI-2'!EB52  ),2),0))=10,"A+",IF((ROUND(TRUNC(('TRI-2'!EB52  ),2),0))=9,"A-",IF((ROUND(TRUNC(('TRI-2'!EB52   ),2),0))=8,"B+",IF((ROUND(TRUNC(('TRI-2'!EB52 ),2),0))=7,"B-",IF((ROUND(TRUNC(('TRI-2'!EB52  ),2),0))=6,"C+",IF((ROUND(TRUNC(('TRI-2'!EB52  ),2),0))=5,"C-",IF((ROUND(TRUNC(('TRI-2'!EB52  ),2),0))=4,"D+",IF((ROUND(TRUNC(('TRI-2'!EB52 ),2),0))=3,"D-",IF((ROUND(TRUNC(('TRI-2'!EB52 ),2),0))=2,"E+",IF((ROUND(TRUNC(('TRI-2'!EB52  ),2),0))&lt;=1,"E-","")))))))))))</f>
        <v/>
      </c>
      <c r="EC52" s="51" t="str">
        <f>IF(OR('TRI-2'!EC52 ="",'TRI-2'!EC52&lt;0,'TRI-2'!EC52  &gt;10),"",IF((ROUND(TRUNC(('TRI-2'!EC52  ),2),0))=10,"A+",IF((ROUND(TRUNC(('TRI-2'!EC52  ),2),0))=9,"A-",IF((ROUND(TRUNC(('TRI-2'!EC52   ),2),0))=8,"B+",IF((ROUND(TRUNC(('TRI-2'!EC52 ),2),0))=7,"B-",IF((ROUND(TRUNC(('TRI-2'!EC52  ),2),0))=6,"C+",IF((ROUND(TRUNC(('TRI-2'!EC52  ),2),0))=5,"C-",IF((ROUND(TRUNC(('TRI-2'!EC52  ),2),0))=4,"D+",IF((ROUND(TRUNC(('TRI-2'!EC52 ),2),0))=3,"D-",IF((ROUND(TRUNC(('TRI-2'!EC52 ),2),0))=2,"E+",IF((ROUND(TRUNC(('TRI-2'!EC52  ),2),0))&lt;=1,"E-","")))))))))))</f>
        <v/>
      </c>
      <c r="ED52" s="51" t="str">
        <f>IF(OR('TRI-2'!ED52 ="",'TRI-2'!ED52&lt;0,'TRI-2'!ED52  &gt;10),"",IF((ROUND(TRUNC(('TRI-2'!ED52  ),2),0))=10,"A+",IF((ROUND(TRUNC(('TRI-2'!ED52  ),2),0))=9,"A-",IF((ROUND(TRUNC(('TRI-2'!ED52   ),2),0))=8,"B+",IF((ROUND(TRUNC(('TRI-2'!ED52 ),2),0))=7,"B-",IF((ROUND(TRUNC(('TRI-2'!ED52  ),2),0))=6,"C+",IF((ROUND(TRUNC(('TRI-2'!ED52  ),2),0))=5,"C-",IF((ROUND(TRUNC(('TRI-2'!ED52  ),2),0))=4,"D+",IF((ROUND(TRUNC(('TRI-2'!ED52 ),2),0))=3,"D-",IF((ROUND(TRUNC(('TRI-2'!ED52 ),2),0))=2,"E+",IF((ROUND(TRUNC(('TRI-2'!ED52  ),2),0))&lt;=1,"E-","")))))))))))</f>
        <v/>
      </c>
      <c r="EE52" s="51" t="str">
        <f>IF(OR('TRI-2'!EE52 ="",'TRI-2'!EE52&lt;0,'TRI-2'!EE52  &gt;10),"",IF((ROUND(TRUNC(('TRI-2'!EE52  ),2),0))=10,"A+",IF((ROUND(TRUNC(('TRI-2'!EE52  ),2),0))=9,"A-",IF((ROUND(TRUNC(('TRI-2'!EE52   ),2),0))=8,"B+",IF((ROUND(TRUNC(('TRI-2'!EE52 ),2),0))=7,"B-",IF((ROUND(TRUNC(('TRI-2'!EE52  ),2),0))=6,"C+",IF((ROUND(TRUNC(('TRI-2'!EE52  ),2),0))=5,"C-",IF((ROUND(TRUNC(('TRI-2'!EE52  ),2),0))=4,"D+",IF((ROUND(TRUNC(('TRI-2'!EE52 ),2),0))=3,"D-",IF((ROUND(TRUNC(('TRI-2'!EE52 ),2),0))=2,"E+",IF((ROUND(TRUNC(('TRI-2'!EE52  ),2),0))&lt;=1,"E-","")))))))))))</f>
        <v/>
      </c>
      <c r="EF52" s="51" t="str">
        <f>IF(OR('TRI-2'!EF52 ="",'TRI-2'!EF52&lt;0,'TRI-2'!EF52  &gt;10),"",IF((ROUND(TRUNC(('TRI-2'!EF52  ),2),0))=10,"A+",IF((ROUND(TRUNC(('TRI-2'!EF52  ),2),0))=9,"A-",IF((ROUND(TRUNC(('TRI-2'!EF52   ),2),0))=8,"B+",IF((ROUND(TRUNC(('TRI-2'!EF52 ),2),0))=7,"B-",IF((ROUND(TRUNC(('TRI-2'!EF52  ),2),0))=6,"C+",IF((ROUND(TRUNC(('TRI-2'!EF52  ),2),0))=5,"C-",IF((ROUND(TRUNC(('TRI-2'!EF52  ),2),0))=4,"D+",IF((ROUND(TRUNC(('TRI-2'!EF52 ),2),0))=3,"D-",IF((ROUND(TRUNC(('TRI-2'!EF52 ),2),0))=2,"E+",IF((ROUND(TRUNC(('TRI-2'!EF52  ),2),0))&lt;=1,"E-","")))))))))))</f>
        <v/>
      </c>
      <c r="EG52" s="51" t="str">
        <f>IF(OR('TRI-2'!EG52 ="",'TRI-2'!EG52&lt;0,'TRI-2'!EG52  &gt;10),"",IF((ROUND(TRUNC(('TRI-2'!EG52  ),2),0))=10,"A+",IF((ROUND(TRUNC(('TRI-2'!EG52  ),2),0))=9,"A-",IF((ROUND(TRUNC(('TRI-2'!EG52   ),2),0))=8,"B+",IF((ROUND(TRUNC(('TRI-2'!EG52 ),2),0))=7,"B-",IF((ROUND(TRUNC(('TRI-2'!EG52  ),2),0))=6,"C+",IF((ROUND(TRUNC(('TRI-2'!EG52  ),2),0))=5,"C-",IF((ROUND(TRUNC(('TRI-2'!EG52  ),2),0))=4,"D+",IF((ROUND(TRUNC(('TRI-2'!EG52 ),2),0))=3,"D-",IF((ROUND(TRUNC(('TRI-2'!EG52 ),2),0))=2,"E+",IF((ROUND(TRUNC(('TRI-2'!EG52  ),2),0))&lt;=1,"E-","")))))))))))</f>
        <v/>
      </c>
      <c r="EH52" s="51" t="str">
        <f>IF(OR('TRI-2'!EH52 ="",'TRI-2'!EH52&lt;0,'TRI-2'!EH52  &gt;10),"",IF((ROUND(TRUNC(('TRI-2'!EH52  ),2),0))=10,"A+",IF((ROUND(TRUNC(('TRI-2'!EH52  ),2),0))=9,"A-",IF((ROUND(TRUNC(('TRI-2'!EH52   ),2),0))=8,"B+",IF((ROUND(TRUNC(('TRI-2'!EH52 ),2),0))=7,"B-",IF((ROUND(TRUNC(('TRI-2'!EH52  ),2),0))=6,"C+",IF((ROUND(TRUNC(('TRI-2'!EH52  ),2),0))=5,"C-",IF((ROUND(TRUNC(('TRI-2'!EH52  ),2),0))=4,"D+",IF((ROUND(TRUNC(('TRI-2'!EH52 ),2),0))=3,"D-",IF((ROUND(TRUNC(('TRI-2'!EH52 ),2),0))=2,"E+",IF((ROUND(TRUNC(('TRI-2'!EH52  ),2),0))&lt;=1,"E-","")))))))))))</f>
        <v/>
      </c>
      <c r="EI52" s="51" t="str">
        <f>IF(OR('TRI-2'!EI52 ="",'TRI-2'!EI52&lt;0,'TRI-2'!EI52  &gt;10),"",IF((ROUND(TRUNC(('TRI-2'!EI52  ),2),0))=10,"A+",IF((ROUND(TRUNC(('TRI-2'!EI52  ),2),0))=9,"A-",IF((ROUND(TRUNC(('TRI-2'!EI52   ),2),0))=8,"B+",IF((ROUND(TRUNC(('TRI-2'!EI52 ),2),0))=7,"B-",IF((ROUND(TRUNC(('TRI-2'!EI52  ),2),0))=6,"C+",IF((ROUND(TRUNC(('TRI-2'!EI52  ),2),0))=5,"C-",IF((ROUND(TRUNC(('TRI-2'!EI52  ),2),0))=4,"D+",IF((ROUND(TRUNC(('TRI-2'!EI52 ),2),0))=3,"D-",IF((ROUND(TRUNC(('TRI-2'!EI52 ),2),0))=2,"E+",IF((ROUND(TRUNC(('TRI-2'!EI52  ),2),0))&lt;=1,"E-","")))))))))))</f>
        <v/>
      </c>
      <c r="EJ52" s="51" t="str">
        <f>IF(OR('TRI-2'!EJ52 ="",'TRI-2'!EJ52&lt;0,'TRI-2'!EJ52  &gt;10),"",IF((ROUND(TRUNC(('TRI-2'!EJ52  ),2),0))=10,"A+",IF((ROUND(TRUNC(('TRI-2'!EJ52  ),2),0))=9,"A-",IF((ROUND(TRUNC(('TRI-2'!EJ52   ),2),0))=8,"B+",IF((ROUND(TRUNC(('TRI-2'!EJ52 ),2),0))=7,"B-",IF((ROUND(TRUNC(('TRI-2'!EJ52  ),2),0))=6,"C+",IF((ROUND(TRUNC(('TRI-2'!EJ52  ),2),0))=5,"C-",IF((ROUND(TRUNC(('TRI-2'!EJ52  ),2),0))=4,"D+",IF((ROUND(TRUNC(('TRI-2'!EJ52 ),2),0))=3,"D-",IF((ROUND(TRUNC(('TRI-2'!EJ52 ),2),0))=2,"E+",IF((ROUND(TRUNC(('TRI-2'!EJ52  ),2),0))&lt;=1,"E-","")))))))))))</f>
        <v/>
      </c>
      <c r="EK52" s="51" t="str">
        <f>IF(OR('TRI-2'!EK52 ="",'TRI-2'!EK52&lt;0,'TRI-2'!EK52  &gt;10),"",IF((ROUND(TRUNC(('TRI-2'!EK52  ),2),0))=10,"A+",IF((ROUND(TRUNC(('TRI-2'!EK52  ),2),0))=9,"A-",IF((ROUND(TRUNC(('TRI-2'!EK52   ),2),0))=8,"B+",IF((ROUND(TRUNC(('TRI-2'!EK52 ),2),0))=7,"B-",IF((ROUND(TRUNC(('TRI-2'!EK52  ),2),0))=6,"C+",IF((ROUND(TRUNC(('TRI-2'!EK52  ),2),0))=5,"C-",IF((ROUND(TRUNC(('TRI-2'!EK52  ),2),0))=4,"D+",IF((ROUND(TRUNC(('TRI-2'!EK52 ),2),0))=3,"D-",IF((ROUND(TRUNC(('TRI-2'!EK52 ),2),0))=2,"E+",IF((ROUND(TRUNC(('TRI-2'!EK52  ),2),0))&lt;=1,"E-","")))))))))))</f>
        <v/>
      </c>
      <c r="EL52" s="51" t="str">
        <f>IF(OR('TRI-2'!EL52 ="",'TRI-2'!EL52&lt;0,'TRI-2'!EL52  &gt;10),"",IF((ROUND(TRUNC(('TRI-2'!EL52  ),2),0))=10,"A+",IF((ROUND(TRUNC(('TRI-2'!EL52  ),2),0))=9,"A-",IF((ROUND(TRUNC(('TRI-2'!EL52   ),2),0))=8,"B+",IF((ROUND(TRUNC(('TRI-2'!EL52 ),2),0))=7,"B-",IF((ROUND(TRUNC(('TRI-2'!EL52  ),2),0))=6,"C+",IF((ROUND(TRUNC(('TRI-2'!EL52  ),2),0))=5,"C-",IF((ROUND(TRUNC(('TRI-2'!EL52  ),2),0))=4,"D+",IF((ROUND(TRUNC(('TRI-2'!EL52 ),2),0))=3,"D-",IF((ROUND(TRUNC(('TRI-2'!EL52 ),2),0))=2,"E+",IF((ROUND(TRUNC(('TRI-2'!EL52  ),2),0))&lt;=1,"E-","")))))))))))</f>
        <v/>
      </c>
      <c r="EM52" s="51" t="str">
        <f>IF(OR('TRI-2'!EM52 ="",'TRI-2'!EM52&lt;0,'TRI-2'!EM52  &gt;10),"",IF((ROUND(TRUNC(('TRI-2'!EM52  ),2),0))=10,"A+",IF((ROUND(TRUNC(('TRI-2'!EM52  ),2),0))=9,"A-",IF((ROUND(TRUNC(('TRI-2'!EM52   ),2),0))=8,"B+",IF((ROUND(TRUNC(('TRI-2'!EM52 ),2),0))=7,"B-",IF((ROUND(TRUNC(('TRI-2'!EM52  ),2),0))=6,"C+",IF((ROUND(TRUNC(('TRI-2'!EM52  ),2),0))=5,"C-",IF((ROUND(TRUNC(('TRI-2'!EM52  ),2),0))=4,"D+",IF((ROUND(TRUNC(('TRI-2'!EM52 ),2),0))=3,"D-",IF((ROUND(TRUNC(('TRI-2'!EM52 ),2),0))=2,"E+",IF((ROUND(TRUNC(('TRI-2'!EM52  ),2),0))&lt;=1,"E-","")))))))))))</f>
        <v/>
      </c>
      <c r="EN52" s="51" t="str">
        <f>IF(OR('TRI-2'!EN52 ="",'TRI-2'!EN52&lt;0,'TRI-2'!EN52  &gt;10),"",IF((ROUND(TRUNC(('TRI-2'!EN52  ),2),0))=10,"A+",IF((ROUND(TRUNC(('TRI-2'!EN52  ),2),0))=9,"A-",IF((ROUND(TRUNC(('TRI-2'!EN52   ),2),0))=8,"B+",IF((ROUND(TRUNC(('TRI-2'!EN52 ),2),0))=7,"B-",IF((ROUND(TRUNC(('TRI-2'!EN52  ),2),0))=6,"C+",IF((ROUND(TRUNC(('TRI-2'!EN52  ),2),0))=5,"C-",IF((ROUND(TRUNC(('TRI-2'!EN52  ),2),0))=4,"D+",IF((ROUND(TRUNC(('TRI-2'!EN52 ),2),0))=3,"D-",IF((ROUND(TRUNC(('TRI-2'!EN52 ),2),0))=2,"E+",IF((ROUND(TRUNC(('TRI-2'!EN52  ),2),0))&lt;=1,"E-","")))))))))))</f>
        <v/>
      </c>
      <c r="EO52" s="51" t="str">
        <f>IF(OR('TRI-2'!EO52 ="",'TRI-2'!EO52&lt;0,'TRI-2'!EO52  &gt;10),"",IF((ROUND(TRUNC(('TRI-2'!EO52  ),2),0))=10,"A+",IF((ROUND(TRUNC(('TRI-2'!EO52  ),2),0))=9,"A-",IF((ROUND(TRUNC(('TRI-2'!EO52   ),2),0))=8,"B+",IF((ROUND(TRUNC(('TRI-2'!EO52 ),2),0))=7,"B-",IF((ROUND(TRUNC(('TRI-2'!EO52  ),2),0))=6,"C+",IF((ROUND(TRUNC(('TRI-2'!EO52  ),2),0))=5,"C-",IF((ROUND(TRUNC(('TRI-2'!EO52  ),2),0))=4,"D+",IF((ROUND(TRUNC(('TRI-2'!EO52 ),2),0))=3,"D-",IF((ROUND(TRUNC(('TRI-2'!EO52 ),2),0))=2,"E+",IF((ROUND(TRUNC(('TRI-2'!EO52  ),2),0))&lt;=1,"E-","")))))))))))</f>
        <v/>
      </c>
      <c r="EP52" s="51" t="str">
        <f>IF(OR('TRI-2'!EP52 ="",'TRI-2'!EP52&lt;0,'TRI-2'!EP52  &gt;10),"",IF((ROUND(TRUNC(('TRI-2'!EP52  ),2),0))=10,"A+",IF((ROUND(TRUNC(('TRI-2'!EP52  ),2),0))=9,"A-",IF((ROUND(TRUNC(('TRI-2'!EP52   ),2),0))=8,"B+",IF((ROUND(TRUNC(('TRI-2'!EP52 ),2),0))=7,"B-",IF((ROUND(TRUNC(('TRI-2'!EP52  ),2),0))=6,"C+",IF((ROUND(TRUNC(('TRI-2'!EP52  ),2),0))=5,"C-",IF((ROUND(TRUNC(('TRI-2'!EP52  ),2),0))=4,"D+",IF((ROUND(TRUNC(('TRI-2'!EP52 ),2),0))=3,"D-",IF((ROUND(TRUNC(('TRI-2'!EP52 ),2),0))=2,"E+",IF((ROUND(TRUNC(('TRI-2'!EP52  ),2),0))&lt;=1,"E-","")))))))))))</f>
        <v/>
      </c>
      <c r="EQ52" s="51" t="str">
        <f>IF(OR('TRI-2'!EQ52 ="",'TRI-2'!EQ52&lt;0,'TRI-2'!EQ52  &gt;10),"",IF((ROUND(TRUNC(('TRI-2'!EQ52  ),2),0))=10,"A+",IF((ROUND(TRUNC(('TRI-2'!EQ52  ),2),0))=9,"A-",IF((ROUND(TRUNC(('TRI-2'!EQ52   ),2),0))=8,"B+",IF((ROUND(TRUNC(('TRI-2'!EQ52 ),2),0))=7,"B-",IF((ROUND(TRUNC(('TRI-2'!EQ52  ),2),0))=6,"C+",IF((ROUND(TRUNC(('TRI-2'!EQ52  ),2),0))=5,"C-",IF((ROUND(TRUNC(('TRI-2'!EQ52  ),2),0))=4,"D+",IF((ROUND(TRUNC(('TRI-2'!EQ52 ),2),0))=3,"D-",IF((ROUND(TRUNC(('TRI-2'!EQ52 ),2),0))=2,"E+",IF((ROUND(TRUNC(('TRI-2'!EQ52  ),2),0))&lt;=1,"E-","")))))))))))</f>
        <v/>
      </c>
      <c r="ER52" s="51" t="str">
        <f>IF(OR('TRI-2'!ER52 ="",'TRI-2'!ER52&lt;0,'TRI-2'!ER52  &gt;10),"",IF((ROUND(TRUNC(('TRI-2'!ER52  ),2),0))=10,"A+",IF((ROUND(TRUNC(('TRI-2'!ER52  ),2),0))=9,"A-",IF((ROUND(TRUNC(('TRI-2'!ER52   ),2),0))=8,"B+",IF((ROUND(TRUNC(('TRI-2'!ER52 ),2),0))=7,"B-",IF((ROUND(TRUNC(('TRI-2'!ER52  ),2),0))=6,"C+",IF((ROUND(TRUNC(('TRI-2'!ER52  ),2),0))=5,"C-",IF((ROUND(TRUNC(('TRI-2'!ER52  ),2),0))=4,"D+",IF((ROUND(TRUNC(('TRI-2'!ER52 ),2),0))=3,"D-",IF((ROUND(TRUNC(('TRI-2'!ER52 ),2),0))=2,"E+",IF((ROUND(TRUNC(('TRI-2'!ER52  ),2),0))&lt;=1,"E-","")))))))))))</f>
        <v/>
      </c>
      <c r="ES52" s="51" t="str">
        <f>IF(OR('TRI-2'!ES52 ="",'TRI-2'!ES52&lt;0,'TRI-2'!ES52  &gt;10),"",IF((ROUND(TRUNC(('TRI-2'!ES52  ),2),0))=10,"A+",IF((ROUND(TRUNC(('TRI-2'!ES52  ),2),0))=9,"A-",IF((ROUND(TRUNC(('TRI-2'!ES52   ),2),0))=8,"B+",IF((ROUND(TRUNC(('TRI-2'!ES52 ),2),0))=7,"B-",IF((ROUND(TRUNC(('TRI-2'!ES52  ),2),0))=6,"C+",IF((ROUND(TRUNC(('TRI-2'!ES52  ),2),0))=5,"C-",IF((ROUND(TRUNC(('TRI-2'!ES52  ),2),0))=4,"D+",IF((ROUND(TRUNC(('TRI-2'!ES52 ),2),0))=3,"D-",IF((ROUND(TRUNC(('TRI-2'!ES52 ),2),0))=2,"E+",IF((ROUND(TRUNC(('TRI-2'!ES52  ),2),0))&lt;=1,"E-","")))))))))))</f>
        <v/>
      </c>
      <c r="ET52" s="51" t="str">
        <f>IF('TRI-2'!ET52 ="","",'TRI-2'!ET52 )</f>
        <v/>
      </c>
      <c r="EU52" s="51" t="str">
        <f>IF('TRI-2'!EU52 ="","",'TRI-2'!EU52 )</f>
        <v/>
      </c>
      <c r="EV52" s="51" t="str">
        <f>IF('TRI-2'!EV52 ="","",'TRI-2'!EV52 )</f>
        <v/>
      </c>
      <c r="EW52" s="51" t="str">
        <f>IF('TRI-2'!EW52 ="","",'TRI-2'!EW52 )</f>
        <v/>
      </c>
      <c r="EX52" s="51" t="str">
        <f>IF('TRI-2'!EX52 ="","",'TRI-2'!EX52 )</f>
        <v/>
      </c>
      <c r="EY52" s="51" t="str">
        <f>IF('TRI-2'!EY52 ="","",'TRI-2'!EY52 )</f>
        <v/>
      </c>
      <c r="EZ52" s="51" t="str">
        <f>IF('TRI-2'!EZ52 ="","",'TRI-2'!EZ52 )</f>
        <v/>
      </c>
      <c r="FA52" s="51" t="str">
        <f>IF('TRI-2'!FA52 ="","",'TRI-2'!FA52 )</f>
        <v/>
      </c>
      <c r="FB52" s="51" t="str">
        <f>IF('TRI-2'!FB52 ="","",'TRI-2'!FB52 )</f>
        <v/>
      </c>
      <c r="FC52" s="51" t="str">
        <f>IF('TRI-2'!FC52 ="","",'TRI-2'!FC52 )</f>
        <v/>
      </c>
      <c r="FD52" s="51">
        <f>IF('TRI-2'!FD52 ="","",'TRI-2'!FD52 )</f>
        <v>0</v>
      </c>
      <c r="FE52" s="51" t="str">
        <f>IF('TRI-2'!FE52 ="","",'TRI-2'!FE52 )</f>
        <v/>
      </c>
      <c r="FF52" s="51" t="str">
        <f>IF('TRI-2'!FF52 ="","",'TRI-2'!FF52 )</f>
        <v/>
      </c>
      <c r="FG52" s="51" t="str">
        <f>IF('TRI-2'!FG52 ="","",'TRI-2'!FG52 )</f>
        <v/>
      </c>
      <c r="FH52" s="51" t="str">
        <f>IF('TRI-2'!FH52 ="","",'TRI-2'!FH52 )</f>
        <v/>
      </c>
    </row>
    <row r="53" spans="2:164" ht="21" hidden="1" customHeight="1">
      <c r="B53" s="53">
        <v>36</v>
      </c>
      <c r="C53" s="272" t="str">
        <f>IF(NOTAS!XBX56&lt;&gt;"",NOTAS!XBX56,"")</f>
        <v/>
      </c>
      <c r="D53" s="273"/>
      <c r="E53" s="273"/>
      <c r="F53" s="274"/>
      <c r="G53" s="51" t="str">
        <f>IF(OR('TRI-2'!G53 ="",'TRI-2'!G53&lt;0,'TRI-2'!G53  &gt;10),"",IF((ROUND(TRUNC(('TRI-2'!G53  ),2),0))=10,"A+",IF((ROUND(TRUNC(('TRI-2'!G53  ),2),0))=9,"A-",IF((ROUND(TRUNC(('TRI-2'!G53   ),2),0))=8,"B+",IF((ROUND(TRUNC(('TRI-2'!G53 ),2),0))=7,"B-",IF((ROUND(TRUNC(('TRI-2'!G53  ),2),0))=6,"C+",IF((ROUND(TRUNC(('TRI-2'!G53  ),2),0))=5,"C-",IF((ROUND(TRUNC(('TRI-2'!G53  ),2),0))=4,"D+",IF((ROUND(TRUNC(('TRI-2'!G53 ),2),0))=3,"D-",IF((ROUND(TRUNC(('TRI-2'!G53 ),2),0))=2,"E+",IF((ROUND(TRUNC(('TRI-2'!G53  ),2),0))&lt;=1,"E-","")))))))))))</f>
        <v/>
      </c>
      <c r="H53" s="51" t="str">
        <f>IF(OR('TRI-2'!H53 ="",'TRI-2'!H53&lt;0,'TRI-2'!H53  &gt;10),"",IF((ROUND(TRUNC(('TRI-2'!H53  ),2),0))=10,"A+",IF((ROUND(TRUNC(('TRI-2'!H53  ),2),0))=9,"A-",IF((ROUND(TRUNC(('TRI-2'!H53   ),2),0))=8,"B+",IF((ROUND(TRUNC(('TRI-2'!H53 ),2),0))=7,"B-",IF((ROUND(TRUNC(('TRI-2'!H53  ),2),0))=6,"C+",IF((ROUND(TRUNC(('TRI-2'!H53  ),2),0))=5,"C-",IF((ROUND(TRUNC(('TRI-2'!H53  ),2),0))=4,"D+",IF((ROUND(TRUNC(('TRI-2'!H53 ),2),0))=3,"D-",IF((ROUND(TRUNC(('TRI-2'!H53 ),2),0))=2,"E+",IF((ROUND(TRUNC(('TRI-2'!H53  ),2),0))&lt;=1,"E-","")))))))))))</f>
        <v/>
      </c>
      <c r="I53" s="51" t="str">
        <f>IF(OR('TRI-2'!I53 ="",'TRI-2'!I53&lt;0,'TRI-2'!I53  &gt;10),"",IF((ROUND(TRUNC(('TRI-2'!I53  ),2),0))=10,"A+",IF((ROUND(TRUNC(('TRI-2'!I53  ),2),0))=9,"A-",IF((ROUND(TRUNC(('TRI-2'!I53   ),2),0))=8,"B+",IF((ROUND(TRUNC(('TRI-2'!I53 ),2),0))=7,"B-",IF((ROUND(TRUNC(('TRI-2'!I53  ),2),0))=6,"C+",IF((ROUND(TRUNC(('TRI-2'!I53  ),2),0))=5,"C-",IF((ROUND(TRUNC(('TRI-2'!I53  ),2),0))=4,"D+",IF((ROUND(TRUNC(('TRI-2'!I53 ),2),0))=3,"D-",IF((ROUND(TRUNC(('TRI-2'!I53 ),2),0))=2,"E+",IF((ROUND(TRUNC(('TRI-2'!I53  ),2),0))&lt;=1,"E-","")))))))))))</f>
        <v/>
      </c>
      <c r="J53" s="51" t="str">
        <f>IF(OR('TRI-2'!J53 ="",'TRI-2'!J53&lt;0,'TRI-2'!J53  &gt;10),"",IF((ROUND(TRUNC(('TRI-2'!J53  ),2),0))=10,"A+",IF((ROUND(TRUNC(('TRI-2'!J53  ),2),0))=9,"A-",IF((ROUND(TRUNC(('TRI-2'!J53   ),2),0))=8,"B+",IF((ROUND(TRUNC(('TRI-2'!J53 ),2),0))=7,"B-",IF((ROUND(TRUNC(('TRI-2'!J53  ),2),0))=6,"C+",IF((ROUND(TRUNC(('TRI-2'!J53  ),2),0))=5,"C-",IF((ROUND(TRUNC(('TRI-2'!J53  ),2),0))=4,"D+",IF((ROUND(TRUNC(('TRI-2'!J53 ),2),0))=3,"D-",IF((ROUND(TRUNC(('TRI-2'!J53 ),2),0))=2,"E+",IF((ROUND(TRUNC(('TRI-2'!J53  ),2),0))&lt;=1,"E-","")))))))))))</f>
        <v/>
      </c>
      <c r="K53" s="51" t="str">
        <f>IF(OR('TRI-2'!K53 ="",'TRI-2'!K53&lt;0,'TRI-2'!K53  &gt;10),"",IF((ROUND(TRUNC(('TRI-2'!K53  ),2),0))=10,"A+",IF((ROUND(TRUNC(('TRI-2'!K53  ),2),0))=9,"A-",IF((ROUND(TRUNC(('TRI-2'!K53   ),2),0))=8,"B+",IF((ROUND(TRUNC(('TRI-2'!K53 ),2),0))=7,"B-",IF((ROUND(TRUNC(('TRI-2'!K53  ),2),0))=6,"C+",IF((ROUND(TRUNC(('TRI-2'!K53  ),2),0))=5,"C-",IF((ROUND(TRUNC(('TRI-2'!K53  ),2),0))=4,"D+",IF((ROUND(TRUNC(('TRI-2'!K53 ),2),0))=3,"D-",IF((ROUND(TRUNC(('TRI-2'!K53 ),2),0))=2,"E+",IF((ROUND(TRUNC(('TRI-2'!K53  ),2),0))&lt;=1,"E-","")))))))))))</f>
        <v/>
      </c>
      <c r="L53" s="51" t="str">
        <f>IF(OR('TRI-2'!L53 ="",'TRI-2'!L53&lt;0,'TRI-2'!L53  &gt;10),"",IF((ROUND(TRUNC(('TRI-2'!L53  ),2),0))=10,"A+",IF((ROUND(TRUNC(('TRI-2'!L53  ),2),0))=9,"A-",IF((ROUND(TRUNC(('TRI-2'!L53   ),2),0))=8,"B+",IF((ROUND(TRUNC(('TRI-2'!L53 ),2),0))=7,"B-",IF((ROUND(TRUNC(('TRI-2'!L53  ),2),0))=6,"C+",IF((ROUND(TRUNC(('TRI-2'!L53  ),2),0))=5,"C-",IF((ROUND(TRUNC(('TRI-2'!L53  ),2),0))=4,"D+",IF((ROUND(TRUNC(('TRI-2'!L53 ),2),0))=3,"D-",IF((ROUND(TRUNC(('TRI-2'!L53 ),2),0))=2,"E+",IF((ROUND(TRUNC(('TRI-2'!L53  ),2),0))&lt;=1,"E-","")))))))))))</f>
        <v/>
      </c>
      <c r="M53" s="51" t="str">
        <f>IF(OR('TRI-2'!M53 ="",'TRI-2'!M53&lt;0,'TRI-2'!M53  &gt;10),"",IF((ROUND(TRUNC(('TRI-2'!M53  ),2),0))=10,"A+",IF((ROUND(TRUNC(('TRI-2'!M53  ),2),0))=9,"A-",IF((ROUND(TRUNC(('TRI-2'!M53   ),2),0))=8,"B+",IF((ROUND(TRUNC(('TRI-2'!M53 ),2),0))=7,"B-",IF((ROUND(TRUNC(('TRI-2'!M53  ),2),0))=6,"C+",IF((ROUND(TRUNC(('TRI-2'!M53  ),2),0))=5,"C-",IF((ROUND(TRUNC(('TRI-2'!M53  ),2),0))=4,"D+",IF((ROUND(TRUNC(('TRI-2'!M53 ),2),0))=3,"D-",IF((ROUND(TRUNC(('TRI-2'!M53 ),2),0))=2,"E+",IF((ROUND(TRUNC(('TRI-2'!M53  ),2),0))&lt;=1,"E-","")))))))))))</f>
        <v/>
      </c>
      <c r="N53" s="51" t="str">
        <f>IF(OR('TRI-2'!N53 ="",'TRI-2'!N53&lt;0,'TRI-2'!N53  &gt;10),"",IF((ROUND(TRUNC(('TRI-2'!N53  ),2),0))=10,"A+",IF((ROUND(TRUNC(('TRI-2'!N53  ),2),0))=9,"A-",IF((ROUND(TRUNC(('TRI-2'!N53   ),2),0))=8,"B+",IF((ROUND(TRUNC(('TRI-2'!N53 ),2),0))=7,"B-",IF((ROUND(TRUNC(('TRI-2'!N53  ),2),0))=6,"C+",IF((ROUND(TRUNC(('TRI-2'!N53  ),2),0))=5,"C-",IF((ROUND(TRUNC(('TRI-2'!N53  ),2),0))=4,"D+",IF((ROUND(TRUNC(('TRI-2'!N53 ),2),0))=3,"D-",IF((ROUND(TRUNC(('TRI-2'!N53 ),2),0))=2,"E+",IF((ROUND(TRUNC(('TRI-2'!N53  ),2),0))&lt;=1,"E-","")))))))))))</f>
        <v/>
      </c>
      <c r="O53" s="51" t="str">
        <f>IF(OR('TRI-2'!O53 ="",'TRI-2'!O53&lt;0,'TRI-2'!O53  &gt;10),"",IF((ROUND(TRUNC(('TRI-2'!O53  ),2),0))=10,"A+",IF((ROUND(TRUNC(('TRI-2'!O53  ),2),0))=9,"A-",IF((ROUND(TRUNC(('TRI-2'!O53   ),2),0))=8,"B+",IF((ROUND(TRUNC(('TRI-2'!O53 ),2),0))=7,"B-",IF((ROUND(TRUNC(('TRI-2'!O53  ),2),0))=6,"C+",IF((ROUND(TRUNC(('TRI-2'!O53  ),2),0))=5,"C-",IF((ROUND(TRUNC(('TRI-2'!O53  ),2),0))=4,"D+",IF((ROUND(TRUNC(('TRI-2'!O53 ),2),0))=3,"D-",IF((ROUND(TRUNC(('TRI-2'!O53 ),2),0))=2,"E+",IF((ROUND(TRUNC(('TRI-2'!O53  ),2),0))&lt;=1,"E-","")))))))))))</f>
        <v/>
      </c>
      <c r="P53" s="51" t="str">
        <f>IF(OR('TRI-2'!P53 ="",'TRI-2'!P53&lt;0,'TRI-2'!P53  &gt;10),"",IF((ROUND(TRUNC(('TRI-2'!P53  ),2),0))=10,"A+",IF((ROUND(TRUNC(('TRI-2'!P53  ),2),0))=9,"A-",IF((ROUND(TRUNC(('TRI-2'!P53   ),2),0))=8,"B+",IF((ROUND(TRUNC(('TRI-2'!P53 ),2),0))=7,"B-",IF((ROUND(TRUNC(('TRI-2'!P53  ),2),0))=6,"C+",IF((ROUND(TRUNC(('TRI-2'!P53  ),2),0))=5,"C-",IF((ROUND(TRUNC(('TRI-2'!P53  ),2),0))=4,"D+",IF((ROUND(TRUNC(('TRI-2'!P53 ),2),0))=3,"D-",IF((ROUND(TRUNC(('TRI-2'!P53 ),2),0))=2,"E+",IF((ROUND(TRUNC(('TRI-2'!P53  ),2),0))&lt;=1,"E-","")))))))))))</f>
        <v/>
      </c>
      <c r="Q53" s="51" t="str">
        <f>IF(OR('TRI-2'!Q53 ="",'TRI-2'!Q53&lt;0,'TRI-2'!Q53  &gt;10),"",IF((ROUND(TRUNC(('TRI-2'!Q53  ),2),0))=10,"A+",IF((ROUND(TRUNC(('TRI-2'!Q53  ),2),0))=9,"A-",IF((ROUND(TRUNC(('TRI-2'!Q53   ),2),0))=8,"B+",IF((ROUND(TRUNC(('TRI-2'!Q53 ),2),0))=7,"B-",IF((ROUND(TRUNC(('TRI-2'!Q53  ),2),0))=6,"C+",IF((ROUND(TRUNC(('TRI-2'!Q53  ),2),0))=5,"C-",IF((ROUND(TRUNC(('TRI-2'!Q53  ),2),0))=4,"D+",IF((ROUND(TRUNC(('TRI-2'!Q53 ),2),0))=3,"D-",IF((ROUND(TRUNC(('TRI-2'!Q53 ),2),0))=2,"E+",IF((ROUND(TRUNC(('TRI-2'!Q53  ),2),0))&lt;=1,"E-","")))))))))))</f>
        <v/>
      </c>
      <c r="R53" s="51" t="str">
        <f>IF(OR('TRI-2'!R53 ="",'TRI-2'!R53&lt;0,'TRI-2'!R53  &gt;10),"",IF((ROUND(TRUNC(('TRI-2'!R53  ),2),0))=10,"A+",IF((ROUND(TRUNC(('TRI-2'!R53  ),2),0))=9,"A-",IF((ROUND(TRUNC(('TRI-2'!R53   ),2),0))=8,"B+",IF((ROUND(TRUNC(('TRI-2'!R53 ),2),0))=7,"B-",IF((ROUND(TRUNC(('TRI-2'!R53  ),2),0))=6,"C+",IF((ROUND(TRUNC(('TRI-2'!R53  ),2),0))=5,"C-",IF((ROUND(TRUNC(('TRI-2'!R53  ),2),0))=4,"D+",IF((ROUND(TRUNC(('TRI-2'!R53 ),2),0))=3,"D-",IF((ROUND(TRUNC(('TRI-2'!R53 ),2),0))=2,"E+",IF((ROUND(TRUNC(('TRI-2'!R53  ),2),0))&lt;=1,"E-","")))))))))))</f>
        <v/>
      </c>
      <c r="S53" s="51" t="str">
        <f>IF(OR('TRI-2'!S53 ="",'TRI-2'!S53&lt;0,'TRI-2'!S53  &gt;10),"",IF((ROUND(TRUNC(('TRI-2'!S53  ),2),0))=10,"A+",IF((ROUND(TRUNC(('TRI-2'!S53  ),2),0))=9,"A-",IF((ROUND(TRUNC(('TRI-2'!S53   ),2),0))=8,"B+",IF((ROUND(TRUNC(('TRI-2'!S53 ),2),0))=7,"B-",IF((ROUND(TRUNC(('TRI-2'!S53  ),2),0))=6,"C+",IF((ROUND(TRUNC(('TRI-2'!S53  ),2),0))=5,"C-",IF((ROUND(TRUNC(('TRI-2'!S53  ),2),0))=4,"D+",IF((ROUND(TRUNC(('TRI-2'!S53 ),2),0))=3,"D-",IF((ROUND(TRUNC(('TRI-2'!S53 ),2),0))=2,"E+",IF((ROUND(TRUNC(('TRI-2'!S53  ),2),0))&lt;=1,"E-","")))))))))))</f>
        <v/>
      </c>
      <c r="T53" s="51" t="str">
        <f>IF(OR('TRI-2'!T53 ="",'TRI-2'!T53&lt;0,'TRI-2'!T53  &gt;10),"",IF((ROUND(TRUNC(('TRI-2'!T53  ),2),0))=10,"A+",IF((ROUND(TRUNC(('TRI-2'!T53  ),2),0))=9,"A-",IF((ROUND(TRUNC(('TRI-2'!T53   ),2),0))=8,"B+",IF((ROUND(TRUNC(('TRI-2'!T53 ),2),0))=7,"B-",IF((ROUND(TRUNC(('TRI-2'!T53  ),2),0))=6,"C+",IF((ROUND(TRUNC(('TRI-2'!T53  ),2),0))=5,"C-",IF((ROUND(TRUNC(('TRI-2'!T53  ),2),0))=4,"D+",IF((ROUND(TRUNC(('TRI-2'!T53 ),2),0))=3,"D-",IF((ROUND(TRUNC(('TRI-2'!T53 ),2),0))=2,"E+",IF((ROUND(TRUNC(('TRI-2'!T53  ),2),0))&lt;=1,"E-","")))))))))))</f>
        <v/>
      </c>
      <c r="U53" s="51" t="str">
        <f>IF(OR('TRI-2'!U53 ="",'TRI-2'!U53&lt;0,'TRI-2'!U53  &gt;10),"",IF((ROUND(TRUNC(('TRI-2'!U53  ),2),0))=10,"A+",IF((ROUND(TRUNC(('TRI-2'!U53  ),2),0))=9,"A-",IF((ROUND(TRUNC(('TRI-2'!U53   ),2),0))=8,"B+",IF((ROUND(TRUNC(('TRI-2'!U53 ),2),0))=7,"B-",IF((ROUND(TRUNC(('TRI-2'!U53  ),2),0))=6,"C+",IF((ROUND(TRUNC(('TRI-2'!U53  ),2),0))=5,"C-",IF((ROUND(TRUNC(('TRI-2'!U53  ),2),0))=4,"D+",IF((ROUND(TRUNC(('TRI-2'!U53 ),2),0))=3,"D-",IF((ROUND(TRUNC(('TRI-2'!U53 ),2),0))=2,"E+",IF((ROUND(TRUNC(('TRI-2'!U53  ),2),0))&lt;=1,"E-","")))))))))))</f>
        <v/>
      </c>
      <c r="V53" s="51" t="str">
        <f>IF(OR('TRI-2'!V53 ="",'TRI-2'!V53&lt;0,'TRI-2'!V53  &gt;10),"",IF((ROUND(TRUNC(('TRI-2'!V53  ),2),0))=10,"A+",IF((ROUND(TRUNC(('TRI-2'!V53  ),2),0))=9,"A-",IF((ROUND(TRUNC(('TRI-2'!V53   ),2),0))=8,"B+",IF((ROUND(TRUNC(('TRI-2'!V53 ),2),0))=7,"B-",IF((ROUND(TRUNC(('TRI-2'!V53  ),2),0))=6,"C+",IF((ROUND(TRUNC(('TRI-2'!V53  ),2),0))=5,"C-",IF((ROUND(TRUNC(('TRI-2'!V53  ),2),0))=4,"D+",IF((ROUND(TRUNC(('TRI-2'!V53 ),2),0))=3,"D-",IF((ROUND(TRUNC(('TRI-2'!V53 ),2),0))=2,"E+",IF((ROUND(TRUNC(('TRI-2'!V53  ),2),0))&lt;=1,"E-","")))))))))))</f>
        <v/>
      </c>
      <c r="W53" s="51" t="str">
        <f>IF(OR('TRI-2'!W53 ="",'TRI-2'!W53&lt;0,'TRI-2'!W53  &gt;10),"",IF((ROUND(TRUNC(('TRI-2'!W53  ),2),0))=10,"A+",IF((ROUND(TRUNC(('TRI-2'!W53  ),2),0))=9,"A-",IF((ROUND(TRUNC(('TRI-2'!W53   ),2),0))=8,"B+",IF((ROUND(TRUNC(('TRI-2'!W53 ),2),0))=7,"B-",IF((ROUND(TRUNC(('TRI-2'!W53  ),2),0))=6,"C+",IF((ROUND(TRUNC(('TRI-2'!W53  ),2),0))=5,"C-",IF((ROUND(TRUNC(('TRI-2'!W53  ),2),0))=4,"D+",IF((ROUND(TRUNC(('TRI-2'!W53 ),2),0))=3,"D-",IF((ROUND(TRUNC(('TRI-2'!W53 ),2),0))=2,"E+",IF((ROUND(TRUNC(('TRI-2'!W53  ),2),0))&lt;=1,"E-","")))))))))))</f>
        <v/>
      </c>
      <c r="X53" s="51" t="str">
        <f>IF(OR('TRI-2'!X53 ="",'TRI-2'!X53&lt;0,'TRI-2'!X53  &gt;10),"",IF((ROUND(TRUNC(('TRI-2'!X53  ),2),0))=10,"A+",IF((ROUND(TRUNC(('TRI-2'!X53  ),2),0))=9,"A-",IF((ROUND(TRUNC(('TRI-2'!X53   ),2),0))=8,"B+",IF((ROUND(TRUNC(('TRI-2'!X53 ),2),0))=7,"B-",IF((ROUND(TRUNC(('TRI-2'!X53  ),2),0))=6,"C+",IF((ROUND(TRUNC(('TRI-2'!X53  ),2),0))=5,"C-",IF((ROUND(TRUNC(('TRI-2'!X53  ),2),0))=4,"D+",IF((ROUND(TRUNC(('TRI-2'!X53 ),2),0))=3,"D-",IF((ROUND(TRUNC(('TRI-2'!X53 ),2),0))=2,"E+",IF((ROUND(TRUNC(('TRI-2'!X53  ),2),0))&lt;=1,"E-","")))))))))))</f>
        <v/>
      </c>
      <c r="Y53" s="51" t="str">
        <f>IF(OR('TRI-2'!Y53 ="",'TRI-2'!Y53&lt;0,'TRI-2'!Y53  &gt;10),"",IF((ROUND(TRUNC(('TRI-2'!Y53  ),2),0))=10,"A+",IF((ROUND(TRUNC(('TRI-2'!Y53  ),2),0))=9,"A-",IF((ROUND(TRUNC(('TRI-2'!Y53   ),2),0))=8,"B+",IF((ROUND(TRUNC(('TRI-2'!Y53 ),2),0))=7,"B-",IF((ROUND(TRUNC(('TRI-2'!Y53  ),2),0))=6,"C+",IF((ROUND(TRUNC(('TRI-2'!Y53  ),2),0))=5,"C-",IF((ROUND(TRUNC(('TRI-2'!Y53  ),2),0))=4,"D+",IF((ROUND(TRUNC(('TRI-2'!Y53 ),2),0))=3,"D-",IF((ROUND(TRUNC(('TRI-2'!Y53 ),2),0))=2,"E+",IF((ROUND(TRUNC(('TRI-2'!Y53  ),2),0))&lt;=1,"E-","")))))))))))</f>
        <v/>
      </c>
      <c r="Z53" s="51" t="str">
        <f>IF(OR('TRI-2'!Z53 ="",'TRI-2'!Z53&lt;0,'TRI-2'!Z53  &gt;10),"",IF((ROUND(TRUNC(('TRI-2'!Z53  ),2),0))=10,"A+",IF((ROUND(TRUNC(('TRI-2'!Z53  ),2),0))=9,"A-",IF((ROUND(TRUNC(('TRI-2'!Z53   ),2),0))=8,"B+",IF((ROUND(TRUNC(('TRI-2'!Z53 ),2),0))=7,"B-",IF((ROUND(TRUNC(('TRI-2'!Z53  ),2),0))=6,"C+",IF((ROUND(TRUNC(('TRI-2'!Z53  ),2),0))=5,"C-",IF((ROUND(TRUNC(('TRI-2'!Z53  ),2),0))=4,"D+",IF((ROUND(TRUNC(('TRI-2'!Z53 ),2),0))=3,"D-",IF((ROUND(TRUNC(('TRI-2'!Z53 ),2),0))=2,"E+",IF((ROUND(TRUNC(('TRI-2'!Z53  ),2),0))&lt;=1,"E-","")))))))))))</f>
        <v/>
      </c>
      <c r="AA53" s="51" t="str">
        <f>IF(OR('TRI-2'!AA53 ="",'TRI-2'!AA53&lt;0,'TRI-2'!AA53  &gt;10),"",IF((ROUND(TRUNC(('TRI-2'!AA53  ),2),0))=10,"A+",IF((ROUND(TRUNC(('TRI-2'!AA53  ),2),0))=9,"A-",IF((ROUND(TRUNC(('TRI-2'!AA53   ),2),0))=8,"B+",IF((ROUND(TRUNC(('TRI-2'!AA53 ),2),0))=7,"B-",IF((ROUND(TRUNC(('TRI-2'!AA53  ),2),0))=6,"C+",IF((ROUND(TRUNC(('TRI-2'!AA53  ),2),0))=5,"C-",IF((ROUND(TRUNC(('TRI-2'!AA53  ),2),0))=4,"D+",IF((ROUND(TRUNC(('TRI-2'!AA53 ),2),0))=3,"D-",IF((ROUND(TRUNC(('TRI-2'!AA53 ),2),0))=2,"E+",IF((ROUND(TRUNC(('TRI-2'!AA53  ),2),0))&lt;=1,"E-","")))))))))))</f>
        <v/>
      </c>
      <c r="AB53" s="51" t="str">
        <f>IF(OR('TRI-2'!AB53 ="",'TRI-2'!AB53&lt;0,'TRI-2'!AB53  &gt;10),"",IF((ROUND(TRUNC(('TRI-2'!AB53  ),2),0))=10,"A+",IF((ROUND(TRUNC(('TRI-2'!AB53  ),2),0))=9,"A-",IF((ROUND(TRUNC(('TRI-2'!AB53   ),2),0))=8,"B+",IF((ROUND(TRUNC(('TRI-2'!AB53 ),2),0))=7,"B-",IF((ROUND(TRUNC(('TRI-2'!AB53  ),2),0))=6,"C+",IF((ROUND(TRUNC(('TRI-2'!AB53  ),2),0))=5,"C-",IF((ROUND(TRUNC(('TRI-2'!AB53  ),2),0))=4,"D+",IF((ROUND(TRUNC(('TRI-2'!AB53 ),2),0))=3,"D-",IF((ROUND(TRUNC(('TRI-2'!AB53 ),2),0))=2,"E+",IF((ROUND(TRUNC(('TRI-2'!AB53  ),2),0))&lt;=1,"E-","")))))))))))</f>
        <v/>
      </c>
      <c r="AC53" s="51" t="str">
        <f>IF(OR('TRI-2'!AC53 ="",'TRI-2'!AC53&lt;0,'TRI-2'!AC53  &gt;10),"",IF((ROUND(TRUNC(('TRI-2'!AC53  ),2),0))=10,"A+",IF((ROUND(TRUNC(('TRI-2'!AC53  ),2),0))=9,"A-",IF((ROUND(TRUNC(('TRI-2'!AC53   ),2),0))=8,"B+",IF((ROUND(TRUNC(('TRI-2'!AC53 ),2),0))=7,"B-",IF((ROUND(TRUNC(('TRI-2'!AC53  ),2),0))=6,"C+",IF((ROUND(TRUNC(('TRI-2'!AC53  ),2),0))=5,"C-",IF((ROUND(TRUNC(('TRI-2'!AC53  ),2),0))=4,"D+",IF((ROUND(TRUNC(('TRI-2'!AC53 ),2),0))=3,"D-",IF((ROUND(TRUNC(('TRI-2'!AC53 ),2),0))=2,"E+",IF((ROUND(TRUNC(('TRI-2'!AC53  ),2),0))&lt;=1,"E-","")))))))))))</f>
        <v/>
      </c>
      <c r="AD53" s="51" t="str">
        <f>IF(OR('TRI-2'!AD53 ="",'TRI-2'!AD53&lt;0,'TRI-2'!AD53  &gt;10),"",IF((ROUND(TRUNC(('TRI-2'!AD53  ),2),0))=10,"A+",IF((ROUND(TRUNC(('TRI-2'!AD53  ),2),0))=9,"A-",IF((ROUND(TRUNC(('TRI-2'!AD53   ),2),0))=8,"B+",IF((ROUND(TRUNC(('TRI-2'!AD53 ),2),0))=7,"B-",IF((ROUND(TRUNC(('TRI-2'!AD53  ),2),0))=6,"C+",IF((ROUND(TRUNC(('TRI-2'!AD53  ),2),0))=5,"C-",IF((ROUND(TRUNC(('TRI-2'!AD53  ),2),0))=4,"D+",IF((ROUND(TRUNC(('TRI-2'!AD53 ),2),0))=3,"D-",IF((ROUND(TRUNC(('TRI-2'!AD53 ),2),0))=2,"E+",IF((ROUND(TRUNC(('TRI-2'!AD53  ),2),0))&lt;=1,"E-","")))))))))))</f>
        <v/>
      </c>
      <c r="AE53" s="51" t="str">
        <f>IF(OR('TRI-2'!AE53 ="",'TRI-2'!AE53&lt;0,'TRI-2'!AE53  &gt;10),"",IF((ROUND(TRUNC(('TRI-2'!AE53  ),2),0))=10,"A+",IF((ROUND(TRUNC(('TRI-2'!AE53  ),2),0))=9,"A-",IF((ROUND(TRUNC(('TRI-2'!AE53   ),2),0))=8,"B+",IF((ROUND(TRUNC(('TRI-2'!AE53 ),2),0))=7,"B-",IF((ROUND(TRUNC(('TRI-2'!AE53  ),2),0))=6,"C+",IF((ROUND(TRUNC(('TRI-2'!AE53  ),2),0))=5,"C-",IF((ROUND(TRUNC(('TRI-2'!AE53  ),2),0))=4,"D+",IF((ROUND(TRUNC(('TRI-2'!AE53 ),2),0))=3,"D-",IF((ROUND(TRUNC(('TRI-2'!AE53 ),2),0))=2,"E+",IF((ROUND(TRUNC(('TRI-2'!AE53  ),2),0))&lt;=1,"E-","")))))))))))</f>
        <v/>
      </c>
      <c r="AF53" s="51" t="str">
        <f>IF(OR('TRI-2'!AF53 ="",'TRI-2'!AF53&lt;0,'TRI-2'!AF53  &gt;10),"",IF((ROUND(TRUNC(('TRI-2'!AF53  ),2),0))=10,"A+",IF((ROUND(TRUNC(('TRI-2'!AF53  ),2),0))=9,"A-",IF((ROUND(TRUNC(('TRI-2'!AF53   ),2),0))=8,"B+",IF((ROUND(TRUNC(('TRI-2'!AF53 ),2),0))=7,"B-",IF((ROUND(TRUNC(('TRI-2'!AF53  ),2),0))=6,"C+",IF((ROUND(TRUNC(('TRI-2'!AF53  ),2),0))=5,"C-",IF((ROUND(TRUNC(('TRI-2'!AF53  ),2),0))=4,"D+",IF((ROUND(TRUNC(('TRI-2'!AF53 ),2),0))=3,"D-",IF((ROUND(TRUNC(('TRI-2'!AF53 ),2),0))=2,"E+",IF((ROUND(TRUNC(('TRI-2'!AF53  ),2),0))&lt;=1,"E-","")))))))))))</f>
        <v/>
      </c>
      <c r="AG53" s="51" t="str">
        <f>IF(OR('TRI-2'!AG53 ="",'TRI-2'!AG53&lt;0,'TRI-2'!AG53  &gt;10),"",IF((ROUND(TRUNC(('TRI-2'!AG53  ),2),0))=10,"A+",IF((ROUND(TRUNC(('TRI-2'!AG53  ),2),0))=9,"A-",IF((ROUND(TRUNC(('TRI-2'!AG53   ),2),0))=8,"B+",IF((ROUND(TRUNC(('TRI-2'!AG53 ),2),0))=7,"B-",IF((ROUND(TRUNC(('TRI-2'!AG53  ),2),0))=6,"C+",IF((ROUND(TRUNC(('TRI-2'!AG53  ),2),0))=5,"C-",IF((ROUND(TRUNC(('TRI-2'!AG53  ),2),0))=4,"D+",IF((ROUND(TRUNC(('TRI-2'!AG53 ),2),0))=3,"D-",IF((ROUND(TRUNC(('TRI-2'!AG53 ),2),0))=2,"E+",IF((ROUND(TRUNC(('TRI-2'!AG53  ),2),0))&lt;=1,"E-","")))))))))))</f>
        <v/>
      </c>
      <c r="AH53" s="51" t="str">
        <f>IF(OR('TRI-2'!AH53 ="",'TRI-2'!AH53&lt;0,'TRI-2'!AH53  &gt;10),"",IF((ROUND(TRUNC(('TRI-2'!AH53  ),2),0))=10,"A+",IF((ROUND(TRUNC(('TRI-2'!AH53  ),2),0))=9,"A-",IF((ROUND(TRUNC(('TRI-2'!AH53   ),2),0))=8,"B+",IF((ROUND(TRUNC(('TRI-2'!AH53 ),2),0))=7,"B-",IF((ROUND(TRUNC(('TRI-2'!AH53  ),2),0))=6,"C+",IF((ROUND(TRUNC(('TRI-2'!AH53  ),2),0))=5,"C-",IF((ROUND(TRUNC(('TRI-2'!AH53  ),2),0))=4,"D+",IF((ROUND(TRUNC(('TRI-2'!AH53 ),2),0))=3,"D-",IF((ROUND(TRUNC(('TRI-2'!AH53 ),2),0))=2,"E+",IF((ROUND(TRUNC(('TRI-2'!AH53  ),2),0))&lt;=1,"E-","")))))))))))</f>
        <v/>
      </c>
      <c r="AI53" s="51" t="str">
        <f>IF(OR('TRI-2'!AI53 ="",'TRI-2'!AI53&lt;0,'TRI-2'!AI53  &gt;10),"",IF((ROUND(TRUNC(('TRI-2'!AI53  ),2),0))=10,"A+",IF((ROUND(TRUNC(('TRI-2'!AI53  ),2),0))=9,"A-",IF((ROUND(TRUNC(('TRI-2'!AI53   ),2),0))=8,"B+",IF((ROUND(TRUNC(('TRI-2'!AI53 ),2),0))=7,"B-",IF((ROUND(TRUNC(('TRI-2'!AI53  ),2),0))=6,"C+",IF((ROUND(TRUNC(('TRI-2'!AI53  ),2),0))=5,"C-",IF((ROUND(TRUNC(('TRI-2'!AI53  ),2),0))=4,"D+",IF((ROUND(TRUNC(('TRI-2'!AI53 ),2),0))=3,"D-",IF((ROUND(TRUNC(('TRI-2'!AI53 ),2),0))=2,"E+",IF((ROUND(TRUNC(('TRI-2'!AI53  ),2),0))&lt;=1,"E-","")))))))))))</f>
        <v/>
      </c>
      <c r="AJ53" s="51" t="str">
        <f>IF(OR('TRI-2'!AJ53 ="",'TRI-2'!AJ53&lt;0,'TRI-2'!AJ53  &gt;10),"",IF((ROUND(TRUNC(('TRI-2'!AJ53  ),2),0))=10,"A+",IF((ROUND(TRUNC(('TRI-2'!AJ53  ),2),0))=9,"A-",IF((ROUND(TRUNC(('TRI-2'!AJ53   ),2),0))=8,"B+",IF((ROUND(TRUNC(('TRI-2'!AJ53 ),2),0))=7,"B-",IF((ROUND(TRUNC(('TRI-2'!AJ53  ),2),0))=6,"C+",IF((ROUND(TRUNC(('TRI-2'!AJ53  ),2),0))=5,"C-",IF((ROUND(TRUNC(('TRI-2'!AJ53  ),2),0))=4,"D+",IF((ROUND(TRUNC(('TRI-2'!AJ53 ),2),0))=3,"D-",IF((ROUND(TRUNC(('TRI-2'!AJ53 ),2),0))=2,"E+",IF((ROUND(TRUNC(('TRI-2'!AJ53  ),2),0))&lt;=1,"E-","")))))))))))</f>
        <v/>
      </c>
      <c r="AK53" s="51" t="str">
        <f>IF(OR('TRI-2'!AK53 ="",'TRI-2'!AK53&lt;0,'TRI-2'!AK53  &gt;10),"",IF((ROUND(TRUNC(('TRI-2'!AK53  ),2),0))=10,"A+",IF((ROUND(TRUNC(('TRI-2'!AK53  ),2),0))=9,"A-",IF((ROUND(TRUNC(('TRI-2'!AK53   ),2),0))=8,"B+",IF((ROUND(TRUNC(('TRI-2'!AK53 ),2),0))=7,"B-",IF((ROUND(TRUNC(('TRI-2'!AK53  ),2),0))=6,"C+",IF((ROUND(TRUNC(('TRI-2'!AK53  ),2),0))=5,"C-",IF((ROUND(TRUNC(('TRI-2'!AK53  ),2),0))=4,"D+",IF((ROUND(TRUNC(('TRI-2'!AK53 ),2),0))=3,"D-",IF((ROUND(TRUNC(('TRI-2'!AK53 ),2),0))=2,"E+",IF((ROUND(TRUNC(('TRI-2'!AK53  ),2),0))&lt;=1,"E-","")))))))))))</f>
        <v/>
      </c>
      <c r="AL53" s="51" t="str">
        <f>IF(OR('TRI-2'!AL53 ="",'TRI-2'!AL53&lt;0,'TRI-2'!AL53  &gt;10),"",IF((ROUND(TRUNC(('TRI-2'!AL53  ),2),0))=10,"A+",IF((ROUND(TRUNC(('TRI-2'!AL53  ),2),0))=9,"A-",IF((ROUND(TRUNC(('TRI-2'!AL53   ),2),0))=8,"B+",IF((ROUND(TRUNC(('TRI-2'!AL53 ),2),0))=7,"B-",IF((ROUND(TRUNC(('TRI-2'!AL53  ),2),0))=6,"C+",IF((ROUND(TRUNC(('TRI-2'!AL53  ),2),0))=5,"C-",IF((ROUND(TRUNC(('TRI-2'!AL53  ),2),0))=4,"D+",IF((ROUND(TRUNC(('TRI-2'!AL53 ),2),0))=3,"D-",IF((ROUND(TRUNC(('TRI-2'!AL53 ),2),0))=2,"E+",IF((ROUND(TRUNC(('TRI-2'!AL53  ),2),0))&lt;=1,"E-","")))))))))))</f>
        <v/>
      </c>
      <c r="AM53" s="51" t="str">
        <f>IF(OR('TRI-2'!AM53 ="",'TRI-2'!AM53&lt;0,'TRI-2'!AM53  &gt;10),"",IF((ROUND(TRUNC(('TRI-2'!AM53  ),2),0))=10,"A+",IF((ROUND(TRUNC(('TRI-2'!AM53  ),2),0))=9,"A-",IF((ROUND(TRUNC(('TRI-2'!AM53   ),2),0))=8,"B+",IF((ROUND(TRUNC(('TRI-2'!AM53 ),2),0))=7,"B-",IF((ROUND(TRUNC(('TRI-2'!AM53  ),2),0))=6,"C+",IF((ROUND(TRUNC(('TRI-2'!AM53  ),2),0))=5,"C-",IF((ROUND(TRUNC(('TRI-2'!AM53  ),2),0))=4,"D+",IF((ROUND(TRUNC(('TRI-2'!AM53 ),2),0))=3,"D-",IF((ROUND(TRUNC(('TRI-2'!AM53 ),2),0))=2,"E+",IF((ROUND(TRUNC(('TRI-2'!AM53  ),2),0))&lt;=1,"E-","")))))))))))</f>
        <v/>
      </c>
      <c r="AN53" s="51" t="str">
        <f>IF(OR('TRI-2'!AN53 ="",'TRI-2'!AN53&lt;0,'TRI-2'!AN53  &gt;10),"",IF((ROUND(TRUNC(('TRI-2'!AN53  ),2),0))=10,"A+",IF((ROUND(TRUNC(('TRI-2'!AN53  ),2),0))=9,"A-",IF((ROUND(TRUNC(('TRI-2'!AN53   ),2),0))=8,"B+",IF((ROUND(TRUNC(('TRI-2'!AN53 ),2),0))=7,"B-",IF((ROUND(TRUNC(('TRI-2'!AN53  ),2),0))=6,"C+",IF((ROUND(TRUNC(('TRI-2'!AN53  ),2),0))=5,"C-",IF((ROUND(TRUNC(('TRI-2'!AN53  ),2),0))=4,"D+",IF((ROUND(TRUNC(('TRI-2'!AN53 ),2),0))=3,"D-",IF((ROUND(TRUNC(('TRI-2'!AN53 ),2),0))=2,"E+",IF((ROUND(TRUNC(('TRI-2'!AN53  ),2),0))&lt;=1,"E-","")))))))))))</f>
        <v/>
      </c>
      <c r="AO53" s="51" t="str">
        <f>IF(OR('TRI-2'!AO53 ="",'TRI-2'!AO53&lt;0,'TRI-2'!AO53  &gt;10),"",IF((ROUND(TRUNC(('TRI-2'!AO53  ),2),0))=10,"A+",IF((ROUND(TRUNC(('TRI-2'!AO53  ),2),0))=9,"A-",IF((ROUND(TRUNC(('TRI-2'!AO53   ),2),0))=8,"B+",IF((ROUND(TRUNC(('TRI-2'!AO53 ),2),0))=7,"B-",IF((ROUND(TRUNC(('TRI-2'!AO53  ),2),0))=6,"C+",IF((ROUND(TRUNC(('TRI-2'!AO53  ),2),0))=5,"C-",IF((ROUND(TRUNC(('TRI-2'!AO53  ),2),0))=4,"D+",IF((ROUND(TRUNC(('TRI-2'!AO53 ),2),0))=3,"D-",IF((ROUND(TRUNC(('TRI-2'!AO53 ),2),0))=2,"E+",IF((ROUND(TRUNC(('TRI-2'!AO53  ),2),0))&lt;=1,"E-","")))))))))))</f>
        <v/>
      </c>
      <c r="AP53" s="51" t="str">
        <f>IF(OR('TRI-2'!AP53 ="",'TRI-2'!AP53&lt;0,'TRI-2'!AP53  &gt;10),"",IF((ROUND(TRUNC(('TRI-2'!AP53  ),2),0))=10,"A+",IF((ROUND(TRUNC(('TRI-2'!AP53  ),2),0))=9,"A-",IF((ROUND(TRUNC(('TRI-2'!AP53   ),2),0))=8,"B+",IF((ROUND(TRUNC(('TRI-2'!AP53 ),2),0))=7,"B-",IF((ROUND(TRUNC(('TRI-2'!AP53  ),2),0))=6,"C+",IF((ROUND(TRUNC(('TRI-2'!AP53  ),2),0))=5,"C-",IF((ROUND(TRUNC(('TRI-2'!AP53  ),2),0))=4,"D+",IF((ROUND(TRUNC(('TRI-2'!AP53 ),2),0))=3,"D-",IF((ROUND(TRUNC(('TRI-2'!AP53 ),2),0))=2,"E+",IF((ROUND(TRUNC(('TRI-2'!AP53  ),2),0))&lt;=1,"E-","")))))))))))</f>
        <v/>
      </c>
      <c r="AQ53" s="51" t="str">
        <f>IF(OR('TRI-2'!AQ53 ="",'TRI-2'!AQ53&lt;0,'TRI-2'!AQ53  &gt;10),"",IF((ROUND(TRUNC(('TRI-2'!AQ53  ),2),0))=10,"A+",IF((ROUND(TRUNC(('TRI-2'!AQ53  ),2),0))=9,"A-",IF((ROUND(TRUNC(('TRI-2'!AQ53   ),2),0))=8,"B+",IF((ROUND(TRUNC(('TRI-2'!AQ53 ),2),0))=7,"B-",IF((ROUND(TRUNC(('TRI-2'!AQ53  ),2),0))=6,"C+",IF((ROUND(TRUNC(('TRI-2'!AQ53  ),2),0))=5,"C-",IF((ROUND(TRUNC(('TRI-2'!AQ53  ),2),0))=4,"D+",IF((ROUND(TRUNC(('TRI-2'!AQ53 ),2),0))=3,"D-",IF((ROUND(TRUNC(('TRI-2'!AQ53 ),2),0))=2,"E+",IF((ROUND(TRUNC(('TRI-2'!AQ53  ),2),0))&lt;=1,"E-","")))))))))))</f>
        <v/>
      </c>
      <c r="AR53" s="51" t="str">
        <f>IF(OR('TRI-2'!AR53 ="",'TRI-2'!AR53&lt;0,'TRI-2'!AR53  &gt;10),"",IF((ROUND(TRUNC(('TRI-2'!AR53  ),2),0))=10,"A+",IF((ROUND(TRUNC(('TRI-2'!AR53  ),2),0))=9,"A-",IF((ROUND(TRUNC(('TRI-2'!AR53   ),2),0))=8,"B+",IF((ROUND(TRUNC(('TRI-2'!AR53 ),2),0))=7,"B-",IF((ROUND(TRUNC(('TRI-2'!AR53  ),2),0))=6,"C+",IF((ROUND(TRUNC(('TRI-2'!AR53  ),2),0))=5,"C-",IF((ROUND(TRUNC(('TRI-2'!AR53  ),2),0))=4,"D+",IF((ROUND(TRUNC(('TRI-2'!AR53 ),2),0))=3,"D-",IF((ROUND(TRUNC(('TRI-2'!AR53 ),2),0))=2,"E+",IF((ROUND(TRUNC(('TRI-2'!AR53  ),2),0))&lt;=1,"E-","")))))))))))</f>
        <v/>
      </c>
      <c r="AS53" s="51" t="str">
        <f>IF(OR('TRI-2'!AS53 ="",'TRI-2'!AS53&lt;0,'TRI-2'!AS53  &gt;10),"",IF((ROUND(TRUNC(('TRI-2'!AS53  ),2),0))=10,"A+",IF((ROUND(TRUNC(('TRI-2'!AS53  ),2),0))=9,"A-",IF((ROUND(TRUNC(('TRI-2'!AS53   ),2),0))=8,"B+",IF((ROUND(TRUNC(('TRI-2'!AS53 ),2),0))=7,"B-",IF((ROUND(TRUNC(('TRI-2'!AS53  ),2),0))=6,"C+",IF((ROUND(TRUNC(('TRI-2'!AS53  ),2),0))=5,"C-",IF((ROUND(TRUNC(('TRI-2'!AS53  ),2),0))=4,"D+",IF((ROUND(TRUNC(('TRI-2'!AS53 ),2),0))=3,"D-",IF((ROUND(TRUNC(('TRI-2'!AS53 ),2),0))=2,"E+",IF((ROUND(TRUNC(('TRI-2'!AS53  ),2),0))&lt;=1,"E-","")))))))))))</f>
        <v/>
      </c>
      <c r="AT53" s="51" t="str">
        <f>IF(OR('TRI-2'!AT53 ="",'TRI-2'!AT53&lt;0,'TRI-2'!AT53  &gt;10),"",IF((ROUND(TRUNC(('TRI-2'!AT53  ),2),0))=10,"A+",IF((ROUND(TRUNC(('TRI-2'!AT53  ),2),0))=9,"A-",IF((ROUND(TRUNC(('TRI-2'!AT53   ),2),0))=8,"B+",IF((ROUND(TRUNC(('TRI-2'!AT53 ),2),0))=7,"B-",IF((ROUND(TRUNC(('TRI-2'!AT53  ),2),0))=6,"C+",IF((ROUND(TRUNC(('TRI-2'!AT53  ),2),0))=5,"C-",IF((ROUND(TRUNC(('TRI-2'!AT53  ),2),0))=4,"D+",IF((ROUND(TRUNC(('TRI-2'!AT53 ),2),0))=3,"D-",IF((ROUND(TRUNC(('TRI-2'!AT53 ),2),0))=2,"E+",IF((ROUND(TRUNC(('TRI-2'!AT53  ),2),0))&lt;=1,"E-","")))))))))))</f>
        <v/>
      </c>
      <c r="AU53" s="51" t="str">
        <f>IF(OR('TRI-2'!AU53 ="",'TRI-2'!AU53&lt;0,'TRI-2'!AU53  &gt;10),"",IF((ROUND(TRUNC(('TRI-2'!AU53  ),2),0))=10,"A+",IF((ROUND(TRUNC(('TRI-2'!AU53  ),2),0))=9,"A-",IF((ROUND(TRUNC(('TRI-2'!AU53   ),2),0))=8,"B+",IF((ROUND(TRUNC(('TRI-2'!AU53 ),2),0))=7,"B-",IF((ROUND(TRUNC(('TRI-2'!AU53  ),2),0))=6,"C+",IF((ROUND(TRUNC(('TRI-2'!AU53  ),2),0))=5,"C-",IF((ROUND(TRUNC(('TRI-2'!AU53  ),2),0))=4,"D+",IF((ROUND(TRUNC(('TRI-2'!AU53 ),2),0))=3,"D-",IF((ROUND(TRUNC(('TRI-2'!AU53 ),2),0))=2,"E+",IF((ROUND(TRUNC(('TRI-2'!AU53  ),2),0))&lt;=1,"E-","")))))))))))</f>
        <v/>
      </c>
      <c r="AV53" s="51" t="str">
        <f>IF(OR('TRI-2'!AV53 ="",'TRI-2'!AV53&lt;0,'TRI-2'!AV53  &gt;10),"",IF((ROUND(TRUNC(('TRI-2'!AV53  ),2),0))=10,"A+",IF((ROUND(TRUNC(('TRI-2'!AV53  ),2),0))=9,"A-",IF((ROUND(TRUNC(('TRI-2'!AV53   ),2),0))=8,"B+",IF((ROUND(TRUNC(('TRI-2'!AV53 ),2),0))=7,"B-",IF((ROUND(TRUNC(('TRI-2'!AV53  ),2),0))=6,"C+",IF((ROUND(TRUNC(('TRI-2'!AV53  ),2),0))=5,"C-",IF((ROUND(TRUNC(('TRI-2'!AV53  ),2),0))=4,"D+",IF((ROUND(TRUNC(('TRI-2'!AV53 ),2),0))=3,"D-",IF((ROUND(TRUNC(('TRI-2'!AV53 ),2),0))=2,"E+",IF((ROUND(TRUNC(('TRI-2'!AV53  ),2),0))&lt;=1,"E-","")))))))))))</f>
        <v/>
      </c>
      <c r="AW53" s="51" t="str">
        <f>IF(OR('TRI-2'!AW53 ="",'TRI-2'!AW53&lt;0,'TRI-2'!AW53  &gt;10),"",IF((ROUND(TRUNC(('TRI-2'!AW53  ),2),0))=10,"A+",IF((ROUND(TRUNC(('TRI-2'!AW53  ),2),0))=9,"A-",IF((ROUND(TRUNC(('TRI-2'!AW53   ),2),0))=8,"B+",IF((ROUND(TRUNC(('TRI-2'!AW53 ),2),0))=7,"B-",IF((ROUND(TRUNC(('TRI-2'!AW53  ),2),0))=6,"C+",IF((ROUND(TRUNC(('TRI-2'!AW53  ),2),0))=5,"C-",IF((ROUND(TRUNC(('TRI-2'!AW53  ),2),0))=4,"D+",IF((ROUND(TRUNC(('TRI-2'!AW53 ),2),0))=3,"D-",IF((ROUND(TRUNC(('TRI-2'!AW53 ),2),0))=2,"E+",IF((ROUND(TRUNC(('TRI-2'!AW53  ),2),0))&lt;=1,"E-","")))))))))))</f>
        <v/>
      </c>
      <c r="AX53" s="51" t="str">
        <f>IF(OR('TRI-2'!AX53 ="",'TRI-2'!AX53&lt;0,'TRI-2'!AX53  &gt;10),"",IF((ROUND(TRUNC(('TRI-2'!AX53  ),2),0))=10,"A+",IF((ROUND(TRUNC(('TRI-2'!AX53  ),2),0))=9,"A-",IF((ROUND(TRUNC(('TRI-2'!AX53   ),2),0))=8,"B+",IF((ROUND(TRUNC(('TRI-2'!AX53 ),2),0))=7,"B-",IF((ROUND(TRUNC(('TRI-2'!AX53  ),2),0))=6,"C+",IF((ROUND(TRUNC(('TRI-2'!AX53  ),2),0))=5,"C-",IF((ROUND(TRUNC(('TRI-2'!AX53  ),2),0))=4,"D+",IF((ROUND(TRUNC(('TRI-2'!AX53 ),2),0))=3,"D-",IF((ROUND(TRUNC(('TRI-2'!AX53 ),2),0))=2,"E+",IF((ROUND(TRUNC(('TRI-2'!AX53  ),2),0))&lt;=1,"E-","")))))))))))</f>
        <v/>
      </c>
      <c r="AY53" s="51" t="str">
        <f>IF(OR('TRI-2'!AY53 ="",'TRI-2'!AY53&lt;0,'TRI-2'!AY53  &gt;10),"",IF((ROUND(TRUNC(('TRI-2'!AY53  ),2),0))=10,"A+",IF((ROUND(TRUNC(('TRI-2'!AY53  ),2),0))=9,"A-",IF((ROUND(TRUNC(('TRI-2'!AY53   ),2),0))=8,"B+",IF((ROUND(TRUNC(('TRI-2'!AY53 ),2),0))=7,"B-",IF((ROUND(TRUNC(('TRI-2'!AY53  ),2),0))=6,"C+",IF((ROUND(TRUNC(('TRI-2'!AY53  ),2),0))=5,"C-",IF((ROUND(TRUNC(('TRI-2'!AY53  ),2),0))=4,"D+",IF((ROUND(TRUNC(('TRI-2'!AY53 ),2),0))=3,"D-",IF((ROUND(TRUNC(('TRI-2'!AY53 ),2),0))=2,"E+",IF((ROUND(TRUNC(('TRI-2'!AY53  ),2),0))&lt;=1,"E-","")))))))))))</f>
        <v/>
      </c>
      <c r="AZ53" s="51" t="str">
        <f>IF(OR('TRI-2'!AZ53 ="",'TRI-2'!AZ53&lt;0,'TRI-2'!AZ53  &gt;10),"",IF((ROUND(TRUNC(('TRI-2'!AZ53  ),2),0))=10,"A+",IF((ROUND(TRUNC(('TRI-2'!AZ53  ),2),0))=9,"A-",IF((ROUND(TRUNC(('TRI-2'!AZ53   ),2),0))=8,"B+",IF((ROUND(TRUNC(('TRI-2'!AZ53 ),2),0))=7,"B-",IF((ROUND(TRUNC(('TRI-2'!AZ53  ),2),0))=6,"C+",IF((ROUND(TRUNC(('TRI-2'!AZ53  ),2),0))=5,"C-",IF((ROUND(TRUNC(('TRI-2'!AZ53  ),2),0))=4,"D+",IF((ROUND(TRUNC(('TRI-2'!AZ53 ),2),0))=3,"D-",IF((ROUND(TRUNC(('TRI-2'!AZ53 ),2),0))=2,"E+",IF((ROUND(TRUNC(('TRI-2'!AZ53  ),2),0))&lt;=1,"E-","")))))))))))</f>
        <v/>
      </c>
      <c r="BA53" s="51" t="str">
        <f>IF(OR('TRI-2'!BA53 ="",'TRI-2'!BA53&lt;0,'TRI-2'!BA53  &gt;10),"",IF((ROUND(TRUNC(('TRI-2'!BA53  ),2),0))=10,"A+",IF((ROUND(TRUNC(('TRI-2'!BA53  ),2),0))=9,"A-",IF((ROUND(TRUNC(('TRI-2'!BA53   ),2),0))=8,"B+",IF((ROUND(TRUNC(('TRI-2'!BA53 ),2),0))=7,"B-",IF((ROUND(TRUNC(('TRI-2'!BA53  ),2),0))=6,"C+",IF((ROUND(TRUNC(('TRI-2'!BA53  ),2),0))=5,"C-",IF((ROUND(TRUNC(('TRI-2'!BA53  ),2),0))=4,"D+",IF((ROUND(TRUNC(('TRI-2'!BA53 ),2),0))=3,"D-",IF((ROUND(TRUNC(('TRI-2'!BA53 ),2),0))=2,"E+",IF((ROUND(TRUNC(('TRI-2'!BA53  ),2),0))&lt;=1,"E-","")))))))))))</f>
        <v/>
      </c>
      <c r="BB53" s="51" t="str">
        <f>IF(OR('TRI-2'!BB53 ="",'TRI-2'!BB53&lt;0,'TRI-2'!BB53  &gt;10),"",IF((ROUND(TRUNC(('TRI-2'!BB53  ),2),0))=10,"A+",IF((ROUND(TRUNC(('TRI-2'!BB53  ),2),0))=9,"A-",IF((ROUND(TRUNC(('TRI-2'!BB53   ),2),0))=8,"B+",IF((ROUND(TRUNC(('TRI-2'!BB53 ),2),0))=7,"B-",IF((ROUND(TRUNC(('TRI-2'!BB53  ),2),0))=6,"C+",IF((ROUND(TRUNC(('TRI-2'!BB53  ),2),0))=5,"C-",IF((ROUND(TRUNC(('TRI-2'!BB53  ),2),0))=4,"D+",IF((ROUND(TRUNC(('TRI-2'!BB53 ),2),0))=3,"D-",IF((ROUND(TRUNC(('TRI-2'!BB53 ),2),0))=2,"E+",IF((ROUND(TRUNC(('TRI-2'!BB53  ),2),0))&lt;=1,"E-","")))))))))))</f>
        <v/>
      </c>
      <c r="BC53" s="51" t="str">
        <f>IF(OR('TRI-2'!BC53 ="",'TRI-2'!BC53&lt;0,'TRI-2'!BC53  &gt;10),"",IF((ROUND(TRUNC(('TRI-2'!BC53  ),2),0))=10,"A+",IF((ROUND(TRUNC(('TRI-2'!BC53  ),2),0))=9,"A-",IF((ROUND(TRUNC(('TRI-2'!BC53   ),2),0))=8,"B+",IF((ROUND(TRUNC(('TRI-2'!BC53 ),2),0))=7,"B-",IF((ROUND(TRUNC(('TRI-2'!BC53  ),2),0))=6,"C+",IF((ROUND(TRUNC(('TRI-2'!BC53  ),2),0))=5,"C-",IF((ROUND(TRUNC(('TRI-2'!BC53  ),2),0))=4,"D+",IF((ROUND(TRUNC(('TRI-2'!BC53 ),2),0))=3,"D-",IF((ROUND(TRUNC(('TRI-2'!BC53 ),2),0))=2,"E+",IF((ROUND(TRUNC(('TRI-2'!BC53  ),2),0))&lt;=1,"E-","")))))))))))</f>
        <v/>
      </c>
      <c r="BD53" s="51" t="str">
        <f>IF(OR('TRI-2'!BD53 ="",'TRI-2'!BD53&lt;0,'TRI-2'!BD53  &gt;10),"",IF((ROUND(TRUNC(('TRI-2'!BD53  ),2),0))=10,"A+",IF((ROUND(TRUNC(('TRI-2'!BD53  ),2),0))=9,"A-",IF((ROUND(TRUNC(('TRI-2'!BD53   ),2),0))=8,"B+",IF((ROUND(TRUNC(('TRI-2'!BD53 ),2),0))=7,"B-",IF((ROUND(TRUNC(('TRI-2'!BD53  ),2),0))=6,"C+",IF((ROUND(TRUNC(('TRI-2'!BD53  ),2),0))=5,"C-",IF((ROUND(TRUNC(('TRI-2'!BD53  ),2),0))=4,"D+",IF((ROUND(TRUNC(('TRI-2'!BD53 ),2),0))=3,"D-",IF((ROUND(TRUNC(('TRI-2'!BD53 ),2),0))=2,"E+",IF((ROUND(TRUNC(('TRI-2'!BD53  ),2),0))&lt;=1,"E-","")))))))))))</f>
        <v/>
      </c>
      <c r="BE53" s="51" t="str">
        <f>IF(OR('TRI-2'!BE53 ="",'TRI-2'!BE53&lt;0,'TRI-2'!BE53  &gt;10),"",IF((ROUND(TRUNC(('TRI-2'!BE53  ),2),0))=10,"A+",IF((ROUND(TRUNC(('TRI-2'!BE53  ),2),0))=9,"A-",IF((ROUND(TRUNC(('TRI-2'!BE53   ),2),0))=8,"B+",IF((ROUND(TRUNC(('TRI-2'!BE53 ),2),0))=7,"B-",IF((ROUND(TRUNC(('TRI-2'!BE53  ),2),0))=6,"C+",IF((ROUND(TRUNC(('TRI-2'!BE53  ),2),0))=5,"C-",IF((ROUND(TRUNC(('TRI-2'!BE53  ),2),0))=4,"D+",IF((ROUND(TRUNC(('TRI-2'!BE53 ),2),0))=3,"D-",IF((ROUND(TRUNC(('TRI-2'!BE53 ),2),0))=2,"E+",IF((ROUND(TRUNC(('TRI-2'!BE53  ),2),0))&lt;=1,"E-","")))))))))))</f>
        <v/>
      </c>
      <c r="BF53" s="51" t="str">
        <f>IF(OR('TRI-2'!BF53 ="",'TRI-2'!BF53&lt;0,'TRI-2'!BF53  &gt;10),"",IF((ROUND(TRUNC(('TRI-2'!BF53  ),2),0))=10,"A+",IF((ROUND(TRUNC(('TRI-2'!BF53  ),2),0))=9,"A-",IF((ROUND(TRUNC(('TRI-2'!BF53   ),2),0))=8,"B+",IF((ROUND(TRUNC(('TRI-2'!BF53 ),2),0))=7,"B-",IF((ROUND(TRUNC(('TRI-2'!BF53  ),2),0))=6,"C+",IF((ROUND(TRUNC(('TRI-2'!BF53  ),2),0))=5,"C-",IF((ROUND(TRUNC(('TRI-2'!BF53  ),2),0))=4,"D+",IF((ROUND(TRUNC(('TRI-2'!BF53 ),2),0))=3,"D-",IF((ROUND(TRUNC(('TRI-2'!BF53 ),2),0))=2,"E+",IF((ROUND(TRUNC(('TRI-2'!BF53  ),2),0))&lt;=1,"E-","")))))))))))</f>
        <v/>
      </c>
      <c r="BG53" s="51" t="str">
        <f>IF(OR('TRI-2'!BG53 ="",'TRI-2'!BG53&lt;0,'TRI-2'!BG53  &gt;10),"",IF((ROUND(TRUNC(('TRI-2'!BG53  ),2),0))=10,"A+",IF((ROUND(TRUNC(('TRI-2'!BG53  ),2),0))=9,"A-",IF((ROUND(TRUNC(('TRI-2'!BG53   ),2),0))=8,"B+",IF((ROUND(TRUNC(('TRI-2'!BG53 ),2),0))=7,"B-",IF((ROUND(TRUNC(('TRI-2'!BG53  ),2),0))=6,"C+",IF((ROUND(TRUNC(('TRI-2'!BG53  ),2),0))=5,"C-",IF((ROUND(TRUNC(('TRI-2'!BG53  ),2),0))=4,"D+",IF((ROUND(TRUNC(('TRI-2'!BG53 ),2),0))=3,"D-",IF((ROUND(TRUNC(('TRI-2'!BG53 ),2),0))=2,"E+",IF((ROUND(TRUNC(('TRI-2'!BG53  ),2),0))&lt;=1,"E-","")))))))))))</f>
        <v/>
      </c>
      <c r="BH53" s="51" t="str">
        <f>IF(OR('TRI-2'!BH53 ="",'TRI-2'!BH53&lt;0,'TRI-2'!BH53  &gt;10),"",IF((ROUND(TRUNC(('TRI-2'!BH53  ),2),0))=10,"A+",IF((ROUND(TRUNC(('TRI-2'!BH53  ),2),0))=9,"A-",IF((ROUND(TRUNC(('TRI-2'!BH53   ),2),0))=8,"B+",IF((ROUND(TRUNC(('TRI-2'!BH53 ),2),0))=7,"B-",IF((ROUND(TRUNC(('TRI-2'!BH53  ),2),0))=6,"C+",IF((ROUND(TRUNC(('TRI-2'!BH53  ),2),0))=5,"C-",IF((ROUND(TRUNC(('TRI-2'!BH53  ),2),0))=4,"D+",IF((ROUND(TRUNC(('TRI-2'!BH53 ),2),0))=3,"D-",IF((ROUND(TRUNC(('TRI-2'!BH53 ),2),0))=2,"E+",IF((ROUND(TRUNC(('TRI-2'!BH53  ),2),0))&lt;=1,"E-","")))))))))))</f>
        <v/>
      </c>
      <c r="BI53" s="51" t="str">
        <f>IF(OR('TRI-2'!BI53 ="",'TRI-2'!BI53&lt;0,'TRI-2'!BI53  &gt;10),"",IF((ROUND(TRUNC(('TRI-2'!BI53  ),2),0))=10,"A+",IF((ROUND(TRUNC(('TRI-2'!BI53  ),2),0))=9,"A-",IF((ROUND(TRUNC(('TRI-2'!BI53   ),2),0))=8,"B+",IF((ROUND(TRUNC(('TRI-2'!BI53 ),2),0))=7,"B-",IF((ROUND(TRUNC(('TRI-2'!BI53  ),2),0))=6,"C+",IF((ROUND(TRUNC(('TRI-2'!BI53  ),2),0))=5,"C-",IF((ROUND(TRUNC(('TRI-2'!BI53  ),2),0))=4,"D+",IF((ROUND(TRUNC(('TRI-2'!BI53 ),2),0))=3,"D-",IF((ROUND(TRUNC(('TRI-2'!BI53 ),2),0))=2,"E+",IF((ROUND(TRUNC(('TRI-2'!BI53  ),2),0))&lt;=1,"E-","")))))))))))</f>
        <v/>
      </c>
      <c r="BJ53" s="51" t="str">
        <f>IF(OR('TRI-2'!BJ53 ="",'TRI-2'!BJ53&lt;0,'TRI-2'!BJ53  &gt;10),"",IF((ROUND(TRUNC(('TRI-2'!BJ53  ),2),0))=10,"A+",IF((ROUND(TRUNC(('TRI-2'!BJ53  ),2),0))=9,"A-",IF((ROUND(TRUNC(('TRI-2'!BJ53   ),2),0))=8,"B+",IF((ROUND(TRUNC(('TRI-2'!BJ53 ),2),0))=7,"B-",IF((ROUND(TRUNC(('TRI-2'!BJ53  ),2),0))=6,"C+",IF((ROUND(TRUNC(('TRI-2'!BJ53  ),2),0))=5,"C-",IF((ROUND(TRUNC(('TRI-2'!BJ53  ),2),0))=4,"D+",IF((ROUND(TRUNC(('TRI-2'!BJ53 ),2),0))=3,"D-",IF((ROUND(TRUNC(('TRI-2'!BJ53 ),2),0))=2,"E+",IF((ROUND(TRUNC(('TRI-2'!BJ53  ),2),0))&lt;=1,"E-","")))))))))))</f>
        <v/>
      </c>
      <c r="BK53" s="51" t="str">
        <f>IF(OR('TRI-2'!BK53 ="",'TRI-2'!BK53&lt;0,'TRI-2'!BK53  &gt;10),"",IF((ROUND(TRUNC(('TRI-2'!BK53  ),2),0))=10,"A+",IF((ROUND(TRUNC(('TRI-2'!BK53  ),2),0))=9,"A-",IF((ROUND(TRUNC(('TRI-2'!BK53   ),2),0))=8,"B+",IF((ROUND(TRUNC(('TRI-2'!BK53 ),2),0))=7,"B-",IF((ROUND(TRUNC(('TRI-2'!BK53  ),2),0))=6,"C+",IF((ROUND(TRUNC(('TRI-2'!BK53  ),2),0))=5,"C-",IF((ROUND(TRUNC(('TRI-2'!BK53  ),2),0))=4,"D+",IF((ROUND(TRUNC(('TRI-2'!BK53 ),2),0))=3,"D-",IF((ROUND(TRUNC(('TRI-2'!BK53 ),2),0))=2,"E+",IF((ROUND(TRUNC(('TRI-2'!BK53  ),2),0))&lt;=1,"E-","")))))))))))</f>
        <v/>
      </c>
      <c r="BL53" s="51" t="str">
        <f>IF(OR('TRI-2'!BL53 ="",'TRI-2'!BL53&lt;0,'TRI-2'!BL53  &gt;10),"",IF((ROUND(TRUNC(('TRI-2'!BL53  ),2),0))=10,"A+",IF((ROUND(TRUNC(('TRI-2'!BL53  ),2),0))=9,"A-",IF((ROUND(TRUNC(('TRI-2'!BL53   ),2),0))=8,"B+",IF((ROUND(TRUNC(('TRI-2'!BL53 ),2),0))=7,"B-",IF((ROUND(TRUNC(('TRI-2'!BL53  ),2),0))=6,"C+",IF((ROUND(TRUNC(('TRI-2'!BL53  ),2),0))=5,"C-",IF((ROUND(TRUNC(('TRI-2'!BL53  ),2),0))=4,"D+",IF((ROUND(TRUNC(('TRI-2'!BL53 ),2),0))=3,"D-",IF((ROUND(TRUNC(('TRI-2'!BL53 ),2),0))=2,"E+",IF((ROUND(TRUNC(('TRI-2'!BL53  ),2),0))&lt;=1,"E-","")))))))))))</f>
        <v/>
      </c>
      <c r="BM53" s="51" t="str">
        <f>IF(OR('TRI-2'!BM53 ="",'TRI-2'!BM53&lt;0,'TRI-2'!BM53  &gt;10),"",IF((ROUND(TRUNC(('TRI-2'!BM53  ),2),0))=10,"A+",IF((ROUND(TRUNC(('TRI-2'!BM53  ),2),0))=9,"A-",IF((ROUND(TRUNC(('TRI-2'!BM53   ),2),0))=8,"B+",IF((ROUND(TRUNC(('TRI-2'!BM53 ),2),0))=7,"B-",IF((ROUND(TRUNC(('TRI-2'!BM53  ),2),0))=6,"C+",IF((ROUND(TRUNC(('TRI-2'!BM53  ),2),0))=5,"C-",IF((ROUND(TRUNC(('TRI-2'!BM53  ),2),0))=4,"D+",IF((ROUND(TRUNC(('TRI-2'!BM53 ),2),0))=3,"D-",IF((ROUND(TRUNC(('TRI-2'!BM53 ),2),0))=2,"E+",IF((ROUND(TRUNC(('TRI-2'!BM53  ),2),0))&lt;=1,"E-","")))))))))))</f>
        <v/>
      </c>
      <c r="BN53" s="51" t="str">
        <f>IF(OR('TRI-2'!BN53 ="",'TRI-2'!BN53&lt;0,'TRI-2'!BN53  &gt;10),"",IF((ROUND(TRUNC(('TRI-2'!BN53  ),2),0))=10,"A+",IF((ROUND(TRUNC(('TRI-2'!BN53  ),2),0))=9,"A-",IF((ROUND(TRUNC(('TRI-2'!BN53   ),2),0))=8,"B+",IF((ROUND(TRUNC(('TRI-2'!BN53 ),2),0))=7,"B-",IF((ROUND(TRUNC(('TRI-2'!BN53  ),2),0))=6,"C+",IF((ROUND(TRUNC(('TRI-2'!BN53  ),2),0))=5,"C-",IF((ROUND(TRUNC(('TRI-2'!BN53  ),2),0))=4,"D+",IF((ROUND(TRUNC(('TRI-2'!BN53 ),2),0))=3,"D-",IF((ROUND(TRUNC(('TRI-2'!BN53 ),2),0))=2,"E+",IF((ROUND(TRUNC(('TRI-2'!BN53  ),2),0))&lt;=1,"E-","")))))))))))</f>
        <v/>
      </c>
      <c r="BO53" s="51" t="str">
        <f>IF(OR('TRI-2'!BO53 ="",'TRI-2'!BO53&lt;0,'TRI-2'!BO53  &gt;10),"",IF((ROUND(TRUNC(('TRI-2'!BO53  ),2),0))=10,"A+",IF((ROUND(TRUNC(('TRI-2'!BO53  ),2),0))=9,"A-",IF((ROUND(TRUNC(('TRI-2'!BO53   ),2),0))=8,"B+",IF((ROUND(TRUNC(('TRI-2'!BO53 ),2),0))=7,"B-",IF((ROUND(TRUNC(('TRI-2'!BO53  ),2),0))=6,"C+",IF((ROUND(TRUNC(('TRI-2'!BO53  ),2),0))=5,"C-",IF((ROUND(TRUNC(('TRI-2'!BO53  ),2),0))=4,"D+",IF((ROUND(TRUNC(('TRI-2'!BO53 ),2),0))=3,"D-",IF((ROUND(TRUNC(('TRI-2'!BO53 ),2),0))=2,"E+",IF((ROUND(TRUNC(('TRI-2'!BO53  ),2),0))&lt;=1,"E-","")))))))))))</f>
        <v/>
      </c>
      <c r="BP53" s="51" t="str">
        <f>IF(OR('TRI-2'!BP53 ="",'TRI-2'!BP53&lt;0,'TRI-2'!BP53  &gt;10),"",IF((ROUND(TRUNC(('TRI-2'!BP53  ),2),0))=10,"A+",IF((ROUND(TRUNC(('TRI-2'!BP53  ),2),0))=9,"A-",IF((ROUND(TRUNC(('TRI-2'!BP53   ),2),0))=8,"B+",IF((ROUND(TRUNC(('TRI-2'!BP53 ),2),0))=7,"B-",IF((ROUND(TRUNC(('TRI-2'!BP53  ),2),0))=6,"C+",IF((ROUND(TRUNC(('TRI-2'!BP53  ),2),0))=5,"C-",IF((ROUND(TRUNC(('TRI-2'!BP53  ),2),0))=4,"D+",IF((ROUND(TRUNC(('TRI-2'!BP53 ),2),0))=3,"D-",IF((ROUND(TRUNC(('TRI-2'!BP53 ),2),0))=2,"E+",IF((ROUND(TRUNC(('TRI-2'!BP53  ),2),0))&lt;=1,"E-","")))))))))))</f>
        <v/>
      </c>
      <c r="BQ53" s="51" t="str">
        <f>IF(OR('TRI-2'!BQ53 ="",'TRI-2'!BQ53&lt;0,'TRI-2'!BQ53  &gt;10),"",IF((ROUND(TRUNC(('TRI-2'!BQ53  ),2),0))=10,"A+",IF((ROUND(TRUNC(('TRI-2'!BQ53  ),2),0))=9,"A-",IF((ROUND(TRUNC(('TRI-2'!BQ53   ),2),0))=8,"B+",IF((ROUND(TRUNC(('TRI-2'!BQ53 ),2),0))=7,"B-",IF((ROUND(TRUNC(('TRI-2'!BQ53  ),2),0))=6,"C+",IF((ROUND(TRUNC(('TRI-2'!BQ53  ),2),0))=5,"C-",IF((ROUND(TRUNC(('TRI-2'!BQ53  ),2),0))=4,"D+",IF((ROUND(TRUNC(('TRI-2'!BQ53 ),2),0))=3,"D-",IF((ROUND(TRUNC(('TRI-2'!BQ53 ),2),0))=2,"E+",IF((ROUND(TRUNC(('TRI-2'!BQ53  ),2),0))&lt;=1,"E-","")))))))))))</f>
        <v/>
      </c>
      <c r="BR53" s="51" t="str">
        <f>IF(OR('TRI-2'!BR53 ="",'TRI-2'!BR53&lt;0,'TRI-2'!BR53  &gt;10),"",IF((ROUND(TRUNC(('TRI-2'!BR53  ),2),0))=10,"A+",IF((ROUND(TRUNC(('TRI-2'!BR53  ),2),0))=9,"A-",IF((ROUND(TRUNC(('TRI-2'!BR53   ),2),0))=8,"B+",IF((ROUND(TRUNC(('TRI-2'!BR53 ),2),0))=7,"B-",IF((ROUND(TRUNC(('TRI-2'!BR53  ),2),0))=6,"C+",IF((ROUND(TRUNC(('TRI-2'!BR53  ),2),0))=5,"C-",IF((ROUND(TRUNC(('TRI-2'!BR53  ),2),0))=4,"D+",IF((ROUND(TRUNC(('TRI-2'!BR53 ),2),0))=3,"D-",IF((ROUND(TRUNC(('TRI-2'!BR53 ),2),0))=2,"E+",IF((ROUND(TRUNC(('TRI-2'!BR53  ),2),0))&lt;=1,"E-","")))))))))))</f>
        <v/>
      </c>
      <c r="BS53" s="51" t="str">
        <f>IF(OR('TRI-2'!BS53 ="",'TRI-2'!BS53&lt;0,'TRI-2'!BS53  &gt;10),"",IF((ROUND(TRUNC(('TRI-2'!BS53  ),2),0))=10,"A+",IF((ROUND(TRUNC(('TRI-2'!BS53  ),2),0))=9,"A-",IF((ROUND(TRUNC(('TRI-2'!BS53   ),2),0))=8,"B+",IF((ROUND(TRUNC(('TRI-2'!BS53 ),2),0))=7,"B-",IF((ROUND(TRUNC(('TRI-2'!BS53  ),2),0))=6,"C+",IF((ROUND(TRUNC(('TRI-2'!BS53  ),2),0))=5,"C-",IF((ROUND(TRUNC(('TRI-2'!BS53  ),2),0))=4,"D+",IF((ROUND(TRUNC(('TRI-2'!BS53 ),2),0))=3,"D-",IF((ROUND(TRUNC(('TRI-2'!BS53 ),2),0))=2,"E+",IF((ROUND(TRUNC(('TRI-2'!BS53  ),2),0))&lt;=1,"E-","")))))))))))</f>
        <v/>
      </c>
      <c r="BT53" s="51" t="str">
        <f>IF(OR('TRI-2'!BT53 ="",'TRI-2'!BT53&lt;0,'TRI-2'!BT53  &gt;10),"",IF((ROUND(TRUNC(('TRI-2'!BT53  ),2),0))=10,"A+",IF((ROUND(TRUNC(('TRI-2'!BT53  ),2),0))=9,"A-",IF((ROUND(TRUNC(('TRI-2'!BT53   ),2),0))=8,"B+",IF((ROUND(TRUNC(('TRI-2'!BT53 ),2),0))=7,"B-",IF((ROUND(TRUNC(('TRI-2'!BT53  ),2),0))=6,"C+",IF((ROUND(TRUNC(('TRI-2'!BT53  ),2),0))=5,"C-",IF((ROUND(TRUNC(('TRI-2'!BT53  ),2),0))=4,"D+",IF((ROUND(TRUNC(('TRI-2'!BT53 ),2),0))=3,"D-",IF((ROUND(TRUNC(('TRI-2'!BT53 ),2),0))=2,"E+",IF((ROUND(TRUNC(('TRI-2'!BT53  ),2),0))&lt;=1,"E-","")))))))))))</f>
        <v/>
      </c>
      <c r="BU53" s="51" t="str">
        <f>IF(OR('TRI-2'!BU53 ="",'TRI-2'!BU53&lt;0,'TRI-2'!BU53  &gt;10),"",IF((ROUND(TRUNC(('TRI-2'!BU53  ),2),0))=10,"A+",IF((ROUND(TRUNC(('TRI-2'!BU53  ),2),0))=9,"A-",IF((ROUND(TRUNC(('TRI-2'!BU53   ),2),0))=8,"B+",IF((ROUND(TRUNC(('TRI-2'!BU53 ),2),0))=7,"B-",IF((ROUND(TRUNC(('TRI-2'!BU53  ),2),0))=6,"C+",IF((ROUND(TRUNC(('TRI-2'!BU53  ),2),0))=5,"C-",IF((ROUND(TRUNC(('TRI-2'!BU53  ),2),0))=4,"D+",IF((ROUND(TRUNC(('TRI-2'!BU53 ),2),0))=3,"D-",IF((ROUND(TRUNC(('TRI-2'!BU53 ),2),0))=2,"E+",IF((ROUND(TRUNC(('TRI-2'!BU53  ),2),0))&lt;=1,"E-","")))))))))))</f>
        <v/>
      </c>
      <c r="BV53" s="51" t="str">
        <f>IF(OR('TRI-2'!BV53 ="",'TRI-2'!BV53&lt;0,'TRI-2'!BV53  &gt;10),"",IF((ROUND(TRUNC(('TRI-2'!BV53  ),2),0))=10,"A+",IF((ROUND(TRUNC(('TRI-2'!BV53  ),2),0))=9,"A-",IF((ROUND(TRUNC(('TRI-2'!BV53   ),2),0))=8,"B+",IF((ROUND(TRUNC(('TRI-2'!BV53 ),2),0))=7,"B-",IF((ROUND(TRUNC(('TRI-2'!BV53  ),2),0))=6,"C+",IF((ROUND(TRUNC(('TRI-2'!BV53  ),2),0))=5,"C-",IF((ROUND(TRUNC(('TRI-2'!BV53  ),2),0))=4,"D+",IF((ROUND(TRUNC(('TRI-2'!BV53 ),2),0))=3,"D-",IF((ROUND(TRUNC(('TRI-2'!BV53 ),2),0))=2,"E+",IF((ROUND(TRUNC(('TRI-2'!BV53  ),2),0))&lt;=1,"E-","")))))))))))</f>
        <v/>
      </c>
      <c r="BW53" s="51" t="str">
        <f>IF(OR('TRI-2'!BW53 ="",'TRI-2'!BW53&lt;0,'TRI-2'!BW53  &gt;10),"",IF((ROUND(TRUNC(('TRI-2'!BW53  ),2),0))=10,"A+",IF((ROUND(TRUNC(('TRI-2'!BW53  ),2),0))=9,"A-",IF((ROUND(TRUNC(('TRI-2'!BW53   ),2),0))=8,"B+",IF((ROUND(TRUNC(('TRI-2'!BW53 ),2),0))=7,"B-",IF((ROUND(TRUNC(('TRI-2'!BW53  ),2),0))=6,"C+",IF((ROUND(TRUNC(('TRI-2'!BW53  ),2),0))=5,"C-",IF((ROUND(TRUNC(('TRI-2'!BW53  ),2),0))=4,"D+",IF((ROUND(TRUNC(('TRI-2'!BW53 ),2),0))=3,"D-",IF((ROUND(TRUNC(('TRI-2'!BW53 ),2),0))=2,"E+",IF((ROUND(TRUNC(('TRI-2'!BW53  ),2),0))&lt;=1,"E-","")))))))))))</f>
        <v/>
      </c>
      <c r="BX53" s="51" t="str">
        <f>IF(OR('TRI-2'!BX53 ="",'TRI-2'!BX53&lt;0,'TRI-2'!BX53  &gt;10),"",IF((ROUND(TRUNC(('TRI-2'!BX53  ),2),0))=10,"A+",IF((ROUND(TRUNC(('TRI-2'!BX53  ),2),0))=9,"A-",IF((ROUND(TRUNC(('TRI-2'!BX53   ),2),0))=8,"B+",IF((ROUND(TRUNC(('TRI-2'!BX53 ),2),0))=7,"B-",IF((ROUND(TRUNC(('TRI-2'!BX53  ),2),0))=6,"C+",IF((ROUND(TRUNC(('TRI-2'!BX53  ),2),0))=5,"C-",IF((ROUND(TRUNC(('TRI-2'!BX53  ),2),0))=4,"D+",IF((ROUND(TRUNC(('TRI-2'!BX53 ),2),0))=3,"D-",IF((ROUND(TRUNC(('TRI-2'!BX53 ),2),0))=2,"E+",IF((ROUND(TRUNC(('TRI-2'!BX53  ),2),0))&lt;=1,"E-","")))))))))))</f>
        <v/>
      </c>
      <c r="BY53" s="51" t="str">
        <f>IF(OR('TRI-2'!BY53 ="",'TRI-2'!BY53&lt;0,'TRI-2'!BY53  &gt;10),"",IF((ROUND(TRUNC(('TRI-2'!BY53  ),2),0))=10,"A+",IF((ROUND(TRUNC(('TRI-2'!BY53  ),2),0))=9,"A-",IF((ROUND(TRUNC(('TRI-2'!BY53   ),2),0))=8,"B+",IF((ROUND(TRUNC(('TRI-2'!BY53 ),2),0))=7,"B-",IF((ROUND(TRUNC(('TRI-2'!BY53  ),2),0))=6,"C+",IF((ROUND(TRUNC(('TRI-2'!BY53  ),2),0))=5,"C-",IF((ROUND(TRUNC(('TRI-2'!BY53  ),2),0))=4,"D+",IF((ROUND(TRUNC(('TRI-2'!BY53 ),2),0))=3,"D-",IF((ROUND(TRUNC(('TRI-2'!BY53 ),2),0))=2,"E+",IF((ROUND(TRUNC(('TRI-2'!BY53  ),2),0))&lt;=1,"E-","")))))))))))</f>
        <v/>
      </c>
      <c r="BZ53" s="51" t="str">
        <f>IF(OR('TRI-2'!BZ53 ="",'TRI-2'!BZ53&lt;0,'TRI-2'!BZ53  &gt;10),"",IF((ROUND(TRUNC(('TRI-2'!BZ53  ),2),0))=10,"A+",IF((ROUND(TRUNC(('TRI-2'!BZ53  ),2),0))=9,"A-",IF((ROUND(TRUNC(('TRI-2'!BZ53   ),2),0))=8,"B+",IF((ROUND(TRUNC(('TRI-2'!BZ53 ),2),0))=7,"B-",IF((ROUND(TRUNC(('TRI-2'!BZ53  ),2),0))=6,"C+",IF((ROUND(TRUNC(('TRI-2'!BZ53  ),2),0))=5,"C-",IF((ROUND(TRUNC(('TRI-2'!BZ53  ),2),0))=4,"D+",IF((ROUND(TRUNC(('TRI-2'!BZ53 ),2),0))=3,"D-",IF((ROUND(TRUNC(('TRI-2'!BZ53 ),2),0))=2,"E+",IF((ROUND(TRUNC(('TRI-2'!BZ53  ),2),0))&lt;=1,"E-","")))))))))))</f>
        <v/>
      </c>
      <c r="CA53" s="51" t="str">
        <f>IF(OR('TRI-2'!CA53 ="",'TRI-2'!CA53&lt;0,'TRI-2'!CA53  &gt;10),"",IF((ROUND(TRUNC(('TRI-2'!CA53  ),2),0))=10,"A+",IF((ROUND(TRUNC(('TRI-2'!CA53  ),2),0))=9,"A-",IF((ROUND(TRUNC(('TRI-2'!CA53   ),2),0))=8,"B+",IF((ROUND(TRUNC(('TRI-2'!CA53 ),2),0))=7,"B-",IF((ROUND(TRUNC(('TRI-2'!CA53  ),2),0))=6,"C+",IF((ROUND(TRUNC(('TRI-2'!CA53  ),2),0))=5,"C-",IF((ROUND(TRUNC(('TRI-2'!CA53  ),2),0))=4,"D+",IF((ROUND(TRUNC(('TRI-2'!CA53 ),2),0))=3,"D-",IF((ROUND(TRUNC(('TRI-2'!CA53 ),2),0))=2,"E+",IF((ROUND(TRUNC(('TRI-2'!CA53  ),2),0))&lt;=1,"E-","")))))))))))</f>
        <v/>
      </c>
      <c r="CB53" s="51" t="str">
        <f>IF(OR('TRI-2'!CB53 ="",'TRI-2'!CB53&lt;0,'TRI-2'!CB53  &gt;10),"",IF((ROUND(TRUNC(('TRI-2'!CB53  ),2),0))=10,"A+",IF((ROUND(TRUNC(('TRI-2'!CB53  ),2),0))=9,"A-",IF((ROUND(TRUNC(('TRI-2'!CB53   ),2),0))=8,"B+",IF((ROUND(TRUNC(('TRI-2'!CB53 ),2),0))=7,"B-",IF((ROUND(TRUNC(('TRI-2'!CB53  ),2),0))=6,"C+",IF((ROUND(TRUNC(('TRI-2'!CB53  ),2),0))=5,"C-",IF((ROUND(TRUNC(('TRI-2'!CB53  ),2),0))=4,"D+",IF((ROUND(TRUNC(('TRI-2'!CB53 ),2),0))=3,"D-",IF((ROUND(TRUNC(('TRI-2'!CB53 ),2),0))=2,"E+",IF((ROUND(TRUNC(('TRI-2'!CB53  ),2),0))&lt;=1,"E-","")))))))))))</f>
        <v/>
      </c>
      <c r="CC53" s="51" t="str">
        <f>IF(OR('TRI-2'!CC53 ="",'TRI-2'!CC53&lt;0,'TRI-2'!CC53  &gt;10),"",IF((ROUND(TRUNC(('TRI-2'!CC53  ),2),0))=10,"A+",IF((ROUND(TRUNC(('TRI-2'!CC53  ),2),0))=9,"A-",IF((ROUND(TRUNC(('TRI-2'!CC53   ),2),0))=8,"B+",IF((ROUND(TRUNC(('TRI-2'!CC53 ),2),0))=7,"B-",IF((ROUND(TRUNC(('TRI-2'!CC53  ),2),0))=6,"C+",IF((ROUND(TRUNC(('TRI-2'!CC53  ),2),0))=5,"C-",IF((ROUND(TRUNC(('TRI-2'!CC53  ),2),0))=4,"D+",IF((ROUND(TRUNC(('TRI-2'!CC53 ),2),0))=3,"D-",IF((ROUND(TRUNC(('TRI-2'!CC53 ),2),0))=2,"E+",IF((ROUND(TRUNC(('TRI-2'!CC53  ),2),0))&lt;=1,"E-","")))))))))))</f>
        <v/>
      </c>
      <c r="CD53" s="51" t="str">
        <f>IF(OR('TRI-2'!CD53 ="",'TRI-2'!CD53&lt;0,'TRI-2'!CD53  &gt;10),"",IF((ROUND(TRUNC(('TRI-2'!CD53  ),2),0))=10,"A+",IF((ROUND(TRUNC(('TRI-2'!CD53  ),2),0))=9,"A-",IF((ROUND(TRUNC(('TRI-2'!CD53   ),2),0))=8,"B+",IF((ROUND(TRUNC(('TRI-2'!CD53 ),2),0))=7,"B-",IF((ROUND(TRUNC(('TRI-2'!CD53  ),2),0))=6,"C+",IF((ROUND(TRUNC(('TRI-2'!CD53  ),2),0))=5,"C-",IF((ROUND(TRUNC(('TRI-2'!CD53  ),2),0))=4,"D+",IF((ROUND(TRUNC(('TRI-2'!CD53 ),2),0))=3,"D-",IF((ROUND(TRUNC(('TRI-2'!CD53 ),2),0))=2,"E+",IF((ROUND(TRUNC(('TRI-2'!CD53  ),2),0))&lt;=1,"E-","")))))))))))</f>
        <v/>
      </c>
      <c r="CE53" s="51" t="str">
        <f>IF(OR('TRI-2'!CE53 ="",'TRI-2'!CE53&lt;0,'TRI-2'!CE53  &gt;10),"",IF((ROUND(TRUNC(('TRI-2'!CE53  ),2),0))=10,"A+",IF((ROUND(TRUNC(('TRI-2'!CE53  ),2),0))=9,"A-",IF((ROUND(TRUNC(('TRI-2'!CE53   ),2),0))=8,"B+",IF((ROUND(TRUNC(('TRI-2'!CE53 ),2),0))=7,"B-",IF((ROUND(TRUNC(('TRI-2'!CE53  ),2),0))=6,"C+",IF((ROUND(TRUNC(('TRI-2'!CE53  ),2),0))=5,"C-",IF((ROUND(TRUNC(('TRI-2'!CE53  ),2),0))=4,"D+",IF((ROUND(TRUNC(('TRI-2'!CE53 ),2),0))=3,"D-",IF((ROUND(TRUNC(('TRI-2'!CE53 ),2),0))=2,"E+",IF((ROUND(TRUNC(('TRI-2'!CE53  ),2),0))&lt;=1,"E-","")))))))))))</f>
        <v/>
      </c>
      <c r="CF53" s="51" t="str">
        <f>IF(OR('TRI-2'!CF53 ="",'TRI-2'!CF53&lt;0,'TRI-2'!CF53  &gt;10),"",IF((ROUND(TRUNC(('TRI-2'!CF53  ),2),0))=10,"A+",IF((ROUND(TRUNC(('TRI-2'!CF53  ),2),0))=9,"A-",IF((ROUND(TRUNC(('TRI-2'!CF53   ),2),0))=8,"B+",IF((ROUND(TRUNC(('TRI-2'!CF53 ),2),0))=7,"B-",IF((ROUND(TRUNC(('TRI-2'!CF53  ),2),0))=6,"C+",IF((ROUND(TRUNC(('TRI-2'!CF53  ),2),0))=5,"C-",IF((ROUND(TRUNC(('TRI-2'!CF53  ),2),0))=4,"D+",IF((ROUND(TRUNC(('TRI-2'!CF53 ),2),0))=3,"D-",IF((ROUND(TRUNC(('TRI-2'!CF53 ),2),0))=2,"E+",IF((ROUND(TRUNC(('TRI-2'!CF53  ),2),0))&lt;=1,"E-","")))))))))))</f>
        <v/>
      </c>
      <c r="CG53" s="51" t="str">
        <f>IF(OR('TRI-2'!CG53 ="",'TRI-2'!CG53&lt;0,'TRI-2'!CG53  &gt;10),"",IF((ROUND(TRUNC(('TRI-2'!CG53  ),2),0))=10,"A+",IF((ROUND(TRUNC(('TRI-2'!CG53  ),2),0))=9,"A-",IF((ROUND(TRUNC(('TRI-2'!CG53   ),2),0))=8,"B+",IF((ROUND(TRUNC(('TRI-2'!CG53 ),2),0))=7,"B-",IF((ROUND(TRUNC(('TRI-2'!CG53  ),2),0))=6,"C+",IF((ROUND(TRUNC(('TRI-2'!CG53  ),2),0))=5,"C-",IF((ROUND(TRUNC(('TRI-2'!CG53  ),2),0))=4,"D+",IF((ROUND(TRUNC(('TRI-2'!CG53 ),2),0))=3,"D-",IF((ROUND(TRUNC(('TRI-2'!CG53 ),2),0))=2,"E+",IF((ROUND(TRUNC(('TRI-2'!CG53  ),2),0))&lt;=1,"E-","")))))))))))</f>
        <v/>
      </c>
      <c r="CH53" s="51" t="str">
        <f>IF(OR('TRI-2'!CH53 ="",'TRI-2'!CH53&lt;0,'TRI-2'!CH53  &gt;10),"",IF((ROUND(TRUNC(('TRI-2'!CH53  ),2),0))=10,"A+",IF((ROUND(TRUNC(('TRI-2'!CH53  ),2),0))=9,"A-",IF((ROUND(TRUNC(('TRI-2'!CH53   ),2),0))=8,"B+",IF((ROUND(TRUNC(('TRI-2'!CH53 ),2),0))=7,"B-",IF((ROUND(TRUNC(('TRI-2'!CH53  ),2),0))=6,"C+",IF((ROUND(TRUNC(('TRI-2'!CH53  ),2),0))=5,"C-",IF((ROUND(TRUNC(('TRI-2'!CH53  ),2),0))=4,"D+",IF((ROUND(TRUNC(('TRI-2'!CH53 ),2),0))=3,"D-",IF((ROUND(TRUNC(('TRI-2'!CH53 ),2),0))=2,"E+",IF((ROUND(TRUNC(('TRI-2'!CH53  ),2),0))&lt;=1,"E-","")))))))))))</f>
        <v/>
      </c>
      <c r="CI53" s="51" t="str">
        <f>IF(OR('TRI-2'!CI53 ="",'TRI-2'!CI53&lt;0,'TRI-2'!CI53  &gt;10),"",IF((ROUND(TRUNC(('TRI-2'!CI53  ),2),0))=10,"A+",IF((ROUND(TRUNC(('TRI-2'!CI53  ),2),0))=9,"A-",IF((ROUND(TRUNC(('TRI-2'!CI53   ),2),0))=8,"B+",IF((ROUND(TRUNC(('TRI-2'!CI53 ),2),0))=7,"B-",IF((ROUND(TRUNC(('TRI-2'!CI53  ),2),0))=6,"C+",IF((ROUND(TRUNC(('TRI-2'!CI53  ),2),0))=5,"C-",IF((ROUND(TRUNC(('TRI-2'!CI53  ),2),0))=4,"D+",IF((ROUND(TRUNC(('TRI-2'!CI53 ),2),0))=3,"D-",IF((ROUND(TRUNC(('TRI-2'!CI53 ),2),0))=2,"E+",IF((ROUND(TRUNC(('TRI-2'!CI53  ),2),0))&lt;=1,"E-","")))))))))))</f>
        <v/>
      </c>
      <c r="CJ53" s="51" t="str">
        <f>IF(OR('TRI-2'!CJ53 ="",'TRI-2'!CJ53&lt;0,'TRI-2'!CJ53  &gt;10),"",IF((ROUND(TRUNC(('TRI-2'!CJ53  ),2),0))=10,"A+",IF((ROUND(TRUNC(('TRI-2'!CJ53  ),2),0))=9,"A-",IF((ROUND(TRUNC(('TRI-2'!CJ53   ),2),0))=8,"B+",IF((ROUND(TRUNC(('TRI-2'!CJ53 ),2),0))=7,"B-",IF((ROUND(TRUNC(('TRI-2'!CJ53  ),2),0))=6,"C+",IF((ROUND(TRUNC(('TRI-2'!CJ53  ),2),0))=5,"C-",IF((ROUND(TRUNC(('TRI-2'!CJ53  ),2),0))=4,"D+",IF((ROUND(TRUNC(('TRI-2'!CJ53 ),2),0))=3,"D-",IF((ROUND(TRUNC(('TRI-2'!CJ53 ),2),0))=2,"E+",IF((ROUND(TRUNC(('TRI-2'!CJ53  ),2),0))&lt;=1,"E-","")))))))))))</f>
        <v/>
      </c>
      <c r="CK53" s="51" t="str">
        <f>IF(OR('TRI-2'!CK53 ="",'TRI-2'!CK53&lt;0,'TRI-2'!CK53  &gt;10),"",IF((ROUND(TRUNC(('TRI-2'!CK53  ),2),0))=10,"A+",IF((ROUND(TRUNC(('TRI-2'!CK53  ),2),0))=9,"A-",IF((ROUND(TRUNC(('TRI-2'!CK53   ),2),0))=8,"B+",IF((ROUND(TRUNC(('TRI-2'!CK53 ),2),0))=7,"B-",IF((ROUND(TRUNC(('TRI-2'!CK53  ),2),0))=6,"C+",IF((ROUND(TRUNC(('TRI-2'!CK53  ),2),0))=5,"C-",IF((ROUND(TRUNC(('TRI-2'!CK53  ),2),0))=4,"D+",IF((ROUND(TRUNC(('TRI-2'!CK53 ),2),0))=3,"D-",IF((ROUND(TRUNC(('TRI-2'!CK53 ),2),0))=2,"E+",IF((ROUND(TRUNC(('TRI-2'!CK53  ),2),0))&lt;=1,"E-","")))))))))))</f>
        <v/>
      </c>
      <c r="CL53" s="51" t="str">
        <f>IF(OR('TRI-2'!CL53 ="",'TRI-2'!CL53&lt;0,'TRI-2'!CL53  &gt;10),"",IF((ROUND(TRUNC(('TRI-2'!CL53  ),2),0))=10,"A+",IF((ROUND(TRUNC(('TRI-2'!CL53  ),2),0))=9,"A-",IF((ROUND(TRUNC(('TRI-2'!CL53   ),2),0))=8,"B+",IF((ROUND(TRUNC(('TRI-2'!CL53 ),2),0))=7,"B-",IF((ROUND(TRUNC(('TRI-2'!CL53  ),2),0))=6,"C+",IF((ROUND(TRUNC(('TRI-2'!CL53  ),2),0))=5,"C-",IF((ROUND(TRUNC(('TRI-2'!CL53  ),2),0))=4,"D+",IF((ROUND(TRUNC(('TRI-2'!CL53 ),2),0))=3,"D-",IF((ROUND(TRUNC(('TRI-2'!CL53 ),2),0))=2,"E+",IF((ROUND(TRUNC(('TRI-2'!CL53  ),2),0))&lt;=1,"E-","")))))))))))</f>
        <v/>
      </c>
      <c r="CM53" s="51" t="str">
        <f>IF(OR('TRI-2'!CM53 ="",'TRI-2'!CM53&lt;0,'TRI-2'!CM53  &gt;10),"",IF((ROUND(TRUNC(('TRI-2'!CM53  ),2),0))=10,"A+",IF((ROUND(TRUNC(('TRI-2'!CM53  ),2),0))=9,"A-",IF((ROUND(TRUNC(('TRI-2'!CM53   ),2),0))=8,"B+",IF((ROUND(TRUNC(('TRI-2'!CM53 ),2),0))=7,"B-",IF((ROUND(TRUNC(('TRI-2'!CM53  ),2),0))=6,"C+",IF((ROUND(TRUNC(('TRI-2'!CM53  ),2),0))=5,"C-",IF((ROUND(TRUNC(('TRI-2'!CM53  ),2),0))=4,"D+",IF((ROUND(TRUNC(('TRI-2'!CM53 ),2),0))=3,"D-",IF((ROUND(TRUNC(('TRI-2'!CM53 ),2),0))=2,"E+",IF((ROUND(TRUNC(('TRI-2'!CM53  ),2),0))&lt;=1,"E-","")))))))))))</f>
        <v/>
      </c>
      <c r="CN53" s="51" t="str">
        <f>IF(OR('TRI-2'!CN53 ="",'TRI-2'!CN53&lt;0,'TRI-2'!CN53  &gt;10),"",IF((ROUND(TRUNC(('TRI-2'!CN53  ),2),0))=10,"A+",IF((ROUND(TRUNC(('TRI-2'!CN53  ),2),0))=9,"A-",IF((ROUND(TRUNC(('TRI-2'!CN53   ),2),0))=8,"B+",IF((ROUND(TRUNC(('TRI-2'!CN53 ),2),0))=7,"B-",IF((ROUND(TRUNC(('TRI-2'!CN53  ),2),0))=6,"C+",IF((ROUND(TRUNC(('TRI-2'!CN53  ),2),0))=5,"C-",IF((ROUND(TRUNC(('TRI-2'!CN53  ),2),0))=4,"D+",IF((ROUND(TRUNC(('TRI-2'!CN53 ),2),0))=3,"D-",IF((ROUND(TRUNC(('TRI-2'!CN53 ),2),0))=2,"E+",IF((ROUND(TRUNC(('TRI-2'!CN53  ),2),0))&lt;=1,"E-","")))))))))))</f>
        <v/>
      </c>
      <c r="CO53" s="51" t="str">
        <f>IF(OR('TRI-2'!CO53 ="",'TRI-2'!CO53&lt;0,'TRI-2'!CO53  &gt;10),"",IF((ROUND(TRUNC(('TRI-2'!CO53  ),2),0))=10,"A+",IF((ROUND(TRUNC(('TRI-2'!CO53  ),2),0))=9,"A-",IF((ROUND(TRUNC(('TRI-2'!CO53   ),2),0))=8,"B+",IF((ROUND(TRUNC(('TRI-2'!CO53 ),2),0))=7,"B-",IF((ROUND(TRUNC(('TRI-2'!CO53  ),2),0))=6,"C+",IF((ROUND(TRUNC(('TRI-2'!CO53  ),2),0))=5,"C-",IF((ROUND(TRUNC(('TRI-2'!CO53  ),2),0))=4,"D+",IF((ROUND(TRUNC(('TRI-2'!CO53 ),2),0))=3,"D-",IF((ROUND(TRUNC(('TRI-2'!CO53 ),2),0))=2,"E+",IF((ROUND(TRUNC(('TRI-2'!CO53  ),2),0))&lt;=1,"E-","")))))))))))</f>
        <v/>
      </c>
      <c r="CP53" s="51" t="str">
        <f>IF(OR('TRI-2'!CP53 ="",'TRI-2'!CP53&lt;0,'TRI-2'!CP53  &gt;10),"",IF((ROUND(TRUNC(('TRI-2'!CP53  ),2),0))=10,"A+",IF((ROUND(TRUNC(('TRI-2'!CP53  ),2),0))=9,"A-",IF((ROUND(TRUNC(('TRI-2'!CP53   ),2),0))=8,"B+",IF((ROUND(TRUNC(('TRI-2'!CP53 ),2),0))=7,"B-",IF((ROUND(TRUNC(('TRI-2'!CP53  ),2),0))=6,"C+",IF((ROUND(TRUNC(('TRI-2'!CP53  ),2),0))=5,"C-",IF((ROUND(TRUNC(('TRI-2'!CP53  ),2),0))=4,"D+",IF((ROUND(TRUNC(('TRI-2'!CP53 ),2),0))=3,"D-",IF((ROUND(TRUNC(('TRI-2'!CP53 ),2),0))=2,"E+",IF((ROUND(TRUNC(('TRI-2'!CP53  ),2),0))&lt;=1,"E-","")))))))))))</f>
        <v/>
      </c>
      <c r="CQ53" s="51" t="str">
        <f>IF(OR('TRI-2'!CQ53 ="",'TRI-2'!CQ53&lt;0,'TRI-2'!CQ53  &gt;10),"",IF((ROUND(TRUNC(('TRI-2'!CQ53  ),2),0))=10,"A+",IF((ROUND(TRUNC(('TRI-2'!CQ53  ),2),0))=9,"A-",IF((ROUND(TRUNC(('TRI-2'!CQ53   ),2),0))=8,"B+",IF((ROUND(TRUNC(('TRI-2'!CQ53 ),2),0))=7,"B-",IF((ROUND(TRUNC(('TRI-2'!CQ53  ),2),0))=6,"C+",IF((ROUND(TRUNC(('TRI-2'!CQ53  ),2),0))=5,"C-",IF((ROUND(TRUNC(('TRI-2'!CQ53  ),2),0))=4,"D+",IF((ROUND(TRUNC(('TRI-2'!CQ53 ),2),0))=3,"D-",IF((ROUND(TRUNC(('TRI-2'!CQ53 ),2),0))=2,"E+",IF((ROUND(TRUNC(('TRI-2'!CQ53  ),2),0))&lt;=1,"E-","")))))))))))</f>
        <v/>
      </c>
      <c r="CR53" s="51" t="str">
        <f>IF(OR('TRI-2'!CR53 ="",'TRI-2'!CR53&lt;0,'TRI-2'!CR53  &gt;10),"",IF((ROUND(TRUNC(('TRI-2'!CR53  ),2),0))=10,"A+",IF((ROUND(TRUNC(('TRI-2'!CR53  ),2),0))=9,"A-",IF((ROUND(TRUNC(('TRI-2'!CR53   ),2),0))=8,"B+",IF((ROUND(TRUNC(('TRI-2'!CR53 ),2),0))=7,"B-",IF((ROUND(TRUNC(('TRI-2'!CR53  ),2),0))=6,"C+",IF((ROUND(TRUNC(('TRI-2'!CR53  ),2),0))=5,"C-",IF((ROUND(TRUNC(('TRI-2'!CR53  ),2),0))=4,"D+",IF((ROUND(TRUNC(('TRI-2'!CR53 ),2),0))=3,"D-",IF((ROUND(TRUNC(('TRI-2'!CR53 ),2),0))=2,"E+",IF((ROUND(TRUNC(('TRI-2'!CR53  ),2),0))&lt;=1,"E-","")))))))))))</f>
        <v/>
      </c>
      <c r="CS53" s="51" t="str">
        <f>IF(OR('TRI-2'!CS53 ="",'TRI-2'!CS53&lt;0,'TRI-2'!CS53  &gt;10),"",IF((ROUND(TRUNC(('TRI-2'!CS53  ),2),0))=10,"A+",IF((ROUND(TRUNC(('TRI-2'!CS53  ),2),0))=9,"A-",IF((ROUND(TRUNC(('TRI-2'!CS53   ),2),0))=8,"B+",IF((ROUND(TRUNC(('TRI-2'!CS53 ),2),0))=7,"B-",IF((ROUND(TRUNC(('TRI-2'!CS53  ),2),0))=6,"C+",IF((ROUND(TRUNC(('TRI-2'!CS53  ),2),0))=5,"C-",IF((ROUND(TRUNC(('TRI-2'!CS53  ),2),0))=4,"D+",IF((ROUND(TRUNC(('TRI-2'!CS53 ),2),0))=3,"D-",IF((ROUND(TRUNC(('TRI-2'!CS53 ),2),0))=2,"E+",IF((ROUND(TRUNC(('TRI-2'!CS53  ),2),0))&lt;=1,"E-","")))))))))))</f>
        <v/>
      </c>
      <c r="CT53" s="51" t="str">
        <f>IF(OR('TRI-2'!CT53 ="",'TRI-2'!CT53&lt;0,'TRI-2'!CT53  &gt;10),"",IF((ROUND(TRUNC(('TRI-2'!CT53  ),2),0))=10,"A+",IF((ROUND(TRUNC(('TRI-2'!CT53  ),2),0))=9,"A-",IF((ROUND(TRUNC(('TRI-2'!CT53   ),2),0))=8,"B+",IF((ROUND(TRUNC(('TRI-2'!CT53 ),2),0))=7,"B-",IF((ROUND(TRUNC(('TRI-2'!CT53  ),2),0))=6,"C+",IF((ROUND(TRUNC(('TRI-2'!CT53  ),2),0))=5,"C-",IF((ROUND(TRUNC(('TRI-2'!CT53  ),2),0))=4,"D+",IF((ROUND(TRUNC(('TRI-2'!CT53 ),2),0))=3,"D-",IF((ROUND(TRUNC(('TRI-2'!CT53 ),2),0))=2,"E+",IF((ROUND(TRUNC(('TRI-2'!CT53  ),2),0))&lt;=1,"E-","")))))))))))</f>
        <v/>
      </c>
      <c r="CU53" s="51" t="str">
        <f>IF(OR('TRI-2'!CU53 ="",'TRI-2'!CU53&lt;0,'TRI-2'!CU53  &gt;10),"",IF((ROUND(TRUNC(('TRI-2'!CU53  ),2),0))=10,"A+",IF((ROUND(TRUNC(('TRI-2'!CU53  ),2),0))=9,"A-",IF((ROUND(TRUNC(('TRI-2'!CU53   ),2),0))=8,"B+",IF((ROUND(TRUNC(('TRI-2'!CU53 ),2),0))=7,"B-",IF((ROUND(TRUNC(('TRI-2'!CU53  ),2),0))=6,"C+",IF((ROUND(TRUNC(('TRI-2'!CU53  ),2),0))=5,"C-",IF((ROUND(TRUNC(('TRI-2'!CU53  ),2),0))=4,"D+",IF((ROUND(TRUNC(('TRI-2'!CU53 ),2),0))=3,"D-",IF((ROUND(TRUNC(('TRI-2'!CU53 ),2),0))=2,"E+",IF((ROUND(TRUNC(('TRI-2'!CU53  ),2),0))&lt;=1,"E-","")))))))))))</f>
        <v/>
      </c>
      <c r="CV53" s="51" t="str">
        <f>IF(OR('TRI-2'!CV53 ="",'TRI-2'!CV53&lt;0,'TRI-2'!CV53  &gt;10),"",IF((ROUND(TRUNC(('TRI-2'!CV53  ),2),0))=10,"A+",IF((ROUND(TRUNC(('TRI-2'!CV53  ),2),0))=9,"A-",IF((ROUND(TRUNC(('TRI-2'!CV53   ),2),0))=8,"B+",IF((ROUND(TRUNC(('TRI-2'!CV53 ),2),0))=7,"B-",IF((ROUND(TRUNC(('TRI-2'!CV53  ),2),0))=6,"C+",IF((ROUND(TRUNC(('TRI-2'!CV53  ),2),0))=5,"C-",IF((ROUND(TRUNC(('TRI-2'!CV53  ),2),0))=4,"D+",IF((ROUND(TRUNC(('TRI-2'!CV53 ),2),0))=3,"D-",IF((ROUND(TRUNC(('TRI-2'!CV53 ),2),0))=2,"E+",IF((ROUND(TRUNC(('TRI-2'!CV53  ),2),0))&lt;=1,"E-","")))))))))))</f>
        <v/>
      </c>
      <c r="CW53" s="51" t="str">
        <f>IF(OR('TRI-2'!CW53 ="",'TRI-2'!CW53&lt;0,'TRI-2'!CW53  &gt;10),"",IF((ROUND(TRUNC(('TRI-2'!CW53  ),2),0))=10,"A+",IF((ROUND(TRUNC(('TRI-2'!CW53  ),2),0))=9,"A-",IF((ROUND(TRUNC(('TRI-2'!CW53   ),2),0))=8,"B+",IF((ROUND(TRUNC(('TRI-2'!CW53 ),2),0))=7,"B-",IF((ROUND(TRUNC(('TRI-2'!CW53  ),2),0))=6,"C+",IF((ROUND(TRUNC(('TRI-2'!CW53  ),2),0))=5,"C-",IF((ROUND(TRUNC(('TRI-2'!CW53  ),2),0))=4,"D+",IF((ROUND(TRUNC(('TRI-2'!CW53 ),2),0))=3,"D-",IF((ROUND(TRUNC(('TRI-2'!CW53 ),2),0))=2,"E+",IF((ROUND(TRUNC(('TRI-2'!CW53  ),2),0))&lt;=1,"E-","")))))))))))</f>
        <v/>
      </c>
      <c r="CX53" s="51" t="str">
        <f>IF(OR('TRI-2'!CX53 ="",'TRI-2'!CX53&lt;0,'TRI-2'!CX53  &gt;10),"",IF((ROUND(TRUNC(('TRI-2'!CX53  ),2),0))=10,"A+",IF((ROUND(TRUNC(('TRI-2'!CX53  ),2),0))=9,"A-",IF((ROUND(TRUNC(('TRI-2'!CX53   ),2),0))=8,"B+",IF((ROUND(TRUNC(('TRI-2'!CX53 ),2),0))=7,"B-",IF((ROUND(TRUNC(('TRI-2'!CX53  ),2),0))=6,"C+",IF((ROUND(TRUNC(('TRI-2'!CX53  ),2),0))=5,"C-",IF((ROUND(TRUNC(('TRI-2'!CX53  ),2),0))=4,"D+",IF((ROUND(TRUNC(('TRI-2'!CX53 ),2),0))=3,"D-",IF((ROUND(TRUNC(('TRI-2'!CX53 ),2),0))=2,"E+",IF((ROUND(TRUNC(('TRI-2'!CX53  ),2),0))&lt;=1,"E-","")))))))))))</f>
        <v/>
      </c>
      <c r="CY53" s="51" t="str">
        <f>IF(OR('TRI-2'!CY53 ="",'TRI-2'!CY53&lt;0,'TRI-2'!CY53  &gt;10),"",IF((ROUND(TRUNC(('TRI-2'!CY53  ),2),0))=10,"A+",IF((ROUND(TRUNC(('TRI-2'!CY53  ),2),0))=9,"A-",IF((ROUND(TRUNC(('TRI-2'!CY53   ),2),0))=8,"B+",IF((ROUND(TRUNC(('TRI-2'!CY53 ),2),0))=7,"B-",IF((ROUND(TRUNC(('TRI-2'!CY53  ),2),0))=6,"C+",IF((ROUND(TRUNC(('TRI-2'!CY53  ),2),0))=5,"C-",IF((ROUND(TRUNC(('TRI-2'!CY53  ),2),0))=4,"D+",IF((ROUND(TRUNC(('TRI-2'!CY53 ),2),0))=3,"D-",IF((ROUND(TRUNC(('TRI-2'!CY53 ),2),0))=2,"E+",IF((ROUND(TRUNC(('TRI-2'!CY53  ),2),0))&lt;=1,"E-","")))))))))))</f>
        <v/>
      </c>
      <c r="CZ53" s="51" t="str">
        <f>IF(OR('TRI-2'!CZ53 ="",'TRI-2'!CZ53&lt;0,'TRI-2'!CZ53  &gt;10),"",IF((ROUND(TRUNC(('TRI-2'!CZ53  ),2),0))=10,"A+",IF((ROUND(TRUNC(('TRI-2'!CZ53  ),2),0))=9,"A-",IF((ROUND(TRUNC(('TRI-2'!CZ53   ),2),0))=8,"B+",IF((ROUND(TRUNC(('TRI-2'!CZ53 ),2),0))=7,"B-",IF((ROUND(TRUNC(('TRI-2'!CZ53  ),2),0))=6,"C+",IF((ROUND(TRUNC(('TRI-2'!CZ53  ),2),0))=5,"C-",IF((ROUND(TRUNC(('TRI-2'!CZ53  ),2),0))=4,"D+",IF((ROUND(TRUNC(('TRI-2'!CZ53 ),2),0))=3,"D-",IF((ROUND(TRUNC(('TRI-2'!CZ53 ),2),0))=2,"E+",IF((ROUND(TRUNC(('TRI-2'!CZ53  ),2),0))&lt;=1,"E-","")))))))))))</f>
        <v/>
      </c>
      <c r="DA53" s="51" t="str">
        <f>IF(OR('TRI-2'!DA53 ="",'TRI-2'!DA53&lt;0,'TRI-2'!DA53  &gt;10),"",IF((ROUND(TRUNC(('TRI-2'!DA53  ),2),0))=10,"A+",IF((ROUND(TRUNC(('TRI-2'!DA53  ),2),0))=9,"A-",IF((ROUND(TRUNC(('TRI-2'!DA53   ),2),0))=8,"B+",IF((ROUND(TRUNC(('TRI-2'!DA53 ),2),0))=7,"B-",IF((ROUND(TRUNC(('TRI-2'!DA53  ),2),0))=6,"C+",IF((ROUND(TRUNC(('TRI-2'!DA53  ),2),0))=5,"C-",IF((ROUND(TRUNC(('TRI-2'!DA53  ),2),0))=4,"D+",IF((ROUND(TRUNC(('TRI-2'!DA53 ),2),0))=3,"D-",IF((ROUND(TRUNC(('TRI-2'!DA53 ),2),0))=2,"E+",IF((ROUND(TRUNC(('TRI-2'!DA53  ),2),0))&lt;=1,"E-","")))))))))))</f>
        <v/>
      </c>
      <c r="DB53" s="51" t="str">
        <f>IF(OR('TRI-2'!DB53 ="",'TRI-2'!DB53&lt;0,'TRI-2'!DB53  &gt;10),"",IF((ROUND(TRUNC(('TRI-2'!DB53  ),2),0))=10,"A+",IF((ROUND(TRUNC(('TRI-2'!DB53  ),2),0))=9,"A-",IF((ROUND(TRUNC(('TRI-2'!DB53   ),2),0))=8,"B+",IF((ROUND(TRUNC(('TRI-2'!DB53 ),2),0))=7,"B-",IF((ROUND(TRUNC(('TRI-2'!DB53  ),2),0))=6,"C+",IF((ROUND(TRUNC(('TRI-2'!DB53  ),2),0))=5,"C-",IF((ROUND(TRUNC(('TRI-2'!DB53  ),2),0))=4,"D+",IF((ROUND(TRUNC(('TRI-2'!DB53 ),2),0))=3,"D-",IF((ROUND(TRUNC(('TRI-2'!DB53 ),2),0))=2,"E+",IF((ROUND(TRUNC(('TRI-2'!DB53  ),2),0))&lt;=1,"E-","")))))))))))</f>
        <v/>
      </c>
      <c r="DC53" s="51" t="str">
        <f>IF(OR('TRI-2'!DC53 ="",'TRI-2'!DC53&lt;0,'TRI-2'!DC53  &gt;10),"",IF((ROUND(TRUNC(('TRI-2'!DC53  ),2),0))=10,"A+",IF((ROUND(TRUNC(('TRI-2'!DC53  ),2),0))=9,"A-",IF((ROUND(TRUNC(('TRI-2'!DC53   ),2),0))=8,"B+",IF((ROUND(TRUNC(('TRI-2'!DC53 ),2),0))=7,"B-",IF((ROUND(TRUNC(('TRI-2'!DC53  ),2),0))=6,"C+",IF((ROUND(TRUNC(('TRI-2'!DC53  ),2),0))=5,"C-",IF((ROUND(TRUNC(('TRI-2'!DC53  ),2),0))=4,"D+",IF((ROUND(TRUNC(('TRI-2'!DC53 ),2),0))=3,"D-",IF((ROUND(TRUNC(('TRI-2'!DC53 ),2),0))=2,"E+",IF((ROUND(TRUNC(('TRI-2'!DC53  ),2),0))&lt;=1,"E-","")))))))))))</f>
        <v/>
      </c>
      <c r="DD53" s="51" t="str">
        <f>IF(OR('TRI-2'!DD53 ="",'TRI-2'!DD53&lt;0,'TRI-2'!DD53  &gt;10),"",IF((ROUND(TRUNC(('TRI-2'!DD53  ),2),0))=10,"A+",IF((ROUND(TRUNC(('TRI-2'!DD53  ),2),0))=9,"A-",IF((ROUND(TRUNC(('TRI-2'!DD53   ),2),0))=8,"B+",IF((ROUND(TRUNC(('TRI-2'!DD53 ),2),0))=7,"B-",IF((ROUND(TRUNC(('TRI-2'!DD53  ),2),0))=6,"C+",IF((ROUND(TRUNC(('TRI-2'!DD53  ),2),0))=5,"C-",IF((ROUND(TRUNC(('TRI-2'!DD53  ),2),0))=4,"D+",IF((ROUND(TRUNC(('TRI-2'!DD53 ),2),0))=3,"D-",IF((ROUND(TRUNC(('TRI-2'!DD53 ),2),0))=2,"E+",IF((ROUND(TRUNC(('TRI-2'!DD53  ),2),0))&lt;=1,"E-","")))))))))))</f>
        <v/>
      </c>
      <c r="DE53" s="51" t="str">
        <f>IF(OR('TRI-2'!DE53 ="",'TRI-2'!DE53&lt;0,'TRI-2'!DE53  &gt;10),"",IF((ROUND(TRUNC(('TRI-2'!DE53  ),2),0))=10,"A+",IF((ROUND(TRUNC(('TRI-2'!DE53  ),2),0))=9,"A-",IF((ROUND(TRUNC(('TRI-2'!DE53   ),2),0))=8,"B+",IF((ROUND(TRUNC(('TRI-2'!DE53 ),2),0))=7,"B-",IF((ROUND(TRUNC(('TRI-2'!DE53  ),2),0))=6,"C+",IF((ROUND(TRUNC(('TRI-2'!DE53  ),2),0))=5,"C-",IF((ROUND(TRUNC(('TRI-2'!DE53  ),2),0))=4,"D+",IF((ROUND(TRUNC(('TRI-2'!DE53 ),2),0))=3,"D-",IF((ROUND(TRUNC(('TRI-2'!DE53 ),2),0))=2,"E+",IF((ROUND(TRUNC(('TRI-2'!DE53  ),2),0))&lt;=1,"E-","")))))))))))</f>
        <v/>
      </c>
      <c r="DF53" s="51" t="str">
        <f>IF(OR('TRI-2'!DF53 ="",'TRI-2'!DF53&lt;0,'TRI-2'!DF53  &gt;10),"",IF((ROUND(TRUNC(('TRI-2'!DF53  ),2),0))=10,"A+",IF((ROUND(TRUNC(('TRI-2'!DF53  ),2),0))=9,"A-",IF((ROUND(TRUNC(('TRI-2'!DF53   ),2),0))=8,"B+",IF((ROUND(TRUNC(('TRI-2'!DF53 ),2),0))=7,"B-",IF((ROUND(TRUNC(('TRI-2'!DF53  ),2),0))=6,"C+",IF((ROUND(TRUNC(('TRI-2'!DF53  ),2),0))=5,"C-",IF((ROUND(TRUNC(('TRI-2'!DF53  ),2),0))=4,"D+",IF((ROUND(TRUNC(('TRI-2'!DF53 ),2),0))=3,"D-",IF((ROUND(TRUNC(('TRI-2'!DF53 ),2),0))=2,"E+",IF((ROUND(TRUNC(('TRI-2'!DF53  ),2),0))&lt;=1,"E-","")))))))))))</f>
        <v/>
      </c>
      <c r="DG53" s="51" t="str">
        <f>IF(OR('TRI-2'!DG53 ="",'TRI-2'!DG53&lt;0,'TRI-2'!DG53  &gt;10),"",IF((ROUND(TRUNC(('TRI-2'!DG53  ),2),0))=10,"A+",IF((ROUND(TRUNC(('TRI-2'!DG53  ),2),0))=9,"A-",IF((ROUND(TRUNC(('TRI-2'!DG53   ),2),0))=8,"B+",IF((ROUND(TRUNC(('TRI-2'!DG53 ),2),0))=7,"B-",IF((ROUND(TRUNC(('TRI-2'!DG53  ),2),0))=6,"C+",IF((ROUND(TRUNC(('TRI-2'!DG53  ),2),0))=5,"C-",IF((ROUND(TRUNC(('TRI-2'!DG53  ),2),0))=4,"D+",IF((ROUND(TRUNC(('TRI-2'!DG53 ),2),0))=3,"D-",IF((ROUND(TRUNC(('TRI-2'!DG53 ),2),0))=2,"E+",IF((ROUND(TRUNC(('TRI-2'!DG53  ),2),0))&lt;=1,"E-","")))))))))))</f>
        <v/>
      </c>
      <c r="DH53" s="51" t="str">
        <f>IF(OR('TRI-2'!DH53 ="",'TRI-2'!DH53&lt;0,'TRI-2'!DH53  &gt;10),"",IF((ROUND(TRUNC(('TRI-2'!DH53  ),2),0))=10,"A+",IF((ROUND(TRUNC(('TRI-2'!DH53  ),2),0))=9,"A-",IF((ROUND(TRUNC(('TRI-2'!DH53   ),2),0))=8,"B+",IF((ROUND(TRUNC(('TRI-2'!DH53 ),2),0))=7,"B-",IF((ROUND(TRUNC(('TRI-2'!DH53  ),2),0))=6,"C+",IF((ROUND(TRUNC(('TRI-2'!DH53  ),2),0))=5,"C-",IF((ROUND(TRUNC(('TRI-2'!DH53  ),2),0))=4,"D+",IF((ROUND(TRUNC(('TRI-2'!DH53 ),2),0))=3,"D-",IF((ROUND(TRUNC(('TRI-2'!DH53 ),2),0))=2,"E+",IF((ROUND(TRUNC(('TRI-2'!DH53  ),2),0))&lt;=1,"E-","")))))))))))</f>
        <v/>
      </c>
      <c r="DI53" s="51" t="str">
        <f>IF(OR('TRI-2'!DI53 ="",'TRI-2'!DI53&lt;0,'TRI-2'!DI53  &gt;10),"",IF((ROUND(TRUNC(('TRI-2'!DI53  ),2),0))=10,"A+",IF((ROUND(TRUNC(('TRI-2'!DI53  ),2),0))=9,"A-",IF((ROUND(TRUNC(('TRI-2'!DI53   ),2),0))=8,"B+",IF((ROUND(TRUNC(('TRI-2'!DI53 ),2),0))=7,"B-",IF((ROUND(TRUNC(('TRI-2'!DI53  ),2),0))=6,"C+",IF((ROUND(TRUNC(('TRI-2'!DI53  ),2),0))=5,"C-",IF((ROUND(TRUNC(('TRI-2'!DI53  ),2),0))=4,"D+",IF((ROUND(TRUNC(('TRI-2'!DI53 ),2),0))=3,"D-",IF((ROUND(TRUNC(('TRI-2'!DI53 ),2),0))=2,"E+",IF((ROUND(TRUNC(('TRI-2'!DI53  ),2),0))&lt;=1,"E-","")))))))))))</f>
        <v/>
      </c>
      <c r="DJ53" s="51" t="str">
        <f>IF(OR('TRI-2'!DJ53 ="",'TRI-2'!DJ53&lt;0,'TRI-2'!DJ53  &gt;10),"",IF((ROUND(TRUNC(('TRI-2'!DJ53  ),2),0))=10,"A+",IF((ROUND(TRUNC(('TRI-2'!DJ53  ),2),0))=9,"A-",IF((ROUND(TRUNC(('TRI-2'!DJ53   ),2),0))=8,"B+",IF((ROUND(TRUNC(('TRI-2'!DJ53 ),2),0))=7,"B-",IF((ROUND(TRUNC(('TRI-2'!DJ53  ),2),0))=6,"C+",IF((ROUND(TRUNC(('TRI-2'!DJ53  ),2),0))=5,"C-",IF((ROUND(TRUNC(('TRI-2'!DJ53  ),2),0))=4,"D+",IF((ROUND(TRUNC(('TRI-2'!DJ53 ),2),0))=3,"D-",IF((ROUND(TRUNC(('TRI-2'!DJ53 ),2),0))=2,"E+",IF((ROUND(TRUNC(('TRI-2'!DJ53  ),2),0))&lt;=1,"E-","")))))))))))</f>
        <v/>
      </c>
      <c r="DK53" s="51" t="str">
        <f>IF(OR('TRI-2'!DK53 ="",'TRI-2'!DK53&lt;0,'TRI-2'!DK53  &gt;10),"",IF((ROUND(TRUNC(('TRI-2'!DK53  ),2),0))=10,"A+",IF((ROUND(TRUNC(('TRI-2'!DK53  ),2),0))=9,"A-",IF((ROUND(TRUNC(('TRI-2'!DK53   ),2),0))=8,"B+",IF((ROUND(TRUNC(('TRI-2'!DK53 ),2),0))=7,"B-",IF((ROUND(TRUNC(('TRI-2'!DK53  ),2),0))=6,"C+",IF((ROUND(TRUNC(('TRI-2'!DK53  ),2),0))=5,"C-",IF((ROUND(TRUNC(('TRI-2'!DK53  ),2),0))=4,"D+",IF((ROUND(TRUNC(('TRI-2'!DK53 ),2),0))=3,"D-",IF((ROUND(TRUNC(('TRI-2'!DK53 ),2),0))=2,"E+",IF((ROUND(TRUNC(('TRI-2'!DK53  ),2),0))&lt;=1,"E-","")))))))))))</f>
        <v/>
      </c>
      <c r="DL53" s="51" t="str">
        <f>IF(OR('TRI-2'!DL53 ="",'TRI-2'!DL53&lt;0,'TRI-2'!DL53  &gt;10),"",IF((ROUND(TRUNC(('TRI-2'!DL53  ),2),0))=10,"A+",IF((ROUND(TRUNC(('TRI-2'!DL53  ),2),0))=9,"A-",IF((ROUND(TRUNC(('TRI-2'!DL53   ),2),0))=8,"B+",IF((ROUND(TRUNC(('TRI-2'!DL53 ),2),0))=7,"B-",IF((ROUND(TRUNC(('TRI-2'!DL53  ),2),0))=6,"C+",IF((ROUND(TRUNC(('TRI-2'!DL53  ),2),0))=5,"C-",IF((ROUND(TRUNC(('TRI-2'!DL53  ),2),0))=4,"D+",IF((ROUND(TRUNC(('TRI-2'!DL53 ),2),0))=3,"D-",IF((ROUND(TRUNC(('TRI-2'!DL53 ),2),0))=2,"E+",IF((ROUND(TRUNC(('TRI-2'!DL53  ),2),0))&lt;=1,"E-","")))))))))))</f>
        <v/>
      </c>
      <c r="DM53" s="51" t="str">
        <f>IF(OR('TRI-2'!DM53 ="",'TRI-2'!DM53&lt;0,'TRI-2'!DM53  &gt;10),"",IF((ROUND(TRUNC(('TRI-2'!DM53  ),2),0))=10,"A+",IF((ROUND(TRUNC(('TRI-2'!DM53  ),2),0))=9,"A-",IF((ROUND(TRUNC(('TRI-2'!DM53   ),2),0))=8,"B+",IF((ROUND(TRUNC(('TRI-2'!DM53 ),2),0))=7,"B-",IF((ROUND(TRUNC(('TRI-2'!DM53  ),2),0))=6,"C+",IF((ROUND(TRUNC(('TRI-2'!DM53  ),2),0))=5,"C-",IF((ROUND(TRUNC(('TRI-2'!DM53  ),2),0))=4,"D+",IF((ROUND(TRUNC(('TRI-2'!DM53 ),2),0))=3,"D-",IF((ROUND(TRUNC(('TRI-2'!DM53 ),2),0))=2,"E+",IF((ROUND(TRUNC(('TRI-2'!DM53  ),2),0))&lt;=1,"E-","")))))))))))</f>
        <v/>
      </c>
      <c r="DN53" s="51" t="str">
        <f>IF(OR('TRI-2'!DN53 ="",'TRI-2'!DN53&lt;0,'TRI-2'!DN53  &gt;10),"",IF((ROUND(TRUNC(('TRI-2'!DN53  ),2),0))=10,"A+",IF((ROUND(TRUNC(('TRI-2'!DN53  ),2),0))=9,"A-",IF((ROUND(TRUNC(('TRI-2'!DN53   ),2),0))=8,"B+",IF((ROUND(TRUNC(('TRI-2'!DN53 ),2),0))=7,"B-",IF((ROUND(TRUNC(('TRI-2'!DN53  ),2),0))=6,"C+",IF((ROUND(TRUNC(('TRI-2'!DN53  ),2),0))=5,"C-",IF((ROUND(TRUNC(('TRI-2'!DN53  ),2),0))=4,"D+",IF((ROUND(TRUNC(('TRI-2'!DN53 ),2),0))=3,"D-",IF((ROUND(TRUNC(('TRI-2'!DN53 ),2),0))=2,"E+",IF((ROUND(TRUNC(('TRI-2'!DN53  ),2),0))&lt;=1,"E-","")))))))))))</f>
        <v/>
      </c>
      <c r="DO53" s="51" t="str">
        <f>IF(OR('TRI-2'!DO53 ="",'TRI-2'!DO53&lt;0,'TRI-2'!DO53  &gt;10),"",IF((ROUND(TRUNC(('TRI-2'!DO53  ),2),0))=10,"A+",IF((ROUND(TRUNC(('TRI-2'!DO53  ),2),0))=9,"A-",IF((ROUND(TRUNC(('TRI-2'!DO53   ),2),0))=8,"B+",IF((ROUND(TRUNC(('TRI-2'!DO53 ),2),0))=7,"B-",IF((ROUND(TRUNC(('TRI-2'!DO53  ),2),0))=6,"C+",IF((ROUND(TRUNC(('TRI-2'!DO53  ),2),0))=5,"C-",IF((ROUND(TRUNC(('TRI-2'!DO53  ),2),0))=4,"D+",IF((ROUND(TRUNC(('TRI-2'!DO53 ),2),0))=3,"D-",IF((ROUND(TRUNC(('TRI-2'!DO53 ),2),0))=2,"E+",IF((ROUND(TRUNC(('TRI-2'!DO53  ),2),0))&lt;=1,"E-","")))))))))))</f>
        <v/>
      </c>
      <c r="DP53" s="51" t="str">
        <f>IF(OR('TRI-2'!DP53 ="",'TRI-2'!DP53&lt;0,'TRI-2'!DP53  &gt;10),"",IF((ROUND(TRUNC(('TRI-2'!DP53  ),2),0))=10,"A+",IF((ROUND(TRUNC(('TRI-2'!DP53  ),2),0))=9,"A-",IF((ROUND(TRUNC(('TRI-2'!DP53   ),2),0))=8,"B+",IF((ROUND(TRUNC(('TRI-2'!DP53 ),2),0))=7,"B-",IF((ROUND(TRUNC(('TRI-2'!DP53  ),2),0))=6,"C+",IF((ROUND(TRUNC(('TRI-2'!DP53  ),2),0))=5,"C-",IF((ROUND(TRUNC(('TRI-2'!DP53  ),2),0))=4,"D+",IF((ROUND(TRUNC(('TRI-2'!DP53 ),2),0))=3,"D-",IF((ROUND(TRUNC(('TRI-2'!DP53 ),2),0))=2,"E+",IF((ROUND(TRUNC(('TRI-2'!DP53  ),2),0))&lt;=1,"E-","")))))))))))</f>
        <v/>
      </c>
      <c r="DQ53" s="51" t="str">
        <f>IF(OR('TRI-2'!DQ53 ="",'TRI-2'!DQ53&lt;0,'TRI-2'!DQ53  &gt;10),"",IF((ROUND(TRUNC(('TRI-2'!DQ53  ),2),0))=10,"A+",IF((ROUND(TRUNC(('TRI-2'!DQ53  ),2),0))=9,"A-",IF((ROUND(TRUNC(('TRI-2'!DQ53   ),2),0))=8,"B+",IF((ROUND(TRUNC(('TRI-2'!DQ53 ),2),0))=7,"B-",IF((ROUND(TRUNC(('TRI-2'!DQ53  ),2),0))=6,"C+",IF((ROUND(TRUNC(('TRI-2'!DQ53  ),2),0))=5,"C-",IF((ROUND(TRUNC(('TRI-2'!DQ53  ),2),0))=4,"D+",IF((ROUND(TRUNC(('TRI-2'!DQ53 ),2),0))=3,"D-",IF((ROUND(TRUNC(('TRI-2'!DQ53 ),2),0))=2,"E+",IF((ROUND(TRUNC(('TRI-2'!DQ53  ),2),0))&lt;=1,"E-","")))))))))))</f>
        <v/>
      </c>
      <c r="DR53" s="51" t="str">
        <f>IF(OR('TRI-2'!DR53 ="",'TRI-2'!DR53&lt;0,'TRI-2'!DR53  &gt;10),"",IF((ROUND(TRUNC(('TRI-2'!DR53  ),2),0))=10,"A+",IF((ROUND(TRUNC(('TRI-2'!DR53  ),2),0))=9,"A-",IF((ROUND(TRUNC(('TRI-2'!DR53   ),2),0))=8,"B+",IF((ROUND(TRUNC(('TRI-2'!DR53 ),2),0))=7,"B-",IF((ROUND(TRUNC(('TRI-2'!DR53  ),2),0))=6,"C+",IF((ROUND(TRUNC(('TRI-2'!DR53  ),2),0))=5,"C-",IF((ROUND(TRUNC(('TRI-2'!DR53  ),2),0))=4,"D+",IF((ROUND(TRUNC(('TRI-2'!DR53 ),2),0))=3,"D-",IF((ROUND(TRUNC(('TRI-2'!DR53 ),2),0))=2,"E+",IF((ROUND(TRUNC(('TRI-2'!DR53  ),2),0))&lt;=1,"E-","")))))))))))</f>
        <v/>
      </c>
      <c r="DS53" s="51" t="str">
        <f>IF(OR('TRI-2'!DS53 ="",'TRI-2'!DS53&lt;0,'TRI-2'!DS53  &gt;10),"",IF((ROUND(TRUNC(('TRI-2'!DS53  ),2),0))=10,"A+",IF((ROUND(TRUNC(('TRI-2'!DS53  ),2),0))=9,"A-",IF((ROUND(TRUNC(('TRI-2'!DS53   ),2),0))=8,"B+",IF((ROUND(TRUNC(('TRI-2'!DS53 ),2),0))=7,"B-",IF((ROUND(TRUNC(('TRI-2'!DS53  ),2),0))=6,"C+",IF((ROUND(TRUNC(('TRI-2'!DS53  ),2),0))=5,"C-",IF((ROUND(TRUNC(('TRI-2'!DS53  ),2),0))=4,"D+",IF((ROUND(TRUNC(('TRI-2'!DS53 ),2),0))=3,"D-",IF((ROUND(TRUNC(('TRI-2'!DS53 ),2),0))=2,"E+",IF((ROUND(TRUNC(('TRI-2'!DS53  ),2),0))&lt;=1,"E-","")))))))))))</f>
        <v/>
      </c>
      <c r="DT53" s="51" t="str">
        <f>IF(OR('TRI-2'!DT53 ="",'TRI-2'!DT53&lt;0,'TRI-2'!DT53  &gt;10),"",IF((ROUND(TRUNC(('TRI-2'!DT53  ),2),0))=10,"A+",IF((ROUND(TRUNC(('TRI-2'!DT53  ),2),0))=9,"A-",IF((ROUND(TRUNC(('TRI-2'!DT53   ),2),0))=8,"B+",IF((ROUND(TRUNC(('TRI-2'!DT53 ),2),0))=7,"B-",IF((ROUND(TRUNC(('TRI-2'!DT53  ),2),0))=6,"C+",IF((ROUND(TRUNC(('TRI-2'!DT53  ),2),0))=5,"C-",IF((ROUND(TRUNC(('TRI-2'!DT53  ),2),0))=4,"D+",IF((ROUND(TRUNC(('TRI-2'!DT53 ),2),0))=3,"D-",IF((ROUND(TRUNC(('TRI-2'!DT53 ),2),0))=2,"E+",IF((ROUND(TRUNC(('TRI-2'!DT53  ),2),0))&lt;=1,"E-","")))))))))))</f>
        <v/>
      </c>
      <c r="DU53" s="51" t="str">
        <f>IF(OR('TRI-2'!DU53 ="",'TRI-2'!DU53&lt;0,'TRI-2'!DU53  &gt;10),"",IF((ROUND(TRUNC(('TRI-2'!DU53  ),2),0))=10,"A+",IF((ROUND(TRUNC(('TRI-2'!DU53  ),2),0))=9,"A-",IF((ROUND(TRUNC(('TRI-2'!DU53   ),2),0))=8,"B+",IF((ROUND(TRUNC(('TRI-2'!DU53 ),2),0))=7,"B-",IF((ROUND(TRUNC(('TRI-2'!DU53  ),2),0))=6,"C+",IF((ROUND(TRUNC(('TRI-2'!DU53  ),2),0))=5,"C-",IF((ROUND(TRUNC(('TRI-2'!DU53  ),2),0))=4,"D+",IF((ROUND(TRUNC(('TRI-2'!DU53 ),2),0))=3,"D-",IF((ROUND(TRUNC(('TRI-2'!DU53 ),2),0))=2,"E+",IF((ROUND(TRUNC(('TRI-2'!DU53  ),2),0))&lt;=1,"E-","")))))))))))</f>
        <v/>
      </c>
      <c r="DV53" s="51" t="str">
        <f>IF(OR('TRI-2'!DV53 ="",'TRI-2'!DV53&lt;0,'TRI-2'!DV53  &gt;10),"",IF((ROUND(TRUNC(('TRI-2'!DV53  ),2),0))=10,"A+",IF((ROUND(TRUNC(('TRI-2'!DV53  ),2),0))=9,"A-",IF((ROUND(TRUNC(('TRI-2'!DV53   ),2),0))=8,"B+",IF((ROUND(TRUNC(('TRI-2'!DV53 ),2),0))=7,"B-",IF((ROUND(TRUNC(('TRI-2'!DV53  ),2),0))=6,"C+",IF((ROUND(TRUNC(('TRI-2'!DV53  ),2),0))=5,"C-",IF((ROUND(TRUNC(('TRI-2'!DV53  ),2),0))=4,"D+",IF((ROUND(TRUNC(('TRI-2'!DV53 ),2),0))=3,"D-",IF((ROUND(TRUNC(('TRI-2'!DV53 ),2),0))=2,"E+",IF((ROUND(TRUNC(('TRI-2'!DV53  ),2),0))&lt;=1,"E-","")))))))))))</f>
        <v/>
      </c>
      <c r="DW53" s="51" t="str">
        <f>IF(OR('TRI-2'!DW53 ="",'TRI-2'!DW53&lt;0,'TRI-2'!DW53  &gt;10),"",IF((ROUND(TRUNC(('TRI-2'!DW53  ),2),0))=10,"A+",IF((ROUND(TRUNC(('TRI-2'!DW53  ),2),0))=9,"A-",IF((ROUND(TRUNC(('TRI-2'!DW53   ),2),0))=8,"B+",IF((ROUND(TRUNC(('TRI-2'!DW53 ),2),0))=7,"B-",IF((ROUND(TRUNC(('TRI-2'!DW53  ),2),0))=6,"C+",IF((ROUND(TRUNC(('TRI-2'!DW53  ),2),0))=5,"C-",IF((ROUND(TRUNC(('TRI-2'!DW53  ),2),0))=4,"D+",IF((ROUND(TRUNC(('TRI-2'!DW53 ),2),0))=3,"D-",IF((ROUND(TRUNC(('TRI-2'!DW53 ),2),0))=2,"E+",IF((ROUND(TRUNC(('TRI-2'!DW53  ),2),0))&lt;=1,"E-","")))))))))))</f>
        <v/>
      </c>
      <c r="DX53" s="51" t="str">
        <f>IF(OR('TRI-2'!DX53 ="",'TRI-2'!DX53&lt;0,'TRI-2'!DX53  &gt;10),"",IF((ROUND(TRUNC(('TRI-2'!DX53  ),2),0))=10,"A+",IF((ROUND(TRUNC(('TRI-2'!DX53  ),2),0))=9,"A-",IF((ROUND(TRUNC(('TRI-2'!DX53   ),2),0))=8,"B+",IF((ROUND(TRUNC(('TRI-2'!DX53 ),2),0))=7,"B-",IF((ROUND(TRUNC(('TRI-2'!DX53  ),2),0))=6,"C+",IF((ROUND(TRUNC(('TRI-2'!DX53  ),2),0))=5,"C-",IF((ROUND(TRUNC(('TRI-2'!DX53  ),2),0))=4,"D+",IF((ROUND(TRUNC(('TRI-2'!DX53 ),2),0))=3,"D-",IF((ROUND(TRUNC(('TRI-2'!DX53 ),2),0))=2,"E+",IF((ROUND(TRUNC(('TRI-2'!DX53  ),2),0))&lt;=1,"E-","")))))))))))</f>
        <v/>
      </c>
      <c r="DY53" s="51" t="str">
        <f>IF(OR('TRI-2'!DY53 ="",'TRI-2'!DY53&lt;0,'TRI-2'!DY53  &gt;10),"",IF((ROUND(TRUNC(('TRI-2'!DY53  ),2),0))=10,"A+",IF((ROUND(TRUNC(('TRI-2'!DY53  ),2),0))=9,"A-",IF((ROUND(TRUNC(('TRI-2'!DY53   ),2),0))=8,"B+",IF((ROUND(TRUNC(('TRI-2'!DY53 ),2),0))=7,"B-",IF((ROUND(TRUNC(('TRI-2'!DY53  ),2),0))=6,"C+",IF((ROUND(TRUNC(('TRI-2'!DY53  ),2),0))=5,"C-",IF((ROUND(TRUNC(('TRI-2'!DY53  ),2),0))=4,"D+",IF((ROUND(TRUNC(('TRI-2'!DY53 ),2),0))=3,"D-",IF((ROUND(TRUNC(('TRI-2'!DY53 ),2),0))=2,"E+",IF((ROUND(TRUNC(('TRI-2'!DY53  ),2),0))&lt;=1,"E-","")))))))))))</f>
        <v/>
      </c>
      <c r="DZ53" s="51" t="str">
        <f>IF(OR('TRI-2'!DZ53 ="",'TRI-2'!DZ53&lt;0,'TRI-2'!DZ53  &gt;10),"",IF((ROUND(TRUNC(('TRI-2'!DZ53  ),2),0))=10,"A+",IF((ROUND(TRUNC(('TRI-2'!DZ53  ),2),0))=9,"A-",IF((ROUND(TRUNC(('TRI-2'!DZ53   ),2),0))=8,"B+",IF((ROUND(TRUNC(('TRI-2'!DZ53 ),2),0))=7,"B-",IF((ROUND(TRUNC(('TRI-2'!DZ53  ),2),0))=6,"C+",IF((ROUND(TRUNC(('TRI-2'!DZ53  ),2),0))=5,"C-",IF((ROUND(TRUNC(('TRI-2'!DZ53  ),2),0))=4,"D+",IF((ROUND(TRUNC(('TRI-2'!DZ53 ),2),0))=3,"D-",IF((ROUND(TRUNC(('TRI-2'!DZ53 ),2),0))=2,"E+",IF((ROUND(TRUNC(('TRI-2'!DZ53  ),2),0))&lt;=1,"E-","")))))))))))</f>
        <v/>
      </c>
      <c r="EA53" s="51" t="str">
        <f>IF(OR('TRI-2'!EA53 ="",'TRI-2'!EA53&lt;0,'TRI-2'!EA53  &gt;10),"",IF((ROUND(TRUNC(('TRI-2'!EA53  ),2),0))=10,"A+",IF((ROUND(TRUNC(('TRI-2'!EA53  ),2),0))=9,"A-",IF((ROUND(TRUNC(('TRI-2'!EA53   ),2),0))=8,"B+",IF((ROUND(TRUNC(('TRI-2'!EA53 ),2),0))=7,"B-",IF((ROUND(TRUNC(('TRI-2'!EA53  ),2),0))=6,"C+",IF((ROUND(TRUNC(('TRI-2'!EA53  ),2),0))=5,"C-",IF((ROUND(TRUNC(('TRI-2'!EA53  ),2),0))=4,"D+",IF((ROUND(TRUNC(('TRI-2'!EA53 ),2),0))=3,"D-",IF((ROUND(TRUNC(('TRI-2'!EA53 ),2),0))=2,"E+",IF((ROUND(TRUNC(('TRI-2'!EA53  ),2),0))&lt;=1,"E-","")))))))))))</f>
        <v/>
      </c>
      <c r="EB53" s="51" t="str">
        <f>IF(OR('TRI-2'!EB53 ="",'TRI-2'!EB53&lt;0,'TRI-2'!EB53  &gt;10),"",IF((ROUND(TRUNC(('TRI-2'!EB53  ),2),0))=10,"A+",IF((ROUND(TRUNC(('TRI-2'!EB53  ),2),0))=9,"A-",IF((ROUND(TRUNC(('TRI-2'!EB53   ),2),0))=8,"B+",IF((ROUND(TRUNC(('TRI-2'!EB53 ),2),0))=7,"B-",IF((ROUND(TRUNC(('TRI-2'!EB53  ),2),0))=6,"C+",IF((ROUND(TRUNC(('TRI-2'!EB53  ),2),0))=5,"C-",IF((ROUND(TRUNC(('TRI-2'!EB53  ),2),0))=4,"D+",IF((ROUND(TRUNC(('TRI-2'!EB53 ),2),0))=3,"D-",IF((ROUND(TRUNC(('TRI-2'!EB53 ),2),0))=2,"E+",IF((ROUND(TRUNC(('TRI-2'!EB53  ),2),0))&lt;=1,"E-","")))))))))))</f>
        <v/>
      </c>
      <c r="EC53" s="51" t="str">
        <f>IF(OR('TRI-2'!EC53 ="",'TRI-2'!EC53&lt;0,'TRI-2'!EC53  &gt;10),"",IF((ROUND(TRUNC(('TRI-2'!EC53  ),2),0))=10,"A+",IF((ROUND(TRUNC(('TRI-2'!EC53  ),2),0))=9,"A-",IF((ROUND(TRUNC(('TRI-2'!EC53   ),2),0))=8,"B+",IF((ROUND(TRUNC(('TRI-2'!EC53 ),2),0))=7,"B-",IF((ROUND(TRUNC(('TRI-2'!EC53  ),2),0))=6,"C+",IF((ROUND(TRUNC(('TRI-2'!EC53  ),2),0))=5,"C-",IF((ROUND(TRUNC(('TRI-2'!EC53  ),2),0))=4,"D+",IF((ROUND(TRUNC(('TRI-2'!EC53 ),2),0))=3,"D-",IF((ROUND(TRUNC(('TRI-2'!EC53 ),2),0))=2,"E+",IF((ROUND(TRUNC(('TRI-2'!EC53  ),2),0))&lt;=1,"E-","")))))))))))</f>
        <v/>
      </c>
      <c r="ED53" s="51" t="str">
        <f>IF(OR('TRI-2'!ED53 ="",'TRI-2'!ED53&lt;0,'TRI-2'!ED53  &gt;10),"",IF((ROUND(TRUNC(('TRI-2'!ED53  ),2),0))=10,"A+",IF((ROUND(TRUNC(('TRI-2'!ED53  ),2),0))=9,"A-",IF((ROUND(TRUNC(('TRI-2'!ED53   ),2),0))=8,"B+",IF((ROUND(TRUNC(('TRI-2'!ED53 ),2),0))=7,"B-",IF((ROUND(TRUNC(('TRI-2'!ED53  ),2),0))=6,"C+",IF((ROUND(TRUNC(('TRI-2'!ED53  ),2),0))=5,"C-",IF((ROUND(TRUNC(('TRI-2'!ED53  ),2),0))=4,"D+",IF((ROUND(TRUNC(('TRI-2'!ED53 ),2),0))=3,"D-",IF((ROUND(TRUNC(('TRI-2'!ED53 ),2),0))=2,"E+",IF((ROUND(TRUNC(('TRI-2'!ED53  ),2),0))&lt;=1,"E-","")))))))))))</f>
        <v/>
      </c>
      <c r="EE53" s="51" t="str">
        <f>IF(OR('TRI-2'!EE53 ="",'TRI-2'!EE53&lt;0,'TRI-2'!EE53  &gt;10),"",IF((ROUND(TRUNC(('TRI-2'!EE53  ),2),0))=10,"A+",IF((ROUND(TRUNC(('TRI-2'!EE53  ),2),0))=9,"A-",IF((ROUND(TRUNC(('TRI-2'!EE53   ),2),0))=8,"B+",IF((ROUND(TRUNC(('TRI-2'!EE53 ),2),0))=7,"B-",IF((ROUND(TRUNC(('TRI-2'!EE53  ),2),0))=6,"C+",IF((ROUND(TRUNC(('TRI-2'!EE53  ),2),0))=5,"C-",IF((ROUND(TRUNC(('TRI-2'!EE53  ),2),0))=4,"D+",IF((ROUND(TRUNC(('TRI-2'!EE53 ),2),0))=3,"D-",IF((ROUND(TRUNC(('TRI-2'!EE53 ),2),0))=2,"E+",IF((ROUND(TRUNC(('TRI-2'!EE53  ),2),0))&lt;=1,"E-","")))))))))))</f>
        <v/>
      </c>
      <c r="EF53" s="51" t="str">
        <f>IF(OR('TRI-2'!EF53 ="",'TRI-2'!EF53&lt;0,'TRI-2'!EF53  &gt;10),"",IF((ROUND(TRUNC(('TRI-2'!EF53  ),2),0))=10,"A+",IF((ROUND(TRUNC(('TRI-2'!EF53  ),2),0))=9,"A-",IF((ROUND(TRUNC(('TRI-2'!EF53   ),2),0))=8,"B+",IF((ROUND(TRUNC(('TRI-2'!EF53 ),2),0))=7,"B-",IF((ROUND(TRUNC(('TRI-2'!EF53  ),2),0))=6,"C+",IF((ROUND(TRUNC(('TRI-2'!EF53  ),2),0))=5,"C-",IF((ROUND(TRUNC(('TRI-2'!EF53  ),2),0))=4,"D+",IF((ROUND(TRUNC(('TRI-2'!EF53 ),2),0))=3,"D-",IF((ROUND(TRUNC(('TRI-2'!EF53 ),2),0))=2,"E+",IF((ROUND(TRUNC(('TRI-2'!EF53  ),2),0))&lt;=1,"E-","")))))))))))</f>
        <v/>
      </c>
      <c r="EG53" s="51" t="str">
        <f>IF(OR('TRI-2'!EG53 ="",'TRI-2'!EG53&lt;0,'TRI-2'!EG53  &gt;10),"",IF((ROUND(TRUNC(('TRI-2'!EG53  ),2),0))=10,"A+",IF((ROUND(TRUNC(('TRI-2'!EG53  ),2),0))=9,"A-",IF((ROUND(TRUNC(('TRI-2'!EG53   ),2),0))=8,"B+",IF((ROUND(TRUNC(('TRI-2'!EG53 ),2),0))=7,"B-",IF((ROUND(TRUNC(('TRI-2'!EG53  ),2),0))=6,"C+",IF((ROUND(TRUNC(('TRI-2'!EG53  ),2),0))=5,"C-",IF((ROUND(TRUNC(('TRI-2'!EG53  ),2),0))=4,"D+",IF((ROUND(TRUNC(('TRI-2'!EG53 ),2),0))=3,"D-",IF((ROUND(TRUNC(('TRI-2'!EG53 ),2),0))=2,"E+",IF((ROUND(TRUNC(('TRI-2'!EG53  ),2),0))&lt;=1,"E-","")))))))))))</f>
        <v/>
      </c>
      <c r="EH53" s="51" t="str">
        <f>IF(OR('TRI-2'!EH53 ="",'TRI-2'!EH53&lt;0,'TRI-2'!EH53  &gt;10),"",IF((ROUND(TRUNC(('TRI-2'!EH53  ),2),0))=10,"A+",IF((ROUND(TRUNC(('TRI-2'!EH53  ),2),0))=9,"A-",IF((ROUND(TRUNC(('TRI-2'!EH53   ),2),0))=8,"B+",IF((ROUND(TRUNC(('TRI-2'!EH53 ),2),0))=7,"B-",IF((ROUND(TRUNC(('TRI-2'!EH53  ),2),0))=6,"C+",IF((ROUND(TRUNC(('TRI-2'!EH53  ),2),0))=5,"C-",IF((ROUND(TRUNC(('TRI-2'!EH53  ),2),0))=4,"D+",IF((ROUND(TRUNC(('TRI-2'!EH53 ),2),0))=3,"D-",IF((ROUND(TRUNC(('TRI-2'!EH53 ),2),0))=2,"E+",IF((ROUND(TRUNC(('TRI-2'!EH53  ),2),0))&lt;=1,"E-","")))))))))))</f>
        <v/>
      </c>
      <c r="EI53" s="51" t="str">
        <f>IF(OR('TRI-2'!EI53 ="",'TRI-2'!EI53&lt;0,'TRI-2'!EI53  &gt;10),"",IF((ROUND(TRUNC(('TRI-2'!EI53  ),2),0))=10,"A+",IF((ROUND(TRUNC(('TRI-2'!EI53  ),2),0))=9,"A-",IF((ROUND(TRUNC(('TRI-2'!EI53   ),2),0))=8,"B+",IF((ROUND(TRUNC(('TRI-2'!EI53 ),2),0))=7,"B-",IF((ROUND(TRUNC(('TRI-2'!EI53  ),2),0))=6,"C+",IF((ROUND(TRUNC(('TRI-2'!EI53  ),2),0))=5,"C-",IF((ROUND(TRUNC(('TRI-2'!EI53  ),2),0))=4,"D+",IF((ROUND(TRUNC(('TRI-2'!EI53 ),2),0))=3,"D-",IF((ROUND(TRUNC(('TRI-2'!EI53 ),2),0))=2,"E+",IF((ROUND(TRUNC(('TRI-2'!EI53  ),2),0))&lt;=1,"E-","")))))))))))</f>
        <v/>
      </c>
      <c r="EJ53" s="51" t="str">
        <f>IF(OR('TRI-2'!EJ53 ="",'TRI-2'!EJ53&lt;0,'TRI-2'!EJ53  &gt;10),"",IF((ROUND(TRUNC(('TRI-2'!EJ53  ),2),0))=10,"A+",IF((ROUND(TRUNC(('TRI-2'!EJ53  ),2),0))=9,"A-",IF((ROUND(TRUNC(('TRI-2'!EJ53   ),2),0))=8,"B+",IF((ROUND(TRUNC(('TRI-2'!EJ53 ),2),0))=7,"B-",IF((ROUND(TRUNC(('TRI-2'!EJ53  ),2),0))=6,"C+",IF((ROUND(TRUNC(('TRI-2'!EJ53  ),2),0))=5,"C-",IF((ROUND(TRUNC(('TRI-2'!EJ53  ),2),0))=4,"D+",IF((ROUND(TRUNC(('TRI-2'!EJ53 ),2),0))=3,"D-",IF((ROUND(TRUNC(('TRI-2'!EJ53 ),2),0))=2,"E+",IF((ROUND(TRUNC(('TRI-2'!EJ53  ),2),0))&lt;=1,"E-","")))))))))))</f>
        <v/>
      </c>
      <c r="EK53" s="51" t="str">
        <f>IF(OR('TRI-2'!EK53 ="",'TRI-2'!EK53&lt;0,'TRI-2'!EK53  &gt;10),"",IF((ROUND(TRUNC(('TRI-2'!EK53  ),2),0))=10,"A+",IF((ROUND(TRUNC(('TRI-2'!EK53  ),2),0))=9,"A-",IF((ROUND(TRUNC(('TRI-2'!EK53   ),2),0))=8,"B+",IF((ROUND(TRUNC(('TRI-2'!EK53 ),2),0))=7,"B-",IF((ROUND(TRUNC(('TRI-2'!EK53  ),2),0))=6,"C+",IF((ROUND(TRUNC(('TRI-2'!EK53  ),2),0))=5,"C-",IF((ROUND(TRUNC(('TRI-2'!EK53  ),2),0))=4,"D+",IF((ROUND(TRUNC(('TRI-2'!EK53 ),2),0))=3,"D-",IF((ROUND(TRUNC(('TRI-2'!EK53 ),2),0))=2,"E+",IF((ROUND(TRUNC(('TRI-2'!EK53  ),2),0))&lt;=1,"E-","")))))))))))</f>
        <v/>
      </c>
      <c r="EL53" s="51" t="str">
        <f>IF(OR('TRI-2'!EL53 ="",'TRI-2'!EL53&lt;0,'TRI-2'!EL53  &gt;10),"",IF((ROUND(TRUNC(('TRI-2'!EL53  ),2),0))=10,"A+",IF((ROUND(TRUNC(('TRI-2'!EL53  ),2),0))=9,"A-",IF((ROUND(TRUNC(('TRI-2'!EL53   ),2),0))=8,"B+",IF((ROUND(TRUNC(('TRI-2'!EL53 ),2),0))=7,"B-",IF((ROUND(TRUNC(('TRI-2'!EL53  ),2),0))=6,"C+",IF((ROUND(TRUNC(('TRI-2'!EL53  ),2),0))=5,"C-",IF((ROUND(TRUNC(('TRI-2'!EL53  ),2),0))=4,"D+",IF((ROUND(TRUNC(('TRI-2'!EL53 ),2),0))=3,"D-",IF((ROUND(TRUNC(('TRI-2'!EL53 ),2),0))=2,"E+",IF((ROUND(TRUNC(('TRI-2'!EL53  ),2),0))&lt;=1,"E-","")))))))))))</f>
        <v/>
      </c>
      <c r="EM53" s="51" t="str">
        <f>IF(OR('TRI-2'!EM53 ="",'TRI-2'!EM53&lt;0,'TRI-2'!EM53  &gt;10),"",IF((ROUND(TRUNC(('TRI-2'!EM53  ),2),0))=10,"A+",IF((ROUND(TRUNC(('TRI-2'!EM53  ),2),0))=9,"A-",IF((ROUND(TRUNC(('TRI-2'!EM53   ),2),0))=8,"B+",IF((ROUND(TRUNC(('TRI-2'!EM53 ),2),0))=7,"B-",IF((ROUND(TRUNC(('TRI-2'!EM53  ),2),0))=6,"C+",IF((ROUND(TRUNC(('TRI-2'!EM53  ),2),0))=5,"C-",IF((ROUND(TRUNC(('TRI-2'!EM53  ),2),0))=4,"D+",IF((ROUND(TRUNC(('TRI-2'!EM53 ),2),0))=3,"D-",IF((ROUND(TRUNC(('TRI-2'!EM53 ),2),0))=2,"E+",IF((ROUND(TRUNC(('TRI-2'!EM53  ),2),0))&lt;=1,"E-","")))))))))))</f>
        <v/>
      </c>
      <c r="EN53" s="51" t="str">
        <f>IF(OR('TRI-2'!EN53 ="",'TRI-2'!EN53&lt;0,'TRI-2'!EN53  &gt;10),"",IF((ROUND(TRUNC(('TRI-2'!EN53  ),2),0))=10,"A+",IF((ROUND(TRUNC(('TRI-2'!EN53  ),2),0))=9,"A-",IF((ROUND(TRUNC(('TRI-2'!EN53   ),2),0))=8,"B+",IF((ROUND(TRUNC(('TRI-2'!EN53 ),2),0))=7,"B-",IF((ROUND(TRUNC(('TRI-2'!EN53  ),2),0))=6,"C+",IF((ROUND(TRUNC(('TRI-2'!EN53  ),2),0))=5,"C-",IF((ROUND(TRUNC(('TRI-2'!EN53  ),2),0))=4,"D+",IF((ROUND(TRUNC(('TRI-2'!EN53 ),2),0))=3,"D-",IF((ROUND(TRUNC(('TRI-2'!EN53 ),2),0))=2,"E+",IF((ROUND(TRUNC(('TRI-2'!EN53  ),2),0))&lt;=1,"E-","")))))))))))</f>
        <v/>
      </c>
      <c r="EO53" s="51" t="str">
        <f>IF(OR('TRI-2'!EO53 ="",'TRI-2'!EO53&lt;0,'TRI-2'!EO53  &gt;10),"",IF((ROUND(TRUNC(('TRI-2'!EO53  ),2),0))=10,"A+",IF((ROUND(TRUNC(('TRI-2'!EO53  ),2),0))=9,"A-",IF((ROUND(TRUNC(('TRI-2'!EO53   ),2),0))=8,"B+",IF((ROUND(TRUNC(('TRI-2'!EO53 ),2),0))=7,"B-",IF((ROUND(TRUNC(('TRI-2'!EO53  ),2),0))=6,"C+",IF((ROUND(TRUNC(('TRI-2'!EO53  ),2),0))=5,"C-",IF((ROUND(TRUNC(('TRI-2'!EO53  ),2),0))=4,"D+",IF((ROUND(TRUNC(('TRI-2'!EO53 ),2),0))=3,"D-",IF((ROUND(TRUNC(('TRI-2'!EO53 ),2),0))=2,"E+",IF((ROUND(TRUNC(('TRI-2'!EO53  ),2),0))&lt;=1,"E-","")))))))))))</f>
        <v/>
      </c>
      <c r="EP53" s="51" t="str">
        <f>IF(OR('TRI-2'!EP53 ="",'TRI-2'!EP53&lt;0,'TRI-2'!EP53  &gt;10),"",IF((ROUND(TRUNC(('TRI-2'!EP53  ),2),0))=10,"A+",IF((ROUND(TRUNC(('TRI-2'!EP53  ),2),0))=9,"A-",IF((ROUND(TRUNC(('TRI-2'!EP53   ),2),0))=8,"B+",IF((ROUND(TRUNC(('TRI-2'!EP53 ),2),0))=7,"B-",IF((ROUND(TRUNC(('TRI-2'!EP53  ),2),0))=6,"C+",IF((ROUND(TRUNC(('TRI-2'!EP53  ),2),0))=5,"C-",IF((ROUND(TRUNC(('TRI-2'!EP53  ),2),0))=4,"D+",IF((ROUND(TRUNC(('TRI-2'!EP53 ),2),0))=3,"D-",IF((ROUND(TRUNC(('TRI-2'!EP53 ),2),0))=2,"E+",IF((ROUND(TRUNC(('TRI-2'!EP53  ),2),0))&lt;=1,"E-","")))))))))))</f>
        <v/>
      </c>
      <c r="EQ53" s="51" t="str">
        <f>IF(OR('TRI-2'!EQ53 ="",'TRI-2'!EQ53&lt;0,'TRI-2'!EQ53  &gt;10),"",IF((ROUND(TRUNC(('TRI-2'!EQ53  ),2),0))=10,"A+",IF((ROUND(TRUNC(('TRI-2'!EQ53  ),2),0))=9,"A-",IF((ROUND(TRUNC(('TRI-2'!EQ53   ),2),0))=8,"B+",IF((ROUND(TRUNC(('TRI-2'!EQ53 ),2),0))=7,"B-",IF((ROUND(TRUNC(('TRI-2'!EQ53  ),2),0))=6,"C+",IF((ROUND(TRUNC(('TRI-2'!EQ53  ),2),0))=5,"C-",IF((ROUND(TRUNC(('TRI-2'!EQ53  ),2),0))=4,"D+",IF((ROUND(TRUNC(('TRI-2'!EQ53 ),2),0))=3,"D-",IF((ROUND(TRUNC(('TRI-2'!EQ53 ),2),0))=2,"E+",IF((ROUND(TRUNC(('TRI-2'!EQ53  ),2),0))&lt;=1,"E-","")))))))))))</f>
        <v/>
      </c>
      <c r="ER53" s="51" t="str">
        <f>IF(OR('TRI-2'!ER53 ="",'TRI-2'!ER53&lt;0,'TRI-2'!ER53  &gt;10),"",IF((ROUND(TRUNC(('TRI-2'!ER53  ),2),0))=10,"A+",IF((ROUND(TRUNC(('TRI-2'!ER53  ),2),0))=9,"A-",IF((ROUND(TRUNC(('TRI-2'!ER53   ),2),0))=8,"B+",IF((ROUND(TRUNC(('TRI-2'!ER53 ),2),0))=7,"B-",IF((ROUND(TRUNC(('TRI-2'!ER53  ),2),0))=6,"C+",IF((ROUND(TRUNC(('TRI-2'!ER53  ),2),0))=5,"C-",IF((ROUND(TRUNC(('TRI-2'!ER53  ),2),0))=4,"D+",IF((ROUND(TRUNC(('TRI-2'!ER53 ),2),0))=3,"D-",IF((ROUND(TRUNC(('TRI-2'!ER53 ),2),0))=2,"E+",IF((ROUND(TRUNC(('TRI-2'!ER53  ),2),0))&lt;=1,"E-","")))))))))))</f>
        <v/>
      </c>
      <c r="ES53" s="51" t="str">
        <f>IF(OR('TRI-2'!ES53 ="",'TRI-2'!ES53&lt;0,'TRI-2'!ES53  &gt;10),"",IF((ROUND(TRUNC(('TRI-2'!ES53  ),2),0))=10,"A+",IF((ROUND(TRUNC(('TRI-2'!ES53  ),2),0))=9,"A-",IF((ROUND(TRUNC(('TRI-2'!ES53   ),2),0))=8,"B+",IF((ROUND(TRUNC(('TRI-2'!ES53 ),2),0))=7,"B-",IF((ROUND(TRUNC(('TRI-2'!ES53  ),2),0))=6,"C+",IF((ROUND(TRUNC(('TRI-2'!ES53  ),2),0))=5,"C-",IF((ROUND(TRUNC(('TRI-2'!ES53  ),2),0))=4,"D+",IF((ROUND(TRUNC(('TRI-2'!ES53 ),2),0))=3,"D-",IF((ROUND(TRUNC(('TRI-2'!ES53 ),2),0))=2,"E+",IF((ROUND(TRUNC(('TRI-2'!ES53  ),2),0))&lt;=1,"E-","")))))))))))</f>
        <v/>
      </c>
      <c r="ET53" s="51" t="str">
        <f>IF('TRI-2'!ET53 ="","",'TRI-2'!ET53 )</f>
        <v/>
      </c>
      <c r="EU53" s="51" t="str">
        <f>IF('TRI-2'!EU53 ="","",'TRI-2'!EU53 )</f>
        <v/>
      </c>
      <c r="EV53" s="51" t="str">
        <f>IF('TRI-2'!EV53 ="","",'TRI-2'!EV53 )</f>
        <v/>
      </c>
      <c r="EW53" s="51" t="str">
        <f>IF('TRI-2'!EW53 ="","",'TRI-2'!EW53 )</f>
        <v/>
      </c>
      <c r="EX53" s="51" t="str">
        <f>IF('TRI-2'!EX53 ="","",'TRI-2'!EX53 )</f>
        <v/>
      </c>
      <c r="EY53" s="51" t="str">
        <f>IF('TRI-2'!EY53 ="","",'TRI-2'!EY53 )</f>
        <v/>
      </c>
      <c r="EZ53" s="51" t="str">
        <f>IF('TRI-2'!EZ53 ="","",'TRI-2'!EZ53 )</f>
        <v/>
      </c>
      <c r="FA53" s="51" t="str">
        <f>IF('TRI-2'!FA53 ="","",'TRI-2'!FA53 )</f>
        <v/>
      </c>
      <c r="FB53" s="51" t="str">
        <f>IF('TRI-2'!FB53 ="","",'TRI-2'!FB53 )</f>
        <v/>
      </c>
      <c r="FC53" s="51" t="str">
        <f>IF('TRI-2'!FC53 ="","",'TRI-2'!FC53 )</f>
        <v/>
      </c>
      <c r="FD53" s="51">
        <f>IF('TRI-2'!FD53 ="","",'TRI-2'!FD53 )</f>
        <v>0</v>
      </c>
      <c r="FE53" s="51" t="str">
        <f>IF('TRI-2'!FE53 ="","",'TRI-2'!FE53 )</f>
        <v/>
      </c>
      <c r="FF53" s="51" t="str">
        <f>IF('TRI-2'!FF53 ="","",'TRI-2'!FF53 )</f>
        <v/>
      </c>
      <c r="FG53" s="51" t="str">
        <f>IF('TRI-2'!FG53 ="","",'TRI-2'!FG53 )</f>
        <v/>
      </c>
      <c r="FH53" s="51" t="str">
        <f>IF('TRI-2'!FH53 ="","",'TRI-2'!FH53 )</f>
        <v/>
      </c>
    </row>
    <row r="54" spans="2:164" ht="21" hidden="1" customHeight="1">
      <c r="B54" s="53">
        <v>37</v>
      </c>
      <c r="C54" s="272" t="str">
        <f>IF(NOTAS!XBX57&lt;&gt;"",NOTAS!XBX57,"")</f>
        <v/>
      </c>
      <c r="D54" s="273"/>
      <c r="E54" s="273"/>
      <c r="F54" s="274"/>
      <c r="G54" s="51"/>
      <c r="H54" s="51"/>
      <c r="I54" s="51"/>
      <c r="J54" s="51"/>
      <c r="K54" s="51"/>
      <c r="L54" s="51"/>
      <c r="M54" s="108"/>
      <c r="N54" s="52"/>
      <c r="O54" s="52"/>
      <c r="P54" s="51"/>
      <c r="Q54" s="52"/>
      <c r="R54" s="108"/>
      <c r="S54" s="108"/>
      <c r="T54" s="51"/>
      <c r="U54" s="51"/>
      <c r="V54" s="51"/>
      <c r="W54" s="51"/>
      <c r="X54" s="108"/>
      <c r="Y54" s="50" t="str">
        <f t="shared" ref="Y54:Y61" si="0">IFERROR(INT(FIXED(TRUNC(AVERAGE(G54:X54),2),0)),"")</f>
        <v/>
      </c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50" t="str">
        <f t="shared" ref="AO54:AO61" si="1">IFERROR(INT(FIXED(TRUNC(AVERAGE(Z54:AN54),2),0)),"")</f>
        <v/>
      </c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50" t="str">
        <f t="shared" ref="BJ54:BJ61" si="2">IFERROR(INT(FIXED(TRUNC(AVERAGE(AP54:BI54),2),0)),"")</f>
        <v/>
      </c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50" t="str">
        <f t="shared" ref="CG54:CG61" si="3">IFERROR(INT(FIXED(TRUNC(AVERAGE(BK54:CF54),2),0)),"")</f>
        <v/>
      </c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50" t="str">
        <f t="shared" ref="DC54:DC61" si="4">IFERROR(INT(FIXED(TRUNC(AVERAGE(CH54:DB54),2),0)),"")</f>
        <v/>
      </c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50" t="str">
        <f t="shared" ref="ER54:ER61" si="5">IFERROR(INT(FIXED(TRUNC(AVERAGE(DP54:EQ54),2),0)),"")</f>
        <v/>
      </c>
      <c r="ES54" s="50" t="str">
        <f t="shared" ref="ES54:ES61" si="6">IF(OR(Y54="",AO54="",BJ54="",CG54="",DC54="",DO54=""),"",IFERROR(AVERAGE(Y54,AO54,BJ54,CG54,DC54,DO54),""))</f>
        <v/>
      </c>
      <c r="ET54" s="110"/>
      <c r="EU54" s="110"/>
      <c r="EV54" s="110"/>
      <c r="EW54" s="110"/>
      <c r="EX54" s="110"/>
      <c r="EY54" s="110"/>
      <c r="EZ54" s="110"/>
      <c r="FA54" s="110"/>
      <c r="FB54" s="110"/>
      <c r="FC54" s="50" t="str">
        <f t="shared" ref="FC54:FC61" si="7">IF(OR(ET54="",EU54="",EV54="",EW54="",EX54="",EY54="",EZ54="",FA54="",FB54=""),"",IF(FD54&gt;=35,"A+",IF(FD54&gt;=33,"A-",IF(FD54&gt;=30,"B+",IF(FD54&gt;=27,"B-",IF(FD54&gt;=20,"C+",IF(FD54&gt;=18,"C-",IF(FD54&gt;=15,"D+",IF(FD54&gt;=13,"D-",IF(FD54&gt;=11,"E+",IF(FD54&gt;=0,"E-")))))))))))</f>
        <v/>
      </c>
      <c r="FD54" s="50">
        <f t="shared" ref="FD54:FD61" si="8">IF(ET54="S",4,IF(ET54="F",3,IF(ET54="O",2,IF(ET54="N",1))))+IF(EU54="S",4,IF(EU54="F",3,IF(EU54="O",2,IF(EU54="N",1))))+IF(EV54="S",4,IF(EV54="F",3,IF(EV54="O",2,IF(EV54="N",1))))+IF(EW54="S",4,IF(EW54="F",3,IF(EW54="O",2,IF(EW54="N",1))))+IF(EX54="S",4,IF(EX54="F",3,IF(EX54="O",2,IF(EX54="N",1))))+IF(EY54="S",4,IF(EY54="F",3,IF(EY54="O",2,IF(EY54="N",1))))+IF(EZ54="S",4,IF(EZ54="F",3,IF(EZ54="O",2,IF(EZ54="N",1))))+IF(FA54="S",4,IF(FA54="F",3,IF(FA54="O",2,IF(FA54="N",1))))+IF(FB54="S",4,IF(FB54="F",3,IF(FB54="O",2,IF(FB54="N",1))))</f>
        <v>0</v>
      </c>
      <c r="FE54" s="110"/>
      <c r="FF54" s="110"/>
      <c r="FG54" s="110"/>
      <c r="FH54" s="110"/>
    </row>
    <row r="55" spans="2:164" ht="21" hidden="1" customHeight="1">
      <c r="B55" s="53">
        <v>38</v>
      </c>
      <c r="C55" s="272" t="str">
        <f>IF(NOTAS!XBX58&lt;&gt;"",NOTAS!XBX58,"")</f>
        <v/>
      </c>
      <c r="D55" s="273"/>
      <c r="E55" s="273"/>
      <c r="F55" s="274"/>
      <c r="G55" s="51"/>
      <c r="H55" s="51"/>
      <c r="I55" s="51"/>
      <c r="J55" s="51"/>
      <c r="K55" s="51"/>
      <c r="L55" s="51"/>
      <c r="M55" s="108"/>
      <c r="N55" s="52"/>
      <c r="O55" s="52"/>
      <c r="P55" s="51"/>
      <c r="Q55" s="52"/>
      <c r="R55" s="108"/>
      <c r="S55" s="108"/>
      <c r="T55" s="51"/>
      <c r="U55" s="51"/>
      <c r="V55" s="51"/>
      <c r="W55" s="51"/>
      <c r="X55" s="108"/>
      <c r="Y55" s="50" t="str">
        <f t="shared" si="0"/>
        <v/>
      </c>
      <c r="Z55" s="109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50" t="str">
        <f t="shared" si="1"/>
        <v/>
      </c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50" t="str">
        <f t="shared" si="2"/>
        <v/>
      </c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50" t="str">
        <f t="shared" si="3"/>
        <v/>
      </c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50" t="str">
        <f t="shared" si="4"/>
        <v/>
      </c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50" t="str">
        <f t="shared" si="5"/>
        <v/>
      </c>
      <c r="ES55" s="50" t="str">
        <f t="shared" si="6"/>
        <v/>
      </c>
      <c r="ET55" s="110"/>
      <c r="EU55" s="110"/>
      <c r="EV55" s="110"/>
      <c r="EW55" s="110"/>
      <c r="EX55" s="110"/>
      <c r="EY55" s="110"/>
      <c r="EZ55" s="110"/>
      <c r="FA55" s="110"/>
      <c r="FB55" s="110"/>
      <c r="FC55" s="50" t="str">
        <f t="shared" si="7"/>
        <v/>
      </c>
      <c r="FD55" s="50">
        <f t="shared" si="8"/>
        <v>0</v>
      </c>
      <c r="FE55" s="110"/>
      <c r="FF55" s="110"/>
      <c r="FG55" s="110"/>
      <c r="FH55" s="110"/>
    </row>
    <row r="56" spans="2:164" ht="21" hidden="1" customHeight="1">
      <c r="B56" s="53">
        <v>39</v>
      </c>
      <c r="C56" s="272" t="str">
        <f>IF(NOTAS!XBX59&lt;&gt;"",NOTAS!XBX59,"")</f>
        <v/>
      </c>
      <c r="D56" s="273"/>
      <c r="E56" s="273"/>
      <c r="F56" s="274"/>
      <c r="G56" s="51"/>
      <c r="H56" s="51"/>
      <c r="I56" s="51"/>
      <c r="J56" s="51"/>
      <c r="K56" s="51"/>
      <c r="L56" s="51"/>
      <c r="M56" s="108"/>
      <c r="N56" s="52"/>
      <c r="O56" s="52"/>
      <c r="P56" s="51"/>
      <c r="Q56" s="52"/>
      <c r="R56" s="108"/>
      <c r="S56" s="108"/>
      <c r="T56" s="51"/>
      <c r="U56" s="51"/>
      <c r="V56" s="51"/>
      <c r="W56" s="51"/>
      <c r="X56" s="108"/>
      <c r="Y56" s="50" t="str">
        <f t="shared" si="0"/>
        <v/>
      </c>
      <c r="Z56" s="109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50" t="str">
        <f t="shared" si="1"/>
        <v/>
      </c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50" t="str">
        <f t="shared" si="2"/>
        <v/>
      </c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50" t="str">
        <f t="shared" si="3"/>
        <v/>
      </c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50" t="str">
        <f t="shared" si="4"/>
        <v/>
      </c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50" t="str">
        <f t="shared" si="5"/>
        <v/>
      </c>
      <c r="ES56" s="50" t="str">
        <f t="shared" si="6"/>
        <v/>
      </c>
      <c r="ET56" s="110"/>
      <c r="EU56" s="110"/>
      <c r="EV56" s="110"/>
      <c r="EW56" s="110"/>
      <c r="EX56" s="110"/>
      <c r="EY56" s="110"/>
      <c r="EZ56" s="110"/>
      <c r="FA56" s="110"/>
      <c r="FB56" s="110"/>
      <c r="FC56" s="50" t="str">
        <f t="shared" si="7"/>
        <v/>
      </c>
      <c r="FD56" s="50">
        <f t="shared" si="8"/>
        <v>0</v>
      </c>
      <c r="FE56" s="110"/>
      <c r="FF56" s="110"/>
      <c r="FG56" s="110"/>
      <c r="FH56" s="110"/>
    </row>
    <row r="57" spans="2:164" ht="21" hidden="1" customHeight="1">
      <c r="B57" s="53">
        <v>40</v>
      </c>
      <c r="C57" s="272" t="str">
        <f>IF(NOTAS!XBX60&lt;&gt;"",NOTAS!XBX60,"")</f>
        <v/>
      </c>
      <c r="D57" s="273"/>
      <c r="E57" s="273"/>
      <c r="F57" s="274"/>
      <c r="G57" s="51"/>
      <c r="H57" s="51"/>
      <c r="I57" s="51"/>
      <c r="J57" s="51"/>
      <c r="K57" s="51"/>
      <c r="L57" s="51"/>
      <c r="M57" s="108"/>
      <c r="N57" s="52"/>
      <c r="O57" s="52"/>
      <c r="P57" s="51"/>
      <c r="Q57" s="52"/>
      <c r="R57" s="108"/>
      <c r="S57" s="108"/>
      <c r="T57" s="51"/>
      <c r="U57" s="51"/>
      <c r="V57" s="51"/>
      <c r="W57" s="51"/>
      <c r="X57" s="108"/>
      <c r="Y57" s="50" t="str">
        <f t="shared" si="0"/>
        <v/>
      </c>
      <c r="Z57" s="109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50" t="str">
        <f t="shared" si="1"/>
        <v/>
      </c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50" t="str">
        <f t="shared" si="2"/>
        <v/>
      </c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50" t="str">
        <f t="shared" si="3"/>
        <v/>
      </c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50" t="str">
        <f t="shared" si="4"/>
        <v/>
      </c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50" t="str">
        <f t="shared" si="5"/>
        <v/>
      </c>
      <c r="ES57" s="50" t="str">
        <f t="shared" si="6"/>
        <v/>
      </c>
      <c r="ET57" s="110"/>
      <c r="EU57" s="110"/>
      <c r="EV57" s="110"/>
      <c r="EW57" s="110"/>
      <c r="EX57" s="110"/>
      <c r="EY57" s="110"/>
      <c r="EZ57" s="110"/>
      <c r="FA57" s="110"/>
      <c r="FB57" s="110"/>
      <c r="FC57" s="50" t="str">
        <f t="shared" si="7"/>
        <v/>
      </c>
      <c r="FD57" s="50">
        <f t="shared" si="8"/>
        <v>0</v>
      </c>
      <c r="FE57" s="110"/>
      <c r="FF57" s="110"/>
      <c r="FG57" s="110"/>
      <c r="FH57" s="110"/>
    </row>
    <row r="58" spans="2:164" ht="21" hidden="1" customHeight="1">
      <c r="B58" s="53">
        <v>41</v>
      </c>
      <c r="C58" s="272" t="str">
        <f>IF(NOTAS!XBX61&lt;&gt;"",NOTAS!XBX61,"")</f>
        <v/>
      </c>
      <c r="D58" s="273"/>
      <c r="E58" s="273"/>
      <c r="F58" s="274"/>
      <c r="G58" s="51"/>
      <c r="H58" s="51"/>
      <c r="I58" s="51"/>
      <c r="J58" s="51"/>
      <c r="K58" s="51"/>
      <c r="L58" s="51"/>
      <c r="M58" s="108"/>
      <c r="N58" s="52"/>
      <c r="O58" s="52"/>
      <c r="P58" s="51"/>
      <c r="Q58" s="52"/>
      <c r="R58" s="108"/>
      <c r="S58" s="108"/>
      <c r="T58" s="51"/>
      <c r="U58" s="51"/>
      <c r="V58" s="51"/>
      <c r="W58" s="51"/>
      <c r="X58" s="108"/>
      <c r="Y58" s="50" t="str">
        <f t="shared" si="0"/>
        <v/>
      </c>
      <c r="Z58" s="109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50" t="str">
        <f t="shared" si="1"/>
        <v/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50" t="str">
        <f t="shared" si="2"/>
        <v/>
      </c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50" t="str">
        <f t="shared" si="3"/>
        <v/>
      </c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50" t="str">
        <f t="shared" si="4"/>
        <v/>
      </c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50" t="str">
        <f t="shared" si="5"/>
        <v/>
      </c>
      <c r="ES58" s="50" t="str">
        <f t="shared" si="6"/>
        <v/>
      </c>
      <c r="ET58" s="110"/>
      <c r="EU58" s="110"/>
      <c r="EV58" s="110"/>
      <c r="EW58" s="110"/>
      <c r="EX58" s="110"/>
      <c r="EY58" s="110"/>
      <c r="EZ58" s="110"/>
      <c r="FA58" s="110"/>
      <c r="FB58" s="110"/>
      <c r="FC58" s="50" t="str">
        <f t="shared" si="7"/>
        <v/>
      </c>
      <c r="FD58" s="50">
        <f t="shared" si="8"/>
        <v>0</v>
      </c>
      <c r="FE58" s="110"/>
      <c r="FF58" s="110"/>
      <c r="FG58" s="110"/>
      <c r="FH58" s="110"/>
    </row>
    <row r="59" spans="2:164" ht="21" hidden="1" customHeight="1">
      <c r="B59" s="53">
        <v>42</v>
      </c>
      <c r="C59" s="272" t="str">
        <f>IF(NOTAS!XBX62&lt;&gt;"",NOTAS!XBX62,"")</f>
        <v/>
      </c>
      <c r="D59" s="273"/>
      <c r="E59" s="273"/>
      <c r="F59" s="274"/>
      <c r="G59" s="51"/>
      <c r="H59" s="51"/>
      <c r="I59" s="51"/>
      <c r="J59" s="51"/>
      <c r="K59" s="51"/>
      <c r="L59" s="51"/>
      <c r="M59" s="108"/>
      <c r="N59" s="52"/>
      <c r="O59" s="52"/>
      <c r="P59" s="51"/>
      <c r="Q59" s="52"/>
      <c r="R59" s="108"/>
      <c r="S59" s="108"/>
      <c r="T59" s="51"/>
      <c r="U59" s="51"/>
      <c r="V59" s="51"/>
      <c r="W59" s="51"/>
      <c r="X59" s="108"/>
      <c r="Y59" s="50" t="str">
        <f t="shared" si="0"/>
        <v/>
      </c>
      <c r="Z59" s="109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50" t="str">
        <f t="shared" si="1"/>
        <v/>
      </c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50" t="str">
        <f t="shared" si="2"/>
        <v/>
      </c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50" t="str">
        <f t="shared" si="3"/>
        <v/>
      </c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50" t="str">
        <f t="shared" si="4"/>
        <v/>
      </c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50" t="str">
        <f t="shared" si="5"/>
        <v/>
      </c>
      <c r="ES59" s="50" t="str">
        <f t="shared" si="6"/>
        <v/>
      </c>
      <c r="ET59" s="110"/>
      <c r="EU59" s="110"/>
      <c r="EV59" s="110"/>
      <c r="EW59" s="110"/>
      <c r="EX59" s="110"/>
      <c r="EY59" s="110"/>
      <c r="EZ59" s="110"/>
      <c r="FA59" s="110"/>
      <c r="FB59" s="110"/>
      <c r="FC59" s="50" t="str">
        <f t="shared" si="7"/>
        <v/>
      </c>
      <c r="FD59" s="50">
        <f t="shared" si="8"/>
        <v>0</v>
      </c>
      <c r="FE59" s="110"/>
      <c r="FF59" s="110"/>
      <c r="FG59" s="110"/>
      <c r="FH59" s="110"/>
    </row>
    <row r="60" spans="2:164" ht="21" hidden="1" customHeight="1">
      <c r="B60" s="53">
        <v>43</v>
      </c>
      <c r="C60" s="272" t="str">
        <f>IF(NOTAS!XBX63&lt;&gt;"",NOTAS!XBX63,"")</f>
        <v/>
      </c>
      <c r="D60" s="273"/>
      <c r="E60" s="273"/>
      <c r="F60" s="274"/>
      <c r="G60" s="51"/>
      <c r="H60" s="51"/>
      <c r="I60" s="51"/>
      <c r="J60" s="51"/>
      <c r="K60" s="51"/>
      <c r="L60" s="51"/>
      <c r="M60" s="108"/>
      <c r="N60" s="52"/>
      <c r="O60" s="52"/>
      <c r="P60" s="51"/>
      <c r="Q60" s="52"/>
      <c r="R60" s="108"/>
      <c r="S60" s="108"/>
      <c r="T60" s="51"/>
      <c r="U60" s="51"/>
      <c r="V60" s="51"/>
      <c r="W60" s="51"/>
      <c r="X60" s="108"/>
      <c r="Y60" s="50" t="str">
        <f t="shared" si="0"/>
        <v/>
      </c>
      <c r="Z60" s="109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50" t="str">
        <f t="shared" si="1"/>
        <v/>
      </c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50" t="str">
        <f t="shared" si="2"/>
        <v/>
      </c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50" t="str">
        <f t="shared" si="3"/>
        <v/>
      </c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50" t="str">
        <f t="shared" si="4"/>
        <v/>
      </c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50" t="str">
        <f t="shared" si="5"/>
        <v/>
      </c>
      <c r="ES60" s="50" t="str">
        <f t="shared" si="6"/>
        <v/>
      </c>
      <c r="ET60" s="110"/>
      <c r="EU60" s="110"/>
      <c r="EV60" s="110"/>
      <c r="EW60" s="110"/>
      <c r="EX60" s="110"/>
      <c r="EY60" s="110"/>
      <c r="EZ60" s="110"/>
      <c r="FA60" s="110"/>
      <c r="FB60" s="110"/>
      <c r="FC60" s="50" t="str">
        <f t="shared" si="7"/>
        <v/>
      </c>
      <c r="FD60" s="50">
        <f t="shared" si="8"/>
        <v>0</v>
      </c>
      <c r="FE60" s="110"/>
      <c r="FF60" s="110"/>
      <c r="FG60" s="110"/>
      <c r="FH60" s="110"/>
    </row>
    <row r="61" spans="2:164" ht="21" hidden="1" customHeight="1">
      <c r="B61" s="53">
        <v>44</v>
      </c>
      <c r="C61" s="272" t="str">
        <f>IF(NOTAS!XBX64&lt;&gt;"",NOTAS!XBX64,"")</f>
        <v/>
      </c>
      <c r="D61" s="273"/>
      <c r="E61" s="273"/>
      <c r="F61" s="274"/>
      <c r="G61" s="51"/>
      <c r="H61" s="51"/>
      <c r="I61" s="51"/>
      <c r="J61" s="51"/>
      <c r="K61" s="51"/>
      <c r="L61" s="51"/>
      <c r="M61" s="108"/>
      <c r="N61" s="52"/>
      <c r="O61" s="52"/>
      <c r="P61" s="51"/>
      <c r="Q61" s="52"/>
      <c r="R61" s="108"/>
      <c r="S61" s="108"/>
      <c r="T61" s="51"/>
      <c r="U61" s="51"/>
      <c r="V61" s="51"/>
      <c r="W61" s="51"/>
      <c r="X61" s="108"/>
      <c r="Y61" s="50" t="str">
        <f t="shared" si="0"/>
        <v/>
      </c>
      <c r="Z61" s="109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50" t="str">
        <f t="shared" si="1"/>
        <v/>
      </c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50" t="str">
        <f t="shared" si="2"/>
        <v/>
      </c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50" t="str">
        <f t="shared" si="3"/>
        <v/>
      </c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50" t="str">
        <f t="shared" si="4"/>
        <v/>
      </c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50" t="str">
        <f t="shared" si="5"/>
        <v/>
      </c>
      <c r="ES61" s="50" t="str">
        <f t="shared" si="6"/>
        <v/>
      </c>
      <c r="ET61" s="110"/>
      <c r="EU61" s="110"/>
      <c r="EV61" s="110"/>
      <c r="EW61" s="110"/>
      <c r="EX61" s="110"/>
      <c r="EY61" s="110"/>
      <c r="EZ61" s="110"/>
      <c r="FA61" s="110"/>
      <c r="FB61" s="110"/>
      <c r="FC61" s="50" t="str">
        <f t="shared" si="7"/>
        <v/>
      </c>
      <c r="FD61" s="50">
        <f t="shared" si="8"/>
        <v>0</v>
      </c>
      <c r="FE61" s="110"/>
      <c r="FF61" s="110"/>
      <c r="FG61" s="110"/>
      <c r="FH61" s="110"/>
    </row>
    <row r="62" spans="2:164" ht="12" customHeight="1"/>
    <row r="63" spans="2:164">
      <c r="B63" t="s">
        <v>43</v>
      </c>
      <c r="X63" s="71"/>
    </row>
    <row r="64" spans="2:164">
      <c r="B64" s="17" t="str">
        <f>NOTAS!B24</f>
        <v>CUZCO GUERRERO JENNY DEL PILAR</v>
      </c>
      <c r="C64" s="17"/>
      <c r="D64" s="17"/>
      <c r="X64" s="42"/>
    </row>
    <row r="65" spans="2:24">
      <c r="B65" s="276" t="s">
        <v>110</v>
      </c>
      <c r="C65" s="276"/>
      <c r="X65" s="71"/>
    </row>
    <row r="66" spans="2:24" ht="18.75" customHeight="1"/>
    <row r="72" spans="2:24" ht="15" customHeight="1"/>
    <row r="73" spans="2:24" ht="15" customHeight="1"/>
    <row r="108" ht="15" customHeight="1"/>
    <row r="109" ht="15" customHeight="1"/>
    <row r="110" ht="15" customHeight="1"/>
    <row r="111" ht="15" customHeight="1"/>
    <row r="117" ht="15" customHeight="1"/>
    <row r="118" ht="15" customHeight="1"/>
    <row r="131" ht="15" customHeight="1"/>
    <row r="132" ht="15" customHeight="1"/>
    <row r="140" ht="15" customHeight="1"/>
    <row r="141" ht="15" customHeight="1"/>
    <row r="154" ht="15" customHeight="1"/>
    <row r="155" ht="15" customHeight="1"/>
    <row r="164" ht="15" customHeight="1"/>
    <row r="165" ht="15" customHeight="1"/>
  </sheetData>
  <sheetProtection sheet="1" objects="1" scenarios="1"/>
  <protectedRanges>
    <protectedRange sqref="G18:FH53" name="Rango1"/>
  </protectedRanges>
  <mergeCells count="243">
    <mergeCell ref="B1:X2"/>
    <mergeCell ref="B3:X4"/>
    <mergeCell ref="D7:I7"/>
    <mergeCell ref="Q7:S7"/>
    <mergeCell ref="B10:B17"/>
    <mergeCell ref="C10:F17"/>
    <mergeCell ref="G10:Y10"/>
    <mergeCell ref="X11:X12"/>
    <mergeCell ref="Y11:Y17"/>
    <mergeCell ref="L13:L17"/>
    <mergeCell ref="G13:G17"/>
    <mergeCell ref="H13:H17"/>
    <mergeCell ref="I13:I17"/>
    <mergeCell ref="J13:J17"/>
    <mergeCell ref="K13:K17"/>
    <mergeCell ref="S13:S17"/>
    <mergeCell ref="T13:T17"/>
    <mergeCell ref="U13:U17"/>
    <mergeCell ref="V13:V17"/>
    <mergeCell ref="W13:W17"/>
    <mergeCell ref="X13:X17"/>
    <mergeCell ref="M13:M17"/>
    <mergeCell ref="N13:N17"/>
    <mergeCell ref="O13:O17"/>
    <mergeCell ref="G11:M12"/>
    <mergeCell ref="N11:O12"/>
    <mergeCell ref="P11:P12"/>
    <mergeCell ref="Q11:Q12"/>
    <mergeCell ref="R11:T12"/>
    <mergeCell ref="W11:W12"/>
    <mergeCell ref="Z10:AO10"/>
    <mergeCell ref="AP10:BJ10"/>
    <mergeCell ref="BK10:CG10"/>
    <mergeCell ref="BA11:BB12"/>
    <mergeCell ref="BC11:BI12"/>
    <mergeCell ref="Z11:AB12"/>
    <mergeCell ref="AC11:AC12"/>
    <mergeCell ref="AD11:AD12"/>
    <mergeCell ref="AE11:AH12"/>
    <mergeCell ref="AI11:AN12"/>
    <mergeCell ref="AO11:AO17"/>
    <mergeCell ref="AP11:AS12"/>
    <mergeCell ref="AT11:AT12"/>
    <mergeCell ref="AU11:AW12"/>
    <mergeCell ref="AX11:AZ12"/>
    <mergeCell ref="AW13:AW17"/>
    <mergeCell ref="BJ11:BJ17"/>
    <mergeCell ref="BK11:BO12"/>
    <mergeCell ref="ES10:ES17"/>
    <mergeCell ref="ET10:FB10"/>
    <mergeCell ref="FC10:FC17"/>
    <mergeCell ref="FE10:FH10"/>
    <mergeCell ref="CH10:DC10"/>
    <mergeCell ref="DD10:DO10"/>
    <mergeCell ref="DP10:ER10"/>
    <mergeCell ref="CH11:CK12"/>
    <mergeCell ref="CL11:CL12"/>
    <mergeCell ref="CM11:CP12"/>
    <mergeCell ref="DB11:DB12"/>
    <mergeCell ref="DC11:DC17"/>
    <mergeCell ref="CM13:CM17"/>
    <mergeCell ref="CN13:CN17"/>
    <mergeCell ref="CO13:CO17"/>
    <mergeCell ref="CP13:CP17"/>
    <mergeCell ref="CQ13:CQ17"/>
    <mergeCell ref="CR13:CR17"/>
    <mergeCell ref="DB13:DB17"/>
    <mergeCell ref="DD13:DD17"/>
    <mergeCell ref="DE13:DE17"/>
    <mergeCell ref="DL13:DL17"/>
    <mergeCell ref="DM13:DM17"/>
    <mergeCell ref="DN13:DN17"/>
    <mergeCell ref="BP11:BR12"/>
    <mergeCell ref="BS11:BS12"/>
    <mergeCell ref="CF11:CF12"/>
    <mergeCell ref="CG11:CG17"/>
    <mergeCell ref="BP13:BP17"/>
    <mergeCell ref="BQ13:BQ17"/>
    <mergeCell ref="BR13:BR17"/>
    <mergeCell ref="BS13:BS17"/>
    <mergeCell ref="P13:P17"/>
    <mergeCell ref="Q13:Q17"/>
    <mergeCell ref="R13:R17"/>
    <mergeCell ref="AJ13:AJ17"/>
    <mergeCell ref="AK13:AK17"/>
    <mergeCell ref="AL13:AL17"/>
    <mergeCell ref="AM13:AM17"/>
    <mergeCell ref="AN13:AN17"/>
    <mergeCell ref="AP13:AP17"/>
    <mergeCell ref="AD13:AD17"/>
    <mergeCell ref="AE13:AE17"/>
    <mergeCell ref="AF13:AF17"/>
    <mergeCell ref="AG13:AG17"/>
    <mergeCell ref="AH13:AH17"/>
    <mergeCell ref="AI13:AI17"/>
    <mergeCell ref="Z13:Z17"/>
    <mergeCell ref="AA13:AA17"/>
    <mergeCell ref="AB13:AB17"/>
    <mergeCell ref="AC13:AC17"/>
    <mergeCell ref="AX13:AX17"/>
    <mergeCell ref="AY13:AY17"/>
    <mergeCell ref="AZ13:AZ17"/>
    <mergeCell ref="BA13:BA17"/>
    <mergeCell ref="BB13:BB17"/>
    <mergeCell ref="AQ13:AQ17"/>
    <mergeCell ref="AR13:AR17"/>
    <mergeCell ref="AS13:AS17"/>
    <mergeCell ref="AT13:AT17"/>
    <mergeCell ref="AU13:AU17"/>
    <mergeCell ref="AV13:AV17"/>
    <mergeCell ref="BI13:BI17"/>
    <mergeCell ref="BK13:BK17"/>
    <mergeCell ref="BL13:BL17"/>
    <mergeCell ref="BM13:BM17"/>
    <mergeCell ref="BN13:BN17"/>
    <mergeCell ref="BO13:BO17"/>
    <mergeCell ref="BC13:BC17"/>
    <mergeCell ref="BD13:BD17"/>
    <mergeCell ref="BE13:BE17"/>
    <mergeCell ref="BF13:BF17"/>
    <mergeCell ref="BG13:BG17"/>
    <mergeCell ref="BH13:BH17"/>
    <mergeCell ref="BZ13:BZ17"/>
    <mergeCell ref="CA13:CA17"/>
    <mergeCell ref="CB13:CB17"/>
    <mergeCell ref="CC13:CC17"/>
    <mergeCell ref="CD13:CD17"/>
    <mergeCell ref="CE13:CE17"/>
    <mergeCell ref="BT13:BT17"/>
    <mergeCell ref="BU13:BU17"/>
    <mergeCell ref="BV13:BV17"/>
    <mergeCell ref="BW13:BW17"/>
    <mergeCell ref="BX13:BX17"/>
    <mergeCell ref="BY13:BY17"/>
    <mergeCell ref="CF13:CF17"/>
    <mergeCell ref="CH13:CH17"/>
    <mergeCell ref="CI13:CI17"/>
    <mergeCell ref="CJ13:CJ17"/>
    <mergeCell ref="CK13:CK17"/>
    <mergeCell ref="CL13:CL17"/>
    <mergeCell ref="CY13:CY17"/>
    <mergeCell ref="CZ13:CZ17"/>
    <mergeCell ref="DA13:DA17"/>
    <mergeCell ref="CS13:CS17"/>
    <mergeCell ref="CT13:CT17"/>
    <mergeCell ref="CU13:CU17"/>
    <mergeCell ref="CV13:CV17"/>
    <mergeCell ref="CW13:CW17"/>
    <mergeCell ref="CX13:CX17"/>
    <mergeCell ref="DO13:DO17"/>
    <mergeCell ref="DP13:DP17"/>
    <mergeCell ref="DQ13:DQ17"/>
    <mergeCell ref="DF13:DF17"/>
    <mergeCell ref="DG13:DG17"/>
    <mergeCell ref="DH13:DH17"/>
    <mergeCell ref="DI13:DI17"/>
    <mergeCell ref="DJ13:DJ17"/>
    <mergeCell ref="DK13:DK17"/>
    <mergeCell ref="FH13:FH17"/>
    <mergeCell ref="C18:F18"/>
    <mergeCell ref="C19:F19"/>
    <mergeCell ref="EW13:EW17"/>
    <mergeCell ref="EX13:EX17"/>
    <mergeCell ref="EY13:EY17"/>
    <mergeCell ref="EZ13:EZ17"/>
    <mergeCell ref="FA13:FA17"/>
    <mergeCell ref="FB13:FB17"/>
    <mergeCell ref="EP13:EP17"/>
    <mergeCell ref="EQ13:EQ17"/>
    <mergeCell ref="ER13:ER17"/>
    <mergeCell ref="ET13:ET17"/>
    <mergeCell ref="EU13:EU17"/>
    <mergeCell ref="EV13:EV17"/>
    <mergeCell ref="EJ13:EJ17"/>
    <mergeCell ref="EK13:EK17"/>
    <mergeCell ref="EL13:EL17"/>
    <mergeCell ref="EM13:EM17"/>
    <mergeCell ref="EN13:EN17"/>
    <mergeCell ref="EO13:EO17"/>
    <mergeCell ref="ED13:ED17"/>
    <mergeCell ref="EE13:EE17"/>
    <mergeCell ref="EF13:EF17"/>
    <mergeCell ref="C20:F20"/>
    <mergeCell ref="C21:F21"/>
    <mergeCell ref="C22:F22"/>
    <mergeCell ref="C23:F23"/>
    <mergeCell ref="C24:F24"/>
    <mergeCell ref="C25:F25"/>
    <mergeCell ref="FE13:FE17"/>
    <mergeCell ref="FF13:FF17"/>
    <mergeCell ref="FG13:FG17"/>
    <mergeCell ref="EG13:EG17"/>
    <mergeCell ref="EH13:EH17"/>
    <mergeCell ref="EI13:EI17"/>
    <mergeCell ref="DX13:DX17"/>
    <mergeCell ref="DY13:DY17"/>
    <mergeCell ref="DZ13:DZ17"/>
    <mergeCell ref="EA13:EA17"/>
    <mergeCell ref="EB13:EB17"/>
    <mergeCell ref="EC13:EC17"/>
    <mergeCell ref="DR13:DR17"/>
    <mergeCell ref="DS13:DS17"/>
    <mergeCell ref="DT13:DT17"/>
    <mergeCell ref="DU13:DU17"/>
    <mergeCell ref="DV13:DV17"/>
    <mergeCell ref="DW13:DW17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B65:C65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</mergeCells>
  <dataValidations disablePrompts="1" count="3">
    <dataValidation type="decimal" allowBlank="1" showErrorMessage="1" errorTitle="Validación de Datos" error="Por favor; sólo Ingrese Datos entre 0 y 10" sqref="T61:W61 G61:L61 N61:Q61" xr:uid="{BB08B78B-51B3-4337-B7C7-FADF0D4C061F}">
      <formula1>0</formula1>
      <formula2>10</formula2>
    </dataValidation>
    <dataValidation allowBlank="1" sqref="X8" xr:uid="{927D1894-6BE7-48D1-8153-334B79D6A0C6}"/>
    <dataValidation type="decimal" allowBlank="1" showInputMessage="1" showErrorMessage="1" sqref="CH54:DB60 G54:X60 Z54:AN60 BK54:CF60 AP54:BI60" xr:uid="{B69E82C0-AF37-49B0-9FDB-78F0C5974191}">
      <formula1>0</formula1>
      <formula2>10</formula2>
    </dataValidation>
  </dataValidations>
  <pageMargins left="0.25" right="0.25" top="0.75" bottom="0.75" header="0.3" footer="0.3"/>
  <pageSetup paperSize="9" scale="20" fitToHeight="2" orientation="landscape" horizontalDpi="4294967295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FCBB-3D65-4F43-8227-A378B1096DC3}">
  <sheetPr>
    <pageSetUpPr fitToPage="1"/>
  </sheetPr>
  <dimension ref="A1:XCX165"/>
  <sheetViews>
    <sheetView zoomScale="60" zoomScaleNormal="60" workbookViewId="0">
      <pane xSplit="6" ySplit="17" topLeftCell="G18" activePane="bottomRight" state="frozen"/>
      <selection pane="topRight" activeCell="G1" sqref="G1"/>
      <selection pane="bottomLeft" activeCell="A18" sqref="A18"/>
      <selection pane="bottomRight" activeCell="C19" sqref="C19:F19"/>
    </sheetView>
  </sheetViews>
  <sheetFormatPr baseColWidth="10" defaultRowHeight="14.5"/>
  <cols>
    <col min="1" max="1" width="4.90625" customWidth="1"/>
    <col min="2" max="2" width="5" customWidth="1"/>
    <col min="3" max="3" width="35.90625" customWidth="1"/>
    <col min="4" max="5" width="4" customWidth="1"/>
    <col min="6" max="6" width="6.6328125" customWidth="1"/>
    <col min="7" max="159" width="15.6328125" customWidth="1"/>
    <col min="160" max="160" width="15.6328125" hidden="1" customWidth="1"/>
    <col min="161" max="164" width="6.54296875" customWidth="1"/>
  </cols>
  <sheetData>
    <row r="1" spans="1:164" ht="16.5" customHeight="1">
      <c r="A1" s="42"/>
      <c r="B1" s="253" t="s">
        <v>147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1"/>
    </row>
    <row r="2" spans="1:164" ht="15" customHeight="1">
      <c r="A2" s="42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1"/>
    </row>
    <row r="3" spans="1:164" ht="16.5" customHeight="1">
      <c r="A3" s="42"/>
      <c r="B3" s="255" t="s">
        <v>112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"/>
    </row>
    <row r="4" spans="1:164" ht="15.75" customHeight="1">
      <c r="A4" s="43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"/>
      <c r="FC4" s="186" t="s">
        <v>189</v>
      </c>
      <c r="FD4" s="186"/>
    </row>
    <row r="5" spans="1:164" ht="15.75" customHeight="1">
      <c r="A5" s="4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2"/>
      <c r="FC5" s="186" t="s">
        <v>190</v>
      </c>
      <c r="FD5" s="186"/>
    </row>
    <row r="6" spans="1:164" ht="15.5">
      <c r="A6" s="42"/>
      <c r="B6" s="6">
        <v>1</v>
      </c>
      <c r="C6" s="7" t="s">
        <v>5</v>
      </c>
      <c r="D6" s="23" t="str">
        <f>NOTAS!B14</f>
        <v>INICIAL II</v>
      </c>
      <c r="E6" s="23"/>
      <c r="F6" s="23"/>
      <c r="G6" s="23"/>
      <c r="H6" s="23"/>
      <c r="I6" s="23"/>
      <c r="O6" s="8">
        <v>3</v>
      </c>
      <c r="P6" s="7" t="s">
        <v>6</v>
      </c>
      <c r="Q6" s="107" t="str">
        <f>NOTAS!B18</f>
        <v>2025-2026 MATUTINA</v>
      </c>
      <c r="T6" s="105"/>
      <c r="U6" s="105"/>
      <c r="V6" s="105"/>
      <c r="X6" s="106"/>
      <c r="FC6" s="186" t="s">
        <v>191</v>
      </c>
      <c r="FD6" s="186"/>
    </row>
    <row r="7" spans="1:164" ht="15.5">
      <c r="A7" s="42"/>
      <c r="B7" s="6">
        <v>2</v>
      </c>
      <c r="C7" s="7" t="s">
        <v>148</v>
      </c>
      <c r="D7" s="256" t="str">
        <f>NOTAS!B24</f>
        <v>CUZCO GUERRERO JENNY DEL PILAR</v>
      </c>
      <c r="E7" s="256"/>
      <c r="F7" s="256"/>
      <c r="G7" s="256"/>
      <c r="H7" s="256"/>
      <c r="I7" s="256"/>
      <c r="O7" s="8">
        <v>4</v>
      </c>
      <c r="P7" s="10" t="s">
        <v>9</v>
      </c>
      <c r="Q7" s="257">
        <f ca="1">TODAY()</f>
        <v>45994</v>
      </c>
      <c r="R7" s="257"/>
      <c r="S7" s="257"/>
      <c r="T7" s="107"/>
      <c r="U7" s="107"/>
      <c r="V7" s="107"/>
      <c r="X7" s="44"/>
      <c r="FC7" s="186" t="s">
        <v>192</v>
      </c>
      <c r="FD7" s="186"/>
    </row>
    <row r="8" spans="1:164" ht="15.5">
      <c r="A8" s="42"/>
      <c r="B8" s="6"/>
      <c r="O8" s="8"/>
      <c r="X8" s="44"/>
    </row>
    <row r="9" spans="1:164" ht="18.5" customHeight="1">
      <c r="A9" s="42"/>
      <c r="B9" s="11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</row>
    <row r="10" spans="1:164" s="195" customFormat="1" ht="24" customHeight="1">
      <c r="B10" s="241" t="s">
        <v>11</v>
      </c>
      <c r="C10" s="244" t="s">
        <v>12</v>
      </c>
      <c r="D10" s="245"/>
      <c r="E10" s="245"/>
      <c r="F10" s="246"/>
      <c r="G10" s="215" t="s">
        <v>173</v>
      </c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7"/>
      <c r="Z10" s="258" t="s">
        <v>172</v>
      </c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98" t="s">
        <v>227</v>
      </c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8"/>
      <c r="BJ10" s="298"/>
      <c r="BK10" s="303" t="s">
        <v>248</v>
      </c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  <c r="BW10" s="303"/>
      <c r="BX10" s="303"/>
      <c r="BY10" s="303"/>
      <c r="BZ10" s="303"/>
      <c r="CA10" s="303"/>
      <c r="CB10" s="303"/>
      <c r="CC10" s="303"/>
      <c r="CD10" s="303"/>
      <c r="CE10" s="303"/>
      <c r="CF10" s="303"/>
      <c r="CG10" s="303"/>
      <c r="CH10" s="225" t="s">
        <v>271</v>
      </c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/>
      <c r="DD10" s="235" t="s">
        <v>293</v>
      </c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7"/>
      <c r="DP10" s="238" t="s">
        <v>305</v>
      </c>
      <c r="DQ10" s="239"/>
      <c r="DR10" s="239"/>
      <c r="DS10" s="239"/>
      <c r="DT10" s="239"/>
      <c r="DU10" s="239"/>
      <c r="DV10" s="239"/>
      <c r="DW10" s="239"/>
      <c r="DX10" s="239"/>
      <c r="DY10" s="239"/>
      <c r="DZ10" s="239"/>
      <c r="EA10" s="239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39"/>
      <c r="EP10" s="239"/>
      <c r="EQ10" s="239"/>
      <c r="ER10" s="240"/>
      <c r="ES10" s="231" t="s">
        <v>177</v>
      </c>
      <c r="ET10" s="238" t="s">
        <v>188</v>
      </c>
      <c r="EU10" s="239"/>
      <c r="EV10" s="239"/>
      <c r="EW10" s="239"/>
      <c r="EX10" s="239"/>
      <c r="EY10" s="239"/>
      <c r="EZ10" s="239"/>
      <c r="FA10" s="239"/>
      <c r="FB10" s="239"/>
      <c r="FC10" s="222" t="s">
        <v>178</v>
      </c>
      <c r="FD10" s="196"/>
      <c r="FE10" s="285" t="s">
        <v>334</v>
      </c>
      <c r="FF10" s="285"/>
      <c r="FG10" s="285"/>
      <c r="FH10" s="285"/>
    </row>
    <row r="11" spans="1:164" s="173" customFormat="1" ht="12.75" hidden="1" customHeight="1">
      <c r="B11" s="242"/>
      <c r="C11" s="247"/>
      <c r="D11" s="248"/>
      <c r="E11" s="248"/>
      <c r="F11" s="249"/>
      <c r="G11" s="221"/>
      <c r="H11" s="221"/>
      <c r="I11" s="221"/>
      <c r="J11" s="221"/>
      <c r="K11" s="221"/>
      <c r="L11" s="221"/>
      <c r="M11" s="221"/>
      <c r="N11" s="221"/>
      <c r="O11" s="221"/>
      <c r="P11" s="270"/>
      <c r="Q11" s="218"/>
      <c r="R11" s="218"/>
      <c r="S11" s="218"/>
      <c r="T11" s="218"/>
      <c r="U11" s="174"/>
      <c r="V11" s="174"/>
      <c r="W11" s="218"/>
      <c r="X11" s="218"/>
      <c r="Y11" s="219" t="s">
        <v>141</v>
      </c>
      <c r="Z11" s="259"/>
      <c r="AA11" s="260"/>
      <c r="AB11" s="261"/>
      <c r="AC11" s="265"/>
      <c r="AD11" s="265"/>
      <c r="AE11" s="259"/>
      <c r="AF11" s="260"/>
      <c r="AG11" s="260"/>
      <c r="AH11" s="261"/>
      <c r="AI11" s="259"/>
      <c r="AJ11" s="260"/>
      <c r="AK11" s="260"/>
      <c r="AL11" s="260"/>
      <c r="AM11" s="260"/>
      <c r="AN11" s="261"/>
      <c r="AO11" s="228" t="s">
        <v>141</v>
      </c>
      <c r="AP11" s="277"/>
      <c r="AQ11" s="278"/>
      <c r="AR11" s="278"/>
      <c r="AS11" s="279"/>
      <c r="AT11" s="283"/>
      <c r="AU11" s="277"/>
      <c r="AV11" s="278"/>
      <c r="AW11" s="279"/>
      <c r="AX11" s="277"/>
      <c r="AY11" s="278"/>
      <c r="AZ11" s="279"/>
      <c r="BA11" s="277"/>
      <c r="BB11" s="279"/>
      <c r="BC11" s="277"/>
      <c r="BD11" s="278"/>
      <c r="BE11" s="278"/>
      <c r="BF11" s="278"/>
      <c r="BG11" s="278"/>
      <c r="BH11" s="278"/>
      <c r="BI11" s="279"/>
      <c r="BJ11" s="206" t="s">
        <v>141</v>
      </c>
      <c r="BK11" s="209"/>
      <c r="BL11" s="210"/>
      <c r="BM11" s="210"/>
      <c r="BN11" s="210"/>
      <c r="BO11" s="211"/>
      <c r="BP11" s="209"/>
      <c r="BQ11" s="210"/>
      <c r="BR11" s="211"/>
      <c r="BS11" s="209"/>
      <c r="BT11" s="182"/>
      <c r="BU11" s="182"/>
      <c r="BV11" s="182"/>
      <c r="BW11" s="182"/>
      <c r="BX11" s="182"/>
      <c r="BY11" s="182"/>
      <c r="BZ11" s="182"/>
      <c r="CA11" s="182"/>
      <c r="CB11" s="182"/>
      <c r="CC11" s="182"/>
      <c r="CD11" s="182"/>
      <c r="CE11" s="182"/>
      <c r="CF11" s="304"/>
      <c r="CG11" s="206" t="s">
        <v>141</v>
      </c>
      <c r="CH11" s="299"/>
      <c r="CI11" s="300"/>
      <c r="CJ11" s="300"/>
      <c r="CK11" s="300"/>
      <c r="CL11" s="289"/>
      <c r="CM11" s="291"/>
      <c r="CN11" s="292"/>
      <c r="CO11" s="292"/>
      <c r="CP11" s="292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306"/>
      <c r="DC11" s="228" t="s">
        <v>141</v>
      </c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223"/>
      <c r="ET11" s="176"/>
      <c r="EU11" s="176"/>
      <c r="EV11" s="176"/>
      <c r="EW11" s="176"/>
      <c r="EX11" s="176"/>
      <c r="EY11" s="177"/>
      <c r="EZ11" s="177"/>
      <c r="FA11" s="177"/>
      <c r="FB11" s="177"/>
      <c r="FC11" s="223"/>
      <c r="FD11" s="175"/>
      <c r="FE11" s="178"/>
      <c r="FF11" s="178"/>
      <c r="FG11" s="178"/>
      <c r="FH11" s="178"/>
    </row>
    <row r="12" spans="1:164" s="173" customFormat="1" ht="22.5" hidden="1" customHeight="1">
      <c r="B12" s="242"/>
      <c r="C12" s="247"/>
      <c r="D12" s="248"/>
      <c r="E12" s="248"/>
      <c r="F12" s="249"/>
      <c r="G12" s="221"/>
      <c r="H12" s="221"/>
      <c r="I12" s="221"/>
      <c r="J12" s="221"/>
      <c r="K12" s="221"/>
      <c r="L12" s="221"/>
      <c r="M12" s="221"/>
      <c r="N12" s="221"/>
      <c r="O12" s="221"/>
      <c r="P12" s="271"/>
      <c r="Q12" s="218"/>
      <c r="R12" s="218"/>
      <c r="S12" s="218"/>
      <c r="T12" s="218"/>
      <c r="U12" s="174"/>
      <c r="V12" s="174"/>
      <c r="W12" s="218"/>
      <c r="X12" s="218"/>
      <c r="Y12" s="219"/>
      <c r="Z12" s="262"/>
      <c r="AA12" s="263"/>
      <c r="AB12" s="264"/>
      <c r="AC12" s="266"/>
      <c r="AD12" s="266"/>
      <c r="AE12" s="262"/>
      <c r="AF12" s="263"/>
      <c r="AG12" s="263"/>
      <c r="AH12" s="264"/>
      <c r="AI12" s="262"/>
      <c r="AJ12" s="263"/>
      <c r="AK12" s="263"/>
      <c r="AL12" s="263"/>
      <c r="AM12" s="263"/>
      <c r="AN12" s="264"/>
      <c r="AO12" s="229"/>
      <c r="AP12" s="280"/>
      <c r="AQ12" s="281"/>
      <c r="AR12" s="281"/>
      <c r="AS12" s="282"/>
      <c r="AT12" s="284"/>
      <c r="AU12" s="280"/>
      <c r="AV12" s="281"/>
      <c r="AW12" s="282"/>
      <c r="AX12" s="280"/>
      <c r="AY12" s="281"/>
      <c r="AZ12" s="282"/>
      <c r="BA12" s="280"/>
      <c r="BB12" s="282"/>
      <c r="BC12" s="280"/>
      <c r="BD12" s="281"/>
      <c r="BE12" s="281"/>
      <c r="BF12" s="281"/>
      <c r="BG12" s="281"/>
      <c r="BH12" s="281"/>
      <c r="BI12" s="282"/>
      <c r="BJ12" s="207"/>
      <c r="BK12" s="212"/>
      <c r="BL12" s="213"/>
      <c r="BM12" s="213"/>
      <c r="BN12" s="213"/>
      <c r="BO12" s="214"/>
      <c r="BP12" s="212"/>
      <c r="BQ12" s="213"/>
      <c r="BR12" s="214"/>
      <c r="BS12" s="212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305"/>
      <c r="CG12" s="207"/>
      <c r="CH12" s="301"/>
      <c r="CI12" s="302"/>
      <c r="CJ12" s="302"/>
      <c r="CK12" s="302"/>
      <c r="CL12" s="290"/>
      <c r="CM12" s="293"/>
      <c r="CN12" s="294"/>
      <c r="CO12" s="294"/>
      <c r="CP12" s="294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307"/>
      <c r="DC12" s="229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  <c r="DT12" s="176"/>
      <c r="DU12" s="176"/>
      <c r="DV12" s="176"/>
      <c r="DW12" s="176"/>
      <c r="DX12" s="176"/>
      <c r="DY12" s="176"/>
      <c r="DZ12" s="176"/>
      <c r="EA12" s="176"/>
      <c r="EB12" s="176"/>
      <c r="EC12" s="176"/>
      <c r="ED12" s="176"/>
      <c r="EE12" s="176"/>
      <c r="EF12" s="176"/>
      <c r="EG12" s="176"/>
      <c r="EH12" s="176"/>
      <c r="EI12" s="176"/>
      <c r="EJ12" s="176"/>
      <c r="EK12" s="176"/>
      <c r="EL12" s="176"/>
      <c r="EM12" s="176"/>
      <c r="EN12" s="176"/>
      <c r="EO12" s="176"/>
      <c r="EP12" s="176"/>
      <c r="EQ12" s="176"/>
      <c r="ER12" s="176"/>
      <c r="ES12" s="223"/>
      <c r="ET12" s="176"/>
      <c r="EU12" s="176"/>
      <c r="EV12" s="176"/>
      <c r="EW12" s="176"/>
      <c r="EX12" s="176"/>
      <c r="EY12" s="177"/>
      <c r="EZ12" s="177"/>
      <c r="FA12" s="177"/>
      <c r="FB12" s="177"/>
      <c r="FC12" s="223"/>
      <c r="FD12" s="175"/>
      <c r="FE12" s="178"/>
      <c r="FF12" s="178"/>
      <c r="FG12" s="178"/>
      <c r="FH12" s="178"/>
    </row>
    <row r="13" spans="1:164" s="179" customFormat="1" ht="24.75" customHeight="1">
      <c r="A13" s="179" t="s">
        <v>86</v>
      </c>
      <c r="B13" s="242"/>
      <c r="C13" s="247"/>
      <c r="D13" s="248"/>
      <c r="E13" s="248"/>
      <c r="F13" s="249"/>
      <c r="G13" s="275" t="s">
        <v>194</v>
      </c>
      <c r="H13" s="220" t="s">
        <v>195</v>
      </c>
      <c r="I13" s="220" t="s">
        <v>196</v>
      </c>
      <c r="J13" s="220" t="s">
        <v>197</v>
      </c>
      <c r="K13" s="220" t="s">
        <v>198</v>
      </c>
      <c r="L13" s="220" t="s">
        <v>199</v>
      </c>
      <c r="M13" s="220" t="s">
        <v>200</v>
      </c>
      <c r="N13" s="220" t="s">
        <v>201</v>
      </c>
      <c r="O13" s="220" t="s">
        <v>202</v>
      </c>
      <c r="P13" s="220" t="s">
        <v>203</v>
      </c>
      <c r="Q13" s="220" t="s">
        <v>204</v>
      </c>
      <c r="R13" s="220" t="s">
        <v>205</v>
      </c>
      <c r="S13" s="220" t="s">
        <v>206</v>
      </c>
      <c r="T13" s="220" t="s">
        <v>207</v>
      </c>
      <c r="U13" s="220" t="s">
        <v>208</v>
      </c>
      <c r="V13" s="220" t="s">
        <v>209</v>
      </c>
      <c r="W13" s="220" t="s">
        <v>210</v>
      </c>
      <c r="X13" s="220" t="s">
        <v>211</v>
      </c>
      <c r="Y13" s="219"/>
      <c r="Z13" s="267" t="s">
        <v>212</v>
      </c>
      <c r="AA13" s="267" t="s">
        <v>213</v>
      </c>
      <c r="AB13" s="267" t="s">
        <v>214</v>
      </c>
      <c r="AC13" s="267" t="s">
        <v>215</v>
      </c>
      <c r="AD13" s="267" t="s">
        <v>216</v>
      </c>
      <c r="AE13" s="267" t="s">
        <v>217</v>
      </c>
      <c r="AF13" s="267" t="s">
        <v>218</v>
      </c>
      <c r="AG13" s="267" t="s">
        <v>219</v>
      </c>
      <c r="AH13" s="267" t="s">
        <v>220</v>
      </c>
      <c r="AI13" s="267" t="s">
        <v>221</v>
      </c>
      <c r="AJ13" s="267" t="s">
        <v>222</v>
      </c>
      <c r="AK13" s="267" t="s">
        <v>223</v>
      </c>
      <c r="AL13" s="267" t="s">
        <v>224</v>
      </c>
      <c r="AM13" s="267" t="s">
        <v>225</v>
      </c>
      <c r="AN13" s="267" t="s">
        <v>226</v>
      </c>
      <c r="AO13" s="229"/>
      <c r="AP13" s="200" t="s">
        <v>228</v>
      </c>
      <c r="AQ13" s="200" t="s">
        <v>229</v>
      </c>
      <c r="AR13" s="200" t="s">
        <v>230</v>
      </c>
      <c r="AS13" s="200" t="s">
        <v>231</v>
      </c>
      <c r="AT13" s="200" t="s">
        <v>232</v>
      </c>
      <c r="AU13" s="200" t="s">
        <v>233</v>
      </c>
      <c r="AV13" s="200" t="s">
        <v>234</v>
      </c>
      <c r="AW13" s="200" t="s">
        <v>235</v>
      </c>
      <c r="AX13" s="200" t="s">
        <v>236</v>
      </c>
      <c r="AY13" s="200" t="s">
        <v>237</v>
      </c>
      <c r="AZ13" s="200" t="s">
        <v>238</v>
      </c>
      <c r="BA13" s="200" t="s">
        <v>239</v>
      </c>
      <c r="BB13" s="200" t="s">
        <v>240</v>
      </c>
      <c r="BC13" s="200" t="s">
        <v>241</v>
      </c>
      <c r="BD13" s="200" t="s">
        <v>242</v>
      </c>
      <c r="BE13" s="200" t="s">
        <v>243</v>
      </c>
      <c r="BF13" s="200" t="s">
        <v>244</v>
      </c>
      <c r="BG13" s="200" t="s">
        <v>245</v>
      </c>
      <c r="BH13" s="200" t="s">
        <v>246</v>
      </c>
      <c r="BI13" s="200" t="s">
        <v>247</v>
      </c>
      <c r="BJ13" s="207"/>
      <c r="BK13" s="203" t="s">
        <v>249</v>
      </c>
      <c r="BL13" s="203" t="s">
        <v>250</v>
      </c>
      <c r="BM13" s="203" t="s">
        <v>251</v>
      </c>
      <c r="BN13" s="203" t="s">
        <v>252</v>
      </c>
      <c r="BO13" s="203" t="s">
        <v>253</v>
      </c>
      <c r="BP13" s="203" t="s">
        <v>254</v>
      </c>
      <c r="BQ13" s="203" t="s">
        <v>255</v>
      </c>
      <c r="BR13" s="203" t="s">
        <v>256</v>
      </c>
      <c r="BS13" s="203" t="s">
        <v>257</v>
      </c>
      <c r="BT13" s="203" t="s">
        <v>258</v>
      </c>
      <c r="BU13" s="203" t="s">
        <v>259</v>
      </c>
      <c r="BV13" s="203" t="s">
        <v>260</v>
      </c>
      <c r="BW13" s="203" t="s">
        <v>261</v>
      </c>
      <c r="BX13" s="203" t="s">
        <v>262</v>
      </c>
      <c r="BY13" s="203" t="s">
        <v>263</v>
      </c>
      <c r="BZ13" s="203" t="s">
        <v>264</v>
      </c>
      <c r="CA13" s="203" t="s">
        <v>265</v>
      </c>
      <c r="CB13" s="203" t="s">
        <v>266</v>
      </c>
      <c r="CC13" s="203" t="s">
        <v>267</v>
      </c>
      <c r="CD13" s="203" t="s">
        <v>268</v>
      </c>
      <c r="CE13" s="203" t="s">
        <v>269</v>
      </c>
      <c r="CF13" s="203" t="s">
        <v>270</v>
      </c>
      <c r="CG13" s="207"/>
      <c r="CH13" s="295" t="s">
        <v>272</v>
      </c>
      <c r="CI13" s="295" t="s">
        <v>273</v>
      </c>
      <c r="CJ13" s="295" t="s">
        <v>274</v>
      </c>
      <c r="CK13" s="295" t="s">
        <v>275</v>
      </c>
      <c r="CL13" s="295" t="s">
        <v>276</v>
      </c>
      <c r="CM13" s="197" t="s">
        <v>277</v>
      </c>
      <c r="CN13" s="197" t="s">
        <v>278</v>
      </c>
      <c r="CO13" s="197" t="s">
        <v>279</v>
      </c>
      <c r="CP13" s="197" t="s">
        <v>280</v>
      </c>
      <c r="CQ13" s="197" t="s">
        <v>281</v>
      </c>
      <c r="CR13" s="197" t="s">
        <v>282</v>
      </c>
      <c r="CS13" s="197" t="s">
        <v>283</v>
      </c>
      <c r="CT13" s="197" t="s">
        <v>284</v>
      </c>
      <c r="CU13" s="197" t="s">
        <v>285</v>
      </c>
      <c r="CV13" s="197" t="s">
        <v>286</v>
      </c>
      <c r="CW13" s="197" t="s">
        <v>287</v>
      </c>
      <c r="CX13" s="197" t="s">
        <v>288</v>
      </c>
      <c r="CY13" s="197" t="s">
        <v>289</v>
      </c>
      <c r="CZ13" s="197" t="s">
        <v>290</v>
      </c>
      <c r="DA13" s="197" t="s">
        <v>291</v>
      </c>
      <c r="DB13" s="197" t="s">
        <v>292</v>
      </c>
      <c r="DC13" s="229"/>
      <c r="DD13" s="197" t="s">
        <v>294</v>
      </c>
      <c r="DE13" s="197" t="s">
        <v>295</v>
      </c>
      <c r="DF13" s="197" t="s">
        <v>296</v>
      </c>
      <c r="DG13" s="197" t="s">
        <v>297</v>
      </c>
      <c r="DH13" s="197" t="s">
        <v>298</v>
      </c>
      <c r="DI13" s="197" t="s">
        <v>299</v>
      </c>
      <c r="DJ13" s="197" t="s">
        <v>300</v>
      </c>
      <c r="DK13" s="197" t="s">
        <v>301</v>
      </c>
      <c r="DL13" s="197" t="s">
        <v>302</v>
      </c>
      <c r="DM13" s="197" t="s">
        <v>303</v>
      </c>
      <c r="DN13" s="197" t="s">
        <v>304</v>
      </c>
      <c r="DO13" s="228" t="s">
        <v>141</v>
      </c>
      <c r="DP13" s="197" t="s">
        <v>306</v>
      </c>
      <c r="DQ13" s="197" t="s">
        <v>307</v>
      </c>
      <c r="DR13" s="197" t="s">
        <v>308</v>
      </c>
      <c r="DS13" s="197" t="s">
        <v>309</v>
      </c>
      <c r="DT13" s="197" t="s">
        <v>310</v>
      </c>
      <c r="DU13" s="197" t="s">
        <v>311</v>
      </c>
      <c r="DV13" s="197" t="s">
        <v>312</v>
      </c>
      <c r="DW13" s="197" t="s">
        <v>313</v>
      </c>
      <c r="DX13" s="197" t="s">
        <v>314</v>
      </c>
      <c r="DY13" s="197" t="s">
        <v>315</v>
      </c>
      <c r="DZ13" s="197" t="s">
        <v>316</v>
      </c>
      <c r="EA13" s="197" t="s">
        <v>317</v>
      </c>
      <c r="EB13" s="197" t="s">
        <v>318</v>
      </c>
      <c r="EC13" s="197" t="s">
        <v>319</v>
      </c>
      <c r="ED13" s="197" t="s">
        <v>320</v>
      </c>
      <c r="EE13" s="197" t="s">
        <v>321</v>
      </c>
      <c r="EF13" s="197" t="s">
        <v>322</v>
      </c>
      <c r="EG13" s="197" t="s">
        <v>323</v>
      </c>
      <c r="EH13" s="197" t="s">
        <v>324</v>
      </c>
      <c r="EI13" s="197" t="s">
        <v>325</v>
      </c>
      <c r="EJ13" s="197" t="s">
        <v>326</v>
      </c>
      <c r="EK13" s="197" t="s">
        <v>327</v>
      </c>
      <c r="EL13" s="197" t="s">
        <v>328</v>
      </c>
      <c r="EM13" s="197" t="s">
        <v>329</v>
      </c>
      <c r="EN13" s="197" t="s">
        <v>330</v>
      </c>
      <c r="EO13" s="197" t="s">
        <v>331</v>
      </c>
      <c r="EP13" s="197" t="s">
        <v>332</v>
      </c>
      <c r="EQ13" s="197" t="s">
        <v>333</v>
      </c>
      <c r="ER13" s="228" t="s">
        <v>141</v>
      </c>
      <c r="ES13" s="223"/>
      <c r="ET13" s="232" t="s">
        <v>179</v>
      </c>
      <c r="EU13" s="232" t="s">
        <v>180</v>
      </c>
      <c r="EV13" s="232" t="s">
        <v>181</v>
      </c>
      <c r="EW13" s="232" t="s">
        <v>182</v>
      </c>
      <c r="EX13" s="232" t="s">
        <v>183</v>
      </c>
      <c r="EY13" s="232" t="s">
        <v>184</v>
      </c>
      <c r="EZ13" s="232" t="s">
        <v>186</v>
      </c>
      <c r="FA13" s="232" t="s">
        <v>187</v>
      </c>
      <c r="FB13" s="232" t="s">
        <v>185</v>
      </c>
      <c r="FC13" s="223"/>
      <c r="FD13" s="175"/>
      <c r="FE13" s="286" t="s">
        <v>168</v>
      </c>
      <c r="FF13" s="287" t="s">
        <v>169</v>
      </c>
      <c r="FG13" s="287" t="s">
        <v>170</v>
      </c>
      <c r="FH13" s="288" t="s">
        <v>163</v>
      </c>
    </row>
    <row r="14" spans="1:164" s="179" customFormat="1" ht="24.75" customHeight="1">
      <c r="A14" s="179" t="s">
        <v>86</v>
      </c>
      <c r="B14" s="242"/>
      <c r="C14" s="247"/>
      <c r="D14" s="248"/>
      <c r="E14" s="248"/>
      <c r="F14" s="249"/>
      <c r="G14" s="275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19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29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7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7"/>
      <c r="CH14" s="296"/>
      <c r="CI14" s="296"/>
      <c r="CJ14" s="296"/>
      <c r="CK14" s="296"/>
      <c r="CL14" s="296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229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229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229"/>
      <c r="ES14" s="223"/>
      <c r="ET14" s="233"/>
      <c r="EU14" s="233"/>
      <c r="EV14" s="233"/>
      <c r="EW14" s="233"/>
      <c r="EX14" s="233"/>
      <c r="EY14" s="233"/>
      <c r="EZ14" s="233"/>
      <c r="FA14" s="233"/>
      <c r="FB14" s="233"/>
      <c r="FC14" s="223"/>
      <c r="FD14" s="175"/>
      <c r="FE14" s="286"/>
      <c r="FF14" s="287"/>
      <c r="FG14" s="287"/>
      <c r="FH14" s="288"/>
    </row>
    <row r="15" spans="1:164" s="179" customFormat="1" ht="24.75" customHeight="1">
      <c r="A15" s="179" t="s">
        <v>86</v>
      </c>
      <c r="B15" s="242"/>
      <c r="C15" s="247"/>
      <c r="D15" s="248"/>
      <c r="E15" s="248"/>
      <c r="F15" s="249"/>
      <c r="G15" s="275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19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29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7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7"/>
      <c r="CH15" s="296"/>
      <c r="CI15" s="296"/>
      <c r="CJ15" s="296"/>
      <c r="CK15" s="296"/>
      <c r="CL15" s="296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229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229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229"/>
      <c r="ES15" s="223"/>
      <c r="ET15" s="233"/>
      <c r="EU15" s="233"/>
      <c r="EV15" s="233"/>
      <c r="EW15" s="233"/>
      <c r="EX15" s="233"/>
      <c r="EY15" s="233"/>
      <c r="EZ15" s="233"/>
      <c r="FA15" s="233"/>
      <c r="FB15" s="233"/>
      <c r="FC15" s="223"/>
      <c r="FD15" s="175"/>
      <c r="FE15" s="286"/>
      <c r="FF15" s="287"/>
      <c r="FG15" s="287"/>
      <c r="FH15" s="288"/>
    </row>
    <row r="16" spans="1:164" s="179" customFormat="1" ht="24.75" customHeight="1">
      <c r="A16" s="179" t="s">
        <v>86</v>
      </c>
      <c r="B16" s="242"/>
      <c r="C16" s="247"/>
      <c r="D16" s="248"/>
      <c r="E16" s="248"/>
      <c r="F16" s="249"/>
      <c r="G16" s="275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19"/>
      <c r="Z16" s="268"/>
      <c r="AA16" s="268"/>
      <c r="AB16" s="268"/>
      <c r="AC16" s="268"/>
      <c r="AD16" s="268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29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7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7"/>
      <c r="CH16" s="296"/>
      <c r="CI16" s="296"/>
      <c r="CJ16" s="296"/>
      <c r="CK16" s="296"/>
      <c r="CL16" s="296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229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229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229"/>
      <c r="ES16" s="223"/>
      <c r="ET16" s="233"/>
      <c r="EU16" s="233"/>
      <c r="EV16" s="233"/>
      <c r="EW16" s="233"/>
      <c r="EX16" s="233"/>
      <c r="EY16" s="233"/>
      <c r="EZ16" s="233"/>
      <c r="FA16" s="233"/>
      <c r="FB16" s="233"/>
      <c r="FC16" s="223"/>
      <c r="FD16" s="175"/>
      <c r="FE16" s="286"/>
      <c r="FF16" s="287"/>
      <c r="FG16" s="287"/>
      <c r="FH16" s="288"/>
    </row>
    <row r="17" spans="1:164 16322:16326" s="179" customFormat="1" ht="24.75" customHeight="1">
      <c r="A17" s="179" t="s">
        <v>86</v>
      </c>
      <c r="B17" s="243"/>
      <c r="C17" s="250"/>
      <c r="D17" s="251"/>
      <c r="E17" s="251"/>
      <c r="F17" s="252"/>
      <c r="G17" s="275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1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  <c r="AL17" s="269"/>
      <c r="AM17" s="269"/>
      <c r="AN17" s="269"/>
      <c r="AO17" s="230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8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8"/>
      <c r="CH17" s="297"/>
      <c r="CI17" s="297"/>
      <c r="CJ17" s="297"/>
      <c r="CK17" s="297"/>
      <c r="CL17" s="297"/>
      <c r="CM17" s="199"/>
      <c r="CN17" s="199"/>
      <c r="CO17" s="199"/>
      <c r="CP17" s="199"/>
      <c r="CQ17" s="199"/>
      <c r="CR17" s="199"/>
      <c r="CS17" s="199"/>
      <c r="CT17" s="199"/>
      <c r="CU17" s="199"/>
      <c r="CV17" s="199"/>
      <c r="CW17" s="199"/>
      <c r="CX17" s="199"/>
      <c r="CY17" s="199"/>
      <c r="CZ17" s="199"/>
      <c r="DA17" s="199"/>
      <c r="DB17" s="199"/>
      <c r="DC17" s="230"/>
      <c r="DD17" s="199"/>
      <c r="DE17" s="199"/>
      <c r="DF17" s="199"/>
      <c r="DG17" s="199"/>
      <c r="DH17" s="199"/>
      <c r="DI17" s="199"/>
      <c r="DJ17" s="199"/>
      <c r="DK17" s="199"/>
      <c r="DL17" s="199"/>
      <c r="DM17" s="199"/>
      <c r="DN17" s="199"/>
      <c r="DO17" s="230"/>
      <c r="DP17" s="199"/>
      <c r="DQ17" s="199"/>
      <c r="DR17" s="199"/>
      <c r="DS17" s="199"/>
      <c r="DT17" s="199"/>
      <c r="DU17" s="199"/>
      <c r="DV17" s="199"/>
      <c r="DW17" s="199"/>
      <c r="DX17" s="199"/>
      <c r="DY17" s="199"/>
      <c r="DZ17" s="199"/>
      <c r="EA17" s="199"/>
      <c r="EB17" s="199"/>
      <c r="EC17" s="199"/>
      <c r="ED17" s="199"/>
      <c r="EE17" s="199"/>
      <c r="EF17" s="199"/>
      <c r="EG17" s="199"/>
      <c r="EH17" s="199"/>
      <c r="EI17" s="199"/>
      <c r="EJ17" s="199"/>
      <c r="EK17" s="199"/>
      <c r="EL17" s="199"/>
      <c r="EM17" s="199"/>
      <c r="EN17" s="199"/>
      <c r="EO17" s="199"/>
      <c r="EP17" s="199"/>
      <c r="EQ17" s="199"/>
      <c r="ER17" s="229"/>
      <c r="ES17" s="224"/>
      <c r="ET17" s="234"/>
      <c r="EU17" s="234"/>
      <c r="EV17" s="234"/>
      <c r="EW17" s="234"/>
      <c r="EX17" s="234"/>
      <c r="EY17" s="234"/>
      <c r="EZ17" s="234"/>
      <c r="FA17" s="234"/>
      <c r="FB17" s="234"/>
      <c r="FC17" s="224"/>
      <c r="FD17" s="180"/>
      <c r="FE17" s="286"/>
      <c r="FF17" s="287"/>
      <c r="FG17" s="287"/>
      <c r="FH17" s="288"/>
      <c r="XCT17" s="181" t="s">
        <v>78</v>
      </c>
      <c r="XCU17" s="181" t="s">
        <v>74</v>
      </c>
      <c r="XCV17" s="181" t="s">
        <v>75</v>
      </c>
      <c r="XCW17" s="181" t="s">
        <v>79</v>
      </c>
      <c r="XCX17" s="181" t="s">
        <v>80</v>
      </c>
    </row>
    <row r="18" spans="1:164 16322:16326" ht="21" customHeight="1">
      <c r="A18" s="45"/>
      <c r="B18" s="53">
        <v>1</v>
      </c>
      <c r="C18" s="272" t="str">
        <f>IF(NOTAS!E21&gt;"",NOTAS!E21,"")</f>
        <v>ALARCON GARCIA LIAM KAEL</v>
      </c>
      <c r="D18" s="273"/>
      <c r="E18" s="273"/>
      <c r="F18" s="274"/>
      <c r="G18" s="51" t="str">
        <f>IF(OR('TRI-3'!G18 ="",'TRI-3'!G18&lt;0,'TRI-3'!G18  &gt;10),"",IF((ROUND(TRUNC(('TRI-3'!G18  ),2),0))=10,"A+",IF((ROUND(TRUNC(('TRI-3'!G18  ),2),0))=9,"A-",IF((ROUND(TRUNC(('TRI-3'!G18   ),2),0))=8,"B+",IF((ROUND(TRUNC(('TRI-3'!G18 ),2),0))=7,"B-",IF((ROUND(TRUNC(('TRI-3'!G18  ),2),0))=6,"C+",IF((ROUND(TRUNC(('TRI-3'!G18  ),2),0))=5,"C-",IF((ROUND(TRUNC(('TRI-3'!G18  ),2),0))=4,"D+",IF((ROUND(TRUNC(('TRI-3'!G18 ),2),0))=3,"D-",IF((ROUND(TRUNC(('TRI-3'!G18 ),2),0))=2,"E+",IF((ROUND(TRUNC(('TRI-3'!G18  ),2),0))&lt;=1,"E-","")))))))))))</f>
        <v/>
      </c>
      <c r="H18" s="51" t="str">
        <f>IF(OR('TRI-3'!H18 ="",'TRI-3'!H18&lt;0,'TRI-3'!H18  &gt;10),"",IF((ROUND(TRUNC(('TRI-3'!H18  ),2),0))=10,"A+",IF((ROUND(TRUNC(('TRI-3'!H18  ),2),0))=9,"A-",IF((ROUND(TRUNC(('TRI-3'!H18   ),2),0))=8,"B+",IF((ROUND(TRUNC(('TRI-3'!H18 ),2),0))=7,"B-",IF((ROUND(TRUNC(('TRI-3'!H18  ),2),0))=6,"C+",IF((ROUND(TRUNC(('TRI-3'!H18  ),2),0))=5,"C-",IF((ROUND(TRUNC(('TRI-3'!H18  ),2),0))=4,"D+",IF((ROUND(TRUNC(('TRI-3'!H18 ),2),0))=3,"D-",IF((ROUND(TRUNC(('TRI-3'!H18 ),2),0))=2,"E+",IF((ROUND(TRUNC(('TRI-3'!H18  ),2),0))&lt;=1,"E-","")))))))))))</f>
        <v/>
      </c>
      <c r="I18" s="51" t="str">
        <f>IF(OR('TRI-3'!I18 ="",'TRI-3'!I18&lt;0,'TRI-3'!I18  &gt;10),"",IF((ROUND(TRUNC(('TRI-3'!I18  ),2),0))=10,"A+",IF((ROUND(TRUNC(('TRI-3'!I18  ),2),0))=9,"A-",IF((ROUND(TRUNC(('TRI-3'!I18   ),2),0))=8,"B+",IF((ROUND(TRUNC(('TRI-3'!I18 ),2),0))=7,"B-",IF((ROUND(TRUNC(('TRI-3'!I18  ),2),0))=6,"C+",IF((ROUND(TRUNC(('TRI-3'!I18  ),2),0))=5,"C-",IF((ROUND(TRUNC(('TRI-3'!I18  ),2),0))=4,"D+",IF((ROUND(TRUNC(('TRI-3'!I18 ),2),0))=3,"D-",IF((ROUND(TRUNC(('TRI-3'!I18 ),2),0))=2,"E+",IF((ROUND(TRUNC(('TRI-3'!I18  ),2),0))&lt;=1,"E-","")))))))))))</f>
        <v/>
      </c>
      <c r="J18" s="51" t="str">
        <f>IF(OR('TRI-3'!J18 ="",'TRI-3'!J18&lt;0,'TRI-3'!J18  &gt;10),"",IF((ROUND(TRUNC(('TRI-3'!J18  ),2),0))=10,"A+",IF((ROUND(TRUNC(('TRI-3'!J18  ),2),0))=9,"A-",IF((ROUND(TRUNC(('TRI-3'!J18   ),2),0))=8,"B+",IF((ROUND(TRUNC(('TRI-3'!J18 ),2),0))=7,"B-",IF((ROUND(TRUNC(('TRI-3'!J18  ),2),0))=6,"C+",IF((ROUND(TRUNC(('TRI-3'!J18  ),2),0))=5,"C-",IF((ROUND(TRUNC(('TRI-3'!J18  ),2),0))=4,"D+",IF((ROUND(TRUNC(('TRI-3'!J18 ),2),0))=3,"D-",IF((ROUND(TRUNC(('TRI-3'!J18 ),2),0))=2,"E+",IF((ROUND(TRUNC(('TRI-3'!J18  ),2),0))&lt;=1,"E-","")))))))))))</f>
        <v/>
      </c>
      <c r="K18" s="51" t="str">
        <f>IF(OR('TRI-3'!K18 ="",'TRI-3'!K18&lt;0,'TRI-3'!K18  &gt;10),"",IF((ROUND(TRUNC(('TRI-3'!K18  ),2),0))=10,"A+",IF((ROUND(TRUNC(('TRI-3'!K18  ),2),0))=9,"A-",IF((ROUND(TRUNC(('TRI-3'!K18   ),2),0))=8,"B+",IF((ROUND(TRUNC(('TRI-3'!K18 ),2),0))=7,"B-",IF((ROUND(TRUNC(('TRI-3'!K18  ),2),0))=6,"C+",IF((ROUND(TRUNC(('TRI-3'!K18  ),2),0))=5,"C-",IF((ROUND(TRUNC(('TRI-3'!K18  ),2),0))=4,"D+",IF((ROUND(TRUNC(('TRI-3'!K18 ),2),0))=3,"D-",IF((ROUND(TRUNC(('TRI-3'!K18 ),2),0))=2,"E+",IF((ROUND(TRUNC(('TRI-3'!K18  ),2),0))&lt;=1,"E-","")))))))))))</f>
        <v/>
      </c>
      <c r="L18" s="51" t="str">
        <f>IF(OR('TRI-3'!L18 ="",'TRI-3'!L18&lt;0,'TRI-3'!L18  &gt;10),"",IF((ROUND(TRUNC(('TRI-3'!L18  ),2),0))=10,"A+",IF((ROUND(TRUNC(('TRI-3'!L18  ),2),0))=9,"A-",IF((ROUND(TRUNC(('TRI-3'!L18   ),2),0))=8,"B+",IF((ROUND(TRUNC(('TRI-3'!L18 ),2),0))=7,"B-",IF((ROUND(TRUNC(('TRI-3'!L18  ),2),0))=6,"C+",IF((ROUND(TRUNC(('TRI-3'!L18  ),2),0))=5,"C-",IF((ROUND(TRUNC(('TRI-3'!L18  ),2),0))=4,"D+",IF((ROUND(TRUNC(('TRI-3'!L18 ),2),0))=3,"D-",IF((ROUND(TRUNC(('TRI-3'!L18 ),2),0))=2,"E+",IF((ROUND(TRUNC(('TRI-3'!L18  ),2),0))&lt;=1,"E-","")))))))))))</f>
        <v/>
      </c>
      <c r="M18" s="51" t="str">
        <f>IF(OR('TRI-3'!M18 ="",'TRI-3'!M18&lt;0,'TRI-3'!M18  &gt;10),"",IF((ROUND(TRUNC(('TRI-3'!M18  ),2),0))=10,"A+",IF((ROUND(TRUNC(('TRI-3'!M18  ),2),0))=9,"A-",IF((ROUND(TRUNC(('TRI-3'!M18   ),2),0))=8,"B+",IF((ROUND(TRUNC(('TRI-3'!M18 ),2),0))=7,"B-",IF((ROUND(TRUNC(('TRI-3'!M18  ),2),0))=6,"C+",IF((ROUND(TRUNC(('TRI-3'!M18  ),2),0))=5,"C-",IF((ROUND(TRUNC(('TRI-3'!M18  ),2),0))=4,"D+",IF((ROUND(TRUNC(('TRI-3'!M18 ),2),0))=3,"D-",IF((ROUND(TRUNC(('TRI-3'!M18 ),2),0))=2,"E+",IF((ROUND(TRUNC(('TRI-3'!M18  ),2),0))&lt;=1,"E-","")))))))))))</f>
        <v/>
      </c>
      <c r="N18" s="51" t="str">
        <f>IF(OR('TRI-3'!N18 ="",'TRI-3'!N18&lt;0,'TRI-3'!N18  &gt;10),"",IF((ROUND(TRUNC(('TRI-3'!N18  ),2),0))=10,"A+",IF((ROUND(TRUNC(('TRI-3'!N18  ),2),0))=9,"A-",IF((ROUND(TRUNC(('TRI-3'!N18   ),2),0))=8,"B+",IF((ROUND(TRUNC(('TRI-3'!N18 ),2),0))=7,"B-",IF((ROUND(TRUNC(('TRI-3'!N18  ),2),0))=6,"C+",IF((ROUND(TRUNC(('TRI-3'!N18  ),2),0))=5,"C-",IF((ROUND(TRUNC(('TRI-3'!N18  ),2),0))=4,"D+",IF((ROUND(TRUNC(('TRI-3'!N18 ),2),0))=3,"D-",IF((ROUND(TRUNC(('TRI-3'!N18 ),2),0))=2,"E+",IF((ROUND(TRUNC(('TRI-3'!N18  ),2),0))&lt;=1,"E-","")))))))))))</f>
        <v/>
      </c>
      <c r="O18" s="51" t="str">
        <f>IF(OR('TRI-3'!O18 ="",'TRI-3'!O18&lt;0,'TRI-3'!O18  &gt;10),"",IF((ROUND(TRUNC(('TRI-3'!O18  ),2),0))=10,"A+",IF((ROUND(TRUNC(('TRI-3'!O18  ),2),0))=9,"A-",IF((ROUND(TRUNC(('TRI-3'!O18   ),2),0))=8,"B+",IF((ROUND(TRUNC(('TRI-3'!O18 ),2),0))=7,"B-",IF((ROUND(TRUNC(('TRI-3'!O18  ),2),0))=6,"C+",IF((ROUND(TRUNC(('TRI-3'!O18  ),2),0))=5,"C-",IF((ROUND(TRUNC(('TRI-3'!O18  ),2),0))=4,"D+",IF((ROUND(TRUNC(('TRI-3'!O18 ),2),0))=3,"D-",IF((ROUND(TRUNC(('TRI-3'!O18 ),2),0))=2,"E+",IF((ROUND(TRUNC(('TRI-3'!O18  ),2),0))&lt;=1,"E-","")))))))))))</f>
        <v/>
      </c>
      <c r="P18" s="51" t="str">
        <f>IF(OR('TRI-3'!P18 ="",'TRI-3'!P18&lt;0,'TRI-3'!P18  &gt;10),"",IF((ROUND(TRUNC(('TRI-3'!P18  ),2),0))=10,"A+",IF((ROUND(TRUNC(('TRI-3'!P18  ),2),0))=9,"A-",IF((ROUND(TRUNC(('TRI-3'!P18   ),2),0))=8,"B+",IF((ROUND(TRUNC(('TRI-3'!P18 ),2),0))=7,"B-",IF((ROUND(TRUNC(('TRI-3'!P18  ),2),0))=6,"C+",IF((ROUND(TRUNC(('TRI-3'!P18  ),2),0))=5,"C-",IF((ROUND(TRUNC(('TRI-3'!P18  ),2),0))=4,"D+",IF((ROUND(TRUNC(('TRI-3'!P18 ),2),0))=3,"D-",IF((ROUND(TRUNC(('TRI-3'!P18 ),2),0))=2,"E+",IF((ROUND(TRUNC(('TRI-3'!P18  ),2),0))&lt;=1,"E-","")))))))))))</f>
        <v/>
      </c>
      <c r="Q18" s="51" t="str">
        <f>IF(OR('TRI-3'!Q18 ="",'TRI-3'!Q18&lt;0,'TRI-3'!Q18  &gt;10),"",IF((ROUND(TRUNC(('TRI-3'!Q18  ),2),0))=10,"A+",IF((ROUND(TRUNC(('TRI-3'!Q18  ),2),0))=9,"A-",IF((ROUND(TRUNC(('TRI-3'!Q18   ),2),0))=8,"B+",IF((ROUND(TRUNC(('TRI-3'!Q18 ),2),0))=7,"B-",IF((ROUND(TRUNC(('TRI-3'!Q18  ),2),0))=6,"C+",IF((ROUND(TRUNC(('TRI-3'!Q18  ),2),0))=5,"C-",IF((ROUND(TRUNC(('TRI-3'!Q18  ),2),0))=4,"D+",IF((ROUND(TRUNC(('TRI-3'!Q18 ),2),0))=3,"D-",IF((ROUND(TRUNC(('TRI-3'!Q18 ),2),0))=2,"E+",IF((ROUND(TRUNC(('TRI-3'!Q18  ),2),0))&lt;=1,"E-","")))))))))))</f>
        <v/>
      </c>
      <c r="R18" s="51" t="str">
        <f>IF(OR('TRI-3'!R18 ="",'TRI-3'!R18&lt;0,'TRI-3'!R18  &gt;10),"",IF((ROUND(TRUNC(('TRI-3'!R18  ),2),0))=10,"A+",IF((ROUND(TRUNC(('TRI-3'!R18  ),2),0))=9,"A-",IF((ROUND(TRUNC(('TRI-3'!R18   ),2),0))=8,"B+",IF((ROUND(TRUNC(('TRI-3'!R18 ),2),0))=7,"B-",IF((ROUND(TRUNC(('TRI-3'!R18  ),2),0))=6,"C+",IF((ROUND(TRUNC(('TRI-3'!R18  ),2),0))=5,"C-",IF((ROUND(TRUNC(('TRI-3'!R18  ),2),0))=4,"D+",IF((ROUND(TRUNC(('TRI-3'!R18 ),2),0))=3,"D-",IF((ROUND(TRUNC(('TRI-3'!R18 ),2),0))=2,"E+",IF((ROUND(TRUNC(('TRI-3'!R18  ),2),0))&lt;=1,"E-","")))))))))))</f>
        <v/>
      </c>
      <c r="S18" s="51" t="str">
        <f>IF(OR('TRI-3'!S18 ="",'TRI-3'!S18&lt;0,'TRI-3'!S18  &gt;10),"",IF((ROUND(TRUNC(('TRI-3'!S18  ),2),0))=10,"A+",IF((ROUND(TRUNC(('TRI-3'!S18  ),2),0))=9,"A-",IF((ROUND(TRUNC(('TRI-3'!S18   ),2),0))=8,"B+",IF((ROUND(TRUNC(('TRI-3'!S18 ),2),0))=7,"B-",IF((ROUND(TRUNC(('TRI-3'!S18  ),2),0))=6,"C+",IF((ROUND(TRUNC(('TRI-3'!S18  ),2),0))=5,"C-",IF((ROUND(TRUNC(('TRI-3'!S18  ),2),0))=4,"D+",IF((ROUND(TRUNC(('TRI-3'!S18 ),2),0))=3,"D-",IF((ROUND(TRUNC(('TRI-3'!S18 ),2),0))=2,"E+",IF((ROUND(TRUNC(('TRI-3'!S18  ),2),0))&lt;=1,"E-","")))))))))))</f>
        <v/>
      </c>
      <c r="T18" s="51" t="str">
        <f>IF(OR('TRI-3'!T18 ="",'TRI-3'!T18&lt;0,'TRI-3'!T18  &gt;10),"",IF((ROUND(TRUNC(('TRI-3'!T18  ),2),0))=10,"A+",IF((ROUND(TRUNC(('TRI-3'!T18  ),2),0))=9,"A-",IF((ROUND(TRUNC(('TRI-3'!T18   ),2),0))=8,"B+",IF((ROUND(TRUNC(('TRI-3'!T18 ),2),0))=7,"B-",IF((ROUND(TRUNC(('TRI-3'!T18  ),2),0))=6,"C+",IF((ROUND(TRUNC(('TRI-3'!T18  ),2),0))=5,"C-",IF((ROUND(TRUNC(('TRI-3'!T18  ),2),0))=4,"D+",IF((ROUND(TRUNC(('TRI-3'!T18 ),2),0))=3,"D-",IF((ROUND(TRUNC(('TRI-3'!T18 ),2),0))=2,"E+",IF((ROUND(TRUNC(('TRI-3'!T18  ),2),0))&lt;=1,"E-","")))))))))))</f>
        <v/>
      </c>
      <c r="U18" s="51" t="str">
        <f>IF(OR('TRI-3'!U18 ="",'TRI-3'!U18&lt;0,'TRI-3'!U18  &gt;10),"",IF((ROUND(TRUNC(('TRI-3'!U18  ),2),0))=10,"A+",IF((ROUND(TRUNC(('TRI-3'!U18  ),2),0))=9,"A-",IF((ROUND(TRUNC(('TRI-3'!U18   ),2),0))=8,"B+",IF((ROUND(TRUNC(('TRI-3'!U18 ),2),0))=7,"B-",IF((ROUND(TRUNC(('TRI-3'!U18  ),2),0))=6,"C+",IF((ROUND(TRUNC(('TRI-3'!U18  ),2),0))=5,"C-",IF((ROUND(TRUNC(('TRI-3'!U18  ),2),0))=4,"D+",IF((ROUND(TRUNC(('TRI-3'!U18 ),2),0))=3,"D-",IF((ROUND(TRUNC(('TRI-3'!U18 ),2),0))=2,"E+",IF((ROUND(TRUNC(('TRI-3'!U18  ),2),0))&lt;=1,"E-","")))))))))))</f>
        <v/>
      </c>
      <c r="V18" s="51" t="str">
        <f>IF(OR('TRI-3'!V18 ="",'TRI-3'!V18&lt;0,'TRI-3'!V18  &gt;10),"",IF((ROUND(TRUNC(('TRI-3'!V18  ),2),0))=10,"A+",IF((ROUND(TRUNC(('TRI-3'!V18  ),2),0))=9,"A-",IF((ROUND(TRUNC(('TRI-3'!V18   ),2),0))=8,"B+",IF((ROUND(TRUNC(('TRI-3'!V18 ),2),0))=7,"B-",IF((ROUND(TRUNC(('TRI-3'!V18  ),2),0))=6,"C+",IF((ROUND(TRUNC(('TRI-3'!V18  ),2),0))=5,"C-",IF((ROUND(TRUNC(('TRI-3'!V18  ),2),0))=4,"D+",IF((ROUND(TRUNC(('TRI-3'!V18 ),2),0))=3,"D-",IF((ROUND(TRUNC(('TRI-3'!V18 ),2),0))=2,"E+",IF((ROUND(TRUNC(('TRI-3'!V18  ),2),0))&lt;=1,"E-","")))))))))))</f>
        <v/>
      </c>
      <c r="W18" s="51" t="str">
        <f>IF(OR('TRI-3'!W18 ="",'TRI-3'!W18&lt;0,'TRI-3'!W18  &gt;10),"",IF((ROUND(TRUNC(('TRI-3'!W18  ),2),0))=10,"A+",IF((ROUND(TRUNC(('TRI-3'!W18  ),2),0))=9,"A-",IF((ROUND(TRUNC(('TRI-3'!W18   ),2),0))=8,"B+",IF((ROUND(TRUNC(('TRI-3'!W18 ),2),0))=7,"B-",IF((ROUND(TRUNC(('TRI-3'!W18  ),2),0))=6,"C+",IF((ROUND(TRUNC(('TRI-3'!W18  ),2),0))=5,"C-",IF((ROUND(TRUNC(('TRI-3'!W18  ),2),0))=4,"D+",IF((ROUND(TRUNC(('TRI-3'!W18 ),2),0))=3,"D-",IF((ROUND(TRUNC(('TRI-3'!W18 ),2),0))=2,"E+",IF((ROUND(TRUNC(('TRI-3'!W18  ),2),0))&lt;=1,"E-","")))))))))))</f>
        <v/>
      </c>
      <c r="X18" s="51" t="str">
        <f>IF(OR('TRI-3'!X18 ="",'TRI-3'!X18&lt;0,'TRI-3'!X18  &gt;10),"",IF((ROUND(TRUNC(('TRI-3'!X18  ),2),0))=10,"A+",IF((ROUND(TRUNC(('TRI-3'!X18  ),2),0))=9,"A-",IF((ROUND(TRUNC(('TRI-3'!X18   ),2),0))=8,"B+",IF((ROUND(TRUNC(('TRI-3'!X18 ),2),0))=7,"B-",IF((ROUND(TRUNC(('TRI-3'!X18  ),2),0))=6,"C+",IF((ROUND(TRUNC(('TRI-3'!X18  ),2),0))=5,"C-",IF((ROUND(TRUNC(('TRI-3'!X18  ),2),0))=4,"D+",IF((ROUND(TRUNC(('TRI-3'!X18 ),2),0))=3,"D-",IF((ROUND(TRUNC(('TRI-3'!X18 ),2),0))=2,"E+",IF((ROUND(TRUNC(('TRI-3'!X18  ),2),0))&lt;=1,"E-","")))))))))))</f>
        <v/>
      </c>
      <c r="Y18" s="51" t="str">
        <f>IF(OR('TRI-3'!Y18 ="",'TRI-3'!Y18&lt;0,'TRI-3'!Y18  &gt;10),"",IF((ROUND(TRUNC(('TRI-3'!Y18  ),2),0))=10,"A+",IF((ROUND(TRUNC(('TRI-3'!Y18  ),2),0))=9,"A-",IF((ROUND(TRUNC(('TRI-3'!Y18   ),2),0))=8,"B+",IF((ROUND(TRUNC(('TRI-3'!Y18 ),2),0))=7,"B-",IF((ROUND(TRUNC(('TRI-3'!Y18  ),2),0))=6,"C+",IF((ROUND(TRUNC(('TRI-3'!Y18  ),2),0))=5,"C-",IF((ROUND(TRUNC(('TRI-3'!Y18  ),2),0))=4,"D+",IF((ROUND(TRUNC(('TRI-3'!Y18 ),2),0))=3,"D-",IF((ROUND(TRUNC(('TRI-3'!Y18 ),2),0))=2,"E+",IF((ROUND(TRUNC(('TRI-3'!Y18  ),2),0))&lt;=1,"E-","")))))))))))</f>
        <v/>
      </c>
      <c r="Z18" s="51" t="str">
        <f>IF(OR('TRI-3'!Z18 ="",'TRI-3'!Z18&lt;0,'TRI-3'!Z18  &gt;10),"",IF((ROUND(TRUNC(('TRI-3'!Z18  ),2),0))=10,"A+",IF((ROUND(TRUNC(('TRI-3'!Z18  ),2),0))=9,"A-",IF((ROUND(TRUNC(('TRI-3'!Z18   ),2),0))=8,"B+",IF((ROUND(TRUNC(('TRI-3'!Z18 ),2),0))=7,"B-",IF((ROUND(TRUNC(('TRI-3'!Z18  ),2),0))=6,"C+",IF((ROUND(TRUNC(('TRI-3'!Z18  ),2),0))=5,"C-",IF((ROUND(TRUNC(('TRI-3'!Z18  ),2),0))=4,"D+",IF((ROUND(TRUNC(('TRI-3'!Z18 ),2),0))=3,"D-",IF((ROUND(TRUNC(('TRI-3'!Z18 ),2),0))=2,"E+",IF((ROUND(TRUNC(('TRI-3'!Z18  ),2),0))&lt;=1,"E-","")))))))))))</f>
        <v/>
      </c>
      <c r="AA18" s="51" t="str">
        <f>IF(OR('TRI-3'!AA18 ="",'TRI-3'!AA18&lt;0,'TRI-3'!AA18  &gt;10),"",IF((ROUND(TRUNC(('TRI-3'!AA18  ),2),0))=10,"A+",IF((ROUND(TRUNC(('TRI-3'!AA18  ),2),0))=9,"A-",IF((ROUND(TRUNC(('TRI-3'!AA18   ),2),0))=8,"B+",IF((ROUND(TRUNC(('TRI-3'!AA18 ),2),0))=7,"B-",IF((ROUND(TRUNC(('TRI-3'!AA18  ),2),0))=6,"C+",IF((ROUND(TRUNC(('TRI-3'!AA18  ),2),0))=5,"C-",IF((ROUND(TRUNC(('TRI-3'!AA18  ),2),0))=4,"D+",IF((ROUND(TRUNC(('TRI-3'!AA18 ),2),0))=3,"D-",IF((ROUND(TRUNC(('TRI-3'!AA18 ),2),0))=2,"E+",IF((ROUND(TRUNC(('TRI-3'!AA18  ),2),0))&lt;=1,"E-","")))))))))))</f>
        <v/>
      </c>
      <c r="AB18" s="51" t="str">
        <f>IF(OR('TRI-3'!AB18 ="",'TRI-3'!AB18&lt;0,'TRI-3'!AB18  &gt;10),"",IF((ROUND(TRUNC(('TRI-3'!AB18  ),2),0))=10,"A+",IF((ROUND(TRUNC(('TRI-3'!AB18  ),2),0))=9,"A-",IF((ROUND(TRUNC(('TRI-3'!AB18   ),2),0))=8,"B+",IF((ROUND(TRUNC(('TRI-3'!AB18 ),2),0))=7,"B-",IF((ROUND(TRUNC(('TRI-3'!AB18  ),2),0))=6,"C+",IF((ROUND(TRUNC(('TRI-3'!AB18  ),2),0))=5,"C-",IF((ROUND(TRUNC(('TRI-3'!AB18  ),2),0))=4,"D+",IF((ROUND(TRUNC(('TRI-3'!AB18 ),2),0))=3,"D-",IF((ROUND(TRUNC(('TRI-3'!AB18 ),2),0))=2,"E+",IF((ROUND(TRUNC(('TRI-3'!AB18  ),2),0))&lt;=1,"E-","")))))))))))</f>
        <v/>
      </c>
      <c r="AC18" s="51" t="str">
        <f>IF(OR('TRI-3'!AC18 ="",'TRI-3'!AC18&lt;0,'TRI-3'!AC18  &gt;10),"",IF((ROUND(TRUNC(('TRI-3'!AC18  ),2),0))=10,"A+",IF((ROUND(TRUNC(('TRI-3'!AC18  ),2),0))=9,"A-",IF((ROUND(TRUNC(('TRI-3'!AC18   ),2),0))=8,"B+",IF((ROUND(TRUNC(('TRI-3'!AC18 ),2),0))=7,"B-",IF((ROUND(TRUNC(('TRI-3'!AC18  ),2),0))=6,"C+",IF((ROUND(TRUNC(('TRI-3'!AC18  ),2),0))=5,"C-",IF((ROUND(TRUNC(('TRI-3'!AC18  ),2),0))=4,"D+",IF((ROUND(TRUNC(('TRI-3'!AC18 ),2),0))=3,"D-",IF((ROUND(TRUNC(('TRI-3'!AC18 ),2),0))=2,"E+",IF((ROUND(TRUNC(('TRI-3'!AC18  ),2),0))&lt;=1,"E-","")))))))))))</f>
        <v/>
      </c>
      <c r="AD18" s="51" t="str">
        <f>IF(OR('TRI-3'!AD18 ="",'TRI-3'!AD18&lt;0,'TRI-3'!AD18  &gt;10),"",IF((ROUND(TRUNC(('TRI-3'!AD18  ),2),0))=10,"A+",IF((ROUND(TRUNC(('TRI-3'!AD18  ),2),0))=9,"A-",IF((ROUND(TRUNC(('TRI-3'!AD18   ),2),0))=8,"B+",IF((ROUND(TRUNC(('TRI-3'!AD18 ),2),0))=7,"B-",IF((ROUND(TRUNC(('TRI-3'!AD18  ),2),0))=6,"C+",IF((ROUND(TRUNC(('TRI-3'!AD18  ),2),0))=5,"C-",IF((ROUND(TRUNC(('TRI-3'!AD18  ),2),0))=4,"D+",IF((ROUND(TRUNC(('TRI-3'!AD18 ),2),0))=3,"D-",IF((ROUND(TRUNC(('TRI-3'!AD18 ),2),0))=2,"E+",IF((ROUND(TRUNC(('TRI-3'!AD18  ),2),0))&lt;=1,"E-","")))))))))))</f>
        <v/>
      </c>
      <c r="AE18" s="51" t="str">
        <f>IF(OR('TRI-3'!AE18 ="",'TRI-3'!AE18&lt;0,'TRI-3'!AE18  &gt;10),"",IF((ROUND(TRUNC(('TRI-3'!AE18  ),2),0))=10,"A+",IF((ROUND(TRUNC(('TRI-3'!AE18  ),2),0))=9,"A-",IF((ROUND(TRUNC(('TRI-3'!AE18   ),2),0))=8,"B+",IF((ROUND(TRUNC(('TRI-3'!AE18 ),2),0))=7,"B-",IF((ROUND(TRUNC(('TRI-3'!AE18  ),2),0))=6,"C+",IF((ROUND(TRUNC(('TRI-3'!AE18  ),2),0))=5,"C-",IF((ROUND(TRUNC(('TRI-3'!AE18  ),2),0))=4,"D+",IF((ROUND(TRUNC(('TRI-3'!AE18 ),2),0))=3,"D-",IF((ROUND(TRUNC(('TRI-3'!AE18 ),2),0))=2,"E+",IF((ROUND(TRUNC(('TRI-3'!AE18  ),2),0))&lt;=1,"E-","")))))))))))</f>
        <v/>
      </c>
      <c r="AF18" s="51" t="str">
        <f>IF(OR('TRI-3'!AF18 ="",'TRI-3'!AF18&lt;0,'TRI-3'!AF18  &gt;10),"",IF((ROUND(TRUNC(('TRI-3'!AF18  ),2),0))=10,"A+",IF((ROUND(TRUNC(('TRI-3'!AF18  ),2),0))=9,"A-",IF((ROUND(TRUNC(('TRI-3'!AF18   ),2),0))=8,"B+",IF((ROUND(TRUNC(('TRI-3'!AF18 ),2),0))=7,"B-",IF((ROUND(TRUNC(('TRI-3'!AF18  ),2),0))=6,"C+",IF((ROUND(TRUNC(('TRI-3'!AF18  ),2),0))=5,"C-",IF((ROUND(TRUNC(('TRI-3'!AF18  ),2),0))=4,"D+",IF((ROUND(TRUNC(('TRI-3'!AF18 ),2),0))=3,"D-",IF((ROUND(TRUNC(('TRI-3'!AF18 ),2),0))=2,"E+",IF((ROUND(TRUNC(('TRI-3'!AF18  ),2),0))&lt;=1,"E-","")))))))))))</f>
        <v/>
      </c>
      <c r="AG18" s="51" t="str">
        <f>IF(OR('TRI-3'!AG18 ="",'TRI-3'!AG18&lt;0,'TRI-3'!AG18  &gt;10),"",IF((ROUND(TRUNC(('TRI-3'!AG18  ),2),0))=10,"A+",IF((ROUND(TRUNC(('TRI-3'!AG18  ),2),0))=9,"A-",IF((ROUND(TRUNC(('TRI-3'!AG18   ),2),0))=8,"B+",IF((ROUND(TRUNC(('TRI-3'!AG18 ),2),0))=7,"B-",IF((ROUND(TRUNC(('TRI-3'!AG18  ),2),0))=6,"C+",IF((ROUND(TRUNC(('TRI-3'!AG18  ),2),0))=5,"C-",IF((ROUND(TRUNC(('TRI-3'!AG18  ),2),0))=4,"D+",IF((ROUND(TRUNC(('TRI-3'!AG18 ),2),0))=3,"D-",IF((ROUND(TRUNC(('TRI-3'!AG18 ),2),0))=2,"E+",IF((ROUND(TRUNC(('TRI-3'!AG18  ),2),0))&lt;=1,"E-","")))))))))))</f>
        <v/>
      </c>
      <c r="AH18" s="51" t="str">
        <f>IF(OR('TRI-3'!AH18 ="",'TRI-3'!AH18&lt;0,'TRI-3'!AH18  &gt;10),"",IF((ROUND(TRUNC(('TRI-3'!AH18  ),2),0))=10,"A+",IF((ROUND(TRUNC(('TRI-3'!AH18  ),2),0))=9,"A-",IF((ROUND(TRUNC(('TRI-3'!AH18   ),2),0))=8,"B+",IF((ROUND(TRUNC(('TRI-3'!AH18 ),2),0))=7,"B-",IF((ROUND(TRUNC(('TRI-3'!AH18  ),2),0))=6,"C+",IF((ROUND(TRUNC(('TRI-3'!AH18  ),2),0))=5,"C-",IF((ROUND(TRUNC(('TRI-3'!AH18  ),2),0))=4,"D+",IF((ROUND(TRUNC(('TRI-3'!AH18 ),2),0))=3,"D-",IF((ROUND(TRUNC(('TRI-3'!AH18 ),2),0))=2,"E+",IF((ROUND(TRUNC(('TRI-3'!AH18  ),2),0))&lt;=1,"E-","")))))))))))</f>
        <v/>
      </c>
      <c r="AI18" s="51" t="str">
        <f>IF(OR('TRI-3'!AI18 ="",'TRI-3'!AI18&lt;0,'TRI-3'!AI18  &gt;10),"",IF((ROUND(TRUNC(('TRI-3'!AI18  ),2),0))=10,"A+",IF((ROUND(TRUNC(('TRI-3'!AI18  ),2),0))=9,"A-",IF((ROUND(TRUNC(('TRI-3'!AI18   ),2),0))=8,"B+",IF((ROUND(TRUNC(('TRI-3'!AI18 ),2),0))=7,"B-",IF((ROUND(TRUNC(('TRI-3'!AI18  ),2),0))=6,"C+",IF((ROUND(TRUNC(('TRI-3'!AI18  ),2),0))=5,"C-",IF((ROUND(TRUNC(('TRI-3'!AI18  ),2),0))=4,"D+",IF((ROUND(TRUNC(('TRI-3'!AI18 ),2),0))=3,"D-",IF((ROUND(TRUNC(('TRI-3'!AI18 ),2),0))=2,"E+",IF((ROUND(TRUNC(('TRI-3'!AI18  ),2),0))&lt;=1,"E-","")))))))))))</f>
        <v/>
      </c>
      <c r="AJ18" s="51" t="str">
        <f>IF(OR('TRI-3'!AJ18 ="",'TRI-3'!AJ18&lt;0,'TRI-3'!AJ18  &gt;10),"",IF((ROUND(TRUNC(('TRI-3'!AJ18  ),2),0))=10,"A+",IF((ROUND(TRUNC(('TRI-3'!AJ18  ),2),0))=9,"A-",IF((ROUND(TRUNC(('TRI-3'!AJ18   ),2),0))=8,"B+",IF((ROUND(TRUNC(('TRI-3'!AJ18 ),2),0))=7,"B-",IF((ROUND(TRUNC(('TRI-3'!AJ18  ),2),0))=6,"C+",IF((ROUND(TRUNC(('TRI-3'!AJ18  ),2),0))=5,"C-",IF((ROUND(TRUNC(('TRI-3'!AJ18  ),2),0))=4,"D+",IF((ROUND(TRUNC(('TRI-3'!AJ18 ),2),0))=3,"D-",IF((ROUND(TRUNC(('TRI-3'!AJ18 ),2),0))=2,"E+",IF((ROUND(TRUNC(('TRI-3'!AJ18  ),2),0))&lt;=1,"E-","")))))))))))</f>
        <v/>
      </c>
      <c r="AK18" s="51" t="str">
        <f>IF(OR('TRI-3'!AK18 ="",'TRI-3'!AK18&lt;0,'TRI-3'!AK18  &gt;10),"",IF((ROUND(TRUNC(('TRI-3'!AK18  ),2),0))=10,"A+",IF((ROUND(TRUNC(('TRI-3'!AK18  ),2),0))=9,"A-",IF((ROUND(TRUNC(('TRI-3'!AK18   ),2),0))=8,"B+",IF((ROUND(TRUNC(('TRI-3'!AK18 ),2),0))=7,"B-",IF((ROUND(TRUNC(('TRI-3'!AK18  ),2),0))=6,"C+",IF((ROUND(TRUNC(('TRI-3'!AK18  ),2),0))=5,"C-",IF((ROUND(TRUNC(('TRI-3'!AK18  ),2),0))=4,"D+",IF((ROUND(TRUNC(('TRI-3'!AK18 ),2),0))=3,"D-",IF((ROUND(TRUNC(('TRI-3'!AK18 ),2),0))=2,"E+",IF((ROUND(TRUNC(('TRI-3'!AK18  ),2),0))&lt;=1,"E-","")))))))))))</f>
        <v/>
      </c>
      <c r="AL18" s="51" t="str">
        <f>IF(OR('TRI-3'!AL18 ="",'TRI-3'!AL18&lt;0,'TRI-3'!AL18  &gt;10),"",IF((ROUND(TRUNC(('TRI-3'!AL18  ),2),0))=10,"A+",IF((ROUND(TRUNC(('TRI-3'!AL18  ),2),0))=9,"A-",IF((ROUND(TRUNC(('TRI-3'!AL18   ),2),0))=8,"B+",IF((ROUND(TRUNC(('TRI-3'!AL18 ),2),0))=7,"B-",IF((ROUND(TRUNC(('TRI-3'!AL18  ),2),0))=6,"C+",IF((ROUND(TRUNC(('TRI-3'!AL18  ),2),0))=5,"C-",IF((ROUND(TRUNC(('TRI-3'!AL18  ),2),0))=4,"D+",IF((ROUND(TRUNC(('TRI-3'!AL18 ),2),0))=3,"D-",IF((ROUND(TRUNC(('TRI-3'!AL18 ),2),0))=2,"E+",IF((ROUND(TRUNC(('TRI-3'!AL18  ),2),0))&lt;=1,"E-","")))))))))))</f>
        <v/>
      </c>
      <c r="AM18" s="51" t="str">
        <f>IF(OR('TRI-3'!AM18 ="",'TRI-3'!AM18&lt;0,'TRI-3'!AM18  &gt;10),"",IF((ROUND(TRUNC(('TRI-3'!AM18  ),2),0))=10,"A+",IF((ROUND(TRUNC(('TRI-3'!AM18  ),2),0))=9,"A-",IF((ROUND(TRUNC(('TRI-3'!AM18   ),2),0))=8,"B+",IF((ROUND(TRUNC(('TRI-3'!AM18 ),2),0))=7,"B-",IF((ROUND(TRUNC(('TRI-3'!AM18  ),2),0))=6,"C+",IF((ROUND(TRUNC(('TRI-3'!AM18  ),2),0))=5,"C-",IF((ROUND(TRUNC(('TRI-3'!AM18  ),2),0))=4,"D+",IF((ROUND(TRUNC(('TRI-3'!AM18 ),2),0))=3,"D-",IF((ROUND(TRUNC(('TRI-3'!AM18 ),2),0))=2,"E+",IF((ROUND(TRUNC(('TRI-3'!AM18  ),2),0))&lt;=1,"E-","")))))))))))</f>
        <v/>
      </c>
      <c r="AN18" s="51" t="str">
        <f>IF(OR('TRI-3'!AN18 ="",'TRI-3'!AN18&lt;0,'TRI-3'!AN18  &gt;10),"",IF((ROUND(TRUNC(('TRI-3'!AN18  ),2),0))=10,"A+",IF((ROUND(TRUNC(('TRI-3'!AN18  ),2),0))=9,"A-",IF((ROUND(TRUNC(('TRI-3'!AN18   ),2),0))=8,"B+",IF((ROUND(TRUNC(('TRI-3'!AN18 ),2),0))=7,"B-",IF((ROUND(TRUNC(('TRI-3'!AN18  ),2),0))=6,"C+",IF((ROUND(TRUNC(('TRI-3'!AN18  ),2),0))=5,"C-",IF((ROUND(TRUNC(('TRI-3'!AN18  ),2),0))=4,"D+",IF((ROUND(TRUNC(('TRI-3'!AN18 ),2),0))=3,"D-",IF((ROUND(TRUNC(('TRI-3'!AN18 ),2),0))=2,"E+",IF((ROUND(TRUNC(('TRI-3'!AN18  ),2),0))&lt;=1,"E-","")))))))))))</f>
        <v/>
      </c>
      <c r="AO18" s="51" t="str">
        <f>IF(OR('TRI-3'!AO18 ="",'TRI-3'!AO18&lt;0,'TRI-3'!AO18  &gt;10),"",IF((ROUND(TRUNC(('TRI-3'!AO18  ),2),0))=10,"A+",IF((ROUND(TRUNC(('TRI-3'!AO18  ),2),0))=9,"A-",IF((ROUND(TRUNC(('TRI-3'!AO18   ),2),0))=8,"B+",IF((ROUND(TRUNC(('TRI-3'!AO18 ),2),0))=7,"B-",IF((ROUND(TRUNC(('TRI-3'!AO18  ),2),0))=6,"C+",IF((ROUND(TRUNC(('TRI-3'!AO18  ),2),0))=5,"C-",IF((ROUND(TRUNC(('TRI-3'!AO18  ),2),0))=4,"D+",IF((ROUND(TRUNC(('TRI-3'!AO18 ),2),0))=3,"D-",IF((ROUND(TRUNC(('TRI-3'!AO18 ),2),0))=2,"E+",IF((ROUND(TRUNC(('TRI-3'!AO18  ),2),0))&lt;=1,"E-","")))))))))))</f>
        <v/>
      </c>
      <c r="AP18" s="51" t="str">
        <f>IF(OR('TRI-3'!AP18 ="",'TRI-3'!AP18&lt;0,'TRI-3'!AP18  &gt;10),"",IF((ROUND(TRUNC(('TRI-3'!AP18  ),2),0))=10,"A+",IF((ROUND(TRUNC(('TRI-3'!AP18  ),2),0))=9,"A-",IF((ROUND(TRUNC(('TRI-3'!AP18   ),2),0))=8,"B+",IF((ROUND(TRUNC(('TRI-3'!AP18 ),2),0))=7,"B-",IF((ROUND(TRUNC(('TRI-3'!AP18  ),2),0))=6,"C+",IF((ROUND(TRUNC(('TRI-3'!AP18  ),2),0))=5,"C-",IF((ROUND(TRUNC(('TRI-3'!AP18  ),2),0))=4,"D+",IF((ROUND(TRUNC(('TRI-3'!AP18 ),2),0))=3,"D-",IF((ROUND(TRUNC(('TRI-3'!AP18 ),2),0))=2,"E+",IF((ROUND(TRUNC(('TRI-3'!AP18  ),2),0))&lt;=1,"E-","")))))))))))</f>
        <v/>
      </c>
      <c r="AQ18" s="51" t="str">
        <f>IF(OR('TRI-3'!AQ18 ="",'TRI-3'!AQ18&lt;0,'TRI-3'!AQ18  &gt;10),"",IF((ROUND(TRUNC(('TRI-3'!AQ18  ),2),0))=10,"A+",IF((ROUND(TRUNC(('TRI-3'!AQ18  ),2),0))=9,"A-",IF((ROUND(TRUNC(('TRI-3'!AQ18   ),2),0))=8,"B+",IF((ROUND(TRUNC(('TRI-3'!AQ18 ),2),0))=7,"B-",IF((ROUND(TRUNC(('TRI-3'!AQ18  ),2),0))=6,"C+",IF((ROUND(TRUNC(('TRI-3'!AQ18  ),2),0))=5,"C-",IF((ROUND(TRUNC(('TRI-3'!AQ18  ),2),0))=4,"D+",IF((ROUND(TRUNC(('TRI-3'!AQ18 ),2),0))=3,"D-",IF((ROUND(TRUNC(('TRI-3'!AQ18 ),2),0))=2,"E+",IF((ROUND(TRUNC(('TRI-3'!AQ18  ),2),0))&lt;=1,"E-","")))))))))))</f>
        <v/>
      </c>
      <c r="AR18" s="51" t="str">
        <f>IF(OR('TRI-3'!AR18 ="",'TRI-3'!AR18&lt;0,'TRI-3'!AR18  &gt;10),"",IF((ROUND(TRUNC(('TRI-3'!AR18  ),2),0))=10,"A+",IF((ROUND(TRUNC(('TRI-3'!AR18  ),2),0))=9,"A-",IF((ROUND(TRUNC(('TRI-3'!AR18   ),2),0))=8,"B+",IF((ROUND(TRUNC(('TRI-3'!AR18 ),2),0))=7,"B-",IF((ROUND(TRUNC(('TRI-3'!AR18  ),2),0))=6,"C+",IF((ROUND(TRUNC(('TRI-3'!AR18  ),2),0))=5,"C-",IF((ROUND(TRUNC(('TRI-3'!AR18  ),2),0))=4,"D+",IF((ROUND(TRUNC(('TRI-3'!AR18 ),2),0))=3,"D-",IF((ROUND(TRUNC(('TRI-3'!AR18 ),2),0))=2,"E+",IF((ROUND(TRUNC(('TRI-3'!AR18  ),2),0))&lt;=1,"E-","")))))))))))</f>
        <v/>
      </c>
      <c r="AS18" s="51" t="str">
        <f>IF(OR('TRI-3'!AS18 ="",'TRI-3'!AS18&lt;0,'TRI-3'!AS18  &gt;10),"",IF((ROUND(TRUNC(('TRI-3'!AS18  ),2),0))=10,"A+",IF((ROUND(TRUNC(('TRI-3'!AS18  ),2),0))=9,"A-",IF((ROUND(TRUNC(('TRI-3'!AS18   ),2),0))=8,"B+",IF((ROUND(TRUNC(('TRI-3'!AS18 ),2),0))=7,"B-",IF((ROUND(TRUNC(('TRI-3'!AS18  ),2),0))=6,"C+",IF((ROUND(TRUNC(('TRI-3'!AS18  ),2),0))=5,"C-",IF((ROUND(TRUNC(('TRI-3'!AS18  ),2),0))=4,"D+",IF((ROUND(TRUNC(('TRI-3'!AS18 ),2),0))=3,"D-",IF((ROUND(TRUNC(('TRI-3'!AS18 ),2),0))=2,"E+",IF((ROUND(TRUNC(('TRI-3'!AS18  ),2),0))&lt;=1,"E-","")))))))))))</f>
        <v/>
      </c>
      <c r="AT18" s="51" t="str">
        <f>IF(OR('TRI-3'!AT18 ="",'TRI-3'!AT18&lt;0,'TRI-3'!AT18  &gt;10),"",IF((ROUND(TRUNC(('TRI-3'!AT18  ),2),0))=10,"A+",IF((ROUND(TRUNC(('TRI-3'!AT18  ),2),0))=9,"A-",IF((ROUND(TRUNC(('TRI-3'!AT18   ),2),0))=8,"B+",IF((ROUND(TRUNC(('TRI-3'!AT18 ),2),0))=7,"B-",IF((ROUND(TRUNC(('TRI-3'!AT18  ),2),0))=6,"C+",IF((ROUND(TRUNC(('TRI-3'!AT18  ),2),0))=5,"C-",IF((ROUND(TRUNC(('TRI-3'!AT18  ),2),0))=4,"D+",IF((ROUND(TRUNC(('TRI-3'!AT18 ),2),0))=3,"D-",IF((ROUND(TRUNC(('TRI-3'!AT18 ),2),0))=2,"E+",IF((ROUND(TRUNC(('TRI-3'!AT18  ),2),0))&lt;=1,"E-","")))))))))))</f>
        <v/>
      </c>
      <c r="AU18" s="51" t="str">
        <f>IF(OR('TRI-3'!AU18 ="",'TRI-3'!AU18&lt;0,'TRI-3'!AU18  &gt;10),"",IF((ROUND(TRUNC(('TRI-3'!AU18  ),2),0))=10,"A+",IF((ROUND(TRUNC(('TRI-3'!AU18  ),2),0))=9,"A-",IF((ROUND(TRUNC(('TRI-3'!AU18   ),2),0))=8,"B+",IF((ROUND(TRUNC(('TRI-3'!AU18 ),2),0))=7,"B-",IF((ROUND(TRUNC(('TRI-3'!AU18  ),2),0))=6,"C+",IF((ROUND(TRUNC(('TRI-3'!AU18  ),2),0))=5,"C-",IF((ROUND(TRUNC(('TRI-3'!AU18  ),2),0))=4,"D+",IF((ROUND(TRUNC(('TRI-3'!AU18 ),2),0))=3,"D-",IF((ROUND(TRUNC(('TRI-3'!AU18 ),2),0))=2,"E+",IF((ROUND(TRUNC(('TRI-3'!AU18  ),2),0))&lt;=1,"E-","")))))))))))</f>
        <v/>
      </c>
      <c r="AV18" s="51" t="str">
        <f>IF(OR('TRI-3'!AV18 ="",'TRI-3'!AV18&lt;0,'TRI-3'!AV18  &gt;10),"",IF((ROUND(TRUNC(('TRI-3'!AV18  ),2),0))=10,"A+",IF((ROUND(TRUNC(('TRI-3'!AV18  ),2),0))=9,"A-",IF((ROUND(TRUNC(('TRI-3'!AV18   ),2),0))=8,"B+",IF((ROUND(TRUNC(('TRI-3'!AV18 ),2),0))=7,"B-",IF((ROUND(TRUNC(('TRI-3'!AV18  ),2),0))=6,"C+",IF((ROUND(TRUNC(('TRI-3'!AV18  ),2),0))=5,"C-",IF((ROUND(TRUNC(('TRI-3'!AV18  ),2),0))=4,"D+",IF((ROUND(TRUNC(('TRI-3'!AV18 ),2),0))=3,"D-",IF((ROUND(TRUNC(('TRI-3'!AV18 ),2),0))=2,"E+",IF((ROUND(TRUNC(('TRI-3'!AV18  ),2),0))&lt;=1,"E-","")))))))))))</f>
        <v/>
      </c>
      <c r="AW18" s="51" t="str">
        <f>IF(OR('TRI-3'!AW18 ="",'TRI-3'!AW18&lt;0,'TRI-3'!AW18  &gt;10),"",IF((ROUND(TRUNC(('TRI-3'!AW18  ),2),0))=10,"A+",IF((ROUND(TRUNC(('TRI-3'!AW18  ),2),0))=9,"A-",IF((ROUND(TRUNC(('TRI-3'!AW18   ),2),0))=8,"B+",IF((ROUND(TRUNC(('TRI-3'!AW18 ),2),0))=7,"B-",IF((ROUND(TRUNC(('TRI-3'!AW18  ),2),0))=6,"C+",IF((ROUND(TRUNC(('TRI-3'!AW18  ),2),0))=5,"C-",IF((ROUND(TRUNC(('TRI-3'!AW18  ),2),0))=4,"D+",IF((ROUND(TRUNC(('TRI-3'!AW18 ),2),0))=3,"D-",IF((ROUND(TRUNC(('TRI-3'!AW18 ),2),0))=2,"E+",IF((ROUND(TRUNC(('TRI-3'!AW18  ),2),0))&lt;=1,"E-","")))))))))))</f>
        <v/>
      </c>
      <c r="AX18" s="51" t="str">
        <f>IF(OR('TRI-3'!AX18 ="",'TRI-3'!AX18&lt;0,'TRI-3'!AX18  &gt;10),"",IF((ROUND(TRUNC(('TRI-3'!AX18  ),2),0))=10,"A+",IF((ROUND(TRUNC(('TRI-3'!AX18  ),2),0))=9,"A-",IF((ROUND(TRUNC(('TRI-3'!AX18   ),2),0))=8,"B+",IF((ROUND(TRUNC(('TRI-3'!AX18 ),2),0))=7,"B-",IF((ROUND(TRUNC(('TRI-3'!AX18  ),2),0))=6,"C+",IF((ROUND(TRUNC(('TRI-3'!AX18  ),2),0))=5,"C-",IF((ROUND(TRUNC(('TRI-3'!AX18  ),2),0))=4,"D+",IF((ROUND(TRUNC(('TRI-3'!AX18 ),2),0))=3,"D-",IF((ROUND(TRUNC(('TRI-3'!AX18 ),2),0))=2,"E+",IF((ROUND(TRUNC(('TRI-3'!AX18  ),2),0))&lt;=1,"E-","")))))))))))</f>
        <v/>
      </c>
      <c r="AY18" s="51" t="str">
        <f>IF(OR('TRI-3'!AY18 ="",'TRI-3'!AY18&lt;0,'TRI-3'!AY18  &gt;10),"",IF((ROUND(TRUNC(('TRI-3'!AY18  ),2),0))=10,"A+",IF((ROUND(TRUNC(('TRI-3'!AY18  ),2),0))=9,"A-",IF((ROUND(TRUNC(('TRI-3'!AY18   ),2),0))=8,"B+",IF((ROUND(TRUNC(('TRI-3'!AY18 ),2),0))=7,"B-",IF((ROUND(TRUNC(('TRI-3'!AY18  ),2),0))=6,"C+",IF((ROUND(TRUNC(('TRI-3'!AY18  ),2),0))=5,"C-",IF((ROUND(TRUNC(('TRI-3'!AY18  ),2),0))=4,"D+",IF((ROUND(TRUNC(('TRI-3'!AY18 ),2),0))=3,"D-",IF((ROUND(TRUNC(('TRI-3'!AY18 ),2),0))=2,"E+",IF((ROUND(TRUNC(('TRI-3'!AY18  ),2),0))&lt;=1,"E-","")))))))))))</f>
        <v/>
      </c>
      <c r="AZ18" s="51" t="str">
        <f>IF(OR('TRI-3'!AZ18 ="",'TRI-3'!AZ18&lt;0,'TRI-3'!AZ18  &gt;10),"",IF((ROUND(TRUNC(('TRI-3'!AZ18  ),2),0))=10,"A+",IF((ROUND(TRUNC(('TRI-3'!AZ18  ),2),0))=9,"A-",IF((ROUND(TRUNC(('TRI-3'!AZ18   ),2),0))=8,"B+",IF((ROUND(TRUNC(('TRI-3'!AZ18 ),2),0))=7,"B-",IF((ROUND(TRUNC(('TRI-3'!AZ18  ),2),0))=6,"C+",IF((ROUND(TRUNC(('TRI-3'!AZ18  ),2),0))=5,"C-",IF((ROUND(TRUNC(('TRI-3'!AZ18  ),2),0))=4,"D+",IF((ROUND(TRUNC(('TRI-3'!AZ18 ),2),0))=3,"D-",IF((ROUND(TRUNC(('TRI-3'!AZ18 ),2),0))=2,"E+",IF((ROUND(TRUNC(('TRI-3'!AZ18  ),2),0))&lt;=1,"E-","")))))))))))</f>
        <v/>
      </c>
      <c r="BA18" s="51" t="str">
        <f>IF(OR('TRI-3'!BA18 ="",'TRI-3'!BA18&lt;0,'TRI-3'!BA18  &gt;10),"",IF((ROUND(TRUNC(('TRI-3'!BA18  ),2),0))=10,"A+",IF((ROUND(TRUNC(('TRI-3'!BA18  ),2),0))=9,"A-",IF((ROUND(TRUNC(('TRI-3'!BA18   ),2),0))=8,"B+",IF((ROUND(TRUNC(('TRI-3'!BA18 ),2),0))=7,"B-",IF((ROUND(TRUNC(('TRI-3'!BA18  ),2),0))=6,"C+",IF((ROUND(TRUNC(('TRI-3'!BA18  ),2),0))=5,"C-",IF((ROUND(TRUNC(('TRI-3'!BA18  ),2),0))=4,"D+",IF((ROUND(TRUNC(('TRI-3'!BA18 ),2),0))=3,"D-",IF((ROUND(TRUNC(('TRI-3'!BA18 ),2),0))=2,"E+",IF((ROUND(TRUNC(('TRI-3'!BA18  ),2),0))&lt;=1,"E-","")))))))))))</f>
        <v/>
      </c>
      <c r="BB18" s="51" t="str">
        <f>IF(OR('TRI-3'!BB18 ="",'TRI-3'!BB18&lt;0,'TRI-3'!BB18  &gt;10),"",IF((ROUND(TRUNC(('TRI-3'!BB18  ),2),0))=10,"A+",IF((ROUND(TRUNC(('TRI-3'!BB18  ),2),0))=9,"A-",IF((ROUND(TRUNC(('TRI-3'!BB18   ),2),0))=8,"B+",IF((ROUND(TRUNC(('TRI-3'!BB18 ),2),0))=7,"B-",IF((ROUND(TRUNC(('TRI-3'!BB18  ),2),0))=6,"C+",IF((ROUND(TRUNC(('TRI-3'!BB18  ),2),0))=5,"C-",IF((ROUND(TRUNC(('TRI-3'!BB18  ),2),0))=4,"D+",IF((ROUND(TRUNC(('TRI-3'!BB18 ),2),0))=3,"D-",IF((ROUND(TRUNC(('TRI-3'!BB18 ),2),0))=2,"E+",IF((ROUND(TRUNC(('TRI-3'!BB18  ),2),0))&lt;=1,"E-","")))))))))))</f>
        <v/>
      </c>
      <c r="BC18" s="51" t="str">
        <f>IF(OR('TRI-3'!BC18 ="",'TRI-3'!BC18&lt;0,'TRI-3'!BC18  &gt;10),"",IF((ROUND(TRUNC(('TRI-3'!BC18  ),2),0))=10,"A+",IF((ROUND(TRUNC(('TRI-3'!BC18  ),2),0))=9,"A-",IF((ROUND(TRUNC(('TRI-3'!BC18   ),2),0))=8,"B+",IF((ROUND(TRUNC(('TRI-3'!BC18 ),2),0))=7,"B-",IF((ROUND(TRUNC(('TRI-3'!BC18  ),2),0))=6,"C+",IF((ROUND(TRUNC(('TRI-3'!BC18  ),2),0))=5,"C-",IF((ROUND(TRUNC(('TRI-3'!BC18  ),2),0))=4,"D+",IF((ROUND(TRUNC(('TRI-3'!BC18 ),2),0))=3,"D-",IF((ROUND(TRUNC(('TRI-3'!BC18 ),2),0))=2,"E+",IF((ROUND(TRUNC(('TRI-3'!BC18  ),2),0))&lt;=1,"E-","")))))))))))</f>
        <v/>
      </c>
      <c r="BD18" s="51" t="str">
        <f>IF(OR('TRI-3'!BD18 ="",'TRI-3'!BD18&lt;0,'TRI-3'!BD18  &gt;10),"",IF((ROUND(TRUNC(('TRI-3'!BD18  ),2),0))=10,"A+",IF((ROUND(TRUNC(('TRI-3'!BD18  ),2),0))=9,"A-",IF((ROUND(TRUNC(('TRI-3'!BD18   ),2),0))=8,"B+",IF((ROUND(TRUNC(('TRI-3'!BD18 ),2),0))=7,"B-",IF((ROUND(TRUNC(('TRI-3'!BD18  ),2),0))=6,"C+",IF((ROUND(TRUNC(('TRI-3'!BD18  ),2),0))=5,"C-",IF((ROUND(TRUNC(('TRI-3'!BD18  ),2),0))=4,"D+",IF((ROUND(TRUNC(('TRI-3'!BD18 ),2),0))=3,"D-",IF((ROUND(TRUNC(('TRI-3'!BD18 ),2),0))=2,"E+",IF((ROUND(TRUNC(('TRI-3'!BD18  ),2),0))&lt;=1,"E-","")))))))))))</f>
        <v/>
      </c>
      <c r="BE18" s="51" t="str">
        <f>IF(OR('TRI-3'!BE18 ="",'TRI-3'!BE18&lt;0,'TRI-3'!BE18  &gt;10),"",IF((ROUND(TRUNC(('TRI-3'!BE18  ),2),0))=10,"A+",IF((ROUND(TRUNC(('TRI-3'!BE18  ),2),0))=9,"A-",IF((ROUND(TRUNC(('TRI-3'!BE18   ),2),0))=8,"B+",IF((ROUND(TRUNC(('TRI-3'!BE18 ),2),0))=7,"B-",IF((ROUND(TRUNC(('TRI-3'!BE18  ),2),0))=6,"C+",IF((ROUND(TRUNC(('TRI-3'!BE18  ),2),0))=5,"C-",IF((ROUND(TRUNC(('TRI-3'!BE18  ),2),0))=4,"D+",IF((ROUND(TRUNC(('TRI-3'!BE18 ),2),0))=3,"D-",IF((ROUND(TRUNC(('TRI-3'!BE18 ),2),0))=2,"E+",IF((ROUND(TRUNC(('TRI-3'!BE18  ),2),0))&lt;=1,"E-","")))))))))))</f>
        <v/>
      </c>
      <c r="BF18" s="51" t="str">
        <f>IF(OR('TRI-3'!BF18 ="",'TRI-3'!BF18&lt;0,'TRI-3'!BF18  &gt;10),"",IF((ROUND(TRUNC(('TRI-3'!BF18  ),2),0))=10,"A+",IF((ROUND(TRUNC(('TRI-3'!BF18  ),2),0))=9,"A-",IF((ROUND(TRUNC(('TRI-3'!BF18   ),2),0))=8,"B+",IF((ROUND(TRUNC(('TRI-3'!BF18 ),2),0))=7,"B-",IF((ROUND(TRUNC(('TRI-3'!BF18  ),2),0))=6,"C+",IF((ROUND(TRUNC(('TRI-3'!BF18  ),2),0))=5,"C-",IF((ROUND(TRUNC(('TRI-3'!BF18  ),2),0))=4,"D+",IF((ROUND(TRUNC(('TRI-3'!BF18 ),2),0))=3,"D-",IF((ROUND(TRUNC(('TRI-3'!BF18 ),2),0))=2,"E+",IF((ROUND(TRUNC(('TRI-3'!BF18  ),2),0))&lt;=1,"E-","")))))))))))</f>
        <v/>
      </c>
      <c r="BG18" s="51" t="str">
        <f>IF(OR('TRI-3'!BG18 ="",'TRI-3'!BG18&lt;0,'TRI-3'!BG18  &gt;10),"",IF((ROUND(TRUNC(('TRI-3'!BG18  ),2),0))=10,"A+",IF((ROUND(TRUNC(('TRI-3'!BG18  ),2),0))=9,"A-",IF((ROUND(TRUNC(('TRI-3'!BG18   ),2),0))=8,"B+",IF((ROUND(TRUNC(('TRI-3'!BG18 ),2),0))=7,"B-",IF((ROUND(TRUNC(('TRI-3'!BG18  ),2),0))=6,"C+",IF((ROUND(TRUNC(('TRI-3'!BG18  ),2),0))=5,"C-",IF((ROUND(TRUNC(('TRI-3'!BG18  ),2),0))=4,"D+",IF((ROUND(TRUNC(('TRI-3'!BG18 ),2),0))=3,"D-",IF((ROUND(TRUNC(('TRI-3'!BG18 ),2),0))=2,"E+",IF((ROUND(TRUNC(('TRI-3'!BG18  ),2),0))&lt;=1,"E-","")))))))))))</f>
        <v/>
      </c>
      <c r="BH18" s="51" t="str">
        <f>IF(OR('TRI-3'!BH18 ="",'TRI-3'!BH18&lt;0,'TRI-3'!BH18  &gt;10),"",IF((ROUND(TRUNC(('TRI-3'!BH18  ),2),0))=10,"A+",IF((ROUND(TRUNC(('TRI-3'!BH18  ),2),0))=9,"A-",IF((ROUND(TRUNC(('TRI-3'!BH18   ),2),0))=8,"B+",IF((ROUND(TRUNC(('TRI-3'!BH18 ),2),0))=7,"B-",IF((ROUND(TRUNC(('TRI-3'!BH18  ),2),0))=6,"C+",IF((ROUND(TRUNC(('TRI-3'!BH18  ),2),0))=5,"C-",IF((ROUND(TRUNC(('TRI-3'!BH18  ),2),0))=4,"D+",IF((ROUND(TRUNC(('TRI-3'!BH18 ),2),0))=3,"D-",IF((ROUND(TRUNC(('TRI-3'!BH18 ),2),0))=2,"E+",IF((ROUND(TRUNC(('TRI-3'!BH18  ),2),0))&lt;=1,"E-","")))))))))))</f>
        <v/>
      </c>
      <c r="BI18" s="51" t="str">
        <f>IF(OR('TRI-3'!BI18 ="",'TRI-3'!BI18&lt;0,'TRI-3'!BI18  &gt;10),"",IF((ROUND(TRUNC(('TRI-3'!BI18  ),2),0))=10,"A+",IF((ROUND(TRUNC(('TRI-3'!BI18  ),2),0))=9,"A-",IF((ROUND(TRUNC(('TRI-3'!BI18   ),2),0))=8,"B+",IF((ROUND(TRUNC(('TRI-3'!BI18 ),2),0))=7,"B-",IF((ROUND(TRUNC(('TRI-3'!BI18  ),2),0))=6,"C+",IF((ROUND(TRUNC(('TRI-3'!BI18  ),2),0))=5,"C-",IF((ROUND(TRUNC(('TRI-3'!BI18  ),2),0))=4,"D+",IF((ROUND(TRUNC(('TRI-3'!BI18 ),2),0))=3,"D-",IF((ROUND(TRUNC(('TRI-3'!BI18 ),2),0))=2,"E+",IF((ROUND(TRUNC(('TRI-3'!BI18  ),2),0))&lt;=1,"E-","")))))))))))</f>
        <v/>
      </c>
      <c r="BJ18" s="51" t="str">
        <f>IF(OR('TRI-3'!BJ18 ="",'TRI-3'!BJ18&lt;0,'TRI-3'!BJ18  &gt;10),"",IF((ROUND(TRUNC(('TRI-3'!BJ18  ),2),0))=10,"A+",IF((ROUND(TRUNC(('TRI-3'!BJ18  ),2),0))=9,"A-",IF((ROUND(TRUNC(('TRI-3'!BJ18   ),2),0))=8,"B+",IF((ROUND(TRUNC(('TRI-3'!BJ18 ),2),0))=7,"B-",IF((ROUND(TRUNC(('TRI-3'!BJ18  ),2),0))=6,"C+",IF((ROUND(TRUNC(('TRI-3'!BJ18  ),2),0))=5,"C-",IF((ROUND(TRUNC(('TRI-3'!BJ18  ),2),0))=4,"D+",IF((ROUND(TRUNC(('TRI-3'!BJ18 ),2),0))=3,"D-",IF((ROUND(TRUNC(('TRI-3'!BJ18 ),2),0))=2,"E+",IF((ROUND(TRUNC(('TRI-3'!BJ18  ),2),0))&lt;=1,"E-","")))))))))))</f>
        <v/>
      </c>
      <c r="BK18" s="51" t="str">
        <f>IF(OR('TRI-3'!BK18 ="",'TRI-3'!BK18&lt;0,'TRI-3'!BK18  &gt;10),"",IF((ROUND(TRUNC(('TRI-3'!BK18  ),2),0))=10,"A+",IF((ROUND(TRUNC(('TRI-3'!BK18  ),2),0))=9,"A-",IF((ROUND(TRUNC(('TRI-3'!BK18   ),2),0))=8,"B+",IF((ROUND(TRUNC(('TRI-3'!BK18 ),2),0))=7,"B-",IF((ROUND(TRUNC(('TRI-3'!BK18  ),2),0))=6,"C+",IF((ROUND(TRUNC(('TRI-3'!BK18  ),2),0))=5,"C-",IF((ROUND(TRUNC(('TRI-3'!BK18  ),2),0))=4,"D+",IF((ROUND(TRUNC(('TRI-3'!BK18 ),2),0))=3,"D-",IF((ROUND(TRUNC(('TRI-3'!BK18 ),2),0))=2,"E+",IF((ROUND(TRUNC(('TRI-3'!BK18  ),2),0))&lt;=1,"E-","")))))))))))</f>
        <v/>
      </c>
      <c r="BL18" s="51" t="str">
        <f>IF(OR('TRI-3'!BL18 ="",'TRI-3'!BL18&lt;0,'TRI-3'!BL18  &gt;10),"",IF((ROUND(TRUNC(('TRI-3'!BL18  ),2),0))=10,"A+",IF((ROUND(TRUNC(('TRI-3'!BL18  ),2),0))=9,"A-",IF((ROUND(TRUNC(('TRI-3'!BL18   ),2),0))=8,"B+",IF((ROUND(TRUNC(('TRI-3'!BL18 ),2),0))=7,"B-",IF((ROUND(TRUNC(('TRI-3'!BL18  ),2),0))=6,"C+",IF((ROUND(TRUNC(('TRI-3'!BL18  ),2),0))=5,"C-",IF((ROUND(TRUNC(('TRI-3'!BL18  ),2),0))=4,"D+",IF((ROUND(TRUNC(('TRI-3'!BL18 ),2),0))=3,"D-",IF((ROUND(TRUNC(('TRI-3'!BL18 ),2),0))=2,"E+",IF((ROUND(TRUNC(('TRI-3'!BL18  ),2),0))&lt;=1,"E-","")))))))))))</f>
        <v/>
      </c>
      <c r="BM18" s="51" t="str">
        <f>IF(OR('TRI-3'!BM18 ="",'TRI-3'!BM18&lt;0,'TRI-3'!BM18  &gt;10),"",IF((ROUND(TRUNC(('TRI-3'!BM18  ),2),0))=10,"A+",IF((ROUND(TRUNC(('TRI-3'!BM18  ),2),0))=9,"A-",IF((ROUND(TRUNC(('TRI-3'!BM18   ),2),0))=8,"B+",IF((ROUND(TRUNC(('TRI-3'!BM18 ),2),0))=7,"B-",IF((ROUND(TRUNC(('TRI-3'!BM18  ),2),0))=6,"C+",IF((ROUND(TRUNC(('TRI-3'!BM18  ),2),0))=5,"C-",IF((ROUND(TRUNC(('TRI-3'!BM18  ),2),0))=4,"D+",IF((ROUND(TRUNC(('TRI-3'!BM18 ),2),0))=3,"D-",IF((ROUND(TRUNC(('TRI-3'!BM18 ),2),0))=2,"E+",IF((ROUND(TRUNC(('TRI-3'!BM18  ),2),0))&lt;=1,"E-","")))))))))))</f>
        <v/>
      </c>
      <c r="BN18" s="51" t="str">
        <f>IF(OR('TRI-3'!BN18 ="",'TRI-3'!BN18&lt;0,'TRI-3'!BN18  &gt;10),"",IF((ROUND(TRUNC(('TRI-3'!BN18  ),2),0))=10,"A+",IF((ROUND(TRUNC(('TRI-3'!BN18  ),2),0))=9,"A-",IF((ROUND(TRUNC(('TRI-3'!BN18   ),2),0))=8,"B+",IF((ROUND(TRUNC(('TRI-3'!BN18 ),2),0))=7,"B-",IF((ROUND(TRUNC(('TRI-3'!BN18  ),2),0))=6,"C+",IF((ROUND(TRUNC(('TRI-3'!BN18  ),2),0))=5,"C-",IF((ROUND(TRUNC(('TRI-3'!BN18  ),2),0))=4,"D+",IF((ROUND(TRUNC(('TRI-3'!BN18 ),2),0))=3,"D-",IF((ROUND(TRUNC(('TRI-3'!BN18 ),2),0))=2,"E+",IF((ROUND(TRUNC(('TRI-3'!BN18  ),2),0))&lt;=1,"E-","")))))))))))</f>
        <v/>
      </c>
      <c r="BO18" s="51" t="str">
        <f>IF(OR('TRI-3'!BO18 ="",'TRI-3'!BO18&lt;0,'TRI-3'!BO18  &gt;10),"",IF((ROUND(TRUNC(('TRI-3'!BO18  ),2),0))=10,"A+",IF((ROUND(TRUNC(('TRI-3'!BO18  ),2),0))=9,"A-",IF((ROUND(TRUNC(('TRI-3'!BO18   ),2),0))=8,"B+",IF((ROUND(TRUNC(('TRI-3'!BO18 ),2),0))=7,"B-",IF((ROUND(TRUNC(('TRI-3'!BO18  ),2),0))=6,"C+",IF((ROUND(TRUNC(('TRI-3'!BO18  ),2),0))=5,"C-",IF((ROUND(TRUNC(('TRI-3'!BO18  ),2),0))=4,"D+",IF((ROUND(TRUNC(('TRI-3'!BO18 ),2),0))=3,"D-",IF((ROUND(TRUNC(('TRI-3'!BO18 ),2),0))=2,"E+",IF((ROUND(TRUNC(('TRI-3'!BO18  ),2),0))&lt;=1,"E-","")))))))))))</f>
        <v/>
      </c>
      <c r="BP18" s="51" t="str">
        <f>IF(OR('TRI-3'!BP18 ="",'TRI-3'!BP18&lt;0,'TRI-3'!BP18  &gt;10),"",IF((ROUND(TRUNC(('TRI-3'!BP18  ),2),0))=10,"A+",IF((ROUND(TRUNC(('TRI-3'!BP18  ),2),0))=9,"A-",IF((ROUND(TRUNC(('TRI-3'!BP18   ),2),0))=8,"B+",IF((ROUND(TRUNC(('TRI-3'!BP18 ),2),0))=7,"B-",IF((ROUND(TRUNC(('TRI-3'!BP18  ),2),0))=6,"C+",IF((ROUND(TRUNC(('TRI-3'!BP18  ),2),0))=5,"C-",IF((ROUND(TRUNC(('TRI-3'!BP18  ),2),0))=4,"D+",IF((ROUND(TRUNC(('TRI-3'!BP18 ),2),0))=3,"D-",IF((ROUND(TRUNC(('TRI-3'!BP18 ),2),0))=2,"E+",IF((ROUND(TRUNC(('TRI-3'!BP18  ),2),0))&lt;=1,"E-","")))))))))))</f>
        <v/>
      </c>
      <c r="BQ18" s="51" t="str">
        <f>IF(OR('TRI-3'!BQ18 ="",'TRI-3'!BQ18&lt;0,'TRI-3'!BQ18  &gt;10),"",IF((ROUND(TRUNC(('TRI-3'!BQ18  ),2),0))=10,"A+",IF((ROUND(TRUNC(('TRI-3'!BQ18  ),2),0))=9,"A-",IF((ROUND(TRUNC(('TRI-3'!BQ18   ),2),0))=8,"B+",IF((ROUND(TRUNC(('TRI-3'!BQ18 ),2),0))=7,"B-",IF((ROUND(TRUNC(('TRI-3'!BQ18  ),2),0))=6,"C+",IF((ROUND(TRUNC(('TRI-3'!BQ18  ),2),0))=5,"C-",IF((ROUND(TRUNC(('TRI-3'!BQ18  ),2),0))=4,"D+",IF((ROUND(TRUNC(('TRI-3'!BQ18 ),2),0))=3,"D-",IF((ROUND(TRUNC(('TRI-3'!BQ18 ),2),0))=2,"E+",IF((ROUND(TRUNC(('TRI-3'!BQ18  ),2),0))&lt;=1,"E-","")))))))))))</f>
        <v/>
      </c>
      <c r="BR18" s="51" t="str">
        <f>IF(OR('TRI-3'!BR18 ="",'TRI-3'!BR18&lt;0,'TRI-3'!BR18  &gt;10),"",IF((ROUND(TRUNC(('TRI-3'!BR18  ),2),0))=10,"A+",IF((ROUND(TRUNC(('TRI-3'!BR18  ),2),0))=9,"A-",IF((ROUND(TRUNC(('TRI-3'!BR18   ),2),0))=8,"B+",IF((ROUND(TRUNC(('TRI-3'!BR18 ),2),0))=7,"B-",IF((ROUND(TRUNC(('TRI-3'!BR18  ),2),0))=6,"C+",IF((ROUND(TRUNC(('TRI-3'!BR18  ),2),0))=5,"C-",IF((ROUND(TRUNC(('TRI-3'!BR18  ),2),0))=4,"D+",IF((ROUND(TRUNC(('TRI-3'!BR18 ),2),0))=3,"D-",IF((ROUND(TRUNC(('TRI-3'!BR18 ),2),0))=2,"E+",IF((ROUND(TRUNC(('TRI-3'!BR18  ),2),0))&lt;=1,"E-","")))))))))))</f>
        <v/>
      </c>
      <c r="BS18" s="51" t="str">
        <f>IF(OR('TRI-3'!BS18 ="",'TRI-3'!BS18&lt;0,'TRI-3'!BS18  &gt;10),"",IF((ROUND(TRUNC(('TRI-3'!BS18  ),2),0))=10,"A+",IF((ROUND(TRUNC(('TRI-3'!BS18  ),2),0))=9,"A-",IF((ROUND(TRUNC(('TRI-3'!BS18   ),2),0))=8,"B+",IF((ROUND(TRUNC(('TRI-3'!BS18 ),2),0))=7,"B-",IF((ROUND(TRUNC(('TRI-3'!BS18  ),2),0))=6,"C+",IF((ROUND(TRUNC(('TRI-3'!BS18  ),2),0))=5,"C-",IF((ROUND(TRUNC(('TRI-3'!BS18  ),2),0))=4,"D+",IF((ROUND(TRUNC(('TRI-3'!BS18 ),2),0))=3,"D-",IF((ROUND(TRUNC(('TRI-3'!BS18 ),2),0))=2,"E+",IF((ROUND(TRUNC(('TRI-3'!BS18  ),2),0))&lt;=1,"E-","")))))))))))</f>
        <v/>
      </c>
      <c r="BT18" s="51" t="str">
        <f>IF(OR('TRI-3'!BT18 ="",'TRI-3'!BT18&lt;0,'TRI-3'!BT18  &gt;10),"",IF((ROUND(TRUNC(('TRI-3'!BT18  ),2),0))=10,"A+",IF((ROUND(TRUNC(('TRI-3'!BT18  ),2),0))=9,"A-",IF((ROUND(TRUNC(('TRI-3'!BT18   ),2),0))=8,"B+",IF((ROUND(TRUNC(('TRI-3'!BT18 ),2),0))=7,"B-",IF((ROUND(TRUNC(('TRI-3'!BT18  ),2),0))=6,"C+",IF((ROUND(TRUNC(('TRI-3'!BT18  ),2),0))=5,"C-",IF((ROUND(TRUNC(('TRI-3'!BT18  ),2),0))=4,"D+",IF((ROUND(TRUNC(('TRI-3'!BT18 ),2),0))=3,"D-",IF((ROUND(TRUNC(('TRI-3'!BT18 ),2),0))=2,"E+",IF((ROUND(TRUNC(('TRI-3'!BT18  ),2),0))&lt;=1,"E-","")))))))))))</f>
        <v/>
      </c>
      <c r="BU18" s="51" t="str">
        <f>IF(OR('TRI-3'!BU18 ="",'TRI-3'!BU18&lt;0,'TRI-3'!BU18  &gt;10),"",IF((ROUND(TRUNC(('TRI-3'!BU18  ),2),0))=10,"A+",IF((ROUND(TRUNC(('TRI-3'!BU18  ),2),0))=9,"A-",IF((ROUND(TRUNC(('TRI-3'!BU18   ),2),0))=8,"B+",IF((ROUND(TRUNC(('TRI-3'!BU18 ),2),0))=7,"B-",IF((ROUND(TRUNC(('TRI-3'!BU18  ),2),0))=6,"C+",IF((ROUND(TRUNC(('TRI-3'!BU18  ),2),0))=5,"C-",IF((ROUND(TRUNC(('TRI-3'!BU18  ),2),0))=4,"D+",IF((ROUND(TRUNC(('TRI-3'!BU18 ),2),0))=3,"D-",IF((ROUND(TRUNC(('TRI-3'!BU18 ),2),0))=2,"E+",IF((ROUND(TRUNC(('TRI-3'!BU18  ),2),0))&lt;=1,"E-","")))))))))))</f>
        <v/>
      </c>
      <c r="BV18" s="51" t="str">
        <f>IF(OR('TRI-3'!BV18 ="",'TRI-3'!BV18&lt;0,'TRI-3'!BV18  &gt;10),"",IF((ROUND(TRUNC(('TRI-3'!BV18  ),2),0))=10,"A+",IF((ROUND(TRUNC(('TRI-3'!BV18  ),2),0))=9,"A-",IF((ROUND(TRUNC(('TRI-3'!BV18   ),2),0))=8,"B+",IF((ROUND(TRUNC(('TRI-3'!BV18 ),2),0))=7,"B-",IF((ROUND(TRUNC(('TRI-3'!BV18  ),2),0))=6,"C+",IF((ROUND(TRUNC(('TRI-3'!BV18  ),2),0))=5,"C-",IF((ROUND(TRUNC(('TRI-3'!BV18  ),2),0))=4,"D+",IF((ROUND(TRUNC(('TRI-3'!BV18 ),2),0))=3,"D-",IF((ROUND(TRUNC(('TRI-3'!BV18 ),2),0))=2,"E+",IF((ROUND(TRUNC(('TRI-3'!BV18  ),2),0))&lt;=1,"E-","")))))))))))</f>
        <v/>
      </c>
      <c r="BW18" s="51" t="str">
        <f>IF(OR('TRI-3'!BW18 ="",'TRI-3'!BW18&lt;0,'TRI-3'!BW18  &gt;10),"",IF((ROUND(TRUNC(('TRI-3'!BW18  ),2),0))=10,"A+",IF((ROUND(TRUNC(('TRI-3'!BW18  ),2),0))=9,"A-",IF((ROUND(TRUNC(('TRI-3'!BW18   ),2),0))=8,"B+",IF((ROUND(TRUNC(('TRI-3'!BW18 ),2),0))=7,"B-",IF((ROUND(TRUNC(('TRI-3'!BW18  ),2),0))=6,"C+",IF((ROUND(TRUNC(('TRI-3'!BW18  ),2),0))=5,"C-",IF((ROUND(TRUNC(('TRI-3'!BW18  ),2),0))=4,"D+",IF((ROUND(TRUNC(('TRI-3'!BW18 ),2),0))=3,"D-",IF((ROUND(TRUNC(('TRI-3'!BW18 ),2),0))=2,"E+",IF((ROUND(TRUNC(('TRI-3'!BW18  ),2),0))&lt;=1,"E-","")))))))))))</f>
        <v/>
      </c>
      <c r="BX18" s="51" t="str">
        <f>IF(OR('TRI-3'!BX18 ="",'TRI-3'!BX18&lt;0,'TRI-3'!BX18  &gt;10),"",IF((ROUND(TRUNC(('TRI-3'!BX18  ),2),0))=10,"A+",IF((ROUND(TRUNC(('TRI-3'!BX18  ),2),0))=9,"A-",IF((ROUND(TRUNC(('TRI-3'!BX18   ),2),0))=8,"B+",IF((ROUND(TRUNC(('TRI-3'!BX18 ),2),0))=7,"B-",IF((ROUND(TRUNC(('TRI-3'!BX18  ),2),0))=6,"C+",IF((ROUND(TRUNC(('TRI-3'!BX18  ),2),0))=5,"C-",IF((ROUND(TRUNC(('TRI-3'!BX18  ),2),0))=4,"D+",IF((ROUND(TRUNC(('TRI-3'!BX18 ),2),0))=3,"D-",IF((ROUND(TRUNC(('TRI-3'!BX18 ),2),0))=2,"E+",IF((ROUND(TRUNC(('TRI-3'!BX18  ),2),0))&lt;=1,"E-","")))))))))))</f>
        <v/>
      </c>
      <c r="BY18" s="51" t="str">
        <f>IF(OR('TRI-3'!BY18 ="",'TRI-3'!BY18&lt;0,'TRI-3'!BY18  &gt;10),"",IF((ROUND(TRUNC(('TRI-3'!BY18  ),2),0))=10,"A+",IF((ROUND(TRUNC(('TRI-3'!BY18  ),2),0))=9,"A-",IF((ROUND(TRUNC(('TRI-3'!BY18   ),2),0))=8,"B+",IF((ROUND(TRUNC(('TRI-3'!BY18 ),2),0))=7,"B-",IF((ROUND(TRUNC(('TRI-3'!BY18  ),2),0))=6,"C+",IF((ROUND(TRUNC(('TRI-3'!BY18  ),2),0))=5,"C-",IF((ROUND(TRUNC(('TRI-3'!BY18  ),2),0))=4,"D+",IF((ROUND(TRUNC(('TRI-3'!BY18 ),2),0))=3,"D-",IF((ROUND(TRUNC(('TRI-3'!BY18 ),2),0))=2,"E+",IF((ROUND(TRUNC(('TRI-3'!BY18  ),2),0))&lt;=1,"E-","")))))))))))</f>
        <v/>
      </c>
      <c r="BZ18" s="51" t="str">
        <f>IF(OR('TRI-3'!BZ18 ="",'TRI-3'!BZ18&lt;0,'TRI-3'!BZ18  &gt;10),"",IF((ROUND(TRUNC(('TRI-3'!BZ18  ),2),0))=10,"A+",IF((ROUND(TRUNC(('TRI-3'!BZ18  ),2),0))=9,"A-",IF((ROUND(TRUNC(('TRI-3'!BZ18   ),2),0))=8,"B+",IF((ROUND(TRUNC(('TRI-3'!BZ18 ),2),0))=7,"B-",IF((ROUND(TRUNC(('TRI-3'!BZ18  ),2),0))=6,"C+",IF((ROUND(TRUNC(('TRI-3'!BZ18  ),2),0))=5,"C-",IF((ROUND(TRUNC(('TRI-3'!BZ18  ),2),0))=4,"D+",IF((ROUND(TRUNC(('TRI-3'!BZ18 ),2),0))=3,"D-",IF((ROUND(TRUNC(('TRI-3'!BZ18 ),2),0))=2,"E+",IF((ROUND(TRUNC(('TRI-3'!BZ18  ),2),0))&lt;=1,"E-","")))))))))))</f>
        <v/>
      </c>
      <c r="CA18" s="51" t="str">
        <f>IF(OR('TRI-3'!CA18 ="",'TRI-3'!CA18&lt;0,'TRI-3'!CA18  &gt;10),"",IF((ROUND(TRUNC(('TRI-3'!CA18  ),2),0))=10,"A+",IF((ROUND(TRUNC(('TRI-3'!CA18  ),2),0))=9,"A-",IF((ROUND(TRUNC(('TRI-3'!CA18   ),2),0))=8,"B+",IF((ROUND(TRUNC(('TRI-3'!CA18 ),2),0))=7,"B-",IF((ROUND(TRUNC(('TRI-3'!CA18  ),2),0))=6,"C+",IF((ROUND(TRUNC(('TRI-3'!CA18  ),2),0))=5,"C-",IF((ROUND(TRUNC(('TRI-3'!CA18  ),2),0))=4,"D+",IF((ROUND(TRUNC(('TRI-3'!CA18 ),2),0))=3,"D-",IF((ROUND(TRUNC(('TRI-3'!CA18 ),2),0))=2,"E+",IF((ROUND(TRUNC(('TRI-3'!CA18  ),2),0))&lt;=1,"E-","")))))))))))</f>
        <v/>
      </c>
      <c r="CB18" s="51" t="str">
        <f>IF(OR('TRI-3'!CB18 ="",'TRI-3'!CB18&lt;0,'TRI-3'!CB18  &gt;10),"",IF((ROUND(TRUNC(('TRI-3'!CB18  ),2),0))=10,"A+",IF((ROUND(TRUNC(('TRI-3'!CB18  ),2),0))=9,"A-",IF((ROUND(TRUNC(('TRI-3'!CB18   ),2),0))=8,"B+",IF((ROUND(TRUNC(('TRI-3'!CB18 ),2),0))=7,"B-",IF((ROUND(TRUNC(('TRI-3'!CB18  ),2),0))=6,"C+",IF((ROUND(TRUNC(('TRI-3'!CB18  ),2),0))=5,"C-",IF((ROUND(TRUNC(('TRI-3'!CB18  ),2),0))=4,"D+",IF((ROUND(TRUNC(('TRI-3'!CB18 ),2),0))=3,"D-",IF((ROUND(TRUNC(('TRI-3'!CB18 ),2),0))=2,"E+",IF((ROUND(TRUNC(('TRI-3'!CB18  ),2),0))&lt;=1,"E-","")))))))))))</f>
        <v/>
      </c>
      <c r="CC18" s="51" t="str">
        <f>IF(OR('TRI-3'!CC18 ="",'TRI-3'!CC18&lt;0,'TRI-3'!CC18  &gt;10),"",IF((ROUND(TRUNC(('TRI-3'!CC18  ),2),0))=10,"A+",IF((ROUND(TRUNC(('TRI-3'!CC18  ),2),0))=9,"A-",IF((ROUND(TRUNC(('TRI-3'!CC18   ),2),0))=8,"B+",IF((ROUND(TRUNC(('TRI-3'!CC18 ),2),0))=7,"B-",IF((ROUND(TRUNC(('TRI-3'!CC18  ),2),0))=6,"C+",IF((ROUND(TRUNC(('TRI-3'!CC18  ),2),0))=5,"C-",IF((ROUND(TRUNC(('TRI-3'!CC18  ),2),0))=4,"D+",IF((ROUND(TRUNC(('TRI-3'!CC18 ),2),0))=3,"D-",IF((ROUND(TRUNC(('TRI-3'!CC18 ),2),0))=2,"E+",IF((ROUND(TRUNC(('TRI-3'!CC18  ),2),0))&lt;=1,"E-","")))))))))))</f>
        <v/>
      </c>
      <c r="CD18" s="51" t="str">
        <f>IF(OR('TRI-3'!CD18 ="",'TRI-3'!CD18&lt;0,'TRI-3'!CD18  &gt;10),"",IF((ROUND(TRUNC(('TRI-3'!CD18  ),2),0))=10,"A+",IF((ROUND(TRUNC(('TRI-3'!CD18  ),2),0))=9,"A-",IF((ROUND(TRUNC(('TRI-3'!CD18   ),2),0))=8,"B+",IF((ROUND(TRUNC(('TRI-3'!CD18 ),2),0))=7,"B-",IF((ROUND(TRUNC(('TRI-3'!CD18  ),2),0))=6,"C+",IF((ROUND(TRUNC(('TRI-3'!CD18  ),2),0))=5,"C-",IF((ROUND(TRUNC(('TRI-3'!CD18  ),2),0))=4,"D+",IF((ROUND(TRUNC(('TRI-3'!CD18 ),2),0))=3,"D-",IF((ROUND(TRUNC(('TRI-3'!CD18 ),2),0))=2,"E+",IF((ROUND(TRUNC(('TRI-3'!CD18  ),2),0))&lt;=1,"E-","")))))))))))</f>
        <v/>
      </c>
      <c r="CE18" s="51" t="str">
        <f>IF(OR('TRI-3'!CE18 ="",'TRI-3'!CE18&lt;0,'TRI-3'!CE18  &gt;10),"",IF((ROUND(TRUNC(('TRI-3'!CE18  ),2),0))=10,"A+",IF((ROUND(TRUNC(('TRI-3'!CE18  ),2),0))=9,"A-",IF((ROUND(TRUNC(('TRI-3'!CE18   ),2),0))=8,"B+",IF((ROUND(TRUNC(('TRI-3'!CE18 ),2),0))=7,"B-",IF((ROUND(TRUNC(('TRI-3'!CE18  ),2),0))=6,"C+",IF((ROUND(TRUNC(('TRI-3'!CE18  ),2),0))=5,"C-",IF((ROUND(TRUNC(('TRI-3'!CE18  ),2),0))=4,"D+",IF((ROUND(TRUNC(('TRI-3'!CE18 ),2),0))=3,"D-",IF((ROUND(TRUNC(('TRI-3'!CE18 ),2),0))=2,"E+",IF((ROUND(TRUNC(('TRI-3'!CE18  ),2),0))&lt;=1,"E-","")))))))))))</f>
        <v/>
      </c>
      <c r="CF18" s="51" t="str">
        <f>IF(OR('TRI-3'!CF18 ="",'TRI-3'!CF18&lt;0,'TRI-3'!CF18  &gt;10),"",IF((ROUND(TRUNC(('TRI-3'!CF18  ),2),0))=10,"A+",IF((ROUND(TRUNC(('TRI-3'!CF18  ),2),0))=9,"A-",IF((ROUND(TRUNC(('TRI-3'!CF18   ),2),0))=8,"B+",IF((ROUND(TRUNC(('TRI-3'!CF18 ),2),0))=7,"B-",IF((ROUND(TRUNC(('TRI-3'!CF18  ),2),0))=6,"C+",IF((ROUND(TRUNC(('TRI-3'!CF18  ),2),0))=5,"C-",IF((ROUND(TRUNC(('TRI-3'!CF18  ),2),0))=4,"D+",IF((ROUND(TRUNC(('TRI-3'!CF18 ),2),0))=3,"D-",IF((ROUND(TRUNC(('TRI-3'!CF18 ),2),0))=2,"E+",IF((ROUND(TRUNC(('TRI-3'!CF18  ),2),0))&lt;=1,"E-","")))))))))))</f>
        <v/>
      </c>
      <c r="CG18" s="51" t="str">
        <f>IF(OR('TRI-3'!CG18 ="",'TRI-3'!CG18&lt;0,'TRI-3'!CG18  &gt;10),"",IF((ROUND(TRUNC(('TRI-3'!CG18  ),2),0))=10,"A+",IF((ROUND(TRUNC(('TRI-3'!CG18  ),2),0))=9,"A-",IF((ROUND(TRUNC(('TRI-3'!CG18   ),2),0))=8,"B+",IF((ROUND(TRUNC(('TRI-3'!CG18 ),2),0))=7,"B-",IF((ROUND(TRUNC(('TRI-3'!CG18  ),2),0))=6,"C+",IF((ROUND(TRUNC(('TRI-3'!CG18  ),2),0))=5,"C-",IF((ROUND(TRUNC(('TRI-3'!CG18  ),2),0))=4,"D+",IF((ROUND(TRUNC(('TRI-3'!CG18 ),2),0))=3,"D-",IF((ROUND(TRUNC(('TRI-3'!CG18 ),2),0))=2,"E+",IF((ROUND(TRUNC(('TRI-3'!CG18  ),2),0))&lt;=1,"E-","")))))))))))</f>
        <v/>
      </c>
      <c r="CH18" s="51" t="str">
        <f>IF(OR('TRI-3'!CH18 ="",'TRI-3'!CH18&lt;0,'TRI-3'!CH18  &gt;10),"",IF((ROUND(TRUNC(('TRI-3'!CH18  ),2),0))=10,"A+",IF((ROUND(TRUNC(('TRI-3'!CH18  ),2),0))=9,"A-",IF((ROUND(TRUNC(('TRI-3'!CH18   ),2),0))=8,"B+",IF((ROUND(TRUNC(('TRI-3'!CH18 ),2),0))=7,"B-",IF((ROUND(TRUNC(('TRI-3'!CH18  ),2),0))=6,"C+",IF((ROUND(TRUNC(('TRI-3'!CH18  ),2),0))=5,"C-",IF((ROUND(TRUNC(('TRI-3'!CH18  ),2),0))=4,"D+",IF((ROUND(TRUNC(('TRI-3'!CH18 ),2),0))=3,"D-",IF((ROUND(TRUNC(('TRI-3'!CH18 ),2),0))=2,"E+",IF((ROUND(TRUNC(('TRI-3'!CH18  ),2),0))&lt;=1,"E-","")))))))))))</f>
        <v/>
      </c>
      <c r="CI18" s="51" t="str">
        <f>IF(OR('TRI-3'!CI18 ="",'TRI-3'!CI18&lt;0,'TRI-3'!CI18  &gt;10),"",IF((ROUND(TRUNC(('TRI-3'!CI18  ),2),0))=10,"A+",IF((ROUND(TRUNC(('TRI-3'!CI18  ),2),0))=9,"A-",IF((ROUND(TRUNC(('TRI-3'!CI18   ),2),0))=8,"B+",IF((ROUND(TRUNC(('TRI-3'!CI18 ),2),0))=7,"B-",IF((ROUND(TRUNC(('TRI-3'!CI18  ),2),0))=6,"C+",IF((ROUND(TRUNC(('TRI-3'!CI18  ),2),0))=5,"C-",IF((ROUND(TRUNC(('TRI-3'!CI18  ),2),0))=4,"D+",IF((ROUND(TRUNC(('TRI-3'!CI18 ),2),0))=3,"D-",IF((ROUND(TRUNC(('TRI-3'!CI18 ),2),0))=2,"E+",IF((ROUND(TRUNC(('TRI-3'!CI18  ),2),0))&lt;=1,"E-","")))))))))))</f>
        <v/>
      </c>
      <c r="CJ18" s="51" t="str">
        <f>IF(OR('TRI-3'!CJ18 ="",'TRI-3'!CJ18&lt;0,'TRI-3'!CJ18  &gt;10),"",IF((ROUND(TRUNC(('TRI-3'!CJ18  ),2),0))=10,"A+",IF((ROUND(TRUNC(('TRI-3'!CJ18  ),2),0))=9,"A-",IF((ROUND(TRUNC(('TRI-3'!CJ18   ),2),0))=8,"B+",IF((ROUND(TRUNC(('TRI-3'!CJ18 ),2),0))=7,"B-",IF((ROUND(TRUNC(('TRI-3'!CJ18  ),2),0))=6,"C+",IF((ROUND(TRUNC(('TRI-3'!CJ18  ),2),0))=5,"C-",IF((ROUND(TRUNC(('TRI-3'!CJ18  ),2),0))=4,"D+",IF((ROUND(TRUNC(('TRI-3'!CJ18 ),2),0))=3,"D-",IF((ROUND(TRUNC(('TRI-3'!CJ18 ),2),0))=2,"E+",IF((ROUND(TRUNC(('TRI-3'!CJ18  ),2),0))&lt;=1,"E-","")))))))))))</f>
        <v/>
      </c>
      <c r="CK18" s="51" t="str">
        <f>IF(OR('TRI-3'!CK18 ="",'TRI-3'!CK18&lt;0,'TRI-3'!CK18  &gt;10),"",IF((ROUND(TRUNC(('TRI-3'!CK18  ),2),0))=10,"A+",IF((ROUND(TRUNC(('TRI-3'!CK18  ),2),0))=9,"A-",IF((ROUND(TRUNC(('TRI-3'!CK18   ),2),0))=8,"B+",IF((ROUND(TRUNC(('TRI-3'!CK18 ),2),0))=7,"B-",IF((ROUND(TRUNC(('TRI-3'!CK18  ),2),0))=6,"C+",IF((ROUND(TRUNC(('TRI-3'!CK18  ),2),0))=5,"C-",IF((ROUND(TRUNC(('TRI-3'!CK18  ),2),0))=4,"D+",IF((ROUND(TRUNC(('TRI-3'!CK18 ),2),0))=3,"D-",IF((ROUND(TRUNC(('TRI-3'!CK18 ),2),0))=2,"E+",IF((ROUND(TRUNC(('TRI-3'!CK18  ),2),0))&lt;=1,"E-","")))))))))))</f>
        <v/>
      </c>
      <c r="CL18" s="51" t="str">
        <f>IF(OR('TRI-3'!CL18 ="",'TRI-3'!CL18&lt;0,'TRI-3'!CL18  &gt;10),"",IF((ROUND(TRUNC(('TRI-3'!CL18  ),2),0))=10,"A+",IF((ROUND(TRUNC(('TRI-3'!CL18  ),2),0))=9,"A-",IF((ROUND(TRUNC(('TRI-3'!CL18   ),2),0))=8,"B+",IF((ROUND(TRUNC(('TRI-3'!CL18 ),2),0))=7,"B-",IF((ROUND(TRUNC(('TRI-3'!CL18  ),2),0))=6,"C+",IF((ROUND(TRUNC(('TRI-3'!CL18  ),2),0))=5,"C-",IF((ROUND(TRUNC(('TRI-3'!CL18  ),2),0))=4,"D+",IF((ROUND(TRUNC(('TRI-3'!CL18 ),2),0))=3,"D-",IF((ROUND(TRUNC(('TRI-3'!CL18 ),2),0))=2,"E+",IF((ROUND(TRUNC(('TRI-3'!CL18  ),2),0))&lt;=1,"E-","")))))))))))</f>
        <v/>
      </c>
      <c r="CM18" s="51" t="str">
        <f>IF(OR('TRI-3'!CM18 ="",'TRI-3'!CM18&lt;0,'TRI-3'!CM18  &gt;10),"",IF((ROUND(TRUNC(('TRI-3'!CM18  ),2),0))=10,"A+",IF((ROUND(TRUNC(('TRI-3'!CM18  ),2),0))=9,"A-",IF((ROUND(TRUNC(('TRI-3'!CM18   ),2),0))=8,"B+",IF((ROUND(TRUNC(('TRI-3'!CM18 ),2),0))=7,"B-",IF((ROUND(TRUNC(('TRI-3'!CM18  ),2),0))=6,"C+",IF((ROUND(TRUNC(('TRI-3'!CM18  ),2),0))=5,"C-",IF((ROUND(TRUNC(('TRI-3'!CM18  ),2),0))=4,"D+",IF((ROUND(TRUNC(('TRI-3'!CM18 ),2),0))=3,"D-",IF((ROUND(TRUNC(('TRI-3'!CM18 ),2),0))=2,"E+",IF((ROUND(TRUNC(('TRI-3'!CM18  ),2),0))&lt;=1,"E-","")))))))))))</f>
        <v/>
      </c>
      <c r="CN18" s="51" t="str">
        <f>IF(OR('TRI-3'!CN18 ="",'TRI-3'!CN18&lt;0,'TRI-3'!CN18  &gt;10),"",IF((ROUND(TRUNC(('TRI-3'!CN18  ),2),0))=10,"A+",IF((ROUND(TRUNC(('TRI-3'!CN18  ),2),0))=9,"A-",IF((ROUND(TRUNC(('TRI-3'!CN18   ),2),0))=8,"B+",IF((ROUND(TRUNC(('TRI-3'!CN18 ),2),0))=7,"B-",IF((ROUND(TRUNC(('TRI-3'!CN18  ),2),0))=6,"C+",IF((ROUND(TRUNC(('TRI-3'!CN18  ),2),0))=5,"C-",IF((ROUND(TRUNC(('TRI-3'!CN18  ),2),0))=4,"D+",IF((ROUND(TRUNC(('TRI-3'!CN18 ),2),0))=3,"D-",IF((ROUND(TRUNC(('TRI-3'!CN18 ),2),0))=2,"E+",IF((ROUND(TRUNC(('TRI-3'!CN18  ),2),0))&lt;=1,"E-","")))))))))))</f>
        <v/>
      </c>
      <c r="CO18" s="51" t="str">
        <f>IF(OR('TRI-3'!CO18 ="",'TRI-3'!CO18&lt;0,'TRI-3'!CO18  &gt;10),"",IF((ROUND(TRUNC(('TRI-3'!CO18  ),2),0))=10,"A+",IF((ROUND(TRUNC(('TRI-3'!CO18  ),2),0))=9,"A-",IF((ROUND(TRUNC(('TRI-3'!CO18   ),2),0))=8,"B+",IF((ROUND(TRUNC(('TRI-3'!CO18 ),2),0))=7,"B-",IF((ROUND(TRUNC(('TRI-3'!CO18  ),2),0))=6,"C+",IF((ROUND(TRUNC(('TRI-3'!CO18  ),2),0))=5,"C-",IF((ROUND(TRUNC(('TRI-3'!CO18  ),2),0))=4,"D+",IF((ROUND(TRUNC(('TRI-3'!CO18 ),2),0))=3,"D-",IF((ROUND(TRUNC(('TRI-3'!CO18 ),2),0))=2,"E+",IF((ROUND(TRUNC(('TRI-3'!CO18  ),2),0))&lt;=1,"E-","")))))))))))</f>
        <v/>
      </c>
      <c r="CP18" s="51" t="str">
        <f>IF(OR('TRI-3'!CP18 ="",'TRI-3'!CP18&lt;0,'TRI-3'!CP18  &gt;10),"",IF((ROUND(TRUNC(('TRI-3'!CP18  ),2),0))=10,"A+",IF((ROUND(TRUNC(('TRI-3'!CP18  ),2),0))=9,"A-",IF((ROUND(TRUNC(('TRI-3'!CP18   ),2),0))=8,"B+",IF((ROUND(TRUNC(('TRI-3'!CP18 ),2),0))=7,"B-",IF((ROUND(TRUNC(('TRI-3'!CP18  ),2),0))=6,"C+",IF((ROUND(TRUNC(('TRI-3'!CP18  ),2),0))=5,"C-",IF((ROUND(TRUNC(('TRI-3'!CP18  ),2),0))=4,"D+",IF((ROUND(TRUNC(('TRI-3'!CP18 ),2),0))=3,"D-",IF((ROUND(TRUNC(('TRI-3'!CP18 ),2),0))=2,"E+",IF((ROUND(TRUNC(('TRI-3'!CP18  ),2),0))&lt;=1,"E-","")))))))))))</f>
        <v/>
      </c>
      <c r="CQ18" s="51" t="str">
        <f>IF(OR('TRI-3'!CQ18 ="",'TRI-3'!CQ18&lt;0,'TRI-3'!CQ18  &gt;10),"",IF((ROUND(TRUNC(('TRI-3'!CQ18  ),2),0))=10,"A+",IF((ROUND(TRUNC(('TRI-3'!CQ18  ),2),0))=9,"A-",IF((ROUND(TRUNC(('TRI-3'!CQ18   ),2),0))=8,"B+",IF((ROUND(TRUNC(('TRI-3'!CQ18 ),2),0))=7,"B-",IF((ROUND(TRUNC(('TRI-3'!CQ18  ),2),0))=6,"C+",IF((ROUND(TRUNC(('TRI-3'!CQ18  ),2),0))=5,"C-",IF((ROUND(TRUNC(('TRI-3'!CQ18  ),2),0))=4,"D+",IF((ROUND(TRUNC(('TRI-3'!CQ18 ),2),0))=3,"D-",IF((ROUND(TRUNC(('TRI-3'!CQ18 ),2),0))=2,"E+",IF((ROUND(TRUNC(('TRI-3'!CQ18  ),2),0))&lt;=1,"E-","")))))))))))</f>
        <v/>
      </c>
      <c r="CR18" s="51" t="str">
        <f>IF(OR('TRI-3'!CR18 ="",'TRI-3'!CR18&lt;0,'TRI-3'!CR18  &gt;10),"",IF((ROUND(TRUNC(('TRI-3'!CR18  ),2),0))=10,"A+",IF((ROUND(TRUNC(('TRI-3'!CR18  ),2),0))=9,"A-",IF((ROUND(TRUNC(('TRI-3'!CR18   ),2),0))=8,"B+",IF((ROUND(TRUNC(('TRI-3'!CR18 ),2),0))=7,"B-",IF((ROUND(TRUNC(('TRI-3'!CR18  ),2),0))=6,"C+",IF((ROUND(TRUNC(('TRI-3'!CR18  ),2),0))=5,"C-",IF((ROUND(TRUNC(('TRI-3'!CR18  ),2),0))=4,"D+",IF((ROUND(TRUNC(('TRI-3'!CR18 ),2),0))=3,"D-",IF((ROUND(TRUNC(('TRI-3'!CR18 ),2),0))=2,"E+",IF((ROUND(TRUNC(('TRI-3'!CR18  ),2),0))&lt;=1,"E-","")))))))))))</f>
        <v/>
      </c>
      <c r="CS18" s="51" t="str">
        <f>IF(OR('TRI-3'!CS18 ="",'TRI-3'!CS18&lt;0,'TRI-3'!CS18  &gt;10),"",IF((ROUND(TRUNC(('TRI-3'!CS18  ),2),0))=10,"A+",IF((ROUND(TRUNC(('TRI-3'!CS18  ),2),0))=9,"A-",IF((ROUND(TRUNC(('TRI-3'!CS18   ),2),0))=8,"B+",IF((ROUND(TRUNC(('TRI-3'!CS18 ),2),0))=7,"B-",IF((ROUND(TRUNC(('TRI-3'!CS18  ),2),0))=6,"C+",IF((ROUND(TRUNC(('TRI-3'!CS18  ),2),0))=5,"C-",IF((ROUND(TRUNC(('TRI-3'!CS18  ),2),0))=4,"D+",IF((ROUND(TRUNC(('TRI-3'!CS18 ),2),0))=3,"D-",IF((ROUND(TRUNC(('TRI-3'!CS18 ),2),0))=2,"E+",IF((ROUND(TRUNC(('TRI-3'!CS18  ),2),0))&lt;=1,"E-","")))))))))))</f>
        <v/>
      </c>
      <c r="CT18" s="51" t="str">
        <f>IF(OR('TRI-3'!CT18 ="",'TRI-3'!CT18&lt;0,'TRI-3'!CT18  &gt;10),"",IF((ROUND(TRUNC(('TRI-3'!CT18  ),2),0))=10,"A+",IF((ROUND(TRUNC(('TRI-3'!CT18  ),2),0))=9,"A-",IF((ROUND(TRUNC(('TRI-3'!CT18   ),2),0))=8,"B+",IF((ROUND(TRUNC(('TRI-3'!CT18 ),2),0))=7,"B-",IF((ROUND(TRUNC(('TRI-3'!CT18  ),2),0))=6,"C+",IF((ROUND(TRUNC(('TRI-3'!CT18  ),2),0))=5,"C-",IF((ROUND(TRUNC(('TRI-3'!CT18  ),2),0))=4,"D+",IF((ROUND(TRUNC(('TRI-3'!CT18 ),2),0))=3,"D-",IF((ROUND(TRUNC(('TRI-3'!CT18 ),2),0))=2,"E+",IF((ROUND(TRUNC(('TRI-3'!CT18  ),2),0))&lt;=1,"E-","")))))))))))</f>
        <v/>
      </c>
      <c r="CU18" s="51" t="str">
        <f>IF(OR('TRI-3'!CU18 ="",'TRI-3'!CU18&lt;0,'TRI-3'!CU18  &gt;10),"",IF((ROUND(TRUNC(('TRI-3'!CU18  ),2),0))=10,"A+",IF((ROUND(TRUNC(('TRI-3'!CU18  ),2),0))=9,"A-",IF((ROUND(TRUNC(('TRI-3'!CU18   ),2),0))=8,"B+",IF((ROUND(TRUNC(('TRI-3'!CU18 ),2),0))=7,"B-",IF((ROUND(TRUNC(('TRI-3'!CU18  ),2),0))=6,"C+",IF((ROUND(TRUNC(('TRI-3'!CU18  ),2),0))=5,"C-",IF((ROUND(TRUNC(('TRI-3'!CU18  ),2),0))=4,"D+",IF((ROUND(TRUNC(('TRI-3'!CU18 ),2),0))=3,"D-",IF((ROUND(TRUNC(('TRI-3'!CU18 ),2),0))=2,"E+",IF((ROUND(TRUNC(('TRI-3'!CU18  ),2),0))&lt;=1,"E-","")))))))))))</f>
        <v/>
      </c>
      <c r="CV18" s="51" t="str">
        <f>IF(OR('TRI-3'!CV18 ="",'TRI-3'!CV18&lt;0,'TRI-3'!CV18  &gt;10),"",IF((ROUND(TRUNC(('TRI-3'!CV18  ),2),0))=10,"A+",IF((ROUND(TRUNC(('TRI-3'!CV18  ),2),0))=9,"A-",IF((ROUND(TRUNC(('TRI-3'!CV18   ),2),0))=8,"B+",IF((ROUND(TRUNC(('TRI-3'!CV18 ),2),0))=7,"B-",IF((ROUND(TRUNC(('TRI-3'!CV18  ),2),0))=6,"C+",IF((ROUND(TRUNC(('TRI-3'!CV18  ),2),0))=5,"C-",IF((ROUND(TRUNC(('TRI-3'!CV18  ),2),0))=4,"D+",IF((ROUND(TRUNC(('TRI-3'!CV18 ),2),0))=3,"D-",IF((ROUND(TRUNC(('TRI-3'!CV18 ),2),0))=2,"E+",IF((ROUND(TRUNC(('TRI-3'!CV18  ),2),0))&lt;=1,"E-","")))))))))))</f>
        <v/>
      </c>
      <c r="CW18" s="51" t="str">
        <f>IF(OR('TRI-3'!CW18 ="",'TRI-3'!CW18&lt;0,'TRI-3'!CW18  &gt;10),"",IF((ROUND(TRUNC(('TRI-3'!CW18  ),2),0))=10,"A+",IF((ROUND(TRUNC(('TRI-3'!CW18  ),2),0))=9,"A-",IF((ROUND(TRUNC(('TRI-3'!CW18   ),2),0))=8,"B+",IF((ROUND(TRUNC(('TRI-3'!CW18 ),2),0))=7,"B-",IF((ROUND(TRUNC(('TRI-3'!CW18  ),2),0))=6,"C+",IF((ROUND(TRUNC(('TRI-3'!CW18  ),2),0))=5,"C-",IF((ROUND(TRUNC(('TRI-3'!CW18  ),2),0))=4,"D+",IF((ROUND(TRUNC(('TRI-3'!CW18 ),2),0))=3,"D-",IF((ROUND(TRUNC(('TRI-3'!CW18 ),2),0))=2,"E+",IF((ROUND(TRUNC(('TRI-3'!CW18  ),2),0))&lt;=1,"E-","")))))))))))</f>
        <v/>
      </c>
      <c r="CX18" s="51" t="str">
        <f>IF(OR('TRI-3'!CX18 ="",'TRI-3'!CX18&lt;0,'TRI-3'!CX18  &gt;10),"",IF((ROUND(TRUNC(('TRI-3'!CX18  ),2),0))=10,"A+",IF((ROUND(TRUNC(('TRI-3'!CX18  ),2),0))=9,"A-",IF((ROUND(TRUNC(('TRI-3'!CX18   ),2),0))=8,"B+",IF((ROUND(TRUNC(('TRI-3'!CX18 ),2),0))=7,"B-",IF((ROUND(TRUNC(('TRI-3'!CX18  ),2),0))=6,"C+",IF((ROUND(TRUNC(('TRI-3'!CX18  ),2),0))=5,"C-",IF((ROUND(TRUNC(('TRI-3'!CX18  ),2),0))=4,"D+",IF((ROUND(TRUNC(('TRI-3'!CX18 ),2),0))=3,"D-",IF((ROUND(TRUNC(('TRI-3'!CX18 ),2),0))=2,"E+",IF((ROUND(TRUNC(('TRI-3'!CX18  ),2),0))&lt;=1,"E-","")))))))))))</f>
        <v/>
      </c>
      <c r="CY18" s="51" t="str">
        <f>IF(OR('TRI-3'!CY18 ="",'TRI-3'!CY18&lt;0,'TRI-3'!CY18  &gt;10),"",IF((ROUND(TRUNC(('TRI-3'!CY18  ),2),0))=10,"A+",IF((ROUND(TRUNC(('TRI-3'!CY18  ),2),0))=9,"A-",IF((ROUND(TRUNC(('TRI-3'!CY18   ),2),0))=8,"B+",IF((ROUND(TRUNC(('TRI-3'!CY18 ),2),0))=7,"B-",IF((ROUND(TRUNC(('TRI-3'!CY18  ),2),0))=6,"C+",IF((ROUND(TRUNC(('TRI-3'!CY18  ),2),0))=5,"C-",IF((ROUND(TRUNC(('TRI-3'!CY18  ),2),0))=4,"D+",IF((ROUND(TRUNC(('TRI-3'!CY18 ),2),0))=3,"D-",IF((ROUND(TRUNC(('TRI-3'!CY18 ),2),0))=2,"E+",IF((ROUND(TRUNC(('TRI-3'!CY18  ),2),0))&lt;=1,"E-","")))))))))))</f>
        <v/>
      </c>
      <c r="CZ18" s="51" t="str">
        <f>IF(OR('TRI-3'!CZ18 ="",'TRI-3'!CZ18&lt;0,'TRI-3'!CZ18  &gt;10),"",IF((ROUND(TRUNC(('TRI-3'!CZ18  ),2),0))=10,"A+",IF((ROUND(TRUNC(('TRI-3'!CZ18  ),2),0))=9,"A-",IF((ROUND(TRUNC(('TRI-3'!CZ18   ),2),0))=8,"B+",IF((ROUND(TRUNC(('TRI-3'!CZ18 ),2),0))=7,"B-",IF((ROUND(TRUNC(('TRI-3'!CZ18  ),2),0))=6,"C+",IF((ROUND(TRUNC(('TRI-3'!CZ18  ),2),0))=5,"C-",IF((ROUND(TRUNC(('TRI-3'!CZ18  ),2),0))=4,"D+",IF((ROUND(TRUNC(('TRI-3'!CZ18 ),2),0))=3,"D-",IF((ROUND(TRUNC(('TRI-3'!CZ18 ),2),0))=2,"E+",IF((ROUND(TRUNC(('TRI-3'!CZ18  ),2),0))&lt;=1,"E-","")))))))))))</f>
        <v/>
      </c>
      <c r="DA18" s="51" t="str">
        <f>IF(OR('TRI-3'!DA18 ="",'TRI-3'!DA18&lt;0,'TRI-3'!DA18  &gt;10),"",IF((ROUND(TRUNC(('TRI-3'!DA18  ),2),0))=10,"A+",IF((ROUND(TRUNC(('TRI-3'!DA18  ),2),0))=9,"A-",IF((ROUND(TRUNC(('TRI-3'!DA18   ),2),0))=8,"B+",IF((ROUND(TRUNC(('TRI-3'!DA18 ),2),0))=7,"B-",IF((ROUND(TRUNC(('TRI-3'!DA18  ),2),0))=6,"C+",IF((ROUND(TRUNC(('TRI-3'!DA18  ),2),0))=5,"C-",IF((ROUND(TRUNC(('TRI-3'!DA18  ),2),0))=4,"D+",IF((ROUND(TRUNC(('TRI-3'!DA18 ),2),0))=3,"D-",IF((ROUND(TRUNC(('TRI-3'!DA18 ),2),0))=2,"E+",IF((ROUND(TRUNC(('TRI-3'!DA18  ),2),0))&lt;=1,"E-","")))))))))))</f>
        <v/>
      </c>
      <c r="DB18" s="51" t="str">
        <f>IF(OR('TRI-3'!DB18 ="",'TRI-3'!DB18&lt;0,'TRI-3'!DB18  &gt;10),"",IF((ROUND(TRUNC(('TRI-3'!DB18  ),2),0))=10,"A+",IF((ROUND(TRUNC(('TRI-3'!DB18  ),2),0))=9,"A-",IF((ROUND(TRUNC(('TRI-3'!DB18   ),2),0))=8,"B+",IF((ROUND(TRUNC(('TRI-3'!DB18 ),2),0))=7,"B-",IF((ROUND(TRUNC(('TRI-3'!DB18  ),2),0))=6,"C+",IF((ROUND(TRUNC(('TRI-3'!DB18  ),2),0))=5,"C-",IF((ROUND(TRUNC(('TRI-3'!DB18  ),2),0))=4,"D+",IF((ROUND(TRUNC(('TRI-3'!DB18 ),2),0))=3,"D-",IF((ROUND(TRUNC(('TRI-3'!DB18 ),2),0))=2,"E+",IF((ROUND(TRUNC(('TRI-3'!DB18  ),2),0))&lt;=1,"E-","")))))))))))</f>
        <v/>
      </c>
      <c r="DC18" s="51" t="str">
        <f>IF(OR('TRI-3'!DC18 ="",'TRI-3'!DC18&lt;0,'TRI-3'!DC18  &gt;10),"",IF((ROUND(TRUNC(('TRI-3'!DC18  ),2),0))=10,"A+",IF((ROUND(TRUNC(('TRI-3'!DC18  ),2),0))=9,"A-",IF((ROUND(TRUNC(('TRI-3'!DC18   ),2),0))=8,"B+",IF((ROUND(TRUNC(('TRI-3'!DC18 ),2),0))=7,"B-",IF((ROUND(TRUNC(('TRI-3'!DC18  ),2),0))=6,"C+",IF((ROUND(TRUNC(('TRI-3'!DC18  ),2),0))=5,"C-",IF((ROUND(TRUNC(('TRI-3'!DC18  ),2),0))=4,"D+",IF((ROUND(TRUNC(('TRI-3'!DC18 ),2),0))=3,"D-",IF((ROUND(TRUNC(('TRI-3'!DC18 ),2),0))=2,"E+",IF((ROUND(TRUNC(('TRI-3'!DC18  ),2),0))&lt;=1,"E-","")))))))))))</f>
        <v/>
      </c>
      <c r="DD18" s="51" t="str">
        <f>IF(OR('TRI-3'!DD18 ="",'TRI-3'!DD18&lt;0,'TRI-3'!DD18  &gt;10),"",IF((ROUND(TRUNC(('TRI-3'!DD18  ),2),0))=10,"A+",IF((ROUND(TRUNC(('TRI-3'!DD18  ),2),0))=9,"A-",IF((ROUND(TRUNC(('TRI-3'!DD18   ),2),0))=8,"B+",IF((ROUND(TRUNC(('TRI-3'!DD18 ),2),0))=7,"B-",IF((ROUND(TRUNC(('TRI-3'!DD18  ),2),0))=6,"C+",IF((ROUND(TRUNC(('TRI-3'!DD18  ),2),0))=5,"C-",IF((ROUND(TRUNC(('TRI-3'!DD18  ),2),0))=4,"D+",IF((ROUND(TRUNC(('TRI-3'!DD18 ),2),0))=3,"D-",IF((ROUND(TRUNC(('TRI-3'!DD18 ),2),0))=2,"E+",IF((ROUND(TRUNC(('TRI-3'!DD18  ),2),0))&lt;=1,"E-","")))))))))))</f>
        <v/>
      </c>
      <c r="DE18" s="51" t="str">
        <f>IF(OR('TRI-3'!DE18 ="",'TRI-3'!DE18&lt;0,'TRI-3'!DE18  &gt;10),"",IF((ROUND(TRUNC(('TRI-3'!DE18  ),2),0))=10,"A+",IF((ROUND(TRUNC(('TRI-3'!DE18  ),2),0))=9,"A-",IF((ROUND(TRUNC(('TRI-3'!DE18   ),2),0))=8,"B+",IF((ROUND(TRUNC(('TRI-3'!DE18 ),2),0))=7,"B-",IF((ROUND(TRUNC(('TRI-3'!DE18  ),2),0))=6,"C+",IF((ROUND(TRUNC(('TRI-3'!DE18  ),2),0))=5,"C-",IF((ROUND(TRUNC(('TRI-3'!DE18  ),2),0))=4,"D+",IF((ROUND(TRUNC(('TRI-3'!DE18 ),2),0))=3,"D-",IF((ROUND(TRUNC(('TRI-3'!DE18 ),2),0))=2,"E+",IF((ROUND(TRUNC(('TRI-3'!DE18  ),2),0))&lt;=1,"E-","")))))))))))</f>
        <v/>
      </c>
      <c r="DF18" s="51" t="str">
        <f>IF(OR('TRI-3'!DF18 ="",'TRI-3'!DF18&lt;0,'TRI-3'!DF18  &gt;10),"",IF((ROUND(TRUNC(('TRI-3'!DF18  ),2),0))=10,"A+",IF((ROUND(TRUNC(('TRI-3'!DF18  ),2),0))=9,"A-",IF((ROUND(TRUNC(('TRI-3'!DF18   ),2),0))=8,"B+",IF((ROUND(TRUNC(('TRI-3'!DF18 ),2),0))=7,"B-",IF((ROUND(TRUNC(('TRI-3'!DF18  ),2),0))=6,"C+",IF((ROUND(TRUNC(('TRI-3'!DF18  ),2),0))=5,"C-",IF((ROUND(TRUNC(('TRI-3'!DF18  ),2),0))=4,"D+",IF((ROUND(TRUNC(('TRI-3'!DF18 ),2),0))=3,"D-",IF((ROUND(TRUNC(('TRI-3'!DF18 ),2),0))=2,"E+",IF((ROUND(TRUNC(('TRI-3'!DF18  ),2),0))&lt;=1,"E-","")))))))))))</f>
        <v/>
      </c>
      <c r="DG18" s="51" t="str">
        <f>IF(OR('TRI-3'!DG18 ="",'TRI-3'!DG18&lt;0,'TRI-3'!DG18  &gt;10),"",IF((ROUND(TRUNC(('TRI-3'!DG18  ),2),0))=10,"A+",IF((ROUND(TRUNC(('TRI-3'!DG18  ),2),0))=9,"A-",IF((ROUND(TRUNC(('TRI-3'!DG18   ),2),0))=8,"B+",IF((ROUND(TRUNC(('TRI-3'!DG18 ),2),0))=7,"B-",IF((ROUND(TRUNC(('TRI-3'!DG18  ),2),0))=6,"C+",IF((ROUND(TRUNC(('TRI-3'!DG18  ),2),0))=5,"C-",IF((ROUND(TRUNC(('TRI-3'!DG18  ),2),0))=4,"D+",IF((ROUND(TRUNC(('TRI-3'!DG18 ),2),0))=3,"D-",IF((ROUND(TRUNC(('TRI-3'!DG18 ),2),0))=2,"E+",IF((ROUND(TRUNC(('TRI-3'!DG18  ),2),0))&lt;=1,"E-","")))))))))))</f>
        <v/>
      </c>
      <c r="DH18" s="51" t="str">
        <f>IF(OR('TRI-3'!DH18 ="",'TRI-3'!DH18&lt;0,'TRI-3'!DH18  &gt;10),"",IF((ROUND(TRUNC(('TRI-3'!DH18  ),2),0))=10,"A+",IF((ROUND(TRUNC(('TRI-3'!DH18  ),2),0))=9,"A-",IF((ROUND(TRUNC(('TRI-3'!DH18   ),2),0))=8,"B+",IF((ROUND(TRUNC(('TRI-3'!DH18 ),2),0))=7,"B-",IF((ROUND(TRUNC(('TRI-3'!DH18  ),2),0))=6,"C+",IF((ROUND(TRUNC(('TRI-3'!DH18  ),2),0))=5,"C-",IF((ROUND(TRUNC(('TRI-3'!DH18  ),2),0))=4,"D+",IF((ROUND(TRUNC(('TRI-3'!DH18 ),2),0))=3,"D-",IF((ROUND(TRUNC(('TRI-3'!DH18 ),2),0))=2,"E+",IF((ROUND(TRUNC(('TRI-3'!DH18  ),2),0))&lt;=1,"E-","")))))))))))</f>
        <v/>
      </c>
      <c r="DI18" s="51" t="str">
        <f>IF(OR('TRI-3'!DI18 ="",'TRI-3'!DI18&lt;0,'TRI-3'!DI18  &gt;10),"",IF((ROUND(TRUNC(('TRI-3'!DI18  ),2),0))=10,"A+",IF((ROUND(TRUNC(('TRI-3'!DI18  ),2),0))=9,"A-",IF((ROUND(TRUNC(('TRI-3'!DI18   ),2),0))=8,"B+",IF((ROUND(TRUNC(('TRI-3'!DI18 ),2),0))=7,"B-",IF((ROUND(TRUNC(('TRI-3'!DI18  ),2),0))=6,"C+",IF((ROUND(TRUNC(('TRI-3'!DI18  ),2),0))=5,"C-",IF((ROUND(TRUNC(('TRI-3'!DI18  ),2),0))=4,"D+",IF((ROUND(TRUNC(('TRI-3'!DI18 ),2),0))=3,"D-",IF((ROUND(TRUNC(('TRI-3'!DI18 ),2),0))=2,"E+",IF((ROUND(TRUNC(('TRI-3'!DI18  ),2),0))&lt;=1,"E-","")))))))))))</f>
        <v/>
      </c>
      <c r="DJ18" s="51" t="str">
        <f>IF(OR('TRI-3'!DJ18 ="",'TRI-3'!DJ18&lt;0,'TRI-3'!DJ18  &gt;10),"",IF((ROUND(TRUNC(('TRI-3'!DJ18  ),2),0))=10,"A+",IF((ROUND(TRUNC(('TRI-3'!DJ18  ),2),0))=9,"A-",IF((ROUND(TRUNC(('TRI-3'!DJ18   ),2),0))=8,"B+",IF((ROUND(TRUNC(('TRI-3'!DJ18 ),2),0))=7,"B-",IF((ROUND(TRUNC(('TRI-3'!DJ18  ),2),0))=6,"C+",IF((ROUND(TRUNC(('TRI-3'!DJ18  ),2),0))=5,"C-",IF((ROUND(TRUNC(('TRI-3'!DJ18  ),2),0))=4,"D+",IF((ROUND(TRUNC(('TRI-3'!DJ18 ),2),0))=3,"D-",IF((ROUND(TRUNC(('TRI-3'!DJ18 ),2),0))=2,"E+",IF((ROUND(TRUNC(('TRI-3'!DJ18  ),2),0))&lt;=1,"E-","")))))))))))</f>
        <v/>
      </c>
      <c r="DK18" s="51" t="str">
        <f>IF(OR('TRI-3'!DK18 ="",'TRI-3'!DK18&lt;0,'TRI-3'!DK18  &gt;10),"",IF((ROUND(TRUNC(('TRI-3'!DK18  ),2),0))=10,"A+",IF((ROUND(TRUNC(('TRI-3'!DK18  ),2),0))=9,"A-",IF((ROUND(TRUNC(('TRI-3'!DK18   ),2),0))=8,"B+",IF((ROUND(TRUNC(('TRI-3'!DK18 ),2),0))=7,"B-",IF((ROUND(TRUNC(('TRI-3'!DK18  ),2),0))=6,"C+",IF((ROUND(TRUNC(('TRI-3'!DK18  ),2),0))=5,"C-",IF((ROUND(TRUNC(('TRI-3'!DK18  ),2),0))=4,"D+",IF((ROUND(TRUNC(('TRI-3'!DK18 ),2),0))=3,"D-",IF((ROUND(TRUNC(('TRI-3'!DK18 ),2),0))=2,"E+",IF((ROUND(TRUNC(('TRI-3'!DK18  ),2),0))&lt;=1,"E-","")))))))))))</f>
        <v/>
      </c>
      <c r="DL18" s="51" t="str">
        <f>IF(OR('TRI-3'!DL18 ="",'TRI-3'!DL18&lt;0,'TRI-3'!DL18  &gt;10),"",IF((ROUND(TRUNC(('TRI-3'!DL18  ),2),0))=10,"A+",IF((ROUND(TRUNC(('TRI-3'!DL18  ),2),0))=9,"A-",IF((ROUND(TRUNC(('TRI-3'!DL18   ),2),0))=8,"B+",IF((ROUND(TRUNC(('TRI-3'!DL18 ),2),0))=7,"B-",IF((ROUND(TRUNC(('TRI-3'!DL18  ),2),0))=6,"C+",IF((ROUND(TRUNC(('TRI-3'!DL18  ),2),0))=5,"C-",IF((ROUND(TRUNC(('TRI-3'!DL18  ),2),0))=4,"D+",IF((ROUND(TRUNC(('TRI-3'!DL18 ),2),0))=3,"D-",IF((ROUND(TRUNC(('TRI-3'!DL18 ),2),0))=2,"E+",IF((ROUND(TRUNC(('TRI-3'!DL18  ),2),0))&lt;=1,"E-","")))))))))))</f>
        <v/>
      </c>
      <c r="DM18" s="51" t="str">
        <f>IF(OR('TRI-3'!DM18 ="",'TRI-3'!DM18&lt;0,'TRI-3'!DM18  &gt;10),"",IF((ROUND(TRUNC(('TRI-3'!DM18  ),2),0))=10,"A+",IF((ROUND(TRUNC(('TRI-3'!DM18  ),2),0))=9,"A-",IF((ROUND(TRUNC(('TRI-3'!DM18   ),2),0))=8,"B+",IF((ROUND(TRUNC(('TRI-3'!DM18 ),2),0))=7,"B-",IF((ROUND(TRUNC(('TRI-3'!DM18  ),2),0))=6,"C+",IF((ROUND(TRUNC(('TRI-3'!DM18  ),2),0))=5,"C-",IF((ROUND(TRUNC(('TRI-3'!DM18  ),2),0))=4,"D+",IF((ROUND(TRUNC(('TRI-3'!DM18 ),2),0))=3,"D-",IF((ROUND(TRUNC(('TRI-3'!DM18 ),2),0))=2,"E+",IF((ROUND(TRUNC(('TRI-3'!DM18  ),2),0))&lt;=1,"E-","")))))))))))</f>
        <v/>
      </c>
      <c r="DN18" s="51" t="str">
        <f>IF(OR('TRI-3'!DN18 ="",'TRI-3'!DN18&lt;0,'TRI-3'!DN18  &gt;10),"",IF((ROUND(TRUNC(('TRI-3'!DN18  ),2),0))=10,"A+",IF((ROUND(TRUNC(('TRI-3'!DN18  ),2),0))=9,"A-",IF((ROUND(TRUNC(('TRI-3'!DN18   ),2),0))=8,"B+",IF((ROUND(TRUNC(('TRI-3'!DN18 ),2),0))=7,"B-",IF((ROUND(TRUNC(('TRI-3'!DN18  ),2),0))=6,"C+",IF((ROUND(TRUNC(('TRI-3'!DN18  ),2),0))=5,"C-",IF((ROUND(TRUNC(('TRI-3'!DN18  ),2),0))=4,"D+",IF((ROUND(TRUNC(('TRI-3'!DN18 ),2),0))=3,"D-",IF((ROUND(TRUNC(('TRI-3'!DN18 ),2),0))=2,"E+",IF((ROUND(TRUNC(('TRI-3'!DN18  ),2),0))&lt;=1,"E-","")))))))))))</f>
        <v/>
      </c>
      <c r="DO18" s="51" t="str">
        <f>IF(OR('TRI-3'!DO18 ="",'TRI-3'!DO18&lt;0,'TRI-3'!DO18  &gt;10),"",IF((ROUND(TRUNC(('TRI-3'!DO18  ),2),0))=10,"A+",IF((ROUND(TRUNC(('TRI-3'!DO18  ),2),0))=9,"A-",IF((ROUND(TRUNC(('TRI-3'!DO18   ),2),0))=8,"B+",IF((ROUND(TRUNC(('TRI-3'!DO18 ),2),0))=7,"B-",IF((ROUND(TRUNC(('TRI-3'!DO18  ),2),0))=6,"C+",IF((ROUND(TRUNC(('TRI-3'!DO18  ),2),0))=5,"C-",IF((ROUND(TRUNC(('TRI-3'!DO18  ),2),0))=4,"D+",IF((ROUND(TRUNC(('TRI-3'!DO18 ),2),0))=3,"D-",IF((ROUND(TRUNC(('TRI-3'!DO18 ),2),0))=2,"E+",IF((ROUND(TRUNC(('TRI-3'!DO18  ),2),0))&lt;=1,"E-","")))))))))))</f>
        <v/>
      </c>
      <c r="DP18" s="51" t="str">
        <f>IF(OR('TRI-3'!DP18 ="",'TRI-3'!DP18&lt;0,'TRI-3'!DP18  &gt;10),"",IF((ROUND(TRUNC(('TRI-3'!DP18  ),2),0))=10,"A+",IF((ROUND(TRUNC(('TRI-3'!DP18  ),2),0))=9,"A-",IF((ROUND(TRUNC(('TRI-3'!DP18   ),2),0))=8,"B+",IF((ROUND(TRUNC(('TRI-3'!DP18 ),2),0))=7,"B-",IF((ROUND(TRUNC(('TRI-3'!DP18  ),2),0))=6,"C+",IF((ROUND(TRUNC(('TRI-3'!DP18  ),2),0))=5,"C-",IF((ROUND(TRUNC(('TRI-3'!DP18  ),2),0))=4,"D+",IF((ROUND(TRUNC(('TRI-3'!DP18 ),2),0))=3,"D-",IF((ROUND(TRUNC(('TRI-3'!DP18 ),2),0))=2,"E+",IF((ROUND(TRUNC(('TRI-3'!DP18  ),2),0))&lt;=1,"E-","")))))))))))</f>
        <v/>
      </c>
      <c r="DQ18" s="51" t="str">
        <f>IF(OR('TRI-3'!DQ18 ="",'TRI-3'!DQ18&lt;0,'TRI-3'!DQ18  &gt;10),"",IF((ROUND(TRUNC(('TRI-3'!DQ18  ),2),0))=10,"A+",IF((ROUND(TRUNC(('TRI-3'!DQ18  ),2),0))=9,"A-",IF((ROUND(TRUNC(('TRI-3'!DQ18   ),2),0))=8,"B+",IF((ROUND(TRUNC(('TRI-3'!DQ18 ),2),0))=7,"B-",IF((ROUND(TRUNC(('TRI-3'!DQ18  ),2),0))=6,"C+",IF((ROUND(TRUNC(('TRI-3'!DQ18  ),2),0))=5,"C-",IF((ROUND(TRUNC(('TRI-3'!DQ18  ),2),0))=4,"D+",IF((ROUND(TRUNC(('TRI-3'!DQ18 ),2),0))=3,"D-",IF((ROUND(TRUNC(('TRI-3'!DQ18 ),2),0))=2,"E+",IF((ROUND(TRUNC(('TRI-3'!DQ18  ),2),0))&lt;=1,"E-","")))))))))))</f>
        <v/>
      </c>
      <c r="DR18" s="51" t="str">
        <f>IF(OR('TRI-3'!DR18 ="",'TRI-3'!DR18&lt;0,'TRI-3'!DR18  &gt;10),"",IF((ROUND(TRUNC(('TRI-3'!DR18  ),2),0))=10,"A+",IF((ROUND(TRUNC(('TRI-3'!DR18  ),2),0))=9,"A-",IF((ROUND(TRUNC(('TRI-3'!DR18   ),2),0))=8,"B+",IF((ROUND(TRUNC(('TRI-3'!DR18 ),2),0))=7,"B-",IF((ROUND(TRUNC(('TRI-3'!DR18  ),2),0))=6,"C+",IF((ROUND(TRUNC(('TRI-3'!DR18  ),2),0))=5,"C-",IF((ROUND(TRUNC(('TRI-3'!DR18  ),2),0))=4,"D+",IF((ROUND(TRUNC(('TRI-3'!DR18 ),2),0))=3,"D-",IF((ROUND(TRUNC(('TRI-3'!DR18 ),2),0))=2,"E+",IF((ROUND(TRUNC(('TRI-3'!DR18  ),2),0))&lt;=1,"E-","")))))))))))</f>
        <v/>
      </c>
      <c r="DS18" s="51" t="str">
        <f>IF(OR('TRI-3'!DS18 ="",'TRI-3'!DS18&lt;0,'TRI-3'!DS18  &gt;10),"",IF((ROUND(TRUNC(('TRI-3'!DS18  ),2),0))=10,"A+",IF((ROUND(TRUNC(('TRI-3'!DS18  ),2),0))=9,"A-",IF((ROUND(TRUNC(('TRI-3'!DS18   ),2),0))=8,"B+",IF((ROUND(TRUNC(('TRI-3'!DS18 ),2),0))=7,"B-",IF((ROUND(TRUNC(('TRI-3'!DS18  ),2),0))=6,"C+",IF((ROUND(TRUNC(('TRI-3'!DS18  ),2),0))=5,"C-",IF((ROUND(TRUNC(('TRI-3'!DS18  ),2),0))=4,"D+",IF((ROUND(TRUNC(('TRI-3'!DS18 ),2),0))=3,"D-",IF((ROUND(TRUNC(('TRI-3'!DS18 ),2),0))=2,"E+",IF((ROUND(TRUNC(('TRI-3'!DS18  ),2),0))&lt;=1,"E-","")))))))))))</f>
        <v/>
      </c>
      <c r="DT18" s="51" t="str">
        <f>IF(OR('TRI-3'!DT18 ="",'TRI-3'!DT18&lt;0,'TRI-3'!DT18  &gt;10),"",IF((ROUND(TRUNC(('TRI-3'!DT18  ),2),0))=10,"A+",IF((ROUND(TRUNC(('TRI-3'!DT18  ),2),0))=9,"A-",IF((ROUND(TRUNC(('TRI-3'!DT18   ),2),0))=8,"B+",IF((ROUND(TRUNC(('TRI-3'!DT18 ),2),0))=7,"B-",IF((ROUND(TRUNC(('TRI-3'!DT18  ),2),0))=6,"C+",IF((ROUND(TRUNC(('TRI-3'!DT18  ),2),0))=5,"C-",IF((ROUND(TRUNC(('TRI-3'!DT18  ),2),0))=4,"D+",IF((ROUND(TRUNC(('TRI-3'!DT18 ),2),0))=3,"D-",IF((ROUND(TRUNC(('TRI-3'!DT18 ),2),0))=2,"E+",IF((ROUND(TRUNC(('TRI-3'!DT18  ),2),0))&lt;=1,"E-","")))))))))))</f>
        <v/>
      </c>
      <c r="DU18" s="51" t="str">
        <f>IF(OR('TRI-3'!DU18 ="",'TRI-3'!DU18&lt;0,'TRI-3'!DU18  &gt;10),"",IF((ROUND(TRUNC(('TRI-3'!DU18  ),2),0))=10,"A+",IF((ROUND(TRUNC(('TRI-3'!DU18  ),2),0))=9,"A-",IF((ROUND(TRUNC(('TRI-3'!DU18   ),2),0))=8,"B+",IF((ROUND(TRUNC(('TRI-3'!DU18 ),2),0))=7,"B-",IF((ROUND(TRUNC(('TRI-3'!DU18  ),2),0))=6,"C+",IF((ROUND(TRUNC(('TRI-3'!DU18  ),2),0))=5,"C-",IF((ROUND(TRUNC(('TRI-3'!DU18  ),2),0))=4,"D+",IF((ROUND(TRUNC(('TRI-3'!DU18 ),2),0))=3,"D-",IF((ROUND(TRUNC(('TRI-3'!DU18 ),2),0))=2,"E+",IF((ROUND(TRUNC(('TRI-3'!DU18  ),2),0))&lt;=1,"E-","")))))))))))</f>
        <v/>
      </c>
      <c r="DV18" s="51" t="str">
        <f>IF(OR('TRI-3'!DV18 ="",'TRI-3'!DV18&lt;0,'TRI-3'!DV18  &gt;10),"",IF((ROUND(TRUNC(('TRI-3'!DV18  ),2),0))=10,"A+",IF((ROUND(TRUNC(('TRI-3'!DV18  ),2),0))=9,"A-",IF((ROUND(TRUNC(('TRI-3'!DV18   ),2),0))=8,"B+",IF((ROUND(TRUNC(('TRI-3'!DV18 ),2),0))=7,"B-",IF((ROUND(TRUNC(('TRI-3'!DV18  ),2),0))=6,"C+",IF((ROUND(TRUNC(('TRI-3'!DV18  ),2),0))=5,"C-",IF((ROUND(TRUNC(('TRI-3'!DV18  ),2),0))=4,"D+",IF((ROUND(TRUNC(('TRI-3'!DV18 ),2),0))=3,"D-",IF((ROUND(TRUNC(('TRI-3'!DV18 ),2),0))=2,"E+",IF((ROUND(TRUNC(('TRI-3'!DV18  ),2),0))&lt;=1,"E-","")))))))))))</f>
        <v/>
      </c>
      <c r="DW18" s="51" t="str">
        <f>IF(OR('TRI-3'!DW18 ="",'TRI-3'!DW18&lt;0,'TRI-3'!DW18  &gt;10),"",IF((ROUND(TRUNC(('TRI-3'!DW18  ),2),0))=10,"A+",IF((ROUND(TRUNC(('TRI-3'!DW18  ),2),0))=9,"A-",IF((ROUND(TRUNC(('TRI-3'!DW18   ),2),0))=8,"B+",IF((ROUND(TRUNC(('TRI-3'!DW18 ),2),0))=7,"B-",IF((ROUND(TRUNC(('TRI-3'!DW18  ),2),0))=6,"C+",IF((ROUND(TRUNC(('TRI-3'!DW18  ),2),0))=5,"C-",IF((ROUND(TRUNC(('TRI-3'!DW18  ),2),0))=4,"D+",IF((ROUND(TRUNC(('TRI-3'!DW18 ),2),0))=3,"D-",IF((ROUND(TRUNC(('TRI-3'!DW18 ),2),0))=2,"E+",IF((ROUND(TRUNC(('TRI-3'!DW18  ),2),0))&lt;=1,"E-","")))))))))))</f>
        <v/>
      </c>
      <c r="DX18" s="51" t="str">
        <f>IF(OR('TRI-3'!DX18 ="",'TRI-3'!DX18&lt;0,'TRI-3'!DX18  &gt;10),"",IF((ROUND(TRUNC(('TRI-3'!DX18  ),2),0))=10,"A+",IF((ROUND(TRUNC(('TRI-3'!DX18  ),2),0))=9,"A-",IF((ROUND(TRUNC(('TRI-3'!DX18   ),2),0))=8,"B+",IF((ROUND(TRUNC(('TRI-3'!DX18 ),2),0))=7,"B-",IF((ROUND(TRUNC(('TRI-3'!DX18  ),2),0))=6,"C+",IF((ROUND(TRUNC(('TRI-3'!DX18  ),2),0))=5,"C-",IF((ROUND(TRUNC(('TRI-3'!DX18  ),2),0))=4,"D+",IF((ROUND(TRUNC(('TRI-3'!DX18 ),2),0))=3,"D-",IF((ROUND(TRUNC(('TRI-3'!DX18 ),2),0))=2,"E+",IF((ROUND(TRUNC(('TRI-3'!DX18  ),2),0))&lt;=1,"E-","")))))))))))</f>
        <v/>
      </c>
      <c r="DY18" s="51" t="str">
        <f>IF(OR('TRI-3'!DY18 ="",'TRI-3'!DY18&lt;0,'TRI-3'!DY18  &gt;10),"",IF((ROUND(TRUNC(('TRI-3'!DY18  ),2),0))=10,"A+",IF((ROUND(TRUNC(('TRI-3'!DY18  ),2),0))=9,"A-",IF((ROUND(TRUNC(('TRI-3'!DY18   ),2),0))=8,"B+",IF((ROUND(TRUNC(('TRI-3'!DY18 ),2),0))=7,"B-",IF((ROUND(TRUNC(('TRI-3'!DY18  ),2),0))=6,"C+",IF((ROUND(TRUNC(('TRI-3'!DY18  ),2),0))=5,"C-",IF((ROUND(TRUNC(('TRI-3'!DY18  ),2),0))=4,"D+",IF((ROUND(TRUNC(('TRI-3'!DY18 ),2),0))=3,"D-",IF((ROUND(TRUNC(('TRI-3'!DY18 ),2),0))=2,"E+",IF((ROUND(TRUNC(('TRI-3'!DY18  ),2),0))&lt;=1,"E-","")))))))))))</f>
        <v/>
      </c>
      <c r="DZ18" s="51" t="str">
        <f>IF(OR('TRI-3'!DZ18 ="",'TRI-3'!DZ18&lt;0,'TRI-3'!DZ18  &gt;10),"",IF((ROUND(TRUNC(('TRI-3'!DZ18  ),2),0))=10,"A+",IF((ROUND(TRUNC(('TRI-3'!DZ18  ),2),0))=9,"A-",IF((ROUND(TRUNC(('TRI-3'!DZ18   ),2),0))=8,"B+",IF((ROUND(TRUNC(('TRI-3'!DZ18 ),2),0))=7,"B-",IF((ROUND(TRUNC(('TRI-3'!DZ18  ),2),0))=6,"C+",IF((ROUND(TRUNC(('TRI-3'!DZ18  ),2),0))=5,"C-",IF((ROUND(TRUNC(('TRI-3'!DZ18  ),2),0))=4,"D+",IF((ROUND(TRUNC(('TRI-3'!DZ18 ),2),0))=3,"D-",IF((ROUND(TRUNC(('TRI-3'!DZ18 ),2),0))=2,"E+",IF((ROUND(TRUNC(('TRI-3'!DZ18  ),2),0))&lt;=1,"E-","")))))))))))</f>
        <v/>
      </c>
      <c r="EA18" s="51" t="str">
        <f>IF(OR('TRI-3'!EA18 ="",'TRI-3'!EA18&lt;0,'TRI-3'!EA18  &gt;10),"",IF((ROUND(TRUNC(('TRI-3'!EA18  ),2),0))=10,"A+",IF((ROUND(TRUNC(('TRI-3'!EA18  ),2),0))=9,"A-",IF((ROUND(TRUNC(('TRI-3'!EA18   ),2),0))=8,"B+",IF((ROUND(TRUNC(('TRI-3'!EA18 ),2),0))=7,"B-",IF((ROUND(TRUNC(('TRI-3'!EA18  ),2),0))=6,"C+",IF((ROUND(TRUNC(('TRI-3'!EA18  ),2),0))=5,"C-",IF((ROUND(TRUNC(('TRI-3'!EA18  ),2),0))=4,"D+",IF((ROUND(TRUNC(('TRI-3'!EA18 ),2),0))=3,"D-",IF((ROUND(TRUNC(('TRI-3'!EA18 ),2),0))=2,"E+",IF((ROUND(TRUNC(('TRI-3'!EA18  ),2),0))&lt;=1,"E-","")))))))))))</f>
        <v/>
      </c>
      <c r="EB18" s="51" t="str">
        <f>IF(OR('TRI-3'!EB18 ="",'TRI-3'!EB18&lt;0,'TRI-3'!EB18  &gt;10),"",IF((ROUND(TRUNC(('TRI-3'!EB18  ),2),0))=10,"A+",IF((ROUND(TRUNC(('TRI-3'!EB18  ),2),0))=9,"A-",IF((ROUND(TRUNC(('TRI-3'!EB18   ),2),0))=8,"B+",IF((ROUND(TRUNC(('TRI-3'!EB18 ),2),0))=7,"B-",IF((ROUND(TRUNC(('TRI-3'!EB18  ),2),0))=6,"C+",IF((ROUND(TRUNC(('TRI-3'!EB18  ),2),0))=5,"C-",IF((ROUND(TRUNC(('TRI-3'!EB18  ),2),0))=4,"D+",IF((ROUND(TRUNC(('TRI-3'!EB18 ),2),0))=3,"D-",IF((ROUND(TRUNC(('TRI-3'!EB18 ),2),0))=2,"E+",IF((ROUND(TRUNC(('TRI-3'!EB18  ),2),0))&lt;=1,"E-","")))))))))))</f>
        <v/>
      </c>
      <c r="EC18" s="51" t="str">
        <f>IF(OR('TRI-3'!EC18 ="",'TRI-3'!EC18&lt;0,'TRI-3'!EC18  &gt;10),"",IF((ROUND(TRUNC(('TRI-3'!EC18  ),2),0))=10,"A+",IF((ROUND(TRUNC(('TRI-3'!EC18  ),2),0))=9,"A-",IF((ROUND(TRUNC(('TRI-3'!EC18   ),2),0))=8,"B+",IF((ROUND(TRUNC(('TRI-3'!EC18 ),2),0))=7,"B-",IF((ROUND(TRUNC(('TRI-3'!EC18  ),2),0))=6,"C+",IF((ROUND(TRUNC(('TRI-3'!EC18  ),2),0))=5,"C-",IF((ROUND(TRUNC(('TRI-3'!EC18  ),2),0))=4,"D+",IF((ROUND(TRUNC(('TRI-3'!EC18 ),2),0))=3,"D-",IF((ROUND(TRUNC(('TRI-3'!EC18 ),2),0))=2,"E+",IF((ROUND(TRUNC(('TRI-3'!EC18  ),2),0))&lt;=1,"E-","")))))))))))</f>
        <v/>
      </c>
      <c r="ED18" s="51" t="str">
        <f>IF(OR('TRI-3'!ED18 ="",'TRI-3'!ED18&lt;0,'TRI-3'!ED18  &gt;10),"",IF((ROUND(TRUNC(('TRI-3'!ED18  ),2),0))=10,"A+",IF((ROUND(TRUNC(('TRI-3'!ED18  ),2),0))=9,"A-",IF((ROUND(TRUNC(('TRI-3'!ED18   ),2),0))=8,"B+",IF((ROUND(TRUNC(('TRI-3'!ED18 ),2),0))=7,"B-",IF((ROUND(TRUNC(('TRI-3'!ED18  ),2),0))=6,"C+",IF((ROUND(TRUNC(('TRI-3'!ED18  ),2),0))=5,"C-",IF((ROUND(TRUNC(('TRI-3'!ED18  ),2),0))=4,"D+",IF((ROUND(TRUNC(('TRI-3'!ED18 ),2),0))=3,"D-",IF((ROUND(TRUNC(('TRI-3'!ED18 ),2),0))=2,"E+",IF((ROUND(TRUNC(('TRI-3'!ED18  ),2),0))&lt;=1,"E-","")))))))))))</f>
        <v/>
      </c>
      <c r="EE18" s="51" t="str">
        <f>IF(OR('TRI-3'!EE18 ="",'TRI-3'!EE18&lt;0,'TRI-3'!EE18  &gt;10),"",IF((ROUND(TRUNC(('TRI-3'!EE18  ),2),0))=10,"A+",IF((ROUND(TRUNC(('TRI-3'!EE18  ),2),0))=9,"A-",IF((ROUND(TRUNC(('TRI-3'!EE18   ),2),0))=8,"B+",IF((ROUND(TRUNC(('TRI-3'!EE18 ),2),0))=7,"B-",IF((ROUND(TRUNC(('TRI-3'!EE18  ),2),0))=6,"C+",IF((ROUND(TRUNC(('TRI-3'!EE18  ),2),0))=5,"C-",IF((ROUND(TRUNC(('TRI-3'!EE18  ),2),0))=4,"D+",IF((ROUND(TRUNC(('TRI-3'!EE18 ),2),0))=3,"D-",IF((ROUND(TRUNC(('TRI-3'!EE18 ),2),0))=2,"E+",IF((ROUND(TRUNC(('TRI-3'!EE18  ),2),0))&lt;=1,"E-","")))))))))))</f>
        <v/>
      </c>
      <c r="EF18" s="51" t="str">
        <f>IF(OR('TRI-3'!EF18 ="",'TRI-3'!EF18&lt;0,'TRI-3'!EF18  &gt;10),"",IF((ROUND(TRUNC(('TRI-3'!EF18  ),2),0))=10,"A+",IF((ROUND(TRUNC(('TRI-3'!EF18  ),2),0))=9,"A-",IF((ROUND(TRUNC(('TRI-3'!EF18   ),2),0))=8,"B+",IF((ROUND(TRUNC(('TRI-3'!EF18 ),2),0))=7,"B-",IF((ROUND(TRUNC(('TRI-3'!EF18  ),2),0))=6,"C+",IF((ROUND(TRUNC(('TRI-3'!EF18  ),2),0))=5,"C-",IF((ROUND(TRUNC(('TRI-3'!EF18  ),2),0))=4,"D+",IF((ROUND(TRUNC(('TRI-3'!EF18 ),2),0))=3,"D-",IF((ROUND(TRUNC(('TRI-3'!EF18 ),2),0))=2,"E+",IF((ROUND(TRUNC(('TRI-3'!EF18  ),2),0))&lt;=1,"E-","")))))))))))</f>
        <v/>
      </c>
      <c r="EG18" s="51" t="str">
        <f>IF(OR('TRI-3'!EG18 ="",'TRI-3'!EG18&lt;0,'TRI-3'!EG18  &gt;10),"",IF((ROUND(TRUNC(('TRI-3'!EG18  ),2),0))=10,"A+",IF((ROUND(TRUNC(('TRI-3'!EG18  ),2),0))=9,"A-",IF((ROUND(TRUNC(('TRI-3'!EG18   ),2),0))=8,"B+",IF((ROUND(TRUNC(('TRI-3'!EG18 ),2),0))=7,"B-",IF((ROUND(TRUNC(('TRI-3'!EG18  ),2),0))=6,"C+",IF((ROUND(TRUNC(('TRI-3'!EG18  ),2),0))=5,"C-",IF((ROUND(TRUNC(('TRI-3'!EG18  ),2),0))=4,"D+",IF((ROUND(TRUNC(('TRI-3'!EG18 ),2),0))=3,"D-",IF((ROUND(TRUNC(('TRI-3'!EG18 ),2),0))=2,"E+",IF((ROUND(TRUNC(('TRI-3'!EG18  ),2),0))&lt;=1,"E-","")))))))))))</f>
        <v/>
      </c>
      <c r="EH18" s="51" t="str">
        <f>IF(OR('TRI-3'!EH18 ="",'TRI-3'!EH18&lt;0,'TRI-3'!EH18  &gt;10),"",IF((ROUND(TRUNC(('TRI-3'!EH18  ),2),0))=10,"A+",IF((ROUND(TRUNC(('TRI-3'!EH18  ),2),0))=9,"A-",IF((ROUND(TRUNC(('TRI-3'!EH18   ),2),0))=8,"B+",IF((ROUND(TRUNC(('TRI-3'!EH18 ),2),0))=7,"B-",IF((ROUND(TRUNC(('TRI-3'!EH18  ),2),0))=6,"C+",IF((ROUND(TRUNC(('TRI-3'!EH18  ),2),0))=5,"C-",IF((ROUND(TRUNC(('TRI-3'!EH18  ),2),0))=4,"D+",IF((ROUND(TRUNC(('TRI-3'!EH18 ),2),0))=3,"D-",IF((ROUND(TRUNC(('TRI-3'!EH18 ),2),0))=2,"E+",IF((ROUND(TRUNC(('TRI-3'!EH18  ),2),0))&lt;=1,"E-","")))))))))))</f>
        <v/>
      </c>
      <c r="EI18" s="51" t="str">
        <f>IF(OR('TRI-3'!EI18 ="",'TRI-3'!EI18&lt;0,'TRI-3'!EI18  &gt;10),"",IF((ROUND(TRUNC(('TRI-3'!EI18  ),2),0))=10,"A+",IF((ROUND(TRUNC(('TRI-3'!EI18  ),2),0))=9,"A-",IF((ROUND(TRUNC(('TRI-3'!EI18   ),2),0))=8,"B+",IF((ROUND(TRUNC(('TRI-3'!EI18 ),2),0))=7,"B-",IF((ROUND(TRUNC(('TRI-3'!EI18  ),2),0))=6,"C+",IF((ROUND(TRUNC(('TRI-3'!EI18  ),2),0))=5,"C-",IF((ROUND(TRUNC(('TRI-3'!EI18  ),2),0))=4,"D+",IF((ROUND(TRUNC(('TRI-3'!EI18 ),2),0))=3,"D-",IF((ROUND(TRUNC(('TRI-3'!EI18 ),2),0))=2,"E+",IF((ROUND(TRUNC(('TRI-3'!EI18  ),2),0))&lt;=1,"E-","")))))))))))</f>
        <v/>
      </c>
      <c r="EJ18" s="51" t="str">
        <f>IF(OR('TRI-3'!EJ18 ="",'TRI-3'!EJ18&lt;0,'TRI-3'!EJ18  &gt;10),"",IF((ROUND(TRUNC(('TRI-3'!EJ18  ),2),0))=10,"A+",IF((ROUND(TRUNC(('TRI-3'!EJ18  ),2),0))=9,"A-",IF((ROUND(TRUNC(('TRI-3'!EJ18   ),2),0))=8,"B+",IF((ROUND(TRUNC(('TRI-3'!EJ18 ),2),0))=7,"B-",IF((ROUND(TRUNC(('TRI-3'!EJ18  ),2),0))=6,"C+",IF((ROUND(TRUNC(('TRI-3'!EJ18  ),2),0))=5,"C-",IF((ROUND(TRUNC(('TRI-3'!EJ18  ),2),0))=4,"D+",IF((ROUND(TRUNC(('TRI-3'!EJ18 ),2),0))=3,"D-",IF((ROUND(TRUNC(('TRI-3'!EJ18 ),2),0))=2,"E+",IF((ROUND(TRUNC(('TRI-3'!EJ18  ),2),0))&lt;=1,"E-","")))))))))))</f>
        <v/>
      </c>
      <c r="EK18" s="51" t="str">
        <f>IF(OR('TRI-3'!EK18 ="",'TRI-3'!EK18&lt;0,'TRI-3'!EK18  &gt;10),"",IF((ROUND(TRUNC(('TRI-3'!EK18  ),2),0))=10,"A+",IF((ROUND(TRUNC(('TRI-3'!EK18  ),2),0))=9,"A-",IF((ROUND(TRUNC(('TRI-3'!EK18   ),2),0))=8,"B+",IF((ROUND(TRUNC(('TRI-3'!EK18 ),2),0))=7,"B-",IF((ROUND(TRUNC(('TRI-3'!EK18  ),2),0))=6,"C+",IF((ROUND(TRUNC(('TRI-3'!EK18  ),2),0))=5,"C-",IF((ROUND(TRUNC(('TRI-3'!EK18  ),2),0))=4,"D+",IF((ROUND(TRUNC(('TRI-3'!EK18 ),2),0))=3,"D-",IF((ROUND(TRUNC(('TRI-3'!EK18 ),2),0))=2,"E+",IF((ROUND(TRUNC(('TRI-3'!EK18  ),2),0))&lt;=1,"E-","")))))))))))</f>
        <v/>
      </c>
      <c r="EL18" s="51" t="str">
        <f>IF(OR('TRI-3'!EL18 ="",'TRI-3'!EL18&lt;0,'TRI-3'!EL18  &gt;10),"",IF((ROUND(TRUNC(('TRI-3'!EL18  ),2),0))=10,"A+",IF((ROUND(TRUNC(('TRI-3'!EL18  ),2),0))=9,"A-",IF((ROUND(TRUNC(('TRI-3'!EL18   ),2),0))=8,"B+",IF((ROUND(TRUNC(('TRI-3'!EL18 ),2),0))=7,"B-",IF((ROUND(TRUNC(('TRI-3'!EL18  ),2),0))=6,"C+",IF((ROUND(TRUNC(('TRI-3'!EL18  ),2),0))=5,"C-",IF((ROUND(TRUNC(('TRI-3'!EL18  ),2),0))=4,"D+",IF((ROUND(TRUNC(('TRI-3'!EL18 ),2),0))=3,"D-",IF((ROUND(TRUNC(('TRI-3'!EL18 ),2),0))=2,"E+",IF((ROUND(TRUNC(('TRI-3'!EL18  ),2),0))&lt;=1,"E-","")))))))))))</f>
        <v/>
      </c>
      <c r="EM18" s="51" t="str">
        <f>IF(OR('TRI-3'!EM18 ="",'TRI-3'!EM18&lt;0,'TRI-3'!EM18  &gt;10),"",IF((ROUND(TRUNC(('TRI-3'!EM18  ),2),0))=10,"A+",IF((ROUND(TRUNC(('TRI-3'!EM18  ),2),0))=9,"A-",IF((ROUND(TRUNC(('TRI-3'!EM18   ),2),0))=8,"B+",IF((ROUND(TRUNC(('TRI-3'!EM18 ),2),0))=7,"B-",IF((ROUND(TRUNC(('TRI-3'!EM18  ),2),0))=6,"C+",IF((ROUND(TRUNC(('TRI-3'!EM18  ),2),0))=5,"C-",IF((ROUND(TRUNC(('TRI-3'!EM18  ),2),0))=4,"D+",IF((ROUND(TRUNC(('TRI-3'!EM18 ),2),0))=3,"D-",IF((ROUND(TRUNC(('TRI-3'!EM18 ),2),0))=2,"E+",IF((ROUND(TRUNC(('TRI-3'!EM18  ),2),0))&lt;=1,"E-","")))))))))))</f>
        <v/>
      </c>
      <c r="EN18" s="51" t="str">
        <f>IF(OR('TRI-3'!EN18 ="",'TRI-3'!EN18&lt;0,'TRI-3'!EN18  &gt;10),"",IF((ROUND(TRUNC(('TRI-3'!EN18  ),2),0))=10,"A+",IF((ROUND(TRUNC(('TRI-3'!EN18  ),2),0))=9,"A-",IF((ROUND(TRUNC(('TRI-3'!EN18   ),2),0))=8,"B+",IF((ROUND(TRUNC(('TRI-3'!EN18 ),2),0))=7,"B-",IF((ROUND(TRUNC(('TRI-3'!EN18  ),2),0))=6,"C+",IF((ROUND(TRUNC(('TRI-3'!EN18  ),2),0))=5,"C-",IF((ROUND(TRUNC(('TRI-3'!EN18  ),2),0))=4,"D+",IF((ROUND(TRUNC(('TRI-3'!EN18 ),2),0))=3,"D-",IF((ROUND(TRUNC(('TRI-3'!EN18 ),2),0))=2,"E+",IF((ROUND(TRUNC(('TRI-3'!EN18  ),2),0))&lt;=1,"E-","")))))))))))</f>
        <v/>
      </c>
      <c r="EO18" s="51" t="str">
        <f>IF(OR('TRI-3'!EO18 ="",'TRI-3'!EO18&lt;0,'TRI-3'!EO18  &gt;10),"",IF((ROUND(TRUNC(('TRI-3'!EO18  ),2),0))=10,"A+",IF((ROUND(TRUNC(('TRI-3'!EO18  ),2),0))=9,"A-",IF((ROUND(TRUNC(('TRI-3'!EO18   ),2),0))=8,"B+",IF((ROUND(TRUNC(('TRI-3'!EO18 ),2),0))=7,"B-",IF((ROUND(TRUNC(('TRI-3'!EO18  ),2),0))=6,"C+",IF((ROUND(TRUNC(('TRI-3'!EO18  ),2),0))=5,"C-",IF((ROUND(TRUNC(('TRI-3'!EO18  ),2),0))=4,"D+",IF((ROUND(TRUNC(('TRI-3'!EO18 ),2),0))=3,"D-",IF((ROUND(TRUNC(('TRI-3'!EO18 ),2),0))=2,"E+",IF((ROUND(TRUNC(('TRI-3'!EO18  ),2),0))&lt;=1,"E-","")))))))))))</f>
        <v/>
      </c>
      <c r="EP18" s="51" t="str">
        <f>IF(OR('TRI-3'!EP18 ="",'TRI-3'!EP18&lt;0,'TRI-3'!EP18  &gt;10),"",IF((ROUND(TRUNC(('TRI-3'!EP18  ),2),0))=10,"A+",IF((ROUND(TRUNC(('TRI-3'!EP18  ),2),0))=9,"A-",IF((ROUND(TRUNC(('TRI-3'!EP18   ),2),0))=8,"B+",IF((ROUND(TRUNC(('TRI-3'!EP18 ),2),0))=7,"B-",IF((ROUND(TRUNC(('TRI-3'!EP18  ),2),0))=6,"C+",IF((ROUND(TRUNC(('TRI-3'!EP18  ),2),0))=5,"C-",IF((ROUND(TRUNC(('TRI-3'!EP18  ),2),0))=4,"D+",IF((ROUND(TRUNC(('TRI-3'!EP18 ),2),0))=3,"D-",IF((ROUND(TRUNC(('TRI-3'!EP18 ),2),0))=2,"E+",IF((ROUND(TRUNC(('TRI-3'!EP18  ),2),0))&lt;=1,"E-","")))))))))))</f>
        <v/>
      </c>
      <c r="EQ18" s="51" t="str">
        <f>IF(OR('TRI-3'!EQ18 ="",'TRI-3'!EQ18&lt;0,'TRI-3'!EQ18  &gt;10),"",IF((ROUND(TRUNC(('TRI-3'!EQ18  ),2),0))=10,"A+",IF((ROUND(TRUNC(('TRI-3'!EQ18  ),2),0))=9,"A-",IF((ROUND(TRUNC(('TRI-3'!EQ18   ),2),0))=8,"B+",IF((ROUND(TRUNC(('TRI-3'!EQ18 ),2),0))=7,"B-",IF((ROUND(TRUNC(('TRI-3'!EQ18  ),2),0))=6,"C+",IF((ROUND(TRUNC(('TRI-3'!EQ18  ),2),0))=5,"C-",IF((ROUND(TRUNC(('TRI-3'!EQ18  ),2),0))=4,"D+",IF((ROUND(TRUNC(('TRI-3'!EQ18 ),2),0))=3,"D-",IF((ROUND(TRUNC(('TRI-3'!EQ18 ),2),0))=2,"E+",IF((ROUND(TRUNC(('TRI-3'!EQ18  ),2),0))&lt;=1,"E-","")))))))))))</f>
        <v/>
      </c>
      <c r="ER18" s="51" t="str">
        <f>IF(OR('TRI-3'!ER18 ="",'TRI-3'!ER18&lt;0,'TRI-3'!ER18  &gt;10),"",IF((ROUND(TRUNC(('TRI-3'!ER18  ),2),0))=10,"A+",IF((ROUND(TRUNC(('TRI-3'!ER18  ),2),0))=9,"A-",IF((ROUND(TRUNC(('TRI-3'!ER18   ),2),0))=8,"B+",IF((ROUND(TRUNC(('TRI-3'!ER18 ),2),0))=7,"B-",IF((ROUND(TRUNC(('TRI-3'!ER18  ),2),0))=6,"C+",IF((ROUND(TRUNC(('TRI-3'!ER18  ),2),0))=5,"C-",IF((ROUND(TRUNC(('TRI-3'!ER18  ),2),0))=4,"D+",IF((ROUND(TRUNC(('TRI-3'!ER18 ),2),0))=3,"D-",IF((ROUND(TRUNC(('TRI-3'!ER18 ),2),0))=2,"E+",IF((ROUND(TRUNC(('TRI-3'!ER18  ),2),0))&lt;=1,"E-","")))))))))))</f>
        <v/>
      </c>
      <c r="ES18" s="51" t="str">
        <f>IF(OR('TRI-3'!ES18 ="",'TRI-3'!ES18&lt;0,'TRI-3'!ES18  &gt;10),"",IF((ROUND(TRUNC(('TRI-3'!ES18  ),2),0))=10,"A+",IF((ROUND(TRUNC(('TRI-3'!ES18  ),2),0))=9,"A-",IF((ROUND(TRUNC(('TRI-3'!ES18   ),2),0))=8,"B+",IF((ROUND(TRUNC(('TRI-3'!ES18 ),2),0))=7,"B-",IF((ROUND(TRUNC(('TRI-3'!ES18  ),2),0))=6,"C+",IF((ROUND(TRUNC(('TRI-3'!ES18  ),2),0))=5,"C-",IF((ROUND(TRUNC(('TRI-3'!ES18  ),2),0))=4,"D+",IF((ROUND(TRUNC(('TRI-3'!ES18 ),2),0))=3,"D-",IF((ROUND(TRUNC(('TRI-3'!ES18 ),2),0))=2,"E+",IF((ROUND(TRUNC(('TRI-3'!ES18  ),2),0))&lt;=1,"E-","")))))))))))</f>
        <v/>
      </c>
      <c r="ET18" s="51" t="str">
        <f>IF('TRI-3'!ET18 ="","",'TRI-3'!ET18 )</f>
        <v/>
      </c>
      <c r="EU18" s="51" t="str">
        <f>IF('TRI-3'!EU18 ="","",'TRI-3'!EU18 )</f>
        <v/>
      </c>
      <c r="EV18" s="51" t="str">
        <f>IF('TRI-3'!EV18 ="","",'TRI-3'!EV18 )</f>
        <v/>
      </c>
      <c r="EW18" s="51" t="str">
        <f>IF('TRI-3'!EW18 ="","",'TRI-3'!EW18 )</f>
        <v/>
      </c>
      <c r="EX18" s="51" t="str">
        <f>IF('TRI-3'!EX18 ="","",'TRI-3'!EX18 )</f>
        <v/>
      </c>
      <c r="EY18" s="51" t="str">
        <f>IF('TRI-3'!EY18 ="","",'TRI-3'!EY18 )</f>
        <v/>
      </c>
      <c r="EZ18" s="51" t="str">
        <f>IF('TRI-3'!EZ18 ="","",'TRI-3'!EZ18 )</f>
        <v/>
      </c>
      <c r="FA18" s="51" t="str">
        <f>IF('TRI-3'!FA18 ="","",'TRI-3'!FA18 )</f>
        <v/>
      </c>
      <c r="FB18" s="51" t="str">
        <f>IF('TRI-3'!FB18 ="","",'TRI-3'!FB18 )</f>
        <v/>
      </c>
      <c r="FC18" s="51" t="str">
        <f>IF('TRI-3'!FC18 ="","",'TRI-3'!FC18 )</f>
        <v/>
      </c>
      <c r="FD18" s="51">
        <f>IF('TRI-3'!FD18 ="","",'TRI-3'!FD18 )</f>
        <v>0</v>
      </c>
      <c r="FE18" s="51" t="str">
        <f>IF('TRI-3'!FE18 ="","",'TRI-3'!FE18 )</f>
        <v/>
      </c>
      <c r="FF18" s="51" t="str">
        <f>IF('TRI-3'!FF18 ="","",'TRI-3'!FF18 )</f>
        <v/>
      </c>
      <c r="FG18" s="51" t="str">
        <f>IF('TRI-3'!FG18 ="","",'TRI-3'!FG18 )</f>
        <v/>
      </c>
      <c r="FH18" s="51" t="str">
        <f>IF('TRI-3'!FH18 ="","",'TRI-3'!FH18 )</f>
        <v/>
      </c>
    </row>
    <row r="19" spans="1:164 16322:16326" ht="21" customHeight="1">
      <c r="B19" s="53">
        <v>2</v>
      </c>
      <c r="C19" s="272" t="str">
        <f>IF(NOTAS!E22&gt;"",NOTAS!E22,"")</f>
        <v>BURGOS MARTINEZ ALEXANDER ABDIEL</v>
      </c>
      <c r="D19" s="273"/>
      <c r="E19" s="273"/>
      <c r="F19" s="274"/>
      <c r="G19" s="51" t="str">
        <f>IF(OR('TRI-3'!G19 ="",'TRI-3'!G19&lt;0,'TRI-3'!G19  &gt;10),"",IF((ROUND(TRUNC(('TRI-3'!G19  ),2),0))=10,"A+",IF((ROUND(TRUNC(('TRI-3'!G19  ),2),0))=9,"A-",IF((ROUND(TRUNC(('TRI-3'!G19   ),2),0))=8,"B+",IF((ROUND(TRUNC(('TRI-3'!G19 ),2),0))=7,"B-",IF((ROUND(TRUNC(('TRI-3'!G19  ),2),0))=6,"C+",IF((ROUND(TRUNC(('TRI-3'!G19  ),2),0))=5,"C-",IF((ROUND(TRUNC(('TRI-3'!G19  ),2),0))=4,"D+",IF((ROUND(TRUNC(('TRI-3'!G19 ),2),0))=3,"D-",IF((ROUND(TRUNC(('TRI-3'!G19 ),2),0))=2,"E+",IF((ROUND(TRUNC(('TRI-3'!G19  ),2),0))&lt;=1,"E-","")))))))))))</f>
        <v/>
      </c>
      <c r="H19" s="51" t="str">
        <f>IF(OR('TRI-3'!H19 ="",'TRI-3'!H19&lt;0,'TRI-3'!H19  &gt;10),"",IF((ROUND(TRUNC(('TRI-3'!H19  ),2),0))=10,"A+",IF((ROUND(TRUNC(('TRI-3'!H19  ),2),0))=9,"A-",IF((ROUND(TRUNC(('TRI-3'!H19   ),2),0))=8,"B+",IF((ROUND(TRUNC(('TRI-3'!H19 ),2),0))=7,"B-",IF((ROUND(TRUNC(('TRI-3'!H19  ),2),0))=6,"C+",IF((ROUND(TRUNC(('TRI-3'!H19  ),2),0))=5,"C-",IF((ROUND(TRUNC(('TRI-3'!H19  ),2),0))=4,"D+",IF((ROUND(TRUNC(('TRI-3'!H19 ),2),0))=3,"D-",IF((ROUND(TRUNC(('TRI-3'!H19 ),2),0))=2,"E+",IF((ROUND(TRUNC(('TRI-3'!H19  ),2),0))&lt;=1,"E-","")))))))))))</f>
        <v/>
      </c>
      <c r="I19" s="51" t="str">
        <f>IF(OR('TRI-3'!I19 ="",'TRI-3'!I19&lt;0,'TRI-3'!I19  &gt;10),"",IF((ROUND(TRUNC(('TRI-3'!I19  ),2),0))=10,"A+",IF((ROUND(TRUNC(('TRI-3'!I19  ),2),0))=9,"A-",IF((ROUND(TRUNC(('TRI-3'!I19   ),2),0))=8,"B+",IF((ROUND(TRUNC(('TRI-3'!I19 ),2),0))=7,"B-",IF((ROUND(TRUNC(('TRI-3'!I19  ),2),0))=6,"C+",IF((ROUND(TRUNC(('TRI-3'!I19  ),2),0))=5,"C-",IF((ROUND(TRUNC(('TRI-3'!I19  ),2),0))=4,"D+",IF((ROUND(TRUNC(('TRI-3'!I19 ),2),0))=3,"D-",IF((ROUND(TRUNC(('TRI-3'!I19 ),2),0))=2,"E+",IF((ROUND(TRUNC(('TRI-3'!I19  ),2),0))&lt;=1,"E-","")))))))))))</f>
        <v/>
      </c>
      <c r="J19" s="51" t="str">
        <f>IF(OR('TRI-3'!J19 ="",'TRI-3'!J19&lt;0,'TRI-3'!J19  &gt;10),"",IF((ROUND(TRUNC(('TRI-3'!J19  ),2),0))=10,"A+",IF((ROUND(TRUNC(('TRI-3'!J19  ),2),0))=9,"A-",IF((ROUND(TRUNC(('TRI-3'!J19   ),2),0))=8,"B+",IF((ROUND(TRUNC(('TRI-3'!J19 ),2),0))=7,"B-",IF((ROUND(TRUNC(('TRI-3'!J19  ),2),0))=6,"C+",IF((ROUND(TRUNC(('TRI-3'!J19  ),2),0))=5,"C-",IF((ROUND(TRUNC(('TRI-3'!J19  ),2),0))=4,"D+",IF((ROUND(TRUNC(('TRI-3'!J19 ),2),0))=3,"D-",IF((ROUND(TRUNC(('TRI-3'!J19 ),2),0))=2,"E+",IF((ROUND(TRUNC(('TRI-3'!J19  ),2),0))&lt;=1,"E-","")))))))))))</f>
        <v/>
      </c>
      <c r="K19" s="51" t="str">
        <f>IF(OR('TRI-3'!K19 ="",'TRI-3'!K19&lt;0,'TRI-3'!K19  &gt;10),"",IF((ROUND(TRUNC(('TRI-3'!K19  ),2),0))=10,"A+",IF((ROUND(TRUNC(('TRI-3'!K19  ),2),0))=9,"A-",IF((ROUND(TRUNC(('TRI-3'!K19   ),2),0))=8,"B+",IF((ROUND(TRUNC(('TRI-3'!K19 ),2),0))=7,"B-",IF((ROUND(TRUNC(('TRI-3'!K19  ),2),0))=6,"C+",IF((ROUND(TRUNC(('TRI-3'!K19  ),2),0))=5,"C-",IF((ROUND(TRUNC(('TRI-3'!K19  ),2),0))=4,"D+",IF((ROUND(TRUNC(('TRI-3'!K19 ),2),0))=3,"D-",IF((ROUND(TRUNC(('TRI-3'!K19 ),2),0))=2,"E+",IF((ROUND(TRUNC(('TRI-3'!K19  ),2),0))&lt;=1,"E-","")))))))))))</f>
        <v/>
      </c>
      <c r="L19" s="51" t="str">
        <f>IF(OR('TRI-3'!L19 ="",'TRI-3'!L19&lt;0,'TRI-3'!L19  &gt;10),"",IF((ROUND(TRUNC(('TRI-3'!L19  ),2),0))=10,"A+",IF((ROUND(TRUNC(('TRI-3'!L19  ),2),0))=9,"A-",IF((ROUND(TRUNC(('TRI-3'!L19   ),2),0))=8,"B+",IF((ROUND(TRUNC(('TRI-3'!L19 ),2),0))=7,"B-",IF((ROUND(TRUNC(('TRI-3'!L19  ),2),0))=6,"C+",IF((ROUND(TRUNC(('TRI-3'!L19  ),2),0))=5,"C-",IF((ROUND(TRUNC(('TRI-3'!L19  ),2),0))=4,"D+",IF((ROUND(TRUNC(('TRI-3'!L19 ),2),0))=3,"D-",IF((ROUND(TRUNC(('TRI-3'!L19 ),2),0))=2,"E+",IF((ROUND(TRUNC(('TRI-3'!L19  ),2),0))&lt;=1,"E-","")))))))))))</f>
        <v/>
      </c>
      <c r="M19" s="51" t="str">
        <f>IF(OR('TRI-3'!M19 ="",'TRI-3'!M19&lt;0,'TRI-3'!M19  &gt;10),"",IF((ROUND(TRUNC(('TRI-3'!M19  ),2),0))=10,"A+",IF((ROUND(TRUNC(('TRI-3'!M19  ),2),0))=9,"A-",IF((ROUND(TRUNC(('TRI-3'!M19   ),2),0))=8,"B+",IF((ROUND(TRUNC(('TRI-3'!M19 ),2),0))=7,"B-",IF((ROUND(TRUNC(('TRI-3'!M19  ),2),0))=6,"C+",IF((ROUND(TRUNC(('TRI-3'!M19  ),2),0))=5,"C-",IF((ROUND(TRUNC(('TRI-3'!M19  ),2),0))=4,"D+",IF((ROUND(TRUNC(('TRI-3'!M19 ),2),0))=3,"D-",IF((ROUND(TRUNC(('TRI-3'!M19 ),2),0))=2,"E+",IF((ROUND(TRUNC(('TRI-3'!M19  ),2),0))&lt;=1,"E-","")))))))))))</f>
        <v/>
      </c>
      <c r="N19" s="51" t="str">
        <f>IF(OR('TRI-3'!N19 ="",'TRI-3'!N19&lt;0,'TRI-3'!N19  &gt;10),"",IF((ROUND(TRUNC(('TRI-3'!N19  ),2),0))=10,"A+",IF((ROUND(TRUNC(('TRI-3'!N19  ),2),0))=9,"A-",IF((ROUND(TRUNC(('TRI-3'!N19   ),2),0))=8,"B+",IF((ROUND(TRUNC(('TRI-3'!N19 ),2),0))=7,"B-",IF((ROUND(TRUNC(('TRI-3'!N19  ),2),0))=6,"C+",IF((ROUND(TRUNC(('TRI-3'!N19  ),2),0))=5,"C-",IF((ROUND(TRUNC(('TRI-3'!N19  ),2),0))=4,"D+",IF((ROUND(TRUNC(('TRI-3'!N19 ),2),0))=3,"D-",IF((ROUND(TRUNC(('TRI-3'!N19 ),2),0))=2,"E+",IF((ROUND(TRUNC(('TRI-3'!N19  ),2),0))&lt;=1,"E-","")))))))))))</f>
        <v/>
      </c>
      <c r="O19" s="51" t="str">
        <f>IF(OR('TRI-3'!O19 ="",'TRI-3'!O19&lt;0,'TRI-3'!O19  &gt;10),"",IF((ROUND(TRUNC(('TRI-3'!O19  ),2),0))=10,"A+",IF((ROUND(TRUNC(('TRI-3'!O19  ),2),0))=9,"A-",IF((ROUND(TRUNC(('TRI-3'!O19   ),2),0))=8,"B+",IF((ROUND(TRUNC(('TRI-3'!O19 ),2),0))=7,"B-",IF((ROUND(TRUNC(('TRI-3'!O19  ),2),0))=6,"C+",IF((ROUND(TRUNC(('TRI-3'!O19  ),2),0))=5,"C-",IF((ROUND(TRUNC(('TRI-3'!O19  ),2),0))=4,"D+",IF((ROUND(TRUNC(('TRI-3'!O19 ),2),0))=3,"D-",IF((ROUND(TRUNC(('TRI-3'!O19 ),2),0))=2,"E+",IF((ROUND(TRUNC(('TRI-3'!O19  ),2),0))&lt;=1,"E-","")))))))))))</f>
        <v/>
      </c>
      <c r="P19" s="51" t="str">
        <f>IF(OR('TRI-3'!P19 ="",'TRI-3'!P19&lt;0,'TRI-3'!P19  &gt;10),"",IF((ROUND(TRUNC(('TRI-3'!P19  ),2),0))=10,"A+",IF((ROUND(TRUNC(('TRI-3'!P19  ),2),0))=9,"A-",IF((ROUND(TRUNC(('TRI-3'!P19   ),2),0))=8,"B+",IF((ROUND(TRUNC(('TRI-3'!P19 ),2),0))=7,"B-",IF((ROUND(TRUNC(('TRI-3'!P19  ),2),0))=6,"C+",IF((ROUND(TRUNC(('TRI-3'!P19  ),2),0))=5,"C-",IF((ROUND(TRUNC(('TRI-3'!P19  ),2),0))=4,"D+",IF((ROUND(TRUNC(('TRI-3'!P19 ),2),0))=3,"D-",IF((ROUND(TRUNC(('TRI-3'!P19 ),2),0))=2,"E+",IF((ROUND(TRUNC(('TRI-3'!P19  ),2),0))&lt;=1,"E-","")))))))))))</f>
        <v/>
      </c>
      <c r="Q19" s="51" t="str">
        <f>IF(OR('TRI-3'!Q19 ="",'TRI-3'!Q19&lt;0,'TRI-3'!Q19  &gt;10),"",IF((ROUND(TRUNC(('TRI-3'!Q19  ),2),0))=10,"A+",IF((ROUND(TRUNC(('TRI-3'!Q19  ),2),0))=9,"A-",IF((ROUND(TRUNC(('TRI-3'!Q19   ),2),0))=8,"B+",IF((ROUND(TRUNC(('TRI-3'!Q19 ),2),0))=7,"B-",IF((ROUND(TRUNC(('TRI-3'!Q19  ),2),0))=6,"C+",IF((ROUND(TRUNC(('TRI-3'!Q19  ),2),0))=5,"C-",IF((ROUND(TRUNC(('TRI-3'!Q19  ),2),0))=4,"D+",IF((ROUND(TRUNC(('TRI-3'!Q19 ),2),0))=3,"D-",IF((ROUND(TRUNC(('TRI-3'!Q19 ),2),0))=2,"E+",IF((ROUND(TRUNC(('TRI-3'!Q19  ),2),0))&lt;=1,"E-","")))))))))))</f>
        <v/>
      </c>
      <c r="R19" s="51" t="str">
        <f>IF(OR('TRI-3'!R19 ="",'TRI-3'!R19&lt;0,'TRI-3'!R19  &gt;10),"",IF((ROUND(TRUNC(('TRI-3'!R19  ),2),0))=10,"A+",IF((ROUND(TRUNC(('TRI-3'!R19  ),2),0))=9,"A-",IF((ROUND(TRUNC(('TRI-3'!R19   ),2),0))=8,"B+",IF((ROUND(TRUNC(('TRI-3'!R19 ),2),0))=7,"B-",IF((ROUND(TRUNC(('TRI-3'!R19  ),2),0))=6,"C+",IF((ROUND(TRUNC(('TRI-3'!R19  ),2),0))=5,"C-",IF((ROUND(TRUNC(('TRI-3'!R19  ),2),0))=4,"D+",IF((ROUND(TRUNC(('TRI-3'!R19 ),2),0))=3,"D-",IF((ROUND(TRUNC(('TRI-3'!R19 ),2),0))=2,"E+",IF((ROUND(TRUNC(('TRI-3'!R19  ),2),0))&lt;=1,"E-","")))))))))))</f>
        <v/>
      </c>
      <c r="S19" s="51" t="str">
        <f>IF(OR('TRI-3'!S19 ="",'TRI-3'!S19&lt;0,'TRI-3'!S19  &gt;10),"",IF((ROUND(TRUNC(('TRI-3'!S19  ),2),0))=10,"A+",IF((ROUND(TRUNC(('TRI-3'!S19  ),2),0))=9,"A-",IF((ROUND(TRUNC(('TRI-3'!S19   ),2),0))=8,"B+",IF((ROUND(TRUNC(('TRI-3'!S19 ),2),0))=7,"B-",IF((ROUND(TRUNC(('TRI-3'!S19  ),2),0))=6,"C+",IF((ROUND(TRUNC(('TRI-3'!S19  ),2),0))=5,"C-",IF((ROUND(TRUNC(('TRI-3'!S19  ),2),0))=4,"D+",IF((ROUND(TRUNC(('TRI-3'!S19 ),2),0))=3,"D-",IF((ROUND(TRUNC(('TRI-3'!S19 ),2),0))=2,"E+",IF((ROUND(TRUNC(('TRI-3'!S19  ),2),0))&lt;=1,"E-","")))))))))))</f>
        <v/>
      </c>
      <c r="T19" s="51" t="str">
        <f>IF(OR('TRI-3'!T19 ="",'TRI-3'!T19&lt;0,'TRI-3'!T19  &gt;10),"",IF((ROUND(TRUNC(('TRI-3'!T19  ),2),0))=10,"A+",IF((ROUND(TRUNC(('TRI-3'!T19  ),2),0))=9,"A-",IF((ROUND(TRUNC(('TRI-3'!T19   ),2),0))=8,"B+",IF((ROUND(TRUNC(('TRI-3'!T19 ),2),0))=7,"B-",IF((ROUND(TRUNC(('TRI-3'!T19  ),2),0))=6,"C+",IF((ROUND(TRUNC(('TRI-3'!T19  ),2),0))=5,"C-",IF((ROUND(TRUNC(('TRI-3'!T19  ),2),0))=4,"D+",IF((ROUND(TRUNC(('TRI-3'!T19 ),2),0))=3,"D-",IF((ROUND(TRUNC(('TRI-3'!T19 ),2),0))=2,"E+",IF((ROUND(TRUNC(('TRI-3'!T19  ),2),0))&lt;=1,"E-","")))))))))))</f>
        <v/>
      </c>
      <c r="U19" s="51" t="str">
        <f>IF(OR('TRI-3'!U19 ="",'TRI-3'!U19&lt;0,'TRI-3'!U19  &gt;10),"",IF((ROUND(TRUNC(('TRI-3'!U19  ),2),0))=10,"A+",IF((ROUND(TRUNC(('TRI-3'!U19  ),2),0))=9,"A-",IF((ROUND(TRUNC(('TRI-3'!U19   ),2),0))=8,"B+",IF((ROUND(TRUNC(('TRI-3'!U19 ),2),0))=7,"B-",IF((ROUND(TRUNC(('TRI-3'!U19  ),2),0))=6,"C+",IF((ROUND(TRUNC(('TRI-3'!U19  ),2),0))=5,"C-",IF((ROUND(TRUNC(('TRI-3'!U19  ),2),0))=4,"D+",IF((ROUND(TRUNC(('TRI-3'!U19 ),2),0))=3,"D-",IF((ROUND(TRUNC(('TRI-3'!U19 ),2),0))=2,"E+",IF((ROUND(TRUNC(('TRI-3'!U19  ),2),0))&lt;=1,"E-","")))))))))))</f>
        <v/>
      </c>
      <c r="V19" s="51" t="str">
        <f>IF(OR('TRI-3'!V19 ="",'TRI-3'!V19&lt;0,'TRI-3'!V19  &gt;10),"",IF((ROUND(TRUNC(('TRI-3'!V19  ),2),0))=10,"A+",IF((ROUND(TRUNC(('TRI-3'!V19  ),2),0))=9,"A-",IF((ROUND(TRUNC(('TRI-3'!V19   ),2),0))=8,"B+",IF((ROUND(TRUNC(('TRI-3'!V19 ),2),0))=7,"B-",IF((ROUND(TRUNC(('TRI-3'!V19  ),2),0))=6,"C+",IF((ROUND(TRUNC(('TRI-3'!V19  ),2),0))=5,"C-",IF((ROUND(TRUNC(('TRI-3'!V19  ),2),0))=4,"D+",IF((ROUND(TRUNC(('TRI-3'!V19 ),2),0))=3,"D-",IF((ROUND(TRUNC(('TRI-3'!V19 ),2),0))=2,"E+",IF((ROUND(TRUNC(('TRI-3'!V19  ),2),0))&lt;=1,"E-","")))))))))))</f>
        <v/>
      </c>
      <c r="W19" s="51" t="str">
        <f>IF(OR('TRI-3'!W19 ="",'TRI-3'!W19&lt;0,'TRI-3'!W19  &gt;10),"",IF((ROUND(TRUNC(('TRI-3'!W19  ),2),0))=10,"A+",IF((ROUND(TRUNC(('TRI-3'!W19  ),2),0))=9,"A-",IF((ROUND(TRUNC(('TRI-3'!W19   ),2),0))=8,"B+",IF((ROUND(TRUNC(('TRI-3'!W19 ),2),0))=7,"B-",IF((ROUND(TRUNC(('TRI-3'!W19  ),2),0))=6,"C+",IF((ROUND(TRUNC(('TRI-3'!W19  ),2),0))=5,"C-",IF((ROUND(TRUNC(('TRI-3'!W19  ),2),0))=4,"D+",IF((ROUND(TRUNC(('TRI-3'!W19 ),2),0))=3,"D-",IF((ROUND(TRUNC(('TRI-3'!W19 ),2),0))=2,"E+",IF((ROUND(TRUNC(('TRI-3'!W19  ),2),0))&lt;=1,"E-","")))))))))))</f>
        <v/>
      </c>
      <c r="X19" s="51" t="str">
        <f>IF(OR('TRI-3'!X19 ="",'TRI-3'!X19&lt;0,'TRI-3'!X19  &gt;10),"",IF((ROUND(TRUNC(('TRI-3'!X19  ),2),0))=10,"A+",IF((ROUND(TRUNC(('TRI-3'!X19  ),2),0))=9,"A-",IF((ROUND(TRUNC(('TRI-3'!X19   ),2),0))=8,"B+",IF((ROUND(TRUNC(('TRI-3'!X19 ),2),0))=7,"B-",IF((ROUND(TRUNC(('TRI-3'!X19  ),2),0))=6,"C+",IF((ROUND(TRUNC(('TRI-3'!X19  ),2),0))=5,"C-",IF((ROUND(TRUNC(('TRI-3'!X19  ),2),0))=4,"D+",IF((ROUND(TRUNC(('TRI-3'!X19 ),2),0))=3,"D-",IF((ROUND(TRUNC(('TRI-3'!X19 ),2),0))=2,"E+",IF((ROUND(TRUNC(('TRI-3'!X19  ),2),0))&lt;=1,"E-","")))))))))))</f>
        <v/>
      </c>
      <c r="Y19" s="51" t="str">
        <f>IF(OR('TRI-3'!Y19 ="",'TRI-3'!Y19&lt;0,'TRI-3'!Y19  &gt;10),"",IF((ROUND(TRUNC(('TRI-3'!Y19  ),2),0))=10,"A+",IF((ROUND(TRUNC(('TRI-3'!Y19  ),2),0))=9,"A-",IF((ROUND(TRUNC(('TRI-3'!Y19   ),2),0))=8,"B+",IF((ROUND(TRUNC(('TRI-3'!Y19 ),2),0))=7,"B-",IF((ROUND(TRUNC(('TRI-3'!Y19  ),2),0))=6,"C+",IF((ROUND(TRUNC(('TRI-3'!Y19  ),2),0))=5,"C-",IF((ROUND(TRUNC(('TRI-3'!Y19  ),2),0))=4,"D+",IF((ROUND(TRUNC(('TRI-3'!Y19 ),2),0))=3,"D-",IF((ROUND(TRUNC(('TRI-3'!Y19 ),2),0))=2,"E+",IF((ROUND(TRUNC(('TRI-3'!Y19  ),2),0))&lt;=1,"E-","")))))))))))</f>
        <v/>
      </c>
      <c r="Z19" s="51" t="str">
        <f>IF(OR('TRI-3'!Z19 ="",'TRI-3'!Z19&lt;0,'TRI-3'!Z19  &gt;10),"",IF((ROUND(TRUNC(('TRI-3'!Z19  ),2),0))=10,"A+",IF((ROUND(TRUNC(('TRI-3'!Z19  ),2),0))=9,"A-",IF((ROUND(TRUNC(('TRI-3'!Z19   ),2),0))=8,"B+",IF((ROUND(TRUNC(('TRI-3'!Z19 ),2),0))=7,"B-",IF((ROUND(TRUNC(('TRI-3'!Z19  ),2),0))=6,"C+",IF((ROUND(TRUNC(('TRI-3'!Z19  ),2),0))=5,"C-",IF((ROUND(TRUNC(('TRI-3'!Z19  ),2),0))=4,"D+",IF((ROUND(TRUNC(('TRI-3'!Z19 ),2),0))=3,"D-",IF((ROUND(TRUNC(('TRI-3'!Z19 ),2),0))=2,"E+",IF((ROUND(TRUNC(('TRI-3'!Z19  ),2),0))&lt;=1,"E-","")))))))))))</f>
        <v/>
      </c>
      <c r="AA19" s="51" t="str">
        <f>IF(OR('TRI-3'!AA19 ="",'TRI-3'!AA19&lt;0,'TRI-3'!AA19  &gt;10),"",IF((ROUND(TRUNC(('TRI-3'!AA19  ),2),0))=10,"A+",IF((ROUND(TRUNC(('TRI-3'!AA19  ),2),0))=9,"A-",IF((ROUND(TRUNC(('TRI-3'!AA19   ),2),0))=8,"B+",IF((ROUND(TRUNC(('TRI-3'!AA19 ),2),0))=7,"B-",IF((ROUND(TRUNC(('TRI-3'!AA19  ),2),0))=6,"C+",IF((ROUND(TRUNC(('TRI-3'!AA19  ),2),0))=5,"C-",IF((ROUND(TRUNC(('TRI-3'!AA19  ),2),0))=4,"D+",IF((ROUND(TRUNC(('TRI-3'!AA19 ),2),0))=3,"D-",IF((ROUND(TRUNC(('TRI-3'!AA19 ),2),0))=2,"E+",IF((ROUND(TRUNC(('TRI-3'!AA19  ),2),0))&lt;=1,"E-","")))))))))))</f>
        <v/>
      </c>
      <c r="AB19" s="51" t="str">
        <f>IF(OR('TRI-3'!AB19 ="",'TRI-3'!AB19&lt;0,'TRI-3'!AB19  &gt;10),"",IF((ROUND(TRUNC(('TRI-3'!AB19  ),2),0))=10,"A+",IF((ROUND(TRUNC(('TRI-3'!AB19  ),2),0))=9,"A-",IF((ROUND(TRUNC(('TRI-3'!AB19   ),2),0))=8,"B+",IF((ROUND(TRUNC(('TRI-3'!AB19 ),2),0))=7,"B-",IF((ROUND(TRUNC(('TRI-3'!AB19  ),2),0))=6,"C+",IF((ROUND(TRUNC(('TRI-3'!AB19  ),2),0))=5,"C-",IF((ROUND(TRUNC(('TRI-3'!AB19  ),2),0))=4,"D+",IF((ROUND(TRUNC(('TRI-3'!AB19 ),2),0))=3,"D-",IF((ROUND(TRUNC(('TRI-3'!AB19 ),2),0))=2,"E+",IF((ROUND(TRUNC(('TRI-3'!AB19  ),2),0))&lt;=1,"E-","")))))))))))</f>
        <v/>
      </c>
      <c r="AC19" s="51" t="str">
        <f>IF(OR('TRI-3'!AC19 ="",'TRI-3'!AC19&lt;0,'TRI-3'!AC19  &gt;10),"",IF((ROUND(TRUNC(('TRI-3'!AC19  ),2),0))=10,"A+",IF((ROUND(TRUNC(('TRI-3'!AC19  ),2),0))=9,"A-",IF((ROUND(TRUNC(('TRI-3'!AC19   ),2),0))=8,"B+",IF((ROUND(TRUNC(('TRI-3'!AC19 ),2),0))=7,"B-",IF((ROUND(TRUNC(('TRI-3'!AC19  ),2),0))=6,"C+",IF((ROUND(TRUNC(('TRI-3'!AC19  ),2),0))=5,"C-",IF((ROUND(TRUNC(('TRI-3'!AC19  ),2),0))=4,"D+",IF((ROUND(TRUNC(('TRI-3'!AC19 ),2),0))=3,"D-",IF((ROUND(TRUNC(('TRI-3'!AC19 ),2),0))=2,"E+",IF((ROUND(TRUNC(('TRI-3'!AC19  ),2),0))&lt;=1,"E-","")))))))))))</f>
        <v/>
      </c>
      <c r="AD19" s="51" t="str">
        <f>IF(OR('TRI-3'!AD19 ="",'TRI-3'!AD19&lt;0,'TRI-3'!AD19  &gt;10),"",IF((ROUND(TRUNC(('TRI-3'!AD19  ),2),0))=10,"A+",IF((ROUND(TRUNC(('TRI-3'!AD19  ),2),0))=9,"A-",IF((ROUND(TRUNC(('TRI-3'!AD19   ),2),0))=8,"B+",IF((ROUND(TRUNC(('TRI-3'!AD19 ),2),0))=7,"B-",IF((ROUND(TRUNC(('TRI-3'!AD19  ),2),0))=6,"C+",IF((ROUND(TRUNC(('TRI-3'!AD19  ),2),0))=5,"C-",IF((ROUND(TRUNC(('TRI-3'!AD19  ),2),0))=4,"D+",IF((ROUND(TRUNC(('TRI-3'!AD19 ),2),0))=3,"D-",IF((ROUND(TRUNC(('TRI-3'!AD19 ),2),0))=2,"E+",IF((ROUND(TRUNC(('TRI-3'!AD19  ),2),0))&lt;=1,"E-","")))))))))))</f>
        <v/>
      </c>
      <c r="AE19" s="51" t="str">
        <f>IF(OR('TRI-3'!AE19 ="",'TRI-3'!AE19&lt;0,'TRI-3'!AE19  &gt;10),"",IF((ROUND(TRUNC(('TRI-3'!AE19  ),2),0))=10,"A+",IF((ROUND(TRUNC(('TRI-3'!AE19  ),2),0))=9,"A-",IF((ROUND(TRUNC(('TRI-3'!AE19   ),2),0))=8,"B+",IF((ROUND(TRUNC(('TRI-3'!AE19 ),2),0))=7,"B-",IF((ROUND(TRUNC(('TRI-3'!AE19  ),2),0))=6,"C+",IF((ROUND(TRUNC(('TRI-3'!AE19  ),2),0))=5,"C-",IF((ROUND(TRUNC(('TRI-3'!AE19  ),2),0))=4,"D+",IF((ROUND(TRUNC(('TRI-3'!AE19 ),2),0))=3,"D-",IF((ROUND(TRUNC(('TRI-3'!AE19 ),2),0))=2,"E+",IF((ROUND(TRUNC(('TRI-3'!AE19  ),2),0))&lt;=1,"E-","")))))))))))</f>
        <v/>
      </c>
      <c r="AF19" s="51" t="str">
        <f>IF(OR('TRI-3'!AF19 ="",'TRI-3'!AF19&lt;0,'TRI-3'!AF19  &gt;10),"",IF((ROUND(TRUNC(('TRI-3'!AF19  ),2),0))=10,"A+",IF((ROUND(TRUNC(('TRI-3'!AF19  ),2),0))=9,"A-",IF((ROUND(TRUNC(('TRI-3'!AF19   ),2),0))=8,"B+",IF((ROUND(TRUNC(('TRI-3'!AF19 ),2),0))=7,"B-",IF((ROUND(TRUNC(('TRI-3'!AF19  ),2),0))=6,"C+",IF((ROUND(TRUNC(('TRI-3'!AF19  ),2),0))=5,"C-",IF((ROUND(TRUNC(('TRI-3'!AF19  ),2),0))=4,"D+",IF((ROUND(TRUNC(('TRI-3'!AF19 ),2),0))=3,"D-",IF((ROUND(TRUNC(('TRI-3'!AF19 ),2),0))=2,"E+",IF((ROUND(TRUNC(('TRI-3'!AF19  ),2),0))&lt;=1,"E-","")))))))))))</f>
        <v/>
      </c>
      <c r="AG19" s="51" t="str">
        <f>IF(OR('TRI-3'!AG19 ="",'TRI-3'!AG19&lt;0,'TRI-3'!AG19  &gt;10),"",IF((ROUND(TRUNC(('TRI-3'!AG19  ),2),0))=10,"A+",IF((ROUND(TRUNC(('TRI-3'!AG19  ),2),0))=9,"A-",IF((ROUND(TRUNC(('TRI-3'!AG19   ),2),0))=8,"B+",IF((ROUND(TRUNC(('TRI-3'!AG19 ),2),0))=7,"B-",IF((ROUND(TRUNC(('TRI-3'!AG19  ),2),0))=6,"C+",IF((ROUND(TRUNC(('TRI-3'!AG19  ),2),0))=5,"C-",IF((ROUND(TRUNC(('TRI-3'!AG19  ),2),0))=4,"D+",IF((ROUND(TRUNC(('TRI-3'!AG19 ),2),0))=3,"D-",IF((ROUND(TRUNC(('TRI-3'!AG19 ),2),0))=2,"E+",IF((ROUND(TRUNC(('TRI-3'!AG19  ),2),0))&lt;=1,"E-","")))))))))))</f>
        <v/>
      </c>
      <c r="AH19" s="51" t="str">
        <f>IF(OR('TRI-3'!AH19 ="",'TRI-3'!AH19&lt;0,'TRI-3'!AH19  &gt;10),"",IF((ROUND(TRUNC(('TRI-3'!AH19  ),2),0))=10,"A+",IF((ROUND(TRUNC(('TRI-3'!AH19  ),2),0))=9,"A-",IF((ROUND(TRUNC(('TRI-3'!AH19   ),2),0))=8,"B+",IF((ROUND(TRUNC(('TRI-3'!AH19 ),2),0))=7,"B-",IF((ROUND(TRUNC(('TRI-3'!AH19  ),2),0))=6,"C+",IF((ROUND(TRUNC(('TRI-3'!AH19  ),2),0))=5,"C-",IF((ROUND(TRUNC(('TRI-3'!AH19  ),2),0))=4,"D+",IF((ROUND(TRUNC(('TRI-3'!AH19 ),2),0))=3,"D-",IF((ROUND(TRUNC(('TRI-3'!AH19 ),2),0))=2,"E+",IF((ROUND(TRUNC(('TRI-3'!AH19  ),2),0))&lt;=1,"E-","")))))))))))</f>
        <v/>
      </c>
      <c r="AI19" s="51" t="str">
        <f>IF(OR('TRI-3'!AI19 ="",'TRI-3'!AI19&lt;0,'TRI-3'!AI19  &gt;10),"",IF((ROUND(TRUNC(('TRI-3'!AI19  ),2),0))=10,"A+",IF((ROUND(TRUNC(('TRI-3'!AI19  ),2),0))=9,"A-",IF((ROUND(TRUNC(('TRI-3'!AI19   ),2),0))=8,"B+",IF((ROUND(TRUNC(('TRI-3'!AI19 ),2),0))=7,"B-",IF((ROUND(TRUNC(('TRI-3'!AI19  ),2),0))=6,"C+",IF((ROUND(TRUNC(('TRI-3'!AI19  ),2),0))=5,"C-",IF((ROUND(TRUNC(('TRI-3'!AI19  ),2),0))=4,"D+",IF((ROUND(TRUNC(('TRI-3'!AI19 ),2),0))=3,"D-",IF((ROUND(TRUNC(('TRI-3'!AI19 ),2),0))=2,"E+",IF((ROUND(TRUNC(('TRI-3'!AI19  ),2),0))&lt;=1,"E-","")))))))))))</f>
        <v/>
      </c>
      <c r="AJ19" s="51" t="str">
        <f>IF(OR('TRI-3'!AJ19 ="",'TRI-3'!AJ19&lt;0,'TRI-3'!AJ19  &gt;10),"",IF((ROUND(TRUNC(('TRI-3'!AJ19  ),2),0))=10,"A+",IF((ROUND(TRUNC(('TRI-3'!AJ19  ),2),0))=9,"A-",IF((ROUND(TRUNC(('TRI-3'!AJ19   ),2),0))=8,"B+",IF((ROUND(TRUNC(('TRI-3'!AJ19 ),2),0))=7,"B-",IF((ROUND(TRUNC(('TRI-3'!AJ19  ),2),0))=6,"C+",IF((ROUND(TRUNC(('TRI-3'!AJ19  ),2),0))=5,"C-",IF((ROUND(TRUNC(('TRI-3'!AJ19  ),2),0))=4,"D+",IF((ROUND(TRUNC(('TRI-3'!AJ19 ),2),0))=3,"D-",IF((ROUND(TRUNC(('TRI-3'!AJ19 ),2),0))=2,"E+",IF((ROUND(TRUNC(('TRI-3'!AJ19  ),2),0))&lt;=1,"E-","")))))))))))</f>
        <v/>
      </c>
      <c r="AK19" s="51" t="str">
        <f>IF(OR('TRI-3'!AK19 ="",'TRI-3'!AK19&lt;0,'TRI-3'!AK19  &gt;10),"",IF((ROUND(TRUNC(('TRI-3'!AK19  ),2),0))=10,"A+",IF((ROUND(TRUNC(('TRI-3'!AK19  ),2),0))=9,"A-",IF((ROUND(TRUNC(('TRI-3'!AK19   ),2),0))=8,"B+",IF((ROUND(TRUNC(('TRI-3'!AK19 ),2),0))=7,"B-",IF((ROUND(TRUNC(('TRI-3'!AK19  ),2),0))=6,"C+",IF((ROUND(TRUNC(('TRI-3'!AK19  ),2),0))=5,"C-",IF((ROUND(TRUNC(('TRI-3'!AK19  ),2),0))=4,"D+",IF((ROUND(TRUNC(('TRI-3'!AK19 ),2),0))=3,"D-",IF((ROUND(TRUNC(('TRI-3'!AK19 ),2),0))=2,"E+",IF((ROUND(TRUNC(('TRI-3'!AK19  ),2),0))&lt;=1,"E-","")))))))))))</f>
        <v/>
      </c>
      <c r="AL19" s="51" t="str">
        <f>IF(OR('TRI-3'!AL19 ="",'TRI-3'!AL19&lt;0,'TRI-3'!AL19  &gt;10),"",IF((ROUND(TRUNC(('TRI-3'!AL19  ),2),0))=10,"A+",IF((ROUND(TRUNC(('TRI-3'!AL19  ),2),0))=9,"A-",IF((ROUND(TRUNC(('TRI-3'!AL19   ),2),0))=8,"B+",IF((ROUND(TRUNC(('TRI-3'!AL19 ),2),0))=7,"B-",IF((ROUND(TRUNC(('TRI-3'!AL19  ),2),0))=6,"C+",IF((ROUND(TRUNC(('TRI-3'!AL19  ),2),0))=5,"C-",IF((ROUND(TRUNC(('TRI-3'!AL19  ),2),0))=4,"D+",IF((ROUND(TRUNC(('TRI-3'!AL19 ),2),0))=3,"D-",IF((ROUND(TRUNC(('TRI-3'!AL19 ),2),0))=2,"E+",IF((ROUND(TRUNC(('TRI-3'!AL19  ),2),0))&lt;=1,"E-","")))))))))))</f>
        <v/>
      </c>
      <c r="AM19" s="51" t="str">
        <f>IF(OR('TRI-3'!AM19 ="",'TRI-3'!AM19&lt;0,'TRI-3'!AM19  &gt;10),"",IF((ROUND(TRUNC(('TRI-3'!AM19  ),2),0))=10,"A+",IF((ROUND(TRUNC(('TRI-3'!AM19  ),2),0))=9,"A-",IF((ROUND(TRUNC(('TRI-3'!AM19   ),2),0))=8,"B+",IF((ROUND(TRUNC(('TRI-3'!AM19 ),2),0))=7,"B-",IF((ROUND(TRUNC(('TRI-3'!AM19  ),2),0))=6,"C+",IF((ROUND(TRUNC(('TRI-3'!AM19  ),2),0))=5,"C-",IF((ROUND(TRUNC(('TRI-3'!AM19  ),2),0))=4,"D+",IF((ROUND(TRUNC(('TRI-3'!AM19 ),2),0))=3,"D-",IF((ROUND(TRUNC(('TRI-3'!AM19 ),2),0))=2,"E+",IF((ROUND(TRUNC(('TRI-3'!AM19  ),2),0))&lt;=1,"E-","")))))))))))</f>
        <v/>
      </c>
      <c r="AN19" s="51" t="str">
        <f>IF(OR('TRI-3'!AN19 ="",'TRI-3'!AN19&lt;0,'TRI-3'!AN19  &gt;10),"",IF((ROUND(TRUNC(('TRI-3'!AN19  ),2),0))=10,"A+",IF((ROUND(TRUNC(('TRI-3'!AN19  ),2),0))=9,"A-",IF((ROUND(TRUNC(('TRI-3'!AN19   ),2),0))=8,"B+",IF((ROUND(TRUNC(('TRI-3'!AN19 ),2),0))=7,"B-",IF((ROUND(TRUNC(('TRI-3'!AN19  ),2),0))=6,"C+",IF((ROUND(TRUNC(('TRI-3'!AN19  ),2),0))=5,"C-",IF((ROUND(TRUNC(('TRI-3'!AN19  ),2),0))=4,"D+",IF((ROUND(TRUNC(('TRI-3'!AN19 ),2),0))=3,"D-",IF((ROUND(TRUNC(('TRI-3'!AN19 ),2),0))=2,"E+",IF((ROUND(TRUNC(('TRI-3'!AN19  ),2),0))&lt;=1,"E-","")))))))))))</f>
        <v/>
      </c>
      <c r="AO19" s="51" t="str">
        <f>IF(OR('TRI-3'!AO19 ="",'TRI-3'!AO19&lt;0,'TRI-3'!AO19  &gt;10),"",IF((ROUND(TRUNC(('TRI-3'!AO19  ),2),0))=10,"A+",IF((ROUND(TRUNC(('TRI-3'!AO19  ),2),0))=9,"A-",IF((ROUND(TRUNC(('TRI-3'!AO19   ),2),0))=8,"B+",IF((ROUND(TRUNC(('TRI-3'!AO19 ),2),0))=7,"B-",IF((ROUND(TRUNC(('TRI-3'!AO19  ),2),0))=6,"C+",IF((ROUND(TRUNC(('TRI-3'!AO19  ),2),0))=5,"C-",IF((ROUND(TRUNC(('TRI-3'!AO19  ),2),0))=4,"D+",IF((ROUND(TRUNC(('TRI-3'!AO19 ),2),0))=3,"D-",IF((ROUND(TRUNC(('TRI-3'!AO19 ),2),0))=2,"E+",IF((ROUND(TRUNC(('TRI-3'!AO19  ),2),0))&lt;=1,"E-","")))))))))))</f>
        <v/>
      </c>
      <c r="AP19" s="51" t="str">
        <f>IF(OR('TRI-3'!AP19 ="",'TRI-3'!AP19&lt;0,'TRI-3'!AP19  &gt;10),"",IF((ROUND(TRUNC(('TRI-3'!AP19  ),2),0))=10,"A+",IF((ROUND(TRUNC(('TRI-3'!AP19  ),2),0))=9,"A-",IF((ROUND(TRUNC(('TRI-3'!AP19   ),2),0))=8,"B+",IF((ROUND(TRUNC(('TRI-3'!AP19 ),2),0))=7,"B-",IF((ROUND(TRUNC(('TRI-3'!AP19  ),2),0))=6,"C+",IF((ROUND(TRUNC(('TRI-3'!AP19  ),2),0))=5,"C-",IF((ROUND(TRUNC(('TRI-3'!AP19  ),2),0))=4,"D+",IF((ROUND(TRUNC(('TRI-3'!AP19 ),2),0))=3,"D-",IF((ROUND(TRUNC(('TRI-3'!AP19 ),2),0))=2,"E+",IF((ROUND(TRUNC(('TRI-3'!AP19  ),2),0))&lt;=1,"E-","")))))))))))</f>
        <v/>
      </c>
      <c r="AQ19" s="51" t="str">
        <f>IF(OR('TRI-3'!AQ19 ="",'TRI-3'!AQ19&lt;0,'TRI-3'!AQ19  &gt;10),"",IF((ROUND(TRUNC(('TRI-3'!AQ19  ),2),0))=10,"A+",IF((ROUND(TRUNC(('TRI-3'!AQ19  ),2),0))=9,"A-",IF((ROUND(TRUNC(('TRI-3'!AQ19   ),2),0))=8,"B+",IF((ROUND(TRUNC(('TRI-3'!AQ19 ),2),0))=7,"B-",IF((ROUND(TRUNC(('TRI-3'!AQ19  ),2),0))=6,"C+",IF((ROUND(TRUNC(('TRI-3'!AQ19  ),2),0))=5,"C-",IF((ROUND(TRUNC(('TRI-3'!AQ19  ),2),0))=4,"D+",IF((ROUND(TRUNC(('TRI-3'!AQ19 ),2),0))=3,"D-",IF((ROUND(TRUNC(('TRI-3'!AQ19 ),2),0))=2,"E+",IF((ROUND(TRUNC(('TRI-3'!AQ19  ),2),0))&lt;=1,"E-","")))))))))))</f>
        <v/>
      </c>
      <c r="AR19" s="51" t="str">
        <f>IF(OR('TRI-3'!AR19 ="",'TRI-3'!AR19&lt;0,'TRI-3'!AR19  &gt;10),"",IF((ROUND(TRUNC(('TRI-3'!AR19  ),2),0))=10,"A+",IF((ROUND(TRUNC(('TRI-3'!AR19  ),2),0))=9,"A-",IF((ROUND(TRUNC(('TRI-3'!AR19   ),2),0))=8,"B+",IF((ROUND(TRUNC(('TRI-3'!AR19 ),2),0))=7,"B-",IF((ROUND(TRUNC(('TRI-3'!AR19  ),2),0))=6,"C+",IF((ROUND(TRUNC(('TRI-3'!AR19  ),2),0))=5,"C-",IF((ROUND(TRUNC(('TRI-3'!AR19  ),2),0))=4,"D+",IF((ROUND(TRUNC(('TRI-3'!AR19 ),2),0))=3,"D-",IF((ROUND(TRUNC(('TRI-3'!AR19 ),2),0))=2,"E+",IF((ROUND(TRUNC(('TRI-3'!AR19  ),2),0))&lt;=1,"E-","")))))))))))</f>
        <v/>
      </c>
      <c r="AS19" s="51" t="str">
        <f>IF(OR('TRI-3'!AS19 ="",'TRI-3'!AS19&lt;0,'TRI-3'!AS19  &gt;10),"",IF((ROUND(TRUNC(('TRI-3'!AS19  ),2),0))=10,"A+",IF((ROUND(TRUNC(('TRI-3'!AS19  ),2),0))=9,"A-",IF((ROUND(TRUNC(('TRI-3'!AS19   ),2),0))=8,"B+",IF((ROUND(TRUNC(('TRI-3'!AS19 ),2),0))=7,"B-",IF((ROUND(TRUNC(('TRI-3'!AS19  ),2),0))=6,"C+",IF((ROUND(TRUNC(('TRI-3'!AS19  ),2),0))=5,"C-",IF((ROUND(TRUNC(('TRI-3'!AS19  ),2),0))=4,"D+",IF((ROUND(TRUNC(('TRI-3'!AS19 ),2),0))=3,"D-",IF((ROUND(TRUNC(('TRI-3'!AS19 ),2),0))=2,"E+",IF((ROUND(TRUNC(('TRI-3'!AS19  ),2),0))&lt;=1,"E-","")))))))))))</f>
        <v/>
      </c>
      <c r="AT19" s="51" t="str">
        <f>IF(OR('TRI-3'!AT19 ="",'TRI-3'!AT19&lt;0,'TRI-3'!AT19  &gt;10),"",IF((ROUND(TRUNC(('TRI-3'!AT19  ),2),0))=10,"A+",IF((ROUND(TRUNC(('TRI-3'!AT19  ),2),0))=9,"A-",IF((ROUND(TRUNC(('TRI-3'!AT19   ),2),0))=8,"B+",IF((ROUND(TRUNC(('TRI-3'!AT19 ),2),0))=7,"B-",IF((ROUND(TRUNC(('TRI-3'!AT19  ),2),0))=6,"C+",IF((ROUND(TRUNC(('TRI-3'!AT19  ),2),0))=5,"C-",IF((ROUND(TRUNC(('TRI-3'!AT19  ),2),0))=4,"D+",IF((ROUND(TRUNC(('TRI-3'!AT19 ),2),0))=3,"D-",IF((ROUND(TRUNC(('TRI-3'!AT19 ),2),0))=2,"E+",IF((ROUND(TRUNC(('TRI-3'!AT19  ),2),0))&lt;=1,"E-","")))))))))))</f>
        <v/>
      </c>
      <c r="AU19" s="51" t="str">
        <f>IF(OR('TRI-3'!AU19 ="",'TRI-3'!AU19&lt;0,'TRI-3'!AU19  &gt;10),"",IF((ROUND(TRUNC(('TRI-3'!AU19  ),2),0))=10,"A+",IF((ROUND(TRUNC(('TRI-3'!AU19  ),2),0))=9,"A-",IF((ROUND(TRUNC(('TRI-3'!AU19   ),2),0))=8,"B+",IF((ROUND(TRUNC(('TRI-3'!AU19 ),2),0))=7,"B-",IF((ROUND(TRUNC(('TRI-3'!AU19  ),2),0))=6,"C+",IF((ROUND(TRUNC(('TRI-3'!AU19  ),2),0))=5,"C-",IF((ROUND(TRUNC(('TRI-3'!AU19  ),2),0))=4,"D+",IF((ROUND(TRUNC(('TRI-3'!AU19 ),2),0))=3,"D-",IF((ROUND(TRUNC(('TRI-3'!AU19 ),2),0))=2,"E+",IF((ROUND(TRUNC(('TRI-3'!AU19  ),2),0))&lt;=1,"E-","")))))))))))</f>
        <v/>
      </c>
      <c r="AV19" s="51" t="str">
        <f>IF(OR('TRI-3'!AV19 ="",'TRI-3'!AV19&lt;0,'TRI-3'!AV19  &gt;10),"",IF((ROUND(TRUNC(('TRI-3'!AV19  ),2),0))=10,"A+",IF((ROUND(TRUNC(('TRI-3'!AV19  ),2),0))=9,"A-",IF((ROUND(TRUNC(('TRI-3'!AV19   ),2),0))=8,"B+",IF((ROUND(TRUNC(('TRI-3'!AV19 ),2),0))=7,"B-",IF((ROUND(TRUNC(('TRI-3'!AV19  ),2),0))=6,"C+",IF((ROUND(TRUNC(('TRI-3'!AV19  ),2),0))=5,"C-",IF((ROUND(TRUNC(('TRI-3'!AV19  ),2),0))=4,"D+",IF((ROUND(TRUNC(('TRI-3'!AV19 ),2),0))=3,"D-",IF((ROUND(TRUNC(('TRI-3'!AV19 ),2),0))=2,"E+",IF((ROUND(TRUNC(('TRI-3'!AV19  ),2),0))&lt;=1,"E-","")))))))))))</f>
        <v/>
      </c>
      <c r="AW19" s="51" t="str">
        <f>IF(OR('TRI-3'!AW19 ="",'TRI-3'!AW19&lt;0,'TRI-3'!AW19  &gt;10),"",IF((ROUND(TRUNC(('TRI-3'!AW19  ),2),0))=10,"A+",IF((ROUND(TRUNC(('TRI-3'!AW19  ),2),0))=9,"A-",IF((ROUND(TRUNC(('TRI-3'!AW19   ),2),0))=8,"B+",IF((ROUND(TRUNC(('TRI-3'!AW19 ),2),0))=7,"B-",IF((ROUND(TRUNC(('TRI-3'!AW19  ),2),0))=6,"C+",IF((ROUND(TRUNC(('TRI-3'!AW19  ),2),0))=5,"C-",IF((ROUND(TRUNC(('TRI-3'!AW19  ),2),0))=4,"D+",IF((ROUND(TRUNC(('TRI-3'!AW19 ),2),0))=3,"D-",IF((ROUND(TRUNC(('TRI-3'!AW19 ),2),0))=2,"E+",IF((ROUND(TRUNC(('TRI-3'!AW19  ),2),0))&lt;=1,"E-","")))))))))))</f>
        <v/>
      </c>
      <c r="AX19" s="51" t="str">
        <f>IF(OR('TRI-3'!AX19 ="",'TRI-3'!AX19&lt;0,'TRI-3'!AX19  &gt;10),"",IF((ROUND(TRUNC(('TRI-3'!AX19  ),2),0))=10,"A+",IF((ROUND(TRUNC(('TRI-3'!AX19  ),2),0))=9,"A-",IF((ROUND(TRUNC(('TRI-3'!AX19   ),2),0))=8,"B+",IF((ROUND(TRUNC(('TRI-3'!AX19 ),2),0))=7,"B-",IF((ROUND(TRUNC(('TRI-3'!AX19  ),2),0))=6,"C+",IF((ROUND(TRUNC(('TRI-3'!AX19  ),2),0))=5,"C-",IF((ROUND(TRUNC(('TRI-3'!AX19  ),2),0))=4,"D+",IF((ROUND(TRUNC(('TRI-3'!AX19 ),2),0))=3,"D-",IF((ROUND(TRUNC(('TRI-3'!AX19 ),2),0))=2,"E+",IF((ROUND(TRUNC(('TRI-3'!AX19  ),2),0))&lt;=1,"E-","")))))))))))</f>
        <v/>
      </c>
      <c r="AY19" s="51" t="str">
        <f>IF(OR('TRI-3'!AY19 ="",'TRI-3'!AY19&lt;0,'TRI-3'!AY19  &gt;10),"",IF((ROUND(TRUNC(('TRI-3'!AY19  ),2),0))=10,"A+",IF((ROUND(TRUNC(('TRI-3'!AY19  ),2),0))=9,"A-",IF((ROUND(TRUNC(('TRI-3'!AY19   ),2),0))=8,"B+",IF((ROUND(TRUNC(('TRI-3'!AY19 ),2),0))=7,"B-",IF((ROUND(TRUNC(('TRI-3'!AY19  ),2),0))=6,"C+",IF((ROUND(TRUNC(('TRI-3'!AY19  ),2),0))=5,"C-",IF((ROUND(TRUNC(('TRI-3'!AY19  ),2),0))=4,"D+",IF((ROUND(TRUNC(('TRI-3'!AY19 ),2),0))=3,"D-",IF((ROUND(TRUNC(('TRI-3'!AY19 ),2),0))=2,"E+",IF((ROUND(TRUNC(('TRI-3'!AY19  ),2),0))&lt;=1,"E-","")))))))))))</f>
        <v/>
      </c>
      <c r="AZ19" s="51" t="str">
        <f>IF(OR('TRI-3'!AZ19 ="",'TRI-3'!AZ19&lt;0,'TRI-3'!AZ19  &gt;10),"",IF((ROUND(TRUNC(('TRI-3'!AZ19  ),2),0))=10,"A+",IF((ROUND(TRUNC(('TRI-3'!AZ19  ),2),0))=9,"A-",IF((ROUND(TRUNC(('TRI-3'!AZ19   ),2),0))=8,"B+",IF((ROUND(TRUNC(('TRI-3'!AZ19 ),2),0))=7,"B-",IF((ROUND(TRUNC(('TRI-3'!AZ19  ),2),0))=6,"C+",IF((ROUND(TRUNC(('TRI-3'!AZ19  ),2),0))=5,"C-",IF((ROUND(TRUNC(('TRI-3'!AZ19  ),2),0))=4,"D+",IF((ROUND(TRUNC(('TRI-3'!AZ19 ),2),0))=3,"D-",IF((ROUND(TRUNC(('TRI-3'!AZ19 ),2),0))=2,"E+",IF((ROUND(TRUNC(('TRI-3'!AZ19  ),2),0))&lt;=1,"E-","")))))))))))</f>
        <v/>
      </c>
      <c r="BA19" s="51" t="str">
        <f>IF(OR('TRI-3'!BA19 ="",'TRI-3'!BA19&lt;0,'TRI-3'!BA19  &gt;10),"",IF((ROUND(TRUNC(('TRI-3'!BA19  ),2),0))=10,"A+",IF((ROUND(TRUNC(('TRI-3'!BA19  ),2),0))=9,"A-",IF((ROUND(TRUNC(('TRI-3'!BA19   ),2),0))=8,"B+",IF((ROUND(TRUNC(('TRI-3'!BA19 ),2),0))=7,"B-",IF((ROUND(TRUNC(('TRI-3'!BA19  ),2),0))=6,"C+",IF((ROUND(TRUNC(('TRI-3'!BA19  ),2),0))=5,"C-",IF((ROUND(TRUNC(('TRI-3'!BA19  ),2),0))=4,"D+",IF((ROUND(TRUNC(('TRI-3'!BA19 ),2),0))=3,"D-",IF((ROUND(TRUNC(('TRI-3'!BA19 ),2),0))=2,"E+",IF((ROUND(TRUNC(('TRI-3'!BA19  ),2),0))&lt;=1,"E-","")))))))))))</f>
        <v/>
      </c>
      <c r="BB19" s="51" t="str">
        <f>IF(OR('TRI-3'!BB19 ="",'TRI-3'!BB19&lt;0,'TRI-3'!BB19  &gt;10),"",IF((ROUND(TRUNC(('TRI-3'!BB19  ),2),0))=10,"A+",IF((ROUND(TRUNC(('TRI-3'!BB19  ),2),0))=9,"A-",IF((ROUND(TRUNC(('TRI-3'!BB19   ),2),0))=8,"B+",IF((ROUND(TRUNC(('TRI-3'!BB19 ),2),0))=7,"B-",IF((ROUND(TRUNC(('TRI-3'!BB19  ),2),0))=6,"C+",IF((ROUND(TRUNC(('TRI-3'!BB19  ),2),0))=5,"C-",IF((ROUND(TRUNC(('TRI-3'!BB19  ),2),0))=4,"D+",IF((ROUND(TRUNC(('TRI-3'!BB19 ),2),0))=3,"D-",IF((ROUND(TRUNC(('TRI-3'!BB19 ),2),0))=2,"E+",IF((ROUND(TRUNC(('TRI-3'!BB19  ),2),0))&lt;=1,"E-","")))))))))))</f>
        <v/>
      </c>
      <c r="BC19" s="51" t="str">
        <f>IF(OR('TRI-3'!BC19 ="",'TRI-3'!BC19&lt;0,'TRI-3'!BC19  &gt;10),"",IF((ROUND(TRUNC(('TRI-3'!BC19  ),2),0))=10,"A+",IF((ROUND(TRUNC(('TRI-3'!BC19  ),2),0))=9,"A-",IF((ROUND(TRUNC(('TRI-3'!BC19   ),2),0))=8,"B+",IF((ROUND(TRUNC(('TRI-3'!BC19 ),2),0))=7,"B-",IF((ROUND(TRUNC(('TRI-3'!BC19  ),2),0))=6,"C+",IF((ROUND(TRUNC(('TRI-3'!BC19  ),2),0))=5,"C-",IF((ROUND(TRUNC(('TRI-3'!BC19  ),2),0))=4,"D+",IF((ROUND(TRUNC(('TRI-3'!BC19 ),2),0))=3,"D-",IF((ROUND(TRUNC(('TRI-3'!BC19 ),2),0))=2,"E+",IF((ROUND(TRUNC(('TRI-3'!BC19  ),2),0))&lt;=1,"E-","")))))))))))</f>
        <v/>
      </c>
      <c r="BD19" s="51" t="str">
        <f>IF(OR('TRI-3'!BD19 ="",'TRI-3'!BD19&lt;0,'TRI-3'!BD19  &gt;10),"",IF((ROUND(TRUNC(('TRI-3'!BD19  ),2),0))=10,"A+",IF((ROUND(TRUNC(('TRI-3'!BD19  ),2),0))=9,"A-",IF((ROUND(TRUNC(('TRI-3'!BD19   ),2),0))=8,"B+",IF((ROUND(TRUNC(('TRI-3'!BD19 ),2),0))=7,"B-",IF((ROUND(TRUNC(('TRI-3'!BD19  ),2),0))=6,"C+",IF((ROUND(TRUNC(('TRI-3'!BD19  ),2),0))=5,"C-",IF((ROUND(TRUNC(('TRI-3'!BD19  ),2),0))=4,"D+",IF((ROUND(TRUNC(('TRI-3'!BD19 ),2),0))=3,"D-",IF((ROUND(TRUNC(('TRI-3'!BD19 ),2),0))=2,"E+",IF((ROUND(TRUNC(('TRI-3'!BD19  ),2),0))&lt;=1,"E-","")))))))))))</f>
        <v/>
      </c>
      <c r="BE19" s="51" t="str">
        <f>IF(OR('TRI-3'!BE19 ="",'TRI-3'!BE19&lt;0,'TRI-3'!BE19  &gt;10),"",IF((ROUND(TRUNC(('TRI-3'!BE19  ),2),0))=10,"A+",IF((ROUND(TRUNC(('TRI-3'!BE19  ),2),0))=9,"A-",IF((ROUND(TRUNC(('TRI-3'!BE19   ),2),0))=8,"B+",IF((ROUND(TRUNC(('TRI-3'!BE19 ),2),0))=7,"B-",IF((ROUND(TRUNC(('TRI-3'!BE19  ),2),0))=6,"C+",IF((ROUND(TRUNC(('TRI-3'!BE19  ),2),0))=5,"C-",IF((ROUND(TRUNC(('TRI-3'!BE19  ),2),0))=4,"D+",IF((ROUND(TRUNC(('TRI-3'!BE19 ),2),0))=3,"D-",IF((ROUND(TRUNC(('TRI-3'!BE19 ),2),0))=2,"E+",IF((ROUND(TRUNC(('TRI-3'!BE19  ),2),0))&lt;=1,"E-","")))))))))))</f>
        <v/>
      </c>
      <c r="BF19" s="51" t="str">
        <f>IF(OR('TRI-3'!BF19 ="",'TRI-3'!BF19&lt;0,'TRI-3'!BF19  &gt;10),"",IF((ROUND(TRUNC(('TRI-3'!BF19  ),2),0))=10,"A+",IF((ROUND(TRUNC(('TRI-3'!BF19  ),2),0))=9,"A-",IF((ROUND(TRUNC(('TRI-3'!BF19   ),2),0))=8,"B+",IF((ROUND(TRUNC(('TRI-3'!BF19 ),2),0))=7,"B-",IF((ROUND(TRUNC(('TRI-3'!BF19  ),2),0))=6,"C+",IF((ROUND(TRUNC(('TRI-3'!BF19  ),2),0))=5,"C-",IF((ROUND(TRUNC(('TRI-3'!BF19  ),2),0))=4,"D+",IF((ROUND(TRUNC(('TRI-3'!BF19 ),2),0))=3,"D-",IF((ROUND(TRUNC(('TRI-3'!BF19 ),2),0))=2,"E+",IF((ROUND(TRUNC(('TRI-3'!BF19  ),2),0))&lt;=1,"E-","")))))))))))</f>
        <v/>
      </c>
      <c r="BG19" s="51" t="str">
        <f>IF(OR('TRI-3'!BG19 ="",'TRI-3'!BG19&lt;0,'TRI-3'!BG19  &gt;10),"",IF((ROUND(TRUNC(('TRI-3'!BG19  ),2),0))=10,"A+",IF((ROUND(TRUNC(('TRI-3'!BG19  ),2),0))=9,"A-",IF((ROUND(TRUNC(('TRI-3'!BG19   ),2),0))=8,"B+",IF((ROUND(TRUNC(('TRI-3'!BG19 ),2),0))=7,"B-",IF((ROUND(TRUNC(('TRI-3'!BG19  ),2),0))=6,"C+",IF((ROUND(TRUNC(('TRI-3'!BG19  ),2),0))=5,"C-",IF((ROUND(TRUNC(('TRI-3'!BG19  ),2),0))=4,"D+",IF((ROUND(TRUNC(('TRI-3'!BG19 ),2),0))=3,"D-",IF((ROUND(TRUNC(('TRI-3'!BG19 ),2),0))=2,"E+",IF((ROUND(TRUNC(('TRI-3'!BG19  ),2),0))&lt;=1,"E-","")))))))))))</f>
        <v/>
      </c>
      <c r="BH19" s="51" t="str">
        <f>IF(OR('TRI-3'!BH19 ="",'TRI-3'!BH19&lt;0,'TRI-3'!BH19  &gt;10),"",IF((ROUND(TRUNC(('TRI-3'!BH19  ),2),0))=10,"A+",IF((ROUND(TRUNC(('TRI-3'!BH19  ),2),0))=9,"A-",IF((ROUND(TRUNC(('TRI-3'!BH19   ),2),0))=8,"B+",IF((ROUND(TRUNC(('TRI-3'!BH19 ),2),0))=7,"B-",IF((ROUND(TRUNC(('TRI-3'!BH19  ),2),0))=6,"C+",IF((ROUND(TRUNC(('TRI-3'!BH19  ),2),0))=5,"C-",IF((ROUND(TRUNC(('TRI-3'!BH19  ),2),0))=4,"D+",IF((ROUND(TRUNC(('TRI-3'!BH19 ),2),0))=3,"D-",IF((ROUND(TRUNC(('TRI-3'!BH19 ),2),0))=2,"E+",IF((ROUND(TRUNC(('TRI-3'!BH19  ),2),0))&lt;=1,"E-","")))))))))))</f>
        <v/>
      </c>
      <c r="BI19" s="51" t="str">
        <f>IF(OR('TRI-3'!BI19 ="",'TRI-3'!BI19&lt;0,'TRI-3'!BI19  &gt;10),"",IF((ROUND(TRUNC(('TRI-3'!BI19  ),2),0))=10,"A+",IF((ROUND(TRUNC(('TRI-3'!BI19  ),2),0))=9,"A-",IF((ROUND(TRUNC(('TRI-3'!BI19   ),2),0))=8,"B+",IF((ROUND(TRUNC(('TRI-3'!BI19 ),2),0))=7,"B-",IF((ROUND(TRUNC(('TRI-3'!BI19  ),2),0))=6,"C+",IF((ROUND(TRUNC(('TRI-3'!BI19  ),2),0))=5,"C-",IF((ROUND(TRUNC(('TRI-3'!BI19  ),2),0))=4,"D+",IF((ROUND(TRUNC(('TRI-3'!BI19 ),2),0))=3,"D-",IF((ROUND(TRUNC(('TRI-3'!BI19 ),2),0))=2,"E+",IF((ROUND(TRUNC(('TRI-3'!BI19  ),2),0))&lt;=1,"E-","")))))))))))</f>
        <v/>
      </c>
      <c r="BJ19" s="51" t="str">
        <f>IF(OR('TRI-3'!BJ19 ="",'TRI-3'!BJ19&lt;0,'TRI-3'!BJ19  &gt;10),"",IF((ROUND(TRUNC(('TRI-3'!BJ19  ),2),0))=10,"A+",IF((ROUND(TRUNC(('TRI-3'!BJ19  ),2),0))=9,"A-",IF((ROUND(TRUNC(('TRI-3'!BJ19   ),2),0))=8,"B+",IF((ROUND(TRUNC(('TRI-3'!BJ19 ),2),0))=7,"B-",IF((ROUND(TRUNC(('TRI-3'!BJ19  ),2),0))=6,"C+",IF((ROUND(TRUNC(('TRI-3'!BJ19  ),2),0))=5,"C-",IF((ROUND(TRUNC(('TRI-3'!BJ19  ),2),0))=4,"D+",IF((ROUND(TRUNC(('TRI-3'!BJ19 ),2),0))=3,"D-",IF((ROUND(TRUNC(('TRI-3'!BJ19 ),2),0))=2,"E+",IF((ROUND(TRUNC(('TRI-3'!BJ19  ),2),0))&lt;=1,"E-","")))))))))))</f>
        <v/>
      </c>
      <c r="BK19" s="51" t="str">
        <f>IF(OR('TRI-3'!BK19 ="",'TRI-3'!BK19&lt;0,'TRI-3'!BK19  &gt;10),"",IF((ROUND(TRUNC(('TRI-3'!BK19  ),2),0))=10,"A+",IF((ROUND(TRUNC(('TRI-3'!BK19  ),2),0))=9,"A-",IF((ROUND(TRUNC(('TRI-3'!BK19   ),2),0))=8,"B+",IF((ROUND(TRUNC(('TRI-3'!BK19 ),2),0))=7,"B-",IF((ROUND(TRUNC(('TRI-3'!BK19  ),2),0))=6,"C+",IF((ROUND(TRUNC(('TRI-3'!BK19  ),2),0))=5,"C-",IF((ROUND(TRUNC(('TRI-3'!BK19  ),2),0))=4,"D+",IF((ROUND(TRUNC(('TRI-3'!BK19 ),2),0))=3,"D-",IF((ROUND(TRUNC(('TRI-3'!BK19 ),2),0))=2,"E+",IF((ROUND(TRUNC(('TRI-3'!BK19  ),2),0))&lt;=1,"E-","")))))))))))</f>
        <v/>
      </c>
      <c r="BL19" s="51" t="str">
        <f>IF(OR('TRI-3'!BL19 ="",'TRI-3'!BL19&lt;0,'TRI-3'!BL19  &gt;10),"",IF((ROUND(TRUNC(('TRI-3'!BL19  ),2),0))=10,"A+",IF((ROUND(TRUNC(('TRI-3'!BL19  ),2),0))=9,"A-",IF((ROUND(TRUNC(('TRI-3'!BL19   ),2),0))=8,"B+",IF((ROUND(TRUNC(('TRI-3'!BL19 ),2),0))=7,"B-",IF((ROUND(TRUNC(('TRI-3'!BL19  ),2),0))=6,"C+",IF((ROUND(TRUNC(('TRI-3'!BL19  ),2),0))=5,"C-",IF((ROUND(TRUNC(('TRI-3'!BL19  ),2),0))=4,"D+",IF((ROUND(TRUNC(('TRI-3'!BL19 ),2),0))=3,"D-",IF((ROUND(TRUNC(('TRI-3'!BL19 ),2),0))=2,"E+",IF((ROUND(TRUNC(('TRI-3'!BL19  ),2),0))&lt;=1,"E-","")))))))))))</f>
        <v/>
      </c>
      <c r="BM19" s="51" t="str">
        <f>IF(OR('TRI-3'!BM19 ="",'TRI-3'!BM19&lt;0,'TRI-3'!BM19  &gt;10),"",IF((ROUND(TRUNC(('TRI-3'!BM19  ),2),0))=10,"A+",IF((ROUND(TRUNC(('TRI-3'!BM19  ),2),0))=9,"A-",IF((ROUND(TRUNC(('TRI-3'!BM19   ),2),0))=8,"B+",IF((ROUND(TRUNC(('TRI-3'!BM19 ),2),0))=7,"B-",IF((ROUND(TRUNC(('TRI-3'!BM19  ),2),0))=6,"C+",IF((ROUND(TRUNC(('TRI-3'!BM19  ),2),0))=5,"C-",IF((ROUND(TRUNC(('TRI-3'!BM19  ),2),0))=4,"D+",IF((ROUND(TRUNC(('TRI-3'!BM19 ),2),0))=3,"D-",IF((ROUND(TRUNC(('TRI-3'!BM19 ),2),0))=2,"E+",IF((ROUND(TRUNC(('TRI-3'!BM19  ),2),0))&lt;=1,"E-","")))))))))))</f>
        <v/>
      </c>
      <c r="BN19" s="51" t="str">
        <f>IF(OR('TRI-3'!BN19 ="",'TRI-3'!BN19&lt;0,'TRI-3'!BN19  &gt;10),"",IF((ROUND(TRUNC(('TRI-3'!BN19  ),2),0))=10,"A+",IF((ROUND(TRUNC(('TRI-3'!BN19  ),2),0))=9,"A-",IF((ROUND(TRUNC(('TRI-3'!BN19   ),2),0))=8,"B+",IF((ROUND(TRUNC(('TRI-3'!BN19 ),2),0))=7,"B-",IF((ROUND(TRUNC(('TRI-3'!BN19  ),2),0))=6,"C+",IF((ROUND(TRUNC(('TRI-3'!BN19  ),2),0))=5,"C-",IF((ROUND(TRUNC(('TRI-3'!BN19  ),2),0))=4,"D+",IF((ROUND(TRUNC(('TRI-3'!BN19 ),2),0))=3,"D-",IF((ROUND(TRUNC(('TRI-3'!BN19 ),2),0))=2,"E+",IF((ROUND(TRUNC(('TRI-3'!BN19  ),2),0))&lt;=1,"E-","")))))))))))</f>
        <v/>
      </c>
      <c r="BO19" s="51" t="str">
        <f>IF(OR('TRI-3'!BO19 ="",'TRI-3'!BO19&lt;0,'TRI-3'!BO19  &gt;10),"",IF((ROUND(TRUNC(('TRI-3'!BO19  ),2),0))=10,"A+",IF((ROUND(TRUNC(('TRI-3'!BO19  ),2),0))=9,"A-",IF((ROUND(TRUNC(('TRI-3'!BO19   ),2),0))=8,"B+",IF((ROUND(TRUNC(('TRI-3'!BO19 ),2),0))=7,"B-",IF((ROUND(TRUNC(('TRI-3'!BO19  ),2),0))=6,"C+",IF((ROUND(TRUNC(('TRI-3'!BO19  ),2),0))=5,"C-",IF((ROUND(TRUNC(('TRI-3'!BO19  ),2),0))=4,"D+",IF((ROUND(TRUNC(('TRI-3'!BO19 ),2),0))=3,"D-",IF((ROUND(TRUNC(('TRI-3'!BO19 ),2),0))=2,"E+",IF((ROUND(TRUNC(('TRI-3'!BO19  ),2),0))&lt;=1,"E-","")))))))))))</f>
        <v/>
      </c>
      <c r="BP19" s="51" t="str">
        <f>IF(OR('TRI-3'!BP19 ="",'TRI-3'!BP19&lt;0,'TRI-3'!BP19  &gt;10),"",IF((ROUND(TRUNC(('TRI-3'!BP19  ),2),0))=10,"A+",IF((ROUND(TRUNC(('TRI-3'!BP19  ),2),0))=9,"A-",IF((ROUND(TRUNC(('TRI-3'!BP19   ),2),0))=8,"B+",IF((ROUND(TRUNC(('TRI-3'!BP19 ),2),0))=7,"B-",IF((ROUND(TRUNC(('TRI-3'!BP19  ),2),0))=6,"C+",IF((ROUND(TRUNC(('TRI-3'!BP19  ),2),0))=5,"C-",IF((ROUND(TRUNC(('TRI-3'!BP19  ),2),0))=4,"D+",IF((ROUND(TRUNC(('TRI-3'!BP19 ),2),0))=3,"D-",IF((ROUND(TRUNC(('TRI-3'!BP19 ),2),0))=2,"E+",IF((ROUND(TRUNC(('TRI-3'!BP19  ),2),0))&lt;=1,"E-","")))))))))))</f>
        <v/>
      </c>
      <c r="BQ19" s="51" t="str">
        <f>IF(OR('TRI-3'!BQ19 ="",'TRI-3'!BQ19&lt;0,'TRI-3'!BQ19  &gt;10),"",IF((ROUND(TRUNC(('TRI-3'!BQ19  ),2),0))=10,"A+",IF((ROUND(TRUNC(('TRI-3'!BQ19  ),2),0))=9,"A-",IF((ROUND(TRUNC(('TRI-3'!BQ19   ),2),0))=8,"B+",IF((ROUND(TRUNC(('TRI-3'!BQ19 ),2),0))=7,"B-",IF((ROUND(TRUNC(('TRI-3'!BQ19  ),2),0))=6,"C+",IF((ROUND(TRUNC(('TRI-3'!BQ19  ),2),0))=5,"C-",IF((ROUND(TRUNC(('TRI-3'!BQ19  ),2),0))=4,"D+",IF((ROUND(TRUNC(('TRI-3'!BQ19 ),2),0))=3,"D-",IF((ROUND(TRUNC(('TRI-3'!BQ19 ),2),0))=2,"E+",IF((ROUND(TRUNC(('TRI-3'!BQ19  ),2),0))&lt;=1,"E-","")))))))))))</f>
        <v/>
      </c>
      <c r="BR19" s="51" t="str">
        <f>IF(OR('TRI-3'!BR19 ="",'TRI-3'!BR19&lt;0,'TRI-3'!BR19  &gt;10),"",IF((ROUND(TRUNC(('TRI-3'!BR19  ),2),0))=10,"A+",IF((ROUND(TRUNC(('TRI-3'!BR19  ),2),0))=9,"A-",IF((ROUND(TRUNC(('TRI-3'!BR19   ),2),0))=8,"B+",IF((ROUND(TRUNC(('TRI-3'!BR19 ),2),0))=7,"B-",IF((ROUND(TRUNC(('TRI-3'!BR19  ),2),0))=6,"C+",IF((ROUND(TRUNC(('TRI-3'!BR19  ),2),0))=5,"C-",IF((ROUND(TRUNC(('TRI-3'!BR19  ),2),0))=4,"D+",IF((ROUND(TRUNC(('TRI-3'!BR19 ),2),0))=3,"D-",IF((ROUND(TRUNC(('TRI-3'!BR19 ),2),0))=2,"E+",IF((ROUND(TRUNC(('TRI-3'!BR19  ),2),0))&lt;=1,"E-","")))))))))))</f>
        <v/>
      </c>
      <c r="BS19" s="51" t="str">
        <f>IF(OR('TRI-3'!BS19 ="",'TRI-3'!BS19&lt;0,'TRI-3'!BS19  &gt;10),"",IF((ROUND(TRUNC(('TRI-3'!BS19  ),2),0))=10,"A+",IF((ROUND(TRUNC(('TRI-3'!BS19  ),2),0))=9,"A-",IF((ROUND(TRUNC(('TRI-3'!BS19   ),2),0))=8,"B+",IF((ROUND(TRUNC(('TRI-3'!BS19 ),2),0))=7,"B-",IF((ROUND(TRUNC(('TRI-3'!BS19  ),2),0))=6,"C+",IF((ROUND(TRUNC(('TRI-3'!BS19  ),2),0))=5,"C-",IF((ROUND(TRUNC(('TRI-3'!BS19  ),2),0))=4,"D+",IF((ROUND(TRUNC(('TRI-3'!BS19 ),2),0))=3,"D-",IF((ROUND(TRUNC(('TRI-3'!BS19 ),2),0))=2,"E+",IF((ROUND(TRUNC(('TRI-3'!BS19  ),2),0))&lt;=1,"E-","")))))))))))</f>
        <v/>
      </c>
      <c r="BT19" s="51" t="str">
        <f>IF(OR('TRI-3'!BT19 ="",'TRI-3'!BT19&lt;0,'TRI-3'!BT19  &gt;10),"",IF((ROUND(TRUNC(('TRI-3'!BT19  ),2),0))=10,"A+",IF((ROUND(TRUNC(('TRI-3'!BT19  ),2),0))=9,"A-",IF((ROUND(TRUNC(('TRI-3'!BT19   ),2),0))=8,"B+",IF((ROUND(TRUNC(('TRI-3'!BT19 ),2),0))=7,"B-",IF((ROUND(TRUNC(('TRI-3'!BT19  ),2),0))=6,"C+",IF((ROUND(TRUNC(('TRI-3'!BT19  ),2),0))=5,"C-",IF((ROUND(TRUNC(('TRI-3'!BT19  ),2),0))=4,"D+",IF((ROUND(TRUNC(('TRI-3'!BT19 ),2),0))=3,"D-",IF((ROUND(TRUNC(('TRI-3'!BT19 ),2),0))=2,"E+",IF((ROUND(TRUNC(('TRI-3'!BT19  ),2),0))&lt;=1,"E-","")))))))))))</f>
        <v/>
      </c>
      <c r="BU19" s="51" t="str">
        <f>IF(OR('TRI-3'!BU19 ="",'TRI-3'!BU19&lt;0,'TRI-3'!BU19  &gt;10),"",IF((ROUND(TRUNC(('TRI-3'!BU19  ),2),0))=10,"A+",IF((ROUND(TRUNC(('TRI-3'!BU19  ),2),0))=9,"A-",IF((ROUND(TRUNC(('TRI-3'!BU19   ),2),0))=8,"B+",IF((ROUND(TRUNC(('TRI-3'!BU19 ),2),0))=7,"B-",IF((ROUND(TRUNC(('TRI-3'!BU19  ),2),0))=6,"C+",IF((ROUND(TRUNC(('TRI-3'!BU19  ),2),0))=5,"C-",IF((ROUND(TRUNC(('TRI-3'!BU19  ),2),0))=4,"D+",IF((ROUND(TRUNC(('TRI-3'!BU19 ),2),0))=3,"D-",IF((ROUND(TRUNC(('TRI-3'!BU19 ),2),0))=2,"E+",IF((ROUND(TRUNC(('TRI-3'!BU19  ),2),0))&lt;=1,"E-","")))))))))))</f>
        <v/>
      </c>
      <c r="BV19" s="51" t="str">
        <f>IF(OR('TRI-3'!BV19 ="",'TRI-3'!BV19&lt;0,'TRI-3'!BV19  &gt;10),"",IF((ROUND(TRUNC(('TRI-3'!BV19  ),2),0))=10,"A+",IF((ROUND(TRUNC(('TRI-3'!BV19  ),2),0))=9,"A-",IF((ROUND(TRUNC(('TRI-3'!BV19   ),2),0))=8,"B+",IF((ROUND(TRUNC(('TRI-3'!BV19 ),2),0))=7,"B-",IF((ROUND(TRUNC(('TRI-3'!BV19  ),2),0))=6,"C+",IF((ROUND(TRUNC(('TRI-3'!BV19  ),2),0))=5,"C-",IF((ROUND(TRUNC(('TRI-3'!BV19  ),2),0))=4,"D+",IF((ROUND(TRUNC(('TRI-3'!BV19 ),2),0))=3,"D-",IF((ROUND(TRUNC(('TRI-3'!BV19 ),2),0))=2,"E+",IF((ROUND(TRUNC(('TRI-3'!BV19  ),2),0))&lt;=1,"E-","")))))))))))</f>
        <v/>
      </c>
      <c r="BW19" s="51" t="str">
        <f>IF(OR('TRI-3'!BW19 ="",'TRI-3'!BW19&lt;0,'TRI-3'!BW19  &gt;10),"",IF((ROUND(TRUNC(('TRI-3'!BW19  ),2),0))=10,"A+",IF((ROUND(TRUNC(('TRI-3'!BW19  ),2),0))=9,"A-",IF((ROUND(TRUNC(('TRI-3'!BW19   ),2),0))=8,"B+",IF((ROUND(TRUNC(('TRI-3'!BW19 ),2),0))=7,"B-",IF((ROUND(TRUNC(('TRI-3'!BW19  ),2),0))=6,"C+",IF((ROUND(TRUNC(('TRI-3'!BW19  ),2),0))=5,"C-",IF((ROUND(TRUNC(('TRI-3'!BW19  ),2),0))=4,"D+",IF((ROUND(TRUNC(('TRI-3'!BW19 ),2),0))=3,"D-",IF((ROUND(TRUNC(('TRI-3'!BW19 ),2),0))=2,"E+",IF((ROUND(TRUNC(('TRI-3'!BW19  ),2),0))&lt;=1,"E-","")))))))))))</f>
        <v/>
      </c>
      <c r="BX19" s="51" t="str">
        <f>IF(OR('TRI-3'!BX19 ="",'TRI-3'!BX19&lt;0,'TRI-3'!BX19  &gt;10),"",IF((ROUND(TRUNC(('TRI-3'!BX19  ),2),0))=10,"A+",IF((ROUND(TRUNC(('TRI-3'!BX19  ),2),0))=9,"A-",IF((ROUND(TRUNC(('TRI-3'!BX19   ),2),0))=8,"B+",IF((ROUND(TRUNC(('TRI-3'!BX19 ),2),0))=7,"B-",IF((ROUND(TRUNC(('TRI-3'!BX19  ),2),0))=6,"C+",IF((ROUND(TRUNC(('TRI-3'!BX19  ),2),0))=5,"C-",IF((ROUND(TRUNC(('TRI-3'!BX19  ),2),0))=4,"D+",IF((ROUND(TRUNC(('TRI-3'!BX19 ),2),0))=3,"D-",IF((ROUND(TRUNC(('TRI-3'!BX19 ),2),0))=2,"E+",IF((ROUND(TRUNC(('TRI-3'!BX19  ),2),0))&lt;=1,"E-","")))))))))))</f>
        <v/>
      </c>
      <c r="BY19" s="51" t="str">
        <f>IF(OR('TRI-3'!BY19 ="",'TRI-3'!BY19&lt;0,'TRI-3'!BY19  &gt;10),"",IF((ROUND(TRUNC(('TRI-3'!BY19  ),2),0))=10,"A+",IF((ROUND(TRUNC(('TRI-3'!BY19  ),2),0))=9,"A-",IF((ROUND(TRUNC(('TRI-3'!BY19   ),2),0))=8,"B+",IF((ROUND(TRUNC(('TRI-3'!BY19 ),2),0))=7,"B-",IF((ROUND(TRUNC(('TRI-3'!BY19  ),2),0))=6,"C+",IF((ROUND(TRUNC(('TRI-3'!BY19  ),2),0))=5,"C-",IF((ROUND(TRUNC(('TRI-3'!BY19  ),2),0))=4,"D+",IF((ROUND(TRUNC(('TRI-3'!BY19 ),2),0))=3,"D-",IF((ROUND(TRUNC(('TRI-3'!BY19 ),2),0))=2,"E+",IF((ROUND(TRUNC(('TRI-3'!BY19  ),2),0))&lt;=1,"E-","")))))))))))</f>
        <v/>
      </c>
      <c r="BZ19" s="51" t="str">
        <f>IF(OR('TRI-3'!BZ19 ="",'TRI-3'!BZ19&lt;0,'TRI-3'!BZ19  &gt;10),"",IF((ROUND(TRUNC(('TRI-3'!BZ19  ),2),0))=10,"A+",IF((ROUND(TRUNC(('TRI-3'!BZ19  ),2),0))=9,"A-",IF((ROUND(TRUNC(('TRI-3'!BZ19   ),2),0))=8,"B+",IF((ROUND(TRUNC(('TRI-3'!BZ19 ),2),0))=7,"B-",IF((ROUND(TRUNC(('TRI-3'!BZ19  ),2),0))=6,"C+",IF((ROUND(TRUNC(('TRI-3'!BZ19  ),2),0))=5,"C-",IF((ROUND(TRUNC(('TRI-3'!BZ19  ),2),0))=4,"D+",IF((ROUND(TRUNC(('TRI-3'!BZ19 ),2),0))=3,"D-",IF((ROUND(TRUNC(('TRI-3'!BZ19 ),2),0))=2,"E+",IF((ROUND(TRUNC(('TRI-3'!BZ19  ),2),0))&lt;=1,"E-","")))))))))))</f>
        <v/>
      </c>
      <c r="CA19" s="51" t="str">
        <f>IF(OR('TRI-3'!CA19 ="",'TRI-3'!CA19&lt;0,'TRI-3'!CA19  &gt;10),"",IF((ROUND(TRUNC(('TRI-3'!CA19  ),2),0))=10,"A+",IF((ROUND(TRUNC(('TRI-3'!CA19  ),2),0))=9,"A-",IF((ROUND(TRUNC(('TRI-3'!CA19   ),2),0))=8,"B+",IF((ROUND(TRUNC(('TRI-3'!CA19 ),2),0))=7,"B-",IF((ROUND(TRUNC(('TRI-3'!CA19  ),2),0))=6,"C+",IF((ROUND(TRUNC(('TRI-3'!CA19  ),2),0))=5,"C-",IF((ROUND(TRUNC(('TRI-3'!CA19  ),2),0))=4,"D+",IF((ROUND(TRUNC(('TRI-3'!CA19 ),2),0))=3,"D-",IF((ROUND(TRUNC(('TRI-3'!CA19 ),2),0))=2,"E+",IF((ROUND(TRUNC(('TRI-3'!CA19  ),2),0))&lt;=1,"E-","")))))))))))</f>
        <v/>
      </c>
      <c r="CB19" s="51" t="str">
        <f>IF(OR('TRI-3'!CB19 ="",'TRI-3'!CB19&lt;0,'TRI-3'!CB19  &gt;10),"",IF((ROUND(TRUNC(('TRI-3'!CB19  ),2),0))=10,"A+",IF((ROUND(TRUNC(('TRI-3'!CB19  ),2),0))=9,"A-",IF((ROUND(TRUNC(('TRI-3'!CB19   ),2),0))=8,"B+",IF((ROUND(TRUNC(('TRI-3'!CB19 ),2),0))=7,"B-",IF((ROUND(TRUNC(('TRI-3'!CB19  ),2),0))=6,"C+",IF((ROUND(TRUNC(('TRI-3'!CB19  ),2),0))=5,"C-",IF((ROUND(TRUNC(('TRI-3'!CB19  ),2),0))=4,"D+",IF((ROUND(TRUNC(('TRI-3'!CB19 ),2),0))=3,"D-",IF((ROUND(TRUNC(('TRI-3'!CB19 ),2),0))=2,"E+",IF((ROUND(TRUNC(('TRI-3'!CB19  ),2),0))&lt;=1,"E-","")))))))))))</f>
        <v/>
      </c>
      <c r="CC19" s="51" t="str">
        <f>IF(OR('TRI-3'!CC19 ="",'TRI-3'!CC19&lt;0,'TRI-3'!CC19  &gt;10),"",IF((ROUND(TRUNC(('TRI-3'!CC19  ),2),0))=10,"A+",IF((ROUND(TRUNC(('TRI-3'!CC19  ),2),0))=9,"A-",IF((ROUND(TRUNC(('TRI-3'!CC19   ),2),0))=8,"B+",IF((ROUND(TRUNC(('TRI-3'!CC19 ),2),0))=7,"B-",IF((ROUND(TRUNC(('TRI-3'!CC19  ),2),0))=6,"C+",IF((ROUND(TRUNC(('TRI-3'!CC19  ),2),0))=5,"C-",IF((ROUND(TRUNC(('TRI-3'!CC19  ),2),0))=4,"D+",IF((ROUND(TRUNC(('TRI-3'!CC19 ),2),0))=3,"D-",IF((ROUND(TRUNC(('TRI-3'!CC19 ),2),0))=2,"E+",IF((ROUND(TRUNC(('TRI-3'!CC19  ),2),0))&lt;=1,"E-","")))))))))))</f>
        <v/>
      </c>
      <c r="CD19" s="51" t="str">
        <f>IF(OR('TRI-3'!CD19 ="",'TRI-3'!CD19&lt;0,'TRI-3'!CD19  &gt;10),"",IF((ROUND(TRUNC(('TRI-3'!CD19  ),2),0))=10,"A+",IF((ROUND(TRUNC(('TRI-3'!CD19  ),2),0))=9,"A-",IF((ROUND(TRUNC(('TRI-3'!CD19   ),2),0))=8,"B+",IF((ROUND(TRUNC(('TRI-3'!CD19 ),2),0))=7,"B-",IF((ROUND(TRUNC(('TRI-3'!CD19  ),2),0))=6,"C+",IF((ROUND(TRUNC(('TRI-3'!CD19  ),2),0))=5,"C-",IF((ROUND(TRUNC(('TRI-3'!CD19  ),2),0))=4,"D+",IF((ROUND(TRUNC(('TRI-3'!CD19 ),2),0))=3,"D-",IF((ROUND(TRUNC(('TRI-3'!CD19 ),2),0))=2,"E+",IF((ROUND(TRUNC(('TRI-3'!CD19  ),2),0))&lt;=1,"E-","")))))))))))</f>
        <v/>
      </c>
      <c r="CE19" s="51" t="str">
        <f>IF(OR('TRI-3'!CE19 ="",'TRI-3'!CE19&lt;0,'TRI-3'!CE19  &gt;10),"",IF((ROUND(TRUNC(('TRI-3'!CE19  ),2),0))=10,"A+",IF((ROUND(TRUNC(('TRI-3'!CE19  ),2),0))=9,"A-",IF((ROUND(TRUNC(('TRI-3'!CE19   ),2),0))=8,"B+",IF((ROUND(TRUNC(('TRI-3'!CE19 ),2),0))=7,"B-",IF((ROUND(TRUNC(('TRI-3'!CE19  ),2),0))=6,"C+",IF((ROUND(TRUNC(('TRI-3'!CE19  ),2),0))=5,"C-",IF((ROUND(TRUNC(('TRI-3'!CE19  ),2),0))=4,"D+",IF((ROUND(TRUNC(('TRI-3'!CE19 ),2),0))=3,"D-",IF((ROUND(TRUNC(('TRI-3'!CE19 ),2),0))=2,"E+",IF((ROUND(TRUNC(('TRI-3'!CE19  ),2),0))&lt;=1,"E-","")))))))))))</f>
        <v/>
      </c>
      <c r="CF19" s="51" t="str">
        <f>IF(OR('TRI-3'!CF19 ="",'TRI-3'!CF19&lt;0,'TRI-3'!CF19  &gt;10),"",IF((ROUND(TRUNC(('TRI-3'!CF19  ),2),0))=10,"A+",IF((ROUND(TRUNC(('TRI-3'!CF19  ),2),0))=9,"A-",IF((ROUND(TRUNC(('TRI-3'!CF19   ),2),0))=8,"B+",IF((ROUND(TRUNC(('TRI-3'!CF19 ),2),0))=7,"B-",IF((ROUND(TRUNC(('TRI-3'!CF19  ),2),0))=6,"C+",IF((ROUND(TRUNC(('TRI-3'!CF19  ),2),0))=5,"C-",IF((ROUND(TRUNC(('TRI-3'!CF19  ),2),0))=4,"D+",IF((ROUND(TRUNC(('TRI-3'!CF19 ),2),0))=3,"D-",IF((ROUND(TRUNC(('TRI-3'!CF19 ),2),0))=2,"E+",IF((ROUND(TRUNC(('TRI-3'!CF19  ),2),0))&lt;=1,"E-","")))))))))))</f>
        <v/>
      </c>
      <c r="CG19" s="51" t="str">
        <f>IF(OR('TRI-3'!CG19 ="",'TRI-3'!CG19&lt;0,'TRI-3'!CG19  &gt;10),"",IF((ROUND(TRUNC(('TRI-3'!CG19  ),2),0))=10,"A+",IF((ROUND(TRUNC(('TRI-3'!CG19  ),2),0))=9,"A-",IF((ROUND(TRUNC(('TRI-3'!CG19   ),2),0))=8,"B+",IF((ROUND(TRUNC(('TRI-3'!CG19 ),2),0))=7,"B-",IF((ROUND(TRUNC(('TRI-3'!CG19  ),2),0))=6,"C+",IF((ROUND(TRUNC(('TRI-3'!CG19  ),2),0))=5,"C-",IF((ROUND(TRUNC(('TRI-3'!CG19  ),2),0))=4,"D+",IF((ROUND(TRUNC(('TRI-3'!CG19 ),2),0))=3,"D-",IF((ROUND(TRUNC(('TRI-3'!CG19 ),2),0))=2,"E+",IF((ROUND(TRUNC(('TRI-3'!CG19  ),2),0))&lt;=1,"E-","")))))))))))</f>
        <v/>
      </c>
      <c r="CH19" s="51" t="str">
        <f>IF(OR('TRI-3'!CH19 ="",'TRI-3'!CH19&lt;0,'TRI-3'!CH19  &gt;10),"",IF((ROUND(TRUNC(('TRI-3'!CH19  ),2),0))=10,"A+",IF((ROUND(TRUNC(('TRI-3'!CH19  ),2),0))=9,"A-",IF((ROUND(TRUNC(('TRI-3'!CH19   ),2),0))=8,"B+",IF((ROUND(TRUNC(('TRI-3'!CH19 ),2),0))=7,"B-",IF((ROUND(TRUNC(('TRI-3'!CH19  ),2),0))=6,"C+",IF((ROUND(TRUNC(('TRI-3'!CH19  ),2),0))=5,"C-",IF((ROUND(TRUNC(('TRI-3'!CH19  ),2),0))=4,"D+",IF((ROUND(TRUNC(('TRI-3'!CH19 ),2),0))=3,"D-",IF((ROUND(TRUNC(('TRI-3'!CH19 ),2),0))=2,"E+",IF((ROUND(TRUNC(('TRI-3'!CH19  ),2),0))&lt;=1,"E-","")))))))))))</f>
        <v/>
      </c>
      <c r="CI19" s="51" t="str">
        <f>IF(OR('TRI-3'!CI19 ="",'TRI-3'!CI19&lt;0,'TRI-3'!CI19  &gt;10),"",IF((ROUND(TRUNC(('TRI-3'!CI19  ),2),0))=10,"A+",IF((ROUND(TRUNC(('TRI-3'!CI19  ),2),0))=9,"A-",IF((ROUND(TRUNC(('TRI-3'!CI19   ),2),0))=8,"B+",IF((ROUND(TRUNC(('TRI-3'!CI19 ),2),0))=7,"B-",IF((ROUND(TRUNC(('TRI-3'!CI19  ),2),0))=6,"C+",IF((ROUND(TRUNC(('TRI-3'!CI19  ),2),0))=5,"C-",IF((ROUND(TRUNC(('TRI-3'!CI19  ),2),0))=4,"D+",IF((ROUND(TRUNC(('TRI-3'!CI19 ),2),0))=3,"D-",IF((ROUND(TRUNC(('TRI-3'!CI19 ),2),0))=2,"E+",IF((ROUND(TRUNC(('TRI-3'!CI19  ),2),0))&lt;=1,"E-","")))))))))))</f>
        <v/>
      </c>
      <c r="CJ19" s="51" t="str">
        <f>IF(OR('TRI-3'!CJ19 ="",'TRI-3'!CJ19&lt;0,'TRI-3'!CJ19  &gt;10),"",IF((ROUND(TRUNC(('TRI-3'!CJ19  ),2),0))=10,"A+",IF((ROUND(TRUNC(('TRI-3'!CJ19  ),2),0))=9,"A-",IF((ROUND(TRUNC(('TRI-3'!CJ19   ),2),0))=8,"B+",IF((ROUND(TRUNC(('TRI-3'!CJ19 ),2),0))=7,"B-",IF((ROUND(TRUNC(('TRI-3'!CJ19  ),2),0))=6,"C+",IF((ROUND(TRUNC(('TRI-3'!CJ19  ),2),0))=5,"C-",IF((ROUND(TRUNC(('TRI-3'!CJ19  ),2),0))=4,"D+",IF((ROUND(TRUNC(('TRI-3'!CJ19 ),2),0))=3,"D-",IF((ROUND(TRUNC(('TRI-3'!CJ19 ),2),0))=2,"E+",IF((ROUND(TRUNC(('TRI-3'!CJ19  ),2),0))&lt;=1,"E-","")))))))))))</f>
        <v/>
      </c>
      <c r="CK19" s="51" t="str">
        <f>IF(OR('TRI-3'!CK19 ="",'TRI-3'!CK19&lt;0,'TRI-3'!CK19  &gt;10),"",IF((ROUND(TRUNC(('TRI-3'!CK19  ),2),0))=10,"A+",IF((ROUND(TRUNC(('TRI-3'!CK19  ),2),0))=9,"A-",IF((ROUND(TRUNC(('TRI-3'!CK19   ),2),0))=8,"B+",IF((ROUND(TRUNC(('TRI-3'!CK19 ),2),0))=7,"B-",IF((ROUND(TRUNC(('TRI-3'!CK19  ),2),0))=6,"C+",IF((ROUND(TRUNC(('TRI-3'!CK19  ),2),0))=5,"C-",IF((ROUND(TRUNC(('TRI-3'!CK19  ),2),0))=4,"D+",IF((ROUND(TRUNC(('TRI-3'!CK19 ),2),0))=3,"D-",IF((ROUND(TRUNC(('TRI-3'!CK19 ),2),0))=2,"E+",IF((ROUND(TRUNC(('TRI-3'!CK19  ),2),0))&lt;=1,"E-","")))))))))))</f>
        <v/>
      </c>
      <c r="CL19" s="51" t="str">
        <f>IF(OR('TRI-3'!CL19 ="",'TRI-3'!CL19&lt;0,'TRI-3'!CL19  &gt;10),"",IF((ROUND(TRUNC(('TRI-3'!CL19  ),2),0))=10,"A+",IF((ROUND(TRUNC(('TRI-3'!CL19  ),2),0))=9,"A-",IF((ROUND(TRUNC(('TRI-3'!CL19   ),2),0))=8,"B+",IF((ROUND(TRUNC(('TRI-3'!CL19 ),2),0))=7,"B-",IF((ROUND(TRUNC(('TRI-3'!CL19  ),2),0))=6,"C+",IF((ROUND(TRUNC(('TRI-3'!CL19  ),2),0))=5,"C-",IF((ROUND(TRUNC(('TRI-3'!CL19  ),2),0))=4,"D+",IF((ROUND(TRUNC(('TRI-3'!CL19 ),2),0))=3,"D-",IF((ROUND(TRUNC(('TRI-3'!CL19 ),2),0))=2,"E+",IF((ROUND(TRUNC(('TRI-3'!CL19  ),2),0))&lt;=1,"E-","")))))))))))</f>
        <v/>
      </c>
      <c r="CM19" s="51" t="str">
        <f>IF(OR('TRI-3'!CM19 ="",'TRI-3'!CM19&lt;0,'TRI-3'!CM19  &gt;10),"",IF((ROUND(TRUNC(('TRI-3'!CM19  ),2),0))=10,"A+",IF((ROUND(TRUNC(('TRI-3'!CM19  ),2),0))=9,"A-",IF((ROUND(TRUNC(('TRI-3'!CM19   ),2),0))=8,"B+",IF((ROUND(TRUNC(('TRI-3'!CM19 ),2),0))=7,"B-",IF((ROUND(TRUNC(('TRI-3'!CM19  ),2),0))=6,"C+",IF((ROUND(TRUNC(('TRI-3'!CM19  ),2),0))=5,"C-",IF((ROUND(TRUNC(('TRI-3'!CM19  ),2),0))=4,"D+",IF((ROUND(TRUNC(('TRI-3'!CM19 ),2),0))=3,"D-",IF((ROUND(TRUNC(('TRI-3'!CM19 ),2),0))=2,"E+",IF((ROUND(TRUNC(('TRI-3'!CM19  ),2),0))&lt;=1,"E-","")))))))))))</f>
        <v/>
      </c>
      <c r="CN19" s="51" t="str">
        <f>IF(OR('TRI-3'!CN19 ="",'TRI-3'!CN19&lt;0,'TRI-3'!CN19  &gt;10),"",IF((ROUND(TRUNC(('TRI-3'!CN19  ),2),0))=10,"A+",IF((ROUND(TRUNC(('TRI-3'!CN19  ),2),0))=9,"A-",IF((ROUND(TRUNC(('TRI-3'!CN19   ),2),0))=8,"B+",IF((ROUND(TRUNC(('TRI-3'!CN19 ),2),0))=7,"B-",IF((ROUND(TRUNC(('TRI-3'!CN19  ),2),0))=6,"C+",IF((ROUND(TRUNC(('TRI-3'!CN19  ),2),0))=5,"C-",IF((ROUND(TRUNC(('TRI-3'!CN19  ),2),0))=4,"D+",IF((ROUND(TRUNC(('TRI-3'!CN19 ),2),0))=3,"D-",IF((ROUND(TRUNC(('TRI-3'!CN19 ),2),0))=2,"E+",IF((ROUND(TRUNC(('TRI-3'!CN19  ),2),0))&lt;=1,"E-","")))))))))))</f>
        <v/>
      </c>
      <c r="CO19" s="51" t="str">
        <f>IF(OR('TRI-3'!CO19 ="",'TRI-3'!CO19&lt;0,'TRI-3'!CO19  &gt;10),"",IF((ROUND(TRUNC(('TRI-3'!CO19  ),2),0))=10,"A+",IF((ROUND(TRUNC(('TRI-3'!CO19  ),2),0))=9,"A-",IF((ROUND(TRUNC(('TRI-3'!CO19   ),2),0))=8,"B+",IF((ROUND(TRUNC(('TRI-3'!CO19 ),2),0))=7,"B-",IF((ROUND(TRUNC(('TRI-3'!CO19  ),2),0))=6,"C+",IF((ROUND(TRUNC(('TRI-3'!CO19  ),2),0))=5,"C-",IF((ROUND(TRUNC(('TRI-3'!CO19  ),2),0))=4,"D+",IF((ROUND(TRUNC(('TRI-3'!CO19 ),2),0))=3,"D-",IF((ROUND(TRUNC(('TRI-3'!CO19 ),2),0))=2,"E+",IF((ROUND(TRUNC(('TRI-3'!CO19  ),2),0))&lt;=1,"E-","")))))))))))</f>
        <v/>
      </c>
      <c r="CP19" s="51" t="str">
        <f>IF(OR('TRI-3'!CP19 ="",'TRI-3'!CP19&lt;0,'TRI-3'!CP19  &gt;10),"",IF((ROUND(TRUNC(('TRI-3'!CP19  ),2),0))=10,"A+",IF((ROUND(TRUNC(('TRI-3'!CP19  ),2),0))=9,"A-",IF((ROUND(TRUNC(('TRI-3'!CP19   ),2),0))=8,"B+",IF((ROUND(TRUNC(('TRI-3'!CP19 ),2),0))=7,"B-",IF((ROUND(TRUNC(('TRI-3'!CP19  ),2),0))=6,"C+",IF((ROUND(TRUNC(('TRI-3'!CP19  ),2),0))=5,"C-",IF((ROUND(TRUNC(('TRI-3'!CP19  ),2),0))=4,"D+",IF((ROUND(TRUNC(('TRI-3'!CP19 ),2),0))=3,"D-",IF((ROUND(TRUNC(('TRI-3'!CP19 ),2),0))=2,"E+",IF((ROUND(TRUNC(('TRI-3'!CP19  ),2),0))&lt;=1,"E-","")))))))))))</f>
        <v/>
      </c>
      <c r="CQ19" s="51" t="str">
        <f>IF(OR('TRI-3'!CQ19 ="",'TRI-3'!CQ19&lt;0,'TRI-3'!CQ19  &gt;10),"",IF((ROUND(TRUNC(('TRI-3'!CQ19  ),2),0))=10,"A+",IF((ROUND(TRUNC(('TRI-3'!CQ19  ),2),0))=9,"A-",IF((ROUND(TRUNC(('TRI-3'!CQ19   ),2),0))=8,"B+",IF((ROUND(TRUNC(('TRI-3'!CQ19 ),2),0))=7,"B-",IF((ROUND(TRUNC(('TRI-3'!CQ19  ),2),0))=6,"C+",IF((ROUND(TRUNC(('TRI-3'!CQ19  ),2),0))=5,"C-",IF((ROUND(TRUNC(('TRI-3'!CQ19  ),2),0))=4,"D+",IF((ROUND(TRUNC(('TRI-3'!CQ19 ),2),0))=3,"D-",IF((ROUND(TRUNC(('TRI-3'!CQ19 ),2),0))=2,"E+",IF((ROUND(TRUNC(('TRI-3'!CQ19  ),2),0))&lt;=1,"E-","")))))))))))</f>
        <v/>
      </c>
      <c r="CR19" s="51" t="str">
        <f>IF(OR('TRI-3'!CR19 ="",'TRI-3'!CR19&lt;0,'TRI-3'!CR19  &gt;10),"",IF((ROUND(TRUNC(('TRI-3'!CR19  ),2),0))=10,"A+",IF((ROUND(TRUNC(('TRI-3'!CR19  ),2),0))=9,"A-",IF((ROUND(TRUNC(('TRI-3'!CR19   ),2),0))=8,"B+",IF((ROUND(TRUNC(('TRI-3'!CR19 ),2),0))=7,"B-",IF((ROUND(TRUNC(('TRI-3'!CR19  ),2),0))=6,"C+",IF((ROUND(TRUNC(('TRI-3'!CR19  ),2),0))=5,"C-",IF((ROUND(TRUNC(('TRI-3'!CR19  ),2),0))=4,"D+",IF((ROUND(TRUNC(('TRI-3'!CR19 ),2),0))=3,"D-",IF((ROUND(TRUNC(('TRI-3'!CR19 ),2),0))=2,"E+",IF((ROUND(TRUNC(('TRI-3'!CR19  ),2),0))&lt;=1,"E-","")))))))))))</f>
        <v/>
      </c>
      <c r="CS19" s="51" t="str">
        <f>IF(OR('TRI-3'!CS19 ="",'TRI-3'!CS19&lt;0,'TRI-3'!CS19  &gt;10),"",IF((ROUND(TRUNC(('TRI-3'!CS19  ),2),0))=10,"A+",IF((ROUND(TRUNC(('TRI-3'!CS19  ),2),0))=9,"A-",IF((ROUND(TRUNC(('TRI-3'!CS19   ),2),0))=8,"B+",IF((ROUND(TRUNC(('TRI-3'!CS19 ),2),0))=7,"B-",IF((ROUND(TRUNC(('TRI-3'!CS19  ),2),0))=6,"C+",IF((ROUND(TRUNC(('TRI-3'!CS19  ),2),0))=5,"C-",IF((ROUND(TRUNC(('TRI-3'!CS19  ),2),0))=4,"D+",IF((ROUND(TRUNC(('TRI-3'!CS19 ),2),0))=3,"D-",IF((ROUND(TRUNC(('TRI-3'!CS19 ),2),0))=2,"E+",IF((ROUND(TRUNC(('TRI-3'!CS19  ),2),0))&lt;=1,"E-","")))))))))))</f>
        <v/>
      </c>
      <c r="CT19" s="51" t="str">
        <f>IF(OR('TRI-3'!CT19 ="",'TRI-3'!CT19&lt;0,'TRI-3'!CT19  &gt;10),"",IF((ROUND(TRUNC(('TRI-3'!CT19  ),2),0))=10,"A+",IF((ROUND(TRUNC(('TRI-3'!CT19  ),2),0))=9,"A-",IF((ROUND(TRUNC(('TRI-3'!CT19   ),2),0))=8,"B+",IF((ROUND(TRUNC(('TRI-3'!CT19 ),2),0))=7,"B-",IF((ROUND(TRUNC(('TRI-3'!CT19  ),2),0))=6,"C+",IF((ROUND(TRUNC(('TRI-3'!CT19  ),2),0))=5,"C-",IF((ROUND(TRUNC(('TRI-3'!CT19  ),2),0))=4,"D+",IF((ROUND(TRUNC(('TRI-3'!CT19 ),2),0))=3,"D-",IF((ROUND(TRUNC(('TRI-3'!CT19 ),2),0))=2,"E+",IF((ROUND(TRUNC(('TRI-3'!CT19  ),2),0))&lt;=1,"E-","")))))))))))</f>
        <v/>
      </c>
      <c r="CU19" s="51" t="str">
        <f>IF(OR('TRI-3'!CU19 ="",'TRI-3'!CU19&lt;0,'TRI-3'!CU19  &gt;10),"",IF((ROUND(TRUNC(('TRI-3'!CU19  ),2),0))=10,"A+",IF((ROUND(TRUNC(('TRI-3'!CU19  ),2),0))=9,"A-",IF((ROUND(TRUNC(('TRI-3'!CU19   ),2),0))=8,"B+",IF((ROUND(TRUNC(('TRI-3'!CU19 ),2),0))=7,"B-",IF((ROUND(TRUNC(('TRI-3'!CU19  ),2),0))=6,"C+",IF((ROUND(TRUNC(('TRI-3'!CU19  ),2),0))=5,"C-",IF((ROUND(TRUNC(('TRI-3'!CU19  ),2),0))=4,"D+",IF((ROUND(TRUNC(('TRI-3'!CU19 ),2),0))=3,"D-",IF((ROUND(TRUNC(('TRI-3'!CU19 ),2),0))=2,"E+",IF((ROUND(TRUNC(('TRI-3'!CU19  ),2),0))&lt;=1,"E-","")))))))))))</f>
        <v/>
      </c>
      <c r="CV19" s="51" t="str">
        <f>IF(OR('TRI-3'!CV19 ="",'TRI-3'!CV19&lt;0,'TRI-3'!CV19  &gt;10),"",IF((ROUND(TRUNC(('TRI-3'!CV19  ),2),0))=10,"A+",IF((ROUND(TRUNC(('TRI-3'!CV19  ),2),0))=9,"A-",IF((ROUND(TRUNC(('TRI-3'!CV19   ),2),0))=8,"B+",IF((ROUND(TRUNC(('TRI-3'!CV19 ),2),0))=7,"B-",IF((ROUND(TRUNC(('TRI-3'!CV19  ),2),0))=6,"C+",IF((ROUND(TRUNC(('TRI-3'!CV19  ),2),0))=5,"C-",IF((ROUND(TRUNC(('TRI-3'!CV19  ),2),0))=4,"D+",IF((ROUND(TRUNC(('TRI-3'!CV19 ),2),0))=3,"D-",IF((ROUND(TRUNC(('TRI-3'!CV19 ),2),0))=2,"E+",IF((ROUND(TRUNC(('TRI-3'!CV19  ),2),0))&lt;=1,"E-","")))))))))))</f>
        <v/>
      </c>
      <c r="CW19" s="51" t="str">
        <f>IF(OR('TRI-3'!CW19 ="",'TRI-3'!CW19&lt;0,'TRI-3'!CW19  &gt;10),"",IF((ROUND(TRUNC(('TRI-3'!CW19  ),2),0))=10,"A+",IF((ROUND(TRUNC(('TRI-3'!CW19  ),2),0))=9,"A-",IF((ROUND(TRUNC(('TRI-3'!CW19   ),2),0))=8,"B+",IF((ROUND(TRUNC(('TRI-3'!CW19 ),2),0))=7,"B-",IF((ROUND(TRUNC(('TRI-3'!CW19  ),2),0))=6,"C+",IF((ROUND(TRUNC(('TRI-3'!CW19  ),2),0))=5,"C-",IF((ROUND(TRUNC(('TRI-3'!CW19  ),2),0))=4,"D+",IF((ROUND(TRUNC(('TRI-3'!CW19 ),2),0))=3,"D-",IF((ROUND(TRUNC(('TRI-3'!CW19 ),2),0))=2,"E+",IF((ROUND(TRUNC(('TRI-3'!CW19  ),2),0))&lt;=1,"E-","")))))))))))</f>
        <v/>
      </c>
      <c r="CX19" s="51" t="str">
        <f>IF(OR('TRI-3'!CX19 ="",'TRI-3'!CX19&lt;0,'TRI-3'!CX19  &gt;10),"",IF((ROUND(TRUNC(('TRI-3'!CX19  ),2),0))=10,"A+",IF((ROUND(TRUNC(('TRI-3'!CX19  ),2),0))=9,"A-",IF((ROUND(TRUNC(('TRI-3'!CX19   ),2),0))=8,"B+",IF((ROUND(TRUNC(('TRI-3'!CX19 ),2),0))=7,"B-",IF((ROUND(TRUNC(('TRI-3'!CX19  ),2),0))=6,"C+",IF((ROUND(TRUNC(('TRI-3'!CX19  ),2),0))=5,"C-",IF((ROUND(TRUNC(('TRI-3'!CX19  ),2),0))=4,"D+",IF((ROUND(TRUNC(('TRI-3'!CX19 ),2),0))=3,"D-",IF((ROUND(TRUNC(('TRI-3'!CX19 ),2),0))=2,"E+",IF((ROUND(TRUNC(('TRI-3'!CX19  ),2),0))&lt;=1,"E-","")))))))))))</f>
        <v/>
      </c>
      <c r="CY19" s="51" t="str">
        <f>IF(OR('TRI-3'!CY19 ="",'TRI-3'!CY19&lt;0,'TRI-3'!CY19  &gt;10),"",IF((ROUND(TRUNC(('TRI-3'!CY19  ),2),0))=10,"A+",IF((ROUND(TRUNC(('TRI-3'!CY19  ),2),0))=9,"A-",IF((ROUND(TRUNC(('TRI-3'!CY19   ),2),0))=8,"B+",IF((ROUND(TRUNC(('TRI-3'!CY19 ),2),0))=7,"B-",IF((ROUND(TRUNC(('TRI-3'!CY19  ),2),0))=6,"C+",IF((ROUND(TRUNC(('TRI-3'!CY19  ),2),0))=5,"C-",IF((ROUND(TRUNC(('TRI-3'!CY19  ),2),0))=4,"D+",IF((ROUND(TRUNC(('TRI-3'!CY19 ),2),0))=3,"D-",IF((ROUND(TRUNC(('TRI-3'!CY19 ),2),0))=2,"E+",IF((ROUND(TRUNC(('TRI-3'!CY19  ),2),0))&lt;=1,"E-","")))))))))))</f>
        <v/>
      </c>
      <c r="CZ19" s="51" t="str">
        <f>IF(OR('TRI-3'!CZ19 ="",'TRI-3'!CZ19&lt;0,'TRI-3'!CZ19  &gt;10),"",IF((ROUND(TRUNC(('TRI-3'!CZ19  ),2),0))=10,"A+",IF((ROUND(TRUNC(('TRI-3'!CZ19  ),2),0))=9,"A-",IF((ROUND(TRUNC(('TRI-3'!CZ19   ),2),0))=8,"B+",IF((ROUND(TRUNC(('TRI-3'!CZ19 ),2),0))=7,"B-",IF((ROUND(TRUNC(('TRI-3'!CZ19  ),2),0))=6,"C+",IF((ROUND(TRUNC(('TRI-3'!CZ19  ),2),0))=5,"C-",IF((ROUND(TRUNC(('TRI-3'!CZ19  ),2),0))=4,"D+",IF((ROUND(TRUNC(('TRI-3'!CZ19 ),2),0))=3,"D-",IF((ROUND(TRUNC(('TRI-3'!CZ19 ),2),0))=2,"E+",IF((ROUND(TRUNC(('TRI-3'!CZ19  ),2),0))&lt;=1,"E-","")))))))))))</f>
        <v/>
      </c>
      <c r="DA19" s="51" t="str">
        <f>IF(OR('TRI-3'!DA19 ="",'TRI-3'!DA19&lt;0,'TRI-3'!DA19  &gt;10),"",IF((ROUND(TRUNC(('TRI-3'!DA19  ),2),0))=10,"A+",IF((ROUND(TRUNC(('TRI-3'!DA19  ),2),0))=9,"A-",IF((ROUND(TRUNC(('TRI-3'!DA19   ),2),0))=8,"B+",IF((ROUND(TRUNC(('TRI-3'!DA19 ),2),0))=7,"B-",IF((ROUND(TRUNC(('TRI-3'!DA19  ),2),0))=6,"C+",IF((ROUND(TRUNC(('TRI-3'!DA19  ),2),0))=5,"C-",IF((ROUND(TRUNC(('TRI-3'!DA19  ),2),0))=4,"D+",IF((ROUND(TRUNC(('TRI-3'!DA19 ),2),0))=3,"D-",IF((ROUND(TRUNC(('TRI-3'!DA19 ),2),0))=2,"E+",IF((ROUND(TRUNC(('TRI-3'!DA19  ),2),0))&lt;=1,"E-","")))))))))))</f>
        <v/>
      </c>
      <c r="DB19" s="51" t="str">
        <f>IF(OR('TRI-3'!DB19 ="",'TRI-3'!DB19&lt;0,'TRI-3'!DB19  &gt;10),"",IF((ROUND(TRUNC(('TRI-3'!DB19  ),2),0))=10,"A+",IF((ROUND(TRUNC(('TRI-3'!DB19  ),2),0))=9,"A-",IF((ROUND(TRUNC(('TRI-3'!DB19   ),2),0))=8,"B+",IF((ROUND(TRUNC(('TRI-3'!DB19 ),2),0))=7,"B-",IF((ROUND(TRUNC(('TRI-3'!DB19  ),2),0))=6,"C+",IF((ROUND(TRUNC(('TRI-3'!DB19  ),2),0))=5,"C-",IF((ROUND(TRUNC(('TRI-3'!DB19  ),2),0))=4,"D+",IF((ROUND(TRUNC(('TRI-3'!DB19 ),2),0))=3,"D-",IF((ROUND(TRUNC(('TRI-3'!DB19 ),2),0))=2,"E+",IF((ROUND(TRUNC(('TRI-3'!DB19  ),2),0))&lt;=1,"E-","")))))))))))</f>
        <v/>
      </c>
      <c r="DC19" s="51" t="str">
        <f>IF(OR('TRI-3'!DC19 ="",'TRI-3'!DC19&lt;0,'TRI-3'!DC19  &gt;10),"",IF((ROUND(TRUNC(('TRI-3'!DC19  ),2),0))=10,"A+",IF((ROUND(TRUNC(('TRI-3'!DC19  ),2),0))=9,"A-",IF((ROUND(TRUNC(('TRI-3'!DC19   ),2),0))=8,"B+",IF((ROUND(TRUNC(('TRI-3'!DC19 ),2),0))=7,"B-",IF((ROUND(TRUNC(('TRI-3'!DC19  ),2),0))=6,"C+",IF((ROUND(TRUNC(('TRI-3'!DC19  ),2),0))=5,"C-",IF((ROUND(TRUNC(('TRI-3'!DC19  ),2),0))=4,"D+",IF((ROUND(TRUNC(('TRI-3'!DC19 ),2),0))=3,"D-",IF((ROUND(TRUNC(('TRI-3'!DC19 ),2),0))=2,"E+",IF((ROUND(TRUNC(('TRI-3'!DC19  ),2),0))&lt;=1,"E-","")))))))))))</f>
        <v/>
      </c>
      <c r="DD19" s="51" t="str">
        <f>IF(OR('TRI-3'!DD19 ="",'TRI-3'!DD19&lt;0,'TRI-3'!DD19  &gt;10),"",IF((ROUND(TRUNC(('TRI-3'!DD19  ),2),0))=10,"A+",IF((ROUND(TRUNC(('TRI-3'!DD19  ),2),0))=9,"A-",IF((ROUND(TRUNC(('TRI-3'!DD19   ),2),0))=8,"B+",IF((ROUND(TRUNC(('TRI-3'!DD19 ),2),0))=7,"B-",IF((ROUND(TRUNC(('TRI-3'!DD19  ),2),0))=6,"C+",IF((ROUND(TRUNC(('TRI-3'!DD19  ),2),0))=5,"C-",IF((ROUND(TRUNC(('TRI-3'!DD19  ),2),0))=4,"D+",IF((ROUND(TRUNC(('TRI-3'!DD19 ),2),0))=3,"D-",IF((ROUND(TRUNC(('TRI-3'!DD19 ),2),0))=2,"E+",IF((ROUND(TRUNC(('TRI-3'!DD19  ),2),0))&lt;=1,"E-","")))))))))))</f>
        <v/>
      </c>
      <c r="DE19" s="51" t="str">
        <f>IF(OR('TRI-3'!DE19 ="",'TRI-3'!DE19&lt;0,'TRI-3'!DE19  &gt;10),"",IF((ROUND(TRUNC(('TRI-3'!DE19  ),2),0))=10,"A+",IF((ROUND(TRUNC(('TRI-3'!DE19  ),2),0))=9,"A-",IF((ROUND(TRUNC(('TRI-3'!DE19   ),2),0))=8,"B+",IF((ROUND(TRUNC(('TRI-3'!DE19 ),2),0))=7,"B-",IF((ROUND(TRUNC(('TRI-3'!DE19  ),2),0))=6,"C+",IF((ROUND(TRUNC(('TRI-3'!DE19  ),2),0))=5,"C-",IF((ROUND(TRUNC(('TRI-3'!DE19  ),2),0))=4,"D+",IF((ROUND(TRUNC(('TRI-3'!DE19 ),2),0))=3,"D-",IF((ROUND(TRUNC(('TRI-3'!DE19 ),2),0))=2,"E+",IF((ROUND(TRUNC(('TRI-3'!DE19  ),2),0))&lt;=1,"E-","")))))))))))</f>
        <v/>
      </c>
      <c r="DF19" s="51" t="str">
        <f>IF(OR('TRI-3'!DF19 ="",'TRI-3'!DF19&lt;0,'TRI-3'!DF19  &gt;10),"",IF((ROUND(TRUNC(('TRI-3'!DF19  ),2),0))=10,"A+",IF((ROUND(TRUNC(('TRI-3'!DF19  ),2),0))=9,"A-",IF((ROUND(TRUNC(('TRI-3'!DF19   ),2),0))=8,"B+",IF((ROUND(TRUNC(('TRI-3'!DF19 ),2),0))=7,"B-",IF((ROUND(TRUNC(('TRI-3'!DF19  ),2),0))=6,"C+",IF((ROUND(TRUNC(('TRI-3'!DF19  ),2),0))=5,"C-",IF((ROUND(TRUNC(('TRI-3'!DF19  ),2),0))=4,"D+",IF((ROUND(TRUNC(('TRI-3'!DF19 ),2),0))=3,"D-",IF((ROUND(TRUNC(('TRI-3'!DF19 ),2),0))=2,"E+",IF((ROUND(TRUNC(('TRI-3'!DF19  ),2),0))&lt;=1,"E-","")))))))))))</f>
        <v/>
      </c>
      <c r="DG19" s="51" t="str">
        <f>IF(OR('TRI-3'!DG19 ="",'TRI-3'!DG19&lt;0,'TRI-3'!DG19  &gt;10),"",IF((ROUND(TRUNC(('TRI-3'!DG19  ),2),0))=10,"A+",IF((ROUND(TRUNC(('TRI-3'!DG19  ),2),0))=9,"A-",IF((ROUND(TRUNC(('TRI-3'!DG19   ),2),0))=8,"B+",IF((ROUND(TRUNC(('TRI-3'!DG19 ),2),0))=7,"B-",IF((ROUND(TRUNC(('TRI-3'!DG19  ),2),0))=6,"C+",IF((ROUND(TRUNC(('TRI-3'!DG19  ),2),0))=5,"C-",IF((ROUND(TRUNC(('TRI-3'!DG19  ),2),0))=4,"D+",IF((ROUND(TRUNC(('TRI-3'!DG19 ),2),0))=3,"D-",IF((ROUND(TRUNC(('TRI-3'!DG19 ),2),0))=2,"E+",IF((ROUND(TRUNC(('TRI-3'!DG19  ),2),0))&lt;=1,"E-","")))))))))))</f>
        <v/>
      </c>
      <c r="DH19" s="51" t="str">
        <f>IF(OR('TRI-3'!DH19 ="",'TRI-3'!DH19&lt;0,'TRI-3'!DH19  &gt;10),"",IF((ROUND(TRUNC(('TRI-3'!DH19  ),2),0))=10,"A+",IF((ROUND(TRUNC(('TRI-3'!DH19  ),2),0))=9,"A-",IF((ROUND(TRUNC(('TRI-3'!DH19   ),2),0))=8,"B+",IF((ROUND(TRUNC(('TRI-3'!DH19 ),2),0))=7,"B-",IF((ROUND(TRUNC(('TRI-3'!DH19  ),2),0))=6,"C+",IF((ROUND(TRUNC(('TRI-3'!DH19  ),2),0))=5,"C-",IF((ROUND(TRUNC(('TRI-3'!DH19  ),2),0))=4,"D+",IF((ROUND(TRUNC(('TRI-3'!DH19 ),2),0))=3,"D-",IF((ROUND(TRUNC(('TRI-3'!DH19 ),2),0))=2,"E+",IF((ROUND(TRUNC(('TRI-3'!DH19  ),2),0))&lt;=1,"E-","")))))))))))</f>
        <v/>
      </c>
      <c r="DI19" s="51" t="str">
        <f>IF(OR('TRI-3'!DI19 ="",'TRI-3'!DI19&lt;0,'TRI-3'!DI19  &gt;10),"",IF((ROUND(TRUNC(('TRI-3'!DI19  ),2),0))=10,"A+",IF((ROUND(TRUNC(('TRI-3'!DI19  ),2),0))=9,"A-",IF((ROUND(TRUNC(('TRI-3'!DI19   ),2),0))=8,"B+",IF((ROUND(TRUNC(('TRI-3'!DI19 ),2),0))=7,"B-",IF((ROUND(TRUNC(('TRI-3'!DI19  ),2),0))=6,"C+",IF((ROUND(TRUNC(('TRI-3'!DI19  ),2),0))=5,"C-",IF((ROUND(TRUNC(('TRI-3'!DI19  ),2),0))=4,"D+",IF((ROUND(TRUNC(('TRI-3'!DI19 ),2),0))=3,"D-",IF((ROUND(TRUNC(('TRI-3'!DI19 ),2),0))=2,"E+",IF((ROUND(TRUNC(('TRI-3'!DI19  ),2),0))&lt;=1,"E-","")))))))))))</f>
        <v/>
      </c>
      <c r="DJ19" s="51" t="str">
        <f>IF(OR('TRI-3'!DJ19 ="",'TRI-3'!DJ19&lt;0,'TRI-3'!DJ19  &gt;10),"",IF((ROUND(TRUNC(('TRI-3'!DJ19  ),2),0))=10,"A+",IF((ROUND(TRUNC(('TRI-3'!DJ19  ),2),0))=9,"A-",IF((ROUND(TRUNC(('TRI-3'!DJ19   ),2),0))=8,"B+",IF((ROUND(TRUNC(('TRI-3'!DJ19 ),2),0))=7,"B-",IF((ROUND(TRUNC(('TRI-3'!DJ19  ),2),0))=6,"C+",IF((ROUND(TRUNC(('TRI-3'!DJ19  ),2),0))=5,"C-",IF((ROUND(TRUNC(('TRI-3'!DJ19  ),2),0))=4,"D+",IF((ROUND(TRUNC(('TRI-3'!DJ19 ),2),0))=3,"D-",IF((ROUND(TRUNC(('TRI-3'!DJ19 ),2),0))=2,"E+",IF((ROUND(TRUNC(('TRI-3'!DJ19  ),2),0))&lt;=1,"E-","")))))))))))</f>
        <v/>
      </c>
      <c r="DK19" s="51" t="str">
        <f>IF(OR('TRI-3'!DK19 ="",'TRI-3'!DK19&lt;0,'TRI-3'!DK19  &gt;10),"",IF((ROUND(TRUNC(('TRI-3'!DK19  ),2),0))=10,"A+",IF((ROUND(TRUNC(('TRI-3'!DK19  ),2),0))=9,"A-",IF((ROUND(TRUNC(('TRI-3'!DK19   ),2),0))=8,"B+",IF((ROUND(TRUNC(('TRI-3'!DK19 ),2),0))=7,"B-",IF((ROUND(TRUNC(('TRI-3'!DK19  ),2),0))=6,"C+",IF((ROUND(TRUNC(('TRI-3'!DK19  ),2),0))=5,"C-",IF((ROUND(TRUNC(('TRI-3'!DK19  ),2),0))=4,"D+",IF((ROUND(TRUNC(('TRI-3'!DK19 ),2),0))=3,"D-",IF((ROUND(TRUNC(('TRI-3'!DK19 ),2),0))=2,"E+",IF((ROUND(TRUNC(('TRI-3'!DK19  ),2),0))&lt;=1,"E-","")))))))))))</f>
        <v/>
      </c>
      <c r="DL19" s="51" t="str">
        <f>IF(OR('TRI-3'!DL19 ="",'TRI-3'!DL19&lt;0,'TRI-3'!DL19  &gt;10),"",IF((ROUND(TRUNC(('TRI-3'!DL19  ),2),0))=10,"A+",IF((ROUND(TRUNC(('TRI-3'!DL19  ),2),0))=9,"A-",IF((ROUND(TRUNC(('TRI-3'!DL19   ),2),0))=8,"B+",IF((ROUND(TRUNC(('TRI-3'!DL19 ),2),0))=7,"B-",IF((ROUND(TRUNC(('TRI-3'!DL19  ),2),0))=6,"C+",IF((ROUND(TRUNC(('TRI-3'!DL19  ),2),0))=5,"C-",IF((ROUND(TRUNC(('TRI-3'!DL19  ),2),0))=4,"D+",IF((ROUND(TRUNC(('TRI-3'!DL19 ),2),0))=3,"D-",IF((ROUND(TRUNC(('TRI-3'!DL19 ),2),0))=2,"E+",IF((ROUND(TRUNC(('TRI-3'!DL19  ),2),0))&lt;=1,"E-","")))))))))))</f>
        <v/>
      </c>
      <c r="DM19" s="51" t="str">
        <f>IF(OR('TRI-3'!DM19 ="",'TRI-3'!DM19&lt;0,'TRI-3'!DM19  &gt;10),"",IF((ROUND(TRUNC(('TRI-3'!DM19  ),2),0))=10,"A+",IF((ROUND(TRUNC(('TRI-3'!DM19  ),2),0))=9,"A-",IF((ROUND(TRUNC(('TRI-3'!DM19   ),2),0))=8,"B+",IF((ROUND(TRUNC(('TRI-3'!DM19 ),2),0))=7,"B-",IF((ROUND(TRUNC(('TRI-3'!DM19  ),2),0))=6,"C+",IF((ROUND(TRUNC(('TRI-3'!DM19  ),2),0))=5,"C-",IF((ROUND(TRUNC(('TRI-3'!DM19  ),2),0))=4,"D+",IF((ROUND(TRUNC(('TRI-3'!DM19 ),2),0))=3,"D-",IF((ROUND(TRUNC(('TRI-3'!DM19 ),2),0))=2,"E+",IF((ROUND(TRUNC(('TRI-3'!DM19  ),2),0))&lt;=1,"E-","")))))))))))</f>
        <v/>
      </c>
      <c r="DN19" s="51" t="str">
        <f>IF(OR('TRI-3'!DN19 ="",'TRI-3'!DN19&lt;0,'TRI-3'!DN19  &gt;10),"",IF((ROUND(TRUNC(('TRI-3'!DN19  ),2),0))=10,"A+",IF((ROUND(TRUNC(('TRI-3'!DN19  ),2),0))=9,"A-",IF((ROUND(TRUNC(('TRI-3'!DN19   ),2),0))=8,"B+",IF((ROUND(TRUNC(('TRI-3'!DN19 ),2),0))=7,"B-",IF((ROUND(TRUNC(('TRI-3'!DN19  ),2),0))=6,"C+",IF((ROUND(TRUNC(('TRI-3'!DN19  ),2),0))=5,"C-",IF((ROUND(TRUNC(('TRI-3'!DN19  ),2),0))=4,"D+",IF((ROUND(TRUNC(('TRI-3'!DN19 ),2),0))=3,"D-",IF((ROUND(TRUNC(('TRI-3'!DN19 ),2),0))=2,"E+",IF((ROUND(TRUNC(('TRI-3'!DN19  ),2),0))&lt;=1,"E-","")))))))))))</f>
        <v/>
      </c>
      <c r="DO19" s="51" t="str">
        <f>IF(OR('TRI-3'!DO19 ="",'TRI-3'!DO19&lt;0,'TRI-3'!DO19  &gt;10),"",IF((ROUND(TRUNC(('TRI-3'!DO19  ),2),0))=10,"A+",IF((ROUND(TRUNC(('TRI-3'!DO19  ),2),0))=9,"A-",IF((ROUND(TRUNC(('TRI-3'!DO19   ),2),0))=8,"B+",IF((ROUND(TRUNC(('TRI-3'!DO19 ),2),0))=7,"B-",IF((ROUND(TRUNC(('TRI-3'!DO19  ),2),0))=6,"C+",IF((ROUND(TRUNC(('TRI-3'!DO19  ),2),0))=5,"C-",IF((ROUND(TRUNC(('TRI-3'!DO19  ),2),0))=4,"D+",IF((ROUND(TRUNC(('TRI-3'!DO19 ),2),0))=3,"D-",IF((ROUND(TRUNC(('TRI-3'!DO19 ),2),0))=2,"E+",IF((ROUND(TRUNC(('TRI-3'!DO19  ),2),0))&lt;=1,"E-","")))))))))))</f>
        <v/>
      </c>
      <c r="DP19" s="51" t="str">
        <f>IF(OR('TRI-3'!DP19 ="",'TRI-3'!DP19&lt;0,'TRI-3'!DP19  &gt;10),"",IF((ROUND(TRUNC(('TRI-3'!DP19  ),2),0))=10,"A+",IF((ROUND(TRUNC(('TRI-3'!DP19  ),2),0))=9,"A-",IF((ROUND(TRUNC(('TRI-3'!DP19   ),2),0))=8,"B+",IF((ROUND(TRUNC(('TRI-3'!DP19 ),2),0))=7,"B-",IF((ROUND(TRUNC(('TRI-3'!DP19  ),2),0))=6,"C+",IF((ROUND(TRUNC(('TRI-3'!DP19  ),2),0))=5,"C-",IF((ROUND(TRUNC(('TRI-3'!DP19  ),2),0))=4,"D+",IF((ROUND(TRUNC(('TRI-3'!DP19 ),2),0))=3,"D-",IF((ROUND(TRUNC(('TRI-3'!DP19 ),2),0))=2,"E+",IF((ROUND(TRUNC(('TRI-3'!DP19  ),2),0))&lt;=1,"E-","")))))))))))</f>
        <v/>
      </c>
      <c r="DQ19" s="51" t="str">
        <f>IF(OR('TRI-3'!DQ19 ="",'TRI-3'!DQ19&lt;0,'TRI-3'!DQ19  &gt;10),"",IF((ROUND(TRUNC(('TRI-3'!DQ19  ),2),0))=10,"A+",IF((ROUND(TRUNC(('TRI-3'!DQ19  ),2),0))=9,"A-",IF((ROUND(TRUNC(('TRI-3'!DQ19   ),2),0))=8,"B+",IF((ROUND(TRUNC(('TRI-3'!DQ19 ),2),0))=7,"B-",IF((ROUND(TRUNC(('TRI-3'!DQ19  ),2),0))=6,"C+",IF((ROUND(TRUNC(('TRI-3'!DQ19  ),2),0))=5,"C-",IF((ROUND(TRUNC(('TRI-3'!DQ19  ),2),0))=4,"D+",IF((ROUND(TRUNC(('TRI-3'!DQ19 ),2),0))=3,"D-",IF((ROUND(TRUNC(('TRI-3'!DQ19 ),2),0))=2,"E+",IF((ROUND(TRUNC(('TRI-3'!DQ19  ),2),0))&lt;=1,"E-","")))))))))))</f>
        <v/>
      </c>
      <c r="DR19" s="51" t="str">
        <f>IF(OR('TRI-3'!DR19 ="",'TRI-3'!DR19&lt;0,'TRI-3'!DR19  &gt;10),"",IF((ROUND(TRUNC(('TRI-3'!DR19  ),2),0))=10,"A+",IF((ROUND(TRUNC(('TRI-3'!DR19  ),2),0))=9,"A-",IF((ROUND(TRUNC(('TRI-3'!DR19   ),2),0))=8,"B+",IF((ROUND(TRUNC(('TRI-3'!DR19 ),2),0))=7,"B-",IF((ROUND(TRUNC(('TRI-3'!DR19  ),2),0))=6,"C+",IF((ROUND(TRUNC(('TRI-3'!DR19  ),2),0))=5,"C-",IF((ROUND(TRUNC(('TRI-3'!DR19  ),2),0))=4,"D+",IF((ROUND(TRUNC(('TRI-3'!DR19 ),2),0))=3,"D-",IF((ROUND(TRUNC(('TRI-3'!DR19 ),2),0))=2,"E+",IF((ROUND(TRUNC(('TRI-3'!DR19  ),2),0))&lt;=1,"E-","")))))))))))</f>
        <v/>
      </c>
      <c r="DS19" s="51" t="str">
        <f>IF(OR('TRI-3'!DS19 ="",'TRI-3'!DS19&lt;0,'TRI-3'!DS19  &gt;10),"",IF((ROUND(TRUNC(('TRI-3'!DS19  ),2),0))=10,"A+",IF((ROUND(TRUNC(('TRI-3'!DS19  ),2),0))=9,"A-",IF((ROUND(TRUNC(('TRI-3'!DS19   ),2),0))=8,"B+",IF((ROUND(TRUNC(('TRI-3'!DS19 ),2),0))=7,"B-",IF((ROUND(TRUNC(('TRI-3'!DS19  ),2),0))=6,"C+",IF((ROUND(TRUNC(('TRI-3'!DS19  ),2),0))=5,"C-",IF((ROUND(TRUNC(('TRI-3'!DS19  ),2),0))=4,"D+",IF((ROUND(TRUNC(('TRI-3'!DS19 ),2),0))=3,"D-",IF((ROUND(TRUNC(('TRI-3'!DS19 ),2),0))=2,"E+",IF((ROUND(TRUNC(('TRI-3'!DS19  ),2),0))&lt;=1,"E-","")))))))))))</f>
        <v/>
      </c>
      <c r="DT19" s="51" t="str">
        <f>IF(OR('TRI-3'!DT19 ="",'TRI-3'!DT19&lt;0,'TRI-3'!DT19  &gt;10),"",IF((ROUND(TRUNC(('TRI-3'!DT19  ),2),0))=10,"A+",IF((ROUND(TRUNC(('TRI-3'!DT19  ),2),0))=9,"A-",IF((ROUND(TRUNC(('TRI-3'!DT19   ),2),0))=8,"B+",IF((ROUND(TRUNC(('TRI-3'!DT19 ),2),0))=7,"B-",IF((ROUND(TRUNC(('TRI-3'!DT19  ),2),0))=6,"C+",IF((ROUND(TRUNC(('TRI-3'!DT19  ),2),0))=5,"C-",IF((ROUND(TRUNC(('TRI-3'!DT19  ),2),0))=4,"D+",IF((ROUND(TRUNC(('TRI-3'!DT19 ),2),0))=3,"D-",IF((ROUND(TRUNC(('TRI-3'!DT19 ),2),0))=2,"E+",IF((ROUND(TRUNC(('TRI-3'!DT19  ),2),0))&lt;=1,"E-","")))))))))))</f>
        <v/>
      </c>
      <c r="DU19" s="51" t="str">
        <f>IF(OR('TRI-3'!DU19 ="",'TRI-3'!DU19&lt;0,'TRI-3'!DU19  &gt;10),"",IF((ROUND(TRUNC(('TRI-3'!DU19  ),2),0))=10,"A+",IF((ROUND(TRUNC(('TRI-3'!DU19  ),2),0))=9,"A-",IF((ROUND(TRUNC(('TRI-3'!DU19   ),2),0))=8,"B+",IF((ROUND(TRUNC(('TRI-3'!DU19 ),2),0))=7,"B-",IF((ROUND(TRUNC(('TRI-3'!DU19  ),2),0))=6,"C+",IF((ROUND(TRUNC(('TRI-3'!DU19  ),2),0))=5,"C-",IF((ROUND(TRUNC(('TRI-3'!DU19  ),2),0))=4,"D+",IF((ROUND(TRUNC(('TRI-3'!DU19 ),2),0))=3,"D-",IF((ROUND(TRUNC(('TRI-3'!DU19 ),2),0))=2,"E+",IF((ROUND(TRUNC(('TRI-3'!DU19  ),2),0))&lt;=1,"E-","")))))))))))</f>
        <v/>
      </c>
      <c r="DV19" s="51" t="str">
        <f>IF(OR('TRI-3'!DV19 ="",'TRI-3'!DV19&lt;0,'TRI-3'!DV19  &gt;10),"",IF((ROUND(TRUNC(('TRI-3'!DV19  ),2),0))=10,"A+",IF((ROUND(TRUNC(('TRI-3'!DV19  ),2),0))=9,"A-",IF((ROUND(TRUNC(('TRI-3'!DV19   ),2),0))=8,"B+",IF((ROUND(TRUNC(('TRI-3'!DV19 ),2),0))=7,"B-",IF((ROUND(TRUNC(('TRI-3'!DV19  ),2),0))=6,"C+",IF((ROUND(TRUNC(('TRI-3'!DV19  ),2),0))=5,"C-",IF((ROUND(TRUNC(('TRI-3'!DV19  ),2),0))=4,"D+",IF((ROUND(TRUNC(('TRI-3'!DV19 ),2),0))=3,"D-",IF((ROUND(TRUNC(('TRI-3'!DV19 ),2),0))=2,"E+",IF((ROUND(TRUNC(('TRI-3'!DV19  ),2),0))&lt;=1,"E-","")))))))))))</f>
        <v/>
      </c>
      <c r="DW19" s="51" t="str">
        <f>IF(OR('TRI-3'!DW19 ="",'TRI-3'!DW19&lt;0,'TRI-3'!DW19  &gt;10),"",IF((ROUND(TRUNC(('TRI-3'!DW19  ),2),0))=10,"A+",IF((ROUND(TRUNC(('TRI-3'!DW19  ),2),0))=9,"A-",IF((ROUND(TRUNC(('TRI-3'!DW19   ),2),0))=8,"B+",IF((ROUND(TRUNC(('TRI-3'!DW19 ),2),0))=7,"B-",IF((ROUND(TRUNC(('TRI-3'!DW19  ),2),0))=6,"C+",IF((ROUND(TRUNC(('TRI-3'!DW19  ),2),0))=5,"C-",IF((ROUND(TRUNC(('TRI-3'!DW19  ),2),0))=4,"D+",IF((ROUND(TRUNC(('TRI-3'!DW19 ),2),0))=3,"D-",IF((ROUND(TRUNC(('TRI-3'!DW19 ),2),0))=2,"E+",IF((ROUND(TRUNC(('TRI-3'!DW19  ),2),0))&lt;=1,"E-","")))))))))))</f>
        <v/>
      </c>
      <c r="DX19" s="51" t="str">
        <f>IF(OR('TRI-3'!DX19 ="",'TRI-3'!DX19&lt;0,'TRI-3'!DX19  &gt;10),"",IF((ROUND(TRUNC(('TRI-3'!DX19  ),2),0))=10,"A+",IF((ROUND(TRUNC(('TRI-3'!DX19  ),2),0))=9,"A-",IF((ROUND(TRUNC(('TRI-3'!DX19   ),2),0))=8,"B+",IF((ROUND(TRUNC(('TRI-3'!DX19 ),2),0))=7,"B-",IF((ROUND(TRUNC(('TRI-3'!DX19  ),2),0))=6,"C+",IF((ROUND(TRUNC(('TRI-3'!DX19  ),2),0))=5,"C-",IF((ROUND(TRUNC(('TRI-3'!DX19  ),2),0))=4,"D+",IF((ROUND(TRUNC(('TRI-3'!DX19 ),2),0))=3,"D-",IF((ROUND(TRUNC(('TRI-3'!DX19 ),2),0))=2,"E+",IF((ROUND(TRUNC(('TRI-3'!DX19  ),2),0))&lt;=1,"E-","")))))))))))</f>
        <v/>
      </c>
      <c r="DY19" s="51" t="str">
        <f>IF(OR('TRI-3'!DY19 ="",'TRI-3'!DY19&lt;0,'TRI-3'!DY19  &gt;10),"",IF((ROUND(TRUNC(('TRI-3'!DY19  ),2),0))=10,"A+",IF((ROUND(TRUNC(('TRI-3'!DY19  ),2),0))=9,"A-",IF((ROUND(TRUNC(('TRI-3'!DY19   ),2),0))=8,"B+",IF((ROUND(TRUNC(('TRI-3'!DY19 ),2),0))=7,"B-",IF((ROUND(TRUNC(('TRI-3'!DY19  ),2),0))=6,"C+",IF((ROUND(TRUNC(('TRI-3'!DY19  ),2),0))=5,"C-",IF((ROUND(TRUNC(('TRI-3'!DY19  ),2),0))=4,"D+",IF((ROUND(TRUNC(('TRI-3'!DY19 ),2),0))=3,"D-",IF((ROUND(TRUNC(('TRI-3'!DY19 ),2),0))=2,"E+",IF((ROUND(TRUNC(('TRI-3'!DY19  ),2),0))&lt;=1,"E-","")))))))))))</f>
        <v/>
      </c>
      <c r="DZ19" s="51" t="str">
        <f>IF(OR('TRI-3'!DZ19 ="",'TRI-3'!DZ19&lt;0,'TRI-3'!DZ19  &gt;10),"",IF((ROUND(TRUNC(('TRI-3'!DZ19  ),2),0))=10,"A+",IF((ROUND(TRUNC(('TRI-3'!DZ19  ),2),0))=9,"A-",IF((ROUND(TRUNC(('TRI-3'!DZ19   ),2),0))=8,"B+",IF((ROUND(TRUNC(('TRI-3'!DZ19 ),2),0))=7,"B-",IF((ROUND(TRUNC(('TRI-3'!DZ19  ),2),0))=6,"C+",IF((ROUND(TRUNC(('TRI-3'!DZ19  ),2),0))=5,"C-",IF((ROUND(TRUNC(('TRI-3'!DZ19  ),2),0))=4,"D+",IF((ROUND(TRUNC(('TRI-3'!DZ19 ),2),0))=3,"D-",IF((ROUND(TRUNC(('TRI-3'!DZ19 ),2),0))=2,"E+",IF((ROUND(TRUNC(('TRI-3'!DZ19  ),2),0))&lt;=1,"E-","")))))))))))</f>
        <v/>
      </c>
      <c r="EA19" s="51" t="str">
        <f>IF(OR('TRI-3'!EA19 ="",'TRI-3'!EA19&lt;0,'TRI-3'!EA19  &gt;10),"",IF((ROUND(TRUNC(('TRI-3'!EA19  ),2),0))=10,"A+",IF((ROUND(TRUNC(('TRI-3'!EA19  ),2),0))=9,"A-",IF((ROUND(TRUNC(('TRI-3'!EA19   ),2),0))=8,"B+",IF((ROUND(TRUNC(('TRI-3'!EA19 ),2),0))=7,"B-",IF((ROUND(TRUNC(('TRI-3'!EA19  ),2),0))=6,"C+",IF((ROUND(TRUNC(('TRI-3'!EA19  ),2),0))=5,"C-",IF((ROUND(TRUNC(('TRI-3'!EA19  ),2),0))=4,"D+",IF((ROUND(TRUNC(('TRI-3'!EA19 ),2),0))=3,"D-",IF((ROUND(TRUNC(('TRI-3'!EA19 ),2),0))=2,"E+",IF((ROUND(TRUNC(('TRI-3'!EA19  ),2),0))&lt;=1,"E-","")))))))))))</f>
        <v/>
      </c>
      <c r="EB19" s="51" t="str">
        <f>IF(OR('TRI-3'!EB19 ="",'TRI-3'!EB19&lt;0,'TRI-3'!EB19  &gt;10),"",IF((ROUND(TRUNC(('TRI-3'!EB19  ),2),0))=10,"A+",IF((ROUND(TRUNC(('TRI-3'!EB19  ),2),0))=9,"A-",IF((ROUND(TRUNC(('TRI-3'!EB19   ),2),0))=8,"B+",IF((ROUND(TRUNC(('TRI-3'!EB19 ),2),0))=7,"B-",IF((ROUND(TRUNC(('TRI-3'!EB19  ),2),0))=6,"C+",IF((ROUND(TRUNC(('TRI-3'!EB19  ),2),0))=5,"C-",IF((ROUND(TRUNC(('TRI-3'!EB19  ),2),0))=4,"D+",IF((ROUND(TRUNC(('TRI-3'!EB19 ),2),0))=3,"D-",IF((ROUND(TRUNC(('TRI-3'!EB19 ),2),0))=2,"E+",IF((ROUND(TRUNC(('TRI-3'!EB19  ),2),0))&lt;=1,"E-","")))))))))))</f>
        <v/>
      </c>
      <c r="EC19" s="51" t="str">
        <f>IF(OR('TRI-3'!EC19 ="",'TRI-3'!EC19&lt;0,'TRI-3'!EC19  &gt;10),"",IF((ROUND(TRUNC(('TRI-3'!EC19  ),2),0))=10,"A+",IF((ROUND(TRUNC(('TRI-3'!EC19  ),2),0))=9,"A-",IF((ROUND(TRUNC(('TRI-3'!EC19   ),2),0))=8,"B+",IF((ROUND(TRUNC(('TRI-3'!EC19 ),2),0))=7,"B-",IF((ROUND(TRUNC(('TRI-3'!EC19  ),2),0))=6,"C+",IF((ROUND(TRUNC(('TRI-3'!EC19  ),2),0))=5,"C-",IF((ROUND(TRUNC(('TRI-3'!EC19  ),2),0))=4,"D+",IF((ROUND(TRUNC(('TRI-3'!EC19 ),2),0))=3,"D-",IF((ROUND(TRUNC(('TRI-3'!EC19 ),2),0))=2,"E+",IF((ROUND(TRUNC(('TRI-3'!EC19  ),2),0))&lt;=1,"E-","")))))))))))</f>
        <v/>
      </c>
      <c r="ED19" s="51" t="str">
        <f>IF(OR('TRI-3'!ED19 ="",'TRI-3'!ED19&lt;0,'TRI-3'!ED19  &gt;10),"",IF((ROUND(TRUNC(('TRI-3'!ED19  ),2),0))=10,"A+",IF((ROUND(TRUNC(('TRI-3'!ED19  ),2),0))=9,"A-",IF((ROUND(TRUNC(('TRI-3'!ED19   ),2),0))=8,"B+",IF((ROUND(TRUNC(('TRI-3'!ED19 ),2),0))=7,"B-",IF((ROUND(TRUNC(('TRI-3'!ED19  ),2),0))=6,"C+",IF((ROUND(TRUNC(('TRI-3'!ED19  ),2),0))=5,"C-",IF((ROUND(TRUNC(('TRI-3'!ED19  ),2),0))=4,"D+",IF((ROUND(TRUNC(('TRI-3'!ED19 ),2),0))=3,"D-",IF((ROUND(TRUNC(('TRI-3'!ED19 ),2),0))=2,"E+",IF((ROUND(TRUNC(('TRI-3'!ED19  ),2),0))&lt;=1,"E-","")))))))))))</f>
        <v/>
      </c>
      <c r="EE19" s="51" t="str">
        <f>IF(OR('TRI-3'!EE19 ="",'TRI-3'!EE19&lt;0,'TRI-3'!EE19  &gt;10),"",IF((ROUND(TRUNC(('TRI-3'!EE19  ),2),0))=10,"A+",IF((ROUND(TRUNC(('TRI-3'!EE19  ),2),0))=9,"A-",IF((ROUND(TRUNC(('TRI-3'!EE19   ),2),0))=8,"B+",IF((ROUND(TRUNC(('TRI-3'!EE19 ),2),0))=7,"B-",IF((ROUND(TRUNC(('TRI-3'!EE19  ),2),0))=6,"C+",IF((ROUND(TRUNC(('TRI-3'!EE19  ),2),0))=5,"C-",IF((ROUND(TRUNC(('TRI-3'!EE19  ),2),0))=4,"D+",IF((ROUND(TRUNC(('TRI-3'!EE19 ),2),0))=3,"D-",IF((ROUND(TRUNC(('TRI-3'!EE19 ),2),0))=2,"E+",IF((ROUND(TRUNC(('TRI-3'!EE19  ),2),0))&lt;=1,"E-","")))))))))))</f>
        <v/>
      </c>
      <c r="EF19" s="51" t="str">
        <f>IF(OR('TRI-3'!EF19 ="",'TRI-3'!EF19&lt;0,'TRI-3'!EF19  &gt;10),"",IF((ROUND(TRUNC(('TRI-3'!EF19  ),2),0))=10,"A+",IF((ROUND(TRUNC(('TRI-3'!EF19  ),2),0))=9,"A-",IF((ROUND(TRUNC(('TRI-3'!EF19   ),2),0))=8,"B+",IF((ROUND(TRUNC(('TRI-3'!EF19 ),2),0))=7,"B-",IF((ROUND(TRUNC(('TRI-3'!EF19  ),2),0))=6,"C+",IF((ROUND(TRUNC(('TRI-3'!EF19  ),2),0))=5,"C-",IF((ROUND(TRUNC(('TRI-3'!EF19  ),2),0))=4,"D+",IF((ROUND(TRUNC(('TRI-3'!EF19 ),2),0))=3,"D-",IF((ROUND(TRUNC(('TRI-3'!EF19 ),2),0))=2,"E+",IF((ROUND(TRUNC(('TRI-3'!EF19  ),2),0))&lt;=1,"E-","")))))))))))</f>
        <v/>
      </c>
      <c r="EG19" s="51" t="str">
        <f>IF(OR('TRI-3'!EG19 ="",'TRI-3'!EG19&lt;0,'TRI-3'!EG19  &gt;10),"",IF((ROUND(TRUNC(('TRI-3'!EG19  ),2),0))=10,"A+",IF((ROUND(TRUNC(('TRI-3'!EG19  ),2),0))=9,"A-",IF((ROUND(TRUNC(('TRI-3'!EG19   ),2),0))=8,"B+",IF((ROUND(TRUNC(('TRI-3'!EG19 ),2),0))=7,"B-",IF((ROUND(TRUNC(('TRI-3'!EG19  ),2),0))=6,"C+",IF((ROUND(TRUNC(('TRI-3'!EG19  ),2),0))=5,"C-",IF((ROUND(TRUNC(('TRI-3'!EG19  ),2),0))=4,"D+",IF((ROUND(TRUNC(('TRI-3'!EG19 ),2),0))=3,"D-",IF((ROUND(TRUNC(('TRI-3'!EG19 ),2),0))=2,"E+",IF((ROUND(TRUNC(('TRI-3'!EG19  ),2),0))&lt;=1,"E-","")))))))))))</f>
        <v/>
      </c>
      <c r="EH19" s="51" t="str">
        <f>IF(OR('TRI-3'!EH19 ="",'TRI-3'!EH19&lt;0,'TRI-3'!EH19  &gt;10),"",IF((ROUND(TRUNC(('TRI-3'!EH19  ),2),0))=10,"A+",IF((ROUND(TRUNC(('TRI-3'!EH19  ),2),0))=9,"A-",IF((ROUND(TRUNC(('TRI-3'!EH19   ),2),0))=8,"B+",IF((ROUND(TRUNC(('TRI-3'!EH19 ),2),0))=7,"B-",IF((ROUND(TRUNC(('TRI-3'!EH19  ),2),0))=6,"C+",IF((ROUND(TRUNC(('TRI-3'!EH19  ),2),0))=5,"C-",IF((ROUND(TRUNC(('TRI-3'!EH19  ),2),0))=4,"D+",IF((ROUND(TRUNC(('TRI-3'!EH19 ),2),0))=3,"D-",IF((ROUND(TRUNC(('TRI-3'!EH19 ),2),0))=2,"E+",IF((ROUND(TRUNC(('TRI-3'!EH19  ),2),0))&lt;=1,"E-","")))))))))))</f>
        <v/>
      </c>
      <c r="EI19" s="51" t="str">
        <f>IF(OR('TRI-3'!EI19 ="",'TRI-3'!EI19&lt;0,'TRI-3'!EI19  &gt;10),"",IF((ROUND(TRUNC(('TRI-3'!EI19  ),2),0))=10,"A+",IF((ROUND(TRUNC(('TRI-3'!EI19  ),2),0))=9,"A-",IF((ROUND(TRUNC(('TRI-3'!EI19   ),2),0))=8,"B+",IF((ROUND(TRUNC(('TRI-3'!EI19 ),2),0))=7,"B-",IF((ROUND(TRUNC(('TRI-3'!EI19  ),2),0))=6,"C+",IF((ROUND(TRUNC(('TRI-3'!EI19  ),2),0))=5,"C-",IF((ROUND(TRUNC(('TRI-3'!EI19  ),2),0))=4,"D+",IF((ROUND(TRUNC(('TRI-3'!EI19 ),2),0))=3,"D-",IF((ROUND(TRUNC(('TRI-3'!EI19 ),2),0))=2,"E+",IF((ROUND(TRUNC(('TRI-3'!EI19  ),2),0))&lt;=1,"E-","")))))))))))</f>
        <v/>
      </c>
      <c r="EJ19" s="51" t="str">
        <f>IF(OR('TRI-3'!EJ19 ="",'TRI-3'!EJ19&lt;0,'TRI-3'!EJ19  &gt;10),"",IF((ROUND(TRUNC(('TRI-3'!EJ19  ),2),0))=10,"A+",IF((ROUND(TRUNC(('TRI-3'!EJ19  ),2),0))=9,"A-",IF((ROUND(TRUNC(('TRI-3'!EJ19   ),2),0))=8,"B+",IF((ROUND(TRUNC(('TRI-3'!EJ19 ),2),0))=7,"B-",IF((ROUND(TRUNC(('TRI-3'!EJ19  ),2),0))=6,"C+",IF((ROUND(TRUNC(('TRI-3'!EJ19  ),2),0))=5,"C-",IF((ROUND(TRUNC(('TRI-3'!EJ19  ),2),0))=4,"D+",IF((ROUND(TRUNC(('TRI-3'!EJ19 ),2),0))=3,"D-",IF((ROUND(TRUNC(('TRI-3'!EJ19 ),2),0))=2,"E+",IF((ROUND(TRUNC(('TRI-3'!EJ19  ),2),0))&lt;=1,"E-","")))))))))))</f>
        <v/>
      </c>
      <c r="EK19" s="51" t="str">
        <f>IF(OR('TRI-3'!EK19 ="",'TRI-3'!EK19&lt;0,'TRI-3'!EK19  &gt;10),"",IF((ROUND(TRUNC(('TRI-3'!EK19  ),2),0))=10,"A+",IF((ROUND(TRUNC(('TRI-3'!EK19  ),2),0))=9,"A-",IF((ROUND(TRUNC(('TRI-3'!EK19   ),2),0))=8,"B+",IF((ROUND(TRUNC(('TRI-3'!EK19 ),2),0))=7,"B-",IF((ROUND(TRUNC(('TRI-3'!EK19  ),2),0))=6,"C+",IF((ROUND(TRUNC(('TRI-3'!EK19  ),2),0))=5,"C-",IF((ROUND(TRUNC(('TRI-3'!EK19  ),2),0))=4,"D+",IF((ROUND(TRUNC(('TRI-3'!EK19 ),2),0))=3,"D-",IF((ROUND(TRUNC(('TRI-3'!EK19 ),2),0))=2,"E+",IF((ROUND(TRUNC(('TRI-3'!EK19  ),2),0))&lt;=1,"E-","")))))))))))</f>
        <v/>
      </c>
      <c r="EL19" s="51" t="str">
        <f>IF(OR('TRI-3'!EL19 ="",'TRI-3'!EL19&lt;0,'TRI-3'!EL19  &gt;10),"",IF((ROUND(TRUNC(('TRI-3'!EL19  ),2),0))=10,"A+",IF((ROUND(TRUNC(('TRI-3'!EL19  ),2),0))=9,"A-",IF((ROUND(TRUNC(('TRI-3'!EL19   ),2),0))=8,"B+",IF((ROUND(TRUNC(('TRI-3'!EL19 ),2),0))=7,"B-",IF((ROUND(TRUNC(('TRI-3'!EL19  ),2),0))=6,"C+",IF((ROUND(TRUNC(('TRI-3'!EL19  ),2),0))=5,"C-",IF((ROUND(TRUNC(('TRI-3'!EL19  ),2),0))=4,"D+",IF((ROUND(TRUNC(('TRI-3'!EL19 ),2),0))=3,"D-",IF((ROUND(TRUNC(('TRI-3'!EL19 ),2),0))=2,"E+",IF((ROUND(TRUNC(('TRI-3'!EL19  ),2),0))&lt;=1,"E-","")))))))))))</f>
        <v/>
      </c>
      <c r="EM19" s="51" t="str">
        <f>IF(OR('TRI-3'!EM19 ="",'TRI-3'!EM19&lt;0,'TRI-3'!EM19  &gt;10),"",IF((ROUND(TRUNC(('TRI-3'!EM19  ),2),0))=10,"A+",IF((ROUND(TRUNC(('TRI-3'!EM19  ),2),0))=9,"A-",IF((ROUND(TRUNC(('TRI-3'!EM19   ),2),0))=8,"B+",IF((ROUND(TRUNC(('TRI-3'!EM19 ),2),0))=7,"B-",IF((ROUND(TRUNC(('TRI-3'!EM19  ),2),0))=6,"C+",IF((ROUND(TRUNC(('TRI-3'!EM19  ),2),0))=5,"C-",IF((ROUND(TRUNC(('TRI-3'!EM19  ),2),0))=4,"D+",IF((ROUND(TRUNC(('TRI-3'!EM19 ),2),0))=3,"D-",IF((ROUND(TRUNC(('TRI-3'!EM19 ),2),0))=2,"E+",IF((ROUND(TRUNC(('TRI-3'!EM19  ),2),0))&lt;=1,"E-","")))))))))))</f>
        <v/>
      </c>
      <c r="EN19" s="51" t="str">
        <f>IF(OR('TRI-3'!EN19 ="",'TRI-3'!EN19&lt;0,'TRI-3'!EN19  &gt;10),"",IF((ROUND(TRUNC(('TRI-3'!EN19  ),2),0))=10,"A+",IF((ROUND(TRUNC(('TRI-3'!EN19  ),2),0))=9,"A-",IF((ROUND(TRUNC(('TRI-3'!EN19   ),2),0))=8,"B+",IF((ROUND(TRUNC(('TRI-3'!EN19 ),2),0))=7,"B-",IF((ROUND(TRUNC(('TRI-3'!EN19  ),2),0))=6,"C+",IF((ROUND(TRUNC(('TRI-3'!EN19  ),2),0))=5,"C-",IF((ROUND(TRUNC(('TRI-3'!EN19  ),2),0))=4,"D+",IF((ROUND(TRUNC(('TRI-3'!EN19 ),2),0))=3,"D-",IF((ROUND(TRUNC(('TRI-3'!EN19 ),2),0))=2,"E+",IF((ROUND(TRUNC(('TRI-3'!EN19  ),2),0))&lt;=1,"E-","")))))))))))</f>
        <v/>
      </c>
      <c r="EO19" s="51" t="str">
        <f>IF(OR('TRI-3'!EO19 ="",'TRI-3'!EO19&lt;0,'TRI-3'!EO19  &gt;10),"",IF((ROUND(TRUNC(('TRI-3'!EO19  ),2),0))=10,"A+",IF((ROUND(TRUNC(('TRI-3'!EO19  ),2),0))=9,"A-",IF((ROUND(TRUNC(('TRI-3'!EO19   ),2),0))=8,"B+",IF((ROUND(TRUNC(('TRI-3'!EO19 ),2),0))=7,"B-",IF((ROUND(TRUNC(('TRI-3'!EO19  ),2),0))=6,"C+",IF((ROUND(TRUNC(('TRI-3'!EO19  ),2),0))=5,"C-",IF((ROUND(TRUNC(('TRI-3'!EO19  ),2),0))=4,"D+",IF((ROUND(TRUNC(('TRI-3'!EO19 ),2),0))=3,"D-",IF((ROUND(TRUNC(('TRI-3'!EO19 ),2),0))=2,"E+",IF((ROUND(TRUNC(('TRI-3'!EO19  ),2),0))&lt;=1,"E-","")))))))))))</f>
        <v/>
      </c>
      <c r="EP19" s="51" t="str">
        <f>IF(OR('TRI-3'!EP19 ="",'TRI-3'!EP19&lt;0,'TRI-3'!EP19  &gt;10),"",IF((ROUND(TRUNC(('TRI-3'!EP19  ),2),0))=10,"A+",IF((ROUND(TRUNC(('TRI-3'!EP19  ),2),0))=9,"A-",IF((ROUND(TRUNC(('TRI-3'!EP19   ),2),0))=8,"B+",IF((ROUND(TRUNC(('TRI-3'!EP19 ),2),0))=7,"B-",IF((ROUND(TRUNC(('TRI-3'!EP19  ),2),0))=6,"C+",IF((ROUND(TRUNC(('TRI-3'!EP19  ),2),0))=5,"C-",IF((ROUND(TRUNC(('TRI-3'!EP19  ),2),0))=4,"D+",IF((ROUND(TRUNC(('TRI-3'!EP19 ),2),0))=3,"D-",IF((ROUND(TRUNC(('TRI-3'!EP19 ),2),0))=2,"E+",IF((ROUND(TRUNC(('TRI-3'!EP19  ),2),0))&lt;=1,"E-","")))))))))))</f>
        <v/>
      </c>
      <c r="EQ19" s="51" t="str">
        <f>IF(OR('TRI-3'!EQ19 ="",'TRI-3'!EQ19&lt;0,'TRI-3'!EQ19  &gt;10),"",IF((ROUND(TRUNC(('TRI-3'!EQ19  ),2),0))=10,"A+",IF((ROUND(TRUNC(('TRI-3'!EQ19  ),2),0))=9,"A-",IF((ROUND(TRUNC(('TRI-3'!EQ19   ),2),0))=8,"B+",IF((ROUND(TRUNC(('TRI-3'!EQ19 ),2),0))=7,"B-",IF((ROUND(TRUNC(('TRI-3'!EQ19  ),2),0))=6,"C+",IF((ROUND(TRUNC(('TRI-3'!EQ19  ),2),0))=5,"C-",IF((ROUND(TRUNC(('TRI-3'!EQ19  ),2),0))=4,"D+",IF((ROUND(TRUNC(('TRI-3'!EQ19 ),2),0))=3,"D-",IF((ROUND(TRUNC(('TRI-3'!EQ19 ),2),0))=2,"E+",IF((ROUND(TRUNC(('TRI-3'!EQ19  ),2),0))&lt;=1,"E-","")))))))))))</f>
        <v/>
      </c>
      <c r="ER19" s="51" t="str">
        <f>IF(OR('TRI-3'!ER19 ="",'TRI-3'!ER19&lt;0,'TRI-3'!ER19  &gt;10),"",IF((ROUND(TRUNC(('TRI-3'!ER19  ),2),0))=10,"A+",IF((ROUND(TRUNC(('TRI-3'!ER19  ),2),0))=9,"A-",IF((ROUND(TRUNC(('TRI-3'!ER19   ),2),0))=8,"B+",IF((ROUND(TRUNC(('TRI-3'!ER19 ),2),0))=7,"B-",IF((ROUND(TRUNC(('TRI-3'!ER19  ),2),0))=6,"C+",IF((ROUND(TRUNC(('TRI-3'!ER19  ),2),0))=5,"C-",IF((ROUND(TRUNC(('TRI-3'!ER19  ),2),0))=4,"D+",IF((ROUND(TRUNC(('TRI-3'!ER19 ),2),0))=3,"D-",IF((ROUND(TRUNC(('TRI-3'!ER19 ),2),0))=2,"E+",IF((ROUND(TRUNC(('TRI-3'!ER19  ),2),0))&lt;=1,"E-","")))))))))))</f>
        <v/>
      </c>
      <c r="ES19" s="51" t="str">
        <f>IF(OR('TRI-3'!ES19 ="",'TRI-3'!ES19&lt;0,'TRI-3'!ES19  &gt;10),"",IF((ROUND(TRUNC(('TRI-3'!ES19  ),2),0))=10,"A+",IF((ROUND(TRUNC(('TRI-3'!ES19  ),2),0))=9,"A-",IF((ROUND(TRUNC(('TRI-3'!ES19   ),2),0))=8,"B+",IF((ROUND(TRUNC(('TRI-3'!ES19 ),2),0))=7,"B-",IF((ROUND(TRUNC(('TRI-3'!ES19  ),2),0))=6,"C+",IF((ROUND(TRUNC(('TRI-3'!ES19  ),2),0))=5,"C-",IF((ROUND(TRUNC(('TRI-3'!ES19  ),2),0))=4,"D+",IF((ROUND(TRUNC(('TRI-3'!ES19 ),2),0))=3,"D-",IF((ROUND(TRUNC(('TRI-3'!ES19 ),2),0))=2,"E+",IF((ROUND(TRUNC(('TRI-3'!ES19  ),2),0))&lt;=1,"E-","")))))))))))</f>
        <v/>
      </c>
      <c r="ET19" s="51" t="str">
        <f>IF('TRI-3'!ET19 ="","",'TRI-3'!ET19 )</f>
        <v/>
      </c>
      <c r="EU19" s="51" t="str">
        <f>IF('TRI-3'!EU19 ="","",'TRI-3'!EU19 )</f>
        <v/>
      </c>
      <c r="EV19" s="51" t="str">
        <f>IF('TRI-3'!EV19 ="","",'TRI-3'!EV19 )</f>
        <v/>
      </c>
      <c r="EW19" s="51" t="str">
        <f>IF('TRI-3'!EW19 ="","",'TRI-3'!EW19 )</f>
        <v/>
      </c>
      <c r="EX19" s="51" t="str">
        <f>IF('TRI-3'!EX19 ="","",'TRI-3'!EX19 )</f>
        <v/>
      </c>
      <c r="EY19" s="51" t="str">
        <f>IF('TRI-3'!EY19 ="","",'TRI-3'!EY19 )</f>
        <v/>
      </c>
      <c r="EZ19" s="51" t="str">
        <f>IF('TRI-3'!EZ19 ="","",'TRI-3'!EZ19 )</f>
        <v/>
      </c>
      <c r="FA19" s="51" t="str">
        <f>IF('TRI-3'!FA19 ="","",'TRI-3'!FA19 )</f>
        <v/>
      </c>
      <c r="FB19" s="51" t="str">
        <f>IF('TRI-3'!FB19 ="","",'TRI-3'!FB19 )</f>
        <v/>
      </c>
      <c r="FC19" s="51" t="str">
        <f>IF('TRI-3'!FC19 ="","",'TRI-3'!FC19 )</f>
        <v/>
      </c>
      <c r="FD19" s="51">
        <f>IF('TRI-3'!FD19 ="","",'TRI-3'!FD19 )</f>
        <v>0</v>
      </c>
      <c r="FE19" s="51" t="str">
        <f>IF('TRI-3'!FE19 ="","",'TRI-3'!FE19 )</f>
        <v/>
      </c>
      <c r="FF19" s="51" t="str">
        <f>IF('TRI-3'!FF19 ="","",'TRI-3'!FF19 )</f>
        <v/>
      </c>
      <c r="FG19" s="51" t="str">
        <f>IF('TRI-3'!FG19 ="","",'TRI-3'!FG19 )</f>
        <v/>
      </c>
      <c r="FH19" s="51" t="str">
        <f>IF('TRI-3'!FH19 ="","",'TRI-3'!FH19 )</f>
        <v/>
      </c>
    </row>
    <row r="20" spans="1:164 16322:16326" ht="21" customHeight="1">
      <c r="B20" s="53">
        <v>3</v>
      </c>
      <c r="C20" s="272" t="str">
        <f>IF(NOTAS!E23&gt;"",NOTAS!E23,"")</f>
        <v>CARREÑO SANCHEZ AMMY VALENTINA</v>
      </c>
      <c r="D20" s="273"/>
      <c r="E20" s="273"/>
      <c r="F20" s="274"/>
      <c r="G20" s="51" t="str">
        <f>IF(OR('TRI-3'!G20 ="",'TRI-3'!G20&lt;0,'TRI-3'!G20  &gt;10),"",IF((ROUND(TRUNC(('TRI-3'!G20  ),2),0))=10,"A+",IF((ROUND(TRUNC(('TRI-3'!G20  ),2),0))=9,"A-",IF((ROUND(TRUNC(('TRI-3'!G20   ),2),0))=8,"B+",IF((ROUND(TRUNC(('TRI-3'!G20 ),2),0))=7,"B-",IF((ROUND(TRUNC(('TRI-3'!G20  ),2),0))=6,"C+",IF((ROUND(TRUNC(('TRI-3'!G20  ),2),0))=5,"C-",IF((ROUND(TRUNC(('TRI-3'!G20  ),2),0))=4,"D+",IF((ROUND(TRUNC(('TRI-3'!G20 ),2),0))=3,"D-",IF((ROUND(TRUNC(('TRI-3'!G20 ),2),0))=2,"E+",IF((ROUND(TRUNC(('TRI-3'!G20  ),2),0))&lt;=1,"E-","")))))))))))</f>
        <v/>
      </c>
      <c r="H20" s="51" t="str">
        <f>IF(OR('TRI-3'!H20 ="",'TRI-3'!H20&lt;0,'TRI-3'!H20  &gt;10),"",IF((ROUND(TRUNC(('TRI-3'!H20  ),2),0))=10,"A+",IF((ROUND(TRUNC(('TRI-3'!H20  ),2),0))=9,"A-",IF((ROUND(TRUNC(('TRI-3'!H20   ),2),0))=8,"B+",IF((ROUND(TRUNC(('TRI-3'!H20 ),2),0))=7,"B-",IF((ROUND(TRUNC(('TRI-3'!H20  ),2),0))=6,"C+",IF((ROUND(TRUNC(('TRI-3'!H20  ),2),0))=5,"C-",IF((ROUND(TRUNC(('TRI-3'!H20  ),2),0))=4,"D+",IF((ROUND(TRUNC(('TRI-3'!H20 ),2),0))=3,"D-",IF((ROUND(TRUNC(('TRI-3'!H20 ),2),0))=2,"E+",IF((ROUND(TRUNC(('TRI-3'!H20  ),2),0))&lt;=1,"E-","")))))))))))</f>
        <v/>
      </c>
      <c r="I20" s="51" t="str">
        <f>IF(OR('TRI-3'!I20 ="",'TRI-3'!I20&lt;0,'TRI-3'!I20  &gt;10),"",IF((ROUND(TRUNC(('TRI-3'!I20  ),2),0))=10,"A+",IF((ROUND(TRUNC(('TRI-3'!I20  ),2),0))=9,"A-",IF((ROUND(TRUNC(('TRI-3'!I20   ),2),0))=8,"B+",IF((ROUND(TRUNC(('TRI-3'!I20 ),2),0))=7,"B-",IF((ROUND(TRUNC(('TRI-3'!I20  ),2),0))=6,"C+",IF((ROUND(TRUNC(('TRI-3'!I20  ),2),0))=5,"C-",IF((ROUND(TRUNC(('TRI-3'!I20  ),2),0))=4,"D+",IF((ROUND(TRUNC(('TRI-3'!I20 ),2),0))=3,"D-",IF((ROUND(TRUNC(('TRI-3'!I20 ),2),0))=2,"E+",IF((ROUND(TRUNC(('TRI-3'!I20  ),2),0))&lt;=1,"E-","")))))))))))</f>
        <v/>
      </c>
      <c r="J20" s="51" t="str">
        <f>IF(OR('TRI-3'!J20 ="",'TRI-3'!J20&lt;0,'TRI-3'!J20  &gt;10),"",IF((ROUND(TRUNC(('TRI-3'!J20  ),2),0))=10,"A+",IF((ROUND(TRUNC(('TRI-3'!J20  ),2),0))=9,"A-",IF((ROUND(TRUNC(('TRI-3'!J20   ),2),0))=8,"B+",IF((ROUND(TRUNC(('TRI-3'!J20 ),2),0))=7,"B-",IF((ROUND(TRUNC(('TRI-3'!J20  ),2),0))=6,"C+",IF((ROUND(TRUNC(('TRI-3'!J20  ),2),0))=5,"C-",IF((ROUND(TRUNC(('TRI-3'!J20  ),2),0))=4,"D+",IF((ROUND(TRUNC(('TRI-3'!J20 ),2),0))=3,"D-",IF((ROUND(TRUNC(('TRI-3'!J20 ),2),0))=2,"E+",IF((ROUND(TRUNC(('TRI-3'!J20  ),2),0))&lt;=1,"E-","")))))))))))</f>
        <v/>
      </c>
      <c r="K20" s="51" t="str">
        <f>IF(OR('TRI-3'!K20 ="",'TRI-3'!K20&lt;0,'TRI-3'!K20  &gt;10),"",IF((ROUND(TRUNC(('TRI-3'!K20  ),2),0))=10,"A+",IF((ROUND(TRUNC(('TRI-3'!K20  ),2),0))=9,"A-",IF((ROUND(TRUNC(('TRI-3'!K20   ),2),0))=8,"B+",IF((ROUND(TRUNC(('TRI-3'!K20 ),2),0))=7,"B-",IF((ROUND(TRUNC(('TRI-3'!K20  ),2),0))=6,"C+",IF((ROUND(TRUNC(('TRI-3'!K20  ),2),0))=5,"C-",IF((ROUND(TRUNC(('TRI-3'!K20  ),2),0))=4,"D+",IF((ROUND(TRUNC(('TRI-3'!K20 ),2),0))=3,"D-",IF((ROUND(TRUNC(('TRI-3'!K20 ),2),0))=2,"E+",IF((ROUND(TRUNC(('TRI-3'!K20  ),2),0))&lt;=1,"E-","")))))))))))</f>
        <v/>
      </c>
      <c r="L20" s="51" t="str">
        <f>IF(OR('TRI-3'!L20 ="",'TRI-3'!L20&lt;0,'TRI-3'!L20  &gt;10),"",IF((ROUND(TRUNC(('TRI-3'!L20  ),2),0))=10,"A+",IF((ROUND(TRUNC(('TRI-3'!L20  ),2),0))=9,"A-",IF((ROUND(TRUNC(('TRI-3'!L20   ),2),0))=8,"B+",IF((ROUND(TRUNC(('TRI-3'!L20 ),2),0))=7,"B-",IF((ROUND(TRUNC(('TRI-3'!L20  ),2),0))=6,"C+",IF((ROUND(TRUNC(('TRI-3'!L20  ),2),0))=5,"C-",IF((ROUND(TRUNC(('TRI-3'!L20  ),2),0))=4,"D+",IF((ROUND(TRUNC(('TRI-3'!L20 ),2),0))=3,"D-",IF((ROUND(TRUNC(('TRI-3'!L20 ),2),0))=2,"E+",IF((ROUND(TRUNC(('TRI-3'!L20  ),2),0))&lt;=1,"E-","")))))))))))</f>
        <v/>
      </c>
      <c r="M20" s="51" t="str">
        <f>IF(OR('TRI-3'!M20 ="",'TRI-3'!M20&lt;0,'TRI-3'!M20  &gt;10),"",IF((ROUND(TRUNC(('TRI-3'!M20  ),2),0))=10,"A+",IF((ROUND(TRUNC(('TRI-3'!M20  ),2),0))=9,"A-",IF((ROUND(TRUNC(('TRI-3'!M20   ),2),0))=8,"B+",IF((ROUND(TRUNC(('TRI-3'!M20 ),2),0))=7,"B-",IF((ROUND(TRUNC(('TRI-3'!M20  ),2),0))=6,"C+",IF((ROUND(TRUNC(('TRI-3'!M20  ),2),0))=5,"C-",IF((ROUND(TRUNC(('TRI-3'!M20  ),2),0))=4,"D+",IF((ROUND(TRUNC(('TRI-3'!M20 ),2),0))=3,"D-",IF((ROUND(TRUNC(('TRI-3'!M20 ),2),0))=2,"E+",IF((ROUND(TRUNC(('TRI-3'!M20  ),2),0))&lt;=1,"E-","")))))))))))</f>
        <v/>
      </c>
      <c r="N20" s="51" t="str">
        <f>IF(OR('TRI-3'!N20 ="",'TRI-3'!N20&lt;0,'TRI-3'!N20  &gt;10),"",IF((ROUND(TRUNC(('TRI-3'!N20  ),2),0))=10,"A+",IF((ROUND(TRUNC(('TRI-3'!N20  ),2),0))=9,"A-",IF((ROUND(TRUNC(('TRI-3'!N20   ),2),0))=8,"B+",IF((ROUND(TRUNC(('TRI-3'!N20 ),2),0))=7,"B-",IF((ROUND(TRUNC(('TRI-3'!N20  ),2),0))=6,"C+",IF((ROUND(TRUNC(('TRI-3'!N20  ),2),0))=5,"C-",IF((ROUND(TRUNC(('TRI-3'!N20  ),2),0))=4,"D+",IF((ROUND(TRUNC(('TRI-3'!N20 ),2),0))=3,"D-",IF((ROUND(TRUNC(('TRI-3'!N20 ),2),0))=2,"E+",IF((ROUND(TRUNC(('TRI-3'!N20  ),2),0))&lt;=1,"E-","")))))))))))</f>
        <v/>
      </c>
      <c r="O20" s="51" t="str">
        <f>IF(OR('TRI-3'!O20 ="",'TRI-3'!O20&lt;0,'TRI-3'!O20  &gt;10),"",IF((ROUND(TRUNC(('TRI-3'!O20  ),2),0))=10,"A+",IF((ROUND(TRUNC(('TRI-3'!O20  ),2),0))=9,"A-",IF((ROUND(TRUNC(('TRI-3'!O20   ),2),0))=8,"B+",IF((ROUND(TRUNC(('TRI-3'!O20 ),2),0))=7,"B-",IF((ROUND(TRUNC(('TRI-3'!O20  ),2),0))=6,"C+",IF((ROUND(TRUNC(('TRI-3'!O20  ),2),0))=5,"C-",IF((ROUND(TRUNC(('TRI-3'!O20  ),2),0))=4,"D+",IF((ROUND(TRUNC(('TRI-3'!O20 ),2),0))=3,"D-",IF((ROUND(TRUNC(('TRI-3'!O20 ),2),0))=2,"E+",IF((ROUND(TRUNC(('TRI-3'!O20  ),2),0))&lt;=1,"E-","")))))))))))</f>
        <v/>
      </c>
      <c r="P20" s="51" t="str">
        <f>IF(OR('TRI-3'!P20 ="",'TRI-3'!P20&lt;0,'TRI-3'!P20  &gt;10),"",IF((ROUND(TRUNC(('TRI-3'!P20  ),2),0))=10,"A+",IF((ROUND(TRUNC(('TRI-3'!P20  ),2),0))=9,"A-",IF((ROUND(TRUNC(('TRI-3'!P20   ),2),0))=8,"B+",IF((ROUND(TRUNC(('TRI-3'!P20 ),2),0))=7,"B-",IF((ROUND(TRUNC(('TRI-3'!P20  ),2),0))=6,"C+",IF((ROUND(TRUNC(('TRI-3'!P20  ),2),0))=5,"C-",IF((ROUND(TRUNC(('TRI-3'!P20  ),2),0))=4,"D+",IF((ROUND(TRUNC(('TRI-3'!P20 ),2),0))=3,"D-",IF((ROUND(TRUNC(('TRI-3'!P20 ),2),0))=2,"E+",IF((ROUND(TRUNC(('TRI-3'!P20  ),2),0))&lt;=1,"E-","")))))))))))</f>
        <v/>
      </c>
      <c r="Q20" s="51" t="str">
        <f>IF(OR('TRI-3'!Q20 ="",'TRI-3'!Q20&lt;0,'TRI-3'!Q20  &gt;10),"",IF((ROUND(TRUNC(('TRI-3'!Q20  ),2),0))=10,"A+",IF((ROUND(TRUNC(('TRI-3'!Q20  ),2),0))=9,"A-",IF((ROUND(TRUNC(('TRI-3'!Q20   ),2),0))=8,"B+",IF((ROUND(TRUNC(('TRI-3'!Q20 ),2),0))=7,"B-",IF((ROUND(TRUNC(('TRI-3'!Q20  ),2),0))=6,"C+",IF((ROUND(TRUNC(('TRI-3'!Q20  ),2),0))=5,"C-",IF((ROUND(TRUNC(('TRI-3'!Q20  ),2),0))=4,"D+",IF((ROUND(TRUNC(('TRI-3'!Q20 ),2),0))=3,"D-",IF((ROUND(TRUNC(('TRI-3'!Q20 ),2),0))=2,"E+",IF((ROUND(TRUNC(('TRI-3'!Q20  ),2),0))&lt;=1,"E-","")))))))))))</f>
        <v/>
      </c>
      <c r="R20" s="51" t="str">
        <f>IF(OR('TRI-3'!R20 ="",'TRI-3'!R20&lt;0,'TRI-3'!R20  &gt;10),"",IF((ROUND(TRUNC(('TRI-3'!R20  ),2),0))=10,"A+",IF((ROUND(TRUNC(('TRI-3'!R20  ),2),0))=9,"A-",IF((ROUND(TRUNC(('TRI-3'!R20   ),2),0))=8,"B+",IF((ROUND(TRUNC(('TRI-3'!R20 ),2),0))=7,"B-",IF((ROUND(TRUNC(('TRI-3'!R20  ),2),0))=6,"C+",IF((ROUND(TRUNC(('TRI-3'!R20  ),2),0))=5,"C-",IF((ROUND(TRUNC(('TRI-3'!R20  ),2),0))=4,"D+",IF((ROUND(TRUNC(('TRI-3'!R20 ),2),0))=3,"D-",IF((ROUND(TRUNC(('TRI-3'!R20 ),2),0))=2,"E+",IF((ROUND(TRUNC(('TRI-3'!R20  ),2),0))&lt;=1,"E-","")))))))))))</f>
        <v/>
      </c>
      <c r="S20" s="51" t="str">
        <f>IF(OR('TRI-3'!S20 ="",'TRI-3'!S20&lt;0,'TRI-3'!S20  &gt;10),"",IF((ROUND(TRUNC(('TRI-3'!S20  ),2),0))=10,"A+",IF((ROUND(TRUNC(('TRI-3'!S20  ),2),0))=9,"A-",IF((ROUND(TRUNC(('TRI-3'!S20   ),2),0))=8,"B+",IF((ROUND(TRUNC(('TRI-3'!S20 ),2),0))=7,"B-",IF((ROUND(TRUNC(('TRI-3'!S20  ),2),0))=6,"C+",IF((ROUND(TRUNC(('TRI-3'!S20  ),2),0))=5,"C-",IF((ROUND(TRUNC(('TRI-3'!S20  ),2),0))=4,"D+",IF((ROUND(TRUNC(('TRI-3'!S20 ),2),0))=3,"D-",IF((ROUND(TRUNC(('TRI-3'!S20 ),2),0))=2,"E+",IF((ROUND(TRUNC(('TRI-3'!S20  ),2),0))&lt;=1,"E-","")))))))))))</f>
        <v/>
      </c>
      <c r="T20" s="51" t="str">
        <f>IF(OR('TRI-3'!T20 ="",'TRI-3'!T20&lt;0,'TRI-3'!T20  &gt;10),"",IF((ROUND(TRUNC(('TRI-3'!T20  ),2),0))=10,"A+",IF((ROUND(TRUNC(('TRI-3'!T20  ),2),0))=9,"A-",IF((ROUND(TRUNC(('TRI-3'!T20   ),2),0))=8,"B+",IF((ROUND(TRUNC(('TRI-3'!T20 ),2),0))=7,"B-",IF((ROUND(TRUNC(('TRI-3'!T20  ),2),0))=6,"C+",IF((ROUND(TRUNC(('TRI-3'!T20  ),2),0))=5,"C-",IF((ROUND(TRUNC(('TRI-3'!T20  ),2),0))=4,"D+",IF((ROUND(TRUNC(('TRI-3'!T20 ),2),0))=3,"D-",IF((ROUND(TRUNC(('TRI-3'!T20 ),2),0))=2,"E+",IF((ROUND(TRUNC(('TRI-3'!T20  ),2),0))&lt;=1,"E-","")))))))))))</f>
        <v/>
      </c>
      <c r="U20" s="51" t="str">
        <f>IF(OR('TRI-3'!U20 ="",'TRI-3'!U20&lt;0,'TRI-3'!U20  &gt;10),"",IF((ROUND(TRUNC(('TRI-3'!U20  ),2),0))=10,"A+",IF((ROUND(TRUNC(('TRI-3'!U20  ),2),0))=9,"A-",IF((ROUND(TRUNC(('TRI-3'!U20   ),2),0))=8,"B+",IF((ROUND(TRUNC(('TRI-3'!U20 ),2),0))=7,"B-",IF((ROUND(TRUNC(('TRI-3'!U20  ),2),0))=6,"C+",IF((ROUND(TRUNC(('TRI-3'!U20  ),2),0))=5,"C-",IF((ROUND(TRUNC(('TRI-3'!U20  ),2),0))=4,"D+",IF((ROUND(TRUNC(('TRI-3'!U20 ),2),0))=3,"D-",IF((ROUND(TRUNC(('TRI-3'!U20 ),2),0))=2,"E+",IF((ROUND(TRUNC(('TRI-3'!U20  ),2),0))&lt;=1,"E-","")))))))))))</f>
        <v/>
      </c>
      <c r="V20" s="51" t="str">
        <f>IF(OR('TRI-3'!V20 ="",'TRI-3'!V20&lt;0,'TRI-3'!V20  &gt;10),"",IF((ROUND(TRUNC(('TRI-3'!V20  ),2),0))=10,"A+",IF((ROUND(TRUNC(('TRI-3'!V20  ),2),0))=9,"A-",IF((ROUND(TRUNC(('TRI-3'!V20   ),2),0))=8,"B+",IF((ROUND(TRUNC(('TRI-3'!V20 ),2),0))=7,"B-",IF((ROUND(TRUNC(('TRI-3'!V20  ),2),0))=6,"C+",IF((ROUND(TRUNC(('TRI-3'!V20  ),2),0))=5,"C-",IF((ROUND(TRUNC(('TRI-3'!V20  ),2),0))=4,"D+",IF((ROUND(TRUNC(('TRI-3'!V20 ),2),0))=3,"D-",IF((ROUND(TRUNC(('TRI-3'!V20 ),2),0))=2,"E+",IF((ROUND(TRUNC(('TRI-3'!V20  ),2),0))&lt;=1,"E-","")))))))))))</f>
        <v/>
      </c>
      <c r="W20" s="51" t="str">
        <f>IF(OR('TRI-3'!W20 ="",'TRI-3'!W20&lt;0,'TRI-3'!W20  &gt;10),"",IF((ROUND(TRUNC(('TRI-3'!W20  ),2),0))=10,"A+",IF((ROUND(TRUNC(('TRI-3'!W20  ),2),0))=9,"A-",IF((ROUND(TRUNC(('TRI-3'!W20   ),2),0))=8,"B+",IF((ROUND(TRUNC(('TRI-3'!W20 ),2),0))=7,"B-",IF((ROUND(TRUNC(('TRI-3'!W20  ),2),0))=6,"C+",IF((ROUND(TRUNC(('TRI-3'!W20  ),2),0))=5,"C-",IF((ROUND(TRUNC(('TRI-3'!W20  ),2),0))=4,"D+",IF((ROUND(TRUNC(('TRI-3'!W20 ),2),0))=3,"D-",IF((ROUND(TRUNC(('TRI-3'!W20 ),2),0))=2,"E+",IF((ROUND(TRUNC(('TRI-3'!W20  ),2),0))&lt;=1,"E-","")))))))))))</f>
        <v/>
      </c>
      <c r="X20" s="51" t="str">
        <f>IF(OR('TRI-3'!X20 ="",'TRI-3'!X20&lt;0,'TRI-3'!X20  &gt;10),"",IF((ROUND(TRUNC(('TRI-3'!X20  ),2),0))=10,"A+",IF((ROUND(TRUNC(('TRI-3'!X20  ),2),0))=9,"A-",IF((ROUND(TRUNC(('TRI-3'!X20   ),2),0))=8,"B+",IF((ROUND(TRUNC(('TRI-3'!X20 ),2),0))=7,"B-",IF((ROUND(TRUNC(('TRI-3'!X20  ),2),0))=6,"C+",IF((ROUND(TRUNC(('TRI-3'!X20  ),2),0))=5,"C-",IF((ROUND(TRUNC(('TRI-3'!X20  ),2),0))=4,"D+",IF((ROUND(TRUNC(('TRI-3'!X20 ),2),0))=3,"D-",IF((ROUND(TRUNC(('TRI-3'!X20 ),2),0))=2,"E+",IF((ROUND(TRUNC(('TRI-3'!X20  ),2),0))&lt;=1,"E-","")))))))))))</f>
        <v/>
      </c>
      <c r="Y20" s="51" t="str">
        <f>IF(OR('TRI-3'!Y20 ="",'TRI-3'!Y20&lt;0,'TRI-3'!Y20  &gt;10),"",IF((ROUND(TRUNC(('TRI-3'!Y20  ),2),0))=10,"A+",IF((ROUND(TRUNC(('TRI-3'!Y20  ),2),0))=9,"A-",IF((ROUND(TRUNC(('TRI-3'!Y20   ),2),0))=8,"B+",IF((ROUND(TRUNC(('TRI-3'!Y20 ),2),0))=7,"B-",IF((ROUND(TRUNC(('TRI-3'!Y20  ),2),0))=6,"C+",IF((ROUND(TRUNC(('TRI-3'!Y20  ),2),0))=5,"C-",IF((ROUND(TRUNC(('TRI-3'!Y20  ),2),0))=4,"D+",IF((ROUND(TRUNC(('TRI-3'!Y20 ),2),0))=3,"D-",IF((ROUND(TRUNC(('TRI-3'!Y20 ),2),0))=2,"E+",IF((ROUND(TRUNC(('TRI-3'!Y20  ),2),0))&lt;=1,"E-","")))))))))))</f>
        <v/>
      </c>
      <c r="Z20" s="51" t="str">
        <f>IF(OR('TRI-3'!Z20 ="",'TRI-3'!Z20&lt;0,'TRI-3'!Z20  &gt;10),"",IF((ROUND(TRUNC(('TRI-3'!Z20  ),2),0))=10,"A+",IF((ROUND(TRUNC(('TRI-3'!Z20  ),2),0))=9,"A-",IF((ROUND(TRUNC(('TRI-3'!Z20   ),2),0))=8,"B+",IF((ROUND(TRUNC(('TRI-3'!Z20 ),2),0))=7,"B-",IF((ROUND(TRUNC(('TRI-3'!Z20  ),2),0))=6,"C+",IF((ROUND(TRUNC(('TRI-3'!Z20  ),2),0))=5,"C-",IF((ROUND(TRUNC(('TRI-3'!Z20  ),2),0))=4,"D+",IF((ROUND(TRUNC(('TRI-3'!Z20 ),2),0))=3,"D-",IF((ROUND(TRUNC(('TRI-3'!Z20 ),2),0))=2,"E+",IF((ROUND(TRUNC(('TRI-3'!Z20  ),2),0))&lt;=1,"E-","")))))))))))</f>
        <v/>
      </c>
      <c r="AA20" s="51" t="str">
        <f>IF(OR('TRI-3'!AA20 ="",'TRI-3'!AA20&lt;0,'TRI-3'!AA20  &gt;10),"",IF((ROUND(TRUNC(('TRI-3'!AA20  ),2),0))=10,"A+",IF((ROUND(TRUNC(('TRI-3'!AA20  ),2),0))=9,"A-",IF((ROUND(TRUNC(('TRI-3'!AA20   ),2),0))=8,"B+",IF((ROUND(TRUNC(('TRI-3'!AA20 ),2),0))=7,"B-",IF((ROUND(TRUNC(('TRI-3'!AA20  ),2),0))=6,"C+",IF((ROUND(TRUNC(('TRI-3'!AA20  ),2),0))=5,"C-",IF((ROUND(TRUNC(('TRI-3'!AA20  ),2),0))=4,"D+",IF((ROUND(TRUNC(('TRI-3'!AA20 ),2),0))=3,"D-",IF((ROUND(TRUNC(('TRI-3'!AA20 ),2),0))=2,"E+",IF((ROUND(TRUNC(('TRI-3'!AA20  ),2),0))&lt;=1,"E-","")))))))))))</f>
        <v/>
      </c>
      <c r="AB20" s="51" t="str">
        <f>IF(OR('TRI-3'!AB20 ="",'TRI-3'!AB20&lt;0,'TRI-3'!AB20  &gt;10),"",IF((ROUND(TRUNC(('TRI-3'!AB20  ),2),0))=10,"A+",IF((ROUND(TRUNC(('TRI-3'!AB20  ),2),0))=9,"A-",IF((ROUND(TRUNC(('TRI-3'!AB20   ),2),0))=8,"B+",IF((ROUND(TRUNC(('TRI-3'!AB20 ),2),0))=7,"B-",IF((ROUND(TRUNC(('TRI-3'!AB20  ),2),0))=6,"C+",IF((ROUND(TRUNC(('TRI-3'!AB20  ),2),0))=5,"C-",IF((ROUND(TRUNC(('TRI-3'!AB20  ),2),0))=4,"D+",IF((ROUND(TRUNC(('TRI-3'!AB20 ),2),0))=3,"D-",IF((ROUND(TRUNC(('TRI-3'!AB20 ),2),0))=2,"E+",IF((ROUND(TRUNC(('TRI-3'!AB20  ),2),0))&lt;=1,"E-","")))))))))))</f>
        <v/>
      </c>
      <c r="AC20" s="51" t="str">
        <f>IF(OR('TRI-3'!AC20 ="",'TRI-3'!AC20&lt;0,'TRI-3'!AC20  &gt;10),"",IF((ROUND(TRUNC(('TRI-3'!AC20  ),2),0))=10,"A+",IF((ROUND(TRUNC(('TRI-3'!AC20  ),2),0))=9,"A-",IF((ROUND(TRUNC(('TRI-3'!AC20   ),2),0))=8,"B+",IF((ROUND(TRUNC(('TRI-3'!AC20 ),2),0))=7,"B-",IF((ROUND(TRUNC(('TRI-3'!AC20  ),2),0))=6,"C+",IF((ROUND(TRUNC(('TRI-3'!AC20  ),2),0))=5,"C-",IF((ROUND(TRUNC(('TRI-3'!AC20  ),2),0))=4,"D+",IF((ROUND(TRUNC(('TRI-3'!AC20 ),2),0))=3,"D-",IF((ROUND(TRUNC(('TRI-3'!AC20 ),2),0))=2,"E+",IF((ROUND(TRUNC(('TRI-3'!AC20  ),2),0))&lt;=1,"E-","")))))))))))</f>
        <v/>
      </c>
      <c r="AD20" s="51" t="str">
        <f>IF(OR('TRI-3'!AD20 ="",'TRI-3'!AD20&lt;0,'TRI-3'!AD20  &gt;10),"",IF((ROUND(TRUNC(('TRI-3'!AD20  ),2),0))=10,"A+",IF((ROUND(TRUNC(('TRI-3'!AD20  ),2),0))=9,"A-",IF((ROUND(TRUNC(('TRI-3'!AD20   ),2),0))=8,"B+",IF((ROUND(TRUNC(('TRI-3'!AD20 ),2),0))=7,"B-",IF((ROUND(TRUNC(('TRI-3'!AD20  ),2),0))=6,"C+",IF((ROUND(TRUNC(('TRI-3'!AD20  ),2),0))=5,"C-",IF((ROUND(TRUNC(('TRI-3'!AD20  ),2),0))=4,"D+",IF((ROUND(TRUNC(('TRI-3'!AD20 ),2),0))=3,"D-",IF((ROUND(TRUNC(('TRI-3'!AD20 ),2),0))=2,"E+",IF((ROUND(TRUNC(('TRI-3'!AD20  ),2),0))&lt;=1,"E-","")))))))))))</f>
        <v/>
      </c>
      <c r="AE20" s="51" t="str">
        <f>IF(OR('TRI-3'!AE20 ="",'TRI-3'!AE20&lt;0,'TRI-3'!AE20  &gt;10),"",IF((ROUND(TRUNC(('TRI-3'!AE20  ),2),0))=10,"A+",IF((ROUND(TRUNC(('TRI-3'!AE20  ),2),0))=9,"A-",IF((ROUND(TRUNC(('TRI-3'!AE20   ),2),0))=8,"B+",IF((ROUND(TRUNC(('TRI-3'!AE20 ),2),0))=7,"B-",IF((ROUND(TRUNC(('TRI-3'!AE20  ),2),0))=6,"C+",IF((ROUND(TRUNC(('TRI-3'!AE20  ),2),0))=5,"C-",IF((ROUND(TRUNC(('TRI-3'!AE20  ),2),0))=4,"D+",IF((ROUND(TRUNC(('TRI-3'!AE20 ),2),0))=3,"D-",IF((ROUND(TRUNC(('TRI-3'!AE20 ),2),0))=2,"E+",IF((ROUND(TRUNC(('TRI-3'!AE20  ),2),0))&lt;=1,"E-","")))))))))))</f>
        <v/>
      </c>
      <c r="AF20" s="51" t="str">
        <f>IF(OR('TRI-3'!AF20 ="",'TRI-3'!AF20&lt;0,'TRI-3'!AF20  &gt;10),"",IF((ROUND(TRUNC(('TRI-3'!AF20  ),2),0))=10,"A+",IF((ROUND(TRUNC(('TRI-3'!AF20  ),2),0))=9,"A-",IF((ROUND(TRUNC(('TRI-3'!AF20   ),2),0))=8,"B+",IF((ROUND(TRUNC(('TRI-3'!AF20 ),2),0))=7,"B-",IF((ROUND(TRUNC(('TRI-3'!AF20  ),2),0))=6,"C+",IF((ROUND(TRUNC(('TRI-3'!AF20  ),2),0))=5,"C-",IF((ROUND(TRUNC(('TRI-3'!AF20  ),2),0))=4,"D+",IF((ROUND(TRUNC(('TRI-3'!AF20 ),2),0))=3,"D-",IF((ROUND(TRUNC(('TRI-3'!AF20 ),2),0))=2,"E+",IF((ROUND(TRUNC(('TRI-3'!AF20  ),2),0))&lt;=1,"E-","")))))))))))</f>
        <v/>
      </c>
      <c r="AG20" s="51" t="str">
        <f>IF(OR('TRI-3'!AG20 ="",'TRI-3'!AG20&lt;0,'TRI-3'!AG20  &gt;10),"",IF((ROUND(TRUNC(('TRI-3'!AG20  ),2),0))=10,"A+",IF((ROUND(TRUNC(('TRI-3'!AG20  ),2),0))=9,"A-",IF((ROUND(TRUNC(('TRI-3'!AG20   ),2),0))=8,"B+",IF((ROUND(TRUNC(('TRI-3'!AG20 ),2),0))=7,"B-",IF((ROUND(TRUNC(('TRI-3'!AG20  ),2),0))=6,"C+",IF((ROUND(TRUNC(('TRI-3'!AG20  ),2),0))=5,"C-",IF((ROUND(TRUNC(('TRI-3'!AG20  ),2),0))=4,"D+",IF((ROUND(TRUNC(('TRI-3'!AG20 ),2),0))=3,"D-",IF((ROUND(TRUNC(('TRI-3'!AG20 ),2),0))=2,"E+",IF((ROUND(TRUNC(('TRI-3'!AG20  ),2),0))&lt;=1,"E-","")))))))))))</f>
        <v/>
      </c>
      <c r="AH20" s="51" t="str">
        <f>IF(OR('TRI-3'!AH20 ="",'TRI-3'!AH20&lt;0,'TRI-3'!AH20  &gt;10),"",IF((ROUND(TRUNC(('TRI-3'!AH20  ),2),0))=10,"A+",IF((ROUND(TRUNC(('TRI-3'!AH20  ),2),0))=9,"A-",IF((ROUND(TRUNC(('TRI-3'!AH20   ),2),0))=8,"B+",IF((ROUND(TRUNC(('TRI-3'!AH20 ),2),0))=7,"B-",IF((ROUND(TRUNC(('TRI-3'!AH20  ),2),0))=6,"C+",IF((ROUND(TRUNC(('TRI-3'!AH20  ),2),0))=5,"C-",IF((ROUND(TRUNC(('TRI-3'!AH20  ),2),0))=4,"D+",IF((ROUND(TRUNC(('TRI-3'!AH20 ),2),0))=3,"D-",IF((ROUND(TRUNC(('TRI-3'!AH20 ),2),0))=2,"E+",IF((ROUND(TRUNC(('TRI-3'!AH20  ),2),0))&lt;=1,"E-","")))))))))))</f>
        <v/>
      </c>
      <c r="AI20" s="51" t="str">
        <f>IF(OR('TRI-3'!AI20 ="",'TRI-3'!AI20&lt;0,'TRI-3'!AI20  &gt;10),"",IF((ROUND(TRUNC(('TRI-3'!AI20  ),2),0))=10,"A+",IF((ROUND(TRUNC(('TRI-3'!AI20  ),2),0))=9,"A-",IF((ROUND(TRUNC(('TRI-3'!AI20   ),2),0))=8,"B+",IF((ROUND(TRUNC(('TRI-3'!AI20 ),2),0))=7,"B-",IF((ROUND(TRUNC(('TRI-3'!AI20  ),2),0))=6,"C+",IF((ROUND(TRUNC(('TRI-3'!AI20  ),2),0))=5,"C-",IF((ROUND(TRUNC(('TRI-3'!AI20  ),2),0))=4,"D+",IF((ROUND(TRUNC(('TRI-3'!AI20 ),2),0))=3,"D-",IF((ROUND(TRUNC(('TRI-3'!AI20 ),2),0))=2,"E+",IF((ROUND(TRUNC(('TRI-3'!AI20  ),2),0))&lt;=1,"E-","")))))))))))</f>
        <v/>
      </c>
      <c r="AJ20" s="51" t="str">
        <f>IF(OR('TRI-3'!AJ20 ="",'TRI-3'!AJ20&lt;0,'TRI-3'!AJ20  &gt;10),"",IF((ROUND(TRUNC(('TRI-3'!AJ20  ),2),0))=10,"A+",IF((ROUND(TRUNC(('TRI-3'!AJ20  ),2),0))=9,"A-",IF((ROUND(TRUNC(('TRI-3'!AJ20   ),2),0))=8,"B+",IF((ROUND(TRUNC(('TRI-3'!AJ20 ),2),0))=7,"B-",IF((ROUND(TRUNC(('TRI-3'!AJ20  ),2),0))=6,"C+",IF((ROUND(TRUNC(('TRI-3'!AJ20  ),2),0))=5,"C-",IF((ROUND(TRUNC(('TRI-3'!AJ20  ),2),0))=4,"D+",IF((ROUND(TRUNC(('TRI-3'!AJ20 ),2),0))=3,"D-",IF((ROUND(TRUNC(('TRI-3'!AJ20 ),2),0))=2,"E+",IF((ROUND(TRUNC(('TRI-3'!AJ20  ),2),0))&lt;=1,"E-","")))))))))))</f>
        <v/>
      </c>
      <c r="AK20" s="51" t="str">
        <f>IF(OR('TRI-3'!AK20 ="",'TRI-3'!AK20&lt;0,'TRI-3'!AK20  &gt;10),"",IF((ROUND(TRUNC(('TRI-3'!AK20  ),2),0))=10,"A+",IF((ROUND(TRUNC(('TRI-3'!AK20  ),2),0))=9,"A-",IF((ROUND(TRUNC(('TRI-3'!AK20   ),2),0))=8,"B+",IF((ROUND(TRUNC(('TRI-3'!AK20 ),2),0))=7,"B-",IF((ROUND(TRUNC(('TRI-3'!AK20  ),2),0))=6,"C+",IF((ROUND(TRUNC(('TRI-3'!AK20  ),2),0))=5,"C-",IF((ROUND(TRUNC(('TRI-3'!AK20  ),2),0))=4,"D+",IF((ROUND(TRUNC(('TRI-3'!AK20 ),2),0))=3,"D-",IF((ROUND(TRUNC(('TRI-3'!AK20 ),2),0))=2,"E+",IF((ROUND(TRUNC(('TRI-3'!AK20  ),2),0))&lt;=1,"E-","")))))))))))</f>
        <v/>
      </c>
      <c r="AL20" s="51" t="str">
        <f>IF(OR('TRI-3'!AL20 ="",'TRI-3'!AL20&lt;0,'TRI-3'!AL20  &gt;10),"",IF((ROUND(TRUNC(('TRI-3'!AL20  ),2),0))=10,"A+",IF((ROUND(TRUNC(('TRI-3'!AL20  ),2),0))=9,"A-",IF((ROUND(TRUNC(('TRI-3'!AL20   ),2),0))=8,"B+",IF((ROUND(TRUNC(('TRI-3'!AL20 ),2),0))=7,"B-",IF((ROUND(TRUNC(('TRI-3'!AL20  ),2),0))=6,"C+",IF((ROUND(TRUNC(('TRI-3'!AL20  ),2),0))=5,"C-",IF((ROUND(TRUNC(('TRI-3'!AL20  ),2),0))=4,"D+",IF((ROUND(TRUNC(('TRI-3'!AL20 ),2),0))=3,"D-",IF((ROUND(TRUNC(('TRI-3'!AL20 ),2),0))=2,"E+",IF((ROUND(TRUNC(('TRI-3'!AL20  ),2),0))&lt;=1,"E-","")))))))))))</f>
        <v/>
      </c>
      <c r="AM20" s="51" t="str">
        <f>IF(OR('TRI-3'!AM20 ="",'TRI-3'!AM20&lt;0,'TRI-3'!AM20  &gt;10),"",IF((ROUND(TRUNC(('TRI-3'!AM20  ),2),0))=10,"A+",IF((ROUND(TRUNC(('TRI-3'!AM20  ),2),0))=9,"A-",IF((ROUND(TRUNC(('TRI-3'!AM20   ),2),0))=8,"B+",IF((ROUND(TRUNC(('TRI-3'!AM20 ),2),0))=7,"B-",IF((ROUND(TRUNC(('TRI-3'!AM20  ),2),0))=6,"C+",IF((ROUND(TRUNC(('TRI-3'!AM20  ),2),0))=5,"C-",IF((ROUND(TRUNC(('TRI-3'!AM20  ),2),0))=4,"D+",IF((ROUND(TRUNC(('TRI-3'!AM20 ),2),0))=3,"D-",IF((ROUND(TRUNC(('TRI-3'!AM20 ),2),0))=2,"E+",IF((ROUND(TRUNC(('TRI-3'!AM20  ),2),0))&lt;=1,"E-","")))))))))))</f>
        <v/>
      </c>
      <c r="AN20" s="51" t="str">
        <f>IF(OR('TRI-3'!AN20 ="",'TRI-3'!AN20&lt;0,'TRI-3'!AN20  &gt;10),"",IF((ROUND(TRUNC(('TRI-3'!AN20  ),2),0))=10,"A+",IF((ROUND(TRUNC(('TRI-3'!AN20  ),2),0))=9,"A-",IF((ROUND(TRUNC(('TRI-3'!AN20   ),2),0))=8,"B+",IF((ROUND(TRUNC(('TRI-3'!AN20 ),2),0))=7,"B-",IF((ROUND(TRUNC(('TRI-3'!AN20  ),2),0))=6,"C+",IF((ROUND(TRUNC(('TRI-3'!AN20  ),2),0))=5,"C-",IF((ROUND(TRUNC(('TRI-3'!AN20  ),2),0))=4,"D+",IF((ROUND(TRUNC(('TRI-3'!AN20 ),2),0))=3,"D-",IF((ROUND(TRUNC(('TRI-3'!AN20 ),2),0))=2,"E+",IF((ROUND(TRUNC(('TRI-3'!AN20  ),2),0))&lt;=1,"E-","")))))))))))</f>
        <v/>
      </c>
      <c r="AO20" s="51" t="str">
        <f>IF(OR('TRI-3'!AO20 ="",'TRI-3'!AO20&lt;0,'TRI-3'!AO20  &gt;10),"",IF((ROUND(TRUNC(('TRI-3'!AO20  ),2),0))=10,"A+",IF((ROUND(TRUNC(('TRI-3'!AO20  ),2),0))=9,"A-",IF((ROUND(TRUNC(('TRI-3'!AO20   ),2),0))=8,"B+",IF((ROUND(TRUNC(('TRI-3'!AO20 ),2),0))=7,"B-",IF((ROUND(TRUNC(('TRI-3'!AO20  ),2),0))=6,"C+",IF((ROUND(TRUNC(('TRI-3'!AO20  ),2),0))=5,"C-",IF((ROUND(TRUNC(('TRI-3'!AO20  ),2),0))=4,"D+",IF((ROUND(TRUNC(('TRI-3'!AO20 ),2),0))=3,"D-",IF((ROUND(TRUNC(('TRI-3'!AO20 ),2),0))=2,"E+",IF((ROUND(TRUNC(('TRI-3'!AO20  ),2),0))&lt;=1,"E-","")))))))))))</f>
        <v/>
      </c>
      <c r="AP20" s="51" t="str">
        <f>IF(OR('TRI-3'!AP20 ="",'TRI-3'!AP20&lt;0,'TRI-3'!AP20  &gt;10),"",IF((ROUND(TRUNC(('TRI-3'!AP20  ),2),0))=10,"A+",IF((ROUND(TRUNC(('TRI-3'!AP20  ),2),0))=9,"A-",IF((ROUND(TRUNC(('TRI-3'!AP20   ),2),0))=8,"B+",IF((ROUND(TRUNC(('TRI-3'!AP20 ),2),0))=7,"B-",IF((ROUND(TRUNC(('TRI-3'!AP20  ),2),0))=6,"C+",IF((ROUND(TRUNC(('TRI-3'!AP20  ),2),0))=5,"C-",IF((ROUND(TRUNC(('TRI-3'!AP20  ),2),0))=4,"D+",IF((ROUND(TRUNC(('TRI-3'!AP20 ),2),0))=3,"D-",IF((ROUND(TRUNC(('TRI-3'!AP20 ),2),0))=2,"E+",IF((ROUND(TRUNC(('TRI-3'!AP20  ),2),0))&lt;=1,"E-","")))))))))))</f>
        <v/>
      </c>
      <c r="AQ20" s="51" t="str">
        <f>IF(OR('TRI-3'!AQ20 ="",'TRI-3'!AQ20&lt;0,'TRI-3'!AQ20  &gt;10),"",IF((ROUND(TRUNC(('TRI-3'!AQ20  ),2),0))=10,"A+",IF((ROUND(TRUNC(('TRI-3'!AQ20  ),2),0))=9,"A-",IF((ROUND(TRUNC(('TRI-3'!AQ20   ),2),0))=8,"B+",IF((ROUND(TRUNC(('TRI-3'!AQ20 ),2),0))=7,"B-",IF((ROUND(TRUNC(('TRI-3'!AQ20  ),2),0))=6,"C+",IF((ROUND(TRUNC(('TRI-3'!AQ20  ),2),0))=5,"C-",IF((ROUND(TRUNC(('TRI-3'!AQ20  ),2),0))=4,"D+",IF((ROUND(TRUNC(('TRI-3'!AQ20 ),2),0))=3,"D-",IF((ROUND(TRUNC(('TRI-3'!AQ20 ),2),0))=2,"E+",IF((ROUND(TRUNC(('TRI-3'!AQ20  ),2),0))&lt;=1,"E-","")))))))))))</f>
        <v/>
      </c>
      <c r="AR20" s="51" t="str">
        <f>IF(OR('TRI-3'!AR20 ="",'TRI-3'!AR20&lt;0,'TRI-3'!AR20  &gt;10),"",IF((ROUND(TRUNC(('TRI-3'!AR20  ),2),0))=10,"A+",IF((ROUND(TRUNC(('TRI-3'!AR20  ),2),0))=9,"A-",IF((ROUND(TRUNC(('TRI-3'!AR20   ),2),0))=8,"B+",IF((ROUND(TRUNC(('TRI-3'!AR20 ),2),0))=7,"B-",IF((ROUND(TRUNC(('TRI-3'!AR20  ),2),0))=6,"C+",IF((ROUND(TRUNC(('TRI-3'!AR20  ),2),0))=5,"C-",IF((ROUND(TRUNC(('TRI-3'!AR20  ),2),0))=4,"D+",IF((ROUND(TRUNC(('TRI-3'!AR20 ),2),0))=3,"D-",IF((ROUND(TRUNC(('TRI-3'!AR20 ),2),0))=2,"E+",IF((ROUND(TRUNC(('TRI-3'!AR20  ),2),0))&lt;=1,"E-","")))))))))))</f>
        <v/>
      </c>
      <c r="AS20" s="51" t="str">
        <f>IF(OR('TRI-3'!AS20 ="",'TRI-3'!AS20&lt;0,'TRI-3'!AS20  &gt;10),"",IF((ROUND(TRUNC(('TRI-3'!AS20  ),2),0))=10,"A+",IF((ROUND(TRUNC(('TRI-3'!AS20  ),2),0))=9,"A-",IF((ROUND(TRUNC(('TRI-3'!AS20   ),2),0))=8,"B+",IF((ROUND(TRUNC(('TRI-3'!AS20 ),2),0))=7,"B-",IF((ROUND(TRUNC(('TRI-3'!AS20  ),2),0))=6,"C+",IF((ROUND(TRUNC(('TRI-3'!AS20  ),2),0))=5,"C-",IF((ROUND(TRUNC(('TRI-3'!AS20  ),2),0))=4,"D+",IF((ROUND(TRUNC(('TRI-3'!AS20 ),2),0))=3,"D-",IF((ROUND(TRUNC(('TRI-3'!AS20 ),2),0))=2,"E+",IF((ROUND(TRUNC(('TRI-3'!AS20  ),2),0))&lt;=1,"E-","")))))))))))</f>
        <v/>
      </c>
      <c r="AT20" s="51" t="str">
        <f>IF(OR('TRI-3'!AT20 ="",'TRI-3'!AT20&lt;0,'TRI-3'!AT20  &gt;10),"",IF((ROUND(TRUNC(('TRI-3'!AT20  ),2),0))=10,"A+",IF((ROUND(TRUNC(('TRI-3'!AT20  ),2),0))=9,"A-",IF((ROUND(TRUNC(('TRI-3'!AT20   ),2),0))=8,"B+",IF((ROUND(TRUNC(('TRI-3'!AT20 ),2),0))=7,"B-",IF((ROUND(TRUNC(('TRI-3'!AT20  ),2),0))=6,"C+",IF((ROUND(TRUNC(('TRI-3'!AT20  ),2),0))=5,"C-",IF((ROUND(TRUNC(('TRI-3'!AT20  ),2),0))=4,"D+",IF((ROUND(TRUNC(('TRI-3'!AT20 ),2),0))=3,"D-",IF((ROUND(TRUNC(('TRI-3'!AT20 ),2),0))=2,"E+",IF((ROUND(TRUNC(('TRI-3'!AT20  ),2),0))&lt;=1,"E-","")))))))))))</f>
        <v/>
      </c>
      <c r="AU20" s="51" t="str">
        <f>IF(OR('TRI-3'!AU20 ="",'TRI-3'!AU20&lt;0,'TRI-3'!AU20  &gt;10),"",IF((ROUND(TRUNC(('TRI-3'!AU20  ),2),0))=10,"A+",IF((ROUND(TRUNC(('TRI-3'!AU20  ),2),0))=9,"A-",IF((ROUND(TRUNC(('TRI-3'!AU20   ),2),0))=8,"B+",IF((ROUND(TRUNC(('TRI-3'!AU20 ),2),0))=7,"B-",IF((ROUND(TRUNC(('TRI-3'!AU20  ),2),0))=6,"C+",IF((ROUND(TRUNC(('TRI-3'!AU20  ),2),0))=5,"C-",IF((ROUND(TRUNC(('TRI-3'!AU20  ),2),0))=4,"D+",IF((ROUND(TRUNC(('TRI-3'!AU20 ),2),0))=3,"D-",IF((ROUND(TRUNC(('TRI-3'!AU20 ),2),0))=2,"E+",IF((ROUND(TRUNC(('TRI-3'!AU20  ),2),0))&lt;=1,"E-","")))))))))))</f>
        <v/>
      </c>
      <c r="AV20" s="51" t="str">
        <f>IF(OR('TRI-3'!AV20 ="",'TRI-3'!AV20&lt;0,'TRI-3'!AV20  &gt;10),"",IF((ROUND(TRUNC(('TRI-3'!AV20  ),2),0))=10,"A+",IF((ROUND(TRUNC(('TRI-3'!AV20  ),2),0))=9,"A-",IF((ROUND(TRUNC(('TRI-3'!AV20   ),2),0))=8,"B+",IF((ROUND(TRUNC(('TRI-3'!AV20 ),2),0))=7,"B-",IF((ROUND(TRUNC(('TRI-3'!AV20  ),2),0))=6,"C+",IF((ROUND(TRUNC(('TRI-3'!AV20  ),2),0))=5,"C-",IF((ROUND(TRUNC(('TRI-3'!AV20  ),2),0))=4,"D+",IF((ROUND(TRUNC(('TRI-3'!AV20 ),2),0))=3,"D-",IF((ROUND(TRUNC(('TRI-3'!AV20 ),2),0))=2,"E+",IF((ROUND(TRUNC(('TRI-3'!AV20  ),2),0))&lt;=1,"E-","")))))))))))</f>
        <v/>
      </c>
      <c r="AW20" s="51" t="str">
        <f>IF(OR('TRI-3'!AW20 ="",'TRI-3'!AW20&lt;0,'TRI-3'!AW20  &gt;10),"",IF((ROUND(TRUNC(('TRI-3'!AW20  ),2),0))=10,"A+",IF((ROUND(TRUNC(('TRI-3'!AW20  ),2),0))=9,"A-",IF((ROUND(TRUNC(('TRI-3'!AW20   ),2),0))=8,"B+",IF((ROUND(TRUNC(('TRI-3'!AW20 ),2),0))=7,"B-",IF((ROUND(TRUNC(('TRI-3'!AW20  ),2),0))=6,"C+",IF((ROUND(TRUNC(('TRI-3'!AW20  ),2),0))=5,"C-",IF((ROUND(TRUNC(('TRI-3'!AW20  ),2),0))=4,"D+",IF((ROUND(TRUNC(('TRI-3'!AW20 ),2),0))=3,"D-",IF((ROUND(TRUNC(('TRI-3'!AW20 ),2),0))=2,"E+",IF((ROUND(TRUNC(('TRI-3'!AW20  ),2),0))&lt;=1,"E-","")))))))))))</f>
        <v/>
      </c>
      <c r="AX20" s="51" t="str">
        <f>IF(OR('TRI-3'!AX20 ="",'TRI-3'!AX20&lt;0,'TRI-3'!AX20  &gt;10),"",IF((ROUND(TRUNC(('TRI-3'!AX20  ),2),0))=10,"A+",IF((ROUND(TRUNC(('TRI-3'!AX20  ),2),0))=9,"A-",IF((ROUND(TRUNC(('TRI-3'!AX20   ),2),0))=8,"B+",IF((ROUND(TRUNC(('TRI-3'!AX20 ),2),0))=7,"B-",IF((ROUND(TRUNC(('TRI-3'!AX20  ),2),0))=6,"C+",IF((ROUND(TRUNC(('TRI-3'!AX20  ),2),0))=5,"C-",IF((ROUND(TRUNC(('TRI-3'!AX20  ),2),0))=4,"D+",IF((ROUND(TRUNC(('TRI-3'!AX20 ),2),0))=3,"D-",IF((ROUND(TRUNC(('TRI-3'!AX20 ),2),0))=2,"E+",IF((ROUND(TRUNC(('TRI-3'!AX20  ),2),0))&lt;=1,"E-","")))))))))))</f>
        <v/>
      </c>
      <c r="AY20" s="51" t="str">
        <f>IF(OR('TRI-3'!AY20 ="",'TRI-3'!AY20&lt;0,'TRI-3'!AY20  &gt;10),"",IF((ROUND(TRUNC(('TRI-3'!AY20  ),2),0))=10,"A+",IF((ROUND(TRUNC(('TRI-3'!AY20  ),2),0))=9,"A-",IF((ROUND(TRUNC(('TRI-3'!AY20   ),2),0))=8,"B+",IF((ROUND(TRUNC(('TRI-3'!AY20 ),2),0))=7,"B-",IF((ROUND(TRUNC(('TRI-3'!AY20  ),2),0))=6,"C+",IF((ROUND(TRUNC(('TRI-3'!AY20  ),2),0))=5,"C-",IF((ROUND(TRUNC(('TRI-3'!AY20  ),2),0))=4,"D+",IF((ROUND(TRUNC(('TRI-3'!AY20 ),2),0))=3,"D-",IF((ROUND(TRUNC(('TRI-3'!AY20 ),2),0))=2,"E+",IF((ROUND(TRUNC(('TRI-3'!AY20  ),2),0))&lt;=1,"E-","")))))))))))</f>
        <v/>
      </c>
      <c r="AZ20" s="51" t="str">
        <f>IF(OR('TRI-3'!AZ20 ="",'TRI-3'!AZ20&lt;0,'TRI-3'!AZ20  &gt;10),"",IF((ROUND(TRUNC(('TRI-3'!AZ20  ),2),0))=10,"A+",IF((ROUND(TRUNC(('TRI-3'!AZ20  ),2),0))=9,"A-",IF((ROUND(TRUNC(('TRI-3'!AZ20   ),2),0))=8,"B+",IF((ROUND(TRUNC(('TRI-3'!AZ20 ),2),0))=7,"B-",IF((ROUND(TRUNC(('TRI-3'!AZ20  ),2),0))=6,"C+",IF((ROUND(TRUNC(('TRI-3'!AZ20  ),2),0))=5,"C-",IF((ROUND(TRUNC(('TRI-3'!AZ20  ),2),0))=4,"D+",IF((ROUND(TRUNC(('TRI-3'!AZ20 ),2),0))=3,"D-",IF((ROUND(TRUNC(('TRI-3'!AZ20 ),2),0))=2,"E+",IF((ROUND(TRUNC(('TRI-3'!AZ20  ),2),0))&lt;=1,"E-","")))))))))))</f>
        <v/>
      </c>
      <c r="BA20" s="51" t="str">
        <f>IF(OR('TRI-3'!BA20 ="",'TRI-3'!BA20&lt;0,'TRI-3'!BA20  &gt;10),"",IF((ROUND(TRUNC(('TRI-3'!BA20  ),2),0))=10,"A+",IF((ROUND(TRUNC(('TRI-3'!BA20  ),2),0))=9,"A-",IF((ROUND(TRUNC(('TRI-3'!BA20   ),2),0))=8,"B+",IF((ROUND(TRUNC(('TRI-3'!BA20 ),2),0))=7,"B-",IF((ROUND(TRUNC(('TRI-3'!BA20  ),2),0))=6,"C+",IF((ROUND(TRUNC(('TRI-3'!BA20  ),2),0))=5,"C-",IF((ROUND(TRUNC(('TRI-3'!BA20  ),2),0))=4,"D+",IF((ROUND(TRUNC(('TRI-3'!BA20 ),2),0))=3,"D-",IF((ROUND(TRUNC(('TRI-3'!BA20 ),2),0))=2,"E+",IF((ROUND(TRUNC(('TRI-3'!BA20  ),2),0))&lt;=1,"E-","")))))))))))</f>
        <v/>
      </c>
      <c r="BB20" s="51" t="str">
        <f>IF(OR('TRI-3'!BB20 ="",'TRI-3'!BB20&lt;0,'TRI-3'!BB20  &gt;10),"",IF((ROUND(TRUNC(('TRI-3'!BB20  ),2),0))=10,"A+",IF((ROUND(TRUNC(('TRI-3'!BB20  ),2),0))=9,"A-",IF((ROUND(TRUNC(('TRI-3'!BB20   ),2),0))=8,"B+",IF((ROUND(TRUNC(('TRI-3'!BB20 ),2),0))=7,"B-",IF((ROUND(TRUNC(('TRI-3'!BB20  ),2),0))=6,"C+",IF((ROUND(TRUNC(('TRI-3'!BB20  ),2),0))=5,"C-",IF((ROUND(TRUNC(('TRI-3'!BB20  ),2),0))=4,"D+",IF((ROUND(TRUNC(('TRI-3'!BB20 ),2),0))=3,"D-",IF((ROUND(TRUNC(('TRI-3'!BB20 ),2),0))=2,"E+",IF((ROUND(TRUNC(('TRI-3'!BB20  ),2),0))&lt;=1,"E-","")))))))))))</f>
        <v/>
      </c>
      <c r="BC20" s="51" t="str">
        <f>IF(OR('TRI-3'!BC20 ="",'TRI-3'!BC20&lt;0,'TRI-3'!BC20  &gt;10),"",IF((ROUND(TRUNC(('TRI-3'!BC20  ),2),0))=10,"A+",IF((ROUND(TRUNC(('TRI-3'!BC20  ),2),0))=9,"A-",IF((ROUND(TRUNC(('TRI-3'!BC20   ),2),0))=8,"B+",IF((ROUND(TRUNC(('TRI-3'!BC20 ),2),0))=7,"B-",IF((ROUND(TRUNC(('TRI-3'!BC20  ),2),0))=6,"C+",IF((ROUND(TRUNC(('TRI-3'!BC20  ),2),0))=5,"C-",IF((ROUND(TRUNC(('TRI-3'!BC20  ),2),0))=4,"D+",IF((ROUND(TRUNC(('TRI-3'!BC20 ),2),0))=3,"D-",IF((ROUND(TRUNC(('TRI-3'!BC20 ),2),0))=2,"E+",IF((ROUND(TRUNC(('TRI-3'!BC20  ),2),0))&lt;=1,"E-","")))))))))))</f>
        <v/>
      </c>
      <c r="BD20" s="51" t="str">
        <f>IF(OR('TRI-3'!BD20 ="",'TRI-3'!BD20&lt;0,'TRI-3'!BD20  &gt;10),"",IF((ROUND(TRUNC(('TRI-3'!BD20  ),2),0))=10,"A+",IF((ROUND(TRUNC(('TRI-3'!BD20  ),2),0))=9,"A-",IF((ROUND(TRUNC(('TRI-3'!BD20   ),2),0))=8,"B+",IF((ROUND(TRUNC(('TRI-3'!BD20 ),2),0))=7,"B-",IF((ROUND(TRUNC(('TRI-3'!BD20  ),2),0))=6,"C+",IF((ROUND(TRUNC(('TRI-3'!BD20  ),2),0))=5,"C-",IF((ROUND(TRUNC(('TRI-3'!BD20  ),2),0))=4,"D+",IF((ROUND(TRUNC(('TRI-3'!BD20 ),2),0))=3,"D-",IF((ROUND(TRUNC(('TRI-3'!BD20 ),2),0))=2,"E+",IF((ROUND(TRUNC(('TRI-3'!BD20  ),2),0))&lt;=1,"E-","")))))))))))</f>
        <v/>
      </c>
      <c r="BE20" s="51" t="str">
        <f>IF(OR('TRI-3'!BE20 ="",'TRI-3'!BE20&lt;0,'TRI-3'!BE20  &gt;10),"",IF((ROUND(TRUNC(('TRI-3'!BE20  ),2),0))=10,"A+",IF((ROUND(TRUNC(('TRI-3'!BE20  ),2),0))=9,"A-",IF((ROUND(TRUNC(('TRI-3'!BE20   ),2),0))=8,"B+",IF((ROUND(TRUNC(('TRI-3'!BE20 ),2),0))=7,"B-",IF((ROUND(TRUNC(('TRI-3'!BE20  ),2),0))=6,"C+",IF((ROUND(TRUNC(('TRI-3'!BE20  ),2),0))=5,"C-",IF((ROUND(TRUNC(('TRI-3'!BE20  ),2),0))=4,"D+",IF((ROUND(TRUNC(('TRI-3'!BE20 ),2),0))=3,"D-",IF((ROUND(TRUNC(('TRI-3'!BE20 ),2),0))=2,"E+",IF((ROUND(TRUNC(('TRI-3'!BE20  ),2),0))&lt;=1,"E-","")))))))))))</f>
        <v/>
      </c>
      <c r="BF20" s="51" t="str">
        <f>IF(OR('TRI-3'!BF20 ="",'TRI-3'!BF20&lt;0,'TRI-3'!BF20  &gt;10),"",IF((ROUND(TRUNC(('TRI-3'!BF20  ),2),0))=10,"A+",IF((ROUND(TRUNC(('TRI-3'!BF20  ),2),0))=9,"A-",IF((ROUND(TRUNC(('TRI-3'!BF20   ),2),0))=8,"B+",IF((ROUND(TRUNC(('TRI-3'!BF20 ),2),0))=7,"B-",IF((ROUND(TRUNC(('TRI-3'!BF20  ),2),0))=6,"C+",IF((ROUND(TRUNC(('TRI-3'!BF20  ),2),0))=5,"C-",IF((ROUND(TRUNC(('TRI-3'!BF20  ),2),0))=4,"D+",IF((ROUND(TRUNC(('TRI-3'!BF20 ),2),0))=3,"D-",IF((ROUND(TRUNC(('TRI-3'!BF20 ),2),0))=2,"E+",IF((ROUND(TRUNC(('TRI-3'!BF20  ),2),0))&lt;=1,"E-","")))))))))))</f>
        <v/>
      </c>
      <c r="BG20" s="51" t="str">
        <f>IF(OR('TRI-3'!BG20 ="",'TRI-3'!BG20&lt;0,'TRI-3'!BG20  &gt;10),"",IF((ROUND(TRUNC(('TRI-3'!BG20  ),2),0))=10,"A+",IF((ROUND(TRUNC(('TRI-3'!BG20  ),2),0))=9,"A-",IF((ROUND(TRUNC(('TRI-3'!BG20   ),2),0))=8,"B+",IF((ROUND(TRUNC(('TRI-3'!BG20 ),2),0))=7,"B-",IF((ROUND(TRUNC(('TRI-3'!BG20  ),2),0))=6,"C+",IF((ROUND(TRUNC(('TRI-3'!BG20  ),2),0))=5,"C-",IF((ROUND(TRUNC(('TRI-3'!BG20  ),2),0))=4,"D+",IF((ROUND(TRUNC(('TRI-3'!BG20 ),2),0))=3,"D-",IF((ROUND(TRUNC(('TRI-3'!BG20 ),2),0))=2,"E+",IF((ROUND(TRUNC(('TRI-3'!BG20  ),2),0))&lt;=1,"E-","")))))))))))</f>
        <v/>
      </c>
      <c r="BH20" s="51" t="str">
        <f>IF(OR('TRI-3'!BH20 ="",'TRI-3'!BH20&lt;0,'TRI-3'!BH20  &gt;10),"",IF((ROUND(TRUNC(('TRI-3'!BH20  ),2),0))=10,"A+",IF((ROUND(TRUNC(('TRI-3'!BH20  ),2),0))=9,"A-",IF((ROUND(TRUNC(('TRI-3'!BH20   ),2),0))=8,"B+",IF((ROUND(TRUNC(('TRI-3'!BH20 ),2),0))=7,"B-",IF((ROUND(TRUNC(('TRI-3'!BH20  ),2),0))=6,"C+",IF((ROUND(TRUNC(('TRI-3'!BH20  ),2),0))=5,"C-",IF((ROUND(TRUNC(('TRI-3'!BH20  ),2),0))=4,"D+",IF((ROUND(TRUNC(('TRI-3'!BH20 ),2),0))=3,"D-",IF((ROUND(TRUNC(('TRI-3'!BH20 ),2),0))=2,"E+",IF((ROUND(TRUNC(('TRI-3'!BH20  ),2),0))&lt;=1,"E-","")))))))))))</f>
        <v/>
      </c>
      <c r="BI20" s="51" t="str">
        <f>IF(OR('TRI-3'!BI20 ="",'TRI-3'!BI20&lt;0,'TRI-3'!BI20  &gt;10),"",IF((ROUND(TRUNC(('TRI-3'!BI20  ),2),0))=10,"A+",IF((ROUND(TRUNC(('TRI-3'!BI20  ),2),0))=9,"A-",IF((ROUND(TRUNC(('TRI-3'!BI20   ),2),0))=8,"B+",IF((ROUND(TRUNC(('TRI-3'!BI20 ),2),0))=7,"B-",IF((ROUND(TRUNC(('TRI-3'!BI20  ),2),0))=6,"C+",IF((ROUND(TRUNC(('TRI-3'!BI20  ),2),0))=5,"C-",IF((ROUND(TRUNC(('TRI-3'!BI20  ),2),0))=4,"D+",IF((ROUND(TRUNC(('TRI-3'!BI20 ),2),0))=3,"D-",IF((ROUND(TRUNC(('TRI-3'!BI20 ),2),0))=2,"E+",IF((ROUND(TRUNC(('TRI-3'!BI20  ),2),0))&lt;=1,"E-","")))))))))))</f>
        <v/>
      </c>
      <c r="BJ20" s="51" t="str">
        <f>IF(OR('TRI-3'!BJ20 ="",'TRI-3'!BJ20&lt;0,'TRI-3'!BJ20  &gt;10),"",IF((ROUND(TRUNC(('TRI-3'!BJ20  ),2),0))=10,"A+",IF((ROUND(TRUNC(('TRI-3'!BJ20  ),2),0))=9,"A-",IF((ROUND(TRUNC(('TRI-3'!BJ20   ),2),0))=8,"B+",IF((ROUND(TRUNC(('TRI-3'!BJ20 ),2),0))=7,"B-",IF((ROUND(TRUNC(('TRI-3'!BJ20  ),2),0))=6,"C+",IF((ROUND(TRUNC(('TRI-3'!BJ20  ),2),0))=5,"C-",IF((ROUND(TRUNC(('TRI-3'!BJ20  ),2),0))=4,"D+",IF((ROUND(TRUNC(('TRI-3'!BJ20 ),2),0))=3,"D-",IF((ROUND(TRUNC(('TRI-3'!BJ20 ),2),0))=2,"E+",IF((ROUND(TRUNC(('TRI-3'!BJ20  ),2),0))&lt;=1,"E-","")))))))))))</f>
        <v/>
      </c>
      <c r="BK20" s="51" t="str">
        <f>IF(OR('TRI-3'!BK20 ="",'TRI-3'!BK20&lt;0,'TRI-3'!BK20  &gt;10),"",IF((ROUND(TRUNC(('TRI-3'!BK20  ),2),0))=10,"A+",IF((ROUND(TRUNC(('TRI-3'!BK20  ),2),0))=9,"A-",IF((ROUND(TRUNC(('TRI-3'!BK20   ),2),0))=8,"B+",IF((ROUND(TRUNC(('TRI-3'!BK20 ),2),0))=7,"B-",IF((ROUND(TRUNC(('TRI-3'!BK20  ),2),0))=6,"C+",IF((ROUND(TRUNC(('TRI-3'!BK20  ),2),0))=5,"C-",IF((ROUND(TRUNC(('TRI-3'!BK20  ),2),0))=4,"D+",IF((ROUND(TRUNC(('TRI-3'!BK20 ),2),0))=3,"D-",IF((ROUND(TRUNC(('TRI-3'!BK20 ),2),0))=2,"E+",IF((ROUND(TRUNC(('TRI-3'!BK20  ),2),0))&lt;=1,"E-","")))))))))))</f>
        <v/>
      </c>
      <c r="BL20" s="51" t="str">
        <f>IF(OR('TRI-3'!BL20 ="",'TRI-3'!BL20&lt;0,'TRI-3'!BL20  &gt;10),"",IF((ROUND(TRUNC(('TRI-3'!BL20  ),2),0))=10,"A+",IF((ROUND(TRUNC(('TRI-3'!BL20  ),2),0))=9,"A-",IF((ROUND(TRUNC(('TRI-3'!BL20   ),2),0))=8,"B+",IF((ROUND(TRUNC(('TRI-3'!BL20 ),2),0))=7,"B-",IF((ROUND(TRUNC(('TRI-3'!BL20  ),2),0))=6,"C+",IF((ROUND(TRUNC(('TRI-3'!BL20  ),2),0))=5,"C-",IF((ROUND(TRUNC(('TRI-3'!BL20  ),2),0))=4,"D+",IF((ROUND(TRUNC(('TRI-3'!BL20 ),2),0))=3,"D-",IF((ROUND(TRUNC(('TRI-3'!BL20 ),2),0))=2,"E+",IF((ROUND(TRUNC(('TRI-3'!BL20  ),2),0))&lt;=1,"E-","")))))))))))</f>
        <v/>
      </c>
      <c r="BM20" s="51" t="str">
        <f>IF(OR('TRI-3'!BM20 ="",'TRI-3'!BM20&lt;0,'TRI-3'!BM20  &gt;10),"",IF((ROUND(TRUNC(('TRI-3'!BM20  ),2),0))=10,"A+",IF((ROUND(TRUNC(('TRI-3'!BM20  ),2),0))=9,"A-",IF((ROUND(TRUNC(('TRI-3'!BM20   ),2),0))=8,"B+",IF((ROUND(TRUNC(('TRI-3'!BM20 ),2),0))=7,"B-",IF((ROUND(TRUNC(('TRI-3'!BM20  ),2),0))=6,"C+",IF((ROUND(TRUNC(('TRI-3'!BM20  ),2),0))=5,"C-",IF((ROUND(TRUNC(('TRI-3'!BM20  ),2),0))=4,"D+",IF((ROUND(TRUNC(('TRI-3'!BM20 ),2),0))=3,"D-",IF((ROUND(TRUNC(('TRI-3'!BM20 ),2),0))=2,"E+",IF((ROUND(TRUNC(('TRI-3'!BM20  ),2),0))&lt;=1,"E-","")))))))))))</f>
        <v/>
      </c>
      <c r="BN20" s="51" t="str">
        <f>IF(OR('TRI-3'!BN20 ="",'TRI-3'!BN20&lt;0,'TRI-3'!BN20  &gt;10),"",IF((ROUND(TRUNC(('TRI-3'!BN20  ),2),0))=10,"A+",IF((ROUND(TRUNC(('TRI-3'!BN20  ),2),0))=9,"A-",IF((ROUND(TRUNC(('TRI-3'!BN20   ),2),0))=8,"B+",IF((ROUND(TRUNC(('TRI-3'!BN20 ),2),0))=7,"B-",IF((ROUND(TRUNC(('TRI-3'!BN20  ),2),0))=6,"C+",IF((ROUND(TRUNC(('TRI-3'!BN20  ),2),0))=5,"C-",IF((ROUND(TRUNC(('TRI-3'!BN20  ),2),0))=4,"D+",IF((ROUND(TRUNC(('TRI-3'!BN20 ),2),0))=3,"D-",IF((ROUND(TRUNC(('TRI-3'!BN20 ),2),0))=2,"E+",IF((ROUND(TRUNC(('TRI-3'!BN20  ),2),0))&lt;=1,"E-","")))))))))))</f>
        <v/>
      </c>
      <c r="BO20" s="51" t="str">
        <f>IF(OR('TRI-3'!BO20 ="",'TRI-3'!BO20&lt;0,'TRI-3'!BO20  &gt;10),"",IF((ROUND(TRUNC(('TRI-3'!BO20  ),2),0))=10,"A+",IF((ROUND(TRUNC(('TRI-3'!BO20  ),2),0))=9,"A-",IF((ROUND(TRUNC(('TRI-3'!BO20   ),2),0))=8,"B+",IF((ROUND(TRUNC(('TRI-3'!BO20 ),2),0))=7,"B-",IF((ROUND(TRUNC(('TRI-3'!BO20  ),2),0))=6,"C+",IF((ROUND(TRUNC(('TRI-3'!BO20  ),2),0))=5,"C-",IF((ROUND(TRUNC(('TRI-3'!BO20  ),2),0))=4,"D+",IF((ROUND(TRUNC(('TRI-3'!BO20 ),2),0))=3,"D-",IF((ROUND(TRUNC(('TRI-3'!BO20 ),2),0))=2,"E+",IF((ROUND(TRUNC(('TRI-3'!BO20  ),2),0))&lt;=1,"E-","")))))))))))</f>
        <v/>
      </c>
      <c r="BP20" s="51" t="str">
        <f>IF(OR('TRI-3'!BP20 ="",'TRI-3'!BP20&lt;0,'TRI-3'!BP20  &gt;10),"",IF((ROUND(TRUNC(('TRI-3'!BP20  ),2),0))=10,"A+",IF((ROUND(TRUNC(('TRI-3'!BP20  ),2),0))=9,"A-",IF((ROUND(TRUNC(('TRI-3'!BP20   ),2),0))=8,"B+",IF((ROUND(TRUNC(('TRI-3'!BP20 ),2),0))=7,"B-",IF((ROUND(TRUNC(('TRI-3'!BP20  ),2),0))=6,"C+",IF((ROUND(TRUNC(('TRI-3'!BP20  ),2),0))=5,"C-",IF((ROUND(TRUNC(('TRI-3'!BP20  ),2),0))=4,"D+",IF((ROUND(TRUNC(('TRI-3'!BP20 ),2),0))=3,"D-",IF((ROUND(TRUNC(('TRI-3'!BP20 ),2),0))=2,"E+",IF((ROUND(TRUNC(('TRI-3'!BP20  ),2),0))&lt;=1,"E-","")))))))))))</f>
        <v/>
      </c>
      <c r="BQ20" s="51" t="str">
        <f>IF(OR('TRI-3'!BQ20 ="",'TRI-3'!BQ20&lt;0,'TRI-3'!BQ20  &gt;10),"",IF((ROUND(TRUNC(('TRI-3'!BQ20  ),2),0))=10,"A+",IF((ROUND(TRUNC(('TRI-3'!BQ20  ),2),0))=9,"A-",IF((ROUND(TRUNC(('TRI-3'!BQ20   ),2),0))=8,"B+",IF((ROUND(TRUNC(('TRI-3'!BQ20 ),2),0))=7,"B-",IF((ROUND(TRUNC(('TRI-3'!BQ20  ),2),0))=6,"C+",IF((ROUND(TRUNC(('TRI-3'!BQ20  ),2),0))=5,"C-",IF((ROUND(TRUNC(('TRI-3'!BQ20  ),2),0))=4,"D+",IF((ROUND(TRUNC(('TRI-3'!BQ20 ),2),0))=3,"D-",IF((ROUND(TRUNC(('TRI-3'!BQ20 ),2),0))=2,"E+",IF((ROUND(TRUNC(('TRI-3'!BQ20  ),2),0))&lt;=1,"E-","")))))))))))</f>
        <v/>
      </c>
      <c r="BR20" s="51" t="str">
        <f>IF(OR('TRI-3'!BR20 ="",'TRI-3'!BR20&lt;0,'TRI-3'!BR20  &gt;10),"",IF((ROUND(TRUNC(('TRI-3'!BR20  ),2),0))=10,"A+",IF((ROUND(TRUNC(('TRI-3'!BR20  ),2),0))=9,"A-",IF((ROUND(TRUNC(('TRI-3'!BR20   ),2),0))=8,"B+",IF((ROUND(TRUNC(('TRI-3'!BR20 ),2),0))=7,"B-",IF((ROUND(TRUNC(('TRI-3'!BR20  ),2),0))=6,"C+",IF((ROUND(TRUNC(('TRI-3'!BR20  ),2),0))=5,"C-",IF((ROUND(TRUNC(('TRI-3'!BR20  ),2),0))=4,"D+",IF((ROUND(TRUNC(('TRI-3'!BR20 ),2),0))=3,"D-",IF((ROUND(TRUNC(('TRI-3'!BR20 ),2),0))=2,"E+",IF((ROUND(TRUNC(('TRI-3'!BR20  ),2),0))&lt;=1,"E-","")))))))))))</f>
        <v/>
      </c>
      <c r="BS20" s="51" t="str">
        <f>IF(OR('TRI-3'!BS20 ="",'TRI-3'!BS20&lt;0,'TRI-3'!BS20  &gt;10),"",IF((ROUND(TRUNC(('TRI-3'!BS20  ),2),0))=10,"A+",IF((ROUND(TRUNC(('TRI-3'!BS20  ),2),0))=9,"A-",IF((ROUND(TRUNC(('TRI-3'!BS20   ),2),0))=8,"B+",IF((ROUND(TRUNC(('TRI-3'!BS20 ),2),0))=7,"B-",IF((ROUND(TRUNC(('TRI-3'!BS20  ),2),0))=6,"C+",IF((ROUND(TRUNC(('TRI-3'!BS20  ),2),0))=5,"C-",IF((ROUND(TRUNC(('TRI-3'!BS20  ),2),0))=4,"D+",IF((ROUND(TRUNC(('TRI-3'!BS20 ),2),0))=3,"D-",IF((ROUND(TRUNC(('TRI-3'!BS20 ),2),0))=2,"E+",IF((ROUND(TRUNC(('TRI-3'!BS20  ),2),0))&lt;=1,"E-","")))))))))))</f>
        <v/>
      </c>
      <c r="BT20" s="51" t="str">
        <f>IF(OR('TRI-3'!BT20 ="",'TRI-3'!BT20&lt;0,'TRI-3'!BT20  &gt;10),"",IF((ROUND(TRUNC(('TRI-3'!BT20  ),2),0))=10,"A+",IF((ROUND(TRUNC(('TRI-3'!BT20  ),2),0))=9,"A-",IF((ROUND(TRUNC(('TRI-3'!BT20   ),2),0))=8,"B+",IF((ROUND(TRUNC(('TRI-3'!BT20 ),2),0))=7,"B-",IF((ROUND(TRUNC(('TRI-3'!BT20  ),2),0))=6,"C+",IF((ROUND(TRUNC(('TRI-3'!BT20  ),2),0))=5,"C-",IF((ROUND(TRUNC(('TRI-3'!BT20  ),2),0))=4,"D+",IF((ROUND(TRUNC(('TRI-3'!BT20 ),2),0))=3,"D-",IF((ROUND(TRUNC(('TRI-3'!BT20 ),2),0))=2,"E+",IF((ROUND(TRUNC(('TRI-3'!BT20  ),2),0))&lt;=1,"E-","")))))))))))</f>
        <v/>
      </c>
      <c r="BU20" s="51" t="str">
        <f>IF(OR('TRI-3'!BU20 ="",'TRI-3'!BU20&lt;0,'TRI-3'!BU20  &gt;10),"",IF((ROUND(TRUNC(('TRI-3'!BU20  ),2),0))=10,"A+",IF((ROUND(TRUNC(('TRI-3'!BU20  ),2),0))=9,"A-",IF((ROUND(TRUNC(('TRI-3'!BU20   ),2),0))=8,"B+",IF((ROUND(TRUNC(('TRI-3'!BU20 ),2),0))=7,"B-",IF((ROUND(TRUNC(('TRI-3'!BU20  ),2),0))=6,"C+",IF((ROUND(TRUNC(('TRI-3'!BU20  ),2),0))=5,"C-",IF((ROUND(TRUNC(('TRI-3'!BU20  ),2),0))=4,"D+",IF((ROUND(TRUNC(('TRI-3'!BU20 ),2),0))=3,"D-",IF((ROUND(TRUNC(('TRI-3'!BU20 ),2),0))=2,"E+",IF((ROUND(TRUNC(('TRI-3'!BU20  ),2),0))&lt;=1,"E-","")))))))))))</f>
        <v/>
      </c>
      <c r="BV20" s="51" t="str">
        <f>IF(OR('TRI-3'!BV20 ="",'TRI-3'!BV20&lt;0,'TRI-3'!BV20  &gt;10),"",IF((ROUND(TRUNC(('TRI-3'!BV20  ),2),0))=10,"A+",IF((ROUND(TRUNC(('TRI-3'!BV20  ),2),0))=9,"A-",IF((ROUND(TRUNC(('TRI-3'!BV20   ),2),0))=8,"B+",IF((ROUND(TRUNC(('TRI-3'!BV20 ),2),0))=7,"B-",IF((ROUND(TRUNC(('TRI-3'!BV20  ),2),0))=6,"C+",IF((ROUND(TRUNC(('TRI-3'!BV20  ),2),0))=5,"C-",IF((ROUND(TRUNC(('TRI-3'!BV20  ),2),0))=4,"D+",IF((ROUND(TRUNC(('TRI-3'!BV20 ),2),0))=3,"D-",IF((ROUND(TRUNC(('TRI-3'!BV20 ),2),0))=2,"E+",IF((ROUND(TRUNC(('TRI-3'!BV20  ),2),0))&lt;=1,"E-","")))))))))))</f>
        <v/>
      </c>
      <c r="BW20" s="51" t="str">
        <f>IF(OR('TRI-3'!BW20 ="",'TRI-3'!BW20&lt;0,'TRI-3'!BW20  &gt;10),"",IF((ROUND(TRUNC(('TRI-3'!BW20  ),2),0))=10,"A+",IF((ROUND(TRUNC(('TRI-3'!BW20  ),2),0))=9,"A-",IF((ROUND(TRUNC(('TRI-3'!BW20   ),2),0))=8,"B+",IF((ROUND(TRUNC(('TRI-3'!BW20 ),2),0))=7,"B-",IF((ROUND(TRUNC(('TRI-3'!BW20  ),2),0))=6,"C+",IF((ROUND(TRUNC(('TRI-3'!BW20  ),2),0))=5,"C-",IF((ROUND(TRUNC(('TRI-3'!BW20  ),2),0))=4,"D+",IF((ROUND(TRUNC(('TRI-3'!BW20 ),2),0))=3,"D-",IF((ROUND(TRUNC(('TRI-3'!BW20 ),2),0))=2,"E+",IF((ROUND(TRUNC(('TRI-3'!BW20  ),2),0))&lt;=1,"E-","")))))))))))</f>
        <v/>
      </c>
      <c r="BX20" s="51" t="str">
        <f>IF(OR('TRI-3'!BX20 ="",'TRI-3'!BX20&lt;0,'TRI-3'!BX20  &gt;10),"",IF((ROUND(TRUNC(('TRI-3'!BX20  ),2),0))=10,"A+",IF((ROUND(TRUNC(('TRI-3'!BX20  ),2),0))=9,"A-",IF((ROUND(TRUNC(('TRI-3'!BX20   ),2),0))=8,"B+",IF((ROUND(TRUNC(('TRI-3'!BX20 ),2),0))=7,"B-",IF((ROUND(TRUNC(('TRI-3'!BX20  ),2),0))=6,"C+",IF((ROUND(TRUNC(('TRI-3'!BX20  ),2),0))=5,"C-",IF((ROUND(TRUNC(('TRI-3'!BX20  ),2),0))=4,"D+",IF((ROUND(TRUNC(('TRI-3'!BX20 ),2),0))=3,"D-",IF((ROUND(TRUNC(('TRI-3'!BX20 ),2),0))=2,"E+",IF((ROUND(TRUNC(('TRI-3'!BX20  ),2),0))&lt;=1,"E-","")))))))))))</f>
        <v/>
      </c>
      <c r="BY20" s="51" t="str">
        <f>IF(OR('TRI-3'!BY20 ="",'TRI-3'!BY20&lt;0,'TRI-3'!BY20  &gt;10),"",IF((ROUND(TRUNC(('TRI-3'!BY20  ),2),0))=10,"A+",IF((ROUND(TRUNC(('TRI-3'!BY20  ),2),0))=9,"A-",IF((ROUND(TRUNC(('TRI-3'!BY20   ),2),0))=8,"B+",IF((ROUND(TRUNC(('TRI-3'!BY20 ),2),0))=7,"B-",IF((ROUND(TRUNC(('TRI-3'!BY20  ),2),0))=6,"C+",IF((ROUND(TRUNC(('TRI-3'!BY20  ),2),0))=5,"C-",IF((ROUND(TRUNC(('TRI-3'!BY20  ),2),0))=4,"D+",IF((ROUND(TRUNC(('TRI-3'!BY20 ),2),0))=3,"D-",IF((ROUND(TRUNC(('TRI-3'!BY20 ),2),0))=2,"E+",IF((ROUND(TRUNC(('TRI-3'!BY20  ),2),0))&lt;=1,"E-","")))))))))))</f>
        <v/>
      </c>
      <c r="BZ20" s="51" t="str">
        <f>IF(OR('TRI-3'!BZ20 ="",'TRI-3'!BZ20&lt;0,'TRI-3'!BZ20  &gt;10),"",IF((ROUND(TRUNC(('TRI-3'!BZ20  ),2),0))=10,"A+",IF((ROUND(TRUNC(('TRI-3'!BZ20  ),2),0))=9,"A-",IF((ROUND(TRUNC(('TRI-3'!BZ20   ),2),0))=8,"B+",IF((ROUND(TRUNC(('TRI-3'!BZ20 ),2),0))=7,"B-",IF((ROUND(TRUNC(('TRI-3'!BZ20  ),2),0))=6,"C+",IF((ROUND(TRUNC(('TRI-3'!BZ20  ),2),0))=5,"C-",IF((ROUND(TRUNC(('TRI-3'!BZ20  ),2),0))=4,"D+",IF((ROUND(TRUNC(('TRI-3'!BZ20 ),2),0))=3,"D-",IF((ROUND(TRUNC(('TRI-3'!BZ20 ),2),0))=2,"E+",IF((ROUND(TRUNC(('TRI-3'!BZ20  ),2),0))&lt;=1,"E-","")))))))))))</f>
        <v/>
      </c>
      <c r="CA20" s="51" t="str">
        <f>IF(OR('TRI-3'!CA20 ="",'TRI-3'!CA20&lt;0,'TRI-3'!CA20  &gt;10),"",IF((ROUND(TRUNC(('TRI-3'!CA20  ),2),0))=10,"A+",IF((ROUND(TRUNC(('TRI-3'!CA20  ),2),0))=9,"A-",IF((ROUND(TRUNC(('TRI-3'!CA20   ),2),0))=8,"B+",IF((ROUND(TRUNC(('TRI-3'!CA20 ),2),0))=7,"B-",IF((ROUND(TRUNC(('TRI-3'!CA20  ),2),0))=6,"C+",IF((ROUND(TRUNC(('TRI-3'!CA20  ),2),0))=5,"C-",IF((ROUND(TRUNC(('TRI-3'!CA20  ),2),0))=4,"D+",IF((ROUND(TRUNC(('TRI-3'!CA20 ),2),0))=3,"D-",IF((ROUND(TRUNC(('TRI-3'!CA20 ),2),0))=2,"E+",IF((ROUND(TRUNC(('TRI-3'!CA20  ),2),0))&lt;=1,"E-","")))))))))))</f>
        <v/>
      </c>
      <c r="CB20" s="51" t="str">
        <f>IF(OR('TRI-3'!CB20 ="",'TRI-3'!CB20&lt;0,'TRI-3'!CB20  &gt;10),"",IF((ROUND(TRUNC(('TRI-3'!CB20  ),2),0))=10,"A+",IF((ROUND(TRUNC(('TRI-3'!CB20  ),2),0))=9,"A-",IF((ROUND(TRUNC(('TRI-3'!CB20   ),2),0))=8,"B+",IF((ROUND(TRUNC(('TRI-3'!CB20 ),2),0))=7,"B-",IF((ROUND(TRUNC(('TRI-3'!CB20  ),2),0))=6,"C+",IF((ROUND(TRUNC(('TRI-3'!CB20  ),2),0))=5,"C-",IF((ROUND(TRUNC(('TRI-3'!CB20  ),2),0))=4,"D+",IF((ROUND(TRUNC(('TRI-3'!CB20 ),2),0))=3,"D-",IF((ROUND(TRUNC(('TRI-3'!CB20 ),2),0))=2,"E+",IF((ROUND(TRUNC(('TRI-3'!CB20  ),2),0))&lt;=1,"E-","")))))))))))</f>
        <v/>
      </c>
      <c r="CC20" s="51" t="str">
        <f>IF(OR('TRI-3'!CC20 ="",'TRI-3'!CC20&lt;0,'TRI-3'!CC20  &gt;10),"",IF((ROUND(TRUNC(('TRI-3'!CC20  ),2),0))=10,"A+",IF((ROUND(TRUNC(('TRI-3'!CC20  ),2),0))=9,"A-",IF((ROUND(TRUNC(('TRI-3'!CC20   ),2),0))=8,"B+",IF((ROUND(TRUNC(('TRI-3'!CC20 ),2),0))=7,"B-",IF((ROUND(TRUNC(('TRI-3'!CC20  ),2),0))=6,"C+",IF((ROUND(TRUNC(('TRI-3'!CC20  ),2),0))=5,"C-",IF((ROUND(TRUNC(('TRI-3'!CC20  ),2),0))=4,"D+",IF((ROUND(TRUNC(('TRI-3'!CC20 ),2),0))=3,"D-",IF((ROUND(TRUNC(('TRI-3'!CC20 ),2),0))=2,"E+",IF((ROUND(TRUNC(('TRI-3'!CC20  ),2),0))&lt;=1,"E-","")))))))))))</f>
        <v/>
      </c>
      <c r="CD20" s="51" t="str">
        <f>IF(OR('TRI-3'!CD20 ="",'TRI-3'!CD20&lt;0,'TRI-3'!CD20  &gt;10),"",IF((ROUND(TRUNC(('TRI-3'!CD20  ),2),0))=10,"A+",IF((ROUND(TRUNC(('TRI-3'!CD20  ),2),0))=9,"A-",IF((ROUND(TRUNC(('TRI-3'!CD20   ),2),0))=8,"B+",IF((ROUND(TRUNC(('TRI-3'!CD20 ),2),0))=7,"B-",IF((ROUND(TRUNC(('TRI-3'!CD20  ),2),0))=6,"C+",IF((ROUND(TRUNC(('TRI-3'!CD20  ),2),0))=5,"C-",IF((ROUND(TRUNC(('TRI-3'!CD20  ),2),0))=4,"D+",IF((ROUND(TRUNC(('TRI-3'!CD20 ),2),0))=3,"D-",IF((ROUND(TRUNC(('TRI-3'!CD20 ),2),0))=2,"E+",IF((ROUND(TRUNC(('TRI-3'!CD20  ),2),0))&lt;=1,"E-","")))))))))))</f>
        <v/>
      </c>
      <c r="CE20" s="51" t="str">
        <f>IF(OR('TRI-3'!CE20 ="",'TRI-3'!CE20&lt;0,'TRI-3'!CE20  &gt;10),"",IF((ROUND(TRUNC(('TRI-3'!CE20  ),2),0))=10,"A+",IF((ROUND(TRUNC(('TRI-3'!CE20  ),2),0))=9,"A-",IF((ROUND(TRUNC(('TRI-3'!CE20   ),2),0))=8,"B+",IF((ROUND(TRUNC(('TRI-3'!CE20 ),2),0))=7,"B-",IF((ROUND(TRUNC(('TRI-3'!CE20  ),2),0))=6,"C+",IF((ROUND(TRUNC(('TRI-3'!CE20  ),2),0))=5,"C-",IF((ROUND(TRUNC(('TRI-3'!CE20  ),2),0))=4,"D+",IF((ROUND(TRUNC(('TRI-3'!CE20 ),2),0))=3,"D-",IF((ROUND(TRUNC(('TRI-3'!CE20 ),2),0))=2,"E+",IF((ROUND(TRUNC(('TRI-3'!CE20  ),2),0))&lt;=1,"E-","")))))))))))</f>
        <v/>
      </c>
      <c r="CF20" s="51" t="str">
        <f>IF(OR('TRI-3'!CF20 ="",'TRI-3'!CF20&lt;0,'TRI-3'!CF20  &gt;10),"",IF((ROUND(TRUNC(('TRI-3'!CF20  ),2),0))=10,"A+",IF((ROUND(TRUNC(('TRI-3'!CF20  ),2),0))=9,"A-",IF((ROUND(TRUNC(('TRI-3'!CF20   ),2),0))=8,"B+",IF((ROUND(TRUNC(('TRI-3'!CF20 ),2),0))=7,"B-",IF((ROUND(TRUNC(('TRI-3'!CF20  ),2),0))=6,"C+",IF((ROUND(TRUNC(('TRI-3'!CF20  ),2),0))=5,"C-",IF((ROUND(TRUNC(('TRI-3'!CF20  ),2),0))=4,"D+",IF((ROUND(TRUNC(('TRI-3'!CF20 ),2),0))=3,"D-",IF((ROUND(TRUNC(('TRI-3'!CF20 ),2),0))=2,"E+",IF((ROUND(TRUNC(('TRI-3'!CF20  ),2),0))&lt;=1,"E-","")))))))))))</f>
        <v/>
      </c>
      <c r="CG20" s="51" t="str">
        <f>IF(OR('TRI-3'!CG20 ="",'TRI-3'!CG20&lt;0,'TRI-3'!CG20  &gt;10),"",IF((ROUND(TRUNC(('TRI-3'!CG20  ),2),0))=10,"A+",IF((ROUND(TRUNC(('TRI-3'!CG20  ),2),0))=9,"A-",IF((ROUND(TRUNC(('TRI-3'!CG20   ),2),0))=8,"B+",IF((ROUND(TRUNC(('TRI-3'!CG20 ),2),0))=7,"B-",IF((ROUND(TRUNC(('TRI-3'!CG20  ),2),0))=6,"C+",IF((ROUND(TRUNC(('TRI-3'!CG20  ),2),0))=5,"C-",IF((ROUND(TRUNC(('TRI-3'!CG20  ),2),0))=4,"D+",IF((ROUND(TRUNC(('TRI-3'!CG20 ),2),0))=3,"D-",IF((ROUND(TRUNC(('TRI-3'!CG20 ),2),0))=2,"E+",IF((ROUND(TRUNC(('TRI-3'!CG20  ),2),0))&lt;=1,"E-","")))))))))))</f>
        <v/>
      </c>
      <c r="CH20" s="51" t="str">
        <f>IF(OR('TRI-3'!CH20 ="",'TRI-3'!CH20&lt;0,'TRI-3'!CH20  &gt;10),"",IF((ROUND(TRUNC(('TRI-3'!CH20  ),2),0))=10,"A+",IF((ROUND(TRUNC(('TRI-3'!CH20  ),2),0))=9,"A-",IF((ROUND(TRUNC(('TRI-3'!CH20   ),2),0))=8,"B+",IF((ROUND(TRUNC(('TRI-3'!CH20 ),2),0))=7,"B-",IF((ROUND(TRUNC(('TRI-3'!CH20  ),2),0))=6,"C+",IF((ROUND(TRUNC(('TRI-3'!CH20  ),2),0))=5,"C-",IF((ROUND(TRUNC(('TRI-3'!CH20  ),2),0))=4,"D+",IF((ROUND(TRUNC(('TRI-3'!CH20 ),2),0))=3,"D-",IF((ROUND(TRUNC(('TRI-3'!CH20 ),2),0))=2,"E+",IF((ROUND(TRUNC(('TRI-3'!CH20  ),2),0))&lt;=1,"E-","")))))))))))</f>
        <v/>
      </c>
      <c r="CI20" s="51" t="str">
        <f>IF(OR('TRI-3'!CI20 ="",'TRI-3'!CI20&lt;0,'TRI-3'!CI20  &gt;10),"",IF((ROUND(TRUNC(('TRI-3'!CI20  ),2),0))=10,"A+",IF((ROUND(TRUNC(('TRI-3'!CI20  ),2),0))=9,"A-",IF((ROUND(TRUNC(('TRI-3'!CI20   ),2),0))=8,"B+",IF((ROUND(TRUNC(('TRI-3'!CI20 ),2),0))=7,"B-",IF((ROUND(TRUNC(('TRI-3'!CI20  ),2),0))=6,"C+",IF((ROUND(TRUNC(('TRI-3'!CI20  ),2),0))=5,"C-",IF((ROUND(TRUNC(('TRI-3'!CI20  ),2),0))=4,"D+",IF((ROUND(TRUNC(('TRI-3'!CI20 ),2),0))=3,"D-",IF((ROUND(TRUNC(('TRI-3'!CI20 ),2),0))=2,"E+",IF((ROUND(TRUNC(('TRI-3'!CI20  ),2),0))&lt;=1,"E-","")))))))))))</f>
        <v/>
      </c>
      <c r="CJ20" s="51" t="str">
        <f>IF(OR('TRI-3'!CJ20 ="",'TRI-3'!CJ20&lt;0,'TRI-3'!CJ20  &gt;10),"",IF((ROUND(TRUNC(('TRI-3'!CJ20  ),2),0))=10,"A+",IF((ROUND(TRUNC(('TRI-3'!CJ20  ),2),0))=9,"A-",IF((ROUND(TRUNC(('TRI-3'!CJ20   ),2),0))=8,"B+",IF((ROUND(TRUNC(('TRI-3'!CJ20 ),2),0))=7,"B-",IF((ROUND(TRUNC(('TRI-3'!CJ20  ),2),0))=6,"C+",IF((ROUND(TRUNC(('TRI-3'!CJ20  ),2),0))=5,"C-",IF((ROUND(TRUNC(('TRI-3'!CJ20  ),2),0))=4,"D+",IF((ROUND(TRUNC(('TRI-3'!CJ20 ),2),0))=3,"D-",IF((ROUND(TRUNC(('TRI-3'!CJ20 ),2),0))=2,"E+",IF((ROUND(TRUNC(('TRI-3'!CJ20  ),2),0))&lt;=1,"E-","")))))))))))</f>
        <v/>
      </c>
      <c r="CK20" s="51" t="str">
        <f>IF(OR('TRI-3'!CK20 ="",'TRI-3'!CK20&lt;0,'TRI-3'!CK20  &gt;10),"",IF((ROUND(TRUNC(('TRI-3'!CK20  ),2),0))=10,"A+",IF((ROUND(TRUNC(('TRI-3'!CK20  ),2),0))=9,"A-",IF((ROUND(TRUNC(('TRI-3'!CK20   ),2),0))=8,"B+",IF((ROUND(TRUNC(('TRI-3'!CK20 ),2),0))=7,"B-",IF((ROUND(TRUNC(('TRI-3'!CK20  ),2),0))=6,"C+",IF((ROUND(TRUNC(('TRI-3'!CK20  ),2),0))=5,"C-",IF((ROUND(TRUNC(('TRI-3'!CK20  ),2),0))=4,"D+",IF((ROUND(TRUNC(('TRI-3'!CK20 ),2),0))=3,"D-",IF((ROUND(TRUNC(('TRI-3'!CK20 ),2),0))=2,"E+",IF((ROUND(TRUNC(('TRI-3'!CK20  ),2),0))&lt;=1,"E-","")))))))))))</f>
        <v/>
      </c>
      <c r="CL20" s="51" t="str">
        <f>IF(OR('TRI-3'!CL20 ="",'TRI-3'!CL20&lt;0,'TRI-3'!CL20  &gt;10),"",IF((ROUND(TRUNC(('TRI-3'!CL20  ),2),0))=10,"A+",IF((ROUND(TRUNC(('TRI-3'!CL20  ),2),0))=9,"A-",IF((ROUND(TRUNC(('TRI-3'!CL20   ),2),0))=8,"B+",IF((ROUND(TRUNC(('TRI-3'!CL20 ),2),0))=7,"B-",IF((ROUND(TRUNC(('TRI-3'!CL20  ),2),0))=6,"C+",IF((ROUND(TRUNC(('TRI-3'!CL20  ),2),0))=5,"C-",IF((ROUND(TRUNC(('TRI-3'!CL20  ),2),0))=4,"D+",IF((ROUND(TRUNC(('TRI-3'!CL20 ),2),0))=3,"D-",IF((ROUND(TRUNC(('TRI-3'!CL20 ),2),0))=2,"E+",IF((ROUND(TRUNC(('TRI-3'!CL20  ),2),0))&lt;=1,"E-","")))))))))))</f>
        <v/>
      </c>
      <c r="CM20" s="51" t="str">
        <f>IF(OR('TRI-3'!CM20 ="",'TRI-3'!CM20&lt;0,'TRI-3'!CM20  &gt;10),"",IF((ROUND(TRUNC(('TRI-3'!CM20  ),2),0))=10,"A+",IF((ROUND(TRUNC(('TRI-3'!CM20  ),2),0))=9,"A-",IF((ROUND(TRUNC(('TRI-3'!CM20   ),2),0))=8,"B+",IF((ROUND(TRUNC(('TRI-3'!CM20 ),2),0))=7,"B-",IF((ROUND(TRUNC(('TRI-3'!CM20  ),2),0))=6,"C+",IF((ROUND(TRUNC(('TRI-3'!CM20  ),2),0))=5,"C-",IF((ROUND(TRUNC(('TRI-3'!CM20  ),2),0))=4,"D+",IF((ROUND(TRUNC(('TRI-3'!CM20 ),2),0))=3,"D-",IF((ROUND(TRUNC(('TRI-3'!CM20 ),2),0))=2,"E+",IF((ROUND(TRUNC(('TRI-3'!CM20  ),2),0))&lt;=1,"E-","")))))))))))</f>
        <v/>
      </c>
      <c r="CN20" s="51" t="str">
        <f>IF(OR('TRI-3'!CN20 ="",'TRI-3'!CN20&lt;0,'TRI-3'!CN20  &gt;10),"",IF((ROUND(TRUNC(('TRI-3'!CN20  ),2),0))=10,"A+",IF((ROUND(TRUNC(('TRI-3'!CN20  ),2),0))=9,"A-",IF((ROUND(TRUNC(('TRI-3'!CN20   ),2),0))=8,"B+",IF((ROUND(TRUNC(('TRI-3'!CN20 ),2),0))=7,"B-",IF((ROUND(TRUNC(('TRI-3'!CN20  ),2),0))=6,"C+",IF((ROUND(TRUNC(('TRI-3'!CN20  ),2),0))=5,"C-",IF((ROUND(TRUNC(('TRI-3'!CN20  ),2),0))=4,"D+",IF((ROUND(TRUNC(('TRI-3'!CN20 ),2),0))=3,"D-",IF((ROUND(TRUNC(('TRI-3'!CN20 ),2),0))=2,"E+",IF((ROUND(TRUNC(('TRI-3'!CN20  ),2),0))&lt;=1,"E-","")))))))))))</f>
        <v/>
      </c>
      <c r="CO20" s="51" t="str">
        <f>IF(OR('TRI-3'!CO20 ="",'TRI-3'!CO20&lt;0,'TRI-3'!CO20  &gt;10),"",IF((ROUND(TRUNC(('TRI-3'!CO20  ),2),0))=10,"A+",IF((ROUND(TRUNC(('TRI-3'!CO20  ),2),0))=9,"A-",IF((ROUND(TRUNC(('TRI-3'!CO20   ),2),0))=8,"B+",IF((ROUND(TRUNC(('TRI-3'!CO20 ),2),0))=7,"B-",IF((ROUND(TRUNC(('TRI-3'!CO20  ),2),0))=6,"C+",IF((ROUND(TRUNC(('TRI-3'!CO20  ),2),0))=5,"C-",IF((ROUND(TRUNC(('TRI-3'!CO20  ),2),0))=4,"D+",IF((ROUND(TRUNC(('TRI-3'!CO20 ),2),0))=3,"D-",IF((ROUND(TRUNC(('TRI-3'!CO20 ),2),0))=2,"E+",IF((ROUND(TRUNC(('TRI-3'!CO20  ),2),0))&lt;=1,"E-","")))))))))))</f>
        <v/>
      </c>
      <c r="CP20" s="51" t="str">
        <f>IF(OR('TRI-3'!CP20 ="",'TRI-3'!CP20&lt;0,'TRI-3'!CP20  &gt;10),"",IF((ROUND(TRUNC(('TRI-3'!CP20  ),2),0))=10,"A+",IF((ROUND(TRUNC(('TRI-3'!CP20  ),2),0))=9,"A-",IF((ROUND(TRUNC(('TRI-3'!CP20   ),2),0))=8,"B+",IF((ROUND(TRUNC(('TRI-3'!CP20 ),2),0))=7,"B-",IF((ROUND(TRUNC(('TRI-3'!CP20  ),2),0))=6,"C+",IF((ROUND(TRUNC(('TRI-3'!CP20  ),2),0))=5,"C-",IF((ROUND(TRUNC(('TRI-3'!CP20  ),2),0))=4,"D+",IF((ROUND(TRUNC(('TRI-3'!CP20 ),2),0))=3,"D-",IF((ROUND(TRUNC(('TRI-3'!CP20 ),2),0))=2,"E+",IF((ROUND(TRUNC(('TRI-3'!CP20  ),2),0))&lt;=1,"E-","")))))))))))</f>
        <v/>
      </c>
      <c r="CQ20" s="51" t="str">
        <f>IF(OR('TRI-3'!CQ20 ="",'TRI-3'!CQ20&lt;0,'TRI-3'!CQ20  &gt;10),"",IF((ROUND(TRUNC(('TRI-3'!CQ20  ),2),0))=10,"A+",IF((ROUND(TRUNC(('TRI-3'!CQ20  ),2),0))=9,"A-",IF((ROUND(TRUNC(('TRI-3'!CQ20   ),2),0))=8,"B+",IF((ROUND(TRUNC(('TRI-3'!CQ20 ),2),0))=7,"B-",IF((ROUND(TRUNC(('TRI-3'!CQ20  ),2),0))=6,"C+",IF((ROUND(TRUNC(('TRI-3'!CQ20  ),2),0))=5,"C-",IF((ROUND(TRUNC(('TRI-3'!CQ20  ),2),0))=4,"D+",IF((ROUND(TRUNC(('TRI-3'!CQ20 ),2),0))=3,"D-",IF((ROUND(TRUNC(('TRI-3'!CQ20 ),2),0))=2,"E+",IF((ROUND(TRUNC(('TRI-3'!CQ20  ),2),0))&lt;=1,"E-","")))))))))))</f>
        <v/>
      </c>
      <c r="CR20" s="51" t="str">
        <f>IF(OR('TRI-3'!CR20 ="",'TRI-3'!CR20&lt;0,'TRI-3'!CR20  &gt;10),"",IF((ROUND(TRUNC(('TRI-3'!CR20  ),2),0))=10,"A+",IF((ROUND(TRUNC(('TRI-3'!CR20  ),2),0))=9,"A-",IF((ROUND(TRUNC(('TRI-3'!CR20   ),2),0))=8,"B+",IF((ROUND(TRUNC(('TRI-3'!CR20 ),2),0))=7,"B-",IF((ROUND(TRUNC(('TRI-3'!CR20  ),2),0))=6,"C+",IF((ROUND(TRUNC(('TRI-3'!CR20  ),2),0))=5,"C-",IF((ROUND(TRUNC(('TRI-3'!CR20  ),2),0))=4,"D+",IF((ROUND(TRUNC(('TRI-3'!CR20 ),2),0))=3,"D-",IF((ROUND(TRUNC(('TRI-3'!CR20 ),2),0))=2,"E+",IF((ROUND(TRUNC(('TRI-3'!CR20  ),2),0))&lt;=1,"E-","")))))))))))</f>
        <v/>
      </c>
      <c r="CS20" s="51" t="str">
        <f>IF(OR('TRI-3'!CS20 ="",'TRI-3'!CS20&lt;0,'TRI-3'!CS20  &gt;10),"",IF((ROUND(TRUNC(('TRI-3'!CS20  ),2),0))=10,"A+",IF((ROUND(TRUNC(('TRI-3'!CS20  ),2),0))=9,"A-",IF((ROUND(TRUNC(('TRI-3'!CS20   ),2),0))=8,"B+",IF((ROUND(TRUNC(('TRI-3'!CS20 ),2),0))=7,"B-",IF((ROUND(TRUNC(('TRI-3'!CS20  ),2),0))=6,"C+",IF((ROUND(TRUNC(('TRI-3'!CS20  ),2),0))=5,"C-",IF((ROUND(TRUNC(('TRI-3'!CS20  ),2),0))=4,"D+",IF((ROUND(TRUNC(('TRI-3'!CS20 ),2),0))=3,"D-",IF((ROUND(TRUNC(('TRI-3'!CS20 ),2),0))=2,"E+",IF((ROUND(TRUNC(('TRI-3'!CS20  ),2),0))&lt;=1,"E-","")))))))))))</f>
        <v/>
      </c>
      <c r="CT20" s="51" t="str">
        <f>IF(OR('TRI-3'!CT20 ="",'TRI-3'!CT20&lt;0,'TRI-3'!CT20  &gt;10),"",IF((ROUND(TRUNC(('TRI-3'!CT20  ),2),0))=10,"A+",IF((ROUND(TRUNC(('TRI-3'!CT20  ),2),0))=9,"A-",IF((ROUND(TRUNC(('TRI-3'!CT20   ),2),0))=8,"B+",IF((ROUND(TRUNC(('TRI-3'!CT20 ),2),0))=7,"B-",IF((ROUND(TRUNC(('TRI-3'!CT20  ),2),0))=6,"C+",IF((ROUND(TRUNC(('TRI-3'!CT20  ),2),0))=5,"C-",IF((ROUND(TRUNC(('TRI-3'!CT20  ),2),0))=4,"D+",IF((ROUND(TRUNC(('TRI-3'!CT20 ),2),0))=3,"D-",IF((ROUND(TRUNC(('TRI-3'!CT20 ),2),0))=2,"E+",IF((ROUND(TRUNC(('TRI-3'!CT20  ),2),0))&lt;=1,"E-","")))))))))))</f>
        <v/>
      </c>
      <c r="CU20" s="51" t="str">
        <f>IF(OR('TRI-3'!CU20 ="",'TRI-3'!CU20&lt;0,'TRI-3'!CU20  &gt;10),"",IF((ROUND(TRUNC(('TRI-3'!CU20  ),2),0))=10,"A+",IF((ROUND(TRUNC(('TRI-3'!CU20  ),2),0))=9,"A-",IF((ROUND(TRUNC(('TRI-3'!CU20   ),2),0))=8,"B+",IF((ROUND(TRUNC(('TRI-3'!CU20 ),2),0))=7,"B-",IF((ROUND(TRUNC(('TRI-3'!CU20  ),2),0))=6,"C+",IF((ROUND(TRUNC(('TRI-3'!CU20  ),2),0))=5,"C-",IF((ROUND(TRUNC(('TRI-3'!CU20  ),2),0))=4,"D+",IF((ROUND(TRUNC(('TRI-3'!CU20 ),2),0))=3,"D-",IF((ROUND(TRUNC(('TRI-3'!CU20 ),2),0))=2,"E+",IF((ROUND(TRUNC(('TRI-3'!CU20  ),2),0))&lt;=1,"E-","")))))))))))</f>
        <v/>
      </c>
      <c r="CV20" s="51" t="str">
        <f>IF(OR('TRI-3'!CV20 ="",'TRI-3'!CV20&lt;0,'TRI-3'!CV20  &gt;10),"",IF((ROUND(TRUNC(('TRI-3'!CV20  ),2),0))=10,"A+",IF((ROUND(TRUNC(('TRI-3'!CV20  ),2),0))=9,"A-",IF((ROUND(TRUNC(('TRI-3'!CV20   ),2),0))=8,"B+",IF((ROUND(TRUNC(('TRI-3'!CV20 ),2),0))=7,"B-",IF((ROUND(TRUNC(('TRI-3'!CV20  ),2),0))=6,"C+",IF((ROUND(TRUNC(('TRI-3'!CV20  ),2),0))=5,"C-",IF((ROUND(TRUNC(('TRI-3'!CV20  ),2),0))=4,"D+",IF((ROUND(TRUNC(('TRI-3'!CV20 ),2),0))=3,"D-",IF((ROUND(TRUNC(('TRI-3'!CV20 ),2),0))=2,"E+",IF((ROUND(TRUNC(('TRI-3'!CV20  ),2),0))&lt;=1,"E-","")))))))))))</f>
        <v/>
      </c>
      <c r="CW20" s="51" t="str">
        <f>IF(OR('TRI-3'!CW20 ="",'TRI-3'!CW20&lt;0,'TRI-3'!CW20  &gt;10),"",IF((ROUND(TRUNC(('TRI-3'!CW20  ),2),0))=10,"A+",IF((ROUND(TRUNC(('TRI-3'!CW20  ),2),0))=9,"A-",IF((ROUND(TRUNC(('TRI-3'!CW20   ),2),0))=8,"B+",IF((ROUND(TRUNC(('TRI-3'!CW20 ),2),0))=7,"B-",IF((ROUND(TRUNC(('TRI-3'!CW20  ),2),0))=6,"C+",IF((ROUND(TRUNC(('TRI-3'!CW20  ),2),0))=5,"C-",IF((ROUND(TRUNC(('TRI-3'!CW20  ),2),0))=4,"D+",IF((ROUND(TRUNC(('TRI-3'!CW20 ),2),0))=3,"D-",IF((ROUND(TRUNC(('TRI-3'!CW20 ),2),0))=2,"E+",IF((ROUND(TRUNC(('TRI-3'!CW20  ),2),0))&lt;=1,"E-","")))))))))))</f>
        <v/>
      </c>
      <c r="CX20" s="51" t="str">
        <f>IF(OR('TRI-3'!CX20 ="",'TRI-3'!CX20&lt;0,'TRI-3'!CX20  &gt;10),"",IF((ROUND(TRUNC(('TRI-3'!CX20  ),2),0))=10,"A+",IF((ROUND(TRUNC(('TRI-3'!CX20  ),2),0))=9,"A-",IF((ROUND(TRUNC(('TRI-3'!CX20   ),2),0))=8,"B+",IF((ROUND(TRUNC(('TRI-3'!CX20 ),2),0))=7,"B-",IF((ROUND(TRUNC(('TRI-3'!CX20  ),2),0))=6,"C+",IF((ROUND(TRUNC(('TRI-3'!CX20  ),2),0))=5,"C-",IF((ROUND(TRUNC(('TRI-3'!CX20  ),2),0))=4,"D+",IF((ROUND(TRUNC(('TRI-3'!CX20 ),2),0))=3,"D-",IF((ROUND(TRUNC(('TRI-3'!CX20 ),2),0))=2,"E+",IF((ROUND(TRUNC(('TRI-3'!CX20  ),2),0))&lt;=1,"E-","")))))))))))</f>
        <v/>
      </c>
      <c r="CY20" s="51" t="str">
        <f>IF(OR('TRI-3'!CY20 ="",'TRI-3'!CY20&lt;0,'TRI-3'!CY20  &gt;10),"",IF((ROUND(TRUNC(('TRI-3'!CY20  ),2),0))=10,"A+",IF((ROUND(TRUNC(('TRI-3'!CY20  ),2),0))=9,"A-",IF((ROUND(TRUNC(('TRI-3'!CY20   ),2),0))=8,"B+",IF((ROUND(TRUNC(('TRI-3'!CY20 ),2),0))=7,"B-",IF((ROUND(TRUNC(('TRI-3'!CY20  ),2),0))=6,"C+",IF((ROUND(TRUNC(('TRI-3'!CY20  ),2),0))=5,"C-",IF((ROUND(TRUNC(('TRI-3'!CY20  ),2),0))=4,"D+",IF((ROUND(TRUNC(('TRI-3'!CY20 ),2),0))=3,"D-",IF((ROUND(TRUNC(('TRI-3'!CY20 ),2),0))=2,"E+",IF((ROUND(TRUNC(('TRI-3'!CY20  ),2),0))&lt;=1,"E-","")))))))))))</f>
        <v/>
      </c>
      <c r="CZ20" s="51" t="str">
        <f>IF(OR('TRI-3'!CZ20 ="",'TRI-3'!CZ20&lt;0,'TRI-3'!CZ20  &gt;10),"",IF((ROUND(TRUNC(('TRI-3'!CZ20  ),2),0))=10,"A+",IF((ROUND(TRUNC(('TRI-3'!CZ20  ),2),0))=9,"A-",IF((ROUND(TRUNC(('TRI-3'!CZ20   ),2),0))=8,"B+",IF((ROUND(TRUNC(('TRI-3'!CZ20 ),2),0))=7,"B-",IF((ROUND(TRUNC(('TRI-3'!CZ20  ),2),0))=6,"C+",IF((ROUND(TRUNC(('TRI-3'!CZ20  ),2),0))=5,"C-",IF((ROUND(TRUNC(('TRI-3'!CZ20  ),2),0))=4,"D+",IF((ROUND(TRUNC(('TRI-3'!CZ20 ),2),0))=3,"D-",IF((ROUND(TRUNC(('TRI-3'!CZ20 ),2),0))=2,"E+",IF((ROUND(TRUNC(('TRI-3'!CZ20  ),2),0))&lt;=1,"E-","")))))))))))</f>
        <v/>
      </c>
      <c r="DA20" s="51" t="str">
        <f>IF(OR('TRI-3'!DA20 ="",'TRI-3'!DA20&lt;0,'TRI-3'!DA20  &gt;10),"",IF((ROUND(TRUNC(('TRI-3'!DA20  ),2),0))=10,"A+",IF((ROUND(TRUNC(('TRI-3'!DA20  ),2),0))=9,"A-",IF((ROUND(TRUNC(('TRI-3'!DA20   ),2),0))=8,"B+",IF((ROUND(TRUNC(('TRI-3'!DA20 ),2),0))=7,"B-",IF((ROUND(TRUNC(('TRI-3'!DA20  ),2),0))=6,"C+",IF((ROUND(TRUNC(('TRI-3'!DA20  ),2),0))=5,"C-",IF((ROUND(TRUNC(('TRI-3'!DA20  ),2),0))=4,"D+",IF((ROUND(TRUNC(('TRI-3'!DA20 ),2),0))=3,"D-",IF((ROUND(TRUNC(('TRI-3'!DA20 ),2),0))=2,"E+",IF((ROUND(TRUNC(('TRI-3'!DA20  ),2),0))&lt;=1,"E-","")))))))))))</f>
        <v/>
      </c>
      <c r="DB20" s="51" t="str">
        <f>IF(OR('TRI-3'!DB20 ="",'TRI-3'!DB20&lt;0,'TRI-3'!DB20  &gt;10),"",IF((ROUND(TRUNC(('TRI-3'!DB20  ),2),0))=10,"A+",IF((ROUND(TRUNC(('TRI-3'!DB20  ),2),0))=9,"A-",IF((ROUND(TRUNC(('TRI-3'!DB20   ),2),0))=8,"B+",IF((ROUND(TRUNC(('TRI-3'!DB20 ),2),0))=7,"B-",IF((ROUND(TRUNC(('TRI-3'!DB20  ),2),0))=6,"C+",IF((ROUND(TRUNC(('TRI-3'!DB20  ),2),0))=5,"C-",IF((ROUND(TRUNC(('TRI-3'!DB20  ),2),0))=4,"D+",IF((ROUND(TRUNC(('TRI-3'!DB20 ),2),0))=3,"D-",IF((ROUND(TRUNC(('TRI-3'!DB20 ),2),0))=2,"E+",IF((ROUND(TRUNC(('TRI-3'!DB20  ),2),0))&lt;=1,"E-","")))))))))))</f>
        <v/>
      </c>
      <c r="DC20" s="51" t="str">
        <f>IF(OR('TRI-3'!DC20 ="",'TRI-3'!DC20&lt;0,'TRI-3'!DC20  &gt;10),"",IF((ROUND(TRUNC(('TRI-3'!DC20  ),2),0))=10,"A+",IF((ROUND(TRUNC(('TRI-3'!DC20  ),2),0))=9,"A-",IF((ROUND(TRUNC(('TRI-3'!DC20   ),2),0))=8,"B+",IF((ROUND(TRUNC(('TRI-3'!DC20 ),2),0))=7,"B-",IF((ROUND(TRUNC(('TRI-3'!DC20  ),2),0))=6,"C+",IF((ROUND(TRUNC(('TRI-3'!DC20  ),2),0))=5,"C-",IF((ROUND(TRUNC(('TRI-3'!DC20  ),2),0))=4,"D+",IF((ROUND(TRUNC(('TRI-3'!DC20 ),2),0))=3,"D-",IF((ROUND(TRUNC(('TRI-3'!DC20 ),2),0))=2,"E+",IF((ROUND(TRUNC(('TRI-3'!DC20  ),2),0))&lt;=1,"E-","")))))))))))</f>
        <v/>
      </c>
      <c r="DD20" s="51" t="str">
        <f>IF(OR('TRI-3'!DD20 ="",'TRI-3'!DD20&lt;0,'TRI-3'!DD20  &gt;10),"",IF((ROUND(TRUNC(('TRI-3'!DD20  ),2),0))=10,"A+",IF((ROUND(TRUNC(('TRI-3'!DD20  ),2),0))=9,"A-",IF((ROUND(TRUNC(('TRI-3'!DD20   ),2),0))=8,"B+",IF((ROUND(TRUNC(('TRI-3'!DD20 ),2),0))=7,"B-",IF((ROUND(TRUNC(('TRI-3'!DD20  ),2),0))=6,"C+",IF((ROUND(TRUNC(('TRI-3'!DD20  ),2),0))=5,"C-",IF((ROUND(TRUNC(('TRI-3'!DD20  ),2),0))=4,"D+",IF((ROUND(TRUNC(('TRI-3'!DD20 ),2),0))=3,"D-",IF((ROUND(TRUNC(('TRI-3'!DD20 ),2),0))=2,"E+",IF((ROUND(TRUNC(('TRI-3'!DD20  ),2),0))&lt;=1,"E-","")))))))))))</f>
        <v/>
      </c>
      <c r="DE20" s="51" t="str">
        <f>IF(OR('TRI-3'!DE20 ="",'TRI-3'!DE20&lt;0,'TRI-3'!DE20  &gt;10),"",IF((ROUND(TRUNC(('TRI-3'!DE20  ),2),0))=10,"A+",IF((ROUND(TRUNC(('TRI-3'!DE20  ),2),0))=9,"A-",IF((ROUND(TRUNC(('TRI-3'!DE20   ),2),0))=8,"B+",IF((ROUND(TRUNC(('TRI-3'!DE20 ),2),0))=7,"B-",IF((ROUND(TRUNC(('TRI-3'!DE20  ),2),0))=6,"C+",IF((ROUND(TRUNC(('TRI-3'!DE20  ),2),0))=5,"C-",IF((ROUND(TRUNC(('TRI-3'!DE20  ),2),0))=4,"D+",IF((ROUND(TRUNC(('TRI-3'!DE20 ),2),0))=3,"D-",IF((ROUND(TRUNC(('TRI-3'!DE20 ),2),0))=2,"E+",IF((ROUND(TRUNC(('TRI-3'!DE20  ),2),0))&lt;=1,"E-","")))))))))))</f>
        <v/>
      </c>
      <c r="DF20" s="51" t="str">
        <f>IF(OR('TRI-3'!DF20 ="",'TRI-3'!DF20&lt;0,'TRI-3'!DF20  &gt;10),"",IF((ROUND(TRUNC(('TRI-3'!DF20  ),2),0))=10,"A+",IF((ROUND(TRUNC(('TRI-3'!DF20  ),2),0))=9,"A-",IF((ROUND(TRUNC(('TRI-3'!DF20   ),2),0))=8,"B+",IF((ROUND(TRUNC(('TRI-3'!DF20 ),2),0))=7,"B-",IF((ROUND(TRUNC(('TRI-3'!DF20  ),2),0))=6,"C+",IF((ROUND(TRUNC(('TRI-3'!DF20  ),2),0))=5,"C-",IF((ROUND(TRUNC(('TRI-3'!DF20  ),2),0))=4,"D+",IF((ROUND(TRUNC(('TRI-3'!DF20 ),2),0))=3,"D-",IF((ROUND(TRUNC(('TRI-3'!DF20 ),2),0))=2,"E+",IF((ROUND(TRUNC(('TRI-3'!DF20  ),2),0))&lt;=1,"E-","")))))))))))</f>
        <v/>
      </c>
      <c r="DG20" s="51" t="str">
        <f>IF(OR('TRI-3'!DG20 ="",'TRI-3'!DG20&lt;0,'TRI-3'!DG20  &gt;10),"",IF((ROUND(TRUNC(('TRI-3'!DG20  ),2),0))=10,"A+",IF((ROUND(TRUNC(('TRI-3'!DG20  ),2),0))=9,"A-",IF((ROUND(TRUNC(('TRI-3'!DG20   ),2),0))=8,"B+",IF((ROUND(TRUNC(('TRI-3'!DG20 ),2),0))=7,"B-",IF((ROUND(TRUNC(('TRI-3'!DG20  ),2),0))=6,"C+",IF((ROUND(TRUNC(('TRI-3'!DG20  ),2),0))=5,"C-",IF((ROUND(TRUNC(('TRI-3'!DG20  ),2),0))=4,"D+",IF((ROUND(TRUNC(('TRI-3'!DG20 ),2),0))=3,"D-",IF((ROUND(TRUNC(('TRI-3'!DG20 ),2),0))=2,"E+",IF((ROUND(TRUNC(('TRI-3'!DG20  ),2),0))&lt;=1,"E-","")))))))))))</f>
        <v/>
      </c>
      <c r="DH20" s="51" t="str">
        <f>IF(OR('TRI-3'!DH20 ="",'TRI-3'!DH20&lt;0,'TRI-3'!DH20  &gt;10),"",IF((ROUND(TRUNC(('TRI-3'!DH20  ),2),0))=10,"A+",IF((ROUND(TRUNC(('TRI-3'!DH20  ),2),0))=9,"A-",IF((ROUND(TRUNC(('TRI-3'!DH20   ),2),0))=8,"B+",IF((ROUND(TRUNC(('TRI-3'!DH20 ),2),0))=7,"B-",IF((ROUND(TRUNC(('TRI-3'!DH20  ),2),0))=6,"C+",IF((ROUND(TRUNC(('TRI-3'!DH20  ),2),0))=5,"C-",IF((ROUND(TRUNC(('TRI-3'!DH20  ),2),0))=4,"D+",IF((ROUND(TRUNC(('TRI-3'!DH20 ),2),0))=3,"D-",IF((ROUND(TRUNC(('TRI-3'!DH20 ),2),0))=2,"E+",IF((ROUND(TRUNC(('TRI-3'!DH20  ),2),0))&lt;=1,"E-","")))))))))))</f>
        <v/>
      </c>
      <c r="DI20" s="51" t="str">
        <f>IF(OR('TRI-3'!DI20 ="",'TRI-3'!DI20&lt;0,'TRI-3'!DI20  &gt;10),"",IF((ROUND(TRUNC(('TRI-3'!DI20  ),2),0))=10,"A+",IF((ROUND(TRUNC(('TRI-3'!DI20  ),2),0))=9,"A-",IF((ROUND(TRUNC(('TRI-3'!DI20   ),2),0))=8,"B+",IF((ROUND(TRUNC(('TRI-3'!DI20 ),2),0))=7,"B-",IF((ROUND(TRUNC(('TRI-3'!DI20  ),2),0))=6,"C+",IF((ROUND(TRUNC(('TRI-3'!DI20  ),2),0))=5,"C-",IF((ROUND(TRUNC(('TRI-3'!DI20  ),2),0))=4,"D+",IF((ROUND(TRUNC(('TRI-3'!DI20 ),2),0))=3,"D-",IF((ROUND(TRUNC(('TRI-3'!DI20 ),2),0))=2,"E+",IF((ROUND(TRUNC(('TRI-3'!DI20  ),2),0))&lt;=1,"E-","")))))))))))</f>
        <v/>
      </c>
      <c r="DJ20" s="51" t="str">
        <f>IF(OR('TRI-3'!DJ20 ="",'TRI-3'!DJ20&lt;0,'TRI-3'!DJ20  &gt;10),"",IF((ROUND(TRUNC(('TRI-3'!DJ20  ),2),0))=10,"A+",IF((ROUND(TRUNC(('TRI-3'!DJ20  ),2),0))=9,"A-",IF((ROUND(TRUNC(('TRI-3'!DJ20   ),2),0))=8,"B+",IF((ROUND(TRUNC(('TRI-3'!DJ20 ),2),0))=7,"B-",IF((ROUND(TRUNC(('TRI-3'!DJ20  ),2),0))=6,"C+",IF((ROUND(TRUNC(('TRI-3'!DJ20  ),2),0))=5,"C-",IF((ROUND(TRUNC(('TRI-3'!DJ20  ),2),0))=4,"D+",IF((ROUND(TRUNC(('TRI-3'!DJ20 ),2),0))=3,"D-",IF((ROUND(TRUNC(('TRI-3'!DJ20 ),2),0))=2,"E+",IF((ROUND(TRUNC(('TRI-3'!DJ20  ),2),0))&lt;=1,"E-","")))))))))))</f>
        <v/>
      </c>
      <c r="DK20" s="51" t="str">
        <f>IF(OR('TRI-3'!DK20 ="",'TRI-3'!DK20&lt;0,'TRI-3'!DK20  &gt;10),"",IF((ROUND(TRUNC(('TRI-3'!DK20  ),2),0))=10,"A+",IF((ROUND(TRUNC(('TRI-3'!DK20  ),2),0))=9,"A-",IF((ROUND(TRUNC(('TRI-3'!DK20   ),2),0))=8,"B+",IF((ROUND(TRUNC(('TRI-3'!DK20 ),2),0))=7,"B-",IF((ROUND(TRUNC(('TRI-3'!DK20  ),2),0))=6,"C+",IF((ROUND(TRUNC(('TRI-3'!DK20  ),2),0))=5,"C-",IF((ROUND(TRUNC(('TRI-3'!DK20  ),2),0))=4,"D+",IF((ROUND(TRUNC(('TRI-3'!DK20 ),2),0))=3,"D-",IF((ROUND(TRUNC(('TRI-3'!DK20 ),2),0))=2,"E+",IF((ROUND(TRUNC(('TRI-3'!DK20  ),2),0))&lt;=1,"E-","")))))))))))</f>
        <v/>
      </c>
      <c r="DL20" s="51" t="str">
        <f>IF(OR('TRI-3'!DL20 ="",'TRI-3'!DL20&lt;0,'TRI-3'!DL20  &gt;10),"",IF((ROUND(TRUNC(('TRI-3'!DL20  ),2),0))=10,"A+",IF((ROUND(TRUNC(('TRI-3'!DL20  ),2),0))=9,"A-",IF((ROUND(TRUNC(('TRI-3'!DL20   ),2),0))=8,"B+",IF((ROUND(TRUNC(('TRI-3'!DL20 ),2),0))=7,"B-",IF((ROUND(TRUNC(('TRI-3'!DL20  ),2),0))=6,"C+",IF((ROUND(TRUNC(('TRI-3'!DL20  ),2),0))=5,"C-",IF((ROUND(TRUNC(('TRI-3'!DL20  ),2),0))=4,"D+",IF((ROUND(TRUNC(('TRI-3'!DL20 ),2),0))=3,"D-",IF((ROUND(TRUNC(('TRI-3'!DL20 ),2),0))=2,"E+",IF((ROUND(TRUNC(('TRI-3'!DL20  ),2),0))&lt;=1,"E-","")))))))))))</f>
        <v/>
      </c>
      <c r="DM20" s="51" t="str">
        <f>IF(OR('TRI-3'!DM20 ="",'TRI-3'!DM20&lt;0,'TRI-3'!DM20  &gt;10),"",IF((ROUND(TRUNC(('TRI-3'!DM20  ),2),0))=10,"A+",IF((ROUND(TRUNC(('TRI-3'!DM20  ),2),0))=9,"A-",IF((ROUND(TRUNC(('TRI-3'!DM20   ),2),0))=8,"B+",IF((ROUND(TRUNC(('TRI-3'!DM20 ),2),0))=7,"B-",IF((ROUND(TRUNC(('TRI-3'!DM20  ),2),0))=6,"C+",IF((ROUND(TRUNC(('TRI-3'!DM20  ),2),0))=5,"C-",IF((ROUND(TRUNC(('TRI-3'!DM20  ),2),0))=4,"D+",IF((ROUND(TRUNC(('TRI-3'!DM20 ),2),0))=3,"D-",IF((ROUND(TRUNC(('TRI-3'!DM20 ),2),0))=2,"E+",IF((ROUND(TRUNC(('TRI-3'!DM20  ),2),0))&lt;=1,"E-","")))))))))))</f>
        <v/>
      </c>
      <c r="DN20" s="51" t="str">
        <f>IF(OR('TRI-3'!DN20 ="",'TRI-3'!DN20&lt;0,'TRI-3'!DN20  &gt;10),"",IF((ROUND(TRUNC(('TRI-3'!DN20  ),2),0))=10,"A+",IF((ROUND(TRUNC(('TRI-3'!DN20  ),2),0))=9,"A-",IF((ROUND(TRUNC(('TRI-3'!DN20   ),2),0))=8,"B+",IF((ROUND(TRUNC(('TRI-3'!DN20 ),2),0))=7,"B-",IF((ROUND(TRUNC(('TRI-3'!DN20  ),2),0))=6,"C+",IF((ROUND(TRUNC(('TRI-3'!DN20  ),2),0))=5,"C-",IF((ROUND(TRUNC(('TRI-3'!DN20  ),2),0))=4,"D+",IF((ROUND(TRUNC(('TRI-3'!DN20 ),2),0))=3,"D-",IF((ROUND(TRUNC(('TRI-3'!DN20 ),2),0))=2,"E+",IF((ROUND(TRUNC(('TRI-3'!DN20  ),2),0))&lt;=1,"E-","")))))))))))</f>
        <v/>
      </c>
      <c r="DO20" s="51" t="str">
        <f>IF(OR('TRI-3'!DO20 ="",'TRI-3'!DO20&lt;0,'TRI-3'!DO20  &gt;10),"",IF((ROUND(TRUNC(('TRI-3'!DO20  ),2),0))=10,"A+",IF((ROUND(TRUNC(('TRI-3'!DO20  ),2),0))=9,"A-",IF((ROUND(TRUNC(('TRI-3'!DO20   ),2),0))=8,"B+",IF((ROUND(TRUNC(('TRI-3'!DO20 ),2),0))=7,"B-",IF((ROUND(TRUNC(('TRI-3'!DO20  ),2),0))=6,"C+",IF((ROUND(TRUNC(('TRI-3'!DO20  ),2),0))=5,"C-",IF((ROUND(TRUNC(('TRI-3'!DO20  ),2),0))=4,"D+",IF((ROUND(TRUNC(('TRI-3'!DO20 ),2),0))=3,"D-",IF((ROUND(TRUNC(('TRI-3'!DO20 ),2),0))=2,"E+",IF((ROUND(TRUNC(('TRI-3'!DO20  ),2),0))&lt;=1,"E-","")))))))))))</f>
        <v/>
      </c>
      <c r="DP20" s="51" t="str">
        <f>IF(OR('TRI-3'!DP20 ="",'TRI-3'!DP20&lt;0,'TRI-3'!DP20  &gt;10),"",IF((ROUND(TRUNC(('TRI-3'!DP20  ),2),0))=10,"A+",IF((ROUND(TRUNC(('TRI-3'!DP20  ),2),0))=9,"A-",IF((ROUND(TRUNC(('TRI-3'!DP20   ),2),0))=8,"B+",IF((ROUND(TRUNC(('TRI-3'!DP20 ),2),0))=7,"B-",IF((ROUND(TRUNC(('TRI-3'!DP20  ),2),0))=6,"C+",IF((ROUND(TRUNC(('TRI-3'!DP20  ),2),0))=5,"C-",IF((ROUND(TRUNC(('TRI-3'!DP20  ),2),0))=4,"D+",IF((ROUND(TRUNC(('TRI-3'!DP20 ),2),0))=3,"D-",IF((ROUND(TRUNC(('TRI-3'!DP20 ),2),0))=2,"E+",IF((ROUND(TRUNC(('TRI-3'!DP20  ),2),0))&lt;=1,"E-","")))))))))))</f>
        <v/>
      </c>
      <c r="DQ20" s="51" t="str">
        <f>IF(OR('TRI-3'!DQ20 ="",'TRI-3'!DQ20&lt;0,'TRI-3'!DQ20  &gt;10),"",IF((ROUND(TRUNC(('TRI-3'!DQ20  ),2),0))=10,"A+",IF((ROUND(TRUNC(('TRI-3'!DQ20  ),2),0))=9,"A-",IF((ROUND(TRUNC(('TRI-3'!DQ20   ),2),0))=8,"B+",IF((ROUND(TRUNC(('TRI-3'!DQ20 ),2),0))=7,"B-",IF((ROUND(TRUNC(('TRI-3'!DQ20  ),2),0))=6,"C+",IF((ROUND(TRUNC(('TRI-3'!DQ20  ),2),0))=5,"C-",IF((ROUND(TRUNC(('TRI-3'!DQ20  ),2),0))=4,"D+",IF((ROUND(TRUNC(('TRI-3'!DQ20 ),2),0))=3,"D-",IF((ROUND(TRUNC(('TRI-3'!DQ20 ),2),0))=2,"E+",IF((ROUND(TRUNC(('TRI-3'!DQ20  ),2),0))&lt;=1,"E-","")))))))))))</f>
        <v/>
      </c>
      <c r="DR20" s="51" t="str">
        <f>IF(OR('TRI-3'!DR20 ="",'TRI-3'!DR20&lt;0,'TRI-3'!DR20  &gt;10),"",IF((ROUND(TRUNC(('TRI-3'!DR20  ),2),0))=10,"A+",IF((ROUND(TRUNC(('TRI-3'!DR20  ),2),0))=9,"A-",IF((ROUND(TRUNC(('TRI-3'!DR20   ),2),0))=8,"B+",IF((ROUND(TRUNC(('TRI-3'!DR20 ),2),0))=7,"B-",IF((ROUND(TRUNC(('TRI-3'!DR20  ),2),0))=6,"C+",IF((ROUND(TRUNC(('TRI-3'!DR20  ),2),0))=5,"C-",IF((ROUND(TRUNC(('TRI-3'!DR20  ),2),0))=4,"D+",IF((ROUND(TRUNC(('TRI-3'!DR20 ),2),0))=3,"D-",IF((ROUND(TRUNC(('TRI-3'!DR20 ),2),0))=2,"E+",IF((ROUND(TRUNC(('TRI-3'!DR20  ),2),0))&lt;=1,"E-","")))))))))))</f>
        <v/>
      </c>
      <c r="DS20" s="51" t="str">
        <f>IF(OR('TRI-3'!DS20 ="",'TRI-3'!DS20&lt;0,'TRI-3'!DS20  &gt;10),"",IF((ROUND(TRUNC(('TRI-3'!DS20  ),2),0))=10,"A+",IF((ROUND(TRUNC(('TRI-3'!DS20  ),2),0))=9,"A-",IF((ROUND(TRUNC(('TRI-3'!DS20   ),2),0))=8,"B+",IF((ROUND(TRUNC(('TRI-3'!DS20 ),2),0))=7,"B-",IF((ROUND(TRUNC(('TRI-3'!DS20  ),2),0))=6,"C+",IF((ROUND(TRUNC(('TRI-3'!DS20  ),2),0))=5,"C-",IF((ROUND(TRUNC(('TRI-3'!DS20  ),2),0))=4,"D+",IF((ROUND(TRUNC(('TRI-3'!DS20 ),2),0))=3,"D-",IF((ROUND(TRUNC(('TRI-3'!DS20 ),2),0))=2,"E+",IF((ROUND(TRUNC(('TRI-3'!DS20  ),2),0))&lt;=1,"E-","")))))))))))</f>
        <v/>
      </c>
      <c r="DT20" s="51" t="str">
        <f>IF(OR('TRI-3'!DT20 ="",'TRI-3'!DT20&lt;0,'TRI-3'!DT20  &gt;10),"",IF((ROUND(TRUNC(('TRI-3'!DT20  ),2),0))=10,"A+",IF((ROUND(TRUNC(('TRI-3'!DT20  ),2),0))=9,"A-",IF((ROUND(TRUNC(('TRI-3'!DT20   ),2),0))=8,"B+",IF((ROUND(TRUNC(('TRI-3'!DT20 ),2),0))=7,"B-",IF((ROUND(TRUNC(('TRI-3'!DT20  ),2),0))=6,"C+",IF((ROUND(TRUNC(('TRI-3'!DT20  ),2),0))=5,"C-",IF((ROUND(TRUNC(('TRI-3'!DT20  ),2),0))=4,"D+",IF((ROUND(TRUNC(('TRI-3'!DT20 ),2),0))=3,"D-",IF((ROUND(TRUNC(('TRI-3'!DT20 ),2),0))=2,"E+",IF((ROUND(TRUNC(('TRI-3'!DT20  ),2),0))&lt;=1,"E-","")))))))))))</f>
        <v/>
      </c>
      <c r="DU20" s="51" t="str">
        <f>IF(OR('TRI-3'!DU20 ="",'TRI-3'!DU20&lt;0,'TRI-3'!DU20  &gt;10),"",IF((ROUND(TRUNC(('TRI-3'!DU20  ),2),0))=10,"A+",IF((ROUND(TRUNC(('TRI-3'!DU20  ),2),0))=9,"A-",IF((ROUND(TRUNC(('TRI-3'!DU20   ),2),0))=8,"B+",IF((ROUND(TRUNC(('TRI-3'!DU20 ),2),0))=7,"B-",IF((ROUND(TRUNC(('TRI-3'!DU20  ),2),0))=6,"C+",IF((ROUND(TRUNC(('TRI-3'!DU20  ),2),0))=5,"C-",IF((ROUND(TRUNC(('TRI-3'!DU20  ),2),0))=4,"D+",IF((ROUND(TRUNC(('TRI-3'!DU20 ),2),0))=3,"D-",IF((ROUND(TRUNC(('TRI-3'!DU20 ),2),0))=2,"E+",IF((ROUND(TRUNC(('TRI-3'!DU20  ),2),0))&lt;=1,"E-","")))))))))))</f>
        <v/>
      </c>
      <c r="DV20" s="51" t="str">
        <f>IF(OR('TRI-3'!DV20 ="",'TRI-3'!DV20&lt;0,'TRI-3'!DV20  &gt;10),"",IF((ROUND(TRUNC(('TRI-3'!DV20  ),2),0))=10,"A+",IF((ROUND(TRUNC(('TRI-3'!DV20  ),2),0))=9,"A-",IF((ROUND(TRUNC(('TRI-3'!DV20   ),2),0))=8,"B+",IF((ROUND(TRUNC(('TRI-3'!DV20 ),2),0))=7,"B-",IF((ROUND(TRUNC(('TRI-3'!DV20  ),2),0))=6,"C+",IF((ROUND(TRUNC(('TRI-3'!DV20  ),2),0))=5,"C-",IF((ROUND(TRUNC(('TRI-3'!DV20  ),2),0))=4,"D+",IF((ROUND(TRUNC(('TRI-3'!DV20 ),2),0))=3,"D-",IF((ROUND(TRUNC(('TRI-3'!DV20 ),2),0))=2,"E+",IF((ROUND(TRUNC(('TRI-3'!DV20  ),2),0))&lt;=1,"E-","")))))))))))</f>
        <v/>
      </c>
      <c r="DW20" s="51" t="str">
        <f>IF(OR('TRI-3'!DW20 ="",'TRI-3'!DW20&lt;0,'TRI-3'!DW20  &gt;10),"",IF((ROUND(TRUNC(('TRI-3'!DW20  ),2),0))=10,"A+",IF((ROUND(TRUNC(('TRI-3'!DW20  ),2),0))=9,"A-",IF((ROUND(TRUNC(('TRI-3'!DW20   ),2),0))=8,"B+",IF((ROUND(TRUNC(('TRI-3'!DW20 ),2),0))=7,"B-",IF((ROUND(TRUNC(('TRI-3'!DW20  ),2),0))=6,"C+",IF((ROUND(TRUNC(('TRI-3'!DW20  ),2),0))=5,"C-",IF((ROUND(TRUNC(('TRI-3'!DW20  ),2),0))=4,"D+",IF((ROUND(TRUNC(('TRI-3'!DW20 ),2),0))=3,"D-",IF((ROUND(TRUNC(('TRI-3'!DW20 ),2),0))=2,"E+",IF((ROUND(TRUNC(('TRI-3'!DW20  ),2),0))&lt;=1,"E-","")))))))))))</f>
        <v/>
      </c>
      <c r="DX20" s="51" t="str">
        <f>IF(OR('TRI-3'!DX20 ="",'TRI-3'!DX20&lt;0,'TRI-3'!DX20  &gt;10),"",IF((ROUND(TRUNC(('TRI-3'!DX20  ),2),0))=10,"A+",IF((ROUND(TRUNC(('TRI-3'!DX20  ),2),0))=9,"A-",IF((ROUND(TRUNC(('TRI-3'!DX20   ),2),0))=8,"B+",IF((ROUND(TRUNC(('TRI-3'!DX20 ),2),0))=7,"B-",IF((ROUND(TRUNC(('TRI-3'!DX20  ),2),0))=6,"C+",IF((ROUND(TRUNC(('TRI-3'!DX20  ),2),0))=5,"C-",IF((ROUND(TRUNC(('TRI-3'!DX20  ),2),0))=4,"D+",IF((ROUND(TRUNC(('TRI-3'!DX20 ),2),0))=3,"D-",IF((ROUND(TRUNC(('TRI-3'!DX20 ),2),0))=2,"E+",IF((ROUND(TRUNC(('TRI-3'!DX20  ),2),0))&lt;=1,"E-","")))))))))))</f>
        <v/>
      </c>
      <c r="DY20" s="51" t="str">
        <f>IF(OR('TRI-3'!DY20 ="",'TRI-3'!DY20&lt;0,'TRI-3'!DY20  &gt;10),"",IF((ROUND(TRUNC(('TRI-3'!DY20  ),2),0))=10,"A+",IF((ROUND(TRUNC(('TRI-3'!DY20  ),2),0))=9,"A-",IF((ROUND(TRUNC(('TRI-3'!DY20   ),2),0))=8,"B+",IF((ROUND(TRUNC(('TRI-3'!DY20 ),2),0))=7,"B-",IF((ROUND(TRUNC(('TRI-3'!DY20  ),2),0))=6,"C+",IF((ROUND(TRUNC(('TRI-3'!DY20  ),2),0))=5,"C-",IF((ROUND(TRUNC(('TRI-3'!DY20  ),2),0))=4,"D+",IF((ROUND(TRUNC(('TRI-3'!DY20 ),2),0))=3,"D-",IF((ROUND(TRUNC(('TRI-3'!DY20 ),2),0))=2,"E+",IF((ROUND(TRUNC(('TRI-3'!DY20  ),2),0))&lt;=1,"E-","")))))))))))</f>
        <v/>
      </c>
      <c r="DZ20" s="51" t="str">
        <f>IF(OR('TRI-3'!DZ20 ="",'TRI-3'!DZ20&lt;0,'TRI-3'!DZ20  &gt;10),"",IF((ROUND(TRUNC(('TRI-3'!DZ20  ),2),0))=10,"A+",IF((ROUND(TRUNC(('TRI-3'!DZ20  ),2),0))=9,"A-",IF((ROUND(TRUNC(('TRI-3'!DZ20   ),2),0))=8,"B+",IF((ROUND(TRUNC(('TRI-3'!DZ20 ),2),0))=7,"B-",IF((ROUND(TRUNC(('TRI-3'!DZ20  ),2),0))=6,"C+",IF((ROUND(TRUNC(('TRI-3'!DZ20  ),2),0))=5,"C-",IF((ROUND(TRUNC(('TRI-3'!DZ20  ),2),0))=4,"D+",IF((ROUND(TRUNC(('TRI-3'!DZ20 ),2),0))=3,"D-",IF((ROUND(TRUNC(('TRI-3'!DZ20 ),2),0))=2,"E+",IF((ROUND(TRUNC(('TRI-3'!DZ20  ),2),0))&lt;=1,"E-","")))))))))))</f>
        <v/>
      </c>
      <c r="EA20" s="51" t="str">
        <f>IF(OR('TRI-3'!EA20 ="",'TRI-3'!EA20&lt;0,'TRI-3'!EA20  &gt;10),"",IF((ROUND(TRUNC(('TRI-3'!EA20  ),2),0))=10,"A+",IF((ROUND(TRUNC(('TRI-3'!EA20  ),2),0))=9,"A-",IF((ROUND(TRUNC(('TRI-3'!EA20   ),2),0))=8,"B+",IF((ROUND(TRUNC(('TRI-3'!EA20 ),2),0))=7,"B-",IF((ROUND(TRUNC(('TRI-3'!EA20  ),2),0))=6,"C+",IF((ROUND(TRUNC(('TRI-3'!EA20  ),2),0))=5,"C-",IF((ROUND(TRUNC(('TRI-3'!EA20  ),2),0))=4,"D+",IF((ROUND(TRUNC(('TRI-3'!EA20 ),2),0))=3,"D-",IF((ROUND(TRUNC(('TRI-3'!EA20 ),2),0))=2,"E+",IF((ROUND(TRUNC(('TRI-3'!EA20  ),2),0))&lt;=1,"E-","")))))))))))</f>
        <v/>
      </c>
      <c r="EB20" s="51" t="str">
        <f>IF(OR('TRI-3'!EB20 ="",'TRI-3'!EB20&lt;0,'TRI-3'!EB20  &gt;10),"",IF((ROUND(TRUNC(('TRI-3'!EB20  ),2),0))=10,"A+",IF((ROUND(TRUNC(('TRI-3'!EB20  ),2),0))=9,"A-",IF((ROUND(TRUNC(('TRI-3'!EB20   ),2),0))=8,"B+",IF((ROUND(TRUNC(('TRI-3'!EB20 ),2),0))=7,"B-",IF((ROUND(TRUNC(('TRI-3'!EB20  ),2),0))=6,"C+",IF((ROUND(TRUNC(('TRI-3'!EB20  ),2),0))=5,"C-",IF((ROUND(TRUNC(('TRI-3'!EB20  ),2),0))=4,"D+",IF((ROUND(TRUNC(('TRI-3'!EB20 ),2),0))=3,"D-",IF((ROUND(TRUNC(('TRI-3'!EB20 ),2),0))=2,"E+",IF((ROUND(TRUNC(('TRI-3'!EB20  ),2),0))&lt;=1,"E-","")))))))))))</f>
        <v/>
      </c>
      <c r="EC20" s="51" t="str">
        <f>IF(OR('TRI-3'!EC20 ="",'TRI-3'!EC20&lt;0,'TRI-3'!EC20  &gt;10),"",IF((ROUND(TRUNC(('TRI-3'!EC20  ),2),0))=10,"A+",IF((ROUND(TRUNC(('TRI-3'!EC20  ),2),0))=9,"A-",IF((ROUND(TRUNC(('TRI-3'!EC20   ),2),0))=8,"B+",IF((ROUND(TRUNC(('TRI-3'!EC20 ),2),0))=7,"B-",IF((ROUND(TRUNC(('TRI-3'!EC20  ),2),0))=6,"C+",IF((ROUND(TRUNC(('TRI-3'!EC20  ),2),0))=5,"C-",IF((ROUND(TRUNC(('TRI-3'!EC20  ),2),0))=4,"D+",IF((ROUND(TRUNC(('TRI-3'!EC20 ),2),0))=3,"D-",IF((ROUND(TRUNC(('TRI-3'!EC20 ),2),0))=2,"E+",IF((ROUND(TRUNC(('TRI-3'!EC20  ),2),0))&lt;=1,"E-","")))))))))))</f>
        <v/>
      </c>
      <c r="ED20" s="51" t="str">
        <f>IF(OR('TRI-3'!ED20 ="",'TRI-3'!ED20&lt;0,'TRI-3'!ED20  &gt;10),"",IF((ROUND(TRUNC(('TRI-3'!ED20  ),2),0))=10,"A+",IF((ROUND(TRUNC(('TRI-3'!ED20  ),2),0))=9,"A-",IF((ROUND(TRUNC(('TRI-3'!ED20   ),2),0))=8,"B+",IF((ROUND(TRUNC(('TRI-3'!ED20 ),2),0))=7,"B-",IF((ROUND(TRUNC(('TRI-3'!ED20  ),2),0))=6,"C+",IF((ROUND(TRUNC(('TRI-3'!ED20  ),2),0))=5,"C-",IF((ROUND(TRUNC(('TRI-3'!ED20  ),2),0))=4,"D+",IF((ROUND(TRUNC(('TRI-3'!ED20 ),2),0))=3,"D-",IF((ROUND(TRUNC(('TRI-3'!ED20 ),2),0))=2,"E+",IF((ROUND(TRUNC(('TRI-3'!ED20  ),2),0))&lt;=1,"E-","")))))))))))</f>
        <v/>
      </c>
      <c r="EE20" s="51" t="str">
        <f>IF(OR('TRI-3'!EE20 ="",'TRI-3'!EE20&lt;0,'TRI-3'!EE20  &gt;10),"",IF((ROUND(TRUNC(('TRI-3'!EE20  ),2),0))=10,"A+",IF((ROUND(TRUNC(('TRI-3'!EE20  ),2),0))=9,"A-",IF((ROUND(TRUNC(('TRI-3'!EE20   ),2),0))=8,"B+",IF((ROUND(TRUNC(('TRI-3'!EE20 ),2),0))=7,"B-",IF((ROUND(TRUNC(('TRI-3'!EE20  ),2),0))=6,"C+",IF((ROUND(TRUNC(('TRI-3'!EE20  ),2),0))=5,"C-",IF((ROUND(TRUNC(('TRI-3'!EE20  ),2),0))=4,"D+",IF((ROUND(TRUNC(('TRI-3'!EE20 ),2),0))=3,"D-",IF((ROUND(TRUNC(('TRI-3'!EE20 ),2),0))=2,"E+",IF((ROUND(TRUNC(('TRI-3'!EE20  ),2),0))&lt;=1,"E-","")))))))))))</f>
        <v/>
      </c>
      <c r="EF20" s="51" t="str">
        <f>IF(OR('TRI-3'!EF20 ="",'TRI-3'!EF20&lt;0,'TRI-3'!EF20  &gt;10),"",IF((ROUND(TRUNC(('TRI-3'!EF20  ),2),0))=10,"A+",IF((ROUND(TRUNC(('TRI-3'!EF20  ),2),0))=9,"A-",IF((ROUND(TRUNC(('TRI-3'!EF20   ),2),0))=8,"B+",IF((ROUND(TRUNC(('TRI-3'!EF20 ),2),0))=7,"B-",IF((ROUND(TRUNC(('TRI-3'!EF20  ),2),0))=6,"C+",IF((ROUND(TRUNC(('TRI-3'!EF20  ),2),0))=5,"C-",IF((ROUND(TRUNC(('TRI-3'!EF20  ),2),0))=4,"D+",IF((ROUND(TRUNC(('TRI-3'!EF20 ),2),0))=3,"D-",IF((ROUND(TRUNC(('TRI-3'!EF20 ),2),0))=2,"E+",IF((ROUND(TRUNC(('TRI-3'!EF20  ),2),0))&lt;=1,"E-","")))))))))))</f>
        <v/>
      </c>
      <c r="EG20" s="51" t="str">
        <f>IF(OR('TRI-3'!EG20 ="",'TRI-3'!EG20&lt;0,'TRI-3'!EG20  &gt;10),"",IF((ROUND(TRUNC(('TRI-3'!EG20  ),2),0))=10,"A+",IF((ROUND(TRUNC(('TRI-3'!EG20  ),2),0))=9,"A-",IF((ROUND(TRUNC(('TRI-3'!EG20   ),2),0))=8,"B+",IF((ROUND(TRUNC(('TRI-3'!EG20 ),2),0))=7,"B-",IF((ROUND(TRUNC(('TRI-3'!EG20  ),2),0))=6,"C+",IF((ROUND(TRUNC(('TRI-3'!EG20  ),2),0))=5,"C-",IF((ROUND(TRUNC(('TRI-3'!EG20  ),2),0))=4,"D+",IF((ROUND(TRUNC(('TRI-3'!EG20 ),2),0))=3,"D-",IF((ROUND(TRUNC(('TRI-3'!EG20 ),2),0))=2,"E+",IF((ROUND(TRUNC(('TRI-3'!EG20  ),2),0))&lt;=1,"E-","")))))))))))</f>
        <v/>
      </c>
      <c r="EH20" s="51" t="str">
        <f>IF(OR('TRI-3'!EH20 ="",'TRI-3'!EH20&lt;0,'TRI-3'!EH20  &gt;10),"",IF((ROUND(TRUNC(('TRI-3'!EH20  ),2),0))=10,"A+",IF((ROUND(TRUNC(('TRI-3'!EH20  ),2),0))=9,"A-",IF((ROUND(TRUNC(('TRI-3'!EH20   ),2),0))=8,"B+",IF((ROUND(TRUNC(('TRI-3'!EH20 ),2),0))=7,"B-",IF((ROUND(TRUNC(('TRI-3'!EH20  ),2),0))=6,"C+",IF((ROUND(TRUNC(('TRI-3'!EH20  ),2),0))=5,"C-",IF((ROUND(TRUNC(('TRI-3'!EH20  ),2),0))=4,"D+",IF((ROUND(TRUNC(('TRI-3'!EH20 ),2),0))=3,"D-",IF((ROUND(TRUNC(('TRI-3'!EH20 ),2),0))=2,"E+",IF((ROUND(TRUNC(('TRI-3'!EH20  ),2),0))&lt;=1,"E-","")))))))))))</f>
        <v/>
      </c>
      <c r="EI20" s="51" t="str">
        <f>IF(OR('TRI-3'!EI20 ="",'TRI-3'!EI20&lt;0,'TRI-3'!EI20  &gt;10),"",IF((ROUND(TRUNC(('TRI-3'!EI20  ),2),0))=10,"A+",IF((ROUND(TRUNC(('TRI-3'!EI20  ),2),0))=9,"A-",IF((ROUND(TRUNC(('TRI-3'!EI20   ),2),0))=8,"B+",IF((ROUND(TRUNC(('TRI-3'!EI20 ),2),0))=7,"B-",IF((ROUND(TRUNC(('TRI-3'!EI20  ),2),0))=6,"C+",IF((ROUND(TRUNC(('TRI-3'!EI20  ),2),0))=5,"C-",IF((ROUND(TRUNC(('TRI-3'!EI20  ),2),0))=4,"D+",IF((ROUND(TRUNC(('TRI-3'!EI20 ),2),0))=3,"D-",IF((ROUND(TRUNC(('TRI-3'!EI20 ),2),0))=2,"E+",IF((ROUND(TRUNC(('TRI-3'!EI20  ),2),0))&lt;=1,"E-","")))))))))))</f>
        <v/>
      </c>
      <c r="EJ20" s="51" t="str">
        <f>IF(OR('TRI-3'!EJ20 ="",'TRI-3'!EJ20&lt;0,'TRI-3'!EJ20  &gt;10),"",IF((ROUND(TRUNC(('TRI-3'!EJ20  ),2),0))=10,"A+",IF((ROUND(TRUNC(('TRI-3'!EJ20  ),2),0))=9,"A-",IF((ROUND(TRUNC(('TRI-3'!EJ20   ),2),0))=8,"B+",IF((ROUND(TRUNC(('TRI-3'!EJ20 ),2),0))=7,"B-",IF((ROUND(TRUNC(('TRI-3'!EJ20  ),2),0))=6,"C+",IF((ROUND(TRUNC(('TRI-3'!EJ20  ),2),0))=5,"C-",IF((ROUND(TRUNC(('TRI-3'!EJ20  ),2),0))=4,"D+",IF((ROUND(TRUNC(('TRI-3'!EJ20 ),2),0))=3,"D-",IF((ROUND(TRUNC(('TRI-3'!EJ20 ),2),0))=2,"E+",IF((ROUND(TRUNC(('TRI-3'!EJ20  ),2),0))&lt;=1,"E-","")))))))))))</f>
        <v/>
      </c>
      <c r="EK20" s="51" t="str">
        <f>IF(OR('TRI-3'!EK20 ="",'TRI-3'!EK20&lt;0,'TRI-3'!EK20  &gt;10),"",IF((ROUND(TRUNC(('TRI-3'!EK20  ),2),0))=10,"A+",IF((ROUND(TRUNC(('TRI-3'!EK20  ),2),0))=9,"A-",IF((ROUND(TRUNC(('TRI-3'!EK20   ),2),0))=8,"B+",IF((ROUND(TRUNC(('TRI-3'!EK20 ),2),0))=7,"B-",IF((ROUND(TRUNC(('TRI-3'!EK20  ),2),0))=6,"C+",IF((ROUND(TRUNC(('TRI-3'!EK20  ),2),0))=5,"C-",IF((ROUND(TRUNC(('TRI-3'!EK20  ),2),0))=4,"D+",IF((ROUND(TRUNC(('TRI-3'!EK20 ),2),0))=3,"D-",IF((ROUND(TRUNC(('TRI-3'!EK20 ),2),0))=2,"E+",IF((ROUND(TRUNC(('TRI-3'!EK20  ),2),0))&lt;=1,"E-","")))))))))))</f>
        <v/>
      </c>
      <c r="EL20" s="51" t="str">
        <f>IF(OR('TRI-3'!EL20 ="",'TRI-3'!EL20&lt;0,'TRI-3'!EL20  &gt;10),"",IF((ROUND(TRUNC(('TRI-3'!EL20  ),2),0))=10,"A+",IF((ROUND(TRUNC(('TRI-3'!EL20  ),2),0))=9,"A-",IF((ROUND(TRUNC(('TRI-3'!EL20   ),2),0))=8,"B+",IF((ROUND(TRUNC(('TRI-3'!EL20 ),2),0))=7,"B-",IF((ROUND(TRUNC(('TRI-3'!EL20  ),2),0))=6,"C+",IF((ROUND(TRUNC(('TRI-3'!EL20  ),2),0))=5,"C-",IF((ROUND(TRUNC(('TRI-3'!EL20  ),2),0))=4,"D+",IF((ROUND(TRUNC(('TRI-3'!EL20 ),2),0))=3,"D-",IF((ROUND(TRUNC(('TRI-3'!EL20 ),2),0))=2,"E+",IF((ROUND(TRUNC(('TRI-3'!EL20  ),2),0))&lt;=1,"E-","")))))))))))</f>
        <v/>
      </c>
      <c r="EM20" s="51" t="str">
        <f>IF(OR('TRI-3'!EM20 ="",'TRI-3'!EM20&lt;0,'TRI-3'!EM20  &gt;10),"",IF((ROUND(TRUNC(('TRI-3'!EM20  ),2),0))=10,"A+",IF((ROUND(TRUNC(('TRI-3'!EM20  ),2),0))=9,"A-",IF((ROUND(TRUNC(('TRI-3'!EM20   ),2),0))=8,"B+",IF((ROUND(TRUNC(('TRI-3'!EM20 ),2),0))=7,"B-",IF((ROUND(TRUNC(('TRI-3'!EM20  ),2),0))=6,"C+",IF((ROUND(TRUNC(('TRI-3'!EM20  ),2),0))=5,"C-",IF((ROUND(TRUNC(('TRI-3'!EM20  ),2),0))=4,"D+",IF((ROUND(TRUNC(('TRI-3'!EM20 ),2),0))=3,"D-",IF((ROUND(TRUNC(('TRI-3'!EM20 ),2),0))=2,"E+",IF((ROUND(TRUNC(('TRI-3'!EM20  ),2),0))&lt;=1,"E-","")))))))))))</f>
        <v/>
      </c>
      <c r="EN20" s="51" t="str">
        <f>IF(OR('TRI-3'!EN20 ="",'TRI-3'!EN20&lt;0,'TRI-3'!EN20  &gt;10),"",IF((ROUND(TRUNC(('TRI-3'!EN20  ),2),0))=10,"A+",IF((ROUND(TRUNC(('TRI-3'!EN20  ),2),0))=9,"A-",IF((ROUND(TRUNC(('TRI-3'!EN20   ),2),0))=8,"B+",IF((ROUND(TRUNC(('TRI-3'!EN20 ),2),0))=7,"B-",IF((ROUND(TRUNC(('TRI-3'!EN20  ),2),0))=6,"C+",IF((ROUND(TRUNC(('TRI-3'!EN20  ),2),0))=5,"C-",IF((ROUND(TRUNC(('TRI-3'!EN20  ),2),0))=4,"D+",IF((ROUND(TRUNC(('TRI-3'!EN20 ),2),0))=3,"D-",IF((ROUND(TRUNC(('TRI-3'!EN20 ),2),0))=2,"E+",IF((ROUND(TRUNC(('TRI-3'!EN20  ),2),0))&lt;=1,"E-","")))))))))))</f>
        <v/>
      </c>
      <c r="EO20" s="51" t="str">
        <f>IF(OR('TRI-3'!EO20 ="",'TRI-3'!EO20&lt;0,'TRI-3'!EO20  &gt;10),"",IF((ROUND(TRUNC(('TRI-3'!EO20  ),2),0))=10,"A+",IF((ROUND(TRUNC(('TRI-3'!EO20  ),2),0))=9,"A-",IF((ROUND(TRUNC(('TRI-3'!EO20   ),2),0))=8,"B+",IF((ROUND(TRUNC(('TRI-3'!EO20 ),2),0))=7,"B-",IF((ROUND(TRUNC(('TRI-3'!EO20  ),2),0))=6,"C+",IF((ROUND(TRUNC(('TRI-3'!EO20  ),2),0))=5,"C-",IF((ROUND(TRUNC(('TRI-3'!EO20  ),2),0))=4,"D+",IF((ROUND(TRUNC(('TRI-3'!EO20 ),2),0))=3,"D-",IF((ROUND(TRUNC(('TRI-3'!EO20 ),2),0))=2,"E+",IF((ROUND(TRUNC(('TRI-3'!EO20  ),2),0))&lt;=1,"E-","")))))))))))</f>
        <v/>
      </c>
      <c r="EP20" s="51" t="str">
        <f>IF(OR('TRI-3'!EP20 ="",'TRI-3'!EP20&lt;0,'TRI-3'!EP20  &gt;10),"",IF((ROUND(TRUNC(('TRI-3'!EP20  ),2),0))=10,"A+",IF((ROUND(TRUNC(('TRI-3'!EP20  ),2),0))=9,"A-",IF((ROUND(TRUNC(('TRI-3'!EP20   ),2),0))=8,"B+",IF((ROUND(TRUNC(('TRI-3'!EP20 ),2),0))=7,"B-",IF((ROUND(TRUNC(('TRI-3'!EP20  ),2),0))=6,"C+",IF((ROUND(TRUNC(('TRI-3'!EP20  ),2),0))=5,"C-",IF((ROUND(TRUNC(('TRI-3'!EP20  ),2),0))=4,"D+",IF((ROUND(TRUNC(('TRI-3'!EP20 ),2),0))=3,"D-",IF((ROUND(TRUNC(('TRI-3'!EP20 ),2),0))=2,"E+",IF((ROUND(TRUNC(('TRI-3'!EP20  ),2),0))&lt;=1,"E-","")))))))))))</f>
        <v/>
      </c>
      <c r="EQ20" s="51" t="str">
        <f>IF(OR('TRI-3'!EQ20 ="",'TRI-3'!EQ20&lt;0,'TRI-3'!EQ20  &gt;10),"",IF((ROUND(TRUNC(('TRI-3'!EQ20  ),2),0))=10,"A+",IF((ROUND(TRUNC(('TRI-3'!EQ20  ),2),0))=9,"A-",IF((ROUND(TRUNC(('TRI-3'!EQ20   ),2),0))=8,"B+",IF((ROUND(TRUNC(('TRI-3'!EQ20 ),2),0))=7,"B-",IF((ROUND(TRUNC(('TRI-3'!EQ20  ),2),0))=6,"C+",IF((ROUND(TRUNC(('TRI-3'!EQ20  ),2),0))=5,"C-",IF((ROUND(TRUNC(('TRI-3'!EQ20  ),2),0))=4,"D+",IF((ROUND(TRUNC(('TRI-3'!EQ20 ),2),0))=3,"D-",IF((ROUND(TRUNC(('TRI-3'!EQ20 ),2),0))=2,"E+",IF((ROUND(TRUNC(('TRI-3'!EQ20  ),2),0))&lt;=1,"E-","")))))))))))</f>
        <v/>
      </c>
      <c r="ER20" s="51" t="str">
        <f>IF(OR('TRI-3'!ER20 ="",'TRI-3'!ER20&lt;0,'TRI-3'!ER20  &gt;10),"",IF((ROUND(TRUNC(('TRI-3'!ER20  ),2),0))=10,"A+",IF((ROUND(TRUNC(('TRI-3'!ER20  ),2),0))=9,"A-",IF((ROUND(TRUNC(('TRI-3'!ER20   ),2),0))=8,"B+",IF((ROUND(TRUNC(('TRI-3'!ER20 ),2),0))=7,"B-",IF((ROUND(TRUNC(('TRI-3'!ER20  ),2),0))=6,"C+",IF((ROUND(TRUNC(('TRI-3'!ER20  ),2),0))=5,"C-",IF((ROUND(TRUNC(('TRI-3'!ER20  ),2),0))=4,"D+",IF((ROUND(TRUNC(('TRI-3'!ER20 ),2),0))=3,"D-",IF((ROUND(TRUNC(('TRI-3'!ER20 ),2),0))=2,"E+",IF((ROUND(TRUNC(('TRI-3'!ER20  ),2),0))&lt;=1,"E-","")))))))))))</f>
        <v/>
      </c>
      <c r="ES20" s="51" t="str">
        <f>IF(OR('TRI-3'!ES20 ="",'TRI-3'!ES20&lt;0,'TRI-3'!ES20  &gt;10),"",IF((ROUND(TRUNC(('TRI-3'!ES20  ),2),0))=10,"A+",IF((ROUND(TRUNC(('TRI-3'!ES20  ),2),0))=9,"A-",IF((ROUND(TRUNC(('TRI-3'!ES20   ),2),0))=8,"B+",IF((ROUND(TRUNC(('TRI-3'!ES20 ),2),0))=7,"B-",IF((ROUND(TRUNC(('TRI-3'!ES20  ),2),0))=6,"C+",IF((ROUND(TRUNC(('TRI-3'!ES20  ),2),0))=5,"C-",IF((ROUND(TRUNC(('TRI-3'!ES20  ),2),0))=4,"D+",IF((ROUND(TRUNC(('TRI-3'!ES20 ),2),0))=3,"D-",IF((ROUND(TRUNC(('TRI-3'!ES20 ),2),0))=2,"E+",IF((ROUND(TRUNC(('TRI-3'!ES20  ),2),0))&lt;=1,"E-","")))))))))))</f>
        <v/>
      </c>
      <c r="ET20" s="51" t="str">
        <f>IF('TRI-3'!ET20 ="","",'TRI-3'!ET20 )</f>
        <v/>
      </c>
      <c r="EU20" s="51" t="str">
        <f>IF('TRI-3'!EU20 ="","",'TRI-3'!EU20 )</f>
        <v/>
      </c>
      <c r="EV20" s="51" t="str">
        <f>IF('TRI-3'!EV20 ="","",'TRI-3'!EV20 )</f>
        <v/>
      </c>
      <c r="EW20" s="51" t="str">
        <f>IF('TRI-3'!EW20 ="","",'TRI-3'!EW20 )</f>
        <v/>
      </c>
      <c r="EX20" s="51" t="str">
        <f>IF('TRI-3'!EX20 ="","",'TRI-3'!EX20 )</f>
        <v/>
      </c>
      <c r="EY20" s="51" t="str">
        <f>IF('TRI-3'!EY20 ="","",'TRI-3'!EY20 )</f>
        <v/>
      </c>
      <c r="EZ20" s="51" t="str">
        <f>IF('TRI-3'!EZ20 ="","",'TRI-3'!EZ20 )</f>
        <v/>
      </c>
      <c r="FA20" s="51" t="str">
        <f>IF('TRI-3'!FA20 ="","",'TRI-3'!FA20 )</f>
        <v/>
      </c>
      <c r="FB20" s="51" t="str">
        <f>IF('TRI-3'!FB20 ="","",'TRI-3'!FB20 )</f>
        <v/>
      </c>
      <c r="FC20" s="51" t="str">
        <f>IF('TRI-3'!FC20 ="","",'TRI-3'!FC20 )</f>
        <v/>
      </c>
      <c r="FD20" s="51">
        <f>IF('TRI-3'!FD20 ="","",'TRI-3'!FD20 )</f>
        <v>0</v>
      </c>
      <c r="FE20" s="51" t="str">
        <f>IF('TRI-3'!FE20 ="","",'TRI-3'!FE20 )</f>
        <v/>
      </c>
      <c r="FF20" s="51" t="str">
        <f>IF('TRI-3'!FF20 ="","",'TRI-3'!FF20 )</f>
        <v/>
      </c>
      <c r="FG20" s="51" t="str">
        <f>IF('TRI-3'!FG20 ="","",'TRI-3'!FG20 )</f>
        <v/>
      </c>
      <c r="FH20" s="51" t="str">
        <f>IF('TRI-3'!FH20 ="","",'TRI-3'!FH20 )</f>
        <v/>
      </c>
    </row>
    <row r="21" spans="1:164 16322:16326" ht="21" customHeight="1">
      <c r="A21" t="s">
        <v>86</v>
      </c>
      <c r="B21" s="53">
        <v>4</v>
      </c>
      <c r="C21" s="272" t="str">
        <f>IF(NOTAS!E24&gt;"",NOTAS!E24,"")</f>
        <v>CASTRO GOMEZ ANNIA VALENTINA</v>
      </c>
      <c r="D21" s="273"/>
      <c r="E21" s="273"/>
      <c r="F21" s="274"/>
      <c r="G21" s="51" t="str">
        <f>IF(OR('TRI-3'!G21 ="",'TRI-3'!G21&lt;0,'TRI-3'!G21  &gt;10),"",IF((ROUND(TRUNC(('TRI-3'!G21  ),2),0))=10,"A+",IF((ROUND(TRUNC(('TRI-3'!G21  ),2),0))=9,"A-",IF((ROUND(TRUNC(('TRI-3'!G21   ),2),0))=8,"B+",IF((ROUND(TRUNC(('TRI-3'!G21 ),2),0))=7,"B-",IF((ROUND(TRUNC(('TRI-3'!G21  ),2),0))=6,"C+",IF((ROUND(TRUNC(('TRI-3'!G21  ),2),0))=5,"C-",IF((ROUND(TRUNC(('TRI-3'!G21  ),2),0))=4,"D+",IF((ROUND(TRUNC(('TRI-3'!G21 ),2),0))=3,"D-",IF((ROUND(TRUNC(('TRI-3'!G21 ),2),0))=2,"E+",IF((ROUND(TRUNC(('TRI-3'!G21  ),2),0))&lt;=1,"E-","")))))))))))</f>
        <v/>
      </c>
      <c r="H21" s="51" t="str">
        <f>IF(OR('TRI-3'!H21 ="",'TRI-3'!H21&lt;0,'TRI-3'!H21  &gt;10),"",IF((ROUND(TRUNC(('TRI-3'!H21  ),2),0))=10,"A+",IF((ROUND(TRUNC(('TRI-3'!H21  ),2),0))=9,"A-",IF((ROUND(TRUNC(('TRI-3'!H21   ),2),0))=8,"B+",IF((ROUND(TRUNC(('TRI-3'!H21 ),2),0))=7,"B-",IF((ROUND(TRUNC(('TRI-3'!H21  ),2),0))=6,"C+",IF((ROUND(TRUNC(('TRI-3'!H21  ),2),0))=5,"C-",IF((ROUND(TRUNC(('TRI-3'!H21  ),2),0))=4,"D+",IF((ROUND(TRUNC(('TRI-3'!H21 ),2),0))=3,"D-",IF((ROUND(TRUNC(('TRI-3'!H21 ),2),0))=2,"E+",IF((ROUND(TRUNC(('TRI-3'!H21  ),2),0))&lt;=1,"E-","")))))))))))</f>
        <v/>
      </c>
      <c r="I21" s="51" t="str">
        <f>IF(OR('TRI-3'!I21 ="",'TRI-3'!I21&lt;0,'TRI-3'!I21  &gt;10),"",IF((ROUND(TRUNC(('TRI-3'!I21  ),2),0))=10,"A+",IF((ROUND(TRUNC(('TRI-3'!I21  ),2),0))=9,"A-",IF((ROUND(TRUNC(('TRI-3'!I21   ),2),0))=8,"B+",IF((ROUND(TRUNC(('TRI-3'!I21 ),2),0))=7,"B-",IF((ROUND(TRUNC(('TRI-3'!I21  ),2),0))=6,"C+",IF((ROUND(TRUNC(('TRI-3'!I21  ),2),0))=5,"C-",IF((ROUND(TRUNC(('TRI-3'!I21  ),2),0))=4,"D+",IF((ROUND(TRUNC(('TRI-3'!I21 ),2),0))=3,"D-",IF((ROUND(TRUNC(('TRI-3'!I21 ),2),0))=2,"E+",IF((ROUND(TRUNC(('TRI-3'!I21  ),2),0))&lt;=1,"E-","")))))))))))</f>
        <v/>
      </c>
      <c r="J21" s="51" t="str">
        <f>IF(OR('TRI-3'!J21 ="",'TRI-3'!J21&lt;0,'TRI-3'!J21  &gt;10),"",IF((ROUND(TRUNC(('TRI-3'!J21  ),2),0))=10,"A+",IF((ROUND(TRUNC(('TRI-3'!J21  ),2),0))=9,"A-",IF((ROUND(TRUNC(('TRI-3'!J21   ),2),0))=8,"B+",IF((ROUND(TRUNC(('TRI-3'!J21 ),2),0))=7,"B-",IF((ROUND(TRUNC(('TRI-3'!J21  ),2),0))=6,"C+",IF((ROUND(TRUNC(('TRI-3'!J21  ),2),0))=5,"C-",IF((ROUND(TRUNC(('TRI-3'!J21  ),2),0))=4,"D+",IF((ROUND(TRUNC(('TRI-3'!J21 ),2),0))=3,"D-",IF((ROUND(TRUNC(('TRI-3'!J21 ),2),0))=2,"E+",IF((ROUND(TRUNC(('TRI-3'!J21  ),2),0))&lt;=1,"E-","")))))))))))</f>
        <v/>
      </c>
      <c r="K21" s="51" t="str">
        <f>IF(OR('TRI-3'!K21 ="",'TRI-3'!K21&lt;0,'TRI-3'!K21  &gt;10),"",IF((ROUND(TRUNC(('TRI-3'!K21  ),2),0))=10,"A+",IF((ROUND(TRUNC(('TRI-3'!K21  ),2),0))=9,"A-",IF((ROUND(TRUNC(('TRI-3'!K21   ),2),0))=8,"B+",IF((ROUND(TRUNC(('TRI-3'!K21 ),2),0))=7,"B-",IF((ROUND(TRUNC(('TRI-3'!K21  ),2),0))=6,"C+",IF((ROUND(TRUNC(('TRI-3'!K21  ),2),0))=5,"C-",IF((ROUND(TRUNC(('TRI-3'!K21  ),2),0))=4,"D+",IF((ROUND(TRUNC(('TRI-3'!K21 ),2),0))=3,"D-",IF((ROUND(TRUNC(('TRI-3'!K21 ),2),0))=2,"E+",IF((ROUND(TRUNC(('TRI-3'!K21  ),2),0))&lt;=1,"E-","")))))))))))</f>
        <v/>
      </c>
      <c r="L21" s="51" t="str">
        <f>IF(OR('TRI-3'!L21 ="",'TRI-3'!L21&lt;0,'TRI-3'!L21  &gt;10),"",IF((ROUND(TRUNC(('TRI-3'!L21  ),2),0))=10,"A+",IF((ROUND(TRUNC(('TRI-3'!L21  ),2),0))=9,"A-",IF((ROUND(TRUNC(('TRI-3'!L21   ),2),0))=8,"B+",IF((ROUND(TRUNC(('TRI-3'!L21 ),2),0))=7,"B-",IF((ROUND(TRUNC(('TRI-3'!L21  ),2),0))=6,"C+",IF((ROUND(TRUNC(('TRI-3'!L21  ),2),0))=5,"C-",IF((ROUND(TRUNC(('TRI-3'!L21  ),2),0))=4,"D+",IF((ROUND(TRUNC(('TRI-3'!L21 ),2),0))=3,"D-",IF((ROUND(TRUNC(('TRI-3'!L21 ),2),0))=2,"E+",IF((ROUND(TRUNC(('TRI-3'!L21  ),2),0))&lt;=1,"E-","")))))))))))</f>
        <v/>
      </c>
      <c r="M21" s="51" t="str">
        <f>IF(OR('TRI-3'!M21 ="",'TRI-3'!M21&lt;0,'TRI-3'!M21  &gt;10),"",IF((ROUND(TRUNC(('TRI-3'!M21  ),2),0))=10,"A+",IF((ROUND(TRUNC(('TRI-3'!M21  ),2),0))=9,"A-",IF((ROUND(TRUNC(('TRI-3'!M21   ),2),0))=8,"B+",IF((ROUND(TRUNC(('TRI-3'!M21 ),2),0))=7,"B-",IF((ROUND(TRUNC(('TRI-3'!M21  ),2),0))=6,"C+",IF((ROUND(TRUNC(('TRI-3'!M21  ),2),0))=5,"C-",IF((ROUND(TRUNC(('TRI-3'!M21  ),2),0))=4,"D+",IF((ROUND(TRUNC(('TRI-3'!M21 ),2),0))=3,"D-",IF((ROUND(TRUNC(('TRI-3'!M21 ),2),0))=2,"E+",IF((ROUND(TRUNC(('TRI-3'!M21  ),2),0))&lt;=1,"E-","")))))))))))</f>
        <v/>
      </c>
      <c r="N21" s="51" t="str">
        <f>IF(OR('TRI-3'!N21 ="",'TRI-3'!N21&lt;0,'TRI-3'!N21  &gt;10),"",IF((ROUND(TRUNC(('TRI-3'!N21  ),2),0))=10,"A+",IF((ROUND(TRUNC(('TRI-3'!N21  ),2),0))=9,"A-",IF((ROUND(TRUNC(('TRI-3'!N21   ),2),0))=8,"B+",IF((ROUND(TRUNC(('TRI-3'!N21 ),2),0))=7,"B-",IF((ROUND(TRUNC(('TRI-3'!N21  ),2),0))=6,"C+",IF((ROUND(TRUNC(('TRI-3'!N21  ),2),0))=5,"C-",IF((ROUND(TRUNC(('TRI-3'!N21  ),2),0))=4,"D+",IF((ROUND(TRUNC(('TRI-3'!N21 ),2),0))=3,"D-",IF((ROUND(TRUNC(('TRI-3'!N21 ),2),0))=2,"E+",IF((ROUND(TRUNC(('TRI-3'!N21  ),2),0))&lt;=1,"E-","")))))))))))</f>
        <v/>
      </c>
      <c r="O21" s="51" t="str">
        <f>IF(OR('TRI-3'!O21 ="",'TRI-3'!O21&lt;0,'TRI-3'!O21  &gt;10),"",IF((ROUND(TRUNC(('TRI-3'!O21  ),2),0))=10,"A+",IF((ROUND(TRUNC(('TRI-3'!O21  ),2),0))=9,"A-",IF((ROUND(TRUNC(('TRI-3'!O21   ),2),0))=8,"B+",IF((ROUND(TRUNC(('TRI-3'!O21 ),2),0))=7,"B-",IF((ROUND(TRUNC(('TRI-3'!O21  ),2),0))=6,"C+",IF((ROUND(TRUNC(('TRI-3'!O21  ),2),0))=5,"C-",IF((ROUND(TRUNC(('TRI-3'!O21  ),2),0))=4,"D+",IF((ROUND(TRUNC(('TRI-3'!O21 ),2),0))=3,"D-",IF((ROUND(TRUNC(('TRI-3'!O21 ),2),0))=2,"E+",IF((ROUND(TRUNC(('TRI-3'!O21  ),2),0))&lt;=1,"E-","")))))))))))</f>
        <v/>
      </c>
      <c r="P21" s="51" t="str">
        <f>IF(OR('TRI-3'!P21 ="",'TRI-3'!P21&lt;0,'TRI-3'!P21  &gt;10),"",IF((ROUND(TRUNC(('TRI-3'!P21  ),2),0))=10,"A+",IF((ROUND(TRUNC(('TRI-3'!P21  ),2),0))=9,"A-",IF((ROUND(TRUNC(('TRI-3'!P21   ),2),0))=8,"B+",IF((ROUND(TRUNC(('TRI-3'!P21 ),2),0))=7,"B-",IF((ROUND(TRUNC(('TRI-3'!P21  ),2),0))=6,"C+",IF((ROUND(TRUNC(('TRI-3'!P21  ),2),0))=5,"C-",IF((ROUND(TRUNC(('TRI-3'!P21  ),2),0))=4,"D+",IF((ROUND(TRUNC(('TRI-3'!P21 ),2),0))=3,"D-",IF((ROUND(TRUNC(('TRI-3'!P21 ),2),0))=2,"E+",IF((ROUND(TRUNC(('TRI-3'!P21  ),2),0))&lt;=1,"E-","")))))))))))</f>
        <v/>
      </c>
      <c r="Q21" s="51" t="str">
        <f>IF(OR('TRI-3'!Q21 ="",'TRI-3'!Q21&lt;0,'TRI-3'!Q21  &gt;10),"",IF((ROUND(TRUNC(('TRI-3'!Q21  ),2),0))=10,"A+",IF((ROUND(TRUNC(('TRI-3'!Q21  ),2),0))=9,"A-",IF((ROUND(TRUNC(('TRI-3'!Q21   ),2),0))=8,"B+",IF((ROUND(TRUNC(('TRI-3'!Q21 ),2),0))=7,"B-",IF((ROUND(TRUNC(('TRI-3'!Q21  ),2),0))=6,"C+",IF((ROUND(TRUNC(('TRI-3'!Q21  ),2),0))=5,"C-",IF((ROUND(TRUNC(('TRI-3'!Q21  ),2),0))=4,"D+",IF((ROUND(TRUNC(('TRI-3'!Q21 ),2),0))=3,"D-",IF((ROUND(TRUNC(('TRI-3'!Q21 ),2),0))=2,"E+",IF((ROUND(TRUNC(('TRI-3'!Q21  ),2),0))&lt;=1,"E-","")))))))))))</f>
        <v/>
      </c>
      <c r="R21" s="51" t="str">
        <f>IF(OR('TRI-3'!R21 ="",'TRI-3'!R21&lt;0,'TRI-3'!R21  &gt;10),"",IF((ROUND(TRUNC(('TRI-3'!R21  ),2),0))=10,"A+",IF((ROUND(TRUNC(('TRI-3'!R21  ),2),0))=9,"A-",IF((ROUND(TRUNC(('TRI-3'!R21   ),2),0))=8,"B+",IF((ROUND(TRUNC(('TRI-3'!R21 ),2),0))=7,"B-",IF((ROUND(TRUNC(('TRI-3'!R21  ),2),0))=6,"C+",IF((ROUND(TRUNC(('TRI-3'!R21  ),2),0))=5,"C-",IF((ROUND(TRUNC(('TRI-3'!R21  ),2),0))=4,"D+",IF((ROUND(TRUNC(('TRI-3'!R21 ),2),0))=3,"D-",IF((ROUND(TRUNC(('TRI-3'!R21 ),2),0))=2,"E+",IF((ROUND(TRUNC(('TRI-3'!R21  ),2),0))&lt;=1,"E-","")))))))))))</f>
        <v/>
      </c>
      <c r="S21" s="51" t="str">
        <f>IF(OR('TRI-3'!S21 ="",'TRI-3'!S21&lt;0,'TRI-3'!S21  &gt;10),"",IF((ROUND(TRUNC(('TRI-3'!S21  ),2),0))=10,"A+",IF((ROUND(TRUNC(('TRI-3'!S21  ),2),0))=9,"A-",IF((ROUND(TRUNC(('TRI-3'!S21   ),2),0))=8,"B+",IF((ROUND(TRUNC(('TRI-3'!S21 ),2),0))=7,"B-",IF((ROUND(TRUNC(('TRI-3'!S21  ),2),0))=6,"C+",IF((ROUND(TRUNC(('TRI-3'!S21  ),2),0))=5,"C-",IF((ROUND(TRUNC(('TRI-3'!S21  ),2),0))=4,"D+",IF((ROUND(TRUNC(('TRI-3'!S21 ),2),0))=3,"D-",IF((ROUND(TRUNC(('TRI-3'!S21 ),2),0))=2,"E+",IF((ROUND(TRUNC(('TRI-3'!S21  ),2),0))&lt;=1,"E-","")))))))))))</f>
        <v/>
      </c>
      <c r="T21" s="51" t="str">
        <f>IF(OR('TRI-3'!T21 ="",'TRI-3'!T21&lt;0,'TRI-3'!T21  &gt;10),"",IF((ROUND(TRUNC(('TRI-3'!T21  ),2),0))=10,"A+",IF((ROUND(TRUNC(('TRI-3'!T21  ),2),0))=9,"A-",IF((ROUND(TRUNC(('TRI-3'!T21   ),2),0))=8,"B+",IF((ROUND(TRUNC(('TRI-3'!T21 ),2),0))=7,"B-",IF((ROUND(TRUNC(('TRI-3'!T21  ),2),0))=6,"C+",IF((ROUND(TRUNC(('TRI-3'!T21  ),2),0))=5,"C-",IF((ROUND(TRUNC(('TRI-3'!T21  ),2),0))=4,"D+",IF((ROUND(TRUNC(('TRI-3'!T21 ),2),0))=3,"D-",IF((ROUND(TRUNC(('TRI-3'!T21 ),2),0))=2,"E+",IF((ROUND(TRUNC(('TRI-3'!T21  ),2),0))&lt;=1,"E-","")))))))))))</f>
        <v/>
      </c>
      <c r="U21" s="51" t="str">
        <f>IF(OR('TRI-3'!U21 ="",'TRI-3'!U21&lt;0,'TRI-3'!U21  &gt;10),"",IF((ROUND(TRUNC(('TRI-3'!U21  ),2),0))=10,"A+",IF((ROUND(TRUNC(('TRI-3'!U21  ),2),0))=9,"A-",IF((ROUND(TRUNC(('TRI-3'!U21   ),2),0))=8,"B+",IF((ROUND(TRUNC(('TRI-3'!U21 ),2),0))=7,"B-",IF((ROUND(TRUNC(('TRI-3'!U21  ),2),0))=6,"C+",IF((ROUND(TRUNC(('TRI-3'!U21  ),2),0))=5,"C-",IF((ROUND(TRUNC(('TRI-3'!U21  ),2),0))=4,"D+",IF((ROUND(TRUNC(('TRI-3'!U21 ),2),0))=3,"D-",IF((ROUND(TRUNC(('TRI-3'!U21 ),2),0))=2,"E+",IF((ROUND(TRUNC(('TRI-3'!U21  ),2),0))&lt;=1,"E-","")))))))))))</f>
        <v/>
      </c>
      <c r="V21" s="51" t="str">
        <f>IF(OR('TRI-3'!V21 ="",'TRI-3'!V21&lt;0,'TRI-3'!V21  &gt;10),"",IF((ROUND(TRUNC(('TRI-3'!V21  ),2),0))=10,"A+",IF((ROUND(TRUNC(('TRI-3'!V21  ),2),0))=9,"A-",IF((ROUND(TRUNC(('TRI-3'!V21   ),2),0))=8,"B+",IF((ROUND(TRUNC(('TRI-3'!V21 ),2),0))=7,"B-",IF((ROUND(TRUNC(('TRI-3'!V21  ),2),0))=6,"C+",IF((ROUND(TRUNC(('TRI-3'!V21  ),2),0))=5,"C-",IF((ROUND(TRUNC(('TRI-3'!V21  ),2),0))=4,"D+",IF((ROUND(TRUNC(('TRI-3'!V21 ),2),0))=3,"D-",IF((ROUND(TRUNC(('TRI-3'!V21 ),2),0))=2,"E+",IF((ROUND(TRUNC(('TRI-3'!V21  ),2),0))&lt;=1,"E-","")))))))))))</f>
        <v/>
      </c>
      <c r="W21" s="51" t="str">
        <f>IF(OR('TRI-3'!W21 ="",'TRI-3'!W21&lt;0,'TRI-3'!W21  &gt;10),"",IF((ROUND(TRUNC(('TRI-3'!W21  ),2),0))=10,"A+",IF((ROUND(TRUNC(('TRI-3'!W21  ),2),0))=9,"A-",IF((ROUND(TRUNC(('TRI-3'!W21   ),2),0))=8,"B+",IF((ROUND(TRUNC(('TRI-3'!W21 ),2),0))=7,"B-",IF((ROUND(TRUNC(('TRI-3'!W21  ),2),0))=6,"C+",IF((ROUND(TRUNC(('TRI-3'!W21  ),2),0))=5,"C-",IF((ROUND(TRUNC(('TRI-3'!W21  ),2),0))=4,"D+",IF((ROUND(TRUNC(('TRI-3'!W21 ),2),0))=3,"D-",IF((ROUND(TRUNC(('TRI-3'!W21 ),2),0))=2,"E+",IF((ROUND(TRUNC(('TRI-3'!W21  ),2),0))&lt;=1,"E-","")))))))))))</f>
        <v/>
      </c>
      <c r="X21" s="51" t="str">
        <f>IF(OR('TRI-3'!X21 ="",'TRI-3'!X21&lt;0,'TRI-3'!X21  &gt;10),"",IF((ROUND(TRUNC(('TRI-3'!X21  ),2),0))=10,"A+",IF((ROUND(TRUNC(('TRI-3'!X21  ),2),0))=9,"A-",IF((ROUND(TRUNC(('TRI-3'!X21   ),2),0))=8,"B+",IF((ROUND(TRUNC(('TRI-3'!X21 ),2),0))=7,"B-",IF((ROUND(TRUNC(('TRI-3'!X21  ),2),0))=6,"C+",IF((ROUND(TRUNC(('TRI-3'!X21  ),2),0))=5,"C-",IF((ROUND(TRUNC(('TRI-3'!X21  ),2),0))=4,"D+",IF((ROUND(TRUNC(('TRI-3'!X21 ),2),0))=3,"D-",IF((ROUND(TRUNC(('TRI-3'!X21 ),2),0))=2,"E+",IF((ROUND(TRUNC(('TRI-3'!X21  ),2),0))&lt;=1,"E-","")))))))))))</f>
        <v/>
      </c>
      <c r="Y21" s="51" t="str">
        <f>IF(OR('TRI-3'!Y21 ="",'TRI-3'!Y21&lt;0,'TRI-3'!Y21  &gt;10),"",IF((ROUND(TRUNC(('TRI-3'!Y21  ),2),0))=10,"A+",IF((ROUND(TRUNC(('TRI-3'!Y21  ),2),0))=9,"A-",IF((ROUND(TRUNC(('TRI-3'!Y21   ),2),0))=8,"B+",IF((ROUND(TRUNC(('TRI-3'!Y21 ),2),0))=7,"B-",IF((ROUND(TRUNC(('TRI-3'!Y21  ),2),0))=6,"C+",IF((ROUND(TRUNC(('TRI-3'!Y21  ),2),0))=5,"C-",IF((ROUND(TRUNC(('TRI-3'!Y21  ),2),0))=4,"D+",IF((ROUND(TRUNC(('TRI-3'!Y21 ),2),0))=3,"D-",IF((ROUND(TRUNC(('TRI-3'!Y21 ),2),0))=2,"E+",IF((ROUND(TRUNC(('TRI-3'!Y21  ),2),0))&lt;=1,"E-","")))))))))))</f>
        <v/>
      </c>
      <c r="Z21" s="51" t="str">
        <f>IF(OR('TRI-3'!Z21 ="",'TRI-3'!Z21&lt;0,'TRI-3'!Z21  &gt;10),"",IF((ROUND(TRUNC(('TRI-3'!Z21  ),2),0))=10,"A+",IF((ROUND(TRUNC(('TRI-3'!Z21  ),2),0))=9,"A-",IF((ROUND(TRUNC(('TRI-3'!Z21   ),2),0))=8,"B+",IF((ROUND(TRUNC(('TRI-3'!Z21 ),2),0))=7,"B-",IF((ROUND(TRUNC(('TRI-3'!Z21  ),2),0))=6,"C+",IF((ROUND(TRUNC(('TRI-3'!Z21  ),2),0))=5,"C-",IF((ROUND(TRUNC(('TRI-3'!Z21  ),2),0))=4,"D+",IF((ROUND(TRUNC(('TRI-3'!Z21 ),2),0))=3,"D-",IF((ROUND(TRUNC(('TRI-3'!Z21 ),2),0))=2,"E+",IF((ROUND(TRUNC(('TRI-3'!Z21  ),2),0))&lt;=1,"E-","")))))))))))</f>
        <v/>
      </c>
      <c r="AA21" s="51" t="str">
        <f>IF(OR('TRI-3'!AA21 ="",'TRI-3'!AA21&lt;0,'TRI-3'!AA21  &gt;10),"",IF((ROUND(TRUNC(('TRI-3'!AA21  ),2),0))=10,"A+",IF((ROUND(TRUNC(('TRI-3'!AA21  ),2),0))=9,"A-",IF((ROUND(TRUNC(('TRI-3'!AA21   ),2),0))=8,"B+",IF((ROUND(TRUNC(('TRI-3'!AA21 ),2),0))=7,"B-",IF((ROUND(TRUNC(('TRI-3'!AA21  ),2),0))=6,"C+",IF((ROUND(TRUNC(('TRI-3'!AA21  ),2),0))=5,"C-",IF((ROUND(TRUNC(('TRI-3'!AA21  ),2),0))=4,"D+",IF((ROUND(TRUNC(('TRI-3'!AA21 ),2),0))=3,"D-",IF((ROUND(TRUNC(('TRI-3'!AA21 ),2),0))=2,"E+",IF((ROUND(TRUNC(('TRI-3'!AA21  ),2),0))&lt;=1,"E-","")))))))))))</f>
        <v/>
      </c>
      <c r="AB21" s="51" t="str">
        <f>IF(OR('TRI-3'!AB21 ="",'TRI-3'!AB21&lt;0,'TRI-3'!AB21  &gt;10),"",IF((ROUND(TRUNC(('TRI-3'!AB21  ),2),0))=10,"A+",IF((ROUND(TRUNC(('TRI-3'!AB21  ),2),0))=9,"A-",IF((ROUND(TRUNC(('TRI-3'!AB21   ),2),0))=8,"B+",IF((ROUND(TRUNC(('TRI-3'!AB21 ),2),0))=7,"B-",IF((ROUND(TRUNC(('TRI-3'!AB21  ),2),0))=6,"C+",IF((ROUND(TRUNC(('TRI-3'!AB21  ),2),0))=5,"C-",IF((ROUND(TRUNC(('TRI-3'!AB21  ),2),0))=4,"D+",IF((ROUND(TRUNC(('TRI-3'!AB21 ),2),0))=3,"D-",IF((ROUND(TRUNC(('TRI-3'!AB21 ),2),0))=2,"E+",IF((ROUND(TRUNC(('TRI-3'!AB21  ),2),0))&lt;=1,"E-","")))))))))))</f>
        <v/>
      </c>
      <c r="AC21" s="51" t="str">
        <f>IF(OR('TRI-3'!AC21 ="",'TRI-3'!AC21&lt;0,'TRI-3'!AC21  &gt;10),"",IF((ROUND(TRUNC(('TRI-3'!AC21  ),2),0))=10,"A+",IF((ROUND(TRUNC(('TRI-3'!AC21  ),2),0))=9,"A-",IF((ROUND(TRUNC(('TRI-3'!AC21   ),2),0))=8,"B+",IF((ROUND(TRUNC(('TRI-3'!AC21 ),2),0))=7,"B-",IF((ROUND(TRUNC(('TRI-3'!AC21  ),2),0))=6,"C+",IF((ROUND(TRUNC(('TRI-3'!AC21  ),2),0))=5,"C-",IF((ROUND(TRUNC(('TRI-3'!AC21  ),2),0))=4,"D+",IF((ROUND(TRUNC(('TRI-3'!AC21 ),2),0))=3,"D-",IF((ROUND(TRUNC(('TRI-3'!AC21 ),2),0))=2,"E+",IF((ROUND(TRUNC(('TRI-3'!AC21  ),2),0))&lt;=1,"E-","")))))))))))</f>
        <v/>
      </c>
      <c r="AD21" s="51" t="str">
        <f>IF(OR('TRI-3'!AD21 ="",'TRI-3'!AD21&lt;0,'TRI-3'!AD21  &gt;10),"",IF((ROUND(TRUNC(('TRI-3'!AD21  ),2),0))=10,"A+",IF((ROUND(TRUNC(('TRI-3'!AD21  ),2),0))=9,"A-",IF((ROUND(TRUNC(('TRI-3'!AD21   ),2),0))=8,"B+",IF((ROUND(TRUNC(('TRI-3'!AD21 ),2),0))=7,"B-",IF((ROUND(TRUNC(('TRI-3'!AD21  ),2),0))=6,"C+",IF((ROUND(TRUNC(('TRI-3'!AD21  ),2),0))=5,"C-",IF((ROUND(TRUNC(('TRI-3'!AD21  ),2),0))=4,"D+",IF((ROUND(TRUNC(('TRI-3'!AD21 ),2),0))=3,"D-",IF((ROUND(TRUNC(('TRI-3'!AD21 ),2),0))=2,"E+",IF((ROUND(TRUNC(('TRI-3'!AD21  ),2),0))&lt;=1,"E-","")))))))))))</f>
        <v/>
      </c>
      <c r="AE21" s="51" t="str">
        <f>IF(OR('TRI-3'!AE21 ="",'TRI-3'!AE21&lt;0,'TRI-3'!AE21  &gt;10),"",IF((ROUND(TRUNC(('TRI-3'!AE21  ),2),0))=10,"A+",IF((ROUND(TRUNC(('TRI-3'!AE21  ),2),0))=9,"A-",IF((ROUND(TRUNC(('TRI-3'!AE21   ),2),0))=8,"B+",IF((ROUND(TRUNC(('TRI-3'!AE21 ),2),0))=7,"B-",IF((ROUND(TRUNC(('TRI-3'!AE21  ),2),0))=6,"C+",IF((ROUND(TRUNC(('TRI-3'!AE21  ),2),0))=5,"C-",IF((ROUND(TRUNC(('TRI-3'!AE21  ),2),0))=4,"D+",IF((ROUND(TRUNC(('TRI-3'!AE21 ),2),0))=3,"D-",IF((ROUND(TRUNC(('TRI-3'!AE21 ),2),0))=2,"E+",IF((ROUND(TRUNC(('TRI-3'!AE21  ),2),0))&lt;=1,"E-","")))))))))))</f>
        <v/>
      </c>
      <c r="AF21" s="51" t="str">
        <f>IF(OR('TRI-3'!AF21 ="",'TRI-3'!AF21&lt;0,'TRI-3'!AF21  &gt;10),"",IF((ROUND(TRUNC(('TRI-3'!AF21  ),2),0))=10,"A+",IF((ROUND(TRUNC(('TRI-3'!AF21  ),2),0))=9,"A-",IF((ROUND(TRUNC(('TRI-3'!AF21   ),2),0))=8,"B+",IF((ROUND(TRUNC(('TRI-3'!AF21 ),2),0))=7,"B-",IF((ROUND(TRUNC(('TRI-3'!AF21  ),2),0))=6,"C+",IF((ROUND(TRUNC(('TRI-3'!AF21  ),2),0))=5,"C-",IF((ROUND(TRUNC(('TRI-3'!AF21  ),2),0))=4,"D+",IF((ROUND(TRUNC(('TRI-3'!AF21 ),2),0))=3,"D-",IF((ROUND(TRUNC(('TRI-3'!AF21 ),2),0))=2,"E+",IF((ROUND(TRUNC(('TRI-3'!AF21  ),2),0))&lt;=1,"E-","")))))))))))</f>
        <v/>
      </c>
      <c r="AG21" s="51" t="str">
        <f>IF(OR('TRI-3'!AG21 ="",'TRI-3'!AG21&lt;0,'TRI-3'!AG21  &gt;10),"",IF((ROUND(TRUNC(('TRI-3'!AG21  ),2),0))=10,"A+",IF((ROUND(TRUNC(('TRI-3'!AG21  ),2),0))=9,"A-",IF((ROUND(TRUNC(('TRI-3'!AG21   ),2),0))=8,"B+",IF((ROUND(TRUNC(('TRI-3'!AG21 ),2),0))=7,"B-",IF((ROUND(TRUNC(('TRI-3'!AG21  ),2),0))=6,"C+",IF((ROUND(TRUNC(('TRI-3'!AG21  ),2),0))=5,"C-",IF((ROUND(TRUNC(('TRI-3'!AG21  ),2),0))=4,"D+",IF((ROUND(TRUNC(('TRI-3'!AG21 ),2),0))=3,"D-",IF((ROUND(TRUNC(('TRI-3'!AG21 ),2),0))=2,"E+",IF((ROUND(TRUNC(('TRI-3'!AG21  ),2),0))&lt;=1,"E-","")))))))))))</f>
        <v/>
      </c>
      <c r="AH21" s="51" t="str">
        <f>IF(OR('TRI-3'!AH21 ="",'TRI-3'!AH21&lt;0,'TRI-3'!AH21  &gt;10),"",IF((ROUND(TRUNC(('TRI-3'!AH21  ),2),0))=10,"A+",IF((ROUND(TRUNC(('TRI-3'!AH21  ),2),0))=9,"A-",IF((ROUND(TRUNC(('TRI-3'!AH21   ),2),0))=8,"B+",IF((ROUND(TRUNC(('TRI-3'!AH21 ),2),0))=7,"B-",IF((ROUND(TRUNC(('TRI-3'!AH21  ),2),0))=6,"C+",IF((ROUND(TRUNC(('TRI-3'!AH21  ),2),0))=5,"C-",IF((ROUND(TRUNC(('TRI-3'!AH21  ),2),0))=4,"D+",IF((ROUND(TRUNC(('TRI-3'!AH21 ),2),0))=3,"D-",IF((ROUND(TRUNC(('TRI-3'!AH21 ),2),0))=2,"E+",IF((ROUND(TRUNC(('TRI-3'!AH21  ),2),0))&lt;=1,"E-","")))))))))))</f>
        <v/>
      </c>
      <c r="AI21" s="51" t="str">
        <f>IF(OR('TRI-3'!AI21 ="",'TRI-3'!AI21&lt;0,'TRI-3'!AI21  &gt;10),"",IF((ROUND(TRUNC(('TRI-3'!AI21  ),2),0))=10,"A+",IF((ROUND(TRUNC(('TRI-3'!AI21  ),2),0))=9,"A-",IF((ROUND(TRUNC(('TRI-3'!AI21   ),2),0))=8,"B+",IF((ROUND(TRUNC(('TRI-3'!AI21 ),2),0))=7,"B-",IF((ROUND(TRUNC(('TRI-3'!AI21  ),2),0))=6,"C+",IF((ROUND(TRUNC(('TRI-3'!AI21  ),2),0))=5,"C-",IF((ROUND(TRUNC(('TRI-3'!AI21  ),2),0))=4,"D+",IF((ROUND(TRUNC(('TRI-3'!AI21 ),2),0))=3,"D-",IF((ROUND(TRUNC(('TRI-3'!AI21 ),2),0))=2,"E+",IF((ROUND(TRUNC(('TRI-3'!AI21  ),2),0))&lt;=1,"E-","")))))))))))</f>
        <v/>
      </c>
      <c r="AJ21" s="51" t="str">
        <f>IF(OR('TRI-3'!AJ21 ="",'TRI-3'!AJ21&lt;0,'TRI-3'!AJ21  &gt;10),"",IF((ROUND(TRUNC(('TRI-3'!AJ21  ),2),0))=10,"A+",IF((ROUND(TRUNC(('TRI-3'!AJ21  ),2),0))=9,"A-",IF((ROUND(TRUNC(('TRI-3'!AJ21   ),2),0))=8,"B+",IF((ROUND(TRUNC(('TRI-3'!AJ21 ),2),0))=7,"B-",IF((ROUND(TRUNC(('TRI-3'!AJ21  ),2),0))=6,"C+",IF((ROUND(TRUNC(('TRI-3'!AJ21  ),2),0))=5,"C-",IF((ROUND(TRUNC(('TRI-3'!AJ21  ),2),0))=4,"D+",IF((ROUND(TRUNC(('TRI-3'!AJ21 ),2),0))=3,"D-",IF((ROUND(TRUNC(('TRI-3'!AJ21 ),2),0))=2,"E+",IF((ROUND(TRUNC(('TRI-3'!AJ21  ),2),0))&lt;=1,"E-","")))))))))))</f>
        <v/>
      </c>
      <c r="AK21" s="51" t="str">
        <f>IF(OR('TRI-3'!AK21 ="",'TRI-3'!AK21&lt;0,'TRI-3'!AK21  &gt;10),"",IF((ROUND(TRUNC(('TRI-3'!AK21  ),2),0))=10,"A+",IF((ROUND(TRUNC(('TRI-3'!AK21  ),2),0))=9,"A-",IF((ROUND(TRUNC(('TRI-3'!AK21   ),2),0))=8,"B+",IF((ROUND(TRUNC(('TRI-3'!AK21 ),2),0))=7,"B-",IF((ROUND(TRUNC(('TRI-3'!AK21  ),2),0))=6,"C+",IF((ROUND(TRUNC(('TRI-3'!AK21  ),2),0))=5,"C-",IF((ROUND(TRUNC(('TRI-3'!AK21  ),2),0))=4,"D+",IF((ROUND(TRUNC(('TRI-3'!AK21 ),2),0))=3,"D-",IF((ROUND(TRUNC(('TRI-3'!AK21 ),2),0))=2,"E+",IF((ROUND(TRUNC(('TRI-3'!AK21  ),2),0))&lt;=1,"E-","")))))))))))</f>
        <v/>
      </c>
      <c r="AL21" s="51" t="str">
        <f>IF(OR('TRI-3'!AL21 ="",'TRI-3'!AL21&lt;0,'TRI-3'!AL21  &gt;10),"",IF((ROUND(TRUNC(('TRI-3'!AL21  ),2),0))=10,"A+",IF((ROUND(TRUNC(('TRI-3'!AL21  ),2),0))=9,"A-",IF((ROUND(TRUNC(('TRI-3'!AL21   ),2),0))=8,"B+",IF((ROUND(TRUNC(('TRI-3'!AL21 ),2),0))=7,"B-",IF((ROUND(TRUNC(('TRI-3'!AL21  ),2),0))=6,"C+",IF((ROUND(TRUNC(('TRI-3'!AL21  ),2),0))=5,"C-",IF((ROUND(TRUNC(('TRI-3'!AL21  ),2),0))=4,"D+",IF((ROUND(TRUNC(('TRI-3'!AL21 ),2),0))=3,"D-",IF((ROUND(TRUNC(('TRI-3'!AL21 ),2),0))=2,"E+",IF((ROUND(TRUNC(('TRI-3'!AL21  ),2),0))&lt;=1,"E-","")))))))))))</f>
        <v/>
      </c>
      <c r="AM21" s="51" t="str">
        <f>IF(OR('TRI-3'!AM21 ="",'TRI-3'!AM21&lt;0,'TRI-3'!AM21  &gt;10),"",IF((ROUND(TRUNC(('TRI-3'!AM21  ),2),0))=10,"A+",IF((ROUND(TRUNC(('TRI-3'!AM21  ),2),0))=9,"A-",IF((ROUND(TRUNC(('TRI-3'!AM21   ),2),0))=8,"B+",IF((ROUND(TRUNC(('TRI-3'!AM21 ),2),0))=7,"B-",IF((ROUND(TRUNC(('TRI-3'!AM21  ),2),0))=6,"C+",IF((ROUND(TRUNC(('TRI-3'!AM21  ),2),0))=5,"C-",IF((ROUND(TRUNC(('TRI-3'!AM21  ),2),0))=4,"D+",IF((ROUND(TRUNC(('TRI-3'!AM21 ),2),0))=3,"D-",IF((ROUND(TRUNC(('TRI-3'!AM21 ),2),0))=2,"E+",IF((ROUND(TRUNC(('TRI-3'!AM21  ),2),0))&lt;=1,"E-","")))))))))))</f>
        <v/>
      </c>
      <c r="AN21" s="51" t="str">
        <f>IF(OR('TRI-3'!AN21 ="",'TRI-3'!AN21&lt;0,'TRI-3'!AN21  &gt;10),"",IF((ROUND(TRUNC(('TRI-3'!AN21  ),2),0))=10,"A+",IF((ROUND(TRUNC(('TRI-3'!AN21  ),2),0))=9,"A-",IF((ROUND(TRUNC(('TRI-3'!AN21   ),2),0))=8,"B+",IF((ROUND(TRUNC(('TRI-3'!AN21 ),2),0))=7,"B-",IF((ROUND(TRUNC(('TRI-3'!AN21  ),2),0))=6,"C+",IF((ROUND(TRUNC(('TRI-3'!AN21  ),2),0))=5,"C-",IF((ROUND(TRUNC(('TRI-3'!AN21  ),2),0))=4,"D+",IF((ROUND(TRUNC(('TRI-3'!AN21 ),2),0))=3,"D-",IF((ROUND(TRUNC(('TRI-3'!AN21 ),2),0))=2,"E+",IF((ROUND(TRUNC(('TRI-3'!AN21  ),2),0))&lt;=1,"E-","")))))))))))</f>
        <v/>
      </c>
      <c r="AO21" s="51" t="str">
        <f>IF(OR('TRI-3'!AO21 ="",'TRI-3'!AO21&lt;0,'TRI-3'!AO21  &gt;10),"",IF((ROUND(TRUNC(('TRI-3'!AO21  ),2),0))=10,"A+",IF((ROUND(TRUNC(('TRI-3'!AO21  ),2),0))=9,"A-",IF((ROUND(TRUNC(('TRI-3'!AO21   ),2),0))=8,"B+",IF((ROUND(TRUNC(('TRI-3'!AO21 ),2),0))=7,"B-",IF((ROUND(TRUNC(('TRI-3'!AO21  ),2),0))=6,"C+",IF((ROUND(TRUNC(('TRI-3'!AO21  ),2),0))=5,"C-",IF((ROUND(TRUNC(('TRI-3'!AO21  ),2),0))=4,"D+",IF((ROUND(TRUNC(('TRI-3'!AO21 ),2),0))=3,"D-",IF((ROUND(TRUNC(('TRI-3'!AO21 ),2),0))=2,"E+",IF((ROUND(TRUNC(('TRI-3'!AO21  ),2),0))&lt;=1,"E-","")))))))))))</f>
        <v/>
      </c>
      <c r="AP21" s="51" t="str">
        <f>IF(OR('TRI-3'!AP21 ="",'TRI-3'!AP21&lt;0,'TRI-3'!AP21  &gt;10),"",IF((ROUND(TRUNC(('TRI-3'!AP21  ),2),0))=10,"A+",IF((ROUND(TRUNC(('TRI-3'!AP21  ),2),0))=9,"A-",IF((ROUND(TRUNC(('TRI-3'!AP21   ),2),0))=8,"B+",IF((ROUND(TRUNC(('TRI-3'!AP21 ),2),0))=7,"B-",IF((ROUND(TRUNC(('TRI-3'!AP21  ),2),0))=6,"C+",IF((ROUND(TRUNC(('TRI-3'!AP21  ),2),0))=5,"C-",IF((ROUND(TRUNC(('TRI-3'!AP21  ),2),0))=4,"D+",IF((ROUND(TRUNC(('TRI-3'!AP21 ),2),0))=3,"D-",IF((ROUND(TRUNC(('TRI-3'!AP21 ),2),0))=2,"E+",IF((ROUND(TRUNC(('TRI-3'!AP21  ),2),0))&lt;=1,"E-","")))))))))))</f>
        <v/>
      </c>
      <c r="AQ21" s="51" t="str">
        <f>IF(OR('TRI-3'!AQ21 ="",'TRI-3'!AQ21&lt;0,'TRI-3'!AQ21  &gt;10),"",IF((ROUND(TRUNC(('TRI-3'!AQ21  ),2),0))=10,"A+",IF((ROUND(TRUNC(('TRI-3'!AQ21  ),2),0))=9,"A-",IF((ROUND(TRUNC(('TRI-3'!AQ21   ),2),0))=8,"B+",IF((ROUND(TRUNC(('TRI-3'!AQ21 ),2),0))=7,"B-",IF((ROUND(TRUNC(('TRI-3'!AQ21  ),2),0))=6,"C+",IF((ROUND(TRUNC(('TRI-3'!AQ21  ),2),0))=5,"C-",IF((ROUND(TRUNC(('TRI-3'!AQ21  ),2),0))=4,"D+",IF((ROUND(TRUNC(('TRI-3'!AQ21 ),2),0))=3,"D-",IF((ROUND(TRUNC(('TRI-3'!AQ21 ),2),0))=2,"E+",IF((ROUND(TRUNC(('TRI-3'!AQ21  ),2),0))&lt;=1,"E-","")))))))))))</f>
        <v/>
      </c>
      <c r="AR21" s="51" t="str">
        <f>IF(OR('TRI-3'!AR21 ="",'TRI-3'!AR21&lt;0,'TRI-3'!AR21  &gt;10),"",IF((ROUND(TRUNC(('TRI-3'!AR21  ),2),0))=10,"A+",IF((ROUND(TRUNC(('TRI-3'!AR21  ),2),0))=9,"A-",IF((ROUND(TRUNC(('TRI-3'!AR21   ),2),0))=8,"B+",IF((ROUND(TRUNC(('TRI-3'!AR21 ),2),0))=7,"B-",IF((ROUND(TRUNC(('TRI-3'!AR21  ),2),0))=6,"C+",IF((ROUND(TRUNC(('TRI-3'!AR21  ),2),0))=5,"C-",IF((ROUND(TRUNC(('TRI-3'!AR21  ),2),0))=4,"D+",IF((ROUND(TRUNC(('TRI-3'!AR21 ),2),0))=3,"D-",IF((ROUND(TRUNC(('TRI-3'!AR21 ),2),0))=2,"E+",IF((ROUND(TRUNC(('TRI-3'!AR21  ),2),0))&lt;=1,"E-","")))))))))))</f>
        <v/>
      </c>
      <c r="AS21" s="51" t="str">
        <f>IF(OR('TRI-3'!AS21 ="",'TRI-3'!AS21&lt;0,'TRI-3'!AS21  &gt;10),"",IF((ROUND(TRUNC(('TRI-3'!AS21  ),2),0))=10,"A+",IF((ROUND(TRUNC(('TRI-3'!AS21  ),2),0))=9,"A-",IF((ROUND(TRUNC(('TRI-3'!AS21   ),2),0))=8,"B+",IF((ROUND(TRUNC(('TRI-3'!AS21 ),2),0))=7,"B-",IF((ROUND(TRUNC(('TRI-3'!AS21  ),2),0))=6,"C+",IF((ROUND(TRUNC(('TRI-3'!AS21  ),2),0))=5,"C-",IF((ROUND(TRUNC(('TRI-3'!AS21  ),2),0))=4,"D+",IF((ROUND(TRUNC(('TRI-3'!AS21 ),2),0))=3,"D-",IF((ROUND(TRUNC(('TRI-3'!AS21 ),2),0))=2,"E+",IF((ROUND(TRUNC(('TRI-3'!AS21  ),2),0))&lt;=1,"E-","")))))))))))</f>
        <v/>
      </c>
      <c r="AT21" s="51" t="str">
        <f>IF(OR('TRI-3'!AT21 ="",'TRI-3'!AT21&lt;0,'TRI-3'!AT21  &gt;10),"",IF((ROUND(TRUNC(('TRI-3'!AT21  ),2),0))=10,"A+",IF((ROUND(TRUNC(('TRI-3'!AT21  ),2),0))=9,"A-",IF((ROUND(TRUNC(('TRI-3'!AT21   ),2),0))=8,"B+",IF((ROUND(TRUNC(('TRI-3'!AT21 ),2),0))=7,"B-",IF((ROUND(TRUNC(('TRI-3'!AT21  ),2),0))=6,"C+",IF((ROUND(TRUNC(('TRI-3'!AT21  ),2),0))=5,"C-",IF((ROUND(TRUNC(('TRI-3'!AT21  ),2),0))=4,"D+",IF((ROUND(TRUNC(('TRI-3'!AT21 ),2),0))=3,"D-",IF((ROUND(TRUNC(('TRI-3'!AT21 ),2),0))=2,"E+",IF((ROUND(TRUNC(('TRI-3'!AT21  ),2),0))&lt;=1,"E-","")))))))))))</f>
        <v/>
      </c>
      <c r="AU21" s="51" t="str">
        <f>IF(OR('TRI-3'!AU21 ="",'TRI-3'!AU21&lt;0,'TRI-3'!AU21  &gt;10),"",IF((ROUND(TRUNC(('TRI-3'!AU21  ),2),0))=10,"A+",IF((ROUND(TRUNC(('TRI-3'!AU21  ),2),0))=9,"A-",IF((ROUND(TRUNC(('TRI-3'!AU21   ),2),0))=8,"B+",IF((ROUND(TRUNC(('TRI-3'!AU21 ),2),0))=7,"B-",IF((ROUND(TRUNC(('TRI-3'!AU21  ),2),0))=6,"C+",IF((ROUND(TRUNC(('TRI-3'!AU21  ),2),0))=5,"C-",IF((ROUND(TRUNC(('TRI-3'!AU21  ),2),0))=4,"D+",IF((ROUND(TRUNC(('TRI-3'!AU21 ),2),0))=3,"D-",IF((ROUND(TRUNC(('TRI-3'!AU21 ),2),0))=2,"E+",IF((ROUND(TRUNC(('TRI-3'!AU21  ),2),0))&lt;=1,"E-","")))))))))))</f>
        <v/>
      </c>
      <c r="AV21" s="51" t="str">
        <f>IF(OR('TRI-3'!AV21 ="",'TRI-3'!AV21&lt;0,'TRI-3'!AV21  &gt;10),"",IF((ROUND(TRUNC(('TRI-3'!AV21  ),2),0))=10,"A+",IF((ROUND(TRUNC(('TRI-3'!AV21  ),2),0))=9,"A-",IF((ROUND(TRUNC(('TRI-3'!AV21   ),2),0))=8,"B+",IF((ROUND(TRUNC(('TRI-3'!AV21 ),2),0))=7,"B-",IF((ROUND(TRUNC(('TRI-3'!AV21  ),2),0))=6,"C+",IF((ROUND(TRUNC(('TRI-3'!AV21  ),2),0))=5,"C-",IF((ROUND(TRUNC(('TRI-3'!AV21  ),2),0))=4,"D+",IF((ROUND(TRUNC(('TRI-3'!AV21 ),2),0))=3,"D-",IF((ROUND(TRUNC(('TRI-3'!AV21 ),2),0))=2,"E+",IF((ROUND(TRUNC(('TRI-3'!AV21  ),2),0))&lt;=1,"E-","")))))))))))</f>
        <v/>
      </c>
      <c r="AW21" s="51" t="str">
        <f>IF(OR('TRI-3'!AW21 ="",'TRI-3'!AW21&lt;0,'TRI-3'!AW21  &gt;10),"",IF((ROUND(TRUNC(('TRI-3'!AW21  ),2),0))=10,"A+",IF((ROUND(TRUNC(('TRI-3'!AW21  ),2),0))=9,"A-",IF((ROUND(TRUNC(('TRI-3'!AW21   ),2),0))=8,"B+",IF((ROUND(TRUNC(('TRI-3'!AW21 ),2),0))=7,"B-",IF((ROUND(TRUNC(('TRI-3'!AW21  ),2),0))=6,"C+",IF((ROUND(TRUNC(('TRI-3'!AW21  ),2),0))=5,"C-",IF((ROUND(TRUNC(('TRI-3'!AW21  ),2),0))=4,"D+",IF((ROUND(TRUNC(('TRI-3'!AW21 ),2),0))=3,"D-",IF((ROUND(TRUNC(('TRI-3'!AW21 ),2),0))=2,"E+",IF((ROUND(TRUNC(('TRI-3'!AW21  ),2),0))&lt;=1,"E-","")))))))))))</f>
        <v/>
      </c>
      <c r="AX21" s="51" t="str">
        <f>IF(OR('TRI-3'!AX21 ="",'TRI-3'!AX21&lt;0,'TRI-3'!AX21  &gt;10),"",IF((ROUND(TRUNC(('TRI-3'!AX21  ),2),0))=10,"A+",IF((ROUND(TRUNC(('TRI-3'!AX21  ),2),0))=9,"A-",IF((ROUND(TRUNC(('TRI-3'!AX21   ),2),0))=8,"B+",IF((ROUND(TRUNC(('TRI-3'!AX21 ),2),0))=7,"B-",IF((ROUND(TRUNC(('TRI-3'!AX21  ),2),0))=6,"C+",IF((ROUND(TRUNC(('TRI-3'!AX21  ),2),0))=5,"C-",IF((ROUND(TRUNC(('TRI-3'!AX21  ),2),0))=4,"D+",IF((ROUND(TRUNC(('TRI-3'!AX21 ),2),0))=3,"D-",IF((ROUND(TRUNC(('TRI-3'!AX21 ),2),0))=2,"E+",IF((ROUND(TRUNC(('TRI-3'!AX21  ),2),0))&lt;=1,"E-","")))))))))))</f>
        <v/>
      </c>
      <c r="AY21" s="51" t="str">
        <f>IF(OR('TRI-3'!AY21 ="",'TRI-3'!AY21&lt;0,'TRI-3'!AY21  &gt;10),"",IF((ROUND(TRUNC(('TRI-3'!AY21  ),2),0))=10,"A+",IF((ROUND(TRUNC(('TRI-3'!AY21  ),2),0))=9,"A-",IF((ROUND(TRUNC(('TRI-3'!AY21   ),2),0))=8,"B+",IF((ROUND(TRUNC(('TRI-3'!AY21 ),2),0))=7,"B-",IF((ROUND(TRUNC(('TRI-3'!AY21  ),2),0))=6,"C+",IF((ROUND(TRUNC(('TRI-3'!AY21  ),2),0))=5,"C-",IF((ROUND(TRUNC(('TRI-3'!AY21  ),2),0))=4,"D+",IF((ROUND(TRUNC(('TRI-3'!AY21 ),2),0))=3,"D-",IF((ROUND(TRUNC(('TRI-3'!AY21 ),2),0))=2,"E+",IF((ROUND(TRUNC(('TRI-3'!AY21  ),2),0))&lt;=1,"E-","")))))))))))</f>
        <v/>
      </c>
      <c r="AZ21" s="51" t="str">
        <f>IF(OR('TRI-3'!AZ21 ="",'TRI-3'!AZ21&lt;0,'TRI-3'!AZ21  &gt;10),"",IF((ROUND(TRUNC(('TRI-3'!AZ21  ),2),0))=10,"A+",IF((ROUND(TRUNC(('TRI-3'!AZ21  ),2),0))=9,"A-",IF((ROUND(TRUNC(('TRI-3'!AZ21   ),2),0))=8,"B+",IF((ROUND(TRUNC(('TRI-3'!AZ21 ),2),0))=7,"B-",IF((ROUND(TRUNC(('TRI-3'!AZ21  ),2),0))=6,"C+",IF((ROUND(TRUNC(('TRI-3'!AZ21  ),2),0))=5,"C-",IF((ROUND(TRUNC(('TRI-3'!AZ21  ),2),0))=4,"D+",IF((ROUND(TRUNC(('TRI-3'!AZ21 ),2),0))=3,"D-",IF((ROUND(TRUNC(('TRI-3'!AZ21 ),2),0))=2,"E+",IF((ROUND(TRUNC(('TRI-3'!AZ21  ),2),0))&lt;=1,"E-","")))))))))))</f>
        <v/>
      </c>
      <c r="BA21" s="51" t="str">
        <f>IF(OR('TRI-3'!BA21 ="",'TRI-3'!BA21&lt;0,'TRI-3'!BA21  &gt;10),"",IF((ROUND(TRUNC(('TRI-3'!BA21  ),2),0))=10,"A+",IF((ROUND(TRUNC(('TRI-3'!BA21  ),2),0))=9,"A-",IF((ROUND(TRUNC(('TRI-3'!BA21   ),2),0))=8,"B+",IF((ROUND(TRUNC(('TRI-3'!BA21 ),2),0))=7,"B-",IF((ROUND(TRUNC(('TRI-3'!BA21  ),2),0))=6,"C+",IF((ROUND(TRUNC(('TRI-3'!BA21  ),2),0))=5,"C-",IF((ROUND(TRUNC(('TRI-3'!BA21  ),2),0))=4,"D+",IF((ROUND(TRUNC(('TRI-3'!BA21 ),2),0))=3,"D-",IF((ROUND(TRUNC(('TRI-3'!BA21 ),2),0))=2,"E+",IF((ROUND(TRUNC(('TRI-3'!BA21  ),2),0))&lt;=1,"E-","")))))))))))</f>
        <v/>
      </c>
      <c r="BB21" s="51" t="str">
        <f>IF(OR('TRI-3'!BB21 ="",'TRI-3'!BB21&lt;0,'TRI-3'!BB21  &gt;10),"",IF((ROUND(TRUNC(('TRI-3'!BB21  ),2),0))=10,"A+",IF((ROUND(TRUNC(('TRI-3'!BB21  ),2),0))=9,"A-",IF((ROUND(TRUNC(('TRI-3'!BB21   ),2),0))=8,"B+",IF((ROUND(TRUNC(('TRI-3'!BB21 ),2),0))=7,"B-",IF((ROUND(TRUNC(('TRI-3'!BB21  ),2),0))=6,"C+",IF((ROUND(TRUNC(('TRI-3'!BB21  ),2),0))=5,"C-",IF((ROUND(TRUNC(('TRI-3'!BB21  ),2),0))=4,"D+",IF((ROUND(TRUNC(('TRI-3'!BB21 ),2),0))=3,"D-",IF((ROUND(TRUNC(('TRI-3'!BB21 ),2),0))=2,"E+",IF((ROUND(TRUNC(('TRI-3'!BB21  ),2),0))&lt;=1,"E-","")))))))))))</f>
        <v/>
      </c>
      <c r="BC21" s="51" t="str">
        <f>IF(OR('TRI-3'!BC21 ="",'TRI-3'!BC21&lt;0,'TRI-3'!BC21  &gt;10),"",IF((ROUND(TRUNC(('TRI-3'!BC21  ),2),0))=10,"A+",IF((ROUND(TRUNC(('TRI-3'!BC21  ),2),0))=9,"A-",IF((ROUND(TRUNC(('TRI-3'!BC21   ),2),0))=8,"B+",IF((ROUND(TRUNC(('TRI-3'!BC21 ),2),0))=7,"B-",IF((ROUND(TRUNC(('TRI-3'!BC21  ),2),0))=6,"C+",IF((ROUND(TRUNC(('TRI-3'!BC21  ),2),0))=5,"C-",IF((ROUND(TRUNC(('TRI-3'!BC21  ),2),0))=4,"D+",IF((ROUND(TRUNC(('TRI-3'!BC21 ),2),0))=3,"D-",IF((ROUND(TRUNC(('TRI-3'!BC21 ),2),0))=2,"E+",IF((ROUND(TRUNC(('TRI-3'!BC21  ),2),0))&lt;=1,"E-","")))))))))))</f>
        <v/>
      </c>
      <c r="BD21" s="51" t="str">
        <f>IF(OR('TRI-3'!BD21 ="",'TRI-3'!BD21&lt;0,'TRI-3'!BD21  &gt;10),"",IF((ROUND(TRUNC(('TRI-3'!BD21  ),2),0))=10,"A+",IF((ROUND(TRUNC(('TRI-3'!BD21  ),2),0))=9,"A-",IF((ROUND(TRUNC(('TRI-3'!BD21   ),2),0))=8,"B+",IF((ROUND(TRUNC(('TRI-3'!BD21 ),2),0))=7,"B-",IF((ROUND(TRUNC(('TRI-3'!BD21  ),2),0))=6,"C+",IF((ROUND(TRUNC(('TRI-3'!BD21  ),2),0))=5,"C-",IF((ROUND(TRUNC(('TRI-3'!BD21  ),2),0))=4,"D+",IF((ROUND(TRUNC(('TRI-3'!BD21 ),2),0))=3,"D-",IF((ROUND(TRUNC(('TRI-3'!BD21 ),2),0))=2,"E+",IF((ROUND(TRUNC(('TRI-3'!BD21  ),2),0))&lt;=1,"E-","")))))))))))</f>
        <v/>
      </c>
      <c r="BE21" s="51" t="str">
        <f>IF(OR('TRI-3'!BE21 ="",'TRI-3'!BE21&lt;0,'TRI-3'!BE21  &gt;10),"",IF((ROUND(TRUNC(('TRI-3'!BE21  ),2),0))=10,"A+",IF((ROUND(TRUNC(('TRI-3'!BE21  ),2),0))=9,"A-",IF((ROUND(TRUNC(('TRI-3'!BE21   ),2),0))=8,"B+",IF((ROUND(TRUNC(('TRI-3'!BE21 ),2),0))=7,"B-",IF((ROUND(TRUNC(('TRI-3'!BE21  ),2),0))=6,"C+",IF((ROUND(TRUNC(('TRI-3'!BE21  ),2),0))=5,"C-",IF((ROUND(TRUNC(('TRI-3'!BE21  ),2),0))=4,"D+",IF((ROUND(TRUNC(('TRI-3'!BE21 ),2),0))=3,"D-",IF((ROUND(TRUNC(('TRI-3'!BE21 ),2),0))=2,"E+",IF((ROUND(TRUNC(('TRI-3'!BE21  ),2),0))&lt;=1,"E-","")))))))))))</f>
        <v/>
      </c>
      <c r="BF21" s="51" t="str">
        <f>IF(OR('TRI-3'!BF21 ="",'TRI-3'!BF21&lt;0,'TRI-3'!BF21  &gt;10),"",IF((ROUND(TRUNC(('TRI-3'!BF21  ),2),0))=10,"A+",IF((ROUND(TRUNC(('TRI-3'!BF21  ),2),0))=9,"A-",IF((ROUND(TRUNC(('TRI-3'!BF21   ),2),0))=8,"B+",IF((ROUND(TRUNC(('TRI-3'!BF21 ),2),0))=7,"B-",IF((ROUND(TRUNC(('TRI-3'!BF21  ),2),0))=6,"C+",IF((ROUND(TRUNC(('TRI-3'!BF21  ),2),0))=5,"C-",IF((ROUND(TRUNC(('TRI-3'!BF21  ),2),0))=4,"D+",IF((ROUND(TRUNC(('TRI-3'!BF21 ),2),0))=3,"D-",IF((ROUND(TRUNC(('TRI-3'!BF21 ),2),0))=2,"E+",IF((ROUND(TRUNC(('TRI-3'!BF21  ),2),0))&lt;=1,"E-","")))))))))))</f>
        <v/>
      </c>
      <c r="BG21" s="51" t="str">
        <f>IF(OR('TRI-3'!BG21 ="",'TRI-3'!BG21&lt;0,'TRI-3'!BG21  &gt;10),"",IF((ROUND(TRUNC(('TRI-3'!BG21  ),2),0))=10,"A+",IF((ROUND(TRUNC(('TRI-3'!BG21  ),2),0))=9,"A-",IF((ROUND(TRUNC(('TRI-3'!BG21   ),2),0))=8,"B+",IF((ROUND(TRUNC(('TRI-3'!BG21 ),2),0))=7,"B-",IF((ROUND(TRUNC(('TRI-3'!BG21  ),2),0))=6,"C+",IF((ROUND(TRUNC(('TRI-3'!BG21  ),2),0))=5,"C-",IF((ROUND(TRUNC(('TRI-3'!BG21  ),2),0))=4,"D+",IF((ROUND(TRUNC(('TRI-3'!BG21 ),2),0))=3,"D-",IF((ROUND(TRUNC(('TRI-3'!BG21 ),2),0))=2,"E+",IF((ROUND(TRUNC(('TRI-3'!BG21  ),2),0))&lt;=1,"E-","")))))))))))</f>
        <v/>
      </c>
      <c r="BH21" s="51" t="str">
        <f>IF(OR('TRI-3'!BH21 ="",'TRI-3'!BH21&lt;0,'TRI-3'!BH21  &gt;10),"",IF((ROUND(TRUNC(('TRI-3'!BH21  ),2),0))=10,"A+",IF((ROUND(TRUNC(('TRI-3'!BH21  ),2),0))=9,"A-",IF((ROUND(TRUNC(('TRI-3'!BH21   ),2),0))=8,"B+",IF((ROUND(TRUNC(('TRI-3'!BH21 ),2),0))=7,"B-",IF((ROUND(TRUNC(('TRI-3'!BH21  ),2),0))=6,"C+",IF((ROUND(TRUNC(('TRI-3'!BH21  ),2),0))=5,"C-",IF((ROUND(TRUNC(('TRI-3'!BH21  ),2),0))=4,"D+",IF((ROUND(TRUNC(('TRI-3'!BH21 ),2),0))=3,"D-",IF((ROUND(TRUNC(('TRI-3'!BH21 ),2),0))=2,"E+",IF((ROUND(TRUNC(('TRI-3'!BH21  ),2),0))&lt;=1,"E-","")))))))))))</f>
        <v/>
      </c>
      <c r="BI21" s="51" t="str">
        <f>IF(OR('TRI-3'!BI21 ="",'TRI-3'!BI21&lt;0,'TRI-3'!BI21  &gt;10),"",IF((ROUND(TRUNC(('TRI-3'!BI21  ),2),0))=10,"A+",IF((ROUND(TRUNC(('TRI-3'!BI21  ),2),0))=9,"A-",IF((ROUND(TRUNC(('TRI-3'!BI21   ),2),0))=8,"B+",IF((ROUND(TRUNC(('TRI-3'!BI21 ),2),0))=7,"B-",IF((ROUND(TRUNC(('TRI-3'!BI21  ),2),0))=6,"C+",IF((ROUND(TRUNC(('TRI-3'!BI21  ),2),0))=5,"C-",IF((ROUND(TRUNC(('TRI-3'!BI21  ),2),0))=4,"D+",IF((ROUND(TRUNC(('TRI-3'!BI21 ),2),0))=3,"D-",IF((ROUND(TRUNC(('TRI-3'!BI21 ),2),0))=2,"E+",IF((ROUND(TRUNC(('TRI-3'!BI21  ),2),0))&lt;=1,"E-","")))))))))))</f>
        <v/>
      </c>
      <c r="BJ21" s="51" t="str">
        <f>IF(OR('TRI-3'!BJ21 ="",'TRI-3'!BJ21&lt;0,'TRI-3'!BJ21  &gt;10),"",IF((ROUND(TRUNC(('TRI-3'!BJ21  ),2),0))=10,"A+",IF((ROUND(TRUNC(('TRI-3'!BJ21  ),2),0))=9,"A-",IF((ROUND(TRUNC(('TRI-3'!BJ21   ),2),0))=8,"B+",IF((ROUND(TRUNC(('TRI-3'!BJ21 ),2),0))=7,"B-",IF((ROUND(TRUNC(('TRI-3'!BJ21  ),2),0))=6,"C+",IF((ROUND(TRUNC(('TRI-3'!BJ21  ),2),0))=5,"C-",IF((ROUND(TRUNC(('TRI-3'!BJ21  ),2),0))=4,"D+",IF((ROUND(TRUNC(('TRI-3'!BJ21 ),2),0))=3,"D-",IF((ROUND(TRUNC(('TRI-3'!BJ21 ),2),0))=2,"E+",IF((ROUND(TRUNC(('TRI-3'!BJ21  ),2),0))&lt;=1,"E-","")))))))))))</f>
        <v/>
      </c>
      <c r="BK21" s="51" t="str">
        <f>IF(OR('TRI-3'!BK21 ="",'TRI-3'!BK21&lt;0,'TRI-3'!BK21  &gt;10),"",IF((ROUND(TRUNC(('TRI-3'!BK21  ),2),0))=10,"A+",IF((ROUND(TRUNC(('TRI-3'!BK21  ),2),0))=9,"A-",IF((ROUND(TRUNC(('TRI-3'!BK21   ),2),0))=8,"B+",IF((ROUND(TRUNC(('TRI-3'!BK21 ),2),0))=7,"B-",IF((ROUND(TRUNC(('TRI-3'!BK21  ),2),0))=6,"C+",IF((ROUND(TRUNC(('TRI-3'!BK21  ),2),0))=5,"C-",IF((ROUND(TRUNC(('TRI-3'!BK21  ),2),0))=4,"D+",IF((ROUND(TRUNC(('TRI-3'!BK21 ),2),0))=3,"D-",IF((ROUND(TRUNC(('TRI-3'!BK21 ),2),0))=2,"E+",IF((ROUND(TRUNC(('TRI-3'!BK21  ),2),0))&lt;=1,"E-","")))))))))))</f>
        <v/>
      </c>
      <c r="BL21" s="51" t="str">
        <f>IF(OR('TRI-3'!BL21 ="",'TRI-3'!BL21&lt;0,'TRI-3'!BL21  &gt;10),"",IF((ROUND(TRUNC(('TRI-3'!BL21  ),2),0))=10,"A+",IF((ROUND(TRUNC(('TRI-3'!BL21  ),2),0))=9,"A-",IF((ROUND(TRUNC(('TRI-3'!BL21   ),2),0))=8,"B+",IF((ROUND(TRUNC(('TRI-3'!BL21 ),2),0))=7,"B-",IF((ROUND(TRUNC(('TRI-3'!BL21  ),2),0))=6,"C+",IF((ROUND(TRUNC(('TRI-3'!BL21  ),2),0))=5,"C-",IF((ROUND(TRUNC(('TRI-3'!BL21  ),2),0))=4,"D+",IF((ROUND(TRUNC(('TRI-3'!BL21 ),2),0))=3,"D-",IF((ROUND(TRUNC(('TRI-3'!BL21 ),2),0))=2,"E+",IF((ROUND(TRUNC(('TRI-3'!BL21  ),2),0))&lt;=1,"E-","")))))))))))</f>
        <v/>
      </c>
      <c r="BM21" s="51" t="str">
        <f>IF(OR('TRI-3'!BM21 ="",'TRI-3'!BM21&lt;0,'TRI-3'!BM21  &gt;10),"",IF((ROUND(TRUNC(('TRI-3'!BM21  ),2),0))=10,"A+",IF((ROUND(TRUNC(('TRI-3'!BM21  ),2),0))=9,"A-",IF((ROUND(TRUNC(('TRI-3'!BM21   ),2),0))=8,"B+",IF((ROUND(TRUNC(('TRI-3'!BM21 ),2),0))=7,"B-",IF((ROUND(TRUNC(('TRI-3'!BM21  ),2),0))=6,"C+",IF((ROUND(TRUNC(('TRI-3'!BM21  ),2),0))=5,"C-",IF((ROUND(TRUNC(('TRI-3'!BM21  ),2),0))=4,"D+",IF((ROUND(TRUNC(('TRI-3'!BM21 ),2),0))=3,"D-",IF((ROUND(TRUNC(('TRI-3'!BM21 ),2),0))=2,"E+",IF((ROUND(TRUNC(('TRI-3'!BM21  ),2),0))&lt;=1,"E-","")))))))))))</f>
        <v/>
      </c>
      <c r="BN21" s="51" t="str">
        <f>IF(OR('TRI-3'!BN21 ="",'TRI-3'!BN21&lt;0,'TRI-3'!BN21  &gt;10),"",IF((ROUND(TRUNC(('TRI-3'!BN21  ),2),0))=10,"A+",IF((ROUND(TRUNC(('TRI-3'!BN21  ),2),0))=9,"A-",IF((ROUND(TRUNC(('TRI-3'!BN21   ),2),0))=8,"B+",IF((ROUND(TRUNC(('TRI-3'!BN21 ),2),0))=7,"B-",IF((ROUND(TRUNC(('TRI-3'!BN21  ),2),0))=6,"C+",IF((ROUND(TRUNC(('TRI-3'!BN21  ),2),0))=5,"C-",IF((ROUND(TRUNC(('TRI-3'!BN21  ),2),0))=4,"D+",IF((ROUND(TRUNC(('TRI-3'!BN21 ),2),0))=3,"D-",IF((ROUND(TRUNC(('TRI-3'!BN21 ),2),0))=2,"E+",IF((ROUND(TRUNC(('TRI-3'!BN21  ),2),0))&lt;=1,"E-","")))))))))))</f>
        <v/>
      </c>
      <c r="BO21" s="51" t="str">
        <f>IF(OR('TRI-3'!BO21 ="",'TRI-3'!BO21&lt;0,'TRI-3'!BO21  &gt;10),"",IF((ROUND(TRUNC(('TRI-3'!BO21  ),2),0))=10,"A+",IF((ROUND(TRUNC(('TRI-3'!BO21  ),2),0))=9,"A-",IF((ROUND(TRUNC(('TRI-3'!BO21   ),2),0))=8,"B+",IF((ROUND(TRUNC(('TRI-3'!BO21 ),2),0))=7,"B-",IF((ROUND(TRUNC(('TRI-3'!BO21  ),2),0))=6,"C+",IF((ROUND(TRUNC(('TRI-3'!BO21  ),2),0))=5,"C-",IF((ROUND(TRUNC(('TRI-3'!BO21  ),2),0))=4,"D+",IF((ROUND(TRUNC(('TRI-3'!BO21 ),2),0))=3,"D-",IF((ROUND(TRUNC(('TRI-3'!BO21 ),2),0))=2,"E+",IF((ROUND(TRUNC(('TRI-3'!BO21  ),2),0))&lt;=1,"E-","")))))))))))</f>
        <v/>
      </c>
      <c r="BP21" s="51" t="str">
        <f>IF(OR('TRI-3'!BP21 ="",'TRI-3'!BP21&lt;0,'TRI-3'!BP21  &gt;10),"",IF((ROUND(TRUNC(('TRI-3'!BP21  ),2),0))=10,"A+",IF((ROUND(TRUNC(('TRI-3'!BP21  ),2),0))=9,"A-",IF((ROUND(TRUNC(('TRI-3'!BP21   ),2),0))=8,"B+",IF((ROUND(TRUNC(('TRI-3'!BP21 ),2),0))=7,"B-",IF((ROUND(TRUNC(('TRI-3'!BP21  ),2),0))=6,"C+",IF((ROUND(TRUNC(('TRI-3'!BP21  ),2),0))=5,"C-",IF((ROUND(TRUNC(('TRI-3'!BP21  ),2),0))=4,"D+",IF((ROUND(TRUNC(('TRI-3'!BP21 ),2),0))=3,"D-",IF((ROUND(TRUNC(('TRI-3'!BP21 ),2),0))=2,"E+",IF((ROUND(TRUNC(('TRI-3'!BP21  ),2),0))&lt;=1,"E-","")))))))))))</f>
        <v/>
      </c>
      <c r="BQ21" s="51" t="str">
        <f>IF(OR('TRI-3'!BQ21 ="",'TRI-3'!BQ21&lt;0,'TRI-3'!BQ21  &gt;10),"",IF((ROUND(TRUNC(('TRI-3'!BQ21  ),2),0))=10,"A+",IF((ROUND(TRUNC(('TRI-3'!BQ21  ),2),0))=9,"A-",IF((ROUND(TRUNC(('TRI-3'!BQ21   ),2),0))=8,"B+",IF((ROUND(TRUNC(('TRI-3'!BQ21 ),2),0))=7,"B-",IF((ROUND(TRUNC(('TRI-3'!BQ21  ),2),0))=6,"C+",IF((ROUND(TRUNC(('TRI-3'!BQ21  ),2),0))=5,"C-",IF((ROUND(TRUNC(('TRI-3'!BQ21  ),2),0))=4,"D+",IF((ROUND(TRUNC(('TRI-3'!BQ21 ),2),0))=3,"D-",IF((ROUND(TRUNC(('TRI-3'!BQ21 ),2),0))=2,"E+",IF((ROUND(TRUNC(('TRI-3'!BQ21  ),2),0))&lt;=1,"E-","")))))))))))</f>
        <v/>
      </c>
      <c r="BR21" s="51" t="str">
        <f>IF(OR('TRI-3'!BR21 ="",'TRI-3'!BR21&lt;0,'TRI-3'!BR21  &gt;10),"",IF((ROUND(TRUNC(('TRI-3'!BR21  ),2),0))=10,"A+",IF((ROUND(TRUNC(('TRI-3'!BR21  ),2),0))=9,"A-",IF((ROUND(TRUNC(('TRI-3'!BR21   ),2),0))=8,"B+",IF((ROUND(TRUNC(('TRI-3'!BR21 ),2),0))=7,"B-",IF((ROUND(TRUNC(('TRI-3'!BR21  ),2),0))=6,"C+",IF((ROUND(TRUNC(('TRI-3'!BR21  ),2),0))=5,"C-",IF((ROUND(TRUNC(('TRI-3'!BR21  ),2),0))=4,"D+",IF((ROUND(TRUNC(('TRI-3'!BR21 ),2),0))=3,"D-",IF((ROUND(TRUNC(('TRI-3'!BR21 ),2),0))=2,"E+",IF((ROUND(TRUNC(('TRI-3'!BR21  ),2),0))&lt;=1,"E-","")))))))))))</f>
        <v/>
      </c>
      <c r="BS21" s="51" t="str">
        <f>IF(OR('TRI-3'!BS21 ="",'TRI-3'!BS21&lt;0,'TRI-3'!BS21  &gt;10),"",IF((ROUND(TRUNC(('TRI-3'!BS21  ),2),0))=10,"A+",IF((ROUND(TRUNC(('TRI-3'!BS21  ),2),0))=9,"A-",IF((ROUND(TRUNC(('TRI-3'!BS21   ),2),0))=8,"B+",IF((ROUND(TRUNC(('TRI-3'!BS21 ),2),0))=7,"B-",IF((ROUND(TRUNC(('TRI-3'!BS21  ),2),0))=6,"C+",IF((ROUND(TRUNC(('TRI-3'!BS21  ),2),0))=5,"C-",IF((ROUND(TRUNC(('TRI-3'!BS21  ),2),0))=4,"D+",IF((ROUND(TRUNC(('TRI-3'!BS21 ),2),0))=3,"D-",IF((ROUND(TRUNC(('TRI-3'!BS21 ),2),0))=2,"E+",IF((ROUND(TRUNC(('TRI-3'!BS21  ),2),0))&lt;=1,"E-","")))))))))))</f>
        <v/>
      </c>
      <c r="BT21" s="51" t="str">
        <f>IF(OR('TRI-3'!BT21 ="",'TRI-3'!BT21&lt;0,'TRI-3'!BT21  &gt;10),"",IF((ROUND(TRUNC(('TRI-3'!BT21  ),2),0))=10,"A+",IF((ROUND(TRUNC(('TRI-3'!BT21  ),2),0))=9,"A-",IF((ROUND(TRUNC(('TRI-3'!BT21   ),2),0))=8,"B+",IF((ROUND(TRUNC(('TRI-3'!BT21 ),2),0))=7,"B-",IF((ROUND(TRUNC(('TRI-3'!BT21  ),2),0))=6,"C+",IF((ROUND(TRUNC(('TRI-3'!BT21  ),2),0))=5,"C-",IF((ROUND(TRUNC(('TRI-3'!BT21  ),2),0))=4,"D+",IF((ROUND(TRUNC(('TRI-3'!BT21 ),2),0))=3,"D-",IF((ROUND(TRUNC(('TRI-3'!BT21 ),2),0))=2,"E+",IF((ROUND(TRUNC(('TRI-3'!BT21  ),2),0))&lt;=1,"E-","")))))))))))</f>
        <v/>
      </c>
      <c r="BU21" s="51" t="str">
        <f>IF(OR('TRI-3'!BU21 ="",'TRI-3'!BU21&lt;0,'TRI-3'!BU21  &gt;10),"",IF((ROUND(TRUNC(('TRI-3'!BU21  ),2),0))=10,"A+",IF((ROUND(TRUNC(('TRI-3'!BU21  ),2),0))=9,"A-",IF((ROUND(TRUNC(('TRI-3'!BU21   ),2),0))=8,"B+",IF((ROUND(TRUNC(('TRI-3'!BU21 ),2),0))=7,"B-",IF((ROUND(TRUNC(('TRI-3'!BU21  ),2),0))=6,"C+",IF((ROUND(TRUNC(('TRI-3'!BU21  ),2),0))=5,"C-",IF((ROUND(TRUNC(('TRI-3'!BU21  ),2),0))=4,"D+",IF((ROUND(TRUNC(('TRI-3'!BU21 ),2),0))=3,"D-",IF((ROUND(TRUNC(('TRI-3'!BU21 ),2),0))=2,"E+",IF((ROUND(TRUNC(('TRI-3'!BU21  ),2),0))&lt;=1,"E-","")))))))))))</f>
        <v/>
      </c>
      <c r="BV21" s="51" t="str">
        <f>IF(OR('TRI-3'!BV21 ="",'TRI-3'!BV21&lt;0,'TRI-3'!BV21  &gt;10),"",IF((ROUND(TRUNC(('TRI-3'!BV21  ),2),0))=10,"A+",IF((ROUND(TRUNC(('TRI-3'!BV21  ),2),0))=9,"A-",IF((ROUND(TRUNC(('TRI-3'!BV21   ),2),0))=8,"B+",IF((ROUND(TRUNC(('TRI-3'!BV21 ),2),0))=7,"B-",IF((ROUND(TRUNC(('TRI-3'!BV21  ),2),0))=6,"C+",IF((ROUND(TRUNC(('TRI-3'!BV21  ),2),0))=5,"C-",IF((ROUND(TRUNC(('TRI-3'!BV21  ),2),0))=4,"D+",IF((ROUND(TRUNC(('TRI-3'!BV21 ),2),0))=3,"D-",IF((ROUND(TRUNC(('TRI-3'!BV21 ),2),0))=2,"E+",IF((ROUND(TRUNC(('TRI-3'!BV21  ),2),0))&lt;=1,"E-","")))))))))))</f>
        <v/>
      </c>
      <c r="BW21" s="51" t="str">
        <f>IF(OR('TRI-3'!BW21 ="",'TRI-3'!BW21&lt;0,'TRI-3'!BW21  &gt;10),"",IF((ROUND(TRUNC(('TRI-3'!BW21  ),2),0))=10,"A+",IF((ROUND(TRUNC(('TRI-3'!BW21  ),2),0))=9,"A-",IF((ROUND(TRUNC(('TRI-3'!BW21   ),2),0))=8,"B+",IF((ROUND(TRUNC(('TRI-3'!BW21 ),2),0))=7,"B-",IF((ROUND(TRUNC(('TRI-3'!BW21  ),2),0))=6,"C+",IF((ROUND(TRUNC(('TRI-3'!BW21  ),2),0))=5,"C-",IF((ROUND(TRUNC(('TRI-3'!BW21  ),2),0))=4,"D+",IF((ROUND(TRUNC(('TRI-3'!BW21 ),2),0))=3,"D-",IF((ROUND(TRUNC(('TRI-3'!BW21 ),2),0))=2,"E+",IF((ROUND(TRUNC(('TRI-3'!BW21  ),2),0))&lt;=1,"E-","")))))))))))</f>
        <v/>
      </c>
      <c r="BX21" s="51" t="str">
        <f>IF(OR('TRI-3'!BX21 ="",'TRI-3'!BX21&lt;0,'TRI-3'!BX21  &gt;10),"",IF((ROUND(TRUNC(('TRI-3'!BX21  ),2),0))=10,"A+",IF((ROUND(TRUNC(('TRI-3'!BX21  ),2),0))=9,"A-",IF((ROUND(TRUNC(('TRI-3'!BX21   ),2),0))=8,"B+",IF((ROUND(TRUNC(('TRI-3'!BX21 ),2),0))=7,"B-",IF((ROUND(TRUNC(('TRI-3'!BX21  ),2),0))=6,"C+",IF((ROUND(TRUNC(('TRI-3'!BX21  ),2),0))=5,"C-",IF((ROUND(TRUNC(('TRI-3'!BX21  ),2),0))=4,"D+",IF((ROUND(TRUNC(('TRI-3'!BX21 ),2),0))=3,"D-",IF((ROUND(TRUNC(('TRI-3'!BX21 ),2),0))=2,"E+",IF((ROUND(TRUNC(('TRI-3'!BX21  ),2),0))&lt;=1,"E-","")))))))))))</f>
        <v/>
      </c>
      <c r="BY21" s="51" t="str">
        <f>IF(OR('TRI-3'!BY21 ="",'TRI-3'!BY21&lt;0,'TRI-3'!BY21  &gt;10),"",IF((ROUND(TRUNC(('TRI-3'!BY21  ),2),0))=10,"A+",IF((ROUND(TRUNC(('TRI-3'!BY21  ),2),0))=9,"A-",IF((ROUND(TRUNC(('TRI-3'!BY21   ),2),0))=8,"B+",IF((ROUND(TRUNC(('TRI-3'!BY21 ),2),0))=7,"B-",IF((ROUND(TRUNC(('TRI-3'!BY21  ),2),0))=6,"C+",IF((ROUND(TRUNC(('TRI-3'!BY21  ),2),0))=5,"C-",IF((ROUND(TRUNC(('TRI-3'!BY21  ),2),0))=4,"D+",IF((ROUND(TRUNC(('TRI-3'!BY21 ),2),0))=3,"D-",IF((ROUND(TRUNC(('TRI-3'!BY21 ),2),0))=2,"E+",IF((ROUND(TRUNC(('TRI-3'!BY21  ),2),0))&lt;=1,"E-","")))))))))))</f>
        <v/>
      </c>
      <c r="BZ21" s="51" t="str">
        <f>IF(OR('TRI-3'!BZ21 ="",'TRI-3'!BZ21&lt;0,'TRI-3'!BZ21  &gt;10),"",IF((ROUND(TRUNC(('TRI-3'!BZ21  ),2),0))=10,"A+",IF((ROUND(TRUNC(('TRI-3'!BZ21  ),2),0))=9,"A-",IF((ROUND(TRUNC(('TRI-3'!BZ21   ),2),0))=8,"B+",IF((ROUND(TRUNC(('TRI-3'!BZ21 ),2),0))=7,"B-",IF((ROUND(TRUNC(('TRI-3'!BZ21  ),2),0))=6,"C+",IF((ROUND(TRUNC(('TRI-3'!BZ21  ),2),0))=5,"C-",IF((ROUND(TRUNC(('TRI-3'!BZ21  ),2),0))=4,"D+",IF((ROUND(TRUNC(('TRI-3'!BZ21 ),2),0))=3,"D-",IF((ROUND(TRUNC(('TRI-3'!BZ21 ),2),0))=2,"E+",IF((ROUND(TRUNC(('TRI-3'!BZ21  ),2),0))&lt;=1,"E-","")))))))))))</f>
        <v/>
      </c>
      <c r="CA21" s="51" t="str">
        <f>IF(OR('TRI-3'!CA21 ="",'TRI-3'!CA21&lt;0,'TRI-3'!CA21  &gt;10),"",IF((ROUND(TRUNC(('TRI-3'!CA21  ),2),0))=10,"A+",IF((ROUND(TRUNC(('TRI-3'!CA21  ),2),0))=9,"A-",IF((ROUND(TRUNC(('TRI-3'!CA21   ),2),0))=8,"B+",IF((ROUND(TRUNC(('TRI-3'!CA21 ),2),0))=7,"B-",IF((ROUND(TRUNC(('TRI-3'!CA21  ),2),0))=6,"C+",IF((ROUND(TRUNC(('TRI-3'!CA21  ),2),0))=5,"C-",IF((ROUND(TRUNC(('TRI-3'!CA21  ),2),0))=4,"D+",IF((ROUND(TRUNC(('TRI-3'!CA21 ),2),0))=3,"D-",IF((ROUND(TRUNC(('TRI-3'!CA21 ),2),0))=2,"E+",IF((ROUND(TRUNC(('TRI-3'!CA21  ),2),0))&lt;=1,"E-","")))))))))))</f>
        <v/>
      </c>
      <c r="CB21" s="51" t="str">
        <f>IF(OR('TRI-3'!CB21 ="",'TRI-3'!CB21&lt;0,'TRI-3'!CB21  &gt;10),"",IF((ROUND(TRUNC(('TRI-3'!CB21  ),2),0))=10,"A+",IF((ROUND(TRUNC(('TRI-3'!CB21  ),2),0))=9,"A-",IF((ROUND(TRUNC(('TRI-3'!CB21   ),2),0))=8,"B+",IF((ROUND(TRUNC(('TRI-3'!CB21 ),2),0))=7,"B-",IF((ROUND(TRUNC(('TRI-3'!CB21  ),2),0))=6,"C+",IF((ROUND(TRUNC(('TRI-3'!CB21  ),2),0))=5,"C-",IF((ROUND(TRUNC(('TRI-3'!CB21  ),2),0))=4,"D+",IF((ROUND(TRUNC(('TRI-3'!CB21 ),2),0))=3,"D-",IF((ROUND(TRUNC(('TRI-3'!CB21 ),2),0))=2,"E+",IF((ROUND(TRUNC(('TRI-3'!CB21  ),2),0))&lt;=1,"E-","")))))))))))</f>
        <v/>
      </c>
      <c r="CC21" s="51" t="str">
        <f>IF(OR('TRI-3'!CC21 ="",'TRI-3'!CC21&lt;0,'TRI-3'!CC21  &gt;10),"",IF((ROUND(TRUNC(('TRI-3'!CC21  ),2),0))=10,"A+",IF((ROUND(TRUNC(('TRI-3'!CC21  ),2),0))=9,"A-",IF((ROUND(TRUNC(('TRI-3'!CC21   ),2),0))=8,"B+",IF((ROUND(TRUNC(('TRI-3'!CC21 ),2),0))=7,"B-",IF((ROUND(TRUNC(('TRI-3'!CC21  ),2),0))=6,"C+",IF((ROUND(TRUNC(('TRI-3'!CC21  ),2),0))=5,"C-",IF((ROUND(TRUNC(('TRI-3'!CC21  ),2),0))=4,"D+",IF((ROUND(TRUNC(('TRI-3'!CC21 ),2),0))=3,"D-",IF((ROUND(TRUNC(('TRI-3'!CC21 ),2),0))=2,"E+",IF((ROUND(TRUNC(('TRI-3'!CC21  ),2),0))&lt;=1,"E-","")))))))))))</f>
        <v/>
      </c>
      <c r="CD21" s="51" t="str">
        <f>IF(OR('TRI-3'!CD21 ="",'TRI-3'!CD21&lt;0,'TRI-3'!CD21  &gt;10),"",IF((ROUND(TRUNC(('TRI-3'!CD21  ),2),0))=10,"A+",IF((ROUND(TRUNC(('TRI-3'!CD21  ),2),0))=9,"A-",IF((ROUND(TRUNC(('TRI-3'!CD21   ),2),0))=8,"B+",IF((ROUND(TRUNC(('TRI-3'!CD21 ),2),0))=7,"B-",IF((ROUND(TRUNC(('TRI-3'!CD21  ),2),0))=6,"C+",IF((ROUND(TRUNC(('TRI-3'!CD21  ),2),0))=5,"C-",IF((ROUND(TRUNC(('TRI-3'!CD21  ),2),0))=4,"D+",IF((ROUND(TRUNC(('TRI-3'!CD21 ),2),0))=3,"D-",IF((ROUND(TRUNC(('TRI-3'!CD21 ),2),0))=2,"E+",IF((ROUND(TRUNC(('TRI-3'!CD21  ),2),0))&lt;=1,"E-","")))))))))))</f>
        <v/>
      </c>
      <c r="CE21" s="51" t="str">
        <f>IF(OR('TRI-3'!CE21 ="",'TRI-3'!CE21&lt;0,'TRI-3'!CE21  &gt;10),"",IF((ROUND(TRUNC(('TRI-3'!CE21  ),2),0))=10,"A+",IF((ROUND(TRUNC(('TRI-3'!CE21  ),2),0))=9,"A-",IF((ROUND(TRUNC(('TRI-3'!CE21   ),2),0))=8,"B+",IF((ROUND(TRUNC(('TRI-3'!CE21 ),2),0))=7,"B-",IF((ROUND(TRUNC(('TRI-3'!CE21  ),2),0))=6,"C+",IF((ROUND(TRUNC(('TRI-3'!CE21  ),2),0))=5,"C-",IF((ROUND(TRUNC(('TRI-3'!CE21  ),2),0))=4,"D+",IF((ROUND(TRUNC(('TRI-3'!CE21 ),2),0))=3,"D-",IF((ROUND(TRUNC(('TRI-3'!CE21 ),2),0))=2,"E+",IF((ROUND(TRUNC(('TRI-3'!CE21  ),2),0))&lt;=1,"E-","")))))))))))</f>
        <v/>
      </c>
      <c r="CF21" s="51" t="str">
        <f>IF(OR('TRI-3'!CF21 ="",'TRI-3'!CF21&lt;0,'TRI-3'!CF21  &gt;10),"",IF((ROUND(TRUNC(('TRI-3'!CF21  ),2),0))=10,"A+",IF((ROUND(TRUNC(('TRI-3'!CF21  ),2),0))=9,"A-",IF((ROUND(TRUNC(('TRI-3'!CF21   ),2),0))=8,"B+",IF((ROUND(TRUNC(('TRI-3'!CF21 ),2),0))=7,"B-",IF((ROUND(TRUNC(('TRI-3'!CF21  ),2),0))=6,"C+",IF((ROUND(TRUNC(('TRI-3'!CF21  ),2),0))=5,"C-",IF((ROUND(TRUNC(('TRI-3'!CF21  ),2),0))=4,"D+",IF((ROUND(TRUNC(('TRI-3'!CF21 ),2),0))=3,"D-",IF((ROUND(TRUNC(('TRI-3'!CF21 ),2),0))=2,"E+",IF((ROUND(TRUNC(('TRI-3'!CF21  ),2),0))&lt;=1,"E-","")))))))))))</f>
        <v/>
      </c>
      <c r="CG21" s="51" t="str">
        <f>IF(OR('TRI-3'!CG21 ="",'TRI-3'!CG21&lt;0,'TRI-3'!CG21  &gt;10),"",IF((ROUND(TRUNC(('TRI-3'!CG21  ),2),0))=10,"A+",IF((ROUND(TRUNC(('TRI-3'!CG21  ),2),0))=9,"A-",IF((ROUND(TRUNC(('TRI-3'!CG21   ),2),0))=8,"B+",IF((ROUND(TRUNC(('TRI-3'!CG21 ),2),0))=7,"B-",IF((ROUND(TRUNC(('TRI-3'!CG21  ),2),0))=6,"C+",IF((ROUND(TRUNC(('TRI-3'!CG21  ),2),0))=5,"C-",IF((ROUND(TRUNC(('TRI-3'!CG21  ),2),0))=4,"D+",IF((ROUND(TRUNC(('TRI-3'!CG21 ),2),0))=3,"D-",IF((ROUND(TRUNC(('TRI-3'!CG21 ),2),0))=2,"E+",IF((ROUND(TRUNC(('TRI-3'!CG21  ),2),0))&lt;=1,"E-","")))))))))))</f>
        <v/>
      </c>
      <c r="CH21" s="51" t="str">
        <f>IF(OR('TRI-3'!CH21 ="",'TRI-3'!CH21&lt;0,'TRI-3'!CH21  &gt;10),"",IF((ROUND(TRUNC(('TRI-3'!CH21  ),2),0))=10,"A+",IF((ROUND(TRUNC(('TRI-3'!CH21  ),2),0))=9,"A-",IF((ROUND(TRUNC(('TRI-3'!CH21   ),2),0))=8,"B+",IF((ROUND(TRUNC(('TRI-3'!CH21 ),2),0))=7,"B-",IF((ROUND(TRUNC(('TRI-3'!CH21  ),2),0))=6,"C+",IF((ROUND(TRUNC(('TRI-3'!CH21  ),2),0))=5,"C-",IF((ROUND(TRUNC(('TRI-3'!CH21  ),2),0))=4,"D+",IF((ROUND(TRUNC(('TRI-3'!CH21 ),2),0))=3,"D-",IF((ROUND(TRUNC(('TRI-3'!CH21 ),2),0))=2,"E+",IF((ROUND(TRUNC(('TRI-3'!CH21  ),2),0))&lt;=1,"E-","")))))))))))</f>
        <v/>
      </c>
      <c r="CI21" s="51" t="str">
        <f>IF(OR('TRI-3'!CI21 ="",'TRI-3'!CI21&lt;0,'TRI-3'!CI21  &gt;10),"",IF((ROUND(TRUNC(('TRI-3'!CI21  ),2),0))=10,"A+",IF((ROUND(TRUNC(('TRI-3'!CI21  ),2),0))=9,"A-",IF((ROUND(TRUNC(('TRI-3'!CI21   ),2),0))=8,"B+",IF((ROUND(TRUNC(('TRI-3'!CI21 ),2),0))=7,"B-",IF((ROUND(TRUNC(('TRI-3'!CI21  ),2),0))=6,"C+",IF((ROUND(TRUNC(('TRI-3'!CI21  ),2),0))=5,"C-",IF((ROUND(TRUNC(('TRI-3'!CI21  ),2),0))=4,"D+",IF((ROUND(TRUNC(('TRI-3'!CI21 ),2),0))=3,"D-",IF((ROUND(TRUNC(('TRI-3'!CI21 ),2),0))=2,"E+",IF((ROUND(TRUNC(('TRI-3'!CI21  ),2),0))&lt;=1,"E-","")))))))))))</f>
        <v/>
      </c>
      <c r="CJ21" s="51" t="str">
        <f>IF(OR('TRI-3'!CJ21 ="",'TRI-3'!CJ21&lt;0,'TRI-3'!CJ21  &gt;10),"",IF((ROUND(TRUNC(('TRI-3'!CJ21  ),2),0))=10,"A+",IF((ROUND(TRUNC(('TRI-3'!CJ21  ),2),0))=9,"A-",IF((ROUND(TRUNC(('TRI-3'!CJ21   ),2),0))=8,"B+",IF((ROUND(TRUNC(('TRI-3'!CJ21 ),2),0))=7,"B-",IF((ROUND(TRUNC(('TRI-3'!CJ21  ),2),0))=6,"C+",IF((ROUND(TRUNC(('TRI-3'!CJ21  ),2),0))=5,"C-",IF((ROUND(TRUNC(('TRI-3'!CJ21  ),2),0))=4,"D+",IF((ROUND(TRUNC(('TRI-3'!CJ21 ),2),0))=3,"D-",IF((ROUND(TRUNC(('TRI-3'!CJ21 ),2),0))=2,"E+",IF((ROUND(TRUNC(('TRI-3'!CJ21  ),2),0))&lt;=1,"E-","")))))))))))</f>
        <v/>
      </c>
      <c r="CK21" s="51" t="str">
        <f>IF(OR('TRI-3'!CK21 ="",'TRI-3'!CK21&lt;0,'TRI-3'!CK21  &gt;10),"",IF((ROUND(TRUNC(('TRI-3'!CK21  ),2),0))=10,"A+",IF((ROUND(TRUNC(('TRI-3'!CK21  ),2),0))=9,"A-",IF((ROUND(TRUNC(('TRI-3'!CK21   ),2),0))=8,"B+",IF((ROUND(TRUNC(('TRI-3'!CK21 ),2),0))=7,"B-",IF((ROUND(TRUNC(('TRI-3'!CK21  ),2),0))=6,"C+",IF((ROUND(TRUNC(('TRI-3'!CK21  ),2),0))=5,"C-",IF((ROUND(TRUNC(('TRI-3'!CK21  ),2),0))=4,"D+",IF((ROUND(TRUNC(('TRI-3'!CK21 ),2),0))=3,"D-",IF((ROUND(TRUNC(('TRI-3'!CK21 ),2),0))=2,"E+",IF((ROUND(TRUNC(('TRI-3'!CK21  ),2),0))&lt;=1,"E-","")))))))))))</f>
        <v/>
      </c>
      <c r="CL21" s="51" t="str">
        <f>IF(OR('TRI-3'!CL21 ="",'TRI-3'!CL21&lt;0,'TRI-3'!CL21  &gt;10),"",IF((ROUND(TRUNC(('TRI-3'!CL21  ),2),0))=10,"A+",IF((ROUND(TRUNC(('TRI-3'!CL21  ),2),0))=9,"A-",IF((ROUND(TRUNC(('TRI-3'!CL21   ),2),0))=8,"B+",IF((ROUND(TRUNC(('TRI-3'!CL21 ),2),0))=7,"B-",IF((ROUND(TRUNC(('TRI-3'!CL21  ),2),0))=6,"C+",IF((ROUND(TRUNC(('TRI-3'!CL21  ),2),0))=5,"C-",IF((ROUND(TRUNC(('TRI-3'!CL21  ),2),0))=4,"D+",IF((ROUND(TRUNC(('TRI-3'!CL21 ),2),0))=3,"D-",IF((ROUND(TRUNC(('TRI-3'!CL21 ),2),0))=2,"E+",IF((ROUND(TRUNC(('TRI-3'!CL21  ),2),0))&lt;=1,"E-","")))))))))))</f>
        <v/>
      </c>
      <c r="CM21" s="51" t="str">
        <f>IF(OR('TRI-3'!CM21 ="",'TRI-3'!CM21&lt;0,'TRI-3'!CM21  &gt;10),"",IF((ROUND(TRUNC(('TRI-3'!CM21  ),2),0))=10,"A+",IF((ROUND(TRUNC(('TRI-3'!CM21  ),2),0))=9,"A-",IF((ROUND(TRUNC(('TRI-3'!CM21   ),2),0))=8,"B+",IF((ROUND(TRUNC(('TRI-3'!CM21 ),2),0))=7,"B-",IF((ROUND(TRUNC(('TRI-3'!CM21  ),2),0))=6,"C+",IF((ROUND(TRUNC(('TRI-3'!CM21  ),2),0))=5,"C-",IF((ROUND(TRUNC(('TRI-3'!CM21  ),2),0))=4,"D+",IF((ROUND(TRUNC(('TRI-3'!CM21 ),2),0))=3,"D-",IF((ROUND(TRUNC(('TRI-3'!CM21 ),2),0))=2,"E+",IF((ROUND(TRUNC(('TRI-3'!CM21  ),2),0))&lt;=1,"E-","")))))))))))</f>
        <v/>
      </c>
      <c r="CN21" s="51" t="str">
        <f>IF(OR('TRI-3'!CN21 ="",'TRI-3'!CN21&lt;0,'TRI-3'!CN21  &gt;10),"",IF((ROUND(TRUNC(('TRI-3'!CN21  ),2),0))=10,"A+",IF((ROUND(TRUNC(('TRI-3'!CN21  ),2),0))=9,"A-",IF((ROUND(TRUNC(('TRI-3'!CN21   ),2),0))=8,"B+",IF((ROUND(TRUNC(('TRI-3'!CN21 ),2),0))=7,"B-",IF((ROUND(TRUNC(('TRI-3'!CN21  ),2),0))=6,"C+",IF((ROUND(TRUNC(('TRI-3'!CN21  ),2),0))=5,"C-",IF((ROUND(TRUNC(('TRI-3'!CN21  ),2),0))=4,"D+",IF((ROUND(TRUNC(('TRI-3'!CN21 ),2),0))=3,"D-",IF((ROUND(TRUNC(('TRI-3'!CN21 ),2),0))=2,"E+",IF((ROUND(TRUNC(('TRI-3'!CN21  ),2),0))&lt;=1,"E-","")))))))))))</f>
        <v/>
      </c>
      <c r="CO21" s="51" t="str">
        <f>IF(OR('TRI-3'!CO21 ="",'TRI-3'!CO21&lt;0,'TRI-3'!CO21  &gt;10),"",IF((ROUND(TRUNC(('TRI-3'!CO21  ),2),0))=10,"A+",IF((ROUND(TRUNC(('TRI-3'!CO21  ),2),0))=9,"A-",IF((ROUND(TRUNC(('TRI-3'!CO21   ),2),0))=8,"B+",IF((ROUND(TRUNC(('TRI-3'!CO21 ),2),0))=7,"B-",IF((ROUND(TRUNC(('TRI-3'!CO21  ),2),0))=6,"C+",IF((ROUND(TRUNC(('TRI-3'!CO21  ),2),0))=5,"C-",IF((ROUND(TRUNC(('TRI-3'!CO21  ),2),0))=4,"D+",IF((ROUND(TRUNC(('TRI-3'!CO21 ),2),0))=3,"D-",IF((ROUND(TRUNC(('TRI-3'!CO21 ),2),0))=2,"E+",IF((ROUND(TRUNC(('TRI-3'!CO21  ),2),0))&lt;=1,"E-","")))))))))))</f>
        <v/>
      </c>
      <c r="CP21" s="51" t="str">
        <f>IF(OR('TRI-3'!CP21 ="",'TRI-3'!CP21&lt;0,'TRI-3'!CP21  &gt;10),"",IF((ROUND(TRUNC(('TRI-3'!CP21  ),2),0))=10,"A+",IF((ROUND(TRUNC(('TRI-3'!CP21  ),2),0))=9,"A-",IF((ROUND(TRUNC(('TRI-3'!CP21   ),2),0))=8,"B+",IF((ROUND(TRUNC(('TRI-3'!CP21 ),2),0))=7,"B-",IF((ROUND(TRUNC(('TRI-3'!CP21  ),2),0))=6,"C+",IF((ROUND(TRUNC(('TRI-3'!CP21  ),2),0))=5,"C-",IF((ROUND(TRUNC(('TRI-3'!CP21  ),2),0))=4,"D+",IF((ROUND(TRUNC(('TRI-3'!CP21 ),2),0))=3,"D-",IF((ROUND(TRUNC(('TRI-3'!CP21 ),2),0))=2,"E+",IF((ROUND(TRUNC(('TRI-3'!CP21  ),2),0))&lt;=1,"E-","")))))))))))</f>
        <v/>
      </c>
      <c r="CQ21" s="51" t="str">
        <f>IF(OR('TRI-3'!CQ21 ="",'TRI-3'!CQ21&lt;0,'TRI-3'!CQ21  &gt;10),"",IF((ROUND(TRUNC(('TRI-3'!CQ21  ),2),0))=10,"A+",IF((ROUND(TRUNC(('TRI-3'!CQ21  ),2),0))=9,"A-",IF((ROUND(TRUNC(('TRI-3'!CQ21   ),2),0))=8,"B+",IF((ROUND(TRUNC(('TRI-3'!CQ21 ),2),0))=7,"B-",IF((ROUND(TRUNC(('TRI-3'!CQ21  ),2),0))=6,"C+",IF((ROUND(TRUNC(('TRI-3'!CQ21  ),2),0))=5,"C-",IF((ROUND(TRUNC(('TRI-3'!CQ21  ),2),0))=4,"D+",IF((ROUND(TRUNC(('TRI-3'!CQ21 ),2),0))=3,"D-",IF((ROUND(TRUNC(('TRI-3'!CQ21 ),2),0))=2,"E+",IF((ROUND(TRUNC(('TRI-3'!CQ21  ),2),0))&lt;=1,"E-","")))))))))))</f>
        <v/>
      </c>
      <c r="CR21" s="51" t="str">
        <f>IF(OR('TRI-3'!CR21 ="",'TRI-3'!CR21&lt;0,'TRI-3'!CR21  &gt;10),"",IF((ROUND(TRUNC(('TRI-3'!CR21  ),2),0))=10,"A+",IF((ROUND(TRUNC(('TRI-3'!CR21  ),2),0))=9,"A-",IF((ROUND(TRUNC(('TRI-3'!CR21   ),2),0))=8,"B+",IF((ROUND(TRUNC(('TRI-3'!CR21 ),2),0))=7,"B-",IF((ROUND(TRUNC(('TRI-3'!CR21  ),2),0))=6,"C+",IF((ROUND(TRUNC(('TRI-3'!CR21  ),2),0))=5,"C-",IF((ROUND(TRUNC(('TRI-3'!CR21  ),2),0))=4,"D+",IF((ROUND(TRUNC(('TRI-3'!CR21 ),2),0))=3,"D-",IF((ROUND(TRUNC(('TRI-3'!CR21 ),2),0))=2,"E+",IF((ROUND(TRUNC(('TRI-3'!CR21  ),2),0))&lt;=1,"E-","")))))))))))</f>
        <v/>
      </c>
      <c r="CS21" s="51" t="str">
        <f>IF(OR('TRI-3'!CS21 ="",'TRI-3'!CS21&lt;0,'TRI-3'!CS21  &gt;10),"",IF((ROUND(TRUNC(('TRI-3'!CS21  ),2),0))=10,"A+",IF((ROUND(TRUNC(('TRI-3'!CS21  ),2),0))=9,"A-",IF((ROUND(TRUNC(('TRI-3'!CS21   ),2),0))=8,"B+",IF((ROUND(TRUNC(('TRI-3'!CS21 ),2),0))=7,"B-",IF((ROUND(TRUNC(('TRI-3'!CS21  ),2),0))=6,"C+",IF((ROUND(TRUNC(('TRI-3'!CS21  ),2),0))=5,"C-",IF((ROUND(TRUNC(('TRI-3'!CS21  ),2),0))=4,"D+",IF((ROUND(TRUNC(('TRI-3'!CS21 ),2),0))=3,"D-",IF((ROUND(TRUNC(('TRI-3'!CS21 ),2),0))=2,"E+",IF((ROUND(TRUNC(('TRI-3'!CS21  ),2),0))&lt;=1,"E-","")))))))))))</f>
        <v/>
      </c>
      <c r="CT21" s="51" t="str">
        <f>IF(OR('TRI-3'!CT21 ="",'TRI-3'!CT21&lt;0,'TRI-3'!CT21  &gt;10),"",IF((ROUND(TRUNC(('TRI-3'!CT21  ),2),0))=10,"A+",IF((ROUND(TRUNC(('TRI-3'!CT21  ),2),0))=9,"A-",IF((ROUND(TRUNC(('TRI-3'!CT21   ),2),0))=8,"B+",IF((ROUND(TRUNC(('TRI-3'!CT21 ),2),0))=7,"B-",IF((ROUND(TRUNC(('TRI-3'!CT21  ),2),0))=6,"C+",IF((ROUND(TRUNC(('TRI-3'!CT21  ),2),0))=5,"C-",IF((ROUND(TRUNC(('TRI-3'!CT21  ),2),0))=4,"D+",IF((ROUND(TRUNC(('TRI-3'!CT21 ),2),0))=3,"D-",IF((ROUND(TRUNC(('TRI-3'!CT21 ),2),0))=2,"E+",IF((ROUND(TRUNC(('TRI-3'!CT21  ),2),0))&lt;=1,"E-","")))))))))))</f>
        <v/>
      </c>
      <c r="CU21" s="51" t="str">
        <f>IF(OR('TRI-3'!CU21 ="",'TRI-3'!CU21&lt;0,'TRI-3'!CU21  &gt;10),"",IF((ROUND(TRUNC(('TRI-3'!CU21  ),2),0))=10,"A+",IF((ROUND(TRUNC(('TRI-3'!CU21  ),2),0))=9,"A-",IF((ROUND(TRUNC(('TRI-3'!CU21   ),2),0))=8,"B+",IF((ROUND(TRUNC(('TRI-3'!CU21 ),2),0))=7,"B-",IF((ROUND(TRUNC(('TRI-3'!CU21  ),2),0))=6,"C+",IF((ROUND(TRUNC(('TRI-3'!CU21  ),2),0))=5,"C-",IF((ROUND(TRUNC(('TRI-3'!CU21  ),2),0))=4,"D+",IF((ROUND(TRUNC(('TRI-3'!CU21 ),2),0))=3,"D-",IF((ROUND(TRUNC(('TRI-3'!CU21 ),2),0))=2,"E+",IF((ROUND(TRUNC(('TRI-3'!CU21  ),2),0))&lt;=1,"E-","")))))))))))</f>
        <v/>
      </c>
      <c r="CV21" s="51" t="str">
        <f>IF(OR('TRI-3'!CV21 ="",'TRI-3'!CV21&lt;0,'TRI-3'!CV21  &gt;10),"",IF((ROUND(TRUNC(('TRI-3'!CV21  ),2),0))=10,"A+",IF((ROUND(TRUNC(('TRI-3'!CV21  ),2),0))=9,"A-",IF((ROUND(TRUNC(('TRI-3'!CV21   ),2),0))=8,"B+",IF((ROUND(TRUNC(('TRI-3'!CV21 ),2),0))=7,"B-",IF((ROUND(TRUNC(('TRI-3'!CV21  ),2),0))=6,"C+",IF((ROUND(TRUNC(('TRI-3'!CV21  ),2),0))=5,"C-",IF((ROUND(TRUNC(('TRI-3'!CV21  ),2),0))=4,"D+",IF((ROUND(TRUNC(('TRI-3'!CV21 ),2),0))=3,"D-",IF((ROUND(TRUNC(('TRI-3'!CV21 ),2),0))=2,"E+",IF((ROUND(TRUNC(('TRI-3'!CV21  ),2),0))&lt;=1,"E-","")))))))))))</f>
        <v/>
      </c>
      <c r="CW21" s="51" t="str">
        <f>IF(OR('TRI-3'!CW21 ="",'TRI-3'!CW21&lt;0,'TRI-3'!CW21  &gt;10),"",IF((ROUND(TRUNC(('TRI-3'!CW21  ),2),0))=10,"A+",IF((ROUND(TRUNC(('TRI-3'!CW21  ),2),0))=9,"A-",IF((ROUND(TRUNC(('TRI-3'!CW21   ),2),0))=8,"B+",IF((ROUND(TRUNC(('TRI-3'!CW21 ),2),0))=7,"B-",IF((ROUND(TRUNC(('TRI-3'!CW21  ),2),0))=6,"C+",IF((ROUND(TRUNC(('TRI-3'!CW21  ),2),0))=5,"C-",IF((ROUND(TRUNC(('TRI-3'!CW21  ),2),0))=4,"D+",IF((ROUND(TRUNC(('TRI-3'!CW21 ),2),0))=3,"D-",IF((ROUND(TRUNC(('TRI-3'!CW21 ),2),0))=2,"E+",IF((ROUND(TRUNC(('TRI-3'!CW21  ),2),0))&lt;=1,"E-","")))))))))))</f>
        <v/>
      </c>
      <c r="CX21" s="51" t="str">
        <f>IF(OR('TRI-3'!CX21 ="",'TRI-3'!CX21&lt;0,'TRI-3'!CX21  &gt;10),"",IF((ROUND(TRUNC(('TRI-3'!CX21  ),2),0))=10,"A+",IF((ROUND(TRUNC(('TRI-3'!CX21  ),2),0))=9,"A-",IF((ROUND(TRUNC(('TRI-3'!CX21   ),2),0))=8,"B+",IF((ROUND(TRUNC(('TRI-3'!CX21 ),2),0))=7,"B-",IF((ROUND(TRUNC(('TRI-3'!CX21  ),2),0))=6,"C+",IF((ROUND(TRUNC(('TRI-3'!CX21  ),2),0))=5,"C-",IF((ROUND(TRUNC(('TRI-3'!CX21  ),2),0))=4,"D+",IF((ROUND(TRUNC(('TRI-3'!CX21 ),2),0))=3,"D-",IF((ROUND(TRUNC(('TRI-3'!CX21 ),2),0))=2,"E+",IF((ROUND(TRUNC(('TRI-3'!CX21  ),2),0))&lt;=1,"E-","")))))))))))</f>
        <v/>
      </c>
      <c r="CY21" s="51" t="str">
        <f>IF(OR('TRI-3'!CY21 ="",'TRI-3'!CY21&lt;0,'TRI-3'!CY21  &gt;10),"",IF((ROUND(TRUNC(('TRI-3'!CY21  ),2),0))=10,"A+",IF((ROUND(TRUNC(('TRI-3'!CY21  ),2),0))=9,"A-",IF((ROUND(TRUNC(('TRI-3'!CY21   ),2),0))=8,"B+",IF((ROUND(TRUNC(('TRI-3'!CY21 ),2),0))=7,"B-",IF((ROUND(TRUNC(('TRI-3'!CY21  ),2),0))=6,"C+",IF((ROUND(TRUNC(('TRI-3'!CY21  ),2),0))=5,"C-",IF((ROUND(TRUNC(('TRI-3'!CY21  ),2),0))=4,"D+",IF((ROUND(TRUNC(('TRI-3'!CY21 ),2),0))=3,"D-",IF((ROUND(TRUNC(('TRI-3'!CY21 ),2),0))=2,"E+",IF((ROUND(TRUNC(('TRI-3'!CY21  ),2),0))&lt;=1,"E-","")))))))))))</f>
        <v/>
      </c>
      <c r="CZ21" s="51" t="str">
        <f>IF(OR('TRI-3'!CZ21 ="",'TRI-3'!CZ21&lt;0,'TRI-3'!CZ21  &gt;10),"",IF((ROUND(TRUNC(('TRI-3'!CZ21  ),2),0))=10,"A+",IF((ROUND(TRUNC(('TRI-3'!CZ21  ),2),0))=9,"A-",IF((ROUND(TRUNC(('TRI-3'!CZ21   ),2),0))=8,"B+",IF((ROUND(TRUNC(('TRI-3'!CZ21 ),2),0))=7,"B-",IF((ROUND(TRUNC(('TRI-3'!CZ21  ),2),0))=6,"C+",IF((ROUND(TRUNC(('TRI-3'!CZ21  ),2),0))=5,"C-",IF((ROUND(TRUNC(('TRI-3'!CZ21  ),2),0))=4,"D+",IF((ROUND(TRUNC(('TRI-3'!CZ21 ),2),0))=3,"D-",IF((ROUND(TRUNC(('TRI-3'!CZ21 ),2),0))=2,"E+",IF((ROUND(TRUNC(('TRI-3'!CZ21  ),2),0))&lt;=1,"E-","")))))))))))</f>
        <v/>
      </c>
      <c r="DA21" s="51" t="str">
        <f>IF(OR('TRI-3'!DA21 ="",'TRI-3'!DA21&lt;0,'TRI-3'!DA21  &gt;10),"",IF((ROUND(TRUNC(('TRI-3'!DA21  ),2),0))=10,"A+",IF((ROUND(TRUNC(('TRI-3'!DA21  ),2),0))=9,"A-",IF((ROUND(TRUNC(('TRI-3'!DA21   ),2),0))=8,"B+",IF((ROUND(TRUNC(('TRI-3'!DA21 ),2),0))=7,"B-",IF((ROUND(TRUNC(('TRI-3'!DA21  ),2),0))=6,"C+",IF((ROUND(TRUNC(('TRI-3'!DA21  ),2),0))=5,"C-",IF((ROUND(TRUNC(('TRI-3'!DA21  ),2),0))=4,"D+",IF((ROUND(TRUNC(('TRI-3'!DA21 ),2),0))=3,"D-",IF((ROUND(TRUNC(('TRI-3'!DA21 ),2),0))=2,"E+",IF((ROUND(TRUNC(('TRI-3'!DA21  ),2),0))&lt;=1,"E-","")))))))))))</f>
        <v/>
      </c>
      <c r="DB21" s="51" t="str">
        <f>IF(OR('TRI-3'!DB21 ="",'TRI-3'!DB21&lt;0,'TRI-3'!DB21  &gt;10),"",IF((ROUND(TRUNC(('TRI-3'!DB21  ),2),0))=10,"A+",IF((ROUND(TRUNC(('TRI-3'!DB21  ),2),0))=9,"A-",IF((ROUND(TRUNC(('TRI-3'!DB21   ),2),0))=8,"B+",IF((ROUND(TRUNC(('TRI-3'!DB21 ),2),0))=7,"B-",IF((ROUND(TRUNC(('TRI-3'!DB21  ),2),0))=6,"C+",IF((ROUND(TRUNC(('TRI-3'!DB21  ),2),0))=5,"C-",IF((ROUND(TRUNC(('TRI-3'!DB21  ),2),0))=4,"D+",IF((ROUND(TRUNC(('TRI-3'!DB21 ),2),0))=3,"D-",IF((ROUND(TRUNC(('TRI-3'!DB21 ),2),0))=2,"E+",IF((ROUND(TRUNC(('TRI-3'!DB21  ),2),0))&lt;=1,"E-","")))))))))))</f>
        <v/>
      </c>
      <c r="DC21" s="51" t="str">
        <f>IF(OR('TRI-3'!DC21 ="",'TRI-3'!DC21&lt;0,'TRI-3'!DC21  &gt;10),"",IF((ROUND(TRUNC(('TRI-3'!DC21  ),2),0))=10,"A+",IF((ROUND(TRUNC(('TRI-3'!DC21  ),2),0))=9,"A-",IF((ROUND(TRUNC(('TRI-3'!DC21   ),2),0))=8,"B+",IF((ROUND(TRUNC(('TRI-3'!DC21 ),2),0))=7,"B-",IF((ROUND(TRUNC(('TRI-3'!DC21  ),2),0))=6,"C+",IF((ROUND(TRUNC(('TRI-3'!DC21  ),2),0))=5,"C-",IF((ROUND(TRUNC(('TRI-3'!DC21  ),2),0))=4,"D+",IF((ROUND(TRUNC(('TRI-3'!DC21 ),2),0))=3,"D-",IF((ROUND(TRUNC(('TRI-3'!DC21 ),2),0))=2,"E+",IF((ROUND(TRUNC(('TRI-3'!DC21  ),2),0))&lt;=1,"E-","")))))))))))</f>
        <v/>
      </c>
      <c r="DD21" s="51" t="str">
        <f>IF(OR('TRI-3'!DD21 ="",'TRI-3'!DD21&lt;0,'TRI-3'!DD21  &gt;10),"",IF((ROUND(TRUNC(('TRI-3'!DD21  ),2),0))=10,"A+",IF((ROUND(TRUNC(('TRI-3'!DD21  ),2),0))=9,"A-",IF((ROUND(TRUNC(('TRI-3'!DD21   ),2),0))=8,"B+",IF((ROUND(TRUNC(('TRI-3'!DD21 ),2),0))=7,"B-",IF((ROUND(TRUNC(('TRI-3'!DD21  ),2),0))=6,"C+",IF((ROUND(TRUNC(('TRI-3'!DD21  ),2),0))=5,"C-",IF((ROUND(TRUNC(('TRI-3'!DD21  ),2),0))=4,"D+",IF((ROUND(TRUNC(('TRI-3'!DD21 ),2),0))=3,"D-",IF((ROUND(TRUNC(('TRI-3'!DD21 ),2),0))=2,"E+",IF((ROUND(TRUNC(('TRI-3'!DD21  ),2),0))&lt;=1,"E-","")))))))))))</f>
        <v/>
      </c>
      <c r="DE21" s="51" t="str">
        <f>IF(OR('TRI-3'!DE21 ="",'TRI-3'!DE21&lt;0,'TRI-3'!DE21  &gt;10),"",IF((ROUND(TRUNC(('TRI-3'!DE21  ),2),0))=10,"A+",IF((ROUND(TRUNC(('TRI-3'!DE21  ),2),0))=9,"A-",IF((ROUND(TRUNC(('TRI-3'!DE21   ),2),0))=8,"B+",IF((ROUND(TRUNC(('TRI-3'!DE21 ),2),0))=7,"B-",IF((ROUND(TRUNC(('TRI-3'!DE21  ),2),0))=6,"C+",IF((ROUND(TRUNC(('TRI-3'!DE21  ),2),0))=5,"C-",IF((ROUND(TRUNC(('TRI-3'!DE21  ),2),0))=4,"D+",IF((ROUND(TRUNC(('TRI-3'!DE21 ),2),0))=3,"D-",IF((ROUND(TRUNC(('TRI-3'!DE21 ),2),0))=2,"E+",IF((ROUND(TRUNC(('TRI-3'!DE21  ),2),0))&lt;=1,"E-","")))))))))))</f>
        <v/>
      </c>
      <c r="DF21" s="51" t="str">
        <f>IF(OR('TRI-3'!DF21 ="",'TRI-3'!DF21&lt;0,'TRI-3'!DF21  &gt;10),"",IF((ROUND(TRUNC(('TRI-3'!DF21  ),2),0))=10,"A+",IF((ROUND(TRUNC(('TRI-3'!DF21  ),2),0))=9,"A-",IF((ROUND(TRUNC(('TRI-3'!DF21   ),2),0))=8,"B+",IF((ROUND(TRUNC(('TRI-3'!DF21 ),2),0))=7,"B-",IF((ROUND(TRUNC(('TRI-3'!DF21  ),2),0))=6,"C+",IF((ROUND(TRUNC(('TRI-3'!DF21  ),2),0))=5,"C-",IF((ROUND(TRUNC(('TRI-3'!DF21  ),2),0))=4,"D+",IF((ROUND(TRUNC(('TRI-3'!DF21 ),2),0))=3,"D-",IF((ROUND(TRUNC(('TRI-3'!DF21 ),2),0))=2,"E+",IF((ROUND(TRUNC(('TRI-3'!DF21  ),2),0))&lt;=1,"E-","")))))))))))</f>
        <v/>
      </c>
      <c r="DG21" s="51" t="str">
        <f>IF(OR('TRI-3'!DG21 ="",'TRI-3'!DG21&lt;0,'TRI-3'!DG21  &gt;10),"",IF((ROUND(TRUNC(('TRI-3'!DG21  ),2),0))=10,"A+",IF((ROUND(TRUNC(('TRI-3'!DG21  ),2),0))=9,"A-",IF((ROUND(TRUNC(('TRI-3'!DG21   ),2),0))=8,"B+",IF((ROUND(TRUNC(('TRI-3'!DG21 ),2),0))=7,"B-",IF((ROUND(TRUNC(('TRI-3'!DG21  ),2),0))=6,"C+",IF((ROUND(TRUNC(('TRI-3'!DG21  ),2),0))=5,"C-",IF((ROUND(TRUNC(('TRI-3'!DG21  ),2),0))=4,"D+",IF((ROUND(TRUNC(('TRI-3'!DG21 ),2),0))=3,"D-",IF((ROUND(TRUNC(('TRI-3'!DG21 ),2),0))=2,"E+",IF((ROUND(TRUNC(('TRI-3'!DG21  ),2),0))&lt;=1,"E-","")))))))))))</f>
        <v/>
      </c>
      <c r="DH21" s="51" t="str">
        <f>IF(OR('TRI-3'!DH21 ="",'TRI-3'!DH21&lt;0,'TRI-3'!DH21  &gt;10),"",IF((ROUND(TRUNC(('TRI-3'!DH21  ),2),0))=10,"A+",IF((ROUND(TRUNC(('TRI-3'!DH21  ),2),0))=9,"A-",IF((ROUND(TRUNC(('TRI-3'!DH21   ),2),0))=8,"B+",IF((ROUND(TRUNC(('TRI-3'!DH21 ),2),0))=7,"B-",IF((ROUND(TRUNC(('TRI-3'!DH21  ),2),0))=6,"C+",IF((ROUND(TRUNC(('TRI-3'!DH21  ),2),0))=5,"C-",IF((ROUND(TRUNC(('TRI-3'!DH21  ),2),0))=4,"D+",IF((ROUND(TRUNC(('TRI-3'!DH21 ),2),0))=3,"D-",IF((ROUND(TRUNC(('TRI-3'!DH21 ),2),0))=2,"E+",IF((ROUND(TRUNC(('TRI-3'!DH21  ),2),0))&lt;=1,"E-","")))))))))))</f>
        <v/>
      </c>
      <c r="DI21" s="51" t="str">
        <f>IF(OR('TRI-3'!DI21 ="",'TRI-3'!DI21&lt;0,'TRI-3'!DI21  &gt;10),"",IF((ROUND(TRUNC(('TRI-3'!DI21  ),2),0))=10,"A+",IF((ROUND(TRUNC(('TRI-3'!DI21  ),2),0))=9,"A-",IF((ROUND(TRUNC(('TRI-3'!DI21   ),2),0))=8,"B+",IF((ROUND(TRUNC(('TRI-3'!DI21 ),2),0))=7,"B-",IF((ROUND(TRUNC(('TRI-3'!DI21  ),2),0))=6,"C+",IF((ROUND(TRUNC(('TRI-3'!DI21  ),2),0))=5,"C-",IF((ROUND(TRUNC(('TRI-3'!DI21  ),2),0))=4,"D+",IF((ROUND(TRUNC(('TRI-3'!DI21 ),2),0))=3,"D-",IF((ROUND(TRUNC(('TRI-3'!DI21 ),2),0))=2,"E+",IF((ROUND(TRUNC(('TRI-3'!DI21  ),2),0))&lt;=1,"E-","")))))))))))</f>
        <v/>
      </c>
      <c r="DJ21" s="51" t="str">
        <f>IF(OR('TRI-3'!DJ21 ="",'TRI-3'!DJ21&lt;0,'TRI-3'!DJ21  &gt;10),"",IF((ROUND(TRUNC(('TRI-3'!DJ21  ),2),0))=10,"A+",IF((ROUND(TRUNC(('TRI-3'!DJ21  ),2),0))=9,"A-",IF((ROUND(TRUNC(('TRI-3'!DJ21   ),2),0))=8,"B+",IF((ROUND(TRUNC(('TRI-3'!DJ21 ),2),0))=7,"B-",IF((ROUND(TRUNC(('TRI-3'!DJ21  ),2),0))=6,"C+",IF((ROUND(TRUNC(('TRI-3'!DJ21  ),2),0))=5,"C-",IF((ROUND(TRUNC(('TRI-3'!DJ21  ),2),0))=4,"D+",IF((ROUND(TRUNC(('TRI-3'!DJ21 ),2),0))=3,"D-",IF((ROUND(TRUNC(('TRI-3'!DJ21 ),2),0))=2,"E+",IF((ROUND(TRUNC(('TRI-3'!DJ21  ),2),0))&lt;=1,"E-","")))))))))))</f>
        <v/>
      </c>
      <c r="DK21" s="51" t="str">
        <f>IF(OR('TRI-3'!DK21 ="",'TRI-3'!DK21&lt;0,'TRI-3'!DK21  &gt;10),"",IF((ROUND(TRUNC(('TRI-3'!DK21  ),2),0))=10,"A+",IF((ROUND(TRUNC(('TRI-3'!DK21  ),2),0))=9,"A-",IF((ROUND(TRUNC(('TRI-3'!DK21   ),2),0))=8,"B+",IF((ROUND(TRUNC(('TRI-3'!DK21 ),2),0))=7,"B-",IF((ROUND(TRUNC(('TRI-3'!DK21  ),2),0))=6,"C+",IF((ROUND(TRUNC(('TRI-3'!DK21  ),2),0))=5,"C-",IF((ROUND(TRUNC(('TRI-3'!DK21  ),2),0))=4,"D+",IF((ROUND(TRUNC(('TRI-3'!DK21 ),2),0))=3,"D-",IF((ROUND(TRUNC(('TRI-3'!DK21 ),2),0))=2,"E+",IF((ROUND(TRUNC(('TRI-3'!DK21  ),2),0))&lt;=1,"E-","")))))))))))</f>
        <v/>
      </c>
      <c r="DL21" s="51" t="str">
        <f>IF(OR('TRI-3'!DL21 ="",'TRI-3'!DL21&lt;0,'TRI-3'!DL21  &gt;10),"",IF((ROUND(TRUNC(('TRI-3'!DL21  ),2),0))=10,"A+",IF((ROUND(TRUNC(('TRI-3'!DL21  ),2),0))=9,"A-",IF((ROUND(TRUNC(('TRI-3'!DL21   ),2),0))=8,"B+",IF((ROUND(TRUNC(('TRI-3'!DL21 ),2),0))=7,"B-",IF((ROUND(TRUNC(('TRI-3'!DL21  ),2),0))=6,"C+",IF((ROUND(TRUNC(('TRI-3'!DL21  ),2),0))=5,"C-",IF((ROUND(TRUNC(('TRI-3'!DL21  ),2),0))=4,"D+",IF((ROUND(TRUNC(('TRI-3'!DL21 ),2),0))=3,"D-",IF((ROUND(TRUNC(('TRI-3'!DL21 ),2),0))=2,"E+",IF((ROUND(TRUNC(('TRI-3'!DL21  ),2),0))&lt;=1,"E-","")))))))))))</f>
        <v/>
      </c>
      <c r="DM21" s="51" t="str">
        <f>IF(OR('TRI-3'!DM21 ="",'TRI-3'!DM21&lt;0,'TRI-3'!DM21  &gt;10),"",IF((ROUND(TRUNC(('TRI-3'!DM21  ),2),0))=10,"A+",IF((ROUND(TRUNC(('TRI-3'!DM21  ),2),0))=9,"A-",IF((ROUND(TRUNC(('TRI-3'!DM21   ),2),0))=8,"B+",IF((ROUND(TRUNC(('TRI-3'!DM21 ),2),0))=7,"B-",IF((ROUND(TRUNC(('TRI-3'!DM21  ),2),0))=6,"C+",IF((ROUND(TRUNC(('TRI-3'!DM21  ),2),0))=5,"C-",IF((ROUND(TRUNC(('TRI-3'!DM21  ),2),0))=4,"D+",IF((ROUND(TRUNC(('TRI-3'!DM21 ),2),0))=3,"D-",IF((ROUND(TRUNC(('TRI-3'!DM21 ),2),0))=2,"E+",IF((ROUND(TRUNC(('TRI-3'!DM21  ),2),0))&lt;=1,"E-","")))))))))))</f>
        <v/>
      </c>
      <c r="DN21" s="51" t="str">
        <f>IF(OR('TRI-3'!DN21 ="",'TRI-3'!DN21&lt;0,'TRI-3'!DN21  &gt;10),"",IF((ROUND(TRUNC(('TRI-3'!DN21  ),2),0))=10,"A+",IF((ROUND(TRUNC(('TRI-3'!DN21  ),2),0))=9,"A-",IF((ROUND(TRUNC(('TRI-3'!DN21   ),2),0))=8,"B+",IF((ROUND(TRUNC(('TRI-3'!DN21 ),2),0))=7,"B-",IF((ROUND(TRUNC(('TRI-3'!DN21  ),2),0))=6,"C+",IF((ROUND(TRUNC(('TRI-3'!DN21  ),2),0))=5,"C-",IF((ROUND(TRUNC(('TRI-3'!DN21  ),2),0))=4,"D+",IF((ROUND(TRUNC(('TRI-3'!DN21 ),2),0))=3,"D-",IF((ROUND(TRUNC(('TRI-3'!DN21 ),2),0))=2,"E+",IF((ROUND(TRUNC(('TRI-3'!DN21  ),2),0))&lt;=1,"E-","")))))))))))</f>
        <v/>
      </c>
      <c r="DO21" s="51" t="str">
        <f>IF(OR('TRI-3'!DO21 ="",'TRI-3'!DO21&lt;0,'TRI-3'!DO21  &gt;10),"",IF((ROUND(TRUNC(('TRI-3'!DO21  ),2),0))=10,"A+",IF((ROUND(TRUNC(('TRI-3'!DO21  ),2),0))=9,"A-",IF((ROUND(TRUNC(('TRI-3'!DO21   ),2),0))=8,"B+",IF((ROUND(TRUNC(('TRI-3'!DO21 ),2),0))=7,"B-",IF((ROUND(TRUNC(('TRI-3'!DO21  ),2),0))=6,"C+",IF((ROUND(TRUNC(('TRI-3'!DO21  ),2),0))=5,"C-",IF((ROUND(TRUNC(('TRI-3'!DO21  ),2),0))=4,"D+",IF((ROUND(TRUNC(('TRI-3'!DO21 ),2),0))=3,"D-",IF((ROUND(TRUNC(('TRI-3'!DO21 ),2),0))=2,"E+",IF((ROUND(TRUNC(('TRI-3'!DO21  ),2),0))&lt;=1,"E-","")))))))))))</f>
        <v/>
      </c>
      <c r="DP21" s="51" t="str">
        <f>IF(OR('TRI-3'!DP21 ="",'TRI-3'!DP21&lt;0,'TRI-3'!DP21  &gt;10),"",IF((ROUND(TRUNC(('TRI-3'!DP21  ),2),0))=10,"A+",IF((ROUND(TRUNC(('TRI-3'!DP21  ),2),0))=9,"A-",IF((ROUND(TRUNC(('TRI-3'!DP21   ),2),0))=8,"B+",IF((ROUND(TRUNC(('TRI-3'!DP21 ),2),0))=7,"B-",IF((ROUND(TRUNC(('TRI-3'!DP21  ),2),0))=6,"C+",IF((ROUND(TRUNC(('TRI-3'!DP21  ),2),0))=5,"C-",IF((ROUND(TRUNC(('TRI-3'!DP21  ),2),0))=4,"D+",IF((ROUND(TRUNC(('TRI-3'!DP21 ),2),0))=3,"D-",IF((ROUND(TRUNC(('TRI-3'!DP21 ),2),0))=2,"E+",IF((ROUND(TRUNC(('TRI-3'!DP21  ),2),0))&lt;=1,"E-","")))))))))))</f>
        <v/>
      </c>
      <c r="DQ21" s="51" t="str">
        <f>IF(OR('TRI-3'!DQ21 ="",'TRI-3'!DQ21&lt;0,'TRI-3'!DQ21  &gt;10),"",IF((ROUND(TRUNC(('TRI-3'!DQ21  ),2),0))=10,"A+",IF((ROUND(TRUNC(('TRI-3'!DQ21  ),2),0))=9,"A-",IF((ROUND(TRUNC(('TRI-3'!DQ21   ),2),0))=8,"B+",IF((ROUND(TRUNC(('TRI-3'!DQ21 ),2),0))=7,"B-",IF((ROUND(TRUNC(('TRI-3'!DQ21  ),2),0))=6,"C+",IF((ROUND(TRUNC(('TRI-3'!DQ21  ),2),0))=5,"C-",IF((ROUND(TRUNC(('TRI-3'!DQ21  ),2),0))=4,"D+",IF((ROUND(TRUNC(('TRI-3'!DQ21 ),2),0))=3,"D-",IF((ROUND(TRUNC(('TRI-3'!DQ21 ),2),0))=2,"E+",IF((ROUND(TRUNC(('TRI-3'!DQ21  ),2),0))&lt;=1,"E-","")))))))))))</f>
        <v/>
      </c>
      <c r="DR21" s="51" t="str">
        <f>IF(OR('TRI-3'!DR21 ="",'TRI-3'!DR21&lt;0,'TRI-3'!DR21  &gt;10),"",IF((ROUND(TRUNC(('TRI-3'!DR21  ),2),0))=10,"A+",IF((ROUND(TRUNC(('TRI-3'!DR21  ),2),0))=9,"A-",IF((ROUND(TRUNC(('TRI-3'!DR21   ),2),0))=8,"B+",IF((ROUND(TRUNC(('TRI-3'!DR21 ),2),0))=7,"B-",IF((ROUND(TRUNC(('TRI-3'!DR21  ),2),0))=6,"C+",IF((ROUND(TRUNC(('TRI-3'!DR21  ),2),0))=5,"C-",IF((ROUND(TRUNC(('TRI-3'!DR21  ),2),0))=4,"D+",IF((ROUND(TRUNC(('TRI-3'!DR21 ),2),0))=3,"D-",IF((ROUND(TRUNC(('TRI-3'!DR21 ),2),0))=2,"E+",IF((ROUND(TRUNC(('TRI-3'!DR21  ),2),0))&lt;=1,"E-","")))))))))))</f>
        <v/>
      </c>
      <c r="DS21" s="51" t="str">
        <f>IF(OR('TRI-3'!DS21 ="",'TRI-3'!DS21&lt;0,'TRI-3'!DS21  &gt;10),"",IF((ROUND(TRUNC(('TRI-3'!DS21  ),2),0))=10,"A+",IF((ROUND(TRUNC(('TRI-3'!DS21  ),2),0))=9,"A-",IF((ROUND(TRUNC(('TRI-3'!DS21   ),2),0))=8,"B+",IF((ROUND(TRUNC(('TRI-3'!DS21 ),2),0))=7,"B-",IF((ROUND(TRUNC(('TRI-3'!DS21  ),2),0))=6,"C+",IF((ROUND(TRUNC(('TRI-3'!DS21  ),2),0))=5,"C-",IF((ROUND(TRUNC(('TRI-3'!DS21  ),2),0))=4,"D+",IF((ROUND(TRUNC(('TRI-3'!DS21 ),2),0))=3,"D-",IF((ROUND(TRUNC(('TRI-3'!DS21 ),2),0))=2,"E+",IF((ROUND(TRUNC(('TRI-3'!DS21  ),2),0))&lt;=1,"E-","")))))))))))</f>
        <v/>
      </c>
      <c r="DT21" s="51" t="str">
        <f>IF(OR('TRI-3'!DT21 ="",'TRI-3'!DT21&lt;0,'TRI-3'!DT21  &gt;10),"",IF((ROUND(TRUNC(('TRI-3'!DT21  ),2),0))=10,"A+",IF((ROUND(TRUNC(('TRI-3'!DT21  ),2),0))=9,"A-",IF((ROUND(TRUNC(('TRI-3'!DT21   ),2),0))=8,"B+",IF((ROUND(TRUNC(('TRI-3'!DT21 ),2),0))=7,"B-",IF((ROUND(TRUNC(('TRI-3'!DT21  ),2),0))=6,"C+",IF((ROUND(TRUNC(('TRI-3'!DT21  ),2),0))=5,"C-",IF((ROUND(TRUNC(('TRI-3'!DT21  ),2),0))=4,"D+",IF((ROUND(TRUNC(('TRI-3'!DT21 ),2),0))=3,"D-",IF((ROUND(TRUNC(('TRI-3'!DT21 ),2),0))=2,"E+",IF((ROUND(TRUNC(('TRI-3'!DT21  ),2),0))&lt;=1,"E-","")))))))))))</f>
        <v/>
      </c>
      <c r="DU21" s="51" t="str">
        <f>IF(OR('TRI-3'!DU21 ="",'TRI-3'!DU21&lt;0,'TRI-3'!DU21  &gt;10),"",IF((ROUND(TRUNC(('TRI-3'!DU21  ),2),0))=10,"A+",IF((ROUND(TRUNC(('TRI-3'!DU21  ),2),0))=9,"A-",IF((ROUND(TRUNC(('TRI-3'!DU21   ),2),0))=8,"B+",IF((ROUND(TRUNC(('TRI-3'!DU21 ),2),0))=7,"B-",IF((ROUND(TRUNC(('TRI-3'!DU21  ),2),0))=6,"C+",IF((ROUND(TRUNC(('TRI-3'!DU21  ),2),0))=5,"C-",IF((ROUND(TRUNC(('TRI-3'!DU21  ),2),0))=4,"D+",IF((ROUND(TRUNC(('TRI-3'!DU21 ),2),0))=3,"D-",IF((ROUND(TRUNC(('TRI-3'!DU21 ),2),0))=2,"E+",IF((ROUND(TRUNC(('TRI-3'!DU21  ),2),0))&lt;=1,"E-","")))))))))))</f>
        <v/>
      </c>
      <c r="DV21" s="51" t="str">
        <f>IF(OR('TRI-3'!DV21 ="",'TRI-3'!DV21&lt;0,'TRI-3'!DV21  &gt;10),"",IF((ROUND(TRUNC(('TRI-3'!DV21  ),2),0))=10,"A+",IF((ROUND(TRUNC(('TRI-3'!DV21  ),2),0))=9,"A-",IF((ROUND(TRUNC(('TRI-3'!DV21   ),2),0))=8,"B+",IF((ROUND(TRUNC(('TRI-3'!DV21 ),2),0))=7,"B-",IF((ROUND(TRUNC(('TRI-3'!DV21  ),2),0))=6,"C+",IF((ROUND(TRUNC(('TRI-3'!DV21  ),2),0))=5,"C-",IF((ROUND(TRUNC(('TRI-3'!DV21  ),2),0))=4,"D+",IF((ROUND(TRUNC(('TRI-3'!DV21 ),2),0))=3,"D-",IF((ROUND(TRUNC(('TRI-3'!DV21 ),2),0))=2,"E+",IF((ROUND(TRUNC(('TRI-3'!DV21  ),2),0))&lt;=1,"E-","")))))))))))</f>
        <v/>
      </c>
      <c r="DW21" s="51" t="str">
        <f>IF(OR('TRI-3'!DW21 ="",'TRI-3'!DW21&lt;0,'TRI-3'!DW21  &gt;10),"",IF((ROUND(TRUNC(('TRI-3'!DW21  ),2),0))=10,"A+",IF((ROUND(TRUNC(('TRI-3'!DW21  ),2),0))=9,"A-",IF((ROUND(TRUNC(('TRI-3'!DW21   ),2),0))=8,"B+",IF((ROUND(TRUNC(('TRI-3'!DW21 ),2),0))=7,"B-",IF((ROUND(TRUNC(('TRI-3'!DW21  ),2),0))=6,"C+",IF((ROUND(TRUNC(('TRI-3'!DW21  ),2),0))=5,"C-",IF((ROUND(TRUNC(('TRI-3'!DW21  ),2),0))=4,"D+",IF((ROUND(TRUNC(('TRI-3'!DW21 ),2),0))=3,"D-",IF((ROUND(TRUNC(('TRI-3'!DW21 ),2),0))=2,"E+",IF((ROUND(TRUNC(('TRI-3'!DW21  ),2),0))&lt;=1,"E-","")))))))))))</f>
        <v/>
      </c>
      <c r="DX21" s="51" t="str">
        <f>IF(OR('TRI-3'!DX21 ="",'TRI-3'!DX21&lt;0,'TRI-3'!DX21  &gt;10),"",IF((ROUND(TRUNC(('TRI-3'!DX21  ),2),0))=10,"A+",IF((ROUND(TRUNC(('TRI-3'!DX21  ),2),0))=9,"A-",IF((ROUND(TRUNC(('TRI-3'!DX21   ),2),0))=8,"B+",IF((ROUND(TRUNC(('TRI-3'!DX21 ),2),0))=7,"B-",IF((ROUND(TRUNC(('TRI-3'!DX21  ),2),0))=6,"C+",IF((ROUND(TRUNC(('TRI-3'!DX21  ),2),0))=5,"C-",IF((ROUND(TRUNC(('TRI-3'!DX21  ),2),0))=4,"D+",IF((ROUND(TRUNC(('TRI-3'!DX21 ),2),0))=3,"D-",IF((ROUND(TRUNC(('TRI-3'!DX21 ),2),0))=2,"E+",IF((ROUND(TRUNC(('TRI-3'!DX21  ),2),0))&lt;=1,"E-","")))))))))))</f>
        <v/>
      </c>
      <c r="DY21" s="51" t="str">
        <f>IF(OR('TRI-3'!DY21 ="",'TRI-3'!DY21&lt;0,'TRI-3'!DY21  &gt;10),"",IF((ROUND(TRUNC(('TRI-3'!DY21  ),2),0))=10,"A+",IF((ROUND(TRUNC(('TRI-3'!DY21  ),2),0))=9,"A-",IF((ROUND(TRUNC(('TRI-3'!DY21   ),2),0))=8,"B+",IF((ROUND(TRUNC(('TRI-3'!DY21 ),2),0))=7,"B-",IF((ROUND(TRUNC(('TRI-3'!DY21  ),2),0))=6,"C+",IF((ROUND(TRUNC(('TRI-3'!DY21  ),2),0))=5,"C-",IF((ROUND(TRUNC(('TRI-3'!DY21  ),2),0))=4,"D+",IF((ROUND(TRUNC(('TRI-3'!DY21 ),2),0))=3,"D-",IF((ROUND(TRUNC(('TRI-3'!DY21 ),2),0))=2,"E+",IF((ROUND(TRUNC(('TRI-3'!DY21  ),2),0))&lt;=1,"E-","")))))))))))</f>
        <v/>
      </c>
      <c r="DZ21" s="51" t="str">
        <f>IF(OR('TRI-3'!DZ21 ="",'TRI-3'!DZ21&lt;0,'TRI-3'!DZ21  &gt;10),"",IF((ROUND(TRUNC(('TRI-3'!DZ21  ),2),0))=10,"A+",IF((ROUND(TRUNC(('TRI-3'!DZ21  ),2),0))=9,"A-",IF((ROUND(TRUNC(('TRI-3'!DZ21   ),2),0))=8,"B+",IF((ROUND(TRUNC(('TRI-3'!DZ21 ),2),0))=7,"B-",IF((ROUND(TRUNC(('TRI-3'!DZ21  ),2),0))=6,"C+",IF((ROUND(TRUNC(('TRI-3'!DZ21  ),2),0))=5,"C-",IF((ROUND(TRUNC(('TRI-3'!DZ21  ),2),0))=4,"D+",IF((ROUND(TRUNC(('TRI-3'!DZ21 ),2),0))=3,"D-",IF((ROUND(TRUNC(('TRI-3'!DZ21 ),2),0))=2,"E+",IF((ROUND(TRUNC(('TRI-3'!DZ21  ),2),0))&lt;=1,"E-","")))))))))))</f>
        <v/>
      </c>
      <c r="EA21" s="51" t="str">
        <f>IF(OR('TRI-3'!EA21 ="",'TRI-3'!EA21&lt;0,'TRI-3'!EA21  &gt;10),"",IF((ROUND(TRUNC(('TRI-3'!EA21  ),2),0))=10,"A+",IF((ROUND(TRUNC(('TRI-3'!EA21  ),2),0))=9,"A-",IF((ROUND(TRUNC(('TRI-3'!EA21   ),2),0))=8,"B+",IF((ROUND(TRUNC(('TRI-3'!EA21 ),2),0))=7,"B-",IF((ROUND(TRUNC(('TRI-3'!EA21  ),2),0))=6,"C+",IF((ROUND(TRUNC(('TRI-3'!EA21  ),2),0))=5,"C-",IF((ROUND(TRUNC(('TRI-3'!EA21  ),2),0))=4,"D+",IF((ROUND(TRUNC(('TRI-3'!EA21 ),2),0))=3,"D-",IF((ROUND(TRUNC(('TRI-3'!EA21 ),2),0))=2,"E+",IF((ROUND(TRUNC(('TRI-3'!EA21  ),2),0))&lt;=1,"E-","")))))))))))</f>
        <v/>
      </c>
      <c r="EB21" s="51" t="str">
        <f>IF(OR('TRI-3'!EB21 ="",'TRI-3'!EB21&lt;0,'TRI-3'!EB21  &gt;10),"",IF((ROUND(TRUNC(('TRI-3'!EB21  ),2),0))=10,"A+",IF((ROUND(TRUNC(('TRI-3'!EB21  ),2),0))=9,"A-",IF((ROUND(TRUNC(('TRI-3'!EB21   ),2),0))=8,"B+",IF((ROUND(TRUNC(('TRI-3'!EB21 ),2),0))=7,"B-",IF((ROUND(TRUNC(('TRI-3'!EB21  ),2),0))=6,"C+",IF((ROUND(TRUNC(('TRI-3'!EB21  ),2),0))=5,"C-",IF((ROUND(TRUNC(('TRI-3'!EB21  ),2),0))=4,"D+",IF((ROUND(TRUNC(('TRI-3'!EB21 ),2),0))=3,"D-",IF((ROUND(TRUNC(('TRI-3'!EB21 ),2),0))=2,"E+",IF((ROUND(TRUNC(('TRI-3'!EB21  ),2),0))&lt;=1,"E-","")))))))))))</f>
        <v/>
      </c>
      <c r="EC21" s="51" t="str">
        <f>IF(OR('TRI-3'!EC21 ="",'TRI-3'!EC21&lt;0,'TRI-3'!EC21  &gt;10),"",IF((ROUND(TRUNC(('TRI-3'!EC21  ),2),0))=10,"A+",IF((ROUND(TRUNC(('TRI-3'!EC21  ),2),0))=9,"A-",IF((ROUND(TRUNC(('TRI-3'!EC21   ),2),0))=8,"B+",IF((ROUND(TRUNC(('TRI-3'!EC21 ),2),0))=7,"B-",IF((ROUND(TRUNC(('TRI-3'!EC21  ),2),0))=6,"C+",IF((ROUND(TRUNC(('TRI-3'!EC21  ),2),0))=5,"C-",IF((ROUND(TRUNC(('TRI-3'!EC21  ),2),0))=4,"D+",IF((ROUND(TRUNC(('TRI-3'!EC21 ),2),0))=3,"D-",IF((ROUND(TRUNC(('TRI-3'!EC21 ),2),0))=2,"E+",IF((ROUND(TRUNC(('TRI-3'!EC21  ),2),0))&lt;=1,"E-","")))))))))))</f>
        <v/>
      </c>
      <c r="ED21" s="51" t="str">
        <f>IF(OR('TRI-3'!ED21 ="",'TRI-3'!ED21&lt;0,'TRI-3'!ED21  &gt;10),"",IF((ROUND(TRUNC(('TRI-3'!ED21  ),2),0))=10,"A+",IF((ROUND(TRUNC(('TRI-3'!ED21  ),2),0))=9,"A-",IF((ROUND(TRUNC(('TRI-3'!ED21   ),2),0))=8,"B+",IF((ROUND(TRUNC(('TRI-3'!ED21 ),2),0))=7,"B-",IF((ROUND(TRUNC(('TRI-3'!ED21  ),2),0))=6,"C+",IF((ROUND(TRUNC(('TRI-3'!ED21  ),2),0))=5,"C-",IF((ROUND(TRUNC(('TRI-3'!ED21  ),2),0))=4,"D+",IF((ROUND(TRUNC(('TRI-3'!ED21 ),2),0))=3,"D-",IF((ROUND(TRUNC(('TRI-3'!ED21 ),2),0))=2,"E+",IF((ROUND(TRUNC(('TRI-3'!ED21  ),2),0))&lt;=1,"E-","")))))))))))</f>
        <v/>
      </c>
      <c r="EE21" s="51" t="str">
        <f>IF(OR('TRI-3'!EE21 ="",'TRI-3'!EE21&lt;0,'TRI-3'!EE21  &gt;10),"",IF((ROUND(TRUNC(('TRI-3'!EE21  ),2),0))=10,"A+",IF((ROUND(TRUNC(('TRI-3'!EE21  ),2),0))=9,"A-",IF((ROUND(TRUNC(('TRI-3'!EE21   ),2),0))=8,"B+",IF((ROUND(TRUNC(('TRI-3'!EE21 ),2),0))=7,"B-",IF((ROUND(TRUNC(('TRI-3'!EE21  ),2),0))=6,"C+",IF((ROUND(TRUNC(('TRI-3'!EE21  ),2),0))=5,"C-",IF((ROUND(TRUNC(('TRI-3'!EE21  ),2),0))=4,"D+",IF((ROUND(TRUNC(('TRI-3'!EE21 ),2),0))=3,"D-",IF((ROUND(TRUNC(('TRI-3'!EE21 ),2),0))=2,"E+",IF((ROUND(TRUNC(('TRI-3'!EE21  ),2),0))&lt;=1,"E-","")))))))))))</f>
        <v/>
      </c>
      <c r="EF21" s="51" t="str">
        <f>IF(OR('TRI-3'!EF21 ="",'TRI-3'!EF21&lt;0,'TRI-3'!EF21  &gt;10),"",IF((ROUND(TRUNC(('TRI-3'!EF21  ),2),0))=10,"A+",IF((ROUND(TRUNC(('TRI-3'!EF21  ),2),0))=9,"A-",IF((ROUND(TRUNC(('TRI-3'!EF21   ),2),0))=8,"B+",IF((ROUND(TRUNC(('TRI-3'!EF21 ),2),0))=7,"B-",IF((ROUND(TRUNC(('TRI-3'!EF21  ),2),0))=6,"C+",IF((ROUND(TRUNC(('TRI-3'!EF21  ),2),0))=5,"C-",IF((ROUND(TRUNC(('TRI-3'!EF21  ),2),0))=4,"D+",IF((ROUND(TRUNC(('TRI-3'!EF21 ),2),0))=3,"D-",IF((ROUND(TRUNC(('TRI-3'!EF21 ),2),0))=2,"E+",IF((ROUND(TRUNC(('TRI-3'!EF21  ),2),0))&lt;=1,"E-","")))))))))))</f>
        <v/>
      </c>
      <c r="EG21" s="51" t="str">
        <f>IF(OR('TRI-3'!EG21 ="",'TRI-3'!EG21&lt;0,'TRI-3'!EG21  &gt;10),"",IF((ROUND(TRUNC(('TRI-3'!EG21  ),2),0))=10,"A+",IF((ROUND(TRUNC(('TRI-3'!EG21  ),2),0))=9,"A-",IF((ROUND(TRUNC(('TRI-3'!EG21   ),2),0))=8,"B+",IF((ROUND(TRUNC(('TRI-3'!EG21 ),2),0))=7,"B-",IF((ROUND(TRUNC(('TRI-3'!EG21  ),2),0))=6,"C+",IF((ROUND(TRUNC(('TRI-3'!EG21  ),2),0))=5,"C-",IF((ROUND(TRUNC(('TRI-3'!EG21  ),2),0))=4,"D+",IF((ROUND(TRUNC(('TRI-3'!EG21 ),2),0))=3,"D-",IF((ROUND(TRUNC(('TRI-3'!EG21 ),2),0))=2,"E+",IF((ROUND(TRUNC(('TRI-3'!EG21  ),2),0))&lt;=1,"E-","")))))))))))</f>
        <v/>
      </c>
      <c r="EH21" s="51" t="str">
        <f>IF(OR('TRI-3'!EH21 ="",'TRI-3'!EH21&lt;0,'TRI-3'!EH21  &gt;10),"",IF((ROUND(TRUNC(('TRI-3'!EH21  ),2),0))=10,"A+",IF((ROUND(TRUNC(('TRI-3'!EH21  ),2),0))=9,"A-",IF((ROUND(TRUNC(('TRI-3'!EH21   ),2),0))=8,"B+",IF((ROUND(TRUNC(('TRI-3'!EH21 ),2),0))=7,"B-",IF((ROUND(TRUNC(('TRI-3'!EH21  ),2),0))=6,"C+",IF((ROUND(TRUNC(('TRI-3'!EH21  ),2),0))=5,"C-",IF((ROUND(TRUNC(('TRI-3'!EH21  ),2),0))=4,"D+",IF((ROUND(TRUNC(('TRI-3'!EH21 ),2),0))=3,"D-",IF((ROUND(TRUNC(('TRI-3'!EH21 ),2),0))=2,"E+",IF((ROUND(TRUNC(('TRI-3'!EH21  ),2),0))&lt;=1,"E-","")))))))))))</f>
        <v/>
      </c>
      <c r="EI21" s="51" t="str">
        <f>IF(OR('TRI-3'!EI21 ="",'TRI-3'!EI21&lt;0,'TRI-3'!EI21  &gt;10),"",IF((ROUND(TRUNC(('TRI-3'!EI21  ),2),0))=10,"A+",IF((ROUND(TRUNC(('TRI-3'!EI21  ),2),0))=9,"A-",IF((ROUND(TRUNC(('TRI-3'!EI21   ),2),0))=8,"B+",IF((ROUND(TRUNC(('TRI-3'!EI21 ),2),0))=7,"B-",IF((ROUND(TRUNC(('TRI-3'!EI21  ),2),0))=6,"C+",IF((ROUND(TRUNC(('TRI-3'!EI21  ),2),0))=5,"C-",IF((ROUND(TRUNC(('TRI-3'!EI21  ),2),0))=4,"D+",IF((ROUND(TRUNC(('TRI-3'!EI21 ),2),0))=3,"D-",IF((ROUND(TRUNC(('TRI-3'!EI21 ),2),0))=2,"E+",IF((ROUND(TRUNC(('TRI-3'!EI21  ),2),0))&lt;=1,"E-","")))))))))))</f>
        <v/>
      </c>
      <c r="EJ21" s="51" t="str">
        <f>IF(OR('TRI-3'!EJ21 ="",'TRI-3'!EJ21&lt;0,'TRI-3'!EJ21  &gt;10),"",IF((ROUND(TRUNC(('TRI-3'!EJ21  ),2),0))=10,"A+",IF((ROUND(TRUNC(('TRI-3'!EJ21  ),2),0))=9,"A-",IF((ROUND(TRUNC(('TRI-3'!EJ21   ),2),0))=8,"B+",IF((ROUND(TRUNC(('TRI-3'!EJ21 ),2),0))=7,"B-",IF((ROUND(TRUNC(('TRI-3'!EJ21  ),2),0))=6,"C+",IF((ROUND(TRUNC(('TRI-3'!EJ21  ),2),0))=5,"C-",IF((ROUND(TRUNC(('TRI-3'!EJ21  ),2),0))=4,"D+",IF((ROUND(TRUNC(('TRI-3'!EJ21 ),2),0))=3,"D-",IF((ROUND(TRUNC(('TRI-3'!EJ21 ),2),0))=2,"E+",IF((ROUND(TRUNC(('TRI-3'!EJ21  ),2),0))&lt;=1,"E-","")))))))))))</f>
        <v/>
      </c>
      <c r="EK21" s="51" t="str">
        <f>IF(OR('TRI-3'!EK21 ="",'TRI-3'!EK21&lt;0,'TRI-3'!EK21  &gt;10),"",IF((ROUND(TRUNC(('TRI-3'!EK21  ),2),0))=10,"A+",IF((ROUND(TRUNC(('TRI-3'!EK21  ),2),0))=9,"A-",IF((ROUND(TRUNC(('TRI-3'!EK21   ),2),0))=8,"B+",IF((ROUND(TRUNC(('TRI-3'!EK21 ),2),0))=7,"B-",IF((ROUND(TRUNC(('TRI-3'!EK21  ),2),0))=6,"C+",IF((ROUND(TRUNC(('TRI-3'!EK21  ),2),0))=5,"C-",IF((ROUND(TRUNC(('TRI-3'!EK21  ),2),0))=4,"D+",IF((ROUND(TRUNC(('TRI-3'!EK21 ),2),0))=3,"D-",IF((ROUND(TRUNC(('TRI-3'!EK21 ),2),0))=2,"E+",IF((ROUND(TRUNC(('TRI-3'!EK21  ),2),0))&lt;=1,"E-","")))))))))))</f>
        <v/>
      </c>
      <c r="EL21" s="51" t="str">
        <f>IF(OR('TRI-3'!EL21 ="",'TRI-3'!EL21&lt;0,'TRI-3'!EL21  &gt;10),"",IF((ROUND(TRUNC(('TRI-3'!EL21  ),2),0))=10,"A+",IF((ROUND(TRUNC(('TRI-3'!EL21  ),2),0))=9,"A-",IF((ROUND(TRUNC(('TRI-3'!EL21   ),2),0))=8,"B+",IF((ROUND(TRUNC(('TRI-3'!EL21 ),2),0))=7,"B-",IF((ROUND(TRUNC(('TRI-3'!EL21  ),2),0))=6,"C+",IF((ROUND(TRUNC(('TRI-3'!EL21  ),2),0))=5,"C-",IF((ROUND(TRUNC(('TRI-3'!EL21  ),2),0))=4,"D+",IF((ROUND(TRUNC(('TRI-3'!EL21 ),2),0))=3,"D-",IF((ROUND(TRUNC(('TRI-3'!EL21 ),2),0))=2,"E+",IF((ROUND(TRUNC(('TRI-3'!EL21  ),2),0))&lt;=1,"E-","")))))))))))</f>
        <v/>
      </c>
      <c r="EM21" s="51" t="str">
        <f>IF(OR('TRI-3'!EM21 ="",'TRI-3'!EM21&lt;0,'TRI-3'!EM21  &gt;10),"",IF((ROUND(TRUNC(('TRI-3'!EM21  ),2),0))=10,"A+",IF((ROUND(TRUNC(('TRI-3'!EM21  ),2),0))=9,"A-",IF((ROUND(TRUNC(('TRI-3'!EM21   ),2),0))=8,"B+",IF((ROUND(TRUNC(('TRI-3'!EM21 ),2),0))=7,"B-",IF((ROUND(TRUNC(('TRI-3'!EM21  ),2),0))=6,"C+",IF((ROUND(TRUNC(('TRI-3'!EM21  ),2),0))=5,"C-",IF((ROUND(TRUNC(('TRI-3'!EM21  ),2),0))=4,"D+",IF((ROUND(TRUNC(('TRI-3'!EM21 ),2),0))=3,"D-",IF((ROUND(TRUNC(('TRI-3'!EM21 ),2),0))=2,"E+",IF((ROUND(TRUNC(('TRI-3'!EM21  ),2),0))&lt;=1,"E-","")))))))))))</f>
        <v/>
      </c>
      <c r="EN21" s="51" t="str">
        <f>IF(OR('TRI-3'!EN21 ="",'TRI-3'!EN21&lt;0,'TRI-3'!EN21  &gt;10),"",IF((ROUND(TRUNC(('TRI-3'!EN21  ),2),0))=10,"A+",IF((ROUND(TRUNC(('TRI-3'!EN21  ),2),0))=9,"A-",IF((ROUND(TRUNC(('TRI-3'!EN21   ),2),0))=8,"B+",IF((ROUND(TRUNC(('TRI-3'!EN21 ),2),0))=7,"B-",IF((ROUND(TRUNC(('TRI-3'!EN21  ),2),0))=6,"C+",IF((ROUND(TRUNC(('TRI-3'!EN21  ),2),0))=5,"C-",IF((ROUND(TRUNC(('TRI-3'!EN21  ),2),0))=4,"D+",IF((ROUND(TRUNC(('TRI-3'!EN21 ),2),0))=3,"D-",IF((ROUND(TRUNC(('TRI-3'!EN21 ),2),0))=2,"E+",IF((ROUND(TRUNC(('TRI-3'!EN21  ),2),0))&lt;=1,"E-","")))))))))))</f>
        <v/>
      </c>
      <c r="EO21" s="51" t="str">
        <f>IF(OR('TRI-3'!EO21 ="",'TRI-3'!EO21&lt;0,'TRI-3'!EO21  &gt;10),"",IF((ROUND(TRUNC(('TRI-3'!EO21  ),2),0))=10,"A+",IF((ROUND(TRUNC(('TRI-3'!EO21  ),2),0))=9,"A-",IF((ROUND(TRUNC(('TRI-3'!EO21   ),2),0))=8,"B+",IF((ROUND(TRUNC(('TRI-3'!EO21 ),2),0))=7,"B-",IF((ROUND(TRUNC(('TRI-3'!EO21  ),2),0))=6,"C+",IF((ROUND(TRUNC(('TRI-3'!EO21  ),2),0))=5,"C-",IF((ROUND(TRUNC(('TRI-3'!EO21  ),2),0))=4,"D+",IF((ROUND(TRUNC(('TRI-3'!EO21 ),2),0))=3,"D-",IF((ROUND(TRUNC(('TRI-3'!EO21 ),2),0))=2,"E+",IF((ROUND(TRUNC(('TRI-3'!EO21  ),2),0))&lt;=1,"E-","")))))))))))</f>
        <v/>
      </c>
      <c r="EP21" s="51" t="str">
        <f>IF(OR('TRI-3'!EP21 ="",'TRI-3'!EP21&lt;0,'TRI-3'!EP21  &gt;10),"",IF((ROUND(TRUNC(('TRI-3'!EP21  ),2),0))=10,"A+",IF((ROUND(TRUNC(('TRI-3'!EP21  ),2),0))=9,"A-",IF((ROUND(TRUNC(('TRI-3'!EP21   ),2),0))=8,"B+",IF((ROUND(TRUNC(('TRI-3'!EP21 ),2),0))=7,"B-",IF((ROUND(TRUNC(('TRI-3'!EP21  ),2),0))=6,"C+",IF((ROUND(TRUNC(('TRI-3'!EP21  ),2),0))=5,"C-",IF((ROUND(TRUNC(('TRI-3'!EP21  ),2),0))=4,"D+",IF((ROUND(TRUNC(('TRI-3'!EP21 ),2),0))=3,"D-",IF((ROUND(TRUNC(('TRI-3'!EP21 ),2),0))=2,"E+",IF((ROUND(TRUNC(('TRI-3'!EP21  ),2),0))&lt;=1,"E-","")))))))))))</f>
        <v/>
      </c>
      <c r="EQ21" s="51" t="str">
        <f>IF(OR('TRI-3'!EQ21 ="",'TRI-3'!EQ21&lt;0,'TRI-3'!EQ21  &gt;10),"",IF((ROUND(TRUNC(('TRI-3'!EQ21  ),2),0))=10,"A+",IF((ROUND(TRUNC(('TRI-3'!EQ21  ),2),0))=9,"A-",IF((ROUND(TRUNC(('TRI-3'!EQ21   ),2),0))=8,"B+",IF((ROUND(TRUNC(('TRI-3'!EQ21 ),2),0))=7,"B-",IF((ROUND(TRUNC(('TRI-3'!EQ21  ),2),0))=6,"C+",IF((ROUND(TRUNC(('TRI-3'!EQ21  ),2),0))=5,"C-",IF((ROUND(TRUNC(('TRI-3'!EQ21  ),2),0))=4,"D+",IF((ROUND(TRUNC(('TRI-3'!EQ21 ),2),0))=3,"D-",IF((ROUND(TRUNC(('TRI-3'!EQ21 ),2),0))=2,"E+",IF((ROUND(TRUNC(('TRI-3'!EQ21  ),2),0))&lt;=1,"E-","")))))))))))</f>
        <v/>
      </c>
      <c r="ER21" s="51" t="str">
        <f>IF(OR('TRI-3'!ER21 ="",'TRI-3'!ER21&lt;0,'TRI-3'!ER21  &gt;10),"",IF((ROUND(TRUNC(('TRI-3'!ER21  ),2),0))=10,"A+",IF((ROUND(TRUNC(('TRI-3'!ER21  ),2),0))=9,"A-",IF((ROUND(TRUNC(('TRI-3'!ER21   ),2),0))=8,"B+",IF((ROUND(TRUNC(('TRI-3'!ER21 ),2),0))=7,"B-",IF((ROUND(TRUNC(('TRI-3'!ER21  ),2),0))=6,"C+",IF((ROUND(TRUNC(('TRI-3'!ER21  ),2),0))=5,"C-",IF((ROUND(TRUNC(('TRI-3'!ER21  ),2),0))=4,"D+",IF((ROUND(TRUNC(('TRI-3'!ER21 ),2),0))=3,"D-",IF((ROUND(TRUNC(('TRI-3'!ER21 ),2),0))=2,"E+",IF((ROUND(TRUNC(('TRI-3'!ER21  ),2),0))&lt;=1,"E-","")))))))))))</f>
        <v/>
      </c>
      <c r="ES21" s="51" t="str">
        <f>IF(OR('TRI-3'!ES21 ="",'TRI-3'!ES21&lt;0,'TRI-3'!ES21  &gt;10),"",IF((ROUND(TRUNC(('TRI-3'!ES21  ),2),0))=10,"A+",IF((ROUND(TRUNC(('TRI-3'!ES21  ),2),0))=9,"A-",IF((ROUND(TRUNC(('TRI-3'!ES21   ),2),0))=8,"B+",IF((ROUND(TRUNC(('TRI-3'!ES21 ),2),0))=7,"B-",IF((ROUND(TRUNC(('TRI-3'!ES21  ),2),0))=6,"C+",IF((ROUND(TRUNC(('TRI-3'!ES21  ),2),0))=5,"C-",IF((ROUND(TRUNC(('TRI-3'!ES21  ),2),0))=4,"D+",IF((ROUND(TRUNC(('TRI-3'!ES21 ),2),0))=3,"D-",IF((ROUND(TRUNC(('TRI-3'!ES21 ),2),0))=2,"E+",IF((ROUND(TRUNC(('TRI-3'!ES21  ),2),0))&lt;=1,"E-","")))))))))))</f>
        <v/>
      </c>
      <c r="ET21" s="51" t="str">
        <f>IF('TRI-3'!ET21 ="","",'TRI-3'!ET21 )</f>
        <v/>
      </c>
      <c r="EU21" s="51" t="str">
        <f>IF('TRI-3'!EU21 ="","",'TRI-3'!EU21 )</f>
        <v/>
      </c>
      <c r="EV21" s="51" t="str">
        <f>IF('TRI-3'!EV21 ="","",'TRI-3'!EV21 )</f>
        <v/>
      </c>
      <c r="EW21" s="51" t="str">
        <f>IF('TRI-3'!EW21 ="","",'TRI-3'!EW21 )</f>
        <v/>
      </c>
      <c r="EX21" s="51" t="str">
        <f>IF('TRI-3'!EX21 ="","",'TRI-3'!EX21 )</f>
        <v/>
      </c>
      <c r="EY21" s="51" t="str">
        <f>IF('TRI-3'!EY21 ="","",'TRI-3'!EY21 )</f>
        <v/>
      </c>
      <c r="EZ21" s="51" t="str">
        <f>IF('TRI-3'!EZ21 ="","",'TRI-3'!EZ21 )</f>
        <v/>
      </c>
      <c r="FA21" s="51" t="str">
        <f>IF('TRI-3'!FA21 ="","",'TRI-3'!FA21 )</f>
        <v/>
      </c>
      <c r="FB21" s="51" t="str">
        <f>IF('TRI-3'!FB21 ="","",'TRI-3'!FB21 )</f>
        <v/>
      </c>
      <c r="FC21" s="51" t="str">
        <f>IF('TRI-3'!FC21 ="","",'TRI-3'!FC21 )</f>
        <v/>
      </c>
      <c r="FD21" s="51">
        <f>IF('TRI-3'!FD21 ="","",'TRI-3'!FD21 )</f>
        <v>0</v>
      </c>
      <c r="FE21" s="51" t="str">
        <f>IF('TRI-3'!FE21 ="","",'TRI-3'!FE21 )</f>
        <v/>
      </c>
      <c r="FF21" s="51" t="str">
        <f>IF('TRI-3'!FF21 ="","",'TRI-3'!FF21 )</f>
        <v/>
      </c>
      <c r="FG21" s="51" t="str">
        <f>IF('TRI-3'!FG21 ="","",'TRI-3'!FG21 )</f>
        <v/>
      </c>
      <c r="FH21" s="51" t="str">
        <f>IF('TRI-3'!FH21 ="","",'TRI-3'!FH21 )</f>
        <v/>
      </c>
    </row>
    <row r="22" spans="1:164 16322:16326" ht="21" customHeight="1">
      <c r="B22" s="53">
        <v>5</v>
      </c>
      <c r="C22" s="272" t="str">
        <f>IF(NOTAS!E25&gt;"",NOTAS!E25,"")</f>
        <v>CEDEÑO AGUIRRE KEYLOR DEMIR</v>
      </c>
      <c r="D22" s="273"/>
      <c r="E22" s="273"/>
      <c r="F22" s="274"/>
      <c r="G22" s="51" t="str">
        <f>IF(OR('TRI-3'!G22 ="",'TRI-3'!G22&lt;0,'TRI-3'!G22  &gt;10),"",IF((ROUND(TRUNC(('TRI-3'!G22  ),2),0))=10,"A+",IF((ROUND(TRUNC(('TRI-3'!G22  ),2),0))=9,"A-",IF((ROUND(TRUNC(('TRI-3'!G22   ),2),0))=8,"B+",IF((ROUND(TRUNC(('TRI-3'!G22 ),2),0))=7,"B-",IF((ROUND(TRUNC(('TRI-3'!G22  ),2),0))=6,"C+",IF((ROUND(TRUNC(('TRI-3'!G22  ),2),0))=5,"C-",IF((ROUND(TRUNC(('TRI-3'!G22  ),2),0))=4,"D+",IF((ROUND(TRUNC(('TRI-3'!G22 ),2),0))=3,"D-",IF((ROUND(TRUNC(('TRI-3'!G22 ),2),0))=2,"E+",IF((ROUND(TRUNC(('TRI-3'!G22  ),2),0))&lt;=1,"E-","")))))))))))</f>
        <v/>
      </c>
      <c r="H22" s="51" t="str">
        <f>IF(OR('TRI-3'!H22 ="",'TRI-3'!H22&lt;0,'TRI-3'!H22  &gt;10),"",IF((ROUND(TRUNC(('TRI-3'!H22  ),2),0))=10,"A+",IF((ROUND(TRUNC(('TRI-3'!H22  ),2),0))=9,"A-",IF((ROUND(TRUNC(('TRI-3'!H22   ),2),0))=8,"B+",IF((ROUND(TRUNC(('TRI-3'!H22 ),2),0))=7,"B-",IF((ROUND(TRUNC(('TRI-3'!H22  ),2),0))=6,"C+",IF((ROUND(TRUNC(('TRI-3'!H22  ),2),0))=5,"C-",IF((ROUND(TRUNC(('TRI-3'!H22  ),2),0))=4,"D+",IF((ROUND(TRUNC(('TRI-3'!H22 ),2),0))=3,"D-",IF((ROUND(TRUNC(('TRI-3'!H22 ),2),0))=2,"E+",IF((ROUND(TRUNC(('TRI-3'!H22  ),2),0))&lt;=1,"E-","")))))))))))</f>
        <v/>
      </c>
      <c r="I22" s="51" t="str">
        <f>IF(OR('TRI-3'!I22 ="",'TRI-3'!I22&lt;0,'TRI-3'!I22  &gt;10),"",IF((ROUND(TRUNC(('TRI-3'!I22  ),2),0))=10,"A+",IF((ROUND(TRUNC(('TRI-3'!I22  ),2),0))=9,"A-",IF((ROUND(TRUNC(('TRI-3'!I22   ),2),0))=8,"B+",IF((ROUND(TRUNC(('TRI-3'!I22 ),2),0))=7,"B-",IF((ROUND(TRUNC(('TRI-3'!I22  ),2),0))=6,"C+",IF((ROUND(TRUNC(('TRI-3'!I22  ),2),0))=5,"C-",IF((ROUND(TRUNC(('TRI-3'!I22  ),2),0))=4,"D+",IF((ROUND(TRUNC(('TRI-3'!I22 ),2),0))=3,"D-",IF((ROUND(TRUNC(('TRI-3'!I22 ),2),0))=2,"E+",IF((ROUND(TRUNC(('TRI-3'!I22  ),2),0))&lt;=1,"E-","")))))))))))</f>
        <v/>
      </c>
      <c r="J22" s="51" t="str">
        <f>IF(OR('TRI-3'!J22 ="",'TRI-3'!J22&lt;0,'TRI-3'!J22  &gt;10),"",IF((ROUND(TRUNC(('TRI-3'!J22  ),2),0))=10,"A+",IF((ROUND(TRUNC(('TRI-3'!J22  ),2),0))=9,"A-",IF((ROUND(TRUNC(('TRI-3'!J22   ),2),0))=8,"B+",IF((ROUND(TRUNC(('TRI-3'!J22 ),2),0))=7,"B-",IF((ROUND(TRUNC(('TRI-3'!J22  ),2),0))=6,"C+",IF((ROUND(TRUNC(('TRI-3'!J22  ),2),0))=5,"C-",IF((ROUND(TRUNC(('TRI-3'!J22  ),2),0))=4,"D+",IF((ROUND(TRUNC(('TRI-3'!J22 ),2),0))=3,"D-",IF((ROUND(TRUNC(('TRI-3'!J22 ),2),0))=2,"E+",IF((ROUND(TRUNC(('TRI-3'!J22  ),2),0))&lt;=1,"E-","")))))))))))</f>
        <v/>
      </c>
      <c r="K22" s="51" t="str">
        <f>IF(OR('TRI-3'!K22 ="",'TRI-3'!K22&lt;0,'TRI-3'!K22  &gt;10),"",IF((ROUND(TRUNC(('TRI-3'!K22  ),2),0))=10,"A+",IF((ROUND(TRUNC(('TRI-3'!K22  ),2),0))=9,"A-",IF((ROUND(TRUNC(('TRI-3'!K22   ),2),0))=8,"B+",IF((ROUND(TRUNC(('TRI-3'!K22 ),2),0))=7,"B-",IF((ROUND(TRUNC(('TRI-3'!K22  ),2),0))=6,"C+",IF((ROUND(TRUNC(('TRI-3'!K22  ),2),0))=5,"C-",IF((ROUND(TRUNC(('TRI-3'!K22  ),2),0))=4,"D+",IF((ROUND(TRUNC(('TRI-3'!K22 ),2),0))=3,"D-",IF((ROUND(TRUNC(('TRI-3'!K22 ),2),0))=2,"E+",IF((ROUND(TRUNC(('TRI-3'!K22  ),2),0))&lt;=1,"E-","")))))))))))</f>
        <v/>
      </c>
      <c r="L22" s="51" t="str">
        <f>IF(OR('TRI-3'!L22 ="",'TRI-3'!L22&lt;0,'TRI-3'!L22  &gt;10),"",IF((ROUND(TRUNC(('TRI-3'!L22  ),2),0))=10,"A+",IF((ROUND(TRUNC(('TRI-3'!L22  ),2),0))=9,"A-",IF((ROUND(TRUNC(('TRI-3'!L22   ),2),0))=8,"B+",IF((ROUND(TRUNC(('TRI-3'!L22 ),2),0))=7,"B-",IF((ROUND(TRUNC(('TRI-3'!L22  ),2),0))=6,"C+",IF((ROUND(TRUNC(('TRI-3'!L22  ),2),0))=5,"C-",IF((ROUND(TRUNC(('TRI-3'!L22  ),2),0))=4,"D+",IF((ROUND(TRUNC(('TRI-3'!L22 ),2),0))=3,"D-",IF((ROUND(TRUNC(('TRI-3'!L22 ),2),0))=2,"E+",IF((ROUND(TRUNC(('TRI-3'!L22  ),2),0))&lt;=1,"E-","")))))))))))</f>
        <v/>
      </c>
      <c r="M22" s="51" t="str">
        <f>IF(OR('TRI-3'!M22 ="",'TRI-3'!M22&lt;0,'TRI-3'!M22  &gt;10),"",IF((ROUND(TRUNC(('TRI-3'!M22  ),2),0))=10,"A+",IF((ROUND(TRUNC(('TRI-3'!M22  ),2),0))=9,"A-",IF((ROUND(TRUNC(('TRI-3'!M22   ),2),0))=8,"B+",IF((ROUND(TRUNC(('TRI-3'!M22 ),2),0))=7,"B-",IF((ROUND(TRUNC(('TRI-3'!M22  ),2),0))=6,"C+",IF((ROUND(TRUNC(('TRI-3'!M22  ),2),0))=5,"C-",IF((ROUND(TRUNC(('TRI-3'!M22  ),2),0))=4,"D+",IF((ROUND(TRUNC(('TRI-3'!M22 ),2),0))=3,"D-",IF((ROUND(TRUNC(('TRI-3'!M22 ),2),0))=2,"E+",IF((ROUND(TRUNC(('TRI-3'!M22  ),2),0))&lt;=1,"E-","")))))))))))</f>
        <v/>
      </c>
      <c r="N22" s="51" t="str">
        <f>IF(OR('TRI-3'!N22 ="",'TRI-3'!N22&lt;0,'TRI-3'!N22  &gt;10),"",IF((ROUND(TRUNC(('TRI-3'!N22  ),2),0))=10,"A+",IF((ROUND(TRUNC(('TRI-3'!N22  ),2),0))=9,"A-",IF((ROUND(TRUNC(('TRI-3'!N22   ),2),0))=8,"B+",IF((ROUND(TRUNC(('TRI-3'!N22 ),2),0))=7,"B-",IF((ROUND(TRUNC(('TRI-3'!N22  ),2),0))=6,"C+",IF((ROUND(TRUNC(('TRI-3'!N22  ),2),0))=5,"C-",IF((ROUND(TRUNC(('TRI-3'!N22  ),2),0))=4,"D+",IF((ROUND(TRUNC(('TRI-3'!N22 ),2),0))=3,"D-",IF((ROUND(TRUNC(('TRI-3'!N22 ),2),0))=2,"E+",IF((ROUND(TRUNC(('TRI-3'!N22  ),2),0))&lt;=1,"E-","")))))))))))</f>
        <v/>
      </c>
      <c r="O22" s="51" t="str">
        <f>IF(OR('TRI-3'!O22 ="",'TRI-3'!O22&lt;0,'TRI-3'!O22  &gt;10),"",IF((ROUND(TRUNC(('TRI-3'!O22  ),2),0))=10,"A+",IF((ROUND(TRUNC(('TRI-3'!O22  ),2),0))=9,"A-",IF((ROUND(TRUNC(('TRI-3'!O22   ),2),0))=8,"B+",IF((ROUND(TRUNC(('TRI-3'!O22 ),2),0))=7,"B-",IF((ROUND(TRUNC(('TRI-3'!O22  ),2),0))=6,"C+",IF((ROUND(TRUNC(('TRI-3'!O22  ),2),0))=5,"C-",IF((ROUND(TRUNC(('TRI-3'!O22  ),2),0))=4,"D+",IF((ROUND(TRUNC(('TRI-3'!O22 ),2),0))=3,"D-",IF((ROUND(TRUNC(('TRI-3'!O22 ),2),0))=2,"E+",IF((ROUND(TRUNC(('TRI-3'!O22  ),2),0))&lt;=1,"E-","")))))))))))</f>
        <v/>
      </c>
      <c r="P22" s="51" t="str">
        <f>IF(OR('TRI-3'!P22 ="",'TRI-3'!P22&lt;0,'TRI-3'!P22  &gt;10),"",IF((ROUND(TRUNC(('TRI-3'!P22  ),2),0))=10,"A+",IF((ROUND(TRUNC(('TRI-3'!P22  ),2),0))=9,"A-",IF((ROUND(TRUNC(('TRI-3'!P22   ),2),0))=8,"B+",IF((ROUND(TRUNC(('TRI-3'!P22 ),2),0))=7,"B-",IF((ROUND(TRUNC(('TRI-3'!P22  ),2),0))=6,"C+",IF((ROUND(TRUNC(('TRI-3'!P22  ),2),0))=5,"C-",IF((ROUND(TRUNC(('TRI-3'!P22  ),2),0))=4,"D+",IF((ROUND(TRUNC(('TRI-3'!P22 ),2),0))=3,"D-",IF((ROUND(TRUNC(('TRI-3'!P22 ),2),0))=2,"E+",IF((ROUND(TRUNC(('TRI-3'!P22  ),2),0))&lt;=1,"E-","")))))))))))</f>
        <v/>
      </c>
      <c r="Q22" s="51" t="str">
        <f>IF(OR('TRI-3'!Q22 ="",'TRI-3'!Q22&lt;0,'TRI-3'!Q22  &gt;10),"",IF((ROUND(TRUNC(('TRI-3'!Q22  ),2),0))=10,"A+",IF((ROUND(TRUNC(('TRI-3'!Q22  ),2),0))=9,"A-",IF((ROUND(TRUNC(('TRI-3'!Q22   ),2),0))=8,"B+",IF((ROUND(TRUNC(('TRI-3'!Q22 ),2),0))=7,"B-",IF((ROUND(TRUNC(('TRI-3'!Q22  ),2),0))=6,"C+",IF((ROUND(TRUNC(('TRI-3'!Q22  ),2),0))=5,"C-",IF((ROUND(TRUNC(('TRI-3'!Q22  ),2),0))=4,"D+",IF((ROUND(TRUNC(('TRI-3'!Q22 ),2),0))=3,"D-",IF((ROUND(TRUNC(('TRI-3'!Q22 ),2),0))=2,"E+",IF((ROUND(TRUNC(('TRI-3'!Q22  ),2),0))&lt;=1,"E-","")))))))))))</f>
        <v/>
      </c>
      <c r="R22" s="51" t="str">
        <f>IF(OR('TRI-3'!R22 ="",'TRI-3'!R22&lt;0,'TRI-3'!R22  &gt;10),"",IF((ROUND(TRUNC(('TRI-3'!R22  ),2),0))=10,"A+",IF((ROUND(TRUNC(('TRI-3'!R22  ),2),0))=9,"A-",IF((ROUND(TRUNC(('TRI-3'!R22   ),2),0))=8,"B+",IF((ROUND(TRUNC(('TRI-3'!R22 ),2),0))=7,"B-",IF((ROUND(TRUNC(('TRI-3'!R22  ),2),0))=6,"C+",IF((ROUND(TRUNC(('TRI-3'!R22  ),2),0))=5,"C-",IF((ROUND(TRUNC(('TRI-3'!R22  ),2),0))=4,"D+",IF((ROUND(TRUNC(('TRI-3'!R22 ),2),0))=3,"D-",IF((ROUND(TRUNC(('TRI-3'!R22 ),2),0))=2,"E+",IF((ROUND(TRUNC(('TRI-3'!R22  ),2),0))&lt;=1,"E-","")))))))))))</f>
        <v/>
      </c>
      <c r="S22" s="51" t="str">
        <f>IF(OR('TRI-3'!S22 ="",'TRI-3'!S22&lt;0,'TRI-3'!S22  &gt;10),"",IF((ROUND(TRUNC(('TRI-3'!S22  ),2),0))=10,"A+",IF((ROUND(TRUNC(('TRI-3'!S22  ),2),0))=9,"A-",IF((ROUND(TRUNC(('TRI-3'!S22   ),2),0))=8,"B+",IF((ROUND(TRUNC(('TRI-3'!S22 ),2),0))=7,"B-",IF((ROUND(TRUNC(('TRI-3'!S22  ),2),0))=6,"C+",IF((ROUND(TRUNC(('TRI-3'!S22  ),2),0))=5,"C-",IF((ROUND(TRUNC(('TRI-3'!S22  ),2),0))=4,"D+",IF((ROUND(TRUNC(('TRI-3'!S22 ),2),0))=3,"D-",IF((ROUND(TRUNC(('TRI-3'!S22 ),2),0))=2,"E+",IF((ROUND(TRUNC(('TRI-3'!S22  ),2),0))&lt;=1,"E-","")))))))))))</f>
        <v/>
      </c>
      <c r="T22" s="51" t="str">
        <f>IF(OR('TRI-3'!T22 ="",'TRI-3'!T22&lt;0,'TRI-3'!T22  &gt;10),"",IF((ROUND(TRUNC(('TRI-3'!T22  ),2),0))=10,"A+",IF((ROUND(TRUNC(('TRI-3'!T22  ),2),0))=9,"A-",IF((ROUND(TRUNC(('TRI-3'!T22   ),2),0))=8,"B+",IF((ROUND(TRUNC(('TRI-3'!T22 ),2),0))=7,"B-",IF((ROUND(TRUNC(('TRI-3'!T22  ),2),0))=6,"C+",IF((ROUND(TRUNC(('TRI-3'!T22  ),2),0))=5,"C-",IF((ROUND(TRUNC(('TRI-3'!T22  ),2),0))=4,"D+",IF((ROUND(TRUNC(('TRI-3'!T22 ),2),0))=3,"D-",IF((ROUND(TRUNC(('TRI-3'!T22 ),2),0))=2,"E+",IF((ROUND(TRUNC(('TRI-3'!T22  ),2),0))&lt;=1,"E-","")))))))))))</f>
        <v/>
      </c>
      <c r="U22" s="51" t="str">
        <f>IF(OR('TRI-3'!U22 ="",'TRI-3'!U22&lt;0,'TRI-3'!U22  &gt;10),"",IF((ROUND(TRUNC(('TRI-3'!U22  ),2),0))=10,"A+",IF((ROUND(TRUNC(('TRI-3'!U22  ),2),0))=9,"A-",IF((ROUND(TRUNC(('TRI-3'!U22   ),2),0))=8,"B+",IF((ROUND(TRUNC(('TRI-3'!U22 ),2),0))=7,"B-",IF((ROUND(TRUNC(('TRI-3'!U22  ),2),0))=6,"C+",IF((ROUND(TRUNC(('TRI-3'!U22  ),2),0))=5,"C-",IF((ROUND(TRUNC(('TRI-3'!U22  ),2),0))=4,"D+",IF((ROUND(TRUNC(('TRI-3'!U22 ),2),0))=3,"D-",IF((ROUND(TRUNC(('TRI-3'!U22 ),2),0))=2,"E+",IF((ROUND(TRUNC(('TRI-3'!U22  ),2),0))&lt;=1,"E-","")))))))))))</f>
        <v/>
      </c>
      <c r="V22" s="51" t="str">
        <f>IF(OR('TRI-3'!V22 ="",'TRI-3'!V22&lt;0,'TRI-3'!V22  &gt;10),"",IF((ROUND(TRUNC(('TRI-3'!V22  ),2),0))=10,"A+",IF((ROUND(TRUNC(('TRI-3'!V22  ),2),0))=9,"A-",IF((ROUND(TRUNC(('TRI-3'!V22   ),2),0))=8,"B+",IF((ROUND(TRUNC(('TRI-3'!V22 ),2),0))=7,"B-",IF((ROUND(TRUNC(('TRI-3'!V22  ),2),0))=6,"C+",IF((ROUND(TRUNC(('TRI-3'!V22  ),2),0))=5,"C-",IF((ROUND(TRUNC(('TRI-3'!V22  ),2),0))=4,"D+",IF((ROUND(TRUNC(('TRI-3'!V22 ),2),0))=3,"D-",IF((ROUND(TRUNC(('TRI-3'!V22 ),2),0))=2,"E+",IF((ROUND(TRUNC(('TRI-3'!V22  ),2),0))&lt;=1,"E-","")))))))))))</f>
        <v/>
      </c>
      <c r="W22" s="51" t="str">
        <f>IF(OR('TRI-3'!W22 ="",'TRI-3'!W22&lt;0,'TRI-3'!W22  &gt;10),"",IF((ROUND(TRUNC(('TRI-3'!W22  ),2),0))=10,"A+",IF((ROUND(TRUNC(('TRI-3'!W22  ),2),0))=9,"A-",IF((ROUND(TRUNC(('TRI-3'!W22   ),2),0))=8,"B+",IF((ROUND(TRUNC(('TRI-3'!W22 ),2),0))=7,"B-",IF((ROUND(TRUNC(('TRI-3'!W22  ),2),0))=6,"C+",IF((ROUND(TRUNC(('TRI-3'!W22  ),2),0))=5,"C-",IF((ROUND(TRUNC(('TRI-3'!W22  ),2),0))=4,"D+",IF((ROUND(TRUNC(('TRI-3'!W22 ),2),0))=3,"D-",IF((ROUND(TRUNC(('TRI-3'!W22 ),2),0))=2,"E+",IF((ROUND(TRUNC(('TRI-3'!W22  ),2),0))&lt;=1,"E-","")))))))))))</f>
        <v/>
      </c>
      <c r="X22" s="51" t="str">
        <f>IF(OR('TRI-3'!X22 ="",'TRI-3'!X22&lt;0,'TRI-3'!X22  &gt;10),"",IF((ROUND(TRUNC(('TRI-3'!X22  ),2),0))=10,"A+",IF((ROUND(TRUNC(('TRI-3'!X22  ),2),0))=9,"A-",IF((ROUND(TRUNC(('TRI-3'!X22   ),2),0))=8,"B+",IF((ROUND(TRUNC(('TRI-3'!X22 ),2),0))=7,"B-",IF((ROUND(TRUNC(('TRI-3'!X22  ),2),0))=6,"C+",IF((ROUND(TRUNC(('TRI-3'!X22  ),2),0))=5,"C-",IF((ROUND(TRUNC(('TRI-3'!X22  ),2),0))=4,"D+",IF((ROUND(TRUNC(('TRI-3'!X22 ),2),0))=3,"D-",IF((ROUND(TRUNC(('TRI-3'!X22 ),2),0))=2,"E+",IF((ROUND(TRUNC(('TRI-3'!X22  ),2),0))&lt;=1,"E-","")))))))))))</f>
        <v/>
      </c>
      <c r="Y22" s="51" t="str">
        <f>IF(OR('TRI-3'!Y22 ="",'TRI-3'!Y22&lt;0,'TRI-3'!Y22  &gt;10),"",IF((ROUND(TRUNC(('TRI-3'!Y22  ),2),0))=10,"A+",IF((ROUND(TRUNC(('TRI-3'!Y22  ),2),0))=9,"A-",IF((ROUND(TRUNC(('TRI-3'!Y22   ),2),0))=8,"B+",IF((ROUND(TRUNC(('TRI-3'!Y22 ),2),0))=7,"B-",IF((ROUND(TRUNC(('TRI-3'!Y22  ),2),0))=6,"C+",IF((ROUND(TRUNC(('TRI-3'!Y22  ),2),0))=5,"C-",IF((ROUND(TRUNC(('TRI-3'!Y22  ),2),0))=4,"D+",IF((ROUND(TRUNC(('TRI-3'!Y22 ),2),0))=3,"D-",IF((ROUND(TRUNC(('TRI-3'!Y22 ),2),0))=2,"E+",IF((ROUND(TRUNC(('TRI-3'!Y22  ),2),0))&lt;=1,"E-","")))))))))))</f>
        <v/>
      </c>
      <c r="Z22" s="51" t="str">
        <f>IF(OR('TRI-3'!Z22 ="",'TRI-3'!Z22&lt;0,'TRI-3'!Z22  &gt;10),"",IF((ROUND(TRUNC(('TRI-3'!Z22  ),2),0))=10,"A+",IF((ROUND(TRUNC(('TRI-3'!Z22  ),2),0))=9,"A-",IF((ROUND(TRUNC(('TRI-3'!Z22   ),2),0))=8,"B+",IF((ROUND(TRUNC(('TRI-3'!Z22 ),2),0))=7,"B-",IF((ROUND(TRUNC(('TRI-3'!Z22  ),2),0))=6,"C+",IF((ROUND(TRUNC(('TRI-3'!Z22  ),2),0))=5,"C-",IF((ROUND(TRUNC(('TRI-3'!Z22  ),2),0))=4,"D+",IF((ROUND(TRUNC(('TRI-3'!Z22 ),2),0))=3,"D-",IF((ROUND(TRUNC(('TRI-3'!Z22 ),2),0))=2,"E+",IF((ROUND(TRUNC(('TRI-3'!Z22  ),2),0))&lt;=1,"E-","")))))))))))</f>
        <v/>
      </c>
      <c r="AA22" s="51" t="str">
        <f>IF(OR('TRI-3'!AA22 ="",'TRI-3'!AA22&lt;0,'TRI-3'!AA22  &gt;10),"",IF((ROUND(TRUNC(('TRI-3'!AA22  ),2),0))=10,"A+",IF((ROUND(TRUNC(('TRI-3'!AA22  ),2),0))=9,"A-",IF((ROUND(TRUNC(('TRI-3'!AA22   ),2),0))=8,"B+",IF((ROUND(TRUNC(('TRI-3'!AA22 ),2),0))=7,"B-",IF((ROUND(TRUNC(('TRI-3'!AA22  ),2),0))=6,"C+",IF((ROUND(TRUNC(('TRI-3'!AA22  ),2),0))=5,"C-",IF((ROUND(TRUNC(('TRI-3'!AA22  ),2),0))=4,"D+",IF((ROUND(TRUNC(('TRI-3'!AA22 ),2),0))=3,"D-",IF((ROUND(TRUNC(('TRI-3'!AA22 ),2),0))=2,"E+",IF((ROUND(TRUNC(('TRI-3'!AA22  ),2),0))&lt;=1,"E-","")))))))))))</f>
        <v/>
      </c>
      <c r="AB22" s="51" t="str">
        <f>IF(OR('TRI-3'!AB22 ="",'TRI-3'!AB22&lt;0,'TRI-3'!AB22  &gt;10),"",IF((ROUND(TRUNC(('TRI-3'!AB22  ),2),0))=10,"A+",IF((ROUND(TRUNC(('TRI-3'!AB22  ),2),0))=9,"A-",IF((ROUND(TRUNC(('TRI-3'!AB22   ),2),0))=8,"B+",IF((ROUND(TRUNC(('TRI-3'!AB22 ),2),0))=7,"B-",IF((ROUND(TRUNC(('TRI-3'!AB22  ),2),0))=6,"C+",IF((ROUND(TRUNC(('TRI-3'!AB22  ),2),0))=5,"C-",IF((ROUND(TRUNC(('TRI-3'!AB22  ),2),0))=4,"D+",IF((ROUND(TRUNC(('TRI-3'!AB22 ),2),0))=3,"D-",IF((ROUND(TRUNC(('TRI-3'!AB22 ),2),0))=2,"E+",IF((ROUND(TRUNC(('TRI-3'!AB22  ),2),0))&lt;=1,"E-","")))))))))))</f>
        <v/>
      </c>
      <c r="AC22" s="51" t="str">
        <f>IF(OR('TRI-3'!AC22 ="",'TRI-3'!AC22&lt;0,'TRI-3'!AC22  &gt;10),"",IF((ROUND(TRUNC(('TRI-3'!AC22  ),2),0))=10,"A+",IF((ROUND(TRUNC(('TRI-3'!AC22  ),2),0))=9,"A-",IF((ROUND(TRUNC(('TRI-3'!AC22   ),2),0))=8,"B+",IF((ROUND(TRUNC(('TRI-3'!AC22 ),2),0))=7,"B-",IF((ROUND(TRUNC(('TRI-3'!AC22  ),2),0))=6,"C+",IF((ROUND(TRUNC(('TRI-3'!AC22  ),2),0))=5,"C-",IF((ROUND(TRUNC(('TRI-3'!AC22  ),2),0))=4,"D+",IF((ROUND(TRUNC(('TRI-3'!AC22 ),2),0))=3,"D-",IF((ROUND(TRUNC(('TRI-3'!AC22 ),2),0))=2,"E+",IF((ROUND(TRUNC(('TRI-3'!AC22  ),2),0))&lt;=1,"E-","")))))))))))</f>
        <v/>
      </c>
      <c r="AD22" s="51" t="str">
        <f>IF(OR('TRI-3'!AD22 ="",'TRI-3'!AD22&lt;0,'TRI-3'!AD22  &gt;10),"",IF((ROUND(TRUNC(('TRI-3'!AD22  ),2),0))=10,"A+",IF((ROUND(TRUNC(('TRI-3'!AD22  ),2),0))=9,"A-",IF((ROUND(TRUNC(('TRI-3'!AD22   ),2),0))=8,"B+",IF((ROUND(TRUNC(('TRI-3'!AD22 ),2),0))=7,"B-",IF((ROUND(TRUNC(('TRI-3'!AD22  ),2),0))=6,"C+",IF((ROUND(TRUNC(('TRI-3'!AD22  ),2),0))=5,"C-",IF((ROUND(TRUNC(('TRI-3'!AD22  ),2),0))=4,"D+",IF((ROUND(TRUNC(('TRI-3'!AD22 ),2),0))=3,"D-",IF((ROUND(TRUNC(('TRI-3'!AD22 ),2),0))=2,"E+",IF((ROUND(TRUNC(('TRI-3'!AD22  ),2),0))&lt;=1,"E-","")))))))))))</f>
        <v/>
      </c>
      <c r="AE22" s="51" t="str">
        <f>IF(OR('TRI-3'!AE22 ="",'TRI-3'!AE22&lt;0,'TRI-3'!AE22  &gt;10),"",IF((ROUND(TRUNC(('TRI-3'!AE22  ),2),0))=10,"A+",IF((ROUND(TRUNC(('TRI-3'!AE22  ),2),0))=9,"A-",IF((ROUND(TRUNC(('TRI-3'!AE22   ),2),0))=8,"B+",IF((ROUND(TRUNC(('TRI-3'!AE22 ),2),0))=7,"B-",IF((ROUND(TRUNC(('TRI-3'!AE22  ),2),0))=6,"C+",IF((ROUND(TRUNC(('TRI-3'!AE22  ),2),0))=5,"C-",IF((ROUND(TRUNC(('TRI-3'!AE22  ),2),0))=4,"D+",IF((ROUND(TRUNC(('TRI-3'!AE22 ),2),0))=3,"D-",IF((ROUND(TRUNC(('TRI-3'!AE22 ),2),0))=2,"E+",IF((ROUND(TRUNC(('TRI-3'!AE22  ),2),0))&lt;=1,"E-","")))))))))))</f>
        <v/>
      </c>
      <c r="AF22" s="51" t="str">
        <f>IF(OR('TRI-3'!AF22 ="",'TRI-3'!AF22&lt;0,'TRI-3'!AF22  &gt;10),"",IF((ROUND(TRUNC(('TRI-3'!AF22  ),2),0))=10,"A+",IF((ROUND(TRUNC(('TRI-3'!AF22  ),2),0))=9,"A-",IF((ROUND(TRUNC(('TRI-3'!AF22   ),2),0))=8,"B+",IF((ROUND(TRUNC(('TRI-3'!AF22 ),2),0))=7,"B-",IF((ROUND(TRUNC(('TRI-3'!AF22  ),2),0))=6,"C+",IF((ROUND(TRUNC(('TRI-3'!AF22  ),2),0))=5,"C-",IF((ROUND(TRUNC(('TRI-3'!AF22  ),2),0))=4,"D+",IF((ROUND(TRUNC(('TRI-3'!AF22 ),2),0))=3,"D-",IF((ROUND(TRUNC(('TRI-3'!AF22 ),2),0))=2,"E+",IF((ROUND(TRUNC(('TRI-3'!AF22  ),2),0))&lt;=1,"E-","")))))))))))</f>
        <v/>
      </c>
      <c r="AG22" s="51" t="str">
        <f>IF(OR('TRI-3'!AG22 ="",'TRI-3'!AG22&lt;0,'TRI-3'!AG22  &gt;10),"",IF((ROUND(TRUNC(('TRI-3'!AG22  ),2),0))=10,"A+",IF((ROUND(TRUNC(('TRI-3'!AG22  ),2),0))=9,"A-",IF((ROUND(TRUNC(('TRI-3'!AG22   ),2),0))=8,"B+",IF((ROUND(TRUNC(('TRI-3'!AG22 ),2),0))=7,"B-",IF((ROUND(TRUNC(('TRI-3'!AG22  ),2),0))=6,"C+",IF((ROUND(TRUNC(('TRI-3'!AG22  ),2),0))=5,"C-",IF((ROUND(TRUNC(('TRI-3'!AG22  ),2),0))=4,"D+",IF((ROUND(TRUNC(('TRI-3'!AG22 ),2),0))=3,"D-",IF((ROUND(TRUNC(('TRI-3'!AG22 ),2),0))=2,"E+",IF((ROUND(TRUNC(('TRI-3'!AG22  ),2),0))&lt;=1,"E-","")))))))))))</f>
        <v/>
      </c>
      <c r="AH22" s="51" t="str">
        <f>IF(OR('TRI-3'!AH22 ="",'TRI-3'!AH22&lt;0,'TRI-3'!AH22  &gt;10),"",IF((ROUND(TRUNC(('TRI-3'!AH22  ),2),0))=10,"A+",IF((ROUND(TRUNC(('TRI-3'!AH22  ),2),0))=9,"A-",IF((ROUND(TRUNC(('TRI-3'!AH22   ),2),0))=8,"B+",IF((ROUND(TRUNC(('TRI-3'!AH22 ),2),0))=7,"B-",IF((ROUND(TRUNC(('TRI-3'!AH22  ),2),0))=6,"C+",IF((ROUND(TRUNC(('TRI-3'!AH22  ),2),0))=5,"C-",IF((ROUND(TRUNC(('TRI-3'!AH22  ),2),0))=4,"D+",IF((ROUND(TRUNC(('TRI-3'!AH22 ),2),0))=3,"D-",IF((ROUND(TRUNC(('TRI-3'!AH22 ),2),0))=2,"E+",IF((ROUND(TRUNC(('TRI-3'!AH22  ),2),0))&lt;=1,"E-","")))))))))))</f>
        <v/>
      </c>
      <c r="AI22" s="51" t="str">
        <f>IF(OR('TRI-3'!AI22 ="",'TRI-3'!AI22&lt;0,'TRI-3'!AI22  &gt;10),"",IF((ROUND(TRUNC(('TRI-3'!AI22  ),2),0))=10,"A+",IF((ROUND(TRUNC(('TRI-3'!AI22  ),2),0))=9,"A-",IF((ROUND(TRUNC(('TRI-3'!AI22   ),2),0))=8,"B+",IF((ROUND(TRUNC(('TRI-3'!AI22 ),2),0))=7,"B-",IF((ROUND(TRUNC(('TRI-3'!AI22  ),2),0))=6,"C+",IF((ROUND(TRUNC(('TRI-3'!AI22  ),2),0))=5,"C-",IF((ROUND(TRUNC(('TRI-3'!AI22  ),2),0))=4,"D+",IF((ROUND(TRUNC(('TRI-3'!AI22 ),2),0))=3,"D-",IF((ROUND(TRUNC(('TRI-3'!AI22 ),2),0))=2,"E+",IF((ROUND(TRUNC(('TRI-3'!AI22  ),2),0))&lt;=1,"E-","")))))))))))</f>
        <v/>
      </c>
      <c r="AJ22" s="51" t="str">
        <f>IF(OR('TRI-3'!AJ22 ="",'TRI-3'!AJ22&lt;0,'TRI-3'!AJ22  &gt;10),"",IF((ROUND(TRUNC(('TRI-3'!AJ22  ),2),0))=10,"A+",IF((ROUND(TRUNC(('TRI-3'!AJ22  ),2),0))=9,"A-",IF((ROUND(TRUNC(('TRI-3'!AJ22   ),2),0))=8,"B+",IF((ROUND(TRUNC(('TRI-3'!AJ22 ),2),0))=7,"B-",IF((ROUND(TRUNC(('TRI-3'!AJ22  ),2),0))=6,"C+",IF((ROUND(TRUNC(('TRI-3'!AJ22  ),2),0))=5,"C-",IF((ROUND(TRUNC(('TRI-3'!AJ22  ),2),0))=4,"D+",IF((ROUND(TRUNC(('TRI-3'!AJ22 ),2),0))=3,"D-",IF((ROUND(TRUNC(('TRI-3'!AJ22 ),2),0))=2,"E+",IF((ROUND(TRUNC(('TRI-3'!AJ22  ),2),0))&lt;=1,"E-","")))))))))))</f>
        <v/>
      </c>
      <c r="AK22" s="51" t="str">
        <f>IF(OR('TRI-3'!AK22 ="",'TRI-3'!AK22&lt;0,'TRI-3'!AK22  &gt;10),"",IF((ROUND(TRUNC(('TRI-3'!AK22  ),2),0))=10,"A+",IF((ROUND(TRUNC(('TRI-3'!AK22  ),2),0))=9,"A-",IF((ROUND(TRUNC(('TRI-3'!AK22   ),2),0))=8,"B+",IF((ROUND(TRUNC(('TRI-3'!AK22 ),2),0))=7,"B-",IF((ROUND(TRUNC(('TRI-3'!AK22  ),2),0))=6,"C+",IF((ROUND(TRUNC(('TRI-3'!AK22  ),2),0))=5,"C-",IF((ROUND(TRUNC(('TRI-3'!AK22  ),2),0))=4,"D+",IF((ROUND(TRUNC(('TRI-3'!AK22 ),2),0))=3,"D-",IF((ROUND(TRUNC(('TRI-3'!AK22 ),2),0))=2,"E+",IF((ROUND(TRUNC(('TRI-3'!AK22  ),2),0))&lt;=1,"E-","")))))))))))</f>
        <v/>
      </c>
      <c r="AL22" s="51" t="str">
        <f>IF(OR('TRI-3'!AL22 ="",'TRI-3'!AL22&lt;0,'TRI-3'!AL22  &gt;10),"",IF((ROUND(TRUNC(('TRI-3'!AL22  ),2),0))=10,"A+",IF((ROUND(TRUNC(('TRI-3'!AL22  ),2),0))=9,"A-",IF((ROUND(TRUNC(('TRI-3'!AL22   ),2),0))=8,"B+",IF((ROUND(TRUNC(('TRI-3'!AL22 ),2),0))=7,"B-",IF((ROUND(TRUNC(('TRI-3'!AL22  ),2),0))=6,"C+",IF((ROUND(TRUNC(('TRI-3'!AL22  ),2),0))=5,"C-",IF((ROUND(TRUNC(('TRI-3'!AL22  ),2),0))=4,"D+",IF((ROUND(TRUNC(('TRI-3'!AL22 ),2),0))=3,"D-",IF((ROUND(TRUNC(('TRI-3'!AL22 ),2),0))=2,"E+",IF((ROUND(TRUNC(('TRI-3'!AL22  ),2),0))&lt;=1,"E-","")))))))))))</f>
        <v/>
      </c>
      <c r="AM22" s="51" t="str">
        <f>IF(OR('TRI-3'!AM22 ="",'TRI-3'!AM22&lt;0,'TRI-3'!AM22  &gt;10),"",IF((ROUND(TRUNC(('TRI-3'!AM22  ),2),0))=10,"A+",IF((ROUND(TRUNC(('TRI-3'!AM22  ),2),0))=9,"A-",IF((ROUND(TRUNC(('TRI-3'!AM22   ),2),0))=8,"B+",IF((ROUND(TRUNC(('TRI-3'!AM22 ),2),0))=7,"B-",IF((ROUND(TRUNC(('TRI-3'!AM22  ),2),0))=6,"C+",IF((ROUND(TRUNC(('TRI-3'!AM22  ),2),0))=5,"C-",IF((ROUND(TRUNC(('TRI-3'!AM22  ),2),0))=4,"D+",IF((ROUND(TRUNC(('TRI-3'!AM22 ),2),0))=3,"D-",IF((ROUND(TRUNC(('TRI-3'!AM22 ),2),0))=2,"E+",IF((ROUND(TRUNC(('TRI-3'!AM22  ),2),0))&lt;=1,"E-","")))))))))))</f>
        <v/>
      </c>
      <c r="AN22" s="51" t="str">
        <f>IF(OR('TRI-3'!AN22 ="",'TRI-3'!AN22&lt;0,'TRI-3'!AN22  &gt;10),"",IF((ROUND(TRUNC(('TRI-3'!AN22  ),2),0))=10,"A+",IF((ROUND(TRUNC(('TRI-3'!AN22  ),2),0))=9,"A-",IF((ROUND(TRUNC(('TRI-3'!AN22   ),2),0))=8,"B+",IF((ROUND(TRUNC(('TRI-3'!AN22 ),2),0))=7,"B-",IF((ROUND(TRUNC(('TRI-3'!AN22  ),2),0))=6,"C+",IF((ROUND(TRUNC(('TRI-3'!AN22  ),2),0))=5,"C-",IF((ROUND(TRUNC(('TRI-3'!AN22  ),2),0))=4,"D+",IF((ROUND(TRUNC(('TRI-3'!AN22 ),2),0))=3,"D-",IF((ROUND(TRUNC(('TRI-3'!AN22 ),2),0))=2,"E+",IF((ROUND(TRUNC(('TRI-3'!AN22  ),2),0))&lt;=1,"E-","")))))))))))</f>
        <v/>
      </c>
      <c r="AO22" s="51" t="str">
        <f>IF(OR('TRI-3'!AO22 ="",'TRI-3'!AO22&lt;0,'TRI-3'!AO22  &gt;10),"",IF((ROUND(TRUNC(('TRI-3'!AO22  ),2),0))=10,"A+",IF((ROUND(TRUNC(('TRI-3'!AO22  ),2),0))=9,"A-",IF((ROUND(TRUNC(('TRI-3'!AO22   ),2),0))=8,"B+",IF((ROUND(TRUNC(('TRI-3'!AO22 ),2),0))=7,"B-",IF((ROUND(TRUNC(('TRI-3'!AO22  ),2),0))=6,"C+",IF((ROUND(TRUNC(('TRI-3'!AO22  ),2),0))=5,"C-",IF((ROUND(TRUNC(('TRI-3'!AO22  ),2),0))=4,"D+",IF((ROUND(TRUNC(('TRI-3'!AO22 ),2),0))=3,"D-",IF((ROUND(TRUNC(('TRI-3'!AO22 ),2),0))=2,"E+",IF((ROUND(TRUNC(('TRI-3'!AO22  ),2),0))&lt;=1,"E-","")))))))))))</f>
        <v/>
      </c>
      <c r="AP22" s="51" t="str">
        <f>IF(OR('TRI-3'!AP22 ="",'TRI-3'!AP22&lt;0,'TRI-3'!AP22  &gt;10),"",IF((ROUND(TRUNC(('TRI-3'!AP22  ),2),0))=10,"A+",IF((ROUND(TRUNC(('TRI-3'!AP22  ),2),0))=9,"A-",IF((ROUND(TRUNC(('TRI-3'!AP22   ),2),0))=8,"B+",IF((ROUND(TRUNC(('TRI-3'!AP22 ),2),0))=7,"B-",IF((ROUND(TRUNC(('TRI-3'!AP22  ),2),0))=6,"C+",IF((ROUND(TRUNC(('TRI-3'!AP22  ),2),0))=5,"C-",IF((ROUND(TRUNC(('TRI-3'!AP22  ),2),0))=4,"D+",IF((ROUND(TRUNC(('TRI-3'!AP22 ),2),0))=3,"D-",IF((ROUND(TRUNC(('TRI-3'!AP22 ),2),0))=2,"E+",IF((ROUND(TRUNC(('TRI-3'!AP22  ),2),0))&lt;=1,"E-","")))))))))))</f>
        <v/>
      </c>
      <c r="AQ22" s="51" t="str">
        <f>IF(OR('TRI-3'!AQ22 ="",'TRI-3'!AQ22&lt;0,'TRI-3'!AQ22  &gt;10),"",IF((ROUND(TRUNC(('TRI-3'!AQ22  ),2),0))=10,"A+",IF((ROUND(TRUNC(('TRI-3'!AQ22  ),2),0))=9,"A-",IF((ROUND(TRUNC(('TRI-3'!AQ22   ),2),0))=8,"B+",IF((ROUND(TRUNC(('TRI-3'!AQ22 ),2),0))=7,"B-",IF((ROUND(TRUNC(('TRI-3'!AQ22  ),2),0))=6,"C+",IF((ROUND(TRUNC(('TRI-3'!AQ22  ),2),0))=5,"C-",IF((ROUND(TRUNC(('TRI-3'!AQ22  ),2),0))=4,"D+",IF((ROUND(TRUNC(('TRI-3'!AQ22 ),2),0))=3,"D-",IF((ROUND(TRUNC(('TRI-3'!AQ22 ),2),0))=2,"E+",IF((ROUND(TRUNC(('TRI-3'!AQ22  ),2),0))&lt;=1,"E-","")))))))))))</f>
        <v/>
      </c>
      <c r="AR22" s="51" t="str">
        <f>IF(OR('TRI-3'!AR22 ="",'TRI-3'!AR22&lt;0,'TRI-3'!AR22  &gt;10),"",IF((ROUND(TRUNC(('TRI-3'!AR22  ),2),0))=10,"A+",IF((ROUND(TRUNC(('TRI-3'!AR22  ),2),0))=9,"A-",IF((ROUND(TRUNC(('TRI-3'!AR22   ),2),0))=8,"B+",IF((ROUND(TRUNC(('TRI-3'!AR22 ),2),0))=7,"B-",IF((ROUND(TRUNC(('TRI-3'!AR22  ),2),0))=6,"C+",IF((ROUND(TRUNC(('TRI-3'!AR22  ),2),0))=5,"C-",IF((ROUND(TRUNC(('TRI-3'!AR22  ),2),0))=4,"D+",IF((ROUND(TRUNC(('TRI-3'!AR22 ),2),0))=3,"D-",IF((ROUND(TRUNC(('TRI-3'!AR22 ),2),0))=2,"E+",IF((ROUND(TRUNC(('TRI-3'!AR22  ),2),0))&lt;=1,"E-","")))))))))))</f>
        <v/>
      </c>
      <c r="AS22" s="51" t="str">
        <f>IF(OR('TRI-3'!AS22 ="",'TRI-3'!AS22&lt;0,'TRI-3'!AS22  &gt;10),"",IF((ROUND(TRUNC(('TRI-3'!AS22  ),2),0))=10,"A+",IF((ROUND(TRUNC(('TRI-3'!AS22  ),2),0))=9,"A-",IF((ROUND(TRUNC(('TRI-3'!AS22   ),2),0))=8,"B+",IF((ROUND(TRUNC(('TRI-3'!AS22 ),2),0))=7,"B-",IF((ROUND(TRUNC(('TRI-3'!AS22  ),2),0))=6,"C+",IF((ROUND(TRUNC(('TRI-3'!AS22  ),2),0))=5,"C-",IF((ROUND(TRUNC(('TRI-3'!AS22  ),2),0))=4,"D+",IF((ROUND(TRUNC(('TRI-3'!AS22 ),2),0))=3,"D-",IF((ROUND(TRUNC(('TRI-3'!AS22 ),2),0))=2,"E+",IF((ROUND(TRUNC(('TRI-3'!AS22  ),2),0))&lt;=1,"E-","")))))))))))</f>
        <v/>
      </c>
      <c r="AT22" s="51" t="str">
        <f>IF(OR('TRI-3'!AT22 ="",'TRI-3'!AT22&lt;0,'TRI-3'!AT22  &gt;10),"",IF((ROUND(TRUNC(('TRI-3'!AT22  ),2),0))=10,"A+",IF((ROUND(TRUNC(('TRI-3'!AT22  ),2),0))=9,"A-",IF((ROUND(TRUNC(('TRI-3'!AT22   ),2),0))=8,"B+",IF((ROUND(TRUNC(('TRI-3'!AT22 ),2),0))=7,"B-",IF((ROUND(TRUNC(('TRI-3'!AT22  ),2),0))=6,"C+",IF((ROUND(TRUNC(('TRI-3'!AT22  ),2),0))=5,"C-",IF((ROUND(TRUNC(('TRI-3'!AT22  ),2),0))=4,"D+",IF((ROUND(TRUNC(('TRI-3'!AT22 ),2),0))=3,"D-",IF((ROUND(TRUNC(('TRI-3'!AT22 ),2),0))=2,"E+",IF((ROUND(TRUNC(('TRI-3'!AT22  ),2),0))&lt;=1,"E-","")))))))))))</f>
        <v/>
      </c>
      <c r="AU22" s="51" t="str">
        <f>IF(OR('TRI-3'!AU22 ="",'TRI-3'!AU22&lt;0,'TRI-3'!AU22  &gt;10),"",IF((ROUND(TRUNC(('TRI-3'!AU22  ),2),0))=10,"A+",IF((ROUND(TRUNC(('TRI-3'!AU22  ),2),0))=9,"A-",IF((ROUND(TRUNC(('TRI-3'!AU22   ),2),0))=8,"B+",IF((ROUND(TRUNC(('TRI-3'!AU22 ),2),0))=7,"B-",IF((ROUND(TRUNC(('TRI-3'!AU22  ),2),0))=6,"C+",IF((ROUND(TRUNC(('TRI-3'!AU22  ),2),0))=5,"C-",IF((ROUND(TRUNC(('TRI-3'!AU22  ),2),0))=4,"D+",IF((ROUND(TRUNC(('TRI-3'!AU22 ),2),0))=3,"D-",IF((ROUND(TRUNC(('TRI-3'!AU22 ),2),0))=2,"E+",IF((ROUND(TRUNC(('TRI-3'!AU22  ),2),0))&lt;=1,"E-","")))))))))))</f>
        <v/>
      </c>
      <c r="AV22" s="51" t="str">
        <f>IF(OR('TRI-3'!AV22 ="",'TRI-3'!AV22&lt;0,'TRI-3'!AV22  &gt;10),"",IF((ROUND(TRUNC(('TRI-3'!AV22  ),2),0))=10,"A+",IF((ROUND(TRUNC(('TRI-3'!AV22  ),2),0))=9,"A-",IF((ROUND(TRUNC(('TRI-3'!AV22   ),2),0))=8,"B+",IF((ROUND(TRUNC(('TRI-3'!AV22 ),2),0))=7,"B-",IF((ROUND(TRUNC(('TRI-3'!AV22  ),2),0))=6,"C+",IF((ROUND(TRUNC(('TRI-3'!AV22  ),2),0))=5,"C-",IF((ROUND(TRUNC(('TRI-3'!AV22  ),2),0))=4,"D+",IF((ROUND(TRUNC(('TRI-3'!AV22 ),2),0))=3,"D-",IF((ROUND(TRUNC(('TRI-3'!AV22 ),2),0))=2,"E+",IF((ROUND(TRUNC(('TRI-3'!AV22  ),2),0))&lt;=1,"E-","")))))))))))</f>
        <v/>
      </c>
      <c r="AW22" s="51" t="str">
        <f>IF(OR('TRI-3'!AW22 ="",'TRI-3'!AW22&lt;0,'TRI-3'!AW22  &gt;10),"",IF((ROUND(TRUNC(('TRI-3'!AW22  ),2),0))=10,"A+",IF((ROUND(TRUNC(('TRI-3'!AW22  ),2),0))=9,"A-",IF((ROUND(TRUNC(('TRI-3'!AW22   ),2),0))=8,"B+",IF((ROUND(TRUNC(('TRI-3'!AW22 ),2),0))=7,"B-",IF((ROUND(TRUNC(('TRI-3'!AW22  ),2),0))=6,"C+",IF((ROUND(TRUNC(('TRI-3'!AW22  ),2),0))=5,"C-",IF((ROUND(TRUNC(('TRI-3'!AW22  ),2),0))=4,"D+",IF((ROUND(TRUNC(('TRI-3'!AW22 ),2),0))=3,"D-",IF((ROUND(TRUNC(('TRI-3'!AW22 ),2),0))=2,"E+",IF((ROUND(TRUNC(('TRI-3'!AW22  ),2),0))&lt;=1,"E-","")))))))))))</f>
        <v/>
      </c>
      <c r="AX22" s="51" t="str">
        <f>IF(OR('TRI-3'!AX22 ="",'TRI-3'!AX22&lt;0,'TRI-3'!AX22  &gt;10),"",IF((ROUND(TRUNC(('TRI-3'!AX22  ),2),0))=10,"A+",IF((ROUND(TRUNC(('TRI-3'!AX22  ),2),0))=9,"A-",IF((ROUND(TRUNC(('TRI-3'!AX22   ),2),0))=8,"B+",IF((ROUND(TRUNC(('TRI-3'!AX22 ),2),0))=7,"B-",IF((ROUND(TRUNC(('TRI-3'!AX22  ),2),0))=6,"C+",IF((ROUND(TRUNC(('TRI-3'!AX22  ),2),0))=5,"C-",IF((ROUND(TRUNC(('TRI-3'!AX22  ),2),0))=4,"D+",IF((ROUND(TRUNC(('TRI-3'!AX22 ),2),0))=3,"D-",IF((ROUND(TRUNC(('TRI-3'!AX22 ),2),0))=2,"E+",IF((ROUND(TRUNC(('TRI-3'!AX22  ),2),0))&lt;=1,"E-","")))))))))))</f>
        <v/>
      </c>
      <c r="AY22" s="51" t="str">
        <f>IF(OR('TRI-3'!AY22 ="",'TRI-3'!AY22&lt;0,'TRI-3'!AY22  &gt;10),"",IF((ROUND(TRUNC(('TRI-3'!AY22  ),2),0))=10,"A+",IF((ROUND(TRUNC(('TRI-3'!AY22  ),2),0))=9,"A-",IF((ROUND(TRUNC(('TRI-3'!AY22   ),2),0))=8,"B+",IF((ROUND(TRUNC(('TRI-3'!AY22 ),2),0))=7,"B-",IF((ROUND(TRUNC(('TRI-3'!AY22  ),2),0))=6,"C+",IF((ROUND(TRUNC(('TRI-3'!AY22  ),2),0))=5,"C-",IF((ROUND(TRUNC(('TRI-3'!AY22  ),2),0))=4,"D+",IF((ROUND(TRUNC(('TRI-3'!AY22 ),2),0))=3,"D-",IF((ROUND(TRUNC(('TRI-3'!AY22 ),2),0))=2,"E+",IF((ROUND(TRUNC(('TRI-3'!AY22  ),2),0))&lt;=1,"E-","")))))))))))</f>
        <v/>
      </c>
      <c r="AZ22" s="51" t="str">
        <f>IF(OR('TRI-3'!AZ22 ="",'TRI-3'!AZ22&lt;0,'TRI-3'!AZ22  &gt;10),"",IF((ROUND(TRUNC(('TRI-3'!AZ22  ),2),0))=10,"A+",IF((ROUND(TRUNC(('TRI-3'!AZ22  ),2),0))=9,"A-",IF((ROUND(TRUNC(('TRI-3'!AZ22   ),2),0))=8,"B+",IF((ROUND(TRUNC(('TRI-3'!AZ22 ),2),0))=7,"B-",IF((ROUND(TRUNC(('TRI-3'!AZ22  ),2),0))=6,"C+",IF((ROUND(TRUNC(('TRI-3'!AZ22  ),2),0))=5,"C-",IF((ROUND(TRUNC(('TRI-3'!AZ22  ),2),0))=4,"D+",IF((ROUND(TRUNC(('TRI-3'!AZ22 ),2),0))=3,"D-",IF((ROUND(TRUNC(('TRI-3'!AZ22 ),2),0))=2,"E+",IF((ROUND(TRUNC(('TRI-3'!AZ22  ),2),0))&lt;=1,"E-","")))))))))))</f>
        <v/>
      </c>
      <c r="BA22" s="51" t="str">
        <f>IF(OR('TRI-3'!BA22 ="",'TRI-3'!BA22&lt;0,'TRI-3'!BA22  &gt;10),"",IF((ROUND(TRUNC(('TRI-3'!BA22  ),2),0))=10,"A+",IF((ROUND(TRUNC(('TRI-3'!BA22  ),2),0))=9,"A-",IF((ROUND(TRUNC(('TRI-3'!BA22   ),2),0))=8,"B+",IF((ROUND(TRUNC(('TRI-3'!BA22 ),2),0))=7,"B-",IF((ROUND(TRUNC(('TRI-3'!BA22  ),2),0))=6,"C+",IF((ROUND(TRUNC(('TRI-3'!BA22  ),2),0))=5,"C-",IF((ROUND(TRUNC(('TRI-3'!BA22  ),2),0))=4,"D+",IF((ROUND(TRUNC(('TRI-3'!BA22 ),2),0))=3,"D-",IF((ROUND(TRUNC(('TRI-3'!BA22 ),2),0))=2,"E+",IF((ROUND(TRUNC(('TRI-3'!BA22  ),2),0))&lt;=1,"E-","")))))))))))</f>
        <v/>
      </c>
      <c r="BB22" s="51" t="str">
        <f>IF(OR('TRI-3'!BB22 ="",'TRI-3'!BB22&lt;0,'TRI-3'!BB22  &gt;10),"",IF((ROUND(TRUNC(('TRI-3'!BB22  ),2),0))=10,"A+",IF((ROUND(TRUNC(('TRI-3'!BB22  ),2),0))=9,"A-",IF((ROUND(TRUNC(('TRI-3'!BB22   ),2),0))=8,"B+",IF((ROUND(TRUNC(('TRI-3'!BB22 ),2),0))=7,"B-",IF((ROUND(TRUNC(('TRI-3'!BB22  ),2),0))=6,"C+",IF((ROUND(TRUNC(('TRI-3'!BB22  ),2),0))=5,"C-",IF((ROUND(TRUNC(('TRI-3'!BB22  ),2),0))=4,"D+",IF((ROUND(TRUNC(('TRI-3'!BB22 ),2),0))=3,"D-",IF((ROUND(TRUNC(('TRI-3'!BB22 ),2),0))=2,"E+",IF((ROUND(TRUNC(('TRI-3'!BB22  ),2),0))&lt;=1,"E-","")))))))))))</f>
        <v/>
      </c>
      <c r="BC22" s="51" t="str">
        <f>IF(OR('TRI-3'!BC22 ="",'TRI-3'!BC22&lt;0,'TRI-3'!BC22  &gt;10),"",IF((ROUND(TRUNC(('TRI-3'!BC22  ),2),0))=10,"A+",IF((ROUND(TRUNC(('TRI-3'!BC22  ),2),0))=9,"A-",IF((ROUND(TRUNC(('TRI-3'!BC22   ),2),0))=8,"B+",IF((ROUND(TRUNC(('TRI-3'!BC22 ),2),0))=7,"B-",IF((ROUND(TRUNC(('TRI-3'!BC22  ),2),0))=6,"C+",IF((ROUND(TRUNC(('TRI-3'!BC22  ),2),0))=5,"C-",IF((ROUND(TRUNC(('TRI-3'!BC22  ),2),0))=4,"D+",IF((ROUND(TRUNC(('TRI-3'!BC22 ),2),0))=3,"D-",IF((ROUND(TRUNC(('TRI-3'!BC22 ),2),0))=2,"E+",IF((ROUND(TRUNC(('TRI-3'!BC22  ),2),0))&lt;=1,"E-","")))))))))))</f>
        <v/>
      </c>
      <c r="BD22" s="51" t="str">
        <f>IF(OR('TRI-3'!BD22 ="",'TRI-3'!BD22&lt;0,'TRI-3'!BD22  &gt;10),"",IF((ROUND(TRUNC(('TRI-3'!BD22  ),2),0))=10,"A+",IF((ROUND(TRUNC(('TRI-3'!BD22  ),2),0))=9,"A-",IF((ROUND(TRUNC(('TRI-3'!BD22   ),2),0))=8,"B+",IF((ROUND(TRUNC(('TRI-3'!BD22 ),2),0))=7,"B-",IF((ROUND(TRUNC(('TRI-3'!BD22  ),2),0))=6,"C+",IF((ROUND(TRUNC(('TRI-3'!BD22  ),2),0))=5,"C-",IF((ROUND(TRUNC(('TRI-3'!BD22  ),2),0))=4,"D+",IF((ROUND(TRUNC(('TRI-3'!BD22 ),2),0))=3,"D-",IF((ROUND(TRUNC(('TRI-3'!BD22 ),2),0))=2,"E+",IF((ROUND(TRUNC(('TRI-3'!BD22  ),2),0))&lt;=1,"E-","")))))))))))</f>
        <v/>
      </c>
      <c r="BE22" s="51" t="str">
        <f>IF(OR('TRI-3'!BE22 ="",'TRI-3'!BE22&lt;0,'TRI-3'!BE22  &gt;10),"",IF((ROUND(TRUNC(('TRI-3'!BE22  ),2),0))=10,"A+",IF((ROUND(TRUNC(('TRI-3'!BE22  ),2),0))=9,"A-",IF((ROUND(TRUNC(('TRI-3'!BE22   ),2),0))=8,"B+",IF((ROUND(TRUNC(('TRI-3'!BE22 ),2),0))=7,"B-",IF((ROUND(TRUNC(('TRI-3'!BE22  ),2),0))=6,"C+",IF((ROUND(TRUNC(('TRI-3'!BE22  ),2),0))=5,"C-",IF((ROUND(TRUNC(('TRI-3'!BE22  ),2),0))=4,"D+",IF((ROUND(TRUNC(('TRI-3'!BE22 ),2),0))=3,"D-",IF((ROUND(TRUNC(('TRI-3'!BE22 ),2),0))=2,"E+",IF((ROUND(TRUNC(('TRI-3'!BE22  ),2),0))&lt;=1,"E-","")))))))))))</f>
        <v/>
      </c>
      <c r="BF22" s="51" t="str">
        <f>IF(OR('TRI-3'!BF22 ="",'TRI-3'!BF22&lt;0,'TRI-3'!BF22  &gt;10),"",IF((ROUND(TRUNC(('TRI-3'!BF22  ),2),0))=10,"A+",IF((ROUND(TRUNC(('TRI-3'!BF22  ),2),0))=9,"A-",IF((ROUND(TRUNC(('TRI-3'!BF22   ),2),0))=8,"B+",IF((ROUND(TRUNC(('TRI-3'!BF22 ),2),0))=7,"B-",IF((ROUND(TRUNC(('TRI-3'!BF22  ),2),0))=6,"C+",IF((ROUND(TRUNC(('TRI-3'!BF22  ),2),0))=5,"C-",IF((ROUND(TRUNC(('TRI-3'!BF22  ),2),0))=4,"D+",IF((ROUND(TRUNC(('TRI-3'!BF22 ),2),0))=3,"D-",IF((ROUND(TRUNC(('TRI-3'!BF22 ),2),0))=2,"E+",IF((ROUND(TRUNC(('TRI-3'!BF22  ),2),0))&lt;=1,"E-","")))))))))))</f>
        <v/>
      </c>
      <c r="BG22" s="51" t="str">
        <f>IF(OR('TRI-3'!BG22 ="",'TRI-3'!BG22&lt;0,'TRI-3'!BG22  &gt;10),"",IF((ROUND(TRUNC(('TRI-3'!BG22  ),2),0))=10,"A+",IF((ROUND(TRUNC(('TRI-3'!BG22  ),2),0))=9,"A-",IF((ROUND(TRUNC(('TRI-3'!BG22   ),2),0))=8,"B+",IF((ROUND(TRUNC(('TRI-3'!BG22 ),2),0))=7,"B-",IF((ROUND(TRUNC(('TRI-3'!BG22  ),2),0))=6,"C+",IF((ROUND(TRUNC(('TRI-3'!BG22  ),2),0))=5,"C-",IF((ROUND(TRUNC(('TRI-3'!BG22  ),2),0))=4,"D+",IF((ROUND(TRUNC(('TRI-3'!BG22 ),2),0))=3,"D-",IF((ROUND(TRUNC(('TRI-3'!BG22 ),2),0))=2,"E+",IF((ROUND(TRUNC(('TRI-3'!BG22  ),2),0))&lt;=1,"E-","")))))))))))</f>
        <v/>
      </c>
      <c r="BH22" s="51" t="str">
        <f>IF(OR('TRI-3'!BH22 ="",'TRI-3'!BH22&lt;0,'TRI-3'!BH22  &gt;10),"",IF((ROUND(TRUNC(('TRI-3'!BH22  ),2),0))=10,"A+",IF((ROUND(TRUNC(('TRI-3'!BH22  ),2),0))=9,"A-",IF((ROUND(TRUNC(('TRI-3'!BH22   ),2),0))=8,"B+",IF((ROUND(TRUNC(('TRI-3'!BH22 ),2),0))=7,"B-",IF((ROUND(TRUNC(('TRI-3'!BH22  ),2),0))=6,"C+",IF((ROUND(TRUNC(('TRI-3'!BH22  ),2),0))=5,"C-",IF((ROUND(TRUNC(('TRI-3'!BH22  ),2),0))=4,"D+",IF((ROUND(TRUNC(('TRI-3'!BH22 ),2),0))=3,"D-",IF((ROUND(TRUNC(('TRI-3'!BH22 ),2),0))=2,"E+",IF((ROUND(TRUNC(('TRI-3'!BH22  ),2),0))&lt;=1,"E-","")))))))))))</f>
        <v/>
      </c>
      <c r="BI22" s="51" t="str">
        <f>IF(OR('TRI-3'!BI22 ="",'TRI-3'!BI22&lt;0,'TRI-3'!BI22  &gt;10),"",IF((ROUND(TRUNC(('TRI-3'!BI22  ),2),0))=10,"A+",IF((ROUND(TRUNC(('TRI-3'!BI22  ),2),0))=9,"A-",IF((ROUND(TRUNC(('TRI-3'!BI22   ),2),0))=8,"B+",IF((ROUND(TRUNC(('TRI-3'!BI22 ),2),0))=7,"B-",IF((ROUND(TRUNC(('TRI-3'!BI22  ),2),0))=6,"C+",IF((ROUND(TRUNC(('TRI-3'!BI22  ),2),0))=5,"C-",IF((ROUND(TRUNC(('TRI-3'!BI22  ),2),0))=4,"D+",IF((ROUND(TRUNC(('TRI-3'!BI22 ),2),0))=3,"D-",IF((ROUND(TRUNC(('TRI-3'!BI22 ),2),0))=2,"E+",IF((ROUND(TRUNC(('TRI-3'!BI22  ),2),0))&lt;=1,"E-","")))))))))))</f>
        <v/>
      </c>
      <c r="BJ22" s="51" t="str">
        <f>IF(OR('TRI-3'!BJ22 ="",'TRI-3'!BJ22&lt;0,'TRI-3'!BJ22  &gt;10),"",IF((ROUND(TRUNC(('TRI-3'!BJ22  ),2),0))=10,"A+",IF((ROUND(TRUNC(('TRI-3'!BJ22  ),2),0))=9,"A-",IF((ROUND(TRUNC(('TRI-3'!BJ22   ),2),0))=8,"B+",IF((ROUND(TRUNC(('TRI-3'!BJ22 ),2),0))=7,"B-",IF((ROUND(TRUNC(('TRI-3'!BJ22  ),2),0))=6,"C+",IF((ROUND(TRUNC(('TRI-3'!BJ22  ),2),0))=5,"C-",IF((ROUND(TRUNC(('TRI-3'!BJ22  ),2),0))=4,"D+",IF((ROUND(TRUNC(('TRI-3'!BJ22 ),2),0))=3,"D-",IF((ROUND(TRUNC(('TRI-3'!BJ22 ),2),0))=2,"E+",IF((ROUND(TRUNC(('TRI-3'!BJ22  ),2),0))&lt;=1,"E-","")))))))))))</f>
        <v/>
      </c>
      <c r="BK22" s="51" t="str">
        <f>IF(OR('TRI-3'!BK22 ="",'TRI-3'!BK22&lt;0,'TRI-3'!BK22  &gt;10),"",IF((ROUND(TRUNC(('TRI-3'!BK22  ),2),0))=10,"A+",IF((ROUND(TRUNC(('TRI-3'!BK22  ),2),0))=9,"A-",IF((ROUND(TRUNC(('TRI-3'!BK22   ),2),0))=8,"B+",IF((ROUND(TRUNC(('TRI-3'!BK22 ),2),0))=7,"B-",IF((ROUND(TRUNC(('TRI-3'!BK22  ),2),0))=6,"C+",IF((ROUND(TRUNC(('TRI-3'!BK22  ),2),0))=5,"C-",IF((ROUND(TRUNC(('TRI-3'!BK22  ),2),0))=4,"D+",IF((ROUND(TRUNC(('TRI-3'!BK22 ),2),0))=3,"D-",IF((ROUND(TRUNC(('TRI-3'!BK22 ),2),0))=2,"E+",IF((ROUND(TRUNC(('TRI-3'!BK22  ),2),0))&lt;=1,"E-","")))))))))))</f>
        <v/>
      </c>
      <c r="BL22" s="51" t="str">
        <f>IF(OR('TRI-3'!BL22 ="",'TRI-3'!BL22&lt;0,'TRI-3'!BL22  &gt;10),"",IF((ROUND(TRUNC(('TRI-3'!BL22  ),2),0))=10,"A+",IF((ROUND(TRUNC(('TRI-3'!BL22  ),2),0))=9,"A-",IF((ROUND(TRUNC(('TRI-3'!BL22   ),2),0))=8,"B+",IF((ROUND(TRUNC(('TRI-3'!BL22 ),2),0))=7,"B-",IF((ROUND(TRUNC(('TRI-3'!BL22  ),2),0))=6,"C+",IF((ROUND(TRUNC(('TRI-3'!BL22  ),2),0))=5,"C-",IF((ROUND(TRUNC(('TRI-3'!BL22  ),2),0))=4,"D+",IF((ROUND(TRUNC(('TRI-3'!BL22 ),2),0))=3,"D-",IF((ROUND(TRUNC(('TRI-3'!BL22 ),2),0))=2,"E+",IF((ROUND(TRUNC(('TRI-3'!BL22  ),2),0))&lt;=1,"E-","")))))))))))</f>
        <v/>
      </c>
      <c r="BM22" s="51" t="str">
        <f>IF(OR('TRI-3'!BM22 ="",'TRI-3'!BM22&lt;0,'TRI-3'!BM22  &gt;10),"",IF((ROUND(TRUNC(('TRI-3'!BM22  ),2),0))=10,"A+",IF((ROUND(TRUNC(('TRI-3'!BM22  ),2),0))=9,"A-",IF((ROUND(TRUNC(('TRI-3'!BM22   ),2),0))=8,"B+",IF((ROUND(TRUNC(('TRI-3'!BM22 ),2),0))=7,"B-",IF((ROUND(TRUNC(('TRI-3'!BM22  ),2),0))=6,"C+",IF((ROUND(TRUNC(('TRI-3'!BM22  ),2),0))=5,"C-",IF((ROUND(TRUNC(('TRI-3'!BM22  ),2),0))=4,"D+",IF((ROUND(TRUNC(('TRI-3'!BM22 ),2),0))=3,"D-",IF((ROUND(TRUNC(('TRI-3'!BM22 ),2),0))=2,"E+",IF((ROUND(TRUNC(('TRI-3'!BM22  ),2),0))&lt;=1,"E-","")))))))))))</f>
        <v/>
      </c>
      <c r="BN22" s="51" t="str">
        <f>IF(OR('TRI-3'!BN22 ="",'TRI-3'!BN22&lt;0,'TRI-3'!BN22  &gt;10),"",IF((ROUND(TRUNC(('TRI-3'!BN22  ),2),0))=10,"A+",IF((ROUND(TRUNC(('TRI-3'!BN22  ),2),0))=9,"A-",IF((ROUND(TRUNC(('TRI-3'!BN22   ),2),0))=8,"B+",IF((ROUND(TRUNC(('TRI-3'!BN22 ),2),0))=7,"B-",IF((ROUND(TRUNC(('TRI-3'!BN22  ),2),0))=6,"C+",IF((ROUND(TRUNC(('TRI-3'!BN22  ),2),0))=5,"C-",IF((ROUND(TRUNC(('TRI-3'!BN22  ),2),0))=4,"D+",IF((ROUND(TRUNC(('TRI-3'!BN22 ),2),0))=3,"D-",IF((ROUND(TRUNC(('TRI-3'!BN22 ),2),0))=2,"E+",IF((ROUND(TRUNC(('TRI-3'!BN22  ),2),0))&lt;=1,"E-","")))))))))))</f>
        <v/>
      </c>
      <c r="BO22" s="51" t="str">
        <f>IF(OR('TRI-3'!BO22 ="",'TRI-3'!BO22&lt;0,'TRI-3'!BO22  &gt;10),"",IF((ROUND(TRUNC(('TRI-3'!BO22  ),2),0))=10,"A+",IF((ROUND(TRUNC(('TRI-3'!BO22  ),2),0))=9,"A-",IF((ROUND(TRUNC(('TRI-3'!BO22   ),2),0))=8,"B+",IF((ROUND(TRUNC(('TRI-3'!BO22 ),2),0))=7,"B-",IF((ROUND(TRUNC(('TRI-3'!BO22  ),2),0))=6,"C+",IF((ROUND(TRUNC(('TRI-3'!BO22  ),2),0))=5,"C-",IF((ROUND(TRUNC(('TRI-3'!BO22  ),2),0))=4,"D+",IF((ROUND(TRUNC(('TRI-3'!BO22 ),2),0))=3,"D-",IF((ROUND(TRUNC(('TRI-3'!BO22 ),2),0))=2,"E+",IF((ROUND(TRUNC(('TRI-3'!BO22  ),2),0))&lt;=1,"E-","")))))))))))</f>
        <v/>
      </c>
      <c r="BP22" s="51" t="str">
        <f>IF(OR('TRI-3'!BP22 ="",'TRI-3'!BP22&lt;0,'TRI-3'!BP22  &gt;10),"",IF((ROUND(TRUNC(('TRI-3'!BP22  ),2),0))=10,"A+",IF((ROUND(TRUNC(('TRI-3'!BP22  ),2),0))=9,"A-",IF((ROUND(TRUNC(('TRI-3'!BP22   ),2),0))=8,"B+",IF((ROUND(TRUNC(('TRI-3'!BP22 ),2),0))=7,"B-",IF((ROUND(TRUNC(('TRI-3'!BP22  ),2),0))=6,"C+",IF((ROUND(TRUNC(('TRI-3'!BP22  ),2),0))=5,"C-",IF((ROUND(TRUNC(('TRI-3'!BP22  ),2),0))=4,"D+",IF((ROUND(TRUNC(('TRI-3'!BP22 ),2),0))=3,"D-",IF((ROUND(TRUNC(('TRI-3'!BP22 ),2),0))=2,"E+",IF((ROUND(TRUNC(('TRI-3'!BP22  ),2),0))&lt;=1,"E-","")))))))))))</f>
        <v/>
      </c>
      <c r="BQ22" s="51" t="str">
        <f>IF(OR('TRI-3'!BQ22 ="",'TRI-3'!BQ22&lt;0,'TRI-3'!BQ22  &gt;10),"",IF((ROUND(TRUNC(('TRI-3'!BQ22  ),2),0))=10,"A+",IF((ROUND(TRUNC(('TRI-3'!BQ22  ),2),0))=9,"A-",IF((ROUND(TRUNC(('TRI-3'!BQ22   ),2),0))=8,"B+",IF((ROUND(TRUNC(('TRI-3'!BQ22 ),2),0))=7,"B-",IF((ROUND(TRUNC(('TRI-3'!BQ22  ),2),0))=6,"C+",IF((ROUND(TRUNC(('TRI-3'!BQ22  ),2),0))=5,"C-",IF((ROUND(TRUNC(('TRI-3'!BQ22  ),2),0))=4,"D+",IF((ROUND(TRUNC(('TRI-3'!BQ22 ),2),0))=3,"D-",IF((ROUND(TRUNC(('TRI-3'!BQ22 ),2),0))=2,"E+",IF((ROUND(TRUNC(('TRI-3'!BQ22  ),2),0))&lt;=1,"E-","")))))))))))</f>
        <v/>
      </c>
      <c r="BR22" s="51" t="str">
        <f>IF(OR('TRI-3'!BR22 ="",'TRI-3'!BR22&lt;0,'TRI-3'!BR22  &gt;10),"",IF((ROUND(TRUNC(('TRI-3'!BR22  ),2),0))=10,"A+",IF((ROUND(TRUNC(('TRI-3'!BR22  ),2),0))=9,"A-",IF((ROUND(TRUNC(('TRI-3'!BR22   ),2),0))=8,"B+",IF((ROUND(TRUNC(('TRI-3'!BR22 ),2),0))=7,"B-",IF((ROUND(TRUNC(('TRI-3'!BR22  ),2),0))=6,"C+",IF((ROUND(TRUNC(('TRI-3'!BR22  ),2),0))=5,"C-",IF((ROUND(TRUNC(('TRI-3'!BR22  ),2),0))=4,"D+",IF((ROUND(TRUNC(('TRI-3'!BR22 ),2),0))=3,"D-",IF((ROUND(TRUNC(('TRI-3'!BR22 ),2),0))=2,"E+",IF((ROUND(TRUNC(('TRI-3'!BR22  ),2),0))&lt;=1,"E-","")))))))))))</f>
        <v/>
      </c>
      <c r="BS22" s="51" t="str">
        <f>IF(OR('TRI-3'!BS22 ="",'TRI-3'!BS22&lt;0,'TRI-3'!BS22  &gt;10),"",IF((ROUND(TRUNC(('TRI-3'!BS22  ),2),0))=10,"A+",IF((ROUND(TRUNC(('TRI-3'!BS22  ),2),0))=9,"A-",IF((ROUND(TRUNC(('TRI-3'!BS22   ),2),0))=8,"B+",IF((ROUND(TRUNC(('TRI-3'!BS22 ),2),0))=7,"B-",IF((ROUND(TRUNC(('TRI-3'!BS22  ),2),0))=6,"C+",IF((ROUND(TRUNC(('TRI-3'!BS22  ),2),0))=5,"C-",IF((ROUND(TRUNC(('TRI-3'!BS22  ),2),0))=4,"D+",IF((ROUND(TRUNC(('TRI-3'!BS22 ),2),0))=3,"D-",IF((ROUND(TRUNC(('TRI-3'!BS22 ),2),0))=2,"E+",IF((ROUND(TRUNC(('TRI-3'!BS22  ),2),0))&lt;=1,"E-","")))))))))))</f>
        <v/>
      </c>
      <c r="BT22" s="51" t="str">
        <f>IF(OR('TRI-3'!BT22 ="",'TRI-3'!BT22&lt;0,'TRI-3'!BT22  &gt;10),"",IF((ROUND(TRUNC(('TRI-3'!BT22  ),2),0))=10,"A+",IF((ROUND(TRUNC(('TRI-3'!BT22  ),2),0))=9,"A-",IF((ROUND(TRUNC(('TRI-3'!BT22   ),2),0))=8,"B+",IF((ROUND(TRUNC(('TRI-3'!BT22 ),2),0))=7,"B-",IF((ROUND(TRUNC(('TRI-3'!BT22  ),2),0))=6,"C+",IF((ROUND(TRUNC(('TRI-3'!BT22  ),2),0))=5,"C-",IF((ROUND(TRUNC(('TRI-3'!BT22  ),2),0))=4,"D+",IF((ROUND(TRUNC(('TRI-3'!BT22 ),2),0))=3,"D-",IF((ROUND(TRUNC(('TRI-3'!BT22 ),2),0))=2,"E+",IF((ROUND(TRUNC(('TRI-3'!BT22  ),2),0))&lt;=1,"E-","")))))))))))</f>
        <v/>
      </c>
      <c r="BU22" s="51" t="str">
        <f>IF(OR('TRI-3'!BU22 ="",'TRI-3'!BU22&lt;0,'TRI-3'!BU22  &gt;10),"",IF((ROUND(TRUNC(('TRI-3'!BU22  ),2),0))=10,"A+",IF((ROUND(TRUNC(('TRI-3'!BU22  ),2),0))=9,"A-",IF((ROUND(TRUNC(('TRI-3'!BU22   ),2),0))=8,"B+",IF((ROUND(TRUNC(('TRI-3'!BU22 ),2),0))=7,"B-",IF((ROUND(TRUNC(('TRI-3'!BU22  ),2),0))=6,"C+",IF((ROUND(TRUNC(('TRI-3'!BU22  ),2),0))=5,"C-",IF((ROUND(TRUNC(('TRI-3'!BU22  ),2),0))=4,"D+",IF((ROUND(TRUNC(('TRI-3'!BU22 ),2),0))=3,"D-",IF((ROUND(TRUNC(('TRI-3'!BU22 ),2),0))=2,"E+",IF((ROUND(TRUNC(('TRI-3'!BU22  ),2),0))&lt;=1,"E-","")))))))))))</f>
        <v/>
      </c>
      <c r="BV22" s="51" t="str">
        <f>IF(OR('TRI-3'!BV22 ="",'TRI-3'!BV22&lt;0,'TRI-3'!BV22  &gt;10),"",IF((ROUND(TRUNC(('TRI-3'!BV22  ),2),0))=10,"A+",IF((ROUND(TRUNC(('TRI-3'!BV22  ),2),0))=9,"A-",IF((ROUND(TRUNC(('TRI-3'!BV22   ),2),0))=8,"B+",IF((ROUND(TRUNC(('TRI-3'!BV22 ),2),0))=7,"B-",IF((ROUND(TRUNC(('TRI-3'!BV22  ),2),0))=6,"C+",IF((ROUND(TRUNC(('TRI-3'!BV22  ),2),0))=5,"C-",IF((ROUND(TRUNC(('TRI-3'!BV22  ),2),0))=4,"D+",IF((ROUND(TRUNC(('TRI-3'!BV22 ),2),0))=3,"D-",IF((ROUND(TRUNC(('TRI-3'!BV22 ),2),0))=2,"E+",IF((ROUND(TRUNC(('TRI-3'!BV22  ),2),0))&lt;=1,"E-","")))))))))))</f>
        <v/>
      </c>
      <c r="BW22" s="51" t="str">
        <f>IF(OR('TRI-3'!BW22 ="",'TRI-3'!BW22&lt;0,'TRI-3'!BW22  &gt;10),"",IF((ROUND(TRUNC(('TRI-3'!BW22  ),2),0))=10,"A+",IF((ROUND(TRUNC(('TRI-3'!BW22  ),2),0))=9,"A-",IF((ROUND(TRUNC(('TRI-3'!BW22   ),2),0))=8,"B+",IF((ROUND(TRUNC(('TRI-3'!BW22 ),2),0))=7,"B-",IF((ROUND(TRUNC(('TRI-3'!BW22  ),2),0))=6,"C+",IF((ROUND(TRUNC(('TRI-3'!BW22  ),2),0))=5,"C-",IF((ROUND(TRUNC(('TRI-3'!BW22  ),2),0))=4,"D+",IF((ROUND(TRUNC(('TRI-3'!BW22 ),2),0))=3,"D-",IF((ROUND(TRUNC(('TRI-3'!BW22 ),2),0))=2,"E+",IF((ROUND(TRUNC(('TRI-3'!BW22  ),2),0))&lt;=1,"E-","")))))))))))</f>
        <v/>
      </c>
      <c r="BX22" s="51" t="str">
        <f>IF(OR('TRI-3'!BX22 ="",'TRI-3'!BX22&lt;0,'TRI-3'!BX22  &gt;10),"",IF((ROUND(TRUNC(('TRI-3'!BX22  ),2),0))=10,"A+",IF((ROUND(TRUNC(('TRI-3'!BX22  ),2),0))=9,"A-",IF((ROUND(TRUNC(('TRI-3'!BX22   ),2),0))=8,"B+",IF((ROUND(TRUNC(('TRI-3'!BX22 ),2),0))=7,"B-",IF((ROUND(TRUNC(('TRI-3'!BX22  ),2),0))=6,"C+",IF((ROUND(TRUNC(('TRI-3'!BX22  ),2),0))=5,"C-",IF((ROUND(TRUNC(('TRI-3'!BX22  ),2),0))=4,"D+",IF((ROUND(TRUNC(('TRI-3'!BX22 ),2),0))=3,"D-",IF((ROUND(TRUNC(('TRI-3'!BX22 ),2),0))=2,"E+",IF((ROUND(TRUNC(('TRI-3'!BX22  ),2),0))&lt;=1,"E-","")))))))))))</f>
        <v/>
      </c>
      <c r="BY22" s="51" t="str">
        <f>IF(OR('TRI-3'!BY22 ="",'TRI-3'!BY22&lt;0,'TRI-3'!BY22  &gt;10),"",IF((ROUND(TRUNC(('TRI-3'!BY22  ),2),0))=10,"A+",IF((ROUND(TRUNC(('TRI-3'!BY22  ),2),0))=9,"A-",IF((ROUND(TRUNC(('TRI-3'!BY22   ),2),0))=8,"B+",IF((ROUND(TRUNC(('TRI-3'!BY22 ),2),0))=7,"B-",IF((ROUND(TRUNC(('TRI-3'!BY22  ),2),0))=6,"C+",IF((ROUND(TRUNC(('TRI-3'!BY22  ),2),0))=5,"C-",IF((ROUND(TRUNC(('TRI-3'!BY22  ),2),0))=4,"D+",IF((ROUND(TRUNC(('TRI-3'!BY22 ),2),0))=3,"D-",IF((ROUND(TRUNC(('TRI-3'!BY22 ),2),0))=2,"E+",IF((ROUND(TRUNC(('TRI-3'!BY22  ),2),0))&lt;=1,"E-","")))))))))))</f>
        <v/>
      </c>
      <c r="BZ22" s="51" t="str">
        <f>IF(OR('TRI-3'!BZ22 ="",'TRI-3'!BZ22&lt;0,'TRI-3'!BZ22  &gt;10),"",IF((ROUND(TRUNC(('TRI-3'!BZ22  ),2),0))=10,"A+",IF((ROUND(TRUNC(('TRI-3'!BZ22  ),2),0))=9,"A-",IF((ROUND(TRUNC(('TRI-3'!BZ22   ),2),0))=8,"B+",IF((ROUND(TRUNC(('TRI-3'!BZ22 ),2),0))=7,"B-",IF((ROUND(TRUNC(('TRI-3'!BZ22  ),2),0))=6,"C+",IF((ROUND(TRUNC(('TRI-3'!BZ22  ),2),0))=5,"C-",IF((ROUND(TRUNC(('TRI-3'!BZ22  ),2),0))=4,"D+",IF((ROUND(TRUNC(('TRI-3'!BZ22 ),2),0))=3,"D-",IF((ROUND(TRUNC(('TRI-3'!BZ22 ),2),0))=2,"E+",IF((ROUND(TRUNC(('TRI-3'!BZ22  ),2),0))&lt;=1,"E-","")))))))))))</f>
        <v/>
      </c>
      <c r="CA22" s="51" t="str">
        <f>IF(OR('TRI-3'!CA22 ="",'TRI-3'!CA22&lt;0,'TRI-3'!CA22  &gt;10),"",IF((ROUND(TRUNC(('TRI-3'!CA22  ),2),0))=10,"A+",IF((ROUND(TRUNC(('TRI-3'!CA22  ),2),0))=9,"A-",IF((ROUND(TRUNC(('TRI-3'!CA22   ),2),0))=8,"B+",IF((ROUND(TRUNC(('TRI-3'!CA22 ),2),0))=7,"B-",IF((ROUND(TRUNC(('TRI-3'!CA22  ),2),0))=6,"C+",IF((ROUND(TRUNC(('TRI-3'!CA22  ),2),0))=5,"C-",IF((ROUND(TRUNC(('TRI-3'!CA22  ),2),0))=4,"D+",IF((ROUND(TRUNC(('TRI-3'!CA22 ),2),0))=3,"D-",IF((ROUND(TRUNC(('TRI-3'!CA22 ),2),0))=2,"E+",IF((ROUND(TRUNC(('TRI-3'!CA22  ),2),0))&lt;=1,"E-","")))))))))))</f>
        <v/>
      </c>
      <c r="CB22" s="51" t="str">
        <f>IF(OR('TRI-3'!CB22 ="",'TRI-3'!CB22&lt;0,'TRI-3'!CB22  &gt;10),"",IF((ROUND(TRUNC(('TRI-3'!CB22  ),2),0))=10,"A+",IF((ROUND(TRUNC(('TRI-3'!CB22  ),2),0))=9,"A-",IF((ROUND(TRUNC(('TRI-3'!CB22   ),2),0))=8,"B+",IF((ROUND(TRUNC(('TRI-3'!CB22 ),2),0))=7,"B-",IF((ROUND(TRUNC(('TRI-3'!CB22  ),2),0))=6,"C+",IF((ROUND(TRUNC(('TRI-3'!CB22  ),2),0))=5,"C-",IF((ROUND(TRUNC(('TRI-3'!CB22  ),2),0))=4,"D+",IF((ROUND(TRUNC(('TRI-3'!CB22 ),2),0))=3,"D-",IF((ROUND(TRUNC(('TRI-3'!CB22 ),2),0))=2,"E+",IF((ROUND(TRUNC(('TRI-3'!CB22  ),2),0))&lt;=1,"E-","")))))))))))</f>
        <v/>
      </c>
      <c r="CC22" s="51" t="str">
        <f>IF(OR('TRI-3'!CC22 ="",'TRI-3'!CC22&lt;0,'TRI-3'!CC22  &gt;10),"",IF((ROUND(TRUNC(('TRI-3'!CC22  ),2),0))=10,"A+",IF((ROUND(TRUNC(('TRI-3'!CC22  ),2),0))=9,"A-",IF((ROUND(TRUNC(('TRI-3'!CC22   ),2),0))=8,"B+",IF((ROUND(TRUNC(('TRI-3'!CC22 ),2),0))=7,"B-",IF((ROUND(TRUNC(('TRI-3'!CC22  ),2),0))=6,"C+",IF((ROUND(TRUNC(('TRI-3'!CC22  ),2),0))=5,"C-",IF((ROUND(TRUNC(('TRI-3'!CC22  ),2),0))=4,"D+",IF((ROUND(TRUNC(('TRI-3'!CC22 ),2),0))=3,"D-",IF((ROUND(TRUNC(('TRI-3'!CC22 ),2),0))=2,"E+",IF((ROUND(TRUNC(('TRI-3'!CC22  ),2),0))&lt;=1,"E-","")))))))))))</f>
        <v/>
      </c>
      <c r="CD22" s="51" t="str">
        <f>IF(OR('TRI-3'!CD22 ="",'TRI-3'!CD22&lt;0,'TRI-3'!CD22  &gt;10),"",IF((ROUND(TRUNC(('TRI-3'!CD22  ),2),0))=10,"A+",IF((ROUND(TRUNC(('TRI-3'!CD22  ),2),0))=9,"A-",IF((ROUND(TRUNC(('TRI-3'!CD22   ),2),0))=8,"B+",IF((ROUND(TRUNC(('TRI-3'!CD22 ),2),0))=7,"B-",IF((ROUND(TRUNC(('TRI-3'!CD22  ),2),0))=6,"C+",IF((ROUND(TRUNC(('TRI-3'!CD22  ),2),0))=5,"C-",IF((ROUND(TRUNC(('TRI-3'!CD22  ),2),0))=4,"D+",IF((ROUND(TRUNC(('TRI-3'!CD22 ),2),0))=3,"D-",IF((ROUND(TRUNC(('TRI-3'!CD22 ),2),0))=2,"E+",IF((ROUND(TRUNC(('TRI-3'!CD22  ),2),0))&lt;=1,"E-","")))))))))))</f>
        <v/>
      </c>
      <c r="CE22" s="51" t="str">
        <f>IF(OR('TRI-3'!CE22 ="",'TRI-3'!CE22&lt;0,'TRI-3'!CE22  &gt;10),"",IF((ROUND(TRUNC(('TRI-3'!CE22  ),2),0))=10,"A+",IF((ROUND(TRUNC(('TRI-3'!CE22  ),2),0))=9,"A-",IF((ROUND(TRUNC(('TRI-3'!CE22   ),2),0))=8,"B+",IF((ROUND(TRUNC(('TRI-3'!CE22 ),2),0))=7,"B-",IF((ROUND(TRUNC(('TRI-3'!CE22  ),2),0))=6,"C+",IF((ROUND(TRUNC(('TRI-3'!CE22  ),2),0))=5,"C-",IF((ROUND(TRUNC(('TRI-3'!CE22  ),2),0))=4,"D+",IF((ROUND(TRUNC(('TRI-3'!CE22 ),2),0))=3,"D-",IF((ROUND(TRUNC(('TRI-3'!CE22 ),2),0))=2,"E+",IF((ROUND(TRUNC(('TRI-3'!CE22  ),2),0))&lt;=1,"E-","")))))))))))</f>
        <v/>
      </c>
      <c r="CF22" s="51" t="str">
        <f>IF(OR('TRI-3'!CF22 ="",'TRI-3'!CF22&lt;0,'TRI-3'!CF22  &gt;10),"",IF((ROUND(TRUNC(('TRI-3'!CF22  ),2),0))=10,"A+",IF((ROUND(TRUNC(('TRI-3'!CF22  ),2),0))=9,"A-",IF((ROUND(TRUNC(('TRI-3'!CF22   ),2),0))=8,"B+",IF((ROUND(TRUNC(('TRI-3'!CF22 ),2),0))=7,"B-",IF((ROUND(TRUNC(('TRI-3'!CF22  ),2),0))=6,"C+",IF((ROUND(TRUNC(('TRI-3'!CF22  ),2),0))=5,"C-",IF((ROUND(TRUNC(('TRI-3'!CF22  ),2),0))=4,"D+",IF((ROUND(TRUNC(('TRI-3'!CF22 ),2),0))=3,"D-",IF((ROUND(TRUNC(('TRI-3'!CF22 ),2),0))=2,"E+",IF((ROUND(TRUNC(('TRI-3'!CF22  ),2),0))&lt;=1,"E-","")))))))))))</f>
        <v/>
      </c>
      <c r="CG22" s="51" t="str">
        <f>IF(OR('TRI-3'!CG22 ="",'TRI-3'!CG22&lt;0,'TRI-3'!CG22  &gt;10),"",IF((ROUND(TRUNC(('TRI-3'!CG22  ),2),0))=10,"A+",IF((ROUND(TRUNC(('TRI-3'!CG22  ),2),0))=9,"A-",IF((ROUND(TRUNC(('TRI-3'!CG22   ),2),0))=8,"B+",IF((ROUND(TRUNC(('TRI-3'!CG22 ),2),0))=7,"B-",IF((ROUND(TRUNC(('TRI-3'!CG22  ),2),0))=6,"C+",IF((ROUND(TRUNC(('TRI-3'!CG22  ),2),0))=5,"C-",IF((ROUND(TRUNC(('TRI-3'!CG22  ),2),0))=4,"D+",IF((ROUND(TRUNC(('TRI-3'!CG22 ),2),0))=3,"D-",IF((ROUND(TRUNC(('TRI-3'!CG22 ),2),0))=2,"E+",IF((ROUND(TRUNC(('TRI-3'!CG22  ),2),0))&lt;=1,"E-","")))))))))))</f>
        <v/>
      </c>
      <c r="CH22" s="51" t="str">
        <f>IF(OR('TRI-3'!CH22 ="",'TRI-3'!CH22&lt;0,'TRI-3'!CH22  &gt;10),"",IF((ROUND(TRUNC(('TRI-3'!CH22  ),2),0))=10,"A+",IF((ROUND(TRUNC(('TRI-3'!CH22  ),2),0))=9,"A-",IF((ROUND(TRUNC(('TRI-3'!CH22   ),2),0))=8,"B+",IF((ROUND(TRUNC(('TRI-3'!CH22 ),2),0))=7,"B-",IF((ROUND(TRUNC(('TRI-3'!CH22  ),2),0))=6,"C+",IF((ROUND(TRUNC(('TRI-3'!CH22  ),2),0))=5,"C-",IF((ROUND(TRUNC(('TRI-3'!CH22  ),2),0))=4,"D+",IF((ROUND(TRUNC(('TRI-3'!CH22 ),2),0))=3,"D-",IF((ROUND(TRUNC(('TRI-3'!CH22 ),2),0))=2,"E+",IF((ROUND(TRUNC(('TRI-3'!CH22  ),2),0))&lt;=1,"E-","")))))))))))</f>
        <v/>
      </c>
      <c r="CI22" s="51" t="str">
        <f>IF(OR('TRI-3'!CI22 ="",'TRI-3'!CI22&lt;0,'TRI-3'!CI22  &gt;10),"",IF((ROUND(TRUNC(('TRI-3'!CI22  ),2),0))=10,"A+",IF((ROUND(TRUNC(('TRI-3'!CI22  ),2),0))=9,"A-",IF((ROUND(TRUNC(('TRI-3'!CI22   ),2),0))=8,"B+",IF((ROUND(TRUNC(('TRI-3'!CI22 ),2),0))=7,"B-",IF((ROUND(TRUNC(('TRI-3'!CI22  ),2),0))=6,"C+",IF((ROUND(TRUNC(('TRI-3'!CI22  ),2),0))=5,"C-",IF((ROUND(TRUNC(('TRI-3'!CI22  ),2),0))=4,"D+",IF((ROUND(TRUNC(('TRI-3'!CI22 ),2),0))=3,"D-",IF((ROUND(TRUNC(('TRI-3'!CI22 ),2),0))=2,"E+",IF((ROUND(TRUNC(('TRI-3'!CI22  ),2),0))&lt;=1,"E-","")))))))))))</f>
        <v/>
      </c>
      <c r="CJ22" s="51" t="str">
        <f>IF(OR('TRI-3'!CJ22 ="",'TRI-3'!CJ22&lt;0,'TRI-3'!CJ22  &gt;10),"",IF((ROUND(TRUNC(('TRI-3'!CJ22  ),2),0))=10,"A+",IF((ROUND(TRUNC(('TRI-3'!CJ22  ),2),0))=9,"A-",IF((ROUND(TRUNC(('TRI-3'!CJ22   ),2),0))=8,"B+",IF((ROUND(TRUNC(('TRI-3'!CJ22 ),2),0))=7,"B-",IF((ROUND(TRUNC(('TRI-3'!CJ22  ),2),0))=6,"C+",IF((ROUND(TRUNC(('TRI-3'!CJ22  ),2),0))=5,"C-",IF((ROUND(TRUNC(('TRI-3'!CJ22  ),2),0))=4,"D+",IF((ROUND(TRUNC(('TRI-3'!CJ22 ),2),0))=3,"D-",IF((ROUND(TRUNC(('TRI-3'!CJ22 ),2),0))=2,"E+",IF((ROUND(TRUNC(('TRI-3'!CJ22  ),2),0))&lt;=1,"E-","")))))))))))</f>
        <v/>
      </c>
      <c r="CK22" s="51" t="str">
        <f>IF(OR('TRI-3'!CK22 ="",'TRI-3'!CK22&lt;0,'TRI-3'!CK22  &gt;10),"",IF((ROUND(TRUNC(('TRI-3'!CK22  ),2),0))=10,"A+",IF((ROUND(TRUNC(('TRI-3'!CK22  ),2),0))=9,"A-",IF((ROUND(TRUNC(('TRI-3'!CK22   ),2),0))=8,"B+",IF((ROUND(TRUNC(('TRI-3'!CK22 ),2),0))=7,"B-",IF((ROUND(TRUNC(('TRI-3'!CK22  ),2),0))=6,"C+",IF((ROUND(TRUNC(('TRI-3'!CK22  ),2),0))=5,"C-",IF((ROUND(TRUNC(('TRI-3'!CK22  ),2),0))=4,"D+",IF((ROUND(TRUNC(('TRI-3'!CK22 ),2),0))=3,"D-",IF((ROUND(TRUNC(('TRI-3'!CK22 ),2),0))=2,"E+",IF((ROUND(TRUNC(('TRI-3'!CK22  ),2),0))&lt;=1,"E-","")))))))))))</f>
        <v/>
      </c>
      <c r="CL22" s="51" t="str">
        <f>IF(OR('TRI-3'!CL22 ="",'TRI-3'!CL22&lt;0,'TRI-3'!CL22  &gt;10),"",IF((ROUND(TRUNC(('TRI-3'!CL22  ),2),0))=10,"A+",IF((ROUND(TRUNC(('TRI-3'!CL22  ),2),0))=9,"A-",IF((ROUND(TRUNC(('TRI-3'!CL22   ),2),0))=8,"B+",IF((ROUND(TRUNC(('TRI-3'!CL22 ),2),0))=7,"B-",IF((ROUND(TRUNC(('TRI-3'!CL22  ),2),0))=6,"C+",IF((ROUND(TRUNC(('TRI-3'!CL22  ),2),0))=5,"C-",IF((ROUND(TRUNC(('TRI-3'!CL22  ),2),0))=4,"D+",IF((ROUND(TRUNC(('TRI-3'!CL22 ),2),0))=3,"D-",IF((ROUND(TRUNC(('TRI-3'!CL22 ),2),0))=2,"E+",IF((ROUND(TRUNC(('TRI-3'!CL22  ),2),0))&lt;=1,"E-","")))))))))))</f>
        <v/>
      </c>
      <c r="CM22" s="51" t="str">
        <f>IF(OR('TRI-3'!CM22 ="",'TRI-3'!CM22&lt;0,'TRI-3'!CM22  &gt;10),"",IF((ROUND(TRUNC(('TRI-3'!CM22  ),2),0))=10,"A+",IF((ROUND(TRUNC(('TRI-3'!CM22  ),2),0))=9,"A-",IF((ROUND(TRUNC(('TRI-3'!CM22   ),2),0))=8,"B+",IF((ROUND(TRUNC(('TRI-3'!CM22 ),2),0))=7,"B-",IF((ROUND(TRUNC(('TRI-3'!CM22  ),2),0))=6,"C+",IF((ROUND(TRUNC(('TRI-3'!CM22  ),2),0))=5,"C-",IF((ROUND(TRUNC(('TRI-3'!CM22  ),2),0))=4,"D+",IF((ROUND(TRUNC(('TRI-3'!CM22 ),2),0))=3,"D-",IF((ROUND(TRUNC(('TRI-3'!CM22 ),2),0))=2,"E+",IF((ROUND(TRUNC(('TRI-3'!CM22  ),2),0))&lt;=1,"E-","")))))))))))</f>
        <v/>
      </c>
      <c r="CN22" s="51" t="str">
        <f>IF(OR('TRI-3'!CN22 ="",'TRI-3'!CN22&lt;0,'TRI-3'!CN22  &gt;10),"",IF((ROUND(TRUNC(('TRI-3'!CN22  ),2),0))=10,"A+",IF((ROUND(TRUNC(('TRI-3'!CN22  ),2),0))=9,"A-",IF((ROUND(TRUNC(('TRI-3'!CN22   ),2),0))=8,"B+",IF((ROUND(TRUNC(('TRI-3'!CN22 ),2),0))=7,"B-",IF((ROUND(TRUNC(('TRI-3'!CN22  ),2),0))=6,"C+",IF((ROUND(TRUNC(('TRI-3'!CN22  ),2),0))=5,"C-",IF((ROUND(TRUNC(('TRI-3'!CN22  ),2),0))=4,"D+",IF((ROUND(TRUNC(('TRI-3'!CN22 ),2),0))=3,"D-",IF((ROUND(TRUNC(('TRI-3'!CN22 ),2),0))=2,"E+",IF((ROUND(TRUNC(('TRI-3'!CN22  ),2),0))&lt;=1,"E-","")))))))))))</f>
        <v/>
      </c>
      <c r="CO22" s="51" t="str">
        <f>IF(OR('TRI-3'!CO22 ="",'TRI-3'!CO22&lt;0,'TRI-3'!CO22  &gt;10),"",IF((ROUND(TRUNC(('TRI-3'!CO22  ),2),0))=10,"A+",IF((ROUND(TRUNC(('TRI-3'!CO22  ),2),0))=9,"A-",IF((ROUND(TRUNC(('TRI-3'!CO22   ),2),0))=8,"B+",IF((ROUND(TRUNC(('TRI-3'!CO22 ),2),0))=7,"B-",IF((ROUND(TRUNC(('TRI-3'!CO22  ),2),0))=6,"C+",IF((ROUND(TRUNC(('TRI-3'!CO22  ),2),0))=5,"C-",IF((ROUND(TRUNC(('TRI-3'!CO22  ),2),0))=4,"D+",IF((ROUND(TRUNC(('TRI-3'!CO22 ),2),0))=3,"D-",IF((ROUND(TRUNC(('TRI-3'!CO22 ),2),0))=2,"E+",IF((ROUND(TRUNC(('TRI-3'!CO22  ),2),0))&lt;=1,"E-","")))))))))))</f>
        <v/>
      </c>
      <c r="CP22" s="51" t="str">
        <f>IF(OR('TRI-3'!CP22 ="",'TRI-3'!CP22&lt;0,'TRI-3'!CP22  &gt;10),"",IF((ROUND(TRUNC(('TRI-3'!CP22  ),2),0))=10,"A+",IF((ROUND(TRUNC(('TRI-3'!CP22  ),2),0))=9,"A-",IF((ROUND(TRUNC(('TRI-3'!CP22   ),2),0))=8,"B+",IF((ROUND(TRUNC(('TRI-3'!CP22 ),2),0))=7,"B-",IF((ROUND(TRUNC(('TRI-3'!CP22  ),2),0))=6,"C+",IF((ROUND(TRUNC(('TRI-3'!CP22  ),2),0))=5,"C-",IF((ROUND(TRUNC(('TRI-3'!CP22  ),2),0))=4,"D+",IF((ROUND(TRUNC(('TRI-3'!CP22 ),2),0))=3,"D-",IF((ROUND(TRUNC(('TRI-3'!CP22 ),2),0))=2,"E+",IF((ROUND(TRUNC(('TRI-3'!CP22  ),2),0))&lt;=1,"E-","")))))))))))</f>
        <v/>
      </c>
      <c r="CQ22" s="51" t="str">
        <f>IF(OR('TRI-3'!CQ22 ="",'TRI-3'!CQ22&lt;0,'TRI-3'!CQ22  &gt;10),"",IF((ROUND(TRUNC(('TRI-3'!CQ22  ),2),0))=10,"A+",IF((ROUND(TRUNC(('TRI-3'!CQ22  ),2),0))=9,"A-",IF((ROUND(TRUNC(('TRI-3'!CQ22   ),2),0))=8,"B+",IF((ROUND(TRUNC(('TRI-3'!CQ22 ),2),0))=7,"B-",IF((ROUND(TRUNC(('TRI-3'!CQ22  ),2),0))=6,"C+",IF((ROUND(TRUNC(('TRI-3'!CQ22  ),2),0))=5,"C-",IF((ROUND(TRUNC(('TRI-3'!CQ22  ),2),0))=4,"D+",IF((ROUND(TRUNC(('TRI-3'!CQ22 ),2),0))=3,"D-",IF((ROUND(TRUNC(('TRI-3'!CQ22 ),2),0))=2,"E+",IF((ROUND(TRUNC(('TRI-3'!CQ22  ),2),0))&lt;=1,"E-","")))))))))))</f>
        <v/>
      </c>
      <c r="CR22" s="51" t="str">
        <f>IF(OR('TRI-3'!CR22 ="",'TRI-3'!CR22&lt;0,'TRI-3'!CR22  &gt;10),"",IF((ROUND(TRUNC(('TRI-3'!CR22  ),2),0))=10,"A+",IF((ROUND(TRUNC(('TRI-3'!CR22  ),2),0))=9,"A-",IF((ROUND(TRUNC(('TRI-3'!CR22   ),2),0))=8,"B+",IF((ROUND(TRUNC(('TRI-3'!CR22 ),2),0))=7,"B-",IF((ROUND(TRUNC(('TRI-3'!CR22  ),2),0))=6,"C+",IF((ROUND(TRUNC(('TRI-3'!CR22  ),2),0))=5,"C-",IF((ROUND(TRUNC(('TRI-3'!CR22  ),2),0))=4,"D+",IF((ROUND(TRUNC(('TRI-3'!CR22 ),2),0))=3,"D-",IF((ROUND(TRUNC(('TRI-3'!CR22 ),2),0))=2,"E+",IF((ROUND(TRUNC(('TRI-3'!CR22  ),2),0))&lt;=1,"E-","")))))))))))</f>
        <v/>
      </c>
      <c r="CS22" s="51" t="str">
        <f>IF(OR('TRI-3'!CS22 ="",'TRI-3'!CS22&lt;0,'TRI-3'!CS22  &gt;10),"",IF((ROUND(TRUNC(('TRI-3'!CS22  ),2),0))=10,"A+",IF((ROUND(TRUNC(('TRI-3'!CS22  ),2),0))=9,"A-",IF((ROUND(TRUNC(('TRI-3'!CS22   ),2),0))=8,"B+",IF((ROUND(TRUNC(('TRI-3'!CS22 ),2),0))=7,"B-",IF((ROUND(TRUNC(('TRI-3'!CS22  ),2),0))=6,"C+",IF((ROUND(TRUNC(('TRI-3'!CS22  ),2),0))=5,"C-",IF((ROUND(TRUNC(('TRI-3'!CS22  ),2),0))=4,"D+",IF((ROUND(TRUNC(('TRI-3'!CS22 ),2),0))=3,"D-",IF((ROUND(TRUNC(('TRI-3'!CS22 ),2),0))=2,"E+",IF((ROUND(TRUNC(('TRI-3'!CS22  ),2),0))&lt;=1,"E-","")))))))))))</f>
        <v/>
      </c>
      <c r="CT22" s="51" t="str">
        <f>IF(OR('TRI-3'!CT22 ="",'TRI-3'!CT22&lt;0,'TRI-3'!CT22  &gt;10),"",IF((ROUND(TRUNC(('TRI-3'!CT22  ),2),0))=10,"A+",IF((ROUND(TRUNC(('TRI-3'!CT22  ),2),0))=9,"A-",IF((ROUND(TRUNC(('TRI-3'!CT22   ),2),0))=8,"B+",IF((ROUND(TRUNC(('TRI-3'!CT22 ),2),0))=7,"B-",IF((ROUND(TRUNC(('TRI-3'!CT22  ),2),0))=6,"C+",IF((ROUND(TRUNC(('TRI-3'!CT22  ),2),0))=5,"C-",IF((ROUND(TRUNC(('TRI-3'!CT22  ),2),0))=4,"D+",IF((ROUND(TRUNC(('TRI-3'!CT22 ),2),0))=3,"D-",IF((ROUND(TRUNC(('TRI-3'!CT22 ),2),0))=2,"E+",IF((ROUND(TRUNC(('TRI-3'!CT22  ),2),0))&lt;=1,"E-","")))))))))))</f>
        <v/>
      </c>
      <c r="CU22" s="51" t="str">
        <f>IF(OR('TRI-3'!CU22 ="",'TRI-3'!CU22&lt;0,'TRI-3'!CU22  &gt;10),"",IF((ROUND(TRUNC(('TRI-3'!CU22  ),2),0))=10,"A+",IF((ROUND(TRUNC(('TRI-3'!CU22  ),2),0))=9,"A-",IF((ROUND(TRUNC(('TRI-3'!CU22   ),2),0))=8,"B+",IF((ROUND(TRUNC(('TRI-3'!CU22 ),2),0))=7,"B-",IF((ROUND(TRUNC(('TRI-3'!CU22  ),2),0))=6,"C+",IF((ROUND(TRUNC(('TRI-3'!CU22  ),2),0))=5,"C-",IF((ROUND(TRUNC(('TRI-3'!CU22  ),2),0))=4,"D+",IF((ROUND(TRUNC(('TRI-3'!CU22 ),2),0))=3,"D-",IF((ROUND(TRUNC(('TRI-3'!CU22 ),2),0))=2,"E+",IF((ROUND(TRUNC(('TRI-3'!CU22  ),2),0))&lt;=1,"E-","")))))))))))</f>
        <v/>
      </c>
      <c r="CV22" s="51" t="str">
        <f>IF(OR('TRI-3'!CV22 ="",'TRI-3'!CV22&lt;0,'TRI-3'!CV22  &gt;10),"",IF((ROUND(TRUNC(('TRI-3'!CV22  ),2),0))=10,"A+",IF((ROUND(TRUNC(('TRI-3'!CV22  ),2),0))=9,"A-",IF((ROUND(TRUNC(('TRI-3'!CV22   ),2),0))=8,"B+",IF((ROUND(TRUNC(('TRI-3'!CV22 ),2),0))=7,"B-",IF((ROUND(TRUNC(('TRI-3'!CV22  ),2),0))=6,"C+",IF((ROUND(TRUNC(('TRI-3'!CV22  ),2),0))=5,"C-",IF((ROUND(TRUNC(('TRI-3'!CV22  ),2),0))=4,"D+",IF((ROUND(TRUNC(('TRI-3'!CV22 ),2),0))=3,"D-",IF((ROUND(TRUNC(('TRI-3'!CV22 ),2),0))=2,"E+",IF((ROUND(TRUNC(('TRI-3'!CV22  ),2),0))&lt;=1,"E-","")))))))))))</f>
        <v/>
      </c>
      <c r="CW22" s="51" t="str">
        <f>IF(OR('TRI-3'!CW22 ="",'TRI-3'!CW22&lt;0,'TRI-3'!CW22  &gt;10),"",IF((ROUND(TRUNC(('TRI-3'!CW22  ),2),0))=10,"A+",IF((ROUND(TRUNC(('TRI-3'!CW22  ),2),0))=9,"A-",IF((ROUND(TRUNC(('TRI-3'!CW22   ),2),0))=8,"B+",IF((ROUND(TRUNC(('TRI-3'!CW22 ),2),0))=7,"B-",IF((ROUND(TRUNC(('TRI-3'!CW22  ),2),0))=6,"C+",IF((ROUND(TRUNC(('TRI-3'!CW22  ),2),0))=5,"C-",IF((ROUND(TRUNC(('TRI-3'!CW22  ),2),0))=4,"D+",IF((ROUND(TRUNC(('TRI-3'!CW22 ),2),0))=3,"D-",IF((ROUND(TRUNC(('TRI-3'!CW22 ),2),0))=2,"E+",IF((ROUND(TRUNC(('TRI-3'!CW22  ),2),0))&lt;=1,"E-","")))))))))))</f>
        <v/>
      </c>
      <c r="CX22" s="51" t="str">
        <f>IF(OR('TRI-3'!CX22 ="",'TRI-3'!CX22&lt;0,'TRI-3'!CX22  &gt;10),"",IF((ROUND(TRUNC(('TRI-3'!CX22  ),2),0))=10,"A+",IF((ROUND(TRUNC(('TRI-3'!CX22  ),2),0))=9,"A-",IF((ROUND(TRUNC(('TRI-3'!CX22   ),2),0))=8,"B+",IF((ROUND(TRUNC(('TRI-3'!CX22 ),2),0))=7,"B-",IF((ROUND(TRUNC(('TRI-3'!CX22  ),2),0))=6,"C+",IF((ROUND(TRUNC(('TRI-3'!CX22  ),2),0))=5,"C-",IF((ROUND(TRUNC(('TRI-3'!CX22  ),2),0))=4,"D+",IF((ROUND(TRUNC(('TRI-3'!CX22 ),2),0))=3,"D-",IF((ROUND(TRUNC(('TRI-3'!CX22 ),2),0))=2,"E+",IF((ROUND(TRUNC(('TRI-3'!CX22  ),2),0))&lt;=1,"E-","")))))))))))</f>
        <v/>
      </c>
      <c r="CY22" s="51" t="str">
        <f>IF(OR('TRI-3'!CY22 ="",'TRI-3'!CY22&lt;0,'TRI-3'!CY22  &gt;10),"",IF((ROUND(TRUNC(('TRI-3'!CY22  ),2),0))=10,"A+",IF((ROUND(TRUNC(('TRI-3'!CY22  ),2),0))=9,"A-",IF((ROUND(TRUNC(('TRI-3'!CY22   ),2),0))=8,"B+",IF((ROUND(TRUNC(('TRI-3'!CY22 ),2),0))=7,"B-",IF((ROUND(TRUNC(('TRI-3'!CY22  ),2),0))=6,"C+",IF((ROUND(TRUNC(('TRI-3'!CY22  ),2),0))=5,"C-",IF((ROUND(TRUNC(('TRI-3'!CY22  ),2),0))=4,"D+",IF((ROUND(TRUNC(('TRI-3'!CY22 ),2),0))=3,"D-",IF((ROUND(TRUNC(('TRI-3'!CY22 ),2),0))=2,"E+",IF((ROUND(TRUNC(('TRI-3'!CY22  ),2),0))&lt;=1,"E-","")))))))))))</f>
        <v/>
      </c>
      <c r="CZ22" s="51" t="str">
        <f>IF(OR('TRI-3'!CZ22 ="",'TRI-3'!CZ22&lt;0,'TRI-3'!CZ22  &gt;10),"",IF((ROUND(TRUNC(('TRI-3'!CZ22  ),2),0))=10,"A+",IF((ROUND(TRUNC(('TRI-3'!CZ22  ),2),0))=9,"A-",IF((ROUND(TRUNC(('TRI-3'!CZ22   ),2),0))=8,"B+",IF((ROUND(TRUNC(('TRI-3'!CZ22 ),2),0))=7,"B-",IF((ROUND(TRUNC(('TRI-3'!CZ22  ),2),0))=6,"C+",IF((ROUND(TRUNC(('TRI-3'!CZ22  ),2),0))=5,"C-",IF((ROUND(TRUNC(('TRI-3'!CZ22  ),2),0))=4,"D+",IF((ROUND(TRUNC(('TRI-3'!CZ22 ),2),0))=3,"D-",IF((ROUND(TRUNC(('TRI-3'!CZ22 ),2),0))=2,"E+",IF((ROUND(TRUNC(('TRI-3'!CZ22  ),2),0))&lt;=1,"E-","")))))))))))</f>
        <v/>
      </c>
      <c r="DA22" s="51" t="str">
        <f>IF(OR('TRI-3'!DA22 ="",'TRI-3'!DA22&lt;0,'TRI-3'!DA22  &gt;10),"",IF((ROUND(TRUNC(('TRI-3'!DA22  ),2),0))=10,"A+",IF((ROUND(TRUNC(('TRI-3'!DA22  ),2),0))=9,"A-",IF((ROUND(TRUNC(('TRI-3'!DA22   ),2),0))=8,"B+",IF((ROUND(TRUNC(('TRI-3'!DA22 ),2),0))=7,"B-",IF((ROUND(TRUNC(('TRI-3'!DA22  ),2),0))=6,"C+",IF((ROUND(TRUNC(('TRI-3'!DA22  ),2),0))=5,"C-",IF((ROUND(TRUNC(('TRI-3'!DA22  ),2),0))=4,"D+",IF((ROUND(TRUNC(('TRI-3'!DA22 ),2),0))=3,"D-",IF((ROUND(TRUNC(('TRI-3'!DA22 ),2),0))=2,"E+",IF((ROUND(TRUNC(('TRI-3'!DA22  ),2),0))&lt;=1,"E-","")))))))))))</f>
        <v/>
      </c>
      <c r="DB22" s="51" t="str">
        <f>IF(OR('TRI-3'!DB22 ="",'TRI-3'!DB22&lt;0,'TRI-3'!DB22  &gt;10),"",IF((ROUND(TRUNC(('TRI-3'!DB22  ),2),0))=10,"A+",IF((ROUND(TRUNC(('TRI-3'!DB22  ),2),0))=9,"A-",IF((ROUND(TRUNC(('TRI-3'!DB22   ),2),0))=8,"B+",IF((ROUND(TRUNC(('TRI-3'!DB22 ),2),0))=7,"B-",IF((ROUND(TRUNC(('TRI-3'!DB22  ),2),0))=6,"C+",IF((ROUND(TRUNC(('TRI-3'!DB22  ),2),0))=5,"C-",IF((ROUND(TRUNC(('TRI-3'!DB22  ),2),0))=4,"D+",IF((ROUND(TRUNC(('TRI-3'!DB22 ),2),0))=3,"D-",IF((ROUND(TRUNC(('TRI-3'!DB22 ),2),0))=2,"E+",IF((ROUND(TRUNC(('TRI-3'!DB22  ),2),0))&lt;=1,"E-","")))))))))))</f>
        <v/>
      </c>
      <c r="DC22" s="51" t="str">
        <f>IF(OR('TRI-3'!DC22 ="",'TRI-3'!DC22&lt;0,'TRI-3'!DC22  &gt;10),"",IF((ROUND(TRUNC(('TRI-3'!DC22  ),2),0))=10,"A+",IF((ROUND(TRUNC(('TRI-3'!DC22  ),2),0))=9,"A-",IF((ROUND(TRUNC(('TRI-3'!DC22   ),2),0))=8,"B+",IF((ROUND(TRUNC(('TRI-3'!DC22 ),2),0))=7,"B-",IF((ROUND(TRUNC(('TRI-3'!DC22  ),2),0))=6,"C+",IF((ROUND(TRUNC(('TRI-3'!DC22  ),2),0))=5,"C-",IF((ROUND(TRUNC(('TRI-3'!DC22  ),2),0))=4,"D+",IF((ROUND(TRUNC(('TRI-3'!DC22 ),2),0))=3,"D-",IF((ROUND(TRUNC(('TRI-3'!DC22 ),2),0))=2,"E+",IF((ROUND(TRUNC(('TRI-3'!DC22  ),2),0))&lt;=1,"E-","")))))))))))</f>
        <v/>
      </c>
      <c r="DD22" s="51" t="str">
        <f>IF(OR('TRI-3'!DD22 ="",'TRI-3'!DD22&lt;0,'TRI-3'!DD22  &gt;10),"",IF((ROUND(TRUNC(('TRI-3'!DD22  ),2),0))=10,"A+",IF((ROUND(TRUNC(('TRI-3'!DD22  ),2),0))=9,"A-",IF((ROUND(TRUNC(('TRI-3'!DD22   ),2),0))=8,"B+",IF((ROUND(TRUNC(('TRI-3'!DD22 ),2),0))=7,"B-",IF((ROUND(TRUNC(('TRI-3'!DD22  ),2),0))=6,"C+",IF((ROUND(TRUNC(('TRI-3'!DD22  ),2),0))=5,"C-",IF((ROUND(TRUNC(('TRI-3'!DD22  ),2),0))=4,"D+",IF((ROUND(TRUNC(('TRI-3'!DD22 ),2),0))=3,"D-",IF((ROUND(TRUNC(('TRI-3'!DD22 ),2),0))=2,"E+",IF((ROUND(TRUNC(('TRI-3'!DD22  ),2),0))&lt;=1,"E-","")))))))))))</f>
        <v/>
      </c>
      <c r="DE22" s="51" t="str">
        <f>IF(OR('TRI-3'!DE22 ="",'TRI-3'!DE22&lt;0,'TRI-3'!DE22  &gt;10),"",IF((ROUND(TRUNC(('TRI-3'!DE22  ),2),0))=10,"A+",IF((ROUND(TRUNC(('TRI-3'!DE22  ),2),0))=9,"A-",IF((ROUND(TRUNC(('TRI-3'!DE22   ),2),0))=8,"B+",IF((ROUND(TRUNC(('TRI-3'!DE22 ),2),0))=7,"B-",IF((ROUND(TRUNC(('TRI-3'!DE22  ),2),0))=6,"C+",IF((ROUND(TRUNC(('TRI-3'!DE22  ),2),0))=5,"C-",IF((ROUND(TRUNC(('TRI-3'!DE22  ),2),0))=4,"D+",IF((ROUND(TRUNC(('TRI-3'!DE22 ),2),0))=3,"D-",IF((ROUND(TRUNC(('TRI-3'!DE22 ),2),0))=2,"E+",IF((ROUND(TRUNC(('TRI-3'!DE22  ),2),0))&lt;=1,"E-","")))))))))))</f>
        <v/>
      </c>
      <c r="DF22" s="51" t="str">
        <f>IF(OR('TRI-3'!DF22 ="",'TRI-3'!DF22&lt;0,'TRI-3'!DF22  &gt;10),"",IF((ROUND(TRUNC(('TRI-3'!DF22  ),2),0))=10,"A+",IF((ROUND(TRUNC(('TRI-3'!DF22  ),2),0))=9,"A-",IF((ROUND(TRUNC(('TRI-3'!DF22   ),2),0))=8,"B+",IF((ROUND(TRUNC(('TRI-3'!DF22 ),2),0))=7,"B-",IF((ROUND(TRUNC(('TRI-3'!DF22  ),2),0))=6,"C+",IF((ROUND(TRUNC(('TRI-3'!DF22  ),2),0))=5,"C-",IF((ROUND(TRUNC(('TRI-3'!DF22  ),2),0))=4,"D+",IF((ROUND(TRUNC(('TRI-3'!DF22 ),2),0))=3,"D-",IF((ROUND(TRUNC(('TRI-3'!DF22 ),2),0))=2,"E+",IF((ROUND(TRUNC(('TRI-3'!DF22  ),2),0))&lt;=1,"E-","")))))))))))</f>
        <v/>
      </c>
      <c r="DG22" s="51" t="str">
        <f>IF(OR('TRI-3'!DG22 ="",'TRI-3'!DG22&lt;0,'TRI-3'!DG22  &gt;10),"",IF((ROUND(TRUNC(('TRI-3'!DG22  ),2),0))=10,"A+",IF((ROUND(TRUNC(('TRI-3'!DG22  ),2),0))=9,"A-",IF((ROUND(TRUNC(('TRI-3'!DG22   ),2),0))=8,"B+",IF((ROUND(TRUNC(('TRI-3'!DG22 ),2),0))=7,"B-",IF((ROUND(TRUNC(('TRI-3'!DG22  ),2),0))=6,"C+",IF((ROUND(TRUNC(('TRI-3'!DG22  ),2),0))=5,"C-",IF((ROUND(TRUNC(('TRI-3'!DG22  ),2),0))=4,"D+",IF((ROUND(TRUNC(('TRI-3'!DG22 ),2),0))=3,"D-",IF((ROUND(TRUNC(('TRI-3'!DG22 ),2),0))=2,"E+",IF((ROUND(TRUNC(('TRI-3'!DG22  ),2),0))&lt;=1,"E-","")))))))))))</f>
        <v/>
      </c>
      <c r="DH22" s="51" t="str">
        <f>IF(OR('TRI-3'!DH22 ="",'TRI-3'!DH22&lt;0,'TRI-3'!DH22  &gt;10),"",IF((ROUND(TRUNC(('TRI-3'!DH22  ),2),0))=10,"A+",IF((ROUND(TRUNC(('TRI-3'!DH22  ),2),0))=9,"A-",IF((ROUND(TRUNC(('TRI-3'!DH22   ),2),0))=8,"B+",IF((ROUND(TRUNC(('TRI-3'!DH22 ),2),0))=7,"B-",IF((ROUND(TRUNC(('TRI-3'!DH22  ),2),0))=6,"C+",IF((ROUND(TRUNC(('TRI-3'!DH22  ),2),0))=5,"C-",IF((ROUND(TRUNC(('TRI-3'!DH22  ),2),0))=4,"D+",IF((ROUND(TRUNC(('TRI-3'!DH22 ),2),0))=3,"D-",IF((ROUND(TRUNC(('TRI-3'!DH22 ),2),0))=2,"E+",IF((ROUND(TRUNC(('TRI-3'!DH22  ),2),0))&lt;=1,"E-","")))))))))))</f>
        <v/>
      </c>
      <c r="DI22" s="51" t="str">
        <f>IF(OR('TRI-3'!DI22 ="",'TRI-3'!DI22&lt;0,'TRI-3'!DI22  &gt;10),"",IF((ROUND(TRUNC(('TRI-3'!DI22  ),2),0))=10,"A+",IF((ROUND(TRUNC(('TRI-3'!DI22  ),2),0))=9,"A-",IF((ROUND(TRUNC(('TRI-3'!DI22   ),2),0))=8,"B+",IF((ROUND(TRUNC(('TRI-3'!DI22 ),2),0))=7,"B-",IF((ROUND(TRUNC(('TRI-3'!DI22  ),2),0))=6,"C+",IF((ROUND(TRUNC(('TRI-3'!DI22  ),2),0))=5,"C-",IF((ROUND(TRUNC(('TRI-3'!DI22  ),2),0))=4,"D+",IF((ROUND(TRUNC(('TRI-3'!DI22 ),2),0))=3,"D-",IF((ROUND(TRUNC(('TRI-3'!DI22 ),2),0))=2,"E+",IF((ROUND(TRUNC(('TRI-3'!DI22  ),2),0))&lt;=1,"E-","")))))))))))</f>
        <v/>
      </c>
      <c r="DJ22" s="51" t="str">
        <f>IF(OR('TRI-3'!DJ22 ="",'TRI-3'!DJ22&lt;0,'TRI-3'!DJ22  &gt;10),"",IF((ROUND(TRUNC(('TRI-3'!DJ22  ),2),0))=10,"A+",IF((ROUND(TRUNC(('TRI-3'!DJ22  ),2),0))=9,"A-",IF((ROUND(TRUNC(('TRI-3'!DJ22   ),2),0))=8,"B+",IF((ROUND(TRUNC(('TRI-3'!DJ22 ),2),0))=7,"B-",IF((ROUND(TRUNC(('TRI-3'!DJ22  ),2),0))=6,"C+",IF((ROUND(TRUNC(('TRI-3'!DJ22  ),2),0))=5,"C-",IF((ROUND(TRUNC(('TRI-3'!DJ22  ),2),0))=4,"D+",IF((ROUND(TRUNC(('TRI-3'!DJ22 ),2),0))=3,"D-",IF((ROUND(TRUNC(('TRI-3'!DJ22 ),2),0))=2,"E+",IF((ROUND(TRUNC(('TRI-3'!DJ22  ),2),0))&lt;=1,"E-","")))))))))))</f>
        <v/>
      </c>
      <c r="DK22" s="51" t="str">
        <f>IF(OR('TRI-3'!DK22 ="",'TRI-3'!DK22&lt;0,'TRI-3'!DK22  &gt;10),"",IF((ROUND(TRUNC(('TRI-3'!DK22  ),2),0))=10,"A+",IF((ROUND(TRUNC(('TRI-3'!DK22  ),2),0))=9,"A-",IF((ROUND(TRUNC(('TRI-3'!DK22   ),2),0))=8,"B+",IF((ROUND(TRUNC(('TRI-3'!DK22 ),2),0))=7,"B-",IF((ROUND(TRUNC(('TRI-3'!DK22  ),2),0))=6,"C+",IF((ROUND(TRUNC(('TRI-3'!DK22  ),2),0))=5,"C-",IF((ROUND(TRUNC(('TRI-3'!DK22  ),2),0))=4,"D+",IF((ROUND(TRUNC(('TRI-3'!DK22 ),2),0))=3,"D-",IF((ROUND(TRUNC(('TRI-3'!DK22 ),2),0))=2,"E+",IF((ROUND(TRUNC(('TRI-3'!DK22  ),2),0))&lt;=1,"E-","")))))))))))</f>
        <v/>
      </c>
      <c r="DL22" s="51" t="str">
        <f>IF(OR('TRI-3'!DL22 ="",'TRI-3'!DL22&lt;0,'TRI-3'!DL22  &gt;10),"",IF((ROUND(TRUNC(('TRI-3'!DL22  ),2),0))=10,"A+",IF((ROUND(TRUNC(('TRI-3'!DL22  ),2),0))=9,"A-",IF((ROUND(TRUNC(('TRI-3'!DL22   ),2),0))=8,"B+",IF((ROUND(TRUNC(('TRI-3'!DL22 ),2),0))=7,"B-",IF((ROUND(TRUNC(('TRI-3'!DL22  ),2),0))=6,"C+",IF((ROUND(TRUNC(('TRI-3'!DL22  ),2),0))=5,"C-",IF((ROUND(TRUNC(('TRI-3'!DL22  ),2),0))=4,"D+",IF((ROUND(TRUNC(('TRI-3'!DL22 ),2),0))=3,"D-",IF((ROUND(TRUNC(('TRI-3'!DL22 ),2),0))=2,"E+",IF((ROUND(TRUNC(('TRI-3'!DL22  ),2),0))&lt;=1,"E-","")))))))))))</f>
        <v/>
      </c>
      <c r="DM22" s="51" t="str">
        <f>IF(OR('TRI-3'!DM22 ="",'TRI-3'!DM22&lt;0,'TRI-3'!DM22  &gt;10),"",IF((ROUND(TRUNC(('TRI-3'!DM22  ),2),0))=10,"A+",IF((ROUND(TRUNC(('TRI-3'!DM22  ),2),0))=9,"A-",IF((ROUND(TRUNC(('TRI-3'!DM22   ),2),0))=8,"B+",IF((ROUND(TRUNC(('TRI-3'!DM22 ),2),0))=7,"B-",IF((ROUND(TRUNC(('TRI-3'!DM22  ),2),0))=6,"C+",IF((ROUND(TRUNC(('TRI-3'!DM22  ),2),0))=5,"C-",IF((ROUND(TRUNC(('TRI-3'!DM22  ),2),0))=4,"D+",IF((ROUND(TRUNC(('TRI-3'!DM22 ),2),0))=3,"D-",IF((ROUND(TRUNC(('TRI-3'!DM22 ),2),0))=2,"E+",IF((ROUND(TRUNC(('TRI-3'!DM22  ),2),0))&lt;=1,"E-","")))))))))))</f>
        <v/>
      </c>
      <c r="DN22" s="51" t="str">
        <f>IF(OR('TRI-3'!DN22 ="",'TRI-3'!DN22&lt;0,'TRI-3'!DN22  &gt;10),"",IF((ROUND(TRUNC(('TRI-3'!DN22  ),2),0))=10,"A+",IF((ROUND(TRUNC(('TRI-3'!DN22  ),2),0))=9,"A-",IF((ROUND(TRUNC(('TRI-3'!DN22   ),2),0))=8,"B+",IF((ROUND(TRUNC(('TRI-3'!DN22 ),2),0))=7,"B-",IF((ROUND(TRUNC(('TRI-3'!DN22  ),2),0))=6,"C+",IF((ROUND(TRUNC(('TRI-3'!DN22  ),2),0))=5,"C-",IF((ROUND(TRUNC(('TRI-3'!DN22  ),2),0))=4,"D+",IF((ROUND(TRUNC(('TRI-3'!DN22 ),2),0))=3,"D-",IF((ROUND(TRUNC(('TRI-3'!DN22 ),2),0))=2,"E+",IF((ROUND(TRUNC(('TRI-3'!DN22  ),2),0))&lt;=1,"E-","")))))))))))</f>
        <v/>
      </c>
      <c r="DO22" s="51" t="str">
        <f>IF(OR('TRI-3'!DO22 ="",'TRI-3'!DO22&lt;0,'TRI-3'!DO22  &gt;10),"",IF((ROUND(TRUNC(('TRI-3'!DO22  ),2),0))=10,"A+",IF((ROUND(TRUNC(('TRI-3'!DO22  ),2),0))=9,"A-",IF((ROUND(TRUNC(('TRI-3'!DO22   ),2),0))=8,"B+",IF((ROUND(TRUNC(('TRI-3'!DO22 ),2),0))=7,"B-",IF((ROUND(TRUNC(('TRI-3'!DO22  ),2),0))=6,"C+",IF((ROUND(TRUNC(('TRI-3'!DO22  ),2),0))=5,"C-",IF((ROUND(TRUNC(('TRI-3'!DO22  ),2),0))=4,"D+",IF((ROUND(TRUNC(('TRI-3'!DO22 ),2),0))=3,"D-",IF((ROUND(TRUNC(('TRI-3'!DO22 ),2),0))=2,"E+",IF((ROUND(TRUNC(('TRI-3'!DO22  ),2),0))&lt;=1,"E-","")))))))))))</f>
        <v/>
      </c>
      <c r="DP22" s="51" t="str">
        <f>IF(OR('TRI-3'!DP22 ="",'TRI-3'!DP22&lt;0,'TRI-3'!DP22  &gt;10),"",IF((ROUND(TRUNC(('TRI-3'!DP22  ),2),0))=10,"A+",IF((ROUND(TRUNC(('TRI-3'!DP22  ),2),0))=9,"A-",IF((ROUND(TRUNC(('TRI-3'!DP22   ),2),0))=8,"B+",IF((ROUND(TRUNC(('TRI-3'!DP22 ),2),0))=7,"B-",IF((ROUND(TRUNC(('TRI-3'!DP22  ),2),0))=6,"C+",IF((ROUND(TRUNC(('TRI-3'!DP22  ),2),0))=5,"C-",IF((ROUND(TRUNC(('TRI-3'!DP22  ),2),0))=4,"D+",IF((ROUND(TRUNC(('TRI-3'!DP22 ),2),0))=3,"D-",IF((ROUND(TRUNC(('TRI-3'!DP22 ),2),0))=2,"E+",IF((ROUND(TRUNC(('TRI-3'!DP22  ),2),0))&lt;=1,"E-","")))))))))))</f>
        <v/>
      </c>
      <c r="DQ22" s="51" t="str">
        <f>IF(OR('TRI-3'!DQ22 ="",'TRI-3'!DQ22&lt;0,'TRI-3'!DQ22  &gt;10),"",IF((ROUND(TRUNC(('TRI-3'!DQ22  ),2),0))=10,"A+",IF((ROUND(TRUNC(('TRI-3'!DQ22  ),2),0))=9,"A-",IF((ROUND(TRUNC(('TRI-3'!DQ22   ),2),0))=8,"B+",IF((ROUND(TRUNC(('TRI-3'!DQ22 ),2),0))=7,"B-",IF((ROUND(TRUNC(('TRI-3'!DQ22  ),2),0))=6,"C+",IF((ROUND(TRUNC(('TRI-3'!DQ22  ),2),0))=5,"C-",IF((ROUND(TRUNC(('TRI-3'!DQ22  ),2),0))=4,"D+",IF((ROUND(TRUNC(('TRI-3'!DQ22 ),2),0))=3,"D-",IF((ROUND(TRUNC(('TRI-3'!DQ22 ),2),0))=2,"E+",IF((ROUND(TRUNC(('TRI-3'!DQ22  ),2),0))&lt;=1,"E-","")))))))))))</f>
        <v/>
      </c>
      <c r="DR22" s="51" t="str">
        <f>IF(OR('TRI-3'!DR22 ="",'TRI-3'!DR22&lt;0,'TRI-3'!DR22  &gt;10),"",IF((ROUND(TRUNC(('TRI-3'!DR22  ),2),0))=10,"A+",IF((ROUND(TRUNC(('TRI-3'!DR22  ),2),0))=9,"A-",IF((ROUND(TRUNC(('TRI-3'!DR22   ),2),0))=8,"B+",IF((ROUND(TRUNC(('TRI-3'!DR22 ),2),0))=7,"B-",IF((ROUND(TRUNC(('TRI-3'!DR22  ),2),0))=6,"C+",IF((ROUND(TRUNC(('TRI-3'!DR22  ),2),0))=5,"C-",IF((ROUND(TRUNC(('TRI-3'!DR22  ),2),0))=4,"D+",IF((ROUND(TRUNC(('TRI-3'!DR22 ),2),0))=3,"D-",IF((ROUND(TRUNC(('TRI-3'!DR22 ),2),0))=2,"E+",IF((ROUND(TRUNC(('TRI-3'!DR22  ),2),0))&lt;=1,"E-","")))))))))))</f>
        <v/>
      </c>
      <c r="DS22" s="51" t="str">
        <f>IF(OR('TRI-3'!DS22 ="",'TRI-3'!DS22&lt;0,'TRI-3'!DS22  &gt;10),"",IF((ROUND(TRUNC(('TRI-3'!DS22  ),2),0))=10,"A+",IF((ROUND(TRUNC(('TRI-3'!DS22  ),2),0))=9,"A-",IF((ROUND(TRUNC(('TRI-3'!DS22   ),2),0))=8,"B+",IF((ROUND(TRUNC(('TRI-3'!DS22 ),2),0))=7,"B-",IF((ROUND(TRUNC(('TRI-3'!DS22  ),2),0))=6,"C+",IF((ROUND(TRUNC(('TRI-3'!DS22  ),2),0))=5,"C-",IF((ROUND(TRUNC(('TRI-3'!DS22  ),2),0))=4,"D+",IF((ROUND(TRUNC(('TRI-3'!DS22 ),2),0))=3,"D-",IF((ROUND(TRUNC(('TRI-3'!DS22 ),2),0))=2,"E+",IF((ROUND(TRUNC(('TRI-3'!DS22  ),2),0))&lt;=1,"E-","")))))))))))</f>
        <v/>
      </c>
      <c r="DT22" s="51" t="str">
        <f>IF(OR('TRI-3'!DT22 ="",'TRI-3'!DT22&lt;0,'TRI-3'!DT22  &gt;10),"",IF((ROUND(TRUNC(('TRI-3'!DT22  ),2),0))=10,"A+",IF((ROUND(TRUNC(('TRI-3'!DT22  ),2),0))=9,"A-",IF((ROUND(TRUNC(('TRI-3'!DT22   ),2),0))=8,"B+",IF((ROUND(TRUNC(('TRI-3'!DT22 ),2),0))=7,"B-",IF((ROUND(TRUNC(('TRI-3'!DT22  ),2),0))=6,"C+",IF((ROUND(TRUNC(('TRI-3'!DT22  ),2),0))=5,"C-",IF((ROUND(TRUNC(('TRI-3'!DT22  ),2),0))=4,"D+",IF((ROUND(TRUNC(('TRI-3'!DT22 ),2),0))=3,"D-",IF((ROUND(TRUNC(('TRI-3'!DT22 ),2),0))=2,"E+",IF((ROUND(TRUNC(('TRI-3'!DT22  ),2),0))&lt;=1,"E-","")))))))))))</f>
        <v/>
      </c>
      <c r="DU22" s="51" t="str">
        <f>IF(OR('TRI-3'!DU22 ="",'TRI-3'!DU22&lt;0,'TRI-3'!DU22  &gt;10),"",IF((ROUND(TRUNC(('TRI-3'!DU22  ),2),0))=10,"A+",IF((ROUND(TRUNC(('TRI-3'!DU22  ),2),0))=9,"A-",IF((ROUND(TRUNC(('TRI-3'!DU22   ),2),0))=8,"B+",IF((ROUND(TRUNC(('TRI-3'!DU22 ),2),0))=7,"B-",IF((ROUND(TRUNC(('TRI-3'!DU22  ),2),0))=6,"C+",IF((ROUND(TRUNC(('TRI-3'!DU22  ),2),0))=5,"C-",IF((ROUND(TRUNC(('TRI-3'!DU22  ),2),0))=4,"D+",IF((ROUND(TRUNC(('TRI-3'!DU22 ),2),0))=3,"D-",IF((ROUND(TRUNC(('TRI-3'!DU22 ),2),0))=2,"E+",IF((ROUND(TRUNC(('TRI-3'!DU22  ),2),0))&lt;=1,"E-","")))))))))))</f>
        <v/>
      </c>
      <c r="DV22" s="51" t="str">
        <f>IF(OR('TRI-3'!DV22 ="",'TRI-3'!DV22&lt;0,'TRI-3'!DV22  &gt;10),"",IF((ROUND(TRUNC(('TRI-3'!DV22  ),2),0))=10,"A+",IF((ROUND(TRUNC(('TRI-3'!DV22  ),2),0))=9,"A-",IF((ROUND(TRUNC(('TRI-3'!DV22   ),2),0))=8,"B+",IF((ROUND(TRUNC(('TRI-3'!DV22 ),2),0))=7,"B-",IF((ROUND(TRUNC(('TRI-3'!DV22  ),2),0))=6,"C+",IF((ROUND(TRUNC(('TRI-3'!DV22  ),2),0))=5,"C-",IF((ROUND(TRUNC(('TRI-3'!DV22  ),2),0))=4,"D+",IF((ROUND(TRUNC(('TRI-3'!DV22 ),2),0))=3,"D-",IF((ROUND(TRUNC(('TRI-3'!DV22 ),2),0))=2,"E+",IF((ROUND(TRUNC(('TRI-3'!DV22  ),2),0))&lt;=1,"E-","")))))))))))</f>
        <v/>
      </c>
      <c r="DW22" s="51" t="str">
        <f>IF(OR('TRI-3'!DW22 ="",'TRI-3'!DW22&lt;0,'TRI-3'!DW22  &gt;10),"",IF((ROUND(TRUNC(('TRI-3'!DW22  ),2),0))=10,"A+",IF((ROUND(TRUNC(('TRI-3'!DW22  ),2),0))=9,"A-",IF((ROUND(TRUNC(('TRI-3'!DW22   ),2),0))=8,"B+",IF((ROUND(TRUNC(('TRI-3'!DW22 ),2),0))=7,"B-",IF((ROUND(TRUNC(('TRI-3'!DW22  ),2),0))=6,"C+",IF((ROUND(TRUNC(('TRI-3'!DW22  ),2),0))=5,"C-",IF((ROUND(TRUNC(('TRI-3'!DW22  ),2),0))=4,"D+",IF((ROUND(TRUNC(('TRI-3'!DW22 ),2),0))=3,"D-",IF((ROUND(TRUNC(('TRI-3'!DW22 ),2),0))=2,"E+",IF((ROUND(TRUNC(('TRI-3'!DW22  ),2),0))&lt;=1,"E-","")))))))))))</f>
        <v/>
      </c>
      <c r="DX22" s="51" t="str">
        <f>IF(OR('TRI-3'!DX22 ="",'TRI-3'!DX22&lt;0,'TRI-3'!DX22  &gt;10),"",IF((ROUND(TRUNC(('TRI-3'!DX22  ),2),0))=10,"A+",IF((ROUND(TRUNC(('TRI-3'!DX22  ),2),0))=9,"A-",IF((ROUND(TRUNC(('TRI-3'!DX22   ),2),0))=8,"B+",IF((ROUND(TRUNC(('TRI-3'!DX22 ),2),0))=7,"B-",IF((ROUND(TRUNC(('TRI-3'!DX22  ),2),0))=6,"C+",IF((ROUND(TRUNC(('TRI-3'!DX22  ),2),0))=5,"C-",IF((ROUND(TRUNC(('TRI-3'!DX22  ),2),0))=4,"D+",IF((ROUND(TRUNC(('TRI-3'!DX22 ),2),0))=3,"D-",IF((ROUND(TRUNC(('TRI-3'!DX22 ),2),0))=2,"E+",IF((ROUND(TRUNC(('TRI-3'!DX22  ),2),0))&lt;=1,"E-","")))))))))))</f>
        <v/>
      </c>
      <c r="DY22" s="51" t="str">
        <f>IF(OR('TRI-3'!DY22 ="",'TRI-3'!DY22&lt;0,'TRI-3'!DY22  &gt;10),"",IF((ROUND(TRUNC(('TRI-3'!DY22  ),2),0))=10,"A+",IF((ROUND(TRUNC(('TRI-3'!DY22  ),2),0))=9,"A-",IF((ROUND(TRUNC(('TRI-3'!DY22   ),2),0))=8,"B+",IF((ROUND(TRUNC(('TRI-3'!DY22 ),2),0))=7,"B-",IF((ROUND(TRUNC(('TRI-3'!DY22  ),2),0))=6,"C+",IF((ROUND(TRUNC(('TRI-3'!DY22  ),2),0))=5,"C-",IF((ROUND(TRUNC(('TRI-3'!DY22  ),2),0))=4,"D+",IF((ROUND(TRUNC(('TRI-3'!DY22 ),2),0))=3,"D-",IF((ROUND(TRUNC(('TRI-3'!DY22 ),2),0))=2,"E+",IF((ROUND(TRUNC(('TRI-3'!DY22  ),2),0))&lt;=1,"E-","")))))))))))</f>
        <v/>
      </c>
      <c r="DZ22" s="51" t="str">
        <f>IF(OR('TRI-3'!DZ22 ="",'TRI-3'!DZ22&lt;0,'TRI-3'!DZ22  &gt;10),"",IF((ROUND(TRUNC(('TRI-3'!DZ22  ),2),0))=10,"A+",IF((ROUND(TRUNC(('TRI-3'!DZ22  ),2),0))=9,"A-",IF((ROUND(TRUNC(('TRI-3'!DZ22   ),2),0))=8,"B+",IF((ROUND(TRUNC(('TRI-3'!DZ22 ),2),0))=7,"B-",IF((ROUND(TRUNC(('TRI-3'!DZ22  ),2),0))=6,"C+",IF((ROUND(TRUNC(('TRI-3'!DZ22  ),2),0))=5,"C-",IF((ROUND(TRUNC(('TRI-3'!DZ22  ),2),0))=4,"D+",IF((ROUND(TRUNC(('TRI-3'!DZ22 ),2),0))=3,"D-",IF((ROUND(TRUNC(('TRI-3'!DZ22 ),2),0))=2,"E+",IF((ROUND(TRUNC(('TRI-3'!DZ22  ),2),0))&lt;=1,"E-","")))))))))))</f>
        <v/>
      </c>
      <c r="EA22" s="51" t="str">
        <f>IF(OR('TRI-3'!EA22 ="",'TRI-3'!EA22&lt;0,'TRI-3'!EA22  &gt;10),"",IF((ROUND(TRUNC(('TRI-3'!EA22  ),2),0))=10,"A+",IF((ROUND(TRUNC(('TRI-3'!EA22  ),2),0))=9,"A-",IF((ROUND(TRUNC(('TRI-3'!EA22   ),2),0))=8,"B+",IF((ROUND(TRUNC(('TRI-3'!EA22 ),2),0))=7,"B-",IF((ROUND(TRUNC(('TRI-3'!EA22  ),2),0))=6,"C+",IF((ROUND(TRUNC(('TRI-3'!EA22  ),2),0))=5,"C-",IF((ROUND(TRUNC(('TRI-3'!EA22  ),2),0))=4,"D+",IF((ROUND(TRUNC(('TRI-3'!EA22 ),2),0))=3,"D-",IF((ROUND(TRUNC(('TRI-3'!EA22 ),2),0))=2,"E+",IF((ROUND(TRUNC(('TRI-3'!EA22  ),2),0))&lt;=1,"E-","")))))))))))</f>
        <v/>
      </c>
      <c r="EB22" s="51" t="str">
        <f>IF(OR('TRI-3'!EB22 ="",'TRI-3'!EB22&lt;0,'TRI-3'!EB22  &gt;10),"",IF((ROUND(TRUNC(('TRI-3'!EB22  ),2),0))=10,"A+",IF((ROUND(TRUNC(('TRI-3'!EB22  ),2),0))=9,"A-",IF((ROUND(TRUNC(('TRI-3'!EB22   ),2),0))=8,"B+",IF((ROUND(TRUNC(('TRI-3'!EB22 ),2),0))=7,"B-",IF((ROUND(TRUNC(('TRI-3'!EB22  ),2),0))=6,"C+",IF((ROUND(TRUNC(('TRI-3'!EB22  ),2),0))=5,"C-",IF((ROUND(TRUNC(('TRI-3'!EB22  ),2),0))=4,"D+",IF((ROUND(TRUNC(('TRI-3'!EB22 ),2),0))=3,"D-",IF((ROUND(TRUNC(('TRI-3'!EB22 ),2),0))=2,"E+",IF((ROUND(TRUNC(('TRI-3'!EB22  ),2),0))&lt;=1,"E-","")))))))))))</f>
        <v/>
      </c>
      <c r="EC22" s="51" t="str">
        <f>IF(OR('TRI-3'!EC22 ="",'TRI-3'!EC22&lt;0,'TRI-3'!EC22  &gt;10),"",IF((ROUND(TRUNC(('TRI-3'!EC22  ),2),0))=10,"A+",IF((ROUND(TRUNC(('TRI-3'!EC22  ),2),0))=9,"A-",IF((ROUND(TRUNC(('TRI-3'!EC22   ),2),0))=8,"B+",IF((ROUND(TRUNC(('TRI-3'!EC22 ),2),0))=7,"B-",IF((ROUND(TRUNC(('TRI-3'!EC22  ),2),0))=6,"C+",IF((ROUND(TRUNC(('TRI-3'!EC22  ),2),0))=5,"C-",IF((ROUND(TRUNC(('TRI-3'!EC22  ),2),0))=4,"D+",IF((ROUND(TRUNC(('TRI-3'!EC22 ),2),0))=3,"D-",IF((ROUND(TRUNC(('TRI-3'!EC22 ),2),0))=2,"E+",IF((ROUND(TRUNC(('TRI-3'!EC22  ),2),0))&lt;=1,"E-","")))))))))))</f>
        <v/>
      </c>
      <c r="ED22" s="51" t="str">
        <f>IF(OR('TRI-3'!ED22 ="",'TRI-3'!ED22&lt;0,'TRI-3'!ED22  &gt;10),"",IF((ROUND(TRUNC(('TRI-3'!ED22  ),2),0))=10,"A+",IF((ROUND(TRUNC(('TRI-3'!ED22  ),2),0))=9,"A-",IF((ROUND(TRUNC(('TRI-3'!ED22   ),2),0))=8,"B+",IF((ROUND(TRUNC(('TRI-3'!ED22 ),2),0))=7,"B-",IF((ROUND(TRUNC(('TRI-3'!ED22  ),2),0))=6,"C+",IF((ROUND(TRUNC(('TRI-3'!ED22  ),2),0))=5,"C-",IF((ROUND(TRUNC(('TRI-3'!ED22  ),2),0))=4,"D+",IF((ROUND(TRUNC(('TRI-3'!ED22 ),2),0))=3,"D-",IF((ROUND(TRUNC(('TRI-3'!ED22 ),2),0))=2,"E+",IF((ROUND(TRUNC(('TRI-3'!ED22  ),2),0))&lt;=1,"E-","")))))))))))</f>
        <v/>
      </c>
      <c r="EE22" s="51" t="str">
        <f>IF(OR('TRI-3'!EE22 ="",'TRI-3'!EE22&lt;0,'TRI-3'!EE22  &gt;10),"",IF((ROUND(TRUNC(('TRI-3'!EE22  ),2),0))=10,"A+",IF((ROUND(TRUNC(('TRI-3'!EE22  ),2),0))=9,"A-",IF((ROUND(TRUNC(('TRI-3'!EE22   ),2),0))=8,"B+",IF((ROUND(TRUNC(('TRI-3'!EE22 ),2),0))=7,"B-",IF((ROUND(TRUNC(('TRI-3'!EE22  ),2),0))=6,"C+",IF((ROUND(TRUNC(('TRI-3'!EE22  ),2),0))=5,"C-",IF((ROUND(TRUNC(('TRI-3'!EE22  ),2),0))=4,"D+",IF((ROUND(TRUNC(('TRI-3'!EE22 ),2),0))=3,"D-",IF((ROUND(TRUNC(('TRI-3'!EE22 ),2),0))=2,"E+",IF((ROUND(TRUNC(('TRI-3'!EE22  ),2),0))&lt;=1,"E-","")))))))))))</f>
        <v/>
      </c>
      <c r="EF22" s="51" t="str">
        <f>IF(OR('TRI-3'!EF22 ="",'TRI-3'!EF22&lt;0,'TRI-3'!EF22  &gt;10),"",IF((ROUND(TRUNC(('TRI-3'!EF22  ),2),0))=10,"A+",IF((ROUND(TRUNC(('TRI-3'!EF22  ),2),0))=9,"A-",IF((ROUND(TRUNC(('TRI-3'!EF22   ),2),0))=8,"B+",IF((ROUND(TRUNC(('TRI-3'!EF22 ),2),0))=7,"B-",IF((ROUND(TRUNC(('TRI-3'!EF22  ),2),0))=6,"C+",IF((ROUND(TRUNC(('TRI-3'!EF22  ),2),0))=5,"C-",IF((ROUND(TRUNC(('TRI-3'!EF22  ),2),0))=4,"D+",IF((ROUND(TRUNC(('TRI-3'!EF22 ),2),0))=3,"D-",IF((ROUND(TRUNC(('TRI-3'!EF22 ),2),0))=2,"E+",IF((ROUND(TRUNC(('TRI-3'!EF22  ),2),0))&lt;=1,"E-","")))))))))))</f>
        <v/>
      </c>
      <c r="EG22" s="51" t="str">
        <f>IF(OR('TRI-3'!EG22 ="",'TRI-3'!EG22&lt;0,'TRI-3'!EG22  &gt;10),"",IF((ROUND(TRUNC(('TRI-3'!EG22  ),2),0))=10,"A+",IF((ROUND(TRUNC(('TRI-3'!EG22  ),2),0))=9,"A-",IF((ROUND(TRUNC(('TRI-3'!EG22   ),2),0))=8,"B+",IF((ROUND(TRUNC(('TRI-3'!EG22 ),2),0))=7,"B-",IF((ROUND(TRUNC(('TRI-3'!EG22  ),2),0))=6,"C+",IF((ROUND(TRUNC(('TRI-3'!EG22  ),2),0))=5,"C-",IF((ROUND(TRUNC(('TRI-3'!EG22  ),2),0))=4,"D+",IF((ROUND(TRUNC(('TRI-3'!EG22 ),2),0))=3,"D-",IF((ROUND(TRUNC(('TRI-3'!EG22 ),2),0))=2,"E+",IF((ROUND(TRUNC(('TRI-3'!EG22  ),2),0))&lt;=1,"E-","")))))))))))</f>
        <v/>
      </c>
      <c r="EH22" s="51" t="str">
        <f>IF(OR('TRI-3'!EH22 ="",'TRI-3'!EH22&lt;0,'TRI-3'!EH22  &gt;10),"",IF((ROUND(TRUNC(('TRI-3'!EH22  ),2),0))=10,"A+",IF((ROUND(TRUNC(('TRI-3'!EH22  ),2),0))=9,"A-",IF((ROUND(TRUNC(('TRI-3'!EH22   ),2),0))=8,"B+",IF((ROUND(TRUNC(('TRI-3'!EH22 ),2),0))=7,"B-",IF((ROUND(TRUNC(('TRI-3'!EH22  ),2),0))=6,"C+",IF((ROUND(TRUNC(('TRI-3'!EH22  ),2),0))=5,"C-",IF((ROUND(TRUNC(('TRI-3'!EH22  ),2),0))=4,"D+",IF((ROUND(TRUNC(('TRI-3'!EH22 ),2),0))=3,"D-",IF((ROUND(TRUNC(('TRI-3'!EH22 ),2),0))=2,"E+",IF((ROUND(TRUNC(('TRI-3'!EH22  ),2),0))&lt;=1,"E-","")))))))))))</f>
        <v/>
      </c>
      <c r="EI22" s="51" t="str">
        <f>IF(OR('TRI-3'!EI22 ="",'TRI-3'!EI22&lt;0,'TRI-3'!EI22  &gt;10),"",IF((ROUND(TRUNC(('TRI-3'!EI22  ),2),0))=10,"A+",IF((ROUND(TRUNC(('TRI-3'!EI22  ),2),0))=9,"A-",IF((ROUND(TRUNC(('TRI-3'!EI22   ),2),0))=8,"B+",IF((ROUND(TRUNC(('TRI-3'!EI22 ),2),0))=7,"B-",IF((ROUND(TRUNC(('TRI-3'!EI22  ),2),0))=6,"C+",IF((ROUND(TRUNC(('TRI-3'!EI22  ),2),0))=5,"C-",IF((ROUND(TRUNC(('TRI-3'!EI22  ),2),0))=4,"D+",IF((ROUND(TRUNC(('TRI-3'!EI22 ),2),0))=3,"D-",IF((ROUND(TRUNC(('TRI-3'!EI22 ),2),0))=2,"E+",IF((ROUND(TRUNC(('TRI-3'!EI22  ),2),0))&lt;=1,"E-","")))))))))))</f>
        <v/>
      </c>
      <c r="EJ22" s="51" t="str">
        <f>IF(OR('TRI-3'!EJ22 ="",'TRI-3'!EJ22&lt;0,'TRI-3'!EJ22  &gt;10),"",IF((ROUND(TRUNC(('TRI-3'!EJ22  ),2),0))=10,"A+",IF((ROUND(TRUNC(('TRI-3'!EJ22  ),2),0))=9,"A-",IF((ROUND(TRUNC(('TRI-3'!EJ22   ),2),0))=8,"B+",IF((ROUND(TRUNC(('TRI-3'!EJ22 ),2),0))=7,"B-",IF((ROUND(TRUNC(('TRI-3'!EJ22  ),2),0))=6,"C+",IF((ROUND(TRUNC(('TRI-3'!EJ22  ),2),0))=5,"C-",IF((ROUND(TRUNC(('TRI-3'!EJ22  ),2),0))=4,"D+",IF((ROUND(TRUNC(('TRI-3'!EJ22 ),2),0))=3,"D-",IF((ROUND(TRUNC(('TRI-3'!EJ22 ),2),0))=2,"E+",IF((ROUND(TRUNC(('TRI-3'!EJ22  ),2),0))&lt;=1,"E-","")))))))))))</f>
        <v/>
      </c>
      <c r="EK22" s="51" t="str">
        <f>IF(OR('TRI-3'!EK22 ="",'TRI-3'!EK22&lt;0,'TRI-3'!EK22  &gt;10),"",IF((ROUND(TRUNC(('TRI-3'!EK22  ),2),0))=10,"A+",IF((ROUND(TRUNC(('TRI-3'!EK22  ),2),0))=9,"A-",IF((ROUND(TRUNC(('TRI-3'!EK22   ),2),0))=8,"B+",IF((ROUND(TRUNC(('TRI-3'!EK22 ),2),0))=7,"B-",IF((ROUND(TRUNC(('TRI-3'!EK22  ),2),0))=6,"C+",IF((ROUND(TRUNC(('TRI-3'!EK22  ),2),0))=5,"C-",IF((ROUND(TRUNC(('TRI-3'!EK22  ),2),0))=4,"D+",IF((ROUND(TRUNC(('TRI-3'!EK22 ),2),0))=3,"D-",IF((ROUND(TRUNC(('TRI-3'!EK22 ),2),0))=2,"E+",IF((ROUND(TRUNC(('TRI-3'!EK22  ),2),0))&lt;=1,"E-","")))))))))))</f>
        <v/>
      </c>
      <c r="EL22" s="51" t="str">
        <f>IF(OR('TRI-3'!EL22 ="",'TRI-3'!EL22&lt;0,'TRI-3'!EL22  &gt;10),"",IF((ROUND(TRUNC(('TRI-3'!EL22  ),2),0))=10,"A+",IF((ROUND(TRUNC(('TRI-3'!EL22  ),2),0))=9,"A-",IF((ROUND(TRUNC(('TRI-3'!EL22   ),2),0))=8,"B+",IF((ROUND(TRUNC(('TRI-3'!EL22 ),2),0))=7,"B-",IF((ROUND(TRUNC(('TRI-3'!EL22  ),2),0))=6,"C+",IF((ROUND(TRUNC(('TRI-3'!EL22  ),2),0))=5,"C-",IF((ROUND(TRUNC(('TRI-3'!EL22  ),2),0))=4,"D+",IF((ROUND(TRUNC(('TRI-3'!EL22 ),2),0))=3,"D-",IF((ROUND(TRUNC(('TRI-3'!EL22 ),2),0))=2,"E+",IF((ROUND(TRUNC(('TRI-3'!EL22  ),2),0))&lt;=1,"E-","")))))))))))</f>
        <v/>
      </c>
      <c r="EM22" s="51" t="str">
        <f>IF(OR('TRI-3'!EM22 ="",'TRI-3'!EM22&lt;0,'TRI-3'!EM22  &gt;10),"",IF((ROUND(TRUNC(('TRI-3'!EM22  ),2),0))=10,"A+",IF((ROUND(TRUNC(('TRI-3'!EM22  ),2),0))=9,"A-",IF((ROUND(TRUNC(('TRI-3'!EM22   ),2),0))=8,"B+",IF((ROUND(TRUNC(('TRI-3'!EM22 ),2),0))=7,"B-",IF((ROUND(TRUNC(('TRI-3'!EM22  ),2),0))=6,"C+",IF((ROUND(TRUNC(('TRI-3'!EM22  ),2),0))=5,"C-",IF((ROUND(TRUNC(('TRI-3'!EM22  ),2),0))=4,"D+",IF((ROUND(TRUNC(('TRI-3'!EM22 ),2),0))=3,"D-",IF((ROUND(TRUNC(('TRI-3'!EM22 ),2),0))=2,"E+",IF((ROUND(TRUNC(('TRI-3'!EM22  ),2),0))&lt;=1,"E-","")))))))))))</f>
        <v/>
      </c>
      <c r="EN22" s="51" t="str">
        <f>IF(OR('TRI-3'!EN22 ="",'TRI-3'!EN22&lt;0,'TRI-3'!EN22  &gt;10),"",IF((ROUND(TRUNC(('TRI-3'!EN22  ),2),0))=10,"A+",IF((ROUND(TRUNC(('TRI-3'!EN22  ),2),0))=9,"A-",IF((ROUND(TRUNC(('TRI-3'!EN22   ),2),0))=8,"B+",IF((ROUND(TRUNC(('TRI-3'!EN22 ),2),0))=7,"B-",IF((ROUND(TRUNC(('TRI-3'!EN22  ),2),0))=6,"C+",IF((ROUND(TRUNC(('TRI-3'!EN22  ),2),0))=5,"C-",IF((ROUND(TRUNC(('TRI-3'!EN22  ),2),0))=4,"D+",IF((ROUND(TRUNC(('TRI-3'!EN22 ),2),0))=3,"D-",IF((ROUND(TRUNC(('TRI-3'!EN22 ),2),0))=2,"E+",IF((ROUND(TRUNC(('TRI-3'!EN22  ),2),0))&lt;=1,"E-","")))))))))))</f>
        <v/>
      </c>
      <c r="EO22" s="51" t="str">
        <f>IF(OR('TRI-3'!EO22 ="",'TRI-3'!EO22&lt;0,'TRI-3'!EO22  &gt;10),"",IF((ROUND(TRUNC(('TRI-3'!EO22  ),2),0))=10,"A+",IF((ROUND(TRUNC(('TRI-3'!EO22  ),2),0))=9,"A-",IF((ROUND(TRUNC(('TRI-3'!EO22   ),2),0))=8,"B+",IF((ROUND(TRUNC(('TRI-3'!EO22 ),2),0))=7,"B-",IF((ROUND(TRUNC(('TRI-3'!EO22  ),2),0))=6,"C+",IF((ROUND(TRUNC(('TRI-3'!EO22  ),2),0))=5,"C-",IF((ROUND(TRUNC(('TRI-3'!EO22  ),2),0))=4,"D+",IF((ROUND(TRUNC(('TRI-3'!EO22 ),2),0))=3,"D-",IF((ROUND(TRUNC(('TRI-3'!EO22 ),2),0))=2,"E+",IF((ROUND(TRUNC(('TRI-3'!EO22  ),2),0))&lt;=1,"E-","")))))))))))</f>
        <v/>
      </c>
      <c r="EP22" s="51" t="str">
        <f>IF(OR('TRI-3'!EP22 ="",'TRI-3'!EP22&lt;0,'TRI-3'!EP22  &gt;10),"",IF((ROUND(TRUNC(('TRI-3'!EP22  ),2),0))=10,"A+",IF((ROUND(TRUNC(('TRI-3'!EP22  ),2),0))=9,"A-",IF((ROUND(TRUNC(('TRI-3'!EP22   ),2),0))=8,"B+",IF((ROUND(TRUNC(('TRI-3'!EP22 ),2),0))=7,"B-",IF((ROUND(TRUNC(('TRI-3'!EP22  ),2),0))=6,"C+",IF((ROUND(TRUNC(('TRI-3'!EP22  ),2),0))=5,"C-",IF((ROUND(TRUNC(('TRI-3'!EP22  ),2),0))=4,"D+",IF((ROUND(TRUNC(('TRI-3'!EP22 ),2),0))=3,"D-",IF((ROUND(TRUNC(('TRI-3'!EP22 ),2),0))=2,"E+",IF((ROUND(TRUNC(('TRI-3'!EP22  ),2),0))&lt;=1,"E-","")))))))))))</f>
        <v/>
      </c>
      <c r="EQ22" s="51" t="str">
        <f>IF(OR('TRI-3'!EQ22 ="",'TRI-3'!EQ22&lt;0,'TRI-3'!EQ22  &gt;10),"",IF((ROUND(TRUNC(('TRI-3'!EQ22  ),2),0))=10,"A+",IF((ROUND(TRUNC(('TRI-3'!EQ22  ),2),0))=9,"A-",IF((ROUND(TRUNC(('TRI-3'!EQ22   ),2),0))=8,"B+",IF((ROUND(TRUNC(('TRI-3'!EQ22 ),2),0))=7,"B-",IF((ROUND(TRUNC(('TRI-3'!EQ22  ),2),0))=6,"C+",IF((ROUND(TRUNC(('TRI-3'!EQ22  ),2),0))=5,"C-",IF((ROUND(TRUNC(('TRI-3'!EQ22  ),2),0))=4,"D+",IF((ROUND(TRUNC(('TRI-3'!EQ22 ),2),0))=3,"D-",IF((ROUND(TRUNC(('TRI-3'!EQ22 ),2),0))=2,"E+",IF((ROUND(TRUNC(('TRI-3'!EQ22  ),2),0))&lt;=1,"E-","")))))))))))</f>
        <v/>
      </c>
      <c r="ER22" s="51" t="str">
        <f>IF(OR('TRI-3'!ER22 ="",'TRI-3'!ER22&lt;0,'TRI-3'!ER22  &gt;10),"",IF((ROUND(TRUNC(('TRI-3'!ER22  ),2),0))=10,"A+",IF((ROUND(TRUNC(('TRI-3'!ER22  ),2),0))=9,"A-",IF((ROUND(TRUNC(('TRI-3'!ER22   ),2),0))=8,"B+",IF((ROUND(TRUNC(('TRI-3'!ER22 ),2),0))=7,"B-",IF((ROUND(TRUNC(('TRI-3'!ER22  ),2),0))=6,"C+",IF((ROUND(TRUNC(('TRI-3'!ER22  ),2),0))=5,"C-",IF((ROUND(TRUNC(('TRI-3'!ER22  ),2),0))=4,"D+",IF((ROUND(TRUNC(('TRI-3'!ER22 ),2),0))=3,"D-",IF((ROUND(TRUNC(('TRI-3'!ER22 ),2),0))=2,"E+",IF((ROUND(TRUNC(('TRI-3'!ER22  ),2),0))&lt;=1,"E-","")))))))))))</f>
        <v/>
      </c>
      <c r="ES22" s="51" t="str">
        <f>IF(OR('TRI-3'!ES22 ="",'TRI-3'!ES22&lt;0,'TRI-3'!ES22  &gt;10),"",IF((ROUND(TRUNC(('TRI-3'!ES22  ),2),0))=10,"A+",IF((ROUND(TRUNC(('TRI-3'!ES22  ),2),0))=9,"A-",IF((ROUND(TRUNC(('TRI-3'!ES22   ),2),0))=8,"B+",IF((ROUND(TRUNC(('TRI-3'!ES22 ),2),0))=7,"B-",IF((ROUND(TRUNC(('TRI-3'!ES22  ),2),0))=6,"C+",IF((ROUND(TRUNC(('TRI-3'!ES22  ),2),0))=5,"C-",IF((ROUND(TRUNC(('TRI-3'!ES22  ),2),0))=4,"D+",IF((ROUND(TRUNC(('TRI-3'!ES22 ),2),0))=3,"D-",IF((ROUND(TRUNC(('TRI-3'!ES22 ),2),0))=2,"E+",IF((ROUND(TRUNC(('TRI-3'!ES22  ),2),0))&lt;=1,"E-","")))))))))))</f>
        <v/>
      </c>
      <c r="ET22" s="51" t="str">
        <f>IF('TRI-3'!ET22 ="","",'TRI-3'!ET22 )</f>
        <v/>
      </c>
      <c r="EU22" s="51" t="str">
        <f>IF('TRI-3'!EU22 ="","",'TRI-3'!EU22 )</f>
        <v/>
      </c>
      <c r="EV22" s="51" t="str">
        <f>IF('TRI-3'!EV22 ="","",'TRI-3'!EV22 )</f>
        <v/>
      </c>
      <c r="EW22" s="51" t="str">
        <f>IF('TRI-3'!EW22 ="","",'TRI-3'!EW22 )</f>
        <v/>
      </c>
      <c r="EX22" s="51" t="str">
        <f>IF('TRI-3'!EX22 ="","",'TRI-3'!EX22 )</f>
        <v/>
      </c>
      <c r="EY22" s="51" t="str">
        <f>IF('TRI-3'!EY22 ="","",'TRI-3'!EY22 )</f>
        <v/>
      </c>
      <c r="EZ22" s="51" t="str">
        <f>IF('TRI-3'!EZ22 ="","",'TRI-3'!EZ22 )</f>
        <v/>
      </c>
      <c r="FA22" s="51" t="str">
        <f>IF('TRI-3'!FA22 ="","",'TRI-3'!FA22 )</f>
        <v/>
      </c>
      <c r="FB22" s="51" t="str">
        <f>IF('TRI-3'!FB22 ="","",'TRI-3'!FB22 )</f>
        <v/>
      </c>
      <c r="FC22" s="51" t="str">
        <f>IF('TRI-3'!FC22 ="","",'TRI-3'!FC22 )</f>
        <v/>
      </c>
      <c r="FD22" s="51">
        <f>IF('TRI-3'!FD22 ="","",'TRI-3'!FD22 )</f>
        <v>0</v>
      </c>
      <c r="FE22" s="51" t="str">
        <f>IF('TRI-3'!FE22 ="","",'TRI-3'!FE22 )</f>
        <v/>
      </c>
      <c r="FF22" s="51" t="str">
        <f>IF('TRI-3'!FF22 ="","",'TRI-3'!FF22 )</f>
        <v/>
      </c>
      <c r="FG22" s="51" t="str">
        <f>IF('TRI-3'!FG22 ="","",'TRI-3'!FG22 )</f>
        <v/>
      </c>
      <c r="FH22" s="51" t="str">
        <f>IF('TRI-3'!FH22 ="","",'TRI-3'!FH22 )</f>
        <v/>
      </c>
    </row>
    <row r="23" spans="1:164 16322:16326" ht="21" customHeight="1">
      <c r="B23" s="53">
        <v>6</v>
      </c>
      <c r="C23" s="272" t="str">
        <f>IF(NOTAS!E26&gt;"",NOTAS!E26,"")</f>
        <v>CERDAN TORO MADISON YARELIS</v>
      </c>
      <c r="D23" s="273"/>
      <c r="E23" s="273"/>
      <c r="F23" s="274"/>
      <c r="G23" s="51" t="str">
        <f>IF(OR('TRI-3'!G23 ="",'TRI-3'!G23&lt;0,'TRI-3'!G23  &gt;10),"",IF((ROUND(TRUNC(('TRI-3'!G23  ),2),0))=10,"A+",IF((ROUND(TRUNC(('TRI-3'!G23  ),2),0))=9,"A-",IF((ROUND(TRUNC(('TRI-3'!G23   ),2),0))=8,"B+",IF((ROUND(TRUNC(('TRI-3'!G23 ),2),0))=7,"B-",IF((ROUND(TRUNC(('TRI-3'!G23  ),2),0))=6,"C+",IF((ROUND(TRUNC(('TRI-3'!G23  ),2),0))=5,"C-",IF((ROUND(TRUNC(('TRI-3'!G23  ),2),0))=4,"D+",IF((ROUND(TRUNC(('TRI-3'!G23 ),2),0))=3,"D-",IF((ROUND(TRUNC(('TRI-3'!G23 ),2),0))=2,"E+",IF((ROUND(TRUNC(('TRI-3'!G23  ),2),0))&lt;=1,"E-","")))))))))))</f>
        <v/>
      </c>
      <c r="H23" s="51" t="str">
        <f>IF(OR('TRI-3'!H23 ="",'TRI-3'!H23&lt;0,'TRI-3'!H23  &gt;10),"",IF((ROUND(TRUNC(('TRI-3'!H23  ),2),0))=10,"A+",IF((ROUND(TRUNC(('TRI-3'!H23  ),2),0))=9,"A-",IF((ROUND(TRUNC(('TRI-3'!H23   ),2),0))=8,"B+",IF((ROUND(TRUNC(('TRI-3'!H23 ),2),0))=7,"B-",IF((ROUND(TRUNC(('TRI-3'!H23  ),2),0))=6,"C+",IF((ROUND(TRUNC(('TRI-3'!H23  ),2),0))=5,"C-",IF((ROUND(TRUNC(('TRI-3'!H23  ),2),0))=4,"D+",IF((ROUND(TRUNC(('TRI-3'!H23 ),2),0))=3,"D-",IF((ROUND(TRUNC(('TRI-3'!H23 ),2),0))=2,"E+",IF((ROUND(TRUNC(('TRI-3'!H23  ),2),0))&lt;=1,"E-","")))))))))))</f>
        <v/>
      </c>
      <c r="I23" s="51" t="str">
        <f>IF(OR('TRI-3'!I23 ="",'TRI-3'!I23&lt;0,'TRI-3'!I23  &gt;10),"",IF((ROUND(TRUNC(('TRI-3'!I23  ),2),0))=10,"A+",IF((ROUND(TRUNC(('TRI-3'!I23  ),2),0))=9,"A-",IF((ROUND(TRUNC(('TRI-3'!I23   ),2),0))=8,"B+",IF((ROUND(TRUNC(('TRI-3'!I23 ),2),0))=7,"B-",IF((ROUND(TRUNC(('TRI-3'!I23  ),2),0))=6,"C+",IF((ROUND(TRUNC(('TRI-3'!I23  ),2),0))=5,"C-",IF((ROUND(TRUNC(('TRI-3'!I23  ),2),0))=4,"D+",IF((ROUND(TRUNC(('TRI-3'!I23 ),2),0))=3,"D-",IF((ROUND(TRUNC(('TRI-3'!I23 ),2),0))=2,"E+",IF((ROUND(TRUNC(('TRI-3'!I23  ),2),0))&lt;=1,"E-","")))))))))))</f>
        <v/>
      </c>
      <c r="J23" s="51" t="str">
        <f>IF(OR('TRI-3'!J23 ="",'TRI-3'!J23&lt;0,'TRI-3'!J23  &gt;10),"",IF((ROUND(TRUNC(('TRI-3'!J23  ),2),0))=10,"A+",IF((ROUND(TRUNC(('TRI-3'!J23  ),2),0))=9,"A-",IF((ROUND(TRUNC(('TRI-3'!J23   ),2),0))=8,"B+",IF((ROUND(TRUNC(('TRI-3'!J23 ),2),0))=7,"B-",IF((ROUND(TRUNC(('TRI-3'!J23  ),2),0))=6,"C+",IF((ROUND(TRUNC(('TRI-3'!J23  ),2),0))=5,"C-",IF((ROUND(TRUNC(('TRI-3'!J23  ),2),0))=4,"D+",IF((ROUND(TRUNC(('TRI-3'!J23 ),2),0))=3,"D-",IF((ROUND(TRUNC(('TRI-3'!J23 ),2),0))=2,"E+",IF((ROUND(TRUNC(('TRI-3'!J23  ),2),0))&lt;=1,"E-","")))))))))))</f>
        <v/>
      </c>
      <c r="K23" s="51" t="str">
        <f>IF(OR('TRI-3'!K23 ="",'TRI-3'!K23&lt;0,'TRI-3'!K23  &gt;10),"",IF((ROUND(TRUNC(('TRI-3'!K23  ),2),0))=10,"A+",IF((ROUND(TRUNC(('TRI-3'!K23  ),2),0))=9,"A-",IF((ROUND(TRUNC(('TRI-3'!K23   ),2),0))=8,"B+",IF((ROUND(TRUNC(('TRI-3'!K23 ),2),0))=7,"B-",IF((ROUND(TRUNC(('TRI-3'!K23  ),2),0))=6,"C+",IF((ROUND(TRUNC(('TRI-3'!K23  ),2),0))=5,"C-",IF((ROUND(TRUNC(('TRI-3'!K23  ),2),0))=4,"D+",IF((ROUND(TRUNC(('TRI-3'!K23 ),2),0))=3,"D-",IF((ROUND(TRUNC(('TRI-3'!K23 ),2),0))=2,"E+",IF((ROUND(TRUNC(('TRI-3'!K23  ),2),0))&lt;=1,"E-","")))))))))))</f>
        <v/>
      </c>
      <c r="L23" s="51" t="str">
        <f>IF(OR('TRI-3'!L23 ="",'TRI-3'!L23&lt;0,'TRI-3'!L23  &gt;10),"",IF((ROUND(TRUNC(('TRI-3'!L23  ),2),0))=10,"A+",IF((ROUND(TRUNC(('TRI-3'!L23  ),2),0))=9,"A-",IF((ROUND(TRUNC(('TRI-3'!L23   ),2),0))=8,"B+",IF((ROUND(TRUNC(('TRI-3'!L23 ),2),0))=7,"B-",IF((ROUND(TRUNC(('TRI-3'!L23  ),2),0))=6,"C+",IF((ROUND(TRUNC(('TRI-3'!L23  ),2),0))=5,"C-",IF((ROUND(TRUNC(('TRI-3'!L23  ),2),0))=4,"D+",IF((ROUND(TRUNC(('TRI-3'!L23 ),2),0))=3,"D-",IF((ROUND(TRUNC(('TRI-3'!L23 ),2),0))=2,"E+",IF((ROUND(TRUNC(('TRI-3'!L23  ),2),0))&lt;=1,"E-","")))))))))))</f>
        <v/>
      </c>
      <c r="M23" s="51" t="str">
        <f>IF(OR('TRI-3'!M23 ="",'TRI-3'!M23&lt;0,'TRI-3'!M23  &gt;10),"",IF((ROUND(TRUNC(('TRI-3'!M23  ),2),0))=10,"A+",IF((ROUND(TRUNC(('TRI-3'!M23  ),2),0))=9,"A-",IF((ROUND(TRUNC(('TRI-3'!M23   ),2),0))=8,"B+",IF((ROUND(TRUNC(('TRI-3'!M23 ),2),0))=7,"B-",IF((ROUND(TRUNC(('TRI-3'!M23  ),2),0))=6,"C+",IF((ROUND(TRUNC(('TRI-3'!M23  ),2),0))=5,"C-",IF((ROUND(TRUNC(('TRI-3'!M23  ),2),0))=4,"D+",IF((ROUND(TRUNC(('TRI-3'!M23 ),2),0))=3,"D-",IF((ROUND(TRUNC(('TRI-3'!M23 ),2),0))=2,"E+",IF((ROUND(TRUNC(('TRI-3'!M23  ),2),0))&lt;=1,"E-","")))))))))))</f>
        <v/>
      </c>
      <c r="N23" s="51" t="str">
        <f>IF(OR('TRI-3'!N23 ="",'TRI-3'!N23&lt;0,'TRI-3'!N23  &gt;10),"",IF((ROUND(TRUNC(('TRI-3'!N23  ),2),0))=10,"A+",IF((ROUND(TRUNC(('TRI-3'!N23  ),2),0))=9,"A-",IF((ROUND(TRUNC(('TRI-3'!N23   ),2),0))=8,"B+",IF((ROUND(TRUNC(('TRI-3'!N23 ),2),0))=7,"B-",IF((ROUND(TRUNC(('TRI-3'!N23  ),2),0))=6,"C+",IF((ROUND(TRUNC(('TRI-3'!N23  ),2),0))=5,"C-",IF((ROUND(TRUNC(('TRI-3'!N23  ),2),0))=4,"D+",IF((ROUND(TRUNC(('TRI-3'!N23 ),2),0))=3,"D-",IF((ROUND(TRUNC(('TRI-3'!N23 ),2),0))=2,"E+",IF((ROUND(TRUNC(('TRI-3'!N23  ),2),0))&lt;=1,"E-","")))))))))))</f>
        <v/>
      </c>
      <c r="O23" s="51" t="str">
        <f>IF(OR('TRI-3'!O23 ="",'TRI-3'!O23&lt;0,'TRI-3'!O23  &gt;10),"",IF((ROUND(TRUNC(('TRI-3'!O23  ),2),0))=10,"A+",IF((ROUND(TRUNC(('TRI-3'!O23  ),2),0))=9,"A-",IF((ROUND(TRUNC(('TRI-3'!O23   ),2),0))=8,"B+",IF((ROUND(TRUNC(('TRI-3'!O23 ),2),0))=7,"B-",IF((ROUND(TRUNC(('TRI-3'!O23  ),2),0))=6,"C+",IF((ROUND(TRUNC(('TRI-3'!O23  ),2),0))=5,"C-",IF((ROUND(TRUNC(('TRI-3'!O23  ),2),0))=4,"D+",IF((ROUND(TRUNC(('TRI-3'!O23 ),2),0))=3,"D-",IF((ROUND(TRUNC(('TRI-3'!O23 ),2),0))=2,"E+",IF((ROUND(TRUNC(('TRI-3'!O23  ),2),0))&lt;=1,"E-","")))))))))))</f>
        <v/>
      </c>
      <c r="P23" s="51" t="str">
        <f>IF(OR('TRI-3'!P23 ="",'TRI-3'!P23&lt;0,'TRI-3'!P23  &gt;10),"",IF((ROUND(TRUNC(('TRI-3'!P23  ),2),0))=10,"A+",IF((ROUND(TRUNC(('TRI-3'!P23  ),2),0))=9,"A-",IF((ROUND(TRUNC(('TRI-3'!P23   ),2),0))=8,"B+",IF((ROUND(TRUNC(('TRI-3'!P23 ),2),0))=7,"B-",IF((ROUND(TRUNC(('TRI-3'!P23  ),2),0))=6,"C+",IF((ROUND(TRUNC(('TRI-3'!P23  ),2),0))=5,"C-",IF((ROUND(TRUNC(('TRI-3'!P23  ),2),0))=4,"D+",IF((ROUND(TRUNC(('TRI-3'!P23 ),2),0))=3,"D-",IF((ROUND(TRUNC(('TRI-3'!P23 ),2),0))=2,"E+",IF((ROUND(TRUNC(('TRI-3'!P23  ),2),0))&lt;=1,"E-","")))))))))))</f>
        <v/>
      </c>
      <c r="Q23" s="51" t="str">
        <f>IF(OR('TRI-3'!Q23 ="",'TRI-3'!Q23&lt;0,'TRI-3'!Q23  &gt;10),"",IF((ROUND(TRUNC(('TRI-3'!Q23  ),2),0))=10,"A+",IF((ROUND(TRUNC(('TRI-3'!Q23  ),2),0))=9,"A-",IF((ROUND(TRUNC(('TRI-3'!Q23   ),2),0))=8,"B+",IF((ROUND(TRUNC(('TRI-3'!Q23 ),2),0))=7,"B-",IF((ROUND(TRUNC(('TRI-3'!Q23  ),2),0))=6,"C+",IF((ROUND(TRUNC(('TRI-3'!Q23  ),2),0))=5,"C-",IF((ROUND(TRUNC(('TRI-3'!Q23  ),2),0))=4,"D+",IF((ROUND(TRUNC(('TRI-3'!Q23 ),2),0))=3,"D-",IF((ROUND(TRUNC(('TRI-3'!Q23 ),2),0))=2,"E+",IF((ROUND(TRUNC(('TRI-3'!Q23  ),2),0))&lt;=1,"E-","")))))))))))</f>
        <v/>
      </c>
      <c r="R23" s="51" t="str">
        <f>IF(OR('TRI-3'!R23 ="",'TRI-3'!R23&lt;0,'TRI-3'!R23  &gt;10),"",IF((ROUND(TRUNC(('TRI-3'!R23  ),2),0))=10,"A+",IF((ROUND(TRUNC(('TRI-3'!R23  ),2),0))=9,"A-",IF((ROUND(TRUNC(('TRI-3'!R23   ),2),0))=8,"B+",IF((ROUND(TRUNC(('TRI-3'!R23 ),2),0))=7,"B-",IF((ROUND(TRUNC(('TRI-3'!R23  ),2),0))=6,"C+",IF((ROUND(TRUNC(('TRI-3'!R23  ),2),0))=5,"C-",IF((ROUND(TRUNC(('TRI-3'!R23  ),2),0))=4,"D+",IF((ROUND(TRUNC(('TRI-3'!R23 ),2),0))=3,"D-",IF((ROUND(TRUNC(('TRI-3'!R23 ),2),0))=2,"E+",IF((ROUND(TRUNC(('TRI-3'!R23  ),2),0))&lt;=1,"E-","")))))))))))</f>
        <v/>
      </c>
      <c r="S23" s="51" t="str">
        <f>IF(OR('TRI-3'!S23 ="",'TRI-3'!S23&lt;0,'TRI-3'!S23  &gt;10),"",IF((ROUND(TRUNC(('TRI-3'!S23  ),2),0))=10,"A+",IF((ROUND(TRUNC(('TRI-3'!S23  ),2),0))=9,"A-",IF((ROUND(TRUNC(('TRI-3'!S23   ),2),0))=8,"B+",IF((ROUND(TRUNC(('TRI-3'!S23 ),2),0))=7,"B-",IF((ROUND(TRUNC(('TRI-3'!S23  ),2),0))=6,"C+",IF((ROUND(TRUNC(('TRI-3'!S23  ),2),0))=5,"C-",IF((ROUND(TRUNC(('TRI-3'!S23  ),2),0))=4,"D+",IF((ROUND(TRUNC(('TRI-3'!S23 ),2),0))=3,"D-",IF((ROUND(TRUNC(('TRI-3'!S23 ),2),0))=2,"E+",IF((ROUND(TRUNC(('TRI-3'!S23  ),2),0))&lt;=1,"E-","")))))))))))</f>
        <v/>
      </c>
      <c r="T23" s="51" t="str">
        <f>IF(OR('TRI-3'!T23 ="",'TRI-3'!T23&lt;0,'TRI-3'!T23  &gt;10),"",IF((ROUND(TRUNC(('TRI-3'!T23  ),2),0))=10,"A+",IF((ROUND(TRUNC(('TRI-3'!T23  ),2),0))=9,"A-",IF((ROUND(TRUNC(('TRI-3'!T23   ),2),0))=8,"B+",IF((ROUND(TRUNC(('TRI-3'!T23 ),2),0))=7,"B-",IF((ROUND(TRUNC(('TRI-3'!T23  ),2),0))=6,"C+",IF((ROUND(TRUNC(('TRI-3'!T23  ),2),0))=5,"C-",IF((ROUND(TRUNC(('TRI-3'!T23  ),2),0))=4,"D+",IF((ROUND(TRUNC(('TRI-3'!T23 ),2),0))=3,"D-",IF((ROUND(TRUNC(('TRI-3'!T23 ),2),0))=2,"E+",IF((ROUND(TRUNC(('TRI-3'!T23  ),2),0))&lt;=1,"E-","")))))))))))</f>
        <v/>
      </c>
      <c r="U23" s="51" t="str">
        <f>IF(OR('TRI-3'!U23 ="",'TRI-3'!U23&lt;0,'TRI-3'!U23  &gt;10),"",IF((ROUND(TRUNC(('TRI-3'!U23  ),2),0))=10,"A+",IF((ROUND(TRUNC(('TRI-3'!U23  ),2),0))=9,"A-",IF((ROUND(TRUNC(('TRI-3'!U23   ),2),0))=8,"B+",IF((ROUND(TRUNC(('TRI-3'!U23 ),2),0))=7,"B-",IF((ROUND(TRUNC(('TRI-3'!U23  ),2),0))=6,"C+",IF((ROUND(TRUNC(('TRI-3'!U23  ),2),0))=5,"C-",IF((ROUND(TRUNC(('TRI-3'!U23  ),2),0))=4,"D+",IF((ROUND(TRUNC(('TRI-3'!U23 ),2),0))=3,"D-",IF((ROUND(TRUNC(('TRI-3'!U23 ),2),0))=2,"E+",IF((ROUND(TRUNC(('TRI-3'!U23  ),2),0))&lt;=1,"E-","")))))))))))</f>
        <v/>
      </c>
      <c r="V23" s="51" t="str">
        <f>IF(OR('TRI-3'!V23 ="",'TRI-3'!V23&lt;0,'TRI-3'!V23  &gt;10),"",IF((ROUND(TRUNC(('TRI-3'!V23  ),2),0))=10,"A+",IF((ROUND(TRUNC(('TRI-3'!V23  ),2),0))=9,"A-",IF((ROUND(TRUNC(('TRI-3'!V23   ),2),0))=8,"B+",IF((ROUND(TRUNC(('TRI-3'!V23 ),2),0))=7,"B-",IF((ROUND(TRUNC(('TRI-3'!V23  ),2),0))=6,"C+",IF((ROUND(TRUNC(('TRI-3'!V23  ),2),0))=5,"C-",IF((ROUND(TRUNC(('TRI-3'!V23  ),2),0))=4,"D+",IF((ROUND(TRUNC(('TRI-3'!V23 ),2),0))=3,"D-",IF((ROUND(TRUNC(('TRI-3'!V23 ),2),0))=2,"E+",IF((ROUND(TRUNC(('TRI-3'!V23  ),2),0))&lt;=1,"E-","")))))))))))</f>
        <v/>
      </c>
      <c r="W23" s="51" t="str">
        <f>IF(OR('TRI-3'!W23 ="",'TRI-3'!W23&lt;0,'TRI-3'!W23  &gt;10),"",IF((ROUND(TRUNC(('TRI-3'!W23  ),2),0))=10,"A+",IF((ROUND(TRUNC(('TRI-3'!W23  ),2),0))=9,"A-",IF((ROUND(TRUNC(('TRI-3'!W23   ),2),0))=8,"B+",IF((ROUND(TRUNC(('TRI-3'!W23 ),2),0))=7,"B-",IF((ROUND(TRUNC(('TRI-3'!W23  ),2),0))=6,"C+",IF((ROUND(TRUNC(('TRI-3'!W23  ),2),0))=5,"C-",IF((ROUND(TRUNC(('TRI-3'!W23  ),2),0))=4,"D+",IF((ROUND(TRUNC(('TRI-3'!W23 ),2),0))=3,"D-",IF((ROUND(TRUNC(('TRI-3'!W23 ),2),0))=2,"E+",IF((ROUND(TRUNC(('TRI-3'!W23  ),2),0))&lt;=1,"E-","")))))))))))</f>
        <v/>
      </c>
      <c r="X23" s="51" t="str">
        <f>IF(OR('TRI-3'!X23 ="",'TRI-3'!X23&lt;0,'TRI-3'!X23  &gt;10),"",IF((ROUND(TRUNC(('TRI-3'!X23  ),2),0))=10,"A+",IF((ROUND(TRUNC(('TRI-3'!X23  ),2),0))=9,"A-",IF((ROUND(TRUNC(('TRI-3'!X23   ),2),0))=8,"B+",IF((ROUND(TRUNC(('TRI-3'!X23 ),2),0))=7,"B-",IF((ROUND(TRUNC(('TRI-3'!X23  ),2),0))=6,"C+",IF((ROUND(TRUNC(('TRI-3'!X23  ),2),0))=5,"C-",IF((ROUND(TRUNC(('TRI-3'!X23  ),2),0))=4,"D+",IF((ROUND(TRUNC(('TRI-3'!X23 ),2),0))=3,"D-",IF((ROUND(TRUNC(('TRI-3'!X23 ),2),0))=2,"E+",IF((ROUND(TRUNC(('TRI-3'!X23  ),2),0))&lt;=1,"E-","")))))))))))</f>
        <v/>
      </c>
      <c r="Y23" s="51" t="str">
        <f>IF(OR('TRI-3'!Y23 ="",'TRI-3'!Y23&lt;0,'TRI-3'!Y23  &gt;10),"",IF((ROUND(TRUNC(('TRI-3'!Y23  ),2),0))=10,"A+",IF((ROUND(TRUNC(('TRI-3'!Y23  ),2),0))=9,"A-",IF((ROUND(TRUNC(('TRI-3'!Y23   ),2),0))=8,"B+",IF((ROUND(TRUNC(('TRI-3'!Y23 ),2),0))=7,"B-",IF((ROUND(TRUNC(('TRI-3'!Y23  ),2),0))=6,"C+",IF((ROUND(TRUNC(('TRI-3'!Y23  ),2),0))=5,"C-",IF((ROUND(TRUNC(('TRI-3'!Y23  ),2),0))=4,"D+",IF((ROUND(TRUNC(('TRI-3'!Y23 ),2),0))=3,"D-",IF((ROUND(TRUNC(('TRI-3'!Y23 ),2),0))=2,"E+",IF((ROUND(TRUNC(('TRI-3'!Y23  ),2),0))&lt;=1,"E-","")))))))))))</f>
        <v/>
      </c>
      <c r="Z23" s="51" t="str">
        <f>IF(OR('TRI-3'!Z23 ="",'TRI-3'!Z23&lt;0,'TRI-3'!Z23  &gt;10),"",IF((ROUND(TRUNC(('TRI-3'!Z23  ),2),0))=10,"A+",IF((ROUND(TRUNC(('TRI-3'!Z23  ),2),0))=9,"A-",IF((ROUND(TRUNC(('TRI-3'!Z23   ),2),0))=8,"B+",IF((ROUND(TRUNC(('TRI-3'!Z23 ),2),0))=7,"B-",IF((ROUND(TRUNC(('TRI-3'!Z23  ),2),0))=6,"C+",IF((ROUND(TRUNC(('TRI-3'!Z23  ),2),0))=5,"C-",IF((ROUND(TRUNC(('TRI-3'!Z23  ),2),0))=4,"D+",IF((ROUND(TRUNC(('TRI-3'!Z23 ),2),0))=3,"D-",IF((ROUND(TRUNC(('TRI-3'!Z23 ),2),0))=2,"E+",IF((ROUND(TRUNC(('TRI-3'!Z23  ),2),0))&lt;=1,"E-","")))))))))))</f>
        <v/>
      </c>
      <c r="AA23" s="51" t="str">
        <f>IF(OR('TRI-3'!AA23 ="",'TRI-3'!AA23&lt;0,'TRI-3'!AA23  &gt;10),"",IF((ROUND(TRUNC(('TRI-3'!AA23  ),2),0))=10,"A+",IF((ROUND(TRUNC(('TRI-3'!AA23  ),2),0))=9,"A-",IF((ROUND(TRUNC(('TRI-3'!AA23   ),2),0))=8,"B+",IF((ROUND(TRUNC(('TRI-3'!AA23 ),2),0))=7,"B-",IF((ROUND(TRUNC(('TRI-3'!AA23  ),2),0))=6,"C+",IF((ROUND(TRUNC(('TRI-3'!AA23  ),2),0))=5,"C-",IF((ROUND(TRUNC(('TRI-3'!AA23  ),2),0))=4,"D+",IF((ROUND(TRUNC(('TRI-3'!AA23 ),2),0))=3,"D-",IF((ROUND(TRUNC(('TRI-3'!AA23 ),2),0))=2,"E+",IF((ROUND(TRUNC(('TRI-3'!AA23  ),2),0))&lt;=1,"E-","")))))))))))</f>
        <v/>
      </c>
      <c r="AB23" s="51" t="str">
        <f>IF(OR('TRI-3'!AB23 ="",'TRI-3'!AB23&lt;0,'TRI-3'!AB23  &gt;10),"",IF((ROUND(TRUNC(('TRI-3'!AB23  ),2),0))=10,"A+",IF((ROUND(TRUNC(('TRI-3'!AB23  ),2),0))=9,"A-",IF((ROUND(TRUNC(('TRI-3'!AB23   ),2),0))=8,"B+",IF((ROUND(TRUNC(('TRI-3'!AB23 ),2),0))=7,"B-",IF((ROUND(TRUNC(('TRI-3'!AB23  ),2),0))=6,"C+",IF((ROUND(TRUNC(('TRI-3'!AB23  ),2),0))=5,"C-",IF((ROUND(TRUNC(('TRI-3'!AB23  ),2),0))=4,"D+",IF((ROUND(TRUNC(('TRI-3'!AB23 ),2),0))=3,"D-",IF((ROUND(TRUNC(('TRI-3'!AB23 ),2),0))=2,"E+",IF((ROUND(TRUNC(('TRI-3'!AB23  ),2),0))&lt;=1,"E-","")))))))))))</f>
        <v/>
      </c>
      <c r="AC23" s="51" t="str">
        <f>IF(OR('TRI-3'!AC23 ="",'TRI-3'!AC23&lt;0,'TRI-3'!AC23  &gt;10),"",IF((ROUND(TRUNC(('TRI-3'!AC23  ),2),0))=10,"A+",IF((ROUND(TRUNC(('TRI-3'!AC23  ),2),0))=9,"A-",IF((ROUND(TRUNC(('TRI-3'!AC23   ),2),0))=8,"B+",IF((ROUND(TRUNC(('TRI-3'!AC23 ),2),0))=7,"B-",IF((ROUND(TRUNC(('TRI-3'!AC23  ),2),0))=6,"C+",IF((ROUND(TRUNC(('TRI-3'!AC23  ),2),0))=5,"C-",IF((ROUND(TRUNC(('TRI-3'!AC23  ),2),0))=4,"D+",IF((ROUND(TRUNC(('TRI-3'!AC23 ),2),0))=3,"D-",IF((ROUND(TRUNC(('TRI-3'!AC23 ),2),0))=2,"E+",IF((ROUND(TRUNC(('TRI-3'!AC23  ),2),0))&lt;=1,"E-","")))))))))))</f>
        <v/>
      </c>
      <c r="AD23" s="51" t="str">
        <f>IF(OR('TRI-3'!AD23 ="",'TRI-3'!AD23&lt;0,'TRI-3'!AD23  &gt;10),"",IF((ROUND(TRUNC(('TRI-3'!AD23  ),2),0))=10,"A+",IF((ROUND(TRUNC(('TRI-3'!AD23  ),2),0))=9,"A-",IF((ROUND(TRUNC(('TRI-3'!AD23   ),2),0))=8,"B+",IF((ROUND(TRUNC(('TRI-3'!AD23 ),2),0))=7,"B-",IF((ROUND(TRUNC(('TRI-3'!AD23  ),2),0))=6,"C+",IF((ROUND(TRUNC(('TRI-3'!AD23  ),2),0))=5,"C-",IF((ROUND(TRUNC(('TRI-3'!AD23  ),2),0))=4,"D+",IF((ROUND(TRUNC(('TRI-3'!AD23 ),2),0))=3,"D-",IF((ROUND(TRUNC(('TRI-3'!AD23 ),2),0))=2,"E+",IF((ROUND(TRUNC(('TRI-3'!AD23  ),2),0))&lt;=1,"E-","")))))))))))</f>
        <v/>
      </c>
      <c r="AE23" s="51" t="str">
        <f>IF(OR('TRI-3'!AE23 ="",'TRI-3'!AE23&lt;0,'TRI-3'!AE23  &gt;10),"",IF((ROUND(TRUNC(('TRI-3'!AE23  ),2),0))=10,"A+",IF((ROUND(TRUNC(('TRI-3'!AE23  ),2),0))=9,"A-",IF((ROUND(TRUNC(('TRI-3'!AE23   ),2),0))=8,"B+",IF((ROUND(TRUNC(('TRI-3'!AE23 ),2),0))=7,"B-",IF((ROUND(TRUNC(('TRI-3'!AE23  ),2),0))=6,"C+",IF((ROUND(TRUNC(('TRI-3'!AE23  ),2),0))=5,"C-",IF((ROUND(TRUNC(('TRI-3'!AE23  ),2),0))=4,"D+",IF((ROUND(TRUNC(('TRI-3'!AE23 ),2),0))=3,"D-",IF((ROUND(TRUNC(('TRI-3'!AE23 ),2),0))=2,"E+",IF((ROUND(TRUNC(('TRI-3'!AE23  ),2),0))&lt;=1,"E-","")))))))))))</f>
        <v/>
      </c>
      <c r="AF23" s="51" t="str">
        <f>IF(OR('TRI-3'!AF23 ="",'TRI-3'!AF23&lt;0,'TRI-3'!AF23  &gt;10),"",IF((ROUND(TRUNC(('TRI-3'!AF23  ),2),0))=10,"A+",IF((ROUND(TRUNC(('TRI-3'!AF23  ),2),0))=9,"A-",IF((ROUND(TRUNC(('TRI-3'!AF23   ),2),0))=8,"B+",IF((ROUND(TRUNC(('TRI-3'!AF23 ),2),0))=7,"B-",IF((ROUND(TRUNC(('TRI-3'!AF23  ),2),0))=6,"C+",IF((ROUND(TRUNC(('TRI-3'!AF23  ),2),0))=5,"C-",IF((ROUND(TRUNC(('TRI-3'!AF23  ),2),0))=4,"D+",IF((ROUND(TRUNC(('TRI-3'!AF23 ),2),0))=3,"D-",IF((ROUND(TRUNC(('TRI-3'!AF23 ),2),0))=2,"E+",IF((ROUND(TRUNC(('TRI-3'!AF23  ),2),0))&lt;=1,"E-","")))))))))))</f>
        <v/>
      </c>
      <c r="AG23" s="51" t="str">
        <f>IF(OR('TRI-3'!AG23 ="",'TRI-3'!AG23&lt;0,'TRI-3'!AG23  &gt;10),"",IF((ROUND(TRUNC(('TRI-3'!AG23  ),2),0))=10,"A+",IF((ROUND(TRUNC(('TRI-3'!AG23  ),2),0))=9,"A-",IF((ROUND(TRUNC(('TRI-3'!AG23   ),2),0))=8,"B+",IF((ROUND(TRUNC(('TRI-3'!AG23 ),2),0))=7,"B-",IF((ROUND(TRUNC(('TRI-3'!AG23  ),2),0))=6,"C+",IF((ROUND(TRUNC(('TRI-3'!AG23  ),2),0))=5,"C-",IF((ROUND(TRUNC(('TRI-3'!AG23  ),2),0))=4,"D+",IF((ROUND(TRUNC(('TRI-3'!AG23 ),2),0))=3,"D-",IF((ROUND(TRUNC(('TRI-3'!AG23 ),2),0))=2,"E+",IF((ROUND(TRUNC(('TRI-3'!AG23  ),2),0))&lt;=1,"E-","")))))))))))</f>
        <v/>
      </c>
      <c r="AH23" s="51" t="str">
        <f>IF(OR('TRI-3'!AH23 ="",'TRI-3'!AH23&lt;0,'TRI-3'!AH23  &gt;10),"",IF((ROUND(TRUNC(('TRI-3'!AH23  ),2),0))=10,"A+",IF((ROUND(TRUNC(('TRI-3'!AH23  ),2),0))=9,"A-",IF((ROUND(TRUNC(('TRI-3'!AH23   ),2),0))=8,"B+",IF((ROUND(TRUNC(('TRI-3'!AH23 ),2),0))=7,"B-",IF((ROUND(TRUNC(('TRI-3'!AH23  ),2),0))=6,"C+",IF((ROUND(TRUNC(('TRI-3'!AH23  ),2),0))=5,"C-",IF((ROUND(TRUNC(('TRI-3'!AH23  ),2),0))=4,"D+",IF((ROUND(TRUNC(('TRI-3'!AH23 ),2),0))=3,"D-",IF((ROUND(TRUNC(('TRI-3'!AH23 ),2),0))=2,"E+",IF((ROUND(TRUNC(('TRI-3'!AH23  ),2),0))&lt;=1,"E-","")))))))))))</f>
        <v/>
      </c>
      <c r="AI23" s="51" t="str">
        <f>IF(OR('TRI-3'!AI23 ="",'TRI-3'!AI23&lt;0,'TRI-3'!AI23  &gt;10),"",IF((ROUND(TRUNC(('TRI-3'!AI23  ),2),0))=10,"A+",IF((ROUND(TRUNC(('TRI-3'!AI23  ),2),0))=9,"A-",IF((ROUND(TRUNC(('TRI-3'!AI23   ),2),0))=8,"B+",IF((ROUND(TRUNC(('TRI-3'!AI23 ),2),0))=7,"B-",IF((ROUND(TRUNC(('TRI-3'!AI23  ),2),0))=6,"C+",IF((ROUND(TRUNC(('TRI-3'!AI23  ),2),0))=5,"C-",IF((ROUND(TRUNC(('TRI-3'!AI23  ),2),0))=4,"D+",IF((ROUND(TRUNC(('TRI-3'!AI23 ),2),0))=3,"D-",IF((ROUND(TRUNC(('TRI-3'!AI23 ),2),0))=2,"E+",IF((ROUND(TRUNC(('TRI-3'!AI23  ),2),0))&lt;=1,"E-","")))))))))))</f>
        <v/>
      </c>
      <c r="AJ23" s="51" t="str">
        <f>IF(OR('TRI-3'!AJ23 ="",'TRI-3'!AJ23&lt;0,'TRI-3'!AJ23  &gt;10),"",IF((ROUND(TRUNC(('TRI-3'!AJ23  ),2),0))=10,"A+",IF((ROUND(TRUNC(('TRI-3'!AJ23  ),2),0))=9,"A-",IF((ROUND(TRUNC(('TRI-3'!AJ23   ),2),0))=8,"B+",IF((ROUND(TRUNC(('TRI-3'!AJ23 ),2),0))=7,"B-",IF((ROUND(TRUNC(('TRI-3'!AJ23  ),2),0))=6,"C+",IF((ROUND(TRUNC(('TRI-3'!AJ23  ),2),0))=5,"C-",IF((ROUND(TRUNC(('TRI-3'!AJ23  ),2),0))=4,"D+",IF((ROUND(TRUNC(('TRI-3'!AJ23 ),2),0))=3,"D-",IF((ROUND(TRUNC(('TRI-3'!AJ23 ),2),0))=2,"E+",IF((ROUND(TRUNC(('TRI-3'!AJ23  ),2),0))&lt;=1,"E-","")))))))))))</f>
        <v/>
      </c>
      <c r="AK23" s="51" t="str">
        <f>IF(OR('TRI-3'!AK23 ="",'TRI-3'!AK23&lt;0,'TRI-3'!AK23  &gt;10),"",IF((ROUND(TRUNC(('TRI-3'!AK23  ),2),0))=10,"A+",IF((ROUND(TRUNC(('TRI-3'!AK23  ),2),0))=9,"A-",IF((ROUND(TRUNC(('TRI-3'!AK23   ),2),0))=8,"B+",IF((ROUND(TRUNC(('TRI-3'!AK23 ),2),0))=7,"B-",IF((ROUND(TRUNC(('TRI-3'!AK23  ),2),0))=6,"C+",IF((ROUND(TRUNC(('TRI-3'!AK23  ),2),0))=5,"C-",IF((ROUND(TRUNC(('TRI-3'!AK23  ),2),0))=4,"D+",IF((ROUND(TRUNC(('TRI-3'!AK23 ),2),0))=3,"D-",IF((ROUND(TRUNC(('TRI-3'!AK23 ),2),0))=2,"E+",IF((ROUND(TRUNC(('TRI-3'!AK23  ),2),0))&lt;=1,"E-","")))))))))))</f>
        <v/>
      </c>
      <c r="AL23" s="51" t="str">
        <f>IF(OR('TRI-3'!AL23 ="",'TRI-3'!AL23&lt;0,'TRI-3'!AL23  &gt;10),"",IF((ROUND(TRUNC(('TRI-3'!AL23  ),2),0))=10,"A+",IF((ROUND(TRUNC(('TRI-3'!AL23  ),2),0))=9,"A-",IF((ROUND(TRUNC(('TRI-3'!AL23   ),2),0))=8,"B+",IF((ROUND(TRUNC(('TRI-3'!AL23 ),2),0))=7,"B-",IF((ROUND(TRUNC(('TRI-3'!AL23  ),2),0))=6,"C+",IF((ROUND(TRUNC(('TRI-3'!AL23  ),2),0))=5,"C-",IF((ROUND(TRUNC(('TRI-3'!AL23  ),2),0))=4,"D+",IF((ROUND(TRUNC(('TRI-3'!AL23 ),2),0))=3,"D-",IF((ROUND(TRUNC(('TRI-3'!AL23 ),2),0))=2,"E+",IF((ROUND(TRUNC(('TRI-3'!AL23  ),2),0))&lt;=1,"E-","")))))))))))</f>
        <v/>
      </c>
      <c r="AM23" s="51" t="str">
        <f>IF(OR('TRI-3'!AM23 ="",'TRI-3'!AM23&lt;0,'TRI-3'!AM23  &gt;10),"",IF((ROUND(TRUNC(('TRI-3'!AM23  ),2),0))=10,"A+",IF((ROUND(TRUNC(('TRI-3'!AM23  ),2),0))=9,"A-",IF((ROUND(TRUNC(('TRI-3'!AM23   ),2),0))=8,"B+",IF((ROUND(TRUNC(('TRI-3'!AM23 ),2),0))=7,"B-",IF((ROUND(TRUNC(('TRI-3'!AM23  ),2),0))=6,"C+",IF((ROUND(TRUNC(('TRI-3'!AM23  ),2),0))=5,"C-",IF((ROUND(TRUNC(('TRI-3'!AM23  ),2),0))=4,"D+",IF((ROUND(TRUNC(('TRI-3'!AM23 ),2),0))=3,"D-",IF((ROUND(TRUNC(('TRI-3'!AM23 ),2),0))=2,"E+",IF((ROUND(TRUNC(('TRI-3'!AM23  ),2),0))&lt;=1,"E-","")))))))))))</f>
        <v/>
      </c>
      <c r="AN23" s="51" t="str">
        <f>IF(OR('TRI-3'!AN23 ="",'TRI-3'!AN23&lt;0,'TRI-3'!AN23  &gt;10),"",IF((ROUND(TRUNC(('TRI-3'!AN23  ),2),0))=10,"A+",IF((ROUND(TRUNC(('TRI-3'!AN23  ),2),0))=9,"A-",IF((ROUND(TRUNC(('TRI-3'!AN23   ),2),0))=8,"B+",IF((ROUND(TRUNC(('TRI-3'!AN23 ),2),0))=7,"B-",IF((ROUND(TRUNC(('TRI-3'!AN23  ),2),0))=6,"C+",IF((ROUND(TRUNC(('TRI-3'!AN23  ),2),0))=5,"C-",IF((ROUND(TRUNC(('TRI-3'!AN23  ),2),0))=4,"D+",IF((ROUND(TRUNC(('TRI-3'!AN23 ),2),0))=3,"D-",IF((ROUND(TRUNC(('TRI-3'!AN23 ),2),0))=2,"E+",IF((ROUND(TRUNC(('TRI-3'!AN23  ),2),0))&lt;=1,"E-","")))))))))))</f>
        <v/>
      </c>
      <c r="AO23" s="51" t="str">
        <f>IF(OR('TRI-3'!AO23 ="",'TRI-3'!AO23&lt;0,'TRI-3'!AO23  &gt;10),"",IF((ROUND(TRUNC(('TRI-3'!AO23  ),2),0))=10,"A+",IF((ROUND(TRUNC(('TRI-3'!AO23  ),2),0))=9,"A-",IF((ROUND(TRUNC(('TRI-3'!AO23   ),2),0))=8,"B+",IF((ROUND(TRUNC(('TRI-3'!AO23 ),2),0))=7,"B-",IF((ROUND(TRUNC(('TRI-3'!AO23  ),2),0))=6,"C+",IF((ROUND(TRUNC(('TRI-3'!AO23  ),2),0))=5,"C-",IF((ROUND(TRUNC(('TRI-3'!AO23  ),2),0))=4,"D+",IF((ROUND(TRUNC(('TRI-3'!AO23 ),2),0))=3,"D-",IF((ROUND(TRUNC(('TRI-3'!AO23 ),2),0))=2,"E+",IF((ROUND(TRUNC(('TRI-3'!AO23  ),2),0))&lt;=1,"E-","")))))))))))</f>
        <v/>
      </c>
      <c r="AP23" s="51" t="str">
        <f>IF(OR('TRI-3'!AP23 ="",'TRI-3'!AP23&lt;0,'TRI-3'!AP23  &gt;10),"",IF((ROUND(TRUNC(('TRI-3'!AP23  ),2),0))=10,"A+",IF((ROUND(TRUNC(('TRI-3'!AP23  ),2),0))=9,"A-",IF((ROUND(TRUNC(('TRI-3'!AP23   ),2),0))=8,"B+",IF((ROUND(TRUNC(('TRI-3'!AP23 ),2),0))=7,"B-",IF((ROUND(TRUNC(('TRI-3'!AP23  ),2),0))=6,"C+",IF((ROUND(TRUNC(('TRI-3'!AP23  ),2),0))=5,"C-",IF((ROUND(TRUNC(('TRI-3'!AP23  ),2),0))=4,"D+",IF((ROUND(TRUNC(('TRI-3'!AP23 ),2),0))=3,"D-",IF((ROUND(TRUNC(('TRI-3'!AP23 ),2),0))=2,"E+",IF((ROUND(TRUNC(('TRI-3'!AP23  ),2),0))&lt;=1,"E-","")))))))))))</f>
        <v/>
      </c>
      <c r="AQ23" s="51" t="str">
        <f>IF(OR('TRI-3'!AQ23 ="",'TRI-3'!AQ23&lt;0,'TRI-3'!AQ23  &gt;10),"",IF((ROUND(TRUNC(('TRI-3'!AQ23  ),2),0))=10,"A+",IF((ROUND(TRUNC(('TRI-3'!AQ23  ),2),0))=9,"A-",IF((ROUND(TRUNC(('TRI-3'!AQ23   ),2),0))=8,"B+",IF((ROUND(TRUNC(('TRI-3'!AQ23 ),2),0))=7,"B-",IF((ROUND(TRUNC(('TRI-3'!AQ23  ),2),0))=6,"C+",IF((ROUND(TRUNC(('TRI-3'!AQ23  ),2),0))=5,"C-",IF((ROUND(TRUNC(('TRI-3'!AQ23  ),2),0))=4,"D+",IF((ROUND(TRUNC(('TRI-3'!AQ23 ),2),0))=3,"D-",IF((ROUND(TRUNC(('TRI-3'!AQ23 ),2),0))=2,"E+",IF((ROUND(TRUNC(('TRI-3'!AQ23  ),2),0))&lt;=1,"E-","")))))))))))</f>
        <v/>
      </c>
      <c r="AR23" s="51" t="str">
        <f>IF(OR('TRI-3'!AR23 ="",'TRI-3'!AR23&lt;0,'TRI-3'!AR23  &gt;10),"",IF((ROUND(TRUNC(('TRI-3'!AR23  ),2),0))=10,"A+",IF((ROUND(TRUNC(('TRI-3'!AR23  ),2),0))=9,"A-",IF((ROUND(TRUNC(('TRI-3'!AR23   ),2),0))=8,"B+",IF((ROUND(TRUNC(('TRI-3'!AR23 ),2),0))=7,"B-",IF((ROUND(TRUNC(('TRI-3'!AR23  ),2),0))=6,"C+",IF((ROUND(TRUNC(('TRI-3'!AR23  ),2),0))=5,"C-",IF((ROUND(TRUNC(('TRI-3'!AR23  ),2),0))=4,"D+",IF((ROUND(TRUNC(('TRI-3'!AR23 ),2),0))=3,"D-",IF((ROUND(TRUNC(('TRI-3'!AR23 ),2),0))=2,"E+",IF((ROUND(TRUNC(('TRI-3'!AR23  ),2),0))&lt;=1,"E-","")))))))))))</f>
        <v/>
      </c>
      <c r="AS23" s="51" t="str">
        <f>IF(OR('TRI-3'!AS23 ="",'TRI-3'!AS23&lt;0,'TRI-3'!AS23  &gt;10),"",IF((ROUND(TRUNC(('TRI-3'!AS23  ),2),0))=10,"A+",IF((ROUND(TRUNC(('TRI-3'!AS23  ),2),0))=9,"A-",IF((ROUND(TRUNC(('TRI-3'!AS23   ),2),0))=8,"B+",IF((ROUND(TRUNC(('TRI-3'!AS23 ),2),0))=7,"B-",IF((ROUND(TRUNC(('TRI-3'!AS23  ),2),0))=6,"C+",IF((ROUND(TRUNC(('TRI-3'!AS23  ),2),0))=5,"C-",IF((ROUND(TRUNC(('TRI-3'!AS23  ),2),0))=4,"D+",IF((ROUND(TRUNC(('TRI-3'!AS23 ),2),0))=3,"D-",IF((ROUND(TRUNC(('TRI-3'!AS23 ),2),0))=2,"E+",IF((ROUND(TRUNC(('TRI-3'!AS23  ),2),0))&lt;=1,"E-","")))))))))))</f>
        <v/>
      </c>
      <c r="AT23" s="51" t="str">
        <f>IF(OR('TRI-3'!AT23 ="",'TRI-3'!AT23&lt;0,'TRI-3'!AT23  &gt;10),"",IF((ROUND(TRUNC(('TRI-3'!AT23  ),2),0))=10,"A+",IF((ROUND(TRUNC(('TRI-3'!AT23  ),2),0))=9,"A-",IF((ROUND(TRUNC(('TRI-3'!AT23   ),2),0))=8,"B+",IF((ROUND(TRUNC(('TRI-3'!AT23 ),2),0))=7,"B-",IF((ROUND(TRUNC(('TRI-3'!AT23  ),2),0))=6,"C+",IF((ROUND(TRUNC(('TRI-3'!AT23  ),2),0))=5,"C-",IF((ROUND(TRUNC(('TRI-3'!AT23  ),2),0))=4,"D+",IF((ROUND(TRUNC(('TRI-3'!AT23 ),2),0))=3,"D-",IF((ROUND(TRUNC(('TRI-3'!AT23 ),2),0))=2,"E+",IF((ROUND(TRUNC(('TRI-3'!AT23  ),2),0))&lt;=1,"E-","")))))))))))</f>
        <v/>
      </c>
      <c r="AU23" s="51" t="str">
        <f>IF(OR('TRI-3'!AU23 ="",'TRI-3'!AU23&lt;0,'TRI-3'!AU23  &gt;10),"",IF((ROUND(TRUNC(('TRI-3'!AU23  ),2),0))=10,"A+",IF((ROUND(TRUNC(('TRI-3'!AU23  ),2),0))=9,"A-",IF((ROUND(TRUNC(('TRI-3'!AU23   ),2),0))=8,"B+",IF((ROUND(TRUNC(('TRI-3'!AU23 ),2),0))=7,"B-",IF((ROUND(TRUNC(('TRI-3'!AU23  ),2),0))=6,"C+",IF((ROUND(TRUNC(('TRI-3'!AU23  ),2),0))=5,"C-",IF((ROUND(TRUNC(('TRI-3'!AU23  ),2),0))=4,"D+",IF((ROUND(TRUNC(('TRI-3'!AU23 ),2),0))=3,"D-",IF((ROUND(TRUNC(('TRI-3'!AU23 ),2),0))=2,"E+",IF((ROUND(TRUNC(('TRI-3'!AU23  ),2),0))&lt;=1,"E-","")))))))))))</f>
        <v/>
      </c>
      <c r="AV23" s="51" t="str">
        <f>IF(OR('TRI-3'!AV23 ="",'TRI-3'!AV23&lt;0,'TRI-3'!AV23  &gt;10),"",IF((ROUND(TRUNC(('TRI-3'!AV23  ),2),0))=10,"A+",IF((ROUND(TRUNC(('TRI-3'!AV23  ),2),0))=9,"A-",IF((ROUND(TRUNC(('TRI-3'!AV23   ),2),0))=8,"B+",IF((ROUND(TRUNC(('TRI-3'!AV23 ),2),0))=7,"B-",IF((ROUND(TRUNC(('TRI-3'!AV23  ),2),0))=6,"C+",IF((ROUND(TRUNC(('TRI-3'!AV23  ),2),0))=5,"C-",IF((ROUND(TRUNC(('TRI-3'!AV23  ),2),0))=4,"D+",IF((ROUND(TRUNC(('TRI-3'!AV23 ),2),0))=3,"D-",IF((ROUND(TRUNC(('TRI-3'!AV23 ),2),0))=2,"E+",IF((ROUND(TRUNC(('TRI-3'!AV23  ),2),0))&lt;=1,"E-","")))))))))))</f>
        <v/>
      </c>
      <c r="AW23" s="51" t="str">
        <f>IF(OR('TRI-3'!AW23 ="",'TRI-3'!AW23&lt;0,'TRI-3'!AW23  &gt;10),"",IF((ROUND(TRUNC(('TRI-3'!AW23  ),2),0))=10,"A+",IF((ROUND(TRUNC(('TRI-3'!AW23  ),2),0))=9,"A-",IF((ROUND(TRUNC(('TRI-3'!AW23   ),2),0))=8,"B+",IF((ROUND(TRUNC(('TRI-3'!AW23 ),2),0))=7,"B-",IF((ROUND(TRUNC(('TRI-3'!AW23  ),2),0))=6,"C+",IF((ROUND(TRUNC(('TRI-3'!AW23  ),2),0))=5,"C-",IF((ROUND(TRUNC(('TRI-3'!AW23  ),2),0))=4,"D+",IF((ROUND(TRUNC(('TRI-3'!AW23 ),2),0))=3,"D-",IF((ROUND(TRUNC(('TRI-3'!AW23 ),2),0))=2,"E+",IF((ROUND(TRUNC(('TRI-3'!AW23  ),2),0))&lt;=1,"E-","")))))))))))</f>
        <v/>
      </c>
      <c r="AX23" s="51" t="str">
        <f>IF(OR('TRI-3'!AX23 ="",'TRI-3'!AX23&lt;0,'TRI-3'!AX23  &gt;10),"",IF((ROUND(TRUNC(('TRI-3'!AX23  ),2),0))=10,"A+",IF((ROUND(TRUNC(('TRI-3'!AX23  ),2),0))=9,"A-",IF((ROUND(TRUNC(('TRI-3'!AX23   ),2),0))=8,"B+",IF((ROUND(TRUNC(('TRI-3'!AX23 ),2),0))=7,"B-",IF((ROUND(TRUNC(('TRI-3'!AX23  ),2),0))=6,"C+",IF((ROUND(TRUNC(('TRI-3'!AX23  ),2),0))=5,"C-",IF((ROUND(TRUNC(('TRI-3'!AX23  ),2),0))=4,"D+",IF((ROUND(TRUNC(('TRI-3'!AX23 ),2),0))=3,"D-",IF((ROUND(TRUNC(('TRI-3'!AX23 ),2),0))=2,"E+",IF((ROUND(TRUNC(('TRI-3'!AX23  ),2),0))&lt;=1,"E-","")))))))))))</f>
        <v/>
      </c>
      <c r="AY23" s="51" t="str">
        <f>IF(OR('TRI-3'!AY23 ="",'TRI-3'!AY23&lt;0,'TRI-3'!AY23  &gt;10),"",IF((ROUND(TRUNC(('TRI-3'!AY23  ),2),0))=10,"A+",IF((ROUND(TRUNC(('TRI-3'!AY23  ),2),0))=9,"A-",IF((ROUND(TRUNC(('TRI-3'!AY23   ),2),0))=8,"B+",IF((ROUND(TRUNC(('TRI-3'!AY23 ),2),0))=7,"B-",IF((ROUND(TRUNC(('TRI-3'!AY23  ),2),0))=6,"C+",IF((ROUND(TRUNC(('TRI-3'!AY23  ),2),0))=5,"C-",IF((ROUND(TRUNC(('TRI-3'!AY23  ),2),0))=4,"D+",IF((ROUND(TRUNC(('TRI-3'!AY23 ),2),0))=3,"D-",IF((ROUND(TRUNC(('TRI-3'!AY23 ),2),0))=2,"E+",IF((ROUND(TRUNC(('TRI-3'!AY23  ),2),0))&lt;=1,"E-","")))))))))))</f>
        <v/>
      </c>
      <c r="AZ23" s="51" t="str">
        <f>IF(OR('TRI-3'!AZ23 ="",'TRI-3'!AZ23&lt;0,'TRI-3'!AZ23  &gt;10),"",IF((ROUND(TRUNC(('TRI-3'!AZ23  ),2),0))=10,"A+",IF((ROUND(TRUNC(('TRI-3'!AZ23  ),2),0))=9,"A-",IF((ROUND(TRUNC(('TRI-3'!AZ23   ),2),0))=8,"B+",IF((ROUND(TRUNC(('TRI-3'!AZ23 ),2),0))=7,"B-",IF((ROUND(TRUNC(('TRI-3'!AZ23  ),2),0))=6,"C+",IF((ROUND(TRUNC(('TRI-3'!AZ23  ),2),0))=5,"C-",IF((ROUND(TRUNC(('TRI-3'!AZ23  ),2),0))=4,"D+",IF((ROUND(TRUNC(('TRI-3'!AZ23 ),2),0))=3,"D-",IF((ROUND(TRUNC(('TRI-3'!AZ23 ),2),0))=2,"E+",IF((ROUND(TRUNC(('TRI-3'!AZ23  ),2),0))&lt;=1,"E-","")))))))))))</f>
        <v/>
      </c>
      <c r="BA23" s="51" t="str">
        <f>IF(OR('TRI-3'!BA23 ="",'TRI-3'!BA23&lt;0,'TRI-3'!BA23  &gt;10),"",IF((ROUND(TRUNC(('TRI-3'!BA23  ),2),0))=10,"A+",IF((ROUND(TRUNC(('TRI-3'!BA23  ),2),0))=9,"A-",IF((ROUND(TRUNC(('TRI-3'!BA23   ),2),0))=8,"B+",IF((ROUND(TRUNC(('TRI-3'!BA23 ),2),0))=7,"B-",IF((ROUND(TRUNC(('TRI-3'!BA23  ),2),0))=6,"C+",IF((ROUND(TRUNC(('TRI-3'!BA23  ),2),0))=5,"C-",IF((ROUND(TRUNC(('TRI-3'!BA23  ),2),0))=4,"D+",IF((ROUND(TRUNC(('TRI-3'!BA23 ),2),0))=3,"D-",IF((ROUND(TRUNC(('TRI-3'!BA23 ),2),0))=2,"E+",IF((ROUND(TRUNC(('TRI-3'!BA23  ),2),0))&lt;=1,"E-","")))))))))))</f>
        <v/>
      </c>
      <c r="BB23" s="51" t="str">
        <f>IF(OR('TRI-3'!BB23 ="",'TRI-3'!BB23&lt;0,'TRI-3'!BB23  &gt;10),"",IF((ROUND(TRUNC(('TRI-3'!BB23  ),2),0))=10,"A+",IF((ROUND(TRUNC(('TRI-3'!BB23  ),2),0))=9,"A-",IF((ROUND(TRUNC(('TRI-3'!BB23   ),2),0))=8,"B+",IF((ROUND(TRUNC(('TRI-3'!BB23 ),2),0))=7,"B-",IF((ROUND(TRUNC(('TRI-3'!BB23  ),2),0))=6,"C+",IF((ROUND(TRUNC(('TRI-3'!BB23  ),2),0))=5,"C-",IF((ROUND(TRUNC(('TRI-3'!BB23  ),2),0))=4,"D+",IF((ROUND(TRUNC(('TRI-3'!BB23 ),2),0))=3,"D-",IF((ROUND(TRUNC(('TRI-3'!BB23 ),2),0))=2,"E+",IF((ROUND(TRUNC(('TRI-3'!BB23  ),2),0))&lt;=1,"E-","")))))))))))</f>
        <v/>
      </c>
      <c r="BC23" s="51" t="str">
        <f>IF(OR('TRI-3'!BC23 ="",'TRI-3'!BC23&lt;0,'TRI-3'!BC23  &gt;10),"",IF((ROUND(TRUNC(('TRI-3'!BC23  ),2),0))=10,"A+",IF((ROUND(TRUNC(('TRI-3'!BC23  ),2),0))=9,"A-",IF((ROUND(TRUNC(('TRI-3'!BC23   ),2),0))=8,"B+",IF((ROUND(TRUNC(('TRI-3'!BC23 ),2),0))=7,"B-",IF((ROUND(TRUNC(('TRI-3'!BC23  ),2),0))=6,"C+",IF((ROUND(TRUNC(('TRI-3'!BC23  ),2),0))=5,"C-",IF((ROUND(TRUNC(('TRI-3'!BC23  ),2),0))=4,"D+",IF((ROUND(TRUNC(('TRI-3'!BC23 ),2),0))=3,"D-",IF((ROUND(TRUNC(('TRI-3'!BC23 ),2),0))=2,"E+",IF((ROUND(TRUNC(('TRI-3'!BC23  ),2),0))&lt;=1,"E-","")))))))))))</f>
        <v/>
      </c>
      <c r="BD23" s="51" t="str">
        <f>IF(OR('TRI-3'!BD23 ="",'TRI-3'!BD23&lt;0,'TRI-3'!BD23  &gt;10),"",IF((ROUND(TRUNC(('TRI-3'!BD23  ),2),0))=10,"A+",IF((ROUND(TRUNC(('TRI-3'!BD23  ),2),0))=9,"A-",IF((ROUND(TRUNC(('TRI-3'!BD23   ),2),0))=8,"B+",IF((ROUND(TRUNC(('TRI-3'!BD23 ),2),0))=7,"B-",IF((ROUND(TRUNC(('TRI-3'!BD23  ),2),0))=6,"C+",IF((ROUND(TRUNC(('TRI-3'!BD23  ),2),0))=5,"C-",IF((ROUND(TRUNC(('TRI-3'!BD23  ),2),0))=4,"D+",IF((ROUND(TRUNC(('TRI-3'!BD23 ),2),0))=3,"D-",IF((ROUND(TRUNC(('TRI-3'!BD23 ),2),0))=2,"E+",IF((ROUND(TRUNC(('TRI-3'!BD23  ),2),0))&lt;=1,"E-","")))))))))))</f>
        <v/>
      </c>
      <c r="BE23" s="51" t="str">
        <f>IF(OR('TRI-3'!BE23 ="",'TRI-3'!BE23&lt;0,'TRI-3'!BE23  &gt;10),"",IF((ROUND(TRUNC(('TRI-3'!BE23  ),2),0))=10,"A+",IF((ROUND(TRUNC(('TRI-3'!BE23  ),2),0))=9,"A-",IF((ROUND(TRUNC(('TRI-3'!BE23   ),2),0))=8,"B+",IF((ROUND(TRUNC(('TRI-3'!BE23 ),2),0))=7,"B-",IF((ROUND(TRUNC(('TRI-3'!BE23  ),2),0))=6,"C+",IF((ROUND(TRUNC(('TRI-3'!BE23  ),2),0))=5,"C-",IF((ROUND(TRUNC(('TRI-3'!BE23  ),2),0))=4,"D+",IF((ROUND(TRUNC(('TRI-3'!BE23 ),2),0))=3,"D-",IF((ROUND(TRUNC(('TRI-3'!BE23 ),2),0))=2,"E+",IF((ROUND(TRUNC(('TRI-3'!BE23  ),2),0))&lt;=1,"E-","")))))))))))</f>
        <v/>
      </c>
      <c r="BF23" s="51" t="str">
        <f>IF(OR('TRI-3'!BF23 ="",'TRI-3'!BF23&lt;0,'TRI-3'!BF23  &gt;10),"",IF((ROUND(TRUNC(('TRI-3'!BF23  ),2),0))=10,"A+",IF((ROUND(TRUNC(('TRI-3'!BF23  ),2),0))=9,"A-",IF((ROUND(TRUNC(('TRI-3'!BF23   ),2),0))=8,"B+",IF((ROUND(TRUNC(('TRI-3'!BF23 ),2),0))=7,"B-",IF((ROUND(TRUNC(('TRI-3'!BF23  ),2),0))=6,"C+",IF((ROUND(TRUNC(('TRI-3'!BF23  ),2),0))=5,"C-",IF((ROUND(TRUNC(('TRI-3'!BF23  ),2),0))=4,"D+",IF((ROUND(TRUNC(('TRI-3'!BF23 ),2),0))=3,"D-",IF((ROUND(TRUNC(('TRI-3'!BF23 ),2),0))=2,"E+",IF((ROUND(TRUNC(('TRI-3'!BF23  ),2),0))&lt;=1,"E-","")))))))))))</f>
        <v/>
      </c>
      <c r="BG23" s="51" t="str">
        <f>IF(OR('TRI-3'!BG23 ="",'TRI-3'!BG23&lt;0,'TRI-3'!BG23  &gt;10),"",IF((ROUND(TRUNC(('TRI-3'!BG23  ),2),0))=10,"A+",IF((ROUND(TRUNC(('TRI-3'!BG23  ),2),0))=9,"A-",IF((ROUND(TRUNC(('TRI-3'!BG23   ),2),0))=8,"B+",IF((ROUND(TRUNC(('TRI-3'!BG23 ),2),0))=7,"B-",IF((ROUND(TRUNC(('TRI-3'!BG23  ),2),0))=6,"C+",IF((ROUND(TRUNC(('TRI-3'!BG23  ),2),0))=5,"C-",IF((ROUND(TRUNC(('TRI-3'!BG23  ),2),0))=4,"D+",IF((ROUND(TRUNC(('TRI-3'!BG23 ),2),0))=3,"D-",IF((ROUND(TRUNC(('TRI-3'!BG23 ),2),0))=2,"E+",IF((ROUND(TRUNC(('TRI-3'!BG23  ),2),0))&lt;=1,"E-","")))))))))))</f>
        <v/>
      </c>
      <c r="BH23" s="51" t="str">
        <f>IF(OR('TRI-3'!BH23 ="",'TRI-3'!BH23&lt;0,'TRI-3'!BH23  &gt;10),"",IF((ROUND(TRUNC(('TRI-3'!BH23  ),2),0))=10,"A+",IF((ROUND(TRUNC(('TRI-3'!BH23  ),2),0))=9,"A-",IF((ROUND(TRUNC(('TRI-3'!BH23   ),2),0))=8,"B+",IF((ROUND(TRUNC(('TRI-3'!BH23 ),2),0))=7,"B-",IF((ROUND(TRUNC(('TRI-3'!BH23  ),2),0))=6,"C+",IF((ROUND(TRUNC(('TRI-3'!BH23  ),2),0))=5,"C-",IF((ROUND(TRUNC(('TRI-3'!BH23  ),2),0))=4,"D+",IF((ROUND(TRUNC(('TRI-3'!BH23 ),2),0))=3,"D-",IF((ROUND(TRUNC(('TRI-3'!BH23 ),2),0))=2,"E+",IF((ROUND(TRUNC(('TRI-3'!BH23  ),2),0))&lt;=1,"E-","")))))))))))</f>
        <v/>
      </c>
      <c r="BI23" s="51" t="str">
        <f>IF(OR('TRI-3'!BI23 ="",'TRI-3'!BI23&lt;0,'TRI-3'!BI23  &gt;10),"",IF((ROUND(TRUNC(('TRI-3'!BI23  ),2),0))=10,"A+",IF((ROUND(TRUNC(('TRI-3'!BI23  ),2),0))=9,"A-",IF((ROUND(TRUNC(('TRI-3'!BI23   ),2),0))=8,"B+",IF((ROUND(TRUNC(('TRI-3'!BI23 ),2),0))=7,"B-",IF((ROUND(TRUNC(('TRI-3'!BI23  ),2),0))=6,"C+",IF((ROUND(TRUNC(('TRI-3'!BI23  ),2),0))=5,"C-",IF((ROUND(TRUNC(('TRI-3'!BI23  ),2),0))=4,"D+",IF((ROUND(TRUNC(('TRI-3'!BI23 ),2),0))=3,"D-",IF((ROUND(TRUNC(('TRI-3'!BI23 ),2),0))=2,"E+",IF((ROUND(TRUNC(('TRI-3'!BI23  ),2),0))&lt;=1,"E-","")))))))))))</f>
        <v/>
      </c>
      <c r="BJ23" s="51" t="str">
        <f>IF(OR('TRI-3'!BJ23 ="",'TRI-3'!BJ23&lt;0,'TRI-3'!BJ23  &gt;10),"",IF((ROUND(TRUNC(('TRI-3'!BJ23  ),2),0))=10,"A+",IF((ROUND(TRUNC(('TRI-3'!BJ23  ),2),0))=9,"A-",IF((ROUND(TRUNC(('TRI-3'!BJ23   ),2),0))=8,"B+",IF((ROUND(TRUNC(('TRI-3'!BJ23 ),2),0))=7,"B-",IF((ROUND(TRUNC(('TRI-3'!BJ23  ),2),0))=6,"C+",IF((ROUND(TRUNC(('TRI-3'!BJ23  ),2),0))=5,"C-",IF((ROUND(TRUNC(('TRI-3'!BJ23  ),2),0))=4,"D+",IF((ROUND(TRUNC(('TRI-3'!BJ23 ),2),0))=3,"D-",IF((ROUND(TRUNC(('TRI-3'!BJ23 ),2),0))=2,"E+",IF((ROUND(TRUNC(('TRI-3'!BJ23  ),2),0))&lt;=1,"E-","")))))))))))</f>
        <v/>
      </c>
      <c r="BK23" s="51" t="str">
        <f>IF(OR('TRI-3'!BK23 ="",'TRI-3'!BK23&lt;0,'TRI-3'!BK23  &gt;10),"",IF((ROUND(TRUNC(('TRI-3'!BK23  ),2),0))=10,"A+",IF((ROUND(TRUNC(('TRI-3'!BK23  ),2),0))=9,"A-",IF((ROUND(TRUNC(('TRI-3'!BK23   ),2),0))=8,"B+",IF((ROUND(TRUNC(('TRI-3'!BK23 ),2),0))=7,"B-",IF((ROUND(TRUNC(('TRI-3'!BK23  ),2),0))=6,"C+",IF((ROUND(TRUNC(('TRI-3'!BK23  ),2),0))=5,"C-",IF((ROUND(TRUNC(('TRI-3'!BK23  ),2),0))=4,"D+",IF((ROUND(TRUNC(('TRI-3'!BK23 ),2),0))=3,"D-",IF((ROUND(TRUNC(('TRI-3'!BK23 ),2),0))=2,"E+",IF((ROUND(TRUNC(('TRI-3'!BK23  ),2),0))&lt;=1,"E-","")))))))))))</f>
        <v/>
      </c>
      <c r="BL23" s="51" t="str">
        <f>IF(OR('TRI-3'!BL23 ="",'TRI-3'!BL23&lt;0,'TRI-3'!BL23  &gt;10),"",IF((ROUND(TRUNC(('TRI-3'!BL23  ),2),0))=10,"A+",IF((ROUND(TRUNC(('TRI-3'!BL23  ),2),0))=9,"A-",IF((ROUND(TRUNC(('TRI-3'!BL23   ),2),0))=8,"B+",IF((ROUND(TRUNC(('TRI-3'!BL23 ),2),0))=7,"B-",IF((ROUND(TRUNC(('TRI-3'!BL23  ),2),0))=6,"C+",IF((ROUND(TRUNC(('TRI-3'!BL23  ),2),0))=5,"C-",IF((ROUND(TRUNC(('TRI-3'!BL23  ),2),0))=4,"D+",IF((ROUND(TRUNC(('TRI-3'!BL23 ),2),0))=3,"D-",IF((ROUND(TRUNC(('TRI-3'!BL23 ),2),0))=2,"E+",IF((ROUND(TRUNC(('TRI-3'!BL23  ),2),0))&lt;=1,"E-","")))))))))))</f>
        <v/>
      </c>
      <c r="BM23" s="51" t="str">
        <f>IF(OR('TRI-3'!BM23 ="",'TRI-3'!BM23&lt;0,'TRI-3'!BM23  &gt;10),"",IF((ROUND(TRUNC(('TRI-3'!BM23  ),2),0))=10,"A+",IF((ROUND(TRUNC(('TRI-3'!BM23  ),2),0))=9,"A-",IF((ROUND(TRUNC(('TRI-3'!BM23   ),2),0))=8,"B+",IF((ROUND(TRUNC(('TRI-3'!BM23 ),2),0))=7,"B-",IF((ROUND(TRUNC(('TRI-3'!BM23  ),2),0))=6,"C+",IF((ROUND(TRUNC(('TRI-3'!BM23  ),2),0))=5,"C-",IF((ROUND(TRUNC(('TRI-3'!BM23  ),2),0))=4,"D+",IF((ROUND(TRUNC(('TRI-3'!BM23 ),2),0))=3,"D-",IF((ROUND(TRUNC(('TRI-3'!BM23 ),2),0))=2,"E+",IF((ROUND(TRUNC(('TRI-3'!BM23  ),2),0))&lt;=1,"E-","")))))))))))</f>
        <v/>
      </c>
      <c r="BN23" s="51" t="str">
        <f>IF(OR('TRI-3'!BN23 ="",'TRI-3'!BN23&lt;0,'TRI-3'!BN23  &gt;10),"",IF((ROUND(TRUNC(('TRI-3'!BN23  ),2),0))=10,"A+",IF((ROUND(TRUNC(('TRI-3'!BN23  ),2),0))=9,"A-",IF((ROUND(TRUNC(('TRI-3'!BN23   ),2),0))=8,"B+",IF((ROUND(TRUNC(('TRI-3'!BN23 ),2),0))=7,"B-",IF((ROUND(TRUNC(('TRI-3'!BN23  ),2),0))=6,"C+",IF((ROUND(TRUNC(('TRI-3'!BN23  ),2),0))=5,"C-",IF((ROUND(TRUNC(('TRI-3'!BN23  ),2),0))=4,"D+",IF((ROUND(TRUNC(('TRI-3'!BN23 ),2),0))=3,"D-",IF((ROUND(TRUNC(('TRI-3'!BN23 ),2),0))=2,"E+",IF((ROUND(TRUNC(('TRI-3'!BN23  ),2),0))&lt;=1,"E-","")))))))))))</f>
        <v/>
      </c>
      <c r="BO23" s="51" t="str">
        <f>IF(OR('TRI-3'!BO23 ="",'TRI-3'!BO23&lt;0,'TRI-3'!BO23  &gt;10),"",IF((ROUND(TRUNC(('TRI-3'!BO23  ),2),0))=10,"A+",IF((ROUND(TRUNC(('TRI-3'!BO23  ),2),0))=9,"A-",IF((ROUND(TRUNC(('TRI-3'!BO23   ),2),0))=8,"B+",IF((ROUND(TRUNC(('TRI-3'!BO23 ),2),0))=7,"B-",IF((ROUND(TRUNC(('TRI-3'!BO23  ),2),0))=6,"C+",IF((ROUND(TRUNC(('TRI-3'!BO23  ),2),0))=5,"C-",IF((ROUND(TRUNC(('TRI-3'!BO23  ),2),0))=4,"D+",IF((ROUND(TRUNC(('TRI-3'!BO23 ),2),0))=3,"D-",IF((ROUND(TRUNC(('TRI-3'!BO23 ),2),0))=2,"E+",IF((ROUND(TRUNC(('TRI-3'!BO23  ),2),0))&lt;=1,"E-","")))))))))))</f>
        <v/>
      </c>
      <c r="BP23" s="51" t="str">
        <f>IF(OR('TRI-3'!BP23 ="",'TRI-3'!BP23&lt;0,'TRI-3'!BP23  &gt;10),"",IF((ROUND(TRUNC(('TRI-3'!BP23  ),2),0))=10,"A+",IF((ROUND(TRUNC(('TRI-3'!BP23  ),2),0))=9,"A-",IF((ROUND(TRUNC(('TRI-3'!BP23   ),2),0))=8,"B+",IF((ROUND(TRUNC(('TRI-3'!BP23 ),2),0))=7,"B-",IF((ROUND(TRUNC(('TRI-3'!BP23  ),2),0))=6,"C+",IF((ROUND(TRUNC(('TRI-3'!BP23  ),2),0))=5,"C-",IF((ROUND(TRUNC(('TRI-3'!BP23  ),2),0))=4,"D+",IF((ROUND(TRUNC(('TRI-3'!BP23 ),2),0))=3,"D-",IF((ROUND(TRUNC(('TRI-3'!BP23 ),2),0))=2,"E+",IF((ROUND(TRUNC(('TRI-3'!BP23  ),2),0))&lt;=1,"E-","")))))))))))</f>
        <v/>
      </c>
      <c r="BQ23" s="51" t="str">
        <f>IF(OR('TRI-3'!BQ23 ="",'TRI-3'!BQ23&lt;0,'TRI-3'!BQ23  &gt;10),"",IF((ROUND(TRUNC(('TRI-3'!BQ23  ),2),0))=10,"A+",IF((ROUND(TRUNC(('TRI-3'!BQ23  ),2),0))=9,"A-",IF((ROUND(TRUNC(('TRI-3'!BQ23   ),2),0))=8,"B+",IF((ROUND(TRUNC(('TRI-3'!BQ23 ),2),0))=7,"B-",IF((ROUND(TRUNC(('TRI-3'!BQ23  ),2),0))=6,"C+",IF((ROUND(TRUNC(('TRI-3'!BQ23  ),2),0))=5,"C-",IF((ROUND(TRUNC(('TRI-3'!BQ23  ),2),0))=4,"D+",IF((ROUND(TRUNC(('TRI-3'!BQ23 ),2),0))=3,"D-",IF((ROUND(TRUNC(('TRI-3'!BQ23 ),2),0))=2,"E+",IF((ROUND(TRUNC(('TRI-3'!BQ23  ),2),0))&lt;=1,"E-","")))))))))))</f>
        <v/>
      </c>
      <c r="BR23" s="51" t="str">
        <f>IF(OR('TRI-3'!BR23 ="",'TRI-3'!BR23&lt;0,'TRI-3'!BR23  &gt;10),"",IF((ROUND(TRUNC(('TRI-3'!BR23  ),2),0))=10,"A+",IF((ROUND(TRUNC(('TRI-3'!BR23  ),2),0))=9,"A-",IF((ROUND(TRUNC(('TRI-3'!BR23   ),2),0))=8,"B+",IF((ROUND(TRUNC(('TRI-3'!BR23 ),2),0))=7,"B-",IF((ROUND(TRUNC(('TRI-3'!BR23  ),2),0))=6,"C+",IF((ROUND(TRUNC(('TRI-3'!BR23  ),2),0))=5,"C-",IF((ROUND(TRUNC(('TRI-3'!BR23  ),2),0))=4,"D+",IF((ROUND(TRUNC(('TRI-3'!BR23 ),2),0))=3,"D-",IF((ROUND(TRUNC(('TRI-3'!BR23 ),2),0))=2,"E+",IF((ROUND(TRUNC(('TRI-3'!BR23  ),2),0))&lt;=1,"E-","")))))))))))</f>
        <v/>
      </c>
      <c r="BS23" s="51" t="str">
        <f>IF(OR('TRI-3'!BS23 ="",'TRI-3'!BS23&lt;0,'TRI-3'!BS23  &gt;10),"",IF((ROUND(TRUNC(('TRI-3'!BS23  ),2),0))=10,"A+",IF((ROUND(TRUNC(('TRI-3'!BS23  ),2),0))=9,"A-",IF((ROUND(TRUNC(('TRI-3'!BS23   ),2),0))=8,"B+",IF((ROUND(TRUNC(('TRI-3'!BS23 ),2),0))=7,"B-",IF((ROUND(TRUNC(('TRI-3'!BS23  ),2),0))=6,"C+",IF((ROUND(TRUNC(('TRI-3'!BS23  ),2),0))=5,"C-",IF((ROUND(TRUNC(('TRI-3'!BS23  ),2),0))=4,"D+",IF((ROUND(TRUNC(('TRI-3'!BS23 ),2),0))=3,"D-",IF((ROUND(TRUNC(('TRI-3'!BS23 ),2),0))=2,"E+",IF((ROUND(TRUNC(('TRI-3'!BS23  ),2),0))&lt;=1,"E-","")))))))))))</f>
        <v/>
      </c>
      <c r="BT23" s="51" t="str">
        <f>IF(OR('TRI-3'!BT23 ="",'TRI-3'!BT23&lt;0,'TRI-3'!BT23  &gt;10),"",IF((ROUND(TRUNC(('TRI-3'!BT23  ),2),0))=10,"A+",IF((ROUND(TRUNC(('TRI-3'!BT23  ),2),0))=9,"A-",IF((ROUND(TRUNC(('TRI-3'!BT23   ),2),0))=8,"B+",IF((ROUND(TRUNC(('TRI-3'!BT23 ),2),0))=7,"B-",IF((ROUND(TRUNC(('TRI-3'!BT23  ),2),0))=6,"C+",IF((ROUND(TRUNC(('TRI-3'!BT23  ),2),0))=5,"C-",IF((ROUND(TRUNC(('TRI-3'!BT23  ),2),0))=4,"D+",IF((ROUND(TRUNC(('TRI-3'!BT23 ),2),0))=3,"D-",IF((ROUND(TRUNC(('TRI-3'!BT23 ),2),0))=2,"E+",IF((ROUND(TRUNC(('TRI-3'!BT23  ),2),0))&lt;=1,"E-","")))))))))))</f>
        <v/>
      </c>
      <c r="BU23" s="51" t="str">
        <f>IF(OR('TRI-3'!BU23 ="",'TRI-3'!BU23&lt;0,'TRI-3'!BU23  &gt;10),"",IF((ROUND(TRUNC(('TRI-3'!BU23  ),2),0))=10,"A+",IF((ROUND(TRUNC(('TRI-3'!BU23  ),2),0))=9,"A-",IF((ROUND(TRUNC(('TRI-3'!BU23   ),2),0))=8,"B+",IF((ROUND(TRUNC(('TRI-3'!BU23 ),2),0))=7,"B-",IF((ROUND(TRUNC(('TRI-3'!BU23  ),2),0))=6,"C+",IF((ROUND(TRUNC(('TRI-3'!BU23  ),2),0))=5,"C-",IF((ROUND(TRUNC(('TRI-3'!BU23  ),2),0))=4,"D+",IF((ROUND(TRUNC(('TRI-3'!BU23 ),2),0))=3,"D-",IF((ROUND(TRUNC(('TRI-3'!BU23 ),2),0))=2,"E+",IF((ROUND(TRUNC(('TRI-3'!BU23  ),2),0))&lt;=1,"E-","")))))))))))</f>
        <v/>
      </c>
      <c r="BV23" s="51" t="str">
        <f>IF(OR('TRI-3'!BV23 ="",'TRI-3'!BV23&lt;0,'TRI-3'!BV23  &gt;10),"",IF((ROUND(TRUNC(('TRI-3'!BV23  ),2),0))=10,"A+",IF((ROUND(TRUNC(('TRI-3'!BV23  ),2),0))=9,"A-",IF((ROUND(TRUNC(('TRI-3'!BV23   ),2),0))=8,"B+",IF((ROUND(TRUNC(('TRI-3'!BV23 ),2),0))=7,"B-",IF((ROUND(TRUNC(('TRI-3'!BV23  ),2),0))=6,"C+",IF((ROUND(TRUNC(('TRI-3'!BV23  ),2),0))=5,"C-",IF((ROUND(TRUNC(('TRI-3'!BV23  ),2),0))=4,"D+",IF((ROUND(TRUNC(('TRI-3'!BV23 ),2),0))=3,"D-",IF((ROUND(TRUNC(('TRI-3'!BV23 ),2),0))=2,"E+",IF((ROUND(TRUNC(('TRI-3'!BV23  ),2),0))&lt;=1,"E-","")))))))))))</f>
        <v/>
      </c>
      <c r="BW23" s="51" t="str">
        <f>IF(OR('TRI-3'!BW23 ="",'TRI-3'!BW23&lt;0,'TRI-3'!BW23  &gt;10),"",IF((ROUND(TRUNC(('TRI-3'!BW23  ),2),0))=10,"A+",IF((ROUND(TRUNC(('TRI-3'!BW23  ),2),0))=9,"A-",IF((ROUND(TRUNC(('TRI-3'!BW23   ),2),0))=8,"B+",IF((ROUND(TRUNC(('TRI-3'!BW23 ),2),0))=7,"B-",IF((ROUND(TRUNC(('TRI-3'!BW23  ),2),0))=6,"C+",IF((ROUND(TRUNC(('TRI-3'!BW23  ),2),0))=5,"C-",IF((ROUND(TRUNC(('TRI-3'!BW23  ),2),0))=4,"D+",IF((ROUND(TRUNC(('TRI-3'!BW23 ),2),0))=3,"D-",IF((ROUND(TRUNC(('TRI-3'!BW23 ),2),0))=2,"E+",IF((ROUND(TRUNC(('TRI-3'!BW23  ),2),0))&lt;=1,"E-","")))))))))))</f>
        <v/>
      </c>
      <c r="BX23" s="51" t="str">
        <f>IF(OR('TRI-3'!BX23 ="",'TRI-3'!BX23&lt;0,'TRI-3'!BX23  &gt;10),"",IF((ROUND(TRUNC(('TRI-3'!BX23  ),2),0))=10,"A+",IF((ROUND(TRUNC(('TRI-3'!BX23  ),2),0))=9,"A-",IF((ROUND(TRUNC(('TRI-3'!BX23   ),2),0))=8,"B+",IF((ROUND(TRUNC(('TRI-3'!BX23 ),2),0))=7,"B-",IF((ROUND(TRUNC(('TRI-3'!BX23  ),2),0))=6,"C+",IF((ROUND(TRUNC(('TRI-3'!BX23  ),2),0))=5,"C-",IF((ROUND(TRUNC(('TRI-3'!BX23  ),2),0))=4,"D+",IF((ROUND(TRUNC(('TRI-3'!BX23 ),2),0))=3,"D-",IF((ROUND(TRUNC(('TRI-3'!BX23 ),2),0))=2,"E+",IF((ROUND(TRUNC(('TRI-3'!BX23  ),2),0))&lt;=1,"E-","")))))))))))</f>
        <v/>
      </c>
      <c r="BY23" s="51" t="str">
        <f>IF(OR('TRI-3'!BY23 ="",'TRI-3'!BY23&lt;0,'TRI-3'!BY23  &gt;10),"",IF((ROUND(TRUNC(('TRI-3'!BY23  ),2),0))=10,"A+",IF((ROUND(TRUNC(('TRI-3'!BY23  ),2),0))=9,"A-",IF((ROUND(TRUNC(('TRI-3'!BY23   ),2),0))=8,"B+",IF((ROUND(TRUNC(('TRI-3'!BY23 ),2),0))=7,"B-",IF((ROUND(TRUNC(('TRI-3'!BY23  ),2),0))=6,"C+",IF((ROUND(TRUNC(('TRI-3'!BY23  ),2),0))=5,"C-",IF((ROUND(TRUNC(('TRI-3'!BY23  ),2),0))=4,"D+",IF((ROUND(TRUNC(('TRI-3'!BY23 ),2),0))=3,"D-",IF((ROUND(TRUNC(('TRI-3'!BY23 ),2),0))=2,"E+",IF((ROUND(TRUNC(('TRI-3'!BY23  ),2),0))&lt;=1,"E-","")))))))))))</f>
        <v/>
      </c>
      <c r="BZ23" s="51" t="str">
        <f>IF(OR('TRI-3'!BZ23 ="",'TRI-3'!BZ23&lt;0,'TRI-3'!BZ23  &gt;10),"",IF((ROUND(TRUNC(('TRI-3'!BZ23  ),2),0))=10,"A+",IF((ROUND(TRUNC(('TRI-3'!BZ23  ),2),0))=9,"A-",IF((ROUND(TRUNC(('TRI-3'!BZ23   ),2),0))=8,"B+",IF((ROUND(TRUNC(('TRI-3'!BZ23 ),2),0))=7,"B-",IF((ROUND(TRUNC(('TRI-3'!BZ23  ),2),0))=6,"C+",IF((ROUND(TRUNC(('TRI-3'!BZ23  ),2),0))=5,"C-",IF((ROUND(TRUNC(('TRI-3'!BZ23  ),2),0))=4,"D+",IF((ROUND(TRUNC(('TRI-3'!BZ23 ),2),0))=3,"D-",IF((ROUND(TRUNC(('TRI-3'!BZ23 ),2),0))=2,"E+",IF((ROUND(TRUNC(('TRI-3'!BZ23  ),2),0))&lt;=1,"E-","")))))))))))</f>
        <v/>
      </c>
      <c r="CA23" s="51" t="str">
        <f>IF(OR('TRI-3'!CA23 ="",'TRI-3'!CA23&lt;0,'TRI-3'!CA23  &gt;10),"",IF((ROUND(TRUNC(('TRI-3'!CA23  ),2),0))=10,"A+",IF((ROUND(TRUNC(('TRI-3'!CA23  ),2),0))=9,"A-",IF((ROUND(TRUNC(('TRI-3'!CA23   ),2),0))=8,"B+",IF((ROUND(TRUNC(('TRI-3'!CA23 ),2),0))=7,"B-",IF((ROUND(TRUNC(('TRI-3'!CA23  ),2),0))=6,"C+",IF((ROUND(TRUNC(('TRI-3'!CA23  ),2),0))=5,"C-",IF((ROUND(TRUNC(('TRI-3'!CA23  ),2),0))=4,"D+",IF((ROUND(TRUNC(('TRI-3'!CA23 ),2),0))=3,"D-",IF((ROUND(TRUNC(('TRI-3'!CA23 ),2),0))=2,"E+",IF((ROUND(TRUNC(('TRI-3'!CA23  ),2),0))&lt;=1,"E-","")))))))))))</f>
        <v/>
      </c>
      <c r="CB23" s="51" t="str">
        <f>IF(OR('TRI-3'!CB23 ="",'TRI-3'!CB23&lt;0,'TRI-3'!CB23  &gt;10),"",IF((ROUND(TRUNC(('TRI-3'!CB23  ),2),0))=10,"A+",IF((ROUND(TRUNC(('TRI-3'!CB23  ),2),0))=9,"A-",IF((ROUND(TRUNC(('TRI-3'!CB23   ),2),0))=8,"B+",IF((ROUND(TRUNC(('TRI-3'!CB23 ),2),0))=7,"B-",IF((ROUND(TRUNC(('TRI-3'!CB23  ),2),0))=6,"C+",IF((ROUND(TRUNC(('TRI-3'!CB23  ),2),0))=5,"C-",IF((ROUND(TRUNC(('TRI-3'!CB23  ),2),0))=4,"D+",IF((ROUND(TRUNC(('TRI-3'!CB23 ),2),0))=3,"D-",IF((ROUND(TRUNC(('TRI-3'!CB23 ),2),0))=2,"E+",IF((ROUND(TRUNC(('TRI-3'!CB23  ),2),0))&lt;=1,"E-","")))))))))))</f>
        <v/>
      </c>
      <c r="CC23" s="51" t="str">
        <f>IF(OR('TRI-3'!CC23 ="",'TRI-3'!CC23&lt;0,'TRI-3'!CC23  &gt;10),"",IF((ROUND(TRUNC(('TRI-3'!CC23  ),2),0))=10,"A+",IF((ROUND(TRUNC(('TRI-3'!CC23  ),2),0))=9,"A-",IF((ROUND(TRUNC(('TRI-3'!CC23   ),2),0))=8,"B+",IF((ROUND(TRUNC(('TRI-3'!CC23 ),2),0))=7,"B-",IF((ROUND(TRUNC(('TRI-3'!CC23  ),2),0))=6,"C+",IF((ROUND(TRUNC(('TRI-3'!CC23  ),2),0))=5,"C-",IF((ROUND(TRUNC(('TRI-3'!CC23  ),2),0))=4,"D+",IF((ROUND(TRUNC(('TRI-3'!CC23 ),2),0))=3,"D-",IF((ROUND(TRUNC(('TRI-3'!CC23 ),2),0))=2,"E+",IF((ROUND(TRUNC(('TRI-3'!CC23  ),2),0))&lt;=1,"E-","")))))))))))</f>
        <v/>
      </c>
      <c r="CD23" s="51" t="str">
        <f>IF(OR('TRI-3'!CD23 ="",'TRI-3'!CD23&lt;0,'TRI-3'!CD23  &gt;10),"",IF((ROUND(TRUNC(('TRI-3'!CD23  ),2),0))=10,"A+",IF((ROUND(TRUNC(('TRI-3'!CD23  ),2),0))=9,"A-",IF((ROUND(TRUNC(('TRI-3'!CD23   ),2),0))=8,"B+",IF((ROUND(TRUNC(('TRI-3'!CD23 ),2),0))=7,"B-",IF((ROUND(TRUNC(('TRI-3'!CD23  ),2),0))=6,"C+",IF((ROUND(TRUNC(('TRI-3'!CD23  ),2),0))=5,"C-",IF((ROUND(TRUNC(('TRI-3'!CD23  ),2),0))=4,"D+",IF((ROUND(TRUNC(('TRI-3'!CD23 ),2),0))=3,"D-",IF((ROUND(TRUNC(('TRI-3'!CD23 ),2),0))=2,"E+",IF((ROUND(TRUNC(('TRI-3'!CD23  ),2),0))&lt;=1,"E-","")))))))))))</f>
        <v/>
      </c>
      <c r="CE23" s="51" t="str">
        <f>IF(OR('TRI-3'!CE23 ="",'TRI-3'!CE23&lt;0,'TRI-3'!CE23  &gt;10),"",IF((ROUND(TRUNC(('TRI-3'!CE23  ),2),0))=10,"A+",IF((ROUND(TRUNC(('TRI-3'!CE23  ),2),0))=9,"A-",IF((ROUND(TRUNC(('TRI-3'!CE23   ),2),0))=8,"B+",IF((ROUND(TRUNC(('TRI-3'!CE23 ),2),0))=7,"B-",IF((ROUND(TRUNC(('TRI-3'!CE23  ),2),0))=6,"C+",IF((ROUND(TRUNC(('TRI-3'!CE23  ),2),0))=5,"C-",IF((ROUND(TRUNC(('TRI-3'!CE23  ),2),0))=4,"D+",IF((ROUND(TRUNC(('TRI-3'!CE23 ),2),0))=3,"D-",IF((ROUND(TRUNC(('TRI-3'!CE23 ),2),0))=2,"E+",IF((ROUND(TRUNC(('TRI-3'!CE23  ),2),0))&lt;=1,"E-","")))))))))))</f>
        <v/>
      </c>
      <c r="CF23" s="51" t="str">
        <f>IF(OR('TRI-3'!CF23 ="",'TRI-3'!CF23&lt;0,'TRI-3'!CF23  &gt;10),"",IF((ROUND(TRUNC(('TRI-3'!CF23  ),2),0))=10,"A+",IF((ROUND(TRUNC(('TRI-3'!CF23  ),2),0))=9,"A-",IF((ROUND(TRUNC(('TRI-3'!CF23   ),2),0))=8,"B+",IF((ROUND(TRUNC(('TRI-3'!CF23 ),2),0))=7,"B-",IF((ROUND(TRUNC(('TRI-3'!CF23  ),2),0))=6,"C+",IF((ROUND(TRUNC(('TRI-3'!CF23  ),2),0))=5,"C-",IF((ROUND(TRUNC(('TRI-3'!CF23  ),2),0))=4,"D+",IF((ROUND(TRUNC(('TRI-3'!CF23 ),2),0))=3,"D-",IF((ROUND(TRUNC(('TRI-3'!CF23 ),2),0))=2,"E+",IF((ROUND(TRUNC(('TRI-3'!CF23  ),2),0))&lt;=1,"E-","")))))))))))</f>
        <v/>
      </c>
      <c r="CG23" s="51" t="str">
        <f>IF(OR('TRI-3'!CG23 ="",'TRI-3'!CG23&lt;0,'TRI-3'!CG23  &gt;10),"",IF((ROUND(TRUNC(('TRI-3'!CG23  ),2),0))=10,"A+",IF((ROUND(TRUNC(('TRI-3'!CG23  ),2),0))=9,"A-",IF((ROUND(TRUNC(('TRI-3'!CG23   ),2),0))=8,"B+",IF((ROUND(TRUNC(('TRI-3'!CG23 ),2),0))=7,"B-",IF((ROUND(TRUNC(('TRI-3'!CG23  ),2),0))=6,"C+",IF((ROUND(TRUNC(('TRI-3'!CG23  ),2),0))=5,"C-",IF((ROUND(TRUNC(('TRI-3'!CG23  ),2),0))=4,"D+",IF((ROUND(TRUNC(('TRI-3'!CG23 ),2),0))=3,"D-",IF((ROUND(TRUNC(('TRI-3'!CG23 ),2),0))=2,"E+",IF((ROUND(TRUNC(('TRI-3'!CG23  ),2),0))&lt;=1,"E-","")))))))))))</f>
        <v/>
      </c>
      <c r="CH23" s="51" t="str">
        <f>IF(OR('TRI-3'!CH23 ="",'TRI-3'!CH23&lt;0,'TRI-3'!CH23  &gt;10),"",IF((ROUND(TRUNC(('TRI-3'!CH23  ),2),0))=10,"A+",IF((ROUND(TRUNC(('TRI-3'!CH23  ),2),0))=9,"A-",IF((ROUND(TRUNC(('TRI-3'!CH23   ),2),0))=8,"B+",IF((ROUND(TRUNC(('TRI-3'!CH23 ),2),0))=7,"B-",IF((ROUND(TRUNC(('TRI-3'!CH23  ),2),0))=6,"C+",IF((ROUND(TRUNC(('TRI-3'!CH23  ),2),0))=5,"C-",IF((ROUND(TRUNC(('TRI-3'!CH23  ),2),0))=4,"D+",IF((ROUND(TRUNC(('TRI-3'!CH23 ),2),0))=3,"D-",IF((ROUND(TRUNC(('TRI-3'!CH23 ),2),0))=2,"E+",IF((ROUND(TRUNC(('TRI-3'!CH23  ),2),0))&lt;=1,"E-","")))))))))))</f>
        <v/>
      </c>
      <c r="CI23" s="51" t="str">
        <f>IF(OR('TRI-3'!CI23 ="",'TRI-3'!CI23&lt;0,'TRI-3'!CI23  &gt;10),"",IF((ROUND(TRUNC(('TRI-3'!CI23  ),2),0))=10,"A+",IF((ROUND(TRUNC(('TRI-3'!CI23  ),2),0))=9,"A-",IF((ROUND(TRUNC(('TRI-3'!CI23   ),2),0))=8,"B+",IF((ROUND(TRUNC(('TRI-3'!CI23 ),2),0))=7,"B-",IF((ROUND(TRUNC(('TRI-3'!CI23  ),2),0))=6,"C+",IF((ROUND(TRUNC(('TRI-3'!CI23  ),2),0))=5,"C-",IF((ROUND(TRUNC(('TRI-3'!CI23  ),2),0))=4,"D+",IF((ROUND(TRUNC(('TRI-3'!CI23 ),2),0))=3,"D-",IF((ROUND(TRUNC(('TRI-3'!CI23 ),2),0))=2,"E+",IF((ROUND(TRUNC(('TRI-3'!CI23  ),2),0))&lt;=1,"E-","")))))))))))</f>
        <v/>
      </c>
      <c r="CJ23" s="51" t="str">
        <f>IF(OR('TRI-3'!CJ23 ="",'TRI-3'!CJ23&lt;0,'TRI-3'!CJ23  &gt;10),"",IF((ROUND(TRUNC(('TRI-3'!CJ23  ),2),0))=10,"A+",IF((ROUND(TRUNC(('TRI-3'!CJ23  ),2),0))=9,"A-",IF((ROUND(TRUNC(('TRI-3'!CJ23   ),2),0))=8,"B+",IF((ROUND(TRUNC(('TRI-3'!CJ23 ),2),0))=7,"B-",IF((ROUND(TRUNC(('TRI-3'!CJ23  ),2),0))=6,"C+",IF((ROUND(TRUNC(('TRI-3'!CJ23  ),2),0))=5,"C-",IF((ROUND(TRUNC(('TRI-3'!CJ23  ),2),0))=4,"D+",IF((ROUND(TRUNC(('TRI-3'!CJ23 ),2),0))=3,"D-",IF((ROUND(TRUNC(('TRI-3'!CJ23 ),2),0))=2,"E+",IF((ROUND(TRUNC(('TRI-3'!CJ23  ),2),0))&lt;=1,"E-","")))))))))))</f>
        <v/>
      </c>
      <c r="CK23" s="51" t="str">
        <f>IF(OR('TRI-3'!CK23 ="",'TRI-3'!CK23&lt;0,'TRI-3'!CK23  &gt;10),"",IF((ROUND(TRUNC(('TRI-3'!CK23  ),2),0))=10,"A+",IF((ROUND(TRUNC(('TRI-3'!CK23  ),2),0))=9,"A-",IF((ROUND(TRUNC(('TRI-3'!CK23   ),2),0))=8,"B+",IF((ROUND(TRUNC(('TRI-3'!CK23 ),2),0))=7,"B-",IF((ROUND(TRUNC(('TRI-3'!CK23  ),2),0))=6,"C+",IF((ROUND(TRUNC(('TRI-3'!CK23  ),2),0))=5,"C-",IF((ROUND(TRUNC(('TRI-3'!CK23  ),2),0))=4,"D+",IF((ROUND(TRUNC(('TRI-3'!CK23 ),2),0))=3,"D-",IF((ROUND(TRUNC(('TRI-3'!CK23 ),2),0))=2,"E+",IF((ROUND(TRUNC(('TRI-3'!CK23  ),2),0))&lt;=1,"E-","")))))))))))</f>
        <v/>
      </c>
      <c r="CL23" s="51" t="str">
        <f>IF(OR('TRI-3'!CL23 ="",'TRI-3'!CL23&lt;0,'TRI-3'!CL23  &gt;10),"",IF((ROUND(TRUNC(('TRI-3'!CL23  ),2),0))=10,"A+",IF((ROUND(TRUNC(('TRI-3'!CL23  ),2),0))=9,"A-",IF((ROUND(TRUNC(('TRI-3'!CL23   ),2),0))=8,"B+",IF((ROUND(TRUNC(('TRI-3'!CL23 ),2),0))=7,"B-",IF((ROUND(TRUNC(('TRI-3'!CL23  ),2),0))=6,"C+",IF((ROUND(TRUNC(('TRI-3'!CL23  ),2),0))=5,"C-",IF((ROUND(TRUNC(('TRI-3'!CL23  ),2),0))=4,"D+",IF((ROUND(TRUNC(('TRI-3'!CL23 ),2),0))=3,"D-",IF((ROUND(TRUNC(('TRI-3'!CL23 ),2),0))=2,"E+",IF((ROUND(TRUNC(('TRI-3'!CL23  ),2),0))&lt;=1,"E-","")))))))))))</f>
        <v/>
      </c>
      <c r="CM23" s="51" t="str">
        <f>IF(OR('TRI-3'!CM23 ="",'TRI-3'!CM23&lt;0,'TRI-3'!CM23  &gt;10),"",IF((ROUND(TRUNC(('TRI-3'!CM23  ),2),0))=10,"A+",IF((ROUND(TRUNC(('TRI-3'!CM23  ),2),0))=9,"A-",IF((ROUND(TRUNC(('TRI-3'!CM23   ),2),0))=8,"B+",IF((ROUND(TRUNC(('TRI-3'!CM23 ),2),0))=7,"B-",IF((ROUND(TRUNC(('TRI-3'!CM23  ),2),0))=6,"C+",IF((ROUND(TRUNC(('TRI-3'!CM23  ),2),0))=5,"C-",IF((ROUND(TRUNC(('TRI-3'!CM23  ),2),0))=4,"D+",IF((ROUND(TRUNC(('TRI-3'!CM23 ),2),0))=3,"D-",IF((ROUND(TRUNC(('TRI-3'!CM23 ),2),0))=2,"E+",IF((ROUND(TRUNC(('TRI-3'!CM23  ),2),0))&lt;=1,"E-","")))))))))))</f>
        <v/>
      </c>
      <c r="CN23" s="51" t="str">
        <f>IF(OR('TRI-3'!CN23 ="",'TRI-3'!CN23&lt;0,'TRI-3'!CN23  &gt;10),"",IF((ROUND(TRUNC(('TRI-3'!CN23  ),2),0))=10,"A+",IF((ROUND(TRUNC(('TRI-3'!CN23  ),2),0))=9,"A-",IF((ROUND(TRUNC(('TRI-3'!CN23   ),2),0))=8,"B+",IF((ROUND(TRUNC(('TRI-3'!CN23 ),2),0))=7,"B-",IF((ROUND(TRUNC(('TRI-3'!CN23  ),2),0))=6,"C+",IF((ROUND(TRUNC(('TRI-3'!CN23  ),2),0))=5,"C-",IF((ROUND(TRUNC(('TRI-3'!CN23  ),2),0))=4,"D+",IF((ROUND(TRUNC(('TRI-3'!CN23 ),2),0))=3,"D-",IF((ROUND(TRUNC(('TRI-3'!CN23 ),2),0))=2,"E+",IF((ROUND(TRUNC(('TRI-3'!CN23  ),2),0))&lt;=1,"E-","")))))))))))</f>
        <v/>
      </c>
      <c r="CO23" s="51" t="str">
        <f>IF(OR('TRI-3'!CO23 ="",'TRI-3'!CO23&lt;0,'TRI-3'!CO23  &gt;10),"",IF((ROUND(TRUNC(('TRI-3'!CO23  ),2),0))=10,"A+",IF((ROUND(TRUNC(('TRI-3'!CO23  ),2),0))=9,"A-",IF((ROUND(TRUNC(('TRI-3'!CO23   ),2),0))=8,"B+",IF((ROUND(TRUNC(('TRI-3'!CO23 ),2),0))=7,"B-",IF((ROUND(TRUNC(('TRI-3'!CO23  ),2),0))=6,"C+",IF((ROUND(TRUNC(('TRI-3'!CO23  ),2),0))=5,"C-",IF((ROUND(TRUNC(('TRI-3'!CO23  ),2),0))=4,"D+",IF((ROUND(TRUNC(('TRI-3'!CO23 ),2),0))=3,"D-",IF((ROUND(TRUNC(('TRI-3'!CO23 ),2),0))=2,"E+",IF((ROUND(TRUNC(('TRI-3'!CO23  ),2),0))&lt;=1,"E-","")))))))))))</f>
        <v/>
      </c>
      <c r="CP23" s="51" t="str">
        <f>IF(OR('TRI-3'!CP23 ="",'TRI-3'!CP23&lt;0,'TRI-3'!CP23  &gt;10),"",IF((ROUND(TRUNC(('TRI-3'!CP23  ),2),0))=10,"A+",IF((ROUND(TRUNC(('TRI-3'!CP23  ),2),0))=9,"A-",IF((ROUND(TRUNC(('TRI-3'!CP23   ),2),0))=8,"B+",IF((ROUND(TRUNC(('TRI-3'!CP23 ),2),0))=7,"B-",IF((ROUND(TRUNC(('TRI-3'!CP23  ),2),0))=6,"C+",IF((ROUND(TRUNC(('TRI-3'!CP23  ),2),0))=5,"C-",IF((ROUND(TRUNC(('TRI-3'!CP23  ),2),0))=4,"D+",IF((ROUND(TRUNC(('TRI-3'!CP23 ),2),0))=3,"D-",IF((ROUND(TRUNC(('TRI-3'!CP23 ),2),0))=2,"E+",IF((ROUND(TRUNC(('TRI-3'!CP23  ),2),0))&lt;=1,"E-","")))))))))))</f>
        <v/>
      </c>
      <c r="CQ23" s="51" t="str">
        <f>IF(OR('TRI-3'!CQ23 ="",'TRI-3'!CQ23&lt;0,'TRI-3'!CQ23  &gt;10),"",IF((ROUND(TRUNC(('TRI-3'!CQ23  ),2),0))=10,"A+",IF((ROUND(TRUNC(('TRI-3'!CQ23  ),2),0))=9,"A-",IF((ROUND(TRUNC(('TRI-3'!CQ23   ),2),0))=8,"B+",IF((ROUND(TRUNC(('TRI-3'!CQ23 ),2),0))=7,"B-",IF((ROUND(TRUNC(('TRI-3'!CQ23  ),2),0))=6,"C+",IF((ROUND(TRUNC(('TRI-3'!CQ23  ),2),0))=5,"C-",IF((ROUND(TRUNC(('TRI-3'!CQ23  ),2),0))=4,"D+",IF((ROUND(TRUNC(('TRI-3'!CQ23 ),2),0))=3,"D-",IF((ROUND(TRUNC(('TRI-3'!CQ23 ),2),0))=2,"E+",IF((ROUND(TRUNC(('TRI-3'!CQ23  ),2),0))&lt;=1,"E-","")))))))))))</f>
        <v/>
      </c>
      <c r="CR23" s="51" t="str">
        <f>IF(OR('TRI-3'!CR23 ="",'TRI-3'!CR23&lt;0,'TRI-3'!CR23  &gt;10),"",IF((ROUND(TRUNC(('TRI-3'!CR23  ),2),0))=10,"A+",IF((ROUND(TRUNC(('TRI-3'!CR23  ),2),0))=9,"A-",IF((ROUND(TRUNC(('TRI-3'!CR23   ),2),0))=8,"B+",IF((ROUND(TRUNC(('TRI-3'!CR23 ),2),0))=7,"B-",IF((ROUND(TRUNC(('TRI-3'!CR23  ),2),0))=6,"C+",IF((ROUND(TRUNC(('TRI-3'!CR23  ),2),0))=5,"C-",IF((ROUND(TRUNC(('TRI-3'!CR23  ),2),0))=4,"D+",IF((ROUND(TRUNC(('TRI-3'!CR23 ),2),0))=3,"D-",IF((ROUND(TRUNC(('TRI-3'!CR23 ),2),0))=2,"E+",IF((ROUND(TRUNC(('TRI-3'!CR23  ),2),0))&lt;=1,"E-","")))))))))))</f>
        <v/>
      </c>
      <c r="CS23" s="51" t="str">
        <f>IF(OR('TRI-3'!CS23 ="",'TRI-3'!CS23&lt;0,'TRI-3'!CS23  &gt;10),"",IF((ROUND(TRUNC(('TRI-3'!CS23  ),2),0))=10,"A+",IF((ROUND(TRUNC(('TRI-3'!CS23  ),2),0))=9,"A-",IF((ROUND(TRUNC(('TRI-3'!CS23   ),2),0))=8,"B+",IF((ROUND(TRUNC(('TRI-3'!CS23 ),2),0))=7,"B-",IF((ROUND(TRUNC(('TRI-3'!CS23  ),2),0))=6,"C+",IF((ROUND(TRUNC(('TRI-3'!CS23  ),2),0))=5,"C-",IF((ROUND(TRUNC(('TRI-3'!CS23  ),2),0))=4,"D+",IF((ROUND(TRUNC(('TRI-3'!CS23 ),2),0))=3,"D-",IF((ROUND(TRUNC(('TRI-3'!CS23 ),2),0))=2,"E+",IF((ROUND(TRUNC(('TRI-3'!CS23  ),2),0))&lt;=1,"E-","")))))))))))</f>
        <v/>
      </c>
      <c r="CT23" s="51" t="str">
        <f>IF(OR('TRI-3'!CT23 ="",'TRI-3'!CT23&lt;0,'TRI-3'!CT23  &gt;10),"",IF((ROUND(TRUNC(('TRI-3'!CT23  ),2),0))=10,"A+",IF((ROUND(TRUNC(('TRI-3'!CT23  ),2),0))=9,"A-",IF((ROUND(TRUNC(('TRI-3'!CT23   ),2),0))=8,"B+",IF((ROUND(TRUNC(('TRI-3'!CT23 ),2),0))=7,"B-",IF((ROUND(TRUNC(('TRI-3'!CT23  ),2),0))=6,"C+",IF((ROUND(TRUNC(('TRI-3'!CT23  ),2),0))=5,"C-",IF((ROUND(TRUNC(('TRI-3'!CT23  ),2),0))=4,"D+",IF((ROUND(TRUNC(('TRI-3'!CT23 ),2),0))=3,"D-",IF((ROUND(TRUNC(('TRI-3'!CT23 ),2),0))=2,"E+",IF((ROUND(TRUNC(('TRI-3'!CT23  ),2),0))&lt;=1,"E-","")))))))))))</f>
        <v/>
      </c>
      <c r="CU23" s="51" t="str">
        <f>IF(OR('TRI-3'!CU23 ="",'TRI-3'!CU23&lt;0,'TRI-3'!CU23  &gt;10),"",IF((ROUND(TRUNC(('TRI-3'!CU23  ),2),0))=10,"A+",IF((ROUND(TRUNC(('TRI-3'!CU23  ),2),0))=9,"A-",IF((ROUND(TRUNC(('TRI-3'!CU23   ),2),0))=8,"B+",IF((ROUND(TRUNC(('TRI-3'!CU23 ),2),0))=7,"B-",IF((ROUND(TRUNC(('TRI-3'!CU23  ),2),0))=6,"C+",IF((ROUND(TRUNC(('TRI-3'!CU23  ),2),0))=5,"C-",IF((ROUND(TRUNC(('TRI-3'!CU23  ),2),0))=4,"D+",IF((ROUND(TRUNC(('TRI-3'!CU23 ),2),0))=3,"D-",IF((ROUND(TRUNC(('TRI-3'!CU23 ),2),0))=2,"E+",IF((ROUND(TRUNC(('TRI-3'!CU23  ),2),0))&lt;=1,"E-","")))))))))))</f>
        <v/>
      </c>
      <c r="CV23" s="51" t="str">
        <f>IF(OR('TRI-3'!CV23 ="",'TRI-3'!CV23&lt;0,'TRI-3'!CV23  &gt;10),"",IF((ROUND(TRUNC(('TRI-3'!CV23  ),2),0))=10,"A+",IF((ROUND(TRUNC(('TRI-3'!CV23  ),2),0))=9,"A-",IF((ROUND(TRUNC(('TRI-3'!CV23   ),2),0))=8,"B+",IF((ROUND(TRUNC(('TRI-3'!CV23 ),2),0))=7,"B-",IF((ROUND(TRUNC(('TRI-3'!CV23  ),2),0))=6,"C+",IF((ROUND(TRUNC(('TRI-3'!CV23  ),2),0))=5,"C-",IF((ROUND(TRUNC(('TRI-3'!CV23  ),2),0))=4,"D+",IF((ROUND(TRUNC(('TRI-3'!CV23 ),2),0))=3,"D-",IF((ROUND(TRUNC(('TRI-3'!CV23 ),2),0))=2,"E+",IF((ROUND(TRUNC(('TRI-3'!CV23  ),2),0))&lt;=1,"E-","")))))))))))</f>
        <v/>
      </c>
      <c r="CW23" s="51" t="str">
        <f>IF(OR('TRI-3'!CW23 ="",'TRI-3'!CW23&lt;0,'TRI-3'!CW23  &gt;10),"",IF((ROUND(TRUNC(('TRI-3'!CW23  ),2),0))=10,"A+",IF((ROUND(TRUNC(('TRI-3'!CW23  ),2),0))=9,"A-",IF((ROUND(TRUNC(('TRI-3'!CW23   ),2),0))=8,"B+",IF((ROUND(TRUNC(('TRI-3'!CW23 ),2),0))=7,"B-",IF((ROUND(TRUNC(('TRI-3'!CW23  ),2),0))=6,"C+",IF((ROUND(TRUNC(('TRI-3'!CW23  ),2),0))=5,"C-",IF((ROUND(TRUNC(('TRI-3'!CW23  ),2),0))=4,"D+",IF((ROUND(TRUNC(('TRI-3'!CW23 ),2),0))=3,"D-",IF((ROUND(TRUNC(('TRI-3'!CW23 ),2),0))=2,"E+",IF((ROUND(TRUNC(('TRI-3'!CW23  ),2),0))&lt;=1,"E-","")))))))))))</f>
        <v/>
      </c>
      <c r="CX23" s="51" t="str">
        <f>IF(OR('TRI-3'!CX23 ="",'TRI-3'!CX23&lt;0,'TRI-3'!CX23  &gt;10),"",IF((ROUND(TRUNC(('TRI-3'!CX23  ),2),0))=10,"A+",IF((ROUND(TRUNC(('TRI-3'!CX23  ),2),0))=9,"A-",IF((ROUND(TRUNC(('TRI-3'!CX23   ),2),0))=8,"B+",IF((ROUND(TRUNC(('TRI-3'!CX23 ),2),0))=7,"B-",IF((ROUND(TRUNC(('TRI-3'!CX23  ),2),0))=6,"C+",IF((ROUND(TRUNC(('TRI-3'!CX23  ),2),0))=5,"C-",IF((ROUND(TRUNC(('TRI-3'!CX23  ),2),0))=4,"D+",IF((ROUND(TRUNC(('TRI-3'!CX23 ),2),0))=3,"D-",IF((ROUND(TRUNC(('TRI-3'!CX23 ),2),0))=2,"E+",IF((ROUND(TRUNC(('TRI-3'!CX23  ),2),0))&lt;=1,"E-","")))))))))))</f>
        <v/>
      </c>
      <c r="CY23" s="51" t="str">
        <f>IF(OR('TRI-3'!CY23 ="",'TRI-3'!CY23&lt;0,'TRI-3'!CY23  &gt;10),"",IF((ROUND(TRUNC(('TRI-3'!CY23  ),2),0))=10,"A+",IF((ROUND(TRUNC(('TRI-3'!CY23  ),2),0))=9,"A-",IF((ROUND(TRUNC(('TRI-3'!CY23   ),2),0))=8,"B+",IF((ROUND(TRUNC(('TRI-3'!CY23 ),2),0))=7,"B-",IF((ROUND(TRUNC(('TRI-3'!CY23  ),2),0))=6,"C+",IF((ROUND(TRUNC(('TRI-3'!CY23  ),2),0))=5,"C-",IF((ROUND(TRUNC(('TRI-3'!CY23  ),2),0))=4,"D+",IF((ROUND(TRUNC(('TRI-3'!CY23 ),2),0))=3,"D-",IF((ROUND(TRUNC(('TRI-3'!CY23 ),2),0))=2,"E+",IF((ROUND(TRUNC(('TRI-3'!CY23  ),2),0))&lt;=1,"E-","")))))))))))</f>
        <v/>
      </c>
      <c r="CZ23" s="51" t="str">
        <f>IF(OR('TRI-3'!CZ23 ="",'TRI-3'!CZ23&lt;0,'TRI-3'!CZ23  &gt;10),"",IF((ROUND(TRUNC(('TRI-3'!CZ23  ),2),0))=10,"A+",IF((ROUND(TRUNC(('TRI-3'!CZ23  ),2),0))=9,"A-",IF((ROUND(TRUNC(('TRI-3'!CZ23   ),2),0))=8,"B+",IF((ROUND(TRUNC(('TRI-3'!CZ23 ),2),0))=7,"B-",IF((ROUND(TRUNC(('TRI-3'!CZ23  ),2),0))=6,"C+",IF((ROUND(TRUNC(('TRI-3'!CZ23  ),2),0))=5,"C-",IF((ROUND(TRUNC(('TRI-3'!CZ23  ),2),0))=4,"D+",IF((ROUND(TRUNC(('TRI-3'!CZ23 ),2),0))=3,"D-",IF((ROUND(TRUNC(('TRI-3'!CZ23 ),2),0))=2,"E+",IF((ROUND(TRUNC(('TRI-3'!CZ23  ),2),0))&lt;=1,"E-","")))))))))))</f>
        <v/>
      </c>
      <c r="DA23" s="51" t="str">
        <f>IF(OR('TRI-3'!DA23 ="",'TRI-3'!DA23&lt;0,'TRI-3'!DA23  &gt;10),"",IF((ROUND(TRUNC(('TRI-3'!DA23  ),2),0))=10,"A+",IF((ROUND(TRUNC(('TRI-3'!DA23  ),2),0))=9,"A-",IF((ROUND(TRUNC(('TRI-3'!DA23   ),2),0))=8,"B+",IF((ROUND(TRUNC(('TRI-3'!DA23 ),2),0))=7,"B-",IF((ROUND(TRUNC(('TRI-3'!DA23  ),2),0))=6,"C+",IF((ROUND(TRUNC(('TRI-3'!DA23  ),2),0))=5,"C-",IF((ROUND(TRUNC(('TRI-3'!DA23  ),2),0))=4,"D+",IF((ROUND(TRUNC(('TRI-3'!DA23 ),2),0))=3,"D-",IF((ROUND(TRUNC(('TRI-3'!DA23 ),2),0))=2,"E+",IF((ROUND(TRUNC(('TRI-3'!DA23  ),2),0))&lt;=1,"E-","")))))))))))</f>
        <v/>
      </c>
      <c r="DB23" s="51" t="str">
        <f>IF(OR('TRI-3'!DB23 ="",'TRI-3'!DB23&lt;0,'TRI-3'!DB23  &gt;10),"",IF((ROUND(TRUNC(('TRI-3'!DB23  ),2),0))=10,"A+",IF((ROUND(TRUNC(('TRI-3'!DB23  ),2),0))=9,"A-",IF((ROUND(TRUNC(('TRI-3'!DB23   ),2),0))=8,"B+",IF((ROUND(TRUNC(('TRI-3'!DB23 ),2),0))=7,"B-",IF((ROUND(TRUNC(('TRI-3'!DB23  ),2),0))=6,"C+",IF((ROUND(TRUNC(('TRI-3'!DB23  ),2),0))=5,"C-",IF((ROUND(TRUNC(('TRI-3'!DB23  ),2),0))=4,"D+",IF((ROUND(TRUNC(('TRI-3'!DB23 ),2),0))=3,"D-",IF((ROUND(TRUNC(('TRI-3'!DB23 ),2),0))=2,"E+",IF((ROUND(TRUNC(('TRI-3'!DB23  ),2),0))&lt;=1,"E-","")))))))))))</f>
        <v/>
      </c>
      <c r="DC23" s="51" t="str">
        <f>IF(OR('TRI-3'!DC23 ="",'TRI-3'!DC23&lt;0,'TRI-3'!DC23  &gt;10),"",IF((ROUND(TRUNC(('TRI-3'!DC23  ),2),0))=10,"A+",IF((ROUND(TRUNC(('TRI-3'!DC23  ),2),0))=9,"A-",IF((ROUND(TRUNC(('TRI-3'!DC23   ),2),0))=8,"B+",IF((ROUND(TRUNC(('TRI-3'!DC23 ),2),0))=7,"B-",IF((ROUND(TRUNC(('TRI-3'!DC23  ),2),0))=6,"C+",IF((ROUND(TRUNC(('TRI-3'!DC23  ),2),0))=5,"C-",IF((ROUND(TRUNC(('TRI-3'!DC23  ),2),0))=4,"D+",IF((ROUND(TRUNC(('TRI-3'!DC23 ),2),0))=3,"D-",IF((ROUND(TRUNC(('TRI-3'!DC23 ),2),0))=2,"E+",IF((ROUND(TRUNC(('TRI-3'!DC23  ),2),0))&lt;=1,"E-","")))))))))))</f>
        <v/>
      </c>
      <c r="DD23" s="51" t="str">
        <f>IF(OR('TRI-3'!DD23 ="",'TRI-3'!DD23&lt;0,'TRI-3'!DD23  &gt;10),"",IF((ROUND(TRUNC(('TRI-3'!DD23  ),2),0))=10,"A+",IF((ROUND(TRUNC(('TRI-3'!DD23  ),2),0))=9,"A-",IF((ROUND(TRUNC(('TRI-3'!DD23   ),2),0))=8,"B+",IF((ROUND(TRUNC(('TRI-3'!DD23 ),2),0))=7,"B-",IF((ROUND(TRUNC(('TRI-3'!DD23  ),2),0))=6,"C+",IF((ROUND(TRUNC(('TRI-3'!DD23  ),2),0))=5,"C-",IF((ROUND(TRUNC(('TRI-3'!DD23  ),2),0))=4,"D+",IF((ROUND(TRUNC(('TRI-3'!DD23 ),2),0))=3,"D-",IF((ROUND(TRUNC(('TRI-3'!DD23 ),2),0))=2,"E+",IF((ROUND(TRUNC(('TRI-3'!DD23  ),2),0))&lt;=1,"E-","")))))))))))</f>
        <v/>
      </c>
      <c r="DE23" s="51" t="str">
        <f>IF(OR('TRI-3'!DE23 ="",'TRI-3'!DE23&lt;0,'TRI-3'!DE23  &gt;10),"",IF((ROUND(TRUNC(('TRI-3'!DE23  ),2),0))=10,"A+",IF((ROUND(TRUNC(('TRI-3'!DE23  ),2),0))=9,"A-",IF((ROUND(TRUNC(('TRI-3'!DE23   ),2),0))=8,"B+",IF((ROUND(TRUNC(('TRI-3'!DE23 ),2),0))=7,"B-",IF((ROUND(TRUNC(('TRI-3'!DE23  ),2),0))=6,"C+",IF((ROUND(TRUNC(('TRI-3'!DE23  ),2),0))=5,"C-",IF((ROUND(TRUNC(('TRI-3'!DE23  ),2),0))=4,"D+",IF((ROUND(TRUNC(('TRI-3'!DE23 ),2),0))=3,"D-",IF((ROUND(TRUNC(('TRI-3'!DE23 ),2),0))=2,"E+",IF((ROUND(TRUNC(('TRI-3'!DE23  ),2),0))&lt;=1,"E-","")))))))))))</f>
        <v/>
      </c>
      <c r="DF23" s="51" t="str">
        <f>IF(OR('TRI-3'!DF23 ="",'TRI-3'!DF23&lt;0,'TRI-3'!DF23  &gt;10),"",IF((ROUND(TRUNC(('TRI-3'!DF23  ),2),0))=10,"A+",IF((ROUND(TRUNC(('TRI-3'!DF23  ),2),0))=9,"A-",IF((ROUND(TRUNC(('TRI-3'!DF23   ),2),0))=8,"B+",IF((ROUND(TRUNC(('TRI-3'!DF23 ),2),0))=7,"B-",IF((ROUND(TRUNC(('TRI-3'!DF23  ),2),0))=6,"C+",IF((ROUND(TRUNC(('TRI-3'!DF23  ),2),0))=5,"C-",IF((ROUND(TRUNC(('TRI-3'!DF23  ),2),0))=4,"D+",IF((ROUND(TRUNC(('TRI-3'!DF23 ),2),0))=3,"D-",IF((ROUND(TRUNC(('TRI-3'!DF23 ),2),0))=2,"E+",IF((ROUND(TRUNC(('TRI-3'!DF23  ),2),0))&lt;=1,"E-","")))))))))))</f>
        <v/>
      </c>
      <c r="DG23" s="51" t="str">
        <f>IF(OR('TRI-3'!DG23 ="",'TRI-3'!DG23&lt;0,'TRI-3'!DG23  &gt;10),"",IF((ROUND(TRUNC(('TRI-3'!DG23  ),2),0))=10,"A+",IF((ROUND(TRUNC(('TRI-3'!DG23  ),2),0))=9,"A-",IF((ROUND(TRUNC(('TRI-3'!DG23   ),2),0))=8,"B+",IF((ROUND(TRUNC(('TRI-3'!DG23 ),2),0))=7,"B-",IF((ROUND(TRUNC(('TRI-3'!DG23  ),2),0))=6,"C+",IF((ROUND(TRUNC(('TRI-3'!DG23  ),2),0))=5,"C-",IF((ROUND(TRUNC(('TRI-3'!DG23  ),2),0))=4,"D+",IF((ROUND(TRUNC(('TRI-3'!DG23 ),2),0))=3,"D-",IF((ROUND(TRUNC(('TRI-3'!DG23 ),2),0))=2,"E+",IF((ROUND(TRUNC(('TRI-3'!DG23  ),2),0))&lt;=1,"E-","")))))))))))</f>
        <v/>
      </c>
      <c r="DH23" s="51" t="str">
        <f>IF(OR('TRI-3'!DH23 ="",'TRI-3'!DH23&lt;0,'TRI-3'!DH23  &gt;10),"",IF((ROUND(TRUNC(('TRI-3'!DH23  ),2),0))=10,"A+",IF((ROUND(TRUNC(('TRI-3'!DH23  ),2),0))=9,"A-",IF((ROUND(TRUNC(('TRI-3'!DH23   ),2),0))=8,"B+",IF((ROUND(TRUNC(('TRI-3'!DH23 ),2),0))=7,"B-",IF((ROUND(TRUNC(('TRI-3'!DH23  ),2),0))=6,"C+",IF((ROUND(TRUNC(('TRI-3'!DH23  ),2),0))=5,"C-",IF((ROUND(TRUNC(('TRI-3'!DH23  ),2),0))=4,"D+",IF((ROUND(TRUNC(('TRI-3'!DH23 ),2),0))=3,"D-",IF((ROUND(TRUNC(('TRI-3'!DH23 ),2),0))=2,"E+",IF((ROUND(TRUNC(('TRI-3'!DH23  ),2),0))&lt;=1,"E-","")))))))))))</f>
        <v/>
      </c>
      <c r="DI23" s="51" t="str">
        <f>IF(OR('TRI-3'!DI23 ="",'TRI-3'!DI23&lt;0,'TRI-3'!DI23  &gt;10),"",IF((ROUND(TRUNC(('TRI-3'!DI23  ),2),0))=10,"A+",IF((ROUND(TRUNC(('TRI-3'!DI23  ),2),0))=9,"A-",IF((ROUND(TRUNC(('TRI-3'!DI23   ),2),0))=8,"B+",IF((ROUND(TRUNC(('TRI-3'!DI23 ),2),0))=7,"B-",IF((ROUND(TRUNC(('TRI-3'!DI23  ),2),0))=6,"C+",IF((ROUND(TRUNC(('TRI-3'!DI23  ),2),0))=5,"C-",IF((ROUND(TRUNC(('TRI-3'!DI23  ),2),0))=4,"D+",IF((ROUND(TRUNC(('TRI-3'!DI23 ),2),0))=3,"D-",IF((ROUND(TRUNC(('TRI-3'!DI23 ),2),0))=2,"E+",IF((ROUND(TRUNC(('TRI-3'!DI23  ),2),0))&lt;=1,"E-","")))))))))))</f>
        <v/>
      </c>
      <c r="DJ23" s="51" t="str">
        <f>IF(OR('TRI-3'!DJ23 ="",'TRI-3'!DJ23&lt;0,'TRI-3'!DJ23  &gt;10),"",IF((ROUND(TRUNC(('TRI-3'!DJ23  ),2),0))=10,"A+",IF((ROUND(TRUNC(('TRI-3'!DJ23  ),2),0))=9,"A-",IF((ROUND(TRUNC(('TRI-3'!DJ23   ),2),0))=8,"B+",IF((ROUND(TRUNC(('TRI-3'!DJ23 ),2),0))=7,"B-",IF((ROUND(TRUNC(('TRI-3'!DJ23  ),2),0))=6,"C+",IF((ROUND(TRUNC(('TRI-3'!DJ23  ),2),0))=5,"C-",IF((ROUND(TRUNC(('TRI-3'!DJ23  ),2),0))=4,"D+",IF((ROUND(TRUNC(('TRI-3'!DJ23 ),2),0))=3,"D-",IF((ROUND(TRUNC(('TRI-3'!DJ23 ),2),0))=2,"E+",IF((ROUND(TRUNC(('TRI-3'!DJ23  ),2),0))&lt;=1,"E-","")))))))))))</f>
        <v/>
      </c>
      <c r="DK23" s="51" t="str">
        <f>IF(OR('TRI-3'!DK23 ="",'TRI-3'!DK23&lt;0,'TRI-3'!DK23  &gt;10),"",IF((ROUND(TRUNC(('TRI-3'!DK23  ),2),0))=10,"A+",IF((ROUND(TRUNC(('TRI-3'!DK23  ),2),0))=9,"A-",IF((ROUND(TRUNC(('TRI-3'!DK23   ),2),0))=8,"B+",IF((ROUND(TRUNC(('TRI-3'!DK23 ),2),0))=7,"B-",IF((ROUND(TRUNC(('TRI-3'!DK23  ),2),0))=6,"C+",IF((ROUND(TRUNC(('TRI-3'!DK23  ),2),0))=5,"C-",IF((ROUND(TRUNC(('TRI-3'!DK23  ),2),0))=4,"D+",IF((ROUND(TRUNC(('TRI-3'!DK23 ),2),0))=3,"D-",IF((ROUND(TRUNC(('TRI-3'!DK23 ),2),0))=2,"E+",IF((ROUND(TRUNC(('TRI-3'!DK23  ),2),0))&lt;=1,"E-","")))))))))))</f>
        <v/>
      </c>
      <c r="DL23" s="51" t="str">
        <f>IF(OR('TRI-3'!DL23 ="",'TRI-3'!DL23&lt;0,'TRI-3'!DL23  &gt;10),"",IF((ROUND(TRUNC(('TRI-3'!DL23  ),2),0))=10,"A+",IF((ROUND(TRUNC(('TRI-3'!DL23  ),2),0))=9,"A-",IF((ROUND(TRUNC(('TRI-3'!DL23   ),2),0))=8,"B+",IF((ROUND(TRUNC(('TRI-3'!DL23 ),2),0))=7,"B-",IF((ROUND(TRUNC(('TRI-3'!DL23  ),2),0))=6,"C+",IF((ROUND(TRUNC(('TRI-3'!DL23  ),2),0))=5,"C-",IF((ROUND(TRUNC(('TRI-3'!DL23  ),2),0))=4,"D+",IF((ROUND(TRUNC(('TRI-3'!DL23 ),2),0))=3,"D-",IF((ROUND(TRUNC(('TRI-3'!DL23 ),2),0))=2,"E+",IF((ROUND(TRUNC(('TRI-3'!DL23  ),2),0))&lt;=1,"E-","")))))))))))</f>
        <v/>
      </c>
      <c r="DM23" s="51" t="str">
        <f>IF(OR('TRI-3'!DM23 ="",'TRI-3'!DM23&lt;0,'TRI-3'!DM23  &gt;10),"",IF((ROUND(TRUNC(('TRI-3'!DM23  ),2),0))=10,"A+",IF((ROUND(TRUNC(('TRI-3'!DM23  ),2),0))=9,"A-",IF((ROUND(TRUNC(('TRI-3'!DM23   ),2),0))=8,"B+",IF((ROUND(TRUNC(('TRI-3'!DM23 ),2),0))=7,"B-",IF((ROUND(TRUNC(('TRI-3'!DM23  ),2),0))=6,"C+",IF((ROUND(TRUNC(('TRI-3'!DM23  ),2),0))=5,"C-",IF((ROUND(TRUNC(('TRI-3'!DM23  ),2),0))=4,"D+",IF((ROUND(TRUNC(('TRI-3'!DM23 ),2),0))=3,"D-",IF((ROUND(TRUNC(('TRI-3'!DM23 ),2),0))=2,"E+",IF((ROUND(TRUNC(('TRI-3'!DM23  ),2),0))&lt;=1,"E-","")))))))))))</f>
        <v/>
      </c>
      <c r="DN23" s="51" t="str">
        <f>IF(OR('TRI-3'!DN23 ="",'TRI-3'!DN23&lt;0,'TRI-3'!DN23  &gt;10),"",IF((ROUND(TRUNC(('TRI-3'!DN23  ),2),0))=10,"A+",IF((ROUND(TRUNC(('TRI-3'!DN23  ),2),0))=9,"A-",IF((ROUND(TRUNC(('TRI-3'!DN23   ),2),0))=8,"B+",IF((ROUND(TRUNC(('TRI-3'!DN23 ),2),0))=7,"B-",IF((ROUND(TRUNC(('TRI-3'!DN23  ),2),0))=6,"C+",IF((ROUND(TRUNC(('TRI-3'!DN23  ),2),0))=5,"C-",IF((ROUND(TRUNC(('TRI-3'!DN23  ),2),0))=4,"D+",IF((ROUND(TRUNC(('TRI-3'!DN23 ),2),0))=3,"D-",IF((ROUND(TRUNC(('TRI-3'!DN23 ),2),0))=2,"E+",IF((ROUND(TRUNC(('TRI-3'!DN23  ),2),0))&lt;=1,"E-","")))))))))))</f>
        <v/>
      </c>
      <c r="DO23" s="51" t="str">
        <f>IF(OR('TRI-3'!DO23 ="",'TRI-3'!DO23&lt;0,'TRI-3'!DO23  &gt;10),"",IF((ROUND(TRUNC(('TRI-3'!DO23  ),2),0))=10,"A+",IF((ROUND(TRUNC(('TRI-3'!DO23  ),2),0))=9,"A-",IF((ROUND(TRUNC(('TRI-3'!DO23   ),2),0))=8,"B+",IF((ROUND(TRUNC(('TRI-3'!DO23 ),2),0))=7,"B-",IF((ROUND(TRUNC(('TRI-3'!DO23  ),2),0))=6,"C+",IF((ROUND(TRUNC(('TRI-3'!DO23  ),2),0))=5,"C-",IF((ROUND(TRUNC(('TRI-3'!DO23  ),2),0))=4,"D+",IF((ROUND(TRUNC(('TRI-3'!DO23 ),2),0))=3,"D-",IF((ROUND(TRUNC(('TRI-3'!DO23 ),2),0))=2,"E+",IF((ROUND(TRUNC(('TRI-3'!DO23  ),2),0))&lt;=1,"E-","")))))))))))</f>
        <v/>
      </c>
      <c r="DP23" s="51" t="str">
        <f>IF(OR('TRI-3'!DP23 ="",'TRI-3'!DP23&lt;0,'TRI-3'!DP23  &gt;10),"",IF((ROUND(TRUNC(('TRI-3'!DP23  ),2),0))=10,"A+",IF((ROUND(TRUNC(('TRI-3'!DP23  ),2),0))=9,"A-",IF((ROUND(TRUNC(('TRI-3'!DP23   ),2),0))=8,"B+",IF((ROUND(TRUNC(('TRI-3'!DP23 ),2),0))=7,"B-",IF((ROUND(TRUNC(('TRI-3'!DP23  ),2),0))=6,"C+",IF((ROUND(TRUNC(('TRI-3'!DP23  ),2),0))=5,"C-",IF((ROUND(TRUNC(('TRI-3'!DP23  ),2),0))=4,"D+",IF((ROUND(TRUNC(('TRI-3'!DP23 ),2),0))=3,"D-",IF((ROUND(TRUNC(('TRI-3'!DP23 ),2),0))=2,"E+",IF((ROUND(TRUNC(('TRI-3'!DP23  ),2),0))&lt;=1,"E-","")))))))))))</f>
        <v/>
      </c>
      <c r="DQ23" s="51" t="str">
        <f>IF(OR('TRI-3'!DQ23 ="",'TRI-3'!DQ23&lt;0,'TRI-3'!DQ23  &gt;10),"",IF((ROUND(TRUNC(('TRI-3'!DQ23  ),2),0))=10,"A+",IF((ROUND(TRUNC(('TRI-3'!DQ23  ),2),0))=9,"A-",IF((ROUND(TRUNC(('TRI-3'!DQ23   ),2),0))=8,"B+",IF((ROUND(TRUNC(('TRI-3'!DQ23 ),2),0))=7,"B-",IF((ROUND(TRUNC(('TRI-3'!DQ23  ),2),0))=6,"C+",IF((ROUND(TRUNC(('TRI-3'!DQ23  ),2),0))=5,"C-",IF((ROUND(TRUNC(('TRI-3'!DQ23  ),2),0))=4,"D+",IF((ROUND(TRUNC(('TRI-3'!DQ23 ),2),0))=3,"D-",IF((ROUND(TRUNC(('TRI-3'!DQ23 ),2),0))=2,"E+",IF((ROUND(TRUNC(('TRI-3'!DQ23  ),2),0))&lt;=1,"E-","")))))))))))</f>
        <v/>
      </c>
      <c r="DR23" s="51" t="str">
        <f>IF(OR('TRI-3'!DR23 ="",'TRI-3'!DR23&lt;0,'TRI-3'!DR23  &gt;10),"",IF((ROUND(TRUNC(('TRI-3'!DR23  ),2),0))=10,"A+",IF((ROUND(TRUNC(('TRI-3'!DR23  ),2),0))=9,"A-",IF((ROUND(TRUNC(('TRI-3'!DR23   ),2),0))=8,"B+",IF((ROUND(TRUNC(('TRI-3'!DR23 ),2),0))=7,"B-",IF((ROUND(TRUNC(('TRI-3'!DR23  ),2),0))=6,"C+",IF((ROUND(TRUNC(('TRI-3'!DR23  ),2),0))=5,"C-",IF((ROUND(TRUNC(('TRI-3'!DR23  ),2),0))=4,"D+",IF((ROUND(TRUNC(('TRI-3'!DR23 ),2),0))=3,"D-",IF((ROUND(TRUNC(('TRI-3'!DR23 ),2),0))=2,"E+",IF((ROUND(TRUNC(('TRI-3'!DR23  ),2),0))&lt;=1,"E-","")))))))))))</f>
        <v/>
      </c>
      <c r="DS23" s="51" t="str">
        <f>IF(OR('TRI-3'!DS23 ="",'TRI-3'!DS23&lt;0,'TRI-3'!DS23  &gt;10),"",IF((ROUND(TRUNC(('TRI-3'!DS23  ),2),0))=10,"A+",IF((ROUND(TRUNC(('TRI-3'!DS23  ),2),0))=9,"A-",IF((ROUND(TRUNC(('TRI-3'!DS23   ),2),0))=8,"B+",IF((ROUND(TRUNC(('TRI-3'!DS23 ),2),0))=7,"B-",IF((ROUND(TRUNC(('TRI-3'!DS23  ),2),0))=6,"C+",IF((ROUND(TRUNC(('TRI-3'!DS23  ),2),0))=5,"C-",IF((ROUND(TRUNC(('TRI-3'!DS23  ),2),0))=4,"D+",IF((ROUND(TRUNC(('TRI-3'!DS23 ),2),0))=3,"D-",IF((ROUND(TRUNC(('TRI-3'!DS23 ),2),0))=2,"E+",IF((ROUND(TRUNC(('TRI-3'!DS23  ),2),0))&lt;=1,"E-","")))))))))))</f>
        <v/>
      </c>
      <c r="DT23" s="51" t="str">
        <f>IF(OR('TRI-3'!DT23 ="",'TRI-3'!DT23&lt;0,'TRI-3'!DT23  &gt;10),"",IF((ROUND(TRUNC(('TRI-3'!DT23  ),2),0))=10,"A+",IF((ROUND(TRUNC(('TRI-3'!DT23  ),2),0))=9,"A-",IF((ROUND(TRUNC(('TRI-3'!DT23   ),2),0))=8,"B+",IF((ROUND(TRUNC(('TRI-3'!DT23 ),2),0))=7,"B-",IF((ROUND(TRUNC(('TRI-3'!DT23  ),2),0))=6,"C+",IF((ROUND(TRUNC(('TRI-3'!DT23  ),2),0))=5,"C-",IF((ROUND(TRUNC(('TRI-3'!DT23  ),2),0))=4,"D+",IF((ROUND(TRUNC(('TRI-3'!DT23 ),2),0))=3,"D-",IF((ROUND(TRUNC(('TRI-3'!DT23 ),2),0))=2,"E+",IF((ROUND(TRUNC(('TRI-3'!DT23  ),2),0))&lt;=1,"E-","")))))))))))</f>
        <v/>
      </c>
      <c r="DU23" s="51" t="str">
        <f>IF(OR('TRI-3'!DU23 ="",'TRI-3'!DU23&lt;0,'TRI-3'!DU23  &gt;10),"",IF((ROUND(TRUNC(('TRI-3'!DU23  ),2),0))=10,"A+",IF((ROUND(TRUNC(('TRI-3'!DU23  ),2),0))=9,"A-",IF((ROUND(TRUNC(('TRI-3'!DU23   ),2),0))=8,"B+",IF((ROUND(TRUNC(('TRI-3'!DU23 ),2),0))=7,"B-",IF((ROUND(TRUNC(('TRI-3'!DU23  ),2),0))=6,"C+",IF((ROUND(TRUNC(('TRI-3'!DU23  ),2),0))=5,"C-",IF((ROUND(TRUNC(('TRI-3'!DU23  ),2),0))=4,"D+",IF((ROUND(TRUNC(('TRI-3'!DU23 ),2),0))=3,"D-",IF((ROUND(TRUNC(('TRI-3'!DU23 ),2),0))=2,"E+",IF((ROUND(TRUNC(('TRI-3'!DU23  ),2),0))&lt;=1,"E-","")))))))))))</f>
        <v/>
      </c>
      <c r="DV23" s="51" t="str">
        <f>IF(OR('TRI-3'!DV23 ="",'TRI-3'!DV23&lt;0,'TRI-3'!DV23  &gt;10),"",IF((ROUND(TRUNC(('TRI-3'!DV23  ),2),0))=10,"A+",IF((ROUND(TRUNC(('TRI-3'!DV23  ),2),0))=9,"A-",IF((ROUND(TRUNC(('TRI-3'!DV23   ),2),0))=8,"B+",IF((ROUND(TRUNC(('TRI-3'!DV23 ),2),0))=7,"B-",IF((ROUND(TRUNC(('TRI-3'!DV23  ),2),0))=6,"C+",IF((ROUND(TRUNC(('TRI-3'!DV23  ),2),0))=5,"C-",IF((ROUND(TRUNC(('TRI-3'!DV23  ),2),0))=4,"D+",IF((ROUND(TRUNC(('TRI-3'!DV23 ),2),0))=3,"D-",IF((ROUND(TRUNC(('TRI-3'!DV23 ),2),0))=2,"E+",IF((ROUND(TRUNC(('TRI-3'!DV23  ),2),0))&lt;=1,"E-","")))))))))))</f>
        <v/>
      </c>
      <c r="DW23" s="51" t="str">
        <f>IF(OR('TRI-3'!DW23 ="",'TRI-3'!DW23&lt;0,'TRI-3'!DW23  &gt;10),"",IF((ROUND(TRUNC(('TRI-3'!DW23  ),2),0))=10,"A+",IF((ROUND(TRUNC(('TRI-3'!DW23  ),2),0))=9,"A-",IF((ROUND(TRUNC(('TRI-3'!DW23   ),2),0))=8,"B+",IF((ROUND(TRUNC(('TRI-3'!DW23 ),2),0))=7,"B-",IF((ROUND(TRUNC(('TRI-3'!DW23  ),2),0))=6,"C+",IF((ROUND(TRUNC(('TRI-3'!DW23  ),2),0))=5,"C-",IF((ROUND(TRUNC(('TRI-3'!DW23  ),2),0))=4,"D+",IF((ROUND(TRUNC(('TRI-3'!DW23 ),2),0))=3,"D-",IF((ROUND(TRUNC(('TRI-3'!DW23 ),2),0))=2,"E+",IF((ROUND(TRUNC(('TRI-3'!DW23  ),2),0))&lt;=1,"E-","")))))))))))</f>
        <v/>
      </c>
      <c r="DX23" s="51" t="str">
        <f>IF(OR('TRI-3'!DX23 ="",'TRI-3'!DX23&lt;0,'TRI-3'!DX23  &gt;10),"",IF((ROUND(TRUNC(('TRI-3'!DX23  ),2),0))=10,"A+",IF((ROUND(TRUNC(('TRI-3'!DX23  ),2),0))=9,"A-",IF((ROUND(TRUNC(('TRI-3'!DX23   ),2),0))=8,"B+",IF((ROUND(TRUNC(('TRI-3'!DX23 ),2),0))=7,"B-",IF((ROUND(TRUNC(('TRI-3'!DX23  ),2),0))=6,"C+",IF((ROUND(TRUNC(('TRI-3'!DX23  ),2),0))=5,"C-",IF((ROUND(TRUNC(('TRI-3'!DX23  ),2),0))=4,"D+",IF((ROUND(TRUNC(('TRI-3'!DX23 ),2),0))=3,"D-",IF((ROUND(TRUNC(('TRI-3'!DX23 ),2),0))=2,"E+",IF((ROUND(TRUNC(('TRI-3'!DX23  ),2),0))&lt;=1,"E-","")))))))))))</f>
        <v/>
      </c>
      <c r="DY23" s="51" t="str">
        <f>IF(OR('TRI-3'!DY23 ="",'TRI-3'!DY23&lt;0,'TRI-3'!DY23  &gt;10),"",IF((ROUND(TRUNC(('TRI-3'!DY23  ),2),0))=10,"A+",IF((ROUND(TRUNC(('TRI-3'!DY23  ),2),0))=9,"A-",IF((ROUND(TRUNC(('TRI-3'!DY23   ),2),0))=8,"B+",IF((ROUND(TRUNC(('TRI-3'!DY23 ),2),0))=7,"B-",IF((ROUND(TRUNC(('TRI-3'!DY23  ),2),0))=6,"C+",IF((ROUND(TRUNC(('TRI-3'!DY23  ),2),0))=5,"C-",IF((ROUND(TRUNC(('TRI-3'!DY23  ),2),0))=4,"D+",IF((ROUND(TRUNC(('TRI-3'!DY23 ),2),0))=3,"D-",IF((ROUND(TRUNC(('TRI-3'!DY23 ),2),0))=2,"E+",IF((ROUND(TRUNC(('TRI-3'!DY23  ),2),0))&lt;=1,"E-","")))))))))))</f>
        <v/>
      </c>
      <c r="DZ23" s="51" t="str">
        <f>IF(OR('TRI-3'!DZ23 ="",'TRI-3'!DZ23&lt;0,'TRI-3'!DZ23  &gt;10),"",IF((ROUND(TRUNC(('TRI-3'!DZ23  ),2),0))=10,"A+",IF((ROUND(TRUNC(('TRI-3'!DZ23  ),2),0))=9,"A-",IF((ROUND(TRUNC(('TRI-3'!DZ23   ),2),0))=8,"B+",IF((ROUND(TRUNC(('TRI-3'!DZ23 ),2),0))=7,"B-",IF((ROUND(TRUNC(('TRI-3'!DZ23  ),2),0))=6,"C+",IF((ROUND(TRUNC(('TRI-3'!DZ23  ),2),0))=5,"C-",IF((ROUND(TRUNC(('TRI-3'!DZ23  ),2),0))=4,"D+",IF((ROUND(TRUNC(('TRI-3'!DZ23 ),2),0))=3,"D-",IF((ROUND(TRUNC(('TRI-3'!DZ23 ),2),0))=2,"E+",IF((ROUND(TRUNC(('TRI-3'!DZ23  ),2),0))&lt;=1,"E-","")))))))))))</f>
        <v/>
      </c>
      <c r="EA23" s="51" t="str">
        <f>IF(OR('TRI-3'!EA23 ="",'TRI-3'!EA23&lt;0,'TRI-3'!EA23  &gt;10),"",IF((ROUND(TRUNC(('TRI-3'!EA23  ),2),0))=10,"A+",IF((ROUND(TRUNC(('TRI-3'!EA23  ),2),0))=9,"A-",IF((ROUND(TRUNC(('TRI-3'!EA23   ),2),0))=8,"B+",IF((ROUND(TRUNC(('TRI-3'!EA23 ),2),0))=7,"B-",IF((ROUND(TRUNC(('TRI-3'!EA23  ),2),0))=6,"C+",IF((ROUND(TRUNC(('TRI-3'!EA23  ),2),0))=5,"C-",IF((ROUND(TRUNC(('TRI-3'!EA23  ),2),0))=4,"D+",IF((ROUND(TRUNC(('TRI-3'!EA23 ),2),0))=3,"D-",IF((ROUND(TRUNC(('TRI-3'!EA23 ),2),0))=2,"E+",IF((ROUND(TRUNC(('TRI-3'!EA23  ),2),0))&lt;=1,"E-","")))))))))))</f>
        <v/>
      </c>
      <c r="EB23" s="51" t="str">
        <f>IF(OR('TRI-3'!EB23 ="",'TRI-3'!EB23&lt;0,'TRI-3'!EB23  &gt;10),"",IF((ROUND(TRUNC(('TRI-3'!EB23  ),2),0))=10,"A+",IF((ROUND(TRUNC(('TRI-3'!EB23  ),2),0))=9,"A-",IF((ROUND(TRUNC(('TRI-3'!EB23   ),2),0))=8,"B+",IF((ROUND(TRUNC(('TRI-3'!EB23 ),2),0))=7,"B-",IF((ROUND(TRUNC(('TRI-3'!EB23  ),2),0))=6,"C+",IF((ROUND(TRUNC(('TRI-3'!EB23  ),2),0))=5,"C-",IF((ROUND(TRUNC(('TRI-3'!EB23  ),2),0))=4,"D+",IF((ROUND(TRUNC(('TRI-3'!EB23 ),2),0))=3,"D-",IF((ROUND(TRUNC(('TRI-3'!EB23 ),2),0))=2,"E+",IF((ROUND(TRUNC(('TRI-3'!EB23  ),2),0))&lt;=1,"E-","")))))))))))</f>
        <v/>
      </c>
      <c r="EC23" s="51" t="str">
        <f>IF(OR('TRI-3'!EC23 ="",'TRI-3'!EC23&lt;0,'TRI-3'!EC23  &gt;10),"",IF((ROUND(TRUNC(('TRI-3'!EC23  ),2),0))=10,"A+",IF((ROUND(TRUNC(('TRI-3'!EC23  ),2),0))=9,"A-",IF((ROUND(TRUNC(('TRI-3'!EC23   ),2),0))=8,"B+",IF((ROUND(TRUNC(('TRI-3'!EC23 ),2),0))=7,"B-",IF((ROUND(TRUNC(('TRI-3'!EC23  ),2),0))=6,"C+",IF((ROUND(TRUNC(('TRI-3'!EC23  ),2),0))=5,"C-",IF((ROUND(TRUNC(('TRI-3'!EC23  ),2),0))=4,"D+",IF((ROUND(TRUNC(('TRI-3'!EC23 ),2),0))=3,"D-",IF((ROUND(TRUNC(('TRI-3'!EC23 ),2),0))=2,"E+",IF((ROUND(TRUNC(('TRI-3'!EC23  ),2),0))&lt;=1,"E-","")))))))))))</f>
        <v/>
      </c>
      <c r="ED23" s="51" t="str">
        <f>IF(OR('TRI-3'!ED23 ="",'TRI-3'!ED23&lt;0,'TRI-3'!ED23  &gt;10),"",IF((ROUND(TRUNC(('TRI-3'!ED23  ),2),0))=10,"A+",IF((ROUND(TRUNC(('TRI-3'!ED23  ),2),0))=9,"A-",IF((ROUND(TRUNC(('TRI-3'!ED23   ),2),0))=8,"B+",IF((ROUND(TRUNC(('TRI-3'!ED23 ),2),0))=7,"B-",IF((ROUND(TRUNC(('TRI-3'!ED23  ),2),0))=6,"C+",IF((ROUND(TRUNC(('TRI-3'!ED23  ),2),0))=5,"C-",IF((ROUND(TRUNC(('TRI-3'!ED23  ),2),0))=4,"D+",IF((ROUND(TRUNC(('TRI-3'!ED23 ),2),0))=3,"D-",IF((ROUND(TRUNC(('TRI-3'!ED23 ),2),0))=2,"E+",IF((ROUND(TRUNC(('TRI-3'!ED23  ),2),0))&lt;=1,"E-","")))))))))))</f>
        <v/>
      </c>
      <c r="EE23" s="51" t="str">
        <f>IF(OR('TRI-3'!EE23 ="",'TRI-3'!EE23&lt;0,'TRI-3'!EE23  &gt;10),"",IF((ROUND(TRUNC(('TRI-3'!EE23  ),2),0))=10,"A+",IF((ROUND(TRUNC(('TRI-3'!EE23  ),2),0))=9,"A-",IF((ROUND(TRUNC(('TRI-3'!EE23   ),2),0))=8,"B+",IF((ROUND(TRUNC(('TRI-3'!EE23 ),2),0))=7,"B-",IF((ROUND(TRUNC(('TRI-3'!EE23  ),2),0))=6,"C+",IF((ROUND(TRUNC(('TRI-3'!EE23  ),2),0))=5,"C-",IF((ROUND(TRUNC(('TRI-3'!EE23  ),2),0))=4,"D+",IF((ROUND(TRUNC(('TRI-3'!EE23 ),2),0))=3,"D-",IF((ROUND(TRUNC(('TRI-3'!EE23 ),2),0))=2,"E+",IF((ROUND(TRUNC(('TRI-3'!EE23  ),2),0))&lt;=1,"E-","")))))))))))</f>
        <v/>
      </c>
      <c r="EF23" s="51" t="str">
        <f>IF(OR('TRI-3'!EF23 ="",'TRI-3'!EF23&lt;0,'TRI-3'!EF23  &gt;10),"",IF((ROUND(TRUNC(('TRI-3'!EF23  ),2),0))=10,"A+",IF((ROUND(TRUNC(('TRI-3'!EF23  ),2),0))=9,"A-",IF((ROUND(TRUNC(('TRI-3'!EF23   ),2),0))=8,"B+",IF((ROUND(TRUNC(('TRI-3'!EF23 ),2),0))=7,"B-",IF((ROUND(TRUNC(('TRI-3'!EF23  ),2),0))=6,"C+",IF((ROUND(TRUNC(('TRI-3'!EF23  ),2),0))=5,"C-",IF((ROUND(TRUNC(('TRI-3'!EF23  ),2),0))=4,"D+",IF((ROUND(TRUNC(('TRI-3'!EF23 ),2),0))=3,"D-",IF((ROUND(TRUNC(('TRI-3'!EF23 ),2),0))=2,"E+",IF((ROUND(TRUNC(('TRI-3'!EF23  ),2),0))&lt;=1,"E-","")))))))))))</f>
        <v/>
      </c>
      <c r="EG23" s="51" t="str">
        <f>IF(OR('TRI-3'!EG23 ="",'TRI-3'!EG23&lt;0,'TRI-3'!EG23  &gt;10),"",IF((ROUND(TRUNC(('TRI-3'!EG23  ),2),0))=10,"A+",IF((ROUND(TRUNC(('TRI-3'!EG23  ),2),0))=9,"A-",IF((ROUND(TRUNC(('TRI-3'!EG23   ),2),0))=8,"B+",IF((ROUND(TRUNC(('TRI-3'!EG23 ),2),0))=7,"B-",IF((ROUND(TRUNC(('TRI-3'!EG23  ),2),0))=6,"C+",IF((ROUND(TRUNC(('TRI-3'!EG23  ),2),0))=5,"C-",IF((ROUND(TRUNC(('TRI-3'!EG23  ),2),0))=4,"D+",IF((ROUND(TRUNC(('TRI-3'!EG23 ),2),0))=3,"D-",IF((ROUND(TRUNC(('TRI-3'!EG23 ),2),0))=2,"E+",IF((ROUND(TRUNC(('TRI-3'!EG23  ),2),0))&lt;=1,"E-","")))))))))))</f>
        <v/>
      </c>
      <c r="EH23" s="51" t="str">
        <f>IF(OR('TRI-3'!EH23 ="",'TRI-3'!EH23&lt;0,'TRI-3'!EH23  &gt;10),"",IF((ROUND(TRUNC(('TRI-3'!EH23  ),2),0))=10,"A+",IF((ROUND(TRUNC(('TRI-3'!EH23  ),2),0))=9,"A-",IF((ROUND(TRUNC(('TRI-3'!EH23   ),2),0))=8,"B+",IF((ROUND(TRUNC(('TRI-3'!EH23 ),2),0))=7,"B-",IF((ROUND(TRUNC(('TRI-3'!EH23  ),2),0))=6,"C+",IF((ROUND(TRUNC(('TRI-3'!EH23  ),2),0))=5,"C-",IF((ROUND(TRUNC(('TRI-3'!EH23  ),2),0))=4,"D+",IF((ROUND(TRUNC(('TRI-3'!EH23 ),2),0))=3,"D-",IF((ROUND(TRUNC(('TRI-3'!EH23 ),2),0))=2,"E+",IF((ROUND(TRUNC(('TRI-3'!EH23  ),2),0))&lt;=1,"E-","")))))))))))</f>
        <v/>
      </c>
      <c r="EI23" s="51" t="str">
        <f>IF(OR('TRI-3'!EI23 ="",'TRI-3'!EI23&lt;0,'TRI-3'!EI23  &gt;10),"",IF((ROUND(TRUNC(('TRI-3'!EI23  ),2),0))=10,"A+",IF((ROUND(TRUNC(('TRI-3'!EI23  ),2),0))=9,"A-",IF((ROUND(TRUNC(('TRI-3'!EI23   ),2),0))=8,"B+",IF((ROUND(TRUNC(('TRI-3'!EI23 ),2),0))=7,"B-",IF((ROUND(TRUNC(('TRI-3'!EI23  ),2),0))=6,"C+",IF((ROUND(TRUNC(('TRI-3'!EI23  ),2),0))=5,"C-",IF((ROUND(TRUNC(('TRI-3'!EI23  ),2),0))=4,"D+",IF((ROUND(TRUNC(('TRI-3'!EI23 ),2),0))=3,"D-",IF((ROUND(TRUNC(('TRI-3'!EI23 ),2),0))=2,"E+",IF((ROUND(TRUNC(('TRI-3'!EI23  ),2),0))&lt;=1,"E-","")))))))))))</f>
        <v/>
      </c>
      <c r="EJ23" s="51" t="str">
        <f>IF(OR('TRI-3'!EJ23 ="",'TRI-3'!EJ23&lt;0,'TRI-3'!EJ23  &gt;10),"",IF((ROUND(TRUNC(('TRI-3'!EJ23  ),2),0))=10,"A+",IF((ROUND(TRUNC(('TRI-3'!EJ23  ),2),0))=9,"A-",IF((ROUND(TRUNC(('TRI-3'!EJ23   ),2),0))=8,"B+",IF((ROUND(TRUNC(('TRI-3'!EJ23 ),2),0))=7,"B-",IF((ROUND(TRUNC(('TRI-3'!EJ23  ),2),0))=6,"C+",IF((ROUND(TRUNC(('TRI-3'!EJ23  ),2),0))=5,"C-",IF((ROUND(TRUNC(('TRI-3'!EJ23  ),2),0))=4,"D+",IF((ROUND(TRUNC(('TRI-3'!EJ23 ),2),0))=3,"D-",IF((ROUND(TRUNC(('TRI-3'!EJ23 ),2),0))=2,"E+",IF((ROUND(TRUNC(('TRI-3'!EJ23  ),2),0))&lt;=1,"E-","")))))))))))</f>
        <v/>
      </c>
      <c r="EK23" s="51" t="str">
        <f>IF(OR('TRI-3'!EK23 ="",'TRI-3'!EK23&lt;0,'TRI-3'!EK23  &gt;10),"",IF((ROUND(TRUNC(('TRI-3'!EK23  ),2),0))=10,"A+",IF((ROUND(TRUNC(('TRI-3'!EK23  ),2),0))=9,"A-",IF((ROUND(TRUNC(('TRI-3'!EK23   ),2),0))=8,"B+",IF((ROUND(TRUNC(('TRI-3'!EK23 ),2),0))=7,"B-",IF((ROUND(TRUNC(('TRI-3'!EK23  ),2),0))=6,"C+",IF((ROUND(TRUNC(('TRI-3'!EK23  ),2),0))=5,"C-",IF((ROUND(TRUNC(('TRI-3'!EK23  ),2),0))=4,"D+",IF((ROUND(TRUNC(('TRI-3'!EK23 ),2),0))=3,"D-",IF((ROUND(TRUNC(('TRI-3'!EK23 ),2),0))=2,"E+",IF((ROUND(TRUNC(('TRI-3'!EK23  ),2),0))&lt;=1,"E-","")))))))))))</f>
        <v/>
      </c>
      <c r="EL23" s="51" t="str">
        <f>IF(OR('TRI-3'!EL23 ="",'TRI-3'!EL23&lt;0,'TRI-3'!EL23  &gt;10),"",IF((ROUND(TRUNC(('TRI-3'!EL23  ),2),0))=10,"A+",IF((ROUND(TRUNC(('TRI-3'!EL23  ),2),0))=9,"A-",IF((ROUND(TRUNC(('TRI-3'!EL23   ),2),0))=8,"B+",IF((ROUND(TRUNC(('TRI-3'!EL23 ),2),0))=7,"B-",IF((ROUND(TRUNC(('TRI-3'!EL23  ),2),0))=6,"C+",IF((ROUND(TRUNC(('TRI-3'!EL23  ),2),0))=5,"C-",IF((ROUND(TRUNC(('TRI-3'!EL23  ),2),0))=4,"D+",IF((ROUND(TRUNC(('TRI-3'!EL23 ),2),0))=3,"D-",IF((ROUND(TRUNC(('TRI-3'!EL23 ),2),0))=2,"E+",IF((ROUND(TRUNC(('TRI-3'!EL23  ),2),0))&lt;=1,"E-","")))))))))))</f>
        <v/>
      </c>
      <c r="EM23" s="51" t="str">
        <f>IF(OR('TRI-3'!EM23 ="",'TRI-3'!EM23&lt;0,'TRI-3'!EM23  &gt;10),"",IF((ROUND(TRUNC(('TRI-3'!EM23  ),2),0))=10,"A+",IF((ROUND(TRUNC(('TRI-3'!EM23  ),2),0))=9,"A-",IF((ROUND(TRUNC(('TRI-3'!EM23   ),2),0))=8,"B+",IF((ROUND(TRUNC(('TRI-3'!EM23 ),2),0))=7,"B-",IF((ROUND(TRUNC(('TRI-3'!EM23  ),2),0))=6,"C+",IF((ROUND(TRUNC(('TRI-3'!EM23  ),2),0))=5,"C-",IF((ROUND(TRUNC(('TRI-3'!EM23  ),2),0))=4,"D+",IF((ROUND(TRUNC(('TRI-3'!EM23 ),2),0))=3,"D-",IF((ROUND(TRUNC(('TRI-3'!EM23 ),2),0))=2,"E+",IF((ROUND(TRUNC(('TRI-3'!EM23  ),2),0))&lt;=1,"E-","")))))))))))</f>
        <v/>
      </c>
      <c r="EN23" s="51" t="str">
        <f>IF(OR('TRI-3'!EN23 ="",'TRI-3'!EN23&lt;0,'TRI-3'!EN23  &gt;10),"",IF((ROUND(TRUNC(('TRI-3'!EN23  ),2),0))=10,"A+",IF((ROUND(TRUNC(('TRI-3'!EN23  ),2),0))=9,"A-",IF((ROUND(TRUNC(('TRI-3'!EN23   ),2),0))=8,"B+",IF((ROUND(TRUNC(('TRI-3'!EN23 ),2),0))=7,"B-",IF((ROUND(TRUNC(('TRI-3'!EN23  ),2),0))=6,"C+",IF((ROUND(TRUNC(('TRI-3'!EN23  ),2),0))=5,"C-",IF((ROUND(TRUNC(('TRI-3'!EN23  ),2),0))=4,"D+",IF((ROUND(TRUNC(('TRI-3'!EN23 ),2),0))=3,"D-",IF((ROUND(TRUNC(('TRI-3'!EN23 ),2),0))=2,"E+",IF((ROUND(TRUNC(('TRI-3'!EN23  ),2),0))&lt;=1,"E-","")))))))))))</f>
        <v/>
      </c>
      <c r="EO23" s="51" t="str">
        <f>IF(OR('TRI-3'!EO23 ="",'TRI-3'!EO23&lt;0,'TRI-3'!EO23  &gt;10),"",IF((ROUND(TRUNC(('TRI-3'!EO23  ),2),0))=10,"A+",IF((ROUND(TRUNC(('TRI-3'!EO23  ),2),0))=9,"A-",IF((ROUND(TRUNC(('TRI-3'!EO23   ),2),0))=8,"B+",IF((ROUND(TRUNC(('TRI-3'!EO23 ),2),0))=7,"B-",IF((ROUND(TRUNC(('TRI-3'!EO23  ),2),0))=6,"C+",IF((ROUND(TRUNC(('TRI-3'!EO23  ),2),0))=5,"C-",IF((ROUND(TRUNC(('TRI-3'!EO23  ),2),0))=4,"D+",IF((ROUND(TRUNC(('TRI-3'!EO23 ),2),0))=3,"D-",IF((ROUND(TRUNC(('TRI-3'!EO23 ),2),0))=2,"E+",IF((ROUND(TRUNC(('TRI-3'!EO23  ),2),0))&lt;=1,"E-","")))))))))))</f>
        <v/>
      </c>
      <c r="EP23" s="51" t="str">
        <f>IF(OR('TRI-3'!EP23 ="",'TRI-3'!EP23&lt;0,'TRI-3'!EP23  &gt;10),"",IF((ROUND(TRUNC(('TRI-3'!EP23  ),2),0))=10,"A+",IF((ROUND(TRUNC(('TRI-3'!EP23  ),2),0))=9,"A-",IF((ROUND(TRUNC(('TRI-3'!EP23   ),2),0))=8,"B+",IF((ROUND(TRUNC(('TRI-3'!EP23 ),2),0))=7,"B-",IF((ROUND(TRUNC(('TRI-3'!EP23  ),2),0))=6,"C+",IF((ROUND(TRUNC(('TRI-3'!EP23  ),2),0))=5,"C-",IF((ROUND(TRUNC(('TRI-3'!EP23  ),2),0))=4,"D+",IF((ROUND(TRUNC(('TRI-3'!EP23 ),2),0))=3,"D-",IF((ROUND(TRUNC(('TRI-3'!EP23 ),2),0))=2,"E+",IF((ROUND(TRUNC(('TRI-3'!EP23  ),2),0))&lt;=1,"E-","")))))))))))</f>
        <v/>
      </c>
      <c r="EQ23" s="51" t="str">
        <f>IF(OR('TRI-3'!EQ23 ="",'TRI-3'!EQ23&lt;0,'TRI-3'!EQ23  &gt;10),"",IF((ROUND(TRUNC(('TRI-3'!EQ23  ),2),0))=10,"A+",IF((ROUND(TRUNC(('TRI-3'!EQ23  ),2),0))=9,"A-",IF((ROUND(TRUNC(('TRI-3'!EQ23   ),2),0))=8,"B+",IF((ROUND(TRUNC(('TRI-3'!EQ23 ),2),0))=7,"B-",IF((ROUND(TRUNC(('TRI-3'!EQ23  ),2),0))=6,"C+",IF((ROUND(TRUNC(('TRI-3'!EQ23  ),2),0))=5,"C-",IF((ROUND(TRUNC(('TRI-3'!EQ23  ),2),0))=4,"D+",IF((ROUND(TRUNC(('TRI-3'!EQ23 ),2),0))=3,"D-",IF((ROUND(TRUNC(('TRI-3'!EQ23 ),2),0))=2,"E+",IF((ROUND(TRUNC(('TRI-3'!EQ23  ),2),0))&lt;=1,"E-","")))))))))))</f>
        <v/>
      </c>
      <c r="ER23" s="51" t="str">
        <f>IF(OR('TRI-3'!ER23 ="",'TRI-3'!ER23&lt;0,'TRI-3'!ER23  &gt;10),"",IF((ROUND(TRUNC(('TRI-3'!ER23  ),2),0))=10,"A+",IF((ROUND(TRUNC(('TRI-3'!ER23  ),2),0))=9,"A-",IF((ROUND(TRUNC(('TRI-3'!ER23   ),2),0))=8,"B+",IF((ROUND(TRUNC(('TRI-3'!ER23 ),2),0))=7,"B-",IF((ROUND(TRUNC(('TRI-3'!ER23  ),2),0))=6,"C+",IF((ROUND(TRUNC(('TRI-3'!ER23  ),2),0))=5,"C-",IF((ROUND(TRUNC(('TRI-3'!ER23  ),2),0))=4,"D+",IF((ROUND(TRUNC(('TRI-3'!ER23 ),2),0))=3,"D-",IF((ROUND(TRUNC(('TRI-3'!ER23 ),2),0))=2,"E+",IF((ROUND(TRUNC(('TRI-3'!ER23  ),2),0))&lt;=1,"E-","")))))))))))</f>
        <v/>
      </c>
      <c r="ES23" s="51" t="str">
        <f>IF(OR('TRI-3'!ES23 ="",'TRI-3'!ES23&lt;0,'TRI-3'!ES23  &gt;10),"",IF((ROUND(TRUNC(('TRI-3'!ES23  ),2),0))=10,"A+",IF((ROUND(TRUNC(('TRI-3'!ES23  ),2),0))=9,"A-",IF((ROUND(TRUNC(('TRI-3'!ES23   ),2),0))=8,"B+",IF((ROUND(TRUNC(('TRI-3'!ES23 ),2),0))=7,"B-",IF((ROUND(TRUNC(('TRI-3'!ES23  ),2),0))=6,"C+",IF((ROUND(TRUNC(('TRI-3'!ES23  ),2),0))=5,"C-",IF((ROUND(TRUNC(('TRI-3'!ES23  ),2),0))=4,"D+",IF((ROUND(TRUNC(('TRI-3'!ES23 ),2),0))=3,"D-",IF((ROUND(TRUNC(('TRI-3'!ES23 ),2),0))=2,"E+",IF((ROUND(TRUNC(('TRI-3'!ES23  ),2),0))&lt;=1,"E-","")))))))))))</f>
        <v/>
      </c>
      <c r="ET23" s="51" t="str">
        <f>IF('TRI-3'!ET23 ="","",'TRI-3'!ET23 )</f>
        <v/>
      </c>
      <c r="EU23" s="51" t="str">
        <f>IF('TRI-3'!EU23 ="","",'TRI-3'!EU23 )</f>
        <v/>
      </c>
      <c r="EV23" s="51" t="str">
        <f>IF('TRI-3'!EV23 ="","",'TRI-3'!EV23 )</f>
        <v/>
      </c>
      <c r="EW23" s="51" t="str">
        <f>IF('TRI-3'!EW23 ="","",'TRI-3'!EW23 )</f>
        <v/>
      </c>
      <c r="EX23" s="51" t="str">
        <f>IF('TRI-3'!EX23 ="","",'TRI-3'!EX23 )</f>
        <v/>
      </c>
      <c r="EY23" s="51" t="str">
        <f>IF('TRI-3'!EY23 ="","",'TRI-3'!EY23 )</f>
        <v/>
      </c>
      <c r="EZ23" s="51" t="str">
        <f>IF('TRI-3'!EZ23 ="","",'TRI-3'!EZ23 )</f>
        <v/>
      </c>
      <c r="FA23" s="51" t="str">
        <f>IF('TRI-3'!FA23 ="","",'TRI-3'!FA23 )</f>
        <v/>
      </c>
      <c r="FB23" s="51" t="str">
        <f>IF('TRI-3'!FB23 ="","",'TRI-3'!FB23 )</f>
        <v/>
      </c>
      <c r="FC23" s="51" t="str">
        <f>IF('TRI-3'!FC23 ="","",'TRI-3'!FC23 )</f>
        <v/>
      </c>
      <c r="FD23" s="51">
        <f>IF('TRI-3'!FD23 ="","",'TRI-3'!FD23 )</f>
        <v>0</v>
      </c>
      <c r="FE23" s="51" t="str">
        <f>IF('TRI-3'!FE23 ="","",'TRI-3'!FE23 )</f>
        <v/>
      </c>
      <c r="FF23" s="51" t="str">
        <f>IF('TRI-3'!FF23 ="","",'TRI-3'!FF23 )</f>
        <v/>
      </c>
      <c r="FG23" s="51" t="str">
        <f>IF('TRI-3'!FG23 ="","",'TRI-3'!FG23 )</f>
        <v/>
      </c>
      <c r="FH23" s="51" t="str">
        <f>IF('TRI-3'!FH23 ="","",'TRI-3'!FH23 )</f>
        <v/>
      </c>
    </row>
    <row r="24" spans="1:164 16322:16326" ht="21" customHeight="1">
      <c r="B24" s="53">
        <v>7</v>
      </c>
      <c r="C24" s="272" t="str">
        <f>IF(NOTAS!E27&gt;"",NOTAS!E27,"")</f>
        <v>CEVALLOS ZAMBRANO IAN SAHIR</v>
      </c>
      <c r="D24" s="273"/>
      <c r="E24" s="273"/>
      <c r="F24" s="274"/>
      <c r="G24" s="51" t="str">
        <f>IF(OR('TRI-3'!G24 ="",'TRI-3'!G24&lt;0,'TRI-3'!G24  &gt;10),"",IF((ROUND(TRUNC(('TRI-3'!G24  ),2),0))=10,"A+",IF((ROUND(TRUNC(('TRI-3'!G24  ),2),0))=9,"A-",IF((ROUND(TRUNC(('TRI-3'!G24   ),2),0))=8,"B+",IF((ROUND(TRUNC(('TRI-3'!G24 ),2),0))=7,"B-",IF((ROUND(TRUNC(('TRI-3'!G24  ),2),0))=6,"C+",IF((ROUND(TRUNC(('TRI-3'!G24  ),2),0))=5,"C-",IF((ROUND(TRUNC(('TRI-3'!G24  ),2),0))=4,"D+",IF((ROUND(TRUNC(('TRI-3'!G24 ),2),0))=3,"D-",IF((ROUND(TRUNC(('TRI-3'!G24 ),2),0))=2,"E+",IF((ROUND(TRUNC(('TRI-3'!G24  ),2),0))&lt;=1,"E-","")))))))))))</f>
        <v/>
      </c>
      <c r="H24" s="51" t="str">
        <f>IF(OR('TRI-3'!H24 ="",'TRI-3'!H24&lt;0,'TRI-3'!H24  &gt;10),"",IF((ROUND(TRUNC(('TRI-3'!H24  ),2),0))=10,"A+",IF((ROUND(TRUNC(('TRI-3'!H24  ),2),0))=9,"A-",IF((ROUND(TRUNC(('TRI-3'!H24   ),2),0))=8,"B+",IF((ROUND(TRUNC(('TRI-3'!H24 ),2),0))=7,"B-",IF((ROUND(TRUNC(('TRI-3'!H24  ),2),0))=6,"C+",IF((ROUND(TRUNC(('TRI-3'!H24  ),2),0))=5,"C-",IF((ROUND(TRUNC(('TRI-3'!H24  ),2),0))=4,"D+",IF((ROUND(TRUNC(('TRI-3'!H24 ),2),0))=3,"D-",IF((ROUND(TRUNC(('TRI-3'!H24 ),2),0))=2,"E+",IF((ROUND(TRUNC(('TRI-3'!H24  ),2),0))&lt;=1,"E-","")))))))))))</f>
        <v/>
      </c>
      <c r="I24" s="51" t="str">
        <f>IF(OR('TRI-3'!I24 ="",'TRI-3'!I24&lt;0,'TRI-3'!I24  &gt;10),"",IF((ROUND(TRUNC(('TRI-3'!I24  ),2),0))=10,"A+",IF((ROUND(TRUNC(('TRI-3'!I24  ),2),0))=9,"A-",IF((ROUND(TRUNC(('TRI-3'!I24   ),2),0))=8,"B+",IF((ROUND(TRUNC(('TRI-3'!I24 ),2),0))=7,"B-",IF((ROUND(TRUNC(('TRI-3'!I24  ),2),0))=6,"C+",IF((ROUND(TRUNC(('TRI-3'!I24  ),2),0))=5,"C-",IF((ROUND(TRUNC(('TRI-3'!I24  ),2),0))=4,"D+",IF((ROUND(TRUNC(('TRI-3'!I24 ),2),0))=3,"D-",IF((ROUND(TRUNC(('TRI-3'!I24 ),2),0))=2,"E+",IF((ROUND(TRUNC(('TRI-3'!I24  ),2),0))&lt;=1,"E-","")))))))))))</f>
        <v/>
      </c>
      <c r="J24" s="51" t="str">
        <f>IF(OR('TRI-3'!J24 ="",'TRI-3'!J24&lt;0,'TRI-3'!J24  &gt;10),"",IF((ROUND(TRUNC(('TRI-3'!J24  ),2),0))=10,"A+",IF((ROUND(TRUNC(('TRI-3'!J24  ),2),0))=9,"A-",IF((ROUND(TRUNC(('TRI-3'!J24   ),2),0))=8,"B+",IF((ROUND(TRUNC(('TRI-3'!J24 ),2),0))=7,"B-",IF((ROUND(TRUNC(('TRI-3'!J24  ),2),0))=6,"C+",IF((ROUND(TRUNC(('TRI-3'!J24  ),2),0))=5,"C-",IF((ROUND(TRUNC(('TRI-3'!J24  ),2),0))=4,"D+",IF((ROUND(TRUNC(('TRI-3'!J24 ),2),0))=3,"D-",IF((ROUND(TRUNC(('TRI-3'!J24 ),2),0))=2,"E+",IF((ROUND(TRUNC(('TRI-3'!J24  ),2),0))&lt;=1,"E-","")))))))))))</f>
        <v/>
      </c>
      <c r="K24" s="51" t="str">
        <f>IF(OR('TRI-3'!K24 ="",'TRI-3'!K24&lt;0,'TRI-3'!K24  &gt;10),"",IF((ROUND(TRUNC(('TRI-3'!K24  ),2),0))=10,"A+",IF((ROUND(TRUNC(('TRI-3'!K24  ),2),0))=9,"A-",IF((ROUND(TRUNC(('TRI-3'!K24   ),2),0))=8,"B+",IF((ROUND(TRUNC(('TRI-3'!K24 ),2),0))=7,"B-",IF((ROUND(TRUNC(('TRI-3'!K24  ),2),0))=6,"C+",IF((ROUND(TRUNC(('TRI-3'!K24  ),2),0))=5,"C-",IF((ROUND(TRUNC(('TRI-3'!K24  ),2),0))=4,"D+",IF((ROUND(TRUNC(('TRI-3'!K24 ),2),0))=3,"D-",IF((ROUND(TRUNC(('TRI-3'!K24 ),2),0))=2,"E+",IF((ROUND(TRUNC(('TRI-3'!K24  ),2),0))&lt;=1,"E-","")))))))))))</f>
        <v/>
      </c>
      <c r="L24" s="51" t="str">
        <f>IF(OR('TRI-3'!L24 ="",'TRI-3'!L24&lt;0,'TRI-3'!L24  &gt;10),"",IF((ROUND(TRUNC(('TRI-3'!L24  ),2),0))=10,"A+",IF((ROUND(TRUNC(('TRI-3'!L24  ),2),0))=9,"A-",IF((ROUND(TRUNC(('TRI-3'!L24   ),2),0))=8,"B+",IF((ROUND(TRUNC(('TRI-3'!L24 ),2),0))=7,"B-",IF((ROUND(TRUNC(('TRI-3'!L24  ),2),0))=6,"C+",IF((ROUND(TRUNC(('TRI-3'!L24  ),2),0))=5,"C-",IF((ROUND(TRUNC(('TRI-3'!L24  ),2),0))=4,"D+",IF((ROUND(TRUNC(('TRI-3'!L24 ),2),0))=3,"D-",IF((ROUND(TRUNC(('TRI-3'!L24 ),2),0))=2,"E+",IF((ROUND(TRUNC(('TRI-3'!L24  ),2),0))&lt;=1,"E-","")))))))))))</f>
        <v/>
      </c>
      <c r="M24" s="51" t="str">
        <f>IF(OR('TRI-3'!M24 ="",'TRI-3'!M24&lt;0,'TRI-3'!M24  &gt;10),"",IF((ROUND(TRUNC(('TRI-3'!M24  ),2),0))=10,"A+",IF((ROUND(TRUNC(('TRI-3'!M24  ),2),0))=9,"A-",IF((ROUND(TRUNC(('TRI-3'!M24   ),2),0))=8,"B+",IF((ROUND(TRUNC(('TRI-3'!M24 ),2),0))=7,"B-",IF((ROUND(TRUNC(('TRI-3'!M24  ),2),0))=6,"C+",IF((ROUND(TRUNC(('TRI-3'!M24  ),2),0))=5,"C-",IF((ROUND(TRUNC(('TRI-3'!M24  ),2),0))=4,"D+",IF((ROUND(TRUNC(('TRI-3'!M24 ),2),0))=3,"D-",IF((ROUND(TRUNC(('TRI-3'!M24 ),2),0))=2,"E+",IF((ROUND(TRUNC(('TRI-3'!M24  ),2),0))&lt;=1,"E-","")))))))))))</f>
        <v/>
      </c>
      <c r="N24" s="51" t="str">
        <f>IF(OR('TRI-3'!N24 ="",'TRI-3'!N24&lt;0,'TRI-3'!N24  &gt;10),"",IF((ROUND(TRUNC(('TRI-3'!N24  ),2),0))=10,"A+",IF((ROUND(TRUNC(('TRI-3'!N24  ),2),0))=9,"A-",IF((ROUND(TRUNC(('TRI-3'!N24   ),2),0))=8,"B+",IF((ROUND(TRUNC(('TRI-3'!N24 ),2),0))=7,"B-",IF((ROUND(TRUNC(('TRI-3'!N24  ),2),0))=6,"C+",IF((ROUND(TRUNC(('TRI-3'!N24  ),2),0))=5,"C-",IF((ROUND(TRUNC(('TRI-3'!N24  ),2),0))=4,"D+",IF((ROUND(TRUNC(('TRI-3'!N24 ),2),0))=3,"D-",IF((ROUND(TRUNC(('TRI-3'!N24 ),2),0))=2,"E+",IF((ROUND(TRUNC(('TRI-3'!N24  ),2),0))&lt;=1,"E-","")))))))))))</f>
        <v/>
      </c>
      <c r="O24" s="51" t="str">
        <f>IF(OR('TRI-3'!O24 ="",'TRI-3'!O24&lt;0,'TRI-3'!O24  &gt;10),"",IF((ROUND(TRUNC(('TRI-3'!O24  ),2),0))=10,"A+",IF((ROUND(TRUNC(('TRI-3'!O24  ),2),0))=9,"A-",IF((ROUND(TRUNC(('TRI-3'!O24   ),2),0))=8,"B+",IF((ROUND(TRUNC(('TRI-3'!O24 ),2),0))=7,"B-",IF((ROUND(TRUNC(('TRI-3'!O24  ),2),0))=6,"C+",IF((ROUND(TRUNC(('TRI-3'!O24  ),2),0))=5,"C-",IF((ROUND(TRUNC(('TRI-3'!O24  ),2),0))=4,"D+",IF((ROUND(TRUNC(('TRI-3'!O24 ),2),0))=3,"D-",IF((ROUND(TRUNC(('TRI-3'!O24 ),2),0))=2,"E+",IF((ROUND(TRUNC(('TRI-3'!O24  ),2),0))&lt;=1,"E-","")))))))))))</f>
        <v/>
      </c>
      <c r="P24" s="51" t="str">
        <f>IF(OR('TRI-3'!P24 ="",'TRI-3'!P24&lt;0,'TRI-3'!P24  &gt;10),"",IF((ROUND(TRUNC(('TRI-3'!P24  ),2),0))=10,"A+",IF((ROUND(TRUNC(('TRI-3'!P24  ),2),0))=9,"A-",IF((ROUND(TRUNC(('TRI-3'!P24   ),2),0))=8,"B+",IF((ROUND(TRUNC(('TRI-3'!P24 ),2),0))=7,"B-",IF((ROUND(TRUNC(('TRI-3'!P24  ),2),0))=6,"C+",IF((ROUND(TRUNC(('TRI-3'!P24  ),2),0))=5,"C-",IF((ROUND(TRUNC(('TRI-3'!P24  ),2),0))=4,"D+",IF((ROUND(TRUNC(('TRI-3'!P24 ),2),0))=3,"D-",IF((ROUND(TRUNC(('TRI-3'!P24 ),2),0))=2,"E+",IF((ROUND(TRUNC(('TRI-3'!P24  ),2),0))&lt;=1,"E-","")))))))))))</f>
        <v/>
      </c>
      <c r="Q24" s="51" t="str">
        <f>IF(OR('TRI-3'!Q24 ="",'TRI-3'!Q24&lt;0,'TRI-3'!Q24  &gt;10),"",IF((ROUND(TRUNC(('TRI-3'!Q24  ),2),0))=10,"A+",IF((ROUND(TRUNC(('TRI-3'!Q24  ),2),0))=9,"A-",IF((ROUND(TRUNC(('TRI-3'!Q24   ),2),0))=8,"B+",IF((ROUND(TRUNC(('TRI-3'!Q24 ),2),0))=7,"B-",IF((ROUND(TRUNC(('TRI-3'!Q24  ),2),0))=6,"C+",IF((ROUND(TRUNC(('TRI-3'!Q24  ),2),0))=5,"C-",IF((ROUND(TRUNC(('TRI-3'!Q24  ),2),0))=4,"D+",IF((ROUND(TRUNC(('TRI-3'!Q24 ),2),0))=3,"D-",IF((ROUND(TRUNC(('TRI-3'!Q24 ),2),0))=2,"E+",IF((ROUND(TRUNC(('TRI-3'!Q24  ),2),0))&lt;=1,"E-","")))))))))))</f>
        <v/>
      </c>
      <c r="R24" s="51" t="str">
        <f>IF(OR('TRI-3'!R24 ="",'TRI-3'!R24&lt;0,'TRI-3'!R24  &gt;10),"",IF((ROUND(TRUNC(('TRI-3'!R24  ),2),0))=10,"A+",IF((ROUND(TRUNC(('TRI-3'!R24  ),2),0))=9,"A-",IF((ROUND(TRUNC(('TRI-3'!R24   ),2),0))=8,"B+",IF((ROUND(TRUNC(('TRI-3'!R24 ),2),0))=7,"B-",IF((ROUND(TRUNC(('TRI-3'!R24  ),2),0))=6,"C+",IF((ROUND(TRUNC(('TRI-3'!R24  ),2),0))=5,"C-",IF((ROUND(TRUNC(('TRI-3'!R24  ),2),0))=4,"D+",IF((ROUND(TRUNC(('TRI-3'!R24 ),2),0))=3,"D-",IF((ROUND(TRUNC(('TRI-3'!R24 ),2),0))=2,"E+",IF((ROUND(TRUNC(('TRI-3'!R24  ),2),0))&lt;=1,"E-","")))))))))))</f>
        <v/>
      </c>
      <c r="S24" s="51" t="str">
        <f>IF(OR('TRI-3'!S24 ="",'TRI-3'!S24&lt;0,'TRI-3'!S24  &gt;10),"",IF((ROUND(TRUNC(('TRI-3'!S24  ),2),0))=10,"A+",IF((ROUND(TRUNC(('TRI-3'!S24  ),2),0))=9,"A-",IF((ROUND(TRUNC(('TRI-3'!S24   ),2),0))=8,"B+",IF((ROUND(TRUNC(('TRI-3'!S24 ),2),0))=7,"B-",IF((ROUND(TRUNC(('TRI-3'!S24  ),2),0))=6,"C+",IF((ROUND(TRUNC(('TRI-3'!S24  ),2),0))=5,"C-",IF((ROUND(TRUNC(('TRI-3'!S24  ),2),0))=4,"D+",IF((ROUND(TRUNC(('TRI-3'!S24 ),2),0))=3,"D-",IF((ROUND(TRUNC(('TRI-3'!S24 ),2),0))=2,"E+",IF((ROUND(TRUNC(('TRI-3'!S24  ),2),0))&lt;=1,"E-","")))))))))))</f>
        <v/>
      </c>
      <c r="T24" s="51" t="str">
        <f>IF(OR('TRI-3'!T24 ="",'TRI-3'!T24&lt;0,'TRI-3'!T24  &gt;10),"",IF((ROUND(TRUNC(('TRI-3'!T24  ),2),0))=10,"A+",IF((ROUND(TRUNC(('TRI-3'!T24  ),2),0))=9,"A-",IF((ROUND(TRUNC(('TRI-3'!T24   ),2),0))=8,"B+",IF((ROUND(TRUNC(('TRI-3'!T24 ),2),0))=7,"B-",IF((ROUND(TRUNC(('TRI-3'!T24  ),2),0))=6,"C+",IF((ROUND(TRUNC(('TRI-3'!T24  ),2),0))=5,"C-",IF((ROUND(TRUNC(('TRI-3'!T24  ),2),0))=4,"D+",IF((ROUND(TRUNC(('TRI-3'!T24 ),2),0))=3,"D-",IF((ROUND(TRUNC(('TRI-3'!T24 ),2),0))=2,"E+",IF((ROUND(TRUNC(('TRI-3'!T24  ),2),0))&lt;=1,"E-","")))))))))))</f>
        <v/>
      </c>
      <c r="U24" s="51" t="str">
        <f>IF(OR('TRI-3'!U24 ="",'TRI-3'!U24&lt;0,'TRI-3'!U24  &gt;10),"",IF((ROUND(TRUNC(('TRI-3'!U24  ),2),0))=10,"A+",IF((ROUND(TRUNC(('TRI-3'!U24  ),2),0))=9,"A-",IF((ROUND(TRUNC(('TRI-3'!U24   ),2),0))=8,"B+",IF((ROUND(TRUNC(('TRI-3'!U24 ),2),0))=7,"B-",IF((ROUND(TRUNC(('TRI-3'!U24  ),2),0))=6,"C+",IF((ROUND(TRUNC(('TRI-3'!U24  ),2),0))=5,"C-",IF((ROUND(TRUNC(('TRI-3'!U24  ),2),0))=4,"D+",IF((ROUND(TRUNC(('TRI-3'!U24 ),2),0))=3,"D-",IF((ROUND(TRUNC(('TRI-3'!U24 ),2),0))=2,"E+",IF((ROUND(TRUNC(('TRI-3'!U24  ),2),0))&lt;=1,"E-","")))))))))))</f>
        <v/>
      </c>
      <c r="V24" s="51" t="str">
        <f>IF(OR('TRI-3'!V24 ="",'TRI-3'!V24&lt;0,'TRI-3'!V24  &gt;10),"",IF((ROUND(TRUNC(('TRI-3'!V24  ),2),0))=10,"A+",IF((ROUND(TRUNC(('TRI-3'!V24  ),2),0))=9,"A-",IF((ROUND(TRUNC(('TRI-3'!V24   ),2),0))=8,"B+",IF((ROUND(TRUNC(('TRI-3'!V24 ),2),0))=7,"B-",IF((ROUND(TRUNC(('TRI-3'!V24  ),2),0))=6,"C+",IF((ROUND(TRUNC(('TRI-3'!V24  ),2),0))=5,"C-",IF((ROUND(TRUNC(('TRI-3'!V24  ),2),0))=4,"D+",IF((ROUND(TRUNC(('TRI-3'!V24 ),2),0))=3,"D-",IF((ROUND(TRUNC(('TRI-3'!V24 ),2),0))=2,"E+",IF((ROUND(TRUNC(('TRI-3'!V24  ),2),0))&lt;=1,"E-","")))))))))))</f>
        <v/>
      </c>
      <c r="W24" s="51" t="str">
        <f>IF(OR('TRI-3'!W24 ="",'TRI-3'!W24&lt;0,'TRI-3'!W24  &gt;10),"",IF((ROUND(TRUNC(('TRI-3'!W24  ),2),0))=10,"A+",IF((ROUND(TRUNC(('TRI-3'!W24  ),2),0))=9,"A-",IF((ROUND(TRUNC(('TRI-3'!W24   ),2),0))=8,"B+",IF((ROUND(TRUNC(('TRI-3'!W24 ),2),0))=7,"B-",IF((ROUND(TRUNC(('TRI-3'!W24  ),2),0))=6,"C+",IF((ROUND(TRUNC(('TRI-3'!W24  ),2),0))=5,"C-",IF((ROUND(TRUNC(('TRI-3'!W24  ),2),0))=4,"D+",IF((ROUND(TRUNC(('TRI-3'!W24 ),2),0))=3,"D-",IF((ROUND(TRUNC(('TRI-3'!W24 ),2),0))=2,"E+",IF((ROUND(TRUNC(('TRI-3'!W24  ),2),0))&lt;=1,"E-","")))))))))))</f>
        <v/>
      </c>
      <c r="X24" s="51" t="str">
        <f>IF(OR('TRI-3'!X24 ="",'TRI-3'!X24&lt;0,'TRI-3'!X24  &gt;10),"",IF((ROUND(TRUNC(('TRI-3'!X24  ),2),0))=10,"A+",IF((ROUND(TRUNC(('TRI-3'!X24  ),2),0))=9,"A-",IF((ROUND(TRUNC(('TRI-3'!X24   ),2),0))=8,"B+",IF((ROUND(TRUNC(('TRI-3'!X24 ),2),0))=7,"B-",IF((ROUND(TRUNC(('TRI-3'!X24  ),2),0))=6,"C+",IF((ROUND(TRUNC(('TRI-3'!X24  ),2),0))=5,"C-",IF((ROUND(TRUNC(('TRI-3'!X24  ),2),0))=4,"D+",IF((ROUND(TRUNC(('TRI-3'!X24 ),2),0))=3,"D-",IF((ROUND(TRUNC(('TRI-3'!X24 ),2),0))=2,"E+",IF((ROUND(TRUNC(('TRI-3'!X24  ),2),0))&lt;=1,"E-","")))))))))))</f>
        <v/>
      </c>
      <c r="Y24" s="51" t="str">
        <f>IF(OR('TRI-3'!Y24 ="",'TRI-3'!Y24&lt;0,'TRI-3'!Y24  &gt;10),"",IF((ROUND(TRUNC(('TRI-3'!Y24  ),2),0))=10,"A+",IF((ROUND(TRUNC(('TRI-3'!Y24  ),2),0))=9,"A-",IF((ROUND(TRUNC(('TRI-3'!Y24   ),2),0))=8,"B+",IF((ROUND(TRUNC(('TRI-3'!Y24 ),2),0))=7,"B-",IF((ROUND(TRUNC(('TRI-3'!Y24  ),2),0))=6,"C+",IF((ROUND(TRUNC(('TRI-3'!Y24  ),2),0))=5,"C-",IF((ROUND(TRUNC(('TRI-3'!Y24  ),2),0))=4,"D+",IF((ROUND(TRUNC(('TRI-3'!Y24 ),2),0))=3,"D-",IF((ROUND(TRUNC(('TRI-3'!Y24 ),2),0))=2,"E+",IF((ROUND(TRUNC(('TRI-3'!Y24  ),2),0))&lt;=1,"E-","")))))))))))</f>
        <v/>
      </c>
      <c r="Z24" s="51" t="str">
        <f>IF(OR('TRI-3'!Z24 ="",'TRI-3'!Z24&lt;0,'TRI-3'!Z24  &gt;10),"",IF((ROUND(TRUNC(('TRI-3'!Z24  ),2),0))=10,"A+",IF((ROUND(TRUNC(('TRI-3'!Z24  ),2),0))=9,"A-",IF((ROUND(TRUNC(('TRI-3'!Z24   ),2),0))=8,"B+",IF((ROUND(TRUNC(('TRI-3'!Z24 ),2),0))=7,"B-",IF((ROUND(TRUNC(('TRI-3'!Z24  ),2),0))=6,"C+",IF((ROUND(TRUNC(('TRI-3'!Z24  ),2),0))=5,"C-",IF((ROUND(TRUNC(('TRI-3'!Z24  ),2),0))=4,"D+",IF((ROUND(TRUNC(('TRI-3'!Z24 ),2),0))=3,"D-",IF((ROUND(TRUNC(('TRI-3'!Z24 ),2),0))=2,"E+",IF((ROUND(TRUNC(('TRI-3'!Z24  ),2),0))&lt;=1,"E-","")))))))))))</f>
        <v/>
      </c>
      <c r="AA24" s="51" t="str">
        <f>IF(OR('TRI-3'!AA24 ="",'TRI-3'!AA24&lt;0,'TRI-3'!AA24  &gt;10),"",IF((ROUND(TRUNC(('TRI-3'!AA24  ),2),0))=10,"A+",IF((ROUND(TRUNC(('TRI-3'!AA24  ),2),0))=9,"A-",IF((ROUND(TRUNC(('TRI-3'!AA24   ),2),0))=8,"B+",IF((ROUND(TRUNC(('TRI-3'!AA24 ),2),0))=7,"B-",IF((ROUND(TRUNC(('TRI-3'!AA24  ),2),0))=6,"C+",IF((ROUND(TRUNC(('TRI-3'!AA24  ),2),0))=5,"C-",IF((ROUND(TRUNC(('TRI-3'!AA24  ),2),0))=4,"D+",IF((ROUND(TRUNC(('TRI-3'!AA24 ),2),0))=3,"D-",IF((ROUND(TRUNC(('TRI-3'!AA24 ),2),0))=2,"E+",IF((ROUND(TRUNC(('TRI-3'!AA24  ),2),0))&lt;=1,"E-","")))))))))))</f>
        <v/>
      </c>
      <c r="AB24" s="51" t="str">
        <f>IF(OR('TRI-3'!AB24 ="",'TRI-3'!AB24&lt;0,'TRI-3'!AB24  &gt;10),"",IF((ROUND(TRUNC(('TRI-3'!AB24  ),2),0))=10,"A+",IF((ROUND(TRUNC(('TRI-3'!AB24  ),2),0))=9,"A-",IF((ROUND(TRUNC(('TRI-3'!AB24   ),2),0))=8,"B+",IF((ROUND(TRUNC(('TRI-3'!AB24 ),2),0))=7,"B-",IF((ROUND(TRUNC(('TRI-3'!AB24  ),2),0))=6,"C+",IF((ROUND(TRUNC(('TRI-3'!AB24  ),2),0))=5,"C-",IF((ROUND(TRUNC(('TRI-3'!AB24  ),2),0))=4,"D+",IF((ROUND(TRUNC(('TRI-3'!AB24 ),2),0))=3,"D-",IF((ROUND(TRUNC(('TRI-3'!AB24 ),2),0))=2,"E+",IF((ROUND(TRUNC(('TRI-3'!AB24  ),2),0))&lt;=1,"E-","")))))))))))</f>
        <v/>
      </c>
      <c r="AC24" s="51" t="str">
        <f>IF(OR('TRI-3'!AC24 ="",'TRI-3'!AC24&lt;0,'TRI-3'!AC24  &gt;10),"",IF((ROUND(TRUNC(('TRI-3'!AC24  ),2),0))=10,"A+",IF((ROUND(TRUNC(('TRI-3'!AC24  ),2),0))=9,"A-",IF((ROUND(TRUNC(('TRI-3'!AC24   ),2),0))=8,"B+",IF((ROUND(TRUNC(('TRI-3'!AC24 ),2),0))=7,"B-",IF((ROUND(TRUNC(('TRI-3'!AC24  ),2),0))=6,"C+",IF((ROUND(TRUNC(('TRI-3'!AC24  ),2),0))=5,"C-",IF((ROUND(TRUNC(('TRI-3'!AC24  ),2),0))=4,"D+",IF((ROUND(TRUNC(('TRI-3'!AC24 ),2),0))=3,"D-",IF((ROUND(TRUNC(('TRI-3'!AC24 ),2),0))=2,"E+",IF((ROUND(TRUNC(('TRI-3'!AC24  ),2),0))&lt;=1,"E-","")))))))))))</f>
        <v/>
      </c>
      <c r="AD24" s="51" t="str">
        <f>IF(OR('TRI-3'!AD24 ="",'TRI-3'!AD24&lt;0,'TRI-3'!AD24  &gt;10),"",IF((ROUND(TRUNC(('TRI-3'!AD24  ),2),0))=10,"A+",IF((ROUND(TRUNC(('TRI-3'!AD24  ),2),0))=9,"A-",IF((ROUND(TRUNC(('TRI-3'!AD24   ),2),0))=8,"B+",IF((ROUND(TRUNC(('TRI-3'!AD24 ),2),0))=7,"B-",IF((ROUND(TRUNC(('TRI-3'!AD24  ),2),0))=6,"C+",IF((ROUND(TRUNC(('TRI-3'!AD24  ),2),0))=5,"C-",IF((ROUND(TRUNC(('TRI-3'!AD24  ),2),0))=4,"D+",IF((ROUND(TRUNC(('TRI-3'!AD24 ),2),0))=3,"D-",IF((ROUND(TRUNC(('TRI-3'!AD24 ),2),0))=2,"E+",IF((ROUND(TRUNC(('TRI-3'!AD24  ),2),0))&lt;=1,"E-","")))))))))))</f>
        <v/>
      </c>
      <c r="AE24" s="51" t="str">
        <f>IF(OR('TRI-3'!AE24 ="",'TRI-3'!AE24&lt;0,'TRI-3'!AE24  &gt;10),"",IF((ROUND(TRUNC(('TRI-3'!AE24  ),2),0))=10,"A+",IF((ROUND(TRUNC(('TRI-3'!AE24  ),2),0))=9,"A-",IF((ROUND(TRUNC(('TRI-3'!AE24   ),2),0))=8,"B+",IF((ROUND(TRUNC(('TRI-3'!AE24 ),2),0))=7,"B-",IF((ROUND(TRUNC(('TRI-3'!AE24  ),2),0))=6,"C+",IF((ROUND(TRUNC(('TRI-3'!AE24  ),2),0))=5,"C-",IF((ROUND(TRUNC(('TRI-3'!AE24  ),2),0))=4,"D+",IF((ROUND(TRUNC(('TRI-3'!AE24 ),2),0))=3,"D-",IF((ROUND(TRUNC(('TRI-3'!AE24 ),2),0))=2,"E+",IF((ROUND(TRUNC(('TRI-3'!AE24  ),2),0))&lt;=1,"E-","")))))))))))</f>
        <v/>
      </c>
      <c r="AF24" s="51" t="str">
        <f>IF(OR('TRI-3'!AF24 ="",'TRI-3'!AF24&lt;0,'TRI-3'!AF24  &gt;10),"",IF((ROUND(TRUNC(('TRI-3'!AF24  ),2),0))=10,"A+",IF((ROUND(TRUNC(('TRI-3'!AF24  ),2),0))=9,"A-",IF((ROUND(TRUNC(('TRI-3'!AF24   ),2),0))=8,"B+",IF((ROUND(TRUNC(('TRI-3'!AF24 ),2),0))=7,"B-",IF((ROUND(TRUNC(('TRI-3'!AF24  ),2),0))=6,"C+",IF((ROUND(TRUNC(('TRI-3'!AF24  ),2),0))=5,"C-",IF((ROUND(TRUNC(('TRI-3'!AF24  ),2),0))=4,"D+",IF((ROUND(TRUNC(('TRI-3'!AF24 ),2),0))=3,"D-",IF((ROUND(TRUNC(('TRI-3'!AF24 ),2),0))=2,"E+",IF((ROUND(TRUNC(('TRI-3'!AF24  ),2),0))&lt;=1,"E-","")))))))))))</f>
        <v/>
      </c>
      <c r="AG24" s="51" t="str">
        <f>IF(OR('TRI-3'!AG24 ="",'TRI-3'!AG24&lt;0,'TRI-3'!AG24  &gt;10),"",IF((ROUND(TRUNC(('TRI-3'!AG24  ),2),0))=10,"A+",IF((ROUND(TRUNC(('TRI-3'!AG24  ),2),0))=9,"A-",IF((ROUND(TRUNC(('TRI-3'!AG24   ),2),0))=8,"B+",IF((ROUND(TRUNC(('TRI-3'!AG24 ),2),0))=7,"B-",IF((ROUND(TRUNC(('TRI-3'!AG24  ),2),0))=6,"C+",IF((ROUND(TRUNC(('TRI-3'!AG24  ),2),0))=5,"C-",IF((ROUND(TRUNC(('TRI-3'!AG24  ),2),0))=4,"D+",IF((ROUND(TRUNC(('TRI-3'!AG24 ),2),0))=3,"D-",IF((ROUND(TRUNC(('TRI-3'!AG24 ),2),0))=2,"E+",IF((ROUND(TRUNC(('TRI-3'!AG24  ),2),0))&lt;=1,"E-","")))))))))))</f>
        <v/>
      </c>
      <c r="AH24" s="51" t="str">
        <f>IF(OR('TRI-3'!AH24 ="",'TRI-3'!AH24&lt;0,'TRI-3'!AH24  &gt;10),"",IF((ROUND(TRUNC(('TRI-3'!AH24  ),2),0))=10,"A+",IF((ROUND(TRUNC(('TRI-3'!AH24  ),2),0))=9,"A-",IF((ROUND(TRUNC(('TRI-3'!AH24   ),2),0))=8,"B+",IF((ROUND(TRUNC(('TRI-3'!AH24 ),2),0))=7,"B-",IF((ROUND(TRUNC(('TRI-3'!AH24  ),2),0))=6,"C+",IF((ROUND(TRUNC(('TRI-3'!AH24  ),2),0))=5,"C-",IF((ROUND(TRUNC(('TRI-3'!AH24  ),2),0))=4,"D+",IF((ROUND(TRUNC(('TRI-3'!AH24 ),2),0))=3,"D-",IF((ROUND(TRUNC(('TRI-3'!AH24 ),2),0))=2,"E+",IF((ROUND(TRUNC(('TRI-3'!AH24  ),2),0))&lt;=1,"E-","")))))))))))</f>
        <v/>
      </c>
      <c r="AI24" s="51" t="str">
        <f>IF(OR('TRI-3'!AI24 ="",'TRI-3'!AI24&lt;0,'TRI-3'!AI24  &gt;10),"",IF((ROUND(TRUNC(('TRI-3'!AI24  ),2),0))=10,"A+",IF((ROUND(TRUNC(('TRI-3'!AI24  ),2),0))=9,"A-",IF((ROUND(TRUNC(('TRI-3'!AI24   ),2),0))=8,"B+",IF((ROUND(TRUNC(('TRI-3'!AI24 ),2),0))=7,"B-",IF((ROUND(TRUNC(('TRI-3'!AI24  ),2),0))=6,"C+",IF((ROUND(TRUNC(('TRI-3'!AI24  ),2),0))=5,"C-",IF((ROUND(TRUNC(('TRI-3'!AI24  ),2),0))=4,"D+",IF((ROUND(TRUNC(('TRI-3'!AI24 ),2),0))=3,"D-",IF((ROUND(TRUNC(('TRI-3'!AI24 ),2),0))=2,"E+",IF((ROUND(TRUNC(('TRI-3'!AI24  ),2),0))&lt;=1,"E-","")))))))))))</f>
        <v/>
      </c>
      <c r="AJ24" s="51" t="str">
        <f>IF(OR('TRI-3'!AJ24 ="",'TRI-3'!AJ24&lt;0,'TRI-3'!AJ24  &gt;10),"",IF((ROUND(TRUNC(('TRI-3'!AJ24  ),2),0))=10,"A+",IF((ROUND(TRUNC(('TRI-3'!AJ24  ),2),0))=9,"A-",IF((ROUND(TRUNC(('TRI-3'!AJ24   ),2),0))=8,"B+",IF((ROUND(TRUNC(('TRI-3'!AJ24 ),2),0))=7,"B-",IF((ROUND(TRUNC(('TRI-3'!AJ24  ),2),0))=6,"C+",IF((ROUND(TRUNC(('TRI-3'!AJ24  ),2),0))=5,"C-",IF((ROUND(TRUNC(('TRI-3'!AJ24  ),2),0))=4,"D+",IF((ROUND(TRUNC(('TRI-3'!AJ24 ),2),0))=3,"D-",IF((ROUND(TRUNC(('TRI-3'!AJ24 ),2),0))=2,"E+",IF((ROUND(TRUNC(('TRI-3'!AJ24  ),2),0))&lt;=1,"E-","")))))))))))</f>
        <v/>
      </c>
      <c r="AK24" s="51" t="str">
        <f>IF(OR('TRI-3'!AK24 ="",'TRI-3'!AK24&lt;0,'TRI-3'!AK24  &gt;10),"",IF((ROUND(TRUNC(('TRI-3'!AK24  ),2),0))=10,"A+",IF((ROUND(TRUNC(('TRI-3'!AK24  ),2),0))=9,"A-",IF((ROUND(TRUNC(('TRI-3'!AK24   ),2),0))=8,"B+",IF((ROUND(TRUNC(('TRI-3'!AK24 ),2),0))=7,"B-",IF((ROUND(TRUNC(('TRI-3'!AK24  ),2),0))=6,"C+",IF((ROUND(TRUNC(('TRI-3'!AK24  ),2),0))=5,"C-",IF((ROUND(TRUNC(('TRI-3'!AK24  ),2),0))=4,"D+",IF((ROUND(TRUNC(('TRI-3'!AK24 ),2),0))=3,"D-",IF((ROUND(TRUNC(('TRI-3'!AK24 ),2),0))=2,"E+",IF((ROUND(TRUNC(('TRI-3'!AK24  ),2),0))&lt;=1,"E-","")))))))))))</f>
        <v/>
      </c>
      <c r="AL24" s="51" t="str">
        <f>IF(OR('TRI-3'!AL24 ="",'TRI-3'!AL24&lt;0,'TRI-3'!AL24  &gt;10),"",IF((ROUND(TRUNC(('TRI-3'!AL24  ),2),0))=10,"A+",IF((ROUND(TRUNC(('TRI-3'!AL24  ),2),0))=9,"A-",IF((ROUND(TRUNC(('TRI-3'!AL24   ),2),0))=8,"B+",IF((ROUND(TRUNC(('TRI-3'!AL24 ),2),0))=7,"B-",IF((ROUND(TRUNC(('TRI-3'!AL24  ),2),0))=6,"C+",IF((ROUND(TRUNC(('TRI-3'!AL24  ),2),0))=5,"C-",IF((ROUND(TRUNC(('TRI-3'!AL24  ),2),0))=4,"D+",IF((ROUND(TRUNC(('TRI-3'!AL24 ),2),0))=3,"D-",IF((ROUND(TRUNC(('TRI-3'!AL24 ),2),0))=2,"E+",IF((ROUND(TRUNC(('TRI-3'!AL24  ),2),0))&lt;=1,"E-","")))))))))))</f>
        <v/>
      </c>
      <c r="AM24" s="51" t="str">
        <f>IF(OR('TRI-3'!AM24 ="",'TRI-3'!AM24&lt;0,'TRI-3'!AM24  &gt;10),"",IF((ROUND(TRUNC(('TRI-3'!AM24  ),2),0))=10,"A+",IF((ROUND(TRUNC(('TRI-3'!AM24  ),2),0))=9,"A-",IF((ROUND(TRUNC(('TRI-3'!AM24   ),2),0))=8,"B+",IF((ROUND(TRUNC(('TRI-3'!AM24 ),2),0))=7,"B-",IF((ROUND(TRUNC(('TRI-3'!AM24  ),2),0))=6,"C+",IF((ROUND(TRUNC(('TRI-3'!AM24  ),2),0))=5,"C-",IF((ROUND(TRUNC(('TRI-3'!AM24  ),2),0))=4,"D+",IF((ROUND(TRUNC(('TRI-3'!AM24 ),2),0))=3,"D-",IF((ROUND(TRUNC(('TRI-3'!AM24 ),2),0))=2,"E+",IF((ROUND(TRUNC(('TRI-3'!AM24  ),2),0))&lt;=1,"E-","")))))))))))</f>
        <v/>
      </c>
      <c r="AN24" s="51" t="str">
        <f>IF(OR('TRI-3'!AN24 ="",'TRI-3'!AN24&lt;0,'TRI-3'!AN24  &gt;10),"",IF((ROUND(TRUNC(('TRI-3'!AN24  ),2),0))=10,"A+",IF((ROUND(TRUNC(('TRI-3'!AN24  ),2),0))=9,"A-",IF((ROUND(TRUNC(('TRI-3'!AN24   ),2),0))=8,"B+",IF((ROUND(TRUNC(('TRI-3'!AN24 ),2),0))=7,"B-",IF((ROUND(TRUNC(('TRI-3'!AN24  ),2),0))=6,"C+",IF((ROUND(TRUNC(('TRI-3'!AN24  ),2),0))=5,"C-",IF((ROUND(TRUNC(('TRI-3'!AN24  ),2),0))=4,"D+",IF((ROUND(TRUNC(('TRI-3'!AN24 ),2),0))=3,"D-",IF((ROUND(TRUNC(('TRI-3'!AN24 ),2),0))=2,"E+",IF((ROUND(TRUNC(('TRI-3'!AN24  ),2),0))&lt;=1,"E-","")))))))))))</f>
        <v/>
      </c>
      <c r="AO24" s="51" t="str">
        <f>IF(OR('TRI-3'!AO24 ="",'TRI-3'!AO24&lt;0,'TRI-3'!AO24  &gt;10),"",IF((ROUND(TRUNC(('TRI-3'!AO24  ),2),0))=10,"A+",IF((ROUND(TRUNC(('TRI-3'!AO24  ),2),0))=9,"A-",IF((ROUND(TRUNC(('TRI-3'!AO24   ),2),0))=8,"B+",IF((ROUND(TRUNC(('TRI-3'!AO24 ),2),0))=7,"B-",IF((ROUND(TRUNC(('TRI-3'!AO24  ),2),0))=6,"C+",IF((ROUND(TRUNC(('TRI-3'!AO24  ),2),0))=5,"C-",IF((ROUND(TRUNC(('TRI-3'!AO24  ),2),0))=4,"D+",IF((ROUND(TRUNC(('TRI-3'!AO24 ),2),0))=3,"D-",IF((ROUND(TRUNC(('TRI-3'!AO24 ),2),0))=2,"E+",IF((ROUND(TRUNC(('TRI-3'!AO24  ),2),0))&lt;=1,"E-","")))))))))))</f>
        <v/>
      </c>
      <c r="AP24" s="51" t="str">
        <f>IF(OR('TRI-3'!AP24 ="",'TRI-3'!AP24&lt;0,'TRI-3'!AP24  &gt;10),"",IF((ROUND(TRUNC(('TRI-3'!AP24  ),2),0))=10,"A+",IF((ROUND(TRUNC(('TRI-3'!AP24  ),2),0))=9,"A-",IF((ROUND(TRUNC(('TRI-3'!AP24   ),2),0))=8,"B+",IF((ROUND(TRUNC(('TRI-3'!AP24 ),2),0))=7,"B-",IF((ROUND(TRUNC(('TRI-3'!AP24  ),2),0))=6,"C+",IF((ROUND(TRUNC(('TRI-3'!AP24  ),2),0))=5,"C-",IF((ROUND(TRUNC(('TRI-3'!AP24  ),2),0))=4,"D+",IF((ROUND(TRUNC(('TRI-3'!AP24 ),2),0))=3,"D-",IF((ROUND(TRUNC(('TRI-3'!AP24 ),2),0))=2,"E+",IF((ROUND(TRUNC(('TRI-3'!AP24  ),2),0))&lt;=1,"E-","")))))))))))</f>
        <v/>
      </c>
      <c r="AQ24" s="51" t="str">
        <f>IF(OR('TRI-3'!AQ24 ="",'TRI-3'!AQ24&lt;0,'TRI-3'!AQ24  &gt;10),"",IF((ROUND(TRUNC(('TRI-3'!AQ24  ),2),0))=10,"A+",IF((ROUND(TRUNC(('TRI-3'!AQ24  ),2),0))=9,"A-",IF((ROUND(TRUNC(('TRI-3'!AQ24   ),2),0))=8,"B+",IF((ROUND(TRUNC(('TRI-3'!AQ24 ),2),0))=7,"B-",IF((ROUND(TRUNC(('TRI-3'!AQ24  ),2),0))=6,"C+",IF((ROUND(TRUNC(('TRI-3'!AQ24  ),2),0))=5,"C-",IF((ROUND(TRUNC(('TRI-3'!AQ24  ),2),0))=4,"D+",IF((ROUND(TRUNC(('TRI-3'!AQ24 ),2),0))=3,"D-",IF((ROUND(TRUNC(('TRI-3'!AQ24 ),2),0))=2,"E+",IF((ROUND(TRUNC(('TRI-3'!AQ24  ),2),0))&lt;=1,"E-","")))))))))))</f>
        <v/>
      </c>
      <c r="AR24" s="51" t="str">
        <f>IF(OR('TRI-3'!AR24 ="",'TRI-3'!AR24&lt;0,'TRI-3'!AR24  &gt;10),"",IF((ROUND(TRUNC(('TRI-3'!AR24  ),2),0))=10,"A+",IF((ROUND(TRUNC(('TRI-3'!AR24  ),2),0))=9,"A-",IF((ROUND(TRUNC(('TRI-3'!AR24   ),2),0))=8,"B+",IF((ROUND(TRUNC(('TRI-3'!AR24 ),2),0))=7,"B-",IF((ROUND(TRUNC(('TRI-3'!AR24  ),2),0))=6,"C+",IF((ROUND(TRUNC(('TRI-3'!AR24  ),2),0))=5,"C-",IF((ROUND(TRUNC(('TRI-3'!AR24  ),2),0))=4,"D+",IF((ROUND(TRUNC(('TRI-3'!AR24 ),2),0))=3,"D-",IF((ROUND(TRUNC(('TRI-3'!AR24 ),2),0))=2,"E+",IF((ROUND(TRUNC(('TRI-3'!AR24  ),2),0))&lt;=1,"E-","")))))))))))</f>
        <v/>
      </c>
      <c r="AS24" s="51" t="str">
        <f>IF(OR('TRI-3'!AS24 ="",'TRI-3'!AS24&lt;0,'TRI-3'!AS24  &gt;10),"",IF((ROUND(TRUNC(('TRI-3'!AS24  ),2),0))=10,"A+",IF((ROUND(TRUNC(('TRI-3'!AS24  ),2),0))=9,"A-",IF((ROUND(TRUNC(('TRI-3'!AS24   ),2),0))=8,"B+",IF((ROUND(TRUNC(('TRI-3'!AS24 ),2),0))=7,"B-",IF((ROUND(TRUNC(('TRI-3'!AS24  ),2),0))=6,"C+",IF((ROUND(TRUNC(('TRI-3'!AS24  ),2),0))=5,"C-",IF((ROUND(TRUNC(('TRI-3'!AS24  ),2),0))=4,"D+",IF((ROUND(TRUNC(('TRI-3'!AS24 ),2),0))=3,"D-",IF((ROUND(TRUNC(('TRI-3'!AS24 ),2),0))=2,"E+",IF((ROUND(TRUNC(('TRI-3'!AS24  ),2),0))&lt;=1,"E-","")))))))))))</f>
        <v/>
      </c>
      <c r="AT24" s="51" t="str">
        <f>IF(OR('TRI-3'!AT24 ="",'TRI-3'!AT24&lt;0,'TRI-3'!AT24  &gt;10),"",IF((ROUND(TRUNC(('TRI-3'!AT24  ),2),0))=10,"A+",IF((ROUND(TRUNC(('TRI-3'!AT24  ),2),0))=9,"A-",IF((ROUND(TRUNC(('TRI-3'!AT24   ),2),0))=8,"B+",IF((ROUND(TRUNC(('TRI-3'!AT24 ),2),0))=7,"B-",IF((ROUND(TRUNC(('TRI-3'!AT24  ),2),0))=6,"C+",IF((ROUND(TRUNC(('TRI-3'!AT24  ),2),0))=5,"C-",IF((ROUND(TRUNC(('TRI-3'!AT24  ),2),0))=4,"D+",IF((ROUND(TRUNC(('TRI-3'!AT24 ),2),0))=3,"D-",IF((ROUND(TRUNC(('TRI-3'!AT24 ),2),0))=2,"E+",IF((ROUND(TRUNC(('TRI-3'!AT24  ),2),0))&lt;=1,"E-","")))))))))))</f>
        <v/>
      </c>
      <c r="AU24" s="51" t="str">
        <f>IF(OR('TRI-3'!AU24 ="",'TRI-3'!AU24&lt;0,'TRI-3'!AU24  &gt;10),"",IF((ROUND(TRUNC(('TRI-3'!AU24  ),2),0))=10,"A+",IF((ROUND(TRUNC(('TRI-3'!AU24  ),2),0))=9,"A-",IF((ROUND(TRUNC(('TRI-3'!AU24   ),2),0))=8,"B+",IF((ROUND(TRUNC(('TRI-3'!AU24 ),2),0))=7,"B-",IF((ROUND(TRUNC(('TRI-3'!AU24  ),2),0))=6,"C+",IF((ROUND(TRUNC(('TRI-3'!AU24  ),2),0))=5,"C-",IF((ROUND(TRUNC(('TRI-3'!AU24  ),2),0))=4,"D+",IF((ROUND(TRUNC(('TRI-3'!AU24 ),2),0))=3,"D-",IF((ROUND(TRUNC(('TRI-3'!AU24 ),2),0))=2,"E+",IF((ROUND(TRUNC(('TRI-3'!AU24  ),2),0))&lt;=1,"E-","")))))))))))</f>
        <v/>
      </c>
      <c r="AV24" s="51" t="str">
        <f>IF(OR('TRI-3'!AV24 ="",'TRI-3'!AV24&lt;0,'TRI-3'!AV24  &gt;10),"",IF((ROUND(TRUNC(('TRI-3'!AV24  ),2),0))=10,"A+",IF((ROUND(TRUNC(('TRI-3'!AV24  ),2),0))=9,"A-",IF((ROUND(TRUNC(('TRI-3'!AV24   ),2),0))=8,"B+",IF((ROUND(TRUNC(('TRI-3'!AV24 ),2),0))=7,"B-",IF((ROUND(TRUNC(('TRI-3'!AV24  ),2),0))=6,"C+",IF((ROUND(TRUNC(('TRI-3'!AV24  ),2),0))=5,"C-",IF((ROUND(TRUNC(('TRI-3'!AV24  ),2),0))=4,"D+",IF((ROUND(TRUNC(('TRI-3'!AV24 ),2),0))=3,"D-",IF((ROUND(TRUNC(('TRI-3'!AV24 ),2),0))=2,"E+",IF((ROUND(TRUNC(('TRI-3'!AV24  ),2),0))&lt;=1,"E-","")))))))))))</f>
        <v/>
      </c>
      <c r="AW24" s="51" t="str">
        <f>IF(OR('TRI-3'!AW24 ="",'TRI-3'!AW24&lt;0,'TRI-3'!AW24  &gt;10),"",IF((ROUND(TRUNC(('TRI-3'!AW24  ),2),0))=10,"A+",IF((ROUND(TRUNC(('TRI-3'!AW24  ),2),0))=9,"A-",IF((ROUND(TRUNC(('TRI-3'!AW24   ),2),0))=8,"B+",IF((ROUND(TRUNC(('TRI-3'!AW24 ),2),0))=7,"B-",IF((ROUND(TRUNC(('TRI-3'!AW24  ),2),0))=6,"C+",IF((ROUND(TRUNC(('TRI-3'!AW24  ),2),0))=5,"C-",IF((ROUND(TRUNC(('TRI-3'!AW24  ),2),0))=4,"D+",IF((ROUND(TRUNC(('TRI-3'!AW24 ),2),0))=3,"D-",IF((ROUND(TRUNC(('TRI-3'!AW24 ),2),0))=2,"E+",IF((ROUND(TRUNC(('TRI-3'!AW24  ),2),0))&lt;=1,"E-","")))))))))))</f>
        <v/>
      </c>
      <c r="AX24" s="51" t="str">
        <f>IF(OR('TRI-3'!AX24 ="",'TRI-3'!AX24&lt;0,'TRI-3'!AX24  &gt;10),"",IF((ROUND(TRUNC(('TRI-3'!AX24  ),2),0))=10,"A+",IF((ROUND(TRUNC(('TRI-3'!AX24  ),2),0))=9,"A-",IF((ROUND(TRUNC(('TRI-3'!AX24   ),2),0))=8,"B+",IF((ROUND(TRUNC(('TRI-3'!AX24 ),2),0))=7,"B-",IF((ROUND(TRUNC(('TRI-3'!AX24  ),2),0))=6,"C+",IF((ROUND(TRUNC(('TRI-3'!AX24  ),2),0))=5,"C-",IF((ROUND(TRUNC(('TRI-3'!AX24  ),2),0))=4,"D+",IF((ROUND(TRUNC(('TRI-3'!AX24 ),2),0))=3,"D-",IF((ROUND(TRUNC(('TRI-3'!AX24 ),2),0))=2,"E+",IF((ROUND(TRUNC(('TRI-3'!AX24  ),2),0))&lt;=1,"E-","")))))))))))</f>
        <v/>
      </c>
      <c r="AY24" s="51" t="str">
        <f>IF(OR('TRI-3'!AY24 ="",'TRI-3'!AY24&lt;0,'TRI-3'!AY24  &gt;10),"",IF((ROUND(TRUNC(('TRI-3'!AY24  ),2),0))=10,"A+",IF((ROUND(TRUNC(('TRI-3'!AY24  ),2),0))=9,"A-",IF((ROUND(TRUNC(('TRI-3'!AY24   ),2),0))=8,"B+",IF((ROUND(TRUNC(('TRI-3'!AY24 ),2),0))=7,"B-",IF((ROUND(TRUNC(('TRI-3'!AY24  ),2),0))=6,"C+",IF((ROUND(TRUNC(('TRI-3'!AY24  ),2),0))=5,"C-",IF((ROUND(TRUNC(('TRI-3'!AY24  ),2),0))=4,"D+",IF((ROUND(TRUNC(('TRI-3'!AY24 ),2),0))=3,"D-",IF((ROUND(TRUNC(('TRI-3'!AY24 ),2),0))=2,"E+",IF((ROUND(TRUNC(('TRI-3'!AY24  ),2),0))&lt;=1,"E-","")))))))))))</f>
        <v/>
      </c>
      <c r="AZ24" s="51" t="str">
        <f>IF(OR('TRI-3'!AZ24 ="",'TRI-3'!AZ24&lt;0,'TRI-3'!AZ24  &gt;10),"",IF((ROUND(TRUNC(('TRI-3'!AZ24  ),2),0))=10,"A+",IF((ROUND(TRUNC(('TRI-3'!AZ24  ),2),0))=9,"A-",IF((ROUND(TRUNC(('TRI-3'!AZ24   ),2),0))=8,"B+",IF((ROUND(TRUNC(('TRI-3'!AZ24 ),2),0))=7,"B-",IF((ROUND(TRUNC(('TRI-3'!AZ24  ),2),0))=6,"C+",IF((ROUND(TRUNC(('TRI-3'!AZ24  ),2),0))=5,"C-",IF((ROUND(TRUNC(('TRI-3'!AZ24  ),2),0))=4,"D+",IF((ROUND(TRUNC(('TRI-3'!AZ24 ),2),0))=3,"D-",IF((ROUND(TRUNC(('TRI-3'!AZ24 ),2),0))=2,"E+",IF((ROUND(TRUNC(('TRI-3'!AZ24  ),2),0))&lt;=1,"E-","")))))))))))</f>
        <v/>
      </c>
      <c r="BA24" s="51" t="str">
        <f>IF(OR('TRI-3'!BA24 ="",'TRI-3'!BA24&lt;0,'TRI-3'!BA24  &gt;10),"",IF((ROUND(TRUNC(('TRI-3'!BA24  ),2),0))=10,"A+",IF((ROUND(TRUNC(('TRI-3'!BA24  ),2),0))=9,"A-",IF((ROUND(TRUNC(('TRI-3'!BA24   ),2),0))=8,"B+",IF((ROUND(TRUNC(('TRI-3'!BA24 ),2),0))=7,"B-",IF((ROUND(TRUNC(('TRI-3'!BA24  ),2),0))=6,"C+",IF((ROUND(TRUNC(('TRI-3'!BA24  ),2),0))=5,"C-",IF((ROUND(TRUNC(('TRI-3'!BA24  ),2),0))=4,"D+",IF((ROUND(TRUNC(('TRI-3'!BA24 ),2),0))=3,"D-",IF((ROUND(TRUNC(('TRI-3'!BA24 ),2),0))=2,"E+",IF((ROUND(TRUNC(('TRI-3'!BA24  ),2),0))&lt;=1,"E-","")))))))))))</f>
        <v/>
      </c>
      <c r="BB24" s="51" t="str">
        <f>IF(OR('TRI-3'!BB24 ="",'TRI-3'!BB24&lt;0,'TRI-3'!BB24  &gt;10),"",IF((ROUND(TRUNC(('TRI-3'!BB24  ),2),0))=10,"A+",IF((ROUND(TRUNC(('TRI-3'!BB24  ),2),0))=9,"A-",IF((ROUND(TRUNC(('TRI-3'!BB24   ),2),0))=8,"B+",IF((ROUND(TRUNC(('TRI-3'!BB24 ),2),0))=7,"B-",IF((ROUND(TRUNC(('TRI-3'!BB24  ),2),0))=6,"C+",IF((ROUND(TRUNC(('TRI-3'!BB24  ),2),0))=5,"C-",IF((ROUND(TRUNC(('TRI-3'!BB24  ),2),0))=4,"D+",IF((ROUND(TRUNC(('TRI-3'!BB24 ),2),0))=3,"D-",IF((ROUND(TRUNC(('TRI-3'!BB24 ),2),0))=2,"E+",IF((ROUND(TRUNC(('TRI-3'!BB24  ),2),0))&lt;=1,"E-","")))))))))))</f>
        <v/>
      </c>
      <c r="BC24" s="51" t="str">
        <f>IF(OR('TRI-3'!BC24 ="",'TRI-3'!BC24&lt;0,'TRI-3'!BC24  &gt;10),"",IF((ROUND(TRUNC(('TRI-3'!BC24  ),2),0))=10,"A+",IF((ROUND(TRUNC(('TRI-3'!BC24  ),2),0))=9,"A-",IF((ROUND(TRUNC(('TRI-3'!BC24   ),2),0))=8,"B+",IF((ROUND(TRUNC(('TRI-3'!BC24 ),2),0))=7,"B-",IF((ROUND(TRUNC(('TRI-3'!BC24  ),2),0))=6,"C+",IF((ROUND(TRUNC(('TRI-3'!BC24  ),2),0))=5,"C-",IF((ROUND(TRUNC(('TRI-3'!BC24  ),2),0))=4,"D+",IF((ROUND(TRUNC(('TRI-3'!BC24 ),2),0))=3,"D-",IF((ROUND(TRUNC(('TRI-3'!BC24 ),2),0))=2,"E+",IF((ROUND(TRUNC(('TRI-3'!BC24  ),2),0))&lt;=1,"E-","")))))))))))</f>
        <v/>
      </c>
      <c r="BD24" s="51" t="str">
        <f>IF(OR('TRI-3'!BD24 ="",'TRI-3'!BD24&lt;0,'TRI-3'!BD24  &gt;10),"",IF((ROUND(TRUNC(('TRI-3'!BD24  ),2),0))=10,"A+",IF((ROUND(TRUNC(('TRI-3'!BD24  ),2),0))=9,"A-",IF((ROUND(TRUNC(('TRI-3'!BD24   ),2),0))=8,"B+",IF((ROUND(TRUNC(('TRI-3'!BD24 ),2),0))=7,"B-",IF((ROUND(TRUNC(('TRI-3'!BD24  ),2),0))=6,"C+",IF((ROUND(TRUNC(('TRI-3'!BD24  ),2),0))=5,"C-",IF((ROUND(TRUNC(('TRI-3'!BD24  ),2),0))=4,"D+",IF((ROUND(TRUNC(('TRI-3'!BD24 ),2),0))=3,"D-",IF((ROUND(TRUNC(('TRI-3'!BD24 ),2),0))=2,"E+",IF((ROUND(TRUNC(('TRI-3'!BD24  ),2),0))&lt;=1,"E-","")))))))))))</f>
        <v/>
      </c>
      <c r="BE24" s="51" t="str">
        <f>IF(OR('TRI-3'!BE24 ="",'TRI-3'!BE24&lt;0,'TRI-3'!BE24  &gt;10),"",IF((ROUND(TRUNC(('TRI-3'!BE24  ),2),0))=10,"A+",IF((ROUND(TRUNC(('TRI-3'!BE24  ),2),0))=9,"A-",IF((ROUND(TRUNC(('TRI-3'!BE24   ),2),0))=8,"B+",IF((ROUND(TRUNC(('TRI-3'!BE24 ),2),0))=7,"B-",IF((ROUND(TRUNC(('TRI-3'!BE24  ),2),0))=6,"C+",IF((ROUND(TRUNC(('TRI-3'!BE24  ),2),0))=5,"C-",IF((ROUND(TRUNC(('TRI-3'!BE24  ),2),0))=4,"D+",IF((ROUND(TRUNC(('TRI-3'!BE24 ),2),0))=3,"D-",IF((ROUND(TRUNC(('TRI-3'!BE24 ),2),0))=2,"E+",IF((ROUND(TRUNC(('TRI-3'!BE24  ),2),0))&lt;=1,"E-","")))))))))))</f>
        <v/>
      </c>
      <c r="BF24" s="51" t="str">
        <f>IF(OR('TRI-3'!BF24 ="",'TRI-3'!BF24&lt;0,'TRI-3'!BF24  &gt;10),"",IF((ROUND(TRUNC(('TRI-3'!BF24  ),2),0))=10,"A+",IF((ROUND(TRUNC(('TRI-3'!BF24  ),2),0))=9,"A-",IF((ROUND(TRUNC(('TRI-3'!BF24   ),2),0))=8,"B+",IF((ROUND(TRUNC(('TRI-3'!BF24 ),2),0))=7,"B-",IF((ROUND(TRUNC(('TRI-3'!BF24  ),2),0))=6,"C+",IF((ROUND(TRUNC(('TRI-3'!BF24  ),2),0))=5,"C-",IF((ROUND(TRUNC(('TRI-3'!BF24  ),2),0))=4,"D+",IF((ROUND(TRUNC(('TRI-3'!BF24 ),2),0))=3,"D-",IF((ROUND(TRUNC(('TRI-3'!BF24 ),2),0))=2,"E+",IF((ROUND(TRUNC(('TRI-3'!BF24  ),2),0))&lt;=1,"E-","")))))))))))</f>
        <v/>
      </c>
      <c r="BG24" s="51" t="str">
        <f>IF(OR('TRI-3'!BG24 ="",'TRI-3'!BG24&lt;0,'TRI-3'!BG24  &gt;10),"",IF((ROUND(TRUNC(('TRI-3'!BG24  ),2),0))=10,"A+",IF((ROUND(TRUNC(('TRI-3'!BG24  ),2),0))=9,"A-",IF((ROUND(TRUNC(('TRI-3'!BG24   ),2),0))=8,"B+",IF((ROUND(TRUNC(('TRI-3'!BG24 ),2),0))=7,"B-",IF((ROUND(TRUNC(('TRI-3'!BG24  ),2),0))=6,"C+",IF((ROUND(TRUNC(('TRI-3'!BG24  ),2),0))=5,"C-",IF((ROUND(TRUNC(('TRI-3'!BG24  ),2),0))=4,"D+",IF((ROUND(TRUNC(('TRI-3'!BG24 ),2),0))=3,"D-",IF((ROUND(TRUNC(('TRI-3'!BG24 ),2),0))=2,"E+",IF((ROUND(TRUNC(('TRI-3'!BG24  ),2),0))&lt;=1,"E-","")))))))))))</f>
        <v/>
      </c>
      <c r="BH24" s="51" t="str">
        <f>IF(OR('TRI-3'!BH24 ="",'TRI-3'!BH24&lt;0,'TRI-3'!BH24  &gt;10),"",IF((ROUND(TRUNC(('TRI-3'!BH24  ),2),0))=10,"A+",IF((ROUND(TRUNC(('TRI-3'!BH24  ),2),0))=9,"A-",IF((ROUND(TRUNC(('TRI-3'!BH24   ),2),0))=8,"B+",IF((ROUND(TRUNC(('TRI-3'!BH24 ),2),0))=7,"B-",IF((ROUND(TRUNC(('TRI-3'!BH24  ),2),0))=6,"C+",IF((ROUND(TRUNC(('TRI-3'!BH24  ),2),0))=5,"C-",IF((ROUND(TRUNC(('TRI-3'!BH24  ),2),0))=4,"D+",IF((ROUND(TRUNC(('TRI-3'!BH24 ),2),0))=3,"D-",IF((ROUND(TRUNC(('TRI-3'!BH24 ),2),0))=2,"E+",IF((ROUND(TRUNC(('TRI-3'!BH24  ),2),0))&lt;=1,"E-","")))))))))))</f>
        <v/>
      </c>
      <c r="BI24" s="51" t="str">
        <f>IF(OR('TRI-3'!BI24 ="",'TRI-3'!BI24&lt;0,'TRI-3'!BI24  &gt;10),"",IF((ROUND(TRUNC(('TRI-3'!BI24  ),2),0))=10,"A+",IF((ROUND(TRUNC(('TRI-3'!BI24  ),2),0))=9,"A-",IF((ROUND(TRUNC(('TRI-3'!BI24   ),2),0))=8,"B+",IF((ROUND(TRUNC(('TRI-3'!BI24 ),2),0))=7,"B-",IF((ROUND(TRUNC(('TRI-3'!BI24  ),2),0))=6,"C+",IF((ROUND(TRUNC(('TRI-3'!BI24  ),2),0))=5,"C-",IF((ROUND(TRUNC(('TRI-3'!BI24  ),2),0))=4,"D+",IF((ROUND(TRUNC(('TRI-3'!BI24 ),2),0))=3,"D-",IF((ROUND(TRUNC(('TRI-3'!BI24 ),2),0))=2,"E+",IF((ROUND(TRUNC(('TRI-3'!BI24  ),2),0))&lt;=1,"E-","")))))))))))</f>
        <v/>
      </c>
      <c r="BJ24" s="51" t="str">
        <f>IF(OR('TRI-3'!BJ24 ="",'TRI-3'!BJ24&lt;0,'TRI-3'!BJ24  &gt;10),"",IF((ROUND(TRUNC(('TRI-3'!BJ24  ),2),0))=10,"A+",IF((ROUND(TRUNC(('TRI-3'!BJ24  ),2),0))=9,"A-",IF((ROUND(TRUNC(('TRI-3'!BJ24   ),2),0))=8,"B+",IF((ROUND(TRUNC(('TRI-3'!BJ24 ),2),0))=7,"B-",IF((ROUND(TRUNC(('TRI-3'!BJ24  ),2),0))=6,"C+",IF((ROUND(TRUNC(('TRI-3'!BJ24  ),2),0))=5,"C-",IF((ROUND(TRUNC(('TRI-3'!BJ24  ),2),0))=4,"D+",IF((ROUND(TRUNC(('TRI-3'!BJ24 ),2),0))=3,"D-",IF((ROUND(TRUNC(('TRI-3'!BJ24 ),2),0))=2,"E+",IF((ROUND(TRUNC(('TRI-3'!BJ24  ),2),0))&lt;=1,"E-","")))))))))))</f>
        <v/>
      </c>
      <c r="BK24" s="51" t="str">
        <f>IF(OR('TRI-3'!BK24 ="",'TRI-3'!BK24&lt;0,'TRI-3'!BK24  &gt;10),"",IF((ROUND(TRUNC(('TRI-3'!BK24  ),2),0))=10,"A+",IF((ROUND(TRUNC(('TRI-3'!BK24  ),2),0))=9,"A-",IF((ROUND(TRUNC(('TRI-3'!BK24   ),2),0))=8,"B+",IF((ROUND(TRUNC(('TRI-3'!BK24 ),2),0))=7,"B-",IF((ROUND(TRUNC(('TRI-3'!BK24  ),2),0))=6,"C+",IF((ROUND(TRUNC(('TRI-3'!BK24  ),2),0))=5,"C-",IF((ROUND(TRUNC(('TRI-3'!BK24  ),2),0))=4,"D+",IF((ROUND(TRUNC(('TRI-3'!BK24 ),2),0))=3,"D-",IF((ROUND(TRUNC(('TRI-3'!BK24 ),2),0))=2,"E+",IF((ROUND(TRUNC(('TRI-3'!BK24  ),2),0))&lt;=1,"E-","")))))))))))</f>
        <v/>
      </c>
      <c r="BL24" s="51" t="str">
        <f>IF(OR('TRI-3'!BL24 ="",'TRI-3'!BL24&lt;0,'TRI-3'!BL24  &gt;10),"",IF((ROUND(TRUNC(('TRI-3'!BL24  ),2),0))=10,"A+",IF((ROUND(TRUNC(('TRI-3'!BL24  ),2),0))=9,"A-",IF((ROUND(TRUNC(('TRI-3'!BL24   ),2),0))=8,"B+",IF((ROUND(TRUNC(('TRI-3'!BL24 ),2),0))=7,"B-",IF((ROUND(TRUNC(('TRI-3'!BL24  ),2),0))=6,"C+",IF((ROUND(TRUNC(('TRI-3'!BL24  ),2),0))=5,"C-",IF((ROUND(TRUNC(('TRI-3'!BL24  ),2),0))=4,"D+",IF((ROUND(TRUNC(('TRI-3'!BL24 ),2),0))=3,"D-",IF((ROUND(TRUNC(('TRI-3'!BL24 ),2),0))=2,"E+",IF((ROUND(TRUNC(('TRI-3'!BL24  ),2),0))&lt;=1,"E-","")))))))))))</f>
        <v/>
      </c>
      <c r="BM24" s="51" t="str">
        <f>IF(OR('TRI-3'!BM24 ="",'TRI-3'!BM24&lt;0,'TRI-3'!BM24  &gt;10),"",IF((ROUND(TRUNC(('TRI-3'!BM24  ),2),0))=10,"A+",IF((ROUND(TRUNC(('TRI-3'!BM24  ),2),0))=9,"A-",IF((ROUND(TRUNC(('TRI-3'!BM24   ),2),0))=8,"B+",IF((ROUND(TRUNC(('TRI-3'!BM24 ),2),0))=7,"B-",IF((ROUND(TRUNC(('TRI-3'!BM24  ),2),0))=6,"C+",IF((ROUND(TRUNC(('TRI-3'!BM24  ),2),0))=5,"C-",IF((ROUND(TRUNC(('TRI-3'!BM24  ),2),0))=4,"D+",IF((ROUND(TRUNC(('TRI-3'!BM24 ),2),0))=3,"D-",IF((ROUND(TRUNC(('TRI-3'!BM24 ),2),0))=2,"E+",IF((ROUND(TRUNC(('TRI-3'!BM24  ),2),0))&lt;=1,"E-","")))))))))))</f>
        <v/>
      </c>
      <c r="BN24" s="51" t="str">
        <f>IF(OR('TRI-3'!BN24 ="",'TRI-3'!BN24&lt;0,'TRI-3'!BN24  &gt;10),"",IF((ROUND(TRUNC(('TRI-3'!BN24  ),2),0))=10,"A+",IF((ROUND(TRUNC(('TRI-3'!BN24  ),2),0))=9,"A-",IF((ROUND(TRUNC(('TRI-3'!BN24   ),2),0))=8,"B+",IF((ROUND(TRUNC(('TRI-3'!BN24 ),2),0))=7,"B-",IF((ROUND(TRUNC(('TRI-3'!BN24  ),2),0))=6,"C+",IF((ROUND(TRUNC(('TRI-3'!BN24  ),2),0))=5,"C-",IF((ROUND(TRUNC(('TRI-3'!BN24  ),2),0))=4,"D+",IF((ROUND(TRUNC(('TRI-3'!BN24 ),2),0))=3,"D-",IF((ROUND(TRUNC(('TRI-3'!BN24 ),2),0))=2,"E+",IF((ROUND(TRUNC(('TRI-3'!BN24  ),2),0))&lt;=1,"E-","")))))))))))</f>
        <v/>
      </c>
      <c r="BO24" s="51" t="str">
        <f>IF(OR('TRI-3'!BO24 ="",'TRI-3'!BO24&lt;0,'TRI-3'!BO24  &gt;10),"",IF((ROUND(TRUNC(('TRI-3'!BO24  ),2),0))=10,"A+",IF((ROUND(TRUNC(('TRI-3'!BO24  ),2),0))=9,"A-",IF((ROUND(TRUNC(('TRI-3'!BO24   ),2),0))=8,"B+",IF((ROUND(TRUNC(('TRI-3'!BO24 ),2),0))=7,"B-",IF((ROUND(TRUNC(('TRI-3'!BO24  ),2),0))=6,"C+",IF((ROUND(TRUNC(('TRI-3'!BO24  ),2),0))=5,"C-",IF((ROUND(TRUNC(('TRI-3'!BO24  ),2),0))=4,"D+",IF((ROUND(TRUNC(('TRI-3'!BO24 ),2),0))=3,"D-",IF((ROUND(TRUNC(('TRI-3'!BO24 ),2),0))=2,"E+",IF((ROUND(TRUNC(('TRI-3'!BO24  ),2),0))&lt;=1,"E-","")))))))))))</f>
        <v/>
      </c>
      <c r="BP24" s="51" t="str">
        <f>IF(OR('TRI-3'!BP24 ="",'TRI-3'!BP24&lt;0,'TRI-3'!BP24  &gt;10),"",IF((ROUND(TRUNC(('TRI-3'!BP24  ),2),0))=10,"A+",IF((ROUND(TRUNC(('TRI-3'!BP24  ),2),0))=9,"A-",IF((ROUND(TRUNC(('TRI-3'!BP24   ),2),0))=8,"B+",IF((ROUND(TRUNC(('TRI-3'!BP24 ),2),0))=7,"B-",IF((ROUND(TRUNC(('TRI-3'!BP24  ),2),0))=6,"C+",IF((ROUND(TRUNC(('TRI-3'!BP24  ),2),0))=5,"C-",IF((ROUND(TRUNC(('TRI-3'!BP24  ),2),0))=4,"D+",IF((ROUND(TRUNC(('TRI-3'!BP24 ),2),0))=3,"D-",IF((ROUND(TRUNC(('TRI-3'!BP24 ),2),0))=2,"E+",IF((ROUND(TRUNC(('TRI-3'!BP24  ),2),0))&lt;=1,"E-","")))))))))))</f>
        <v/>
      </c>
      <c r="BQ24" s="51" t="str">
        <f>IF(OR('TRI-3'!BQ24 ="",'TRI-3'!BQ24&lt;0,'TRI-3'!BQ24  &gt;10),"",IF((ROUND(TRUNC(('TRI-3'!BQ24  ),2),0))=10,"A+",IF((ROUND(TRUNC(('TRI-3'!BQ24  ),2),0))=9,"A-",IF((ROUND(TRUNC(('TRI-3'!BQ24   ),2),0))=8,"B+",IF((ROUND(TRUNC(('TRI-3'!BQ24 ),2),0))=7,"B-",IF((ROUND(TRUNC(('TRI-3'!BQ24  ),2),0))=6,"C+",IF((ROUND(TRUNC(('TRI-3'!BQ24  ),2),0))=5,"C-",IF((ROUND(TRUNC(('TRI-3'!BQ24  ),2),0))=4,"D+",IF((ROUND(TRUNC(('TRI-3'!BQ24 ),2),0))=3,"D-",IF((ROUND(TRUNC(('TRI-3'!BQ24 ),2),0))=2,"E+",IF((ROUND(TRUNC(('TRI-3'!BQ24  ),2),0))&lt;=1,"E-","")))))))))))</f>
        <v/>
      </c>
      <c r="BR24" s="51" t="str">
        <f>IF(OR('TRI-3'!BR24 ="",'TRI-3'!BR24&lt;0,'TRI-3'!BR24  &gt;10),"",IF((ROUND(TRUNC(('TRI-3'!BR24  ),2),0))=10,"A+",IF((ROUND(TRUNC(('TRI-3'!BR24  ),2),0))=9,"A-",IF((ROUND(TRUNC(('TRI-3'!BR24   ),2),0))=8,"B+",IF((ROUND(TRUNC(('TRI-3'!BR24 ),2),0))=7,"B-",IF((ROUND(TRUNC(('TRI-3'!BR24  ),2),0))=6,"C+",IF((ROUND(TRUNC(('TRI-3'!BR24  ),2),0))=5,"C-",IF((ROUND(TRUNC(('TRI-3'!BR24  ),2),0))=4,"D+",IF((ROUND(TRUNC(('TRI-3'!BR24 ),2),0))=3,"D-",IF((ROUND(TRUNC(('TRI-3'!BR24 ),2),0))=2,"E+",IF((ROUND(TRUNC(('TRI-3'!BR24  ),2),0))&lt;=1,"E-","")))))))))))</f>
        <v/>
      </c>
      <c r="BS24" s="51" t="str">
        <f>IF(OR('TRI-3'!BS24 ="",'TRI-3'!BS24&lt;0,'TRI-3'!BS24  &gt;10),"",IF((ROUND(TRUNC(('TRI-3'!BS24  ),2),0))=10,"A+",IF((ROUND(TRUNC(('TRI-3'!BS24  ),2),0))=9,"A-",IF((ROUND(TRUNC(('TRI-3'!BS24   ),2),0))=8,"B+",IF((ROUND(TRUNC(('TRI-3'!BS24 ),2),0))=7,"B-",IF((ROUND(TRUNC(('TRI-3'!BS24  ),2),0))=6,"C+",IF((ROUND(TRUNC(('TRI-3'!BS24  ),2),0))=5,"C-",IF((ROUND(TRUNC(('TRI-3'!BS24  ),2),0))=4,"D+",IF((ROUND(TRUNC(('TRI-3'!BS24 ),2),0))=3,"D-",IF((ROUND(TRUNC(('TRI-3'!BS24 ),2),0))=2,"E+",IF((ROUND(TRUNC(('TRI-3'!BS24  ),2),0))&lt;=1,"E-","")))))))))))</f>
        <v/>
      </c>
      <c r="BT24" s="51" t="str">
        <f>IF(OR('TRI-3'!BT24 ="",'TRI-3'!BT24&lt;0,'TRI-3'!BT24  &gt;10),"",IF((ROUND(TRUNC(('TRI-3'!BT24  ),2),0))=10,"A+",IF((ROUND(TRUNC(('TRI-3'!BT24  ),2),0))=9,"A-",IF((ROUND(TRUNC(('TRI-3'!BT24   ),2),0))=8,"B+",IF((ROUND(TRUNC(('TRI-3'!BT24 ),2),0))=7,"B-",IF((ROUND(TRUNC(('TRI-3'!BT24  ),2),0))=6,"C+",IF((ROUND(TRUNC(('TRI-3'!BT24  ),2),0))=5,"C-",IF((ROUND(TRUNC(('TRI-3'!BT24  ),2),0))=4,"D+",IF((ROUND(TRUNC(('TRI-3'!BT24 ),2),0))=3,"D-",IF((ROUND(TRUNC(('TRI-3'!BT24 ),2),0))=2,"E+",IF((ROUND(TRUNC(('TRI-3'!BT24  ),2),0))&lt;=1,"E-","")))))))))))</f>
        <v/>
      </c>
      <c r="BU24" s="51" t="str">
        <f>IF(OR('TRI-3'!BU24 ="",'TRI-3'!BU24&lt;0,'TRI-3'!BU24  &gt;10),"",IF((ROUND(TRUNC(('TRI-3'!BU24  ),2),0))=10,"A+",IF((ROUND(TRUNC(('TRI-3'!BU24  ),2),0))=9,"A-",IF((ROUND(TRUNC(('TRI-3'!BU24   ),2),0))=8,"B+",IF((ROUND(TRUNC(('TRI-3'!BU24 ),2),0))=7,"B-",IF((ROUND(TRUNC(('TRI-3'!BU24  ),2),0))=6,"C+",IF((ROUND(TRUNC(('TRI-3'!BU24  ),2),0))=5,"C-",IF((ROUND(TRUNC(('TRI-3'!BU24  ),2),0))=4,"D+",IF((ROUND(TRUNC(('TRI-3'!BU24 ),2),0))=3,"D-",IF((ROUND(TRUNC(('TRI-3'!BU24 ),2),0))=2,"E+",IF((ROUND(TRUNC(('TRI-3'!BU24  ),2),0))&lt;=1,"E-","")))))))))))</f>
        <v/>
      </c>
      <c r="BV24" s="51" t="str">
        <f>IF(OR('TRI-3'!BV24 ="",'TRI-3'!BV24&lt;0,'TRI-3'!BV24  &gt;10),"",IF((ROUND(TRUNC(('TRI-3'!BV24  ),2),0))=10,"A+",IF((ROUND(TRUNC(('TRI-3'!BV24  ),2),0))=9,"A-",IF((ROUND(TRUNC(('TRI-3'!BV24   ),2),0))=8,"B+",IF((ROUND(TRUNC(('TRI-3'!BV24 ),2),0))=7,"B-",IF((ROUND(TRUNC(('TRI-3'!BV24  ),2),0))=6,"C+",IF((ROUND(TRUNC(('TRI-3'!BV24  ),2),0))=5,"C-",IF((ROUND(TRUNC(('TRI-3'!BV24  ),2),0))=4,"D+",IF((ROUND(TRUNC(('TRI-3'!BV24 ),2),0))=3,"D-",IF((ROUND(TRUNC(('TRI-3'!BV24 ),2),0))=2,"E+",IF((ROUND(TRUNC(('TRI-3'!BV24  ),2),0))&lt;=1,"E-","")))))))))))</f>
        <v/>
      </c>
      <c r="BW24" s="51" t="str">
        <f>IF(OR('TRI-3'!BW24 ="",'TRI-3'!BW24&lt;0,'TRI-3'!BW24  &gt;10),"",IF((ROUND(TRUNC(('TRI-3'!BW24  ),2),0))=10,"A+",IF((ROUND(TRUNC(('TRI-3'!BW24  ),2),0))=9,"A-",IF((ROUND(TRUNC(('TRI-3'!BW24   ),2),0))=8,"B+",IF((ROUND(TRUNC(('TRI-3'!BW24 ),2),0))=7,"B-",IF((ROUND(TRUNC(('TRI-3'!BW24  ),2),0))=6,"C+",IF((ROUND(TRUNC(('TRI-3'!BW24  ),2),0))=5,"C-",IF((ROUND(TRUNC(('TRI-3'!BW24  ),2),0))=4,"D+",IF((ROUND(TRUNC(('TRI-3'!BW24 ),2),0))=3,"D-",IF((ROUND(TRUNC(('TRI-3'!BW24 ),2),0))=2,"E+",IF((ROUND(TRUNC(('TRI-3'!BW24  ),2),0))&lt;=1,"E-","")))))))))))</f>
        <v/>
      </c>
      <c r="BX24" s="51" t="str">
        <f>IF(OR('TRI-3'!BX24 ="",'TRI-3'!BX24&lt;0,'TRI-3'!BX24  &gt;10),"",IF((ROUND(TRUNC(('TRI-3'!BX24  ),2),0))=10,"A+",IF((ROUND(TRUNC(('TRI-3'!BX24  ),2),0))=9,"A-",IF((ROUND(TRUNC(('TRI-3'!BX24   ),2),0))=8,"B+",IF((ROUND(TRUNC(('TRI-3'!BX24 ),2),0))=7,"B-",IF((ROUND(TRUNC(('TRI-3'!BX24  ),2),0))=6,"C+",IF((ROUND(TRUNC(('TRI-3'!BX24  ),2),0))=5,"C-",IF((ROUND(TRUNC(('TRI-3'!BX24  ),2),0))=4,"D+",IF((ROUND(TRUNC(('TRI-3'!BX24 ),2),0))=3,"D-",IF((ROUND(TRUNC(('TRI-3'!BX24 ),2),0))=2,"E+",IF((ROUND(TRUNC(('TRI-3'!BX24  ),2),0))&lt;=1,"E-","")))))))))))</f>
        <v/>
      </c>
      <c r="BY24" s="51" t="str">
        <f>IF(OR('TRI-3'!BY24 ="",'TRI-3'!BY24&lt;0,'TRI-3'!BY24  &gt;10),"",IF((ROUND(TRUNC(('TRI-3'!BY24  ),2),0))=10,"A+",IF((ROUND(TRUNC(('TRI-3'!BY24  ),2),0))=9,"A-",IF((ROUND(TRUNC(('TRI-3'!BY24   ),2),0))=8,"B+",IF((ROUND(TRUNC(('TRI-3'!BY24 ),2),0))=7,"B-",IF((ROUND(TRUNC(('TRI-3'!BY24  ),2),0))=6,"C+",IF((ROUND(TRUNC(('TRI-3'!BY24  ),2),0))=5,"C-",IF((ROUND(TRUNC(('TRI-3'!BY24  ),2),0))=4,"D+",IF((ROUND(TRUNC(('TRI-3'!BY24 ),2),0))=3,"D-",IF((ROUND(TRUNC(('TRI-3'!BY24 ),2),0))=2,"E+",IF((ROUND(TRUNC(('TRI-3'!BY24  ),2),0))&lt;=1,"E-","")))))))))))</f>
        <v/>
      </c>
      <c r="BZ24" s="51" t="str">
        <f>IF(OR('TRI-3'!BZ24 ="",'TRI-3'!BZ24&lt;0,'TRI-3'!BZ24  &gt;10),"",IF((ROUND(TRUNC(('TRI-3'!BZ24  ),2),0))=10,"A+",IF((ROUND(TRUNC(('TRI-3'!BZ24  ),2),0))=9,"A-",IF((ROUND(TRUNC(('TRI-3'!BZ24   ),2),0))=8,"B+",IF((ROUND(TRUNC(('TRI-3'!BZ24 ),2),0))=7,"B-",IF((ROUND(TRUNC(('TRI-3'!BZ24  ),2),0))=6,"C+",IF((ROUND(TRUNC(('TRI-3'!BZ24  ),2),0))=5,"C-",IF((ROUND(TRUNC(('TRI-3'!BZ24  ),2),0))=4,"D+",IF((ROUND(TRUNC(('TRI-3'!BZ24 ),2),0))=3,"D-",IF((ROUND(TRUNC(('TRI-3'!BZ24 ),2),0))=2,"E+",IF((ROUND(TRUNC(('TRI-3'!BZ24  ),2),0))&lt;=1,"E-","")))))))))))</f>
        <v/>
      </c>
      <c r="CA24" s="51" t="str">
        <f>IF(OR('TRI-3'!CA24 ="",'TRI-3'!CA24&lt;0,'TRI-3'!CA24  &gt;10),"",IF((ROUND(TRUNC(('TRI-3'!CA24  ),2),0))=10,"A+",IF((ROUND(TRUNC(('TRI-3'!CA24  ),2),0))=9,"A-",IF((ROUND(TRUNC(('TRI-3'!CA24   ),2),0))=8,"B+",IF((ROUND(TRUNC(('TRI-3'!CA24 ),2),0))=7,"B-",IF((ROUND(TRUNC(('TRI-3'!CA24  ),2),0))=6,"C+",IF((ROUND(TRUNC(('TRI-3'!CA24  ),2),0))=5,"C-",IF((ROUND(TRUNC(('TRI-3'!CA24  ),2),0))=4,"D+",IF((ROUND(TRUNC(('TRI-3'!CA24 ),2),0))=3,"D-",IF((ROUND(TRUNC(('TRI-3'!CA24 ),2),0))=2,"E+",IF((ROUND(TRUNC(('TRI-3'!CA24  ),2),0))&lt;=1,"E-","")))))))))))</f>
        <v/>
      </c>
      <c r="CB24" s="51" t="str">
        <f>IF(OR('TRI-3'!CB24 ="",'TRI-3'!CB24&lt;0,'TRI-3'!CB24  &gt;10),"",IF((ROUND(TRUNC(('TRI-3'!CB24  ),2),0))=10,"A+",IF((ROUND(TRUNC(('TRI-3'!CB24  ),2),0))=9,"A-",IF((ROUND(TRUNC(('TRI-3'!CB24   ),2),0))=8,"B+",IF((ROUND(TRUNC(('TRI-3'!CB24 ),2),0))=7,"B-",IF((ROUND(TRUNC(('TRI-3'!CB24  ),2),0))=6,"C+",IF((ROUND(TRUNC(('TRI-3'!CB24  ),2),0))=5,"C-",IF((ROUND(TRUNC(('TRI-3'!CB24  ),2),0))=4,"D+",IF((ROUND(TRUNC(('TRI-3'!CB24 ),2),0))=3,"D-",IF((ROUND(TRUNC(('TRI-3'!CB24 ),2),0))=2,"E+",IF((ROUND(TRUNC(('TRI-3'!CB24  ),2),0))&lt;=1,"E-","")))))))))))</f>
        <v/>
      </c>
      <c r="CC24" s="51" t="str">
        <f>IF(OR('TRI-3'!CC24 ="",'TRI-3'!CC24&lt;0,'TRI-3'!CC24  &gt;10),"",IF((ROUND(TRUNC(('TRI-3'!CC24  ),2),0))=10,"A+",IF((ROUND(TRUNC(('TRI-3'!CC24  ),2),0))=9,"A-",IF((ROUND(TRUNC(('TRI-3'!CC24   ),2),0))=8,"B+",IF((ROUND(TRUNC(('TRI-3'!CC24 ),2),0))=7,"B-",IF((ROUND(TRUNC(('TRI-3'!CC24  ),2),0))=6,"C+",IF((ROUND(TRUNC(('TRI-3'!CC24  ),2),0))=5,"C-",IF((ROUND(TRUNC(('TRI-3'!CC24  ),2),0))=4,"D+",IF((ROUND(TRUNC(('TRI-3'!CC24 ),2),0))=3,"D-",IF((ROUND(TRUNC(('TRI-3'!CC24 ),2),0))=2,"E+",IF((ROUND(TRUNC(('TRI-3'!CC24  ),2),0))&lt;=1,"E-","")))))))))))</f>
        <v/>
      </c>
      <c r="CD24" s="51" t="str">
        <f>IF(OR('TRI-3'!CD24 ="",'TRI-3'!CD24&lt;0,'TRI-3'!CD24  &gt;10),"",IF((ROUND(TRUNC(('TRI-3'!CD24  ),2),0))=10,"A+",IF((ROUND(TRUNC(('TRI-3'!CD24  ),2),0))=9,"A-",IF((ROUND(TRUNC(('TRI-3'!CD24   ),2),0))=8,"B+",IF((ROUND(TRUNC(('TRI-3'!CD24 ),2),0))=7,"B-",IF((ROUND(TRUNC(('TRI-3'!CD24  ),2),0))=6,"C+",IF((ROUND(TRUNC(('TRI-3'!CD24  ),2),0))=5,"C-",IF((ROUND(TRUNC(('TRI-3'!CD24  ),2),0))=4,"D+",IF((ROUND(TRUNC(('TRI-3'!CD24 ),2),0))=3,"D-",IF((ROUND(TRUNC(('TRI-3'!CD24 ),2),0))=2,"E+",IF((ROUND(TRUNC(('TRI-3'!CD24  ),2),0))&lt;=1,"E-","")))))))))))</f>
        <v/>
      </c>
      <c r="CE24" s="51" t="str">
        <f>IF(OR('TRI-3'!CE24 ="",'TRI-3'!CE24&lt;0,'TRI-3'!CE24  &gt;10),"",IF((ROUND(TRUNC(('TRI-3'!CE24  ),2),0))=10,"A+",IF((ROUND(TRUNC(('TRI-3'!CE24  ),2),0))=9,"A-",IF((ROUND(TRUNC(('TRI-3'!CE24   ),2),0))=8,"B+",IF((ROUND(TRUNC(('TRI-3'!CE24 ),2),0))=7,"B-",IF((ROUND(TRUNC(('TRI-3'!CE24  ),2),0))=6,"C+",IF((ROUND(TRUNC(('TRI-3'!CE24  ),2),0))=5,"C-",IF((ROUND(TRUNC(('TRI-3'!CE24  ),2),0))=4,"D+",IF((ROUND(TRUNC(('TRI-3'!CE24 ),2),0))=3,"D-",IF((ROUND(TRUNC(('TRI-3'!CE24 ),2),0))=2,"E+",IF((ROUND(TRUNC(('TRI-3'!CE24  ),2),0))&lt;=1,"E-","")))))))))))</f>
        <v/>
      </c>
      <c r="CF24" s="51" t="str">
        <f>IF(OR('TRI-3'!CF24 ="",'TRI-3'!CF24&lt;0,'TRI-3'!CF24  &gt;10),"",IF((ROUND(TRUNC(('TRI-3'!CF24  ),2),0))=10,"A+",IF((ROUND(TRUNC(('TRI-3'!CF24  ),2),0))=9,"A-",IF((ROUND(TRUNC(('TRI-3'!CF24   ),2),0))=8,"B+",IF((ROUND(TRUNC(('TRI-3'!CF24 ),2),0))=7,"B-",IF((ROUND(TRUNC(('TRI-3'!CF24  ),2),0))=6,"C+",IF((ROUND(TRUNC(('TRI-3'!CF24  ),2),0))=5,"C-",IF((ROUND(TRUNC(('TRI-3'!CF24  ),2),0))=4,"D+",IF((ROUND(TRUNC(('TRI-3'!CF24 ),2),0))=3,"D-",IF((ROUND(TRUNC(('TRI-3'!CF24 ),2),0))=2,"E+",IF((ROUND(TRUNC(('TRI-3'!CF24  ),2),0))&lt;=1,"E-","")))))))))))</f>
        <v/>
      </c>
      <c r="CG24" s="51" t="str">
        <f>IF(OR('TRI-3'!CG24 ="",'TRI-3'!CG24&lt;0,'TRI-3'!CG24  &gt;10),"",IF((ROUND(TRUNC(('TRI-3'!CG24  ),2),0))=10,"A+",IF((ROUND(TRUNC(('TRI-3'!CG24  ),2),0))=9,"A-",IF((ROUND(TRUNC(('TRI-3'!CG24   ),2),0))=8,"B+",IF((ROUND(TRUNC(('TRI-3'!CG24 ),2),0))=7,"B-",IF((ROUND(TRUNC(('TRI-3'!CG24  ),2),0))=6,"C+",IF((ROUND(TRUNC(('TRI-3'!CG24  ),2),0))=5,"C-",IF((ROUND(TRUNC(('TRI-3'!CG24  ),2),0))=4,"D+",IF((ROUND(TRUNC(('TRI-3'!CG24 ),2),0))=3,"D-",IF((ROUND(TRUNC(('TRI-3'!CG24 ),2),0))=2,"E+",IF((ROUND(TRUNC(('TRI-3'!CG24  ),2),0))&lt;=1,"E-","")))))))))))</f>
        <v/>
      </c>
      <c r="CH24" s="51" t="str">
        <f>IF(OR('TRI-3'!CH24 ="",'TRI-3'!CH24&lt;0,'TRI-3'!CH24  &gt;10),"",IF((ROUND(TRUNC(('TRI-3'!CH24  ),2),0))=10,"A+",IF((ROUND(TRUNC(('TRI-3'!CH24  ),2),0))=9,"A-",IF((ROUND(TRUNC(('TRI-3'!CH24   ),2),0))=8,"B+",IF((ROUND(TRUNC(('TRI-3'!CH24 ),2),0))=7,"B-",IF((ROUND(TRUNC(('TRI-3'!CH24  ),2),0))=6,"C+",IF((ROUND(TRUNC(('TRI-3'!CH24  ),2),0))=5,"C-",IF((ROUND(TRUNC(('TRI-3'!CH24  ),2),0))=4,"D+",IF((ROUND(TRUNC(('TRI-3'!CH24 ),2),0))=3,"D-",IF((ROUND(TRUNC(('TRI-3'!CH24 ),2),0))=2,"E+",IF((ROUND(TRUNC(('TRI-3'!CH24  ),2),0))&lt;=1,"E-","")))))))))))</f>
        <v/>
      </c>
      <c r="CI24" s="51" t="str">
        <f>IF(OR('TRI-3'!CI24 ="",'TRI-3'!CI24&lt;0,'TRI-3'!CI24  &gt;10),"",IF((ROUND(TRUNC(('TRI-3'!CI24  ),2),0))=10,"A+",IF((ROUND(TRUNC(('TRI-3'!CI24  ),2),0))=9,"A-",IF((ROUND(TRUNC(('TRI-3'!CI24   ),2),0))=8,"B+",IF((ROUND(TRUNC(('TRI-3'!CI24 ),2),0))=7,"B-",IF((ROUND(TRUNC(('TRI-3'!CI24  ),2),0))=6,"C+",IF((ROUND(TRUNC(('TRI-3'!CI24  ),2),0))=5,"C-",IF((ROUND(TRUNC(('TRI-3'!CI24  ),2),0))=4,"D+",IF((ROUND(TRUNC(('TRI-3'!CI24 ),2),0))=3,"D-",IF((ROUND(TRUNC(('TRI-3'!CI24 ),2),0))=2,"E+",IF((ROUND(TRUNC(('TRI-3'!CI24  ),2),0))&lt;=1,"E-","")))))))))))</f>
        <v/>
      </c>
      <c r="CJ24" s="51" t="str">
        <f>IF(OR('TRI-3'!CJ24 ="",'TRI-3'!CJ24&lt;0,'TRI-3'!CJ24  &gt;10),"",IF((ROUND(TRUNC(('TRI-3'!CJ24  ),2),0))=10,"A+",IF((ROUND(TRUNC(('TRI-3'!CJ24  ),2),0))=9,"A-",IF((ROUND(TRUNC(('TRI-3'!CJ24   ),2),0))=8,"B+",IF((ROUND(TRUNC(('TRI-3'!CJ24 ),2),0))=7,"B-",IF((ROUND(TRUNC(('TRI-3'!CJ24  ),2),0))=6,"C+",IF((ROUND(TRUNC(('TRI-3'!CJ24  ),2),0))=5,"C-",IF((ROUND(TRUNC(('TRI-3'!CJ24  ),2),0))=4,"D+",IF((ROUND(TRUNC(('TRI-3'!CJ24 ),2),0))=3,"D-",IF((ROUND(TRUNC(('TRI-3'!CJ24 ),2),0))=2,"E+",IF((ROUND(TRUNC(('TRI-3'!CJ24  ),2),0))&lt;=1,"E-","")))))))))))</f>
        <v/>
      </c>
      <c r="CK24" s="51" t="str">
        <f>IF(OR('TRI-3'!CK24 ="",'TRI-3'!CK24&lt;0,'TRI-3'!CK24  &gt;10),"",IF((ROUND(TRUNC(('TRI-3'!CK24  ),2),0))=10,"A+",IF((ROUND(TRUNC(('TRI-3'!CK24  ),2),0))=9,"A-",IF((ROUND(TRUNC(('TRI-3'!CK24   ),2),0))=8,"B+",IF((ROUND(TRUNC(('TRI-3'!CK24 ),2),0))=7,"B-",IF((ROUND(TRUNC(('TRI-3'!CK24  ),2),0))=6,"C+",IF((ROUND(TRUNC(('TRI-3'!CK24  ),2),0))=5,"C-",IF((ROUND(TRUNC(('TRI-3'!CK24  ),2),0))=4,"D+",IF((ROUND(TRUNC(('TRI-3'!CK24 ),2),0))=3,"D-",IF((ROUND(TRUNC(('TRI-3'!CK24 ),2),0))=2,"E+",IF((ROUND(TRUNC(('TRI-3'!CK24  ),2),0))&lt;=1,"E-","")))))))))))</f>
        <v/>
      </c>
      <c r="CL24" s="51" t="str">
        <f>IF(OR('TRI-3'!CL24 ="",'TRI-3'!CL24&lt;0,'TRI-3'!CL24  &gt;10),"",IF((ROUND(TRUNC(('TRI-3'!CL24  ),2),0))=10,"A+",IF((ROUND(TRUNC(('TRI-3'!CL24  ),2),0))=9,"A-",IF((ROUND(TRUNC(('TRI-3'!CL24   ),2),0))=8,"B+",IF((ROUND(TRUNC(('TRI-3'!CL24 ),2),0))=7,"B-",IF((ROUND(TRUNC(('TRI-3'!CL24  ),2),0))=6,"C+",IF((ROUND(TRUNC(('TRI-3'!CL24  ),2),0))=5,"C-",IF((ROUND(TRUNC(('TRI-3'!CL24  ),2),0))=4,"D+",IF((ROUND(TRUNC(('TRI-3'!CL24 ),2),0))=3,"D-",IF((ROUND(TRUNC(('TRI-3'!CL24 ),2),0))=2,"E+",IF((ROUND(TRUNC(('TRI-3'!CL24  ),2),0))&lt;=1,"E-","")))))))))))</f>
        <v/>
      </c>
      <c r="CM24" s="51" t="str">
        <f>IF(OR('TRI-3'!CM24 ="",'TRI-3'!CM24&lt;0,'TRI-3'!CM24  &gt;10),"",IF((ROUND(TRUNC(('TRI-3'!CM24  ),2),0))=10,"A+",IF((ROUND(TRUNC(('TRI-3'!CM24  ),2),0))=9,"A-",IF((ROUND(TRUNC(('TRI-3'!CM24   ),2),0))=8,"B+",IF((ROUND(TRUNC(('TRI-3'!CM24 ),2),0))=7,"B-",IF((ROUND(TRUNC(('TRI-3'!CM24  ),2),0))=6,"C+",IF((ROUND(TRUNC(('TRI-3'!CM24  ),2),0))=5,"C-",IF((ROUND(TRUNC(('TRI-3'!CM24  ),2),0))=4,"D+",IF((ROUND(TRUNC(('TRI-3'!CM24 ),2),0))=3,"D-",IF((ROUND(TRUNC(('TRI-3'!CM24 ),2),0))=2,"E+",IF((ROUND(TRUNC(('TRI-3'!CM24  ),2),0))&lt;=1,"E-","")))))))))))</f>
        <v/>
      </c>
      <c r="CN24" s="51" t="str">
        <f>IF(OR('TRI-3'!CN24 ="",'TRI-3'!CN24&lt;0,'TRI-3'!CN24  &gt;10),"",IF((ROUND(TRUNC(('TRI-3'!CN24  ),2),0))=10,"A+",IF((ROUND(TRUNC(('TRI-3'!CN24  ),2),0))=9,"A-",IF((ROUND(TRUNC(('TRI-3'!CN24   ),2),0))=8,"B+",IF((ROUND(TRUNC(('TRI-3'!CN24 ),2),0))=7,"B-",IF((ROUND(TRUNC(('TRI-3'!CN24  ),2),0))=6,"C+",IF((ROUND(TRUNC(('TRI-3'!CN24  ),2),0))=5,"C-",IF((ROUND(TRUNC(('TRI-3'!CN24  ),2),0))=4,"D+",IF((ROUND(TRUNC(('TRI-3'!CN24 ),2),0))=3,"D-",IF((ROUND(TRUNC(('TRI-3'!CN24 ),2),0))=2,"E+",IF((ROUND(TRUNC(('TRI-3'!CN24  ),2),0))&lt;=1,"E-","")))))))))))</f>
        <v/>
      </c>
      <c r="CO24" s="51" t="str">
        <f>IF(OR('TRI-3'!CO24 ="",'TRI-3'!CO24&lt;0,'TRI-3'!CO24  &gt;10),"",IF((ROUND(TRUNC(('TRI-3'!CO24  ),2),0))=10,"A+",IF((ROUND(TRUNC(('TRI-3'!CO24  ),2),0))=9,"A-",IF((ROUND(TRUNC(('TRI-3'!CO24   ),2),0))=8,"B+",IF((ROUND(TRUNC(('TRI-3'!CO24 ),2),0))=7,"B-",IF((ROUND(TRUNC(('TRI-3'!CO24  ),2),0))=6,"C+",IF((ROUND(TRUNC(('TRI-3'!CO24  ),2),0))=5,"C-",IF((ROUND(TRUNC(('TRI-3'!CO24  ),2),0))=4,"D+",IF((ROUND(TRUNC(('TRI-3'!CO24 ),2),0))=3,"D-",IF((ROUND(TRUNC(('TRI-3'!CO24 ),2),0))=2,"E+",IF((ROUND(TRUNC(('TRI-3'!CO24  ),2),0))&lt;=1,"E-","")))))))))))</f>
        <v/>
      </c>
      <c r="CP24" s="51" t="str">
        <f>IF(OR('TRI-3'!CP24 ="",'TRI-3'!CP24&lt;0,'TRI-3'!CP24  &gt;10),"",IF((ROUND(TRUNC(('TRI-3'!CP24  ),2),0))=10,"A+",IF((ROUND(TRUNC(('TRI-3'!CP24  ),2),0))=9,"A-",IF((ROUND(TRUNC(('TRI-3'!CP24   ),2),0))=8,"B+",IF((ROUND(TRUNC(('TRI-3'!CP24 ),2),0))=7,"B-",IF((ROUND(TRUNC(('TRI-3'!CP24  ),2),0))=6,"C+",IF((ROUND(TRUNC(('TRI-3'!CP24  ),2),0))=5,"C-",IF((ROUND(TRUNC(('TRI-3'!CP24  ),2),0))=4,"D+",IF((ROUND(TRUNC(('TRI-3'!CP24 ),2),0))=3,"D-",IF((ROUND(TRUNC(('TRI-3'!CP24 ),2),0))=2,"E+",IF((ROUND(TRUNC(('TRI-3'!CP24  ),2),0))&lt;=1,"E-","")))))))))))</f>
        <v/>
      </c>
      <c r="CQ24" s="51" t="str">
        <f>IF(OR('TRI-3'!CQ24 ="",'TRI-3'!CQ24&lt;0,'TRI-3'!CQ24  &gt;10),"",IF((ROUND(TRUNC(('TRI-3'!CQ24  ),2),0))=10,"A+",IF((ROUND(TRUNC(('TRI-3'!CQ24  ),2),0))=9,"A-",IF((ROUND(TRUNC(('TRI-3'!CQ24   ),2),0))=8,"B+",IF((ROUND(TRUNC(('TRI-3'!CQ24 ),2),0))=7,"B-",IF((ROUND(TRUNC(('TRI-3'!CQ24  ),2),0))=6,"C+",IF((ROUND(TRUNC(('TRI-3'!CQ24  ),2),0))=5,"C-",IF((ROUND(TRUNC(('TRI-3'!CQ24  ),2),0))=4,"D+",IF((ROUND(TRUNC(('TRI-3'!CQ24 ),2),0))=3,"D-",IF((ROUND(TRUNC(('TRI-3'!CQ24 ),2),0))=2,"E+",IF((ROUND(TRUNC(('TRI-3'!CQ24  ),2),0))&lt;=1,"E-","")))))))))))</f>
        <v/>
      </c>
      <c r="CR24" s="51" t="str">
        <f>IF(OR('TRI-3'!CR24 ="",'TRI-3'!CR24&lt;0,'TRI-3'!CR24  &gt;10),"",IF((ROUND(TRUNC(('TRI-3'!CR24  ),2),0))=10,"A+",IF((ROUND(TRUNC(('TRI-3'!CR24  ),2),0))=9,"A-",IF((ROUND(TRUNC(('TRI-3'!CR24   ),2),0))=8,"B+",IF((ROUND(TRUNC(('TRI-3'!CR24 ),2),0))=7,"B-",IF((ROUND(TRUNC(('TRI-3'!CR24  ),2),0))=6,"C+",IF((ROUND(TRUNC(('TRI-3'!CR24  ),2),0))=5,"C-",IF((ROUND(TRUNC(('TRI-3'!CR24  ),2),0))=4,"D+",IF((ROUND(TRUNC(('TRI-3'!CR24 ),2),0))=3,"D-",IF((ROUND(TRUNC(('TRI-3'!CR24 ),2),0))=2,"E+",IF((ROUND(TRUNC(('TRI-3'!CR24  ),2),0))&lt;=1,"E-","")))))))))))</f>
        <v/>
      </c>
      <c r="CS24" s="51" t="str">
        <f>IF(OR('TRI-3'!CS24 ="",'TRI-3'!CS24&lt;0,'TRI-3'!CS24  &gt;10),"",IF((ROUND(TRUNC(('TRI-3'!CS24  ),2),0))=10,"A+",IF((ROUND(TRUNC(('TRI-3'!CS24  ),2),0))=9,"A-",IF((ROUND(TRUNC(('TRI-3'!CS24   ),2),0))=8,"B+",IF((ROUND(TRUNC(('TRI-3'!CS24 ),2),0))=7,"B-",IF((ROUND(TRUNC(('TRI-3'!CS24  ),2),0))=6,"C+",IF((ROUND(TRUNC(('TRI-3'!CS24  ),2),0))=5,"C-",IF((ROUND(TRUNC(('TRI-3'!CS24  ),2),0))=4,"D+",IF((ROUND(TRUNC(('TRI-3'!CS24 ),2),0))=3,"D-",IF((ROUND(TRUNC(('TRI-3'!CS24 ),2),0))=2,"E+",IF((ROUND(TRUNC(('TRI-3'!CS24  ),2),0))&lt;=1,"E-","")))))))))))</f>
        <v/>
      </c>
      <c r="CT24" s="51" t="str">
        <f>IF(OR('TRI-3'!CT24 ="",'TRI-3'!CT24&lt;0,'TRI-3'!CT24  &gt;10),"",IF((ROUND(TRUNC(('TRI-3'!CT24  ),2),0))=10,"A+",IF((ROUND(TRUNC(('TRI-3'!CT24  ),2),0))=9,"A-",IF((ROUND(TRUNC(('TRI-3'!CT24   ),2),0))=8,"B+",IF((ROUND(TRUNC(('TRI-3'!CT24 ),2),0))=7,"B-",IF((ROUND(TRUNC(('TRI-3'!CT24  ),2),0))=6,"C+",IF((ROUND(TRUNC(('TRI-3'!CT24  ),2),0))=5,"C-",IF((ROUND(TRUNC(('TRI-3'!CT24  ),2),0))=4,"D+",IF((ROUND(TRUNC(('TRI-3'!CT24 ),2),0))=3,"D-",IF((ROUND(TRUNC(('TRI-3'!CT24 ),2),0))=2,"E+",IF((ROUND(TRUNC(('TRI-3'!CT24  ),2),0))&lt;=1,"E-","")))))))))))</f>
        <v/>
      </c>
      <c r="CU24" s="51" t="str">
        <f>IF(OR('TRI-3'!CU24 ="",'TRI-3'!CU24&lt;0,'TRI-3'!CU24  &gt;10),"",IF((ROUND(TRUNC(('TRI-3'!CU24  ),2),0))=10,"A+",IF((ROUND(TRUNC(('TRI-3'!CU24  ),2),0))=9,"A-",IF((ROUND(TRUNC(('TRI-3'!CU24   ),2),0))=8,"B+",IF((ROUND(TRUNC(('TRI-3'!CU24 ),2),0))=7,"B-",IF((ROUND(TRUNC(('TRI-3'!CU24  ),2),0))=6,"C+",IF((ROUND(TRUNC(('TRI-3'!CU24  ),2),0))=5,"C-",IF((ROUND(TRUNC(('TRI-3'!CU24  ),2),0))=4,"D+",IF((ROUND(TRUNC(('TRI-3'!CU24 ),2),0))=3,"D-",IF((ROUND(TRUNC(('TRI-3'!CU24 ),2),0))=2,"E+",IF((ROUND(TRUNC(('TRI-3'!CU24  ),2),0))&lt;=1,"E-","")))))))))))</f>
        <v/>
      </c>
      <c r="CV24" s="51" t="str">
        <f>IF(OR('TRI-3'!CV24 ="",'TRI-3'!CV24&lt;0,'TRI-3'!CV24  &gt;10),"",IF((ROUND(TRUNC(('TRI-3'!CV24  ),2),0))=10,"A+",IF((ROUND(TRUNC(('TRI-3'!CV24  ),2),0))=9,"A-",IF((ROUND(TRUNC(('TRI-3'!CV24   ),2),0))=8,"B+",IF((ROUND(TRUNC(('TRI-3'!CV24 ),2),0))=7,"B-",IF((ROUND(TRUNC(('TRI-3'!CV24  ),2),0))=6,"C+",IF((ROUND(TRUNC(('TRI-3'!CV24  ),2),0))=5,"C-",IF((ROUND(TRUNC(('TRI-3'!CV24  ),2),0))=4,"D+",IF((ROUND(TRUNC(('TRI-3'!CV24 ),2),0))=3,"D-",IF((ROUND(TRUNC(('TRI-3'!CV24 ),2),0))=2,"E+",IF((ROUND(TRUNC(('TRI-3'!CV24  ),2),0))&lt;=1,"E-","")))))))))))</f>
        <v/>
      </c>
      <c r="CW24" s="51" t="str">
        <f>IF(OR('TRI-3'!CW24 ="",'TRI-3'!CW24&lt;0,'TRI-3'!CW24  &gt;10),"",IF((ROUND(TRUNC(('TRI-3'!CW24  ),2),0))=10,"A+",IF((ROUND(TRUNC(('TRI-3'!CW24  ),2),0))=9,"A-",IF((ROUND(TRUNC(('TRI-3'!CW24   ),2),0))=8,"B+",IF((ROUND(TRUNC(('TRI-3'!CW24 ),2),0))=7,"B-",IF((ROUND(TRUNC(('TRI-3'!CW24  ),2),0))=6,"C+",IF((ROUND(TRUNC(('TRI-3'!CW24  ),2),0))=5,"C-",IF((ROUND(TRUNC(('TRI-3'!CW24  ),2),0))=4,"D+",IF((ROUND(TRUNC(('TRI-3'!CW24 ),2),0))=3,"D-",IF((ROUND(TRUNC(('TRI-3'!CW24 ),2),0))=2,"E+",IF((ROUND(TRUNC(('TRI-3'!CW24  ),2),0))&lt;=1,"E-","")))))))))))</f>
        <v/>
      </c>
      <c r="CX24" s="51" t="str">
        <f>IF(OR('TRI-3'!CX24 ="",'TRI-3'!CX24&lt;0,'TRI-3'!CX24  &gt;10),"",IF((ROUND(TRUNC(('TRI-3'!CX24  ),2),0))=10,"A+",IF((ROUND(TRUNC(('TRI-3'!CX24  ),2),0))=9,"A-",IF((ROUND(TRUNC(('TRI-3'!CX24   ),2),0))=8,"B+",IF((ROUND(TRUNC(('TRI-3'!CX24 ),2),0))=7,"B-",IF((ROUND(TRUNC(('TRI-3'!CX24  ),2),0))=6,"C+",IF((ROUND(TRUNC(('TRI-3'!CX24  ),2),0))=5,"C-",IF((ROUND(TRUNC(('TRI-3'!CX24  ),2),0))=4,"D+",IF((ROUND(TRUNC(('TRI-3'!CX24 ),2),0))=3,"D-",IF((ROUND(TRUNC(('TRI-3'!CX24 ),2),0))=2,"E+",IF((ROUND(TRUNC(('TRI-3'!CX24  ),2),0))&lt;=1,"E-","")))))))))))</f>
        <v/>
      </c>
      <c r="CY24" s="51" t="str">
        <f>IF(OR('TRI-3'!CY24 ="",'TRI-3'!CY24&lt;0,'TRI-3'!CY24  &gt;10),"",IF((ROUND(TRUNC(('TRI-3'!CY24  ),2),0))=10,"A+",IF((ROUND(TRUNC(('TRI-3'!CY24  ),2),0))=9,"A-",IF((ROUND(TRUNC(('TRI-3'!CY24   ),2),0))=8,"B+",IF((ROUND(TRUNC(('TRI-3'!CY24 ),2),0))=7,"B-",IF((ROUND(TRUNC(('TRI-3'!CY24  ),2),0))=6,"C+",IF((ROUND(TRUNC(('TRI-3'!CY24  ),2),0))=5,"C-",IF((ROUND(TRUNC(('TRI-3'!CY24  ),2),0))=4,"D+",IF((ROUND(TRUNC(('TRI-3'!CY24 ),2),0))=3,"D-",IF((ROUND(TRUNC(('TRI-3'!CY24 ),2),0))=2,"E+",IF((ROUND(TRUNC(('TRI-3'!CY24  ),2),0))&lt;=1,"E-","")))))))))))</f>
        <v/>
      </c>
      <c r="CZ24" s="51" t="str">
        <f>IF(OR('TRI-3'!CZ24 ="",'TRI-3'!CZ24&lt;0,'TRI-3'!CZ24  &gt;10),"",IF((ROUND(TRUNC(('TRI-3'!CZ24  ),2),0))=10,"A+",IF((ROUND(TRUNC(('TRI-3'!CZ24  ),2),0))=9,"A-",IF((ROUND(TRUNC(('TRI-3'!CZ24   ),2),0))=8,"B+",IF((ROUND(TRUNC(('TRI-3'!CZ24 ),2),0))=7,"B-",IF((ROUND(TRUNC(('TRI-3'!CZ24  ),2),0))=6,"C+",IF((ROUND(TRUNC(('TRI-3'!CZ24  ),2),0))=5,"C-",IF((ROUND(TRUNC(('TRI-3'!CZ24  ),2),0))=4,"D+",IF((ROUND(TRUNC(('TRI-3'!CZ24 ),2),0))=3,"D-",IF((ROUND(TRUNC(('TRI-3'!CZ24 ),2),0))=2,"E+",IF((ROUND(TRUNC(('TRI-3'!CZ24  ),2),0))&lt;=1,"E-","")))))))))))</f>
        <v/>
      </c>
      <c r="DA24" s="51" t="str">
        <f>IF(OR('TRI-3'!DA24 ="",'TRI-3'!DA24&lt;0,'TRI-3'!DA24  &gt;10),"",IF((ROUND(TRUNC(('TRI-3'!DA24  ),2),0))=10,"A+",IF((ROUND(TRUNC(('TRI-3'!DA24  ),2),0))=9,"A-",IF((ROUND(TRUNC(('TRI-3'!DA24   ),2),0))=8,"B+",IF((ROUND(TRUNC(('TRI-3'!DA24 ),2),0))=7,"B-",IF((ROUND(TRUNC(('TRI-3'!DA24  ),2),0))=6,"C+",IF((ROUND(TRUNC(('TRI-3'!DA24  ),2),0))=5,"C-",IF((ROUND(TRUNC(('TRI-3'!DA24  ),2),0))=4,"D+",IF((ROUND(TRUNC(('TRI-3'!DA24 ),2),0))=3,"D-",IF((ROUND(TRUNC(('TRI-3'!DA24 ),2),0))=2,"E+",IF((ROUND(TRUNC(('TRI-3'!DA24  ),2),0))&lt;=1,"E-","")))))))))))</f>
        <v/>
      </c>
      <c r="DB24" s="51" t="str">
        <f>IF(OR('TRI-3'!DB24 ="",'TRI-3'!DB24&lt;0,'TRI-3'!DB24  &gt;10),"",IF((ROUND(TRUNC(('TRI-3'!DB24  ),2),0))=10,"A+",IF((ROUND(TRUNC(('TRI-3'!DB24  ),2),0))=9,"A-",IF((ROUND(TRUNC(('TRI-3'!DB24   ),2),0))=8,"B+",IF((ROUND(TRUNC(('TRI-3'!DB24 ),2),0))=7,"B-",IF((ROUND(TRUNC(('TRI-3'!DB24  ),2),0))=6,"C+",IF((ROUND(TRUNC(('TRI-3'!DB24  ),2),0))=5,"C-",IF((ROUND(TRUNC(('TRI-3'!DB24  ),2),0))=4,"D+",IF((ROUND(TRUNC(('TRI-3'!DB24 ),2),0))=3,"D-",IF((ROUND(TRUNC(('TRI-3'!DB24 ),2),0))=2,"E+",IF((ROUND(TRUNC(('TRI-3'!DB24  ),2),0))&lt;=1,"E-","")))))))))))</f>
        <v/>
      </c>
      <c r="DC24" s="51" t="str">
        <f>IF(OR('TRI-3'!DC24 ="",'TRI-3'!DC24&lt;0,'TRI-3'!DC24  &gt;10),"",IF((ROUND(TRUNC(('TRI-3'!DC24  ),2),0))=10,"A+",IF((ROUND(TRUNC(('TRI-3'!DC24  ),2),0))=9,"A-",IF((ROUND(TRUNC(('TRI-3'!DC24   ),2),0))=8,"B+",IF((ROUND(TRUNC(('TRI-3'!DC24 ),2),0))=7,"B-",IF((ROUND(TRUNC(('TRI-3'!DC24  ),2),0))=6,"C+",IF((ROUND(TRUNC(('TRI-3'!DC24  ),2),0))=5,"C-",IF((ROUND(TRUNC(('TRI-3'!DC24  ),2),0))=4,"D+",IF((ROUND(TRUNC(('TRI-3'!DC24 ),2),0))=3,"D-",IF((ROUND(TRUNC(('TRI-3'!DC24 ),2),0))=2,"E+",IF((ROUND(TRUNC(('TRI-3'!DC24  ),2),0))&lt;=1,"E-","")))))))))))</f>
        <v/>
      </c>
      <c r="DD24" s="51" t="str">
        <f>IF(OR('TRI-3'!DD24 ="",'TRI-3'!DD24&lt;0,'TRI-3'!DD24  &gt;10),"",IF((ROUND(TRUNC(('TRI-3'!DD24  ),2),0))=10,"A+",IF((ROUND(TRUNC(('TRI-3'!DD24  ),2),0))=9,"A-",IF((ROUND(TRUNC(('TRI-3'!DD24   ),2),0))=8,"B+",IF((ROUND(TRUNC(('TRI-3'!DD24 ),2),0))=7,"B-",IF((ROUND(TRUNC(('TRI-3'!DD24  ),2),0))=6,"C+",IF((ROUND(TRUNC(('TRI-3'!DD24  ),2),0))=5,"C-",IF((ROUND(TRUNC(('TRI-3'!DD24  ),2),0))=4,"D+",IF((ROUND(TRUNC(('TRI-3'!DD24 ),2),0))=3,"D-",IF((ROUND(TRUNC(('TRI-3'!DD24 ),2),0))=2,"E+",IF((ROUND(TRUNC(('TRI-3'!DD24  ),2),0))&lt;=1,"E-","")))))))))))</f>
        <v/>
      </c>
      <c r="DE24" s="51" t="str">
        <f>IF(OR('TRI-3'!DE24 ="",'TRI-3'!DE24&lt;0,'TRI-3'!DE24  &gt;10),"",IF((ROUND(TRUNC(('TRI-3'!DE24  ),2),0))=10,"A+",IF((ROUND(TRUNC(('TRI-3'!DE24  ),2),0))=9,"A-",IF((ROUND(TRUNC(('TRI-3'!DE24   ),2),0))=8,"B+",IF((ROUND(TRUNC(('TRI-3'!DE24 ),2),0))=7,"B-",IF((ROUND(TRUNC(('TRI-3'!DE24  ),2),0))=6,"C+",IF((ROUND(TRUNC(('TRI-3'!DE24  ),2),0))=5,"C-",IF((ROUND(TRUNC(('TRI-3'!DE24  ),2),0))=4,"D+",IF((ROUND(TRUNC(('TRI-3'!DE24 ),2),0))=3,"D-",IF((ROUND(TRUNC(('TRI-3'!DE24 ),2),0))=2,"E+",IF((ROUND(TRUNC(('TRI-3'!DE24  ),2),0))&lt;=1,"E-","")))))))))))</f>
        <v/>
      </c>
      <c r="DF24" s="51" t="str">
        <f>IF(OR('TRI-3'!DF24 ="",'TRI-3'!DF24&lt;0,'TRI-3'!DF24  &gt;10),"",IF((ROUND(TRUNC(('TRI-3'!DF24  ),2),0))=10,"A+",IF((ROUND(TRUNC(('TRI-3'!DF24  ),2),0))=9,"A-",IF((ROUND(TRUNC(('TRI-3'!DF24   ),2),0))=8,"B+",IF((ROUND(TRUNC(('TRI-3'!DF24 ),2),0))=7,"B-",IF((ROUND(TRUNC(('TRI-3'!DF24  ),2),0))=6,"C+",IF((ROUND(TRUNC(('TRI-3'!DF24  ),2),0))=5,"C-",IF((ROUND(TRUNC(('TRI-3'!DF24  ),2),0))=4,"D+",IF((ROUND(TRUNC(('TRI-3'!DF24 ),2),0))=3,"D-",IF((ROUND(TRUNC(('TRI-3'!DF24 ),2),0))=2,"E+",IF((ROUND(TRUNC(('TRI-3'!DF24  ),2),0))&lt;=1,"E-","")))))))))))</f>
        <v/>
      </c>
      <c r="DG24" s="51" t="str">
        <f>IF(OR('TRI-3'!DG24 ="",'TRI-3'!DG24&lt;0,'TRI-3'!DG24  &gt;10),"",IF((ROUND(TRUNC(('TRI-3'!DG24  ),2),0))=10,"A+",IF((ROUND(TRUNC(('TRI-3'!DG24  ),2),0))=9,"A-",IF((ROUND(TRUNC(('TRI-3'!DG24   ),2),0))=8,"B+",IF((ROUND(TRUNC(('TRI-3'!DG24 ),2),0))=7,"B-",IF((ROUND(TRUNC(('TRI-3'!DG24  ),2),0))=6,"C+",IF((ROUND(TRUNC(('TRI-3'!DG24  ),2),0))=5,"C-",IF((ROUND(TRUNC(('TRI-3'!DG24  ),2),0))=4,"D+",IF((ROUND(TRUNC(('TRI-3'!DG24 ),2),0))=3,"D-",IF((ROUND(TRUNC(('TRI-3'!DG24 ),2),0))=2,"E+",IF((ROUND(TRUNC(('TRI-3'!DG24  ),2),0))&lt;=1,"E-","")))))))))))</f>
        <v/>
      </c>
      <c r="DH24" s="51" t="str">
        <f>IF(OR('TRI-3'!DH24 ="",'TRI-3'!DH24&lt;0,'TRI-3'!DH24  &gt;10),"",IF((ROUND(TRUNC(('TRI-3'!DH24  ),2),0))=10,"A+",IF((ROUND(TRUNC(('TRI-3'!DH24  ),2),0))=9,"A-",IF((ROUND(TRUNC(('TRI-3'!DH24   ),2),0))=8,"B+",IF((ROUND(TRUNC(('TRI-3'!DH24 ),2),0))=7,"B-",IF((ROUND(TRUNC(('TRI-3'!DH24  ),2),0))=6,"C+",IF((ROUND(TRUNC(('TRI-3'!DH24  ),2),0))=5,"C-",IF((ROUND(TRUNC(('TRI-3'!DH24  ),2),0))=4,"D+",IF((ROUND(TRUNC(('TRI-3'!DH24 ),2),0))=3,"D-",IF((ROUND(TRUNC(('TRI-3'!DH24 ),2),0))=2,"E+",IF((ROUND(TRUNC(('TRI-3'!DH24  ),2),0))&lt;=1,"E-","")))))))))))</f>
        <v/>
      </c>
      <c r="DI24" s="51" t="str">
        <f>IF(OR('TRI-3'!DI24 ="",'TRI-3'!DI24&lt;0,'TRI-3'!DI24  &gt;10),"",IF((ROUND(TRUNC(('TRI-3'!DI24  ),2),0))=10,"A+",IF((ROUND(TRUNC(('TRI-3'!DI24  ),2),0))=9,"A-",IF((ROUND(TRUNC(('TRI-3'!DI24   ),2),0))=8,"B+",IF((ROUND(TRUNC(('TRI-3'!DI24 ),2),0))=7,"B-",IF((ROUND(TRUNC(('TRI-3'!DI24  ),2),0))=6,"C+",IF((ROUND(TRUNC(('TRI-3'!DI24  ),2),0))=5,"C-",IF((ROUND(TRUNC(('TRI-3'!DI24  ),2),0))=4,"D+",IF((ROUND(TRUNC(('TRI-3'!DI24 ),2),0))=3,"D-",IF((ROUND(TRUNC(('TRI-3'!DI24 ),2),0))=2,"E+",IF((ROUND(TRUNC(('TRI-3'!DI24  ),2),0))&lt;=1,"E-","")))))))))))</f>
        <v/>
      </c>
      <c r="DJ24" s="51" t="str">
        <f>IF(OR('TRI-3'!DJ24 ="",'TRI-3'!DJ24&lt;0,'TRI-3'!DJ24  &gt;10),"",IF((ROUND(TRUNC(('TRI-3'!DJ24  ),2),0))=10,"A+",IF((ROUND(TRUNC(('TRI-3'!DJ24  ),2),0))=9,"A-",IF((ROUND(TRUNC(('TRI-3'!DJ24   ),2),0))=8,"B+",IF((ROUND(TRUNC(('TRI-3'!DJ24 ),2),0))=7,"B-",IF((ROUND(TRUNC(('TRI-3'!DJ24  ),2),0))=6,"C+",IF((ROUND(TRUNC(('TRI-3'!DJ24  ),2),0))=5,"C-",IF((ROUND(TRUNC(('TRI-3'!DJ24  ),2),0))=4,"D+",IF((ROUND(TRUNC(('TRI-3'!DJ24 ),2),0))=3,"D-",IF((ROUND(TRUNC(('TRI-3'!DJ24 ),2),0))=2,"E+",IF((ROUND(TRUNC(('TRI-3'!DJ24  ),2),0))&lt;=1,"E-","")))))))))))</f>
        <v/>
      </c>
      <c r="DK24" s="51" t="str">
        <f>IF(OR('TRI-3'!DK24 ="",'TRI-3'!DK24&lt;0,'TRI-3'!DK24  &gt;10),"",IF((ROUND(TRUNC(('TRI-3'!DK24  ),2),0))=10,"A+",IF((ROUND(TRUNC(('TRI-3'!DK24  ),2),0))=9,"A-",IF((ROUND(TRUNC(('TRI-3'!DK24   ),2),0))=8,"B+",IF((ROUND(TRUNC(('TRI-3'!DK24 ),2),0))=7,"B-",IF((ROUND(TRUNC(('TRI-3'!DK24  ),2),0))=6,"C+",IF((ROUND(TRUNC(('TRI-3'!DK24  ),2),0))=5,"C-",IF((ROUND(TRUNC(('TRI-3'!DK24  ),2),0))=4,"D+",IF((ROUND(TRUNC(('TRI-3'!DK24 ),2),0))=3,"D-",IF((ROUND(TRUNC(('TRI-3'!DK24 ),2),0))=2,"E+",IF((ROUND(TRUNC(('TRI-3'!DK24  ),2),0))&lt;=1,"E-","")))))))))))</f>
        <v/>
      </c>
      <c r="DL24" s="51" t="str">
        <f>IF(OR('TRI-3'!DL24 ="",'TRI-3'!DL24&lt;0,'TRI-3'!DL24  &gt;10),"",IF((ROUND(TRUNC(('TRI-3'!DL24  ),2),0))=10,"A+",IF((ROUND(TRUNC(('TRI-3'!DL24  ),2),0))=9,"A-",IF((ROUND(TRUNC(('TRI-3'!DL24   ),2),0))=8,"B+",IF((ROUND(TRUNC(('TRI-3'!DL24 ),2),0))=7,"B-",IF((ROUND(TRUNC(('TRI-3'!DL24  ),2),0))=6,"C+",IF((ROUND(TRUNC(('TRI-3'!DL24  ),2),0))=5,"C-",IF((ROUND(TRUNC(('TRI-3'!DL24  ),2),0))=4,"D+",IF((ROUND(TRUNC(('TRI-3'!DL24 ),2),0))=3,"D-",IF((ROUND(TRUNC(('TRI-3'!DL24 ),2),0))=2,"E+",IF((ROUND(TRUNC(('TRI-3'!DL24  ),2),0))&lt;=1,"E-","")))))))))))</f>
        <v/>
      </c>
      <c r="DM24" s="51" t="str">
        <f>IF(OR('TRI-3'!DM24 ="",'TRI-3'!DM24&lt;0,'TRI-3'!DM24  &gt;10),"",IF((ROUND(TRUNC(('TRI-3'!DM24  ),2),0))=10,"A+",IF((ROUND(TRUNC(('TRI-3'!DM24  ),2),0))=9,"A-",IF((ROUND(TRUNC(('TRI-3'!DM24   ),2),0))=8,"B+",IF((ROUND(TRUNC(('TRI-3'!DM24 ),2),0))=7,"B-",IF((ROUND(TRUNC(('TRI-3'!DM24  ),2),0))=6,"C+",IF((ROUND(TRUNC(('TRI-3'!DM24  ),2),0))=5,"C-",IF((ROUND(TRUNC(('TRI-3'!DM24  ),2),0))=4,"D+",IF((ROUND(TRUNC(('TRI-3'!DM24 ),2),0))=3,"D-",IF((ROUND(TRUNC(('TRI-3'!DM24 ),2),0))=2,"E+",IF((ROUND(TRUNC(('TRI-3'!DM24  ),2),0))&lt;=1,"E-","")))))))))))</f>
        <v/>
      </c>
      <c r="DN24" s="51" t="str">
        <f>IF(OR('TRI-3'!DN24 ="",'TRI-3'!DN24&lt;0,'TRI-3'!DN24  &gt;10),"",IF((ROUND(TRUNC(('TRI-3'!DN24  ),2),0))=10,"A+",IF((ROUND(TRUNC(('TRI-3'!DN24  ),2),0))=9,"A-",IF((ROUND(TRUNC(('TRI-3'!DN24   ),2),0))=8,"B+",IF((ROUND(TRUNC(('TRI-3'!DN24 ),2),0))=7,"B-",IF((ROUND(TRUNC(('TRI-3'!DN24  ),2),0))=6,"C+",IF((ROUND(TRUNC(('TRI-3'!DN24  ),2),0))=5,"C-",IF((ROUND(TRUNC(('TRI-3'!DN24  ),2),0))=4,"D+",IF((ROUND(TRUNC(('TRI-3'!DN24 ),2),0))=3,"D-",IF((ROUND(TRUNC(('TRI-3'!DN24 ),2),0))=2,"E+",IF((ROUND(TRUNC(('TRI-3'!DN24  ),2),0))&lt;=1,"E-","")))))))))))</f>
        <v/>
      </c>
      <c r="DO24" s="51" t="str">
        <f>IF(OR('TRI-3'!DO24 ="",'TRI-3'!DO24&lt;0,'TRI-3'!DO24  &gt;10),"",IF((ROUND(TRUNC(('TRI-3'!DO24  ),2),0))=10,"A+",IF((ROUND(TRUNC(('TRI-3'!DO24  ),2),0))=9,"A-",IF((ROUND(TRUNC(('TRI-3'!DO24   ),2),0))=8,"B+",IF((ROUND(TRUNC(('TRI-3'!DO24 ),2),0))=7,"B-",IF((ROUND(TRUNC(('TRI-3'!DO24  ),2),0))=6,"C+",IF((ROUND(TRUNC(('TRI-3'!DO24  ),2),0))=5,"C-",IF((ROUND(TRUNC(('TRI-3'!DO24  ),2),0))=4,"D+",IF((ROUND(TRUNC(('TRI-3'!DO24 ),2),0))=3,"D-",IF((ROUND(TRUNC(('TRI-3'!DO24 ),2),0))=2,"E+",IF((ROUND(TRUNC(('TRI-3'!DO24  ),2),0))&lt;=1,"E-","")))))))))))</f>
        <v/>
      </c>
      <c r="DP24" s="51" t="str">
        <f>IF(OR('TRI-3'!DP24 ="",'TRI-3'!DP24&lt;0,'TRI-3'!DP24  &gt;10),"",IF((ROUND(TRUNC(('TRI-3'!DP24  ),2),0))=10,"A+",IF((ROUND(TRUNC(('TRI-3'!DP24  ),2),0))=9,"A-",IF((ROUND(TRUNC(('TRI-3'!DP24   ),2),0))=8,"B+",IF((ROUND(TRUNC(('TRI-3'!DP24 ),2),0))=7,"B-",IF((ROUND(TRUNC(('TRI-3'!DP24  ),2),0))=6,"C+",IF((ROUND(TRUNC(('TRI-3'!DP24  ),2),0))=5,"C-",IF((ROUND(TRUNC(('TRI-3'!DP24  ),2),0))=4,"D+",IF((ROUND(TRUNC(('TRI-3'!DP24 ),2),0))=3,"D-",IF((ROUND(TRUNC(('TRI-3'!DP24 ),2),0))=2,"E+",IF((ROUND(TRUNC(('TRI-3'!DP24  ),2),0))&lt;=1,"E-","")))))))))))</f>
        <v/>
      </c>
      <c r="DQ24" s="51" t="str">
        <f>IF(OR('TRI-3'!DQ24 ="",'TRI-3'!DQ24&lt;0,'TRI-3'!DQ24  &gt;10),"",IF((ROUND(TRUNC(('TRI-3'!DQ24  ),2),0))=10,"A+",IF((ROUND(TRUNC(('TRI-3'!DQ24  ),2),0))=9,"A-",IF((ROUND(TRUNC(('TRI-3'!DQ24   ),2),0))=8,"B+",IF((ROUND(TRUNC(('TRI-3'!DQ24 ),2),0))=7,"B-",IF((ROUND(TRUNC(('TRI-3'!DQ24  ),2),0))=6,"C+",IF((ROUND(TRUNC(('TRI-3'!DQ24  ),2),0))=5,"C-",IF((ROUND(TRUNC(('TRI-3'!DQ24  ),2),0))=4,"D+",IF((ROUND(TRUNC(('TRI-3'!DQ24 ),2),0))=3,"D-",IF((ROUND(TRUNC(('TRI-3'!DQ24 ),2),0))=2,"E+",IF((ROUND(TRUNC(('TRI-3'!DQ24  ),2),0))&lt;=1,"E-","")))))))))))</f>
        <v/>
      </c>
      <c r="DR24" s="51" t="str">
        <f>IF(OR('TRI-3'!DR24 ="",'TRI-3'!DR24&lt;0,'TRI-3'!DR24  &gt;10),"",IF((ROUND(TRUNC(('TRI-3'!DR24  ),2),0))=10,"A+",IF((ROUND(TRUNC(('TRI-3'!DR24  ),2),0))=9,"A-",IF((ROUND(TRUNC(('TRI-3'!DR24   ),2),0))=8,"B+",IF((ROUND(TRUNC(('TRI-3'!DR24 ),2),0))=7,"B-",IF((ROUND(TRUNC(('TRI-3'!DR24  ),2),0))=6,"C+",IF((ROUND(TRUNC(('TRI-3'!DR24  ),2),0))=5,"C-",IF((ROUND(TRUNC(('TRI-3'!DR24  ),2),0))=4,"D+",IF((ROUND(TRUNC(('TRI-3'!DR24 ),2),0))=3,"D-",IF((ROUND(TRUNC(('TRI-3'!DR24 ),2),0))=2,"E+",IF((ROUND(TRUNC(('TRI-3'!DR24  ),2),0))&lt;=1,"E-","")))))))))))</f>
        <v/>
      </c>
      <c r="DS24" s="51" t="str">
        <f>IF(OR('TRI-3'!DS24 ="",'TRI-3'!DS24&lt;0,'TRI-3'!DS24  &gt;10),"",IF((ROUND(TRUNC(('TRI-3'!DS24  ),2),0))=10,"A+",IF((ROUND(TRUNC(('TRI-3'!DS24  ),2),0))=9,"A-",IF((ROUND(TRUNC(('TRI-3'!DS24   ),2),0))=8,"B+",IF((ROUND(TRUNC(('TRI-3'!DS24 ),2),0))=7,"B-",IF((ROUND(TRUNC(('TRI-3'!DS24  ),2),0))=6,"C+",IF((ROUND(TRUNC(('TRI-3'!DS24  ),2),0))=5,"C-",IF((ROUND(TRUNC(('TRI-3'!DS24  ),2),0))=4,"D+",IF((ROUND(TRUNC(('TRI-3'!DS24 ),2),0))=3,"D-",IF((ROUND(TRUNC(('TRI-3'!DS24 ),2),0))=2,"E+",IF((ROUND(TRUNC(('TRI-3'!DS24  ),2),0))&lt;=1,"E-","")))))))))))</f>
        <v/>
      </c>
      <c r="DT24" s="51" t="str">
        <f>IF(OR('TRI-3'!DT24 ="",'TRI-3'!DT24&lt;0,'TRI-3'!DT24  &gt;10),"",IF((ROUND(TRUNC(('TRI-3'!DT24  ),2),0))=10,"A+",IF((ROUND(TRUNC(('TRI-3'!DT24  ),2),0))=9,"A-",IF((ROUND(TRUNC(('TRI-3'!DT24   ),2),0))=8,"B+",IF((ROUND(TRUNC(('TRI-3'!DT24 ),2),0))=7,"B-",IF((ROUND(TRUNC(('TRI-3'!DT24  ),2),0))=6,"C+",IF((ROUND(TRUNC(('TRI-3'!DT24  ),2),0))=5,"C-",IF((ROUND(TRUNC(('TRI-3'!DT24  ),2),0))=4,"D+",IF((ROUND(TRUNC(('TRI-3'!DT24 ),2),0))=3,"D-",IF((ROUND(TRUNC(('TRI-3'!DT24 ),2),0))=2,"E+",IF((ROUND(TRUNC(('TRI-3'!DT24  ),2),0))&lt;=1,"E-","")))))))))))</f>
        <v/>
      </c>
      <c r="DU24" s="51" t="str">
        <f>IF(OR('TRI-3'!DU24 ="",'TRI-3'!DU24&lt;0,'TRI-3'!DU24  &gt;10),"",IF((ROUND(TRUNC(('TRI-3'!DU24  ),2),0))=10,"A+",IF((ROUND(TRUNC(('TRI-3'!DU24  ),2),0))=9,"A-",IF((ROUND(TRUNC(('TRI-3'!DU24   ),2),0))=8,"B+",IF((ROUND(TRUNC(('TRI-3'!DU24 ),2),0))=7,"B-",IF((ROUND(TRUNC(('TRI-3'!DU24  ),2),0))=6,"C+",IF((ROUND(TRUNC(('TRI-3'!DU24  ),2),0))=5,"C-",IF((ROUND(TRUNC(('TRI-3'!DU24  ),2),0))=4,"D+",IF((ROUND(TRUNC(('TRI-3'!DU24 ),2),0))=3,"D-",IF((ROUND(TRUNC(('TRI-3'!DU24 ),2),0))=2,"E+",IF((ROUND(TRUNC(('TRI-3'!DU24  ),2),0))&lt;=1,"E-","")))))))))))</f>
        <v/>
      </c>
      <c r="DV24" s="51" t="str">
        <f>IF(OR('TRI-3'!DV24 ="",'TRI-3'!DV24&lt;0,'TRI-3'!DV24  &gt;10),"",IF((ROUND(TRUNC(('TRI-3'!DV24  ),2),0))=10,"A+",IF((ROUND(TRUNC(('TRI-3'!DV24  ),2),0))=9,"A-",IF((ROUND(TRUNC(('TRI-3'!DV24   ),2),0))=8,"B+",IF((ROUND(TRUNC(('TRI-3'!DV24 ),2),0))=7,"B-",IF((ROUND(TRUNC(('TRI-3'!DV24  ),2),0))=6,"C+",IF((ROUND(TRUNC(('TRI-3'!DV24  ),2),0))=5,"C-",IF((ROUND(TRUNC(('TRI-3'!DV24  ),2),0))=4,"D+",IF((ROUND(TRUNC(('TRI-3'!DV24 ),2),0))=3,"D-",IF((ROUND(TRUNC(('TRI-3'!DV24 ),2),0))=2,"E+",IF((ROUND(TRUNC(('TRI-3'!DV24  ),2),0))&lt;=1,"E-","")))))))))))</f>
        <v/>
      </c>
      <c r="DW24" s="51" t="str">
        <f>IF(OR('TRI-3'!DW24 ="",'TRI-3'!DW24&lt;0,'TRI-3'!DW24  &gt;10),"",IF((ROUND(TRUNC(('TRI-3'!DW24  ),2),0))=10,"A+",IF((ROUND(TRUNC(('TRI-3'!DW24  ),2),0))=9,"A-",IF((ROUND(TRUNC(('TRI-3'!DW24   ),2),0))=8,"B+",IF((ROUND(TRUNC(('TRI-3'!DW24 ),2),0))=7,"B-",IF((ROUND(TRUNC(('TRI-3'!DW24  ),2),0))=6,"C+",IF((ROUND(TRUNC(('TRI-3'!DW24  ),2),0))=5,"C-",IF((ROUND(TRUNC(('TRI-3'!DW24  ),2),0))=4,"D+",IF((ROUND(TRUNC(('TRI-3'!DW24 ),2),0))=3,"D-",IF((ROUND(TRUNC(('TRI-3'!DW24 ),2),0))=2,"E+",IF((ROUND(TRUNC(('TRI-3'!DW24  ),2),0))&lt;=1,"E-","")))))))))))</f>
        <v/>
      </c>
      <c r="DX24" s="51" t="str">
        <f>IF(OR('TRI-3'!DX24 ="",'TRI-3'!DX24&lt;0,'TRI-3'!DX24  &gt;10),"",IF((ROUND(TRUNC(('TRI-3'!DX24  ),2),0))=10,"A+",IF((ROUND(TRUNC(('TRI-3'!DX24  ),2),0))=9,"A-",IF((ROUND(TRUNC(('TRI-3'!DX24   ),2),0))=8,"B+",IF((ROUND(TRUNC(('TRI-3'!DX24 ),2),0))=7,"B-",IF((ROUND(TRUNC(('TRI-3'!DX24  ),2),0))=6,"C+",IF((ROUND(TRUNC(('TRI-3'!DX24  ),2),0))=5,"C-",IF((ROUND(TRUNC(('TRI-3'!DX24  ),2),0))=4,"D+",IF((ROUND(TRUNC(('TRI-3'!DX24 ),2),0))=3,"D-",IF((ROUND(TRUNC(('TRI-3'!DX24 ),2),0))=2,"E+",IF((ROUND(TRUNC(('TRI-3'!DX24  ),2),0))&lt;=1,"E-","")))))))))))</f>
        <v/>
      </c>
      <c r="DY24" s="51" t="str">
        <f>IF(OR('TRI-3'!DY24 ="",'TRI-3'!DY24&lt;0,'TRI-3'!DY24  &gt;10),"",IF((ROUND(TRUNC(('TRI-3'!DY24  ),2),0))=10,"A+",IF((ROUND(TRUNC(('TRI-3'!DY24  ),2),0))=9,"A-",IF((ROUND(TRUNC(('TRI-3'!DY24   ),2),0))=8,"B+",IF((ROUND(TRUNC(('TRI-3'!DY24 ),2),0))=7,"B-",IF((ROUND(TRUNC(('TRI-3'!DY24  ),2),0))=6,"C+",IF((ROUND(TRUNC(('TRI-3'!DY24  ),2),0))=5,"C-",IF((ROUND(TRUNC(('TRI-3'!DY24  ),2),0))=4,"D+",IF((ROUND(TRUNC(('TRI-3'!DY24 ),2),0))=3,"D-",IF((ROUND(TRUNC(('TRI-3'!DY24 ),2),0))=2,"E+",IF((ROUND(TRUNC(('TRI-3'!DY24  ),2),0))&lt;=1,"E-","")))))))))))</f>
        <v/>
      </c>
      <c r="DZ24" s="51" t="str">
        <f>IF(OR('TRI-3'!DZ24 ="",'TRI-3'!DZ24&lt;0,'TRI-3'!DZ24  &gt;10),"",IF((ROUND(TRUNC(('TRI-3'!DZ24  ),2),0))=10,"A+",IF((ROUND(TRUNC(('TRI-3'!DZ24  ),2),0))=9,"A-",IF((ROUND(TRUNC(('TRI-3'!DZ24   ),2),0))=8,"B+",IF((ROUND(TRUNC(('TRI-3'!DZ24 ),2),0))=7,"B-",IF((ROUND(TRUNC(('TRI-3'!DZ24  ),2),0))=6,"C+",IF((ROUND(TRUNC(('TRI-3'!DZ24  ),2),0))=5,"C-",IF((ROUND(TRUNC(('TRI-3'!DZ24  ),2),0))=4,"D+",IF((ROUND(TRUNC(('TRI-3'!DZ24 ),2),0))=3,"D-",IF((ROUND(TRUNC(('TRI-3'!DZ24 ),2),0))=2,"E+",IF((ROUND(TRUNC(('TRI-3'!DZ24  ),2),0))&lt;=1,"E-","")))))))))))</f>
        <v/>
      </c>
      <c r="EA24" s="51" t="str">
        <f>IF(OR('TRI-3'!EA24 ="",'TRI-3'!EA24&lt;0,'TRI-3'!EA24  &gt;10),"",IF((ROUND(TRUNC(('TRI-3'!EA24  ),2),0))=10,"A+",IF((ROUND(TRUNC(('TRI-3'!EA24  ),2),0))=9,"A-",IF((ROUND(TRUNC(('TRI-3'!EA24   ),2),0))=8,"B+",IF((ROUND(TRUNC(('TRI-3'!EA24 ),2),0))=7,"B-",IF((ROUND(TRUNC(('TRI-3'!EA24  ),2),0))=6,"C+",IF((ROUND(TRUNC(('TRI-3'!EA24  ),2),0))=5,"C-",IF((ROUND(TRUNC(('TRI-3'!EA24  ),2),0))=4,"D+",IF((ROUND(TRUNC(('TRI-3'!EA24 ),2),0))=3,"D-",IF((ROUND(TRUNC(('TRI-3'!EA24 ),2),0))=2,"E+",IF((ROUND(TRUNC(('TRI-3'!EA24  ),2),0))&lt;=1,"E-","")))))))))))</f>
        <v/>
      </c>
      <c r="EB24" s="51" t="str">
        <f>IF(OR('TRI-3'!EB24 ="",'TRI-3'!EB24&lt;0,'TRI-3'!EB24  &gt;10),"",IF((ROUND(TRUNC(('TRI-3'!EB24  ),2),0))=10,"A+",IF((ROUND(TRUNC(('TRI-3'!EB24  ),2),0))=9,"A-",IF((ROUND(TRUNC(('TRI-3'!EB24   ),2),0))=8,"B+",IF((ROUND(TRUNC(('TRI-3'!EB24 ),2),0))=7,"B-",IF((ROUND(TRUNC(('TRI-3'!EB24  ),2),0))=6,"C+",IF((ROUND(TRUNC(('TRI-3'!EB24  ),2),0))=5,"C-",IF((ROUND(TRUNC(('TRI-3'!EB24  ),2),0))=4,"D+",IF((ROUND(TRUNC(('TRI-3'!EB24 ),2),0))=3,"D-",IF((ROUND(TRUNC(('TRI-3'!EB24 ),2),0))=2,"E+",IF((ROUND(TRUNC(('TRI-3'!EB24  ),2),0))&lt;=1,"E-","")))))))))))</f>
        <v/>
      </c>
      <c r="EC24" s="51" t="str">
        <f>IF(OR('TRI-3'!EC24 ="",'TRI-3'!EC24&lt;0,'TRI-3'!EC24  &gt;10),"",IF((ROUND(TRUNC(('TRI-3'!EC24  ),2),0))=10,"A+",IF((ROUND(TRUNC(('TRI-3'!EC24  ),2),0))=9,"A-",IF((ROUND(TRUNC(('TRI-3'!EC24   ),2),0))=8,"B+",IF((ROUND(TRUNC(('TRI-3'!EC24 ),2),0))=7,"B-",IF((ROUND(TRUNC(('TRI-3'!EC24  ),2),0))=6,"C+",IF((ROUND(TRUNC(('TRI-3'!EC24  ),2),0))=5,"C-",IF((ROUND(TRUNC(('TRI-3'!EC24  ),2),0))=4,"D+",IF((ROUND(TRUNC(('TRI-3'!EC24 ),2),0))=3,"D-",IF((ROUND(TRUNC(('TRI-3'!EC24 ),2),0))=2,"E+",IF((ROUND(TRUNC(('TRI-3'!EC24  ),2),0))&lt;=1,"E-","")))))))))))</f>
        <v/>
      </c>
      <c r="ED24" s="51" t="str">
        <f>IF(OR('TRI-3'!ED24 ="",'TRI-3'!ED24&lt;0,'TRI-3'!ED24  &gt;10),"",IF((ROUND(TRUNC(('TRI-3'!ED24  ),2),0))=10,"A+",IF((ROUND(TRUNC(('TRI-3'!ED24  ),2),0))=9,"A-",IF((ROUND(TRUNC(('TRI-3'!ED24   ),2),0))=8,"B+",IF((ROUND(TRUNC(('TRI-3'!ED24 ),2),0))=7,"B-",IF((ROUND(TRUNC(('TRI-3'!ED24  ),2),0))=6,"C+",IF((ROUND(TRUNC(('TRI-3'!ED24  ),2),0))=5,"C-",IF((ROUND(TRUNC(('TRI-3'!ED24  ),2),0))=4,"D+",IF((ROUND(TRUNC(('TRI-3'!ED24 ),2),0))=3,"D-",IF((ROUND(TRUNC(('TRI-3'!ED24 ),2),0))=2,"E+",IF((ROUND(TRUNC(('TRI-3'!ED24  ),2),0))&lt;=1,"E-","")))))))))))</f>
        <v/>
      </c>
      <c r="EE24" s="51" t="str">
        <f>IF(OR('TRI-3'!EE24 ="",'TRI-3'!EE24&lt;0,'TRI-3'!EE24  &gt;10),"",IF((ROUND(TRUNC(('TRI-3'!EE24  ),2),0))=10,"A+",IF((ROUND(TRUNC(('TRI-3'!EE24  ),2),0))=9,"A-",IF((ROUND(TRUNC(('TRI-3'!EE24   ),2),0))=8,"B+",IF((ROUND(TRUNC(('TRI-3'!EE24 ),2),0))=7,"B-",IF((ROUND(TRUNC(('TRI-3'!EE24  ),2),0))=6,"C+",IF((ROUND(TRUNC(('TRI-3'!EE24  ),2),0))=5,"C-",IF((ROUND(TRUNC(('TRI-3'!EE24  ),2),0))=4,"D+",IF((ROUND(TRUNC(('TRI-3'!EE24 ),2),0))=3,"D-",IF((ROUND(TRUNC(('TRI-3'!EE24 ),2),0))=2,"E+",IF((ROUND(TRUNC(('TRI-3'!EE24  ),2),0))&lt;=1,"E-","")))))))))))</f>
        <v/>
      </c>
      <c r="EF24" s="51" t="str">
        <f>IF(OR('TRI-3'!EF24 ="",'TRI-3'!EF24&lt;0,'TRI-3'!EF24  &gt;10),"",IF((ROUND(TRUNC(('TRI-3'!EF24  ),2),0))=10,"A+",IF((ROUND(TRUNC(('TRI-3'!EF24  ),2),0))=9,"A-",IF((ROUND(TRUNC(('TRI-3'!EF24   ),2),0))=8,"B+",IF((ROUND(TRUNC(('TRI-3'!EF24 ),2),0))=7,"B-",IF((ROUND(TRUNC(('TRI-3'!EF24  ),2),0))=6,"C+",IF((ROUND(TRUNC(('TRI-3'!EF24  ),2),0))=5,"C-",IF((ROUND(TRUNC(('TRI-3'!EF24  ),2),0))=4,"D+",IF((ROUND(TRUNC(('TRI-3'!EF24 ),2),0))=3,"D-",IF((ROUND(TRUNC(('TRI-3'!EF24 ),2),0))=2,"E+",IF((ROUND(TRUNC(('TRI-3'!EF24  ),2),0))&lt;=1,"E-","")))))))))))</f>
        <v/>
      </c>
      <c r="EG24" s="51" t="str">
        <f>IF(OR('TRI-3'!EG24 ="",'TRI-3'!EG24&lt;0,'TRI-3'!EG24  &gt;10),"",IF((ROUND(TRUNC(('TRI-3'!EG24  ),2),0))=10,"A+",IF((ROUND(TRUNC(('TRI-3'!EG24  ),2),0))=9,"A-",IF((ROUND(TRUNC(('TRI-3'!EG24   ),2),0))=8,"B+",IF((ROUND(TRUNC(('TRI-3'!EG24 ),2),0))=7,"B-",IF((ROUND(TRUNC(('TRI-3'!EG24  ),2),0))=6,"C+",IF((ROUND(TRUNC(('TRI-3'!EG24  ),2),0))=5,"C-",IF((ROUND(TRUNC(('TRI-3'!EG24  ),2),0))=4,"D+",IF((ROUND(TRUNC(('TRI-3'!EG24 ),2),0))=3,"D-",IF((ROUND(TRUNC(('TRI-3'!EG24 ),2),0))=2,"E+",IF((ROUND(TRUNC(('TRI-3'!EG24  ),2),0))&lt;=1,"E-","")))))))))))</f>
        <v/>
      </c>
      <c r="EH24" s="51" t="str">
        <f>IF(OR('TRI-3'!EH24 ="",'TRI-3'!EH24&lt;0,'TRI-3'!EH24  &gt;10),"",IF((ROUND(TRUNC(('TRI-3'!EH24  ),2),0))=10,"A+",IF((ROUND(TRUNC(('TRI-3'!EH24  ),2),0))=9,"A-",IF((ROUND(TRUNC(('TRI-3'!EH24   ),2),0))=8,"B+",IF((ROUND(TRUNC(('TRI-3'!EH24 ),2),0))=7,"B-",IF((ROUND(TRUNC(('TRI-3'!EH24  ),2),0))=6,"C+",IF((ROUND(TRUNC(('TRI-3'!EH24  ),2),0))=5,"C-",IF((ROUND(TRUNC(('TRI-3'!EH24  ),2),0))=4,"D+",IF((ROUND(TRUNC(('TRI-3'!EH24 ),2),0))=3,"D-",IF((ROUND(TRUNC(('TRI-3'!EH24 ),2),0))=2,"E+",IF((ROUND(TRUNC(('TRI-3'!EH24  ),2),0))&lt;=1,"E-","")))))))))))</f>
        <v/>
      </c>
      <c r="EI24" s="51" t="str">
        <f>IF(OR('TRI-3'!EI24 ="",'TRI-3'!EI24&lt;0,'TRI-3'!EI24  &gt;10),"",IF((ROUND(TRUNC(('TRI-3'!EI24  ),2),0))=10,"A+",IF((ROUND(TRUNC(('TRI-3'!EI24  ),2),0))=9,"A-",IF((ROUND(TRUNC(('TRI-3'!EI24   ),2),0))=8,"B+",IF((ROUND(TRUNC(('TRI-3'!EI24 ),2),0))=7,"B-",IF((ROUND(TRUNC(('TRI-3'!EI24  ),2),0))=6,"C+",IF((ROUND(TRUNC(('TRI-3'!EI24  ),2),0))=5,"C-",IF((ROUND(TRUNC(('TRI-3'!EI24  ),2),0))=4,"D+",IF((ROUND(TRUNC(('TRI-3'!EI24 ),2),0))=3,"D-",IF((ROUND(TRUNC(('TRI-3'!EI24 ),2),0))=2,"E+",IF((ROUND(TRUNC(('TRI-3'!EI24  ),2),0))&lt;=1,"E-","")))))))))))</f>
        <v/>
      </c>
      <c r="EJ24" s="51" t="str">
        <f>IF(OR('TRI-3'!EJ24 ="",'TRI-3'!EJ24&lt;0,'TRI-3'!EJ24  &gt;10),"",IF((ROUND(TRUNC(('TRI-3'!EJ24  ),2),0))=10,"A+",IF((ROUND(TRUNC(('TRI-3'!EJ24  ),2),0))=9,"A-",IF((ROUND(TRUNC(('TRI-3'!EJ24   ),2),0))=8,"B+",IF((ROUND(TRUNC(('TRI-3'!EJ24 ),2),0))=7,"B-",IF((ROUND(TRUNC(('TRI-3'!EJ24  ),2),0))=6,"C+",IF((ROUND(TRUNC(('TRI-3'!EJ24  ),2),0))=5,"C-",IF((ROUND(TRUNC(('TRI-3'!EJ24  ),2),0))=4,"D+",IF((ROUND(TRUNC(('TRI-3'!EJ24 ),2),0))=3,"D-",IF((ROUND(TRUNC(('TRI-3'!EJ24 ),2),0))=2,"E+",IF((ROUND(TRUNC(('TRI-3'!EJ24  ),2),0))&lt;=1,"E-","")))))))))))</f>
        <v/>
      </c>
      <c r="EK24" s="51" t="str">
        <f>IF(OR('TRI-3'!EK24 ="",'TRI-3'!EK24&lt;0,'TRI-3'!EK24  &gt;10),"",IF((ROUND(TRUNC(('TRI-3'!EK24  ),2),0))=10,"A+",IF((ROUND(TRUNC(('TRI-3'!EK24  ),2),0))=9,"A-",IF((ROUND(TRUNC(('TRI-3'!EK24   ),2),0))=8,"B+",IF((ROUND(TRUNC(('TRI-3'!EK24 ),2),0))=7,"B-",IF((ROUND(TRUNC(('TRI-3'!EK24  ),2),0))=6,"C+",IF((ROUND(TRUNC(('TRI-3'!EK24  ),2),0))=5,"C-",IF((ROUND(TRUNC(('TRI-3'!EK24  ),2),0))=4,"D+",IF((ROUND(TRUNC(('TRI-3'!EK24 ),2),0))=3,"D-",IF((ROUND(TRUNC(('TRI-3'!EK24 ),2),0))=2,"E+",IF((ROUND(TRUNC(('TRI-3'!EK24  ),2),0))&lt;=1,"E-","")))))))))))</f>
        <v/>
      </c>
      <c r="EL24" s="51" t="str">
        <f>IF(OR('TRI-3'!EL24 ="",'TRI-3'!EL24&lt;0,'TRI-3'!EL24  &gt;10),"",IF((ROUND(TRUNC(('TRI-3'!EL24  ),2),0))=10,"A+",IF((ROUND(TRUNC(('TRI-3'!EL24  ),2),0))=9,"A-",IF((ROUND(TRUNC(('TRI-3'!EL24   ),2),0))=8,"B+",IF((ROUND(TRUNC(('TRI-3'!EL24 ),2),0))=7,"B-",IF((ROUND(TRUNC(('TRI-3'!EL24  ),2),0))=6,"C+",IF((ROUND(TRUNC(('TRI-3'!EL24  ),2),0))=5,"C-",IF((ROUND(TRUNC(('TRI-3'!EL24  ),2),0))=4,"D+",IF((ROUND(TRUNC(('TRI-3'!EL24 ),2),0))=3,"D-",IF((ROUND(TRUNC(('TRI-3'!EL24 ),2),0))=2,"E+",IF((ROUND(TRUNC(('TRI-3'!EL24  ),2),0))&lt;=1,"E-","")))))))))))</f>
        <v/>
      </c>
      <c r="EM24" s="51" t="str">
        <f>IF(OR('TRI-3'!EM24 ="",'TRI-3'!EM24&lt;0,'TRI-3'!EM24  &gt;10),"",IF((ROUND(TRUNC(('TRI-3'!EM24  ),2),0))=10,"A+",IF((ROUND(TRUNC(('TRI-3'!EM24  ),2),0))=9,"A-",IF((ROUND(TRUNC(('TRI-3'!EM24   ),2),0))=8,"B+",IF((ROUND(TRUNC(('TRI-3'!EM24 ),2),0))=7,"B-",IF((ROUND(TRUNC(('TRI-3'!EM24  ),2),0))=6,"C+",IF((ROUND(TRUNC(('TRI-3'!EM24  ),2),0))=5,"C-",IF((ROUND(TRUNC(('TRI-3'!EM24  ),2),0))=4,"D+",IF((ROUND(TRUNC(('TRI-3'!EM24 ),2),0))=3,"D-",IF((ROUND(TRUNC(('TRI-3'!EM24 ),2),0))=2,"E+",IF((ROUND(TRUNC(('TRI-3'!EM24  ),2),0))&lt;=1,"E-","")))))))))))</f>
        <v/>
      </c>
      <c r="EN24" s="51" t="str">
        <f>IF(OR('TRI-3'!EN24 ="",'TRI-3'!EN24&lt;0,'TRI-3'!EN24  &gt;10),"",IF((ROUND(TRUNC(('TRI-3'!EN24  ),2),0))=10,"A+",IF((ROUND(TRUNC(('TRI-3'!EN24  ),2),0))=9,"A-",IF((ROUND(TRUNC(('TRI-3'!EN24   ),2),0))=8,"B+",IF((ROUND(TRUNC(('TRI-3'!EN24 ),2),0))=7,"B-",IF((ROUND(TRUNC(('TRI-3'!EN24  ),2),0))=6,"C+",IF((ROUND(TRUNC(('TRI-3'!EN24  ),2),0))=5,"C-",IF((ROUND(TRUNC(('TRI-3'!EN24  ),2),0))=4,"D+",IF((ROUND(TRUNC(('TRI-3'!EN24 ),2),0))=3,"D-",IF((ROUND(TRUNC(('TRI-3'!EN24 ),2),0))=2,"E+",IF((ROUND(TRUNC(('TRI-3'!EN24  ),2),0))&lt;=1,"E-","")))))))))))</f>
        <v/>
      </c>
      <c r="EO24" s="51" t="str">
        <f>IF(OR('TRI-3'!EO24 ="",'TRI-3'!EO24&lt;0,'TRI-3'!EO24  &gt;10),"",IF((ROUND(TRUNC(('TRI-3'!EO24  ),2),0))=10,"A+",IF((ROUND(TRUNC(('TRI-3'!EO24  ),2),0))=9,"A-",IF((ROUND(TRUNC(('TRI-3'!EO24   ),2),0))=8,"B+",IF((ROUND(TRUNC(('TRI-3'!EO24 ),2),0))=7,"B-",IF((ROUND(TRUNC(('TRI-3'!EO24  ),2),0))=6,"C+",IF((ROUND(TRUNC(('TRI-3'!EO24  ),2),0))=5,"C-",IF((ROUND(TRUNC(('TRI-3'!EO24  ),2),0))=4,"D+",IF((ROUND(TRUNC(('TRI-3'!EO24 ),2),0))=3,"D-",IF((ROUND(TRUNC(('TRI-3'!EO24 ),2),0))=2,"E+",IF((ROUND(TRUNC(('TRI-3'!EO24  ),2),0))&lt;=1,"E-","")))))))))))</f>
        <v/>
      </c>
      <c r="EP24" s="51" t="str">
        <f>IF(OR('TRI-3'!EP24 ="",'TRI-3'!EP24&lt;0,'TRI-3'!EP24  &gt;10),"",IF((ROUND(TRUNC(('TRI-3'!EP24  ),2),0))=10,"A+",IF((ROUND(TRUNC(('TRI-3'!EP24  ),2),0))=9,"A-",IF((ROUND(TRUNC(('TRI-3'!EP24   ),2),0))=8,"B+",IF((ROUND(TRUNC(('TRI-3'!EP24 ),2),0))=7,"B-",IF((ROUND(TRUNC(('TRI-3'!EP24  ),2),0))=6,"C+",IF((ROUND(TRUNC(('TRI-3'!EP24  ),2),0))=5,"C-",IF((ROUND(TRUNC(('TRI-3'!EP24  ),2),0))=4,"D+",IF((ROUND(TRUNC(('TRI-3'!EP24 ),2),0))=3,"D-",IF((ROUND(TRUNC(('TRI-3'!EP24 ),2),0))=2,"E+",IF((ROUND(TRUNC(('TRI-3'!EP24  ),2),0))&lt;=1,"E-","")))))))))))</f>
        <v/>
      </c>
      <c r="EQ24" s="51" t="str">
        <f>IF(OR('TRI-3'!EQ24 ="",'TRI-3'!EQ24&lt;0,'TRI-3'!EQ24  &gt;10),"",IF((ROUND(TRUNC(('TRI-3'!EQ24  ),2),0))=10,"A+",IF((ROUND(TRUNC(('TRI-3'!EQ24  ),2),0))=9,"A-",IF((ROUND(TRUNC(('TRI-3'!EQ24   ),2),0))=8,"B+",IF((ROUND(TRUNC(('TRI-3'!EQ24 ),2),0))=7,"B-",IF((ROUND(TRUNC(('TRI-3'!EQ24  ),2),0))=6,"C+",IF((ROUND(TRUNC(('TRI-3'!EQ24  ),2),0))=5,"C-",IF((ROUND(TRUNC(('TRI-3'!EQ24  ),2),0))=4,"D+",IF((ROUND(TRUNC(('TRI-3'!EQ24 ),2),0))=3,"D-",IF((ROUND(TRUNC(('TRI-3'!EQ24 ),2),0))=2,"E+",IF((ROUND(TRUNC(('TRI-3'!EQ24  ),2),0))&lt;=1,"E-","")))))))))))</f>
        <v/>
      </c>
      <c r="ER24" s="51" t="str">
        <f>IF(OR('TRI-3'!ER24 ="",'TRI-3'!ER24&lt;0,'TRI-3'!ER24  &gt;10),"",IF((ROUND(TRUNC(('TRI-3'!ER24  ),2),0))=10,"A+",IF((ROUND(TRUNC(('TRI-3'!ER24  ),2),0))=9,"A-",IF((ROUND(TRUNC(('TRI-3'!ER24   ),2),0))=8,"B+",IF((ROUND(TRUNC(('TRI-3'!ER24 ),2),0))=7,"B-",IF((ROUND(TRUNC(('TRI-3'!ER24  ),2),0))=6,"C+",IF((ROUND(TRUNC(('TRI-3'!ER24  ),2),0))=5,"C-",IF((ROUND(TRUNC(('TRI-3'!ER24  ),2),0))=4,"D+",IF((ROUND(TRUNC(('TRI-3'!ER24 ),2),0))=3,"D-",IF((ROUND(TRUNC(('TRI-3'!ER24 ),2),0))=2,"E+",IF((ROUND(TRUNC(('TRI-3'!ER24  ),2),0))&lt;=1,"E-","")))))))))))</f>
        <v/>
      </c>
      <c r="ES24" s="51" t="str">
        <f>IF(OR('TRI-3'!ES24 ="",'TRI-3'!ES24&lt;0,'TRI-3'!ES24  &gt;10),"",IF((ROUND(TRUNC(('TRI-3'!ES24  ),2),0))=10,"A+",IF((ROUND(TRUNC(('TRI-3'!ES24  ),2),0))=9,"A-",IF((ROUND(TRUNC(('TRI-3'!ES24   ),2),0))=8,"B+",IF((ROUND(TRUNC(('TRI-3'!ES24 ),2),0))=7,"B-",IF((ROUND(TRUNC(('TRI-3'!ES24  ),2),0))=6,"C+",IF((ROUND(TRUNC(('TRI-3'!ES24  ),2),0))=5,"C-",IF((ROUND(TRUNC(('TRI-3'!ES24  ),2),0))=4,"D+",IF((ROUND(TRUNC(('TRI-3'!ES24 ),2),0))=3,"D-",IF((ROUND(TRUNC(('TRI-3'!ES24 ),2),0))=2,"E+",IF((ROUND(TRUNC(('TRI-3'!ES24  ),2),0))&lt;=1,"E-","")))))))))))</f>
        <v/>
      </c>
      <c r="ET24" s="51" t="str">
        <f>IF('TRI-3'!ET24 ="","",'TRI-3'!ET24 )</f>
        <v/>
      </c>
      <c r="EU24" s="51" t="str">
        <f>IF('TRI-3'!EU24 ="","",'TRI-3'!EU24 )</f>
        <v/>
      </c>
      <c r="EV24" s="51" t="str">
        <f>IF('TRI-3'!EV24 ="","",'TRI-3'!EV24 )</f>
        <v/>
      </c>
      <c r="EW24" s="51" t="str">
        <f>IF('TRI-3'!EW24 ="","",'TRI-3'!EW24 )</f>
        <v/>
      </c>
      <c r="EX24" s="51" t="str">
        <f>IF('TRI-3'!EX24 ="","",'TRI-3'!EX24 )</f>
        <v/>
      </c>
      <c r="EY24" s="51" t="str">
        <f>IF('TRI-3'!EY24 ="","",'TRI-3'!EY24 )</f>
        <v/>
      </c>
      <c r="EZ24" s="51" t="str">
        <f>IF('TRI-3'!EZ24 ="","",'TRI-3'!EZ24 )</f>
        <v/>
      </c>
      <c r="FA24" s="51" t="str">
        <f>IF('TRI-3'!FA24 ="","",'TRI-3'!FA24 )</f>
        <v/>
      </c>
      <c r="FB24" s="51" t="str">
        <f>IF('TRI-3'!FB24 ="","",'TRI-3'!FB24 )</f>
        <v/>
      </c>
      <c r="FC24" s="51" t="str">
        <f>IF('TRI-3'!FC24 ="","",'TRI-3'!FC24 )</f>
        <v/>
      </c>
      <c r="FD24" s="51">
        <f>IF('TRI-3'!FD24 ="","",'TRI-3'!FD24 )</f>
        <v>0</v>
      </c>
      <c r="FE24" s="51" t="str">
        <f>IF('TRI-3'!FE24 ="","",'TRI-3'!FE24 )</f>
        <v/>
      </c>
      <c r="FF24" s="51" t="str">
        <f>IF('TRI-3'!FF24 ="","",'TRI-3'!FF24 )</f>
        <v/>
      </c>
      <c r="FG24" s="51" t="str">
        <f>IF('TRI-3'!FG24 ="","",'TRI-3'!FG24 )</f>
        <v/>
      </c>
      <c r="FH24" s="51" t="str">
        <f>IF('TRI-3'!FH24 ="","",'TRI-3'!FH24 )</f>
        <v/>
      </c>
    </row>
    <row r="25" spans="1:164 16322:16326" ht="21" customHeight="1">
      <c r="B25" s="53">
        <v>8</v>
      </c>
      <c r="C25" s="272" t="str">
        <f>IF(NOTAS!E28&gt;"",NOTAS!E28,"")</f>
        <v>CONGACHA OÑA JEAN PIERRE</v>
      </c>
      <c r="D25" s="273"/>
      <c r="E25" s="273"/>
      <c r="F25" s="274"/>
      <c r="G25" s="51" t="str">
        <f>IF(OR('TRI-3'!G25 ="",'TRI-3'!G25&lt;0,'TRI-3'!G25  &gt;10),"",IF((ROUND(TRUNC(('TRI-3'!G25  ),2),0))=10,"A+",IF((ROUND(TRUNC(('TRI-3'!G25  ),2),0))=9,"A-",IF((ROUND(TRUNC(('TRI-3'!G25   ),2),0))=8,"B+",IF((ROUND(TRUNC(('TRI-3'!G25 ),2),0))=7,"B-",IF((ROUND(TRUNC(('TRI-3'!G25  ),2),0))=6,"C+",IF((ROUND(TRUNC(('TRI-3'!G25  ),2),0))=5,"C-",IF((ROUND(TRUNC(('TRI-3'!G25  ),2),0))=4,"D+",IF((ROUND(TRUNC(('TRI-3'!G25 ),2),0))=3,"D-",IF((ROUND(TRUNC(('TRI-3'!G25 ),2),0))=2,"E+",IF((ROUND(TRUNC(('TRI-3'!G25  ),2),0))&lt;=1,"E-","")))))))))))</f>
        <v/>
      </c>
      <c r="H25" s="51" t="str">
        <f>IF(OR('TRI-3'!H25 ="",'TRI-3'!H25&lt;0,'TRI-3'!H25  &gt;10),"",IF((ROUND(TRUNC(('TRI-3'!H25  ),2),0))=10,"A+",IF((ROUND(TRUNC(('TRI-3'!H25  ),2),0))=9,"A-",IF((ROUND(TRUNC(('TRI-3'!H25   ),2),0))=8,"B+",IF((ROUND(TRUNC(('TRI-3'!H25 ),2),0))=7,"B-",IF((ROUND(TRUNC(('TRI-3'!H25  ),2),0))=6,"C+",IF((ROUND(TRUNC(('TRI-3'!H25  ),2),0))=5,"C-",IF((ROUND(TRUNC(('TRI-3'!H25  ),2),0))=4,"D+",IF((ROUND(TRUNC(('TRI-3'!H25 ),2),0))=3,"D-",IF((ROUND(TRUNC(('TRI-3'!H25 ),2),0))=2,"E+",IF((ROUND(TRUNC(('TRI-3'!H25  ),2),0))&lt;=1,"E-","")))))))))))</f>
        <v/>
      </c>
      <c r="I25" s="51" t="str">
        <f>IF(OR('TRI-3'!I25 ="",'TRI-3'!I25&lt;0,'TRI-3'!I25  &gt;10),"",IF((ROUND(TRUNC(('TRI-3'!I25  ),2),0))=10,"A+",IF((ROUND(TRUNC(('TRI-3'!I25  ),2),0))=9,"A-",IF((ROUND(TRUNC(('TRI-3'!I25   ),2),0))=8,"B+",IF((ROUND(TRUNC(('TRI-3'!I25 ),2),0))=7,"B-",IF((ROUND(TRUNC(('TRI-3'!I25  ),2),0))=6,"C+",IF((ROUND(TRUNC(('TRI-3'!I25  ),2),0))=5,"C-",IF((ROUND(TRUNC(('TRI-3'!I25  ),2),0))=4,"D+",IF((ROUND(TRUNC(('TRI-3'!I25 ),2),0))=3,"D-",IF((ROUND(TRUNC(('TRI-3'!I25 ),2),0))=2,"E+",IF((ROUND(TRUNC(('TRI-3'!I25  ),2),0))&lt;=1,"E-","")))))))))))</f>
        <v/>
      </c>
      <c r="J25" s="51" t="str">
        <f>IF(OR('TRI-3'!J25 ="",'TRI-3'!J25&lt;0,'TRI-3'!J25  &gt;10),"",IF((ROUND(TRUNC(('TRI-3'!J25  ),2),0))=10,"A+",IF((ROUND(TRUNC(('TRI-3'!J25  ),2),0))=9,"A-",IF((ROUND(TRUNC(('TRI-3'!J25   ),2),0))=8,"B+",IF((ROUND(TRUNC(('TRI-3'!J25 ),2),0))=7,"B-",IF((ROUND(TRUNC(('TRI-3'!J25  ),2),0))=6,"C+",IF((ROUND(TRUNC(('TRI-3'!J25  ),2),0))=5,"C-",IF((ROUND(TRUNC(('TRI-3'!J25  ),2),0))=4,"D+",IF((ROUND(TRUNC(('TRI-3'!J25 ),2),0))=3,"D-",IF((ROUND(TRUNC(('TRI-3'!J25 ),2),0))=2,"E+",IF((ROUND(TRUNC(('TRI-3'!J25  ),2),0))&lt;=1,"E-","")))))))))))</f>
        <v/>
      </c>
      <c r="K25" s="51" t="str">
        <f>IF(OR('TRI-3'!K25 ="",'TRI-3'!K25&lt;0,'TRI-3'!K25  &gt;10),"",IF((ROUND(TRUNC(('TRI-3'!K25  ),2),0))=10,"A+",IF((ROUND(TRUNC(('TRI-3'!K25  ),2),0))=9,"A-",IF((ROUND(TRUNC(('TRI-3'!K25   ),2),0))=8,"B+",IF((ROUND(TRUNC(('TRI-3'!K25 ),2),0))=7,"B-",IF((ROUND(TRUNC(('TRI-3'!K25  ),2),0))=6,"C+",IF((ROUND(TRUNC(('TRI-3'!K25  ),2),0))=5,"C-",IF((ROUND(TRUNC(('TRI-3'!K25  ),2),0))=4,"D+",IF((ROUND(TRUNC(('TRI-3'!K25 ),2),0))=3,"D-",IF((ROUND(TRUNC(('TRI-3'!K25 ),2),0))=2,"E+",IF((ROUND(TRUNC(('TRI-3'!K25  ),2),0))&lt;=1,"E-","")))))))))))</f>
        <v/>
      </c>
      <c r="L25" s="51" t="str">
        <f>IF(OR('TRI-3'!L25 ="",'TRI-3'!L25&lt;0,'TRI-3'!L25  &gt;10),"",IF((ROUND(TRUNC(('TRI-3'!L25  ),2),0))=10,"A+",IF((ROUND(TRUNC(('TRI-3'!L25  ),2),0))=9,"A-",IF((ROUND(TRUNC(('TRI-3'!L25   ),2),0))=8,"B+",IF((ROUND(TRUNC(('TRI-3'!L25 ),2),0))=7,"B-",IF((ROUND(TRUNC(('TRI-3'!L25  ),2),0))=6,"C+",IF((ROUND(TRUNC(('TRI-3'!L25  ),2),0))=5,"C-",IF((ROUND(TRUNC(('TRI-3'!L25  ),2),0))=4,"D+",IF((ROUND(TRUNC(('TRI-3'!L25 ),2),0))=3,"D-",IF((ROUND(TRUNC(('TRI-3'!L25 ),2),0))=2,"E+",IF((ROUND(TRUNC(('TRI-3'!L25  ),2),0))&lt;=1,"E-","")))))))))))</f>
        <v/>
      </c>
      <c r="M25" s="51" t="str">
        <f>IF(OR('TRI-3'!M25 ="",'TRI-3'!M25&lt;0,'TRI-3'!M25  &gt;10),"",IF((ROUND(TRUNC(('TRI-3'!M25  ),2),0))=10,"A+",IF((ROUND(TRUNC(('TRI-3'!M25  ),2),0))=9,"A-",IF((ROUND(TRUNC(('TRI-3'!M25   ),2),0))=8,"B+",IF((ROUND(TRUNC(('TRI-3'!M25 ),2),0))=7,"B-",IF((ROUND(TRUNC(('TRI-3'!M25  ),2),0))=6,"C+",IF((ROUND(TRUNC(('TRI-3'!M25  ),2),0))=5,"C-",IF((ROUND(TRUNC(('TRI-3'!M25  ),2),0))=4,"D+",IF((ROUND(TRUNC(('TRI-3'!M25 ),2),0))=3,"D-",IF((ROUND(TRUNC(('TRI-3'!M25 ),2),0))=2,"E+",IF((ROUND(TRUNC(('TRI-3'!M25  ),2),0))&lt;=1,"E-","")))))))))))</f>
        <v/>
      </c>
      <c r="N25" s="51" t="str">
        <f>IF(OR('TRI-3'!N25 ="",'TRI-3'!N25&lt;0,'TRI-3'!N25  &gt;10),"",IF((ROUND(TRUNC(('TRI-3'!N25  ),2),0))=10,"A+",IF((ROUND(TRUNC(('TRI-3'!N25  ),2),0))=9,"A-",IF((ROUND(TRUNC(('TRI-3'!N25   ),2),0))=8,"B+",IF((ROUND(TRUNC(('TRI-3'!N25 ),2),0))=7,"B-",IF((ROUND(TRUNC(('TRI-3'!N25  ),2),0))=6,"C+",IF((ROUND(TRUNC(('TRI-3'!N25  ),2),0))=5,"C-",IF((ROUND(TRUNC(('TRI-3'!N25  ),2),0))=4,"D+",IF((ROUND(TRUNC(('TRI-3'!N25 ),2),0))=3,"D-",IF((ROUND(TRUNC(('TRI-3'!N25 ),2),0))=2,"E+",IF((ROUND(TRUNC(('TRI-3'!N25  ),2),0))&lt;=1,"E-","")))))))))))</f>
        <v/>
      </c>
      <c r="O25" s="51" t="str">
        <f>IF(OR('TRI-3'!O25 ="",'TRI-3'!O25&lt;0,'TRI-3'!O25  &gt;10),"",IF((ROUND(TRUNC(('TRI-3'!O25  ),2),0))=10,"A+",IF((ROUND(TRUNC(('TRI-3'!O25  ),2),0))=9,"A-",IF((ROUND(TRUNC(('TRI-3'!O25   ),2),0))=8,"B+",IF((ROUND(TRUNC(('TRI-3'!O25 ),2),0))=7,"B-",IF((ROUND(TRUNC(('TRI-3'!O25  ),2),0))=6,"C+",IF((ROUND(TRUNC(('TRI-3'!O25  ),2),0))=5,"C-",IF((ROUND(TRUNC(('TRI-3'!O25  ),2),0))=4,"D+",IF((ROUND(TRUNC(('TRI-3'!O25 ),2),0))=3,"D-",IF((ROUND(TRUNC(('TRI-3'!O25 ),2),0))=2,"E+",IF((ROUND(TRUNC(('TRI-3'!O25  ),2),0))&lt;=1,"E-","")))))))))))</f>
        <v/>
      </c>
      <c r="P25" s="51" t="str">
        <f>IF(OR('TRI-3'!P25 ="",'TRI-3'!P25&lt;0,'TRI-3'!P25  &gt;10),"",IF((ROUND(TRUNC(('TRI-3'!P25  ),2),0))=10,"A+",IF((ROUND(TRUNC(('TRI-3'!P25  ),2),0))=9,"A-",IF((ROUND(TRUNC(('TRI-3'!P25   ),2),0))=8,"B+",IF((ROUND(TRUNC(('TRI-3'!P25 ),2),0))=7,"B-",IF((ROUND(TRUNC(('TRI-3'!P25  ),2),0))=6,"C+",IF((ROUND(TRUNC(('TRI-3'!P25  ),2),0))=5,"C-",IF((ROUND(TRUNC(('TRI-3'!P25  ),2),0))=4,"D+",IF((ROUND(TRUNC(('TRI-3'!P25 ),2),0))=3,"D-",IF((ROUND(TRUNC(('TRI-3'!P25 ),2),0))=2,"E+",IF((ROUND(TRUNC(('TRI-3'!P25  ),2),0))&lt;=1,"E-","")))))))))))</f>
        <v/>
      </c>
      <c r="Q25" s="51" t="str">
        <f>IF(OR('TRI-3'!Q25 ="",'TRI-3'!Q25&lt;0,'TRI-3'!Q25  &gt;10),"",IF((ROUND(TRUNC(('TRI-3'!Q25  ),2),0))=10,"A+",IF((ROUND(TRUNC(('TRI-3'!Q25  ),2),0))=9,"A-",IF((ROUND(TRUNC(('TRI-3'!Q25   ),2),0))=8,"B+",IF((ROUND(TRUNC(('TRI-3'!Q25 ),2),0))=7,"B-",IF((ROUND(TRUNC(('TRI-3'!Q25  ),2),0))=6,"C+",IF((ROUND(TRUNC(('TRI-3'!Q25  ),2),0))=5,"C-",IF((ROUND(TRUNC(('TRI-3'!Q25  ),2),0))=4,"D+",IF((ROUND(TRUNC(('TRI-3'!Q25 ),2),0))=3,"D-",IF((ROUND(TRUNC(('TRI-3'!Q25 ),2),0))=2,"E+",IF((ROUND(TRUNC(('TRI-3'!Q25  ),2),0))&lt;=1,"E-","")))))))))))</f>
        <v/>
      </c>
      <c r="R25" s="51" t="str">
        <f>IF(OR('TRI-3'!R25 ="",'TRI-3'!R25&lt;0,'TRI-3'!R25  &gt;10),"",IF((ROUND(TRUNC(('TRI-3'!R25  ),2),0))=10,"A+",IF((ROUND(TRUNC(('TRI-3'!R25  ),2),0))=9,"A-",IF((ROUND(TRUNC(('TRI-3'!R25   ),2),0))=8,"B+",IF((ROUND(TRUNC(('TRI-3'!R25 ),2),0))=7,"B-",IF((ROUND(TRUNC(('TRI-3'!R25  ),2),0))=6,"C+",IF((ROUND(TRUNC(('TRI-3'!R25  ),2),0))=5,"C-",IF((ROUND(TRUNC(('TRI-3'!R25  ),2),0))=4,"D+",IF((ROUND(TRUNC(('TRI-3'!R25 ),2),0))=3,"D-",IF((ROUND(TRUNC(('TRI-3'!R25 ),2),0))=2,"E+",IF((ROUND(TRUNC(('TRI-3'!R25  ),2),0))&lt;=1,"E-","")))))))))))</f>
        <v/>
      </c>
      <c r="S25" s="51" t="str">
        <f>IF(OR('TRI-3'!S25 ="",'TRI-3'!S25&lt;0,'TRI-3'!S25  &gt;10),"",IF((ROUND(TRUNC(('TRI-3'!S25  ),2),0))=10,"A+",IF((ROUND(TRUNC(('TRI-3'!S25  ),2),0))=9,"A-",IF((ROUND(TRUNC(('TRI-3'!S25   ),2),0))=8,"B+",IF((ROUND(TRUNC(('TRI-3'!S25 ),2),0))=7,"B-",IF((ROUND(TRUNC(('TRI-3'!S25  ),2),0))=6,"C+",IF((ROUND(TRUNC(('TRI-3'!S25  ),2),0))=5,"C-",IF((ROUND(TRUNC(('TRI-3'!S25  ),2),0))=4,"D+",IF((ROUND(TRUNC(('TRI-3'!S25 ),2),0))=3,"D-",IF((ROUND(TRUNC(('TRI-3'!S25 ),2),0))=2,"E+",IF((ROUND(TRUNC(('TRI-3'!S25  ),2),0))&lt;=1,"E-","")))))))))))</f>
        <v/>
      </c>
      <c r="T25" s="51" t="str">
        <f>IF(OR('TRI-3'!T25 ="",'TRI-3'!T25&lt;0,'TRI-3'!T25  &gt;10),"",IF((ROUND(TRUNC(('TRI-3'!T25  ),2),0))=10,"A+",IF((ROUND(TRUNC(('TRI-3'!T25  ),2),0))=9,"A-",IF((ROUND(TRUNC(('TRI-3'!T25   ),2),0))=8,"B+",IF((ROUND(TRUNC(('TRI-3'!T25 ),2),0))=7,"B-",IF((ROUND(TRUNC(('TRI-3'!T25  ),2),0))=6,"C+",IF((ROUND(TRUNC(('TRI-3'!T25  ),2),0))=5,"C-",IF((ROUND(TRUNC(('TRI-3'!T25  ),2),0))=4,"D+",IF((ROUND(TRUNC(('TRI-3'!T25 ),2),0))=3,"D-",IF((ROUND(TRUNC(('TRI-3'!T25 ),2),0))=2,"E+",IF((ROUND(TRUNC(('TRI-3'!T25  ),2),0))&lt;=1,"E-","")))))))))))</f>
        <v/>
      </c>
      <c r="U25" s="51" t="str">
        <f>IF(OR('TRI-3'!U25 ="",'TRI-3'!U25&lt;0,'TRI-3'!U25  &gt;10),"",IF((ROUND(TRUNC(('TRI-3'!U25  ),2),0))=10,"A+",IF((ROUND(TRUNC(('TRI-3'!U25  ),2),0))=9,"A-",IF((ROUND(TRUNC(('TRI-3'!U25   ),2),0))=8,"B+",IF((ROUND(TRUNC(('TRI-3'!U25 ),2),0))=7,"B-",IF((ROUND(TRUNC(('TRI-3'!U25  ),2),0))=6,"C+",IF((ROUND(TRUNC(('TRI-3'!U25  ),2),0))=5,"C-",IF((ROUND(TRUNC(('TRI-3'!U25  ),2),0))=4,"D+",IF((ROUND(TRUNC(('TRI-3'!U25 ),2),0))=3,"D-",IF((ROUND(TRUNC(('TRI-3'!U25 ),2),0))=2,"E+",IF((ROUND(TRUNC(('TRI-3'!U25  ),2),0))&lt;=1,"E-","")))))))))))</f>
        <v/>
      </c>
      <c r="V25" s="51" t="str">
        <f>IF(OR('TRI-3'!V25 ="",'TRI-3'!V25&lt;0,'TRI-3'!V25  &gt;10),"",IF((ROUND(TRUNC(('TRI-3'!V25  ),2),0))=10,"A+",IF((ROUND(TRUNC(('TRI-3'!V25  ),2),0))=9,"A-",IF((ROUND(TRUNC(('TRI-3'!V25   ),2),0))=8,"B+",IF((ROUND(TRUNC(('TRI-3'!V25 ),2),0))=7,"B-",IF((ROUND(TRUNC(('TRI-3'!V25  ),2),0))=6,"C+",IF((ROUND(TRUNC(('TRI-3'!V25  ),2),0))=5,"C-",IF((ROUND(TRUNC(('TRI-3'!V25  ),2),0))=4,"D+",IF((ROUND(TRUNC(('TRI-3'!V25 ),2),0))=3,"D-",IF((ROUND(TRUNC(('TRI-3'!V25 ),2),0))=2,"E+",IF((ROUND(TRUNC(('TRI-3'!V25  ),2),0))&lt;=1,"E-","")))))))))))</f>
        <v/>
      </c>
      <c r="W25" s="51" t="str">
        <f>IF(OR('TRI-3'!W25 ="",'TRI-3'!W25&lt;0,'TRI-3'!W25  &gt;10),"",IF((ROUND(TRUNC(('TRI-3'!W25  ),2),0))=10,"A+",IF((ROUND(TRUNC(('TRI-3'!W25  ),2),0))=9,"A-",IF((ROUND(TRUNC(('TRI-3'!W25   ),2),0))=8,"B+",IF((ROUND(TRUNC(('TRI-3'!W25 ),2),0))=7,"B-",IF((ROUND(TRUNC(('TRI-3'!W25  ),2),0))=6,"C+",IF((ROUND(TRUNC(('TRI-3'!W25  ),2),0))=5,"C-",IF((ROUND(TRUNC(('TRI-3'!W25  ),2),0))=4,"D+",IF((ROUND(TRUNC(('TRI-3'!W25 ),2),0))=3,"D-",IF((ROUND(TRUNC(('TRI-3'!W25 ),2),0))=2,"E+",IF((ROUND(TRUNC(('TRI-3'!W25  ),2),0))&lt;=1,"E-","")))))))))))</f>
        <v/>
      </c>
      <c r="X25" s="51" t="str">
        <f>IF(OR('TRI-3'!X25 ="",'TRI-3'!X25&lt;0,'TRI-3'!X25  &gt;10),"",IF((ROUND(TRUNC(('TRI-3'!X25  ),2),0))=10,"A+",IF((ROUND(TRUNC(('TRI-3'!X25  ),2),0))=9,"A-",IF((ROUND(TRUNC(('TRI-3'!X25   ),2),0))=8,"B+",IF((ROUND(TRUNC(('TRI-3'!X25 ),2),0))=7,"B-",IF((ROUND(TRUNC(('TRI-3'!X25  ),2),0))=6,"C+",IF((ROUND(TRUNC(('TRI-3'!X25  ),2),0))=5,"C-",IF((ROUND(TRUNC(('TRI-3'!X25  ),2),0))=4,"D+",IF((ROUND(TRUNC(('TRI-3'!X25 ),2),0))=3,"D-",IF((ROUND(TRUNC(('TRI-3'!X25 ),2),0))=2,"E+",IF((ROUND(TRUNC(('TRI-3'!X25  ),2),0))&lt;=1,"E-","")))))))))))</f>
        <v/>
      </c>
      <c r="Y25" s="51" t="str">
        <f>IF(OR('TRI-3'!Y25 ="",'TRI-3'!Y25&lt;0,'TRI-3'!Y25  &gt;10),"",IF((ROUND(TRUNC(('TRI-3'!Y25  ),2),0))=10,"A+",IF((ROUND(TRUNC(('TRI-3'!Y25  ),2),0))=9,"A-",IF((ROUND(TRUNC(('TRI-3'!Y25   ),2),0))=8,"B+",IF((ROUND(TRUNC(('TRI-3'!Y25 ),2),0))=7,"B-",IF((ROUND(TRUNC(('TRI-3'!Y25  ),2),0))=6,"C+",IF((ROUND(TRUNC(('TRI-3'!Y25  ),2),0))=5,"C-",IF((ROUND(TRUNC(('TRI-3'!Y25  ),2),0))=4,"D+",IF((ROUND(TRUNC(('TRI-3'!Y25 ),2),0))=3,"D-",IF((ROUND(TRUNC(('TRI-3'!Y25 ),2),0))=2,"E+",IF((ROUND(TRUNC(('TRI-3'!Y25  ),2),0))&lt;=1,"E-","")))))))))))</f>
        <v/>
      </c>
      <c r="Z25" s="51" t="str">
        <f>IF(OR('TRI-3'!Z25 ="",'TRI-3'!Z25&lt;0,'TRI-3'!Z25  &gt;10),"",IF((ROUND(TRUNC(('TRI-3'!Z25  ),2),0))=10,"A+",IF((ROUND(TRUNC(('TRI-3'!Z25  ),2),0))=9,"A-",IF((ROUND(TRUNC(('TRI-3'!Z25   ),2),0))=8,"B+",IF((ROUND(TRUNC(('TRI-3'!Z25 ),2),0))=7,"B-",IF((ROUND(TRUNC(('TRI-3'!Z25  ),2),0))=6,"C+",IF((ROUND(TRUNC(('TRI-3'!Z25  ),2),0))=5,"C-",IF((ROUND(TRUNC(('TRI-3'!Z25  ),2),0))=4,"D+",IF((ROUND(TRUNC(('TRI-3'!Z25 ),2),0))=3,"D-",IF((ROUND(TRUNC(('TRI-3'!Z25 ),2),0))=2,"E+",IF((ROUND(TRUNC(('TRI-3'!Z25  ),2),0))&lt;=1,"E-","")))))))))))</f>
        <v/>
      </c>
      <c r="AA25" s="51" t="str">
        <f>IF(OR('TRI-3'!AA25 ="",'TRI-3'!AA25&lt;0,'TRI-3'!AA25  &gt;10),"",IF((ROUND(TRUNC(('TRI-3'!AA25  ),2),0))=10,"A+",IF((ROUND(TRUNC(('TRI-3'!AA25  ),2),0))=9,"A-",IF((ROUND(TRUNC(('TRI-3'!AA25   ),2),0))=8,"B+",IF((ROUND(TRUNC(('TRI-3'!AA25 ),2),0))=7,"B-",IF((ROUND(TRUNC(('TRI-3'!AA25  ),2),0))=6,"C+",IF((ROUND(TRUNC(('TRI-3'!AA25  ),2),0))=5,"C-",IF((ROUND(TRUNC(('TRI-3'!AA25  ),2),0))=4,"D+",IF((ROUND(TRUNC(('TRI-3'!AA25 ),2),0))=3,"D-",IF((ROUND(TRUNC(('TRI-3'!AA25 ),2),0))=2,"E+",IF((ROUND(TRUNC(('TRI-3'!AA25  ),2),0))&lt;=1,"E-","")))))))))))</f>
        <v/>
      </c>
      <c r="AB25" s="51" t="str">
        <f>IF(OR('TRI-3'!AB25 ="",'TRI-3'!AB25&lt;0,'TRI-3'!AB25  &gt;10),"",IF((ROUND(TRUNC(('TRI-3'!AB25  ),2),0))=10,"A+",IF((ROUND(TRUNC(('TRI-3'!AB25  ),2),0))=9,"A-",IF((ROUND(TRUNC(('TRI-3'!AB25   ),2),0))=8,"B+",IF((ROUND(TRUNC(('TRI-3'!AB25 ),2),0))=7,"B-",IF((ROUND(TRUNC(('TRI-3'!AB25  ),2),0))=6,"C+",IF((ROUND(TRUNC(('TRI-3'!AB25  ),2),0))=5,"C-",IF((ROUND(TRUNC(('TRI-3'!AB25  ),2),0))=4,"D+",IF((ROUND(TRUNC(('TRI-3'!AB25 ),2),0))=3,"D-",IF((ROUND(TRUNC(('TRI-3'!AB25 ),2),0))=2,"E+",IF((ROUND(TRUNC(('TRI-3'!AB25  ),2),0))&lt;=1,"E-","")))))))))))</f>
        <v/>
      </c>
      <c r="AC25" s="51" t="str">
        <f>IF(OR('TRI-3'!AC25 ="",'TRI-3'!AC25&lt;0,'TRI-3'!AC25  &gt;10),"",IF((ROUND(TRUNC(('TRI-3'!AC25  ),2),0))=10,"A+",IF((ROUND(TRUNC(('TRI-3'!AC25  ),2),0))=9,"A-",IF((ROUND(TRUNC(('TRI-3'!AC25   ),2),0))=8,"B+",IF((ROUND(TRUNC(('TRI-3'!AC25 ),2),0))=7,"B-",IF((ROUND(TRUNC(('TRI-3'!AC25  ),2),0))=6,"C+",IF((ROUND(TRUNC(('TRI-3'!AC25  ),2),0))=5,"C-",IF((ROUND(TRUNC(('TRI-3'!AC25  ),2),0))=4,"D+",IF((ROUND(TRUNC(('TRI-3'!AC25 ),2),0))=3,"D-",IF((ROUND(TRUNC(('TRI-3'!AC25 ),2),0))=2,"E+",IF((ROUND(TRUNC(('TRI-3'!AC25  ),2),0))&lt;=1,"E-","")))))))))))</f>
        <v/>
      </c>
      <c r="AD25" s="51" t="str">
        <f>IF(OR('TRI-3'!AD25 ="",'TRI-3'!AD25&lt;0,'TRI-3'!AD25  &gt;10),"",IF((ROUND(TRUNC(('TRI-3'!AD25  ),2),0))=10,"A+",IF((ROUND(TRUNC(('TRI-3'!AD25  ),2),0))=9,"A-",IF((ROUND(TRUNC(('TRI-3'!AD25   ),2),0))=8,"B+",IF((ROUND(TRUNC(('TRI-3'!AD25 ),2),0))=7,"B-",IF((ROUND(TRUNC(('TRI-3'!AD25  ),2),0))=6,"C+",IF((ROUND(TRUNC(('TRI-3'!AD25  ),2),0))=5,"C-",IF((ROUND(TRUNC(('TRI-3'!AD25  ),2),0))=4,"D+",IF((ROUND(TRUNC(('TRI-3'!AD25 ),2),0))=3,"D-",IF((ROUND(TRUNC(('TRI-3'!AD25 ),2),0))=2,"E+",IF((ROUND(TRUNC(('TRI-3'!AD25  ),2),0))&lt;=1,"E-","")))))))))))</f>
        <v/>
      </c>
      <c r="AE25" s="51" t="str">
        <f>IF(OR('TRI-3'!AE25 ="",'TRI-3'!AE25&lt;0,'TRI-3'!AE25  &gt;10),"",IF((ROUND(TRUNC(('TRI-3'!AE25  ),2),0))=10,"A+",IF((ROUND(TRUNC(('TRI-3'!AE25  ),2),0))=9,"A-",IF((ROUND(TRUNC(('TRI-3'!AE25   ),2),0))=8,"B+",IF((ROUND(TRUNC(('TRI-3'!AE25 ),2),0))=7,"B-",IF((ROUND(TRUNC(('TRI-3'!AE25  ),2),0))=6,"C+",IF((ROUND(TRUNC(('TRI-3'!AE25  ),2),0))=5,"C-",IF((ROUND(TRUNC(('TRI-3'!AE25  ),2),0))=4,"D+",IF((ROUND(TRUNC(('TRI-3'!AE25 ),2),0))=3,"D-",IF((ROUND(TRUNC(('TRI-3'!AE25 ),2),0))=2,"E+",IF((ROUND(TRUNC(('TRI-3'!AE25  ),2),0))&lt;=1,"E-","")))))))))))</f>
        <v/>
      </c>
      <c r="AF25" s="51" t="str">
        <f>IF(OR('TRI-3'!AF25 ="",'TRI-3'!AF25&lt;0,'TRI-3'!AF25  &gt;10),"",IF((ROUND(TRUNC(('TRI-3'!AF25  ),2),0))=10,"A+",IF((ROUND(TRUNC(('TRI-3'!AF25  ),2),0))=9,"A-",IF((ROUND(TRUNC(('TRI-3'!AF25   ),2),0))=8,"B+",IF((ROUND(TRUNC(('TRI-3'!AF25 ),2),0))=7,"B-",IF((ROUND(TRUNC(('TRI-3'!AF25  ),2),0))=6,"C+",IF((ROUND(TRUNC(('TRI-3'!AF25  ),2),0))=5,"C-",IF((ROUND(TRUNC(('TRI-3'!AF25  ),2),0))=4,"D+",IF((ROUND(TRUNC(('TRI-3'!AF25 ),2),0))=3,"D-",IF((ROUND(TRUNC(('TRI-3'!AF25 ),2),0))=2,"E+",IF((ROUND(TRUNC(('TRI-3'!AF25  ),2),0))&lt;=1,"E-","")))))))))))</f>
        <v/>
      </c>
      <c r="AG25" s="51" t="str">
        <f>IF(OR('TRI-3'!AG25 ="",'TRI-3'!AG25&lt;0,'TRI-3'!AG25  &gt;10),"",IF((ROUND(TRUNC(('TRI-3'!AG25  ),2),0))=10,"A+",IF((ROUND(TRUNC(('TRI-3'!AG25  ),2),0))=9,"A-",IF((ROUND(TRUNC(('TRI-3'!AG25   ),2),0))=8,"B+",IF((ROUND(TRUNC(('TRI-3'!AG25 ),2),0))=7,"B-",IF((ROUND(TRUNC(('TRI-3'!AG25  ),2),0))=6,"C+",IF((ROUND(TRUNC(('TRI-3'!AG25  ),2),0))=5,"C-",IF((ROUND(TRUNC(('TRI-3'!AG25  ),2),0))=4,"D+",IF((ROUND(TRUNC(('TRI-3'!AG25 ),2),0))=3,"D-",IF((ROUND(TRUNC(('TRI-3'!AG25 ),2),0))=2,"E+",IF((ROUND(TRUNC(('TRI-3'!AG25  ),2),0))&lt;=1,"E-","")))))))))))</f>
        <v/>
      </c>
      <c r="AH25" s="51" t="str">
        <f>IF(OR('TRI-3'!AH25 ="",'TRI-3'!AH25&lt;0,'TRI-3'!AH25  &gt;10),"",IF((ROUND(TRUNC(('TRI-3'!AH25  ),2),0))=10,"A+",IF((ROUND(TRUNC(('TRI-3'!AH25  ),2),0))=9,"A-",IF((ROUND(TRUNC(('TRI-3'!AH25   ),2),0))=8,"B+",IF((ROUND(TRUNC(('TRI-3'!AH25 ),2),0))=7,"B-",IF((ROUND(TRUNC(('TRI-3'!AH25  ),2),0))=6,"C+",IF((ROUND(TRUNC(('TRI-3'!AH25  ),2),0))=5,"C-",IF((ROUND(TRUNC(('TRI-3'!AH25  ),2),0))=4,"D+",IF((ROUND(TRUNC(('TRI-3'!AH25 ),2),0))=3,"D-",IF((ROUND(TRUNC(('TRI-3'!AH25 ),2),0))=2,"E+",IF((ROUND(TRUNC(('TRI-3'!AH25  ),2),0))&lt;=1,"E-","")))))))))))</f>
        <v/>
      </c>
      <c r="AI25" s="51" t="str">
        <f>IF(OR('TRI-3'!AI25 ="",'TRI-3'!AI25&lt;0,'TRI-3'!AI25  &gt;10),"",IF((ROUND(TRUNC(('TRI-3'!AI25  ),2),0))=10,"A+",IF((ROUND(TRUNC(('TRI-3'!AI25  ),2),0))=9,"A-",IF((ROUND(TRUNC(('TRI-3'!AI25   ),2),0))=8,"B+",IF((ROUND(TRUNC(('TRI-3'!AI25 ),2),0))=7,"B-",IF((ROUND(TRUNC(('TRI-3'!AI25  ),2),0))=6,"C+",IF((ROUND(TRUNC(('TRI-3'!AI25  ),2),0))=5,"C-",IF((ROUND(TRUNC(('TRI-3'!AI25  ),2),0))=4,"D+",IF((ROUND(TRUNC(('TRI-3'!AI25 ),2),0))=3,"D-",IF((ROUND(TRUNC(('TRI-3'!AI25 ),2),0))=2,"E+",IF((ROUND(TRUNC(('TRI-3'!AI25  ),2),0))&lt;=1,"E-","")))))))))))</f>
        <v/>
      </c>
      <c r="AJ25" s="51" t="str">
        <f>IF(OR('TRI-3'!AJ25 ="",'TRI-3'!AJ25&lt;0,'TRI-3'!AJ25  &gt;10),"",IF((ROUND(TRUNC(('TRI-3'!AJ25  ),2),0))=10,"A+",IF((ROUND(TRUNC(('TRI-3'!AJ25  ),2),0))=9,"A-",IF((ROUND(TRUNC(('TRI-3'!AJ25   ),2),0))=8,"B+",IF((ROUND(TRUNC(('TRI-3'!AJ25 ),2),0))=7,"B-",IF((ROUND(TRUNC(('TRI-3'!AJ25  ),2),0))=6,"C+",IF((ROUND(TRUNC(('TRI-3'!AJ25  ),2),0))=5,"C-",IF((ROUND(TRUNC(('TRI-3'!AJ25  ),2),0))=4,"D+",IF((ROUND(TRUNC(('TRI-3'!AJ25 ),2),0))=3,"D-",IF((ROUND(TRUNC(('TRI-3'!AJ25 ),2),0))=2,"E+",IF((ROUND(TRUNC(('TRI-3'!AJ25  ),2),0))&lt;=1,"E-","")))))))))))</f>
        <v/>
      </c>
      <c r="AK25" s="51" t="str">
        <f>IF(OR('TRI-3'!AK25 ="",'TRI-3'!AK25&lt;0,'TRI-3'!AK25  &gt;10),"",IF((ROUND(TRUNC(('TRI-3'!AK25  ),2),0))=10,"A+",IF((ROUND(TRUNC(('TRI-3'!AK25  ),2),0))=9,"A-",IF((ROUND(TRUNC(('TRI-3'!AK25   ),2),0))=8,"B+",IF((ROUND(TRUNC(('TRI-3'!AK25 ),2),0))=7,"B-",IF((ROUND(TRUNC(('TRI-3'!AK25  ),2),0))=6,"C+",IF((ROUND(TRUNC(('TRI-3'!AK25  ),2),0))=5,"C-",IF((ROUND(TRUNC(('TRI-3'!AK25  ),2),0))=4,"D+",IF((ROUND(TRUNC(('TRI-3'!AK25 ),2),0))=3,"D-",IF((ROUND(TRUNC(('TRI-3'!AK25 ),2),0))=2,"E+",IF((ROUND(TRUNC(('TRI-3'!AK25  ),2),0))&lt;=1,"E-","")))))))))))</f>
        <v/>
      </c>
      <c r="AL25" s="51" t="str">
        <f>IF(OR('TRI-3'!AL25 ="",'TRI-3'!AL25&lt;0,'TRI-3'!AL25  &gt;10),"",IF((ROUND(TRUNC(('TRI-3'!AL25  ),2),0))=10,"A+",IF((ROUND(TRUNC(('TRI-3'!AL25  ),2),0))=9,"A-",IF((ROUND(TRUNC(('TRI-3'!AL25   ),2),0))=8,"B+",IF((ROUND(TRUNC(('TRI-3'!AL25 ),2),0))=7,"B-",IF((ROUND(TRUNC(('TRI-3'!AL25  ),2),0))=6,"C+",IF((ROUND(TRUNC(('TRI-3'!AL25  ),2),0))=5,"C-",IF((ROUND(TRUNC(('TRI-3'!AL25  ),2),0))=4,"D+",IF((ROUND(TRUNC(('TRI-3'!AL25 ),2),0))=3,"D-",IF((ROUND(TRUNC(('TRI-3'!AL25 ),2),0))=2,"E+",IF((ROUND(TRUNC(('TRI-3'!AL25  ),2),0))&lt;=1,"E-","")))))))))))</f>
        <v/>
      </c>
      <c r="AM25" s="51" t="str">
        <f>IF(OR('TRI-3'!AM25 ="",'TRI-3'!AM25&lt;0,'TRI-3'!AM25  &gt;10),"",IF((ROUND(TRUNC(('TRI-3'!AM25  ),2),0))=10,"A+",IF((ROUND(TRUNC(('TRI-3'!AM25  ),2),0))=9,"A-",IF((ROUND(TRUNC(('TRI-3'!AM25   ),2),0))=8,"B+",IF((ROUND(TRUNC(('TRI-3'!AM25 ),2),0))=7,"B-",IF((ROUND(TRUNC(('TRI-3'!AM25  ),2),0))=6,"C+",IF((ROUND(TRUNC(('TRI-3'!AM25  ),2),0))=5,"C-",IF((ROUND(TRUNC(('TRI-3'!AM25  ),2),0))=4,"D+",IF((ROUND(TRUNC(('TRI-3'!AM25 ),2),0))=3,"D-",IF((ROUND(TRUNC(('TRI-3'!AM25 ),2),0))=2,"E+",IF((ROUND(TRUNC(('TRI-3'!AM25  ),2),0))&lt;=1,"E-","")))))))))))</f>
        <v/>
      </c>
      <c r="AN25" s="51" t="str">
        <f>IF(OR('TRI-3'!AN25 ="",'TRI-3'!AN25&lt;0,'TRI-3'!AN25  &gt;10),"",IF((ROUND(TRUNC(('TRI-3'!AN25  ),2),0))=10,"A+",IF((ROUND(TRUNC(('TRI-3'!AN25  ),2),0))=9,"A-",IF((ROUND(TRUNC(('TRI-3'!AN25   ),2),0))=8,"B+",IF((ROUND(TRUNC(('TRI-3'!AN25 ),2),0))=7,"B-",IF((ROUND(TRUNC(('TRI-3'!AN25  ),2),0))=6,"C+",IF((ROUND(TRUNC(('TRI-3'!AN25  ),2),0))=5,"C-",IF((ROUND(TRUNC(('TRI-3'!AN25  ),2),0))=4,"D+",IF((ROUND(TRUNC(('TRI-3'!AN25 ),2),0))=3,"D-",IF((ROUND(TRUNC(('TRI-3'!AN25 ),2),0))=2,"E+",IF((ROUND(TRUNC(('TRI-3'!AN25  ),2),0))&lt;=1,"E-","")))))))))))</f>
        <v/>
      </c>
      <c r="AO25" s="51" t="str">
        <f>IF(OR('TRI-3'!AO25 ="",'TRI-3'!AO25&lt;0,'TRI-3'!AO25  &gt;10),"",IF((ROUND(TRUNC(('TRI-3'!AO25  ),2),0))=10,"A+",IF((ROUND(TRUNC(('TRI-3'!AO25  ),2),0))=9,"A-",IF((ROUND(TRUNC(('TRI-3'!AO25   ),2),0))=8,"B+",IF((ROUND(TRUNC(('TRI-3'!AO25 ),2),0))=7,"B-",IF((ROUND(TRUNC(('TRI-3'!AO25  ),2),0))=6,"C+",IF((ROUND(TRUNC(('TRI-3'!AO25  ),2),0))=5,"C-",IF((ROUND(TRUNC(('TRI-3'!AO25  ),2),0))=4,"D+",IF((ROUND(TRUNC(('TRI-3'!AO25 ),2),0))=3,"D-",IF((ROUND(TRUNC(('TRI-3'!AO25 ),2),0))=2,"E+",IF((ROUND(TRUNC(('TRI-3'!AO25  ),2),0))&lt;=1,"E-","")))))))))))</f>
        <v/>
      </c>
      <c r="AP25" s="51" t="str">
        <f>IF(OR('TRI-3'!AP25 ="",'TRI-3'!AP25&lt;0,'TRI-3'!AP25  &gt;10),"",IF((ROUND(TRUNC(('TRI-3'!AP25  ),2),0))=10,"A+",IF((ROUND(TRUNC(('TRI-3'!AP25  ),2),0))=9,"A-",IF((ROUND(TRUNC(('TRI-3'!AP25   ),2),0))=8,"B+",IF((ROUND(TRUNC(('TRI-3'!AP25 ),2),0))=7,"B-",IF((ROUND(TRUNC(('TRI-3'!AP25  ),2),0))=6,"C+",IF((ROUND(TRUNC(('TRI-3'!AP25  ),2),0))=5,"C-",IF((ROUND(TRUNC(('TRI-3'!AP25  ),2),0))=4,"D+",IF((ROUND(TRUNC(('TRI-3'!AP25 ),2),0))=3,"D-",IF((ROUND(TRUNC(('TRI-3'!AP25 ),2),0))=2,"E+",IF((ROUND(TRUNC(('TRI-3'!AP25  ),2),0))&lt;=1,"E-","")))))))))))</f>
        <v/>
      </c>
      <c r="AQ25" s="51" t="str">
        <f>IF(OR('TRI-3'!AQ25 ="",'TRI-3'!AQ25&lt;0,'TRI-3'!AQ25  &gt;10),"",IF((ROUND(TRUNC(('TRI-3'!AQ25  ),2),0))=10,"A+",IF((ROUND(TRUNC(('TRI-3'!AQ25  ),2),0))=9,"A-",IF((ROUND(TRUNC(('TRI-3'!AQ25   ),2),0))=8,"B+",IF((ROUND(TRUNC(('TRI-3'!AQ25 ),2),0))=7,"B-",IF((ROUND(TRUNC(('TRI-3'!AQ25  ),2),0))=6,"C+",IF((ROUND(TRUNC(('TRI-3'!AQ25  ),2),0))=5,"C-",IF((ROUND(TRUNC(('TRI-3'!AQ25  ),2),0))=4,"D+",IF((ROUND(TRUNC(('TRI-3'!AQ25 ),2),0))=3,"D-",IF((ROUND(TRUNC(('TRI-3'!AQ25 ),2),0))=2,"E+",IF((ROUND(TRUNC(('TRI-3'!AQ25  ),2),0))&lt;=1,"E-","")))))))))))</f>
        <v/>
      </c>
      <c r="AR25" s="51" t="str">
        <f>IF(OR('TRI-3'!AR25 ="",'TRI-3'!AR25&lt;0,'TRI-3'!AR25  &gt;10),"",IF((ROUND(TRUNC(('TRI-3'!AR25  ),2),0))=10,"A+",IF((ROUND(TRUNC(('TRI-3'!AR25  ),2),0))=9,"A-",IF((ROUND(TRUNC(('TRI-3'!AR25   ),2),0))=8,"B+",IF((ROUND(TRUNC(('TRI-3'!AR25 ),2),0))=7,"B-",IF((ROUND(TRUNC(('TRI-3'!AR25  ),2),0))=6,"C+",IF((ROUND(TRUNC(('TRI-3'!AR25  ),2),0))=5,"C-",IF((ROUND(TRUNC(('TRI-3'!AR25  ),2),0))=4,"D+",IF((ROUND(TRUNC(('TRI-3'!AR25 ),2),0))=3,"D-",IF((ROUND(TRUNC(('TRI-3'!AR25 ),2),0))=2,"E+",IF((ROUND(TRUNC(('TRI-3'!AR25  ),2),0))&lt;=1,"E-","")))))))))))</f>
        <v/>
      </c>
      <c r="AS25" s="51" t="str">
        <f>IF(OR('TRI-3'!AS25 ="",'TRI-3'!AS25&lt;0,'TRI-3'!AS25  &gt;10),"",IF((ROUND(TRUNC(('TRI-3'!AS25  ),2),0))=10,"A+",IF((ROUND(TRUNC(('TRI-3'!AS25  ),2),0))=9,"A-",IF((ROUND(TRUNC(('TRI-3'!AS25   ),2),0))=8,"B+",IF((ROUND(TRUNC(('TRI-3'!AS25 ),2),0))=7,"B-",IF((ROUND(TRUNC(('TRI-3'!AS25  ),2),0))=6,"C+",IF((ROUND(TRUNC(('TRI-3'!AS25  ),2),0))=5,"C-",IF((ROUND(TRUNC(('TRI-3'!AS25  ),2),0))=4,"D+",IF((ROUND(TRUNC(('TRI-3'!AS25 ),2),0))=3,"D-",IF((ROUND(TRUNC(('TRI-3'!AS25 ),2),0))=2,"E+",IF((ROUND(TRUNC(('TRI-3'!AS25  ),2),0))&lt;=1,"E-","")))))))))))</f>
        <v/>
      </c>
      <c r="AT25" s="51" t="str">
        <f>IF(OR('TRI-3'!AT25 ="",'TRI-3'!AT25&lt;0,'TRI-3'!AT25  &gt;10),"",IF((ROUND(TRUNC(('TRI-3'!AT25  ),2),0))=10,"A+",IF((ROUND(TRUNC(('TRI-3'!AT25  ),2),0))=9,"A-",IF((ROUND(TRUNC(('TRI-3'!AT25   ),2),0))=8,"B+",IF((ROUND(TRUNC(('TRI-3'!AT25 ),2),0))=7,"B-",IF((ROUND(TRUNC(('TRI-3'!AT25  ),2),0))=6,"C+",IF((ROUND(TRUNC(('TRI-3'!AT25  ),2),0))=5,"C-",IF((ROUND(TRUNC(('TRI-3'!AT25  ),2),0))=4,"D+",IF((ROUND(TRUNC(('TRI-3'!AT25 ),2),0))=3,"D-",IF((ROUND(TRUNC(('TRI-3'!AT25 ),2),0))=2,"E+",IF((ROUND(TRUNC(('TRI-3'!AT25  ),2),0))&lt;=1,"E-","")))))))))))</f>
        <v/>
      </c>
      <c r="AU25" s="51" t="str">
        <f>IF(OR('TRI-3'!AU25 ="",'TRI-3'!AU25&lt;0,'TRI-3'!AU25  &gt;10),"",IF((ROUND(TRUNC(('TRI-3'!AU25  ),2),0))=10,"A+",IF((ROUND(TRUNC(('TRI-3'!AU25  ),2),0))=9,"A-",IF((ROUND(TRUNC(('TRI-3'!AU25   ),2),0))=8,"B+",IF((ROUND(TRUNC(('TRI-3'!AU25 ),2),0))=7,"B-",IF((ROUND(TRUNC(('TRI-3'!AU25  ),2),0))=6,"C+",IF((ROUND(TRUNC(('TRI-3'!AU25  ),2),0))=5,"C-",IF((ROUND(TRUNC(('TRI-3'!AU25  ),2),0))=4,"D+",IF((ROUND(TRUNC(('TRI-3'!AU25 ),2),0))=3,"D-",IF((ROUND(TRUNC(('TRI-3'!AU25 ),2),0))=2,"E+",IF((ROUND(TRUNC(('TRI-3'!AU25  ),2),0))&lt;=1,"E-","")))))))))))</f>
        <v/>
      </c>
      <c r="AV25" s="51" t="str">
        <f>IF(OR('TRI-3'!AV25 ="",'TRI-3'!AV25&lt;0,'TRI-3'!AV25  &gt;10),"",IF((ROUND(TRUNC(('TRI-3'!AV25  ),2),0))=10,"A+",IF((ROUND(TRUNC(('TRI-3'!AV25  ),2),0))=9,"A-",IF((ROUND(TRUNC(('TRI-3'!AV25   ),2),0))=8,"B+",IF((ROUND(TRUNC(('TRI-3'!AV25 ),2),0))=7,"B-",IF((ROUND(TRUNC(('TRI-3'!AV25  ),2),0))=6,"C+",IF((ROUND(TRUNC(('TRI-3'!AV25  ),2),0))=5,"C-",IF((ROUND(TRUNC(('TRI-3'!AV25  ),2),0))=4,"D+",IF((ROUND(TRUNC(('TRI-3'!AV25 ),2),0))=3,"D-",IF((ROUND(TRUNC(('TRI-3'!AV25 ),2),0))=2,"E+",IF((ROUND(TRUNC(('TRI-3'!AV25  ),2),0))&lt;=1,"E-","")))))))))))</f>
        <v/>
      </c>
      <c r="AW25" s="51" t="str">
        <f>IF(OR('TRI-3'!AW25 ="",'TRI-3'!AW25&lt;0,'TRI-3'!AW25  &gt;10),"",IF((ROUND(TRUNC(('TRI-3'!AW25  ),2),0))=10,"A+",IF((ROUND(TRUNC(('TRI-3'!AW25  ),2),0))=9,"A-",IF((ROUND(TRUNC(('TRI-3'!AW25   ),2),0))=8,"B+",IF((ROUND(TRUNC(('TRI-3'!AW25 ),2),0))=7,"B-",IF((ROUND(TRUNC(('TRI-3'!AW25  ),2),0))=6,"C+",IF((ROUND(TRUNC(('TRI-3'!AW25  ),2),0))=5,"C-",IF((ROUND(TRUNC(('TRI-3'!AW25  ),2),0))=4,"D+",IF((ROUND(TRUNC(('TRI-3'!AW25 ),2),0))=3,"D-",IF((ROUND(TRUNC(('TRI-3'!AW25 ),2),0))=2,"E+",IF((ROUND(TRUNC(('TRI-3'!AW25  ),2),0))&lt;=1,"E-","")))))))))))</f>
        <v/>
      </c>
      <c r="AX25" s="51" t="str">
        <f>IF(OR('TRI-3'!AX25 ="",'TRI-3'!AX25&lt;0,'TRI-3'!AX25  &gt;10),"",IF((ROUND(TRUNC(('TRI-3'!AX25  ),2),0))=10,"A+",IF((ROUND(TRUNC(('TRI-3'!AX25  ),2),0))=9,"A-",IF((ROUND(TRUNC(('TRI-3'!AX25   ),2),0))=8,"B+",IF((ROUND(TRUNC(('TRI-3'!AX25 ),2),0))=7,"B-",IF((ROUND(TRUNC(('TRI-3'!AX25  ),2),0))=6,"C+",IF((ROUND(TRUNC(('TRI-3'!AX25  ),2),0))=5,"C-",IF((ROUND(TRUNC(('TRI-3'!AX25  ),2),0))=4,"D+",IF((ROUND(TRUNC(('TRI-3'!AX25 ),2),0))=3,"D-",IF((ROUND(TRUNC(('TRI-3'!AX25 ),2),0))=2,"E+",IF((ROUND(TRUNC(('TRI-3'!AX25  ),2),0))&lt;=1,"E-","")))))))))))</f>
        <v/>
      </c>
      <c r="AY25" s="51" t="str">
        <f>IF(OR('TRI-3'!AY25 ="",'TRI-3'!AY25&lt;0,'TRI-3'!AY25  &gt;10),"",IF((ROUND(TRUNC(('TRI-3'!AY25  ),2),0))=10,"A+",IF((ROUND(TRUNC(('TRI-3'!AY25  ),2),0))=9,"A-",IF((ROUND(TRUNC(('TRI-3'!AY25   ),2),0))=8,"B+",IF((ROUND(TRUNC(('TRI-3'!AY25 ),2),0))=7,"B-",IF((ROUND(TRUNC(('TRI-3'!AY25  ),2),0))=6,"C+",IF((ROUND(TRUNC(('TRI-3'!AY25  ),2),0))=5,"C-",IF((ROUND(TRUNC(('TRI-3'!AY25  ),2),0))=4,"D+",IF((ROUND(TRUNC(('TRI-3'!AY25 ),2),0))=3,"D-",IF((ROUND(TRUNC(('TRI-3'!AY25 ),2),0))=2,"E+",IF((ROUND(TRUNC(('TRI-3'!AY25  ),2),0))&lt;=1,"E-","")))))))))))</f>
        <v/>
      </c>
      <c r="AZ25" s="51" t="str">
        <f>IF(OR('TRI-3'!AZ25 ="",'TRI-3'!AZ25&lt;0,'TRI-3'!AZ25  &gt;10),"",IF((ROUND(TRUNC(('TRI-3'!AZ25  ),2),0))=10,"A+",IF((ROUND(TRUNC(('TRI-3'!AZ25  ),2),0))=9,"A-",IF((ROUND(TRUNC(('TRI-3'!AZ25   ),2),0))=8,"B+",IF((ROUND(TRUNC(('TRI-3'!AZ25 ),2),0))=7,"B-",IF((ROUND(TRUNC(('TRI-3'!AZ25  ),2),0))=6,"C+",IF((ROUND(TRUNC(('TRI-3'!AZ25  ),2),0))=5,"C-",IF((ROUND(TRUNC(('TRI-3'!AZ25  ),2),0))=4,"D+",IF((ROUND(TRUNC(('TRI-3'!AZ25 ),2),0))=3,"D-",IF((ROUND(TRUNC(('TRI-3'!AZ25 ),2),0))=2,"E+",IF((ROUND(TRUNC(('TRI-3'!AZ25  ),2),0))&lt;=1,"E-","")))))))))))</f>
        <v/>
      </c>
      <c r="BA25" s="51" t="str">
        <f>IF(OR('TRI-3'!BA25 ="",'TRI-3'!BA25&lt;0,'TRI-3'!BA25  &gt;10),"",IF((ROUND(TRUNC(('TRI-3'!BA25  ),2),0))=10,"A+",IF((ROUND(TRUNC(('TRI-3'!BA25  ),2),0))=9,"A-",IF((ROUND(TRUNC(('TRI-3'!BA25   ),2),0))=8,"B+",IF((ROUND(TRUNC(('TRI-3'!BA25 ),2),0))=7,"B-",IF((ROUND(TRUNC(('TRI-3'!BA25  ),2),0))=6,"C+",IF((ROUND(TRUNC(('TRI-3'!BA25  ),2),0))=5,"C-",IF((ROUND(TRUNC(('TRI-3'!BA25  ),2),0))=4,"D+",IF((ROUND(TRUNC(('TRI-3'!BA25 ),2),0))=3,"D-",IF((ROUND(TRUNC(('TRI-3'!BA25 ),2),0))=2,"E+",IF((ROUND(TRUNC(('TRI-3'!BA25  ),2),0))&lt;=1,"E-","")))))))))))</f>
        <v/>
      </c>
      <c r="BB25" s="51" t="str">
        <f>IF(OR('TRI-3'!BB25 ="",'TRI-3'!BB25&lt;0,'TRI-3'!BB25  &gt;10),"",IF((ROUND(TRUNC(('TRI-3'!BB25  ),2),0))=10,"A+",IF((ROUND(TRUNC(('TRI-3'!BB25  ),2),0))=9,"A-",IF((ROUND(TRUNC(('TRI-3'!BB25   ),2),0))=8,"B+",IF((ROUND(TRUNC(('TRI-3'!BB25 ),2),0))=7,"B-",IF((ROUND(TRUNC(('TRI-3'!BB25  ),2),0))=6,"C+",IF((ROUND(TRUNC(('TRI-3'!BB25  ),2),0))=5,"C-",IF((ROUND(TRUNC(('TRI-3'!BB25  ),2),0))=4,"D+",IF((ROUND(TRUNC(('TRI-3'!BB25 ),2),0))=3,"D-",IF((ROUND(TRUNC(('TRI-3'!BB25 ),2),0))=2,"E+",IF((ROUND(TRUNC(('TRI-3'!BB25  ),2),0))&lt;=1,"E-","")))))))))))</f>
        <v/>
      </c>
      <c r="BC25" s="51" t="str">
        <f>IF(OR('TRI-3'!BC25 ="",'TRI-3'!BC25&lt;0,'TRI-3'!BC25  &gt;10),"",IF((ROUND(TRUNC(('TRI-3'!BC25  ),2),0))=10,"A+",IF((ROUND(TRUNC(('TRI-3'!BC25  ),2),0))=9,"A-",IF((ROUND(TRUNC(('TRI-3'!BC25   ),2),0))=8,"B+",IF((ROUND(TRUNC(('TRI-3'!BC25 ),2),0))=7,"B-",IF((ROUND(TRUNC(('TRI-3'!BC25  ),2),0))=6,"C+",IF((ROUND(TRUNC(('TRI-3'!BC25  ),2),0))=5,"C-",IF((ROUND(TRUNC(('TRI-3'!BC25  ),2),0))=4,"D+",IF((ROUND(TRUNC(('TRI-3'!BC25 ),2),0))=3,"D-",IF((ROUND(TRUNC(('TRI-3'!BC25 ),2),0))=2,"E+",IF((ROUND(TRUNC(('TRI-3'!BC25  ),2),0))&lt;=1,"E-","")))))))))))</f>
        <v/>
      </c>
      <c r="BD25" s="51" t="str">
        <f>IF(OR('TRI-3'!BD25 ="",'TRI-3'!BD25&lt;0,'TRI-3'!BD25  &gt;10),"",IF((ROUND(TRUNC(('TRI-3'!BD25  ),2),0))=10,"A+",IF((ROUND(TRUNC(('TRI-3'!BD25  ),2),0))=9,"A-",IF((ROUND(TRUNC(('TRI-3'!BD25   ),2),0))=8,"B+",IF((ROUND(TRUNC(('TRI-3'!BD25 ),2),0))=7,"B-",IF((ROUND(TRUNC(('TRI-3'!BD25  ),2),0))=6,"C+",IF((ROUND(TRUNC(('TRI-3'!BD25  ),2),0))=5,"C-",IF((ROUND(TRUNC(('TRI-3'!BD25  ),2),0))=4,"D+",IF((ROUND(TRUNC(('TRI-3'!BD25 ),2),0))=3,"D-",IF((ROUND(TRUNC(('TRI-3'!BD25 ),2),0))=2,"E+",IF((ROUND(TRUNC(('TRI-3'!BD25  ),2),0))&lt;=1,"E-","")))))))))))</f>
        <v/>
      </c>
      <c r="BE25" s="51" t="str">
        <f>IF(OR('TRI-3'!BE25 ="",'TRI-3'!BE25&lt;0,'TRI-3'!BE25  &gt;10),"",IF((ROUND(TRUNC(('TRI-3'!BE25  ),2),0))=10,"A+",IF((ROUND(TRUNC(('TRI-3'!BE25  ),2),0))=9,"A-",IF((ROUND(TRUNC(('TRI-3'!BE25   ),2),0))=8,"B+",IF((ROUND(TRUNC(('TRI-3'!BE25 ),2),0))=7,"B-",IF((ROUND(TRUNC(('TRI-3'!BE25  ),2),0))=6,"C+",IF((ROUND(TRUNC(('TRI-3'!BE25  ),2),0))=5,"C-",IF((ROUND(TRUNC(('TRI-3'!BE25  ),2),0))=4,"D+",IF((ROUND(TRUNC(('TRI-3'!BE25 ),2),0))=3,"D-",IF((ROUND(TRUNC(('TRI-3'!BE25 ),2),0))=2,"E+",IF((ROUND(TRUNC(('TRI-3'!BE25  ),2),0))&lt;=1,"E-","")))))))))))</f>
        <v/>
      </c>
      <c r="BF25" s="51" t="str">
        <f>IF(OR('TRI-3'!BF25 ="",'TRI-3'!BF25&lt;0,'TRI-3'!BF25  &gt;10),"",IF((ROUND(TRUNC(('TRI-3'!BF25  ),2),0))=10,"A+",IF((ROUND(TRUNC(('TRI-3'!BF25  ),2),0))=9,"A-",IF((ROUND(TRUNC(('TRI-3'!BF25   ),2),0))=8,"B+",IF((ROUND(TRUNC(('TRI-3'!BF25 ),2),0))=7,"B-",IF((ROUND(TRUNC(('TRI-3'!BF25  ),2),0))=6,"C+",IF((ROUND(TRUNC(('TRI-3'!BF25  ),2),0))=5,"C-",IF((ROUND(TRUNC(('TRI-3'!BF25  ),2),0))=4,"D+",IF((ROUND(TRUNC(('TRI-3'!BF25 ),2),0))=3,"D-",IF((ROUND(TRUNC(('TRI-3'!BF25 ),2),0))=2,"E+",IF((ROUND(TRUNC(('TRI-3'!BF25  ),2),0))&lt;=1,"E-","")))))))))))</f>
        <v/>
      </c>
      <c r="BG25" s="51" t="str">
        <f>IF(OR('TRI-3'!BG25 ="",'TRI-3'!BG25&lt;0,'TRI-3'!BG25  &gt;10),"",IF((ROUND(TRUNC(('TRI-3'!BG25  ),2),0))=10,"A+",IF((ROUND(TRUNC(('TRI-3'!BG25  ),2),0))=9,"A-",IF((ROUND(TRUNC(('TRI-3'!BG25   ),2),0))=8,"B+",IF((ROUND(TRUNC(('TRI-3'!BG25 ),2),0))=7,"B-",IF((ROUND(TRUNC(('TRI-3'!BG25  ),2),0))=6,"C+",IF((ROUND(TRUNC(('TRI-3'!BG25  ),2),0))=5,"C-",IF((ROUND(TRUNC(('TRI-3'!BG25  ),2),0))=4,"D+",IF((ROUND(TRUNC(('TRI-3'!BG25 ),2),0))=3,"D-",IF((ROUND(TRUNC(('TRI-3'!BG25 ),2),0))=2,"E+",IF((ROUND(TRUNC(('TRI-3'!BG25  ),2),0))&lt;=1,"E-","")))))))))))</f>
        <v/>
      </c>
      <c r="BH25" s="51" t="str">
        <f>IF(OR('TRI-3'!BH25 ="",'TRI-3'!BH25&lt;0,'TRI-3'!BH25  &gt;10),"",IF((ROUND(TRUNC(('TRI-3'!BH25  ),2),0))=10,"A+",IF((ROUND(TRUNC(('TRI-3'!BH25  ),2),0))=9,"A-",IF((ROUND(TRUNC(('TRI-3'!BH25   ),2),0))=8,"B+",IF((ROUND(TRUNC(('TRI-3'!BH25 ),2),0))=7,"B-",IF((ROUND(TRUNC(('TRI-3'!BH25  ),2),0))=6,"C+",IF((ROUND(TRUNC(('TRI-3'!BH25  ),2),0))=5,"C-",IF((ROUND(TRUNC(('TRI-3'!BH25  ),2),0))=4,"D+",IF((ROUND(TRUNC(('TRI-3'!BH25 ),2),0))=3,"D-",IF((ROUND(TRUNC(('TRI-3'!BH25 ),2),0))=2,"E+",IF((ROUND(TRUNC(('TRI-3'!BH25  ),2),0))&lt;=1,"E-","")))))))))))</f>
        <v/>
      </c>
      <c r="BI25" s="51" t="str">
        <f>IF(OR('TRI-3'!BI25 ="",'TRI-3'!BI25&lt;0,'TRI-3'!BI25  &gt;10),"",IF((ROUND(TRUNC(('TRI-3'!BI25  ),2),0))=10,"A+",IF((ROUND(TRUNC(('TRI-3'!BI25  ),2),0))=9,"A-",IF((ROUND(TRUNC(('TRI-3'!BI25   ),2),0))=8,"B+",IF((ROUND(TRUNC(('TRI-3'!BI25 ),2),0))=7,"B-",IF((ROUND(TRUNC(('TRI-3'!BI25  ),2),0))=6,"C+",IF((ROUND(TRUNC(('TRI-3'!BI25  ),2),0))=5,"C-",IF((ROUND(TRUNC(('TRI-3'!BI25  ),2),0))=4,"D+",IF((ROUND(TRUNC(('TRI-3'!BI25 ),2),0))=3,"D-",IF((ROUND(TRUNC(('TRI-3'!BI25 ),2),0))=2,"E+",IF((ROUND(TRUNC(('TRI-3'!BI25  ),2),0))&lt;=1,"E-","")))))))))))</f>
        <v/>
      </c>
      <c r="BJ25" s="51" t="str">
        <f>IF(OR('TRI-3'!BJ25 ="",'TRI-3'!BJ25&lt;0,'TRI-3'!BJ25  &gt;10),"",IF((ROUND(TRUNC(('TRI-3'!BJ25  ),2),0))=10,"A+",IF((ROUND(TRUNC(('TRI-3'!BJ25  ),2),0))=9,"A-",IF((ROUND(TRUNC(('TRI-3'!BJ25   ),2),0))=8,"B+",IF((ROUND(TRUNC(('TRI-3'!BJ25 ),2),0))=7,"B-",IF((ROUND(TRUNC(('TRI-3'!BJ25  ),2),0))=6,"C+",IF((ROUND(TRUNC(('TRI-3'!BJ25  ),2),0))=5,"C-",IF((ROUND(TRUNC(('TRI-3'!BJ25  ),2),0))=4,"D+",IF((ROUND(TRUNC(('TRI-3'!BJ25 ),2),0))=3,"D-",IF((ROUND(TRUNC(('TRI-3'!BJ25 ),2),0))=2,"E+",IF((ROUND(TRUNC(('TRI-3'!BJ25  ),2),0))&lt;=1,"E-","")))))))))))</f>
        <v/>
      </c>
      <c r="BK25" s="51" t="str">
        <f>IF(OR('TRI-3'!BK25 ="",'TRI-3'!BK25&lt;0,'TRI-3'!BK25  &gt;10),"",IF((ROUND(TRUNC(('TRI-3'!BK25  ),2),0))=10,"A+",IF((ROUND(TRUNC(('TRI-3'!BK25  ),2),0))=9,"A-",IF((ROUND(TRUNC(('TRI-3'!BK25   ),2),0))=8,"B+",IF((ROUND(TRUNC(('TRI-3'!BK25 ),2),0))=7,"B-",IF((ROUND(TRUNC(('TRI-3'!BK25  ),2),0))=6,"C+",IF((ROUND(TRUNC(('TRI-3'!BK25  ),2),0))=5,"C-",IF((ROUND(TRUNC(('TRI-3'!BK25  ),2),0))=4,"D+",IF((ROUND(TRUNC(('TRI-3'!BK25 ),2),0))=3,"D-",IF((ROUND(TRUNC(('TRI-3'!BK25 ),2),0))=2,"E+",IF((ROUND(TRUNC(('TRI-3'!BK25  ),2),0))&lt;=1,"E-","")))))))))))</f>
        <v/>
      </c>
      <c r="BL25" s="51" t="str">
        <f>IF(OR('TRI-3'!BL25 ="",'TRI-3'!BL25&lt;0,'TRI-3'!BL25  &gt;10),"",IF((ROUND(TRUNC(('TRI-3'!BL25  ),2),0))=10,"A+",IF((ROUND(TRUNC(('TRI-3'!BL25  ),2),0))=9,"A-",IF((ROUND(TRUNC(('TRI-3'!BL25   ),2),0))=8,"B+",IF((ROUND(TRUNC(('TRI-3'!BL25 ),2),0))=7,"B-",IF((ROUND(TRUNC(('TRI-3'!BL25  ),2),0))=6,"C+",IF((ROUND(TRUNC(('TRI-3'!BL25  ),2),0))=5,"C-",IF((ROUND(TRUNC(('TRI-3'!BL25  ),2),0))=4,"D+",IF((ROUND(TRUNC(('TRI-3'!BL25 ),2),0))=3,"D-",IF((ROUND(TRUNC(('TRI-3'!BL25 ),2),0))=2,"E+",IF((ROUND(TRUNC(('TRI-3'!BL25  ),2),0))&lt;=1,"E-","")))))))))))</f>
        <v/>
      </c>
      <c r="BM25" s="51" t="str">
        <f>IF(OR('TRI-3'!BM25 ="",'TRI-3'!BM25&lt;0,'TRI-3'!BM25  &gt;10),"",IF((ROUND(TRUNC(('TRI-3'!BM25  ),2),0))=10,"A+",IF((ROUND(TRUNC(('TRI-3'!BM25  ),2),0))=9,"A-",IF((ROUND(TRUNC(('TRI-3'!BM25   ),2),0))=8,"B+",IF((ROUND(TRUNC(('TRI-3'!BM25 ),2),0))=7,"B-",IF((ROUND(TRUNC(('TRI-3'!BM25  ),2),0))=6,"C+",IF((ROUND(TRUNC(('TRI-3'!BM25  ),2),0))=5,"C-",IF((ROUND(TRUNC(('TRI-3'!BM25  ),2),0))=4,"D+",IF((ROUND(TRUNC(('TRI-3'!BM25 ),2),0))=3,"D-",IF((ROUND(TRUNC(('TRI-3'!BM25 ),2),0))=2,"E+",IF((ROUND(TRUNC(('TRI-3'!BM25  ),2),0))&lt;=1,"E-","")))))))))))</f>
        <v/>
      </c>
      <c r="BN25" s="51" t="str">
        <f>IF(OR('TRI-3'!BN25 ="",'TRI-3'!BN25&lt;0,'TRI-3'!BN25  &gt;10),"",IF((ROUND(TRUNC(('TRI-3'!BN25  ),2),0))=10,"A+",IF((ROUND(TRUNC(('TRI-3'!BN25  ),2),0))=9,"A-",IF((ROUND(TRUNC(('TRI-3'!BN25   ),2),0))=8,"B+",IF((ROUND(TRUNC(('TRI-3'!BN25 ),2),0))=7,"B-",IF((ROUND(TRUNC(('TRI-3'!BN25  ),2),0))=6,"C+",IF((ROUND(TRUNC(('TRI-3'!BN25  ),2),0))=5,"C-",IF((ROUND(TRUNC(('TRI-3'!BN25  ),2),0))=4,"D+",IF((ROUND(TRUNC(('TRI-3'!BN25 ),2),0))=3,"D-",IF((ROUND(TRUNC(('TRI-3'!BN25 ),2),0))=2,"E+",IF((ROUND(TRUNC(('TRI-3'!BN25  ),2),0))&lt;=1,"E-","")))))))))))</f>
        <v/>
      </c>
      <c r="BO25" s="51" t="str">
        <f>IF(OR('TRI-3'!BO25 ="",'TRI-3'!BO25&lt;0,'TRI-3'!BO25  &gt;10),"",IF((ROUND(TRUNC(('TRI-3'!BO25  ),2),0))=10,"A+",IF((ROUND(TRUNC(('TRI-3'!BO25  ),2),0))=9,"A-",IF((ROUND(TRUNC(('TRI-3'!BO25   ),2),0))=8,"B+",IF((ROUND(TRUNC(('TRI-3'!BO25 ),2),0))=7,"B-",IF((ROUND(TRUNC(('TRI-3'!BO25  ),2),0))=6,"C+",IF((ROUND(TRUNC(('TRI-3'!BO25  ),2),0))=5,"C-",IF((ROUND(TRUNC(('TRI-3'!BO25  ),2),0))=4,"D+",IF((ROUND(TRUNC(('TRI-3'!BO25 ),2),0))=3,"D-",IF((ROUND(TRUNC(('TRI-3'!BO25 ),2),0))=2,"E+",IF((ROUND(TRUNC(('TRI-3'!BO25  ),2),0))&lt;=1,"E-","")))))))))))</f>
        <v/>
      </c>
      <c r="BP25" s="51" t="str">
        <f>IF(OR('TRI-3'!BP25 ="",'TRI-3'!BP25&lt;0,'TRI-3'!BP25  &gt;10),"",IF((ROUND(TRUNC(('TRI-3'!BP25  ),2),0))=10,"A+",IF((ROUND(TRUNC(('TRI-3'!BP25  ),2),0))=9,"A-",IF((ROUND(TRUNC(('TRI-3'!BP25   ),2),0))=8,"B+",IF((ROUND(TRUNC(('TRI-3'!BP25 ),2),0))=7,"B-",IF((ROUND(TRUNC(('TRI-3'!BP25  ),2),0))=6,"C+",IF((ROUND(TRUNC(('TRI-3'!BP25  ),2),0))=5,"C-",IF((ROUND(TRUNC(('TRI-3'!BP25  ),2),0))=4,"D+",IF((ROUND(TRUNC(('TRI-3'!BP25 ),2),0))=3,"D-",IF((ROUND(TRUNC(('TRI-3'!BP25 ),2),0))=2,"E+",IF((ROUND(TRUNC(('TRI-3'!BP25  ),2),0))&lt;=1,"E-","")))))))))))</f>
        <v/>
      </c>
      <c r="BQ25" s="51" t="str">
        <f>IF(OR('TRI-3'!BQ25 ="",'TRI-3'!BQ25&lt;0,'TRI-3'!BQ25  &gt;10),"",IF((ROUND(TRUNC(('TRI-3'!BQ25  ),2),0))=10,"A+",IF((ROUND(TRUNC(('TRI-3'!BQ25  ),2),0))=9,"A-",IF((ROUND(TRUNC(('TRI-3'!BQ25   ),2),0))=8,"B+",IF((ROUND(TRUNC(('TRI-3'!BQ25 ),2),0))=7,"B-",IF((ROUND(TRUNC(('TRI-3'!BQ25  ),2),0))=6,"C+",IF((ROUND(TRUNC(('TRI-3'!BQ25  ),2),0))=5,"C-",IF((ROUND(TRUNC(('TRI-3'!BQ25  ),2),0))=4,"D+",IF((ROUND(TRUNC(('TRI-3'!BQ25 ),2),0))=3,"D-",IF((ROUND(TRUNC(('TRI-3'!BQ25 ),2),0))=2,"E+",IF((ROUND(TRUNC(('TRI-3'!BQ25  ),2),0))&lt;=1,"E-","")))))))))))</f>
        <v/>
      </c>
      <c r="BR25" s="51" t="str">
        <f>IF(OR('TRI-3'!BR25 ="",'TRI-3'!BR25&lt;0,'TRI-3'!BR25  &gt;10),"",IF((ROUND(TRUNC(('TRI-3'!BR25  ),2),0))=10,"A+",IF((ROUND(TRUNC(('TRI-3'!BR25  ),2),0))=9,"A-",IF((ROUND(TRUNC(('TRI-3'!BR25   ),2),0))=8,"B+",IF((ROUND(TRUNC(('TRI-3'!BR25 ),2),0))=7,"B-",IF((ROUND(TRUNC(('TRI-3'!BR25  ),2),0))=6,"C+",IF((ROUND(TRUNC(('TRI-3'!BR25  ),2),0))=5,"C-",IF((ROUND(TRUNC(('TRI-3'!BR25  ),2),0))=4,"D+",IF((ROUND(TRUNC(('TRI-3'!BR25 ),2),0))=3,"D-",IF((ROUND(TRUNC(('TRI-3'!BR25 ),2),0))=2,"E+",IF((ROUND(TRUNC(('TRI-3'!BR25  ),2),0))&lt;=1,"E-","")))))))))))</f>
        <v/>
      </c>
      <c r="BS25" s="51" t="str">
        <f>IF(OR('TRI-3'!BS25 ="",'TRI-3'!BS25&lt;0,'TRI-3'!BS25  &gt;10),"",IF((ROUND(TRUNC(('TRI-3'!BS25  ),2),0))=10,"A+",IF((ROUND(TRUNC(('TRI-3'!BS25  ),2),0))=9,"A-",IF((ROUND(TRUNC(('TRI-3'!BS25   ),2),0))=8,"B+",IF((ROUND(TRUNC(('TRI-3'!BS25 ),2),0))=7,"B-",IF((ROUND(TRUNC(('TRI-3'!BS25  ),2),0))=6,"C+",IF((ROUND(TRUNC(('TRI-3'!BS25  ),2),0))=5,"C-",IF((ROUND(TRUNC(('TRI-3'!BS25  ),2),0))=4,"D+",IF((ROUND(TRUNC(('TRI-3'!BS25 ),2),0))=3,"D-",IF((ROUND(TRUNC(('TRI-3'!BS25 ),2),0))=2,"E+",IF((ROUND(TRUNC(('TRI-3'!BS25  ),2),0))&lt;=1,"E-","")))))))))))</f>
        <v/>
      </c>
      <c r="BT25" s="51" t="str">
        <f>IF(OR('TRI-3'!BT25 ="",'TRI-3'!BT25&lt;0,'TRI-3'!BT25  &gt;10),"",IF((ROUND(TRUNC(('TRI-3'!BT25  ),2),0))=10,"A+",IF((ROUND(TRUNC(('TRI-3'!BT25  ),2),0))=9,"A-",IF((ROUND(TRUNC(('TRI-3'!BT25   ),2),0))=8,"B+",IF((ROUND(TRUNC(('TRI-3'!BT25 ),2),0))=7,"B-",IF((ROUND(TRUNC(('TRI-3'!BT25  ),2),0))=6,"C+",IF((ROUND(TRUNC(('TRI-3'!BT25  ),2),0))=5,"C-",IF((ROUND(TRUNC(('TRI-3'!BT25  ),2),0))=4,"D+",IF((ROUND(TRUNC(('TRI-3'!BT25 ),2),0))=3,"D-",IF((ROUND(TRUNC(('TRI-3'!BT25 ),2),0))=2,"E+",IF((ROUND(TRUNC(('TRI-3'!BT25  ),2),0))&lt;=1,"E-","")))))))))))</f>
        <v/>
      </c>
      <c r="BU25" s="51" t="str">
        <f>IF(OR('TRI-3'!BU25 ="",'TRI-3'!BU25&lt;0,'TRI-3'!BU25  &gt;10),"",IF((ROUND(TRUNC(('TRI-3'!BU25  ),2),0))=10,"A+",IF((ROUND(TRUNC(('TRI-3'!BU25  ),2),0))=9,"A-",IF((ROUND(TRUNC(('TRI-3'!BU25   ),2),0))=8,"B+",IF((ROUND(TRUNC(('TRI-3'!BU25 ),2),0))=7,"B-",IF((ROUND(TRUNC(('TRI-3'!BU25  ),2),0))=6,"C+",IF((ROUND(TRUNC(('TRI-3'!BU25  ),2),0))=5,"C-",IF((ROUND(TRUNC(('TRI-3'!BU25  ),2),0))=4,"D+",IF((ROUND(TRUNC(('TRI-3'!BU25 ),2),0))=3,"D-",IF((ROUND(TRUNC(('TRI-3'!BU25 ),2),0))=2,"E+",IF((ROUND(TRUNC(('TRI-3'!BU25  ),2),0))&lt;=1,"E-","")))))))))))</f>
        <v/>
      </c>
      <c r="BV25" s="51" t="str">
        <f>IF(OR('TRI-3'!BV25 ="",'TRI-3'!BV25&lt;0,'TRI-3'!BV25  &gt;10),"",IF((ROUND(TRUNC(('TRI-3'!BV25  ),2),0))=10,"A+",IF((ROUND(TRUNC(('TRI-3'!BV25  ),2),0))=9,"A-",IF((ROUND(TRUNC(('TRI-3'!BV25   ),2),0))=8,"B+",IF((ROUND(TRUNC(('TRI-3'!BV25 ),2),0))=7,"B-",IF((ROUND(TRUNC(('TRI-3'!BV25  ),2),0))=6,"C+",IF((ROUND(TRUNC(('TRI-3'!BV25  ),2),0))=5,"C-",IF((ROUND(TRUNC(('TRI-3'!BV25  ),2),0))=4,"D+",IF((ROUND(TRUNC(('TRI-3'!BV25 ),2),0))=3,"D-",IF((ROUND(TRUNC(('TRI-3'!BV25 ),2),0))=2,"E+",IF((ROUND(TRUNC(('TRI-3'!BV25  ),2),0))&lt;=1,"E-","")))))))))))</f>
        <v/>
      </c>
      <c r="BW25" s="51" t="str">
        <f>IF(OR('TRI-3'!BW25 ="",'TRI-3'!BW25&lt;0,'TRI-3'!BW25  &gt;10),"",IF((ROUND(TRUNC(('TRI-3'!BW25  ),2),0))=10,"A+",IF((ROUND(TRUNC(('TRI-3'!BW25  ),2),0))=9,"A-",IF((ROUND(TRUNC(('TRI-3'!BW25   ),2),0))=8,"B+",IF((ROUND(TRUNC(('TRI-3'!BW25 ),2),0))=7,"B-",IF((ROUND(TRUNC(('TRI-3'!BW25  ),2),0))=6,"C+",IF((ROUND(TRUNC(('TRI-3'!BW25  ),2),0))=5,"C-",IF((ROUND(TRUNC(('TRI-3'!BW25  ),2),0))=4,"D+",IF((ROUND(TRUNC(('TRI-3'!BW25 ),2),0))=3,"D-",IF((ROUND(TRUNC(('TRI-3'!BW25 ),2),0))=2,"E+",IF((ROUND(TRUNC(('TRI-3'!BW25  ),2),0))&lt;=1,"E-","")))))))))))</f>
        <v/>
      </c>
      <c r="BX25" s="51" t="str">
        <f>IF(OR('TRI-3'!BX25 ="",'TRI-3'!BX25&lt;0,'TRI-3'!BX25  &gt;10),"",IF((ROUND(TRUNC(('TRI-3'!BX25  ),2),0))=10,"A+",IF((ROUND(TRUNC(('TRI-3'!BX25  ),2),0))=9,"A-",IF((ROUND(TRUNC(('TRI-3'!BX25   ),2),0))=8,"B+",IF((ROUND(TRUNC(('TRI-3'!BX25 ),2),0))=7,"B-",IF((ROUND(TRUNC(('TRI-3'!BX25  ),2),0))=6,"C+",IF((ROUND(TRUNC(('TRI-3'!BX25  ),2),0))=5,"C-",IF((ROUND(TRUNC(('TRI-3'!BX25  ),2),0))=4,"D+",IF((ROUND(TRUNC(('TRI-3'!BX25 ),2),0))=3,"D-",IF((ROUND(TRUNC(('TRI-3'!BX25 ),2),0))=2,"E+",IF((ROUND(TRUNC(('TRI-3'!BX25  ),2),0))&lt;=1,"E-","")))))))))))</f>
        <v/>
      </c>
      <c r="BY25" s="51" t="str">
        <f>IF(OR('TRI-3'!BY25 ="",'TRI-3'!BY25&lt;0,'TRI-3'!BY25  &gt;10),"",IF((ROUND(TRUNC(('TRI-3'!BY25  ),2),0))=10,"A+",IF((ROUND(TRUNC(('TRI-3'!BY25  ),2),0))=9,"A-",IF((ROUND(TRUNC(('TRI-3'!BY25   ),2),0))=8,"B+",IF((ROUND(TRUNC(('TRI-3'!BY25 ),2),0))=7,"B-",IF((ROUND(TRUNC(('TRI-3'!BY25  ),2),0))=6,"C+",IF((ROUND(TRUNC(('TRI-3'!BY25  ),2),0))=5,"C-",IF((ROUND(TRUNC(('TRI-3'!BY25  ),2),0))=4,"D+",IF((ROUND(TRUNC(('TRI-3'!BY25 ),2),0))=3,"D-",IF((ROUND(TRUNC(('TRI-3'!BY25 ),2),0))=2,"E+",IF((ROUND(TRUNC(('TRI-3'!BY25  ),2),0))&lt;=1,"E-","")))))))))))</f>
        <v/>
      </c>
      <c r="BZ25" s="51" t="str">
        <f>IF(OR('TRI-3'!BZ25 ="",'TRI-3'!BZ25&lt;0,'TRI-3'!BZ25  &gt;10),"",IF((ROUND(TRUNC(('TRI-3'!BZ25  ),2),0))=10,"A+",IF((ROUND(TRUNC(('TRI-3'!BZ25  ),2),0))=9,"A-",IF((ROUND(TRUNC(('TRI-3'!BZ25   ),2),0))=8,"B+",IF((ROUND(TRUNC(('TRI-3'!BZ25 ),2),0))=7,"B-",IF((ROUND(TRUNC(('TRI-3'!BZ25  ),2),0))=6,"C+",IF((ROUND(TRUNC(('TRI-3'!BZ25  ),2),0))=5,"C-",IF((ROUND(TRUNC(('TRI-3'!BZ25  ),2),0))=4,"D+",IF((ROUND(TRUNC(('TRI-3'!BZ25 ),2),0))=3,"D-",IF((ROUND(TRUNC(('TRI-3'!BZ25 ),2),0))=2,"E+",IF((ROUND(TRUNC(('TRI-3'!BZ25  ),2),0))&lt;=1,"E-","")))))))))))</f>
        <v/>
      </c>
      <c r="CA25" s="51" t="str">
        <f>IF(OR('TRI-3'!CA25 ="",'TRI-3'!CA25&lt;0,'TRI-3'!CA25  &gt;10),"",IF((ROUND(TRUNC(('TRI-3'!CA25  ),2),0))=10,"A+",IF((ROUND(TRUNC(('TRI-3'!CA25  ),2),0))=9,"A-",IF((ROUND(TRUNC(('TRI-3'!CA25   ),2),0))=8,"B+",IF((ROUND(TRUNC(('TRI-3'!CA25 ),2),0))=7,"B-",IF((ROUND(TRUNC(('TRI-3'!CA25  ),2),0))=6,"C+",IF((ROUND(TRUNC(('TRI-3'!CA25  ),2),0))=5,"C-",IF((ROUND(TRUNC(('TRI-3'!CA25  ),2),0))=4,"D+",IF((ROUND(TRUNC(('TRI-3'!CA25 ),2),0))=3,"D-",IF((ROUND(TRUNC(('TRI-3'!CA25 ),2),0))=2,"E+",IF((ROUND(TRUNC(('TRI-3'!CA25  ),2),0))&lt;=1,"E-","")))))))))))</f>
        <v/>
      </c>
      <c r="CB25" s="51" t="str">
        <f>IF(OR('TRI-3'!CB25 ="",'TRI-3'!CB25&lt;0,'TRI-3'!CB25  &gt;10),"",IF((ROUND(TRUNC(('TRI-3'!CB25  ),2),0))=10,"A+",IF((ROUND(TRUNC(('TRI-3'!CB25  ),2),0))=9,"A-",IF((ROUND(TRUNC(('TRI-3'!CB25   ),2),0))=8,"B+",IF((ROUND(TRUNC(('TRI-3'!CB25 ),2),0))=7,"B-",IF((ROUND(TRUNC(('TRI-3'!CB25  ),2),0))=6,"C+",IF((ROUND(TRUNC(('TRI-3'!CB25  ),2),0))=5,"C-",IF((ROUND(TRUNC(('TRI-3'!CB25  ),2),0))=4,"D+",IF((ROUND(TRUNC(('TRI-3'!CB25 ),2),0))=3,"D-",IF((ROUND(TRUNC(('TRI-3'!CB25 ),2),0))=2,"E+",IF((ROUND(TRUNC(('TRI-3'!CB25  ),2),0))&lt;=1,"E-","")))))))))))</f>
        <v/>
      </c>
      <c r="CC25" s="51" t="str">
        <f>IF(OR('TRI-3'!CC25 ="",'TRI-3'!CC25&lt;0,'TRI-3'!CC25  &gt;10),"",IF((ROUND(TRUNC(('TRI-3'!CC25  ),2),0))=10,"A+",IF((ROUND(TRUNC(('TRI-3'!CC25  ),2),0))=9,"A-",IF((ROUND(TRUNC(('TRI-3'!CC25   ),2),0))=8,"B+",IF((ROUND(TRUNC(('TRI-3'!CC25 ),2),0))=7,"B-",IF((ROUND(TRUNC(('TRI-3'!CC25  ),2),0))=6,"C+",IF((ROUND(TRUNC(('TRI-3'!CC25  ),2),0))=5,"C-",IF((ROUND(TRUNC(('TRI-3'!CC25  ),2),0))=4,"D+",IF((ROUND(TRUNC(('TRI-3'!CC25 ),2),0))=3,"D-",IF((ROUND(TRUNC(('TRI-3'!CC25 ),2),0))=2,"E+",IF((ROUND(TRUNC(('TRI-3'!CC25  ),2),0))&lt;=1,"E-","")))))))))))</f>
        <v/>
      </c>
      <c r="CD25" s="51" t="str">
        <f>IF(OR('TRI-3'!CD25 ="",'TRI-3'!CD25&lt;0,'TRI-3'!CD25  &gt;10),"",IF((ROUND(TRUNC(('TRI-3'!CD25  ),2),0))=10,"A+",IF((ROUND(TRUNC(('TRI-3'!CD25  ),2),0))=9,"A-",IF((ROUND(TRUNC(('TRI-3'!CD25   ),2),0))=8,"B+",IF((ROUND(TRUNC(('TRI-3'!CD25 ),2),0))=7,"B-",IF((ROUND(TRUNC(('TRI-3'!CD25  ),2),0))=6,"C+",IF((ROUND(TRUNC(('TRI-3'!CD25  ),2),0))=5,"C-",IF((ROUND(TRUNC(('TRI-3'!CD25  ),2),0))=4,"D+",IF((ROUND(TRUNC(('TRI-3'!CD25 ),2),0))=3,"D-",IF((ROUND(TRUNC(('TRI-3'!CD25 ),2),0))=2,"E+",IF((ROUND(TRUNC(('TRI-3'!CD25  ),2),0))&lt;=1,"E-","")))))))))))</f>
        <v/>
      </c>
      <c r="CE25" s="51" t="str">
        <f>IF(OR('TRI-3'!CE25 ="",'TRI-3'!CE25&lt;0,'TRI-3'!CE25  &gt;10),"",IF((ROUND(TRUNC(('TRI-3'!CE25  ),2),0))=10,"A+",IF((ROUND(TRUNC(('TRI-3'!CE25  ),2),0))=9,"A-",IF((ROUND(TRUNC(('TRI-3'!CE25   ),2),0))=8,"B+",IF((ROUND(TRUNC(('TRI-3'!CE25 ),2),0))=7,"B-",IF((ROUND(TRUNC(('TRI-3'!CE25  ),2),0))=6,"C+",IF((ROUND(TRUNC(('TRI-3'!CE25  ),2),0))=5,"C-",IF((ROUND(TRUNC(('TRI-3'!CE25  ),2),0))=4,"D+",IF((ROUND(TRUNC(('TRI-3'!CE25 ),2),0))=3,"D-",IF((ROUND(TRUNC(('TRI-3'!CE25 ),2),0))=2,"E+",IF((ROUND(TRUNC(('TRI-3'!CE25  ),2),0))&lt;=1,"E-","")))))))))))</f>
        <v/>
      </c>
      <c r="CF25" s="51" t="str">
        <f>IF(OR('TRI-3'!CF25 ="",'TRI-3'!CF25&lt;0,'TRI-3'!CF25  &gt;10),"",IF((ROUND(TRUNC(('TRI-3'!CF25  ),2),0))=10,"A+",IF((ROUND(TRUNC(('TRI-3'!CF25  ),2),0))=9,"A-",IF((ROUND(TRUNC(('TRI-3'!CF25   ),2),0))=8,"B+",IF((ROUND(TRUNC(('TRI-3'!CF25 ),2),0))=7,"B-",IF((ROUND(TRUNC(('TRI-3'!CF25  ),2),0))=6,"C+",IF((ROUND(TRUNC(('TRI-3'!CF25  ),2),0))=5,"C-",IF((ROUND(TRUNC(('TRI-3'!CF25  ),2),0))=4,"D+",IF((ROUND(TRUNC(('TRI-3'!CF25 ),2),0))=3,"D-",IF((ROUND(TRUNC(('TRI-3'!CF25 ),2),0))=2,"E+",IF((ROUND(TRUNC(('TRI-3'!CF25  ),2),0))&lt;=1,"E-","")))))))))))</f>
        <v/>
      </c>
      <c r="CG25" s="51" t="str">
        <f>IF(OR('TRI-3'!CG25 ="",'TRI-3'!CG25&lt;0,'TRI-3'!CG25  &gt;10),"",IF((ROUND(TRUNC(('TRI-3'!CG25  ),2),0))=10,"A+",IF((ROUND(TRUNC(('TRI-3'!CG25  ),2),0))=9,"A-",IF((ROUND(TRUNC(('TRI-3'!CG25   ),2),0))=8,"B+",IF((ROUND(TRUNC(('TRI-3'!CG25 ),2),0))=7,"B-",IF((ROUND(TRUNC(('TRI-3'!CG25  ),2),0))=6,"C+",IF((ROUND(TRUNC(('TRI-3'!CG25  ),2),0))=5,"C-",IF((ROUND(TRUNC(('TRI-3'!CG25  ),2),0))=4,"D+",IF((ROUND(TRUNC(('TRI-3'!CG25 ),2),0))=3,"D-",IF((ROUND(TRUNC(('TRI-3'!CG25 ),2),0))=2,"E+",IF((ROUND(TRUNC(('TRI-3'!CG25  ),2),0))&lt;=1,"E-","")))))))))))</f>
        <v/>
      </c>
      <c r="CH25" s="51" t="str">
        <f>IF(OR('TRI-3'!CH25 ="",'TRI-3'!CH25&lt;0,'TRI-3'!CH25  &gt;10),"",IF((ROUND(TRUNC(('TRI-3'!CH25  ),2),0))=10,"A+",IF((ROUND(TRUNC(('TRI-3'!CH25  ),2),0))=9,"A-",IF((ROUND(TRUNC(('TRI-3'!CH25   ),2),0))=8,"B+",IF((ROUND(TRUNC(('TRI-3'!CH25 ),2),0))=7,"B-",IF((ROUND(TRUNC(('TRI-3'!CH25  ),2),0))=6,"C+",IF((ROUND(TRUNC(('TRI-3'!CH25  ),2),0))=5,"C-",IF((ROUND(TRUNC(('TRI-3'!CH25  ),2),0))=4,"D+",IF((ROUND(TRUNC(('TRI-3'!CH25 ),2),0))=3,"D-",IF((ROUND(TRUNC(('TRI-3'!CH25 ),2),0))=2,"E+",IF((ROUND(TRUNC(('TRI-3'!CH25  ),2),0))&lt;=1,"E-","")))))))))))</f>
        <v/>
      </c>
      <c r="CI25" s="51" t="str">
        <f>IF(OR('TRI-3'!CI25 ="",'TRI-3'!CI25&lt;0,'TRI-3'!CI25  &gt;10),"",IF((ROUND(TRUNC(('TRI-3'!CI25  ),2),0))=10,"A+",IF((ROUND(TRUNC(('TRI-3'!CI25  ),2),0))=9,"A-",IF((ROUND(TRUNC(('TRI-3'!CI25   ),2),0))=8,"B+",IF((ROUND(TRUNC(('TRI-3'!CI25 ),2),0))=7,"B-",IF((ROUND(TRUNC(('TRI-3'!CI25  ),2),0))=6,"C+",IF((ROUND(TRUNC(('TRI-3'!CI25  ),2),0))=5,"C-",IF((ROUND(TRUNC(('TRI-3'!CI25  ),2),0))=4,"D+",IF((ROUND(TRUNC(('TRI-3'!CI25 ),2),0))=3,"D-",IF((ROUND(TRUNC(('TRI-3'!CI25 ),2),0))=2,"E+",IF((ROUND(TRUNC(('TRI-3'!CI25  ),2),0))&lt;=1,"E-","")))))))))))</f>
        <v/>
      </c>
      <c r="CJ25" s="51" t="str">
        <f>IF(OR('TRI-3'!CJ25 ="",'TRI-3'!CJ25&lt;0,'TRI-3'!CJ25  &gt;10),"",IF((ROUND(TRUNC(('TRI-3'!CJ25  ),2),0))=10,"A+",IF((ROUND(TRUNC(('TRI-3'!CJ25  ),2),0))=9,"A-",IF((ROUND(TRUNC(('TRI-3'!CJ25   ),2),0))=8,"B+",IF((ROUND(TRUNC(('TRI-3'!CJ25 ),2),0))=7,"B-",IF((ROUND(TRUNC(('TRI-3'!CJ25  ),2),0))=6,"C+",IF((ROUND(TRUNC(('TRI-3'!CJ25  ),2),0))=5,"C-",IF((ROUND(TRUNC(('TRI-3'!CJ25  ),2),0))=4,"D+",IF((ROUND(TRUNC(('TRI-3'!CJ25 ),2),0))=3,"D-",IF((ROUND(TRUNC(('TRI-3'!CJ25 ),2),0))=2,"E+",IF((ROUND(TRUNC(('TRI-3'!CJ25  ),2),0))&lt;=1,"E-","")))))))))))</f>
        <v/>
      </c>
      <c r="CK25" s="51" t="str">
        <f>IF(OR('TRI-3'!CK25 ="",'TRI-3'!CK25&lt;0,'TRI-3'!CK25  &gt;10),"",IF((ROUND(TRUNC(('TRI-3'!CK25  ),2),0))=10,"A+",IF((ROUND(TRUNC(('TRI-3'!CK25  ),2),0))=9,"A-",IF((ROUND(TRUNC(('TRI-3'!CK25   ),2),0))=8,"B+",IF((ROUND(TRUNC(('TRI-3'!CK25 ),2),0))=7,"B-",IF((ROUND(TRUNC(('TRI-3'!CK25  ),2),0))=6,"C+",IF((ROUND(TRUNC(('TRI-3'!CK25  ),2),0))=5,"C-",IF((ROUND(TRUNC(('TRI-3'!CK25  ),2),0))=4,"D+",IF((ROUND(TRUNC(('TRI-3'!CK25 ),2),0))=3,"D-",IF((ROUND(TRUNC(('TRI-3'!CK25 ),2),0))=2,"E+",IF((ROUND(TRUNC(('TRI-3'!CK25  ),2),0))&lt;=1,"E-","")))))))))))</f>
        <v/>
      </c>
      <c r="CL25" s="51" t="str">
        <f>IF(OR('TRI-3'!CL25 ="",'TRI-3'!CL25&lt;0,'TRI-3'!CL25  &gt;10),"",IF((ROUND(TRUNC(('TRI-3'!CL25  ),2),0))=10,"A+",IF((ROUND(TRUNC(('TRI-3'!CL25  ),2),0))=9,"A-",IF((ROUND(TRUNC(('TRI-3'!CL25   ),2),0))=8,"B+",IF((ROUND(TRUNC(('TRI-3'!CL25 ),2),0))=7,"B-",IF((ROUND(TRUNC(('TRI-3'!CL25  ),2),0))=6,"C+",IF((ROUND(TRUNC(('TRI-3'!CL25  ),2),0))=5,"C-",IF((ROUND(TRUNC(('TRI-3'!CL25  ),2),0))=4,"D+",IF((ROUND(TRUNC(('TRI-3'!CL25 ),2),0))=3,"D-",IF((ROUND(TRUNC(('TRI-3'!CL25 ),2),0))=2,"E+",IF((ROUND(TRUNC(('TRI-3'!CL25  ),2),0))&lt;=1,"E-","")))))))))))</f>
        <v/>
      </c>
      <c r="CM25" s="51" t="str">
        <f>IF(OR('TRI-3'!CM25 ="",'TRI-3'!CM25&lt;0,'TRI-3'!CM25  &gt;10),"",IF((ROUND(TRUNC(('TRI-3'!CM25  ),2),0))=10,"A+",IF((ROUND(TRUNC(('TRI-3'!CM25  ),2),0))=9,"A-",IF((ROUND(TRUNC(('TRI-3'!CM25   ),2),0))=8,"B+",IF((ROUND(TRUNC(('TRI-3'!CM25 ),2),0))=7,"B-",IF((ROUND(TRUNC(('TRI-3'!CM25  ),2),0))=6,"C+",IF((ROUND(TRUNC(('TRI-3'!CM25  ),2),0))=5,"C-",IF((ROUND(TRUNC(('TRI-3'!CM25  ),2),0))=4,"D+",IF((ROUND(TRUNC(('TRI-3'!CM25 ),2),0))=3,"D-",IF((ROUND(TRUNC(('TRI-3'!CM25 ),2),0))=2,"E+",IF((ROUND(TRUNC(('TRI-3'!CM25  ),2),0))&lt;=1,"E-","")))))))))))</f>
        <v/>
      </c>
      <c r="CN25" s="51" t="str">
        <f>IF(OR('TRI-3'!CN25 ="",'TRI-3'!CN25&lt;0,'TRI-3'!CN25  &gt;10),"",IF((ROUND(TRUNC(('TRI-3'!CN25  ),2),0))=10,"A+",IF((ROUND(TRUNC(('TRI-3'!CN25  ),2),0))=9,"A-",IF((ROUND(TRUNC(('TRI-3'!CN25   ),2),0))=8,"B+",IF((ROUND(TRUNC(('TRI-3'!CN25 ),2),0))=7,"B-",IF((ROUND(TRUNC(('TRI-3'!CN25  ),2),0))=6,"C+",IF((ROUND(TRUNC(('TRI-3'!CN25  ),2),0))=5,"C-",IF((ROUND(TRUNC(('TRI-3'!CN25  ),2),0))=4,"D+",IF((ROUND(TRUNC(('TRI-3'!CN25 ),2),0))=3,"D-",IF((ROUND(TRUNC(('TRI-3'!CN25 ),2),0))=2,"E+",IF((ROUND(TRUNC(('TRI-3'!CN25  ),2),0))&lt;=1,"E-","")))))))))))</f>
        <v/>
      </c>
      <c r="CO25" s="51" t="str">
        <f>IF(OR('TRI-3'!CO25 ="",'TRI-3'!CO25&lt;0,'TRI-3'!CO25  &gt;10),"",IF((ROUND(TRUNC(('TRI-3'!CO25  ),2),0))=10,"A+",IF((ROUND(TRUNC(('TRI-3'!CO25  ),2),0))=9,"A-",IF((ROUND(TRUNC(('TRI-3'!CO25   ),2),0))=8,"B+",IF((ROUND(TRUNC(('TRI-3'!CO25 ),2),0))=7,"B-",IF((ROUND(TRUNC(('TRI-3'!CO25  ),2),0))=6,"C+",IF((ROUND(TRUNC(('TRI-3'!CO25  ),2),0))=5,"C-",IF((ROUND(TRUNC(('TRI-3'!CO25  ),2),0))=4,"D+",IF((ROUND(TRUNC(('TRI-3'!CO25 ),2),0))=3,"D-",IF((ROUND(TRUNC(('TRI-3'!CO25 ),2),0))=2,"E+",IF((ROUND(TRUNC(('TRI-3'!CO25  ),2),0))&lt;=1,"E-","")))))))))))</f>
        <v/>
      </c>
      <c r="CP25" s="51" t="str">
        <f>IF(OR('TRI-3'!CP25 ="",'TRI-3'!CP25&lt;0,'TRI-3'!CP25  &gt;10),"",IF((ROUND(TRUNC(('TRI-3'!CP25  ),2),0))=10,"A+",IF((ROUND(TRUNC(('TRI-3'!CP25  ),2),0))=9,"A-",IF((ROUND(TRUNC(('TRI-3'!CP25   ),2),0))=8,"B+",IF((ROUND(TRUNC(('TRI-3'!CP25 ),2),0))=7,"B-",IF((ROUND(TRUNC(('TRI-3'!CP25  ),2),0))=6,"C+",IF((ROUND(TRUNC(('TRI-3'!CP25  ),2),0))=5,"C-",IF((ROUND(TRUNC(('TRI-3'!CP25  ),2),0))=4,"D+",IF((ROUND(TRUNC(('TRI-3'!CP25 ),2),0))=3,"D-",IF((ROUND(TRUNC(('TRI-3'!CP25 ),2),0))=2,"E+",IF((ROUND(TRUNC(('TRI-3'!CP25  ),2),0))&lt;=1,"E-","")))))))))))</f>
        <v/>
      </c>
      <c r="CQ25" s="51" t="str">
        <f>IF(OR('TRI-3'!CQ25 ="",'TRI-3'!CQ25&lt;0,'TRI-3'!CQ25  &gt;10),"",IF((ROUND(TRUNC(('TRI-3'!CQ25  ),2),0))=10,"A+",IF((ROUND(TRUNC(('TRI-3'!CQ25  ),2),0))=9,"A-",IF((ROUND(TRUNC(('TRI-3'!CQ25   ),2),0))=8,"B+",IF((ROUND(TRUNC(('TRI-3'!CQ25 ),2),0))=7,"B-",IF((ROUND(TRUNC(('TRI-3'!CQ25  ),2),0))=6,"C+",IF((ROUND(TRUNC(('TRI-3'!CQ25  ),2),0))=5,"C-",IF((ROUND(TRUNC(('TRI-3'!CQ25  ),2),0))=4,"D+",IF((ROUND(TRUNC(('TRI-3'!CQ25 ),2),0))=3,"D-",IF((ROUND(TRUNC(('TRI-3'!CQ25 ),2),0))=2,"E+",IF((ROUND(TRUNC(('TRI-3'!CQ25  ),2),0))&lt;=1,"E-","")))))))))))</f>
        <v/>
      </c>
      <c r="CR25" s="51" t="str">
        <f>IF(OR('TRI-3'!CR25 ="",'TRI-3'!CR25&lt;0,'TRI-3'!CR25  &gt;10),"",IF((ROUND(TRUNC(('TRI-3'!CR25  ),2),0))=10,"A+",IF((ROUND(TRUNC(('TRI-3'!CR25  ),2),0))=9,"A-",IF((ROUND(TRUNC(('TRI-3'!CR25   ),2),0))=8,"B+",IF((ROUND(TRUNC(('TRI-3'!CR25 ),2),0))=7,"B-",IF((ROUND(TRUNC(('TRI-3'!CR25  ),2),0))=6,"C+",IF((ROUND(TRUNC(('TRI-3'!CR25  ),2),0))=5,"C-",IF((ROUND(TRUNC(('TRI-3'!CR25  ),2),0))=4,"D+",IF((ROUND(TRUNC(('TRI-3'!CR25 ),2),0))=3,"D-",IF((ROUND(TRUNC(('TRI-3'!CR25 ),2),0))=2,"E+",IF((ROUND(TRUNC(('TRI-3'!CR25  ),2),0))&lt;=1,"E-","")))))))))))</f>
        <v/>
      </c>
      <c r="CS25" s="51" t="str">
        <f>IF(OR('TRI-3'!CS25 ="",'TRI-3'!CS25&lt;0,'TRI-3'!CS25  &gt;10),"",IF((ROUND(TRUNC(('TRI-3'!CS25  ),2),0))=10,"A+",IF((ROUND(TRUNC(('TRI-3'!CS25  ),2),0))=9,"A-",IF((ROUND(TRUNC(('TRI-3'!CS25   ),2),0))=8,"B+",IF((ROUND(TRUNC(('TRI-3'!CS25 ),2),0))=7,"B-",IF((ROUND(TRUNC(('TRI-3'!CS25  ),2),0))=6,"C+",IF((ROUND(TRUNC(('TRI-3'!CS25  ),2),0))=5,"C-",IF((ROUND(TRUNC(('TRI-3'!CS25  ),2),0))=4,"D+",IF((ROUND(TRUNC(('TRI-3'!CS25 ),2),0))=3,"D-",IF((ROUND(TRUNC(('TRI-3'!CS25 ),2),0))=2,"E+",IF((ROUND(TRUNC(('TRI-3'!CS25  ),2),0))&lt;=1,"E-","")))))))))))</f>
        <v/>
      </c>
      <c r="CT25" s="51" t="str">
        <f>IF(OR('TRI-3'!CT25 ="",'TRI-3'!CT25&lt;0,'TRI-3'!CT25  &gt;10),"",IF((ROUND(TRUNC(('TRI-3'!CT25  ),2),0))=10,"A+",IF((ROUND(TRUNC(('TRI-3'!CT25  ),2),0))=9,"A-",IF((ROUND(TRUNC(('TRI-3'!CT25   ),2),0))=8,"B+",IF((ROUND(TRUNC(('TRI-3'!CT25 ),2),0))=7,"B-",IF((ROUND(TRUNC(('TRI-3'!CT25  ),2),0))=6,"C+",IF((ROUND(TRUNC(('TRI-3'!CT25  ),2),0))=5,"C-",IF((ROUND(TRUNC(('TRI-3'!CT25  ),2),0))=4,"D+",IF((ROUND(TRUNC(('TRI-3'!CT25 ),2),0))=3,"D-",IF((ROUND(TRUNC(('TRI-3'!CT25 ),2),0))=2,"E+",IF((ROUND(TRUNC(('TRI-3'!CT25  ),2),0))&lt;=1,"E-","")))))))))))</f>
        <v/>
      </c>
      <c r="CU25" s="51" t="str">
        <f>IF(OR('TRI-3'!CU25 ="",'TRI-3'!CU25&lt;0,'TRI-3'!CU25  &gt;10),"",IF((ROUND(TRUNC(('TRI-3'!CU25  ),2),0))=10,"A+",IF((ROUND(TRUNC(('TRI-3'!CU25  ),2),0))=9,"A-",IF((ROUND(TRUNC(('TRI-3'!CU25   ),2),0))=8,"B+",IF((ROUND(TRUNC(('TRI-3'!CU25 ),2),0))=7,"B-",IF((ROUND(TRUNC(('TRI-3'!CU25  ),2),0))=6,"C+",IF((ROUND(TRUNC(('TRI-3'!CU25  ),2),0))=5,"C-",IF((ROUND(TRUNC(('TRI-3'!CU25  ),2),0))=4,"D+",IF((ROUND(TRUNC(('TRI-3'!CU25 ),2),0))=3,"D-",IF((ROUND(TRUNC(('TRI-3'!CU25 ),2),0))=2,"E+",IF((ROUND(TRUNC(('TRI-3'!CU25  ),2),0))&lt;=1,"E-","")))))))))))</f>
        <v/>
      </c>
      <c r="CV25" s="51" t="str">
        <f>IF(OR('TRI-3'!CV25 ="",'TRI-3'!CV25&lt;0,'TRI-3'!CV25  &gt;10),"",IF((ROUND(TRUNC(('TRI-3'!CV25  ),2),0))=10,"A+",IF((ROUND(TRUNC(('TRI-3'!CV25  ),2),0))=9,"A-",IF((ROUND(TRUNC(('TRI-3'!CV25   ),2),0))=8,"B+",IF((ROUND(TRUNC(('TRI-3'!CV25 ),2),0))=7,"B-",IF((ROUND(TRUNC(('TRI-3'!CV25  ),2),0))=6,"C+",IF((ROUND(TRUNC(('TRI-3'!CV25  ),2),0))=5,"C-",IF((ROUND(TRUNC(('TRI-3'!CV25  ),2),0))=4,"D+",IF((ROUND(TRUNC(('TRI-3'!CV25 ),2),0))=3,"D-",IF((ROUND(TRUNC(('TRI-3'!CV25 ),2),0))=2,"E+",IF((ROUND(TRUNC(('TRI-3'!CV25  ),2),0))&lt;=1,"E-","")))))))))))</f>
        <v/>
      </c>
      <c r="CW25" s="51" t="str">
        <f>IF(OR('TRI-3'!CW25 ="",'TRI-3'!CW25&lt;0,'TRI-3'!CW25  &gt;10),"",IF((ROUND(TRUNC(('TRI-3'!CW25  ),2),0))=10,"A+",IF((ROUND(TRUNC(('TRI-3'!CW25  ),2),0))=9,"A-",IF((ROUND(TRUNC(('TRI-3'!CW25   ),2),0))=8,"B+",IF((ROUND(TRUNC(('TRI-3'!CW25 ),2),0))=7,"B-",IF((ROUND(TRUNC(('TRI-3'!CW25  ),2),0))=6,"C+",IF((ROUND(TRUNC(('TRI-3'!CW25  ),2),0))=5,"C-",IF((ROUND(TRUNC(('TRI-3'!CW25  ),2),0))=4,"D+",IF((ROUND(TRUNC(('TRI-3'!CW25 ),2),0))=3,"D-",IF((ROUND(TRUNC(('TRI-3'!CW25 ),2),0))=2,"E+",IF((ROUND(TRUNC(('TRI-3'!CW25  ),2),0))&lt;=1,"E-","")))))))))))</f>
        <v/>
      </c>
      <c r="CX25" s="51" t="str">
        <f>IF(OR('TRI-3'!CX25 ="",'TRI-3'!CX25&lt;0,'TRI-3'!CX25  &gt;10),"",IF((ROUND(TRUNC(('TRI-3'!CX25  ),2),0))=10,"A+",IF((ROUND(TRUNC(('TRI-3'!CX25  ),2),0))=9,"A-",IF((ROUND(TRUNC(('TRI-3'!CX25   ),2),0))=8,"B+",IF((ROUND(TRUNC(('TRI-3'!CX25 ),2),0))=7,"B-",IF((ROUND(TRUNC(('TRI-3'!CX25  ),2),0))=6,"C+",IF((ROUND(TRUNC(('TRI-3'!CX25  ),2),0))=5,"C-",IF((ROUND(TRUNC(('TRI-3'!CX25  ),2),0))=4,"D+",IF((ROUND(TRUNC(('TRI-3'!CX25 ),2),0))=3,"D-",IF((ROUND(TRUNC(('TRI-3'!CX25 ),2),0))=2,"E+",IF((ROUND(TRUNC(('TRI-3'!CX25  ),2),0))&lt;=1,"E-","")))))))))))</f>
        <v/>
      </c>
      <c r="CY25" s="51" t="str">
        <f>IF(OR('TRI-3'!CY25 ="",'TRI-3'!CY25&lt;0,'TRI-3'!CY25  &gt;10),"",IF((ROUND(TRUNC(('TRI-3'!CY25  ),2),0))=10,"A+",IF((ROUND(TRUNC(('TRI-3'!CY25  ),2),0))=9,"A-",IF((ROUND(TRUNC(('TRI-3'!CY25   ),2),0))=8,"B+",IF((ROUND(TRUNC(('TRI-3'!CY25 ),2),0))=7,"B-",IF((ROUND(TRUNC(('TRI-3'!CY25  ),2),0))=6,"C+",IF((ROUND(TRUNC(('TRI-3'!CY25  ),2),0))=5,"C-",IF((ROUND(TRUNC(('TRI-3'!CY25  ),2),0))=4,"D+",IF((ROUND(TRUNC(('TRI-3'!CY25 ),2),0))=3,"D-",IF((ROUND(TRUNC(('TRI-3'!CY25 ),2),0))=2,"E+",IF((ROUND(TRUNC(('TRI-3'!CY25  ),2),0))&lt;=1,"E-","")))))))))))</f>
        <v/>
      </c>
      <c r="CZ25" s="51" t="str">
        <f>IF(OR('TRI-3'!CZ25 ="",'TRI-3'!CZ25&lt;0,'TRI-3'!CZ25  &gt;10),"",IF((ROUND(TRUNC(('TRI-3'!CZ25  ),2),0))=10,"A+",IF((ROUND(TRUNC(('TRI-3'!CZ25  ),2),0))=9,"A-",IF((ROUND(TRUNC(('TRI-3'!CZ25   ),2),0))=8,"B+",IF((ROUND(TRUNC(('TRI-3'!CZ25 ),2),0))=7,"B-",IF((ROUND(TRUNC(('TRI-3'!CZ25  ),2),0))=6,"C+",IF((ROUND(TRUNC(('TRI-3'!CZ25  ),2),0))=5,"C-",IF((ROUND(TRUNC(('TRI-3'!CZ25  ),2),0))=4,"D+",IF((ROUND(TRUNC(('TRI-3'!CZ25 ),2),0))=3,"D-",IF((ROUND(TRUNC(('TRI-3'!CZ25 ),2),0))=2,"E+",IF((ROUND(TRUNC(('TRI-3'!CZ25  ),2),0))&lt;=1,"E-","")))))))))))</f>
        <v/>
      </c>
      <c r="DA25" s="51" t="str">
        <f>IF(OR('TRI-3'!DA25 ="",'TRI-3'!DA25&lt;0,'TRI-3'!DA25  &gt;10),"",IF((ROUND(TRUNC(('TRI-3'!DA25  ),2),0))=10,"A+",IF((ROUND(TRUNC(('TRI-3'!DA25  ),2),0))=9,"A-",IF((ROUND(TRUNC(('TRI-3'!DA25   ),2),0))=8,"B+",IF((ROUND(TRUNC(('TRI-3'!DA25 ),2),0))=7,"B-",IF((ROUND(TRUNC(('TRI-3'!DA25  ),2),0))=6,"C+",IF((ROUND(TRUNC(('TRI-3'!DA25  ),2),0))=5,"C-",IF((ROUND(TRUNC(('TRI-3'!DA25  ),2),0))=4,"D+",IF((ROUND(TRUNC(('TRI-3'!DA25 ),2),0))=3,"D-",IF((ROUND(TRUNC(('TRI-3'!DA25 ),2),0))=2,"E+",IF((ROUND(TRUNC(('TRI-3'!DA25  ),2),0))&lt;=1,"E-","")))))))))))</f>
        <v/>
      </c>
      <c r="DB25" s="51" t="str">
        <f>IF(OR('TRI-3'!DB25 ="",'TRI-3'!DB25&lt;0,'TRI-3'!DB25  &gt;10),"",IF((ROUND(TRUNC(('TRI-3'!DB25  ),2),0))=10,"A+",IF((ROUND(TRUNC(('TRI-3'!DB25  ),2),0))=9,"A-",IF((ROUND(TRUNC(('TRI-3'!DB25   ),2),0))=8,"B+",IF((ROUND(TRUNC(('TRI-3'!DB25 ),2),0))=7,"B-",IF((ROUND(TRUNC(('TRI-3'!DB25  ),2),0))=6,"C+",IF((ROUND(TRUNC(('TRI-3'!DB25  ),2),0))=5,"C-",IF((ROUND(TRUNC(('TRI-3'!DB25  ),2),0))=4,"D+",IF((ROUND(TRUNC(('TRI-3'!DB25 ),2),0))=3,"D-",IF((ROUND(TRUNC(('TRI-3'!DB25 ),2),0))=2,"E+",IF((ROUND(TRUNC(('TRI-3'!DB25  ),2),0))&lt;=1,"E-","")))))))))))</f>
        <v/>
      </c>
      <c r="DC25" s="51" t="str">
        <f>IF(OR('TRI-3'!DC25 ="",'TRI-3'!DC25&lt;0,'TRI-3'!DC25  &gt;10),"",IF((ROUND(TRUNC(('TRI-3'!DC25  ),2),0))=10,"A+",IF((ROUND(TRUNC(('TRI-3'!DC25  ),2),0))=9,"A-",IF((ROUND(TRUNC(('TRI-3'!DC25   ),2),0))=8,"B+",IF((ROUND(TRUNC(('TRI-3'!DC25 ),2),0))=7,"B-",IF((ROUND(TRUNC(('TRI-3'!DC25  ),2),0))=6,"C+",IF((ROUND(TRUNC(('TRI-3'!DC25  ),2),0))=5,"C-",IF((ROUND(TRUNC(('TRI-3'!DC25  ),2),0))=4,"D+",IF((ROUND(TRUNC(('TRI-3'!DC25 ),2),0))=3,"D-",IF((ROUND(TRUNC(('TRI-3'!DC25 ),2),0))=2,"E+",IF((ROUND(TRUNC(('TRI-3'!DC25  ),2),0))&lt;=1,"E-","")))))))))))</f>
        <v/>
      </c>
      <c r="DD25" s="51" t="str">
        <f>IF(OR('TRI-3'!DD25 ="",'TRI-3'!DD25&lt;0,'TRI-3'!DD25  &gt;10),"",IF((ROUND(TRUNC(('TRI-3'!DD25  ),2),0))=10,"A+",IF((ROUND(TRUNC(('TRI-3'!DD25  ),2),0))=9,"A-",IF((ROUND(TRUNC(('TRI-3'!DD25   ),2),0))=8,"B+",IF((ROUND(TRUNC(('TRI-3'!DD25 ),2),0))=7,"B-",IF((ROUND(TRUNC(('TRI-3'!DD25  ),2),0))=6,"C+",IF((ROUND(TRUNC(('TRI-3'!DD25  ),2),0))=5,"C-",IF((ROUND(TRUNC(('TRI-3'!DD25  ),2),0))=4,"D+",IF((ROUND(TRUNC(('TRI-3'!DD25 ),2),0))=3,"D-",IF((ROUND(TRUNC(('TRI-3'!DD25 ),2),0))=2,"E+",IF((ROUND(TRUNC(('TRI-3'!DD25  ),2),0))&lt;=1,"E-","")))))))))))</f>
        <v/>
      </c>
      <c r="DE25" s="51" t="str">
        <f>IF(OR('TRI-3'!DE25 ="",'TRI-3'!DE25&lt;0,'TRI-3'!DE25  &gt;10),"",IF((ROUND(TRUNC(('TRI-3'!DE25  ),2),0))=10,"A+",IF((ROUND(TRUNC(('TRI-3'!DE25  ),2),0))=9,"A-",IF((ROUND(TRUNC(('TRI-3'!DE25   ),2),0))=8,"B+",IF((ROUND(TRUNC(('TRI-3'!DE25 ),2),0))=7,"B-",IF((ROUND(TRUNC(('TRI-3'!DE25  ),2),0))=6,"C+",IF((ROUND(TRUNC(('TRI-3'!DE25  ),2),0))=5,"C-",IF((ROUND(TRUNC(('TRI-3'!DE25  ),2),0))=4,"D+",IF((ROUND(TRUNC(('TRI-3'!DE25 ),2),0))=3,"D-",IF((ROUND(TRUNC(('TRI-3'!DE25 ),2),0))=2,"E+",IF((ROUND(TRUNC(('TRI-3'!DE25  ),2),0))&lt;=1,"E-","")))))))))))</f>
        <v/>
      </c>
      <c r="DF25" s="51" t="str">
        <f>IF(OR('TRI-3'!DF25 ="",'TRI-3'!DF25&lt;0,'TRI-3'!DF25  &gt;10),"",IF((ROUND(TRUNC(('TRI-3'!DF25  ),2),0))=10,"A+",IF((ROUND(TRUNC(('TRI-3'!DF25  ),2),0))=9,"A-",IF((ROUND(TRUNC(('TRI-3'!DF25   ),2),0))=8,"B+",IF((ROUND(TRUNC(('TRI-3'!DF25 ),2),0))=7,"B-",IF((ROUND(TRUNC(('TRI-3'!DF25  ),2),0))=6,"C+",IF((ROUND(TRUNC(('TRI-3'!DF25  ),2),0))=5,"C-",IF((ROUND(TRUNC(('TRI-3'!DF25  ),2),0))=4,"D+",IF((ROUND(TRUNC(('TRI-3'!DF25 ),2),0))=3,"D-",IF((ROUND(TRUNC(('TRI-3'!DF25 ),2),0))=2,"E+",IF((ROUND(TRUNC(('TRI-3'!DF25  ),2),0))&lt;=1,"E-","")))))))))))</f>
        <v/>
      </c>
      <c r="DG25" s="51" t="str">
        <f>IF(OR('TRI-3'!DG25 ="",'TRI-3'!DG25&lt;0,'TRI-3'!DG25  &gt;10),"",IF((ROUND(TRUNC(('TRI-3'!DG25  ),2),0))=10,"A+",IF((ROUND(TRUNC(('TRI-3'!DG25  ),2),0))=9,"A-",IF((ROUND(TRUNC(('TRI-3'!DG25   ),2),0))=8,"B+",IF((ROUND(TRUNC(('TRI-3'!DG25 ),2),0))=7,"B-",IF((ROUND(TRUNC(('TRI-3'!DG25  ),2),0))=6,"C+",IF((ROUND(TRUNC(('TRI-3'!DG25  ),2),0))=5,"C-",IF((ROUND(TRUNC(('TRI-3'!DG25  ),2),0))=4,"D+",IF((ROUND(TRUNC(('TRI-3'!DG25 ),2),0))=3,"D-",IF((ROUND(TRUNC(('TRI-3'!DG25 ),2),0))=2,"E+",IF((ROUND(TRUNC(('TRI-3'!DG25  ),2),0))&lt;=1,"E-","")))))))))))</f>
        <v/>
      </c>
      <c r="DH25" s="51" t="str">
        <f>IF(OR('TRI-3'!DH25 ="",'TRI-3'!DH25&lt;0,'TRI-3'!DH25  &gt;10),"",IF((ROUND(TRUNC(('TRI-3'!DH25  ),2),0))=10,"A+",IF((ROUND(TRUNC(('TRI-3'!DH25  ),2),0))=9,"A-",IF((ROUND(TRUNC(('TRI-3'!DH25   ),2),0))=8,"B+",IF((ROUND(TRUNC(('TRI-3'!DH25 ),2),0))=7,"B-",IF((ROUND(TRUNC(('TRI-3'!DH25  ),2),0))=6,"C+",IF((ROUND(TRUNC(('TRI-3'!DH25  ),2),0))=5,"C-",IF((ROUND(TRUNC(('TRI-3'!DH25  ),2),0))=4,"D+",IF((ROUND(TRUNC(('TRI-3'!DH25 ),2),0))=3,"D-",IF((ROUND(TRUNC(('TRI-3'!DH25 ),2),0))=2,"E+",IF((ROUND(TRUNC(('TRI-3'!DH25  ),2),0))&lt;=1,"E-","")))))))))))</f>
        <v/>
      </c>
      <c r="DI25" s="51" t="str">
        <f>IF(OR('TRI-3'!DI25 ="",'TRI-3'!DI25&lt;0,'TRI-3'!DI25  &gt;10),"",IF((ROUND(TRUNC(('TRI-3'!DI25  ),2),0))=10,"A+",IF((ROUND(TRUNC(('TRI-3'!DI25  ),2),0))=9,"A-",IF((ROUND(TRUNC(('TRI-3'!DI25   ),2),0))=8,"B+",IF((ROUND(TRUNC(('TRI-3'!DI25 ),2),0))=7,"B-",IF((ROUND(TRUNC(('TRI-3'!DI25  ),2),0))=6,"C+",IF((ROUND(TRUNC(('TRI-3'!DI25  ),2),0))=5,"C-",IF((ROUND(TRUNC(('TRI-3'!DI25  ),2),0))=4,"D+",IF((ROUND(TRUNC(('TRI-3'!DI25 ),2),0))=3,"D-",IF((ROUND(TRUNC(('TRI-3'!DI25 ),2),0))=2,"E+",IF((ROUND(TRUNC(('TRI-3'!DI25  ),2),0))&lt;=1,"E-","")))))))))))</f>
        <v/>
      </c>
      <c r="DJ25" s="51" t="str">
        <f>IF(OR('TRI-3'!DJ25 ="",'TRI-3'!DJ25&lt;0,'TRI-3'!DJ25  &gt;10),"",IF((ROUND(TRUNC(('TRI-3'!DJ25  ),2),0))=10,"A+",IF((ROUND(TRUNC(('TRI-3'!DJ25  ),2),0))=9,"A-",IF((ROUND(TRUNC(('TRI-3'!DJ25   ),2),0))=8,"B+",IF((ROUND(TRUNC(('TRI-3'!DJ25 ),2),0))=7,"B-",IF((ROUND(TRUNC(('TRI-3'!DJ25  ),2),0))=6,"C+",IF((ROUND(TRUNC(('TRI-3'!DJ25  ),2),0))=5,"C-",IF((ROUND(TRUNC(('TRI-3'!DJ25  ),2),0))=4,"D+",IF((ROUND(TRUNC(('TRI-3'!DJ25 ),2),0))=3,"D-",IF((ROUND(TRUNC(('TRI-3'!DJ25 ),2),0))=2,"E+",IF((ROUND(TRUNC(('TRI-3'!DJ25  ),2),0))&lt;=1,"E-","")))))))))))</f>
        <v/>
      </c>
      <c r="DK25" s="51" t="str">
        <f>IF(OR('TRI-3'!DK25 ="",'TRI-3'!DK25&lt;0,'TRI-3'!DK25  &gt;10),"",IF((ROUND(TRUNC(('TRI-3'!DK25  ),2),0))=10,"A+",IF((ROUND(TRUNC(('TRI-3'!DK25  ),2),0))=9,"A-",IF((ROUND(TRUNC(('TRI-3'!DK25   ),2),0))=8,"B+",IF((ROUND(TRUNC(('TRI-3'!DK25 ),2),0))=7,"B-",IF((ROUND(TRUNC(('TRI-3'!DK25  ),2),0))=6,"C+",IF((ROUND(TRUNC(('TRI-3'!DK25  ),2),0))=5,"C-",IF((ROUND(TRUNC(('TRI-3'!DK25  ),2),0))=4,"D+",IF((ROUND(TRUNC(('TRI-3'!DK25 ),2),0))=3,"D-",IF((ROUND(TRUNC(('TRI-3'!DK25 ),2),0))=2,"E+",IF((ROUND(TRUNC(('TRI-3'!DK25  ),2),0))&lt;=1,"E-","")))))))))))</f>
        <v/>
      </c>
      <c r="DL25" s="51" t="str">
        <f>IF(OR('TRI-3'!DL25 ="",'TRI-3'!DL25&lt;0,'TRI-3'!DL25  &gt;10),"",IF((ROUND(TRUNC(('TRI-3'!DL25  ),2),0))=10,"A+",IF((ROUND(TRUNC(('TRI-3'!DL25  ),2),0))=9,"A-",IF((ROUND(TRUNC(('TRI-3'!DL25   ),2),0))=8,"B+",IF((ROUND(TRUNC(('TRI-3'!DL25 ),2),0))=7,"B-",IF((ROUND(TRUNC(('TRI-3'!DL25  ),2),0))=6,"C+",IF((ROUND(TRUNC(('TRI-3'!DL25  ),2),0))=5,"C-",IF((ROUND(TRUNC(('TRI-3'!DL25  ),2),0))=4,"D+",IF((ROUND(TRUNC(('TRI-3'!DL25 ),2),0))=3,"D-",IF((ROUND(TRUNC(('TRI-3'!DL25 ),2),0))=2,"E+",IF((ROUND(TRUNC(('TRI-3'!DL25  ),2),0))&lt;=1,"E-","")))))))))))</f>
        <v/>
      </c>
      <c r="DM25" s="51" t="str">
        <f>IF(OR('TRI-3'!DM25 ="",'TRI-3'!DM25&lt;0,'TRI-3'!DM25  &gt;10),"",IF((ROUND(TRUNC(('TRI-3'!DM25  ),2),0))=10,"A+",IF((ROUND(TRUNC(('TRI-3'!DM25  ),2),0))=9,"A-",IF((ROUND(TRUNC(('TRI-3'!DM25   ),2),0))=8,"B+",IF((ROUND(TRUNC(('TRI-3'!DM25 ),2),0))=7,"B-",IF((ROUND(TRUNC(('TRI-3'!DM25  ),2),0))=6,"C+",IF((ROUND(TRUNC(('TRI-3'!DM25  ),2),0))=5,"C-",IF((ROUND(TRUNC(('TRI-3'!DM25  ),2),0))=4,"D+",IF((ROUND(TRUNC(('TRI-3'!DM25 ),2),0))=3,"D-",IF((ROUND(TRUNC(('TRI-3'!DM25 ),2),0))=2,"E+",IF((ROUND(TRUNC(('TRI-3'!DM25  ),2),0))&lt;=1,"E-","")))))))))))</f>
        <v/>
      </c>
      <c r="DN25" s="51" t="str">
        <f>IF(OR('TRI-3'!DN25 ="",'TRI-3'!DN25&lt;0,'TRI-3'!DN25  &gt;10),"",IF((ROUND(TRUNC(('TRI-3'!DN25  ),2),0))=10,"A+",IF((ROUND(TRUNC(('TRI-3'!DN25  ),2),0))=9,"A-",IF((ROUND(TRUNC(('TRI-3'!DN25   ),2),0))=8,"B+",IF((ROUND(TRUNC(('TRI-3'!DN25 ),2),0))=7,"B-",IF((ROUND(TRUNC(('TRI-3'!DN25  ),2),0))=6,"C+",IF((ROUND(TRUNC(('TRI-3'!DN25  ),2),0))=5,"C-",IF((ROUND(TRUNC(('TRI-3'!DN25  ),2),0))=4,"D+",IF((ROUND(TRUNC(('TRI-3'!DN25 ),2),0))=3,"D-",IF((ROUND(TRUNC(('TRI-3'!DN25 ),2),0))=2,"E+",IF((ROUND(TRUNC(('TRI-3'!DN25  ),2),0))&lt;=1,"E-","")))))))))))</f>
        <v/>
      </c>
      <c r="DO25" s="51" t="str">
        <f>IF(OR('TRI-3'!DO25 ="",'TRI-3'!DO25&lt;0,'TRI-3'!DO25  &gt;10),"",IF((ROUND(TRUNC(('TRI-3'!DO25  ),2),0))=10,"A+",IF((ROUND(TRUNC(('TRI-3'!DO25  ),2),0))=9,"A-",IF((ROUND(TRUNC(('TRI-3'!DO25   ),2),0))=8,"B+",IF((ROUND(TRUNC(('TRI-3'!DO25 ),2),0))=7,"B-",IF((ROUND(TRUNC(('TRI-3'!DO25  ),2),0))=6,"C+",IF((ROUND(TRUNC(('TRI-3'!DO25  ),2),0))=5,"C-",IF((ROUND(TRUNC(('TRI-3'!DO25  ),2),0))=4,"D+",IF((ROUND(TRUNC(('TRI-3'!DO25 ),2),0))=3,"D-",IF((ROUND(TRUNC(('TRI-3'!DO25 ),2),0))=2,"E+",IF((ROUND(TRUNC(('TRI-3'!DO25  ),2),0))&lt;=1,"E-","")))))))))))</f>
        <v/>
      </c>
      <c r="DP25" s="51" t="str">
        <f>IF(OR('TRI-3'!DP25 ="",'TRI-3'!DP25&lt;0,'TRI-3'!DP25  &gt;10),"",IF((ROUND(TRUNC(('TRI-3'!DP25  ),2),0))=10,"A+",IF((ROUND(TRUNC(('TRI-3'!DP25  ),2),0))=9,"A-",IF((ROUND(TRUNC(('TRI-3'!DP25   ),2),0))=8,"B+",IF((ROUND(TRUNC(('TRI-3'!DP25 ),2),0))=7,"B-",IF((ROUND(TRUNC(('TRI-3'!DP25  ),2),0))=6,"C+",IF((ROUND(TRUNC(('TRI-3'!DP25  ),2),0))=5,"C-",IF((ROUND(TRUNC(('TRI-3'!DP25  ),2),0))=4,"D+",IF((ROUND(TRUNC(('TRI-3'!DP25 ),2),0))=3,"D-",IF((ROUND(TRUNC(('TRI-3'!DP25 ),2),0))=2,"E+",IF((ROUND(TRUNC(('TRI-3'!DP25  ),2),0))&lt;=1,"E-","")))))))))))</f>
        <v/>
      </c>
      <c r="DQ25" s="51" t="str">
        <f>IF(OR('TRI-3'!DQ25 ="",'TRI-3'!DQ25&lt;0,'TRI-3'!DQ25  &gt;10),"",IF((ROUND(TRUNC(('TRI-3'!DQ25  ),2),0))=10,"A+",IF((ROUND(TRUNC(('TRI-3'!DQ25  ),2),0))=9,"A-",IF((ROUND(TRUNC(('TRI-3'!DQ25   ),2),0))=8,"B+",IF((ROUND(TRUNC(('TRI-3'!DQ25 ),2),0))=7,"B-",IF((ROUND(TRUNC(('TRI-3'!DQ25  ),2),0))=6,"C+",IF((ROUND(TRUNC(('TRI-3'!DQ25  ),2),0))=5,"C-",IF((ROUND(TRUNC(('TRI-3'!DQ25  ),2),0))=4,"D+",IF((ROUND(TRUNC(('TRI-3'!DQ25 ),2),0))=3,"D-",IF((ROUND(TRUNC(('TRI-3'!DQ25 ),2),0))=2,"E+",IF((ROUND(TRUNC(('TRI-3'!DQ25  ),2),0))&lt;=1,"E-","")))))))))))</f>
        <v/>
      </c>
      <c r="DR25" s="51" t="str">
        <f>IF(OR('TRI-3'!DR25 ="",'TRI-3'!DR25&lt;0,'TRI-3'!DR25  &gt;10),"",IF((ROUND(TRUNC(('TRI-3'!DR25  ),2),0))=10,"A+",IF((ROUND(TRUNC(('TRI-3'!DR25  ),2),0))=9,"A-",IF((ROUND(TRUNC(('TRI-3'!DR25   ),2),0))=8,"B+",IF((ROUND(TRUNC(('TRI-3'!DR25 ),2),0))=7,"B-",IF((ROUND(TRUNC(('TRI-3'!DR25  ),2),0))=6,"C+",IF((ROUND(TRUNC(('TRI-3'!DR25  ),2),0))=5,"C-",IF((ROUND(TRUNC(('TRI-3'!DR25  ),2),0))=4,"D+",IF((ROUND(TRUNC(('TRI-3'!DR25 ),2),0))=3,"D-",IF((ROUND(TRUNC(('TRI-3'!DR25 ),2),0))=2,"E+",IF((ROUND(TRUNC(('TRI-3'!DR25  ),2),0))&lt;=1,"E-","")))))))))))</f>
        <v/>
      </c>
      <c r="DS25" s="51" t="str">
        <f>IF(OR('TRI-3'!DS25 ="",'TRI-3'!DS25&lt;0,'TRI-3'!DS25  &gt;10),"",IF((ROUND(TRUNC(('TRI-3'!DS25  ),2),0))=10,"A+",IF((ROUND(TRUNC(('TRI-3'!DS25  ),2),0))=9,"A-",IF((ROUND(TRUNC(('TRI-3'!DS25   ),2),0))=8,"B+",IF((ROUND(TRUNC(('TRI-3'!DS25 ),2),0))=7,"B-",IF((ROUND(TRUNC(('TRI-3'!DS25  ),2),0))=6,"C+",IF((ROUND(TRUNC(('TRI-3'!DS25  ),2),0))=5,"C-",IF((ROUND(TRUNC(('TRI-3'!DS25  ),2),0))=4,"D+",IF((ROUND(TRUNC(('TRI-3'!DS25 ),2),0))=3,"D-",IF((ROUND(TRUNC(('TRI-3'!DS25 ),2),0))=2,"E+",IF((ROUND(TRUNC(('TRI-3'!DS25  ),2),0))&lt;=1,"E-","")))))))))))</f>
        <v/>
      </c>
      <c r="DT25" s="51" t="str">
        <f>IF(OR('TRI-3'!DT25 ="",'TRI-3'!DT25&lt;0,'TRI-3'!DT25  &gt;10),"",IF((ROUND(TRUNC(('TRI-3'!DT25  ),2),0))=10,"A+",IF((ROUND(TRUNC(('TRI-3'!DT25  ),2),0))=9,"A-",IF((ROUND(TRUNC(('TRI-3'!DT25   ),2),0))=8,"B+",IF((ROUND(TRUNC(('TRI-3'!DT25 ),2),0))=7,"B-",IF((ROUND(TRUNC(('TRI-3'!DT25  ),2),0))=6,"C+",IF((ROUND(TRUNC(('TRI-3'!DT25  ),2),0))=5,"C-",IF((ROUND(TRUNC(('TRI-3'!DT25  ),2),0))=4,"D+",IF((ROUND(TRUNC(('TRI-3'!DT25 ),2),0))=3,"D-",IF((ROUND(TRUNC(('TRI-3'!DT25 ),2),0))=2,"E+",IF((ROUND(TRUNC(('TRI-3'!DT25  ),2),0))&lt;=1,"E-","")))))))))))</f>
        <v/>
      </c>
      <c r="DU25" s="51" t="str">
        <f>IF(OR('TRI-3'!DU25 ="",'TRI-3'!DU25&lt;0,'TRI-3'!DU25  &gt;10),"",IF((ROUND(TRUNC(('TRI-3'!DU25  ),2),0))=10,"A+",IF((ROUND(TRUNC(('TRI-3'!DU25  ),2),0))=9,"A-",IF((ROUND(TRUNC(('TRI-3'!DU25   ),2),0))=8,"B+",IF((ROUND(TRUNC(('TRI-3'!DU25 ),2),0))=7,"B-",IF((ROUND(TRUNC(('TRI-3'!DU25  ),2),0))=6,"C+",IF((ROUND(TRUNC(('TRI-3'!DU25  ),2),0))=5,"C-",IF((ROUND(TRUNC(('TRI-3'!DU25  ),2),0))=4,"D+",IF((ROUND(TRUNC(('TRI-3'!DU25 ),2),0))=3,"D-",IF((ROUND(TRUNC(('TRI-3'!DU25 ),2),0))=2,"E+",IF((ROUND(TRUNC(('TRI-3'!DU25  ),2),0))&lt;=1,"E-","")))))))))))</f>
        <v/>
      </c>
      <c r="DV25" s="51" t="str">
        <f>IF(OR('TRI-3'!DV25 ="",'TRI-3'!DV25&lt;0,'TRI-3'!DV25  &gt;10),"",IF((ROUND(TRUNC(('TRI-3'!DV25  ),2),0))=10,"A+",IF((ROUND(TRUNC(('TRI-3'!DV25  ),2),0))=9,"A-",IF((ROUND(TRUNC(('TRI-3'!DV25   ),2),0))=8,"B+",IF((ROUND(TRUNC(('TRI-3'!DV25 ),2),0))=7,"B-",IF((ROUND(TRUNC(('TRI-3'!DV25  ),2),0))=6,"C+",IF((ROUND(TRUNC(('TRI-3'!DV25  ),2),0))=5,"C-",IF((ROUND(TRUNC(('TRI-3'!DV25  ),2),0))=4,"D+",IF((ROUND(TRUNC(('TRI-3'!DV25 ),2),0))=3,"D-",IF((ROUND(TRUNC(('TRI-3'!DV25 ),2),0))=2,"E+",IF((ROUND(TRUNC(('TRI-3'!DV25  ),2),0))&lt;=1,"E-","")))))))))))</f>
        <v/>
      </c>
      <c r="DW25" s="51" t="str">
        <f>IF(OR('TRI-3'!DW25 ="",'TRI-3'!DW25&lt;0,'TRI-3'!DW25  &gt;10),"",IF((ROUND(TRUNC(('TRI-3'!DW25  ),2),0))=10,"A+",IF((ROUND(TRUNC(('TRI-3'!DW25  ),2),0))=9,"A-",IF((ROUND(TRUNC(('TRI-3'!DW25   ),2),0))=8,"B+",IF((ROUND(TRUNC(('TRI-3'!DW25 ),2),0))=7,"B-",IF((ROUND(TRUNC(('TRI-3'!DW25  ),2),0))=6,"C+",IF((ROUND(TRUNC(('TRI-3'!DW25  ),2),0))=5,"C-",IF((ROUND(TRUNC(('TRI-3'!DW25  ),2),0))=4,"D+",IF((ROUND(TRUNC(('TRI-3'!DW25 ),2),0))=3,"D-",IF((ROUND(TRUNC(('TRI-3'!DW25 ),2),0))=2,"E+",IF((ROUND(TRUNC(('TRI-3'!DW25  ),2),0))&lt;=1,"E-","")))))))))))</f>
        <v/>
      </c>
      <c r="DX25" s="51" t="str">
        <f>IF(OR('TRI-3'!DX25 ="",'TRI-3'!DX25&lt;0,'TRI-3'!DX25  &gt;10),"",IF((ROUND(TRUNC(('TRI-3'!DX25  ),2),0))=10,"A+",IF((ROUND(TRUNC(('TRI-3'!DX25  ),2),0))=9,"A-",IF((ROUND(TRUNC(('TRI-3'!DX25   ),2),0))=8,"B+",IF((ROUND(TRUNC(('TRI-3'!DX25 ),2),0))=7,"B-",IF((ROUND(TRUNC(('TRI-3'!DX25  ),2),0))=6,"C+",IF((ROUND(TRUNC(('TRI-3'!DX25  ),2),0))=5,"C-",IF((ROUND(TRUNC(('TRI-3'!DX25  ),2),0))=4,"D+",IF((ROUND(TRUNC(('TRI-3'!DX25 ),2),0))=3,"D-",IF((ROUND(TRUNC(('TRI-3'!DX25 ),2),0))=2,"E+",IF((ROUND(TRUNC(('TRI-3'!DX25  ),2),0))&lt;=1,"E-","")))))))))))</f>
        <v/>
      </c>
      <c r="DY25" s="51" t="str">
        <f>IF(OR('TRI-3'!DY25 ="",'TRI-3'!DY25&lt;0,'TRI-3'!DY25  &gt;10),"",IF((ROUND(TRUNC(('TRI-3'!DY25  ),2),0))=10,"A+",IF((ROUND(TRUNC(('TRI-3'!DY25  ),2),0))=9,"A-",IF((ROUND(TRUNC(('TRI-3'!DY25   ),2),0))=8,"B+",IF((ROUND(TRUNC(('TRI-3'!DY25 ),2),0))=7,"B-",IF((ROUND(TRUNC(('TRI-3'!DY25  ),2),0))=6,"C+",IF((ROUND(TRUNC(('TRI-3'!DY25  ),2),0))=5,"C-",IF((ROUND(TRUNC(('TRI-3'!DY25  ),2),0))=4,"D+",IF((ROUND(TRUNC(('TRI-3'!DY25 ),2),0))=3,"D-",IF((ROUND(TRUNC(('TRI-3'!DY25 ),2),0))=2,"E+",IF((ROUND(TRUNC(('TRI-3'!DY25  ),2),0))&lt;=1,"E-","")))))))))))</f>
        <v/>
      </c>
      <c r="DZ25" s="51" t="str">
        <f>IF(OR('TRI-3'!DZ25 ="",'TRI-3'!DZ25&lt;0,'TRI-3'!DZ25  &gt;10),"",IF((ROUND(TRUNC(('TRI-3'!DZ25  ),2),0))=10,"A+",IF((ROUND(TRUNC(('TRI-3'!DZ25  ),2),0))=9,"A-",IF((ROUND(TRUNC(('TRI-3'!DZ25   ),2),0))=8,"B+",IF((ROUND(TRUNC(('TRI-3'!DZ25 ),2),0))=7,"B-",IF((ROUND(TRUNC(('TRI-3'!DZ25  ),2),0))=6,"C+",IF((ROUND(TRUNC(('TRI-3'!DZ25  ),2),0))=5,"C-",IF((ROUND(TRUNC(('TRI-3'!DZ25  ),2),0))=4,"D+",IF((ROUND(TRUNC(('TRI-3'!DZ25 ),2),0))=3,"D-",IF((ROUND(TRUNC(('TRI-3'!DZ25 ),2),0))=2,"E+",IF((ROUND(TRUNC(('TRI-3'!DZ25  ),2),0))&lt;=1,"E-","")))))))))))</f>
        <v/>
      </c>
      <c r="EA25" s="51" t="str">
        <f>IF(OR('TRI-3'!EA25 ="",'TRI-3'!EA25&lt;0,'TRI-3'!EA25  &gt;10),"",IF((ROUND(TRUNC(('TRI-3'!EA25  ),2),0))=10,"A+",IF((ROUND(TRUNC(('TRI-3'!EA25  ),2),0))=9,"A-",IF((ROUND(TRUNC(('TRI-3'!EA25   ),2),0))=8,"B+",IF((ROUND(TRUNC(('TRI-3'!EA25 ),2),0))=7,"B-",IF((ROUND(TRUNC(('TRI-3'!EA25  ),2),0))=6,"C+",IF((ROUND(TRUNC(('TRI-3'!EA25  ),2),0))=5,"C-",IF((ROUND(TRUNC(('TRI-3'!EA25  ),2),0))=4,"D+",IF((ROUND(TRUNC(('TRI-3'!EA25 ),2),0))=3,"D-",IF((ROUND(TRUNC(('TRI-3'!EA25 ),2),0))=2,"E+",IF((ROUND(TRUNC(('TRI-3'!EA25  ),2),0))&lt;=1,"E-","")))))))))))</f>
        <v/>
      </c>
      <c r="EB25" s="51" t="str">
        <f>IF(OR('TRI-3'!EB25 ="",'TRI-3'!EB25&lt;0,'TRI-3'!EB25  &gt;10),"",IF((ROUND(TRUNC(('TRI-3'!EB25  ),2),0))=10,"A+",IF((ROUND(TRUNC(('TRI-3'!EB25  ),2),0))=9,"A-",IF((ROUND(TRUNC(('TRI-3'!EB25   ),2),0))=8,"B+",IF((ROUND(TRUNC(('TRI-3'!EB25 ),2),0))=7,"B-",IF((ROUND(TRUNC(('TRI-3'!EB25  ),2),0))=6,"C+",IF((ROUND(TRUNC(('TRI-3'!EB25  ),2),0))=5,"C-",IF((ROUND(TRUNC(('TRI-3'!EB25  ),2),0))=4,"D+",IF((ROUND(TRUNC(('TRI-3'!EB25 ),2),0))=3,"D-",IF((ROUND(TRUNC(('TRI-3'!EB25 ),2),0))=2,"E+",IF((ROUND(TRUNC(('TRI-3'!EB25  ),2),0))&lt;=1,"E-","")))))))))))</f>
        <v/>
      </c>
      <c r="EC25" s="51" t="str">
        <f>IF(OR('TRI-3'!EC25 ="",'TRI-3'!EC25&lt;0,'TRI-3'!EC25  &gt;10),"",IF((ROUND(TRUNC(('TRI-3'!EC25  ),2),0))=10,"A+",IF((ROUND(TRUNC(('TRI-3'!EC25  ),2),0))=9,"A-",IF((ROUND(TRUNC(('TRI-3'!EC25   ),2),0))=8,"B+",IF((ROUND(TRUNC(('TRI-3'!EC25 ),2),0))=7,"B-",IF((ROUND(TRUNC(('TRI-3'!EC25  ),2),0))=6,"C+",IF((ROUND(TRUNC(('TRI-3'!EC25  ),2),0))=5,"C-",IF((ROUND(TRUNC(('TRI-3'!EC25  ),2),0))=4,"D+",IF((ROUND(TRUNC(('TRI-3'!EC25 ),2),0))=3,"D-",IF((ROUND(TRUNC(('TRI-3'!EC25 ),2),0))=2,"E+",IF((ROUND(TRUNC(('TRI-3'!EC25  ),2),0))&lt;=1,"E-","")))))))))))</f>
        <v/>
      </c>
      <c r="ED25" s="51" t="str">
        <f>IF(OR('TRI-3'!ED25 ="",'TRI-3'!ED25&lt;0,'TRI-3'!ED25  &gt;10),"",IF((ROUND(TRUNC(('TRI-3'!ED25  ),2),0))=10,"A+",IF((ROUND(TRUNC(('TRI-3'!ED25  ),2),0))=9,"A-",IF((ROUND(TRUNC(('TRI-3'!ED25   ),2),0))=8,"B+",IF((ROUND(TRUNC(('TRI-3'!ED25 ),2),0))=7,"B-",IF((ROUND(TRUNC(('TRI-3'!ED25  ),2),0))=6,"C+",IF((ROUND(TRUNC(('TRI-3'!ED25  ),2),0))=5,"C-",IF((ROUND(TRUNC(('TRI-3'!ED25  ),2),0))=4,"D+",IF((ROUND(TRUNC(('TRI-3'!ED25 ),2),0))=3,"D-",IF((ROUND(TRUNC(('TRI-3'!ED25 ),2),0))=2,"E+",IF((ROUND(TRUNC(('TRI-3'!ED25  ),2),0))&lt;=1,"E-","")))))))))))</f>
        <v/>
      </c>
      <c r="EE25" s="51" t="str">
        <f>IF(OR('TRI-3'!EE25 ="",'TRI-3'!EE25&lt;0,'TRI-3'!EE25  &gt;10),"",IF((ROUND(TRUNC(('TRI-3'!EE25  ),2),0))=10,"A+",IF((ROUND(TRUNC(('TRI-3'!EE25  ),2),0))=9,"A-",IF((ROUND(TRUNC(('TRI-3'!EE25   ),2),0))=8,"B+",IF((ROUND(TRUNC(('TRI-3'!EE25 ),2),0))=7,"B-",IF((ROUND(TRUNC(('TRI-3'!EE25  ),2),0))=6,"C+",IF((ROUND(TRUNC(('TRI-3'!EE25  ),2),0))=5,"C-",IF((ROUND(TRUNC(('TRI-3'!EE25  ),2),0))=4,"D+",IF((ROUND(TRUNC(('TRI-3'!EE25 ),2),0))=3,"D-",IF((ROUND(TRUNC(('TRI-3'!EE25 ),2),0))=2,"E+",IF((ROUND(TRUNC(('TRI-3'!EE25  ),2),0))&lt;=1,"E-","")))))))))))</f>
        <v/>
      </c>
      <c r="EF25" s="51" t="str">
        <f>IF(OR('TRI-3'!EF25 ="",'TRI-3'!EF25&lt;0,'TRI-3'!EF25  &gt;10),"",IF((ROUND(TRUNC(('TRI-3'!EF25  ),2),0))=10,"A+",IF((ROUND(TRUNC(('TRI-3'!EF25  ),2),0))=9,"A-",IF((ROUND(TRUNC(('TRI-3'!EF25   ),2),0))=8,"B+",IF((ROUND(TRUNC(('TRI-3'!EF25 ),2),0))=7,"B-",IF((ROUND(TRUNC(('TRI-3'!EF25  ),2),0))=6,"C+",IF((ROUND(TRUNC(('TRI-3'!EF25  ),2),0))=5,"C-",IF((ROUND(TRUNC(('TRI-3'!EF25  ),2),0))=4,"D+",IF((ROUND(TRUNC(('TRI-3'!EF25 ),2),0))=3,"D-",IF((ROUND(TRUNC(('TRI-3'!EF25 ),2),0))=2,"E+",IF((ROUND(TRUNC(('TRI-3'!EF25  ),2),0))&lt;=1,"E-","")))))))))))</f>
        <v/>
      </c>
      <c r="EG25" s="51" t="str">
        <f>IF(OR('TRI-3'!EG25 ="",'TRI-3'!EG25&lt;0,'TRI-3'!EG25  &gt;10),"",IF((ROUND(TRUNC(('TRI-3'!EG25  ),2),0))=10,"A+",IF((ROUND(TRUNC(('TRI-3'!EG25  ),2),0))=9,"A-",IF((ROUND(TRUNC(('TRI-3'!EG25   ),2),0))=8,"B+",IF((ROUND(TRUNC(('TRI-3'!EG25 ),2),0))=7,"B-",IF((ROUND(TRUNC(('TRI-3'!EG25  ),2),0))=6,"C+",IF((ROUND(TRUNC(('TRI-3'!EG25  ),2),0))=5,"C-",IF((ROUND(TRUNC(('TRI-3'!EG25  ),2),0))=4,"D+",IF((ROUND(TRUNC(('TRI-3'!EG25 ),2),0))=3,"D-",IF((ROUND(TRUNC(('TRI-3'!EG25 ),2),0))=2,"E+",IF((ROUND(TRUNC(('TRI-3'!EG25  ),2),0))&lt;=1,"E-","")))))))))))</f>
        <v/>
      </c>
      <c r="EH25" s="51" t="str">
        <f>IF(OR('TRI-3'!EH25 ="",'TRI-3'!EH25&lt;0,'TRI-3'!EH25  &gt;10),"",IF((ROUND(TRUNC(('TRI-3'!EH25  ),2),0))=10,"A+",IF((ROUND(TRUNC(('TRI-3'!EH25  ),2),0))=9,"A-",IF((ROUND(TRUNC(('TRI-3'!EH25   ),2),0))=8,"B+",IF((ROUND(TRUNC(('TRI-3'!EH25 ),2),0))=7,"B-",IF((ROUND(TRUNC(('TRI-3'!EH25  ),2),0))=6,"C+",IF((ROUND(TRUNC(('TRI-3'!EH25  ),2),0))=5,"C-",IF((ROUND(TRUNC(('TRI-3'!EH25  ),2),0))=4,"D+",IF((ROUND(TRUNC(('TRI-3'!EH25 ),2),0))=3,"D-",IF((ROUND(TRUNC(('TRI-3'!EH25 ),2),0))=2,"E+",IF((ROUND(TRUNC(('TRI-3'!EH25  ),2),0))&lt;=1,"E-","")))))))))))</f>
        <v/>
      </c>
      <c r="EI25" s="51" t="str">
        <f>IF(OR('TRI-3'!EI25 ="",'TRI-3'!EI25&lt;0,'TRI-3'!EI25  &gt;10),"",IF((ROUND(TRUNC(('TRI-3'!EI25  ),2),0))=10,"A+",IF((ROUND(TRUNC(('TRI-3'!EI25  ),2),0))=9,"A-",IF((ROUND(TRUNC(('TRI-3'!EI25   ),2),0))=8,"B+",IF((ROUND(TRUNC(('TRI-3'!EI25 ),2),0))=7,"B-",IF((ROUND(TRUNC(('TRI-3'!EI25  ),2),0))=6,"C+",IF((ROUND(TRUNC(('TRI-3'!EI25  ),2),0))=5,"C-",IF((ROUND(TRUNC(('TRI-3'!EI25  ),2),0))=4,"D+",IF((ROUND(TRUNC(('TRI-3'!EI25 ),2),0))=3,"D-",IF((ROUND(TRUNC(('TRI-3'!EI25 ),2),0))=2,"E+",IF((ROUND(TRUNC(('TRI-3'!EI25  ),2),0))&lt;=1,"E-","")))))))))))</f>
        <v/>
      </c>
      <c r="EJ25" s="51" t="str">
        <f>IF(OR('TRI-3'!EJ25 ="",'TRI-3'!EJ25&lt;0,'TRI-3'!EJ25  &gt;10),"",IF((ROUND(TRUNC(('TRI-3'!EJ25  ),2),0))=10,"A+",IF((ROUND(TRUNC(('TRI-3'!EJ25  ),2),0))=9,"A-",IF((ROUND(TRUNC(('TRI-3'!EJ25   ),2),0))=8,"B+",IF((ROUND(TRUNC(('TRI-3'!EJ25 ),2),0))=7,"B-",IF((ROUND(TRUNC(('TRI-3'!EJ25  ),2),0))=6,"C+",IF((ROUND(TRUNC(('TRI-3'!EJ25  ),2),0))=5,"C-",IF((ROUND(TRUNC(('TRI-3'!EJ25  ),2),0))=4,"D+",IF((ROUND(TRUNC(('TRI-3'!EJ25 ),2),0))=3,"D-",IF((ROUND(TRUNC(('TRI-3'!EJ25 ),2),0))=2,"E+",IF((ROUND(TRUNC(('TRI-3'!EJ25  ),2),0))&lt;=1,"E-","")))))))))))</f>
        <v/>
      </c>
      <c r="EK25" s="51" t="str">
        <f>IF(OR('TRI-3'!EK25 ="",'TRI-3'!EK25&lt;0,'TRI-3'!EK25  &gt;10),"",IF((ROUND(TRUNC(('TRI-3'!EK25  ),2),0))=10,"A+",IF((ROUND(TRUNC(('TRI-3'!EK25  ),2),0))=9,"A-",IF((ROUND(TRUNC(('TRI-3'!EK25   ),2),0))=8,"B+",IF((ROUND(TRUNC(('TRI-3'!EK25 ),2),0))=7,"B-",IF((ROUND(TRUNC(('TRI-3'!EK25  ),2),0))=6,"C+",IF((ROUND(TRUNC(('TRI-3'!EK25  ),2),0))=5,"C-",IF((ROUND(TRUNC(('TRI-3'!EK25  ),2),0))=4,"D+",IF((ROUND(TRUNC(('TRI-3'!EK25 ),2),0))=3,"D-",IF((ROUND(TRUNC(('TRI-3'!EK25 ),2),0))=2,"E+",IF((ROUND(TRUNC(('TRI-3'!EK25  ),2),0))&lt;=1,"E-","")))))))))))</f>
        <v/>
      </c>
      <c r="EL25" s="51" t="str">
        <f>IF(OR('TRI-3'!EL25 ="",'TRI-3'!EL25&lt;0,'TRI-3'!EL25  &gt;10),"",IF((ROUND(TRUNC(('TRI-3'!EL25  ),2),0))=10,"A+",IF((ROUND(TRUNC(('TRI-3'!EL25  ),2),0))=9,"A-",IF((ROUND(TRUNC(('TRI-3'!EL25   ),2),0))=8,"B+",IF((ROUND(TRUNC(('TRI-3'!EL25 ),2),0))=7,"B-",IF((ROUND(TRUNC(('TRI-3'!EL25  ),2),0))=6,"C+",IF((ROUND(TRUNC(('TRI-3'!EL25  ),2),0))=5,"C-",IF((ROUND(TRUNC(('TRI-3'!EL25  ),2),0))=4,"D+",IF((ROUND(TRUNC(('TRI-3'!EL25 ),2),0))=3,"D-",IF((ROUND(TRUNC(('TRI-3'!EL25 ),2),0))=2,"E+",IF((ROUND(TRUNC(('TRI-3'!EL25  ),2),0))&lt;=1,"E-","")))))))))))</f>
        <v/>
      </c>
      <c r="EM25" s="51" t="str">
        <f>IF(OR('TRI-3'!EM25 ="",'TRI-3'!EM25&lt;0,'TRI-3'!EM25  &gt;10),"",IF((ROUND(TRUNC(('TRI-3'!EM25  ),2),0))=10,"A+",IF((ROUND(TRUNC(('TRI-3'!EM25  ),2),0))=9,"A-",IF((ROUND(TRUNC(('TRI-3'!EM25   ),2),0))=8,"B+",IF((ROUND(TRUNC(('TRI-3'!EM25 ),2),0))=7,"B-",IF((ROUND(TRUNC(('TRI-3'!EM25  ),2),0))=6,"C+",IF((ROUND(TRUNC(('TRI-3'!EM25  ),2),0))=5,"C-",IF((ROUND(TRUNC(('TRI-3'!EM25  ),2),0))=4,"D+",IF((ROUND(TRUNC(('TRI-3'!EM25 ),2),0))=3,"D-",IF((ROUND(TRUNC(('TRI-3'!EM25 ),2),0))=2,"E+",IF((ROUND(TRUNC(('TRI-3'!EM25  ),2),0))&lt;=1,"E-","")))))))))))</f>
        <v/>
      </c>
      <c r="EN25" s="51" t="str">
        <f>IF(OR('TRI-3'!EN25 ="",'TRI-3'!EN25&lt;0,'TRI-3'!EN25  &gt;10),"",IF((ROUND(TRUNC(('TRI-3'!EN25  ),2),0))=10,"A+",IF((ROUND(TRUNC(('TRI-3'!EN25  ),2),0))=9,"A-",IF((ROUND(TRUNC(('TRI-3'!EN25   ),2),0))=8,"B+",IF((ROUND(TRUNC(('TRI-3'!EN25 ),2),0))=7,"B-",IF((ROUND(TRUNC(('TRI-3'!EN25  ),2),0))=6,"C+",IF((ROUND(TRUNC(('TRI-3'!EN25  ),2),0))=5,"C-",IF((ROUND(TRUNC(('TRI-3'!EN25  ),2),0))=4,"D+",IF((ROUND(TRUNC(('TRI-3'!EN25 ),2),0))=3,"D-",IF((ROUND(TRUNC(('TRI-3'!EN25 ),2),0))=2,"E+",IF((ROUND(TRUNC(('TRI-3'!EN25  ),2),0))&lt;=1,"E-","")))))))))))</f>
        <v/>
      </c>
      <c r="EO25" s="51" t="str">
        <f>IF(OR('TRI-3'!EO25 ="",'TRI-3'!EO25&lt;0,'TRI-3'!EO25  &gt;10),"",IF((ROUND(TRUNC(('TRI-3'!EO25  ),2),0))=10,"A+",IF((ROUND(TRUNC(('TRI-3'!EO25  ),2),0))=9,"A-",IF((ROUND(TRUNC(('TRI-3'!EO25   ),2),0))=8,"B+",IF((ROUND(TRUNC(('TRI-3'!EO25 ),2),0))=7,"B-",IF((ROUND(TRUNC(('TRI-3'!EO25  ),2),0))=6,"C+",IF((ROUND(TRUNC(('TRI-3'!EO25  ),2),0))=5,"C-",IF((ROUND(TRUNC(('TRI-3'!EO25  ),2),0))=4,"D+",IF((ROUND(TRUNC(('TRI-3'!EO25 ),2),0))=3,"D-",IF((ROUND(TRUNC(('TRI-3'!EO25 ),2),0))=2,"E+",IF((ROUND(TRUNC(('TRI-3'!EO25  ),2),0))&lt;=1,"E-","")))))))))))</f>
        <v/>
      </c>
      <c r="EP25" s="51" t="str">
        <f>IF(OR('TRI-3'!EP25 ="",'TRI-3'!EP25&lt;0,'TRI-3'!EP25  &gt;10),"",IF((ROUND(TRUNC(('TRI-3'!EP25  ),2),0))=10,"A+",IF((ROUND(TRUNC(('TRI-3'!EP25  ),2),0))=9,"A-",IF((ROUND(TRUNC(('TRI-3'!EP25   ),2),0))=8,"B+",IF((ROUND(TRUNC(('TRI-3'!EP25 ),2),0))=7,"B-",IF((ROUND(TRUNC(('TRI-3'!EP25  ),2),0))=6,"C+",IF((ROUND(TRUNC(('TRI-3'!EP25  ),2),0))=5,"C-",IF((ROUND(TRUNC(('TRI-3'!EP25  ),2),0))=4,"D+",IF((ROUND(TRUNC(('TRI-3'!EP25 ),2),0))=3,"D-",IF((ROUND(TRUNC(('TRI-3'!EP25 ),2),0))=2,"E+",IF((ROUND(TRUNC(('TRI-3'!EP25  ),2),0))&lt;=1,"E-","")))))))))))</f>
        <v/>
      </c>
      <c r="EQ25" s="51" t="str">
        <f>IF(OR('TRI-3'!EQ25 ="",'TRI-3'!EQ25&lt;0,'TRI-3'!EQ25  &gt;10),"",IF((ROUND(TRUNC(('TRI-3'!EQ25  ),2),0))=10,"A+",IF((ROUND(TRUNC(('TRI-3'!EQ25  ),2),0))=9,"A-",IF((ROUND(TRUNC(('TRI-3'!EQ25   ),2),0))=8,"B+",IF((ROUND(TRUNC(('TRI-3'!EQ25 ),2),0))=7,"B-",IF((ROUND(TRUNC(('TRI-3'!EQ25  ),2),0))=6,"C+",IF((ROUND(TRUNC(('TRI-3'!EQ25  ),2),0))=5,"C-",IF((ROUND(TRUNC(('TRI-3'!EQ25  ),2),0))=4,"D+",IF((ROUND(TRUNC(('TRI-3'!EQ25 ),2),0))=3,"D-",IF((ROUND(TRUNC(('TRI-3'!EQ25 ),2),0))=2,"E+",IF((ROUND(TRUNC(('TRI-3'!EQ25  ),2),0))&lt;=1,"E-","")))))))))))</f>
        <v/>
      </c>
      <c r="ER25" s="51" t="str">
        <f>IF(OR('TRI-3'!ER25 ="",'TRI-3'!ER25&lt;0,'TRI-3'!ER25  &gt;10),"",IF((ROUND(TRUNC(('TRI-3'!ER25  ),2),0))=10,"A+",IF((ROUND(TRUNC(('TRI-3'!ER25  ),2),0))=9,"A-",IF((ROUND(TRUNC(('TRI-3'!ER25   ),2),0))=8,"B+",IF((ROUND(TRUNC(('TRI-3'!ER25 ),2),0))=7,"B-",IF((ROUND(TRUNC(('TRI-3'!ER25  ),2),0))=6,"C+",IF((ROUND(TRUNC(('TRI-3'!ER25  ),2),0))=5,"C-",IF((ROUND(TRUNC(('TRI-3'!ER25  ),2),0))=4,"D+",IF((ROUND(TRUNC(('TRI-3'!ER25 ),2),0))=3,"D-",IF((ROUND(TRUNC(('TRI-3'!ER25 ),2),0))=2,"E+",IF((ROUND(TRUNC(('TRI-3'!ER25  ),2),0))&lt;=1,"E-","")))))))))))</f>
        <v/>
      </c>
      <c r="ES25" s="51" t="str">
        <f>IF(OR('TRI-3'!ES25 ="",'TRI-3'!ES25&lt;0,'TRI-3'!ES25  &gt;10),"",IF((ROUND(TRUNC(('TRI-3'!ES25  ),2),0))=10,"A+",IF((ROUND(TRUNC(('TRI-3'!ES25  ),2),0))=9,"A-",IF((ROUND(TRUNC(('TRI-3'!ES25   ),2),0))=8,"B+",IF((ROUND(TRUNC(('TRI-3'!ES25 ),2),0))=7,"B-",IF((ROUND(TRUNC(('TRI-3'!ES25  ),2),0))=6,"C+",IF((ROUND(TRUNC(('TRI-3'!ES25  ),2),0))=5,"C-",IF((ROUND(TRUNC(('TRI-3'!ES25  ),2),0))=4,"D+",IF((ROUND(TRUNC(('TRI-3'!ES25 ),2),0))=3,"D-",IF((ROUND(TRUNC(('TRI-3'!ES25 ),2),0))=2,"E+",IF((ROUND(TRUNC(('TRI-3'!ES25  ),2),0))&lt;=1,"E-","")))))))))))</f>
        <v/>
      </c>
      <c r="ET25" s="51" t="str">
        <f>IF('TRI-3'!ET25 ="","",'TRI-3'!ET25 )</f>
        <v/>
      </c>
      <c r="EU25" s="51" t="str">
        <f>IF('TRI-3'!EU25 ="","",'TRI-3'!EU25 )</f>
        <v/>
      </c>
      <c r="EV25" s="51" t="str">
        <f>IF('TRI-3'!EV25 ="","",'TRI-3'!EV25 )</f>
        <v/>
      </c>
      <c r="EW25" s="51" t="str">
        <f>IF('TRI-3'!EW25 ="","",'TRI-3'!EW25 )</f>
        <v/>
      </c>
      <c r="EX25" s="51" t="str">
        <f>IF('TRI-3'!EX25 ="","",'TRI-3'!EX25 )</f>
        <v/>
      </c>
      <c r="EY25" s="51" t="str">
        <f>IF('TRI-3'!EY25 ="","",'TRI-3'!EY25 )</f>
        <v/>
      </c>
      <c r="EZ25" s="51" t="str">
        <f>IF('TRI-3'!EZ25 ="","",'TRI-3'!EZ25 )</f>
        <v/>
      </c>
      <c r="FA25" s="51" t="str">
        <f>IF('TRI-3'!FA25 ="","",'TRI-3'!FA25 )</f>
        <v/>
      </c>
      <c r="FB25" s="51" t="str">
        <f>IF('TRI-3'!FB25 ="","",'TRI-3'!FB25 )</f>
        <v/>
      </c>
      <c r="FC25" s="51" t="str">
        <f>IF('TRI-3'!FC25 ="","",'TRI-3'!FC25 )</f>
        <v/>
      </c>
      <c r="FD25" s="51">
        <f>IF('TRI-3'!FD25 ="","",'TRI-3'!FD25 )</f>
        <v>0</v>
      </c>
      <c r="FE25" s="51" t="str">
        <f>IF('TRI-3'!FE25 ="","",'TRI-3'!FE25 )</f>
        <v/>
      </c>
      <c r="FF25" s="51" t="str">
        <f>IF('TRI-3'!FF25 ="","",'TRI-3'!FF25 )</f>
        <v/>
      </c>
      <c r="FG25" s="51" t="str">
        <f>IF('TRI-3'!FG25 ="","",'TRI-3'!FG25 )</f>
        <v/>
      </c>
      <c r="FH25" s="51" t="str">
        <f>IF('TRI-3'!FH25 ="","",'TRI-3'!FH25 )</f>
        <v/>
      </c>
    </row>
    <row r="26" spans="1:164 16322:16326" ht="21" customHeight="1">
      <c r="A26" t="s">
        <v>87</v>
      </c>
      <c r="B26" s="53">
        <v>9</v>
      </c>
      <c r="C26" s="272" t="str">
        <f>IF(NOTAS!E29&gt;"",NOTAS!E29,"")</f>
        <v>CUEVA VILLEGAS VALENTINA STEFANIA</v>
      </c>
      <c r="D26" s="273"/>
      <c r="E26" s="273"/>
      <c r="F26" s="274"/>
      <c r="G26" s="51" t="str">
        <f>IF(OR('TRI-3'!G26 ="",'TRI-3'!G26&lt;0,'TRI-3'!G26  &gt;10),"",IF((ROUND(TRUNC(('TRI-3'!G26  ),2),0))=10,"A+",IF((ROUND(TRUNC(('TRI-3'!G26  ),2),0))=9,"A-",IF((ROUND(TRUNC(('TRI-3'!G26   ),2),0))=8,"B+",IF((ROUND(TRUNC(('TRI-3'!G26 ),2),0))=7,"B-",IF((ROUND(TRUNC(('TRI-3'!G26  ),2),0))=6,"C+",IF((ROUND(TRUNC(('TRI-3'!G26  ),2),0))=5,"C-",IF((ROUND(TRUNC(('TRI-3'!G26  ),2),0))=4,"D+",IF((ROUND(TRUNC(('TRI-3'!G26 ),2),0))=3,"D-",IF((ROUND(TRUNC(('TRI-3'!G26 ),2),0))=2,"E+",IF((ROUND(TRUNC(('TRI-3'!G26  ),2),0))&lt;=1,"E-","")))))))))))</f>
        <v/>
      </c>
      <c r="H26" s="51" t="str">
        <f>IF(OR('TRI-3'!H26 ="",'TRI-3'!H26&lt;0,'TRI-3'!H26  &gt;10),"",IF((ROUND(TRUNC(('TRI-3'!H26  ),2),0))=10,"A+",IF((ROUND(TRUNC(('TRI-3'!H26  ),2),0))=9,"A-",IF((ROUND(TRUNC(('TRI-3'!H26   ),2),0))=8,"B+",IF((ROUND(TRUNC(('TRI-3'!H26 ),2),0))=7,"B-",IF((ROUND(TRUNC(('TRI-3'!H26  ),2),0))=6,"C+",IF((ROUND(TRUNC(('TRI-3'!H26  ),2),0))=5,"C-",IF((ROUND(TRUNC(('TRI-3'!H26  ),2),0))=4,"D+",IF((ROUND(TRUNC(('TRI-3'!H26 ),2),0))=3,"D-",IF((ROUND(TRUNC(('TRI-3'!H26 ),2),0))=2,"E+",IF((ROUND(TRUNC(('TRI-3'!H26  ),2),0))&lt;=1,"E-","")))))))))))</f>
        <v/>
      </c>
      <c r="I26" s="51" t="str">
        <f>IF(OR('TRI-3'!I26 ="",'TRI-3'!I26&lt;0,'TRI-3'!I26  &gt;10),"",IF((ROUND(TRUNC(('TRI-3'!I26  ),2),0))=10,"A+",IF((ROUND(TRUNC(('TRI-3'!I26  ),2),0))=9,"A-",IF((ROUND(TRUNC(('TRI-3'!I26   ),2),0))=8,"B+",IF((ROUND(TRUNC(('TRI-3'!I26 ),2),0))=7,"B-",IF((ROUND(TRUNC(('TRI-3'!I26  ),2),0))=6,"C+",IF((ROUND(TRUNC(('TRI-3'!I26  ),2),0))=5,"C-",IF((ROUND(TRUNC(('TRI-3'!I26  ),2),0))=4,"D+",IF((ROUND(TRUNC(('TRI-3'!I26 ),2),0))=3,"D-",IF((ROUND(TRUNC(('TRI-3'!I26 ),2),0))=2,"E+",IF((ROUND(TRUNC(('TRI-3'!I26  ),2),0))&lt;=1,"E-","")))))))))))</f>
        <v/>
      </c>
      <c r="J26" s="51" t="str">
        <f>IF(OR('TRI-3'!J26 ="",'TRI-3'!J26&lt;0,'TRI-3'!J26  &gt;10),"",IF((ROUND(TRUNC(('TRI-3'!J26  ),2),0))=10,"A+",IF((ROUND(TRUNC(('TRI-3'!J26  ),2),0))=9,"A-",IF((ROUND(TRUNC(('TRI-3'!J26   ),2),0))=8,"B+",IF((ROUND(TRUNC(('TRI-3'!J26 ),2),0))=7,"B-",IF((ROUND(TRUNC(('TRI-3'!J26  ),2),0))=6,"C+",IF((ROUND(TRUNC(('TRI-3'!J26  ),2),0))=5,"C-",IF((ROUND(TRUNC(('TRI-3'!J26  ),2),0))=4,"D+",IF((ROUND(TRUNC(('TRI-3'!J26 ),2),0))=3,"D-",IF((ROUND(TRUNC(('TRI-3'!J26 ),2),0))=2,"E+",IF((ROUND(TRUNC(('TRI-3'!J26  ),2),0))&lt;=1,"E-","")))))))))))</f>
        <v/>
      </c>
      <c r="K26" s="51" t="str">
        <f>IF(OR('TRI-3'!K26 ="",'TRI-3'!K26&lt;0,'TRI-3'!K26  &gt;10),"",IF((ROUND(TRUNC(('TRI-3'!K26  ),2),0))=10,"A+",IF((ROUND(TRUNC(('TRI-3'!K26  ),2),0))=9,"A-",IF((ROUND(TRUNC(('TRI-3'!K26   ),2),0))=8,"B+",IF((ROUND(TRUNC(('TRI-3'!K26 ),2),0))=7,"B-",IF((ROUND(TRUNC(('TRI-3'!K26  ),2),0))=6,"C+",IF((ROUND(TRUNC(('TRI-3'!K26  ),2),0))=5,"C-",IF((ROUND(TRUNC(('TRI-3'!K26  ),2),0))=4,"D+",IF((ROUND(TRUNC(('TRI-3'!K26 ),2),0))=3,"D-",IF((ROUND(TRUNC(('TRI-3'!K26 ),2),0))=2,"E+",IF((ROUND(TRUNC(('TRI-3'!K26  ),2),0))&lt;=1,"E-","")))))))))))</f>
        <v/>
      </c>
      <c r="L26" s="51" t="str">
        <f>IF(OR('TRI-3'!L26 ="",'TRI-3'!L26&lt;0,'TRI-3'!L26  &gt;10),"",IF((ROUND(TRUNC(('TRI-3'!L26  ),2),0))=10,"A+",IF((ROUND(TRUNC(('TRI-3'!L26  ),2),0))=9,"A-",IF((ROUND(TRUNC(('TRI-3'!L26   ),2),0))=8,"B+",IF((ROUND(TRUNC(('TRI-3'!L26 ),2),0))=7,"B-",IF((ROUND(TRUNC(('TRI-3'!L26  ),2),0))=6,"C+",IF((ROUND(TRUNC(('TRI-3'!L26  ),2),0))=5,"C-",IF((ROUND(TRUNC(('TRI-3'!L26  ),2),0))=4,"D+",IF((ROUND(TRUNC(('TRI-3'!L26 ),2),0))=3,"D-",IF((ROUND(TRUNC(('TRI-3'!L26 ),2),0))=2,"E+",IF((ROUND(TRUNC(('TRI-3'!L26  ),2),0))&lt;=1,"E-","")))))))))))</f>
        <v/>
      </c>
      <c r="M26" s="51" t="str">
        <f>IF(OR('TRI-3'!M26 ="",'TRI-3'!M26&lt;0,'TRI-3'!M26  &gt;10),"",IF((ROUND(TRUNC(('TRI-3'!M26  ),2),0))=10,"A+",IF((ROUND(TRUNC(('TRI-3'!M26  ),2),0))=9,"A-",IF((ROUND(TRUNC(('TRI-3'!M26   ),2),0))=8,"B+",IF((ROUND(TRUNC(('TRI-3'!M26 ),2),0))=7,"B-",IF((ROUND(TRUNC(('TRI-3'!M26  ),2),0))=6,"C+",IF((ROUND(TRUNC(('TRI-3'!M26  ),2),0))=5,"C-",IF((ROUND(TRUNC(('TRI-3'!M26  ),2),0))=4,"D+",IF((ROUND(TRUNC(('TRI-3'!M26 ),2),0))=3,"D-",IF((ROUND(TRUNC(('TRI-3'!M26 ),2),0))=2,"E+",IF((ROUND(TRUNC(('TRI-3'!M26  ),2),0))&lt;=1,"E-","")))))))))))</f>
        <v/>
      </c>
      <c r="N26" s="51" t="str">
        <f>IF(OR('TRI-3'!N26 ="",'TRI-3'!N26&lt;0,'TRI-3'!N26  &gt;10),"",IF((ROUND(TRUNC(('TRI-3'!N26  ),2),0))=10,"A+",IF((ROUND(TRUNC(('TRI-3'!N26  ),2),0))=9,"A-",IF((ROUND(TRUNC(('TRI-3'!N26   ),2),0))=8,"B+",IF((ROUND(TRUNC(('TRI-3'!N26 ),2),0))=7,"B-",IF((ROUND(TRUNC(('TRI-3'!N26  ),2),0))=6,"C+",IF((ROUND(TRUNC(('TRI-3'!N26  ),2),0))=5,"C-",IF((ROUND(TRUNC(('TRI-3'!N26  ),2),0))=4,"D+",IF((ROUND(TRUNC(('TRI-3'!N26 ),2),0))=3,"D-",IF((ROUND(TRUNC(('TRI-3'!N26 ),2),0))=2,"E+",IF((ROUND(TRUNC(('TRI-3'!N26  ),2),0))&lt;=1,"E-","")))))))))))</f>
        <v/>
      </c>
      <c r="O26" s="51" t="str">
        <f>IF(OR('TRI-3'!O26 ="",'TRI-3'!O26&lt;0,'TRI-3'!O26  &gt;10),"",IF((ROUND(TRUNC(('TRI-3'!O26  ),2),0))=10,"A+",IF((ROUND(TRUNC(('TRI-3'!O26  ),2),0))=9,"A-",IF((ROUND(TRUNC(('TRI-3'!O26   ),2),0))=8,"B+",IF((ROUND(TRUNC(('TRI-3'!O26 ),2),0))=7,"B-",IF((ROUND(TRUNC(('TRI-3'!O26  ),2),0))=6,"C+",IF((ROUND(TRUNC(('TRI-3'!O26  ),2),0))=5,"C-",IF((ROUND(TRUNC(('TRI-3'!O26  ),2),0))=4,"D+",IF((ROUND(TRUNC(('TRI-3'!O26 ),2),0))=3,"D-",IF((ROUND(TRUNC(('TRI-3'!O26 ),2),0))=2,"E+",IF((ROUND(TRUNC(('TRI-3'!O26  ),2),0))&lt;=1,"E-","")))))))))))</f>
        <v/>
      </c>
      <c r="P26" s="51" t="str">
        <f>IF(OR('TRI-3'!P26 ="",'TRI-3'!P26&lt;0,'TRI-3'!P26  &gt;10),"",IF((ROUND(TRUNC(('TRI-3'!P26  ),2),0))=10,"A+",IF((ROUND(TRUNC(('TRI-3'!P26  ),2),0))=9,"A-",IF((ROUND(TRUNC(('TRI-3'!P26   ),2),0))=8,"B+",IF((ROUND(TRUNC(('TRI-3'!P26 ),2),0))=7,"B-",IF((ROUND(TRUNC(('TRI-3'!P26  ),2),0))=6,"C+",IF((ROUND(TRUNC(('TRI-3'!P26  ),2),0))=5,"C-",IF((ROUND(TRUNC(('TRI-3'!P26  ),2),0))=4,"D+",IF((ROUND(TRUNC(('TRI-3'!P26 ),2),0))=3,"D-",IF((ROUND(TRUNC(('TRI-3'!P26 ),2),0))=2,"E+",IF((ROUND(TRUNC(('TRI-3'!P26  ),2),0))&lt;=1,"E-","")))))))))))</f>
        <v/>
      </c>
      <c r="Q26" s="51" t="str">
        <f>IF(OR('TRI-3'!Q26 ="",'TRI-3'!Q26&lt;0,'TRI-3'!Q26  &gt;10),"",IF((ROUND(TRUNC(('TRI-3'!Q26  ),2),0))=10,"A+",IF((ROUND(TRUNC(('TRI-3'!Q26  ),2),0))=9,"A-",IF((ROUND(TRUNC(('TRI-3'!Q26   ),2),0))=8,"B+",IF((ROUND(TRUNC(('TRI-3'!Q26 ),2),0))=7,"B-",IF((ROUND(TRUNC(('TRI-3'!Q26  ),2),0))=6,"C+",IF((ROUND(TRUNC(('TRI-3'!Q26  ),2),0))=5,"C-",IF((ROUND(TRUNC(('TRI-3'!Q26  ),2),0))=4,"D+",IF((ROUND(TRUNC(('TRI-3'!Q26 ),2),0))=3,"D-",IF((ROUND(TRUNC(('TRI-3'!Q26 ),2),0))=2,"E+",IF((ROUND(TRUNC(('TRI-3'!Q26  ),2),0))&lt;=1,"E-","")))))))))))</f>
        <v/>
      </c>
      <c r="R26" s="51" t="str">
        <f>IF(OR('TRI-3'!R26 ="",'TRI-3'!R26&lt;0,'TRI-3'!R26  &gt;10),"",IF((ROUND(TRUNC(('TRI-3'!R26  ),2),0))=10,"A+",IF((ROUND(TRUNC(('TRI-3'!R26  ),2),0))=9,"A-",IF((ROUND(TRUNC(('TRI-3'!R26   ),2),0))=8,"B+",IF((ROUND(TRUNC(('TRI-3'!R26 ),2),0))=7,"B-",IF((ROUND(TRUNC(('TRI-3'!R26  ),2),0))=6,"C+",IF((ROUND(TRUNC(('TRI-3'!R26  ),2),0))=5,"C-",IF((ROUND(TRUNC(('TRI-3'!R26  ),2),0))=4,"D+",IF((ROUND(TRUNC(('TRI-3'!R26 ),2),0))=3,"D-",IF((ROUND(TRUNC(('TRI-3'!R26 ),2),0))=2,"E+",IF((ROUND(TRUNC(('TRI-3'!R26  ),2),0))&lt;=1,"E-","")))))))))))</f>
        <v/>
      </c>
      <c r="S26" s="51" t="str">
        <f>IF(OR('TRI-3'!S26 ="",'TRI-3'!S26&lt;0,'TRI-3'!S26  &gt;10),"",IF((ROUND(TRUNC(('TRI-3'!S26  ),2),0))=10,"A+",IF((ROUND(TRUNC(('TRI-3'!S26  ),2),0))=9,"A-",IF((ROUND(TRUNC(('TRI-3'!S26   ),2),0))=8,"B+",IF((ROUND(TRUNC(('TRI-3'!S26 ),2),0))=7,"B-",IF((ROUND(TRUNC(('TRI-3'!S26  ),2),0))=6,"C+",IF((ROUND(TRUNC(('TRI-3'!S26  ),2),0))=5,"C-",IF((ROUND(TRUNC(('TRI-3'!S26  ),2),0))=4,"D+",IF((ROUND(TRUNC(('TRI-3'!S26 ),2),0))=3,"D-",IF((ROUND(TRUNC(('TRI-3'!S26 ),2),0))=2,"E+",IF((ROUND(TRUNC(('TRI-3'!S26  ),2),0))&lt;=1,"E-","")))))))))))</f>
        <v/>
      </c>
      <c r="T26" s="51" t="str">
        <f>IF(OR('TRI-3'!T26 ="",'TRI-3'!T26&lt;0,'TRI-3'!T26  &gt;10),"",IF((ROUND(TRUNC(('TRI-3'!T26  ),2),0))=10,"A+",IF((ROUND(TRUNC(('TRI-3'!T26  ),2),0))=9,"A-",IF((ROUND(TRUNC(('TRI-3'!T26   ),2),0))=8,"B+",IF((ROUND(TRUNC(('TRI-3'!T26 ),2),0))=7,"B-",IF((ROUND(TRUNC(('TRI-3'!T26  ),2),0))=6,"C+",IF((ROUND(TRUNC(('TRI-3'!T26  ),2),0))=5,"C-",IF((ROUND(TRUNC(('TRI-3'!T26  ),2),0))=4,"D+",IF((ROUND(TRUNC(('TRI-3'!T26 ),2),0))=3,"D-",IF((ROUND(TRUNC(('TRI-3'!T26 ),2),0))=2,"E+",IF((ROUND(TRUNC(('TRI-3'!T26  ),2),0))&lt;=1,"E-","")))))))))))</f>
        <v/>
      </c>
      <c r="U26" s="51" t="str">
        <f>IF(OR('TRI-3'!U26 ="",'TRI-3'!U26&lt;0,'TRI-3'!U26  &gt;10),"",IF((ROUND(TRUNC(('TRI-3'!U26  ),2),0))=10,"A+",IF((ROUND(TRUNC(('TRI-3'!U26  ),2),0))=9,"A-",IF((ROUND(TRUNC(('TRI-3'!U26   ),2),0))=8,"B+",IF((ROUND(TRUNC(('TRI-3'!U26 ),2),0))=7,"B-",IF((ROUND(TRUNC(('TRI-3'!U26  ),2),0))=6,"C+",IF((ROUND(TRUNC(('TRI-3'!U26  ),2),0))=5,"C-",IF((ROUND(TRUNC(('TRI-3'!U26  ),2),0))=4,"D+",IF((ROUND(TRUNC(('TRI-3'!U26 ),2),0))=3,"D-",IF((ROUND(TRUNC(('TRI-3'!U26 ),2),0))=2,"E+",IF((ROUND(TRUNC(('TRI-3'!U26  ),2),0))&lt;=1,"E-","")))))))))))</f>
        <v/>
      </c>
      <c r="V26" s="51" t="str">
        <f>IF(OR('TRI-3'!V26 ="",'TRI-3'!V26&lt;0,'TRI-3'!V26  &gt;10),"",IF((ROUND(TRUNC(('TRI-3'!V26  ),2),0))=10,"A+",IF((ROUND(TRUNC(('TRI-3'!V26  ),2),0))=9,"A-",IF((ROUND(TRUNC(('TRI-3'!V26   ),2),0))=8,"B+",IF((ROUND(TRUNC(('TRI-3'!V26 ),2),0))=7,"B-",IF((ROUND(TRUNC(('TRI-3'!V26  ),2),0))=6,"C+",IF((ROUND(TRUNC(('TRI-3'!V26  ),2),0))=5,"C-",IF((ROUND(TRUNC(('TRI-3'!V26  ),2),0))=4,"D+",IF((ROUND(TRUNC(('TRI-3'!V26 ),2),0))=3,"D-",IF((ROUND(TRUNC(('TRI-3'!V26 ),2),0))=2,"E+",IF((ROUND(TRUNC(('TRI-3'!V26  ),2),0))&lt;=1,"E-","")))))))))))</f>
        <v/>
      </c>
      <c r="W26" s="51" t="str">
        <f>IF(OR('TRI-3'!W26 ="",'TRI-3'!W26&lt;0,'TRI-3'!W26  &gt;10),"",IF((ROUND(TRUNC(('TRI-3'!W26  ),2),0))=10,"A+",IF((ROUND(TRUNC(('TRI-3'!W26  ),2),0))=9,"A-",IF((ROUND(TRUNC(('TRI-3'!W26   ),2),0))=8,"B+",IF((ROUND(TRUNC(('TRI-3'!W26 ),2),0))=7,"B-",IF((ROUND(TRUNC(('TRI-3'!W26  ),2),0))=6,"C+",IF((ROUND(TRUNC(('TRI-3'!W26  ),2),0))=5,"C-",IF((ROUND(TRUNC(('TRI-3'!W26  ),2),0))=4,"D+",IF((ROUND(TRUNC(('TRI-3'!W26 ),2),0))=3,"D-",IF((ROUND(TRUNC(('TRI-3'!W26 ),2),0))=2,"E+",IF((ROUND(TRUNC(('TRI-3'!W26  ),2),0))&lt;=1,"E-","")))))))))))</f>
        <v/>
      </c>
      <c r="X26" s="51" t="str">
        <f>IF(OR('TRI-3'!X26 ="",'TRI-3'!X26&lt;0,'TRI-3'!X26  &gt;10),"",IF((ROUND(TRUNC(('TRI-3'!X26  ),2),0))=10,"A+",IF((ROUND(TRUNC(('TRI-3'!X26  ),2),0))=9,"A-",IF((ROUND(TRUNC(('TRI-3'!X26   ),2),0))=8,"B+",IF((ROUND(TRUNC(('TRI-3'!X26 ),2),0))=7,"B-",IF((ROUND(TRUNC(('TRI-3'!X26  ),2),0))=6,"C+",IF((ROUND(TRUNC(('TRI-3'!X26  ),2),0))=5,"C-",IF((ROUND(TRUNC(('TRI-3'!X26  ),2),0))=4,"D+",IF((ROUND(TRUNC(('TRI-3'!X26 ),2),0))=3,"D-",IF((ROUND(TRUNC(('TRI-3'!X26 ),2),0))=2,"E+",IF((ROUND(TRUNC(('TRI-3'!X26  ),2),0))&lt;=1,"E-","")))))))))))</f>
        <v/>
      </c>
      <c r="Y26" s="51" t="str">
        <f>IF(OR('TRI-3'!Y26 ="",'TRI-3'!Y26&lt;0,'TRI-3'!Y26  &gt;10),"",IF((ROUND(TRUNC(('TRI-3'!Y26  ),2),0))=10,"A+",IF((ROUND(TRUNC(('TRI-3'!Y26  ),2),0))=9,"A-",IF((ROUND(TRUNC(('TRI-3'!Y26   ),2),0))=8,"B+",IF((ROUND(TRUNC(('TRI-3'!Y26 ),2),0))=7,"B-",IF((ROUND(TRUNC(('TRI-3'!Y26  ),2),0))=6,"C+",IF((ROUND(TRUNC(('TRI-3'!Y26  ),2),0))=5,"C-",IF((ROUND(TRUNC(('TRI-3'!Y26  ),2),0))=4,"D+",IF((ROUND(TRUNC(('TRI-3'!Y26 ),2),0))=3,"D-",IF((ROUND(TRUNC(('TRI-3'!Y26 ),2),0))=2,"E+",IF((ROUND(TRUNC(('TRI-3'!Y26  ),2),0))&lt;=1,"E-","")))))))))))</f>
        <v/>
      </c>
      <c r="Z26" s="51" t="str">
        <f>IF(OR('TRI-3'!Z26 ="",'TRI-3'!Z26&lt;0,'TRI-3'!Z26  &gt;10),"",IF((ROUND(TRUNC(('TRI-3'!Z26  ),2),0))=10,"A+",IF((ROUND(TRUNC(('TRI-3'!Z26  ),2),0))=9,"A-",IF((ROUND(TRUNC(('TRI-3'!Z26   ),2),0))=8,"B+",IF((ROUND(TRUNC(('TRI-3'!Z26 ),2),0))=7,"B-",IF((ROUND(TRUNC(('TRI-3'!Z26  ),2),0))=6,"C+",IF((ROUND(TRUNC(('TRI-3'!Z26  ),2),0))=5,"C-",IF((ROUND(TRUNC(('TRI-3'!Z26  ),2),0))=4,"D+",IF((ROUND(TRUNC(('TRI-3'!Z26 ),2),0))=3,"D-",IF((ROUND(TRUNC(('TRI-3'!Z26 ),2),0))=2,"E+",IF((ROUND(TRUNC(('TRI-3'!Z26  ),2),0))&lt;=1,"E-","")))))))))))</f>
        <v/>
      </c>
      <c r="AA26" s="51" t="str">
        <f>IF(OR('TRI-3'!AA26 ="",'TRI-3'!AA26&lt;0,'TRI-3'!AA26  &gt;10),"",IF((ROUND(TRUNC(('TRI-3'!AA26  ),2),0))=10,"A+",IF((ROUND(TRUNC(('TRI-3'!AA26  ),2),0))=9,"A-",IF((ROUND(TRUNC(('TRI-3'!AA26   ),2),0))=8,"B+",IF((ROUND(TRUNC(('TRI-3'!AA26 ),2),0))=7,"B-",IF((ROUND(TRUNC(('TRI-3'!AA26  ),2),0))=6,"C+",IF((ROUND(TRUNC(('TRI-3'!AA26  ),2),0))=5,"C-",IF((ROUND(TRUNC(('TRI-3'!AA26  ),2),0))=4,"D+",IF((ROUND(TRUNC(('TRI-3'!AA26 ),2),0))=3,"D-",IF((ROUND(TRUNC(('TRI-3'!AA26 ),2),0))=2,"E+",IF((ROUND(TRUNC(('TRI-3'!AA26  ),2),0))&lt;=1,"E-","")))))))))))</f>
        <v/>
      </c>
      <c r="AB26" s="51" t="str">
        <f>IF(OR('TRI-3'!AB26 ="",'TRI-3'!AB26&lt;0,'TRI-3'!AB26  &gt;10),"",IF((ROUND(TRUNC(('TRI-3'!AB26  ),2),0))=10,"A+",IF((ROUND(TRUNC(('TRI-3'!AB26  ),2),0))=9,"A-",IF((ROUND(TRUNC(('TRI-3'!AB26   ),2),0))=8,"B+",IF((ROUND(TRUNC(('TRI-3'!AB26 ),2),0))=7,"B-",IF((ROUND(TRUNC(('TRI-3'!AB26  ),2),0))=6,"C+",IF((ROUND(TRUNC(('TRI-3'!AB26  ),2),0))=5,"C-",IF((ROUND(TRUNC(('TRI-3'!AB26  ),2),0))=4,"D+",IF((ROUND(TRUNC(('TRI-3'!AB26 ),2),0))=3,"D-",IF((ROUND(TRUNC(('TRI-3'!AB26 ),2),0))=2,"E+",IF((ROUND(TRUNC(('TRI-3'!AB26  ),2),0))&lt;=1,"E-","")))))))))))</f>
        <v/>
      </c>
      <c r="AC26" s="51" t="str">
        <f>IF(OR('TRI-3'!AC26 ="",'TRI-3'!AC26&lt;0,'TRI-3'!AC26  &gt;10),"",IF((ROUND(TRUNC(('TRI-3'!AC26  ),2),0))=10,"A+",IF((ROUND(TRUNC(('TRI-3'!AC26  ),2),0))=9,"A-",IF((ROUND(TRUNC(('TRI-3'!AC26   ),2),0))=8,"B+",IF((ROUND(TRUNC(('TRI-3'!AC26 ),2),0))=7,"B-",IF((ROUND(TRUNC(('TRI-3'!AC26  ),2),0))=6,"C+",IF((ROUND(TRUNC(('TRI-3'!AC26  ),2),0))=5,"C-",IF((ROUND(TRUNC(('TRI-3'!AC26  ),2),0))=4,"D+",IF((ROUND(TRUNC(('TRI-3'!AC26 ),2),0))=3,"D-",IF((ROUND(TRUNC(('TRI-3'!AC26 ),2),0))=2,"E+",IF((ROUND(TRUNC(('TRI-3'!AC26  ),2),0))&lt;=1,"E-","")))))))))))</f>
        <v/>
      </c>
      <c r="AD26" s="51" t="str">
        <f>IF(OR('TRI-3'!AD26 ="",'TRI-3'!AD26&lt;0,'TRI-3'!AD26  &gt;10),"",IF((ROUND(TRUNC(('TRI-3'!AD26  ),2),0))=10,"A+",IF((ROUND(TRUNC(('TRI-3'!AD26  ),2),0))=9,"A-",IF((ROUND(TRUNC(('TRI-3'!AD26   ),2),0))=8,"B+",IF((ROUND(TRUNC(('TRI-3'!AD26 ),2),0))=7,"B-",IF((ROUND(TRUNC(('TRI-3'!AD26  ),2),0))=6,"C+",IF((ROUND(TRUNC(('TRI-3'!AD26  ),2),0))=5,"C-",IF((ROUND(TRUNC(('TRI-3'!AD26  ),2),0))=4,"D+",IF((ROUND(TRUNC(('TRI-3'!AD26 ),2),0))=3,"D-",IF((ROUND(TRUNC(('TRI-3'!AD26 ),2),0))=2,"E+",IF((ROUND(TRUNC(('TRI-3'!AD26  ),2),0))&lt;=1,"E-","")))))))))))</f>
        <v/>
      </c>
      <c r="AE26" s="51" t="str">
        <f>IF(OR('TRI-3'!AE26 ="",'TRI-3'!AE26&lt;0,'TRI-3'!AE26  &gt;10),"",IF((ROUND(TRUNC(('TRI-3'!AE26  ),2),0))=10,"A+",IF((ROUND(TRUNC(('TRI-3'!AE26  ),2),0))=9,"A-",IF((ROUND(TRUNC(('TRI-3'!AE26   ),2),0))=8,"B+",IF((ROUND(TRUNC(('TRI-3'!AE26 ),2),0))=7,"B-",IF((ROUND(TRUNC(('TRI-3'!AE26  ),2),0))=6,"C+",IF((ROUND(TRUNC(('TRI-3'!AE26  ),2),0))=5,"C-",IF((ROUND(TRUNC(('TRI-3'!AE26  ),2),0))=4,"D+",IF((ROUND(TRUNC(('TRI-3'!AE26 ),2),0))=3,"D-",IF((ROUND(TRUNC(('TRI-3'!AE26 ),2),0))=2,"E+",IF((ROUND(TRUNC(('TRI-3'!AE26  ),2),0))&lt;=1,"E-","")))))))))))</f>
        <v/>
      </c>
      <c r="AF26" s="51" t="str">
        <f>IF(OR('TRI-3'!AF26 ="",'TRI-3'!AF26&lt;0,'TRI-3'!AF26  &gt;10),"",IF((ROUND(TRUNC(('TRI-3'!AF26  ),2),0))=10,"A+",IF((ROUND(TRUNC(('TRI-3'!AF26  ),2),0))=9,"A-",IF((ROUND(TRUNC(('TRI-3'!AF26   ),2),0))=8,"B+",IF((ROUND(TRUNC(('TRI-3'!AF26 ),2),0))=7,"B-",IF((ROUND(TRUNC(('TRI-3'!AF26  ),2),0))=6,"C+",IF((ROUND(TRUNC(('TRI-3'!AF26  ),2),0))=5,"C-",IF((ROUND(TRUNC(('TRI-3'!AF26  ),2),0))=4,"D+",IF((ROUND(TRUNC(('TRI-3'!AF26 ),2),0))=3,"D-",IF((ROUND(TRUNC(('TRI-3'!AF26 ),2),0))=2,"E+",IF((ROUND(TRUNC(('TRI-3'!AF26  ),2),0))&lt;=1,"E-","")))))))))))</f>
        <v/>
      </c>
      <c r="AG26" s="51" t="str">
        <f>IF(OR('TRI-3'!AG26 ="",'TRI-3'!AG26&lt;0,'TRI-3'!AG26  &gt;10),"",IF((ROUND(TRUNC(('TRI-3'!AG26  ),2),0))=10,"A+",IF((ROUND(TRUNC(('TRI-3'!AG26  ),2),0))=9,"A-",IF((ROUND(TRUNC(('TRI-3'!AG26   ),2),0))=8,"B+",IF((ROUND(TRUNC(('TRI-3'!AG26 ),2),0))=7,"B-",IF((ROUND(TRUNC(('TRI-3'!AG26  ),2),0))=6,"C+",IF((ROUND(TRUNC(('TRI-3'!AG26  ),2),0))=5,"C-",IF((ROUND(TRUNC(('TRI-3'!AG26  ),2),0))=4,"D+",IF((ROUND(TRUNC(('TRI-3'!AG26 ),2),0))=3,"D-",IF((ROUND(TRUNC(('TRI-3'!AG26 ),2),0))=2,"E+",IF((ROUND(TRUNC(('TRI-3'!AG26  ),2),0))&lt;=1,"E-","")))))))))))</f>
        <v/>
      </c>
      <c r="AH26" s="51" t="str">
        <f>IF(OR('TRI-3'!AH26 ="",'TRI-3'!AH26&lt;0,'TRI-3'!AH26  &gt;10),"",IF((ROUND(TRUNC(('TRI-3'!AH26  ),2),0))=10,"A+",IF((ROUND(TRUNC(('TRI-3'!AH26  ),2),0))=9,"A-",IF((ROUND(TRUNC(('TRI-3'!AH26   ),2),0))=8,"B+",IF((ROUND(TRUNC(('TRI-3'!AH26 ),2),0))=7,"B-",IF((ROUND(TRUNC(('TRI-3'!AH26  ),2),0))=6,"C+",IF((ROUND(TRUNC(('TRI-3'!AH26  ),2),0))=5,"C-",IF((ROUND(TRUNC(('TRI-3'!AH26  ),2),0))=4,"D+",IF((ROUND(TRUNC(('TRI-3'!AH26 ),2),0))=3,"D-",IF((ROUND(TRUNC(('TRI-3'!AH26 ),2),0))=2,"E+",IF((ROUND(TRUNC(('TRI-3'!AH26  ),2),0))&lt;=1,"E-","")))))))))))</f>
        <v/>
      </c>
      <c r="AI26" s="51" t="str">
        <f>IF(OR('TRI-3'!AI26 ="",'TRI-3'!AI26&lt;0,'TRI-3'!AI26  &gt;10),"",IF((ROUND(TRUNC(('TRI-3'!AI26  ),2),0))=10,"A+",IF((ROUND(TRUNC(('TRI-3'!AI26  ),2),0))=9,"A-",IF((ROUND(TRUNC(('TRI-3'!AI26   ),2),0))=8,"B+",IF((ROUND(TRUNC(('TRI-3'!AI26 ),2),0))=7,"B-",IF((ROUND(TRUNC(('TRI-3'!AI26  ),2),0))=6,"C+",IF((ROUND(TRUNC(('TRI-3'!AI26  ),2),0))=5,"C-",IF((ROUND(TRUNC(('TRI-3'!AI26  ),2),0))=4,"D+",IF((ROUND(TRUNC(('TRI-3'!AI26 ),2),0))=3,"D-",IF((ROUND(TRUNC(('TRI-3'!AI26 ),2),0))=2,"E+",IF((ROUND(TRUNC(('TRI-3'!AI26  ),2),0))&lt;=1,"E-","")))))))))))</f>
        <v/>
      </c>
      <c r="AJ26" s="51" t="str">
        <f>IF(OR('TRI-3'!AJ26 ="",'TRI-3'!AJ26&lt;0,'TRI-3'!AJ26  &gt;10),"",IF((ROUND(TRUNC(('TRI-3'!AJ26  ),2),0))=10,"A+",IF((ROUND(TRUNC(('TRI-3'!AJ26  ),2),0))=9,"A-",IF((ROUND(TRUNC(('TRI-3'!AJ26   ),2),0))=8,"B+",IF((ROUND(TRUNC(('TRI-3'!AJ26 ),2),0))=7,"B-",IF((ROUND(TRUNC(('TRI-3'!AJ26  ),2),0))=6,"C+",IF((ROUND(TRUNC(('TRI-3'!AJ26  ),2),0))=5,"C-",IF((ROUND(TRUNC(('TRI-3'!AJ26  ),2),0))=4,"D+",IF((ROUND(TRUNC(('TRI-3'!AJ26 ),2),0))=3,"D-",IF((ROUND(TRUNC(('TRI-3'!AJ26 ),2),0))=2,"E+",IF((ROUND(TRUNC(('TRI-3'!AJ26  ),2),0))&lt;=1,"E-","")))))))))))</f>
        <v/>
      </c>
      <c r="AK26" s="51" t="str">
        <f>IF(OR('TRI-3'!AK26 ="",'TRI-3'!AK26&lt;0,'TRI-3'!AK26  &gt;10),"",IF((ROUND(TRUNC(('TRI-3'!AK26  ),2),0))=10,"A+",IF((ROUND(TRUNC(('TRI-3'!AK26  ),2),0))=9,"A-",IF((ROUND(TRUNC(('TRI-3'!AK26   ),2),0))=8,"B+",IF((ROUND(TRUNC(('TRI-3'!AK26 ),2),0))=7,"B-",IF((ROUND(TRUNC(('TRI-3'!AK26  ),2),0))=6,"C+",IF((ROUND(TRUNC(('TRI-3'!AK26  ),2),0))=5,"C-",IF((ROUND(TRUNC(('TRI-3'!AK26  ),2),0))=4,"D+",IF((ROUND(TRUNC(('TRI-3'!AK26 ),2),0))=3,"D-",IF((ROUND(TRUNC(('TRI-3'!AK26 ),2),0))=2,"E+",IF((ROUND(TRUNC(('TRI-3'!AK26  ),2),0))&lt;=1,"E-","")))))))))))</f>
        <v/>
      </c>
      <c r="AL26" s="51" t="str">
        <f>IF(OR('TRI-3'!AL26 ="",'TRI-3'!AL26&lt;0,'TRI-3'!AL26  &gt;10),"",IF((ROUND(TRUNC(('TRI-3'!AL26  ),2),0))=10,"A+",IF((ROUND(TRUNC(('TRI-3'!AL26  ),2),0))=9,"A-",IF((ROUND(TRUNC(('TRI-3'!AL26   ),2),0))=8,"B+",IF((ROUND(TRUNC(('TRI-3'!AL26 ),2),0))=7,"B-",IF((ROUND(TRUNC(('TRI-3'!AL26  ),2),0))=6,"C+",IF((ROUND(TRUNC(('TRI-3'!AL26  ),2),0))=5,"C-",IF((ROUND(TRUNC(('TRI-3'!AL26  ),2),0))=4,"D+",IF((ROUND(TRUNC(('TRI-3'!AL26 ),2),0))=3,"D-",IF((ROUND(TRUNC(('TRI-3'!AL26 ),2),0))=2,"E+",IF((ROUND(TRUNC(('TRI-3'!AL26  ),2),0))&lt;=1,"E-","")))))))))))</f>
        <v/>
      </c>
      <c r="AM26" s="51" t="str">
        <f>IF(OR('TRI-3'!AM26 ="",'TRI-3'!AM26&lt;0,'TRI-3'!AM26  &gt;10),"",IF((ROUND(TRUNC(('TRI-3'!AM26  ),2),0))=10,"A+",IF((ROUND(TRUNC(('TRI-3'!AM26  ),2),0))=9,"A-",IF((ROUND(TRUNC(('TRI-3'!AM26   ),2),0))=8,"B+",IF((ROUND(TRUNC(('TRI-3'!AM26 ),2),0))=7,"B-",IF((ROUND(TRUNC(('TRI-3'!AM26  ),2),0))=6,"C+",IF((ROUND(TRUNC(('TRI-3'!AM26  ),2),0))=5,"C-",IF((ROUND(TRUNC(('TRI-3'!AM26  ),2),0))=4,"D+",IF((ROUND(TRUNC(('TRI-3'!AM26 ),2),0))=3,"D-",IF((ROUND(TRUNC(('TRI-3'!AM26 ),2),0))=2,"E+",IF((ROUND(TRUNC(('TRI-3'!AM26  ),2),0))&lt;=1,"E-","")))))))))))</f>
        <v/>
      </c>
      <c r="AN26" s="51" t="str">
        <f>IF(OR('TRI-3'!AN26 ="",'TRI-3'!AN26&lt;0,'TRI-3'!AN26  &gt;10),"",IF((ROUND(TRUNC(('TRI-3'!AN26  ),2),0))=10,"A+",IF((ROUND(TRUNC(('TRI-3'!AN26  ),2),0))=9,"A-",IF((ROUND(TRUNC(('TRI-3'!AN26   ),2),0))=8,"B+",IF((ROUND(TRUNC(('TRI-3'!AN26 ),2),0))=7,"B-",IF((ROUND(TRUNC(('TRI-3'!AN26  ),2),0))=6,"C+",IF((ROUND(TRUNC(('TRI-3'!AN26  ),2),0))=5,"C-",IF((ROUND(TRUNC(('TRI-3'!AN26  ),2),0))=4,"D+",IF((ROUND(TRUNC(('TRI-3'!AN26 ),2),0))=3,"D-",IF((ROUND(TRUNC(('TRI-3'!AN26 ),2),0))=2,"E+",IF((ROUND(TRUNC(('TRI-3'!AN26  ),2),0))&lt;=1,"E-","")))))))))))</f>
        <v/>
      </c>
      <c r="AO26" s="51" t="str">
        <f>IF(OR('TRI-3'!AO26 ="",'TRI-3'!AO26&lt;0,'TRI-3'!AO26  &gt;10),"",IF((ROUND(TRUNC(('TRI-3'!AO26  ),2),0))=10,"A+",IF((ROUND(TRUNC(('TRI-3'!AO26  ),2),0))=9,"A-",IF((ROUND(TRUNC(('TRI-3'!AO26   ),2),0))=8,"B+",IF((ROUND(TRUNC(('TRI-3'!AO26 ),2),0))=7,"B-",IF((ROUND(TRUNC(('TRI-3'!AO26  ),2),0))=6,"C+",IF((ROUND(TRUNC(('TRI-3'!AO26  ),2),0))=5,"C-",IF((ROUND(TRUNC(('TRI-3'!AO26  ),2),0))=4,"D+",IF((ROUND(TRUNC(('TRI-3'!AO26 ),2),0))=3,"D-",IF((ROUND(TRUNC(('TRI-3'!AO26 ),2),0))=2,"E+",IF((ROUND(TRUNC(('TRI-3'!AO26  ),2),0))&lt;=1,"E-","")))))))))))</f>
        <v/>
      </c>
      <c r="AP26" s="51" t="str">
        <f>IF(OR('TRI-3'!AP26 ="",'TRI-3'!AP26&lt;0,'TRI-3'!AP26  &gt;10),"",IF((ROUND(TRUNC(('TRI-3'!AP26  ),2),0))=10,"A+",IF((ROUND(TRUNC(('TRI-3'!AP26  ),2),0))=9,"A-",IF((ROUND(TRUNC(('TRI-3'!AP26   ),2),0))=8,"B+",IF((ROUND(TRUNC(('TRI-3'!AP26 ),2),0))=7,"B-",IF((ROUND(TRUNC(('TRI-3'!AP26  ),2),0))=6,"C+",IF((ROUND(TRUNC(('TRI-3'!AP26  ),2),0))=5,"C-",IF((ROUND(TRUNC(('TRI-3'!AP26  ),2),0))=4,"D+",IF((ROUND(TRUNC(('TRI-3'!AP26 ),2),0))=3,"D-",IF((ROUND(TRUNC(('TRI-3'!AP26 ),2),0))=2,"E+",IF((ROUND(TRUNC(('TRI-3'!AP26  ),2),0))&lt;=1,"E-","")))))))))))</f>
        <v/>
      </c>
      <c r="AQ26" s="51" t="str">
        <f>IF(OR('TRI-3'!AQ26 ="",'TRI-3'!AQ26&lt;0,'TRI-3'!AQ26  &gt;10),"",IF((ROUND(TRUNC(('TRI-3'!AQ26  ),2),0))=10,"A+",IF((ROUND(TRUNC(('TRI-3'!AQ26  ),2),0))=9,"A-",IF((ROUND(TRUNC(('TRI-3'!AQ26   ),2),0))=8,"B+",IF((ROUND(TRUNC(('TRI-3'!AQ26 ),2),0))=7,"B-",IF((ROUND(TRUNC(('TRI-3'!AQ26  ),2),0))=6,"C+",IF((ROUND(TRUNC(('TRI-3'!AQ26  ),2),0))=5,"C-",IF((ROUND(TRUNC(('TRI-3'!AQ26  ),2),0))=4,"D+",IF((ROUND(TRUNC(('TRI-3'!AQ26 ),2),0))=3,"D-",IF((ROUND(TRUNC(('TRI-3'!AQ26 ),2),0))=2,"E+",IF((ROUND(TRUNC(('TRI-3'!AQ26  ),2),0))&lt;=1,"E-","")))))))))))</f>
        <v/>
      </c>
      <c r="AR26" s="51" t="str">
        <f>IF(OR('TRI-3'!AR26 ="",'TRI-3'!AR26&lt;0,'TRI-3'!AR26  &gt;10),"",IF((ROUND(TRUNC(('TRI-3'!AR26  ),2),0))=10,"A+",IF((ROUND(TRUNC(('TRI-3'!AR26  ),2),0))=9,"A-",IF((ROUND(TRUNC(('TRI-3'!AR26   ),2),0))=8,"B+",IF((ROUND(TRUNC(('TRI-3'!AR26 ),2),0))=7,"B-",IF((ROUND(TRUNC(('TRI-3'!AR26  ),2),0))=6,"C+",IF((ROUND(TRUNC(('TRI-3'!AR26  ),2),0))=5,"C-",IF((ROUND(TRUNC(('TRI-3'!AR26  ),2),0))=4,"D+",IF((ROUND(TRUNC(('TRI-3'!AR26 ),2),0))=3,"D-",IF((ROUND(TRUNC(('TRI-3'!AR26 ),2),0))=2,"E+",IF((ROUND(TRUNC(('TRI-3'!AR26  ),2),0))&lt;=1,"E-","")))))))))))</f>
        <v/>
      </c>
      <c r="AS26" s="51" t="str">
        <f>IF(OR('TRI-3'!AS26 ="",'TRI-3'!AS26&lt;0,'TRI-3'!AS26  &gt;10),"",IF((ROUND(TRUNC(('TRI-3'!AS26  ),2),0))=10,"A+",IF((ROUND(TRUNC(('TRI-3'!AS26  ),2),0))=9,"A-",IF((ROUND(TRUNC(('TRI-3'!AS26   ),2),0))=8,"B+",IF((ROUND(TRUNC(('TRI-3'!AS26 ),2),0))=7,"B-",IF((ROUND(TRUNC(('TRI-3'!AS26  ),2),0))=6,"C+",IF((ROUND(TRUNC(('TRI-3'!AS26  ),2),0))=5,"C-",IF((ROUND(TRUNC(('TRI-3'!AS26  ),2),0))=4,"D+",IF((ROUND(TRUNC(('TRI-3'!AS26 ),2),0))=3,"D-",IF((ROUND(TRUNC(('TRI-3'!AS26 ),2),0))=2,"E+",IF((ROUND(TRUNC(('TRI-3'!AS26  ),2),0))&lt;=1,"E-","")))))))))))</f>
        <v/>
      </c>
      <c r="AT26" s="51" t="str">
        <f>IF(OR('TRI-3'!AT26 ="",'TRI-3'!AT26&lt;0,'TRI-3'!AT26  &gt;10),"",IF((ROUND(TRUNC(('TRI-3'!AT26  ),2),0))=10,"A+",IF((ROUND(TRUNC(('TRI-3'!AT26  ),2),0))=9,"A-",IF((ROUND(TRUNC(('TRI-3'!AT26   ),2),0))=8,"B+",IF((ROUND(TRUNC(('TRI-3'!AT26 ),2),0))=7,"B-",IF((ROUND(TRUNC(('TRI-3'!AT26  ),2),0))=6,"C+",IF((ROUND(TRUNC(('TRI-3'!AT26  ),2),0))=5,"C-",IF((ROUND(TRUNC(('TRI-3'!AT26  ),2),0))=4,"D+",IF((ROUND(TRUNC(('TRI-3'!AT26 ),2),0))=3,"D-",IF((ROUND(TRUNC(('TRI-3'!AT26 ),2),0))=2,"E+",IF((ROUND(TRUNC(('TRI-3'!AT26  ),2),0))&lt;=1,"E-","")))))))))))</f>
        <v/>
      </c>
      <c r="AU26" s="51" t="str">
        <f>IF(OR('TRI-3'!AU26 ="",'TRI-3'!AU26&lt;0,'TRI-3'!AU26  &gt;10),"",IF((ROUND(TRUNC(('TRI-3'!AU26  ),2),0))=10,"A+",IF((ROUND(TRUNC(('TRI-3'!AU26  ),2),0))=9,"A-",IF((ROUND(TRUNC(('TRI-3'!AU26   ),2),0))=8,"B+",IF((ROUND(TRUNC(('TRI-3'!AU26 ),2),0))=7,"B-",IF((ROUND(TRUNC(('TRI-3'!AU26  ),2),0))=6,"C+",IF((ROUND(TRUNC(('TRI-3'!AU26  ),2),0))=5,"C-",IF((ROUND(TRUNC(('TRI-3'!AU26  ),2),0))=4,"D+",IF((ROUND(TRUNC(('TRI-3'!AU26 ),2),0))=3,"D-",IF((ROUND(TRUNC(('TRI-3'!AU26 ),2),0))=2,"E+",IF((ROUND(TRUNC(('TRI-3'!AU26  ),2),0))&lt;=1,"E-","")))))))))))</f>
        <v/>
      </c>
      <c r="AV26" s="51" t="str">
        <f>IF(OR('TRI-3'!AV26 ="",'TRI-3'!AV26&lt;0,'TRI-3'!AV26  &gt;10),"",IF((ROUND(TRUNC(('TRI-3'!AV26  ),2),0))=10,"A+",IF((ROUND(TRUNC(('TRI-3'!AV26  ),2),0))=9,"A-",IF((ROUND(TRUNC(('TRI-3'!AV26   ),2),0))=8,"B+",IF((ROUND(TRUNC(('TRI-3'!AV26 ),2),0))=7,"B-",IF((ROUND(TRUNC(('TRI-3'!AV26  ),2),0))=6,"C+",IF((ROUND(TRUNC(('TRI-3'!AV26  ),2),0))=5,"C-",IF((ROUND(TRUNC(('TRI-3'!AV26  ),2),0))=4,"D+",IF((ROUND(TRUNC(('TRI-3'!AV26 ),2),0))=3,"D-",IF((ROUND(TRUNC(('TRI-3'!AV26 ),2),0))=2,"E+",IF((ROUND(TRUNC(('TRI-3'!AV26  ),2),0))&lt;=1,"E-","")))))))))))</f>
        <v/>
      </c>
      <c r="AW26" s="51" t="str">
        <f>IF(OR('TRI-3'!AW26 ="",'TRI-3'!AW26&lt;0,'TRI-3'!AW26  &gt;10),"",IF((ROUND(TRUNC(('TRI-3'!AW26  ),2),0))=10,"A+",IF((ROUND(TRUNC(('TRI-3'!AW26  ),2),0))=9,"A-",IF((ROUND(TRUNC(('TRI-3'!AW26   ),2),0))=8,"B+",IF((ROUND(TRUNC(('TRI-3'!AW26 ),2),0))=7,"B-",IF((ROUND(TRUNC(('TRI-3'!AW26  ),2),0))=6,"C+",IF((ROUND(TRUNC(('TRI-3'!AW26  ),2),0))=5,"C-",IF((ROUND(TRUNC(('TRI-3'!AW26  ),2),0))=4,"D+",IF((ROUND(TRUNC(('TRI-3'!AW26 ),2),0))=3,"D-",IF((ROUND(TRUNC(('TRI-3'!AW26 ),2),0))=2,"E+",IF((ROUND(TRUNC(('TRI-3'!AW26  ),2),0))&lt;=1,"E-","")))))))))))</f>
        <v/>
      </c>
      <c r="AX26" s="51" t="str">
        <f>IF(OR('TRI-3'!AX26 ="",'TRI-3'!AX26&lt;0,'TRI-3'!AX26  &gt;10),"",IF((ROUND(TRUNC(('TRI-3'!AX26  ),2),0))=10,"A+",IF((ROUND(TRUNC(('TRI-3'!AX26  ),2),0))=9,"A-",IF((ROUND(TRUNC(('TRI-3'!AX26   ),2),0))=8,"B+",IF((ROUND(TRUNC(('TRI-3'!AX26 ),2),0))=7,"B-",IF((ROUND(TRUNC(('TRI-3'!AX26  ),2),0))=6,"C+",IF((ROUND(TRUNC(('TRI-3'!AX26  ),2),0))=5,"C-",IF((ROUND(TRUNC(('TRI-3'!AX26  ),2),0))=4,"D+",IF((ROUND(TRUNC(('TRI-3'!AX26 ),2),0))=3,"D-",IF((ROUND(TRUNC(('TRI-3'!AX26 ),2),0))=2,"E+",IF((ROUND(TRUNC(('TRI-3'!AX26  ),2),0))&lt;=1,"E-","")))))))))))</f>
        <v/>
      </c>
      <c r="AY26" s="51" t="str">
        <f>IF(OR('TRI-3'!AY26 ="",'TRI-3'!AY26&lt;0,'TRI-3'!AY26  &gt;10),"",IF((ROUND(TRUNC(('TRI-3'!AY26  ),2),0))=10,"A+",IF((ROUND(TRUNC(('TRI-3'!AY26  ),2),0))=9,"A-",IF((ROUND(TRUNC(('TRI-3'!AY26   ),2),0))=8,"B+",IF((ROUND(TRUNC(('TRI-3'!AY26 ),2),0))=7,"B-",IF((ROUND(TRUNC(('TRI-3'!AY26  ),2),0))=6,"C+",IF((ROUND(TRUNC(('TRI-3'!AY26  ),2),0))=5,"C-",IF((ROUND(TRUNC(('TRI-3'!AY26  ),2),0))=4,"D+",IF((ROUND(TRUNC(('TRI-3'!AY26 ),2),0))=3,"D-",IF((ROUND(TRUNC(('TRI-3'!AY26 ),2),0))=2,"E+",IF((ROUND(TRUNC(('TRI-3'!AY26  ),2),0))&lt;=1,"E-","")))))))))))</f>
        <v/>
      </c>
      <c r="AZ26" s="51" t="str">
        <f>IF(OR('TRI-3'!AZ26 ="",'TRI-3'!AZ26&lt;0,'TRI-3'!AZ26  &gt;10),"",IF((ROUND(TRUNC(('TRI-3'!AZ26  ),2),0))=10,"A+",IF((ROUND(TRUNC(('TRI-3'!AZ26  ),2),0))=9,"A-",IF((ROUND(TRUNC(('TRI-3'!AZ26   ),2),0))=8,"B+",IF((ROUND(TRUNC(('TRI-3'!AZ26 ),2),0))=7,"B-",IF((ROUND(TRUNC(('TRI-3'!AZ26  ),2),0))=6,"C+",IF((ROUND(TRUNC(('TRI-3'!AZ26  ),2),0))=5,"C-",IF((ROUND(TRUNC(('TRI-3'!AZ26  ),2),0))=4,"D+",IF((ROUND(TRUNC(('TRI-3'!AZ26 ),2),0))=3,"D-",IF((ROUND(TRUNC(('TRI-3'!AZ26 ),2),0))=2,"E+",IF((ROUND(TRUNC(('TRI-3'!AZ26  ),2),0))&lt;=1,"E-","")))))))))))</f>
        <v/>
      </c>
      <c r="BA26" s="51" t="str">
        <f>IF(OR('TRI-3'!BA26 ="",'TRI-3'!BA26&lt;0,'TRI-3'!BA26  &gt;10),"",IF((ROUND(TRUNC(('TRI-3'!BA26  ),2),0))=10,"A+",IF((ROUND(TRUNC(('TRI-3'!BA26  ),2),0))=9,"A-",IF((ROUND(TRUNC(('TRI-3'!BA26   ),2),0))=8,"B+",IF((ROUND(TRUNC(('TRI-3'!BA26 ),2),0))=7,"B-",IF((ROUND(TRUNC(('TRI-3'!BA26  ),2),0))=6,"C+",IF((ROUND(TRUNC(('TRI-3'!BA26  ),2),0))=5,"C-",IF((ROUND(TRUNC(('TRI-3'!BA26  ),2),0))=4,"D+",IF((ROUND(TRUNC(('TRI-3'!BA26 ),2),0))=3,"D-",IF((ROUND(TRUNC(('TRI-3'!BA26 ),2),0))=2,"E+",IF((ROUND(TRUNC(('TRI-3'!BA26  ),2),0))&lt;=1,"E-","")))))))))))</f>
        <v/>
      </c>
      <c r="BB26" s="51" t="str">
        <f>IF(OR('TRI-3'!BB26 ="",'TRI-3'!BB26&lt;0,'TRI-3'!BB26  &gt;10),"",IF((ROUND(TRUNC(('TRI-3'!BB26  ),2),0))=10,"A+",IF((ROUND(TRUNC(('TRI-3'!BB26  ),2),0))=9,"A-",IF((ROUND(TRUNC(('TRI-3'!BB26   ),2),0))=8,"B+",IF((ROUND(TRUNC(('TRI-3'!BB26 ),2),0))=7,"B-",IF((ROUND(TRUNC(('TRI-3'!BB26  ),2),0))=6,"C+",IF((ROUND(TRUNC(('TRI-3'!BB26  ),2),0))=5,"C-",IF((ROUND(TRUNC(('TRI-3'!BB26  ),2),0))=4,"D+",IF((ROUND(TRUNC(('TRI-3'!BB26 ),2),0))=3,"D-",IF((ROUND(TRUNC(('TRI-3'!BB26 ),2),0))=2,"E+",IF((ROUND(TRUNC(('TRI-3'!BB26  ),2),0))&lt;=1,"E-","")))))))))))</f>
        <v/>
      </c>
      <c r="BC26" s="51" t="str">
        <f>IF(OR('TRI-3'!BC26 ="",'TRI-3'!BC26&lt;0,'TRI-3'!BC26  &gt;10),"",IF((ROUND(TRUNC(('TRI-3'!BC26  ),2),0))=10,"A+",IF((ROUND(TRUNC(('TRI-3'!BC26  ),2),0))=9,"A-",IF((ROUND(TRUNC(('TRI-3'!BC26   ),2),0))=8,"B+",IF((ROUND(TRUNC(('TRI-3'!BC26 ),2),0))=7,"B-",IF((ROUND(TRUNC(('TRI-3'!BC26  ),2),0))=6,"C+",IF((ROUND(TRUNC(('TRI-3'!BC26  ),2),0))=5,"C-",IF((ROUND(TRUNC(('TRI-3'!BC26  ),2),0))=4,"D+",IF((ROUND(TRUNC(('TRI-3'!BC26 ),2),0))=3,"D-",IF((ROUND(TRUNC(('TRI-3'!BC26 ),2),0))=2,"E+",IF((ROUND(TRUNC(('TRI-3'!BC26  ),2),0))&lt;=1,"E-","")))))))))))</f>
        <v/>
      </c>
      <c r="BD26" s="51" t="str">
        <f>IF(OR('TRI-3'!BD26 ="",'TRI-3'!BD26&lt;0,'TRI-3'!BD26  &gt;10),"",IF((ROUND(TRUNC(('TRI-3'!BD26  ),2),0))=10,"A+",IF((ROUND(TRUNC(('TRI-3'!BD26  ),2),0))=9,"A-",IF((ROUND(TRUNC(('TRI-3'!BD26   ),2),0))=8,"B+",IF((ROUND(TRUNC(('TRI-3'!BD26 ),2),0))=7,"B-",IF((ROUND(TRUNC(('TRI-3'!BD26  ),2),0))=6,"C+",IF((ROUND(TRUNC(('TRI-3'!BD26  ),2),0))=5,"C-",IF((ROUND(TRUNC(('TRI-3'!BD26  ),2),0))=4,"D+",IF((ROUND(TRUNC(('TRI-3'!BD26 ),2),0))=3,"D-",IF((ROUND(TRUNC(('TRI-3'!BD26 ),2),0))=2,"E+",IF((ROUND(TRUNC(('TRI-3'!BD26  ),2),0))&lt;=1,"E-","")))))))))))</f>
        <v/>
      </c>
      <c r="BE26" s="51" t="str">
        <f>IF(OR('TRI-3'!BE26 ="",'TRI-3'!BE26&lt;0,'TRI-3'!BE26  &gt;10),"",IF((ROUND(TRUNC(('TRI-3'!BE26  ),2),0))=10,"A+",IF((ROUND(TRUNC(('TRI-3'!BE26  ),2),0))=9,"A-",IF((ROUND(TRUNC(('TRI-3'!BE26   ),2),0))=8,"B+",IF((ROUND(TRUNC(('TRI-3'!BE26 ),2),0))=7,"B-",IF((ROUND(TRUNC(('TRI-3'!BE26  ),2),0))=6,"C+",IF((ROUND(TRUNC(('TRI-3'!BE26  ),2),0))=5,"C-",IF((ROUND(TRUNC(('TRI-3'!BE26  ),2),0))=4,"D+",IF((ROUND(TRUNC(('TRI-3'!BE26 ),2),0))=3,"D-",IF((ROUND(TRUNC(('TRI-3'!BE26 ),2),0))=2,"E+",IF((ROUND(TRUNC(('TRI-3'!BE26  ),2),0))&lt;=1,"E-","")))))))))))</f>
        <v/>
      </c>
      <c r="BF26" s="51" t="str">
        <f>IF(OR('TRI-3'!BF26 ="",'TRI-3'!BF26&lt;0,'TRI-3'!BF26  &gt;10),"",IF((ROUND(TRUNC(('TRI-3'!BF26  ),2),0))=10,"A+",IF((ROUND(TRUNC(('TRI-3'!BF26  ),2),0))=9,"A-",IF((ROUND(TRUNC(('TRI-3'!BF26   ),2),0))=8,"B+",IF((ROUND(TRUNC(('TRI-3'!BF26 ),2),0))=7,"B-",IF((ROUND(TRUNC(('TRI-3'!BF26  ),2),0))=6,"C+",IF((ROUND(TRUNC(('TRI-3'!BF26  ),2),0))=5,"C-",IF((ROUND(TRUNC(('TRI-3'!BF26  ),2),0))=4,"D+",IF((ROUND(TRUNC(('TRI-3'!BF26 ),2),0))=3,"D-",IF((ROUND(TRUNC(('TRI-3'!BF26 ),2),0))=2,"E+",IF((ROUND(TRUNC(('TRI-3'!BF26  ),2),0))&lt;=1,"E-","")))))))))))</f>
        <v/>
      </c>
      <c r="BG26" s="51" t="str">
        <f>IF(OR('TRI-3'!BG26 ="",'TRI-3'!BG26&lt;0,'TRI-3'!BG26  &gt;10),"",IF((ROUND(TRUNC(('TRI-3'!BG26  ),2),0))=10,"A+",IF((ROUND(TRUNC(('TRI-3'!BG26  ),2),0))=9,"A-",IF((ROUND(TRUNC(('TRI-3'!BG26   ),2),0))=8,"B+",IF((ROUND(TRUNC(('TRI-3'!BG26 ),2),0))=7,"B-",IF((ROUND(TRUNC(('TRI-3'!BG26  ),2),0))=6,"C+",IF((ROUND(TRUNC(('TRI-3'!BG26  ),2),0))=5,"C-",IF((ROUND(TRUNC(('TRI-3'!BG26  ),2),0))=4,"D+",IF((ROUND(TRUNC(('TRI-3'!BG26 ),2),0))=3,"D-",IF((ROUND(TRUNC(('TRI-3'!BG26 ),2),0))=2,"E+",IF((ROUND(TRUNC(('TRI-3'!BG26  ),2),0))&lt;=1,"E-","")))))))))))</f>
        <v/>
      </c>
      <c r="BH26" s="51" t="str">
        <f>IF(OR('TRI-3'!BH26 ="",'TRI-3'!BH26&lt;0,'TRI-3'!BH26  &gt;10),"",IF((ROUND(TRUNC(('TRI-3'!BH26  ),2),0))=10,"A+",IF((ROUND(TRUNC(('TRI-3'!BH26  ),2),0))=9,"A-",IF((ROUND(TRUNC(('TRI-3'!BH26   ),2),0))=8,"B+",IF((ROUND(TRUNC(('TRI-3'!BH26 ),2),0))=7,"B-",IF((ROUND(TRUNC(('TRI-3'!BH26  ),2),0))=6,"C+",IF((ROUND(TRUNC(('TRI-3'!BH26  ),2),0))=5,"C-",IF((ROUND(TRUNC(('TRI-3'!BH26  ),2),0))=4,"D+",IF((ROUND(TRUNC(('TRI-3'!BH26 ),2),0))=3,"D-",IF((ROUND(TRUNC(('TRI-3'!BH26 ),2),0))=2,"E+",IF((ROUND(TRUNC(('TRI-3'!BH26  ),2),0))&lt;=1,"E-","")))))))))))</f>
        <v/>
      </c>
      <c r="BI26" s="51" t="str">
        <f>IF(OR('TRI-3'!BI26 ="",'TRI-3'!BI26&lt;0,'TRI-3'!BI26  &gt;10),"",IF((ROUND(TRUNC(('TRI-3'!BI26  ),2),0))=10,"A+",IF((ROUND(TRUNC(('TRI-3'!BI26  ),2),0))=9,"A-",IF((ROUND(TRUNC(('TRI-3'!BI26   ),2),0))=8,"B+",IF((ROUND(TRUNC(('TRI-3'!BI26 ),2),0))=7,"B-",IF((ROUND(TRUNC(('TRI-3'!BI26  ),2),0))=6,"C+",IF((ROUND(TRUNC(('TRI-3'!BI26  ),2),0))=5,"C-",IF((ROUND(TRUNC(('TRI-3'!BI26  ),2),0))=4,"D+",IF((ROUND(TRUNC(('TRI-3'!BI26 ),2),0))=3,"D-",IF((ROUND(TRUNC(('TRI-3'!BI26 ),2),0))=2,"E+",IF((ROUND(TRUNC(('TRI-3'!BI26  ),2),0))&lt;=1,"E-","")))))))))))</f>
        <v/>
      </c>
      <c r="BJ26" s="51" t="str">
        <f>IF(OR('TRI-3'!BJ26 ="",'TRI-3'!BJ26&lt;0,'TRI-3'!BJ26  &gt;10),"",IF((ROUND(TRUNC(('TRI-3'!BJ26  ),2),0))=10,"A+",IF((ROUND(TRUNC(('TRI-3'!BJ26  ),2),0))=9,"A-",IF((ROUND(TRUNC(('TRI-3'!BJ26   ),2),0))=8,"B+",IF((ROUND(TRUNC(('TRI-3'!BJ26 ),2),0))=7,"B-",IF((ROUND(TRUNC(('TRI-3'!BJ26  ),2),0))=6,"C+",IF((ROUND(TRUNC(('TRI-3'!BJ26  ),2),0))=5,"C-",IF((ROUND(TRUNC(('TRI-3'!BJ26  ),2),0))=4,"D+",IF((ROUND(TRUNC(('TRI-3'!BJ26 ),2),0))=3,"D-",IF((ROUND(TRUNC(('TRI-3'!BJ26 ),2),0))=2,"E+",IF((ROUND(TRUNC(('TRI-3'!BJ26  ),2),0))&lt;=1,"E-","")))))))))))</f>
        <v/>
      </c>
      <c r="BK26" s="51" t="str">
        <f>IF(OR('TRI-3'!BK26 ="",'TRI-3'!BK26&lt;0,'TRI-3'!BK26  &gt;10),"",IF((ROUND(TRUNC(('TRI-3'!BK26  ),2),0))=10,"A+",IF((ROUND(TRUNC(('TRI-3'!BK26  ),2),0))=9,"A-",IF((ROUND(TRUNC(('TRI-3'!BK26   ),2),0))=8,"B+",IF((ROUND(TRUNC(('TRI-3'!BK26 ),2),0))=7,"B-",IF((ROUND(TRUNC(('TRI-3'!BK26  ),2),0))=6,"C+",IF((ROUND(TRUNC(('TRI-3'!BK26  ),2),0))=5,"C-",IF((ROUND(TRUNC(('TRI-3'!BK26  ),2),0))=4,"D+",IF((ROUND(TRUNC(('TRI-3'!BK26 ),2),0))=3,"D-",IF((ROUND(TRUNC(('TRI-3'!BK26 ),2),0))=2,"E+",IF((ROUND(TRUNC(('TRI-3'!BK26  ),2),0))&lt;=1,"E-","")))))))))))</f>
        <v/>
      </c>
      <c r="BL26" s="51" t="str">
        <f>IF(OR('TRI-3'!BL26 ="",'TRI-3'!BL26&lt;0,'TRI-3'!BL26  &gt;10),"",IF((ROUND(TRUNC(('TRI-3'!BL26  ),2),0))=10,"A+",IF((ROUND(TRUNC(('TRI-3'!BL26  ),2),0))=9,"A-",IF((ROUND(TRUNC(('TRI-3'!BL26   ),2),0))=8,"B+",IF((ROUND(TRUNC(('TRI-3'!BL26 ),2),0))=7,"B-",IF((ROUND(TRUNC(('TRI-3'!BL26  ),2),0))=6,"C+",IF((ROUND(TRUNC(('TRI-3'!BL26  ),2),0))=5,"C-",IF((ROUND(TRUNC(('TRI-3'!BL26  ),2),0))=4,"D+",IF((ROUND(TRUNC(('TRI-3'!BL26 ),2),0))=3,"D-",IF((ROUND(TRUNC(('TRI-3'!BL26 ),2),0))=2,"E+",IF((ROUND(TRUNC(('TRI-3'!BL26  ),2),0))&lt;=1,"E-","")))))))))))</f>
        <v/>
      </c>
      <c r="BM26" s="51" t="str">
        <f>IF(OR('TRI-3'!BM26 ="",'TRI-3'!BM26&lt;0,'TRI-3'!BM26  &gt;10),"",IF((ROUND(TRUNC(('TRI-3'!BM26  ),2),0))=10,"A+",IF((ROUND(TRUNC(('TRI-3'!BM26  ),2),0))=9,"A-",IF((ROUND(TRUNC(('TRI-3'!BM26   ),2),0))=8,"B+",IF((ROUND(TRUNC(('TRI-3'!BM26 ),2),0))=7,"B-",IF((ROUND(TRUNC(('TRI-3'!BM26  ),2),0))=6,"C+",IF((ROUND(TRUNC(('TRI-3'!BM26  ),2),0))=5,"C-",IF((ROUND(TRUNC(('TRI-3'!BM26  ),2),0))=4,"D+",IF((ROUND(TRUNC(('TRI-3'!BM26 ),2),0))=3,"D-",IF((ROUND(TRUNC(('TRI-3'!BM26 ),2),0))=2,"E+",IF((ROUND(TRUNC(('TRI-3'!BM26  ),2),0))&lt;=1,"E-","")))))))))))</f>
        <v/>
      </c>
      <c r="BN26" s="51" t="str">
        <f>IF(OR('TRI-3'!BN26 ="",'TRI-3'!BN26&lt;0,'TRI-3'!BN26  &gt;10),"",IF((ROUND(TRUNC(('TRI-3'!BN26  ),2),0))=10,"A+",IF((ROUND(TRUNC(('TRI-3'!BN26  ),2),0))=9,"A-",IF((ROUND(TRUNC(('TRI-3'!BN26   ),2),0))=8,"B+",IF((ROUND(TRUNC(('TRI-3'!BN26 ),2),0))=7,"B-",IF((ROUND(TRUNC(('TRI-3'!BN26  ),2),0))=6,"C+",IF((ROUND(TRUNC(('TRI-3'!BN26  ),2),0))=5,"C-",IF((ROUND(TRUNC(('TRI-3'!BN26  ),2),0))=4,"D+",IF((ROUND(TRUNC(('TRI-3'!BN26 ),2),0))=3,"D-",IF((ROUND(TRUNC(('TRI-3'!BN26 ),2),0))=2,"E+",IF((ROUND(TRUNC(('TRI-3'!BN26  ),2),0))&lt;=1,"E-","")))))))))))</f>
        <v/>
      </c>
      <c r="BO26" s="51" t="str">
        <f>IF(OR('TRI-3'!BO26 ="",'TRI-3'!BO26&lt;0,'TRI-3'!BO26  &gt;10),"",IF((ROUND(TRUNC(('TRI-3'!BO26  ),2),0))=10,"A+",IF((ROUND(TRUNC(('TRI-3'!BO26  ),2),0))=9,"A-",IF((ROUND(TRUNC(('TRI-3'!BO26   ),2),0))=8,"B+",IF((ROUND(TRUNC(('TRI-3'!BO26 ),2),0))=7,"B-",IF((ROUND(TRUNC(('TRI-3'!BO26  ),2),0))=6,"C+",IF((ROUND(TRUNC(('TRI-3'!BO26  ),2),0))=5,"C-",IF((ROUND(TRUNC(('TRI-3'!BO26  ),2),0))=4,"D+",IF((ROUND(TRUNC(('TRI-3'!BO26 ),2),0))=3,"D-",IF((ROUND(TRUNC(('TRI-3'!BO26 ),2),0))=2,"E+",IF((ROUND(TRUNC(('TRI-3'!BO26  ),2),0))&lt;=1,"E-","")))))))))))</f>
        <v/>
      </c>
      <c r="BP26" s="51" t="str">
        <f>IF(OR('TRI-3'!BP26 ="",'TRI-3'!BP26&lt;0,'TRI-3'!BP26  &gt;10),"",IF((ROUND(TRUNC(('TRI-3'!BP26  ),2),0))=10,"A+",IF((ROUND(TRUNC(('TRI-3'!BP26  ),2),0))=9,"A-",IF((ROUND(TRUNC(('TRI-3'!BP26   ),2),0))=8,"B+",IF((ROUND(TRUNC(('TRI-3'!BP26 ),2),0))=7,"B-",IF((ROUND(TRUNC(('TRI-3'!BP26  ),2),0))=6,"C+",IF((ROUND(TRUNC(('TRI-3'!BP26  ),2),0))=5,"C-",IF((ROUND(TRUNC(('TRI-3'!BP26  ),2),0))=4,"D+",IF((ROUND(TRUNC(('TRI-3'!BP26 ),2),0))=3,"D-",IF((ROUND(TRUNC(('TRI-3'!BP26 ),2),0))=2,"E+",IF((ROUND(TRUNC(('TRI-3'!BP26  ),2),0))&lt;=1,"E-","")))))))))))</f>
        <v/>
      </c>
      <c r="BQ26" s="51" t="str">
        <f>IF(OR('TRI-3'!BQ26 ="",'TRI-3'!BQ26&lt;0,'TRI-3'!BQ26  &gt;10),"",IF((ROUND(TRUNC(('TRI-3'!BQ26  ),2),0))=10,"A+",IF((ROUND(TRUNC(('TRI-3'!BQ26  ),2),0))=9,"A-",IF((ROUND(TRUNC(('TRI-3'!BQ26   ),2),0))=8,"B+",IF((ROUND(TRUNC(('TRI-3'!BQ26 ),2),0))=7,"B-",IF((ROUND(TRUNC(('TRI-3'!BQ26  ),2),0))=6,"C+",IF((ROUND(TRUNC(('TRI-3'!BQ26  ),2),0))=5,"C-",IF((ROUND(TRUNC(('TRI-3'!BQ26  ),2),0))=4,"D+",IF((ROUND(TRUNC(('TRI-3'!BQ26 ),2),0))=3,"D-",IF((ROUND(TRUNC(('TRI-3'!BQ26 ),2),0))=2,"E+",IF((ROUND(TRUNC(('TRI-3'!BQ26  ),2),0))&lt;=1,"E-","")))))))))))</f>
        <v/>
      </c>
      <c r="BR26" s="51" t="str">
        <f>IF(OR('TRI-3'!BR26 ="",'TRI-3'!BR26&lt;0,'TRI-3'!BR26  &gt;10),"",IF((ROUND(TRUNC(('TRI-3'!BR26  ),2),0))=10,"A+",IF((ROUND(TRUNC(('TRI-3'!BR26  ),2),0))=9,"A-",IF((ROUND(TRUNC(('TRI-3'!BR26   ),2),0))=8,"B+",IF((ROUND(TRUNC(('TRI-3'!BR26 ),2),0))=7,"B-",IF((ROUND(TRUNC(('TRI-3'!BR26  ),2),0))=6,"C+",IF((ROUND(TRUNC(('TRI-3'!BR26  ),2),0))=5,"C-",IF((ROUND(TRUNC(('TRI-3'!BR26  ),2),0))=4,"D+",IF((ROUND(TRUNC(('TRI-3'!BR26 ),2),0))=3,"D-",IF((ROUND(TRUNC(('TRI-3'!BR26 ),2),0))=2,"E+",IF((ROUND(TRUNC(('TRI-3'!BR26  ),2),0))&lt;=1,"E-","")))))))))))</f>
        <v/>
      </c>
      <c r="BS26" s="51" t="str">
        <f>IF(OR('TRI-3'!BS26 ="",'TRI-3'!BS26&lt;0,'TRI-3'!BS26  &gt;10),"",IF((ROUND(TRUNC(('TRI-3'!BS26  ),2),0))=10,"A+",IF((ROUND(TRUNC(('TRI-3'!BS26  ),2),0))=9,"A-",IF((ROUND(TRUNC(('TRI-3'!BS26   ),2),0))=8,"B+",IF((ROUND(TRUNC(('TRI-3'!BS26 ),2),0))=7,"B-",IF((ROUND(TRUNC(('TRI-3'!BS26  ),2),0))=6,"C+",IF((ROUND(TRUNC(('TRI-3'!BS26  ),2),0))=5,"C-",IF((ROUND(TRUNC(('TRI-3'!BS26  ),2),0))=4,"D+",IF((ROUND(TRUNC(('TRI-3'!BS26 ),2),0))=3,"D-",IF((ROUND(TRUNC(('TRI-3'!BS26 ),2),0))=2,"E+",IF((ROUND(TRUNC(('TRI-3'!BS26  ),2),0))&lt;=1,"E-","")))))))))))</f>
        <v/>
      </c>
      <c r="BT26" s="51" t="str">
        <f>IF(OR('TRI-3'!BT26 ="",'TRI-3'!BT26&lt;0,'TRI-3'!BT26  &gt;10),"",IF((ROUND(TRUNC(('TRI-3'!BT26  ),2),0))=10,"A+",IF((ROUND(TRUNC(('TRI-3'!BT26  ),2),0))=9,"A-",IF((ROUND(TRUNC(('TRI-3'!BT26   ),2),0))=8,"B+",IF((ROUND(TRUNC(('TRI-3'!BT26 ),2),0))=7,"B-",IF((ROUND(TRUNC(('TRI-3'!BT26  ),2),0))=6,"C+",IF((ROUND(TRUNC(('TRI-3'!BT26  ),2),0))=5,"C-",IF((ROUND(TRUNC(('TRI-3'!BT26  ),2),0))=4,"D+",IF((ROUND(TRUNC(('TRI-3'!BT26 ),2),0))=3,"D-",IF((ROUND(TRUNC(('TRI-3'!BT26 ),2),0))=2,"E+",IF((ROUND(TRUNC(('TRI-3'!BT26  ),2),0))&lt;=1,"E-","")))))))))))</f>
        <v/>
      </c>
      <c r="BU26" s="51" t="str">
        <f>IF(OR('TRI-3'!BU26 ="",'TRI-3'!BU26&lt;0,'TRI-3'!BU26  &gt;10),"",IF((ROUND(TRUNC(('TRI-3'!BU26  ),2),0))=10,"A+",IF((ROUND(TRUNC(('TRI-3'!BU26  ),2),0))=9,"A-",IF((ROUND(TRUNC(('TRI-3'!BU26   ),2),0))=8,"B+",IF((ROUND(TRUNC(('TRI-3'!BU26 ),2),0))=7,"B-",IF((ROUND(TRUNC(('TRI-3'!BU26  ),2),0))=6,"C+",IF((ROUND(TRUNC(('TRI-3'!BU26  ),2),0))=5,"C-",IF((ROUND(TRUNC(('TRI-3'!BU26  ),2),0))=4,"D+",IF((ROUND(TRUNC(('TRI-3'!BU26 ),2),0))=3,"D-",IF((ROUND(TRUNC(('TRI-3'!BU26 ),2),0))=2,"E+",IF((ROUND(TRUNC(('TRI-3'!BU26  ),2),0))&lt;=1,"E-","")))))))))))</f>
        <v/>
      </c>
      <c r="BV26" s="51" t="str">
        <f>IF(OR('TRI-3'!BV26 ="",'TRI-3'!BV26&lt;0,'TRI-3'!BV26  &gt;10),"",IF((ROUND(TRUNC(('TRI-3'!BV26  ),2),0))=10,"A+",IF((ROUND(TRUNC(('TRI-3'!BV26  ),2),0))=9,"A-",IF((ROUND(TRUNC(('TRI-3'!BV26   ),2),0))=8,"B+",IF((ROUND(TRUNC(('TRI-3'!BV26 ),2),0))=7,"B-",IF((ROUND(TRUNC(('TRI-3'!BV26  ),2),0))=6,"C+",IF((ROUND(TRUNC(('TRI-3'!BV26  ),2),0))=5,"C-",IF((ROUND(TRUNC(('TRI-3'!BV26  ),2),0))=4,"D+",IF((ROUND(TRUNC(('TRI-3'!BV26 ),2),0))=3,"D-",IF((ROUND(TRUNC(('TRI-3'!BV26 ),2),0))=2,"E+",IF((ROUND(TRUNC(('TRI-3'!BV26  ),2),0))&lt;=1,"E-","")))))))))))</f>
        <v/>
      </c>
      <c r="BW26" s="51" t="str">
        <f>IF(OR('TRI-3'!BW26 ="",'TRI-3'!BW26&lt;0,'TRI-3'!BW26  &gt;10),"",IF((ROUND(TRUNC(('TRI-3'!BW26  ),2),0))=10,"A+",IF((ROUND(TRUNC(('TRI-3'!BW26  ),2),0))=9,"A-",IF((ROUND(TRUNC(('TRI-3'!BW26   ),2),0))=8,"B+",IF((ROUND(TRUNC(('TRI-3'!BW26 ),2),0))=7,"B-",IF((ROUND(TRUNC(('TRI-3'!BW26  ),2),0))=6,"C+",IF((ROUND(TRUNC(('TRI-3'!BW26  ),2),0))=5,"C-",IF((ROUND(TRUNC(('TRI-3'!BW26  ),2),0))=4,"D+",IF((ROUND(TRUNC(('TRI-3'!BW26 ),2),0))=3,"D-",IF((ROUND(TRUNC(('TRI-3'!BW26 ),2),0))=2,"E+",IF((ROUND(TRUNC(('TRI-3'!BW26  ),2),0))&lt;=1,"E-","")))))))))))</f>
        <v/>
      </c>
      <c r="BX26" s="51" t="str">
        <f>IF(OR('TRI-3'!BX26 ="",'TRI-3'!BX26&lt;0,'TRI-3'!BX26  &gt;10),"",IF((ROUND(TRUNC(('TRI-3'!BX26  ),2),0))=10,"A+",IF((ROUND(TRUNC(('TRI-3'!BX26  ),2),0))=9,"A-",IF((ROUND(TRUNC(('TRI-3'!BX26   ),2),0))=8,"B+",IF((ROUND(TRUNC(('TRI-3'!BX26 ),2),0))=7,"B-",IF((ROUND(TRUNC(('TRI-3'!BX26  ),2),0))=6,"C+",IF((ROUND(TRUNC(('TRI-3'!BX26  ),2),0))=5,"C-",IF((ROUND(TRUNC(('TRI-3'!BX26  ),2),0))=4,"D+",IF((ROUND(TRUNC(('TRI-3'!BX26 ),2),0))=3,"D-",IF((ROUND(TRUNC(('TRI-3'!BX26 ),2),0))=2,"E+",IF((ROUND(TRUNC(('TRI-3'!BX26  ),2),0))&lt;=1,"E-","")))))))))))</f>
        <v/>
      </c>
      <c r="BY26" s="51" t="str">
        <f>IF(OR('TRI-3'!BY26 ="",'TRI-3'!BY26&lt;0,'TRI-3'!BY26  &gt;10),"",IF((ROUND(TRUNC(('TRI-3'!BY26  ),2),0))=10,"A+",IF((ROUND(TRUNC(('TRI-3'!BY26  ),2),0))=9,"A-",IF((ROUND(TRUNC(('TRI-3'!BY26   ),2),0))=8,"B+",IF((ROUND(TRUNC(('TRI-3'!BY26 ),2),0))=7,"B-",IF((ROUND(TRUNC(('TRI-3'!BY26  ),2),0))=6,"C+",IF((ROUND(TRUNC(('TRI-3'!BY26  ),2),0))=5,"C-",IF((ROUND(TRUNC(('TRI-3'!BY26  ),2),0))=4,"D+",IF((ROUND(TRUNC(('TRI-3'!BY26 ),2),0))=3,"D-",IF((ROUND(TRUNC(('TRI-3'!BY26 ),2),0))=2,"E+",IF((ROUND(TRUNC(('TRI-3'!BY26  ),2),0))&lt;=1,"E-","")))))))))))</f>
        <v/>
      </c>
      <c r="BZ26" s="51" t="str">
        <f>IF(OR('TRI-3'!BZ26 ="",'TRI-3'!BZ26&lt;0,'TRI-3'!BZ26  &gt;10),"",IF((ROUND(TRUNC(('TRI-3'!BZ26  ),2),0))=10,"A+",IF((ROUND(TRUNC(('TRI-3'!BZ26  ),2),0))=9,"A-",IF((ROUND(TRUNC(('TRI-3'!BZ26   ),2),0))=8,"B+",IF((ROUND(TRUNC(('TRI-3'!BZ26 ),2),0))=7,"B-",IF((ROUND(TRUNC(('TRI-3'!BZ26  ),2),0))=6,"C+",IF((ROUND(TRUNC(('TRI-3'!BZ26  ),2),0))=5,"C-",IF((ROUND(TRUNC(('TRI-3'!BZ26  ),2),0))=4,"D+",IF((ROUND(TRUNC(('TRI-3'!BZ26 ),2),0))=3,"D-",IF((ROUND(TRUNC(('TRI-3'!BZ26 ),2),0))=2,"E+",IF((ROUND(TRUNC(('TRI-3'!BZ26  ),2),0))&lt;=1,"E-","")))))))))))</f>
        <v/>
      </c>
      <c r="CA26" s="51" t="str">
        <f>IF(OR('TRI-3'!CA26 ="",'TRI-3'!CA26&lt;0,'TRI-3'!CA26  &gt;10),"",IF((ROUND(TRUNC(('TRI-3'!CA26  ),2),0))=10,"A+",IF((ROUND(TRUNC(('TRI-3'!CA26  ),2),0))=9,"A-",IF((ROUND(TRUNC(('TRI-3'!CA26   ),2),0))=8,"B+",IF((ROUND(TRUNC(('TRI-3'!CA26 ),2),0))=7,"B-",IF((ROUND(TRUNC(('TRI-3'!CA26  ),2),0))=6,"C+",IF((ROUND(TRUNC(('TRI-3'!CA26  ),2),0))=5,"C-",IF((ROUND(TRUNC(('TRI-3'!CA26  ),2),0))=4,"D+",IF((ROUND(TRUNC(('TRI-3'!CA26 ),2),0))=3,"D-",IF((ROUND(TRUNC(('TRI-3'!CA26 ),2),0))=2,"E+",IF((ROUND(TRUNC(('TRI-3'!CA26  ),2),0))&lt;=1,"E-","")))))))))))</f>
        <v/>
      </c>
      <c r="CB26" s="51" t="str">
        <f>IF(OR('TRI-3'!CB26 ="",'TRI-3'!CB26&lt;0,'TRI-3'!CB26  &gt;10),"",IF((ROUND(TRUNC(('TRI-3'!CB26  ),2),0))=10,"A+",IF((ROUND(TRUNC(('TRI-3'!CB26  ),2),0))=9,"A-",IF((ROUND(TRUNC(('TRI-3'!CB26   ),2),0))=8,"B+",IF((ROUND(TRUNC(('TRI-3'!CB26 ),2),0))=7,"B-",IF((ROUND(TRUNC(('TRI-3'!CB26  ),2),0))=6,"C+",IF((ROUND(TRUNC(('TRI-3'!CB26  ),2),0))=5,"C-",IF((ROUND(TRUNC(('TRI-3'!CB26  ),2),0))=4,"D+",IF((ROUND(TRUNC(('TRI-3'!CB26 ),2),0))=3,"D-",IF((ROUND(TRUNC(('TRI-3'!CB26 ),2),0))=2,"E+",IF((ROUND(TRUNC(('TRI-3'!CB26  ),2),0))&lt;=1,"E-","")))))))))))</f>
        <v/>
      </c>
      <c r="CC26" s="51" t="str">
        <f>IF(OR('TRI-3'!CC26 ="",'TRI-3'!CC26&lt;0,'TRI-3'!CC26  &gt;10),"",IF((ROUND(TRUNC(('TRI-3'!CC26  ),2),0))=10,"A+",IF((ROUND(TRUNC(('TRI-3'!CC26  ),2),0))=9,"A-",IF((ROUND(TRUNC(('TRI-3'!CC26   ),2),0))=8,"B+",IF((ROUND(TRUNC(('TRI-3'!CC26 ),2),0))=7,"B-",IF((ROUND(TRUNC(('TRI-3'!CC26  ),2),0))=6,"C+",IF((ROUND(TRUNC(('TRI-3'!CC26  ),2),0))=5,"C-",IF((ROUND(TRUNC(('TRI-3'!CC26  ),2),0))=4,"D+",IF((ROUND(TRUNC(('TRI-3'!CC26 ),2),0))=3,"D-",IF((ROUND(TRUNC(('TRI-3'!CC26 ),2),0))=2,"E+",IF((ROUND(TRUNC(('TRI-3'!CC26  ),2),0))&lt;=1,"E-","")))))))))))</f>
        <v/>
      </c>
      <c r="CD26" s="51" t="str">
        <f>IF(OR('TRI-3'!CD26 ="",'TRI-3'!CD26&lt;0,'TRI-3'!CD26  &gt;10),"",IF((ROUND(TRUNC(('TRI-3'!CD26  ),2),0))=10,"A+",IF((ROUND(TRUNC(('TRI-3'!CD26  ),2),0))=9,"A-",IF((ROUND(TRUNC(('TRI-3'!CD26   ),2),0))=8,"B+",IF((ROUND(TRUNC(('TRI-3'!CD26 ),2),0))=7,"B-",IF((ROUND(TRUNC(('TRI-3'!CD26  ),2),0))=6,"C+",IF((ROUND(TRUNC(('TRI-3'!CD26  ),2),0))=5,"C-",IF((ROUND(TRUNC(('TRI-3'!CD26  ),2),0))=4,"D+",IF((ROUND(TRUNC(('TRI-3'!CD26 ),2),0))=3,"D-",IF((ROUND(TRUNC(('TRI-3'!CD26 ),2),0))=2,"E+",IF((ROUND(TRUNC(('TRI-3'!CD26  ),2),0))&lt;=1,"E-","")))))))))))</f>
        <v/>
      </c>
      <c r="CE26" s="51" t="str">
        <f>IF(OR('TRI-3'!CE26 ="",'TRI-3'!CE26&lt;0,'TRI-3'!CE26  &gt;10),"",IF((ROUND(TRUNC(('TRI-3'!CE26  ),2),0))=10,"A+",IF((ROUND(TRUNC(('TRI-3'!CE26  ),2),0))=9,"A-",IF((ROUND(TRUNC(('TRI-3'!CE26   ),2),0))=8,"B+",IF((ROUND(TRUNC(('TRI-3'!CE26 ),2),0))=7,"B-",IF((ROUND(TRUNC(('TRI-3'!CE26  ),2),0))=6,"C+",IF((ROUND(TRUNC(('TRI-3'!CE26  ),2),0))=5,"C-",IF((ROUND(TRUNC(('TRI-3'!CE26  ),2),0))=4,"D+",IF((ROUND(TRUNC(('TRI-3'!CE26 ),2),0))=3,"D-",IF((ROUND(TRUNC(('TRI-3'!CE26 ),2),0))=2,"E+",IF((ROUND(TRUNC(('TRI-3'!CE26  ),2),0))&lt;=1,"E-","")))))))))))</f>
        <v/>
      </c>
      <c r="CF26" s="51" t="str">
        <f>IF(OR('TRI-3'!CF26 ="",'TRI-3'!CF26&lt;0,'TRI-3'!CF26  &gt;10),"",IF((ROUND(TRUNC(('TRI-3'!CF26  ),2),0))=10,"A+",IF((ROUND(TRUNC(('TRI-3'!CF26  ),2),0))=9,"A-",IF((ROUND(TRUNC(('TRI-3'!CF26   ),2),0))=8,"B+",IF((ROUND(TRUNC(('TRI-3'!CF26 ),2),0))=7,"B-",IF((ROUND(TRUNC(('TRI-3'!CF26  ),2),0))=6,"C+",IF((ROUND(TRUNC(('TRI-3'!CF26  ),2),0))=5,"C-",IF((ROUND(TRUNC(('TRI-3'!CF26  ),2),0))=4,"D+",IF((ROUND(TRUNC(('TRI-3'!CF26 ),2),0))=3,"D-",IF((ROUND(TRUNC(('TRI-3'!CF26 ),2),0))=2,"E+",IF((ROUND(TRUNC(('TRI-3'!CF26  ),2),0))&lt;=1,"E-","")))))))))))</f>
        <v/>
      </c>
      <c r="CG26" s="51" t="str">
        <f>IF(OR('TRI-3'!CG26 ="",'TRI-3'!CG26&lt;0,'TRI-3'!CG26  &gt;10),"",IF((ROUND(TRUNC(('TRI-3'!CG26  ),2),0))=10,"A+",IF((ROUND(TRUNC(('TRI-3'!CG26  ),2),0))=9,"A-",IF((ROUND(TRUNC(('TRI-3'!CG26   ),2),0))=8,"B+",IF((ROUND(TRUNC(('TRI-3'!CG26 ),2),0))=7,"B-",IF((ROUND(TRUNC(('TRI-3'!CG26  ),2),0))=6,"C+",IF((ROUND(TRUNC(('TRI-3'!CG26  ),2),0))=5,"C-",IF((ROUND(TRUNC(('TRI-3'!CG26  ),2),0))=4,"D+",IF((ROUND(TRUNC(('TRI-3'!CG26 ),2),0))=3,"D-",IF((ROUND(TRUNC(('TRI-3'!CG26 ),2),0))=2,"E+",IF((ROUND(TRUNC(('TRI-3'!CG26  ),2),0))&lt;=1,"E-","")))))))))))</f>
        <v/>
      </c>
      <c r="CH26" s="51" t="str">
        <f>IF(OR('TRI-3'!CH26 ="",'TRI-3'!CH26&lt;0,'TRI-3'!CH26  &gt;10),"",IF((ROUND(TRUNC(('TRI-3'!CH26  ),2),0))=10,"A+",IF((ROUND(TRUNC(('TRI-3'!CH26  ),2),0))=9,"A-",IF((ROUND(TRUNC(('TRI-3'!CH26   ),2),0))=8,"B+",IF((ROUND(TRUNC(('TRI-3'!CH26 ),2),0))=7,"B-",IF((ROUND(TRUNC(('TRI-3'!CH26  ),2),0))=6,"C+",IF((ROUND(TRUNC(('TRI-3'!CH26  ),2),0))=5,"C-",IF((ROUND(TRUNC(('TRI-3'!CH26  ),2),0))=4,"D+",IF((ROUND(TRUNC(('TRI-3'!CH26 ),2),0))=3,"D-",IF((ROUND(TRUNC(('TRI-3'!CH26 ),2),0))=2,"E+",IF((ROUND(TRUNC(('TRI-3'!CH26  ),2),0))&lt;=1,"E-","")))))))))))</f>
        <v/>
      </c>
      <c r="CI26" s="51" t="str">
        <f>IF(OR('TRI-3'!CI26 ="",'TRI-3'!CI26&lt;0,'TRI-3'!CI26  &gt;10),"",IF((ROUND(TRUNC(('TRI-3'!CI26  ),2),0))=10,"A+",IF((ROUND(TRUNC(('TRI-3'!CI26  ),2),0))=9,"A-",IF((ROUND(TRUNC(('TRI-3'!CI26   ),2),0))=8,"B+",IF((ROUND(TRUNC(('TRI-3'!CI26 ),2),0))=7,"B-",IF((ROUND(TRUNC(('TRI-3'!CI26  ),2),0))=6,"C+",IF((ROUND(TRUNC(('TRI-3'!CI26  ),2),0))=5,"C-",IF((ROUND(TRUNC(('TRI-3'!CI26  ),2),0))=4,"D+",IF((ROUND(TRUNC(('TRI-3'!CI26 ),2),0))=3,"D-",IF((ROUND(TRUNC(('TRI-3'!CI26 ),2),0))=2,"E+",IF((ROUND(TRUNC(('TRI-3'!CI26  ),2),0))&lt;=1,"E-","")))))))))))</f>
        <v/>
      </c>
      <c r="CJ26" s="51" t="str">
        <f>IF(OR('TRI-3'!CJ26 ="",'TRI-3'!CJ26&lt;0,'TRI-3'!CJ26  &gt;10),"",IF((ROUND(TRUNC(('TRI-3'!CJ26  ),2),0))=10,"A+",IF((ROUND(TRUNC(('TRI-3'!CJ26  ),2),0))=9,"A-",IF((ROUND(TRUNC(('TRI-3'!CJ26   ),2),0))=8,"B+",IF((ROUND(TRUNC(('TRI-3'!CJ26 ),2),0))=7,"B-",IF((ROUND(TRUNC(('TRI-3'!CJ26  ),2),0))=6,"C+",IF((ROUND(TRUNC(('TRI-3'!CJ26  ),2),0))=5,"C-",IF((ROUND(TRUNC(('TRI-3'!CJ26  ),2),0))=4,"D+",IF((ROUND(TRUNC(('TRI-3'!CJ26 ),2),0))=3,"D-",IF((ROUND(TRUNC(('TRI-3'!CJ26 ),2),0))=2,"E+",IF((ROUND(TRUNC(('TRI-3'!CJ26  ),2),0))&lt;=1,"E-","")))))))))))</f>
        <v/>
      </c>
      <c r="CK26" s="51" t="str">
        <f>IF(OR('TRI-3'!CK26 ="",'TRI-3'!CK26&lt;0,'TRI-3'!CK26  &gt;10),"",IF((ROUND(TRUNC(('TRI-3'!CK26  ),2),0))=10,"A+",IF((ROUND(TRUNC(('TRI-3'!CK26  ),2),0))=9,"A-",IF((ROUND(TRUNC(('TRI-3'!CK26   ),2),0))=8,"B+",IF((ROUND(TRUNC(('TRI-3'!CK26 ),2),0))=7,"B-",IF((ROUND(TRUNC(('TRI-3'!CK26  ),2),0))=6,"C+",IF((ROUND(TRUNC(('TRI-3'!CK26  ),2),0))=5,"C-",IF((ROUND(TRUNC(('TRI-3'!CK26  ),2),0))=4,"D+",IF((ROUND(TRUNC(('TRI-3'!CK26 ),2),0))=3,"D-",IF((ROUND(TRUNC(('TRI-3'!CK26 ),2),0))=2,"E+",IF((ROUND(TRUNC(('TRI-3'!CK26  ),2),0))&lt;=1,"E-","")))))))))))</f>
        <v/>
      </c>
      <c r="CL26" s="51" t="str">
        <f>IF(OR('TRI-3'!CL26 ="",'TRI-3'!CL26&lt;0,'TRI-3'!CL26  &gt;10),"",IF((ROUND(TRUNC(('TRI-3'!CL26  ),2),0))=10,"A+",IF((ROUND(TRUNC(('TRI-3'!CL26  ),2),0))=9,"A-",IF((ROUND(TRUNC(('TRI-3'!CL26   ),2),0))=8,"B+",IF((ROUND(TRUNC(('TRI-3'!CL26 ),2),0))=7,"B-",IF((ROUND(TRUNC(('TRI-3'!CL26  ),2),0))=6,"C+",IF((ROUND(TRUNC(('TRI-3'!CL26  ),2),0))=5,"C-",IF((ROUND(TRUNC(('TRI-3'!CL26  ),2),0))=4,"D+",IF((ROUND(TRUNC(('TRI-3'!CL26 ),2),0))=3,"D-",IF((ROUND(TRUNC(('TRI-3'!CL26 ),2),0))=2,"E+",IF((ROUND(TRUNC(('TRI-3'!CL26  ),2),0))&lt;=1,"E-","")))))))))))</f>
        <v/>
      </c>
      <c r="CM26" s="51" t="str">
        <f>IF(OR('TRI-3'!CM26 ="",'TRI-3'!CM26&lt;0,'TRI-3'!CM26  &gt;10),"",IF((ROUND(TRUNC(('TRI-3'!CM26  ),2),0))=10,"A+",IF((ROUND(TRUNC(('TRI-3'!CM26  ),2),0))=9,"A-",IF((ROUND(TRUNC(('TRI-3'!CM26   ),2),0))=8,"B+",IF((ROUND(TRUNC(('TRI-3'!CM26 ),2),0))=7,"B-",IF((ROUND(TRUNC(('TRI-3'!CM26  ),2),0))=6,"C+",IF((ROUND(TRUNC(('TRI-3'!CM26  ),2),0))=5,"C-",IF((ROUND(TRUNC(('TRI-3'!CM26  ),2),0))=4,"D+",IF((ROUND(TRUNC(('TRI-3'!CM26 ),2),0))=3,"D-",IF((ROUND(TRUNC(('TRI-3'!CM26 ),2),0))=2,"E+",IF((ROUND(TRUNC(('TRI-3'!CM26  ),2),0))&lt;=1,"E-","")))))))))))</f>
        <v/>
      </c>
      <c r="CN26" s="51" t="str">
        <f>IF(OR('TRI-3'!CN26 ="",'TRI-3'!CN26&lt;0,'TRI-3'!CN26  &gt;10),"",IF((ROUND(TRUNC(('TRI-3'!CN26  ),2),0))=10,"A+",IF((ROUND(TRUNC(('TRI-3'!CN26  ),2),0))=9,"A-",IF((ROUND(TRUNC(('TRI-3'!CN26   ),2),0))=8,"B+",IF((ROUND(TRUNC(('TRI-3'!CN26 ),2),0))=7,"B-",IF((ROUND(TRUNC(('TRI-3'!CN26  ),2),0))=6,"C+",IF((ROUND(TRUNC(('TRI-3'!CN26  ),2),0))=5,"C-",IF((ROUND(TRUNC(('TRI-3'!CN26  ),2),0))=4,"D+",IF((ROUND(TRUNC(('TRI-3'!CN26 ),2),0))=3,"D-",IF((ROUND(TRUNC(('TRI-3'!CN26 ),2),0))=2,"E+",IF((ROUND(TRUNC(('TRI-3'!CN26  ),2),0))&lt;=1,"E-","")))))))))))</f>
        <v/>
      </c>
      <c r="CO26" s="51" t="str">
        <f>IF(OR('TRI-3'!CO26 ="",'TRI-3'!CO26&lt;0,'TRI-3'!CO26  &gt;10),"",IF((ROUND(TRUNC(('TRI-3'!CO26  ),2),0))=10,"A+",IF((ROUND(TRUNC(('TRI-3'!CO26  ),2),0))=9,"A-",IF((ROUND(TRUNC(('TRI-3'!CO26   ),2),0))=8,"B+",IF((ROUND(TRUNC(('TRI-3'!CO26 ),2),0))=7,"B-",IF((ROUND(TRUNC(('TRI-3'!CO26  ),2),0))=6,"C+",IF((ROUND(TRUNC(('TRI-3'!CO26  ),2),0))=5,"C-",IF((ROUND(TRUNC(('TRI-3'!CO26  ),2),0))=4,"D+",IF((ROUND(TRUNC(('TRI-3'!CO26 ),2),0))=3,"D-",IF((ROUND(TRUNC(('TRI-3'!CO26 ),2),0))=2,"E+",IF((ROUND(TRUNC(('TRI-3'!CO26  ),2),0))&lt;=1,"E-","")))))))))))</f>
        <v/>
      </c>
      <c r="CP26" s="51" t="str">
        <f>IF(OR('TRI-3'!CP26 ="",'TRI-3'!CP26&lt;0,'TRI-3'!CP26  &gt;10),"",IF((ROUND(TRUNC(('TRI-3'!CP26  ),2),0))=10,"A+",IF((ROUND(TRUNC(('TRI-3'!CP26  ),2),0))=9,"A-",IF((ROUND(TRUNC(('TRI-3'!CP26   ),2),0))=8,"B+",IF((ROUND(TRUNC(('TRI-3'!CP26 ),2),0))=7,"B-",IF((ROUND(TRUNC(('TRI-3'!CP26  ),2),0))=6,"C+",IF((ROUND(TRUNC(('TRI-3'!CP26  ),2),0))=5,"C-",IF((ROUND(TRUNC(('TRI-3'!CP26  ),2),0))=4,"D+",IF((ROUND(TRUNC(('TRI-3'!CP26 ),2),0))=3,"D-",IF((ROUND(TRUNC(('TRI-3'!CP26 ),2),0))=2,"E+",IF((ROUND(TRUNC(('TRI-3'!CP26  ),2),0))&lt;=1,"E-","")))))))))))</f>
        <v/>
      </c>
      <c r="CQ26" s="51" t="str">
        <f>IF(OR('TRI-3'!CQ26 ="",'TRI-3'!CQ26&lt;0,'TRI-3'!CQ26  &gt;10),"",IF((ROUND(TRUNC(('TRI-3'!CQ26  ),2),0))=10,"A+",IF((ROUND(TRUNC(('TRI-3'!CQ26  ),2),0))=9,"A-",IF((ROUND(TRUNC(('TRI-3'!CQ26   ),2),0))=8,"B+",IF((ROUND(TRUNC(('TRI-3'!CQ26 ),2),0))=7,"B-",IF((ROUND(TRUNC(('TRI-3'!CQ26  ),2),0))=6,"C+",IF((ROUND(TRUNC(('TRI-3'!CQ26  ),2),0))=5,"C-",IF((ROUND(TRUNC(('TRI-3'!CQ26  ),2),0))=4,"D+",IF((ROUND(TRUNC(('TRI-3'!CQ26 ),2),0))=3,"D-",IF((ROUND(TRUNC(('TRI-3'!CQ26 ),2),0))=2,"E+",IF((ROUND(TRUNC(('TRI-3'!CQ26  ),2),0))&lt;=1,"E-","")))))))))))</f>
        <v/>
      </c>
      <c r="CR26" s="51" t="str">
        <f>IF(OR('TRI-3'!CR26 ="",'TRI-3'!CR26&lt;0,'TRI-3'!CR26  &gt;10),"",IF((ROUND(TRUNC(('TRI-3'!CR26  ),2),0))=10,"A+",IF((ROUND(TRUNC(('TRI-3'!CR26  ),2),0))=9,"A-",IF((ROUND(TRUNC(('TRI-3'!CR26   ),2),0))=8,"B+",IF((ROUND(TRUNC(('TRI-3'!CR26 ),2),0))=7,"B-",IF((ROUND(TRUNC(('TRI-3'!CR26  ),2),0))=6,"C+",IF((ROUND(TRUNC(('TRI-3'!CR26  ),2),0))=5,"C-",IF((ROUND(TRUNC(('TRI-3'!CR26  ),2),0))=4,"D+",IF((ROUND(TRUNC(('TRI-3'!CR26 ),2),0))=3,"D-",IF((ROUND(TRUNC(('TRI-3'!CR26 ),2),0))=2,"E+",IF((ROUND(TRUNC(('TRI-3'!CR26  ),2),0))&lt;=1,"E-","")))))))))))</f>
        <v/>
      </c>
      <c r="CS26" s="51" t="str">
        <f>IF(OR('TRI-3'!CS26 ="",'TRI-3'!CS26&lt;0,'TRI-3'!CS26  &gt;10),"",IF((ROUND(TRUNC(('TRI-3'!CS26  ),2),0))=10,"A+",IF((ROUND(TRUNC(('TRI-3'!CS26  ),2),0))=9,"A-",IF((ROUND(TRUNC(('TRI-3'!CS26   ),2),0))=8,"B+",IF((ROUND(TRUNC(('TRI-3'!CS26 ),2),0))=7,"B-",IF((ROUND(TRUNC(('TRI-3'!CS26  ),2),0))=6,"C+",IF((ROUND(TRUNC(('TRI-3'!CS26  ),2),0))=5,"C-",IF((ROUND(TRUNC(('TRI-3'!CS26  ),2),0))=4,"D+",IF((ROUND(TRUNC(('TRI-3'!CS26 ),2),0))=3,"D-",IF((ROUND(TRUNC(('TRI-3'!CS26 ),2),0))=2,"E+",IF((ROUND(TRUNC(('TRI-3'!CS26  ),2),0))&lt;=1,"E-","")))))))))))</f>
        <v/>
      </c>
      <c r="CT26" s="51" t="str">
        <f>IF(OR('TRI-3'!CT26 ="",'TRI-3'!CT26&lt;0,'TRI-3'!CT26  &gt;10),"",IF((ROUND(TRUNC(('TRI-3'!CT26  ),2),0))=10,"A+",IF((ROUND(TRUNC(('TRI-3'!CT26  ),2),0))=9,"A-",IF((ROUND(TRUNC(('TRI-3'!CT26   ),2),0))=8,"B+",IF((ROUND(TRUNC(('TRI-3'!CT26 ),2),0))=7,"B-",IF((ROUND(TRUNC(('TRI-3'!CT26  ),2),0))=6,"C+",IF((ROUND(TRUNC(('TRI-3'!CT26  ),2),0))=5,"C-",IF((ROUND(TRUNC(('TRI-3'!CT26  ),2),0))=4,"D+",IF((ROUND(TRUNC(('TRI-3'!CT26 ),2),0))=3,"D-",IF((ROUND(TRUNC(('TRI-3'!CT26 ),2),0))=2,"E+",IF((ROUND(TRUNC(('TRI-3'!CT26  ),2),0))&lt;=1,"E-","")))))))))))</f>
        <v/>
      </c>
      <c r="CU26" s="51" t="str">
        <f>IF(OR('TRI-3'!CU26 ="",'TRI-3'!CU26&lt;0,'TRI-3'!CU26  &gt;10),"",IF((ROUND(TRUNC(('TRI-3'!CU26  ),2),0))=10,"A+",IF((ROUND(TRUNC(('TRI-3'!CU26  ),2),0))=9,"A-",IF((ROUND(TRUNC(('TRI-3'!CU26   ),2),0))=8,"B+",IF((ROUND(TRUNC(('TRI-3'!CU26 ),2),0))=7,"B-",IF((ROUND(TRUNC(('TRI-3'!CU26  ),2),0))=6,"C+",IF((ROUND(TRUNC(('TRI-3'!CU26  ),2),0))=5,"C-",IF((ROUND(TRUNC(('TRI-3'!CU26  ),2),0))=4,"D+",IF((ROUND(TRUNC(('TRI-3'!CU26 ),2),0))=3,"D-",IF((ROUND(TRUNC(('TRI-3'!CU26 ),2),0))=2,"E+",IF((ROUND(TRUNC(('TRI-3'!CU26  ),2),0))&lt;=1,"E-","")))))))))))</f>
        <v/>
      </c>
      <c r="CV26" s="51" t="str">
        <f>IF(OR('TRI-3'!CV26 ="",'TRI-3'!CV26&lt;0,'TRI-3'!CV26  &gt;10),"",IF((ROUND(TRUNC(('TRI-3'!CV26  ),2),0))=10,"A+",IF((ROUND(TRUNC(('TRI-3'!CV26  ),2),0))=9,"A-",IF((ROUND(TRUNC(('TRI-3'!CV26   ),2),0))=8,"B+",IF((ROUND(TRUNC(('TRI-3'!CV26 ),2),0))=7,"B-",IF((ROUND(TRUNC(('TRI-3'!CV26  ),2),0))=6,"C+",IF((ROUND(TRUNC(('TRI-3'!CV26  ),2),0))=5,"C-",IF((ROUND(TRUNC(('TRI-3'!CV26  ),2),0))=4,"D+",IF((ROUND(TRUNC(('TRI-3'!CV26 ),2),0))=3,"D-",IF((ROUND(TRUNC(('TRI-3'!CV26 ),2),0))=2,"E+",IF((ROUND(TRUNC(('TRI-3'!CV26  ),2),0))&lt;=1,"E-","")))))))))))</f>
        <v/>
      </c>
      <c r="CW26" s="51" t="str">
        <f>IF(OR('TRI-3'!CW26 ="",'TRI-3'!CW26&lt;0,'TRI-3'!CW26  &gt;10),"",IF((ROUND(TRUNC(('TRI-3'!CW26  ),2),0))=10,"A+",IF((ROUND(TRUNC(('TRI-3'!CW26  ),2),0))=9,"A-",IF((ROUND(TRUNC(('TRI-3'!CW26   ),2),0))=8,"B+",IF((ROUND(TRUNC(('TRI-3'!CW26 ),2),0))=7,"B-",IF((ROUND(TRUNC(('TRI-3'!CW26  ),2),0))=6,"C+",IF((ROUND(TRUNC(('TRI-3'!CW26  ),2),0))=5,"C-",IF((ROUND(TRUNC(('TRI-3'!CW26  ),2),0))=4,"D+",IF((ROUND(TRUNC(('TRI-3'!CW26 ),2),0))=3,"D-",IF((ROUND(TRUNC(('TRI-3'!CW26 ),2),0))=2,"E+",IF((ROUND(TRUNC(('TRI-3'!CW26  ),2),0))&lt;=1,"E-","")))))))))))</f>
        <v/>
      </c>
      <c r="CX26" s="51" t="str">
        <f>IF(OR('TRI-3'!CX26 ="",'TRI-3'!CX26&lt;0,'TRI-3'!CX26  &gt;10),"",IF((ROUND(TRUNC(('TRI-3'!CX26  ),2),0))=10,"A+",IF((ROUND(TRUNC(('TRI-3'!CX26  ),2),0))=9,"A-",IF((ROUND(TRUNC(('TRI-3'!CX26   ),2),0))=8,"B+",IF((ROUND(TRUNC(('TRI-3'!CX26 ),2),0))=7,"B-",IF((ROUND(TRUNC(('TRI-3'!CX26  ),2),0))=6,"C+",IF((ROUND(TRUNC(('TRI-3'!CX26  ),2),0))=5,"C-",IF((ROUND(TRUNC(('TRI-3'!CX26  ),2),0))=4,"D+",IF((ROUND(TRUNC(('TRI-3'!CX26 ),2),0))=3,"D-",IF((ROUND(TRUNC(('TRI-3'!CX26 ),2),0))=2,"E+",IF((ROUND(TRUNC(('TRI-3'!CX26  ),2),0))&lt;=1,"E-","")))))))))))</f>
        <v/>
      </c>
      <c r="CY26" s="51" t="str">
        <f>IF(OR('TRI-3'!CY26 ="",'TRI-3'!CY26&lt;0,'TRI-3'!CY26  &gt;10),"",IF((ROUND(TRUNC(('TRI-3'!CY26  ),2),0))=10,"A+",IF((ROUND(TRUNC(('TRI-3'!CY26  ),2),0))=9,"A-",IF((ROUND(TRUNC(('TRI-3'!CY26   ),2),0))=8,"B+",IF((ROUND(TRUNC(('TRI-3'!CY26 ),2),0))=7,"B-",IF((ROUND(TRUNC(('TRI-3'!CY26  ),2),0))=6,"C+",IF((ROUND(TRUNC(('TRI-3'!CY26  ),2),0))=5,"C-",IF((ROUND(TRUNC(('TRI-3'!CY26  ),2),0))=4,"D+",IF((ROUND(TRUNC(('TRI-3'!CY26 ),2),0))=3,"D-",IF((ROUND(TRUNC(('TRI-3'!CY26 ),2),0))=2,"E+",IF((ROUND(TRUNC(('TRI-3'!CY26  ),2),0))&lt;=1,"E-","")))))))))))</f>
        <v/>
      </c>
      <c r="CZ26" s="51" t="str">
        <f>IF(OR('TRI-3'!CZ26 ="",'TRI-3'!CZ26&lt;0,'TRI-3'!CZ26  &gt;10),"",IF((ROUND(TRUNC(('TRI-3'!CZ26  ),2),0))=10,"A+",IF((ROUND(TRUNC(('TRI-3'!CZ26  ),2),0))=9,"A-",IF((ROUND(TRUNC(('TRI-3'!CZ26   ),2),0))=8,"B+",IF((ROUND(TRUNC(('TRI-3'!CZ26 ),2),0))=7,"B-",IF((ROUND(TRUNC(('TRI-3'!CZ26  ),2),0))=6,"C+",IF((ROUND(TRUNC(('TRI-3'!CZ26  ),2),0))=5,"C-",IF((ROUND(TRUNC(('TRI-3'!CZ26  ),2),0))=4,"D+",IF((ROUND(TRUNC(('TRI-3'!CZ26 ),2),0))=3,"D-",IF((ROUND(TRUNC(('TRI-3'!CZ26 ),2),0))=2,"E+",IF((ROUND(TRUNC(('TRI-3'!CZ26  ),2),0))&lt;=1,"E-","")))))))))))</f>
        <v/>
      </c>
      <c r="DA26" s="51" t="str">
        <f>IF(OR('TRI-3'!DA26 ="",'TRI-3'!DA26&lt;0,'TRI-3'!DA26  &gt;10),"",IF((ROUND(TRUNC(('TRI-3'!DA26  ),2),0))=10,"A+",IF((ROUND(TRUNC(('TRI-3'!DA26  ),2),0))=9,"A-",IF((ROUND(TRUNC(('TRI-3'!DA26   ),2),0))=8,"B+",IF((ROUND(TRUNC(('TRI-3'!DA26 ),2),0))=7,"B-",IF((ROUND(TRUNC(('TRI-3'!DA26  ),2),0))=6,"C+",IF((ROUND(TRUNC(('TRI-3'!DA26  ),2),0))=5,"C-",IF((ROUND(TRUNC(('TRI-3'!DA26  ),2),0))=4,"D+",IF((ROUND(TRUNC(('TRI-3'!DA26 ),2),0))=3,"D-",IF((ROUND(TRUNC(('TRI-3'!DA26 ),2),0))=2,"E+",IF((ROUND(TRUNC(('TRI-3'!DA26  ),2),0))&lt;=1,"E-","")))))))))))</f>
        <v/>
      </c>
      <c r="DB26" s="51" t="str">
        <f>IF(OR('TRI-3'!DB26 ="",'TRI-3'!DB26&lt;0,'TRI-3'!DB26  &gt;10),"",IF((ROUND(TRUNC(('TRI-3'!DB26  ),2),0))=10,"A+",IF((ROUND(TRUNC(('TRI-3'!DB26  ),2),0))=9,"A-",IF((ROUND(TRUNC(('TRI-3'!DB26   ),2),0))=8,"B+",IF((ROUND(TRUNC(('TRI-3'!DB26 ),2),0))=7,"B-",IF((ROUND(TRUNC(('TRI-3'!DB26  ),2),0))=6,"C+",IF((ROUND(TRUNC(('TRI-3'!DB26  ),2),0))=5,"C-",IF((ROUND(TRUNC(('TRI-3'!DB26  ),2),0))=4,"D+",IF((ROUND(TRUNC(('TRI-3'!DB26 ),2),0))=3,"D-",IF((ROUND(TRUNC(('TRI-3'!DB26 ),2),0))=2,"E+",IF((ROUND(TRUNC(('TRI-3'!DB26  ),2),0))&lt;=1,"E-","")))))))))))</f>
        <v/>
      </c>
      <c r="DC26" s="51" t="str">
        <f>IF(OR('TRI-3'!DC26 ="",'TRI-3'!DC26&lt;0,'TRI-3'!DC26  &gt;10),"",IF((ROUND(TRUNC(('TRI-3'!DC26  ),2),0))=10,"A+",IF((ROUND(TRUNC(('TRI-3'!DC26  ),2),0))=9,"A-",IF((ROUND(TRUNC(('TRI-3'!DC26   ),2),0))=8,"B+",IF((ROUND(TRUNC(('TRI-3'!DC26 ),2),0))=7,"B-",IF((ROUND(TRUNC(('TRI-3'!DC26  ),2),0))=6,"C+",IF((ROUND(TRUNC(('TRI-3'!DC26  ),2),0))=5,"C-",IF((ROUND(TRUNC(('TRI-3'!DC26  ),2),0))=4,"D+",IF((ROUND(TRUNC(('TRI-3'!DC26 ),2),0))=3,"D-",IF((ROUND(TRUNC(('TRI-3'!DC26 ),2),0))=2,"E+",IF((ROUND(TRUNC(('TRI-3'!DC26  ),2),0))&lt;=1,"E-","")))))))))))</f>
        <v/>
      </c>
      <c r="DD26" s="51" t="str">
        <f>IF(OR('TRI-3'!DD26 ="",'TRI-3'!DD26&lt;0,'TRI-3'!DD26  &gt;10),"",IF((ROUND(TRUNC(('TRI-3'!DD26  ),2),0))=10,"A+",IF((ROUND(TRUNC(('TRI-3'!DD26  ),2),0))=9,"A-",IF((ROUND(TRUNC(('TRI-3'!DD26   ),2),0))=8,"B+",IF((ROUND(TRUNC(('TRI-3'!DD26 ),2),0))=7,"B-",IF((ROUND(TRUNC(('TRI-3'!DD26  ),2),0))=6,"C+",IF((ROUND(TRUNC(('TRI-3'!DD26  ),2),0))=5,"C-",IF((ROUND(TRUNC(('TRI-3'!DD26  ),2),0))=4,"D+",IF((ROUND(TRUNC(('TRI-3'!DD26 ),2),0))=3,"D-",IF((ROUND(TRUNC(('TRI-3'!DD26 ),2),0))=2,"E+",IF((ROUND(TRUNC(('TRI-3'!DD26  ),2),0))&lt;=1,"E-","")))))))))))</f>
        <v/>
      </c>
      <c r="DE26" s="51" t="str">
        <f>IF(OR('TRI-3'!DE26 ="",'TRI-3'!DE26&lt;0,'TRI-3'!DE26  &gt;10),"",IF((ROUND(TRUNC(('TRI-3'!DE26  ),2),0))=10,"A+",IF((ROUND(TRUNC(('TRI-3'!DE26  ),2),0))=9,"A-",IF((ROUND(TRUNC(('TRI-3'!DE26   ),2),0))=8,"B+",IF((ROUND(TRUNC(('TRI-3'!DE26 ),2),0))=7,"B-",IF((ROUND(TRUNC(('TRI-3'!DE26  ),2),0))=6,"C+",IF((ROUND(TRUNC(('TRI-3'!DE26  ),2),0))=5,"C-",IF((ROUND(TRUNC(('TRI-3'!DE26  ),2),0))=4,"D+",IF((ROUND(TRUNC(('TRI-3'!DE26 ),2),0))=3,"D-",IF((ROUND(TRUNC(('TRI-3'!DE26 ),2),0))=2,"E+",IF((ROUND(TRUNC(('TRI-3'!DE26  ),2),0))&lt;=1,"E-","")))))))))))</f>
        <v/>
      </c>
      <c r="DF26" s="51" t="str">
        <f>IF(OR('TRI-3'!DF26 ="",'TRI-3'!DF26&lt;0,'TRI-3'!DF26  &gt;10),"",IF((ROUND(TRUNC(('TRI-3'!DF26  ),2),0))=10,"A+",IF((ROUND(TRUNC(('TRI-3'!DF26  ),2),0))=9,"A-",IF((ROUND(TRUNC(('TRI-3'!DF26   ),2),0))=8,"B+",IF((ROUND(TRUNC(('TRI-3'!DF26 ),2),0))=7,"B-",IF((ROUND(TRUNC(('TRI-3'!DF26  ),2),0))=6,"C+",IF((ROUND(TRUNC(('TRI-3'!DF26  ),2),0))=5,"C-",IF((ROUND(TRUNC(('TRI-3'!DF26  ),2),0))=4,"D+",IF((ROUND(TRUNC(('TRI-3'!DF26 ),2),0))=3,"D-",IF((ROUND(TRUNC(('TRI-3'!DF26 ),2),0))=2,"E+",IF((ROUND(TRUNC(('TRI-3'!DF26  ),2),0))&lt;=1,"E-","")))))))))))</f>
        <v/>
      </c>
      <c r="DG26" s="51" t="str">
        <f>IF(OR('TRI-3'!DG26 ="",'TRI-3'!DG26&lt;0,'TRI-3'!DG26  &gt;10),"",IF((ROUND(TRUNC(('TRI-3'!DG26  ),2),0))=10,"A+",IF((ROUND(TRUNC(('TRI-3'!DG26  ),2),0))=9,"A-",IF((ROUND(TRUNC(('TRI-3'!DG26   ),2),0))=8,"B+",IF((ROUND(TRUNC(('TRI-3'!DG26 ),2),0))=7,"B-",IF((ROUND(TRUNC(('TRI-3'!DG26  ),2),0))=6,"C+",IF((ROUND(TRUNC(('TRI-3'!DG26  ),2),0))=5,"C-",IF((ROUND(TRUNC(('TRI-3'!DG26  ),2),0))=4,"D+",IF((ROUND(TRUNC(('TRI-3'!DG26 ),2),0))=3,"D-",IF((ROUND(TRUNC(('TRI-3'!DG26 ),2),0))=2,"E+",IF((ROUND(TRUNC(('TRI-3'!DG26  ),2),0))&lt;=1,"E-","")))))))))))</f>
        <v/>
      </c>
      <c r="DH26" s="51" t="str">
        <f>IF(OR('TRI-3'!DH26 ="",'TRI-3'!DH26&lt;0,'TRI-3'!DH26  &gt;10),"",IF((ROUND(TRUNC(('TRI-3'!DH26  ),2),0))=10,"A+",IF((ROUND(TRUNC(('TRI-3'!DH26  ),2),0))=9,"A-",IF((ROUND(TRUNC(('TRI-3'!DH26   ),2),0))=8,"B+",IF((ROUND(TRUNC(('TRI-3'!DH26 ),2),0))=7,"B-",IF((ROUND(TRUNC(('TRI-3'!DH26  ),2),0))=6,"C+",IF((ROUND(TRUNC(('TRI-3'!DH26  ),2),0))=5,"C-",IF((ROUND(TRUNC(('TRI-3'!DH26  ),2),0))=4,"D+",IF((ROUND(TRUNC(('TRI-3'!DH26 ),2),0))=3,"D-",IF((ROUND(TRUNC(('TRI-3'!DH26 ),2),0))=2,"E+",IF((ROUND(TRUNC(('TRI-3'!DH26  ),2),0))&lt;=1,"E-","")))))))))))</f>
        <v/>
      </c>
      <c r="DI26" s="51" t="str">
        <f>IF(OR('TRI-3'!DI26 ="",'TRI-3'!DI26&lt;0,'TRI-3'!DI26  &gt;10),"",IF((ROUND(TRUNC(('TRI-3'!DI26  ),2),0))=10,"A+",IF((ROUND(TRUNC(('TRI-3'!DI26  ),2),0))=9,"A-",IF((ROUND(TRUNC(('TRI-3'!DI26   ),2),0))=8,"B+",IF((ROUND(TRUNC(('TRI-3'!DI26 ),2),0))=7,"B-",IF((ROUND(TRUNC(('TRI-3'!DI26  ),2),0))=6,"C+",IF((ROUND(TRUNC(('TRI-3'!DI26  ),2),0))=5,"C-",IF((ROUND(TRUNC(('TRI-3'!DI26  ),2),0))=4,"D+",IF((ROUND(TRUNC(('TRI-3'!DI26 ),2),0))=3,"D-",IF((ROUND(TRUNC(('TRI-3'!DI26 ),2),0))=2,"E+",IF((ROUND(TRUNC(('TRI-3'!DI26  ),2),0))&lt;=1,"E-","")))))))))))</f>
        <v/>
      </c>
      <c r="DJ26" s="51" t="str">
        <f>IF(OR('TRI-3'!DJ26 ="",'TRI-3'!DJ26&lt;0,'TRI-3'!DJ26  &gt;10),"",IF((ROUND(TRUNC(('TRI-3'!DJ26  ),2),0))=10,"A+",IF((ROUND(TRUNC(('TRI-3'!DJ26  ),2),0))=9,"A-",IF((ROUND(TRUNC(('TRI-3'!DJ26   ),2),0))=8,"B+",IF((ROUND(TRUNC(('TRI-3'!DJ26 ),2),0))=7,"B-",IF((ROUND(TRUNC(('TRI-3'!DJ26  ),2),0))=6,"C+",IF((ROUND(TRUNC(('TRI-3'!DJ26  ),2),0))=5,"C-",IF((ROUND(TRUNC(('TRI-3'!DJ26  ),2),0))=4,"D+",IF((ROUND(TRUNC(('TRI-3'!DJ26 ),2),0))=3,"D-",IF((ROUND(TRUNC(('TRI-3'!DJ26 ),2),0))=2,"E+",IF((ROUND(TRUNC(('TRI-3'!DJ26  ),2),0))&lt;=1,"E-","")))))))))))</f>
        <v/>
      </c>
      <c r="DK26" s="51" t="str">
        <f>IF(OR('TRI-3'!DK26 ="",'TRI-3'!DK26&lt;0,'TRI-3'!DK26  &gt;10),"",IF((ROUND(TRUNC(('TRI-3'!DK26  ),2),0))=10,"A+",IF((ROUND(TRUNC(('TRI-3'!DK26  ),2),0))=9,"A-",IF((ROUND(TRUNC(('TRI-3'!DK26   ),2),0))=8,"B+",IF((ROUND(TRUNC(('TRI-3'!DK26 ),2),0))=7,"B-",IF((ROUND(TRUNC(('TRI-3'!DK26  ),2),0))=6,"C+",IF((ROUND(TRUNC(('TRI-3'!DK26  ),2),0))=5,"C-",IF((ROUND(TRUNC(('TRI-3'!DK26  ),2),0))=4,"D+",IF((ROUND(TRUNC(('TRI-3'!DK26 ),2),0))=3,"D-",IF((ROUND(TRUNC(('TRI-3'!DK26 ),2),0))=2,"E+",IF((ROUND(TRUNC(('TRI-3'!DK26  ),2),0))&lt;=1,"E-","")))))))))))</f>
        <v/>
      </c>
      <c r="DL26" s="51" t="str">
        <f>IF(OR('TRI-3'!DL26 ="",'TRI-3'!DL26&lt;0,'TRI-3'!DL26  &gt;10),"",IF((ROUND(TRUNC(('TRI-3'!DL26  ),2),0))=10,"A+",IF((ROUND(TRUNC(('TRI-3'!DL26  ),2),0))=9,"A-",IF((ROUND(TRUNC(('TRI-3'!DL26   ),2),0))=8,"B+",IF((ROUND(TRUNC(('TRI-3'!DL26 ),2),0))=7,"B-",IF((ROUND(TRUNC(('TRI-3'!DL26  ),2),0))=6,"C+",IF((ROUND(TRUNC(('TRI-3'!DL26  ),2),0))=5,"C-",IF((ROUND(TRUNC(('TRI-3'!DL26  ),2),0))=4,"D+",IF((ROUND(TRUNC(('TRI-3'!DL26 ),2),0))=3,"D-",IF((ROUND(TRUNC(('TRI-3'!DL26 ),2),0))=2,"E+",IF((ROUND(TRUNC(('TRI-3'!DL26  ),2),0))&lt;=1,"E-","")))))))))))</f>
        <v/>
      </c>
      <c r="DM26" s="51" t="str">
        <f>IF(OR('TRI-3'!DM26 ="",'TRI-3'!DM26&lt;0,'TRI-3'!DM26  &gt;10),"",IF((ROUND(TRUNC(('TRI-3'!DM26  ),2),0))=10,"A+",IF((ROUND(TRUNC(('TRI-3'!DM26  ),2),0))=9,"A-",IF((ROUND(TRUNC(('TRI-3'!DM26   ),2),0))=8,"B+",IF((ROUND(TRUNC(('TRI-3'!DM26 ),2),0))=7,"B-",IF((ROUND(TRUNC(('TRI-3'!DM26  ),2),0))=6,"C+",IF((ROUND(TRUNC(('TRI-3'!DM26  ),2),0))=5,"C-",IF((ROUND(TRUNC(('TRI-3'!DM26  ),2),0))=4,"D+",IF((ROUND(TRUNC(('TRI-3'!DM26 ),2),0))=3,"D-",IF((ROUND(TRUNC(('TRI-3'!DM26 ),2),0))=2,"E+",IF((ROUND(TRUNC(('TRI-3'!DM26  ),2),0))&lt;=1,"E-","")))))))))))</f>
        <v/>
      </c>
      <c r="DN26" s="51" t="str">
        <f>IF(OR('TRI-3'!DN26 ="",'TRI-3'!DN26&lt;0,'TRI-3'!DN26  &gt;10),"",IF((ROUND(TRUNC(('TRI-3'!DN26  ),2),0))=10,"A+",IF((ROUND(TRUNC(('TRI-3'!DN26  ),2),0))=9,"A-",IF((ROUND(TRUNC(('TRI-3'!DN26   ),2),0))=8,"B+",IF((ROUND(TRUNC(('TRI-3'!DN26 ),2),0))=7,"B-",IF((ROUND(TRUNC(('TRI-3'!DN26  ),2),0))=6,"C+",IF((ROUND(TRUNC(('TRI-3'!DN26  ),2),0))=5,"C-",IF((ROUND(TRUNC(('TRI-3'!DN26  ),2),0))=4,"D+",IF((ROUND(TRUNC(('TRI-3'!DN26 ),2),0))=3,"D-",IF((ROUND(TRUNC(('TRI-3'!DN26 ),2),0))=2,"E+",IF((ROUND(TRUNC(('TRI-3'!DN26  ),2),0))&lt;=1,"E-","")))))))))))</f>
        <v/>
      </c>
      <c r="DO26" s="51" t="str">
        <f>IF(OR('TRI-3'!DO26 ="",'TRI-3'!DO26&lt;0,'TRI-3'!DO26  &gt;10),"",IF((ROUND(TRUNC(('TRI-3'!DO26  ),2),0))=10,"A+",IF((ROUND(TRUNC(('TRI-3'!DO26  ),2),0))=9,"A-",IF((ROUND(TRUNC(('TRI-3'!DO26   ),2),0))=8,"B+",IF((ROUND(TRUNC(('TRI-3'!DO26 ),2),0))=7,"B-",IF((ROUND(TRUNC(('TRI-3'!DO26  ),2),0))=6,"C+",IF((ROUND(TRUNC(('TRI-3'!DO26  ),2),0))=5,"C-",IF((ROUND(TRUNC(('TRI-3'!DO26  ),2),0))=4,"D+",IF((ROUND(TRUNC(('TRI-3'!DO26 ),2),0))=3,"D-",IF((ROUND(TRUNC(('TRI-3'!DO26 ),2),0))=2,"E+",IF((ROUND(TRUNC(('TRI-3'!DO26  ),2),0))&lt;=1,"E-","")))))))))))</f>
        <v/>
      </c>
      <c r="DP26" s="51" t="str">
        <f>IF(OR('TRI-3'!DP26 ="",'TRI-3'!DP26&lt;0,'TRI-3'!DP26  &gt;10),"",IF((ROUND(TRUNC(('TRI-3'!DP26  ),2),0))=10,"A+",IF((ROUND(TRUNC(('TRI-3'!DP26  ),2),0))=9,"A-",IF((ROUND(TRUNC(('TRI-3'!DP26   ),2),0))=8,"B+",IF((ROUND(TRUNC(('TRI-3'!DP26 ),2),0))=7,"B-",IF((ROUND(TRUNC(('TRI-3'!DP26  ),2),0))=6,"C+",IF((ROUND(TRUNC(('TRI-3'!DP26  ),2),0))=5,"C-",IF((ROUND(TRUNC(('TRI-3'!DP26  ),2),0))=4,"D+",IF((ROUND(TRUNC(('TRI-3'!DP26 ),2),0))=3,"D-",IF((ROUND(TRUNC(('TRI-3'!DP26 ),2),0))=2,"E+",IF((ROUND(TRUNC(('TRI-3'!DP26  ),2),0))&lt;=1,"E-","")))))))))))</f>
        <v/>
      </c>
      <c r="DQ26" s="51" t="str">
        <f>IF(OR('TRI-3'!DQ26 ="",'TRI-3'!DQ26&lt;0,'TRI-3'!DQ26  &gt;10),"",IF((ROUND(TRUNC(('TRI-3'!DQ26  ),2),0))=10,"A+",IF((ROUND(TRUNC(('TRI-3'!DQ26  ),2),0))=9,"A-",IF((ROUND(TRUNC(('TRI-3'!DQ26   ),2),0))=8,"B+",IF((ROUND(TRUNC(('TRI-3'!DQ26 ),2),0))=7,"B-",IF((ROUND(TRUNC(('TRI-3'!DQ26  ),2),0))=6,"C+",IF((ROUND(TRUNC(('TRI-3'!DQ26  ),2),0))=5,"C-",IF((ROUND(TRUNC(('TRI-3'!DQ26  ),2),0))=4,"D+",IF((ROUND(TRUNC(('TRI-3'!DQ26 ),2),0))=3,"D-",IF((ROUND(TRUNC(('TRI-3'!DQ26 ),2),0))=2,"E+",IF((ROUND(TRUNC(('TRI-3'!DQ26  ),2),0))&lt;=1,"E-","")))))))))))</f>
        <v/>
      </c>
      <c r="DR26" s="51" t="str">
        <f>IF(OR('TRI-3'!DR26 ="",'TRI-3'!DR26&lt;0,'TRI-3'!DR26  &gt;10),"",IF((ROUND(TRUNC(('TRI-3'!DR26  ),2),0))=10,"A+",IF((ROUND(TRUNC(('TRI-3'!DR26  ),2),0))=9,"A-",IF((ROUND(TRUNC(('TRI-3'!DR26   ),2),0))=8,"B+",IF((ROUND(TRUNC(('TRI-3'!DR26 ),2),0))=7,"B-",IF((ROUND(TRUNC(('TRI-3'!DR26  ),2),0))=6,"C+",IF((ROUND(TRUNC(('TRI-3'!DR26  ),2),0))=5,"C-",IF((ROUND(TRUNC(('TRI-3'!DR26  ),2),0))=4,"D+",IF((ROUND(TRUNC(('TRI-3'!DR26 ),2),0))=3,"D-",IF((ROUND(TRUNC(('TRI-3'!DR26 ),2),0))=2,"E+",IF((ROUND(TRUNC(('TRI-3'!DR26  ),2),0))&lt;=1,"E-","")))))))))))</f>
        <v/>
      </c>
      <c r="DS26" s="51" t="str">
        <f>IF(OR('TRI-3'!DS26 ="",'TRI-3'!DS26&lt;0,'TRI-3'!DS26  &gt;10),"",IF((ROUND(TRUNC(('TRI-3'!DS26  ),2),0))=10,"A+",IF((ROUND(TRUNC(('TRI-3'!DS26  ),2),0))=9,"A-",IF((ROUND(TRUNC(('TRI-3'!DS26   ),2),0))=8,"B+",IF((ROUND(TRUNC(('TRI-3'!DS26 ),2),0))=7,"B-",IF((ROUND(TRUNC(('TRI-3'!DS26  ),2),0))=6,"C+",IF((ROUND(TRUNC(('TRI-3'!DS26  ),2),0))=5,"C-",IF((ROUND(TRUNC(('TRI-3'!DS26  ),2),0))=4,"D+",IF((ROUND(TRUNC(('TRI-3'!DS26 ),2),0))=3,"D-",IF((ROUND(TRUNC(('TRI-3'!DS26 ),2),0))=2,"E+",IF((ROUND(TRUNC(('TRI-3'!DS26  ),2),0))&lt;=1,"E-","")))))))))))</f>
        <v/>
      </c>
      <c r="DT26" s="51" t="str">
        <f>IF(OR('TRI-3'!DT26 ="",'TRI-3'!DT26&lt;0,'TRI-3'!DT26  &gt;10),"",IF((ROUND(TRUNC(('TRI-3'!DT26  ),2),0))=10,"A+",IF((ROUND(TRUNC(('TRI-3'!DT26  ),2),0))=9,"A-",IF((ROUND(TRUNC(('TRI-3'!DT26   ),2),0))=8,"B+",IF((ROUND(TRUNC(('TRI-3'!DT26 ),2),0))=7,"B-",IF((ROUND(TRUNC(('TRI-3'!DT26  ),2),0))=6,"C+",IF((ROUND(TRUNC(('TRI-3'!DT26  ),2),0))=5,"C-",IF((ROUND(TRUNC(('TRI-3'!DT26  ),2),0))=4,"D+",IF((ROUND(TRUNC(('TRI-3'!DT26 ),2),0))=3,"D-",IF((ROUND(TRUNC(('TRI-3'!DT26 ),2),0))=2,"E+",IF((ROUND(TRUNC(('TRI-3'!DT26  ),2),0))&lt;=1,"E-","")))))))))))</f>
        <v/>
      </c>
      <c r="DU26" s="51" t="str">
        <f>IF(OR('TRI-3'!DU26 ="",'TRI-3'!DU26&lt;0,'TRI-3'!DU26  &gt;10),"",IF((ROUND(TRUNC(('TRI-3'!DU26  ),2),0))=10,"A+",IF((ROUND(TRUNC(('TRI-3'!DU26  ),2),0))=9,"A-",IF((ROUND(TRUNC(('TRI-3'!DU26   ),2),0))=8,"B+",IF((ROUND(TRUNC(('TRI-3'!DU26 ),2),0))=7,"B-",IF((ROUND(TRUNC(('TRI-3'!DU26  ),2),0))=6,"C+",IF((ROUND(TRUNC(('TRI-3'!DU26  ),2),0))=5,"C-",IF((ROUND(TRUNC(('TRI-3'!DU26  ),2),0))=4,"D+",IF((ROUND(TRUNC(('TRI-3'!DU26 ),2),0))=3,"D-",IF((ROUND(TRUNC(('TRI-3'!DU26 ),2),0))=2,"E+",IF((ROUND(TRUNC(('TRI-3'!DU26  ),2),0))&lt;=1,"E-","")))))))))))</f>
        <v/>
      </c>
      <c r="DV26" s="51" t="str">
        <f>IF(OR('TRI-3'!DV26 ="",'TRI-3'!DV26&lt;0,'TRI-3'!DV26  &gt;10),"",IF((ROUND(TRUNC(('TRI-3'!DV26  ),2),0))=10,"A+",IF((ROUND(TRUNC(('TRI-3'!DV26  ),2),0))=9,"A-",IF((ROUND(TRUNC(('TRI-3'!DV26   ),2),0))=8,"B+",IF((ROUND(TRUNC(('TRI-3'!DV26 ),2),0))=7,"B-",IF((ROUND(TRUNC(('TRI-3'!DV26  ),2),0))=6,"C+",IF((ROUND(TRUNC(('TRI-3'!DV26  ),2),0))=5,"C-",IF((ROUND(TRUNC(('TRI-3'!DV26  ),2),0))=4,"D+",IF((ROUND(TRUNC(('TRI-3'!DV26 ),2),0))=3,"D-",IF((ROUND(TRUNC(('TRI-3'!DV26 ),2),0))=2,"E+",IF((ROUND(TRUNC(('TRI-3'!DV26  ),2),0))&lt;=1,"E-","")))))))))))</f>
        <v/>
      </c>
      <c r="DW26" s="51" t="str">
        <f>IF(OR('TRI-3'!DW26 ="",'TRI-3'!DW26&lt;0,'TRI-3'!DW26  &gt;10),"",IF((ROUND(TRUNC(('TRI-3'!DW26  ),2),0))=10,"A+",IF((ROUND(TRUNC(('TRI-3'!DW26  ),2),0))=9,"A-",IF((ROUND(TRUNC(('TRI-3'!DW26   ),2),0))=8,"B+",IF((ROUND(TRUNC(('TRI-3'!DW26 ),2),0))=7,"B-",IF((ROUND(TRUNC(('TRI-3'!DW26  ),2),0))=6,"C+",IF((ROUND(TRUNC(('TRI-3'!DW26  ),2),0))=5,"C-",IF((ROUND(TRUNC(('TRI-3'!DW26  ),2),0))=4,"D+",IF((ROUND(TRUNC(('TRI-3'!DW26 ),2),0))=3,"D-",IF((ROUND(TRUNC(('TRI-3'!DW26 ),2),0))=2,"E+",IF((ROUND(TRUNC(('TRI-3'!DW26  ),2),0))&lt;=1,"E-","")))))))))))</f>
        <v/>
      </c>
      <c r="DX26" s="51" t="str">
        <f>IF(OR('TRI-3'!DX26 ="",'TRI-3'!DX26&lt;0,'TRI-3'!DX26  &gt;10),"",IF((ROUND(TRUNC(('TRI-3'!DX26  ),2),0))=10,"A+",IF((ROUND(TRUNC(('TRI-3'!DX26  ),2),0))=9,"A-",IF((ROUND(TRUNC(('TRI-3'!DX26   ),2),0))=8,"B+",IF((ROUND(TRUNC(('TRI-3'!DX26 ),2),0))=7,"B-",IF((ROUND(TRUNC(('TRI-3'!DX26  ),2),0))=6,"C+",IF((ROUND(TRUNC(('TRI-3'!DX26  ),2),0))=5,"C-",IF((ROUND(TRUNC(('TRI-3'!DX26  ),2),0))=4,"D+",IF((ROUND(TRUNC(('TRI-3'!DX26 ),2),0))=3,"D-",IF((ROUND(TRUNC(('TRI-3'!DX26 ),2),0))=2,"E+",IF((ROUND(TRUNC(('TRI-3'!DX26  ),2),0))&lt;=1,"E-","")))))))))))</f>
        <v/>
      </c>
      <c r="DY26" s="51" t="str">
        <f>IF(OR('TRI-3'!DY26 ="",'TRI-3'!DY26&lt;0,'TRI-3'!DY26  &gt;10),"",IF((ROUND(TRUNC(('TRI-3'!DY26  ),2),0))=10,"A+",IF((ROUND(TRUNC(('TRI-3'!DY26  ),2),0))=9,"A-",IF((ROUND(TRUNC(('TRI-3'!DY26   ),2),0))=8,"B+",IF((ROUND(TRUNC(('TRI-3'!DY26 ),2),0))=7,"B-",IF((ROUND(TRUNC(('TRI-3'!DY26  ),2),0))=6,"C+",IF((ROUND(TRUNC(('TRI-3'!DY26  ),2),0))=5,"C-",IF((ROUND(TRUNC(('TRI-3'!DY26  ),2),0))=4,"D+",IF((ROUND(TRUNC(('TRI-3'!DY26 ),2),0))=3,"D-",IF((ROUND(TRUNC(('TRI-3'!DY26 ),2),0))=2,"E+",IF((ROUND(TRUNC(('TRI-3'!DY26  ),2),0))&lt;=1,"E-","")))))))))))</f>
        <v/>
      </c>
      <c r="DZ26" s="51" t="str">
        <f>IF(OR('TRI-3'!DZ26 ="",'TRI-3'!DZ26&lt;0,'TRI-3'!DZ26  &gt;10),"",IF((ROUND(TRUNC(('TRI-3'!DZ26  ),2),0))=10,"A+",IF((ROUND(TRUNC(('TRI-3'!DZ26  ),2),0))=9,"A-",IF((ROUND(TRUNC(('TRI-3'!DZ26   ),2),0))=8,"B+",IF((ROUND(TRUNC(('TRI-3'!DZ26 ),2),0))=7,"B-",IF((ROUND(TRUNC(('TRI-3'!DZ26  ),2),0))=6,"C+",IF((ROUND(TRUNC(('TRI-3'!DZ26  ),2),0))=5,"C-",IF((ROUND(TRUNC(('TRI-3'!DZ26  ),2),0))=4,"D+",IF((ROUND(TRUNC(('TRI-3'!DZ26 ),2),0))=3,"D-",IF((ROUND(TRUNC(('TRI-3'!DZ26 ),2),0))=2,"E+",IF((ROUND(TRUNC(('TRI-3'!DZ26  ),2),0))&lt;=1,"E-","")))))))))))</f>
        <v/>
      </c>
      <c r="EA26" s="51" t="str">
        <f>IF(OR('TRI-3'!EA26 ="",'TRI-3'!EA26&lt;0,'TRI-3'!EA26  &gt;10),"",IF((ROUND(TRUNC(('TRI-3'!EA26  ),2),0))=10,"A+",IF((ROUND(TRUNC(('TRI-3'!EA26  ),2),0))=9,"A-",IF((ROUND(TRUNC(('TRI-3'!EA26   ),2),0))=8,"B+",IF((ROUND(TRUNC(('TRI-3'!EA26 ),2),0))=7,"B-",IF((ROUND(TRUNC(('TRI-3'!EA26  ),2),0))=6,"C+",IF((ROUND(TRUNC(('TRI-3'!EA26  ),2),0))=5,"C-",IF((ROUND(TRUNC(('TRI-3'!EA26  ),2),0))=4,"D+",IF((ROUND(TRUNC(('TRI-3'!EA26 ),2),0))=3,"D-",IF((ROUND(TRUNC(('TRI-3'!EA26 ),2),0))=2,"E+",IF((ROUND(TRUNC(('TRI-3'!EA26  ),2),0))&lt;=1,"E-","")))))))))))</f>
        <v/>
      </c>
      <c r="EB26" s="51" t="str">
        <f>IF(OR('TRI-3'!EB26 ="",'TRI-3'!EB26&lt;0,'TRI-3'!EB26  &gt;10),"",IF((ROUND(TRUNC(('TRI-3'!EB26  ),2),0))=10,"A+",IF((ROUND(TRUNC(('TRI-3'!EB26  ),2),0))=9,"A-",IF((ROUND(TRUNC(('TRI-3'!EB26   ),2),0))=8,"B+",IF((ROUND(TRUNC(('TRI-3'!EB26 ),2),0))=7,"B-",IF((ROUND(TRUNC(('TRI-3'!EB26  ),2),0))=6,"C+",IF((ROUND(TRUNC(('TRI-3'!EB26  ),2),0))=5,"C-",IF((ROUND(TRUNC(('TRI-3'!EB26  ),2),0))=4,"D+",IF((ROUND(TRUNC(('TRI-3'!EB26 ),2),0))=3,"D-",IF((ROUND(TRUNC(('TRI-3'!EB26 ),2),0))=2,"E+",IF((ROUND(TRUNC(('TRI-3'!EB26  ),2),0))&lt;=1,"E-","")))))))))))</f>
        <v/>
      </c>
      <c r="EC26" s="51" t="str">
        <f>IF(OR('TRI-3'!EC26 ="",'TRI-3'!EC26&lt;0,'TRI-3'!EC26  &gt;10),"",IF((ROUND(TRUNC(('TRI-3'!EC26  ),2),0))=10,"A+",IF((ROUND(TRUNC(('TRI-3'!EC26  ),2),0))=9,"A-",IF((ROUND(TRUNC(('TRI-3'!EC26   ),2),0))=8,"B+",IF((ROUND(TRUNC(('TRI-3'!EC26 ),2),0))=7,"B-",IF((ROUND(TRUNC(('TRI-3'!EC26  ),2),0))=6,"C+",IF((ROUND(TRUNC(('TRI-3'!EC26  ),2),0))=5,"C-",IF((ROUND(TRUNC(('TRI-3'!EC26  ),2),0))=4,"D+",IF((ROUND(TRUNC(('TRI-3'!EC26 ),2),0))=3,"D-",IF((ROUND(TRUNC(('TRI-3'!EC26 ),2),0))=2,"E+",IF((ROUND(TRUNC(('TRI-3'!EC26  ),2),0))&lt;=1,"E-","")))))))))))</f>
        <v/>
      </c>
      <c r="ED26" s="51" t="str">
        <f>IF(OR('TRI-3'!ED26 ="",'TRI-3'!ED26&lt;0,'TRI-3'!ED26  &gt;10),"",IF((ROUND(TRUNC(('TRI-3'!ED26  ),2),0))=10,"A+",IF((ROUND(TRUNC(('TRI-3'!ED26  ),2),0))=9,"A-",IF((ROUND(TRUNC(('TRI-3'!ED26   ),2),0))=8,"B+",IF((ROUND(TRUNC(('TRI-3'!ED26 ),2),0))=7,"B-",IF((ROUND(TRUNC(('TRI-3'!ED26  ),2),0))=6,"C+",IF((ROUND(TRUNC(('TRI-3'!ED26  ),2),0))=5,"C-",IF((ROUND(TRUNC(('TRI-3'!ED26  ),2),0))=4,"D+",IF((ROUND(TRUNC(('TRI-3'!ED26 ),2),0))=3,"D-",IF((ROUND(TRUNC(('TRI-3'!ED26 ),2),0))=2,"E+",IF((ROUND(TRUNC(('TRI-3'!ED26  ),2),0))&lt;=1,"E-","")))))))))))</f>
        <v/>
      </c>
      <c r="EE26" s="51" t="str">
        <f>IF(OR('TRI-3'!EE26 ="",'TRI-3'!EE26&lt;0,'TRI-3'!EE26  &gt;10),"",IF((ROUND(TRUNC(('TRI-3'!EE26  ),2),0))=10,"A+",IF((ROUND(TRUNC(('TRI-3'!EE26  ),2),0))=9,"A-",IF((ROUND(TRUNC(('TRI-3'!EE26   ),2),0))=8,"B+",IF((ROUND(TRUNC(('TRI-3'!EE26 ),2),0))=7,"B-",IF((ROUND(TRUNC(('TRI-3'!EE26  ),2),0))=6,"C+",IF((ROUND(TRUNC(('TRI-3'!EE26  ),2),0))=5,"C-",IF((ROUND(TRUNC(('TRI-3'!EE26  ),2),0))=4,"D+",IF((ROUND(TRUNC(('TRI-3'!EE26 ),2),0))=3,"D-",IF((ROUND(TRUNC(('TRI-3'!EE26 ),2),0))=2,"E+",IF((ROUND(TRUNC(('TRI-3'!EE26  ),2),0))&lt;=1,"E-","")))))))))))</f>
        <v/>
      </c>
      <c r="EF26" s="51" t="str">
        <f>IF(OR('TRI-3'!EF26 ="",'TRI-3'!EF26&lt;0,'TRI-3'!EF26  &gt;10),"",IF((ROUND(TRUNC(('TRI-3'!EF26  ),2),0))=10,"A+",IF((ROUND(TRUNC(('TRI-3'!EF26  ),2),0))=9,"A-",IF((ROUND(TRUNC(('TRI-3'!EF26   ),2),0))=8,"B+",IF((ROUND(TRUNC(('TRI-3'!EF26 ),2),0))=7,"B-",IF((ROUND(TRUNC(('TRI-3'!EF26  ),2),0))=6,"C+",IF((ROUND(TRUNC(('TRI-3'!EF26  ),2),0))=5,"C-",IF((ROUND(TRUNC(('TRI-3'!EF26  ),2),0))=4,"D+",IF((ROUND(TRUNC(('TRI-3'!EF26 ),2),0))=3,"D-",IF((ROUND(TRUNC(('TRI-3'!EF26 ),2),0))=2,"E+",IF((ROUND(TRUNC(('TRI-3'!EF26  ),2),0))&lt;=1,"E-","")))))))))))</f>
        <v/>
      </c>
      <c r="EG26" s="51" t="str">
        <f>IF(OR('TRI-3'!EG26 ="",'TRI-3'!EG26&lt;0,'TRI-3'!EG26  &gt;10),"",IF((ROUND(TRUNC(('TRI-3'!EG26  ),2),0))=10,"A+",IF((ROUND(TRUNC(('TRI-3'!EG26  ),2),0))=9,"A-",IF((ROUND(TRUNC(('TRI-3'!EG26   ),2),0))=8,"B+",IF((ROUND(TRUNC(('TRI-3'!EG26 ),2),0))=7,"B-",IF((ROUND(TRUNC(('TRI-3'!EG26  ),2),0))=6,"C+",IF((ROUND(TRUNC(('TRI-3'!EG26  ),2),0))=5,"C-",IF((ROUND(TRUNC(('TRI-3'!EG26  ),2),0))=4,"D+",IF((ROUND(TRUNC(('TRI-3'!EG26 ),2),0))=3,"D-",IF((ROUND(TRUNC(('TRI-3'!EG26 ),2),0))=2,"E+",IF((ROUND(TRUNC(('TRI-3'!EG26  ),2),0))&lt;=1,"E-","")))))))))))</f>
        <v/>
      </c>
      <c r="EH26" s="51" t="str">
        <f>IF(OR('TRI-3'!EH26 ="",'TRI-3'!EH26&lt;0,'TRI-3'!EH26  &gt;10),"",IF((ROUND(TRUNC(('TRI-3'!EH26  ),2),0))=10,"A+",IF((ROUND(TRUNC(('TRI-3'!EH26  ),2),0))=9,"A-",IF((ROUND(TRUNC(('TRI-3'!EH26   ),2),0))=8,"B+",IF((ROUND(TRUNC(('TRI-3'!EH26 ),2),0))=7,"B-",IF((ROUND(TRUNC(('TRI-3'!EH26  ),2),0))=6,"C+",IF((ROUND(TRUNC(('TRI-3'!EH26  ),2),0))=5,"C-",IF((ROUND(TRUNC(('TRI-3'!EH26  ),2),0))=4,"D+",IF((ROUND(TRUNC(('TRI-3'!EH26 ),2),0))=3,"D-",IF((ROUND(TRUNC(('TRI-3'!EH26 ),2),0))=2,"E+",IF((ROUND(TRUNC(('TRI-3'!EH26  ),2),0))&lt;=1,"E-","")))))))))))</f>
        <v/>
      </c>
      <c r="EI26" s="51" t="str">
        <f>IF(OR('TRI-3'!EI26 ="",'TRI-3'!EI26&lt;0,'TRI-3'!EI26  &gt;10),"",IF((ROUND(TRUNC(('TRI-3'!EI26  ),2),0))=10,"A+",IF((ROUND(TRUNC(('TRI-3'!EI26  ),2),0))=9,"A-",IF((ROUND(TRUNC(('TRI-3'!EI26   ),2),0))=8,"B+",IF((ROUND(TRUNC(('TRI-3'!EI26 ),2),0))=7,"B-",IF((ROUND(TRUNC(('TRI-3'!EI26  ),2),0))=6,"C+",IF((ROUND(TRUNC(('TRI-3'!EI26  ),2),0))=5,"C-",IF((ROUND(TRUNC(('TRI-3'!EI26  ),2),0))=4,"D+",IF((ROUND(TRUNC(('TRI-3'!EI26 ),2),0))=3,"D-",IF((ROUND(TRUNC(('TRI-3'!EI26 ),2),0))=2,"E+",IF((ROUND(TRUNC(('TRI-3'!EI26  ),2),0))&lt;=1,"E-","")))))))))))</f>
        <v/>
      </c>
      <c r="EJ26" s="51" t="str">
        <f>IF(OR('TRI-3'!EJ26 ="",'TRI-3'!EJ26&lt;0,'TRI-3'!EJ26  &gt;10),"",IF((ROUND(TRUNC(('TRI-3'!EJ26  ),2),0))=10,"A+",IF((ROUND(TRUNC(('TRI-3'!EJ26  ),2),0))=9,"A-",IF((ROUND(TRUNC(('TRI-3'!EJ26   ),2),0))=8,"B+",IF((ROUND(TRUNC(('TRI-3'!EJ26 ),2),0))=7,"B-",IF((ROUND(TRUNC(('TRI-3'!EJ26  ),2),0))=6,"C+",IF((ROUND(TRUNC(('TRI-3'!EJ26  ),2),0))=5,"C-",IF((ROUND(TRUNC(('TRI-3'!EJ26  ),2),0))=4,"D+",IF((ROUND(TRUNC(('TRI-3'!EJ26 ),2),0))=3,"D-",IF((ROUND(TRUNC(('TRI-3'!EJ26 ),2),0))=2,"E+",IF((ROUND(TRUNC(('TRI-3'!EJ26  ),2),0))&lt;=1,"E-","")))))))))))</f>
        <v/>
      </c>
      <c r="EK26" s="51" t="str">
        <f>IF(OR('TRI-3'!EK26 ="",'TRI-3'!EK26&lt;0,'TRI-3'!EK26  &gt;10),"",IF((ROUND(TRUNC(('TRI-3'!EK26  ),2),0))=10,"A+",IF((ROUND(TRUNC(('TRI-3'!EK26  ),2),0))=9,"A-",IF((ROUND(TRUNC(('TRI-3'!EK26   ),2),0))=8,"B+",IF((ROUND(TRUNC(('TRI-3'!EK26 ),2),0))=7,"B-",IF((ROUND(TRUNC(('TRI-3'!EK26  ),2),0))=6,"C+",IF((ROUND(TRUNC(('TRI-3'!EK26  ),2),0))=5,"C-",IF((ROUND(TRUNC(('TRI-3'!EK26  ),2),0))=4,"D+",IF((ROUND(TRUNC(('TRI-3'!EK26 ),2),0))=3,"D-",IF((ROUND(TRUNC(('TRI-3'!EK26 ),2),0))=2,"E+",IF((ROUND(TRUNC(('TRI-3'!EK26  ),2),0))&lt;=1,"E-","")))))))))))</f>
        <v/>
      </c>
      <c r="EL26" s="51" t="str">
        <f>IF(OR('TRI-3'!EL26 ="",'TRI-3'!EL26&lt;0,'TRI-3'!EL26  &gt;10),"",IF((ROUND(TRUNC(('TRI-3'!EL26  ),2),0))=10,"A+",IF((ROUND(TRUNC(('TRI-3'!EL26  ),2),0))=9,"A-",IF((ROUND(TRUNC(('TRI-3'!EL26   ),2),0))=8,"B+",IF((ROUND(TRUNC(('TRI-3'!EL26 ),2),0))=7,"B-",IF((ROUND(TRUNC(('TRI-3'!EL26  ),2),0))=6,"C+",IF((ROUND(TRUNC(('TRI-3'!EL26  ),2),0))=5,"C-",IF((ROUND(TRUNC(('TRI-3'!EL26  ),2),0))=4,"D+",IF((ROUND(TRUNC(('TRI-3'!EL26 ),2),0))=3,"D-",IF((ROUND(TRUNC(('TRI-3'!EL26 ),2),0))=2,"E+",IF((ROUND(TRUNC(('TRI-3'!EL26  ),2),0))&lt;=1,"E-","")))))))))))</f>
        <v/>
      </c>
      <c r="EM26" s="51" t="str">
        <f>IF(OR('TRI-3'!EM26 ="",'TRI-3'!EM26&lt;0,'TRI-3'!EM26  &gt;10),"",IF((ROUND(TRUNC(('TRI-3'!EM26  ),2),0))=10,"A+",IF((ROUND(TRUNC(('TRI-3'!EM26  ),2),0))=9,"A-",IF((ROUND(TRUNC(('TRI-3'!EM26   ),2),0))=8,"B+",IF((ROUND(TRUNC(('TRI-3'!EM26 ),2),0))=7,"B-",IF((ROUND(TRUNC(('TRI-3'!EM26  ),2),0))=6,"C+",IF((ROUND(TRUNC(('TRI-3'!EM26  ),2),0))=5,"C-",IF((ROUND(TRUNC(('TRI-3'!EM26  ),2),0))=4,"D+",IF((ROUND(TRUNC(('TRI-3'!EM26 ),2),0))=3,"D-",IF((ROUND(TRUNC(('TRI-3'!EM26 ),2),0))=2,"E+",IF((ROUND(TRUNC(('TRI-3'!EM26  ),2),0))&lt;=1,"E-","")))))))))))</f>
        <v/>
      </c>
      <c r="EN26" s="51" t="str">
        <f>IF(OR('TRI-3'!EN26 ="",'TRI-3'!EN26&lt;0,'TRI-3'!EN26  &gt;10),"",IF((ROUND(TRUNC(('TRI-3'!EN26  ),2),0))=10,"A+",IF((ROUND(TRUNC(('TRI-3'!EN26  ),2),0))=9,"A-",IF((ROUND(TRUNC(('TRI-3'!EN26   ),2),0))=8,"B+",IF((ROUND(TRUNC(('TRI-3'!EN26 ),2),0))=7,"B-",IF((ROUND(TRUNC(('TRI-3'!EN26  ),2),0))=6,"C+",IF((ROUND(TRUNC(('TRI-3'!EN26  ),2),0))=5,"C-",IF((ROUND(TRUNC(('TRI-3'!EN26  ),2),0))=4,"D+",IF((ROUND(TRUNC(('TRI-3'!EN26 ),2),0))=3,"D-",IF((ROUND(TRUNC(('TRI-3'!EN26 ),2),0))=2,"E+",IF((ROUND(TRUNC(('TRI-3'!EN26  ),2),0))&lt;=1,"E-","")))))))))))</f>
        <v/>
      </c>
      <c r="EO26" s="51" t="str">
        <f>IF(OR('TRI-3'!EO26 ="",'TRI-3'!EO26&lt;0,'TRI-3'!EO26  &gt;10),"",IF((ROUND(TRUNC(('TRI-3'!EO26  ),2),0))=10,"A+",IF((ROUND(TRUNC(('TRI-3'!EO26  ),2),0))=9,"A-",IF((ROUND(TRUNC(('TRI-3'!EO26   ),2),0))=8,"B+",IF((ROUND(TRUNC(('TRI-3'!EO26 ),2),0))=7,"B-",IF((ROUND(TRUNC(('TRI-3'!EO26  ),2),0))=6,"C+",IF((ROUND(TRUNC(('TRI-3'!EO26  ),2),0))=5,"C-",IF((ROUND(TRUNC(('TRI-3'!EO26  ),2),0))=4,"D+",IF((ROUND(TRUNC(('TRI-3'!EO26 ),2),0))=3,"D-",IF((ROUND(TRUNC(('TRI-3'!EO26 ),2),0))=2,"E+",IF((ROUND(TRUNC(('TRI-3'!EO26  ),2),0))&lt;=1,"E-","")))))))))))</f>
        <v/>
      </c>
      <c r="EP26" s="51" t="str">
        <f>IF(OR('TRI-3'!EP26 ="",'TRI-3'!EP26&lt;0,'TRI-3'!EP26  &gt;10),"",IF((ROUND(TRUNC(('TRI-3'!EP26  ),2),0))=10,"A+",IF((ROUND(TRUNC(('TRI-3'!EP26  ),2),0))=9,"A-",IF((ROUND(TRUNC(('TRI-3'!EP26   ),2),0))=8,"B+",IF((ROUND(TRUNC(('TRI-3'!EP26 ),2),0))=7,"B-",IF((ROUND(TRUNC(('TRI-3'!EP26  ),2),0))=6,"C+",IF((ROUND(TRUNC(('TRI-3'!EP26  ),2),0))=5,"C-",IF((ROUND(TRUNC(('TRI-3'!EP26  ),2),0))=4,"D+",IF((ROUND(TRUNC(('TRI-3'!EP26 ),2),0))=3,"D-",IF((ROUND(TRUNC(('TRI-3'!EP26 ),2),0))=2,"E+",IF((ROUND(TRUNC(('TRI-3'!EP26  ),2),0))&lt;=1,"E-","")))))))))))</f>
        <v/>
      </c>
      <c r="EQ26" s="51" t="str">
        <f>IF(OR('TRI-3'!EQ26 ="",'TRI-3'!EQ26&lt;0,'TRI-3'!EQ26  &gt;10),"",IF((ROUND(TRUNC(('TRI-3'!EQ26  ),2),0))=10,"A+",IF((ROUND(TRUNC(('TRI-3'!EQ26  ),2),0))=9,"A-",IF((ROUND(TRUNC(('TRI-3'!EQ26   ),2),0))=8,"B+",IF((ROUND(TRUNC(('TRI-3'!EQ26 ),2),0))=7,"B-",IF((ROUND(TRUNC(('TRI-3'!EQ26  ),2),0))=6,"C+",IF((ROUND(TRUNC(('TRI-3'!EQ26  ),2),0))=5,"C-",IF((ROUND(TRUNC(('TRI-3'!EQ26  ),2),0))=4,"D+",IF((ROUND(TRUNC(('TRI-3'!EQ26 ),2),0))=3,"D-",IF((ROUND(TRUNC(('TRI-3'!EQ26 ),2),0))=2,"E+",IF((ROUND(TRUNC(('TRI-3'!EQ26  ),2),0))&lt;=1,"E-","")))))))))))</f>
        <v/>
      </c>
      <c r="ER26" s="51" t="str">
        <f>IF(OR('TRI-3'!ER26 ="",'TRI-3'!ER26&lt;0,'TRI-3'!ER26  &gt;10),"",IF((ROUND(TRUNC(('TRI-3'!ER26  ),2),0))=10,"A+",IF((ROUND(TRUNC(('TRI-3'!ER26  ),2),0))=9,"A-",IF((ROUND(TRUNC(('TRI-3'!ER26   ),2),0))=8,"B+",IF((ROUND(TRUNC(('TRI-3'!ER26 ),2),0))=7,"B-",IF((ROUND(TRUNC(('TRI-3'!ER26  ),2),0))=6,"C+",IF((ROUND(TRUNC(('TRI-3'!ER26  ),2),0))=5,"C-",IF((ROUND(TRUNC(('TRI-3'!ER26  ),2),0))=4,"D+",IF((ROUND(TRUNC(('TRI-3'!ER26 ),2),0))=3,"D-",IF((ROUND(TRUNC(('TRI-3'!ER26 ),2),0))=2,"E+",IF((ROUND(TRUNC(('TRI-3'!ER26  ),2),0))&lt;=1,"E-","")))))))))))</f>
        <v/>
      </c>
      <c r="ES26" s="51" t="str">
        <f>IF(OR('TRI-3'!ES26 ="",'TRI-3'!ES26&lt;0,'TRI-3'!ES26  &gt;10),"",IF((ROUND(TRUNC(('TRI-3'!ES26  ),2),0))=10,"A+",IF((ROUND(TRUNC(('TRI-3'!ES26  ),2),0))=9,"A-",IF((ROUND(TRUNC(('TRI-3'!ES26   ),2),0))=8,"B+",IF((ROUND(TRUNC(('TRI-3'!ES26 ),2),0))=7,"B-",IF((ROUND(TRUNC(('TRI-3'!ES26  ),2),0))=6,"C+",IF((ROUND(TRUNC(('TRI-3'!ES26  ),2),0))=5,"C-",IF((ROUND(TRUNC(('TRI-3'!ES26  ),2),0))=4,"D+",IF((ROUND(TRUNC(('TRI-3'!ES26 ),2),0))=3,"D-",IF((ROUND(TRUNC(('TRI-3'!ES26 ),2),0))=2,"E+",IF((ROUND(TRUNC(('TRI-3'!ES26  ),2),0))&lt;=1,"E-","")))))))))))</f>
        <v/>
      </c>
      <c r="ET26" s="51" t="str">
        <f>IF('TRI-3'!ET26 ="","",'TRI-3'!ET26 )</f>
        <v/>
      </c>
      <c r="EU26" s="51" t="str">
        <f>IF('TRI-3'!EU26 ="","",'TRI-3'!EU26 )</f>
        <v/>
      </c>
      <c r="EV26" s="51" t="str">
        <f>IF('TRI-3'!EV26 ="","",'TRI-3'!EV26 )</f>
        <v/>
      </c>
      <c r="EW26" s="51" t="str">
        <f>IF('TRI-3'!EW26 ="","",'TRI-3'!EW26 )</f>
        <v/>
      </c>
      <c r="EX26" s="51" t="str">
        <f>IF('TRI-3'!EX26 ="","",'TRI-3'!EX26 )</f>
        <v/>
      </c>
      <c r="EY26" s="51" t="str">
        <f>IF('TRI-3'!EY26 ="","",'TRI-3'!EY26 )</f>
        <v/>
      </c>
      <c r="EZ26" s="51" t="str">
        <f>IF('TRI-3'!EZ26 ="","",'TRI-3'!EZ26 )</f>
        <v/>
      </c>
      <c r="FA26" s="51" t="str">
        <f>IF('TRI-3'!FA26 ="","",'TRI-3'!FA26 )</f>
        <v/>
      </c>
      <c r="FB26" s="51" t="str">
        <f>IF('TRI-3'!FB26 ="","",'TRI-3'!FB26 )</f>
        <v/>
      </c>
      <c r="FC26" s="51" t="str">
        <f>IF('TRI-3'!FC26 ="","",'TRI-3'!FC26 )</f>
        <v/>
      </c>
      <c r="FD26" s="51">
        <f>IF('TRI-3'!FD26 ="","",'TRI-3'!FD26 )</f>
        <v>0</v>
      </c>
      <c r="FE26" s="51" t="str">
        <f>IF('TRI-3'!FE26 ="","",'TRI-3'!FE26 )</f>
        <v/>
      </c>
      <c r="FF26" s="51" t="str">
        <f>IF('TRI-3'!FF26 ="","",'TRI-3'!FF26 )</f>
        <v/>
      </c>
      <c r="FG26" s="51" t="str">
        <f>IF('TRI-3'!FG26 ="","",'TRI-3'!FG26 )</f>
        <v/>
      </c>
      <c r="FH26" s="51" t="str">
        <f>IF('TRI-3'!FH26 ="","",'TRI-3'!FH26 )</f>
        <v/>
      </c>
    </row>
    <row r="27" spans="1:164 16322:16326" ht="21" customHeight="1">
      <c r="B27" s="53">
        <v>10</v>
      </c>
      <c r="C27" s="272" t="str">
        <f>IF(NOTAS!E30&gt;"",NOTAS!E30,"")</f>
        <v>DE LA CRUZ VALLEJO JOEL ALEXANDER</v>
      </c>
      <c r="D27" s="273"/>
      <c r="E27" s="273"/>
      <c r="F27" s="274"/>
      <c r="G27" s="51" t="str">
        <f>IF(OR('TRI-3'!G27 ="",'TRI-3'!G27&lt;0,'TRI-3'!G27  &gt;10),"",IF((ROUND(TRUNC(('TRI-3'!G27  ),2),0))=10,"A+",IF((ROUND(TRUNC(('TRI-3'!G27  ),2),0))=9,"A-",IF((ROUND(TRUNC(('TRI-3'!G27   ),2),0))=8,"B+",IF((ROUND(TRUNC(('TRI-3'!G27 ),2),0))=7,"B-",IF((ROUND(TRUNC(('TRI-3'!G27  ),2),0))=6,"C+",IF((ROUND(TRUNC(('TRI-3'!G27  ),2),0))=5,"C-",IF((ROUND(TRUNC(('TRI-3'!G27  ),2),0))=4,"D+",IF((ROUND(TRUNC(('TRI-3'!G27 ),2),0))=3,"D-",IF((ROUND(TRUNC(('TRI-3'!G27 ),2),0))=2,"E+",IF((ROUND(TRUNC(('TRI-3'!G27  ),2),0))&lt;=1,"E-","")))))))))))</f>
        <v/>
      </c>
      <c r="H27" s="51" t="str">
        <f>IF(OR('TRI-3'!H27 ="",'TRI-3'!H27&lt;0,'TRI-3'!H27  &gt;10),"",IF((ROUND(TRUNC(('TRI-3'!H27  ),2),0))=10,"A+",IF((ROUND(TRUNC(('TRI-3'!H27  ),2),0))=9,"A-",IF((ROUND(TRUNC(('TRI-3'!H27   ),2),0))=8,"B+",IF((ROUND(TRUNC(('TRI-3'!H27 ),2),0))=7,"B-",IF((ROUND(TRUNC(('TRI-3'!H27  ),2),0))=6,"C+",IF((ROUND(TRUNC(('TRI-3'!H27  ),2),0))=5,"C-",IF((ROUND(TRUNC(('TRI-3'!H27  ),2),0))=4,"D+",IF((ROUND(TRUNC(('TRI-3'!H27 ),2),0))=3,"D-",IF((ROUND(TRUNC(('TRI-3'!H27 ),2),0))=2,"E+",IF((ROUND(TRUNC(('TRI-3'!H27  ),2),0))&lt;=1,"E-","")))))))))))</f>
        <v/>
      </c>
      <c r="I27" s="51" t="str">
        <f>IF(OR('TRI-3'!I27 ="",'TRI-3'!I27&lt;0,'TRI-3'!I27  &gt;10),"",IF((ROUND(TRUNC(('TRI-3'!I27  ),2),0))=10,"A+",IF((ROUND(TRUNC(('TRI-3'!I27  ),2),0))=9,"A-",IF((ROUND(TRUNC(('TRI-3'!I27   ),2),0))=8,"B+",IF((ROUND(TRUNC(('TRI-3'!I27 ),2),0))=7,"B-",IF((ROUND(TRUNC(('TRI-3'!I27  ),2),0))=6,"C+",IF((ROUND(TRUNC(('TRI-3'!I27  ),2),0))=5,"C-",IF((ROUND(TRUNC(('TRI-3'!I27  ),2),0))=4,"D+",IF((ROUND(TRUNC(('TRI-3'!I27 ),2),0))=3,"D-",IF((ROUND(TRUNC(('TRI-3'!I27 ),2),0))=2,"E+",IF((ROUND(TRUNC(('TRI-3'!I27  ),2),0))&lt;=1,"E-","")))))))))))</f>
        <v/>
      </c>
      <c r="J27" s="51" t="str">
        <f>IF(OR('TRI-3'!J27 ="",'TRI-3'!J27&lt;0,'TRI-3'!J27  &gt;10),"",IF((ROUND(TRUNC(('TRI-3'!J27  ),2),0))=10,"A+",IF((ROUND(TRUNC(('TRI-3'!J27  ),2),0))=9,"A-",IF((ROUND(TRUNC(('TRI-3'!J27   ),2),0))=8,"B+",IF((ROUND(TRUNC(('TRI-3'!J27 ),2),0))=7,"B-",IF((ROUND(TRUNC(('TRI-3'!J27  ),2),0))=6,"C+",IF((ROUND(TRUNC(('TRI-3'!J27  ),2),0))=5,"C-",IF((ROUND(TRUNC(('TRI-3'!J27  ),2),0))=4,"D+",IF((ROUND(TRUNC(('TRI-3'!J27 ),2),0))=3,"D-",IF((ROUND(TRUNC(('TRI-3'!J27 ),2),0))=2,"E+",IF((ROUND(TRUNC(('TRI-3'!J27  ),2),0))&lt;=1,"E-","")))))))))))</f>
        <v/>
      </c>
      <c r="K27" s="51" t="str">
        <f>IF(OR('TRI-3'!K27 ="",'TRI-3'!K27&lt;0,'TRI-3'!K27  &gt;10),"",IF((ROUND(TRUNC(('TRI-3'!K27  ),2),0))=10,"A+",IF((ROUND(TRUNC(('TRI-3'!K27  ),2),0))=9,"A-",IF((ROUND(TRUNC(('TRI-3'!K27   ),2),0))=8,"B+",IF((ROUND(TRUNC(('TRI-3'!K27 ),2),0))=7,"B-",IF((ROUND(TRUNC(('TRI-3'!K27  ),2),0))=6,"C+",IF((ROUND(TRUNC(('TRI-3'!K27  ),2),0))=5,"C-",IF((ROUND(TRUNC(('TRI-3'!K27  ),2),0))=4,"D+",IF((ROUND(TRUNC(('TRI-3'!K27 ),2),0))=3,"D-",IF((ROUND(TRUNC(('TRI-3'!K27 ),2),0))=2,"E+",IF((ROUND(TRUNC(('TRI-3'!K27  ),2),0))&lt;=1,"E-","")))))))))))</f>
        <v/>
      </c>
      <c r="L27" s="51" t="str">
        <f>IF(OR('TRI-3'!L27 ="",'TRI-3'!L27&lt;0,'TRI-3'!L27  &gt;10),"",IF((ROUND(TRUNC(('TRI-3'!L27  ),2),0))=10,"A+",IF((ROUND(TRUNC(('TRI-3'!L27  ),2),0))=9,"A-",IF((ROUND(TRUNC(('TRI-3'!L27   ),2),0))=8,"B+",IF((ROUND(TRUNC(('TRI-3'!L27 ),2),0))=7,"B-",IF((ROUND(TRUNC(('TRI-3'!L27  ),2),0))=6,"C+",IF((ROUND(TRUNC(('TRI-3'!L27  ),2),0))=5,"C-",IF((ROUND(TRUNC(('TRI-3'!L27  ),2),0))=4,"D+",IF((ROUND(TRUNC(('TRI-3'!L27 ),2),0))=3,"D-",IF((ROUND(TRUNC(('TRI-3'!L27 ),2),0))=2,"E+",IF((ROUND(TRUNC(('TRI-3'!L27  ),2),0))&lt;=1,"E-","")))))))))))</f>
        <v/>
      </c>
      <c r="M27" s="51" t="str">
        <f>IF(OR('TRI-3'!M27 ="",'TRI-3'!M27&lt;0,'TRI-3'!M27  &gt;10),"",IF((ROUND(TRUNC(('TRI-3'!M27  ),2),0))=10,"A+",IF((ROUND(TRUNC(('TRI-3'!M27  ),2),0))=9,"A-",IF((ROUND(TRUNC(('TRI-3'!M27   ),2),0))=8,"B+",IF((ROUND(TRUNC(('TRI-3'!M27 ),2),0))=7,"B-",IF((ROUND(TRUNC(('TRI-3'!M27  ),2),0))=6,"C+",IF((ROUND(TRUNC(('TRI-3'!M27  ),2),0))=5,"C-",IF((ROUND(TRUNC(('TRI-3'!M27  ),2),0))=4,"D+",IF((ROUND(TRUNC(('TRI-3'!M27 ),2),0))=3,"D-",IF((ROUND(TRUNC(('TRI-3'!M27 ),2),0))=2,"E+",IF((ROUND(TRUNC(('TRI-3'!M27  ),2),0))&lt;=1,"E-","")))))))))))</f>
        <v/>
      </c>
      <c r="N27" s="51" t="str">
        <f>IF(OR('TRI-3'!N27 ="",'TRI-3'!N27&lt;0,'TRI-3'!N27  &gt;10),"",IF((ROUND(TRUNC(('TRI-3'!N27  ),2),0))=10,"A+",IF((ROUND(TRUNC(('TRI-3'!N27  ),2),0))=9,"A-",IF((ROUND(TRUNC(('TRI-3'!N27   ),2),0))=8,"B+",IF((ROUND(TRUNC(('TRI-3'!N27 ),2),0))=7,"B-",IF((ROUND(TRUNC(('TRI-3'!N27  ),2),0))=6,"C+",IF((ROUND(TRUNC(('TRI-3'!N27  ),2),0))=5,"C-",IF((ROUND(TRUNC(('TRI-3'!N27  ),2),0))=4,"D+",IF((ROUND(TRUNC(('TRI-3'!N27 ),2),0))=3,"D-",IF((ROUND(TRUNC(('TRI-3'!N27 ),2),0))=2,"E+",IF((ROUND(TRUNC(('TRI-3'!N27  ),2),0))&lt;=1,"E-","")))))))))))</f>
        <v/>
      </c>
      <c r="O27" s="51" t="str">
        <f>IF(OR('TRI-3'!O27 ="",'TRI-3'!O27&lt;0,'TRI-3'!O27  &gt;10),"",IF((ROUND(TRUNC(('TRI-3'!O27  ),2),0))=10,"A+",IF((ROUND(TRUNC(('TRI-3'!O27  ),2),0))=9,"A-",IF((ROUND(TRUNC(('TRI-3'!O27   ),2),0))=8,"B+",IF((ROUND(TRUNC(('TRI-3'!O27 ),2),0))=7,"B-",IF((ROUND(TRUNC(('TRI-3'!O27  ),2),0))=6,"C+",IF((ROUND(TRUNC(('TRI-3'!O27  ),2),0))=5,"C-",IF((ROUND(TRUNC(('TRI-3'!O27  ),2),0))=4,"D+",IF((ROUND(TRUNC(('TRI-3'!O27 ),2),0))=3,"D-",IF((ROUND(TRUNC(('TRI-3'!O27 ),2),0))=2,"E+",IF((ROUND(TRUNC(('TRI-3'!O27  ),2),0))&lt;=1,"E-","")))))))))))</f>
        <v/>
      </c>
      <c r="P27" s="51" t="str">
        <f>IF(OR('TRI-3'!P27 ="",'TRI-3'!P27&lt;0,'TRI-3'!P27  &gt;10),"",IF((ROUND(TRUNC(('TRI-3'!P27  ),2),0))=10,"A+",IF((ROUND(TRUNC(('TRI-3'!P27  ),2),0))=9,"A-",IF((ROUND(TRUNC(('TRI-3'!P27   ),2),0))=8,"B+",IF((ROUND(TRUNC(('TRI-3'!P27 ),2),0))=7,"B-",IF((ROUND(TRUNC(('TRI-3'!P27  ),2),0))=6,"C+",IF((ROUND(TRUNC(('TRI-3'!P27  ),2),0))=5,"C-",IF((ROUND(TRUNC(('TRI-3'!P27  ),2),0))=4,"D+",IF((ROUND(TRUNC(('TRI-3'!P27 ),2),0))=3,"D-",IF((ROUND(TRUNC(('TRI-3'!P27 ),2),0))=2,"E+",IF((ROUND(TRUNC(('TRI-3'!P27  ),2),0))&lt;=1,"E-","")))))))))))</f>
        <v/>
      </c>
      <c r="Q27" s="51" t="str">
        <f>IF(OR('TRI-3'!Q27 ="",'TRI-3'!Q27&lt;0,'TRI-3'!Q27  &gt;10),"",IF((ROUND(TRUNC(('TRI-3'!Q27  ),2),0))=10,"A+",IF((ROUND(TRUNC(('TRI-3'!Q27  ),2),0))=9,"A-",IF((ROUND(TRUNC(('TRI-3'!Q27   ),2),0))=8,"B+",IF((ROUND(TRUNC(('TRI-3'!Q27 ),2),0))=7,"B-",IF((ROUND(TRUNC(('TRI-3'!Q27  ),2),0))=6,"C+",IF((ROUND(TRUNC(('TRI-3'!Q27  ),2),0))=5,"C-",IF((ROUND(TRUNC(('TRI-3'!Q27  ),2),0))=4,"D+",IF((ROUND(TRUNC(('TRI-3'!Q27 ),2),0))=3,"D-",IF((ROUND(TRUNC(('TRI-3'!Q27 ),2),0))=2,"E+",IF((ROUND(TRUNC(('TRI-3'!Q27  ),2),0))&lt;=1,"E-","")))))))))))</f>
        <v/>
      </c>
      <c r="R27" s="51" t="str">
        <f>IF(OR('TRI-3'!R27 ="",'TRI-3'!R27&lt;0,'TRI-3'!R27  &gt;10),"",IF((ROUND(TRUNC(('TRI-3'!R27  ),2),0))=10,"A+",IF((ROUND(TRUNC(('TRI-3'!R27  ),2),0))=9,"A-",IF((ROUND(TRUNC(('TRI-3'!R27   ),2),0))=8,"B+",IF((ROUND(TRUNC(('TRI-3'!R27 ),2),0))=7,"B-",IF((ROUND(TRUNC(('TRI-3'!R27  ),2),0))=6,"C+",IF((ROUND(TRUNC(('TRI-3'!R27  ),2),0))=5,"C-",IF((ROUND(TRUNC(('TRI-3'!R27  ),2),0))=4,"D+",IF((ROUND(TRUNC(('TRI-3'!R27 ),2),0))=3,"D-",IF((ROUND(TRUNC(('TRI-3'!R27 ),2),0))=2,"E+",IF((ROUND(TRUNC(('TRI-3'!R27  ),2),0))&lt;=1,"E-","")))))))))))</f>
        <v/>
      </c>
      <c r="S27" s="51" t="str">
        <f>IF(OR('TRI-3'!S27 ="",'TRI-3'!S27&lt;0,'TRI-3'!S27  &gt;10),"",IF((ROUND(TRUNC(('TRI-3'!S27  ),2),0))=10,"A+",IF((ROUND(TRUNC(('TRI-3'!S27  ),2),0))=9,"A-",IF((ROUND(TRUNC(('TRI-3'!S27   ),2),0))=8,"B+",IF((ROUND(TRUNC(('TRI-3'!S27 ),2),0))=7,"B-",IF((ROUND(TRUNC(('TRI-3'!S27  ),2),0))=6,"C+",IF((ROUND(TRUNC(('TRI-3'!S27  ),2),0))=5,"C-",IF((ROUND(TRUNC(('TRI-3'!S27  ),2),0))=4,"D+",IF((ROUND(TRUNC(('TRI-3'!S27 ),2),0))=3,"D-",IF((ROUND(TRUNC(('TRI-3'!S27 ),2),0))=2,"E+",IF((ROUND(TRUNC(('TRI-3'!S27  ),2),0))&lt;=1,"E-","")))))))))))</f>
        <v/>
      </c>
      <c r="T27" s="51" t="str">
        <f>IF(OR('TRI-3'!T27 ="",'TRI-3'!T27&lt;0,'TRI-3'!T27  &gt;10),"",IF((ROUND(TRUNC(('TRI-3'!T27  ),2),0))=10,"A+",IF((ROUND(TRUNC(('TRI-3'!T27  ),2),0))=9,"A-",IF((ROUND(TRUNC(('TRI-3'!T27   ),2),0))=8,"B+",IF((ROUND(TRUNC(('TRI-3'!T27 ),2),0))=7,"B-",IF((ROUND(TRUNC(('TRI-3'!T27  ),2),0))=6,"C+",IF((ROUND(TRUNC(('TRI-3'!T27  ),2),0))=5,"C-",IF((ROUND(TRUNC(('TRI-3'!T27  ),2),0))=4,"D+",IF((ROUND(TRUNC(('TRI-3'!T27 ),2),0))=3,"D-",IF((ROUND(TRUNC(('TRI-3'!T27 ),2),0))=2,"E+",IF((ROUND(TRUNC(('TRI-3'!T27  ),2),0))&lt;=1,"E-","")))))))))))</f>
        <v/>
      </c>
      <c r="U27" s="51" t="str">
        <f>IF(OR('TRI-3'!U27 ="",'TRI-3'!U27&lt;0,'TRI-3'!U27  &gt;10),"",IF((ROUND(TRUNC(('TRI-3'!U27  ),2),0))=10,"A+",IF((ROUND(TRUNC(('TRI-3'!U27  ),2),0))=9,"A-",IF((ROUND(TRUNC(('TRI-3'!U27   ),2),0))=8,"B+",IF((ROUND(TRUNC(('TRI-3'!U27 ),2),0))=7,"B-",IF((ROUND(TRUNC(('TRI-3'!U27  ),2),0))=6,"C+",IF((ROUND(TRUNC(('TRI-3'!U27  ),2),0))=5,"C-",IF((ROUND(TRUNC(('TRI-3'!U27  ),2),0))=4,"D+",IF((ROUND(TRUNC(('TRI-3'!U27 ),2),0))=3,"D-",IF((ROUND(TRUNC(('TRI-3'!U27 ),2),0))=2,"E+",IF((ROUND(TRUNC(('TRI-3'!U27  ),2),0))&lt;=1,"E-","")))))))))))</f>
        <v/>
      </c>
      <c r="V27" s="51" t="str">
        <f>IF(OR('TRI-3'!V27 ="",'TRI-3'!V27&lt;0,'TRI-3'!V27  &gt;10),"",IF((ROUND(TRUNC(('TRI-3'!V27  ),2),0))=10,"A+",IF((ROUND(TRUNC(('TRI-3'!V27  ),2),0))=9,"A-",IF((ROUND(TRUNC(('TRI-3'!V27   ),2),0))=8,"B+",IF((ROUND(TRUNC(('TRI-3'!V27 ),2),0))=7,"B-",IF((ROUND(TRUNC(('TRI-3'!V27  ),2),0))=6,"C+",IF((ROUND(TRUNC(('TRI-3'!V27  ),2),0))=5,"C-",IF((ROUND(TRUNC(('TRI-3'!V27  ),2),0))=4,"D+",IF((ROUND(TRUNC(('TRI-3'!V27 ),2),0))=3,"D-",IF((ROUND(TRUNC(('TRI-3'!V27 ),2),0))=2,"E+",IF((ROUND(TRUNC(('TRI-3'!V27  ),2),0))&lt;=1,"E-","")))))))))))</f>
        <v/>
      </c>
      <c r="W27" s="51" t="str">
        <f>IF(OR('TRI-3'!W27 ="",'TRI-3'!W27&lt;0,'TRI-3'!W27  &gt;10),"",IF((ROUND(TRUNC(('TRI-3'!W27  ),2),0))=10,"A+",IF((ROUND(TRUNC(('TRI-3'!W27  ),2),0))=9,"A-",IF((ROUND(TRUNC(('TRI-3'!W27   ),2),0))=8,"B+",IF((ROUND(TRUNC(('TRI-3'!W27 ),2),0))=7,"B-",IF((ROUND(TRUNC(('TRI-3'!W27  ),2),0))=6,"C+",IF((ROUND(TRUNC(('TRI-3'!W27  ),2),0))=5,"C-",IF((ROUND(TRUNC(('TRI-3'!W27  ),2),0))=4,"D+",IF((ROUND(TRUNC(('TRI-3'!W27 ),2),0))=3,"D-",IF((ROUND(TRUNC(('TRI-3'!W27 ),2),0))=2,"E+",IF((ROUND(TRUNC(('TRI-3'!W27  ),2),0))&lt;=1,"E-","")))))))))))</f>
        <v/>
      </c>
      <c r="X27" s="51" t="str">
        <f>IF(OR('TRI-3'!X27 ="",'TRI-3'!X27&lt;0,'TRI-3'!X27  &gt;10),"",IF((ROUND(TRUNC(('TRI-3'!X27  ),2),0))=10,"A+",IF((ROUND(TRUNC(('TRI-3'!X27  ),2),0))=9,"A-",IF((ROUND(TRUNC(('TRI-3'!X27   ),2),0))=8,"B+",IF((ROUND(TRUNC(('TRI-3'!X27 ),2),0))=7,"B-",IF((ROUND(TRUNC(('TRI-3'!X27  ),2),0))=6,"C+",IF((ROUND(TRUNC(('TRI-3'!X27  ),2),0))=5,"C-",IF((ROUND(TRUNC(('TRI-3'!X27  ),2),0))=4,"D+",IF((ROUND(TRUNC(('TRI-3'!X27 ),2),0))=3,"D-",IF((ROUND(TRUNC(('TRI-3'!X27 ),2),0))=2,"E+",IF((ROUND(TRUNC(('TRI-3'!X27  ),2),0))&lt;=1,"E-","")))))))))))</f>
        <v/>
      </c>
      <c r="Y27" s="51" t="str">
        <f>IF(OR('TRI-3'!Y27 ="",'TRI-3'!Y27&lt;0,'TRI-3'!Y27  &gt;10),"",IF((ROUND(TRUNC(('TRI-3'!Y27  ),2),0))=10,"A+",IF((ROUND(TRUNC(('TRI-3'!Y27  ),2),0))=9,"A-",IF((ROUND(TRUNC(('TRI-3'!Y27   ),2),0))=8,"B+",IF((ROUND(TRUNC(('TRI-3'!Y27 ),2),0))=7,"B-",IF((ROUND(TRUNC(('TRI-3'!Y27  ),2),0))=6,"C+",IF((ROUND(TRUNC(('TRI-3'!Y27  ),2),0))=5,"C-",IF((ROUND(TRUNC(('TRI-3'!Y27  ),2),0))=4,"D+",IF((ROUND(TRUNC(('TRI-3'!Y27 ),2),0))=3,"D-",IF((ROUND(TRUNC(('TRI-3'!Y27 ),2),0))=2,"E+",IF((ROUND(TRUNC(('TRI-3'!Y27  ),2),0))&lt;=1,"E-","")))))))))))</f>
        <v/>
      </c>
      <c r="Z27" s="51" t="str">
        <f>IF(OR('TRI-3'!Z27 ="",'TRI-3'!Z27&lt;0,'TRI-3'!Z27  &gt;10),"",IF((ROUND(TRUNC(('TRI-3'!Z27  ),2),0))=10,"A+",IF((ROUND(TRUNC(('TRI-3'!Z27  ),2),0))=9,"A-",IF((ROUND(TRUNC(('TRI-3'!Z27   ),2),0))=8,"B+",IF((ROUND(TRUNC(('TRI-3'!Z27 ),2),0))=7,"B-",IF((ROUND(TRUNC(('TRI-3'!Z27  ),2),0))=6,"C+",IF((ROUND(TRUNC(('TRI-3'!Z27  ),2),0))=5,"C-",IF((ROUND(TRUNC(('TRI-3'!Z27  ),2),0))=4,"D+",IF((ROUND(TRUNC(('TRI-3'!Z27 ),2),0))=3,"D-",IF((ROUND(TRUNC(('TRI-3'!Z27 ),2),0))=2,"E+",IF((ROUND(TRUNC(('TRI-3'!Z27  ),2),0))&lt;=1,"E-","")))))))))))</f>
        <v/>
      </c>
      <c r="AA27" s="51" t="str">
        <f>IF(OR('TRI-3'!AA27 ="",'TRI-3'!AA27&lt;0,'TRI-3'!AA27  &gt;10),"",IF((ROUND(TRUNC(('TRI-3'!AA27  ),2),0))=10,"A+",IF((ROUND(TRUNC(('TRI-3'!AA27  ),2),0))=9,"A-",IF((ROUND(TRUNC(('TRI-3'!AA27   ),2),0))=8,"B+",IF((ROUND(TRUNC(('TRI-3'!AA27 ),2),0))=7,"B-",IF((ROUND(TRUNC(('TRI-3'!AA27  ),2),0))=6,"C+",IF((ROUND(TRUNC(('TRI-3'!AA27  ),2),0))=5,"C-",IF((ROUND(TRUNC(('TRI-3'!AA27  ),2),0))=4,"D+",IF((ROUND(TRUNC(('TRI-3'!AA27 ),2),0))=3,"D-",IF((ROUND(TRUNC(('TRI-3'!AA27 ),2),0))=2,"E+",IF((ROUND(TRUNC(('TRI-3'!AA27  ),2),0))&lt;=1,"E-","")))))))))))</f>
        <v/>
      </c>
      <c r="AB27" s="51" t="str">
        <f>IF(OR('TRI-3'!AB27 ="",'TRI-3'!AB27&lt;0,'TRI-3'!AB27  &gt;10),"",IF((ROUND(TRUNC(('TRI-3'!AB27  ),2),0))=10,"A+",IF((ROUND(TRUNC(('TRI-3'!AB27  ),2),0))=9,"A-",IF((ROUND(TRUNC(('TRI-3'!AB27   ),2),0))=8,"B+",IF((ROUND(TRUNC(('TRI-3'!AB27 ),2),0))=7,"B-",IF((ROUND(TRUNC(('TRI-3'!AB27  ),2),0))=6,"C+",IF((ROUND(TRUNC(('TRI-3'!AB27  ),2),0))=5,"C-",IF((ROUND(TRUNC(('TRI-3'!AB27  ),2),0))=4,"D+",IF((ROUND(TRUNC(('TRI-3'!AB27 ),2),0))=3,"D-",IF((ROUND(TRUNC(('TRI-3'!AB27 ),2),0))=2,"E+",IF((ROUND(TRUNC(('TRI-3'!AB27  ),2),0))&lt;=1,"E-","")))))))))))</f>
        <v/>
      </c>
      <c r="AC27" s="51" t="str">
        <f>IF(OR('TRI-3'!AC27 ="",'TRI-3'!AC27&lt;0,'TRI-3'!AC27  &gt;10),"",IF((ROUND(TRUNC(('TRI-3'!AC27  ),2),0))=10,"A+",IF((ROUND(TRUNC(('TRI-3'!AC27  ),2),0))=9,"A-",IF((ROUND(TRUNC(('TRI-3'!AC27   ),2),0))=8,"B+",IF((ROUND(TRUNC(('TRI-3'!AC27 ),2),0))=7,"B-",IF((ROUND(TRUNC(('TRI-3'!AC27  ),2),0))=6,"C+",IF((ROUND(TRUNC(('TRI-3'!AC27  ),2),0))=5,"C-",IF((ROUND(TRUNC(('TRI-3'!AC27  ),2),0))=4,"D+",IF((ROUND(TRUNC(('TRI-3'!AC27 ),2),0))=3,"D-",IF((ROUND(TRUNC(('TRI-3'!AC27 ),2),0))=2,"E+",IF((ROUND(TRUNC(('TRI-3'!AC27  ),2),0))&lt;=1,"E-","")))))))))))</f>
        <v/>
      </c>
      <c r="AD27" s="51" t="str">
        <f>IF(OR('TRI-3'!AD27 ="",'TRI-3'!AD27&lt;0,'TRI-3'!AD27  &gt;10),"",IF((ROUND(TRUNC(('TRI-3'!AD27  ),2),0))=10,"A+",IF((ROUND(TRUNC(('TRI-3'!AD27  ),2),0))=9,"A-",IF((ROUND(TRUNC(('TRI-3'!AD27   ),2),0))=8,"B+",IF((ROUND(TRUNC(('TRI-3'!AD27 ),2),0))=7,"B-",IF((ROUND(TRUNC(('TRI-3'!AD27  ),2),0))=6,"C+",IF((ROUND(TRUNC(('TRI-3'!AD27  ),2),0))=5,"C-",IF((ROUND(TRUNC(('TRI-3'!AD27  ),2),0))=4,"D+",IF((ROUND(TRUNC(('TRI-3'!AD27 ),2),0))=3,"D-",IF((ROUND(TRUNC(('TRI-3'!AD27 ),2),0))=2,"E+",IF((ROUND(TRUNC(('TRI-3'!AD27  ),2),0))&lt;=1,"E-","")))))))))))</f>
        <v/>
      </c>
      <c r="AE27" s="51" t="str">
        <f>IF(OR('TRI-3'!AE27 ="",'TRI-3'!AE27&lt;0,'TRI-3'!AE27  &gt;10),"",IF((ROUND(TRUNC(('TRI-3'!AE27  ),2),0))=10,"A+",IF((ROUND(TRUNC(('TRI-3'!AE27  ),2),0))=9,"A-",IF((ROUND(TRUNC(('TRI-3'!AE27   ),2),0))=8,"B+",IF((ROUND(TRUNC(('TRI-3'!AE27 ),2),0))=7,"B-",IF((ROUND(TRUNC(('TRI-3'!AE27  ),2),0))=6,"C+",IF((ROUND(TRUNC(('TRI-3'!AE27  ),2),0))=5,"C-",IF((ROUND(TRUNC(('TRI-3'!AE27  ),2),0))=4,"D+",IF((ROUND(TRUNC(('TRI-3'!AE27 ),2),0))=3,"D-",IF((ROUND(TRUNC(('TRI-3'!AE27 ),2),0))=2,"E+",IF((ROUND(TRUNC(('TRI-3'!AE27  ),2),0))&lt;=1,"E-","")))))))))))</f>
        <v/>
      </c>
      <c r="AF27" s="51" t="str">
        <f>IF(OR('TRI-3'!AF27 ="",'TRI-3'!AF27&lt;0,'TRI-3'!AF27  &gt;10),"",IF((ROUND(TRUNC(('TRI-3'!AF27  ),2),0))=10,"A+",IF((ROUND(TRUNC(('TRI-3'!AF27  ),2),0))=9,"A-",IF((ROUND(TRUNC(('TRI-3'!AF27   ),2),0))=8,"B+",IF((ROUND(TRUNC(('TRI-3'!AF27 ),2),0))=7,"B-",IF((ROUND(TRUNC(('TRI-3'!AF27  ),2),0))=6,"C+",IF((ROUND(TRUNC(('TRI-3'!AF27  ),2),0))=5,"C-",IF((ROUND(TRUNC(('TRI-3'!AF27  ),2),0))=4,"D+",IF((ROUND(TRUNC(('TRI-3'!AF27 ),2),0))=3,"D-",IF((ROUND(TRUNC(('TRI-3'!AF27 ),2),0))=2,"E+",IF((ROUND(TRUNC(('TRI-3'!AF27  ),2),0))&lt;=1,"E-","")))))))))))</f>
        <v/>
      </c>
      <c r="AG27" s="51" t="str">
        <f>IF(OR('TRI-3'!AG27 ="",'TRI-3'!AG27&lt;0,'TRI-3'!AG27  &gt;10),"",IF((ROUND(TRUNC(('TRI-3'!AG27  ),2),0))=10,"A+",IF((ROUND(TRUNC(('TRI-3'!AG27  ),2),0))=9,"A-",IF((ROUND(TRUNC(('TRI-3'!AG27   ),2),0))=8,"B+",IF((ROUND(TRUNC(('TRI-3'!AG27 ),2),0))=7,"B-",IF((ROUND(TRUNC(('TRI-3'!AG27  ),2),0))=6,"C+",IF((ROUND(TRUNC(('TRI-3'!AG27  ),2),0))=5,"C-",IF((ROUND(TRUNC(('TRI-3'!AG27  ),2),0))=4,"D+",IF((ROUND(TRUNC(('TRI-3'!AG27 ),2),0))=3,"D-",IF((ROUND(TRUNC(('TRI-3'!AG27 ),2),0))=2,"E+",IF((ROUND(TRUNC(('TRI-3'!AG27  ),2),0))&lt;=1,"E-","")))))))))))</f>
        <v/>
      </c>
      <c r="AH27" s="51" t="str">
        <f>IF(OR('TRI-3'!AH27 ="",'TRI-3'!AH27&lt;0,'TRI-3'!AH27  &gt;10),"",IF((ROUND(TRUNC(('TRI-3'!AH27  ),2),0))=10,"A+",IF((ROUND(TRUNC(('TRI-3'!AH27  ),2),0))=9,"A-",IF((ROUND(TRUNC(('TRI-3'!AH27   ),2),0))=8,"B+",IF((ROUND(TRUNC(('TRI-3'!AH27 ),2),0))=7,"B-",IF((ROUND(TRUNC(('TRI-3'!AH27  ),2),0))=6,"C+",IF((ROUND(TRUNC(('TRI-3'!AH27  ),2),0))=5,"C-",IF((ROUND(TRUNC(('TRI-3'!AH27  ),2),0))=4,"D+",IF((ROUND(TRUNC(('TRI-3'!AH27 ),2),0))=3,"D-",IF((ROUND(TRUNC(('TRI-3'!AH27 ),2),0))=2,"E+",IF((ROUND(TRUNC(('TRI-3'!AH27  ),2),0))&lt;=1,"E-","")))))))))))</f>
        <v/>
      </c>
      <c r="AI27" s="51" t="str">
        <f>IF(OR('TRI-3'!AI27 ="",'TRI-3'!AI27&lt;0,'TRI-3'!AI27  &gt;10),"",IF((ROUND(TRUNC(('TRI-3'!AI27  ),2),0))=10,"A+",IF((ROUND(TRUNC(('TRI-3'!AI27  ),2),0))=9,"A-",IF((ROUND(TRUNC(('TRI-3'!AI27   ),2),0))=8,"B+",IF((ROUND(TRUNC(('TRI-3'!AI27 ),2),0))=7,"B-",IF((ROUND(TRUNC(('TRI-3'!AI27  ),2),0))=6,"C+",IF((ROUND(TRUNC(('TRI-3'!AI27  ),2),0))=5,"C-",IF((ROUND(TRUNC(('TRI-3'!AI27  ),2),0))=4,"D+",IF((ROUND(TRUNC(('TRI-3'!AI27 ),2),0))=3,"D-",IF((ROUND(TRUNC(('TRI-3'!AI27 ),2),0))=2,"E+",IF((ROUND(TRUNC(('TRI-3'!AI27  ),2),0))&lt;=1,"E-","")))))))))))</f>
        <v/>
      </c>
      <c r="AJ27" s="51" t="str">
        <f>IF(OR('TRI-3'!AJ27 ="",'TRI-3'!AJ27&lt;0,'TRI-3'!AJ27  &gt;10),"",IF((ROUND(TRUNC(('TRI-3'!AJ27  ),2),0))=10,"A+",IF((ROUND(TRUNC(('TRI-3'!AJ27  ),2),0))=9,"A-",IF((ROUND(TRUNC(('TRI-3'!AJ27   ),2),0))=8,"B+",IF((ROUND(TRUNC(('TRI-3'!AJ27 ),2),0))=7,"B-",IF((ROUND(TRUNC(('TRI-3'!AJ27  ),2),0))=6,"C+",IF((ROUND(TRUNC(('TRI-3'!AJ27  ),2),0))=5,"C-",IF((ROUND(TRUNC(('TRI-3'!AJ27  ),2),0))=4,"D+",IF((ROUND(TRUNC(('TRI-3'!AJ27 ),2),0))=3,"D-",IF((ROUND(TRUNC(('TRI-3'!AJ27 ),2),0))=2,"E+",IF((ROUND(TRUNC(('TRI-3'!AJ27  ),2),0))&lt;=1,"E-","")))))))))))</f>
        <v/>
      </c>
      <c r="AK27" s="51" t="str">
        <f>IF(OR('TRI-3'!AK27 ="",'TRI-3'!AK27&lt;0,'TRI-3'!AK27  &gt;10),"",IF((ROUND(TRUNC(('TRI-3'!AK27  ),2),0))=10,"A+",IF((ROUND(TRUNC(('TRI-3'!AK27  ),2),0))=9,"A-",IF((ROUND(TRUNC(('TRI-3'!AK27   ),2),0))=8,"B+",IF((ROUND(TRUNC(('TRI-3'!AK27 ),2),0))=7,"B-",IF((ROUND(TRUNC(('TRI-3'!AK27  ),2),0))=6,"C+",IF((ROUND(TRUNC(('TRI-3'!AK27  ),2),0))=5,"C-",IF((ROUND(TRUNC(('TRI-3'!AK27  ),2),0))=4,"D+",IF((ROUND(TRUNC(('TRI-3'!AK27 ),2),0))=3,"D-",IF((ROUND(TRUNC(('TRI-3'!AK27 ),2),0))=2,"E+",IF((ROUND(TRUNC(('TRI-3'!AK27  ),2),0))&lt;=1,"E-","")))))))))))</f>
        <v/>
      </c>
      <c r="AL27" s="51" t="str">
        <f>IF(OR('TRI-3'!AL27 ="",'TRI-3'!AL27&lt;0,'TRI-3'!AL27  &gt;10),"",IF((ROUND(TRUNC(('TRI-3'!AL27  ),2),0))=10,"A+",IF((ROUND(TRUNC(('TRI-3'!AL27  ),2),0))=9,"A-",IF((ROUND(TRUNC(('TRI-3'!AL27   ),2),0))=8,"B+",IF((ROUND(TRUNC(('TRI-3'!AL27 ),2),0))=7,"B-",IF((ROUND(TRUNC(('TRI-3'!AL27  ),2),0))=6,"C+",IF((ROUND(TRUNC(('TRI-3'!AL27  ),2),0))=5,"C-",IF((ROUND(TRUNC(('TRI-3'!AL27  ),2),0))=4,"D+",IF((ROUND(TRUNC(('TRI-3'!AL27 ),2),0))=3,"D-",IF((ROUND(TRUNC(('TRI-3'!AL27 ),2),0))=2,"E+",IF((ROUND(TRUNC(('TRI-3'!AL27  ),2),0))&lt;=1,"E-","")))))))))))</f>
        <v/>
      </c>
      <c r="AM27" s="51" t="str">
        <f>IF(OR('TRI-3'!AM27 ="",'TRI-3'!AM27&lt;0,'TRI-3'!AM27  &gt;10),"",IF((ROUND(TRUNC(('TRI-3'!AM27  ),2),0))=10,"A+",IF((ROUND(TRUNC(('TRI-3'!AM27  ),2),0))=9,"A-",IF((ROUND(TRUNC(('TRI-3'!AM27   ),2),0))=8,"B+",IF((ROUND(TRUNC(('TRI-3'!AM27 ),2),0))=7,"B-",IF((ROUND(TRUNC(('TRI-3'!AM27  ),2),0))=6,"C+",IF((ROUND(TRUNC(('TRI-3'!AM27  ),2),0))=5,"C-",IF((ROUND(TRUNC(('TRI-3'!AM27  ),2),0))=4,"D+",IF((ROUND(TRUNC(('TRI-3'!AM27 ),2),0))=3,"D-",IF((ROUND(TRUNC(('TRI-3'!AM27 ),2),0))=2,"E+",IF((ROUND(TRUNC(('TRI-3'!AM27  ),2),0))&lt;=1,"E-","")))))))))))</f>
        <v/>
      </c>
      <c r="AN27" s="51" t="str">
        <f>IF(OR('TRI-3'!AN27 ="",'TRI-3'!AN27&lt;0,'TRI-3'!AN27  &gt;10),"",IF((ROUND(TRUNC(('TRI-3'!AN27  ),2),0))=10,"A+",IF((ROUND(TRUNC(('TRI-3'!AN27  ),2),0))=9,"A-",IF((ROUND(TRUNC(('TRI-3'!AN27   ),2),0))=8,"B+",IF((ROUND(TRUNC(('TRI-3'!AN27 ),2),0))=7,"B-",IF((ROUND(TRUNC(('TRI-3'!AN27  ),2),0))=6,"C+",IF((ROUND(TRUNC(('TRI-3'!AN27  ),2),0))=5,"C-",IF((ROUND(TRUNC(('TRI-3'!AN27  ),2),0))=4,"D+",IF((ROUND(TRUNC(('TRI-3'!AN27 ),2),0))=3,"D-",IF((ROUND(TRUNC(('TRI-3'!AN27 ),2),0))=2,"E+",IF((ROUND(TRUNC(('TRI-3'!AN27  ),2),0))&lt;=1,"E-","")))))))))))</f>
        <v/>
      </c>
      <c r="AO27" s="51" t="str">
        <f>IF(OR('TRI-3'!AO27 ="",'TRI-3'!AO27&lt;0,'TRI-3'!AO27  &gt;10),"",IF((ROUND(TRUNC(('TRI-3'!AO27  ),2),0))=10,"A+",IF((ROUND(TRUNC(('TRI-3'!AO27  ),2),0))=9,"A-",IF((ROUND(TRUNC(('TRI-3'!AO27   ),2),0))=8,"B+",IF((ROUND(TRUNC(('TRI-3'!AO27 ),2),0))=7,"B-",IF((ROUND(TRUNC(('TRI-3'!AO27  ),2),0))=6,"C+",IF((ROUND(TRUNC(('TRI-3'!AO27  ),2),0))=5,"C-",IF((ROUND(TRUNC(('TRI-3'!AO27  ),2),0))=4,"D+",IF((ROUND(TRUNC(('TRI-3'!AO27 ),2),0))=3,"D-",IF((ROUND(TRUNC(('TRI-3'!AO27 ),2),0))=2,"E+",IF((ROUND(TRUNC(('TRI-3'!AO27  ),2),0))&lt;=1,"E-","")))))))))))</f>
        <v/>
      </c>
      <c r="AP27" s="51" t="str">
        <f>IF(OR('TRI-3'!AP27 ="",'TRI-3'!AP27&lt;0,'TRI-3'!AP27  &gt;10),"",IF((ROUND(TRUNC(('TRI-3'!AP27  ),2),0))=10,"A+",IF((ROUND(TRUNC(('TRI-3'!AP27  ),2),0))=9,"A-",IF((ROUND(TRUNC(('TRI-3'!AP27   ),2),0))=8,"B+",IF((ROUND(TRUNC(('TRI-3'!AP27 ),2),0))=7,"B-",IF((ROUND(TRUNC(('TRI-3'!AP27  ),2),0))=6,"C+",IF((ROUND(TRUNC(('TRI-3'!AP27  ),2),0))=5,"C-",IF((ROUND(TRUNC(('TRI-3'!AP27  ),2),0))=4,"D+",IF((ROUND(TRUNC(('TRI-3'!AP27 ),2),0))=3,"D-",IF((ROUND(TRUNC(('TRI-3'!AP27 ),2),0))=2,"E+",IF((ROUND(TRUNC(('TRI-3'!AP27  ),2),0))&lt;=1,"E-","")))))))))))</f>
        <v/>
      </c>
      <c r="AQ27" s="51" t="str">
        <f>IF(OR('TRI-3'!AQ27 ="",'TRI-3'!AQ27&lt;0,'TRI-3'!AQ27  &gt;10),"",IF((ROUND(TRUNC(('TRI-3'!AQ27  ),2),0))=10,"A+",IF((ROUND(TRUNC(('TRI-3'!AQ27  ),2),0))=9,"A-",IF((ROUND(TRUNC(('TRI-3'!AQ27   ),2),0))=8,"B+",IF((ROUND(TRUNC(('TRI-3'!AQ27 ),2),0))=7,"B-",IF((ROUND(TRUNC(('TRI-3'!AQ27  ),2),0))=6,"C+",IF((ROUND(TRUNC(('TRI-3'!AQ27  ),2),0))=5,"C-",IF((ROUND(TRUNC(('TRI-3'!AQ27  ),2),0))=4,"D+",IF((ROUND(TRUNC(('TRI-3'!AQ27 ),2),0))=3,"D-",IF((ROUND(TRUNC(('TRI-3'!AQ27 ),2),0))=2,"E+",IF((ROUND(TRUNC(('TRI-3'!AQ27  ),2),0))&lt;=1,"E-","")))))))))))</f>
        <v/>
      </c>
      <c r="AR27" s="51" t="str">
        <f>IF(OR('TRI-3'!AR27 ="",'TRI-3'!AR27&lt;0,'TRI-3'!AR27  &gt;10),"",IF((ROUND(TRUNC(('TRI-3'!AR27  ),2),0))=10,"A+",IF((ROUND(TRUNC(('TRI-3'!AR27  ),2),0))=9,"A-",IF((ROUND(TRUNC(('TRI-3'!AR27   ),2),0))=8,"B+",IF((ROUND(TRUNC(('TRI-3'!AR27 ),2),0))=7,"B-",IF((ROUND(TRUNC(('TRI-3'!AR27  ),2),0))=6,"C+",IF((ROUND(TRUNC(('TRI-3'!AR27  ),2),0))=5,"C-",IF((ROUND(TRUNC(('TRI-3'!AR27  ),2),0))=4,"D+",IF((ROUND(TRUNC(('TRI-3'!AR27 ),2),0))=3,"D-",IF((ROUND(TRUNC(('TRI-3'!AR27 ),2),0))=2,"E+",IF((ROUND(TRUNC(('TRI-3'!AR27  ),2),0))&lt;=1,"E-","")))))))))))</f>
        <v/>
      </c>
      <c r="AS27" s="51" t="str">
        <f>IF(OR('TRI-3'!AS27 ="",'TRI-3'!AS27&lt;0,'TRI-3'!AS27  &gt;10),"",IF((ROUND(TRUNC(('TRI-3'!AS27  ),2),0))=10,"A+",IF((ROUND(TRUNC(('TRI-3'!AS27  ),2),0))=9,"A-",IF((ROUND(TRUNC(('TRI-3'!AS27   ),2),0))=8,"B+",IF((ROUND(TRUNC(('TRI-3'!AS27 ),2),0))=7,"B-",IF((ROUND(TRUNC(('TRI-3'!AS27  ),2),0))=6,"C+",IF((ROUND(TRUNC(('TRI-3'!AS27  ),2),0))=5,"C-",IF((ROUND(TRUNC(('TRI-3'!AS27  ),2),0))=4,"D+",IF((ROUND(TRUNC(('TRI-3'!AS27 ),2),0))=3,"D-",IF((ROUND(TRUNC(('TRI-3'!AS27 ),2),0))=2,"E+",IF((ROUND(TRUNC(('TRI-3'!AS27  ),2),0))&lt;=1,"E-","")))))))))))</f>
        <v/>
      </c>
      <c r="AT27" s="51" t="str">
        <f>IF(OR('TRI-3'!AT27 ="",'TRI-3'!AT27&lt;0,'TRI-3'!AT27  &gt;10),"",IF((ROUND(TRUNC(('TRI-3'!AT27  ),2),0))=10,"A+",IF((ROUND(TRUNC(('TRI-3'!AT27  ),2),0))=9,"A-",IF((ROUND(TRUNC(('TRI-3'!AT27   ),2),0))=8,"B+",IF((ROUND(TRUNC(('TRI-3'!AT27 ),2),0))=7,"B-",IF((ROUND(TRUNC(('TRI-3'!AT27  ),2),0))=6,"C+",IF((ROUND(TRUNC(('TRI-3'!AT27  ),2),0))=5,"C-",IF((ROUND(TRUNC(('TRI-3'!AT27  ),2),0))=4,"D+",IF((ROUND(TRUNC(('TRI-3'!AT27 ),2),0))=3,"D-",IF((ROUND(TRUNC(('TRI-3'!AT27 ),2),0))=2,"E+",IF((ROUND(TRUNC(('TRI-3'!AT27  ),2),0))&lt;=1,"E-","")))))))))))</f>
        <v/>
      </c>
      <c r="AU27" s="51" t="str">
        <f>IF(OR('TRI-3'!AU27 ="",'TRI-3'!AU27&lt;0,'TRI-3'!AU27  &gt;10),"",IF((ROUND(TRUNC(('TRI-3'!AU27  ),2),0))=10,"A+",IF((ROUND(TRUNC(('TRI-3'!AU27  ),2),0))=9,"A-",IF((ROUND(TRUNC(('TRI-3'!AU27   ),2),0))=8,"B+",IF((ROUND(TRUNC(('TRI-3'!AU27 ),2),0))=7,"B-",IF((ROUND(TRUNC(('TRI-3'!AU27  ),2),0))=6,"C+",IF((ROUND(TRUNC(('TRI-3'!AU27  ),2),0))=5,"C-",IF((ROUND(TRUNC(('TRI-3'!AU27  ),2),0))=4,"D+",IF((ROUND(TRUNC(('TRI-3'!AU27 ),2),0))=3,"D-",IF((ROUND(TRUNC(('TRI-3'!AU27 ),2),0))=2,"E+",IF((ROUND(TRUNC(('TRI-3'!AU27  ),2),0))&lt;=1,"E-","")))))))))))</f>
        <v/>
      </c>
      <c r="AV27" s="51" t="str">
        <f>IF(OR('TRI-3'!AV27 ="",'TRI-3'!AV27&lt;0,'TRI-3'!AV27  &gt;10),"",IF((ROUND(TRUNC(('TRI-3'!AV27  ),2),0))=10,"A+",IF((ROUND(TRUNC(('TRI-3'!AV27  ),2),0))=9,"A-",IF((ROUND(TRUNC(('TRI-3'!AV27   ),2),0))=8,"B+",IF((ROUND(TRUNC(('TRI-3'!AV27 ),2),0))=7,"B-",IF((ROUND(TRUNC(('TRI-3'!AV27  ),2),0))=6,"C+",IF((ROUND(TRUNC(('TRI-3'!AV27  ),2),0))=5,"C-",IF((ROUND(TRUNC(('TRI-3'!AV27  ),2),0))=4,"D+",IF((ROUND(TRUNC(('TRI-3'!AV27 ),2),0))=3,"D-",IF((ROUND(TRUNC(('TRI-3'!AV27 ),2),0))=2,"E+",IF((ROUND(TRUNC(('TRI-3'!AV27  ),2),0))&lt;=1,"E-","")))))))))))</f>
        <v/>
      </c>
      <c r="AW27" s="51" t="str">
        <f>IF(OR('TRI-3'!AW27 ="",'TRI-3'!AW27&lt;0,'TRI-3'!AW27  &gt;10),"",IF((ROUND(TRUNC(('TRI-3'!AW27  ),2),0))=10,"A+",IF((ROUND(TRUNC(('TRI-3'!AW27  ),2),0))=9,"A-",IF((ROUND(TRUNC(('TRI-3'!AW27   ),2),0))=8,"B+",IF((ROUND(TRUNC(('TRI-3'!AW27 ),2),0))=7,"B-",IF((ROUND(TRUNC(('TRI-3'!AW27  ),2),0))=6,"C+",IF((ROUND(TRUNC(('TRI-3'!AW27  ),2),0))=5,"C-",IF((ROUND(TRUNC(('TRI-3'!AW27  ),2),0))=4,"D+",IF((ROUND(TRUNC(('TRI-3'!AW27 ),2),0))=3,"D-",IF((ROUND(TRUNC(('TRI-3'!AW27 ),2),0))=2,"E+",IF((ROUND(TRUNC(('TRI-3'!AW27  ),2),0))&lt;=1,"E-","")))))))))))</f>
        <v/>
      </c>
      <c r="AX27" s="51" t="str">
        <f>IF(OR('TRI-3'!AX27 ="",'TRI-3'!AX27&lt;0,'TRI-3'!AX27  &gt;10),"",IF((ROUND(TRUNC(('TRI-3'!AX27  ),2),0))=10,"A+",IF((ROUND(TRUNC(('TRI-3'!AX27  ),2),0))=9,"A-",IF((ROUND(TRUNC(('TRI-3'!AX27   ),2),0))=8,"B+",IF((ROUND(TRUNC(('TRI-3'!AX27 ),2),0))=7,"B-",IF((ROUND(TRUNC(('TRI-3'!AX27  ),2),0))=6,"C+",IF((ROUND(TRUNC(('TRI-3'!AX27  ),2),0))=5,"C-",IF((ROUND(TRUNC(('TRI-3'!AX27  ),2),0))=4,"D+",IF((ROUND(TRUNC(('TRI-3'!AX27 ),2),0))=3,"D-",IF((ROUND(TRUNC(('TRI-3'!AX27 ),2),0))=2,"E+",IF((ROUND(TRUNC(('TRI-3'!AX27  ),2),0))&lt;=1,"E-","")))))))))))</f>
        <v/>
      </c>
      <c r="AY27" s="51" t="str">
        <f>IF(OR('TRI-3'!AY27 ="",'TRI-3'!AY27&lt;0,'TRI-3'!AY27  &gt;10),"",IF((ROUND(TRUNC(('TRI-3'!AY27  ),2),0))=10,"A+",IF((ROUND(TRUNC(('TRI-3'!AY27  ),2),0))=9,"A-",IF((ROUND(TRUNC(('TRI-3'!AY27   ),2),0))=8,"B+",IF((ROUND(TRUNC(('TRI-3'!AY27 ),2),0))=7,"B-",IF((ROUND(TRUNC(('TRI-3'!AY27  ),2),0))=6,"C+",IF((ROUND(TRUNC(('TRI-3'!AY27  ),2),0))=5,"C-",IF((ROUND(TRUNC(('TRI-3'!AY27  ),2),0))=4,"D+",IF((ROUND(TRUNC(('TRI-3'!AY27 ),2),0))=3,"D-",IF((ROUND(TRUNC(('TRI-3'!AY27 ),2),0))=2,"E+",IF((ROUND(TRUNC(('TRI-3'!AY27  ),2),0))&lt;=1,"E-","")))))))))))</f>
        <v/>
      </c>
      <c r="AZ27" s="51" t="str">
        <f>IF(OR('TRI-3'!AZ27 ="",'TRI-3'!AZ27&lt;0,'TRI-3'!AZ27  &gt;10),"",IF((ROUND(TRUNC(('TRI-3'!AZ27  ),2),0))=10,"A+",IF((ROUND(TRUNC(('TRI-3'!AZ27  ),2),0))=9,"A-",IF((ROUND(TRUNC(('TRI-3'!AZ27   ),2),0))=8,"B+",IF((ROUND(TRUNC(('TRI-3'!AZ27 ),2),0))=7,"B-",IF((ROUND(TRUNC(('TRI-3'!AZ27  ),2),0))=6,"C+",IF((ROUND(TRUNC(('TRI-3'!AZ27  ),2),0))=5,"C-",IF((ROUND(TRUNC(('TRI-3'!AZ27  ),2),0))=4,"D+",IF((ROUND(TRUNC(('TRI-3'!AZ27 ),2),0))=3,"D-",IF((ROUND(TRUNC(('TRI-3'!AZ27 ),2),0))=2,"E+",IF((ROUND(TRUNC(('TRI-3'!AZ27  ),2),0))&lt;=1,"E-","")))))))))))</f>
        <v/>
      </c>
      <c r="BA27" s="51" t="str">
        <f>IF(OR('TRI-3'!BA27 ="",'TRI-3'!BA27&lt;0,'TRI-3'!BA27  &gt;10),"",IF((ROUND(TRUNC(('TRI-3'!BA27  ),2),0))=10,"A+",IF((ROUND(TRUNC(('TRI-3'!BA27  ),2),0))=9,"A-",IF((ROUND(TRUNC(('TRI-3'!BA27   ),2),0))=8,"B+",IF((ROUND(TRUNC(('TRI-3'!BA27 ),2),0))=7,"B-",IF((ROUND(TRUNC(('TRI-3'!BA27  ),2),0))=6,"C+",IF((ROUND(TRUNC(('TRI-3'!BA27  ),2),0))=5,"C-",IF((ROUND(TRUNC(('TRI-3'!BA27  ),2),0))=4,"D+",IF((ROUND(TRUNC(('TRI-3'!BA27 ),2),0))=3,"D-",IF((ROUND(TRUNC(('TRI-3'!BA27 ),2),0))=2,"E+",IF((ROUND(TRUNC(('TRI-3'!BA27  ),2),0))&lt;=1,"E-","")))))))))))</f>
        <v/>
      </c>
      <c r="BB27" s="51" t="str">
        <f>IF(OR('TRI-3'!BB27 ="",'TRI-3'!BB27&lt;0,'TRI-3'!BB27  &gt;10),"",IF((ROUND(TRUNC(('TRI-3'!BB27  ),2),0))=10,"A+",IF((ROUND(TRUNC(('TRI-3'!BB27  ),2),0))=9,"A-",IF((ROUND(TRUNC(('TRI-3'!BB27   ),2),0))=8,"B+",IF((ROUND(TRUNC(('TRI-3'!BB27 ),2),0))=7,"B-",IF((ROUND(TRUNC(('TRI-3'!BB27  ),2),0))=6,"C+",IF((ROUND(TRUNC(('TRI-3'!BB27  ),2),0))=5,"C-",IF((ROUND(TRUNC(('TRI-3'!BB27  ),2),0))=4,"D+",IF((ROUND(TRUNC(('TRI-3'!BB27 ),2),0))=3,"D-",IF((ROUND(TRUNC(('TRI-3'!BB27 ),2),0))=2,"E+",IF((ROUND(TRUNC(('TRI-3'!BB27  ),2),0))&lt;=1,"E-","")))))))))))</f>
        <v/>
      </c>
      <c r="BC27" s="51" t="str">
        <f>IF(OR('TRI-3'!BC27 ="",'TRI-3'!BC27&lt;0,'TRI-3'!BC27  &gt;10),"",IF((ROUND(TRUNC(('TRI-3'!BC27  ),2),0))=10,"A+",IF((ROUND(TRUNC(('TRI-3'!BC27  ),2),0))=9,"A-",IF((ROUND(TRUNC(('TRI-3'!BC27   ),2),0))=8,"B+",IF((ROUND(TRUNC(('TRI-3'!BC27 ),2),0))=7,"B-",IF((ROUND(TRUNC(('TRI-3'!BC27  ),2),0))=6,"C+",IF((ROUND(TRUNC(('TRI-3'!BC27  ),2),0))=5,"C-",IF((ROUND(TRUNC(('TRI-3'!BC27  ),2),0))=4,"D+",IF((ROUND(TRUNC(('TRI-3'!BC27 ),2),0))=3,"D-",IF((ROUND(TRUNC(('TRI-3'!BC27 ),2),0))=2,"E+",IF((ROUND(TRUNC(('TRI-3'!BC27  ),2),0))&lt;=1,"E-","")))))))))))</f>
        <v/>
      </c>
      <c r="BD27" s="51" t="str">
        <f>IF(OR('TRI-3'!BD27 ="",'TRI-3'!BD27&lt;0,'TRI-3'!BD27  &gt;10),"",IF((ROUND(TRUNC(('TRI-3'!BD27  ),2),0))=10,"A+",IF((ROUND(TRUNC(('TRI-3'!BD27  ),2),0))=9,"A-",IF((ROUND(TRUNC(('TRI-3'!BD27   ),2),0))=8,"B+",IF((ROUND(TRUNC(('TRI-3'!BD27 ),2),0))=7,"B-",IF((ROUND(TRUNC(('TRI-3'!BD27  ),2),0))=6,"C+",IF((ROUND(TRUNC(('TRI-3'!BD27  ),2),0))=5,"C-",IF((ROUND(TRUNC(('TRI-3'!BD27  ),2),0))=4,"D+",IF((ROUND(TRUNC(('TRI-3'!BD27 ),2),0))=3,"D-",IF((ROUND(TRUNC(('TRI-3'!BD27 ),2),0))=2,"E+",IF((ROUND(TRUNC(('TRI-3'!BD27  ),2),0))&lt;=1,"E-","")))))))))))</f>
        <v/>
      </c>
      <c r="BE27" s="51" t="str">
        <f>IF(OR('TRI-3'!BE27 ="",'TRI-3'!BE27&lt;0,'TRI-3'!BE27  &gt;10),"",IF((ROUND(TRUNC(('TRI-3'!BE27  ),2),0))=10,"A+",IF((ROUND(TRUNC(('TRI-3'!BE27  ),2),0))=9,"A-",IF((ROUND(TRUNC(('TRI-3'!BE27   ),2),0))=8,"B+",IF((ROUND(TRUNC(('TRI-3'!BE27 ),2),0))=7,"B-",IF((ROUND(TRUNC(('TRI-3'!BE27  ),2),0))=6,"C+",IF((ROUND(TRUNC(('TRI-3'!BE27  ),2),0))=5,"C-",IF((ROUND(TRUNC(('TRI-3'!BE27  ),2),0))=4,"D+",IF((ROUND(TRUNC(('TRI-3'!BE27 ),2),0))=3,"D-",IF((ROUND(TRUNC(('TRI-3'!BE27 ),2),0))=2,"E+",IF((ROUND(TRUNC(('TRI-3'!BE27  ),2),0))&lt;=1,"E-","")))))))))))</f>
        <v/>
      </c>
      <c r="BF27" s="51" t="str">
        <f>IF(OR('TRI-3'!BF27 ="",'TRI-3'!BF27&lt;0,'TRI-3'!BF27  &gt;10),"",IF((ROUND(TRUNC(('TRI-3'!BF27  ),2),0))=10,"A+",IF((ROUND(TRUNC(('TRI-3'!BF27  ),2),0))=9,"A-",IF((ROUND(TRUNC(('TRI-3'!BF27   ),2),0))=8,"B+",IF((ROUND(TRUNC(('TRI-3'!BF27 ),2),0))=7,"B-",IF((ROUND(TRUNC(('TRI-3'!BF27  ),2),0))=6,"C+",IF((ROUND(TRUNC(('TRI-3'!BF27  ),2),0))=5,"C-",IF((ROUND(TRUNC(('TRI-3'!BF27  ),2),0))=4,"D+",IF((ROUND(TRUNC(('TRI-3'!BF27 ),2),0))=3,"D-",IF((ROUND(TRUNC(('TRI-3'!BF27 ),2),0))=2,"E+",IF((ROUND(TRUNC(('TRI-3'!BF27  ),2),0))&lt;=1,"E-","")))))))))))</f>
        <v/>
      </c>
      <c r="BG27" s="51" t="str">
        <f>IF(OR('TRI-3'!BG27 ="",'TRI-3'!BG27&lt;0,'TRI-3'!BG27  &gt;10),"",IF((ROUND(TRUNC(('TRI-3'!BG27  ),2),0))=10,"A+",IF((ROUND(TRUNC(('TRI-3'!BG27  ),2),0))=9,"A-",IF((ROUND(TRUNC(('TRI-3'!BG27   ),2),0))=8,"B+",IF((ROUND(TRUNC(('TRI-3'!BG27 ),2),0))=7,"B-",IF((ROUND(TRUNC(('TRI-3'!BG27  ),2),0))=6,"C+",IF((ROUND(TRUNC(('TRI-3'!BG27  ),2),0))=5,"C-",IF((ROUND(TRUNC(('TRI-3'!BG27  ),2),0))=4,"D+",IF((ROUND(TRUNC(('TRI-3'!BG27 ),2),0))=3,"D-",IF((ROUND(TRUNC(('TRI-3'!BG27 ),2),0))=2,"E+",IF((ROUND(TRUNC(('TRI-3'!BG27  ),2),0))&lt;=1,"E-","")))))))))))</f>
        <v/>
      </c>
      <c r="BH27" s="51" t="str">
        <f>IF(OR('TRI-3'!BH27 ="",'TRI-3'!BH27&lt;0,'TRI-3'!BH27  &gt;10),"",IF((ROUND(TRUNC(('TRI-3'!BH27  ),2),0))=10,"A+",IF((ROUND(TRUNC(('TRI-3'!BH27  ),2),0))=9,"A-",IF((ROUND(TRUNC(('TRI-3'!BH27   ),2),0))=8,"B+",IF((ROUND(TRUNC(('TRI-3'!BH27 ),2),0))=7,"B-",IF((ROUND(TRUNC(('TRI-3'!BH27  ),2),0))=6,"C+",IF((ROUND(TRUNC(('TRI-3'!BH27  ),2),0))=5,"C-",IF((ROUND(TRUNC(('TRI-3'!BH27  ),2),0))=4,"D+",IF((ROUND(TRUNC(('TRI-3'!BH27 ),2),0))=3,"D-",IF((ROUND(TRUNC(('TRI-3'!BH27 ),2),0))=2,"E+",IF((ROUND(TRUNC(('TRI-3'!BH27  ),2),0))&lt;=1,"E-","")))))))))))</f>
        <v/>
      </c>
      <c r="BI27" s="51" t="str">
        <f>IF(OR('TRI-3'!BI27 ="",'TRI-3'!BI27&lt;0,'TRI-3'!BI27  &gt;10),"",IF((ROUND(TRUNC(('TRI-3'!BI27  ),2),0))=10,"A+",IF((ROUND(TRUNC(('TRI-3'!BI27  ),2),0))=9,"A-",IF((ROUND(TRUNC(('TRI-3'!BI27   ),2),0))=8,"B+",IF((ROUND(TRUNC(('TRI-3'!BI27 ),2),0))=7,"B-",IF((ROUND(TRUNC(('TRI-3'!BI27  ),2),0))=6,"C+",IF((ROUND(TRUNC(('TRI-3'!BI27  ),2),0))=5,"C-",IF((ROUND(TRUNC(('TRI-3'!BI27  ),2),0))=4,"D+",IF((ROUND(TRUNC(('TRI-3'!BI27 ),2),0))=3,"D-",IF((ROUND(TRUNC(('TRI-3'!BI27 ),2),0))=2,"E+",IF((ROUND(TRUNC(('TRI-3'!BI27  ),2),0))&lt;=1,"E-","")))))))))))</f>
        <v/>
      </c>
      <c r="BJ27" s="51" t="str">
        <f>IF(OR('TRI-3'!BJ27 ="",'TRI-3'!BJ27&lt;0,'TRI-3'!BJ27  &gt;10),"",IF((ROUND(TRUNC(('TRI-3'!BJ27  ),2),0))=10,"A+",IF((ROUND(TRUNC(('TRI-3'!BJ27  ),2),0))=9,"A-",IF((ROUND(TRUNC(('TRI-3'!BJ27   ),2),0))=8,"B+",IF((ROUND(TRUNC(('TRI-3'!BJ27 ),2),0))=7,"B-",IF((ROUND(TRUNC(('TRI-3'!BJ27  ),2),0))=6,"C+",IF((ROUND(TRUNC(('TRI-3'!BJ27  ),2),0))=5,"C-",IF((ROUND(TRUNC(('TRI-3'!BJ27  ),2),0))=4,"D+",IF((ROUND(TRUNC(('TRI-3'!BJ27 ),2),0))=3,"D-",IF((ROUND(TRUNC(('TRI-3'!BJ27 ),2),0))=2,"E+",IF((ROUND(TRUNC(('TRI-3'!BJ27  ),2),0))&lt;=1,"E-","")))))))))))</f>
        <v/>
      </c>
      <c r="BK27" s="51" t="str">
        <f>IF(OR('TRI-3'!BK27 ="",'TRI-3'!BK27&lt;0,'TRI-3'!BK27  &gt;10),"",IF((ROUND(TRUNC(('TRI-3'!BK27  ),2),0))=10,"A+",IF((ROUND(TRUNC(('TRI-3'!BK27  ),2),0))=9,"A-",IF((ROUND(TRUNC(('TRI-3'!BK27   ),2),0))=8,"B+",IF((ROUND(TRUNC(('TRI-3'!BK27 ),2),0))=7,"B-",IF((ROUND(TRUNC(('TRI-3'!BK27  ),2),0))=6,"C+",IF((ROUND(TRUNC(('TRI-3'!BK27  ),2),0))=5,"C-",IF((ROUND(TRUNC(('TRI-3'!BK27  ),2),0))=4,"D+",IF((ROUND(TRUNC(('TRI-3'!BK27 ),2),0))=3,"D-",IF((ROUND(TRUNC(('TRI-3'!BK27 ),2),0))=2,"E+",IF((ROUND(TRUNC(('TRI-3'!BK27  ),2),0))&lt;=1,"E-","")))))))))))</f>
        <v/>
      </c>
      <c r="BL27" s="51" t="str">
        <f>IF(OR('TRI-3'!BL27 ="",'TRI-3'!BL27&lt;0,'TRI-3'!BL27  &gt;10),"",IF((ROUND(TRUNC(('TRI-3'!BL27  ),2),0))=10,"A+",IF((ROUND(TRUNC(('TRI-3'!BL27  ),2),0))=9,"A-",IF((ROUND(TRUNC(('TRI-3'!BL27   ),2),0))=8,"B+",IF((ROUND(TRUNC(('TRI-3'!BL27 ),2),0))=7,"B-",IF((ROUND(TRUNC(('TRI-3'!BL27  ),2),0))=6,"C+",IF((ROUND(TRUNC(('TRI-3'!BL27  ),2),0))=5,"C-",IF((ROUND(TRUNC(('TRI-3'!BL27  ),2),0))=4,"D+",IF((ROUND(TRUNC(('TRI-3'!BL27 ),2),0))=3,"D-",IF((ROUND(TRUNC(('TRI-3'!BL27 ),2),0))=2,"E+",IF((ROUND(TRUNC(('TRI-3'!BL27  ),2),0))&lt;=1,"E-","")))))))))))</f>
        <v/>
      </c>
      <c r="BM27" s="51" t="str">
        <f>IF(OR('TRI-3'!BM27 ="",'TRI-3'!BM27&lt;0,'TRI-3'!BM27  &gt;10),"",IF((ROUND(TRUNC(('TRI-3'!BM27  ),2),0))=10,"A+",IF((ROUND(TRUNC(('TRI-3'!BM27  ),2),0))=9,"A-",IF((ROUND(TRUNC(('TRI-3'!BM27   ),2),0))=8,"B+",IF((ROUND(TRUNC(('TRI-3'!BM27 ),2),0))=7,"B-",IF((ROUND(TRUNC(('TRI-3'!BM27  ),2),0))=6,"C+",IF((ROUND(TRUNC(('TRI-3'!BM27  ),2),0))=5,"C-",IF((ROUND(TRUNC(('TRI-3'!BM27  ),2),0))=4,"D+",IF((ROUND(TRUNC(('TRI-3'!BM27 ),2),0))=3,"D-",IF((ROUND(TRUNC(('TRI-3'!BM27 ),2),0))=2,"E+",IF((ROUND(TRUNC(('TRI-3'!BM27  ),2),0))&lt;=1,"E-","")))))))))))</f>
        <v/>
      </c>
      <c r="BN27" s="51" t="str">
        <f>IF(OR('TRI-3'!BN27 ="",'TRI-3'!BN27&lt;0,'TRI-3'!BN27  &gt;10),"",IF((ROUND(TRUNC(('TRI-3'!BN27  ),2),0))=10,"A+",IF((ROUND(TRUNC(('TRI-3'!BN27  ),2),0))=9,"A-",IF((ROUND(TRUNC(('TRI-3'!BN27   ),2),0))=8,"B+",IF((ROUND(TRUNC(('TRI-3'!BN27 ),2),0))=7,"B-",IF((ROUND(TRUNC(('TRI-3'!BN27  ),2),0))=6,"C+",IF((ROUND(TRUNC(('TRI-3'!BN27  ),2),0))=5,"C-",IF((ROUND(TRUNC(('TRI-3'!BN27  ),2),0))=4,"D+",IF((ROUND(TRUNC(('TRI-3'!BN27 ),2),0))=3,"D-",IF((ROUND(TRUNC(('TRI-3'!BN27 ),2),0))=2,"E+",IF((ROUND(TRUNC(('TRI-3'!BN27  ),2),0))&lt;=1,"E-","")))))))))))</f>
        <v/>
      </c>
      <c r="BO27" s="51" t="str">
        <f>IF(OR('TRI-3'!BO27 ="",'TRI-3'!BO27&lt;0,'TRI-3'!BO27  &gt;10),"",IF((ROUND(TRUNC(('TRI-3'!BO27  ),2),0))=10,"A+",IF((ROUND(TRUNC(('TRI-3'!BO27  ),2),0))=9,"A-",IF((ROUND(TRUNC(('TRI-3'!BO27   ),2),0))=8,"B+",IF((ROUND(TRUNC(('TRI-3'!BO27 ),2),0))=7,"B-",IF((ROUND(TRUNC(('TRI-3'!BO27  ),2),0))=6,"C+",IF((ROUND(TRUNC(('TRI-3'!BO27  ),2),0))=5,"C-",IF((ROUND(TRUNC(('TRI-3'!BO27  ),2),0))=4,"D+",IF((ROUND(TRUNC(('TRI-3'!BO27 ),2),0))=3,"D-",IF((ROUND(TRUNC(('TRI-3'!BO27 ),2),0))=2,"E+",IF((ROUND(TRUNC(('TRI-3'!BO27  ),2),0))&lt;=1,"E-","")))))))))))</f>
        <v/>
      </c>
      <c r="BP27" s="51" t="str">
        <f>IF(OR('TRI-3'!BP27 ="",'TRI-3'!BP27&lt;0,'TRI-3'!BP27  &gt;10),"",IF((ROUND(TRUNC(('TRI-3'!BP27  ),2),0))=10,"A+",IF((ROUND(TRUNC(('TRI-3'!BP27  ),2),0))=9,"A-",IF((ROUND(TRUNC(('TRI-3'!BP27   ),2),0))=8,"B+",IF((ROUND(TRUNC(('TRI-3'!BP27 ),2),0))=7,"B-",IF((ROUND(TRUNC(('TRI-3'!BP27  ),2),0))=6,"C+",IF((ROUND(TRUNC(('TRI-3'!BP27  ),2),0))=5,"C-",IF((ROUND(TRUNC(('TRI-3'!BP27  ),2),0))=4,"D+",IF((ROUND(TRUNC(('TRI-3'!BP27 ),2),0))=3,"D-",IF((ROUND(TRUNC(('TRI-3'!BP27 ),2),0))=2,"E+",IF((ROUND(TRUNC(('TRI-3'!BP27  ),2),0))&lt;=1,"E-","")))))))))))</f>
        <v/>
      </c>
      <c r="BQ27" s="51" t="str">
        <f>IF(OR('TRI-3'!BQ27 ="",'TRI-3'!BQ27&lt;0,'TRI-3'!BQ27  &gt;10),"",IF((ROUND(TRUNC(('TRI-3'!BQ27  ),2),0))=10,"A+",IF((ROUND(TRUNC(('TRI-3'!BQ27  ),2),0))=9,"A-",IF((ROUND(TRUNC(('TRI-3'!BQ27   ),2),0))=8,"B+",IF((ROUND(TRUNC(('TRI-3'!BQ27 ),2),0))=7,"B-",IF((ROUND(TRUNC(('TRI-3'!BQ27  ),2),0))=6,"C+",IF((ROUND(TRUNC(('TRI-3'!BQ27  ),2),0))=5,"C-",IF((ROUND(TRUNC(('TRI-3'!BQ27  ),2),0))=4,"D+",IF((ROUND(TRUNC(('TRI-3'!BQ27 ),2),0))=3,"D-",IF((ROUND(TRUNC(('TRI-3'!BQ27 ),2),0))=2,"E+",IF((ROUND(TRUNC(('TRI-3'!BQ27  ),2),0))&lt;=1,"E-","")))))))))))</f>
        <v/>
      </c>
      <c r="BR27" s="51" t="str">
        <f>IF(OR('TRI-3'!BR27 ="",'TRI-3'!BR27&lt;0,'TRI-3'!BR27  &gt;10),"",IF((ROUND(TRUNC(('TRI-3'!BR27  ),2),0))=10,"A+",IF((ROUND(TRUNC(('TRI-3'!BR27  ),2),0))=9,"A-",IF((ROUND(TRUNC(('TRI-3'!BR27   ),2),0))=8,"B+",IF((ROUND(TRUNC(('TRI-3'!BR27 ),2),0))=7,"B-",IF((ROUND(TRUNC(('TRI-3'!BR27  ),2),0))=6,"C+",IF((ROUND(TRUNC(('TRI-3'!BR27  ),2),0))=5,"C-",IF((ROUND(TRUNC(('TRI-3'!BR27  ),2),0))=4,"D+",IF((ROUND(TRUNC(('TRI-3'!BR27 ),2),0))=3,"D-",IF((ROUND(TRUNC(('TRI-3'!BR27 ),2),0))=2,"E+",IF((ROUND(TRUNC(('TRI-3'!BR27  ),2),0))&lt;=1,"E-","")))))))))))</f>
        <v/>
      </c>
      <c r="BS27" s="51" t="str">
        <f>IF(OR('TRI-3'!BS27 ="",'TRI-3'!BS27&lt;0,'TRI-3'!BS27  &gt;10),"",IF((ROUND(TRUNC(('TRI-3'!BS27  ),2),0))=10,"A+",IF((ROUND(TRUNC(('TRI-3'!BS27  ),2),0))=9,"A-",IF((ROUND(TRUNC(('TRI-3'!BS27   ),2),0))=8,"B+",IF((ROUND(TRUNC(('TRI-3'!BS27 ),2),0))=7,"B-",IF((ROUND(TRUNC(('TRI-3'!BS27  ),2),0))=6,"C+",IF((ROUND(TRUNC(('TRI-3'!BS27  ),2),0))=5,"C-",IF((ROUND(TRUNC(('TRI-3'!BS27  ),2),0))=4,"D+",IF((ROUND(TRUNC(('TRI-3'!BS27 ),2),0))=3,"D-",IF((ROUND(TRUNC(('TRI-3'!BS27 ),2),0))=2,"E+",IF((ROUND(TRUNC(('TRI-3'!BS27  ),2),0))&lt;=1,"E-","")))))))))))</f>
        <v/>
      </c>
      <c r="BT27" s="51" t="str">
        <f>IF(OR('TRI-3'!BT27 ="",'TRI-3'!BT27&lt;0,'TRI-3'!BT27  &gt;10),"",IF((ROUND(TRUNC(('TRI-3'!BT27  ),2),0))=10,"A+",IF((ROUND(TRUNC(('TRI-3'!BT27  ),2),0))=9,"A-",IF((ROUND(TRUNC(('TRI-3'!BT27   ),2),0))=8,"B+",IF((ROUND(TRUNC(('TRI-3'!BT27 ),2),0))=7,"B-",IF((ROUND(TRUNC(('TRI-3'!BT27  ),2),0))=6,"C+",IF((ROUND(TRUNC(('TRI-3'!BT27  ),2),0))=5,"C-",IF((ROUND(TRUNC(('TRI-3'!BT27  ),2),0))=4,"D+",IF((ROUND(TRUNC(('TRI-3'!BT27 ),2),0))=3,"D-",IF((ROUND(TRUNC(('TRI-3'!BT27 ),2),0))=2,"E+",IF((ROUND(TRUNC(('TRI-3'!BT27  ),2),0))&lt;=1,"E-","")))))))))))</f>
        <v/>
      </c>
      <c r="BU27" s="51" t="str">
        <f>IF(OR('TRI-3'!BU27 ="",'TRI-3'!BU27&lt;0,'TRI-3'!BU27  &gt;10),"",IF((ROUND(TRUNC(('TRI-3'!BU27  ),2),0))=10,"A+",IF((ROUND(TRUNC(('TRI-3'!BU27  ),2),0))=9,"A-",IF((ROUND(TRUNC(('TRI-3'!BU27   ),2),0))=8,"B+",IF((ROUND(TRUNC(('TRI-3'!BU27 ),2),0))=7,"B-",IF((ROUND(TRUNC(('TRI-3'!BU27  ),2),0))=6,"C+",IF((ROUND(TRUNC(('TRI-3'!BU27  ),2),0))=5,"C-",IF((ROUND(TRUNC(('TRI-3'!BU27  ),2),0))=4,"D+",IF((ROUND(TRUNC(('TRI-3'!BU27 ),2),0))=3,"D-",IF((ROUND(TRUNC(('TRI-3'!BU27 ),2),0))=2,"E+",IF((ROUND(TRUNC(('TRI-3'!BU27  ),2),0))&lt;=1,"E-","")))))))))))</f>
        <v/>
      </c>
      <c r="BV27" s="51" t="str">
        <f>IF(OR('TRI-3'!BV27 ="",'TRI-3'!BV27&lt;0,'TRI-3'!BV27  &gt;10),"",IF((ROUND(TRUNC(('TRI-3'!BV27  ),2),0))=10,"A+",IF((ROUND(TRUNC(('TRI-3'!BV27  ),2),0))=9,"A-",IF((ROUND(TRUNC(('TRI-3'!BV27   ),2),0))=8,"B+",IF((ROUND(TRUNC(('TRI-3'!BV27 ),2),0))=7,"B-",IF((ROUND(TRUNC(('TRI-3'!BV27  ),2),0))=6,"C+",IF((ROUND(TRUNC(('TRI-3'!BV27  ),2),0))=5,"C-",IF((ROUND(TRUNC(('TRI-3'!BV27  ),2),0))=4,"D+",IF((ROUND(TRUNC(('TRI-3'!BV27 ),2),0))=3,"D-",IF((ROUND(TRUNC(('TRI-3'!BV27 ),2),0))=2,"E+",IF((ROUND(TRUNC(('TRI-3'!BV27  ),2),0))&lt;=1,"E-","")))))))))))</f>
        <v/>
      </c>
      <c r="BW27" s="51" t="str">
        <f>IF(OR('TRI-3'!BW27 ="",'TRI-3'!BW27&lt;0,'TRI-3'!BW27  &gt;10),"",IF((ROUND(TRUNC(('TRI-3'!BW27  ),2),0))=10,"A+",IF((ROUND(TRUNC(('TRI-3'!BW27  ),2),0))=9,"A-",IF((ROUND(TRUNC(('TRI-3'!BW27   ),2),0))=8,"B+",IF((ROUND(TRUNC(('TRI-3'!BW27 ),2),0))=7,"B-",IF((ROUND(TRUNC(('TRI-3'!BW27  ),2),0))=6,"C+",IF((ROUND(TRUNC(('TRI-3'!BW27  ),2),0))=5,"C-",IF((ROUND(TRUNC(('TRI-3'!BW27  ),2),0))=4,"D+",IF((ROUND(TRUNC(('TRI-3'!BW27 ),2),0))=3,"D-",IF((ROUND(TRUNC(('TRI-3'!BW27 ),2),0))=2,"E+",IF((ROUND(TRUNC(('TRI-3'!BW27  ),2),0))&lt;=1,"E-","")))))))))))</f>
        <v/>
      </c>
      <c r="BX27" s="51" t="str">
        <f>IF(OR('TRI-3'!BX27 ="",'TRI-3'!BX27&lt;0,'TRI-3'!BX27  &gt;10),"",IF((ROUND(TRUNC(('TRI-3'!BX27  ),2),0))=10,"A+",IF((ROUND(TRUNC(('TRI-3'!BX27  ),2),0))=9,"A-",IF((ROUND(TRUNC(('TRI-3'!BX27   ),2),0))=8,"B+",IF((ROUND(TRUNC(('TRI-3'!BX27 ),2),0))=7,"B-",IF((ROUND(TRUNC(('TRI-3'!BX27  ),2),0))=6,"C+",IF((ROUND(TRUNC(('TRI-3'!BX27  ),2),0))=5,"C-",IF((ROUND(TRUNC(('TRI-3'!BX27  ),2),0))=4,"D+",IF((ROUND(TRUNC(('TRI-3'!BX27 ),2),0))=3,"D-",IF((ROUND(TRUNC(('TRI-3'!BX27 ),2),0))=2,"E+",IF((ROUND(TRUNC(('TRI-3'!BX27  ),2),0))&lt;=1,"E-","")))))))))))</f>
        <v/>
      </c>
      <c r="BY27" s="51" t="str">
        <f>IF(OR('TRI-3'!BY27 ="",'TRI-3'!BY27&lt;0,'TRI-3'!BY27  &gt;10),"",IF((ROUND(TRUNC(('TRI-3'!BY27  ),2),0))=10,"A+",IF((ROUND(TRUNC(('TRI-3'!BY27  ),2),0))=9,"A-",IF((ROUND(TRUNC(('TRI-3'!BY27   ),2),0))=8,"B+",IF((ROUND(TRUNC(('TRI-3'!BY27 ),2),0))=7,"B-",IF((ROUND(TRUNC(('TRI-3'!BY27  ),2),0))=6,"C+",IF((ROUND(TRUNC(('TRI-3'!BY27  ),2),0))=5,"C-",IF((ROUND(TRUNC(('TRI-3'!BY27  ),2),0))=4,"D+",IF((ROUND(TRUNC(('TRI-3'!BY27 ),2),0))=3,"D-",IF((ROUND(TRUNC(('TRI-3'!BY27 ),2),0))=2,"E+",IF((ROUND(TRUNC(('TRI-3'!BY27  ),2),0))&lt;=1,"E-","")))))))))))</f>
        <v/>
      </c>
      <c r="BZ27" s="51" t="str">
        <f>IF(OR('TRI-3'!BZ27 ="",'TRI-3'!BZ27&lt;0,'TRI-3'!BZ27  &gt;10),"",IF((ROUND(TRUNC(('TRI-3'!BZ27  ),2),0))=10,"A+",IF((ROUND(TRUNC(('TRI-3'!BZ27  ),2),0))=9,"A-",IF((ROUND(TRUNC(('TRI-3'!BZ27   ),2),0))=8,"B+",IF((ROUND(TRUNC(('TRI-3'!BZ27 ),2),0))=7,"B-",IF((ROUND(TRUNC(('TRI-3'!BZ27  ),2),0))=6,"C+",IF((ROUND(TRUNC(('TRI-3'!BZ27  ),2),0))=5,"C-",IF((ROUND(TRUNC(('TRI-3'!BZ27  ),2),0))=4,"D+",IF((ROUND(TRUNC(('TRI-3'!BZ27 ),2),0))=3,"D-",IF((ROUND(TRUNC(('TRI-3'!BZ27 ),2),0))=2,"E+",IF((ROUND(TRUNC(('TRI-3'!BZ27  ),2),0))&lt;=1,"E-","")))))))))))</f>
        <v/>
      </c>
      <c r="CA27" s="51" t="str">
        <f>IF(OR('TRI-3'!CA27 ="",'TRI-3'!CA27&lt;0,'TRI-3'!CA27  &gt;10),"",IF((ROUND(TRUNC(('TRI-3'!CA27  ),2),0))=10,"A+",IF((ROUND(TRUNC(('TRI-3'!CA27  ),2),0))=9,"A-",IF((ROUND(TRUNC(('TRI-3'!CA27   ),2),0))=8,"B+",IF((ROUND(TRUNC(('TRI-3'!CA27 ),2),0))=7,"B-",IF((ROUND(TRUNC(('TRI-3'!CA27  ),2),0))=6,"C+",IF((ROUND(TRUNC(('TRI-3'!CA27  ),2),0))=5,"C-",IF((ROUND(TRUNC(('TRI-3'!CA27  ),2),0))=4,"D+",IF((ROUND(TRUNC(('TRI-3'!CA27 ),2),0))=3,"D-",IF((ROUND(TRUNC(('TRI-3'!CA27 ),2),0))=2,"E+",IF((ROUND(TRUNC(('TRI-3'!CA27  ),2),0))&lt;=1,"E-","")))))))))))</f>
        <v/>
      </c>
      <c r="CB27" s="51" t="str">
        <f>IF(OR('TRI-3'!CB27 ="",'TRI-3'!CB27&lt;0,'TRI-3'!CB27  &gt;10),"",IF((ROUND(TRUNC(('TRI-3'!CB27  ),2),0))=10,"A+",IF((ROUND(TRUNC(('TRI-3'!CB27  ),2),0))=9,"A-",IF((ROUND(TRUNC(('TRI-3'!CB27   ),2),0))=8,"B+",IF((ROUND(TRUNC(('TRI-3'!CB27 ),2),0))=7,"B-",IF((ROUND(TRUNC(('TRI-3'!CB27  ),2),0))=6,"C+",IF((ROUND(TRUNC(('TRI-3'!CB27  ),2),0))=5,"C-",IF((ROUND(TRUNC(('TRI-3'!CB27  ),2),0))=4,"D+",IF((ROUND(TRUNC(('TRI-3'!CB27 ),2),0))=3,"D-",IF((ROUND(TRUNC(('TRI-3'!CB27 ),2),0))=2,"E+",IF((ROUND(TRUNC(('TRI-3'!CB27  ),2),0))&lt;=1,"E-","")))))))))))</f>
        <v/>
      </c>
      <c r="CC27" s="51" t="str">
        <f>IF(OR('TRI-3'!CC27 ="",'TRI-3'!CC27&lt;0,'TRI-3'!CC27  &gt;10),"",IF((ROUND(TRUNC(('TRI-3'!CC27  ),2),0))=10,"A+",IF((ROUND(TRUNC(('TRI-3'!CC27  ),2),0))=9,"A-",IF((ROUND(TRUNC(('TRI-3'!CC27   ),2),0))=8,"B+",IF((ROUND(TRUNC(('TRI-3'!CC27 ),2),0))=7,"B-",IF((ROUND(TRUNC(('TRI-3'!CC27  ),2),0))=6,"C+",IF((ROUND(TRUNC(('TRI-3'!CC27  ),2),0))=5,"C-",IF((ROUND(TRUNC(('TRI-3'!CC27  ),2),0))=4,"D+",IF((ROUND(TRUNC(('TRI-3'!CC27 ),2),0))=3,"D-",IF((ROUND(TRUNC(('TRI-3'!CC27 ),2),0))=2,"E+",IF((ROUND(TRUNC(('TRI-3'!CC27  ),2),0))&lt;=1,"E-","")))))))))))</f>
        <v/>
      </c>
      <c r="CD27" s="51" t="str">
        <f>IF(OR('TRI-3'!CD27 ="",'TRI-3'!CD27&lt;0,'TRI-3'!CD27  &gt;10),"",IF((ROUND(TRUNC(('TRI-3'!CD27  ),2),0))=10,"A+",IF((ROUND(TRUNC(('TRI-3'!CD27  ),2),0))=9,"A-",IF((ROUND(TRUNC(('TRI-3'!CD27   ),2),0))=8,"B+",IF((ROUND(TRUNC(('TRI-3'!CD27 ),2),0))=7,"B-",IF((ROUND(TRUNC(('TRI-3'!CD27  ),2),0))=6,"C+",IF((ROUND(TRUNC(('TRI-3'!CD27  ),2),0))=5,"C-",IF((ROUND(TRUNC(('TRI-3'!CD27  ),2),0))=4,"D+",IF((ROUND(TRUNC(('TRI-3'!CD27 ),2),0))=3,"D-",IF((ROUND(TRUNC(('TRI-3'!CD27 ),2),0))=2,"E+",IF((ROUND(TRUNC(('TRI-3'!CD27  ),2),0))&lt;=1,"E-","")))))))))))</f>
        <v/>
      </c>
      <c r="CE27" s="51" t="str">
        <f>IF(OR('TRI-3'!CE27 ="",'TRI-3'!CE27&lt;0,'TRI-3'!CE27  &gt;10),"",IF((ROUND(TRUNC(('TRI-3'!CE27  ),2),0))=10,"A+",IF((ROUND(TRUNC(('TRI-3'!CE27  ),2),0))=9,"A-",IF((ROUND(TRUNC(('TRI-3'!CE27   ),2),0))=8,"B+",IF((ROUND(TRUNC(('TRI-3'!CE27 ),2),0))=7,"B-",IF((ROUND(TRUNC(('TRI-3'!CE27  ),2),0))=6,"C+",IF((ROUND(TRUNC(('TRI-3'!CE27  ),2),0))=5,"C-",IF((ROUND(TRUNC(('TRI-3'!CE27  ),2),0))=4,"D+",IF((ROUND(TRUNC(('TRI-3'!CE27 ),2),0))=3,"D-",IF((ROUND(TRUNC(('TRI-3'!CE27 ),2),0))=2,"E+",IF((ROUND(TRUNC(('TRI-3'!CE27  ),2),0))&lt;=1,"E-","")))))))))))</f>
        <v/>
      </c>
      <c r="CF27" s="51" t="str">
        <f>IF(OR('TRI-3'!CF27 ="",'TRI-3'!CF27&lt;0,'TRI-3'!CF27  &gt;10),"",IF((ROUND(TRUNC(('TRI-3'!CF27  ),2),0))=10,"A+",IF((ROUND(TRUNC(('TRI-3'!CF27  ),2),0))=9,"A-",IF((ROUND(TRUNC(('TRI-3'!CF27   ),2),0))=8,"B+",IF((ROUND(TRUNC(('TRI-3'!CF27 ),2),0))=7,"B-",IF((ROUND(TRUNC(('TRI-3'!CF27  ),2),0))=6,"C+",IF((ROUND(TRUNC(('TRI-3'!CF27  ),2),0))=5,"C-",IF((ROUND(TRUNC(('TRI-3'!CF27  ),2),0))=4,"D+",IF((ROUND(TRUNC(('TRI-3'!CF27 ),2),0))=3,"D-",IF((ROUND(TRUNC(('TRI-3'!CF27 ),2),0))=2,"E+",IF((ROUND(TRUNC(('TRI-3'!CF27  ),2),0))&lt;=1,"E-","")))))))))))</f>
        <v/>
      </c>
      <c r="CG27" s="51" t="str">
        <f>IF(OR('TRI-3'!CG27 ="",'TRI-3'!CG27&lt;0,'TRI-3'!CG27  &gt;10),"",IF((ROUND(TRUNC(('TRI-3'!CG27  ),2),0))=10,"A+",IF((ROUND(TRUNC(('TRI-3'!CG27  ),2),0))=9,"A-",IF((ROUND(TRUNC(('TRI-3'!CG27   ),2),0))=8,"B+",IF((ROUND(TRUNC(('TRI-3'!CG27 ),2),0))=7,"B-",IF((ROUND(TRUNC(('TRI-3'!CG27  ),2),0))=6,"C+",IF((ROUND(TRUNC(('TRI-3'!CG27  ),2),0))=5,"C-",IF((ROUND(TRUNC(('TRI-3'!CG27  ),2),0))=4,"D+",IF((ROUND(TRUNC(('TRI-3'!CG27 ),2),0))=3,"D-",IF((ROUND(TRUNC(('TRI-3'!CG27 ),2),0))=2,"E+",IF((ROUND(TRUNC(('TRI-3'!CG27  ),2),0))&lt;=1,"E-","")))))))))))</f>
        <v/>
      </c>
      <c r="CH27" s="51" t="str">
        <f>IF(OR('TRI-3'!CH27 ="",'TRI-3'!CH27&lt;0,'TRI-3'!CH27  &gt;10),"",IF((ROUND(TRUNC(('TRI-3'!CH27  ),2),0))=10,"A+",IF((ROUND(TRUNC(('TRI-3'!CH27  ),2),0))=9,"A-",IF((ROUND(TRUNC(('TRI-3'!CH27   ),2),0))=8,"B+",IF((ROUND(TRUNC(('TRI-3'!CH27 ),2),0))=7,"B-",IF((ROUND(TRUNC(('TRI-3'!CH27  ),2),0))=6,"C+",IF((ROUND(TRUNC(('TRI-3'!CH27  ),2),0))=5,"C-",IF((ROUND(TRUNC(('TRI-3'!CH27  ),2),0))=4,"D+",IF((ROUND(TRUNC(('TRI-3'!CH27 ),2),0))=3,"D-",IF((ROUND(TRUNC(('TRI-3'!CH27 ),2),0))=2,"E+",IF((ROUND(TRUNC(('TRI-3'!CH27  ),2),0))&lt;=1,"E-","")))))))))))</f>
        <v/>
      </c>
      <c r="CI27" s="51" t="str">
        <f>IF(OR('TRI-3'!CI27 ="",'TRI-3'!CI27&lt;0,'TRI-3'!CI27  &gt;10),"",IF((ROUND(TRUNC(('TRI-3'!CI27  ),2),0))=10,"A+",IF((ROUND(TRUNC(('TRI-3'!CI27  ),2),0))=9,"A-",IF((ROUND(TRUNC(('TRI-3'!CI27   ),2),0))=8,"B+",IF((ROUND(TRUNC(('TRI-3'!CI27 ),2),0))=7,"B-",IF((ROUND(TRUNC(('TRI-3'!CI27  ),2),0))=6,"C+",IF((ROUND(TRUNC(('TRI-3'!CI27  ),2),0))=5,"C-",IF((ROUND(TRUNC(('TRI-3'!CI27  ),2),0))=4,"D+",IF((ROUND(TRUNC(('TRI-3'!CI27 ),2),0))=3,"D-",IF((ROUND(TRUNC(('TRI-3'!CI27 ),2),0))=2,"E+",IF((ROUND(TRUNC(('TRI-3'!CI27  ),2),0))&lt;=1,"E-","")))))))))))</f>
        <v/>
      </c>
      <c r="CJ27" s="51" t="str">
        <f>IF(OR('TRI-3'!CJ27 ="",'TRI-3'!CJ27&lt;0,'TRI-3'!CJ27  &gt;10),"",IF((ROUND(TRUNC(('TRI-3'!CJ27  ),2),0))=10,"A+",IF((ROUND(TRUNC(('TRI-3'!CJ27  ),2),0))=9,"A-",IF((ROUND(TRUNC(('TRI-3'!CJ27   ),2),0))=8,"B+",IF((ROUND(TRUNC(('TRI-3'!CJ27 ),2),0))=7,"B-",IF((ROUND(TRUNC(('TRI-3'!CJ27  ),2),0))=6,"C+",IF((ROUND(TRUNC(('TRI-3'!CJ27  ),2),0))=5,"C-",IF((ROUND(TRUNC(('TRI-3'!CJ27  ),2),0))=4,"D+",IF((ROUND(TRUNC(('TRI-3'!CJ27 ),2),0))=3,"D-",IF((ROUND(TRUNC(('TRI-3'!CJ27 ),2),0))=2,"E+",IF((ROUND(TRUNC(('TRI-3'!CJ27  ),2),0))&lt;=1,"E-","")))))))))))</f>
        <v/>
      </c>
      <c r="CK27" s="51" t="str">
        <f>IF(OR('TRI-3'!CK27 ="",'TRI-3'!CK27&lt;0,'TRI-3'!CK27  &gt;10),"",IF((ROUND(TRUNC(('TRI-3'!CK27  ),2),0))=10,"A+",IF((ROUND(TRUNC(('TRI-3'!CK27  ),2),0))=9,"A-",IF((ROUND(TRUNC(('TRI-3'!CK27   ),2),0))=8,"B+",IF((ROUND(TRUNC(('TRI-3'!CK27 ),2),0))=7,"B-",IF((ROUND(TRUNC(('TRI-3'!CK27  ),2),0))=6,"C+",IF((ROUND(TRUNC(('TRI-3'!CK27  ),2),0))=5,"C-",IF((ROUND(TRUNC(('TRI-3'!CK27  ),2),0))=4,"D+",IF((ROUND(TRUNC(('TRI-3'!CK27 ),2),0))=3,"D-",IF((ROUND(TRUNC(('TRI-3'!CK27 ),2),0))=2,"E+",IF((ROUND(TRUNC(('TRI-3'!CK27  ),2),0))&lt;=1,"E-","")))))))))))</f>
        <v/>
      </c>
      <c r="CL27" s="51" t="str">
        <f>IF(OR('TRI-3'!CL27 ="",'TRI-3'!CL27&lt;0,'TRI-3'!CL27  &gt;10),"",IF((ROUND(TRUNC(('TRI-3'!CL27  ),2),0))=10,"A+",IF((ROUND(TRUNC(('TRI-3'!CL27  ),2),0))=9,"A-",IF((ROUND(TRUNC(('TRI-3'!CL27   ),2),0))=8,"B+",IF((ROUND(TRUNC(('TRI-3'!CL27 ),2),0))=7,"B-",IF((ROUND(TRUNC(('TRI-3'!CL27  ),2),0))=6,"C+",IF((ROUND(TRUNC(('TRI-3'!CL27  ),2),0))=5,"C-",IF((ROUND(TRUNC(('TRI-3'!CL27  ),2),0))=4,"D+",IF((ROUND(TRUNC(('TRI-3'!CL27 ),2),0))=3,"D-",IF((ROUND(TRUNC(('TRI-3'!CL27 ),2),0))=2,"E+",IF((ROUND(TRUNC(('TRI-3'!CL27  ),2),0))&lt;=1,"E-","")))))))))))</f>
        <v/>
      </c>
      <c r="CM27" s="51" t="str">
        <f>IF(OR('TRI-3'!CM27 ="",'TRI-3'!CM27&lt;0,'TRI-3'!CM27  &gt;10),"",IF((ROUND(TRUNC(('TRI-3'!CM27  ),2),0))=10,"A+",IF((ROUND(TRUNC(('TRI-3'!CM27  ),2),0))=9,"A-",IF((ROUND(TRUNC(('TRI-3'!CM27   ),2),0))=8,"B+",IF((ROUND(TRUNC(('TRI-3'!CM27 ),2),0))=7,"B-",IF((ROUND(TRUNC(('TRI-3'!CM27  ),2),0))=6,"C+",IF((ROUND(TRUNC(('TRI-3'!CM27  ),2),0))=5,"C-",IF((ROUND(TRUNC(('TRI-3'!CM27  ),2),0))=4,"D+",IF((ROUND(TRUNC(('TRI-3'!CM27 ),2),0))=3,"D-",IF((ROUND(TRUNC(('TRI-3'!CM27 ),2),0))=2,"E+",IF((ROUND(TRUNC(('TRI-3'!CM27  ),2),0))&lt;=1,"E-","")))))))))))</f>
        <v/>
      </c>
      <c r="CN27" s="51" t="str">
        <f>IF(OR('TRI-3'!CN27 ="",'TRI-3'!CN27&lt;0,'TRI-3'!CN27  &gt;10),"",IF((ROUND(TRUNC(('TRI-3'!CN27  ),2),0))=10,"A+",IF((ROUND(TRUNC(('TRI-3'!CN27  ),2),0))=9,"A-",IF((ROUND(TRUNC(('TRI-3'!CN27   ),2),0))=8,"B+",IF((ROUND(TRUNC(('TRI-3'!CN27 ),2),0))=7,"B-",IF((ROUND(TRUNC(('TRI-3'!CN27  ),2),0))=6,"C+",IF((ROUND(TRUNC(('TRI-3'!CN27  ),2),0))=5,"C-",IF((ROUND(TRUNC(('TRI-3'!CN27  ),2),0))=4,"D+",IF((ROUND(TRUNC(('TRI-3'!CN27 ),2),0))=3,"D-",IF((ROUND(TRUNC(('TRI-3'!CN27 ),2),0))=2,"E+",IF((ROUND(TRUNC(('TRI-3'!CN27  ),2),0))&lt;=1,"E-","")))))))))))</f>
        <v/>
      </c>
      <c r="CO27" s="51" t="str">
        <f>IF(OR('TRI-3'!CO27 ="",'TRI-3'!CO27&lt;0,'TRI-3'!CO27  &gt;10),"",IF((ROUND(TRUNC(('TRI-3'!CO27  ),2),0))=10,"A+",IF((ROUND(TRUNC(('TRI-3'!CO27  ),2),0))=9,"A-",IF((ROUND(TRUNC(('TRI-3'!CO27   ),2),0))=8,"B+",IF((ROUND(TRUNC(('TRI-3'!CO27 ),2),0))=7,"B-",IF((ROUND(TRUNC(('TRI-3'!CO27  ),2),0))=6,"C+",IF((ROUND(TRUNC(('TRI-3'!CO27  ),2),0))=5,"C-",IF((ROUND(TRUNC(('TRI-3'!CO27  ),2),0))=4,"D+",IF((ROUND(TRUNC(('TRI-3'!CO27 ),2),0))=3,"D-",IF((ROUND(TRUNC(('TRI-3'!CO27 ),2),0))=2,"E+",IF((ROUND(TRUNC(('TRI-3'!CO27  ),2),0))&lt;=1,"E-","")))))))))))</f>
        <v/>
      </c>
      <c r="CP27" s="51" t="str">
        <f>IF(OR('TRI-3'!CP27 ="",'TRI-3'!CP27&lt;0,'TRI-3'!CP27  &gt;10),"",IF((ROUND(TRUNC(('TRI-3'!CP27  ),2),0))=10,"A+",IF((ROUND(TRUNC(('TRI-3'!CP27  ),2),0))=9,"A-",IF((ROUND(TRUNC(('TRI-3'!CP27   ),2),0))=8,"B+",IF((ROUND(TRUNC(('TRI-3'!CP27 ),2),0))=7,"B-",IF((ROUND(TRUNC(('TRI-3'!CP27  ),2),0))=6,"C+",IF((ROUND(TRUNC(('TRI-3'!CP27  ),2),0))=5,"C-",IF((ROUND(TRUNC(('TRI-3'!CP27  ),2),0))=4,"D+",IF((ROUND(TRUNC(('TRI-3'!CP27 ),2),0))=3,"D-",IF((ROUND(TRUNC(('TRI-3'!CP27 ),2),0))=2,"E+",IF((ROUND(TRUNC(('TRI-3'!CP27  ),2),0))&lt;=1,"E-","")))))))))))</f>
        <v/>
      </c>
      <c r="CQ27" s="51" t="str">
        <f>IF(OR('TRI-3'!CQ27 ="",'TRI-3'!CQ27&lt;0,'TRI-3'!CQ27  &gt;10),"",IF((ROUND(TRUNC(('TRI-3'!CQ27  ),2),0))=10,"A+",IF((ROUND(TRUNC(('TRI-3'!CQ27  ),2),0))=9,"A-",IF((ROUND(TRUNC(('TRI-3'!CQ27   ),2),0))=8,"B+",IF((ROUND(TRUNC(('TRI-3'!CQ27 ),2),0))=7,"B-",IF((ROUND(TRUNC(('TRI-3'!CQ27  ),2),0))=6,"C+",IF((ROUND(TRUNC(('TRI-3'!CQ27  ),2),0))=5,"C-",IF((ROUND(TRUNC(('TRI-3'!CQ27  ),2),0))=4,"D+",IF((ROUND(TRUNC(('TRI-3'!CQ27 ),2),0))=3,"D-",IF((ROUND(TRUNC(('TRI-3'!CQ27 ),2),0))=2,"E+",IF((ROUND(TRUNC(('TRI-3'!CQ27  ),2),0))&lt;=1,"E-","")))))))))))</f>
        <v/>
      </c>
      <c r="CR27" s="51" t="str">
        <f>IF(OR('TRI-3'!CR27 ="",'TRI-3'!CR27&lt;0,'TRI-3'!CR27  &gt;10),"",IF((ROUND(TRUNC(('TRI-3'!CR27  ),2),0))=10,"A+",IF((ROUND(TRUNC(('TRI-3'!CR27  ),2),0))=9,"A-",IF((ROUND(TRUNC(('TRI-3'!CR27   ),2),0))=8,"B+",IF((ROUND(TRUNC(('TRI-3'!CR27 ),2),0))=7,"B-",IF((ROUND(TRUNC(('TRI-3'!CR27  ),2),0))=6,"C+",IF((ROUND(TRUNC(('TRI-3'!CR27  ),2),0))=5,"C-",IF((ROUND(TRUNC(('TRI-3'!CR27  ),2),0))=4,"D+",IF((ROUND(TRUNC(('TRI-3'!CR27 ),2),0))=3,"D-",IF((ROUND(TRUNC(('TRI-3'!CR27 ),2),0))=2,"E+",IF((ROUND(TRUNC(('TRI-3'!CR27  ),2),0))&lt;=1,"E-","")))))))))))</f>
        <v/>
      </c>
      <c r="CS27" s="51" t="str">
        <f>IF(OR('TRI-3'!CS27 ="",'TRI-3'!CS27&lt;0,'TRI-3'!CS27  &gt;10),"",IF((ROUND(TRUNC(('TRI-3'!CS27  ),2),0))=10,"A+",IF((ROUND(TRUNC(('TRI-3'!CS27  ),2),0))=9,"A-",IF((ROUND(TRUNC(('TRI-3'!CS27   ),2),0))=8,"B+",IF((ROUND(TRUNC(('TRI-3'!CS27 ),2),0))=7,"B-",IF((ROUND(TRUNC(('TRI-3'!CS27  ),2),0))=6,"C+",IF((ROUND(TRUNC(('TRI-3'!CS27  ),2),0))=5,"C-",IF((ROUND(TRUNC(('TRI-3'!CS27  ),2),0))=4,"D+",IF((ROUND(TRUNC(('TRI-3'!CS27 ),2),0))=3,"D-",IF((ROUND(TRUNC(('TRI-3'!CS27 ),2),0))=2,"E+",IF((ROUND(TRUNC(('TRI-3'!CS27  ),2),0))&lt;=1,"E-","")))))))))))</f>
        <v/>
      </c>
      <c r="CT27" s="51" t="str">
        <f>IF(OR('TRI-3'!CT27 ="",'TRI-3'!CT27&lt;0,'TRI-3'!CT27  &gt;10),"",IF((ROUND(TRUNC(('TRI-3'!CT27  ),2),0))=10,"A+",IF((ROUND(TRUNC(('TRI-3'!CT27  ),2),0))=9,"A-",IF((ROUND(TRUNC(('TRI-3'!CT27   ),2),0))=8,"B+",IF((ROUND(TRUNC(('TRI-3'!CT27 ),2),0))=7,"B-",IF((ROUND(TRUNC(('TRI-3'!CT27  ),2),0))=6,"C+",IF((ROUND(TRUNC(('TRI-3'!CT27  ),2),0))=5,"C-",IF((ROUND(TRUNC(('TRI-3'!CT27  ),2),0))=4,"D+",IF((ROUND(TRUNC(('TRI-3'!CT27 ),2),0))=3,"D-",IF((ROUND(TRUNC(('TRI-3'!CT27 ),2),0))=2,"E+",IF((ROUND(TRUNC(('TRI-3'!CT27  ),2),0))&lt;=1,"E-","")))))))))))</f>
        <v/>
      </c>
      <c r="CU27" s="51" t="str">
        <f>IF(OR('TRI-3'!CU27 ="",'TRI-3'!CU27&lt;0,'TRI-3'!CU27  &gt;10),"",IF((ROUND(TRUNC(('TRI-3'!CU27  ),2),0))=10,"A+",IF((ROUND(TRUNC(('TRI-3'!CU27  ),2),0))=9,"A-",IF((ROUND(TRUNC(('TRI-3'!CU27   ),2),0))=8,"B+",IF((ROUND(TRUNC(('TRI-3'!CU27 ),2),0))=7,"B-",IF((ROUND(TRUNC(('TRI-3'!CU27  ),2),0))=6,"C+",IF((ROUND(TRUNC(('TRI-3'!CU27  ),2),0))=5,"C-",IF((ROUND(TRUNC(('TRI-3'!CU27  ),2),0))=4,"D+",IF((ROUND(TRUNC(('TRI-3'!CU27 ),2),0))=3,"D-",IF((ROUND(TRUNC(('TRI-3'!CU27 ),2),0))=2,"E+",IF((ROUND(TRUNC(('TRI-3'!CU27  ),2),0))&lt;=1,"E-","")))))))))))</f>
        <v/>
      </c>
      <c r="CV27" s="51" t="str">
        <f>IF(OR('TRI-3'!CV27 ="",'TRI-3'!CV27&lt;0,'TRI-3'!CV27  &gt;10),"",IF((ROUND(TRUNC(('TRI-3'!CV27  ),2),0))=10,"A+",IF((ROUND(TRUNC(('TRI-3'!CV27  ),2),0))=9,"A-",IF((ROUND(TRUNC(('TRI-3'!CV27   ),2),0))=8,"B+",IF((ROUND(TRUNC(('TRI-3'!CV27 ),2),0))=7,"B-",IF((ROUND(TRUNC(('TRI-3'!CV27  ),2),0))=6,"C+",IF((ROUND(TRUNC(('TRI-3'!CV27  ),2),0))=5,"C-",IF((ROUND(TRUNC(('TRI-3'!CV27  ),2),0))=4,"D+",IF((ROUND(TRUNC(('TRI-3'!CV27 ),2),0))=3,"D-",IF((ROUND(TRUNC(('TRI-3'!CV27 ),2),0))=2,"E+",IF((ROUND(TRUNC(('TRI-3'!CV27  ),2),0))&lt;=1,"E-","")))))))))))</f>
        <v/>
      </c>
      <c r="CW27" s="51" t="str">
        <f>IF(OR('TRI-3'!CW27 ="",'TRI-3'!CW27&lt;0,'TRI-3'!CW27  &gt;10),"",IF((ROUND(TRUNC(('TRI-3'!CW27  ),2),0))=10,"A+",IF((ROUND(TRUNC(('TRI-3'!CW27  ),2),0))=9,"A-",IF((ROUND(TRUNC(('TRI-3'!CW27   ),2),0))=8,"B+",IF((ROUND(TRUNC(('TRI-3'!CW27 ),2),0))=7,"B-",IF((ROUND(TRUNC(('TRI-3'!CW27  ),2),0))=6,"C+",IF((ROUND(TRUNC(('TRI-3'!CW27  ),2),0))=5,"C-",IF((ROUND(TRUNC(('TRI-3'!CW27  ),2),0))=4,"D+",IF((ROUND(TRUNC(('TRI-3'!CW27 ),2),0))=3,"D-",IF((ROUND(TRUNC(('TRI-3'!CW27 ),2),0))=2,"E+",IF((ROUND(TRUNC(('TRI-3'!CW27  ),2),0))&lt;=1,"E-","")))))))))))</f>
        <v/>
      </c>
      <c r="CX27" s="51" t="str">
        <f>IF(OR('TRI-3'!CX27 ="",'TRI-3'!CX27&lt;0,'TRI-3'!CX27  &gt;10),"",IF((ROUND(TRUNC(('TRI-3'!CX27  ),2),0))=10,"A+",IF((ROUND(TRUNC(('TRI-3'!CX27  ),2),0))=9,"A-",IF((ROUND(TRUNC(('TRI-3'!CX27   ),2),0))=8,"B+",IF((ROUND(TRUNC(('TRI-3'!CX27 ),2),0))=7,"B-",IF((ROUND(TRUNC(('TRI-3'!CX27  ),2),0))=6,"C+",IF((ROUND(TRUNC(('TRI-3'!CX27  ),2),0))=5,"C-",IF((ROUND(TRUNC(('TRI-3'!CX27  ),2),0))=4,"D+",IF((ROUND(TRUNC(('TRI-3'!CX27 ),2),0))=3,"D-",IF((ROUND(TRUNC(('TRI-3'!CX27 ),2),0))=2,"E+",IF((ROUND(TRUNC(('TRI-3'!CX27  ),2),0))&lt;=1,"E-","")))))))))))</f>
        <v/>
      </c>
      <c r="CY27" s="51" t="str">
        <f>IF(OR('TRI-3'!CY27 ="",'TRI-3'!CY27&lt;0,'TRI-3'!CY27  &gt;10),"",IF((ROUND(TRUNC(('TRI-3'!CY27  ),2),0))=10,"A+",IF((ROUND(TRUNC(('TRI-3'!CY27  ),2),0))=9,"A-",IF((ROUND(TRUNC(('TRI-3'!CY27   ),2),0))=8,"B+",IF((ROUND(TRUNC(('TRI-3'!CY27 ),2),0))=7,"B-",IF((ROUND(TRUNC(('TRI-3'!CY27  ),2),0))=6,"C+",IF((ROUND(TRUNC(('TRI-3'!CY27  ),2),0))=5,"C-",IF((ROUND(TRUNC(('TRI-3'!CY27  ),2),0))=4,"D+",IF((ROUND(TRUNC(('TRI-3'!CY27 ),2),0))=3,"D-",IF((ROUND(TRUNC(('TRI-3'!CY27 ),2),0))=2,"E+",IF((ROUND(TRUNC(('TRI-3'!CY27  ),2),0))&lt;=1,"E-","")))))))))))</f>
        <v/>
      </c>
      <c r="CZ27" s="51" t="str">
        <f>IF(OR('TRI-3'!CZ27 ="",'TRI-3'!CZ27&lt;0,'TRI-3'!CZ27  &gt;10),"",IF((ROUND(TRUNC(('TRI-3'!CZ27  ),2),0))=10,"A+",IF((ROUND(TRUNC(('TRI-3'!CZ27  ),2),0))=9,"A-",IF((ROUND(TRUNC(('TRI-3'!CZ27   ),2),0))=8,"B+",IF((ROUND(TRUNC(('TRI-3'!CZ27 ),2),0))=7,"B-",IF((ROUND(TRUNC(('TRI-3'!CZ27  ),2),0))=6,"C+",IF((ROUND(TRUNC(('TRI-3'!CZ27  ),2),0))=5,"C-",IF((ROUND(TRUNC(('TRI-3'!CZ27  ),2),0))=4,"D+",IF((ROUND(TRUNC(('TRI-3'!CZ27 ),2),0))=3,"D-",IF((ROUND(TRUNC(('TRI-3'!CZ27 ),2),0))=2,"E+",IF((ROUND(TRUNC(('TRI-3'!CZ27  ),2),0))&lt;=1,"E-","")))))))))))</f>
        <v/>
      </c>
      <c r="DA27" s="51" t="str">
        <f>IF(OR('TRI-3'!DA27 ="",'TRI-3'!DA27&lt;0,'TRI-3'!DA27  &gt;10),"",IF((ROUND(TRUNC(('TRI-3'!DA27  ),2),0))=10,"A+",IF((ROUND(TRUNC(('TRI-3'!DA27  ),2),0))=9,"A-",IF((ROUND(TRUNC(('TRI-3'!DA27   ),2),0))=8,"B+",IF((ROUND(TRUNC(('TRI-3'!DA27 ),2),0))=7,"B-",IF((ROUND(TRUNC(('TRI-3'!DA27  ),2),0))=6,"C+",IF((ROUND(TRUNC(('TRI-3'!DA27  ),2),0))=5,"C-",IF((ROUND(TRUNC(('TRI-3'!DA27  ),2),0))=4,"D+",IF((ROUND(TRUNC(('TRI-3'!DA27 ),2),0))=3,"D-",IF((ROUND(TRUNC(('TRI-3'!DA27 ),2),0))=2,"E+",IF((ROUND(TRUNC(('TRI-3'!DA27  ),2),0))&lt;=1,"E-","")))))))))))</f>
        <v/>
      </c>
      <c r="DB27" s="51" t="str">
        <f>IF(OR('TRI-3'!DB27 ="",'TRI-3'!DB27&lt;0,'TRI-3'!DB27  &gt;10),"",IF((ROUND(TRUNC(('TRI-3'!DB27  ),2),0))=10,"A+",IF((ROUND(TRUNC(('TRI-3'!DB27  ),2),0))=9,"A-",IF((ROUND(TRUNC(('TRI-3'!DB27   ),2),0))=8,"B+",IF((ROUND(TRUNC(('TRI-3'!DB27 ),2),0))=7,"B-",IF((ROUND(TRUNC(('TRI-3'!DB27  ),2),0))=6,"C+",IF((ROUND(TRUNC(('TRI-3'!DB27  ),2),0))=5,"C-",IF((ROUND(TRUNC(('TRI-3'!DB27  ),2),0))=4,"D+",IF((ROUND(TRUNC(('TRI-3'!DB27 ),2),0))=3,"D-",IF((ROUND(TRUNC(('TRI-3'!DB27 ),2),0))=2,"E+",IF((ROUND(TRUNC(('TRI-3'!DB27  ),2),0))&lt;=1,"E-","")))))))))))</f>
        <v/>
      </c>
      <c r="DC27" s="51" t="str">
        <f>IF(OR('TRI-3'!DC27 ="",'TRI-3'!DC27&lt;0,'TRI-3'!DC27  &gt;10),"",IF((ROUND(TRUNC(('TRI-3'!DC27  ),2),0))=10,"A+",IF((ROUND(TRUNC(('TRI-3'!DC27  ),2),0))=9,"A-",IF((ROUND(TRUNC(('TRI-3'!DC27   ),2),0))=8,"B+",IF((ROUND(TRUNC(('TRI-3'!DC27 ),2),0))=7,"B-",IF((ROUND(TRUNC(('TRI-3'!DC27  ),2),0))=6,"C+",IF((ROUND(TRUNC(('TRI-3'!DC27  ),2),0))=5,"C-",IF((ROUND(TRUNC(('TRI-3'!DC27  ),2),0))=4,"D+",IF((ROUND(TRUNC(('TRI-3'!DC27 ),2),0))=3,"D-",IF((ROUND(TRUNC(('TRI-3'!DC27 ),2),0))=2,"E+",IF((ROUND(TRUNC(('TRI-3'!DC27  ),2),0))&lt;=1,"E-","")))))))))))</f>
        <v/>
      </c>
      <c r="DD27" s="51" t="str">
        <f>IF(OR('TRI-3'!DD27 ="",'TRI-3'!DD27&lt;0,'TRI-3'!DD27  &gt;10),"",IF((ROUND(TRUNC(('TRI-3'!DD27  ),2),0))=10,"A+",IF((ROUND(TRUNC(('TRI-3'!DD27  ),2),0))=9,"A-",IF((ROUND(TRUNC(('TRI-3'!DD27   ),2),0))=8,"B+",IF((ROUND(TRUNC(('TRI-3'!DD27 ),2),0))=7,"B-",IF((ROUND(TRUNC(('TRI-3'!DD27  ),2),0))=6,"C+",IF((ROUND(TRUNC(('TRI-3'!DD27  ),2),0))=5,"C-",IF((ROUND(TRUNC(('TRI-3'!DD27  ),2),0))=4,"D+",IF((ROUND(TRUNC(('TRI-3'!DD27 ),2),0))=3,"D-",IF((ROUND(TRUNC(('TRI-3'!DD27 ),2),0))=2,"E+",IF((ROUND(TRUNC(('TRI-3'!DD27  ),2),0))&lt;=1,"E-","")))))))))))</f>
        <v/>
      </c>
      <c r="DE27" s="51" t="str">
        <f>IF(OR('TRI-3'!DE27 ="",'TRI-3'!DE27&lt;0,'TRI-3'!DE27  &gt;10),"",IF((ROUND(TRUNC(('TRI-3'!DE27  ),2),0))=10,"A+",IF((ROUND(TRUNC(('TRI-3'!DE27  ),2),0))=9,"A-",IF((ROUND(TRUNC(('TRI-3'!DE27   ),2),0))=8,"B+",IF((ROUND(TRUNC(('TRI-3'!DE27 ),2),0))=7,"B-",IF((ROUND(TRUNC(('TRI-3'!DE27  ),2),0))=6,"C+",IF((ROUND(TRUNC(('TRI-3'!DE27  ),2),0))=5,"C-",IF((ROUND(TRUNC(('TRI-3'!DE27  ),2),0))=4,"D+",IF((ROUND(TRUNC(('TRI-3'!DE27 ),2),0))=3,"D-",IF((ROUND(TRUNC(('TRI-3'!DE27 ),2),0))=2,"E+",IF((ROUND(TRUNC(('TRI-3'!DE27  ),2),0))&lt;=1,"E-","")))))))))))</f>
        <v/>
      </c>
      <c r="DF27" s="51" t="str">
        <f>IF(OR('TRI-3'!DF27 ="",'TRI-3'!DF27&lt;0,'TRI-3'!DF27  &gt;10),"",IF((ROUND(TRUNC(('TRI-3'!DF27  ),2),0))=10,"A+",IF((ROUND(TRUNC(('TRI-3'!DF27  ),2),0))=9,"A-",IF((ROUND(TRUNC(('TRI-3'!DF27   ),2),0))=8,"B+",IF((ROUND(TRUNC(('TRI-3'!DF27 ),2),0))=7,"B-",IF((ROUND(TRUNC(('TRI-3'!DF27  ),2),0))=6,"C+",IF((ROUND(TRUNC(('TRI-3'!DF27  ),2),0))=5,"C-",IF((ROUND(TRUNC(('TRI-3'!DF27  ),2),0))=4,"D+",IF((ROUND(TRUNC(('TRI-3'!DF27 ),2),0))=3,"D-",IF((ROUND(TRUNC(('TRI-3'!DF27 ),2),0))=2,"E+",IF((ROUND(TRUNC(('TRI-3'!DF27  ),2),0))&lt;=1,"E-","")))))))))))</f>
        <v/>
      </c>
      <c r="DG27" s="51" t="str">
        <f>IF(OR('TRI-3'!DG27 ="",'TRI-3'!DG27&lt;0,'TRI-3'!DG27  &gt;10),"",IF((ROUND(TRUNC(('TRI-3'!DG27  ),2),0))=10,"A+",IF((ROUND(TRUNC(('TRI-3'!DG27  ),2),0))=9,"A-",IF((ROUND(TRUNC(('TRI-3'!DG27   ),2),0))=8,"B+",IF((ROUND(TRUNC(('TRI-3'!DG27 ),2),0))=7,"B-",IF((ROUND(TRUNC(('TRI-3'!DG27  ),2),0))=6,"C+",IF((ROUND(TRUNC(('TRI-3'!DG27  ),2),0))=5,"C-",IF((ROUND(TRUNC(('TRI-3'!DG27  ),2),0))=4,"D+",IF((ROUND(TRUNC(('TRI-3'!DG27 ),2),0))=3,"D-",IF((ROUND(TRUNC(('TRI-3'!DG27 ),2),0))=2,"E+",IF((ROUND(TRUNC(('TRI-3'!DG27  ),2),0))&lt;=1,"E-","")))))))))))</f>
        <v/>
      </c>
      <c r="DH27" s="51" t="str">
        <f>IF(OR('TRI-3'!DH27 ="",'TRI-3'!DH27&lt;0,'TRI-3'!DH27  &gt;10),"",IF((ROUND(TRUNC(('TRI-3'!DH27  ),2),0))=10,"A+",IF((ROUND(TRUNC(('TRI-3'!DH27  ),2),0))=9,"A-",IF((ROUND(TRUNC(('TRI-3'!DH27   ),2),0))=8,"B+",IF((ROUND(TRUNC(('TRI-3'!DH27 ),2),0))=7,"B-",IF((ROUND(TRUNC(('TRI-3'!DH27  ),2),0))=6,"C+",IF((ROUND(TRUNC(('TRI-3'!DH27  ),2),0))=5,"C-",IF((ROUND(TRUNC(('TRI-3'!DH27  ),2),0))=4,"D+",IF((ROUND(TRUNC(('TRI-3'!DH27 ),2),0))=3,"D-",IF((ROUND(TRUNC(('TRI-3'!DH27 ),2),0))=2,"E+",IF((ROUND(TRUNC(('TRI-3'!DH27  ),2),0))&lt;=1,"E-","")))))))))))</f>
        <v/>
      </c>
      <c r="DI27" s="51" t="str">
        <f>IF(OR('TRI-3'!DI27 ="",'TRI-3'!DI27&lt;0,'TRI-3'!DI27  &gt;10),"",IF((ROUND(TRUNC(('TRI-3'!DI27  ),2),0))=10,"A+",IF((ROUND(TRUNC(('TRI-3'!DI27  ),2),0))=9,"A-",IF((ROUND(TRUNC(('TRI-3'!DI27   ),2),0))=8,"B+",IF((ROUND(TRUNC(('TRI-3'!DI27 ),2),0))=7,"B-",IF((ROUND(TRUNC(('TRI-3'!DI27  ),2),0))=6,"C+",IF((ROUND(TRUNC(('TRI-3'!DI27  ),2),0))=5,"C-",IF((ROUND(TRUNC(('TRI-3'!DI27  ),2),0))=4,"D+",IF((ROUND(TRUNC(('TRI-3'!DI27 ),2),0))=3,"D-",IF((ROUND(TRUNC(('TRI-3'!DI27 ),2),0))=2,"E+",IF((ROUND(TRUNC(('TRI-3'!DI27  ),2),0))&lt;=1,"E-","")))))))))))</f>
        <v/>
      </c>
      <c r="DJ27" s="51" t="str">
        <f>IF(OR('TRI-3'!DJ27 ="",'TRI-3'!DJ27&lt;0,'TRI-3'!DJ27  &gt;10),"",IF((ROUND(TRUNC(('TRI-3'!DJ27  ),2),0))=10,"A+",IF((ROUND(TRUNC(('TRI-3'!DJ27  ),2),0))=9,"A-",IF((ROUND(TRUNC(('TRI-3'!DJ27   ),2),0))=8,"B+",IF((ROUND(TRUNC(('TRI-3'!DJ27 ),2),0))=7,"B-",IF((ROUND(TRUNC(('TRI-3'!DJ27  ),2),0))=6,"C+",IF((ROUND(TRUNC(('TRI-3'!DJ27  ),2),0))=5,"C-",IF((ROUND(TRUNC(('TRI-3'!DJ27  ),2),0))=4,"D+",IF((ROUND(TRUNC(('TRI-3'!DJ27 ),2),0))=3,"D-",IF((ROUND(TRUNC(('TRI-3'!DJ27 ),2),0))=2,"E+",IF((ROUND(TRUNC(('TRI-3'!DJ27  ),2),0))&lt;=1,"E-","")))))))))))</f>
        <v/>
      </c>
      <c r="DK27" s="51" t="str">
        <f>IF(OR('TRI-3'!DK27 ="",'TRI-3'!DK27&lt;0,'TRI-3'!DK27  &gt;10),"",IF((ROUND(TRUNC(('TRI-3'!DK27  ),2),0))=10,"A+",IF((ROUND(TRUNC(('TRI-3'!DK27  ),2),0))=9,"A-",IF((ROUND(TRUNC(('TRI-3'!DK27   ),2),0))=8,"B+",IF((ROUND(TRUNC(('TRI-3'!DK27 ),2),0))=7,"B-",IF((ROUND(TRUNC(('TRI-3'!DK27  ),2),0))=6,"C+",IF((ROUND(TRUNC(('TRI-3'!DK27  ),2),0))=5,"C-",IF((ROUND(TRUNC(('TRI-3'!DK27  ),2),0))=4,"D+",IF((ROUND(TRUNC(('TRI-3'!DK27 ),2),0))=3,"D-",IF((ROUND(TRUNC(('TRI-3'!DK27 ),2),0))=2,"E+",IF((ROUND(TRUNC(('TRI-3'!DK27  ),2),0))&lt;=1,"E-","")))))))))))</f>
        <v/>
      </c>
      <c r="DL27" s="51" t="str">
        <f>IF(OR('TRI-3'!DL27 ="",'TRI-3'!DL27&lt;0,'TRI-3'!DL27  &gt;10),"",IF((ROUND(TRUNC(('TRI-3'!DL27  ),2),0))=10,"A+",IF((ROUND(TRUNC(('TRI-3'!DL27  ),2),0))=9,"A-",IF((ROUND(TRUNC(('TRI-3'!DL27   ),2),0))=8,"B+",IF((ROUND(TRUNC(('TRI-3'!DL27 ),2),0))=7,"B-",IF((ROUND(TRUNC(('TRI-3'!DL27  ),2),0))=6,"C+",IF((ROUND(TRUNC(('TRI-3'!DL27  ),2),0))=5,"C-",IF((ROUND(TRUNC(('TRI-3'!DL27  ),2),0))=4,"D+",IF((ROUND(TRUNC(('TRI-3'!DL27 ),2),0))=3,"D-",IF((ROUND(TRUNC(('TRI-3'!DL27 ),2),0))=2,"E+",IF((ROUND(TRUNC(('TRI-3'!DL27  ),2),0))&lt;=1,"E-","")))))))))))</f>
        <v/>
      </c>
      <c r="DM27" s="51" t="str">
        <f>IF(OR('TRI-3'!DM27 ="",'TRI-3'!DM27&lt;0,'TRI-3'!DM27  &gt;10),"",IF((ROUND(TRUNC(('TRI-3'!DM27  ),2),0))=10,"A+",IF((ROUND(TRUNC(('TRI-3'!DM27  ),2),0))=9,"A-",IF((ROUND(TRUNC(('TRI-3'!DM27   ),2),0))=8,"B+",IF((ROUND(TRUNC(('TRI-3'!DM27 ),2),0))=7,"B-",IF((ROUND(TRUNC(('TRI-3'!DM27  ),2),0))=6,"C+",IF((ROUND(TRUNC(('TRI-3'!DM27  ),2),0))=5,"C-",IF((ROUND(TRUNC(('TRI-3'!DM27  ),2),0))=4,"D+",IF((ROUND(TRUNC(('TRI-3'!DM27 ),2),0))=3,"D-",IF((ROUND(TRUNC(('TRI-3'!DM27 ),2),0))=2,"E+",IF((ROUND(TRUNC(('TRI-3'!DM27  ),2),0))&lt;=1,"E-","")))))))))))</f>
        <v/>
      </c>
      <c r="DN27" s="51" t="str">
        <f>IF(OR('TRI-3'!DN27 ="",'TRI-3'!DN27&lt;0,'TRI-3'!DN27  &gt;10),"",IF((ROUND(TRUNC(('TRI-3'!DN27  ),2),0))=10,"A+",IF((ROUND(TRUNC(('TRI-3'!DN27  ),2),0))=9,"A-",IF((ROUND(TRUNC(('TRI-3'!DN27   ),2),0))=8,"B+",IF((ROUND(TRUNC(('TRI-3'!DN27 ),2),0))=7,"B-",IF((ROUND(TRUNC(('TRI-3'!DN27  ),2),0))=6,"C+",IF((ROUND(TRUNC(('TRI-3'!DN27  ),2),0))=5,"C-",IF((ROUND(TRUNC(('TRI-3'!DN27  ),2),0))=4,"D+",IF((ROUND(TRUNC(('TRI-3'!DN27 ),2),0))=3,"D-",IF((ROUND(TRUNC(('TRI-3'!DN27 ),2),0))=2,"E+",IF((ROUND(TRUNC(('TRI-3'!DN27  ),2),0))&lt;=1,"E-","")))))))))))</f>
        <v/>
      </c>
      <c r="DO27" s="51" t="str">
        <f>IF(OR('TRI-3'!DO27 ="",'TRI-3'!DO27&lt;0,'TRI-3'!DO27  &gt;10),"",IF((ROUND(TRUNC(('TRI-3'!DO27  ),2),0))=10,"A+",IF((ROUND(TRUNC(('TRI-3'!DO27  ),2),0))=9,"A-",IF((ROUND(TRUNC(('TRI-3'!DO27   ),2),0))=8,"B+",IF((ROUND(TRUNC(('TRI-3'!DO27 ),2),0))=7,"B-",IF((ROUND(TRUNC(('TRI-3'!DO27  ),2),0))=6,"C+",IF((ROUND(TRUNC(('TRI-3'!DO27  ),2),0))=5,"C-",IF((ROUND(TRUNC(('TRI-3'!DO27  ),2),0))=4,"D+",IF((ROUND(TRUNC(('TRI-3'!DO27 ),2),0))=3,"D-",IF((ROUND(TRUNC(('TRI-3'!DO27 ),2),0))=2,"E+",IF((ROUND(TRUNC(('TRI-3'!DO27  ),2),0))&lt;=1,"E-","")))))))))))</f>
        <v/>
      </c>
      <c r="DP27" s="51" t="str">
        <f>IF(OR('TRI-3'!DP27 ="",'TRI-3'!DP27&lt;0,'TRI-3'!DP27  &gt;10),"",IF((ROUND(TRUNC(('TRI-3'!DP27  ),2),0))=10,"A+",IF((ROUND(TRUNC(('TRI-3'!DP27  ),2),0))=9,"A-",IF((ROUND(TRUNC(('TRI-3'!DP27   ),2),0))=8,"B+",IF((ROUND(TRUNC(('TRI-3'!DP27 ),2),0))=7,"B-",IF((ROUND(TRUNC(('TRI-3'!DP27  ),2),0))=6,"C+",IF((ROUND(TRUNC(('TRI-3'!DP27  ),2),0))=5,"C-",IF((ROUND(TRUNC(('TRI-3'!DP27  ),2),0))=4,"D+",IF((ROUND(TRUNC(('TRI-3'!DP27 ),2),0))=3,"D-",IF((ROUND(TRUNC(('TRI-3'!DP27 ),2),0))=2,"E+",IF((ROUND(TRUNC(('TRI-3'!DP27  ),2),0))&lt;=1,"E-","")))))))))))</f>
        <v/>
      </c>
      <c r="DQ27" s="51" t="str">
        <f>IF(OR('TRI-3'!DQ27 ="",'TRI-3'!DQ27&lt;0,'TRI-3'!DQ27  &gt;10),"",IF((ROUND(TRUNC(('TRI-3'!DQ27  ),2),0))=10,"A+",IF((ROUND(TRUNC(('TRI-3'!DQ27  ),2),0))=9,"A-",IF((ROUND(TRUNC(('TRI-3'!DQ27   ),2),0))=8,"B+",IF((ROUND(TRUNC(('TRI-3'!DQ27 ),2),0))=7,"B-",IF((ROUND(TRUNC(('TRI-3'!DQ27  ),2),0))=6,"C+",IF((ROUND(TRUNC(('TRI-3'!DQ27  ),2),0))=5,"C-",IF((ROUND(TRUNC(('TRI-3'!DQ27  ),2),0))=4,"D+",IF((ROUND(TRUNC(('TRI-3'!DQ27 ),2),0))=3,"D-",IF((ROUND(TRUNC(('TRI-3'!DQ27 ),2),0))=2,"E+",IF((ROUND(TRUNC(('TRI-3'!DQ27  ),2),0))&lt;=1,"E-","")))))))))))</f>
        <v/>
      </c>
      <c r="DR27" s="51" t="str">
        <f>IF(OR('TRI-3'!DR27 ="",'TRI-3'!DR27&lt;0,'TRI-3'!DR27  &gt;10),"",IF((ROUND(TRUNC(('TRI-3'!DR27  ),2),0))=10,"A+",IF((ROUND(TRUNC(('TRI-3'!DR27  ),2),0))=9,"A-",IF((ROUND(TRUNC(('TRI-3'!DR27   ),2),0))=8,"B+",IF((ROUND(TRUNC(('TRI-3'!DR27 ),2),0))=7,"B-",IF((ROUND(TRUNC(('TRI-3'!DR27  ),2),0))=6,"C+",IF((ROUND(TRUNC(('TRI-3'!DR27  ),2),0))=5,"C-",IF((ROUND(TRUNC(('TRI-3'!DR27  ),2),0))=4,"D+",IF((ROUND(TRUNC(('TRI-3'!DR27 ),2),0))=3,"D-",IF((ROUND(TRUNC(('TRI-3'!DR27 ),2),0))=2,"E+",IF((ROUND(TRUNC(('TRI-3'!DR27  ),2),0))&lt;=1,"E-","")))))))))))</f>
        <v/>
      </c>
      <c r="DS27" s="51" t="str">
        <f>IF(OR('TRI-3'!DS27 ="",'TRI-3'!DS27&lt;0,'TRI-3'!DS27  &gt;10),"",IF((ROUND(TRUNC(('TRI-3'!DS27  ),2),0))=10,"A+",IF((ROUND(TRUNC(('TRI-3'!DS27  ),2),0))=9,"A-",IF((ROUND(TRUNC(('TRI-3'!DS27   ),2),0))=8,"B+",IF((ROUND(TRUNC(('TRI-3'!DS27 ),2),0))=7,"B-",IF((ROUND(TRUNC(('TRI-3'!DS27  ),2),0))=6,"C+",IF((ROUND(TRUNC(('TRI-3'!DS27  ),2),0))=5,"C-",IF((ROUND(TRUNC(('TRI-3'!DS27  ),2),0))=4,"D+",IF((ROUND(TRUNC(('TRI-3'!DS27 ),2),0))=3,"D-",IF((ROUND(TRUNC(('TRI-3'!DS27 ),2),0))=2,"E+",IF((ROUND(TRUNC(('TRI-3'!DS27  ),2),0))&lt;=1,"E-","")))))))))))</f>
        <v/>
      </c>
      <c r="DT27" s="51" t="str">
        <f>IF(OR('TRI-3'!DT27 ="",'TRI-3'!DT27&lt;0,'TRI-3'!DT27  &gt;10),"",IF((ROUND(TRUNC(('TRI-3'!DT27  ),2),0))=10,"A+",IF((ROUND(TRUNC(('TRI-3'!DT27  ),2),0))=9,"A-",IF((ROUND(TRUNC(('TRI-3'!DT27   ),2),0))=8,"B+",IF((ROUND(TRUNC(('TRI-3'!DT27 ),2),0))=7,"B-",IF((ROUND(TRUNC(('TRI-3'!DT27  ),2),0))=6,"C+",IF((ROUND(TRUNC(('TRI-3'!DT27  ),2),0))=5,"C-",IF((ROUND(TRUNC(('TRI-3'!DT27  ),2),0))=4,"D+",IF((ROUND(TRUNC(('TRI-3'!DT27 ),2),0))=3,"D-",IF((ROUND(TRUNC(('TRI-3'!DT27 ),2),0))=2,"E+",IF((ROUND(TRUNC(('TRI-3'!DT27  ),2),0))&lt;=1,"E-","")))))))))))</f>
        <v/>
      </c>
      <c r="DU27" s="51" t="str">
        <f>IF(OR('TRI-3'!DU27 ="",'TRI-3'!DU27&lt;0,'TRI-3'!DU27  &gt;10),"",IF((ROUND(TRUNC(('TRI-3'!DU27  ),2),0))=10,"A+",IF((ROUND(TRUNC(('TRI-3'!DU27  ),2),0))=9,"A-",IF((ROUND(TRUNC(('TRI-3'!DU27   ),2),0))=8,"B+",IF((ROUND(TRUNC(('TRI-3'!DU27 ),2),0))=7,"B-",IF((ROUND(TRUNC(('TRI-3'!DU27  ),2),0))=6,"C+",IF((ROUND(TRUNC(('TRI-3'!DU27  ),2),0))=5,"C-",IF((ROUND(TRUNC(('TRI-3'!DU27  ),2),0))=4,"D+",IF((ROUND(TRUNC(('TRI-3'!DU27 ),2),0))=3,"D-",IF((ROUND(TRUNC(('TRI-3'!DU27 ),2),0))=2,"E+",IF((ROUND(TRUNC(('TRI-3'!DU27  ),2),0))&lt;=1,"E-","")))))))))))</f>
        <v/>
      </c>
      <c r="DV27" s="51" t="str">
        <f>IF(OR('TRI-3'!DV27 ="",'TRI-3'!DV27&lt;0,'TRI-3'!DV27  &gt;10),"",IF((ROUND(TRUNC(('TRI-3'!DV27  ),2),0))=10,"A+",IF((ROUND(TRUNC(('TRI-3'!DV27  ),2),0))=9,"A-",IF((ROUND(TRUNC(('TRI-3'!DV27   ),2),0))=8,"B+",IF((ROUND(TRUNC(('TRI-3'!DV27 ),2),0))=7,"B-",IF((ROUND(TRUNC(('TRI-3'!DV27  ),2),0))=6,"C+",IF((ROUND(TRUNC(('TRI-3'!DV27  ),2),0))=5,"C-",IF((ROUND(TRUNC(('TRI-3'!DV27  ),2),0))=4,"D+",IF((ROUND(TRUNC(('TRI-3'!DV27 ),2),0))=3,"D-",IF((ROUND(TRUNC(('TRI-3'!DV27 ),2),0))=2,"E+",IF((ROUND(TRUNC(('TRI-3'!DV27  ),2),0))&lt;=1,"E-","")))))))))))</f>
        <v/>
      </c>
      <c r="DW27" s="51" t="str">
        <f>IF(OR('TRI-3'!DW27 ="",'TRI-3'!DW27&lt;0,'TRI-3'!DW27  &gt;10),"",IF((ROUND(TRUNC(('TRI-3'!DW27  ),2),0))=10,"A+",IF((ROUND(TRUNC(('TRI-3'!DW27  ),2),0))=9,"A-",IF((ROUND(TRUNC(('TRI-3'!DW27   ),2),0))=8,"B+",IF((ROUND(TRUNC(('TRI-3'!DW27 ),2),0))=7,"B-",IF((ROUND(TRUNC(('TRI-3'!DW27  ),2),0))=6,"C+",IF((ROUND(TRUNC(('TRI-3'!DW27  ),2),0))=5,"C-",IF((ROUND(TRUNC(('TRI-3'!DW27  ),2),0))=4,"D+",IF((ROUND(TRUNC(('TRI-3'!DW27 ),2),0))=3,"D-",IF((ROUND(TRUNC(('TRI-3'!DW27 ),2),0))=2,"E+",IF((ROUND(TRUNC(('TRI-3'!DW27  ),2),0))&lt;=1,"E-","")))))))))))</f>
        <v/>
      </c>
      <c r="DX27" s="51" t="str">
        <f>IF(OR('TRI-3'!DX27 ="",'TRI-3'!DX27&lt;0,'TRI-3'!DX27  &gt;10),"",IF((ROUND(TRUNC(('TRI-3'!DX27  ),2),0))=10,"A+",IF((ROUND(TRUNC(('TRI-3'!DX27  ),2),0))=9,"A-",IF((ROUND(TRUNC(('TRI-3'!DX27   ),2),0))=8,"B+",IF((ROUND(TRUNC(('TRI-3'!DX27 ),2),0))=7,"B-",IF((ROUND(TRUNC(('TRI-3'!DX27  ),2),0))=6,"C+",IF((ROUND(TRUNC(('TRI-3'!DX27  ),2),0))=5,"C-",IF((ROUND(TRUNC(('TRI-3'!DX27  ),2),0))=4,"D+",IF((ROUND(TRUNC(('TRI-3'!DX27 ),2),0))=3,"D-",IF((ROUND(TRUNC(('TRI-3'!DX27 ),2),0))=2,"E+",IF((ROUND(TRUNC(('TRI-3'!DX27  ),2),0))&lt;=1,"E-","")))))))))))</f>
        <v/>
      </c>
      <c r="DY27" s="51" t="str">
        <f>IF(OR('TRI-3'!DY27 ="",'TRI-3'!DY27&lt;0,'TRI-3'!DY27  &gt;10),"",IF((ROUND(TRUNC(('TRI-3'!DY27  ),2),0))=10,"A+",IF((ROUND(TRUNC(('TRI-3'!DY27  ),2),0))=9,"A-",IF((ROUND(TRUNC(('TRI-3'!DY27   ),2),0))=8,"B+",IF((ROUND(TRUNC(('TRI-3'!DY27 ),2),0))=7,"B-",IF((ROUND(TRUNC(('TRI-3'!DY27  ),2),0))=6,"C+",IF((ROUND(TRUNC(('TRI-3'!DY27  ),2),0))=5,"C-",IF((ROUND(TRUNC(('TRI-3'!DY27  ),2),0))=4,"D+",IF((ROUND(TRUNC(('TRI-3'!DY27 ),2),0))=3,"D-",IF((ROUND(TRUNC(('TRI-3'!DY27 ),2),0))=2,"E+",IF((ROUND(TRUNC(('TRI-3'!DY27  ),2),0))&lt;=1,"E-","")))))))))))</f>
        <v/>
      </c>
      <c r="DZ27" s="51" t="str">
        <f>IF(OR('TRI-3'!DZ27 ="",'TRI-3'!DZ27&lt;0,'TRI-3'!DZ27  &gt;10),"",IF((ROUND(TRUNC(('TRI-3'!DZ27  ),2),0))=10,"A+",IF((ROUND(TRUNC(('TRI-3'!DZ27  ),2),0))=9,"A-",IF((ROUND(TRUNC(('TRI-3'!DZ27   ),2),0))=8,"B+",IF((ROUND(TRUNC(('TRI-3'!DZ27 ),2),0))=7,"B-",IF((ROUND(TRUNC(('TRI-3'!DZ27  ),2),0))=6,"C+",IF((ROUND(TRUNC(('TRI-3'!DZ27  ),2),0))=5,"C-",IF((ROUND(TRUNC(('TRI-3'!DZ27  ),2),0))=4,"D+",IF((ROUND(TRUNC(('TRI-3'!DZ27 ),2),0))=3,"D-",IF((ROUND(TRUNC(('TRI-3'!DZ27 ),2),0))=2,"E+",IF((ROUND(TRUNC(('TRI-3'!DZ27  ),2),0))&lt;=1,"E-","")))))))))))</f>
        <v/>
      </c>
      <c r="EA27" s="51" t="str">
        <f>IF(OR('TRI-3'!EA27 ="",'TRI-3'!EA27&lt;0,'TRI-3'!EA27  &gt;10),"",IF((ROUND(TRUNC(('TRI-3'!EA27  ),2),0))=10,"A+",IF((ROUND(TRUNC(('TRI-3'!EA27  ),2),0))=9,"A-",IF((ROUND(TRUNC(('TRI-3'!EA27   ),2),0))=8,"B+",IF((ROUND(TRUNC(('TRI-3'!EA27 ),2),0))=7,"B-",IF((ROUND(TRUNC(('TRI-3'!EA27  ),2),0))=6,"C+",IF((ROUND(TRUNC(('TRI-3'!EA27  ),2),0))=5,"C-",IF((ROUND(TRUNC(('TRI-3'!EA27  ),2),0))=4,"D+",IF((ROUND(TRUNC(('TRI-3'!EA27 ),2),0))=3,"D-",IF((ROUND(TRUNC(('TRI-3'!EA27 ),2),0))=2,"E+",IF((ROUND(TRUNC(('TRI-3'!EA27  ),2),0))&lt;=1,"E-","")))))))))))</f>
        <v/>
      </c>
      <c r="EB27" s="51" t="str">
        <f>IF(OR('TRI-3'!EB27 ="",'TRI-3'!EB27&lt;0,'TRI-3'!EB27  &gt;10),"",IF((ROUND(TRUNC(('TRI-3'!EB27  ),2),0))=10,"A+",IF((ROUND(TRUNC(('TRI-3'!EB27  ),2),0))=9,"A-",IF((ROUND(TRUNC(('TRI-3'!EB27   ),2),0))=8,"B+",IF((ROUND(TRUNC(('TRI-3'!EB27 ),2),0))=7,"B-",IF((ROUND(TRUNC(('TRI-3'!EB27  ),2),0))=6,"C+",IF((ROUND(TRUNC(('TRI-3'!EB27  ),2),0))=5,"C-",IF((ROUND(TRUNC(('TRI-3'!EB27  ),2),0))=4,"D+",IF((ROUND(TRUNC(('TRI-3'!EB27 ),2),0))=3,"D-",IF((ROUND(TRUNC(('TRI-3'!EB27 ),2),0))=2,"E+",IF((ROUND(TRUNC(('TRI-3'!EB27  ),2),0))&lt;=1,"E-","")))))))))))</f>
        <v/>
      </c>
      <c r="EC27" s="51" t="str">
        <f>IF(OR('TRI-3'!EC27 ="",'TRI-3'!EC27&lt;0,'TRI-3'!EC27  &gt;10),"",IF((ROUND(TRUNC(('TRI-3'!EC27  ),2),0))=10,"A+",IF((ROUND(TRUNC(('TRI-3'!EC27  ),2),0))=9,"A-",IF((ROUND(TRUNC(('TRI-3'!EC27   ),2),0))=8,"B+",IF((ROUND(TRUNC(('TRI-3'!EC27 ),2),0))=7,"B-",IF((ROUND(TRUNC(('TRI-3'!EC27  ),2),0))=6,"C+",IF((ROUND(TRUNC(('TRI-3'!EC27  ),2),0))=5,"C-",IF((ROUND(TRUNC(('TRI-3'!EC27  ),2),0))=4,"D+",IF((ROUND(TRUNC(('TRI-3'!EC27 ),2),0))=3,"D-",IF((ROUND(TRUNC(('TRI-3'!EC27 ),2),0))=2,"E+",IF((ROUND(TRUNC(('TRI-3'!EC27  ),2),0))&lt;=1,"E-","")))))))))))</f>
        <v/>
      </c>
      <c r="ED27" s="51" t="str">
        <f>IF(OR('TRI-3'!ED27 ="",'TRI-3'!ED27&lt;0,'TRI-3'!ED27  &gt;10),"",IF((ROUND(TRUNC(('TRI-3'!ED27  ),2),0))=10,"A+",IF((ROUND(TRUNC(('TRI-3'!ED27  ),2),0))=9,"A-",IF((ROUND(TRUNC(('TRI-3'!ED27   ),2),0))=8,"B+",IF((ROUND(TRUNC(('TRI-3'!ED27 ),2),0))=7,"B-",IF((ROUND(TRUNC(('TRI-3'!ED27  ),2),0))=6,"C+",IF((ROUND(TRUNC(('TRI-3'!ED27  ),2),0))=5,"C-",IF((ROUND(TRUNC(('TRI-3'!ED27  ),2),0))=4,"D+",IF((ROUND(TRUNC(('TRI-3'!ED27 ),2),0))=3,"D-",IF((ROUND(TRUNC(('TRI-3'!ED27 ),2),0))=2,"E+",IF((ROUND(TRUNC(('TRI-3'!ED27  ),2),0))&lt;=1,"E-","")))))))))))</f>
        <v/>
      </c>
      <c r="EE27" s="51" t="str">
        <f>IF(OR('TRI-3'!EE27 ="",'TRI-3'!EE27&lt;0,'TRI-3'!EE27  &gt;10),"",IF((ROUND(TRUNC(('TRI-3'!EE27  ),2),0))=10,"A+",IF((ROUND(TRUNC(('TRI-3'!EE27  ),2),0))=9,"A-",IF((ROUND(TRUNC(('TRI-3'!EE27   ),2),0))=8,"B+",IF((ROUND(TRUNC(('TRI-3'!EE27 ),2),0))=7,"B-",IF((ROUND(TRUNC(('TRI-3'!EE27  ),2),0))=6,"C+",IF((ROUND(TRUNC(('TRI-3'!EE27  ),2),0))=5,"C-",IF((ROUND(TRUNC(('TRI-3'!EE27  ),2),0))=4,"D+",IF((ROUND(TRUNC(('TRI-3'!EE27 ),2),0))=3,"D-",IF((ROUND(TRUNC(('TRI-3'!EE27 ),2),0))=2,"E+",IF((ROUND(TRUNC(('TRI-3'!EE27  ),2),0))&lt;=1,"E-","")))))))))))</f>
        <v/>
      </c>
      <c r="EF27" s="51" t="str">
        <f>IF(OR('TRI-3'!EF27 ="",'TRI-3'!EF27&lt;0,'TRI-3'!EF27  &gt;10),"",IF((ROUND(TRUNC(('TRI-3'!EF27  ),2),0))=10,"A+",IF((ROUND(TRUNC(('TRI-3'!EF27  ),2),0))=9,"A-",IF((ROUND(TRUNC(('TRI-3'!EF27   ),2),0))=8,"B+",IF((ROUND(TRUNC(('TRI-3'!EF27 ),2),0))=7,"B-",IF((ROUND(TRUNC(('TRI-3'!EF27  ),2),0))=6,"C+",IF((ROUND(TRUNC(('TRI-3'!EF27  ),2),0))=5,"C-",IF((ROUND(TRUNC(('TRI-3'!EF27  ),2),0))=4,"D+",IF((ROUND(TRUNC(('TRI-3'!EF27 ),2),0))=3,"D-",IF((ROUND(TRUNC(('TRI-3'!EF27 ),2),0))=2,"E+",IF((ROUND(TRUNC(('TRI-3'!EF27  ),2),0))&lt;=1,"E-","")))))))))))</f>
        <v/>
      </c>
      <c r="EG27" s="51" t="str">
        <f>IF(OR('TRI-3'!EG27 ="",'TRI-3'!EG27&lt;0,'TRI-3'!EG27  &gt;10),"",IF((ROUND(TRUNC(('TRI-3'!EG27  ),2),0))=10,"A+",IF((ROUND(TRUNC(('TRI-3'!EG27  ),2),0))=9,"A-",IF((ROUND(TRUNC(('TRI-3'!EG27   ),2),0))=8,"B+",IF((ROUND(TRUNC(('TRI-3'!EG27 ),2),0))=7,"B-",IF((ROUND(TRUNC(('TRI-3'!EG27  ),2),0))=6,"C+",IF((ROUND(TRUNC(('TRI-3'!EG27  ),2),0))=5,"C-",IF((ROUND(TRUNC(('TRI-3'!EG27  ),2),0))=4,"D+",IF((ROUND(TRUNC(('TRI-3'!EG27 ),2),0))=3,"D-",IF((ROUND(TRUNC(('TRI-3'!EG27 ),2),0))=2,"E+",IF((ROUND(TRUNC(('TRI-3'!EG27  ),2),0))&lt;=1,"E-","")))))))))))</f>
        <v/>
      </c>
      <c r="EH27" s="51" t="str">
        <f>IF(OR('TRI-3'!EH27 ="",'TRI-3'!EH27&lt;0,'TRI-3'!EH27  &gt;10),"",IF((ROUND(TRUNC(('TRI-3'!EH27  ),2),0))=10,"A+",IF((ROUND(TRUNC(('TRI-3'!EH27  ),2),0))=9,"A-",IF((ROUND(TRUNC(('TRI-3'!EH27   ),2),0))=8,"B+",IF((ROUND(TRUNC(('TRI-3'!EH27 ),2),0))=7,"B-",IF((ROUND(TRUNC(('TRI-3'!EH27  ),2),0))=6,"C+",IF((ROUND(TRUNC(('TRI-3'!EH27  ),2),0))=5,"C-",IF((ROUND(TRUNC(('TRI-3'!EH27  ),2),0))=4,"D+",IF((ROUND(TRUNC(('TRI-3'!EH27 ),2),0))=3,"D-",IF((ROUND(TRUNC(('TRI-3'!EH27 ),2),0))=2,"E+",IF((ROUND(TRUNC(('TRI-3'!EH27  ),2),0))&lt;=1,"E-","")))))))))))</f>
        <v/>
      </c>
      <c r="EI27" s="51" t="str">
        <f>IF(OR('TRI-3'!EI27 ="",'TRI-3'!EI27&lt;0,'TRI-3'!EI27  &gt;10),"",IF((ROUND(TRUNC(('TRI-3'!EI27  ),2),0))=10,"A+",IF((ROUND(TRUNC(('TRI-3'!EI27  ),2),0))=9,"A-",IF((ROUND(TRUNC(('TRI-3'!EI27   ),2),0))=8,"B+",IF((ROUND(TRUNC(('TRI-3'!EI27 ),2),0))=7,"B-",IF((ROUND(TRUNC(('TRI-3'!EI27  ),2),0))=6,"C+",IF((ROUND(TRUNC(('TRI-3'!EI27  ),2),0))=5,"C-",IF((ROUND(TRUNC(('TRI-3'!EI27  ),2),0))=4,"D+",IF((ROUND(TRUNC(('TRI-3'!EI27 ),2),0))=3,"D-",IF((ROUND(TRUNC(('TRI-3'!EI27 ),2),0))=2,"E+",IF((ROUND(TRUNC(('TRI-3'!EI27  ),2),0))&lt;=1,"E-","")))))))))))</f>
        <v/>
      </c>
      <c r="EJ27" s="51" t="str">
        <f>IF(OR('TRI-3'!EJ27 ="",'TRI-3'!EJ27&lt;0,'TRI-3'!EJ27  &gt;10),"",IF((ROUND(TRUNC(('TRI-3'!EJ27  ),2),0))=10,"A+",IF((ROUND(TRUNC(('TRI-3'!EJ27  ),2),0))=9,"A-",IF((ROUND(TRUNC(('TRI-3'!EJ27   ),2),0))=8,"B+",IF((ROUND(TRUNC(('TRI-3'!EJ27 ),2),0))=7,"B-",IF((ROUND(TRUNC(('TRI-3'!EJ27  ),2),0))=6,"C+",IF((ROUND(TRUNC(('TRI-3'!EJ27  ),2),0))=5,"C-",IF((ROUND(TRUNC(('TRI-3'!EJ27  ),2),0))=4,"D+",IF((ROUND(TRUNC(('TRI-3'!EJ27 ),2),0))=3,"D-",IF((ROUND(TRUNC(('TRI-3'!EJ27 ),2),0))=2,"E+",IF((ROUND(TRUNC(('TRI-3'!EJ27  ),2),0))&lt;=1,"E-","")))))))))))</f>
        <v/>
      </c>
      <c r="EK27" s="51" t="str">
        <f>IF(OR('TRI-3'!EK27 ="",'TRI-3'!EK27&lt;0,'TRI-3'!EK27  &gt;10),"",IF((ROUND(TRUNC(('TRI-3'!EK27  ),2),0))=10,"A+",IF((ROUND(TRUNC(('TRI-3'!EK27  ),2),0))=9,"A-",IF((ROUND(TRUNC(('TRI-3'!EK27   ),2),0))=8,"B+",IF((ROUND(TRUNC(('TRI-3'!EK27 ),2),0))=7,"B-",IF((ROUND(TRUNC(('TRI-3'!EK27  ),2),0))=6,"C+",IF((ROUND(TRUNC(('TRI-3'!EK27  ),2),0))=5,"C-",IF((ROUND(TRUNC(('TRI-3'!EK27  ),2),0))=4,"D+",IF((ROUND(TRUNC(('TRI-3'!EK27 ),2),0))=3,"D-",IF((ROUND(TRUNC(('TRI-3'!EK27 ),2),0))=2,"E+",IF((ROUND(TRUNC(('TRI-3'!EK27  ),2),0))&lt;=1,"E-","")))))))))))</f>
        <v/>
      </c>
      <c r="EL27" s="51" t="str">
        <f>IF(OR('TRI-3'!EL27 ="",'TRI-3'!EL27&lt;0,'TRI-3'!EL27  &gt;10),"",IF((ROUND(TRUNC(('TRI-3'!EL27  ),2),0))=10,"A+",IF((ROUND(TRUNC(('TRI-3'!EL27  ),2),0))=9,"A-",IF((ROUND(TRUNC(('TRI-3'!EL27   ),2),0))=8,"B+",IF((ROUND(TRUNC(('TRI-3'!EL27 ),2),0))=7,"B-",IF((ROUND(TRUNC(('TRI-3'!EL27  ),2),0))=6,"C+",IF((ROUND(TRUNC(('TRI-3'!EL27  ),2),0))=5,"C-",IF((ROUND(TRUNC(('TRI-3'!EL27  ),2),0))=4,"D+",IF((ROUND(TRUNC(('TRI-3'!EL27 ),2),0))=3,"D-",IF((ROUND(TRUNC(('TRI-3'!EL27 ),2),0))=2,"E+",IF((ROUND(TRUNC(('TRI-3'!EL27  ),2),0))&lt;=1,"E-","")))))))))))</f>
        <v/>
      </c>
      <c r="EM27" s="51" t="str">
        <f>IF(OR('TRI-3'!EM27 ="",'TRI-3'!EM27&lt;0,'TRI-3'!EM27  &gt;10),"",IF((ROUND(TRUNC(('TRI-3'!EM27  ),2),0))=10,"A+",IF((ROUND(TRUNC(('TRI-3'!EM27  ),2),0))=9,"A-",IF((ROUND(TRUNC(('TRI-3'!EM27   ),2),0))=8,"B+",IF((ROUND(TRUNC(('TRI-3'!EM27 ),2),0))=7,"B-",IF((ROUND(TRUNC(('TRI-3'!EM27  ),2),0))=6,"C+",IF((ROUND(TRUNC(('TRI-3'!EM27  ),2),0))=5,"C-",IF((ROUND(TRUNC(('TRI-3'!EM27  ),2),0))=4,"D+",IF((ROUND(TRUNC(('TRI-3'!EM27 ),2),0))=3,"D-",IF((ROUND(TRUNC(('TRI-3'!EM27 ),2),0))=2,"E+",IF((ROUND(TRUNC(('TRI-3'!EM27  ),2),0))&lt;=1,"E-","")))))))))))</f>
        <v/>
      </c>
      <c r="EN27" s="51" t="str">
        <f>IF(OR('TRI-3'!EN27 ="",'TRI-3'!EN27&lt;0,'TRI-3'!EN27  &gt;10),"",IF((ROUND(TRUNC(('TRI-3'!EN27  ),2),0))=10,"A+",IF((ROUND(TRUNC(('TRI-3'!EN27  ),2),0))=9,"A-",IF((ROUND(TRUNC(('TRI-3'!EN27   ),2),0))=8,"B+",IF((ROUND(TRUNC(('TRI-3'!EN27 ),2),0))=7,"B-",IF((ROUND(TRUNC(('TRI-3'!EN27  ),2),0))=6,"C+",IF((ROUND(TRUNC(('TRI-3'!EN27  ),2),0))=5,"C-",IF((ROUND(TRUNC(('TRI-3'!EN27  ),2),0))=4,"D+",IF((ROUND(TRUNC(('TRI-3'!EN27 ),2),0))=3,"D-",IF((ROUND(TRUNC(('TRI-3'!EN27 ),2),0))=2,"E+",IF((ROUND(TRUNC(('TRI-3'!EN27  ),2),0))&lt;=1,"E-","")))))))))))</f>
        <v/>
      </c>
      <c r="EO27" s="51" t="str">
        <f>IF(OR('TRI-3'!EO27 ="",'TRI-3'!EO27&lt;0,'TRI-3'!EO27  &gt;10),"",IF((ROUND(TRUNC(('TRI-3'!EO27  ),2),0))=10,"A+",IF((ROUND(TRUNC(('TRI-3'!EO27  ),2),0))=9,"A-",IF((ROUND(TRUNC(('TRI-3'!EO27   ),2),0))=8,"B+",IF((ROUND(TRUNC(('TRI-3'!EO27 ),2),0))=7,"B-",IF((ROUND(TRUNC(('TRI-3'!EO27  ),2),0))=6,"C+",IF((ROUND(TRUNC(('TRI-3'!EO27  ),2),0))=5,"C-",IF((ROUND(TRUNC(('TRI-3'!EO27  ),2),0))=4,"D+",IF((ROUND(TRUNC(('TRI-3'!EO27 ),2),0))=3,"D-",IF((ROUND(TRUNC(('TRI-3'!EO27 ),2),0))=2,"E+",IF((ROUND(TRUNC(('TRI-3'!EO27  ),2),0))&lt;=1,"E-","")))))))))))</f>
        <v/>
      </c>
      <c r="EP27" s="51" t="str">
        <f>IF(OR('TRI-3'!EP27 ="",'TRI-3'!EP27&lt;0,'TRI-3'!EP27  &gt;10),"",IF((ROUND(TRUNC(('TRI-3'!EP27  ),2),0))=10,"A+",IF((ROUND(TRUNC(('TRI-3'!EP27  ),2),0))=9,"A-",IF((ROUND(TRUNC(('TRI-3'!EP27   ),2),0))=8,"B+",IF((ROUND(TRUNC(('TRI-3'!EP27 ),2),0))=7,"B-",IF((ROUND(TRUNC(('TRI-3'!EP27  ),2),0))=6,"C+",IF((ROUND(TRUNC(('TRI-3'!EP27  ),2),0))=5,"C-",IF((ROUND(TRUNC(('TRI-3'!EP27  ),2),0))=4,"D+",IF((ROUND(TRUNC(('TRI-3'!EP27 ),2),0))=3,"D-",IF((ROUND(TRUNC(('TRI-3'!EP27 ),2),0))=2,"E+",IF((ROUND(TRUNC(('TRI-3'!EP27  ),2),0))&lt;=1,"E-","")))))))))))</f>
        <v/>
      </c>
      <c r="EQ27" s="51" t="str">
        <f>IF(OR('TRI-3'!EQ27 ="",'TRI-3'!EQ27&lt;0,'TRI-3'!EQ27  &gt;10),"",IF((ROUND(TRUNC(('TRI-3'!EQ27  ),2),0))=10,"A+",IF((ROUND(TRUNC(('TRI-3'!EQ27  ),2),0))=9,"A-",IF((ROUND(TRUNC(('TRI-3'!EQ27   ),2),0))=8,"B+",IF((ROUND(TRUNC(('TRI-3'!EQ27 ),2),0))=7,"B-",IF((ROUND(TRUNC(('TRI-3'!EQ27  ),2),0))=6,"C+",IF((ROUND(TRUNC(('TRI-3'!EQ27  ),2),0))=5,"C-",IF((ROUND(TRUNC(('TRI-3'!EQ27  ),2),0))=4,"D+",IF((ROUND(TRUNC(('TRI-3'!EQ27 ),2),0))=3,"D-",IF((ROUND(TRUNC(('TRI-3'!EQ27 ),2),0))=2,"E+",IF((ROUND(TRUNC(('TRI-3'!EQ27  ),2),0))&lt;=1,"E-","")))))))))))</f>
        <v/>
      </c>
      <c r="ER27" s="51" t="str">
        <f>IF(OR('TRI-3'!ER27 ="",'TRI-3'!ER27&lt;0,'TRI-3'!ER27  &gt;10),"",IF((ROUND(TRUNC(('TRI-3'!ER27  ),2),0))=10,"A+",IF((ROUND(TRUNC(('TRI-3'!ER27  ),2),0))=9,"A-",IF((ROUND(TRUNC(('TRI-3'!ER27   ),2),0))=8,"B+",IF((ROUND(TRUNC(('TRI-3'!ER27 ),2),0))=7,"B-",IF((ROUND(TRUNC(('TRI-3'!ER27  ),2),0))=6,"C+",IF((ROUND(TRUNC(('TRI-3'!ER27  ),2),0))=5,"C-",IF((ROUND(TRUNC(('TRI-3'!ER27  ),2),0))=4,"D+",IF((ROUND(TRUNC(('TRI-3'!ER27 ),2),0))=3,"D-",IF((ROUND(TRUNC(('TRI-3'!ER27 ),2),0))=2,"E+",IF((ROUND(TRUNC(('TRI-3'!ER27  ),2),0))&lt;=1,"E-","")))))))))))</f>
        <v/>
      </c>
      <c r="ES27" s="51" t="str">
        <f>IF(OR('TRI-3'!ES27 ="",'TRI-3'!ES27&lt;0,'TRI-3'!ES27  &gt;10),"",IF((ROUND(TRUNC(('TRI-3'!ES27  ),2),0))=10,"A+",IF((ROUND(TRUNC(('TRI-3'!ES27  ),2),0))=9,"A-",IF((ROUND(TRUNC(('TRI-3'!ES27   ),2),0))=8,"B+",IF((ROUND(TRUNC(('TRI-3'!ES27 ),2),0))=7,"B-",IF((ROUND(TRUNC(('TRI-3'!ES27  ),2),0))=6,"C+",IF((ROUND(TRUNC(('TRI-3'!ES27  ),2),0))=5,"C-",IF((ROUND(TRUNC(('TRI-3'!ES27  ),2),0))=4,"D+",IF((ROUND(TRUNC(('TRI-3'!ES27 ),2),0))=3,"D-",IF((ROUND(TRUNC(('TRI-3'!ES27 ),2),0))=2,"E+",IF((ROUND(TRUNC(('TRI-3'!ES27  ),2),0))&lt;=1,"E-","")))))))))))</f>
        <v/>
      </c>
      <c r="ET27" s="51" t="str">
        <f>IF('TRI-3'!ET27 ="","",'TRI-3'!ET27 )</f>
        <v/>
      </c>
      <c r="EU27" s="51" t="str">
        <f>IF('TRI-3'!EU27 ="","",'TRI-3'!EU27 )</f>
        <v/>
      </c>
      <c r="EV27" s="51" t="str">
        <f>IF('TRI-3'!EV27 ="","",'TRI-3'!EV27 )</f>
        <v/>
      </c>
      <c r="EW27" s="51" t="str">
        <f>IF('TRI-3'!EW27 ="","",'TRI-3'!EW27 )</f>
        <v/>
      </c>
      <c r="EX27" s="51" t="str">
        <f>IF('TRI-3'!EX27 ="","",'TRI-3'!EX27 )</f>
        <v/>
      </c>
      <c r="EY27" s="51" t="str">
        <f>IF('TRI-3'!EY27 ="","",'TRI-3'!EY27 )</f>
        <v/>
      </c>
      <c r="EZ27" s="51" t="str">
        <f>IF('TRI-3'!EZ27 ="","",'TRI-3'!EZ27 )</f>
        <v/>
      </c>
      <c r="FA27" s="51" t="str">
        <f>IF('TRI-3'!FA27 ="","",'TRI-3'!FA27 )</f>
        <v/>
      </c>
      <c r="FB27" s="51" t="str">
        <f>IF('TRI-3'!FB27 ="","",'TRI-3'!FB27 )</f>
        <v/>
      </c>
      <c r="FC27" s="51" t="str">
        <f>IF('TRI-3'!FC27 ="","",'TRI-3'!FC27 )</f>
        <v/>
      </c>
      <c r="FD27" s="51">
        <f>IF('TRI-3'!FD27 ="","",'TRI-3'!FD27 )</f>
        <v>0</v>
      </c>
      <c r="FE27" s="51" t="str">
        <f>IF('TRI-3'!FE27 ="","",'TRI-3'!FE27 )</f>
        <v/>
      </c>
      <c r="FF27" s="51" t="str">
        <f>IF('TRI-3'!FF27 ="","",'TRI-3'!FF27 )</f>
        <v/>
      </c>
      <c r="FG27" s="51" t="str">
        <f>IF('TRI-3'!FG27 ="","",'TRI-3'!FG27 )</f>
        <v/>
      </c>
      <c r="FH27" s="51" t="str">
        <f>IF('TRI-3'!FH27 ="","",'TRI-3'!FH27 )</f>
        <v/>
      </c>
    </row>
    <row r="28" spans="1:164 16322:16326" ht="21" customHeight="1">
      <c r="B28" s="53">
        <v>11</v>
      </c>
      <c r="C28" s="272" t="str">
        <f>IF(NOTAS!E31&gt;"",NOTAS!E31,"")</f>
        <v>DUEÑAS CALDERON LEONIDAS NICOLAI</v>
      </c>
      <c r="D28" s="273"/>
      <c r="E28" s="273"/>
      <c r="F28" s="274"/>
      <c r="G28" s="51" t="str">
        <f>IF(OR('TRI-3'!G28 ="",'TRI-3'!G28&lt;0,'TRI-3'!G28  &gt;10),"",IF((ROUND(TRUNC(('TRI-3'!G28  ),2),0))=10,"A+",IF((ROUND(TRUNC(('TRI-3'!G28  ),2),0))=9,"A-",IF((ROUND(TRUNC(('TRI-3'!G28   ),2),0))=8,"B+",IF((ROUND(TRUNC(('TRI-3'!G28 ),2),0))=7,"B-",IF((ROUND(TRUNC(('TRI-3'!G28  ),2),0))=6,"C+",IF((ROUND(TRUNC(('TRI-3'!G28  ),2),0))=5,"C-",IF((ROUND(TRUNC(('TRI-3'!G28  ),2),0))=4,"D+",IF((ROUND(TRUNC(('TRI-3'!G28 ),2),0))=3,"D-",IF((ROUND(TRUNC(('TRI-3'!G28 ),2),0))=2,"E+",IF((ROUND(TRUNC(('TRI-3'!G28  ),2),0))&lt;=1,"E-","")))))))))))</f>
        <v/>
      </c>
      <c r="H28" s="51" t="str">
        <f>IF(OR('TRI-3'!H28 ="",'TRI-3'!H28&lt;0,'TRI-3'!H28  &gt;10),"",IF((ROUND(TRUNC(('TRI-3'!H28  ),2),0))=10,"A+",IF((ROUND(TRUNC(('TRI-3'!H28  ),2),0))=9,"A-",IF((ROUND(TRUNC(('TRI-3'!H28   ),2),0))=8,"B+",IF((ROUND(TRUNC(('TRI-3'!H28 ),2),0))=7,"B-",IF((ROUND(TRUNC(('TRI-3'!H28  ),2),0))=6,"C+",IF((ROUND(TRUNC(('TRI-3'!H28  ),2),0))=5,"C-",IF((ROUND(TRUNC(('TRI-3'!H28  ),2),0))=4,"D+",IF((ROUND(TRUNC(('TRI-3'!H28 ),2),0))=3,"D-",IF((ROUND(TRUNC(('TRI-3'!H28 ),2),0))=2,"E+",IF((ROUND(TRUNC(('TRI-3'!H28  ),2),0))&lt;=1,"E-","")))))))))))</f>
        <v/>
      </c>
      <c r="I28" s="51" t="str">
        <f>IF(OR('TRI-3'!I28 ="",'TRI-3'!I28&lt;0,'TRI-3'!I28  &gt;10),"",IF((ROUND(TRUNC(('TRI-3'!I28  ),2),0))=10,"A+",IF((ROUND(TRUNC(('TRI-3'!I28  ),2),0))=9,"A-",IF((ROUND(TRUNC(('TRI-3'!I28   ),2),0))=8,"B+",IF((ROUND(TRUNC(('TRI-3'!I28 ),2),0))=7,"B-",IF((ROUND(TRUNC(('TRI-3'!I28  ),2),0))=6,"C+",IF((ROUND(TRUNC(('TRI-3'!I28  ),2),0))=5,"C-",IF((ROUND(TRUNC(('TRI-3'!I28  ),2),0))=4,"D+",IF((ROUND(TRUNC(('TRI-3'!I28 ),2),0))=3,"D-",IF((ROUND(TRUNC(('TRI-3'!I28 ),2),0))=2,"E+",IF((ROUND(TRUNC(('TRI-3'!I28  ),2),0))&lt;=1,"E-","")))))))))))</f>
        <v/>
      </c>
      <c r="J28" s="51" t="str">
        <f>IF(OR('TRI-3'!J28 ="",'TRI-3'!J28&lt;0,'TRI-3'!J28  &gt;10),"",IF((ROUND(TRUNC(('TRI-3'!J28  ),2),0))=10,"A+",IF((ROUND(TRUNC(('TRI-3'!J28  ),2),0))=9,"A-",IF((ROUND(TRUNC(('TRI-3'!J28   ),2),0))=8,"B+",IF((ROUND(TRUNC(('TRI-3'!J28 ),2),0))=7,"B-",IF((ROUND(TRUNC(('TRI-3'!J28  ),2),0))=6,"C+",IF((ROUND(TRUNC(('TRI-3'!J28  ),2),0))=5,"C-",IF((ROUND(TRUNC(('TRI-3'!J28  ),2),0))=4,"D+",IF((ROUND(TRUNC(('TRI-3'!J28 ),2),0))=3,"D-",IF((ROUND(TRUNC(('TRI-3'!J28 ),2),0))=2,"E+",IF((ROUND(TRUNC(('TRI-3'!J28  ),2),0))&lt;=1,"E-","")))))))))))</f>
        <v/>
      </c>
      <c r="K28" s="51" t="str">
        <f>IF(OR('TRI-3'!K28 ="",'TRI-3'!K28&lt;0,'TRI-3'!K28  &gt;10),"",IF((ROUND(TRUNC(('TRI-3'!K28  ),2),0))=10,"A+",IF((ROUND(TRUNC(('TRI-3'!K28  ),2),0))=9,"A-",IF((ROUND(TRUNC(('TRI-3'!K28   ),2),0))=8,"B+",IF((ROUND(TRUNC(('TRI-3'!K28 ),2),0))=7,"B-",IF((ROUND(TRUNC(('TRI-3'!K28  ),2),0))=6,"C+",IF((ROUND(TRUNC(('TRI-3'!K28  ),2),0))=5,"C-",IF((ROUND(TRUNC(('TRI-3'!K28  ),2),0))=4,"D+",IF((ROUND(TRUNC(('TRI-3'!K28 ),2),0))=3,"D-",IF((ROUND(TRUNC(('TRI-3'!K28 ),2),0))=2,"E+",IF((ROUND(TRUNC(('TRI-3'!K28  ),2),0))&lt;=1,"E-","")))))))))))</f>
        <v/>
      </c>
      <c r="L28" s="51" t="str">
        <f>IF(OR('TRI-3'!L28 ="",'TRI-3'!L28&lt;0,'TRI-3'!L28  &gt;10),"",IF((ROUND(TRUNC(('TRI-3'!L28  ),2),0))=10,"A+",IF((ROUND(TRUNC(('TRI-3'!L28  ),2),0))=9,"A-",IF((ROUND(TRUNC(('TRI-3'!L28   ),2),0))=8,"B+",IF((ROUND(TRUNC(('TRI-3'!L28 ),2),0))=7,"B-",IF((ROUND(TRUNC(('TRI-3'!L28  ),2),0))=6,"C+",IF((ROUND(TRUNC(('TRI-3'!L28  ),2),0))=5,"C-",IF((ROUND(TRUNC(('TRI-3'!L28  ),2),0))=4,"D+",IF((ROUND(TRUNC(('TRI-3'!L28 ),2),0))=3,"D-",IF((ROUND(TRUNC(('TRI-3'!L28 ),2),0))=2,"E+",IF((ROUND(TRUNC(('TRI-3'!L28  ),2),0))&lt;=1,"E-","")))))))))))</f>
        <v/>
      </c>
      <c r="M28" s="51" t="str">
        <f>IF(OR('TRI-3'!M28 ="",'TRI-3'!M28&lt;0,'TRI-3'!M28  &gt;10),"",IF((ROUND(TRUNC(('TRI-3'!M28  ),2),0))=10,"A+",IF((ROUND(TRUNC(('TRI-3'!M28  ),2),0))=9,"A-",IF((ROUND(TRUNC(('TRI-3'!M28   ),2),0))=8,"B+",IF((ROUND(TRUNC(('TRI-3'!M28 ),2),0))=7,"B-",IF((ROUND(TRUNC(('TRI-3'!M28  ),2),0))=6,"C+",IF((ROUND(TRUNC(('TRI-3'!M28  ),2),0))=5,"C-",IF((ROUND(TRUNC(('TRI-3'!M28  ),2),0))=4,"D+",IF((ROUND(TRUNC(('TRI-3'!M28 ),2),0))=3,"D-",IF((ROUND(TRUNC(('TRI-3'!M28 ),2),0))=2,"E+",IF((ROUND(TRUNC(('TRI-3'!M28  ),2),0))&lt;=1,"E-","")))))))))))</f>
        <v/>
      </c>
      <c r="N28" s="51" t="str">
        <f>IF(OR('TRI-3'!N28 ="",'TRI-3'!N28&lt;0,'TRI-3'!N28  &gt;10),"",IF((ROUND(TRUNC(('TRI-3'!N28  ),2),0))=10,"A+",IF((ROUND(TRUNC(('TRI-3'!N28  ),2),0))=9,"A-",IF((ROUND(TRUNC(('TRI-3'!N28   ),2),0))=8,"B+",IF((ROUND(TRUNC(('TRI-3'!N28 ),2),0))=7,"B-",IF((ROUND(TRUNC(('TRI-3'!N28  ),2),0))=6,"C+",IF((ROUND(TRUNC(('TRI-3'!N28  ),2),0))=5,"C-",IF((ROUND(TRUNC(('TRI-3'!N28  ),2),0))=4,"D+",IF((ROUND(TRUNC(('TRI-3'!N28 ),2),0))=3,"D-",IF((ROUND(TRUNC(('TRI-3'!N28 ),2),0))=2,"E+",IF((ROUND(TRUNC(('TRI-3'!N28  ),2),0))&lt;=1,"E-","")))))))))))</f>
        <v/>
      </c>
      <c r="O28" s="51" t="str">
        <f>IF(OR('TRI-3'!O28 ="",'TRI-3'!O28&lt;0,'TRI-3'!O28  &gt;10),"",IF((ROUND(TRUNC(('TRI-3'!O28  ),2),0))=10,"A+",IF((ROUND(TRUNC(('TRI-3'!O28  ),2),0))=9,"A-",IF((ROUND(TRUNC(('TRI-3'!O28   ),2),0))=8,"B+",IF((ROUND(TRUNC(('TRI-3'!O28 ),2),0))=7,"B-",IF((ROUND(TRUNC(('TRI-3'!O28  ),2),0))=6,"C+",IF((ROUND(TRUNC(('TRI-3'!O28  ),2),0))=5,"C-",IF((ROUND(TRUNC(('TRI-3'!O28  ),2),0))=4,"D+",IF((ROUND(TRUNC(('TRI-3'!O28 ),2),0))=3,"D-",IF((ROUND(TRUNC(('TRI-3'!O28 ),2),0))=2,"E+",IF((ROUND(TRUNC(('TRI-3'!O28  ),2),0))&lt;=1,"E-","")))))))))))</f>
        <v/>
      </c>
      <c r="P28" s="51" t="str">
        <f>IF(OR('TRI-3'!P28 ="",'TRI-3'!P28&lt;0,'TRI-3'!P28  &gt;10),"",IF((ROUND(TRUNC(('TRI-3'!P28  ),2),0))=10,"A+",IF((ROUND(TRUNC(('TRI-3'!P28  ),2),0))=9,"A-",IF((ROUND(TRUNC(('TRI-3'!P28   ),2),0))=8,"B+",IF((ROUND(TRUNC(('TRI-3'!P28 ),2),0))=7,"B-",IF((ROUND(TRUNC(('TRI-3'!P28  ),2),0))=6,"C+",IF((ROUND(TRUNC(('TRI-3'!P28  ),2),0))=5,"C-",IF((ROUND(TRUNC(('TRI-3'!P28  ),2),0))=4,"D+",IF((ROUND(TRUNC(('TRI-3'!P28 ),2),0))=3,"D-",IF((ROUND(TRUNC(('TRI-3'!P28 ),2),0))=2,"E+",IF((ROUND(TRUNC(('TRI-3'!P28  ),2),0))&lt;=1,"E-","")))))))))))</f>
        <v/>
      </c>
      <c r="Q28" s="51" t="str">
        <f>IF(OR('TRI-3'!Q28 ="",'TRI-3'!Q28&lt;0,'TRI-3'!Q28  &gt;10),"",IF((ROUND(TRUNC(('TRI-3'!Q28  ),2),0))=10,"A+",IF((ROUND(TRUNC(('TRI-3'!Q28  ),2),0))=9,"A-",IF((ROUND(TRUNC(('TRI-3'!Q28   ),2),0))=8,"B+",IF((ROUND(TRUNC(('TRI-3'!Q28 ),2),0))=7,"B-",IF((ROUND(TRUNC(('TRI-3'!Q28  ),2),0))=6,"C+",IF((ROUND(TRUNC(('TRI-3'!Q28  ),2),0))=5,"C-",IF((ROUND(TRUNC(('TRI-3'!Q28  ),2),0))=4,"D+",IF((ROUND(TRUNC(('TRI-3'!Q28 ),2),0))=3,"D-",IF((ROUND(TRUNC(('TRI-3'!Q28 ),2),0))=2,"E+",IF((ROUND(TRUNC(('TRI-3'!Q28  ),2),0))&lt;=1,"E-","")))))))))))</f>
        <v/>
      </c>
      <c r="R28" s="51" t="str">
        <f>IF(OR('TRI-3'!R28 ="",'TRI-3'!R28&lt;0,'TRI-3'!R28  &gt;10),"",IF((ROUND(TRUNC(('TRI-3'!R28  ),2),0))=10,"A+",IF((ROUND(TRUNC(('TRI-3'!R28  ),2),0))=9,"A-",IF((ROUND(TRUNC(('TRI-3'!R28   ),2),0))=8,"B+",IF((ROUND(TRUNC(('TRI-3'!R28 ),2),0))=7,"B-",IF((ROUND(TRUNC(('TRI-3'!R28  ),2),0))=6,"C+",IF((ROUND(TRUNC(('TRI-3'!R28  ),2),0))=5,"C-",IF((ROUND(TRUNC(('TRI-3'!R28  ),2),0))=4,"D+",IF((ROUND(TRUNC(('TRI-3'!R28 ),2),0))=3,"D-",IF((ROUND(TRUNC(('TRI-3'!R28 ),2),0))=2,"E+",IF((ROUND(TRUNC(('TRI-3'!R28  ),2),0))&lt;=1,"E-","")))))))))))</f>
        <v/>
      </c>
      <c r="S28" s="51" t="str">
        <f>IF(OR('TRI-3'!S28 ="",'TRI-3'!S28&lt;0,'TRI-3'!S28  &gt;10),"",IF((ROUND(TRUNC(('TRI-3'!S28  ),2),0))=10,"A+",IF((ROUND(TRUNC(('TRI-3'!S28  ),2),0))=9,"A-",IF((ROUND(TRUNC(('TRI-3'!S28   ),2),0))=8,"B+",IF((ROUND(TRUNC(('TRI-3'!S28 ),2),0))=7,"B-",IF((ROUND(TRUNC(('TRI-3'!S28  ),2),0))=6,"C+",IF((ROUND(TRUNC(('TRI-3'!S28  ),2),0))=5,"C-",IF((ROUND(TRUNC(('TRI-3'!S28  ),2),0))=4,"D+",IF((ROUND(TRUNC(('TRI-3'!S28 ),2),0))=3,"D-",IF((ROUND(TRUNC(('TRI-3'!S28 ),2),0))=2,"E+",IF((ROUND(TRUNC(('TRI-3'!S28  ),2),0))&lt;=1,"E-","")))))))))))</f>
        <v/>
      </c>
      <c r="T28" s="51" t="str">
        <f>IF(OR('TRI-3'!T28 ="",'TRI-3'!T28&lt;0,'TRI-3'!T28  &gt;10),"",IF((ROUND(TRUNC(('TRI-3'!T28  ),2),0))=10,"A+",IF((ROUND(TRUNC(('TRI-3'!T28  ),2),0))=9,"A-",IF((ROUND(TRUNC(('TRI-3'!T28   ),2),0))=8,"B+",IF((ROUND(TRUNC(('TRI-3'!T28 ),2),0))=7,"B-",IF((ROUND(TRUNC(('TRI-3'!T28  ),2),0))=6,"C+",IF((ROUND(TRUNC(('TRI-3'!T28  ),2),0))=5,"C-",IF((ROUND(TRUNC(('TRI-3'!T28  ),2),0))=4,"D+",IF((ROUND(TRUNC(('TRI-3'!T28 ),2),0))=3,"D-",IF((ROUND(TRUNC(('TRI-3'!T28 ),2),0))=2,"E+",IF((ROUND(TRUNC(('TRI-3'!T28  ),2),0))&lt;=1,"E-","")))))))))))</f>
        <v/>
      </c>
      <c r="U28" s="51" t="str">
        <f>IF(OR('TRI-3'!U28 ="",'TRI-3'!U28&lt;0,'TRI-3'!U28  &gt;10),"",IF((ROUND(TRUNC(('TRI-3'!U28  ),2),0))=10,"A+",IF((ROUND(TRUNC(('TRI-3'!U28  ),2),0))=9,"A-",IF((ROUND(TRUNC(('TRI-3'!U28   ),2),0))=8,"B+",IF((ROUND(TRUNC(('TRI-3'!U28 ),2),0))=7,"B-",IF((ROUND(TRUNC(('TRI-3'!U28  ),2),0))=6,"C+",IF((ROUND(TRUNC(('TRI-3'!U28  ),2),0))=5,"C-",IF((ROUND(TRUNC(('TRI-3'!U28  ),2),0))=4,"D+",IF((ROUND(TRUNC(('TRI-3'!U28 ),2),0))=3,"D-",IF((ROUND(TRUNC(('TRI-3'!U28 ),2),0))=2,"E+",IF((ROUND(TRUNC(('TRI-3'!U28  ),2),0))&lt;=1,"E-","")))))))))))</f>
        <v/>
      </c>
      <c r="V28" s="51" t="str">
        <f>IF(OR('TRI-3'!V28 ="",'TRI-3'!V28&lt;0,'TRI-3'!V28  &gt;10),"",IF((ROUND(TRUNC(('TRI-3'!V28  ),2),0))=10,"A+",IF((ROUND(TRUNC(('TRI-3'!V28  ),2),0))=9,"A-",IF((ROUND(TRUNC(('TRI-3'!V28   ),2),0))=8,"B+",IF((ROUND(TRUNC(('TRI-3'!V28 ),2),0))=7,"B-",IF((ROUND(TRUNC(('TRI-3'!V28  ),2),0))=6,"C+",IF((ROUND(TRUNC(('TRI-3'!V28  ),2),0))=5,"C-",IF((ROUND(TRUNC(('TRI-3'!V28  ),2),0))=4,"D+",IF((ROUND(TRUNC(('TRI-3'!V28 ),2),0))=3,"D-",IF((ROUND(TRUNC(('TRI-3'!V28 ),2),0))=2,"E+",IF((ROUND(TRUNC(('TRI-3'!V28  ),2),0))&lt;=1,"E-","")))))))))))</f>
        <v/>
      </c>
      <c r="W28" s="51" t="str">
        <f>IF(OR('TRI-3'!W28 ="",'TRI-3'!W28&lt;0,'TRI-3'!W28  &gt;10),"",IF((ROUND(TRUNC(('TRI-3'!W28  ),2),0))=10,"A+",IF((ROUND(TRUNC(('TRI-3'!W28  ),2),0))=9,"A-",IF((ROUND(TRUNC(('TRI-3'!W28   ),2),0))=8,"B+",IF((ROUND(TRUNC(('TRI-3'!W28 ),2),0))=7,"B-",IF((ROUND(TRUNC(('TRI-3'!W28  ),2),0))=6,"C+",IF((ROUND(TRUNC(('TRI-3'!W28  ),2),0))=5,"C-",IF((ROUND(TRUNC(('TRI-3'!W28  ),2),0))=4,"D+",IF((ROUND(TRUNC(('TRI-3'!W28 ),2),0))=3,"D-",IF((ROUND(TRUNC(('TRI-3'!W28 ),2),0))=2,"E+",IF((ROUND(TRUNC(('TRI-3'!W28  ),2),0))&lt;=1,"E-","")))))))))))</f>
        <v/>
      </c>
      <c r="X28" s="51" t="str">
        <f>IF(OR('TRI-3'!X28 ="",'TRI-3'!X28&lt;0,'TRI-3'!X28  &gt;10),"",IF((ROUND(TRUNC(('TRI-3'!X28  ),2),0))=10,"A+",IF((ROUND(TRUNC(('TRI-3'!X28  ),2),0))=9,"A-",IF((ROUND(TRUNC(('TRI-3'!X28   ),2),0))=8,"B+",IF((ROUND(TRUNC(('TRI-3'!X28 ),2),0))=7,"B-",IF((ROUND(TRUNC(('TRI-3'!X28  ),2),0))=6,"C+",IF((ROUND(TRUNC(('TRI-3'!X28  ),2),0))=5,"C-",IF((ROUND(TRUNC(('TRI-3'!X28  ),2),0))=4,"D+",IF((ROUND(TRUNC(('TRI-3'!X28 ),2),0))=3,"D-",IF((ROUND(TRUNC(('TRI-3'!X28 ),2),0))=2,"E+",IF((ROUND(TRUNC(('TRI-3'!X28  ),2),0))&lt;=1,"E-","")))))))))))</f>
        <v/>
      </c>
      <c r="Y28" s="51" t="str">
        <f>IF(OR('TRI-3'!Y28 ="",'TRI-3'!Y28&lt;0,'TRI-3'!Y28  &gt;10),"",IF((ROUND(TRUNC(('TRI-3'!Y28  ),2),0))=10,"A+",IF((ROUND(TRUNC(('TRI-3'!Y28  ),2),0))=9,"A-",IF((ROUND(TRUNC(('TRI-3'!Y28   ),2),0))=8,"B+",IF((ROUND(TRUNC(('TRI-3'!Y28 ),2),0))=7,"B-",IF((ROUND(TRUNC(('TRI-3'!Y28  ),2),0))=6,"C+",IF((ROUND(TRUNC(('TRI-3'!Y28  ),2),0))=5,"C-",IF((ROUND(TRUNC(('TRI-3'!Y28  ),2),0))=4,"D+",IF((ROUND(TRUNC(('TRI-3'!Y28 ),2),0))=3,"D-",IF((ROUND(TRUNC(('TRI-3'!Y28 ),2),0))=2,"E+",IF((ROUND(TRUNC(('TRI-3'!Y28  ),2),0))&lt;=1,"E-","")))))))))))</f>
        <v/>
      </c>
      <c r="Z28" s="51" t="str">
        <f>IF(OR('TRI-3'!Z28 ="",'TRI-3'!Z28&lt;0,'TRI-3'!Z28  &gt;10),"",IF((ROUND(TRUNC(('TRI-3'!Z28  ),2),0))=10,"A+",IF((ROUND(TRUNC(('TRI-3'!Z28  ),2),0))=9,"A-",IF((ROUND(TRUNC(('TRI-3'!Z28   ),2),0))=8,"B+",IF((ROUND(TRUNC(('TRI-3'!Z28 ),2),0))=7,"B-",IF((ROUND(TRUNC(('TRI-3'!Z28  ),2),0))=6,"C+",IF((ROUND(TRUNC(('TRI-3'!Z28  ),2),0))=5,"C-",IF((ROUND(TRUNC(('TRI-3'!Z28  ),2),0))=4,"D+",IF((ROUND(TRUNC(('TRI-3'!Z28 ),2),0))=3,"D-",IF((ROUND(TRUNC(('TRI-3'!Z28 ),2),0))=2,"E+",IF((ROUND(TRUNC(('TRI-3'!Z28  ),2),0))&lt;=1,"E-","")))))))))))</f>
        <v/>
      </c>
      <c r="AA28" s="51" t="str">
        <f>IF(OR('TRI-3'!AA28 ="",'TRI-3'!AA28&lt;0,'TRI-3'!AA28  &gt;10),"",IF((ROUND(TRUNC(('TRI-3'!AA28  ),2),0))=10,"A+",IF((ROUND(TRUNC(('TRI-3'!AA28  ),2),0))=9,"A-",IF((ROUND(TRUNC(('TRI-3'!AA28   ),2),0))=8,"B+",IF((ROUND(TRUNC(('TRI-3'!AA28 ),2),0))=7,"B-",IF((ROUND(TRUNC(('TRI-3'!AA28  ),2),0))=6,"C+",IF((ROUND(TRUNC(('TRI-3'!AA28  ),2),0))=5,"C-",IF((ROUND(TRUNC(('TRI-3'!AA28  ),2),0))=4,"D+",IF((ROUND(TRUNC(('TRI-3'!AA28 ),2),0))=3,"D-",IF((ROUND(TRUNC(('TRI-3'!AA28 ),2),0))=2,"E+",IF((ROUND(TRUNC(('TRI-3'!AA28  ),2),0))&lt;=1,"E-","")))))))))))</f>
        <v/>
      </c>
      <c r="AB28" s="51" t="str">
        <f>IF(OR('TRI-3'!AB28 ="",'TRI-3'!AB28&lt;0,'TRI-3'!AB28  &gt;10),"",IF((ROUND(TRUNC(('TRI-3'!AB28  ),2),0))=10,"A+",IF((ROUND(TRUNC(('TRI-3'!AB28  ),2),0))=9,"A-",IF((ROUND(TRUNC(('TRI-3'!AB28   ),2),0))=8,"B+",IF((ROUND(TRUNC(('TRI-3'!AB28 ),2),0))=7,"B-",IF((ROUND(TRUNC(('TRI-3'!AB28  ),2),0))=6,"C+",IF((ROUND(TRUNC(('TRI-3'!AB28  ),2),0))=5,"C-",IF((ROUND(TRUNC(('TRI-3'!AB28  ),2),0))=4,"D+",IF((ROUND(TRUNC(('TRI-3'!AB28 ),2),0))=3,"D-",IF((ROUND(TRUNC(('TRI-3'!AB28 ),2),0))=2,"E+",IF((ROUND(TRUNC(('TRI-3'!AB28  ),2),0))&lt;=1,"E-","")))))))))))</f>
        <v/>
      </c>
      <c r="AC28" s="51" t="str">
        <f>IF(OR('TRI-3'!AC28 ="",'TRI-3'!AC28&lt;0,'TRI-3'!AC28  &gt;10),"",IF((ROUND(TRUNC(('TRI-3'!AC28  ),2),0))=10,"A+",IF((ROUND(TRUNC(('TRI-3'!AC28  ),2),0))=9,"A-",IF((ROUND(TRUNC(('TRI-3'!AC28   ),2),0))=8,"B+",IF((ROUND(TRUNC(('TRI-3'!AC28 ),2),0))=7,"B-",IF((ROUND(TRUNC(('TRI-3'!AC28  ),2),0))=6,"C+",IF((ROUND(TRUNC(('TRI-3'!AC28  ),2),0))=5,"C-",IF((ROUND(TRUNC(('TRI-3'!AC28  ),2),0))=4,"D+",IF((ROUND(TRUNC(('TRI-3'!AC28 ),2),0))=3,"D-",IF((ROUND(TRUNC(('TRI-3'!AC28 ),2),0))=2,"E+",IF((ROUND(TRUNC(('TRI-3'!AC28  ),2),0))&lt;=1,"E-","")))))))))))</f>
        <v/>
      </c>
      <c r="AD28" s="51" t="str">
        <f>IF(OR('TRI-3'!AD28 ="",'TRI-3'!AD28&lt;0,'TRI-3'!AD28  &gt;10),"",IF((ROUND(TRUNC(('TRI-3'!AD28  ),2),0))=10,"A+",IF((ROUND(TRUNC(('TRI-3'!AD28  ),2),0))=9,"A-",IF((ROUND(TRUNC(('TRI-3'!AD28   ),2),0))=8,"B+",IF((ROUND(TRUNC(('TRI-3'!AD28 ),2),0))=7,"B-",IF((ROUND(TRUNC(('TRI-3'!AD28  ),2),0))=6,"C+",IF((ROUND(TRUNC(('TRI-3'!AD28  ),2),0))=5,"C-",IF((ROUND(TRUNC(('TRI-3'!AD28  ),2),0))=4,"D+",IF((ROUND(TRUNC(('TRI-3'!AD28 ),2),0))=3,"D-",IF((ROUND(TRUNC(('TRI-3'!AD28 ),2),0))=2,"E+",IF((ROUND(TRUNC(('TRI-3'!AD28  ),2),0))&lt;=1,"E-","")))))))))))</f>
        <v/>
      </c>
      <c r="AE28" s="51" t="str">
        <f>IF(OR('TRI-3'!AE28 ="",'TRI-3'!AE28&lt;0,'TRI-3'!AE28  &gt;10),"",IF((ROUND(TRUNC(('TRI-3'!AE28  ),2),0))=10,"A+",IF((ROUND(TRUNC(('TRI-3'!AE28  ),2),0))=9,"A-",IF((ROUND(TRUNC(('TRI-3'!AE28   ),2),0))=8,"B+",IF((ROUND(TRUNC(('TRI-3'!AE28 ),2),0))=7,"B-",IF((ROUND(TRUNC(('TRI-3'!AE28  ),2),0))=6,"C+",IF((ROUND(TRUNC(('TRI-3'!AE28  ),2),0))=5,"C-",IF((ROUND(TRUNC(('TRI-3'!AE28  ),2),0))=4,"D+",IF((ROUND(TRUNC(('TRI-3'!AE28 ),2),0))=3,"D-",IF((ROUND(TRUNC(('TRI-3'!AE28 ),2),0))=2,"E+",IF((ROUND(TRUNC(('TRI-3'!AE28  ),2),0))&lt;=1,"E-","")))))))))))</f>
        <v/>
      </c>
      <c r="AF28" s="51" t="str">
        <f>IF(OR('TRI-3'!AF28 ="",'TRI-3'!AF28&lt;0,'TRI-3'!AF28  &gt;10),"",IF((ROUND(TRUNC(('TRI-3'!AF28  ),2),0))=10,"A+",IF((ROUND(TRUNC(('TRI-3'!AF28  ),2),0))=9,"A-",IF((ROUND(TRUNC(('TRI-3'!AF28   ),2),0))=8,"B+",IF((ROUND(TRUNC(('TRI-3'!AF28 ),2),0))=7,"B-",IF((ROUND(TRUNC(('TRI-3'!AF28  ),2),0))=6,"C+",IF((ROUND(TRUNC(('TRI-3'!AF28  ),2),0))=5,"C-",IF((ROUND(TRUNC(('TRI-3'!AF28  ),2),0))=4,"D+",IF((ROUND(TRUNC(('TRI-3'!AF28 ),2),0))=3,"D-",IF((ROUND(TRUNC(('TRI-3'!AF28 ),2),0))=2,"E+",IF((ROUND(TRUNC(('TRI-3'!AF28  ),2),0))&lt;=1,"E-","")))))))))))</f>
        <v/>
      </c>
      <c r="AG28" s="51" t="str">
        <f>IF(OR('TRI-3'!AG28 ="",'TRI-3'!AG28&lt;0,'TRI-3'!AG28  &gt;10),"",IF((ROUND(TRUNC(('TRI-3'!AG28  ),2),0))=10,"A+",IF((ROUND(TRUNC(('TRI-3'!AG28  ),2),0))=9,"A-",IF((ROUND(TRUNC(('TRI-3'!AG28   ),2),0))=8,"B+",IF((ROUND(TRUNC(('TRI-3'!AG28 ),2),0))=7,"B-",IF((ROUND(TRUNC(('TRI-3'!AG28  ),2),0))=6,"C+",IF((ROUND(TRUNC(('TRI-3'!AG28  ),2),0))=5,"C-",IF((ROUND(TRUNC(('TRI-3'!AG28  ),2),0))=4,"D+",IF((ROUND(TRUNC(('TRI-3'!AG28 ),2),0))=3,"D-",IF((ROUND(TRUNC(('TRI-3'!AG28 ),2),0))=2,"E+",IF((ROUND(TRUNC(('TRI-3'!AG28  ),2),0))&lt;=1,"E-","")))))))))))</f>
        <v/>
      </c>
      <c r="AH28" s="51" t="str">
        <f>IF(OR('TRI-3'!AH28 ="",'TRI-3'!AH28&lt;0,'TRI-3'!AH28  &gt;10),"",IF((ROUND(TRUNC(('TRI-3'!AH28  ),2),0))=10,"A+",IF((ROUND(TRUNC(('TRI-3'!AH28  ),2),0))=9,"A-",IF((ROUND(TRUNC(('TRI-3'!AH28   ),2),0))=8,"B+",IF((ROUND(TRUNC(('TRI-3'!AH28 ),2),0))=7,"B-",IF((ROUND(TRUNC(('TRI-3'!AH28  ),2),0))=6,"C+",IF((ROUND(TRUNC(('TRI-3'!AH28  ),2),0))=5,"C-",IF((ROUND(TRUNC(('TRI-3'!AH28  ),2),0))=4,"D+",IF((ROUND(TRUNC(('TRI-3'!AH28 ),2),0))=3,"D-",IF((ROUND(TRUNC(('TRI-3'!AH28 ),2),0))=2,"E+",IF((ROUND(TRUNC(('TRI-3'!AH28  ),2),0))&lt;=1,"E-","")))))))))))</f>
        <v/>
      </c>
      <c r="AI28" s="51" t="str">
        <f>IF(OR('TRI-3'!AI28 ="",'TRI-3'!AI28&lt;0,'TRI-3'!AI28  &gt;10),"",IF((ROUND(TRUNC(('TRI-3'!AI28  ),2),0))=10,"A+",IF((ROUND(TRUNC(('TRI-3'!AI28  ),2),0))=9,"A-",IF((ROUND(TRUNC(('TRI-3'!AI28   ),2),0))=8,"B+",IF((ROUND(TRUNC(('TRI-3'!AI28 ),2),0))=7,"B-",IF((ROUND(TRUNC(('TRI-3'!AI28  ),2),0))=6,"C+",IF((ROUND(TRUNC(('TRI-3'!AI28  ),2),0))=5,"C-",IF((ROUND(TRUNC(('TRI-3'!AI28  ),2),0))=4,"D+",IF((ROUND(TRUNC(('TRI-3'!AI28 ),2),0))=3,"D-",IF((ROUND(TRUNC(('TRI-3'!AI28 ),2),0))=2,"E+",IF((ROUND(TRUNC(('TRI-3'!AI28  ),2),0))&lt;=1,"E-","")))))))))))</f>
        <v/>
      </c>
      <c r="AJ28" s="51" t="str">
        <f>IF(OR('TRI-3'!AJ28 ="",'TRI-3'!AJ28&lt;0,'TRI-3'!AJ28  &gt;10),"",IF((ROUND(TRUNC(('TRI-3'!AJ28  ),2),0))=10,"A+",IF((ROUND(TRUNC(('TRI-3'!AJ28  ),2),0))=9,"A-",IF((ROUND(TRUNC(('TRI-3'!AJ28   ),2),0))=8,"B+",IF((ROUND(TRUNC(('TRI-3'!AJ28 ),2),0))=7,"B-",IF((ROUND(TRUNC(('TRI-3'!AJ28  ),2),0))=6,"C+",IF((ROUND(TRUNC(('TRI-3'!AJ28  ),2),0))=5,"C-",IF((ROUND(TRUNC(('TRI-3'!AJ28  ),2),0))=4,"D+",IF((ROUND(TRUNC(('TRI-3'!AJ28 ),2),0))=3,"D-",IF((ROUND(TRUNC(('TRI-3'!AJ28 ),2),0))=2,"E+",IF((ROUND(TRUNC(('TRI-3'!AJ28  ),2),0))&lt;=1,"E-","")))))))))))</f>
        <v/>
      </c>
      <c r="AK28" s="51" t="str">
        <f>IF(OR('TRI-3'!AK28 ="",'TRI-3'!AK28&lt;0,'TRI-3'!AK28  &gt;10),"",IF((ROUND(TRUNC(('TRI-3'!AK28  ),2),0))=10,"A+",IF((ROUND(TRUNC(('TRI-3'!AK28  ),2),0))=9,"A-",IF((ROUND(TRUNC(('TRI-3'!AK28   ),2),0))=8,"B+",IF((ROUND(TRUNC(('TRI-3'!AK28 ),2),0))=7,"B-",IF((ROUND(TRUNC(('TRI-3'!AK28  ),2),0))=6,"C+",IF((ROUND(TRUNC(('TRI-3'!AK28  ),2),0))=5,"C-",IF((ROUND(TRUNC(('TRI-3'!AK28  ),2),0))=4,"D+",IF((ROUND(TRUNC(('TRI-3'!AK28 ),2),0))=3,"D-",IF((ROUND(TRUNC(('TRI-3'!AK28 ),2),0))=2,"E+",IF((ROUND(TRUNC(('TRI-3'!AK28  ),2),0))&lt;=1,"E-","")))))))))))</f>
        <v/>
      </c>
      <c r="AL28" s="51" t="str">
        <f>IF(OR('TRI-3'!AL28 ="",'TRI-3'!AL28&lt;0,'TRI-3'!AL28  &gt;10),"",IF((ROUND(TRUNC(('TRI-3'!AL28  ),2),0))=10,"A+",IF((ROUND(TRUNC(('TRI-3'!AL28  ),2),0))=9,"A-",IF((ROUND(TRUNC(('TRI-3'!AL28   ),2),0))=8,"B+",IF((ROUND(TRUNC(('TRI-3'!AL28 ),2),0))=7,"B-",IF((ROUND(TRUNC(('TRI-3'!AL28  ),2),0))=6,"C+",IF((ROUND(TRUNC(('TRI-3'!AL28  ),2),0))=5,"C-",IF((ROUND(TRUNC(('TRI-3'!AL28  ),2),0))=4,"D+",IF((ROUND(TRUNC(('TRI-3'!AL28 ),2),0))=3,"D-",IF((ROUND(TRUNC(('TRI-3'!AL28 ),2),0))=2,"E+",IF((ROUND(TRUNC(('TRI-3'!AL28  ),2),0))&lt;=1,"E-","")))))))))))</f>
        <v/>
      </c>
      <c r="AM28" s="51" t="str">
        <f>IF(OR('TRI-3'!AM28 ="",'TRI-3'!AM28&lt;0,'TRI-3'!AM28  &gt;10),"",IF((ROUND(TRUNC(('TRI-3'!AM28  ),2),0))=10,"A+",IF((ROUND(TRUNC(('TRI-3'!AM28  ),2),0))=9,"A-",IF((ROUND(TRUNC(('TRI-3'!AM28   ),2),0))=8,"B+",IF((ROUND(TRUNC(('TRI-3'!AM28 ),2),0))=7,"B-",IF((ROUND(TRUNC(('TRI-3'!AM28  ),2),0))=6,"C+",IF((ROUND(TRUNC(('TRI-3'!AM28  ),2),0))=5,"C-",IF((ROUND(TRUNC(('TRI-3'!AM28  ),2),0))=4,"D+",IF((ROUND(TRUNC(('TRI-3'!AM28 ),2),0))=3,"D-",IF((ROUND(TRUNC(('TRI-3'!AM28 ),2),0))=2,"E+",IF((ROUND(TRUNC(('TRI-3'!AM28  ),2),0))&lt;=1,"E-","")))))))))))</f>
        <v/>
      </c>
      <c r="AN28" s="51" t="str">
        <f>IF(OR('TRI-3'!AN28 ="",'TRI-3'!AN28&lt;0,'TRI-3'!AN28  &gt;10),"",IF((ROUND(TRUNC(('TRI-3'!AN28  ),2),0))=10,"A+",IF((ROUND(TRUNC(('TRI-3'!AN28  ),2),0))=9,"A-",IF((ROUND(TRUNC(('TRI-3'!AN28   ),2),0))=8,"B+",IF((ROUND(TRUNC(('TRI-3'!AN28 ),2),0))=7,"B-",IF((ROUND(TRUNC(('TRI-3'!AN28  ),2),0))=6,"C+",IF((ROUND(TRUNC(('TRI-3'!AN28  ),2),0))=5,"C-",IF((ROUND(TRUNC(('TRI-3'!AN28  ),2),0))=4,"D+",IF((ROUND(TRUNC(('TRI-3'!AN28 ),2),0))=3,"D-",IF((ROUND(TRUNC(('TRI-3'!AN28 ),2),0))=2,"E+",IF((ROUND(TRUNC(('TRI-3'!AN28  ),2),0))&lt;=1,"E-","")))))))))))</f>
        <v/>
      </c>
      <c r="AO28" s="51" t="str">
        <f>IF(OR('TRI-3'!AO28 ="",'TRI-3'!AO28&lt;0,'TRI-3'!AO28  &gt;10),"",IF((ROUND(TRUNC(('TRI-3'!AO28  ),2),0))=10,"A+",IF((ROUND(TRUNC(('TRI-3'!AO28  ),2),0))=9,"A-",IF((ROUND(TRUNC(('TRI-3'!AO28   ),2),0))=8,"B+",IF((ROUND(TRUNC(('TRI-3'!AO28 ),2),0))=7,"B-",IF((ROUND(TRUNC(('TRI-3'!AO28  ),2),0))=6,"C+",IF((ROUND(TRUNC(('TRI-3'!AO28  ),2),0))=5,"C-",IF((ROUND(TRUNC(('TRI-3'!AO28  ),2),0))=4,"D+",IF((ROUND(TRUNC(('TRI-3'!AO28 ),2),0))=3,"D-",IF((ROUND(TRUNC(('TRI-3'!AO28 ),2),0))=2,"E+",IF((ROUND(TRUNC(('TRI-3'!AO28  ),2),0))&lt;=1,"E-","")))))))))))</f>
        <v/>
      </c>
      <c r="AP28" s="51" t="str">
        <f>IF(OR('TRI-3'!AP28 ="",'TRI-3'!AP28&lt;0,'TRI-3'!AP28  &gt;10),"",IF((ROUND(TRUNC(('TRI-3'!AP28  ),2),0))=10,"A+",IF((ROUND(TRUNC(('TRI-3'!AP28  ),2),0))=9,"A-",IF((ROUND(TRUNC(('TRI-3'!AP28   ),2),0))=8,"B+",IF((ROUND(TRUNC(('TRI-3'!AP28 ),2),0))=7,"B-",IF((ROUND(TRUNC(('TRI-3'!AP28  ),2),0))=6,"C+",IF((ROUND(TRUNC(('TRI-3'!AP28  ),2),0))=5,"C-",IF((ROUND(TRUNC(('TRI-3'!AP28  ),2),0))=4,"D+",IF((ROUND(TRUNC(('TRI-3'!AP28 ),2),0))=3,"D-",IF((ROUND(TRUNC(('TRI-3'!AP28 ),2),0))=2,"E+",IF((ROUND(TRUNC(('TRI-3'!AP28  ),2),0))&lt;=1,"E-","")))))))))))</f>
        <v/>
      </c>
      <c r="AQ28" s="51" t="str">
        <f>IF(OR('TRI-3'!AQ28 ="",'TRI-3'!AQ28&lt;0,'TRI-3'!AQ28  &gt;10),"",IF((ROUND(TRUNC(('TRI-3'!AQ28  ),2),0))=10,"A+",IF((ROUND(TRUNC(('TRI-3'!AQ28  ),2),0))=9,"A-",IF((ROUND(TRUNC(('TRI-3'!AQ28   ),2),0))=8,"B+",IF((ROUND(TRUNC(('TRI-3'!AQ28 ),2),0))=7,"B-",IF((ROUND(TRUNC(('TRI-3'!AQ28  ),2),0))=6,"C+",IF((ROUND(TRUNC(('TRI-3'!AQ28  ),2),0))=5,"C-",IF((ROUND(TRUNC(('TRI-3'!AQ28  ),2),0))=4,"D+",IF((ROUND(TRUNC(('TRI-3'!AQ28 ),2),0))=3,"D-",IF((ROUND(TRUNC(('TRI-3'!AQ28 ),2),0))=2,"E+",IF((ROUND(TRUNC(('TRI-3'!AQ28  ),2),0))&lt;=1,"E-","")))))))))))</f>
        <v/>
      </c>
      <c r="AR28" s="51" t="str">
        <f>IF(OR('TRI-3'!AR28 ="",'TRI-3'!AR28&lt;0,'TRI-3'!AR28  &gt;10),"",IF((ROUND(TRUNC(('TRI-3'!AR28  ),2),0))=10,"A+",IF((ROUND(TRUNC(('TRI-3'!AR28  ),2),0))=9,"A-",IF((ROUND(TRUNC(('TRI-3'!AR28   ),2),0))=8,"B+",IF((ROUND(TRUNC(('TRI-3'!AR28 ),2),0))=7,"B-",IF((ROUND(TRUNC(('TRI-3'!AR28  ),2),0))=6,"C+",IF((ROUND(TRUNC(('TRI-3'!AR28  ),2),0))=5,"C-",IF((ROUND(TRUNC(('TRI-3'!AR28  ),2),0))=4,"D+",IF((ROUND(TRUNC(('TRI-3'!AR28 ),2),0))=3,"D-",IF((ROUND(TRUNC(('TRI-3'!AR28 ),2),0))=2,"E+",IF((ROUND(TRUNC(('TRI-3'!AR28  ),2),0))&lt;=1,"E-","")))))))))))</f>
        <v/>
      </c>
      <c r="AS28" s="51" t="str">
        <f>IF(OR('TRI-3'!AS28 ="",'TRI-3'!AS28&lt;0,'TRI-3'!AS28  &gt;10),"",IF((ROUND(TRUNC(('TRI-3'!AS28  ),2),0))=10,"A+",IF((ROUND(TRUNC(('TRI-3'!AS28  ),2),0))=9,"A-",IF((ROUND(TRUNC(('TRI-3'!AS28   ),2),0))=8,"B+",IF((ROUND(TRUNC(('TRI-3'!AS28 ),2),0))=7,"B-",IF((ROUND(TRUNC(('TRI-3'!AS28  ),2),0))=6,"C+",IF((ROUND(TRUNC(('TRI-3'!AS28  ),2),0))=5,"C-",IF((ROUND(TRUNC(('TRI-3'!AS28  ),2),0))=4,"D+",IF((ROUND(TRUNC(('TRI-3'!AS28 ),2),0))=3,"D-",IF((ROUND(TRUNC(('TRI-3'!AS28 ),2),0))=2,"E+",IF((ROUND(TRUNC(('TRI-3'!AS28  ),2),0))&lt;=1,"E-","")))))))))))</f>
        <v/>
      </c>
      <c r="AT28" s="51" t="str">
        <f>IF(OR('TRI-3'!AT28 ="",'TRI-3'!AT28&lt;0,'TRI-3'!AT28  &gt;10),"",IF((ROUND(TRUNC(('TRI-3'!AT28  ),2),0))=10,"A+",IF((ROUND(TRUNC(('TRI-3'!AT28  ),2),0))=9,"A-",IF((ROUND(TRUNC(('TRI-3'!AT28   ),2),0))=8,"B+",IF((ROUND(TRUNC(('TRI-3'!AT28 ),2),0))=7,"B-",IF((ROUND(TRUNC(('TRI-3'!AT28  ),2),0))=6,"C+",IF((ROUND(TRUNC(('TRI-3'!AT28  ),2),0))=5,"C-",IF((ROUND(TRUNC(('TRI-3'!AT28  ),2),0))=4,"D+",IF((ROUND(TRUNC(('TRI-3'!AT28 ),2),0))=3,"D-",IF((ROUND(TRUNC(('TRI-3'!AT28 ),2),0))=2,"E+",IF((ROUND(TRUNC(('TRI-3'!AT28  ),2),0))&lt;=1,"E-","")))))))))))</f>
        <v/>
      </c>
      <c r="AU28" s="51" t="str">
        <f>IF(OR('TRI-3'!AU28 ="",'TRI-3'!AU28&lt;0,'TRI-3'!AU28  &gt;10),"",IF((ROUND(TRUNC(('TRI-3'!AU28  ),2),0))=10,"A+",IF((ROUND(TRUNC(('TRI-3'!AU28  ),2),0))=9,"A-",IF((ROUND(TRUNC(('TRI-3'!AU28   ),2),0))=8,"B+",IF((ROUND(TRUNC(('TRI-3'!AU28 ),2),0))=7,"B-",IF((ROUND(TRUNC(('TRI-3'!AU28  ),2),0))=6,"C+",IF((ROUND(TRUNC(('TRI-3'!AU28  ),2),0))=5,"C-",IF((ROUND(TRUNC(('TRI-3'!AU28  ),2),0))=4,"D+",IF((ROUND(TRUNC(('TRI-3'!AU28 ),2),0))=3,"D-",IF((ROUND(TRUNC(('TRI-3'!AU28 ),2),0))=2,"E+",IF((ROUND(TRUNC(('TRI-3'!AU28  ),2),0))&lt;=1,"E-","")))))))))))</f>
        <v/>
      </c>
      <c r="AV28" s="51" t="str">
        <f>IF(OR('TRI-3'!AV28 ="",'TRI-3'!AV28&lt;0,'TRI-3'!AV28  &gt;10),"",IF((ROUND(TRUNC(('TRI-3'!AV28  ),2),0))=10,"A+",IF((ROUND(TRUNC(('TRI-3'!AV28  ),2),0))=9,"A-",IF((ROUND(TRUNC(('TRI-3'!AV28   ),2),0))=8,"B+",IF((ROUND(TRUNC(('TRI-3'!AV28 ),2),0))=7,"B-",IF((ROUND(TRUNC(('TRI-3'!AV28  ),2),0))=6,"C+",IF((ROUND(TRUNC(('TRI-3'!AV28  ),2),0))=5,"C-",IF((ROUND(TRUNC(('TRI-3'!AV28  ),2),0))=4,"D+",IF((ROUND(TRUNC(('TRI-3'!AV28 ),2),0))=3,"D-",IF((ROUND(TRUNC(('TRI-3'!AV28 ),2),0))=2,"E+",IF((ROUND(TRUNC(('TRI-3'!AV28  ),2),0))&lt;=1,"E-","")))))))))))</f>
        <v/>
      </c>
      <c r="AW28" s="51" t="str">
        <f>IF(OR('TRI-3'!AW28 ="",'TRI-3'!AW28&lt;0,'TRI-3'!AW28  &gt;10),"",IF((ROUND(TRUNC(('TRI-3'!AW28  ),2),0))=10,"A+",IF((ROUND(TRUNC(('TRI-3'!AW28  ),2),0))=9,"A-",IF((ROUND(TRUNC(('TRI-3'!AW28   ),2),0))=8,"B+",IF((ROUND(TRUNC(('TRI-3'!AW28 ),2),0))=7,"B-",IF((ROUND(TRUNC(('TRI-3'!AW28  ),2),0))=6,"C+",IF((ROUND(TRUNC(('TRI-3'!AW28  ),2),0))=5,"C-",IF((ROUND(TRUNC(('TRI-3'!AW28  ),2),0))=4,"D+",IF((ROUND(TRUNC(('TRI-3'!AW28 ),2),0))=3,"D-",IF((ROUND(TRUNC(('TRI-3'!AW28 ),2),0))=2,"E+",IF((ROUND(TRUNC(('TRI-3'!AW28  ),2),0))&lt;=1,"E-","")))))))))))</f>
        <v/>
      </c>
      <c r="AX28" s="51" t="str">
        <f>IF(OR('TRI-3'!AX28 ="",'TRI-3'!AX28&lt;0,'TRI-3'!AX28  &gt;10),"",IF((ROUND(TRUNC(('TRI-3'!AX28  ),2),0))=10,"A+",IF((ROUND(TRUNC(('TRI-3'!AX28  ),2),0))=9,"A-",IF((ROUND(TRUNC(('TRI-3'!AX28   ),2),0))=8,"B+",IF((ROUND(TRUNC(('TRI-3'!AX28 ),2),0))=7,"B-",IF((ROUND(TRUNC(('TRI-3'!AX28  ),2),0))=6,"C+",IF((ROUND(TRUNC(('TRI-3'!AX28  ),2),0))=5,"C-",IF((ROUND(TRUNC(('TRI-3'!AX28  ),2),0))=4,"D+",IF((ROUND(TRUNC(('TRI-3'!AX28 ),2),0))=3,"D-",IF((ROUND(TRUNC(('TRI-3'!AX28 ),2),0))=2,"E+",IF((ROUND(TRUNC(('TRI-3'!AX28  ),2),0))&lt;=1,"E-","")))))))))))</f>
        <v/>
      </c>
      <c r="AY28" s="51" t="str">
        <f>IF(OR('TRI-3'!AY28 ="",'TRI-3'!AY28&lt;0,'TRI-3'!AY28  &gt;10),"",IF((ROUND(TRUNC(('TRI-3'!AY28  ),2),0))=10,"A+",IF((ROUND(TRUNC(('TRI-3'!AY28  ),2),0))=9,"A-",IF((ROUND(TRUNC(('TRI-3'!AY28   ),2),0))=8,"B+",IF((ROUND(TRUNC(('TRI-3'!AY28 ),2),0))=7,"B-",IF((ROUND(TRUNC(('TRI-3'!AY28  ),2),0))=6,"C+",IF((ROUND(TRUNC(('TRI-3'!AY28  ),2),0))=5,"C-",IF((ROUND(TRUNC(('TRI-3'!AY28  ),2),0))=4,"D+",IF((ROUND(TRUNC(('TRI-3'!AY28 ),2),0))=3,"D-",IF((ROUND(TRUNC(('TRI-3'!AY28 ),2),0))=2,"E+",IF((ROUND(TRUNC(('TRI-3'!AY28  ),2),0))&lt;=1,"E-","")))))))))))</f>
        <v/>
      </c>
      <c r="AZ28" s="51" t="str">
        <f>IF(OR('TRI-3'!AZ28 ="",'TRI-3'!AZ28&lt;0,'TRI-3'!AZ28  &gt;10),"",IF((ROUND(TRUNC(('TRI-3'!AZ28  ),2),0))=10,"A+",IF((ROUND(TRUNC(('TRI-3'!AZ28  ),2),0))=9,"A-",IF((ROUND(TRUNC(('TRI-3'!AZ28   ),2),0))=8,"B+",IF((ROUND(TRUNC(('TRI-3'!AZ28 ),2),0))=7,"B-",IF((ROUND(TRUNC(('TRI-3'!AZ28  ),2),0))=6,"C+",IF((ROUND(TRUNC(('TRI-3'!AZ28  ),2),0))=5,"C-",IF((ROUND(TRUNC(('TRI-3'!AZ28  ),2),0))=4,"D+",IF((ROUND(TRUNC(('TRI-3'!AZ28 ),2),0))=3,"D-",IF((ROUND(TRUNC(('TRI-3'!AZ28 ),2),0))=2,"E+",IF((ROUND(TRUNC(('TRI-3'!AZ28  ),2),0))&lt;=1,"E-","")))))))))))</f>
        <v/>
      </c>
      <c r="BA28" s="51" t="str">
        <f>IF(OR('TRI-3'!BA28 ="",'TRI-3'!BA28&lt;0,'TRI-3'!BA28  &gt;10),"",IF((ROUND(TRUNC(('TRI-3'!BA28  ),2),0))=10,"A+",IF((ROUND(TRUNC(('TRI-3'!BA28  ),2),0))=9,"A-",IF((ROUND(TRUNC(('TRI-3'!BA28   ),2),0))=8,"B+",IF((ROUND(TRUNC(('TRI-3'!BA28 ),2),0))=7,"B-",IF((ROUND(TRUNC(('TRI-3'!BA28  ),2),0))=6,"C+",IF((ROUND(TRUNC(('TRI-3'!BA28  ),2),0))=5,"C-",IF((ROUND(TRUNC(('TRI-3'!BA28  ),2),0))=4,"D+",IF((ROUND(TRUNC(('TRI-3'!BA28 ),2),0))=3,"D-",IF((ROUND(TRUNC(('TRI-3'!BA28 ),2),0))=2,"E+",IF((ROUND(TRUNC(('TRI-3'!BA28  ),2),0))&lt;=1,"E-","")))))))))))</f>
        <v/>
      </c>
      <c r="BB28" s="51" t="str">
        <f>IF(OR('TRI-3'!BB28 ="",'TRI-3'!BB28&lt;0,'TRI-3'!BB28  &gt;10),"",IF((ROUND(TRUNC(('TRI-3'!BB28  ),2),0))=10,"A+",IF((ROUND(TRUNC(('TRI-3'!BB28  ),2),0))=9,"A-",IF((ROUND(TRUNC(('TRI-3'!BB28   ),2),0))=8,"B+",IF((ROUND(TRUNC(('TRI-3'!BB28 ),2),0))=7,"B-",IF((ROUND(TRUNC(('TRI-3'!BB28  ),2),0))=6,"C+",IF((ROUND(TRUNC(('TRI-3'!BB28  ),2),0))=5,"C-",IF((ROUND(TRUNC(('TRI-3'!BB28  ),2),0))=4,"D+",IF((ROUND(TRUNC(('TRI-3'!BB28 ),2),0))=3,"D-",IF((ROUND(TRUNC(('TRI-3'!BB28 ),2),0))=2,"E+",IF((ROUND(TRUNC(('TRI-3'!BB28  ),2),0))&lt;=1,"E-","")))))))))))</f>
        <v/>
      </c>
      <c r="BC28" s="51" t="str">
        <f>IF(OR('TRI-3'!BC28 ="",'TRI-3'!BC28&lt;0,'TRI-3'!BC28  &gt;10),"",IF((ROUND(TRUNC(('TRI-3'!BC28  ),2),0))=10,"A+",IF((ROUND(TRUNC(('TRI-3'!BC28  ),2),0))=9,"A-",IF((ROUND(TRUNC(('TRI-3'!BC28   ),2),0))=8,"B+",IF((ROUND(TRUNC(('TRI-3'!BC28 ),2),0))=7,"B-",IF((ROUND(TRUNC(('TRI-3'!BC28  ),2),0))=6,"C+",IF((ROUND(TRUNC(('TRI-3'!BC28  ),2),0))=5,"C-",IF((ROUND(TRUNC(('TRI-3'!BC28  ),2),0))=4,"D+",IF((ROUND(TRUNC(('TRI-3'!BC28 ),2),0))=3,"D-",IF((ROUND(TRUNC(('TRI-3'!BC28 ),2),0))=2,"E+",IF((ROUND(TRUNC(('TRI-3'!BC28  ),2),0))&lt;=1,"E-","")))))))))))</f>
        <v/>
      </c>
      <c r="BD28" s="51" t="str">
        <f>IF(OR('TRI-3'!BD28 ="",'TRI-3'!BD28&lt;0,'TRI-3'!BD28  &gt;10),"",IF((ROUND(TRUNC(('TRI-3'!BD28  ),2),0))=10,"A+",IF((ROUND(TRUNC(('TRI-3'!BD28  ),2),0))=9,"A-",IF((ROUND(TRUNC(('TRI-3'!BD28   ),2),0))=8,"B+",IF((ROUND(TRUNC(('TRI-3'!BD28 ),2),0))=7,"B-",IF((ROUND(TRUNC(('TRI-3'!BD28  ),2),0))=6,"C+",IF((ROUND(TRUNC(('TRI-3'!BD28  ),2),0))=5,"C-",IF((ROUND(TRUNC(('TRI-3'!BD28  ),2),0))=4,"D+",IF((ROUND(TRUNC(('TRI-3'!BD28 ),2),0))=3,"D-",IF((ROUND(TRUNC(('TRI-3'!BD28 ),2),0))=2,"E+",IF((ROUND(TRUNC(('TRI-3'!BD28  ),2),0))&lt;=1,"E-","")))))))))))</f>
        <v/>
      </c>
      <c r="BE28" s="51" t="str">
        <f>IF(OR('TRI-3'!BE28 ="",'TRI-3'!BE28&lt;0,'TRI-3'!BE28  &gt;10),"",IF((ROUND(TRUNC(('TRI-3'!BE28  ),2),0))=10,"A+",IF((ROUND(TRUNC(('TRI-3'!BE28  ),2),0))=9,"A-",IF((ROUND(TRUNC(('TRI-3'!BE28   ),2),0))=8,"B+",IF((ROUND(TRUNC(('TRI-3'!BE28 ),2),0))=7,"B-",IF((ROUND(TRUNC(('TRI-3'!BE28  ),2),0))=6,"C+",IF((ROUND(TRUNC(('TRI-3'!BE28  ),2),0))=5,"C-",IF((ROUND(TRUNC(('TRI-3'!BE28  ),2),0))=4,"D+",IF((ROUND(TRUNC(('TRI-3'!BE28 ),2),0))=3,"D-",IF((ROUND(TRUNC(('TRI-3'!BE28 ),2),0))=2,"E+",IF((ROUND(TRUNC(('TRI-3'!BE28  ),2),0))&lt;=1,"E-","")))))))))))</f>
        <v/>
      </c>
      <c r="BF28" s="51" t="str">
        <f>IF(OR('TRI-3'!BF28 ="",'TRI-3'!BF28&lt;0,'TRI-3'!BF28  &gt;10),"",IF((ROUND(TRUNC(('TRI-3'!BF28  ),2),0))=10,"A+",IF((ROUND(TRUNC(('TRI-3'!BF28  ),2),0))=9,"A-",IF((ROUND(TRUNC(('TRI-3'!BF28   ),2),0))=8,"B+",IF((ROUND(TRUNC(('TRI-3'!BF28 ),2),0))=7,"B-",IF((ROUND(TRUNC(('TRI-3'!BF28  ),2),0))=6,"C+",IF((ROUND(TRUNC(('TRI-3'!BF28  ),2),0))=5,"C-",IF((ROUND(TRUNC(('TRI-3'!BF28  ),2),0))=4,"D+",IF((ROUND(TRUNC(('TRI-3'!BF28 ),2),0))=3,"D-",IF((ROUND(TRUNC(('TRI-3'!BF28 ),2),0))=2,"E+",IF((ROUND(TRUNC(('TRI-3'!BF28  ),2),0))&lt;=1,"E-","")))))))))))</f>
        <v/>
      </c>
      <c r="BG28" s="51" t="str">
        <f>IF(OR('TRI-3'!BG28 ="",'TRI-3'!BG28&lt;0,'TRI-3'!BG28  &gt;10),"",IF((ROUND(TRUNC(('TRI-3'!BG28  ),2),0))=10,"A+",IF((ROUND(TRUNC(('TRI-3'!BG28  ),2),0))=9,"A-",IF((ROUND(TRUNC(('TRI-3'!BG28   ),2),0))=8,"B+",IF((ROUND(TRUNC(('TRI-3'!BG28 ),2),0))=7,"B-",IF((ROUND(TRUNC(('TRI-3'!BG28  ),2),0))=6,"C+",IF((ROUND(TRUNC(('TRI-3'!BG28  ),2),0))=5,"C-",IF((ROUND(TRUNC(('TRI-3'!BG28  ),2),0))=4,"D+",IF((ROUND(TRUNC(('TRI-3'!BG28 ),2),0))=3,"D-",IF((ROUND(TRUNC(('TRI-3'!BG28 ),2),0))=2,"E+",IF((ROUND(TRUNC(('TRI-3'!BG28  ),2),0))&lt;=1,"E-","")))))))))))</f>
        <v/>
      </c>
      <c r="BH28" s="51" t="str">
        <f>IF(OR('TRI-3'!BH28 ="",'TRI-3'!BH28&lt;0,'TRI-3'!BH28  &gt;10),"",IF((ROUND(TRUNC(('TRI-3'!BH28  ),2),0))=10,"A+",IF((ROUND(TRUNC(('TRI-3'!BH28  ),2),0))=9,"A-",IF((ROUND(TRUNC(('TRI-3'!BH28   ),2),0))=8,"B+",IF((ROUND(TRUNC(('TRI-3'!BH28 ),2),0))=7,"B-",IF((ROUND(TRUNC(('TRI-3'!BH28  ),2),0))=6,"C+",IF((ROUND(TRUNC(('TRI-3'!BH28  ),2),0))=5,"C-",IF((ROUND(TRUNC(('TRI-3'!BH28  ),2),0))=4,"D+",IF((ROUND(TRUNC(('TRI-3'!BH28 ),2),0))=3,"D-",IF((ROUND(TRUNC(('TRI-3'!BH28 ),2),0))=2,"E+",IF((ROUND(TRUNC(('TRI-3'!BH28  ),2),0))&lt;=1,"E-","")))))))))))</f>
        <v/>
      </c>
      <c r="BI28" s="51" t="str">
        <f>IF(OR('TRI-3'!BI28 ="",'TRI-3'!BI28&lt;0,'TRI-3'!BI28  &gt;10),"",IF((ROUND(TRUNC(('TRI-3'!BI28  ),2),0))=10,"A+",IF((ROUND(TRUNC(('TRI-3'!BI28  ),2),0))=9,"A-",IF((ROUND(TRUNC(('TRI-3'!BI28   ),2),0))=8,"B+",IF((ROUND(TRUNC(('TRI-3'!BI28 ),2),0))=7,"B-",IF((ROUND(TRUNC(('TRI-3'!BI28  ),2),0))=6,"C+",IF((ROUND(TRUNC(('TRI-3'!BI28  ),2),0))=5,"C-",IF((ROUND(TRUNC(('TRI-3'!BI28  ),2),0))=4,"D+",IF((ROUND(TRUNC(('TRI-3'!BI28 ),2),0))=3,"D-",IF((ROUND(TRUNC(('TRI-3'!BI28 ),2),0))=2,"E+",IF((ROUND(TRUNC(('TRI-3'!BI28  ),2),0))&lt;=1,"E-","")))))))))))</f>
        <v/>
      </c>
      <c r="BJ28" s="51" t="str">
        <f>IF(OR('TRI-3'!BJ28 ="",'TRI-3'!BJ28&lt;0,'TRI-3'!BJ28  &gt;10),"",IF((ROUND(TRUNC(('TRI-3'!BJ28  ),2),0))=10,"A+",IF((ROUND(TRUNC(('TRI-3'!BJ28  ),2),0))=9,"A-",IF((ROUND(TRUNC(('TRI-3'!BJ28   ),2),0))=8,"B+",IF((ROUND(TRUNC(('TRI-3'!BJ28 ),2),0))=7,"B-",IF((ROUND(TRUNC(('TRI-3'!BJ28  ),2),0))=6,"C+",IF((ROUND(TRUNC(('TRI-3'!BJ28  ),2),0))=5,"C-",IF((ROUND(TRUNC(('TRI-3'!BJ28  ),2),0))=4,"D+",IF((ROUND(TRUNC(('TRI-3'!BJ28 ),2),0))=3,"D-",IF((ROUND(TRUNC(('TRI-3'!BJ28 ),2),0))=2,"E+",IF((ROUND(TRUNC(('TRI-3'!BJ28  ),2),0))&lt;=1,"E-","")))))))))))</f>
        <v/>
      </c>
      <c r="BK28" s="51" t="str">
        <f>IF(OR('TRI-3'!BK28 ="",'TRI-3'!BK28&lt;0,'TRI-3'!BK28  &gt;10),"",IF((ROUND(TRUNC(('TRI-3'!BK28  ),2),0))=10,"A+",IF((ROUND(TRUNC(('TRI-3'!BK28  ),2),0))=9,"A-",IF((ROUND(TRUNC(('TRI-3'!BK28   ),2),0))=8,"B+",IF((ROUND(TRUNC(('TRI-3'!BK28 ),2),0))=7,"B-",IF((ROUND(TRUNC(('TRI-3'!BK28  ),2),0))=6,"C+",IF((ROUND(TRUNC(('TRI-3'!BK28  ),2),0))=5,"C-",IF((ROUND(TRUNC(('TRI-3'!BK28  ),2),0))=4,"D+",IF((ROUND(TRUNC(('TRI-3'!BK28 ),2),0))=3,"D-",IF((ROUND(TRUNC(('TRI-3'!BK28 ),2),0))=2,"E+",IF((ROUND(TRUNC(('TRI-3'!BK28  ),2),0))&lt;=1,"E-","")))))))))))</f>
        <v/>
      </c>
      <c r="BL28" s="51" t="str">
        <f>IF(OR('TRI-3'!BL28 ="",'TRI-3'!BL28&lt;0,'TRI-3'!BL28  &gt;10),"",IF((ROUND(TRUNC(('TRI-3'!BL28  ),2),0))=10,"A+",IF((ROUND(TRUNC(('TRI-3'!BL28  ),2),0))=9,"A-",IF((ROUND(TRUNC(('TRI-3'!BL28   ),2),0))=8,"B+",IF((ROUND(TRUNC(('TRI-3'!BL28 ),2),0))=7,"B-",IF((ROUND(TRUNC(('TRI-3'!BL28  ),2),0))=6,"C+",IF((ROUND(TRUNC(('TRI-3'!BL28  ),2),0))=5,"C-",IF((ROUND(TRUNC(('TRI-3'!BL28  ),2),0))=4,"D+",IF((ROUND(TRUNC(('TRI-3'!BL28 ),2),0))=3,"D-",IF((ROUND(TRUNC(('TRI-3'!BL28 ),2),0))=2,"E+",IF((ROUND(TRUNC(('TRI-3'!BL28  ),2),0))&lt;=1,"E-","")))))))))))</f>
        <v/>
      </c>
      <c r="BM28" s="51" t="str">
        <f>IF(OR('TRI-3'!BM28 ="",'TRI-3'!BM28&lt;0,'TRI-3'!BM28  &gt;10),"",IF((ROUND(TRUNC(('TRI-3'!BM28  ),2),0))=10,"A+",IF((ROUND(TRUNC(('TRI-3'!BM28  ),2),0))=9,"A-",IF((ROUND(TRUNC(('TRI-3'!BM28   ),2),0))=8,"B+",IF((ROUND(TRUNC(('TRI-3'!BM28 ),2),0))=7,"B-",IF((ROUND(TRUNC(('TRI-3'!BM28  ),2),0))=6,"C+",IF((ROUND(TRUNC(('TRI-3'!BM28  ),2),0))=5,"C-",IF((ROUND(TRUNC(('TRI-3'!BM28  ),2),0))=4,"D+",IF((ROUND(TRUNC(('TRI-3'!BM28 ),2),0))=3,"D-",IF((ROUND(TRUNC(('TRI-3'!BM28 ),2),0))=2,"E+",IF((ROUND(TRUNC(('TRI-3'!BM28  ),2),0))&lt;=1,"E-","")))))))))))</f>
        <v/>
      </c>
      <c r="BN28" s="51" t="str">
        <f>IF(OR('TRI-3'!BN28 ="",'TRI-3'!BN28&lt;0,'TRI-3'!BN28  &gt;10),"",IF((ROUND(TRUNC(('TRI-3'!BN28  ),2),0))=10,"A+",IF((ROUND(TRUNC(('TRI-3'!BN28  ),2),0))=9,"A-",IF((ROUND(TRUNC(('TRI-3'!BN28   ),2),0))=8,"B+",IF((ROUND(TRUNC(('TRI-3'!BN28 ),2),0))=7,"B-",IF((ROUND(TRUNC(('TRI-3'!BN28  ),2),0))=6,"C+",IF((ROUND(TRUNC(('TRI-3'!BN28  ),2),0))=5,"C-",IF((ROUND(TRUNC(('TRI-3'!BN28  ),2),0))=4,"D+",IF((ROUND(TRUNC(('TRI-3'!BN28 ),2),0))=3,"D-",IF((ROUND(TRUNC(('TRI-3'!BN28 ),2),0))=2,"E+",IF((ROUND(TRUNC(('TRI-3'!BN28  ),2),0))&lt;=1,"E-","")))))))))))</f>
        <v/>
      </c>
      <c r="BO28" s="51" t="str">
        <f>IF(OR('TRI-3'!BO28 ="",'TRI-3'!BO28&lt;0,'TRI-3'!BO28  &gt;10),"",IF((ROUND(TRUNC(('TRI-3'!BO28  ),2),0))=10,"A+",IF((ROUND(TRUNC(('TRI-3'!BO28  ),2),0))=9,"A-",IF((ROUND(TRUNC(('TRI-3'!BO28   ),2),0))=8,"B+",IF((ROUND(TRUNC(('TRI-3'!BO28 ),2),0))=7,"B-",IF((ROUND(TRUNC(('TRI-3'!BO28  ),2),0))=6,"C+",IF((ROUND(TRUNC(('TRI-3'!BO28  ),2),0))=5,"C-",IF((ROUND(TRUNC(('TRI-3'!BO28  ),2),0))=4,"D+",IF((ROUND(TRUNC(('TRI-3'!BO28 ),2),0))=3,"D-",IF((ROUND(TRUNC(('TRI-3'!BO28 ),2),0))=2,"E+",IF((ROUND(TRUNC(('TRI-3'!BO28  ),2),0))&lt;=1,"E-","")))))))))))</f>
        <v/>
      </c>
      <c r="BP28" s="51" t="str">
        <f>IF(OR('TRI-3'!BP28 ="",'TRI-3'!BP28&lt;0,'TRI-3'!BP28  &gt;10),"",IF((ROUND(TRUNC(('TRI-3'!BP28  ),2),0))=10,"A+",IF((ROUND(TRUNC(('TRI-3'!BP28  ),2),0))=9,"A-",IF((ROUND(TRUNC(('TRI-3'!BP28   ),2),0))=8,"B+",IF((ROUND(TRUNC(('TRI-3'!BP28 ),2),0))=7,"B-",IF((ROUND(TRUNC(('TRI-3'!BP28  ),2),0))=6,"C+",IF((ROUND(TRUNC(('TRI-3'!BP28  ),2),0))=5,"C-",IF((ROUND(TRUNC(('TRI-3'!BP28  ),2),0))=4,"D+",IF((ROUND(TRUNC(('TRI-3'!BP28 ),2),0))=3,"D-",IF((ROUND(TRUNC(('TRI-3'!BP28 ),2),0))=2,"E+",IF((ROUND(TRUNC(('TRI-3'!BP28  ),2),0))&lt;=1,"E-","")))))))))))</f>
        <v/>
      </c>
      <c r="BQ28" s="51" t="str">
        <f>IF(OR('TRI-3'!BQ28 ="",'TRI-3'!BQ28&lt;0,'TRI-3'!BQ28  &gt;10),"",IF((ROUND(TRUNC(('TRI-3'!BQ28  ),2),0))=10,"A+",IF((ROUND(TRUNC(('TRI-3'!BQ28  ),2),0))=9,"A-",IF((ROUND(TRUNC(('TRI-3'!BQ28   ),2),0))=8,"B+",IF((ROUND(TRUNC(('TRI-3'!BQ28 ),2),0))=7,"B-",IF((ROUND(TRUNC(('TRI-3'!BQ28  ),2),0))=6,"C+",IF((ROUND(TRUNC(('TRI-3'!BQ28  ),2),0))=5,"C-",IF((ROUND(TRUNC(('TRI-3'!BQ28  ),2),0))=4,"D+",IF((ROUND(TRUNC(('TRI-3'!BQ28 ),2),0))=3,"D-",IF((ROUND(TRUNC(('TRI-3'!BQ28 ),2),0))=2,"E+",IF((ROUND(TRUNC(('TRI-3'!BQ28  ),2),0))&lt;=1,"E-","")))))))))))</f>
        <v/>
      </c>
      <c r="BR28" s="51" t="str">
        <f>IF(OR('TRI-3'!BR28 ="",'TRI-3'!BR28&lt;0,'TRI-3'!BR28  &gt;10),"",IF((ROUND(TRUNC(('TRI-3'!BR28  ),2),0))=10,"A+",IF((ROUND(TRUNC(('TRI-3'!BR28  ),2),0))=9,"A-",IF((ROUND(TRUNC(('TRI-3'!BR28   ),2),0))=8,"B+",IF((ROUND(TRUNC(('TRI-3'!BR28 ),2),0))=7,"B-",IF((ROUND(TRUNC(('TRI-3'!BR28  ),2),0))=6,"C+",IF((ROUND(TRUNC(('TRI-3'!BR28  ),2),0))=5,"C-",IF((ROUND(TRUNC(('TRI-3'!BR28  ),2),0))=4,"D+",IF((ROUND(TRUNC(('TRI-3'!BR28 ),2),0))=3,"D-",IF((ROUND(TRUNC(('TRI-3'!BR28 ),2),0))=2,"E+",IF((ROUND(TRUNC(('TRI-3'!BR28  ),2),0))&lt;=1,"E-","")))))))))))</f>
        <v/>
      </c>
      <c r="BS28" s="51" t="str">
        <f>IF(OR('TRI-3'!BS28 ="",'TRI-3'!BS28&lt;0,'TRI-3'!BS28  &gt;10),"",IF((ROUND(TRUNC(('TRI-3'!BS28  ),2),0))=10,"A+",IF((ROUND(TRUNC(('TRI-3'!BS28  ),2),0))=9,"A-",IF((ROUND(TRUNC(('TRI-3'!BS28   ),2),0))=8,"B+",IF((ROUND(TRUNC(('TRI-3'!BS28 ),2),0))=7,"B-",IF((ROUND(TRUNC(('TRI-3'!BS28  ),2),0))=6,"C+",IF((ROUND(TRUNC(('TRI-3'!BS28  ),2),0))=5,"C-",IF((ROUND(TRUNC(('TRI-3'!BS28  ),2),0))=4,"D+",IF((ROUND(TRUNC(('TRI-3'!BS28 ),2),0))=3,"D-",IF((ROUND(TRUNC(('TRI-3'!BS28 ),2),0))=2,"E+",IF((ROUND(TRUNC(('TRI-3'!BS28  ),2),0))&lt;=1,"E-","")))))))))))</f>
        <v/>
      </c>
      <c r="BT28" s="51" t="str">
        <f>IF(OR('TRI-3'!BT28 ="",'TRI-3'!BT28&lt;0,'TRI-3'!BT28  &gt;10),"",IF((ROUND(TRUNC(('TRI-3'!BT28  ),2),0))=10,"A+",IF((ROUND(TRUNC(('TRI-3'!BT28  ),2),0))=9,"A-",IF((ROUND(TRUNC(('TRI-3'!BT28   ),2),0))=8,"B+",IF((ROUND(TRUNC(('TRI-3'!BT28 ),2),0))=7,"B-",IF((ROUND(TRUNC(('TRI-3'!BT28  ),2),0))=6,"C+",IF((ROUND(TRUNC(('TRI-3'!BT28  ),2),0))=5,"C-",IF((ROUND(TRUNC(('TRI-3'!BT28  ),2),0))=4,"D+",IF((ROUND(TRUNC(('TRI-3'!BT28 ),2),0))=3,"D-",IF((ROUND(TRUNC(('TRI-3'!BT28 ),2),0))=2,"E+",IF((ROUND(TRUNC(('TRI-3'!BT28  ),2),0))&lt;=1,"E-","")))))))))))</f>
        <v/>
      </c>
      <c r="BU28" s="51" t="str">
        <f>IF(OR('TRI-3'!BU28 ="",'TRI-3'!BU28&lt;0,'TRI-3'!BU28  &gt;10),"",IF((ROUND(TRUNC(('TRI-3'!BU28  ),2),0))=10,"A+",IF((ROUND(TRUNC(('TRI-3'!BU28  ),2),0))=9,"A-",IF((ROUND(TRUNC(('TRI-3'!BU28   ),2),0))=8,"B+",IF((ROUND(TRUNC(('TRI-3'!BU28 ),2),0))=7,"B-",IF((ROUND(TRUNC(('TRI-3'!BU28  ),2),0))=6,"C+",IF((ROUND(TRUNC(('TRI-3'!BU28  ),2),0))=5,"C-",IF((ROUND(TRUNC(('TRI-3'!BU28  ),2),0))=4,"D+",IF((ROUND(TRUNC(('TRI-3'!BU28 ),2),0))=3,"D-",IF((ROUND(TRUNC(('TRI-3'!BU28 ),2),0))=2,"E+",IF((ROUND(TRUNC(('TRI-3'!BU28  ),2),0))&lt;=1,"E-","")))))))))))</f>
        <v/>
      </c>
      <c r="BV28" s="51" t="str">
        <f>IF(OR('TRI-3'!BV28 ="",'TRI-3'!BV28&lt;0,'TRI-3'!BV28  &gt;10),"",IF((ROUND(TRUNC(('TRI-3'!BV28  ),2),0))=10,"A+",IF((ROUND(TRUNC(('TRI-3'!BV28  ),2),0))=9,"A-",IF((ROUND(TRUNC(('TRI-3'!BV28   ),2),0))=8,"B+",IF((ROUND(TRUNC(('TRI-3'!BV28 ),2),0))=7,"B-",IF((ROUND(TRUNC(('TRI-3'!BV28  ),2),0))=6,"C+",IF((ROUND(TRUNC(('TRI-3'!BV28  ),2),0))=5,"C-",IF((ROUND(TRUNC(('TRI-3'!BV28  ),2),0))=4,"D+",IF((ROUND(TRUNC(('TRI-3'!BV28 ),2),0))=3,"D-",IF((ROUND(TRUNC(('TRI-3'!BV28 ),2),0))=2,"E+",IF((ROUND(TRUNC(('TRI-3'!BV28  ),2),0))&lt;=1,"E-","")))))))))))</f>
        <v/>
      </c>
      <c r="BW28" s="51" t="str">
        <f>IF(OR('TRI-3'!BW28 ="",'TRI-3'!BW28&lt;0,'TRI-3'!BW28  &gt;10),"",IF((ROUND(TRUNC(('TRI-3'!BW28  ),2),0))=10,"A+",IF((ROUND(TRUNC(('TRI-3'!BW28  ),2),0))=9,"A-",IF((ROUND(TRUNC(('TRI-3'!BW28   ),2),0))=8,"B+",IF((ROUND(TRUNC(('TRI-3'!BW28 ),2),0))=7,"B-",IF((ROUND(TRUNC(('TRI-3'!BW28  ),2),0))=6,"C+",IF((ROUND(TRUNC(('TRI-3'!BW28  ),2),0))=5,"C-",IF((ROUND(TRUNC(('TRI-3'!BW28  ),2),0))=4,"D+",IF((ROUND(TRUNC(('TRI-3'!BW28 ),2),0))=3,"D-",IF((ROUND(TRUNC(('TRI-3'!BW28 ),2),0))=2,"E+",IF((ROUND(TRUNC(('TRI-3'!BW28  ),2),0))&lt;=1,"E-","")))))))))))</f>
        <v/>
      </c>
      <c r="BX28" s="51" t="str">
        <f>IF(OR('TRI-3'!BX28 ="",'TRI-3'!BX28&lt;0,'TRI-3'!BX28  &gt;10),"",IF((ROUND(TRUNC(('TRI-3'!BX28  ),2),0))=10,"A+",IF((ROUND(TRUNC(('TRI-3'!BX28  ),2),0))=9,"A-",IF((ROUND(TRUNC(('TRI-3'!BX28   ),2),0))=8,"B+",IF((ROUND(TRUNC(('TRI-3'!BX28 ),2),0))=7,"B-",IF((ROUND(TRUNC(('TRI-3'!BX28  ),2),0))=6,"C+",IF((ROUND(TRUNC(('TRI-3'!BX28  ),2),0))=5,"C-",IF((ROUND(TRUNC(('TRI-3'!BX28  ),2),0))=4,"D+",IF((ROUND(TRUNC(('TRI-3'!BX28 ),2),0))=3,"D-",IF((ROUND(TRUNC(('TRI-3'!BX28 ),2),0))=2,"E+",IF((ROUND(TRUNC(('TRI-3'!BX28  ),2),0))&lt;=1,"E-","")))))))))))</f>
        <v/>
      </c>
      <c r="BY28" s="51" t="str">
        <f>IF(OR('TRI-3'!BY28 ="",'TRI-3'!BY28&lt;0,'TRI-3'!BY28  &gt;10),"",IF((ROUND(TRUNC(('TRI-3'!BY28  ),2),0))=10,"A+",IF((ROUND(TRUNC(('TRI-3'!BY28  ),2),0))=9,"A-",IF((ROUND(TRUNC(('TRI-3'!BY28   ),2),0))=8,"B+",IF((ROUND(TRUNC(('TRI-3'!BY28 ),2),0))=7,"B-",IF((ROUND(TRUNC(('TRI-3'!BY28  ),2),0))=6,"C+",IF((ROUND(TRUNC(('TRI-3'!BY28  ),2),0))=5,"C-",IF((ROUND(TRUNC(('TRI-3'!BY28  ),2),0))=4,"D+",IF((ROUND(TRUNC(('TRI-3'!BY28 ),2),0))=3,"D-",IF((ROUND(TRUNC(('TRI-3'!BY28 ),2),0))=2,"E+",IF((ROUND(TRUNC(('TRI-3'!BY28  ),2),0))&lt;=1,"E-","")))))))))))</f>
        <v/>
      </c>
      <c r="BZ28" s="51" t="str">
        <f>IF(OR('TRI-3'!BZ28 ="",'TRI-3'!BZ28&lt;0,'TRI-3'!BZ28  &gt;10),"",IF((ROUND(TRUNC(('TRI-3'!BZ28  ),2),0))=10,"A+",IF((ROUND(TRUNC(('TRI-3'!BZ28  ),2),0))=9,"A-",IF((ROUND(TRUNC(('TRI-3'!BZ28   ),2),0))=8,"B+",IF((ROUND(TRUNC(('TRI-3'!BZ28 ),2),0))=7,"B-",IF((ROUND(TRUNC(('TRI-3'!BZ28  ),2),0))=6,"C+",IF((ROUND(TRUNC(('TRI-3'!BZ28  ),2),0))=5,"C-",IF((ROUND(TRUNC(('TRI-3'!BZ28  ),2),0))=4,"D+",IF((ROUND(TRUNC(('TRI-3'!BZ28 ),2),0))=3,"D-",IF((ROUND(TRUNC(('TRI-3'!BZ28 ),2),0))=2,"E+",IF((ROUND(TRUNC(('TRI-3'!BZ28  ),2),0))&lt;=1,"E-","")))))))))))</f>
        <v/>
      </c>
      <c r="CA28" s="51" t="str">
        <f>IF(OR('TRI-3'!CA28 ="",'TRI-3'!CA28&lt;0,'TRI-3'!CA28  &gt;10),"",IF((ROUND(TRUNC(('TRI-3'!CA28  ),2),0))=10,"A+",IF((ROUND(TRUNC(('TRI-3'!CA28  ),2),0))=9,"A-",IF((ROUND(TRUNC(('TRI-3'!CA28   ),2),0))=8,"B+",IF((ROUND(TRUNC(('TRI-3'!CA28 ),2),0))=7,"B-",IF((ROUND(TRUNC(('TRI-3'!CA28  ),2),0))=6,"C+",IF((ROUND(TRUNC(('TRI-3'!CA28  ),2),0))=5,"C-",IF((ROUND(TRUNC(('TRI-3'!CA28  ),2),0))=4,"D+",IF((ROUND(TRUNC(('TRI-3'!CA28 ),2),0))=3,"D-",IF((ROUND(TRUNC(('TRI-3'!CA28 ),2),0))=2,"E+",IF((ROUND(TRUNC(('TRI-3'!CA28  ),2),0))&lt;=1,"E-","")))))))))))</f>
        <v/>
      </c>
      <c r="CB28" s="51" t="str">
        <f>IF(OR('TRI-3'!CB28 ="",'TRI-3'!CB28&lt;0,'TRI-3'!CB28  &gt;10),"",IF((ROUND(TRUNC(('TRI-3'!CB28  ),2),0))=10,"A+",IF((ROUND(TRUNC(('TRI-3'!CB28  ),2),0))=9,"A-",IF((ROUND(TRUNC(('TRI-3'!CB28   ),2),0))=8,"B+",IF((ROUND(TRUNC(('TRI-3'!CB28 ),2),0))=7,"B-",IF((ROUND(TRUNC(('TRI-3'!CB28  ),2),0))=6,"C+",IF((ROUND(TRUNC(('TRI-3'!CB28  ),2),0))=5,"C-",IF((ROUND(TRUNC(('TRI-3'!CB28  ),2),0))=4,"D+",IF((ROUND(TRUNC(('TRI-3'!CB28 ),2),0))=3,"D-",IF((ROUND(TRUNC(('TRI-3'!CB28 ),2),0))=2,"E+",IF((ROUND(TRUNC(('TRI-3'!CB28  ),2),0))&lt;=1,"E-","")))))))))))</f>
        <v/>
      </c>
      <c r="CC28" s="51" t="str">
        <f>IF(OR('TRI-3'!CC28 ="",'TRI-3'!CC28&lt;0,'TRI-3'!CC28  &gt;10),"",IF((ROUND(TRUNC(('TRI-3'!CC28  ),2),0))=10,"A+",IF((ROUND(TRUNC(('TRI-3'!CC28  ),2),0))=9,"A-",IF((ROUND(TRUNC(('TRI-3'!CC28   ),2),0))=8,"B+",IF((ROUND(TRUNC(('TRI-3'!CC28 ),2),0))=7,"B-",IF((ROUND(TRUNC(('TRI-3'!CC28  ),2),0))=6,"C+",IF((ROUND(TRUNC(('TRI-3'!CC28  ),2),0))=5,"C-",IF((ROUND(TRUNC(('TRI-3'!CC28  ),2),0))=4,"D+",IF((ROUND(TRUNC(('TRI-3'!CC28 ),2),0))=3,"D-",IF((ROUND(TRUNC(('TRI-3'!CC28 ),2),0))=2,"E+",IF((ROUND(TRUNC(('TRI-3'!CC28  ),2),0))&lt;=1,"E-","")))))))))))</f>
        <v/>
      </c>
      <c r="CD28" s="51" t="str">
        <f>IF(OR('TRI-3'!CD28 ="",'TRI-3'!CD28&lt;0,'TRI-3'!CD28  &gt;10),"",IF((ROUND(TRUNC(('TRI-3'!CD28  ),2),0))=10,"A+",IF((ROUND(TRUNC(('TRI-3'!CD28  ),2),0))=9,"A-",IF((ROUND(TRUNC(('TRI-3'!CD28   ),2),0))=8,"B+",IF((ROUND(TRUNC(('TRI-3'!CD28 ),2),0))=7,"B-",IF((ROUND(TRUNC(('TRI-3'!CD28  ),2),0))=6,"C+",IF((ROUND(TRUNC(('TRI-3'!CD28  ),2),0))=5,"C-",IF((ROUND(TRUNC(('TRI-3'!CD28  ),2),0))=4,"D+",IF((ROUND(TRUNC(('TRI-3'!CD28 ),2),0))=3,"D-",IF((ROUND(TRUNC(('TRI-3'!CD28 ),2),0))=2,"E+",IF((ROUND(TRUNC(('TRI-3'!CD28  ),2),0))&lt;=1,"E-","")))))))))))</f>
        <v/>
      </c>
      <c r="CE28" s="51" t="str">
        <f>IF(OR('TRI-3'!CE28 ="",'TRI-3'!CE28&lt;0,'TRI-3'!CE28  &gt;10),"",IF((ROUND(TRUNC(('TRI-3'!CE28  ),2),0))=10,"A+",IF((ROUND(TRUNC(('TRI-3'!CE28  ),2),0))=9,"A-",IF((ROUND(TRUNC(('TRI-3'!CE28   ),2),0))=8,"B+",IF((ROUND(TRUNC(('TRI-3'!CE28 ),2),0))=7,"B-",IF((ROUND(TRUNC(('TRI-3'!CE28  ),2),0))=6,"C+",IF((ROUND(TRUNC(('TRI-3'!CE28  ),2),0))=5,"C-",IF((ROUND(TRUNC(('TRI-3'!CE28  ),2),0))=4,"D+",IF((ROUND(TRUNC(('TRI-3'!CE28 ),2),0))=3,"D-",IF((ROUND(TRUNC(('TRI-3'!CE28 ),2),0))=2,"E+",IF((ROUND(TRUNC(('TRI-3'!CE28  ),2),0))&lt;=1,"E-","")))))))))))</f>
        <v/>
      </c>
      <c r="CF28" s="51" t="str">
        <f>IF(OR('TRI-3'!CF28 ="",'TRI-3'!CF28&lt;0,'TRI-3'!CF28  &gt;10),"",IF((ROUND(TRUNC(('TRI-3'!CF28  ),2),0))=10,"A+",IF((ROUND(TRUNC(('TRI-3'!CF28  ),2),0))=9,"A-",IF((ROUND(TRUNC(('TRI-3'!CF28   ),2),0))=8,"B+",IF((ROUND(TRUNC(('TRI-3'!CF28 ),2),0))=7,"B-",IF((ROUND(TRUNC(('TRI-3'!CF28  ),2),0))=6,"C+",IF((ROUND(TRUNC(('TRI-3'!CF28  ),2),0))=5,"C-",IF((ROUND(TRUNC(('TRI-3'!CF28  ),2),0))=4,"D+",IF((ROUND(TRUNC(('TRI-3'!CF28 ),2),0))=3,"D-",IF((ROUND(TRUNC(('TRI-3'!CF28 ),2),0))=2,"E+",IF((ROUND(TRUNC(('TRI-3'!CF28  ),2),0))&lt;=1,"E-","")))))))))))</f>
        <v/>
      </c>
      <c r="CG28" s="51" t="str">
        <f>IF(OR('TRI-3'!CG28 ="",'TRI-3'!CG28&lt;0,'TRI-3'!CG28  &gt;10),"",IF((ROUND(TRUNC(('TRI-3'!CG28  ),2),0))=10,"A+",IF((ROUND(TRUNC(('TRI-3'!CG28  ),2),0))=9,"A-",IF((ROUND(TRUNC(('TRI-3'!CG28   ),2),0))=8,"B+",IF((ROUND(TRUNC(('TRI-3'!CG28 ),2),0))=7,"B-",IF((ROUND(TRUNC(('TRI-3'!CG28  ),2),0))=6,"C+",IF((ROUND(TRUNC(('TRI-3'!CG28  ),2),0))=5,"C-",IF((ROUND(TRUNC(('TRI-3'!CG28  ),2),0))=4,"D+",IF((ROUND(TRUNC(('TRI-3'!CG28 ),2),0))=3,"D-",IF((ROUND(TRUNC(('TRI-3'!CG28 ),2),0))=2,"E+",IF((ROUND(TRUNC(('TRI-3'!CG28  ),2),0))&lt;=1,"E-","")))))))))))</f>
        <v/>
      </c>
      <c r="CH28" s="51" t="str">
        <f>IF(OR('TRI-3'!CH28 ="",'TRI-3'!CH28&lt;0,'TRI-3'!CH28  &gt;10),"",IF((ROUND(TRUNC(('TRI-3'!CH28  ),2),0))=10,"A+",IF((ROUND(TRUNC(('TRI-3'!CH28  ),2),0))=9,"A-",IF((ROUND(TRUNC(('TRI-3'!CH28   ),2),0))=8,"B+",IF((ROUND(TRUNC(('TRI-3'!CH28 ),2),0))=7,"B-",IF((ROUND(TRUNC(('TRI-3'!CH28  ),2),0))=6,"C+",IF((ROUND(TRUNC(('TRI-3'!CH28  ),2),0))=5,"C-",IF((ROUND(TRUNC(('TRI-3'!CH28  ),2),0))=4,"D+",IF((ROUND(TRUNC(('TRI-3'!CH28 ),2),0))=3,"D-",IF((ROUND(TRUNC(('TRI-3'!CH28 ),2),0))=2,"E+",IF((ROUND(TRUNC(('TRI-3'!CH28  ),2),0))&lt;=1,"E-","")))))))))))</f>
        <v/>
      </c>
      <c r="CI28" s="51" t="str">
        <f>IF(OR('TRI-3'!CI28 ="",'TRI-3'!CI28&lt;0,'TRI-3'!CI28  &gt;10),"",IF((ROUND(TRUNC(('TRI-3'!CI28  ),2),0))=10,"A+",IF((ROUND(TRUNC(('TRI-3'!CI28  ),2),0))=9,"A-",IF((ROUND(TRUNC(('TRI-3'!CI28   ),2),0))=8,"B+",IF((ROUND(TRUNC(('TRI-3'!CI28 ),2),0))=7,"B-",IF((ROUND(TRUNC(('TRI-3'!CI28  ),2),0))=6,"C+",IF((ROUND(TRUNC(('TRI-3'!CI28  ),2),0))=5,"C-",IF((ROUND(TRUNC(('TRI-3'!CI28  ),2),0))=4,"D+",IF((ROUND(TRUNC(('TRI-3'!CI28 ),2),0))=3,"D-",IF((ROUND(TRUNC(('TRI-3'!CI28 ),2),0))=2,"E+",IF((ROUND(TRUNC(('TRI-3'!CI28  ),2),0))&lt;=1,"E-","")))))))))))</f>
        <v/>
      </c>
      <c r="CJ28" s="51" t="str">
        <f>IF(OR('TRI-3'!CJ28 ="",'TRI-3'!CJ28&lt;0,'TRI-3'!CJ28  &gt;10),"",IF((ROUND(TRUNC(('TRI-3'!CJ28  ),2),0))=10,"A+",IF((ROUND(TRUNC(('TRI-3'!CJ28  ),2),0))=9,"A-",IF((ROUND(TRUNC(('TRI-3'!CJ28   ),2),0))=8,"B+",IF((ROUND(TRUNC(('TRI-3'!CJ28 ),2),0))=7,"B-",IF((ROUND(TRUNC(('TRI-3'!CJ28  ),2),0))=6,"C+",IF((ROUND(TRUNC(('TRI-3'!CJ28  ),2),0))=5,"C-",IF((ROUND(TRUNC(('TRI-3'!CJ28  ),2),0))=4,"D+",IF((ROUND(TRUNC(('TRI-3'!CJ28 ),2),0))=3,"D-",IF((ROUND(TRUNC(('TRI-3'!CJ28 ),2),0))=2,"E+",IF((ROUND(TRUNC(('TRI-3'!CJ28  ),2),0))&lt;=1,"E-","")))))))))))</f>
        <v/>
      </c>
      <c r="CK28" s="51" t="str">
        <f>IF(OR('TRI-3'!CK28 ="",'TRI-3'!CK28&lt;0,'TRI-3'!CK28  &gt;10),"",IF((ROUND(TRUNC(('TRI-3'!CK28  ),2),0))=10,"A+",IF((ROUND(TRUNC(('TRI-3'!CK28  ),2),0))=9,"A-",IF((ROUND(TRUNC(('TRI-3'!CK28   ),2),0))=8,"B+",IF((ROUND(TRUNC(('TRI-3'!CK28 ),2),0))=7,"B-",IF((ROUND(TRUNC(('TRI-3'!CK28  ),2),0))=6,"C+",IF((ROUND(TRUNC(('TRI-3'!CK28  ),2),0))=5,"C-",IF((ROUND(TRUNC(('TRI-3'!CK28  ),2),0))=4,"D+",IF((ROUND(TRUNC(('TRI-3'!CK28 ),2),0))=3,"D-",IF((ROUND(TRUNC(('TRI-3'!CK28 ),2),0))=2,"E+",IF((ROUND(TRUNC(('TRI-3'!CK28  ),2),0))&lt;=1,"E-","")))))))))))</f>
        <v/>
      </c>
      <c r="CL28" s="51" t="str">
        <f>IF(OR('TRI-3'!CL28 ="",'TRI-3'!CL28&lt;0,'TRI-3'!CL28  &gt;10),"",IF((ROUND(TRUNC(('TRI-3'!CL28  ),2),0))=10,"A+",IF((ROUND(TRUNC(('TRI-3'!CL28  ),2),0))=9,"A-",IF((ROUND(TRUNC(('TRI-3'!CL28   ),2),0))=8,"B+",IF((ROUND(TRUNC(('TRI-3'!CL28 ),2),0))=7,"B-",IF((ROUND(TRUNC(('TRI-3'!CL28  ),2),0))=6,"C+",IF((ROUND(TRUNC(('TRI-3'!CL28  ),2),0))=5,"C-",IF((ROUND(TRUNC(('TRI-3'!CL28  ),2),0))=4,"D+",IF((ROUND(TRUNC(('TRI-3'!CL28 ),2),0))=3,"D-",IF((ROUND(TRUNC(('TRI-3'!CL28 ),2),0))=2,"E+",IF((ROUND(TRUNC(('TRI-3'!CL28  ),2),0))&lt;=1,"E-","")))))))))))</f>
        <v/>
      </c>
      <c r="CM28" s="51" t="str">
        <f>IF(OR('TRI-3'!CM28 ="",'TRI-3'!CM28&lt;0,'TRI-3'!CM28  &gt;10),"",IF((ROUND(TRUNC(('TRI-3'!CM28  ),2),0))=10,"A+",IF((ROUND(TRUNC(('TRI-3'!CM28  ),2),0))=9,"A-",IF((ROUND(TRUNC(('TRI-3'!CM28   ),2),0))=8,"B+",IF((ROUND(TRUNC(('TRI-3'!CM28 ),2),0))=7,"B-",IF((ROUND(TRUNC(('TRI-3'!CM28  ),2),0))=6,"C+",IF((ROUND(TRUNC(('TRI-3'!CM28  ),2),0))=5,"C-",IF((ROUND(TRUNC(('TRI-3'!CM28  ),2),0))=4,"D+",IF((ROUND(TRUNC(('TRI-3'!CM28 ),2),0))=3,"D-",IF((ROUND(TRUNC(('TRI-3'!CM28 ),2),0))=2,"E+",IF((ROUND(TRUNC(('TRI-3'!CM28  ),2),0))&lt;=1,"E-","")))))))))))</f>
        <v/>
      </c>
      <c r="CN28" s="51" t="str">
        <f>IF(OR('TRI-3'!CN28 ="",'TRI-3'!CN28&lt;0,'TRI-3'!CN28  &gt;10),"",IF((ROUND(TRUNC(('TRI-3'!CN28  ),2),0))=10,"A+",IF((ROUND(TRUNC(('TRI-3'!CN28  ),2),0))=9,"A-",IF((ROUND(TRUNC(('TRI-3'!CN28   ),2),0))=8,"B+",IF((ROUND(TRUNC(('TRI-3'!CN28 ),2),0))=7,"B-",IF((ROUND(TRUNC(('TRI-3'!CN28  ),2),0))=6,"C+",IF((ROUND(TRUNC(('TRI-3'!CN28  ),2),0))=5,"C-",IF((ROUND(TRUNC(('TRI-3'!CN28  ),2),0))=4,"D+",IF((ROUND(TRUNC(('TRI-3'!CN28 ),2),0))=3,"D-",IF((ROUND(TRUNC(('TRI-3'!CN28 ),2),0))=2,"E+",IF((ROUND(TRUNC(('TRI-3'!CN28  ),2),0))&lt;=1,"E-","")))))))))))</f>
        <v/>
      </c>
      <c r="CO28" s="51" t="str">
        <f>IF(OR('TRI-3'!CO28 ="",'TRI-3'!CO28&lt;0,'TRI-3'!CO28  &gt;10),"",IF((ROUND(TRUNC(('TRI-3'!CO28  ),2),0))=10,"A+",IF((ROUND(TRUNC(('TRI-3'!CO28  ),2),0))=9,"A-",IF((ROUND(TRUNC(('TRI-3'!CO28   ),2),0))=8,"B+",IF((ROUND(TRUNC(('TRI-3'!CO28 ),2),0))=7,"B-",IF((ROUND(TRUNC(('TRI-3'!CO28  ),2),0))=6,"C+",IF((ROUND(TRUNC(('TRI-3'!CO28  ),2),0))=5,"C-",IF((ROUND(TRUNC(('TRI-3'!CO28  ),2),0))=4,"D+",IF((ROUND(TRUNC(('TRI-3'!CO28 ),2),0))=3,"D-",IF((ROUND(TRUNC(('TRI-3'!CO28 ),2),0))=2,"E+",IF((ROUND(TRUNC(('TRI-3'!CO28  ),2),0))&lt;=1,"E-","")))))))))))</f>
        <v/>
      </c>
      <c r="CP28" s="51" t="str">
        <f>IF(OR('TRI-3'!CP28 ="",'TRI-3'!CP28&lt;0,'TRI-3'!CP28  &gt;10),"",IF((ROUND(TRUNC(('TRI-3'!CP28  ),2),0))=10,"A+",IF((ROUND(TRUNC(('TRI-3'!CP28  ),2),0))=9,"A-",IF((ROUND(TRUNC(('TRI-3'!CP28   ),2),0))=8,"B+",IF((ROUND(TRUNC(('TRI-3'!CP28 ),2),0))=7,"B-",IF((ROUND(TRUNC(('TRI-3'!CP28  ),2),0))=6,"C+",IF((ROUND(TRUNC(('TRI-3'!CP28  ),2),0))=5,"C-",IF((ROUND(TRUNC(('TRI-3'!CP28  ),2),0))=4,"D+",IF((ROUND(TRUNC(('TRI-3'!CP28 ),2),0))=3,"D-",IF((ROUND(TRUNC(('TRI-3'!CP28 ),2),0))=2,"E+",IF((ROUND(TRUNC(('TRI-3'!CP28  ),2),0))&lt;=1,"E-","")))))))))))</f>
        <v/>
      </c>
      <c r="CQ28" s="51" t="str">
        <f>IF(OR('TRI-3'!CQ28 ="",'TRI-3'!CQ28&lt;0,'TRI-3'!CQ28  &gt;10),"",IF((ROUND(TRUNC(('TRI-3'!CQ28  ),2),0))=10,"A+",IF((ROUND(TRUNC(('TRI-3'!CQ28  ),2),0))=9,"A-",IF((ROUND(TRUNC(('TRI-3'!CQ28   ),2),0))=8,"B+",IF((ROUND(TRUNC(('TRI-3'!CQ28 ),2),0))=7,"B-",IF((ROUND(TRUNC(('TRI-3'!CQ28  ),2),0))=6,"C+",IF((ROUND(TRUNC(('TRI-3'!CQ28  ),2),0))=5,"C-",IF((ROUND(TRUNC(('TRI-3'!CQ28  ),2),0))=4,"D+",IF((ROUND(TRUNC(('TRI-3'!CQ28 ),2),0))=3,"D-",IF((ROUND(TRUNC(('TRI-3'!CQ28 ),2),0))=2,"E+",IF((ROUND(TRUNC(('TRI-3'!CQ28  ),2),0))&lt;=1,"E-","")))))))))))</f>
        <v/>
      </c>
      <c r="CR28" s="51" t="str">
        <f>IF(OR('TRI-3'!CR28 ="",'TRI-3'!CR28&lt;0,'TRI-3'!CR28  &gt;10),"",IF((ROUND(TRUNC(('TRI-3'!CR28  ),2),0))=10,"A+",IF((ROUND(TRUNC(('TRI-3'!CR28  ),2),0))=9,"A-",IF((ROUND(TRUNC(('TRI-3'!CR28   ),2),0))=8,"B+",IF((ROUND(TRUNC(('TRI-3'!CR28 ),2),0))=7,"B-",IF((ROUND(TRUNC(('TRI-3'!CR28  ),2),0))=6,"C+",IF((ROUND(TRUNC(('TRI-3'!CR28  ),2),0))=5,"C-",IF((ROUND(TRUNC(('TRI-3'!CR28  ),2),0))=4,"D+",IF((ROUND(TRUNC(('TRI-3'!CR28 ),2),0))=3,"D-",IF((ROUND(TRUNC(('TRI-3'!CR28 ),2),0))=2,"E+",IF((ROUND(TRUNC(('TRI-3'!CR28  ),2),0))&lt;=1,"E-","")))))))))))</f>
        <v/>
      </c>
      <c r="CS28" s="51" t="str">
        <f>IF(OR('TRI-3'!CS28 ="",'TRI-3'!CS28&lt;0,'TRI-3'!CS28  &gt;10),"",IF((ROUND(TRUNC(('TRI-3'!CS28  ),2),0))=10,"A+",IF((ROUND(TRUNC(('TRI-3'!CS28  ),2),0))=9,"A-",IF((ROUND(TRUNC(('TRI-3'!CS28   ),2),0))=8,"B+",IF((ROUND(TRUNC(('TRI-3'!CS28 ),2),0))=7,"B-",IF((ROUND(TRUNC(('TRI-3'!CS28  ),2),0))=6,"C+",IF((ROUND(TRUNC(('TRI-3'!CS28  ),2),0))=5,"C-",IF((ROUND(TRUNC(('TRI-3'!CS28  ),2),0))=4,"D+",IF((ROUND(TRUNC(('TRI-3'!CS28 ),2),0))=3,"D-",IF((ROUND(TRUNC(('TRI-3'!CS28 ),2),0))=2,"E+",IF((ROUND(TRUNC(('TRI-3'!CS28  ),2),0))&lt;=1,"E-","")))))))))))</f>
        <v/>
      </c>
      <c r="CT28" s="51" t="str">
        <f>IF(OR('TRI-3'!CT28 ="",'TRI-3'!CT28&lt;0,'TRI-3'!CT28  &gt;10),"",IF((ROUND(TRUNC(('TRI-3'!CT28  ),2),0))=10,"A+",IF((ROUND(TRUNC(('TRI-3'!CT28  ),2),0))=9,"A-",IF((ROUND(TRUNC(('TRI-3'!CT28   ),2),0))=8,"B+",IF((ROUND(TRUNC(('TRI-3'!CT28 ),2),0))=7,"B-",IF((ROUND(TRUNC(('TRI-3'!CT28  ),2),0))=6,"C+",IF((ROUND(TRUNC(('TRI-3'!CT28  ),2),0))=5,"C-",IF((ROUND(TRUNC(('TRI-3'!CT28  ),2),0))=4,"D+",IF((ROUND(TRUNC(('TRI-3'!CT28 ),2),0))=3,"D-",IF((ROUND(TRUNC(('TRI-3'!CT28 ),2),0))=2,"E+",IF((ROUND(TRUNC(('TRI-3'!CT28  ),2),0))&lt;=1,"E-","")))))))))))</f>
        <v/>
      </c>
      <c r="CU28" s="51" t="str">
        <f>IF(OR('TRI-3'!CU28 ="",'TRI-3'!CU28&lt;0,'TRI-3'!CU28  &gt;10),"",IF((ROUND(TRUNC(('TRI-3'!CU28  ),2),0))=10,"A+",IF((ROUND(TRUNC(('TRI-3'!CU28  ),2),0))=9,"A-",IF((ROUND(TRUNC(('TRI-3'!CU28   ),2),0))=8,"B+",IF((ROUND(TRUNC(('TRI-3'!CU28 ),2),0))=7,"B-",IF((ROUND(TRUNC(('TRI-3'!CU28  ),2),0))=6,"C+",IF((ROUND(TRUNC(('TRI-3'!CU28  ),2),0))=5,"C-",IF((ROUND(TRUNC(('TRI-3'!CU28  ),2),0))=4,"D+",IF((ROUND(TRUNC(('TRI-3'!CU28 ),2),0))=3,"D-",IF((ROUND(TRUNC(('TRI-3'!CU28 ),2),0))=2,"E+",IF((ROUND(TRUNC(('TRI-3'!CU28  ),2),0))&lt;=1,"E-","")))))))))))</f>
        <v/>
      </c>
      <c r="CV28" s="51" t="str">
        <f>IF(OR('TRI-3'!CV28 ="",'TRI-3'!CV28&lt;0,'TRI-3'!CV28  &gt;10),"",IF((ROUND(TRUNC(('TRI-3'!CV28  ),2),0))=10,"A+",IF((ROUND(TRUNC(('TRI-3'!CV28  ),2),0))=9,"A-",IF((ROUND(TRUNC(('TRI-3'!CV28   ),2),0))=8,"B+",IF((ROUND(TRUNC(('TRI-3'!CV28 ),2),0))=7,"B-",IF((ROUND(TRUNC(('TRI-3'!CV28  ),2),0))=6,"C+",IF((ROUND(TRUNC(('TRI-3'!CV28  ),2),0))=5,"C-",IF((ROUND(TRUNC(('TRI-3'!CV28  ),2),0))=4,"D+",IF((ROUND(TRUNC(('TRI-3'!CV28 ),2),0))=3,"D-",IF((ROUND(TRUNC(('TRI-3'!CV28 ),2),0))=2,"E+",IF((ROUND(TRUNC(('TRI-3'!CV28  ),2),0))&lt;=1,"E-","")))))))))))</f>
        <v/>
      </c>
      <c r="CW28" s="51" t="str">
        <f>IF(OR('TRI-3'!CW28 ="",'TRI-3'!CW28&lt;0,'TRI-3'!CW28  &gt;10),"",IF((ROUND(TRUNC(('TRI-3'!CW28  ),2),0))=10,"A+",IF((ROUND(TRUNC(('TRI-3'!CW28  ),2),0))=9,"A-",IF((ROUND(TRUNC(('TRI-3'!CW28   ),2),0))=8,"B+",IF((ROUND(TRUNC(('TRI-3'!CW28 ),2),0))=7,"B-",IF((ROUND(TRUNC(('TRI-3'!CW28  ),2),0))=6,"C+",IF((ROUND(TRUNC(('TRI-3'!CW28  ),2),0))=5,"C-",IF((ROUND(TRUNC(('TRI-3'!CW28  ),2),0))=4,"D+",IF((ROUND(TRUNC(('TRI-3'!CW28 ),2),0))=3,"D-",IF((ROUND(TRUNC(('TRI-3'!CW28 ),2),0))=2,"E+",IF((ROUND(TRUNC(('TRI-3'!CW28  ),2),0))&lt;=1,"E-","")))))))))))</f>
        <v/>
      </c>
      <c r="CX28" s="51" t="str">
        <f>IF(OR('TRI-3'!CX28 ="",'TRI-3'!CX28&lt;0,'TRI-3'!CX28  &gt;10),"",IF((ROUND(TRUNC(('TRI-3'!CX28  ),2),0))=10,"A+",IF((ROUND(TRUNC(('TRI-3'!CX28  ),2),0))=9,"A-",IF((ROUND(TRUNC(('TRI-3'!CX28   ),2),0))=8,"B+",IF((ROUND(TRUNC(('TRI-3'!CX28 ),2),0))=7,"B-",IF((ROUND(TRUNC(('TRI-3'!CX28  ),2),0))=6,"C+",IF((ROUND(TRUNC(('TRI-3'!CX28  ),2),0))=5,"C-",IF((ROUND(TRUNC(('TRI-3'!CX28  ),2),0))=4,"D+",IF((ROUND(TRUNC(('TRI-3'!CX28 ),2),0))=3,"D-",IF((ROUND(TRUNC(('TRI-3'!CX28 ),2),0))=2,"E+",IF((ROUND(TRUNC(('TRI-3'!CX28  ),2),0))&lt;=1,"E-","")))))))))))</f>
        <v/>
      </c>
      <c r="CY28" s="51" t="str">
        <f>IF(OR('TRI-3'!CY28 ="",'TRI-3'!CY28&lt;0,'TRI-3'!CY28  &gt;10),"",IF((ROUND(TRUNC(('TRI-3'!CY28  ),2),0))=10,"A+",IF((ROUND(TRUNC(('TRI-3'!CY28  ),2),0))=9,"A-",IF((ROUND(TRUNC(('TRI-3'!CY28   ),2),0))=8,"B+",IF((ROUND(TRUNC(('TRI-3'!CY28 ),2),0))=7,"B-",IF((ROUND(TRUNC(('TRI-3'!CY28  ),2),0))=6,"C+",IF((ROUND(TRUNC(('TRI-3'!CY28  ),2),0))=5,"C-",IF((ROUND(TRUNC(('TRI-3'!CY28  ),2),0))=4,"D+",IF((ROUND(TRUNC(('TRI-3'!CY28 ),2),0))=3,"D-",IF((ROUND(TRUNC(('TRI-3'!CY28 ),2),0))=2,"E+",IF((ROUND(TRUNC(('TRI-3'!CY28  ),2),0))&lt;=1,"E-","")))))))))))</f>
        <v/>
      </c>
      <c r="CZ28" s="51" t="str">
        <f>IF(OR('TRI-3'!CZ28 ="",'TRI-3'!CZ28&lt;0,'TRI-3'!CZ28  &gt;10),"",IF((ROUND(TRUNC(('TRI-3'!CZ28  ),2),0))=10,"A+",IF((ROUND(TRUNC(('TRI-3'!CZ28  ),2),0))=9,"A-",IF((ROUND(TRUNC(('TRI-3'!CZ28   ),2),0))=8,"B+",IF((ROUND(TRUNC(('TRI-3'!CZ28 ),2),0))=7,"B-",IF((ROUND(TRUNC(('TRI-3'!CZ28  ),2),0))=6,"C+",IF((ROUND(TRUNC(('TRI-3'!CZ28  ),2),0))=5,"C-",IF((ROUND(TRUNC(('TRI-3'!CZ28  ),2),0))=4,"D+",IF((ROUND(TRUNC(('TRI-3'!CZ28 ),2),0))=3,"D-",IF((ROUND(TRUNC(('TRI-3'!CZ28 ),2),0))=2,"E+",IF((ROUND(TRUNC(('TRI-3'!CZ28  ),2),0))&lt;=1,"E-","")))))))))))</f>
        <v/>
      </c>
      <c r="DA28" s="51" t="str">
        <f>IF(OR('TRI-3'!DA28 ="",'TRI-3'!DA28&lt;0,'TRI-3'!DA28  &gt;10),"",IF((ROUND(TRUNC(('TRI-3'!DA28  ),2),0))=10,"A+",IF((ROUND(TRUNC(('TRI-3'!DA28  ),2),0))=9,"A-",IF((ROUND(TRUNC(('TRI-3'!DA28   ),2),0))=8,"B+",IF((ROUND(TRUNC(('TRI-3'!DA28 ),2),0))=7,"B-",IF((ROUND(TRUNC(('TRI-3'!DA28  ),2),0))=6,"C+",IF((ROUND(TRUNC(('TRI-3'!DA28  ),2),0))=5,"C-",IF((ROUND(TRUNC(('TRI-3'!DA28  ),2),0))=4,"D+",IF((ROUND(TRUNC(('TRI-3'!DA28 ),2),0))=3,"D-",IF((ROUND(TRUNC(('TRI-3'!DA28 ),2),0))=2,"E+",IF((ROUND(TRUNC(('TRI-3'!DA28  ),2),0))&lt;=1,"E-","")))))))))))</f>
        <v/>
      </c>
      <c r="DB28" s="51" t="str">
        <f>IF(OR('TRI-3'!DB28 ="",'TRI-3'!DB28&lt;0,'TRI-3'!DB28  &gt;10),"",IF((ROUND(TRUNC(('TRI-3'!DB28  ),2),0))=10,"A+",IF((ROUND(TRUNC(('TRI-3'!DB28  ),2),0))=9,"A-",IF((ROUND(TRUNC(('TRI-3'!DB28   ),2),0))=8,"B+",IF((ROUND(TRUNC(('TRI-3'!DB28 ),2),0))=7,"B-",IF((ROUND(TRUNC(('TRI-3'!DB28  ),2),0))=6,"C+",IF((ROUND(TRUNC(('TRI-3'!DB28  ),2),0))=5,"C-",IF((ROUND(TRUNC(('TRI-3'!DB28  ),2),0))=4,"D+",IF((ROUND(TRUNC(('TRI-3'!DB28 ),2),0))=3,"D-",IF((ROUND(TRUNC(('TRI-3'!DB28 ),2),0))=2,"E+",IF((ROUND(TRUNC(('TRI-3'!DB28  ),2),0))&lt;=1,"E-","")))))))))))</f>
        <v/>
      </c>
      <c r="DC28" s="51" t="str">
        <f>IF(OR('TRI-3'!DC28 ="",'TRI-3'!DC28&lt;0,'TRI-3'!DC28  &gt;10),"",IF((ROUND(TRUNC(('TRI-3'!DC28  ),2),0))=10,"A+",IF((ROUND(TRUNC(('TRI-3'!DC28  ),2),0))=9,"A-",IF((ROUND(TRUNC(('TRI-3'!DC28   ),2),0))=8,"B+",IF((ROUND(TRUNC(('TRI-3'!DC28 ),2),0))=7,"B-",IF((ROUND(TRUNC(('TRI-3'!DC28  ),2),0))=6,"C+",IF((ROUND(TRUNC(('TRI-3'!DC28  ),2),0))=5,"C-",IF((ROUND(TRUNC(('TRI-3'!DC28  ),2),0))=4,"D+",IF((ROUND(TRUNC(('TRI-3'!DC28 ),2),0))=3,"D-",IF((ROUND(TRUNC(('TRI-3'!DC28 ),2),0))=2,"E+",IF((ROUND(TRUNC(('TRI-3'!DC28  ),2),0))&lt;=1,"E-","")))))))))))</f>
        <v/>
      </c>
      <c r="DD28" s="51" t="str">
        <f>IF(OR('TRI-3'!DD28 ="",'TRI-3'!DD28&lt;0,'TRI-3'!DD28  &gt;10),"",IF((ROUND(TRUNC(('TRI-3'!DD28  ),2),0))=10,"A+",IF((ROUND(TRUNC(('TRI-3'!DD28  ),2),0))=9,"A-",IF((ROUND(TRUNC(('TRI-3'!DD28   ),2),0))=8,"B+",IF((ROUND(TRUNC(('TRI-3'!DD28 ),2),0))=7,"B-",IF((ROUND(TRUNC(('TRI-3'!DD28  ),2),0))=6,"C+",IF((ROUND(TRUNC(('TRI-3'!DD28  ),2),0))=5,"C-",IF((ROUND(TRUNC(('TRI-3'!DD28  ),2),0))=4,"D+",IF((ROUND(TRUNC(('TRI-3'!DD28 ),2),0))=3,"D-",IF((ROUND(TRUNC(('TRI-3'!DD28 ),2),0))=2,"E+",IF((ROUND(TRUNC(('TRI-3'!DD28  ),2),0))&lt;=1,"E-","")))))))))))</f>
        <v/>
      </c>
      <c r="DE28" s="51" t="str">
        <f>IF(OR('TRI-3'!DE28 ="",'TRI-3'!DE28&lt;0,'TRI-3'!DE28  &gt;10),"",IF((ROUND(TRUNC(('TRI-3'!DE28  ),2),0))=10,"A+",IF((ROUND(TRUNC(('TRI-3'!DE28  ),2),0))=9,"A-",IF((ROUND(TRUNC(('TRI-3'!DE28   ),2),0))=8,"B+",IF((ROUND(TRUNC(('TRI-3'!DE28 ),2),0))=7,"B-",IF((ROUND(TRUNC(('TRI-3'!DE28  ),2),0))=6,"C+",IF((ROUND(TRUNC(('TRI-3'!DE28  ),2),0))=5,"C-",IF((ROUND(TRUNC(('TRI-3'!DE28  ),2),0))=4,"D+",IF((ROUND(TRUNC(('TRI-3'!DE28 ),2),0))=3,"D-",IF((ROUND(TRUNC(('TRI-3'!DE28 ),2),0))=2,"E+",IF((ROUND(TRUNC(('TRI-3'!DE28  ),2),0))&lt;=1,"E-","")))))))))))</f>
        <v/>
      </c>
      <c r="DF28" s="51" t="str">
        <f>IF(OR('TRI-3'!DF28 ="",'TRI-3'!DF28&lt;0,'TRI-3'!DF28  &gt;10),"",IF((ROUND(TRUNC(('TRI-3'!DF28  ),2),0))=10,"A+",IF((ROUND(TRUNC(('TRI-3'!DF28  ),2),0))=9,"A-",IF((ROUND(TRUNC(('TRI-3'!DF28   ),2),0))=8,"B+",IF((ROUND(TRUNC(('TRI-3'!DF28 ),2),0))=7,"B-",IF((ROUND(TRUNC(('TRI-3'!DF28  ),2),0))=6,"C+",IF((ROUND(TRUNC(('TRI-3'!DF28  ),2),0))=5,"C-",IF((ROUND(TRUNC(('TRI-3'!DF28  ),2),0))=4,"D+",IF((ROUND(TRUNC(('TRI-3'!DF28 ),2),0))=3,"D-",IF((ROUND(TRUNC(('TRI-3'!DF28 ),2),0))=2,"E+",IF((ROUND(TRUNC(('TRI-3'!DF28  ),2),0))&lt;=1,"E-","")))))))))))</f>
        <v/>
      </c>
      <c r="DG28" s="51" t="str">
        <f>IF(OR('TRI-3'!DG28 ="",'TRI-3'!DG28&lt;0,'TRI-3'!DG28  &gt;10),"",IF((ROUND(TRUNC(('TRI-3'!DG28  ),2),0))=10,"A+",IF((ROUND(TRUNC(('TRI-3'!DG28  ),2),0))=9,"A-",IF((ROUND(TRUNC(('TRI-3'!DG28   ),2),0))=8,"B+",IF((ROUND(TRUNC(('TRI-3'!DG28 ),2),0))=7,"B-",IF((ROUND(TRUNC(('TRI-3'!DG28  ),2),0))=6,"C+",IF((ROUND(TRUNC(('TRI-3'!DG28  ),2),0))=5,"C-",IF((ROUND(TRUNC(('TRI-3'!DG28  ),2),0))=4,"D+",IF((ROUND(TRUNC(('TRI-3'!DG28 ),2),0))=3,"D-",IF((ROUND(TRUNC(('TRI-3'!DG28 ),2),0))=2,"E+",IF((ROUND(TRUNC(('TRI-3'!DG28  ),2),0))&lt;=1,"E-","")))))))))))</f>
        <v/>
      </c>
      <c r="DH28" s="51" t="str">
        <f>IF(OR('TRI-3'!DH28 ="",'TRI-3'!DH28&lt;0,'TRI-3'!DH28  &gt;10),"",IF((ROUND(TRUNC(('TRI-3'!DH28  ),2),0))=10,"A+",IF((ROUND(TRUNC(('TRI-3'!DH28  ),2),0))=9,"A-",IF((ROUND(TRUNC(('TRI-3'!DH28   ),2),0))=8,"B+",IF((ROUND(TRUNC(('TRI-3'!DH28 ),2),0))=7,"B-",IF((ROUND(TRUNC(('TRI-3'!DH28  ),2),0))=6,"C+",IF((ROUND(TRUNC(('TRI-3'!DH28  ),2),0))=5,"C-",IF((ROUND(TRUNC(('TRI-3'!DH28  ),2),0))=4,"D+",IF((ROUND(TRUNC(('TRI-3'!DH28 ),2),0))=3,"D-",IF((ROUND(TRUNC(('TRI-3'!DH28 ),2),0))=2,"E+",IF((ROUND(TRUNC(('TRI-3'!DH28  ),2),0))&lt;=1,"E-","")))))))))))</f>
        <v/>
      </c>
      <c r="DI28" s="51" t="str">
        <f>IF(OR('TRI-3'!DI28 ="",'TRI-3'!DI28&lt;0,'TRI-3'!DI28  &gt;10),"",IF((ROUND(TRUNC(('TRI-3'!DI28  ),2),0))=10,"A+",IF((ROUND(TRUNC(('TRI-3'!DI28  ),2),0))=9,"A-",IF((ROUND(TRUNC(('TRI-3'!DI28   ),2),0))=8,"B+",IF((ROUND(TRUNC(('TRI-3'!DI28 ),2),0))=7,"B-",IF((ROUND(TRUNC(('TRI-3'!DI28  ),2),0))=6,"C+",IF((ROUND(TRUNC(('TRI-3'!DI28  ),2),0))=5,"C-",IF((ROUND(TRUNC(('TRI-3'!DI28  ),2),0))=4,"D+",IF((ROUND(TRUNC(('TRI-3'!DI28 ),2),0))=3,"D-",IF((ROUND(TRUNC(('TRI-3'!DI28 ),2),0))=2,"E+",IF((ROUND(TRUNC(('TRI-3'!DI28  ),2),0))&lt;=1,"E-","")))))))))))</f>
        <v/>
      </c>
      <c r="DJ28" s="51" t="str">
        <f>IF(OR('TRI-3'!DJ28 ="",'TRI-3'!DJ28&lt;0,'TRI-3'!DJ28  &gt;10),"",IF((ROUND(TRUNC(('TRI-3'!DJ28  ),2),0))=10,"A+",IF((ROUND(TRUNC(('TRI-3'!DJ28  ),2),0))=9,"A-",IF((ROUND(TRUNC(('TRI-3'!DJ28   ),2),0))=8,"B+",IF((ROUND(TRUNC(('TRI-3'!DJ28 ),2),0))=7,"B-",IF((ROUND(TRUNC(('TRI-3'!DJ28  ),2),0))=6,"C+",IF((ROUND(TRUNC(('TRI-3'!DJ28  ),2),0))=5,"C-",IF((ROUND(TRUNC(('TRI-3'!DJ28  ),2),0))=4,"D+",IF((ROUND(TRUNC(('TRI-3'!DJ28 ),2),0))=3,"D-",IF((ROUND(TRUNC(('TRI-3'!DJ28 ),2),0))=2,"E+",IF((ROUND(TRUNC(('TRI-3'!DJ28  ),2),0))&lt;=1,"E-","")))))))))))</f>
        <v/>
      </c>
      <c r="DK28" s="51" t="str">
        <f>IF(OR('TRI-3'!DK28 ="",'TRI-3'!DK28&lt;0,'TRI-3'!DK28  &gt;10),"",IF((ROUND(TRUNC(('TRI-3'!DK28  ),2),0))=10,"A+",IF((ROUND(TRUNC(('TRI-3'!DK28  ),2),0))=9,"A-",IF((ROUND(TRUNC(('TRI-3'!DK28   ),2),0))=8,"B+",IF((ROUND(TRUNC(('TRI-3'!DK28 ),2),0))=7,"B-",IF((ROUND(TRUNC(('TRI-3'!DK28  ),2),0))=6,"C+",IF((ROUND(TRUNC(('TRI-3'!DK28  ),2),0))=5,"C-",IF((ROUND(TRUNC(('TRI-3'!DK28  ),2),0))=4,"D+",IF((ROUND(TRUNC(('TRI-3'!DK28 ),2),0))=3,"D-",IF((ROUND(TRUNC(('TRI-3'!DK28 ),2),0))=2,"E+",IF((ROUND(TRUNC(('TRI-3'!DK28  ),2),0))&lt;=1,"E-","")))))))))))</f>
        <v/>
      </c>
      <c r="DL28" s="51" t="str">
        <f>IF(OR('TRI-3'!DL28 ="",'TRI-3'!DL28&lt;0,'TRI-3'!DL28  &gt;10),"",IF((ROUND(TRUNC(('TRI-3'!DL28  ),2),0))=10,"A+",IF((ROUND(TRUNC(('TRI-3'!DL28  ),2),0))=9,"A-",IF((ROUND(TRUNC(('TRI-3'!DL28   ),2),0))=8,"B+",IF((ROUND(TRUNC(('TRI-3'!DL28 ),2),0))=7,"B-",IF((ROUND(TRUNC(('TRI-3'!DL28  ),2),0))=6,"C+",IF((ROUND(TRUNC(('TRI-3'!DL28  ),2),0))=5,"C-",IF((ROUND(TRUNC(('TRI-3'!DL28  ),2),0))=4,"D+",IF((ROUND(TRUNC(('TRI-3'!DL28 ),2),0))=3,"D-",IF((ROUND(TRUNC(('TRI-3'!DL28 ),2),0))=2,"E+",IF((ROUND(TRUNC(('TRI-3'!DL28  ),2),0))&lt;=1,"E-","")))))))))))</f>
        <v/>
      </c>
      <c r="DM28" s="51" t="str">
        <f>IF(OR('TRI-3'!DM28 ="",'TRI-3'!DM28&lt;0,'TRI-3'!DM28  &gt;10),"",IF((ROUND(TRUNC(('TRI-3'!DM28  ),2),0))=10,"A+",IF((ROUND(TRUNC(('TRI-3'!DM28  ),2),0))=9,"A-",IF((ROUND(TRUNC(('TRI-3'!DM28   ),2),0))=8,"B+",IF((ROUND(TRUNC(('TRI-3'!DM28 ),2),0))=7,"B-",IF((ROUND(TRUNC(('TRI-3'!DM28  ),2),0))=6,"C+",IF((ROUND(TRUNC(('TRI-3'!DM28  ),2),0))=5,"C-",IF((ROUND(TRUNC(('TRI-3'!DM28  ),2),0))=4,"D+",IF((ROUND(TRUNC(('TRI-3'!DM28 ),2),0))=3,"D-",IF((ROUND(TRUNC(('TRI-3'!DM28 ),2),0))=2,"E+",IF((ROUND(TRUNC(('TRI-3'!DM28  ),2),0))&lt;=1,"E-","")))))))))))</f>
        <v/>
      </c>
      <c r="DN28" s="51" t="str">
        <f>IF(OR('TRI-3'!DN28 ="",'TRI-3'!DN28&lt;0,'TRI-3'!DN28  &gt;10),"",IF((ROUND(TRUNC(('TRI-3'!DN28  ),2),0))=10,"A+",IF((ROUND(TRUNC(('TRI-3'!DN28  ),2),0))=9,"A-",IF((ROUND(TRUNC(('TRI-3'!DN28   ),2),0))=8,"B+",IF((ROUND(TRUNC(('TRI-3'!DN28 ),2),0))=7,"B-",IF((ROUND(TRUNC(('TRI-3'!DN28  ),2),0))=6,"C+",IF((ROUND(TRUNC(('TRI-3'!DN28  ),2),0))=5,"C-",IF((ROUND(TRUNC(('TRI-3'!DN28  ),2),0))=4,"D+",IF((ROUND(TRUNC(('TRI-3'!DN28 ),2),0))=3,"D-",IF((ROUND(TRUNC(('TRI-3'!DN28 ),2),0))=2,"E+",IF((ROUND(TRUNC(('TRI-3'!DN28  ),2),0))&lt;=1,"E-","")))))))))))</f>
        <v/>
      </c>
      <c r="DO28" s="51" t="str">
        <f>IF(OR('TRI-3'!DO28 ="",'TRI-3'!DO28&lt;0,'TRI-3'!DO28  &gt;10),"",IF((ROUND(TRUNC(('TRI-3'!DO28  ),2),0))=10,"A+",IF((ROUND(TRUNC(('TRI-3'!DO28  ),2),0))=9,"A-",IF((ROUND(TRUNC(('TRI-3'!DO28   ),2),0))=8,"B+",IF((ROUND(TRUNC(('TRI-3'!DO28 ),2),0))=7,"B-",IF((ROUND(TRUNC(('TRI-3'!DO28  ),2),0))=6,"C+",IF((ROUND(TRUNC(('TRI-3'!DO28  ),2),0))=5,"C-",IF((ROUND(TRUNC(('TRI-3'!DO28  ),2),0))=4,"D+",IF((ROUND(TRUNC(('TRI-3'!DO28 ),2),0))=3,"D-",IF((ROUND(TRUNC(('TRI-3'!DO28 ),2),0))=2,"E+",IF((ROUND(TRUNC(('TRI-3'!DO28  ),2),0))&lt;=1,"E-","")))))))))))</f>
        <v/>
      </c>
      <c r="DP28" s="51" t="str">
        <f>IF(OR('TRI-3'!DP28 ="",'TRI-3'!DP28&lt;0,'TRI-3'!DP28  &gt;10),"",IF((ROUND(TRUNC(('TRI-3'!DP28  ),2),0))=10,"A+",IF((ROUND(TRUNC(('TRI-3'!DP28  ),2),0))=9,"A-",IF((ROUND(TRUNC(('TRI-3'!DP28   ),2),0))=8,"B+",IF((ROUND(TRUNC(('TRI-3'!DP28 ),2),0))=7,"B-",IF((ROUND(TRUNC(('TRI-3'!DP28  ),2),0))=6,"C+",IF((ROUND(TRUNC(('TRI-3'!DP28  ),2),0))=5,"C-",IF((ROUND(TRUNC(('TRI-3'!DP28  ),2),0))=4,"D+",IF((ROUND(TRUNC(('TRI-3'!DP28 ),2),0))=3,"D-",IF((ROUND(TRUNC(('TRI-3'!DP28 ),2),0))=2,"E+",IF((ROUND(TRUNC(('TRI-3'!DP28  ),2),0))&lt;=1,"E-","")))))))))))</f>
        <v/>
      </c>
      <c r="DQ28" s="51" t="str">
        <f>IF(OR('TRI-3'!DQ28 ="",'TRI-3'!DQ28&lt;0,'TRI-3'!DQ28  &gt;10),"",IF((ROUND(TRUNC(('TRI-3'!DQ28  ),2),0))=10,"A+",IF((ROUND(TRUNC(('TRI-3'!DQ28  ),2),0))=9,"A-",IF((ROUND(TRUNC(('TRI-3'!DQ28   ),2),0))=8,"B+",IF((ROUND(TRUNC(('TRI-3'!DQ28 ),2),0))=7,"B-",IF((ROUND(TRUNC(('TRI-3'!DQ28  ),2),0))=6,"C+",IF((ROUND(TRUNC(('TRI-3'!DQ28  ),2),0))=5,"C-",IF((ROUND(TRUNC(('TRI-3'!DQ28  ),2),0))=4,"D+",IF((ROUND(TRUNC(('TRI-3'!DQ28 ),2),0))=3,"D-",IF((ROUND(TRUNC(('TRI-3'!DQ28 ),2),0))=2,"E+",IF((ROUND(TRUNC(('TRI-3'!DQ28  ),2),0))&lt;=1,"E-","")))))))))))</f>
        <v/>
      </c>
      <c r="DR28" s="51" t="str">
        <f>IF(OR('TRI-3'!DR28 ="",'TRI-3'!DR28&lt;0,'TRI-3'!DR28  &gt;10),"",IF((ROUND(TRUNC(('TRI-3'!DR28  ),2),0))=10,"A+",IF((ROUND(TRUNC(('TRI-3'!DR28  ),2),0))=9,"A-",IF((ROUND(TRUNC(('TRI-3'!DR28   ),2),0))=8,"B+",IF((ROUND(TRUNC(('TRI-3'!DR28 ),2),0))=7,"B-",IF((ROUND(TRUNC(('TRI-3'!DR28  ),2),0))=6,"C+",IF((ROUND(TRUNC(('TRI-3'!DR28  ),2),0))=5,"C-",IF((ROUND(TRUNC(('TRI-3'!DR28  ),2),0))=4,"D+",IF((ROUND(TRUNC(('TRI-3'!DR28 ),2),0))=3,"D-",IF((ROUND(TRUNC(('TRI-3'!DR28 ),2),0))=2,"E+",IF((ROUND(TRUNC(('TRI-3'!DR28  ),2),0))&lt;=1,"E-","")))))))))))</f>
        <v/>
      </c>
      <c r="DS28" s="51" t="str">
        <f>IF(OR('TRI-3'!DS28 ="",'TRI-3'!DS28&lt;0,'TRI-3'!DS28  &gt;10),"",IF((ROUND(TRUNC(('TRI-3'!DS28  ),2),0))=10,"A+",IF((ROUND(TRUNC(('TRI-3'!DS28  ),2),0))=9,"A-",IF((ROUND(TRUNC(('TRI-3'!DS28   ),2),0))=8,"B+",IF((ROUND(TRUNC(('TRI-3'!DS28 ),2),0))=7,"B-",IF((ROUND(TRUNC(('TRI-3'!DS28  ),2),0))=6,"C+",IF((ROUND(TRUNC(('TRI-3'!DS28  ),2),0))=5,"C-",IF((ROUND(TRUNC(('TRI-3'!DS28  ),2),0))=4,"D+",IF((ROUND(TRUNC(('TRI-3'!DS28 ),2),0))=3,"D-",IF((ROUND(TRUNC(('TRI-3'!DS28 ),2),0))=2,"E+",IF((ROUND(TRUNC(('TRI-3'!DS28  ),2),0))&lt;=1,"E-","")))))))))))</f>
        <v/>
      </c>
      <c r="DT28" s="51" t="str">
        <f>IF(OR('TRI-3'!DT28 ="",'TRI-3'!DT28&lt;0,'TRI-3'!DT28  &gt;10),"",IF((ROUND(TRUNC(('TRI-3'!DT28  ),2),0))=10,"A+",IF((ROUND(TRUNC(('TRI-3'!DT28  ),2),0))=9,"A-",IF((ROUND(TRUNC(('TRI-3'!DT28   ),2),0))=8,"B+",IF((ROUND(TRUNC(('TRI-3'!DT28 ),2),0))=7,"B-",IF((ROUND(TRUNC(('TRI-3'!DT28  ),2),0))=6,"C+",IF((ROUND(TRUNC(('TRI-3'!DT28  ),2),0))=5,"C-",IF((ROUND(TRUNC(('TRI-3'!DT28  ),2),0))=4,"D+",IF((ROUND(TRUNC(('TRI-3'!DT28 ),2),0))=3,"D-",IF((ROUND(TRUNC(('TRI-3'!DT28 ),2),0))=2,"E+",IF((ROUND(TRUNC(('TRI-3'!DT28  ),2),0))&lt;=1,"E-","")))))))))))</f>
        <v/>
      </c>
      <c r="DU28" s="51" t="str">
        <f>IF(OR('TRI-3'!DU28 ="",'TRI-3'!DU28&lt;0,'TRI-3'!DU28  &gt;10),"",IF((ROUND(TRUNC(('TRI-3'!DU28  ),2),0))=10,"A+",IF((ROUND(TRUNC(('TRI-3'!DU28  ),2),0))=9,"A-",IF((ROUND(TRUNC(('TRI-3'!DU28   ),2),0))=8,"B+",IF((ROUND(TRUNC(('TRI-3'!DU28 ),2),0))=7,"B-",IF((ROUND(TRUNC(('TRI-3'!DU28  ),2),0))=6,"C+",IF((ROUND(TRUNC(('TRI-3'!DU28  ),2),0))=5,"C-",IF((ROUND(TRUNC(('TRI-3'!DU28  ),2),0))=4,"D+",IF((ROUND(TRUNC(('TRI-3'!DU28 ),2),0))=3,"D-",IF((ROUND(TRUNC(('TRI-3'!DU28 ),2),0))=2,"E+",IF((ROUND(TRUNC(('TRI-3'!DU28  ),2),0))&lt;=1,"E-","")))))))))))</f>
        <v/>
      </c>
      <c r="DV28" s="51" t="str">
        <f>IF(OR('TRI-3'!DV28 ="",'TRI-3'!DV28&lt;0,'TRI-3'!DV28  &gt;10),"",IF((ROUND(TRUNC(('TRI-3'!DV28  ),2),0))=10,"A+",IF((ROUND(TRUNC(('TRI-3'!DV28  ),2),0))=9,"A-",IF((ROUND(TRUNC(('TRI-3'!DV28   ),2),0))=8,"B+",IF((ROUND(TRUNC(('TRI-3'!DV28 ),2),0))=7,"B-",IF((ROUND(TRUNC(('TRI-3'!DV28  ),2),0))=6,"C+",IF((ROUND(TRUNC(('TRI-3'!DV28  ),2),0))=5,"C-",IF((ROUND(TRUNC(('TRI-3'!DV28  ),2),0))=4,"D+",IF((ROUND(TRUNC(('TRI-3'!DV28 ),2),0))=3,"D-",IF((ROUND(TRUNC(('TRI-3'!DV28 ),2),0))=2,"E+",IF((ROUND(TRUNC(('TRI-3'!DV28  ),2),0))&lt;=1,"E-","")))))))))))</f>
        <v/>
      </c>
      <c r="DW28" s="51" t="str">
        <f>IF(OR('TRI-3'!DW28 ="",'TRI-3'!DW28&lt;0,'TRI-3'!DW28  &gt;10),"",IF((ROUND(TRUNC(('TRI-3'!DW28  ),2),0))=10,"A+",IF((ROUND(TRUNC(('TRI-3'!DW28  ),2),0))=9,"A-",IF((ROUND(TRUNC(('TRI-3'!DW28   ),2),0))=8,"B+",IF((ROUND(TRUNC(('TRI-3'!DW28 ),2),0))=7,"B-",IF((ROUND(TRUNC(('TRI-3'!DW28  ),2),0))=6,"C+",IF((ROUND(TRUNC(('TRI-3'!DW28  ),2),0))=5,"C-",IF((ROUND(TRUNC(('TRI-3'!DW28  ),2),0))=4,"D+",IF((ROUND(TRUNC(('TRI-3'!DW28 ),2),0))=3,"D-",IF((ROUND(TRUNC(('TRI-3'!DW28 ),2),0))=2,"E+",IF((ROUND(TRUNC(('TRI-3'!DW28  ),2),0))&lt;=1,"E-","")))))))))))</f>
        <v/>
      </c>
      <c r="DX28" s="51" t="str">
        <f>IF(OR('TRI-3'!DX28 ="",'TRI-3'!DX28&lt;0,'TRI-3'!DX28  &gt;10),"",IF((ROUND(TRUNC(('TRI-3'!DX28  ),2),0))=10,"A+",IF((ROUND(TRUNC(('TRI-3'!DX28  ),2),0))=9,"A-",IF((ROUND(TRUNC(('TRI-3'!DX28   ),2),0))=8,"B+",IF((ROUND(TRUNC(('TRI-3'!DX28 ),2),0))=7,"B-",IF((ROUND(TRUNC(('TRI-3'!DX28  ),2),0))=6,"C+",IF((ROUND(TRUNC(('TRI-3'!DX28  ),2),0))=5,"C-",IF((ROUND(TRUNC(('TRI-3'!DX28  ),2),0))=4,"D+",IF((ROUND(TRUNC(('TRI-3'!DX28 ),2),0))=3,"D-",IF((ROUND(TRUNC(('TRI-3'!DX28 ),2),0))=2,"E+",IF((ROUND(TRUNC(('TRI-3'!DX28  ),2),0))&lt;=1,"E-","")))))))))))</f>
        <v/>
      </c>
      <c r="DY28" s="51" t="str">
        <f>IF(OR('TRI-3'!DY28 ="",'TRI-3'!DY28&lt;0,'TRI-3'!DY28  &gt;10),"",IF((ROUND(TRUNC(('TRI-3'!DY28  ),2),0))=10,"A+",IF((ROUND(TRUNC(('TRI-3'!DY28  ),2),0))=9,"A-",IF((ROUND(TRUNC(('TRI-3'!DY28   ),2),0))=8,"B+",IF((ROUND(TRUNC(('TRI-3'!DY28 ),2),0))=7,"B-",IF((ROUND(TRUNC(('TRI-3'!DY28  ),2),0))=6,"C+",IF((ROUND(TRUNC(('TRI-3'!DY28  ),2),0))=5,"C-",IF((ROUND(TRUNC(('TRI-3'!DY28  ),2),0))=4,"D+",IF((ROUND(TRUNC(('TRI-3'!DY28 ),2),0))=3,"D-",IF((ROUND(TRUNC(('TRI-3'!DY28 ),2),0))=2,"E+",IF((ROUND(TRUNC(('TRI-3'!DY28  ),2),0))&lt;=1,"E-","")))))))))))</f>
        <v/>
      </c>
      <c r="DZ28" s="51" t="str">
        <f>IF(OR('TRI-3'!DZ28 ="",'TRI-3'!DZ28&lt;0,'TRI-3'!DZ28  &gt;10),"",IF((ROUND(TRUNC(('TRI-3'!DZ28  ),2),0))=10,"A+",IF((ROUND(TRUNC(('TRI-3'!DZ28  ),2),0))=9,"A-",IF((ROUND(TRUNC(('TRI-3'!DZ28   ),2),0))=8,"B+",IF((ROUND(TRUNC(('TRI-3'!DZ28 ),2),0))=7,"B-",IF((ROUND(TRUNC(('TRI-3'!DZ28  ),2),0))=6,"C+",IF((ROUND(TRUNC(('TRI-3'!DZ28  ),2),0))=5,"C-",IF((ROUND(TRUNC(('TRI-3'!DZ28  ),2),0))=4,"D+",IF((ROUND(TRUNC(('TRI-3'!DZ28 ),2),0))=3,"D-",IF((ROUND(TRUNC(('TRI-3'!DZ28 ),2),0))=2,"E+",IF((ROUND(TRUNC(('TRI-3'!DZ28  ),2),0))&lt;=1,"E-","")))))))))))</f>
        <v/>
      </c>
      <c r="EA28" s="51" t="str">
        <f>IF(OR('TRI-3'!EA28 ="",'TRI-3'!EA28&lt;0,'TRI-3'!EA28  &gt;10),"",IF((ROUND(TRUNC(('TRI-3'!EA28  ),2),0))=10,"A+",IF((ROUND(TRUNC(('TRI-3'!EA28  ),2),0))=9,"A-",IF((ROUND(TRUNC(('TRI-3'!EA28   ),2),0))=8,"B+",IF((ROUND(TRUNC(('TRI-3'!EA28 ),2),0))=7,"B-",IF((ROUND(TRUNC(('TRI-3'!EA28  ),2),0))=6,"C+",IF((ROUND(TRUNC(('TRI-3'!EA28  ),2),0))=5,"C-",IF((ROUND(TRUNC(('TRI-3'!EA28  ),2),0))=4,"D+",IF((ROUND(TRUNC(('TRI-3'!EA28 ),2),0))=3,"D-",IF((ROUND(TRUNC(('TRI-3'!EA28 ),2),0))=2,"E+",IF((ROUND(TRUNC(('TRI-3'!EA28  ),2),0))&lt;=1,"E-","")))))))))))</f>
        <v/>
      </c>
      <c r="EB28" s="51" t="str">
        <f>IF(OR('TRI-3'!EB28 ="",'TRI-3'!EB28&lt;0,'TRI-3'!EB28  &gt;10),"",IF((ROUND(TRUNC(('TRI-3'!EB28  ),2),0))=10,"A+",IF((ROUND(TRUNC(('TRI-3'!EB28  ),2),0))=9,"A-",IF((ROUND(TRUNC(('TRI-3'!EB28   ),2),0))=8,"B+",IF((ROUND(TRUNC(('TRI-3'!EB28 ),2),0))=7,"B-",IF((ROUND(TRUNC(('TRI-3'!EB28  ),2),0))=6,"C+",IF((ROUND(TRUNC(('TRI-3'!EB28  ),2),0))=5,"C-",IF((ROUND(TRUNC(('TRI-3'!EB28  ),2),0))=4,"D+",IF((ROUND(TRUNC(('TRI-3'!EB28 ),2),0))=3,"D-",IF((ROUND(TRUNC(('TRI-3'!EB28 ),2),0))=2,"E+",IF((ROUND(TRUNC(('TRI-3'!EB28  ),2),0))&lt;=1,"E-","")))))))))))</f>
        <v/>
      </c>
      <c r="EC28" s="51" t="str">
        <f>IF(OR('TRI-3'!EC28 ="",'TRI-3'!EC28&lt;0,'TRI-3'!EC28  &gt;10),"",IF((ROUND(TRUNC(('TRI-3'!EC28  ),2),0))=10,"A+",IF((ROUND(TRUNC(('TRI-3'!EC28  ),2),0))=9,"A-",IF((ROUND(TRUNC(('TRI-3'!EC28   ),2),0))=8,"B+",IF((ROUND(TRUNC(('TRI-3'!EC28 ),2),0))=7,"B-",IF((ROUND(TRUNC(('TRI-3'!EC28  ),2),0))=6,"C+",IF((ROUND(TRUNC(('TRI-3'!EC28  ),2),0))=5,"C-",IF((ROUND(TRUNC(('TRI-3'!EC28  ),2),0))=4,"D+",IF((ROUND(TRUNC(('TRI-3'!EC28 ),2),0))=3,"D-",IF((ROUND(TRUNC(('TRI-3'!EC28 ),2),0))=2,"E+",IF((ROUND(TRUNC(('TRI-3'!EC28  ),2),0))&lt;=1,"E-","")))))))))))</f>
        <v/>
      </c>
      <c r="ED28" s="51" t="str">
        <f>IF(OR('TRI-3'!ED28 ="",'TRI-3'!ED28&lt;0,'TRI-3'!ED28  &gt;10),"",IF((ROUND(TRUNC(('TRI-3'!ED28  ),2),0))=10,"A+",IF((ROUND(TRUNC(('TRI-3'!ED28  ),2),0))=9,"A-",IF((ROUND(TRUNC(('TRI-3'!ED28   ),2),0))=8,"B+",IF((ROUND(TRUNC(('TRI-3'!ED28 ),2),0))=7,"B-",IF((ROUND(TRUNC(('TRI-3'!ED28  ),2),0))=6,"C+",IF((ROUND(TRUNC(('TRI-3'!ED28  ),2),0))=5,"C-",IF((ROUND(TRUNC(('TRI-3'!ED28  ),2),0))=4,"D+",IF((ROUND(TRUNC(('TRI-3'!ED28 ),2),0))=3,"D-",IF((ROUND(TRUNC(('TRI-3'!ED28 ),2),0))=2,"E+",IF((ROUND(TRUNC(('TRI-3'!ED28  ),2),0))&lt;=1,"E-","")))))))))))</f>
        <v/>
      </c>
      <c r="EE28" s="51" t="str">
        <f>IF(OR('TRI-3'!EE28 ="",'TRI-3'!EE28&lt;0,'TRI-3'!EE28  &gt;10),"",IF((ROUND(TRUNC(('TRI-3'!EE28  ),2),0))=10,"A+",IF((ROUND(TRUNC(('TRI-3'!EE28  ),2),0))=9,"A-",IF((ROUND(TRUNC(('TRI-3'!EE28   ),2),0))=8,"B+",IF((ROUND(TRUNC(('TRI-3'!EE28 ),2),0))=7,"B-",IF((ROUND(TRUNC(('TRI-3'!EE28  ),2),0))=6,"C+",IF((ROUND(TRUNC(('TRI-3'!EE28  ),2),0))=5,"C-",IF((ROUND(TRUNC(('TRI-3'!EE28  ),2),0))=4,"D+",IF((ROUND(TRUNC(('TRI-3'!EE28 ),2),0))=3,"D-",IF((ROUND(TRUNC(('TRI-3'!EE28 ),2),0))=2,"E+",IF((ROUND(TRUNC(('TRI-3'!EE28  ),2),0))&lt;=1,"E-","")))))))))))</f>
        <v/>
      </c>
      <c r="EF28" s="51" t="str">
        <f>IF(OR('TRI-3'!EF28 ="",'TRI-3'!EF28&lt;0,'TRI-3'!EF28  &gt;10),"",IF((ROUND(TRUNC(('TRI-3'!EF28  ),2),0))=10,"A+",IF((ROUND(TRUNC(('TRI-3'!EF28  ),2),0))=9,"A-",IF((ROUND(TRUNC(('TRI-3'!EF28   ),2),0))=8,"B+",IF((ROUND(TRUNC(('TRI-3'!EF28 ),2),0))=7,"B-",IF((ROUND(TRUNC(('TRI-3'!EF28  ),2),0))=6,"C+",IF((ROUND(TRUNC(('TRI-3'!EF28  ),2),0))=5,"C-",IF((ROUND(TRUNC(('TRI-3'!EF28  ),2),0))=4,"D+",IF((ROUND(TRUNC(('TRI-3'!EF28 ),2),0))=3,"D-",IF((ROUND(TRUNC(('TRI-3'!EF28 ),2),0))=2,"E+",IF((ROUND(TRUNC(('TRI-3'!EF28  ),2),0))&lt;=1,"E-","")))))))))))</f>
        <v/>
      </c>
      <c r="EG28" s="51" t="str">
        <f>IF(OR('TRI-3'!EG28 ="",'TRI-3'!EG28&lt;0,'TRI-3'!EG28  &gt;10),"",IF((ROUND(TRUNC(('TRI-3'!EG28  ),2),0))=10,"A+",IF((ROUND(TRUNC(('TRI-3'!EG28  ),2),0))=9,"A-",IF((ROUND(TRUNC(('TRI-3'!EG28   ),2),0))=8,"B+",IF((ROUND(TRUNC(('TRI-3'!EG28 ),2),0))=7,"B-",IF((ROUND(TRUNC(('TRI-3'!EG28  ),2),0))=6,"C+",IF((ROUND(TRUNC(('TRI-3'!EG28  ),2),0))=5,"C-",IF((ROUND(TRUNC(('TRI-3'!EG28  ),2),0))=4,"D+",IF((ROUND(TRUNC(('TRI-3'!EG28 ),2),0))=3,"D-",IF((ROUND(TRUNC(('TRI-3'!EG28 ),2),0))=2,"E+",IF((ROUND(TRUNC(('TRI-3'!EG28  ),2),0))&lt;=1,"E-","")))))))))))</f>
        <v/>
      </c>
      <c r="EH28" s="51" t="str">
        <f>IF(OR('TRI-3'!EH28 ="",'TRI-3'!EH28&lt;0,'TRI-3'!EH28  &gt;10),"",IF((ROUND(TRUNC(('TRI-3'!EH28  ),2),0))=10,"A+",IF((ROUND(TRUNC(('TRI-3'!EH28  ),2),0))=9,"A-",IF((ROUND(TRUNC(('TRI-3'!EH28   ),2),0))=8,"B+",IF((ROUND(TRUNC(('TRI-3'!EH28 ),2),0))=7,"B-",IF((ROUND(TRUNC(('TRI-3'!EH28  ),2),0))=6,"C+",IF((ROUND(TRUNC(('TRI-3'!EH28  ),2),0))=5,"C-",IF((ROUND(TRUNC(('TRI-3'!EH28  ),2),0))=4,"D+",IF((ROUND(TRUNC(('TRI-3'!EH28 ),2),0))=3,"D-",IF((ROUND(TRUNC(('TRI-3'!EH28 ),2),0))=2,"E+",IF((ROUND(TRUNC(('TRI-3'!EH28  ),2),0))&lt;=1,"E-","")))))))))))</f>
        <v/>
      </c>
      <c r="EI28" s="51" t="str">
        <f>IF(OR('TRI-3'!EI28 ="",'TRI-3'!EI28&lt;0,'TRI-3'!EI28  &gt;10),"",IF((ROUND(TRUNC(('TRI-3'!EI28  ),2),0))=10,"A+",IF((ROUND(TRUNC(('TRI-3'!EI28  ),2),0))=9,"A-",IF((ROUND(TRUNC(('TRI-3'!EI28   ),2),0))=8,"B+",IF((ROUND(TRUNC(('TRI-3'!EI28 ),2),0))=7,"B-",IF((ROUND(TRUNC(('TRI-3'!EI28  ),2),0))=6,"C+",IF((ROUND(TRUNC(('TRI-3'!EI28  ),2),0))=5,"C-",IF((ROUND(TRUNC(('TRI-3'!EI28  ),2),0))=4,"D+",IF((ROUND(TRUNC(('TRI-3'!EI28 ),2),0))=3,"D-",IF((ROUND(TRUNC(('TRI-3'!EI28 ),2),0))=2,"E+",IF((ROUND(TRUNC(('TRI-3'!EI28  ),2),0))&lt;=1,"E-","")))))))))))</f>
        <v/>
      </c>
      <c r="EJ28" s="51" t="str">
        <f>IF(OR('TRI-3'!EJ28 ="",'TRI-3'!EJ28&lt;0,'TRI-3'!EJ28  &gt;10),"",IF((ROUND(TRUNC(('TRI-3'!EJ28  ),2),0))=10,"A+",IF((ROUND(TRUNC(('TRI-3'!EJ28  ),2),0))=9,"A-",IF((ROUND(TRUNC(('TRI-3'!EJ28   ),2),0))=8,"B+",IF((ROUND(TRUNC(('TRI-3'!EJ28 ),2),0))=7,"B-",IF((ROUND(TRUNC(('TRI-3'!EJ28  ),2),0))=6,"C+",IF((ROUND(TRUNC(('TRI-3'!EJ28  ),2),0))=5,"C-",IF((ROUND(TRUNC(('TRI-3'!EJ28  ),2),0))=4,"D+",IF((ROUND(TRUNC(('TRI-3'!EJ28 ),2),0))=3,"D-",IF((ROUND(TRUNC(('TRI-3'!EJ28 ),2),0))=2,"E+",IF((ROUND(TRUNC(('TRI-3'!EJ28  ),2),0))&lt;=1,"E-","")))))))))))</f>
        <v/>
      </c>
      <c r="EK28" s="51" t="str">
        <f>IF(OR('TRI-3'!EK28 ="",'TRI-3'!EK28&lt;0,'TRI-3'!EK28  &gt;10),"",IF((ROUND(TRUNC(('TRI-3'!EK28  ),2),0))=10,"A+",IF((ROUND(TRUNC(('TRI-3'!EK28  ),2),0))=9,"A-",IF((ROUND(TRUNC(('TRI-3'!EK28   ),2),0))=8,"B+",IF((ROUND(TRUNC(('TRI-3'!EK28 ),2),0))=7,"B-",IF((ROUND(TRUNC(('TRI-3'!EK28  ),2),0))=6,"C+",IF((ROUND(TRUNC(('TRI-3'!EK28  ),2),0))=5,"C-",IF((ROUND(TRUNC(('TRI-3'!EK28  ),2),0))=4,"D+",IF((ROUND(TRUNC(('TRI-3'!EK28 ),2),0))=3,"D-",IF((ROUND(TRUNC(('TRI-3'!EK28 ),2),0))=2,"E+",IF((ROUND(TRUNC(('TRI-3'!EK28  ),2),0))&lt;=1,"E-","")))))))))))</f>
        <v/>
      </c>
      <c r="EL28" s="51" t="str">
        <f>IF(OR('TRI-3'!EL28 ="",'TRI-3'!EL28&lt;0,'TRI-3'!EL28  &gt;10),"",IF((ROUND(TRUNC(('TRI-3'!EL28  ),2),0))=10,"A+",IF((ROUND(TRUNC(('TRI-3'!EL28  ),2),0))=9,"A-",IF((ROUND(TRUNC(('TRI-3'!EL28   ),2),0))=8,"B+",IF((ROUND(TRUNC(('TRI-3'!EL28 ),2),0))=7,"B-",IF((ROUND(TRUNC(('TRI-3'!EL28  ),2),0))=6,"C+",IF((ROUND(TRUNC(('TRI-3'!EL28  ),2),0))=5,"C-",IF((ROUND(TRUNC(('TRI-3'!EL28  ),2),0))=4,"D+",IF((ROUND(TRUNC(('TRI-3'!EL28 ),2),0))=3,"D-",IF((ROUND(TRUNC(('TRI-3'!EL28 ),2),0))=2,"E+",IF((ROUND(TRUNC(('TRI-3'!EL28  ),2),0))&lt;=1,"E-","")))))))))))</f>
        <v/>
      </c>
      <c r="EM28" s="51" t="str">
        <f>IF(OR('TRI-3'!EM28 ="",'TRI-3'!EM28&lt;0,'TRI-3'!EM28  &gt;10),"",IF((ROUND(TRUNC(('TRI-3'!EM28  ),2),0))=10,"A+",IF((ROUND(TRUNC(('TRI-3'!EM28  ),2),0))=9,"A-",IF((ROUND(TRUNC(('TRI-3'!EM28   ),2),0))=8,"B+",IF((ROUND(TRUNC(('TRI-3'!EM28 ),2),0))=7,"B-",IF((ROUND(TRUNC(('TRI-3'!EM28  ),2),0))=6,"C+",IF((ROUND(TRUNC(('TRI-3'!EM28  ),2),0))=5,"C-",IF((ROUND(TRUNC(('TRI-3'!EM28  ),2),0))=4,"D+",IF((ROUND(TRUNC(('TRI-3'!EM28 ),2),0))=3,"D-",IF((ROUND(TRUNC(('TRI-3'!EM28 ),2),0))=2,"E+",IF((ROUND(TRUNC(('TRI-3'!EM28  ),2),0))&lt;=1,"E-","")))))))))))</f>
        <v/>
      </c>
      <c r="EN28" s="51" t="str">
        <f>IF(OR('TRI-3'!EN28 ="",'TRI-3'!EN28&lt;0,'TRI-3'!EN28  &gt;10),"",IF((ROUND(TRUNC(('TRI-3'!EN28  ),2),0))=10,"A+",IF((ROUND(TRUNC(('TRI-3'!EN28  ),2),0))=9,"A-",IF((ROUND(TRUNC(('TRI-3'!EN28   ),2),0))=8,"B+",IF((ROUND(TRUNC(('TRI-3'!EN28 ),2),0))=7,"B-",IF((ROUND(TRUNC(('TRI-3'!EN28  ),2),0))=6,"C+",IF((ROUND(TRUNC(('TRI-3'!EN28  ),2),0))=5,"C-",IF((ROUND(TRUNC(('TRI-3'!EN28  ),2),0))=4,"D+",IF((ROUND(TRUNC(('TRI-3'!EN28 ),2),0))=3,"D-",IF((ROUND(TRUNC(('TRI-3'!EN28 ),2),0))=2,"E+",IF((ROUND(TRUNC(('TRI-3'!EN28  ),2),0))&lt;=1,"E-","")))))))))))</f>
        <v/>
      </c>
      <c r="EO28" s="51" t="str">
        <f>IF(OR('TRI-3'!EO28 ="",'TRI-3'!EO28&lt;0,'TRI-3'!EO28  &gt;10),"",IF((ROUND(TRUNC(('TRI-3'!EO28  ),2),0))=10,"A+",IF((ROUND(TRUNC(('TRI-3'!EO28  ),2),0))=9,"A-",IF((ROUND(TRUNC(('TRI-3'!EO28   ),2),0))=8,"B+",IF((ROUND(TRUNC(('TRI-3'!EO28 ),2),0))=7,"B-",IF((ROUND(TRUNC(('TRI-3'!EO28  ),2),0))=6,"C+",IF((ROUND(TRUNC(('TRI-3'!EO28  ),2),0))=5,"C-",IF((ROUND(TRUNC(('TRI-3'!EO28  ),2),0))=4,"D+",IF((ROUND(TRUNC(('TRI-3'!EO28 ),2),0))=3,"D-",IF((ROUND(TRUNC(('TRI-3'!EO28 ),2),0))=2,"E+",IF((ROUND(TRUNC(('TRI-3'!EO28  ),2),0))&lt;=1,"E-","")))))))))))</f>
        <v/>
      </c>
      <c r="EP28" s="51" t="str">
        <f>IF(OR('TRI-3'!EP28 ="",'TRI-3'!EP28&lt;0,'TRI-3'!EP28  &gt;10),"",IF((ROUND(TRUNC(('TRI-3'!EP28  ),2),0))=10,"A+",IF((ROUND(TRUNC(('TRI-3'!EP28  ),2),0))=9,"A-",IF((ROUND(TRUNC(('TRI-3'!EP28   ),2),0))=8,"B+",IF((ROUND(TRUNC(('TRI-3'!EP28 ),2),0))=7,"B-",IF((ROUND(TRUNC(('TRI-3'!EP28  ),2),0))=6,"C+",IF((ROUND(TRUNC(('TRI-3'!EP28  ),2),0))=5,"C-",IF((ROUND(TRUNC(('TRI-3'!EP28  ),2),0))=4,"D+",IF((ROUND(TRUNC(('TRI-3'!EP28 ),2),0))=3,"D-",IF((ROUND(TRUNC(('TRI-3'!EP28 ),2),0))=2,"E+",IF((ROUND(TRUNC(('TRI-3'!EP28  ),2),0))&lt;=1,"E-","")))))))))))</f>
        <v/>
      </c>
      <c r="EQ28" s="51" t="str">
        <f>IF(OR('TRI-3'!EQ28 ="",'TRI-3'!EQ28&lt;0,'TRI-3'!EQ28  &gt;10),"",IF((ROUND(TRUNC(('TRI-3'!EQ28  ),2),0))=10,"A+",IF((ROUND(TRUNC(('TRI-3'!EQ28  ),2),0))=9,"A-",IF((ROUND(TRUNC(('TRI-3'!EQ28   ),2),0))=8,"B+",IF((ROUND(TRUNC(('TRI-3'!EQ28 ),2),0))=7,"B-",IF((ROUND(TRUNC(('TRI-3'!EQ28  ),2),0))=6,"C+",IF((ROUND(TRUNC(('TRI-3'!EQ28  ),2),0))=5,"C-",IF((ROUND(TRUNC(('TRI-3'!EQ28  ),2),0))=4,"D+",IF((ROUND(TRUNC(('TRI-3'!EQ28 ),2),0))=3,"D-",IF((ROUND(TRUNC(('TRI-3'!EQ28 ),2),0))=2,"E+",IF((ROUND(TRUNC(('TRI-3'!EQ28  ),2),0))&lt;=1,"E-","")))))))))))</f>
        <v/>
      </c>
      <c r="ER28" s="51" t="str">
        <f>IF(OR('TRI-3'!ER28 ="",'TRI-3'!ER28&lt;0,'TRI-3'!ER28  &gt;10),"",IF((ROUND(TRUNC(('TRI-3'!ER28  ),2),0))=10,"A+",IF((ROUND(TRUNC(('TRI-3'!ER28  ),2),0))=9,"A-",IF((ROUND(TRUNC(('TRI-3'!ER28   ),2),0))=8,"B+",IF((ROUND(TRUNC(('TRI-3'!ER28 ),2),0))=7,"B-",IF((ROUND(TRUNC(('TRI-3'!ER28  ),2),0))=6,"C+",IF((ROUND(TRUNC(('TRI-3'!ER28  ),2),0))=5,"C-",IF((ROUND(TRUNC(('TRI-3'!ER28  ),2),0))=4,"D+",IF((ROUND(TRUNC(('TRI-3'!ER28 ),2),0))=3,"D-",IF((ROUND(TRUNC(('TRI-3'!ER28 ),2),0))=2,"E+",IF((ROUND(TRUNC(('TRI-3'!ER28  ),2),0))&lt;=1,"E-","")))))))))))</f>
        <v/>
      </c>
      <c r="ES28" s="51" t="str">
        <f>IF(OR('TRI-3'!ES28 ="",'TRI-3'!ES28&lt;0,'TRI-3'!ES28  &gt;10),"",IF((ROUND(TRUNC(('TRI-3'!ES28  ),2),0))=10,"A+",IF((ROUND(TRUNC(('TRI-3'!ES28  ),2),0))=9,"A-",IF((ROUND(TRUNC(('TRI-3'!ES28   ),2),0))=8,"B+",IF((ROUND(TRUNC(('TRI-3'!ES28 ),2),0))=7,"B-",IF((ROUND(TRUNC(('TRI-3'!ES28  ),2),0))=6,"C+",IF((ROUND(TRUNC(('TRI-3'!ES28  ),2),0))=5,"C-",IF((ROUND(TRUNC(('TRI-3'!ES28  ),2),0))=4,"D+",IF((ROUND(TRUNC(('TRI-3'!ES28 ),2),0))=3,"D-",IF((ROUND(TRUNC(('TRI-3'!ES28 ),2),0))=2,"E+",IF((ROUND(TRUNC(('TRI-3'!ES28  ),2),0))&lt;=1,"E-","")))))))))))</f>
        <v/>
      </c>
      <c r="ET28" s="51" t="str">
        <f>IF('TRI-3'!ET28 ="","",'TRI-3'!ET28 )</f>
        <v/>
      </c>
      <c r="EU28" s="51" t="str">
        <f>IF('TRI-3'!EU28 ="","",'TRI-3'!EU28 )</f>
        <v/>
      </c>
      <c r="EV28" s="51" t="str">
        <f>IF('TRI-3'!EV28 ="","",'TRI-3'!EV28 )</f>
        <v/>
      </c>
      <c r="EW28" s="51" t="str">
        <f>IF('TRI-3'!EW28 ="","",'TRI-3'!EW28 )</f>
        <v/>
      </c>
      <c r="EX28" s="51" t="str">
        <f>IF('TRI-3'!EX28 ="","",'TRI-3'!EX28 )</f>
        <v/>
      </c>
      <c r="EY28" s="51" t="str">
        <f>IF('TRI-3'!EY28 ="","",'TRI-3'!EY28 )</f>
        <v/>
      </c>
      <c r="EZ28" s="51" t="str">
        <f>IF('TRI-3'!EZ28 ="","",'TRI-3'!EZ28 )</f>
        <v/>
      </c>
      <c r="FA28" s="51" t="str">
        <f>IF('TRI-3'!FA28 ="","",'TRI-3'!FA28 )</f>
        <v/>
      </c>
      <c r="FB28" s="51" t="str">
        <f>IF('TRI-3'!FB28 ="","",'TRI-3'!FB28 )</f>
        <v/>
      </c>
      <c r="FC28" s="51" t="str">
        <f>IF('TRI-3'!FC28 ="","",'TRI-3'!FC28 )</f>
        <v/>
      </c>
      <c r="FD28" s="51">
        <f>IF('TRI-3'!FD28 ="","",'TRI-3'!FD28 )</f>
        <v>0</v>
      </c>
      <c r="FE28" s="51" t="str">
        <f>IF('TRI-3'!FE28 ="","",'TRI-3'!FE28 )</f>
        <v/>
      </c>
      <c r="FF28" s="51" t="str">
        <f>IF('TRI-3'!FF28 ="","",'TRI-3'!FF28 )</f>
        <v/>
      </c>
      <c r="FG28" s="51" t="str">
        <f>IF('TRI-3'!FG28 ="","",'TRI-3'!FG28 )</f>
        <v/>
      </c>
      <c r="FH28" s="51" t="str">
        <f>IF('TRI-3'!FH28 ="","",'TRI-3'!FH28 )</f>
        <v/>
      </c>
    </row>
    <row r="29" spans="1:164 16322:16326" ht="21" customHeight="1">
      <c r="A29" t="s">
        <v>87</v>
      </c>
      <c r="B29" s="53">
        <v>12</v>
      </c>
      <c r="C29" s="272" t="str">
        <f>IF(NOTAS!E32&gt;"",NOTAS!E32,"")</f>
        <v>GOMEZ CELI ELIAM LEVIT</v>
      </c>
      <c r="D29" s="273"/>
      <c r="E29" s="273"/>
      <c r="F29" s="274"/>
      <c r="G29" s="51" t="str">
        <f>IF(OR('TRI-3'!G29 ="",'TRI-3'!G29&lt;0,'TRI-3'!G29  &gt;10),"",IF((ROUND(TRUNC(('TRI-3'!G29  ),2),0))=10,"A+",IF((ROUND(TRUNC(('TRI-3'!G29  ),2),0))=9,"A-",IF((ROUND(TRUNC(('TRI-3'!G29   ),2),0))=8,"B+",IF((ROUND(TRUNC(('TRI-3'!G29 ),2),0))=7,"B-",IF((ROUND(TRUNC(('TRI-3'!G29  ),2),0))=6,"C+",IF((ROUND(TRUNC(('TRI-3'!G29  ),2),0))=5,"C-",IF((ROUND(TRUNC(('TRI-3'!G29  ),2),0))=4,"D+",IF((ROUND(TRUNC(('TRI-3'!G29 ),2),0))=3,"D-",IF((ROUND(TRUNC(('TRI-3'!G29 ),2),0))=2,"E+",IF((ROUND(TRUNC(('TRI-3'!G29  ),2),0))&lt;=1,"E-","")))))))))))</f>
        <v/>
      </c>
      <c r="H29" s="51" t="str">
        <f>IF(OR('TRI-3'!H29 ="",'TRI-3'!H29&lt;0,'TRI-3'!H29  &gt;10),"",IF((ROUND(TRUNC(('TRI-3'!H29  ),2),0))=10,"A+",IF((ROUND(TRUNC(('TRI-3'!H29  ),2),0))=9,"A-",IF((ROUND(TRUNC(('TRI-3'!H29   ),2),0))=8,"B+",IF((ROUND(TRUNC(('TRI-3'!H29 ),2),0))=7,"B-",IF((ROUND(TRUNC(('TRI-3'!H29  ),2),0))=6,"C+",IF((ROUND(TRUNC(('TRI-3'!H29  ),2),0))=5,"C-",IF((ROUND(TRUNC(('TRI-3'!H29  ),2),0))=4,"D+",IF((ROUND(TRUNC(('TRI-3'!H29 ),2),0))=3,"D-",IF((ROUND(TRUNC(('TRI-3'!H29 ),2),0))=2,"E+",IF((ROUND(TRUNC(('TRI-3'!H29  ),2),0))&lt;=1,"E-","")))))))))))</f>
        <v/>
      </c>
      <c r="I29" s="51" t="str">
        <f>IF(OR('TRI-3'!I29 ="",'TRI-3'!I29&lt;0,'TRI-3'!I29  &gt;10),"",IF((ROUND(TRUNC(('TRI-3'!I29  ),2),0))=10,"A+",IF((ROUND(TRUNC(('TRI-3'!I29  ),2),0))=9,"A-",IF((ROUND(TRUNC(('TRI-3'!I29   ),2),0))=8,"B+",IF((ROUND(TRUNC(('TRI-3'!I29 ),2),0))=7,"B-",IF((ROUND(TRUNC(('TRI-3'!I29  ),2),0))=6,"C+",IF((ROUND(TRUNC(('TRI-3'!I29  ),2),0))=5,"C-",IF((ROUND(TRUNC(('TRI-3'!I29  ),2),0))=4,"D+",IF((ROUND(TRUNC(('TRI-3'!I29 ),2),0))=3,"D-",IF((ROUND(TRUNC(('TRI-3'!I29 ),2),0))=2,"E+",IF((ROUND(TRUNC(('TRI-3'!I29  ),2),0))&lt;=1,"E-","")))))))))))</f>
        <v/>
      </c>
      <c r="J29" s="51" t="str">
        <f>IF(OR('TRI-3'!J29 ="",'TRI-3'!J29&lt;0,'TRI-3'!J29  &gt;10),"",IF((ROUND(TRUNC(('TRI-3'!J29  ),2),0))=10,"A+",IF((ROUND(TRUNC(('TRI-3'!J29  ),2),0))=9,"A-",IF((ROUND(TRUNC(('TRI-3'!J29   ),2),0))=8,"B+",IF((ROUND(TRUNC(('TRI-3'!J29 ),2),0))=7,"B-",IF((ROUND(TRUNC(('TRI-3'!J29  ),2),0))=6,"C+",IF((ROUND(TRUNC(('TRI-3'!J29  ),2),0))=5,"C-",IF((ROUND(TRUNC(('TRI-3'!J29  ),2),0))=4,"D+",IF((ROUND(TRUNC(('TRI-3'!J29 ),2),0))=3,"D-",IF((ROUND(TRUNC(('TRI-3'!J29 ),2),0))=2,"E+",IF((ROUND(TRUNC(('TRI-3'!J29  ),2),0))&lt;=1,"E-","")))))))))))</f>
        <v/>
      </c>
      <c r="K29" s="51" t="str">
        <f>IF(OR('TRI-3'!K29 ="",'TRI-3'!K29&lt;0,'TRI-3'!K29  &gt;10),"",IF((ROUND(TRUNC(('TRI-3'!K29  ),2),0))=10,"A+",IF((ROUND(TRUNC(('TRI-3'!K29  ),2),0))=9,"A-",IF((ROUND(TRUNC(('TRI-3'!K29   ),2),0))=8,"B+",IF((ROUND(TRUNC(('TRI-3'!K29 ),2),0))=7,"B-",IF((ROUND(TRUNC(('TRI-3'!K29  ),2),0))=6,"C+",IF((ROUND(TRUNC(('TRI-3'!K29  ),2),0))=5,"C-",IF((ROUND(TRUNC(('TRI-3'!K29  ),2),0))=4,"D+",IF((ROUND(TRUNC(('TRI-3'!K29 ),2),0))=3,"D-",IF((ROUND(TRUNC(('TRI-3'!K29 ),2),0))=2,"E+",IF((ROUND(TRUNC(('TRI-3'!K29  ),2),0))&lt;=1,"E-","")))))))))))</f>
        <v/>
      </c>
      <c r="L29" s="51" t="str">
        <f>IF(OR('TRI-3'!L29 ="",'TRI-3'!L29&lt;0,'TRI-3'!L29  &gt;10),"",IF((ROUND(TRUNC(('TRI-3'!L29  ),2),0))=10,"A+",IF((ROUND(TRUNC(('TRI-3'!L29  ),2),0))=9,"A-",IF((ROUND(TRUNC(('TRI-3'!L29   ),2),0))=8,"B+",IF((ROUND(TRUNC(('TRI-3'!L29 ),2),0))=7,"B-",IF((ROUND(TRUNC(('TRI-3'!L29  ),2),0))=6,"C+",IF((ROUND(TRUNC(('TRI-3'!L29  ),2),0))=5,"C-",IF((ROUND(TRUNC(('TRI-3'!L29  ),2),0))=4,"D+",IF((ROUND(TRUNC(('TRI-3'!L29 ),2),0))=3,"D-",IF((ROUND(TRUNC(('TRI-3'!L29 ),2),0))=2,"E+",IF((ROUND(TRUNC(('TRI-3'!L29  ),2),0))&lt;=1,"E-","")))))))))))</f>
        <v/>
      </c>
      <c r="M29" s="51" t="str">
        <f>IF(OR('TRI-3'!M29 ="",'TRI-3'!M29&lt;0,'TRI-3'!M29  &gt;10),"",IF((ROUND(TRUNC(('TRI-3'!M29  ),2),0))=10,"A+",IF((ROUND(TRUNC(('TRI-3'!M29  ),2),0))=9,"A-",IF((ROUND(TRUNC(('TRI-3'!M29   ),2),0))=8,"B+",IF((ROUND(TRUNC(('TRI-3'!M29 ),2),0))=7,"B-",IF((ROUND(TRUNC(('TRI-3'!M29  ),2),0))=6,"C+",IF((ROUND(TRUNC(('TRI-3'!M29  ),2),0))=5,"C-",IF((ROUND(TRUNC(('TRI-3'!M29  ),2),0))=4,"D+",IF((ROUND(TRUNC(('TRI-3'!M29 ),2),0))=3,"D-",IF((ROUND(TRUNC(('TRI-3'!M29 ),2),0))=2,"E+",IF((ROUND(TRUNC(('TRI-3'!M29  ),2),0))&lt;=1,"E-","")))))))))))</f>
        <v/>
      </c>
      <c r="N29" s="51" t="str">
        <f>IF(OR('TRI-3'!N29 ="",'TRI-3'!N29&lt;0,'TRI-3'!N29  &gt;10),"",IF((ROUND(TRUNC(('TRI-3'!N29  ),2),0))=10,"A+",IF((ROUND(TRUNC(('TRI-3'!N29  ),2),0))=9,"A-",IF((ROUND(TRUNC(('TRI-3'!N29   ),2),0))=8,"B+",IF((ROUND(TRUNC(('TRI-3'!N29 ),2),0))=7,"B-",IF((ROUND(TRUNC(('TRI-3'!N29  ),2),0))=6,"C+",IF((ROUND(TRUNC(('TRI-3'!N29  ),2),0))=5,"C-",IF((ROUND(TRUNC(('TRI-3'!N29  ),2),0))=4,"D+",IF((ROUND(TRUNC(('TRI-3'!N29 ),2),0))=3,"D-",IF((ROUND(TRUNC(('TRI-3'!N29 ),2),0))=2,"E+",IF((ROUND(TRUNC(('TRI-3'!N29  ),2),0))&lt;=1,"E-","")))))))))))</f>
        <v/>
      </c>
      <c r="O29" s="51" t="str">
        <f>IF(OR('TRI-3'!O29 ="",'TRI-3'!O29&lt;0,'TRI-3'!O29  &gt;10),"",IF((ROUND(TRUNC(('TRI-3'!O29  ),2),0))=10,"A+",IF((ROUND(TRUNC(('TRI-3'!O29  ),2),0))=9,"A-",IF((ROUND(TRUNC(('TRI-3'!O29   ),2),0))=8,"B+",IF((ROUND(TRUNC(('TRI-3'!O29 ),2),0))=7,"B-",IF((ROUND(TRUNC(('TRI-3'!O29  ),2),0))=6,"C+",IF((ROUND(TRUNC(('TRI-3'!O29  ),2),0))=5,"C-",IF((ROUND(TRUNC(('TRI-3'!O29  ),2),0))=4,"D+",IF((ROUND(TRUNC(('TRI-3'!O29 ),2),0))=3,"D-",IF((ROUND(TRUNC(('TRI-3'!O29 ),2),0))=2,"E+",IF((ROUND(TRUNC(('TRI-3'!O29  ),2),0))&lt;=1,"E-","")))))))))))</f>
        <v/>
      </c>
      <c r="P29" s="51" t="str">
        <f>IF(OR('TRI-3'!P29 ="",'TRI-3'!P29&lt;0,'TRI-3'!P29  &gt;10),"",IF((ROUND(TRUNC(('TRI-3'!P29  ),2),0))=10,"A+",IF((ROUND(TRUNC(('TRI-3'!P29  ),2),0))=9,"A-",IF((ROUND(TRUNC(('TRI-3'!P29   ),2),0))=8,"B+",IF((ROUND(TRUNC(('TRI-3'!P29 ),2),0))=7,"B-",IF((ROUND(TRUNC(('TRI-3'!P29  ),2),0))=6,"C+",IF((ROUND(TRUNC(('TRI-3'!P29  ),2),0))=5,"C-",IF((ROUND(TRUNC(('TRI-3'!P29  ),2),0))=4,"D+",IF((ROUND(TRUNC(('TRI-3'!P29 ),2),0))=3,"D-",IF((ROUND(TRUNC(('TRI-3'!P29 ),2),0))=2,"E+",IF((ROUND(TRUNC(('TRI-3'!P29  ),2),0))&lt;=1,"E-","")))))))))))</f>
        <v/>
      </c>
      <c r="Q29" s="51" t="str">
        <f>IF(OR('TRI-3'!Q29 ="",'TRI-3'!Q29&lt;0,'TRI-3'!Q29  &gt;10),"",IF((ROUND(TRUNC(('TRI-3'!Q29  ),2),0))=10,"A+",IF((ROUND(TRUNC(('TRI-3'!Q29  ),2),0))=9,"A-",IF((ROUND(TRUNC(('TRI-3'!Q29   ),2),0))=8,"B+",IF((ROUND(TRUNC(('TRI-3'!Q29 ),2),0))=7,"B-",IF((ROUND(TRUNC(('TRI-3'!Q29  ),2),0))=6,"C+",IF((ROUND(TRUNC(('TRI-3'!Q29  ),2),0))=5,"C-",IF((ROUND(TRUNC(('TRI-3'!Q29  ),2),0))=4,"D+",IF((ROUND(TRUNC(('TRI-3'!Q29 ),2),0))=3,"D-",IF((ROUND(TRUNC(('TRI-3'!Q29 ),2),0))=2,"E+",IF((ROUND(TRUNC(('TRI-3'!Q29  ),2),0))&lt;=1,"E-","")))))))))))</f>
        <v/>
      </c>
      <c r="R29" s="51" t="str">
        <f>IF(OR('TRI-3'!R29 ="",'TRI-3'!R29&lt;0,'TRI-3'!R29  &gt;10),"",IF((ROUND(TRUNC(('TRI-3'!R29  ),2),0))=10,"A+",IF((ROUND(TRUNC(('TRI-3'!R29  ),2),0))=9,"A-",IF((ROUND(TRUNC(('TRI-3'!R29   ),2),0))=8,"B+",IF((ROUND(TRUNC(('TRI-3'!R29 ),2),0))=7,"B-",IF((ROUND(TRUNC(('TRI-3'!R29  ),2),0))=6,"C+",IF((ROUND(TRUNC(('TRI-3'!R29  ),2),0))=5,"C-",IF((ROUND(TRUNC(('TRI-3'!R29  ),2),0))=4,"D+",IF((ROUND(TRUNC(('TRI-3'!R29 ),2),0))=3,"D-",IF((ROUND(TRUNC(('TRI-3'!R29 ),2),0))=2,"E+",IF((ROUND(TRUNC(('TRI-3'!R29  ),2),0))&lt;=1,"E-","")))))))))))</f>
        <v/>
      </c>
      <c r="S29" s="51" t="str">
        <f>IF(OR('TRI-3'!S29 ="",'TRI-3'!S29&lt;0,'TRI-3'!S29  &gt;10),"",IF((ROUND(TRUNC(('TRI-3'!S29  ),2),0))=10,"A+",IF((ROUND(TRUNC(('TRI-3'!S29  ),2),0))=9,"A-",IF((ROUND(TRUNC(('TRI-3'!S29   ),2),0))=8,"B+",IF((ROUND(TRUNC(('TRI-3'!S29 ),2),0))=7,"B-",IF((ROUND(TRUNC(('TRI-3'!S29  ),2),0))=6,"C+",IF((ROUND(TRUNC(('TRI-3'!S29  ),2),0))=5,"C-",IF((ROUND(TRUNC(('TRI-3'!S29  ),2),0))=4,"D+",IF((ROUND(TRUNC(('TRI-3'!S29 ),2),0))=3,"D-",IF((ROUND(TRUNC(('TRI-3'!S29 ),2),0))=2,"E+",IF((ROUND(TRUNC(('TRI-3'!S29  ),2),0))&lt;=1,"E-","")))))))))))</f>
        <v/>
      </c>
      <c r="T29" s="51" t="str">
        <f>IF(OR('TRI-3'!T29 ="",'TRI-3'!T29&lt;0,'TRI-3'!T29  &gt;10),"",IF((ROUND(TRUNC(('TRI-3'!T29  ),2),0))=10,"A+",IF((ROUND(TRUNC(('TRI-3'!T29  ),2),0))=9,"A-",IF((ROUND(TRUNC(('TRI-3'!T29   ),2),0))=8,"B+",IF((ROUND(TRUNC(('TRI-3'!T29 ),2),0))=7,"B-",IF((ROUND(TRUNC(('TRI-3'!T29  ),2),0))=6,"C+",IF((ROUND(TRUNC(('TRI-3'!T29  ),2),0))=5,"C-",IF((ROUND(TRUNC(('TRI-3'!T29  ),2),0))=4,"D+",IF((ROUND(TRUNC(('TRI-3'!T29 ),2),0))=3,"D-",IF((ROUND(TRUNC(('TRI-3'!T29 ),2),0))=2,"E+",IF((ROUND(TRUNC(('TRI-3'!T29  ),2),0))&lt;=1,"E-","")))))))))))</f>
        <v/>
      </c>
      <c r="U29" s="51" t="str">
        <f>IF(OR('TRI-3'!U29 ="",'TRI-3'!U29&lt;0,'TRI-3'!U29  &gt;10),"",IF((ROUND(TRUNC(('TRI-3'!U29  ),2),0))=10,"A+",IF((ROUND(TRUNC(('TRI-3'!U29  ),2),0))=9,"A-",IF((ROUND(TRUNC(('TRI-3'!U29   ),2),0))=8,"B+",IF((ROUND(TRUNC(('TRI-3'!U29 ),2),0))=7,"B-",IF((ROUND(TRUNC(('TRI-3'!U29  ),2),0))=6,"C+",IF((ROUND(TRUNC(('TRI-3'!U29  ),2),0))=5,"C-",IF((ROUND(TRUNC(('TRI-3'!U29  ),2),0))=4,"D+",IF((ROUND(TRUNC(('TRI-3'!U29 ),2),0))=3,"D-",IF((ROUND(TRUNC(('TRI-3'!U29 ),2),0))=2,"E+",IF((ROUND(TRUNC(('TRI-3'!U29  ),2),0))&lt;=1,"E-","")))))))))))</f>
        <v/>
      </c>
      <c r="V29" s="51" t="str">
        <f>IF(OR('TRI-3'!V29 ="",'TRI-3'!V29&lt;0,'TRI-3'!V29  &gt;10),"",IF((ROUND(TRUNC(('TRI-3'!V29  ),2),0))=10,"A+",IF((ROUND(TRUNC(('TRI-3'!V29  ),2),0))=9,"A-",IF((ROUND(TRUNC(('TRI-3'!V29   ),2),0))=8,"B+",IF((ROUND(TRUNC(('TRI-3'!V29 ),2),0))=7,"B-",IF((ROUND(TRUNC(('TRI-3'!V29  ),2),0))=6,"C+",IF((ROUND(TRUNC(('TRI-3'!V29  ),2),0))=5,"C-",IF((ROUND(TRUNC(('TRI-3'!V29  ),2),0))=4,"D+",IF((ROUND(TRUNC(('TRI-3'!V29 ),2),0))=3,"D-",IF((ROUND(TRUNC(('TRI-3'!V29 ),2),0))=2,"E+",IF((ROUND(TRUNC(('TRI-3'!V29  ),2),0))&lt;=1,"E-","")))))))))))</f>
        <v/>
      </c>
      <c r="W29" s="51" t="str">
        <f>IF(OR('TRI-3'!W29 ="",'TRI-3'!W29&lt;0,'TRI-3'!W29  &gt;10),"",IF((ROUND(TRUNC(('TRI-3'!W29  ),2),0))=10,"A+",IF((ROUND(TRUNC(('TRI-3'!W29  ),2),0))=9,"A-",IF((ROUND(TRUNC(('TRI-3'!W29   ),2),0))=8,"B+",IF((ROUND(TRUNC(('TRI-3'!W29 ),2),0))=7,"B-",IF((ROUND(TRUNC(('TRI-3'!W29  ),2),0))=6,"C+",IF((ROUND(TRUNC(('TRI-3'!W29  ),2),0))=5,"C-",IF((ROUND(TRUNC(('TRI-3'!W29  ),2),0))=4,"D+",IF((ROUND(TRUNC(('TRI-3'!W29 ),2),0))=3,"D-",IF((ROUND(TRUNC(('TRI-3'!W29 ),2),0))=2,"E+",IF((ROUND(TRUNC(('TRI-3'!W29  ),2),0))&lt;=1,"E-","")))))))))))</f>
        <v/>
      </c>
      <c r="X29" s="51" t="str">
        <f>IF(OR('TRI-3'!X29 ="",'TRI-3'!X29&lt;0,'TRI-3'!X29  &gt;10),"",IF((ROUND(TRUNC(('TRI-3'!X29  ),2),0))=10,"A+",IF((ROUND(TRUNC(('TRI-3'!X29  ),2),0))=9,"A-",IF((ROUND(TRUNC(('TRI-3'!X29   ),2),0))=8,"B+",IF((ROUND(TRUNC(('TRI-3'!X29 ),2),0))=7,"B-",IF((ROUND(TRUNC(('TRI-3'!X29  ),2),0))=6,"C+",IF((ROUND(TRUNC(('TRI-3'!X29  ),2),0))=5,"C-",IF((ROUND(TRUNC(('TRI-3'!X29  ),2),0))=4,"D+",IF((ROUND(TRUNC(('TRI-3'!X29 ),2),0))=3,"D-",IF((ROUND(TRUNC(('TRI-3'!X29 ),2),0))=2,"E+",IF((ROUND(TRUNC(('TRI-3'!X29  ),2),0))&lt;=1,"E-","")))))))))))</f>
        <v/>
      </c>
      <c r="Y29" s="51" t="str">
        <f>IF(OR('TRI-3'!Y29 ="",'TRI-3'!Y29&lt;0,'TRI-3'!Y29  &gt;10),"",IF((ROUND(TRUNC(('TRI-3'!Y29  ),2),0))=10,"A+",IF((ROUND(TRUNC(('TRI-3'!Y29  ),2),0))=9,"A-",IF((ROUND(TRUNC(('TRI-3'!Y29   ),2),0))=8,"B+",IF((ROUND(TRUNC(('TRI-3'!Y29 ),2),0))=7,"B-",IF((ROUND(TRUNC(('TRI-3'!Y29  ),2),0))=6,"C+",IF((ROUND(TRUNC(('TRI-3'!Y29  ),2),0))=5,"C-",IF((ROUND(TRUNC(('TRI-3'!Y29  ),2),0))=4,"D+",IF((ROUND(TRUNC(('TRI-3'!Y29 ),2),0))=3,"D-",IF((ROUND(TRUNC(('TRI-3'!Y29 ),2),0))=2,"E+",IF((ROUND(TRUNC(('TRI-3'!Y29  ),2),0))&lt;=1,"E-","")))))))))))</f>
        <v/>
      </c>
      <c r="Z29" s="51" t="str">
        <f>IF(OR('TRI-3'!Z29 ="",'TRI-3'!Z29&lt;0,'TRI-3'!Z29  &gt;10),"",IF((ROUND(TRUNC(('TRI-3'!Z29  ),2),0))=10,"A+",IF((ROUND(TRUNC(('TRI-3'!Z29  ),2),0))=9,"A-",IF((ROUND(TRUNC(('TRI-3'!Z29   ),2),0))=8,"B+",IF((ROUND(TRUNC(('TRI-3'!Z29 ),2),0))=7,"B-",IF((ROUND(TRUNC(('TRI-3'!Z29  ),2),0))=6,"C+",IF((ROUND(TRUNC(('TRI-3'!Z29  ),2),0))=5,"C-",IF((ROUND(TRUNC(('TRI-3'!Z29  ),2),0))=4,"D+",IF((ROUND(TRUNC(('TRI-3'!Z29 ),2),0))=3,"D-",IF((ROUND(TRUNC(('TRI-3'!Z29 ),2),0))=2,"E+",IF((ROUND(TRUNC(('TRI-3'!Z29  ),2),0))&lt;=1,"E-","")))))))))))</f>
        <v/>
      </c>
      <c r="AA29" s="51" t="str">
        <f>IF(OR('TRI-3'!AA29 ="",'TRI-3'!AA29&lt;0,'TRI-3'!AA29  &gt;10),"",IF((ROUND(TRUNC(('TRI-3'!AA29  ),2),0))=10,"A+",IF((ROUND(TRUNC(('TRI-3'!AA29  ),2),0))=9,"A-",IF((ROUND(TRUNC(('TRI-3'!AA29   ),2),0))=8,"B+",IF((ROUND(TRUNC(('TRI-3'!AA29 ),2),0))=7,"B-",IF((ROUND(TRUNC(('TRI-3'!AA29  ),2),0))=6,"C+",IF((ROUND(TRUNC(('TRI-3'!AA29  ),2),0))=5,"C-",IF((ROUND(TRUNC(('TRI-3'!AA29  ),2),0))=4,"D+",IF((ROUND(TRUNC(('TRI-3'!AA29 ),2),0))=3,"D-",IF((ROUND(TRUNC(('TRI-3'!AA29 ),2),0))=2,"E+",IF((ROUND(TRUNC(('TRI-3'!AA29  ),2),0))&lt;=1,"E-","")))))))))))</f>
        <v/>
      </c>
      <c r="AB29" s="51" t="str">
        <f>IF(OR('TRI-3'!AB29 ="",'TRI-3'!AB29&lt;0,'TRI-3'!AB29  &gt;10),"",IF((ROUND(TRUNC(('TRI-3'!AB29  ),2),0))=10,"A+",IF((ROUND(TRUNC(('TRI-3'!AB29  ),2),0))=9,"A-",IF((ROUND(TRUNC(('TRI-3'!AB29   ),2),0))=8,"B+",IF((ROUND(TRUNC(('TRI-3'!AB29 ),2),0))=7,"B-",IF((ROUND(TRUNC(('TRI-3'!AB29  ),2),0))=6,"C+",IF((ROUND(TRUNC(('TRI-3'!AB29  ),2),0))=5,"C-",IF((ROUND(TRUNC(('TRI-3'!AB29  ),2),0))=4,"D+",IF((ROUND(TRUNC(('TRI-3'!AB29 ),2),0))=3,"D-",IF((ROUND(TRUNC(('TRI-3'!AB29 ),2),0))=2,"E+",IF((ROUND(TRUNC(('TRI-3'!AB29  ),2),0))&lt;=1,"E-","")))))))))))</f>
        <v/>
      </c>
      <c r="AC29" s="51" t="str">
        <f>IF(OR('TRI-3'!AC29 ="",'TRI-3'!AC29&lt;0,'TRI-3'!AC29  &gt;10),"",IF((ROUND(TRUNC(('TRI-3'!AC29  ),2),0))=10,"A+",IF((ROUND(TRUNC(('TRI-3'!AC29  ),2),0))=9,"A-",IF((ROUND(TRUNC(('TRI-3'!AC29   ),2),0))=8,"B+",IF((ROUND(TRUNC(('TRI-3'!AC29 ),2),0))=7,"B-",IF((ROUND(TRUNC(('TRI-3'!AC29  ),2),0))=6,"C+",IF((ROUND(TRUNC(('TRI-3'!AC29  ),2),0))=5,"C-",IF((ROUND(TRUNC(('TRI-3'!AC29  ),2),0))=4,"D+",IF((ROUND(TRUNC(('TRI-3'!AC29 ),2),0))=3,"D-",IF((ROUND(TRUNC(('TRI-3'!AC29 ),2),0))=2,"E+",IF((ROUND(TRUNC(('TRI-3'!AC29  ),2),0))&lt;=1,"E-","")))))))))))</f>
        <v/>
      </c>
      <c r="AD29" s="51" t="str">
        <f>IF(OR('TRI-3'!AD29 ="",'TRI-3'!AD29&lt;0,'TRI-3'!AD29  &gt;10),"",IF((ROUND(TRUNC(('TRI-3'!AD29  ),2),0))=10,"A+",IF((ROUND(TRUNC(('TRI-3'!AD29  ),2),0))=9,"A-",IF((ROUND(TRUNC(('TRI-3'!AD29   ),2),0))=8,"B+",IF((ROUND(TRUNC(('TRI-3'!AD29 ),2),0))=7,"B-",IF((ROUND(TRUNC(('TRI-3'!AD29  ),2),0))=6,"C+",IF((ROUND(TRUNC(('TRI-3'!AD29  ),2),0))=5,"C-",IF((ROUND(TRUNC(('TRI-3'!AD29  ),2),0))=4,"D+",IF((ROUND(TRUNC(('TRI-3'!AD29 ),2),0))=3,"D-",IF((ROUND(TRUNC(('TRI-3'!AD29 ),2),0))=2,"E+",IF((ROUND(TRUNC(('TRI-3'!AD29  ),2),0))&lt;=1,"E-","")))))))))))</f>
        <v/>
      </c>
      <c r="AE29" s="51" t="str">
        <f>IF(OR('TRI-3'!AE29 ="",'TRI-3'!AE29&lt;0,'TRI-3'!AE29  &gt;10),"",IF((ROUND(TRUNC(('TRI-3'!AE29  ),2),0))=10,"A+",IF((ROUND(TRUNC(('TRI-3'!AE29  ),2),0))=9,"A-",IF((ROUND(TRUNC(('TRI-3'!AE29   ),2),0))=8,"B+",IF((ROUND(TRUNC(('TRI-3'!AE29 ),2),0))=7,"B-",IF((ROUND(TRUNC(('TRI-3'!AE29  ),2),0))=6,"C+",IF((ROUND(TRUNC(('TRI-3'!AE29  ),2),0))=5,"C-",IF((ROUND(TRUNC(('TRI-3'!AE29  ),2),0))=4,"D+",IF((ROUND(TRUNC(('TRI-3'!AE29 ),2),0))=3,"D-",IF((ROUND(TRUNC(('TRI-3'!AE29 ),2),0))=2,"E+",IF((ROUND(TRUNC(('TRI-3'!AE29  ),2),0))&lt;=1,"E-","")))))))))))</f>
        <v/>
      </c>
      <c r="AF29" s="51" t="str">
        <f>IF(OR('TRI-3'!AF29 ="",'TRI-3'!AF29&lt;0,'TRI-3'!AF29  &gt;10),"",IF((ROUND(TRUNC(('TRI-3'!AF29  ),2),0))=10,"A+",IF((ROUND(TRUNC(('TRI-3'!AF29  ),2),0))=9,"A-",IF((ROUND(TRUNC(('TRI-3'!AF29   ),2),0))=8,"B+",IF((ROUND(TRUNC(('TRI-3'!AF29 ),2),0))=7,"B-",IF((ROUND(TRUNC(('TRI-3'!AF29  ),2),0))=6,"C+",IF((ROUND(TRUNC(('TRI-3'!AF29  ),2),0))=5,"C-",IF((ROUND(TRUNC(('TRI-3'!AF29  ),2),0))=4,"D+",IF((ROUND(TRUNC(('TRI-3'!AF29 ),2),0))=3,"D-",IF((ROUND(TRUNC(('TRI-3'!AF29 ),2),0))=2,"E+",IF((ROUND(TRUNC(('TRI-3'!AF29  ),2),0))&lt;=1,"E-","")))))))))))</f>
        <v/>
      </c>
      <c r="AG29" s="51" t="str">
        <f>IF(OR('TRI-3'!AG29 ="",'TRI-3'!AG29&lt;0,'TRI-3'!AG29  &gt;10),"",IF((ROUND(TRUNC(('TRI-3'!AG29  ),2),0))=10,"A+",IF((ROUND(TRUNC(('TRI-3'!AG29  ),2),0))=9,"A-",IF((ROUND(TRUNC(('TRI-3'!AG29   ),2),0))=8,"B+",IF((ROUND(TRUNC(('TRI-3'!AG29 ),2),0))=7,"B-",IF((ROUND(TRUNC(('TRI-3'!AG29  ),2),0))=6,"C+",IF((ROUND(TRUNC(('TRI-3'!AG29  ),2),0))=5,"C-",IF((ROUND(TRUNC(('TRI-3'!AG29  ),2),0))=4,"D+",IF((ROUND(TRUNC(('TRI-3'!AG29 ),2),0))=3,"D-",IF((ROUND(TRUNC(('TRI-3'!AG29 ),2),0))=2,"E+",IF((ROUND(TRUNC(('TRI-3'!AG29  ),2),0))&lt;=1,"E-","")))))))))))</f>
        <v/>
      </c>
      <c r="AH29" s="51" t="str">
        <f>IF(OR('TRI-3'!AH29 ="",'TRI-3'!AH29&lt;0,'TRI-3'!AH29  &gt;10),"",IF((ROUND(TRUNC(('TRI-3'!AH29  ),2),0))=10,"A+",IF((ROUND(TRUNC(('TRI-3'!AH29  ),2),0))=9,"A-",IF((ROUND(TRUNC(('TRI-3'!AH29   ),2),0))=8,"B+",IF((ROUND(TRUNC(('TRI-3'!AH29 ),2),0))=7,"B-",IF((ROUND(TRUNC(('TRI-3'!AH29  ),2),0))=6,"C+",IF((ROUND(TRUNC(('TRI-3'!AH29  ),2),0))=5,"C-",IF((ROUND(TRUNC(('TRI-3'!AH29  ),2),0))=4,"D+",IF((ROUND(TRUNC(('TRI-3'!AH29 ),2),0))=3,"D-",IF((ROUND(TRUNC(('TRI-3'!AH29 ),2),0))=2,"E+",IF((ROUND(TRUNC(('TRI-3'!AH29  ),2),0))&lt;=1,"E-","")))))))))))</f>
        <v/>
      </c>
      <c r="AI29" s="51" t="str">
        <f>IF(OR('TRI-3'!AI29 ="",'TRI-3'!AI29&lt;0,'TRI-3'!AI29  &gt;10),"",IF((ROUND(TRUNC(('TRI-3'!AI29  ),2),0))=10,"A+",IF((ROUND(TRUNC(('TRI-3'!AI29  ),2),0))=9,"A-",IF((ROUND(TRUNC(('TRI-3'!AI29   ),2),0))=8,"B+",IF((ROUND(TRUNC(('TRI-3'!AI29 ),2),0))=7,"B-",IF((ROUND(TRUNC(('TRI-3'!AI29  ),2),0))=6,"C+",IF((ROUND(TRUNC(('TRI-3'!AI29  ),2),0))=5,"C-",IF((ROUND(TRUNC(('TRI-3'!AI29  ),2),0))=4,"D+",IF((ROUND(TRUNC(('TRI-3'!AI29 ),2),0))=3,"D-",IF((ROUND(TRUNC(('TRI-3'!AI29 ),2),0))=2,"E+",IF((ROUND(TRUNC(('TRI-3'!AI29  ),2),0))&lt;=1,"E-","")))))))))))</f>
        <v/>
      </c>
      <c r="AJ29" s="51" t="str">
        <f>IF(OR('TRI-3'!AJ29 ="",'TRI-3'!AJ29&lt;0,'TRI-3'!AJ29  &gt;10),"",IF((ROUND(TRUNC(('TRI-3'!AJ29  ),2),0))=10,"A+",IF((ROUND(TRUNC(('TRI-3'!AJ29  ),2),0))=9,"A-",IF((ROUND(TRUNC(('TRI-3'!AJ29   ),2),0))=8,"B+",IF((ROUND(TRUNC(('TRI-3'!AJ29 ),2),0))=7,"B-",IF((ROUND(TRUNC(('TRI-3'!AJ29  ),2),0))=6,"C+",IF((ROUND(TRUNC(('TRI-3'!AJ29  ),2),0))=5,"C-",IF((ROUND(TRUNC(('TRI-3'!AJ29  ),2),0))=4,"D+",IF((ROUND(TRUNC(('TRI-3'!AJ29 ),2),0))=3,"D-",IF((ROUND(TRUNC(('TRI-3'!AJ29 ),2),0))=2,"E+",IF((ROUND(TRUNC(('TRI-3'!AJ29  ),2),0))&lt;=1,"E-","")))))))))))</f>
        <v/>
      </c>
      <c r="AK29" s="51" t="str">
        <f>IF(OR('TRI-3'!AK29 ="",'TRI-3'!AK29&lt;0,'TRI-3'!AK29  &gt;10),"",IF((ROUND(TRUNC(('TRI-3'!AK29  ),2),0))=10,"A+",IF((ROUND(TRUNC(('TRI-3'!AK29  ),2),0))=9,"A-",IF((ROUND(TRUNC(('TRI-3'!AK29   ),2),0))=8,"B+",IF((ROUND(TRUNC(('TRI-3'!AK29 ),2),0))=7,"B-",IF((ROUND(TRUNC(('TRI-3'!AK29  ),2),0))=6,"C+",IF((ROUND(TRUNC(('TRI-3'!AK29  ),2),0))=5,"C-",IF((ROUND(TRUNC(('TRI-3'!AK29  ),2),0))=4,"D+",IF((ROUND(TRUNC(('TRI-3'!AK29 ),2),0))=3,"D-",IF((ROUND(TRUNC(('TRI-3'!AK29 ),2),0))=2,"E+",IF((ROUND(TRUNC(('TRI-3'!AK29  ),2),0))&lt;=1,"E-","")))))))))))</f>
        <v/>
      </c>
      <c r="AL29" s="51" t="str">
        <f>IF(OR('TRI-3'!AL29 ="",'TRI-3'!AL29&lt;0,'TRI-3'!AL29  &gt;10),"",IF((ROUND(TRUNC(('TRI-3'!AL29  ),2),0))=10,"A+",IF((ROUND(TRUNC(('TRI-3'!AL29  ),2),0))=9,"A-",IF((ROUND(TRUNC(('TRI-3'!AL29   ),2),0))=8,"B+",IF((ROUND(TRUNC(('TRI-3'!AL29 ),2),0))=7,"B-",IF((ROUND(TRUNC(('TRI-3'!AL29  ),2),0))=6,"C+",IF((ROUND(TRUNC(('TRI-3'!AL29  ),2),0))=5,"C-",IF((ROUND(TRUNC(('TRI-3'!AL29  ),2),0))=4,"D+",IF((ROUND(TRUNC(('TRI-3'!AL29 ),2),0))=3,"D-",IF((ROUND(TRUNC(('TRI-3'!AL29 ),2),0))=2,"E+",IF((ROUND(TRUNC(('TRI-3'!AL29  ),2),0))&lt;=1,"E-","")))))))))))</f>
        <v/>
      </c>
      <c r="AM29" s="51" t="str">
        <f>IF(OR('TRI-3'!AM29 ="",'TRI-3'!AM29&lt;0,'TRI-3'!AM29  &gt;10),"",IF((ROUND(TRUNC(('TRI-3'!AM29  ),2),0))=10,"A+",IF((ROUND(TRUNC(('TRI-3'!AM29  ),2),0))=9,"A-",IF((ROUND(TRUNC(('TRI-3'!AM29   ),2),0))=8,"B+",IF((ROUND(TRUNC(('TRI-3'!AM29 ),2),0))=7,"B-",IF((ROUND(TRUNC(('TRI-3'!AM29  ),2),0))=6,"C+",IF((ROUND(TRUNC(('TRI-3'!AM29  ),2),0))=5,"C-",IF((ROUND(TRUNC(('TRI-3'!AM29  ),2),0))=4,"D+",IF((ROUND(TRUNC(('TRI-3'!AM29 ),2),0))=3,"D-",IF((ROUND(TRUNC(('TRI-3'!AM29 ),2),0))=2,"E+",IF((ROUND(TRUNC(('TRI-3'!AM29  ),2),0))&lt;=1,"E-","")))))))))))</f>
        <v/>
      </c>
      <c r="AN29" s="51" t="str">
        <f>IF(OR('TRI-3'!AN29 ="",'TRI-3'!AN29&lt;0,'TRI-3'!AN29  &gt;10),"",IF((ROUND(TRUNC(('TRI-3'!AN29  ),2),0))=10,"A+",IF((ROUND(TRUNC(('TRI-3'!AN29  ),2),0))=9,"A-",IF((ROUND(TRUNC(('TRI-3'!AN29   ),2),0))=8,"B+",IF((ROUND(TRUNC(('TRI-3'!AN29 ),2),0))=7,"B-",IF((ROUND(TRUNC(('TRI-3'!AN29  ),2),0))=6,"C+",IF((ROUND(TRUNC(('TRI-3'!AN29  ),2),0))=5,"C-",IF((ROUND(TRUNC(('TRI-3'!AN29  ),2),0))=4,"D+",IF((ROUND(TRUNC(('TRI-3'!AN29 ),2),0))=3,"D-",IF((ROUND(TRUNC(('TRI-3'!AN29 ),2),0))=2,"E+",IF((ROUND(TRUNC(('TRI-3'!AN29  ),2),0))&lt;=1,"E-","")))))))))))</f>
        <v/>
      </c>
      <c r="AO29" s="51" t="str">
        <f>IF(OR('TRI-3'!AO29 ="",'TRI-3'!AO29&lt;0,'TRI-3'!AO29  &gt;10),"",IF((ROUND(TRUNC(('TRI-3'!AO29  ),2),0))=10,"A+",IF((ROUND(TRUNC(('TRI-3'!AO29  ),2),0))=9,"A-",IF((ROUND(TRUNC(('TRI-3'!AO29   ),2),0))=8,"B+",IF((ROUND(TRUNC(('TRI-3'!AO29 ),2),0))=7,"B-",IF((ROUND(TRUNC(('TRI-3'!AO29  ),2),0))=6,"C+",IF((ROUND(TRUNC(('TRI-3'!AO29  ),2),0))=5,"C-",IF((ROUND(TRUNC(('TRI-3'!AO29  ),2),0))=4,"D+",IF((ROUND(TRUNC(('TRI-3'!AO29 ),2),0))=3,"D-",IF((ROUND(TRUNC(('TRI-3'!AO29 ),2),0))=2,"E+",IF((ROUND(TRUNC(('TRI-3'!AO29  ),2),0))&lt;=1,"E-","")))))))))))</f>
        <v/>
      </c>
      <c r="AP29" s="51" t="str">
        <f>IF(OR('TRI-3'!AP29 ="",'TRI-3'!AP29&lt;0,'TRI-3'!AP29  &gt;10),"",IF((ROUND(TRUNC(('TRI-3'!AP29  ),2),0))=10,"A+",IF((ROUND(TRUNC(('TRI-3'!AP29  ),2),0))=9,"A-",IF((ROUND(TRUNC(('TRI-3'!AP29   ),2),0))=8,"B+",IF((ROUND(TRUNC(('TRI-3'!AP29 ),2),0))=7,"B-",IF((ROUND(TRUNC(('TRI-3'!AP29  ),2),0))=6,"C+",IF((ROUND(TRUNC(('TRI-3'!AP29  ),2),0))=5,"C-",IF((ROUND(TRUNC(('TRI-3'!AP29  ),2),0))=4,"D+",IF((ROUND(TRUNC(('TRI-3'!AP29 ),2),0))=3,"D-",IF((ROUND(TRUNC(('TRI-3'!AP29 ),2),0))=2,"E+",IF((ROUND(TRUNC(('TRI-3'!AP29  ),2),0))&lt;=1,"E-","")))))))))))</f>
        <v/>
      </c>
      <c r="AQ29" s="51" t="str">
        <f>IF(OR('TRI-3'!AQ29 ="",'TRI-3'!AQ29&lt;0,'TRI-3'!AQ29  &gt;10),"",IF((ROUND(TRUNC(('TRI-3'!AQ29  ),2),0))=10,"A+",IF((ROUND(TRUNC(('TRI-3'!AQ29  ),2),0))=9,"A-",IF((ROUND(TRUNC(('TRI-3'!AQ29   ),2),0))=8,"B+",IF((ROUND(TRUNC(('TRI-3'!AQ29 ),2),0))=7,"B-",IF((ROUND(TRUNC(('TRI-3'!AQ29  ),2),0))=6,"C+",IF((ROUND(TRUNC(('TRI-3'!AQ29  ),2),0))=5,"C-",IF((ROUND(TRUNC(('TRI-3'!AQ29  ),2),0))=4,"D+",IF((ROUND(TRUNC(('TRI-3'!AQ29 ),2),0))=3,"D-",IF((ROUND(TRUNC(('TRI-3'!AQ29 ),2),0))=2,"E+",IF((ROUND(TRUNC(('TRI-3'!AQ29  ),2),0))&lt;=1,"E-","")))))))))))</f>
        <v/>
      </c>
      <c r="AR29" s="51" t="str">
        <f>IF(OR('TRI-3'!AR29 ="",'TRI-3'!AR29&lt;0,'TRI-3'!AR29  &gt;10),"",IF((ROUND(TRUNC(('TRI-3'!AR29  ),2),0))=10,"A+",IF((ROUND(TRUNC(('TRI-3'!AR29  ),2),0))=9,"A-",IF((ROUND(TRUNC(('TRI-3'!AR29   ),2),0))=8,"B+",IF((ROUND(TRUNC(('TRI-3'!AR29 ),2),0))=7,"B-",IF((ROUND(TRUNC(('TRI-3'!AR29  ),2),0))=6,"C+",IF((ROUND(TRUNC(('TRI-3'!AR29  ),2),0))=5,"C-",IF((ROUND(TRUNC(('TRI-3'!AR29  ),2),0))=4,"D+",IF((ROUND(TRUNC(('TRI-3'!AR29 ),2),0))=3,"D-",IF((ROUND(TRUNC(('TRI-3'!AR29 ),2),0))=2,"E+",IF((ROUND(TRUNC(('TRI-3'!AR29  ),2),0))&lt;=1,"E-","")))))))))))</f>
        <v/>
      </c>
      <c r="AS29" s="51" t="str">
        <f>IF(OR('TRI-3'!AS29 ="",'TRI-3'!AS29&lt;0,'TRI-3'!AS29  &gt;10),"",IF((ROUND(TRUNC(('TRI-3'!AS29  ),2),0))=10,"A+",IF((ROUND(TRUNC(('TRI-3'!AS29  ),2),0))=9,"A-",IF((ROUND(TRUNC(('TRI-3'!AS29   ),2),0))=8,"B+",IF((ROUND(TRUNC(('TRI-3'!AS29 ),2),0))=7,"B-",IF((ROUND(TRUNC(('TRI-3'!AS29  ),2),0))=6,"C+",IF((ROUND(TRUNC(('TRI-3'!AS29  ),2),0))=5,"C-",IF((ROUND(TRUNC(('TRI-3'!AS29  ),2),0))=4,"D+",IF((ROUND(TRUNC(('TRI-3'!AS29 ),2),0))=3,"D-",IF((ROUND(TRUNC(('TRI-3'!AS29 ),2),0))=2,"E+",IF((ROUND(TRUNC(('TRI-3'!AS29  ),2),0))&lt;=1,"E-","")))))))))))</f>
        <v/>
      </c>
      <c r="AT29" s="51" t="str">
        <f>IF(OR('TRI-3'!AT29 ="",'TRI-3'!AT29&lt;0,'TRI-3'!AT29  &gt;10),"",IF((ROUND(TRUNC(('TRI-3'!AT29  ),2),0))=10,"A+",IF((ROUND(TRUNC(('TRI-3'!AT29  ),2),0))=9,"A-",IF((ROUND(TRUNC(('TRI-3'!AT29   ),2),0))=8,"B+",IF((ROUND(TRUNC(('TRI-3'!AT29 ),2),0))=7,"B-",IF((ROUND(TRUNC(('TRI-3'!AT29  ),2),0))=6,"C+",IF((ROUND(TRUNC(('TRI-3'!AT29  ),2),0))=5,"C-",IF((ROUND(TRUNC(('TRI-3'!AT29  ),2),0))=4,"D+",IF((ROUND(TRUNC(('TRI-3'!AT29 ),2),0))=3,"D-",IF((ROUND(TRUNC(('TRI-3'!AT29 ),2),0))=2,"E+",IF((ROUND(TRUNC(('TRI-3'!AT29  ),2),0))&lt;=1,"E-","")))))))))))</f>
        <v/>
      </c>
      <c r="AU29" s="51" t="str">
        <f>IF(OR('TRI-3'!AU29 ="",'TRI-3'!AU29&lt;0,'TRI-3'!AU29  &gt;10),"",IF((ROUND(TRUNC(('TRI-3'!AU29  ),2),0))=10,"A+",IF((ROUND(TRUNC(('TRI-3'!AU29  ),2),0))=9,"A-",IF((ROUND(TRUNC(('TRI-3'!AU29   ),2),0))=8,"B+",IF((ROUND(TRUNC(('TRI-3'!AU29 ),2),0))=7,"B-",IF((ROUND(TRUNC(('TRI-3'!AU29  ),2),0))=6,"C+",IF((ROUND(TRUNC(('TRI-3'!AU29  ),2),0))=5,"C-",IF((ROUND(TRUNC(('TRI-3'!AU29  ),2),0))=4,"D+",IF((ROUND(TRUNC(('TRI-3'!AU29 ),2),0))=3,"D-",IF((ROUND(TRUNC(('TRI-3'!AU29 ),2),0))=2,"E+",IF((ROUND(TRUNC(('TRI-3'!AU29  ),2),0))&lt;=1,"E-","")))))))))))</f>
        <v/>
      </c>
      <c r="AV29" s="51" t="str">
        <f>IF(OR('TRI-3'!AV29 ="",'TRI-3'!AV29&lt;0,'TRI-3'!AV29  &gt;10),"",IF((ROUND(TRUNC(('TRI-3'!AV29  ),2),0))=10,"A+",IF((ROUND(TRUNC(('TRI-3'!AV29  ),2),0))=9,"A-",IF((ROUND(TRUNC(('TRI-3'!AV29   ),2),0))=8,"B+",IF((ROUND(TRUNC(('TRI-3'!AV29 ),2),0))=7,"B-",IF((ROUND(TRUNC(('TRI-3'!AV29  ),2),0))=6,"C+",IF((ROUND(TRUNC(('TRI-3'!AV29  ),2),0))=5,"C-",IF((ROUND(TRUNC(('TRI-3'!AV29  ),2),0))=4,"D+",IF((ROUND(TRUNC(('TRI-3'!AV29 ),2),0))=3,"D-",IF((ROUND(TRUNC(('TRI-3'!AV29 ),2),0))=2,"E+",IF((ROUND(TRUNC(('TRI-3'!AV29  ),2),0))&lt;=1,"E-","")))))))))))</f>
        <v/>
      </c>
      <c r="AW29" s="51" t="str">
        <f>IF(OR('TRI-3'!AW29 ="",'TRI-3'!AW29&lt;0,'TRI-3'!AW29  &gt;10),"",IF((ROUND(TRUNC(('TRI-3'!AW29  ),2),0))=10,"A+",IF((ROUND(TRUNC(('TRI-3'!AW29  ),2),0))=9,"A-",IF((ROUND(TRUNC(('TRI-3'!AW29   ),2),0))=8,"B+",IF((ROUND(TRUNC(('TRI-3'!AW29 ),2),0))=7,"B-",IF((ROUND(TRUNC(('TRI-3'!AW29  ),2),0))=6,"C+",IF((ROUND(TRUNC(('TRI-3'!AW29  ),2),0))=5,"C-",IF((ROUND(TRUNC(('TRI-3'!AW29  ),2),0))=4,"D+",IF((ROUND(TRUNC(('TRI-3'!AW29 ),2),0))=3,"D-",IF((ROUND(TRUNC(('TRI-3'!AW29 ),2),0))=2,"E+",IF((ROUND(TRUNC(('TRI-3'!AW29  ),2),0))&lt;=1,"E-","")))))))))))</f>
        <v/>
      </c>
      <c r="AX29" s="51" t="str">
        <f>IF(OR('TRI-3'!AX29 ="",'TRI-3'!AX29&lt;0,'TRI-3'!AX29  &gt;10),"",IF((ROUND(TRUNC(('TRI-3'!AX29  ),2),0))=10,"A+",IF((ROUND(TRUNC(('TRI-3'!AX29  ),2),0))=9,"A-",IF((ROUND(TRUNC(('TRI-3'!AX29   ),2),0))=8,"B+",IF((ROUND(TRUNC(('TRI-3'!AX29 ),2),0))=7,"B-",IF((ROUND(TRUNC(('TRI-3'!AX29  ),2),0))=6,"C+",IF((ROUND(TRUNC(('TRI-3'!AX29  ),2),0))=5,"C-",IF((ROUND(TRUNC(('TRI-3'!AX29  ),2),0))=4,"D+",IF((ROUND(TRUNC(('TRI-3'!AX29 ),2),0))=3,"D-",IF((ROUND(TRUNC(('TRI-3'!AX29 ),2),0))=2,"E+",IF((ROUND(TRUNC(('TRI-3'!AX29  ),2),0))&lt;=1,"E-","")))))))))))</f>
        <v/>
      </c>
      <c r="AY29" s="51" t="str">
        <f>IF(OR('TRI-3'!AY29 ="",'TRI-3'!AY29&lt;0,'TRI-3'!AY29  &gt;10),"",IF((ROUND(TRUNC(('TRI-3'!AY29  ),2),0))=10,"A+",IF((ROUND(TRUNC(('TRI-3'!AY29  ),2),0))=9,"A-",IF((ROUND(TRUNC(('TRI-3'!AY29   ),2),0))=8,"B+",IF((ROUND(TRUNC(('TRI-3'!AY29 ),2),0))=7,"B-",IF((ROUND(TRUNC(('TRI-3'!AY29  ),2),0))=6,"C+",IF((ROUND(TRUNC(('TRI-3'!AY29  ),2),0))=5,"C-",IF((ROUND(TRUNC(('TRI-3'!AY29  ),2),0))=4,"D+",IF((ROUND(TRUNC(('TRI-3'!AY29 ),2),0))=3,"D-",IF((ROUND(TRUNC(('TRI-3'!AY29 ),2),0))=2,"E+",IF((ROUND(TRUNC(('TRI-3'!AY29  ),2),0))&lt;=1,"E-","")))))))))))</f>
        <v/>
      </c>
      <c r="AZ29" s="51" t="str">
        <f>IF(OR('TRI-3'!AZ29 ="",'TRI-3'!AZ29&lt;0,'TRI-3'!AZ29  &gt;10),"",IF((ROUND(TRUNC(('TRI-3'!AZ29  ),2),0))=10,"A+",IF((ROUND(TRUNC(('TRI-3'!AZ29  ),2),0))=9,"A-",IF((ROUND(TRUNC(('TRI-3'!AZ29   ),2),0))=8,"B+",IF((ROUND(TRUNC(('TRI-3'!AZ29 ),2),0))=7,"B-",IF((ROUND(TRUNC(('TRI-3'!AZ29  ),2),0))=6,"C+",IF((ROUND(TRUNC(('TRI-3'!AZ29  ),2),0))=5,"C-",IF((ROUND(TRUNC(('TRI-3'!AZ29  ),2),0))=4,"D+",IF((ROUND(TRUNC(('TRI-3'!AZ29 ),2),0))=3,"D-",IF((ROUND(TRUNC(('TRI-3'!AZ29 ),2),0))=2,"E+",IF((ROUND(TRUNC(('TRI-3'!AZ29  ),2),0))&lt;=1,"E-","")))))))))))</f>
        <v/>
      </c>
      <c r="BA29" s="51" t="str">
        <f>IF(OR('TRI-3'!BA29 ="",'TRI-3'!BA29&lt;0,'TRI-3'!BA29  &gt;10),"",IF((ROUND(TRUNC(('TRI-3'!BA29  ),2),0))=10,"A+",IF((ROUND(TRUNC(('TRI-3'!BA29  ),2),0))=9,"A-",IF((ROUND(TRUNC(('TRI-3'!BA29   ),2),0))=8,"B+",IF((ROUND(TRUNC(('TRI-3'!BA29 ),2),0))=7,"B-",IF((ROUND(TRUNC(('TRI-3'!BA29  ),2),0))=6,"C+",IF((ROUND(TRUNC(('TRI-3'!BA29  ),2),0))=5,"C-",IF((ROUND(TRUNC(('TRI-3'!BA29  ),2),0))=4,"D+",IF((ROUND(TRUNC(('TRI-3'!BA29 ),2),0))=3,"D-",IF((ROUND(TRUNC(('TRI-3'!BA29 ),2),0))=2,"E+",IF((ROUND(TRUNC(('TRI-3'!BA29  ),2),0))&lt;=1,"E-","")))))))))))</f>
        <v/>
      </c>
      <c r="BB29" s="51" t="str">
        <f>IF(OR('TRI-3'!BB29 ="",'TRI-3'!BB29&lt;0,'TRI-3'!BB29  &gt;10),"",IF((ROUND(TRUNC(('TRI-3'!BB29  ),2),0))=10,"A+",IF((ROUND(TRUNC(('TRI-3'!BB29  ),2),0))=9,"A-",IF((ROUND(TRUNC(('TRI-3'!BB29   ),2),0))=8,"B+",IF((ROUND(TRUNC(('TRI-3'!BB29 ),2),0))=7,"B-",IF((ROUND(TRUNC(('TRI-3'!BB29  ),2),0))=6,"C+",IF((ROUND(TRUNC(('TRI-3'!BB29  ),2),0))=5,"C-",IF((ROUND(TRUNC(('TRI-3'!BB29  ),2),0))=4,"D+",IF((ROUND(TRUNC(('TRI-3'!BB29 ),2),0))=3,"D-",IF((ROUND(TRUNC(('TRI-3'!BB29 ),2),0))=2,"E+",IF((ROUND(TRUNC(('TRI-3'!BB29  ),2),0))&lt;=1,"E-","")))))))))))</f>
        <v/>
      </c>
      <c r="BC29" s="51" t="str">
        <f>IF(OR('TRI-3'!BC29 ="",'TRI-3'!BC29&lt;0,'TRI-3'!BC29  &gt;10),"",IF((ROUND(TRUNC(('TRI-3'!BC29  ),2),0))=10,"A+",IF((ROUND(TRUNC(('TRI-3'!BC29  ),2),0))=9,"A-",IF((ROUND(TRUNC(('TRI-3'!BC29   ),2),0))=8,"B+",IF((ROUND(TRUNC(('TRI-3'!BC29 ),2),0))=7,"B-",IF((ROUND(TRUNC(('TRI-3'!BC29  ),2),0))=6,"C+",IF((ROUND(TRUNC(('TRI-3'!BC29  ),2),0))=5,"C-",IF((ROUND(TRUNC(('TRI-3'!BC29  ),2),0))=4,"D+",IF((ROUND(TRUNC(('TRI-3'!BC29 ),2),0))=3,"D-",IF((ROUND(TRUNC(('TRI-3'!BC29 ),2),0))=2,"E+",IF((ROUND(TRUNC(('TRI-3'!BC29  ),2),0))&lt;=1,"E-","")))))))))))</f>
        <v/>
      </c>
      <c r="BD29" s="51" t="str">
        <f>IF(OR('TRI-3'!BD29 ="",'TRI-3'!BD29&lt;0,'TRI-3'!BD29  &gt;10),"",IF((ROUND(TRUNC(('TRI-3'!BD29  ),2),0))=10,"A+",IF((ROUND(TRUNC(('TRI-3'!BD29  ),2),0))=9,"A-",IF((ROUND(TRUNC(('TRI-3'!BD29   ),2),0))=8,"B+",IF((ROUND(TRUNC(('TRI-3'!BD29 ),2),0))=7,"B-",IF((ROUND(TRUNC(('TRI-3'!BD29  ),2),0))=6,"C+",IF((ROUND(TRUNC(('TRI-3'!BD29  ),2),0))=5,"C-",IF((ROUND(TRUNC(('TRI-3'!BD29  ),2),0))=4,"D+",IF((ROUND(TRUNC(('TRI-3'!BD29 ),2),0))=3,"D-",IF((ROUND(TRUNC(('TRI-3'!BD29 ),2),0))=2,"E+",IF((ROUND(TRUNC(('TRI-3'!BD29  ),2),0))&lt;=1,"E-","")))))))))))</f>
        <v/>
      </c>
      <c r="BE29" s="51" t="str">
        <f>IF(OR('TRI-3'!BE29 ="",'TRI-3'!BE29&lt;0,'TRI-3'!BE29  &gt;10),"",IF((ROUND(TRUNC(('TRI-3'!BE29  ),2),0))=10,"A+",IF((ROUND(TRUNC(('TRI-3'!BE29  ),2),0))=9,"A-",IF((ROUND(TRUNC(('TRI-3'!BE29   ),2),0))=8,"B+",IF((ROUND(TRUNC(('TRI-3'!BE29 ),2),0))=7,"B-",IF((ROUND(TRUNC(('TRI-3'!BE29  ),2),0))=6,"C+",IF((ROUND(TRUNC(('TRI-3'!BE29  ),2),0))=5,"C-",IF((ROUND(TRUNC(('TRI-3'!BE29  ),2),0))=4,"D+",IF((ROUND(TRUNC(('TRI-3'!BE29 ),2),0))=3,"D-",IF((ROUND(TRUNC(('TRI-3'!BE29 ),2),0))=2,"E+",IF((ROUND(TRUNC(('TRI-3'!BE29  ),2),0))&lt;=1,"E-","")))))))))))</f>
        <v/>
      </c>
      <c r="BF29" s="51" t="str">
        <f>IF(OR('TRI-3'!BF29 ="",'TRI-3'!BF29&lt;0,'TRI-3'!BF29  &gt;10),"",IF((ROUND(TRUNC(('TRI-3'!BF29  ),2),0))=10,"A+",IF((ROUND(TRUNC(('TRI-3'!BF29  ),2),0))=9,"A-",IF((ROUND(TRUNC(('TRI-3'!BF29   ),2),0))=8,"B+",IF((ROUND(TRUNC(('TRI-3'!BF29 ),2),0))=7,"B-",IF((ROUND(TRUNC(('TRI-3'!BF29  ),2),0))=6,"C+",IF((ROUND(TRUNC(('TRI-3'!BF29  ),2),0))=5,"C-",IF((ROUND(TRUNC(('TRI-3'!BF29  ),2),0))=4,"D+",IF((ROUND(TRUNC(('TRI-3'!BF29 ),2),0))=3,"D-",IF((ROUND(TRUNC(('TRI-3'!BF29 ),2),0))=2,"E+",IF((ROUND(TRUNC(('TRI-3'!BF29  ),2),0))&lt;=1,"E-","")))))))))))</f>
        <v/>
      </c>
      <c r="BG29" s="51" t="str">
        <f>IF(OR('TRI-3'!BG29 ="",'TRI-3'!BG29&lt;0,'TRI-3'!BG29  &gt;10),"",IF((ROUND(TRUNC(('TRI-3'!BG29  ),2),0))=10,"A+",IF((ROUND(TRUNC(('TRI-3'!BG29  ),2),0))=9,"A-",IF((ROUND(TRUNC(('TRI-3'!BG29   ),2),0))=8,"B+",IF((ROUND(TRUNC(('TRI-3'!BG29 ),2),0))=7,"B-",IF((ROUND(TRUNC(('TRI-3'!BG29  ),2),0))=6,"C+",IF((ROUND(TRUNC(('TRI-3'!BG29  ),2),0))=5,"C-",IF((ROUND(TRUNC(('TRI-3'!BG29  ),2),0))=4,"D+",IF((ROUND(TRUNC(('TRI-3'!BG29 ),2),0))=3,"D-",IF((ROUND(TRUNC(('TRI-3'!BG29 ),2),0))=2,"E+",IF((ROUND(TRUNC(('TRI-3'!BG29  ),2),0))&lt;=1,"E-","")))))))))))</f>
        <v/>
      </c>
      <c r="BH29" s="51" t="str">
        <f>IF(OR('TRI-3'!BH29 ="",'TRI-3'!BH29&lt;0,'TRI-3'!BH29  &gt;10),"",IF((ROUND(TRUNC(('TRI-3'!BH29  ),2),0))=10,"A+",IF((ROUND(TRUNC(('TRI-3'!BH29  ),2),0))=9,"A-",IF((ROUND(TRUNC(('TRI-3'!BH29   ),2),0))=8,"B+",IF((ROUND(TRUNC(('TRI-3'!BH29 ),2),0))=7,"B-",IF((ROUND(TRUNC(('TRI-3'!BH29  ),2),0))=6,"C+",IF((ROUND(TRUNC(('TRI-3'!BH29  ),2),0))=5,"C-",IF((ROUND(TRUNC(('TRI-3'!BH29  ),2),0))=4,"D+",IF((ROUND(TRUNC(('TRI-3'!BH29 ),2),0))=3,"D-",IF((ROUND(TRUNC(('TRI-3'!BH29 ),2),0))=2,"E+",IF((ROUND(TRUNC(('TRI-3'!BH29  ),2),0))&lt;=1,"E-","")))))))))))</f>
        <v/>
      </c>
      <c r="BI29" s="51" t="str">
        <f>IF(OR('TRI-3'!BI29 ="",'TRI-3'!BI29&lt;0,'TRI-3'!BI29  &gt;10),"",IF((ROUND(TRUNC(('TRI-3'!BI29  ),2),0))=10,"A+",IF((ROUND(TRUNC(('TRI-3'!BI29  ),2),0))=9,"A-",IF((ROUND(TRUNC(('TRI-3'!BI29   ),2),0))=8,"B+",IF((ROUND(TRUNC(('TRI-3'!BI29 ),2),0))=7,"B-",IF((ROUND(TRUNC(('TRI-3'!BI29  ),2),0))=6,"C+",IF((ROUND(TRUNC(('TRI-3'!BI29  ),2),0))=5,"C-",IF((ROUND(TRUNC(('TRI-3'!BI29  ),2),0))=4,"D+",IF((ROUND(TRUNC(('TRI-3'!BI29 ),2),0))=3,"D-",IF((ROUND(TRUNC(('TRI-3'!BI29 ),2),0))=2,"E+",IF((ROUND(TRUNC(('TRI-3'!BI29  ),2),0))&lt;=1,"E-","")))))))))))</f>
        <v/>
      </c>
      <c r="BJ29" s="51" t="str">
        <f>IF(OR('TRI-3'!BJ29 ="",'TRI-3'!BJ29&lt;0,'TRI-3'!BJ29  &gt;10),"",IF((ROUND(TRUNC(('TRI-3'!BJ29  ),2),0))=10,"A+",IF((ROUND(TRUNC(('TRI-3'!BJ29  ),2),0))=9,"A-",IF((ROUND(TRUNC(('TRI-3'!BJ29   ),2),0))=8,"B+",IF((ROUND(TRUNC(('TRI-3'!BJ29 ),2),0))=7,"B-",IF((ROUND(TRUNC(('TRI-3'!BJ29  ),2),0))=6,"C+",IF((ROUND(TRUNC(('TRI-3'!BJ29  ),2),0))=5,"C-",IF((ROUND(TRUNC(('TRI-3'!BJ29  ),2),0))=4,"D+",IF((ROUND(TRUNC(('TRI-3'!BJ29 ),2),0))=3,"D-",IF((ROUND(TRUNC(('TRI-3'!BJ29 ),2),0))=2,"E+",IF((ROUND(TRUNC(('TRI-3'!BJ29  ),2),0))&lt;=1,"E-","")))))))))))</f>
        <v/>
      </c>
      <c r="BK29" s="51" t="str">
        <f>IF(OR('TRI-3'!BK29 ="",'TRI-3'!BK29&lt;0,'TRI-3'!BK29  &gt;10),"",IF((ROUND(TRUNC(('TRI-3'!BK29  ),2),0))=10,"A+",IF((ROUND(TRUNC(('TRI-3'!BK29  ),2),0))=9,"A-",IF((ROUND(TRUNC(('TRI-3'!BK29   ),2),0))=8,"B+",IF((ROUND(TRUNC(('TRI-3'!BK29 ),2),0))=7,"B-",IF((ROUND(TRUNC(('TRI-3'!BK29  ),2),0))=6,"C+",IF((ROUND(TRUNC(('TRI-3'!BK29  ),2),0))=5,"C-",IF((ROUND(TRUNC(('TRI-3'!BK29  ),2),0))=4,"D+",IF((ROUND(TRUNC(('TRI-3'!BK29 ),2),0))=3,"D-",IF((ROUND(TRUNC(('TRI-3'!BK29 ),2),0))=2,"E+",IF((ROUND(TRUNC(('TRI-3'!BK29  ),2),0))&lt;=1,"E-","")))))))))))</f>
        <v/>
      </c>
      <c r="BL29" s="51" t="str">
        <f>IF(OR('TRI-3'!BL29 ="",'TRI-3'!BL29&lt;0,'TRI-3'!BL29  &gt;10),"",IF((ROUND(TRUNC(('TRI-3'!BL29  ),2),0))=10,"A+",IF((ROUND(TRUNC(('TRI-3'!BL29  ),2),0))=9,"A-",IF((ROUND(TRUNC(('TRI-3'!BL29   ),2),0))=8,"B+",IF((ROUND(TRUNC(('TRI-3'!BL29 ),2),0))=7,"B-",IF((ROUND(TRUNC(('TRI-3'!BL29  ),2),0))=6,"C+",IF((ROUND(TRUNC(('TRI-3'!BL29  ),2),0))=5,"C-",IF((ROUND(TRUNC(('TRI-3'!BL29  ),2),0))=4,"D+",IF((ROUND(TRUNC(('TRI-3'!BL29 ),2),0))=3,"D-",IF((ROUND(TRUNC(('TRI-3'!BL29 ),2),0))=2,"E+",IF((ROUND(TRUNC(('TRI-3'!BL29  ),2),0))&lt;=1,"E-","")))))))))))</f>
        <v/>
      </c>
      <c r="BM29" s="51" t="str">
        <f>IF(OR('TRI-3'!BM29 ="",'TRI-3'!BM29&lt;0,'TRI-3'!BM29  &gt;10),"",IF((ROUND(TRUNC(('TRI-3'!BM29  ),2),0))=10,"A+",IF((ROUND(TRUNC(('TRI-3'!BM29  ),2),0))=9,"A-",IF((ROUND(TRUNC(('TRI-3'!BM29   ),2),0))=8,"B+",IF((ROUND(TRUNC(('TRI-3'!BM29 ),2),0))=7,"B-",IF((ROUND(TRUNC(('TRI-3'!BM29  ),2),0))=6,"C+",IF((ROUND(TRUNC(('TRI-3'!BM29  ),2),0))=5,"C-",IF((ROUND(TRUNC(('TRI-3'!BM29  ),2),0))=4,"D+",IF((ROUND(TRUNC(('TRI-3'!BM29 ),2),0))=3,"D-",IF((ROUND(TRUNC(('TRI-3'!BM29 ),2),0))=2,"E+",IF((ROUND(TRUNC(('TRI-3'!BM29  ),2),0))&lt;=1,"E-","")))))))))))</f>
        <v/>
      </c>
      <c r="BN29" s="51" t="str">
        <f>IF(OR('TRI-3'!BN29 ="",'TRI-3'!BN29&lt;0,'TRI-3'!BN29  &gt;10),"",IF((ROUND(TRUNC(('TRI-3'!BN29  ),2),0))=10,"A+",IF((ROUND(TRUNC(('TRI-3'!BN29  ),2),0))=9,"A-",IF((ROUND(TRUNC(('TRI-3'!BN29   ),2),0))=8,"B+",IF((ROUND(TRUNC(('TRI-3'!BN29 ),2),0))=7,"B-",IF((ROUND(TRUNC(('TRI-3'!BN29  ),2),0))=6,"C+",IF((ROUND(TRUNC(('TRI-3'!BN29  ),2),0))=5,"C-",IF((ROUND(TRUNC(('TRI-3'!BN29  ),2),0))=4,"D+",IF((ROUND(TRUNC(('TRI-3'!BN29 ),2),0))=3,"D-",IF((ROUND(TRUNC(('TRI-3'!BN29 ),2),0))=2,"E+",IF((ROUND(TRUNC(('TRI-3'!BN29  ),2),0))&lt;=1,"E-","")))))))))))</f>
        <v/>
      </c>
      <c r="BO29" s="51" t="str">
        <f>IF(OR('TRI-3'!BO29 ="",'TRI-3'!BO29&lt;0,'TRI-3'!BO29  &gt;10),"",IF((ROUND(TRUNC(('TRI-3'!BO29  ),2),0))=10,"A+",IF((ROUND(TRUNC(('TRI-3'!BO29  ),2),0))=9,"A-",IF((ROUND(TRUNC(('TRI-3'!BO29   ),2),0))=8,"B+",IF((ROUND(TRUNC(('TRI-3'!BO29 ),2),0))=7,"B-",IF((ROUND(TRUNC(('TRI-3'!BO29  ),2),0))=6,"C+",IF((ROUND(TRUNC(('TRI-3'!BO29  ),2),0))=5,"C-",IF((ROUND(TRUNC(('TRI-3'!BO29  ),2),0))=4,"D+",IF((ROUND(TRUNC(('TRI-3'!BO29 ),2),0))=3,"D-",IF((ROUND(TRUNC(('TRI-3'!BO29 ),2),0))=2,"E+",IF((ROUND(TRUNC(('TRI-3'!BO29  ),2),0))&lt;=1,"E-","")))))))))))</f>
        <v/>
      </c>
      <c r="BP29" s="51" t="str">
        <f>IF(OR('TRI-3'!BP29 ="",'TRI-3'!BP29&lt;0,'TRI-3'!BP29  &gt;10),"",IF((ROUND(TRUNC(('TRI-3'!BP29  ),2),0))=10,"A+",IF((ROUND(TRUNC(('TRI-3'!BP29  ),2),0))=9,"A-",IF((ROUND(TRUNC(('TRI-3'!BP29   ),2),0))=8,"B+",IF((ROUND(TRUNC(('TRI-3'!BP29 ),2),0))=7,"B-",IF((ROUND(TRUNC(('TRI-3'!BP29  ),2),0))=6,"C+",IF((ROUND(TRUNC(('TRI-3'!BP29  ),2),0))=5,"C-",IF((ROUND(TRUNC(('TRI-3'!BP29  ),2),0))=4,"D+",IF((ROUND(TRUNC(('TRI-3'!BP29 ),2),0))=3,"D-",IF((ROUND(TRUNC(('TRI-3'!BP29 ),2),0))=2,"E+",IF((ROUND(TRUNC(('TRI-3'!BP29  ),2),0))&lt;=1,"E-","")))))))))))</f>
        <v/>
      </c>
      <c r="BQ29" s="51" t="str">
        <f>IF(OR('TRI-3'!BQ29 ="",'TRI-3'!BQ29&lt;0,'TRI-3'!BQ29  &gt;10),"",IF((ROUND(TRUNC(('TRI-3'!BQ29  ),2),0))=10,"A+",IF((ROUND(TRUNC(('TRI-3'!BQ29  ),2),0))=9,"A-",IF((ROUND(TRUNC(('TRI-3'!BQ29   ),2),0))=8,"B+",IF((ROUND(TRUNC(('TRI-3'!BQ29 ),2),0))=7,"B-",IF((ROUND(TRUNC(('TRI-3'!BQ29  ),2),0))=6,"C+",IF((ROUND(TRUNC(('TRI-3'!BQ29  ),2),0))=5,"C-",IF((ROUND(TRUNC(('TRI-3'!BQ29  ),2),0))=4,"D+",IF((ROUND(TRUNC(('TRI-3'!BQ29 ),2),0))=3,"D-",IF((ROUND(TRUNC(('TRI-3'!BQ29 ),2),0))=2,"E+",IF((ROUND(TRUNC(('TRI-3'!BQ29  ),2),0))&lt;=1,"E-","")))))))))))</f>
        <v/>
      </c>
      <c r="BR29" s="51" t="str">
        <f>IF(OR('TRI-3'!BR29 ="",'TRI-3'!BR29&lt;0,'TRI-3'!BR29  &gt;10),"",IF((ROUND(TRUNC(('TRI-3'!BR29  ),2),0))=10,"A+",IF((ROUND(TRUNC(('TRI-3'!BR29  ),2),0))=9,"A-",IF((ROUND(TRUNC(('TRI-3'!BR29   ),2),0))=8,"B+",IF((ROUND(TRUNC(('TRI-3'!BR29 ),2),0))=7,"B-",IF((ROUND(TRUNC(('TRI-3'!BR29  ),2),0))=6,"C+",IF((ROUND(TRUNC(('TRI-3'!BR29  ),2),0))=5,"C-",IF((ROUND(TRUNC(('TRI-3'!BR29  ),2),0))=4,"D+",IF((ROUND(TRUNC(('TRI-3'!BR29 ),2),0))=3,"D-",IF((ROUND(TRUNC(('TRI-3'!BR29 ),2),0))=2,"E+",IF((ROUND(TRUNC(('TRI-3'!BR29  ),2),0))&lt;=1,"E-","")))))))))))</f>
        <v/>
      </c>
      <c r="BS29" s="51" t="str">
        <f>IF(OR('TRI-3'!BS29 ="",'TRI-3'!BS29&lt;0,'TRI-3'!BS29  &gt;10),"",IF((ROUND(TRUNC(('TRI-3'!BS29  ),2),0))=10,"A+",IF((ROUND(TRUNC(('TRI-3'!BS29  ),2),0))=9,"A-",IF((ROUND(TRUNC(('TRI-3'!BS29   ),2),0))=8,"B+",IF((ROUND(TRUNC(('TRI-3'!BS29 ),2),0))=7,"B-",IF((ROUND(TRUNC(('TRI-3'!BS29  ),2),0))=6,"C+",IF((ROUND(TRUNC(('TRI-3'!BS29  ),2),0))=5,"C-",IF((ROUND(TRUNC(('TRI-3'!BS29  ),2),0))=4,"D+",IF((ROUND(TRUNC(('TRI-3'!BS29 ),2),0))=3,"D-",IF((ROUND(TRUNC(('TRI-3'!BS29 ),2),0))=2,"E+",IF((ROUND(TRUNC(('TRI-3'!BS29  ),2),0))&lt;=1,"E-","")))))))))))</f>
        <v/>
      </c>
      <c r="BT29" s="51" t="str">
        <f>IF(OR('TRI-3'!BT29 ="",'TRI-3'!BT29&lt;0,'TRI-3'!BT29  &gt;10),"",IF((ROUND(TRUNC(('TRI-3'!BT29  ),2),0))=10,"A+",IF((ROUND(TRUNC(('TRI-3'!BT29  ),2),0))=9,"A-",IF((ROUND(TRUNC(('TRI-3'!BT29   ),2),0))=8,"B+",IF((ROUND(TRUNC(('TRI-3'!BT29 ),2),0))=7,"B-",IF((ROUND(TRUNC(('TRI-3'!BT29  ),2),0))=6,"C+",IF((ROUND(TRUNC(('TRI-3'!BT29  ),2),0))=5,"C-",IF((ROUND(TRUNC(('TRI-3'!BT29  ),2),0))=4,"D+",IF((ROUND(TRUNC(('TRI-3'!BT29 ),2),0))=3,"D-",IF((ROUND(TRUNC(('TRI-3'!BT29 ),2),0))=2,"E+",IF((ROUND(TRUNC(('TRI-3'!BT29  ),2),0))&lt;=1,"E-","")))))))))))</f>
        <v/>
      </c>
      <c r="BU29" s="51" t="str">
        <f>IF(OR('TRI-3'!BU29 ="",'TRI-3'!BU29&lt;0,'TRI-3'!BU29  &gt;10),"",IF((ROUND(TRUNC(('TRI-3'!BU29  ),2),0))=10,"A+",IF((ROUND(TRUNC(('TRI-3'!BU29  ),2),0))=9,"A-",IF((ROUND(TRUNC(('TRI-3'!BU29   ),2),0))=8,"B+",IF((ROUND(TRUNC(('TRI-3'!BU29 ),2),0))=7,"B-",IF((ROUND(TRUNC(('TRI-3'!BU29  ),2),0))=6,"C+",IF((ROUND(TRUNC(('TRI-3'!BU29  ),2),0))=5,"C-",IF((ROUND(TRUNC(('TRI-3'!BU29  ),2),0))=4,"D+",IF((ROUND(TRUNC(('TRI-3'!BU29 ),2),0))=3,"D-",IF((ROUND(TRUNC(('TRI-3'!BU29 ),2),0))=2,"E+",IF((ROUND(TRUNC(('TRI-3'!BU29  ),2),0))&lt;=1,"E-","")))))))))))</f>
        <v/>
      </c>
      <c r="BV29" s="51" t="str">
        <f>IF(OR('TRI-3'!BV29 ="",'TRI-3'!BV29&lt;0,'TRI-3'!BV29  &gt;10),"",IF((ROUND(TRUNC(('TRI-3'!BV29  ),2),0))=10,"A+",IF((ROUND(TRUNC(('TRI-3'!BV29  ),2),0))=9,"A-",IF((ROUND(TRUNC(('TRI-3'!BV29   ),2),0))=8,"B+",IF((ROUND(TRUNC(('TRI-3'!BV29 ),2),0))=7,"B-",IF((ROUND(TRUNC(('TRI-3'!BV29  ),2),0))=6,"C+",IF((ROUND(TRUNC(('TRI-3'!BV29  ),2),0))=5,"C-",IF((ROUND(TRUNC(('TRI-3'!BV29  ),2),0))=4,"D+",IF((ROUND(TRUNC(('TRI-3'!BV29 ),2),0))=3,"D-",IF((ROUND(TRUNC(('TRI-3'!BV29 ),2),0))=2,"E+",IF((ROUND(TRUNC(('TRI-3'!BV29  ),2),0))&lt;=1,"E-","")))))))))))</f>
        <v/>
      </c>
      <c r="BW29" s="51" t="str">
        <f>IF(OR('TRI-3'!BW29 ="",'TRI-3'!BW29&lt;0,'TRI-3'!BW29  &gt;10),"",IF((ROUND(TRUNC(('TRI-3'!BW29  ),2),0))=10,"A+",IF((ROUND(TRUNC(('TRI-3'!BW29  ),2),0))=9,"A-",IF((ROUND(TRUNC(('TRI-3'!BW29   ),2),0))=8,"B+",IF((ROUND(TRUNC(('TRI-3'!BW29 ),2),0))=7,"B-",IF((ROUND(TRUNC(('TRI-3'!BW29  ),2),0))=6,"C+",IF((ROUND(TRUNC(('TRI-3'!BW29  ),2),0))=5,"C-",IF((ROUND(TRUNC(('TRI-3'!BW29  ),2),0))=4,"D+",IF((ROUND(TRUNC(('TRI-3'!BW29 ),2),0))=3,"D-",IF((ROUND(TRUNC(('TRI-3'!BW29 ),2),0))=2,"E+",IF((ROUND(TRUNC(('TRI-3'!BW29  ),2),0))&lt;=1,"E-","")))))))))))</f>
        <v/>
      </c>
      <c r="BX29" s="51" t="str">
        <f>IF(OR('TRI-3'!BX29 ="",'TRI-3'!BX29&lt;0,'TRI-3'!BX29  &gt;10),"",IF((ROUND(TRUNC(('TRI-3'!BX29  ),2),0))=10,"A+",IF((ROUND(TRUNC(('TRI-3'!BX29  ),2),0))=9,"A-",IF((ROUND(TRUNC(('TRI-3'!BX29   ),2),0))=8,"B+",IF((ROUND(TRUNC(('TRI-3'!BX29 ),2),0))=7,"B-",IF((ROUND(TRUNC(('TRI-3'!BX29  ),2),0))=6,"C+",IF((ROUND(TRUNC(('TRI-3'!BX29  ),2),0))=5,"C-",IF((ROUND(TRUNC(('TRI-3'!BX29  ),2),0))=4,"D+",IF((ROUND(TRUNC(('TRI-3'!BX29 ),2),0))=3,"D-",IF((ROUND(TRUNC(('TRI-3'!BX29 ),2),0))=2,"E+",IF((ROUND(TRUNC(('TRI-3'!BX29  ),2),0))&lt;=1,"E-","")))))))))))</f>
        <v/>
      </c>
      <c r="BY29" s="51" t="str">
        <f>IF(OR('TRI-3'!BY29 ="",'TRI-3'!BY29&lt;0,'TRI-3'!BY29  &gt;10),"",IF((ROUND(TRUNC(('TRI-3'!BY29  ),2),0))=10,"A+",IF((ROUND(TRUNC(('TRI-3'!BY29  ),2),0))=9,"A-",IF((ROUND(TRUNC(('TRI-3'!BY29   ),2),0))=8,"B+",IF((ROUND(TRUNC(('TRI-3'!BY29 ),2),0))=7,"B-",IF((ROUND(TRUNC(('TRI-3'!BY29  ),2),0))=6,"C+",IF((ROUND(TRUNC(('TRI-3'!BY29  ),2),0))=5,"C-",IF((ROUND(TRUNC(('TRI-3'!BY29  ),2),0))=4,"D+",IF((ROUND(TRUNC(('TRI-3'!BY29 ),2),0))=3,"D-",IF((ROUND(TRUNC(('TRI-3'!BY29 ),2),0))=2,"E+",IF((ROUND(TRUNC(('TRI-3'!BY29  ),2),0))&lt;=1,"E-","")))))))))))</f>
        <v/>
      </c>
      <c r="BZ29" s="51" t="str">
        <f>IF(OR('TRI-3'!BZ29 ="",'TRI-3'!BZ29&lt;0,'TRI-3'!BZ29  &gt;10),"",IF((ROUND(TRUNC(('TRI-3'!BZ29  ),2),0))=10,"A+",IF((ROUND(TRUNC(('TRI-3'!BZ29  ),2),0))=9,"A-",IF((ROUND(TRUNC(('TRI-3'!BZ29   ),2),0))=8,"B+",IF((ROUND(TRUNC(('TRI-3'!BZ29 ),2),0))=7,"B-",IF((ROUND(TRUNC(('TRI-3'!BZ29  ),2),0))=6,"C+",IF((ROUND(TRUNC(('TRI-3'!BZ29  ),2),0))=5,"C-",IF((ROUND(TRUNC(('TRI-3'!BZ29  ),2),0))=4,"D+",IF((ROUND(TRUNC(('TRI-3'!BZ29 ),2),0))=3,"D-",IF((ROUND(TRUNC(('TRI-3'!BZ29 ),2),0))=2,"E+",IF((ROUND(TRUNC(('TRI-3'!BZ29  ),2),0))&lt;=1,"E-","")))))))))))</f>
        <v/>
      </c>
      <c r="CA29" s="51" t="str">
        <f>IF(OR('TRI-3'!CA29 ="",'TRI-3'!CA29&lt;0,'TRI-3'!CA29  &gt;10),"",IF((ROUND(TRUNC(('TRI-3'!CA29  ),2),0))=10,"A+",IF((ROUND(TRUNC(('TRI-3'!CA29  ),2),0))=9,"A-",IF((ROUND(TRUNC(('TRI-3'!CA29   ),2),0))=8,"B+",IF((ROUND(TRUNC(('TRI-3'!CA29 ),2),0))=7,"B-",IF((ROUND(TRUNC(('TRI-3'!CA29  ),2),0))=6,"C+",IF((ROUND(TRUNC(('TRI-3'!CA29  ),2),0))=5,"C-",IF((ROUND(TRUNC(('TRI-3'!CA29  ),2),0))=4,"D+",IF((ROUND(TRUNC(('TRI-3'!CA29 ),2),0))=3,"D-",IF((ROUND(TRUNC(('TRI-3'!CA29 ),2),0))=2,"E+",IF((ROUND(TRUNC(('TRI-3'!CA29  ),2),0))&lt;=1,"E-","")))))))))))</f>
        <v/>
      </c>
      <c r="CB29" s="51" t="str">
        <f>IF(OR('TRI-3'!CB29 ="",'TRI-3'!CB29&lt;0,'TRI-3'!CB29  &gt;10),"",IF((ROUND(TRUNC(('TRI-3'!CB29  ),2),0))=10,"A+",IF((ROUND(TRUNC(('TRI-3'!CB29  ),2),0))=9,"A-",IF((ROUND(TRUNC(('TRI-3'!CB29   ),2),0))=8,"B+",IF((ROUND(TRUNC(('TRI-3'!CB29 ),2),0))=7,"B-",IF((ROUND(TRUNC(('TRI-3'!CB29  ),2),0))=6,"C+",IF((ROUND(TRUNC(('TRI-3'!CB29  ),2),0))=5,"C-",IF((ROUND(TRUNC(('TRI-3'!CB29  ),2),0))=4,"D+",IF((ROUND(TRUNC(('TRI-3'!CB29 ),2),0))=3,"D-",IF((ROUND(TRUNC(('TRI-3'!CB29 ),2),0))=2,"E+",IF((ROUND(TRUNC(('TRI-3'!CB29  ),2),0))&lt;=1,"E-","")))))))))))</f>
        <v/>
      </c>
      <c r="CC29" s="51" t="str">
        <f>IF(OR('TRI-3'!CC29 ="",'TRI-3'!CC29&lt;0,'TRI-3'!CC29  &gt;10),"",IF((ROUND(TRUNC(('TRI-3'!CC29  ),2),0))=10,"A+",IF((ROUND(TRUNC(('TRI-3'!CC29  ),2),0))=9,"A-",IF((ROUND(TRUNC(('TRI-3'!CC29   ),2),0))=8,"B+",IF((ROUND(TRUNC(('TRI-3'!CC29 ),2),0))=7,"B-",IF((ROUND(TRUNC(('TRI-3'!CC29  ),2),0))=6,"C+",IF((ROUND(TRUNC(('TRI-3'!CC29  ),2),0))=5,"C-",IF((ROUND(TRUNC(('TRI-3'!CC29  ),2),0))=4,"D+",IF((ROUND(TRUNC(('TRI-3'!CC29 ),2),0))=3,"D-",IF((ROUND(TRUNC(('TRI-3'!CC29 ),2),0))=2,"E+",IF((ROUND(TRUNC(('TRI-3'!CC29  ),2),0))&lt;=1,"E-","")))))))))))</f>
        <v/>
      </c>
      <c r="CD29" s="51" t="str">
        <f>IF(OR('TRI-3'!CD29 ="",'TRI-3'!CD29&lt;0,'TRI-3'!CD29  &gt;10),"",IF((ROUND(TRUNC(('TRI-3'!CD29  ),2),0))=10,"A+",IF((ROUND(TRUNC(('TRI-3'!CD29  ),2),0))=9,"A-",IF((ROUND(TRUNC(('TRI-3'!CD29   ),2),0))=8,"B+",IF((ROUND(TRUNC(('TRI-3'!CD29 ),2),0))=7,"B-",IF((ROUND(TRUNC(('TRI-3'!CD29  ),2),0))=6,"C+",IF((ROUND(TRUNC(('TRI-3'!CD29  ),2),0))=5,"C-",IF((ROUND(TRUNC(('TRI-3'!CD29  ),2),0))=4,"D+",IF((ROUND(TRUNC(('TRI-3'!CD29 ),2),0))=3,"D-",IF((ROUND(TRUNC(('TRI-3'!CD29 ),2),0))=2,"E+",IF((ROUND(TRUNC(('TRI-3'!CD29  ),2),0))&lt;=1,"E-","")))))))))))</f>
        <v/>
      </c>
      <c r="CE29" s="51" t="str">
        <f>IF(OR('TRI-3'!CE29 ="",'TRI-3'!CE29&lt;0,'TRI-3'!CE29  &gt;10),"",IF((ROUND(TRUNC(('TRI-3'!CE29  ),2),0))=10,"A+",IF((ROUND(TRUNC(('TRI-3'!CE29  ),2),0))=9,"A-",IF((ROUND(TRUNC(('TRI-3'!CE29   ),2),0))=8,"B+",IF((ROUND(TRUNC(('TRI-3'!CE29 ),2),0))=7,"B-",IF((ROUND(TRUNC(('TRI-3'!CE29  ),2),0))=6,"C+",IF((ROUND(TRUNC(('TRI-3'!CE29  ),2),0))=5,"C-",IF((ROUND(TRUNC(('TRI-3'!CE29  ),2),0))=4,"D+",IF((ROUND(TRUNC(('TRI-3'!CE29 ),2),0))=3,"D-",IF((ROUND(TRUNC(('TRI-3'!CE29 ),2),0))=2,"E+",IF((ROUND(TRUNC(('TRI-3'!CE29  ),2),0))&lt;=1,"E-","")))))))))))</f>
        <v/>
      </c>
      <c r="CF29" s="51" t="str">
        <f>IF(OR('TRI-3'!CF29 ="",'TRI-3'!CF29&lt;0,'TRI-3'!CF29  &gt;10),"",IF((ROUND(TRUNC(('TRI-3'!CF29  ),2),0))=10,"A+",IF((ROUND(TRUNC(('TRI-3'!CF29  ),2),0))=9,"A-",IF((ROUND(TRUNC(('TRI-3'!CF29   ),2),0))=8,"B+",IF((ROUND(TRUNC(('TRI-3'!CF29 ),2),0))=7,"B-",IF((ROUND(TRUNC(('TRI-3'!CF29  ),2),0))=6,"C+",IF((ROUND(TRUNC(('TRI-3'!CF29  ),2),0))=5,"C-",IF((ROUND(TRUNC(('TRI-3'!CF29  ),2),0))=4,"D+",IF((ROUND(TRUNC(('TRI-3'!CF29 ),2),0))=3,"D-",IF((ROUND(TRUNC(('TRI-3'!CF29 ),2),0))=2,"E+",IF((ROUND(TRUNC(('TRI-3'!CF29  ),2),0))&lt;=1,"E-","")))))))))))</f>
        <v/>
      </c>
      <c r="CG29" s="51" t="str">
        <f>IF(OR('TRI-3'!CG29 ="",'TRI-3'!CG29&lt;0,'TRI-3'!CG29  &gt;10),"",IF((ROUND(TRUNC(('TRI-3'!CG29  ),2),0))=10,"A+",IF((ROUND(TRUNC(('TRI-3'!CG29  ),2),0))=9,"A-",IF((ROUND(TRUNC(('TRI-3'!CG29   ),2),0))=8,"B+",IF((ROUND(TRUNC(('TRI-3'!CG29 ),2),0))=7,"B-",IF((ROUND(TRUNC(('TRI-3'!CG29  ),2),0))=6,"C+",IF((ROUND(TRUNC(('TRI-3'!CG29  ),2),0))=5,"C-",IF((ROUND(TRUNC(('TRI-3'!CG29  ),2),0))=4,"D+",IF((ROUND(TRUNC(('TRI-3'!CG29 ),2),0))=3,"D-",IF((ROUND(TRUNC(('TRI-3'!CG29 ),2),0))=2,"E+",IF((ROUND(TRUNC(('TRI-3'!CG29  ),2),0))&lt;=1,"E-","")))))))))))</f>
        <v/>
      </c>
      <c r="CH29" s="51" t="str">
        <f>IF(OR('TRI-3'!CH29 ="",'TRI-3'!CH29&lt;0,'TRI-3'!CH29  &gt;10),"",IF((ROUND(TRUNC(('TRI-3'!CH29  ),2),0))=10,"A+",IF((ROUND(TRUNC(('TRI-3'!CH29  ),2),0))=9,"A-",IF((ROUND(TRUNC(('TRI-3'!CH29   ),2),0))=8,"B+",IF((ROUND(TRUNC(('TRI-3'!CH29 ),2),0))=7,"B-",IF((ROUND(TRUNC(('TRI-3'!CH29  ),2),0))=6,"C+",IF((ROUND(TRUNC(('TRI-3'!CH29  ),2),0))=5,"C-",IF((ROUND(TRUNC(('TRI-3'!CH29  ),2),0))=4,"D+",IF((ROUND(TRUNC(('TRI-3'!CH29 ),2),0))=3,"D-",IF((ROUND(TRUNC(('TRI-3'!CH29 ),2),0))=2,"E+",IF((ROUND(TRUNC(('TRI-3'!CH29  ),2),0))&lt;=1,"E-","")))))))))))</f>
        <v/>
      </c>
      <c r="CI29" s="51" t="str">
        <f>IF(OR('TRI-3'!CI29 ="",'TRI-3'!CI29&lt;0,'TRI-3'!CI29  &gt;10),"",IF((ROUND(TRUNC(('TRI-3'!CI29  ),2),0))=10,"A+",IF((ROUND(TRUNC(('TRI-3'!CI29  ),2),0))=9,"A-",IF((ROUND(TRUNC(('TRI-3'!CI29   ),2),0))=8,"B+",IF((ROUND(TRUNC(('TRI-3'!CI29 ),2),0))=7,"B-",IF((ROUND(TRUNC(('TRI-3'!CI29  ),2),0))=6,"C+",IF((ROUND(TRUNC(('TRI-3'!CI29  ),2),0))=5,"C-",IF((ROUND(TRUNC(('TRI-3'!CI29  ),2),0))=4,"D+",IF((ROUND(TRUNC(('TRI-3'!CI29 ),2),0))=3,"D-",IF((ROUND(TRUNC(('TRI-3'!CI29 ),2),0))=2,"E+",IF((ROUND(TRUNC(('TRI-3'!CI29  ),2),0))&lt;=1,"E-","")))))))))))</f>
        <v/>
      </c>
      <c r="CJ29" s="51" t="str">
        <f>IF(OR('TRI-3'!CJ29 ="",'TRI-3'!CJ29&lt;0,'TRI-3'!CJ29  &gt;10),"",IF((ROUND(TRUNC(('TRI-3'!CJ29  ),2),0))=10,"A+",IF((ROUND(TRUNC(('TRI-3'!CJ29  ),2),0))=9,"A-",IF((ROUND(TRUNC(('TRI-3'!CJ29   ),2),0))=8,"B+",IF((ROUND(TRUNC(('TRI-3'!CJ29 ),2),0))=7,"B-",IF((ROUND(TRUNC(('TRI-3'!CJ29  ),2),0))=6,"C+",IF((ROUND(TRUNC(('TRI-3'!CJ29  ),2),0))=5,"C-",IF((ROUND(TRUNC(('TRI-3'!CJ29  ),2),0))=4,"D+",IF((ROUND(TRUNC(('TRI-3'!CJ29 ),2),0))=3,"D-",IF((ROUND(TRUNC(('TRI-3'!CJ29 ),2),0))=2,"E+",IF((ROUND(TRUNC(('TRI-3'!CJ29  ),2),0))&lt;=1,"E-","")))))))))))</f>
        <v/>
      </c>
      <c r="CK29" s="51" t="str">
        <f>IF(OR('TRI-3'!CK29 ="",'TRI-3'!CK29&lt;0,'TRI-3'!CK29  &gt;10),"",IF((ROUND(TRUNC(('TRI-3'!CK29  ),2),0))=10,"A+",IF((ROUND(TRUNC(('TRI-3'!CK29  ),2),0))=9,"A-",IF((ROUND(TRUNC(('TRI-3'!CK29   ),2),0))=8,"B+",IF((ROUND(TRUNC(('TRI-3'!CK29 ),2),0))=7,"B-",IF((ROUND(TRUNC(('TRI-3'!CK29  ),2),0))=6,"C+",IF((ROUND(TRUNC(('TRI-3'!CK29  ),2),0))=5,"C-",IF((ROUND(TRUNC(('TRI-3'!CK29  ),2),0))=4,"D+",IF((ROUND(TRUNC(('TRI-3'!CK29 ),2),0))=3,"D-",IF((ROUND(TRUNC(('TRI-3'!CK29 ),2),0))=2,"E+",IF((ROUND(TRUNC(('TRI-3'!CK29  ),2),0))&lt;=1,"E-","")))))))))))</f>
        <v/>
      </c>
      <c r="CL29" s="51" t="str">
        <f>IF(OR('TRI-3'!CL29 ="",'TRI-3'!CL29&lt;0,'TRI-3'!CL29  &gt;10),"",IF((ROUND(TRUNC(('TRI-3'!CL29  ),2),0))=10,"A+",IF((ROUND(TRUNC(('TRI-3'!CL29  ),2),0))=9,"A-",IF((ROUND(TRUNC(('TRI-3'!CL29   ),2),0))=8,"B+",IF((ROUND(TRUNC(('TRI-3'!CL29 ),2),0))=7,"B-",IF((ROUND(TRUNC(('TRI-3'!CL29  ),2),0))=6,"C+",IF((ROUND(TRUNC(('TRI-3'!CL29  ),2),0))=5,"C-",IF((ROUND(TRUNC(('TRI-3'!CL29  ),2),0))=4,"D+",IF((ROUND(TRUNC(('TRI-3'!CL29 ),2),0))=3,"D-",IF((ROUND(TRUNC(('TRI-3'!CL29 ),2),0))=2,"E+",IF((ROUND(TRUNC(('TRI-3'!CL29  ),2),0))&lt;=1,"E-","")))))))))))</f>
        <v/>
      </c>
      <c r="CM29" s="51" t="str">
        <f>IF(OR('TRI-3'!CM29 ="",'TRI-3'!CM29&lt;0,'TRI-3'!CM29  &gt;10),"",IF((ROUND(TRUNC(('TRI-3'!CM29  ),2),0))=10,"A+",IF((ROUND(TRUNC(('TRI-3'!CM29  ),2),0))=9,"A-",IF((ROUND(TRUNC(('TRI-3'!CM29   ),2),0))=8,"B+",IF((ROUND(TRUNC(('TRI-3'!CM29 ),2),0))=7,"B-",IF((ROUND(TRUNC(('TRI-3'!CM29  ),2),0))=6,"C+",IF((ROUND(TRUNC(('TRI-3'!CM29  ),2),0))=5,"C-",IF((ROUND(TRUNC(('TRI-3'!CM29  ),2),0))=4,"D+",IF((ROUND(TRUNC(('TRI-3'!CM29 ),2),0))=3,"D-",IF((ROUND(TRUNC(('TRI-3'!CM29 ),2),0))=2,"E+",IF((ROUND(TRUNC(('TRI-3'!CM29  ),2),0))&lt;=1,"E-","")))))))))))</f>
        <v/>
      </c>
      <c r="CN29" s="51" t="str">
        <f>IF(OR('TRI-3'!CN29 ="",'TRI-3'!CN29&lt;0,'TRI-3'!CN29  &gt;10),"",IF((ROUND(TRUNC(('TRI-3'!CN29  ),2),0))=10,"A+",IF((ROUND(TRUNC(('TRI-3'!CN29  ),2),0))=9,"A-",IF((ROUND(TRUNC(('TRI-3'!CN29   ),2),0))=8,"B+",IF((ROUND(TRUNC(('TRI-3'!CN29 ),2),0))=7,"B-",IF((ROUND(TRUNC(('TRI-3'!CN29  ),2),0))=6,"C+",IF((ROUND(TRUNC(('TRI-3'!CN29  ),2),0))=5,"C-",IF((ROUND(TRUNC(('TRI-3'!CN29  ),2),0))=4,"D+",IF((ROUND(TRUNC(('TRI-3'!CN29 ),2),0))=3,"D-",IF((ROUND(TRUNC(('TRI-3'!CN29 ),2),0))=2,"E+",IF((ROUND(TRUNC(('TRI-3'!CN29  ),2),0))&lt;=1,"E-","")))))))))))</f>
        <v/>
      </c>
      <c r="CO29" s="51" t="str">
        <f>IF(OR('TRI-3'!CO29 ="",'TRI-3'!CO29&lt;0,'TRI-3'!CO29  &gt;10),"",IF((ROUND(TRUNC(('TRI-3'!CO29  ),2),0))=10,"A+",IF((ROUND(TRUNC(('TRI-3'!CO29  ),2),0))=9,"A-",IF((ROUND(TRUNC(('TRI-3'!CO29   ),2),0))=8,"B+",IF((ROUND(TRUNC(('TRI-3'!CO29 ),2),0))=7,"B-",IF((ROUND(TRUNC(('TRI-3'!CO29  ),2),0))=6,"C+",IF((ROUND(TRUNC(('TRI-3'!CO29  ),2),0))=5,"C-",IF((ROUND(TRUNC(('TRI-3'!CO29  ),2),0))=4,"D+",IF((ROUND(TRUNC(('TRI-3'!CO29 ),2),0))=3,"D-",IF((ROUND(TRUNC(('TRI-3'!CO29 ),2),0))=2,"E+",IF((ROUND(TRUNC(('TRI-3'!CO29  ),2),0))&lt;=1,"E-","")))))))))))</f>
        <v/>
      </c>
      <c r="CP29" s="51" t="str">
        <f>IF(OR('TRI-3'!CP29 ="",'TRI-3'!CP29&lt;0,'TRI-3'!CP29  &gt;10),"",IF((ROUND(TRUNC(('TRI-3'!CP29  ),2),0))=10,"A+",IF((ROUND(TRUNC(('TRI-3'!CP29  ),2),0))=9,"A-",IF((ROUND(TRUNC(('TRI-3'!CP29   ),2),0))=8,"B+",IF((ROUND(TRUNC(('TRI-3'!CP29 ),2),0))=7,"B-",IF((ROUND(TRUNC(('TRI-3'!CP29  ),2),0))=6,"C+",IF((ROUND(TRUNC(('TRI-3'!CP29  ),2),0))=5,"C-",IF((ROUND(TRUNC(('TRI-3'!CP29  ),2),0))=4,"D+",IF((ROUND(TRUNC(('TRI-3'!CP29 ),2),0))=3,"D-",IF((ROUND(TRUNC(('TRI-3'!CP29 ),2),0))=2,"E+",IF((ROUND(TRUNC(('TRI-3'!CP29  ),2),0))&lt;=1,"E-","")))))))))))</f>
        <v/>
      </c>
      <c r="CQ29" s="51" t="str">
        <f>IF(OR('TRI-3'!CQ29 ="",'TRI-3'!CQ29&lt;0,'TRI-3'!CQ29  &gt;10),"",IF((ROUND(TRUNC(('TRI-3'!CQ29  ),2),0))=10,"A+",IF((ROUND(TRUNC(('TRI-3'!CQ29  ),2),0))=9,"A-",IF((ROUND(TRUNC(('TRI-3'!CQ29   ),2),0))=8,"B+",IF((ROUND(TRUNC(('TRI-3'!CQ29 ),2),0))=7,"B-",IF((ROUND(TRUNC(('TRI-3'!CQ29  ),2),0))=6,"C+",IF((ROUND(TRUNC(('TRI-3'!CQ29  ),2),0))=5,"C-",IF((ROUND(TRUNC(('TRI-3'!CQ29  ),2),0))=4,"D+",IF((ROUND(TRUNC(('TRI-3'!CQ29 ),2),0))=3,"D-",IF((ROUND(TRUNC(('TRI-3'!CQ29 ),2),0))=2,"E+",IF((ROUND(TRUNC(('TRI-3'!CQ29  ),2),0))&lt;=1,"E-","")))))))))))</f>
        <v/>
      </c>
      <c r="CR29" s="51" t="str">
        <f>IF(OR('TRI-3'!CR29 ="",'TRI-3'!CR29&lt;0,'TRI-3'!CR29  &gt;10),"",IF((ROUND(TRUNC(('TRI-3'!CR29  ),2),0))=10,"A+",IF((ROUND(TRUNC(('TRI-3'!CR29  ),2),0))=9,"A-",IF((ROUND(TRUNC(('TRI-3'!CR29   ),2),0))=8,"B+",IF((ROUND(TRUNC(('TRI-3'!CR29 ),2),0))=7,"B-",IF((ROUND(TRUNC(('TRI-3'!CR29  ),2),0))=6,"C+",IF((ROUND(TRUNC(('TRI-3'!CR29  ),2),0))=5,"C-",IF((ROUND(TRUNC(('TRI-3'!CR29  ),2),0))=4,"D+",IF((ROUND(TRUNC(('TRI-3'!CR29 ),2),0))=3,"D-",IF((ROUND(TRUNC(('TRI-3'!CR29 ),2),0))=2,"E+",IF((ROUND(TRUNC(('TRI-3'!CR29  ),2),0))&lt;=1,"E-","")))))))))))</f>
        <v/>
      </c>
      <c r="CS29" s="51" t="str">
        <f>IF(OR('TRI-3'!CS29 ="",'TRI-3'!CS29&lt;0,'TRI-3'!CS29  &gt;10),"",IF((ROUND(TRUNC(('TRI-3'!CS29  ),2),0))=10,"A+",IF((ROUND(TRUNC(('TRI-3'!CS29  ),2),0))=9,"A-",IF((ROUND(TRUNC(('TRI-3'!CS29   ),2),0))=8,"B+",IF((ROUND(TRUNC(('TRI-3'!CS29 ),2),0))=7,"B-",IF((ROUND(TRUNC(('TRI-3'!CS29  ),2),0))=6,"C+",IF((ROUND(TRUNC(('TRI-3'!CS29  ),2),0))=5,"C-",IF((ROUND(TRUNC(('TRI-3'!CS29  ),2),0))=4,"D+",IF((ROUND(TRUNC(('TRI-3'!CS29 ),2),0))=3,"D-",IF((ROUND(TRUNC(('TRI-3'!CS29 ),2),0))=2,"E+",IF((ROUND(TRUNC(('TRI-3'!CS29  ),2),0))&lt;=1,"E-","")))))))))))</f>
        <v/>
      </c>
      <c r="CT29" s="51" t="str">
        <f>IF(OR('TRI-3'!CT29 ="",'TRI-3'!CT29&lt;0,'TRI-3'!CT29  &gt;10),"",IF((ROUND(TRUNC(('TRI-3'!CT29  ),2),0))=10,"A+",IF((ROUND(TRUNC(('TRI-3'!CT29  ),2),0))=9,"A-",IF((ROUND(TRUNC(('TRI-3'!CT29   ),2),0))=8,"B+",IF((ROUND(TRUNC(('TRI-3'!CT29 ),2),0))=7,"B-",IF((ROUND(TRUNC(('TRI-3'!CT29  ),2),0))=6,"C+",IF((ROUND(TRUNC(('TRI-3'!CT29  ),2),0))=5,"C-",IF((ROUND(TRUNC(('TRI-3'!CT29  ),2),0))=4,"D+",IF((ROUND(TRUNC(('TRI-3'!CT29 ),2),0))=3,"D-",IF((ROUND(TRUNC(('TRI-3'!CT29 ),2),0))=2,"E+",IF((ROUND(TRUNC(('TRI-3'!CT29  ),2),0))&lt;=1,"E-","")))))))))))</f>
        <v/>
      </c>
      <c r="CU29" s="51" t="str">
        <f>IF(OR('TRI-3'!CU29 ="",'TRI-3'!CU29&lt;0,'TRI-3'!CU29  &gt;10),"",IF((ROUND(TRUNC(('TRI-3'!CU29  ),2),0))=10,"A+",IF((ROUND(TRUNC(('TRI-3'!CU29  ),2),0))=9,"A-",IF((ROUND(TRUNC(('TRI-3'!CU29   ),2),0))=8,"B+",IF((ROUND(TRUNC(('TRI-3'!CU29 ),2),0))=7,"B-",IF((ROUND(TRUNC(('TRI-3'!CU29  ),2),0))=6,"C+",IF((ROUND(TRUNC(('TRI-3'!CU29  ),2),0))=5,"C-",IF((ROUND(TRUNC(('TRI-3'!CU29  ),2),0))=4,"D+",IF((ROUND(TRUNC(('TRI-3'!CU29 ),2),0))=3,"D-",IF((ROUND(TRUNC(('TRI-3'!CU29 ),2),0))=2,"E+",IF((ROUND(TRUNC(('TRI-3'!CU29  ),2),0))&lt;=1,"E-","")))))))))))</f>
        <v/>
      </c>
      <c r="CV29" s="51" t="str">
        <f>IF(OR('TRI-3'!CV29 ="",'TRI-3'!CV29&lt;0,'TRI-3'!CV29  &gt;10),"",IF((ROUND(TRUNC(('TRI-3'!CV29  ),2),0))=10,"A+",IF((ROUND(TRUNC(('TRI-3'!CV29  ),2),0))=9,"A-",IF((ROUND(TRUNC(('TRI-3'!CV29   ),2),0))=8,"B+",IF((ROUND(TRUNC(('TRI-3'!CV29 ),2),0))=7,"B-",IF((ROUND(TRUNC(('TRI-3'!CV29  ),2),0))=6,"C+",IF((ROUND(TRUNC(('TRI-3'!CV29  ),2),0))=5,"C-",IF((ROUND(TRUNC(('TRI-3'!CV29  ),2),0))=4,"D+",IF((ROUND(TRUNC(('TRI-3'!CV29 ),2),0))=3,"D-",IF((ROUND(TRUNC(('TRI-3'!CV29 ),2),0))=2,"E+",IF((ROUND(TRUNC(('TRI-3'!CV29  ),2),0))&lt;=1,"E-","")))))))))))</f>
        <v/>
      </c>
      <c r="CW29" s="51" t="str">
        <f>IF(OR('TRI-3'!CW29 ="",'TRI-3'!CW29&lt;0,'TRI-3'!CW29  &gt;10),"",IF((ROUND(TRUNC(('TRI-3'!CW29  ),2),0))=10,"A+",IF((ROUND(TRUNC(('TRI-3'!CW29  ),2),0))=9,"A-",IF((ROUND(TRUNC(('TRI-3'!CW29   ),2),0))=8,"B+",IF((ROUND(TRUNC(('TRI-3'!CW29 ),2),0))=7,"B-",IF((ROUND(TRUNC(('TRI-3'!CW29  ),2),0))=6,"C+",IF((ROUND(TRUNC(('TRI-3'!CW29  ),2),0))=5,"C-",IF((ROUND(TRUNC(('TRI-3'!CW29  ),2),0))=4,"D+",IF((ROUND(TRUNC(('TRI-3'!CW29 ),2),0))=3,"D-",IF((ROUND(TRUNC(('TRI-3'!CW29 ),2),0))=2,"E+",IF((ROUND(TRUNC(('TRI-3'!CW29  ),2),0))&lt;=1,"E-","")))))))))))</f>
        <v/>
      </c>
      <c r="CX29" s="51" t="str">
        <f>IF(OR('TRI-3'!CX29 ="",'TRI-3'!CX29&lt;0,'TRI-3'!CX29  &gt;10),"",IF((ROUND(TRUNC(('TRI-3'!CX29  ),2),0))=10,"A+",IF((ROUND(TRUNC(('TRI-3'!CX29  ),2),0))=9,"A-",IF((ROUND(TRUNC(('TRI-3'!CX29   ),2),0))=8,"B+",IF((ROUND(TRUNC(('TRI-3'!CX29 ),2),0))=7,"B-",IF((ROUND(TRUNC(('TRI-3'!CX29  ),2),0))=6,"C+",IF((ROUND(TRUNC(('TRI-3'!CX29  ),2),0))=5,"C-",IF((ROUND(TRUNC(('TRI-3'!CX29  ),2),0))=4,"D+",IF((ROUND(TRUNC(('TRI-3'!CX29 ),2),0))=3,"D-",IF((ROUND(TRUNC(('TRI-3'!CX29 ),2),0))=2,"E+",IF((ROUND(TRUNC(('TRI-3'!CX29  ),2),0))&lt;=1,"E-","")))))))))))</f>
        <v/>
      </c>
      <c r="CY29" s="51" t="str">
        <f>IF(OR('TRI-3'!CY29 ="",'TRI-3'!CY29&lt;0,'TRI-3'!CY29  &gt;10),"",IF((ROUND(TRUNC(('TRI-3'!CY29  ),2),0))=10,"A+",IF((ROUND(TRUNC(('TRI-3'!CY29  ),2),0))=9,"A-",IF((ROUND(TRUNC(('TRI-3'!CY29   ),2),0))=8,"B+",IF((ROUND(TRUNC(('TRI-3'!CY29 ),2),0))=7,"B-",IF((ROUND(TRUNC(('TRI-3'!CY29  ),2),0))=6,"C+",IF((ROUND(TRUNC(('TRI-3'!CY29  ),2),0))=5,"C-",IF((ROUND(TRUNC(('TRI-3'!CY29  ),2),0))=4,"D+",IF((ROUND(TRUNC(('TRI-3'!CY29 ),2),0))=3,"D-",IF((ROUND(TRUNC(('TRI-3'!CY29 ),2),0))=2,"E+",IF((ROUND(TRUNC(('TRI-3'!CY29  ),2),0))&lt;=1,"E-","")))))))))))</f>
        <v/>
      </c>
      <c r="CZ29" s="51" t="str">
        <f>IF(OR('TRI-3'!CZ29 ="",'TRI-3'!CZ29&lt;0,'TRI-3'!CZ29  &gt;10),"",IF((ROUND(TRUNC(('TRI-3'!CZ29  ),2),0))=10,"A+",IF((ROUND(TRUNC(('TRI-3'!CZ29  ),2),0))=9,"A-",IF((ROUND(TRUNC(('TRI-3'!CZ29   ),2),0))=8,"B+",IF((ROUND(TRUNC(('TRI-3'!CZ29 ),2),0))=7,"B-",IF((ROUND(TRUNC(('TRI-3'!CZ29  ),2),0))=6,"C+",IF((ROUND(TRUNC(('TRI-3'!CZ29  ),2),0))=5,"C-",IF((ROUND(TRUNC(('TRI-3'!CZ29  ),2),0))=4,"D+",IF((ROUND(TRUNC(('TRI-3'!CZ29 ),2),0))=3,"D-",IF((ROUND(TRUNC(('TRI-3'!CZ29 ),2),0))=2,"E+",IF((ROUND(TRUNC(('TRI-3'!CZ29  ),2),0))&lt;=1,"E-","")))))))))))</f>
        <v/>
      </c>
      <c r="DA29" s="51" t="str">
        <f>IF(OR('TRI-3'!DA29 ="",'TRI-3'!DA29&lt;0,'TRI-3'!DA29  &gt;10),"",IF((ROUND(TRUNC(('TRI-3'!DA29  ),2),0))=10,"A+",IF((ROUND(TRUNC(('TRI-3'!DA29  ),2),0))=9,"A-",IF((ROUND(TRUNC(('TRI-3'!DA29   ),2),0))=8,"B+",IF((ROUND(TRUNC(('TRI-3'!DA29 ),2),0))=7,"B-",IF((ROUND(TRUNC(('TRI-3'!DA29  ),2),0))=6,"C+",IF((ROUND(TRUNC(('TRI-3'!DA29  ),2),0))=5,"C-",IF((ROUND(TRUNC(('TRI-3'!DA29  ),2),0))=4,"D+",IF((ROUND(TRUNC(('TRI-3'!DA29 ),2),0))=3,"D-",IF((ROUND(TRUNC(('TRI-3'!DA29 ),2),0))=2,"E+",IF((ROUND(TRUNC(('TRI-3'!DA29  ),2),0))&lt;=1,"E-","")))))))))))</f>
        <v/>
      </c>
      <c r="DB29" s="51" t="str">
        <f>IF(OR('TRI-3'!DB29 ="",'TRI-3'!DB29&lt;0,'TRI-3'!DB29  &gt;10),"",IF((ROUND(TRUNC(('TRI-3'!DB29  ),2),0))=10,"A+",IF((ROUND(TRUNC(('TRI-3'!DB29  ),2),0))=9,"A-",IF((ROUND(TRUNC(('TRI-3'!DB29   ),2),0))=8,"B+",IF((ROUND(TRUNC(('TRI-3'!DB29 ),2),0))=7,"B-",IF((ROUND(TRUNC(('TRI-3'!DB29  ),2),0))=6,"C+",IF((ROUND(TRUNC(('TRI-3'!DB29  ),2),0))=5,"C-",IF((ROUND(TRUNC(('TRI-3'!DB29  ),2),0))=4,"D+",IF((ROUND(TRUNC(('TRI-3'!DB29 ),2),0))=3,"D-",IF((ROUND(TRUNC(('TRI-3'!DB29 ),2),0))=2,"E+",IF((ROUND(TRUNC(('TRI-3'!DB29  ),2),0))&lt;=1,"E-","")))))))))))</f>
        <v/>
      </c>
      <c r="DC29" s="51" t="str">
        <f>IF(OR('TRI-3'!DC29 ="",'TRI-3'!DC29&lt;0,'TRI-3'!DC29  &gt;10),"",IF((ROUND(TRUNC(('TRI-3'!DC29  ),2),0))=10,"A+",IF((ROUND(TRUNC(('TRI-3'!DC29  ),2),0))=9,"A-",IF((ROUND(TRUNC(('TRI-3'!DC29   ),2),0))=8,"B+",IF((ROUND(TRUNC(('TRI-3'!DC29 ),2),0))=7,"B-",IF((ROUND(TRUNC(('TRI-3'!DC29  ),2),0))=6,"C+",IF((ROUND(TRUNC(('TRI-3'!DC29  ),2),0))=5,"C-",IF((ROUND(TRUNC(('TRI-3'!DC29  ),2),0))=4,"D+",IF((ROUND(TRUNC(('TRI-3'!DC29 ),2),0))=3,"D-",IF((ROUND(TRUNC(('TRI-3'!DC29 ),2),0))=2,"E+",IF((ROUND(TRUNC(('TRI-3'!DC29  ),2),0))&lt;=1,"E-","")))))))))))</f>
        <v/>
      </c>
      <c r="DD29" s="51" t="str">
        <f>IF(OR('TRI-3'!DD29 ="",'TRI-3'!DD29&lt;0,'TRI-3'!DD29  &gt;10),"",IF((ROUND(TRUNC(('TRI-3'!DD29  ),2),0))=10,"A+",IF((ROUND(TRUNC(('TRI-3'!DD29  ),2),0))=9,"A-",IF((ROUND(TRUNC(('TRI-3'!DD29   ),2),0))=8,"B+",IF((ROUND(TRUNC(('TRI-3'!DD29 ),2),0))=7,"B-",IF((ROUND(TRUNC(('TRI-3'!DD29  ),2),0))=6,"C+",IF((ROUND(TRUNC(('TRI-3'!DD29  ),2),0))=5,"C-",IF((ROUND(TRUNC(('TRI-3'!DD29  ),2),0))=4,"D+",IF((ROUND(TRUNC(('TRI-3'!DD29 ),2),0))=3,"D-",IF((ROUND(TRUNC(('TRI-3'!DD29 ),2),0))=2,"E+",IF((ROUND(TRUNC(('TRI-3'!DD29  ),2),0))&lt;=1,"E-","")))))))))))</f>
        <v/>
      </c>
      <c r="DE29" s="51" t="str">
        <f>IF(OR('TRI-3'!DE29 ="",'TRI-3'!DE29&lt;0,'TRI-3'!DE29  &gt;10),"",IF((ROUND(TRUNC(('TRI-3'!DE29  ),2),0))=10,"A+",IF((ROUND(TRUNC(('TRI-3'!DE29  ),2),0))=9,"A-",IF((ROUND(TRUNC(('TRI-3'!DE29   ),2),0))=8,"B+",IF((ROUND(TRUNC(('TRI-3'!DE29 ),2),0))=7,"B-",IF((ROUND(TRUNC(('TRI-3'!DE29  ),2),0))=6,"C+",IF((ROUND(TRUNC(('TRI-3'!DE29  ),2),0))=5,"C-",IF((ROUND(TRUNC(('TRI-3'!DE29  ),2),0))=4,"D+",IF((ROUND(TRUNC(('TRI-3'!DE29 ),2),0))=3,"D-",IF((ROUND(TRUNC(('TRI-3'!DE29 ),2),0))=2,"E+",IF((ROUND(TRUNC(('TRI-3'!DE29  ),2),0))&lt;=1,"E-","")))))))))))</f>
        <v/>
      </c>
      <c r="DF29" s="51" t="str">
        <f>IF(OR('TRI-3'!DF29 ="",'TRI-3'!DF29&lt;0,'TRI-3'!DF29  &gt;10),"",IF((ROUND(TRUNC(('TRI-3'!DF29  ),2),0))=10,"A+",IF((ROUND(TRUNC(('TRI-3'!DF29  ),2),0))=9,"A-",IF((ROUND(TRUNC(('TRI-3'!DF29   ),2),0))=8,"B+",IF((ROUND(TRUNC(('TRI-3'!DF29 ),2),0))=7,"B-",IF((ROUND(TRUNC(('TRI-3'!DF29  ),2),0))=6,"C+",IF((ROUND(TRUNC(('TRI-3'!DF29  ),2),0))=5,"C-",IF((ROUND(TRUNC(('TRI-3'!DF29  ),2),0))=4,"D+",IF((ROUND(TRUNC(('TRI-3'!DF29 ),2),0))=3,"D-",IF((ROUND(TRUNC(('TRI-3'!DF29 ),2),0))=2,"E+",IF((ROUND(TRUNC(('TRI-3'!DF29  ),2),0))&lt;=1,"E-","")))))))))))</f>
        <v/>
      </c>
      <c r="DG29" s="51" t="str">
        <f>IF(OR('TRI-3'!DG29 ="",'TRI-3'!DG29&lt;0,'TRI-3'!DG29  &gt;10),"",IF((ROUND(TRUNC(('TRI-3'!DG29  ),2),0))=10,"A+",IF((ROUND(TRUNC(('TRI-3'!DG29  ),2),0))=9,"A-",IF((ROUND(TRUNC(('TRI-3'!DG29   ),2),0))=8,"B+",IF((ROUND(TRUNC(('TRI-3'!DG29 ),2),0))=7,"B-",IF((ROUND(TRUNC(('TRI-3'!DG29  ),2),0))=6,"C+",IF((ROUND(TRUNC(('TRI-3'!DG29  ),2),0))=5,"C-",IF((ROUND(TRUNC(('TRI-3'!DG29  ),2),0))=4,"D+",IF((ROUND(TRUNC(('TRI-3'!DG29 ),2),0))=3,"D-",IF((ROUND(TRUNC(('TRI-3'!DG29 ),2),0))=2,"E+",IF((ROUND(TRUNC(('TRI-3'!DG29  ),2),0))&lt;=1,"E-","")))))))))))</f>
        <v/>
      </c>
      <c r="DH29" s="51" t="str">
        <f>IF(OR('TRI-3'!DH29 ="",'TRI-3'!DH29&lt;0,'TRI-3'!DH29  &gt;10),"",IF((ROUND(TRUNC(('TRI-3'!DH29  ),2),0))=10,"A+",IF((ROUND(TRUNC(('TRI-3'!DH29  ),2),0))=9,"A-",IF((ROUND(TRUNC(('TRI-3'!DH29   ),2),0))=8,"B+",IF((ROUND(TRUNC(('TRI-3'!DH29 ),2),0))=7,"B-",IF((ROUND(TRUNC(('TRI-3'!DH29  ),2),0))=6,"C+",IF((ROUND(TRUNC(('TRI-3'!DH29  ),2),0))=5,"C-",IF((ROUND(TRUNC(('TRI-3'!DH29  ),2),0))=4,"D+",IF((ROUND(TRUNC(('TRI-3'!DH29 ),2),0))=3,"D-",IF((ROUND(TRUNC(('TRI-3'!DH29 ),2),0))=2,"E+",IF((ROUND(TRUNC(('TRI-3'!DH29  ),2),0))&lt;=1,"E-","")))))))))))</f>
        <v/>
      </c>
      <c r="DI29" s="51" t="str">
        <f>IF(OR('TRI-3'!DI29 ="",'TRI-3'!DI29&lt;0,'TRI-3'!DI29  &gt;10),"",IF((ROUND(TRUNC(('TRI-3'!DI29  ),2),0))=10,"A+",IF((ROUND(TRUNC(('TRI-3'!DI29  ),2),0))=9,"A-",IF((ROUND(TRUNC(('TRI-3'!DI29   ),2),0))=8,"B+",IF((ROUND(TRUNC(('TRI-3'!DI29 ),2),0))=7,"B-",IF((ROUND(TRUNC(('TRI-3'!DI29  ),2),0))=6,"C+",IF((ROUND(TRUNC(('TRI-3'!DI29  ),2),0))=5,"C-",IF((ROUND(TRUNC(('TRI-3'!DI29  ),2),0))=4,"D+",IF((ROUND(TRUNC(('TRI-3'!DI29 ),2),0))=3,"D-",IF((ROUND(TRUNC(('TRI-3'!DI29 ),2),0))=2,"E+",IF((ROUND(TRUNC(('TRI-3'!DI29  ),2),0))&lt;=1,"E-","")))))))))))</f>
        <v/>
      </c>
      <c r="DJ29" s="51" t="str">
        <f>IF(OR('TRI-3'!DJ29 ="",'TRI-3'!DJ29&lt;0,'TRI-3'!DJ29  &gt;10),"",IF((ROUND(TRUNC(('TRI-3'!DJ29  ),2),0))=10,"A+",IF((ROUND(TRUNC(('TRI-3'!DJ29  ),2),0))=9,"A-",IF((ROUND(TRUNC(('TRI-3'!DJ29   ),2),0))=8,"B+",IF((ROUND(TRUNC(('TRI-3'!DJ29 ),2),0))=7,"B-",IF((ROUND(TRUNC(('TRI-3'!DJ29  ),2),0))=6,"C+",IF((ROUND(TRUNC(('TRI-3'!DJ29  ),2),0))=5,"C-",IF((ROUND(TRUNC(('TRI-3'!DJ29  ),2),0))=4,"D+",IF((ROUND(TRUNC(('TRI-3'!DJ29 ),2),0))=3,"D-",IF((ROUND(TRUNC(('TRI-3'!DJ29 ),2),0))=2,"E+",IF((ROUND(TRUNC(('TRI-3'!DJ29  ),2),0))&lt;=1,"E-","")))))))))))</f>
        <v/>
      </c>
      <c r="DK29" s="51" t="str">
        <f>IF(OR('TRI-3'!DK29 ="",'TRI-3'!DK29&lt;0,'TRI-3'!DK29  &gt;10),"",IF((ROUND(TRUNC(('TRI-3'!DK29  ),2),0))=10,"A+",IF((ROUND(TRUNC(('TRI-3'!DK29  ),2),0))=9,"A-",IF((ROUND(TRUNC(('TRI-3'!DK29   ),2),0))=8,"B+",IF((ROUND(TRUNC(('TRI-3'!DK29 ),2),0))=7,"B-",IF((ROUND(TRUNC(('TRI-3'!DK29  ),2),0))=6,"C+",IF((ROUND(TRUNC(('TRI-3'!DK29  ),2),0))=5,"C-",IF((ROUND(TRUNC(('TRI-3'!DK29  ),2),0))=4,"D+",IF((ROUND(TRUNC(('TRI-3'!DK29 ),2),0))=3,"D-",IF((ROUND(TRUNC(('TRI-3'!DK29 ),2),0))=2,"E+",IF((ROUND(TRUNC(('TRI-3'!DK29  ),2),0))&lt;=1,"E-","")))))))))))</f>
        <v/>
      </c>
      <c r="DL29" s="51" t="str">
        <f>IF(OR('TRI-3'!DL29 ="",'TRI-3'!DL29&lt;0,'TRI-3'!DL29  &gt;10),"",IF((ROUND(TRUNC(('TRI-3'!DL29  ),2),0))=10,"A+",IF((ROUND(TRUNC(('TRI-3'!DL29  ),2),0))=9,"A-",IF((ROUND(TRUNC(('TRI-3'!DL29   ),2),0))=8,"B+",IF((ROUND(TRUNC(('TRI-3'!DL29 ),2),0))=7,"B-",IF((ROUND(TRUNC(('TRI-3'!DL29  ),2),0))=6,"C+",IF((ROUND(TRUNC(('TRI-3'!DL29  ),2),0))=5,"C-",IF((ROUND(TRUNC(('TRI-3'!DL29  ),2),0))=4,"D+",IF((ROUND(TRUNC(('TRI-3'!DL29 ),2),0))=3,"D-",IF((ROUND(TRUNC(('TRI-3'!DL29 ),2),0))=2,"E+",IF((ROUND(TRUNC(('TRI-3'!DL29  ),2),0))&lt;=1,"E-","")))))))))))</f>
        <v/>
      </c>
      <c r="DM29" s="51" t="str">
        <f>IF(OR('TRI-3'!DM29 ="",'TRI-3'!DM29&lt;0,'TRI-3'!DM29  &gt;10),"",IF((ROUND(TRUNC(('TRI-3'!DM29  ),2),0))=10,"A+",IF((ROUND(TRUNC(('TRI-3'!DM29  ),2),0))=9,"A-",IF((ROUND(TRUNC(('TRI-3'!DM29   ),2),0))=8,"B+",IF((ROUND(TRUNC(('TRI-3'!DM29 ),2),0))=7,"B-",IF((ROUND(TRUNC(('TRI-3'!DM29  ),2),0))=6,"C+",IF((ROUND(TRUNC(('TRI-3'!DM29  ),2),0))=5,"C-",IF((ROUND(TRUNC(('TRI-3'!DM29  ),2),0))=4,"D+",IF((ROUND(TRUNC(('TRI-3'!DM29 ),2),0))=3,"D-",IF((ROUND(TRUNC(('TRI-3'!DM29 ),2),0))=2,"E+",IF((ROUND(TRUNC(('TRI-3'!DM29  ),2),0))&lt;=1,"E-","")))))))))))</f>
        <v/>
      </c>
      <c r="DN29" s="51" t="str">
        <f>IF(OR('TRI-3'!DN29 ="",'TRI-3'!DN29&lt;0,'TRI-3'!DN29  &gt;10),"",IF((ROUND(TRUNC(('TRI-3'!DN29  ),2),0))=10,"A+",IF((ROUND(TRUNC(('TRI-3'!DN29  ),2),0))=9,"A-",IF((ROUND(TRUNC(('TRI-3'!DN29   ),2),0))=8,"B+",IF((ROUND(TRUNC(('TRI-3'!DN29 ),2),0))=7,"B-",IF((ROUND(TRUNC(('TRI-3'!DN29  ),2),0))=6,"C+",IF((ROUND(TRUNC(('TRI-3'!DN29  ),2),0))=5,"C-",IF((ROUND(TRUNC(('TRI-3'!DN29  ),2),0))=4,"D+",IF((ROUND(TRUNC(('TRI-3'!DN29 ),2),0))=3,"D-",IF((ROUND(TRUNC(('TRI-3'!DN29 ),2),0))=2,"E+",IF((ROUND(TRUNC(('TRI-3'!DN29  ),2),0))&lt;=1,"E-","")))))))))))</f>
        <v/>
      </c>
      <c r="DO29" s="51" t="str">
        <f>IF(OR('TRI-3'!DO29 ="",'TRI-3'!DO29&lt;0,'TRI-3'!DO29  &gt;10),"",IF((ROUND(TRUNC(('TRI-3'!DO29  ),2),0))=10,"A+",IF((ROUND(TRUNC(('TRI-3'!DO29  ),2),0))=9,"A-",IF((ROUND(TRUNC(('TRI-3'!DO29   ),2),0))=8,"B+",IF((ROUND(TRUNC(('TRI-3'!DO29 ),2),0))=7,"B-",IF((ROUND(TRUNC(('TRI-3'!DO29  ),2),0))=6,"C+",IF((ROUND(TRUNC(('TRI-3'!DO29  ),2),0))=5,"C-",IF((ROUND(TRUNC(('TRI-3'!DO29  ),2),0))=4,"D+",IF((ROUND(TRUNC(('TRI-3'!DO29 ),2),0))=3,"D-",IF((ROUND(TRUNC(('TRI-3'!DO29 ),2),0))=2,"E+",IF((ROUND(TRUNC(('TRI-3'!DO29  ),2),0))&lt;=1,"E-","")))))))))))</f>
        <v/>
      </c>
      <c r="DP29" s="51" t="str">
        <f>IF(OR('TRI-3'!DP29 ="",'TRI-3'!DP29&lt;0,'TRI-3'!DP29  &gt;10),"",IF((ROUND(TRUNC(('TRI-3'!DP29  ),2),0))=10,"A+",IF((ROUND(TRUNC(('TRI-3'!DP29  ),2),0))=9,"A-",IF((ROUND(TRUNC(('TRI-3'!DP29   ),2),0))=8,"B+",IF((ROUND(TRUNC(('TRI-3'!DP29 ),2),0))=7,"B-",IF((ROUND(TRUNC(('TRI-3'!DP29  ),2),0))=6,"C+",IF((ROUND(TRUNC(('TRI-3'!DP29  ),2),0))=5,"C-",IF((ROUND(TRUNC(('TRI-3'!DP29  ),2),0))=4,"D+",IF((ROUND(TRUNC(('TRI-3'!DP29 ),2),0))=3,"D-",IF((ROUND(TRUNC(('TRI-3'!DP29 ),2),0))=2,"E+",IF((ROUND(TRUNC(('TRI-3'!DP29  ),2),0))&lt;=1,"E-","")))))))))))</f>
        <v/>
      </c>
      <c r="DQ29" s="51" t="str">
        <f>IF(OR('TRI-3'!DQ29 ="",'TRI-3'!DQ29&lt;0,'TRI-3'!DQ29  &gt;10),"",IF((ROUND(TRUNC(('TRI-3'!DQ29  ),2),0))=10,"A+",IF((ROUND(TRUNC(('TRI-3'!DQ29  ),2),0))=9,"A-",IF((ROUND(TRUNC(('TRI-3'!DQ29   ),2),0))=8,"B+",IF((ROUND(TRUNC(('TRI-3'!DQ29 ),2),0))=7,"B-",IF((ROUND(TRUNC(('TRI-3'!DQ29  ),2),0))=6,"C+",IF((ROUND(TRUNC(('TRI-3'!DQ29  ),2),0))=5,"C-",IF((ROUND(TRUNC(('TRI-3'!DQ29  ),2),0))=4,"D+",IF((ROUND(TRUNC(('TRI-3'!DQ29 ),2),0))=3,"D-",IF((ROUND(TRUNC(('TRI-3'!DQ29 ),2),0))=2,"E+",IF((ROUND(TRUNC(('TRI-3'!DQ29  ),2),0))&lt;=1,"E-","")))))))))))</f>
        <v/>
      </c>
      <c r="DR29" s="51" t="str">
        <f>IF(OR('TRI-3'!DR29 ="",'TRI-3'!DR29&lt;0,'TRI-3'!DR29  &gt;10),"",IF((ROUND(TRUNC(('TRI-3'!DR29  ),2),0))=10,"A+",IF((ROUND(TRUNC(('TRI-3'!DR29  ),2),0))=9,"A-",IF((ROUND(TRUNC(('TRI-3'!DR29   ),2),0))=8,"B+",IF((ROUND(TRUNC(('TRI-3'!DR29 ),2),0))=7,"B-",IF((ROUND(TRUNC(('TRI-3'!DR29  ),2),0))=6,"C+",IF((ROUND(TRUNC(('TRI-3'!DR29  ),2),0))=5,"C-",IF((ROUND(TRUNC(('TRI-3'!DR29  ),2),0))=4,"D+",IF((ROUND(TRUNC(('TRI-3'!DR29 ),2),0))=3,"D-",IF((ROUND(TRUNC(('TRI-3'!DR29 ),2),0))=2,"E+",IF((ROUND(TRUNC(('TRI-3'!DR29  ),2),0))&lt;=1,"E-","")))))))))))</f>
        <v/>
      </c>
      <c r="DS29" s="51" t="str">
        <f>IF(OR('TRI-3'!DS29 ="",'TRI-3'!DS29&lt;0,'TRI-3'!DS29  &gt;10),"",IF((ROUND(TRUNC(('TRI-3'!DS29  ),2),0))=10,"A+",IF((ROUND(TRUNC(('TRI-3'!DS29  ),2),0))=9,"A-",IF((ROUND(TRUNC(('TRI-3'!DS29   ),2),0))=8,"B+",IF((ROUND(TRUNC(('TRI-3'!DS29 ),2),0))=7,"B-",IF((ROUND(TRUNC(('TRI-3'!DS29  ),2),0))=6,"C+",IF((ROUND(TRUNC(('TRI-3'!DS29  ),2),0))=5,"C-",IF((ROUND(TRUNC(('TRI-3'!DS29  ),2),0))=4,"D+",IF((ROUND(TRUNC(('TRI-3'!DS29 ),2),0))=3,"D-",IF((ROUND(TRUNC(('TRI-3'!DS29 ),2),0))=2,"E+",IF((ROUND(TRUNC(('TRI-3'!DS29  ),2),0))&lt;=1,"E-","")))))))))))</f>
        <v/>
      </c>
      <c r="DT29" s="51" t="str">
        <f>IF(OR('TRI-3'!DT29 ="",'TRI-3'!DT29&lt;0,'TRI-3'!DT29  &gt;10),"",IF((ROUND(TRUNC(('TRI-3'!DT29  ),2),0))=10,"A+",IF((ROUND(TRUNC(('TRI-3'!DT29  ),2),0))=9,"A-",IF((ROUND(TRUNC(('TRI-3'!DT29   ),2),0))=8,"B+",IF((ROUND(TRUNC(('TRI-3'!DT29 ),2),0))=7,"B-",IF((ROUND(TRUNC(('TRI-3'!DT29  ),2),0))=6,"C+",IF((ROUND(TRUNC(('TRI-3'!DT29  ),2),0))=5,"C-",IF((ROUND(TRUNC(('TRI-3'!DT29  ),2),0))=4,"D+",IF((ROUND(TRUNC(('TRI-3'!DT29 ),2),0))=3,"D-",IF((ROUND(TRUNC(('TRI-3'!DT29 ),2),0))=2,"E+",IF((ROUND(TRUNC(('TRI-3'!DT29  ),2),0))&lt;=1,"E-","")))))))))))</f>
        <v/>
      </c>
      <c r="DU29" s="51" t="str">
        <f>IF(OR('TRI-3'!DU29 ="",'TRI-3'!DU29&lt;0,'TRI-3'!DU29  &gt;10),"",IF((ROUND(TRUNC(('TRI-3'!DU29  ),2),0))=10,"A+",IF((ROUND(TRUNC(('TRI-3'!DU29  ),2),0))=9,"A-",IF((ROUND(TRUNC(('TRI-3'!DU29   ),2),0))=8,"B+",IF((ROUND(TRUNC(('TRI-3'!DU29 ),2),0))=7,"B-",IF((ROUND(TRUNC(('TRI-3'!DU29  ),2),0))=6,"C+",IF((ROUND(TRUNC(('TRI-3'!DU29  ),2),0))=5,"C-",IF((ROUND(TRUNC(('TRI-3'!DU29  ),2),0))=4,"D+",IF((ROUND(TRUNC(('TRI-3'!DU29 ),2),0))=3,"D-",IF((ROUND(TRUNC(('TRI-3'!DU29 ),2),0))=2,"E+",IF((ROUND(TRUNC(('TRI-3'!DU29  ),2),0))&lt;=1,"E-","")))))))))))</f>
        <v/>
      </c>
      <c r="DV29" s="51" t="str">
        <f>IF(OR('TRI-3'!DV29 ="",'TRI-3'!DV29&lt;0,'TRI-3'!DV29  &gt;10),"",IF((ROUND(TRUNC(('TRI-3'!DV29  ),2),0))=10,"A+",IF((ROUND(TRUNC(('TRI-3'!DV29  ),2),0))=9,"A-",IF((ROUND(TRUNC(('TRI-3'!DV29   ),2),0))=8,"B+",IF((ROUND(TRUNC(('TRI-3'!DV29 ),2),0))=7,"B-",IF((ROUND(TRUNC(('TRI-3'!DV29  ),2),0))=6,"C+",IF((ROUND(TRUNC(('TRI-3'!DV29  ),2),0))=5,"C-",IF((ROUND(TRUNC(('TRI-3'!DV29  ),2),0))=4,"D+",IF((ROUND(TRUNC(('TRI-3'!DV29 ),2),0))=3,"D-",IF((ROUND(TRUNC(('TRI-3'!DV29 ),2),0))=2,"E+",IF((ROUND(TRUNC(('TRI-3'!DV29  ),2),0))&lt;=1,"E-","")))))))))))</f>
        <v/>
      </c>
      <c r="DW29" s="51" t="str">
        <f>IF(OR('TRI-3'!DW29 ="",'TRI-3'!DW29&lt;0,'TRI-3'!DW29  &gt;10),"",IF((ROUND(TRUNC(('TRI-3'!DW29  ),2),0))=10,"A+",IF((ROUND(TRUNC(('TRI-3'!DW29  ),2),0))=9,"A-",IF((ROUND(TRUNC(('TRI-3'!DW29   ),2),0))=8,"B+",IF((ROUND(TRUNC(('TRI-3'!DW29 ),2),0))=7,"B-",IF((ROUND(TRUNC(('TRI-3'!DW29  ),2),0))=6,"C+",IF((ROUND(TRUNC(('TRI-3'!DW29  ),2),0))=5,"C-",IF((ROUND(TRUNC(('TRI-3'!DW29  ),2),0))=4,"D+",IF((ROUND(TRUNC(('TRI-3'!DW29 ),2),0))=3,"D-",IF((ROUND(TRUNC(('TRI-3'!DW29 ),2),0))=2,"E+",IF((ROUND(TRUNC(('TRI-3'!DW29  ),2),0))&lt;=1,"E-","")))))))))))</f>
        <v/>
      </c>
      <c r="DX29" s="51" t="str">
        <f>IF(OR('TRI-3'!DX29 ="",'TRI-3'!DX29&lt;0,'TRI-3'!DX29  &gt;10),"",IF((ROUND(TRUNC(('TRI-3'!DX29  ),2),0))=10,"A+",IF((ROUND(TRUNC(('TRI-3'!DX29  ),2),0))=9,"A-",IF((ROUND(TRUNC(('TRI-3'!DX29   ),2),0))=8,"B+",IF((ROUND(TRUNC(('TRI-3'!DX29 ),2),0))=7,"B-",IF((ROUND(TRUNC(('TRI-3'!DX29  ),2),0))=6,"C+",IF((ROUND(TRUNC(('TRI-3'!DX29  ),2),0))=5,"C-",IF((ROUND(TRUNC(('TRI-3'!DX29  ),2),0))=4,"D+",IF((ROUND(TRUNC(('TRI-3'!DX29 ),2),0))=3,"D-",IF((ROUND(TRUNC(('TRI-3'!DX29 ),2),0))=2,"E+",IF((ROUND(TRUNC(('TRI-3'!DX29  ),2),0))&lt;=1,"E-","")))))))))))</f>
        <v/>
      </c>
      <c r="DY29" s="51" t="str">
        <f>IF(OR('TRI-3'!DY29 ="",'TRI-3'!DY29&lt;0,'TRI-3'!DY29  &gt;10),"",IF((ROUND(TRUNC(('TRI-3'!DY29  ),2),0))=10,"A+",IF((ROUND(TRUNC(('TRI-3'!DY29  ),2),0))=9,"A-",IF((ROUND(TRUNC(('TRI-3'!DY29   ),2),0))=8,"B+",IF((ROUND(TRUNC(('TRI-3'!DY29 ),2),0))=7,"B-",IF((ROUND(TRUNC(('TRI-3'!DY29  ),2),0))=6,"C+",IF((ROUND(TRUNC(('TRI-3'!DY29  ),2),0))=5,"C-",IF((ROUND(TRUNC(('TRI-3'!DY29  ),2),0))=4,"D+",IF((ROUND(TRUNC(('TRI-3'!DY29 ),2),0))=3,"D-",IF((ROUND(TRUNC(('TRI-3'!DY29 ),2),0))=2,"E+",IF((ROUND(TRUNC(('TRI-3'!DY29  ),2),0))&lt;=1,"E-","")))))))))))</f>
        <v/>
      </c>
      <c r="DZ29" s="51" t="str">
        <f>IF(OR('TRI-3'!DZ29 ="",'TRI-3'!DZ29&lt;0,'TRI-3'!DZ29  &gt;10),"",IF((ROUND(TRUNC(('TRI-3'!DZ29  ),2),0))=10,"A+",IF((ROUND(TRUNC(('TRI-3'!DZ29  ),2),0))=9,"A-",IF((ROUND(TRUNC(('TRI-3'!DZ29   ),2),0))=8,"B+",IF((ROUND(TRUNC(('TRI-3'!DZ29 ),2),0))=7,"B-",IF((ROUND(TRUNC(('TRI-3'!DZ29  ),2),0))=6,"C+",IF((ROUND(TRUNC(('TRI-3'!DZ29  ),2),0))=5,"C-",IF((ROUND(TRUNC(('TRI-3'!DZ29  ),2),0))=4,"D+",IF((ROUND(TRUNC(('TRI-3'!DZ29 ),2),0))=3,"D-",IF((ROUND(TRUNC(('TRI-3'!DZ29 ),2),0))=2,"E+",IF((ROUND(TRUNC(('TRI-3'!DZ29  ),2),0))&lt;=1,"E-","")))))))))))</f>
        <v/>
      </c>
      <c r="EA29" s="51" t="str">
        <f>IF(OR('TRI-3'!EA29 ="",'TRI-3'!EA29&lt;0,'TRI-3'!EA29  &gt;10),"",IF((ROUND(TRUNC(('TRI-3'!EA29  ),2),0))=10,"A+",IF((ROUND(TRUNC(('TRI-3'!EA29  ),2),0))=9,"A-",IF((ROUND(TRUNC(('TRI-3'!EA29   ),2),0))=8,"B+",IF((ROUND(TRUNC(('TRI-3'!EA29 ),2),0))=7,"B-",IF((ROUND(TRUNC(('TRI-3'!EA29  ),2),0))=6,"C+",IF((ROUND(TRUNC(('TRI-3'!EA29  ),2),0))=5,"C-",IF((ROUND(TRUNC(('TRI-3'!EA29  ),2),0))=4,"D+",IF((ROUND(TRUNC(('TRI-3'!EA29 ),2),0))=3,"D-",IF((ROUND(TRUNC(('TRI-3'!EA29 ),2),0))=2,"E+",IF((ROUND(TRUNC(('TRI-3'!EA29  ),2),0))&lt;=1,"E-","")))))))))))</f>
        <v/>
      </c>
      <c r="EB29" s="51" t="str">
        <f>IF(OR('TRI-3'!EB29 ="",'TRI-3'!EB29&lt;0,'TRI-3'!EB29  &gt;10),"",IF((ROUND(TRUNC(('TRI-3'!EB29  ),2),0))=10,"A+",IF((ROUND(TRUNC(('TRI-3'!EB29  ),2),0))=9,"A-",IF((ROUND(TRUNC(('TRI-3'!EB29   ),2),0))=8,"B+",IF((ROUND(TRUNC(('TRI-3'!EB29 ),2),0))=7,"B-",IF((ROUND(TRUNC(('TRI-3'!EB29  ),2),0))=6,"C+",IF((ROUND(TRUNC(('TRI-3'!EB29  ),2),0))=5,"C-",IF((ROUND(TRUNC(('TRI-3'!EB29  ),2),0))=4,"D+",IF((ROUND(TRUNC(('TRI-3'!EB29 ),2),0))=3,"D-",IF((ROUND(TRUNC(('TRI-3'!EB29 ),2),0))=2,"E+",IF((ROUND(TRUNC(('TRI-3'!EB29  ),2),0))&lt;=1,"E-","")))))))))))</f>
        <v/>
      </c>
      <c r="EC29" s="51" t="str">
        <f>IF(OR('TRI-3'!EC29 ="",'TRI-3'!EC29&lt;0,'TRI-3'!EC29  &gt;10),"",IF((ROUND(TRUNC(('TRI-3'!EC29  ),2),0))=10,"A+",IF((ROUND(TRUNC(('TRI-3'!EC29  ),2),0))=9,"A-",IF((ROUND(TRUNC(('TRI-3'!EC29   ),2),0))=8,"B+",IF((ROUND(TRUNC(('TRI-3'!EC29 ),2),0))=7,"B-",IF((ROUND(TRUNC(('TRI-3'!EC29  ),2),0))=6,"C+",IF((ROUND(TRUNC(('TRI-3'!EC29  ),2),0))=5,"C-",IF((ROUND(TRUNC(('TRI-3'!EC29  ),2),0))=4,"D+",IF((ROUND(TRUNC(('TRI-3'!EC29 ),2),0))=3,"D-",IF((ROUND(TRUNC(('TRI-3'!EC29 ),2),0))=2,"E+",IF((ROUND(TRUNC(('TRI-3'!EC29  ),2),0))&lt;=1,"E-","")))))))))))</f>
        <v/>
      </c>
      <c r="ED29" s="51" t="str">
        <f>IF(OR('TRI-3'!ED29 ="",'TRI-3'!ED29&lt;0,'TRI-3'!ED29  &gt;10),"",IF((ROUND(TRUNC(('TRI-3'!ED29  ),2),0))=10,"A+",IF((ROUND(TRUNC(('TRI-3'!ED29  ),2),0))=9,"A-",IF((ROUND(TRUNC(('TRI-3'!ED29   ),2),0))=8,"B+",IF((ROUND(TRUNC(('TRI-3'!ED29 ),2),0))=7,"B-",IF((ROUND(TRUNC(('TRI-3'!ED29  ),2),0))=6,"C+",IF((ROUND(TRUNC(('TRI-3'!ED29  ),2),0))=5,"C-",IF((ROUND(TRUNC(('TRI-3'!ED29  ),2),0))=4,"D+",IF((ROUND(TRUNC(('TRI-3'!ED29 ),2),0))=3,"D-",IF((ROUND(TRUNC(('TRI-3'!ED29 ),2),0))=2,"E+",IF((ROUND(TRUNC(('TRI-3'!ED29  ),2),0))&lt;=1,"E-","")))))))))))</f>
        <v/>
      </c>
      <c r="EE29" s="51" t="str">
        <f>IF(OR('TRI-3'!EE29 ="",'TRI-3'!EE29&lt;0,'TRI-3'!EE29  &gt;10),"",IF((ROUND(TRUNC(('TRI-3'!EE29  ),2),0))=10,"A+",IF((ROUND(TRUNC(('TRI-3'!EE29  ),2),0))=9,"A-",IF((ROUND(TRUNC(('TRI-3'!EE29   ),2),0))=8,"B+",IF((ROUND(TRUNC(('TRI-3'!EE29 ),2),0))=7,"B-",IF((ROUND(TRUNC(('TRI-3'!EE29  ),2),0))=6,"C+",IF((ROUND(TRUNC(('TRI-3'!EE29  ),2),0))=5,"C-",IF((ROUND(TRUNC(('TRI-3'!EE29  ),2),0))=4,"D+",IF((ROUND(TRUNC(('TRI-3'!EE29 ),2),0))=3,"D-",IF((ROUND(TRUNC(('TRI-3'!EE29 ),2),0))=2,"E+",IF((ROUND(TRUNC(('TRI-3'!EE29  ),2),0))&lt;=1,"E-","")))))))))))</f>
        <v/>
      </c>
      <c r="EF29" s="51" t="str">
        <f>IF(OR('TRI-3'!EF29 ="",'TRI-3'!EF29&lt;0,'TRI-3'!EF29  &gt;10),"",IF((ROUND(TRUNC(('TRI-3'!EF29  ),2),0))=10,"A+",IF((ROUND(TRUNC(('TRI-3'!EF29  ),2),0))=9,"A-",IF((ROUND(TRUNC(('TRI-3'!EF29   ),2),0))=8,"B+",IF((ROUND(TRUNC(('TRI-3'!EF29 ),2),0))=7,"B-",IF((ROUND(TRUNC(('TRI-3'!EF29  ),2),0))=6,"C+",IF((ROUND(TRUNC(('TRI-3'!EF29  ),2),0))=5,"C-",IF((ROUND(TRUNC(('TRI-3'!EF29  ),2),0))=4,"D+",IF((ROUND(TRUNC(('TRI-3'!EF29 ),2),0))=3,"D-",IF((ROUND(TRUNC(('TRI-3'!EF29 ),2),0))=2,"E+",IF((ROUND(TRUNC(('TRI-3'!EF29  ),2),0))&lt;=1,"E-","")))))))))))</f>
        <v/>
      </c>
      <c r="EG29" s="51" t="str">
        <f>IF(OR('TRI-3'!EG29 ="",'TRI-3'!EG29&lt;0,'TRI-3'!EG29  &gt;10),"",IF((ROUND(TRUNC(('TRI-3'!EG29  ),2),0))=10,"A+",IF((ROUND(TRUNC(('TRI-3'!EG29  ),2),0))=9,"A-",IF((ROUND(TRUNC(('TRI-3'!EG29   ),2),0))=8,"B+",IF((ROUND(TRUNC(('TRI-3'!EG29 ),2),0))=7,"B-",IF((ROUND(TRUNC(('TRI-3'!EG29  ),2),0))=6,"C+",IF((ROUND(TRUNC(('TRI-3'!EG29  ),2),0))=5,"C-",IF((ROUND(TRUNC(('TRI-3'!EG29  ),2),0))=4,"D+",IF((ROUND(TRUNC(('TRI-3'!EG29 ),2),0))=3,"D-",IF((ROUND(TRUNC(('TRI-3'!EG29 ),2),0))=2,"E+",IF((ROUND(TRUNC(('TRI-3'!EG29  ),2),0))&lt;=1,"E-","")))))))))))</f>
        <v/>
      </c>
      <c r="EH29" s="51" t="str">
        <f>IF(OR('TRI-3'!EH29 ="",'TRI-3'!EH29&lt;0,'TRI-3'!EH29  &gt;10),"",IF((ROUND(TRUNC(('TRI-3'!EH29  ),2),0))=10,"A+",IF((ROUND(TRUNC(('TRI-3'!EH29  ),2),0))=9,"A-",IF((ROUND(TRUNC(('TRI-3'!EH29   ),2),0))=8,"B+",IF((ROUND(TRUNC(('TRI-3'!EH29 ),2),0))=7,"B-",IF((ROUND(TRUNC(('TRI-3'!EH29  ),2),0))=6,"C+",IF((ROUND(TRUNC(('TRI-3'!EH29  ),2),0))=5,"C-",IF((ROUND(TRUNC(('TRI-3'!EH29  ),2),0))=4,"D+",IF((ROUND(TRUNC(('TRI-3'!EH29 ),2),0))=3,"D-",IF((ROUND(TRUNC(('TRI-3'!EH29 ),2),0))=2,"E+",IF((ROUND(TRUNC(('TRI-3'!EH29  ),2),0))&lt;=1,"E-","")))))))))))</f>
        <v/>
      </c>
      <c r="EI29" s="51" t="str">
        <f>IF(OR('TRI-3'!EI29 ="",'TRI-3'!EI29&lt;0,'TRI-3'!EI29  &gt;10),"",IF((ROUND(TRUNC(('TRI-3'!EI29  ),2),0))=10,"A+",IF((ROUND(TRUNC(('TRI-3'!EI29  ),2),0))=9,"A-",IF((ROUND(TRUNC(('TRI-3'!EI29   ),2),0))=8,"B+",IF((ROUND(TRUNC(('TRI-3'!EI29 ),2),0))=7,"B-",IF((ROUND(TRUNC(('TRI-3'!EI29  ),2),0))=6,"C+",IF((ROUND(TRUNC(('TRI-3'!EI29  ),2),0))=5,"C-",IF((ROUND(TRUNC(('TRI-3'!EI29  ),2),0))=4,"D+",IF((ROUND(TRUNC(('TRI-3'!EI29 ),2),0))=3,"D-",IF((ROUND(TRUNC(('TRI-3'!EI29 ),2),0))=2,"E+",IF((ROUND(TRUNC(('TRI-3'!EI29  ),2),0))&lt;=1,"E-","")))))))))))</f>
        <v/>
      </c>
      <c r="EJ29" s="51" t="str">
        <f>IF(OR('TRI-3'!EJ29 ="",'TRI-3'!EJ29&lt;0,'TRI-3'!EJ29  &gt;10),"",IF((ROUND(TRUNC(('TRI-3'!EJ29  ),2),0))=10,"A+",IF((ROUND(TRUNC(('TRI-3'!EJ29  ),2),0))=9,"A-",IF((ROUND(TRUNC(('TRI-3'!EJ29   ),2),0))=8,"B+",IF((ROUND(TRUNC(('TRI-3'!EJ29 ),2),0))=7,"B-",IF((ROUND(TRUNC(('TRI-3'!EJ29  ),2),0))=6,"C+",IF((ROUND(TRUNC(('TRI-3'!EJ29  ),2),0))=5,"C-",IF((ROUND(TRUNC(('TRI-3'!EJ29  ),2),0))=4,"D+",IF((ROUND(TRUNC(('TRI-3'!EJ29 ),2),0))=3,"D-",IF((ROUND(TRUNC(('TRI-3'!EJ29 ),2),0))=2,"E+",IF((ROUND(TRUNC(('TRI-3'!EJ29  ),2),0))&lt;=1,"E-","")))))))))))</f>
        <v/>
      </c>
      <c r="EK29" s="51" t="str">
        <f>IF(OR('TRI-3'!EK29 ="",'TRI-3'!EK29&lt;0,'TRI-3'!EK29  &gt;10),"",IF((ROUND(TRUNC(('TRI-3'!EK29  ),2),0))=10,"A+",IF((ROUND(TRUNC(('TRI-3'!EK29  ),2),0))=9,"A-",IF((ROUND(TRUNC(('TRI-3'!EK29   ),2),0))=8,"B+",IF((ROUND(TRUNC(('TRI-3'!EK29 ),2),0))=7,"B-",IF((ROUND(TRUNC(('TRI-3'!EK29  ),2),0))=6,"C+",IF((ROUND(TRUNC(('TRI-3'!EK29  ),2),0))=5,"C-",IF((ROUND(TRUNC(('TRI-3'!EK29  ),2),0))=4,"D+",IF((ROUND(TRUNC(('TRI-3'!EK29 ),2),0))=3,"D-",IF((ROUND(TRUNC(('TRI-3'!EK29 ),2),0))=2,"E+",IF((ROUND(TRUNC(('TRI-3'!EK29  ),2),0))&lt;=1,"E-","")))))))))))</f>
        <v/>
      </c>
      <c r="EL29" s="51" t="str">
        <f>IF(OR('TRI-3'!EL29 ="",'TRI-3'!EL29&lt;0,'TRI-3'!EL29  &gt;10),"",IF((ROUND(TRUNC(('TRI-3'!EL29  ),2),0))=10,"A+",IF((ROUND(TRUNC(('TRI-3'!EL29  ),2),0))=9,"A-",IF((ROUND(TRUNC(('TRI-3'!EL29   ),2),0))=8,"B+",IF((ROUND(TRUNC(('TRI-3'!EL29 ),2),0))=7,"B-",IF((ROUND(TRUNC(('TRI-3'!EL29  ),2),0))=6,"C+",IF((ROUND(TRUNC(('TRI-3'!EL29  ),2),0))=5,"C-",IF((ROUND(TRUNC(('TRI-3'!EL29  ),2),0))=4,"D+",IF((ROUND(TRUNC(('TRI-3'!EL29 ),2),0))=3,"D-",IF((ROUND(TRUNC(('TRI-3'!EL29 ),2),0))=2,"E+",IF((ROUND(TRUNC(('TRI-3'!EL29  ),2),0))&lt;=1,"E-","")))))))))))</f>
        <v/>
      </c>
      <c r="EM29" s="51" t="str">
        <f>IF(OR('TRI-3'!EM29 ="",'TRI-3'!EM29&lt;0,'TRI-3'!EM29  &gt;10),"",IF((ROUND(TRUNC(('TRI-3'!EM29  ),2),0))=10,"A+",IF((ROUND(TRUNC(('TRI-3'!EM29  ),2),0))=9,"A-",IF((ROUND(TRUNC(('TRI-3'!EM29   ),2),0))=8,"B+",IF((ROUND(TRUNC(('TRI-3'!EM29 ),2),0))=7,"B-",IF((ROUND(TRUNC(('TRI-3'!EM29  ),2),0))=6,"C+",IF((ROUND(TRUNC(('TRI-3'!EM29  ),2),0))=5,"C-",IF((ROUND(TRUNC(('TRI-3'!EM29  ),2),0))=4,"D+",IF((ROUND(TRUNC(('TRI-3'!EM29 ),2),0))=3,"D-",IF((ROUND(TRUNC(('TRI-3'!EM29 ),2),0))=2,"E+",IF((ROUND(TRUNC(('TRI-3'!EM29  ),2),0))&lt;=1,"E-","")))))))))))</f>
        <v/>
      </c>
      <c r="EN29" s="51" t="str">
        <f>IF(OR('TRI-3'!EN29 ="",'TRI-3'!EN29&lt;0,'TRI-3'!EN29  &gt;10),"",IF((ROUND(TRUNC(('TRI-3'!EN29  ),2),0))=10,"A+",IF((ROUND(TRUNC(('TRI-3'!EN29  ),2),0))=9,"A-",IF((ROUND(TRUNC(('TRI-3'!EN29   ),2),0))=8,"B+",IF((ROUND(TRUNC(('TRI-3'!EN29 ),2),0))=7,"B-",IF((ROUND(TRUNC(('TRI-3'!EN29  ),2),0))=6,"C+",IF((ROUND(TRUNC(('TRI-3'!EN29  ),2),0))=5,"C-",IF((ROUND(TRUNC(('TRI-3'!EN29  ),2),0))=4,"D+",IF((ROUND(TRUNC(('TRI-3'!EN29 ),2),0))=3,"D-",IF((ROUND(TRUNC(('TRI-3'!EN29 ),2),0))=2,"E+",IF((ROUND(TRUNC(('TRI-3'!EN29  ),2),0))&lt;=1,"E-","")))))))))))</f>
        <v/>
      </c>
      <c r="EO29" s="51" t="str">
        <f>IF(OR('TRI-3'!EO29 ="",'TRI-3'!EO29&lt;0,'TRI-3'!EO29  &gt;10),"",IF((ROUND(TRUNC(('TRI-3'!EO29  ),2),0))=10,"A+",IF((ROUND(TRUNC(('TRI-3'!EO29  ),2),0))=9,"A-",IF((ROUND(TRUNC(('TRI-3'!EO29   ),2),0))=8,"B+",IF((ROUND(TRUNC(('TRI-3'!EO29 ),2),0))=7,"B-",IF((ROUND(TRUNC(('TRI-3'!EO29  ),2),0))=6,"C+",IF((ROUND(TRUNC(('TRI-3'!EO29  ),2),0))=5,"C-",IF((ROUND(TRUNC(('TRI-3'!EO29  ),2),0))=4,"D+",IF((ROUND(TRUNC(('TRI-3'!EO29 ),2),0))=3,"D-",IF((ROUND(TRUNC(('TRI-3'!EO29 ),2),0))=2,"E+",IF((ROUND(TRUNC(('TRI-3'!EO29  ),2),0))&lt;=1,"E-","")))))))))))</f>
        <v/>
      </c>
      <c r="EP29" s="51" t="str">
        <f>IF(OR('TRI-3'!EP29 ="",'TRI-3'!EP29&lt;0,'TRI-3'!EP29  &gt;10),"",IF((ROUND(TRUNC(('TRI-3'!EP29  ),2),0))=10,"A+",IF((ROUND(TRUNC(('TRI-3'!EP29  ),2),0))=9,"A-",IF((ROUND(TRUNC(('TRI-3'!EP29   ),2),0))=8,"B+",IF((ROUND(TRUNC(('TRI-3'!EP29 ),2),0))=7,"B-",IF((ROUND(TRUNC(('TRI-3'!EP29  ),2),0))=6,"C+",IF((ROUND(TRUNC(('TRI-3'!EP29  ),2),0))=5,"C-",IF((ROUND(TRUNC(('TRI-3'!EP29  ),2),0))=4,"D+",IF((ROUND(TRUNC(('TRI-3'!EP29 ),2),0))=3,"D-",IF((ROUND(TRUNC(('TRI-3'!EP29 ),2),0))=2,"E+",IF((ROUND(TRUNC(('TRI-3'!EP29  ),2),0))&lt;=1,"E-","")))))))))))</f>
        <v/>
      </c>
      <c r="EQ29" s="51" t="str">
        <f>IF(OR('TRI-3'!EQ29 ="",'TRI-3'!EQ29&lt;0,'TRI-3'!EQ29  &gt;10),"",IF((ROUND(TRUNC(('TRI-3'!EQ29  ),2),0))=10,"A+",IF((ROUND(TRUNC(('TRI-3'!EQ29  ),2),0))=9,"A-",IF((ROUND(TRUNC(('TRI-3'!EQ29   ),2),0))=8,"B+",IF((ROUND(TRUNC(('TRI-3'!EQ29 ),2),0))=7,"B-",IF((ROUND(TRUNC(('TRI-3'!EQ29  ),2),0))=6,"C+",IF((ROUND(TRUNC(('TRI-3'!EQ29  ),2),0))=5,"C-",IF((ROUND(TRUNC(('TRI-3'!EQ29  ),2),0))=4,"D+",IF((ROUND(TRUNC(('TRI-3'!EQ29 ),2),0))=3,"D-",IF((ROUND(TRUNC(('TRI-3'!EQ29 ),2),0))=2,"E+",IF((ROUND(TRUNC(('TRI-3'!EQ29  ),2),0))&lt;=1,"E-","")))))))))))</f>
        <v/>
      </c>
      <c r="ER29" s="51" t="str">
        <f>IF(OR('TRI-3'!ER29 ="",'TRI-3'!ER29&lt;0,'TRI-3'!ER29  &gt;10),"",IF((ROUND(TRUNC(('TRI-3'!ER29  ),2),0))=10,"A+",IF((ROUND(TRUNC(('TRI-3'!ER29  ),2),0))=9,"A-",IF((ROUND(TRUNC(('TRI-3'!ER29   ),2),0))=8,"B+",IF((ROUND(TRUNC(('TRI-3'!ER29 ),2),0))=7,"B-",IF((ROUND(TRUNC(('TRI-3'!ER29  ),2),0))=6,"C+",IF((ROUND(TRUNC(('TRI-3'!ER29  ),2),0))=5,"C-",IF((ROUND(TRUNC(('TRI-3'!ER29  ),2),0))=4,"D+",IF((ROUND(TRUNC(('TRI-3'!ER29 ),2),0))=3,"D-",IF((ROUND(TRUNC(('TRI-3'!ER29 ),2),0))=2,"E+",IF((ROUND(TRUNC(('TRI-3'!ER29  ),2),0))&lt;=1,"E-","")))))))))))</f>
        <v/>
      </c>
      <c r="ES29" s="51" t="str">
        <f>IF(OR('TRI-3'!ES29 ="",'TRI-3'!ES29&lt;0,'TRI-3'!ES29  &gt;10),"",IF((ROUND(TRUNC(('TRI-3'!ES29  ),2),0))=10,"A+",IF((ROUND(TRUNC(('TRI-3'!ES29  ),2),0))=9,"A-",IF((ROUND(TRUNC(('TRI-3'!ES29   ),2),0))=8,"B+",IF((ROUND(TRUNC(('TRI-3'!ES29 ),2),0))=7,"B-",IF((ROUND(TRUNC(('TRI-3'!ES29  ),2),0))=6,"C+",IF((ROUND(TRUNC(('TRI-3'!ES29  ),2),0))=5,"C-",IF((ROUND(TRUNC(('TRI-3'!ES29  ),2),0))=4,"D+",IF((ROUND(TRUNC(('TRI-3'!ES29 ),2),0))=3,"D-",IF((ROUND(TRUNC(('TRI-3'!ES29 ),2),0))=2,"E+",IF((ROUND(TRUNC(('TRI-3'!ES29  ),2),0))&lt;=1,"E-","")))))))))))</f>
        <v/>
      </c>
      <c r="ET29" s="51" t="str">
        <f>IF('TRI-3'!ET29 ="","",'TRI-3'!ET29 )</f>
        <v/>
      </c>
      <c r="EU29" s="51" t="str">
        <f>IF('TRI-3'!EU29 ="","",'TRI-3'!EU29 )</f>
        <v/>
      </c>
      <c r="EV29" s="51" t="str">
        <f>IF('TRI-3'!EV29 ="","",'TRI-3'!EV29 )</f>
        <v/>
      </c>
      <c r="EW29" s="51" t="str">
        <f>IF('TRI-3'!EW29 ="","",'TRI-3'!EW29 )</f>
        <v/>
      </c>
      <c r="EX29" s="51" t="str">
        <f>IF('TRI-3'!EX29 ="","",'TRI-3'!EX29 )</f>
        <v/>
      </c>
      <c r="EY29" s="51" t="str">
        <f>IF('TRI-3'!EY29 ="","",'TRI-3'!EY29 )</f>
        <v/>
      </c>
      <c r="EZ29" s="51" t="str">
        <f>IF('TRI-3'!EZ29 ="","",'TRI-3'!EZ29 )</f>
        <v/>
      </c>
      <c r="FA29" s="51" t="str">
        <f>IF('TRI-3'!FA29 ="","",'TRI-3'!FA29 )</f>
        <v/>
      </c>
      <c r="FB29" s="51" t="str">
        <f>IF('TRI-3'!FB29 ="","",'TRI-3'!FB29 )</f>
        <v/>
      </c>
      <c r="FC29" s="51" t="str">
        <f>IF('TRI-3'!FC29 ="","",'TRI-3'!FC29 )</f>
        <v/>
      </c>
      <c r="FD29" s="51">
        <f>IF('TRI-3'!FD29 ="","",'TRI-3'!FD29 )</f>
        <v>0</v>
      </c>
      <c r="FE29" s="51" t="str">
        <f>IF('TRI-3'!FE29 ="","",'TRI-3'!FE29 )</f>
        <v/>
      </c>
      <c r="FF29" s="51" t="str">
        <f>IF('TRI-3'!FF29 ="","",'TRI-3'!FF29 )</f>
        <v/>
      </c>
      <c r="FG29" s="51" t="str">
        <f>IF('TRI-3'!FG29 ="","",'TRI-3'!FG29 )</f>
        <v/>
      </c>
      <c r="FH29" s="51" t="str">
        <f>IF('TRI-3'!FH29 ="","",'TRI-3'!FH29 )</f>
        <v/>
      </c>
    </row>
    <row r="30" spans="1:164 16322:16326" ht="21" customHeight="1">
      <c r="B30" s="53">
        <v>13</v>
      </c>
      <c r="C30" s="272" t="str">
        <f>IF(NOTAS!E33&gt;"",NOTAS!E33,"")</f>
        <v>GUILLEN ABRIL JEOVANNY EMMANUEL</v>
      </c>
      <c r="D30" s="273"/>
      <c r="E30" s="273"/>
      <c r="F30" s="274"/>
      <c r="G30" s="51" t="str">
        <f>IF(OR('TRI-3'!G30 ="",'TRI-3'!G30&lt;0,'TRI-3'!G30  &gt;10),"",IF((ROUND(TRUNC(('TRI-3'!G30  ),2),0))=10,"A+",IF((ROUND(TRUNC(('TRI-3'!G30  ),2),0))=9,"A-",IF((ROUND(TRUNC(('TRI-3'!G30   ),2),0))=8,"B+",IF((ROUND(TRUNC(('TRI-3'!G30 ),2),0))=7,"B-",IF((ROUND(TRUNC(('TRI-3'!G30  ),2),0))=6,"C+",IF((ROUND(TRUNC(('TRI-3'!G30  ),2),0))=5,"C-",IF((ROUND(TRUNC(('TRI-3'!G30  ),2),0))=4,"D+",IF((ROUND(TRUNC(('TRI-3'!G30 ),2),0))=3,"D-",IF((ROUND(TRUNC(('TRI-3'!G30 ),2),0))=2,"E+",IF((ROUND(TRUNC(('TRI-3'!G30  ),2),0))&lt;=1,"E-","")))))))))))</f>
        <v/>
      </c>
      <c r="H30" s="51" t="str">
        <f>IF(OR('TRI-3'!H30 ="",'TRI-3'!H30&lt;0,'TRI-3'!H30  &gt;10),"",IF((ROUND(TRUNC(('TRI-3'!H30  ),2),0))=10,"A+",IF((ROUND(TRUNC(('TRI-3'!H30  ),2),0))=9,"A-",IF((ROUND(TRUNC(('TRI-3'!H30   ),2),0))=8,"B+",IF((ROUND(TRUNC(('TRI-3'!H30 ),2),0))=7,"B-",IF((ROUND(TRUNC(('TRI-3'!H30  ),2),0))=6,"C+",IF((ROUND(TRUNC(('TRI-3'!H30  ),2),0))=5,"C-",IF((ROUND(TRUNC(('TRI-3'!H30  ),2),0))=4,"D+",IF((ROUND(TRUNC(('TRI-3'!H30 ),2),0))=3,"D-",IF((ROUND(TRUNC(('TRI-3'!H30 ),2),0))=2,"E+",IF((ROUND(TRUNC(('TRI-3'!H30  ),2),0))&lt;=1,"E-","")))))))))))</f>
        <v/>
      </c>
      <c r="I30" s="51" t="str">
        <f>IF(OR('TRI-3'!I30 ="",'TRI-3'!I30&lt;0,'TRI-3'!I30  &gt;10),"",IF((ROUND(TRUNC(('TRI-3'!I30  ),2),0))=10,"A+",IF((ROUND(TRUNC(('TRI-3'!I30  ),2),0))=9,"A-",IF((ROUND(TRUNC(('TRI-3'!I30   ),2),0))=8,"B+",IF((ROUND(TRUNC(('TRI-3'!I30 ),2),0))=7,"B-",IF((ROUND(TRUNC(('TRI-3'!I30  ),2),0))=6,"C+",IF((ROUND(TRUNC(('TRI-3'!I30  ),2),0))=5,"C-",IF((ROUND(TRUNC(('TRI-3'!I30  ),2),0))=4,"D+",IF((ROUND(TRUNC(('TRI-3'!I30 ),2),0))=3,"D-",IF((ROUND(TRUNC(('TRI-3'!I30 ),2),0))=2,"E+",IF((ROUND(TRUNC(('TRI-3'!I30  ),2),0))&lt;=1,"E-","")))))))))))</f>
        <v/>
      </c>
      <c r="J30" s="51" t="str">
        <f>IF(OR('TRI-3'!J30 ="",'TRI-3'!J30&lt;0,'TRI-3'!J30  &gt;10),"",IF((ROUND(TRUNC(('TRI-3'!J30  ),2),0))=10,"A+",IF((ROUND(TRUNC(('TRI-3'!J30  ),2),0))=9,"A-",IF((ROUND(TRUNC(('TRI-3'!J30   ),2),0))=8,"B+",IF((ROUND(TRUNC(('TRI-3'!J30 ),2),0))=7,"B-",IF((ROUND(TRUNC(('TRI-3'!J30  ),2),0))=6,"C+",IF((ROUND(TRUNC(('TRI-3'!J30  ),2),0))=5,"C-",IF((ROUND(TRUNC(('TRI-3'!J30  ),2),0))=4,"D+",IF((ROUND(TRUNC(('TRI-3'!J30 ),2),0))=3,"D-",IF((ROUND(TRUNC(('TRI-3'!J30 ),2),0))=2,"E+",IF((ROUND(TRUNC(('TRI-3'!J30  ),2),0))&lt;=1,"E-","")))))))))))</f>
        <v/>
      </c>
      <c r="K30" s="51" t="str">
        <f>IF(OR('TRI-3'!K30 ="",'TRI-3'!K30&lt;0,'TRI-3'!K30  &gt;10),"",IF((ROUND(TRUNC(('TRI-3'!K30  ),2),0))=10,"A+",IF((ROUND(TRUNC(('TRI-3'!K30  ),2),0))=9,"A-",IF((ROUND(TRUNC(('TRI-3'!K30   ),2),0))=8,"B+",IF((ROUND(TRUNC(('TRI-3'!K30 ),2),0))=7,"B-",IF((ROUND(TRUNC(('TRI-3'!K30  ),2),0))=6,"C+",IF((ROUND(TRUNC(('TRI-3'!K30  ),2),0))=5,"C-",IF((ROUND(TRUNC(('TRI-3'!K30  ),2),0))=4,"D+",IF((ROUND(TRUNC(('TRI-3'!K30 ),2),0))=3,"D-",IF((ROUND(TRUNC(('TRI-3'!K30 ),2),0))=2,"E+",IF((ROUND(TRUNC(('TRI-3'!K30  ),2),0))&lt;=1,"E-","")))))))))))</f>
        <v/>
      </c>
      <c r="L30" s="51" t="str">
        <f>IF(OR('TRI-3'!L30 ="",'TRI-3'!L30&lt;0,'TRI-3'!L30  &gt;10),"",IF((ROUND(TRUNC(('TRI-3'!L30  ),2),0))=10,"A+",IF((ROUND(TRUNC(('TRI-3'!L30  ),2),0))=9,"A-",IF((ROUND(TRUNC(('TRI-3'!L30   ),2),0))=8,"B+",IF((ROUND(TRUNC(('TRI-3'!L30 ),2),0))=7,"B-",IF((ROUND(TRUNC(('TRI-3'!L30  ),2),0))=6,"C+",IF((ROUND(TRUNC(('TRI-3'!L30  ),2),0))=5,"C-",IF((ROUND(TRUNC(('TRI-3'!L30  ),2),0))=4,"D+",IF((ROUND(TRUNC(('TRI-3'!L30 ),2),0))=3,"D-",IF((ROUND(TRUNC(('TRI-3'!L30 ),2),0))=2,"E+",IF((ROUND(TRUNC(('TRI-3'!L30  ),2),0))&lt;=1,"E-","")))))))))))</f>
        <v/>
      </c>
      <c r="M30" s="51" t="str">
        <f>IF(OR('TRI-3'!M30 ="",'TRI-3'!M30&lt;0,'TRI-3'!M30  &gt;10),"",IF((ROUND(TRUNC(('TRI-3'!M30  ),2),0))=10,"A+",IF((ROUND(TRUNC(('TRI-3'!M30  ),2),0))=9,"A-",IF((ROUND(TRUNC(('TRI-3'!M30   ),2),0))=8,"B+",IF((ROUND(TRUNC(('TRI-3'!M30 ),2),0))=7,"B-",IF((ROUND(TRUNC(('TRI-3'!M30  ),2),0))=6,"C+",IF((ROUND(TRUNC(('TRI-3'!M30  ),2),0))=5,"C-",IF((ROUND(TRUNC(('TRI-3'!M30  ),2),0))=4,"D+",IF((ROUND(TRUNC(('TRI-3'!M30 ),2),0))=3,"D-",IF((ROUND(TRUNC(('TRI-3'!M30 ),2),0))=2,"E+",IF((ROUND(TRUNC(('TRI-3'!M30  ),2),0))&lt;=1,"E-","")))))))))))</f>
        <v/>
      </c>
      <c r="N30" s="51" t="str">
        <f>IF(OR('TRI-3'!N30 ="",'TRI-3'!N30&lt;0,'TRI-3'!N30  &gt;10),"",IF((ROUND(TRUNC(('TRI-3'!N30  ),2),0))=10,"A+",IF((ROUND(TRUNC(('TRI-3'!N30  ),2),0))=9,"A-",IF((ROUND(TRUNC(('TRI-3'!N30   ),2),0))=8,"B+",IF((ROUND(TRUNC(('TRI-3'!N30 ),2),0))=7,"B-",IF((ROUND(TRUNC(('TRI-3'!N30  ),2),0))=6,"C+",IF((ROUND(TRUNC(('TRI-3'!N30  ),2),0))=5,"C-",IF((ROUND(TRUNC(('TRI-3'!N30  ),2),0))=4,"D+",IF((ROUND(TRUNC(('TRI-3'!N30 ),2),0))=3,"D-",IF((ROUND(TRUNC(('TRI-3'!N30 ),2),0))=2,"E+",IF((ROUND(TRUNC(('TRI-3'!N30  ),2),0))&lt;=1,"E-","")))))))))))</f>
        <v/>
      </c>
      <c r="O30" s="51" t="str">
        <f>IF(OR('TRI-3'!O30 ="",'TRI-3'!O30&lt;0,'TRI-3'!O30  &gt;10),"",IF((ROUND(TRUNC(('TRI-3'!O30  ),2),0))=10,"A+",IF((ROUND(TRUNC(('TRI-3'!O30  ),2),0))=9,"A-",IF((ROUND(TRUNC(('TRI-3'!O30   ),2),0))=8,"B+",IF((ROUND(TRUNC(('TRI-3'!O30 ),2),0))=7,"B-",IF((ROUND(TRUNC(('TRI-3'!O30  ),2),0))=6,"C+",IF((ROUND(TRUNC(('TRI-3'!O30  ),2),0))=5,"C-",IF((ROUND(TRUNC(('TRI-3'!O30  ),2),0))=4,"D+",IF((ROUND(TRUNC(('TRI-3'!O30 ),2),0))=3,"D-",IF((ROUND(TRUNC(('TRI-3'!O30 ),2),0))=2,"E+",IF((ROUND(TRUNC(('TRI-3'!O30  ),2),0))&lt;=1,"E-","")))))))))))</f>
        <v/>
      </c>
      <c r="P30" s="51" t="str">
        <f>IF(OR('TRI-3'!P30 ="",'TRI-3'!P30&lt;0,'TRI-3'!P30  &gt;10),"",IF((ROUND(TRUNC(('TRI-3'!P30  ),2),0))=10,"A+",IF((ROUND(TRUNC(('TRI-3'!P30  ),2),0))=9,"A-",IF((ROUND(TRUNC(('TRI-3'!P30   ),2),0))=8,"B+",IF((ROUND(TRUNC(('TRI-3'!P30 ),2),0))=7,"B-",IF((ROUND(TRUNC(('TRI-3'!P30  ),2),0))=6,"C+",IF((ROUND(TRUNC(('TRI-3'!P30  ),2),0))=5,"C-",IF((ROUND(TRUNC(('TRI-3'!P30  ),2),0))=4,"D+",IF((ROUND(TRUNC(('TRI-3'!P30 ),2),0))=3,"D-",IF((ROUND(TRUNC(('TRI-3'!P30 ),2),0))=2,"E+",IF((ROUND(TRUNC(('TRI-3'!P30  ),2),0))&lt;=1,"E-","")))))))))))</f>
        <v/>
      </c>
      <c r="Q30" s="51" t="str">
        <f>IF(OR('TRI-3'!Q30 ="",'TRI-3'!Q30&lt;0,'TRI-3'!Q30  &gt;10),"",IF((ROUND(TRUNC(('TRI-3'!Q30  ),2),0))=10,"A+",IF((ROUND(TRUNC(('TRI-3'!Q30  ),2),0))=9,"A-",IF((ROUND(TRUNC(('TRI-3'!Q30   ),2),0))=8,"B+",IF((ROUND(TRUNC(('TRI-3'!Q30 ),2),0))=7,"B-",IF((ROUND(TRUNC(('TRI-3'!Q30  ),2),0))=6,"C+",IF((ROUND(TRUNC(('TRI-3'!Q30  ),2),0))=5,"C-",IF((ROUND(TRUNC(('TRI-3'!Q30  ),2),0))=4,"D+",IF((ROUND(TRUNC(('TRI-3'!Q30 ),2),0))=3,"D-",IF((ROUND(TRUNC(('TRI-3'!Q30 ),2),0))=2,"E+",IF((ROUND(TRUNC(('TRI-3'!Q30  ),2),0))&lt;=1,"E-","")))))))))))</f>
        <v/>
      </c>
      <c r="R30" s="51" t="str">
        <f>IF(OR('TRI-3'!R30 ="",'TRI-3'!R30&lt;0,'TRI-3'!R30  &gt;10),"",IF((ROUND(TRUNC(('TRI-3'!R30  ),2),0))=10,"A+",IF((ROUND(TRUNC(('TRI-3'!R30  ),2),0))=9,"A-",IF((ROUND(TRUNC(('TRI-3'!R30   ),2),0))=8,"B+",IF((ROUND(TRUNC(('TRI-3'!R30 ),2),0))=7,"B-",IF((ROUND(TRUNC(('TRI-3'!R30  ),2),0))=6,"C+",IF((ROUND(TRUNC(('TRI-3'!R30  ),2),0))=5,"C-",IF((ROUND(TRUNC(('TRI-3'!R30  ),2),0))=4,"D+",IF((ROUND(TRUNC(('TRI-3'!R30 ),2),0))=3,"D-",IF((ROUND(TRUNC(('TRI-3'!R30 ),2),0))=2,"E+",IF((ROUND(TRUNC(('TRI-3'!R30  ),2),0))&lt;=1,"E-","")))))))))))</f>
        <v/>
      </c>
      <c r="S30" s="51" t="str">
        <f>IF(OR('TRI-3'!S30 ="",'TRI-3'!S30&lt;0,'TRI-3'!S30  &gt;10),"",IF((ROUND(TRUNC(('TRI-3'!S30  ),2),0))=10,"A+",IF((ROUND(TRUNC(('TRI-3'!S30  ),2),0))=9,"A-",IF((ROUND(TRUNC(('TRI-3'!S30   ),2),0))=8,"B+",IF((ROUND(TRUNC(('TRI-3'!S30 ),2),0))=7,"B-",IF((ROUND(TRUNC(('TRI-3'!S30  ),2),0))=6,"C+",IF((ROUND(TRUNC(('TRI-3'!S30  ),2),0))=5,"C-",IF((ROUND(TRUNC(('TRI-3'!S30  ),2),0))=4,"D+",IF((ROUND(TRUNC(('TRI-3'!S30 ),2),0))=3,"D-",IF((ROUND(TRUNC(('TRI-3'!S30 ),2),0))=2,"E+",IF((ROUND(TRUNC(('TRI-3'!S30  ),2),0))&lt;=1,"E-","")))))))))))</f>
        <v/>
      </c>
      <c r="T30" s="51" t="str">
        <f>IF(OR('TRI-3'!T30 ="",'TRI-3'!T30&lt;0,'TRI-3'!T30  &gt;10),"",IF((ROUND(TRUNC(('TRI-3'!T30  ),2),0))=10,"A+",IF((ROUND(TRUNC(('TRI-3'!T30  ),2),0))=9,"A-",IF((ROUND(TRUNC(('TRI-3'!T30   ),2),0))=8,"B+",IF((ROUND(TRUNC(('TRI-3'!T30 ),2),0))=7,"B-",IF((ROUND(TRUNC(('TRI-3'!T30  ),2),0))=6,"C+",IF((ROUND(TRUNC(('TRI-3'!T30  ),2),0))=5,"C-",IF((ROUND(TRUNC(('TRI-3'!T30  ),2),0))=4,"D+",IF((ROUND(TRUNC(('TRI-3'!T30 ),2),0))=3,"D-",IF((ROUND(TRUNC(('TRI-3'!T30 ),2),0))=2,"E+",IF((ROUND(TRUNC(('TRI-3'!T30  ),2),0))&lt;=1,"E-","")))))))))))</f>
        <v/>
      </c>
      <c r="U30" s="51" t="str">
        <f>IF(OR('TRI-3'!U30 ="",'TRI-3'!U30&lt;0,'TRI-3'!U30  &gt;10),"",IF((ROUND(TRUNC(('TRI-3'!U30  ),2),0))=10,"A+",IF((ROUND(TRUNC(('TRI-3'!U30  ),2),0))=9,"A-",IF((ROUND(TRUNC(('TRI-3'!U30   ),2),0))=8,"B+",IF((ROUND(TRUNC(('TRI-3'!U30 ),2),0))=7,"B-",IF((ROUND(TRUNC(('TRI-3'!U30  ),2),0))=6,"C+",IF((ROUND(TRUNC(('TRI-3'!U30  ),2),0))=5,"C-",IF((ROUND(TRUNC(('TRI-3'!U30  ),2),0))=4,"D+",IF((ROUND(TRUNC(('TRI-3'!U30 ),2),0))=3,"D-",IF((ROUND(TRUNC(('TRI-3'!U30 ),2),0))=2,"E+",IF((ROUND(TRUNC(('TRI-3'!U30  ),2),0))&lt;=1,"E-","")))))))))))</f>
        <v/>
      </c>
      <c r="V30" s="51" t="str">
        <f>IF(OR('TRI-3'!V30 ="",'TRI-3'!V30&lt;0,'TRI-3'!V30  &gt;10),"",IF((ROUND(TRUNC(('TRI-3'!V30  ),2),0))=10,"A+",IF((ROUND(TRUNC(('TRI-3'!V30  ),2),0))=9,"A-",IF((ROUND(TRUNC(('TRI-3'!V30   ),2),0))=8,"B+",IF((ROUND(TRUNC(('TRI-3'!V30 ),2),0))=7,"B-",IF((ROUND(TRUNC(('TRI-3'!V30  ),2),0))=6,"C+",IF((ROUND(TRUNC(('TRI-3'!V30  ),2),0))=5,"C-",IF((ROUND(TRUNC(('TRI-3'!V30  ),2),0))=4,"D+",IF((ROUND(TRUNC(('TRI-3'!V30 ),2),0))=3,"D-",IF((ROUND(TRUNC(('TRI-3'!V30 ),2),0))=2,"E+",IF((ROUND(TRUNC(('TRI-3'!V30  ),2),0))&lt;=1,"E-","")))))))))))</f>
        <v/>
      </c>
      <c r="W30" s="51" t="str">
        <f>IF(OR('TRI-3'!W30 ="",'TRI-3'!W30&lt;0,'TRI-3'!W30  &gt;10),"",IF((ROUND(TRUNC(('TRI-3'!W30  ),2),0))=10,"A+",IF((ROUND(TRUNC(('TRI-3'!W30  ),2),0))=9,"A-",IF((ROUND(TRUNC(('TRI-3'!W30   ),2),0))=8,"B+",IF((ROUND(TRUNC(('TRI-3'!W30 ),2),0))=7,"B-",IF((ROUND(TRUNC(('TRI-3'!W30  ),2),0))=6,"C+",IF((ROUND(TRUNC(('TRI-3'!W30  ),2),0))=5,"C-",IF((ROUND(TRUNC(('TRI-3'!W30  ),2),0))=4,"D+",IF((ROUND(TRUNC(('TRI-3'!W30 ),2),0))=3,"D-",IF((ROUND(TRUNC(('TRI-3'!W30 ),2),0))=2,"E+",IF((ROUND(TRUNC(('TRI-3'!W30  ),2),0))&lt;=1,"E-","")))))))))))</f>
        <v/>
      </c>
      <c r="X30" s="51" t="str">
        <f>IF(OR('TRI-3'!X30 ="",'TRI-3'!X30&lt;0,'TRI-3'!X30  &gt;10),"",IF((ROUND(TRUNC(('TRI-3'!X30  ),2),0))=10,"A+",IF((ROUND(TRUNC(('TRI-3'!X30  ),2),0))=9,"A-",IF((ROUND(TRUNC(('TRI-3'!X30   ),2),0))=8,"B+",IF((ROUND(TRUNC(('TRI-3'!X30 ),2),0))=7,"B-",IF((ROUND(TRUNC(('TRI-3'!X30  ),2),0))=6,"C+",IF((ROUND(TRUNC(('TRI-3'!X30  ),2),0))=5,"C-",IF((ROUND(TRUNC(('TRI-3'!X30  ),2),0))=4,"D+",IF((ROUND(TRUNC(('TRI-3'!X30 ),2),0))=3,"D-",IF((ROUND(TRUNC(('TRI-3'!X30 ),2),0))=2,"E+",IF((ROUND(TRUNC(('TRI-3'!X30  ),2),0))&lt;=1,"E-","")))))))))))</f>
        <v/>
      </c>
      <c r="Y30" s="51" t="str">
        <f>IF(OR('TRI-3'!Y30 ="",'TRI-3'!Y30&lt;0,'TRI-3'!Y30  &gt;10),"",IF((ROUND(TRUNC(('TRI-3'!Y30  ),2),0))=10,"A+",IF((ROUND(TRUNC(('TRI-3'!Y30  ),2),0))=9,"A-",IF((ROUND(TRUNC(('TRI-3'!Y30   ),2),0))=8,"B+",IF((ROUND(TRUNC(('TRI-3'!Y30 ),2),0))=7,"B-",IF((ROUND(TRUNC(('TRI-3'!Y30  ),2),0))=6,"C+",IF((ROUND(TRUNC(('TRI-3'!Y30  ),2),0))=5,"C-",IF((ROUND(TRUNC(('TRI-3'!Y30  ),2),0))=4,"D+",IF((ROUND(TRUNC(('TRI-3'!Y30 ),2),0))=3,"D-",IF((ROUND(TRUNC(('TRI-3'!Y30 ),2),0))=2,"E+",IF((ROUND(TRUNC(('TRI-3'!Y30  ),2),0))&lt;=1,"E-","")))))))))))</f>
        <v/>
      </c>
      <c r="Z30" s="51" t="str">
        <f>IF(OR('TRI-3'!Z30 ="",'TRI-3'!Z30&lt;0,'TRI-3'!Z30  &gt;10),"",IF((ROUND(TRUNC(('TRI-3'!Z30  ),2),0))=10,"A+",IF((ROUND(TRUNC(('TRI-3'!Z30  ),2),0))=9,"A-",IF((ROUND(TRUNC(('TRI-3'!Z30   ),2),0))=8,"B+",IF((ROUND(TRUNC(('TRI-3'!Z30 ),2),0))=7,"B-",IF((ROUND(TRUNC(('TRI-3'!Z30  ),2),0))=6,"C+",IF((ROUND(TRUNC(('TRI-3'!Z30  ),2),0))=5,"C-",IF((ROUND(TRUNC(('TRI-3'!Z30  ),2),0))=4,"D+",IF((ROUND(TRUNC(('TRI-3'!Z30 ),2),0))=3,"D-",IF((ROUND(TRUNC(('TRI-3'!Z30 ),2),0))=2,"E+",IF((ROUND(TRUNC(('TRI-3'!Z30  ),2),0))&lt;=1,"E-","")))))))))))</f>
        <v/>
      </c>
      <c r="AA30" s="51" t="str">
        <f>IF(OR('TRI-3'!AA30 ="",'TRI-3'!AA30&lt;0,'TRI-3'!AA30  &gt;10),"",IF((ROUND(TRUNC(('TRI-3'!AA30  ),2),0))=10,"A+",IF((ROUND(TRUNC(('TRI-3'!AA30  ),2),0))=9,"A-",IF((ROUND(TRUNC(('TRI-3'!AA30   ),2),0))=8,"B+",IF((ROUND(TRUNC(('TRI-3'!AA30 ),2),0))=7,"B-",IF((ROUND(TRUNC(('TRI-3'!AA30  ),2),0))=6,"C+",IF((ROUND(TRUNC(('TRI-3'!AA30  ),2),0))=5,"C-",IF((ROUND(TRUNC(('TRI-3'!AA30  ),2),0))=4,"D+",IF((ROUND(TRUNC(('TRI-3'!AA30 ),2),0))=3,"D-",IF((ROUND(TRUNC(('TRI-3'!AA30 ),2),0))=2,"E+",IF((ROUND(TRUNC(('TRI-3'!AA30  ),2),0))&lt;=1,"E-","")))))))))))</f>
        <v/>
      </c>
      <c r="AB30" s="51" t="str">
        <f>IF(OR('TRI-3'!AB30 ="",'TRI-3'!AB30&lt;0,'TRI-3'!AB30  &gt;10),"",IF((ROUND(TRUNC(('TRI-3'!AB30  ),2),0))=10,"A+",IF((ROUND(TRUNC(('TRI-3'!AB30  ),2),0))=9,"A-",IF((ROUND(TRUNC(('TRI-3'!AB30   ),2),0))=8,"B+",IF((ROUND(TRUNC(('TRI-3'!AB30 ),2),0))=7,"B-",IF((ROUND(TRUNC(('TRI-3'!AB30  ),2),0))=6,"C+",IF((ROUND(TRUNC(('TRI-3'!AB30  ),2),0))=5,"C-",IF((ROUND(TRUNC(('TRI-3'!AB30  ),2),0))=4,"D+",IF((ROUND(TRUNC(('TRI-3'!AB30 ),2),0))=3,"D-",IF((ROUND(TRUNC(('TRI-3'!AB30 ),2),0))=2,"E+",IF((ROUND(TRUNC(('TRI-3'!AB30  ),2),0))&lt;=1,"E-","")))))))))))</f>
        <v/>
      </c>
      <c r="AC30" s="51" t="str">
        <f>IF(OR('TRI-3'!AC30 ="",'TRI-3'!AC30&lt;0,'TRI-3'!AC30  &gt;10),"",IF((ROUND(TRUNC(('TRI-3'!AC30  ),2),0))=10,"A+",IF((ROUND(TRUNC(('TRI-3'!AC30  ),2),0))=9,"A-",IF((ROUND(TRUNC(('TRI-3'!AC30   ),2),0))=8,"B+",IF((ROUND(TRUNC(('TRI-3'!AC30 ),2),0))=7,"B-",IF((ROUND(TRUNC(('TRI-3'!AC30  ),2),0))=6,"C+",IF((ROUND(TRUNC(('TRI-3'!AC30  ),2),0))=5,"C-",IF((ROUND(TRUNC(('TRI-3'!AC30  ),2),0))=4,"D+",IF((ROUND(TRUNC(('TRI-3'!AC30 ),2),0))=3,"D-",IF((ROUND(TRUNC(('TRI-3'!AC30 ),2),0))=2,"E+",IF((ROUND(TRUNC(('TRI-3'!AC30  ),2),0))&lt;=1,"E-","")))))))))))</f>
        <v/>
      </c>
      <c r="AD30" s="51" t="str">
        <f>IF(OR('TRI-3'!AD30 ="",'TRI-3'!AD30&lt;0,'TRI-3'!AD30  &gt;10),"",IF((ROUND(TRUNC(('TRI-3'!AD30  ),2),0))=10,"A+",IF((ROUND(TRUNC(('TRI-3'!AD30  ),2),0))=9,"A-",IF((ROUND(TRUNC(('TRI-3'!AD30   ),2),0))=8,"B+",IF((ROUND(TRUNC(('TRI-3'!AD30 ),2),0))=7,"B-",IF((ROUND(TRUNC(('TRI-3'!AD30  ),2),0))=6,"C+",IF((ROUND(TRUNC(('TRI-3'!AD30  ),2),0))=5,"C-",IF((ROUND(TRUNC(('TRI-3'!AD30  ),2),0))=4,"D+",IF((ROUND(TRUNC(('TRI-3'!AD30 ),2),0))=3,"D-",IF((ROUND(TRUNC(('TRI-3'!AD30 ),2),0))=2,"E+",IF((ROUND(TRUNC(('TRI-3'!AD30  ),2),0))&lt;=1,"E-","")))))))))))</f>
        <v/>
      </c>
      <c r="AE30" s="51" t="str">
        <f>IF(OR('TRI-3'!AE30 ="",'TRI-3'!AE30&lt;0,'TRI-3'!AE30  &gt;10),"",IF((ROUND(TRUNC(('TRI-3'!AE30  ),2),0))=10,"A+",IF((ROUND(TRUNC(('TRI-3'!AE30  ),2),0))=9,"A-",IF((ROUND(TRUNC(('TRI-3'!AE30   ),2),0))=8,"B+",IF((ROUND(TRUNC(('TRI-3'!AE30 ),2),0))=7,"B-",IF((ROUND(TRUNC(('TRI-3'!AE30  ),2),0))=6,"C+",IF((ROUND(TRUNC(('TRI-3'!AE30  ),2),0))=5,"C-",IF((ROUND(TRUNC(('TRI-3'!AE30  ),2),0))=4,"D+",IF((ROUND(TRUNC(('TRI-3'!AE30 ),2),0))=3,"D-",IF((ROUND(TRUNC(('TRI-3'!AE30 ),2),0))=2,"E+",IF((ROUND(TRUNC(('TRI-3'!AE30  ),2),0))&lt;=1,"E-","")))))))))))</f>
        <v/>
      </c>
      <c r="AF30" s="51" t="str">
        <f>IF(OR('TRI-3'!AF30 ="",'TRI-3'!AF30&lt;0,'TRI-3'!AF30  &gt;10),"",IF((ROUND(TRUNC(('TRI-3'!AF30  ),2),0))=10,"A+",IF((ROUND(TRUNC(('TRI-3'!AF30  ),2),0))=9,"A-",IF((ROUND(TRUNC(('TRI-3'!AF30   ),2),0))=8,"B+",IF((ROUND(TRUNC(('TRI-3'!AF30 ),2),0))=7,"B-",IF((ROUND(TRUNC(('TRI-3'!AF30  ),2),0))=6,"C+",IF((ROUND(TRUNC(('TRI-3'!AF30  ),2),0))=5,"C-",IF((ROUND(TRUNC(('TRI-3'!AF30  ),2),0))=4,"D+",IF((ROUND(TRUNC(('TRI-3'!AF30 ),2),0))=3,"D-",IF((ROUND(TRUNC(('TRI-3'!AF30 ),2),0))=2,"E+",IF((ROUND(TRUNC(('TRI-3'!AF30  ),2),0))&lt;=1,"E-","")))))))))))</f>
        <v/>
      </c>
      <c r="AG30" s="51" t="str">
        <f>IF(OR('TRI-3'!AG30 ="",'TRI-3'!AG30&lt;0,'TRI-3'!AG30  &gt;10),"",IF((ROUND(TRUNC(('TRI-3'!AG30  ),2),0))=10,"A+",IF((ROUND(TRUNC(('TRI-3'!AG30  ),2),0))=9,"A-",IF((ROUND(TRUNC(('TRI-3'!AG30   ),2),0))=8,"B+",IF((ROUND(TRUNC(('TRI-3'!AG30 ),2),0))=7,"B-",IF((ROUND(TRUNC(('TRI-3'!AG30  ),2),0))=6,"C+",IF((ROUND(TRUNC(('TRI-3'!AG30  ),2),0))=5,"C-",IF((ROUND(TRUNC(('TRI-3'!AG30  ),2),0))=4,"D+",IF((ROUND(TRUNC(('TRI-3'!AG30 ),2),0))=3,"D-",IF((ROUND(TRUNC(('TRI-3'!AG30 ),2),0))=2,"E+",IF((ROUND(TRUNC(('TRI-3'!AG30  ),2),0))&lt;=1,"E-","")))))))))))</f>
        <v/>
      </c>
      <c r="AH30" s="51" t="str">
        <f>IF(OR('TRI-3'!AH30 ="",'TRI-3'!AH30&lt;0,'TRI-3'!AH30  &gt;10),"",IF((ROUND(TRUNC(('TRI-3'!AH30  ),2),0))=10,"A+",IF((ROUND(TRUNC(('TRI-3'!AH30  ),2),0))=9,"A-",IF((ROUND(TRUNC(('TRI-3'!AH30   ),2),0))=8,"B+",IF((ROUND(TRUNC(('TRI-3'!AH30 ),2),0))=7,"B-",IF((ROUND(TRUNC(('TRI-3'!AH30  ),2),0))=6,"C+",IF((ROUND(TRUNC(('TRI-3'!AH30  ),2),0))=5,"C-",IF((ROUND(TRUNC(('TRI-3'!AH30  ),2),0))=4,"D+",IF((ROUND(TRUNC(('TRI-3'!AH30 ),2),0))=3,"D-",IF((ROUND(TRUNC(('TRI-3'!AH30 ),2),0))=2,"E+",IF((ROUND(TRUNC(('TRI-3'!AH30  ),2),0))&lt;=1,"E-","")))))))))))</f>
        <v/>
      </c>
      <c r="AI30" s="51" t="str">
        <f>IF(OR('TRI-3'!AI30 ="",'TRI-3'!AI30&lt;0,'TRI-3'!AI30  &gt;10),"",IF((ROUND(TRUNC(('TRI-3'!AI30  ),2),0))=10,"A+",IF((ROUND(TRUNC(('TRI-3'!AI30  ),2),0))=9,"A-",IF((ROUND(TRUNC(('TRI-3'!AI30   ),2),0))=8,"B+",IF((ROUND(TRUNC(('TRI-3'!AI30 ),2),0))=7,"B-",IF((ROUND(TRUNC(('TRI-3'!AI30  ),2),0))=6,"C+",IF((ROUND(TRUNC(('TRI-3'!AI30  ),2),0))=5,"C-",IF((ROUND(TRUNC(('TRI-3'!AI30  ),2),0))=4,"D+",IF((ROUND(TRUNC(('TRI-3'!AI30 ),2),0))=3,"D-",IF((ROUND(TRUNC(('TRI-3'!AI30 ),2),0))=2,"E+",IF((ROUND(TRUNC(('TRI-3'!AI30  ),2),0))&lt;=1,"E-","")))))))))))</f>
        <v/>
      </c>
      <c r="AJ30" s="51" t="str">
        <f>IF(OR('TRI-3'!AJ30 ="",'TRI-3'!AJ30&lt;0,'TRI-3'!AJ30  &gt;10),"",IF((ROUND(TRUNC(('TRI-3'!AJ30  ),2),0))=10,"A+",IF((ROUND(TRUNC(('TRI-3'!AJ30  ),2),0))=9,"A-",IF((ROUND(TRUNC(('TRI-3'!AJ30   ),2),0))=8,"B+",IF((ROUND(TRUNC(('TRI-3'!AJ30 ),2),0))=7,"B-",IF((ROUND(TRUNC(('TRI-3'!AJ30  ),2),0))=6,"C+",IF((ROUND(TRUNC(('TRI-3'!AJ30  ),2),0))=5,"C-",IF((ROUND(TRUNC(('TRI-3'!AJ30  ),2),0))=4,"D+",IF((ROUND(TRUNC(('TRI-3'!AJ30 ),2),0))=3,"D-",IF((ROUND(TRUNC(('TRI-3'!AJ30 ),2),0))=2,"E+",IF((ROUND(TRUNC(('TRI-3'!AJ30  ),2),0))&lt;=1,"E-","")))))))))))</f>
        <v/>
      </c>
      <c r="AK30" s="51" t="str">
        <f>IF(OR('TRI-3'!AK30 ="",'TRI-3'!AK30&lt;0,'TRI-3'!AK30  &gt;10),"",IF((ROUND(TRUNC(('TRI-3'!AK30  ),2),0))=10,"A+",IF((ROUND(TRUNC(('TRI-3'!AK30  ),2),0))=9,"A-",IF((ROUND(TRUNC(('TRI-3'!AK30   ),2),0))=8,"B+",IF((ROUND(TRUNC(('TRI-3'!AK30 ),2),0))=7,"B-",IF((ROUND(TRUNC(('TRI-3'!AK30  ),2),0))=6,"C+",IF((ROUND(TRUNC(('TRI-3'!AK30  ),2),0))=5,"C-",IF((ROUND(TRUNC(('TRI-3'!AK30  ),2),0))=4,"D+",IF((ROUND(TRUNC(('TRI-3'!AK30 ),2),0))=3,"D-",IF((ROUND(TRUNC(('TRI-3'!AK30 ),2),0))=2,"E+",IF((ROUND(TRUNC(('TRI-3'!AK30  ),2),0))&lt;=1,"E-","")))))))))))</f>
        <v/>
      </c>
      <c r="AL30" s="51" t="str">
        <f>IF(OR('TRI-3'!AL30 ="",'TRI-3'!AL30&lt;0,'TRI-3'!AL30  &gt;10),"",IF((ROUND(TRUNC(('TRI-3'!AL30  ),2),0))=10,"A+",IF((ROUND(TRUNC(('TRI-3'!AL30  ),2),0))=9,"A-",IF((ROUND(TRUNC(('TRI-3'!AL30   ),2),0))=8,"B+",IF((ROUND(TRUNC(('TRI-3'!AL30 ),2),0))=7,"B-",IF((ROUND(TRUNC(('TRI-3'!AL30  ),2),0))=6,"C+",IF((ROUND(TRUNC(('TRI-3'!AL30  ),2),0))=5,"C-",IF((ROUND(TRUNC(('TRI-3'!AL30  ),2),0))=4,"D+",IF((ROUND(TRUNC(('TRI-3'!AL30 ),2),0))=3,"D-",IF((ROUND(TRUNC(('TRI-3'!AL30 ),2),0))=2,"E+",IF((ROUND(TRUNC(('TRI-3'!AL30  ),2),0))&lt;=1,"E-","")))))))))))</f>
        <v/>
      </c>
      <c r="AM30" s="51" t="str">
        <f>IF(OR('TRI-3'!AM30 ="",'TRI-3'!AM30&lt;0,'TRI-3'!AM30  &gt;10),"",IF((ROUND(TRUNC(('TRI-3'!AM30  ),2),0))=10,"A+",IF((ROUND(TRUNC(('TRI-3'!AM30  ),2),0))=9,"A-",IF((ROUND(TRUNC(('TRI-3'!AM30   ),2),0))=8,"B+",IF((ROUND(TRUNC(('TRI-3'!AM30 ),2),0))=7,"B-",IF((ROUND(TRUNC(('TRI-3'!AM30  ),2),0))=6,"C+",IF((ROUND(TRUNC(('TRI-3'!AM30  ),2),0))=5,"C-",IF((ROUND(TRUNC(('TRI-3'!AM30  ),2),0))=4,"D+",IF((ROUND(TRUNC(('TRI-3'!AM30 ),2),0))=3,"D-",IF((ROUND(TRUNC(('TRI-3'!AM30 ),2),0))=2,"E+",IF((ROUND(TRUNC(('TRI-3'!AM30  ),2),0))&lt;=1,"E-","")))))))))))</f>
        <v/>
      </c>
      <c r="AN30" s="51" t="str">
        <f>IF(OR('TRI-3'!AN30 ="",'TRI-3'!AN30&lt;0,'TRI-3'!AN30  &gt;10),"",IF((ROUND(TRUNC(('TRI-3'!AN30  ),2),0))=10,"A+",IF((ROUND(TRUNC(('TRI-3'!AN30  ),2),0))=9,"A-",IF((ROUND(TRUNC(('TRI-3'!AN30   ),2),0))=8,"B+",IF((ROUND(TRUNC(('TRI-3'!AN30 ),2),0))=7,"B-",IF((ROUND(TRUNC(('TRI-3'!AN30  ),2),0))=6,"C+",IF((ROUND(TRUNC(('TRI-3'!AN30  ),2),0))=5,"C-",IF((ROUND(TRUNC(('TRI-3'!AN30  ),2),0))=4,"D+",IF((ROUND(TRUNC(('TRI-3'!AN30 ),2),0))=3,"D-",IF((ROUND(TRUNC(('TRI-3'!AN30 ),2),0))=2,"E+",IF((ROUND(TRUNC(('TRI-3'!AN30  ),2),0))&lt;=1,"E-","")))))))))))</f>
        <v/>
      </c>
      <c r="AO30" s="51" t="str">
        <f>IF(OR('TRI-3'!AO30 ="",'TRI-3'!AO30&lt;0,'TRI-3'!AO30  &gt;10),"",IF((ROUND(TRUNC(('TRI-3'!AO30  ),2),0))=10,"A+",IF((ROUND(TRUNC(('TRI-3'!AO30  ),2),0))=9,"A-",IF((ROUND(TRUNC(('TRI-3'!AO30   ),2),0))=8,"B+",IF((ROUND(TRUNC(('TRI-3'!AO30 ),2),0))=7,"B-",IF((ROUND(TRUNC(('TRI-3'!AO30  ),2),0))=6,"C+",IF((ROUND(TRUNC(('TRI-3'!AO30  ),2),0))=5,"C-",IF((ROUND(TRUNC(('TRI-3'!AO30  ),2),0))=4,"D+",IF((ROUND(TRUNC(('TRI-3'!AO30 ),2),0))=3,"D-",IF((ROUND(TRUNC(('TRI-3'!AO30 ),2),0))=2,"E+",IF((ROUND(TRUNC(('TRI-3'!AO30  ),2),0))&lt;=1,"E-","")))))))))))</f>
        <v/>
      </c>
      <c r="AP30" s="51" t="str">
        <f>IF(OR('TRI-3'!AP30 ="",'TRI-3'!AP30&lt;0,'TRI-3'!AP30  &gt;10),"",IF((ROUND(TRUNC(('TRI-3'!AP30  ),2),0))=10,"A+",IF((ROUND(TRUNC(('TRI-3'!AP30  ),2),0))=9,"A-",IF((ROUND(TRUNC(('TRI-3'!AP30   ),2),0))=8,"B+",IF((ROUND(TRUNC(('TRI-3'!AP30 ),2),0))=7,"B-",IF((ROUND(TRUNC(('TRI-3'!AP30  ),2),0))=6,"C+",IF((ROUND(TRUNC(('TRI-3'!AP30  ),2),0))=5,"C-",IF((ROUND(TRUNC(('TRI-3'!AP30  ),2),0))=4,"D+",IF((ROUND(TRUNC(('TRI-3'!AP30 ),2),0))=3,"D-",IF((ROUND(TRUNC(('TRI-3'!AP30 ),2),0))=2,"E+",IF((ROUND(TRUNC(('TRI-3'!AP30  ),2),0))&lt;=1,"E-","")))))))))))</f>
        <v/>
      </c>
      <c r="AQ30" s="51" t="str">
        <f>IF(OR('TRI-3'!AQ30 ="",'TRI-3'!AQ30&lt;0,'TRI-3'!AQ30  &gt;10),"",IF((ROUND(TRUNC(('TRI-3'!AQ30  ),2),0))=10,"A+",IF((ROUND(TRUNC(('TRI-3'!AQ30  ),2),0))=9,"A-",IF((ROUND(TRUNC(('TRI-3'!AQ30   ),2),0))=8,"B+",IF((ROUND(TRUNC(('TRI-3'!AQ30 ),2),0))=7,"B-",IF((ROUND(TRUNC(('TRI-3'!AQ30  ),2),0))=6,"C+",IF((ROUND(TRUNC(('TRI-3'!AQ30  ),2),0))=5,"C-",IF((ROUND(TRUNC(('TRI-3'!AQ30  ),2),0))=4,"D+",IF((ROUND(TRUNC(('TRI-3'!AQ30 ),2),0))=3,"D-",IF((ROUND(TRUNC(('TRI-3'!AQ30 ),2),0))=2,"E+",IF((ROUND(TRUNC(('TRI-3'!AQ30  ),2),0))&lt;=1,"E-","")))))))))))</f>
        <v/>
      </c>
      <c r="AR30" s="51" t="str">
        <f>IF(OR('TRI-3'!AR30 ="",'TRI-3'!AR30&lt;0,'TRI-3'!AR30  &gt;10),"",IF((ROUND(TRUNC(('TRI-3'!AR30  ),2),0))=10,"A+",IF((ROUND(TRUNC(('TRI-3'!AR30  ),2),0))=9,"A-",IF((ROUND(TRUNC(('TRI-3'!AR30   ),2),0))=8,"B+",IF((ROUND(TRUNC(('TRI-3'!AR30 ),2),0))=7,"B-",IF((ROUND(TRUNC(('TRI-3'!AR30  ),2),0))=6,"C+",IF((ROUND(TRUNC(('TRI-3'!AR30  ),2),0))=5,"C-",IF((ROUND(TRUNC(('TRI-3'!AR30  ),2),0))=4,"D+",IF((ROUND(TRUNC(('TRI-3'!AR30 ),2),0))=3,"D-",IF((ROUND(TRUNC(('TRI-3'!AR30 ),2),0))=2,"E+",IF((ROUND(TRUNC(('TRI-3'!AR30  ),2),0))&lt;=1,"E-","")))))))))))</f>
        <v/>
      </c>
      <c r="AS30" s="51" t="str">
        <f>IF(OR('TRI-3'!AS30 ="",'TRI-3'!AS30&lt;0,'TRI-3'!AS30  &gt;10),"",IF((ROUND(TRUNC(('TRI-3'!AS30  ),2),0))=10,"A+",IF((ROUND(TRUNC(('TRI-3'!AS30  ),2),0))=9,"A-",IF((ROUND(TRUNC(('TRI-3'!AS30   ),2),0))=8,"B+",IF((ROUND(TRUNC(('TRI-3'!AS30 ),2),0))=7,"B-",IF((ROUND(TRUNC(('TRI-3'!AS30  ),2),0))=6,"C+",IF((ROUND(TRUNC(('TRI-3'!AS30  ),2),0))=5,"C-",IF((ROUND(TRUNC(('TRI-3'!AS30  ),2),0))=4,"D+",IF((ROUND(TRUNC(('TRI-3'!AS30 ),2),0))=3,"D-",IF((ROUND(TRUNC(('TRI-3'!AS30 ),2),0))=2,"E+",IF((ROUND(TRUNC(('TRI-3'!AS30  ),2),0))&lt;=1,"E-","")))))))))))</f>
        <v/>
      </c>
      <c r="AT30" s="51" t="str">
        <f>IF(OR('TRI-3'!AT30 ="",'TRI-3'!AT30&lt;0,'TRI-3'!AT30  &gt;10),"",IF((ROUND(TRUNC(('TRI-3'!AT30  ),2),0))=10,"A+",IF((ROUND(TRUNC(('TRI-3'!AT30  ),2),0))=9,"A-",IF((ROUND(TRUNC(('TRI-3'!AT30   ),2),0))=8,"B+",IF((ROUND(TRUNC(('TRI-3'!AT30 ),2),0))=7,"B-",IF((ROUND(TRUNC(('TRI-3'!AT30  ),2),0))=6,"C+",IF((ROUND(TRUNC(('TRI-3'!AT30  ),2),0))=5,"C-",IF((ROUND(TRUNC(('TRI-3'!AT30  ),2),0))=4,"D+",IF((ROUND(TRUNC(('TRI-3'!AT30 ),2),0))=3,"D-",IF((ROUND(TRUNC(('TRI-3'!AT30 ),2),0))=2,"E+",IF((ROUND(TRUNC(('TRI-3'!AT30  ),2),0))&lt;=1,"E-","")))))))))))</f>
        <v/>
      </c>
      <c r="AU30" s="51" t="str">
        <f>IF(OR('TRI-3'!AU30 ="",'TRI-3'!AU30&lt;0,'TRI-3'!AU30  &gt;10),"",IF((ROUND(TRUNC(('TRI-3'!AU30  ),2),0))=10,"A+",IF((ROUND(TRUNC(('TRI-3'!AU30  ),2),0))=9,"A-",IF((ROUND(TRUNC(('TRI-3'!AU30   ),2),0))=8,"B+",IF((ROUND(TRUNC(('TRI-3'!AU30 ),2),0))=7,"B-",IF((ROUND(TRUNC(('TRI-3'!AU30  ),2),0))=6,"C+",IF((ROUND(TRUNC(('TRI-3'!AU30  ),2),0))=5,"C-",IF((ROUND(TRUNC(('TRI-3'!AU30  ),2),0))=4,"D+",IF((ROUND(TRUNC(('TRI-3'!AU30 ),2),0))=3,"D-",IF((ROUND(TRUNC(('TRI-3'!AU30 ),2),0))=2,"E+",IF((ROUND(TRUNC(('TRI-3'!AU30  ),2),0))&lt;=1,"E-","")))))))))))</f>
        <v/>
      </c>
      <c r="AV30" s="51" t="str">
        <f>IF(OR('TRI-3'!AV30 ="",'TRI-3'!AV30&lt;0,'TRI-3'!AV30  &gt;10),"",IF((ROUND(TRUNC(('TRI-3'!AV30  ),2),0))=10,"A+",IF((ROUND(TRUNC(('TRI-3'!AV30  ),2),0))=9,"A-",IF((ROUND(TRUNC(('TRI-3'!AV30   ),2),0))=8,"B+",IF((ROUND(TRUNC(('TRI-3'!AV30 ),2),0))=7,"B-",IF((ROUND(TRUNC(('TRI-3'!AV30  ),2),0))=6,"C+",IF((ROUND(TRUNC(('TRI-3'!AV30  ),2),0))=5,"C-",IF((ROUND(TRUNC(('TRI-3'!AV30  ),2),0))=4,"D+",IF((ROUND(TRUNC(('TRI-3'!AV30 ),2),0))=3,"D-",IF((ROUND(TRUNC(('TRI-3'!AV30 ),2),0))=2,"E+",IF((ROUND(TRUNC(('TRI-3'!AV30  ),2),0))&lt;=1,"E-","")))))))))))</f>
        <v/>
      </c>
      <c r="AW30" s="51" t="str">
        <f>IF(OR('TRI-3'!AW30 ="",'TRI-3'!AW30&lt;0,'TRI-3'!AW30  &gt;10),"",IF((ROUND(TRUNC(('TRI-3'!AW30  ),2),0))=10,"A+",IF((ROUND(TRUNC(('TRI-3'!AW30  ),2),0))=9,"A-",IF((ROUND(TRUNC(('TRI-3'!AW30   ),2),0))=8,"B+",IF((ROUND(TRUNC(('TRI-3'!AW30 ),2),0))=7,"B-",IF((ROUND(TRUNC(('TRI-3'!AW30  ),2),0))=6,"C+",IF((ROUND(TRUNC(('TRI-3'!AW30  ),2),0))=5,"C-",IF((ROUND(TRUNC(('TRI-3'!AW30  ),2),0))=4,"D+",IF((ROUND(TRUNC(('TRI-3'!AW30 ),2),0))=3,"D-",IF((ROUND(TRUNC(('TRI-3'!AW30 ),2),0))=2,"E+",IF((ROUND(TRUNC(('TRI-3'!AW30  ),2),0))&lt;=1,"E-","")))))))))))</f>
        <v/>
      </c>
      <c r="AX30" s="51" t="str">
        <f>IF(OR('TRI-3'!AX30 ="",'TRI-3'!AX30&lt;0,'TRI-3'!AX30  &gt;10),"",IF((ROUND(TRUNC(('TRI-3'!AX30  ),2),0))=10,"A+",IF((ROUND(TRUNC(('TRI-3'!AX30  ),2),0))=9,"A-",IF((ROUND(TRUNC(('TRI-3'!AX30   ),2),0))=8,"B+",IF((ROUND(TRUNC(('TRI-3'!AX30 ),2),0))=7,"B-",IF((ROUND(TRUNC(('TRI-3'!AX30  ),2),0))=6,"C+",IF((ROUND(TRUNC(('TRI-3'!AX30  ),2),0))=5,"C-",IF((ROUND(TRUNC(('TRI-3'!AX30  ),2),0))=4,"D+",IF((ROUND(TRUNC(('TRI-3'!AX30 ),2),0))=3,"D-",IF((ROUND(TRUNC(('TRI-3'!AX30 ),2),0))=2,"E+",IF((ROUND(TRUNC(('TRI-3'!AX30  ),2),0))&lt;=1,"E-","")))))))))))</f>
        <v/>
      </c>
      <c r="AY30" s="51" t="str">
        <f>IF(OR('TRI-3'!AY30 ="",'TRI-3'!AY30&lt;0,'TRI-3'!AY30  &gt;10),"",IF((ROUND(TRUNC(('TRI-3'!AY30  ),2),0))=10,"A+",IF((ROUND(TRUNC(('TRI-3'!AY30  ),2),0))=9,"A-",IF((ROUND(TRUNC(('TRI-3'!AY30   ),2),0))=8,"B+",IF((ROUND(TRUNC(('TRI-3'!AY30 ),2),0))=7,"B-",IF((ROUND(TRUNC(('TRI-3'!AY30  ),2),0))=6,"C+",IF((ROUND(TRUNC(('TRI-3'!AY30  ),2),0))=5,"C-",IF((ROUND(TRUNC(('TRI-3'!AY30  ),2),0))=4,"D+",IF((ROUND(TRUNC(('TRI-3'!AY30 ),2),0))=3,"D-",IF((ROUND(TRUNC(('TRI-3'!AY30 ),2),0))=2,"E+",IF((ROUND(TRUNC(('TRI-3'!AY30  ),2),0))&lt;=1,"E-","")))))))))))</f>
        <v/>
      </c>
      <c r="AZ30" s="51" t="str">
        <f>IF(OR('TRI-3'!AZ30 ="",'TRI-3'!AZ30&lt;0,'TRI-3'!AZ30  &gt;10),"",IF((ROUND(TRUNC(('TRI-3'!AZ30  ),2),0))=10,"A+",IF((ROUND(TRUNC(('TRI-3'!AZ30  ),2),0))=9,"A-",IF((ROUND(TRUNC(('TRI-3'!AZ30   ),2),0))=8,"B+",IF((ROUND(TRUNC(('TRI-3'!AZ30 ),2),0))=7,"B-",IF((ROUND(TRUNC(('TRI-3'!AZ30  ),2),0))=6,"C+",IF((ROUND(TRUNC(('TRI-3'!AZ30  ),2),0))=5,"C-",IF((ROUND(TRUNC(('TRI-3'!AZ30  ),2),0))=4,"D+",IF((ROUND(TRUNC(('TRI-3'!AZ30 ),2),0))=3,"D-",IF((ROUND(TRUNC(('TRI-3'!AZ30 ),2),0))=2,"E+",IF((ROUND(TRUNC(('TRI-3'!AZ30  ),2),0))&lt;=1,"E-","")))))))))))</f>
        <v/>
      </c>
      <c r="BA30" s="51" t="str">
        <f>IF(OR('TRI-3'!BA30 ="",'TRI-3'!BA30&lt;0,'TRI-3'!BA30  &gt;10),"",IF((ROUND(TRUNC(('TRI-3'!BA30  ),2),0))=10,"A+",IF((ROUND(TRUNC(('TRI-3'!BA30  ),2),0))=9,"A-",IF((ROUND(TRUNC(('TRI-3'!BA30   ),2),0))=8,"B+",IF((ROUND(TRUNC(('TRI-3'!BA30 ),2),0))=7,"B-",IF((ROUND(TRUNC(('TRI-3'!BA30  ),2),0))=6,"C+",IF((ROUND(TRUNC(('TRI-3'!BA30  ),2),0))=5,"C-",IF((ROUND(TRUNC(('TRI-3'!BA30  ),2),0))=4,"D+",IF((ROUND(TRUNC(('TRI-3'!BA30 ),2),0))=3,"D-",IF((ROUND(TRUNC(('TRI-3'!BA30 ),2),0))=2,"E+",IF((ROUND(TRUNC(('TRI-3'!BA30  ),2),0))&lt;=1,"E-","")))))))))))</f>
        <v/>
      </c>
      <c r="BB30" s="51" t="str">
        <f>IF(OR('TRI-3'!BB30 ="",'TRI-3'!BB30&lt;0,'TRI-3'!BB30  &gt;10),"",IF((ROUND(TRUNC(('TRI-3'!BB30  ),2),0))=10,"A+",IF((ROUND(TRUNC(('TRI-3'!BB30  ),2),0))=9,"A-",IF((ROUND(TRUNC(('TRI-3'!BB30   ),2),0))=8,"B+",IF((ROUND(TRUNC(('TRI-3'!BB30 ),2),0))=7,"B-",IF((ROUND(TRUNC(('TRI-3'!BB30  ),2),0))=6,"C+",IF((ROUND(TRUNC(('TRI-3'!BB30  ),2),0))=5,"C-",IF((ROUND(TRUNC(('TRI-3'!BB30  ),2),0))=4,"D+",IF((ROUND(TRUNC(('TRI-3'!BB30 ),2),0))=3,"D-",IF((ROUND(TRUNC(('TRI-3'!BB30 ),2),0))=2,"E+",IF((ROUND(TRUNC(('TRI-3'!BB30  ),2),0))&lt;=1,"E-","")))))))))))</f>
        <v/>
      </c>
      <c r="BC30" s="51" t="str">
        <f>IF(OR('TRI-3'!BC30 ="",'TRI-3'!BC30&lt;0,'TRI-3'!BC30  &gt;10),"",IF((ROUND(TRUNC(('TRI-3'!BC30  ),2),0))=10,"A+",IF((ROUND(TRUNC(('TRI-3'!BC30  ),2),0))=9,"A-",IF((ROUND(TRUNC(('TRI-3'!BC30   ),2),0))=8,"B+",IF((ROUND(TRUNC(('TRI-3'!BC30 ),2),0))=7,"B-",IF((ROUND(TRUNC(('TRI-3'!BC30  ),2),0))=6,"C+",IF((ROUND(TRUNC(('TRI-3'!BC30  ),2),0))=5,"C-",IF((ROUND(TRUNC(('TRI-3'!BC30  ),2),0))=4,"D+",IF((ROUND(TRUNC(('TRI-3'!BC30 ),2),0))=3,"D-",IF((ROUND(TRUNC(('TRI-3'!BC30 ),2),0))=2,"E+",IF((ROUND(TRUNC(('TRI-3'!BC30  ),2),0))&lt;=1,"E-","")))))))))))</f>
        <v/>
      </c>
      <c r="BD30" s="51" t="str">
        <f>IF(OR('TRI-3'!BD30 ="",'TRI-3'!BD30&lt;0,'TRI-3'!BD30  &gt;10),"",IF((ROUND(TRUNC(('TRI-3'!BD30  ),2),0))=10,"A+",IF((ROUND(TRUNC(('TRI-3'!BD30  ),2),0))=9,"A-",IF((ROUND(TRUNC(('TRI-3'!BD30   ),2),0))=8,"B+",IF((ROUND(TRUNC(('TRI-3'!BD30 ),2),0))=7,"B-",IF((ROUND(TRUNC(('TRI-3'!BD30  ),2),0))=6,"C+",IF((ROUND(TRUNC(('TRI-3'!BD30  ),2),0))=5,"C-",IF((ROUND(TRUNC(('TRI-3'!BD30  ),2),0))=4,"D+",IF((ROUND(TRUNC(('TRI-3'!BD30 ),2),0))=3,"D-",IF((ROUND(TRUNC(('TRI-3'!BD30 ),2),0))=2,"E+",IF((ROUND(TRUNC(('TRI-3'!BD30  ),2),0))&lt;=1,"E-","")))))))))))</f>
        <v/>
      </c>
      <c r="BE30" s="51" t="str">
        <f>IF(OR('TRI-3'!BE30 ="",'TRI-3'!BE30&lt;0,'TRI-3'!BE30  &gt;10),"",IF((ROUND(TRUNC(('TRI-3'!BE30  ),2),0))=10,"A+",IF((ROUND(TRUNC(('TRI-3'!BE30  ),2),0))=9,"A-",IF((ROUND(TRUNC(('TRI-3'!BE30   ),2),0))=8,"B+",IF((ROUND(TRUNC(('TRI-3'!BE30 ),2),0))=7,"B-",IF((ROUND(TRUNC(('TRI-3'!BE30  ),2),0))=6,"C+",IF((ROUND(TRUNC(('TRI-3'!BE30  ),2),0))=5,"C-",IF((ROUND(TRUNC(('TRI-3'!BE30  ),2),0))=4,"D+",IF((ROUND(TRUNC(('TRI-3'!BE30 ),2),0))=3,"D-",IF((ROUND(TRUNC(('TRI-3'!BE30 ),2),0))=2,"E+",IF((ROUND(TRUNC(('TRI-3'!BE30  ),2),0))&lt;=1,"E-","")))))))))))</f>
        <v/>
      </c>
      <c r="BF30" s="51" t="str">
        <f>IF(OR('TRI-3'!BF30 ="",'TRI-3'!BF30&lt;0,'TRI-3'!BF30  &gt;10),"",IF((ROUND(TRUNC(('TRI-3'!BF30  ),2),0))=10,"A+",IF((ROUND(TRUNC(('TRI-3'!BF30  ),2),0))=9,"A-",IF((ROUND(TRUNC(('TRI-3'!BF30   ),2),0))=8,"B+",IF((ROUND(TRUNC(('TRI-3'!BF30 ),2),0))=7,"B-",IF((ROUND(TRUNC(('TRI-3'!BF30  ),2),0))=6,"C+",IF((ROUND(TRUNC(('TRI-3'!BF30  ),2),0))=5,"C-",IF((ROUND(TRUNC(('TRI-3'!BF30  ),2),0))=4,"D+",IF((ROUND(TRUNC(('TRI-3'!BF30 ),2),0))=3,"D-",IF((ROUND(TRUNC(('TRI-3'!BF30 ),2),0))=2,"E+",IF((ROUND(TRUNC(('TRI-3'!BF30  ),2),0))&lt;=1,"E-","")))))))))))</f>
        <v/>
      </c>
      <c r="BG30" s="51" t="str">
        <f>IF(OR('TRI-3'!BG30 ="",'TRI-3'!BG30&lt;0,'TRI-3'!BG30  &gt;10),"",IF((ROUND(TRUNC(('TRI-3'!BG30  ),2),0))=10,"A+",IF((ROUND(TRUNC(('TRI-3'!BG30  ),2),0))=9,"A-",IF((ROUND(TRUNC(('TRI-3'!BG30   ),2),0))=8,"B+",IF((ROUND(TRUNC(('TRI-3'!BG30 ),2),0))=7,"B-",IF((ROUND(TRUNC(('TRI-3'!BG30  ),2),0))=6,"C+",IF((ROUND(TRUNC(('TRI-3'!BG30  ),2),0))=5,"C-",IF((ROUND(TRUNC(('TRI-3'!BG30  ),2),0))=4,"D+",IF((ROUND(TRUNC(('TRI-3'!BG30 ),2),0))=3,"D-",IF((ROUND(TRUNC(('TRI-3'!BG30 ),2),0))=2,"E+",IF((ROUND(TRUNC(('TRI-3'!BG30  ),2),0))&lt;=1,"E-","")))))))))))</f>
        <v/>
      </c>
      <c r="BH30" s="51" t="str">
        <f>IF(OR('TRI-3'!BH30 ="",'TRI-3'!BH30&lt;0,'TRI-3'!BH30  &gt;10),"",IF((ROUND(TRUNC(('TRI-3'!BH30  ),2),0))=10,"A+",IF((ROUND(TRUNC(('TRI-3'!BH30  ),2),0))=9,"A-",IF((ROUND(TRUNC(('TRI-3'!BH30   ),2),0))=8,"B+",IF((ROUND(TRUNC(('TRI-3'!BH30 ),2),0))=7,"B-",IF((ROUND(TRUNC(('TRI-3'!BH30  ),2),0))=6,"C+",IF((ROUND(TRUNC(('TRI-3'!BH30  ),2),0))=5,"C-",IF((ROUND(TRUNC(('TRI-3'!BH30  ),2),0))=4,"D+",IF((ROUND(TRUNC(('TRI-3'!BH30 ),2),0))=3,"D-",IF((ROUND(TRUNC(('TRI-3'!BH30 ),2),0))=2,"E+",IF((ROUND(TRUNC(('TRI-3'!BH30  ),2),0))&lt;=1,"E-","")))))))))))</f>
        <v/>
      </c>
      <c r="BI30" s="51" t="str">
        <f>IF(OR('TRI-3'!BI30 ="",'TRI-3'!BI30&lt;0,'TRI-3'!BI30  &gt;10),"",IF((ROUND(TRUNC(('TRI-3'!BI30  ),2),0))=10,"A+",IF((ROUND(TRUNC(('TRI-3'!BI30  ),2),0))=9,"A-",IF((ROUND(TRUNC(('TRI-3'!BI30   ),2),0))=8,"B+",IF((ROUND(TRUNC(('TRI-3'!BI30 ),2),0))=7,"B-",IF((ROUND(TRUNC(('TRI-3'!BI30  ),2),0))=6,"C+",IF((ROUND(TRUNC(('TRI-3'!BI30  ),2),0))=5,"C-",IF((ROUND(TRUNC(('TRI-3'!BI30  ),2),0))=4,"D+",IF((ROUND(TRUNC(('TRI-3'!BI30 ),2),0))=3,"D-",IF((ROUND(TRUNC(('TRI-3'!BI30 ),2),0))=2,"E+",IF((ROUND(TRUNC(('TRI-3'!BI30  ),2),0))&lt;=1,"E-","")))))))))))</f>
        <v/>
      </c>
      <c r="BJ30" s="51" t="str">
        <f>IF(OR('TRI-3'!BJ30 ="",'TRI-3'!BJ30&lt;0,'TRI-3'!BJ30  &gt;10),"",IF((ROUND(TRUNC(('TRI-3'!BJ30  ),2),0))=10,"A+",IF((ROUND(TRUNC(('TRI-3'!BJ30  ),2),0))=9,"A-",IF((ROUND(TRUNC(('TRI-3'!BJ30   ),2),0))=8,"B+",IF((ROUND(TRUNC(('TRI-3'!BJ30 ),2),0))=7,"B-",IF((ROUND(TRUNC(('TRI-3'!BJ30  ),2),0))=6,"C+",IF((ROUND(TRUNC(('TRI-3'!BJ30  ),2),0))=5,"C-",IF((ROUND(TRUNC(('TRI-3'!BJ30  ),2),0))=4,"D+",IF((ROUND(TRUNC(('TRI-3'!BJ30 ),2),0))=3,"D-",IF((ROUND(TRUNC(('TRI-3'!BJ30 ),2),0))=2,"E+",IF((ROUND(TRUNC(('TRI-3'!BJ30  ),2),0))&lt;=1,"E-","")))))))))))</f>
        <v/>
      </c>
      <c r="BK30" s="51" t="str">
        <f>IF(OR('TRI-3'!BK30 ="",'TRI-3'!BK30&lt;0,'TRI-3'!BK30  &gt;10),"",IF((ROUND(TRUNC(('TRI-3'!BK30  ),2),0))=10,"A+",IF((ROUND(TRUNC(('TRI-3'!BK30  ),2),0))=9,"A-",IF((ROUND(TRUNC(('TRI-3'!BK30   ),2),0))=8,"B+",IF((ROUND(TRUNC(('TRI-3'!BK30 ),2),0))=7,"B-",IF((ROUND(TRUNC(('TRI-3'!BK30  ),2),0))=6,"C+",IF((ROUND(TRUNC(('TRI-3'!BK30  ),2),0))=5,"C-",IF((ROUND(TRUNC(('TRI-3'!BK30  ),2),0))=4,"D+",IF((ROUND(TRUNC(('TRI-3'!BK30 ),2),0))=3,"D-",IF((ROUND(TRUNC(('TRI-3'!BK30 ),2),0))=2,"E+",IF((ROUND(TRUNC(('TRI-3'!BK30  ),2),0))&lt;=1,"E-","")))))))))))</f>
        <v/>
      </c>
      <c r="BL30" s="51" t="str">
        <f>IF(OR('TRI-3'!BL30 ="",'TRI-3'!BL30&lt;0,'TRI-3'!BL30  &gt;10),"",IF((ROUND(TRUNC(('TRI-3'!BL30  ),2),0))=10,"A+",IF((ROUND(TRUNC(('TRI-3'!BL30  ),2),0))=9,"A-",IF((ROUND(TRUNC(('TRI-3'!BL30   ),2),0))=8,"B+",IF((ROUND(TRUNC(('TRI-3'!BL30 ),2),0))=7,"B-",IF((ROUND(TRUNC(('TRI-3'!BL30  ),2),0))=6,"C+",IF((ROUND(TRUNC(('TRI-3'!BL30  ),2),0))=5,"C-",IF((ROUND(TRUNC(('TRI-3'!BL30  ),2),0))=4,"D+",IF((ROUND(TRUNC(('TRI-3'!BL30 ),2),0))=3,"D-",IF((ROUND(TRUNC(('TRI-3'!BL30 ),2),0))=2,"E+",IF((ROUND(TRUNC(('TRI-3'!BL30  ),2),0))&lt;=1,"E-","")))))))))))</f>
        <v/>
      </c>
      <c r="BM30" s="51" t="str">
        <f>IF(OR('TRI-3'!BM30 ="",'TRI-3'!BM30&lt;0,'TRI-3'!BM30  &gt;10),"",IF((ROUND(TRUNC(('TRI-3'!BM30  ),2),0))=10,"A+",IF((ROUND(TRUNC(('TRI-3'!BM30  ),2),0))=9,"A-",IF((ROUND(TRUNC(('TRI-3'!BM30   ),2),0))=8,"B+",IF((ROUND(TRUNC(('TRI-3'!BM30 ),2),0))=7,"B-",IF((ROUND(TRUNC(('TRI-3'!BM30  ),2),0))=6,"C+",IF((ROUND(TRUNC(('TRI-3'!BM30  ),2),0))=5,"C-",IF((ROUND(TRUNC(('TRI-3'!BM30  ),2),0))=4,"D+",IF((ROUND(TRUNC(('TRI-3'!BM30 ),2),0))=3,"D-",IF((ROUND(TRUNC(('TRI-3'!BM30 ),2),0))=2,"E+",IF((ROUND(TRUNC(('TRI-3'!BM30  ),2),0))&lt;=1,"E-","")))))))))))</f>
        <v/>
      </c>
      <c r="BN30" s="51" t="str">
        <f>IF(OR('TRI-3'!BN30 ="",'TRI-3'!BN30&lt;0,'TRI-3'!BN30  &gt;10),"",IF((ROUND(TRUNC(('TRI-3'!BN30  ),2),0))=10,"A+",IF((ROUND(TRUNC(('TRI-3'!BN30  ),2),0))=9,"A-",IF((ROUND(TRUNC(('TRI-3'!BN30   ),2),0))=8,"B+",IF((ROUND(TRUNC(('TRI-3'!BN30 ),2),0))=7,"B-",IF((ROUND(TRUNC(('TRI-3'!BN30  ),2),0))=6,"C+",IF((ROUND(TRUNC(('TRI-3'!BN30  ),2),0))=5,"C-",IF((ROUND(TRUNC(('TRI-3'!BN30  ),2),0))=4,"D+",IF((ROUND(TRUNC(('TRI-3'!BN30 ),2),0))=3,"D-",IF((ROUND(TRUNC(('TRI-3'!BN30 ),2),0))=2,"E+",IF((ROUND(TRUNC(('TRI-3'!BN30  ),2),0))&lt;=1,"E-","")))))))))))</f>
        <v/>
      </c>
      <c r="BO30" s="51" t="str">
        <f>IF(OR('TRI-3'!BO30 ="",'TRI-3'!BO30&lt;0,'TRI-3'!BO30  &gt;10),"",IF((ROUND(TRUNC(('TRI-3'!BO30  ),2),0))=10,"A+",IF((ROUND(TRUNC(('TRI-3'!BO30  ),2),0))=9,"A-",IF((ROUND(TRUNC(('TRI-3'!BO30   ),2),0))=8,"B+",IF((ROUND(TRUNC(('TRI-3'!BO30 ),2),0))=7,"B-",IF((ROUND(TRUNC(('TRI-3'!BO30  ),2),0))=6,"C+",IF((ROUND(TRUNC(('TRI-3'!BO30  ),2),0))=5,"C-",IF((ROUND(TRUNC(('TRI-3'!BO30  ),2),0))=4,"D+",IF((ROUND(TRUNC(('TRI-3'!BO30 ),2),0))=3,"D-",IF((ROUND(TRUNC(('TRI-3'!BO30 ),2),0))=2,"E+",IF((ROUND(TRUNC(('TRI-3'!BO30  ),2),0))&lt;=1,"E-","")))))))))))</f>
        <v/>
      </c>
      <c r="BP30" s="51" t="str">
        <f>IF(OR('TRI-3'!BP30 ="",'TRI-3'!BP30&lt;0,'TRI-3'!BP30  &gt;10),"",IF((ROUND(TRUNC(('TRI-3'!BP30  ),2),0))=10,"A+",IF((ROUND(TRUNC(('TRI-3'!BP30  ),2),0))=9,"A-",IF((ROUND(TRUNC(('TRI-3'!BP30   ),2),0))=8,"B+",IF((ROUND(TRUNC(('TRI-3'!BP30 ),2),0))=7,"B-",IF((ROUND(TRUNC(('TRI-3'!BP30  ),2),0))=6,"C+",IF((ROUND(TRUNC(('TRI-3'!BP30  ),2),0))=5,"C-",IF((ROUND(TRUNC(('TRI-3'!BP30  ),2),0))=4,"D+",IF((ROUND(TRUNC(('TRI-3'!BP30 ),2),0))=3,"D-",IF((ROUND(TRUNC(('TRI-3'!BP30 ),2),0))=2,"E+",IF((ROUND(TRUNC(('TRI-3'!BP30  ),2),0))&lt;=1,"E-","")))))))))))</f>
        <v/>
      </c>
      <c r="BQ30" s="51" t="str">
        <f>IF(OR('TRI-3'!BQ30 ="",'TRI-3'!BQ30&lt;0,'TRI-3'!BQ30  &gt;10),"",IF((ROUND(TRUNC(('TRI-3'!BQ30  ),2),0))=10,"A+",IF((ROUND(TRUNC(('TRI-3'!BQ30  ),2),0))=9,"A-",IF((ROUND(TRUNC(('TRI-3'!BQ30   ),2),0))=8,"B+",IF((ROUND(TRUNC(('TRI-3'!BQ30 ),2),0))=7,"B-",IF((ROUND(TRUNC(('TRI-3'!BQ30  ),2),0))=6,"C+",IF((ROUND(TRUNC(('TRI-3'!BQ30  ),2),0))=5,"C-",IF((ROUND(TRUNC(('TRI-3'!BQ30  ),2),0))=4,"D+",IF((ROUND(TRUNC(('TRI-3'!BQ30 ),2),0))=3,"D-",IF((ROUND(TRUNC(('TRI-3'!BQ30 ),2),0))=2,"E+",IF((ROUND(TRUNC(('TRI-3'!BQ30  ),2),0))&lt;=1,"E-","")))))))))))</f>
        <v/>
      </c>
      <c r="BR30" s="51" t="str">
        <f>IF(OR('TRI-3'!BR30 ="",'TRI-3'!BR30&lt;0,'TRI-3'!BR30  &gt;10),"",IF((ROUND(TRUNC(('TRI-3'!BR30  ),2),0))=10,"A+",IF((ROUND(TRUNC(('TRI-3'!BR30  ),2),0))=9,"A-",IF((ROUND(TRUNC(('TRI-3'!BR30   ),2),0))=8,"B+",IF((ROUND(TRUNC(('TRI-3'!BR30 ),2),0))=7,"B-",IF((ROUND(TRUNC(('TRI-3'!BR30  ),2),0))=6,"C+",IF((ROUND(TRUNC(('TRI-3'!BR30  ),2),0))=5,"C-",IF((ROUND(TRUNC(('TRI-3'!BR30  ),2),0))=4,"D+",IF((ROUND(TRUNC(('TRI-3'!BR30 ),2),0))=3,"D-",IF((ROUND(TRUNC(('TRI-3'!BR30 ),2),0))=2,"E+",IF((ROUND(TRUNC(('TRI-3'!BR30  ),2),0))&lt;=1,"E-","")))))))))))</f>
        <v/>
      </c>
      <c r="BS30" s="51" t="str">
        <f>IF(OR('TRI-3'!BS30 ="",'TRI-3'!BS30&lt;0,'TRI-3'!BS30  &gt;10),"",IF((ROUND(TRUNC(('TRI-3'!BS30  ),2),0))=10,"A+",IF((ROUND(TRUNC(('TRI-3'!BS30  ),2),0))=9,"A-",IF((ROUND(TRUNC(('TRI-3'!BS30   ),2),0))=8,"B+",IF((ROUND(TRUNC(('TRI-3'!BS30 ),2),0))=7,"B-",IF((ROUND(TRUNC(('TRI-3'!BS30  ),2),0))=6,"C+",IF((ROUND(TRUNC(('TRI-3'!BS30  ),2),0))=5,"C-",IF((ROUND(TRUNC(('TRI-3'!BS30  ),2),0))=4,"D+",IF((ROUND(TRUNC(('TRI-3'!BS30 ),2),0))=3,"D-",IF((ROUND(TRUNC(('TRI-3'!BS30 ),2),0))=2,"E+",IF((ROUND(TRUNC(('TRI-3'!BS30  ),2),0))&lt;=1,"E-","")))))))))))</f>
        <v/>
      </c>
      <c r="BT30" s="51" t="str">
        <f>IF(OR('TRI-3'!BT30 ="",'TRI-3'!BT30&lt;0,'TRI-3'!BT30  &gt;10),"",IF((ROUND(TRUNC(('TRI-3'!BT30  ),2),0))=10,"A+",IF((ROUND(TRUNC(('TRI-3'!BT30  ),2),0))=9,"A-",IF((ROUND(TRUNC(('TRI-3'!BT30   ),2),0))=8,"B+",IF((ROUND(TRUNC(('TRI-3'!BT30 ),2),0))=7,"B-",IF((ROUND(TRUNC(('TRI-3'!BT30  ),2),0))=6,"C+",IF((ROUND(TRUNC(('TRI-3'!BT30  ),2),0))=5,"C-",IF((ROUND(TRUNC(('TRI-3'!BT30  ),2),0))=4,"D+",IF((ROUND(TRUNC(('TRI-3'!BT30 ),2),0))=3,"D-",IF((ROUND(TRUNC(('TRI-3'!BT30 ),2),0))=2,"E+",IF((ROUND(TRUNC(('TRI-3'!BT30  ),2),0))&lt;=1,"E-","")))))))))))</f>
        <v/>
      </c>
      <c r="BU30" s="51" t="str">
        <f>IF(OR('TRI-3'!BU30 ="",'TRI-3'!BU30&lt;0,'TRI-3'!BU30  &gt;10),"",IF((ROUND(TRUNC(('TRI-3'!BU30  ),2),0))=10,"A+",IF((ROUND(TRUNC(('TRI-3'!BU30  ),2),0))=9,"A-",IF((ROUND(TRUNC(('TRI-3'!BU30   ),2),0))=8,"B+",IF((ROUND(TRUNC(('TRI-3'!BU30 ),2),0))=7,"B-",IF((ROUND(TRUNC(('TRI-3'!BU30  ),2),0))=6,"C+",IF((ROUND(TRUNC(('TRI-3'!BU30  ),2),0))=5,"C-",IF((ROUND(TRUNC(('TRI-3'!BU30  ),2),0))=4,"D+",IF((ROUND(TRUNC(('TRI-3'!BU30 ),2),0))=3,"D-",IF((ROUND(TRUNC(('TRI-3'!BU30 ),2),0))=2,"E+",IF((ROUND(TRUNC(('TRI-3'!BU30  ),2),0))&lt;=1,"E-","")))))))))))</f>
        <v/>
      </c>
      <c r="BV30" s="51" t="str">
        <f>IF(OR('TRI-3'!BV30 ="",'TRI-3'!BV30&lt;0,'TRI-3'!BV30  &gt;10),"",IF((ROUND(TRUNC(('TRI-3'!BV30  ),2),0))=10,"A+",IF((ROUND(TRUNC(('TRI-3'!BV30  ),2),0))=9,"A-",IF((ROUND(TRUNC(('TRI-3'!BV30   ),2),0))=8,"B+",IF((ROUND(TRUNC(('TRI-3'!BV30 ),2),0))=7,"B-",IF((ROUND(TRUNC(('TRI-3'!BV30  ),2),0))=6,"C+",IF((ROUND(TRUNC(('TRI-3'!BV30  ),2),0))=5,"C-",IF((ROUND(TRUNC(('TRI-3'!BV30  ),2),0))=4,"D+",IF((ROUND(TRUNC(('TRI-3'!BV30 ),2),0))=3,"D-",IF((ROUND(TRUNC(('TRI-3'!BV30 ),2),0))=2,"E+",IF((ROUND(TRUNC(('TRI-3'!BV30  ),2),0))&lt;=1,"E-","")))))))))))</f>
        <v/>
      </c>
      <c r="BW30" s="51" t="str">
        <f>IF(OR('TRI-3'!BW30 ="",'TRI-3'!BW30&lt;0,'TRI-3'!BW30  &gt;10),"",IF((ROUND(TRUNC(('TRI-3'!BW30  ),2),0))=10,"A+",IF((ROUND(TRUNC(('TRI-3'!BW30  ),2),0))=9,"A-",IF((ROUND(TRUNC(('TRI-3'!BW30   ),2),0))=8,"B+",IF((ROUND(TRUNC(('TRI-3'!BW30 ),2),0))=7,"B-",IF((ROUND(TRUNC(('TRI-3'!BW30  ),2),0))=6,"C+",IF((ROUND(TRUNC(('TRI-3'!BW30  ),2),0))=5,"C-",IF((ROUND(TRUNC(('TRI-3'!BW30  ),2),0))=4,"D+",IF((ROUND(TRUNC(('TRI-3'!BW30 ),2),0))=3,"D-",IF((ROUND(TRUNC(('TRI-3'!BW30 ),2),0))=2,"E+",IF((ROUND(TRUNC(('TRI-3'!BW30  ),2),0))&lt;=1,"E-","")))))))))))</f>
        <v/>
      </c>
      <c r="BX30" s="51" t="str">
        <f>IF(OR('TRI-3'!BX30 ="",'TRI-3'!BX30&lt;0,'TRI-3'!BX30  &gt;10),"",IF((ROUND(TRUNC(('TRI-3'!BX30  ),2),0))=10,"A+",IF((ROUND(TRUNC(('TRI-3'!BX30  ),2),0))=9,"A-",IF((ROUND(TRUNC(('TRI-3'!BX30   ),2),0))=8,"B+",IF((ROUND(TRUNC(('TRI-3'!BX30 ),2),0))=7,"B-",IF((ROUND(TRUNC(('TRI-3'!BX30  ),2),0))=6,"C+",IF((ROUND(TRUNC(('TRI-3'!BX30  ),2),0))=5,"C-",IF((ROUND(TRUNC(('TRI-3'!BX30  ),2),0))=4,"D+",IF((ROUND(TRUNC(('TRI-3'!BX30 ),2),0))=3,"D-",IF((ROUND(TRUNC(('TRI-3'!BX30 ),2),0))=2,"E+",IF((ROUND(TRUNC(('TRI-3'!BX30  ),2),0))&lt;=1,"E-","")))))))))))</f>
        <v/>
      </c>
      <c r="BY30" s="51" t="str">
        <f>IF(OR('TRI-3'!BY30 ="",'TRI-3'!BY30&lt;0,'TRI-3'!BY30  &gt;10),"",IF((ROUND(TRUNC(('TRI-3'!BY30  ),2),0))=10,"A+",IF((ROUND(TRUNC(('TRI-3'!BY30  ),2),0))=9,"A-",IF((ROUND(TRUNC(('TRI-3'!BY30   ),2),0))=8,"B+",IF((ROUND(TRUNC(('TRI-3'!BY30 ),2),0))=7,"B-",IF((ROUND(TRUNC(('TRI-3'!BY30  ),2),0))=6,"C+",IF((ROUND(TRUNC(('TRI-3'!BY30  ),2),0))=5,"C-",IF((ROUND(TRUNC(('TRI-3'!BY30  ),2),0))=4,"D+",IF((ROUND(TRUNC(('TRI-3'!BY30 ),2),0))=3,"D-",IF((ROUND(TRUNC(('TRI-3'!BY30 ),2),0))=2,"E+",IF((ROUND(TRUNC(('TRI-3'!BY30  ),2),0))&lt;=1,"E-","")))))))))))</f>
        <v/>
      </c>
      <c r="BZ30" s="51" t="str">
        <f>IF(OR('TRI-3'!BZ30 ="",'TRI-3'!BZ30&lt;0,'TRI-3'!BZ30  &gt;10),"",IF((ROUND(TRUNC(('TRI-3'!BZ30  ),2),0))=10,"A+",IF((ROUND(TRUNC(('TRI-3'!BZ30  ),2),0))=9,"A-",IF((ROUND(TRUNC(('TRI-3'!BZ30   ),2),0))=8,"B+",IF((ROUND(TRUNC(('TRI-3'!BZ30 ),2),0))=7,"B-",IF((ROUND(TRUNC(('TRI-3'!BZ30  ),2),0))=6,"C+",IF((ROUND(TRUNC(('TRI-3'!BZ30  ),2),0))=5,"C-",IF((ROUND(TRUNC(('TRI-3'!BZ30  ),2),0))=4,"D+",IF((ROUND(TRUNC(('TRI-3'!BZ30 ),2),0))=3,"D-",IF((ROUND(TRUNC(('TRI-3'!BZ30 ),2),0))=2,"E+",IF((ROUND(TRUNC(('TRI-3'!BZ30  ),2),0))&lt;=1,"E-","")))))))))))</f>
        <v/>
      </c>
      <c r="CA30" s="51" t="str">
        <f>IF(OR('TRI-3'!CA30 ="",'TRI-3'!CA30&lt;0,'TRI-3'!CA30  &gt;10),"",IF((ROUND(TRUNC(('TRI-3'!CA30  ),2),0))=10,"A+",IF((ROUND(TRUNC(('TRI-3'!CA30  ),2),0))=9,"A-",IF((ROUND(TRUNC(('TRI-3'!CA30   ),2),0))=8,"B+",IF((ROUND(TRUNC(('TRI-3'!CA30 ),2),0))=7,"B-",IF((ROUND(TRUNC(('TRI-3'!CA30  ),2),0))=6,"C+",IF((ROUND(TRUNC(('TRI-3'!CA30  ),2),0))=5,"C-",IF((ROUND(TRUNC(('TRI-3'!CA30  ),2),0))=4,"D+",IF((ROUND(TRUNC(('TRI-3'!CA30 ),2),0))=3,"D-",IF((ROUND(TRUNC(('TRI-3'!CA30 ),2),0))=2,"E+",IF((ROUND(TRUNC(('TRI-3'!CA30  ),2),0))&lt;=1,"E-","")))))))))))</f>
        <v/>
      </c>
      <c r="CB30" s="51" t="str">
        <f>IF(OR('TRI-3'!CB30 ="",'TRI-3'!CB30&lt;0,'TRI-3'!CB30  &gt;10),"",IF((ROUND(TRUNC(('TRI-3'!CB30  ),2),0))=10,"A+",IF((ROUND(TRUNC(('TRI-3'!CB30  ),2),0))=9,"A-",IF((ROUND(TRUNC(('TRI-3'!CB30   ),2),0))=8,"B+",IF((ROUND(TRUNC(('TRI-3'!CB30 ),2),0))=7,"B-",IF((ROUND(TRUNC(('TRI-3'!CB30  ),2),0))=6,"C+",IF((ROUND(TRUNC(('TRI-3'!CB30  ),2),0))=5,"C-",IF((ROUND(TRUNC(('TRI-3'!CB30  ),2),0))=4,"D+",IF((ROUND(TRUNC(('TRI-3'!CB30 ),2),0))=3,"D-",IF((ROUND(TRUNC(('TRI-3'!CB30 ),2),0))=2,"E+",IF((ROUND(TRUNC(('TRI-3'!CB30  ),2),0))&lt;=1,"E-","")))))))))))</f>
        <v/>
      </c>
      <c r="CC30" s="51" t="str">
        <f>IF(OR('TRI-3'!CC30 ="",'TRI-3'!CC30&lt;0,'TRI-3'!CC30  &gt;10),"",IF((ROUND(TRUNC(('TRI-3'!CC30  ),2),0))=10,"A+",IF((ROUND(TRUNC(('TRI-3'!CC30  ),2),0))=9,"A-",IF((ROUND(TRUNC(('TRI-3'!CC30   ),2),0))=8,"B+",IF((ROUND(TRUNC(('TRI-3'!CC30 ),2),0))=7,"B-",IF((ROUND(TRUNC(('TRI-3'!CC30  ),2),0))=6,"C+",IF((ROUND(TRUNC(('TRI-3'!CC30  ),2),0))=5,"C-",IF((ROUND(TRUNC(('TRI-3'!CC30  ),2),0))=4,"D+",IF((ROUND(TRUNC(('TRI-3'!CC30 ),2),0))=3,"D-",IF((ROUND(TRUNC(('TRI-3'!CC30 ),2),0))=2,"E+",IF((ROUND(TRUNC(('TRI-3'!CC30  ),2),0))&lt;=1,"E-","")))))))))))</f>
        <v/>
      </c>
      <c r="CD30" s="51" t="str">
        <f>IF(OR('TRI-3'!CD30 ="",'TRI-3'!CD30&lt;0,'TRI-3'!CD30  &gt;10),"",IF((ROUND(TRUNC(('TRI-3'!CD30  ),2),0))=10,"A+",IF((ROUND(TRUNC(('TRI-3'!CD30  ),2),0))=9,"A-",IF((ROUND(TRUNC(('TRI-3'!CD30   ),2),0))=8,"B+",IF((ROUND(TRUNC(('TRI-3'!CD30 ),2),0))=7,"B-",IF((ROUND(TRUNC(('TRI-3'!CD30  ),2),0))=6,"C+",IF((ROUND(TRUNC(('TRI-3'!CD30  ),2),0))=5,"C-",IF((ROUND(TRUNC(('TRI-3'!CD30  ),2),0))=4,"D+",IF((ROUND(TRUNC(('TRI-3'!CD30 ),2),0))=3,"D-",IF((ROUND(TRUNC(('TRI-3'!CD30 ),2),0))=2,"E+",IF((ROUND(TRUNC(('TRI-3'!CD30  ),2),0))&lt;=1,"E-","")))))))))))</f>
        <v/>
      </c>
      <c r="CE30" s="51" t="str">
        <f>IF(OR('TRI-3'!CE30 ="",'TRI-3'!CE30&lt;0,'TRI-3'!CE30  &gt;10),"",IF((ROUND(TRUNC(('TRI-3'!CE30  ),2),0))=10,"A+",IF((ROUND(TRUNC(('TRI-3'!CE30  ),2),0))=9,"A-",IF((ROUND(TRUNC(('TRI-3'!CE30   ),2),0))=8,"B+",IF((ROUND(TRUNC(('TRI-3'!CE30 ),2),0))=7,"B-",IF((ROUND(TRUNC(('TRI-3'!CE30  ),2),0))=6,"C+",IF((ROUND(TRUNC(('TRI-3'!CE30  ),2),0))=5,"C-",IF((ROUND(TRUNC(('TRI-3'!CE30  ),2),0))=4,"D+",IF((ROUND(TRUNC(('TRI-3'!CE30 ),2),0))=3,"D-",IF((ROUND(TRUNC(('TRI-3'!CE30 ),2),0))=2,"E+",IF((ROUND(TRUNC(('TRI-3'!CE30  ),2),0))&lt;=1,"E-","")))))))))))</f>
        <v/>
      </c>
      <c r="CF30" s="51" t="str">
        <f>IF(OR('TRI-3'!CF30 ="",'TRI-3'!CF30&lt;0,'TRI-3'!CF30  &gt;10),"",IF((ROUND(TRUNC(('TRI-3'!CF30  ),2),0))=10,"A+",IF((ROUND(TRUNC(('TRI-3'!CF30  ),2),0))=9,"A-",IF((ROUND(TRUNC(('TRI-3'!CF30   ),2),0))=8,"B+",IF((ROUND(TRUNC(('TRI-3'!CF30 ),2),0))=7,"B-",IF((ROUND(TRUNC(('TRI-3'!CF30  ),2),0))=6,"C+",IF((ROUND(TRUNC(('TRI-3'!CF30  ),2),0))=5,"C-",IF((ROUND(TRUNC(('TRI-3'!CF30  ),2),0))=4,"D+",IF((ROUND(TRUNC(('TRI-3'!CF30 ),2),0))=3,"D-",IF((ROUND(TRUNC(('TRI-3'!CF30 ),2),0))=2,"E+",IF((ROUND(TRUNC(('TRI-3'!CF30  ),2),0))&lt;=1,"E-","")))))))))))</f>
        <v/>
      </c>
      <c r="CG30" s="51" t="str">
        <f>IF(OR('TRI-3'!CG30 ="",'TRI-3'!CG30&lt;0,'TRI-3'!CG30  &gt;10),"",IF((ROUND(TRUNC(('TRI-3'!CG30  ),2),0))=10,"A+",IF((ROUND(TRUNC(('TRI-3'!CG30  ),2),0))=9,"A-",IF((ROUND(TRUNC(('TRI-3'!CG30   ),2),0))=8,"B+",IF((ROUND(TRUNC(('TRI-3'!CG30 ),2),0))=7,"B-",IF((ROUND(TRUNC(('TRI-3'!CG30  ),2),0))=6,"C+",IF((ROUND(TRUNC(('TRI-3'!CG30  ),2),0))=5,"C-",IF((ROUND(TRUNC(('TRI-3'!CG30  ),2),0))=4,"D+",IF((ROUND(TRUNC(('TRI-3'!CG30 ),2),0))=3,"D-",IF((ROUND(TRUNC(('TRI-3'!CG30 ),2),0))=2,"E+",IF((ROUND(TRUNC(('TRI-3'!CG30  ),2),0))&lt;=1,"E-","")))))))))))</f>
        <v/>
      </c>
      <c r="CH30" s="51" t="str">
        <f>IF(OR('TRI-3'!CH30 ="",'TRI-3'!CH30&lt;0,'TRI-3'!CH30  &gt;10),"",IF((ROUND(TRUNC(('TRI-3'!CH30  ),2),0))=10,"A+",IF((ROUND(TRUNC(('TRI-3'!CH30  ),2),0))=9,"A-",IF((ROUND(TRUNC(('TRI-3'!CH30   ),2),0))=8,"B+",IF((ROUND(TRUNC(('TRI-3'!CH30 ),2),0))=7,"B-",IF((ROUND(TRUNC(('TRI-3'!CH30  ),2),0))=6,"C+",IF((ROUND(TRUNC(('TRI-3'!CH30  ),2),0))=5,"C-",IF((ROUND(TRUNC(('TRI-3'!CH30  ),2),0))=4,"D+",IF((ROUND(TRUNC(('TRI-3'!CH30 ),2),0))=3,"D-",IF((ROUND(TRUNC(('TRI-3'!CH30 ),2),0))=2,"E+",IF((ROUND(TRUNC(('TRI-3'!CH30  ),2),0))&lt;=1,"E-","")))))))))))</f>
        <v/>
      </c>
      <c r="CI30" s="51" t="str">
        <f>IF(OR('TRI-3'!CI30 ="",'TRI-3'!CI30&lt;0,'TRI-3'!CI30  &gt;10),"",IF((ROUND(TRUNC(('TRI-3'!CI30  ),2),0))=10,"A+",IF((ROUND(TRUNC(('TRI-3'!CI30  ),2),0))=9,"A-",IF((ROUND(TRUNC(('TRI-3'!CI30   ),2),0))=8,"B+",IF((ROUND(TRUNC(('TRI-3'!CI30 ),2),0))=7,"B-",IF((ROUND(TRUNC(('TRI-3'!CI30  ),2),0))=6,"C+",IF((ROUND(TRUNC(('TRI-3'!CI30  ),2),0))=5,"C-",IF((ROUND(TRUNC(('TRI-3'!CI30  ),2),0))=4,"D+",IF((ROUND(TRUNC(('TRI-3'!CI30 ),2),0))=3,"D-",IF((ROUND(TRUNC(('TRI-3'!CI30 ),2),0))=2,"E+",IF((ROUND(TRUNC(('TRI-3'!CI30  ),2),0))&lt;=1,"E-","")))))))))))</f>
        <v/>
      </c>
      <c r="CJ30" s="51" t="str">
        <f>IF(OR('TRI-3'!CJ30 ="",'TRI-3'!CJ30&lt;0,'TRI-3'!CJ30  &gt;10),"",IF((ROUND(TRUNC(('TRI-3'!CJ30  ),2),0))=10,"A+",IF((ROUND(TRUNC(('TRI-3'!CJ30  ),2),0))=9,"A-",IF((ROUND(TRUNC(('TRI-3'!CJ30   ),2),0))=8,"B+",IF((ROUND(TRUNC(('TRI-3'!CJ30 ),2),0))=7,"B-",IF((ROUND(TRUNC(('TRI-3'!CJ30  ),2),0))=6,"C+",IF((ROUND(TRUNC(('TRI-3'!CJ30  ),2),0))=5,"C-",IF((ROUND(TRUNC(('TRI-3'!CJ30  ),2),0))=4,"D+",IF((ROUND(TRUNC(('TRI-3'!CJ30 ),2),0))=3,"D-",IF((ROUND(TRUNC(('TRI-3'!CJ30 ),2),0))=2,"E+",IF((ROUND(TRUNC(('TRI-3'!CJ30  ),2),0))&lt;=1,"E-","")))))))))))</f>
        <v/>
      </c>
      <c r="CK30" s="51" t="str">
        <f>IF(OR('TRI-3'!CK30 ="",'TRI-3'!CK30&lt;0,'TRI-3'!CK30  &gt;10),"",IF((ROUND(TRUNC(('TRI-3'!CK30  ),2),0))=10,"A+",IF((ROUND(TRUNC(('TRI-3'!CK30  ),2),0))=9,"A-",IF((ROUND(TRUNC(('TRI-3'!CK30   ),2),0))=8,"B+",IF((ROUND(TRUNC(('TRI-3'!CK30 ),2),0))=7,"B-",IF((ROUND(TRUNC(('TRI-3'!CK30  ),2),0))=6,"C+",IF((ROUND(TRUNC(('TRI-3'!CK30  ),2),0))=5,"C-",IF((ROUND(TRUNC(('TRI-3'!CK30  ),2),0))=4,"D+",IF((ROUND(TRUNC(('TRI-3'!CK30 ),2),0))=3,"D-",IF((ROUND(TRUNC(('TRI-3'!CK30 ),2),0))=2,"E+",IF((ROUND(TRUNC(('TRI-3'!CK30  ),2),0))&lt;=1,"E-","")))))))))))</f>
        <v/>
      </c>
      <c r="CL30" s="51" t="str">
        <f>IF(OR('TRI-3'!CL30 ="",'TRI-3'!CL30&lt;0,'TRI-3'!CL30  &gt;10),"",IF((ROUND(TRUNC(('TRI-3'!CL30  ),2),0))=10,"A+",IF((ROUND(TRUNC(('TRI-3'!CL30  ),2),0))=9,"A-",IF((ROUND(TRUNC(('TRI-3'!CL30   ),2),0))=8,"B+",IF((ROUND(TRUNC(('TRI-3'!CL30 ),2),0))=7,"B-",IF((ROUND(TRUNC(('TRI-3'!CL30  ),2),0))=6,"C+",IF((ROUND(TRUNC(('TRI-3'!CL30  ),2),0))=5,"C-",IF((ROUND(TRUNC(('TRI-3'!CL30  ),2),0))=4,"D+",IF((ROUND(TRUNC(('TRI-3'!CL30 ),2),0))=3,"D-",IF((ROUND(TRUNC(('TRI-3'!CL30 ),2),0))=2,"E+",IF((ROUND(TRUNC(('TRI-3'!CL30  ),2),0))&lt;=1,"E-","")))))))))))</f>
        <v/>
      </c>
      <c r="CM30" s="51" t="str">
        <f>IF(OR('TRI-3'!CM30 ="",'TRI-3'!CM30&lt;0,'TRI-3'!CM30  &gt;10),"",IF((ROUND(TRUNC(('TRI-3'!CM30  ),2),0))=10,"A+",IF((ROUND(TRUNC(('TRI-3'!CM30  ),2),0))=9,"A-",IF((ROUND(TRUNC(('TRI-3'!CM30   ),2),0))=8,"B+",IF((ROUND(TRUNC(('TRI-3'!CM30 ),2),0))=7,"B-",IF((ROUND(TRUNC(('TRI-3'!CM30  ),2),0))=6,"C+",IF((ROUND(TRUNC(('TRI-3'!CM30  ),2),0))=5,"C-",IF((ROUND(TRUNC(('TRI-3'!CM30  ),2),0))=4,"D+",IF((ROUND(TRUNC(('TRI-3'!CM30 ),2),0))=3,"D-",IF((ROUND(TRUNC(('TRI-3'!CM30 ),2),0))=2,"E+",IF((ROUND(TRUNC(('TRI-3'!CM30  ),2),0))&lt;=1,"E-","")))))))))))</f>
        <v/>
      </c>
      <c r="CN30" s="51" t="str">
        <f>IF(OR('TRI-3'!CN30 ="",'TRI-3'!CN30&lt;0,'TRI-3'!CN30  &gt;10),"",IF((ROUND(TRUNC(('TRI-3'!CN30  ),2),0))=10,"A+",IF((ROUND(TRUNC(('TRI-3'!CN30  ),2),0))=9,"A-",IF((ROUND(TRUNC(('TRI-3'!CN30   ),2),0))=8,"B+",IF((ROUND(TRUNC(('TRI-3'!CN30 ),2),0))=7,"B-",IF((ROUND(TRUNC(('TRI-3'!CN30  ),2),0))=6,"C+",IF((ROUND(TRUNC(('TRI-3'!CN30  ),2),0))=5,"C-",IF((ROUND(TRUNC(('TRI-3'!CN30  ),2),0))=4,"D+",IF((ROUND(TRUNC(('TRI-3'!CN30 ),2),0))=3,"D-",IF((ROUND(TRUNC(('TRI-3'!CN30 ),2),0))=2,"E+",IF((ROUND(TRUNC(('TRI-3'!CN30  ),2),0))&lt;=1,"E-","")))))))))))</f>
        <v/>
      </c>
      <c r="CO30" s="51" t="str">
        <f>IF(OR('TRI-3'!CO30 ="",'TRI-3'!CO30&lt;0,'TRI-3'!CO30  &gt;10),"",IF((ROUND(TRUNC(('TRI-3'!CO30  ),2),0))=10,"A+",IF((ROUND(TRUNC(('TRI-3'!CO30  ),2),0))=9,"A-",IF((ROUND(TRUNC(('TRI-3'!CO30   ),2),0))=8,"B+",IF((ROUND(TRUNC(('TRI-3'!CO30 ),2),0))=7,"B-",IF((ROUND(TRUNC(('TRI-3'!CO30  ),2),0))=6,"C+",IF((ROUND(TRUNC(('TRI-3'!CO30  ),2),0))=5,"C-",IF((ROUND(TRUNC(('TRI-3'!CO30  ),2),0))=4,"D+",IF((ROUND(TRUNC(('TRI-3'!CO30 ),2),0))=3,"D-",IF((ROUND(TRUNC(('TRI-3'!CO30 ),2),0))=2,"E+",IF((ROUND(TRUNC(('TRI-3'!CO30  ),2),0))&lt;=1,"E-","")))))))))))</f>
        <v/>
      </c>
      <c r="CP30" s="51" t="str">
        <f>IF(OR('TRI-3'!CP30 ="",'TRI-3'!CP30&lt;0,'TRI-3'!CP30  &gt;10),"",IF((ROUND(TRUNC(('TRI-3'!CP30  ),2),0))=10,"A+",IF((ROUND(TRUNC(('TRI-3'!CP30  ),2),0))=9,"A-",IF((ROUND(TRUNC(('TRI-3'!CP30   ),2),0))=8,"B+",IF((ROUND(TRUNC(('TRI-3'!CP30 ),2),0))=7,"B-",IF((ROUND(TRUNC(('TRI-3'!CP30  ),2),0))=6,"C+",IF((ROUND(TRUNC(('TRI-3'!CP30  ),2),0))=5,"C-",IF((ROUND(TRUNC(('TRI-3'!CP30  ),2),0))=4,"D+",IF((ROUND(TRUNC(('TRI-3'!CP30 ),2),0))=3,"D-",IF((ROUND(TRUNC(('TRI-3'!CP30 ),2),0))=2,"E+",IF((ROUND(TRUNC(('TRI-3'!CP30  ),2),0))&lt;=1,"E-","")))))))))))</f>
        <v/>
      </c>
      <c r="CQ30" s="51" t="str">
        <f>IF(OR('TRI-3'!CQ30 ="",'TRI-3'!CQ30&lt;0,'TRI-3'!CQ30  &gt;10),"",IF((ROUND(TRUNC(('TRI-3'!CQ30  ),2),0))=10,"A+",IF((ROUND(TRUNC(('TRI-3'!CQ30  ),2),0))=9,"A-",IF((ROUND(TRUNC(('TRI-3'!CQ30   ),2),0))=8,"B+",IF((ROUND(TRUNC(('TRI-3'!CQ30 ),2),0))=7,"B-",IF((ROUND(TRUNC(('TRI-3'!CQ30  ),2),0))=6,"C+",IF((ROUND(TRUNC(('TRI-3'!CQ30  ),2),0))=5,"C-",IF((ROUND(TRUNC(('TRI-3'!CQ30  ),2),0))=4,"D+",IF((ROUND(TRUNC(('TRI-3'!CQ30 ),2),0))=3,"D-",IF((ROUND(TRUNC(('TRI-3'!CQ30 ),2),0))=2,"E+",IF((ROUND(TRUNC(('TRI-3'!CQ30  ),2),0))&lt;=1,"E-","")))))))))))</f>
        <v/>
      </c>
      <c r="CR30" s="51" t="str">
        <f>IF(OR('TRI-3'!CR30 ="",'TRI-3'!CR30&lt;0,'TRI-3'!CR30  &gt;10),"",IF((ROUND(TRUNC(('TRI-3'!CR30  ),2),0))=10,"A+",IF((ROUND(TRUNC(('TRI-3'!CR30  ),2),0))=9,"A-",IF((ROUND(TRUNC(('TRI-3'!CR30   ),2),0))=8,"B+",IF((ROUND(TRUNC(('TRI-3'!CR30 ),2),0))=7,"B-",IF((ROUND(TRUNC(('TRI-3'!CR30  ),2),0))=6,"C+",IF((ROUND(TRUNC(('TRI-3'!CR30  ),2),0))=5,"C-",IF((ROUND(TRUNC(('TRI-3'!CR30  ),2),0))=4,"D+",IF((ROUND(TRUNC(('TRI-3'!CR30 ),2),0))=3,"D-",IF((ROUND(TRUNC(('TRI-3'!CR30 ),2),0))=2,"E+",IF((ROUND(TRUNC(('TRI-3'!CR30  ),2),0))&lt;=1,"E-","")))))))))))</f>
        <v/>
      </c>
      <c r="CS30" s="51" t="str">
        <f>IF(OR('TRI-3'!CS30 ="",'TRI-3'!CS30&lt;0,'TRI-3'!CS30  &gt;10),"",IF((ROUND(TRUNC(('TRI-3'!CS30  ),2),0))=10,"A+",IF((ROUND(TRUNC(('TRI-3'!CS30  ),2),0))=9,"A-",IF((ROUND(TRUNC(('TRI-3'!CS30   ),2),0))=8,"B+",IF((ROUND(TRUNC(('TRI-3'!CS30 ),2),0))=7,"B-",IF((ROUND(TRUNC(('TRI-3'!CS30  ),2),0))=6,"C+",IF((ROUND(TRUNC(('TRI-3'!CS30  ),2),0))=5,"C-",IF((ROUND(TRUNC(('TRI-3'!CS30  ),2),0))=4,"D+",IF((ROUND(TRUNC(('TRI-3'!CS30 ),2),0))=3,"D-",IF((ROUND(TRUNC(('TRI-3'!CS30 ),2),0))=2,"E+",IF((ROUND(TRUNC(('TRI-3'!CS30  ),2),0))&lt;=1,"E-","")))))))))))</f>
        <v/>
      </c>
      <c r="CT30" s="51" t="str">
        <f>IF(OR('TRI-3'!CT30 ="",'TRI-3'!CT30&lt;0,'TRI-3'!CT30  &gt;10),"",IF((ROUND(TRUNC(('TRI-3'!CT30  ),2),0))=10,"A+",IF((ROUND(TRUNC(('TRI-3'!CT30  ),2),0))=9,"A-",IF((ROUND(TRUNC(('TRI-3'!CT30   ),2),0))=8,"B+",IF((ROUND(TRUNC(('TRI-3'!CT30 ),2),0))=7,"B-",IF((ROUND(TRUNC(('TRI-3'!CT30  ),2),0))=6,"C+",IF((ROUND(TRUNC(('TRI-3'!CT30  ),2),0))=5,"C-",IF((ROUND(TRUNC(('TRI-3'!CT30  ),2),0))=4,"D+",IF((ROUND(TRUNC(('TRI-3'!CT30 ),2),0))=3,"D-",IF((ROUND(TRUNC(('TRI-3'!CT30 ),2),0))=2,"E+",IF((ROUND(TRUNC(('TRI-3'!CT30  ),2),0))&lt;=1,"E-","")))))))))))</f>
        <v/>
      </c>
      <c r="CU30" s="51" t="str">
        <f>IF(OR('TRI-3'!CU30 ="",'TRI-3'!CU30&lt;0,'TRI-3'!CU30  &gt;10),"",IF((ROUND(TRUNC(('TRI-3'!CU30  ),2),0))=10,"A+",IF((ROUND(TRUNC(('TRI-3'!CU30  ),2),0))=9,"A-",IF((ROUND(TRUNC(('TRI-3'!CU30   ),2),0))=8,"B+",IF((ROUND(TRUNC(('TRI-3'!CU30 ),2),0))=7,"B-",IF((ROUND(TRUNC(('TRI-3'!CU30  ),2),0))=6,"C+",IF((ROUND(TRUNC(('TRI-3'!CU30  ),2),0))=5,"C-",IF((ROUND(TRUNC(('TRI-3'!CU30  ),2),0))=4,"D+",IF((ROUND(TRUNC(('TRI-3'!CU30 ),2),0))=3,"D-",IF((ROUND(TRUNC(('TRI-3'!CU30 ),2),0))=2,"E+",IF((ROUND(TRUNC(('TRI-3'!CU30  ),2),0))&lt;=1,"E-","")))))))))))</f>
        <v/>
      </c>
      <c r="CV30" s="51" t="str">
        <f>IF(OR('TRI-3'!CV30 ="",'TRI-3'!CV30&lt;0,'TRI-3'!CV30  &gt;10),"",IF((ROUND(TRUNC(('TRI-3'!CV30  ),2),0))=10,"A+",IF((ROUND(TRUNC(('TRI-3'!CV30  ),2),0))=9,"A-",IF((ROUND(TRUNC(('TRI-3'!CV30   ),2),0))=8,"B+",IF((ROUND(TRUNC(('TRI-3'!CV30 ),2),0))=7,"B-",IF((ROUND(TRUNC(('TRI-3'!CV30  ),2),0))=6,"C+",IF((ROUND(TRUNC(('TRI-3'!CV30  ),2),0))=5,"C-",IF((ROUND(TRUNC(('TRI-3'!CV30  ),2),0))=4,"D+",IF((ROUND(TRUNC(('TRI-3'!CV30 ),2),0))=3,"D-",IF((ROUND(TRUNC(('TRI-3'!CV30 ),2),0))=2,"E+",IF((ROUND(TRUNC(('TRI-3'!CV30  ),2),0))&lt;=1,"E-","")))))))))))</f>
        <v/>
      </c>
      <c r="CW30" s="51" t="str">
        <f>IF(OR('TRI-3'!CW30 ="",'TRI-3'!CW30&lt;0,'TRI-3'!CW30  &gt;10),"",IF((ROUND(TRUNC(('TRI-3'!CW30  ),2),0))=10,"A+",IF((ROUND(TRUNC(('TRI-3'!CW30  ),2),0))=9,"A-",IF((ROUND(TRUNC(('TRI-3'!CW30   ),2),0))=8,"B+",IF((ROUND(TRUNC(('TRI-3'!CW30 ),2),0))=7,"B-",IF((ROUND(TRUNC(('TRI-3'!CW30  ),2),0))=6,"C+",IF((ROUND(TRUNC(('TRI-3'!CW30  ),2),0))=5,"C-",IF((ROUND(TRUNC(('TRI-3'!CW30  ),2),0))=4,"D+",IF((ROUND(TRUNC(('TRI-3'!CW30 ),2),0))=3,"D-",IF((ROUND(TRUNC(('TRI-3'!CW30 ),2),0))=2,"E+",IF((ROUND(TRUNC(('TRI-3'!CW30  ),2),0))&lt;=1,"E-","")))))))))))</f>
        <v/>
      </c>
      <c r="CX30" s="51" t="str">
        <f>IF(OR('TRI-3'!CX30 ="",'TRI-3'!CX30&lt;0,'TRI-3'!CX30  &gt;10),"",IF((ROUND(TRUNC(('TRI-3'!CX30  ),2),0))=10,"A+",IF((ROUND(TRUNC(('TRI-3'!CX30  ),2),0))=9,"A-",IF((ROUND(TRUNC(('TRI-3'!CX30   ),2),0))=8,"B+",IF((ROUND(TRUNC(('TRI-3'!CX30 ),2),0))=7,"B-",IF((ROUND(TRUNC(('TRI-3'!CX30  ),2),0))=6,"C+",IF((ROUND(TRUNC(('TRI-3'!CX30  ),2),0))=5,"C-",IF((ROUND(TRUNC(('TRI-3'!CX30  ),2),0))=4,"D+",IF((ROUND(TRUNC(('TRI-3'!CX30 ),2),0))=3,"D-",IF((ROUND(TRUNC(('TRI-3'!CX30 ),2),0))=2,"E+",IF((ROUND(TRUNC(('TRI-3'!CX30  ),2),0))&lt;=1,"E-","")))))))))))</f>
        <v/>
      </c>
      <c r="CY30" s="51" t="str">
        <f>IF(OR('TRI-3'!CY30 ="",'TRI-3'!CY30&lt;0,'TRI-3'!CY30  &gt;10),"",IF((ROUND(TRUNC(('TRI-3'!CY30  ),2),0))=10,"A+",IF((ROUND(TRUNC(('TRI-3'!CY30  ),2),0))=9,"A-",IF((ROUND(TRUNC(('TRI-3'!CY30   ),2),0))=8,"B+",IF((ROUND(TRUNC(('TRI-3'!CY30 ),2),0))=7,"B-",IF((ROUND(TRUNC(('TRI-3'!CY30  ),2),0))=6,"C+",IF((ROUND(TRUNC(('TRI-3'!CY30  ),2),0))=5,"C-",IF((ROUND(TRUNC(('TRI-3'!CY30  ),2),0))=4,"D+",IF((ROUND(TRUNC(('TRI-3'!CY30 ),2),0))=3,"D-",IF((ROUND(TRUNC(('TRI-3'!CY30 ),2),0))=2,"E+",IF((ROUND(TRUNC(('TRI-3'!CY30  ),2),0))&lt;=1,"E-","")))))))))))</f>
        <v/>
      </c>
      <c r="CZ30" s="51" t="str">
        <f>IF(OR('TRI-3'!CZ30 ="",'TRI-3'!CZ30&lt;0,'TRI-3'!CZ30  &gt;10),"",IF((ROUND(TRUNC(('TRI-3'!CZ30  ),2),0))=10,"A+",IF((ROUND(TRUNC(('TRI-3'!CZ30  ),2),0))=9,"A-",IF((ROUND(TRUNC(('TRI-3'!CZ30   ),2),0))=8,"B+",IF((ROUND(TRUNC(('TRI-3'!CZ30 ),2),0))=7,"B-",IF((ROUND(TRUNC(('TRI-3'!CZ30  ),2),0))=6,"C+",IF((ROUND(TRUNC(('TRI-3'!CZ30  ),2),0))=5,"C-",IF((ROUND(TRUNC(('TRI-3'!CZ30  ),2),0))=4,"D+",IF((ROUND(TRUNC(('TRI-3'!CZ30 ),2),0))=3,"D-",IF((ROUND(TRUNC(('TRI-3'!CZ30 ),2),0))=2,"E+",IF((ROUND(TRUNC(('TRI-3'!CZ30  ),2),0))&lt;=1,"E-","")))))))))))</f>
        <v/>
      </c>
      <c r="DA30" s="51" t="str">
        <f>IF(OR('TRI-3'!DA30 ="",'TRI-3'!DA30&lt;0,'TRI-3'!DA30  &gt;10),"",IF((ROUND(TRUNC(('TRI-3'!DA30  ),2),0))=10,"A+",IF((ROUND(TRUNC(('TRI-3'!DA30  ),2),0))=9,"A-",IF((ROUND(TRUNC(('TRI-3'!DA30   ),2),0))=8,"B+",IF((ROUND(TRUNC(('TRI-3'!DA30 ),2),0))=7,"B-",IF((ROUND(TRUNC(('TRI-3'!DA30  ),2),0))=6,"C+",IF((ROUND(TRUNC(('TRI-3'!DA30  ),2),0))=5,"C-",IF((ROUND(TRUNC(('TRI-3'!DA30  ),2),0))=4,"D+",IF((ROUND(TRUNC(('TRI-3'!DA30 ),2),0))=3,"D-",IF((ROUND(TRUNC(('TRI-3'!DA30 ),2),0))=2,"E+",IF((ROUND(TRUNC(('TRI-3'!DA30  ),2),0))&lt;=1,"E-","")))))))))))</f>
        <v/>
      </c>
      <c r="DB30" s="51" t="str">
        <f>IF(OR('TRI-3'!DB30 ="",'TRI-3'!DB30&lt;0,'TRI-3'!DB30  &gt;10),"",IF((ROUND(TRUNC(('TRI-3'!DB30  ),2),0))=10,"A+",IF((ROUND(TRUNC(('TRI-3'!DB30  ),2),0))=9,"A-",IF((ROUND(TRUNC(('TRI-3'!DB30   ),2),0))=8,"B+",IF((ROUND(TRUNC(('TRI-3'!DB30 ),2),0))=7,"B-",IF((ROUND(TRUNC(('TRI-3'!DB30  ),2),0))=6,"C+",IF((ROUND(TRUNC(('TRI-3'!DB30  ),2),0))=5,"C-",IF((ROUND(TRUNC(('TRI-3'!DB30  ),2),0))=4,"D+",IF((ROUND(TRUNC(('TRI-3'!DB30 ),2),0))=3,"D-",IF((ROUND(TRUNC(('TRI-3'!DB30 ),2),0))=2,"E+",IF((ROUND(TRUNC(('TRI-3'!DB30  ),2),0))&lt;=1,"E-","")))))))))))</f>
        <v/>
      </c>
      <c r="DC30" s="51" t="str">
        <f>IF(OR('TRI-3'!DC30 ="",'TRI-3'!DC30&lt;0,'TRI-3'!DC30  &gt;10),"",IF((ROUND(TRUNC(('TRI-3'!DC30  ),2),0))=10,"A+",IF((ROUND(TRUNC(('TRI-3'!DC30  ),2),0))=9,"A-",IF((ROUND(TRUNC(('TRI-3'!DC30   ),2),0))=8,"B+",IF((ROUND(TRUNC(('TRI-3'!DC30 ),2),0))=7,"B-",IF((ROUND(TRUNC(('TRI-3'!DC30  ),2),0))=6,"C+",IF((ROUND(TRUNC(('TRI-3'!DC30  ),2),0))=5,"C-",IF((ROUND(TRUNC(('TRI-3'!DC30  ),2),0))=4,"D+",IF((ROUND(TRUNC(('TRI-3'!DC30 ),2),0))=3,"D-",IF((ROUND(TRUNC(('TRI-3'!DC30 ),2),0))=2,"E+",IF((ROUND(TRUNC(('TRI-3'!DC30  ),2),0))&lt;=1,"E-","")))))))))))</f>
        <v/>
      </c>
      <c r="DD30" s="51" t="str">
        <f>IF(OR('TRI-3'!DD30 ="",'TRI-3'!DD30&lt;0,'TRI-3'!DD30  &gt;10),"",IF((ROUND(TRUNC(('TRI-3'!DD30  ),2),0))=10,"A+",IF((ROUND(TRUNC(('TRI-3'!DD30  ),2),0))=9,"A-",IF((ROUND(TRUNC(('TRI-3'!DD30   ),2),0))=8,"B+",IF((ROUND(TRUNC(('TRI-3'!DD30 ),2),0))=7,"B-",IF((ROUND(TRUNC(('TRI-3'!DD30  ),2),0))=6,"C+",IF((ROUND(TRUNC(('TRI-3'!DD30  ),2),0))=5,"C-",IF((ROUND(TRUNC(('TRI-3'!DD30  ),2),0))=4,"D+",IF((ROUND(TRUNC(('TRI-3'!DD30 ),2),0))=3,"D-",IF((ROUND(TRUNC(('TRI-3'!DD30 ),2),0))=2,"E+",IF((ROUND(TRUNC(('TRI-3'!DD30  ),2),0))&lt;=1,"E-","")))))))))))</f>
        <v/>
      </c>
      <c r="DE30" s="51" t="str">
        <f>IF(OR('TRI-3'!DE30 ="",'TRI-3'!DE30&lt;0,'TRI-3'!DE30  &gt;10),"",IF((ROUND(TRUNC(('TRI-3'!DE30  ),2),0))=10,"A+",IF((ROUND(TRUNC(('TRI-3'!DE30  ),2),0))=9,"A-",IF((ROUND(TRUNC(('TRI-3'!DE30   ),2),0))=8,"B+",IF((ROUND(TRUNC(('TRI-3'!DE30 ),2),0))=7,"B-",IF((ROUND(TRUNC(('TRI-3'!DE30  ),2),0))=6,"C+",IF((ROUND(TRUNC(('TRI-3'!DE30  ),2),0))=5,"C-",IF((ROUND(TRUNC(('TRI-3'!DE30  ),2),0))=4,"D+",IF((ROUND(TRUNC(('TRI-3'!DE30 ),2),0))=3,"D-",IF((ROUND(TRUNC(('TRI-3'!DE30 ),2),0))=2,"E+",IF((ROUND(TRUNC(('TRI-3'!DE30  ),2),0))&lt;=1,"E-","")))))))))))</f>
        <v/>
      </c>
      <c r="DF30" s="51" t="str">
        <f>IF(OR('TRI-3'!DF30 ="",'TRI-3'!DF30&lt;0,'TRI-3'!DF30  &gt;10),"",IF((ROUND(TRUNC(('TRI-3'!DF30  ),2),0))=10,"A+",IF((ROUND(TRUNC(('TRI-3'!DF30  ),2),0))=9,"A-",IF((ROUND(TRUNC(('TRI-3'!DF30   ),2),0))=8,"B+",IF((ROUND(TRUNC(('TRI-3'!DF30 ),2),0))=7,"B-",IF((ROUND(TRUNC(('TRI-3'!DF30  ),2),0))=6,"C+",IF((ROUND(TRUNC(('TRI-3'!DF30  ),2),0))=5,"C-",IF((ROUND(TRUNC(('TRI-3'!DF30  ),2),0))=4,"D+",IF((ROUND(TRUNC(('TRI-3'!DF30 ),2),0))=3,"D-",IF((ROUND(TRUNC(('TRI-3'!DF30 ),2),0))=2,"E+",IF((ROUND(TRUNC(('TRI-3'!DF30  ),2),0))&lt;=1,"E-","")))))))))))</f>
        <v/>
      </c>
      <c r="DG30" s="51" t="str">
        <f>IF(OR('TRI-3'!DG30 ="",'TRI-3'!DG30&lt;0,'TRI-3'!DG30  &gt;10),"",IF((ROUND(TRUNC(('TRI-3'!DG30  ),2),0))=10,"A+",IF((ROUND(TRUNC(('TRI-3'!DG30  ),2),0))=9,"A-",IF((ROUND(TRUNC(('TRI-3'!DG30   ),2),0))=8,"B+",IF((ROUND(TRUNC(('TRI-3'!DG30 ),2),0))=7,"B-",IF((ROUND(TRUNC(('TRI-3'!DG30  ),2),0))=6,"C+",IF((ROUND(TRUNC(('TRI-3'!DG30  ),2),0))=5,"C-",IF((ROUND(TRUNC(('TRI-3'!DG30  ),2),0))=4,"D+",IF((ROUND(TRUNC(('TRI-3'!DG30 ),2),0))=3,"D-",IF((ROUND(TRUNC(('TRI-3'!DG30 ),2),0))=2,"E+",IF((ROUND(TRUNC(('TRI-3'!DG30  ),2),0))&lt;=1,"E-","")))))))))))</f>
        <v/>
      </c>
      <c r="DH30" s="51" t="str">
        <f>IF(OR('TRI-3'!DH30 ="",'TRI-3'!DH30&lt;0,'TRI-3'!DH30  &gt;10),"",IF((ROUND(TRUNC(('TRI-3'!DH30  ),2),0))=10,"A+",IF((ROUND(TRUNC(('TRI-3'!DH30  ),2),0))=9,"A-",IF((ROUND(TRUNC(('TRI-3'!DH30   ),2),0))=8,"B+",IF((ROUND(TRUNC(('TRI-3'!DH30 ),2),0))=7,"B-",IF((ROUND(TRUNC(('TRI-3'!DH30  ),2),0))=6,"C+",IF((ROUND(TRUNC(('TRI-3'!DH30  ),2),0))=5,"C-",IF((ROUND(TRUNC(('TRI-3'!DH30  ),2),0))=4,"D+",IF((ROUND(TRUNC(('TRI-3'!DH30 ),2),0))=3,"D-",IF((ROUND(TRUNC(('TRI-3'!DH30 ),2),0))=2,"E+",IF((ROUND(TRUNC(('TRI-3'!DH30  ),2),0))&lt;=1,"E-","")))))))))))</f>
        <v/>
      </c>
      <c r="DI30" s="51" t="str">
        <f>IF(OR('TRI-3'!DI30 ="",'TRI-3'!DI30&lt;0,'TRI-3'!DI30  &gt;10),"",IF((ROUND(TRUNC(('TRI-3'!DI30  ),2),0))=10,"A+",IF((ROUND(TRUNC(('TRI-3'!DI30  ),2),0))=9,"A-",IF((ROUND(TRUNC(('TRI-3'!DI30   ),2),0))=8,"B+",IF((ROUND(TRUNC(('TRI-3'!DI30 ),2),0))=7,"B-",IF((ROUND(TRUNC(('TRI-3'!DI30  ),2),0))=6,"C+",IF((ROUND(TRUNC(('TRI-3'!DI30  ),2),0))=5,"C-",IF((ROUND(TRUNC(('TRI-3'!DI30  ),2),0))=4,"D+",IF((ROUND(TRUNC(('TRI-3'!DI30 ),2),0))=3,"D-",IF((ROUND(TRUNC(('TRI-3'!DI30 ),2),0))=2,"E+",IF((ROUND(TRUNC(('TRI-3'!DI30  ),2),0))&lt;=1,"E-","")))))))))))</f>
        <v/>
      </c>
      <c r="DJ30" s="51" t="str">
        <f>IF(OR('TRI-3'!DJ30 ="",'TRI-3'!DJ30&lt;0,'TRI-3'!DJ30  &gt;10),"",IF((ROUND(TRUNC(('TRI-3'!DJ30  ),2),0))=10,"A+",IF((ROUND(TRUNC(('TRI-3'!DJ30  ),2),0))=9,"A-",IF((ROUND(TRUNC(('TRI-3'!DJ30   ),2),0))=8,"B+",IF((ROUND(TRUNC(('TRI-3'!DJ30 ),2),0))=7,"B-",IF((ROUND(TRUNC(('TRI-3'!DJ30  ),2),0))=6,"C+",IF((ROUND(TRUNC(('TRI-3'!DJ30  ),2),0))=5,"C-",IF((ROUND(TRUNC(('TRI-3'!DJ30  ),2),0))=4,"D+",IF((ROUND(TRUNC(('TRI-3'!DJ30 ),2),0))=3,"D-",IF((ROUND(TRUNC(('TRI-3'!DJ30 ),2),0))=2,"E+",IF((ROUND(TRUNC(('TRI-3'!DJ30  ),2),0))&lt;=1,"E-","")))))))))))</f>
        <v/>
      </c>
      <c r="DK30" s="51" t="str">
        <f>IF(OR('TRI-3'!DK30 ="",'TRI-3'!DK30&lt;0,'TRI-3'!DK30  &gt;10),"",IF((ROUND(TRUNC(('TRI-3'!DK30  ),2),0))=10,"A+",IF((ROUND(TRUNC(('TRI-3'!DK30  ),2),0))=9,"A-",IF((ROUND(TRUNC(('TRI-3'!DK30   ),2),0))=8,"B+",IF((ROUND(TRUNC(('TRI-3'!DK30 ),2),0))=7,"B-",IF((ROUND(TRUNC(('TRI-3'!DK30  ),2),0))=6,"C+",IF((ROUND(TRUNC(('TRI-3'!DK30  ),2),0))=5,"C-",IF((ROUND(TRUNC(('TRI-3'!DK30  ),2),0))=4,"D+",IF((ROUND(TRUNC(('TRI-3'!DK30 ),2),0))=3,"D-",IF((ROUND(TRUNC(('TRI-3'!DK30 ),2),0))=2,"E+",IF((ROUND(TRUNC(('TRI-3'!DK30  ),2),0))&lt;=1,"E-","")))))))))))</f>
        <v/>
      </c>
      <c r="DL30" s="51" t="str">
        <f>IF(OR('TRI-3'!DL30 ="",'TRI-3'!DL30&lt;0,'TRI-3'!DL30  &gt;10),"",IF((ROUND(TRUNC(('TRI-3'!DL30  ),2),0))=10,"A+",IF((ROUND(TRUNC(('TRI-3'!DL30  ),2),0))=9,"A-",IF((ROUND(TRUNC(('TRI-3'!DL30   ),2),0))=8,"B+",IF((ROUND(TRUNC(('TRI-3'!DL30 ),2),0))=7,"B-",IF((ROUND(TRUNC(('TRI-3'!DL30  ),2),0))=6,"C+",IF((ROUND(TRUNC(('TRI-3'!DL30  ),2),0))=5,"C-",IF((ROUND(TRUNC(('TRI-3'!DL30  ),2),0))=4,"D+",IF((ROUND(TRUNC(('TRI-3'!DL30 ),2),0))=3,"D-",IF((ROUND(TRUNC(('TRI-3'!DL30 ),2),0))=2,"E+",IF((ROUND(TRUNC(('TRI-3'!DL30  ),2),0))&lt;=1,"E-","")))))))))))</f>
        <v/>
      </c>
      <c r="DM30" s="51" t="str">
        <f>IF(OR('TRI-3'!DM30 ="",'TRI-3'!DM30&lt;0,'TRI-3'!DM30  &gt;10),"",IF((ROUND(TRUNC(('TRI-3'!DM30  ),2),0))=10,"A+",IF((ROUND(TRUNC(('TRI-3'!DM30  ),2),0))=9,"A-",IF((ROUND(TRUNC(('TRI-3'!DM30   ),2),0))=8,"B+",IF((ROUND(TRUNC(('TRI-3'!DM30 ),2),0))=7,"B-",IF((ROUND(TRUNC(('TRI-3'!DM30  ),2),0))=6,"C+",IF((ROUND(TRUNC(('TRI-3'!DM30  ),2),0))=5,"C-",IF((ROUND(TRUNC(('TRI-3'!DM30  ),2),0))=4,"D+",IF((ROUND(TRUNC(('TRI-3'!DM30 ),2),0))=3,"D-",IF((ROUND(TRUNC(('TRI-3'!DM30 ),2),0))=2,"E+",IF((ROUND(TRUNC(('TRI-3'!DM30  ),2),0))&lt;=1,"E-","")))))))))))</f>
        <v/>
      </c>
      <c r="DN30" s="51" t="str">
        <f>IF(OR('TRI-3'!DN30 ="",'TRI-3'!DN30&lt;0,'TRI-3'!DN30  &gt;10),"",IF((ROUND(TRUNC(('TRI-3'!DN30  ),2),0))=10,"A+",IF((ROUND(TRUNC(('TRI-3'!DN30  ),2),0))=9,"A-",IF((ROUND(TRUNC(('TRI-3'!DN30   ),2),0))=8,"B+",IF((ROUND(TRUNC(('TRI-3'!DN30 ),2),0))=7,"B-",IF((ROUND(TRUNC(('TRI-3'!DN30  ),2),0))=6,"C+",IF((ROUND(TRUNC(('TRI-3'!DN30  ),2),0))=5,"C-",IF((ROUND(TRUNC(('TRI-3'!DN30  ),2),0))=4,"D+",IF((ROUND(TRUNC(('TRI-3'!DN30 ),2),0))=3,"D-",IF((ROUND(TRUNC(('TRI-3'!DN30 ),2),0))=2,"E+",IF((ROUND(TRUNC(('TRI-3'!DN30  ),2),0))&lt;=1,"E-","")))))))))))</f>
        <v/>
      </c>
      <c r="DO30" s="51" t="str">
        <f>IF(OR('TRI-3'!DO30 ="",'TRI-3'!DO30&lt;0,'TRI-3'!DO30  &gt;10),"",IF((ROUND(TRUNC(('TRI-3'!DO30  ),2),0))=10,"A+",IF((ROUND(TRUNC(('TRI-3'!DO30  ),2),0))=9,"A-",IF((ROUND(TRUNC(('TRI-3'!DO30   ),2),0))=8,"B+",IF((ROUND(TRUNC(('TRI-3'!DO30 ),2),0))=7,"B-",IF((ROUND(TRUNC(('TRI-3'!DO30  ),2),0))=6,"C+",IF((ROUND(TRUNC(('TRI-3'!DO30  ),2),0))=5,"C-",IF((ROUND(TRUNC(('TRI-3'!DO30  ),2),0))=4,"D+",IF((ROUND(TRUNC(('TRI-3'!DO30 ),2),0))=3,"D-",IF((ROUND(TRUNC(('TRI-3'!DO30 ),2),0))=2,"E+",IF((ROUND(TRUNC(('TRI-3'!DO30  ),2),0))&lt;=1,"E-","")))))))))))</f>
        <v/>
      </c>
      <c r="DP30" s="51" t="str">
        <f>IF(OR('TRI-3'!DP30 ="",'TRI-3'!DP30&lt;0,'TRI-3'!DP30  &gt;10),"",IF((ROUND(TRUNC(('TRI-3'!DP30  ),2),0))=10,"A+",IF((ROUND(TRUNC(('TRI-3'!DP30  ),2),0))=9,"A-",IF((ROUND(TRUNC(('TRI-3'!DP30   ),2),0))=8,"B+",IF((ROUND(TRUNC(('TRI-3'!DP30 ),2),0))=7,"B-",IF((ROUND(TRUNC(('TRI-3'!DP30  ),2),0))=6,"C+",IF((ROUND(TRUNC(('TRI-3'!DP30  ),2),0))=5,"C-",IF((ROUND(TRUNC(('TRI-3'!DP30  ),2),0))=4,"D+",IF((ROUND(TRUNC(('TRI-3'!DP30 ),2),0))=3,"D-",IF((ROUND(TRUNC(('TRI-3'!DP30 ),2),0))=2,"E+",IF((ROUND(TRUNC(('TRI-3'!DP30  ),2),0))&lt;=1,"E-","")))))))))))</f>
        <v/>
      </c>
      <c r="DQ30" s="51" t="str">
        <f>IF(OR('TRI-3'!DQ30 ="",'TRI-3'!DQ30&lt;0,'TRI-3'!DQ30  &gt;10),"",IF((ROUND(TRUNC(('TRI-3'!DQ30  ),2),0))=10,"A+",IF((ROUND(TRUNC(('TRI-3'!DQ30  ),2),0))=9,"A-",IF((ROUND(TRUNC(('TRI-3'!DQ30   ),2),0))=8,"B+",IF((ROUND(TRUNC(('TRI-3'!DQ30 ),2),0))=7,"B-",IF((ROUND(TRUNC(('TRI-3'!DQ30  ),2),0))=6,"C+",IF((ROUND(TRUNC(('TRI-3'!DQ30  ),2),0))=5,"C-",IF((ROUND(TRUNC(('TRI-3'!DQ30  ),2),0))=4,"D+",IF((ROUND(TRUNC(('TRI-3'!DQ30 ),2),0))=3,"D-",IF((ROUND(TRUNC(('TRI-3'!DQ30 ),2),0))=2,"E+",IF((ROUND(TRUNC(('TRI-3'!DQ30  ),2),0))&lt;=1,"E-","")))))))))))</f>
        <v/>
      </c>
      <c r="DR30" s="51" t="str">
        <f>IF(OR('TRI-3'!DR30 ="",'TRI-3'!DR30&lt;0,'TRI-3'!DR30  &gt;10),"",IF((ROUND(TRUNC(('TRI-3'!DR30  ),2),0))=10,"A+",IF((ROUND(TRUNC(('TRI-3'!DR30  ),2),0))=9,"A-",IF((ROUND(TRUNC(('TRI-3'!DR30   ),2),0))=8,"B+",IF((ROUND(TRUNC(('TRI-3'!DR30 ),2),0))=7,"B-",IF((ROUND(TRUNC(('TRI-3'!DR30  ),2),0))=6,"C+",IF((ROUND(TRUNC(('TRI-3'!DR30  ),2),0))=5,"C-",IF((ROUND(TRUNC(('TRI-3'!DR30  ),2),0))=4,"D+",IF((ROUND(TRUNC(('TRI-3'!DR30 ),2),0))=3,"D-",IF((ROUND(TRUNC(('TRI-3'!DR30 ),2),0))=2,"E+",IF((ROUND(TRUNC(('TRI-3'!DR30  ),2),0))&lt;=1,"E-","")))))))))))</f>
        <v/>
      </c>
      <c r="DS30" s="51" t="str">
        <f>IF(OR('TRI-3'!DS30 ="",'TRI-3'!DS30&lt;0,'TRI-3'!DS30  &gt;10),"",IF((ROUND(TRUNC(('TRI-3'!DS30  ),2),0))=10,"A+",IF((ROUND(TRUNC(('TRI-3'!DS30  ),2),0))=9,"A-",IF((ROUND(TRUNC(('TRI-3'!DS30   ),2),0))=8,"B+",IF((ROUND(TRUNC(('TRI-3'!DS30 ),2),0))=7,"B-",IF((ROUND(TRUNC(('TRI-3'!DS30  ),2),0))=6,"C+",IF((ROUND(TRUNC(('TRI-3'!DS30  ),2),0))=5,"C-",IF((ROUND(TRUNC(('TRI-3'!DS30  ),2),0))=4,"D+",IF((ROUND(TRUNC(('TRI-3'!DS30 ),2),0))=3,"D-",IF((ROUND(TRUNC(('TRI-3'!DS30 ),2),0))=2,"E+",IF((ROUND(TRUNC(('TRI-3'!DS30  ),2),0))&lt;=1,"E-","")))))))))))</f>
        <v/>
      </c>
      <c r="DT30" s="51" t="str">
        <f>IF(OR('TRI-3'!DT30 ="",'TRI-3'!DT30&lt;0,'TRI-3'!DT30  &gt;10),"",IF((ROUND(TRUNC(('TRI-3'!DT30  ),2),0))=10,"A+",IF((ROUND(TRUNC(('TRI-3'!DT30  ),2),0))=9,"A-",IF((ROUND(TRUNC(('TRI-3'!DT30   ),2),0))=8,"B+",IF((ROUND(TRUNC(('TRI-3'!DT30 ),2),0))=7,"B-",IF((ROUND(TRUNC(('TRI-3'!DT30  ),2),0))=6,"C+",IF((ROUND(TRUNC(('TRI-3'!DT30  ),2),0))=5,"C-",IF((ROUND(TRUNC(('TRI-3'!DT30  ),2),0))=4,"D+",IF((ROUND(TRUNC(('TRI-3'!DT30 ),2),0))=3,"D-",IF((ROUND(TRUNC(('TRI-3'!DT30 ),2),0))=2,"E+",IF((ROUND(TRUNC(('TRI-3'!DT30  ),2),0))&lt;=1,"E-","")))))))))))</f>
        <v/>
      </c>
      <c r="DU30" s="51" t="str">
        <f>IF(OR('TRI-3'!DU30 ="",'TRI-3'!DU30&lt;0,'TRI-3'!DU30  &gt;10),"",IF((ROUND(TRUNC(('TRI-3'!DU30  ),2),0))=10,"A+",IF((ROUND(TRUNC(('TRI-3'!DU30  ),2),0))=9,"A-",IF((ROUND(TRUNC(('TRI-3'!DU30   ),2),0))=8,"B+",IF((ROUND(TRUNC(('TRI-3'!DU30 ),2),0))=7,"B-",IF((ROUND(TRUNC(('TRI-3'!DU30  ),2),0))=6,"C+",IF((ROUND(TRUNC(('TRI-3'!DU30  ),2),0))=5,"C-",IF((ROUND(TRUNC(('TRI-3'!DU30  ),2),0))=4,"D+",IF((ROUND(TRUNC(('TRI-3'!DU30 ),2),0))=3,"D-",IF((ROUND(TRUNC(('TRI-3'!DU30 ),2),0))=2,"E+",IF((ROUND(TRUNC(('TRI-3'!DU30  ),2),0))&lt;=1,"E-","")))))))))))</f>
        <v/>
      </c>
      <c r="DV30" s="51" t="str">
        <f>IF(OR('TRI-3'!DV30 ="",'TRI-3'!DV30&lt;0,'TRI-3'!DV30  &gt;10),"",IF((ROUND(TRUNC(('TRI-3'!DV30  ),2),0))=10,"A+",IF((ROUND(TRUNC(('TRI-3'!DV30  ),2),0))=9,"A-",IF((ROUND(TRUNC(('TRI-3'!DV30   ),2),0))=8,"B+",IF((ROUND(TRUNC(('TRI-3'!DV30 ),2),0))=7,"B-",IF((ROUND(TRUNC(('TRI-3'!DV30  ),2),0))=6,"C+",IF((ROUND(TRUNC(('TRI-3'!DV30  ),2),0))=5,"C-",IF((ROUND(TRUNC(('TRI-3'!DV30  ),2),0))=4,"D+",IF((ROUND(TRUNC(('TRI-3'!DV30 ),2),0))=3,"D-",IF((ROUND(TRUNC(('TRI-3'!DV30 ),2),0))=2,"E+",IF((ROUND(TRUNC(('TRI-3'!DV30  ),2),0))&lt;=1,"E-","")))))))))))</f>
        <v/>
      </c>
      <c r="DW30" s="51" t="str">
        <f>IF(OR('TRI-3'!DW30 ="",'TRI-3'!DW30&lt;0,'TRI-3'!DW30  &gt;10),"",IF((ROUND(TRUNC(('TRI-3'!DW30  ),2),0))=10,"A+",IF((ROUND(TRUNC(('TRI-3'!DW30  ),2),0))=9,"A-",IF((ROUND(TRUNC(('TRI-3'!DW30   ),2),0))=8,"B+",IF((ROUND(TRUNC(('TRI-3'!DW30 ),2),0))=7,"B-",IF((ROUND(TRUNC(('TRI-3'!DW30  ),2),0))=6,"C+",IF((ROUND(TRUNC(('TRI-3'!DW30  ),2),0))=5,"C-",IF((ROUND(TRUNC(('TRI-3'!DW30  ),2),0))=4,"D+",IF((ROUND(TRUNC(('TRI-3'!DW30 ),2),0))=3,"D-",IF((ROUND(TRUNC(('TRI-3'!DW30 ),2),0))=2,"E+",IF((ROUND(TRUNC(('TRI-3'!DW30  ),2),0))&lt;=1,"E-","")))))))))))</f>
        <v/>
      </c>
      <c r="DX30" s="51" t="str">
        <f>IF(OR('TRI-3'!DX30 ="",'TRI-3'!DX30&lt;0,'TRI-3'!DX30  &gt;10),"",IF((ROUND(TRUNC(('TRI-3'!DX30  ),2),0))=10,"A+",IF((ROUND(TRUNC(('TRI-3'!DX30  ),2),0))=9,"A-",IF((ROUND(TRUNC(('TRI-3'!DX30   ),2),0))=8,"B+",IF((ROUND(TRUNC(('TRI-3'!DX30 ),2),0))=7,"B-",IF((ROUND(TRUNC(('TRI-3'!DX30  ),2),0))=6,"C+",IF((ROUND(TRUNC(('TRI-3'!DX30  ),2),0))=5,"C-",IF((ROUND(TRUNC(('TRI-3'!DX30  ),2),0))=4,"D+",IF((ROUND(TRUNC(('TRI-3'!DX30 ),2),0))=3,"D-",IF((ROUND(TRUNC(('TRI-3'!DX30 ),2),0))=2,"E+",IF((ROUND(TRUNC(('TRI-3'!DX30  ),2),0))&lt;=1,"E-","")))))))))))</f>
        <v/>
      </c>
      <c r="DY30" s="51" t="str">
        <f>IF(OR('TRI-3'!DY30 ="",'TRI-3'!DY30&lt;0,'TRI-3'!DY30  &gt;10),"",IF((ROUND(TRUNC(('TRI-3'!DY30  ),2),0))=10,"A+",IF((ROUND(TRUNC(('TRI-3'!DY30  ),2),0))=9,"A-",IF((ROUND(TRUNC(('TRI-3'!DY30   ),2),0))=8,"B+",IF((ROUND(TRUNC(('TRI-3'!DY30 ),2),0))=7,"B-",IF((ROUND(TRUNC(('TRI-3'!DY30  ),2),0))=6,"C+",IF((ROUND(TRUNC(('TRI-3'!DY30  ),2),0))=5,"C-",IF((ROUND(TRUNC(('TRI-3'!DY30  ),2),0))=4,"D+",IF((ROUND(TRUNC(('TRI-3'!DY30 ),2),0))=3,"D-",IF((ROUND(TRUNC(('TRI-3'!DY30 ),2),0))=2,"E+",IF((ROUND(TRUNC(('TRI-3'!DY30  ),2),0))&lt;=1,"E-","")))))))))))</f>
        <v/>
      </c>
      <c r="DZ30" s="51" t="str">
        <f>IF(OR('TRI-3'!DZ30 ="",'TRI-3'!DZ30&lt;0,'TRI-3'!DZ30  &gt;10),"",IF((ROUND(TRUNC(('TRI-3'!DZ30  ),2),0))=10,"A+",IF((ROUND(TRUNC(('TRI-3'!DZ30  ),2),0))=9,"A-",IF((ROUND(TRUNC(('TRI-3'!DZ30   ),2),0))=8,"B+",IF((ROUND(TRUNC(('TRI-3'!DZ30 ),2),0))=7,"B-",IF((ROUND(TRUNC(('TRI-3'!DZ30  ),2),0))=6,"C+",IF((ROUND(TRUNC(('TRI-3'!DZ30  ),2),0))=5,"C-",IF((ROUND(TRUNC(('TRI-3'!DZ30  ),2),0))=4,"D+",IF((ROUND(TRUNC(('TRI-3'!DZ30 ),2),0))=3,"D-",IF((ROUND(TRUNC(('TRI-3'!DZ30 ),2),0))=2,"E+",IF((ROUND(TRUNC(('TRI-3'!DZ30  ),2),0))&lt;=1,"E-","")))))))))))</f>
        <v/>
      </c>
      <c r="EA30" s="51" t="str">
        <f>IF(OR('TRI-3'!EA30 ="",'TRI-3'!EA30&lt;0,'TRI-3'!EA30  &gt;10),"",IF((ROUND(TRUNC(('TRI-3'!EA30  ),2),0))=10,"A+",IF((ROUND(TRUNC(('TRI-3'!EA30  ),2),0))=9,"A-",IF((ROUND(TRUNC(('TRI-3'!EA30   ),2),0))=8,"B+",IF((ROUND(TRUNC(('TRI-3'!EA30 ),2),0))=7,"B-",IF((ROUND(TRUNC(('TRI-3'!EA30  ),2),0))=6,"C+",IF((ROUND(TRUNC(('TRI-3'!EA30  ),2),0))=5,"C-",IF((ROUND(TRUNC(('TRI-3'!EA30  ),2),0))=4,"D+",IF((ROUND(TRUNC(('TRI-3'!EA30 ),2),0))=3,"D-",IF((ROUND(TRUNC(('TRI-3'!EA30 ),2),0))=2,"E+",IF((ROUND(TRUNC(('TRI-3'!EA30  ),2),0))&lt;=1,"E-","")))))))))))</f>
        <v/>
      </c>
      <c r="EB30" s="51" t="str">
        <f>IF(OR('TRI-3'!EB30 ="",'TRI-3'!EB30&lt;0,'TRI-3'!EB30  &gt;10),"",IF((ROUND(TRUNC(('TRI-3'!EB30  ),2),0))=10,"A+",IF((ROUND(TRUNC(('TRI-3'!EB30  ),2),0))=9,"A-",IF((ROUND(TRUNC(('TRI-3'!EB30   ),2),0))=8,"B+",IF((ROUND(TRUNC(('TRI-3'!EB30 ),2),0))=7,"B-",IF((ROUND(TRUNC(('TRI-3'!EB30  ),2),0))=6,"C+",IF((ROUND(TRUNC(('TRI-3'!EB30  ),2),0))=5,"C-",IF((ROUND(TRUNC(('TRI-3'!EB30  ),2),0))=4,"D+",IF((ROUND(TRUNC(('TRI-3'!EB30 ),2),0))=3,"D-",IF((ROUND(TRUNC(('TRI-3'!EB30 ),2),0))=2,"E+",IF((ROUND(TRUNC(('TRI-3'!EB30  ),2),0))&lt;=1,"E-","")))))))))))</f>
        <v/>
      </c>
      <c r="EC30" s="51" t="str">
        <f>IF(OR('TRI-3'!EC30 ="",'TRI-3'!EC30&lt;0,'TRI-3'!EC30  &gt;10),"",IF((ROUND(TRUNC(('TRI-3'!EC30  ),2),0))=10,"A+",IF((ROUND(TRUNC(('TRI-3'!EC30  ),2),0))=9,"A-",IF((ROUND(TRUNC(('TRI-3'!EC30   ),2),0))=8,"B+",IF((ROUND(TRUNC(('TRI-3'!EC30 ),2),0))=7,"B-",IF((ROUND(TRUNC(('TRI-3'!EC30  ),2),0))=6,"C+",IF((ROUND(TRUNC(('TRI-3'!EC30  ),2),0))=5,"C-",IF((ROUND(TRUNC(('TRI-3'!EC30  ),2),0))=4,"D+",IF((ROUND(TRUNC(('TRI-3'!EC30 ),2),0))=3,"D-",IF((ROUND(TRUNC(('TRI-3'!EC30 ),2),0))=2,"E+",IF((ROUND(TRUNC(('TRI-3'!EC30  ),2),0))&lt;=1,"E-","")))))))))))</f>
        <v/>
      </c>
      <c r="ED30" s="51" t="str">
        <f>IF(OR('TRI-3'!ED30 ="",'TRI-3'!ED30&lt;0,'TRI-3'!ED30  &gt;10),"",IF((ROUND(TRUNC(('TRI-3'!ED30  ),2),0))=10,"A+",IF((ROUND(TRUNC(('TRI-3'!ED30  ),2),0))=9,"A-",IF((ROUND(TRUNC(('TRI-3'!ED30   ),2),0))=8,"B+",IF((ROUND(TRUNC(('TRI-3'!ED30 ),2),0))=7,"B-",IF((ROUND(TRUNC(('TRI-3'!ED30  ),2),0))=6,"C+",IF((ROUND(TRUNC(('TRI-3'!ED30  ),2),0))=5,"C-",IF((ROUND(TRUNC(('TRI-3'!ED30  ),2),0))=4,"D+",IF((ROUND(TRUNC(('TRI-3'!ED30 ),2),0))=3,"D-",IF((ROUND(TRUNC(('TRI-3'!ED30 ),2),0))=2,"E+",IF((ROUND(TRUNC(('TRI-3'!ED30  ),2),0))&lt;=1,"E-","")))))))))))</f>
        <v/>
      </c>
      <c r="EE30" s="51" t="str">
        <f>IF(OR('TRI-3'!EE30 ="",'TRI-3'!EE30&lt;0,'TRI-3'!EE30  &gt;10),"",IF((ROUND(TRUNC(('TRI-3'!EE30  ),2),0))=10,"A+",IF((ROUND(TRUNC(('TRI-3'!EE30  ),2),0))=9,"A-",IF((ROUND(TRUNC(('TRI-3'!EE30   ),2),0))=8,"B+",IF((ROUND(TRUNC(('TRI-3'!EE30 ),2),0))=7,"B-",IF((ROUND(TRUNC(('TRI-3'!EE30  ),2),0))=6,"C+",IF((ROUND(TRUNC(('TRI-3'!EE30  ),2),0))=5,"C-",IF((ROUND(TRUNC(('TRI-3'!EE30  ),2),0))=4,"D+",IF((ROUND(TRUNC(('TRI-3'!EE30 ),2),0))=3,"D-",IF((ROUND(TRUNC(('TRI-3'!EE30 ),2),0))=2,"E+",IF((ROUND(TRUNC(('TRI-3'!EE30  ),2),0))&lt;=1,"E-","")))))))))))</f>
        <v/>
      </c>
      <c r="EF30" s="51" t="str">
        <f>IF(OR('TRI-3'!EF30 ="",'TRI-3'!EF30&lt;0,'TRI-3'!EF30  &gt;10),"",IF((ROUND(TRUNC(('TRI-3'!EF30  ),2),0))=10,"A+",IF((ROUND(TRUNC(('TRI-3'!EF30  ),2),0))=9,"A-",IF((ROUND(TRUNC(('TRI-3'!EF30   ),2),0))=8,"B+",IF((ROUND(TRUNC(('TRI-3'!EF30 ),2),0))=7,"B-",IF((ROUND(TRUNC(('TRI-3'!EF30  ),2),0))=6,"C+",IF((ROUND(TRUNC(('TRI-3'!EF30  ),2),0))=5,"C-",IF((ROUND(TRUNC(('TRI-3'!EF30  ),2),0))=4,"D+",IF((ROUND(TRUNC(('TRI-3'!EF30 ),2),0))=3,"D-",IF((ROUND(TRUNC(('TRI-3'!EF30 ),2),0))=2,"E+",IF((ROUND(TRUNC(('TRI-3'!EF30  ),2),0))&lt;=1,"E-","")))))))))))</f>
        <v/>
      </c>
      <c r="EG30" s="51" t="str">
        <f>IF(OR('TRI-3'!EG30 ="",'TRI-3'!EG30&lt;0,'TRI-3'!EG30  &gt;10),"",IF((ROUND(TRUNC(('TRI-3'!EG30  ),2),0))=10,"A+",IF((ROUND(TRUNC(('TRI-3'!EG30  ),2),0))=9,"A-",IF((ROUND(TRUNC(('TRI-3'!EG30   ),2),0))=8,"B+",IF((ROUND(TRUNC(('TRI-3'!EG30 ),2),0))=7,"B-",IF((ROUND(TRUNC(('TRI-3'!EG30  ),2),0))=6,"C+",IF((ROUND(TRUNC(('TRI-3'!EG30  ),2),0))=5,"C-",IF((ROUND(TRUNC(('TRI-3'!EG30  ),2),0))=4,"D+",IF((ROUND(TRUNC(('TRI-3'!EG30 ),2),0))=3,"D-",IF((ROUND(TRUNC(('TRI-3'!EG30 ),2),0))=2,"E+",IF((ROUND(TRUNC(('TRI-3'!EG30  ),2),0))&lt;=1,"E-","")))))))))))</f>
        <v/>
      </c>
      <c r="EH30" s="51" t="str">
        <f>IF(OR('TRI-3'!EH30 ="",'TRI-3'!EH30&lt;0,'TRI-3'!EH30  &gt;10),"",IF((ROUND(TRUNC(('TRI-3'!EH30  ),2),0))=10,"A+",IF((ROUND(TRUNC(('TRI-3'!EH30  ),2),0))=9,"A-",IF((ROUND(TRUNC(('TRI-3'!EH30   ),2),0))=8,"B+",IF((ROUND(TRUNC(('TRI-3'!EH30 ),2),0))=7,"B-",IF((ROUND(TRUNC(('TRI-3'!EH30  ),2),0))=6,"C+",IF((ROUND(TRUNC(('TRI-3'!EH30  ),2),0))=5,"C-",IF((ROUND(TRUNC(('TRI-3'!EH30  ),2),0))=4,"D+",IF((ROUND(TRUNC(('TRI-3'!EH30 ),2),0))=3,"D-",IF((ROUND(TRUNC(('TRI-3'!EH30 ),2),0))=2,"E+",IF((ROUND(TRUNC(('TRI-3'!EH30  ),2),0))&lt;=1,"E-","")))))))))))</f>
        <v/>
      </c>
      <c r="EI30" s="51" t="str">
        <f>IF(OR('TRI-3'!EI30 ="",'TRI-3'!EI30&lt;0,'TRI-3'!EI30  &gt;10),"",IF((ROUND(TRUNC(('TRI-3'!EI30  ),2),0))=10,"A+",IF((ROUND(TRUNC(('TRI-3'!EI30  ),2),0))=9,"A-",IF((ROUND(TRUNC(('TRI-3'!EI30   ),2),0))=8,"B+",IF((ROUND(TRUNC(('TRI-3'!EI30 ),2),0))=7,"B-",IF((ROUND(TRUNC(('TRI-3'!EI30  ),2),0))=6,"C+",IF((ROUND(TRUNC(('TRI-3'!EI30  ),2),0))=5,"C-",IF((ROUND(TRUNC(('TRI-3'!EI30  ),2),0))=4,"D+",IF((ROUND(TRUNC(('TRI-3'!EI30 ),2),0))=3,"D-",IF((ROUND(TRUNC(('TRI-3'!EI30 ),2),0))=2,"E+",IF((ROUND(TRUNC(('TRI-3'!EI30  ),2),0))&lt;=1,"E-","")))))))))))</f>
        <v/>
      </c>
      <c r="EJ30" s="51" t="str">
        <f>IF(OR('TRI-3'!EJ30 ="",'TRI-3'!EJ30&lt;0,'TRI-3'!EJ30  &gt;10),"",IF((ROUND(TRUNC(('TRI-3'!EJ30  ),2),0))=10,"A+",IF((ROUND(TRUNC(('TRI-3'!EJ30  ),2),0))=9,"A-",IF((ROUND(TRUNC(('TRI-3'!EJ30   ),2),0))=8,"B+",IF((ROUND(TRUNC(('TRI-3'!EJ30 ),2),0))=7,"B-",IF((ROUND(TRUNC(('TRI-3'!EJ30  ),2),0))=6,"C+",IF((ROUND(TRUNC(('TRI-3'!EJ30  ),2),0))=5,"C-",IF((ROUND(TRUNC(('TRI-3'!EJ30  ),2),0))=4,"D+",IF((ROUND(TRUNC(('TRI-3'!EJ30 ),2),0))=3,"D-",IF((ROUND(TRUNC(('TRI-3'!EJ30 ),2),0))=2,"E+",IF((ROUND(TRUNC(('TRI-3'!EJ30  ),2),0))&lt;=1,"E-","")))))))))))</f>
        <v/>
      </c>
      <c r="EK30" s="51" t="str">
        <f>IF(OR('TRI-3'!EK30 ="",'TRI-3'!EK30&lt;0,'TRI-3'!EK30  &gt;10),"",IF((ROUND(TRUNC(('TRI-3'!EK30  ),2),0))=10,"A+",IF((ROUND(TRUNC(('TRI-3'!EK30  ),2),0))=9,"A-",IF((ROUND(TRUNC(('TRI-3'!EK30   ),2),0))=8,"B+",IF((ROUND(TRUNC(('TRI-3'!EK30 ),2),0))=7,"B-",IF((ROUND(TRUNC(('TRI-3'!EK30  ),2),0))=6,"C+",IF((ROUND(TRUNC(('TRI-3'!EK30  ),2),0))=5,"C-",IF((ROUND(TRUNC(('TRI-3'!EK30  ),2),0))=4,"D+",IF((ROUND(TRUNC(('TRI-3'!EK30 ),2),0))=3,"D-",IF((ROUND(TRUNC(('TRI-3'!EK30 ),2),0))=2,"E+",IF((ROUND(TRUNC(('TRI-3'!EK30  ),2),0))&lt;=1,"E-","")))))))))))</f>
        <v/>
      </c>
      <c r="EL30" s="51" t="str">
        <f>IF(OR('TRI-3'!EL30 ="",'TRI-3'!EL30&lt;0,'TRI-3'!EL30  &gt;10),"",IF((ROUND(TRUNC(('TRI-3'!EL30  ),2),0))=10,"A+",IF((ROUND(TRUNC(('TRI-3'!EL30  ),2),0))=9,"A-",IF((ROUND(TRUNC(('TRI-3'!EL30   ),2),0))=8,"B+",IF((ROUND(TRUNC(('TRI-3'!EL30 ),2),0))=7,"B-",IF((ROUND(TRUNC(('TRI-3'!EL30  ),2),0))=6,"C+",IF((ROUND(TRUNC(('TRI-3'!EL30  ),2),0))=5,"C-",IF((ROUND(TRUNC(('TRI-3'!EL30  ),2),0))=4,"D+",IF((ROUND(TRUNC(('TRI-3'!EL30 ),2),0))=3,"D-",IF((ROUND(TRUNC(('TRI-3'!EL30 ),2),0))=2,"E+",IF((ROUND(TRUNC(('TRI-3'!EL30  ),2),0))&lt;=1,"E-","")))))))))))</f>
        <v/>
      </c>
      <c r="EM30" s="51" t="str">
        <f>IF(OR('TRI-3'!EM30 ="",'TRI-3'!EM30&lt;0,'TRI-3'!EM30  &gt;10),"",IF((ROUND(TRUNC(('TRI-3'!EM30  ),2),0))=10,"A+",IF((ROUND(TRUNC(('TRI-3'!EM30  ),2),0))=9,"A-",IF((ROUND(TRUNC(('TRI-3'!EM30   ),2),0))=8,"B+",IF((ROUND(TRUNC(('TRI-3'!EM30 ),2),0))=7,"B-",IF((ROUND(TRUNC(('TRI-3'!EM30  ),2),0))=6,"C+",IF((ROUND(TRUNC(('TRI-3'!EM30  ),2),0))=5,"C-",IF((ROUND(TRUNC(('TRI-3'!EM30  ),2),0))=4,"D+",IF((ROUND(TRUNC(('TRI-3'!EM30 ),2),0))=3,"D-",IF((ROUND(TRUNC(('TRI-3'!EM30 ),2),0))=2,"E+",IF((ROUND(TRUNC(('TRI-3'!EM30  ),2),0))&lt;=1,"E-","")))))))))))</f>
        <v/>
      </c>
      <c r="EN30" s="51" t="str">
        <f>IF(OR('TRI-3'!EN30 ="",'TRI-3'!EN30&lt;0,'TRI-3'!EN30  &gt;10),"",IF((ROUND(TRUNC(('TRI-3'!EN30  ),2),0))=10,"A+",IF((ROUND(TRUNC(('TRI-3'!EN30  ),2),0))=9,"A-",IF((ROUND(TRUNC(('TRI-3'!EN30   ),2),0))=8,"B+",IF((ROUND(TRUNC(('TRI-3'!EN30 ),2),0))=7,"B-",IF((ROUND(TRUNC(('TRI-3'!EN30  ),2),0))=6,"C+",IF((ROUND(TRUNC(('TRI-3'!EN30  ),2),0))=5,"C-",IF((ROUND(TRUNC(('TRI-3'!EN30  ),2),0))=4,"D+",IF((ROUND(TRUNC(('TRI-3'!EN30 ),2),0))=3,"D-",IF((ROUND(TRUNC(('TRI-3'!EN30 ),2),0))=2,"E+",IF((ROUND(TRUNC(('TRI-3'!EN30  ),2),0))&lt;=1,"E-","")))))))))))</f>
        <v/>
      </c>
      <c r="EO30" s="51" t="str">
        <f>IF(OR('TRI-3'!EO30 ="",'TRI-3'!EO30&lt;0,'TRI-3'!EO30  &gt;10),"",IF((ROUND(TRUNC(('TRI-3'!EO30  ),2),0))=10,"A+",IF((ROUND(TRUNC(('TRI-3'!EO30  ),2),0))=9,"A-",IF((ROUND(TRUNC(('TRI-3'!EO30   ),2),0))=8,"B+",IF((ROUND(TRUNC(('TRI-3'!EO30 ),2),0))=7,"B-",IF((ROUND(TRUNC(('TRI-3'!EO30  ),2),0))=6,"C+",IF((ROUND(TRUNC(('TRI-3'!EO30  ),2),0))=5,"C-",IF((ROUND(TRUNC(('TRI-3'!EO30  ),2),0))=4,"D+",IF((ROUND(TRUNC(('TRI-3'!EO30 ),2),0))=3,"D-",IF((ROUND(TRUNC(('TRI-3'!EO30 ),2),0))=2,"E+",IF((ROUND(TRUNC(('TRI-3'!EO30  ),2),0))&lt;=1,"E-","")))))))))))</f>
        <v/>
      </c>
      <c r="EP30" s="51" t="str">
        <f>IF(OR('TRI-3'!EP30 ="",'TRI-3'!EP30&lt;0,'TRI-3'!EP30  &gt;10),"",IF((ROUND(TRUNC(('TRI-3'!EP30  ),2),0))=10,"A+",IF((ROUND(TRUNC(('TRI-3'!EP30  ),2),0))=9,"A-",IF((ROUND(TRUNC(('TRI-3'!EP30   ),2),0))=8,"B+",IF((ROUND(TRUNC(('TRI-3'!EP30 ),2),0))=7,"B-",IF((ROUND(TRUNC(('TRI-3'!EP30  ),2),0))=6,"C+",IF((ROUND(TRUNC(('TRI-3'!EP30  ),2),0))=5,"C-",IF((ROUND(TRUNC(('TRI-3'!EP30  ),2),0))=4,"D+",IF((ROUND(TRUNC(('TRI-3'!EP30 ),2),0))=3,"D-",IF((ROUND(TRUNC(('TRI-3'!EP30 ),2),0))=2,"E+",IF((ROUND(TRUNC(('TRI-3'!EP30  ),2),0))&lt;=1,"E-","")))))))))))</f>
        <v/>
      </c>
      <c r="EQ30" s="51" t="str">
        <f>IF(OR('TRI-3'!EQ30 ="",'TRI-3'!EQ30&lt;0,'TRI-3'!EQ30  &gt;10),"",IF((ROUND(TRUNC(('TRI-3'!EQ30  ),2),0))=10,"A+",IF((ROUND(TRUNC(('TRI-3'!EQ30  ),2),0))=9,"A-",IF((ROUND(TRUNC(('TRI-3'!EQ30   ),2),0))=8,"B+",IF((ROUND(TRUNC(('TRI-3'!EQ30 ),2),0))=7,"B-",IF((ROUND(TRUNC(('TRI-3'!EQ30  ),2),0))=6,"C+",IF((ROUND(TRUNC(('TRI-3'!EQ30  ),2),0))=5,"C-",IF((ROUND(TRUNC(('TRI-3'!EQ30  ),2),0))=4,"D+",IF((ROUND(TRUNC(('TRI-3'!EQ30 ),2),0))=3,"D-",IF((ROUND(TRUNC(('TRI-3'!EQ30 ),2),0))=2,"E+",IF((ROUND(TRUNC(('TRI-3'!EQ30  ),2),0))&lt;=1,"E-","")))))))))))</f>
        <v/>
      </c>
      <c r="ER30" s="51" t="str">
        <f>IF(OR('TRI-3'!ER30 ="",'TRI-3'!ER30&lt;0,'TRI-3'!ER30  &gt;10),"",IF((ROUND(TRUNC(('TRI-3'!ER30  ),2),0))=10,"A+",IF((ROUND(TRUNC(('TRI-3'!ER30  ),2),0))=9,"A-",IF((ROUND(TRUNC(('TRI-3'!ER30   ),2),0))=8,"B+",IF((ROUND(TRUNC(('TRI-3'!ER30 ),2),0))=7,"B-",IF((ROUND(TRUNC(('TRI-3'!ER30  ),2),0))=6,"C+",IF((ROUND(TRUNC(('TRI-3'!ER30  ),2),0))=5,"C-",IF((ROUND(TRUNC(('TRI-3'!ER30  ),2),0))=4,"D+",IF((ROUND(TRUNC(('TRI-3'!ER30 ),2),0))=3,"D-",IF((ROUND(TRUNC(('TRI-3'!ER30 ),2),0))=2,"E+",IF((ROUND(TRUNC(('TRI-3'!ER30  ),2),0))&lt;=1,"E-","")))))))))))</f>
        <v/>
      </c>
      <c r="ES30" s="51" t="str">
        <f>IF(OR('TRI-3'!ES30 ="",'TRI-3'!ES30&lt;0,'TRI-3'!ES30  &gt;10),"",IF((ROUND(TRUNC(('TRI-3'!ES30  ),2),0))=10,"A+",IF((ROUND(TRUNC(('TRI-3'!ES30  ),2),0))=9,"A-",IF((ROUND(TRUNC(('TRI-3'!ES30   ),2),0))=8,"B+",IF((ROUND(TRUNC(('TRI-3'!ES30 ),2),0))=7,"B-",IF((ROUND(TRUNC(('TRI-3'!ES30  ),2),0))=6,"C+",IF((ROUND(TRUNC(('TRI-3'!ES30  ),2),0))=5,"C-",IF((ROUND(TRUNC(('TRI-3'!ES30  ),2),0))=4,"D+",IF((ROUND(TRUNC(('TRI-3'!ES30 ),2),0))=3,"D-",IF((ROUND(TRUNC(('TRI-3'!ES30 ),2),0))=2,"E+",IF((ROUND(TRUNC(('TRI-3'!ES30  ),2),0))&lt;=1,"E-","")))))))))))</f>
        <v/>
      </c>
      <c r="ET30" s="51" t="str">
        <f>IF('TRI-3'!ET30 ="","",'TRI-3'!ET30 )</f>
        <v/>
      </c>
      <c r="EU30" s="51" t="str">
        <f>IF('TRI-3'!EU30 ="","",'TRI-3'!EU30 )</f>
        <v/>
      </c>
      <c r="EV30" s="51" t="str">
        <f>IF('TRI-3'!EV30 ="","",'TRI-3'!EV30 )</f>
        <v/>
      </c>
      <c r="EW30" s="51" t="str">
        <f>IF('TRI-3'!EW30 ="","",'TRI-3'!EW30 )</f>
        <v/>
      </c>
      <c r="EX30" s="51" t="str">
        <f>IF('TRI-3'!EX30 ="","",'TRI-3'!EX30 )</f>
        <v/>
      </c>
      <c r="EY30" s="51" t="str">
        <f>IF('TRI-3'!EY30 ="","",'TRI-3'!EY30 )</f>
        <v/>
      </c>
      <c r="EZ30" s="51" t="str">
        <f>IF('TRI-3'!EZ30 ="","",'TRI-3'!EZ30 )</f>
        <v/>
      </c>
      <c r="FA30" s="51" t="str">
        <f>IF('TRI-3'!FA30 ="","",'TRI-3'!FA30 )</f>
        <v/>
      </c>
      <c r="FB30" s="51" t="str">
        <f>IF('TRI-3'!FB30 ="","",'TRI-3'!FB30 )</f>
        <v/>
      </c>
      <c r="FC30" s="51" t="str">
        <f>IF('TRI-3'!FC30 ="","",'TRI-3'!FC30 )</f>
        <v/>
      </c>
      <c r="FD30" s="51">
        <f>IF('TRI-3'!FD30 ="","",'TRI-3'!FD30 )</f>
        <v>0</v>
      </c>
      <c r="FE30" s="51" t="str">
        <f>IF('TRI-3'!FE30 ="","",'TRI-3'!FE30 )</f>
        <v/>
      </c>
      <c r="FF30" s="51" t="str">
        <f>IF('TRI-3'!FF30 ="","",'TRI-3'!FF30 )</f>
        <v/>
      </c>
      <c r="FG30" s="51" t="str">
        <f>IF('TRI-3'!FG30 ="","",'TRI-3'!FG30 )</f>
        <v/>
      </c>
      <c r="FH30" s="51" t="str">
        <f>IF('TRI-3'!FH30 ="","",'TRI-3'!FH30 )</f>
        <v/>
      </c>
    </row>
    <row r="31" spans="1:164 16322:16326" ht="21" customHeight="1">
      <c r="B31" s="53">
        <v>14</v>
      </c>
      <c r="C31" s="272" t="str">
        <f>IF(NOTAS!E34&gt;"",NOTAS!E34,"")</f>
        <v>LOOR ROLDAN HEYDAN YADIEL</v>
      </c>
      <c r="D31" s="273"/>
      <c r="E31" s="273"/>
      <c r="F31" s="274"/>
      <c r="G31" s="51" t="str">
        <f>IF(OR('TRI-3'!G31 ="",'TRI-3'!G31&lt;0,'TRI-3'!G31  &gt;10),"",IF((ROUND(TRUNC(('TRI-3'!G31  ),2),0))=10,"A+",IF((ROUND(TRUNC(('TRI-3'!G31  ),2),0))=9,"A-",IF((ROUND(TRUNC(('TRI-3'!G31   ),2),0))=8,"B+",IF((ROUND(TRUNC(('TRI-3'!G31 ),2),0))=7,"B-",IF((ROUND(TRUNC(('TRI-3'!G31  ),2),0))=6,"C+",IF((ROUND(TRUNC(('TRI-3'!G31  ),2),0))=5,"C-",IF((ROUND(TRUNC(('TRI-3'!G31  ),2),0))=4,"D+",IF((ROUND(TRUNC(('TRI-3'!G31 ),2),0))=3,"D-",IF((ROUND(TRUNC(('TRI-3'!G31 ),2),0))=2,"E+",IF((ROUND(TRUNC(('TRI-3'!G31  ),2),0))&lt;=1,"E-","")))))))))))</f>
        <v/>
      </c>
      <c r="H31" s="51" t="str">
        <f>IF(OR('TRI-3'!H31 ="",'TRI-3'!H31&lt;0,'TRI-3'!H31  &gt;10),"",IF((ROUND(TRUNC(('TRI-3'!H31  ),2),0))=10,"A+",IF((ROUND(TRUNC(('TRI-3'!H31  ),2),0))=9,"A-",IF((ROUND(TRUNC(('TRI-3'!H31   ),2),0))=8,"B+",IF((ROUND(TRUNC(('TRI-3'!H31 ),2),0))=7,"B-",IF((ROUND(TRUNC(('TRI-3'!H31  ),2),0))=6,"C+",IF((ROUND(TRUNC(('TRI-3'!H31  ),2),0))=5,"C-",IF((ROUND(TRUNC(('TRI-3'!H31  ),2),0))=4,"D+",IF((ROUND(TRUNC(('TRI-3'!H31 ),2),0))=3,"D-",IF((ROUND(TRUNC(('TRI-3'!H31 ),2),0))=2,"E+",IF((ROUND(TRUNC(('TRI-3'!H31  ),2),0))&lt;=1,"E-","")))))))))))</f>
        <v/>
      </c>
      <c r="I31" s="51" t="str">
        <f>IF(OR('TRI-3'!I31 ="",'TRI-3'!I31&lt;0,'TRI-3'!I31  &gt;10),"",IF((ROUND(TRUNC(('TRI-3'!I31  ),2),0))=10,"A+",IF((ROUND(TRUNC(('TRI-3'!I31  ),2),0))=9,"A-",IF((ROUND(TRUNC(('TRI-3'!I31   ),2),0))=8,"B+",IF((ROUND(TRUNC(('TRI-3'!I31 ),2),0))=7,"B-",IF((ROUND(TRUNC(('TRI-3'!I31  ),2),0))=6,"C+",IF((ROUND(TRUNC(('TRI-3'!I31  ),2),0))=5,"C-",IF((ROUND(TRUNC(('TRI-3'!I31  ),2),0))=4,"D+",IF((ROUND(TRUNC(('TRI-3'!I31 ),2),0))=3,"D-",IF((ROUND(TRUNC(('TRI-3'!I31 ),2),0))=2,"E+",IF((ROUND(TRUNC(('TRI-3'!I31  ),2),0))&lt;=1,"E-","")))))))))))</f>
        <v/>
      </c>
      <c r="J31" s="51" t="str">
        <f>IF(OR('TRI-3'!J31 ="",'TRI-3'!J31&lt;0,'TRI-3'!J31  &gt;10),"",IF((ROUND(TRUNC(('TRI-3'!J31  ),2),0))=10,"A+",IF((ROUND(TRUNC(('TRI-3'!J31  ),2),0))=9,"A-",IF((ROUND(TRUNC(('TRI-3'!J31   ),2),0))=8,"B+",IF((ROUND(TRUNC(('TRI-3'!J31 ),2),0))=7,"B-",IF((ROUND(TRUNC(('TRI-3'!J31  ),2),0))=6,"C+",IF((ROUND(TRUNC(('TRI-3'!J31  ),2),0))=5,"C-",IF((ROUND(TRUNC(('TRI-3'!J31  ),2),0))=4,"D+",IF((ROUND(TRUNC(('TRI-3'!J31 ),2),0))=3,"D-",IF((ROUND(TRUNC(('TRI-3'!J31 ),2),0))=2,"E+",IF((ROUND(TRUNC(('TRI-3'!J31  ),2),0))&lt;=1,"E-","")))))))))))</f>
        <v/>
      </c>
      <c r="K31" s="51" t="str">
        <f>IF(OR('TRI-3'!K31 ="",'TRI-3'!K31&lt;0,'TRI-3'!K31  &gt;10),"",IF((ROUND(TRUNC(('TRI-3'!K31  ),2),0))=10,"A+",IF((ROUND(TRUNC(('TRI-3'!K31  ),2),0))=9,"A-",IF((ROUND(TRUNC(('TRI-3'!K31   ),2),0))=8,"B+",IF((ROUND(TRUNC(('TRI-3'!K31 ),2),0))=7,"B-",IF((ROUND(TRUNC(('TRI-3'!K31  ),2),0))=6,"C+",IF((ROUND(TRUNC(('TRI-3'!K31  ),2),0))=5,"C-",IF((ROUND(TRUNC(('TRI-3'!K31  ),2),0))=4,"D+",IF((ROUND(TRUNC(('TRI-3'!K31 ),2),0))=3,"D-",IF((ROUND(TRUNC(('TRI-3'!K31 ),2),0))=2,"E+",IF((ROUND(TRUNC(('TRI-3'!K31  ),2),0))&lt;=1,"E-","")))))))))))</f>
        <v/>
      </c>
      <c r="L31" s="51" t="str">
        <f>IF(OR('TRI-3'!L31 ="",'TRI-3'!L31&lt;0,'TRI-3'!L31  &gt;10),"",IF((ROUND(TRUNC(('TRI-3'!L31  ),2),0))=10,"A+",IF((ROUND(TRUNC(('TRI-3'!L31  ),2),0))=9,"A-",IF((ROUND(TRUNC(('TRI-3'!L31   ),2),0))=8,"B+",IF((ROUND(TRUNC(('TRI-3'!L31 ),2),0))=7,"B-",IF((ROUND(TRUNC(('TRI-3'!L31  ),2),0))=6,"C+",IF((ROUND(TRUNC(('TRI-3'!L31  ),2),0))=5,"C-",IF((ROUND(TRUNC(('TRI-3'!L31  ),2),0))=4,"D+",IF((ROUND(TRUNC(('TRI-3'!L31 ),2),0))=3,"D-",IF((ROUND(TRUNC(('TRI-3'!L31 ),2),0))=2,"E+",IF((ROUND(TRUNC(('TRI-3'!L31  ),2),0))&lt;=1,"E-","")))))))))))</f>
        <v/>
      </c>
      <c r="M31" s="51" t="str">
        <f>IF(OR('TRI-3'!M31 ="",'TRI-3'!M31&lt;0,'TRI-3'!M31  &gt;10),"",IF((ROUND(TRUNC(('TRI-3'!M31  ),2),0))=10,"A+",IF((ROUND(TRUNC(('TRI-3'!M31  ),2),0))=9,"A-",IF((ROUND(TRUNC(('TRI-3'!M31   ),2),0))=8,"B+",IF((ROUND(TRUNC(('TRI-3'!M31 ),2),0))=7,"B-",IF((ROUND(TRUNC(('TRI-3'!M31  ),2),0))=6,"C+",IF((ROUND(TRUNC(('TRI-3'!M31  ),2),0))=5,"C-",IF((ROUND(TRUNC(('TRI-3'!M31  ),2),0))=4,"D+",IF((ROUND(TRUNC(('TRI-3'!M31 ),2),0))=3,"D-",IF((ROUND(TRUNC(('TRI-3'!M31 ),2),0))=2,"E+",IF((ROUND(TRUNC(('TRI-3'!M31  ),2),0))&lt;=1,"E-","")))))))))))</f>
        <v/>
      </c>
      <c r="N31" s="51" t="str">
        <f>IF(OR('TRI-3'!N31 ="",'TRI-3'!N31&lt;0,'TRI-3'!N31  &gt;10),"",IF((ROUND(TRUNC(('TRI-3'!N31  ),2),0))=10,"A+",IF((ROUND(TRUNC(('TRI-3'!N31  ),2),0))=9,"A-",IF((ROUND(TRUNC(('TRI-3'!N31   ),2),0))=8,"B+",IF((ROUND(TRUNC(('TRI-3'!N31 ),2),0))=7,"B-",IF((ROUND(TRUNC(('TRI-3'!N31  ),2),0))=6,"C+",IF((ROUND(TRUNC(('TRI-3'!N31  ),2),0))=5,"C-",IF((ROUND(TRUNC(('TRI-3'!N31  ),2),0))=4,"D+",IF((ROUND(TRUNC(('TRI-3'!N31 ),2),0))=3,"D-",IF((ROUND(TRUNC(('TRI-3'!N31 ),2),0))=2,"E+",IF((ROUND(TRUNC(('TRI-3'!N31  ),2),0))&lt;=1,"E-","")))))))))))</f>
        <v/>
      </c>
      <c r="O31" s="51" t="str">
        <f>IF(OR('TRI-3'!O31 ="",'TRI-3'!O31&lt;0,'TRI-3'!O31  &gt;10),"",IF((ROUND(TRUNC(('TRI-3'!O31  ),2),0))=10,"A+",IF((ROUND(TRUNC(('TRI-3'!O31  ),2),0))=9,"A-",IF((ROUND(TRUNC(('TRI-3'!O31   ),2),0))=8,"B+",IF((ROUND(TRUNC(('TRI-3'!O31 ),2),0))=7,"B-",IF((ROUND(TRUNC(('TRI-3'!O31  ),2),0))=6,"C+",IF((ROUND(TRUNC(('TRI-3'!O31  ),2),0))=5,"C-",IF((ROUND(TRUNC(('TRI-3'!O31  ),2),0))=4,"D+",IF((ROUND(TRUNC(('TRI-3'!O31 ),2),0))=3,"D-",IF((ROUND(TRUNC(('TRI-3'!O31 ),2),0))=2,"E+",IF((ROUND(TRUNC(('TRI-3'!O31  ),2),0))&lt;=1,"E-","")))))))))))</f>
        <v/>
      </c>
      <c r="P31" s="51" t="str">
        <f>IF(OR('TRI-3'!P31 ="",'TRI-3'!P31&lt;0,'TRI-3'!P31  &gt;10),"",IF((ROUND(TRUNC(('TRI-3'!P31  ),2),0))=10,"A+",IF((ROUND(TRUNC(('TRI-3'!P31  ),2),0))=9,"A-",IF((ROUND(TRUNC(('TRI-3'!P31   ),2),0))=8,"B+",IF((ROUND(TRUNC(('TRI-3'!P31 ),2),0))=7,"B-",IF((ROUND(TRUNC(('TRI-3'!P31  ),2),0))=6,"C+",IF((ROUND(TRUNC(('TRI-3'!P31  ),2),0))=5,"C-",IF((ROUND(TRUNC(('TRI-3'!P31  ),2),0))=4,"D+",IF((ROUND(TRUNC(('TRI-3'!P31 ),2),0))=3,"D-",IF((ROUND(TRUNC(('TRI-3'!P31 ),2),0))=2,"E+",IF((ROUND(TRUNC(('TRI-3'!P31  ),2),0))&lt;=1,"E-","")))))))))))</f>
        <v/>
      </c>
      <c r="Q31" s="51" t="str">
        <f>IF(OR('TRI-3'!Q31 ="",'TRI-3'!Q31&lt;0,'TRI-3'!Q31  &gt;10),"",IF((ROUND(TRUNC(('TRI-3'!Q31  ),2),0))=10,"A+",IF((ROUND(TRUNC(('TRI-3'!Q31  ),2),0))=9,"A-",IF((ROUND(TRUNC(('TRI-3'!Q31   ),2),0))=8,"B+",IF((ROUND(TRUNC(('TRI-3'!Q31 ),2),0))=7,"B-",IF((ROUND(TRUNC(('TRI-3'!Q31  ),2),0))=6,"C+",IF((ROUND(TRUNC(('TRI-3'!Q31  ),2),0))=5,"C-",IF((ROUND(TRUNC(('TRI-3'!Q31  ),2),0))=4,"D+",IF((ROUND(TRUNC(('TRI-3'!Q31 ),2),0))=3,"D-",IF((ROUND(TRUNC(('TRI-3'!Q31 ),2),0))=2,"E+",IF((ROUND(TRUNC(('TRI-3'!Q31  ),2),0))&lt;=1,"E-","")))))))))))</f>
        <v/>
      </c>
      <c r="R31" s="51" t="str">
        <f>IF(OR('TRI-3'!R31 ="",'TRI-3'!R31&lt;0,'TRI-3'!R31  &gt;10),"",IF((ROUND(TRUNC(('TRI-3'!R31  ),2),0))=10,"A+",IF((ROUND(TRUNC(('TRI-3'!R31  ),2),0))=9,"A-",IF((ROUND(TRUNC(('TRI-3'!R31   ),2),0))=8,"B+",IF((ROUND(TRUNC(('TRI-3'!R31 ),2),0))=7,"B-",IF((ROUND(TRUNC(('TRI-3'!R31  ),2),0))=6,"C+",IF((ROUND(TRUNC(('TRI-3'!R31  ),2),0))=5,"C-",IF((ROUND(TRUNC(('TRI-3'!R31  ),2),0))=4,"D+",IF((ROUND(TRUNC(('TRI-3'!R31 ),2),0))=3,"D-",IF((ROUND(TRUNC(('TRI-3'!R31 ),2),0))=2,"E+",IF((ROUND(TRUNC(('TRI-3'!R31  ),2),0))&lt;=1,"E-","")))))))))))</f>
        <v/>
      </c>
      <c r="S31" s="51" t="str">
        <f>IF(OR('TRI-3'!S31 ="",'TRI-3'!S31&lt;0,'TRI-3'!S31  &gt;10),"",IF((ROUND(TRUNC(('TRI-3'!S31  ),2),0))=10,"A+",IF((ROUND(TRUNC(('TRI-3'!S31  ),2),0))=9,"A-",IF((ROUND(TRUNC(('TRI-3'!S31   ),2),0))=8,"B+",IF((ROUND(TRUNC(('TRI-3'!S31 ),2),0))=7,"B-",IF((ROUND(TRUNC(('TRI-3'!S31  ),2),0))=6,"C+",IF((ROUND(TRUNC(('TRI-3'!S31  ),2),0))=5,"C-",IF((ROUND(TRUNC(('TRI-3'!S31  ),2),0))=4,"D+",IF((ROUND(TRUNC(('TRI-3'!S31 ),2),0))=3,"D-",IF((ROUND(TRUNC(('TRI-3'!S31 ),2),0))=2,"E+",IF((ROUND(TRUNC(('TRI-3'!S31  ),2),0))&lt;=1,"E-","")))))))))))</f>
        <v/>
      </c>
      <c r="T31" s="51" t="str">
        <f>IF(OR('TRI-3'!T31 ="",'TRI-3'!T31&lt;0,'TRI-3'!T31  &gt;10),"",IF((ROUND(TRUNC(('TRI-3'!T31  ),2),0))=10,"A+",IF((ROUND(TRUNC(('TRI-3'!T31  ),2),0))=9,"A-",IF((ROUND(TRUNC(('TRI-3'!T31   ),2),0))=8,"B+",IF((ROUND(TRUNC(('TRI-3'!T31 ),2),0))=7,"B-",IF((ROUND(TRUNC(('TRI-3'!T31  ),2),0))=6,"C+",IF((ROUND(TRUNC(('TRI-3'!T31  ),2),0))=5,"C-",IF((ROUND(TRUNC(('TRI-3'!T31  ),2),0))=4,"D+",IF((ROUND(TRUNC(('TRI-3'!T31 ),2),0))=3,"D-",IF((ROUND(TRUNC(('TRI-3'!T31 ),2),0))=2,"E+",IF((ROUND(TRUNC(('TRI-3'!T31  ),2),0))&lt;=1,"E-","")))))))))))</f>
        <v/>
      </c>
      <c r="U31" s="51" t="str">
        <f>IF(OR('TRI-3'!U31 ="",'TRI-3'!U31&lt;0,'TRI-3'!U31  &gt;10),"",IF((ROUND(TRUNC(('TRI-3'!U31  ),2),0))=10,"A+",IF((ROUND(TRUNC(('TRI-3'!U31  ),2),0))=9,"A-",IF((ROUND(TRUNC(('TRI-3'!U31   ),2),0))=8,"B+",IF((ROUND(TRUNC(('TRI-3'!U31 ),2),0))=7,"B-",IF((ROUND(TRUNC(('TRI-3'!U31  ),2),0))=6,"C+",IF((ROUND(TRUNC(('TRI-3'!U31  ),2),0))=5,"C-",IF((ROUND(TRUNC(('TRI-3'!U31  ),2),0))=4,"D+",IF((ROUND(TRUNC(('TRI-3'!U31 ),2),0))=3,"D-",IF((ROUND(TRUNC(('TRI-3'!U31 ),2),0))=2,"E+",IF((ROUND(TRUNC(('TRI-3'!U31  ),2),0))&lt;=1,"E-","")))))))))))</f>
        <v/>
      </c>
      <c r="V31" s="51" t="str">
        <f>IF(OR('TRI-3'!V31 ="",'TRI-3'!V31&lt;0,'TRI-3'!V31  &gt;10),"",IF((ROUND(TRUNC(('TRI-3'!V31  ),2),0))=10,"A+",IF((ROUND(TRUNC(('TRI-3'!V31  ),2),0))=9,"A-",IF((ROUND(TRUNC(('TRI-3'!V31   ),2),0))=8,"B+",IF((ROUND(TRUNC(('TRI-3'!V31 ),2),0))=7,"B-",IF((ROUND(TRUNC(('TRI-3'!V31  ),2),0))=6,"C+",IF((ROUND(TRUNC(('TRI-3'!V31  ),2),0))=5,"C-",IF((ROUND(TRUNC(('TRI-3'!V31  ),2),0))=4,"D+",IF((ROUND(TRUNC(('TRI-3'!V31 ),2),0))=3,"D-",IF((ROUND(TRUNC(('TRI-3'!V31 ),2),0))=2,"E+",IF((ROUND(TRUNC(('TRI-3'!V31  ),2),0))&lt;=1,"E-","")))))))))))</f>
        <v/>
      </c>
      <c r="W31" s="51" t="str">
        <f>IF(OR('TRI-3'!W31 ="",'TRI-3'!W31&lt;0,'TRI-3'!W31  &gt;10),"",IF((ROUND(TRUNC(('TRI-3'!W31  ),2),0))=10,"A+",IF((ROUND(TRUNC(('TRI-3'!W31  ),2),0))=9,"A-",IF((ROUND(TRUNC(('TRI-3'!W31   ),2),0))=8,"B+",IF((ROUND(TRUNC(('TRI-3'!W31 ),2),0))=7,"B-",IF((ROUND(TRUNC(('TRI-3'!W31  ),2),0))=6,"C+",IF((ROUND(TRUNC(('TRI-3'!W31  ),2),0))=5,"C-",IF((ROUND(TRUNC(('TRI-3'!W31  ),2),0))=4,"D+",IF((ROUND(TRUNC(('TRI-3'!W31 ),2),0))=3,"D-",IF((ROUND(TRUNC(('TRI-3'!W31 ),2),0))=2,"E+",IF((ROUND(TRUNC(('TRI-3'!W31  ),2),0))&lt;=1,"E-","")))))))))))</f>
        <v/>
      </c>
      <c r="X31" s="51" t="str">
        <f>IF(OR('TRI-3'!X31 ="",'TRI-3'!X31&lt;0,'TRI-3'!X31  &gt;10),"",IF((ROUND(TRUNC(('TRI-3'!X31  ),2),0))=10,"A+",IF((ROUND(TRUNC(('TRI-3'!X31  ),2),0))=9,"A-",IF((ROUND(TRUNC(('TRI-3'!X31   ),2),0))=8,"B+",IF((ROUND(TRUNC(('TRI-3'!X31 ),2),0))=7,"B-",IF((ROUND(TRUNC(('TRI-3'!X31  ),2),0))=6,"C+",IF((ROUND(TRUNC(('TRI-3'!X31  ),2),0))=5,"C-",IF((ROUND(TRUNC(('TRI-3'!X31  ),2),0))=4,"D+",IF((ROUND(TRUNC(('TRI-3'!X31 ),2),0))=3,"D-",IF((ROUND(TRUNC(('TRI-3'!X31 ),2),0))=2,"E+",IF((ROUND(TRUNC(('TRI-3'!X31  ),2),0))&lt;=1,"E-","")))))))))))</f>
        <v/>
      </c>
      <c r="Y31" s="51" t="str">
        <f>IF(OR('TRI-3'!Y31 ="",'TRI-3'!Y31&lt;0,'TRI-3'!Y31  &gt;10),"",IF((ROUND(TRUNC(('TRI-3'!Y31  ),2),0))=10,"A+",IF((ROUND(TRUNC(('TRI-3'!Y31  ),2),0))=9,"A-",IF((ROUND(TRUNC(('TRI-3'!Y31   ),2),0))=8,"B+",IF((ROUND(TRUNC(('TRI-3'!Y31 ),2),0))=7,"B-",IF((ROUND(TRUNC(('TRI-3'!Y31  ),2),0))=6,"C+",IF((ROUND(TRUNC(('TRI-3'!Y31  ),2),0))=5,"C-",IF((ROUND(TRUNC(('TRI-3'!Y31  ),2),0))=4,"D+",IF((ROUND(TRUNC(('TRI-3'!Y31 ),2),0))=3,"D-",IF((ROUND(TRUNC(('TRI-3'!Y31 ),2),0))=2,"E+",IF((ROUND(TRUNC(('TRI-3'!Y31  ),2),0))&lt;=1,"E-","")))))))))))</f>
        <v/>
      </c>
      <c r="Z31" s="51" t="str">
        <f>IF(OR('TRI-3'!Z31 ="",'TRI-3'!Z31&lt;0,'TRI-3'!Z31  &gt;10),"",IF((ROUND(TRUNC(('TRI-3'!Z31  ),2),0))=10,"A+",IF((ROUND(TRUNC(('TRI-3'!Z31  ),2),0))=9,"A-",IF((ROUND(TRUNC(('TRI-3'!Z31   ),2),0))=8,"B+",IF((ROUND(TRUNC(('TRI-3'!Z31 ),2),0))=7,"B-",IF((ROUND(TRUNC(('TRI-3'!Z31  ),2),0))=6,"C+",IF((ROUND(TRUNC(('TRI-3'!Z31  ),2),0))=5,"C-",IF((ROUND(TRUNC(('TRI-3'!Z31  ),2),0))=4,"D+",IF((ROUND(TRUNC(('TRI-3'!Z31 ),2),0))=3,"D-",IF((ROUND(TRUNC(('TRI-3'!Z31 ),2),0))=2,"E+",IF((ROUND(TRUNC(('TRI-3'!Z31  ),2),0))&lt;=1,"E-","")))))))))))</f>
        <v/>
      </c>
      <c r="AA31" s="51" t="str">
        <f>IF(OR('TRI-3'!AA31 ="",'TRI-3'!AA31&lt;0,'TRI-3'!AA31  &gt;10),"",IF((ROUND(TRUNC(('TRI-3'!AA31  ),2),0))=10,"A+",IF((ROUND(TRUNC(('TRI-3'!AA31  ),2),0))=9,"A-",IF((ROUND(TRUNC(('TRI-3'!AA31   ),2),0))=8,"B+",IF((ROUND(TRUNC(('TRI-3'!AA31 ),2),0))=7,"B-",IF((ROUND(TRUNC(('TRI-3'!AA31  ),2),0))=6,"C+",IF((ROUND(TRUNC(('TRI-3'!AA31  ),2),0))=5,"C-",IF((ROUND(TRUNC(('TRI-3'!AA31  ),2),0))=4,"D+",IF((ROUND(TRUNC(('TRI-3'!AA31 ),2),0))=3,"D-",IF((ROUND(TRUNC(('TRI-3'!AA31 ),2),0))=2,"E+",IF((ROUND(TRUNC(('TRI-3'!AA31  ),2),0))&lt;=1,"E-","")))))))))))</f>
        <v/>
      </c>
      <c r="AB31" s="51" t="str">
        <f>IF(OR('TRI-3'!AB31 ="",'TRI-3'!AB31&lt;0,'TRI-3'!AB31  &gt;10),"",IF((ROUND(TRUNC(('TRI-3'!AB31  ),2),0))=10,"A+",IF((ROUND(TRUNC(('TRI-3'!AB31  ),2),0))=9,"A-",IF((ROUND(TRUNC(('TRI-3'!AB31   ),2),0))=8,"B+",IF((ROUND(TRUNC(('TRI-3'!AB31 ),2),0))=7,"B-",IF((ROUND(TRUNC(('TRI-3'!AB31  ),2),0))=6,"C+",IF((ROUND(TRUNC(('TRI-3'!AB31  ),2),0))=5,"C-",IF((ROUND(TRUNC(('TRI-3'!AB31  ),2),0))=4,"D+",IF((ROUND(TRUNC(('TRI-3'!AB31 ),2),0))=3,"D-",IF((ROUND(TRUNC(('TRI-3'!AB31 ),2),0))=2,"E+",IF((ROUND(TRUNC(('TRI-3'!AB31  ),2),0))&lt;=1,"E-","")))))))))))</f>
        <v/>
      </c>
      <c r="AC31" s="51" t="str">
        <f>IF(OR('TRI-3'!AC31 ="",'TRI-3'!AC31&lt;0,'TRI-3'!AC31  &gt;10),"",IF((ROUND(TRUNC(('TRI-3'!AC31  ),2),0))=10,"A+",IF((ROUND(TRUNC(('TRI-3'!AC31  ),2),0))=9,"A-",IF((ROUND(TRUNC(('TRI-3'!AC31   ),2),0))=8,"B+",IF((ROUND(TRUNC(('TRI-3'!AC31 ),2),0))=7,"B-",IF((ROUND(TRUNC(('TRI-3'!AC31  ),2),0))=6,"C+",IF((ROUND(TRUNC(('TRI-3'!AC31  ),2),0))=5,"C-",IF((ROUND(TRUNC(('TRI-3'!AC31  ),2),0))=4,"D+",IF((ROUND(TRUNC(('TRI-3'!AC31 ),2),0))=3,"D-",IF((ROUND(TRUNC(('TRI-3'!AC31 ),2),0))=2,"E+",IF((ROUND(TRUNC(('TRI-3'!AC31  ),2),0))&lt;=1,"E-","")))))))))))</f>
        <v/>
      </c>
      <c r="AD31" s="51" t="str">
        <f>IF(OR('TRI-3'!AD31 ="",'TRI-3'!AD31&lt;0,'TRI-3'!AD31  &gt;10),"",IF((ROUND(TRUNC(('TRI-3'!AD31  ),2),0))=10,"A+",IF((ROUND(TRUNC(('TRI-3'!AD31  ),2),0))=9,"A-",IF((ROUND(TRUNC(('TRI-3'!AD31   ),2),0))=8,"B+",IF((ROUND(TRUNC(('TRI-3'!AD31 ),2),0))=7,"B-",IF((ROUND(TRUNC(('TRI-3'!AD31  ),2),0))=6,"C+",IF((ROUND(TRUNC(('TRI-3'!AD31  ),2),0))=5,"C-",IF((ROUND(TRUNC(('TRI-3'!AD31  ),2),0))=4,"D+",IF((ROUND(TRUNC(('TRI-3'!AD31 ),2),0))=3,"D-",IF((ROUND(TRUNC(('TRI-3'!AD31 ),2),0))=2,"E+",IF((ROUND(TRUNC(('TRI-3'!AD31  ),2),0))&lt;=1,"E-","")))))))))))</f>
        <v/>
      </c>
      <c r="AE31" s="51" t="str">
        <f>IF(OR('TRI-3'!AE31 ="",'TRI-3'!AE31&lt;0,'TRI-3'!AE31  &gt;10),"",IF((ROUND(TRUNC(('TRI-3'!AE31  ),2),0))=10,"A+",IF((ROUND(TRUNC(('TRI-3'!AE31  ),2),0))=9,"A-",IF((ROUND(TRUNC(('TRI-3'!AE31   ),2),0))=8,"B+",IF((ROUND(TRUNC(('TRI-3'!AE31 ),2),0))=7,"B-",IF((ROUND(TRUNC(('TRI-3'!AE31  ),2),0))=6,"C+",IF((ROUND(TRUNC(('TRI-3'!AE31  ),2),0))=5,"C-",IF((ROUND(TRUNC(('TRI-3'!AE31  ),2),0))=4,"D+",IF((ROUND(TRUNC(('TRI-3'!AE31 ),2),0))=3,"D-",IF((ROUND(TRUNC(('TRI-3'!AE31 ),2),0))=2,"E+",IF((ROUND(TRUNC(('TRI-3'!AE31  ),2),0))&lt;=1,"E-","")))))))))))</f>
        <v/>
      </c>
      <c r="AF31" s="51" t="str">
        <f>IF(OR('TRI-3'!AF31 ="",'TRI-3'!AF31&lt;0,'TRI-3'!AF31  &gt;10),"",IF((ROUND(TRUNC(('TRI-3'!AF31  ),2),0))=10,"A+",IF((ROUND(TRUNC(('TRI-3'!AF31  ),2),0))=9,"A-",IF((ROUND(TRUNC(('TRI-3'!AF31   ),2),0))=8,"B+",IF((ROUND(TRUNC(('TRI-3'!AF31 ),2),0))=7,"B-",IF((ROUND(TRUNC(('TRI-3'!AF31  ),2),0))=6,"C+",IF((ROUND(TRUNC(('TRI-3'!AF31  ),2),0))=5,"C-",IF((ROUND(TRUNC(('TRI-3'!AF31  ),2),0))=4,"D+",IF((ROUND(TRUNC(('TRI-3'!AF31 ),2),0))=3,"D-",IF((ROUND(TRUNC(('TRI-3'!AF31 ),2),0))=2,"E+",IF((ROUND(TRUNC(('TRI-3'!AF31  ),2),0))&lt;=1,"E-","")))))))))))</f>
        <v/>
      </c>
      <c r="AG31" s="51" t="str">
        <f>IF(OR('TRI-3'!AG31 ="",'TRI-3'!AG31&lt;0,'TRI-3'!AG31  &gt;10),"",IF((ROUND(TRUNC(('TRI-3'!AG31  ),2),0))=10,"A+",IF((ROUND(TRUNC(('TRI-3'!AG31  ),2),0))=9,"A-",IF((ROUND(TRUNC(('TRI-3'!AG31   ),2),0))=8,"B+",IF((ROUND(TRUNC(('TRI-3'!AG31 ),2),0))=7,"B-",IF((ROUND(TRUNC(('TRI-3'!AG31  ),2),0))=6,"C+",IF((ROUND(TRUNC(('TRI-3'!AG31  ),2),0))=5,"C-",IF((ROUND(TRUNC(('TRI-3'!AG31  ),2),0))=4,"D+",IF((ROUND(TRUNC(('TRI-3'!AG31 ),2),0))=3,"D-",IF((ROUND(TRUNC(('TRI-3'!AG31 ),2),0))=2,"E+",IF((ROUND(TRUNC(('TRI-3'!AG31  ),2),0))&lt;=1,"E-","")))))))))))</f>
        <v/>
      </c>
      <c r="AH31" s="51" t="str">
        <f>IF(OR('TRI-3'!AH31 ="",'TRI-3'!AH31&lt;0,'TRI-3'!AH31  &gt;10),"",IF((ROUND(TRUNC(('TRI-3'!AH31  ),2),0))=10,"A+",IF((ROUND(TRUNC(('TRI-3'!AH31  ),2),0))=9,"A-",IF((ROUND(TRUNC(('TRI-3'!AH31   ),2),0))=8,"B+",IF((ROUND(TRUNC(('TRI-3'!AH31 ),2),0))=7,"B-",IF((ROUND(TRUNC(('TRI-3'!AH31  ),2),0))=6,"C+",IF((ROUND(TRUNC(('TRI-3'!AH31  ),2),0))=5,"C-",IF((ROUND(TRUNC(('TRI-3'!AH31  ),2),0))=4,"D+",IF((ROUND(TRUNC(('TRI-3'!AH31 ),2),0))=3,"D-",IF((ROUND(TRUNC(('TRI-3'!AH31 ),2),0))=2,"E+",IF((ROUND(TRUNC(('TRI-3'!AH31  ),2),0))&lt;=1,"E-","")))))))))))</f>
        <v/>
      </c>
      <c r="AI31" s="51" t="str">
        <f>IF(OR('TRI-3'!AI31 ="",'TRI-3'!AI31&lt;0,'TRI-3'!AI31  &gt;10),"",IF((ROUND(TRUNC(('TRI-3'!AI31  ),2),0))=10,"A+",IF((ROUND(TRUNC(('TRI-3'!AI31  ),2),0))=9,"A-",IF((ROUND(TRUNC(('TRI-3'!AI31   ),2),0))=8,"B+",IF((ROUND(TRUNC(('TRI-3'!AI31 ),2),0))=7,"B-",IF((ROUND(TRUNC(('TRI-3'!AI31  ),2),0))=6,"C+",IF((ROUND(TRUNC(('TRI-3'!AI31  ),2),0))=5,"C-",IF((ROUND(TRUNC(('TRI-3'!AI31  ),2),0))=4,"D+",IF((ROUND(TRUNC(('TRI-3'!AI31 ),2),0))=3,"D-",IF((ROUND(TRUNC(('TRI-3'!AI31 ),2),0))=2,"E+",IF((ROUND(TRUNC(('TRI-3'!AI31  ),2),0))&lt;=1,"E-","")))))))))))</f>
        <v/>
      </c>
      <c r="AJ31" s="51" t="str">
        <f>IF(OR('TRI-3'!AJ31 ="",'TRI-3'!AJ31&lt;0,'TRI-3'!AJ31  &gt;10),"",IF((ROUND(TRUNC(('TRI-3'!AJ31  ),2),0))=10,"A+",IF((ROUND(TRUNC(('TRI-3'!AJ31  ),2),0))=9,"A-",IF((ROUND(TRUNC(('TRI-3'!AJ31   ),2),0))=8,"B+",IF((ROUND(TRUNC(('TRI-3'!AJ31 ),2),0))=7,"B-",IF((ROUND(TRUNC(('TRI-3'!AJ31  ),2),0))=6,"C+",IF((ROUND(TRUNC(('TRI-3'!AJ31  ),2),0))=5,"C-",IF((ROUND(TRUNC(('TRI-3'!AJ31  ),2),0))=4,"D+",IF((ROUND(TRUNC(('TRI-3'!AJ31 ),2),0))=3,"D-",IF((ROUND(TRUNC(('TRI-3'!AJ31 ),2),0))=2,"E+",IF((ROUND(TRUNC(('TRI-3'!AJ31  ),2),0))&lt;=1,"E-","")))))))))))</f>
        <v/>
      </c>
      <c r="AK31" s="51" t="str">
        <f>IF(OR('TRI-3'!AK31 ="",'TRI-3'!AK31&lt;0,'TRI-3'!AK31  &gt;10),"",IF((ROUND(TRUNC(('TRI-3'!AK31  ),2),0))=10,"A+",IF((ROUND(TRUNC(('TRI-3'!AK31  ),2),0))=9,"A-",IF((ROUND(TRUNC(('TRI-3'!AK31   ),2),0))=8,"B+",IF((ROUND(TRUNC(('TRI-3'!AK31 ),2),0))=7,"B-",IF((ROUND(TRUNC(('TRI-3'!AK31  ),2),0))=6,"C+",IF((ROUND(TRUNC(('TRI-3'!AK31  ),2),0))=5,"C-",IF((ROUND(TRUNC(('TRI-3'!AK31  ),2),0))=4,"D+",IF((ROUND(TRUNC(('TRI-3'!AK31 ),2),0))=3,"D-",IF((ROUND(TRUNC(('TRI-3'!AK31 ),2),0))=2,"E+",IF((ROUND(TRUNC(('TRI-3'!AK31  ),2),0))&lt;=1,"E-","")))))))))))</f>
        <v/>
      </c>
      <c r="AL31" s="51" t="str">
        <f>IF(OR('TRI-3'!AL31 ="",'TRI-3'!AL31&lt;0,'TRI-3'!AL31  &gt;10),"",IF((ROUND(TRUNC(('TRI-3'!AL31  ),2),0))=10,"A+",IF((ROUND(TRUNC(('TRI-3'!AL31  ),2),0))=9,"A-",IF((ROUND(TRUNC(('TRI-3'!AL31   ),2),0))=8,"B+",IF((ROUND(TRUNC(('TRI-3'!AL31 ),2),0))=7,"B-",IF((ROUND(TRUNC(('TRI-3'!AL31  ),2),0))=6,"C+",IF((ROUND(TRUNC(('TRI-3'!AL31  ),2),0))=5,"C-",IF((ROUND(TRUNC(('TRI-3'!AL31  ),2),0))=4,"D+",IF((ROUND(TRUNC(('TRI-3'!AL31 ),2),0))=3,"D-",IF((ROUND(TRUNC(('TRI-3'!AL31 ),2),0))=2,"E+",IF((ROUND(TRUNC(('TRI-3'!AL31  ),2),0))&lt;=1,"E-","")))))))))))</f>
        <v/>
      </c>
      <c r="AM31" s="51" t="str">
        <f>IF(OR('TRI-3'!AM31 ="",'TRI-3'!AM31&lt;0,'TRI-3'!AM31  &gt;10),"",IF((ROUND(TRUNC(('TRI-3'!AM31  ),2),0))=10,"A+",IF((ROUND(TRUNC(('TRI-3'!AM31  ),2),0))=9,"A-",IF((ROUND(TRUNC(('TRI-3'!AM31   ),2),0))=8,"B+",IF((ROUND(TRUNC(('TRI-3'!AM31 ),2),0))=7,"B-",IF((ROUND(TRUNC(('TRI-3'!AM31  ),2),0))=6,"C+",IF((ROUND(TRUNC(('TRI-3'!AM31  ),2),0))=5,"C-",IF((ROUND(TRUNC(('TRI-3'!AM31  ),2),0))=4,"D+",IF((ROUND(TRUNC(('TRI-3'!AM31 ),2),0))=3,"D-",IF((ROUND(TRUNC(('TRI-3'!AM31 ),2),0))=2,"E+",IF((ROUND(TRUNC(('TRI-3'!AM31  ),2),0))&lt;=1,"E-","")))))))))))</f>
        <v/>
      </c>
      <c r="AN31" s="51" t="str">
        <f>IF(OR('TRI-3'!AN31 ="",'TRI-3'!AN31&lt;0,'TRI-3'!AN31  &gt;10),"",IF((ROUND(TRUNC(('TRI-3'!AN31  ),2),0))=10,"A+",IF((ROUND(TRUNC(('TRI-3'!AN31  ),2),0))=9,"A-",IF((ROUND(TRUNC(('TRI-3'!AN31   ),2),0))=8,"B+",IF((ROUND(TRUNC(('TRI-3'!AN31 ),2),0))=7,"B-",IF((ROUND(TRUNC(('TRI-3'!AN31  ),2),0))=6,"C+",IF((ROUND(TRUNC(('TRI-3'!AN31  ),2),0))=5,"C-",IF((ROUND(TRUNC(('TRI-3'!AN31  ),2),0))=4,"D+",IF((ROUND(TRUNC(('TRI-3'!AN31 ),2),0))=3,"D-",IF((ROUND(TRUNC(('TRI-3'!AN31 ),2),0))=2,"E+",IF((ROUND(TRUNC(('TRI-3'!AN31  ),2),0))&lt;=1,"E-","")))))))))))</f>
        <v/>
      </c>
      <c r="AO31" s="51" t="str">
        <f>IF(OR('TRI-3'!AO31 ="",'TRI-3'!AO31&lt;0,'TRI-3'!AO31  &gt;10),"",IF((ROUND(TRUNC(('TRI-3'!AO31  ),2),0))=10,"A+",IF((ROUND(TRUNC(('TRI-3'!AO31  ),2),0))=9,"A-",IF((ROUND(TRUNC(('TRI-3'!AO31   ),2),0))=8,"B+",IF((ROUND(TRUNC(('TRI-3'!AO31 ),2),0))=7,"B-",IF((ROUND(TRUNC(('TRI-3'!AO31  ),2),0))=6,"C+",IF((ROUND(TRUNC(('TRI-3'!AO31  ),2),0))=5,"C-",IF((ROUND(TRUNC(('TRI-3'!AO31  ),2),0))=4,"D+",IF((ROUND(TRUNC(('TRI-3'!AO31 ),2),0))=3,"D-",IF((ROUND(TRUNC(('TRI-3'!AO31 ),2),0))=2,"E+",IF((ROUND(TRUNC(('TRI-3'!AO31  ),2),0))&lt;=1,"E-","")))))))))))</f>
        <v/>
      </c>
      <c r="AP31" s="51" t="str">
        <f>IF(OR('TRI-3'!AP31 ="",'TRI-3'!AP31&lt;0,'TRI-3'!AP31  &gt;10),"",IF((ROUND(TRUNC(('TRI-3'!AP31  ),2),0))=10,"A+",IF((ROUND(TRUNC(('TRI-3'!AP31  ),2),0))=9,"A-",IF((ROUND(TRUNC(('TRI-3'!AP31   ),2),0))=8,"B+",IF((ROUND(TRUNC(('TRI-3'!AP31 ),2),0))=7,"B-",IF((ROUND(TRUNC(('TRI-3'!AP31  ),2),0))=6,"C+",IF((ROUND(TRUNC(('TRI-3'!AP31  ),2),0))=5,"C-",IF((ROUND(TRUNC(('TRI-3'!AP31  ),2),0))=4,"D+",IF((ROUND(TRUNC(('TRI-3'!AP31 ),2),0))=3,"D-",IF((ROUND(TRUNC(('TRI-3'!AP31 ),2),0))=2,"E+",IF((ROUND(TRUNC(('TRI-3'!AP31  ),2),0))&lt;=1,"E-","")))))))))))</f>
        <v/>
      </c>
      <c r="AQ31" s="51" t="str">
        <f>IF(OR('TRI-3'!AQ31 ="",'TRI-3'!AQ31&lt;0,'TRI-3'!AQ31  &gt;10),"",IF((ROUND(TRUNC(('TRI-3'!AQ31  ),2),0))=10,"A+",IF((ROUND(TRUNC(('TRI-3'!AQ31  ),2),0))=9,"A-",IF((ROUND(TRUNC(('TRI-3'!AQ31   ),2),0))=8,"B+",IF((ROUND(TRUNC(('TRI-3'!AQ31 ),2),0))=7,"B-",IF((ROUND(TRUNC(('TRI-3'!AQ31  ),2),0))=6,"C+",IF((ROUND(TRUNC(('TRI-3'!AQ31  ),2),0))=5,"C-",IF((ROUND(TRUNC(('TRI-3'!AQ31  ),2),0))=4,"D+",IF((ROUND(TRUNC(('TRI-3'!AQ31 ),2),0))=3,"D-",IF((ROUND(TRUNC(('TRI-3'!AQ31 ),2),0))=2,"E+",IF((ROUND(TRUNC(('TRI-3'!AQ31  ),2),0))&lt;=1,"E-","")))))))))))</f>
        <v/>
      </c>
      <c r="AR31" s="51" t="str">
        <f>IF(OR('TRI-3'!AR31 ="",'TRI-3'!AR31&lt;0,'TRI-3'!AR31  &gt;10),"",IF((ROUND(TRUNC(('TRI-3'!AR31  ),2),0))=10,"A+",IF((ROUND(TRUNC(('TRI-3'!AR31  ),2),0))=9,"A-",IF((ROUND(TRUNC(('TRI-3'!AR31   ),2),0))=8,"B+",IF((ROUND(TRUNC(('TRI-3'!AR31 ),2),0))=7,"B-",IF((ROUND(TRUNC(('TRI-3'!AR31  ),2),0))=6,"C+",IF((ROUND(TRUNC(('TRI-3'!AR31  ),2),0))=5,"C-",IF((ROUND(TRUNC(('TRI-3'!AR31  ),2),0))=4,"D+",IF((ROUND(TRUNC(('TRI-3'!AR31 ),2),0))=3,"D-",IF((ROUND(TRUNC(('TRI-3'!AR31 ),2),0))=2,"E+",IF((ROUND(TRUNC(('TRI-3'!AR31  ),2),0))&lt;=1,"E-","")))))))))))</f>
        <v/>
      </c>
      <c r="AS31" s="51" t="str">
        <f>IF(OR('TRI-3'!AS31 ="",'TRI-3'!AS31&lt;0,'TRI-3'!AS31  &gt;10),"",IF((ROUND(TRUNC(('TRI-3'!AS31  ),2),0))=10,"A+",IF((ROUND(TRUNC(('TRI-3'!AS31  ),2),0))=9,"A-",IF((ROUND(TRUNC(('TRI-3'!AS31   ),2),0))=8,"B+",IF((ROUND(TRUNC(('TRI-3'!AS31 ),2),0))=7,"B-",IF((ROUND(TRUNC(('TRI-3'!AS31  ),2),0))=6,"C+",IF((ROUND(TRUNC(('TRI-3'!AS31  ),2),0))=5,"C-",IF((ROUND(TRUNC(('TRI-3'!AS31  ),2),0))=4,"D+",IF((ROUND(TRUNC(('TRI-3'!AS31 ),2),0))=3,"D-",IF((ROUND(TRUNC(('TRI-3'!AS31 ),2),0))=2,"E+",IF((ROUND(TRUNC(('TRI-3'!AS31  ),2),0))&lt;=1,"E-","")))))))))))</f>
        <v/>
      </c>
      <c r="AT31" s="51" t="str">
        <f>IF(OR('TRI-3'!AT31 ="",'TRI-3'!AT31&lt;0,'TRI-3'!AT31  &gt;10),"",IF((ROUND(TRUNC(('TRI-3'!AT31  ),2),0))=10,"A+",IF((ROUND(TRUNC(('TRI-3'!AT31  ),2),0))=9,"A-",IF((ROUND(TRUNC(('TRI-3'!AT31   ),2),0))=8,"B+",IF((ROUND(TRUNC(('TRI-3'!AT31 ),2),0))=7,"B-",IF((ROUND(TRUNC(('TRI-3'!AT31  ),2),0))=6,"C+",IF((ROUND(TRUNC(('TRI-3'!AT31  ),2),0))=5,"C-",IF((ROUND(TRUNC(('TRI-3'!AT31  ),2),0))=4,"D+",IF((ROUND(TRUNC(('TRI-3'!AT31 ),2),0))=3,"D-",IF((ROUND(TRUNC(('TRI-3'!AT31 ),2),0))=2,"E+",IF((ROUND(TRUNC(('TRI-3'!AT31  ),2),0))&lt;=1,"E-","")))))))))))</f>
        <v/>
      </c>
      <c r="AU31" s="51" t="str">
        <f>IF(OR('TRI-3'!AU31 ="",'TRI-3'!AU31&lt;0,'TRI-3'!AU31  &gt;10),"",IF((ROUND(TRUNC(('TRI-3'!AU31  ),2),0))=10,"A+",IF((ROUND(TRUNC(('TRI-3'!AU31  ),2),0))=9,"A-",IF((ROUND(TRUNC(('TRI-3'!AU31   ),2),0))=8,"B+",IF((ROUND(TRUNC(('TRI-3'!AU31 ),2),0))=7,"B-",IF((ROUND(TRUNC(('TRI-3'!AU31  ),2),0))=6,"C+",IF((ROUND(TRUNC(('TRI-3'!AU31  ),2),0))=5,"C-",IF((ROUND(TRUNC(('TRI-3'!AU31  ),2),0))=4,"D+",IF((ROUND(TRUNC(('TRI-3'!AU31 ),2),0))=3,"D-",IF((ROUND(TRUNC(('TRI-3'!AU31 ),2),0))=2,"E+",IF((ROUND(TRUNC(('TRI-3'!AU31  ),2),0))&lt;=1,"E-","")))))))))))</f>
        <v/>
      </c>
      <c r="AV31" s="51" t="str">
        <f>IF(OR('TRI-3'!AV31 ="",'TRI-3'!AV31&lt;0,'TRI-3'!AV31  &gt;10),"",IF((ROUND(TRUNC(('TRI-3'!AV31  ),2),0))=10,"A+",IF((ROUND(TRUNC(('TRI-3'!AV31  ),2),0))=9,"A-",IF((ROUND(TRUNC(('TRI-3'!AV31   ),2),0))=8,"B+",IF((ROUND(TRUNC(('TRI-3'!AV31 ),2),0))=7,"B-",IF((ROUND(TRUNC(('TRI-3'!AV31  ),2),0))=6,"C+",IF((ROUND(TRUNC(('TRI-3'!AV31  ),2),0))=5,"C-",IF((ROUND(TRUNC(('TRI-3'!AV31  ),2),0))=4,"D+",IF((ROUND(TRUNC(('TRI-3'!AV31 ),2),0))=3,"D-",IF((ROUND(TRUNC(('TRI-3'!AV31 ),2),0))=2,"E+",IF((ROUND(TRUNC(('TRI-3'!AV31  ),2),0))&lt;=1,"E-","")))))))))))</f>
        <v/>
      </c>
      <c r="AW31" s="51" t="str">
        <f>IF(OR('TRI-3'!AW31 ="",'TRI-3'!AW31&lt;0,'TRI-3'!AW31  &gt;10),"",IF((ROUND(TRUNC(('TRI-3'!AW31  ),2),0))=10,"A+",IF((ROUND(TRUNC(('TRI-3'!AW31  ),2),0))=9,"A-",IF((ROUND(TRUNC(('TRI-3'!AW31   ),2),0))=8,"B+",IF((ROUND(TRUNC(('TRI-3'!AW31 ),2),0))=7,"B-",IF((ROUND(TRUNC(('TRI-3'!AW31  ),2),0))=6,"C+",IF((ROUND(TRUNC(('TRI-3'!AW31  ),2),0))=5,"C-",IF((ROUND(TRUNC(('TRI-3'!AW31  ),2),0))=4,"D+",IF((ROUND(TRUNC(('TRI-3'!AW31 ),2),0))=3,"D-",IF((ROUND(TRUNC(('TRI-3'!AW31 ),2),0))=2,"E+",IF((ROUND(TRUNC(('TRI-3'!AW31  ),2),0))&lt;=1,"E-","")))))))))))</f>
        <v/>
      </c>
      <c r="AX31" s="51" t="str">
        <f>IF(OR('TRI-3'!AX31 ="",'TRI-3'!AX31&lt;0,'TRI-3'!AX31  &gt;10),"",IF((ROUND(TRUNC(('TRI-3'!AX31  ),2),0))=10,"A+",IF((ROUND(TRUNC(('TRI-3'!AX31  ),2),0))=9,"A-",IF((ROUND(TRUNC(('TRI-3'!AX31   ),2),0))=8,"B+",IF((ROUND(TRUNC(('TRI-3'!AX31 ),2),0))=7,"B-",IF((ROUND(TRUNC(('TRI-3'!AX31  ),2),0))=6,"C+",IF((ROUND(TRUNC(('TRI-3'!AX31  ),2),0))=5,"C-",IF((ROUND(TRUNC(('TRI-3'!AX31  ),2),0))=4,"D+",IF((ROUND(TRUNC(('TRI-3'!AX31 ),2),0))=3,"D-",IF((ROUND(TRUNC(('TRI-3'!AX31 ),2),0))=2,"E+",IF((ROUND(TRUNC(('TRI-3'!AX31  ),2),0))&lt;=1,"E-","")))))))))))</f>
        <v/>
      </c>
      <c r="AY31" s="51" t="str">
        <f>IF(OR('TRI-3'!AY31 ="",'TRI-3'!AY31&lt;0,'TRI-3'!AY31  &gt;10),"",IF((ROUND(TRUNC(('TRI-3'!AY31  ),2),0))=10,"A+",IF((ROUND(TRUNC(('TRI-3'!AY31  ),2),0))=9,"A-",IF((ROUND(TRUNC(('TRI-3'!AY31   ),2),0))=8,"B+",IF((ROUND(TRUNC(('TRI-3'!AY31 ),2),0))=7,"B-",IF((ROUND(TRUNC(('TRI-3'!AY31  ),2),0))=6,"C+",IF((ROUND(TRUNC(('TRI-3'!AY31  ),2),0))=5,"C-",IF((ROUND(TRUNC(('TRI-3'!AY31  ),2),0))=4,"D+",IF((ROUND(TRUNC(('TRI-3'!AY31 ),2),0))=3,"D-",IF((ROUND(TRUNC(('TRI-3'!AY31 ),2),0))=2,"E+",IF((ROUND(TRUNC(('TRI-3'!AY31  ),2),0))&lt;=1,"E-","")))))))))))</f>
        <v/>
      </c>
      <c r="AZ31" s="51" t="str">
        <f>IF(OR('TRI-3'!AZ31 ="",'TRI-3'!AZ31&lt;0,'TRI-3'!AZ31  &gt;10),"",IF((ROUND(TRUNC(('TRI-3'!AZ31  ),2),0))=10,"A+",IF((ROUND(TRUNC(('TRI-3'!AZ31  ),2),0))=9,"A-",IF((ROUND(TRUNC(('TRI-3'!AZ31   ),2),0))=8,"B+",IF((ROUND(TRUNC(('TRI-3'!AZ31 ),2),0))=7,"B-",IF((ROUND(TRUNC(('TRI-3'!AZ31  ),2),0))=6,"C+",IF((ROUND(TRUNC(('TRI-3'!AZ31  ),2),0))=5,"C-",IF((ROUND(TRUNC(('TRI-3'!AZ31  ),2),0))=4,"D+",IF((ROUND(TRUNC(('TRI-3'!AZ31 ),2),0))=3,"D-",IF((ROUND(TRUNC(('TRI-3'!AZ31 ),2),0))=2,"E+",IF((ROUND(TRUNC(('TRI-3'!AZ31  ),2),0))&lt;=1,"E-","")))))))))))</f>
        <v/>
      </c>
      <c r="BA31" s="51" t="str">
        <f>IF(OR('TRI-3'!BA31 ="",'TRI-3'!BA31&lt;0,'TRI-3'!BA31  &gt;10),"",IF((ROUND(TRUNC(('TRI-3'!BA31  ),2),0))=10,"A+",IF((ROUND(TRUNC(('TRI-3'!BA31  ),2),0))=9,"A-",IF((ROUND(TRUNC(('TRI-3'!BA31   ),2),0))=8,"B+",IF((ROUND(TRUNC(('TRI-3'!BA31 ),2),0))=7,"B-",IF((ROUND(TRUNC(('TRI-3'!BA31  ),2),0))=6,"C+",IF((ROUND(TRUNC(('TRI-3'!BA31  ),2),0))=5,"C-",IF((ROUND(TRUNC(('TRI-3'!BA31  ),2),0))=4,"D+",IF((ROUND(TRUNC(('TRI-3'!BA31 ),2),0))=3,"D-",IF((ROUND(TRUNC(('TRI-3'!BA31 ),2),0))=2,"E+",IF((ROUND(TRUNC(('TRI-3'!BA31  ),2),0))&lt;=1,"E-","")))))))))))</f>
        <v/>
      </c>
      <c r="BB31" s="51" t="str">
        <f>IF(OR('TRI-3'!BB31 ="",'TRI-3'!BB31&lt;0,'TRI-3'!BB31  &gt;10),"",IF((ROUND(TRUNC(('TRI-3'!BB31  ),2),0))=10,"A+",IF((ROUND(TRUNC(('TRI-3'!BB31  ),2),0))=9,"A-",IF((ROUND(TRUNC(('TRI-3'!BB31   ),2),0))=8,"B+",IF((ROUND(TRUNC(('TRI-3'!BB31 ),2),0))=7,"B-",IF((ROUND(TRUNC(('TRI-3'!BB31  ),2),0))=6,"C+",IF((ROUND(TRUNC(('TRI-3'!BB31  ),2),0))=5,"C-",IF((ROUND(TRUNC(('TRI-3'!BB31  ),2),0))=4,"D+",IF((ROUND(TRUNC(('TRI-3'!BB31 ),2),0))=3,"D-",IF((ROUND(TRUNC(('TRI-3'!BB31 ),2),0))=2,"E+",IF((ROUND(TRUNC(('TRI-3'!BB31  ),2),0))&lt;=1,"E-","")))))))))))</f>
        <v/>
      </c>
      <c r="BC31" s="51" t="str">
        <f>IF(OR('TRI-3'!BC31 ="",'TRI-3'!BC31&lt;0,'TRI-3'!BC31  &gt;10),"",IF((ROUND(TRUNC(('TRI-3'!BC31  ),2),0))=10,"A+",IF((ROUND(TRUNC(('TRI-3'!BC31  ),2),0))=9,"A-",IF((ROUND(TRUNC(('TRI-3'!BC31   ),2),0))=8,"B+",IF((ROUND(TRUNC(('TRI-3'!BC31 ),2),0))=7,"B-",IF((ROUND(TRUNC(('TRI-3'!BC31  ),2),0))=6,"C+",IF((ROUND(TRUNC(('TRI-3'!BC31  ),2),0))=5,"C-",IF((ROUND(TRUNC(('TRI-3'!BC31  ),2),0))=4,"D+",IF((ROUND(TRUNC(('TRI-3'!BC31 ),2),0))=3,"D-",IF((ROUND(TRUNC(('TRI-3'!BC31 ),2),0))=2,"E+",IF((ROUND(TRUNC(('TRI-3'!BC31  ),2),0))&lt;=1,"E-","")))))))))))</f>
        <v/>
      </c>
      <c r="BD31" s="51" t="str">
        <f>IF(OR('TRI-3'!BD31 ="",'TRI-3'!BD31&lt;0,'TRI-3'!BD31  &gt;10),"",IF((ROUND(TRUNC(('TRI-3'!BD31  ),2),0))=10,"A+",IF((ROUND(TRUNC(('TRI-3'!BD31  ),2),0))=9,"A-",IF((ROUND(TRUNC(('TRI-3'!BD31   ),2),0))=8,"B+",IF((ROUND(TRUNC(('TRI-3'!BD31 ),2),0))=7,"B-",IF((ROUND(TRUNC(('TRI-3'!BD31  ),2),0))=6,"C+",IF((ROUND(TRUNC(('TRI-3'!BD31  ),2),0))=5,"C-",IF((ROUND(TRUNC(('TRI-3'!BD31  ),2),0))=4,"D+",IF((ROUND(TRUNC(('TRI-3'!BD31 ),2),0))=3,"D-",IF((ROUND(TRUNC(('TRI-3'!BD31 ),2),0))=2,"E+",IF((ROUND(TRUNC(('TRI-3'!BD31  ),2),0))&lt;=1,"E-","")))))))))))</f>
        <v/>
      </c>
      <c r="BE31" s="51" t="str">
        <f>IF(OR('TRI-3'!BE31 ="",'TRI-3'!BE31&lt;0,'TRI-3'!BE31  &gt;10),"",IF((ROUND(TRUNC(('TRI-3'!BE31  ),2),0))=10,"A+",IF((ROUND(TRUNC(('TRI-3'!BE31  ),2),0))=9,"A-",IF((ROUND(TRUNC(('TRI-3'!BE31   ),2),0))=8,"B+",IF((ROUND(TRUNC(('TRI-3'!BE31 ),2),0))=7,"B-",IF((ROUND(TRUNC(('TRI-3'!BE31  ),2),0))=6,"C+",IF((ROUND(TRUNC(('TRI-3'!BE31  ),2),0))=5,"C-",IF((ROUND(TRUNC(('TRI-3'!BE31  ),2),0))=4,"D+",IF((ROUND(TRUNC(('TRI-3'!BE31 ),2),0))=3,"D-",IF((ROUND(TRUNC(('TRI-3'!BE31 ),2),0))=2,"E+",IF((ROUND(TRUNC(('TRI-3'!BE31  ),2),0))&lt;=1,"E-","")))))))))))</f>
        <v/>
      </c>
      <c r="BF31" s="51" t="str">
        <f>IF(OR('TRI-3'!BF31 ="",'TRI-3'!BF31&lt;0,'TRI-3'!BF31  &gt;10),"",IF((ROUND(TRUNC(('TRI-3'!BF31  ),2),0))=10,"A+",IF((ROUND(TRUNC(('TRI-3'!BF31  ),2),0))=9,"A-",IF((ROUND(TRUNC(('TRI-3'!BF31   ),2),0))=8,"B+",IF((ROUND(TRUNC(('TRI-3'!BF31 ),2),0))=7,"B-",IF((ROUND(TRUNC(('TRI-3'!BF31  ),2),0))=6,"C+",IF((ROUND(TRUNC(('TRI-3'!BF31  ),2),0))=5,"C-",IF((ROUND(TRUNC(('TRI-3'!BF31  ),2),0))=4,"D+",IF((ROUND(TRUNC(('TRI-3'!BF31 ),2),0))=3,"D-",IF((ROUND(TRUNC(('TRI-3'!BF31 ),2),0))=2,"E+",IF((ROUND(TRUNC(('TRI-3'!BF31  ),2),0))&lt;=1,"E-","")))))))))))</f>
        <v/>
      </c>
      <c r="BG31" s="51" t="str">
        <f>IF(OR('TRI-3'!BG31 ="",'TRI-3'!BG31&lt;0,'TRI-3'!BG31  &gt;10),"",IF((ROUND(TRUNC(('TRI-3'!BG31  ),2),0))=10,"A+",IF((ROUND(TRUNC(('TRI-3'!BG31  ),2),0))=9,"A-",IF((ROUND(TRUNC(('TRI-3'!BG31   ),2),0))=8,"B+",IF((ROUND(TRUNC(('TRI-3'!BG31 ),2),0))=7,"B-",IF((ROUND(TRUNC(('TRI-3'!BG31  ),2),0))=6,"C+",IF((ROUND(TRUNC(('TRI-3'!BG31  ),2),0))=5,"C-",IF((ROUND(TRUNC(('TRI-3'!BG31  ),2),0))=4,"D+",IF((ROUND(TRUNC(('TRI-3'!BG31 ),2),0))=3,"D-",IF((ROUND(TRUNC(('TRI-3'!BG31 ),2),0))=2,"E+",IF((ROUND(TRUNC(('TRI-3'!BG31  ),2),0))&lt;=1,"E-","")))))))))))</f>
        <v/>
      </c>
      <c r="BH31" s="51" t="str">
        <f>IF(OR('TRI-3'!BH31 ="",'TRI-3'!BH31&lt;0,'TRI-3'!BH31  &gt;10),"",IF((ROUND(TRUNC(('TRI-3'!BH31  ),2),0))=10,"A+",IF((ROUND(TRUNC(('TRI-3'!BH31  ),2),0))=9,"A-",IF((ROUND(TRUNC(('TRI-3'!BH31   ),2),0))=8,"B+",IF((ROUND(TRUNC(('TRI-3'!BH31 ),2),0))=7,"B-",IF((ROUND(TRUNC(('TRI-3'!BH31  ),2),0))=6,"C+",IF((ROUND(TRUNC(('TRI-3'!BH31  ),2),0))=5,"C-",IF((ROUND(TRUNC(('TRI-3'!BH31  ),2),0))=4,"D+",IF((ROUND(TRUNC(('TRI-3'!BH31 ),2),0))=3,"D-",IF((ROUND(TRUNC(('TRI-3'!BH31 ),2),0))=2,"E+",IF((ROUND(TRUNC(('TRI-3'!BH31  ),2),0))&lt;=1,"E-","")))))))))))</f>
        <v/>
      </c>
      <c r="BI31" s="51" t="str">
        <f>IF(OR('TRI-3'!BI31 ="",'TRI-3'!BI31&lt;0,'TRI-3'!BI31  &gt;10),"",IF((ROUND(TRUNC(('TRI-3'!BI31  ),2),0))=10,"A+",IF((ROUND(TRUNC(('TRI-3'!BI31  ),2),0))=9,"A-",IF((ROUND(TRUNC(('TRI-3'!BI31   ),2),0))=8,"B+",IF((ROUND(TRUNC(('TRI-3'!BI31 ),2),0))=7,"B-",IF((ROUND(TRUNC(('TRI-3'!BI31  ),2),0))=6,"C+",IF((ROUND(TRUNC(('TRI-3'!BI31  ),2),0))=5,"C-",IF((ROUND(TRUNC(('TRI-3'!BI31  ),2),0))=4,"D+",IF((ROUND(TRUNC(('TRI-3'!BI31 ),2),0))=3,"D-",IF((ROUND(TRUNC(('TRI-3'!BI31 ),2),0))=2,"E+",IF((ROUND(TRUNC(('TRI-3'!BI31  ),2),0))&lt;=1,"E-","")))))))))))</f>
        <v/>
      </c>
      <c r="BJ31" s="51" t="str">
        <f>IF(OR('TRI-3'!BJ31 ="",'TRI-3'!BJ31&lt;0,'TRI-3'!BJ31  &gt;10),"",IF((ROUND(TRUNC(('TRI-3'!BJ31  ),2),0))=10,"A+",IF((ROUND(TRUNC(('TRI-3'!BJ31  ),2),0))=9,"A-",IF((ROUND(TRUNC(('TRI-3'!BJ31   ),2),0))=8,"B+",IF((ROUND(TRUNC(('TRI-3'!BJ31 ),2),0))=7,"B-",IF((ROUND(TRUNC(('TRI-3'!BJ31  ),2),0))=6,"C+",IF((ROUND(TRUNC(('TRI-3'!BJ31  ),2),0))=5,"C-",IF((ROUND(TRUNC(('TRI-3'!BJ31  ),2),0))=4,"D+",IF((ROUND(TRUNC(('TRI-3'!BJ31 ),2),0))=3,"D-",IF((ROUND(TRUNC(('TRI-3'!BJ31 ),2),0))=2,"E+",IF((ROUND(TRUNC(('TRI-3'!BJ31  ),2),0))&lt;=1,"E-","")))))))))))</f>
        <v/>
      </c>
      <c r="BK31" s="51" t="str">
        <f>IF(OR('TRI-3'!BK31 ="",'TRI-3'!BK31&lt;0,'TRI-3'!BK31  &gt;10),"",IF((ROUND(TRUNC(('TRI-3'!BK31  ),2),0))=10,"A+",IF((ROUND(TRUNC(('TRI-3'!BK31  ),2),0))=9,"A-",IF((ROUND(TRUNC(('TRI-3'!BK31   ),2),0))=8,"B+",IF((ROUND(TRUNC(('TRI-3'!BK31 ),2),0))=7,"B-",IF((ROUND(TRUNC(('TRI-3'!BK31  ),2),0))=6,"C+",IF((ROUND(TRUNC(('TRI-3'!BK31  ),2),0))=5,"C-",IF((ROUND(TRUNC(('TRI-3'!BK31  ),2),0))=4,"D+",IF((ROUND(TRUNC(('TRI-3'!BK31 ),2),0))=3,"D-",IF((ROUND(TRUNC(('TRI-3'!BK31 ),2),0))=2,"E+",IF((ROUND(TRUNC(('TRI-3'!BK31  ),2),0))&lt;=1,"E-","")))))))))))</f>
        <v/>
      </c>
      <c r="BL31" s="51" t="str">
        <f>IF(OR('TRI-3'!BL31 ="",'TRI-3'!BL31&lt;0,'TRI-3'!BL31  &gt;10),"",IF((ROUND(TRUNC(('TRI-3'!BL31  ),2),0))=10,"A+",IF((ROUND(TRUNC(('TRI-3'!BL31  ),2),0))=9,"A-",IF((ROUND(TRUNC(('TRI-3'!BL31   ),2),0))=8,"B+",IF((ROUND(TRUNC(('TRI-3'!BL31 ),2),0))=7,"B-",IF((ROUND(TRUNC(('TRI-3'!BL31  ),2),0))=6,"C+",IF((ROUND(TRUNC(('TRI-3'!BL31  ),2),0))=5,"C-",IF((ROUND(TRUNC(('TRI-3'!BL31  ),2),0))=4,"D+",IF((ROUND(TRUNC(('TRI-3'!BL31 ),2),0))=3,"D-",IF((ROUND(TRUNC(('TRI-3'!BL31 ),2),0))=2,"E+",IF((ROUND(TRUNC(('TRI-3'!BL31  ),2),0))&lt;=1,"E-","")))))))))))</f>
        <v/>
      </c>
      <c r="BM31" s="51" t="str">
        <f>IF(OR('TRI-3'!BM31 ="",'TRI-3'!BM31&lt;0,'TRI-3'!BM31  &gt;10),"",IF((ROUND(TRUNC(('TRI-3'!BM31  ),2),0))=10,"A+",IF((ROUND(TRUNC(('TRI-3'!BM31  ),2),0))=9,"A-",IF((ROUND(TRUNC(('TRI-3'!BM31   ),2),0))=8,"B+",IF((ROUND(TRUNC(('TRI-3'!BM31 ),2),0))=7,"B-",IF((ROUND(TRUNC(('TRI-3'!BM31  ),2),0))=6,"C+",IF((ROUND(TRUNC(('TRI-3'!BM31  ),2),0))=5,"C-",IF((ROUND(TRUNC(('TRI-3'!BM31  ),2),0))=4,"D+",IF((ROUND(TRUNC(('TRI-3'!BM31 ),2),0))=3,"D-",IF((ROUND(TRUNC(('TRI-3'!BM31 ),2),0))=2,"E+",IF((ROUND(TRUNC(('TRI-3'!BM31  ),2),0))&lt;=1,"E-","")))))))))))</f>
        <v/>
      </c>
      <c r="BN31" s="51" t="str">
        <f>IF(OR('TRI-3'!BN31 ="",'TRI-3'!BN31&lt;0,'TRI-3'!BN31  &gt;10),"",IF((ROUND(TRUNC(('TRI-3'!BN31  ),2),0))=10,"A+",IF((ROUND(TRUNC(('TRI-3'!BN31  ),2),0))=9,"A-",IF((ROUND(TRUNC(('TRI-3'!BN31   ),2),0))=8,"B+",IF((ROUND(TRUNC(('TRI-3'!BN31 ),2),0))=7,"B-",IF((ROUND(TRUNC(('TRI-3'!BN31  ),2),0))=6,"C+",IF((ROUND(TRUNC(('TRI-3'!BN31  ),2),0))=5,"C-",IF((ROUND(TRUNC(('TRI-3'!BN31  ),2),0))=4,"D+",IF((ROUND(TRUNC(('TRI-3'!BN31 ),2),0))=3,"D-",IF((ROUND(TRUNC(('TRI-3'!BN31 ),2),0))=2,"E+",IF((ROUND(TRUNC(('TRI-3'!BN31  ),2),0))&lt;=1,"E-","")))))))))))</f>
        <v/>
      </c>
      <c r="BO31" s="51" t="str">
        <f>IF(OR('TRI-3'!BO31 ="",'TRI-3'!BO31&lt;0,'TRI-3'!BO31  &gt;10),"",IF((ROUND(TRUNC(('TRI-3'!BO31  ),2),0))=10,"A+",IF((ROUND(TRUNC(('TRI-3'!BO31  ),2),0))=9,"A-",IF((ROUND(TRUNC(('TRI-3'!BO31   ),2),0))=8,"B+",IF((ROUND(TRUNC(('TRI-3'!BO31 ),2),0))=7,"B-",IF((ROUND(TRUNC(('TRI-3'!BO31  ),2),0))=6,"C+",IF((ROUND(TRUNC(('TRI-3'!BO31  ),2),0))=5,"C-",IF((ROUND(TRUNC(('TRI-3'!BO31  ),2),0))=4,"D+",IF((ROUND(TRUNC(('TRI-3'!BO31 ),2),0))=3,"D-",IF((ROUND(TRUNC(('TRI-3'!BO31 ),2),0))=2,"E+",IF((ROUND(TRUNC(('TRI-3'!BO31  ),2),0))&lt;=1,"E-","")))))))))))</f>
        <v/>
      </c>
      <c r="BP31" s="51" t="str">
        <f>IF(OR('TRI-3'!BP31 ="",'TRI-3'!BP31&lt;0,'TRI-3'!BP31  &gt;10),"",IF((ROUND(TRUNC(('TRI-3'!BP31  ),2),0))=10,"A+",IF((ROUND(TRUNC(('TRI-3'!BP31  ),2),0))=9,"A-",IF((ROUND(TRUNC(('TRI-3'!BP31   ),2),0))=8,"B+",IF((ROUND(TRUNC(('TRI-3'!BP31 ),2),0))=7,"B-",IF((ROUND(TRUNC(('TRI-3'!BP31  ),2),0))=6,"C+",IF((ROUND(TRUNC(('TRI-3'!BP31  ),2),0))=5,"C-",IF((ROUND(TRUNC(('TRI-3'!BP31  ),2),0))=4,"D+",IF((ROUND(TRUNC(('TRI-3'!BP31 ),2),0))=3,"D-",IF((ROUND(TRUNC(('TRI-3'!BP31 ),2),0))=2,"E+",IF((ROUND(TRUNC(('TRI-3'!BP31  ),2),0))&lt;=1,"E-","")))))))))))</f>
        <v/>
      </c>
      <c r="BQ31" s="51" t="str">
        <f>IF(OR('TRI-3'!BQ31 ="",'TRI-3'!BQ31&lt;0,'TRI-3'!BQ31  &gt;10),"",IF((ROUND(TRUNC(('TRI-3'!BQ31  ),2),0))=10,"A+",IF((ROUND(TRUNC(('TRI-3'!BQ31  ),2),0))=9,"A-",IF((ROUND(TRUNC(('TRI-3'!BQ31   ),2),0))=8,"B+",IF((ROUND(TRUNC(('TRI-3'!BQ31 ),2),0))=7,"B-",IF((ROUND(TRUNC(('TRI-3'!BQ31  ),2),0))=6,"C+",IF((ROUND(TRUNC(('TRI-3'!BQ31  ),2),0))=5,"C-",IF((ROUND(TRUNC(('TRI-3'!BQ31  ),2),0))=4,"D+",IF((ROUND(TRUNC(('TRI-3'!BQ31 ),2),0))=3,"D-",IF((ROUND(TRUNC(('TRI-3'!BQ31 ),2),0))=2,"E+",IF((ROUND(TRUNC(('TRI-3'!BQ31  ),2),0))&lt;=1,"E-","")))))))))))</f>
        <v/>
      </c>
      <c r="BR31" s="51" t="str">
        <f>IF(OR('TRI-3'!BR31 ="",'TRI-3'!BR31&lt;0,'TRI-3'!BR31  &gt;10),"",IF((ROUND(TRUNC(('TRI-3'!BR31  ),2),0))=10,"A+",IF((ROUND(TRUNC(('TRI-3'!BR31  ),2),0))=9,"A-",IF((ROUND(TRUNC(('TRI-3'!BR31   ),2),0))=8,"B+",IF((ROUND(TRUNC(('TRI-3'!BR31 ),2),0))=7,"B-",IF((ROUND(TRUNC(('TRI-3'!BR31  ),2),0))=6,"C+",IF((ROUND(TRUNC(('TRI-3'!BR31  ),2),0))=5,"C-",IF((ROUND(TRUNC(('TRI-3'!BR31  ),2),0))=4,"D+",IF((ROUND(TRUNC(('TRI-3'!BR31 ),2),0))=3,"D-",IF((ROUND(TRUNC(('TRI-3'!BR31 ),2),0))=2,"E+",IF((ROUND(TRUNC(('TRI-3'!BR31  ),2),0))&lt;=1,"E-","")))))))))))</f>
        <v/>
      </c>
      <c r="BS31" s="51" t="str">
        <f>IF(OR('TRI-3'!BS31 ="",'TRI-3'!BS31&lt;0,'TRI-3'!BS31  &gt;10),"",IF((ROUND(TRUNC(('TRI-3'!BS31  ),2),0))=10,"A+",IF((ROUND(TRUNC(('TRI-3'!BS31  ),2),0))=9,"A-",IF((ROUND(TRUNC(('TRI-3'!BS31   ),2),0))=8,"B+",IF((ROUND(TRUNC(('TRI-3'!BS31 ),2),0))=7,"B-",IF((ROUND(TRUNC(('TRI-3'!BS31  ),2),0))=6,"C+",IF((ROUND(TRUNC(('TRI-3'!BS31  ),2),0))=5,"C-",IF((ROUND(TRUNC(('TRI-3'!BS31  ),2),0))=4,"D+",IF((ROUND(TRUNC(('TRI-3'!BS31 ),2),0))=3,"D-",IF((ROUND(TRUNC(('TRI-3'!BS31 ),2),0))=2,"E+",IF((ROUND(TRUNC(('TRI-3'!BS31  ),2),0))&lt;=1,"E-","")))))))))))</f>
        <v/>
      </c>
      <c r="BT31" s="51" t="str">
        <f>IF(OR('TRI-3'!BT31 ="",'TRI-3'!BT31&lt;0,'TRI-3'!BT31  &gt;10),"",IF((ROUND(TRUNC(('TRI-3'!BT31  ),2),0))=10,"A+",IF((ROUND(TRUNC(('TRI-3'!BT31  ),2),0))=9,"A-",IF((ROUND(TRUNC(('TRI-3'!BT31   ),2),0))=8,"B+",IF((ROUND(TRUNC(('TRI-3'!BT31 ),2),0))=7,"B-",IF((ROUND(TRUNC(('TRI-3'!BT31  ),2),0))=6,"C+",IF((ROUND(TRUNC(('TRI-3'!BT31  ),2),0))=5,"C-",IF((ROUND(TRUNC(('TRI-3'!BT31  ),2),0))=4,"D+",IF((ROUND(TRUNC(('TRI-3'!BT31 ),2),0))=3,"D-",IF((ROUND(TRUNC(('TRI-3'!BT31 ),2),0))=2,"E+",IF((ROUND(TRUNC(('TRI-3'!BT31  ),2),0))&lt;=1,"E-","")))))))))))</f>
        <v/>
      </c>
      <c r="BU31" s="51" t="str">
        <f>IF(OR('TRI-3'!BU31 ="",'TRI-3'!BU31&lt;0,'TRI-3'!BU31  &gt;10),"",IF((ROUND(TRUNC(('TRI-3'!BU31  ),2),0))=10,"A+",IF((ROUND(TRUNC(('TRI-3'!BU31  ),2),0))=9,"A-",IF((ROUND(TRUNC(('TRI-3'!BU31   ),2),0))=8,"B+",IF((ROUND(TRUNC(('TRI-3'!BU31 ),2),0))=7,"B-",IF((ROUND(TRUNC(('TRI-3'!BU31  ),2),0))=6,"C+",IF((ROUND(TRUNC(('TRI-3'!BU31  ),2),0))=5,"C-",IF((ROUND(TRUNC(('TRI-3'!BU31  ),2),0))=4,"D+",IF((ROUND(TRUNC(('TRI-3'!BU31 ),2),0))=3,"D-",IF((ROUND(TRUNC(('TRI-3'!BU31 ),2),0))=2,"E+",IF((ROUND(TRUNC(('TRI-3'!BU31  ),2),0))&lt;=1,"E-","")))))))))))</f>
        <v/>
      </c>
      <c r="BV31" s="51" t="str">
        <f>IF(OR('TRI-3'!BV31 ="",'TRI-3'!BV31&lt;0,'TRI-3'!BV31  &gt;10),"",IF((ROUND(TRUNC(('TRI-3'!BV31  ),2),0))=10,"A+",IF((ROUND(TRUNC(('TRI-3'!BV31  ),2),0))=9,"A-",IF((ROUND(TRUNC(('TRI-3'!BV31   ),2),0))=8,"B+",IF((ROUND(TRUNC(('TRI-3'!BV31 ),2),0))=7,"B-",IF((ROUND(TRUNC(('TRI-3'!BV31  ),2),0))=6,"C+",IF((ROUND(TRUNC(('TRI-3'!BV31  ),2),0))=5,"C-",IF((ROUND(TRUNC(('TRI-3'!BV31  ),2),0))=4,"D+",IF((ROUND(TRUNC(('TRI-3'!BV31 ),2),0))=3,"D-",IF((ROUND(TRUNC(('TRI-3'!BV31 ),2),0))=2,"E+",IF((ROUND(TRUNC(('TRI-3'!BV31  ),2),0))&lt;=1,"E-","")))))))))))</f>
        <v/>
      </c>
      <c r="BW31" s="51" t="str">
        <f>IF(OR('TRI-3'!BW31 ="",'TRI-3'!BW31&lt;0,'TRI-3'!BW31  &gt;10),"",IF((ROUND(TRUNC(('TRI-3'!BW31  ),2),0))=10,"A+",IF((ROUND(TRUNC(('TRI-3'!BW31  ),2),0))=9,"A-",IF((ROUND(TRUNC(('TRI-3'!BW31   ),2),0))=8,"B+",IF((ROUND(TRUNC(('TRI-3'!BW31 ),2),0))=7,"B-",IF((ROUND(TRUNC(('TRI-3'!BW31  ),2),0))=6,"C+",IF((ROUND(TRUNC(('TRI-3'!BW31  ),2),0))=5,"C-",IF((ROUND(TRUNC(('TRI-3'!BW31  ),2),0))=4,"D+",IF((ROUND(TRUNC(('TRI-3'!BW31 ),2),0))=3,"D-",IF((ROUND(TRUNC(('TRI-3'!BW31 ),2),0))=2,"E+",IF((ROUND(TRUNC(('TRI-3'!BW31  ),2),0))&lt;=1,"E-","")))))))))))</f>
        <v/>
      </c>
      <c r="BX31" s="51" t="str">
        <f>IF(OR('TRI-3'!BX31 ="",'TRI-3'!BX31&lt;0,'TRI-3'!BX31  &gt;10),"",IF((ROUND(TRUNC(('TRI-3'!BX31  ),2),0))=10,"A+",IF((ROUND(TRUNC(('TRI-3'!BX31  ),2),0))=9,"A-",IF((ROUND(TRUNC(('TRI-3'!BX31   ),2),0))=8,"B+",IF((ROUND(TRUNC(('TRI-3'!BX31 ),2),0))=7,"B-",IF((ROUND(TRUNC(('TRI-3'!BX31  ),2),0))=6,"C+",IF((ROUND(TRUNC(('TRI-3'!BX31  ),2),0))=5,"C-",IF((ROUND(TRUNC(('TRI-3'!BX31  ),2),0))=4,"D+",IF((ROUND(TRUNC(('TRI-3'!BX31 ),2),0))=3,"D-",IF((ROUND(TRUNC(('TRI-3'!BX31 ),2),0))=2,"E+",IF((ROUND(TRUNC(('TRI-3'!BX31  ),2),0))&lt;=1,"E-","")))))))))))</f>
        <v/>
      </c>
      <c r="BY31" s="51" t="str">
        <f>IF(OR('TRI-3'!BY31 ="",'TRI-3'!BY31&lt;0,'TRI-3'!BY31  &gt;10),"",IF((ROUND(TRUNC(('TRI-3'!BY31  ),2),0))=10,"A+",IF((ROUND(TRUNC(('TRI-3'!BY31  ),2),0))=9,"A-",IF((ROUND(TRUNC(('TRI-3'!BY31   ),2),0))=8,"B+",IF((ROUND(TRUNC(('TRI-3'!BY31 ),2),0))=7,"B-",IF((ROUND(TRUNC(('TRI-3'!BY31  ),2),0))=6,"C+",IF((ROUND(TRUNC(('TRI-3'!BY31  ),2),0))=5,"C-",IF((ROUND(TRUNC(('TRI-3'!BY31  ),2),0))=4,"D+",IF((ROUND(TRUNC(('TRI-3'!BY31 ),2),0))=3,"D-",IF((ROUND(TRUNC(('TRI-3'!BY31 ),2),0))=2,"E+",IF((ROUND(TRUNC(('TRI-3'!BY31  ),2),0))&lt;=1,"E-","")))))))))))</f>
        <v/>
      </c>
      <c r="BZ31" s="51" t="str">
        <f>IF(OR('TRI-3'!BZ31 ="",'TRI-3'!BZ31&lt;0,'TRI-3'!BZ31  &gt;10),"",IF((ROUND(TRUNC(('TRI-3'!BZ31  ),2),0))=10,"A+",IF((ROUND(TRUNC(('TRI-3'!BZ31  ),2),0))=9,"A-",IF((ROUND(TRUNC(('TRI-3'!BZ31   ),2),0))=8,"B+",IF((ROUND(TRUNC(('TRI-3'!BZ31 ),2),0))=7,"B-",IF((ROUND(TRUNC(('TRI-3'!BZ31  ),2),0))=6,"C+",IF((ROUND(TRUNC(('TRI-3'!BZ31  ),2),0))=5,"C-",IF((ROUND(TRUNC(('TRI-3'!BZ31  ),2),0))=4,"D+",IF((ROUND(TRUNC(('TRI-3'!BZ31 ),2),0))=3,"D-",IF((ROUND(TRUNC(('TRI-3'!BZ31 ),2),0))=2,"E+",IF((ROUND(TRUNC(('TRI-3'!BZ31  ),2),0))&lt;=1,"E-","")))))))))))</f>
        <v/>
      </c>
      <c r="CA31" s="51" t="str">
        <f>IF(OR('TRI-3'!CA31 ="",'TRI-3'!CA31&lt;0,'TRI-3'!CA31  &gt;10),"",IF((ROUND(TRUNC(('TRI-3'!CA31  ),2),0))=10,"A+",IF((ROUND(TRUNC(('TRI-3'!CA31  ),2),0))=9,"A-",IF((ROUND(TRUNC(('TRI-3'!CA31   ),2),0))=8,"B+",IF((ROUND(TRUNC(('TRI-3'!CA31 ),2),0))=7,"B-",IF((ROUND(TRUNC(('TRI-3'!CA31  ),2),0))=6,"C+",IF((ROUND(TRUNC(('TRI-3'!CA31  ),2),0))=5,"C-",IF((ROUND(TRUNC(('TRI-3'!CA31  ),2),0))=4,"D+",IF((ROUND(TRUNC(('TRI-3'!CA31 ),2),0))=3,"D-",IF((ROUND(TRUNC(('TRI-3'!CA31 ),2),0))=2,"E+",IF((ROUND(TRUNC(('TRI-3'!CA31  ),2),0))&lt;=1,"E-","")))))))))))</f>
        <v/>
      </c>
      <c r="CB31" s="51" t="str">
        <f>IF(OR('TRI-3'!CB31 ="",'TRI-3'!CB31&lt;0,'TRI-3'!CB31  &gt;10),"",IF((ROUND(TRUNC(('TRI-3'!CB31  ),2),0))=10,"A+",IF((ROUND(TRUNC(('TRI-3'!CB31  ),2),0))=9,"A-",IF((ROUND(TRUNC(('TRI-3'!CB31   ),2),0))=8,"B+",IF((ROUND(TRUNC(('TRI-3'!CB31 ),2),0))=7,"B-",IF((ROUND(TRUNC(('TRI-3'!CB31  ),2),0))=6,"C+",IF((ROUND(TRUNC(('TRI-3'!CB31  ),2),0))=5,"C-",IF((ROUND(TRUNC(('TRI-3'!CB31  ),2),0))=4,"D+",IF((ROUND(TRUNC(('TRI-3'!CB31 ),2),0))=3,"D-",IF((ROUND(TRUNC(('TRI-3'!CB31 ),2),0))=2,"E+",IF((ROUND(TRUNC(('TRI-3'!CB31  ),2),0))&lt;=1,"E-","")))))))))))</f>
        <v/>
      </c>
      <c r="CC31" s="51" t="str">
        <f>IF(OR('TRI-3'!CC31 ="",'TRI-3'!CC31&lt;0,'TRI-3'!CC31  &gt;10),"",IF((ROUND(TRUNC(('TRI-3'!CC31  ),2),0))=10,"A+",IF((ROUND(TRUNC(('TRI-3'!CC31  ),2),0))=9,"A-",IF((ROUND(TRUNC(('TRI-3'!CC31   ),2),0))=8,"B+",IF((ROUND(TRUNC(('TRI-3'!CC31 ),2),0))=7,"B-",IF((ROUND(TRUNC(('TRI-3'!CC31  ),2),0))=6,"C+",IF((ROUND(TRUNC(('TRI-3'!CC31  ),2),0))=5,"C-",IF((ROUND(TRUNC(('TRI-3'!CC31  ),2),0))=4,"D+",IF((ROUND(TRUNC(('TRI-3'!CC31 ),2),0))=3,"D-",IF((ROUND(TRUNC(('TRI-3'!CC31 ),2),0))=2,"E+",IF((ROUND(TRUNC(('TRI-3'!CC31  ),2),0))&lt;=1,"E-","")))))))))))</f>
        <v/>
      </c>
      <c r="CD31" s="51" t="str">
        <f>IF(OR('TRI-3'!CD31 ="",'TRI-3'!CD31&lt;0,'TRI-3'!CD31  &gt;10),"",IF((ROUND(TRUNC(('TRI-3'!CD31  ),2),0))=10,"A+",IF((ROUND(TRUNC(('TRI-3'!CD31  ),2),0))=9,"A-",IF((ROUND(TRUNC(('TRI-3'!CD31   ),2),0))=8,"B+",IF((ROUND(TRUNC(('TRI-3'!CD31 ),2),0))=7,"B-",IF((ROUND(TRUNC(('TRI-3'!CD31  ),2),0))=6,"C+",IF((ROUND(TRUNC(('TRI-3'!CD31  ),2),0))=5,"C-",IF((ROUND(TRUNC(('TRI-3'!CD31  ),2),0))=4,"D+",IF((ROUND(TRUNC(('TRI-3'!CD31 ),2),0))=3,"D-",IF((ROUND(TRUNC(('TRI-3'!CD31 ),2),0))=2,"E+",IF((ROUND(TRUNC(('TRI-3'!CD31  ),2),0))&lt;=1,"E-","")))))))))))</f>
        <v/>
      </c>
      <c r="CE31" s="51" t="str">
        <f>IF(OR('TRI-3'!CE31 ="",'TRI-3'!CE31&lt;0,'TRI-3'!CE31  &gt;10),"",IF((ROUND(TRUNC(('TRI-3'!CE31  ),2),0))=10,"A+",IF((ROUND(TRUNC(('TRI-3'!CE31  ),2),0))=9,"A-",IF((ROUND(TRUNC(('TRI-3'!CE31   ),2),0))=8,"B+",IF((ROUND(TRUNC(('TRI-3'!CE31 ),2),0))=7,"B-",IF((ROUND(TRUNC(('TRI-3'!CE31  ),2),0))=6,"C+",IF((ROUND(TRUNC(('TRI-3'!CE31  ),2),0))=5,"C-",IF((ROUND(TRUNC(('TRI-3'!CE31  ),2),0))=4,"D+",IF((ROUND(TRUNC(('TRI-3'!CE31 ),2),0))=3,"D-",IF((ROUND(TRUNC(('TRI-3'!CE31 ),2),0))=2,"E+",IF((ROUND(TRUNC(('TRI-3'!CE31  ),2),0))&lt;=1,"E-","")))))))))))</f>
        <v/>
      </c>
      <c r="CF31" s="51" t="str">
        <f>IF(OR('TRI-3'!CF31 ="",'TRI-3'!CF31&lt;0,'TRI-3'!CF31  &gt;10),"",IF((ROUND(TRUNC(('TRI-3'!CF31  ),2),0))=10,"A+",IF((ROUND(TRUNC(('TRI-3'!CF31  ),2),0))=9,"A-",IF((ROUND(TRUNC(('TRI-3'!CF31   ),2),0))=8,"B+",IF((ROUND(TRUNC(('TRI-3'!CF31 ),2),0))=7,"B-",IF((ROUND(TRUNC(('TRI-3'!CF31  ),2),0))=6,"C+",IF((ROUND(TRUNC(('TRI-3'!CF31  ),2),0))=5,"C-",IF((ROUND(TRUNC(('TRI-3'!CF31  ),2),0))=4,"D+",IF((ROUND(TRUNC(('TRI-3'!CF31 ),2),0))=3,"D-",IF((ROUND(TRUNC(('TRI-3'!CF31 ),2),0))=2,"E+",IF((ROUND(TRUNC(('TRI-3'!CF31  ),2),0))&lt;=1,"E-","")))))))))))</f>
        <v/>
      </c>
      <c r="CG31" s="51" t="str">
        <f>IF(OR('TRI-3'!CG31 ="",'TRI-3'!CG31&lt;0,'TRI-3'!CG31  &gt;10),"",IF((ROUND(TRUNC(('TRI-3'!CG31  ),2),0))=10,"A+",IF((ROUND(TRUNC(('TRI-3'!CG31  ),2),0))=9,"A-",IF((ROUND(TRUNC(('TRI-3'!CG31   ),2),0))=8,"B+",IF((ROUND(TRUNC(('TRI-3'!CG31 ),2),0))=7,"B-",IF((ROUND(TRUNC(('TRI-3'!CG31  ),2),0))=6,"C+",IF((ROUND(TRUNC(('TRI-3'!CG31  ),2),0))=5,"C-",IF((ROUND(TRUNC(('TRI-3'!CG31  ),2),0))=4,"D+",IF((ROUND(TRUNC(('TRI-3'!CG31 ),2),0))=3,"D-",IF((ROUND(TRUNC(('TRI-3'!CG31 ),2),0))=2,"E+",IF((ROUND(TRUNC(('TRI-3'!CG31  ),2),0))&lt;=1,"E-","")))))))))))</f>
        <v/>
      </c>
      <c r="CH31" s="51" t="str">
        <f>IF(OR('TRI-3'!CH31 ="",'TRI-3'!CH31&lt;0,'TRI-3'!CH31  &gt;10),"",IF((ROUND(TRUNC(('TRI-3'!CH31  ),2),0))=10,"A+",IF((ROUND(TRUNC(('TRI-3'!CH31  ),2),0))=9,"A-",IF((ROUND(TRUNC(('TRI-3'!CH31   ),2),0))=8,"B+",IF((ROUND(TRUNC(('TRI-3'!CH31 ),2),0))=7,"B-",IF((ROUND(TRUNC(('TRI-3'!CH31  ),2),0))=6,"C+",IF((ROUND(TRUNC(('TRI-3'!CH31  ),2),0))=5,"C-",IF((ROUND(TRUNC(('TRI-3'!CH31  ),2),0))=4,"D+",IF((ROUND(TRUNC(('TRI-3'!CH31 ),2),0))=3,"D-",IF((ROUND(TRUNC(('TRI-3'!CH31 ),2),0))=2,"E+",IF((ROUND(TRUNC(('TRI-3'!CH31  ),2),0))&lt;=1,"E-","")))))))))))</f>
        <v/>
      </c>
      <c r="CI31" s="51" t="str">
        <f>IF(OR('TRI-3'!CI31 ="",'TRI-3'!CI31&lt;0,'TRI-3'!CI31  &gt;10),"",IF((ROUND(TRUNC(('TRI-3'!CI31  ),2),0))=10,"A+",IF((ROUND(TRUNC(('TRI-3'!CI31  ),2),0))=9,"A-",IF((ROUND(TRUNC(('TRI-3'!CI31   ),2),0))=8,"B+",IF((ROUND(TRUNC(('TRI-3'!CI31 ),2),0))=7,"B-",IF((ROUND(TRUNC(('TRI-3'!CI31  ),2),0))=6,"C+",IF((ROUND(TRUNC(('TRI-3'!CI31  ),2),0))=5,"C-",IF((ROUND(TRUNC(('TRI-3'!CI31  ),2),0))=4,"D+",IF((ROUND(TRUNC(('TRI-3'!CI31 ),2),0))=3,"D-",IF((ROUND(TRUNC(('TRI-3'!CI31 ),2),0))=2,"E+",IF((ROUND(TRUNC(('TRI-3'!CI31  ),2),0))&lt;=1,"E-","")))))))))))</f>
        <v/>
      </c>
      <c r="CJ31" s="51" t="str">
        <f>IF(OR('TRI-3'!CJ31 ="",'TRI-3'!CJ31&lt;0,'TRI-3'!CJ31  &gt;10),"",IF((ROUND(TRUNC(('TRI-3'!CJ31  ),2),0))=10,"A+",IF((ROUND(TRUNC(('TRI-3'!CJ31  ),2),0))=9,"A-",IF((ROUND(TRUNC(('TRI-3'!CJ31   ),2),0))=8,"B+",IF((ROUND(TRUNC(('TRI-3'!CJ31 ),2),0))=7,"B-",IF((ROUND(TRUNC(('TRI-3'!CJ31  ),2),0))=6,"C+",IF((ROUND(TRUNC(('TRI-3'!CJ31  ),2),0))=5,"C-",IF((ROUND(TRUNC(('TRI-3'!CJ31  ),2),0))=4,"D+",IF((ROUND(TRUNC(('TRI-3'!CJ31 ),2),0))=3,"D-",IF((ROUND(TRUNC(('TRI-3'!CJ31 ),2),0))=2,"E+",IF((ROUND(TRUNC(('TRI-3'!CJ31  ),2),0))&lt;=1,"E-","")))))))))))</f>
        <v/>
      </c>
      <c r="CK31" s="51" t="str">
        <f>IF(OR('TRI-3'!CK31 ="",'TRI-3'!CK31&lt;0,'TRI-3'!CK31  &gt;10),"",IF((ROUND(TRUNC(('TRI-3'!CK31  ),2),0))=10,"A+",IF((ROUND(TRUNC(('TRI-3'!CK31  ),2),0))=9,"A-",IF((ROUND(TRUNC(('TRI-3'!CK31   ),2),0))=8,"B+",IF((ROUND(TRUNC(('TRI-3'!CK31 ),2),0))=7,"B-",IF((ROUND(TRUNC(('TRI-3'!CK31  ),2),0))=6,"C+",IF((ROUND(TRUNC(('TRI-3'!CK31  ),2),0))=5,"C-",IF((ROUND(TRUNC(('TRI-3'!CK31  ),2),0))=4,"D+",IF((ROUND(TRUNC(('TRI-3'!CK31 ),2),0))=3,"D-",IF((ROUND(TRUNC(('TRI-3'!CK31 ),2),0))=2,"E+",IF((ROUND(TRUNC(('TRI-3'!CK31  ),2),0))&lt;=1,"E-","")))))))))))</f>
        <v/>
      </c>
      <c r="CL31" s="51" t="str">
        <f>IF(OR('TRI-3'!CL31 ="",'TRI-3'!CL31&lt;0,'TRI-3'!CL31  &gt;10),"",IF((ROUND(TRUNC(('TRI-3'!CL31  ),2),0))=10,"A+",IF((ROUND(TRUNC(('TRI-3'!CL31  ),2),0))=9,"A-",IF((ROUND(TRUNC(('TRI-3'!CL31   ),2),0))=8,"B+",IF((ROUND(TRUNC(('TRI-3'!CL31 ),2),0))=7,"B-",IF((ROUND(TRUNC(('TRI-3'!CL31  ),2),0))=6,"C+",IF((ROUND(TRUNC(('TRI-3'!CL31  ),2),0))=5,"C-",IF((ROUND(TRUNC(('TRI-3'!CL31  ),2),0))=4,"D+",IF((ROUND(TRUNC(('TRI-3'!CL31 ),2),0))=3,"D-",IF((ROUND(TRUNC(('TRI-3'!CL31 ),2),0))=2,"E+",IF((ROUND(TRUNC(('TRI-3'!CL31  ),2),0))&lt;=1,"E-","")))))))))))</f>
        <v/>
      </c>
      <c r="CM31" s="51" t="str">
        <f>IF(OR('TRI-3'!CM31 ="",'TRI-3'!CM31&lt;0,'TRI-3'!CM31  &gt;10),"",IF((ROUND(TRUNC(('TRI-3'!CM31  ),2),0))=10,"A+",IF((ROUND(TRUNC(('TRI-3'!CM31  ),2),0))=9,"A-",IF((ROUND(TRUNC(('TRI-3'!CM31   ),2),0))=8,"B+",IF((ROUND(TRUNC(('TRI-3'!CM31 ),2),0))=7,"B-",IF((ROUND(TRUNC(('TRI-3'!CM31  ),2),0))=6,"C+",IF((ROUND(TRUNC(('TRI-3'!CM31  ),2),0))=5,"C-",IF((ROUND(TRUNC(('TRI-3'!CM31  ),2),0))=4,"D+",IF((ROUND(TRUNC(('TRI-3'!CM31 ),2),0))=3,"D-",IF((ROUND(TRUNC(('TRI-3'!CM31 ),2),0))=2,"E+",IF((ROUND(TRUNC(('TRI-3'!CM31  ),2),0))&lt;=1,"E-","")))))))))))</f>
        <v/>
      </c>
      <c r="CN31" s="51" t="str">
        <f>IF(OR('TRI-3'!CN31 ="",'TRI-3'!CN31&lt;0,'TRI-3'!CN31  &gt;10),"",IF((ROUND(TRUNC(('TRI-3'!CN31  ),2),0))=10,"A+",IF((ROUND(TRUNC(('TRI-3'!CN31  ),2),0))=9,"A-",IF((ROUND(TRUNC(('TRI-3'!CN31   ),2),0))=8,"B+",IF((ROUND(TRUNC(('TRI-3'!CN31 ),2),0))=7,"B-",IF((ROUND(TRUNC(('TRI-3'!CN31  ),2),0))=6,"C+",IF((ROUND(TRUNC(('TRI-3'!CN31  ),2),0))=5,"C-",IF((ROUND(TRUNC(('TRI-3'!CN31  ),2),0))=4,"D+",IF((ROUND(TRUNC(('TRI-3'!CN31 ),2),0))=3,"D-",IF((ROUND(TRUNC(('TRI-3'!CN31 ),2),0))=2,"E+",IF((ROUND(TRUNC(('TRI-3'!CN31  ),2),0))&lt;=1,"E-","")))))))))))</f>
        <v/>
      </c>
      <c r="CO31" s="51" t="str">
        <f>IF(OR('TRI-3'!CO31 ="",'TRI-3'!CO31&lt;0,'TRI-3'!CO31  &gt;10),"",IF((ROUND(TRUNC(('TRI-3'!CO31  ),2),0))=10,"A+",IF((ROUND(TRUNC(('TRI-3'!CO31  ),2),0))=9,"A-",IF((ROUND(TRUNC(('TRI-3'!CO31   ),2),0))=8,"B+",IF((ROUND(TRUNC(('TRI-3'!CO31 ),2),0))=7,"B-",IF((ROUND(TRUNC(('TRI-3'!CO31  ),2),0))=6,"C+",IF((ROUND(TRUNC(('TRI-3'!CO31  ),2),0))=5,"C-",IF((ROUND(TRUNC(('TRI-3'!CO31  ),2),0))=4,"D+",IF((ROUND(TRUNC(('TRI-3'!CO31 ),2),0))=3,"D-",IF((ROUND(TRUNC(('TRI-3'!CO31 ),2),0))=2,"E+",IF((ROUND(TRUNC(('TRI-3'!CO31  ),2),0))&lt;=1,"E-","")))))))))))</f>
        <v/>
      </c>
      <c r="CP31" s="51" t="str">
        <f>IF(OR('TRI-3'!CP31 ="",'TRI-3'!CP31&lt;0,'TRI-3'!CP31  &gt;10),"",IF((ROUND(TRUNC(('TRI-3'!CP31  ),2),0))=10,"A+",IF((ROUND(TRUNC(('TRI-3'!CP31  ),2),0))=9,"A-",IF((ROUND(TRUNC(('TRI-3'!CP31   ),2),0))=8,"B+",IF((ROUND(TRUNC(('TRI-3'!CP31 ),2),0))=7,"B-",IF((ROUND(TRUNC(('TRI-3'!CP31  ),2),0))=6,"C+",IF((ROUND(TRUNC(('TRI-3'!CP31  ),2),0))=5,"C-",IF((ROUND(TRUNC(('TRI-3'!CP31  ),2),0))=4,"D+",IF((ROUND(TRUNC(('TRI-3'!CP31 ),2),0))=3,"D-",IF((ROUND(TRUNC(('TRI-3'!CP31 ),2),0))=2,"E+",IF((ROUND(TRUNC(('TRI-3'!CP31  ),2),0))&lt;=1,"E-","")))))))))))</f>
        <v/>
      </c>
      <c r="CQ31" s="51" t="str">
        <f>IF(OR('TRI-3'!CQ31 ="",'TRI-3'!CQ31&lt;0,'TRI-3'!CQ31  &gt;10),"",IF((ROUND(TRUNC(('TRI-3'!CQ31  ),2),0))=10,"A+",IF((ROUND(TRUNC(('TRI-3'!CQ31  ),2),0))=9,"A-",IF((ROUND(TRUNC(('TRI-3'!CQ31   ),2),0))=8,"B+",IF((ROUND(TRUNC(('TRI-3'!CQ31 ),2),0))=7,"B-",IF((ROUND(TRUNC(('TRI-3'!CQ31  ),2),0))=6,"C+",IF((ROUND(TRUNC(('TRI-3'!CQ31  ),2),0))=5,"C-",IF((ROUND(TRUNC(('TRI-3'!CQ31  ),2),0))=4,"D+",IF((ROUND(TRUNC(('TRI-3'!CQ31 ),2),0))=3,"D-",IF((ROUND(TRUNC(('TRI-3'!CQ31 ),2),0))=2,"E+",IF((ROUND(TRUNC(('TRI-3'!CQ31  ),2),0))&lt;=1,"E-","")))))))))))</f>
        <v/>
      </c>
      <c r="CR31" s="51" t="str">
        <f>IF(OR('TRI-3'!CR31 ="",'TRI-3'!CR31&lt;0,'TRI-3'!CR31  &gt;10),"",IF((ROUND(TRUNC(('TRI-3'!CR31  ),2),0))=10,"A+",IF((ROUND(TRUNC(('TRI-3'!CR31  ),2),0))=9,"A-",IF((ROUND(TRUNC(('TRI-3'!CR31   ),2),0))=8,"B+",IF((ROUND(TRUNC(('TRI-3'!CR31 ),2),0))=7,"B-",IF((ROUND(TRUNC(('TRI-3'!CR31  ),2),0))=6,"C+",IF((ROUND(TRUNC(('TRI-3'!CR31  ),2),0))=5,"C-",IF((ROUND(TRUNC(('TRI-3'!CR31  ),2),0))=4,"D+",IF((ROUND(TRUNC(('TRI-3'!CR31 ),2),0))=3,"D-",IF((ROUND(TRUNC(('TRI-3'!CR31 ),2),0))=2,"E+",IF((ROUND(TRUNC(('TRI-3'!CR31  ),2),0))&lt;=1,"E-","")))))))))))</f>
        <v/>
      </c>
      <c r="CS31" s="51" t="str">
        <f>IF(OR('TRI-3'!CS31 ="",'TRI-3'!CS31&lt;0,'TRI-3'!CS31  &gt;10),"",IF((ROUND(TRUNC(('TRI-3'!CS31  ),2),0))=10,"A+",IF((ROUND(TRUNC(('TRI-3'!CS31  ),2),0))=9,"A-",IF((ROUND(TRUNC(('TRI-3'!CS31   ),2),0))=8,"B+",IF((ROUND(TRUNC(('TRI-3'!CS31 ),2),0))=7,"B-",IF((ROUND(TRUNC(('TRI-3'!CS31  ),2),0))=6,"C+",IF((ROUND(TRUNC(('TRI-3'!CS31  ),2),0))=5,"C-",IF((ROUND(TRUNC(('TRI-3'!CS31  ),2),0))=4,"D+",IF((ROUND(TRUNC(('TRI-3'!CS31 ),2),0))=3,"D-",IF((ROUND(TRUNC(('TRI-3'!CS31 ),2),0))=2,"E+",IF((ROUND(TRUNC(('TRI-3'!CS31  ),2),0))&lt;=1,"E-","")))))))))))</f>
        <v/>
      </c>
      <c r="CT31" s="51" t="str">
        <f>IF(OR('TRI-3'!CT31 ="",'TRI-3'!CT31&lt;0,'TRI-3'!CT31  &gt;10),"",IF((ROUND(TRUNC(('TRI-3'!CT31  ),2),0))=10,"A+",IF((ROUND(TRUNC(('TRI-3'!CT31  ),2),0))=9,"A-",IF((ROUND(TRUNC(('TRI-3'!CT31   ),2),0))=8,"B+",IF((ROUND(TRUNC(('TRI-3'!CT31 ),2),0))=7,"B-",IF((ROUND(TRUNC(('TRI-3'!CT31  ),2),0))=6,"C+",IF((ROUND(TRUNC(('TRI-3'!CT31  ),2),0))=5,"C-",IF((ROUND(TRUNC(('TRI-3'!CT31  ),2),0))=4,"D+",IF((ROUND(TRUNC(('TRI-3'!CT31 ),2),0))=3,"D-",IF((ROUND(TRUNC(('TRI-3'!CT31 ),2),0))=2,"E+",IF((ROUND(TRUNC(('TRI-3'!CT31  ),2),0))&lt;=1,"E-","")))))))))))</f>
        <v/>
      </c>
      <c r="CU31" s="51" t="str">
        <f>IF(OR('TRI-3'!CU31 ="",'TRI-3'!CU31&lt;0,'TRI-3'!CU31  &gt;10),"",IF((ROUND(TRUNC(('TRI-3'!CU31  ),2),0))=10,"A+",IF((ROUND(TRUNC(('TRI-3'!CU31  ),2),0))=9,"A-",IF((ROUND(TRUNC(('TRI-3'!CU31   ),2),0))=8,"B+",IF((ROUND(TRUNC(('TRI-3'!CU31 ),2),0))=7,"B-",IF((ROUND(TRUNC(('TRI-3'!CU31  ),2),0))=6,"C+",IF((ROUND(TRUNC(('TRI-3'!CU31  ),2),0))=5,"C-",IF((ROUND(TRUNC(('TRI-3'!CU31  ),2),0))=4,"D+",IF((ROUND(TRUNC(('TRI-3'!CU31 ),2),0))=3,"D-",IF((ROUND(TRUNC(('TRI-3'!CU31 ),2),0))=2,"E+",IF((ROUND(TRUNC(('TRI-3'!CU31  ),2),0))&lt;=1,"E-","")))))))))))</f>
        <v/>
      </c>
      <c r="CV31" s="51" t="str">
        <f>IF(OR('TRI-3'!CV31 ="",'TRI-3'!CV31&lt;0,'TRI-3'!CV31  &gt;10),"",IF((ROUND(TRUNC(('TRI-3'!CV31  ),2),0))=10,"A+",IF((ROUND(TRUNC(('TRI-3'!CV31  ),2),0))=9,"A-",IF((ROUND(TRUNC(('TRI-3'!CV31   ),2),0))=8,"B+",IF((ROUND(TRUNC(('TRI-3'!CV31 ),2),0))=7,"B-",IF((ROUND(TRUNC(('TRI-3'!CV31  ),2),0))=6,"C+",IF((ROUND(TRUNC(('TRI-3'!CV31  ),2),0))=5,"C-",IF((ROUND(TRUNC(('TRI-3'!CV31  ),2),0))=4,"D+",IF((ROUND(TRUNC(('TRI-3'!CV31 ),2),0))=3,"D-",IF((ROUND(TRUNC(('TRI-3'!CV31 ),2),0))=2,"E+",IF((ROUND(TRUNC(('TRI-3'!CV31  ),2),0))&lt;=1,"E-","")))))))))))</f>
        <v/>
      </c>
      <c r="CW31" s="51" t="str">
        <f>IF(OR('TRI-3'!CW31 ="",'TRI-3'!CW31&lt;0,'TRI-3'!CW31  &gt;10),"",IF((ROUND(TRUNC(('TRI-3'!CW31  ),2),0))=10,"A+",IF((ROUND(TRUNC(('TRI-3'!CW31  ),2),0))=9,"A-",IF((ROUND(TRUNC(('TRI-3'!CW31   ),2),0))=8,"B+",IF((ROUND(TRUNC(('TRI-3'!CW31 ),2),0))=7,"B-",IF((ROUND(TRUNC(('TRI-3'!CW31  ),2),0))=6,"C+",IF((ROUND(TRUNC(('TRI-3'!CW31  ),2),0))=5,"C-",IF((ROUND(TRUNC(('TRI-3'!CW31  ),2),0))=4,"D+",IF((ROUND(TRUNC(('TRI-3'!CW31 ),2),0))=3,"D-",IF((ROUND(TRUNC(('TRI-3'!CW31 ),2),0))=2,"E+",IF((ROUND(TRUNC(('TRI-3'!CW31  ),2),0))&lt;=1,"E-","")))))))))))</f>
        <v/>
      </c>
      <c r="CX31" s="51" t="str">
        <f>IF(OR('TRI-3'!CX31 ="",'TRI-3'!CX31&lt;0,'TRI-3'!CX31  &gt;10),"",IF((ROUND(TRUNC(('TRI-3'!CX31  ),2),0))=10,"A+",IF((ROUND(TRUNC(('TRI-3'!CX31  ),2),0))=9,"A-",IF((ROUND(TRUNC(('TRI-3'!CX31   ),2),0))=8,"B+",IF((ROUND(TRUNC(('TRI-3'!CX31 ),2),0))=7,"B-",IF((ROUND(TRUNC(('TRI-3'!CX31  ),2),0))=6,"C+",IF((ROUND(TRUNC(('TRI-3'!CX31  ),2),0))=5,"C-",IF((ROUND(TRUNC(('TRI-3'!CX31  ),2),0))=4,"D+",IF((ROUND(TRUNC(('TRI-3'!CX31 ),2),0))=3,"D-",IF((ROUND(TRUNC(('TRI-3'!CX31 ),2),0))=2,"E+",IF((ROUND(TRUNC(('TRI-3'!CX31  ),2),0))&lt;=1,"E-","")))))))))))</f>
        <v/>
      </c>
      <c r="CY31" s="51" t="str">
        <f>IF(OR('TRI-3'!CY31 ="",'TRI-3'!CY31&lt;0,'TRI-3'!CY31  &gt;10),"",IF((ROUND(TRUNC(('TRI-3'!CY31  ),2),0))=10,"A+",IF((ROUND(TRUNC(('TRI-3'!CY31  ),2),0))=9,"A-",IF((ROUND(TRUNC(('TRI-3'!CY31   ),2),0))=8,"B+",IF((ROUND(TRUNC(('TRI-3'!CY31 ),2),0))=7,"B-",IF((ROUND(TRUNC(('TRI-3'!CY31  ),2),0))=6,"C+",IF((ROUND(TRUNC(('TRI-3'!CY31  ),2),0))=5,"C-",IF((ROUND(TRUNC(('TRI-3'!CY31  ),2),0))=4,"D+",IF((ROUND(TRUNC(('TRI-3'!CY31 ),2),0))=3,"D-",IF((ROUND(TRUNC(('TRI-3'!CY31 ),2),0))=2,"E+",IF((ROUND(TRUNC(('TRI-3'!CY31  ),2),0))&lt;=1,"E-","")))))))))))</f>
        <v/>
      </c>
      <c r="CZ31" s="51" t="str">
        <f>IF(OR('TRI-3'!CZ31 ="",'TRI-3'!CZ31&lt;0,'TRI-3'!CZ31  &gt;10),"",IF((ROUND(TRUNC(('TRI-3'!CZ31  ),2),0))=10,"A+",IF((ROUND(TRUNC(('TRI-3'!CZ31  ),2),0))=9,"A-",IF((ROUND(TRUNC(('TRI-3'!CZ31   ),2),0))=8,"B+",IF((ROUND(TRUNC(('TRI-3'!CZ31 ),2),0))=7,"B-",IF((ROUND(TRUNC(('TRI-3'!CZ31  ),2),0))=6,"C+",IF((ROUND(TRUNC(('TRI-3'!CZ31  ),2),0))=5,"C-",IF((ROUND(TRUNC(('TRI-3'!CZ31  ),2),0))=4,"D+",IF((ROUND(TRUNC(('TRI-3'!CZ31 ),2),0))=3,"D-",IF((ROUND(TRUNC(('TRI-3'!CZ31 ),2),0))=2,"E+",IF((ROUND(TRUNC(('TRI-3'!CZ31  ),2),0))&lt;=1,"E-","")))))))))))</f>
        <v/>
      </c>
      <c r="DA31" s="51" t="str">
        <f>IF(OR('TRI-3'!DA31 ="",'TRI-3'!DA31&lt;0,'TRI-3'!DA31  &gt;10),"",IF((ROUND(TRUNC(('TRI-3'!DA31  ),2),0))=10,"A+",IF((ROUND(TRUNC(('TRI-3'!DA31  ),2),0))=9,"A-",IF((ROUND(TRUNC(('TRI-3'!DA31   ),2),0))=8,"B+",IF((ROUND(TRUNC(('TRI-3'!DA31 ),2),0))=7,"B-",IF((ROUND(TRUNC(('TRI-3'!DA31  ),2),0))=6,"C+",IF((ROUND(TRUNC(('TRI-3'!DA31  ),2),0))=5,"C-",IF((ROUND(TRUNC(('TRI-3'!DA31  ),2),0))=4,"D+",IF((ROUND(TRUNC(('TRI-3'!DA31 ),2),0))=3,"D-",IF((ROUND(TRUNC(('TRI-3'!DA31 ),2),0))=2,"E+",IF((ROUND(TRUNC(('TRI-3'!DA31  ),2),0))&lt;=1,"E-","")))))))))))</f>
        <v/>
      </c>
      <c r="DB31" s="51" t="str">
        <f>IF(OR('TRI-3'!DB31 ="",'TRI-3'!DB31&lt;0,'TRI-3'!DB31  &gt;10),"",IF((ROUND(TRUNC(('TRI-3'!DB31  ),2),0))=10,"A+",IF((ROUND(TRUNC(('TRI-3'!DB31  ),2),0))=9,"A-",IF((ROUND(TRUNC(('TRI-3'!DB31   ),2),0))=8,"B+",IF((ROUND(TRUNC(('TRI-3'!DB31 ),2),0))=7,"B-",IF((ROUND(TRUNC(('TRI-3'!DB31  ),2),0))=6,"C+",IF((ROUND(TRUNC(('TRI-3'!DB31  ),2),0))=5,"C-",IF((ROUND(TRUNC(('TRI-3'!DB31  ),2),0))=4,"D+",IF((ROUND(TRUNC(('TRI-3'!DB31 ),2),0))=3,"D-",IF((ROUND(TRUNC(('TRI-3'!DB31 ),2),0))=2,"E+",IF((ROUND(TRUNC(('TRI-3'!DB31  ),2),0))&lt;=1,"E-","")))))))))))</f>
        <v/>
      </c>
      <c r="DC31" s="51" t="str">
        <f>IF(OR('TRI-3'!DC31 ="",'TRI-3'!DC31&lt;0,'TRI-3'!DC31  &gt;10),"",IF((ROUND(TRUNC(('TRI-3'!DC31  ),2),0))=10,"A+",IF((ROUND(TRUNC(('TRI-3'!DC31  ),2),0))=9,"A-",IF((ROUND(TRUNC(('TRI-3'!DC31   ),2),0))=8,"B+",IF((ROUND(TRUNC(('TRI-3'!DC31 ),2),0))=7,"B-",IF((ROUND(TRUNC(('TRI-3'!DC31  ),2),0))=6,"C+",IF((ROUND(TRUNC(('TRI-3'!DC31  ),2),0))=5,"C-",IF((ROUND(TRUNC(('TRI-3'!DC31  ),2),0))=4,"D+",IF((ROUND(TRUNC(('TRI-3'!DC31 ),2),0))=3,"D-",IF((ROUND(TRUNC(('TRI-3'!DC31 ),2),0))=2,"E+",IF((ROUND(TRUNC(('TRI-3'!DC31  ),2),0))&lt;=1,"E-","")))))))))))</f>
        <v/>
      </c>
      <c r="DD31" s="51" t="str">
        <f>IF(OR('TRI-3'!DD31 ="",'TRI-3'!DD31&lt;0,'TRI-3'!DD31  &gt;10),"",IF((ROUND(TRUNC(('TRI-3'!DD31  ),2),0))=10,"A+",IF((ROUND(TRUNC(('TRI-3'!DD31  ),2),0))=9,"A-",IF((ROUND(TRUNC(('TRI-3'!DD31   ),2),0))=8,"B+",IF((ROUND(TRUNC(('TRI-3'!DD31 ),2),0))=7,"B-",IF((ROUND(TRUNC(('TRI-3'!DD31  ),2),0))=6,"C+",IF((ROUND(TRUNC(('TRI-3'!DD31  ),2),0))=5,"C-",IF((ROUND(TRUNC(('TRI-3'!DD31  ),2),0))=4,"D+",IF((ROUND(TRUNC(('TRI-3'!DD31 ),2),0))=3,"D-",IF((ROUND(TRUNC(('TRI-3'!DD31 ),2),0))=2,"E+",IF((ROUND(TRUNC(('TRI-3'!DD31  ),2),0))&lt;=1,"E-","")))))))))))</f>
        <v/>
      </c>
      <c r="DE31" s="51" t="str">
        <f>IF(OR('TRI-3'!DE31 ="",'TRI-3'!DE31&lt;0,'TRI-3'!DE31  &gt;10),"",IF((ROUND(TRUNC(('TRI-3'!DE31  ),2),0))=10,"A+",IF((ROUND(TRUNC(('TRI-3'!DE31  ),2),0))=9,"A-",IF((ROUND(TRUNC(('TRI-3'!DE31   ),2),0))=8,"B+",IF((ROUND(TRUNC(('TRI-3'!DE31 ),2),0))=7,"B-",IF((ROUND(TRUNC(('TRI-3'!DE31  ),2),0))=6,"C+",IF((ROUND(TRUNC(('TRI-3'!DE31  ),2),0))=5,"C-",IF((ROUND(TRUNC(('TRI-3'!DE31  ),2),0))=4,"D+",IF((ROUND(TRUNC(('TRI-3'!DE31 ),2),0))=3,"D-",IF((ROUND(TRUNC(('TRI-3'!DE31 ),2),0))=2,"E+",IF((ROUND(TRUNC(('TRI-3'!DE31  ),2),0))&lt;=1,"E-","")))))))))))</f>
        <v/>
      </c>
      <c r="DF31" s="51" t="str">
        <f>IF(OR('TRI-3'!DF31 ="",'TRI-3'!DF31&lt;0,'TRI-3'!DF31  &gt;10),"",IF((ROUND(TRUNC(('TRI-3'!DF31  ),2),0))=10,"A+",IF((ROUND(TRUNC(('TRI-3'!DF31  ),2),0))=9,"A-",IF((ROUND(TRUNC(('TRI-3'!DF31   ),2),0))=8,"B+",IF((ROUND(TRUNC(('TRI-3'!DF31 ),2),0))=7,"B-",IF((ROUND(TRUNC(('TRI-3'!DF31  ),2),0))=6,"C+",IF((ROUND(TRUNC(('TRI-3'!DF31  ),2),0))=5,"C-",IF((ROUND(TRUNC(('TRI-3'!DF31  ),2),0))=4,"D+",IF((ROUND(TRUNC(('TRI-3'!DF31 ),2),0))=3,"D-",IF((ROUND(TRUNC(('TRI-3'!DF31 ),2),0))=2,"E+",IF((ROUND(TRUNC(('TRI-3'!DF31  ),2),0))&lt;=1,"E-","")))))))))))</f>
        <v/>
      </c>
      <c r="DG31" s="51" t="str">
        <f>IF(OR('TRI-3'!DG31 ="",'TRI-3'!DG31&lt;0,'TRI-3'!DG31  &gt;10),"",IF((ROUND(TRUNC(('TRI-3'!DG31  ),2),0))=10,"A+",IF((ROUND(TRUNC(('TRI-3'!DG31  ),2),0))=9,"A-",IF((ROUND(TRUNC(('TRI-3'!DG31   ),2),0))=8,"B+",IF((ROUND(TRUNC(('TRI-3'!DG31 ),2),0))=7,"B-",IF((ROUND(TRUNC(('TRI-3'!DG31  ),2),0))=6,"C+",IF((ROUND(TRUNC(('TRI-3'!DG31  ),2),0))=5,"C-",IF((ROUND(TRUNC(('TRI-3'!DG31  ),2),0))=4,"D+",IF((ROUND(TRUNC(('TRI-3'!DG31 ),2),0))=3,"D-",IF((ROUND(TRUNC(('TRI-3'!DG31 ),2),0))=2,"E+",IF((ROUND(TRUNC(('TRI-3'!DG31  ),2),0))&lt;=1,"E-","")))))))))))</f>
        <v/>
      </c>
      <c r="DH31" s="51" t="str">
        <f>IF(OR('TRI-3'!DH31 ="",'TRI-3'!DH31&lt;0,'TRI-3'!DH31  &gt;10),"",IF((ROUND(TRUNC(('TRI-3'!DH31  ),2),0))=10,"A+",IF((ROUND(TRUNC(('TRI-3'!DH31  ),2),0))=9,"A-",IF((ROUND(TRUNC(('TRI-3'!DH31   ),2),0))=8,"B+",IF((ROUND(TRUNC(('TRI-3'!DH31 ),2),0))=7,"B-",IF((ROUND(TRUNC(('TRI-3'!DH31  ),2),0))=6,"C+",IF((ROUND(TRUNC(('TRI-3'!DH31  ),2),0))=5,"C-",IF((ROUND(TRUNC(('TRI-3'!DH31  ),2),0))=4,"D+",IF((ROUND(TRUNC(('TRI-3'!DH31 ),2),0))=3,"D-",IF((ROUND(TRUNC(('TRI-3'!DH31 ),2),0))=2,"E+",IF((ROUND(TRUNC(('TRI-3'!DH31  ),2),0))&lt;=1,"E-","")))))))))))</f>
        <v/>
      </c>
      <c r="DI31" s="51" t="str">
        <f>IF(OR('TRI-3'!DI31 ="",'TRI-3'!DI31&lt;0,'TRI-3'!DI31  &gt;10),"",IF((ROUND(TRUNC(('TRI-3'!DI31  ),2),0))=10,"A+",IF((ROUND(TRUNC(('TRI-3'!DI31  ),2),0))=9,"A-",IF((ROUND(TRUNC(('TRI-3'!DI31   ),2),0))=8,"B+",IF((ROUND(TRUNC(('TRI-3'!DI31 ),2),0))=7,"B-",IF((ROUND(TRUNC(('TRI-3'!DI31  ),2),0))=6,"C+",IF((ROUND(TRUNC(('TRI-3'!DI31  ),2),0))=5,"C-",IF((ROUND(TRUNC(('TRI-3'!DI31  ),2),0))=4,"D+",IF((ROUND(TRUNC(('TRI-3'!DI31 ),2),0))=3,"D-",IF((ROUND(TRUNC(('TRI-3'!DI31 ),2),0))=2,"E+",IF((ROUND(TRUNC(('TRI-3'!DI31  ),2),0))&lt;=1,"E-","")))))))))))</f>
        <v/>
      </c>
      <c r="DJ31" s="51" t="str">
        <f>IF(OR('TRI-3'!DJ31 ="",'TRI-3'!DJ31&lt;0,'TRI-3'!DJ31  &gt;10),"",IF((ROUND(TRUNC(('TRI-3'!DJ31  ),2),0))=10,"A+",IF((ROUND(TRUNC(('TRI-3'!DJ31  ),2),0))=9,"A-",IF((ROUND(TRUNC(('TRI-3'!DJ31   ),2),0))=8,"B+",IF((ROUND(TRUNC(('TRI-3'!DJ31 ),2),0))=7,"B-",IF((ROUND(TRUNC(('TRI-3'!DJ31  ),2),0))=6,"C+",IF((ROUND(TRUNC(('TRI-3'!DJ31  ),2),0))=5,"C-",IF((ROUND(TRUNC(('TRI-3'!DJ31  ),2),0))=4,"D+",IF((ROUND(TRUNC(('TRI-3'!DJ31 ),2),0))=3,"D-",IF((ROUND(TRUNC(('TRI-3'!DJ31 ),2),0))=2,"E+",IF((ROUND(TRUNC(('TRI-3'!DJ31  ),2),0))&lt;=1,"E-","")))))))))))</f>
        <v/>
      </c>
      <c r="DK31" s="51" t="str">
        <f>IF(OR('TRI-3'!DK31 ="",'TRI-3'!DK31&lt;0,'TRI-3'!DK31  &gt;10),"",IF((ROUND(TRUNC(('TRI-3'!DK31  ),2),0))=10,"A+",IF((ROUND(TRUNC(('TRI-3'!DK31  ),2),0))=9,"A-",IF((ROUND(TRUNC(('TRI-3'!DK31   ),2),0))=8,"B+",IF((ROUND(TRUNC(('TRI-3'!DK31 ),2),0))=7,"B-",IF((ROUND(TRUNC(('TRI-3'!DK31  ),2),0))=6,"C+",IF((ROUND(TRUNC(('TRI-3'!DK31  ),2),0))=5,"C-",IF((ROUND(TRUNC(('TRI-3'!DK31  ),2),0))=4,"D+",IF((ROUND(TRUNC(('TRI-3'!DK31 ),2),0))=3,"D-",IF((ROUND(TRUNC(('TRI-3'!DK31 ),2),0))=2,"E+",IF((ROUND(TRUNC(('TRI-3'!DK31  ),2),0))&lt;=1,"E-","")))))))))))</f>
        <v/>
      </c>
      <c r="DL31" s="51" t="str">
        <f>IF(OR('TRI-3'!DL31 ="",'TRI-3'!DL31&lt;0,'TRI-3'!DL31  &gt;10),"",IF((ROUND(TRUNC(('TRI-3'!DL31  ),2),0))=10,"A+",IF((ROUND(TRUNC(('TRI-3'!DL31  ),2),0))=9,"A-",IF((ROUND(TRUNC(('TRI-3'!DL31   ),2),0))=8,"B+",IF((ROUND(TRUNC(('TRI-3'!DL31 ),2),0))=7,"B-",IF((ROUND(TRUNC(('TRI-3'!DL31  ),2),0))=6,"C+",IF((ROUND(TRUNC(('TRI-3'!DL31  ),2),0))=5,"C-",IF((ROUND(TRUNC(('TRI-3'!DL31  ),2),0))=4,"D+",IF((ROUND(TRUNC(('TRI-3'!DL31 ),2),0))=3,"D-",IF((ROUND(TRUNC(('TRI-3'!DL31 ),2),0))=2,"E+",IF((ROUND(TRUNC(('TRI-3'!DL31  ),2),0))&lt;=1,"E-","")))))))))))</f>
        <v/>
      </c>
      <c r="DM31" s="51" t="str">
        <f>IF(OR('TRI-3'!DM31 ="",'TRI-3'!DM31&lt;0,'TRI-3'!DM31  &gt;10),"",IF((ROUND(TRUNC(('TRI-3'!DM31  ),2),0))=10,"A+",IF((ROUND(TRUNC(('TRI-3'!DM31  ),2),0))=9,"A-",IF((ROUND(TRUNC(('TRI-3'!DM31   ),2),0))=8,"B+",IF((ROUND(TRUNC(('TRI-3'!DM31 ),2),0))=7,"B-",IF((ROUND(TRUNC(('TRI-3'!DM31  ),2),0))=6,"C+",IF((ROUND(TRUNC(('TRI-3'!DM31  ),2),0))=5,"C-",IF((ROUND(TRUNC(('TRI-3'!DM31  ),2),0))=4,"D+",IF((ROUND(TRUNC(('TRI-3'!DM31 ),2),0))=3,"D-",IF((ROUND(TRUNC(('TRI-3'!DM31 ),2),0))=2,"E+",IF((ROUND(TRUNC(('TRI-3'!DM31  ),2),0))&lt;=1,"E-","")))))))))))</f>
        <v/>
      </c>
      <c r="DN31" s="51" t="str">
        <f>IF(OR('TRI-3'!DN31 ="",'TRI-3'!DN31&lt;0,'TRI-3'!DN31  &gt;10),"",IF((ROUND(TRUNC(('TRI-3'!DN31  ),2),0))=10,"A+",IF((ROUND(TRUNC(('TRI-3'!DN31  ),2),0))=9,"A-",IF((ROUND(TRUNC(('TRI-3'!DN31   ),2),0))=8,"B+",IF((ROUND(TRUNC(('TRI-3'!DN31 ),2),0))=7,"B-",IF((ROUND(TRUNC(('TRI-3'!DN31  ),2),0))=6,"C+",IF((ROUND(TRUNC(('TRI-3'!DN31  ),2),0))=5,"C-",IF((ROUND(TRUNC(('TRI-3'!DN31  ),2),0))=4,"D+",IF((ROUND(TRUNC(('TRI-3'!DN31 ),2),0))=3,"D-",IF((ROUND(TRUNC(('TRI-3'!DN31 ),2),0))=2,"E+",IF((ROUND(TRUNC(('TRI-3'!DN31  ),2),0))&lt;=1,"E-","")))))))))))</f>
        <v/>
      </c>
      <c r="DO31" s="51" t="str">
        <f>IF(OR('TRI-3'!DO31 ="",'TRI-3'!DO31&lt;0,'TRI-3'!DO31  &gt;10),"",IF((ROUND(TRUNC(('TRI-3'!DO31  ),2),0))=10,"A+",IF((ROUND(TRUNC(('TRI-3'!DO31  ),2),0))=9,"A-",IF((ROUND(TRUNC(('TRI-3'!DO31   ),2),0))=8,"B+",IF((ROUND(TRUNC(('TRI-3'!DO31 ),2),0))=7,"B-",IF((ROUND(TRUNC(('TRI-3'!DO31  ),2),0))=6,"C+",IF((ROUND(TRUNC(('TRI-3'!DO31  ),2),0))=5,"C-",IF((ROUND(TRUNC(('TRI-3'!DO31  ),2),0))=4,"D+",IF((ROUND(TRUNC(('TRI-3'!DO31 ),2),0))=3,"D-",IF((ROUND(TRUNC(('TRI-3'!DO31 ),2),0))=2,"E+",IF((ROUND(TRUNC(('TRI-3'!DO31  ),2),0))&lt;=1,"E-","")))))))))))</f>
        <v/>
      </c>
      <c r="DP31" s="51" t="str">
        <f>IF(OR('TRI-3'!DP31 ="",'TRI-3'!DP31&lt;0,'TRI-3'!DP31  &gt;10),"",IF((ROUND(TRUNC(('TRI-3'!DP31  ),2),0))=10,"A+",IF((ROUND(TRUNC(('TRI-3'!DP31  ),2),0))=9,"A-",IF((ROUND(TRUNC(('TRI-3'!DP31   ),2),0))=8,"B+",IF((ROUND(TRUNC(('TRI-3'!DP31 ),2),0))=7,"B-",IF((ROUND(TRUNC(('TRI-3'!DP31  ),2),0))=6,"C+",IF((ROUND(TRUNC(('TRI-3'!DP31  ),2),0))=5,"C-",IF((ROUND(TRUNC(('TRI-3'!DP31  ),2),0))=4,"D+",IF((ROUND(TRUNC(('TRI-3'!DP31 ),2),0))=3,"D-",IF((ROUND(TRUNC(('TRI-3'!DP31 ),2),0))=2,"E+",IF((ROUND(TRUNC(('TRI-3'!DP31  ),2),0))&lt;=1,"E-","")))))))))))</f>
        <v/>
      </c>
      <c r="DQ31" s="51" t="str">
        <f>IF(OR('TRI-3'!DQ31 ="",'TRI-3'!DQ31&lt;0,'TRI-3'!DQ31  &gt;10),"",IF((ROUND(TRUNC(('TRI-3'!DQ31  ),2),0))=10,"A+",IF((ROUND(TRUNC(('TRI-3'!DQ31  ),2),0))=9,"A-",IF((ROUND(TRUNC(('TRI-3'!DQ31   ),2),0))=8,"B+",IF((ROUND(TRUNC(('TRI-3'!DQ31 ),2),0))=7,"B-",IF((ROUND(TRUNC(('TRI-3'!DQ31  ),2),0))=6,"C+",IF((ROUND(TRUNC(('TRI-3'!DQ31  ),2),0))=5,"C-",IF((ROUND(TRUNC(('TRI-3'!DQ31  ),2),0))=4,"D+",IF((ROUND(TRUNC(('TRI-3'!DQ31 ),2),0))=3,"D-",IF((ROUND(TRUNC(('TRI-3'!DQ31 ),2),0))=2,"E+",IF((ROUND(TRUNC(('TRI-3'!DQ31  ),2),0))&lt;=1,"E-","")))))))))))</f>
        <v/>
      </c>
      <c r="DR31" s="51" t="str">
        <f>IF(OR('TRI-3'!DR31 ="",'TRI-3'!DR31&lt;0,'TRI-3'!DR31  &gt;10),"",IF((ROUND(TRUNC(('TRI-3'!DR31  ),2),0))=10,"A+",IF((ROUND(TRUNC(('TRI-3'!DR31  ),2),0))=9,"A-",IF((ROUND(TRUNC(('TRI-3'!DR31   ),2),0))=8,"B+",IF((ROUND(TRUNC(('TRI-3'!DR31 ),2),0))=7,"B-",IF((ROUND(TRUNC(('TRI-3'!DR31  ),2),0))=6,"C+",IF((ROUND(TRUNC(('TRI-3'!DR31  ),2),0))=5,"C-",IF((ROUND(TRUNC(('TRI-3'!DR31  ),2),0))=4,"D+",IF((ROUND(TRUNC(('TRI-3'!DR31 ),2),0))=3,"D-",IF((ROUND(TRUNC(('TRI-3'!DR31 ),2),0))=2,"E+",IF((ROUND(TRUNC(('TRI-3'!DR31  ),2),0))&lt;=1,"E-","")))))))))))</f>
        <v/>
      </c>
      <c r="DS31" s="51" t="str">
        <f>IF(OR('TRI-3'!DS31 ="",'TRI-3'!DS31&lt;0,'TRI-3'!DS31  &gt;10),"",IF((ROUND(TRUNC(('TRI-3'!DS31  ),2),0))=10,"A+",IF((ROUND(TRUNC(('TRI-3'!DS31  ),2),0))=9,"A-",IF((ROUND(TRUNC(('TRI-3'!DS31   ),2),0))=8,"B+",IF((ROUND(TRUNC(('TRI-3'!DS31 ),2),0))=7,"B-",IF((ROUND(TRUNC(('TRI-3'!DS31  ),2),0))=6,"C+",IF((ROUND(TRUNC(('TRI-3'!DS31  ),2),0))=5,"C-",IF((ROUND(TRUNC(('TRI-3'!DS31  ),2),0))=4,"D+",IF((ROUND(TRUNC(('TRI-3'!DS31 ),2),0))=3,"D-",IF((ROUND(TRUNC(('TRI-3'!DS31 ),2),0))=2,"E+",IF((ROUND(TRUNC(('TRI-3'!DS31  ),2),0))&lt;=1,"E-","")))))))))))</f>
        <v/>
      </c>
      <c r="DT31" s="51" t="str">
        <f>IF(OR('TRI-3'!DT31 ="",'TRI-3'!DT31&lt;0,'TRI-3'!DT31  &gt;10),"",IF((ROUND(TRUNC(('TRI-3'!DT31  ),2),0))=10,"A+",IF((ROUND(TRUNC(('TRI-3'!DT31  ),2),0))=9,"A-",IF((ROUND(TRUNC(('TRI-3'!DT31   ),2),0))=8,"B+",IF((ROUND(TRUNC(('TRI-3'!DT31 ),2),0))=7,"B-",IF((ROUND(TRUNC(('TRI-3'!DT31  ),2),0))=6,"C+",IF((ROUND(TRUNC(('TRI-3'!DT31  ),2),0))=5,"C-",IF((ROUND(TRUNC(('TRI-3'!DT31  ),2),0))=4,"D+",IF((ROUND(TRUNC(('TRI-3'!DT31 ),2),0))=3,"D-",IF((ROUND(TRUNC(('TRI-3'!DT31 ),2),0))=2,"E+",IF((ROUND(TRUNC(('TRI-3'!DT31  ),2),0))&lt;=1,"E-","")))))))))))</f>
        <v/>
      </c>
      <c r="DU31" s="51" t="str">
        <f>IF(OR('TRI-3'!DU31 ="",'TRI-3'!DU31&lt;0,'TRI-3'!DU31  &gt;10),"",IF((ROUND(TRUNC(('TRI-3'!DU31  ),2),0))=10,"A+",IF((ROUND(TRUNC(('TRI-3'!DU31  ),2),0))=9,"A-",IF((ROUND(TRUNC(('TRI-3'!DU31   ),2),0))=8,"B+",IF((ROUND(TRUNC(('TRI-3'!DU31 ),2),0))=7,"B-",IF((ROUND(TRUNC(('TRI-3'!DU31  ),2),0))=6,"C+",IF((ROUND(TRUNC(('TRI-3'!DU31  ),2),0))=5,"C-",IF((ROUND(TRUNC(('TRI-3'!DU31  ),2),0))=4,"D+",IF((ROUND(TRUNC(('TRI-3'!DU31 ),2),0))=3,"D-",IF((ROUND(TRUNC(('TRI-3'!DU31 ),2),0))=2,"E+",IF((ROUND(TRUNC(('TRI-3'!DU31  ),2),0))&lt;=1,"E-","")))))))))))</f>
        <v/>
      </c>
      <c r="DV31" s="51" t="str">
        <f>IF(OR('TRI-3'!DV31 ="",'TRI-3'!DV31&lt;0,'TRI-3'!DV31  &gt;10),"",IF((ROUND(TRUNC(('TRI-3'!DV31  ),2),0))=10,"A+",IF((ROUND(TRUNC(('TRI-3'!DV31  ),2),0))=9,"A-",IF((ROUND(TRUNC(('TRI-3'!DV31   ),2),0))=8,"B+",IF((ROUND(TRUNC(('TRI-3'!DV31 ),2),0))=7,"B-",IF((ROUND(TRUNC(('TRI-3'!DV31  ),2),0))=6,"C+",IF((ROUND(TRUNC(('TRI-3'!DV31  ),2),0))=5,"C-",IF((ROUND(TRUNC(('TRI-3'!DV31  ),2),0))=4,"D+",IF((ROUND(TRUNC(('TRI-3'!DV31 ),2),0))=3,"D-",IF((ROUND(TRUNC(('TRI-3'!DV31 ),2),0))=2,"E+",IF((ROUND(TRUNC(('TRI-3'!DV31  ),2),0))&lt;=1,"E-","")))))))))))</f>
        <v/>
      </c>
      <c r="DW31" s="51" t="str">
        <f>IF(OR('TRI-3'!DW31 ="",'TRI-3'!DW31&lt;0,'TRI-3'!DW31  &gt;10),"",IF((ROUND(TRUNC(('TRI-3'!DW31  ),2),0))=10,"A+",IF((ROUND(TRUNC(('TRI-3'!DW31  ),2),0))=9,"A-",IF((ROUND(TRUNC(('TRI-3'!DW31   ),2),0))=8,"B+",IF((ROUND(TRUNC(('TRI-3'!DW31 ),2),0))=7,"B-",IF((ROUND(TRUNC(('TRI-3'!DW31  ),2),0))=6,"C+",IF((ROUND(TRUNC(('TRI-3'!DW31  ),2),0))=5,"C-",IF((ROUND(TRUNC(('TRI-3'!DW31  ),2),0))=4,"D+",IF((ROUND(TRUNC(('TRI-3'!DW31 ),2),0))=3,"D-",IF((ROUND(TRUNC(('TRI-3'!DW31 ),2),0))=2,"E+",IF((ROUND(TRUNC(('TRI-3'!DW31  ),2),0))&lt;=1,"E-","")))))))))))</f>
        <v/>
      </c>
      <c r="DX31" s="51" t="str">
        <f>IF(OR('TRI-3'!DX31 ="",'TRI-3'!DX31&lt;0,'TRI-3'!DX31  &gt;10),"",IF((ROUND(TRUNC(('TRI-3'!DX31  ),2),0))=10,"A+",IF((ROUND(TRUNC(('TRI-3'!DX31  ),2),0))=9,"A-",IF((ROUND(TRUNC(('TRI-3'!DX31   ),2),0))=8,"B+",IF((ROUND(TRUNC(('TRI-3'!DX31 ),2),0))=7,"B-",IF((ROUND(TRUNC(('TRI-3'!DX31  ),2),0))=6,"C+",IF((ROUND(TRUNC(('TRI-3'!DX31  ),2),0))=5,"C-",IF((ROUND(TRUNC(('TRI-3'!DX31  ),2),0))=4,"D+",IF((ROUND(TRUNC(('TRI-3'!DX31 ),2),0))=3,"D-",IF((ROUND(TRUNC(('TRI-3'!DX31 ),2),0))=2,"E+",IF((ROUND(TRUNC(('TRI-3'!DX31  ),2),0))&lt;=1,"E-","")))))))))))</f>
        <v/>
      </c>
      <c r="DY31" s="51" t="str">
        <f>IF(OR('TRI-3'!DY31 ="",'TRI-3'!DY31&lt;0,'TRI-3'!DY31  &gt;10),"",IF((ROUND(TRUNC(('TRI-3'!DY31  ),2),0))=10,"A+",IF((ROUND(TRUNC(('TRI-3'!DY31  ),2),0))=9,"A-",IF((ROUND(TRUNC(('TRI-3'!DY31   ),2),0))=8,"B+",IF((ROUND(TRUNC(('TRI-3'!DY31 ),2),0))=7,"B-",IF((ROUND(TRUNC(('TRI-3'!DY31  ),2),0))=6,"C+",IF((ROUND(TRUNC(('TRI-3'!DY31  ),2),0))=5,"C-",IF((ROUND(TRUNC(('TRI-3'!DY31  ),2),0))=4,"D+",IF((ROUND(TRUNC(('TRI-3'!DY31 ),2),0))=3,"D-",IF((ROUND(TRUNC(('TRI-3'!DY31 ),2),0))=2,"E+",IF((ROUND(TRUNC(('TRI-3'!DY31  ),2),0))&lt;=1,"E-","")))))))))))</f>
        <v/>
      </c>
      <c r="DZ31" s="51" t="str">
        <f>IF(OR('TRI-3'!DZ31 ="",'TRI-3'!DZ31&lt;0,'TRI-3'!DZ31  &gt;10),"",IF((ROUND(TRUNC(('TRI-3'!DZ31  ),2),0))=10,"A+",IF((ROUND(TRUNC(('TRI-3'!DZ31  ),2),0))=9,"A-",IF((ROUND(TRUNC(('TRI-3'!DZ31   ),2),0))=8,"B+",IF((ROUND(TRUNC(('TRI-3'!DZ31 ),2),0))=7,"B-",IF((ROUND(TRUNC(('TRI-3'!DZ31  ),2),0))=6,"C+",IF((ROUND(TRUNC(('TRI-3'!DZ31  ),2),0))=5,"C-",IF((ROUND(TRUNC(('TRI-3'!DZ31  ),2),0))=4,"D+",IF((ROUND(TRUNC(('TRI-3'!DZ31 ),2),0))=3,"D-",IF((ROUND(TRUNC(('TRI-3'!DZ31 ),2),0))=2,"E+",IF((ROUND(TRUNC(('TRI-3'!DZ31  ),2),0))&lt;=1,"E-","")))))))))))</f>
        <v/>
      </c>
      <c r="EA31" s="51" t="str">
        <f>IF(OR('TRI-3'!EA31 ="",'TRI-3'!EA31&lt;0,'TRI-3'!EA31  &gt;10),"",IF((ROUND(TRUNC(('TRI-3'!EA31  ),2),0))=10,"A+",IF((ROUND(TRUNC(('TRI-3'!EA31  ),2),0))=9,"A-",IF((ROUND(TRUNC(('TRI-3'!EA31   ),2),0))=8,"B+",IF((ROUND(TRUNC(('TRI-3'!EA31 ),2),0))=7,"B-",IF((ROUND(TRUNC(('TRI-3'!EA31  ),2),0))=6,"C+",IF((ROUND(TRUNC(('TRI-3'!EA31  ),2),0))=5,"C-",IF((ROUND(TRUNC(('TRI-3'!EA31  ),2),0))=4,"D+",IF((ROUND(TRUNC(('TRI-3'!EA31 ),2),0))=3,"D-",IF((ROUND(TRUNC(('TRI-3'!EA31 ),2),0))=2,"E+",IF((ROUND(TRUNC(('TRI-3'!EA31  ),2),0))&lt;=1,"E-","")))))))))))</f>
        <v/>
      </c>
      <c r="EB31" s="51" t="str">
        <f>IF(OR('TRI-3'!EB31 ="",'TRI-3'!EB31&lt;0,'TRI-3'!EB31  &gt;10),"",IF((ROUND(TRUNC(('TRI-3'!EB31  ),2),0))=10,"A+",IF((ROUND(TRUNC(('TRI-3'!EB31  ),2),0))=9,"A-",IF((ROUND(TRUNC(('TRI-3'!EB31   ),2),0))=8,"B+",IF((ROUND(TRUNC(('TRI-3'!EB31 ),2),0))=7,"B-",IF((ROUND(TRUNC(('TRI-3'!EB31  ),2),0))=6,"C+",IF((ROUND(TRUNC(('TRI-3'!EB31  ),2),0))=5,"C-",IF((ROUND(TRUNC(('TRI-3'!EB31  ),2),0))=4,"D+",IF((ROUND(TRUNC(('TRI-3'!EB31 ),2),0))=3,"D-",IF((ROUND(TRUNC(('TRI-3'!EB31 ),2),0))=2,"E+",IF((ROUND(TRUNC(('TRI-3'!EB31  ),2),0))&lt;=1,"E-","")))))))))))</f>
        <v/>
      </c>
      <c r="EC31" s="51" t="str">
        <f>IF(OR('TRI-3'!EC31 ="",'TRI-3'!EC31&lt;0,'TRI-3'!EC31  &gt;10),"",IF((ROUND(TRUNC(('TRI-3'!EC31  ),2),0))=10,"A+",IF((ROUND(TRUNC(('TRI-3'!EC31  ),2),0))=9,"A-",IF((ROUND(TRUNC(('TRI-3'!EC31   ),2),0))=8,"B+",IF((ROUND(TRUNC(('TRI-3'!EC31 ),2),0))=7,"B-",IF((ROUND(TRUNC(('TRI-3'!EC31  ),2),0))=6,"C+",IF((ROUND(TRUNC(('TRI-3'!EC31  ),2),0))=5,"C-",IF((ROUND(TRUNC(('TRI-3'!EC31  ),2),0))=4,"D+",IF((ROUND(TRUNC(('TRI-3'!EC31 ),2),0))=3,"D-",IF((ROUND(TRUNC(('TRI-3'!EC31 ),2),0))=2,"E+",IF((ROUND(TRUNC(('TRI-3'!EC31  ),2),0))&lt;=1,"E-","")))))))))))</f>
        <v/>
      </c>
      <c r="ED31" s="51" t="str">
        <f>IF(OR('TRI-3'!ED31 ="",'TRI-3'!ED31&lt;0,'TRI-3'!ED31  &gt;10),"",IF((ROUND(TRUNC(('TRI-3'!ED31  ),2),0))=10,"A+",IF((ROUND(TRUNC(('TRI-3'!ED31  ),2),0))=9,"A-",IF((ROUND(TRUNC(('TRI-3'!ED31   ),2),0))=8,"B+",IF((ROUND(TRUNC(('TRI-3'!ED31 ),2),0))=7,"B-",IF((ROUND(TRUNC(('TRI-3'!ED31  ),2),0))=6,"C+",IF((ROUND(TRUNC(('TRI-3'!ED31  ),2),0))=5,"C-",IF((ROUND(TRUNC(('TRI-3'!ED31  ),2),0))=4,"D+",IF((ROUND(TRUNC(('TRI-3'!ED31 ),2),0))=3,"D-",IF((ROUND(TRUNC(('TRI-3'!ED31 ),2),0))=2,"E+",IF((ROUND(TRUNC(('TRI-3'!ED31  ),2),0))&lt;=1,"E-","")))))))))))</f>
        <v/>
      </c>
      <c r="EE31" s="51" t="str">
        <f>IF(OR('TRI-3'!EE31 ="",'TRI-3'!EE31&lt;0,'TRI-3'!EE31  &gt;10),"",IF((ROUND(TRUNC(('TRI-3'!EE31  ),2),0))=10,"A+",IF((ROUND(TRUNC(('TRI-3'!EE31  ),2),0))=9,"A-",IF((ROUND(TRUNC(('TRI-3'!EE31   ),2),0))=8,"B+",IF((ROUND(TRUNC(('TRI-3'!EE31 ),2),0))=7,"B-",IF((ROUND(TRUNC(('TRI-3'!EE31  ),2),0))=6,"C+",IF((ROUND(TRUNC(('TRI-3'!EE31  ),2),0))=5,"C-",IF((ROUND(TRUNC(('TRI-3'!EE31  ),2),0))=4,"D+",IF((ROUND(TRUNC(('TRI-3'!EE31 ),2),0))=3,"D-",IF((ROUND(TRUNC(('TRI-3'!EE31 ),2),0))=2,"E+",IF((ROUND(TRUNC(('TRI-3'!EE31  ),2),0))&lt;=1,"E-","")))))))))))</f>
        <v/>
      </c>
      <c r="EF31" s="51" t="str">
        <f>IF(OR('TRI-3'!EF31 ="",'TRI-3'!EF31&lt;0,'TRI-3'!EF31  &gt;10),"",IF((ROUND(TRUNC(('TRI-3'!EF31  ),2),0))=10,"A+",IF((ROUND(TRUNC(('TRI-3'!EF31  ),2),0))=9,"A-",IF((ROUND(TRUNC(('TRI-3'!EF31   ),2),0))=8,"B+",IF((ROUND(TRUNC(('TRI-3'!EF31 ),2),0))=7,"B-",IF((ROUND(TRUNC(('TRI-3'!EF31  ),2),0))=6,"C+",IF((ROUND(TRUNC(('TRI-3'!EF31  ),2),0))=5,"C-",IF((ROUND(TRUNC(('TRI-3'!EF31  ),2),0))=4,"D+",IF((ROUND(TRUNC(('TRI-3'!EF31 ),2),0))=3,"D-",IF((ROUND(TRUNC(('TRI-3'!EF31 ),2),0))=2,"E+",IF((ROUND(TRUNC(('TRI-3'!EF31  ),2),0))&lt;=1,"E-","")))))))))))</f>
        <v/>
      </c>
      <c r="EG31" s="51" t="str">
        <f>IF(OR('TRI-3'!EG31 ="",'TRI-3'!EG31&lt;0,'TRI-3'!EG31  &gt;10),"",IF((ROUND(TRUNC(('TRI-3'!EG31  ),2),0))=10,"A+",IF((ROUND(TRUNC(('TRI-3'!EG31  ),2),0))=9,"A-",IF((ROUND(TRUNC(('TRI-3'!EG31   ),2),0))=8,"B+",IF((ROUND(TRUNC(('TRI-3'!EG31 ),2),0))=7,"B-",IF((ROUND(TRUNC(('TRI-3'!EG31  ),2),0))=6,"C+",IF((ROUND(TRUNC(('TRI-3'!EG31  ),2),0))=5,"C-",IF((ROUND(TRUNC(('TRI-3'!EG31  ),2),0))=4,"D+",IF((ROUND(TRUNC(('TRI-3'!EG31 ),2),0))=3,"D-",IF((ROUND(TRUNC(('TRI-3'!EG31 ),2),0))=2,"E+",IF((ROUND(TRUNC(('TRI-3'!EG31  ),2),0))&lt;=1,"E-","")))))))))))</f>
        <v/>
      </c>
      <c r="EH31" s="51" t="str">
        <f>IF(OR('TRI-3'!EH31 ="",'TRI-3'!EH31&lt;0,'TRI-3'!EH31  &gt;10),"",IF((ROUND(TRUNC(('TRI-3'!EH31  ),2),0))=10,"A+",IF((ROUND(TRUNC(('TRI-3'!EH31  ),2),0))=9,"A-",IF((ROUND(TRUNC(('TRI-3'!EH31   ),2),0))=8,"B+",IF((ROUND(TRUNC(('TRI-3'!EH31 ),2),0))=7,"B-",IF((ROUND(TRUNC(('TRI-3'!EH31  ),2),0))=6,"C+",IF((ROUND(TRUNC(('TRI-3'!EH31  ),2),0))=5,"C-",IF((ROUND(TRUNC(('TRI-3'!EH31  ),2),0))=4,"D+",IF((ROUND(TRUNC(('TRI-3'!EH31 ),2),0))=3,"D-",IF((ROUND(TRUNC(('TRI-3'!EH31 ),2),0))=2,"E+",IF((ROUND(TRUNC(('TRI-3'!EH31  ),2),0))&lt;=1,"E-","")))))))))))</f>
        <v/>
      </c>
      <c r="EI31" s="51" t="str">
        <f>IF(OR('TRI-3'!EI31 ="",'TRI-3'!EI31&lt;0,'TRI-3'!EI31  &gt;10),"",IF((ROUND(TRUNC(('TRI-3'!EI31  ),2),0))=10,"A+",IF((ROUND(TRUNC(('TRI-3'!EI31  ),2),0))=9,"A-",IF((ROUND(TRUNC(('TRI-3'!EI31   ),2),0))=8,"B+",IF((ROUND(TRUNC(('TRI-3'!EI31 ),2),0))=7,"B-",IF((ROUND(TRUNC(('TRI-3'!EI31  ),2),0))=6,"C+",IF((ROUND(TRUNC(('TRI-3'!EI31  ),2),0))=5,"C-",IF((ROUND(TRUNC(('TRI-3'!EI31  ),2),0))=4,"D+",IF((ROUND(TRUNC(('TRI-3'!EI31 ),2),0))=3,"D-",IF((ROUND(TRUNC(('TRI-3'!EI31 ),2),0))=2,"E+",IF((ROUND(TRUNC(('TRI-3'!EI31  ),2),0))&lt;=1,"E-","")))))))))))</f>
        <v/>
      </c>
      <c r="EJ31" s="51" t="str">
        <f>IF(OR('TRI-3'!EJ31 ="",'TRI-3'!EJ31&lt;0,'TRI-3'!EJ31  &gt;10),"",IF((ROUND(TRUNC(('TRI-3'!EJ31  ),2),0))=10,"A+",IF((ROUND(TRUNC(('TRI-3'!EJ31  ),2),0))=9,"A-",IF((ROUND(TRUNC(('TRI-3'!EJ31   ),2),0))=8,"B+",IF((ROUND(TRUNC(('TRI-3'!EJ31 ),2),0))=7,"B-",IF((ROUND(TRUNC(('TRI-3'!EJ31  ),2),0))=6,"C+",IF((ROUND(TRUNC(('TRI-3'!EJ31  ),2),0))=5,"C-",IF((ROUND(TRUNC(('TRI-3'!EJ31  ),2),0))=4,"D+",IF((ROUND(TRUNC(('TRI-3'!EJ31 ),2),0))=3,"D-",IF((ROUND(TRUNC(('TRI-3'!EJ31 ),2),0))=2,"E+",IF((ROUND(TRUNC(('TRI-3'!EJ31  ),2),0))&lt;=1,"E-","")))))))))))</f>
        <v/>
      </c>
      <c r="EK31" s="51" t="str">
        <f>IF(OR('TRI-3'!EK31 ="",'TRI-3'!EK31&lt;0,'TRI-3'!EK31  &gt;10),"",IF((ROUND(TRUNC(('TRI-3'!EK31  ),2),0))=10,"A+",IF((ROUND(TRUNC(('TRI-3'!EK31  ),2),0))=9,"A-",IF((ROUND(TRUNC(('TRI-3'!EK31   ),2),0))=8,"B+",IF((ROUND(TRUNC(('TRI-3'!EK31 ),2),0))=7,"B-",IF((ROUND(TRUNC(('TRI-3'!EK31  ),2),0))=6,"C+",IF((ROUND(TRUNC(('TRI-3'!EK31  ),2),0))=5,"C-",IF((ROUND(TRUNC(('TRI-3'!EK31  ),2),0))=4,"D+",IF((ROUND(TRUNC(('TRI-3'!EK31 ),2),0))=3,"D-",IF((ROUND(TRUNC(('TRI-3'!EK31 ),2),0))=2,"E+",IF((ROUND(TRUNC(('TRI-3'!EK31  ),2),0))&lt;=1,"E-","")))))))))))</f>
        <v/>
      </c>
      <c r="EL31" s="51" t="str">
        <f>IF(OR('TRI-3'!EL31 ="",'TRI-3'!EL31&lt;0,'TRI-3'!EL31  &gt;10),"",IF((ROUND(TRUNC(('TRI-3'!EL31  ),2),0))=10,"A+",IF((ROUND(TRUNC(('TRI-3'!EL31  ),2),0))=9,"A-",IF((ROUND(TRUNC(('TRI-3'!EL31   ),2),0))=8,"B+",IF((ROUND(TRUNC(('TRI-3'!EL31 ),2),0))=7,"B-",IF((ROUND(TRUNC(('TRI-3'!EL31  ),2),0))=6,"C+",IF((ROUND(TRUNC(('TRI-3'!EL31  ),2),0))=5,"C-",IF((ROUND(TRUNC(('TRI-3'!EL31  ),2),0))=4,"D+",IF((ROUND(TRUNC(('TRI-3'!EL31 ),2),0))=3,"D-",IF((ROUND(TRUNC(('TRI-3'!EL31 ),2),0))=2,"E+",IF((ROUND(TRUNC(('TRI-3'!EL31  ),2),0))&lt;=1,"E-","")))))))))))</f>
        <v/>
      </c>
      <c r="EM31" s="51" t="str">
        <f>IF(OR('TRI-3'!EM31 ="",'TRI-3'!EM31&lt;0,'TRI-3'!EM31  &gt;10),"",IF((ROUND(TRUNC(('TRI-3'!EM31  ),2),0))=10,"A+",IF((ROUND(TRUNC(('TRI-3'!EM31  ),2),0))=9,"A-",IF((ROUND(TRUNC(('TRI-3'!EM31   ),2),0))=8,"B+",IF((ROUND(TRUNC(('TRI-3'!EM31 ),2),0))=7,"B-",IF((ROUND(TRUNC(('TRI-3'!EM31  ),2),0))=6,"C+",IF((ROUND(TRUNC(('TRI-3'!EM31  ),2),0))=5,"C-",IF((ROUND(TRUNC(('TRI-3'!EM31  ),2),0))=4,"D+",IF((ROUND(TRUNC(('TRI-3'!EM31 ),2),0))=3,"D-",IF((ROUND(TRUNC(('TRI-3'!EM31 ),2),0))=2,"E+",IF((ROUND(TRUNC(('TRI-3'!EM31  ),2),0))&lt;=1,"E-","")))))))))))</f>
        <v/>
      </c>
      <c r="EN31" s="51" t="str">
        <f>IF(OR('TRI-3'!EN31 ="",'TRI-3'!EN31&lt;0,'TRI-3'!EN31  &gt;10),"",IF((ROUND(TRUNC(('TRI-3'!EN31  ),2),0))=10,"A+",IF((ROUND(TRUNC(('TRI-3'!EN31  ),2),0))=9,"A-",IF((ROUND(TRUNC(('TRI-3'!EN31   ),2),0))=8,"B+",IF((ROUND(TRUNC(('TRI-3'!EN31 ),2),0))=7,"B-",IF((ROUND(TRUNC(('TRI-3'!EN31  ),2),0))=6,"C+",IF((ROUND(TRUNC(('TRI-3'!EN31  ),2),0))=5,"C-",IF((ROUND(TRUNC(('TRI-3'!EN31  ),2),0))=4,"D+",IF((ROUND(TRUNC(('TRI-3'!EN31 ),2),0))=3,"D-",IF((ROUND(TRUNC(('TRI-3'!EN31 ),2),0))=2,"E+",IF((ROUND(TRUNC(('TRI-3'!EN31  ),2),0))&lt;=1,"E-","")))))))))))</f>
        <v/>
      </c>
      <c r="EO31" s="51" t="str">
        <f>IF(OR('TRI-3'!EO31 ="",'TRI-3'!EO31&lt;0,'TRI-3'!EO31  &gt;10),"",IF((ROUND(TRUNC(('TRI-3'!EO31  ),2),0))=10,"A+",IF((ROUND(TRUNC(('TRI-3'!EO31  ),2),0))=9,"A-",IF((ROUND(TRUNC(('TRI-3'!EO31   ),2),0))=8,"B+",IF((ROUND(TRUNC(('TRI-3'!EO31 ),2),0))=7,"B-",IF((ROUND(TRUNC(('TRI-3'!EO31  ),2),0))=6,"C+",IF((ROUND(TRUNC(('TRI-3'!EO31  ),2),0))=5,"C-",IF((ROUND(TRUNC(('TRI-3'!EO31  ),2),0))=4,"D+",IF((ROUND(TRUNC(('TRI-3'!EO31 ),2),0))=3,"D-",IF((ROUND(TRUNC(('TRI-3'!EO31 ),2),0))=2,"E+",IF((ROUND(TRUNC(('TRI-3'!EO31  ),2),0))&lt;=1,"E-","")))))))))))</f>
        <v/>
      </c>
      <c r="EP31" s="51" t="str">
        <f>IF(OR('TRI-3'!EP31 ="",'TRI-3'!EP31&lt;0,'TRI-3'!EP31  &gt;10),"",IF((ROUND(TRUNC(('TRI-3'!EP31  ),2),0))=10,"A+",IF((ROUND(TRUNC(('TRI-3'!EP31  ),2),0))=9,"A-",IF((ROUND(TRUNC(('TRI-3'!EP31   ),2),0))=8,"B+",IF((ROUND(TRUNC(('TRI-3'!EP31 ),2),0))=7,"B-",IF((ROUND(TRUNC(('TRI-3'!EP31  ),2),0))=6,"C+",IF((ROUND(TRUNC(('TRI-3'!EP31  ),2),0))=5,"C-",IF((ROUND(TRUNC(('TRI-3'!EP31  ),2),0))=4,"D+",IF((ROUND(TRUNC(('TRI-3'!EP31 ),2),0))=3,"D-",IF((ROUND(TRUNC(('TRI-3'!EP31 ),2),0))=2,"E+",IF((ROUND(TRUNC(('TRI-3'!EP31  ),2),0))&lt;=1,"E-","")))))))))))</f>
        <v/>
      </c>
      <c r="EQ31" s="51" t="str">
        <f>IF(OR('TRI-3'!EQ31 ="",'TRI-3'!EQ31&lt;0,'TRI-3'!EQ31  &gt;10),"",IF((ROUND(TRUNC(('TRI-3'!EQ31  ),2),0))=10,"A+",IF((ROUND(TRUNC(('TRI-3'!EQ31  ),2),0))=9,"A-",IF((ROUND(TRUNC(('TRI-3'!EQ31   ),2),0))=8,"B+",IF((ROUND(TRUNC(('TRI-3'!EQ31 ),2),0))=7,"B-",IF((ROUND(TRUNC(('TRI-3'!EQ31  ),2),0))=6,"C+",IF((ROUND(TRUNC(('TRI-3'!EQ31  ),2),0))=5,"C-",IF((ROUND(TRUNC(('TRI-3'!EQ31  ),2),0))=4,"D+",IF((ROUND(TRUNC(('TRI-3'!EQ31 ),2),0))=3,"D-",IF((ROUND(TRUNC(('TRI-3'!EQ31 ),2),0))=2,"E+",IF((ROUND(TRUNC(('TRI-3'!EQ31  ),2),0))&lt;=1,"E-","")))))))))))</f>
        <v/>
      </c>
      <c r="ER31" s="51" t="str">
        <f>IF(OR('TRI-3'!ER31 ="",'TRI-3'!ER31&lt;0,'TRI-3'!ER31  &gt;10),"",IF((ROUND(TRUNC(('TRI-3'!ER31  ),2),0))=10,"A+",IF((ROUND(TRUNC(('TRI-3'!ER31  ),2),0))=9,"A-",IF((ROUND(TRUNC(('TRI-3'!ER31   ),2),0))=8,"B+",IF((ROUND(TRUNC(('TRI-3'!ER31 ),2),0))=7,"B-",IF((ROUND(TRUNC(('TRI-3'!ER31  ),2),0))=6,"C+",IF((ROUND(TRUNC(('TRI-3'!ER31  ),2),0))=5,"C-",IF((ROUND(TRUNC(('TRI-3'!ER31  ),2),0))=4,"D+",IF((ROUND(TRUNC(('TRI-3'!ER31 ),2),0))=3,"D-",IF((ROUND(TRUNC(('TRI-3'!ER31 ),2),0))=2,"E+",IF((ROUND(TRUNC(('TRI-3'!ER31  ),2),0))&lt;=1,"E-","")))))))))))</f>
        <v/>
      </c>
      <c r="ES31" s="51" t="str">
        <f>IF(OR('TRI-3'!ES31 ="",'TRI-3'!ES31&lt;0,'TRI-3'!ES31  &gt;10),"",IF((ROUND(TRUNC(('TRI-3'!ES31  ),2),0))=10,"A+",IF((ROUND(TRUNC(('TRI-3'!ES31  ),2),0))=9,"A-",IF((ROUND(TRUNC(('TRI-3'!ES31   ),2),0))=8,"B+",IF((ROUND(TRUNC(('TRI-3'!ES31 ),2),0))=7,"B-",IF((ROUND(TRUNC(('TRI-3'!ES31  ),2),0))=6,"C+",IF((ROUND(TRUNC(('TRI-3'!ES31  ),2),0))=5,"C-",IF((ROUND(TRUNC(('TRI-3'!ES31  ),2),0))=4,"D+",IF((ROUND(TRUNC(('TRI-3'!ES31 ),2),0))=3,"D-",IF((ROUND(TRUNC(('TRI-3'!ES31 ),2),0))=2,"E+",IF((ROUND(TRUNC(('TRI-3'!ES31  ),2),0))&lt;=1,"E-","")))))))))))</f>
        <v/>
      </c>
      <c r="ET31" s="51" t="str">
        <f>IF('TRI-3'!ET31 ="","",'TRI-3'!ET31 )</f>
        <v/>
      </c>
      <c r="EU31" s="51" t="str">
        <f>IF('TRI-3'!EU31 ="","",'TRI-3'!EU31 )</f>
        <v/>
      </c>
      <c r="EV31" s="51" t="str">
        <f>IF('TRI-3'!EV31 ="","",'TRI-3'!EV31 )</f>
        <v/>
      </c>
      <c r="EW31" s="51" t="str">
        <f>IF('TRI-3'!EW31 ="","",'TRI-3'!EW31 )</f>
        <v/>
      </c>
      <c r="EX31" s="51" t="str">
        <f>IF('TRI-3'!EX31 ="","",'TRI-3'!EX31 )</f>
        <v/>
      </c>
      <c r="EY31" s="51" t="str">
        <f>IF('TRI-3'!EY31 ="","",'TRI-3'!EY31 )</f>
        <v/>
      </c>
      <c r="EZ31" s="51" t="str">
        <f>IF('TRI-3'!EZ31 ="","",'TRI-3'!EZ31 )</f>
        <v/>
      </c>
      <c r="FA31" s="51" t="str">
        <f>IF('TRI-3'!FA31 ="","",'TRI-3'!FA31 )</f>
        <v/>
      </c>
      <c r="FB31" s="51" t="str">
        <f>IF('TRI-3'!FB31 ="","",'TRI-3'!FB31 )</f>
        <v/>
      </c>
      <c r="FC31" s="51" t="str">
        <f>IF('TRI-3'!FC31 ="","",'TRI-3'!FC31 )</f>
        <v/>
      </c>
      <c r="FD31" s="51">
        <f>IF('TRI-3'!FD31 ="","",'TRI-3'!FD31 )</f>
        <v>0</v>
      </c>
      <c r="FE31" s="51" t="str">
        <f>IF('TRI-3'!FE31 ="","",'TRI-3'!FE31 )</f>
        <v/>
      </c>
      <c r="FF31" s="51" t="str">
        <f>IF('TRI-3'!FF31 ="","",'TRI-3'!FF31 )</f>
        <v/>
      </c>
      <c r="FG31" s="51" t="str">
        <f>IF('TRI-3'!FG31 ="","",'TRI-3'!FG31 )</f>
        <v/>
      </c>
      <c r="FH31" s="51" t="str">
        <f>IF('TRI-3'!FH31 ="","",'TRI-3'!FH31 )</f>
        <v/>
      </c>
    </row>
    <row r="32" spans="1:164 16322:16326" ht="21" customHeight="1">
      <c r="B32" s="53">
        <v>15</v>
      </c>
      <c r="C32" s="272" t="str">
        <f>IF(NOTAS!E35&gt;"",NOTAS!E35,"")</f>
        <v>LOPEZ PALLO GRACE SAMANTHA</v>
      </c>
      <c r="D32" s="273"/>
      <c r="E32" s="273"/>
      <c r="F32" s="274"/>
      <c r="G32" s="51" t="str">
        <f>IF(OR('TRI-3'!G32 ="",'TRI-3'!G32&lt;0,'TRI-3'!G32  &gt;10),"",IF((ROUND(TRUNC(('TRI-3'!G32  ),2),0))=10,"A+",IF((ROUND(TRUNC(('TRI-3'!G32  ),2),0))=9,"A-",IF((ROUND(TRUNC(('TRI-3'!G32   ),2),0))=8,"B+",IF((ROUND(TRUNC(('TRI-3'!G32 ),2),0))=7,"B-",IF((ROUND(TRUNC(('TRI-3'!G32  ),2),0))=6,"C+",IF((ROUND(TRUNC(('TRI-3'!G32  ),2),0))=5,"C-",IF((ROUND(TRUNC(('TRI-3'!G32  ),2),0))=4,"D+",IF((ROUND(TRUNC(('TRI-3'!G32 ),2),0))=3,"D-",IF((ROUND(TRUNC(('TRI-3'!G32 ),2),0))=2,"E+",IF((ROUND(TRUNC(('TRI-3'!G32  ),2),0))&lt;=1,"E-","")))))))))))</f>
        <v/>
      </c>
      <c r="H32" s="51" t="str">
        <f>IF(OR('TRI-3'!H32 ="",'TRI-3'!H32&lt;0,'TRI-3'!H32  &gt;10),"",IF((ROUND(TRUNC(('TRI-3'!H32  ),2),0))=10,"A+",IF((ROUND(TRUNC(('TRI-3'!H32  ),2),0))=9,"A-",IF((ROUND(TRUNC(('TRI-3'!H32   ),2),0))=8,"B+",IF((ROUND(TRUNC(('TRI-3'!H32 ),2),0))=7,"B-",IF((ROUND(TRUNC(('TRI-3'!H32  ),2),0))=6,"C+",IF((ROUND(TRUNC(('TRI-3'!H32  ),2),0))=5,"C-",IF((ROUND(TRUNC(('TRI-3'!H32  ),2),0))=4,"D+",IF((ROUND(TRUNC(('TRI-3'!H32 ),2),0))=3,"D-",IF((ROUND(TRUNC(('TRI-3'!H32 ),2),0))=2,"E+",IF((ROUND(TRUNC(('TRI-3'!H32  ),2),0))&lt;=1,"E-","")))))))))))</f>
        <v/>
      </c>
      <c r="I32" s="51" t="str">
        <f>IF(OR('TRI-3'!I32 ="",'TRI-3'!I32&lt;0,'TRI-3'!I32  &gt;10),"",IF((ROUND(TRUNC(('TRI-3'!I32  ),2),0))=10,"A+",IF((ROUND(TRUNC(('TRI-3'!I32  ),2),0))=9,"A-",IF((ROUND(TRUNC(('TRI-3'!I32   ),2),0))=8,"B+",IF((ROUND(TRUNC(('TRI-3'!I32 ),2),0))=7,"B-",IF((ROUND(TRUNC(('TRI-3'!I32  ),2),0))=6,"C+",IF((ROUND(TRUNC(('TRI-3'!I32  ),2),0))=5,"C-",IF((ROUND(TRUNC(('TRI-3'!I32  ),2),0))=4,"D+",IF((ROUND(TRUNC(('TRI-3'!I32 ),2),0))=3,"D-",IF((ROUND(TRUNC(('TRI-3'!I32 ),2),0))=2,"E+",IF((ROUND(TRUNC(('TRI-3'!I32  ),2),0))&lt;=1,"E-","")))))))))))</f>
        <v/>
      </c>
      <c r="J32" s="51" t="str">
        <f>IF(OR('TRI-3'!J32 ="",'TRI-3'!J32&lt;0,'TRI-3'!J32  &gt;10),"",IF((ROUND(TRUNC(('TRI-3'!J32  ),2),0))=10,"A+",IF((ROUND(TRUNC(('TRI-3'!J32  ),2),0))=9,"A-",IF((ROUND(TRUNC(('TRI-3'!J32   ),2),0))=8,"B+",IF((ROUND(TRUNC(('TRI-3'!J32 ),2),0))=7,"B-",IF((ROUND(TRUNC(('TRI-3'!J32  ),2),0))=6,"C+",IF((ROUND(TRUNC(('TRI-3'!J32  ),2),0))=5,"C-",IF((ROUND(TRUNC(('TRI-3'!J32  ),2),0))=4,"D+",IF((ROUND(TRUNC(('TRI-3'!J32 ),2),0))=3,"D-",IF((ROUND(TRUNC(('TRI-3'!J32 ),2),0))=2,"E+",IF((ROUND(TRUNC(('TRI-3'!J32  ),2),0))&lt;=1,"E-","")))))))))))</f>
        <v/>
      </c>
      <c r="K32" s="51" t="str">
        <f>IF(OR('TRI-3'!K32 ="",'TRI-3'!K32&lt;0,'TRI-3'!K32  &gt;10),"",IF((ROUND(TRUNC(('TRI-3'!K32  ),2),0))=10,"A+",IF((ROUND(TRUNC(('TRI-3'!K32  ),2),0))=9,"A-",IF((ROUND(TRUNC(('TRI-3'!K32   ),2),0))=8,"B+",IF((ROUND(TRUNC(('TRI-3'!K32 ),2),0))=7,"B-",IF((ROUND(TRUNC(('TRI-3'!K32  ),2),0))=6,"C+",IF((ROUND(TRUNC(('TRI-3'!K32  ),2),0))=5,"C-",IF((ROUND(TRUNC(('TRI-3'!K32  ),2),0))=4,"D+",IF((ROUND(TRUNC(('TRI-3'!K32 ),2),0))=3,"D-",IF((ROUND(TRUNC(('TRI-3'!K32 ),2),0))=2,"E+",IF((ROUND(TRUNC(('TRI-3'!K32  ),2),0))&lt;=1,"E-","")))))))))))</f>
        <v/>
      </c>
      <c r="L32" s="51" t="str">
        <f>IF(OR('TRI-3'!L32 ="",'TRI-3'!L32&lt;0,'TRI-3'!L32  &gt;10),"",IF((ROUND(TRUNC(('TRI-3'!L32  ),2),0))=10,"A+",IF((ROUND(TRUNC(('TRI-3'!L32  ),2),0))=9,"A-",IF((ROUND(TRUNC(('TRI-3'!L32   ),2),0))=8,"B+",IF((ROUND(TRUNC(('TRI-3'!L32 ),2),0))=7,"B-",IF((ROUND(TRUNC(('TRI-3'!L32  ),2),0))=6,"C+",IF((ROUND(TRUNC(('TRI-3'!L32  ),2),0))=5,"C-",IF((ROUND(TRUNC(('TRI-3'!L32  ),2),0))=4,"D+",IF((ROUND(TRUNC(('TRI-3'!L32 ),2),0))=3,"D-",IF((ROUND(TRUNC(('TRI-3'!L32 ),2),0))=2,"E+",IF((ROUND(TRUNC(('TRI-3'!L32  ),2),0))&lt;=1,"E-","")))))))))))</f>
        <v/>
      </c>
      <c r="M32" s="51" t="str">
        <f>IF(OR('TRI-3'!M32 ="",'TRI-3'!M32&lt;0,'TRI-3'!M32  &gt;10),"",IF((ROUND(TRUNC(('TRI-3'!M32  ),2),0))=10,"A+",IF((ROUND(TRUNC(('TRI-3'!M32  ),2),0))=9,"A-",IF((ROUND(TRUNC(('TRI-3'!M32   ),2),0))=8,"B+",IF((ROUND(TRUNC(('TRI-3'!M32 ),2),0))=7,"B-",IF((ROUND(TRUNC(('TRI-3'!M32  ),2),0))=6,"C+",IF((ROUND(TRUNC(('TRI-3'!M32  ),2),0))=5,"C-",IF((ROUND(TRUNC(('TRI-3'!M32  ),2),0))=4,"D+",IF((ROUND(TRUNC(('TRI-3'!M32 ),2),0))=3,"D-",IF((ROUND(TRUNC(('TRI-3'!M32 ),2),0))=2,"E+",IF((ROUND(TRUNC(('TRI-3'!M32  ),2),0))&lt;=1,"E-","")))))))))))</f>
        <v/>
      </c>
      <c r="N32" s="51" t="str">
        <f>IF(OR('TRI-3'!N32 ="",'TRI-3'!N32&lt;0,'TRI-3'!N32  &gt;10),"",IF((ROUND(TRUNC(('TRI-3'!N32  ),2),0))=10,"A+",IF((ROUND(TRUNC(('TRI-3'!N32  ),2),0))=9,"A-",IF((ROUND(TRUNC(('TRI-3'!N32   ),2),0))=8,"B+",IF((ROUND(TRUNC(('TRI-3'!N32 ),2),0))=7,"B-",IF((ROUND(TRUNC(('TRI-3'!N32  ),2),0))=6,"C+",IF((ROUND(TRUNC(('TRI-3'!N32  ),2),0))=5,"C-",IF((ROUND(TRUNC(('TRI-3'!N32  ),2),0))=4,"D+",IF((ROUND(TRUNC(('TRI-3'!N32 ),2),0))=3,"D-",IF((ROUND(TRUNC(('TRI-3'!N32 ),2),0))=2,"E+",IF((ROUND(TRUNC(('TRI-3'!N32  ),2),0))&lt;=1,"E-","")))))))))))</f>
        <v/>
      </c>
      <c r="O32" s="51" t="str">
        <f>IF(OR('TRI-3'!O32 ="",'TRI-3'!O32&lt;0,'TRI-3'!O32  &gt;10),"",IF((ROUND(TRUNC(('TRI-3'!O32  ),2),0))=10,"A+",IF((ROUND(TRUNC(('TRI-3'!O32  ),2),0))=9,"A-",IF((ROUND(TRUNC(('TRI-3'!O32   ),2),0))=8,"B+",IF((ROUND(TRUNC(('TRI-3'!O32 ),2),0))=7,"B-",IF((ROUND(TRUNC(('TRI-3'!O32  ),2),0))=6,"C+",IF((ROUND(TRUNC(('TRI-3'!O32  ),2),0))=5,"C-",IF((ROUND(TRUNC(('TRI-3'!O32  ),2),0))=4,"D+",IF((ROUND(TRUNC(('TRI-3'!O32 ),2),0))=3,"D-",IF((ROUND(TRUNC(('TRI-3'!O32 ),2),0))=2,"E+",IF((ROUND(TRUNC(('TRI-3'!O32  ),2),0))&lt;=1,"E-","")))))))))))</f>
        <v/>
      </c>
      <c r="P32" s="51" t="str">
        <f>IF(OR('TRI-3'!P32 ="",'TRI-3'!P32&lt;0,'TRI-3'!P32  &gt;10),"",IF((ROUND(TRUNC(('TRI-3'!P32  ),2),0))=10,"A+",IF((ROUND(TRUNC(('TRI-3'!P32  ),2),0))=9,"A-",IF((ROUND(TRUNC(('TRI-3'!P32   ),2),0))=8,"B+",IF((ROUND(TRUNC(('TRI-3'!P32 ),2),0))=7,"B-",IF((ROUND(TRUNC(('TRI-3'!P32  ),2),0))=6,"C+",IF((ROUND(TRUNC(('TRI-3'!P32  ),2),0))=5,"C-",IF((ROUND(TRUNC(('TRI-3'!P32  ),2),0))=4,"D+",IF((ROUND(TRUNC(('TRI-3'!P32 ),2),0))=3,"D-",IF((ROUND(TRUNC(('TRI-3'!P32 ),2),0))=2,"E+",IF((ROUND(TRUNC(('TRI-3'!P32  ),2),0))&lt;=1,"E-","")))))))))))</f>
        <v/>
      </c>
      <c r="Q32" s="51" t="str">
        <f>IF(OR('TRI-3'!Q32 ="",'TRI-3'!Q32&lt;0,'TRI-3'!Q32  &gt;10),"",IF((ROUND(TRUNC(('TRI-3'!Q32  ),2),0))=10,"A+",IF((ROUND(TRUNC(('TRI-3'!Q32  ),2),0))=9,"A-",IF((ROUND(TRUNC(('TRI-3'!Q32   ),2),0))=8,"B+",IF((ROUND(TRUNC(('TRI-3'!Q32 ),2),0))=7,"B-",IF((ROUND(TRUNC(('TRI-3'!Q32  ),2),0))=6,"C+",IF((ROUND(TRUNC(('TRI-3'!Q32  ),2),0))=5,"C-",IF((ROUND(TRUNC(('TRI-3'!Q32  ),2),0))=4,"D+",IF((ROUND(TRUNC(('TRI-3'!Q32 ),2),0))=3,"D-",IF((ROUND(TRUNC(('TRI-3'!Q32 ),2),0))=2,"E+",IF((ROUND(TRUNC(('TRI-3'!Q32  ),2),0))&lt;=1,"E-","")))))))))))</f>
        <v/>
      </c>
      <c r="R32" s="51" t="str">
        <f>IF(OR('TRI-3'!R32 ="",'TRI-3'!R32&lt;0,'TRI-3'!R32  &gt;10),"",IF((ROUND(TRUNC(('TRI-3'!R32  ),2),0))=10,"A+",IF((ROUND(TRUNC(('TRI-3'!R32  ),2),0))=9,"A-",IF((ROUND(TRUNC(('TRI-3'!R32   ),2),0))=8,"B+",IF((ROUND(TRUNC(('TRI-3'!R32 ),2),0))=7,"B-",IF((ROUND(TRUNC(('TRI-3'!R32  ),2),0))=6,"C+",IF((ROUND(TRUNC(('TRI-3'!R32  ),2),0))=5,"C-",IF((ROUND(TRUNC(('TRI-3'!R32  ),2),0))=4,"D+",IF((ROUND(TRUNC(('TRI-3'!R32 ),2),0))=3,"D-",IF((ROUND(TRUNC(('TRI-3'!R32 ),2),0))=2,"E+",IF((ROUND(TRUNC(('TRI-3'!R32  ),2),0))&lt;=1,"E-","")))))))))))</f>
        <v/>
      </c>
      <c r="S32" s="51" t="str">
        <f>IF(OR('TRI-3'!S32 ="",'TRI-3'!S32&lt;0,'TRI-3'!S32  &gt;10),"",IF((ROUND(TRUNC(('TRI-3'!S32  ),2),0))=10,"A+",IF((ROUND(TRUNC(('TRI-3'!S32  ),2),0))=9,"A-",IF((ROUND(TRUNC(('TRI-3'!S32   ),2),0))=8,"B+",IF((ROUND(TRUNC(('TRI-3'!S32 ),2),0))=7,"B-",IF((ROUND(TRUNC(('TRI-3'!S32  ),2),0))=6,"C+",IF((ROUND(TRUNC(('TRI-3'!S32  ),2),0))=5,"C-",IF((ROUND(TRUNC(('TRI-3'!S32  ),2),0))=4,"D+",IF((ROUND(TRUNC(('TRI-3'!S32 ),2),0))=3,"D-",IF((ROUND(TRUNC(('TRI-3'!S32 ),2),0))=2,"E+",IF((ROUND(TRUNC(('TRI-3'!S32  ),2),0))&lt;=1,"E-","")))))))))))</f>
        <v/>
      </c>
      <c r="T32" s="51" t="str">
        <f>IF(OR('TRI-3'!T32 ="",'TRI-3'!T32&lt;0,'TRI-3'!T32  &gt;10),"",IF((ROUND(TRUNC(('TRI-3'!T32  ),2),0))=10,"A+",IF((ROUND(TRUNC(('TRI-3'!T32  ),2),0))=9,"A-",IF((ROUND(TRUNC(('TRI-3'!T32   ),2),0))=8,"B+",IF((ROUND(TRUNC(('TRI-3'!T32 ),2),0))=7,"B-",IF((ROUND(TRUNC(('TRI-3'!T32  ),2),0))=6,"C+",IF((ROUND(TRUNC(('TRI-3'!T32  ),2),0))=5,"C-",IF((ROUND(TRUNC(('TRI-3'!T32  ),2),0))=4,"D+",IF((ROUND(TRUNC(('TRI-3'!T32 ),2),0))=3,"D-",IF((ROUND(TRUNC(('TRI-3'!T32 ),2),0))=2,"E+",IF((ROUND(TRUNC(('TRI-3'!T32  ),2),0))&lt;=1,"E-","")))))))))))</f>
        <v/>
      </c>
      <c r="U32" s="51" t="str">
        <f>IF(OR('TRI-3'!U32 ="",'TRI-3'!U32&lt;0,'TRI-3'!U32  &gt;10),"",IF((ROUND(TRUNC(('TRI-3'!U32  ),2),0))=10,"A+",IF((ROUND(TRUNC(('TRI-3'!U32  ),2),0))=9,"A-",IF((ROUND(TRUNC(('TRI-3'!U32   ),2),0))=8,"B+",IF((ROUND(TRUNC(('TRI-3'!U32 ),2),0))=7,"B-",IF((ROUND(TRUNC(('TRI-3'!U32  ),2),0))=6,"C+",IF((ROUND(TRUNC(('TRI-3'!U32  ),2),0))=5,"C-",IF((ROUND(TRUNC(('TRI-3'!U32  ),2),0))=4,"D+",IF((ROUND(TRUNC(('TRI-3'!U32 ),2),0))=3,"D-",IF((ROUND(TRUNC(('TRI-3'!U32 ),2),0))=2,"E+",IF((ROUND(TRUNC(('TRI-3'!U32  ),2),0))&lt;=1,"E-","")))))))))))</f>
        <v/>
      </c>
      <c r="V32" s="51" t="str">
        <f>IF(OR('TRI-3'!V32 ="",'TRI-3'!V32&lt;0,'TRI-3'!V32  &gt;10),"",IF((ROUND(TRUNC(('TRI-3'!V32  ),2),0))=10,"A+",IF((ROUND(TRUNC(('TRI-3'!V32  ),2),0))=9,"A-",IF((ROUND(TRUNC(('TRI-3'!V32   ),2),0))=8,"B+",IF((ROUND(TRUNC(('TRI-3'!V32 ),2),0))=7,"B-",IF((ROUND(TRUNC(('TRI-3'!V32  ),2),0))=6,"C+",IF((ROUND(TRUNC(('TRI-3'!V32  ),2),0))=5,"C-",IF((ROUND(TRUNC(('TRI-3'!V32  ),2),0))=4,"D+",IF((ROUND(TRUNC(('TRI-3'!V32 ),2),0))=3,"D-",IF((ROUND(TRUNC(('TRI-3'!V32 ),2),0))=2,"E+",IF((ROUND(TRUNC(('TRI-3'!V32  ),2),0))&lt;=1,"E-","")))))))))))</f>
        <v/>
      </c>
      <c r="W32" s="51" t="str">
        <f>IF(OR('TRI-3'!W32 ="",'TRI-3'!W32&lt;0,'TRI-3'!W32  &gt;10),"",IF((ROUND(TRUNC(('TRI-3'!W32  ),2),0))=10,"A+",IF((ROUND(TRUNC(('TRI-3'!W32  ),2),0))=9,"A-",IF((ROUND(TRUNC(('TRI-3'!W32   ),2),0))=8,"B+",IF((ROUND(TRUNC(('TRI-3'!W32 ),2),0))=7,"B-",IF((ROUND(TRUNC(('TRI-3'!W32  ),2),0))=6,"C+",IF((ROUND(TRUNC(('TRI-3'!W32  ),2),0))=5,"C-",IF((ROUND(TRUNC(('TRI-3'!W32  ),2),0))=4,"D+",IF((ROUND(TRUNC(('TRI-3'!W32 ),2),0))=3,"D-",IF((ROUND(TRUNC(('TRI-3'!W32 ),2),0))=2,"E+",IF((ROUND(TRUNC(('TRI-3'!W32  ),2),0))&lt;=1,"E-","")))))))))))</f>
        <v/>
      </c>
      <c r="X32" s="51" t="str">
        <f>IF(OR('TRI-3'!X32 ="",'TRI-3'!X32&lt;0,'TRI-3'!X32  &gt;10),"",IF((ROUND(TRUNC(('TRI-3'!X32  ),2),0))=10,"A+",IF((ROUND(TRUNC(('TRI-3'!X32  ),2),0))=9,"A-",IF((ROUND(TRUNC(('TRI-3'!X32   ),2),0))=8,"B+",IF((ROUND(TRUNC(('TRI-3'!X32 ),2),0))=7,"B-",IF((ROUND(TRUNC(('TRI-3'!X32  ),2),0))=6,"C+",IF((ROUND(TRUNC(('TRI-3'!X32  ),2),0))=5,"C-",IF((ROUND(TRUNC(('TRI-3'!X32  ),2),0))=4,"D+",IF((ROUND(TRUNC(('TRI-3'!X32 ),2),0))=3,"D-",IF((ROUND(TRUNC(('TRI-3'!X32 ),2),0))=2,"E+",IF((ROUND(TRUNC(('TRI-3'!X32  ),2),0))&lt;=1,"E-","")))))))))))</f>
        <v/>
      </c>
      <c r="Y32" s="51" t="str">
        <f>IF(OR('TRI-3'!Y32 ="",'TRI-3'!Y32&lt;0,'TRI-3'!Y32  &gt;10),"",IF((ROUND(TRUNC(('TRI-3'!Y32  ),2),0))=10,"A+",IF((ROUND(TRUNC(('TRI-3'!Y32  ),2),0))=9,"A-",IF((ROUND(TRUNC(('TRI-3'!Y32   ),2),0))=8,"B+",IF((ROUND(TRUNC(('TRI-3'!Y32 ),2),0))=7,"B-",IF((ROUND(TRUNC(('TRI-3'!Y32  ),2),0))=6,"C+",IF((ROUND(TRUNC(('TRI-3'!Y32  ),2),0))=5,"C-",IF((ROUND(TRUNC(('TRI-3'!Y32  ),2),0))=4,"D+",IF((ROUND(TRUNC(('TRI-3'!Y32 ),2),0))=3,"D-",IF((ROUND(TRUNC(('TRI-3'!Y32 ),2),0))=2,"E+",IF((ROUND(TRUNC(('TRI-3'!Y32  ),2),0))&lt;=1,"E-","")))))))))))</f>
        <v/>
      </c>
      <c r="Z32" s="51" t="str">
        <f>IF(OR('TRI-3'!Z32 ="",'TRI-3'!Z32&lt;0,'TRI-3'!Z32  &gt;10),"",IF((ROUND(TRUNC(('TRI-3'!Z32  ),2),0))=10,"A+",IF((ROUND(TRUNC(('TRI-3'!Z32  ),2),0))=9,"A-",IF((ROUND(TRUNC(('TRI-3'!Z32   ),2),0))=8,"B+",IF((ROUND(TRUNC(('TRI-3'!Z32 ),2),0))=7,"B-",IF((ROUND(TRUNC(('TRI-3'!Z32  ),2),0))=6,"C+",IF((ROUND(TRUNC(('TRI-3'!Z32  ),2),0))=5,"C-",IF((ROUND(TRUNC(('TRI-3'!Z32  ),2),0))=4,"D+",IF((ROUND(TRUNC(('TRI-3'!Z32 ),2),0))=3,"D-",IF((ROUND(TRUNC(('TRI-3'!Z32 ),2),0))=2,"E+",IF((ROUND(TRUNC(('TRI-3'!Z32  ),2),0))&lt;=1,"E-","")))))))))))</f>
        <v/>
      </c>
      <c r="AA32" s="51" t="str">
        <f>IF(OR('TRI-3'!AA32 ="",'TRI-3'!AA32&lt;0,'TRI-3'!AA32  &gt;10),"",IF((ROUND(TRUNC(('TRI-3'!AA32  ),2),0))=10,"A+",IF((ROUND(TRUNC(('TRI-3'!AA32  ),2),0))=9,"A-",IF((ROUND(TRUNC(('TRI-3'!AA32   ),2),0))=8,"B+",IF((ROUND(TRUNC(('TRI-3'!AA32 ),2),0))=7,"B-",IF((ROUND(TRUNC(('TRI-3'!AA32  ),2),0))=6,"C+",IF((ROUND(TRUNC(('TRI-3'!AA32  ),2),0))=5,"C-",IF((ROUND(TRUNC(('TRI-3'!AA32  ),2),0))=4,"D+",IF((ROUND(TRUNC(('TRI-3'!AA32 ),2),0))=3,"D-",IF((ROUND(TRUNC(('TRI-3'!AA32 ),2),0))=2,"E+",IF((ROUND(TRUNC(('TRI-3'!AA32  ),2),0))&lt;=1,"E-","")))))))))))</f>
        <v/>
      </c>
      <c r="AB32" s="51" t="str">
        <f>IF(OR('TRI-3'!AB32 ="",'TRI-3'!AB32&lt;0,'TRI-3'!AB32  &gt;10),"",IF((ROUND(TRUNC(('TRI-3'!AB32  ),2),0))=10,"A+",IF((ROUND(TRUNC(('TRI-3'!AB32  ),2),0))=9,"A-",IF((ROUND(TRUNC(('TRI-3'!AB32   ),2),0))=8,"B+",IF((ROUND(TRUNC(('TRI-3'!AB32 ),2),0))=7,"B-",IF((ROUND(TRUNC(('TRI-3'!AB32  ),2),0))=6,"C+",IF((ROUND(TRUNC(('TRI-3'!AB32  ),2),0))=5,"C-",IF((ROUND(TRUNC(('TRI-3'!AB32  ),2),0))=4,"D+",IF((ROUND(TRUNC(('TRI-3'!AB32 ),2),0))=3,"D-",IF((ROUND(TRUNC(('TRI-3'!AB32 ),2),0))=2,"E+",IF((ROUND(TRUNC(('TRI-3'!AB32  ),2),0))&lt;=1,"E-","")))))))))))</f>
        <v/>
      </c>
      <c r="AC32" s="51" t="str">
        <f>IF(OR('TRI-3'!AC32 ="",'TRI-3'!AC32&lt;0,'TRI-3'!AC32  &gt;10),"",IF((ROUND(TRUNC(('TRI-3'!AC32  ),2),0))=10,"A+",IF((ROUND(TRUNC(('TRI-3'!AC32  ),2),0))=9,"A-",IF((ROUND(TRUNC(('TRI-3'!AC32   ),2),0))=8,"B+",IF((ROUND(TRUNC(('TRI-3'!AC32 ),2),0))=7,"B-",IF((ROUND(TRUNC(('TRI-3'!AC32  ),2),0))=6,"C+",IF((ROUND(TRUNC(('TRI-3'!AC32  ),2),0))=5,"C-",IF((ROUND(TRUNC(('TRI-3'!AC32  ),2),0))=4,"D+",IF((ROUND(TRUNC(('TRI-3'!AC32 ),2),0))=3,"D-",IF((ROUND(TRUNC(('TRI-3'!AC32 ),2),0))=2,"E+",IF((ROUND(TRUNC(('TRI-3'!AC32  ),2),0))&lt;=1,"E-","")))))))))))</f>
        <v/>
      </c>
      <c r="AD32" s="51" t="str">
        <f>IF(OR('TRI-3'!AD32 ="",'TRI-3'!AD32&lt;0,'TRI-3'!AD32  &gt;10),"",IF((ROUND(TRUNC(('TRI-3'!AD32  ),2),0))=10,"A+",IF((ROUND(TRUNC(('TRI-3'!AD32  ),2),0))=9,"A-",IF((ROUND(TRUNC(('TRI-3'!AD32   ),2),0))=8,"B+",IF((ROUND(TRUNC(('TRI-3'!AD32 ),2),0))=7,"B-",IF((ROUND(TRUNC(('TRI-3'!AD32  ),2),0))=6,"C+",IF((ROUND(TRUNC(('TRI-3'!AD32  ),2),0))=5,"C-",IF((ROUND(TRUNC(('TRI-3'!AD32  ),2),0))=4,"D+",IF((ROUND(TRUNC(('TRI-3'!AD32 ),2),0))=3,"D-",IF((ROUND(TRUNC(('TRI-3'!AD32 ),2),0))=2,"E+",IF((ROUND(TRUNC(('TRI-3'!AD32  ),2),0))&lt;=1,"E-","")))))))))))</f>
        <v/>
      </c>
      <c r="AE32" s="51" t="str">
        <f>IF(OR('TRI-3'!AE32 ="",'TRI-3'!AE32&lt;0,'TRI-3'!AE32  &gt;10),"",IF((ROUND(TRUNC(('TRI-3'!AE32  ),2),0))=10,"A+",IF((ROUND(TRUNC(('TRI-3'!AE32  ),2),0))=9,"A-",IF((ROUND(TRUNC(('TRI-3'!AE32   ),2),0))=8,"B+",IF((ROUND(TRUNC(('TRI-3'!AE32 ),2),0))=7,"B-",IF((ROUND(TRUNC(('TRI-3'!AE32  ),2),0))=6,"C+",IF((ROUND(TRUNC(('TRI-3'!AE32  ),2),0))=5,"C-",IF((ROUND(TRUNC(('TRI-3'!AE32  ),2),0))=4,"D+",IF((ROUND(TRUNC(('TRI-3'!AE32 ),2),0))=3,"D-",IF((ROUND(TRUNC(('TRI-3'!AE32 ),2),0))=2,"E+",IF((ROUND(TRUNC(('TRI-3'!AE32  ),2),0))&lt;=1,"E-","")))))))))))</f>
        <v/>
      </c>
      <c r="AF32" s="51" t="str">
        <f>IF(OR('TRI-3'!AF32 ="",'TRI-3'!AF32&lt;0,'TRI-3'!AF32  &gt;10),"",IF((ROUND(TRUNC(('TRI-3'!AF32  ),2),0))=10,"A+",IF((ROUND(TRUNC(('TRI-3'!AF32  ),2),0))=9,"A-",IF((ROUND(TRUNC(('TRI-3'!AF32   ),2),0))=8,"B+",IF((ROUND(TRUNC(('TRI-3'!AF32 ),2),0))=7,"B-",IF((ROUND(TRUNC(('TRI-3'!AF32  ),2),0))=6,"C+",IF((ROUND(TRUNC(('TRI-3'!AF32  ),2),0))=5,"C-",IF((ROUND(TRUNC(('TRI-3'!AF32  ),2),0))=4,"D+",IF((ROUND(TRUNC(('TRI-3'!AF32 ),2),0))=3,"D-",IF((ROUND(TRUNC(('TRI-3'!AF32 ),2),0))=2,"E+",IF((ROUND(TRUNC(('TRI-3'!AF32  ),2),0))&lt;=1,"E-","")))))))))))</f>
        <v/>
      </c>
      <c r="AG32" s="51" t="str">
        <f>IF(OR('TRI-3'!AG32 ="",'TRI-3'!AG32&lt;0,'TRI-3'!AG32  &gt;10),"",IF((ROUND(TRUNC(('TRI-3'!AG32  ),2),0))=10,"A+",IF((ROUND(TRUNC(('TRI-3'!AG32  ),2),0))=9,"A-",IF((ROUND(TRUNC(('TRI-3'!AG32   ),2),0))=8,"B+",IF((ROUND(TRUNC(('TRI-3'!AG32 ),2),0))=7,"B-",IF((ROUND(TRUNC(('TRI-3'!AG32  ),2),0))=6,"C+",IF((ROUND(TRUNC(('TRI-3'!AG32  ),2),0))=5,"C-",IF((ROUND(TRUNC(('TRI-3'!AG32  ),2),0))=4,"D+",IF((ROUND(TRUNC(('TRI-3'!AG32 ),2),0))=3,"D-",IF((ROUND(TRUNC(('TRI-3'!AG32 ),2),0))=2,"E+",IF((ROUND(TRUNC(('TRI-3'!AG32  ),2),0))&lt;=1,"E-","")))))))))))</f>
        <v/>
      </c>
      <c r="AH32" s="51" t="str">
        <f>IF(OR('TRI-3'!AH32 ="",'TRI-3'!AH32&lt;0,'TRI-3'!AH32  &gt;10),"",IF((ROUND(TRUNC(('TRI-3'!AH32  ),2),0))=10,"A+",IF((ROUND(TRUNC(('TRI-3'!AH32  ),2),0))=9,"A-",IF((ROUND(TRUNC(('TRI-3'!AH32   ),2),0))=8,"B+",IF((ROUND(TRUNC(('TRI-3'!AH32 ),2),0))=7,"B-",IF((ROUND(TRUNC(('TRI-3'!AH32  ),2),0))=6,"C+",IF((ROUND(TRUNC(('TRI-3'!AH32  ),2),0))=5,"C-",IF((ROUND(TRUNC(('TRI-3'!AH32  ),2),0))=4,"D+",IF((ROUND(TRUNC(('TRI-3'!AH32 ),2),0))=3,"D-",IF((ROUND(TRUNC(('TRI-3'!AH32 ),2),0))=2,"E+",IF((ROUND(TRUNC(('TRI-3'!AH32  ),2),0))&lt;=1,"E-","")))))))))))</f>
        <v/>
      </c>
      <c r="AI32" s="51" t="str">
        <f>IF(OR('TRI-3'!AI32 ="",'TRI-3'!AI32&lt;0,'TRI-3'!AI32  &gt;10),"",IF((ROUND(TRUNC(('TRI-3'!AI32  ),2),0))=10,"A+",IF((ROUND(TRUNC(('TRI-3'!AI32  ),2),0))=9,"A-",IF((ROUND(TRUNC(('TRI-3'!AI32   ),2),0))=8,"B+",IF((ROUND(TRUNC(('TRI-3'!AI32 ),2),0))=7,"B-",IF((ROUND(TRUNC(('TRI-3'!AI32  ),2),0))=6,"C+",IF((ROUND(TRUNC(('TRI-3'!AI32  ),2),0))=5,"C-",IF((ROUND(TRUNC(('TRI-3'!AI32  ),2),0))=4,"D+",IF((ROUND(TRUNC(('TRI-3'!AI32 ),2),0))=3,"D-",IF((ROUND(TRUNC(('TRI-3'!AI32 ),2),0))=2,"E+",IF((ROUND(TRUNC(('TRI-3'!AI32  ),2),0))&lt;=1,"E-","")))))))))))</f>
        <v/>
      </c>
      <c r="AJ32" s="51" t="str">
        <f>IF(OR('TRI-3'!AJ32 ="",'TRI-3'!AJ32&lt;0,'TRI-3'!AJ32  &gt;10),"",IF((ROUND(TRUNC(('TRI-3'!AJ32  ),2),0))=10,"A+",IF((ROUND(TRUNC(('TRI-3'!AJ32  ),2),0))=9,"A-",IF((ROUND(TRUNC(('TRI-3'!AJ32   ),2),0))=8,"B+",IF((ROUND(TRUNC(('TRI-3'!AJ32 ),2),0))=7,"B-",IF((ROUND(TRUNC(('TRI-3'!AJ32  ),2),0))=6,"C+",IF((ROUND(TRUNC(('TRI-3'!AJ32  ),2),0))=5,"C-",IF((ROUND(TRUNC(('TRI-3'!AJ32  ),2),0))=4,"D+",IF((ROUND(TRUNC(('TRI-3'!AJ32 ),2),0))=3,"D-",IF((ROUND(TRUNC(('TRI-3'!AJ32 ),2),0))=2,"E+",IF((ROUND(TRUNC(('TRI-3'!AJ32  ),2),0))&lt;=1,"E-","")))))))))))</f>
        <v/>
      </c>
      <c r="AK32" s="51" t="str">
        <f>IF(OR('TRI-3'!AK32 ="",'TRI-3'!AK32&lt;0,'TRI-3'!AK32  &gt;10),"",IF((ROUND(TRUNC(('TRI-3'!AK32  ),2),0))=10,"A+",IF((ROUND(TRUNC(('TRI-3'!AK32  ),2),0))=9,"A-",IF((ROUND(TRUNC(('TRI-3'!AK32   ),2),0))=8,"B+",IF((ROUND(TRUNC(('TRI-3'!AK32 ),2),0))=7,"B-",IF((ROUND(TRUNC(('TRI-3'!AK32  ),2),0))=6,"C+",IF((ROUND(TRUNC(('TRI-3'!AK32  ),2),0))=5,"C-",IF((ROUND(TRUNC(('TRI-3'!AK32  ),2),0))=4,"D+",IF((ROUND(TRUNC(('TRI-3'!AK32 ),2),0))=3,"D-",IF((ROUND(TRUNC(('TRI-3'!AK32 ),2),0))=2,"E+",IF((ROUND(TRUNC(('TRI-3'!AK32  ),2),0))&lt;=1,"E-","")))))))))))</f>
        <v/>
      </c>
      <c r="AL32" s="51" t="str">
        <f>IF(OR('TRI-3'!AL32 ="",'TRI-3'!AL32&lt;0,'TRI-3'!AL32  &gt;10),"",IF((ROUND(TRUNC(('TRI-3'!AL32  ),2),0))=10,"A+",IF((ROUND(TRUNC(('TRI-3'!AL32  ),2),0))=9,"A-",IF((ROUND(TRUNC(('TRI-3'!AL32   ),2),0))=8,"B+",IF((ROUND(TRUNC(('TRI-3'!AL32 ),2),0))=7,"B-",IF((ROUND(TRUNC(('TRI-3'!AL32  ),2),0))=6,"C+",IF((ROUND(TRUNC(('TRI-3'!AL32  ),2),0))=5,"C-",IF((ROUND(TRUNC(('TRI-3'!AL32  ),2),0))=4,"D+",IF((ROUND(TRUNC(('TRI-3'!AL32 ),2),0))=3,"D-",IF((ROUND(TRUNC(('TRI-3'!AL32 ),2),0))=2,"E+",IF((ROUND(TRUNC(('TRI-3'!AL32  ),2),0))&lt;=1,"E-","")))))))))))</f>
        <v/>
      </c>
      <c r="AM32" s="51" t="str">
        <f>IF(OR('TRI-3'!AM32 ="",'TRI-3'!AM32&lt;0,'TRI-3'!AM32  &gt;10),"",IF((ROUND(TRUNC(('TRI-3'!AM32  ),2),0))=10,"A+",IF((ROUND(TRUNC(('TRI-3'!AM32  ),2),0))=9,"A-",IF((ROUND(TRUNC(('TRI-3'!AM32   ),2),0))=8,"B+",IF((ROUND(TRUNC(('TRI-3'!AM32 ),2),0))=7,"B-",IF((ROUND(TRUNC(('TRI-3'!AM32  ),2),0))=6,"C+",IF((ROUND(TRUNC(('TRI-3'!AM32  ),2),0))=5,"C-",IF((ROUND(TRUNC(('TRI-3'!AM32  ),2),0))=4,"D+",IF((ROUND(TRUNC(('TRI-3'!AM32 ),2),0))=3,"D-",IF((ROUND(TRUNC(('TRI-3'!AM32 ),2),0))=2,"E+",IF((ROUND(TRUNC(('TRI-3'!AM32  ),2),0))&lt;=1,"E-","")))))))))))</f>
        <v/>
      </c>
      <c r="AN32" s="51" t="str">
        <f>IF(OR('TRI-3'!AN32 ="",'TRI-3'!AN32&lt;0,'TRI-3'!AN32  &gt;10),"",IF((ROUND(TRUNC(('TRI-3'!AN32  ),2),0))=10,"A+",IF((ROUND(TRUNC(('TRI-3'!AN32  ),2),0))=9,"A-",IF((ROUND(TRUNC(('TRI-3'!AN32   ),2),0))=8,"B+",IF((ROUND(TRUNC(('TRI-3'!AN32 ),2),0))=7,"B-",IF((ROUND(TRUNC(('TRI-3'!AN32  ),2),0))=6,"C+",IF((ROUND(TRUNC(('TRI-3'!AN32  ),2),0))=5,"C-",IF((ROUND(TRUNC(('TRI-3'!AN32  ),2),0))=4,"D+",IF((ROUND(TRUNC(('TRI-3'!AN32 ),2),0))=3,"D-",IF((ROUND(TRUNC(('TRI-3'!AN32 ),2),0))=2,"E+",IF((ROUND(TRUNC(('TRI-3'!AN32  ),2),0))&lt;=1,"E-","")))))))))))</f>
        <v/>
      </c>
      <c r="AO32" s="51" t="str">
        <f>IF(OR('TRI-3'!AO32 ="",'TRI-3'!AO32&lt;0,'TRI-3'!AO32  &gt;10),"",IF((ROUND(TRUNC(('TRI-3'!AO32  ),2),0))=10,"A+",IF((ROUND(TRUNC(('TRI-3'!AO32  ),2),0))=9,"A-",IF((ROUND(TRUNC(('TRI-3'!AO32   ),2),0))=8,"B+",IF((ROUND(TRUNC(('TRI-3'!AO32 ),2),0))=7,"B-",IF((ROUND(TRUNC(('TRI-3'!AO32  ),2),0))=6,"C+",IF((ROUND(TRUNC(('TRI-3'!AO32  ),2),0))=5,"C-",IF((ROUND(TRUNC(('TRI-3'!AO32  ),2),0))=4,"D+",IF((ROUND(TRUNC(('TRI-3'!AO32 ),2),0))=3,"D-",IF((ROUND(TRUNC(('TRI-3'!AO32 ),2),0))=2,"E+",IF((ROUND(TRUNC(('TRI-3'!AO32  ),2),0))&lt;=1,"E-","")))))))))))</f>
        <v/>
      </c>
      <c r="AP32" s="51" t="str">
        <f>IF(OR('TRI-3'!AP32 ="",'TRI-3'!AP32&lt;0,'TRI-3'!AP32  &gt;10),"",IF((ROUND(TRUNC(('TRI-3'!AP32  ),2),0))=10,"A+",IF((ROUND(TRUNC(('TRI-3'!AP32  ),2),0))=9,"A-",IF((ROUND(TRUNC(('TRI-3'!AP32   ),2),0))=8,"B+",IF((ROUND(TRUNC(('TRI-3'!AP32 ),2),0))=7,"B-",IF((ROUND(TRUNC(('TRI-3'!AP32  ),2),0))=6,"C+",IF((ROUND(TRUNC(('TRI-3'!AP32  ),2),0))=5,"C-",IF((ROUND(TRUNC(('TRI-3'!AP32  ),2),0))=4,"D+",IF((ROUND(TRUNC(('TRI-3'!AP32 ),2),0))=3,"D-",IF((ROUND(TRUNC(('TRI-3'!AP32 ),2),0))=2,"E+",IF((ROUND(TRUNC(('TRI-3'!AP32  ),2),0))&lt;=1,"E-","")))))))))))</f>
        <v/>
      </c>
      <c r="AQ32" s="51" t="str">
        <f>IF(OR('TRI-3'!AQ32 ="",'TRI-3'!AQ32&lt;0,'TRI-3'!AQ32  &gt;10),"",IF((ROUND(TRUNC(('TRI-3'!AQ32  ),2),0))=10,"A+",IF((ROUND(TRUNC(('TRI-3'!AQ32  ),2),0))=9,"A-",IF((ROUND(TRUNC(('TRI-3'!AQ32   ),2),0))=8,"B+",IF((ROUND(TRUNC(('TRI-3'!AQ32 ),2),0))=7,"B-",IF((ROUND(TRUNC(('TRI-3'!AQ32  ),2),0))=6,"C+",IF((ROUND(TRUNC(('TRI-3'!AQ32  ),2),0))=5,"C-",IF((ROUND(TRUNC(('TRI-3'!AQ32  ),2),0))=4,"D+",IF((ROUND(TRUNC(('TRI-3'!AQ32 ),2),0))=3,"D-",IF((ROUND(TRUNC(('TRI-3'!AQ32 ),2),0))=2,"E+",IF((ROUND(TRUNC(('TRI-3'!AQ32  ),2),0))&lt;=1,"E-","")))))))))))</f>
        <v/>
      </c>
      <c r="AR32" s="51" t="str">
        <f>IF(OR('TRI-3'!AR32 ="",'TRI-3'!AR32&lt;0,'TRI-3'!AR32  &gt;10),"",IF((ROUND(TRUNC(('TRI-3'!AR32  ),2),0))=10,"A+",IF((ROUND(TRUNC(('TRI-3'!AR32  ),2),0))=9,"A-",IF((ROUND(TRUNC(('TRI-3'!AR32   ),2),0))=8,"B+",IF((ROUND(TRUNC(('TRI-3'!AR32 ),2),0))=7,"B-",IF((ROUND(TRUNC(('TRI-3'!AR32  ),2),0))=6,"C+",IF((ROUND(TRUNC(('TRI-3'!AR32  ),2),0))=5,"C-",IF((ROUND(TRUNC(('TRI-3'!AR32  ),2),0))=4,"D+",IF((ROUND(TRUNC(('TRI-3'!AR32 ),2),0))=3,"D-",IF((ROUND(TRUNC(('TRI-3'!AR32 ),2),0))=2,"E+",IF((ROUND(TRUNC(('TRI-3'!AR32  ),2),0))&lt;=1,"E-","")))))))))))</f>
        <v/>
      </c>
      <c r="AS32" s="51" t="str">
        <f>IF(OR('TRI-3'!AS32 ="",'TRI-3'!AS32&lt;0,'TRI-3'!AS32  &gt;10),"",IF((ROUND(TRUNC(('TRI-3'!AS32  ),2),0))=10,"A+",IF((ROUND(TRUNC(('TRI-3'!AS32  ),2),0))=9,"A-",IF((ROUND(TRUNC(('TRI-3'!AS32   ),2),0))=8,"B+",IF((ROUND(TRUNC(('TRI-3'!AS32 ),2),0))=7,"B-",IF((ROUND(TRUNC(('TRI-3'!AS32  ),2),0))=6,"C+",IF((ROUND(TRUNC(('TRI-3'!AS32  ),2),0))=5,"C-",IF((ROUND(TRUNC(('TRI-3'!AS32  ),2),0))=4,"D+",IF((ROUND(TRUNC(('TRI-3'!AS32 ),2),0))=3,"D-",IF((ROUND(TRUNC(('TRI-3'!AS32 ),2),0))=2,"E+",IF((ROUND(TRUNC(('TRI-3'!AS32  ),2),0))&lt;=1,"E-","")))))))))))</f>
        <v/>
      </c>
      <c r="AT32" s="51" t="str">
        <f>IF(OR('TRI-3'!AT32 ="",'TRI-3'!AT32&lt;0,'TRI-3'!AT32  &gt;10),"",IF((ROUND(TRUNC(('TRI-3'!AT32  ),2),0))=10,"A+",IF((ROUND(TRUNC(('TRI-3'!AT32  ),2),0))=9,"A-",IF((ROUND(TRUNC(('TRI-3'!AT32   ),2),0))=8,"B+",IF((ROUND(TRUNC(('TRI-3'!AT32 ),2),0))=7,"B-",IF((ROUND(TRUNC(('TRI-3'!AT32  ),2),0))=6,"C+",IF((ROUND(TRUNC(('TRI-3'!AT32  ),2),0))=5,"C-",IF((ROUND(TRUNC(('TRI-3'!AT32  ),2),0))=4,"D+",IF((ROUND(TRUNC(('TRI-3'!AT32 ),2),0))=3,"D-",IF((ROUND(TRUNC(('TRI-3'!AT32 ),2),0))=2,"E+",IF((ROUND(TRUNC(('TRI-3'!AT32  ),2),0))&lt;=1,"E-","")))))))))))</f>
        <v/>
      </c>
      <c r="AU32" s="51" t="str">
        <f>IF(OR('TRI-3'!AU32 ="",'TRI-3'!AU32&lt;0,'TRI-3'!AU32  &gt;10),"",IF((ROUND(TRUNC(('TRI-3'!AU32  ),2),0))=10,"A+",IF((ROUND(TRUNC(('TRI-3'!AU32  ),2),0))=9,"A-",IF((ROUND(TRUNC(('TRI-3'!AU32   ),2),0))=8,"B+",IF((ROUND(TRUNC(('TRI-3'!AU32 ),2),0))=7,"B-",IF((ROUND(TRUNC(('TRI-3'!AU32  ),2),0))=6,"C+",IF((ROUND(TRUNC(('TRI-3'!AU32  ),2),0))=5,"C-",IF((ROUND(TRUNC(('TRI-3'!AU32  ),2),0))=4,"D+",IF((ROUND(TRUNC(('TRI-3'!AU32 ),2),0))=3,"D-",IF((ROUND(TRUNC(('TRI-3'!AU32 ),2),0))=2,"E+",IF((ROUND(TRUNC(('TRI-3'!AU32  ),2),0))&lt;=1,"E-","")))))))))))</f>
        <v/>
      </c>
      <c r="AV32" s="51" t="str">
        <f>IF(OR('TRI-3'!AV32 ="",'TRI-3'!AV32&lt;0,'TRI-3'!AV32  &gt;10),"",IF((ROUND(TRUNC(('TRI-3'!AV32  ),2),0))=10,"A+",IF((ROUND(TRUNC(('TRI-3'!AV32  ),2),0))=9,"A-",IF((ROUND(TRUNC(('TRI-3'!AV32   ),2),0))=8,"B+",IF((ROUND(TRUNC(('TRI-3'!AV32 ),2),0))=7,"B-",IF((ROUND(TRUNC(('TRI-3'!AV32  ),2),0))=6,"C+",IF((ROUND(TRUNC(('TRI-3'!AV32  ),2),0))=5,"C-",IF((ROUND(TRUNC(('TRI-3'!AV32  ),2),0))=4,"D+",IF((ROUND(TRUNC(('TRI-3'!AV32 ),2),0))=3,"D-",IF((ROUND(TRUNC(('TRI-3'!AV32 ),2),0))=2,"E+",IF((ROUND(TRUNC(('TRI-3'!AV32  ),2),0))&lt;=1,"E-","")))))))))))</f>
        <v/>
      </c>
      <c r="AW32" s="51" t="str">
        <f>IF(OR('TRI-3'!AW32 ="",'TRI-3'!AW32&lt;0,'TRI-3'!AW32  &gt;10),"",IF((ROUND(TRUNC(('TRI-3'!AW32  ),2),0))=10,"A+",IF((ROUND(TRUNC(('TRI-3'!AW32  ),2),0))=9,"A-",IF((ROUND(TRUNC(('TRI-3'!AW32   ),2),0))=8,"B+",IF((ROUND(TRUNC(('TRI-3'!AW32 ),2),0))=7,"B-",IF((ROUND(TRUNC(('TRI-3'!AW32  ),2),0))=6,"C+",IF((ROUND(TRUNC(('TRI-3'!AW32  ),2),0))=5,"C-",IF((ROUND(TRUNC(('TRI-3'!AW32  ),2),0))=4,"D+",IF((ROUND(TRUNC(('TRI-3'!AW32 ),2),0))=3,"D-",IF((ROUND(TRUNC(('TRI-3'!AW32 ),2),0))=2,"E+",IF((ROUND(TRUNC(('TRI-3'!AW32  ),2),0))&lt;=1,"E-","")))))))))))</f>
        <v/>
      </c>
      <c r="AX32" s="51" t="str">
        <f>IF(OR('TRI-3'!AX32 ="",'TRI-3'!AX32&lt;0,'TRI-3'!AX32  &gt;10),"",IF((ROUND(TRUNC(('TRI-3'!AX32  ),2),0))=10,"A+",IF((ROUND(TRUNC(('TRI-3'!AX32  ),2),0))=9,"A-",IF((ROUND(TRUNC(('TRI-3'!AX32   ),2),0))=8,"B+",IF((ROUND(TRUNC(('TRI-3'!AX32 ),2),0))=7,"B-",IF((ROUND(TRUNC(('TRI-3'!AX32  ),2),0))=6,"C+",IF((ROUND(TRUNC(('TRI-3'!AX32  ),2),0))=5,"C-",IF((ROUND(TRUNC(('TRI-3'!AX32  ),2),0))=4,"D+",IF((ROUND(TRUNC(('TRI-3'!AX32 ),2),0))=3,"D-",IF((ROUND(TRUNC(('TRI-3'!AX32 ),2),0))=2,"E+",IF((ROUND(TRUNC(('TRI-3'!AX32  ),2),0))&lt;=1,"E-","")))))))))))</f>
        <v/>
      </c>
      <c r="AY32" s="51" t="str">
        <f>IF(OR('TRI-3'!AY32 ="",'TRI-3'!AY32&lt;0,'TRI-3'!AY32  &gt;10),"",IF((ROUND(TRUNC(('TRI-3'!AY32  ),2),0))=10,"A+",IF((ROUND(TRUNC(('TRI-3'!AY32  ),2),0))=9,"A-",IF((ROUND(TRUNC(('TRI-3'!AY32   ),2),0))=8,"B+",IF((ROUND(TRUNC(('TRI-3'!AY32 ),2),0))=7,"B-",IF((ROUND(TRUNC(('TRI-3'!AY32  ),2),0))=6,"C+",IF((ROUND(TRUNC(('TRI-3'!AY32  ),2),0))=5,"C-",IF((ROUND(TRUNC(('TRI-3'!AY32  ),2),0))=4,"D+",IF((ROUND(TRUNC(('TRI-3'!AY32 ),2),0))=3,"D-",IF((ROUND(TRUNC(('TRI-3'!AY32 ),2),0))=2,"E+",IF((ROUND(TRUNC(('TRI-3'!AY32  ),2),0))&lt;=1,"E-","")))))))))))</f>
        <v/>
      </c>
      <c r="AZ32" s="51" t="str">
        <f>IF(OR('TRI-3'!AZ32 ="",'TRI-3'!AZ32&lt;0,'TRI-3'!AZ32  &gt;10),"",IF((ROUND(TRUNC(('TRI-3'!AZ32  ),2),0))=10,"A+",IF((ROUND(TRUNC(('TRI-3'!AZ32  ),2),0))=9,"A-",IF((ROUND(TRUNC(('TRI-3'!AZ32   ),2),0))=8,"B+",IF((ROUND(TRUNC(('TRI-3'!AZ32 ),2),0))=7,"B-",IF((ROUND(TRUNC(('TRI-3'!AZ32  ),2),0))=6,"C+",IF((ROUND(TRUNC(('TRI-3'!AZ32  ),2),0))=5,"C-",IF((ROUND(TRUNC(('TRI-3'!AZ32  ),2),0))=4,"D+",IF((ROUND(TRUNC(('TRI-3'!AZ32 ),2),0))=3,"D-",IF((ROUND(TRUNC(('TRI-3'!AZ32 ),2),0))=2,"E+",IF((ROUND(TRUNC(('TRI-3'!AZ32  ),2),0))&lt;=1,"E-","")))))))))))</f>
        <v/>
      </c>
      <c r="BA32" s="51" t="str">
        <f>IF(OR('TRI-3'!BA32 ="",'TRI-3'!BA32&lt;0,'TRI-3'!BA32  &gt;10),"",IF((ROUND(TRUNC(('TRI-3'!BA32  ),2),0))=10,"A+",IF((ROUND(TRUNC(('TRI-3'!BA32  ),2),0))=9,"A-",IF((ROUND(TRUNC(('TRI-3'!BA32   ),2),0))=8,"B+",IF((ROUND(TRUNC(('TRI-3'!BA32 ),2),0))=7,"B-",IF((ROUND(TRUNC(('TRI-3'!BA32  ),2),0))=6,"C+",IF((ROUND(TRUNC(('TRI-3'!BA32  ),2),0))=5,"C-",IF((ROUND(TRUNC(('TRI-3'!BA32  ),2),0))=4,"D+",IF((ROUND(TRUNC(('TRI-3'!BA32 ),2),0))=3,"D-",IF((ROUND(TRUNC(('TRI-3'!BA32 ),2),0))=2,"E+",IF((ROUND(TRUNC(('TRI-3'!BA32  ),2),0))&lt;=1,"E-","")))))))))))</f>
        <v/>
      </c>
      <c r="BB32" s="51" t="str">
        <f>IF(OR('TRI-3'!BB32 ="",'TRI-3'!BB32&lt;0,'TRI-3'!BB32  &gt;10),"",IF((ROUND(TRUNC(('TRI-3'!BB32  ),2),0))=10,"A+",IF((ROUND(TRUNC(('TRI-3'!BB32  ),2),0))=9,"A-",IF((ROUND(TRUNC(('TRI-3'!BB32   ),2),0))=8,"B+",IF((ROUND(TRUNC(('TRI-3'!BB32 ),2),0))=7,"B-",IF((ROUND(TRUNC(('TRI-3'!BB32  ),2),0))=6,"C+",IF((ROUND(TRUNC(('TRI-3'!BB32  ),2),0))=5,"C-",IF((ROUND(TRUNC(('TRI-3'!BB32  ),2),0))=4,"D+",IF((ROUND(TRUNC(('TRI-3'!BB32 ),2),0))=3,"D-",IF((ROUND(TRUNC(('TRI-3'!BB32 ),2),0))=2,"E+",IF((ROUND(TRUNC(('TRI-3'!BB32  ),2),0))&lt;=1,"E-","")))))))))))</f>
        <v/>
      </c>
      <c r="BC32" s="51" t="str">
        <f>IF(OR('TRI-3'!BC32 ="",'TRI-3'!BC32&lt;0,'TRI-3'!BC32  &gt;10),"",IF((ROUND(TRUNC(('TRI-3'!BC32  ),2),0))=10,"A+",IF((ROUND(TRUNC(('TRI-3'!BC32  ),2),0))=9,"A-",IF((ROUND(TRUNC(('TRI-3'!BC32   ),2),0))=8,"B+",IF((ROUND(TRUNC(('TRI-3'!BC32 ),2),0))=7,"B-",IF((ROUND(TRUNC(('TRI-3'!BC32  ),2),0))=6,"C+",IF((ROUND(TRUNC(('TRI-3'!BC32  ),2),0))=5,"C-",IF((ROUND(TRUNC(('TRI-3'!BC32  ),2),0))=4,"D+",IF((ROUND(TRUNC(('TRI-3'!BC32 ),2),0))=3,"D-",IF((ROUND(TRUNC(('TRI-3'!BC32 ),2),0))=2,"E+",IF((ROUND(TRUNC(('TRI-3'!BC32  ),2),0))&lt;=1,"E-","")))))))))))</f>
        <v/>
      </c>
      <c r="BD32" s="51" t="str">
        <f>IF(OR('TRI-3'!BD32 ="",'TRI-3'!BD32&lt;0,'TRI-3'!BD32  &gt;10),"",IF((ROUND(TRUNC(('TRI-3'!BD32  ),2),0))=10,"A+",IF((ROUND(TRUNC(('TRI-3'!BD32  ),2),0))=9,"A-",IF((ROUND(TRUNC(('TRI-3'!BD32   ),2),0))=8,"B+",IF((ROUND(TRUNC(('TRI-3'!BD32 ),2),0))=7,"B-",IF((ROUND(TRUNC(('TRI-3'!BD32  ),2),0))=6,"C+",IF((ROUND(TRUNC(('TRI-3'!BD32  ),2),0))=5,"C-",IF((ROUND(TRUNC(('TRI-3'!BD32  ),2),0))=4,"D+",IF((ROUND(TRUNC(('TRI-3'!BD32 ),2),0))=3,"D-",IF((ROUND(TRUNC(('TRI-3'!BD32 ),2),0))=2,"E+",IF((ROUND(TRUNC(('TRI-3'!BD32  ),2),0))&lt;=1,"E-","")))))))))))</f>
        <v/>
      </c>
      <c r="BE32" s="51" t="str">
        <f>IF(OR('TRI-3'!BE32 ="",'TRI-3'!BE32&lt;0,'TRI-3'!BE32  &gt;10),"",IF((ROUND(TRUNC(('TRI-3'!BE32  ),2),0))=10,"A+",IF((ROUND(TRUNC(('TRI-3'!BE32  ),2),0))=9,"A-",IF((ROUND(TRUNC(('TRI-3'!BE32   ),2),0))=8,"B+",IF((ROUND(TRUNC(('TRI-3'!BE32 ),2),0))=7,"B-",IF((ROUND(TRUNC(('TRI-3'!BE32  ),2),0))=6,"C+",IF((ROUND(TRUNC(('TRI-3'!BE32  ),2),0))=5,"C-",IF((ROUND(TRUNC(('TRI-3'!BE32  ),2),0))=4,"D+",IF((ROUND(TRUNC(('TRI-3'!BE32 ),2),0))=3,"D-",IF((ROUND(TRUNC(('TRI-3'!BE32 ),2),0))=2,"E+",IF((ROUND(TRUNC(('TRI-3'!BE32  ),2),0))&lt;=1,"E-","")))))))))))</f>
        <v/>
      </c>
      <c r="BF32" s="51" t="str">
        <f>IF(OR('TRI-3'!BF32 ="",'TRI-3'!BF32&lt;0,'TRI-3'!BF32  &gt;10),"",IF((ROUND(TRUNC(('TRI-3'!BF32  ),2),0))=10,"A+",IF((ROUND(TRUNC(('TRI-3'!BF32  ),2),0))=9,"A-",IF((ROUND(TRUNC(('TRI-3'!BF32   ),2),0))=8,"B+",IF((ROUND(TRUNC(('TRI-3'!BF32 ),2),0))=7,"B-",IF((ROUND(TRUNC(('TRI-3'!BF32  ),2),0))=6,"C+",IF((ROUND(TRUNC(('TRI-3'!BF32  ),2),0))=5,"C-",IF((ROUND(TRUNC(('TRI-3'!BF32  ),2),0))=4,"D+",IF((ROUND(TRUNC(('TRI-3'!BF32 ),2),0))=3,"D-",IF((ROUND(TRUNC(('TRI-3'!BF32 ),2),0))=2,"E+",IF((ROUND(TRUNC(('TRI-3'!BF32  ),2),0))&lt;=1,"E-","")))))))))))</f>
        <v/>
      </c>
      <c r="BG32" s="51" t="str">
        <f>IF(OR('TRI-3'!BG32 ="",'TRI-3'!BG32&lt;0,'TRI-3'!BG32  &gt;10),"",IF((ROUND(TRUNC(('TRI-3'!BG32  ),2),0))=10,"A+",IF((ROUND(TRUNC(('TRI-3'!BG32  ),2),0))=9,"A-",IF((ROUND(TRUNC(('TRI-3'!BG32   ),2),0))=8,"B+",IF((ROUND(TRUNC(('TRI-3'!BG32 ),2),0))=7,"B-",IF((ROUND(TRUNC(('TRI-3'!BG32  ),2),0))=6,"C+",IF((ROUND(TRUNC(('TRI-3'!BG32  ),2),0))=5,"C-",IF((ROUND(TRUNC(('TRI-3'!BG32  ),2),0))=4,"D+",IF((ROUND(TRUNC(('TRI-3'!BG32 ),2),0))=3,"D-",IF((ROUND(TRUNC(('TRI-3'!BG32 ),2),0))=2,"E+",IF((ROUND(TRUNC(('TRI-3'!BG32  ),2),0))&lt;=1,"E-","")))))))))))</f>
        <v/>
      </c>
      <c r="BH32" s="51" t="str">
        <f>IF(OR('TRI-3'!BH32 ="",'TRI-3'!BH32&lt;0,'TRI-3'!BH32  &gt;10),"",IF((ROUND(TRUNC(('TRI-3'!BH32  ),2),0))=10,"A+",IF((ROUND(TRUNC(('TRI-3'!BH32  ),2),0))=9,"A-",IF((ROUND(TRUNC(('TRI-3'!BH32   ),2),0))=8,"B+",IF((ROUND(TRUNC(('TRI-3'!BH32 ),2),0))=7,"B-",IF((ROUND(TRUNC(('TRI-3'!BH32  ),2),0))=6,"C+",IF((ROUND(TRUNC(('TRI-3'!BH32  ),2),0))=5,"C-",IF((ROUND(TRUNC(('TRI-3'!BH32  ),2),0))=4,"D+",IF((ROUND(TRUNC(('TRI-3'!BH32 ),2),0))=3,"D-",IF((ROUND(TRUNC(('TRI-3'!BH32 ),2),0))=2,"E+",IF((ROUND(TRUNC(('TRI-3'!BH32  ),2),0))&lt;=1,"E-","")))))))))))</f>
        <v/>
      </c>
      <c r="BI32" s="51" t="str">
        <f>IF(OR('TRI-3'!BI32 ="",'TRI-3'!BI32&lt;0,'TRI-3'!BI32  &gt;10),"",IF((ROUND(TRUNC(('TRI-3'!BI32  ),2),0))=10,"A+",IF((ROUND(TRUNC(('TRI-3'!BI32  ),2),0))=9,"A-",IF((ROUND(TRUNC(('TRI-3'!BI32   ),2),0))=8,"B+",IF((ROUND(TRUNC(('TRI-3'!BI32 ),2),0))=7,"B-",IF((ROUND(TRUNC(('TRI-3'!BI32  ),2),0))=6,"C+",IF((ROUND(TRUNC(('TRI-3'!BI32  ),2),0))=5,"C-",IF((ROUND(TRUNC(('TRI-3'!BI32  ),2),0))=4,"D+",IF((ROUND(TRUNC(('TRI-3'!BI32 ),2),0))=3,"D-",IF((ROUND(TRUNC(('TRI-3'!BI32 ),2),0))=2,"E+",IF((ROUND(TRUNC(('TRI-3'!BI32  ),2),0))&lt;=1,"E-","")))))))))))</f>
        <v/>
      </c>
      <c r="BJ32" s="51" t="str">
        <f>IF(OR('TRI-3'!BJ32 ="",'TRI-3'!BJ32&lt;0,'TRI-3'!BJ32  &gt;10),"",IF((ROUND(TRUNC(('TRI-3'!BJ32  ),2),0))=10,"A+",IF((ROUND(TRUNC(('TRI-3'!BJ32  ),2),0))=9,"A-",IF((ROUND(TRUNC(('TRI-3'!BJ32   ),2),0))=8,"B+",IF((ROUND(TRUNC(('TRI-3'!BJ32 ),2),0))=7,"B-",IF((ROUND(TRUNC(('TRI-3'!BJ32  ),2),0))=6,"C+",IF((ROUND(TRUNC(('TRI-3'!BJ32  ),2),0))=5,"C-",IF((ROUND(TRUNC(('TRI-3'!BJ32  ),2),0))=4,"D+",IF((ROUND(TRUNC(('TRI-3'!BJ32 ),2),0))=3,"D-",IF((ROUND(TRUNC(('TRI-3'!BJ32 ),2),0))=2,"E+",IF((ROUND(TRUNC(('TRI-3'!BJ32  ),2),0))&lt;=1,"E-","")))))))))))</f>
        <v/>
      </c>
      <c r="BK32" s="51" t="str">
        <f>IF(OR('TRI-3'!BK32 ="",'TRI-3'!BK32&lt;0,'TRI-3'!BK32  &gt;10),"",IF((ROUND(TRUNC(('TRI-3'!BK32  ),2),0))=10,"A+",IF((ROUND(TRUNC(('TRI-3'!BK32  ),2),0))=9,"A-",IF((ROUND(TRUNC(('TRI-3'!BK32   ),2),0))=8,"B+",IF((ROUND(TRUNC(('TRI-3'!BK32 ),2),0))=7,"B-",IF((ROUND(TRUNC(('TRI-3'!BK32  ),2),0))=6,"C+",IF((ROUND(TRUNC(('TRI-3'!BK32  ),2),0))=5,"C-",IF((ROUND(TRUNC(('TRI-3'!BK32  ),2),0))=4,"D+",IF((ROUND(TRUNC(('TRI-3'!BK32 ),2),0))=3,"D-",IF((ROUND(TRUNC(('TRI-3'!BK32 ),2),0))=2,"E+",IF((ROUND(TRUNC(('TRI-3'!BK32  ),2),0))&lt;=1,"E-","")))))))))))</f>
        <v/>
      </c>
      <c r="BL32" s="51" t="str">
        <f>IF(OR('TRI-3'!BL32 ="",'TRI-3'!BL32&lt;0,'TRI-3'!BL32  &gt;10),"",IF((ROUND(TRUNC(('TRI-3'!BL32  ),2),0))=10,"A+",IF((ROUND(TRUNC(('TRI-3'!BL32  ),2),0))=9,"A-",IF((ROUND(TRUNC(('TRI-3'!BL32   ),2),0))=8,"B+",IF((ROUND(TRUNC(('TRI-3'!BL32 ),2),0))=7,"B-",IF((ROUND(TRUNC(('TRI-3'!BL32  ),2),0))=6,"C+",IF((ROUND(TRUNC(('TRI-3'!BL32  ),2),0))=5,"C-",IF((ROUND(TRUNC(('TRI-3'!BL32  ),2),0))=4,"D+",IF((ROUND(TRUNC(('TRI-3'!BL32 ),2),0))=3,"D-",IF((ROUND(TRUNC(('TRI-3'!BL32 ),2),0))=2,"E+",IF((ROUND(TRUNC(('TRI-3'!BL32  ),2),0))&lt;=1,"E-","")))))))))))</f>
        <v/>
      </c>
      <c r="BM32" s="51" t="str">
        <f>IF(OR('TRI-3'!BM32 ="",'TRI-3'!BM32&lt;0,'TRI-3'!BM32  &gt;10),"",IF((ROUND(TRUNC(('TRI-3'!BM32  ),2),0))=10,"A+",IF((ROUND(TRUNC(('TRI-3'!BM32  ),2),0))=9,"A-",IF((ROUND(TRUNC(('TRI-3'!BM32   ),2),0))=8,"B+",IF((ROUND(TRUNC(('TRI-3'!BM32 ),2),0))=7,"B-",IF((ROUND(TRUNC(('TRI-3'!BM32  ),2),0))=6,"C+",IF((ROUND(TRUNC(('TRI-3'!BM32  ),2),0))=5,"C-",IF((ROUND(TRUNC(('TRI-3'!BM32  ),2),0))=4,"D+",IF((ROUND(TRUNC(('TRI-3'!BM32 ),2),0))=3,"D-",IF((ROUND(TRUNC(('TRI-3'!BM32 ),2),0))=2,"E+",IF((ROUND(TRUNC(('TRI-3'!BM32  ),2),0))&lt;=1,"E-","")))))))))))</f>
        <v/>
      </c>
      <c r="BN32" s="51" t="str">
        <f>IF(OR('TRI-3'!BN32 ="",'TRI-3'!BN32&lt;0,'TRI-3'!BN32  &gt;10),"",IF((ROUND(TRUNC(('TRI-3'!BN32  ),2),0))=10,"A+",IF((ROUND(TRUNC(('TRI-3'!BN32  ),2),0))=9,"A-",IF((ROUND(TRUNC(('TRI-3'!BN32   ),2),0))=8,"B+",IF((ROUND(TRUNC(('TRI-3'!BN32 ),2),0))=7,"B-",IF((ROUND(TRUNC(('TRI-3'!BN32  ),2),0))=6,"C+",IF((ROUND(TRUNC(('TRI-3'!BN32  ),2),0))=5,"C-",IF((ROUND(TRUNC(('TRI-3'!BN32  ),2),0))=4,"D+",IF((ROUND(TRUNC(('TRI-3'!BN32 ),2),0))=3,"D-",IF((ROUND(TRUNC(('TRI-3'!BN32 ),2),0))=2,"E+",IF((ROUND(TRUNC(('TRI-3'!BN32  ),2),0))&lt;=1,"E-","")))))))))))</f>
        <v/>
      </c>
      <c r="BO32" s="51" t="str">
        <f>IF(OR('TRI-3'!BO32 ="",'TRI-3'!BO32&lt;0,'TRI-3'!BO32  &gt;10),"",IF((ROUND(TRUNC(('TRI-3'!BO32  ),2),0))=10,"A+",IF((ROUND(TRUNC(('TRI-3'!BO32  ),2),0))=9,"A-",IF((ROUND(TRUNC(('TRI-3'!BO32   ),2),0))=8,"B+",IF((ROUND(TRUNC(('TRI-3'!BO32 ),2),0))=7,"B-",IF((ROUND(TRUNC(('TRI-3'!BO32  ),2),0))=6,"C+",IF((ROUND(TRUNC(('TRI-3'!BO32  ),2),0))=5,"C-",IF((ROUND(TRUNC(('TRI-3'!BO32  ),2),0))=4,"D+",IF((ROUND(TRUNC(('TRI-3'!BO32 ),2),0))=3,"D-",IF((ROUND(TRUNC(('TRI-3'!BO32 ),2),0))=2,"E+",IF((ROUND(TRUNC(('TRI-3'!BO32  ),2),0))&lt;=1,"E-","")))))))))))</f>
        <v/>
      </c>
      <c r="BP32" s="51" t="str">
        <f>IF(OR('TRI-3'!BP32 ="",'TRI-3'!BP32&lt;0,'TRI-3'!BP32  &gt;10),"",IF((ROUND(TRUNC(('TRI-3'!BP32  ),2),0))=10,"A+",IF((ROUND(TRUNC(('TRI-3'!BP32  ),2),0))=9,"A-",IF((ROUND(TRUNC(('TRI-3'!BP32   ),2),0))=8,"B+",IF((ROUND(TRUNC(('TRI-3'!BP32 ),2),0))=7,"B-",IF((ROUND(TRUNC(('TRI-3'!BP32  ),2),0))=6,"C+",IF((ROUND(TRUNC(('TRI-3'!BP32  ),2),0))=5,"C-",IF((ROUND(TRUNC(('TRI-3'!BP32  ),2),0))=4,"D+",IF((ROUND(TRUNC(('TRI-3'!BP32 ),2),0))=3,"D-",IF((ROUND(TRUNC(('TRI-3'!BP32 ),2),0))=2,"E+",IF((ROUND(TRUNC(('TRI-3'!BP32  ),2),0))&lt;=1,"E-","")))))))))))</f>
        <v/>
      </c>
      <c r="BQ32" s="51" t="str">
        <f>IF(OR('TRI-3'!BQ32 ="",'TRI-3'!BQ32&lt;0,'TRI-3'!BQ32  &gt;10),"",IF((ROUND(TRUNC(('TRI-3'!BQ32  ),2),0))=10,"A+",IF((ROUND(TRUNC(('TRI-3'!BQ32  ),2),0))=9,"A-",IF((ROUND(TRUNC(('TRI-3'!BQ32   ),2),0))=8,"B+",IF((ROUND(TRUNC(('TRI-3'!BQ32 ),2),0))=7,"B-",IF((ROUND(TRUNC(('TRI-3'!BQ32  ),2),0))=6,"C+",IF((ROUND(TRUNC(('TRI-3'!BQ32  ),2),0))=5,"C-",IF((ROUND(TRUNC(('TRI-3'!BQ32  ),2),0))=4,"D+",IF((ROUND(TRUNC(('TRI-3'!BQ32 ),2),0))=3,"D-",IF((ROUND(TRUNC(('TRI-3'!BQ32 ),2),0))=2,"E+",IF((ROUND(TRUNC(('TRI-3'!BQ32  ),2),0))&lt;=1,"E-","")))))))))))</f>
        <v/>
      </c>
      <c r="BR32" s="51" t="str">
        <f>IF(OR('TRI-3'!BR32 ="",'TRI-3'!BR32&lt;0,'TRI-3'!BR32  &gt;10),"",IF((ROUND(TRUNC(('TRI-3'!BR32  ),2),0))=10,"A+",IF((ROUND(TRUNC(('TRI-3'!BR32  ),2),0))=9,"A-",IF((ROUND(TRUNC(('TRI-3'!BR32   ),2),0))=8,"B+",IF((ROUND(TRUNC(('TRI-3'!BR32 ),2),0))=7,"B-",IF((ROUND(TRUNC(('TRI-3'!BR32  ),2),0))=6,"C+",IF((ROUND(TRUNC(('TRI-3'!BR32  ),2),0))=5,"C-",IF((ROUND(TRUNC(('TRI-3'!BR32  ),2),0))=4,"D+",IF((ROUND(TRUNC(('TRI-3'!BR32 ),2),0))=3,"D-",IF((ROUND(TRUNC(('TRI-3'!BR32 ),2),0))=2,"E+",IF((ROUND(TRUNC(('TRI-3'!BR32  ),2),0))&lt;=1,"E-","")))))))))))</f>
        <v/>
      </c>
      <c r="BS32" s="51" t="str">
        <f>IF(OR('TRI-3'!BS32 ="",'TRI-3'!BS32&lt;0,'TRI-3'!BS32  &gt;10),"",IF((ROUND(TRUNC(('TRI-3'!BS32  ),2),0))=10,"A+",IF((ROUND(TRUNC(('TRI-3'!BS32  ),2),0))=9,"A-",IF((ROUND(TRUNC(('TRI-3'!BS32   ),2),0))=8,"B+",IF((ROUND(TRUNC(('TRI-3'!BS32 ),2),0))=7,"B-",IF((ROUND(TRUNC(('TRI-3'!BS32  ),2),0))=6,"C+",IF((ROUND(TRUNC(('TRI-3'!BS32  ),2),0))=5,"C-",IF((ROUND(TRUNC(('TRI-3'!BS32  ),2),0))=4,"D+",IF((ROUND(TRUNC(('TRI-3'!BS32 ),2),0))=3,"D-",IF((ROUND(TRUNC(('TRI-3'!BS32 ),2),0))=2,"E+",IF((ROUND(TRUNC(('TRI-3'!BS32  ),2),0))&lt;=1,"E-","")))))))))))</f>
        <v/>
      </c>
      <c r="BT32" s="51" t="str">
        <f>IF(OR('TRI-3'!BT32 ="",'TRI-3'!BT32&lt;0,'TRI-3'!BT32  &gt;10),"",IF((ROUND(TRUNC(('TRI-3'!BT32  ),2),0))=10,"A+",IF((ROUND(TRUNC(('TRI-3'!BT32  ),2),0))=9,"A-",IF((ROUND(TRUNC(('TRI-3'!BT32   ),2),0))=8,"B+",IF((ROUND(TRUNC(('TRI-3'!BT32 ),2),0))=7,"B-",IF((ROUND(TRUNC(('TRI-3'!BT32  ),2),0))=6,"C+",IF((ROUND(TRUNC(('TRI-3'!BT32  ),2),0))=5,"C-",IF((ROUND(TRUNC(('TRI-3'!BT32  ),2),0))=4,"D+",IF((ROUND(TRUNC(('TRI-3'!BT32 ),2),0))=3,"D-",IF((ROUND(TRUNC(('TRI-3'!BT32 ),2),0))=2,"E+",IF((ROUND(TRUNC(('TRI-3'!BT32  ),2),0))&lt;=1,"E-","")))))))))))</f>
        <v/>
      </c>
      <c r="BU32" s="51" t="str">
        <f>IF(OR('TRI-3'!BU32 ="",'TRI-3'!BU32&lt;0,'TRI-3'!BU32  &gt;10),"",IF((ROUND(TRUNC(('TRI-3'!BU32  ),2),0))=10,"A+",IF((ROUND(TRUNC(('TRI-3'!BU32  ),2),0))=9,"A-",IF((ROUND(TRUNC(('TRI-3'!BU32   ),2),0))=8,"B+",IF((ROUND(TRUNC(('TRI-3'!BU32 ),2),0))=7,"B-",IF((ROUND(TRUNC(('TRI-3'!BU32  ),2),0))=6,"C+",IF((ROUND(TRUNC(('TRI-3'!BU32  ),2),0))=5,"C-",IF((ROUND(TRUNC(('TRI-3'!BU32  ),2),0))=4,"D+",IF((ROUND(TRUNC(('TRI-3'!BU32 ),2),0))=3,"D-",IF((ROUND(TRUNC(('TRI-3'!BU32 ),2),0))=2,"E+",IF((ROUND(TRUNC(('TRI-3'!BU32  ),2),0))&lt;=1,"E-","")))))))))))</f>
        <v/>
      </c>
      <c r="BV32" s="51" t="str">
        <f>IF(OR('TRI-3'!BV32 ="",'TRI-3'!BV32&lt;0,'TRI-3'!BV32  &gt;10),"",IF((ROUND(TRUNC(('TRI-3'!BV32  ),2),0))=10,"A+",IF((ROUND(TRUNC(('TRI-3'!BV32  ),2),0))=9,"A-",IF((ROUND(TRUNC(('TRI-3'!BV32   ),2),0))=8,"B+",IF((ROUND(TRUNC(('TRI-3'!BV32 ),2),0))=7,"B-",IF((ROUND(TRUNC(('TRI-3'!BV32  ),2),0))=6,"C+",IF((ROUND(TRUNC(('TRI-3'!BV32  ),2),0))=5,"C-",IF((ROUND(TRUNC(('TRI-3'!BV32  ),2),0))=4,"D+",IF((ROUND(TRUNC(('TRI-3'!BV32 ),2),0))=3,"D-",IF((ROUND(TRUNC(('TRI-3'!BV32 ),2),0))=2,"E+",IF((ROUND(TRUNC(('TRI-3'!BV32  ),2),0))&lt;=1,"E-","")))))))))))</f>
        <v/>
      </c>
      <c r="BW32" s="51" t="str">
        <f>IF(OR('TRI-3'!BW32 ="",'TRI-3'!BW32&lt;0,'TRI-3'!BW32  &gt;10),"",IF((ROUND(TRUNC(('TRI-3'!BW32  ),2),0))=10,"A+",IF((ROUND(TRUNC(('TRI-3'!BW32  ),2),0))=9,"A-",IF((ROUND(TRUNC(('TRI-3'!BW32   ),2),0))=8,"B+",IF((ROUND(TRUNC(('TRI-3'!BW32 ),2),0))=7,"B-",IF((ROUND(TRUNC(('TRI-3'!BW32  ),2),0))=6,"C+",IF((ROUND(TRUNC(('TRI-3'!BW32  ),2),0))=5,"C-",IF((ROUND(TRUNC(('TRI-3'!BW32  ),2),0))=4,"D+",IF((ROUND(TRUNC(('TRI-3'!BW32 ),2),0))=3,"D-",IF((ROUND(TRUNC(('TRI-3'!BW32 ),2),0))=2,"E+",IF((ROUND(TRUNC(('TRI-3'!BW32  ),2),0))&lt;=1,"E-","")))))))))))</f>
        <v/>
      </c>
      <c r="BX32" s="51" t="str">
        <f>IF(OR('TRI-3'!BX32 ="",'TRI-3'!BX32&lt;0,'TRI-3'!BX32  &gt;10),"",IF((ROUND(TRUNC(('TRI-3'!BX32  ),2),0))=10,"A+",IF((ROUND(TRUNC(('TRI-3'!BX32  ),2),0))=9,"A-",IF((ROUND(TRUNC(('TRI-3'!BX32   ),2),0))=8,"B+",IF((ROUND(TRUNC(('TRI-3'!BX32 ),2),0))=7,"B-",IF((ROUND(TRUNC(('TRI-3'!BX32  ),2),0))=6,"C+",IF((ROUND(TRUNC(('TRI-3'!BX32  ),2),0))=5,"C-",IF((ROUND(TRUNC(('TRI-3'!BX32  ),2),0))=4,"D+",IF((ROUND(TRUNC(('TRI-3'!BX32 ),2),0))=3,"D-",IF((ROUND(TRUNC(('TRI-3'!BX32 ),2),0))=2,"E+",IF((ROUND(TRUNC(('TRI-3'!BX32  ),2),0))&lt;=1,"E-","")))))))))))</f>
        <v/>
      </c>
      <c r="BY32" s="51" t="str">
        <f>IF(OR('TRI-3'!BY32 ="",'TRI-3'!BY32&lt;0,'TRI-3'!BY32  &gt;10),"",IF((ROUND(TRUNC(('TRI-3'!BY32  ),2),0))=10,"A+",IF((ROUND(TRUNC(('TRI-3'!BY32  ),2),0))=9,"A-",IF((ROUND(TRUNC(('TRI-3'!BY32   ),2),0))=8,"B+",IF((ROUND(TRUNC(('TRI-3'!BY32 ),2),0))=7,"B-",IF((ROUND(TRUNC(('TRI-3'!BY32  ),2),0))=6,"C+",IF((ROUND(TRUNC(('TRI-3'!BY32  ),2),0))=5,"C-",IF((ROUND(TRUNC(('TRI-3'!BY32  ),2),0))=4,"D+",IF((ROUND(TRUNC(('TRI-3'!BY32 ),2),0))=3,"D-",IF((ROUND(TRUNC(('TRI-3'!BY32 ),2),0))=2,"E+",IF((ROUND(TRUNC(('TRI-3'!BY32  ),2),0))&lt;=1,"E-","")))))))))))</f>
        <v/>
      </c>
      <c r="BZ32" s="51" t="str">
        <f>IF(OR('TRI-3'!BZ32 ="",'TRI-3'!BZ32&lt;0,'TRI-3'!BZ32  &gt;10),"",IF((ROUND(TRUNC(('TRI-3'!BZ32  ),2),0))=10,"A+",IF((ROUND(TRUNC(('TRI-3'!BZ32  ),2),0))=9,"A-",IF((ROUND(TRUNC(('TRI-3'!BZ32   ),2),0))=8,"B+",IF((ROUND(TRUNC(('TRI-3'!BZ32 ),2),0))=7,"B-",IF((ROUND(TRUNC(('TRI-3'!BZ32  ),2),0))=6,"C+",IF((ROUND(TRUNC(('TRI-3'!BZ32  ),2),0))=5,"C-",IF((ROUND(TRUNC(('TRI-3'!BZ32  ),2),0))=4,"D+",IF((ROUND(TRUNC(('TRI-3'!BZ32 ),2),0))=3,"D-",IF((ROUND(TRUNC(('TRI-3'!BZ32 ),2),0))=2,"E+",IF((ROUND(TRUNC(('TRI-3'!BZ32  ),2),0))&lt;=1,"E-","")))))))))))</f>
        <v/>
      </c>
      <c r="CA32" s="51" t="str">
        <f>IF(OR('TRI-3'!CA32 ="",'TRI-3'!CA32&lt;0,'TRI-3'!CA32  &gt;10),"",IF((ROUND(TRUNC(('TRI-3'!CA32  ),2),0))=10,"A+",IF((ROUND(TRUNC(('TRI-3'!CA32  ),2),0))=9,"A-",IF((ROUND(TRUNC(('TRI-3'!CA32   ),2),0))=8,"B+",IF((ROUND(TRUNC(('TRI-3'!CA32 ),2),0))=7,"B-",IF((ROUND(TRUNC(('TRI-3'!CA32  ),2),0))=6,"C+",IF((ROUND(TRUNC(('TRI-3'!CA32  ),2),0))=5,"C-",IF((ROUND(TRUNC(('TRI-3'!CA32  ),2),0))=4,"D+",IF((ROUND(TRUNC(('TRI-3'!CA32 ),2),0))=3,"D-",IF((ROUND(TRUNC(('TRI-3'!CA32 ),2),0))=2,"E+",IF((ROUND(TRUNC(('TRI-3'!CA32  ),2),0))&lt;=1,"E-","")))))))))))</f>
        <v/>
      </c>
      <c r="CB32" s="51" t="str">
        <f>IF(OR('TRI-3'!CB32 ="",'TRI-3'!CB32&lt;0,'TRI-3'!CB32  &gt;10),"",IF((ROUND(TRUNC(('TRI-3'!CB32  ),2),0))=10,"A+",IF((ROUND(TRUNC(('TRI-3'!CB32  ),2),0))=9,"A-",IF((ROUND(TRUNC(('TRI-3'!CB32   ),2),0))=8,"B+",IF((ROUND(TRUNC(('TRI-3'!CB32 ),2),0))=7,"B-",IF((ROUND(TRUNC(('TRI-3'!CB32  ),2),0))=6,"C+",IF((ROUND(TRUNC(('TRI-3'!CB32  ),2),0))=5,"C-",IF((ROUND(TRUNC(('TRI-3'!CB32  ),2),0))=4,"D+",IF((ROUND(TRUNC(('TRI-3'!CB32 ),2),0))=3,"D-",IF((ROUND(TRUNC(('TRI-3'!CB32 ),2),0))=2,"E+",IF((ROUND(TRUNC(('TRI-3'!CB32  ),2),0))&lt;=1,"E-","")))))))))))</f>
        <v/>
      </c>
      <c r="CC32" s="51" t="str">
        <f>IF(OR('TRI-3'!CC32 ="",'TRI-3'!CC32&lt;0,'TRI-3'!CC32  &gt;10),"",IF((ROUND(TRUNC(('TRI-3'!CC32  ),2),0))=10,"A+",IF((ROUND(TRUNC(('TRI-3'!CC32  ),2),0))=9,"A-",IF((ROUND(TRUNC(('TRI-3'!CC32   ),2),0))=8,"B+",IF((ROUND(TRUNC(('TRI-3'!CC32 ),2),0))=7,"B-",IF((ROUND(TRUNC(('TRI-3'!CC32  ),2),0))=6,"C+",IF((ROUND(TRUNC(('TRI-3'!CC32  ),2),0))=5,"C-",IF((ROUND(TRUNC(('TRI-3'!CC32  ),2),0))=4,"D+",IF((ROUND(TRUNC(('TRI-3'!CC32 ),2),0))=3,"D-",IF((ROUND(TRUNC(('TRI-3'!CC32 ),2),0))=2,"E+",IF((ROUND(TRUNC(('TRI-3'!CC32  ),2),0))&lt;=1,"E-","")))))))))))</f>
        <v/>
      </c>
      <c r="CD32" s="51" t="str">
        <f>IF(OR('TRI-3'!CD32 ="",'TRI-3'!CD32&lt;0,'TRI-3'!CD32  &gt;10),"",IF((ROUND(TRUNC(('TRI-3'!CD32  ),2),0))=10,"A+",IF((ROUND(TRUNC(('TRI-3'!CD32  ),2),0))=9,"A-",IF((ROUND(TRUNC(('TRI-3'!CD32   ),2),0))=8,"B+",IF((ROUND(TRUNC(('TRI-3'!CD32 ),2),0))=7,"B-",IF((ROUND(TRUNC(('TRI-3'!CD32  ),2),0))=6,"C+",IF((ROUND(TRUNC(('TRI-3'!CD32  ),2),0))=5,"C-",IF((ROUND(TRUNC(('TRI-3'!CD32  ),2),0))=4,"D+",IF((ROUND(TRUNC(('TRI-3'!CD32 ),2),0))=3,"D-",IF((ROUND(TRUNC(('TRI-3'!CD32 ),2),0))=2,"E+",IF((ROUND(TRUNC(('TRI-3'!CD32  ),2),0))&lt;=1,"E-","")))))))))))</f>
        <v/>
      </c>
      <c r="CE32" s="51" t="str">
        <f>IF(OR('TRI-3'!CE32 ="",'TRI-3'!CE32&lt;0,'TRI-3'!CE32  &gt;10),"",IF((ROUND(TRUNC(('TRI-3'!CE32  ),2),0))=10,"A+",IF((ROUND(TRUNC(('TRI-3'!CE32  ),2),0))=9,"A-",IF((ROUND(TRUNC(('TRI-3'!CE32   ),2),0))=8,"B+",IF((ROUND(TRUNC(('TRI-3'!CE32 ),2),0))=7,"B-",IF((ROUND(TRUNC(('TRI-3'!CE32  ),2),0))=6,"C+",IF((ROUND(TRUNC(('TRI-3'!CE32  ),2),0))=5,"C-",IF((ROUND(TRUNC(('TRI-3'!CE32  ),2),0))=4,"D+",IF((ROUND(TRUNC(('TRI-3'!CE32 ),2),0))=3,"D-",IF((ROUND(TRUNC(('TRI-3'!CE32 ),2),0))=2,"E+",IF((ROUND(TRUNC(('TRI-3'!CE32  ),2),0))&lt;=1,"E-","")))))))))))</f>
        <v/>
      </c>
      <c r="CF32" s="51" t="str">
        <f>IF(OR('TRI-3'!CF32 ="",'TRI-3'!CF32&lt;0,'TRI-3'!CF32  &gt;10),"",IF((ROUND(TRUNC(('TRI-3'!CF32  ),2),0))=10,"A+",IF((ROUND(TRUNC(('TRI-3'!CF32  ),2),0))=9,"A-",IF((ROUND(TRUNC(('TRI-3'!CF32   ),2),0))=8,"B+",IF((ROUND(TRUNC(('TRI-3'!CF32 ),2),0))=7,"B-",IF((ROUND(TRUNC(('TRI-3'!CF32  ),2),0))=6,"C+",IF((ROUND(TRUNC(('TRI-3'!CF32  ),2),0))=5,"C-",IF((ROUND(TRUNC(('TRI-3'!CF32  ),2),0))=4,"D+",IF((ROUND(TRUNC(('TRI-3'!CF32 ),2),0))=3,"D-",IF((ROUND(TRUNC(('TRI-3'!CF32 ),2),0))=2,"E+",IF((ROUND(TRUNC(('TRI-3'!CF32  ),2),0))&lt;=1,"E-","")))))))))))</f>
        <v/>
      </c>
      <c r="CG32" s="51" t="str">
        <f>IF(OR('TRI-3'!CG32 ="",'TRI-3'!CG32&lt;0,'TRI-3'!CG32  &gt;10),"",IF((ROUND(TRUNC(('TRI-3'!CG32  ),2),0))=10,"A+",IF((ROUND(TRUNC(('TRI-3'!CG32  ),2),0))=9,"A-",IF((ROUND(TRUNC(('TRI-3'!CG32   ),2),0))=8,"B+",IF((ROUND(TRUNC(('TRI-3'!CG32 ),2),0))=7,"B-",IF((ROUND(TRUNC(('TRI-3'!CG32  ),2),0))=6,"C+",IF((ROUND(TRUNC(('TRI-3'!CG32  ),2),0))=5,"C-",IF((ROUND(TRUNC(('TRI-3'!CG32  ),2),0))=4,"D+",IF((ROUND(TRUNC(('TRI-3'!CG32 ),2),0))=3,"D-",IF((ROUND(TRUNC(('TRI-3'!CG32 ),2),0))=2,"E+",IF((ROUND(TRUNC(('TRI-3'!CG32  ),2),0))&lt;=1,"E-","")))))))))))</f>
        <v/>
      </c>
      <c r="CH32" s="51" t="str">
        <f>IF(OR('TRI-3'!CH32 ="",'TRI-3'!CH32&lt;0,'TRI-3'!CH32  &gt;10),"",IF((ROUND(TRUNC(('TRI-3'!CH32  ),2),0))=10,"A+",IF((ROUND(TRUNC(('TRI-3'!CH32  ),2),0))=9,"A-",IF((ROUND(TRUNC(('TRI-3'!CH32   ),2),0))=8,"B+",IF((ROUND(TRUNC(('TRI-3'!CH32 ),2),0))=7,"B-",IF((ROUND(TRUNC(('TRI-3'!CH32  ),2),0))=6,"C+",IF((ROUND(TRUNC(('TRI-3'!CH32  ),2),0))=5,"C-",IF((ROUND(TRUNC(('TRI-3'!CH32  ),2),0))=4,"D+",IF((ROUND(TRUNC(('TRI-3'!CH32 ),2),0))=3,"D-",IF((ROUND(TRUNC(('TRI-3'!CH32 ),2),0))=2,"E+",IF((ROUND(TRUNC(('TRI-3'!CH32  ),2),0))&lt;=1,"E-","")))))))))))</f>
        <v/>
      </c>
      <c r="CI32" s="51" t="str">
        <f>IF(OR('TRI-3'!CI32 ="",'TRI-3'!CI32&lt;0,'TRI-3'!CI32  &gt;10),"",IF((ROUND(TRUNC(('TRI-3'!CI32  ),2),0))=10,"A+",IF((ROUND(TRUNC(('TRI-3'!CI32  ),2),0))=9,"A-",IF((ROUND(TRUNC(('TRI-3'!CI32   ),2),0))=8,"B+",IF((ROUND(TRUNC(('TRI-3'!CI32 ),2),0))=7,"B-",IF((ROUND(TRUNC(('TRI-3'!CI32  ),2),0))=6,"C+",IF((ROUND(TRUNC(('TRI-3'!CI32  ),2),0))=5,"C-",IF((ROUND(TRUNC(('TRI-3'!CI32  ),2),0))=4,"D+",IF((ROUND(TRUNC(('TRI-3'!CI32 ),2),0))=3,"D-",IF((ROUND(TRUNC(('TRI-3'!CI32 ),2),0))=2,"E+",IF((ROUND(TRUNC(('TRI-3'!CI32  ),2),0))&lt;=1,"E-","")))))))))))</f>
        <v/>
      </c>
      <c r="CJ32" s="51" t="str">
        <f>IF(OR('TRI-3'!CJ32 ="",'TRI-3'!CJ32&lt;0,'TRI-3'!CJ32  &gt;10),"",IF((ROUND(TRUNC(('TRI-3'!CJ32  ),2),0))=10,"A+",IF((ROUND(TRUNC(('TRI-3'!CJ32  ),2),0))=9,"A-",IF((ROUND(TRUNC(('TRI-3'!CJ32   ),2),0))=8,"B+",IF((ROUND(TRUNC(('TRI-3'!CJ32 ),2),0))=7,"B-",IF((ROUND(TRUNC(('TRI-3'!CJ32  ),2),0))=6,"C+",IF((ROUND(TRUNC(('TRI-3'!CJ32  ),2),0))=5,"C-",IF((ROUND(TRUNC(('TRI-3'!CJ32  ),2),0))=4,"D+",IF((ROUND(TRUNC(('TRI-3'!CJ32 ),2),0))=3,"D-",IF((ROUND(TRUNC(('TRI-3'!CJ32 ),2),0))=2,"E+",IF((ROUND(TRUNC(('TRI-3'!CJ32  ),2),0))&lt;=1,"E-","")))))))))))</f>
        <v/>
      </c>
      <c r="CK32" s="51" t="str">
        <f>IF(OR('TRI-3'!CK32 ="",'TRI-3'!CK32&lt;0,'TRI-3'!CK32  &gt;10),"",IF((ROUND(TRUNC(('TRI-3'!CK32  ),2),0))=10,"A+",IF((ROUND(TRUNC(('TRI-3'!CK32  ),2),0))=9,"A-",IF((ROUND(TRUNC(('TRI-3'!CK32   ),2),0))=8,"B+",IF((ROUND(TRUNC(('TRI-3'!CK32 ),2),0))=7,"B-",IF((ROUND(TRUNC(('TRI-3'!CK32  ),2),0))=6,"C+",IF((ROUND(TRUNC(('TRI-3'!CK32  ),2),0))=5,"C-",IF((ROUND(TRUNC(('TRI-3'!CK32  ),2),0))=4,"D+",IF((ROUND(TRUNC(('TRI-3'!CK32 ),2),0))=3,"D-",IF((ROUND(TRUNC(('TRI-3'!CK32 ),2),0))=2,"E+",IF((ROUND(TRUNC(('TRI-3'!CK32  ),2),0))&lt;=1,"E-","")))))))))))</f>
        <v/>
      </c>
      <c r="CL32" s="51" t="str">
        <f>IF(OR('TRI-3'!CL32 ="",'TRI-3'!CL32&lt;0,'TRI-3'!CL32  &gt;10),"",IF((ROUND(TRUNC(('TRI-3'!CL32  ),2),0))=10,"A+",IF((ROUND(TRUNC(('TRI-3'!CL32  ),2),0))=9,"A-",IF((ROUND(TRUNC(('TRI-3'!CL32   ),2),0))=8,"B+",IF((ROUND(TRUNC(('TRI-3'!CL32 ),2),0))=7,"B-",IF((ROUND(TRUNC(('TRI-3'!CL32  ),2),0))=6,"C+",IF((ROUND(TRUNC(('TRI-3'!CL32  ),2),0))=5,"C-",IF((ROUND(TRUNC(('TRI-3'!CL32  ),2),0))=4,"D+",IF((ROUND(TRUNC(('TRI-3'!CL32 ),2),0))=3,"D-",IF((ROUND(TRUNC(('TRI-3'!CL32 ),2),0))=2,"E+",IF((ROUND(TRUNC(('TRI-3'!CL32  ),2),0))&lt;=1,"E-","")))))))))))</f>
        <v/>
      </c>
      <c r="CM32" s="51" t="str">
        <f>IF(OR('TRI-3'!CM32 ="",'TRI-3'!CM32&lt;0,'TRI-3'!CM32  &gt;10),"",IF((ROUND(TRUNC(('TRI-3'!CM32  ),2),0))=10,"A+",IF((ROUND(TRUNC(('TRI-3'!CM32  ),2),0))=9,"A-",IF((ROUND(TRUNC(('TRI-3'!CM32   ),2),0))=8,"B+",IF((ROUND(TRUNC(('TRI-3'!CM32 ),2),0))=7,"B-",IF((ROUND(TRUNC(('TRI-3'!CM32  ),2),0))=6,"C+",IF((ROUND(TRUNC(('TRI-3'!CM32  ),2),0))=5,"C-",IF((ROUND(TRUNC(('TRI-3'!CM32  ),2),0))=4,"D+",IF((ROUND(TRUNC(('TRI-3'!CM32 ),2),0))=3,"D-",IF((ROUND(TRUNC(('TRI-3'!CM32 ),2),0))=2,"E+",IF((ROUND(TRUNC(('TRI-3'!CM32  ),2),0))&lt;=1,"E-","")))))))))))</f>
        <v/>
      </c>
      <c r="CN32" s="51" t="str">
        <f>IF(OR('TRI-3'!CN32 ="",'TRI-3'!CN32&lt;0,'TRI-3'!CN32  &gt;10),"",IF((ROUND(TRUNC(('TRI-3'!CN32  ),2),0))=10,"A+",IF((ROUND(TRUNC(('TRI-3'!CN32  ),2),0))=9,"A-",IF((ROUND(TRUNC(('TRI-3'!CN32   ),2),0))=8,"B+",IF((ROUND(TRUNC(('TRI-3'!CN32 ),2),0))=7,"B-",IF((ROUND(TRUNC(('TRI-3'!CN32  ),2),0))=6,"C+",IF((ROUND(TRUNC(('TRI-3'!CN32  ),2),0))=5,"C-",IF((ROUND(TRUNC(('TRI-3'!CN32  ),2),0))=4,"D+",IF((ROUND(TRUNC(('TRI-3'!CN32 ),2),0))=3,"D-",IF((ROUND(TRUNC(('TRI-3'!CN32 ),2),0))=2,"E+",IF((ROUND(TRUNC(('TRI-3'!CN32  ),2),0))&lt;=1,"E-","")))))))))))</f>
        <v/>
      </c>
      <c r="CO32" s="51" t="str">
        <f>IF(OR('TRI-3'!CO32 ="",'TRI-3'!CO32&lt;0,'TRI-3'!CO32  &gt;10),"",IF((ROUND(TRUNC(('TRI-3'!CO32  ),2),0))=10,"A+",IF((ROUND(TRUNC(('TRI-3'!CO32  ),2),0))=9,"A-",IF((ROUND(TRUNC(('TRI-3'!CO32   ),2),0))=8,"B+",IF((ROUND(TRUNC(('TRI-3'!CO32 ),2),0))=7,"B-",IF((ROUND(TRUNC(('TRI-3'!CO32  ),2),0))=6,"C+",IF((ROUND(TRUNC(('TRI-3'!CO32  ),2),0))=5,"C-",IF((ROUND(TRUNC(('TRI-3'!CO32  ),2),0))=4,"D+",IF((ROUND(TRUNC(('TRI-3'!CO32 ),2),0))=3,"D-",IF((ROUND(TRUNC(('TRI-3'!CO32 ),2),0))=2,"E+",IF((ROUND(TRUNC(('TRI-3'!CO32  ),2),0))&lt;=1,"E-","")))))))))))</f>
        <v/>
      </c>
      <c r="CP32" s="51" t="str">
        <f>IF(OR('TRI-3'!CP32 ="",'TRI-3'!CP32&lt;0,'TRI-3'!CP32  &gt;10),"",IF((ROUND(TRUNC(('TRI-3'!CP32  ),2),0))=10,"A+",IF((ROUND(TRUNC(('TRI-3'!CP32  ),2),0))=9,"A-",IF((ROUND(TRUNC(('TRI-3'!CP32   ),2),0))=8,"B+",IF((ROUND(TRUNC(('TRI-3'!CP32 ),2),0))=7,"B-",IF((ROUND(TRUNC(('TRI-3'!CP32  ),2),0))=6,"C+",IF((ROUND(TRUNC(('TRI-3'!CP32  ),2),0))=5,"C-",IF((ROUND(TRUNC(('TRI-3'!CP32  ),2),0))=4,"D+",IF((ROUND(TRUNC(('TRI-3'!CP32 ),2),0))=3,"D-",IF((ROUND(TRUNC(('TRI-3'!CP32 ),2),0))=2,"E+",IF((ROUND(TRUNC(('TRI-3'!CP32  ),2),0))&lt;=1,"E-","")))))))))))</f>
        <v/>
      </c>
      <c r="CQ32" s="51" t="str">
        <f>IF(OR('TRI-3'!CQ32 ="",'TRI-3'!CQ32&lt;0,'TRI-3'!CQ32  &gt;10),"",IF((ROUND(TRUNC(('TRI-3'!CQ32  ),2),0))=10,"A+",IF((ROUND(TRUNC(('TRI-3'!CQ32  ),2),0))=9,"A-",IF((ROUND(TRUNC(('TRI-3'!CQ32   ),2),0))=8,"B+",IF((ROUND(TRUNC(('TRI-3'!CQ32 ),2),0))=7,"B-",IF((ROUND(TRUNC(('TRI-3'!CQ32  ),2),0))=6,"C+",IF((ROUND(TRUNC(('TRI-3'!CQ32  ),2),0))=5,"C-",IF((ROUND(TRUNC(('TRI-3'!CQ32  ),2),0))=4,"D+",IF((ROUND(TRUNC(('TRI-3'!CQ32 ),2),0))=3,"D-",IF((ROUND(TRUNC(('TRI-3'!CQ32 ),2),0))=2,"E+",IF((ROUND(TRUNC(('TRI-3'!CQ32  ),2),0))&lt;=1,"E-","")))))))))))</f>
        <v/>
      </c>
      <c r="CR32" s="51" t="str">
        <f>IF(OR('TRI-3'!CR32 ="",'TRI-3'!CR32&lt;0,'TRI-3'!CR32  &gt;10),"",IF((ROUND(TRUNC(('TRI-3'!CR32  ),2),0))=10,"A+",IF((ROUND(TRUNC(('TRI-3'!CR32  ),2),0))=9,"A-",IF((ROUND(TRUNC(('TRI-3'!CR32   ),2),0))=8,"B+",IF((ROUND(TRUNC(('TRI-3'!CR32 ),2),0))=7,"B-",IF((ROUND(TRUNC(('TRI-3'!CR32  ),2),0))=6,"C+",IF((ROUND(TRUNC(('TRI-3'!CR32  ),2),0))=5,"C-",IF((ROUND(TRUNC(('TRI-3'!CR32  ),2),0))=4,"D+",IF((ROUND(TRUNC(('TRI-3'!CR32 ),2),0))=3,"D-",IF((ROUND(TRUNC(('TRI-3'!CR32 ),2),0))=2,"E+",IF((ROUND(TRUNC(('TRI-3'!CR32  ),2),0))&lt;=1,"E-","")))))))))))</f>
        <v/>
      </c>
      <c r="CS32" s="51" t="str">
        <f>IF(OR('TRI-3'!CS32 ="",'TRI-3'!CS32&lt;0,'TRI-3'!CS32  &gt;10),"",IF((ROUND(TRUNC(('TRI-3'!CS32  ),2),0))=10,"A+",IF((ROUND(TRUNC(('TRI-3'!CS32  ),2),0))=9,"A-",IF((ROUND(TRUNC(('TRI-3'!CS32   ),2),0))=8,"B+",IF((ROUND(TRUNC(('TRI-3'!CS32 ),2),0))=7,"B-",IF((ROUND(TRUNC(('TRI-3'!CS32  ),2),0))=6,"C+",IF((ROUND(TRUNC(('TRI-3'!CS32  ),2),0))=5,"C-",IF((ROUND(TRUNC(('TRI-3'!CS32  ),2),0))=4,"D+",IF((ROUND(TRUNC(('TRI-3'!CS32 ),2),0))=3,"D-",IF((ROUND(TRUNC(('TRI-3'!CS32 ),2),0))=2,"E+",IF((ROUND(TRUNC(('TRI-3'!CS32  ),2),0))&lt;=1,"E-","")))))))))))</f>
        <v/>
      </c>
      <c r="CT32" s="51" t="str">
        <f>IF(OR('TRI-3'!CT32 ="",'TRI-3'!CT32&lt;0,'TRI-3'!CT32  &gt;10),"",IF((ROUND(TRUNC(('TRI-3'!CT32  ),2),0))=10,"A+",IF((ROUND(TRUNC(('TRI-3'!CT32  ),2),0))=9,"A-",IF((ROUND(TRUNC(('TRI-3'!CT32   ),2),0))=8,"B+",IF((ROUND(TRUNC(('TRI-3'!CT32 ),2),0))=7,"B-",IF((ROUND(TRUNC(('TRI-3'!CT32  ),2),0))=6,"C+",IF((ROUND(TRUNC(('TRI-3'!CT32  ),2),0))=5,"C-",IF((ROUND(TRUNC(('TRI-3'!CT32  ),2),0))=4,"D+",IF((ROUND(TRUNC(('TRI-3'!CT32 ),2),0))=3,"D-",IF((ROUND(TRUNC(('TRI-3'!CT32 ),2),0))=2,"E+",IF((ROUND(TRUNC(('TRI-3'!CT32  ),2),0))&lt;=1,"E-","")))))))))))</f>
        <v/>
      </c>
      <c r="CU32" s="51" t="str">
        <f>IF(OR('TRI-3'!CU32 ="",'TRI-3'!CU32&lt;0,'TRI-3'!CU32  &gt;10),"",IF((ROUND(TRUNC(('TRI-3'!CU32  ),2),0))=10,"A+",IF((ROUND(TRUNC(('TRI-3'!CU32  ),2),0))=9,"A-",IF((ROUND(TRUNC(('TRI-3'!CU32   ),2),0))=8,"B+",IF((ROUND(TRUNC(('TRI-3'!CU32 ),2),0))=7,"B-",IF((ROUND(TRUNC(('TRI-3'!CU32  ),2),0))=6,"C+",IF((ROUND(TRUNC(('TRI-3'!CU32  ),2),0))=5,"C-",IF((ROUND(TRUNC(('TRI-3'!CU32  ),2),0))=4,"D+",IF((ROUND(TRUNC(('TRI-3'!CU32 ),2),0))=3,"D-",IF((ROUND(TRUNC(('TRI-3'!CU32 ),2),0))=2,"E+",IF((ROUND(TRUNC(('TRI-3'!CU32  ),2),0))&lt;=1,"E-","")))))))))))</f>
        <v/>
      </c>
      <c r="CV32" s="51" t="str">
        <f>IF(OR('TRI-3'!CV32 ="",'TRI-3'!CV32&lt;0,'TRI-3'!CV32  &gt;10),"",IF((ROUND(TRUNC(('TRI-3'!CV32  ),2),0))=10,"A+",IF((ROUND(TRUNC(('TRI-3'!CV32  ),2),0))=9,"A-",IF((ROUND(TRUNC(('TRI-3'!CV32   ),2),0))=8,"B+",IF((ROUND(TRUNC(('TRI-3'!CV32 ),2),0))=7,"B-",IF((ROUND(TRUNC(('TRI-3'!CV32  ),2),0))=6,"C+",IF((ROUND(TRUNC(('TRI-3'!CV32  ),2),0))=5,"C-",IF((ROUND(TRUNC(('TRI-3'!CV32  ),2),0))=4,"D+",IF((ROUND(TRUNC(('TRI-3'!CV32 ),2),0))=3,"D-",IF((ROUND(TRUNC(('TRI-3'!CV32 ),2),0))=2,"E+",IF((ROUND(TRUNC(('TRI-3'!CV32  ),2),0))&lt;=1,"E-","")))))))))))</f>
        <v/>
      </c>
      <c r="CW32" s="51" t="str">
        <f>IF(OR('TRI-3'!CW32 ="",'TRI-3'!CW32&lt;0,'TRI-3'!CW32  &gt;10),"",IF((ROUND(TRUNC(('TRI-3'!CW32  ),2),0))=10,"A+",IF((ROUND(TRUNC(('TRI-3'!CW32  ),2),0))=9,"A-",IF((ROUND(TRUNC(('TRI-3'!CW32   ),2),0))=8,"B+",IF((ROUND(TRUNC(('TRI-3'!CW32 ),2),0))=7,"B-",IF((ROUND(TRUNC(('TRI-3'!CW32  ),2),0))=6,"C+",IF((ROUND(TRUNC(('TRI-3'!CW32  ),2),0))=5,"C-",IF((ROUND(TRUNC(('TRI-3'!CW32  ),2),0))=4,"D+",IF((ROUND(TRUNC(('TRI-3'!CW32 ),2),0))=3,"D-",IF((ROUND(TRUNC(('TRI-3'!CW32 ),2),0))=2,"E+",IF((ROUND(TRUNC(('TRI-3'!CW32  ),2),0))&lt;=1,"E-","")))))))))))</f>
        <v/>
      </c>
      <c r="CX32" s="51" t="str">
        <f>IF(OR('TRI-3'!CX32 ="",'TRI-3'!CX32&lt;0,'TRI-3'!CX32  &gt;10),"",IF((ROUND(TRUNC(('TRI-3'!CX32  ),2),0))=10,"A+",IF((ROUND(TRUNC(('TRI-3'!CX32  ),2),0))=9,"A-",IF((ROUND(TRUNC(('TRI-3'!CX32   ),2),0))=8,"B+",IF((ROUND(TRUNC(('TRI-3'!CX32 ),2),0))=7,"B-",IF((ROUND(TRUNC(('TRI-3'!CX32  ),2),0))=6,"C+",IF((ROUND(TRUNC(('TRI-3'!CX32  ),2),0))=5,"C-",IF((ROUND(TRUNC(('TRI-3'!CX32  ),2),0))=4,"D+",IF((ROUND(TRUNC(('TRI-3'!CX32 ),2),0))=3,"D-",IF((ROUND(TRUNC(('TRI-3'!CX32 ),2),0))=2,"E+",IF((ROUND(TRUNC(('TRI-3'!CX32  ),2),0))&lt;=1,"E-","")))))))))))</f>
        <v/>
      </c>
      <c r="CY32" s="51" t="str">
        <f>IF(OR('TRI-3'!CY32 ="",'TRI-3'!CY32&lt;0,'TRI-3'!CY32  &gt;10),"",IF((ROUND(TRUNC(('TRI-3'!CY32  ),2),0))=10,"A+",IF((ROUND(TRUNC(('TRI-3'!CY32  ),2),0))=9,"A-",IF((ROUND(TRUNC(('TRI-3'!CY32   ),2),0))=8,"B+",IF((ROUND(TRUNC(('TRI-3'!CY32 ),2),0))=7,"B-",IF((ROUND(TRUNC(('TRI-3'!CY32  ),2),0))=6,"C+",IF((ROUND(TRUNC(('TRI-3'!CY32  ),2),0))=5,"C-",IF((ROUND(TRUNC(('TRI-3'!CY32  ),2),0))=4,"D+",IF((ROUND(TRUNC(('TRI-3'!CY32 ),2),0))=3,"D-",IF((ROUND(TRUNC(('TRI-3'!CY32 ),2),0))=2,"E+",IF((ROUND(TRUNC(('TRI-3'!CY32  ),2),0))&lt;=1,"E-","")))))))))))</f>
        <v/>
      </c>
      <c r="CZ32" s="51" t="str">
        <f>IF(OR('TRI-3'!CZ32 ="",'TRI-3'!CZ32&lt;0,'TRI-3'!CZ32  &gt;10),"",IF((ROUND(TRUNC(('TRI-3'!CZ32  ),2),0))=10,"A+",IF((ROUND(TRUNC(('TRI-3'!CZ32  ),2),0))=9,"A-",IF((ROUND(TRUNC(('TRI-3'!CZ32   ),2),0))=8,"B+",IF((ROUND(TRUNC(('TRI-3'!CZ32 ),2),0))=7,"B-",IF((ROUND(TRUNC(('TRI-3'!CZ32  ),2),0))=6,"C+",IF((ROUND(TRUNC(('TRI-3'!CZ32  ),2),0))=5,"C-",IF((ROUND(TRUNC(('TRI-3'!CZ32  ),2),0))=4,"D+",IF((ROUND(TRUNC(('TRI-3'!CZ32 ),2),0))=3,"D-",IF((ROUND(TRUNC(('TRI-3'!CZ32 ),2),0))=2,"E+",IF((ROUND(TRUNC(('TRI-3'!CZ32  ),2),0))&lt;=1,"E-","")))))))))))</f>
        <v/>
      </c>
      <c r="DA32" s="51" t="str">
        <f>IF(OR('TRI-3'!DA32 ="",'TRI-3'!DA32&lt;0,'TRI-3'!DA32  &gt;10),"",IF((ROUND(TRUNC(('TRI-3'!DA32  ),2),0))=10,"A+",IF((ROUND(TRUNC(('TRI-3'!DA32  ),2),0))=9,"A-",IF((ROUND(TRUNC(('TRI-3'!DA32   ),2),0))=8,"B+",IF((ROUND(TRUNC(('TRI-3'!DA32 ),2),0))=7,"B-",IF((ROUND(TRUNC(('TRI-3'!DA32  ),2),0))=6,"C+",IF((ROUND(TRUNC(('TRI-3'!DA32  ),2),0))=5,"C-",IF((ROUND(TRUNC(('TRI-3'!DA32  ),2),0))=4,"D+",IF((ROUND(TRUNC(('TRI-3'!DA32 ),2),0))=3,"D-",IF((ROUND(TRUNC(('TRI-3'!DA32 ),2),0))=2,"E+",IF((ROUND(TRUNC(('TRI-3'!DA32  ),2),0))&lt;=1,"E-","")))))))))))</f>
        <v/>
      </c>
      <c r="DB32" s="51" t="str">
        <f>IF(OR('TRI-3'!DB32 ="",'TRI-3'!DB32&lt;0,'TRI-3'!DB32  &gt;10),"",IF((ROUND(TRUNC(('TRI-3'!DB32  ),2),0))=10,"A+",IF((ROUND(TRUNC(('TRI-3'!DB32  ),2),0))=9,"A-",IF((ROUND(TRUNC(('TRI-3'!DB32   ),2),0))=8,"B+",IF((ROUND(TRUNC(('TRI-3'!DB32 ),2),0))=7,"B-",IF((ROUND(TRUNC(('TRI-3'!DB32  ),2),0))=6,"C+",IF((ROUND(TRUNC(('TRI-3'!DB32  ),2),0))=5,"C-",IF((ROUND(TRUNC(('TRI-3'!DB32  ),2),0))=4,"D+",IF((ROUND(TRUNC(('TRI-3'!DB32 ),2),0))=3,"D-",IF((ROUND(TRUNC(('TRI-3'!DB32 ),2),0))=2,"E+",IF((ROUND(TRUNC(('TRI-3'!DB32  ),2),0))&lt;=1,"E-","")))))))))))</f>
        <v/>
      </c>
      <c r="DC32" s="51" t="str">
        <f>IF(OR('TRI-3'!DC32 ="",'TRI-3'!DC32&lt;0,'TRI-3'!DC32  &gt;10),"",IF((ROUND(TRUNC(('TRI-3'!DC32  ),2),0))=10,"A+",IF((ROUND(TRUNC(('TRI-3'!DC32  ),2),0))=9,"A-",IF((ROUND(TRUNC(('TRI-3'!DC32   ),2),0))=8,"B+",IF((ROUND(TRUNC(('TRI-3'!DC32 ),2),0))=7,"B-",IF((ROUND(TRUNC(('TRI-3'!DC32  ),2),0))=6,"C+",IF((ROUND(TRUNC(('TRI-3'!DC32  ),2),0))=5,"C-",IF((ROUND(TRUNC(('TRI-3'!DC32  ),2),0))=4,"D+",IF((ROUND(TRUNC(('TRI-3'!DC32 ),2),0))=3,"D-",IF((ROUND(TRUNC(('TRI-3'!DC32 ),2),0))=2,"E+",IF((ROUND(TRUNC(('TRI-3'!DC32  ),2),0))&lt;=1,"E-","")))))))))))</f>
        <v/>
      </c>
      <c r="DD32" s="51" t="str">
        <f>IF(OR('TRI-3'!DD32 ="",'TRI-3'!DD32&lt;0,'TRI-3'!DD32  &gt;10),"",IF((ROUND(TRUNC(('TRI-3'!DD32  ),2),0))=10,"A+",IF((ROUND(TRUNC(('TRI-3'!DD32  ),2),0))=9,"A-",IF((ROUND(TRUNC(('TRI-3'!DD32   ),2),0))=8,"B+",IF((ROUND(TRUNC(('TRI-3'!DD32 ),2),0))=7,"B-",IF((ROUND(TRUNC(('TRI-3'!DD32  ),2),0))=6,"C+",IF((ROUND(TRUNC(('TRI-3'!DD32  ),2),0))=5,"C-",IF((ROUND(TRUNC(('TRI-3'!DD32  ),2),0))=4,"D+",IF((ROUND(TRUNC(('TRI-3'!DD32 ),2),0))=3,"D-",IF((ROUND(TRUNC(('TRI-3'!DD32 ),2),0))=2,"E+",IF((ROUND(TRUNC(('TRI-3'!DD32  ),2),0))&lt;=1,"E-","")))))))))))</f>
        <v/>
      </c>
      <c r="DE32" s="51" t="str">
        <f>IF(OR('TRI-3'!DE32 ="",'TRI-3'!DE32&lt;0,'TRI-3'!DE32  &gt;10),"",IF((ROUND(TRUNC(('TRI-3'!DE32  ),2),0))=10,"A+",IF((ROUND(TRUNC(('TRI-3'!DE32  ),2),0))=9,"A-",IF((ROUND(TRUNC(('TRI-3'!DE32   ),2),0))=8,"B+",IF((ROUND(TRUNC(('TRI-3'!DE32 ),2),0))=7,"B-",IF((ROUND(TRUNC(('TRI-3'!DE32  ),2),0))=6,"C+",IF((ROUND(TRUNC(('TRI-3'!DE32  ),2),0))=5,"C-",IF((ROUND(TRUNC(('TRI-3'!DE32  ),2),0))=4,"D+",IF((ROUND(TRUNC(('TRI-3'!DE32 ),2),0))=3,"D-",IF((ROUND(TRUNC(('TRI-3'!DE32 ),2),0))=2,"E+",IF((ROUND(TRUNC(('TRI-3'!DE32  ),2),0))&lt;=1,"E-","")))))))))))</f>
        <v/>
      </c>
      <c r="DF32" s="51" t="str">
        <f>IF(OR('TRI-3'!DF32 ="",'TRI-3'!DF32&lt;0,'TRI-3'!DF32  &gt;10),"",IF((ROUND(TRUNC(('TRI-3'!DF32  ),2),0))=10,"A+",IF((ROUND(TRUNC(('TRI-3'!DF32  ),2),0))=9,"A-",IF((ROUND(TRUNC(('TRI-3'!DF32   ),2),0))=8,"B+",IF((ROUND(TRUNC(('TRI-3'!DF32 ),2),0))=7,"B-",IF((ROUND(TRUNC(('TRI-3'!DF32  ),2),0))=6,"C+",IF((ROUND(TRUNC(('TRI-3'!DF32  ),2),0))=5,"C-",IF((ROUND(TRUNC(('TRI-3'!DF32  ),2),0))=4,"D+",IF((ROUND(TRUNC(('TRI-3'!DF32 ),2),0))=3,"D-",IF((ROUND(TRUNC(('TRI-3'!DF32 ),2),0))=2,"E+",IF((ROUND(TRUNC(('TRI-3'!DF32  ),2),0))&lt;=1,"E-","")))))))))))</f>
        <v/>
      </c>
      <c r="DG32" s="51" t="str">
        <f>IF(OR('TRI-3'!DG32 ="",'TRI-3'!DG32&lt;0,'TRI-3'!DG32  &gt;10),"",IF((ROUND(TRUNC(('TRI-3'!DG32  ),2),0))=10,"A+",IF((ROUND(TRUNC(('TRI-3'!DG32  ),2),0))=9,"A-",IF((ROUND(TRUNC(('TRI-3'!DG32   ),2),0))=8,"B+",IF((ROUND(TRUNC(('TRI-3'!DG32 ),2),0))=7,"B-",IF((ROUND(TRUNC(('TRI-3'!DG32  ),2),0))=6,"C+",IF((ROUND(TRUNC(('TRI-3'!DG32  ),2),0))=5,"C-",IF((ROUND(TRUNC(('TRI-3'!DG32  ),2),0))=4,"D+",IF((ROUND(TRUNC(('TRI-3'!DG32 ),2),0))=3,"D-",IF((ROUND(TRUNC(('TRI-3'!DG32 ),2),0))=2,"E+",IF((ROUND(TRUNC(('TRI-3'!DG32  ),2),0))&lt;=1,"E-","")))))))))))</f>
        <v/>
      </c>
      <c r="DH32" s="51" t="str">
        <f>IF(OR('TRI-3'!DH32 ="",'TRI-3'!DH32&lt;0,'TRI-3'!DH32  &gt;10),"",IF((ROUND(TRUNC(('TRI-3'!DH32  ),2),0))=10,"A+",IF((ROUND(TRUNC(('TRI-3'!DH32  ),2),0))=9,"A-",IF((ROUND(TRUNC(('TRI-3'!DH32   ),2),0))=8,"B+",IF((ROUND(TRUNC(('TRI-3'!DH32 ),2),0))=7,"B-",IF((ROUND(TRUNC(('TRI-3'!DH32  ),2),0))=6,"C+",IF((ROUND(TRUNC(('TRI-3'!DH32  ),2),0))=5,"C-",IF((ROUND(TRUNC(('TRI-3'!DH32  ),2),0))=4,"D+",IF((ROUND(TRUNC(('TRI-3'!DH32 ),2),0))=3,"D-",IF((ROUND(TRUNC(('TRI-3'!DH32 ),2),0))=2,"E+",IF((ROUND(TRUNC(('TRI-3'!DH32  ),2),0))&lt;=1,"E-","")))))))))))</f>
        <v/>
      </c>
      <c r="DI32" s="51" t="str">
        <f>IF(OR('TRI-3'!DI32 ="",'TRI-3'!DI32&lt;0,'TRI-3'!DI32  &gt;10),"",IF((ROUND(TRUNC(('TRI-3'!DI32  ),2),0))=10,"A+",IF((ROUND(TRUNC(('TRI-3'!DI32  ),2),0))=9,"A-",IF((ROUND(TRUNC(('TRI-3'!DI32   ),2),0))=8,"B+",IF((ROUND(TRUNC(('TRI-3'!DI32 ),2),0))=7,"B-",IF((ROUND(TRUNC(('TRI-3'!DI32  ),2),0))=6,"C+",IF((ROUND(TRUNC(('TRI-3'!DI32  ),2),0))=5,"C-",IF((ROUND(TRUNC(('TRI-3'!DI32  ),2),0))=4,"D+",IF((ROUND(TRUNC(('TRI-3'!DI32 ),2),0))=3,"D-",IF((ROUND(TRUNC(('TRI-3'!DI32 ),2),0))=2,"E+",IF((ROUND(TRUNC(('TRI-3'!DI32  ),2),0))&lt;=1,"E-","")))))))))))</f>
        <v/>
      </c>
      <c r="DJ32" s="51" t="str">
        <f>IF(OR('TRI-3'!DJ32 ="",'TRI-3'!DJ32&lt;0,'TRI-3'!DJ32  &gt;10),"",IF((ROUND(TRUNC(('TRI-3'!DJ32  ),2),0))=10,"A+",IF((ROUND(TRUNC(('TRI-3'!DJ32  ),2),0))=9,"A-",IF((ROUND(TRUNC(('TRI-3'!DJ32   ),2),0))=8,"B+",IF((ROUND(TRUNC(('TRI-3'!DJ32 ),2),0))=7,"B-",IF((ROUND(TRUNC(('TRI-3'!DJ32  ),2),0))=6,"C+",IF((ROUND(TRUNC(('TRI-3'!DJ32  ),2),0))=5,"C-",IF((ROUND(TRUNC(('TRI-3'!DJ32  ),2),0))=4,"D+",IF((ROUND(TRUNC(('TRI-3'!DJ32 ),2),0))=3,"D-",IF((ROUND(TRUNC(('TRI-3'!DJ32 ),2),0))=2,"E+",IF((ROUND(TRUNC(('TRI-3'!DJ32  ),2),0))&lt;=1,"E-","")))))))))))</f>
        <v/>
      </c>
      <c r="DK32" s="51" t="str">
        <f>IF(OR('TRI-3'!DK32 ="",'TRI-3'!DK32&lt;0,'TRI-3'!DK32  &gt;10),"",IF((ROUND(TRUNC(('TRI-3'!DK32  ),2),0))=10,"A+",IF((ROUND(TRUNC(('TRI-3'!DK32  ),2),0))=9,"A-",IF((ROUND(TRUNC(('TRI-3'!DK32   ),2),0))=8,"B+",IF((ROUND(TRUNC(('TRI-3'!DK32 ),2),0))=7,"B-",IF((ROUND(TRUNC(('TRI-3'!DK32  ),2),0))=6,"C+",IF((ROUND(TRUNC(('TRI-3'!DK32  ),2),0))=5,"C-",IF((ROUND(TRUNC(('TRI-3'!DK32  ),2),0))=4,"D+",IF((ROUND(TRUNC(('TRI-3'!DK32 ),2),0))=3,"D-",IF((ROUND(TRUNC(('TRI-3'!DK32 ),2),0))=2,"E+",IF((ROUND(TRUNC(('TRI-3'!DK32  ),2),0))&lt;=1,"E-","")))))))))))</f>
        <v/>
      </c>
      <c r="DL32" s="51" t="str">
        <f>IF(OR('TRI-3'!DL32 ="",'TRI-3'!DL32&lt;0,'TRI-3'!DL32  &gt;10),"",IF((ROUND(TRUNC(('TRI-3'!DL32  ),2),0))=10,"A+",IF((ROUND(TRUNC(('TRI-3'!DL32  ),2),0))=9,"A-",IF((ROUND(TRUNC(('TRI-3'!DL32   ),2),0))=8,"B+",IF((ROUND(TRUNC(('TRI-3'!DL32 ),2),0))=7,"B-",IF((ROUND(TRUNC(('TRI-3'!DL32  ),2),0))=6,"C+",IF((ROUND(TRUNC(('TRI-3'!DL32  ),2),0))=5,"C-",IF((ROUND(TRUNC(('TRI-3'!DL32  ),2),0))=4,"D+",IF((ROUND(TRUNC(('TRI-3'!DL32 ),2),0))=3,"D-",IF((ROUND(TRUNC(('TRI-3'!DL32 ),2),0))=2,"E+",IF((ROUND(TRUNC(('TRI-3'!DL32  ),2),0))&lt;=1,"E-","")))))))))))</f>
        <v/>
      </c>
      <c r="DM32" s="51" t="str">
        <f>IF(OR('TRI-3'!DM32 ="",'TRI-3'!DM32&lt;0,'TRI-3'!DM32  &gt;10),"",IF((ROUND(TRUNC(('TRI-3'!DM32  ),2),0))=10,"A+",IF((ROUND(TRUNC(('TRI-3'!DM32  ),2),0))=9,"A-",IF((ROUND(TRUNC(('TRI-3'!DM32   ),2),0))=8,"B+",IF((ROUND(TRUNC(('TRI-3'!DM32 ),2),0))=7,"B-",IF((ROUND(TRUNC(('TRI-3'!DM32  ),2),0))=6,"C+",IF((ROUND(TRUNC(('TRI-3'!DM32  ),2),0))=5,"C-",IF((ROUND(TRUNC(('TRI-3'!DM32  ),2),0))=4,"D+",IF((ROUND(TRUNC(('TRI-3'!DM32 ),2),0))=3,"D-",IF((ROUND(TRUNC(('TRI-3'!DM32 ),2),0))=2,"E+",IF((ROUND(TRUNC(('TRI-3'!DM32  ),2),0))&lt;=1,"E-","")))))))))))</f>
        <v/>
      </c>
      <c r="DN32" s="51" t="str">
        <f>IF(OR('TRI-3'!DN32 ="",'TRI-3'!DN32&lt;0,'TRI-3'!DN32  &gt;10),"",IF((ROUND(TRUNC(('TRI-3'!DN32  ),2),0))=10,"A+",IF((ROUND(TRUNC(('TRI-3'!DN32  ),2),0))=9,"A-",IF((ROUND(TRUNC(('TRI-3'!DN32   ),2),0))=8,"B+",IF((ROUND(TRUNC(('TRI-3'!DN32 ),2),0))=7,"B-",IF((ROUND(TRUNC(('TRI-3'!DN32  ),2),0))=6,"C+",IF((ROUND(TRUNC(('TRI-3'!DN32  ),2),0))=5,"C-",IF((ROUND(TRUNC(('TRI-3'!DN32  ),2),0))=4,"D+",IF((ROUND(TRUNC(('TRI-3'!DN32 ),2),0))=3,"D-",IF((ROUND(TRUNC(('TRI-3'!DN32 ),2),0))=2,"E+",IF((ROUND(TRUNC(('TRI-3'!DN32  ),2),0))&lt;=1,"E-","")))))))))))</f>
        <v/>
      </c>
      <c r="DO32" s="51" t="str">
        <f>IF(OR('TRI-3'!DO32 ="",'TRI-3'!DO32&lt;0,'TRI-3'!DO32  &gt;10),"",IF((ROUND(TRUNC(('TRI-3'!DO32  ),2),0))=10,"A+",IF((ROUND(TRUNC(('TRI-3'!DO32  ),2),0))=9,"A-",IF((ROUND(TRUNC(('TRI-3'!DO32   ),2),0))=8,"B+",IF((ROUND(TRUNC(('TRI-3'!DO32 ),2),0))=7,"B-",IF((ROUND(TRUNC(('TRI-3'!DO32  ),2),0))=6,"C+",IF((ROUND(TRUNC(('TRI-3'!DO32  ),2),0))=5,"C-",IF((ROUND(TRUNC(('TRI-3'!DO32  ),2),0))=4,"D+",IF((ROUND(TRUNC(('TRI-3'!DO32 ),2),0))=3,"D-",IF((ROUND(TRUNC(('TRI-3'!DO32 ),2),0))=2,"E+",IF((ROUND(TRUNC(('TRI-3'!DO32  ),2),0))&lt;=1,"E-","")))))))))))</f>
        <v/>
      </c>
      <c r="DP32" s="51" t="str">
        <f>IF(OR('TRI-3'!DP32 ="",'TRI-3'!DP32&lt;0,'TRI-3'!DP32  &gt;10),"",IF((ROUND(TRUNC(('TRI-3'!DP32  ),2),0))=10,"A+",IF((ROUND(TRUNC(('TRI-3'!DP32  ),2),0))=9,"A-",IF((ROUND(TRUNC(('TRI-3'!DP32   ),2),0))=8,"B+",IF((ROUND(TRUNC(('TRI-3'!DP32 ),2),0))=7,"B-",IF((ROUND(TRUNC(('TRI-3'!DP32  ),2),0))=6,"C+",IF((ROUND(TRUNC(('TRI-3'!DP32  ),2),0))=5,"C-",IF((ROUND(TRUNC(('TRI-3'!DP32  ),2),0))=4,"D+",IF((ROUND(TRUNC(('TRI-3'!DP32 ),2),0))=3,"D-",IF((ROUND(TRUNC(('TRI-3'!DP32 ),2),0))=2,"E+",IF((ROUND(TRUNC(('TRI-3'!DP32  ),2),0))&lt;=1,"E-","")))))))))))</f>
        <v/>
      </c>
      <c r="DQ32" s="51" t="str">
        <f>IF(OR('TRI-3'!DQ32 ="",'TRI-3'!DQ32&lt;0,'TRI-3'!DQ32  &gt;10),"",IF((ROUND(TRUNC(('TRI-3'!DQ32  ),2),0))=10,"A+",IF((ROUND(TRUNC(('TRI-3'!DQ32  ),2),0))=9,"A-",IF((ROUND(TRUNC(('TRI-3'!DQ32   ),2),0))=8,"B+",IF((ROUND(TRUNC(('TRI-3'!DQ32 ),2),0))=7,"B-",IF((ROUND(TRUNC(('TRI-3'!DQ32  ),2),0))=6,"C+",IF((ROUND(TRUNC(('TRI-3'!DQ32  ),2),0))=5,"C-",IF((ROUND(TRUNC(('TRI-3'!DQ32  ),2),0))=4,"D+",IF((ROUND(TRUNC(('TRI-3'!DQ32 ),2),0))=3,"D-",IF((ROUND(TRUNC(('TRI-3'!DQ32 ),2),0))=2,"E+",IF((ROUND(TRUNC(('TRI-3'!DQ32  ),2),0))&lt;=1,"E-","")))))))))))</f>
        <v/>
      </c>
      <c r="DR32" s="51" t="str">
        <f>IF(OR('TRI-3'!DR32 ="",'TRI-3'!DR32&lt;0,'TRI-3'!DR32  &gt;10),"",IF((ROUND(TRUNC(('TRI-3'!DR32  ),2),0))=10,"A+",IF((ROUND(TRUNC(('TRI-3'!DR32  ),2),0))=9,"A-",IF((ROUND(TRUNC(('TRI-3'!DR32   ),2),0))=8,"B+",IF((ROUND(TRUNC(('TRI-3'!DR32 ),2),0))=7,"B-",IF((ROUND(TRUNC(('TRI-3'!DR32  ),2),0))=6,"C+",IF((ROUND(TRUNC(('TRI-3'!DR32  ),2),0))=5,"C-",IF((ROUND(TRUNC(('TRI-3'!DR32  ),2),0))=4,"D+",IF((ROUND(TRUNC(('TRI-3'!DR32 ),2),0))=3,"D-",IF((ROUND(TRUNC(('TRI-3'!DR32 ),2),0))=2,"E+",IF((ROUND(TRUNC(('TRI-3'!DR32  ),2),0))&lt;=1,"E-","")))))))))))</f>
        <v/>
      </c>
      <c r="DS32" s="51" t="str">
        <f>IF(OR('TRI-3'!DS32 ="",'TRI-3'!DS32&lt;0,'TRI-3'!DS32  &gt;10),"",IF((ROUND(TRUNC(('TRI-3'!DS32  ),2),0))=10,"A+",IF((ROUND(TRUNC(('TRI-3'!DS32  ),2),0))=9,"A-",IF((ROUND(TRUNC(('TRI-3'!DS32   ),2),0))=8,"B+",IF((ROUND(TRUNC(('TRI-3'!DS32 ),2),0))=7,"B-",IF((ROUND(TRUNC(('TRI-3'!DS32  ),2),0))=6,"C+",IF((ROUND(TRUNC(('TRI-3'!DS32  ),2),0))=5,"C-",IF((ROUND(TRUNC(('TRI-3'!DS32  ),2),0))=4,"D+",IF((ROUND(TRUNC(('TRI-3'!DS32 ),2),0))=3,"D-",IF((ROUND(TRUNC(('TRI-3'!DS32 ),2),0))=2,"E+",IF((ROUND(TRUNC(('TRI-3'!DS32  ),2),0))&lt;=1,"E-","")))))))))))</f>
        <v/>
      </c>
      <c r="DT32" s="51" t="str">
        <f>IF(OR('TRI-3'!DT32 ="",'TRI-3'!DT32&lt;0,'TRI-3'!DT32  &gt;10),"",IF((ROUND(TRUNC(('TRI-3'!DT32  ),2),0))=10,"A+",IF((ROUND(TRUNC(('TRI-3'!DT32  ),2),0))=9,"A-",IF((ROUND(TRUNC(('TRI-3'!DT32   ),2),0))=8,"B+",IF((ROUND(TRUNC(('TRI-3'!DT32 ),2),0))=7,"B-",IF((ROUND(TRUNC(('TRI-3'!DT32  ),2),0))=6,"C+",IF((ROUND(TRUNC(('TRI-3'!DT32  ),2),0))=5,"C-",IF((ROUND(TRUNC(('TRI-3'!DT32  ),2),0))=4,"D+",IF((ROUND(TRUNC(('TRI-3'!DT32 ),2),0))=3,"D-",IF((ROUND(TRUNC(('TRI-3'!DT32 ),2),0))=2,"E+",IF((ROUND(TRUNC(('TRI-3'!DT32  ),2),0))&lt;=1,"E-","")))))))))))</f>
        <v/>
      </c>
      <c r="DU32" s="51" t="str">
        <f>IF(OR('TRI-3'!DU32 ="",'TRI-3'!DU32&lt;0,'TRI-3'!DU32  &gt;10),"",IF((ROUND(TRUNC(('TRI-3'!DU32  ),2),0))=10,"A+",IF((ROUND(TRUNC(('TRI-3'!DU32  ),2),0))=9,"A-",IF((ROUND(TRUNC(('TRI-3'!DU32   ),2),0))=8,"B+",IF((ROUND(TRUNC(('TRI-3'!DU32 ),2),0))=7,"B-",IF((ROUND(TRUNC(('TRI-3'!DU32  ),2),0))=6,"C+",IF((ROUND(TRUNC(('TRI-3'!DU32  ),2),0))=5,"C-",IF((ROUND(TRUNC(('TRI-3'!DU32  ),2),0))=4,"D+",IF((ROUND(TRUNC(('TRI-3'!DU32 ),2),0))=3,"D-",IF((ROUND(TRUNC(('TRI-3'!DU32 ),2),0))=2,"E+",IF((ROUND(TRUNC(('TRI-3'!DU32  ),2),0))&lt;=1,"E-","")))))))))))</f>
        <v/>
      </c>
      <c r="DV32" s="51" t="str">
        <f>IF(OR('TRI-3'!DV32 ="",'TRI-3'!DV32&lt;0,'TRI-3'!DV32  &gt;10),"",IF((ROUND(TRUNC(('TRI-3'!DV32  ),2),0))=10,"A+",IF((ROUND(TRUNC(('TRI-3'!DV32  ),2),0))=9,"A-",IF((ROUND(TRUNC(('TRI-3'!DV32   ),2),0))=8,"B+",IF((ROUND(TRUNC(('TRI-3'!DV32 ),2),0))=7,"B-",IF((ROUND(TRUNC(('TRI-3'!DV32  ),2),0))=6,"C+",IF((ROUND(TRUNC(('TRI-3'!DV32  ),2),0))=5,"C-",IF((ROUND(TRUNC(('TRI-3'!DV32  ),2),0))=4,"D+",IF((ROUND(TRUNC(('TRI-3'!DV32 ),2),0))=3,"D-",IF((ROUND(TRUNC(('TRI-3'!DV32 ),2),0))=2,"E+",IF((ROUND(TRUNC(('TRI-3'!DV32  ),2),0))&lt;=1,"E-","")))))))))))</f>
        <v/>
      </c>
      <c r="DW32" s="51" t="str">
        <f>IF(OR('TRI-3'!DW32 ="",'TRI-3'!DW32&lt;0,'TRI-3'!DW32  &gt;10),"",IF((ROUND(TRUNC(('TRI-3'!DW32  ),2),0))=10,"A+",IF((ROUND(TRUNC(('TRI-3'!DW32  ),2),0))=9,"A-",IF((ROUND(TRUNC(('TRI-3'!DW32   ),2),0))=8,"B+",IF((ROUND(TRUNC(('TRI-3'!DW32 ),2),0))=7,"B-",IF((ROUND(TRUNC(('TRI-3'!DW32  ),2),0))=6,"C+",IF((ROUND(TRUNC(('TRI-3'!DW32  ),2),0))=5,"C-",IF((ROUND(TRUNC(('TRI-3'!DW32  ),2),0))=4,"D+",IF((ROUND(TRUNC(('TRI-3'!DW32 ),2),0))=3,"D-",IF((ROUND(TRUNC(('TRI-3'!DW32 ),2),0))=2,"E+",IF((ROUND(TRUNC(('TRI-3'!DW32  ),2),0))&lt;=1,"E-","")))))))))))</f>
        <v/>
      </c>
      <c r="DX32" s="51" t="str">
        <f>IF(OR('TRI-3'!DX32 ="",'TRI-3'!DX32&lt;0,'TRI-3'!DX32  &gt;10),"",IF((ROUND(TRUNC(('TRI-3'!DX32  ),2),0))=10,"A+",IF((ROUND(TRUNC(('TRI-3'!DX32  ),2),0))=9,"A-",IF((ROUND(TRUNC(('TRI-3'!DX32   ),2),0))=8,"B+",IF((ROUND(TRUNC(('TRI-3'!DX32 ),2),0))=7,"B-",IF((ROUND(TRUNC(('TRI-3'!DX32  ),2),0))=6,"C+",IF((ROUND(TRUNC(('TRI-3'!DX32  ),2),0))=5,"C-",IF((ROUND(TRUNC(('TRI-3'!DX32  ),2),0))=4,"D+",IF((ROUND(TRUNC(('TRI-3'!DX32 ),2),0))=3,"D-",IF((ROUND(TRUNC(('TRI-3'!DX32 ),2),0))=2,"E+",IF((ROUND(TRUNC(('TRI-3'!DX32  ),2),0))&lt;=1,"E-","")))))))))))</f>
        <v/>
      </c>
      <c r="DY32" s="51" t="str">
        <f>IF(OR('TRI-3'!DY32 ="",'TRI-3'!DY32&lt;0,'TRI-3'!DY32  &gt;10),"",IF((ROUND(TRUNC(('TRI-3'!DY32  ),2),0))=10,"A+",IF((ROUND(TRUNC(('TRI-3'!DY32  ),2),0))=9,"A-",IF((ROUND(TRUNC(('TRI-3'!DY32   ),2),0))=8,"B+",IF((ROUND(TRUNC(('TRI-3'!DY32 ),2),0))=7,"B-",IF((ROUND(TRUNC(('TRI-3'!DY32  ),2),0))=6,"C+",IF((ROUND(TRUNC(('TRI-3'!DY32  ),2),0))=5,"C-",IF((ROUND(TRUNC(('TRI-3'!DY32  ),2),0))=4,"D+",IF((ROUND(TRUNC(('TRI-3'!DY32 ),2),0))=3,"D-",IF((ROUND(TRUNC(('TRI-3'!DY32 ),2),0))=2,"E+",IF((ROUND(TRUNC(('TRI-3'!DY32  ),2),0))&lt;=1,"E-","")))))))))))</f>
        <v/>
      </c>
      <c r="DZ32" s="51" t="str">
        <f>IF(OR('TRI-3'!DZ32 ="",'TRI-3'!DZ32&lt;0,'TRI-3'!DZ32  &gt;10),"",IF((ROUND(TRUNC(('TRI-3'!DZ32  ),2),0))=10,"A+",IF((ROUND(TRUNC(('TRI-3'!DZ32  ),2),0))=9,"A-",IF((ROUND(TRUNC(('TRI-3'!DZ32   ),2),0))=8,"B+",IF((ROUND(TRUNC(('TRI-3'!DZ32 ),2),0))=7,"B-",IF((ROUND(TRUNC(('TRI-3'!DZ32  ),2),0))=6,"C+",IF((ROUND(TRUNC(('TRI-3'!DZ32  ),2),0))=5,"C-",IF((ROUND(TRUNC(('TRI-3'!DZ32  ),2),0))=4,"D+",IF((ROUND(TRUNC(('TRI-3'!DZ32 ),2),0))=3,"D-",IF((ROUND(TRUNC(('TRI-3'!DZ32 ),2),0))=2,"E+",IF((ROUND(TRUNC(('TRI-3'!DZ32  ),2),0))&lt;=1,"E-","")))))))))))</f>
        <v/>
      </c>
      <c r="EA32" s="51" t="str">
        <f>IF(OR('TRI-3'!EA32 ="",'TRI-3'!EA32&lt;0,'TRI-3'!EA32  &gt;10),"",IF((ROUND(TRUNC(('TRI-3'!EA32  ),2),0))=10,"A+",IF((ROUND(TRUNC(('TRI-3'!EA32  ),2),0))=9,"A-",IF((ROUND(TRUNC(('TRI-3'!EA32   ),2),0))=8,"B+",IF((ROUND(TRUNC(('TRI-3'!EA32 ),2),0))=7,"B-",IF((ROUND(TRUNC(('TRI-3'!EA32  ),2),0))=6,"C+",IF((ROUND(TRUNC(('TRI-3'!EA32  ),2),0))=5,"C-",IF((ROUND(TRUNC(('TRI-3'!EA32  ),2),0))=4,"D+",IF((ROUND(TRUNC(('TRI-3'!EA32 ),2),0))=3,"D-",IF((ROUND(TRUNC(('TRI-3'!EA32 ),2),0))=2,"E+",IF((ROUND(TRUNC(('TRI-3'!EA32  ),2),0))&lt;=1,"E-","")))))))))))</f>
        <v/>
      </c>
      <c r="EB32" s="51" t="str">
        <f>IF(OR('TRI-3'!EB32 ="",'TRI-3'!EB32&lt;0,'TRI-3'!EB32  &gt;10),"",IF((ROUND(TRUNC(('TRI-3'!EB32  ),2),0))=10,"A+",IF((ROUND(TRUNC(('TRI-3'!EB32  ),2),0))=9,"A-",IF((ROUND(TRUNC(('TRI-3'!EB32   ),2),0))=8,"B+",IF((ROUND(TRUNC(('TRI-3'!EB32 ),2),0))=7,"B-",IF((ROUND(TRUNC(('TRI-3'!EB32  ),2),0))=6,"C+",IF((ROUND(TRUNC(('TRI-3'!EB32  ),2),0))=5,"C-",IF((ROUND(TRUNC(('TRI-3'!EB32  ),2),0))=4,"D+",IF((ROUND(TRUNC(('TRI-3'!EB32 ),2),0))=3,"D-",IF((ROUND(TRUNC(('TRI-3'!EB32 ),2),0))=2,"E+",IF((ROUND(TRUNC(('TRI-3'!EB32  ),2),0))&lt;=1,"E-","")))))))))))</f>
        <v/>
      </c>
      <c r="EC32" s="51" t="str">
        <f>IF(OR('TRI-3'!EC32 ="",'TRI-3'!EC32&lt;0,'TRI-3'!EC32  &gt;10),"",IF((ROUND(TRUNC(('TRI-3'!EC32  ),2),0))=10,"A+",IF((ROUND(TRUNC(('TRI-3'!EC32  ),2),0))=9,"A-",IF((ROUND(TRUNC(('TRI-3'!EC32   ),2),0))=8,"B+",IF((ROUND(TRUNC(('TRI-3'!EC32 ),2),0))=7,"B-",IF((ROUND(TRUNC(('TRI-3'!EC32  ),2),0))=6,"C+",IF((ROUND(TRUNC(('TRI-3'!EC32  ),2),0))=5,"C-",IF((ROUND(TRUNC(('TRI-3'!EC32  ),2),0))=4,"D+",IF((ROUND(TRUNC(('TRI-3'!EC32 ),2),0))=3,"D-",IF((ROUND(TRUNC(('TRI-3'!EC32 ),2),0))=2,"E+",IF((ROUND(TRUNC(('TRI-3'!EC32  ),2),0))&lt;=1,"E-","")))))))))))</f>
        <v/>
      </c>
      <c r="ED32" s="51" t="str">
        <f>IF(OR('TRI-3'!ED32 ="",'TRI-3'!ED32&lt;0,'TRI-3'!ED32  &gt;10),"",IF((ROUND(TRUNC(('TRI-3'!ED32  ),2),0))=10,"A+",IF((ROUND(TRUNC(('TRI-3'!ED32  ),2),0))=9,"A-",IF((ROUND(TRUNC(('TRI-3'!ED32   ),2),0))=8,"B+",IF((ROUND(TRUNC(('TRI-3'!ED32 ),2),0))=7,"B-",IF((ROUND(TRUNC(('TRI-3'!ED32  ),2),0))=6,"C+",IF((ROUND(TRUNC(('TRI-3'!ED32  ),2),0))=5,"C-",IF((ROUND(TRUNC(('TRI-3'!ED32  ),2),0))=4,"D+",IF((ROUND(TRUNC(('TRI-3'!ED32 ),2),0))=3,"D-",IF((ROUND(TRUNC(('TRI-3'!ED32 ),2),0))=2,"E+",IF((ROUND(TRUNC(('TRI-3'!ED32  ),2),0))&lt;=1,"E-","")))))))))))</f>
        <v/>
      </c>
      <c r="EE32" s="51" t="str">
        <f>IF(OR('TRI-3'!EE32 ="",'TRI-3'!EE32&lt;0,'TRI-3'!EE32  &gt;10),"",IF((ROUND(TRUNC(('TRI-3'!EE32  ),2),0))=10,"A+",IF((ROUND(TRUNC(('TRI-3'!EE32  ),2),0))=9,"A-",IF((ROUND(TRUNC(('TRI-3'!EE32   ),2),0))=8,"B+",IF((ROUND(TRUNC(('TRI-3'!EE32 ),2),0))=7,"B-",IF((ROUND(TRUNC(('TRI-3'!EE32  ),2),0))=6,"C+",IF((ROUND(TRUNC(('TRI-3'!EE32  ),2),0))=5,"C-",IF((ROUND(TRUNC(('TRI-3'!EE32  ),2),0))=4,"D+",IF((ROUND(TRUNC(('TRI-3'!EE32 ),2),0))=3,"D-",IF((ROUND(TRUNC(('TRI-3'!EE32 ),2),0))=2,"E+",IF((ROUND(TRUNC(('TRI-3'!EE32  ),2),0))&lt;=1,"E-","")))))))))))</f>
        <v/>
      </c>
      <c r="EF32" s="51" t="str">
        <f>IF(OR('TRI-3'!EF32 ="",'TRI-3'!EF32&lt;0,'TRI-3'!EF32  &gt;10),"",IF((ROUND(TRUNC(('TRI-3'!EF32  ),2),0))=10,"A+",IF((ROUND(TRUNC(('TRI-3'!EF32  ),2),0))=9,"A-",IF((ROUND(TRUNC(('TRI-3'!EF32   ),2),0))=8,"B+",IF((ROUND(TRUNC(('TRI-3'!EF32 ),2),0))=7,"B-",IF((ROUND(TRUNC(('TRI-3'!EF32  ),2),0))=6,"C+",IF((ROUND(TRUNC(('TRI-3'!EF32  ),2),0))=5,"C-",IF((ROUND(TRUNC(('TRI-3'!EF32  ),2),0))=4,"D+",IF((ROUND(TRUNC(('TRI-3'!EF32 ),2),0))=3,"D-",IF((ROUND(TRUNC(('TRI-3'!EF32 ),2),0))=2,"E+",IF((ROUND(TRUNC(('TRI-3'!EF32  ),2),0))&lt;=1,"E-","")))))))))))</f>
        <v/>
      </c>
      <c r="EG32" s="51" t="str">
        <f>IF(OR('TRI-3'!EG32 ="",'TRI-3'!EG32&lt;0,'TRI-3'!EG32  &gt;10),"",IF((ROUND(TRUNC(('TRI-3'!EG32  ),2),0))=10,"A+",IF((ROUND(TRUNC(('TRI-3'!EG32  ),2),0))=9,"A-",IF((ROUND(TRUNC(('TRI-3'!EG32   ),2),0))=8,"B+",IF((ROUND(TRUNC(('TRI-3'!EG32 ),2),0))=7,"B-",IF((ROUND(TRUNC(('TRI-3'!EG32  ),2),0))=6,"C+",IF((ROUND(TRUNC(('TRI-3'!EG32  ),2),0))=5,"C-",IF((ROUND(TRUNC(('TRI-3'!EG32  ),2),0))=4,"D+",IF((ROUND(TRUNC(('TRI-3'!EG32 ),2),0))=3,"D-",IF((ROUND(TRUNC(('TRI-3'!EG32 ),2),0))=2,"E+",IF((ROUND(TRUNC(('TRI-3'!EG32  ),2),0))&lt;=1,"E-","")))))))))))</f>
        <v/>
      </c>
      <c r="EH32" s="51" t="str">
        <f>IF(OR('TRI-3'!EH32 ="",'TRI-3'!EH32&lt;0,'TRI-3'!EH32  &gt;10),"",IF((ROUND(TRUNC(('TRI-3'!EH32  ),2),0))=10,"A+",IF((ROUND(TRUNC(('TRI-3'!EH32  ),2),0))=9,"A-",IF((ROUND(TRUNC(('TRI-3'!EH32   ),2),0))=8,"B+",IF((ROUND(TRUNC(('TRI-3'!EH32 ),2),0))=7,"B-",IF((ROUND(TRUNC(('TRI-3'!EH32  ),2),0))=6,"C+",IF((ROUND(TRUNC(('TRI-3'!EH32  ),2),0))=5,"C-",IF((ROUND(TRUNC(('TRI-3'!EH32  ),2),0))=4,"D+",IF((ROUND(TRUNC(('TRI-3'!EH32 ),2),0))=3,"D-",IF((ROUND(TRUNC(('TRI-3'!EH32 ),2),0))=2,"E+",IF((ROUND(TRUNC(('TRI-3'!EH32  ),2),0))&lt;=1,"E-","")))))))))))</f>
        <v/>
      </c>
      <c r="EI32" s="51" t="str">
        <f>IF(OR('TRI-3'!EI32 ="",'TRI-3'!EI32&lt;0,'TRI-3'!EI32  &gt;10),"",IF((ROUND(TRUNC(('TRI-3'!EI32  ),2),0))=10,"A+",IF((ROUND(TRUNC(('TRI-3'!EI32  ),2),0))=9,"A-",IF((ROUND(TRUNC(('TRI-3'!EI32   ),2),0))=8,"B+",IF((ROUND(TRUNC(('TRI-3'!EI32 ),2),0))=7,"B-",IF((ROUND(TRUNC(('TRI-3'!EI32  ),2),0))=6,"C+",IF((ROUND(TRUNC(('TRI-3'!EI32  ),2),0))=5,"C-",IF((ROUND(TRUNC(('TRI-3'!EI32  ),2),0))=4,"D+",IF((ROUND(TRUNC(('TRI-3'!EI32 ),2),0))=3,"D-",IF((ROUND(TRUNC(('TRI-3'!EI32 ),2),0))=2,"E+",IF((ROUND(TRUNC(('TRI-3'!EI32  ),2),0))&lt;=1,"E-","")))))))))))</f>
        <v/>
      </c>
      <c r="EJ32" s="51" t="str">
        <f>IF(OR('TRI-3'!EJ32 ="",'TRI-3'!EJ32&lt;0,'TRI-3'!EJ32  &gt;10),"",IF((ROUND(TRUNC(('TRI-3'!EJ32  ),2),0))=10,"A+",IF((ROUND(TRUNC(('TRI-3'!EJ32  ),2),0))=9,"A-",IF((ROUND(TRUNC(('TRI-3'!EJ32   ),2),0))=8,"B+",IF((ROUND(TRUNC(('TRI-3'!EJ32 ),2),0))=7,"B-",IF((ROUND(TRUNC(('TRI-3'!EJ32  ),2),0))=6,"C+",IF((ROUND(TRUNC(('TRI-3'!EJ32  ),2),0))=5,"C-",IF((ROUND(TRUNC(('TRI-3'!EJ32  ),2),0))=4,"D+",IF((ROUND(TRUNC(('TRI-3'!EJ32 ),2),0))=3,"D-",IF((ROUND(TRUNC(('TRI-3'!EJ32 ),2),0))=2,"E+",IF((ROUND(TRUNC(('TRI-3'!EJ32  ),2),0))&lt;=1,"E-","")))))))))))</f>
        <v/>
      </c>
      <c r="EK32" s="51" t="str">
        <f>IF(OR('TRI-3'!EK32 ="",'TRI-3'!EK32&lt;0,'TRI-3'!EK32  &gt;10),"",IF((ROUND(TRUNC(('TRI-3'!EK32  ),2),0))=10,"A+",IF((ROUND(TRUNC(('TRI-3'!EK32  ),2),0))=9,"A-",IF((ROUND(TRUNC(('TRI-3'!EK32   ),2),0))=8,"B+",IF((ROUND(TRUNC(('TRI-3'!EK32 ),2),0))=7,"B-",IF((ROUND(TRUNC(('TRI-3'!EK32  ),2),0))=6,"C+",IF((ROUND(TRUNC(('TRI-3'!EK32  ),2),0))=5,"C-",IF((ROUND(TRUNC(('TRI-3'!EK32  ),2),0))=4,"D+",IF((ROUND(TRUNC(('TRI-3'!EK32 ),2),0))=3,"D-",IF((ROUND(TRUNC(('TRI-3'!EK32 ),2),0))=2,"E+",IF((ROUND(TRUNC(('TRI-3'!EK32  ),2),0))&lt;=1,"E-","")))))))))))</f>
        <v/>
      </c>
      <c r="EL32" s="51" t="str">
        <f>IF(OR('TRI-3'!EL32 ="",'TRI-3'!EL32&lt;0,'TRI-3'!EL32  &gt;10),"",IF((ROUND(TRUNC(('TRI-3'!EL32  ),2),0))=10,"A+",IF((ROUND(TRUNC(('TRI-3'!EL32  ),2),0))=9,"A-",IF((ROUND(TRUNC(('TRI-3'!EL32   ),2),0))=8,"B+",IF((ROUND(TRUNC(('TRI-3'!EL32 ),2),0))=7,"B-",IF((ROUND(TRUNC(('TRI-3'!EL32  ),2),0))=6,"C+",IF((ROUND(TRUNC(('TRI-3'!EL32  ),2),0))=5,"C-",IF((ROUND(TRUNC(('TRI-3'!EL32  ),2),0))=4,"D+",IF((ROUND(TRUNC(('TRI-3'!EL32 ),2),0))=3,"D-",IF((ROUND(TRUNC(('TRI-3'!EL32 ),2),0))=2,"E+",IF((ROUND(TRUNC(('TRI-3'!EL32  ),2),0))&lt;=1,"E-","")))))))))))</f>
        <v/>
      </c>
      <c r="EM32" s="51" t="str">
        <f>IF(OR('TRI-3'!EM32 ="",'TRI-3'!EM32&lt;0,'TRI-3'!EM32  &gt;10),"",IF((ROUND(TRUNC(('TRI-3'!EM32  ),2),0))=10,"A+",IF((ROUND(TRUNC(('TRI-3'!EM32  ),2),0))=9,"A-",IF((ROUND(TRUNC(('TRI-3'!EM32   ),2),0))=8,"B+",IF((ROUND(TRUNC(('TRI-3'!EM32 ),2),0))=7,"B-",IF((ROUND(TRUNC(('TRI-3'!EM32  ),2),0))=6,"C+",IF((ROUND(TRUNC(('TRI-3'!EM32  ),2),0))=5,"C-",IF((ROUND(TRUNC(('TRI-3'!EM32  ),2),0))=4,"D+",IF((ROUND(TRUNC(('TRI-3'!EM32 ),2),0))=3,"D-",IF((ROUND(TRUNC(('TRI-3'!EM32 ),2),0))=2,"E+",IF((ROUND(TRUNC(('TRI-3'!EM32  ),2),0))&lt;=1,"E-","")))))))))))</f>
        <v/>
      </c>
      <c r="EN32" s="51" t="str">
        <f>IF(OR('TRI-3'!EN32 ="",'TRI-3'!EN32&lt;0,'TRI-3'!EN32  &gt;10),"",IF((ROUND(TRUNC(('TRI-3'!EN32  ),2),0))=10,"A+",IF((ROUND(TRUNC(('TRI-3'!EN32  ),2),0))=9,"A-",IF((ROUND(TRUNC(('TRI-3'!EN32   ),2),0))=8,"B+",IF((ROUND(TRUNC(('TRI-3'!EN32 ),2),0))=7,"B-",IF((ROUND(TRUNC(('TRI-3'!EN32  ),2),0))=6,"C+",IF((ROUND(TRUNC(('TRI-3'!EN32  ),2),0))=5,"C-",IF((ROUND(TRUNC(('TRI-3'!EN32  ),2),0))=4,"D+",IF((ROUND(TRUNC(('TRI-3'!EN32 ),2),0))=3,"D-",IF((ROUND(TRUNC(('TRI-3'!EN32 ),2),0))=2,"E+",IF((ROUND(TRUNC(('TRI-3'!EN32  ),2),0))&lt;=1,"E-","")))))))))))</f>
        <v/>
      </c>
      <c r="EO32" s="51" t="str">
        <f>IF(OR('TRI-3'!EO32 ="",'TRI-3'!EO32&lt;0,'TRI-3'!EO32  &gt;10),"",IF((ROUND(TRUNC(('TRI-3'!EO32  ),2),0))=10,"A+",IF((ROUND(TRUNC(('TRI-3'!EO32  ),2),0))=9,"A-",IF((ROUND(TRUNC(('TRI-3'!EO32   ),2),0))=8,"B+",IF((ROUND(TRUNC(('TRI-3'!EO32 ),2),0))=7,"B-",IF((ROUND(TRUNC(('TRI-3'!EO32  ),2),0))=6,"C+",IF((ROUND(TRUNC(('TRI-3'!EO32  ),2),0))=5,"C-",IF((ROUND(TRUNC(('TRI-3'!EO32  ),2),0))=4,"D+",IF((ROUND(TRUNC(('TRI-3'!EO32 ),2),0))=3,"D-",IF((ROUND(TRUNC(('TRI-3'!EO32 ),2),0))=2,"E+",IF((ROUND(TRUNC(('TRI-3'!EO32  ),2),0))&lt;=1,"E-","")))))))))))</f>
        <v/>
      </c>
      <c r="EP32" s="51" t="str">
        <f>IF(OR('TRI-3'!EP32 ="",'TRI-3'!EP32&lt;0,'TRI-3'!EP32  &gt;10),"",IF((ROUND(TRUNC(('TRI-3'!EP32  ),2),0))=10,"A+",IF((ROUND(TRUNC(('TRI-3'!EP32  ),2),0))=9,"A-",IF((ROUND(TRUNC(('TRI-3'!EP32   ),2),0))=8,"B+",IF((ROUND(TRUNC(('TRI-3'!EP32 ),2),0))=7,"B-",IF((ROUND(TRUNC(('TRI-3'!EP32  ),2),0))=6,"C+",IF((ROUND(TRUNC(('TRI-3'!EP32  ),2),0))=5,"C-",IF((ROUND(TRUNC(('TRI-3'!EP32  ),2),0))=4,"D+",IF((ROUND(TRUNC(('TRI-3'!EP32 ),2),0))=3,"D-",IF((ROUND(TRUNC(('TRI-3'!EP32 ),2),0))=2,"E+",IF((ROUND(TRUNC(('TRI-3'!EP32  ),2),0))&lt;=1,"E-","")))))))))))</f>
        <v/>
      </c>
      <c r="EQ32" s="51" t="str">
        <f>IF(OR('TRI-3'!EQ32 ="",'TRI-3'!EQ32&lt;0,'TRI-3'!EQ32  &gt;10),"",IF((ROUND(TRUNC(('TRI-3'!EQ32  ),2),0))=10,"A+",IF((ROUND(TRUNC(('TRI-3'!EQ32  ),2),0))=9,"A-",IF((ROUND(TRUNC(('TRI-3'!EQ32   ),2),0))=8,"B+",IF((ROUND(TRUNC(('TRI-3'!EQ32 ),2),0))=7,"B-",IF((ROUND(TRUNC(('TRI-3'!EQ32  ),2),0))=6,"C+",IF((ROUND(TRUNC(('TRI-3'!EQ32  ),2),0))=5,"C-",IF((ROUND(TRUNC(('TRI-3'!EQ32  ),2),0))=4,"D+",IF((ROUND(TRUNC(('TRI-3'!EQ32 ),2),0))=3,"D-",IF((ROUND(TRUNC(('TRI-3'!EQ32 ),2),0))=2,"E+",IF((ROUND(TRUNC(('TRI-3'!EQ32  ),2),0))&lt;=1,"E-","")))))))))))</f>
        <v/>
      </c>
      <c r="ER32" s="51" t="str">
        <f>IF(OR('TRI-3'!ER32 ="",'TRI-3'!ER32&lt;0,'TRI-3'!ER32  &gt;10),"",IF((ROUND(TRUNC(('TRI-3'!ER32  ),2),0))=10,"A+",IF((ROUND(TRUNC(('TRI-3'!ER32  ),2),0))=9,"A-",IF((ROUND(TRUNC(('TRI-3'!ER32   ),2),0))=8,"B+",IF((ROUND(TRUNC(('TRI-3'!ER32 ),2),0))=7,"B-",IF((ROUND(TRUNC(('TRI-3'!ER32  ),2),0))=6,"C+",IF((ROUND(TRUNC(('TRI-3'!ER32  ),2),0))=5,"C-",IF((ROUND(TRUNC(('TRI-3'!ER32  ),2),0))=4,"D+",IF((ROUND(TRUNC(('TRI-3'!ER32 ),2),0))=3,"D-",IF((ROUND(TRUNC(('TRI-3'!ER32 ),2),0))=2,"E+",IF((ROUND(TRUNC(('TRI-3'!ER32  ),2),0))&lt;=1,"E-","")))))))))))</f>
        <v/>
      </c>
      <c r="ES32" s="51" t="str">
        <f>IF(OR('TRI-3'!ES32 ="",'TRI-3'!ES32&lt;0,'TRI-3'!ES32  &gt;10),"",IF((ROUND(TRUNC(('TRI-3'!ES32  ),2),0))=10,"A+",IF((ROUND(TRUNC(('TRI-3'!ES32  ),2),0))=9,"A-",IF((ROUND(TRUNC(('TRI-3'!ES32   ),2),0))=8,"B+",IF((ROUND(TRUNC(('TRI-3'!ES32 ),2),0))=7,"B-",IF((ROUND(TRUNC(('TRI-3'!ES32  ),2),0))=6,"C+",IF((ROUND(TRUNC(('TRI-3'!ES32  ),2),0))=5,"C-",IF((ROUND(TRUNC(('TRI-3'!ES32  ),2),0))=4,"D+",IF((ROUND(TRUNC(('TRI-3'!ES32 ),2),0))=3,"D-",IF((ROUND(TRUNC(('TRI-3'!ES32 ),2),0))=2,"E+",IF((ROUND(TRUNC(('TRI-3'!ES32  ),2),0))&lt;=1,"E-","")))))))))))</f>
        <v/>
      </c>
      <c r="ET32" s="51" t="str">
        <f>IF('TRI-3'!ET32 ="","",'TRI-3'!ET32 )</f>
        <v/>
      </c>
      <c r="EU32" s="51" t="str">
        <f>IF('TRI-3'!EU32 ="","",'TRI-3'!EU32 )</f>
        <v/>
      </c>
      <c r="EV32" s="51" t="str">
        <f>IF('TRI-3'!EV32 ="","",'TRI-3'!EV32 )</f>
        <v/>
      </c>
      <c r="EW32" s="51" t="str">
        <f>IF('TRI-3'!EW32 ="","",'TRI-3'!EW32 )</f>
        <v/>
      </c>
      <c r="EX32" s="51" t="str">
        <f>IF('TRI-3'!EX32 ="","",'TRI-3'!EX32 )</f>
        <v/>
      </c>
      <c r="EY32" s="51" t="str">
        <f>IF('TRI-3'!EY32 ="","",'TRI-3'!EY32 )</f>
        <v/>
      </c>
      <c r="EZ32" s="51" t="str">
        <f>IF('TRI-3'!EZ32 ="","",'TRI-3'!EZ32 )</f>
        <v/>
      </c>
      <c r="FA32" s="51" t="str">
        <f>IF('TRI-3'!FA32 ="","",'TRI-3'!FA32 )</f>
        <v/>
      </c>
      <c r="FB32" s="51" t="str">
        <f>IF('TRI-3'!FB32 ="","",'TRI-3'!FB32 )</f>
        <v/>
      </c>
      <c r="FC32" s="51" t="str">
        <f>IF('TRI-3'!FC32 ="","",'TRI-3'!FC32 )</f>
        <v/>
      </c>
      <c r="FD32" s="51">
        <f>IF('TRI-3'!FD32 ="","",'TRI-3'!FD32 )</f>
        <v>0</v>
      </c>
      <c r="FE32" s="51" t="str">
        <f>IF('TRI-3'!FE32 ="","",'TRI-3'!FE32 )</f>
        <v/>
      </c>
      <c r="FF32" s="51" t="str">
        <f>IF('TRI-3'!FF32 ="","",'TRI-3'!FF32 )</f>
        <v/>
      </c>
      <c r="FG32" s="51" t="str">
        <f>IF('TRI-3'!FG32 ="","",'TRI-3'!FG32 )</f>
        <v/>
      </c>
      <c r="FH32" s="51" t="str">
        <f>IF('TRI-3'!FH32 ="","",'TRI-3'!FH32 )</f>
        <v/>
      </c>
    </row>
    <row r="33" spans="1:164" ht="21" customHeight="1">
      <c r="A33" t="s">
        <v>87</v>
      </c>
      <c r="B33" s="53">
        <v>16</v>
      </c>
      <c r="C33" s="272" t="str">
        <f>IF(NOTAS!E36&gt;"",NOTAS!E36,"")</f>
        <v>MARIN CHAVEZ JULEISY BEDRIYE</v>
      </c>
      <c r="D33" s="273"/>
      <c r="E33" s="273"/>
      <c r="F33" s="274"/>
      <c r="G33" s="51" t="str">
        <f>IF(OR('TRI-3'!G33 ="",'TRI-3'!G33&lt;0,'TRI-3'!G33  &gt;10),"",IF((ROUND(TRUNC(('TRI-3'!G33  ),2),0))=10,"A+",IF((ROUND(TRUNC(('TRI-3'!G33  ),2),0))=9,"A-",IF((ROUND(TRUNC(('TRI-3'!G33   ),2),0))=8,"B+",IF((ROUND(TRUNC(('TRI-3'!G33 ),2),0))=7,"B-",IF((ROUND(TRUNC(('TRI-3'!G33  ),2),0))=6,"C+",IF((ROUND(TRUNC(('TRI-3'!G33  ),2),0))=5,"C-",IF((ROUND(TRUNC(('TRI-3'!G33  ),2),0))=4,"D+",IF((ROUND(TRUNC(('TRI-3'!G33 ),2),0))=3,"D-",IF((ROUND(TRUNC(('TRI-3'!G33 ),2),0))=2,"E+",IF((ROUND(TRUNC(('TRI-3'!G33  ),2),0))&lt;=1,"E-","")))))))))))</f>
        <v/>
      </c>
      <c r="H33" s="51" t="str">
        <f>IF(OR('TRI-3'!H33 ="",'TRI-3'!H33&lt;0,'TRI-3'!H33  &gt;10),"",IF((ROUND(TRUNC(('TRI-3'!H33  ),2),0))=10,"A+",IF((ROUND(TRUNC(('TRI-3'!H33  ),2),0))=9,"A-",IF((ROUND(TRUNC(('TRI-3'!H33   ),2),0))=8,"B+",IF((ROUND(TRUNC(('TRI-3'!H33 ),2),0))=7,"B-",IF((ROUND(TRUNC(('TRI-3'!H33  ),2),0))=6,"C+",IF((ROUND(TRUNC(('TRI-3'!H33  ),2),0))=5,"C-",IF((ROUND(TRUNC(('TRI-3'!H33  ),2),0))=4,"D+",IF((ROUND(TRUNC(('TRI-3'!H33 ),2),0))=3,"D-",IF((ROUND(TRUNC(('TRI-3'!H33 ),2),0))=2,"E+",IF((ROUND(TRUNC(('TRI-3'!H33  ),2),0))&lt;=1,"E-","")))))))))))</f>
        <v/>
      </c>
      <c r="I33" s="51" t="str">
        <f>IF(OR('TRI-3'!I33 ="",'TRI-3'!I33&lt;0,'TRI-3'!I33  &gt;10),"",IF((ROUND(TRUNC(('TRI-3'!I33  ),2),0))=10,"A+",IF((ROUND(TRUNC(('TRI-3'!I33  ),2),0))=9,"A-",IF((ROUND(TRUNC(('TRI-3'!I33   ),2),0))=8,"B+",IF((ROUND(TRUNC(('TRI-3'!I33 ),2),0))=7,"B-",IF((ROUND(TRUNC(('TRI-3'!I33  ),2),0))=6,"C+",IF((ROUND(TRUNC(('TRI-3'!I33  ),2),0))=5,"C-",IF((ROUND(TRUNC(('TRI-3'!I33  ),2),0))=4,"D+",IF((ROUND(TRUNC(('TRI-3'!I33 ),2),0))=3,"D-",IF((ROUND(TRUNC(('TRI-3'!I33 ),2),0))=2,"E+",IF((ROUND(TRUNC(('TRI-3'!I33  ),2),0))&lt;=1,"E-","")))))))))))</f>
        <v/>
      </c>
      <c r="J33" s="51" t="str">
        <f>IF(OR('TRI-3'!J33 ="",'TRI-3'!J33&lt;0,'TRI-3'!J33  &gt;10),"",IF((ROUND(TRUNC(('TRI-3'!J33  ),2),0))=10,"A+",IF((ROUND(TRUNC(('TRI-3'!J33  ),2),0))=9,"A-",IF((ROUND(TRUNC(('TRI-3'!J33   ),2),0))=8,"B+",IF((ROUND(TRUNC(('TRI-3'!J33 ),2),0))=7,"B-",IF((ROUND(TRUNC(('TRI-3'!J33  ),2),0))=6,"C+",IF((ROUND(TRUNC(('TRI-3'!J33  ),2),0))=5,"C-",IF((ROUND(TRUNC(('TRI-3'!J33  ),2),0))=4,"D+",IF((ROUND(TRUNC(('TRI-3'!J33 ),2),0))=3,"D-",IF((ROUND(TRUNC(('TRI-3'!J33 ),2),0))=2,"E+",IF((ROUND(TRUNC(('TRI-3'!J33  ),2),0))&lt;=1,"E-","")))))))))))</f>
        <v/>
      </c>
      <c r="K33" s="51" t="str">
        <f>IF(OR('TRI-3'!K33 ="",'TRI-3'!K33&lt;0,'TRI-3'!K33  &gt;10),"",IF((ROUND(TRUNC(('TRI-3'!K33  ),2),0))=10,"A+",IF((ROUND(TRUNC(('TRI-3'!K33  ),2),0))=9,"A-",IF((ROUND(TRUNC(('TRI-3'!K33   ),2),0))=8,"B+",IF((ROUND(TRUNC(('TRI-3'!K33 ),2),0))=7,"B-",IF((ROUND(TRUNC(('TRI-3'!K33  ),2),0))=6,"C+",IF((ROUND(TRUNC(('TRI-3'!K33  ),2),0))=5,"C-",IF((ROUND(TRUNC(('TRI-3'!K33  ),2),0))=4,"D+",IF((ROUND(TRUNC(('TRI-3'!K33 ),2),0))=3,"D-",IF((ROUND(TRUNC(('TRI-3'!K33 ),2),0))=2,"E+",IF((ROUND(TRUNC(('TRI-3'!K33  ),2),0))&lt;=1,"E-","")))))))))))</f>
        <v/>
      </c>
      <c r="L33" s="51" t="str">
        <f>IF(OR('TRI-3'!L33 ="",'TRI-3'!L33&lt;0,'TRI-3'!L33  &gt;10),"",IF((ROUND(TRUNC(('TRI-3'!L33  ),2),0))=10,"A+",IF((ROUND(TRUNC(('TRI-3'!L33  ),2),0))=9,"A-",IF((ROUND(TRUNC(('TRI-3'!L33   ),2),0))=8,"B+",IF((ROUND(TRUNC(('TRI-3'!L33 ),2),0))=7,"B-",IF((ROUND(TRUNC(('TRI-3'!L33  ),2),0))=6,"C+",IF((ROUND(TRUNC(('TRI-3'!L33  ),2),0))=5,"C-",IF((ROUND(TRUNC(('TRI-3'!L33  ),2),0))=4,"D+",IF((ROUND(TRUNC(('TRI-3'!L33 ),2),0))=3,"D-",IF((ROUND(TRUNC(('TRI-3'!L33 ),2),0))=2,"E+",IF((ROUND(TRUNC(('TRI-3'!L33  ),2),0))&lt;=1,"E-","")))))))))))</f>
        <v/>
      </c>
      <c r="M33" s="51" t="str">
        <f>IF(OR('TRI-3'!M33 ="",'TRI-3'!M33&lt;0,'TRI-3'!M33  &gt;10),"",IF((ROUND(TRUNC(('TRI-3'!M33  ),2),0))=10,"A+",IF((ROUND(TRUNC(('TRI-3'!M33  ),2),0))=9,"A-",IF((ROUND(TRUNC(('TRI-3'!M33   ),2),0))=8,"B+",IF((ROUND(TRUNC(('TRI-3'!M33 ),2),0))=7,"B-",IF((ROUND(TRUNC(('TRI-3'!M33  ),2),0))=6,"C+",IF((ROUND(TRUNC(('TRI-3'!M33  ),2),0))=5,"C-",IF((ROUND(TRUNC(('TRI-3'!M33  ),2),0))=4,"D+",IF((ROUND(TRUNC(('TRI-3'!M33 ),2),0))=3,"D-",IF((ROUND(TRUNC(('TRI-3'!M33 ),2),0))=2,"E+",IF((ROUND(TRUNC(('TRI-3'!M33  ),2),0))&lt;=1,"E-","")))))))))))</f>
        <v/>
      </c>
      <c r="N33" s="51" t="str">
        <f>IF(OR('TRI-3'!N33 ="",'TRI-3'!N33&lt;0,'TRI-3'!N33  &gt;10),"",IF((ROUND(TRUNC(('TRI-3'!N33  ),2),0))=10,"A+",IF((ROUND(TRUNC(('TRI-3'!N33  ),2),0))=9,"A-",IF((ROUND(TRUNC(('TRI-3'!N33   ),2),0))=8,"B+",IF((ROUND(TRUNC(('TRI-3'!N33 ),2),0))=7,"B-",IF((ROUND(TRUNC(('TRI-3'!N33  ),2),0))=6,"C+",IF((ROUND(TRUNC(('TRI-3'!N33  ),2),0))=5,"C-",IF((ROUND(TRUNC(('TRI-3'!N33  ),2),0))=4,"D+",IF((ROUND(TRUNC(('TRI-3'!N33 ),2),0))=3,"D-",IF((ROUND(TRUNC(('TRI-3'!N33 ),2),0))=2,"E+",IF((ROUND(TRUNC(('TRI-3'!N33  ),2),0))&lt;=1,"E-","")))))))))))</f>
        <v/>
      </c>
      <c r="O33" s="51" t="str">
        <f>IF(OR('TRI-3'!O33 ="",'TRI-3'!O33&lt;0,'TRI-3'!O33  &gt;10),"",IF((ROUND(TRUNC(('TRI-3'!O33  ),2),0))=10,"A+",IF((ROUND(TRUNC(('TRI-3'!O33  ),2),0))=9,"A-",IF((ROUND(TRUNC(('TRI-3'!O33   ),2),0))=8,"B+",IF((ROUND(TRUNC(('TRI-3'!O33 ),2),0))=7,"B-",IF((ROUND(TRUNC(('TRI-3'!O33  ),2),0))=6,"C+",IF((ROUND(TRUNC(('TRI-3'!O33  ),2),0))=5,"C-",IF((ROUND(TRUNC(('TRI-3'!O33  ),2),0))=4,"D+",IF((ROUND(TRUNC(('TRI-3'!O33 ),2),0))=3,"D-",IF((ROUND(TRUNC(('TRI-3'!O33 ),2),0))=2,"E+",IF((ROUND(TRUNC(('TRI-3'!O33  ),2),0))&lt;=1,"E-","")))))))))))</f>
        <v/>
      </c>
      <c r="P33" s="51" t="str">
        <f>IF(OR('TRI-3'!P33 ="",'TRI-3'!P33&lt;0,'TRI-3'!P33  &gt;10),"",IF((ROUND(TRUNC(('TRI-3'!P33  ),2),0))=10,"A+",IF((ROUND(TRUNC(('TRI-3'!P33  ),2),0))=9,"A-",IF((ROUND(TRUNC(('TRI-3'!P33   ),2),0))=8,"B+",IF((ROUND(TRUNC(('TRI-3'!P33 ),2),0))=7,"B-",IF((ROUND(TRUNC(('TRI-3'!P33  ),2),0))=6,"C+",IF((ROUND(TRUNC(('TRI-3'!P33  ),2),0))=5,"C-",IF((ROUND(TRUNC(('TRI-3'!P33  ),2),0))=4,"D+",IF((ROUND(TRUNC(('TRI-3'!P33 ),2),0))=3,"D-",IF((ROUND(TRUNC(('TRI-3'!P33 ),2),0))=2,"E+",IF((ROUND(TRUNC(('TRI-3'!P33  ),2),0))&lt;=1,"E-","")))))))))))</f>
        <v/>
      </c>
      <c r="Q33" s="51" t="str">
        <f>IF(OR('TRI-3'!Q33 ="",'TRI-3'!Q33&lt;0,'TRI-3'!Q33  &gt;10),"",IF((ROUND(TRUNC(('TRI-3'!Q33  ),2),0))=10,"A+",IF((ROUND(TRUNC(('TRI-3'!Q33  ),2),0))=9,"A-",IF((ROUND(TRUNC(('TRI-3'!Q33   ),2),0))=8,"B+",IF((ROUND(TRUNC(('TRI-3'!Q33 ),2),0))=7,"B-",IF((ROUND(TRUNC(('TRI-3'!Q33  ),2),0))=6,"C+",IF((ROUND(TRUNC(('TRI-3'!Q33  ),2),0))=5,"C-",IF((ROUND(TRUNC(('TRI-3'!Q33  ),2),0))=4,"D+",IF((ROUND(TRUNC(('TRI-3'!Q33 ),2),0))=3,"D-",IF((ROUND(TRUNC(('TRI-3'!Q33 ),2),0))=2,"E+",IF((ROUND(TRUNC(('TRI-3'!Q33  ),2),0))&lt;=1,"E-","")))))))))))</f>
        <v/>
      </c>
      <c r="R33" s="51" t="str">
        <f>IF(OR('TRI-3'!R33 ="",'TRI-3'!R33&lt;0,'TRI-3'!R33  &gt;10),"",IF((ROUND(TRUNC(('TRI-3'!R33  ),2),0))=10,"A+",IF((ROUND(TRUNC(('TRI-3'!R33  ),2),0))=9,"A-",IF((ROUND(TRUNC(('TRI-3'!R33   ),2),0))=8,"B+",IF((ROUND(TRUNC(('TRI-3'!R33 ),2),0))=7,"B-",IF((ROUND(TRUNC(('TRI-3'!R33  ),2),0))=6,"C+",IF((ROUND(TRUNC(('TRI-3'!R33  ),2),0))=5,"C-",IF((ROUND(TRUNC(('TRI-3'!R33  ),2),0))=4,"D+",IF((ROUND(TRUNC(('TRI-3'!R33 ),2),0))=3,"D-",IF((ROUND(TRUNC(('TRI-3'!R33 ),2),0))=2,"E+",IF((ROUND(TRUNC(('TRI-3'!R33  ),2),0))&lt;=1,"E-","")))))))))))</f>
        <v/>
      </c>
      <c r="S33" s="51" t="str">
        <f>IF(OR('TRI-3'!S33 ="",'TRI-3'!S33&lt;0,'TRI-3'!S33  &gt;10),"",IF((ROUND(TRUNC(('TRI-3'!S33  ),2),0))=10,"A+",IF((ROUND(TRUNC(('TRI-3'!S33  ),2),0))=9,"A-",IF((ROUND(TRUNC(('TRI-3'!S33   ),2),0))=8,"B+",IF((ROUND(TRUNC(('TRI-3'!S33 ),2),0))=7,"B-",IF((ROUND(TRUNC(('TRI-3'!S33  ),2),0))=6,"C+",IF((ROUND(TRUNC(('TRI-3'!S33  ),2),0))=5,"C-",IF((ROUND(TRUNC(('TRI-3'!S33  ),2),0))=4,"D+",IF((ROUND(TRUNC(('TRI-3'!S33 ),2),0))=3,"D-",IF((ROUND(TRUNC(('TRI-3'!S33 ),2),0))=2,"E+",IF((ROUND(TRUNC(('TRI-3'!S33  ),2),0))&lt;=1,"E-","")))))))))))</f>
        <v/>
      </c>
      <c r="T33" s="51" t="str">
        <f>IF(OR('TRI-3'!T33 ="",'TRI-3'!T33&lt;0,'TRI-3'!T33  &gt;10),"",IF((ROUND(TRUNC(('TRI-3'!T33  ),2),0))=10,"A+",IF((ROUND(TRUNC(('TRI-3'!T33  ),2),0))=9,"A-",IF((ROUND(TRUNC(('TRI-3'!T33   ),2),0))=8,"B+",IF((ROUND(TRUNC(('TRI-3'!T33 ),2),0))=7,"B-",IF((ROUND(TRUNC(('TRI-3'!T33  ),2),0))=6,"C+",IF((ROUND(TRUNC(('TRI-3'!T33  ),2),0))=5,"C-",IF((ROUND(TRUNC(('TRI-3'!T33  ),2),0))=4,"D+",IF((ROUND(TRUNC(('TRI-3'!T33 ),2),0))=3,"D-",IF((ROUND(TRUNC(('TRI-3'!T33 ),2),0))=2,"E+",IF((ROUND(TRUNC(('TRI-3'!T33  ),2),0))&lt;=1,"E-","")))))))))))</f>
        <v/>
      </c>
      <c r="U33" s="51" t="str">
        <f>IF(OR('TRI-3'!U33 ="",'TRI-3'!U33&lt;0,'TRI-3'!U33  &gt;10),"",IF((ROUND(TRUNC(('TRI-3'!U33  ),2),0))=10,"A+",IF((ROUND(TRUNC(('TRI-3'!U33  ),2),0))=9,"A-",IF((ROUND(TRUNC(('TRI-3'!U33   ),2),0))=8,"B+",IF((ROUND(TRUNC(('TRI-3'!U33 ),2),0))=7,"B-",IF((ROUND(TRUNC(('TRI-3'!U33  ),2),0))=6,"C+",IF((ROUND(TRUNC(('TRI-3'!U33  ),2),0))=5,"C-",IF((ROUND(TRUNC(('TRI-3'!U33  ),2),0))=4,"D+",IF((ROUND(TRUNC(('TRI-3'!U33 ),2),0))=3,"D-",IF((ROUND(TRUNC(('TRI-3'!U33 ),2),0))=2,"E+",IF((ROUND(TRUNC(('TRI-3'!U33  ),2),0))&lt;=1,"E-","")))))))))))</f>
        <v/>
      </c>
      <c r="V33" s="51" t="str">
        <f>IF(OR('TRI-3'!V33 ="",'TRI-3'!V33&lt;0,'TRI-3'!V33  &gt;10),"",IF((ROUND(TRUNC(('TRI-3'!V33  ),2),0))=10,"A+",IF((ROUND(TRUNC(('TRI-3'!V33  ),2),0))=9,"A-",IF((ROUND(TRUNC(('TRI-3'!V33   ),2),0))=8,"B+",IF((ROUND(TRUNC(('TRI-3'!V33 ),2),0))=7,"B-",IF((ROUND(TRUNC(('TRI-3'!V33  ),2),0))=6,"C+",IF((ROUND(TRUNC(('TRI-3'!V33  ),2),0))=5,"C-",IF((ROUND(TRUNC(('TRI-3'!V33  ),2),0))=4,"D+",IF((ROUND(TRUNC(('TRI-3'!V33 ),2),0))=3,"D-",IF((ROUND(TRUNC(('TRI-3'!V33 ),2),0))=2,"E+",IF((ROUND(TRUNC(('TRI-3'!V33  ),2),0))&lt;=1,"E-","")))))))))))</f>
        <v/>
      </c>
      <c r="W33" s="51" t="str">
        <f>IF(OR('TRI-3'!W33 ="",'TRI-3'!W33&lt;0,'TRI-3'!W33  &gt;10),"",IF((ROUND(TRUNC(('TRI-3'!W33  ),2),0))=10,"A+",IF((ROUND(TRUNC(('TRI-3'!W33  ),2),0))=9,"A-",IF((ROUND(TRUNC(('TRI-3'!W33   ),2),0))=8,"B+",IF((ROUND(TRUNC(('TRI-3'!W33 ),2),0))=7,"B-",IF((ROUND(TRUNC(('TRI-3'!W33  ),2),0))=6,"C+",IF((ROUND(TRUNC(('TRI-3'!W33  ),2),0))=5,"C-",IF((ROUND(TRUNC(('TRI-3'!W33  ),2),0))=4,"D+",IF((ROUND(TRUNC(('TRI-3'!W33 ),2),0))=3,"D-",IF((ROUND(TRUNC(('TRI-3'!W33 ),2),0))=2,"E+",IF((ROUND(TRUNC(('TRI-3'!W33  ),2),0))&lt;=1,"E-","")))))))))))</f>
        <v/>
      </c>
      <c r="X33" s="51" t="str">
        <f>IF(OR('TRI-3'!X33 ="",'TRI-3'!X33&lt;0,'TRI-3'!X33  &gt;10),"",IF((ROUND(TRUNC(('TRI-3'!X33  ),2),0))=10,"A+",IF((ROUND(TRUNC(('TRI-3'!X33  ),2),0))=9,"A-",IF((ROUND(TRUNC(('TRI-3'!X33   ),2),0))=8,"B+",IF((ROUND(TRUNC(('TRI-3'!X33 ),2),0))=7,"B-",IF((ROUND(TRUNC(('TRI-3'!X33  ),2),0))=6,"C+",IF((ROUND(TRUNC(('TRI-3'!X33  ),2),0))=5,"C-",IF((ROUND(TRUNC(('TRI-3'!X33  ),2),0))=4,"D+",IF((ROUND(TRUNC(('TRI-3'!X33 ),2),0))=3,"D-",IF((ROUND(TRUNC(('TRI-3'!X33 ),2),0))=2,"E+",IF((ROUND(TRUNC(('TRI-3'!X33  ),2),0))&lt;=1,"E-","")))))))))))</f>
        <v/>
      </c>
      <c r="Y33" s="51" t="str">
        <f>IF(OR('TRI-3'!Y33 ="",'TRI-3'!Y33&lt;0,'TRI-3'!Y33  &gt;10),"",IF((ROUND(TRUNC(('TRI-3'!Y33  ),2),0))=10,"A+",IF((ROUND(TRUNC(('TRI-3'!Y33  ),2),0))=9,"A-",IF((ROUND(TRUNC(('TRI-3'!Y33   ),2),0))=8,"B+",IF((ROUND(TRUNC(('TRI-3'!Y33 ),2),0))=7,"B-",IF((ROUND(TRUNC(('TRI-3'!Y33  ),2),0))=6,"C+",IF((ROUND(TRUNC(('TRI-3'!Y33  ),2),0))=5,"C-",IF((ROUND(TRUNC(('TRI-3'!Y33  ),2),0))=4,"D+",IF((ROUND(TRUNC(('TRI-3'!Y33 ),2),0))=3,"D-",IF((ROUND(TRUNC(('TRI-3'!Y33 ),2),0))=2,"E+",IF((ROUND(TRUNC(('TRI-3'!Y33  ),2),0))&lt;=1,"E-","")))))))))))</f>
        <v/>
      </c>
      <c r="Z33" s="51" t="str">
        <f>IF(OR('TRI-3'!Z33 ="",'TRI-3'!Z33&lt;0,'TRI-3'!Z33  &gt;10),"",IF((ROUND(TRUNC(('TRI-3'!Z33  ),2),0))=10,"A+",IF((ROUND(TRUNC(('TRI-3'!Z33  ),2),0))=9,"A-",IF((ROUND(TRUNC(('TRI-3'!Z33   ),2),0))=8,"B+",IF((ROUND(TRUNC(('TRI-3'!Z33 ),2),0))=7,"B-",IF((ROUND(TRUNC(('TRI-3'!Z33  ),2),0))=6,"C+",IF((ROUND(TRUNC(('TRI-3'!Z33  ),2),0))=5,"C-",IF((ROUND(TRUNC(('TRI-3'!Z33  ),2),0))=4,"D+",IF((ROUND(TRUNC(('TRI-3'!Z33 ),2),0))=3,"D-",IF((ROUND(TRUNC(('TRI-3'!Z33 ),2),0))=2,"E+",IF((ROUND(TRUNC(('TRI-3'!Z33  ),2),0))&lt;=1,"E-","")))))))))))</f>
        <v/>
      </c>
      <c r="AA33" s="51" t="str">
        <f>IF(OR('TRI-3'!AA33 ="",'TRI-3'!AA33&lt;0,'TRI-3'!AA33  &gt;10),"",IF((ROUND(TRUNC(('TRI-3'!AA33  ),2),0))=10,"A+",IF((ROUND(TRUNC(('TRI-3'!AA33  ),2),0))=9,"A-",IF((ROUND(TRUNC(('TRI-3'!AA33   ),2),0))=8,"B+",IF((ROUND(TRUNC(('TRI-3'!AA33 ),2),0))=7,"B-",IF((ROUND(TRUNC(('TRI-3'!AA33  ),2),0))=6,"C+",IF((ROUND(TRUNC(('TRI-3'!AA33  ),2),0))=5,"C-",IF((ROUND(TRUNC(('TRI-3'!AA33  ),2),0))=4,"D+",IF((ROUND(TRUNC(('TRI-3'!AA33 ),2),0))=3,"D-",IF((ROUND(TRUNC(('TRI-3'!AA33 ),2),0))=2,"E+",IF((ROUND(TRUNC(('TRI-3'!AA33  ),2),0))&lt;=1,"E-","")))))))))))</f>
        <v/>
      </c>
      <c r="AB33" s="51" t="str">
        <f>IF(OR('TRI-3'!AB33 ="",'TRI-3'!AB33&lt;0,'TRI-3'!AB33  &gt;10),"",IF((ROUND(TRUNC(('TRI-3'!AB33  ),2),0))=10,"A+",IF((ROUND(TRUNC(('TRI-3'!AB33  ),2),0))=9,"A-",IF((ROUND(TRUNC(('TRI-3'!AB33   ),2),0))=8,"B+",IF((ROUND(TRUNC(('TRI-3'!AB33 ),2),0))=7,"B-",IF((ROUND(TRUNC(('TRI-3'!AB33  ),2),0))=6,"C+",IF((ROUND(TRUNC(('TRI-3'!AB33  ),2),0))=5,"C-",IF((ROUND(TRUNC(('TRI-3'!AB33  ),2),0))=4,"D+",IF((ROUND(TRUNC(('TRI-3'!AB33 ),2),0))=3,"D-",IF((ROUND(TRUNC(('TRI-3'!AB33 ),2),0))=2,"E+",IF((ROUND(TRUNC(('TRI-3'!AB33  ),2),0))&lt;=1,"E-","")))))))))))</f>
        <v/>
      </c>
      <c r="AC33" s="51" t="str">
        <f>IF(OR('TRI-3'!AC33 ="",'TRI-3'!AC33&lt;0,'TRI-3'!AC33  &gt;10),"",IF((ROUND(TRUNC(('TRI-3'!AC33  ),2),0))=10,"A+",IF((ROUND(TRUNC(('TRI-3'!AC33  ),2),0))=9,"A-",IF((ROUND(TRUNC(('TRI-3'!AC33   ),2),0))=8,"B+",IF((ROUND(TRUNC(('TRI-3'!AC33 ),2),0))=7,"B-",IF((ROUND(TRUNC(('TRI-3'!AC33  ),2),0))=6,"C+",IF((ROUND(TRUNC(('TRI-3'!AC33  ),2),0))=5,"C-",IF((ROUND(TRUNC(('TRI-3'!AC33  ),2),0))=4,"D+",IF((ROUND(TRUNC(('TRI-3'!AC33 ),2),0))=3,"D-",IF((ROUND(TRUNC(('TRI-3'!AC33 ),2),0))=2,"E+",IF((ROUND(TRUNC(('TRI-3'!AC33  ),2),0))&lt;=1,"E-","")))))))))))</f>
        <v/>
      </c>
      <c r="AD33" s="51" t="str">
        <f>IF(OR('TRI-3'!AD33 ="",'TRI-3'!AD33&lt;0,'TRI-3'!AD33  &gt;10),"",IF((ROUND(TRUNC(('TRI-3'!AD33  ),2),0))=10,"A+",IF((ROUND(TRUNC(('TRI-3'!AD33  ),2),0))=9,"A-",IF((ROUND(TRUNC(('TRI-3'!AD33   ),2),0))=8,"B+",IF((ROUND(TRUNC(('TRI-3'!AD33 ),2),0))=7,"B-",IF((ROUND(TRUNC(('TRI-3'!AD33  ),2),0))=6,"C+",IF((ROUND(TRUNC(('TRI-3'!AD33  ),2),0))=5,"C-",IF((ROUND(TRUNC(('TRI-3'!AD33  ),2),0))=4,"D+",IF((ROUND(TRUNC(('TRI-3'!AD33 ),2),0))=3,"D-",IF((ROUND(TRUNC(('TRI-3'!AD33 ),2),0))=2,"E+",IF((ROUND(TRUNC(('TRI-3'!AD33  ),2),0))&lt;=1,"E-","")))))))))))</f>
        <v/>
      </c>
      <c r="AE33" s="51" t="str">
        <f>IF(OR('TRI-3'!AE33 ="",'TRI-3'!AE33&lt;0,'TRI-3'!AE33  &gt;10),"",IF((ROUND(TRUNC(('TRI-3'!AE33  ),2),0))=10,"A+",IF((ROUND(TRUNC(('TRI-3'!AE33  ),2),0))=9,"A-",IF((ROUND(TRUNC(('TRI-3'!AE33   ),2),0))=8,"B+",IF((ROUND(TRUNC(('TRI-3'!AE33 ),2),0))=7,"B-",IF((ROUND(TRUNC(('TRI-3'!AE33  ),2),0))=6,"C+",IF((ROUND(TRUNC(('TRI-3'!AE33  ),2),0))=5,"C-",IF((ROUND(TRUNC(('TRI-3'!AE33  ),2),0))=4,"D+",IF((ROUND(TRUNC(('TRI-3'!AE33 ),2),0))=3,"D-",IF((ROUND(TRUNC(('TRI-3'!AE33 ),2),0))=2,"E+",IF((ROUND(TRUNC(('TRI-3'!AE33  ),2),0))&lt;=1,"E-","")))))))))))</f>
        <v/>
      </c>
      <c r="AF33" s="51" t="str">
        <f>IF(OR('TRI-3'!AF33 ="",'TRI-3'!AF33&lt;0,'TRI-3'!AF33  &gt;10),"",IF((ROUND(TRUNC(('TRI-3'!AF33  ),2),0))=10,"A+",IF((ROUND(TRUNC(('TRI-3'!AF33  ),2),0))=9,"A-",IF((ROUND(TRUNC(('TRI-3'!AF33   ),2),0))=8,"B+",IF((ROUND(TRUNC(('TRI-3'!AF33 ),2),0))=7,"B-",IF((ROUND(TRUNC(('TRI-3'!AF33  ),2),0))=6,"C+",IF((ROUND(TRUNC(('TRI-3'!AF33  ),2),0))=5,"C-",IF((ROUND(TRUNC(('TRI-3'!AF33  ),2),0))=4,"D+",IF((ROUND(TRUNC(('TRI-3'!AF33 ),2),0))=3,"D-",IF((ROUND(TRUNC(('TRI-3'!AF33 ),2),0))=2,"E+",IF((ROUND(TRUNC(('TRI-3'!AF33  ),2),0))&lt;=1,"E-","")))))))))))</f>
        <v/>
      </c>
      <c r="AG33" s="51" t="str">
        <f>IF(OR('TRI-3'!AG33 ="",'TRI-3'!AG33&lt;0,'TRI-3'!AG33  &gt;10),"",IF((ROUND(TRUNC(('TRI-3'!AG33  ),2),0))=10,"A+",IF((ROUND(TRUNC(('TRI-3'!AG33  ),2),0))=9,"A-",IF((ROUND(TRUNC(('TRI-3'!AG33   ),2),0))=8,"B+",IF((ROUND(TRUNC(('TRI-3'!AG33 ),2),0))=7,"B-",IF((ROUND(TRUNC(('TRI-3'!AG33  ),2),0))=6,"C+",IF((ROUND(TRUNC(('TRI-3'!AG33  ),2),0))=5,"C-",IF((ROUND(TRUNC(('TRI-3'!AG33  ),2),0))=4,"D+",IF((ROUND(TRUNC(('TRI-3'!AG33 ),2),0))=3,"D-",IF((ROUND(TRUNC(('TRI-3'!AG33 ),2),0))=2,"E+",IF((ROUND(TRUNC(('TRI-3'!AG33  ),2),0))&lt;=1,"E-","")))))))))))</f>
        <v/>
      </c>
      <c r="AH33" s="51" t="str">
        <f>IF(OR('TRI-3'!AH33 ="",'TRI-3'!AH33&lt;0,'TRI-3'!AH33  &gt;10),"",IF((ROUND(TRUNC(('TRI-3'!AH33  ),2),0))=10,"A+",IF((ROUND(TRUNC(('TRI-3'!AH33  ),2),0))=9,"A-",IF((ROUND(TRUNC(('TRI-3'!AH33   ),2),0))=8,"B+",IF((ROUND(TRUNC(('TRI-3'!AH33 ),2),0))=7,"B-",IF((ROUND(TRUNC(('TRI-3'!AH33  ),2),0))=6,"C+",IF((ROUND(TRUNC(('TRI-3'!AH33  ),2),0))=5,"C-",IF((ROUND(TRUNC(('TRI-3'!AH33  ),2),0))=4,"D+",IF((ROUND(TRUNC(('TRI-3'!AH33 ),2),0))=3,"D-",IF((ROUND(TRUNC(('TRI-3'!AH33 ),2),0))=2,"E+",IF((ROUND(TRUNC(('TRI-3'!AH33  ),2),0))&lt;=1,"E-","")))))))))))</f>
        <v/>
      </c>
      <c r="AI33" s="51" t="str">
        <f>IF(OR('TRI-3'!AI33 ="",'TRI-3'!AI33&lt;0,'TRI-3'!AI33  &gt;10),"",IF((ROUND(TRUNC(('TRI-3'!AI33  ),2),0))=10,"A+",IF((ROUND(TRUNC(('TRI-3'!AI33  ),2),0))=9,"A-",IF((ROUND(TRUNC(('TRI-3'!AI33   ),2),0))=8,"B+",IF((ROUND(TRUNC(('TRI-3'!AI33 ),2),0))=7,"B-",IF((ROUND(TRUNC(('TRI-3'!AI33  ),2),0))=6,"C+",IF((ROUND(TRUNC(('TRI-3'!AI33  ),2),0))=5,"C-",IF((ROUND(TRUNC(('TRI-3'!AI33  ),2),0))=4,"D+",IF((ROUND(TRUNC(('TRI-3'!AI33 ),2),0))=3,"D-",IF((ROUND(TRUNC(('TRI-3'!AI33 ),2),0))=2,"E+",IF((ROUND(TRUNC(('TRI-3'!AI33  ),2),0))&lt;=1,"E-","")))))))))))</f>
        <v/>
      </c>
      <c r="AJ33" s="51" t="str">
        <f>IF(OR('TRI-3'!AJ33 ="",'TRI-3'!AJ33&lt;0,'TRI-3'!AJ33  &gt;10),"",IF((ROUND(TRUNC(('TRI-3'!AJ33  ),2),0))=10,"A+",IF((ROUND(TRUNC(('TRI-3'!AJ33  ),2),0))=9,"A-",IF((ROUND(TRUNC(('TRI-3'!AJ33   ),2),0))=8,"B+",IF((ROUND(TRUNC(('TRI-3'!AJ33 ),2),0))=7,"B-",IF((ROUND(TRUNC(('TRI-3'!AJ33  ),2),0))=6,"C+",IF((ROUND(TRUNC(('TRI-3'!AJ33  ),2),0))=5,"C-",IF((ROUND(TRUNC(('TRI-3'!AJ33  ),2),0))=4,"D+",IF((ROUND(TRUNC(('TRI-3'!AJ33 ),2),0))=3,"D-",IF((ROUND(TRUNC(('TRI-3'!AJ33 ),2),0))=2,"E+",IF((ROUND(TRUNC(('TRI-3'!AJ33  ),2),0))&lt;=1,"E-","")))))))))))</f>
        <v/>
      </c>
      <c r="AK33" s="51" t="str">
        <f>IF(OR('TRI-3'!AK33 ="",'TRI-3'!AK33&lt;0,'TRI-3'!AK33  &gt;10),"",IF((ROUND(TRUNC(('TRI-3'!AK33  ),2),0))=10,"A+",IF((ROUND(TRUNC(('TRI-3'!AK33  ),2),0))=9,"A-",IF((ROUND(TRUNC(('TRI-3'!AK33   ),2),0))=8,"B+",IF((ROUND(TRUNC(('TRI-3'!AK33 ),2),0))=7,"B-",IF((ROUND(TRUNC(('TRI-3'!AK33  ),2),0))=6,"C+",IF((ROUND(TRUNC(('TRI-3'!AK33  ),2),0))=5,"C-",IF((ROUND(TRUNC(('TRI-3'!AK33  ),2),0))=4,"D+",IF((ROUND(TRUNC(('TRI-3'!AK33 ),2),0))=3,"D-",IF((ROUND(TRUNC(('TRI-3'!AK33 ),2),0))=2,"E+",IF((ROUND(TRUNC(('TRI-3'!AK33  ),2),0))&lt;=1,"E-","")))))))))))</f>
        <v/>
      </c>
      <c r="AL33" s="51" t="str">
        <f>IF(OR('TRI-3'!AL33 ="",'TRI-3'!AL33&lt;0,'TRI-3'!AL33  &gt;10),"",IF((ROUND(TRUNC(('TRI-3'!AL33  ),2),0))=10,"A+",IF((ROUND(TRUNC(('TRI-3'!AL33  ),2),0))=9,"A-",IF((ROUND(TRUNC(('TRI-3'!AL33   ),2),0))=8,"B+",IF((ROUND(TRUNC(('TRI-3'!AL33 ),2),0))=7,"B-",IF((ROUND(TRUNC(('TRI-3'!AL33  ),2),0))=6,"C+",IF((ROUND(TRUNC(('TRI-3'!AL33  ),2),0))=5,"C-",IF((ROUND(TRUNC(('TRI-3'!AL33  ),2),0))=4,"D+",IF((ROUND(TRUNC(('TRI-3'!AL33 ),2),0))=3,"D-",IF((ROUND(TRUNC(('TRI-3'!AL33 ),2),0))=2,"E+",IF((ROUND(TRUNC(('TRI-3'!AL33  ),2),0))&lt;=1,"E-","")))))))))))</f>
        <v/>
      </c>
      <c r="AM33" s="51" t="str">
        <f>IF(OR('TRI-3'!AM33 ="",'TRI-3'!AM33&lt;0,'TRI-3'!AM33  &gt;10),"",IF((ROUND(TRUNC(('TRI-3'!AM33  ),2),0))=10,"A+",IF((ROUND(TRUNC(('TRI-3'!AM33  ),2),0))=9,"A-",IF((ROUND(TRUNC(('TRI-3'!AM33   ),2),0))=8,"B+",IF((ROUND(TRUNC(('TRI-3'!AM33 ),2),0))=7,"B-",IF((ROUND(TRUNC(('TRI-3'!AM33  ),2),0))=6,"C+",IF((ROUND(TRUNC(('TRI-3'!AM33  ),2),0))=5,"C-",IF((ROUND(TRUNC(('TRI-3'!AM33  ),2),0))=4,"D+",IF((ROUND(TRUNC(('TRI-3'!AM33 ),2),0))=3,"D-",IF((ROUND(TRUNC(('TRI-3'!AM33 ),2),0))=2,"E+",IF((ROUND(TRUNC(('TRI-3'!AM33  ),2),0))&lt;=1,"E-","")))))))))))</f>
        <v/>
      </c>
      <c r="AN33" s="51" t="str">
        <f>IF(OR('TRI-3'!AN33 ="",'TRI-3'!AN33&lt;0,'TRI-3'!AN33  &gt;10),"",IF((ROUND(TRUNC(('TRI-3'!AN33  ),2),0))=10,"A+",IF((ROUND(TRUNC(('TRI-3'!AN33  ),2),0))=9,"A-",IF((ROUND(TRUNC(('TRI-3'!AN33   ),2),0))=8,"B+",IF((ROUND(TRUNC(('TRI-3'!AN33 ),2),0))=7,"B-",IF((ROUND(TRUNC(('TRI-3'!AN33  ),2),0))=6,"C+",IF((ROUND(TRUNC(('TRI-3'!AN33  ),2),0))=5,"C-",IF((ROUND(TRUNC(('TRI-3'!AN33  ),2),0))=4,"D+",IF((ROUND(TRUNC(('TRI-3'!AN33 ),2),0))=3,"D-",IF((ROUND(TRUNC(('TRI-3'!AN33 ),2),0))=2,"E+",IF((ROUND(TRUNC(('TRI-3'!AN33  ),2),0))&lt;=1,"E-","")))))))))))</f>
        <v/>
      </c>
      <c r="AO33" s="51" t="str">
        <f>IF(OR('TRI-3'!AO33 ="",'TRI-3'!AO33&lt;0,'TRI-3'!AO33  &gt;10),"",IF((ROUND(TRUNC(('TRI-3'!AO33  ),2),0))=10,"A+",IF((ROUND(TRUNC(('TRI-3'!AO33  ),2),0))=9,"A-",IF((ROUND(TRUNC(('TRI-3'!AO33   ),2),0))=8,"B+",IF((ROUND(TRUNC(('TRI-3'!AO33 ),2),0))=7,"B-",IF((ROUND(TRUNC(('TRI-3'!AO33  ),2),0))=6,"C+",IF((ROUND(TRUNC(('TRI-3'!AO33  ),2),0))=5,"C-",IF((ROUND(TRUNC(('TRI-3'!AO33  ),2),0))=4,"D+",IF((ROUND(TRUNC(('TRI-3'!AO33 ),2),0))=3,"D-",IF((ROUND(TRUNC(('TRI-3'!AO33 ),2),0))=2,"E+",IF((ROUND(TRUNC(('TRI-3'!AO33  ),2),0))&lt;=1,"E-","")))))))))))</f>
        <v/>
      </c>
      <c r="AP33" s="51" t="str">
        <f>IF(OR('TRI-3'!AP33 ="",'TRI-3'!AP33&lt;0,'TRI-3'!AP33  &gt;10),"",IF((ROUND(TRUNC(('TRI-3'!AP33  ),2),0))=10,"A+",IF((ROUND(TRUNC(('TRI-3'!AP33  ),2),0))=9,"A-",IF((ROUND(TRUNC(('TRI-3'!AP33   ),2),0))=8,"B+",IF((ROUND(TRUNC(('TRI-3'!AP33 ),2),0))=7,"B-",IF((ROUND(TRUNC(('TRI-3'!AP33  ),2),0))=6,"C+",IF((ROUND(TRUNC(('TRI-3'!AP33  ),2),0))=5,"C-",IF((ROUND(TRUNC(('TRI-3'!AP33  ),2),0))=4,"D+",IF((ROUND(TRUNC(('TRI-3'!AP33 ),2),0))=3,"D-",IF((ROUND(TRUNC(('TRI-3'!AP33 ),2),0))=2,"E+",IF((ROUND(TRUNC(('TRI-3'!AP33  ),2),0))&lt;=1,"E-","")))))))))))</f>
        <v/>
      </c>
      <c r="AQ33" s="51" t="str">
        <f>IF(OR('TRI-3'!AQ33 ="",'TRI-3'!AQ33&lt;0,'TRI-3'!AQ33  &gt;10),"",IF((ROUND(TRUNC(('TRI-3'!AQ33  ),2),0))=10,"A+",IF((ROUND(TRUNC(('TRI-3'!AQ33  ),2),0))=9,"A-",IF((ROUND(TRUNC(('TRI-3'!AQ33   ),2),0))=8,"B+",IF((ROUND(TRUNC(('TRI-3'!AQ33 ),2),0))=7,"B-",IF((ROUND(TRUNC(('TRI-3'!AQ33  ),2),0))=6,"C+",IF((ROUND(TRUNC(('TRI-3'!AQ33  ),2),0))=5,"C-",IF((ROUND(TRUNC(('TRI-3'!AQ33  ),2),0))=4,"D+",IF((ROUND(TRUNC(('TRI-3'!AQ33 ),2),0))=3,"D-",IF((ROUND(TRUNC(('TRI-3'!AQ33 ),2),0))=2,"E+",IF((ROUND(TRUNC(('TRI-3'!AQ33  ),2),0))&lt;=1,"E-","")))))))))))</f>
        <v/>
      </c>
      <c r="AR33" s="51" t="str">
        <f>IF(OR('TRI-3'!AR33 ="",'TRI-3'!AR33&lt;0,'TRI-3'!AR33  &gt;10),"",IF((ROUND(TRUNC(('TRI-3'!AR33  ),2),0))=10,"A+",IF((ROUND(TRUNC(('TRI-3'!AR33  ),2),0))=9,"A-",IF((ROUND(TRUNC(('TRI-3'!AR33   ),2),0))=8,"B+",IF((ROUND(TRUNC(('TRI-3'!AR33 ),2),0))=7,"B-",IF((ROUND(TRUNC(('TRI-3'!AR33  ),2),0))=6,"C+",IF((ROUND(TRUNC(('TRI-3'!AR33  ),2),0))=5,"C-",IF((ROUND(TRUNC(('TRI-3'!AR33  ),2),0))=4,"D+",IF((ROUND(TRUNC(('TRI-3'!AR33 ),2),0))=3,"D-",IF((ROUND(TRUNC(('TRI-3'!AR33 ),2),0))=2,"E+",IF((ROUND(TRUNC(('TRI-3'!AR33  ),2),0))&lt;=1,"E-","")))))))))))</f>
        <v/>
      </c>
      <c r="AS33" s="51" t="str">
        <f>IF(OR('TRI-3'!AS33 ="",'TRI-3'!AS33&lt;0,'TRI-3'!AS33  &gt;10),"",IF((ROUND(TRUNC(('TRI-3'!AS33  ),2),0))=10,"A+",IF((ROUND(TRUNC(('TRI-3'!AS33  ),2),0))=9,"A-",IF((ROUND(TRUNC(('TRI-3'!AS33   ),2),0))=8,"B+",IF((ROUND(TRUNC(('TRI-3'!AS33 ),2),0))=7,"B-",IF((ROUND(TRUNC(('TRI-3'!AS33  ),2),0))=6,"C+",IF((ROUND(TRUNC(('TRI-3'!AS33  ),2),0))=5,"C-",IF((ROUND(TRUNC(('TRI-3'!AS33  ),2),0))=4,"D+",IF((ROUND(TRUNC(('TRI-3'!AS33 ),2),0))=3,"D-",IF((ROUND(TRUNC(('TRI-3'!AS33 ),2),0))=2,"E+",IF((ROUND(TRUNC(('TRI-3'!AS33  ),2),0))&lt;=1,"E-","")))))))))))</f>
        <v/>
      </c>
      <c r="AT33" s="51" t="str">
        <f>IF(OR('TRI-3'!AT33 ="",'TRI-3'!AT33&lt;0,'TRI-3'!AT33  &gt;10),"",IF((ROUND(TRUNC(('TRI-3'!AT33  ),2),0))=10,"A+",IF((ROUND(TRUNC(('TRI-3'!AT33  ),2),0))=9,"A-",IF((ROUND(TRUNC(('TRI-3'!AT33   ),2),0))=8,"B+",IF((ROUND(TRUNC(('TRI-3'!AT33 ),2),0))=7,"B-",IF((ROUND(TRUNC(('TRI-3'!AT33  ),2),0))=6,"C+",IF((ROUND(TRUNC(('TRI-3'!AT33  ),2),0))=5,"C-",IF((ROUND(TRUNC(('TRI-3'!AT33  ),2),0))=4,"D+",IF((ROUND(TRUNC(('TRI-3'!AT33 ),2),0))=3,"D-",IF((ROUND(TRUNC(('TRI-3'!AT33 ),2),0))=2,"E+",IF((ROUND(TRUNC(('TRI-3'!AT33  ),2),0))&lt;=1,"E-","")))))))))))</f>
        <v/>
      </c>
      <c r="AU33" s="51" t="str">
        <f>IF(OR('TRI-3'!AU33 ="",'TRI-3'!AU33&lt;0,'TRI-3'!AU33  &gt;10),"",IF((ROUND(TRUNC(('TRI-3'!AU33  ),2),0))=10,"A+",IF((ROUND(TRUNC(('TRI-3'!AU33  ),2),0))=9,"A-",IF((ROUND(TRUNC(('TRI-3'!AU33   ),2),0))=8,"B+",IF((ROUND(TRUNC(('TRI-3'!AU33 ),2),0))=7,"B-",IF((ROUND(TRUNC(('TRI-3'!AU33  ),2),0))=6,"C+",IF((ROUND(TRUNC(('TRI-3'!AU33  ),2),0))=5,"C-",IF((ROUND(TRUNC(('TRI-3'!AU33  ),2),0))=4,"D+",IF((ROUND(TRUNC(('TRI-3'!AU33 ),2),0))=3,"D-",IF((ROUND(TRUNC(('TRI-3'!AU33 ),2),0))=2,"E+",IF((ROUND(TRUNC(('TRI-3'!AU33  ),2),0))&lt;=1,"E-","")))))))))))</f>
        <v/>
      </c>
      <c r="AV33" s="51" t="str">
        <f>IF(OR('TRI-3'!AV33 ="",'TRI-3'!AV33&lt;0,'TRI-3'!AV33  &gt;10),"",IF((ROUND(TRUNC(('TRI-3'!AV33  ),2),0))=10,"A+",IF((ROUND(TRUNC(('TRI-3'!AV33  ),2),0))=9,"A-",IF((ROUND(TRUNC(('TRI-3'!AV33   ),2),0))=8,"B+",IF((ROUND(TRUNC(('TRI-3'!AV33 ),2),0))=7,"B-",IF((ROUND(TRUNC(('TRI-3'!AV33  ),2),0))=6,"C+",IF((ROUND(TRUNC(('TRI-3'!AV33  ),2),0))=5,"C-",IF((ROUND(TRUNC(('TRI-3'!AV33  ),2),0))=4,"D+",IF((ROUND(TRUNC(('TRI-3'!AV33 ),2),0))=3,"D-",IF((ROUND(TRUNC(('TRI-3'!AV33 ),2),0))=2,"E+",IF((ROUND(TRUNC(('TRI-3'!AV33  ),2),0))&lt;=1,"E-","")))))))))))</f>
        <v/>
      </c>
      <c r="AW33" s="51" t="str">
        <f>IF(OR('TRI-3'!AW33 ="",'TRI-3'!AW33&lt;0,'TRI-3'!AW33  &gt;10),"",IF((ROUND(TRUNC(('TRI-3'!AW33  ),2),0))=10,"A+",IF((ROUND(TRUNC(('TRI-3'!AW33  ),2),0))=9,"A-",IF((ROUND(TRUNC(('TRI-3'!AW33   ),2),0))=8,"B+",IF((ROUND(TRUNC(('TRI-3'!AW33 ),2),0))=7,"B-",IF((ROUND(TRUNC(('TRI-3'!AW33  ),2),0))=6,"C+",IF((ROUND(TRUNC(('TRI-3'!AW33  ),2),0))=5,"C-",IF((ROUND(TRUNC(('TRI-3'!AW33  ),2),0))=4,"D+",IF((ROUND(TRUNC(('TRI-3'!AW33 ),2),0))=3,"D-",IF((ROUND(TRUNC(('TRI-3'!AW33 ),2),0))=2,"E+",IF((ROUND(TRUNC(('TRI-3'!AW33  ),2),0))&lt;=1,"E-","")))))))))))</f>
        <v/>
      </c>
      <c r="AX33" s="51" t="str">
        <f>IF(OR('TRI-3'!AX33 ="",'TRI-3'!AX33&lt;0,'TRI-3'!AX33  &gt;10),"",IF((ROUND(TRUNC(('TRI-3'!AX33  ),2),0))=10,"A+",IF((ROUND(TRUNC(('TRI-3'!AX33  ),2),0))=9,"A-",IF((ROUND(TRUNC(('TRI-3'!AX33   ),2),0))=8,"B+",IF((ROUND(TRUNC(('TRI-3'!AX33 ),2),0))=7,"B-",IF((ROUND(TRUNC(('TRI-3'!AX33  ),2),0))=6,"C+",IF((ROUND(TRUNC(('TRI-3'!AX33  ),2),0))=5,"C-",IF((ROUND(TRUNC(('TRI-3'!AX33  ),2),0))=4,"D+",IF((ROUND(TRUNC(('TRI-3'!AX33 ),2),0))=3,"D-",IF((ROUND(TRUNC(('TRI-3'!AX33 ),2),0))=2,"E+",IF((ROUND(TRUNC(('TRI-3'!AX33  ),2),0))&lt;=1,"E-","")))))))))))</f>
        <v/>
      </c>
      <c r="AY33" s="51" t="str">
        <f>IF(OR('TRI-3'!AY33 ="",'TRI-3'!AY33&lt;0,'TRI-3'!AY33  &gt;10),"",IF((ROUND(TRUNC(('TRI-3'!AY33  ),2),0))=10,"A+",IF((ROUND(TRUNC(('TRI-3'!AY33  ),2),0))=9,"A-",IF((ROUND(TRUNC(('TRI-3'!AY33   ),2),0))=8,"B+",IF((ROUND(TRUNC(('TRI-3'!AY33 ),2),0))=7,"B-",IF((ROUND(TRUNC(('TRI-3'!AY33  ),2),0))=6,"C+",IF((ROUND(TRUNC(('TRI-3'!AY33  ),2),0))=5,"C-",IF((ROUND(TRUNC(('TRI-3'!AY33  ),2),0))=4,"D+",IF((ROUND(TRUNC(('TRI-3'!AY33 ),2),0))=3,"D-",IF((ROUND(TRUNC(('TRI-3'!AY33 ),2),0))=2,"E+",IF((ROUND(TRUNC(('TRI-3'!AY33  ),2),0))&lt;=1,"E-","")))))))))))</f>
        <v/>
      </c>
      <c r="AZ33" s="51" t="str">
        <f>IF(OR('TRI-3'!AZ33 ="",'TRI-3'!AZ33&lt;0,'TRI-3'!AZ33  &gt;10),"",IF((ROUND(TRUNC(('TRI-3'!AZ33  ),2),0))=10,"A+",IF((ROUND(TRUNC(('TRI-3'!AZ33  ),2),0))=9,"A-",IF((ROUND(TRUNC(('TRI-3'!AZ33   ),2),0))=8,"B+",IF((ROUND(TRUNC(('TRI-3'!AZ33 ),2),0))=7,"B-",IF((ROUND(TRUNC(('TRI-3'!AZ33  ),2),0))=6,"C+",IF((ROUND(TRUNC(('TRI-3'!AZ33  ),2),0))=5,"C-",IF((ROUND(TRUNC(('TRI-3'!AZ33  ),2),0))=4,"D+",IF((ROUND(TRUNC(('TRI-3'!AZ33 ),2),0))=3,"D-",IF((ROUND(TRUNC(('TRI-3'!AZ33 ),2),0))=2,"E+",IF((ROUND(TRUNC(('TRI-3'!AZ33  ),2),0))&lt;=1,"E-","")))))))))))</f>
        <v/>
      </c>
      <c r="BA33" s="51" t="str">
        <f>IF(OR('TRI-3'!BA33 ="",'TRI-3'!BA33&lt;0,'TRI-3'!BA33  &gt;10),"",IF((ROUND(TRUNC(('TRI-3'!BA33  ),2),0))=10,"A+",IF((ROUND(TRUNC(('TRI-3'!BA33  ),2),0))=9,"A-",IF((ROUND(TRUNC(('TRI-3'!BA33   ),2),0))=8,"B+",IF((ROUND(TRUNC(('TRI-3'!BA33 ),2),0))=7,"B-",IF((ROUND(TRUNC(('TRI-3'!BA33  ),2),0))=6,"C+",IF((ROUND(TRUNC(('TRI-3'!BA33  ),2),0))=5,"C-",IF((ROUND(TRUNC(('TRI-3'!BA33  ),2),0))=4,"D+",IF((ROUND(TRUNC(('TRI-3'!BA33 ),2),0))=3,"D-",IF((ROUND(TRUNC(('TRI-3'!BA33 ),2),0))=2,"E+",IF((ROUND(TRUNC(('TRI-3'!BA33  ),2),0))&lt;=1,"E-","")))))))))))</f>
        <v/>
      </c>
      <c r="BB33" s="51" t="str">
        <f>IF(OR('TRI-3'!BB33 ="",'TRI-3'!BB33&lt;0,'TRI-3'!BB33  &gt;10),"",IF((ROUND(TRUNC(('TRI-3'!BB33  ),2),0))=10,"A+",IF((ROUND(TRUNC(('TRI-3'!BB33  ),2),0))=9,"A-",IF((ROUND(TRUNC(('TRI-3'!BB33   ),2),0))=8,"B+",IF((ROUND(TRUNC(('TRI-3'!BB33 ),2),0))=7,"B-",IF((ROUND(TRUNC(('TRI-3'!BB33  ),2),0))=6,"C+",IF((ROUND(TRUNC(('TRI-3'!BB33  ),2),0))=5,"C-",IF((ROUND(TRUNC(('TRI-3'!BB33  ),2),0))=4,"D+",IF((ROUND(TRUNC(('TRI-3'!BB33 ),2),0))=3,"D-",IF((ROUND(TRUNC(('TRI-3'!BB33 ),2),0))=2,"E+",IF((ROUND(TRUNC(('TRI-3'!BB33  ),2),0))&lt;=1,"E-","")))))))))))</f>
        <v/>
      </c>
      <c r="BC33" s="51" t="str">
        <f>IF(OR('TRI-3'!BC33 ="",'TRI-3'!BC33&lt;0,'TRI-3'!BC33  &gt;10),"",IF((ROUND(TRUNC(('TRI-3'!BC33  ),2),0))=10,"A+",IF((ROUND(TRUNC(('TRI-3'!BC33  ),2),0))=9,"A-",IF((ROUND(TRUNC(('TRI-3'!BC33   ),2),0))=8,"B+",IF((ROUND(TRUNC(('TRI-3'!BC33 ),2),0))=7,"B-",IF((ROUND(TRUNC(('TRI-3'!BC33  ),2),0))=6,"C+",IF((ROUND(TRUNC(('TRI-3'!BC33  ),2),0))=5,"C-",IF((ROUND(TRUNC(('TRI-3'!BC33  ),2),0))=4,"D+",IF((ROUND(TRUNC(('TRI-3'!BC33 ),2),0))=3,"D-",IF((ROUND(TRUNC(('TRI-3'!BC33 ),2),0))=2,"E+",IF((ROUND(TRUNC(('TRI-3'!BC33  ),2),0))&lt;=1,"E-","")))))))))))</f>
        <v/>
      </c>
      <c r="BD33" s="51" t="str">
        <f>IF(OR('TRI-3'!BD33 ="",'TRI-3'!BD33&lt;0,'TRI-3'!BD33  &gt;10),"",IF((ROUND(TRUNC(('TRI-3'!BD33  ),2),0))=10,"A+",IF((ROUND(TRUNC(('TRI-3'!BD33  ),2),0))=9,"A-",IF((ROUND(TRUNC(('TRI-3'!BD33   ),2),0))=8,"B+",IF((ROUND(TRUNC(('TRI-3'!BD33 ),2),0))=7,"B-",IF((ROUND(TRUNC(('TRI-3'!BD33  ),2),0))=6,"C+",IF((ROUND(TRUNC(('TRI-3'!BD33  ),2),0))=5,"C-",IF((ROUND(TRUNC(('TRI-3'!BD33  ),2),0))=4,"D+",IF((ROUND(TRUNC(('TRI-3'!BD33 ),2),0))=3,"D-",IF((ROUND(TRUNC(('TRI-3'!BD33 ),2),0))=2,"E+",IF((ROUND(TRUNC(('TRI-3'!BD33  ),2),0))&lt;=1,"E-","")))))))))))</f>
        <v/>
      </c>
      <c r="BE33" s="51" t="str">
        <f>IF(OR('TRI-3'!BE33 ="",'TRI-3'!BE33&lt;0,'TRI-3'!BE33  &gt;10),"",IF((ROUND(TRUNC(('TRI-3'!BE33  ),2),0))=10,"A+",IF((ROUND(TRUNC(('TRI-3'!BE33  ),2),0))=9,"A-",IF((ROUND(TRUNC(('TRI-3'!BE33   ),2),0))=8,"B+",IF((ROUND(TRUNC(('TRI-3'!BE33 ),2),0))=7,"B-",IF((ROUND(TRUNC(('TRI-3'!BE33  ),2),0))=6,"C+",IF((ROUND(TRUNC(('TRI-3'!BE33  ),2),0))=5,"C-",IF((ROUND(TRUNC(('TRI-3'!BE33  ),2),0))=4,"D+",IF((ROUND(TRUNC(('TRI-3'!BE33 ),2),0))=3,"D-",IF((ROUND(TRUNC(('TRI-3'!BE33 ),2),0))=2,"E+",IF((ROUND(TRUNC(('TRI-3'!BE33  ),2),0))&lt;=1,"E-","")))))))))))</f>
        <v/>
      </c>
      <c r="BF33" s="51" t="str">
        <f>IF(OR('TRI-3'!BF33 ="",'TRI-3'!BF33&lt;0,'TRI-3'!BF33  &gt;10),"",IF((ROUND(TRUNC(('TRI-3'!BF33  ),2),0))=10,"A+",IF((ROUND(TRUNC(('TRI-3'!BF33  ),2),0))=9,"A-",IF((ROUND(TRUNC(('TRI-3'!BF33   ),2),0))=8,"B+",IF((ROUND(TRUNC(('TRI-3'!BF33 ),2),0))=7,"B-",IF((ROUND(TRUNC(('TRI-3'!BF33  ),2),0))=6,"C+",IF((ROUND(TRUNC(('TRI-3'!BF33  ),2),0))=5,"C-",IF((ROUND(TRUNC(('TRI-3'!BF33  ),2),0))=4,"D+",IF((ROUND(TRUNC(('TRI-3'!BF33 ),2),0))=3,"D-",IF((ROUND(TRUNC(('TRI-3'!BF33 ),2),0))=2,"E+",IF((ROUND(TRUNC(('TRI-3'!BF33  ),2),0))&lt;=1,"E-","")))))))))))</f>
        <v/>
      </c>
      <c r="BG33" s="51" t="str">
        <f>IF(OR('TRI-3'!BG33 ="",'TRI-3'!BG33&lt;0,'TRI-3'!BG33  &gt;10),"",IF((ROUND(TRUNC(('TRI-3'!BG33  ),2),0))=10,"A+",IF((ROUND(TRUNC(('TRI-3'!BG33  ),2),0))=9,"A-",IF((ROUND(TRUNC(('TRI-3'!BG33   ),2),0))=8,"B+",IF((ROUND(TRUNC(('TRI-3'!BG33 ),2),0))=7,"B-",IF((ROUND(TRUNC(('TRI-3'!BG33  ),2),0))=6,"C+",IF((ROUND(TRUNC(('TRI-3'!BG33  ),2),0))=5,"C-",IF((ROUND(TRUNC(('TRI-3'!BG33  ),2),0))=4,"D+",IF((ROUND(TRUNC(('TRI-3'!BG33 ),2),0))=3,"D-",IF((ROUND(TRUNC(('TRI-3'!BG33 ),2),0))=2,"E+",IF((ROUND(TRUNC(('TRI-3'!BG33  ),2),0))&lt;=1,"E-","")))))))))))</f>
        <v/>
      </c>
      <c r="BH33" s="51" t="str">
        <f>IF(OR('TRI-3'!BH33 ="",'TRI-3'!BH33&lt;0,'TRI-3'!BH33  &gt;10),"",IF((ROUND(TRUNC(('TRI-3'!BH33  ),2),0))=10,"A+",IF((ROUND(TRUNC(('TRI-3'!BH33  ),2),0))=9,"A-",IF((ROUND(TRUNC(('TRI-3'!BH33   ),2),0))=8,"B+",IF((ROUND(TRUNC(('TRI-3'!BH33 ),2),0))=7,"B-",IF((ROUND(TRUNC(('TRI-3'!BH33  ),2),0))=6,"C+",IF((ROUND(TRUNC(('TRI-3'!BH33  ),2),0))=5,"C-",IF((ROUND(TRUNC(('TRI-3'!BH33  ),2),0))=4,"D+",IF((ROUND(TRUNC(('TRI-3'!BH33 ),2),0))=3,"D-",IF((ROUND(TRUNC(('TRI-3'!BH33 ),2),0))=2,"E+",IF((ROUND(TRUNC(('TRI-3'!BH33  ),2),0))&lt;=1,"E-","")))))))))))</f>
        <v/>
      </c>
      <c r="BI33" s="51" t="str">
        <f>IF(OR('TRI-3'!BI33 ="",'TRI-3'!BI33&lt;0,'TRI-3'!BI33  &gt;10),"",IF((ROUND(TRUNC(('TRI-3'!BI33  ),2),0))=10,"A+",IF((ROUND(TRUNC(('TRI-3'!BI33  ),2),0))=9,"A-",IF((ROUND(TRUNC(('TRI-3'!BI33   ),2),0))=8,"B+",IF((ROUND(TRUNC(('TRI-3'!BI33 ),2),0))=7,"B-",IF((ROUND(TRUNC(('TRI-3'!BI33  ),2),0))=6,"C+",IF((ROUND(TRUNC(('TRI-3'!BI33  ),2),0))=5,"C-",IF((ROUND(TRUNC(('TRI-3'!BI33  ),2),0))=4,"D+",IF((ROUND(TRUNC(('TRI-3'!BI33 ),2),0))=3,"D-",IF((ROUND(TRUNC(('TRI-3'!BI33 ),2),0))=2,"E+",IF((ROUND(TRUNC(('TRI-3'!BI33  ),2),0))&lt;=1,"E-","")))))))))))</f>
        <v/>
      </c>
      <c r="BJ33" s="51" t="str">
        <f>IF(OR('TRI-3'!BJ33 ="",'TRI-3'!BJ33&lt;0,'TRI-3'!BJ33  &gt;10),"",IF((ROUND(TRUNC(('TRI-3'!BJ33  ),2),0))=10,"A+",IF((ROUND(TRUNC(('TRI-3'!BJ33  ),2),0))=9,"A-",IF((ROUND(TRUNC(('TRI-3'!BJ33   ),2),0))=8,"B+",IF((ROUND(TRUNC(('TRI-3'!BJ33 ),2),0))=7,"B-",IF((ROUND(TRUNC(('TRI-3'!BJ33  ),2),0))=6,"C+",IF((ROUND(TRUNC(('TRI-3'!BJ33  ),2),0))=5,"C-",IF((ROUND(TRUNC(('TRI-3'!BJ33  ),2),0))=4,"D+",IF((ROUND(TRUNC(('TRI-3'!BJ33 ),2),0))=3,"D-",IF((ROUND(TRUNC(('TRI-3'!BJ33 ),2),0))=2,"E+",IF((ROUND(TRUNC(('TRI-3'!BJ33  ),2),0))&lt;=1,"E-","")))))))))))</f>
        <v/>
      </c>
      <c r="BK33" s="51" t="str">
        <f>IF(OR('TRI-3'!BK33 ="",'TRI-3'!BK33&lt;0,'TRI-3'!BK33  &gt;10),"",IF((ROUND(TRUNC(('TRI-3'!BK33  ),2),0))=10,"A+",IF((ROUND(TRUNC(('TRI-3'!BK33  ),2),0))=9,"A-",IF((ROUND(TRUNC(('TRI-3'!BK33   ),2),0))=8,"B+",IF((ROUND(TRUNC(('TRI-3'!BK33 ),2),0))=7,"B-",IF((ROUND(TRUNC(('TRI-3'!BK33  ),2),0))=6,"C+",IF((ROUND(TRUNC(('TRI-3'!BK33  ),2),0))=5,"C-",IF((ROUND(TRUNC(('TRI-3'!BK33  ),2),0))=4,"D+",IF((ROUND(TRUNC(('TRI-3'!BK33 ),2),0))=3,"D-",IF((ROUND(TRUNC(('TRI-3'!BK33 ),2),0))=2,"E+",IF((ROUND(TRUNC(('TRI-3'!BK33  ),2),0))&lt;=1,"E-","")))))))))))</f>
        <v/>
      </c>
      <c r="BL33" s="51" t="str">
        <f>IF(OR('TRI-3'!BL33 ="",'TRI-3'!BL33&lt;0,'TRI-3'!BL33  &gt;10),"",IF((ROUND(TRUNC(('TRI-3'!BL33  ),2),0))=10,"A+",IF((ROUND(TRUNC(('TRI-3'!BL33  ),2),0))=9,"A-",IF((ROUND(TRUNC(('TRI-3'!BL33   ),2),0))=8,"B+",IF((ROUND(TRUNC(('TRI-3'!BL33 ),2),0))=7,"B-",IF((ROUND(TRUNC(('TRI-3'!BL33  ),2),0))=6,"C+",IF((ROUND(TRUNC(('TRI-3'!BL33  ),2),0))=5,"C-",IF((ROUND(TRUNC(('TRI-3'!BL33  ),2),0))=4,"D+",IF((ROUND(TRUNC(('TRI-3'!BL33 ),2),0))=3,"D-",IF((ROUND(TRUNC(('TRI-3'!BL33 ),2),0))=2,"E+",IF((ROUND(TRUNC(('TRI-3'!BL33  ),2),0))&lt;=1,"E-","")))))))))))</f>
        <v/>
      </c>
      <c r="BM33" s="51" t="str">
        <f>IF(OR('TRI-3'!BM33 ="",'TRI-3'!BM33&lt;0,'TRI-3'!BM33  &gt;10),"",IF((ROUND(TRUNC(('TRI-3'!BM33  ),2),0))=10,"A+",IF((ROUND(TRUNC(('TRI-3'!BM33  ),2),0))=9,"A-",IF((ROUND(TRUNC(('TRI-3'!BM33   ),2),0))=8,"B+",IF((ROUND(TRUNC(('TRI-3'!BM33 ),2),0))=7,"B-",IF((ROUND(TRUNC(('TRI-3'!BM33  ),2),0))=6,"C+",IF((ROUND(TRUNC(('TRI-3'!BM33  ),2),0))=5,"C-",IF((ROUND(TRUNC(('TRI-3'!BM33  ),2),0))=4,"D+",IF((ROUND(TRUNC(('TRI-3'!BM33 ),2),0))=3,"D-",IF((ROUND(TRUNC(('TRI-3'!BM33 ),2),0))=2,"E+",IF((ROUND(TRUNC(('TRI-3'!BM33  ),2),0))&lt;=1,"E-","")))))))))))</f>
        <v/>
      </c>
      <c r="BN33" s="51" t="str">
        <f>IF(OR('TRI-3'!BN33 ="",'TRI-3'!BN33&lt;0,'TRI-3'!BN33  &gt;10),"",IF((ROUND(TRUNC(('TRI-3'!BN33  ),2),0))=10,"A+",IF((ROUND(TRUNC(('TRI-3'!BN33  ),2),0))=9,"A-",IF((ROUND(TRUNC(('TRI-3'!BN33   ),2),0))=8,"B+",IF((ROUND(TRUNC(('TRI-3'!BN33 ),2),0))=7,"B-",IF((ROUND(TRUNC(('TRI-3'!BN33  ),2),0))=6,"C+",IF((ROUND(TRUNC(('TRI-3'!BN33  ),2),0))=5,"C-",IF((ROUND(TRUNC(('TRI-3'!BN33  ),2),0))=4,"D+",IF((ROUND(TRUNC(('TRI-3'!BN33 ),2),0))=3,"D-",IF((ROUND(TRUNC(('TRI-3'!BN33 ),2),0))=2,"E+",IF((ROUND(TRUNC(('TRI-3'!BN33  ),2),0))&lt;=1,"E-","")))))))))))</f>
        <v/>
      </c>
      <c r="BO33" s="51" t="str">
        <f>IF(OR('TRI-3'!BO33 ="",'TRI-3'!BO33&lt;0,'TRI-3'!BO33  &gt;10),"",IF((ROUND(TRUNC(('TRI-3'!BO33  ),2),0))=10,"A+",IF((ROUND(TRUNC(('TRI-3'!BO33  ),2),0))=9,"A-",IF((ROUND(TRUNC(('TRI-3'!BO33   ),2),0))=8,"B+",IF((ROUND(TRUNC(('TRI-3'!BO33 ),2),0))=7,"B-",IF((ROUND(TRUNC(('TRI-3'!BO33  ),2),0))=6,"C+",IF((ROUND(TRUNC(('TRI-3'!BO33  ),2),0))=5,"C-",IF((ROUND(TRUNC(('TRI-3'!BO33  ),2),0))=4,"D+",IF((ROUND(TRUNC(('TRI-3'!BO33 ),2),0))=3,"D-",IF((ROUND(TRUNC(('TRI-3'!BO33 ),2),0))=2,"E+",IF((ROUND(TRUNC(('TRI-3'!BO33  ),2),0))&lt;=1,"E-","")))))))))))</f>
        <v/>
      </c>
      <c r="BP33" s="51" t="str">
        <f>IF(OR('TRI-3'!BP33 ="",'TRI-3'!BP33&lt;0,'TRI-3'!BP33  &gt;10),"",IF((ROUND(TRUNC(('TRI-3'!BP33  ),2),0))=10,"A+",IF((ROUND(TRUNC(('TRI-3'!BP33  ),2),0))=9,"A-",IF((ROUND(TRUNC(('TRI-3'!BP33   ),2),0))=8,"B+",IF((ROUND(TRUNC(('TRI-3'!BP33 ),2),0))=7,"B-",IF((ROUND(TRUNC(('TRI-3'!BP33  ),2),0))=6,"C+",IF((ROUND(TRUNC(('TRI-3'!BP33  ),2),0))=5,"C-",IF((ROUND(TRUNC(('TRI-3'!BP33  ),2),0))=4,"D+",IF((ROUND(TRUNC(('TRI-3'!BP33 ),2),0))=3,"D-",IF((ROUND(TRUNC(('TRI-3'!BP33 ),2),0))=2,"E+",IF((ROUND(TRUNC(('TRI-3'!BP33  ),2),0))&lt;=1,"E-","")))))))))))</f>
        <v/>
      </c>
      <c r="BQ33" s="51" t="str">
        <f>IF(OR('TRI-3'!BQ33 ="",'TRI-3'!BQ33&lt;0,'TRI-3'!BQ33  &gt;10),"",IF((ROUND(TRUNC(('TRI-3'!BQ33  ),2),0))=10,"A+",IF((ROUND(TRUNC(('TRI-3'!BQ33  ),2),0))=9,"A-",IF((ROUND(TRUNC(('TRI-3'!BQ33   ),2),0))=8,"B+",IF((ROUND(TRUNC(('TRI-3'!BQ33 ),2),0))=7,"B-",IF((ROUND(TRUNC(('TRI-3'!BQ33  ),2),0))=6,"C+",IF((ROUND(TRUNC(('TRI-3'!BQ33  ),2),0))=5,"C-",IF((ROUND(TRUNC(('TRI-3'!BQ33  ),2),0))=4,"D+",IF((ROUND(TRUNC(('TRI-3'!BQ33 ),2),0))=3,"D-",IF((ROUND(TRUNC(('TRI-3'!BQ33 ),2),0))=2,"E+",IF((ROUND(TRUNC(('TRI-3'!BQ33  ),2),0))&lt;=1,"E-","")))))))))))</f>
        <v/>
      </c>
      <c r="BR33" s="51" t="str">
        <f>IF(OR('TRI-3'!BR33 ="",'TRI-3'!BR33&lt;0,'TRI-3'!BR33  &gt;10),"",IF((ROUND(TRUNC(('TRI-3'!BR33  ),2),0))=10,"A+",IF((ROUND(TRUNC(('TRI-3'!BR33  ),2),0))=9,"A-",IF((ROUND(TRUNC(('TRI-3'!BR33   ),2),0))=8,"B+",IF((ROUND(TRUNC(('TRI-3'!BR33 ),2),0))=7,"B-",IF((ROUND(TRUNC(('TRI-3'!BR33  ),2),0))=6,"C+",IF((ROUND(TRUNC(('TRI-3'!BR33  ),2),0))=5,"C-",IF((ROUND(TRUNC(('TRI-3'!BR33  ),2),0))=4,"D+",IF((ROUND(TRUNC(('TRI-3'!BR33 ),2),0))=3,"D-",IF((ROUND(TRUNC(('TRI-3'!BR33 ),2),0))=2,"E+",IF((ROUND(TRUNC(('TRI-3'!BR33  ),2),0))&lt;=1,"E-","")))))))))))</f>
        <v/>
      </c>
      <c r="BS33" s="51" t="str">
        <f>IF(OR('TRI-3'!BS33 ="",'TRI-3'!BS33&lt;0,'TRI-3'!BS33  &gt;10),"",IF((ROUND(TRUNC(('TRI-3'!BS33  ),2),0))=10,"A+",IF((ROUND(TRUNC(('TRI-3'!BS33  ),2),0))=9,"A-",IF((ROUND(TRUNC(('TRI-3'!BS33   ),2),0))=8,"B+",IF((ROUND(TRUNC(('TRI-3'!BS33 ),2),0))=7,"B-",IF((ROUND(TRUNC(('TRI-3'!BS33  ),2),0))=6,"C+",IF((ROUND(TRUNC(('TRI-3'!BS33  ),2),0))=5,"C-",IF((ROUND(TRUNC(('TRI-3'!BS33  ),2),0))=4,"D+",IF((ROUND(TRUNC(('TRI-3'!BS33 ),2),0))=3,"D-",IF((ROUND(TRUNC(('TRI-3'!BS33 ),2),0))=2,"E+",IF((ROUND(TRUNC(('TRI-3'!BS33  ),2),0))&lt;=1,"E-","")))))))))))</f>
        <v/>
      </c>
      <c r="BT33" s="51" t="str">
        <f>IF(OR('TRI-3'!BT33 ="",'TRI-3'!BT33&lt;0,'TRI-3'!BT33  &gt;10),"",IF((ROUND(TRUNC(('TRI-3'!BT33  ),2),0))=10,"A+",IF((ROUND(TRUNC(('TRI-3'!BT33  ),2),0))=9,"A-",IF((ROUND(TRUNC(('TRI-3'!BT33   ),2),0))=8,"B+",IF((ROUND(TRUNC(('TRI-3'!BT33 ),2),0))=7,"B-",IF((ROUND(TRUNC(('TRI-3'!BT33  ),2),0))=6,"C+",IF((ROUND(TRUNC(('TRI-3'!BT33  ),2),0))=5,"C-",IF((ROUND(TRUNC(('TRI-3'!BT33  ),2),0))=4,"D+",IF((ROUND(TRUNC(('TRI-3'!BT33 ),2),0))=3,"D-",IF((ROUND(TRUNC(('TRI-3'!BT33 ),2),0))=2,"E+",IF((ROUND(TRUNC(('TRI-3'!BT33  ),2),0))&lt;=1,"E-","")))))))))))</f>
        <v/>
      </c>
      <c r="BU33" s="51" t="str">
        <f>IF(OR('TRI-3'!BU33 ="",'TRI-3'!BU33&lt;0,'TRI-3'!BU33  &gt;10),"",IF((ROUND(TRUNC(('TRI-3'!BU33  ),2),0))=10,"A+",IF((ROUND(TRUNC(('TRI-3'!BU33  ),2),0))=9,"A-",IF((ROUND(TRUNC(('TRI-3'!BU33   ),2),0))=8,"B+",IF((ROUND(TRUNC(('TRI-3'!BU33 ),2),0))=7,"B-",IF((ROUND(TRUNC(('TRI-3'!BU33  ),2),0))=6,"C+",IF((ROUND(TRUNC(('TRI-3'!BU33  ),2),0))=5,"C-",IF((ROUND(TRUNC(('TRI-3'!BU33  ),2),0))=4,"D+",IF((ROUND(TRUNC(('TRI-3'!BU33 ),2),0))=3,"D-",IF((ROUND(TRUNC(('TRI-3'!BU33 ),2),0))=2,"E+",IF((ROUND(TRUNC(('TRI-3'!BU33  ),2),0))&lt;=1,"E-","")))))))))))</f>
        <v/>
      </c>
      <c r="BV33" s="51" t="str">
        <f>IF(OR('TRI-3'!BV33 ="",'TRI-3'!BV33&lt;0,'TRI-3'!BV33  &gt;10),"",IF((ROUND(TRUNC(('TRI-3'!BV33  ),2),0))=10,"A+",IF((ROUND(TRUNC(('TRI-3'!BV33  ),2),0))=9,"A-",IF((ROUND(TRUNC(('TRI-3'!BV33   ),2),0))=8,"B+",IF((ROUND(TRUNC(('TRI-3'!BV33 ),2),0))=7,"B-",IF((ROUND(TRUNC(('TRI-3'!BV33  ),2),0))=6,"C+",IF((ROUND(TRUNC(('TRI-3'!BV33  ),2),0))=5,"C-",IF((ROUND(TRUNC(('TRI-3'!BV33  ),2),0))=4,"D+",IF((ROUND(TRUNC(('TRI-3'!BV33 ),2),0))=3,"D-",IF((ROUND(TRUNC(('TRI-3'!BV33 ),2),0))=2,"E+",IF((ROUND(TRUNC(('TRI-3'!BV33  ),2),0))&lt;=1,"E-","")))))))))))</f>
        <v/>
      </c>
      <c r="BW33" s="51" t="str">
        <f>IF(OR('TRI-3'!BW33 ="",'TRI-3'!BW33&lt;0,'TRI-3'!BW33  &gt;10),"",IF((ROUND(TRUNC(('TRI-3'!BW33  ),2),0))=10,"A+",IF((ROUND(TRUNC(('TRI-3'!BW33  ),2),0))=9,"A-",IF((ROUND(TRUNC(('TRI-3'!BW33   ),2),0))=8,"B+",IF((ROUND(TRUNC(('TRI-3'!BW33 ),2),0))=7,"B-",IF((ROUND(TRUNC(('TRI-3'!BW33  ),2),0))=6,"C+",IF((ROUND(TRUNC(('TRI-3'!BW33  ),2),0))=5,"C-",IF((ROUND(TRUNC(('TRI-3'!BW33  ),2),0))=4,"D+",IF((ROUND(TRUNC(('TRI-3'!BW33 ),2),0))=3,"D-",IF((ROUND(TRUNC(('TRI-3'!BW33 ),2),0))=2,"E+",IF((ROUND(TRUNC(('TRI-3'!BW33  ),2),0))&lt;=1,"E-","")))))))))))</f>
        <v/>
      </c>
      <c r="BX33" s="51" t="str">
        <f>IF(OR('TRI-3'!BX33 ="",'TRI-3'!BX33&lt;0,'TRI-3'!BX33  &gt;10),"",IF((ROUND(TRUNC(('TRI-3'!BX33  ),2),0))=10,"A+",IF((ROUND(TRUNC(('TRI-3'!BX33  ),2),0))=9,"A-",IF((ROUND(TRUNC(('TRI-3'!BX33   ),2),0))=8,"B+",IF((ROUND(TRUNC(('TRI-3'!BX33 ),2),0))=7,"B-",IF((ROUND(TRUNC(('TRI-3'!BX33  ),2),0))=6,"C+",IF((ROUND(TRUNC(('TRI-3'!BX33  ),2),0))=5,"C-",IF((ROUND(TRUNC(('TRI-3'!BX33  ),2),0))=4,"D+",IF((ROUND(TRUNC(('TRI-3'!BX33 ),2),0))=3,"D-",IF((ROUND(TRUNC(('TRI-3'!BX33 ),2),0))=2,"E+",IF((ROUND(TRUNC(('TRI-3'!BX33  ),2),0))&lt;=1,"E-","")))))))))))</f>
        <v/>
      </c>
      <c r="BY33" s="51" t="str">
        <f>IF(OR('TRI-3'!BY33 ="",'TRI-3'!BY33&lt;0,'TRI-3'!BY33  &gt;10),"",IF((ROUND(TRUNC(('TRI-3'!BY33  ),2),0))=10,"A+",IF((ROUND(TRUNC(('TRI-3'!BY33  ),2),0))=9,"A-",IF((ROUND(TRUNC(('TRI-3'!BY33   ),2),0))=8,"B+",IF((ROUND(TRUNC(('TRI-3'!BY33 ),2),0))=7,"B-",IF((ROUND(TRUNC(('TRI-3'!BY33  ),2),0))=6,"C+",IF((ROUND(TRUNC(('TRI-3'!BY33  ),2),0))=5,"C-",IF((ROUND(TRUNC(('TRI-3'!BY33  ),2),0))=4,"D+",IF((ROUND(TRUNC(('TRI-3'!BY33 ),2),0))=3,"D-",IF((ROUND(TRUNC(('TRI-3'!BY33 ),2),0))=2,"E+",IF((ROUND(TRUNC(('TRI-3'!BY33  ),2),0))&lt;=1,"E-","")))))))))))</f>
        <v/>
      </c>
      <c r="BZ33" s="51" t="str">
        <f>IF(OR('TRI-3'!BZ33 ="",'TRI-3'!BZ33&lt;0,'TRI-3'!BZ33  &gt;10),"",IF((ROUND(TRUNC(('TRI-3'!BZ33  ),2),0))=10,"A+",IF((ROUND(TRUNC(('TRI-3'!BZ33  ),2),0))=9,"A-",IF((ROUND(TRUNC(('TRI-3'!BZ33   ),2),0))=8,"B+",IF((ROUND(TRUNC(('TRI-3'!BZ33 ),2),0))=7,"B-",IF((ROUND(TRUNC(('TRI-3'!BZ33  ),2),0))=6,"C+",IF((ROUND(TRUNC(('TRI-3'!BZ33  ),2),0))=5,"C-",IF((ROUND(TRUNC(('TRI-3'!BZ33  ),2),0))=4,"D+",IF((ROUND(TRUNC(('TRI-3'!BZ33 ),2),0))=3,"D-",IF((ROUND(TRUNC(('TRI-3'!BZ33 ),2),0))=2,"E+",IF((ROUND(TRUNC(('TRI-3'!BZ33  ),2),0))&lt;=1,"E-","")))))))))))</f>
        <v/>
      </c>
      <c r="CA33" s="51" t="str">
        <f>IF(OR('TRI-3'!CA33 ="",'TRI-3'!CA33&lt;0,'TRI-3'!CA33  &gt;10),"",IF((ROUND(TRUNC(('TRI-3'!CA33  ),2),0))=10,"A+",IF((ROUND(TRUNC(('TRI-3'!CA33  ),2),0))=9,"A-",IF((ROUND(TRUNC(('TRI-3'!CA33   ),2),0))=8,"B+",IF((ROUND(TRUNC(('TRI-3'!CA33 ),2),0))=7,"B-",IF((ROUND(TRUNC(('TRI-3'!CA33  ),2),0))=6,"C+",IF((ROUND(TRUNC(('TRI-3'!CA33  ),2),0))=5,"C-",IF((ROUND(TRUNC(('TRI-3'!CA33  ),2),0))=4,"D+",IF((ROUND(TRUNC(('TRI-3'!CA33 ),2),0))=3,"D-",IF((ROUND(TRUNC(('TRI-3'!CA33 ),2),0))=2,"E+",IF((ROUND(TRUNC(('TRI-3'!CA33  ),2),0))&lt;=1,"E-","")))))))))))</f>
        <v/>
      </c>
      <c r="CB33" s="51" t="str">
        <f>IF(OR('TRI-3'!CB33 ="",'TRI-3'!CB33&lt;0,'TRI-3'!CB33  &gt;10),"",IF((ROUND(TRUNC(('TRI-3'!CB33  ),2),0))=10,"A+",IF((ROUND(TRUNC(('TRI-3'!CB33  ),2),0))=9,"A-",IF((ROUND(TRUNC(('TRI-3'!CB33   ),2),0))=8,"B+",IF((ROUND(TRUNC(('TRI-3'!CB33 ),2),0))=7,"B-",IF((ROUND(TRUNC(('TRI-3'!CB33  ),2),0))=6,"C+",IF((ROUND(TRUNC(('TRI-3'!CB33  ),2),0))=5,"C-",IF((ROUND(TRUNC(('TRI-3'!CB33  ),2),0))=4,"D+",IF((ROUND(TRUNC(('TRI-3'!CB33 ),2),0))=3,"D-",IF((ROUND(TRUNC(('TRI-3'!CB33 ),2),0))=2,"E+",IF((ROUND(TRUNC(('TRI-3'!CB33  ),2),0))&lt;=1,"E-","")))))))))))</f>
        <v/>
      </c>
      <c r="CC33" s="51" t="str">
        <f>IF(OR('TRI-3'!CC33 ="",'TRI-3'!CC33&lt;0,'TRI-3'!CC33  &gt;10),"",IF((ROUND(TRUNC(('TRI-3'!CC33  ),2),0))=10,"A+",IF((ROUND(TRUNC(('TRI-3'!CC33  ),2),0))=9,"A-",IF((ROUND(TRUNC(('TRI-3'!CC33   ),2),0))=8,"B+",IF((ROUND(TRUNC(('TRI-3'!CC33 ),2),0))=7,"B-",IF((ROUND(TRUNC(('TRI-3'!CC33  ),2),0))=6,"C+",IF((ROUND(TRUNC(('TRI-3'!CC33  ),2),0))=5,"C-",IF((ROUND(TRUNC(('TRI-3'!CC33  ),2),0))=4,"D+",IF((ROUND(TRUNC(('TRI-3'!CC33 ),2),0))=3,"D-",IF((ROUND(TRUNC(('TRI-3'!CC33 ),2),0))=2,"E+",IF((ROUND(TRUNC(('TRI-3'!CC33  ),2),0))&lt;=1,"E-","")))))))))))</f>
        <v/>
      </c>
      <c r="CD33" s="51" t="str">
        <f>IF(OR('TRI-3'!CD33 ="",'TRI-3'!CD33&lt;0,'TRI-3'!CD33  &gt;10),"",IF((ROUND(TRUNC(('TRI-3'!CD33  ),2),0))=10,"A+",IF((ROUND(TRUNC(('TRI-3'!CD33  ),2),0))=9,"A-",IF((ROUND(TRUNC(('TRI-3'!CD33   ),2),0))=8,"B+",IF((ROUND(TRUNC(('TRI-3'!CD33 ),2),0))=7,"B-",IF((ROUND(TRUNC(('TRI-3'!CD33  ),2),0))=6,"C+",IF((ROUND(TRUNC(('TRI-3'!CD33  ),2),0))=5,"C-",IF((ROUND(TRUNC(('TRI-3'!CD33  ),2),0))=4,"D+",IF((ROUND(TRUNC(('TRI-3'!CD33 ),2),0))=3,"D-",IF((ROUND(TRUNC(('TRI-3'!CD33 ),2),0))=2,"E+",IF((ROUND(TRUNC(('TRI-3'!CD33  ),2),0))&lt;=1,"E-","")))))))))))</f>
        <v/>
      </c>
      <c r="CE33" s="51" t="str">
        <f>IF(OR('TRI-3'!CE33 ="",'TRI-3'!CE33&lt;0,'TRI-3'!CE33  &gt;10),"",IF((ROUND(TRUNC(('TRI-3'!CE33  ),2),0))=10,"A+",IF((ROUND(TRUNC(('TRI-3'!CE33  ),2),0))=9,"A-",IF((ROUND(TRUNC(('TRI-3'!CE33   ),2),0))=8,"B+",IF((ROUND(TRUNC(('TRI-3'!CE33 ),2),0))=7,"B-",IF((ROUND(TRUNC(('TRI-3'!CE33  ),2),0))=6,"C+",IF((ROUND(TRUNC(('TRI-3'!CE33  ),2),0))=5,"C-",IF((ROUND(TRUNC(('TRI-3'!CE33  ),2),0))=4,"D+",IF((ROUND(TRUNC(('TRI-3'!CE33 ),2),0))=3,"D-",IF((ROUND(TRUNC(('TRI-3'!CE33 ),2),0))=2,"E+",IF((ROUND(TRUNC(('TRI-3'!CE33  ),2),0))&lt;=1,"E-","")))))))))))</f>
        <v/>
      </c>
      <c r="CF33" s="51" t="str">
        <f>IF(OR('TRI-3'!CF33 ="",'TRI-3'!CF33&lt;0,'TRI-3'!CF33  &gt;10),"",IF((ROUND(TRUNC(('TRI-3'!CF33  ),2),0))=10,"A+",IF((ROUND(TRUNC(('TRI-3'!CF33  ),2),0))=9,"A-",IF((ROUND(TRUNC(('TRI-3'!CF33   ),2),0))=8,"B+",IF((ROUND(TRUNC(('TRI-3'!CF33 ),2),0))=7,"B-",IF((ROUND(TRUNC(('TRI-3'!CF33  ),2),0))=6,"C+",IF((ROUND(TRUNC(('TRI-3'!CF33  ),2),0))=5,"C-",IF((ROUND(TRUNC(('TRI-3'!CF33  ),2),0))=4,"D+",IF((ROUND(TRUNC(('TRI-3'!CF33 ),2),0))=3,"D-",IF((ROUND(TRUNC(('TRI-3'!CF33 ),2),0))=2,"E+",IF((ROUND(TRUNC(('TRI-3'!CF33  ),2),0))&lt;=1,"E-","")))))))))))</f>
        <v/>
      </c>
      <c r="CG33" s="51" t="str">
        <f>IF(OR('TRI-3'!CG33 ="",'TRI-3'!CG33&lt;0,'TRI-3'!CG33  &gt;10),"",IF((ROUND(TRUNC(('TRI-3'!CG33  ),2),0))=10,"A+",IF((ROUND(TRUNC(('TRI-3'!CG33  ),2),0))=9,"A-",IF((ROUND(TRUNC(('TRI-3'!CG33   ),2),0))=8,"B+",IF((ROUND(TRUNC(('TRI-3'!CG33 ),2),0))=7,"B-",IF((ROUND(TRUNC(('TRI-3'!CG33  ),2),0))=6,"C+",IF((ROUND(TRUNC(('TRI-3'!CG33  ),2),0))=5,"C-",IF((ROUND(TRUNC(('TRI-3'!CG33  ),2),0))=4,"D+",IF((ROUND(TRUNC(('TRI-3'!CG33 ),2),0))=3,"D-",IF((ROUND(TRUNC(('TRI-3'!CG33 ),2),0))=2,"E+",IF((ROUND(TRUNC(('TRI-3'!CG33  ),2),0))&lt;=1,"E-","")))))))))))</f>
        <v/>
      </c>
      <c r="CH33" s="51" t="str">
        <f>IF(OR('TRI-3'!CH33 ="",'TRI-3'!CH33&lt;0,'TRI-3'!CH33  &gt;10),"",IF((ROUND(TRUNC(('TRI-3'!CH33  ),2),0))=10,"A+",IF((ROUND(TRUNC(('TRI-3'!CH33  ),2),0))=9,"A-",IF((ROUND(TRUNC(('TRI-3'!CH33   ),2),0))=8,"B+",IF((ROUND(TRUNC(('TRI-3'!CH33 ),2),0))=7,"B-",IF((ROUND(TRUNC(('TRI-3'!CH33  ),2),0))=6,"C+",IF((ROUND(TRUNC(('TRI-3'!CH33  ),2),0))=5,"C-",IF((ROUND(TRUNC(('TRI-3'!CH33  ),2),0))=4,"D+",IF((ROUND(TRUNC(('TRI-3'!CH33 ),2),0))=3,"D-",IF((ROUND(TRUNC(('TRI-3'!CH33 ),2),0))=2,"E+",IF((ROUND(TRUNC(('TRI-3'!CH33  ),2),0))&lt;=1,"E-","")))))))))))</f>
        <v/>
      </c>
      <c r="CI33" s="51" t="str">
        <f>IF(OR('TRI-3'!CI33 ="",'TRI-3'!CI33&lt;0,'TRI-3'!CI33  &gt;10),"",IF((ROUND(TRUNC(('TRI-3'!CI33  ),2),0))=10,"A+",IF((ROUND(TRUNC(('TRI-3'!CI33  ),2),0))=9,"A-",IF((ROUND(TRUNC(('TRI-3'!CI33   ),2),0))=8,"B+",IF((ROUND(TRUNC(('TRI-3'!CI33 ),2),0))=7,"B-",IF((ROUND(TRUNC(('TRI-3'!CI33  ),2),0))=6,"C+",IF((ROUND(TRUNC(('TRI-3'!CI33  ),2),0))=5,"C-",IF((ROUND(TRUNC(('TRI-3'!CI33  ),2),0))=4,"D+",IF((ROUND(TRUNC(('TRI-3'!CI33 ),2),0))=3,"D-",IF((ROUND(TRUNC(('TRI-3'!CI33 ),2),0))=2,"E+",IF((ROUND(TRUNC(('TRI-3'!CI33  ),2),0))&lt;=1,"E-","")))))))))))</f>
        <v/>
      </c>
      <c r="CJ33" s="51" t="str">
        <f>IF(OR('TRI-3'!CJ33 ="",'TRI-3'!CJ33&lt;0,'TRI-3'!CJ33  &gt;10),"",IF((ROUND(TRUNC(('TRI-3'!CJ33  ),2),0))=10,"A+",IF((ROUND(TRUNC(('TRI-3'!CJ33  ),2),0))=9,"A-",IF((ROUND(TRUNC(('TRI-3'!CJ33   ),2),0))=8,"B+",IF((ROUND(TRUNC(('TRI-3'!CJ33 ),2),0))=7,"B-",IF((ROUND(TRUNC(('TRI-3'!CJ33  ),2),0))=6,"C+",IF((ROUND(TRUNC(('TRI-3'!CJ33  ),2),0))=5,"C-",IF((ROUND(TRUNC(('TRI-3'!CJ33  ),2),0))=4,"D+",IF((ROUND(TRUNC(('TRI-3'!CJ33 ),2),0))=3,"D-",IF((ROUND(TRUNC(('TRI-3'!CJ33 ),2),0))=2,"E+",IF((ROUND(TRUNC(('TRI-3'!CJ33  ),2),0))&lt;=1,"E-","")))))))))))</f>
        <v/>
      </c>
      <c r="CK33" s="51" t="str">
        <f>IF(OR('TRI-3'!CK33 ="",'TRI-3'!CK33&lt;0,'TRI-3'!CK33  &gt;10),"",IF((ROUND(TRUNC(('TRI-3'!CK33  ),2),0))=10,"A+",IF((ROUND(TRUNC(('TRI-3'!CK33  ),2),0))=9,"A-",IF((ROUND(TRUNC(('TRI-3'!CK33   ),2),0))=8,"B+",IF((ROUND(TRUNC(('TRI-3'!CK33 ),2),0))=7,"B-",IF((ROUND(TRUNC(('TRI-3'!CK33  ),2),0))=6,"C+",IF((ROUND(TRUNC(('TRI-3'!CK33  ),2),0))=5,"C-",IF((ROUND(TRUNC(('TRI-3'!CK33  ),2),0))=4,"D+",IF((ROUND(TRUNC(('TRI-3'!CK33 ),2),0))=3,"D-",IF((ROUND(TRUNC(('TRI-3'!CK33 ),2),0))=2,"E+",IF((ROUND(TRUNC(('TRI-3'!CK33  ),2),0))&lt;=1,"E-","")))))))))))</f>
        <v/>
      </c>
      <c r="CL33" s="51" t="str">
        <f>IF(OR('TRI-3'!CL33 ="",'TRI-3'!CL33&lt;0,'TRI-3'!CL33  &gt;10),"",IF((ROUND(TRUNC(('TRI-3'!CL33  ),2),0))=10,"A+",IF((ROUND(TRUNC(('TRI-3'!CL33  ),2),0))=9,"A-",IF((ROUND(TRUNC(('TRI-3'!CL33   ),2),0))=8,"B+",IF((ROUND(TRUNC(('TRI-3'!CL33 ),2),0))=7,"B-",IF((ROUND(TRUNC(('TRI-3'!CL33  ),2),0))=6,"C+",IF((ROUND(TRUNC(('TRI-3'!CL33  ),2),0))=5,"C-",IF((ROUND(TRUNC(('TRI-3'!CL33  ),2),0))=4,"D+",IF((ROUND(TRUNC(('TRI-3'!CL33 ),2),0))=3,"D-",IF((ROUND(TRUNC(('TRI-3'!CL33 ),2),0))=2,"E+",IF((ROUND(TRUNC(('TRI-3'!CL33  ),2),0))&lt;=1,"E-","")))))))))))</f>
        <v/>
      </c>
      <c r="CM33" s="51" t="str">
        <f>IF(OR('TRI-3'!CM33 ="",'TRI-3'!CM33&lt;0,'TRI-3'!CM33  &gt;10),"",IF((ROUND(TRUNC(('TRI-3'!CM33  ),2),0))=10,"A+",IF((ROUND(TRUNC(('TRI-3'!CM33  ),2),0))=9,"A-",IF((ROUND(TRUNC(('TRI-3'!CM33   ),2),0))=8,"B+",IF((ROUND(TRUNC(('TRI-3'!CM33 ),2),0))=7,"B-",IF((ROUND(TRUNC(('TRI-3'!CM33  ),2),0))=6,"C+",IF((ROUND(TRUNC(('TRI-3'!CM33  ),2),0))=5,"C-",IF((ROUND(TRUNC(('TRI-3'!CM33  ),2),0))=4,"D+",IF((ROUND(TRUNC(('TRI-3'!CM33 ),2),0))=3,"D-",IF((ROUND(TRUNC(('TRI-3'!CM33 ),2),0))=2,"E+",IF((ROUND(TRUNC(('TRI-3'!CM33  ),2),0))&lt;=1,"E-","")))))))))))</f>
        <v/>
      </c>
      <c r="CN33" s="51" t="str">
        <f>IF(OR('TRI-3'!CN33 ="",'TRI-3'!CN33&lt;0,'TRI-3'!CN33  &gt;10),"",IF((ROUND(TRUNC(('TRI-3'!CN33  ),2),0))=10,"A+",IF((ROUND(TRUNC(('TRI-3'!CN33  ),2),0))=9,"A-",IF((ROUND(TRUNC(('TRI-3'!CN33   ),2),0))=8,"B+",IF((ROUND(TRUNC(('TRI-3'!CN33 ),2),0))=7,"B-",IF((ROUND(TRUNC(('TRI-3'!CN33  ),2),0))=6,"C+",IF((ROUND(TRUNC(('TRI-3'!CN33  ),2),0))=5,"C-",IF((ROUND(TRUNC(('TRI-3'!CN33  ),2),0))=4,"D+",IF((ROUND(TRUNC(('TRI-3'!CN33 ),2),0))=3,"D-",IF((ROUND(TRUNC(('TRI-3'!CN33 ),2),0))=2,"E+",IF((ROUND(TRUNC(('TRI-3'!CN33  ),2),0))&lt;=1,"E-","")))))))))))</f>
        <v/>
      </c>
      <c r="CO33" s="51" t="str">
        <f>IF(OR('TRI-3'!CO33 ="",'TRI-3'!CO33&lt;0,'TRI-3'!CO33  &gt;10),"",IF((ROUND(TRUNC(('TRI-3'!CO33  ),2),0))=10,"A+",IF((ROUND(TRUNC(('TRI-3'!CO33  ),2),0))=9,"A-",IF((ROUND(TRUNC(('TRI-3'!CO33   ),2),0))=8,"B+",IF((ROUND(TRUNC(('TRI-3'!CO33 ),2),0))=7,"B-",IF((ROUND(TRUNC(('TRI-3'!CO33  ),2),0))=6,"C+",IF((ROUND(TRUNC(('TRI-3'!CO33  ),2),0))=5,"C-",IF((ROUND(TRUNC(('TRI-3'!CO33  ),2),0))=4,"D+",IF((ROUND(TRUNC(('TRI-3'!CO33 ),2),0))=3,"D-",IF((ROUND(TRUNC(('TRI-3'!CO33 ),2),0))=2,"E+",IF((ROUND(TRUNC(('TRI-3'!CO33  ),2),0))&lt;=1,"E-","")))))))))))</f>
        <v/>
      </c>
      <c r="CP33" s="51" t="str">
        <f>IF(OR('TRI-3'!CP33 ="",'TRI-3'!CP33&lt;0,'TRI-3'!CP33  &gt;10),"",IF((ROUND(TRUNC(('TRI-3'!CP33  ),2),0))=10,"A+",IF((ROUND(TRUNC(('TRI-3'!CP33  ),2),0))=9,"A-",IF((ROUND(TRUNC(('TRI-3'!CP33   ),2),0))=8,"B+",IF((ROUND(TRUNC(('TRI-3'!CP33 ),2),0))=7,"B-",IF((ROUND(TRUNC(('TRI-3'!CP33  ),2),0))=6,"C+",IF((ROUND(TRUNC(('TRI-3'!CP33  ),2),0))=5,"C-",IF((ROUND(TRUNC(('TRI-3'!CP33  ),2),0))=4,"D+",IF((ROUND(TRUNC(('TRI-3'!CP33 ),2),0))=3,"D-",IF((ROUND(TRUNC(('TRI-3'!CP33 ),2),0))=2,"E+",IF((ROUND(TRUNC(('TRI-3'!CP33  ),2),0))&lt;=1,"E-","")))))))))))</f>
        <v/>
      </c>
      <c r="CQ33" s="51" t="str">
        <f>IF(OR('TRI-3'!CQ33 ="",'TRI-3'!CQ33&lt;0,'TRI-3'!CQ33  &gt;10),"",IF((ROUND(TRUNC(('TRI-3'!CQ33  ),2),0))=10,"A+",IF((ROUND(TRUNC(('TRI-3'!CQ33  ),2),0))=9,"A-",IF((ROUND(TRUNC(('TRI-3'!CQ33   ),2),0))=8,"B+",IF((ROUND(TRUNC(('TRI-3'!CQ33 ),2),0))=7,"B-",IF((ROUND(TRUNC(('TRI-3'!CQ33  ),2),0))=6,"C+",IF((ROUND(TRUNC(('TRI-3'!CQ33  ),2),0))=5,"C-",IF((ROUND(TRUNC(('TRI-3'!CQ33  ),2),0))=4,"D+",IF((ROUND(TRUNC(('TRI-3'!CQ33 ),2),0))=3,"D-",IF((ROUND(TRUNC(('TRI-3'!CQ33 ),2),0))=2,"E+",IF((ROUND(TRUNC(('TRI-3'!CQ33  ),2),0))&lt;=1,"E-","")))))))))))</f>
        <v/>
      </c>
      <c r="CR33" s="51" t="str">
        <f>IF(OR('TRI-3'!CR33 ="",'TRI-3'!CR33&lt;0,'TRI-3'!CR33  &gt;10),"",IF((ROUND(TRUNC(('TRI-3'!CR33  ),2),0))=10,"A+",IF((ROUND(TRUNC(('TRI-3'!CR33  ),2),0))=9,"A-",IF((ROUND(TRUNC(('TRI-3'!CR33   ),2),0))=8,"B+",IF((ROUND(TRUNC(('TRI-3'!CR33 ),2),0))=7,"B-",IF((ROUND(TRUNC(('TRI-3'!CR33  ),2),0))=6,"C+",IF((ROUND(TRUNC(('TRI-3'!CR33  ),2),0))=5,"C-",IF((ROUND(TRUNC(('TRI-3'!CR33  ),2),0))=4,"D+",IF((ROUND(TRUNC(('TRI-3'!CR33 ),2),0))=3,"D-",IF((ROUND(TRUNC(('TRI-3'!CR33 ),2),0))=2,"E+",IF((ROUND(TRUNC(('TRI-3'!CR33  ),2),0))&lt;=1,"E-","")))))))))))</f>
        <v/>
      </c>
      <c r="CS33" s="51" t="str">
        <f>IF(OR('TRI-3'!CS33 ="",'TRI-3'!CS33&lt;0,'TRI-3'!CS33  &gt;10),"",IF((ROUND(TRUNC(('TRI-3'!CS33  ),2),0))=10,"A+",IF((ROUND(TRUNC(('TRI-3'!CS33  ),2),0))=9,"A-",IF((ROUND(TRUNC(('TRI-3'!CS33   ),2),0))=8,"B+",IF((ROUND(TRUNC(('TRI-3'!CS33 ),2),0))=7,"B-",IF((ROUND(TRUNC(('TRI-3'!CS33  ),2),0))=6,"C+",IF((ROUND(TRUNC(('TRI-3'!CS33  ),2),0))=5,"C-",IF((ROUND(TRUNC(('TRI-3'!CS33  ),2),0))=4,"D+",IF((ROUND(TRUNC(('TRI-3'!CS33 ),2),0))=3,"D-",IF((ROUND(TRUNC(('TRI-3'!CS33 ),2),0))=2,"E+",IF((ROUND(TRUNC(('TRI-3'!CS33  ),2),0))&lt;=1,"E-","")))))))))))</f>
        <v/>
      </c>
      <c r="CT33" s="51" t="str">
        <f>IF(OR('TRI-3'!CT33 ="",'TRI-3'!CT33&lt;0,'TRI-3'!CT33  &gt;10),"",IF((ROUND(TRUNC(('TRI-3'!CT33  ),2),0))=10,"A+",IF((ROUND(TRUNC(('TRI-3'!CT33  ),2),0))=9,"A-",IF((ROUND(TRUNC(('TRI-3'!CT33   ),2),0))=8,"B+",IF((ROUND(TRUNC(('TRI-3'!CT33 ),2),0))=7,"B-",IF((ROUND(TRUNC(('TRI-3'!CT33  ),2),0))=6,"C+",IF((ROUND(TRUNC(('TRI-3'!CT33  ),2),0))=5,"C-",IF((ROUND(TRUNC(('TRI-3'!CT33  ),2),0))=4,"D+",IF((ROUND(TRUNC(('TRI-3'!CT33 ),2),0))=3,"D-",IF((ROUND(TRUNC(('TRI-3'!CT33 ),2),0))=2,"E+",IF((ROUND(TRUNC(('TRI-3'!CT33  ),2),0))&lt;=1,"E-","")))))))))))</f>
        <v/>
      </c>
      <c r="CU33" s="51" t="str">
        <f>IF(OR('TRI-3'!CU33 ="",'TRI-3'!CU33&lt;0,'TRI-3'!CU33  &gt;10),"",IF((ROUND(TRUNC(('TRI-3'!CU33  ),2),0))=10,"A+",IF((ROUND(TRUNC(('TRI-3'!CU33  ),2),0))=9,"A-",IF((ROUND(TRUNC(('TRI-3'!CU33   ),2),0))=8,"B+",IF((ROUND(TRUNC(('TRI-3'!CU33 ),2),0))=7,"B-",IF((ROUND(TRUNC(('TRI-3'!CU33  ),2),0))=6,"C+",IF((ROUND(TRUNC(('TRI-3'!CU33  ),2),0))=5,"C-",IF((ROUND(TRUNC(('TRI-3'!CU33  ),2),0))=4,"D+",IF((ROUND(TRUNC(('TRI-3'!CU33 ),2),0))=3,"D-",IF((ROUND(TRUNC(('TRI-3'!CU33 ),2),0))=2,"E+",IF((ROUND(TRUNC(('TRI-3'!CU33  ),2),0))&lt;=1,"E-","")))))))))))</f>
        <v/>
      </c>
      <c r="CV33" s="51" t="str">
        <f>IF(OR('TRI-3'!CV33 ="",'TRI-3'!CV33&lt;0,'TRI-3'!CV33  &gt;10),"",IF((ROUND(TRUNC(('TRI-3'!CV33  ),2),0))=10,"A+",IF((ROUND(TRUNC(('TRI-3'!CV33  ),2),0))=9,"A-",IF((ROUND(TRUNC(('TRI-3'!CV33   ),2),0))=8,"B+",IF((ROUND(TRUNC(('TRI-3'!CV33 ),2),0))=7,"B-",IF((ROUND(TRUNC(('TRI-3'!CV33  ),2),0))=6,"C+",IF((ROUND(TRUNC(('TRI-3'!CV33  ),2),0))=5,"C-",IF((ROUND(TRUNC(('TRI-3'!CV33  ),2),0))=4,"D+",IF((ROUND(TRUNC(('TRI-3'!CV33 ),2),0))=3,"D-",IF((ROUND(TRUNC(('TRI-3'!CV33 ),2),0))=2,"E+",IF((ROUND(TRUNC(('TRI-3'!CV33  ),2),0))&lt;=1,"E-","")))))))))))</f>
        <v/>
      </c>
      <c r="CW33" s="51" t="str">
        <f>IF(OR('TRI-3'!CW33 ="",'TRI-3'!CW33&lt;0,'TRI-3'!CW33  &gt;10),"",IF((ROUND(TRUNC(('TRI-3'!CW33  ),2),0))=10,"A+",IF((ROUND(TRUNC(('TRI-3'!CW33  ),2),0))=9,"A-",IF((ROUND(TRUNC(('TRI-3'!CW33   ),2),0))=8,"B+",IF((ROUND(TRUNC(('TRI-3'!CW33 ),2),0))=7,"B-",IF((ROUND(TRUNC(('TRI-3'!CW33  ),2),0))=6,"C+",IF((ROUND(TRUNC(('TRI-3'!CW33  ),2),0))=5,"C-",IF((ROUND(TRUNC(('TRI-3'!CW33  ),2),0))=4,"D+",IF((ROUND(TRUNC(('TRI-3'!CW33 ),2),0))=3,"D-",IF((ROUND(TRUNC(('TRI-3'!CW33 ),2),0))=2,"E+",IF((ROUND(TRUNC(('TRI-3'!CW33  ),2),0))&lt;=1,"E-","")))))))))))</f>
        <v/>
      </c>
      <c r="CX33" s="51" t="str">
        <f>IF(OR('TRI-3'!CX33 ="",'TRI-3'!CX33&lt;0,'TRI-3'!CX33  &gt;10),"",IF((ROUND(TRUNC(('TRI-3'!CX33  ),2),0))=10,"A+",IF((ROUND(TRUNC(('TRI-3'!CX33  ),2),0))=9,"A-",IF((ROUND(TRUNC(('TRI-3'!CX33   ),2),0))=8,"B+",IF((ROUND(TRUNC(('TRI-3'!CX33 ),2),0))=7,"B-",IF((ROUND(TRUNC(('TRI-3'!CX33  ),2),0))=6,"C+",IF((ROUND(TRUNC(('TRI-3'!CX33  ),2),0))=5,"C-",IF((ROUND(TRUNC(('TRI-3'!CX33  ),2),0))=4,"D+",IF((ROUND(TRUNC(('TRI-3'!CX33 ),2),0))=3,"D-",IF((ROUND(TRUNC(('TRI-3'!CX33 ),2),0))=2,"E+",IF((ROUND(TRUNC(('TRI-3'!CX33  ),2),0))&lt;=1,"E-","")))))))))))</f>
        <v/>
      </c>
      <c r="CY33" s="51" t="str">
        <f>IF(OR('TRI-3'!CY33 ="",'TRI-3'!CY33&lt;0,'TRI-3'!CY33  &gt;10),"",IF((ROUND(TRUNC(('TRI-3'!CY33  ),2),0))=10,"A+",IF((ROUND(TRUNC(('TRI-3'!CY33  ),2),0))=9,"A-",IF((ROUND(TRUNC(('TRI-3'!CY33   ),2),0))=8,"B+",IF((ROUND(TRUNC(('TRI-3'!CY33 ),2),0))=7,"B-",IF((ROUND(TRUNC(('TRI-3'!CY33  ),2),0))=6,"C+",IF((ROUND(TRUNC(('TRI-3'!CY33  ),2),0))=5,"C-",IF((ROUND(TRUNC(('TRI-3'!CY33  ),2),0))=4,"D+",IF((ROUND(TRUNC(('TRI-3'!CY33 ),2),0))=3,"D-",IF((ROUND(TRUNC(('TRI-3'!CY33 ),2),0))=2,"E+",IF((ROUND(TRUNC(('TRI-3'!CY33  ),2),0))&lt;=1,"E-","")))))))))))</f>
        <v/>
      </c>
      <c r="CZ33" s="51" t="str">
        <f>IF(OR('TRI-3'!CZ33 ="",'TRI-3'!CZ33&lt;0,'TRI-3'!CZ33  &gt;10),"",IF((ROUND(TRUNC(('TRI-3'!CZ33  ),2),0))=10,"A+",IF((ROUND(TRUNC(('TRI-3'!CZ33  ),2),0))=9,"A-",IF((ROUND(TRUNC(('TRI-3'!CZ33   ),2),0))=8,"B+",IF((ROUND(TRUNC(('TRI-3'!CZ33 ),2),0))=7,"B-",IF((ROUND(TRUNC(('TRI-3'!CZ33  ),2),0))=6,"C+",IF((ROUND(TRUNC(('TRI-3'!CZ33  ),2),0))=5,"C-",IF((ROUND(TRUNC(('TRI-3'!CZ33  ),2),0))=4,"D+",IF((ROUND(TRUNC(('TRI-3'!CZ33 ),2),0))=3,"D-",IF((ROUND(TRUNC(('TRI-3'!CZ33 ),2),0))=2,"E+",IF((ROUND(TRUNC(('TRI-3'!CZ33  ),2),0))&lt;=1,"E-","")))))))))))</f>
        <v/>
      </c>
      <c r="DA33" s="51" t="str">
        <f>IF(OR('TRI-3'!DA33 ="",'TRI-3'!DA33&lt;0,'TRI-3'!DA33  &gt;10),"",IF((ROUND(TRUNC(('TRI-3'!DA33  ),2),0))=10,"A+",IF((ROUND(TRUNC(('TRI-3'!DA33  ),2),0))=9,"A-",IF((ROUND(TRUNC(('TRI-3'!DA33   ),2),0))=8,"B+",IF((ROUND(TRUNC(('TRI-3'!DA33 ),2),0))=7,"B-",IF((ROUND(TRUNC(('TRI-3'!DA33  ),2),0))=6,"C+",IF((ROUND(TRUNC(('TRI-3'!DA33  ),2),0))=5,"C-",IF((ROUND(TRUNC(('TRI-3'!DA33  ),2),0))=4,"D+",IF((ROUND(TRUNC(('TRI-3'!DA33 ),2),0))=3,"D-",IF((ROUND(TRUNC(('TRI-3'!DA33 ),2),0))=2,"E+",IF((ROUND(TRUNC(('TRI-3'!DA33  ),2),0))&lt;=1,"E-","")))))))))))</f>
        <v/>
      </c>
      <c r="DB33" s="51" t="str">
        <f>IF(OR('TRI-3'!DB33 ="",'TRI-3'!DB33&lt;0,'TRI-3'!DB33  &gt;10),"",IF((ROUND(TRUNC(('TRI-3'!DB33  ),2),0))=10,"A+",IF((ROUND(TRUNC(('TRI-3'!DB33  ),2),0))=9,"A-",IF((ROUND(TRUNC(('TRI-3'!DB33   ),2),0))=8,"B+",IF((ROUND(TRUNC(('TRI-3'!DB33 ),2),0))=7,"B-",IF((ROUND(TRUNC(('TRI-3'!DB33  ),2),0))=6,"C+",IF((ROUND(TRUNC(('TRI-3'!DB33  ),2),0))=5,"C-",IF((ROUND(TRUNC(('TRI-3'!DB33  ),2),0))=4,"D+",IF((ROUND(TRUNC(('TRI-3'!DB33 ),2),0))=3,"D-",IF((ROUND(TRUNC(('TRI-3'!DB33 ),2),0))=2,"E+",IF((ROUND(TRUNC(('TRI-3'!DB33  ),2),0))&lt;=1,"E-","")))))))))))</f>
        <v/>
      </c>
      <c r="DC33" s="51" t="str">
        <f>IF(OR('TRI-3'!DC33 ="",'TRI-3'!DC33&lt;0,'TRI-3'!DC33  &gt;10),"",IF((ROUND(TRUNC(('TRI-3'!DC33  ),2),0))=10,"A+",IF((ROUND(TRUNC(('TRI-3'!DC33  ),2),0))=9,"A-",IF((ROUND(TRUNC(('TRI-3'!DC33   ),2),0))=8,"B+",IF((ROUND(TRUNC(('TRI-3'!DC33 ),2),0))=7,"B-",IF((ROUND(TRUNC(('TRI-3'!DC33  ),2),0))=6,"C+",IF((ROUND(TRUNC(('TRI-3'!DC33  ),2),0))=5,"C-",IF((ROUND(TRUNC(('TRI-3'!DC33  ),2),0))=4,"D+",IF((ROUND(TRUNC(('TRI-3'!DC33 ),2),0))=3,"D-",IF((ROUND(TRUNC(('TRI-3'!DC33 ),2),0))=2,"E+",IF((ROUND(TRUNC(('TRI-3'!DC33  ),2),0))&lt;=1,"E-","")))))))))))</f>
        <v/>
      </c>
      <c r="DD33" s="51" t="str">
        <f>IF(OR('TRI-3'!DD33 ="",'TRI-3'!DD33&lt;0,'TRI-3'!DD33  &gt;10),"",IF((ROUND(TRUNC(('TRI-3'!DD33  ),2),0))=10,"A+",IF((ROUND(TRUNC(('TRI-3'!DD33  ),2),0))=9,"A-",IF((ROUND(TRUNC(('TRI-3'!DD33   ),2),0))=8,"B+",IF((ROUND(TRUNC(('TRI-3'!DD33 ),2),0))=7,"B-",IF((ROUND(TRUNC(('TRI-3'!DD33  ),2),0))=6,"C+",IF((ROUND(TRUNC(('TRI-3'!DD33  ),2),0))=5,"C-",IF((ROUND(TRUNC(('TRI-3'!DD33  ),2),0))=4,"D+",IF((ROUND(TRUNC(('TRI-3'!DD33 ),2),0))=3,"D-",IF((ROUND(TRUNC(('TRI-3'!DD33 ),2),0))=2,"E+",IF((ROUND(TRUNC(('TRI-3'!DD33  ),2),0))&lt;=1,"E-","")))))))))))</f>
        <v/>
      </c>
      <c r="DE33" s="51" t="str">
        <f>IF(OR('TRI-3'!DE33 ="",'TRI-3'!DE33&lt;0,'TRI-3'!DE33  &gt;10),"",IF((ROUND(TRUNC(('TRI-3'!DE33  ),2),0))=10,"A+",IF((ROUND(TRUNC(('TRI-3'!DE33  ),2),0))=9,"A-",IF((ROUND(TRUNC(('TRI-3'!DE33   ),2),0))=8,"B+",IF((ROUND(TRUNC(('TRI-3'!DE33 ),2),0))=7,"B-",IF((ROUND(TRUNC(('TRI-3'!DE33  ),2),0))=6,"C+",IF((ROUND(TRUNC(('TRI-3'!DE33  ),2),0))=5,"C-",IF((ROUND(TRUNC(('TRI-3'!DE33  ),2),0))=4,"D+",IF((ROUND(TRUNC(('TRI-3'!DE33 ),2),0))=3,"D-",IF((ROUND(TRUNC(('TRI-3'!DE33 ),2),0))=2,"E+",IF((ROUND(TRUNC(('TRI-3'!DE33  ),2),0))&lt;=1,"E-","")))))))))))</f>
        <v/>
      </c>
      <c r="DF33" s="51" t="str">
        <f>IF(OR('TRI-3'!DF33 ="",'TRI-3'!DF33&lt;0,'TRI-3'!DF33  &gt;10),"",IF((ROUND(TRUNC(('TRI-3'!DF33  ),2),0))=10,"A+",IF((ROUND(TRUNC(('TRI-3'!DF33  ),2),0))=9,"A-",IF((ROUND(TRUNC(('TRI-3'!DF33   ),2),0))=8,"B+",IF((ROUND(TRUNC(('TRI-3'!DF33 ),2),0))=7,"B-",IF((ROUND(TRUNC(('TRI-3'!DF33  ),2),0))=6,"C+",IF((ROUND(TRUNC(('TRI-3'!DF33  ),2),0))=5,"C-",IF((ROUND(TRUNC(('TRI-3'!DF33  ),2),0))=4,"D+",IF((ROUND(TRUNC(('TRI-3'!DF33 ),2),0))=3,"D-",IF((ROUND(TRUNC(('TRI-3'!DF33 ),2),0))=2,"E+",IF((ROUND(TRUNC(('TRI-3'!DF33  ),2),0))&lt;=1,"E-","")))))))))))</f>
        <v/>
      </c>
      <c r="DG33" s="51" t="str">
        <f>IF(OR('TRI-3'!DG33 ="",'TRI-3'!DG33&lt;0,'TRI-3'!DG33  &gt;10),"",IF((ROUND(TRUNC(('TRI-3'!DG33  ),2),0))=10,"A+",IF((ROUND(TRUNC(('TRI-3'!DG33  ),2),0))=9,"A-",IF((ROUND(TRUNC(('TRI-3'!DG33   ),2),0))=8,"B+",IF((ROUND(TRUNC(('TRI-3'!DG33 ),2),0))=7,"B-",IF((ROUND(TRUNC(('TRI-3'!DG33  ),2),0))=6,"C+",IF((ROUND(TRUNC(('TRI-3'!DG33  ),2),0))=5,"C-",IF((ROUND(TRUNC(('TRI-3'!DG33  ),2),0))=4,"D+",IF((ROUND(TRUNC(('TRI-3'!DG33 ),2),0))=3,"D-",IF((ROUND(TRUNC(('TRI-3'!DG33 ),2),0))=2,"E+",IF((ROUND(TRUNC(('TRI-3'!DG33  ),2),0))&lt;=1,"E-","")))))))))))</f>
        <v/>
      </c>
      <c r="DH33" s="51" t="str">
        <f>IF(OR('TRI-3'!DH33 ="",'TRI-3'!DH33&lt;0,'TRI-3'!DH33  &gt;10),"",IF((ROUND(TRUNC(('TRI-3'!DH33  ),2),0))=10,"A+",IF((ROUND(TRUNC(('TRI-3'!DH33  ),2),0))=9,"A-",IF((ROUND(TRUNC(('TRI-3'!DH33   ),2),0))=8,"B+",IF((ROUND(TRUNC(('TRI-3'!DH33 ),2),0))=7,"B-",IF((ROUND(TRUNC(('TRI-3'!DH33  ),2),0))=6,"C+",IF((ROUND(TRUNC(('TRI-3'!DH33  ),2),0))=5,"C-",IF((ROUND(TRUNC(('TRI-3'!DH33  ),2),0))=4,"D+",IF((ROUND(TRUNC(('TRI-3'!DH33 ),2),0))=3,"D-",IF((ROUND(TRUNC(('TRI-3'!DH33 ),2),0))=2,"E+",IF((ROUND(TRUNC(('TRI-3'!DH33  ),2),0))&lt;=1,"E-","")))))))))))</f>
        <v/>
      </c>
      <c r="DI33" s="51" t="str">
        <f>IF(OR('TRI-3'!DI33 ="",'TRI-3'!DI33&lt;0,'TRI-3'!DI33  &gt;10),"",IF((ROUND(TRUNC(('TRI-3'!DI33  ),2),0))=10,"A+",IF((ROUND(TRUNC(('TRI-3'!DI33  ),2),0))=9,"A-",IF((ROUND(TRUNC(('TRI-3'!DI33   ),2),0))=8,"B+",IF((ROUND(TRUNC(('TRI-3'!DI33 ),2),0))=7,"B-",IF((ROUND(TRUNC(('TRI-3'!DI33  ),2),0))=6,"C+",IF((ROUND(TRUNC(('TRI-3'!DI33  ),2),0))=5,"C-",IF((ROUND(TRUNC(('TRI-3'!DI33  ),2),0))=4,"D+",IF((ROUND(TRUNC(('TRI-3'!DI33 ),2),0))=3,"D-",IF((ROUND(TRUNC(('TRI-3'!DI33 ),2),0))=2,"E+",IF((ROUND(TRUNC(('TRI-3'!DI33  ),2),0))&lt;=1,"E-","")))))))))))</f>
        <v/>
      </c>
      <c r="DJ33" s="51" t="str">
        <f>IF(OR('TRI-3'!DJ33 ="",'TRI-3'!DJ33&lt;0,'TRI-3'!DJ33  &gt;10),"",IF((ROUND(TRUNC(('TRI-3'!DJ33  ),2),0))=10,"A+",IF((ROUND(TRUNC(('TRI-3'!DJ33  ),2),0))=9,"A-",IF((ROUND(TRUNC(('TRI-3'!DJ33   ),2),0))=8,"B+",IF((ROUND(TRUNC(('TRI-3'!DJ33 ),2),0))=7,"B-",IF((ROUND(TRUNC(('TRI-3'!DJ33  ),2),0))=6,"C+",IF((ROUND(TRUNC(('TRI-3'!DJ33  ),2),0))=5,"C-",IF((ROUND(TRUNC(('TRI-3'!DJ33  ),2),0))=4,"D+",IF((ROUND(TRUNC(('TRI-3'!DJ33 ),2),0))=3,"D-",IF((ROUND(TRUNC(('TRI-3'!DJ33 ),2),0))=2,"E+",IF((ROUND(TRUNC(('TRI-3'!DJ33  ),2),0))&lt;=1,"E-","")))))))))))</f>
        <v/>
      </c>
      <c r="DK33" s="51" t="str">
        <f>IF(OR('TRI-3'!DK33 ="",'TRI-3'!DK33&lt;0,'TRI-3'!DK33  &gt;10),"",IF((ROUND(TRUNC(('TRI-3'!DK33  ),2),0))=10,"A+",IF((ROUND(TRUNC(('TRI-3'!DK33  ),2),0))=9,"A-",IF((ROUND(TRUNC(('TRI-3'!DK33   ),2),0))=8,"B+",IF((ROUND(TRUNC(('TRI-3'!DK33 ),2),0))=7,"B-",IF((ROUND(TRUNC(('TRI-3'!DK33  ),2),0))=6,"C+",IF((ROUND(TRUNC(('TRI-3'!DK33  ),2),0))=5,"C-",IF((ROUND(TRUNC(('TRI-3'!DK33  ),2),0))=4,"D+",IF((ROUND(TRUNC(('TRI-3'!DK33 ),2),0))=3,"D-",IF((ROUND(TRUNC(('TRI-3'!DK33 ),2),0))=2,"E+",IF((ROUND(TRUNC(('TRI-3'!DK33  ),2),0))&lt;=1,"E-","")))))))))))</f>
        <v/>
      </c>
      <c r="DL33" s="51" t="str">
        <f>IF(OR('TRI-3'!DL33 ="",'TRI-3'!DL33&lt;0,'TRI-3'!DL33  &gt;10),"",IF((ROUND(TRUNC(('TRI-3'!DL33  ),2),0))=10,"A+",IF((ROUND(TRUNC(('TRI-3'!DL33  ),2),0))=9,"A-",IF((ROUND(TRUNC(('TRI-3'!DL33   ),2),0))=8,"B+",IF((ROUND(TRUNC(('TRI-3'!DL33 ),2),0))=7,"B-",IF((ROUND(TRUNC(('TRI-3'!DL33  ),2),0))=6,"C+",IF((ROUND(TRUNC(('TRI-3'!DL33  ),2),0))=5,"C-",IF((ROUND(TRUNC(('TRI-3'!DL33  ),2),0))=4,"D+",IF((ROUND(TRUNC(('TRI-3'!DL33 ),2),0))=3,"D-",IF((ROUND(TRUNC(('TRI-3'!DL33 ),2),0))=2,"E+",IF((ROUND(TRUNC(('TRI-3'!DL33  ),2),0))&lt;=1,"E-","")))))))))))</f>
        <v/>
      </c>
      <c r="DM33" s="51" t="str">
        <f>IF(OR('TRI-3'!DM33 ="",'TRI-3'!DM33&lt;0,'TRI-3'!DM33  &gt;10),"",IF((ROUND(TRUNC(('TRI-3'!DM33  ),2),0))=10,"A+",IF((ROUND(TRUNC(('TRI-3'!DM33  ),2),0))=9,"A-",IF((ROUND(TRUNC(('TRI-3'!DM33   ),2),0))=8,"B+",IF((ROUND(TRUNC(('TRI-3'!DM33 ),2),0))=7,"B-",IF((ROUND(TRUNC(('TRI-3'!DM33  ),2),0))=6,"C+",IF((ROUND(TRUNC(('TRI-3'!DM33  ),2),0))=5,"C-",IF((ROUND(TRUNC(('TRI-3'!DM33  ),2),0))=4,"D+",IF((ROUND(TRUNC(('TRI-3'!DM33 ),2),0))=3,"D-",IF((ROUND(TRUNC(('TRI-3'!DM33 ),2),0))=2,"E+",IF((ROUND(TRUNC(('TRI-3'!DM33  ),2),0))&lt;=1,"E-","")))))))))))</f>
        <v/>
      </c>
      <c r="DN33" s="51" t="str">
        <f>IF(OR('TRI-3'!DN33 ="",'TRI-3'!DN33&lt;0,'TRI-3'!DN33  &gt;10),"",IF((ROUND(TRUNC(('TRI-3'!DN33  ),2),0))=10,"A+",IF((ROUND(TRUNC(('TRI-3'!DN33  ),2),0))=9,"A-",IF((ROUND(TRUNC(('TRI-3'!DN33   ),2),0))=8,"B+",IF((ROUND(TRUNC(('TRI-3'!DN33 ),2),0))=7,"B-",IF((ROUND(TRUNC(('TRI-3'!DN33  ),2),0))=6,"C+",IF((ROUND(TRUNC(('TRI-3'!DN33  ),2),0))=5,"C-",IF((ROUND(TRUNC(('TRI-3'!DN33  ),2),0))=4,"D+",IF((ROUND(TRUNC(('TRI-3'!DN33 ),2),0))=3,"D-",IF((ROUND(TRUNC(('TRI-3'!DN33 ),2),0))=2,"E+",IF((ROUND(TRUNC(('TRI-3'!DN33  ),2),0))&lt;=1,"E-","")))))))))))</f>
        <v/>
      </c>
      <c r="DO33" s="51" t="str">
        <f>IF(OR('TRI-3'!DO33 ="",'TRI-3'!DO33&lt;0,'TRI-3'!DO33  &gt;10),"",IF((ROUND(TRUNC(('TRI-3'!DO33  ),2),0))=10,"A+",IF((ROUND(TRUNC(('TRI-3'!DO33  ),2),0))=9,"A-",IF((ROUND(TRUNC(('TRI-3'!DO33   ),2),0))=8,"B+",IF((ROUND(TRUNC(('TRI-3'!DO33 ),2),0))=7,"B-",IF((ROUND(TRUNC(('TRI-3'!DO33  ),2),0))=6,"C+",IF((ROUND(TRUNC(('TRI-3'!DO33  ),2),0))=5,"C-",IF((ROUND(TRUNC(('TRI-3'!DO33  ),2),0))=4,"D+",IF((ROUND(TRUNC(('TRI-3'!DO33 ),2),0))=3,"D-",IF((ROUND(TRUNC(('TRI-3'!DO33 ),2),0))=2,"E+",IF((ROUND(TRUNC(('TRI-3'!DO33  ),2),0))&lt;=1,"E-","")))))))))))</f>
        <v/>
      </c>
      <c r="DP33" s="51" t="str">
        <f>IF(OR('TRI-3'!DP33 ="",'TRI-3'!DP33&lt;0,'TRI-3'!DP33  &gt;10),"",IF((ROUND(TRUNC(('TRI-3'!DP33  ),2),0))=10,"A+",IF((ROUND(TRUNC(('TRI-3'!DP33  ),2),0))=9,"A-",IF((ROUND(TRUNC(('TRI-3'!DP33   ),2),0))=8,"B+",IF((ROUND(TRUNC(('TRI-3'!DP33 ),2),0))=7,"B-",IF((ROUND(TRUNC(('TRI-3'!DP33  ),2),0))=6,"C+",IF((ROUND(TRUNC(('TRI-3'!DP33  ),2),0))=5,"C-",IF((ROUND(TRUNC(('TRI-3'!DP33  ),2),0))=4,"D+",IF((ROUND(TRUNC(('TRI-3'!DP33 ),2),0))=3,"D-",IF((ROUND(TRUNC(('TRI-3'!DP33 ),2),0))=2,"E+",IF((ROUND(TRUNC(('TRI-3'!DP33  ),2),0))&lt;=1,"E-","")))))))))))</f>
        <v/>
      </c>
      <c r="DQ33" s="51" t="str">
        <f>IF(OR('TRI-3'!DQ33 ="",'TRI-3'!DQ33&lt;0,'TRI-3'!DQ33  &gt;10),"",IF((ROUND(TRUNC(('TRI-3'!DQ33  ),2),0))=10,"A+",IF((ROUND(TRUNC(('TRI-3'!DQ33  ),2),0))=9,"A-",IF((ROUND(TRUNC(('TRI-3'!DQ33   ),2),0))=8,"B+",IF((ROUND(TRUNC(('TRI-3'!DQ33 ),2),0))=7,"B-",IF((ROUND(TRUNC(('TRI-3'!DQ33  ),2),0))=6,"C+",IF((ROUND(TRUNC(('TRI-3'!DQ33  ),2),0))=5,"C-",IF((ROUND(TRUNC(('TRI-3'!DQ33  ),2),0))=4,"D+",IF((ROUND(TRUNC(('TRI-3'!DQ33 ),2),0))=3,"D-",IF((ROUND(TRUNC(('TRI-3'!DQ33 ),2),0))=2,"E+",IF((ROUND(TRUNC(('TRI-3'!DQ33  ),2),0))&lt;=1,"E-","")))))))))))</f>
        <v/>
      </c>
      <c r="DR33" s="51" t="str">
        <f>IF(OR('TRI-3'!DR33 ="",'TRI-3'!DR33&lt;0,'TRI-3'!DR33  &gt;10),"",IF((ROUND(TRUNC(('TRI-3'!DR33  ),2),0))=10,"A+",IF((ROUND(TRUNC(('TRI-3'!DR33  ),2),0))=9,"A-",IF((ROUND(TRUNC(('TRI-3'!DR33   ),2),0))=8,"B+",IF((ROUND(TRUNC(('TRI-3'!DR33 ),2),0))=7,"B-",IF((ROUND(TRUNC(('TRI-3'!DR33  ),2),0))=6,"C+",IF((ROUND(TRUNC(('TRI-3'!DR33  ),2),0))=5,"C-",IF((ROUND(TRUNC(('TRI-3'!DR33  ),2),0))=4,"D+",IF((ROUND(TRUNC(('TRI-3'!DR33 ),2),0))=3,"D-",IF((ROUND(TRUNC(('TRI-3'!DR33 ),2),0))=2,"E+",IF((ROUND(TRUNC(('TRI-3'!DR33  ),2),0))&lt;=1,"E-","")))))))))))</f>
        <v/>
      </c>
      <c r="DS33" s="51" t="str">
        <f>IF(OR('TRI-3'!DS33 ="",'TRI-3'!DS33&lt;0,'TRI-3'!DS33  &gt;10),"",IF((ROUND(TRUNC(('TRI-3'!DS33  ),2),0))=10,"A+",IF((ROUND(TRUNC(('TRI-3'!DS33  ),2),0))=9,"A-",IF((ROUND(TRUNC(('TRI-3'!DS33   ),2),0))=8,"B+",IF((ROUND(TRUNC(('TRI-3'!DS33 ),2),0))=7,"B-",IF((ROUND(TRUNC(('TRI-3'!DS33  ),2),0))=6,"C+",IF((ROUND(TRUNC(('TRI-3'!DS33  ),2),0))=5,"C-",IF((ROUND(TRUNC(('TRI-3'!DS33  ),2),0))=4,"D+",IF((ROUND(TRUNC(('TRI-3'!DS33 ),2),0))=3,"D-",IF((ROUND(TRUNC(('TRI-3'!DS33 ),2),0))=2,"E+",IF((ROUND(TRUNC(('TRI-3'!DS33  ),2),0))&lt;=1,"E-","")))))))))))</f>
        <v/>
      </c>
      <c r="DT33" s="51" t="str">
        <f>IF(OR('TRI-3'!DT33 ="",'TRI-3'!DT33&lt;0,'TRI-3'!DT33  &gt;10),"",IF((ROUND(TRUNC(('TRI-3'!DT33  ),2),0))=10,"A+",IF((ROUND(TRUNC(('TRI-3'!DT33  ),2),0))=9,"A-",IF((ROUND(TRUNC(('TRI-3'!DT33   ),2),0))=8,"B+",IF((ROUND(TRUNC(('TRI-3'!DT33 ),2),0))=7,"B-",IF((ROUND(TRUNC(('TRI-3'!DT33  ),2),0))=6,"C+",IF((ROUND(TRUNC(('TRI-3'!DT33  ),2),0))=5,"C-",IF((ROUND(TRUNC(('TRI-3'!DT33  ),2),0))=4,"D+",IF((ROUND(TRUNC(('TRI-3'!DT33 ),2),0))=3,"D-",IF((ROUND(TRUNC(('TRI-3'!DT33 ),2),0))=2,"E+",IF((ROUND(TRUNC(('TRI-3'!DT33  ),2),0))&lt;=1,"E-","")))))))))))</f>
        <v/>
      </c>
      <c r="DU33" s="51" t="str">
        <f>IF(OR('TRI-3'!DU33 ="",'TRI-3'!DU33&lt;0,'TRI-3'!DU33  &gt;10),"",IF((ROUND(TRUNC(('TRI-3'!DU33  ),2),0))=10,"A+",IF((ROUND(TRUNC(('TRI-3'!DU33  ),2),0))=9,"A-",IF((ROUND(TRUNC(('TRI-3'!DU33   ),2),0))=8,"B+",IF((ROUND(TRUNC(('TRI-3'!DU33 ),2),0))=7,"B-",IF((ROUND(TRUNC(('TRI-3'!DU33  ),2),0))=6,"C+",IF((ROUND(TRUNC(('TRI-3'!DU33  ),2),0))=5,"C-",IF((ROUND(TRUNC(('TRI-3'!DU33  ),2),0))=4,"D+",IF((ROUND(TRUNC(('TRI-3'!DU33 ),2),0))=3,"D-",IF((ROUND(TRUNC(('TRI-3'!DU33 ),2),0))=2,"E+",IF((ROUND(TRUNC(('TRI-3'!DU33  ),2),0))&lt;=1,"E-","")))))))))))</f>
        <v/>
      </c>
      <c r="DV33" s="51" t="str">
        <f>IF(OR('TRI-3'!DV33 ="",'TRI-3'!DV33&lt;0,'TRI-3'!DV33  &gt;10),"",IF((ROUND(TRUNC(('TRI-3'!DV33  ),2),0))=10,"A+",IF((ROUND(TRUNC(('TRI-3'!DV33  ),2),0))=9,"A-",IF((ROUND(TRUNC(('TRI-3'!DV33   ),2),0))=8,"B+",IF((ROUND(TRUNC(('TRI-3'!DV33 ),2),0))=7,"B-",IF((ROUND(TRUNC(('TRI-3'!DV33  ),2),0))=6,"C+",IF((ROUND(TRUNC(('TRI-3'!DV33  ),2),0))=5,"C-",IF((ROUND(TRUNC(('TRI-3'!DV33  ),2),0))=4,"D+",IF((ROUND(TRUNC(('TRI-3'!DV33 ),2),0))=3,"D-",IF((ROUND(TRUNC(('TRI-3'!DV33 ),2),0))=2,"E+",IF((ROUND(TRUNC(('TRI-3'!DV33  ),2),0))&lt;=1,"E-","")))))))))))</f>
        <v/>
      </c>
      <c r="DW33" s="51" t="str">
        <f>IF(OR('TRI-3'!DW33 ="",'TRI-3'!DW33&lt;0,'TRI-3'!DW33  &gt;10),"",IF((ROUND(TRUNC(('TRI-3'!DW33  ),2),0))=10,"A+",IF((ROUND(TRUNC(('TRI-3'!DW33  ),2),0))=9,"A-",IF((ROUND(TRUNC(('TRI-3'!DW33   ),2),0))=8,"B+",IF((ROUND(TRUNC(('TRI-3'!DW33 ),2),0))=7,"B-",IF((ROUND(TRUNC(('TRI-3'!DW33  ),2),0))=6,"C+",IF((ROUND(TRUNC(('TRI-3'!DW33  ),2),0))=5,"C-",IF((ROUND(TRUNC(('TRI-3'!DW33  ),2),0))=4,"D+",IF((ROUND(TRUNC(('TRI-3'!DW33 ),2),0))=3,"D-",IF((ROUND(TRUNC(('TRI-3'!DW33 ),2),0))=2,"E+",IF((ROUND(TRUNC(('TRI-3'!DW33  ),2),0))&lt;=1,"E-","")))))))))))</f>
        <v/>
      </c>
      <c r="DX33" s="51" t="str">
        <f>IF(OR('TRI-3'!DX33 ="",'TRI-3'!DX33&lt;0,'TRI-3'!DX33  &gt;10),"",IF((ROUND(TRUNC(('TRI-3'!DX33  ),2),0))=10,"A+",IF((ROUND(TRUNC(('TRI-3'!DX33  ),2),0))=9,"A-",IF((ROUND(TRUNC(('TRI-3'!DX33   ),2),0))=8,"B+",IF((ROUND(TRUNC(('TRI-3'!DX33 ),2),0))=7,"B-",IF((ROUND(TRUNC(('TRI-3'!DX33  ),2),0))=6,"C+",IF((ROUND(TRUNC(('TRI-3'!DX33  ),2),0))=5,"C-",IF((ROUND(TRUNC(('TRI-3'!DX33  ),2),0))=4,"D+",IF((ROUND(TRUNC(('TRI-3'!DX33 ),2),0))=3,"D-",IF((ROUND(TRUNC(('TRI-3'!DX33 ),2),0))=2,"E+",IF((ROUND(TRUNC(('TRI-3'!DX33  ),2),0))&lt;=1,"E-","")))))))))))</f>
        <v/>
      </c>
      <c r="DY33" s="51" t="str">
        <f>IF(OR('TRI-3'!DY33 ="",'TRI-3'!DY33&lt;0,'TRI-3'!DY33  &gt;10),"",IF((ROUND(TRUNC(('TRI-3'!DY33  ),2),0))=10,"A+",IF((ROUND(TRUNC(('TRI-3'!DY33  ),2),0))=9,"A-",IF((ROUND(TRUNC(('TRI-3'!DY33   ),2),0))=8,"B+",IF((ROUND(TRUNC(('TRI-3'!DY33 ),2),0))=7,"B-",IF((ROUND(TRUNC(('TRI-3'!DY33  ),2),0))=6,"C+",IF((ROUND(TRUNC(('TRI-3'!DY33  ),2),0))=5,"C-",IF((ROUND(TRUNC(('TRI-3'!DY33  ),2),0))=4,"D+",IF((ROUND(TRUNC(('TRI-3'!DY33 ),2),0))=3,"D-",IF((ROUND(TRUNC(('TRI-3'!DY33 ),2),0))=2,"E+",IF((ROUND(TRUNC(('TRI-3'!DY33  ),2),0))&lt;=1,"E-","")))))))))))</f>
        <v/>
      </c>
      <c r="DZ33" s="51" t="str">
        <f>IF(OR('TRI-3'!DZ33 ="",'TRI-3'!DZ33&lt;0,'TRI-3'!DZ33  &gt;10),"",IF((ROUND(TRUNC(('TRI-3'!DZ33  ),2),0))=10,"A+",IF((ROUND(TRUNC(('TRI-3'!DZ33  ),2),0))=9,"A-",IF((ROUND(TRUNC(('TRI-3'!DZ33   ),2),0))=8,"B+",IF((ROUND(TRUNC(('TRI-3'!DZ33 ),2),0))=7,"B-",IF((ROUND(TRUNC(('TRI-3'!DZ33  ),2),0))=6,"C+",IF((ROUND(TRUNC(('TRI-3'!DZ33  ),2),0))=5,"C-",IF((ROUND(TRUNC(('TRI-3'!DZ33  ),2),0))=4,"D+",IF((ROUND(TRUNC(('TRI-3'!DZ33 ),2),0))=3,"D-",IF((ROUND(TRUNC(('TRI-3'!DZ33 ),2),0))=2,"E+",IF((ROUND(TRUNC(('TRI-3'!DZ33  ),2),0))&lt;=1,"E-","")))))))))))</f>
        <v/>
      </c>
      <c r="EA33" s="51" t="str">
        <f>IF(OR('TRI-3'!EA33 ="",'TRI-3'!EA33&lt;0,'TRI-3'!EA33  &gt;10),"",IF((ROUND(TRUNC(('TRI-3'!EA33  ),2),0))=10,"A+",IF((ROUND(TRUNC(('TRI-3'!EA33  ),2),0))=9,"A-",IF((ROUND(TRUNC(('TRI-3'!EA33   ),2),0))=8,"B+",IF((ROUND(TRUNC(('TRI-3'!EA33 ),2),0))=7,"B-",IF((ROUND(TRUNC(('TRI-3'!EA33  ),2),0))=6,"C+",IF((ROUND(TRUNC(('TRI-3'!EA33  ),2),0))=5,"C-",IF((ROUND(TRUNC(('TRI-3'!EA33  ),2),0))=4,"D+",IF((ROUND(TRUNC(('TRI-3'!EA33 ),2),0))=3,"D-",IF((ROUND(TRUNC(('TRI-3'!EA33 ),2),0))=2,"E+",IF((ROUND(TRUNC(('TRI-3'!EA33  ),2),0))&lt;=1,"E-","")))))))))))</f>
        <v/>
      </c>
      <c r="EB33" s="51" t="str">
        <f>IF(OR('TRI-3'!EB33 ="",'TRI-3'!EB33&lt;0,'TRI-3'!EB33  &gt;10),"",IF((ROUND(TRUNC(('TRI-3'!EB33  ),2),0))=10,"A+",IF((ROUND(TRUNC(('TRI-3'!EB33  ),2),0))=9,"A-",IF((ROUND(TRUNC(('TRI-3'!EB33   ),2),0))=8,"B+",IF((ROUND(TRUNC(('TRI-3'!EB33 ),2),0))=7,"B-",IF((ROUND(TRUNC(('TRI-3'!EB33  ),2),0))=6,"C+",IF((ROUND(TRUNC(('TRI-3'!EB33  ),2),0))=5,"C-",IF((ROUND(TRUNC(('TRI-3'!EB33  ),2),0))=4,"D+",IF((ROUND(TRUNC(('TRI-3'!EB33 ),2),0))=3,"D-",IF((ROUND(TRUNC(('TRI-3'!EB33 ),2),0))=2,"E+",IF((ROUND(TRUNC(('TRI-3'!EB33  ),2),0))&lt;=1,"E-","")))))))))))</f>
        <v/>
      </c>
      <c r="EC33" s="51" t="str">
        <f>IF(OR('TRI-3'!EC33 ="",'TRI-3'!EC33&lt;0,'TRI-3'!EC33  &gt;10),"",IF((ROUND(TRUNC(('TRI-3'!EC33  ),2),0))=10,"A+",IF((ROUND(TRUNC(('TRI-3'!EC33  ),2),0))=9,"A-",IF((ROUND(TRUNC(('TRI-3'!EC33   ),2),0))=8,"B+",IF((ROUND(TRUNC(('TRI-3'!EC33 ),2),0))=7,"B-",IF((ROUND(TRUNC(('TRI-3'!EC33  ),2),0))=6,"C+",IF((ROUND(TRUNC(('TRI-3'!EC33  ),2),0))=5,"C-",IF((ROUND(TRUNC(('TRI-3'!EC33  ),2),0))=4,"D+",IF((ROUND(TRUNC(('TRI-3'!EC33 ),2),0))=3,"D-",IF((ROUND(TRUNC(('TRI-3'!EC33 ),2),0))=2,"E+",IF((ROUND(TRUNC(('TRI-3'!EC33  ),2),0))&lt;=1,"E-","")))))))))))</f>
        <v/>
      </c>
      <c r="ED33" s="51" t="str">
        <f>IF(OR('TRI-3'!ED33 ="",'TRI-3'!ED33&lt;0,'TRI-3'!ED33  &gt;10),"",IF((ROUND(TRUNC(('TRI-3'!ED33  ),2),0))=10,"A+",IF((ROUND(TRUNC(('TRI-3'!ED33  ),2),0))=9,"A-",IF((ROUND(TRUNC(('TRI-3'!ED33   ),2),0))=8,"B+",IF((ROUND(TRUNC(('TRI-3'!ED33 ),2),0))=7,"B-",IF((ROUND(TRUNC(('TRI-3'!ED33  ),2),0))=6,"C+",IF((ROUND(TRUNC(('TRI-3'!ED33  ),2),0))=5,"C-",IF((ROUND(TRUNC(('TRI-3'!ED33  ),2),0))=4,"D+",IF((ROUND(TRUNC(('TRI-3'!ED33 ),2),0))=3,"D-",IF((ROUND(TRUNC(('TRI-3'!ED33 ),2),0))=2,"E+",IF((ROUND(TRUNC(('TRI-3'!ED33  ),2),0))&lt;=1,"E-","")))))))))))</f>
        <v/>
      </c>
      <c r="EE33" s="51" t="str">
        <f>IF(OR('TRI-3'!EE33 ="",'TRI-3'!EE33&lt;0,'TRI-3'!EE33  &gt;10),"",IF((ROUND(TRUNC(('TRI-3'!EE33  ),2),0))=10,"A+",IF((ROUND(TRUNC(('TRI-3'!EE33  ),2),0))=9,"A-",IF((ROUND(TRUNC(('TRI-3'!EE33   ),2),0))=8,"B+",IF((ROUND(TRUNC(('TRI-3'!EE33 ),2),0))=7,"B-",IF((ROUND(TRUNC(('TRI-3'!EE33  ),2),0))=6,"C+",IF((ROUND(TRUNC(('TRI-3'!EE33  ),2),0))=5,"C-",IF((ROUND(TRUNC(('TRI-3'!EE33  ),2),0))=4,"D+",IF((ROUND(TRUNC(('TRI-3'!EE33 ),2),0))=3,"D-",IF((ROUND(TRUNC(('TRI-3'!EE33 ),2),0))=2,"E+",IF((ROUND(TRUNC(('TRI-3'!EE33  ),2),0))&lt;=1,"E-","")))))))))))</f>
        <v/>
      </c>
      <c r="EF33" s="51" t="str">
        <f>IF(OR('TRI-3'!EF33 ="",'TRI-3'!EF33&lt;0,'TRI-3'!EF33  &gt;10),"",IF((ROUND(TRUNC(('TRI-3'!EF33  ),2),0))=10,"A+",IF((ROUND(TRUNC(('TRI-3'!EF33  ),2),0))=9,"A-",IF((ROUND(TRUNC(('TRI-3'!EF33   ),2),0))=8,"B+",IF((ROUND(TRUNC(('TRI-3'!EF33 ),2),0))=7,"B-",IF((ROUND(TRUNC(('TRI-3'!EF33  ),2),0))=6,"C+",IF((ROUND(TRUNC(('TRI-3'!EF33  ),2),0))=5,"C-",IF((ROUND(TRUNC(('TRI-3'!EF33  ),2),0))=4,"D+",IF((ROUND(TRUNC(('TRI-3'!EF33 ),2),0))=3,"D-",IF((ROUND(TRUNC(('TRI-3'!EF33 ),2),0))=2,"E+",IF((ROUND(TRUNC(('TRI-3'!EF33  ),2),0))&lt;=1,"E-","")))))))))))</f>
        <v/>
      </c>
      <c r="EG33" s="51" t="str">
        <f>IF(OR('TRI-3'!EG33 ="",'TRI-3'!EG33&lt;0,'TRI-3'!EG33  &gt;10),"",IF((ROUND(TRUNC(('TRI-3'!EG33  ),2),0))=10,"A+",IF((ROUND(TRUNC(('TRI-3'!EG33  ),2),0))=9,"A-",IF((ROUND(TRUNC(('TRI-3'!EG33   ),2),0))=8,"B+",IF((ROUND(TRUNC(('TRI-3'!EG33 ),2),0))=7,"B-",IF((ROUND(TRUNC(('TRI-3'!EG33  ),2),0))=6,"C+",IF((ROUND(TRUNC(('TRI-3'!EG33  ),2),0))=5,"C-",IF((ROUND(TRUNC(('TRI-3'!EG33  ),2),0))=4,"D+",IF((ROUND(TRUNC(('TRI-3'!EG33 ),2),0))=3,"D-",IF((ROUND(TRUNC(('TRI-3'!EG33 ),2),0))=2,"E+",IF((ROUND(TRUNC(('TRI-3'!EG33  ),2),0))&lt;=1,"E-","")))))))))))</f>
        <v/>
      </c>
      <c r="EH33" s="51" t="str">
        <f>IF(OR('TRI-3'!EH33 ="",'TRI-3'!EH33&lt;0,'TRI-3'!EH33  &gt;10),"",IF((ROUND(TRUNC(('TRI-3'!EH33  ),2),0))=10,"A+",IF((ROUND(TRUNC(('TRI-3'!EH33  ),2),0))=9,"A-",IF((ROUND(TRUNC(('TRI-3'!EH33   ),2),0))=8,"B+",IF((ROUND(TRUNC(('TRI-3'!EH33 ),2),0))=7,"B-",IF((ROUND(TRUNC(('TRI-3'!EH33  ),2),0))=6,"C+",IF((ROUND(TRUNC(('TRI-3'!EH33  ),2),0))=5,"C-",IF((ROUND(TRUNC(('TRI-3'!EH33  ),2),0))=4,"D+",IF((ROUND(TRUNC(('TRI-3'!EH33 ),2),0))=3,"D-",IF((ROUND(TRUNC(('TRI-3'!EH33 ),2),0))=2,"E+",IF((ROUND(TRUNC(('TRI-3'!EH33  ),2),0))&lt;=1,"E-","")))))))))))</f>
        <v/>
      </c>
      <c r="EI33" s="51" t="str">
        <f>IF(OR('TRI-3'!EI33 ="",'TRI-3'!EI33&lt;0,'TRI-3'!EI33  &gt;10),"",IF((ROUND(TRUNC(('TRI-3'!EI33  ),2),0))=10,"A+",IF((ROUND(TRUNC(('TRI-3'!EI33  ),2),0))=9,"A-",IF((ROUND(TRUNC(('TRI-3'!EI33   ),2),0))=8,"B+",IF((ROUND(TRUNC(('TRI-3'!EI33 ),2),0))=7,"B-",IF((ROUND(TRUNC(('TRI-3'!EI33  ),2),0))=6,"C+",IF((ROUND(TRUNC(('TRI-3'!EI33  ),2),0))=5,"C-",IF((ROUND(TRUNC(('TRI-3'!EI33  ),2),0))=4,"D+",IF((ROUND(TRUNC(('TRI-3'!EI33 ),2),0))=3,"D-",IF((ROUND(TRUNC(('TRI-3'!EI33 ),2),0))=2,"E+",IF((ROUND(TRUNC(('TRI-3'!EI33  ),2),0))&lt;=1,"E-","")))))))))))</f>
        <v/>
      </c>
      <c r="EJ33" s="51" t="str">
        <f>IF(OR('TRI-3'!EJ33 ="",'TRI-3'!EJ33&lt;0,'TRI-3'!EJ33  &gt;10),"",IF((ROUND(TRUNC(('TRI-3'!EJ33  ),2),0))=10,"A+",IF((ROUND(TRUNC(('TRI-3'!EJ33  ),2),0))=9,"A-",IF((ROUND(TRUNC(('TRI-3'!EJ33   ),2),0))=8,"B+",IF((ROUND(TRUNC(('TRI-3'!EJ33 ),2),0))=7,"B-",IF((ROUND(TRUNC(('TRI-3'!EJ33  ),2),0))=6,"C+",IF((ROUND(TRUNC(('TRI-3'!EJ33  ),2),0))=5,"C-",IF((ROUND(TRUNC(('TRI-3'!EJ33  ),2),0))=4,"D+",IF((ROUND(TRUNC(('TRI-3'!EJ33 ),2),0))=3,"D-",IF((ROUND(TRUNC(('TRI-3'!EJ33 ),2),0))=2,"E+",IF((ROUND(TRUNC(('TRI-3'!EJ33  ),2),0))&lt;=1,"E-","")))))))))))</f>
        <v/>
      </c>
      <c r="EK33" s="51" t="str">
        <f>IF(OR('TRI-3'!EK33 ="",'TRI-3'!EK33&lt;0,'TRI-3'!EK33  &gt;10),"",IF((ROUND(TRUNC(('TRI-3'!EK33  ),2),0))=10,"A+",IF((ROUND(TRUNC(('TRI-3'!EK33  ),2),0))=9,"A-",IF((ROUND(TRUNC(('TRI-3'!EK33   ),2),0))=8,"B+",IF((ROUND(TRUNC(('TRI-3'!EK33 ),2),0))=7,"B-",IF((ROUND(TRUNC(('TRI-3'!EK33  ),2),0))=6,"C+",IF((ROUND(TRUNC(('TRI-3'!EK33  ),2),0))=5,"C-",IF((ROUND(TRUNC(('TRI-3'!EK33  ),2),0))=4,"D+",IF((ROUND(TRUNC(('TRI-3'!EK33 ),2),0))=3,"D-",IF((ROUND(TRUNC(('TRI-3'!EK33 ),2),0))=2,"E+",IF((ROUND(TRUNC(('TRI-3'!EK33  ),2),0))&lt;=1,"E-","")))))))))))</f>
        <v/>
      </c>
      <c r="EL33" s="51" t="str">
        <f>IF(OR('TRI-3'!EL33 ="",'TRI-3'!EL33&lt;0,'TRI-3'!EL33  &gt;10),"",IF((ROUND(TRUNC(('TRI-3'!EL33  ),2),0))=10,"A+",IF((ROUND(TRUNC(('TRI-3'!EL33  ),2),0))=9,"A-",IF((ROUND(TRUNC(('TRI-3'!EL33   ),2),0))=8,"B+",IF((ROUND(TRUNC(('TRI-3'!EL33 ),2),0))=7,"B-",IF((ROUND(TRUNC(('TRI-3'!EL33  ),2),0))=6,"C+",IF((ROUND(TRUNC(('TRI-3'!EL33  ),2),0))=5,"C-",IF((ROUND(TRUNC(('TRI-3'!EL33  ),2),0))=4,"D+",IF((ROUND(TRUNC(('TRI-3'!EL33 ),2),0))=3,"D-",IF((ROUND(TRUNC(('TRI-3'!EL33 ),2),0))=2,"E+",IF((ROUND(TRUNC(('TRI-3'!EL33  ),2),0))&lt;=1,"E-","")))))))))))</f>
        <v/>
      </c>
      <c r="EM33" s="51" t="str">
        <f>IF(OR('TRI-3'!EM33 ="",'TRI-3'!EM33&lt;0,'TRI-3'!EM33  &gt;10),"",IF((ROUND(TRUNC(('TRI-3'!EM33  ),2),0))=10,"A+",IF((ROUND(TRUNC(('TRI-3'!EM33  ),2),0))=9,"A-",IF((ROUND(TRUNC(('TRI-3'!EM33   ),2),0))=8,"B+",IF((ROUND(TRUNC(('TRI-3'!EM33 ),2),0))=7,"B-",IF((ROUND(TRUNC(('TRI-3'!EM33  ),2),0))=6,"C+",IF((ROUND(TRUNC(('TRI-3'!EM33  ),2),0))=5,"C-",IF((ROUND(TRUNC(('TRI-3'!EM33  ),2),0))=4,"D+",IF((ROUND(TRUNC(('TRI-3'!EM33 ),2),0))=3,"D-",IF((ROUND(TRUNC(('TRI-3'!EM33 ),2),0))=2,"E+",IF((ROUND(TRUNC(('TRI-3'!EM33  ),2),0))&lt;=1,"E-","")))))))))))</f>
        <v/>
      </c>
      <c r="EN33" s="51" t="str">
        <f>IF(OR('TRI-3'!EN33 ="",'TRI-3'!EN33&lt;0,'TRI-3'!EN33  &gt;10),"",IF((ROUND(TRUNC(('TRI-3'!EN33  ),2),0))=10,"A+",IF((ROUND(TRUNC(('TRI-3'!EN33  ),2),0))=9,"A-",IF((ROUND(TRUNC(('TRI-3'!EN33   ),2),0))=8,"B+",IF((ROUND(TRUNC(('TRI-3'!EN33 ),2),0))=7,"B-",IF((ROUND(TRUNC(('TRI-3'!EN33  ),2),0))=6,"C+",IF((ROUND(TRUNC(('TRI-3'!EN33  ),2),0))=5,"C-",IF((ROUND(TRUNC(('TRI-3'!EN33  ),2),0))=4,"D+",IF((ROUND(TRUNC(('TRI-3'!EN33 ),2),0))=3,"D-",IF((ROUND(TRUNC(('TRI-3'!EN33 ),2),0))=2,"E+",IF((ROUND(TRUNC(('TRI-3'!EN33  ),2),0))&lt;=1,"E-","")))))))))))</f>
        <v/>
      </c>
      <c r="EO33" s="51" t="str">
        <f>IF(OR('TRI-3'!EO33 ="",'TRI-3'!EO33&lt;0,'TRI-3'!EO33  &gt;10),"",IF((ROUND(TRUNC(('TRI-3'!EO33  ),2),0))=10,"A+",IF((ROUND(TRUNC(('TRI-3'!EO33  ),2),0))=9,"A-",IF((ROUND(TRUNC(('TRI-3'!EO33   ),2),0))=8,"B+",IF((ROUND(TRUNC(('TRI-3'!EO33 ),2),0))=7,"B-",IF((ROUND(TRUNC(('TRI-3'!EO33  ),2),0))=6,"C+",IF((ROUND(TRUNC(('TRI-3'!EO33  ),2),0))=5,"C-",IF((ROUND(TRUNC(('TRI-3'!EO33  ),2),0))=4,"D+",IF((ROUND(TRUNC(('TRI-3'!EO33 ),2),0))=3,"D-",IF((ROUND(TRUNC(('TRI-3'!EO33 ),2),0))=2,"E+",IF((ROUND(TRUNC(('TRI-3'!EO33  ),2),0))&lt;=1,"E-","")))))))))))</f>
        <v/>
      </c>
      <c r="EP33" s="51" t="str">
        <f>IF(OR('TRI-3'!EP33 ="",'TRI-3'!EP33&lt;0,'TRI-3'!EP33  &gt;10),"",IF((ROUND(TRUNC(('TRI-3'!EP33  ),2),0))=10,"A+",IF((ROUND(TRUNC(('TRI-3'!EP33  ),2),0))=9,"A-",IF((ROUND(TRUNC(('TRI-3'!EP33   ),2),0))=8,"B+",IF((ROUND(TRUNC(('TRI-3'!EP33 ),2),0))=7,"B-",IF((ROUND(TRUNC(('TRI-3'!EP33  ),2),0))=6,"C+",IF((ROUND(TRUNC(('TRI-3'!EP33  ),2),0))=5,"C-",IF((ROUND(TRUNC(('TRI-3'!EP33  ),2),0))=4,"D+",IF((ROUND(TRUNC(('TRI-3'!EP33 ),2),0))=3,"D-",IF((ROUND(TRUNC(('TRI-3'!EP33 ),2),0))=2,"E+",IF((ROUND(TRUNC(('TRI-3'!EP33  ),2),0))&lt;=1,"E-","")))))))))))</f>
        <v/>
      </c>
      <c r="EQ33" s="51" t="str">
        <f>IF(OR('TRI-3'!EQ33 ="",'TRI-3'!EQ33&lt;0,'TRI-3'!EQ33  &gt;10),"",IF((ROUND(TRUNC(('TRI-3'!EQ33  ),2),0))=10,"A+",IF((ROUND(TRUNC(('TRI-3'!EQ33  ),2),0))=9,"A-",IF((ROUND(TRUNC(('TRI-3'!EQ33   ),2),0))=8,"B+",IF((ROUND(TRUNC(('TRI-3'!EQ33 ),2),0))=7,"B-",IF((ROUND(TRUNC(('TRI-3'!EQ33  ),2),0))=6,"C+",IF((ROUND(TRUNC(('TRI-3'!EQ33  ),2),0))=5,"C-",IF((ROUND(TRUNC(('TRI-3'!EQ33  ),2),0))=4,"D+",IF((ROUND(TRUNC(('TRI-3'!EQ33 ),2),0))=3,"D-",IF((ROUND(TRUNC(('TRI-3'!EQ33 ),2),0))=2,"E+",IF((ROUND(TRUNC(('TRI-3'!EQ33  ),2),0))&lt;=1,"E-","")))))))))))</f>
        <v/>
      </c>
      <c r="ER33" s="51" t="str">
        <f>IF(OR('TRI-3'!ER33 ="",'TRI-3'!ER33&lt;0,'TRI-3'!ER33  &gt;10),"",IF((ROUND(TRUNC(('TRI-3'!ER33  ),2),0))=10,"A+",IF((ROUND(TRUNC(('TRI-3'!ER33  ),2),0))=9,"A-",IF((ROUND(TRUNC(('TRI-3'!ER33   ),2),0))=8,"B+",IF((ROUND(TRUNC(('TRI-3'!ER33 ),2),0))=7,"B-",IF((ROUND(TRUNC(('TRI-3'!ER33  ),2),0))=6,"C+",IF((ROUND(TRUNC(('TRI-3'!ER33  ),2),0))=5,"C-",IF((ROUND(TRUNC(('TRI-3'!ER33  ),2),0))=4,"D+",IF((ROUND(TRUNC(('TRI-3'!ER33 ),2),0))=3,"D-",IF((ROUND(TRUNC(('TRI-3'!ER33 ),2),0))=2,"E+",IF((ROUND(TRUNC(('TRI-3'!ER33  ),2),0))&lt;=1,"E-","")))))))))))</f>
        <v/>
      </c>
      <c r="ES33" s="51" t="str">
        <f>IF(OR('TRI-3'!ES33 ="",'TRI-3'!ES33&lt;0,'TRI-3'!ES33  &gt;10),"",IF((ROUND(TRUNC(('TRI-3'!ES33  ),2),0))=10,"A+",IF((ROUND(TRUNC(('TRI-3'!ES33  ),2),0))=9,"A-",IF((ROUND(TRUNC(('TRI-3'!ES33   ),2),0))=8,"B+",IF((ROUND(TRUNC(('TRI-3'!ES33 ),2),0))=7,"B-",IF((ROUND(TRUNC(('TRI-3'!ES33  ),2),0))=6,"C+",IF((ROUND(TRUNC(('TRI-3'!ES33  ),2),0))=5,"C-",IF((ROUND(TRUNC(('TRI-3'!ES33  ),2),0))=4,"D+",IF((ROUND(TRUNC(('TRI-3'!ES33 ),2),0))=3,"D-",IF((ROUND(TRUNC(('TRI-3'!ES33 ),2),0))=2,"E+",IF((ROUND(TRUNC(('TRI-3'!ES33  ),2),0))&lt;=1,"E-","")))))))))))</f>
        <v/>
      </c>
      <c r="ET33" s="51" t="str">
        <f>IF('TRI-3'!ET33 ="","",'TRI-3'!ET33 )</f>
        <v/>
      </c>
      <c r="EU33" s="51" t="str">
        <f>IF('TRI-3'!EU33 ="","",'TRI-3'!EU33 )</f>
        <v/>
      </c>
      <c r="EV33" s="51" t="str">
        <f>IF('TRI-3'!EV33 ="","",'TRI-3'!EV33 )</f>
        <v/>
      </c>
      <c r="EW33" s="51" t="str">
        <f>IF('TRI-3'!EW33 ="","",'TRI-3'!EW33 )</f>
        <v/>
      </c>
      <c r="EX33" s="51" t="str">
        <f>IF('TRI-3'!EX33 ="","",'TRI-3'!EX33 )</f>
        <v/>
      </c>
      <c r="EY33" s="51" t="str">
        <f>IF('TRI-3'!EY33 ="","",'TRI-3'!EY33 )</f>
        <v/>
      </c>
      <c r="EZ33" s="51" t="str">
        <f>IF('TRI-3'!EZ33 ="","",'TRI-3'!EZ33 )</f>
        <v/>
      </c>
      <c r="FA33" s="51" t="str">
        <f>IF('TRI-3'!FA33 ="","",'TRI-3'!FA33 )</f>
        <v/>
      </c>
      <c r="FB33" s="51" t="str">
        <f>IF('TRI-3'!FB33 ="","",'TRI-3'!FB33 )</f>
        <v/>
      </c>
      <c r="FC33" s="51" t="str">
        <f>IF('TRI-3'!FC33 ="","",'TRI-3'!FC33 )</f>
        <v/>
      </c>
      <c r="FD33" s="51">
        <f>IF('TRI-3'!FD33 ="","",'TRI-3'!FD33 )</f>
        <v>0</v>
      </c>
      <c r="FE33" s="51" t="str">
        <f>IF('TRI-3'!FE33 ="","",'TRI-3'!FE33 )</f>
        <v/>
      </c>
      <c r="FF33" s="51" t="str">
        <f>IF('TRI-3'!FF33 ="","",'TRI-3'!FF33 )</f>
        <v/>
      </c>
      <c r="FG33" s="51" t="str">
        <f>IF('TRI-3'!FG33 ="","",'TRI-3'!FG33 )</f>
        <v/>
      </c>
      <c r="FH33" s="51" t="str">
        <f>IF('TRI-3'!FH33 ="","",'TRI-3'!FH33 )</f>
        <v/>
      </c>
    </row>
    <row r="34" spans="1:164" ht="21" customHeight="1">
      <c r="A34" t="s">
        <v>87</v>
      </c>
      <c r="B34" s="53">
        <v>17</v>
      </c>
      <c r="C34" s="272" t="str">
        <f>IF(NOTAS!E37&gt;"",NOTAS!E37,"")</f>
        <v>MERA ZAMBRANO YADIEL ATES</v>
      </c>
      <c r="D34" s="273"/>
      <c r="E34" s="273"/>
      <c r="F34" s="274"/>
      <c r="G34" s="51" t="str">
        <f>IF(OR('TRI-3'!G34 ="",'TRI-3'!G34&lt;0,'TRI-3'!G34  &gt;10),"",IF((ROUND(TRUNC(('TRI-3'!G34  ),2),0))=10,"A+",IF((ROUND(TRUNC(('TRI-3'!G34  ),2),0))=9,"A-",IF((ROUND(TRUNC(('TRI-3'!G34   ),2),0))=8,"B+",IF((ROUND(TRUNC(('TRI-3'!G34 ),2),0))=7,"B-",IF((ROUND(TRUNC(('TRI-3'!G34  ),2),0))=6,"C+",IF((ROUND(TRUNC(('TRI-3'!G34  ),2),0))=5,"C-",IF((ROUND(TRUNC(('TRI-3'!G34  ),2),0))=4,"D+",IF((ROUND(TRUNC(('TRI-3'!G34 ),2),0))=3,"D-",IF((ROUND(TRUNC(('TRI-3'!G34 ),2),0))=2,"E+",IF((ROUND(TRUNC(('TRI-3'!G34  ),2),0))&lt;=1,"E-","")))))))))))</f>
        <v/>
      </c>
      <c r="H34" s="51" t="str">
        <f>IF(OR('TRI-3'!H34 ="",'TRI-3'!H34&lt;0,'TRI-3'!H34  &gt;10),"",IF((ROUND(TRUNC(('TRI-3'!H34  ),2),0))=10,"A+",IF((ROUND(TRUNC(('TRI-3'!H34  ),2),0))=9,"A-",IF((ROUND(TRUNC(('TRI-3'!H34   ),2),0))=8,"B+",IF((ROUND(TRUNC(('TRI-3'!H34 ),2),0))=7,"B-",IF((ROUND(TRUNC(('TRI-3'!H34  ),2),0))=6,"C+",IF((ROUND(TRUNC(('TRI-3'!H34  ),2),0))=5,"C-",IF((ROUND(TRUNC(('TRI-3'!H34  ),2),0))=4,"D+",IF((ROUND(TRUNC(('TRI-3'!H34 ),2),0))=3,"D-",IF((ROUND(TRUNC(('TRI-3'!H34 ),2),0))=2,"E+",IF((ROUND(TRUNC(('TRI-3'!H34  ),2),0))&lt;=1,"E-","")))))))))))</f>
        <v/>
      </c>
      <c r="I34" s="51" t="str">
        <f>IF(OR('TRI-3'!I34 ="",'TRI-3'!I34&lt;0,'TRI-3'!I34  &gt;10),"",IF((ROUND(TRUNC(('TRI-3'!I34  ),2),0))=10,"A+",IF((ROUND(TRUNC(('TRI-3'!I34  ),2),0))=9,"A-",IF((ROUND(TRUNC(('TRI-3'!I34   ),2),0))=8,"B+",IF((ROUND(TRUNC(('TRI-3'!I34 ),2),0))=7,"B-",IF((ROUND(TRUNC(('TRI-3'!I34  ),2),0))=6,"C+",IF((ROUND(TRUNC(('TRI-3'!I34  ),2),0))=5,"C-",IF((ROUND(TRUNC(('TRI-3'!I34  ),2),0))=4,"D+",IF((ROUND(TRUNC(('TRI-3'!I34 ),2),0))=3,"D-",IF((ROUND(TRUNC(('TRI-3'!I34 ),2),0))=2,"E+",IF((ROUND(TRUNC(('TRI-3'!I34  ),2),0))&lt;=1,"E-","")))))))))))</f>
        <v/>
      </c>
      <c r="J34" s="51" t="str">
        <f>IF(OR('TRI-3'!J34 ="",'TRI-3'!J34&lt;0,'TRI-3'!J34  &gt;10),"",IF((ROUND(TRUNC(('TRI-3'!J34  ),2),0))=10,"A+",IF((ROUND(TRUNC(('TRI-3'!J34  ),2),0))=9,"A-",IF((ROUND(TRUNC(('TRI-3'!J34   ),2),0))=8,"B+",IF((ROUND(TRUNC(('TRI-3'!J34 ),2),0))=7,"B-",IF((ROUND(TRUNC(('TRI-3'!J34  ),2),0))=6,"C+",IF((ROUND(TRUNC(('TRI-3'!J34  ),2),0))=5,"C-",IF((ROUND(TRUNC(('TRI-3'!J34  ),2),0))=4,"D+",IF((ROUND(TRUNC(('TRI-3'!J34 ),2),0))=3,"D-",IF((ROUND(TRUNC(('TRI-3'!J34 ),2),0))=2,"E+",IF((ROUND(TRUNC(('TRI-3'!J34  ),2),0))&lt;=1,"E-","")))))))))))</f>
        <v/>
      </c>
      <c r="K34" s="51" t="str">
        <f>IF(OR('TRI-3'!K34 ="",'TRI-3'!K34&lt;0,'TRI-3'!K34  &gt;10),"",IF((ROUND(TRUNC(('TRI-3'!K34  ),2),0))=10,"A+",IF((ROUND(TRUNC(('TRI-3'!K34  ),2),0))=9,"A-",IF((ROUND(TRUNC(('TRI-3'!K34   ),2),0))=8,"B+",IF((ROUND(TRUNC(('TRI-3'!K34 ),2),0))=7,"B-",IF((ROUND(TRUNC(('TRI-3'!K34  ),2),0))=6,"C+",IF((ROUND(TRUNC(('TRI-3'!K34  ),2),0))=5,"C-",IF((ROUND(TRUNC(('TRI-3'!K34  ),2),0))=4,"D+",IF((ROUND(TRUNC(('TRI-3'!K34 ),2),0))=3,"D-",IF((ROUND(TRUNC(('TRI-3'!K34 ),2),0))=2,"E+",IF((ROUND(TRUNC(('TRI-3'!K34  ),2),0))&lt;=1,"E-","")))))))))))</f>
        <v/>
      </c>
      <c r="L34" s="51" t="str">
        <f>IF(OR('TRI-3'!L34 ="",'TRI-3'!L34&lt;0,'TRI-3'!L34  &gt;10),"",IF((ROUND(TRUNC(('TRI-3'!L34  ),2),0))=10,"A+",IF((ROUND(TRUNC(('TRI-3'!L34  ),2),0))=9,"A-",IF((ROUND(TRUNC(('TRI-3'!L34   ),2),0))=8,"B+",IF((ROUND(TRUNC(('TRI-3'!L34 ),2),0))=7,"B-",IF((ROUND(TRUNC(('TRI-3'!L34  ),2),0))=6,"C+",IF((ROUND(TRUNC(('TRI-3'!L34  ),2),0))=5,"C-",IF((ROUND(TRUNC(('TRI-3'!L34  ),2),0))=4,"D+",IF((ROUND(TRUNC(('TRI-3'!L34 ),2),0))=3,"D-",IF((ROUND(TRUNC(('TRI-3'!L34 ),2),0))=2,"E+",IF((ROUND(TRUNC(('TRI-3'!L34  ),2),0))&lt;=1,"E-","")))))))))))</f>
        <v/>
      </c>
      <c r="M34" s="51" t="str">
        <f>IF(OR('TRI-3'!M34 ="",'TRI-3'!M34&lt;0,'TRI-3'!M34  &gt;10),"",IF((ROUND(TRUNC(('TRI-3'!M34  ),2),0))=10,"A+",IF((ROUND(TRUNC(('TRI-3'!M34  ),2),0))=9,"A-",IF((ROUND(TRUNC(('TRI-3'!M34   ),2),0))=8,"B+",IF((ROUND(TRUNC(('TRI-3'!M34 ),2),0))=7,"B-",IF((ROUND(TRUNC(('TRI-3'!M34  ),2),0))=6,"C+",IF((ROUND(TRUNC(('TRI-3'!M34  ),2),0))=5,"C-",IF((ROUND(TRUNC(('TRI-3'!M34  ),2),0))=4,"D+",IF((ROUND(TRUNC(('TRI-3'!M34 ),2),0))=3,"D-",IF((ROUND(TRUNC(('TRI-3'!M34 ),2),0))=2,"E+",IF((ROUND(TRUNC(('TRI-3'!M34  ),2),0))&lt;=1,"E-","")))))))))))</f>
        <v/>
      </c>
      <c r="N34" s="51" t="str">
        <f>IF(OR('TRI-3'!N34 ="",'TRI-3'!N34&lt;0,'TRI-3'!N34  &gt;10),"",IF((ROUND(TRUNC(('TRI-3'!N34  ),2),0))=10,"A+",IF((ROUND(TRUNC(('TRI-3'!N34  ),2),0))=9,"A-",IF((ROUND(TRUNC(('TRI-3'!N34   ),2),0))=8,"B+",IF((ROUND(TRUNC(('TRI-3'!N34 ),2),0))=7,"B-",IF((ROUND(TRUNC(('TRI-3'!N34  ),2),0))=6,"C+",IF((ROUND(TRUNC(('TRI-3'!N34  ),2),0))=5,"C-",IF((ROUND(TRUNC(('TRI-3'!N34  ),2),0))=4,"D+",IF((ROUND(TRUNC(('TRI-3'!N34 ),2),0))=3,"D-",IF((ROUND(TRUNC(('TRI-3'!N34 ),2),0))=2,"E+",IF((ROUND(TRUNC(('TRI-3'!N34  ),2),0))&lt;=1,"E-","")))))))))))</f>
        <v/>
      </c>
      <c r="O34" s="51" t="str">
        <f>IF(OR('TRI-3'!O34 ="",'TRI-3'!O34&lt;0,'TRI-3'!O34  &gt;10),"",IF((ROUND(TRUNC(('TRI-3'!O34  ),2),0))=10,"A+",IF((ROUND(TRUNC(('TRI-3'!O34  ),2),0))=9,"A-",IF((ROUND(TRUNC(('TRI-3'!O34   ),2),0))=8,"B+",IF((ROUND(TRUNC(('TRI-3'!O34 ),2),0))=7,"B-",IF((ROUND(TRUNC(('TRI-3'!O34  ),2),0))=6,"C+",IF((ROUND(TRUNC(('TRI-3'!O34  ),2),0))=5,"C-",IF((ROUND(TRUNC(('TRI-3'!O34  ),2),0))=4,"D+",IF((ROUND(TRUNC(('TRI-3'!O34 ),2),0))=3,"D-",IF((ROUND(TRUNC(('TRI-3'!O34 ),2),0))=2,"E+",IF((ROUND(TRUNC(('TRI-3'!O34  ),2),0))&lt;=1,"E-","")))))))))))</f>
        <v/>
      </c>
      <c r="P34" s="51" t="str">
        <f>IF(OR('TRI-3'!P34 ="",'TRI-3'!P34&lt;0,'TRI-3'!P34  &gt;10),"",IF((ROUND(TRUNC(('TRI-3'!P34  ),2),0))=10,"A+",IF((ROUND(TRUNC(('TRI-3'!P34  ),2),0))=9,"A-",IF((ROUND(TRUNC(('TRI-3'!P34   ),2),0))=8,"B+",IF((ROUND(TRUNC(('TRI-3'!P34 ),2),0))=7,"B-",IF((ROUND(TRUNC(('TRI-3'!P34  ),2),0))=6,"C+",IF((ROUND(TRUNC(('TRI-3'!P34  ),2),0))=5,"C-",IF((ROUND(TRUNC(('TRI-3'!P34  ),2),0))=4,"D+",IF((ROUND(TRUNC(('TRI-3'!P34 ),2),0))=3,"D-",IF((ROUND(TRUNC(('TRI-3'!P34 ),2),0))=2,"E+",IF((ROUND(TRUNC(('TRI-3'!P34  ),2),0))&lt;=1,"E-","")))))))))))</f>
        <v/>
      </c>
      <c r="Q34" s="51" t="str">
        <f>IF(OR('TRI-3'!Q34 ="",'TRI-3'!Q34&lt;0,'TRI-3'!Q34  &gt;10),"",IF((ROUND(TRUNC(('TRI-3'!Q34  ),2),0))=10,"A+",IF((ROUND(TRUNC(('TRI-3'!Q34  ),2),0))=9,"A-",IF((ROUND(TRUNC(('TRI-3'!Q34   ),2),0))=8,"B+",IF((ROUND(TRUNC(('TRI-3'!Q34 ),2),0))=7,"B-",IF((ROUND(TRUNC(('TRI-3'!Q34  ),2),0))=6,"C+",IF((ROUND(TRUNC(('TRI-3'!Q34  ),2),0))=5,"C-",IF((ROUND(TRUNC(('TRI-3'!Q34  ),2),0))=4,"D+",IF((ROUND(TRUNC(('TRI-3'!Q34 ),2),0))=3,"D-",IF((ROUND(TRUNC(('TRI-3'!Q34 ),2),0))=2,"E+",IF((ROUND(TRUNC(('TRI-3'!Q34  ),2),0))&lt;=1,"E-","")))))))))))</f>
        <v/>
      </c>
      <c r="R34" s="51" t="str">
        <f>IF(OR('TRI-3'!R34 ="",'TRI-3'!R34&lt;0,'TRI-3'!R34  &gt;10),"",IF((ROUND(TRUNC(('TRI-3'!R34  ),2),0))=10,"A+",IF((ROUND(TRUNC(('TRI-3'!R34  ),2),0))=9,"A-",IF((ROUND(TRUNC(('TRI-3'!R34   ),2),0))=8,"B+",IF((ROUND(TRUNC(('TRI-3'!R34 ),2),0))=7,"B-",IF((ROUND(TRUNC(('TRI-3'!R34  ),2),0))=6,"C+",IF((ROUND(TRUNC(('TRI-3'!R34  ),2),0))=5,"C-",IF((ROUND(TRUNC(('TRI-3'!R34  ),2),0))=4,"D+",IF((ROUND(TRUNC(('TRI-3'!R34 ),2),0))=3,"D-",IF((ROUND(TRUNC(('TRI-3'!R34 ),2),0))=2,"E+",IF((ROUND(TRUNC(('TRI-3'!R34  ),2),0))&lt;=1,"E-","")))))))))))</f>
        <v/>
      </c>
      <c r="S34" s="51" t="str">
        <f>IF(OR('TRI-3'!S34 ="",'TRI-3'!S34&lt;0,'TRI-3'!S34  &gt;10),"",IF((ROUND(TRUNC(('TRI-3'!S34  ),2),0))=10,"A+",IF((ROUND(TRUNC(('TRI-3'!S34  ),2),0))=9,"A-",IF((ROUND(TRUNC(('TRI-3'!S34   ),2),0))=8,"B+",IF((ROUND(TRUNC(('TRI-3'!S34 ),2),0))=7,"B-",IF((ROUND(TRUNC(('TRI-3'!S34  ),2),0))=6,"C+",IF((ROUND(TRUNC(('TRI-3'!S34  ),2),0))=5,"C-",IF((ROUND(TRUNC(('TRI-3'!S34  ),2),0))=4,"D+",IF((ROUND(TRUNC(('TRI-3'!S34 ),2),0))=3,"D-",IF((ROUND(TRUNC(('TRI-3'!S34 ),2),0))=2,"E+",IF((ROUND(TRUNC(('TRI-3'!S34  ),2),0))&lt;=1,"E-","")))))))))))</f>
        <v/>
      </c>
      <c r="T34" s="51" t="str">
        <f>IF(OR('TRI-3'!T34 ="",'TRI-3'!T34&lt;0,'TRI-3'!T34  &gt;10),"",IF((ROUND(TRUNC(('TRI-3'!T34  ),2),0))=10,"A+",IF((ROUND(TRUNC(('TRI-3'!T34  ),2),0))=9,"A-",IF((ROUND(TRUNC(('TRI-3'!T34   ),2),0))=8,"B+",IF((ROUND(TRUNC(('TRI-3'!T34 ),2),0))=7,"B-",IF((ROUND(TRUNC(('TRI-3'!T34  ),2),0))=6,"C+",IF((ROUND(TRUNC(('TRI-3'!T34  ),2),0))=5,"C-",IF((ROUND(TRUNC(('TRI-3'!T34  ),2),0))=4,"D+",IF((ROUND(TRUNC(('TRI-3'!T34 ),2),0))=3,"D-",IF((ROUND(TRUNC(('TRI-3'!T34 ),2),0))=2,"E+",IF((ROUND(TRUNC(('TRI-3'!T34  ),2),0))&lt;=1,"E-","")))))))))))</f>
        <v/>
      </c>
      <c r="U34" s="51" t="str">
        <f>IF(OR('TRI-3'!U34 ="",'TRI-3'!U34&lt;0,'TRI-3'!U34  &gt;10),"",IF((ROUND(TRUNC(('TRI-3'!U34  ),2),0))=10,"A+",IF((ROUND(TRUNC(('TRI-3'!U34  ),2),0))=9,"A-",IF((ROUND(TRUNC(('TRI-3'!U34   ),2),0))=8,"B+",IF((ROUND(TRUNC(('TRI-3'!U34 ),2),0))=7,"B-",IF((ROUND(TRUNC(('TRI-3'!U34  ),2),0))=6,"C+",IF((ROUND(TRUNC(('TRI-3'!U34  ),2),0))=5,"C-",IF((ROUND(TRUNC(('TRI-3'!U34  ),2),0))=4,"D+",IF((ROUND(TRUNC(('TRI-3'!U34 ),2),0))=3,"D-",IF((ROUND(TRUNC(('TRI-3'!U34 ),2),0))=2,"E+",IF((ROUND(TRUNC(('TRI-3'!U34  ),2),0))&lt;=1,"E-","")))))))))))</f>
        <v/>
      </c>
      <c r="V34" s="51" t="str">
        <f>IF(OR('TRI-3'!V34 ="",'TRI-3'!V34&lt;0,'TRI-3'!V34  &gt;10),"",IF((ROUND(TRUNC(('TRI-3'!V34  ),2),0))=10,"A+",IF((ROUND(TRUNC(('TRI-3'!V34  ),2),0))=9,"A-",IF((ROUND(TRUNC(('TRI-3'!V34   ),2),0))=8,"B+",IF((ROUND(TRUNC(('TRI-3'!V34 ),2),0))=7,"B-",IF((ROUND(TRUNC(('TRI-3'!V34  ),2),0))=6,"C+",IF((ROUND(TRUNC(('TRI-3'!V34  ),2),0))=5,"C-",IF((ROUND(TRUNC(('TRI-3'!V34  ),2),0))=4,"D+",IF((ROUND(TRUNC(('TRI-3'!V34 ),2),0))=3,"D-",IF((ROUND(TRUNC(('TRI-3'!V34 ),2),0))=2,"E+",IF((ROUND(TRUNC(('TRI-3'!V34  ),2),0))&lt;=1,"E-","")))))))))))</f>
        <v/>
      </c>
      <c r="W34" s="51" t="str">
        <f>IF(OR('TRI-3'!W34 ="",'TRI-3'!W34&lt;0,'TRI-3'!W34  &gt;10),"",IF((ROUND(TRUNC(('TRI-3'!W34  ),2),0))=10,"A+",IF((ROUND(TRUNC(('TRI-3'!W34  ),2),0))=9,"A-",IF((ROUND(TRUNC(('TRI-3'!W34   ),2),0))=8,"B+",IF((ROUND(TRUNC(('TRI-3'!W34 ),2),0))=7,"B-",IF((ROUND(TRUNC(('TRI-3'!W34  ),2),0))=6,"C+",IF((ROUND(TRUNC(('TRI-3'!W34  ),2),0))=5,"C-",IF((ROUND(TRUNC(('TRI-3'!W34  ),2),0))=4,"D+",IF((ROUND(TRUNC(('TRI-3'!W34 ),2),0))=3,"D-",IF((ROUND(TRUNC(('TRI-3'!W34 ),2),0))=2,"E+",IF((ROUND(TRUNC(('TRI-3'!W34  ),2),0))&lt;=1,"E-","")))))))))))</f>
        <v/>
      </c>
      <c r="X34" s="51" t="str">
        <f>IF(OR('TRI-3'!X34 ="",'TRI-3'!X34&lt;0,'TRI-3'!X34  &gt;10),"",IF((ROUND(TRUNC(('TRI-3'!X34  ),2),0))=10,"A+",IF((ROUND(TRUNC(('TRI-3'!X34  ),2),0))=9,"A-",IF((ROUND(TRUNC(('TRI-3'!X34   ),2),0))=8,"B+",IF((ROUND(TRUNC(('TRI-3'!X34 ),2),0))=7,"B-",IF((ROUND(TRUNC(('TRI-3'!X34  ),2),0))=6,"C+",IF((ROUND(TRUNC(('TRI-3'!X34  ),2),0))=5,"C-",IF((ROUND(TRUNC(('TRI-3'!X34  ),2),0))=4,"D+",IF((ROUND(TRUNC(('TRI-3'!X34 ),2),0))=3,"D-",IF((ROUND(TRUNC(('TRI-3'!X34 ),2),0))=2,"E+",IF((ROUND(TRUNC(('TRI-3'!X34  ),2),0))&lt;=1,"E-","")))))))))))</f>
        <v/>
      </c>
      <c r="Y34" s="51" t="str">
        <f>IF(OR('TRI-3'!Y34 ="",'TRI-3'!Y34&lt;0,'TRI-3'!Y34  &gt;10),"",IF((ROUND(TRUNC(('TRI-3'!Y34  ),2),0))=10,"A+",IF((ROUND(TRUNC(('TRI-3'!Y34  ),2),0))=9,"A-",IF((ROUND(TRUNC(('TRI-3'!Y34   ),2),0))=8,"B+",IF((ROUND(TRUNC(('TRI-3'!Y34 ),2),0))=7,"B-",IF((ROUND(TRUNC(('TRI-3'!Y34  ),2),0))=6,"C+",IF((ROUND(TRUNC(('TRI-3'!Y34  ),2),0))=5,"C-",IF((ROUND(TRUNC(('TRI-3'!Y34  ),2),0))=4,"D+",IF((ROUND(TRUNC(('TRI-3'!Y34 ),2),0))=3,"D-",IF((ROUND(TRUNC(('TRI-3'!Y34 ),2),0))=2,"E+",IF((ROUND(TRUNC(('TRI-3'!Y34  ),2),0))&lt;=1,"E-","")))))))))))</f>
        <v/>
      </c>
      <c r="Z34" s="51" t="str">
        <f>IF(OR('TRI-3'!Z34 ="",'TRI-3'!Z34&lt;0,'TRI-3'!Z34  &gt;10),"",IF((ROUND(TRUNC(('TRI-3'!Z34  ),2),0))=10,"A+",IF((ROUND(TRUNC(('TRI-3'!Z34  ),2),0))=9,"A-",IF((ROUND(TRUNC(('TRI-3'!Z34   ),2),0))=8,"B+",IF((ROUND(TRUNC(('TRI-3'!Z34 ),2),0))=7,"B-",IF((ROUND(TRUNC(('TRI-3'!Z34  ),2),0))=6,"C+",IF((ROUND(TRUNC(('TRI-3'!Z34  ),2),0))=5,"C-",IF((ROUND(TRUNC(('TRI-3'!Z34  ),2),0))=4,"D+",IF((ROUND(TRUNC(('TRI-3'!Z34 ),2),0))=3,"D-",IF((ROUND(TRUNC(('TRI-3'!Z34 ),2),0))=2,"E+",IF((ROUND(TRUNC(('TRI-3'!Z34  ),2),0))&lt;=1,"E-","")))))))))))</f>
        <v/>
      </c>
      <c r="AA34" s="51" t="str">
        <f>IF(OR('TRI-3'!AA34 ="",'TRI-3'!AA34&lt;0,'TRI-3'!AA34  &gt;10),"",IF((ROUND(TRUNC(('TRI-3'!AA34  ),2),0))=10,"A+",IF((ROUND(TRUNC(('TRI-3'!AA34  ),2),0))=9,"A-",IF((ROUND(TRUNC(('TRI-3'!AA34   ),2),0))=8,"B+",IF((ROUND(TRUNC(('TRI-3'!AA34 ),2),0))=7,"B-",IF((ROUND(TRUNC(('TRI-3'!AA34  ),2),0))=6,"C+",IF((ROUND(TRUNC(('TRI-3'!AA34  ),2),0))=5,"C-",IF((ROUND(TRUNC(('TRI-3'!AA34  ),2),0))=4,"D+",IF((ROUND(TRUNC(('TRI-3'!AA34 ),2),0))=3,"D-",IF((ROUND(TRUNC(('TRI-3'!AA34 ),2),0))=2,"E+",IF((ROUND(TRUNC(('TRI-3'!AA34  ),2),0))&lt;=1,"E-","")))))))))))</f>
        <v/>
      </c>
      <c r="AB34" s="51" t="str">
        <f>IF(OR('TRI-3'!AB34 ="",'TRI-3'!AB34&lt;0,'TRI-3'!AB34  &gt;10),"",IF((ROUND(TRUNC(('TRI-3'!AB34  ),2),0))=10,"A+",IF((ROUND(TRUNC(('TRI-3'!AB34  ),2),0))=9,"A-",IF((ROUND(TRUNC(('TRI-3'!AB34   ),2),0))=8,"B+",IF((ROUND(TRUNC(('TRI-3'!AB34 ),2),0))=7,"B-",IF((ROUND(TRUNC(('TRI-3'!AB34  ),2),0))=6,"C+",IF((ROUND(TRUNC(('TRI-3'!AB34  ),2),0))=5,"C-",IF((ROUND(TRUNC(('TRI-3'!AB34  ),2),0))=4,"D+",IF((ROUND(TRUNC(('TRI-3'!AB34 ),2),0))=3,"D-",IF((ROUND(TRUNC(('TRI-3'!AB34 ),2),0))=2,"E+",IF((ROUND(TRUNC(('TRI-3'!AB34  ),2),0))&lt;=1,"E-","")))))))))))</f>
        <v/>
      </c>
      <c r="AC34" s="51" t="str">
        <f>IF(OR('TRI-3'!AC34 ="",'TRI-3'!AC34&lt;0,'TRI-3'!AC34  &gt;10),"",IF((ROUND(TRUNC(('TRI-3'!AC34  ),2),0))=10,"A+",IF((ROUND(TRUNC(('TRI-3'!AC34  ),2),0))=9,"A-",IF((ROUND(TRUNC(('TRI-3'!AC34   ),2),0))=8,"B+",IF((ROUND(TRUNC(('TRI-3'!AC34 ),2),0))=7,"B-",IF((ROUND(TRUNC(('TRI-3'!AC34  ),2),0))=6,"C+",IF((ROUND(TRUNC(('TRI-3'!AC34  ),2),0))=5,"C-",IF((ROUND(TRUNC(('TRI-3'!AC34  ),2),0))=4,"D+",IF((ROUND(TRUNC(('TRI-3'!AC34 ),2),0))=3,"D-",IF((ROUND(TRUNC(('TRI-3'!AC34 ),2),0))=2,"E+",IF((ROUND(TRUNC(('TRI-3'!AC34  ),2),0))&lt;=1,"E-","")))))))))))</f>
        <v/>
      </c>
      <c r="AD34" s="51" t="str">
        <f>IF(OR('TRI-3'!AD34 ="",'TRI-3'!AD34&lt;0,'TRI-3'!AD34  &gt;10),"",IF((ROUND(TRUNC(('TRI-3'!AD34  ),2),0))=10,"A+",IF((ROUND(TRUNC(('TRI-3'!AD34  ),2),0))=9,"A-",IF((ROUND(TRUNC(('TRI-3'!AD34   ),2),0))=8,"B+",IF((ROUND(TRUNC(('TRI-3'!AD34 ),2),0))=7,"B-",IF((ROUND(TRUNC(('TRI-3'!AD34  ),2),0))=6,"C+",IF((ROUND(TRUNC(('TRI-3'!AD34  ),2),0))=5,"C-",IF((ROUND(TRUNC(('TRI-3'!AD34  ),2),0))=4,"D+",IF((ROUND(TRUNC(('TRI-3'!AD34 ),2),0))=3,"D-",IF((ROUND(TRUNC(('TRI-3'!AD34 ),2),0))=2,"E+",IF((ROUND(TRUNC(('TRI-3'!AD34  ),2),0))&lt;=1,"E-","")))))))))))</f>
        <v/>
      </c>
      <c r="AE34" s="51" t="str">
        <f>IF(OR('TRI-3'!AE34 ="",'TRI-3'!AE34&lt;0,'TRI-3'!AE34  &gt;10),"",IF((ROUND(TRUNC(('TRI-3'!AE34  ),2),0))=10,"A+",IF((ROUND(TRUNC(('TRI-3'!AE34  ),2),0))=9,"A-",IF((ROUND(TRUNC(('TRI-3'!AE34   ),2),0))=8,"B+",IF((ROUND(TRUNC(('TRI-3'!AE34 ),2),0))=7,"B-",IF((ROUND(TRUNC(('TRI-3'!AE34  ),2),0))=6,"C+",IF((ROUND(TRUNC(('TRI-3'!AE34  ),2),0))=5,"C-",IF((ROUND(TRUNC(('TRI-3'!AE34  ),2),0))=4,"D+",IF((ROUND(TRUNC(('TRI-3'!AE34 ),2),0))=3,"D-",IF((ROUND(TRUNC(('TRI-3'!AE34 ),2),0))=2,"E+",IF((ROUND(TRUNC(('TRI-3'!AE34  ),2),0))&lt;=1,"E-","")))))))))))</f>
        <v/>
      </c>
      <c r="AF34" s="51" t="str">
        <f>IF(OR('TRI-3'!AF34 ="",'TRI-3'!AF34&lt;0,'TRI-3'!AF34  &gt;10),"",IF((ROUND(TRUNC(('TRI-3'!AF34  ),2),0))=10,"A+",IF((ROUND(TRUNC(('TRI-3'!AF34  ),2),0))=9,"A-",IF((ROUND(TRUNC(('TRI-3'!AF34   ),2),0))=8,"B+",IF((ROUND(TRUNC(('TRI-3'!AF34 ),2),0))=7,"B-",IF((ROUND(TRUNC(('TRI-3'!AF34  ),2),0))=6,"C+",IF((ROUND(TRUNC(('TRI-3'!AF34  ),2),0))=5,"C-",IF((ROUND(TRUNC(('TRI-3'!AF34  ),2),0))=4,"D+",IF((ROUND(TRUNC(('TRI-3'!AF34 ),2),0))=3,"D-",IF((ROUND(TRUNC(('TRI-3'!AF34 ),2),0))=2,"E+",IF((ROUND(TRUNC(('TRI-3'!AF34  ),2),0))&lt;=1,"E-","")))))))))))</f>
        <v/>
      </c>
      <c r="AG34" s="51" t="str">
        <f>IF(OR('TRI-3'!AG34 ="",'TRI-3'!AG34&lt;0,'TRI-3'!AG34  &gt;10),"",IF((ROUND(TRUNC(('TRI-3'!AG34  ),2),0))=10,"A+",IF((ROUND(TRUNC(('TRI-3'!AG34  ),2),0))=9,"A-",IF((ROUND(TRUNC(('TRI-3'!AG34   ),2),0))=8,"B+",IF((ROUND(TRUNC(('TRI-3'!AG34 ),2),0))=7,"B-",IF((ROUND(TRUNC(('TRI-3'!AG34  ),2),0))=6,"C+",IF((ROUND(TRUNC(('TRI-3'!AG34  ),2),0))=5,"C-",IF((ROUND(TRUNC(('TRI-3'!AG34  ),2),0))=4,"D+",IF((ROUND(TRUNC(('TRI-3'!AG34 ),2),0))=3,"D-",IF((ROUND(TRUNC(('TRI-3'!AG34 ),2),0))=2,"E+",IF((ROUND(TRUNC(('TRI-3'!AG34  ),2),0))&lt;=1,"E-","")))))))))))</f>
        <v/>
      </c>
      <c r="AH34" s="51" t="str">
        <f>IF(OR('TRI-3'!AH34 ="",'TRI-3'!AH34&lt;0,'TRI-3'!AH34  &gt;10),"",IF((ROUND(TRUNC(('TRI-3'!AH34  ),2),0))=10,"A+",IF((ROUND(TRUNC(('TRI-3'!AH34  ),2),0))=9,"A-",IF((ROUND(TRUNC(('TRI-3'!AH34   ),2),0))=8,"B+",IF((ROUND(TRUNC(('TRI-3'!AH34 ),2),0))=7,"B-",IF((ROUND(TRUNC(('TRI-3'!AH34  ),2),0))=6,"C+",IF((ROUND(TRUNC(('TRI-3'!AH34  ),2),0))=5,"C-",IF((ROUND(TRUNC(('TRI-3'!AH34  ),2),0))=4,"D+",IF((ROUND(TRUNC(('TRI-3'!AH34 ),2),0))=3,"D-",IF((ROUND(TRUNC(('TRI-3'!AH34 ),2),0))=2,"E+",IF((ROUND(TRUNC(('TRI-3'!AH34  ),2),0))&lt;=1,"E-","")))))))))))</f>
        <v/>
      </c>
      <c r="AI34" s="51" t="str">
        <f>IF(OR('TRI-3'!AI34 ="",'TRI-3'!AI34&lt;0,'TRI-3'!AI34  &gt;10),"",IF((ROUND(TRUNC(('TRI-3'!AI34  ),2),0))=10,"A+",IF((ROUND(TRUNC(('TRI-3'!AI34  ),2),0))=9,"A-",IF((ROUND(TRUNC(('TRI-3'!AI34   ),2),0))=8,"B+",IF((ROUND(TRUNC(('TRI-3'!AI34 ),2),0))=7,"B-",IF((ROUND(TRUNC(('TRI-3'!AI34  ),2),0))=6,"C+",IF((ROUND(TRUNC(('TRI-3'!AI34  ),2),0))=5,"C-",IF((ROUND(TRUNC(('TRI-3'!AI34  ),2),0))=4,"D+",IF((ROUND(TRUNC(('TRI-3'!AI34 ),2),0))=3,"D-",IF((ROUND(TRUNC(('TRI-3'!AI34 ),2),0))=2,"E+",IF((ROUND(TRUNC(('TRI-3'!AI34  ),2),0))&lt;=1,"E-","")))))))))))</f>
        <v/>
      </c>
      <c r="AJ34" s="51" t="str">
        <f>IF(OR('TRI-3'!AJ34 ="",'TRI-3'!AJ34&lt;0,'TRI-3'!AJ34  &gt;10),"",IF((ROUND(TRUNC(('TRI-3'!AJ34  ),2),0))=10,"A+",IF((ROUND(TRUNC(('TRI-3'!AJ34  ),2),0))=9,"A-",IF((ROUND(TRUNC(('TRI-3'!AJ34   ),2),0))=8,"B+",IF((ROUND(TRUNC(('TRI-3'!AJ34 ),2),0))=7,"B-",IF((ROUND(TRUNC(('TRI-3'!AJ34  ),2),0))=6,"C+",IF((ROUND(TRUNC(('TRI-3'!AJ34  ),2),0))=5,"C-",IF((ROUND(TRUNC(('TRI-3'!AJ34  ),2),0))=4,"D+",IF((ROUND(TRUNC(('TRI-3'!AJ34 ),2),0))=3,"D-",IF((ROUND(TRUNC(('TRI-3'!AJ34 ),2),0))=2,"E+",IF((ROUND(TRUNC(('TRI-3'!AJ34  ),2),0))&lt;=1,"E-","")))))))))))</f>
        <v/>
      </c>
      <c r="AK34" s="51" t="str">
        <f>IF(OR('TRI-3'!AK34 ="",'TRI-3'!AK34&lt;0,'TRI-3'!AK34  &gt;10),"",IF((ROUND(TRUNC(('TRI-3'!AK34  ),2),0))=10,"A+",IF((ROUND(TRUNC(('TRI-3'!AK34  ),2),0))=9,"A-",IF((ROUND(TRUNC(('TRI-3'!AK34   ),2),0))=8,"B+",IF((ROUND(TRUNC(('TRI-3'!AK34 ),2),0))=7,"B-",IF((ROUND(TRUNC(('TRI-3'!AK34  ),2),0))=6,"C+",IF((ROUND(TRUNC(('TRI-3'!AK34  ),2),0))=5,"C-",IF((ROUND(TRUNC(('TRI-3'!AK34  ),2),0))=4,"D+",IF((ROUND(TRUNC(('TRI-3'!AK34 ),2),0))=3,"D-",IF((ROUND(TRUNC(('TRI-3'!AK34 ),2),0))=2,"E+",IF((ROUND(TRUNC(('TRI-3'!AK34  ),2),0))&lt;=1,"E-","")))))))))))</f>
        <v/>
      </c>
      <c r="AL34" s="51" t="str">
        <f>IF(OR('TRI-3'!AL34 ="",'TRI-3'!AL34&lt;0,'TRI-3'!AL34  &gt;10),"",IF((ROUND(TRUNC(('TRI-3'!AL34  ),2),0))=10,"A+",IF((ROUND(TRUNC(('TRI-3'!AL34  ),2),0))=9,"A-",IF((ROUND(TRUNC(('TRI-3'!AL34   ),2),0))=8,"B+",IF((ROUND(TRUNC(('TRI-3'!AL34 ),2),0))=7,"B-",IF((ROUND(TRUNC(('TRI-3'!AL34  ),2),0))=6,"C+",IF((ROUND(TRUNC(('TRI-3'!AL34  ),2),0))=5,"C-",IF((ROUND(TRUNC(('TRI-3'!AL34  ),2),0))=4,"D+",IF((ROUND(TRUNC(('TRI-3'!AL34 ),2),0))=3,"D-",IF((ROUND(TRUNC(('TRI-3'!AL34 ),2),0))=2,"E+",IF((ROUND(TRUNC(('TRI-3'!AL34  ),2),0))&lt;=1,"E-","")))))))))))</f>
        <v/>
      </c>
      <c r="AM34" s="51" t="str">
        <f>IF(OR('TRI-3'!AM34 ="",'TRI-3'!AM34&lt;0,'TRI-3'!AM34  &gt;10),"",IF((ROUND(TRUNC(('TRI-3'!AM34  ),2),0))=10,"A+",IF((ROUND(TRUNC(('TRI-3'!AM34  ),2),0))=9,"A-",IF((ROUND(TRUNC(('TRI-3'!AM34   ),2),0))=8,"B+",IF((ROUND(TRUNC(('TRI-3'!AM34 ),2),0))=7,"B-",IF((ROUND(TRUNC(('TRI-3'!AM34  ),2),0))=6,"C+",IF((ROUND(TRUNC(('TRI-3'!AM34  ),2),0))=5,"C-",IF((ROUND(TRUNC(('TRI-3'!AM34  ),2),0))=4,"D+",IF((ROUND(TRUNC(('TRI-3'!AM34 ),2),0))=3,"D-",IF((ROUND(TRUNC(('TRI-3'!AM34 ),2),0))=2,"E+",IF((ROUND(TRUNC(('TRI-3'!AM34  ),2),0))&lt;=1,"E-","")))))))))))</f>
        <v/>
      </c>
      <c r="AN34" s="51" t="str">
        <f>IF(OR('TRI-3'!AN34 ="",'TRI-3'!AN34&lt;0,'TRI-3'!AN34  &gt;10),"",IF((ROUND(TRUNC(('TRI-3'!AN34  ),2),0))=10,"A+",IF((ROUND(TRUNC(('TRI-3'!AN34  ),2),0))=9,"A-",IF((ROUND(TRUNC(('TRI-3'!AN34   ),2),0))=8,"B+",IF((ROUND(TRUNC(('TRI-3'!AN34 ),2),0))=7,"B-",IF((ROUND(TRUNC(('TRI-3'!AN34  ),2),0))=6,"C+",IF((ROUND(TRUNC(('TRI-3'!AN34  ),2),0))=5,"C-",IF((ROUND(TRUNC(('TRI-3'!AN34  ),2),0))=4,"D+",IF((ROUND(TRUNC(('TRI-3'!AN34 ),2),0))=3,"D-",IF((ROUND(TRUNC(('TRI-3'!AN34 ),2),0))=2,"E+",IF((ROUND(TRUNC(('TRI-3'!AN34  ),2),0))&lt;=1,"E-","")))))))))))</f>
        <v/>
      </c>
      <c r="AO34" s="51" t="str">
        <f>IF(OR('TRI-3'!AO34 ="",'TRI-3'!AO34&lt;0,'TRI-3'!AO34  &gt;10),"",IF((ROUND(TRUNC(('TRI-3'!AO34  ),2),0))=10,"A+",IF((ROUND(TRUNC(('TRI-3'!AO34  ),2),0))=9,"A-",IF((ROUND(TRUNC(('TRI-3'!AO34   ),2),0))=8,"B+",IF((ROUND(TRUNC(('TRI-3'!AO34 ),2),0))=7,"B-",IF((ROUND(TRUNC(('TRI-3'!AO34  ),2),0))=6,"C+",IF((ROUND(TRUNC(('TRI-3'!AO34  ),2),0))=5,"C-",IF((ROUND(TRUNC(('TRI-3'!AO34  ),2),0))=4,"D+",IF((ROUND(TRUNC(('TRI-3'!AO34 ),2),0))=3,"D-",IF((ROUND(TRUNC(('TRI-3'!AO34 ),2),0))=2,"E+",IF((ROUND(TRUNC(('TRI-3'!AO34  ),2),0))&lt;=1,"E-","")))))))))))</f>
        <v/>
      </c>
      <c r="AP34" s="51" t="str">
        <f>IF(OR('TRI-3'!AP34 ="",'TRI-3'!AP34&lt;0,'TRI-3'!AP34  &gt;10),"",IF((ROUND(TRUNC(('TRI-3'!AP34  ),2),0))=10,"A+",IF((ROUND(TRUNC(('TRI-3'!AP34  ),2),0))=9,"A-",IF((ROUND(TRUNC(('TRI-3'!AP34   ),2),0))=8,"B+",IF((ROUND(TRUNC(('TRI-3'!AP34 ),2),0))=7,"B-",IF((ROUND(TRUNC(('TRI-3'!AP34  ),2),0))=6,"C+",IF((ROUND(TRUNC(('TRI-3'!AP34  ),2),0))=5,"C-",IF((ROUND(TRUNC(('TRI-3'!AP34  ),2),0))=4,"D+",IF((ROUND(TRUNC(('TRI-3'!AP34 ),2),0))=3,"D-",IF((ROUND(TRUNC(('TRI-3'!AP34 ),2),0))=2,"E+",IF((ROUND(TRUNC(('TRI-3'!AP34  ),2),0))&lt;=1,"E-","")))))))))))</f>
        <v/>
      </c>
      <c r="AQ34" s="51" t="str">
        <f>IF(OR('TRI-3'!AQ34 ="",'TRI-3'!AQ34&lt;0,'TRI-3'!AQ34  &gt;10),"",IF((ROUND(TRUNC(('TRI-3'!AQ34  ),2),0))=10,"A+",IF((ROUND(TRUNC(('TRI-3'!AQ34  ),2),0))=9,"A-",IF((ROUND(TRUNC(('TRI-3'!AQ34   ),2),0))=8,"B+",IF((ROUND(TRUNC(('TRI-3'!AQ34 ),2),0))=7,"B-",IF((ROUND(TRUNC(('TRI-3'!AQ34  ),2),0))=6,"C+",IF((ROUND(TRUNC(('TRI-3'!AQ34  ),2),0))=5,"C-",IF((ROUND(TRUNC(('TRI-3'!AQ34  ),2),0))=4,"D+",IF((ROUND(TRUNC(('TRI-3'!AQ34 ),2),0))=3,"D-",IF((ROUND(TRUNC(('TRI-3'!AQ34 ),2),0))=2,"E+",IF((ROUND(TRUNC(('TRI-3'!AQ34  ),2),0))&lt;=1,"E-","")))))))))))</f>
        <v/>
      </c>
      <c r="AR34" s="51" t="str">
        <f>IF(OR('TRI-3'!AR34 ="",'TRI-3'!AR34&lt;0,'TRI-3'!AR34  &gt;10),"",IF((ROUND(TRUNC(('TRI-3'!AR34  ),2),0))=10,"A+",IF((ROUND(TRUNC(('TRI-3'!AR34  ),2),0))=9,"A-",IF((ROUND(TRUNC(('TRI-3'!AR34   ),2),0))=8,"B+",IF((ROUND(TRUNC(('TRI-3'!AR34 ),2),0))=7,"B-",IF((ROUND(TRUNC(('TRI-3'!AR34  ),2),0))=6,"C+",IF((ROUND(TRUNC(('TRI-3'!AR34  ),2),0))=5,"C-",IF((ROUND(TRUNC(('TRI-3'!AR34  ),2),0))=4,"D+",IF((ROUND(TRUNC(('TRI-3'!AR34 ),2),0))=3,"D-",IF((ROUND(TRUNC(('TRI-3'!AR34 ),2),0))=2,"E+",IF((ROUND(TRUNC(('TRI-3'!AR34  ),2),0))&lt;=1,"E-","")))))))))))</f>
        <v/>
      </c>
      <c r="AS34" s="51" t="str">
        <f>IF(OR('TRI-3'!AS34 ="",'TRI-3'!AS34&lt;0,'TRI-3'!AS34  &gt;10),"",IF((ROUND(TRUNC(('TRI-3'!AS34  ),2),0))=10,"A+",IF((ROUND(TRUNC(('TRI-3'!AS34  ),2),0))=9,"A-",IF((ROUND(TRUNC(('TRI-3'!AS34   ),2),0))=8,"B+",IF((ROUND(TRUNC(('TRI-3'!AS34 ),2),0))=7,"B-",IF((ROUND(TRUNC(('TRI-3'!AS34  ),2),0))=6,"C+",IF((ROUND(TRUNC(('TRI-3'!AS34  ),2),0))=5,"C-",IF((ROUND(TRUNC(('TRI-3'!AS34  ),2),0))=4,"D+",IF((ROUND(TRUNC(('TRI-3'!AS34 ),2),0))=3,"D-",IF((ROUND(TRUNC(('TRI-3'!AS34 ),2),0))=2,"E+",IF((ROUND(TRUNC(('TRI-3'!AS34  ),2),0))&lt;=1,"E-","")))))))))))</f>
        <v/>
      </c>
      <c r="AT34" s="51" t="str">
        <f>IF(OR('TRI-3'!AT34 ="",'TRI-3'!AT34&lt;0,'TRI-3'!AT34  &gt;10),"",IF((ROUND(TRUNC(('TRI-3'!AT34  ),2),0))=10,"A+",IF((ROUND(TRUNC(('TRI-3'!AT34  ),2),0))=9,"A-",IF((ROUND(TRUNC(('TRI-3'!AT34   ),2),0))=8,"B+",IF((ROUND(TRUNC(('TRI-3'!AT34 ),2),0))=7,"B-",IF((ROUND(TRUNC(('TRI-3'!AT34  ),2),0))=6,"C+",IF((ROUND(TRUNC(('TRI-3'!AT34  ),2),0))=5,"C-",IF((ROUND(TRUNC(('TRI-3'!AT34  ),2),0))=4,"D+",IF((ROUND(TRUNC(('TRI-3'!AT34 ),2),0))=3,"D-",IF((ROUND(TRUNC(('TRI-3'!AT34 ),2),0))=2,"E+",IF((ROUND(TRUNC(('TRI-3'!AT34  ),2),0))&lt;=1,"E-","")))))))))))</f>
        <v/>
      </c>
      <c r="AU34" s="51" t="str">
        <f>IF(OR('TRI-3'!AU34 ="",'TRI-3'!AU34&lt;0,'TRI-3'!AU34  &gt;10),"",IF((ROUND(TRUNC(('TRI-3'!AU34  ),2),0))=10,"A+",IF((ROUND(TRUNC(('TRI-3'!AU34  ),2),0))=9,"A-",IF((ROUND(TRUNC(('TRI-3'!AU34   ),2),0))=8,"B+",IF((ROUND(TRUNC(('TRI-3'!AU34 ),2),0))=7,"B-",IF((ROUND(TRUNC(('TRI-3'!AU34  ),2),0))=6,"C+",IF((ROUND(TRUNC(('TRI-3'!AU34  ),2),0))=5,"C-",IF((ROUND(TRUNC(('TRI-3'!AU34  ),2),0))=4,"D+",IF((ROUND(TRUNC(('TRI-3'!AU34 ),2),0))=3,"D-",IF((ROUND(TRUNC(('TRI-3'!AU34 ),2),0))=2,"E+",IF((ROUND(TRUNC(('TRI-3'!AU34  ),2),0))&lt;=1,"E-","")))))))))))</f>
        <v/>
      </c>
      <c r="AV34" s="51" t="str">
        <f>IF(OR('TRI-3'!AV34 ="",'TRI-3'!AV34&lt;0,'TRI-3'!AV34  &gt;10),"",IF((ROUND(TRUNC(('TRI-3'!AV34  ),2),0))=10,"A+",IF((ROUND(TRUNC(('TRI-3'!AV34  ),2),0))=9,"A-",IF((ROUND(TRUNC(('TRI-3'!AV34   ),2),0))=8,"B+",IF((ROUND(TRUNC(('TRI-3'!AV34 ),2),0))=7,"B-",IF((ROUND(TRUNC(('TRI-3'!AV34  ),2),0))=6,"C+",IF((ROUND(TRUNC(('TRI-3'!AV34  ),2),0))=5,"C-",IF((ROUND(TRUNC(('TRI-3'!AV34  ),2),0))=4,"D+",IF((ROUND(TRUNC(('TRI-3'!AV34 ),2),0))=3,"D-",IF((ROUND(TRUNC(('TRI-3'!AV34 ),2),0))=2,"E+",IF((ROUND(TRUNC(('TRI-3'!AV34  ),2),0))&lt;=1,"E-","")))))))))))</f>
        <v/>
      </c>
      <c r="AW34" s="51" t="str">
        <f>IF(OR('TRI-3'!AW34 ="",'TRI-3'!AW34&lt;0,'TRI-3'!AW34  &gt;10),"",IF((ROUND(TRUNC(('TRI-3'!AW34  ),2),0))=10,"A+",IF((ROUND(TRUNC(('TRI-3'!AW34  ),2),0))=9,"A-",IF((ROUND(TRUNC(('TRI-3'!AW34   ),2),0))=8,"B+",IF((ROUND(TRUNC(('TRI-3'!AW34 ),2),0))=7,"B-",IF((ROUND(TRUNC(('TRI-3'!AW34  ),2),0))=6,"C+",IF((ROUND(TRUNC(('TRI-3'!AW34  ),2),0))=5,"C-",IF((ROUND(TRUNC(('TRI-3'!AW34  ),2),0))=4,"D+",IF((ROUND(TRUNC(('TRI-3'!AW34 ),2),0))=3,"D-",IF((ROUND(TRUNC(('TRI-3'!AW34 ),2),0))=2,"E+",IF((ROUND(TRUNC(('TRI-3'!AW34  ),2),0))&lt;=1,"E-","")))))))))))</f>
        <v/>
      </c>
      <c r="AX34" s="51" t="str">
        <f>IF(OR('TRI-3'!AX34 ="",'TRI-3'!AX34&lt;0,'TRI-3'!AX34  &gt;10),"",IF((ROUND(TRUNC(('TRI-3'!AX34  ),2),0))=10,"A+",IF((ROUND(TRUNC(('TRI-3'!AX34  ),2),0))=9,"A-",IF((ROUND(TRUNC(('TRI-3'!AX34   ),2),0))=8,"B+",IF((ROUND(TRUNC(('TRI-3'!AX34 ),2),0))=7,"B-",IF((ROUND(TRUNC(('TRI-3'!AX34  ),2),0))=6,"C+",IF((ROUND(TRUNC(('TRI-3'!AX34  ),2),0))=5,"C-",IF((ROUND(TRUNC(('TRI-3'!AX34  ),2),0))=4,"D+",IF((ROUND(TRUNC(('TRI-3'!AX34 ),2),0))=3,"D-",IF((ROUND(TRUNC(('TRI-3'!AX34 ),2),0))=2,"E+",IF((ROUND(TRUNC(('TRI-3'!AX34  ),2),0))&lt;=1,"E-","")))))))))))</f>
        <v/>
      </c>
      <c r="AY34" s="51" t="str">
        <f>IF(OR('TRI-3'!AY34 ="",'TRI-3'!AY34&lt;0,'TRI-3'!AY34  &gt;10),"",IF((ROUND(TRUNC(('TRI-3'!AY34  ),2),0))=10,"A+",IF((ROUND(TRUNC(('TRI-3'!AY34  ),2),0))=9,"A-",IF((ROUND(TRUNC(('TRI-3'!AY34   ),2),0))=8,"B+",IF((ROUND(TRUNC(('TRI-3'!AY34 ),2),0))=7,"B-",IF((ROUND(TRUNC(('TRI-3'!AY34  ),2),0))=6,"C+",IF((ROUND(TRUNC(('TRI-3'!AY34  ),2),0))=5,"C-",IF((ROUND(TRUNC(('TRI-3'!AY34  ),2),0))=4,"D+",IF((ROUND(TRUNC(('TRI-3'!AY34 ),2),0))=3,"D-",IF((ROUND(TRUNC(('TRI-3'!AY34 ),2),0))=2,"E+",IF((ROUND(TRUNC(('TRI-3'!AY34  ),2),0))&lt;=1,"E-","")))))))))))</f>
        <v/>
      </c>
      <c r="AZ34" s="51" t="str">
        <f>IF(OR('TRI-3'!AZ34 ="",'TRI-3'!AZ34&lt;0,'TRI-3'!AZ34  &gt;10),"",IF((ROUND(TRUNC(('TRI-3'!AZ34  ),2),0))=10,"A+",IF((ROUND(TRUNC(('TRI-3'!AZ34  ),2),0))=9,"A-",IF((ROUND(TRUNC(('TRI-3'!AZ34   ),2),0))=8,"B+",IF((ROUND(TRUNC(('TRI-3'!AZ34 ),2),0))=7,"B-",IF((ROUND(TRUNC(('TRI-3'!AZ34  ),2),0))=6,"C+",IF((ROUND(TRUNC(('TRI-3'!AZ34  ),2),0))=5,"C-",IF((ROUND(TRUNC(('TRI-3'!AZ34  ),2),0))=4,"D+",IF((ROUND(TRUNC(('TRI-3'!AZ34 ),2),0))=3,"D-",IF((ROUND(TRUNC(('TRI-3'!AZ34 ),2),0))=2,"E+",IF((ROUND(TRUNC(('TRI-3'!AZ34  ),2),0))&lt;=1,"E-","")))))))))))</f>
        <v/>
      </c>
      <c r="BA34" s="51" t="str">
        <f>IF(OR('TRI-3'!BA34 ="",'TRI-3'!BA34&lt;0,'TRI-3'!BA34  &gt;10),"",IF((ROUND(TRUNC(('TRI-3'!BA34  ),2),0))=10,"A+",IF((ROUND(TRUNC(('TRI-3'!BA34  ),2),0))=9,"A-",IF((ROUND(TRUNC(('TRI-3'!BA34   ),2),0))=8,"B+",IF((ROUND(TRUNC(('TRI-3'!BA34 ),2),0))=7,"B-",IF((ROUND(TRUNC(('TRI-3'!BA34  ),2),0))=6,"C+",IF((ROUND(TRUNC(('TRI-3'!BA34  ),2),0))=5,"C-",IF((ROUND(TRUNC(('TRI-3'!BA34  ),2),0))=4,"D+",IF((ROUND(TRUNC(('TRI-3'!BA34 ),2),0))=3,"D-",IF((ROUND(TRUNC(('TRI-3'!BA34 ),2),0))=2,"E+",IF((ROUND(TRUNC(('TRI-3'!BA34  ),2),0))&lt;=1,"E-","")))))))))))</f>
        <v/>
      </c>
      <c r="BB34" s="51" t="str">
        <f>IF(OR('TRI-3'!BB34 ="",'TRI-3'!BB34&lt;0,'TRI-3'!BB34  &gt;10),"",IF((ROUND(TRUNC(('TRI-3'!BB34  ),2),0))=10,"A+",IF((ROUND(TRUNC(('TRI-3'!BB34  ),2),0))=9,"A-",IF((ROUND(TRUNC(('TRI-3'!BB34   ),2),0))=8,"B+",IF((ROUND(TRUNC(('TRI-3'!BB34 ),2),0))=7,"B-",IF((ROUND(TRUNC(('TRI-3'!BB34  ),2),0))=6,"C+",IF((ROUND(TRUNC(('TRI-3'!BB34  ),2),0))=5,"C-",IF((ROUND(TRUNC(('TRI-3'!BB34  ),2),0))=4,"D+",IF((ROUND(TRUNC(('TRI-3'!BB34 ),2),0))=3,"D-",IF((ROUND(TRUNC(('TRI-3'!BB34 ),2),0))=2,"E+",IF((ROUND(TRUNC(('TRI-3'!BB34  ),2),0))&lt;=1,"E-","")))))))))))</f>
        <v/>
      </c>
      <c r="BC34" s="51" t="str">
        <f>IF(OR('TRI-3'!BC34 ="",'TRI-3'!BC34&lt;0,'TRI-3'!BC34  &gt;10),"",IF((ROUND(TRUNC(('TRI-3'!BC34  ),2),0))=10,"A+",IF((ROUND(TRUNC(('TRI-3'!BC34  ),2),0))=9,"A-",IF((ROUND(TRUNC(('TRI-3'!BC34   ),2),0))=8,"B+",IF((ROUND(TRUNC(('TRI-3'!BC34 ),2),0))=7,"B-",IF((ROUND(TRUNC(('TRI-3'!BC34  ),2),0))=6,"C+",IF((ROUND(TRUNC(('TRI-3'!BC34  ),2),0))=5,"C-",IF((ROUND(TRUNC(('TRI-3'!BC34  ),2),0))=4,"D+",IF((ROUND(TRUNC(('TRI-3'!BC34 ),2),0))=3,"D-",IF((ROUND(TRUNC(('TRI-3'!BC34 ),2),0))=2,"E+",IF((ROUND(TRUNC(('TRI-3'!BC34  ),2),0))&lt;=1,"E-","")))))))))))</f>
        <v/>
      </c>
      <c r="BD34" s="51" t="str">
        <f>IF(OR('TRI-3'!BD34 ="",'TRI-3'!BD34&lt;0,'TRI-3'!BD34  &gt;10),"",IF((ROUND(TRUNC(('TRI-3'!BD34  ),2),0))=10,"A+",IF((ROUND(TRUNC(('TRI-3'!BD34  ),2),0))=9,"A-",IF((ROUND(TRUNC(('TRI-3'!BD34   ),2),0))=8,"B+",IF((ROUND(TRUNC(('TRI-3'!BD34 ),2),0))=7,"B-",IF((ROUND(TRUNC(('TRI-3'!BD34  ),2),0))=6,"C+",IF((ROUND(TRUNC(('TRI-3'!BD34  ),2),0))=5,"C-",IF((ROUND(TRUNC(('TRI-3'!BD34  ),2),0))=4,"D+",IF((ROUND(TRUNC(('TRI-3'!BD34 ),2),0))=3,"D-",IF((ROUND(TRUNC(('TRI-3'!BD34 ),2),0))=2,"E+",IF((ROUND(TRUNC(('TRI-3'!BD34  ),2),0))&lt;=1,"E-","")))))))))))</f>
        <v/>
      </c>
      <c r="BE34" s="51" t="str">
        <f>IF(OR('TRI-3'!BE34 ="",'TRI-3'!BE34&lt;0,'TRI-3'!BE34  &gt;10),"",IF((ROUND(TRUNC(('TRI-3'!BE34  ),2),0))=10,"A+",IF((ROUND(TRUNC(('TRI-3'!BE34  ),2),0))=9,"A-",IF((ROUND(TRUNC(('TRI-3'!BE34   ),2),0))=8,"B+",IF((ROUND(TRUNC(('TRI-3'!BE34 ),2),0))=7,"B-",IF((ROUND(TRUNC(('TRI-3'!BE34  ),2),0))=6,"C+",IF((ROUND(TRUNC(('TRI-3'!BE34  ),2),0))=5,"C-",IF((ROUND(TRUNC(('TRI-3'!BE34  ),2),0))=4,"D+",IF((ROUND(TRUNC(('TRI-3'!BE34 ),2),0))=3,"D-",IF((ROUND(TRUNC(('TRI-3'!BE34 ),2),0))=2,"E+",IF((ROUND(TRUNC(('TRI-3'!BE34  ),2),0))&lt;=1,"E-","")))))))))))</f>
        <v/>
      </c>
      <c r="BF34" s="51" t="str">
        <f>IF(OR('TRI-3'!BF34 ="",'TRI-3'!BF34&lt;0,'TRI-3'!BF34  &gt;10),"",IF((ROUND(TRUNC(('TRI-3'!BF34  ),2),0))=10,"A+",IF((ROUND(TRUNC(('TRI-3'!BF34  ),2),0))=9,"A-",IF((ROUND(TRUNC(('TRI-3'!BF34   ),2),0))=8,"B+",IF((ROUND(TRUNC(('TRI-3'!BF34 ),2),0))=7,"B-",IF((ROUND(TRUNC(('TRI-3'!BF34  ),2),0))=6,"C+",IF((ROUND(TRUNC(('TRI-3'!BF34  ),2),0))=5,"C-",IF((ROUND(TRUNC(('TRI-3'!BF34  ),2),0))=4,"D+",IF((ROUND(TRUNC(('TRI-3'!BF34 ),2),0))=3,"D-",IF((ROUND(TRUNC(('TRI-3'!BF34 ),2),0))=2,"E+",IF((ROUND(TRUNC(('TRI-3'!BF34  ),2),0))&lt;=1,"E-","")))))))))))</f>
        <v/>
      </c>
      <c r="BG34" s="51" t="str">
        <f>IF(OR('TRI-3'!BG34 ="",'TRI-3'!BG34&lt;0,'TRI-3'!BG34  &gt;10),"",IF((ROUND(TRUNC(('TRI-3'!BG34  ),2),0))=10,"A+",IF((ROUND(TRUNC(('TRI-3'!BG34  ),2),0))=9,"A-",IF((ROUND(TRUNC(('TRI-3'!BG34   ),2),0))=8,"B+",IF((ROUND(TRUNC(('TRI-3'!BG34 ),2),0))=7,"B-",IF((ROUND(TRUNC(('TRI-3'!BG34  ),2),0))=6,"C+",IF((ROUND(TRUNC(('TRI-3'!BG34  ),2),0))=5,"C-",IF((ROUND(TRUNC(('TRI-3'!BG34  ),2),0))=4,"D+",IF((ROUND(TRUNC(('TRI-3'!BG34 ),2),0))=3,"D-",IF((ROUND(TRUNC(('TRI-3'!BG34 ),2),0))=2,"E+",IF((ROUND(TRUNC(('TRI-3'!BG34  ),2),0))&lt;=1,"E-","")))))))))))</f>
        <v/>
      </c>
      <c r="BH34" s="51" t="str">
        <f>IF(OR('TRI-3'!BH34 ="",'TRI-3'!BH34&lt;0,'TRI-3'!BH34  &gt;10),"",IF((ROUND(TRUNC(('TRI-3'!BH34  ),2),0))=10,"A+",IF((ROUND(TRUNC(('TRI-3'!BH34  ),2),0))=9,"A-",IF((ROUND(TRUNC(('TRI-3'!BH34   ),2),0))=8,"B+",IF((ROUND(TRUNC(('TRI-3'!BH34 ),2),0))=7,"B-",IF((ROUND(TRUNC(('TRI-3'!BH34  ),2),0))=6,"C+",IF((ROUND(TRUNC(('TRI-3'!BH34  ),2),0))=5,"C-",IF((ROUND(TRUNC(('TRI-3'!BH34  ),2),0))=4,"D+",IF((ROUND(TRUNC(('TRI-3'!BH34 ),2),0))=3,"D-",IF((ROUND(TRUNC(('TRI-3'!BH34 ),2),0))=2,"E+",IF((ROUND(TRUNC(('TRI-3'!BH34  ),2),0))&lt;=1,"E-","")))))))))))</f>
        <v/>
      </c>
      <c r="BI34" s="51" t="str">
        <f>IF(OR('TRI-3'!BI34 ="",'TRI-3'!BI34&lt;0,'TRI-3'!BI34  &gt;10),"",IF((ROUND(TRUNC(('TRI-3'!BI34  ),2),0))=10,"A+",IF((ROUND(TRUNC(('TRI-3'!BI34  ),2),0))=9,"A-",IF((ROUND(TRUNC(('TRI-3'!BI34   ),2),0))=8,"B+",IF((ROUND(TRUNC(('TRI-3'!BI34 ),2),0))=7,"B-",IF((ROUND(TRUNC(('TRI-3'!BI34  ),2),0))=6,"C+",IF((ROUND(TRUNC(('TRI-3'!BI34  ),2),0))=5,"C-",IF((ROUND(TRUNC(('TRI-3'!BI34  ),2),0))=4,"D+",IF((ROUND(TRUNC(('TRI-3'!BI34 ),2),0))=3,"D-",IF((ROUND(TRUNC(('TRI-3'!BI34 ),2),0))=2,"E+",IF((ROUND(TRUNC(('TRI-3'!BI34  ),2),0))&lt;=1,"E-","")))))))))))</f>
        <v/>
      </c>
      <c r="BJ34" s="51" t="str">
        <f>IF(OR('TRI-3'!BJ34 ="",'TRI-3'!BJ34&lt;0,'TRI-3'!BJ34  &gt;10),"",IF((ROUND(TRUNC(('TRI-3'!BJ34  ),2),0))=10,"A+",IF((ROUND(TRUNC(('TRI-3'!BJ34  ),2),0))=9,"A-",IF((ROUND(TRUNC(('TRI-3'!BJ34   ),2),0))=8,"B+",IF((ROUND(TRUNC(('TRI-3'!BJ34 ),2),0))=7,"B-",IF((ROUND(TRUNC(('TRI-3'!BJ34  ),2),0))=6,"C+",IF((ROUND(TRUNC(('TRI-3'!BJ34  ),2),0))=5,"C-",IF((ROUND(TRUNC(('TRI-3'!BJ34  ),2),0))=4,"D+",IF((ROUND(TRUNC(('TRI-3'!BJ34 ),2),0))=3,"D-",IF((ROUND(TRUNC(('TRI-3'!BJ34 ),2),0))=2,"E+",IF((ROUND(TRUNC(('TRI-3'!BJ34  ),2),0))&lt;=1,"E-","")))))))))))</f>
        <v/>
      </c>
      <c r="BK34" s="51" t="str">
        <f>IF(OR('TRI-3'!BK34 ="",'TRI-3'!BK34&lt;0,'TRI-3'!BK34  &gt;10),"",IF((ROUND(TRUNC(('TRI-3'!BK34  ),2),0))=10,"A+",IF((ROUND(TRUNC(('TRI-3'!BK34  ),2),0))=9,"A-",IF((ROUND(TRUNC(('TRI-3'!BK34   ),2),0))=8,"B+",IF((ROUND(TRUNC(('TRI-3'!BK34 ),2),0))=7,"B-",IF((ROUND(TRUNC(('TRI-3'!BK34  ),2),0))=6,"C+",IF((ROUND(TRUNC(('TRI-3'!BK34  ),2),0))=5,"C-",IF((ROUND(TRUNC(('TRI-3'!BK34  ),2),0))=4,"D+",IF((ROUND(TRUNC(('TRI-3'!BK34 ),2),0))=3,"D-",IF((ROUND(TRUNC(('TRI-3'!BK34 ),2),0))=2,"E+",IF((ROUND(TRUNC(('TRI-3'!BK34  ),2),0))&lt;=1,"E-","")))))))))))</f>
        <v/>
      </c>
      <c r="BL34" s="51" t="str">
        <f>IF(OR('TRI-3'!BL34 ="",'TRI-3'!BL34&lt;0,'TRI-3'!BL34  &gt;10),"",IF((ROUND(TRUNC(('TRI-3'!BL34  ),2),0))=10,"A+",IF((ROUND(TRUNC(('TRI-3'!BL34  ),2),0))=9,"A-",IF((ROUND(TRUNC(('TRI-3'!BL34   ),2),0))=8,"B+",IF((ROUND(TRUNC(('TRI-3'!BL34 ),2),0))=7,"B-",IF((ROUND(TRUNC(('TRI-3'!BL34  ),2),0))=6,"C+",IF((ROUND(TRUNC(('TRI-3'!BL34  ),2),0))=5,"C-",IF((ROUND(TRUNC(('TRI-3'!BL34  ),2),0))=4,"D+",IF((ROUND(TRUNC(('TRI-3'!BL34 ),2),0))=3,"D-",IF((ROUND(TRUNC(('TRI-3'!BL34 ),2),0))=2,"E+",IF((ROUND(TRUNC(('TRI-3'!BL34  ),2),0))&lt;=1,"E-","")))))))))))</f>
        <v/>
      </c>
      <c r="BM34" s="51" t="str">
        <f>IF(OR('TRI-3'!BM34 ="",'TRI-3'!BM34&lt;0,'TRI-3'!BM34  &gt;10),"",IF((ROUND(TRUNC(('TRI-3'!BM34  ),2),0))=10,"A+",IF((ROUND(TRUNC(('TRI-3'!BM34  ),2),0))=9,"A-",IF((ROUND(TRUNC(('TRI-3'!BM34   ),2),0))=8,"B+",IF((ROUND(TRUNC(('TRI-3'!BM34 ),2),0))=7,"B-",IF((ROUND(TRUNC(('TRI-3'!BM34  ),2),0))=6,"C+",IF((ROUND(TRUNC(('TRI-3'!BM34  ),2),0))=5,"C-",IF((ROUND(TRUNC(('TRI-3'!BM34  ),2),0))=4,"D+",IF((ROUND(TRUNC(('TRI-3'!BM34 ),2),0))=3,"D-",IF((ROUND(TRUNC(('TRI-3'!BM34 ),2),0))=2,"E+",IF((ROUND(TRUNC(('TRI-3'!BM34  ),2),0))&lt;=1,"E-","")))))))))))</f>
        <v/>
      </c>
      <c r="BN34" s="51" t="str">
        <f>IF(OR('TRI-3'!BN34 ="",'TRI-3'!BN34&lt;0,'TRI-3'!BN34  &gt;10),"",IF((ROUND(TRUNC(('TRI-3'!BN34  ),2),0))=10,"A+",IF((ROUND(TRUNC(('TRI-3'!BN34  ),2),0))=9,"A-",IF((ROUND(TRUNC(('TRI-3'!BN34   ),2),0))=8,"B+",IF((ROUND(TRUNC(('TRI-3'!BN34 ),2),0))=7,"B-",IF((ROUND(TRUNC(('TRI-3'!BN34  ),2),0))=6,"C+",IF((ROUND(TRUNC(('TRI-3'!BN34  ),2),0))=5,"C-",IF((ROUND(TRUNC(('TRI-3'!BN34  ),2),0))=4,"D+",IF((ROUND(TRUNC(('TRI-3'!BN34 ),2),0))=3,"D-",IF((ROUND(TRUNC(('TRI-3'!BN34 ),2),0))=2,"E+",IF((ROUND(TRUNC(('TRI-3'!BN34  ),2),0))&lt;=1,"E-","")))))))))))</f>
        <v/>
      </c>
      <c r="BO34" s="51" t="str">
        <f>IF(OR('TRI-3'!BO34 ="",'TRI-3'!BO34&lt;0,'TRI-3'!BO34  &gt;10),"",IF((ROUND(TRUNC(('TRI-3'!BO34  ),2),0))=10,"A+",IF((ROUND(TRUNC(('TRI-3'!BO34  ),2),0))=9,"A-",IF((ROUND(TRUNC(('TRI-3'!BO34   ),2),0))=8,"B+",IF((ROUND(TRUNC(('TRI-3'!BO34 ),2),0))=7,"B-",IF((ROUND(TRUNC(('TRI-3'!BO34  ),2),0))=6,"C+",IF((ROUND(TRUNC(('TRI-3'!BO34  ),2),0))=5,"C-",IF((ROUND(TRUNC(('TRI-3'!BO34  ),2),0))=4,"D+",IF((ROUND(TRUNC(('TRI-3'!BO34 ),2),0))=3,"D-",IF((ROUND(TRUNC(('TRI-3'!BO34 ),2),0))=2,"E+",IF((ROUND(TRUNC(('TRI-3'!BO34  ),2),0))&lt;=1,"E-","")))))))))))</f>
        <v/>
      </c>
      <c r="BP34" s="51" t="str">
        <f>IF(OR('TRI-3'!BP34 ="",'TRI-3'!BP34&lt;0,'TRI-3'!BP34  &gt;10),"",IF((ROUND(TRUNC(('TRI-3'!BP34  ),2),0))=10,"A+",IF((ROUND(TRUNC(('TRI-3'!BP34  ),2),0))=9,"A-",IF((ROUND(TRUNC(('TRI-3'!BP34   ),2),0))=8,"B+",IF((ROUND(TRUNC(('TRI-3'!BP34 ),2),0))=7,"B-",IF((ROUND(TRUNC(('TRI-3'!BP34  ),2),0))=6,"C+",IF((ROUND(TRUNC(('TRI-3'!BP34  ),2),0))=5,"C-",IF((ROUND(TRUNC(('TRI-3'!BP34  ),2),0))=4,"D+",IF((ROUND(TRUNC(('TRI-3'!BP34 ),2),0))=3,"D-",IF((ROUND(TRUNC(('TRI-3'!BP34 ),2),0))=2,"E+",IF((ROUND(TRUNC(('TRI-3'!BP34  ),2),0))&lt;=1,"E-","")))))))))))</f>
        <v/>
      </c>
      <c r="BQ34" s="51" t="str">
        <f>IF(OR('TRI-3'!BQ34 ="",'TRI-3'!BQ34&lt;0,'TRI-3'!BQ34  &gt;10),"",IF((ROUND(TRUNC(('TRI-3'!BQ34  ),2),0))=10,"A+",IF((ROUND(TRUNC(('TRI-3'!BQ34  ),2),0))=9,"A-",IF((ROUND(TRUNC(('TRI-3'!BQ34   ),2),0))=8,"B+",IF((ROUND(TRUNC(('TRI-3'!BQ34 ),2),0))=7,"B-",IF((ROUND(TRUNC(('TRI-3'!BQ34  ),2),0))=6,"C+",IF((ROUND(TRUNC(('TRI-3'!BQ34  ),2),0))=5,"C-",IF((ROUND(TRUNC(('TRI-3'!BQ34  ),2),0))=4,"D+",IF((ROUND(TRUNC(('TRI-3'!BQ34 ),2),0))=3,"D-",IF((ROUND(TRUNC(('TRI-3'!BQ34 ),2),0))=2,"E+",IF((ROUND(TRUNC(('TRI-3'!BQ34  ),2),0))&lt;=1,"E-","")))))))))))</f>
        <v/>
      </c>
      <c r="BR34" s="51" t="str">
        <f>IF(OR('TRI-3'!BR34 ="",'TRI-3'!BR34&lt;0,'TRI-3'!BR34  &gt;10),"",IF((ROUND(TRUNC(('TRI-3'!BR34  ),2),0))=10,"A+",IF((ROUND(TRUNC(('TRI-3'!BR34  ),2),0))=9,"A-",IF((ROUND(TRUNC(('TRI-3'!BR34   ),2),0))=8,"B+",IF((ROUND(TRUNC(('TRI-3'!BR34 ),2),0))=7,"B-",IF((ROUND(TRUNC(('TRI-3'!BR34  ),2),0))=6,"C+",IF((ROUND(TRUNC(('TRI-3'!BR34  ),2),0))=5,"C-",IF((ROUND(TRUNC(('TRI-3'!BR34  ),2),0))=4,"D+",IF((ROUND(TRUNC(('TRI-3'!BR34 ),2),0))=3,"D-",IF((ROUND(TRUNC(('TRI-3'!BR34 ),2),0))=2,"E+",IF((ROUND(TRUNC(('TRI-3'!BR34  ),2),0))&lt;=1,"E-","")))))))))))</f>
        <v/>
      </c>
      <c r="BS34" s="51" t="str">
        <f>IF(OR('TRI-3'!BS34 ="",'TRI-3'!BS34&lt;0,'TRI-3'!BS34  &gt;10),"",IF((ROUND(TRUNC(('TRI-3'!BS34  ),2),0))=10,"A+",IF((ROUND(TRUNC(('TRI-3'!BS34  ),2),0))=9,"A-",IF((ROUND(TRUNC(('TRI-3'!BS34   ),2),0))=8,"B+",IF((ROUND(TRUNC(('TRI-3'!BS34 ),2),0))=7,"B-",IF((ROUND(TRUNC(('TRI-3'!BS34  ),2),0))=6,"C+",IF((ROUND(TRUNC(('TRI-3'!BS34  ),2),0))=5,"C-",IF((ROUND(TRUNC(('TRI-3'!BS34  ),2),0))=4,"D+",IF((ROUND(TRUNC(('TRI-3'!BS34 ),2),0))=3,"D-",IF((ROUND(TRUNC(('TRI-3'!BS34 ),2),0))=2,"E+",IF((ROUND(TRUNC(('TRI-3'!BS34  ),2),0))&lt;=1,"E-","")))))))))))</f>
        <v/>
      </c>
      <c r="BT34" s="51" t="str">
        <f>IF(OR('TRI-3'!BT34 ="",'TRI-3'!BT34&lt;0,'TRI-3'!BT34  &gt;10),"",IF((ROUND(TRUNC(('TRI-3'!BT34  ),2),0))=10,"A+",IF((ROUND(TRUNC(('TRI-3'!BT34  ),2),0))=9,"A-",IF((ROUND(TRUNC(('TRI-3'!BT34   ),2),0))=8,"B+",IF((ROUND(TRUNC(('TRI-3'!BT34 ),2),0))=7,"B-",IF((ROUND(TRUNC(('TRI-3'!BT34  ),2),0))=6,"C+",IF((ROUND(TRUNC(('TRI-3'!BT34  ),2),0))=5,"C-",IF((ROUND(TRUNC(('TRI-3'!BT34  ),2),0))=4,"D+",IF((ROUND(TRUNC(('TRI-3'!BT34 ),2),0))=3,"D-",IF((ROUND(TRUNC(('TRI-3'!BT34 ),2),0))=2,"E+",IF((ROUND(TRUNC(('TRI-3'!BT34  ),2),0))&lt;=1,"E-","")))))))))))</f>
        <v/>
      </c>
      <c r="BU34" s="51" t="str">
        <f>IF(OR('TRI-3'!BU34 ="",'TRI-3'!BU34&lt;0,'TRI-3'!BU34  &gt;10),"",IF((ROUND(TRUNC(('TRI-3'!BU34  ),2),0))=10,"A+",IF((ROUND(TRUNC(('TRI-3'!BU34  ),2),0))=9,"A-",IF((ROUND(TRUNC(('TRI-3'!BU34   ),2),0))=8,"B+",IF((ROUND(TRUNC(('TRI-3'!BU34 ),2),0))=7,"B-",IF((ROUND(TRUNC(('TRI-3'!BU34  ),2),0))=6,"C+",IF((ROUND(TRUNC(('TRI-3'!BU34  ),2),0))=5,"C-",IF((ROUND(TRUNC(('TRI-3'!BU34  ),2),0))=4,"D+",IF((ROUND(TRUNC(('TRI-3'!BU34 ),2),0))=3,"D-",IF((ROUND(TRUNC(('TRI-3'!BU34 ),2),0))=2,"E+",IF((ROUND(TRUNC(('TRI-3'!BU34  ),2),0))&lt;=1,"E-","")))))))))))</f>
        <v/>
      </c>
      <c r="BV34" s="51" t="str">
        <f>IF(OR('TRI-3'!BV34 ="",'TRI-3'!BV34&lt;0,'TRI-3'!BV34  &gt;10),"",IF((ROUND(TRUNC(('TRI-3'!BV34  ),2),0))=10,"A+",IF((ROUND(TRUNC(('TRI-3'!BV34  ),2),0))=9,"A-",IF((ROUND(TRUNC(('TRI-3'!BV34   ),2),0))=8,"B+",IF((ROUND(TRUNC(('TRI-3'!BV34 ),2),0))=7,"B-",IF((ROUND(TRUNC(('TRI-3'!BV34  ),2),0))=6,"C+",IF((ROUND(TRUNC(('TRI-3'!BV34  ),2),0))=5,"C-",IF((ROUND(TRUNC(('TRI-3'!BV34  ),2),0))=4,"D+",IF((ROUND(TRUNC(('TRI-3'!BV34 ),2),0))=3,"D-",IF((ROUND(TRUNC(('TRI-3'!BV34 ),2),0))=2,"E+",IF((ROUND(TRUNC(('TRI-3'!BV34  ),2),0))&lt;=1,"E-","")))))))))))</f>
        <v/>
      </c>
      <c r="BW34" s="51" t="str">
        <f>IF(OR('TRI-3'!BW34 ="",'TRI-3'!BW34&lt;0,'TRI-3'!BW34  &gt;10),"",IF((ROUND(TRUNC(('TRI-3'!BW34  ),2),0))=10,"A+",IF((ROUND(TRUNC(('TRI-3'!BW34  ),2),0))=9,"A-",IF((ROUND(TRUNC(('TRI-3'!BW34   ),2),0))=8,"B+",IF((ROUND(TRUNC(('TRI-3'!BW34 ),2),0))=7,"B-",IF((ROUND(TRUNC(('TRI-3'!BW34  ),2),0))=6,"C+",IF((ROUND(TRUNC(('TRI-3'!BW34  ),2),0))=5,"C-",IF((ROUND(TRUNC(('TRI-3'!BW34  ),2),0))=4,"D+",IF((ROUND(TRUNC(('TRI-3'!BW34 ),2),0))=3,"D-",IF((ROUND(TRUNC(('TRI-3'!BW34 ),2),0))=2,"E+",IF((ROUND(TRUNC(('TRI-3'!BW34  ),2),0))&lt;=1,"E-","")))))))))))</f>
        <v/>
      </c>
      <c r="BX34" s="51" t="str">
        <f>IF(OR('TRI-3'!BX34 ="",'TRI-3'!BX34&lt;0,'TRI-3'!BX34  &gt;10),"",IF((ROUND(TRUNC(('TRI-3'!BX34  ),2),0))=10,"A+",IF((ROUND(TRUNC(('TRI-3'!BX34  ),2),0))=9,"A-",IF((ROUND(TRUNC(('TRI-3'!BX34   ),2),0))=8,"B+",IF((ROUND(TRUNC(('TRI-3'!BX34 ),2),0))=7,"B-",IF((ROUND(TRUNC(('TRI-3'!BX34  ),2),0))=6,"C+",IF((ROUND(TRUNC(('TRI-3'!BX34  ),2),0))=5,"C-",IF((ROUND(TRUNC(('TRI-3'!BX34  ),2),0))=4,"D+",IF((ROUND(TRUNC(('TRI-3'!BX34 ),2),0))=3,"D-",IF((ROUND(TRUNC(('TRI-3'!BX34 ),2),0))=2,"E+",IF((ROUND(TRUNC(('TRI-3'!BX34  ),2),0))&lt;=1,"E-","")))))))))))</f>
        <v/>
      </c>
      <c r="BY34" s="51" t="str">
        <f>IF(OR('TRI-3'!BY34 ="",'TRI-3'!BY34&lt;0,'TRI-3'!BY34  &gt;10),"",IF((ROUND(TRUNC(('TRI-3'!BY34  ),2),0))=10,"A+",IF((ROUND(TRUNC(('TRI-3'!BY34  ),2),0))=9,"A-",IF((ROUND(TRUNC(('TRI-3'!BY34   ),2),0))=8,"B+",IF((ROUND(TRUNC(('TRI-3'!BY34 ),2),0))=7,"B-",IF((ROUND(TRUNC(('TRI-3'!BY34  ),2),0))=6,"C+",IF((ROUND(TRUNC(('TRI-3'!BY34  ),2),0))=5,"C-",IF((ROUND(TRUNC(('TRI-3'!BY34  ),2),0))=4,"D+",IF((ROUND(TRUNC(('TRI-3'!BY34 ),2),0))=3,"D-",IF((ROUND(TRUNC(('TRI-3'!BY34 ),2),0))=2,"E+",IF((ROUND(TRUNC(('TRI-3'!BY34  ),2),0))&lt;=1,"E-","")))))))))))</f>
        <v/>
      </c>
      <c r="BZ34" s="51" t="str">
        <f>IF(OR('TRI-3'!BZ34 ="",'TRI-3'!BZ34&lt;0,'TRI-3'!BZ34  &gt;10),"",IF((ROUND(TRUNC(('TRI-3'!BZ34  ),2),0))=10,"A+",IF((ROUND(TRUNC(('TRI-3'!BZ34  ),2),0))=9,"A-",IF((ROUND(TRUNC(('TRI-3'!BZ34   ),2),0))=8,"B+",IF((ROUND(TRUNC(('TRI-3'!BZ34 ),2),0))=7,"B-",IF((ROUND(TRUNC(('TRI-3'!BZ34  ),2),0))=6,"C+",IF((ROUND(TRUNC(('TRI-3'!BZ34  ),2),0))=5,"C-",IF((ROUND(TRUNC(('TRI-3'!BZ34  ),2),0))=4,"D+",IF((ROUND(TRUNC(('TRI-3'!BZ34 ),2),0))=3,"D-",IF((ROUND(TRUNC(('TRI-3'!BZ34 ),2),0))=2,"E+",IF((ROUND(TRUNC(('TRI-3'!BZ34  ),2),0))&lt;=1,"E-","")))))))))))</f>
        <v/>
      </c>
      <c r="CA34" s="51" t="str">
        <f>IF(OR('TRI-3'!CA34 ="",'TRI-3'!CA34&lt;0,'TRI-3'!CA34  &gt;10),"",IF((ROUND(TRUNC(('TRI-3'!CA34  ),2),0))=10,"A+",IF((ROUND(TRUNC(('TRI-3'!CA34  ),2),0))=9,"A-",IF((ROUND(TRUNC(('TRI-3'!CA34   ),2),0))=8,"B+",IF((ROUND(TRUNC(('TRI-3'!CA34 ),2),0))=7,"B-",IF((ROUND(TRUNC(('TRI-3'!CA34  ),2),0))=6,"C+",IF((ROUND(TRUNC(('TRI-3'!CA34  ),2),0))=5,"C-",IF((ROUND(TRUNC(('TRI-3'!CA34  ),2),0))=4,"D+",IF((ROUND(TRUNC(('TRI-3'!CA34 ),2),0))=3,"D-",IF((ROUND(TRUNC(('TRI-3'!CA34 ),2),0))=2,"E+",IF((ROUND(TRUNC(('TRI-3'!CA34  ),2),0))&lt;=1,"E-","")))))))))))</f>
        <v/>
      </c>
      <c r="CB34" s="51" t="str">
        <f>IF(OR('TRI-3'!CB34 ="",'TRI-3'!CB34&lt;0,'TRI-3'!CB34  &gt;10),"",IF((ROUND(TRUNC(('TRI-3'!CB34  ),2),0))=10,"A+",IF((ROUND(TRUNC(('TRI-3'!CB34  ),2),0))=9,"A-",IF((ROUND(TRUNC(('TRI-3'!CB34   ),2),0))=8,"B+",IF((ROUND(TRUNC(('TRI-3'!CB34 ),2),0))=7,"B-",IF((ROUND(TRUNC(('TRI-3'!CB34  ),2),0))=6,"C+",IF((ROUND(TRUNC(('TRI-3'!CB34  ),2),0))=5,"C-",IF((ROUND(TRUNC(('TRI-3'!CB34  ),2),0))=4,"D+",IF((ROUND(TRUNC(('TRI-3'!CB34 ),2),0))=3,"D-",IF((ROUND(TRUNC(('TRI-3'!CB34 ),2),0))=2,"E+",IF((ROUND(TRUNC(('TRI-3'!CB34  ),2),0))&lt;=1,"E-","")))))))))))</f>
        <v/>
      </c>
      <c r="CC34" s="51" t="str">
        <f>IF(OR('TRI-3'!CC34 ="",'TRI-3'!CC34&lt;0,'TRI-3'!CC34  &gt;10),"",IF((ROUND(TRUNC(('TRI-3'!CC34  ),2),0))=10,"A+",IF((ROUND(TRUNC(('TRI-3'!CC34  ),2),0))=9,"A-",IF((ROUND(TRUNC(('TRI-3'!CC34   ),2),0))=8,"B+",IF((ROUND(TRUNC(('TRI-3'!CC34 ),2),0))=7,"B-",IF((ROUND(TRUNC(('TRI-3'!CC34  ),2),0))=6,"C+",IF((ROUND(TRUNC(('TRI-3'!CC34  ),2),0))=5,"C-",IF((ROUND(TRUNC(('TRI-3'!CC34  ),2),0))=4,"D+",IF((ROUND(TRUNC(('TRI-3'!CC34 ),2),0))=3,"D-",IF((ROUND(TRUNC(('TRI-3'!CC34 ),2),0))=2,"E+",IF((ROUND(TRUNC(('TRI-3'!CC34  ),2),0))&lt;=1,"E-","")))))))))))</f>
        <v/>
      </c>
      <c r="CD34" s="51" t="str">
        <f>IF(OR('TRI-3'!CD34 ="",'TRI-3'!CD34&lt;0,'TRI-3'!CD34  &gt;10),"",IF((ROUND(TRUNC(('TRI-3'!CD34  ),2),0))=10,"A+",IF((ROUND(TRUNC(('TRI-3'!CD34  ),2),0))=9,"A-",IF((ROUND(TRUNC(('TRI-3'!CD34   ),2),0))=8,"B+",IF((ROUND(TRUNC(('TRI-3'!CD34 ),2),0))=7,"B-",IF((ROUND(TRUNC(('TRI-3'!CD34  ),2),0))=6,"C+",IF((ROUND(TRUNC(('TRI-3'!CD34  ),2),0))=5,"C-",IF((ROUND(TRUNC(('TRI-3'!CD34  ),2),0))=4,"D+",IF((ROUND(TRUNC(('TRI-3'!CD34 ),2),0))=3,"D-",IF((ROUND(TRUNC(('TRI-3'!CD34 ),2),0))=2,"E+",IF((ROUND(TRUNC(('TRI-3'!CD34  ),2),0))&lt;=1,"E-","")))))))))))</f>
        <v/>
      </c>
      <c r="CE34" s="51" t="str">
        <f>IF(OR('TRI-3'!CE34 ="",'TRI-3'!CE34&lt;0,'TRI-3'!CE34  &gt;10),"",IF((ROUND(TRUNC(('TRI-3'!CE34  ),2),0))=10,"A+",IF((ROUND(TRUNC(('TRI-3'!CE34  ),2),0))=9,"A-",IF((ROUND(TRUNC(('TRI-3'!CE34   ),2),0))=8,"B+",IF((ROUND(TRUNC(('TRI-3'!CE34 ),2),0))=7,"B-",IF((ROUND(TRUNC(('TRI-3'!CE34  ),2),0))=6,"C+",IF((ROUND(TRUNC(('TRI-3'!CE34  ),2),0))=5,"C-",IF((ROUND(TRUNC(('TRI-3'!CE34  ),2),0))=4,"D+",IF((ROUND(TRUNC(('TRI-3'!CE34 ),2),0))=3,"D-",IF((ROUND(TRUNC(('TRI-3'!CE34 ),2),0))=2,"E+",IF((ROUND(TRUNC(('TRI-3'!CE34  ),2),0))&lt;=1,"E-","")))))))))))</f>
        <v/>
      </c>
      <c r="CF34" s="51" t="str">
        <f>IF(OR('TRI-3'!CF34 ="",'TRI-3'!CF34&lt;0,'TRI-3'!CF34  &gt;10),"",IF((ROUND(TRUNC(('TRI-3'!CF34  ),2),0))=10,"A+",IF((ROUND(TRUNC(('TRI-3'!CF34  ),2),0))=9,"A-",IF((ROUND(TRUNC(('TRI-3'!CF34   ),2),0))=8,"B+",IF((ROUND(TRUNC(('TRI-3'!CF34 ),2),0))=7,"B-",IF((ROUND(TRUNC(('TRI-3'!CF34  ),2),0))=6,"C+",IF((ROUND(TRUNC(('TRI-3'!CF34  ),2),0))=5,"C-",IF((ROUND(TRUNC(('TRI-3'!CF34  ),2),0))=4,"D+",IF((ROUND(TRUNC(('TRI-3'!CF34 ),2),0))=3,"D-",IF((ROUND(TRUNC(('TRI-3'!CF34 ),2),0))=2,"E+",IF((ROUND(TRUNC(('TRI-3'!CF34  ),2),0))&lt;=1,"E-","")))))))))))</f>
        <v/>
      </c>
      <c r="CG34" s="51" t="str">
        <f>IF(OR('TRI-3'!CG34 ="",'TRI-3'!CG34&lt;0,'TRI-3'!CG34  &gt;10),"",IF((ROUND(TRUNC(('TRI-3'!CG34  ),2),0))=10,"A+",IF((ROUND(TRUNC(('TRI-3'!CG34  ),2),0))=9,"A-",IF((ROUND(TRUNC(('TRI-3'!CG34   ),2),0))=8,"B+",IF((ROUND(TRUNC(('TRI-3'!CG34 ),2),0))=7,"B-",IF((ROUND(TRUNC(('TRI-3'!CG34  ),2),0))=6,"C+",IF((ROUND(TRUNC(('TRI-3'!CG34  ),2),0))=5,"C-",IF((ROUND(TRUNC(('TRI-3'!CG34  ),2),0))=4,"D+",IF((ROUND(TRUNC(('TRI-3'!CG34 ),2),0))=3,"D-",IF((ROUND(TRUNC(('TRI-3'!CG34 ),2),0))=2,"E+",IF((ROUND(TRUNC(('TRI-3'!CG34  ),2),0))&lt;=1,"E-","")))))))))))</f>
        <v/>
      </c>
      <c r="CH34" s="51" t="str">
        <f>IF(OR('TRI-3'!CH34 ="",'TRI-3'!CH34&lt;0,'TRI-3'!CH34  &gt;10),"",IF((ROUND(TRUNC(('TRI-3'!CH34  ),2),0))=10,"A+",IF((ROUND(TRUNC(('TRI-3'!CH34  ),2),0))=9,"A-",IF((ROUND(TRUNC(('TRI-3'!CH34   ),2),0))=8,"B+",IF((ROUND(TRUNC(('TRI-3'!CH34 ),2),0))=7,"B-",IF((ROUND(TRUNC(('TRI-3'!CH34  ),2),0))=6,"C+",IF((ROUND(TRUNC(('TRI-3'!CH34  ),2),0))=5,"C-",IF((ROUND(TRUNC(('TRI-3'!CH34  ),2),0))=4,"D+",IF((ROUND(TRUNC(('TRI-3'!CH34 ),2),0))=3,"D-",IF((ROUND(TRUNC(('TRI-3'!CH34 ),2),0))=2,"E+",IF((ROUND(TRUNC(('TRI-3'!CH34  ),2),0))&lt;=1,"E-","")))))))))))</f>
        <v/>
      </c>
      <c r="CI34" s="51" t="str">
        <f>IF(OR('TRI-3'!CI34 ="",'TRI-3'!CI34&lt;0,'TRI-3'!CI34  &gt;10),"",IF((ROUND(TRUNC(('TRI-3'!CI34  ),2),0))=10,"A+",IF((ROUND(TRUNC(('TRI-3'!CI34  ),2),0))=9,"A-",IF((ROUND(TRUNC(('TRI-3'!CI34   ),2),0))=8,"B+",IF((ROUND(TRUNC(('TRI-3'!CI34 ),2),0))=7,"B-",IF((ROUND(TRUNC(('TRI-3'!CI34  ),2),0))=6,"C+",IF((ROUND(TRUNC(('TRI-3'!CI34  ),2),0))=5,"C-",IF((ROUND(TRUNC(('TRI-3'!CI34  ),2),0))=4,"D+",IF((ROUND(TRUNC(('TRI-3'!CI34 ),2),0))=3,"D-",IF((ROUND(TRUNC(('TRI-3'!CI34 ),2),0))=2,"E+",IF((ROUND(TRUNC(('TRI-3'!CI34  ),2),0))&lt;=1,"E-","")))))))))))</f>
        <v/>
      </c>
      <c r="CJ34" s="51" t="str">
        <f>IF(OR('TRI-3'!CJ34 ="",'TRI-3'!CJ34&lt;0,'TRI-3'!CJ34  &gt;10),"",IF((ROUND(TRUNC(('TRI-3'!CJ34  ),2),0))=10,"A+",IF((ROUND(TRUNC(('TRI-3'!CJ34  ),2),0))=9,"A-",IF((ROUND(TRUNC(('TRI-3'!CJ34   ),2),0))=8,"B+",IF((ROUND(TRUNC(('TRI-3'!CJ34 ),2),0))=7,"B-",IF((ROUND(TRUNC(('TRI-3'!CJ34  ),2),0))=6,"C+",IF((ROUND(TRUNC(('TRI-3'!CJ34  ),2),0))=5,"C-",IF((ROUND(TRUNC(('TRI-3'!CJ34  ),2),0))=4,"D+",IF((ROUND(TRUNC(('TRI-3'!CJ34 ),2),0))=3,"D-",IF((ROUND(TRUNC(('TRI-3'!CJ34 ),2),0))=2,"E+",IF((ROUND(TRUNC(('TRI-3'!CJ34  ),2),0))&lt;=1,"E-","")))))))))))</f>
        <v/>
      </c>
      <c r="CK34" s="51" t="str">
        <f>IF(OR('TRI-3'!CK34 ="",'TRI-3'!CK34&lt;0,'TRI-3'!CK34  &gt;10),"",IF((ROUND(TRUNC(('TRI-3'!CK34  ),2),0))=10,"A+",IF((ROUND(TRUNC(('TRI-3'!CK34  ),2),0))=9,"A-",IF((ROUND(TRUNC(('TRI-3'!CK34   ),2),0))=8,"B+",IF((ROUND(TRUNC(('TRI-3'!CK34 ),2),0))=7,"B-",IF((ROUND(TRUNC(('TRI-3'!CK34  ),2),0))=6,"C+",IF((ROUND(TRUNC(('TRI-3'!CK34  ),2),0))=5,"C-",IF((ROUND(TRUNC(('TRI-3'!CK34  ),2),0))=4,"D+",IF((ROUND(TRUNC(('TRI-3'!CK34 ),2),0))=3,"D-",IF((ROUND(TRUNC(('TRI-3'!CK34 ),2),0))=2,"E+",IF((ROUND(TRUNC(('TRI-3'!CK34  ),2),0))&lt;=1,"E-","")))))))))))</f>
        <v/>
      </c>
      <c r="CL34" s="51" t="str">
        <f>IF(OR('TRI-3'!CL34 ="",'TRI-3'!CL34&lt;0,'TRI-3'!CL34  &gt;10),"",IF((ROUND(TRUNC(('TRI-3'!CL34  ),2),0))=10,"A+",IF((ROUND(TRUNC(('TRI-3'!CL34  ),2),0))=9,"A-",IF((ROUND(TRUNC(('TRI-3'!CL34   ),2),0))=8,"B+",IF((ROUND(TRUNC(('TRI-3'!CL34 ),2),0))=7,"B-",IF((ROUND(TRUNC(('TRI-3'!CL34  ),2),0))=6,"C+",IF((ROUND(TRUNC(('TRI-3'!CL34  ),2),0))=5,"C-",IF((ROUND(TRUNC(('TRI-3'!CL34  ),2),0))=4,"D+",IF((ROUND(TRUNC(('TRI-3'!CL34 ),2),0))=3,"D-",IF((ROUND(TRUNC(('TRI-3'!CL34 ),2),0))=2,"E+",IF((ROUND(TRUNC(('TRI-3'!CL34  ),2),0))&lt;=1,"E-","")))))))))))</f>
        <v/>
      </c>
      <c r="CM34" s="51" t="str">
        <f>IF(OR('TRI-3'!CM34 ="",'TRI-3'!CM34&lt;0,'TRI-3'!CM34  &gt;10),"",IF((ROUND(TRUNC(('TRI-3'!CM34  ),2),0))=10,"A+",IF((ROUND(TRUNC(('TRI-3'!CM34  ),2),0))=9,"A-",IF((ROUND(TRUNC(('TRI-3'!CM34   ),2),0))=8,"B+",IF((ROUND(TRUNC(('TRI-3'!CM34 ),2),0))=7,"B-",IF((ROUND(TRUNC(('TRI-3'!CM34  ),2),0))=6,"C+",IF((ROUND(TRUNC(('TRI-3'!CM34  ),2),0))=5,"C-",IF((ROUND(TRUNC(('TRI-3'!CM34  ),2),0))=4,"D+",IF((ROUND(TRUNC(('TRI-3'!CM34 ),2),0))=3,"D-",IF((ROUND(TRUNC(('TRI-3'!CM34 ),2),0))=2,"E+",IF((ROUND(TRUNC(('TRI-3'!CM34  ),2),0))&lt;=1,"E-","")))))))))))</f>
        <v/>
      </c>
      <c r="CN34" s="51" t="str">
        <f>IF(OR('TRI-3'!CN34 ="",'TRI-3'!CN34&lt;0,'TRI-3'!CN34  &gt;10),"",IF((ROUND(TRUNC(('TRI-3'!CN34  ),2),0))=10,"A+",IF((ROUND(TRUNC(('TRI-3'!CN34  ),2),0))=9,"A-",IF((ROUND(TRUNC(('TRI-3'!CN34   ),2),0))=8,"B+",IF((ROUND(TRUNC(('TRI-3'!CN34 ),2),0))=7,"B-",IF((ROUND(TRUNC(('TRI-3'!CN34  ),2),0))=6,"C+",IF((ROUND(TRUNC(('TRI-3'!CN34  ),2),0))=5,"C-",IF((ROUND(TRUNC(('TRI-3'!CN34  ),2),0))=4,"D+",IF((ROUND(TRUNC(('TRI-3'!CN34 ),2),0))=3,"D-",IF((ROUND(TRUNC(('TRI-3'!CN34 ),2),0))=2,"E+",IF((ROUND(TRUNC(('TRI-3'!CN34  ),2),0))&lt;=1,"E-","")))))))))))</f>
        <v/>
      </c>
      <c r="CO34" s="51" t="str">
        <f>IF(OR('TRI-3'!CO34 ="",'TRI-3'!CO34&lt;0,'TRI-3'!CO34  &gt;10),"",IF((ROUND(TRUNC(('TRI-3'!CO34  ),2),0))=10,"A+",IF((ROUND(TRUNC(('TRI-3'!CO34  ),2),0))=9,"A-",IF((ROUND(TRUNC(('TRI-3'!CO34   ),2),0))=8,"B+",IF((ROUND(TRUNC(('TRI-3'!CO34 ),2),0))=7,"B-",IF((ROUND(TRUNC(('TRI-3'!CO34  ),2),0))=6,"C+",IF((ROUND(TRUNC(('TRI-3'!CO34  ),2),0))=5,"C-",IF((ROUND(TRUNC(('TRI-3'!CO34  ),2),0))=4,"D+",IF((ROUND(TRUNC(('TRI-3'!CO34 ),2),0))=3,"D-",IF((ROUND(TRUNC(('TRI-3'!CO34 ),2),0))=2,"E+",IF((ROUND(TRUNC(('TRI-3'!CO34  ),2),0))&lt;=1,"E-","")))))))))))</f>
        <v/>
      </c>
      <c r="CP34" s="51" t="str">
        <f>IF(OR('TRI-3'!CP34 ="",'TRI-3'!CP34&lt;0,'TRI-3'!CP34  &gt;10),"",IF((ROUND(TRUNC(('TRI-3'!CP34  ),2),0))=10,"A+",IF((ROUND(TRUNC(('TRI-3'!CP34  ),2),0))=9,"A-",IF((ROUND(TRUNC(('TRI-3'!CP34   ),2),0))=8,"B+",IF((ROUND(TRUNC(('TRI-3'!CP34 ),2),0))=7,"B-",IF((ROUND(TRUNC(('TRI-3'!CP34  ),2),0))=6,"C+",IF((ROUND(TRUNC(('TRI-3'!CP34  ),2),0))=5,"C-",IF((ROUND(TRUNC(('TRI-3'!CP34  ),2),0))=4,"D+",IF((ROUND(TRUNC(('TRI-3'!CP34 ),2),0))=3,"D-",IF((ROUND(TRUNC(('TRI-3'!CP34 ),2),0))=2,"E+",IF((ROUND(TRUNC(('TRI-3'!CP34  ),2),0))&lt;=1,"E-","")))))))))))</f>
        <v/>
      </c>
      <c r="CQ34" s="51" t="str">
        <f>IF(OR('TRI-3'!CQ34 ="",'TRI-3'!CQ34&lt;0,'TRI-3'!CQ34  &gt;10),"",IF((ROUND(TRUNC(('TRI-3'!CQ34  ),2),0))=10,"A+",IF((ROUND(TRUNC(('TRI-3'!CQ34  ),2),0))=9,"A-",IF((ROUND(TRUNC(('TRI-3'!CQ34   ),2),0))=8,"B+",IF((ROUND(TRUNC(('TRI-3'!CQ34 ),2),0))=7,"B-",IF((ROUND(TRUNC(('TRI-3'!CQ34  ),2),0))=6,"C+",IF((ROUND(TRUNC(('TRI-3'!CQ34  ),2),0))=5,"C-",IF((ROUND(TRUNC(('TRI-3'!CQ34  ),2),0))=4,"D+",IF((ROUND(TRUNC(('TRI-3'!CQ34 ),2),0))=3,"D-",IF((ROUND(TRUNC(('TRI-3'!CQ34 ),2),0))=2,"E+",IF((ROUND(TRUNC(('TRI-3'!CQ34  ),2),0))&lt;=1,"E-","")))))))))))</f>
        <v/>
      </c>
      <c r="CR34" s="51" t="str">
        <f>IF(OR('TRI-3'!CR34 ="",'TRI-3'!CR34&lt;0,'TRI-3'!CR34  &gt;10),"",IF((ROUND(TRUNC(('TRI-3'!CR34  ),2),0))=10,"A+",IF((ROUND(TRUNC(('TRI-3'!CR34  ),2),0))=9,"A-",IF((ROUND(TRUNC(('TRI-3'!CR34   ),2),0))=8,"B+",IF((ROUND(TRUNC(('TRI-3'!CR34 ),2),0))=7,"B-",IF((ROUND(TRUNC(('TRI-3'!CR34  ),2),0))=6,"C+",IF((ROUND(TRUNC(('TRI-3'!CR34  ),2),0))=5,"C-",IF((ROUND(TRUNC(('TRI-3'!CR34  ),2),0))=4,"D+",IF((ROUND(TRUNC(('TRI-3'!CR34 ),2),0))=3,"D-",IF((ROUND(TRUNC(('TRI-3'!CR34 ),2),0))=2,"E+",IF((ROUND(TRUNC(('TRI-3'!CR34  ),2),0))&lt;=1,"E-","")))))))))))</f>
        <v/>
      </c>
      <c r="CS34" s="51" t="str">
        <f>IF(OR('TRI-3'!CS34 ="",'TRI-3'!CS34&lt;0,'TRI-3'!CS34  &gt;10),"",IF((ROUND(TRUNC(('TRI-3'!CS34  ),2),0))=10,"A+",IF((ROUND(TRUNC(('TRI-3'!CS34  ),2),0))=9,"A-",IF((ROUND(TRUNC(('TRI-3'!CS34   ),2),0))=8,"B+",IF((ROUND(TRUNC(('TRI-3'!CS34 ),2),0))=7,"B-",IF((ROUND(TRUNC(('TRI-3'!CS34  ),2),0))=6,"C+",IF((ROUND(TRUNC(('TRI-3'!CS34  ),2),0))=5,"C-",IF((ROUND(TRUNC(('TRI-3'!CS34  ),2),0))=4,"D+",IF((ROUND(TRUNC(('TRI-3'!CS34 ),2),0))=3,"D-",IF((ROUND(TRUNC(('TRI-3'!CS34 ),2),0))=2,"E+",IF((ROUND(TRUNC(('TRI-3'!CS34  ),2),0))&lt;=1,"E-","")))))))))))</f>
        <v/>
      </c>
      <c r="CT34" s="51" t="str">
        <f>IF(OR('TRI-3'!CT34 ="",'TRI-3'!CT34&lt;0,'TRI-3'!CT34  &gt;10),"",IF((ROUND(TRUNC(('TRI-3'!CT34  ),2),0))=10,"A+",IF((ROUND(TRUNC(('TRI-3'!CT34  ),2),0))=9,"A-",IF((ROUND(TRUNC(('TRI-3'!CT34   ),2),0))=8,"B+",IF((ROUND(TRUNC(('TRI-3'!CT34 ),2),0))=7,"B-",IF((ROUND(TRUNC(('TRI-3'!CT34  ),2),0))=6,"C+",IF((ROUND(TRUNC(('TRI-3'!CT34  ),2),0))=5,"C-",IF((ROUND(TRUNC(('TRI-3'!CT34  ),2),0))=4,"D+",IF((ROUND(TRUNC(('TRI-3'!CT34 ),2),0))=3,"D-",IF((ROUND(TRUNC(('TRI-3'!CT34 ),2),0))=2,"E+",IF((ROUND(TRUNC(('TRI-3'!CT34  ),2),0))&lt;=1,"E-","")))))))))))</f>
        <v/>
      </c>
      <c r="CU34" s="51" t="str">
        <f>IF(OR('TRI-3'!CU34 ="",'TRI-3'!CU34&lt;0,'TRI-3'!CU34  &gt;10),"",IF((ROUND(TRUNC(('TRI-3'!CU34  ),2),0))=10,"A+",IF((ROUND(TRUNC(('TRI-3'!CU34  ),2),0))=9,"A-",IF((ROUND(TRUNC(('TRI-3'!CU34   ),2),0))=8,"B+",IF((ROUND(TRUNC(('TRI-3'!CU34 ),2),0))=7,"B-",IF((ROUND(TRUNC(('TRI-3'!CU34  ),2),0))=6,"C+",IF((ROUND(TRUNC(('TRI-3'!CU34  ),2),0))=5,"C-",IF((ROUND(TRUNC(('TRI-3'!CU34  ),2),0))=4,"D+",IF((ROUND(TRUNC(('TRI-3'!CU34 ),2),0))=3,"D-",IF((ROUND(TRUNC(('TRI-3'!CU34 ),2),0))=2,"E+",IF((ROUND(TRUNC(('TRI-3'!CU34  ),2),0))&lt;=1,"E-","")))))))))))</f>
        <v/>
      </c>
      <c r="CV34" s="51" t="str">
        <f>IF(OR('TRI-3'!CV34 ="",'TRI-3'!CV34&lt;0,'TRI-3'!CV34  &gt;10),"",IF((ROUND(TRUNC(('TRI-3'!CV34  ),2),0))=10,"A+",IF((ROUND(TRUNC(('TRI-3'!CV34  ),2),0))=9,"A-",IF((ROUND(TRUNC(('TRI-3'!CV34   ),2),0))=8,"B+",IF((ROUND(TRUNC(('TRI-3'!CV34 ),2),0))=7,"B-",IF((ROUND(TRUNC(('TRI-3'!CV34  ),2),0))=6,"C+",IF((ROUND(TRUNC(('TRI-3'!CV34  ),2),0))=5,"C-",IF((ROUND(TRUNC(('TRI-3'!CV34  ),2),0))=4,"D+",IF((ROUND(TRUNC(('TRI-3'!CV34 ),2),0))=3,"D-",IF((ROUND(TRUNC(('TRI-3'!CV34 ),2),0))=2,"E+",IF((ROUND(TRUNC(('TRI-3'!CV34  ),2),0))&lt;=1,"E-","")))))))))))</f>
        <v/>
      </c>
      <c r="CW34" s="51" t="str">
        <f>IF(OR('TRI-3'!CW34 ="",'TRI-3'!CW34&lt;0,'TRI-3'!CW34  &gt;10),"",IF((ROUND(TRUNC(('TRI-3'!CW34  ),2),0))=10,"A+",IF((ROUND(TRUNC(('TRI-3'!CW34  ),2),0))=9,"A-",IF((ROUND(TRUNC(('TRI-3'!CW34   ),2),0))=8,"B+",IF((ROUND(TRUNC(('TRI-3'!CW34 ),2),0))=7,"B-",IF((ROUND(TRUNC(('TRI-3'!CW34  ),2),0))=6,"C+",IF((ROUND(TRUNC(('TRI-3'!CW34  ),2),0))=5,"C-",IF((ROUND(TRUNC(('TRI-3'!CW34  ),2),0))=4,"D+",IF((ROUND(TRUNC(('TRI-3'!CW34 ),2),0))=3,"D-",IF((ROUND(TRUNC(('TRI-3'!CW34 ),2),0))=2,"E+",IF((ROUND(TRUNC(('TRI-3'!CW34  ),2),0))&lt;=1,"E-","")))))))))))</f>
        <v/>
      </c>
      <c r="CX34" s="51" t="str">
        <f>IF(OR('TRI-3'!CX34 ="",'TRI-3'!CX34&lt;0,'TRI-3'!CX34  &gt;10),"",IF((ROUND(TRUNC(('TRI-3'!CX34  ),2),0))=10,"A+",IF((ROUND(TRUNC(('TRI-3'!CX34  ),2),0))=9,"A-",IF((ROUND(TRUNC(('TRI-3'!CX34   ),2),0))=8,"B+",IF((ROUND(TRUNC(('TRI-3'!CX34 ),2),0))=7,"B-",IF((ROUND(TRUNC(('TRI-3'!CX34  ),2),0))=6,"C+",IF((ROUND(TRUNC(('TRI-3'!CX34  ),2),0))=5,"C-",IF((ROUND(TRUNC(('TRI-3'!CX34  ),2),0))=4,"D+",IF((ROUND(TRUNC(('TRI-3'!CX34 ),2),0))=3,"D-",IF((ROUND(TRUNC(('TRI-3'!CX34 ),2),0))=2,"E+",IF((ROUND(TRUNC(('TRI-3'!CX34  ),2),0))&lt;=1,"E-","")))))))))))</f>
        <v/>
      </c>
      <c r="CY34" s="51" t="str">
        <f>IF(OR('TRI-3'!CY34 ="",'TRI-3'!CY34&lt;0,'TRI-3'!CY34  &gt;10),"",IF((ROUND(TRUNC(('TRI-3'!CY34  ),2),0))=10,"A+",IF((ROUND(TRUNC(('TRI-3'!CY34  ),2),0))=9,"A-",IF((ROUND(TRUNC(('TRI-3'!CY34   ),2),0))=8,"B+",IF((ROUND(TRUNC(('TRI-3'!CY34 ),2),0))=7,"B-",IF((ROUND(TRUNC(('TRI-3'!CY34  ),2),0))=6,"C+",IF((ROUND(TRUNC(('TRI-3'!CY34  ),2),0))=5,"C-",IF((ROUND(TRUNC(('TRI-3'!CY34  ),2),0))=4,"D+",IF((ROUND(TRUNC(('TRI-3'!CY34 ),2),0))=3,"D-",IF((ROUND(TRUNC(('TRI-3'!CY34 ),2),0))=2,"E+",IF((ROUND(TRUNC(('TRI-3'!CY34  ),2),0))&lt;=1,"E-","")))))))))))</f>
        <v/>
      </c>
      <c r="CZ34" s="51" t="str">
        <f>IF(OR('TRI-3'!CZ34 ="",'TRI-3'!CZ34&lt;0,'TRI-3'!CZ34  &gt;10),"",IF((ROUND(TRUNC(('TRI-3'!CZ34  ),2),0))=10,"A+",IF((ROUND(TRUNC(('TRI-3'!CZ34  ),2),0))=9,"A-",IF((ROUND(TRUNC(('TRI-3'!CZ34   ),2),0))=8,"B+",IF((ROUND(TRUNC(('TRI-3'!CZ34 ),2),0))=7,"B-",IF((ROUND(TRUNC(('TRI-3'!CZ34  ),2),0))=6,"C+",IF((ROUND(TRUNC(('TRI-3'!CZ34  ),2),0))=5,"C-",IF((ROUND(TRUNC(('TRI-3'!CZ34  ),2),0))=4,"D+",IF((ROUND(TRUNC(('TRI-3'!CZ34 ),2),0))=3,"D-",IF((ROUND(TRUNC(('TRI-3'!CZ34 ),2),0))=2,"E+",IF((ROUND(TRUNC(('TRI-3'!CZ34  ),2),0))&lt;=1,"E-","")))))))))))</f>
        <v/>
      </c>
      <c r="DA34" s="51" t="str">
        <f>IF(OR('TRI-3'!DA34 ="",'TRI-3'!DA34&lt;0,'TRI-3'!DA34  &gt;10),"",IF((ROUND(TRUNC(('TRI-3'!DA34  ),2),0))=10,"A+",IF((ROUND(TRUNC(('TRI-3'!DA34  ),2),0))=9,"A-",IF((ROUND(TRUNC(('TRI-3'!DA34   ),2),0))=8,"B+",IF((ROUND(TRUNC(('TRI-3'!DA34 ),2),0))=7,"B-",IF((ROUND(TRUNC(('TRI-3'!DA34  ),2),0))=6,"C+",IF((ROUND(TRUNC(('TRI-3'!DA34  ),2),0))=5,"C-",IF((ROUND(TRUNC(('TRI-3'!DA34  ),2),0))=4,"D+",IF((ROUND(TRUNC(('TRI-3'!DA34 ),2),0))=3,"D-",IF((ROUND(TRUNC(('TRI-3'!DA34 ),2),0))=2,"E+",IF((ROUND(TRUNC(('TRI-3'!DA34  ),2),0))&lt;=1,"E-","")))))))))))</f>
        <v/>
      </c>
      <c r="DB34" s="51" t="str">
        <f>IF(OR('TRI-3'!DB34 ="",'TRI-3'!DB34&lt;0,'TRI-3'!DB34  &gt;10),"",IF((ROUND(TRUNC(('TRI-3'!DB34  ),2),0))=10,"A+",IF((ROUND(TRUNC(('TRI-3'!DB34  ),2),0))=9,"A-",IF((ROUND(TRUNC(('TRI-3'!DB34   ),2),0))=8,"B+",IF((ROUND(TRUNC(('TRI-3'!DB34 ),2),0))=7,"B-",IF((ROUND(TRUNC(('TRI-3'!DB34  ),2),0))=6,"C+",IF((ROUND(TRUNC(('TRI-3'!DB34  ),2),0))=5,"C-",IF((ROUND(TRUNC(('TRI-3'!DB34  ),2),0))=4,"D+",IF((ROUND(TRUNC(('TRI-3'!DB34 ),2),0))=3,"D-",IF((ROUND(TRUNC(('TRI-3'!DB34 ),2),0))=2,"E+",IF((ROUND(TRUNC(('TRI-3'!DB34  ),2),0))&lt;=1,"E-","")))))))))))</f>
        <v/>
      </c>
      <c r="DC34" s="51" t="str">
        <f>IF(OR('TRI-3'!DC34 ="",'TRI-3'!DC34&lt;0,'TRI-3'!DC34  &gt;10),"",IF((ROUND(TRUNC(('TRI-3'!DC34  ),2),0))=10,"A+",IF((ROUND(TRUNC(('TRI-3'!DC34  ),2),0))=9,"A-",IF((ROUND(TRUNC(('TRI-3'!DC34   ),2),0))=8,"B+",IF((ROUND(TRUNC(('TRI-3'!DC34 ),2),0))=7,"B-",IF((ROUND(TRUNC(('TRI-3'!DC34  ),2),0))=6,"C+",IF((ROUND(TRUNC(('TRI-3'!DC34  ),2),0))=5,"C-",IF((ROUND(TRUNC(('TRI-3'!DC34  ),2),0))=4,"D+",IF((ROUND(TRUNC(('TRI-3'!DC34 ),2),0))=3,"D-",IF((ROUND(TRUNC(('TRI-3'!DC34 ),2),0))=2,"E+",IF((ROUND(TRUNC(('TRI-3'!DC34  ),2),0))&lt;=1,"E-","")))))))))))</f>
        <v/>
      </c>
      <c r="DD34" s="51" t="str">
        <f>IF(OR('TRI-3'!DD34 ="",'TRI-3'!DD34&lt;0,'TRI-3'!DD34  &gt;10),"",IF((ROUND(TRUNC(('TRI-3'!DD34  ),2),0))=10,"A+",IF((ROUND(TRUNC(('TRI-3'!DD34  ),2),0))=9,"A-",IF((ROUND(TRUNC(('TRI-3'!DD34   ),2),0))=8,"B+",IF((ROUND(TRUNC(('TRI-3'!DD34 ),2),0))=7,"B-",IF((ROUND(TRUNC(('TRI-3'!DD34  ),2),0))=6,"C+",IF((ROUND(TRUNC(('TRI-3'!DD34  ),2),0))=5,"C-",IF((ROUND(TRUNC(('TRI-3'!DD34  ),2),0))=4,"D+",IF((ROUND(TRUNC(('TRI-3'!DD34 ),2),0))=3,"D-",IF((ROUND(TRUNC(('TRI-3'!DD34 ),2),0))=2,"E+",IF((ROUND(TRUNC(('TRI-3'!DD34  ),2),0))&lt;=1,"E-","")))))))))))</f>
        <v/>
      </c>
      <c r="DE34" s="51" t="str">
        <f>IF(OR('TRI-3'!DE34 ="",'TRI-3'!DE34&lt;0,'TRI-3'!DE34  &gt;10),"",IF((ROUND(TRUNC(('TRI-3'!DE34  ),2),0))=10,"A+",IF((ROUND(TRUNC(('TRI-3'!DE34  ),2),0))=9,"A-",IF((ROUND(TRUNC(('TRI-3'!DE34   ),2),0))=8,"B+",IF((ROUND(TRUNC(('TRI-3'!DE34 ),2),0))=7,"B-",IF((ROUND(TRUNC(('TRI-3'!DE34  ),2),0))=6,"C+",IF((ROUND(TRUNC(('TRI-3'!DE34  ),2),0))=5,"C-",IF((ROUND(TRUNC(('TRI-3'!DE34  ),2),0))=4,"D+",IF((ROUND(TRUNC(('TRI-3'!DE34 ),2),0))=3,"D-",IF((ROUND(TRUNC(('TRI-3'!DE34 ),2),0))=2,"E+",IF((ROUND(TRUNC(('TRI-3'!DE34  ),2),0))&lt;=1,"E-","")))))))))))</f>
        <v/>
      </c>
      <c r="DF34" s="51" t="str">
        <f>IF(OR('TRI-3'!DF34 ="",'TRI-3'!DF34&lt;0,'TRI-3'!DF34  &gt;10),"",IF((ROUND(TRUNC(('TRI-3'!DF34  ),2),0))=10,"A+",IF((ROUND(TRUNC(('TRI-3'!DF34  ),2),0))=9,"A-",IF((ROUND(TRUNC(('TRI-3'!DF34   ),2),0))=8,"B+",IF((ROUND(TRUNC(('TRI-3'!DF34 ),2),0))=7,"B-",IF((ROUND(TRUNC(('TRI-3'!DF34  ),2),0))=6,"C+",IF((ROUND(TRUNC(('TRI-3'!DF34  ),2),0))=5,"C-",IF((ROUND(TRUNC(('TRI-3'!DF34  ),2),0))=4,"D+",IF((ROUND(TRUNC(('TRI-3'!DF34 ),2),0))=3,"D-",IF((ROUND(TRUNC(('TRI-3'!DF34 ),2),0))=2,"E+",IF((ROUND(TRUNC(('TRI-3'!DF34  ),2),0))&lt;=1,"E-","")))))))))))</f>
        <v/>
      </c>
      <c r="DG34" s="51" t="str">
        <f>IF(OR('TRI-3'!DG34 ="",'TRI-3'!DG34&lt;0,'TRI-3'!DG34  &gt;10),"",IF((ROUND(TRUNC(('TRI-3'!DG34  ),2),0))=10,"A+",IF((ROUND(TRUNC(('TRI-3'!DG34  ),2),0))=9,"A-",IF((ROUND(TRUNC(('TRI-3'!DG34   ),2),0))=8,"B+",IF((ROUND(TRUNC(('TRI-3'!DG34 ),2),0))=7,"B-",IF((ROUND(TRUNC(('TRI-3'!DG34  ),2),0))=6,"C+",IF((ROUND(TRUNC(('TRI-3'!DG34  ),2),0))=5,"C-",IF((ROUND(TRUNC(('TRI-3'!DG34  ),2),0))=4,"D+",IF((ROUND(TRUNC(('TRI-3'!DG34 ),2),0))=3,"D-",IF((ROUND(TRUNC(('TRI-3'!DG34 ),2),0))=2,"E+",IF((ROUND(TRUNC(('TRI-3'!DG34  ),2),0))&lt;=1,"E-","")))))))))))</f>
        <v/>
      </c>
      <c r="DH34" s="51" t="str">
        <f>IF(OR('TRI-3'!DH34 ="",'TRI-3'!DH34&lt;0,'TRI-3'!DH34  &gt;10),"",IF((ROUND(TRUNC(('TRI-3'!DH34  ),2),0))=10,"A+",IF((ROUND(TRUNC(('TRI-3'!DH34  ),2),0))=9,"A-",IF((ROUND(TRUNC(('TRI-3'!DH34   ),2),0))=8,"B+",IF((ROUND(TRUNC(('TRI-3'!DH34 ),2),0))=7,"B-",IF((ROUND(TRUNC(('TRI-3'!DH34  ),2),0))=6,"C+",IF((ROUND(TRUNC(('TRI-3'!DH34  ),2),0))=5,"C-",IF((ROUND(TRUNC(('TRI-3'!DH34  ),2),0))=4,"D+",IF((ROUND(TRUNC(('TRI-3'!DH34 ),2),0))=3,"D-",IF((ROUND(TRUNC(('TRI-3'!DH34 ),2),0))=2,"E+",IF((ROUND(TRUNC(('TRI-3'!DH34  ),2),0))&lt;=1,"E-","")))))))))))</f>
        <v/>
      </c>
      <c r="DI34" s="51" t="str">
        <f>IF(OR('TRI-3'!DI34 ="",'TRI-3'!DI34&lt;0,'TRI-3'!DI34  &gt;10),"",IF((ROUND(TRUNC(('TRI-3'!DI34  ),2),0))=10,"A+",IF((ROUND(TRUNC(('TRI-3'!DI34  ),2),0))=9,"A-",IF((ROUND(TRUNC(('TRI-3'!DI34   ),2),0))=8,"B+",IF((ROUND(TRUNC(('TRI-3'!DI34 ),2),0))=7,"B-",IF((ROUND(TRUNC(('TRI-3'!DI34  ),2),0))=6,"C+",IF((ROUND(TRUNC(('TRI-3'!DI34  ),2),0))=5,"C-",IF((ROUND(TRUNC(('TRI-3'!DI34  ),2),0))=4,"D+",IF((ROUND(TRUNC(('TRI-3'!DI34 ),2),0))=3,"D-",IF((ROUND(TRUNC(('TRI-3'!DI34 ),2),0))=2,"E+",IF((ROUND(TRUNC(('TRI-3'!DI34  ),2),0))&lt;=1,"E-","")))))))))))</f>
        <v/>
      </c>
      <c r="DJ34" s="51" t="str">
        <f>IF(OR('TRI-3'!DJ34 ="",'TRI-3'!DJ34&lt;0,'TRI-3'!DJ34  &gt;10),"",IF((ROUND(TRUNC(('TRI-3'!DJ34  ),2),0))=10,"A+",IF((ROUND(TRUNC(('TRI-3'!DJ34  ),2),0))=9,"A-",IF((ROUND(TRUNC(('TRI-3'!DJ34   ),2),0))=8,"B+",IF((ROUND(TRUNC(('TRI-3'!DJ34 ),2),0))=7,"B-",IF((ROUND(TRUNC(('TRI-3'!DJ34  ),2),0))=6,"C+",IF((ROUND(TRUNC(('TRI-3'!DJ34  ),2),0))=5,"C-",IF((ROUND(TRUNC(('TRI-3'!DJ34  ),2),0))=4,"D+",IF((ROUND(TRUNC(('TRI-3'!DJ34 ),2),0))=3,"D-",IF((ROUND(TRUNC(('TRI-3'!DJ34 ),2),0))=2,"E+",IF((ROUND(TRUNC(('TRI-3'!DJ34  ),2),0))&lt;=1,"E-","")))))))))))</f>
        <v/>
      </c>
      <c r="DK34" s="51" t="str">
        <f>IF(OR('TRI-3'!DK34 ="",'TRI-3'!DK34&lt;0,'TRI-3'!DK34  &gt;10),"",IF((ROUND(TRUNC(('TRI-3'!DK34  ),2),0))=10,"A+",IF((ROUND(TRUNC(('TRI-3'!DK34  ),2),0))=9,"A-",IF((ROUND(TRUNC(('TRI-3'!DK34   ),2),0))=8,"B+",IF((ROUND(TRUNC(('TRI-3'!DK34 ),2),0))=7,"B-",IF((ROUND(TRUNC(('TRI-3'!DK34  ),2),0))=6,"C+",IF((ROUND(TRUNC(('TRI-3'!DK34  ),2),0))=5,"C-",IF((ROUND(TRUNC(('TRI-3'!DK34  ),2),0))=4,"D+",IF((ROUND(TRUNC(('TRI-3'!DK34 ),2),0))=3,"D-",IF((ROUND(TRUNC(('TRI-3'!DK34 ),2),0))=2,"E+",IF((ROUND(TRUNC(('TRI-3'!DK34  ),2),0))&lt;=1,"E-","")))))))))))</f>
        <v/>
      </c>
      <c r="DL34" s="51" t="str">
        <f>IF(OR('TRI-3'!DL34 ="",'TRI-3'!DL34&lt;0,'TRI-3'!DL34  &gt;10),"",IF((ROUND(TRUNC(('TRI-3'!DL34  ),2),0))=10,"A+",IF((ROUND(TRUNC(('TRI-3'!DL34  ),2),0))=9,"A-",IF((ROUND(TRUNC(('TRI-3'!DL34   ),2),0))=8,"B+",IF((ROUND(TRUNC(('TRI-3'!DL34 ),2),0))=7,"B-",IF((ROUND(TRUNC(('TRI-3'!DL34  ),2),0))=6,"C+",IF((ROUND(TRUNC(('TRI-3'!DL34  ),2),0))=5,"C-",IF((ROUND(TRUNC(('TRI-3'!DL34  ),2),0))=4,"D+",IF((ROUND(TRUNC(('TRI-3'!DL34 ),2),0))=3,"D-",IF((ROUND(TRUNC(('TRI-3'!DL34 ),2),0))=2,"E+",IF((ROUND(TRUNC(('TRI-3'!DL34  ),2),0))&lt;=1,"E-","")))))))))))</f>
        <v/>
      </c>
      <c r="DM34" s="51" t="str">
        <f>IF(OR('TRI-3'!DM34 ="",'TRI-3'!DM34&lt;0,'TRI-3'!DM34  &gt;10),"",IF((ROUND(TRUNC(('TRI-3'!DM34  ),2),0))=10,"A+",IF((ROUND(TRUNC(('TRI-3'!DM34  ),2),0))=9,"A-",IF((ROUND(TRUNC(('TRI-3'!DM34   ),2),0))=8,"B+",IF((ROUND(TRUNC(('TRI-3'!DM34 ),2),0))=7,"B-",IF((ROUND(TRUNC(('TRI-3'!DM34  ),2),0))=6,"C+",IF((ROUND(TRUNC(('TRI-3'!DM34  ),2),0))=5,"C-",IF((ROUND(TRUNC(('TRI-3'!DM34  ),2),0))=4,"D+",IF((ROUND(TRUNC(('TRI-3'!DM34 ),2),0))=3,"D-",IF((ROUND(TRUNC(('TRI-3'!DM34 ),2),0))=2,"E+",IF((ROUND(TRUNC(('TRI-3'!DM34  ),2),0))&lt;=1,"E-","")))))))))))</f>
        <v/>
      </c>
      <c r="DN34" s="51" t="str">
        <f>IF(OR('TRI-3'!DN34 ="",'TRI-3'!DN34&lt;0,'TRI-3'!DN34  &gt;10),"",IF((ROUND(TRUNC(('TRI-3'!DN34  ),2),0))=10,"A+",IF((ROUND(TRUNC(('TRI-3'!DN34  ),2),0))=9,"A-",IF((ROUND(TRUNC(('TRI-3'!DN34   ),2),0))=8,"B+",IF((ROUND(TRUNC(('TRI-3'!DN34 ),2),0))=7,"B-",IF((ROUND(TRUNC(('TRI-3'!DN34  ),2),0))=6,"C+",IF((ROUND(TRUNC(('TRI-3'!DN34  ),2),0))=5,"C-",IF((ROUND(TRUNC(('TRI-3'!DN34  ),2),0))=4,"D+",IF((ROUND(TRUNC(('TRI-3'!DN34 ),2),0))=3,"D-",IF((ROUND(TRUNC(('TRI-3'!DN34 ),2),0))=2,"E+",IF((ROUND(TRUNC(('TRI-3'!DN34  ),2),0))&lt;=1,"E-","")))))))))))</f>
        <v/>
      </c>
      <c r="DO34" s="51" t="str">
        <f>IF(OR('TRI-3'!DO34 ="",'TRI-3'!DO34&lt;0,'TRI-3'!DO34  &gt;10),"",IF((ROUND(TRUNC(('TRI-3'!DO34  ),2),0))=10,"A+",IF((ROUND(TRUNC(('TRI-3'!DO34  ),2),0))=9,"A-",IF((ROUND(TRUNC(('TRI-3'!DO34   ),2),0))=8,"B+",IF((ROUND(TRUNC(('TRI-3'!DO34 ),2),0))=7,"B-",IF((ROUND(TRUNC(('TRI-3'!DO34  ),2),0))=6,"C+",IF((ROUND(TRUNC(('TRI-3'!DO34  ),2),0))=5,"C-",IF((ROUND(TRUNC(('TRI-3'!DO34  ),2),0))=4,"D+",IF((ROUND(TRUNC(('TRI-3'!DO34 ),2),0))=3,"D-",IF((ROUND(TRUNC(('TRI-3'!DO34 ),2),0))=2,"E+",IF((ROUND(TRUNC(('TRI-3'!DO34  ),2),0))&lt;=1,"E-","")))))))))))</f>
        <v/>
      </c>
      <c r="DP34" s="51" t="str">
        <f>IF(OR('TRI-3'!DP34 ="",'TRI-3'!DP34&lt;0,'TRI-3'!DP34  &gt;10),"",IF((ROUND(TRUNC(('TRI-3'!DP34  ),2),0))=10,"A+",IF((ROUND(TRUNC(('TRI-3'!DP34  ),2),0))=9,"A-",IF((ROUND(TRUNC(('TRI-3'!DP34   ),2),0))=8,"B+",IF((ROUND(TRUNC(('TRI-3'!DP34 ),2),0))=7,"B-",IF((ROUND(TRUNC(('TRI-3'!DP34  ),2),0))=6,"C+",IF((ROUND(TRUNC(('TRI-3'!DP34  ),2),0))=5,"C-",IF((ROUND(TRUNC(('TRI-3'!DP34  ),2),0))=4,"D+",IF((ROUND(TRUNC(('TRI-3'!DP34 ),2),0))=3,"D-",IF((ROUND(TRUNC(('TRI-3'!DP34 ),2),0))=2,"E+",IF((ROUND(TRUNC(('TRI-3'!DP34  ),2),0))&lt;=1,"E-","")))))))))))</f>
        <v/>
      </c>
      <c r="DQ34" s="51" t="str">
        <f>IF(OR('TRI-3'!DQ34 ="",'TRI-3'!DQ34&lt;0,'TRI-3'!DQ34  &gt;10),"",IF((ROUND(TRUNC(('TRI-3'!DQ34  ),2),0))=10,"A+",IF((ROUND(TRUNC(('TRI-3'!DQ34  ),2),0))=9,"A-",IF((ROUND(TRUNC(('TRI-3'!DQ34   ),2),0))=8,"B+",IF((ROUND(TRUNC(('TRI-3'!DQ34 ),2),0))=7,"B-",IF((ROUND(TRUNC(('TRI-3'!DQ34  ),2),0))=6,"C+",IF((ROUND(TRUNC(('TRI-3'!DQ34  ),2),0))=5,"C-",IF((ROUND(TRUNC(('TRI-3'!DQ34  ),2),0))=4,"D+",IF((ROUND(TRUNC(('TRI-3'!DQ34 ),2),0))=3,"D-",IF((ROUND(TRUNC(('TRI-3'!DQ34 ),2),0))=2,"E+",IF((ROUND(TRUNC(('TRI-3'!DQ34  ),2),0))&lt;=1,"E-","")))))))))))</f>
        <v/>
      </c>
      <c r="DR34" s="51" t="str">
        <f>IF(OR('TRI-3'!DR34 ="",'TRI-3'!DR34&lt;0,'TRI-3'!DR34  &gt;10),"",IF((ROUND(TRUNC(('TRI-3'!DR34  ),2),0))=10,"A+",IF((ROUND(TRUNC(('TRI-3'!DR34  ),2),0))=9,"A-",IF((ROUND(TRUNC(('TRI-3'!DR34   ),2),0))=8,"B+",IF((ROUND(TRUNC(('TRI-3'!DR34 ),2),0))=7,"B-",IF((ROUND(TRUNC(('TRI-3'!DR34  ),2),0))=6,"C+",IF((ROUND(TRUNC(('TRI-3'!DR34  ),2),0))=5,"C-",IF((ROUND(TRUNC(('TRI-3'!DR34  ),2),0))=4,"D+",IF((ROUND(TRUNC(('TRI-3'!DR34 ),2),0))=3,"D-",IF((ROUND(TRUNC(('TRI-3'!DR34 ),2),0))=2,"E+",IF((ROUND(TRUNC(('TRI-3'!DR34  ),2),0))&lt;=1,"E-","")))))))))))</f>
        <v/>
      </c>
      <c r="DS34" s="51" t="str">
        <f>IF(OR('TRI-3'!DS34 ="",'TRI-3'!DS34&lt;0,'TRI-3'!DS34  &gt;10),"",IF((ROUND(TRUNC(('TRI-3'!DS34  ),2),0))=10,"A+",IF((ROUND(TRUNC(('TRI-3'!DS34  ),2),0))=9,"A-",IF((ROUND(TRUNC(('TRI-3'!DS34   ),2),0))=8,"B+",IF((ROUND(TRUNC(('TRI-3'!DS34 ),2),0))=7,"B-",IF((ROUND(TRUNC(('TRI-3'!DS34  ),2),0))=6,"C+",IF((ROUND(TRUNC(('TRI-3'!DS34  ),2),0))=5,"C-",IF((ROUND(TRUNC(('TRI-3'!DS34  ),2),0))=4,"D+",IF((ROUND(TRUNC(('TRI-3'!DS34 ),2),0))=3,"D-",IF((ROUND(TRUNC(('TRI-3'!DS34 ),2),0))=2,"E+",IF((ROUND(TRUNC(('TRI-3'!DS34  ),2),0))&lt;=1,"E-","")))))))))))</f>
        <v/>
      </c>
      <c r="DT34" s="51" t="str">
        <f>IF(OR('TRI-3'!DT34 ="",'TRI-3'!DT34&lt;0,'TRI-3'!DT34  &gt;10),"",IF((ROUND(TRUNC(('TRI-3'!DT34  ),2),0))=10,"A+",IF((ROUND(TRUNC(('TRI-3'!DT34  ),2),0))=9,"A-",IF((ROUND(TRUNC(('TRI-3'!DT34   ),2),0))=8,"B+",IF((ROUND(TRUNC(('TRI-3'!DT34 ),2),0))=7,"B-",IF((ROUND(TRUNC(('TRI-3'!DT34  ),2),0))=6,"C+",IF((ROUND(TRUNC(('TRI-3'!DT34  ),2),0))=5,"C-",IF((ROUND(TRUNC(('TRI-3'!DT34  ),2),0))=4,"D+",IF((ROUND(TRUNC(('TRI-3'!DT34 ),2),0))=3,"D-",IF((ROUND(TRUNC(('TRI-3'!DT34 ),2),0))=2,"E+",IF((ROUND(TRUNC(('TRI-3'!DT34  ),2),0))&lt;=1,"E-","")))))))))))</f>
        <v/>
      </c>
      <c r="DU34" s="51" t="str">
        <f>IF(OR('TRI-3'!DU34 ="",'TRI-3'!DU34&lt;0,'TRI-3'!DU34  &gt;10),"",IF((ROUND(TRUNC(('TRI-3'!DU34  ),2),0))=10,"A+",IF((ROUND(TRUNC(('TRI-3'!DU34  ),2),0))=9,"A-",IF((ROUND(TRUNC(('TRI-3'!DU34   ),2),0))=8,"B+",IF((ROUND(TRUNC(('TRI-3'!DU34 ),2),0))=7,"B-",IF((ROUND(TRUNC(('TRI-3'!DU34  ),2),0))=6,"C+",IF((ROUND(TRUNC(('TRI-3'!DU34  ),2),0))=5,"C-",IF((ROUND(TRUNC(('TRI-3'!DU34  ),2),0))=4,"D+",IF((ROUND(TRUNC(('TRI-3'!DU34 ),2),0))=3,"D-",IF((ROUND(TRUNC(('TRI-3'!DU34 ),2),0))=2,"E+",IF((ROUND(TRUNC(('TRI-3'!DU34  ),2),0))&lt;=1,"E-","")))))))))))</f>
        <v/>
      </c>
      <c r="DV34" s="51" t="str">
        <f>IF(OR('TRI-3'!DV34 ="",'TRI-3'!DV34&lt;0,'TRI-3'!DV34  &gt;10),"",IF((ROUND(TRUNC(('TRI-3'!DV34  ),2),0))=10,"A+",IF((ROUND(TRUNC(('TRI-3'!DV34  ),2),0))=9,"A-",IF((ROUND(TRUNC(('TRI-3'!DV34   ),2),0))=8,"B+",IF((ROUND(TRUNC(('TRI-3'!DV34 ),2),0))=7,"B-",IF((ROUND(TRUNC(('TRI-3'!DV34  ),2),0))=6,"C+",IF((ROUND(TRUNC(('TRI-3'!DV34  ),2),0))=5,"C-",IF((ROUND(TRUNC(('TRI-3'!DV34  ),2),0))=4,"D+",IF((ROUND(TRUNC(('TRI-3'!DV34 ),2),0))=3,"D-",IF((ROUND(TRUNC(('TRI-3'!DV34 ),2),0))=2,"E+",IF((ROUND(TRUNC(('TRI-3'!DV34  ),2),0))&lt;=1,"E-","")))))))))))</f>
        <v/>
      </c>
      <c r="DW34" s="51" t="str">
        <f>IF(OR('TRI-3'!DW34 ="",'TRI-3'!DW34&lt;0,'TRI-3'!DW34  &gt;10),"",IF((ROUND(TRUNC(('TRI-3'!DW34  ),2),0))=10,"A+",IF((ROUND(TRUNC(('TRI-3'!DW34  ),2),0))=9,"A-",IF((ROUND(TRUNC(('TRI-3'!DW34   ),2),0))=8,"B+",IF((ROUND(TRUNC(('TRI-3'!DW34 ),2),0))=7,"B-",IF((ROUND(TRUNC(('TRI-3'!DW34  ),2),0))=6,"C+",IF((ROUND(TRUNC(('TRI-3'!DW34  ),2),0))=5,"C-",IF((ROUND(TRUNC(('TRI-3'!DW34  ),2),0))=4,"D+",IF((ROUND(TRUNC(('TRI-3'!DW34 ),2),0))=3,"D-",IF((ROUND(TRUNC(('TRI-3'!DW34 ),2),0))=2,"E+",IF((ROUND(TRUNC(('TRI-3'!DW34  ),2),0))&lt;=1,"E-","")))))))))))</f>
        <v/>
      </c>
      <c r="DX34" s="51" t="str">
        <f>IF(OR('TRI-3'!DX34 ="",'TRI-3'!DX34&lt;0,'TRI-3'!DX34  &gt;10),"",IF((ROUND(TRUNC(('TRI-3'!DX34  ),2),0))=10,"A+",IF((ROUND(TRUNC(('TRI-3'!DX34  ),2),0))=9,"A-",IF((ROUND(TRUNC(('TRI-3'!DX34   ),2),0))=8,"B+",IF((ROUND(TRUNC(('TRI-3'!DX34 ),2),0))=7,"B-",IF((ROUND(TRUNC(('TRI-3'!DX34  ),2),0))=6,"C+",IF((ROUND(TRUNC(('TRI-3'!DX34  ),2),0))=5,"C-",IF((ROUND(TRUNC(('TRI-3'!DX34  ),2),0))=4,"D+",IF((ROUND(TRUNC(('TRI-3'!DX34 ),2),0))=3,"D-",IF((ROUND(TRUNC(('TRI-3'!DX34 ),2),0))=2,"E+",IF((ROUND(TRUNC(('TRI-3'!DX34  ),2),0))&lt;=1,"E-","")))))))))))</f>
        <v/>
      </c>
      <c r="DY34" s="51" t="str">
        <f>IF(OR('TRI-3'!DY34 ="",'TRI-3'!DY34&lt;0,'TRI-3'!DY34  &gt;10),"",IF((ROUND(TRUNC(('TRI-3'!DY34  ),2),0))=10,"A+",IF((ROUND(TRUNC(('TRI-3'!DY34  ),2),0))=9,"A-",IF((ROUND(TRUNC(('TRI-3'!DY34   ),2),0))=8,"B+",IF((ROUND(TRUNC(('TRI-3'!DY34 ),2),0))=7,"B-",IF((ROUND(TRUNC(('TRI-3'!DY34  ),2),0))=6,"C+",IF((ROUND(TRUNC(('TRI-3'!DY34  ),2),0))=5,"C-",IF((ROUND(TRUNC(('TRI-3'!DY34  ),2),0))=4,"D+",IF((ROUND(TRUNC(('TRI-3'!DY34 ),2),0))=3,"D-",IF((ROUND(TRUNC(('TRI-3'!DY34 ),2),0))=2,"E+",IF((ROUND(TRUNC(('TRI-3'!DY34  ),2),0))&lt;=1,"E-","")))))))))))</f>
        <v/>
      </c>
      <c r="DZ34" s="51" t="str">
        <f>IF(OR('TRI-3'!DZ34 ="",'TRI-3'!DZ34&lt;0,'TRI-3'!DZ34  &gt;10),"",IF((ROUND(TRUNC(('TRI-3'!DZ34  ),2),0))=10,"A+",IF((ROUND(TRUNC(('TRI-3'!DZ34  ),2),0))=9,"A-",IF((ROUND(TRUNC(('TRI-3'!DZ34   ),2),0))=8,"B+",IF((ROUND(TRUNC(('TRI-3'!DZ34 ),2),0))=7,"B-",IF((ROUND(TRUNC(('TRI-3'!DZ34  ),2),0))=6,"C+",IF((ROUND(TRUNC(('TRI-3'!DZ34  ),2),0))=5,"C-",IF((ROUND(TRUNC(('TRI-3'!DZ34  ),2),0))=4,"D+",IF((ROUND(TRUNC(('TRI-3'!DZ34 ),2),0))=3,"D-",IF((ROUND(TRUNC(('TRI-3'!DZ34 ),2),0))=2,"E+",IF((ROUND(TRUNC(('TRI-3'!DZ34  ),2),0))&lt;=1,"E-","")))))))))))</f>
        <v/>
      </c>
      <c r="EA34" s="51" t="str">
        <f>IF(OR('TRI-3'!EA34 ="",'TRI-3'!EA34&lt;0,'TRI-3'!EA34  &gt;10),"",IF((ROUND(TRUNC(('TRI-3'!EA34  ),2),0))=10,"A+",IF((ROUND(TRUNC(('TRI-3'!EA34  ),2),0))=9,"A-",IF((ROUND(TRUNC(('TRI-3'!EA34   ),2),0))=8,"B+",IF((ROUND(TRUNC(('TRI-3'!EA34 ),2),0))=7,"B-",IF((ROUND(TRUNC(('TRI-3'!EA34  ),2),0))=6,"C+",IF((ROUND(TRUNC(('TRI-3'!EA34  ),2),0))=5,"C-",IF((ROUND(TRUNC(('TRI-3'!EA34  ),2),0))=4,"D+",IF((ROUND(TRUNC(('TRI-3'!EA34 ),2),0))=3,"D-",IF((ROUND(TRUNC(('TRI-3'!EA34 ),2),0))=2,"E+",IF((ROUND(TRUNC(('TRI-3'!EA34  ),2),0))&lt;=1,"E-","")))))))))))</f>
        <v/>
      </c>
      <c r="EB34" s="51" t="str">
        <f>IF(OR('TRI-3'!EB34 ="",'TRI-3'!EB34&lt;0,'TRI-3'!EB34  &gt;10),"",IF((ROUND(TRUNC(('TRI-3'!EB34  ),2),0))=10,"A+",IF((ROUND(TRUNC(('TRI-3'!EB34  ),2),0))=9,"A-",IF((ROUND(TRUNC(('TRI-3'!EB34   ),2),0))=8,"B+",IF((ROUND(TRUNC(('TRI-3'!EB34 ),2),0))=7,"B-",IF((ROUND(TRUNC(('TRI-3'!EB34  ),2),0))=6,"C+",IF((ROUND(TRUNC(('TRI-3'!EB34  ),2),0))=5,"C-",IF((ROUND(TRUNC(('TRI-3'!EB34  ),2),0))=4,"D+",IF((ROUND(TRUNC(('TRI-3'!EB34 ),2),0))=3,"D-",IF((ROUND(TRUNC(('TRI-3'!EB34 ),2),0))=2,"E+",IF((ROUND(TRUNC(('TRI-3'!EB34  ),2),0))&lt;=1,"E-","")))))))))))</f>
        <v/>
      </c>
      <c r="EC34" s="51" t="str">
        <f>IF(OR('TRI-3'!EC34 ="",'TRI-3'!EC34&lt;0,'TRI-3'!EC34  &gt;10),"",IF((ROUND(TRUNC(('TRI-3'!EC34  ),2),0))=10,"A+",IF((ROUND(TRUNC(('TRI-3'!EC34  ),2),0))=9,"A-",IF((ROUND(TRUNC(('TRI-3'!EC34   ),2),0))=8,"B+",IF((ROUND(TRUNC(('TRI-3'!EC34 ),2),0))=7,"B-",IF((ROUND(TRUNC(('TRI-3'!EC34  ),2),0))=6,"C+",IF((ROUND(TRUNC(('TRI-3'!EC34  ),2),0))=5,"C-",IF((ROUND(TRUNC(('TRI-3'!EC34  ),2),0))=4,"D+",IF((ROUND(TRUNC(('TRI-3'!EC34 ),2),0))=3,"D-",IF((ROUND(TRUNC(('TRI-3'!EC34 ),2),0))=2,"E+",IF((ROUND(TRUNC(('TRI-3'!EC34  ),2),0))&lt;=1,"E-","")))))))))))</f>
        <v/>
      </c>
      <c r="ED34" s="51" t="str">
        <f>IF(OR('TRI-3'!ED34 ="",'TRI-3'!ED34&lt;0,'TRI-3'!ED34  &gt;10),"",IF((ROUND(TRUNC(('TRI-3'!ED34  ),2),0))=10,"A+",IF((ROUND(TRUNC(('TRI-3'!ED34  ),2),0))=9,"A-",IF((ROUND(TRUNC(('TRI-3'!ED34   ),2),0))=8,"B+",IF((ROUND(TRUNC(('TRI-3'!ED34 ),2),0))=7,"B-",IF((ROUND(TRUNC(('TRI-3'!ED34  ),2),0))=6,"C+",IF((ROUND(TRUNC(('TRI-3'!ED34  ),2),0))=5,"C-",IF((ROUND(TRUNC(('TRI-3'!ED34  ),2),0))=4,"D+",IF((ROUND(TRUNC(('TRI-3'!ED34 ),2),0))=3,"D-",IF((ROUND(TRUNC(('TRI-3'!ED34 ),2),0))=2,"E+",IF((ROUND(TRUNC(('TRI-3'!ED34  ),2),0))&lt;=1,"E-","")))))))))))</f>
        <v/>
      </c>
      <c r="EE34" s="51" t="str">
        <f>IF(OR('TRI-3'!EE34 ="",'TRI-3'!EE34&lt;0,'TRI-3'!EE34  &gt;10),"",IF((ROUND(TRUNC(('TRI-3'!EE34  ),2),0))=10,"A+",IF((ROUND(TRUNC(('TRI-3'!EE34  ),2),0))=9,"A-",IF((ROUND(TRUNC(('TRI-3'!EE34   ),2),0))=8,"B+",IF((ROUND(TRUNC(('TRI-3'!EE34 ),2),0))=7,"B-",IF((ROUND(TRUNC(('TRI-3'!EE34  ),2),0))=6,"C+",IF((ROUND(TRUNC(('TRI-3'!EE34  ),2),0))=5,"C-",IF((ROUND(TRUNC(('TRI-3'!EE34  ),2),0))=4,"D+",IF((ROUND(TRUNC(('TRI-3'!EE34 ),2),0))=3,"D-",IF((ROUND(TRUNC(('TRI-3'!EE34 ),2),0))=2,"E+",IF((ROUND(TRUNC(('TRI-3'!EE34  ),2),0))&lt;=1,"E-","")))))))))))</f>
        <v/>
      </c>
      <c r="EF34" s="51" t="str">
        <f>IF(OR('TRI-3'!EF34 ="",'TRI-3'!EF34&lt;0,'TRI-3'!EF34  &gt;10),"",IF((ROUND(TRUNC(('TRI-3'!EF34  ),2),0))=10,"A+",IF((ROUND(TRUNC(('TRI-3'!EF34  ),2),0))=9,"A-",IF((ROUND(TRUNC(('TRI-3'!EF34   ),2),0))=8,"B+",IF((ROUND(TRUNC(('TRI-3'!EF34 ),2),0))=7,"B-",IF((ROUND(TRUNC(('TRI-3'!EF34  ),2),0))=6,"C+",IF((ROUND(TRUNC(('TRI-3'!EF34  ),2),0))=5,"C-",IF((ROUND(TRUNC(('TRI-3'!EF34  ),2),0))=4,"D+",IF((ROUND(TRUNC(('TRI-3'!EF34 ),2),0))=3,"D-",IF((ROUND(TRUNC(('TRI-3'!EF34 ),2),0))=2,"E+",IF((ROUND(TRUNC(('TRI-3'!EF34  ),2),0))&lt;=1,"E-","")))))))))))</f>
        <v/>
      </c>
      <c r="EG34" s="51" t="str">
        <f>IF(OR('TRI-3'!EG34 ="",'TRI-3'!EG34&lt;0,'TRI-3'!EG34  &gt;10),"",IF((ROUND(TRUNC(('TRI-3'!EG34  ),2),0))=10,"A+",IF((ROUND(TRUNC(('TRI-3'!EG34  ),2),0))=9,"A-",IF((ROUND(TRUNC(('TRI-3'!EG34   ),2),0))=8,"B+",IF((ROUND(TRUNC(('TRI-3'!EG34 ),2),0))=7,"B-",IF((ROUND(TRUNC(('TRI-3'!EG34  ),2),0))=6,"C+",IF((ROUND(TRUNC(('TRI-3'!EG34  ),2),0))=5,"C-",IF((ROUND(TRUNC(('TRI-3'!EG34  ),2),0))=4,"D+",IF((ROUND(TRUNC(('TRI-3'!EG34 ),2),0))=3,"D-",IF((ROUND(TRUNC(('TRI-3'!EG34 ),2),0))=2,"E+",IF((ROUND(TRUNC(('TRI-3'!EG34  ),2),0))&lt;=1,"E-","")))))))))))</f>
        <v/>
      </c>
      <c r="EH34" s="51" t="str">
        <f>IF(OR('TRI-3'!EH34 ="",'TRI-3'!EH34&lt;0,'TRI-3'!EH34  &gt;10),"",IF((ROUND(TRUNC(('TRI-3'!EH34  ),2),0))=10,"A+",IF((ROUND(TRUNC(('TRI-3'!EH34  ),2),0))=9,"A-",IF((ROUND(TRUNC(('TRI-3'!EH34   ),2),0))=8,"B+",IF((ROUND(TRUNC(('TRI-3'!EH34 ),2),0))=7,"B-",IF((ROUND(TRUNC(('TRI-3'!EH34  ),2),0))=6,"C+",IF((ROUND(TRUNC(('TRI-3'!EH34  ),2),0))=5,"C-",IF((ROUND(TRUNC(('TRI-3'!EH34  ),2),0))=4,"D+",IF((ROUND(TRUNC(('TRI-3'!EH34 ),2),0))=3,"D-",IF((ROUND(TRUNC(('TRI-3'!EH34 ),2),0))=2,"E+",IF((ROUND(TRUNC(('TRI-3'!EH34  ),2),0))&lt;=1,"E-","")))))))))))</f>
        <v/>
      </c>
      <c r="EI34" s="51" t="str">
        <f>IF(OR('TRI-3'!EI34 ="",'TRI-3'!EI34&lt;0,'TRI-3'!EI34  &gt;10),"",IF((ROUND(TRUNC(('TRI-3'!EI34  ),2),0))=10,"A+",IF((ROUND(TRUNC(('TRI-3'!EI34  ),2),0))=9,"A-",IF((ROUND(TRUNC(('TRI-3'!EI34   ),2),0))=8,"B+",IF((ROUND(TRUNC(('TRI-3'!EI34 ),2),0))=7,"B-",IF((ROUND(TRUNC(('TRI-3'!EI34  ),2),0))=6,"C+",IF((ROUND(TRUNC(('TRI-3'!EI34  ),2),0))=5,"C-",IF((ROUND(TRUNC(('TRI-3'!EI34  ),2),0))=4,"D+",IF((ROUND(TRUNC(('TRI-3'!EI34 ),2),0))=3,"D-",IF((ROUND(TRUNC(('TRI-3'!EI34 ),2),0))=2,"E+",IF((ROUND(TRUNC(('TRI-3'!EI34  ),2),0))&lt;=1,"E-","")))))))))))</f>
        <v/>
      </c>
      <c r="EJ34" s="51" t="str">
        <f>IF(OR('TRI-3'!EJ34 ="",'TRI-3'!EJ34&lt;0,'TRI-3'!EJ34  &gt;10),"",IF((ROUND(TRUNC(('TRI-3'!EJ34  ),2),0))=10,"A+",IF((ROUND(TRUNC(('TRI-3'!EJ34  ),2),0))=9,"A-",IF((ROUND(TRUNC(('TRI-3'!EJ34   ),2),0))=8,"B+",IF((ROUND(TRUNC(('TRI-3'!EJ34 ),2),0))=7,"B-",IF((ROUND(TRUNC(('TRI-3'!EJ34  ),2),0))=6,"C+",IF((ROUND(TRUNC(('TRI-3'!EJ34  ),2),0))=5,"C-",IF((ROUND(TRUNC(('TRI-3'!EJ34  ),2),0))=4,"D+",IF((ROUND(TRUNC(('TRI-3'!EJ34 ),2),0))=3,"D-",IF((ROUND(TRUNC(('TRI-3'!EJ34 ),2),0))=2,"E+",IF((ROUND(TRUNC(('TRI-3'!EJ34  ),2),0))&lt;=1,"E-","")))))))))))</f>
        <v/>
      </c>
      <c r="EK34" s="51" t="str">
        <f>IF(OR('TRI-3'!EK34 ="",'TRI-3'!EK34&lt;0,'TRI-3'!EK34  &gt;10),"",IF((ROUND(TRUNC(('TRI-3'!EK34  ),2),0))=10,"A+",IF((ROUND(TRUNC(('TRI-3'!EK34  ),2),0))=9,"A-",IF((ROUND(TRUNC(('TRI-3'!EK34   ),2),0))=8,"B+",IF((ROUND(TRUNC(('TRI-3'!EK34 ),2),0))=7,"B-",IF((ROUND(TRUNC(('TRI-3'!EK34  ),2),0))=6,"C+",IF((ROUND(TRUNC(('TRI-3'!EK34  ),2),0))=5,"C-",IF((ROUND(TRUNC(('TRI-3'!EK34  ),2),0))=4,"D+",IF((ROUND(TRUNC(('TRI-3'!EK34 ),2),0))=3,"D-",IF((ROUND(TRUNC(('TRI-3'!EK34 ),2),0))=2,"E+",IF((ROUND(TRUNC(('TRI-3'!EK34  ),2),0))&lt;=1,"E-","")))))))))))</f>
        <v/>
      </c>
      <c r="EL34" s="51" t="str">
        <f>IF(OR('TRI-3'!EL34 ="",'TRI-3'!EL34&lt;0,'TRI-3'!EL34  &gt;10),"",IF((ROUND(TRUNC(('TRI-3'!EL34  ),2),0))=10,"A+",IF((ROUND(TRUNC(('TRI-3'!EL34  ),2),0))=9,"A-",IF((ROUND(TRUNC(('TRI-3'!EL34   ),2),0))=8,"B+",IF((ROUND(TRUNC(('TRI-3'!EL34 ),2),0))=7,"B-",IF((ROUND(TRUNC(('TRI-3'!EL34  ),2),0))=6,"C+",IF((ROUND(TRUNC(('TRI-3'!EL34  ),2),0))=5,"C-",IF((ROUND(TRUNC(('TRI-3'!EL34  ),2),0))=4,"D+",IF((ROUND(TRUNC(('TRI-3'!EL34 ),2),0))=3,"D-",IF((ROUND(TRUNC(('TRI-3'!EL34 ),2),0))=2,"E+",IF((ROUND(TRUNC(('TRI-3'!EL34  ),2),0))&lt;=1,"E-","")))))))))))</f>
        <v/>
      </c>
      <c r="EM34" s="51" t="str">
        <f>IF(OR('TRI-3'!EM34 ="",'TRI-3'!EM34&lt;0,'TRI-3'!EM34  &gt;10),"",IF((ROUND(TRUNC(('TRI-3'!EM34  ),2),0))=10,"A+",IF((ROUND(TRUNC(('TRI-3'!EM34  ),2),0))=9,"A-",IF((ROUND(TRUNC(('TRI-3'!EM34   ),2),0))=8,"B+",IF((ROUND(TRUNC(('TRI-3'!EM34 ),2),0))=7,"B-",IF((ROUND(TRUNC(('TRI-3'!EM34  ),2),0))=6,"C+",IF((ROUND(TRUNC(('TRI-3'!EM34  ),2),0))=5,"C-",IF((ROUND(TRUNC(('TRI-3'!EM34  ),2),0))=4,"D+",IF((ROUND(TRUNC(('TRI-3'!EM34 ),2),0))=3,"D-",IF((ROUND(TRUNC(('TRI-3'!EM34 ),2),0))=2,"E+",IF((ROUND(TRUNC(('TRI-3'!EM34  ),2),0))&lt;=1,"E-","")))))))))))</f>
        <v/>
      </c>
      <c r="EN34" s="51" t="str">
        <f>IF(OR('TRI-3'!EN34 ="",'TRI-3'!EN34&lt;0,'TRI-3'!EN34  &gt;10),"",IF((ROUND(TRUNC(('TRI-3'!EN34  ),2),0))=10,"A+",IF((ROUND(TRUNC(('TRI-3'!EN34  ),2),0))=9,"A-",IF((ROUND(TRUNC(('TRI-3'!EN34   ),2),0))=8,"B+",IF((ROUND(TRUNC(('TRI-3'!EN34 ),2),0))=7,"B-",IF((ROUND(TRUNC(('TRI-3'!EN34  ),2),0))=6,"C+",IF((ROUND(TRUNC(('TRI-3'!EN34  ),2),0))=5,"C-",IF((ROUND(TRUNC(('TRI-3'!EN34  ),2),0))=4,"D+",IF((ROUND(TRUNC(('TRI-3'!EN34 ),2),0))=3,"D-",IF((ROUND(TRUNC(('TRI-3'!EN34 ),2),0))=2,"E+",IF((ROUND(TRUNC(('TRI-3'!EN34  ),2),0))&lt;=1,"E-","")))))))))))</f>
        <v/>
      </c>
      <c r="EO34" s="51" t="str">
        <f>IF(OR('TRI-3'!EO34 ="",'TRI-3'!EO34&lt;0,'TRI-3'!EO34  &gt;10),"",IF((ROUND(TRUNC(('TRI-3'!EO34  ),2),0))=10,"A+",IF((ROUND(TRUNC(('TRI-3'!EO34  ),2),0))=9,"A-",IF((ROUND(TRUNC(('TRI-3'!EO34   ),2),0))=8,"B+",IF((ROUND(TRUNC(('TRI-3'!EO34 ),2),0))=7,"B-",IF((ROUND(TRUNC(('TRI-3'!EO34  ),2),0))=6,"C+",IF((ROUND(TRUNC(('TRI-3'!EO34  ),2),0))=5,"C-",IF((ROUND(TRUNC(('TRI-3'!EO34  ),2),0))=4,"D+",IF((ROUND(TRUNC(('TRI-3'!EO34 ),2),0))=3,"D-",IF((ROUND(TRUNC(('TRI-3'!EO34 ),2),0))=2,"E+",IF((ROUND(TRUNC(('TRI-3'!EO34  ),2),0))&lt;=1,"E-","")))))))))))</f>
        <v/>
      </c>
      <c r="EP34" s="51" t="str">
        <f>IF(OR('TRI-3'!EP34 ="",'TRI-3'!EP34&lt;0,'TRI-3'!EP34  &gt;10),"",IF((ROUND(TRUNC(('TRI-3'!EP34  ),2),0))=10,"A+",IF((ROUND(TRUNC(('TRI-3'!EP34  ),2),0))=9,"A-",IF((ROUND(TRUNC(('TRI-3'!EP34   ),2),0))=8,"B+",IF((ROUND(TRUNC(('TRI-3'!EP34 ),2),0))=7,"B-",IF((ROUND(TRUNC(('TRI-3'!EP34  ),2),0))=6,"C+",IF((ROUND(TRUNC(('TRI-3'!EP34  ),2),0))=5,"C-",IF((ROUND(TRUNC(('TRI-3'!EP34  ),2),0))=4,"D+",IF((ROUND(TRUNC(('TRI-3'!EP34 ),2),0))=3,"D-",IF((ROUND(TRUNC(('TRI-3'!EP34 ),2),0))=2,"E+",IF((ROUND(TRUNC(('TRI-3'!EP34  ),2),0))&lt;=1,"E-","")))))))))))</f>
        <v/>
      </c>
      <c r="EQ34" s="51" t="str">
        <f>IF(OR('TRI-3'!EQ34 ="",'TRI-3'!EQ34&lt;0,'TRI-3'!EQ34  &gt;10),"",IF((ROUND(TRUNC(('TRI-3'!EQ34  ),2),0))=10,"A+",IF((ROUND(TRUNC(('TRI-3'!EQ34  ),2),0))=9,"A-",IF((ROUND(TRUNC(('TRI-3'!EQ34   ),2),0))=8,"B+",IF((ROUND(TRUNC(('TRI-3'!EQ34 ),2),0))=7,"B-",IF((ROUND(TRUNC(('TRI-3'!EQ34  ),2),0))=6,"C+",IF((ROUND(TRUNC(('TRI-3'!EQ34  ),2),0))=5,"C-",IF((ROUND(TRUNC(('TRI-3'!EQ34  ),2),0))=4,"D+",IF((ROUND(TRUNC(('TRI-3'!EQ34 ),2),0))=3,"D-",IF((ROUND(TRUNC(('TRI-3'!EQ34 ),2),0))=2,"E+",IF((ROUND(TRUNC(('TRI-3'!EQ34  ),2),0))&lt;=1,"E-","")))))))))))</f>
        <v/>
      </c>
      <c r="ER34" s="51" t="str">
        <f>IF(OR('TRI-3'!ER34 ="",'TRI-3'!ER34&lt;0,'TRI-3'!ER34  &gt;10),"",IF((ROUND(TRUNC(('TRI-3'!ER34  ),2),0))=10,"A+",IF((ROUND(TRUNC(('TRI-3'!ER34  ),2),0))=9,"A-",IF((ROUND(TRUNC(('TRI-3'!ER34   ),2),0))=8,"B+",IF((ROUND(TRUNC(('TRI-3'!ER34 ),2),0))=7,"B-",IF((ROUND(TRUNC(('TRI-3'!ER34  ),2),0))=6,"C+",IF((ROUND(TRUNC(('TRI-3'!ER34  ),2),0))=5,"C-",IF((ROUND(TRUNC(('TRI-3'!ER34  ),2),0))=4,"D+",IF((ROUND(TRUNC(('TRI-3'!ER34 ),2),0))=3,"D-",IF((ROUND(TRUNC(('TRI-3'!ER34 ),2),0))=2,"E+",IF((ROUND(TRUNC(('TRI-3'!ER34  ),2),0))&lt;=1,"E-","")))))))))))</f>
        <v/>
      </c>
      <c r="ES34" s="51" t="str">
        <f>IF(OR('TRI-3'!ES34 ="",'TRI-3'!ES34&lt;0,'TRI-3'!ES34  &gt;10),"",IF((ROUND(TRUNC(('TRI-3'!ES34  ),2),0))=10,"A+",IF((ROUND(TRUNC(('TRI-3'!ES34  ),2),0))=9,"A-",IF((ROUND(TRUNC(('TRI-3'!ES34   ),2),0))=8,"B+",IF((ROUND(TRUNC(('TRI-3'!ES34 ),2),0))=7,"B-",IF((ROUND(TRUNC(('TRI-3'!ES34  ),2),0))=6,"C+",IF((ROUND(TRUNC(('TRI-3'!ES34  ),2),0))=5,"C-",IF((ROUND(TRUNC(('TRI-3'!ES34  ),2),0))=4,"D+",IF((ROUND(TRUNC(('TRI-3'!ES34 ),2),0))=3,"D-",IF((ROUND(TRUNC(('TRI-3'!ES34 ),2),0))=2,"E+",IF((ROUND(TRUNC(('TRI-3'!ES34  ),2),0))&lt;=1,"E-","")))))))))))</f>
        <v/>
      </c>
      <c r="ET34" s="51" t="str">
        <f>IF('TRI-3'!ET34 ="","",'TRI-3'!ET34 )</f>
        <v/>
      </c>
      <c r="EU34" s="51" t="str">
        <f>IF('TRI-3'!EU34 ="","",'TRI-3'!EU34 )</f>
        <v/>
      </c>
      <c r="EV34" s="51" t="str">
        <f>IF('TRI-3'!EV34 ="","",'TRI-3'!EV34 )</f>
        <v/>
      </c>
      <c r="EW34" s="51" t="str">
        <f>IF('TRI-3'!EW34 ="","",'TRI-3'!EW34 )</f>
        <v/>
      </c>
      <c r="EX34" s="51" t="str">
        <f>IF('TRI-3'!EX34 ="","",'TRI-3'!EX34 )</f>
        <v/>
      </c>
      <c r="EY34" s="51" t="str">
        <f>IF('TRI-3'!EY34 ="","",'TRI-3'!EY34 )</f>
        <v/>
      </c>
      <c r="EZ34" s="51" t="str">
        <f>IF('TRI-3'!EZ34 ="","",'TRI-3'!EZ34 )</f>
        <v/>
      </c>
      <c r="FA34" s="51" t="str">
        <f>IF('TRI-3'!FA34 ="","",'TRI-3'!FA34 )</f>
        <v/>
      </c>
      <c r="FB34" s="51" t="str">
        <f>IF('TRI-3'!FB34 ="","",'TRI-3'!FB34 )</f>
        <v/>
      </c>
      <c r="FC34" s="51" t="str">
        <f>IF('TRI-3'!FC34 ="","",'TRI-3'!FC34 )</f>
        <v/>
      </c>
      <c r="FD34" s="51">
        <f>IF('TRI-3'!FD34 ="","",'TRI-3'!FD34 )</f>
        <v>0</v>
      </c>
      <c r="FE34" s="51" t="str">
        <f>IF('TRI-3'!FE34 ="","",'TRI-3'!FE34 )</f>
        <v/>
      </c>
      <c r="FF34" s="51" t="str">
        <f>IF('TRI-3'!FF34 ="","",'TRI-3'!FF34 )</f>
        <v/>
      </c>
      <c r="FG34" s="51" t="str">
        <f>IF('TRI-3'!FG34 ="","",'TRI-3'!FG34 )</f>
        <v/>
      </c>
      <c r="FH34" s="51" t="str">
        <f>IF('TRI-3'!FH34 ="","",'TRI-3'!FH34 )</f>
        <v/>
      </c>
    </row>
    <row r="35" spans="1:164" ht="21" customHeight="1">
      <c r="A35" t="s">
        <v>87</v>
      </c>
      <c r="B35" s="53">
        <v>18</v>
      </c>
      <c r="C35" s="272" t="str">
        <f>IF(NOTAS!E38&gt;"",NOTAS!E38,"")</f>
        <v>MORA QUINTEROS THIAGO JOSE</v>
      </c>
      <c r="D35" s="273"/>
      <c r="E35" s="273"/>
      <c r="F35" s="274"/>
      <c r="G35" s="51" t="str">
        <f>IF(OR('TRI-3'!G35 ="",'TRI-3'!G35&lt;0,'TRI-3'!G35  &gt;10),"",IF((ROUND(TRUNC(('TRI-3'!G35  ),2),0))=10,"A+",IF((ROUND(TRUNC(('TRI-3'!G35  ),2),0))=9,"A-",IF((ROUND(TRUNC(('TRI-3'!G35   ),2),0))=8,"B+",IF((ROUND(TRUNC(('TRI-3'!G35 ),2),0))=7,"B-",IF((ROUND(TRUNC(('TRI-3'!G35  ),2),0))=6,"C+",IF((ROUND(TRUNC(('TRI-3'!G35  ),2),0))=5,"C-",IF((ROUND(TRUNC(('TRI-3'!G35  ),2),0))=4,"D+",IF((ROUND(TRUNC(('TRI-3'!G35 ),2),0))=3,"D-",IF((ROUND(TRUNC(('TRI-3'!G35 ),2),0))=2,"E+",IF((ROUND(TRUNC(('TRI-3'!G35  ),2),0))&lt;=1,"E-","")))))))))))</f>
        <v/>
      </c>
      <c r="H35" s="51" t="str">
        <f>IF(OR('TRI-3'!H35 ="",'TRI-3'!H35&lt;0,'TRI-3'!H35  &gt;10),"",IF((ROUND(TRUNC(('TRI-3'!H35  ),2),0))=10,"A+",IF((ROUND(TRUNC(('TRI-3'!H35  ),2),0))=9,"A-",IF((ROUND(TRUNC(('TRI-3'!H35   ),2),0))=8,"B+",IF((ROUND(TRUNC(('TRI-3'!H35 ),2),0))=7,"B-",IF((ROUND(TRUNC(('TRI-3'!H35  ),2),0))=6,"C+",IF((ROUND(TRUNC(('TRI-3'!H35  ),2),0))=5,"C-",IF((ROUND(TRUNC(('TRI-3'!H35  ),2),0))=4,"D+",IF((ROUND(TRUNC(('TRI-3'!H35 ),2),0))=3,"D-",IF((ROUND(TRUNC(('TRI-3'!H35 ),2),0))=2,"E+",IF((ROUND(TRUNC(('TRI-3'!H35  ),2),0))&lt;=1,"E-","")))))))))))</f>
        <v/>
      </c>
      <c r="I35" s="51" t="str">
        <f>IF(OR('TRI-3'!I35 ="",'TRI-3'!I35&lt;0,'TRI-3'!I35  &gt;10),"",IF((ROUND(TRUNC(('TRI-3'!I35  ),2),0))=10,"A+",IF((ROUND(TRUNC(('TRI-3'!I35  ),2),0))=9,"A-",IF((ROUND(TRUNC(('TRI-3'!I35   ),2),0))=8,"B+",IF((ROUND(TRUNC(('TRI-3'!I35 ),2),0))=7,"B-",IF((ROUND(TRUNC(('TRI-3'!I35  ),2),0))=6,"C+",IF((ROUND(TRUNC(('TRI-3'!I35  ),2),0))=5,"C-",IF((ROUND(TRUNC(('TRI-3'!I35  ),2),0))=4,"D+",IF((ROUND(TRUNC(('TRI-3'!I35 ),2),0))=3,"D-",IF((ROUND(TRUNC(('TRI-3'!I35 ),2),0))=2,"E+",IF((ROUND(TRUNC(('TRI-3'!I35  ),2),0))&lt;=1,"E-","")))))))))))</f>
        <v/>
      </c>
      <c r="J35" s="51" t="str">
        <f>IF(OR('TRI-3'!J35 ="",'TRI-3'!J35&lt;0,'TRI-3'!J35  &gt;10),"",IF((ROUND(TRUNC(('TRI-3'!J35  ),2),0))=10,"A+",IF((ROUND(TRUNC(('TRI-3'!J35  ),2),0))=9,"A-",IF((ROUND(TRUNC(('TRI-3'!J35   ),2),0))=8,"B+",IF((ROUND(TRUNC(('TRI-3'!J35 ),2),0))=7,"B-",IF((ROUND(TRUNC(('TRI-3'!J35  ),2),0))=6,"C+",IF((ROUND(TRUNC(('TRI-3'!J35  ),2),0))=5,"C-",IF((ROUND(TRUNC(('TRI-3'!J35  ),2),0))=4,"D+",IF((ROUND(TRUNC(('TRI-3'!J35 ),2),0))=3,"D-",IF((ROUND(TRUNC(('TRI-3'!J35 ),2),0))=2,"E+",IF((ROUND(TRUNC(('TRI-3'!J35  ),2),0))&lt;=1,"E-","")))))))))))</f>
        <v/>
      </c>
      <c r="K35" s="51" t="str">
        <f>IF(OR('TRI-3'!K35 ="",'TRI-3'!K35&lt;0,'TRI-3'!K35  &gt;10),"",IF((ROUND(TRUNC(('TRI-3'!K35  ),2),0))=10,"A+",IF((ROUND(TRUNC(('TRI-3'!K35  ),2),0))=9,"A-",IF((ROUND(TRUNC(('TRI-3'!K35   ),2),0))=8,"B+",IF((ROUND(TRUNC(('TRI-3'!K35 ),2),0))=7,"B-",IF((ROUND(TRUNC(('TRI-3'!K35  ),2),0))=6,"C+",IF((ROUND(TRUNC(('TRI-3'!K35  ),2),0))=5,"C-",IF((ROUND(TRUNC(('TRI-3'!K35  ),2),0))=4,"D+",IF((ROUND(TRUNC(('TRI-3'!K35 ),2),0))=3,"D-",IF((ROUND(TRUNC(('TRI-3'!K35 ),2),0))=2,"E+",IF((ROUND(TRUNC(('TRI-3'!K35  ),2),0))&lt;=1,"E-","")))))))))))</f>
        <v/>
      </c>
      <c r="L35" s="51" t="str">
        <f>IF(OR('TRI-3'!L35 ="",'TRI-3'!L35&lt;0,'TRI-3'!L35  &gt;10),"",IF((ROUND(TRUNC(('TRI-3'!L35  ),2),0))=10,"A+",IF((ROUND(TRUNC(('TRI-3'!L35  ),2),0))=9,"A-",IF((ROUND(TRUNC(('TRI-3'!L35   ),2),0))=8,"B+",IF((ROUND(TRUNC(('TRI-3'!L35 ),2),0))=7,"B-",IF((ROUND(TRUNC(('TRI-3'!L35  ),2),0))=6,"C+",IF((ROUND(TRUNC(('TRI-3'!L35  ),2),0))=5,"C-",IF((ROUND(TRUNC(('TRI-3'!L35  ),2),0))=4,"D+",IF((ROUND(TRUNC(('TRI-3'!L35 ),2),0))=3,"D-",IF((ROUND(TRUNC(('TRI-3'!L35 ),2),0))=2,"E+",IF((ROUND(TRUNC(('TRI-3'!L35  ),2),0))&lt;=1,"E-","")))))))))))</f>
        <v/>
      </c>
      <c r="M35" s="51" t="str">
        <f>IF(OR('TRI-3'!M35 ="",'TRI-3'!M35&lt;0,'TRI-3'!M35  &gt;10),"",IF((ROUND(TRUNC(('TRI-3'!M35  ),2),0))=10,"A+",IF((ROUND(TRUNC(('TRI-3'!M35  ),2),0))=9,"A-",IF((ROUND(TRUNC(('TRI-3'!M35   ),2),0))=8,"B+",IF((ROUND(TRUNC(('TRI-3'!M35 ),2),0))=7,"B-",IF((ROUND(TRUNC(('TRI-3'!M35  ),2),0))=6,"C+",IF((ROUND(TRUNC(('TRI-3'!M35  ),2),0))=5,"C-",IF((ROUND(TRUNC(('TRI-3'!M35  ),2),0))=4,"D+",IF((ROUND(TRUNC(('TRI-3'!M35 ),2),0))=3,"D-",IF((ROUND(TRUNC(('TRI-3'!M35 ),2),0))=2,"E+",IF((ROUND(TRUNC(('TRI-3'!M35  ),2),0))&lt;=1,"E-","")))))))))))</f>
        <v/>
      </c>
      <c r="N35" s="51" t="str">
        <f>IF(OR('TRI-3'!N35 ="",'TRI-3'!N35&lt;0,'TRI-3'!N35  &gt;10),"",IF((ROUND(TRUNC(('TRI-3'!N35  ),2),0))=10,"A+",IF((ROUND(TRUNC(('TRI-3'!N35  ),2),0))=9,"A-",IF((ROUND(TRUNC(('TRI-3'!N35   ),2),0))=8,"B+",IF((ROUND(TRUNC(('TRI-3'!N35 ),2),0))=7,"B-",IF((ROUND(TRUNC(('TRI-3'!N35  ),2),0))=6,"C+",IF((ROUND(TRUNC(('TRI-3'!N35  ),2),0))=5,"C-",IF((ROUND(TRUNC(('TRI-3'!N35  ),2),0))=4,"D+",IF((ROUND(TRUNC(('TRI-3'!N35 ),2),0))=3,"D-",IF((ROUND(TRUNC(('TRI-3'!N35 ),2),0))=2,"E+",IF((ROUND(TRUNC(('TRI-3'!N35  ),2),0))&lt;=1,"E-","")))))))))))</f>
        <v/>
      </c>
      <c r="O35" s="51" t="str">
        <f>IF(OR('TRI-3'!O35 ="",'TRI-3'!O35&lt;0,'TRI-3'!O35  &gt;10),"",IF((ROUND(TRUNC(('TRI-3'!O35  ),2),0))=10,"A+",IF((ROUND(TRUNC(('TRI-3'!O35  ),2),0))=9,"A-",IF((ROUND(TRUNC(('TRI-3'!O35   ),2),0))=8,"B+",IF((ROUND(TRUNC(('TRI-3'!O35 ),2),0))=7,"B-",IF((ROUND(TRUNC(('TRI-3'!O35  ),2),0))=6,"C+",IF((ROUND(TRUNC(('TRI-3'!O35  ),2),0))=5,"C-",IF((ROUND(TRUNC(('TRI-3'!O35  ),2),0))=4,"D+",IF((ROUND(TRUNC(('TRI-3'!O35 ),2),0))=3,"D-",IF((ROUND(TRUNC(('TRI-3'!O35 ),2),0))=2,"E+",IF((ROUND(TRUNC(('TRI-3'!O35  ),2),0))&lt;=1,"E-","")))))))))))</f>
        <v/>
      </c>
      <c r="P35" s="51" t="str">
        <f>IF(OR('TRI-3'!P35 ="",'TRI-3'!P35&lt;0,'TRI-3'!P35  &gt;10),"",IF((ROUND(TRUNC(('TRI-3'!P35  ),2),0))=10,"A+",IF((ROUND(TRUNC(('TRI-3'!P35  ),2),0))=9,"A-",IF((ROUND(TRUNC(('TRI-3'!P35   ),2),0))=8,"B+",IF((ROUND(TRUNC(('TRI-3'!P35 ),2),0))=7,"B-",IF((ROUND(TRUNC(('TRI-3'!P35  ),2),0))=6,"C+",IF((ROUND(TRUNC(('TRI-3'!P35  ),2),0))=5,"C-",IF((ROUND(TRUNC(('TRI-3'!P35  ),2),0))=4,"D+",IF((ROUND(TRUNC(('TRI-3'!P35 ),2),0))=3,"D-",IF((ROUND(TRUNC(('TRI-3'!P35 ),2),0))=2,"E+",IF((ROUND(TRUNC(('TRI-3'!P35  ),2),0))&lt;=1,"E-","")))))))))))</f>
        <v/>
      </c>
      <c r="Q35" s="51" t="str">
        <f>IF(OR('TRI-3'!Q35 ="",'TRI-3'!Q35&lt;0,'TRI-3'!Q35  &gt;10),"",IF((ROUND(TRUNC(('TRI-3'!Q35  ),2),0))=10,"A+",IF((ROUND(TRUNC(('TRI-3'!Q35  ),2),0))=9,"A-",IF((ROUND(TRUNC(('TRI-3'!Q35   ),2),0))=8,"B+",IF((ROUND(TRUNC(('TRI-3'!Q35 ),2),0))=7,"B-",IF((ROUND(TRUNC(('TRI-3'!Q35  ),2),0))=6,"C+",IF((ROUND(TRUNC(('TRI-3'!Q35  ),2),0))=5,"C-",IF((ROUND(TRUNC(('TRI-3'!Q35  ),2),0))=4,"D+",IF((ROUND(TRUNC(('TRI-3'!Q35 ),2),0))=3,"D-",IF((ROUND(TRUNC(('TRI-3'!Q35 ),2),0))=2,"E+",IF((ROUND(TRUNC(('TRI-3'!Q35  ),2),0))&lt;=1,"E-","")))))))))))</f>
        <v/>
      </c>
      <c r="R35" s="51" t="str">
        <f>IF(OR('TRI-3'!R35 ="",'TRI-3'!R35&lt;0,'TRI-3'!R35  &gt;10),"",IF((ROUND(TRUNC(('TRI-3'!R35  ),2),0))=10,"A+",IF((ROUND(TRUNC(('TRI-3'!R35  ),2),0))=9,"A-",IF((ROUND(TRUNC(('TRI-3'!R35   ),2),0))=8,"B+",IF((ROUND(TRUNC(('TRI-3'!R35 ),2),0))=7,"B-",IF((ROUND(TRUNC(('TRI-3'!R35  ),2),0))=6,"C+",IF((ROUND(TRUNC(('TRI-3'!R35  ),2),0))=5,"C-",IF((ROUND(TRUNC(('TRI-3'!R35  ),2),0))=4,"D+",IF((ROUND(TRUNC(('TRI-3'!R35 ),2),0))=3,"D-",IF((ROUND(TRUNC(('TRI-3'!R35 ),2),0))=2,"E+",IF((ROUND(TRUNC(('TRI-3'!R35  ),2),0))&lt;=1,"E-","")))))))))))</f>
        <v/>
      </c>
      <c r="S35" s="51" t="str">
        <f>IF(OR('TRI-3'!S35 ="",'TRI-3'!S35&lt;0,'TRI-3'!S35  &gt;10),"",IF((ROUND(TRUNC(('TRI-3'!S35  ),2),0))=10,"A+",IF((ROUND(TRUNC(('TRI-3'!S35  ),2),0))=9,"A-",IF((ROUND(TRUNC(('TRI-3'!S35   ),2),0))=8,"B+",IF((ROUND(TRUNC(('TRI-3'!S35 ),2),0))=7,"B-",IF((ROUND(TRUNC(('TRI-3'!S35  ),2),0))=6,"C+",IF((ROUND(TRUNC(('TRI-3'!S35  ),2),0))=5,"C-",IF((ROUND(TRUNC(('TRI-3'!S35  ),2),0))=4,"D+",IF((ROUND(TRUNC(('TRI-3'!S35 ),2),0))=3,"D-",IF((ROUND(TRUNC(('TRI-3'!S35 ),2),0))=2,"E+",IF((ROUND(TRUNC(('TRI-3'!S35  ),2),0))&lt;=1,"E-","")))))))))))</f>
        <v/>
      </c>
      <c r="T35" s="51" t="str">
        <f>IF(OR('TRI-3'!T35 ="",'TRI-3'!T35&lt;0,'TRI-3'!T35  &gt;10),"",IF((ROUND(TRUNC(('TRI-3'!T35  ),2),0))=10,"A+",IF((ROUND(TRUNC(('TRI-3'!T35  ),2),0))=9,"A-",IF((ROUND(TRUNC(('TRI-3'!T35   ),2),0))=8,"B+",IF((ROUND(TRUNC(('TRI-3'!T35 ),2),0))=7,"B-",IF((ROUND(TRUNC(('TRI-3'!T35  ),2),0))=6,"C+",IF((ROUND(TRUNC(('TRI-3'!T35  ),2),0))=5,"C-",IF((ROUND(TRUNC(('TRI-3'!T35  ),2),0))=4,"D+",IF((ROUND(TRUNC(('TRI-3'!T35 ),2),0))=3,"D-",IF((ROUND(TRUNC(('TRI-3'!T35 ),2),0))=2,"E+",IF((ROUND(TRUNC(('TRI-3'!T35  ),2),0))&lt;=1,"E-","")))))))))))</f>
        <v/>
      </c>
      <c r="U35" s="51" t="str">
        <f>IF(OR('TRI-3'!U35 ="",'TRI-3'!U35&lt;0,'TRI-3'!U35  &gt;10),"",IF((ROUND(TRUNC(('TRI-3'!U35  ),2),0))=10,"A+",IF((ROUND(TRUNC(('TRI-3'!U35  ),2),0))=9,"A-",IF((ROUND(TRUNC(('TRI-3'!U35   ),2),0))=8,"B+",IF((ROUND(TRUNC(('TRI-3'!U35 ),2),0))=7,"B-",IF((ROUND(TRUNC(('TRI-3'!U35  ),2),0))=6,"C+",IF((ROUND(TRUNC(('TRI-3'!U35  ),2),0))=5,"C-",IF((ROUND(TRUNC(('TRI-3'!U35  ),2),0))=4,"D+",IF((ROUND(TRUNC(('TRI-3'!U35 ),2),0))=3,"D-",IF((ROUND(TRUNC(('TRI-3'!U35 ),2),0))=2,"E+",IF((ROUND(TRUNC(('TRI-3'!U35  ),2),0))&lt;=1,"E-","")))))))))))</f>
        <v/>
      </c>
      <c r="V35" s="51" t="str">
        <f>IF(OR('TRI-3'!V35 ="",'TRI-3'!V35&lt;0,'TRI-3'!V35  &gt;10),"",IF((ROUND(TRUNC(('TRI-3'!V35  ),2),0))=10,"A+",IF((ROUND(TRUNC(('TRI-3'!V35  ),2),0))=9,"A-",IF((ROUND(TRUNC(('TRI-3'!V35   ),2),0))=8,"B+",IF((ROUND(TRUNC(('TRI-3'!V35 ),2),0))=7,"B-",IF((ROUND(TRUNC(('TRI-3'!V35  ),2),0))=6,"C+",IF((ROUND(TRUNC(('TRI-3'!V35  ),2),0))=5,"C-",IF((ROUND(TRUNC(('TRI-3'!V35  ),2),0))=4,"D+",IF((ROUND(TRUNC(('TRI-3'!V35 ),2),0))=3,"D-",IF((ROUND(TRUNC(('TRI-3'!V35 ),2),0))=2,"E+",IF((ROUND(TRUNC(('TRI-3'!V35  ),2),0))&lt;=1,"E-","")))))))))))</f>
        <v/>
      </c>
      <c r="W35" s="51" t="str">
        <f>IF(OR('TRI-3'!W35 ="",'TRI-3'!W35&lt;0,'TRI-3'!W35  &gt;10),"",IF((ROUND(TRUNC(('TRI-3'!W35  ),2),0))=10,"A+",IF((ROUND(TRUNC(('TRI-3'!W35  ),2),0))=9,"A-",IF((ROUND(TRUNC(('TRI-3'!W35   ),2),0))=8,"B+",IF((ROUND(TRUNC(('TRI-3'!W35 ),2),0))=7,"B-",IF((ROUND(TRUNC(('TRI-3'!W35  ),2),0))=6,"C+",IF((ROUND(TRUNC(('TRI-3'!W35  ),2),0))=5,"C-",IF((ROUND(TRUNC(('TRI-3'!W35  ),2),0))=4,"D+",IF((ROUND(TRUNC(('TRI-3'!W35 ),2),0))=3,"D-",IF((ROUND(TRUNC(('TRI-3'!W35 ),2),0))=2,"E+",IF((ROUND(TRUNC(('TRI-3'!W35  ),2),0))&lt;=1,"E-","")))))))))))</f>
        <v/>
      </c>
      <c r="X35" s="51" t="str">
        <f>IF(OR('TRI-3'!X35 ="",'TRI-3'!X35&lt;0,'TRI-3'!X35  &gt;10),"",IF((ROUND(TRUNC(('TRI-3'!X35  ),2),0))=10,"A+",IF((ROUND(TRUNC(('TRI-3'!X35  ),2),0))=9,"A-",IF((ROUND(TRUNC(('TRI-3'!X35   ),2),0))=8,"B+",IF((ROUND(TRUNC(('TRI-3'!X35 ),2),0))=7,"B-",IF((ROUND(TRUNC(('TRI-3'!X35  ),2),0))=6,"C+",IF((ROUND(TRUNC(('TRI-3'!X35  ),2),0))=5,"C-",IF((ROUND(TRUNC(('TRI-3'!X35  ),2),0))=4,"D+",IF((ROUND(TRUNC(('TRI-3'!X35 ),2),0))=3,"D-",IF((ROUND(TRUNC(('TRI-3'!X35 ),2),0))=2,"E+",IF((ROUND(TRUNC(('TRI-3'!X35  ),2),0))&lt;=1,"E-","")))))))))))</f>
        <v/>
      </c>
      <c r="Y35" s="51" t="str">
        <f>IF(OR('TRI-3'!Y35 ="",'TRI-3'!Y35&lt;0,'TRI-3'!Y35  &gt;10),"",IF((ROUND(TRUNC(('TRI-3'!Y35  ),2),0))=10,"A+",IF((ROUND(TRUNC(('TRI-3'!Y35  ),2),0))=9,"A-",IF((ROUND(TRUNC(('TRI-3'!Y35   ),2),0))=8,"B+",IF((ROUND(TRUNC(('TRI-3'!Y35 ),2),0))=7,"B-",IF((ROUND(TRUNC(('TRI-3'!Y35  ),2),0))=6,"C+",IF((ROUND(TRUNC(('TRI-3'!Y35  ),2),0))=5,"C-",IF((ROUND(TRUNC(('TRI-3'!Y35  ),2),0))=4,"D+",IF((ROUND(TRUNC(('TRI-3'!Y35 ),2),0))=3,"D-",IF((ROUND(TRUNC(('TRI-3'!Y35 ),2),0))=2,"E+",IF((ROUND(TRUNC(('TRI-3'!Y35  ),2),0))&lt;=1,"E-","")))))))))))</f>
        <v/>
      </c>
      <c r="Z35" s="51" t="str">
        <f>IF(OR('TRI-3'!Z35 ="",'TRI-3'!Z35&lt;0,'TRI-3'!Z35  &gt;10),"",IF((ROUND(TRUNC(('TRI-3'!Z35  ),2),0))=10,"A+",IF((ROUND(TRUNC(('TRI-3'!Z35  ),2),0))=9,"A-",IF((ROUND(TRUNC(('TRI-3'!Z35   ),2),0))=8,"B+",IF((ROUND(TRUNC(('TRI-3'!Z35 ),2),0))=7,"B-",IF((ROUND(TRUNC(('TRI-3'!Z35  ),2),0))=6,"C+",IF((ROUND(TRUNC(('TRI-3'!Z35  ),2),0))=5,"C-",IF((ROUND(TRUNC(('TRI-3'!Z35  ),2),0))=4,"D+",IF((ROUND(TRUNC(('TRI-3'!Z35 ),2),0))=3,"D-",IF((ROUND(TRUNC(('TRI-3'!Z35 ),2),0))=2,"E+",IF((ROUND(TRUNC(('TRI-3'!Z35  ),2),0))&lt;=1,"E-","")))))))))))</f>
        <v/>
      </c>
      <c r="AA35" s="51" t="str">
        <f>IF(OR('TRI-3'!AA35 ="",'TRI-3'!AA35&lt;0,'TRI-3'!AA35  &gt;10),"",IF((ROUND(TRUNC(('TRI-3'!AA35  ),2),0))=10,"A+",IF((ROUND(TRUNC(('TRI-3'!AA35  ),2),0))=9,"A-",IF((ROUND(TRUNC(('TRI-3'!AA35   ),2),0))=8,"B+",IF((ROUND(TRUNC(('TRI-3'!AA35 ),2),0))=7,"B-",IF((ROUND(TRUNC(('TRI-3'!AA35  ),2),0))=6,"C+",IF((ROUND(TRUNC(('TRI-3'!AA35  ),2),0))=5,"C-",IF((ROUND(TRUNC(('TRI-3'!AA35  ),2),0))=4,"D+",IF((ROUND(TRUNC(('TRI-3'!AA35 ),2),0))=3,"D-",IF((ROUND(TRUNC(('TRI-3'!AA35 ),2),0))=2,"E+",IF((ROUND(TRUNC(('TRI-3'!AA35  ),2),0))&lt;=1,"E-","")))))))))))</f>
        <v/>
      </c>
      <c r="AB35" s="51" t="str">
        <f>IF(OR('TRI-3'!AB35 ="",'TRI-3'!AB35&lt;0,'TRI-3'!AB35  &gt;10),"",IF((ROUND(TRUNC(('TRI-3'!AB35  ),2),0))=10,"A+",IF((ROUND(TRUNC(('TRI-3'!AB35  ),2),0))=9,"A-",IF((ROUND(TRUNC(('TRI-3'!AB35   ),2),0))=8,"B+",IF((ROUND(TRUNC(('TRI-3'!AB35 ),2),0))=7,"B-",IF((ROUND(TRUNC(('TRI-3'!AB35  ),2),0))=6,"C+",IF((ROUND(TRUNC(('TRI-3'!AB35  ),2),0))=5,"C-",IF((ROUND(TRUNC(('TRI-3'!AB35  ),2),0))=4,"D+",IF((ROUND(TRUNC(('TRI-3'!AB35 ),2),0))=3,"D-",IF((ROUND(TRUNC(('TRI-3'!AB35 ),2),0))=2,"E+",IF((ROUND(TRUNC(('TRI-3'!AB35  ),2),0))&lt;=1,"E-","")))))))))))</f>
        <v/>
      </c>
      <c r="AC35" s="51" t="str">
        <f>IF(OR('TRI-3'!AC35 ="",'TRI-3'!AC35&lt;0,'TRI-3'!AC35  &gt;10),"",IF((ROUND(TRUNC(('TRI-3'!AC35  ),2),0))=10,"A+",IF((ROUND(TRUNC(('TRI-3'!AC35  ),2),0))=9,"A-",IF((ROUND(TRUNC(('TRI-3'!AC35   ),2),0))=8,"B+",IF((ROUND(TRUNC(('TRI-3'!AC35 ),2),0))=7,"B-",IF((ROUND(TRUNC(('TRI-3'!AC35  ),2),0))=6,"C+",IF((ROUND(TRUNC(('TRI-3'!AC35  ),2),0))=5,"C-",IF((ROUND(TRUNC(('TRI-3'!AC35  ),2),0))=4,"D+",IF((ROUND(TRUNC(('TRI-3'!AC35 ),2),0))=3,"D-",IF((ROUND(TRUNC(('TRI-3'!AC35 ),2),0))=2,"E+",IF((ROUND(TRUNC(('TRI-3'!AC35  ),2),0))&lt;=1,"E-","")))))))))))</f>
        <v/>
      </c>
      <c r="AD35" s="51" t="str">
        <f>IF(OR('TRI-3'!AD35 ="",'TRI-3'!AD35&lt;0,'TRI-3'!AD35  &gt;10),"",IF((ROUND(TRUNC(('TRI-3'!AD35  ),2),0))=10,"A+",IF((ROUND(TRUNC(('TRI-3'!AD35  ),2),0))=9,"A-",IF((ROUND(TRUNC(('TRI-3'!AD35   ),2),0))=8,"B+",IF((ROUND(TRUNC(('TRI-3'!AD35 ),2),0))=7,"B-",IF((ROUND(TRUNC(('TRI-3'!AD35  ),2),0))=6,"C+",IF((ROUND(TRUNC(('TRI-3'!AD35  ),2),0))=5,"C-",IF((ROUND(TRUNC(('TRI-3'!AD35  ),2),0))=4,"D+",IF((ROUND(TRUNC(('TRI-3'!AD35 ),2),0))=3,"D-",IF((ROUND(TRUNC(('TRI-3'!AD35 ),2),0))=2,"E+",IF((ROUND(TRUNC(('TRI-3'!AD35  ),2),0))&lt;=1,"E-","")))))))))))</f>
        <v/>
      </c>
      <c r="AE35" s="51" t="str">
        <f>IF(OR('TRI-3'!AE35 ="",'TRI-3'!AE35&lt;0,'TRI-3'!AE35  &gt;10),"",IF((ROUND(TRUNC(('TRI-3'!AE35  ),2),0))=10,"A+",IF((ROUND(TRUNC(('TRI-3'!AE35  ),2),0))=9,"A-",IF((ROUND(TRUNC(('TRI-3'!AE35   ),2),0))=8,"B+",IF((ROUND(TRUNC(('TRI-3'!AE35 ),2),0))=7,"B-",IF((ROUND(TRUNC(('TRI-3'!AE35  ),2),0))=6,"C+",IF((ROUND(TRUNC(('TRI-3'!AE35  ),2),0))=5,"C-",IF((ROUND(TRUNC(('TRI-3'!AE35  ),2),0))=4,"D+",IF((ROUND(TRUNC(('TRI-3'!AE35 ),2),0))=3,"D-",IF((ROUND(TRUNC(('TRI-3'!AE35 ),2),0))=2,"E+",IF((ROUND(TRUNC(('TRI-3'!AE35  ),2),0))&lt;=1,"E-","")))))))))))</f>
        <v/>
      </c>
      <c r="AF35" s="51" t="str">
        <f>IF(OR('TRI-3'!AF35 ="",'TRI-3'!AF35&lt;0,'TRI-3'!AF35  &gt;10),"",IF((ROUND(TRUNC(('TRI-3'!AF35  ),2),0))=10,"A+",IF((ROUND(TRUNC(('TRI-3'!AF35  ),2),0))=9,"A-",IF((ROUND(TRUNC(('TRI-3'!AF35   ),2),0))=8,"B+",IF((ROUND(TRUNC(('TRI-3'!AF35 ),2),0))=7,"B-",IF((ROUND(TRUNC(('TRI-3'!AF35  ),2),0))=6,"C+",IF((ROUND(TRUNC(('TRI-3'!AF35  ),2),0))=5,"C-",IF((ROUND(TRUNC(('TRI-3'!AF35  ),2),0))=4,"D+",IF((ROUND(TRUNC(('TRI-3'!AF35 ),2),0))=3,"D-",IF((ROUND(TRUNC(('TRI-3'!AF35 ),2),0))=2,"E+",IF((ROUND(TRUNC(('TRI-3'!AF35  ),2),0))&lt;=1,"E-","")))))))))))</f>
        <v/>
      </c>
      <c r="AG35" s="51" t="str">
        <f>IF(OR('TRI-3'!AG35 ="",'TRI-3'!AG35&lt;0,'TRI-3'!AG35  &gt;10),"",IF((ROUND(TRUNC(('TRI-3'!AG35  ),2),0))=10,"A+",IF((ROUND(TRUNC(('TRI-3'!AG35  ),2),0))=9,"A-",IF((ROUND(TRUNC(('TRI-3'!AG35   ),2),0))=8,"B+",IF((ROUND(TRUNC(('TRI-3'!AG35 ),2),0))=7,"B-",IF((ROUND(TRUNC(('TRI-3'!AG35  ),2),0))=6,"C+",IF((ROUND(TRUNC(('TRI-3'!AG35  ),2),0))=5,"C-",IF((ROUND(TRUNC(('TRI-3'!AG35  ),2),0))=4,"D+",IF((ROUND(TRUNC(('TRI-3'!AG35 ),2),0))=3,"D-",IF((ROUND(TRUNC(('TRI-3'!AG35 ),2),0))=2,"E+",IF((ROUND(TRUNC(('TRI-3'!AG35  ),2),0))&lt;=1,"E-","")))))))))))</f>
        <v/>
      </c>
      <c r="AH35" s="51" t="str">
        <f>IF(OR('TRI-3'!AH35 ="",'TRI-3'!AH35&lt;0,'TRI-3'!AH35  &gt;10),"",IF((ROUND(TRUNC(('TRI-3'!AH35  ),2),0))=10,"A+",IF((ROUND(TRUNC(('TRI-3'!AH35  ),2),0))=9,"A-",IF((ROUND(TRUNC(('TRI-3'!AH35   ),2),0))=8,"B+",IF((ROUND(TRUNC(('TRI-3'!AH35 ),2),0))=7,"B-",IF((ROUND(TRUNC(('TRI-3'!AH35  ),2),0))=6,"C+",IF((ROUND(TRUNC(('TRI-3'!AH35  ),2),0))=5,"C-",IF((ROUND(TRUNC(('TRI-3'!AH35  ),2),0))=4,"D+",IF((ROUND(TRUNC(('TRI-3'!AH35 ),2),0))=3,"D-",IF((ROUND(TRUNC(('TRI-3'!AH35 ),2),0))=2,"E+",IF((ROUND(TRUNC(('TRI-3'!AH35  ),2),0))&lt;=1,"E-","")))))))))))</f>
        <v/>
      </c>
      <c r="AI35" s="51" t="str">
        <f>IF(OR('TRI-3'!AI35 ="",'TRI-3'!AI35&lt;0,'TRI-3'!AI35  &gt;10),"",IF((ROUND(TRUNC(('TRI-3'!AI35  ),2),0))=10,"A+",IF((ROUND(TRUNC(('TRI-3'!AI35  ),2),0))=9,"A-",IF((ROUND(TRUNC(('TRI-3'!AI35   ),2),0))=8,"B+",IF((ROUND(TRUNC(('TRI-3'!AI35 ),2),0))=7,"B-",IF((ROUND(TRUNC(('TRI-3'!AI35  ),2),0))=6,"C+",IF((ROUND(TRUNC(('TRI-3'!AI35  ),2),0))=5,"C-",IF((ROUND(TRUNC(('TRI-3'!AI35  ),2),0))=4,"D+",IF((ROUND(TRUNC(('TRI-3'!AI35 ),2),0))=3,"D-",IF((ROUND(TRUNC(('TRI-3'!AI35 ),2),0))=2,"E+",IF((ROUND(TRUNC(('TRI-3'!AI35  ),2),0))&lt;=1,"E-","")))))))))))</f>
        <v/>
      </c>
      <c r="AJ35" s="51" t="str">
        <f>IF(OR('TRI-3'!AJ35 ="",'TRI-3'!AJ35&lt;0,'TRI-3'!AJ35  &gt;10),"",IF((ROUND(TRUNC(('TRI-3'!AJ35  ),2),0))=10,"A+",IF((ROUND(TRUNC(('TRI-3'!AJ35  ),2),0))=9,"A-",IF((ROUND(TRUNC(('TRI-3'!AJ35   ),2),0))=8,"B+",IF((ROUND(TRUNC(('TRI-3'!AJ35 ),2),0))=7,"B-",IF((ROUND(TRUNC(('TRI-3'!AJ35  ),2),0))=6,"C+",IF((ROUND(TRUNC(('TRI-3'!AJ35  ),2),0))=5,"C-",IF((ROUND(TRUNC(('TRI-3'!AJ35  ),2),0))=4,"D+",IF((ROUND(TRUNC(('TRI-3'!AJ35 ),2),0))=3,"D-",IF((ROUND(TRUNC(('TRI-3'!AJ35 ),2),0))=2,"E+",IF((ROUND(TRUNC(('TRI-3'!AJ35  ),2),0))&lt;=1,"E-","")))))))))))</f>
        <v/>
      </c>
      <c r="AK35" s="51" t="str">
        <f>IF(OR('TRI-3'!AK35 ="",'TRI-3'!AK35&lt;0,'TRI-3'!AK35  &gt;10),"",IF((ROUND(TRUNC(('TRI-3'!AK35  ),2),0))=10,"A+",IF((ROUND(TRUNC(('TRI-3'!AK35  ),2),0))=9,"A-",IF((ROUND(TRUNC(('TRI-3'!AK35   ),2),0))=8,"B+",IF((ROUND(TRUNC(('TRI-3'!AK35 ),2),0))=7,"B-",IF((ROUND(TRUNC(('TRI-3'!AK35  ),2),0))=6,"C+",IF((ROUND(TRUNC(('TRI-3'!AK35  ),2),0))=5,"C-",IF((ROUND(TRUNC(('TRI-3'!AK35  ),2),0))=4,"D+",IF((ROUND(TRUNC(('TRI-3'!AK35 ),2),0))=3,"D-",IF((ROUND(TRUNC(('TRI-3'!AK35 ),2),0))=2,"E+",IF((ROUND(TRUNC(('TRI-3'!AK35  ),2),0))&lt;=1,"E-","")))))))))))</f>
        <v/>
      </c>
      <c r="AL35" s="51" t="str">
        <f>IF(OR('TRI-3'!AL35 ="",'TRI-3'!AL35&lt;0,'TRI-3'!AL35  &gt;10),"",IF((ROUND(TRUNC(('TRI-3'!AL35  ),2),0))=10,"A+",IF((ROUND(TRUNC(('TRI-3'!AL35  ),2),0))=9,"A-",IF((ROUND(TRUNC(('TRI-3'!AL35   ),2),0))=8,"B+",IF((ROUND(TRUNC(('TRI-3'!AL35 ),2),0))=7,"B-",IF((ROUND(TRUNC(('TRI-3'!AL35  ),2),0))=6,"C+",IF((ROUND(TRUNC(('TRI-3'!AL35  ),2),0))=5,"C-",IF((ROUND(TRUNC(('TRI-3'!AL35  ),2),0))=4,"D+",IF((ROUND(TRUNC(('TRI-3'!AL35 ),2),0))=3,"D-",IF((ROUND(TRUNC(('TRI-3'!AL35 ),2),0))=2,"E+",IF((ROUND(TRUNC(('TRI-3'!AL35  ),2),0))&lt;=1,"E-","")))))))))))</f>
        <v/>
      </c>
      <c r="AM35" s="51" t="str">
        <f>IF(OR('TRI-3'!AM35 ="",'TRI-3'!AM35&lt;0,'TRI-3'!AM35  &gt;10),"",IF((ROUND(TRUNC(('TRI-3'!AM35  ),2),0))=10,"A+",IF((ROUND(TRUNC(('TRI-3'!AM35  ),2),0))=9,"A-",IF((ROUND(TRUNC(('TRI-3'!AM35   ),2),0))=8,"B+",IF((ROUND(TRUNC(('TRI-3'!AM35 ),2),0))=7,"B-",IF((ROUND(TRUNC(('TRI-3'!AM35  ),2),0))=6,"C+",IF((ROUND(TRUNC(('TRI-3'!AM35  ),2),0))=5,"C-",IF((ROUND(TRUNC(('TRI-3'!AM35  ),2),0))=4,"D+",IF((ROUND(TRUNC(('TRI-3'!AM35 ),2),0))=3,"D-",IF((ROUND(TRUNC(('TRI-3'!AM35 ),2),0))=2,"E+",IF((ROUND(TRUNC(('TRI-3'!AM35  ),2),0))&lt;=1,"E-","")))))))))))</f>
        <v/>
      </c>
      <c r="AN35" s="51" t="str">
        <f>IF(OR('TRI-3'!AN35 ="",'TRI-3'!AN35&lt;0,'TRI-3'!AN35  &gt;10),"",IF((ROUND(TRUNC(('TRI-3'!AN35  ),2),0))=10,"A+",IF((ROUND(TRUNC(('TRI-3'!AN35  ),2),0))=9,"A-",IF((ROUND(TRUNC(('TRI-3'!AN35   ),2),0))=8,"B+",IF((ROUND(TRUNC(('TRI-3'!AN35 ),2),0))=7,"B-",IF((ROUND(TRUNC(('TRI-3'!AN35  ),2),0))=6,"C+",IF((ROUND(TRUNC(('TRI-3'!AN35  ),2),0))=5,"C-",IF((ROUND(TRUNC(('TRI-3'!AN35  ),2),0))=4,"D+",IF((ROUND(TRUNC(('TRI-3'!AN35 ),2),0))=3,"D-",IF((ROUND(TRUNC(('TRI-3'!AN35 ),2),0))=2,"E+",IF((ROUND(TRUNC(('TRI-3'!AN35  ),2),0))&lt;=1,"E-","")))))))))))</f>
        <v/>
      </c>
      <c r="AO35" s="51" t="str">
        <f>IF(OR('TRI-3'!AO35 ="",'TRI-3'!AO35&lt;0,'TRI-3'!AO35  &gt;10),"",IF((ROUND(TRUNC(('TRI-3'!AO35  ),2),0))=10,"A+",IF((ROUND(TRUNC(('TRI-3'!AO35  ),2),0))=9,"A-",IF((ROUND(TRUNC(('TRI-3'!AO35   ),2),0))=8,"B+",IF((ROUND(TRUNC(('TRI-3'!AO35 ),2),0))=7,"B-",IF((ROUND(TRUNC(('TRI-3'!AO35  ),2),0))=6,"C+",IF((ROUND(TRUNC(('TRI-3'!AO35  ),2),0))=5,"C-",IF((ROUND(TRUNC(('TRI-3'!AO35  ),2),0))=4,"D+",IF((ROUND(TRUNC(('TRI-3'!AO35 ),2),0))=3,"D-",IF((ROUND(TRUNC(('TRI-3'!AO35 ),2),0))=2,"E+",IF((ROUND(TRUNC(('TRI-3'!AO35  ),2),0))&lt;=1,"E-","")))))))))))</f>
        <v/>
      </c>
      <c r="AP35" s="51" t="str">
        <f>IF(OR('TRI-3'!AP35 ="",'TRI-3'!AP35&lt;0,'TRI-3'!AP35  &gt;10),"",IF((ROUND(TRUNC(('TRI-3'!AP35  ),2),0))=10,"A+",IF((ROUND(TRUNC(('TRI-3'!AP35  ),2),0))=9,"A-",IF((ROUND(TRUNC(('TRI-3'!AP35   ),2),0))=8,"B+",IF((ROUND(TRUNC(('TRI-3'!AP35 ),2),0))=7,"B-",IF((ROUND(TRUNC(('TRI-3'!AP35  ),2),0))=6,"C+",IF((ROUND(TRUNC(('TRI-3'!AP35  ),2),0))=5,"C-",IF((ROUND(TRUNC(('TRI-3'!AP35  ),2),0))=4,"D+",IF((ROUND(TRUNC(('TRI-3'!AP35 ),2),0))=3,"D-",IF((ROUND(TRUNC(('TRI-3'!AP35 ),2),0))=2,"E+",IF((ROUND(TRUNC(('TRI-3'!AP35  ),2),0))&lt;=1,"E-","")))))))))))</f>
        <v/>
      </c>
      <c r="AQ35" s="51" t="str">
        <f>IF(OR('TRI-3'!AQ35 ="",'TRI-3'!AQ35&lt;0,'TRI-3'!AQ35  &gt;10),"",IF((ROUND(TRUNC(('TRI-3'!AQ35  ),2),0))=10,"A+",IF((ROUND(TRUNC(('TRI-3'!AQ35  ),2),0))=9,"A-",IF((ROUND(TRUNC(('TRI-3'!AQ35   ),2),0))=8,"B+",IF((ROUND(TRUNC(('TRI-3'!AQ35 ),2),0))=7,"B-",IF((ROUND(TRUNC(('TRI-3'!AQ35  ),2),0))=6,"C+",IF((ROUND(TRUNC(('TRI-3'!AQ35  ),2),0))=5,"C-",IF((ROUND(TRUNC(('TRI-3'!AQ35  ),2),0))=4,"D+",IF((ROUND(TRUNC(('TRI-3'!AQ35 ),2),0))=3,"D-",IF((ROUND(TRUNC(('TRI-3'!AQ35 ),2),0))=2,"E+",IF((ROUND(TRUNC(('TRI-3'!AQ35  ),2),0))&lt;=1,"E-","")))))))))))</f>
        <v/>
      </c>
      <c r="AR35" s="51" t="str">
        <f>IF(OR('TRI-3'!AR35 ="",'TRI-3'!AR35&lt;0,'TRI-3'!AR35  &gt;10),"",IF((ROUND(TRUNC(('TRI-3'!AR35  ),2),0))=10,"A+",IF((ROUND(TRUNC(('TRI-3'!AR35  ),2),0))=9,"A-",IF((ROUND(TRUNC(('TRI-3'!AR35   ),2),0))=8,"B+",IF((ROUND(TRUNC(('TRI-3'!AR35 ),2),0))=7,"B-",IF((ROUND(TRUNC(('TRI-3'!AR35  ),2),0))=6,"C+",IF((ROUND(TRUNC(('TRI-3'!AR35  ),2),0))=5,"C-",IF((ROUND(TRUNC(('TRI-3'!AR35  ),2),0))=4,"D+",IF((ROUND(TRUNC(('TRI-3'!AR35 ),2),0))=3,"D-",IF((ROUND(TRUNC(('TRI-3'!AR35 ),2),0))=2,"E+",IF((ROUND(TRUNC(('TRI-3'!AR35  ),2),0))&lt;=1,"E-","")))))))))))</f>
        <v/>
      </c>
      <c r="AS35" s="51" t="str">
        <f>IF(OR('TRI-3'!AS35 ="",'TRI-3'!AS35&lt;0,'TRI-3'!AS35  &gt;10),"",IF((ROUND(TRUNC(('TRI-3'!AS35  ),2),0))=10,"A+",IF((ROUND(TRUNC(('TRI-3'!AS35  ),2),0))=9,"A-",IF((ROUND(TRUNC(('TRI-3'!AS35   ),2),0))=8,"B+",IF((ROUND(TRUNC(('TRI-3'!AS35 ),2),0))=7,"B-",IF((ROUND(TRUNC(('TRI-3'!AS35  ),2),0))=6,"C+",IF((ROUND(TRUNC(('TRI-3'!AS35  ),2),0))=5,"C-",IF((ROUND(TRUNC(('TRI-3'!AS35  ),2),0))=4,"D+",IF((ROUND(TRUNC(('TRI-3'!AS35 ),2),0))=3,"D-",IF((ROUND(TRUNC(('TRI-3'!AS35 ),2),0))=2,"E+",IF((ROUND(TRUNC(('TRI-3'!AS35  ),2),0))&lt;=1,"E-","")))))))))))</f>
        <v/>
      </c>
      <c r="AT35" s="51" t="str">
        <f>IF(OR('TRI-3'!AT35 ="",'TRI-3'!AT35&lt;0,'TRI-3'!AT35  &gt;10),"",IF((ROUND(TRUNC(('TRI-3'!AT35  ),2),0))=10,"A+",IF((ROUND(TRUNC(('TRI-3'!AT35  ),2),0))=9,"A-",IF((ROUND(TRUNC(('TRI-3'!AT35   ),2),0))=8,"B+",IF((ROUND(TRUNC(('TRI-3'!AT35 ),2),0))=7,"B-",IF((ROUND(TRUNC(('TRI-3'!AT35  ),2),0))=6,"C+",IF((ROUND(TRUNC(('TRI-3'!AT35  ),2),0))=5,"C-",IF((ROUND(TRUNC(('TRI-3'!AT35  ),2),0))=4,"D+",IF((ROUND(TRUNC(('TRI-3'!AT35 ),2),0))=3,"D-",IF((ROUND(TRUNC(('TRI-3'!AT35 ),2),0))=2,"E+",IF((ROUND(TRUNC(('TRI-3'!AT35  ),2),0))&lt;=1,"E-","")))))))))))</f>
        <v/>
      </c>
      <c r="AU35" s="51" t="str">
        <f>IF(OR('TRI-3'!AU35 ="",'TRI-3'!AU35&lt;0,'TRI-3'!AU35  &gt;10),"",IF((ROUND(TRUNC(('TRI-3'!AU35  ),2),0))=10,"A+",IF((ROUND(TRUNC(('TRI-3'!AU35  ),2),0))=9,"A-",IF((ROUND(TRUNC(('TRI-3'!AU35   ),2),0))=8,"B+",IF((ROUND(TRUNC(('TRI-3'!AU35 ),2),0))=7,"B-",IF((ROUND(TRUNC(('TRI-3'!AU35  ),2),0))=6,"C+",IF((ROUND(TRUNC(('TRI-3'!AU35  ),2),0))=5,"C-",IF((ROUND(TRUNC(('TRI-3'!AU35  ),2),0))=4,"D+",IF((ROUND(TRUNC(('TRI-3'!AU35 ),2),0))=3,"D-",IF((ROUND(TRUNC(('TRI-3'!AU35 ),2),0))=2,"E+",IF((ROUND(TRUNC(('TRI-3'!AU35  ),2),0))&lt;=1,"E-","")))))))))))</f>
        <v/>
      </c>
      <c r="AV35" s="51" t="str">
        <f>IF(OR('TRI-3'!AV35 ="",'TRI-3'!AV35&lt;0,'TRI-3'!AV35  &gt;10),"",IF((ROUND(TRUNC(('TRI-3'!AV35  ),2),0))=10,"A+",IF((ROUND(TRUNC(('TRI-3'!AV35  ),2),0))=9,"A-",IF((ROUND(TRUNC(('TRI-3'!AV35   ),2),0))=8,"B+",IF((ROUND(TRUNC(('TRI-3'!AV35 ),2),0))=7,"B-",IF((ROUND(TRUNC(('TRI-3'!AV35  ),2),0))=6,"C+",IF((ROUND(TRUNC(('TRI-3'!AV35  ),2),0))=5,"C-",IF((ROUND(TRUNC(('TRI-3'!AV35  ),2),0))=4,"D+",IF((ROUND(TRUNC(('TRI-3'!AV35 ),2),0))=3,"D-",IF((ROUND(TRUNC(('TRI-3'!AV35 ),2),0))=2,"E+",IF((ROUND(TRUNC(('TRI-3'!AV35  ),2),0))&lt;=1,"E-","")))))))))))</f>
        <v/>
      </c>
      <c r="AW35" s="51" t="str">
        <f>IF(OR('TRI-3'!AW35 ="",'TRI-3'!AW35&lt;0,'TRI-3'!AW35  &gt;10),"",IF((ROUND(TRUNC(('TRI-3'!AW35  ),2),0))=10,"A+",IF((ROUND(TRUNC(('TRI-3'!AW35  ),2),0))=9,"A-",IF((ROUND(TRUNC(('TRI-3'!AW35   ),2),0))=8,"B+",IF((ROUND(TRUNC(('TRI-3'!AW35 ),2),0))=7,"B-",IF((ROUND(TRUNC(('TRI-3'!AW35  ),2),0))=6,"C+",IF((ROUND(TRUNC(('TRI-3'!AW35  ),2),0))=5,"C-",IF((ROUND(TRUNC(('TRI-3'!AW35  ),2),0))=4,"D+",IF((ROUND(TRUNC(('TRI-3'!AW35 ),2),0))=3,"D-",IF((ROUND(TRUNC(('TRI-3'!AW35 ),2),0))=2,"E+",IF((ROUND(TRUNC(('TRI-3'!AW35  ),2),0))&lt;=1,"E-","")))))))))))</f>
        <v/>
      </c>
      <c r="AX35" s="51" t="str">
        <f>IF(OR('TRI-3'!AX35 ="",'TRI-3'!AX35&lt;0,'TRI-3'!AX35  &gt;10),"",IF((ROUND(TRUNC(('TRI-3'!AX35  ),2),0))=10,"A+",IF((ROUND(TRUNC(('TRI-3'!AX35  ),2),0))=9,"A-",IF((ROUND(TRUNC(('TRI-3'!AX35   ),2),0))=8,"B+",IF((ROUND(TRUNC(('TRI-3'!AX35 ),2),0))=7,"B-",IF((ROUND(TRUNC(('TRI-3'!AX35  ),2),0))=6,"C+",IF((ROUND(TRUNC(('TRI-3'!AX35  ),2),0))=5,"C-",IF((ROUND(TRUNC(('TRI-3'!AX35  ),2),0))=4,"D+",IF((ROUND(TRUNC(('TRI-3'!AX35 ),2),0))=3,"D-",IF((ROUND(TRUNC(('TRI-3'!AX35 ),2),0))=2,"E+",IF((ROUND(TRUNC(('TRI-3'!AX35  ),2),0))&lt;=1,"E-","")))))))))))</f>
        <v/>
      </c>
      <c r="AY35" s="51" t="str">
        <f>IF(OR('TRI-3'!AY35 ="",'TRI-3'!AY35&lt;0,'TRI-3'!AY35  &gt;10),"",IF((ROUND(TRUNC(('TRI-3'!AY35  ),2),0))=10,"A+",IF((ROUND(TRUNC(('TRI-3'!AY35  ),2),0))=9,"A-",IF((ROUND(TRUNC(('TRI-3'!AY35   ),2),0))=8,"B+",IF((ROUND(TRUNC(('TRI-3'!AY35 ),2),0))=7,"B-",IF((ROUND(TRUNC(('TRI-3'!AY35  ),2),0))=6,"C+",IF((ROUND(TRUNC(('TRI-3'!AY35  ),2),0))=5,"C-",IF((ROUND(TRUNC(('TRI-3'!AY35  ),2),0))=4,"D+",IF((ROUND(TRUNC(('TRI-3'!AY35 ),2),0))=3,"D-",IF((ROUND(TRUNC(('TRI-3'!AY35 ),2),0))=2,"E+",IF((ROUND(TRUNC(('TRI-3'!AY35  ),2),0))&lt;=1,"E-","")))))))))))</f>
        <v/>
      </c>
      <c r="AZ35" s="51" t="str">
        <f>IF(OR('TRI-3'!AZ35 ="",'TRI-3'!AZ35&lt;0,'TRI-3'!AZ35  &gt;10),"",IF((ROUND(TRUNC(('TRI-3'!AZ35  ),2),0))=10,"A+",IF((ROUND(TRUNC(('TRI-3'!AZ35  ),2),0))=9,"A-",IF((ROUND(TRUNC(('TRI-3'!AZ35   ),2),0))=8,"B+",IF((ROUND(TRUNC(('TRI-3'!AZ35 ),2),0))=7,"B-",IF((ROUND(TRUNC(('TRI-3'!AZ35  ),2),0))=6,"C+",IF((ROUND(TRUNC(('TRI-3'!AZ35  ),2),0))=5,"C-",IF((ROUND(TRUNC(('TRI-3'!AZ35  ),2),0))=4,"D+",IF((ROUND(TRUNC(('TRI-3'!AZ35 ),2),0))=3,"D-",IF((ROUND(TRUNC(('TRI-3'!AZ35 ),2),0))=2,"E+",IF((ROUND(TRUNC(('TRI-3'!AZ35  ),2),0))&lt;=1,"E-","")))))))))))</f>
        <v/>
      </c>
      <c r="BA35" s="51" t="str">
        <f>IF(OR('TRI-3'!BA35 ="",'TRI-3'!BA35&lt;0,'TRI-3'!BA35  &gt;10),"",IF((ROUND(TRUNC(('TRI-3'!BA35  ),2),0))=10,"A+",IF((ROUND(TRUNC(('TRI-3'!BA35  ),2),0))=9,"A-",IF((ROUND(TRUNC(('TRI-3'!BA35   ),2),0))=8,"B+",IF((ROUND(TRUNC(('TRI-3'!BA35 ),2),0))=7,"B-",IF((ROUND(TRUNC(('TRI-3'!BA35  ),2),0))=6,"C+",IF((ROUND(TRUNC(('TRI-3'!BA35  ),2),0))=5,"C-",IF((ROUND(TRUNC(('TRI-3'!BA35  ),2),0))=4,"D+",IF((ROUND(TRUNC(('TRI-3'!BA35 ),2),0))=3,"D-",IF((ROUND(TRUNC(('TRI-3'!BA35 ),2),0))=2,"E+",IF((ROUND(TRUNC(('TRI-3'!BA35  ),2),0))&lt;=1,"E-","")))))))))))</f>
        <v/>
      </c>
      <c r="BB35" s="51" t="str">
        <f>IF(OR('TRI-3'!BB35 ="",'TRI-3'!BB35&lt;0,'TRI-3'!BB35  &gt;10),"",IF((ROUND(TRUNC(('TRI-3'!BB35  ),2),0))=10,"A+",IF((ROUND(TRUNC(('TRI-3'!BB35  ),2),0))=9,"A-",IF((ROUND(TRUNC(('TRI-3'!BB35   ),2),0))=8,"B+",IF((ROUND(TRUNC(('TRI-3'!BB35 ),2),0))=7,"B-",IF((ROUND(TRUNC(('TRI-3'!BB35  ),2),0))=6,"C+",IF((ROUND(TRUNC(('TRI-3'!BB35  ),2),0))=5,"C-",IF((ROUND(TRUNC(('TRI-3'!BB35  ),2),0))=4,"D+",IF((ROUND(TRUNC(('TRI-3'!BB35 ),2),0))=3,"D-",IF((ROUND(TRUNC(('TRI-3'!BB35 ),2),0))=2,"E+",IF((ROUND(TRUNC(('TRI-3'!BB35  ),2),0))&lt;=1,"E-","")))))))))))</f>
        <v/>
      </c>
      <c r="BC35" s="51" t="str">
        <f>IF(OR('TRI-3'!BC35 ="",'TRI-3'!BC35&lt;0,'TRI-3'!BC35  &gt;10),"",IF((ROUND(TRUNC(('TRI-3'!BC35  ),2),0))=10,"A+",IF((ROUND(TRUNC(('TRI-3'!BC35  ),2),0))=9,"A-",IF((ROUND(TRUNC(('TRI-3'!BC35   ),2),0))=8,"B+",IF((ROUND(TRUNC(('TRI-3'!BC35 ),2),0))=7,"B-",IF((ROUND(TRUNC(('TRI-3'!BC35  ),2),0))=6,"C+",IF((ROUND(TRUNC(('TRI-3'!BC35  ),2),0))=5,"C-",IF((ROUND(TRUNC(('TRI-3'!BC35  ),2),0))=4,"D+",IF((ROUND(TRUNC(('TRI-3'!BC35 ),2),0))=3,"D-",IF((ROUND(TRUNC(('TRI-3'!BC35 ),2),0))=2,"E+",IF((ROUND(TRUNC(('TRI-3'!BC35  ),2),0))&lt;=1,"E-","")))))))))))</f>
        <v/>
      </c>
      <c r="BD35" s="51" t="str">
        <f>IF(OR('TRI-3'!BD35 ="",'TRI-3'!BD35&lt;0,'TRI-3'!BD35  &gt;10),"",IF((ROUND(TRUNC(('TRI-3'!BD35  ),2),0))=10,"A+",IF((ROUND(TRUNC(('TRI-3'!BD35  ),2),0))=9,"A-",IF((ROUND(TRUNC(('TRI-3'!BD35   ),2),0))=8,"B+",IF((ROUND(TRUNC(('TRI-3'!BD35 ),2),0))=7,"B-",IF((ROUND(TRUNC(('TRI-3'!BD35  ),2),0))=6,"C+",IF((ROUND(TRUNC(('TRI-3'!BD35  ),2),0))=5,"C-",IF((ROUND(TRUNC(('TRI-3'!BD35  ),2),0))=4,"D+",IF((ROUND(TRUNC(('TRI-3'!BD35 ),2),0))=3,"D-",IF((ROUND(TRUNC(('TRI-3'!BD35 ),2),0))=2,"E+",IF((ROUND(TRUNC(('TRI-3'!BD35  ),2),0))&lt;=1,"E-","")))))))))))</f>
        <v/>
      </c>
      <c r="BE35" s="51" t="str">
        <f>IF(OR('TRI-3'!BE35 ="",'TRI-3'!BE35&lt;0,'TRI-3'!BE35  &gt;10),"",IF((ROUND(TRUNC(('TRI-3'!BE35  ),2),0))=10,"A+",IF((ROUND(TRUNC(('TRI-3'!BE35  ),2),0))=9,"A-",IF((ROUND(TRUNC(('TRI-3'!BE35   ),2),0))=8,"B+",IF((ROUND(TRUNC(('TRI-3'!BE35 ),2),0))=7,"B-",IF((ROUND(TRUNC(('TRI-3'!BE35  ),2),0))=6,"C+",IF((ROUND(TRUNC(('TRI-3'!BE35  ),2),0))=5,"C-",IF((ROUND(TRUNC(('TRI-3'!BE35  ),2),0))=4,"D+",IF((ROUND(TRUNC(('TRI-3'!BE35 ),2),0))=3,"D-",IF((ROUND(TRUNC(('TRI-3'!BE35 ),2),0))=2,"E+",IF((ROUND(TRUNC(('TRI-3'!BE35  ),2),0))&lt;=1,"E-","")))))))))))</f>
        <v/>
      </c>
      <c r="BF35" s="51" t="str">
        <f>IF(OR('TRI-3'!BF35 ="",'TRI-3'!BF35&lt;0,'TRI-3'!BF35  &gt;10),"",IF((ROUND(TRUNC(('TRI-3'!BF35  ),2),0))=10,"A+",IF((ROUND(TRUNC(('TRI-3'!BF35  ),2),0))=9,"A-",IF((ROUND(TRUNC(('TRI-3'!BF35   ),2),0))=8,"B+",IF((ROUND(TRUNC(('TRI-3'!BF35 ),2),0))=7,"B-",IF((ROUND(TRUNC(('TRI-3'!BF35  ),2),0))=6,"C+",IF((ROUND(TRUNC(('TRI-3'!BF35  ),2),0))=5,"C-",IF((ROUND(TRUNC(('TRI-3'!BF35  ),2),0))=4,"D+",IF((ROUND(TRUNC(('TRI-3'!BF35 ),2),0))=3,"D-",IF((ROUND(TRUNC(('TRI-3'!BF35 ),2),0))=2,"E+",IF((ROUND(TRUNC(('TRI-3'!BF35  ),2),0))&lt;=1,"E-","")))))))))))</f>
        <v/>
      </c>
      <c r="BG35" s="51" t="str">
        <f>IF(OR('TRI-3'!BG35 ="",'TRI-3'!BG35&lt;0,'TRI-3'!BG35  &gt;10),"",IF((ROUND(TRUNC(('TRI-3'!BG35  ),2),0))=10,"A+",IF((ROUND(TRUNC(('TRI-3'!BG35  ),2),0))=9,"A-",IF((ROUND(TRUNC(('TRI-3'!BG35   ),2),0))=8,"B+",IF((ROUND(TRUNC(('TRI-3'!BG35 ),2),0))=7,"B-",IF((ROUND(TRUNC(('TRI-3'!BG35  ),2),0))=6,"C+",IF((ROUND(TRUNC(('TRI-3'!BG35  ),2),0))=5,"C-",IF((ROUND(TRUNC(('TRI-3'!BG35  ),2),0))=4,"D+",IF((ROUND(TRUNC(('TRI-3'!BG35 ),2),0))=3,"D-",IF((ROUND(TRUNC(('TRI-3'!BG35 ),2),0))=2,"E+",IF((ROUND(TRUNC(('TRI-3'!BG35  ),2),0))&lt;=1,"E-","")))))))))))</f>
        <v/>
      </c>
      <c r="BH35" s="51" t="str">
        <f>IF(OR('TRI-3'!BH35 ="",'TRI-3'!BH35&lt;0,'TRI-3'!BH35  &gt;10),"",IF((ROUND(TRUNC(('TRI-3'!BH35  ),2),0))=10,"A+",IF((ROUND(TRUNC(('TRI-3'!BH35  ),2),0))=9,"A-",IF((ROUND(TRUNC(('TRI-3'!BH35   ),2),0))=8,"B+",IF((ROUND(TRUNC(('TRI-3'!BH35 ),2),0))=7,"B-",IF((ROUND(TRUNC(('TRI-3'!BH35  ),2),0))=6,"C+",IF((ROUND(TRUNC(('TRI-3'!BH35  ),2),0))=5,"C-",IF((ROUND(TRUNC(('TRI-3'!BH35  ),2),0))=4,"D+",IF((ROUND(TRUNC(('TRI-3'!BH35 ),2),0))=3,"D-",IF((ROUND(TRUNC(('TRI-3'!BH35 ),2),0))=2,"E+",IF((ROUND(TRUNC(('TRI-3'!BH35  ),2),0))&lt;=1,"E-","")))))))))))</f>
        <v/>
      </c>
      <c r="BI35" s="51" t="str">
        <f>IF(OR('TRI-3'!BI35 ="",'TRI-3'!BI35&lt;0,'TRI-3'!BI35  &gt;10),"",IF((ROUND(TRUNC(('TRI-3'!BI35  ),2),0))=10,"A+",IF((ROUND(TRUNC(('TRI-3'!BI35  ),2),0))=9,"A-",IF((ROUND(TRUNC(('TRI-3'!BI35   ),2),0))=8,"B+",IF((ROUND(TRUNC(('TRI-3'!BI35 ),2),0))=7,"B-",IF((ROUND(TRUNC(('TRI-3'!BI35  ),2),0))=6,"C+",IF((ROUND(TRUNC(('TRI-3'!BI35  ),2),0))=5,"C-",IF((ROUND(TRUNC(('TRI-3'!BI35  ),2),0))=4,"D+",IF((ROUND(TRUNC(('TRI-3'!BI35 ),2),0))=3,"D-",IF((ROUND(TRUNC(('TRI-3'!BI35 ),2),0))=2,"E+",IF((ROUND(TRUNC(('TRI-3'!BI35  ),2),0))&lt;=1,"E-","")))))))))))</f>
        <v/>
      </c>
      <c r="BJ35" s="51" t="str">
        <f>IF(OR('TRI-3'!BJ35 ="",'TRI-3'!BJ35&lt;0,'TRI-3'!BJ35  &gt;10),"",IF((ROUND(TRUNC(('TRI-3'!BJ35  ),2),0))=10,"A+",IF((ROUND(TRUNC(('TRI-3'!BJ35  ),2),0))=9,"A-",IF((ROUND(TRUNC(('TRI-3'!BJ35   ),2),0))=8,"B+",IF((ROUND(TRUNC(('TRI-3'!BJ35 ),2),0))=7,"B-",IF((ROUND(TRUNC(('TRI-3'!BJ35  ),2),0))=6,"C+",IF((ROUND(TRUNC(('TRI-3'!BJ35  ),2),0))=5,"C-",IF((ROUND(TRUNC(('TRI-3'!BJ35  ),2),0))=4,"D+",IF((ROUND(TRUNC(('TRI-3'!BJ35 ),2),0))=3,"D-",IF((ROUND(TRUNC(('TRI-3'!BJ35 ),2),0))=2,"E+",IF((ROUND(TRUNC(('TRI-3'!BJ35  ),2),0))&lt;=1,"E-","")))))))))))</f>
        <v/>
      </c>
      <c r="BK35" s="51" t="str">
        <f>IF(OR('TRI-3'!BK35 ="",'TRI-3'!BK35&lt;0,'TRI-3'!BK35  &gt;10),"",IF((ROUND(TRUNC(('TRI-3'!BK35  ),2),0))=10,"A+",IF((ROUND(TRUNC(('TRI-3'!BK35  ),2),0))=9,"A-",IF((ROUND(TRUNC(('TRI-3'!BK35   ),2),0))=8,"B+",IF((ROUND(TRUNC(('TRI-3'!BK35 ),2),0))=7,"B-",IF((ROUND(TRUNC(('TRI-3'!BK35  ),2),0))=6,"C+",IF((ROUND(TRUNC(('TRI-3'!BK35  ),2),0))=5,"C-",IF((ROUND(TRUNC(('TRI-3'!BK35  ),2),0))=4,"D+",IF((ROUND(TRUNC(('TRI-3'!BK35 ),2),0))=3,"D-",IF((ROUND(TRUNC(('TRI-3'!BK35 ),2),0))=2,"E+",IF((ROUND(TRUNC(('TRI-3'!BK35  ),2),0))&lt;=1,"E-","")))))))))))</f>
        <v/>
      </c>
      <c r="BL35" s="51" t="str">
        <f>IF(OR('TRI-3'!BL35 ="",'TRI-3'!BL35&lt;0,'TRI-3'!BL35  &gt;10),"",IF((ROUND(TRUNC(('TRI-3'!BL35  ),2),0))=10,"A+",IF((ROUND(TRUNC(('TRI-3'!BL35  ),2),0))=9,"A-",IF((ROUND(TRUNC(('TRI-3'!BL35   ),2),0))=8,"B+",IF((ROUND(TRUNC(('TRI-3'!BL35 ),2),0))=7,"B-",IF((ROUND(TRUNC(('TRI-3'!BL35  ),2),0))=6,"C+",IF((ROUND(TRUNC(('TRI-3'!BL35  ),2),0))=5,"C-",IF((ROUND(TRUNC(('TRI-3'!BL35  ),2),0))=4,"D+",IF((ROUND(TRUNC(('TRI-3'!BL35 ),2),0))=3,"D-",IF((ROUND(TRUNC(('TRI-3'!BL35 ),2),0))=2,"E+",IF((ROUND(TRUNC(('TRI-3'!BL35  ),2),0))&lt;=1,"E-","")))))))))))</f>
        <v/>
      </c>
      <c r="BM35" s="51" t="str">
        <f>IF(OR('TRI-3'!BM35 ="",'TRI-3'!BM35&lt;0,'TRI-3'!BM35  &gt;10),"",IF((ROUND(TRUNC(('TRI-3'!BM35  ),2),0))=10,"A+",IF((ROUND(TRUNC(('TRI-3'!BM35  ),2),0))=9,"A-",IF((ROUND(TRUNC(('TRI-3'!BM35   ),2),0))=8,"B+",IF((ROUND(TRUNC(('TRI-3'!BM35 ),2),0))=7,"B-",IF((ROUND(TRUNC(('TRI-3'!BM35  ),2),0))=6,"C+",IF((ROUND(TRUNC(('TRI-3'!BM35  ),2),0))=5,"C-",IF((ROUND(TRUNC(('TRI-3'!BM35  ),2),0))=4,"D+",IF((ROUND(TRUNC(('TRI-3'!BM35 ),2),0))=3,"D-",IF((ROUND(TRUNC(('TRI-3'!BM35 ),2),0))=2,"E+",IF((ROUND(TRUNC(('TRI-3'!BM35  ),2),0))&lt;=1,"E-","")))))))))))</f>
        <v/>
      </c>
      <c r="BN35" s="51" t="str">
        <f>IF(OR('TRI-3'!BN35 ="",'TRI-3'!BN35&lt;0,'TRI-3'!BN35  &gt;10),"",IF((ROUND(TRUNC(('TRI-3'!BN35  ),2),0))=10,"A+",IF((ROUND(TRUNC(('TRI-3'!BN35  ),2),0))=9,"A-",IF((ROUND(TRUNC(('TRI-3'!BN35   ),2),0))=8,"B+",IF((ROUND(TRUNC(('TRI-3'!BN35 ),2),0))=7,"B-",IF((ROUND(TRUNC(('TRI-3'!BN35  ),2),0))=6,"C+",IF((ROUND(TRUNC(('TRI-3'!BN35  ),2),0))=5,"C-",IF((ROUND(TRUNC(('TRI-3'!BN35  ),2),0))=4,"D+",IF((ROUND(TRUNC(('TRI-3'!BN35 ),2),0))=3,"D-",IF((ROUND(TRUNC(('TRI-3'!BN35 ),2),0))=2,"E+",IF((ROUND(TRUNC(('TRI-3'!BN35  ),2),0))&lt;=1,"E-","")))))))))))</f>
        <v/>
      </c>
      <c r="BO35" s="51" t="str">
        <f>IF(OR('TRI-3'!BO35 ="",'TRI-3'!BO35&lt;0,'TRI-3'!BO35  &gt;10),"",IF((ROUND(TRUNC(('TRI-3'!BO35  ),2),0))=10,"A+",IF((ROUND(TRUNC(('TRI-3'!BO35  ),2),0))=9,"A-",IF((ROUND(TRUNC(('TRI-3'!BO35   ),2),0))=8,"B+",IF((ROUND(TRUNC(('TRI-3'!BO35 ),2),0))=7,"B-",IF((ROUND(TRUNC(('TRI-3'!BO35  ),2),0))=6,"C+",IF((ROUND(TRUNC(('TRI-3'!BO35  ),2),0))=5,"C-",IF((ROUND(TRUNC(('TRI-3'!BO35  ),2),0))=4,"D+",IF((ROUND(TRUNC(('TRI-3'!BO35 ),2),0))=3,"D-",IF((ROUND(TRUNC(('TRI-3'!BO35 ),2),0))=2,"E+",IF((ROUND(TRUNC(('TRI-3'!BO35  ),2),0))&lt;=1,"E-","")))))))))))</f>
        <v/>
      </c>
      <c r="BP35" s="51" t="str">
        <f>IF(OR('TRI-3'!BP35 ="",'TRI-3'!BP35&lt;0,'TRI-3'!BP35  &gt;10),"",IF((ROUND(TRUNC(('TRI-3'!BP35  ),2),0))=10,"A+",IF((ROUND(TRUNC(('TRI-3'!BP35  ),2),0))=9,"A-",IF((ROUND(TRUNC(('TRI-3'!BP35   ),2),0))=8,"B+",IF((ROUND(TRUNC(('TRI-3'!BP35 ),2),0))=7,"B-",IF((ROUND(TRUNC(('TRI-3'!BP35  ),2),0))=6,"C+",IF((ROUND(TRUNC(('TRI-3'!BP35  ),2),0))=5,"C-",IF((ROUND(TRUNC(('TRI-3'!BP35  ),2),0))=4,"D+",IF((ROUND(TRUNC(('TRI-3'!BP35 ),2),0))=3,"D-",IF((ROUND(TRUNC(('TRI-3'!BP35 ),2),0))=2,"E+",IF((ROUND(TRUNC(('TRI-3'!BP35  ),2),0))&lt;=1,"E-","")))))))))))</f>
        <v/>
      </c>
      <c r="BQ35" s="51" t="str">
        <f>IF(OR('TRI-3'!BQ35 ="",'TRI-3'!BQ35&lt;0,'TRI-3'!BQ35  &gt;10),"",IF((ROUND(TRUNC(('TRI-3'!BQ35  ),2),0))=10,"A+",IF((ROUND(TRUNC(('TRI-3'!BQ35  ),2),0))=9,"A-",IF((ROUND(TRUNC(('TRI-3'!BQ35   ),2),0))=8,"B+",IF((ROUND(TRUNC(('TRI-3'!BQ35 ),2),0))=7,"B-",IF((ROUND(TRUNC(('TRI-3'!BQ35  ),2),0))=6,"C+",IF((ROUND(TRUNC(('TRI-3'!BQ35  ),2),0))=5,"C-",IF((ROUND(TRUNC(('TRI-3'!BQ35  ),2),0))=4,"D+",IF((ROUND(TRUNC(('TRI-3'!BQ35 ),2),0))=3,"D-",IF((ROUND(TRUNC(('TRI-3'!BQ35 ),2),0))=2,"E+",IF((ROUND(TRUNC(('TRI-3'!BQ35  ),2),0))&lt;=1,"E-","")))))))))))</f>
        <v/>
      </c>
      <c r="BR35" s="51" t="str">
        <f>IF(OR('TRI-3'!BR35 ="",'TRI-3'!BR35&lt;0,'TRI-3'!BR35  &gt;10),"",IF((ROUND(TRUNC(('TRI-3'!BR35  ),2),0))=10,"A+",IF((ROUND(TRUNC(('TRI-3'!BR35  ),2),0))=9,"A-",IF((ROUND(TRUNC(('TRI-3'!BR35   ),2),0))=8,"B+",IF((ROUND(TRUNC(('TRI-3'!BR35 ),2),0))=7,"B-",IF((ROUND(TRUNC(('TRI-3'!BR35  ),2),0))=6,"C+",IF((ROUND(TRUNC(('TRI-3'!BR35  ),2),0))=5,"C-",IF((ROUND(TRUNC(('TRI-3'!BR35  ),2),0))=4,"D+",IF((ROUND(TRUNC(('TRI-3'!BR35 ),2),0))=3,"D-",IF((ROUND(TRUNC(('TRI-3'!BR35 ),2),0))=2,"E+",IF((ROUND(TRUNC(('TRI-3'!BR35  ),2),0))&lt;=1,"E-","")))))))))))</f>
        <v/>
      </c>
      <c r="BS35" s="51" t="str">
        <f>IF(OR('TRI-3'!BS35 ="",'TRI-3'!BS35&lt;0,'TRI-3'!BS35  &gt;10),"",IF((ROUND(TRUNC(('TRI-3'!BS35  ),2),0))=10,"A+",IF((ROUND(TRUNC(('TRI-3'!BS35  ),2),0))=9,"A-",IF((ROUND(TRUNC(('TRI-3'!BS35   ),2),0))=8,"B+",IF((ROUND(TRUNC(('TRI-3'!BS35 ),2),0))=7,"B-",IF((ROUND(TRUNC(('TRI-3'!BS35  ),2),0))=6,"C+",IF((ROUND(TRUNC(('TRI-3'!BS35  ),2),0))=5,"C-",IF((ROUND(TRUNC(('TRI-3'!BS35  ),2),0))=4,"D+",IF((ROUND(TRUNC(('TRI-3'!BS35 ),2),0))=3,"D-",IF((ROUND(TRUNC(('TRI-3'!BS35 ),2),0))=2,"E+",IF((ROUND(TRUNC(('TRI-3'!BS35  ),2),0))&lt;=1,"E-","")))))))))))</f>
        <v/>
      </c>
      <c r="BT35" s="51" t="str">
        <f>IF(OR('TRI-3'!BT35 ="",'TRI-3'!BT35&lt;0,'TRI-3'!BT35  &gt;10),"",IF((ROUND(TRUNC(('TRI-3'!BT35  ),2),0))=10,"A+",IF((ROUND(TRUNC(('TRI-3'!BT35  ),2),0))=9,"A-",IF((ROUND(TRUNC(('TRI-3'!BT35   ),2),0))=8,"B+",IF((ROUND(TRUNC(('TRI-3'!BT35 ),2),0))=7,"B-",IF((ROUND(TRUNC(('TRI-3'!BT35  ),2),0))=6,"C+",IF((ROUND(TRUNC(('TRI-3'!BT35  ),2),0))=5,"C-",IF((ROUND(TRUNC(('TRI-3'!BT35  ),2),0))=4,"D+",IF((ROUND(TRUNC(('TRI-3'!BT35 ),2),0))=3,"D-",IF((ROUND(TRUNC(('TRI-3'!BT35 ),2),0))=2,"E+",IF((ROUND(TRUNC(('TRI-3'!BT35  ),2),0))&lt;=1,"E-","")))))))))))</f>
        <v/>
      </c>
      <c r="BU35" s="51" t="str">
        <f>IF(OR('TRI-3'!BU35 ="",'TRI-3'!BU35&lt;0,'TRI-3'!BU35  &gt;10),"",IF((ROUND(TRUNC(('TRI-3'!BU35  ),2),0))=10,"A+",IF((ROUND(TRUNC(('TRI-3'!BU35  ),2),0))=9,"A-",IF((ROUND(TRUNC(('TRI-3'!BU35   ),2),0))=8,"B+",IF((ROUND(TRUNC(('TRI-3'!BU35 ),2),0))=7,"B-",IF((ROUND(TRUNC(('TRI-3'!BU35  ),2),0))=6,"C+",IF((ROUND(TRUNC(('TRI-3'!BU35  ),2),0))=5,"C-",IF((ROUND(TRUNC(('TRI-3'!BU35  ),2),0))=4,"D+",IF((ROUND(TRUNC(('TRI-3'!BU35 ),2),0))=3,"D-",IF((ROUND(TRUNC(('TRI-3'!BU35 ),2),0))=2,"E+",IF((ROUND(TRUNC(('TRI-3'!BU35  ),2),0))&lt;=1,"E-","")))))))))))</f>
        <v/>
      </c>
      <c r="BV35" s="51" t="str">
        <f>IF(OR('TRI-3'!BV35 ="",'TRI-3'!BV35&lt;0,'TRI-3'!BV35  &gt;10),"",IF((ROUND(TRUNC(('TRI-3'!BV35  ),2),0))=10,"A+",IF((ROUND(TRUNC(('TRI-3'!BV35  ),2),0))=9,"A-",IF((ROUND(TRUNC(('TRI-3'!BV35   ),2),0))=8,"B+",IF((ROUND(TRUNC(('TRI-3'!BV35 ),2),0))=7,"B-",IF((ROUND(TRUNC(('TRI-3'!BV35  ),2),0))=6,"C+",IF((ROUND(TRUNC(('TRI-3'!BV35  ),2),0))=5,"C-",IF((ROUND(TRUNC(('TRI-3'!BV35  ),2),0))=4,"D+",IF((ROUND(TRUNC(('TRI-3'!BV35 ),2),0))=3,"D-",IF((ROUND(TRUNC(('TRI-3'!BV35 ),2),0))=2,"E+",IF((ROUND(TRUNC(('TRI-3'!BV35  ),2),0))&lt;=1,"E-","")))))))))))</f>
        <v/>
      </c>
      <c r="BW35" s="51" t="str">
        <f>IF(OR('TRI-3'!BW35 ="",'TRI-3'!BW35&lt;0,'TRI-3'!BW35  &gt;10),"",IF((ROUND(TRUNC(('TRI-3'!BW35  ),2),0))=10,"A+",IF((ROUND(TRUNC(('TRI-3'!BW35  ),2),0))=9,"A-",IF((ROUND(TRUNC(('TRI-3'!BW35   ),2),0))=8,"B+",IF((ROUND(TRUNC(('TRI-3'!BW35 ),2),0))=7,"B-",IF((ROUND(TRUNC(('TRI-3'!BW35  ),2),0))=6,"C+",IF((ROUND(TRUNC(('TRI-3'!BW35  ),2),0))=5,"C-",IF((ROUND(TRUNC(('TRI-3'!BW35  ),2),0))=4,"D+",IF((ROUND(TRUNC(('TRI-3'!BW35 ),2),0))=3,"D-",IF((ROUND(TRUNC(('TRI-3'!BW35 ),2),0))=2,"E+",IF((ROUND(TRUNC(('TRI-3'!BW35  ),2),0))&lt;=1,"E-","")))))))))))</f>
        <v/>
      </c>
      <c r="BX35" s="51" t="str">
        <f>IF(OR('TRI-3'!BX35 ="",'TRI-3'!BX35&lt;0,'TRI-3'!BX35  &gt;10),"",IF((ROUND(TRUNC(('TRI-3'!BX35  ),2),0))=10,"A+",IF((ROUND(TRUNC(('TRI-3'!BX35  ),2),0))=9,"A-",IF((ROUND(TRUNC(('TRI-3'!BX35   ),2),0))=8,"B+",IF((ROUND(TRUNC(('TRI-3'!BX35 ),2),0))=7,"B-",IF((ROUND(TRUNC(('TRI-3'!BX35  ),2),0))=6,"C+",IF((ROUND(TRUNC(('TRI-3'!BX35  ),2),0))=5,"C-",IF((ROUND(TRUNC(('TRI-3'!BX35  ),2),0))=4,"D+",IF((ROUND(TRUNC(('TRI-3'!BX35 ),2),0))=3,"D-",IF((ROUND(TRUNC(('TRI-3'!BX35 ),2),0))=2,"E+",IF((ROUND(TRUNC(('TRI-3'!BX35  ),2),0))&lt;=1,"E-","")))))))))))</f>
        <v/>
      </c>
      <c r="BY35" s="51" t="str">
        <f>IF(OR('TRI-3'!BY35 ="",'TRI-3'!BY35&lt;0,'TRI-3'!BY35  &gt;10),"",IF((ROUND(TRUNC(('TRI-3'!BY35  ),2),0))=10,"A+",IF((ROUND(TRUNC(('TRI-3'!BY35  ),2),0))=9,"A-",IF((ROUND(TRUNC(('TRI-3'!BY35   ),2),0))=8,"B+",IF((ROUND(TRUNC(('TRI-3'!BY35 ),2),0))=7,"B-",IF((ROUND(TRUNC(('TRI-3'!BY35  ),2),0))=6,"C+",IF((ROUND(TRUNC(('TRI-3'!BY35  ),2),0))=5,"C-",IF((ROUND(TRUNC(('TRI-3'!BY35  ),2),0))=4,"D+",IF((ROUND(TRUNC(('TRI-3'!BY35 ),2),0))=3,"D-",IF((ROUND(TRUNC(('TRI-3'!BY35 ),2),0))=2,"E+",IF((ROUND(TRUNC(('TRI-3'!BY35  ),2),0))&lt;=1,"E-","")))))))))))</f>
        <v/>
      </c>
      <c r="BZ35" s="51" t="str">
        <f>IF(OR('TRI-3'!BZ35 ="",'TRI-3'!BZ35&lt;0,'TRI-3'!BZ35  &gt;10),"",IF((ROUND(TRUNC(('TRI-3'!BZ35  ),2),0))=10,"A+",IF((ROUND(TRUNC(('TRI-3'!BZ35  ),2),0))=9,"A-",IF((ROUND(TRUNC(('TRI-3'!BZ35   ),2),0))=8,"B+",IF((ROUND(TRUNC(('TRI-3'!BZ35 ),2),0))=7,"B-",IF((ROUND(TRUNC(('TRI-3'!BZ35  ),2),0))=6,"C+",IF((ROUND(TRUNC(('TRI-3'!BZ35  ),2),0))=5,"C-",IF((ROUND(TRUNC(('TRI-3'!BZ35  ),2),0))=4,"D+",IF((ROUND(TRUNC(('TRI-3'!BZ35 ),2),0))=3,"D-",IF((ROUND(TRUNC(('TRI-3'!BZ35 ),2),0))=2,"E+",IF((ROUND(TRUNC(('TRI-3'!BZ35  ),2),0))&lt;=1,"E-","")))))))))))</f>
        <v/>
      </c>
      <c r="CA35" s="51" t="str">
        <f>IF(OR('TRI-3'!CA35 ="",'TRI-3'!CA35&lt;0,'TRI-3'!CA35  &gt;10),"",IF((ROUND(TRUNC(('TRI-3'!CA35  ),2),0))=10,"A+",IF((ROUND(TRUNC(('TRI-3'!CA35  ),2),0))=9,"A-",IF((ROUND(TRUNC(('TRI-3'!CA35   ),2),0))=8,"B+",IF((ROUND(TRUNC(('TRI-3'!CA35 ),2),0))=7,"B-",IF((ROUND(TRUNC(('TRI-3'!CA35  ),2),0))=6,"C+",IF((ROUND(TRUNC(('TRI-3'!CA35  ),2),0))=5,"C-",IF((ROUND(TRUNC(('TRI-3'!CA35  ),2),0))=4,"D+",IF((ROUND(TRUNC(('TRI-3'!CA35 ),2),0))=3,"D-",IF((ROUND(TRUNC(('TRI-3'!CA35 ),2),0))=2,"E+",IF((ROUND(TRUNC(('TRI-3'!CA35  ),2),0))&lt;=1,"E-","")))))))))))</f>
        <v/>
      </c>
      <c r="CB35" s="51" t="str">
        <f>IF(OR('TRI-3'!CB35 ="",'TRI-3'!CB35&lt;0,'TRI-3'!CB35  &gt;10),"",IF((ROUND(TRUNC(('TRI-3'!CB35  ),2),0))=10,"A+",IF((ROUND(TRUNC(('TRI-3'!CB35  ),2),0))=9,"A-",IF((ROUND(TRUNC(('TRI-3'!CB35   ),2),0))=8,"B+",IF((ROUND(TRUNC(('TRI-3'!CB35 ),2),0))=7,"B-",IF((ROUND(TRUNC(('TRI-3'!CB35  ),2),0))=6,"C+",IF((ROUND(TRUNC(('TRI-3'!CB35  ),2),0))=5,"C-",IF((ROUND(TRUNC(('TRI-3'!CB35  ),2),0))=4,"D+",IF((ROUND(TRUNC(('TRI-3'!CB35 ),2),0))=3,"D-",IF((ROUND(TRUNC(('TRI-3'!CB35 ),2),0))=2,"E+",IF((ROUND(TRUNC(('TRI-3'!CB35  ),2),0))&lt;=1,"E-","")))))))))))</f>
        <v/>
      </c>
      <c r="CC35" s="51" t="str">
        <f>IF(OR('TRI-3'!CC35 ="",'TRI-3'!CC35&lt;0,'TRI-3'!CC35  &gt;10),"",IF((ROUND(TRUNC(('TRI-3'!CC35  ),2),0))=10,"A+",IF((ROUND(TRUNC(('TRI-3'!CC35  ),2),0))=9,"A-",IF((ROUND(TRUNC(('TRI-3'!CC35   ),2),0))=8,"B+",IF((ROUND(TRUNC(('TRI-3'!CC35 ),2),0))=7,"B-",IF((ROUND(TRUNC(('TRI-3'!CC35  ),2),0))=6,"C+",IF((ROUND(TRUNC(('TRI-3'!CC35  ),2),0))=5,"C-",IF((ROUND(TRUNC(('TRI-3'!CC35  ),2),0))=4,"D+",IF((ROUND(TRUNC(('TRI-3'!CC35 ),2),0))=3,"D-",IF((ROUND(TRUNC(('TRI-3'!CC35 ),2),0))=2,"E+",IF((ROUND(TRUNC(('TRI-3'!CC35  ),2),0))&lt;=1,"E-","")))))))))))</f>
        <v/>
      </c>
      <c r="CD35" s="51" t="str">
        <f>IF(OR('TRI-3'!CD35 ="",'TRI-3'!CD35&lt;0,'TRI-3'!CD35  &gt;10),"",IF((ROUND(TRUNC(('TRI-3'!CD35  ),2),0))=10,"A+",IF((ROUND(TRUNC(('TRI-3'!CD35  ),2),0))=9,"A-",IF((ROUND(TRUNC(('TRI-3'!CD35   ),2),0))=8,"B+",IF((ROUND(TRUNC(('TRI-3'!CD35 ),2),0))=7,"B-",IF((ROUND(TRUNC(('TRI-3'!CD35  ),2),0))=6,"C+",IF((ROUND(TRUNC(('TRI-3'!CD35  ),2),0))=5,"C-",IF((ROUND(TRUNC(('TRI-3'!CD35  ),2),0))=4,"D+",IF((ROUND(TRUNC(('TRI-3'!CD35 ),2),0))=3,"D-",IF((ROUND(TRUNC(('TRI-3'!CD35 ),2),0))=2,"E+",IF((ROUND(TRUNC(('TRI-3'!CD35  ),2),0))&lt;=1,"E-","")))))))))))</f>
        <v/>
      </c>
      <c r="CE35" s="51" t="str">
        <f>IF(OR('TRI-3'!CE35 ="",'TRI-3'!CE35&lt;0,'TRI-3'!CE35  &gt;10),"",IF((ROUND(TRUNC(('TRI-3'!CE35  ),2),0))=10,"A+",IF((ROUND(TRUNC(('TRI-3'!CE35  ),2),0))=9,"A-",IF((ROUND(TRUNC(('TRI-3'!CE35   ),2),0))=8,"B+",IF((ROUND(TRUNC(('TRI-3'!CE35 ),2),0))=7,"B-",IF((ROUND(TRUNC(('TRI-3'!CE35  ),2),0))=6,"C+",IF((ROUND(TRUNC(('TRI-3'!CE35  ),2),0))=5,"C-",IF((ROUND(TRUNC(('TRI-3'!CE35  ),2),0))=4,"D+",IF((ROUND(TRUNC(('TRI-3'!CE35 ),2),0))=3,"D-",IF((ROUND(TRUNC(('TRI-3'!CE35 ),2),0))=2,"E+",IF((ROUND(TRUNC(('TRI-3'!CE35  ),2),0))&lt;=1,"E-","")))))))))))</f>
        <v/>
      </c>
      <c r="CF35" s="51" t="str">
        <f>IF(OR('TRI-3'!CF35 ="",'TRI-3'!CF35&lt;0,'TRI-3'!CF35  &gt;10),"",IF((ROUND(TRUNC(('TRI-3'!CF35  ),2),0))=10,"A+",IF((ROUND(TRUNC(('TRI-3'!CF35  ),2),0))=9,"A-",IF((ROUND(TRUNC(('TRI-3'!CF35   ),2),0))=8,"B+",IF((ROUND(TRUNC(('TRI-3'!CF35 ),2),0))=7,"B-",IF((ROUND(TRUNC(('TRI-3'!CF35  ),2),0))=6,"C+",IF((ROUND(TRUNC(('TRI-3'!CF35  ),2),0))=5,"C-",IF((ROUND(TRUNC(('TRI-3'!CF35  ),2),0))=4,"D+",IF((ROUND(TRUNC(('TRI-3'!CF35 ),2),0))=3,"D-",IF((ROUND(TRUNC(('TRI-3'!CF35 ),2),0))=2,"E+",IF((ROUND(TRUNC(('TRI-3'!CF35  ),2),0))&lt;=1,"E-","")))))))))))</f>
        <v/>
      </c>
      <c r="CG35" s="51" t="str">
        <f>IF(OR('TRI-3'!CG35 ="",'TRI-3'!CG35&lt;0,'TRI-3'!CG35  &gt;10),"",IF((ROUND(TRUNC(('TRI-3'!CG35  ),2),0))=10,"A+",IF((ROUND(TRUNC(('TRI-3'!CG35  ),2),0))=9,"A-",IF((ROUND(TRUNC(('TRI-3'!CG35   ),2),0))=8,"B+",IF((ROUND(TRUNC(('TRI-3'!CG35 ),2),0))=7,"B-",IF((ROUND(TRUNC(('TRI-3'!CG35  ),2),0))=6,"C+",IF((ROUND(TRUNC(('TRI-3'!CG35  ),2),0))=5,"C-",IF((ROUND(TRUNC(('TRI-3'!CG35  ),2),0))=4,"D+",IF((ROUND(TRUNC(('TRI-3'!CG35 ),2),0))=3,"D-",IF((ROUND(TRUNC(('TRI-3'!CG35 ),2),0))=2,"E+",IF((ROUND(TRUNC(('TRI-3'!CG35  ),2),0))&lt;=1,"E-","")))))))))))</f>
        <v/>
      </c>
      <c r="CH35" s="51" t="str">
        <f>IF(OR('TRI-3'!CH35 ="",'TRI-3'!CH35&lt;0,'TRI-3'!CH35  &gt;10),"",IF((ROUND(TRUNC(('TRI-3'!CH35  ),2),0))=10,"A+",IF((ROUND(TRUNC(('TRI-3'!CH35  ),2),0))=9,"A-",IF((ROUND(TRUNC(('TRI-3'!CH35   ),2),0))=8,"B+",IF((ROUND(TRUNC(('TRI-3'!CH35 ),2),0))=7,"B-",IF((ROUND(TRUNC(('TRI-3'!CH35  ),2),0))=6,"C+",IF((ROUND(TRUNC(('TRI-3'!CH35  ),2),0))=5,"C-",IF((ROUND(TRUNC(('TRI-3'!CH35  ),2),0))=4,"D+",IF((ROUND(TRUNC(('TRI-3'!CH35 ),2),0))=3,"D-",IF((ROUND(TRUNC(('TRI-3'!CH35 ),2),0))=2,"E+",IF((ROUND(TRUNC(('TRI-3'!CH35  ),2),0))&lt;=1,"E-","")))))))))))</f>
        <v/>
      </c>
      <c r="CI35" s="51" t="str">
        <f>IF(OR('TRI-3'!CI35 ="",'TRI-3'!CI35&lt;0,'TRI-3'!CI35  &gt;10),"",IF((ROUND(TRUNC(('TRI-3'!CI35  ),2),0))=10,"A+",IF((ROUND(TRUNC(('TRI-3'!CI35  ),2),0))=9,"A-",IF((ROUND(TRUNC(('TRI-3'!CI35   ),2),0))=8,"B+",IF((ROUND(TRUNC(('TRI-3'!CI35 ),2),0))=7,"B-",IF((ROUND(TRUNC(('TRI-3'!CI35  ),2),0))=6,"C+",IF((ROUND(TRUNC(('TRI-3'!CI35  ),2),0))=5,"C-",IF((ROUND(TRUNC(('TRI-3'!CI35  ),2),0))=4,"D+",IF((ROUND(TRUNC(('TRI-3'!CI35 ),2),0))=3,"D-",IF((ROUND(TRUNC(('TRI-3'!CI35 ),2),0))=2,"E+",IF((ROUND(TRUNC(('TRI-3'!CI35  ),2),0))&lt;=1,"E-","")))))))))))</f>
        <v/>
      </c>
      <c r="CJ35" s="51" t="str">
        <f>IF(OR('TRI-3'!CJ35 ="",'TRI-3'!CJ35&lt;0,'TRI-3'!CJ35  &gt;10),"",IF((ROUND(TRUNC(('TRI-3'!CJ35  ),2),0))=10,"A+",IF((ROUND(TRUNC(('TRI-3'!CJ35  ),2),0))=9,"A-",IF((ROUND(TRUNC(('TRI-3'!CJ35   ),2),0))=8,"B+",IF((ROUND(TRUNC(('TRI-3'!CJ35 ),2),0))=7,"B-",IF((ROUND(TRUNC(('TRI-3'!CJ35  ),2),0))=6,"C+",IF((ROUND(TRUNC(('TRI-3'!CJ35  ),2),0))=5,"C-",IF((ROUND(TRUNC(('TRI-3'!CJ35  ),2),0))=4,"D+",IF((ROUND(TRUNC(('TRI-3'!CJ35 ),2),0))=3,"D-",IF((ROUND(TRUNC(('TRI-3'!CJ35 ),2),0))=2,"E+",IF((ROUND(TRUNC(('TRI-3'!CJ35  ),2),0))&lt;=1,"E-","")))))))))))</f>
        <v/>
      </c>
      <c r="CK35" s="51" t="str">
        <f>IF(OR('TRI-3'!CK35 ="",'TRI-3'!CK35&lt;0,'TRI-3'!CK35  &gt;10),"",IF((ROUND(TRUNC(('TRI-3'!CK35  ),2),0))=10,"A+",IF((ROUND(TRUNC(('TRI-3'!CK35  ),2),0))=9,"A-",IF((ROUND(TRUNC(('TRI-3'!CK35   ),2),0))=8,"B+",IF((ROUND(TRUNC(('TRI-3'!CK35 ),2),0))=7,"B-",IF((ROUND(TRUNC(('TRI-3'!CK35  ),2),0))=6,"C+",IF((ROUND(TRUNC(('TRI-3'!CK35  ),2),0))=5,"C-",IF((ROUND(TRUNC(('TRI-3'!CK35  ),2),0))=4,"D+",IF((ROUND(TRUNC(('TRI-3'!CK35 ),2),0))=3,"D-",IF((ROUND(TRUNC(('TRI-3'!CK35 ),2),0))=2,"E+",IF((ROUND(TRUNC(('TRI-3'!CK35  ),2),0))&lt;=1,"E-","")))))))))))</f>
        <v/>
      </c>
      <c r="CL35" s="51" t="str">
        <f>IF(OR('TRI-3'!CL35 ="",'TRI-3'!CL35&lt;0,'TRI-3'!CL35  &gt;10),"",IF((ROUND(TRUNC(('TRI-3'!CL35  ),2),0))=10,"A+",IF((ROUND(TRUNC(('TRI-3'!CL35  ),2),0))=9,"A-",IF((ROUND(TRUNC(('TRI-3'!CL35   ),2),0))=8,"B+",IF((ROUND(TRUNC(('TRI-3'!CL35 ),2),0))=7,"B-",IF((ROUND(TRUNC(('TRI-3'!CL35  ),2),0))=6,"C+",IF((ROUND(TRUNC(('TRI-3'!CL35  ),2),0))=5,"C-",IF((ROUND(TRUNC(('TRI-3'!CL35  ),2),0))=4,"D+",IF((ROUND(TRUNC(('TRI-3'!CL35 ),2),0))=3,"D-",IF((ROUND(TRUNC(('TRI-3'!CL35 ),2),0))=2,"E+",IF((ROUND(TRUNC(('TRI-3'!CL35  ),2),0))&lt;=1,"E-","")))))))))))</f>
        <v/>
      </c>
      <c r="CM35" s="51" t="str">
        <f>IF(OR('TRI-3'!CM35 ="",'TRI-3'!CM35&lt;0,'TRI-3'!CM35  &gt;10),"",IF((ROUND(TRUNC(('TRI-3'!CM35  ),2),0))=10,"A+",IF((ROUND(TRUNC(('TRI-3'!CM35  ),2),0))=9,"A-",IF((ROUND(TRUNC(('TRI-3'!CM35   ),2),0))=8,"B+",IF((ROUND(TRUNC(('TRI-3'!CM35 ),2),0))=7,"B-",IF((ROUND(TRUNC(('TRI-3'!CM35  ),2),0))=6,"C+",IF((ROUND(TRUNC(('TRI-3'!CM35  ),2),0))=5,"C-",IF((ROUND(TRUNC(('TRI-3'!CM35  ),2),0))=4,"D+",IF((ROUND(TRUNC(('TRI-3'!CM35 ),2),0))=3,"D-",IF((ROUND(TRUNC(('TRI-3'!CM35 ),2),0))=2,"E+",IF((ROUND(TRUNC(('TRI-3'!CM35  ),2),0))&lt;=1,"E-","")))))))))))</f>
        <v/>
      </c>
      <c r="CN35" s="51" t="str">
        <f>IF(OR('TRI-3'!CN35 ="",'TRI-3'!CN35&lt;0,'TRI-3'!CN35  &gt;10),"",IF((ROUND(TRUNC(('TRI-3'!CN35  ),2),0))=10,"A+",IF((ROUND(TRUNC(('TRI-3'!CN35  ),2),0))=9,"A-",IF((ROUND(TRUNC(('TRI-3'!CN35   ),2),0))=8,"B+",IF((ROUND(TRUNC(('TRI-3'!CN35 ),2),0))=7,"B-",IF((ROUND(TRUNC(('TRI-3'!CN35  ),2),0))=6,"C+",IF((ROUND(TRUNC(('TRI-3'!CN35  ),2),0))=5,"C-",IF((ROUND(TRUNC(('TRI-3'!CN35  ),2),0))=4,"D+",IF((ROUND(TRUNC(('TRI-3'!CN35 ),2),0))=3,"D-",IF((ROUND(TRUNC(('TRI-3'!CN35 ),2),0))=2,"E+",IF((ROUND(TRUNC(('TRI-3'!CN35  ),2),0))&lt;=1,"E-","")))))))))))</f>
        <v/>
      </c>
      <c r="CO35" s="51" t="str">
        <f>IF(OR('TRI-3'!CO35 ="",'TRI-3'!CO35&lt;0,'TRI-3'!CO35  &gt;10),"",IF((ROUND(TRUNC(('TRI-3'!CO35  ),2),0))=10,"A+",IF((ROUND(TRUNC(('TRI-3'!CO35  ),2),0))=9,"A-",IF((ROUND(TRUNC(('TRI-3'!CO35   ),2),0))=8,"B+",IF((ROUND(TRUNC(('TRI-3'!CO35 ),2),0))=7,"B-",IF((ROUND(TRUNC(('TRI-3'!CO35  ),2),0))=6,"C+",IF((ROUND(TRUNC(('TRI-3'!CO35  ),2),0))=5,"C-",IF((ROUND(TRUNC(('TRI-3'!CO35  ),2),0))=4,"D+",IF((ROUND(TRUNC(('TRI-3'!CO35 ),2),0))=3,"D-",IF((ROUND(TRUNC(('TRI-3'!CO35 ),2),0))=2,"E+",IF((ROUND(TRUNC(('TRI-3'!CO35  ),2),0))&lt;=1,"E-","")))))))))))</f>
        <v/>
      </c>
      <c r="CP35" s="51" t="str">
        <f>IF(OR('TRI-3'!CP35 ="",'TRI-3'!CP35&lt;0,'TRI-3'!CP35  &gt;10),"",IF((ROUND(TRUNC(('TRI-3'!CP35  ),2),0))=10,"A+",IF((ROUND(TRUNC(('TRI-3'!CP35  ),2),0))=9,"A-",IF((ROUND(TRUNC(('TRI-3'!CP35   ),2),0))=8,"B+",IF((ROUND(TRUNC(('TRI-3'!CP35 ),2),0))=7,"B-",IF((ROUND(TRUNC(('TRI-3'!CP35  ),2),0))=6,"C+",IF((ROUND(TRUNC(('TRI-3'!CP35  ),2),0))=5,"C-",IF((ROUND(TRUNC(('TRI-3'!CP35  ),2),0))=4,"D+",IF((ROUND(TRUNC(('TRI-3'!CP35 ),2),0))=3,"D-",IF((ROUND(TRUNC(('TRI-3'!CP35 ),2),0))=2,"E+",IF((ROUND(TRUNC(('TRI-3'!CP35  ),2),0))&lt;=1,"E-","")))))))))))</f>
        <v/>
      </c>
      <c r="CQ35" s="51" t="str">
        <f>IF(OR('TRI-3'!CQ35 ="",'TRI-3'!CQ35&lt;0,'TRI-3'!CQ35  &gt;10),"",IF((ROUND(TRUNC(('TRI-3'!CQ35  ),2),0))=10,"A+",IF((ROUND(TRUNC(('TRI-3'!CQ35  ),2),0))=9,"A-",IF((ROUND(TRUNC(('TRI-3'!CQ35   ),2),0))=8,"B+",IF((ROUND(TRUNC(('TRI-3'!CQ35 ),2),0))=7,"B-",IF((ROUND(TRUNC(('TRI-3'!CQ35  ),2),0))=6,"C+",IF((ROUND(TRUNC(('TRI-3'!CQ35  ),2),0))=5,"C-",IF((ROUND(TRUNC(('TRI-3'!CQ35  ),2),0))=4,"D+",IF((ROUND(TRUNC(('TRI-3'!CQ35 ),2),0))=3,"D-",IF((ROUND(TRUNC(('TRI-3'!CQ35 ),2),0))=2,"E+",IF((ROUND(TRUNC(('TRI-3'!CQ35  ),2),0))&lt;=1,"E-","")))))))))))</f>
        <v/>
      </c>
      <c r="CR35" s="51" t="str">
        <f>IF(OR('TRI-3'!CR35 ="",'TRI-3'!CR35&lt;0,'TRI-3'!CR35  &gt;10),"",IF((ROUND(TRUNC(('TRI-3'!CR35  ),2),0))=10,"A+",IF((ROUND(TRUNC(('TRI-3'!CR35  ),2),0))=9,"A-",IF((ROUND(TRUNC(('TRI-3'!CR35   ),2),0))=8,"B+",IF((ROUND(TRUNC(('TRI-3'!CR35 ),2),0))=7,"B-",IF((ROUND(TRUNC(('TRI-3'!CR35  ),2),0))=6,"C+",IF((ROUND(TRUNC(('TRI-3'!CR35  ),2),0))=5,"C-",IF((ROUND(TRUNC(('TRI-3'!CR35  ),2),0))=4,"D+",IF((ROUND(TRUNC(('TRI-3'!CR35 ),2),0))=3,"D-",IF((ROUND(TRUNC(('TRI-3'!CR35 ),2),0))=2,"E+",IF((ROUND(TRUNC(('TRI-3'!CR35  ),2),0))&lt;=1,"E-","")))))))))))</f>
        <v/>
      </c>
      <c r="CS35" s="51" t="str">
        <f>IF(OR('TRI-3'!CS35 ="",'TRI-3'!CS35&lt;0,'TRI-3'!CS35  &gt;10),"",IF((ROUND(TRUNC(('TRI-3'!CS35  ),2),0))=10,"A+",IF((ROUND(TRUNC(('TRI-3'!CS35  ),2),0))=9,"A-",IF((ROUND(TRUNC(('TRI-3'!CS35   ),2),0))=8,"B+",IF((ROUND(TRUNC(('TRI-3'!CS35 ),2),0))=7,"B-",IF((ROUND(TRUNC(('TRI-3'!CS35  ),2),0))=6,"C+",IF((ROUND(TRUNC(('TRI-3'!CS35  ),2),0))=5,"C-",IF((ROUND(TRUNC(('TRI-3'!CS35  ),2),0))=4,"D+",IF((ROUND(TRUNC(('TRI-3'!CS35 ),2),0))=3,"D-",IF((ROUND(TRUNC(('TRI-3'!CS35 ),2),0))=2,"E+",IF((ROUND(TRUNC(('TRI-3'!CS35  ),2),0))&lt;=1,"E-","")))))))))))</f>
        <v/>
      </c>
      <c r="CT35" s="51" t="str">
        <f>IF(OR('TRI-3'!CT35 ="",'TRI-3'!CT35&lt;0,'TRI-3'!CT35  &gt;10),"",IF((ROUND(TRUNC(('TRI-3'!CT35  ),2),0))=10,"A+",IF((ROUND(TRUNC(('TRI-3'!CT35  ),2),0))=9,"A-",IF((ROUND(TRUNC(('TRI-3'!CT35   ),2),0))=8,"B+",IF((ROUND(TRUNC(('TRI-3'!CT35 ),2),0))=7,"B-",IF((ROUND(TRUNC(('TRI-3'!CT35  ),2),0))=6,"C+",IF((ROUND(TRUNC(('TRI-3'!CT35  ),2),0))=5,"C-",IF((ROUND(TRUNC(('TRI-3'!CT35  ),2),0))=4,"D+",IF((ROUND(TRUNC(('TRI-3'!CT35 ),2),0))=3,"D-",IF((ROUND(TRUNC(('TRI-3'!CT35 ),2),0))=2,"E+",IF((ROUND(TRUNC(('TRI-3'!CT35  ),2),0))&lt;=1,"E-","")))))))))))</f>
        <v/>
      </c>
      <c r="CU35" s="51" t="str">
        <f>IF(OR('TRI-3'!CU35 ="",'TRI-3'!CU35&lt;0,'TRI-3'!CU35  &gt;10),"",IF((ROUND(TRUNC(('TRI-3'!CU35  ),2),0))=10,"A+",IF((ROUND(TRUNC(('TRI-3'!CU35  ),2),0))=9,"A-",IF((ROUND(TRUNC(('TRI-3'!CU35   ),2),0))=8,"B+",IF((ROUND(TRUNC(('TRI-3'!CU35 ),2),0))=7,"B-",IF((ROUND(TRUNC(('TRI-3'!CU35  ),2),0))=6,"C+",IF((ROUND(TRUNC(('TRI-3'!CU35  ),2),0))=5,"C-",IF((ROUND(TRUNC(('TRI-3'!CU35  ),2),0))=4,"D+",IF((ROUND(TRUNC(('TRI-3'!CU35 ),2),0))=3,"D-",IF((ROUND(TRUNC(('TRI-3'!CU35 ),2),0))=2,"E+",IF((ROUND(TRUNC(('TRI-3'!CU35  ),2),0))&lt;=1,"E-","")))))))))))</f>
        <v/>
      </c>
      <c r="CV35" s="51" t="str">
        <f>IF(OR('TRI-3'!CV35 ="",'TRI-3'!CV35&lt;0,'TRI-3'!CV35  &gt;10),"",IF((ROUND(TRUNC(('TRI-3'!CV35  ),2),0))=10,"A+",IF((ROUND(TRUNC(('TRI-3'!CV35  ),2),0))=9,"A-",IF((ROUND(TRUNC(('TRI-3'!CV35   ),2),0))=8,"B+",IF((ROUND(TRUNC(('TRI-3'!CV35 ),2),0))=7,"B-",IF((ROUND(TRUNC(('TRI-3'!CV35  ),2),0))=6,"C+",IF((ROUND(TRUNC(('TRI-3'!CV35  ),2),0))=5,"C-",IF((ROUND(TRUNC(('TRI-3'!CV35  ),2),0))=4,"D+",IF((ROUND(TRUNC(('TRI-3'!CV35 ),2),0))=3,"D-",IF((ROUND(TRUNC(('TRI-3'!CV35 ),2),0))=2,"E+",IF((ROUND(TRUNC(('TRI-3'!CV35  ),2),0))&lt;=1,"E-","")))))))))))</f>
        <v/>
      </c>
      <c r="CW35" s="51" t="str">
        <f>IF(OR('TRI-3'!CW35 ="",'TRI-3'!CW35&lt;0,'TRI-3'!CW35  &gt;10),"",IF((ROUND(TRUNC(('TRI-3'!CW35  ),2),0))=10,"A+",IF((ROUND(TRUNC(('TRI-3'!CW35  ),2),0))=9,"A-",IF((ROUND(TRUNC(('TRI-3'!CW35   ),2),0))=8,"B+",IF((ROUND(TRUNC(('TRI-3'!CW35 ),2),0))=7,"B-",IF((ROUND(TRUNC(('TRI-3'!CW35  ),2),0))=6,"C+",IF((ROUND(TRUNC(('TRI-3'!CW35  ),2),0))=5,"C-",IF((ROUND(TRUNC(('TRI-3'!CW35  ),2),0))=4,"D+",IF((ROUND(TRUNC(('TRI-3'!CW35 ),2),0))=3,"D-",IF((ROUND(TRUNC(('TRI-3'!CW35 ),2),0))=2,"E+",IF((ROUND(TRUNC(('TRI-3'!CW35  ),2),0))&lt;=1,"E-","")))))))))))</f>
        <v/>
      </c>
      <c r="CX35" s="51" t="str">
        <f>IF(OR('TRI-3'!CX35 ="",'TRI-3'!CX35&lt;0,'TRI-3'!CX35  &gt;10),"",IF((ROUND(TRUNC(('TRI-3'!CX35  ),2),0))=10,"A+",IF((ROUND(TRUNC(('TRI-3'!CX35  ),2),0))=9,"A-",IF((ROUND(TRUNC(('TRI-3'!CX35   ),2),0))=8,"B+",IF((ROUND(TRUNC(('TRI-3'!CX35 ),2),0))=7,"B-",IF((ROUND(TRUNC(('TRI-3'!CX35  ),2),0))=6,"C+",IF((ROUND(TRUNC(('TRI-3'!CX35  ),2),0))=5,"C-",IF((ROUND(TRUNC(('TRI-3'!CX35  ),2),0))=4,"D+",IF((ROUND(TRUNC(('TRI-3'!CX35 ),2),0))=3,"D-",IF((ROUND(TRUNC(('TRI-3'!CX35 ),2),0))=2,"E+",IF((ROUND(TRUNC(('TRI-3'!CX35  ),2),0))&lt;=1,"E-","")))))))))))</f>
        <v/>
      </c>
      <c r="CY35" s="51" t="str">
        <f>IF(OR('TRI-3'!CY35 ="",'TRI-3'!CY35&lt;0,'TRI-3'!CY35  &gt;10),"",IF((ROUND(TRUNC(('TRI-3'!CY35  ),2),0))=10,"A+",IF((ROUND(TRUNC(('TRI-3'!CY35  ),2),0))=9,"A-",IF((ROUND(TRUNC(('TRI-3'!CY35   ),2),0))=8,"B+",IF((ROUND(TRUNC(('TRI-3'!CY35 ),2),0))=7,"B-",IF((ROUND(TRUNC(('TRI-3'!CY35  ),2),0))=6,"C+",IF((ROUND(TRUNC(('TRI-3'!CY35  ),2),0))=5,"C-",IF((ROUND(TRUNC(('TRI-3'!CY35  ),2),0))=4,"D+",IF((ROUND(TRUNC(('TRI-3'!CY35 ),2),0))=3,"D-",IF((ROUND(TRUNC(('TRI-3'!CY35 ),2),0))=2,"E+",IF((ROUND(TRUNC(('TRI-3'!CY35  ),2),0))&lt;=1,"E-","")))))))))))</f>
        <v/>
      </c>
      <c r="CZ35" s="51" t="str">
        <f>IF(OR('TRI-3'!CZ35 ="",'TRI-3'!CZ35&lt;0,'TRI-3'!CZ35  &gt;10),"",IF((ROUND(TRUNC(('TRI-3'!CZ35  ),2),0))=10,"A+",IF((ROUND(TRUNC(('TRI-3'!CZ35  ),2),0))=9,"A-",IF((ROUND(TRUNC(('TRI-3'!CZ35   ),2),0))=8,"B+",IF((ROUND(TRUNC(('TRI-3'!CZ35 ),2),0))=7,"B-",IF((ROUND(TRUNC(('TRI-3'!CZ35  ),2),0))=6,"C+",IF((ROUND(TRUNC(('TRI-3'!CZ35  ),2),0))=5,"C-",IF((ROUND(TRUNC(('TRI-3'!CZ35  ),2),0))=4,"D+",IF((ROUND(TRUNC(('TRI-3'!CZ35 ),2),0))=3,"D-",IF((ROUND(TRUNC(('TRI-3'!CZ35 ),2),0))=2,"E+",IF((ROUND(TRUNC(('TRI-3'!CZ35  ),2),0))&lt;=1,"E-","")))))))))))</f>
        <v/>
      </c>
      <c r="DA35" s="51" t="str">
        <f>IF(OR('TRI-3'!DA35 ="",'TRI-3'!DA35&lt;0,'TRI-3'!DA35  &gt;10),"",IF((ROUND(TRUNC(('TRI-3'!DA35  ),2),0))=10,"A+",IF((ROUND(TRUNC(('TRI-3'!DA35  ),2),0))=9,"A-",IF((ROUND(TRUNC(('TRI-3'!DA35   ),2),0))=8,"B+",IF((ROUND(TRUNC(('TRI-3'!DA35 ),2),0))=7,"B-",IF((ROUND(TRUNC(('TRI-3'!DA35  ),2),0))=6,"C+",IF((ROUND(TRUNC(('TRI-3'!DA35  ),2),0))=5,"C-",IF((ROUND(TRUNC(('TRI-3'!DA35  ),2),0))=4,"D+",IF((ROUND(TRUNC(('TRI-3'!DA35 ),2),0))=3,"D-",IF((ROUND(TRUNC(('TRI-3'!DA35 ),2),0))=2,"E+",IF((ROUND(TRUNC(('TRI-3'!DA35  ),2),0))&lt;=1,"E-","")))))))))))</f>
        <v/>
      </c>
      <c r="DB35" s="51" t="str">
        <f>IF(OR('TRI-3'!DB35 ="",'TRI-3'!DB35&lt;0,'TRI-3'!DB35  &gt;10),"",IF((ROUND(TRUNC(('TRI-3'!DB35  ),2),0))=10,"A+",IF((ROUND(TRUNC(('TRI-3'!DB35  ),2),0))=9,"A-",IF((ROUND(TRUNC(('TRI-3'!DB35   ),2),0))=8,"B+",IF((ROUND(TRUNC(('TRI-3'!DB35 ),2),0))=7,"B-",IF((ROUND(TRUNC(('TRI-3'!DB35  ),2),0))=6,"C+",IF((ROUND(TRUNC(('TRI-3'!DB35  ),2),0))=5,"C-",IF((ROUND(TRUNC(('TRI-3'!DB35  ),2),0))=4,"D+",IF((ROUND(TRUNC(('TRI-3'!DB35 ),2),0))=3,"D-",IF((ROUND(TRUNC(('TRI-3'!DB35 ),2),0))=2,"E+",IF((ROUND(TRUNC(('TRI-3'!DB35  ),2),0))&lt;=1,"E-","")))))))))))</f>
        <v/>
      </c>
      <c r="DC35" s="51" t="str">
        <f>IF(OR('TRI-3'!DC35 ="",'TRI-3'!DC35&lt;0,'TRI-3'!DC35  &gt;10),"",IF((ROUND(TRUNC(('TRI-3'!DC35  ),2),0))=10,"A+",IF((ROUND(TRUNC(('TRI-3'!DC35  ),2),0))=9,"A-",IF((ROUND(TRUNC(('TRI-3'!DC35   ),2),0))=8,"B+",IF((ROUND(TRUNC(('TRI-3'!DC35 ),2),0))=7,"B-",IF((ROUND(TRUNC(('TRI-3'!DC35  ),2),0))=6,"C+",IF((ROUND(TRUNC(('TRI-3'!DC35  ),2),0))=5,"C-",IF((ROUND(TRUNC(('TRI-3'!DC35  ),2),0))=4,"D+",IF((ROUND(TRUNC(('TRI-3'!DC35 ),2),0))=3,"D-",IF((ROUND(TRUNC(('TRI-3'!DC35 ),2),0))=2,"E+",IF((ROUND(TRUNC(('TRI-3'!DC35  ),2),0))&lt;=1,"E-","")))))))))))</f>
        <v/>
      </c>
      <c r="DD35" s="51" t="str">
        <f>IF(OR('TRI-3'!DD35 ="",'TRI-3'!DD35&lt;0,'TRI-3'!DD35  &gt;10),"",IF((ROUND(TRUNC(('TRI-3'!DD35  ),2),0))=10,"A+",IF((ROUND(TRUNC(('TRI-3'!DD35  ),2),0))=9,"A-",IF((ROUND(TRUNC(('TRI-3'!DD35   ),2),0))=8,"B+",IF((ROUND(TRUNC(('TRI-3'!DD35 ),2),0))=7,"B-",IF((ROUND(TRUNC(('TRI-3'!DD35  ),2),0))=6,"C+",IF((ROUND(TRUNC(('TRI-3'!DD35  ),2),0))=5,"C-",IF((ROUND(TRUNC(('TRI-3'!DD35  ),2),0))=4,"D+",IF((ROUND(TRUNC(('TRI-3'!DD35 ),2),0))=3,"D-",IF((ROUND(TRUNC(('TRI-3'!DD35 ),2),0))=2,"E+",IF((ROUND(TRUNC(('TRI-3'!DD35  ),2),0))&lt;=1,"E-","")))))))))))</f>
        <v/>
      </c>
      <c r="DE35" s="51" t="str">
        <f>IF(OR('TRI-3'!DE35 ="",'TRI-3'!DE35&lt;0,'TRI-3'!DE35  &gt;10),"",IF((ROUND(TRUNC(('TRI-3'!DE35  ),2),0))=10,"A+",IF((ROUND(TRUNC(('TRI-3'!DE35  ),2),0))=9,"A-",IF((ROUND(TRUNC(('TRI-3'!DE35   ),2),0))=8,"B+",IF((ROUND(TRUNC(('TRI-3'!DE35 ),2),0))=7,"B-",IF((ROUND(TRUNC(('TRI-3'!DE35  ),2),0))=6,"C+",IF((ROUND(TRUNC(('TRI-3'!DE35  ),2),0))=5,"C-",IF((ROUND(TRUNC(('TRI-3'!DE35  ),2),0))=4,"D+",IF((ROUND(TRUNC(('TRI-3'!DE35 ),2),0))=3,"D-",IF((ROUND(TRUNC(('TRI-3'!DE35 ),2),0))=2,"E+",IF((ROUND(TRUNC(('TRI-3'!DE35  ),2),0))&lt;=1,"E-","")))))))))))</f>
        <v/>
      </c>
      <c r="DF35" s="51" t="str">
        <f>IF(OR('TRI-3'!DF35 ="",'TRI-3'!DF35&lt;0,'TRI-3'!DF35  &gt;10),"",IF((ROUND(TRUNC(('TRI-3'!DF35  ),2),0))=10,"A+",IF((ROUND(TRUNC(('TRI-3'!DF35  ),2),0))=9,"A-",IF((ROUND(TRUNC(('TRI-3'!DF35   ),2),0))=8,"B+",IF((ROUND(TRUNC(('TRI-3'!DF35 ),2),0))=7,"B-",IF((ROUND(TRUNC(('TRI-3'!DF35  ),2),0))=6,"C+",IF((ROUND(TRUNC(('TRI-3'!DF35  ),2),0))=5,"C-",IF((ROUND(TRUNC(('TRI-3'!DF35  ),2),0))=4,"D+",IF((ROUND(TRUNC(('TRI-3'!DF35 ),2),0))=3,"D-",IF((ROUND(TRUNC(('TRI-3'!DF35 ),2),0))=2,"E+",IF((ROUND(TRUNC(('TRI-3'!DF35  ),2),0))&lt;=1,"E-","")))))))))))</f>
        <v/>
      </c>
      <c r="DG35" s="51" t="str">
        <f>IF(OR('TRI-3'!DG35 ="",'TRI-3'!DG35&lt;0,'TRI-3'!DG35  &gt;10),"",IF((ROUND(TRUNC(('TRI-3'!DG35  ),2),0))=10,"A+",IF((ROUND(TRUNC(('TRI-3'!DG35  ),2),0))=9,"A-",IF((ROUND(TRUNC(('TRI-3'!DG35   ),2),0))=8,"B+",IF((ROUND(TRUNC(('TRI-3'!DG35 ),2),0))=7,"B-",IF((ROUND(TRUNC(('TRI-3'!DG35  ),2),0))=6,"C+",IF((ROUND(TRUNC(('TRI-3'!DG35  ),2),0))=5,"C-",IF((ROUND(TRUNC(('TRI-3'!DG35  ),2),0))=4,"D+",IF((ROUND(TRUNC(('TRI-3'!DG35 ),2),0))=3,"D-",IF((ROUND(TRUNC(('TRI-3'!DG35 ),2),0))=2,"E+",IF((ROUND(TRUNC(('TRI-3'!DG35  ),2),0))&lt;=1,"E-","")))))))))))</f>
        <v/>
      </c>
      <c r="DH35" s="51" t="str">
        <f>IF(OR('TRI-3'!DH35 ="",'TRI-3'!DH35&lt;0,'TRI-3'!DH35  &gt;10),"",IF((ROUND(TRUNC(('TRI-3'!DH35  ),2),0))=10,"A+",IF((ROUND(TRUNC(('TRI-3'!DH35  ),2),0))=9,"A-",IF((ROUND(TRUNC(('TRI-3'!DH35   ),2),0))=8,"B+",IF((ROUND(TRUNC(('TRI-3'!DH35 ),2),0))=7,"B-",IF((ROUND(TRUNC(('TRI-3'!DH35  ),2),0))=6,"C+",IF((ROUND(TRUNC(('TRI-3'!DH35  ),2),0))=5,"C-",IF((ROUND(TRUNC(('TRI-3'!DH35  ),2),0))=4,"D+",IF((ROUND(TRUNC(('TRI-3'!DH35 ),2),0))=3,"D-",IF((ROUND(TRUNC(('TRI-3'!DH35 ),2),0))=2,"E+",IF((ROUND(TRUNC(('TRI-3'!DH35  ),2),0))&lt;=1,"E-","")))))))))))</f>
        <v/>
      </c>
      <c r="DI35" s="51" t="str">
        <f>IF(OR('TRI-3'!DI35 ="",'TRI-3'!DI35&lt;0,'TRI-3'!DI35  &gt;10),"",IF((ROUND(TRUNC(('TRI-3'!DI35  ),2),0))=10,"A+",IF((ROUND(TRUNC(('TRI-3'!DI35  ),2),0))=9,"A-",IF((ROUND(TRUNC(('TRI-3'!DI35   ),2),0))=8,"B+",IF((ROUND(TRUNC(('TRI-3'!DI35 ),2),0))=7,"B-",IF((ROUND(TRUNC(('TRI-3'!DI35  ),2),0))=6,"C+",IF((ROUND(TRUNC(('TRI-3'!DI35  ),2),0))=5,"C-",IF((ROUND(TRUNC(('TRI-3'!DI35  ),2),0))=4,"D+",IF((ROUND(TRUNC(('TRI-3'!DI35 ),2),0))=3,"D-",IF((ROUND(TRUNC(('TRI-3'!DI35 ),2),0))=2,"E+",IF((ROUND(TRUNC(('TRI-3'!DI35  ),2),0))&lt;=1,"E-","")))))))))))</f>
        <v/>
      </c>
      <c r="DJ35" s="51" t="str">
        <f>IF(OR('TRI-3'!DJ35 ="",'TRI-3'!DJ35&lt;0,'TRI-3'!DJ35  &gt;10),"",IF((ROUND(TRUNC(('TRI-3'!DJ35  ),2),0))=10,"A+",IF((ROUND(TRUNC(('TRI-3'!DJ35  ),2),0))=9,"A-",IF((ROUND(TRUNC(('TRI-3'!DJ35   ),2),0))=8,"B+",IF((ROUND(TRUNC(('TRI-3'!DJ35 ),2),0))=7,"B-",IF((ROUND(TRUNC(('TRI-3'!DJ35  ),2),0))=6,"C+",IF((ROUND(TRUNC(('TRI-3'!DJ35  ),2),0))=5,"C-",IF((ROUND(TRUNC(('TRI-3'!DJ35  ),2),0))=4,"D+",IF((ROUND(TRUNC(('TRI-3'!DJ35 ),2),0))=3,"D-",IF((ROUND(TRUNC(('TRI-3'!DJ35 ),2),0))=2,"E+",IF((ROUND(TRUNC(('TRI-3'!DJ35  ),2),0))&lt;=1,"E-","")))))))))))</f>
        <v/>
      </c>
      <c r="DK35" s="51" t="str">
        <f>IF(OR('TRI-3'!DK35 ="",'TRI-3'!DK35&lt;0,'TRI-3'!DK35  &gt;10),"",IF((ROUND(TRUNC(('TRI-3'!DK35  ),2),0))=10,"A+",IF((ROUND(TRUNC(('TRI-3'!DK35  ),2),0))=9,"A-",IF((ROUND(TRUNC(('TRI-3'!DK35   ),2),0))=8,"B+",IF((ROUND(TRUNC(('TRI-3'!DK35 ),2),0))=7,"B-",IF((ROUND(TRUNC(('TRI-3'!DK35  ),2),0))=6,"C+",IF((ROUND(TRUNC(('TRI-3'!DK35  ),2),0))=5,"C-",IF((ROUND(TRUNC(('TRI-3'!DK35  ),2),0))=4,"D+",IF((ROUND(TRUNC(('TRI-3'!DK35 ),2),0))=3,"D-",IF((ROUND(TRUNC(('TRI-3'!DK35 ),2),0))=2,"E+",IF((ROUND(TRUNC(('TRI-3'!DK35  ),2),0))&lt;=1,"E-","")))))))))))</f>
        <v/>
      </c>
      <c r="DL35" s="51" t="str">
        <f>IF(OR('TRI-3'!DL35 ="",'TRI-3'!DL35&lt;0,'TRI-3'!DL35  &gt;10),"",IF((ROUND(TRUNC(('TRI-3'!DL35  ),2),0))=10,"A+",IF((ROUND(TRUNC(('TRI-3'!DL35  ),2),0))=9,"A-",IF((ROUND(TRUNC(('TRI-3'!DL35   ),2),0))=8,"B+",IF((ROUND(TRUNC(('TRI-3'!DL35 ),2),0))=7,"B-",IF((ROUND(TRUNC(('TRI-3'!DL35  ),2),0))=6,"C+",IF((ROUND(TRUNC(('TRI-3'!DL35  ),2),0))=5,"C-",IF((ROUND(TRUNC(('TRI-3'!DL35  ),2),0))=4,"D+",IF((ROUND(TRUNC(('TRI-3'!DL35 ),2),0))=3,"D-",IF((ROUND(TRUNC(('TRI-3'!DL35 ),2),0))=2,"E+",IF((ROUND(TRUNC(('TRI-3'!DL35  ),2),0))&lt;=1,"E-","")))))))))))</f>
        <v/>
      </c>
      <c r="DM35" s="51" t="str">
        <f>IF(OR('TRI-3'!DM35 ="",'TRI-3'!DM35&lt;0,'TRI-3'!DM35  &gt;10),"",IF((ROUND(TRUNC(('TRI-3'!DM35  ),2),0))=10,"A+",IF((ROUND(TRUNC(('TRI-3'!DM35  ),2),0))=9,"A-",IF((ROUND(TRUNC(('TRI-3'!DM35   ),2),0))=8,"B+",IF((ROUND(TRUNC(('TRI-3'!DM35 ),2),0))=7,"B-",IF((ROUND(TRUNC(('TRI-3'!DM35  ),2),0))=6,"C+",IF((ROUND(TRUNC(('TRI-3'!DM35  ),2),0))=5,"C-",IF((ROUND(TRUNC(('TRI-3'!DM35  ),2),0))=4,"D+",IF((ROUND(TRUNC(('TRI-3'!DM35 ),2),0))=3,"D-",IF((ROUND(TRUNC(('TRI-3'!DM35 ),2),0))=2,"E+",IF((ROUND(TRUNC(('TRI-3'!DM35  ),2),0))&lt;=1,"E-","")))))))))))</f>
        <v/>
      </c>
      <c r="DN35" s="51" t="str">
        <f>IF(OR('TRI-3'!DN35 ="",'TRI-3'!DN35&lt;0,'TRI-3'!DN35  &gt;10),"",IF((ROUND(TRUNC(('TRI-3'!DN35  ),2),0))=10,"A+",IF((ROUND(TRUNC(('TRI-3'!DN35  ),2),0))=9,"A-",IF((ROUND(TRUNC(('TRI-3'!DN35   ),2),0))=8,"B+",IF((ROUND(TRUNC(('TRI-3'!DN35 ),2),0))=7,"B-",IF((ROUND(TRUNC(('TRI-3'!DN35  ),2),0))=6,"C+",IF((ROUND(TRUNC(('TRI-3'!DN35  ),2),0))=5,"C-",IF((ROUND(TRUNC(('TRI-3'!DN35  ),2),0))=4,"D+",IF((ROUND(TRUNC(('TRI-3'!DN35 ),2),0))=3,"D-",IF((ROUND(TRUNC(('TRI-3'!DN35 ),2),0))=2,"E+",IF((ROUND(TRUNC(('TRI-3'!DN35  ),2),0))&lt;=1,"E-","")))))))))))</f>
        <v/>
      </c>
      <c r="DO35" s="51" t="str">
        <f>IF(OR('TRI-3'!DO35 ="",'TRI-3'!DO35&lt;0,'TRI-3'!DO35  &gt;10),"",IF((ROUND(TRUNC(('TRI-3'!DO35  ),2),0))=10,"A+",IF((ROUND(TRUNC(('TRI-3'!DO35  ),2),0))=9,"A-",IF((ROUND(TRUNC(('TRI-3'!DO35   ),2),0))=8,"B+",IF((ROUND(TRUNC(('TRI-3'!DO35 ),2),0))=7,"B-",IF((ROUND(TRUNC(('TRI-3'!DO35  ),2),0))=6,"C+",IF((ROUND(TRUNC(('TRI-3'!DO35  ),2),0))=5,"C-",IF((ROUND(TRUNC(('TRI-3'!DO35  ),2),0))=4,"D+",IF((ROUND(TRUNC(('TRI-3'!DO35 ),2),0))=3,"D-",IF((ROUND(TRUNC(('TRI-3'!DO35 ),2),0))=2,"E+",IF((ROUND(TRUNC(('TRI-3'!DO35  ),2),0))&lt;=1,"E-","")))))))))))</f>
        <v/>
      </c>
      <c r="DP35" s="51" t="str">
        <f>IF(OR('TRI-3'!DP35 ="",'TRI-3'!DP35&lt;0,'TRI-3'!DP35  &gt;10),"",IF((ROUND(TRUNC(('TRI-3'!DP35  ),2),0))=10,"A+",IF((ROUND(TRUNC(('TRI-3'!DP35  ),2),0))=9,"A-",IF((ROUND(TRUNC(('TRI-3'!DP35   ),2),0))=8,"B+",IF((ROUND(TRUNC(('TRI-3'!DP35 ),2),0))=7,"B-",IF((ROUND(TRUNC(('TRI-3'!DP35  ),2),0))=6,"C+",IF((ROUND(TRUNC(('TRI-3'!DP35  ),2),0))=5,"C-",IF((ROUND(TRUNC(('TRI-3'!DP35  ),2),0))=4,"D+",IF((ROUND(TRUNC(('TRI-3'!DP35 ),2),0))=3,"D-",IF((ROUND(TRUNC(('TRI-3'!DP35 ),2),0))=2,"E+",IF((ROUND(TRUNC(('TRI-3'!DP35  ),2),0))&lt;=1,"E-","")))))))))))</f>
        <v/>
      </c>
      <c r="DQ35" s="51" t="str">
        <f>IF(OR('TRI-3'!DQ35 ="",'TRI-3'!DQ35&lt;0,'TRI-3'!DQ35  &gt;10),"",IF((ROUND(TRUNC(('TRI-3'!DQ35  ),2),0))=10,"A+",IF((ROUND(TRUNC(('TRI-3'!DQ35  ),2),0))=9,"A-",IF((ROUND(TRUNC(('TRI-3'!DQ35   ),2),0))=8,"B+",IF((ROUND(TRUNC(('TRI-3'!DQ35 ),2),0))=7,"B-",IF((ROUND(TRUNC(('TRI-3'!DQ35  ),2),0))=6,"C+",IF((ROUND(TRUNC(('TRI-3'!DQ35  ),2),0))=5,"C-",IF((ROUND(TRUNC(('TRI-3'!DQ35  ),2),0))=4,"D+",IF((ROUND(TRUNC(('TRI-3'!DQ35 ),2),0))=3,"D-",IF((ROUND(TRUNC(('TRI-3'!DQ35 ),2),0))=2,"E+",IF((ROUND(TRUNC(('TRI-3'!DQ35  ),2),0))&lt;=1,"E-","")))))))))))</f>
        <v/>
      </c>
      <c r="DR35" s="51" t="str">
        <f>IF(OR('TRI-3'!DR35 ="",'TRI-3'!DR35&lt;0,'TRI-3'!DR35  &gt;10),"",IF((ROUND(TRUNC(('TRI-3'!DR35  ),2),0))=10,"A+",IF((ROUND(TRUNC(('TRI-3'!DR35  ),2),0))=9,"A-",IF((ROUND(TRUNC(('TRI-3'!DR35   ),2),0))=8,"B+",IF((ROUND(TRUNC(('TRI-3'!DR35 ),2),0))=7,"B-",IF((ROUND(TRUNC(('TRI-3'!DR35  ),2),0))=6,"C+",IF((ROUND(TRUNC(('TRI-3'!DR35  ),2),0))=5,"C-",IF((ROUND(TRUNC(('TRI-3'!DR35  ),2),0))=4,"D+",IF((ROUND(TRUNC(('TRI-3'!DR35 ),2),0))=3,"D-",IF((ROUND(TRUNC(('TRI-3'!DR35 ),2),0))=2,"E+",IF((ROUND(TRUNC(('TRI-3'!DR35  ),2),0))&lt;=1,"E-","")))))))))))</f>
        <v/>
      </c>
      <c r="DS35" s="51" t="str">
        <f>IF(OR('TRI-3'!DS35 ="",'TRI-3'!DS35&lt;0,'TRI-3'!DS35  &gt;10),"",IF((ROUND(TRUNC(('TRI-3'!DS35  ),2),0))=10,"A+",IF((ROUND(TRUNC(('TRI-3'!DS35  ),2),0))=9,"A-",IF((ROUND(TRUNC(('TRI-3'!DS35   ),2),0))=8,"B+",IF((ROUND(TRUNC(('TRI-3'!DS35 ),2),0))=7,"B-",IF((ROUND(TRUNC(('TRI-3'!DS35  ),2),0))=6,"C+",IF((ROUND(TRUNC(('TRI-3'!DS35  ),2),0))=5,"C-",IF((ROUND(TRUNC(('TRI-3'!DS35  ),2),0))=4,"D+",IF((ROUND(TRUNC(('TRI-3'!DS35 ),2),0))=3,"D-",IF((ROUND(TRUNC(('TRI-3'!DS35 ),2),0))=2,"E+",IF((ROUND(TRUNC(('TRI-3'!DS35  ),2),0))&lt;=1,"E-","")))))))))))</f>
        <v/>
      </c>
      <c r="DT35" s="51" t="str">
        <f>IF(OR('TRI-3'!DT35 ="",'TRI-3'!DT35&lt;0,'TRI-3'!DT35  &gt;10),"",IF((ROUND(TRUNC(('TRI-3'!DT35  ),2),0))=10,"A+",IF((ROUND(TRUNC(('TRI-3'!DT35  ),2),0))=9,"A-",IF((ROUND(TRUNC(('TRI-3'!DT35   ),2),0))=8,"B+",IF((ROUND(TRUNC(('TRI-3'!DT35 ),2),0))=7,"B-",IF((ROUND(TRUNC(('TRI-3'!DT35  ),2),0))=6,"C+",IF((ROUND(TRUNC(('TRI-3'!DT35  ),2),0))=5,"C-",IF((ROUND(TRUNC(('TRI-3'!DT35  ),2),0))=4,"D+",IF((ROUND(TRUNC(('TRI-3'!DT35 ),2),0))=3,"D-",IF((ROUND(TRUNC(('TRI-3'!DT35 ),2),0))=2,"E+",IF((ROUND(TRUNC(('TRI-3'!DT35  ),2),0))&lt;=1,"E-","")))))))))))</f>
        <v/>
      </c>
      <c r="DU35" s="51" t="str">
        <f>IF(OR('TRI-3'!DU35 ="",'TRI-3'!DU35&lt;0,'TRI-3'!DU35  &gt;10),"",IF((ROUND(TRUNC(('TRI-3'!DU35  ),2),0))=10,"A+",IF((ROUND(TRUNC(('TRI-3'!DU35  ),2),0))=9,"A-",IF((ROUND(TRUNC(('TRI-3'!DU35   ),2),0))=8,"B+",IF((ROUND(TRUNC(('TRI-3'!DU35 ),2),0))=7,"B-",IF((ROUND(TRUNC(('TRI-3'!DU35  ),2),0))=6,"C+",IF((ROUND(TRUNC(('TRI-3'!DU35  ),2),0))=5,"C-",IF((ROUND(TRUNC(('TRI-3'!DU35  ),2),0))=4,"D+",IF((ROUND(TRUNC(('TRI-3'!DU35 ),2),0))=3,"D-",IF((ROUND(TRUNC(('TRI-3'!DU35 ),2),0))=2,"E+",IF((ROUND(TRUNC(('TRI-3'!DU35  ),2),0))&lt;=1,"E-","")))))))))))</f>
        <v/>
      </c>
      <c r="DV35" s="51" t="str">
        <f>IF(OR('TRI-3'!DV35 ="",'TRI-3'!DV35&lt;0,'TRI-3'!DV35  &gt;10),"",IF((ROUND(TRUNC(('TRI-3'!DV35  ),2),0))=10,"A+",IF((ROUND(TRUNC(('TRI-3'!DV35  ),2),0))=9,"A-",IF((ROUND(TRUNC(('TRI-3'!DV35   ),2),0))=8,"B+",IF((ROUND(TRUNC(('TRI-3'!DV35 ),2),0))=7,"B-",IF((ROUND(TRUNC(('TRI-3'!DV35  ),2),0))=6,"C+",IF((ROUND(TRUNC(('TRI-3'!DV35  ),2),0))=5,"C-",IF((ROUND(TRUNC(('TRI-3'!DV35  ),2),0))=4,"D+",IF((ROUND(TRUNC(('TRI-3'!DV35 ),2),0))=3,"D-",IF((ROUND(TRUNC(('TRI-3'!DV35 ),2),0))=2,"E+",IF((ROUND(TRUNC(('TRI-3'!DV35  ),2),0))&lt;=1,"E-","")))))))))))</f>
        <v/>
      </c>
      <c r="DW35" s="51" t="str">
        <f>IF(OR('TRI-3'!DW35 ="",'TRI-3'!DW35&lt;0,'TRI-3'!DW35  &gt;10),"",IF((ROUND(TRUNC(('TRI-3'!DW35  ),2),0))=10,"A+",IF((ROUND(TRUNC(('TRI-3'!DW35  ),2),0))=9,"A-",IF((ROUND(TRUNC(('TRI-3'!DW35   ),2),0))=8,"B+",IF((ROUND(TRUNC(('TRI-3'!DW35 ),2),0))=7,"B-",IF((ROUND(TRUNC(('TRI-3'!DW35  ),2),0))=6,"C+",IF((ROUND(TRUNC(('TRI-3'!DW35  ),2),0))=5,"C-",IF((ROUND(TRUNC(('TRI-3'!DW35  ),2),0))=4,"D+",IF((ROUND(TRUNC(('TRI-3'!DW35 ),2),0))=3,"D-",IF((ROUND(TRUNC(('TRI-3'!DW35 ),2),0))=2,"E+",IF((ROUND(TRUNC(('TRI-3'!DW35  ),2),0))&lt;=1,"E-","")))))))))))</f>
        <v/>
      </c>
      <c r="DX35" s="51" t="str">
        <f>IF(OR('TRI-3'!DX35 ="",'TRI-3'!DX35&lt;0,'TRI-3'!DX35  &gt;10),"",IF((ROUND(TRUNC(('TRI-3'!DX35  ),2),0))=10,"A+",IF((ROUND(TRUNC(('TRI-3'!DX35  ),2),0))=9,"A-",IF((ROUND(TRUNC(('TRI-3'!DX35   ),2),0))=8,"B+",IF((ROUND(TRUNC(('TRI-3'!DX35 ),2),0))=7,"B-",IF((ROUND(TRUNC(('TRI-3'!DX35  ),2),0))=6,"C+",IF((ROUND(TRUNC(('TRI-3'!DX35  ),2),0))=5,"C-",IF((ROUND(TRUNC(('TRI-3'!DX35  ),2),0))=4,"D+",IF((ROUND(TRUNC(('TRI-3'!DX35 ),2),0))=3,"D-",IF((ROUND(TRUNC(('TRI-3'!DX35 ),2),0))=2,"E+",IF((ROUND(TRUNC(('TRI-3'!DX35  ),2),0))&lt;=1,"E-","")))))))))))</f>
        <v/>
      </c>
      <c r="DY35" s="51" t="str">
        <f>IF(OR('TRI-3'!DY35 ="",'TRI-3'!DY35&lt;0,'TRI-3'!DY35  &gt;10),"",IF((ROUND(TRUNC(('TRI-3'!DY35  ),2),0))=10,"A+",IF((ROUND(TRUNC(('TRI-3'!DY35  ),2),0))=9,"A-",IF((ROUND(TRUNC(('TRI-3'!DY35   ),2),0))=8,"B+",IF((ROUND(TRUNC(('TRI-3'!DY35 ),2),0))=7,"B-",IF((ROUND(TRUNC(('TRI-3'!DY35  ),2),0))=6,"C+",IF((ROUND(TRUNC(('TRI-3'!DY35  ),2),0))=5,"C-",IF((ROUND(TRUNC(('TRI-3'!DY35  ),2),0))=4,"D+",IF((ROUND(TRUNC(('TRI-3'!DY35 ),2),0))=3,"D-",IF((ROUND(TRUNC(('TRI-3'!DY35 ),2),0))=2,"E+",IF((ROUND(TRUNC(('TRI-3'!DY35  ),2),0))&lt;=1,"E-","")))))))))))</f>
        <v/>
      </c>
      <c r="DZ35" s="51" t="str">
        <f>IF(OR('TRI-3'!DZ35 ="",'TRI-3'!DZ35&lt;0,'TRI-3'!DZ35  &gt;10),"",IF((ROUND(TRUNC(('TRI-3'!DZ35  ),2),0))=10,"A+",IF((ROUND(TRUNC(('TRI-3'!DZ35  ),2),0))=9,"A-",IF((ROUND(TRUNC(('TRI-3'!DZ35   ),2),0))=8,"B+",IF((ROUND(TRUNC(('TRI-3'!DZ35 ),2),0))=7,"B-",IF((ROUND(TRUNC(('TRI-3'!DZ35  ),2),0))=6,"C+",IF((ROUND(TRUNC(('TRI-3'!DZ35  ),2),0))=5,"C-",IF((ROUND(TRUNC(('TRI-3'!DZ35  ),2),0))=4,"D+",IF((ROUND(TRUNC(('TRI-3'!DZ35 ),2),0))=3,"D-",IF((ROUND(TRUNC(('TRI-3'!DZ35 ),2),0))=2,"E+",IF((ROUND(TRUNC(('TRI-3'!DZ35  ),2),0))&lt;=1,"E-","")))))))))))</f>
        <v/>
      </c>
      <c r="EA35" s="51" t="str">
        <f>IF(OR('TRI-3'!EA35 ="",'TRI-3'!EA35&lt;0,'TRI-3'!EA35  &gt;10),"",IF((ROUND(TRUNC(('TRI-3'!EA35  ),2),0))=10,"A+",IF((ROUND(TRUNC(('TRI-3'!EA35  ),2),0))=9,"A-",IF((ROUND(TRUNC(('TRI-3'!EA35   ),2),0))=8,"B+",IF((ROUND(TRUNC(('TRI-3'!EA35 ),2),0))=7,"B-",IF((ROUND(TRUNC(('TRI-3'!EA35  ),2),0))=6,"C+",IF((ROUND(TRUNC(('TRI-3'!EA35  ),2),0))=5,"C-",IF((ROUND(TRUNC(('TRI-3'!EA35  ),2),0))=4,"D+",IF((ROUND(TRUNC(('TRI-3'!EA35 ),2),0))=3,"D-",IF((ROUND(TRUNC(('TRI-3'!EA35 ),2),0))=2,"E+",IF((ROUND(TRUNC(('TRI-3'!EA35  ),2),0))&lt;=1,"E-","")))))))))))</f>
        <v/>
      </c>
      <c r="EB35" s="51" t="str">
        <f>IF(OR('TRI-3'!EB35 ="",'TRI-3'!EB35&lt;0,'TRI-3'!EB35  &gt;10),"",IF((ROUND(TRUNC(('TRI-3'!EB35  ),2),0))=10,"A+",IF((ROUND(TRUNC(('TRI-3'!EB35  ),2),0))=9,"A-",IF((ROUND(TRUNC(('TRI-3'!EB35   ),2),0))=8,"B+",IF((ROUND(TRUNC(('TRI-3'!EB35 ),2),0))=7,"B-",IF((ROUND(TRUNC(('TRI-3'!EB35  ),2),0))=6,"C+",IF((ROUND(TRUNC(('TRI-3'!EB35  ),2),0))=5,"C-",IF((ROUND(TRUNC(('TRI-3'!EB35  ),2),0))=4,"D+",IF((ROUND(TRUNC(('TRI-3'!EB35 ),2),0))=3,"D-",IF((ROUND(TRUNC(('TRI-3'!EB35 ),2),0))=2,"E+",IF((ROUND(TRUNC(('TRI-3'!EB35  ),2),0))&lt;=1,"E-","")))))))))))</f>
        <v/>
      </c>
      <c r="EC35" s="51" t="str">
        <f>IF(OR('TRI-3'!EC35 ="",'TRI-3'!EC35&lt;0,'TRI-3'!EC35  &gt;10),"",IF((ROUND(TRUNC(('TRI-3'!EC35  ),2),0))=10,"A+",IF((ROUND(TRUNC(('TRI-3'!EC35  ),2),0))=9,"A-",IF((ROUND(TRUNC(('TRI-3'!EC35   ),2),0))=8,"B+",IF((ROUND(TRUNC(('TRI-3'!EC35 ),2),0))=7,"B-",IF((ROUND(TRUNC(('TRI-3'!EC35  ),2),0))=6,"C+",IF((ROUND(TRUNC(('TRI-3'!EC35  ),2),0))=5,"C-",IF((ROUND(TRUNC(('TRI-3'!EC35  ),2),0))=4,"D+",IF((ROUND(TRUNC(('TRI-3'!EC35 ),2),0))=3,"D-",IF((ROUND(TRUNC(('TRI-3'!EC35 ),2),0))=2,"E+",IF((ROUND(TRUNC(('TRI-3'!EC35  ),2),0))&lt;=1,"E-","")))))))))))</f>
        <v/>
      </c>
      <c r="ED35" s="51" t="str">
        <f>IF(OR('TRI-3'!ED35 ="",'TRI-3'!ED35&lt;0,'TRI-3'!ED35  &gt;10),"",IF((ROUND(TRUNC(('TRI-3'!ED35  ),2),0))=10,"A+",IF((ROUND(TRUNC(('TRI-3'!ED35  ),2),0))=9,"A-",IF((ROUND(TRUNC(('TRI-3'!ED35   ),2),0))=8,"B+",IF((ROUND(TRUNC(('TRI-3'!ED35 ),2),0))=7,"B-",IF((ROUND(TRUNC(('TRI-3'!ED35  ),2),0))=6,"C+",IF((ROUND(TRUNC(('TRI-3'!ED35  ),2),0))=5,"C-",IF((ROUND(TRUNC(('TRI-3'!ED35  ),2),0))=4,"D+",IF((ROUND(TRUNC(('TRI-3'!ED35 ),2),0))=3,"D-",IF((ROUND(TRUNC(('TRI-3'!ED35 ),2),0))=2,"E+",IF((ROUND(TRUNC(('TRI-3'!ED35  ),2),0))&lt;=1,"E-","")))))))))))</f>
        <v/>
      </c>
      <c r="EE35" s="51" t="str">
        <f>IF(OR('TRI-3'!EE35 ="",'TRI-3'!EE35&lt;0,'TRI-3'!EE35  &gt;10),"",IF((ROUND(TRUNC(('TRI-3'!EE35  ),2),0))=10,"A+",IF((ROUND(TRUNC(('TRI-3'!EE35  ),2),0))=9,"A-",IF((ROUND(TRUNC(('TRI-3'!EE35   ),2),0))=8,"B+",IF((ROUND(TRUNC(('TRI-3'!EE35 ),2),0))=7,"B-",IF((ROUND(TRUNC(('TRI-3'!EE35  ),2),0))=6,"C+",IF((ROUND(TRUNC(('TRI-3'!EE35  ),2),0))=5,"C-",IF((ROUND(TRUNC(('TRI-3'!EE35  ),2),0))=4,"D+",IF((ROUND(TRUNC(('TRI-3'!EE35 ),2),0))=3,"D-",IF((ROUND(TRUNC(('TRI-3'!EE35 ),2),0))=2,"E+",IF((ROUND(TRUNC(('TRI-3'!EE35  ),2),0))&lt;=1,"E-","")))))))))))</f>
        <v/>
      </c>
      <c r="EF35" s="51" t="str">
        <f>IF(OR('TRI-3'!EF35 ="",'TRI-3'!EF35&lt;0,'TRI-3'!EF35  &gt;10),"",IF((ROUND(TRUNC(('TRI-3'!EF35  ),2),0))=10,"A+",IF((ROUND(TRUNC(('TRI-3'!EF35  ),2),0))=9,"A-",IF((ROUND(TRUNC(('TRI-3'!EF35   ),2),0))=8,"B+",IF((ROUND(TRUNC(('TRI-3'!EF35 ),2),0))=7,"B-",IF((ROUND(TRUNC(('TRI-3'!EF35  ),2),0))=6,"C+",IF((ROUND(TRUNC(('TRI-3'!EF35  ),2),0))=5,"C-",IF((ROUND(TRUNC(('TRI-3'!EF35  ),2),0))=4,"D+",IF((ROUND(TRUNC(('TRI-3'!EF35 ),2),0))=3,"D-",IF((ROUND(TRUNC(('TRI-3'!EF35 ),2),0))=2,"E+",IF((ROUND(TRUNC(('TRI-3'!EF35  ),2),0))&lt;=1,"E-","")))))))))))</f>
        <v/>
      </c>
      <c r="EG35" s="51" t="str">
        <f>IF(OR('TRI-3'!EG35 ="",'TRI-3'!EG35&lt;0,'TRI-3'!EG35  &gt;10),"",IF((ROUND(TRUNC(('TRI-3'!EG35  ),2),0))=10,"A+",IF((ROUND(TRUNC(('TRI-3'!EG35  ),2),0))=9,"A-",IF((ROUND(TRUNC(('TRI-3'!EG35   ),2),0))=8,"B+",IF((ROUND(TRUNC(('TRI-3'!EG35 ),2),0))=7,"B-",IF((ROUND(TRUNC(('TRI-3'!EG35  ),2),0))=6,"C+",IF((ROUND(TRUNC(('TRI-3'!EG35  ),2),0))=5,"C-",IF((ROUND(TRUNC(('TRI-3'!EG35  ),2),0))=4,"D+",IF((ROUND(TRUNC(('TRI-3'!EG35 ),2),0))=3,"D-",IF((ROUND(TRUNC(('TRI-3'!EG35 ),2),0))=2,"E+",IF((ROUND(TRUNC(('TRI-3'!EG35  ),2),0))&lt;=1,"E-","")))))))))))</f>
        <v/>
      </c>
      <c r="EH35" s="51" t="str">
        <f>IF(OR('TRI-3'!EH35 ="",'TRI-3'!EH35&lt;0,'TRI-3'!EH35  &gt;10),"",IF((ROUND(TRUNC(('TRI-3'!EH35  ),2),0))=10,"A+",IF((ROUND(TRUNC(('TRI-3'!EH35  ),2),0))=9,"A-",IF((ROUND(TRUNC(('TRI-3'!EH35   ),2),0))=8,"B+",IF((ROUND(TRUNC(('TRI-3'!EH35 ),2),0))=7,"B-",IF((ROUND(TRUNC(('TRI-3'!EH35  ),2),0))=6,"C+",IF((ROUND(TRUNC(('TRI-3'!EH35  ),2),0))=5,"C-",IF((ROUND(TRUNC(('TRI-3'!EH35  ),2),0))=4,"D+",IF((ROUND(TRUNC(('TRI-3'!EH35 ),2),0))=3,"D-",IF((ROUND(TRUNC(('TRI-3'!EH35 ),2),0))=2,"E+",IF((ROUND(TRUNC(('TRI-3'!EH35  ),2),0))&lt;=1,"E-","")))))))))))</f>
        <v/>
      </c>
      <c r="EI35" s="51" t="str">
        <f>IF(OR('TRI-3'!EI35 ="",'TRI-3'!EI35&lt;0,'TRI-3'!EI35  &gt;10),"",IF((ROUND(TRUNC(('TRI-3'!EI35  ),2),0))=10,"A+",IF((ROUND(TRUNC(('TRI-3'!EI35  ),2),0))=9,"A-",IF((ROUND(TRUNC(('TRI-3'!EI35   ),2),0))=8,"B+",IF((ROUND(TRUNC(('TRI-3'!EI35 ),2),0))=7,"B-",IF((ROUND(TRUNC(('TRI-3'!EI35  ),2),0))=6,"C+",IF((ROUND(TRUNC(('TRI-3'!EI35  ),2),0))=5,"C-",IF((ROUND(TRUNC(('TRI-3'!EI35  ),2),0))=4,"D+",IF((ROUND(TRUNC(('TRI-3'!EI35 ),2),0))=3,"D-",IF((ROUND(TRUNC(('TRI-3'!EI35 ),2),0))=2,"E+",IF((ROUND(TRUNC(('TRI-3'!EI35  ),2),0))&lt;=1,"E-","")))))))))))</f>
        <v/>
      </c>
      <c r="EJ35" s="51" t="str">
        <f>IF(OR('TRI-3'!EJ35 ="",'TRI-3'!EJ35&lt;0,'TRI-3'!EJ35  &gt;10),"",IF((ROUND(TRUNC(('TRI-3'!EJ35  ),2),0))=10,"A+",IF((ROUND(TRUNC(('TRI-3'!EJ35  ),2),0))=9,"A-",IF((ROUND(TRUNC(('TRI-3'!EJ35   ),2),0))=8,"B+",IF((ROUND(TRUNC(('TRI-3'!EJ35 ),2),0))=7,"B-",IF((ROUND(TRUNC(('TRI-3'!EJ35  ),2),0))=6,"C+",IF((ROUND(TRUNC(('TRI-3'!EJ35  ),2),0))=5,"C-",IF((ROUND(TRUNC(('TRI-3'!EJ35  ),2),0))=4,"D+",IF((ROUND(TRUNC(('TRI-3'!EJ35 ),2),0))=3,"D-",IF((ROUND(TRUNC(('TRI-3'!EJ35 ),2),0))=2,"E+",IF((ROUND(TRUNC(('TRI-3'!EJ35  ),2),0))&lt;=1,"E-","")))))))))))</f>
        <v/>
      </c>
      <c r="EK35" s="51" t="str">
        <f>IF(OR('TRI-3'!EK35 ="",'TRI-3'!EK35&lt;0,'TRI-3'!EK35  &gt;10),"",IF((ROUND(TRUNC(('TRI-3'!EK35  ),2),0))=10,"A+",IF((ROUND(TRUNC(('TRI-3'!EK35  ),2),0))=9,"A-",IF((ROUND(TRUNC(('TRI-3'!EK35   ),2),0))=8,"B+",IF((ROUND(TRUNC(('TRI-3'!EK35 ),2),0))=7,"B-",IF((ROUND(TRUNC(('TRI-3'!EK35  ),2),0))=6,"C+",IF((ROUND(TRUNC(('TRI-3'!EK35  ),2),0))=5,"C-",IF((ROUND(TRUNC(('TRI-3'!EK35  ),2),0))=4,"D+",IF((ROUND(TRUNC(('TRI-3'!EK35 ),2),0))=3,"D-",IF((ROUND(TRUNC(('TRI-3'!EK35 ),2),0))=2,"E+",IF((ROUND(TRUNC(('TRI-3'!EK35  ),2),0))&lt;=1,"E-","")))))))))))</f>
        <v/>
      </c>
      <c r="EL35" s="51" t="str">
        <f>IF(OR('TRI-3'!EL35 ="",'TRI-3'!EL35&lt;0,'TRI-3'!EL35  &gt;10),"",IF((ROUND(TRUNC(('TRI-3'!EL35  ),2),0))=10,"A+",IF((ROUND(TRUNC(('TRI-3'!EL35  ),2),0))=9,"A-",IF((ROUND(TRUNC(('TRI-3'!EL35   ),2),0))=8,"B+",IF((ROUND(TRUNC(('TRI-3'!EL35 ),2),0))=7,"B-",IF((ROUND(TRUNC(('TRI-3'!EL35  ),2),0))=6,"C+",IF((ROUND(TRUNC(('TRI-3'!EL35  ),2),0))=5,"C-",IF((ROUND(TRUNC(('TRI-3'!EL35  ),2),0))=4,"D+",IF((ROUND(TRUNC(('TRI-3'!EL35 ),2),0))=3,"D-",IF((ROUND(TRUNC(('TRI-3'!EL35 ),2),0))=2,"E+",IF((ROUND(TRUNC(('TRI-3'!EL35  ),2),0))&lt;=1,"E-","")))))))))))</f>
        <v/>
      </c>
      <c r="EM35" s="51" t="str">
        <f>IF(OR('TRI-3'!EM35 ="",'TRI-3'!EM35&lt;0,'TRI-3'!EM35  &gt;10),"",IF((ROUND(TRUNC(('TRI-3'!EM35  ),2),0))=10,"A+",IF((ROUND(TRUNC(('TRI-3'!EM35  ),2),0))=9,"A-",IF((ROUND(TRUNC(('TRI-3'!EM35   ),2),0))=8,"B+",IF((ROUND(TRUNC(('TRI-3'!EM35 ),2),0))=7,"B-",IF((ROUND(TRUNC(('TRI-3'!EM35  ),2),0))=6,"C+",IF((ROUND(TRUNC(('TRI-3'!EM35  ),2),0))=5,"C-",IF((ROUND(TRUNC(('TRI-3'!EM35  ),2),0))=4,"D+",IF((ROUND(TRUNC(('TRI-3'!EM35 ),2),0))=3,"D-",IF((ROUND(TRUNC(('TRI-3'!EM35 ),2),0))=2,"E+",IF((ROUND(TRUNC(('TRI-3'!EM35  ),2),0))&lt;=1,"E-","")))))))))))</f>
        <v/>
      </c>
      <c r="EN35" s="51" t="str">
        <f>IF(OR('TRI-3'!EN35 ="",'TRI-3'!EN35&lt;0,'TRI-3'!EN35  &gt;10),"",IF((ROUND(TRUNC(('TRI-3'!EN35  ),2),0))=10,"A+",IF((ROUND(TRUNC(('TRI-3'!EN35  ),2),0))=9,"A-",IF((ROUND(TRUNC(('TRI-3'!EN35   ),2),0))=8,"B+",IF((ROUND(TRUNC(('TRI-3'!EN35 ),2),0))=7,"B-",IF((ROUND(TRUNC(('TRI-3'!EN35  ),2),0))=6,"C+",IF((ROUND(TRUNC(('TRI-3'!EN35  ),2),0))=5,"C-",IF((ROUND(TRUNC(('TRI-3'!EN35  ),2),0))=4,"D+",IF((ROUND(TRUNC(('TRI-3'!EN35 ),2),0))=3,"D-",IF((ROUND(TRUNC(('TRI-3'!EN35 ),2),0))=2,"E+",IF((ROUND(TRUNC(('TRI-3'!EN35  ),2),0))&lt;=1,"E-","")))))))))))</f>
        <v/>
      </c>
      <c r="EO35" s="51" t="str">
        <f>IF(OR('TRI-3'!EO35 ="",'TRI-3'!EO35&lt;0,'TRI-3'!EO35  &gt;10),"",IF((ROUND(TRUNC(('TRI-3'!EO35  ),2),0))=10,"A+",IF((ROUND(TRUNC(('TRI-3'!EO35  ),2),0))=9,"A-",IF((ROUND(TRUNC(('TRI-3'!EO35   ),2),0))=8,"B+",IF((ROUND(TRUNC(('TRI-3'!EO35 ),2),0))=7,"B-",IF((ROUND(TRUNC(('TRI-3'!EO35  ),2),0))=6,"C+",IF((ROUND(TRUNC(('TRI-3'!EO35  ),2),0))=5,"C-",IF((ROUND(TRUNC(('TRI-3'!EO35  ),2),0))=4,"D+",IF((ROUND(TRUNC(('TRI-3'!EO35 ),2),0))=3,"D-",IF((ROUND(TRUNC(('TRI-3'!EO35 ),2),0))=2,"E+",IF((ROUND(TRUNC(('TRI-3'!EO35  ),2),0))&lt;=1,"E-","")))))))))))</f>
        <v/>
      </c>
      <c r="EP35" s="51" t="str">
        <f>IF(OR('TRI-3'!EP35 ="",'TRI-3'!EP35&lt;0,'TRI-3'!EP35  &gt;10),"",IF((ROUND(TRUNC(('TRI-3'!EP35  ),2),0))=10,"A+",IF((ROUND(TRUNC(('TRI-3'!EP35  ),2),0))=9,"A-",IF((ROUND(TRUNC(('TRI-3'!EP35   ),2),0))=8,"B+",IF((ROUND(TRUNC(('TRI-3'!EP35 ),2),0))=7,"B-",IF((ROUND(TRUNC(('TRI-3'!EP35  ),2),0))=6,"C+",IF((ROUND(TRUNC(('TRI-3'!EP35  ),2),0))=5,"C-",IF((ROUND(TRUNC(('TRI-3'!EP35  ),2),0))=4,"D+",IF((ROUND(TRUNC(('TRI-3'!EP35 ),2),0))=3,"D-",IF((ROUND(TRUNC(('TRI-3'!EP35 ),2),0))=2,"E+",IF((ROUND(TRUNC(('TRI-3'!EP35  ),2),0))&lt;=1,"E-","")))))))))))</f>
        <v/>
      </c>
      <c r="EQ35" s="51" t="str">
        <f>IF(OR('TRI-3'!EQ35 ="",'TRI-3'!EQ35&lt;0,'TRI-3'!EQ35  &gt;10),"",IF((ROUND(TRUNC(('TRI-3'!EQ35  ),2),0))=10,"A+",IF((ROUND(TRUNC(('TRI-3'!EQ35  ),2),0))=9,"A-",IF((ROUND(TRUNC(('TRI-3'!EQ35   ),2),0))=8,"B+",IF((ROUND(TRUNC(('TRI-3'!EQ35 ),2),0))=7,"B-",IF((ROUND(TRUNC(('TRI-3'!EQ35  ),2),0))=6,"C+",IF((ROUND(TRUNC(('TRI-3'!EQ35  ),2),0))=5,"C-",IF((ROUND(TRUNC(('TRI-3'!EQ35  ),2),0))=4,"D+",IF((ROUND(TRUNC(('TRI-3'!EQ35 ),2),0))=3,"D-",IF((ROUND(TRUNC(('TRI-3'!EQ35 ),2),0))=2,"E+",IF((ROUND(TRUNC(('TRI-3'!EQ35  ),2),0))&lt;=1,"E-","")))))))))))</f>
        <v/>
      </c>
      <c r="ER35" s="51" t="str">
        <f>IF(OR('TRI-3'!ER35 ="",'TRI-3'!ER35&lt;0,'TRI-3'!ER35  &gt;10),"",IF((ROUND(TRUNC(('TRI-3'!ER35  ),2),0))=10,"A+",IF((ROUND(TRUNC(('TRI-3'!ER35  ),2),0))=9,"A-",IF((ROUND(TRUNC(('TRI-3'!ER35   ),2),0))=8,"B+",IF((ROUND(TRUNC(('TRI-3'!ER35 ),2),0))=7,"B-",IF((ROUND(TRUNC(('TRI-3'!ER35  ),2),0))=6,"C+",IF((ROUND(TRUNC(('TRI-3'!ER35  ),2),0))=5,"C-",IF((ROUND(TRUNC(('TRI-3'!ER35  ),2),0))=4,"D+",IF((ROUND(TRUNC(('TRI-3'!ER35 ),2),0))=3,"D-",IF((ROUND(TRUNC(('TRI-3'!ER35 ),2),0))=2,"E+",IF((ROUND(TRUNC(('TRI-3'!ER35  ),2),0))&lt;=1,"E-","")))))))))))</f>
        <v/>
      </c>
      <c r="ES35" s="51" t="str">
        <f>IF(OR('TRI-3'!ES35 ="",'TRI-3'!ES35&lt;0,'TRI-3'!ES35  &gt;10),"",IF((ROUND(TRUNC(('TRI-3'!ES35  ),2),0))=10,"A+",IF((ROUND(TRUNC(('TRI-3'!ES35  ),2),0))=9,"A-",IF((ROUND(TRUNC(('TRI-3'!ES35   ),2),0))=8,"B+",IF((ROUND(TRUNC(('TRI-3'!ES35 ),2),0))=7,"B-",IF((ROUND(TRUNC(('TRI-3'!ES35  ),2),0))=6,"C+",IF((ROUND(TRUNC(('TRI-3'!ES35  ),2),0))=5,"C-",IF((ROUND(TRUNC(('TRI-3'!ES35  ),2),0))=4,"D+",IF((ROUND(TRUNC(('TRI-3'!ES35 ),2),0))=3,"D-",IF((ROUND(TRUNC(('TRI-3'!ES35 ),2),0))=2,"E+",IF((ROUND(TRUNC(('TRI-3'!ES35  ),2),0))&lt;=1,"E-","")))))))))))</f>
        <v/>
      </c>
      <c r="ET35" s="51" t="str">
        <f>IF('TRI-3'!ET35 ="","",'TRI-3'!ET35 )</f>
        <v/>
      </c>
      <c r="EU35" s="51" t="str">
        <f>IF('TRI-3'!EU35 ="","",'TRI-3'!EU35 )</f>
        <v/>
      </c>
      <c r="EV35" s="51" t="str">
        <f>IF('TRI-3'!EV35 ="","",'TRI-3'!EV35 )</f>
        <v/>
      </c>
      <c r="EW35" s="51" t="str">
        <f>IF('TRI-3'!EW35 ="","",'TRI-3'!EW35 )</f>
        <v/>
      </c>
      <c r="EX35" s="51" t="str">
        <f>IF('TRI-3'!EX35 ="","",'TRI-3'!EX35 )</f>
        <v/>
      </c>
      <c r="EY35" s="51" t="str">
        <f>IF('TRI-3'!EY35 ="","",'TRI-3'!EY35 )</f>
        <v/>
      </c>
      <c r="EZ35" s="51" t="str">
        <f>IF('TRI-3'!EZ35 ="","",'TRI-3'!EZ35 )</f>
        <v/>
      </c>
      <c r="FA35" s="51" t="str">
        <f>IF('TRI-3'!FA35 ="","",'TRI-3'!FA35 )</f>
        <v/>
      </c>
      <c r="FB35" s="51" t="str">
        <f>IF('TRI-3'!FB35 ="","",'TRI-3'!FB35 )</f>
        <v/>
      </c>
      <c r="FC35" s="51" t="str">
        <f>IF('TRI-3'!FC35 ="","",'TRI-3'!FC35 )</f>
        <v/>
      </c>
      <c r="FD35" s="51">
        <f>IF('TRI-3'!FD35 ="","",'TRI-3'!FD35 )</f>
        <v>0</v>
      </c>
      <c r="FE35" s="51" t="str">
        <f>IF('TRI-3'!FE35 ="","",'TRI-3'!FE35 )</f>
        <v/>
      </c>
      <c r="FF35" s="51" t="str">
        <f>IF('TRI-3'!FF35 ="","",'TRI-3'!FF35 )</f>
        <v/>
      </c>
      <c r="FG35" s="51" t="str">
        <f>IF('TRI-3'!FG35 ="","",'TRI-3'!FG35 )</f>
        <v/>
      </c>
      <c r="FH35" s="51" t="str">
        <f>IF('TRI-3'!FH35 ="","",'TRI-3'!FH35 )</f>
        <v/>
      </c>
    </row>
    <row r="36" spans="1:164" ht="21" customHeight="1">
      <c r="B36" s="53">
        <v>19</v>
      </c>
      <c r="C36" s="272" t="str">
        <f>IF(NOTAS!E39&gt;"",NOTAS!E39,"")</f>
        <v>PAREDES GUANOLUISA KENDRA ESTEFANIA</v>
      </c>
      <c r="D36" s="273"/>
      <c r="E36" s="273"/>
      <c r="F36" s="274"/>
      <c r="G36" s="51" t="str">
        <f>IF(OR('TRI-3'!G36 ="",'TRI-3'!G36&lt;0,'TRI-3'!G36  &gt;10),"",IF((ROUND(TRUNC(('TRI-3'!G36  ),2),0))=10,"A+",IF((ROUND(TRUNC(('TRI-3'!G36  ),2),0))=9,"A-",IF((ROUND(TRUNC(('TRI-3'!G36   ),2),0))=8,"B+",IF((ROUND(TRUNC(('TRI-3'!G36 ),2),0))=7,"B-",IF((ROUND(TRUNC(('TRI-3'!G36  ),2),0))=6,"C+",IF((ROUND(TRUNC(('TRI-3'!G36  ),2),0))=5,"C-",IF((ROUND(TRUNC(('TRI-3'!G36  ),2),0))=4,"D+",IF((ROUND(TRUNC(('TRI-3'!G36 ),2),0))=3,"D-",IF((ROUND(TRUNC(('TRI-3'!G36 ),2),0))=2,"E+",IF((ROUND(TRUNC(('TRI-3'!G36  ),2),0))&lt;=1,"E-","")))))))))))</f>
        <v/>
      </c>
      <c r="H36" s="51" t="str">
        <f>IF(OR('TRI-3'!H36 ="",'TRI-3'!H36&lt;0,'TRI-3'!H36  &gt;10),"",IF((ROUND(TRUNC(('TRI-3'!H36  ),2),0))=10,"A+",IF((ROUND(TRUNC(('TRI-3'!H36  ),2),0))=9,"A-",IF((ROUND(TRUNC(('TRI-3'!H36   ),2),0))=8,"B+",IF((ROUND(TRUNC(('TRI-3'!H36 ),2),0))=7,"B-",IF((ROUND(TRUNC(('TRI-3'!H36  ),2),0))=6,"C+",IF((ROUND(TRUNC(('TRI-3'!H36  ),2),0))=5,"C-",IF((ROUND(TRUNC(('TRI-3'!H36  ),2),0))=4,"D+",IF((ROUND(TRUNC(('TRI-3'!H36 ),2),0))=3,"D-",IF((ROUND(TRUNC(('TRI-3'!H36 ),2),0))=2,"E+",IF((ROUND(TRUNC(('TRI-3'!H36  ),2),0))&lt;=1,"E-","")))))))))))</f>
        <v/>
      </c>
      <c r="I36" s="51" t="str">
        <f>IF(OR('TRI-3'!I36 ="",'TRI-3'!I36&lt;0,'TRI-3'!I36  &gt;10),"",IF((ROUND(TRUNC(('TRI-3'!I36  ),2),0))=10,"A+",IF((ROUND(TRUNC(('TRI-3'!I36  ),2),0))=9,"A-",IF((ROUND(TRUNC(('TRI-3'!I36   ),2),0))=8,"B+",IF((ROUND(TRUNC(('TRI-3'!I36 ),2),0))=7,"B-",IF((ROUND(TRUNC(('TRI-3'!I36  ),2),0))=6,"C+",IF((ROUND(TRUNC(('TRI-3'!I36  ),2),0))=5,"C-",IF((ROUND(TRUNC(('TRI-3'!I36  ),2),0))=4,"D+",IF((ROUND(TRUNC(('TRI-3'!I36 ),2),0))=3,"D-",IF((ROUND(TRUNC(('TRI-3'!I36 ),2),0))=2,"E+",IF((ROUND(TRUNC(('TRI-3'!I36  ),2),0))&lt;=1,"E-","")))))))))))</f>
        <v/>
      </c>
      <c r="J36" s="51" t="str">
        <f>IF(OR('TRI-3'!J36 ="",'TRI-3'!J36&lt;0,'TRI-3'!J36  &gt;10),"",IF((ROUND(TRUNC(('TRI-3'!J36  ),2),0))=10,"A+",IF((ROUND(TRUNC(('TRI-3'!J36  ),2),0))=9,"A-",IF((ROUND(TRUNC(('TRI-3'!J36   ),2),0))=8,"B+",IF((ROUND(TRUNC(('TRI-3'!J36 ),2),0))=7,"B-",IF((ROUND(TRUNC(('TRI-3'!J36  ),2),0))=6,"C+",IF((ROUND(TRUNC(('TRI-3'!J36  ),2),0))=5,"C-",IF((ROUND(TRUNC(('TRI-3'!J36  ),2),0))=4,"D+",IF((ROUND(TRUNC(('TRI-3'!J36 ),2),0))=3,"D-",IF((ROUND(TRUNC(('TRI-3'!J36 ),2),0))=2,"E+",IF((ROUND(TRUNC(('TRI-3'!J36  ),2),0))&lt;=1,"E-","")))))))))))</f>
        <v/>
      </c>
      <c r="K36" s="51" t="str">
        <f>IF(OR('TRI-3'!K36 ="",'TRI-3'!K36&lt;0,'TRI-3'!K36  &gt;10),"",IF((ROUND(TRUNC(('TRI-3'!K36  ),2),0))=10,"A+",IF((ROUND(TRUNC(('TRI-3'!K36  ),2),0))=9,"A-",IF((ROUND(TRUNC(('TRI-3'!K36   ),2),0))=8,"B+",IF((ROUND(TRUNC(('TRI-3'!K36 ),2),0))=7,"B-",IF((ROUND(TRUNC(('TRI-3'!K36  ),2),0))=6,"C+",IF((ROUND(TRUNC(('TRI-3'!K36  ),2),0))=5,"C-",IF((ROUND(TRUNC(('TRI-3'!K36  ),2),0))=4,"D+",IF((ROUND(TRUNC(('TRI-3'!K36 ),2),0))=3,"D-",IF((ROUND(TRUNC(('TRI-3'!K36 ),2),0))=2,"E+",IF((ROUND(TRUNC(('TRI-3'!K36  ),2),0))&lt;=1,"E-","")))))))))))</f>
        <v/>
      </c>
      <c r="L36" s="51" t="str">
        <f>IF(OR('TRI-3'!L36 ="",'TRI-3'!L36&lt;0,'TRI-3'!L36  &gt;10),"",IF((ROUND(TRUNC(('TRI-3'!L36  ),2),0))=10,"A+",IF((ROUND(TRUNC(('TRI-3'!L36  ),2),0))=9,"A-",IF((ROUND(TRUNC(('TRI-3'!L36   ),2),0))=8,"B+",IF((ROUND(TRUNC(('TRI-3'!L36 ),2),0))=7,"B-",IF((ROUND(TRUNC(('TRI-3'!L36  ),2),0))=6,"C+",IF((ROUND(TRUNC(('TRI-3'!L36  ),2),0))=5,"C-",IF((ROUND(TRUNC(('TRI-3'!L36  ),2),0))=4,"D+",IF((ROUND(TRUNC(('TRI-3'!L36 ),2),0))=3,"D-",IF((ROUND(TRUNC(('TRI-3'!L36 ),2),0))=2,"E+",IF((ROUND(TRUNC(('TRI-3'!L36  ),2),0))&lt;=1,"E-","")))))))))))</f>
        <v/>
      </c>
      <c r="M36" s="51" t="str">
        <f>IF(OR('TRI-3'!M36 ="",'TRI-3'!M36&lt;0,'TRI-3'!M36  &gt;10),"",IF((ROUND(TRUNC(('TRI-3'!M36  ),2),0))=10,"A+",IF((ROUND(TRUNC(('TRI-3'!M36  ),2),0))=9,"A-",IF((ROUND(TRUNC(('TRI-3'!M36   ),2),0))=8,"B+",IF((ROUND(TRUNC(('TRI-3'!M36 ),2),0))=7,"B-",IF((ROUND(TRUNC(('TRI-3'!M36  ),2),0))=6,"C+",IF((ROUND(TRUNC(('TRI-3'!M36  ),2),0))=5,"C-",IF((ROUND(TRUNC(('TRI-3'!M36  ),2),0))=4,"D+",IF((ROUND(TRUNC(('TRI-3'!M36 ),2),0))=3,"D-",IF((ROUND(TRUNC(('TRI-3'!M36 ),2),0))=2,"E+",IF((ROUND(TRUNC(('TRI-3'!M36  ),2),0))&lt;=1,"E-","")))))))))))</f>
        <v/>
      </c>
      <c r="N36" s="51" t="str">
        <f>IF(OR('TRI-3'!N36 ="",'TRI-3'!N36&lt;0,'TRI-3'!N36  &gt;10),"",IF((ROUND(TRUNC(('TRI-3'!N36  ),2),0))=10,"A+",IF((ROUND(TRUNC(('TRI-3'!N36  ),2),0))=9,"A-",IF((ROUND(TRUNC(('TRI-3'!N36   ),2),0))=8,"B+",IF((ROUND(TRUNC(('TRI-3'!N36 ),2),0))=7,"B-",IF((ROUND(TRUNC(('TRI-3'!N36  ),2),0))=6,"C+",IF((ROUND(TRUNC(('TRI-3'!N36  ),2),0))=5,"C-",IF((ROUND(TRUNC(('TRI-3'!N36  ),2),0))=4,"D+",IF((ROUND(TRUNC(('TRI-3'!N36 ),2),0))=3,"D-",IF((ROUND(TRUNC(('TRI-3'!N36 ),2),0))=2,"E+",IF((ROUND(TRUNC(('TRI-3'!N36  ),2),0))&lt;=1,"E-","")))))))))))</f>
        <v/>
      </c>
      <c r="O36" s="51" t="str">
        <f>IF(OR('TRI-3'!O36 ="",'TRI-3'!O36&lt;0,'TRI-3'!O36  &gt;10),"",IF((ROUND(TRUNC(('TRI-3'!O36  ),2),0))=10,"A+",IF((ROUND(TRUNC(('TRI-3'!O36  ),2),0))=9,"A-",IF((ROUND(TRUNC(('TRI-3'!O36   ),2),0))=8,"B+",IF((ROUND(TRUNC(('TRI-3'!O36 ),2),0))=7,"B-",IF((ROUND(TRUNC(('TRI-3'!O36  ),2),0))=6,"C+",IF((ROUND(TRUNC(('TRI-3'!O36  ),2),0))=5,"C-",IF((ROUND(TRUNC(('TRI-3'!O36  ),2),0))=4,"D+",IF((ROUND(TRUNC(('TRI-3'!O36 ),2),0))=3,"D-",IF((ROUND(TRUNC(('TRI-3'!O36 ),2),0))=2,"E+",IF((ROUND(TRUNC(('TRI-3'!O36  ),2),0))&lt;=1,"E-","")))))))))))</f>
        <v/>
      </c>
      <c r="P36" s="51" t="str">
        <f>IF(OR('TRI-3'!P36 ="",'TRI-3'!P36&lt;0,'TRI-3'!P36  &gt;10),"",IF((ROUND(TRUNC(('TRI-3'!P36  ),2),0))=10,"A+",IF((ROUND(TRUNC(('TRI-3'!P36  ),2),0))=9,"A-",IF((ROUND(TRUNC(('TRI-3'!P36   ),2),0))=8,"B+",IF((ROUND(TRUNC(('TRI-3'!P36 ),2),0))=7,"B-",IF((ROUND(TRUNC(('TRI-3'!P36  ),2),0))=6,"C+",IF((ROUND(TRUNC(('TRI-3'!P36  ),2),0))=5,"C-",IF((ROUND(TRUNC(('TRI-3'!P36  ),2),0))=4,"D+",IF((ROUND(TRUNC(('TRI-3'!P36 ),2),0))=3,"D-",IF((ROUND(TRUNC(('TRI-3'!P36 ),2),0))=2,"E+",IF((ROUND(TRUNC(('TRI-3'!P36  ),2),0))&lt;=1,"E-","")))))))))))</f>
        <v/>
      </c>
      <c r="Q36" s="51" t="str">
        <f>IF(OR('TRI-3'!Q36 ="",'TRI-3'!Q36&lt;0,'TRI-3'!Q36  &gt;10),"",IF((ROUND(TRUNC(('TRI-3'!Q36  ),2),0))=10,"A+",IF((ROUND(TRUNC(('TRI-3'!Q36  ),2),0))=9,"A-",IF((ROUND(TRUNC(('TRI-3'!Q36   ),2),0))=8,"B+",IF((ROUND(TRUNC(('TRI-3'!Q36 ),2),0))=7,"B-",IF((ROUND(TRUNC(('TRI-3'!Q36  ),2),0))=6,"C+",IF((ROUND(TRUNC(('TRI-3'!Q36  ),2),0))=5,"C-",IF((ROUND(TRUNC(('TRI-3'!Q36  ),2),0))=4,"D+",IF((ROUND(TRUNC(('TRI-3'!Q36 ),2),0))=3,"D-",IF((ROUND(TRUNC(('TRI-3'!Q36 ),2),0))=2,"E+",IF((ROUND(TRUNC(('TRI-3'!Q36  ),2),0))&lt;=1,"E-","")))))))))))</f>
        <v/>
      </c>
      <c r="R36" s="51" t="str">
        <f>IF(OR('TRI-3'!R36 ="",'TRI-3'!R36&lt;0,'TRI-3'!R36  &gt;10),"",IF((ROUND(TRUNC(('TRI-3'!R36  ),2),0))=10,"A+",IF((ROUND(TRUNC(('TRI-3'!R36  ),2),0))=9,"A-",IF((ROUND(TRUNC(('TRI-3'!R36   ),2),0))=8,"B+",IF((ROUND(TRUNC(('TRI-3'!R36 ),2),0))=7,"B-",IF((ROUND(TRUNC(('TRI-3'!R36  ),2),0))=6,"C+",IF((ROUND(TRUNC(('TRI-3'!R36  ),2),0))=5,"C-",IF((ROUND(TRUNC(('TRI-3'!R36  ),2),0))=4,"D+",IF((ROUND(TRUNC(('TRI-3'!R36 ),2),0))=3,"D-",IF((ROUND(TRUNC(('TRI-3'!R36 ),2),0))=2,"E+",IF((ROUND(TRUNC(('TRI-3'!R36  ),2),0))&lt;=1,"E-","")))))))))))</f>
        <v/>
      </c>
      <c r="S36" s="51" t="str">
        <f>IF(OR('TRI-3'!S36 ="",'TRI-3'!S36&lt;0,'TRI-3'!S36  &gt;10),"",IF((ROUND(TRUNC(('TRI-3'!S36  ),2),0))=10,"A+",IF((ROUND(TRUNC(('TRI-3'!S36  ),2),0))=9,"A-",IF((ROUND(TRUNC(('TRI-3'!S36   ),2),0))=8,"B+",IF((ROUND(TRUNC(('TRI-3'!S36 ),2),0))=7,"B-",IF((ROUND(TRUNC(('TRI-3'!S36  ),2),0))=6,"C+",IF((ROUND(TRUNC(('TRI-3'!S36  ),2),0))=5,"C-",IF((ROUND(TRUNC(('TRI-3'!S36  ),2),0))=4,"D+",IF((ROUND(TRUNC(('TRI-3'!S36 ),2),0))=3,"D-",IF((ROUND(TRUNC(('TRI-3'!S36 ),2),0))=2,"E+",IF((ROUND(TRUNC(('TRI-3'!S36  ),2),0))&lt;=1,"E-","")))))))))))</f>
        <v/>
      </c>
      <c r="T36" s="51" t="str">
        <f>IF(OR('TRI-3'!T36 ="",'TRI-3'!T36&lt;0,'TRI-3'!T36  &gt;10),"",IF((ROUND(TRUNC(('TRI-3'!T36  ),2),0))=10,"A+",IF((ROUND(TRUNC(('TRI-3'!T36  ),2),0))=9,"A-",IF((ROUND(TRUNC(('TRI-3'!T36   ),2),0))=8,"B+",IF((ROUND(TRUNC(('TRI-3'!T36 ),2),0))=7,"B-",IF((ROUND(TRUNC(('TRI-3'!T36  ),2),0))=6,"C+",IF((ROUND(TRUNC(('TRI-3'!T36  ),2),0))=5,"C-",IF((ROUND(TRUNC(('TRI-3'!T36  ),2),0))=4,"D+",IF((ROUND(TRUNC(('TRI-3'!T36 ),2),0))=3,"D-",IF((ROUND(TRUNC(('TRI-3'!T36 ),2),0))=2,"E+",IF((ROUND(TRUNC(('TRI-3'!T36  ),2),0))&lt;=1,"E-","")))))))))))</f>
        <v/>
      </c>
      <c r="U36" s="51" t="str">
        <f>IF(OR('TRI-3'!U36 ="",'TRI-3'!U36&lt;0,'TRI-3'!U36  &gt;10),"",IF((ROUND(TRUNC(('TRI-3'!U36  ),2),0))=10,"A+",IF((ROUND(TRUNC(('TRI-3'!U36  ),2),0))=9,"A-",IF((ROUND(TRUNC(('TRI-3'!U36   ),2),0))=8,"B+",IF((ROUND(TRUNC(('TRI-3'!U36 ),2),0))=7,"B-",IF((ROUND(TRUNC(('TRI-3'!U36  ),2),0))=6,"C+",IF((ROUND(TRUNC(('TRI-3'!U36  ),2),0))=5,"C-",IF((ROUND(TRUNC(('TRI-3'!U36  ),2),0))=4,"D+",IF((ROUND(TRUNC(('TRI-3'!U36 ),2),0))=3,"D-",IF((ROUND(TRUNC(('TRI-3'!U36 ),2),0))=2,"E+",IF((ROUND(TRUNC(('TRI-3'!U36  ),2),0))&lt;=1,"E-","")))))))))))</f>
        <v/>
      </c>
      <c r="V36" s="51" t="str">
        <f>IF(OR('TRI-3'!V36 ="",'TRI-3'!V36&lt;0,'TRI-3'!V36  &gt;10),"",IF((ROUND(TRUNC(('TRI-3'!V36  ),2),0))=10,"A+",IF((ROUND(TRUNC(('TRI-3'!V36  ),2),0))=9,"A-",IF((ROUND(TRUNC(('TRI-3'!V36   ),2),0))=8,"B+",IF((ROUND(TRUNC(('TRI-3'!V36 ),2),0))=7,"B-",IF((ROUND(TRUNC(('TRI-3'!V36  ),2),0))=6,"C+",IF((ROUND(TRUNC(('TRI-3'!V36  ),2),0))=5,"C-",IF((ROUND(TRUNC(('TRI-3'!V36  ),2),0))=4,"D+",IF((ROUND(TRUNC(('TRI-3'!V36 ),2),0))=3,"D-",IF((ROUND(TRUNC(('TRI-3'!V36 ),2),0))=2,"E+",IF((ROUND(TRUNC(('TRI-3'!V36  ),2),0))&lt;=1,"E-","")))))))))))</f>
        <v/>
      </c>
      <c r="W36" s="51" t="str">
        <f>IF(OR('TRI-3'!W36 ="",'TRI-3'!W36&lt;0,'TRI-3'!W36  &gt;10),"",IF((ROUND(TRUNC(('TRI-3'!W36  ),2),0))=10,"A+",IF((ROUND(TRUNC(('TRI-3'!W36  ),2),0))=9,"A-",IF((ROUND(TRUNC(('TRI-3'!W36   ),2),0))=8,"B+",IF((ROUND(TRUNC(('TRI-3'!W36 ),2),0))=7,"B-",IF((ROUND(TRUNC(('TRI-3'!W36  ),2),0))=6,"C+",IF((ROUND(TRUNC(('TRI-3'!W36  ),2),0))=5,"C-",IF((ROUND(TRUNC(('TRI-3'!W36  ),2),0))=4,"D+",IF((ROUND(TRUNC(('TRI-3'!W36 ),2),0))=3,"D-",IF((ROUND(TRUNC(('TRI-3'!W36 ),2),0))=2,"E+",IF((ROUND(TRUNC(('TRI-3'!W36  ),2),0))&lt;=1,"E-","")))))))))))</f>
        <v/>
      </c>
      <c r="X36" s="51" t="str">
        <f>IF(OR('TRI-3'!X36 ="",'TRI-3'!X36&lt;0,'TRI-3'!X36  &gt;10),"",IF((ROUND(TRUNC(('TRI-3'!X36  ),2),0))=10,"A+",IF((ROUND(TRUNC(('TRI-3'!X36  ),2),0))=9,"A-",IF((ROUND(TRUNC(('TRI-3'!X36   ),2),0))=8,"B+",IF((ROUND(TRUNC(('TRI-3'!X36 ),2),0))=7,"B-",IF((ROUND(TRUNC(('TRI-3'!X36  ),2),0))=6,"C+",IF((ROUND(TRUNC(('TRI-3'!X36  ),2),0))=5,"C-",IF((ROUND(TRUNC(('TRI-3'!X36  ),2),0))=4,"D+",IF((ROUND(TRUNC(('TRI-3'!X36 ),2),0))=3,"D-",IF((ROUND(TRUNC(('TRI-3'!X36 ),2),0))=2,"E+",IF((ROUND(TRUNC(('TRI-3'!X36  ),2),0))&lt;=1,"E-","")))))))))))</f>
        <v/>
      </c>
      <c r="Y36" s="51" t="str">
        <f>IF(OR('TRI-3'!Y36 ="",'TRI-3'!Y36&lt;0,'TRI-3'!Y36  &gt;10),"",IF((ROUND(TRUNC(('TRI-3'!Y36  ),2),0))=10,"A+",IF((ROUND(TRUNC(('TRI-3'!Y36  ),2),0))=9,"A-",IF((ROUND(TRUNC(('TRI-3'!Y36   ),2),0))=8,"B+",IF((ROUND(TRUNC(('TRI-3'!Y36 ),2),0))=7,"B-",IF((ROUND(TRUNC(('TRI-3'!Y36  ),2),0))=6,"C+",IF((ROUND(TRUNC(('TRI-3'!Y36  ),2),0))=5,"C-",IF((ROUND(TRUNC(('TRI-3'!Y36  ),2),0))=4,"D+",IF((ROUND(TRUNC(('TRI-3'!Y36 ),2),0))=3,"D-",IF((ROUND(TRUNC(('TRI-3'!Y36 ),2),0))=2,"E+",IF((ROUND(TRUNC(('TRI-3'!Y36  ),2),0))&lt;=1,"E-","")))))))))))</f>
        <v/>
      </c>
      <c r="Z36" s="51" t="str">
        <f>IF(OR('TRI-3'!Z36 ="",'TRI-3'!Z36&lt;0,'TRI-3'!Z36  &gt;10),"",IF((ROUND(TRUNC(('TRI-3'!Z36  ),2),0))=10,"A+",IF((ROUND(TRUNC(('TRI-3'!Z36  ),2),0))=9,"A-",IF((ROUND(TRUNC(('TRI-3'!Z36   ),2),0))=8,"B+",IF((ROUND(TRUNC(('TRI-3'!Z36 ),2),0))=7,"B-",IF((ROUND(TRUNC(('TRI-3'!Z36  ),2),0))=6,"C+",IF((ROUND(TRUNC(('TRI-3'!Z36  ),2),0))=5,"C-",IF((ROUND(TRUNC(('TRI-3'!Z36  ),2),0))=4,"D+",IF((ROUND(TRUNC(('TRI-3'!Z36 ),2),0))=3,"D-",IF((ROUND(TRUNC(('TRI-3'!Z36 ),2),0))=2,"E+",IF((ROUND(TRUNC(('TRI-3'!Z36  ),2),0))&lt;=1,"E-","")))))))))))</f>
        <v/>
      </c>
      <c r="AA36" s="51" t="str">
        <f>IF(OR('TRI-3'!AA36 ="",'TRI-3'!AA36&lt;0,'TRI-3'!AA36  &gt;10),"",IF((ROUND(TRUNC(('TRI-3'!AA36  ),2),0))=10,"A+",IF((ROUND(TRUNC(('TRI-3'!AA36  ),2),0))=9,"A-",IF((ROUND(TRUNC(('TRI-3'!AA36   ),2),0))=8,"B+",IF((ROUND(TRUNC(('TRI-3'!AA36 ),2),0))=7,"B-",IF((ROUND(TRUNC(('TRI-3'!AA36  ),2),0))=6,"C+",IF((ROUND(TRUNC(('TRI-3'!AA36  ),2),0))=5,"C-",IF((ROUND(TRUNC(('TRI-3'!AA36  ),2),0))=4,"D+",IF((ROUND(TRUNC(('TRI-3'!AA36 ),2),0))=3,"D-",IF((ROUND(TRUNC(('TRI-3'!AA36 ),2),0))=2,"E+",IF((ROUND(TRUNC(('TRI-3'!AA36  ),2),0))&lt;=1,"E-","")))))))))))</f>
        <v/>
      </c>
      <c r="AB36" s="51" t="str">
        <f>IF(OR('TRI-3'!AB36 ="",'TRI-3'!AB36&lt;0,'TRI-3'!AB36  &gt;10),"",IF((ROUND(TRUNC(('TRI-3'!AB36  ),2),0))=10,"A+",IF((ROUND(TRUNC(('TRI-3'!AB36  ),2),0))=9,"A-",IF((ROUND(TRUNC(('TRI-3'!AB36   ),2),0))=8,"B+",IF((ROUND(TRUNC(('TRI-3'!AB36 ),2),0))=7,"B-",IF((ROUND(TRUNC(('TRI-3'!AB36  ),2),0))=6,"C+",IF((ROUND(TRUNC(('TRI-3'!AB36  ),2),0))=5,"C-",IF((ROUND(TRUNC(('TRI-3'!AB36  ),2),0))=4,"D+",IF((ROUND(TRUNC(('TRI-3'!AB36 ),2),0))=3,"D-",IF((ROUND(TRUNC(('TRI-3'!AB36 ),2),0))=2,"E+",IF((ROUND(TRUNC(('TRI-3'!AB36  ),2),0))&lt;=1,"E-","")))))))))))</f>
        <v/>
      </c>
      <c r="AC36" s="51" t="str">
        <f>IF(OR('TRI-3'!AC36 ="",'TRI-3'!AC36&lt;0,'TRI-3'!AC36  &gt;10),"",IF((ROUND(TRUNC(('TRI-3'!AC36  ),2),0))=10,"A+",IF((ROUND(TRUNC(('TRI-3'!AC36  ),2),0))=9,"A-",IF((ROUND(TRUNC(('TRI-3'!AC36   ),2),0))=8,"B+",IF((ROUND(TRUNC(('TRI-3'!AC36 ),2),0))=7,"B-",IF((ROUND(TRUNC(('TRI-3'!AC36  ),2),0))=6,"C+",IF((ROUND(TRUNC(('TRI-3'!AC36  ),2),0))=5,"C-",IF((ROUND(TRUNC(('TRI-3'!AC36  ),2),0))=4,"D+",IF((ROUND(TRUNC(('TRI-3'!AC36 ),2),0))=3,"D-",IF((ROUND(TRUNC(('TRI-3'!AC36 ),2),0))=2,"E+",IF((ROUND(TRUNC(('TRI-3'!AC36  ),2),0))&lt;=1,"E-","")))))))))))</f>
        <v/>
      </c>
      <c r="AD36" s="51" t="str">
        <f>IF(OR('TRI-3'!AD36 ="",'TRI-3'!AD36&lt;0,'TRI-3'!AD36  &gt;10),"",IF((ROUND(TRUNC(('TRI-3'!AD36  ),2),0))=10,"A+",IF((ROUND(TRUNC(('TRI-3'!AD36  ),2),0))=9,"A-",IF((ROUND(TRUNC(('TRI-3'!AD36   ),2),0))=8,"B+",IF((ROUND(TRUNC(('TRI-3'!AD36 ),2),0))=7,"B-",IF((ROUND(TRUNC(('TRI-3'!AD36  ),2),0))=6,"C+",IF((ROUND(TRUNC(('TRI-3'!AD36  ),2),0))=5,"C-",IF((ROUND(TRUNC(('TRI-3'!AD36  ),2),0))=4,"D+",IF((ROUND(TRUNC(('TRI-3'!AD36 ),2),0))=3,"D-",IF((ROUND(TRUNC(('TRI-3'!AD36 ),2),0))=2,"E+",IF((ROUND(TRUNC(('TRI-3'!AD36  ),2),0))&lt;=1,"E-","")))))))))))</f>
        <v/>
      </c>
      <c r="AE36" s="51" t="str">
        <f>IF(OR('TRI-3'!AE36 ="",'TRI-3'!AE36&lt;0,'TRI-3'!AE36  &gt;10),"",IF((ROUND(TRUNC(('TRI-3'!AE36  ),2),0))=10,"A+",IF((ROUND(TRUNC(('TRI-3'!AE36  ),2),0))=9,"A-",IF((ROUND(TRUNC(('TRI-3'!AE36   ),2),0))=8,"B+",IF((ROUND(TRUNC(('TRI-3'!AE36 ),2),0))=7,"B-",IF((ROUND(TRUNC(('TRI-3'!AE36  ),2),0))=6,"C+",IF((ROUND(TRUNC(('TRI-3'!AE36  ),2),0))=5,"C-",IF((ROUND(TRUNC(('TRI-3'!AE36  ),2),0))=4,"D+",IF((ROUND(TRUNC(('TRI-3'!AE36 ),2),0))=3,"D-",IF((ROUND(TRUNC(('TRI-3'!AE36 ),2),0))=2,"E+",IF((ROUND(TRUNC(('TRI-3'!AE36  ),2),0))&lt;=1,"E-","")))))))))))</f>
        <v/>
      </c>
      <c r="AF36" s="51" t="str">
        <f>IF(OR('TRI-3'!AF36 ="",'TRI-3'!AF36&lt;0,'TRI-3'!AF36  &gt;10),"",IF((ROUND(TRUNC(('TRI-3'!AF36  ),2),0))=10,"A+",IF((ROUND(TRUNC(('TRI-3'!AF36  ),2),0))=9,"A-",IF((ROUND(TRUNC(('TRI-3'!AF36   ),2),0))=8,"B+",IF((ROUND(TRUNC(('TRI-3'!AF36 ),2),0))=7,"B-",IF((ROUND(TRUNC(('TRI-3'!AF36  ),2),0))=6,"C+",IF((ROUND(TRUNC(('TRI-3'!AF36  ),2),0))=5,"C-",IF((ROUND(TRUNC(('TRI-3'!AF36  ),2),0))=4,"D+",IF((ROUND(TRUNC(('TRI-3'!AF36 ),2),0))=3,"D-",IF((ROUND(TRUNC(('TRI-3'!AF36 ),2),0))=2,"E+",IF((ROUND(TRUNC(('TRI-3'!AF36  ),2),0))&lt;=1,"E-","")))))))))))</f>
        <v/>
      </c>
      <c r="AG36" s="51" t="str">
        <f>IF(OR('TRI-3'!AG36 ="",'TRI-3'!AG36&lt;0,'TRI-3'!AG36  &gt;10),"",IF((ROUND(TRUNC(('TRI-3'!AG36  ),2),0))=10,"A+",IF((ROUND(TRUNC(('TRI-3'!AG36  ),2),0))=9,"A-",IF((ROUND(TRUNC(('TRI-3'!AG36   ),2),0))=8,"B+",IF((ROUND(TRUNC(('TRI-3'!AG36 ),2),0))=7,"B-",IF((ROUND(TRUNC(('TRI-3'!AG36  ),2),0))=6,"C+",IF((ROUND(TRUNC(('TRI-3'!AG36  ),2),0))=5,"C-",IF((ROUND(TRUNC(('TRI-3'!AG36  ),2),0))=4,"D+",IF((ROUND(TRUNC(('TRI-3'!AG36 ),2),0))=3,"D-",IF((ROUND(TRUNC(('TRI-3'!AG36 ),2),0))=2,"E+",IF((ROUND(TRUNC(('TRI-3'!AG36  ),2),0))&lt;=1,"E-","")))))))))))</f>
        <v/>
      </c>
      <c r="AH36" s="51" t="str">
        <f>IF(OR('TRI-3'!AH36 ="",'TRI-3'!AH36&lt;0,'TRI-3'!AH36  &gt;10),"",IF((ROUND(TRUNC(('TRI-3'!AH36  ),2),0))=10,"A+",IF((ROUND(TRUNC(('TRI-3'!AH36  ),2),0))=9,"A-",IF((ROUND(TRUNC(('TRI-3'!AH36   ),2),0))=8,"B+",IF((ROUND(TRUNC(('TRI-3'!AH36 ),2),0))=7,"B-",IF((ROUND(TRUNC(('TRI-3'!AH36  ),2),0))=6,"C+",IF((ROUND(TRUNC(('TRI-3'!AH36  ),2),0))=5,"C-",IF((ROUND(TRUNC(('TRI-3'!AH36  ),2),0))=4,"D+",IF((ROUND(TRUNC(('TRI-3'!AH36 ),2),0))=3,"D-",IF((ROUND(TRUNC(('TRI-3'!AH36 ),2),0))=2,"E+",IF((ROUND(TRUNC(('TRI-3'!AH36  ),2),0))&lt;=1,"E-","")))))))))))</f>
        <v/>
      </c>
      <c r="AI36" s="51" t="str">
        <f>IF(OR('TRI-3'!AI36 ="",'TRI-3'!AI36&lt;0,'TRI-3'!AI36  &gt;10),"",IF((ROUND(TRUNC(('TRI-3'!AI36  ),2),0))=10,"A+",IF((ROUND(TRUNC(('TRI-3'!AI36  ),2),0))=9,"A-",IF((ROUND(TRUNC(('TRI-3'!AI36   ),2),0))=8,"B+",IF((ROUND(TRUNC(('TRI-3'!AI36 ),2),0))=7,"B-",IF((ROUND(TRUNC(('TRI-3'!AI36  ),2),0))=6,"C+",IF((ROUND(TRUNC(('TRI-3'!AI36  ),2),0))=5,"C-",IF((ROUND(TRUNC(('TRI-3'!AI36  ),2),0))=4,"D+",IF((ROUND(TRUNC(('TRI-3'!AI36 ),2),0))=3,"D-",IF((ROUND(TRUNC(('TRI-3'!AI36 ),2),0))=2,"E+",IF((ROUND(TRUNC(('TRI-3'!AI36  ),2),0))&lt;=1,"E-","")))))))))))</f>
        <v/>
      </c>
      <c r="AJ36" s="51" t="str">
        <f>IF(OR('TRI-3'!AJ36 ="",'TRI-3'!AJ36&lt;0,'TRI-3'!AJ36  &gt;10),"",IF((ROUND(TRUNC(('TRI-3'!AJ36  ),2),0))=10,"A+",IF((ROUND(TRUNC(('TRI-3'!AJ36  ),2),0))=9,"A-",IF((ROUND(TRUNC(('TRI-3'!AJ36   ),2),0))=8,"B+",IF((ROUND(TRUNC(('TRI-3'!AJ36 ),2),0))=7,"B-",IF((ROUND(TRUNC(('TRI-3'!AJ36  ),2),0))=6,"C+",IF((ROUND(TRUNC(('TRI-3'!AJ36  ),2),0))=5,"C-",IF((ROUND(TRUNC(('TRI-3'!AJ36  ),2),0))=4,"D+",IF((ROUND(TRUNC(('TRI-3'!AJ36 ),2),0))=3,"D-",IF((ROUND(TRUNC(('TRI-3'!AJ36 ),2),0))=2,"E+",IF((ROUND(TRUNC(('TRI-3'!AJ36  ),2),0))&lt;=1,"E-","")))))))))))</f>
        <v/>
      </c>
      <c r="AK36" s="51" t="str">
        <f>IF(OR('TRI-3'!AK36 ="",'TRI-3'!AK36&lt;0,'TRI-3'!AK36  &gt;10),"",IF((ROUND(TRUNC(('TRI-3'!AK36  ),2),0))=10,"A+",IF((ROUND(TRUNC(('TRI-3'!AK36  ),2),0))=9,"A-",IF((ROUND(TRUNC(('TRI-3'!AK36   ),2),0))=8,"B+",IF((ROUND(TRUNC(('TRI-3'!AK36 ),2),0))=7,"B-",IF((ROUND(TRUNC(('TRI-3'!AK36  ),2),0))=6,"C+",IF((ROUND(TRUNC(('TRI-3'!AK36  ),2),0))=5,"C-",IF((ROUND(TRUNC(('TRI-3'!AK36  ),2),0))=4,"D+",IF((ROUND(TRUNC(('TRI-3'!AK36 ),2),0))=3,"D-",IF((ROUND(TRUNC(('TRI-3'!AK36 ),2),0))=2,"E+",IF((ROUND(TRUNC(('TRI-3'!AK36  ),2),0))&lt;=1,"E-","")))))))))))</f>
        <v/>
      </c>
      <c r="AL36" s="51" t="str">
        <f>IF(OR('TRI-3'!AL36 ="",'TRI-3'!AL36&lt;0,'TRI-3'!AL36  &gt;10),"",IF((ROUND(TRUNC(('TRI-3'!AL36  ),2),0))=10,"A+",IF((ROUND(TRUNC(('TRI-3'!AL36  ),2),0))=9,"A-",IF((ROUND(TRUNC(('TRI-3'!AL36   ),2),0))=8,"B+",IF((ROUND(TRUNC(('TRI-3'!AL36 ),2),0))=7,"B-",IF((ROUND(TRUNC(('TRI-3'!AL36  ),2),0))=6,"C+",IF((ROUND(TRUNC(('TRI-3'!AL36  ),2),0))=5,"C-",IF((ROUND(TRUNC(('TRI-3'!AL36  ),2),0))=4,"D+",IF((ROUND(TRUNC(('TRI-3'!AL36 ),2),0))=3,"D-",IF((ROUND(TRUNC(('TRI-3'!AL36 ),2),0))=2,"E+",IF((ROUND(TRUNC(('TRI-3'!AL36  ),2),0))&lt;=1,"E-","")))))))))))</f>
        <v/>
      </c>
      <c r="AM36" s="51" t="str">
        <f>IF(OR('TRI-3'!AM36 ="",'TRI-3'!AM36&lt;0,'TRI-3'!AM36  &gt;10),"",IF((ROUND(TRUNC(('TRI-3'!AM36  ),2),0))=10,"A+",IF((ROUND(TRUNC(('TRI-3'!AM36  ),2),0))=9,"A-",IF((ROUND(TRUNC(('TRI-3'!AM36   ),2),0))=8,"B+",IF((ROUND(TRUNC(('TRI-3'!AM36 ),2),0))=7,"B-",IF((ROUND(TRUNC(('TRI-3'!AM36  ),2),0))=6,"C+",IF((ROUND(TRUNC(('TRI-3'!AM36  ),2),0))=5,"C-",IF((ROUND(TRUNC(('TRI-3'!AM36  ),2),0))=4,"D+",IF((ROUND(TRUNC(('TRI-3'!AM36 ),2),0))=3,"D-",IF((ROUND(TRUNC(('TRI-3'!AM36 ),2),0))=2,"E+",IF((ROUND(TRUNC(('TRI-3'!AM36  ),2),0))&lt;=1,"E-","")))))))))))</f>
        <v/>
      </c>
      <c r="AN36" s="51" t="str">
        <f>IF(OR('TRI-3'!AN36 ="",'TRI-3'!AN36&lt;0,'TRI-3'!AN36  &gt;10),"",IF((ROUND(TRUNC(('TRI-3'!AN36  ),2),0))=10,"A+",IF((ROUND(TRUNC(('TRI-3'!AN36  ),2),0))=9,"A-",IF((ROUND(TRUNC(('TRI-3'!AN36   ),2),0))=8,"B+",IF((ROUND(TRUNC(('TRI-3'!AN36 ),2),0))=7,"B-",IF((ROUND(TRUNC(('TRI-3'!AN36  ),2),0))=6,"C+",IF((ROUND(TRUNC(('TRI-3'!AN36  ),2),0))=5,"C-",IF((ROUND(TRUNC(('TRI-3'!AN36  ),2),0))=4,"D+",IF((ROUND(TRUNC(('TRI-3'!AN36 ),2),0))=3,"D-",IF((ROUND(TRUNC(('TRI-3'!AN36 ),2),0))=2,"E+",IF((ROUND(TRUNC(('TRI-3'!AN36  ),2),0))&lt;=1,"E-","")))))))))))</f>
        <v/>
      </c>
      <c r="AO36" s="51" t="str">
        <f>IF(OR('TRI-3'!AO36 ="",'TRI-3'!AO36&lt;0,'TRI-3'!AO36  &gt;10),"",IF((ROUND(TRUNC(('TRI-3'!AO36  ),2),0))=10,"A+",IF((ROUND(TRUNC(('TRI-3'!AO36  ),2),0))=9,"A-",IF((ROUND(TRUNC(('TRI-3'!AO36   ),2),0))=8,"B+",IF((ROUND(TRUNC(('TRI-3'!AO36 ),2),0))=7,"B-",IF((ROUND(TRUNC(('TRI-3'!AO36  ),2),0))=6,"C+",IF((ROUND(TRUNC(('TRI-3'!AO36  ),2),0))=5,"C-",IF((ROUND(TRUNC(('TRI-3'!AO36  ),2),0))=4,"D+",IF((ROUND(TRUNC(('TRI-3'!AO36 ),2),0))=3,"D-",IF((ROUND(TRUNC(('TRI-3'!AO36 ),2),0))=2,"E+",IF((ROUND(TRUNC(('TRI-3'!AO36  ),2),0))&lt;=1,"E-","")))))))))))</f>
        <v/>
      </c>
      <c r="AP36" s="51" t="str">
        <f>IF(OR('TRI-3'!AP36 ="",'TRI-3'!AP36&lt;0,'TRI-3'!AP36  &gt;10),"",IF((ROUND(TRUNC(('TRI-3'!AP36  ),2),0))=10,"A+",IF((ROUND(TRUNC(('TRI-3'!AP36  ),2),0))=9,"A-",IF((ROUND(TRUNC(('TRI-3'!AP36   ),2),0))=8,"B+",IF((ROUND(TRUNC(('TRI-3'!AP36 ),2),0))=7,"B-",IF((ROUND(TRUNC(('TRI-3'!AP36  ),2),0))=6,"C+",IF((ROUND(TRUNC(('TRI-3'!AP36  ),2),0))=5,"C-",IF((ROUND(TRUNC(('TRI-3'!AP36  ),2),0))=4,"D+",IF((ROUND(TRUNC(('TRI-3'!AP36 ),2),0))=3,"D-",IF((ROUND(TRUNC(('TRI-3'!AP36 ),2),0))=2,"E+",IF((ROUND(TRUNC(('TRI-3'!AP36  ),2),0))&lt;=1,"E-","")))))))))))</f>
        <v/>
      </c>
      <c r="AQ36" s="51" t="str">
        <f>IF(OR('TRI-3'!AQ36 ="",'TRI-3'!AQ36&lt;0,'TRI-3'!AQ36  &gt;10),"",IF((ROUND(TRUNC(('TRI-3'!AQ36  ),2),0))=10,"A+",IF((ROUND(TRUNC(('TRI-3'!AQ36  ),2),0))=9,"A-",IF((ROUND(TRUNC(('TRI-3'!AQ36   ),2),0))=8,"B+",IF((ROUND(TRUNC(('TRI-3'!AQ36 ),2),0))=7,"B-",IF((ROUND(TRUNC(('TRI-3'!AQ36  ),2),0))=6,"C+",IF((ROUND(TRUNC(('TRI-3'!AQ36  ),2),0))=5,"C-",IF((ROUND(TRUNC(('TRI-3'!AQ36  ),2),0))=4,"D+",IF((ROUND(TRUNC(('TRI-3'!AQ36 ),2),0))=3,"D-",IF((ROUND(TRUNC(('TRI-3'!AQ36 ),2),0))=2,"E+",IF((ROUND(TRUNC(('TRI-3'!AQ36  ),2),0))&lt;=1,"E-","")))))))))))</f>
        <v/>
      </c>
      <c r="AR36" s="51" t="str">
        <f>IF(OR('TRI-3'!AR36 ="",'TRI-3'!AR36&lt;0,'TRI-3'!AR36  &gt;10),"",IF((ROUND(TRUNC(('TRI-3'!AR36  ),2),0))=10,"A+",IF((ROUND(TRUNC(('TRI-3'!AR36  ),2),0))=9,"A-",IF((ROUND(TRUNC(('TRI-3'!AR36   ),2),0))=8,"B+",IF((ROUND(TRUNC(('TRI-3'!AR36 ),2),0))=7,"B-",IF((ROUND(TRUNC(('TRI-3'!AR36  ),2),0))=6,"C+",IF((ROUND(TRUNC(('TRI-3'!AR36  ),2),0))=5,"C-",IF((ROUND(TRUNC(('TRI-3'!AR36  ),2),0))=4,"D+",IF((ROUND(TRUNC(('TRI-3'!AR36 ),2),0))=3,"D-",IF((ROUND(TRUNC(('TRI-3'!AR36 ),2),0))=2,"E+",IF((ROUND(TRUNC(('TRI-3'!AR36  ),2),0))&lt;=1,"E-","")))))))))))</f>
        <v/>
      </c>
      <c r="AS36" s="51" t="str">
        <f>IF(OR('TRI-3'!AS36 ="",'TRI-3'!AS36&lt;0,'TRI-3'!AS36  &gt;10),"",IF((ROUND(TRUNC(('TRI-3'!AS36  ),2),0))=10,"A+",IF((ROUND(TRUNC(('TRI-3'!AS36  ),2),0))=9,"A-",IF((ROUND(TRUNC(('TRI-3'!AS36   ),2),0))=8,"B+",IF((ROUND(TRUNC(('TRI-3'!AS36 ),2),0))=7,"B-",IF((ROUND(TRUNC(('TRI-3'!AS36  ),2),0))=6,"C+",IF((ROUND(TRUNC(('TRI-3'!AS36  ),2),0))=5,"C-",IF((ROUND(TRUNC(('TRI-3'!AS36  ),2),0))=4,"D+",IF((ROUND(TRUNC(('TRI-3'!AS36 ),2),0))=3,"D-",IF((ROUND(TRUNC(('TRI-3'!AS36 ),2),0))=2,"E+",IF((ROUND(TRUNC(('TRI-3'!AS36  ),2),0))&lt;=1,"E-","")))))))))))</f>
        <v/>
      </c>
      <c r="AT36" s="51" t="str">
        <f>IF(OR('TRI-3'!AT36 ="",'TRI-3'!AT36&lt;0,'TRI-3'!AT36  &gt;10),"",IF((ROUND(TRUNC(('TRI-3'!AT36  ),2),0))=10,"A+",IF((ROUND(TRUNC(('TRI-3'!AT36  ),2),0))=9,"A-",IF((ROUND(TRUNC(('TRI-3'!AT36   ),2),0))=8,"B+",IF((ROUND(TRUNC(('TRI-3'!AT36 ),2),0))=7,"B-",IF((ROUND(TRUNC(('TRI-3'!AT36  ),2),0))=6,"C+",IF((ROUND(TRUNC(('TRI-3'!AT36  ),2),0))=5,"C-",IF((ROUND(TRUNC(('TRI-3'!AT36  ),2),0))=4,"D+",IF((ROUND(TRUNC(('TRI-3'!AT36 ),2),0))=3,"D-",IF((ROUND(TRUNC(('TRI-3'!AT36 ),2),0))=2,"E+",IF((ROUND(TRUNC(('TRI-3'!AT36  ),2),0))&lt;=1,"E-","")))))))))))</f>
        <v/>
      </c>
      <c r="AU36" s="51" t="str">
        <f>IF(OR('TRI-3'!AU36 ="",'TRI-3'!AU36&lt;0,'TRI-3'!AU36  &gt;10),"",IF((ROUND(TRUNC(('TRI-3'!AU36  ),2),0))=10,"A+",IF((ROUND(TRUNC(('TRI-3'!AU36  ),2),0))=9,"A-",IF((ROUND(TRUNC(('TRI-3'!AU36   ),2),0))=8,"B+",IF((ROUND(TRUNC(('TRI-3'!AU36 ),2),0))=7,"B-",IF((ROUND(TRUNC(('TRI-3'!AU36  ),2),0))=6,"C+",IF((ROUND(TRUNC(('TRI-3'!AU36  ),2),0))=5,"C-",IF((ROUND(TRUNC(('TRI-3'!AU36  ),2),0))=4,"D+",IF((ROUND(TRUNC(('TRI-3'!AU36 ),2),0))=3,"D-",IF((ROUND(TRUNC(('TRI-3'!AU36 ),2),0))=2,"E+",IF((ROUND(TRUNC(('TRI-3'!AU36  ),2),0))&lt;=1,"E-","")))))))))))</f>
        <v/>
      </c>
      <c r="AV36" s="51" t="str">
        <f>IF(OR('TRI-3'!AV36 ="",'TRI-3'!AV36&lt;0,'TRI-3'!AV36  &gt;10),"",IF((ROUND(TRUNC(('TRI-3'!AV36  ),2),0))=10,"A+",IF((ROUND(TRUNC(('TRI-3'!AV36  ),2),0))=9,"A-",IF((ROUND(TRUNC(('TRI-3'!AV36   ),2),0))=8,"B+",IF((ROUND(TRUNC(('TRI-3'!AV36 ),2),0))=7,"B-",IF((ROUND(TRUNC(('TRI-3'!AV36  ),2),0))=6,"C+",IF((ROUND(TRUNC(('TRI-3'!AV36  ),2),0))=5,"C-",IF((ROUND(TRUNC(('TRI-3'!AV36  ),2),0))=4,"D+",IF((ROUND(TRUNC(('TRI-3'!AV36 ),2),0))=3,"D-",IF((ROUND(TRUNC(('TRI-3'!AV36 ),2),0))=2,"E+",IF((ROUND(TRUNC(('TRI-3'!AV36  ),2),0))&lt;=1,"E-","")))))))))))</f>
        <v/>
      </c>
      <c r="AW36" s="51" t="str">
        <f>IF(OR('TRI-3'!AW36 ="",'TRI-3'!AW36&lt;0,'TRI-3'!AW36  &gt;10),"",IF((ROUND(TRUNC(('TRI-3'!AW36  ),2),0))=10,"A+",IF((ROUND(TRUNC(('TRI-3'!AW36  ),2),0))=9,"A-",IF((ROUND(TRUNC(('TRI-3'!AW36   ),2),0))=8,"B+",IF((ROUND(TRUNC(('TRI-3'!AW36 ),2),0))=7,"B-",IF((ROUND(TRUNC(('TRI-3'!AW36  ),2),0))=6,"C+",IF((ROUND(TRUNC(('TRI-3'!AW36  ),2),0))=5,"C-",IF((ROUND(TRUNC(('TRI-3'!AW36  ),2),0))=4,"D+",IF((ROUND(TRUNC(('TRI-3'!AW36 ),2),0))=3,"D-",IF((ROUND(TRUNC(('TRI-3'!AW36 ),2),0))=2,"E+",IF((ROUND(TRUNC(('TRI-3'!AW36  ),2),0))&lt;=1,"E-","")))))))))))</f>
        <v/>
      </c>
      <c r="AX36" s="51" t="str">
        <f>IF(OR('TRI-3'!AX36 ="",'TRI-3'!AX36&lt;0,'TRI-3'!AX36  &gt;10),"",IF((ROUND(TRUNC(('TRI-3'!AX36  ),2),0))=10,"A+",IF((ROUND(TRUNC(('TRI-3'!AX36  ),2),0))=9,"A-",IF((ROUND(TRUNC(('TRI-3'!AX36   ),2),0))=8,"B+",IF((ROUND(TRUNC(('TRI-3'!AX36 ),2),0))=7,"B-",IF((ROUND(TRUNC(('TRI-3'!AX36  ),2),0))=6,"C+",IF((ROUND(TRUNC(('TRI-3'!AX36  ),2),0))=5,"C-",IF((ROUND(TRUNC(('TRI-3'!AX36  ),2),0))=4,"D+",IF((ROUND(TRUNC(('TRI-3'!AX36 ),2),0))=3,"D-",IF((ROUND(TRUNC(('TRI-3'!AX36 ),2),0))=2,"E+",IF((ROUND(TRUNC(('TRI-3'!AX36  ),2),0))&lt;=1,"E-","")))))))))))</f>
        <v/>
      </c>
      <c r="AY36" s="51" t="str">
        <f>IF(OR('TRI-3'!AY36 ="",'TRI-3'!AY36&lt;0,'TRI-3'!AY36  &gt;10),"",IF((ROUND(TRUNC(('TRI-3'!AY36  ),2),0))=10,"A+",IF((ROUND(TRUNC(('TRI-3'!AY36  ),2),0))=9,"A-",IF((ROUND(TRUNC(('TRI-3'!AY36   ),2),0))=8,"B+",IF((ROUND(TRUNC(('TRI-3'!AY36 ),2),0))=7,"B-",IF((ROUND(TRUNC(('TRI-3'!AY36  ),2),0))=6,"C+",IF((ROUND(TRUNC(('TRI-3'!AY36  ),2),0))=5,"C-",IF((ROUND(TRUNC(('TRI-3'!AY36  ),2),0))=4,"D+",IF((ROUND(TRUNC(('TRI-3'!AY36 ),2),0))=3,"D-",IF((ROUND(TRUNC(('TRI-3'!AY36 ),2),0))=2,"E+",IF((ROUND(TRUNC(('TRI-3'!AY36  ),2),0))&lt;=1,"E-","")))))))))))</f>
        <v/>
      </c>
      <c r="AZ36" s="51" t="str">
        <f>IF(OR('TRI-3'!AZ36 ="",'TRI-3'!AZ36&lt;0,'TRI-3'!AZ36  &gt;10),"",IF((ROUND(TRUNC(('TRI-3'!AZ36  ),2),0))=10,"A+",IF((ROUND(TRUNC(('TRI-3'!AZ36  ),2),0))=9,"A-",IF((ROUND(TRUNC(('TRI-3'!AZ36   ),2),0))=8,"B+",IF((ROUND(TRUNC(('TRI-3'!AZ36 ),2),0))=7,"B-",IF((ROUND(TRUNC(('TRI-3'!AZ36  ),2),0))=6,"C+",IF((ROUND(TRUNC(('TRI-3'!AZ36  ),2),0))=5,"C-",IF((ROUND(TRUNC(('TRI-3'!AZ36  ),2),0))=4,"D+",IF((ROUND(TRUNC(('TRI-3'!AZ36 ),2),0))=3,"D-",IF((ROUND(TRUNC(('TRI-3'!AZ36 ),2),0))=2,"E+",IF((ROUND(TRUNC(('TRI-3'!AZ36  ),2),0))&lt;=1,"E-","")))))))))))</f>
        <v/>
      </c>
      <c r="BA36" s="51" t="str">
        <f>IF(OR('TRI-3'!BA36 ="",'TRI-3'!BA36&lt;0,'TRI-3'!BA36  &gt;10),"",IF((ROUND(TRUNC(('TRI-3'!BA36  ),2),0))=10,"A+",IF((ROUND(TRUNC(('TRI-3'!BA36  ),2),0))=9,"A-",IF((ROUND(TRUNC(('TRI-3'!BA36   ),2),0))=8,"B+",IF((ROUND(TRUNC(('TRI-3'!BA36 ),2),0))=7,"B-",IF((ROUND(TRUNC(('TRI-3'!BA36  ),2),0))=6,"C+",IF((ROUND(TRUNC(('TRI-3'!BA36  ),2),0))=5,"C-",IF((ROUND(TRUNC(('TRI-3'!BA36  ),2),0))=4,"D+",IF((ROUND(TRUNC(('TRI-3'!BA36 ),2),0))=3,"D-",IF((ROUND(TRUNC(('TRI-3'!BA36 ),2),0))=2,"E+",IF((ROUND(TRUNC(('TRI-3'!BA36  ),2),0))&lt;=1,"E-","")))))))))))</f>
        <v/>
      </c>
      <c r="BB36" s="51" t="str">
        <f>IF(OR('TRI-3'!BB36 ="",'TRI-3'!BB36&lt;0,'TRI-3'!BB36  &gt;10),"",IF((ROUND(TRUNC(('TRI-3'!BB36  ),2),0))=10,"A+",IF((ROUND(TRUNC(('TRI-3'!BB36  ),2),0))=9,"A-",IF((ROUND(TRUNC(('TRI-3'!BB36   ),2),0))=8,"B+",IF((ROUND(TRUNC(('TRI-3'!BB36 ),2),0))=7,"B-",IF((ROUND(TRUNC(('TRI-3'!BB36  ),2),0))=6,"C+",IF((ROUND(TRUNC(('TRI-3'!BB36  ),2),0))=5,"C-",IF((ROUND(TRUNC(('TRI-3'!BB36  ),2),0))=4,"D+",IF((ROUND(TRUNC(('TRI-3'!BB36 ),2),0))=3,"D-",IF((ROUND(TRUNC(('TRI-3'!BB36 ),2),0))=2,"E+",IF((ROUND(TRUNC(('TRI-3'!BB36  ),2),0))&lt;=1,"E-","")))))))))))</f>
        <v/>
      </c>
      <c r="BC36" s="51" t="str">
        <f>IF(OR('TRI-3'!BC36 ="",'TRI-3'!BC36&lt;0,'TRI-3'!BC36  &gt;10),"",IF((ROUND(TRUNC(('TRI-3'!BC36  ),2),0))=10,"A+",IF((ROUND(TRUNC(('TRI-3'!BC36  ),2),0))=9,"A-",IF((ROUND(TRUNC(('TRI-3'!BC36   ),2),0))=8,"B+",IF((ROUND(TRUNC(('TRI-3'!BC36 ),2),0))=7,"B-",IF((ROUND(TRUNC(('TRI-3'!BC36  ),2),0))=6,"C+",IF((ROUND(TRUNC(('TRI-3'!BC36  ),2),0))=5,"C-",IF((ROUND(TRUNC(('TRI-3'!BC36  ),2),0))=4,"D+",IF((ROUND(TRUNC(('TRI-3'!BC36 ),2),0))=3,"D-",IF((ROUND(TRUNC(('TRI-3'!BC36 ),2),0))=2,"E+",IF((ROUND(TRUNC(('TRI-3'!BC36  ),2),0))&lt;=1,"E-","")))))))))))</f>
        <v/>
      </c>
      <c r="BD36" s="51" t="str">
        <f>IF(OR('TRI-3'!BD36 ="",'TRI-3'!BD36&lt;0,'TRI-3'!BD36  &gt;10),"",IF((ROUND(TRUNC(('TRI-3'!BD36  ),2),0))=10,"A+",IF((ROUND(TRUNC(('TRI-3'!BD36  ),2),0))=9,"A-",IF((ROUND(TRUNC(('TRI-3'!BD36   ),2),0))=8,"B+",IF((ROUND(TRUNC(('TRI-3'!BD36 ),2),0))=7,"B-",IF((ROUND(TRUNC(('TRI-3'!BD36  ),2),0))=6,"C+",IF((ROUND(TRUNC(('TRI-3'!BD36  ),2),0))=5,"C-",IF((ROUND(TRUNC(('TRI-3'!BD36  ),2),0))=4,"D+",IF((ROUND(TRUNC(('TRI-3'!BD36 ),2),0))=3,"D-",IF((ROUND(TRUNC(('TRI-3'!BD36 ),2),0))=2,"E+",IF((ROUND(TRUNC(('TRI-3'!BD36  ),2),0))&lt;=1,"E-","")))))))))))</f>
        <v/>
      </c>
      <c r="BE36" s="51" t="str">
        <f>IF(OR('TRI-3'!BE36 ="",'TRI-3'!BE36&lt;0,'TRI-3'!BE36  &gt;10),"",IF((ROUND(TRUNC(('TRI-3'!BE36  ),2),0))=10,"A+",IF((ROUND(TRUNC(('TRI-3'!BE36  ),2),0))=9,"A-",IF((ROUND(TRUNC(('TRI-3'!BE36   ),2),0))=8,"B+",IF((ROUND(TRUNC(('TRI-3'!BE36 ),2),0))=7,"B-",IF((ROUND(TRUNC(('TRI-3'!BE36  ),2),0))=6,"C+",IF((ROUND(TRUNC(('TRI-3'!BE36  ),2),0))=5,"C-",IF((ROUND(TRUNC(('TRI-3'!BE36  ),2),0))=4,"D+",IF((ROUND(TRUNC(('TRI-3'!BE36 ),2),0))=3,"D-",IF((ROUND(TRUNC(('TRI-3'!BE36 ),2),0))=2,"E+",IF((ROUND(TRUNC(('TRI-3'!BE36  ),2),0))&lt;=1,"E-","")))))))))))</f>
        <v/>
      </c>
      <c r="BF36" s="51" t="str">
        <f>IF(OR('TRI-3'!BF36 ="",'TRI-3'!BF36&lt;0,'TRI-3'!BF36  &gt;10),"",IF((ROUND(TRUNC(('TRI-3'!BF36  ),2),0))=10,"A+",IF((ROUND(TRUNC(('TRI-3'!BF36  ),2),0))=9,"A-",IF((ROUND(TRUNC(('TRI-3'!BF36   ),2),0))=8,"B+",IF((ROUND(TRUNC(('TRI-3'!BF36 ),2),0))=7,"B-",IF((ROUND(TRUNC(('TRI-3'!BF36  ),2),0))=6,"C+",IF((ROUND(TRUNC(('TRI-3'!BF36  ),2),0))=5,"C-",IF((ROUND(TRUNC(('TRI-3'!BF36  ),2),0))=4,"D+",IF((ROUND(TRUNC(('TRI-3'!BF36 ),2),0))=3,"D-",IF((ROUND(TRUNC(('TRI-3'!BF36 ),2),0))=2,"E+",IF((ROUND(TRUNC(('TRI-3'!BF36  ),2),0))&lt;=1,"E-","")))))))))))</f>
        <v/>
      </c>
      <c r="BG36" s="51" t="str">
        <f>IF(OR('TRI-3'!BG36 ="",'TRI-3'!BG36&lt;0,'TRI-3'!BG36  &gt;10),"",IF((ROUND(TRUNC(('TRI-3'!BG36  ),2),0))=10,"A+",IF((ROUND(TRUNC(('TRI-3'!BG36  ),2),0))=9,"A-",IF((ROUND(TRUNC(('TRI-3'!BG36   ),2),0))=8,"B+",IF((ROUND(TRUNC(('TRI-3'!BG36 ),2),0))=7,"B-",IF((ROUND(TRUNC(('TRI-3'!BG36  ),2),0))=6,"C+",IF((ROUND(TRUNC(('TRI-3'!BG36  ),2),0))=5,"C-",IF((ROUND(TRUNC(('TRI-3'!BG36  ),2),0))=4,"D+",IF((ROUND(TRUNC(('TRI-3'!BG36 ),2),0))=3,"D-",IF((ROUND(TRUNC(('TRI-3'!BG36 ),2),0))=2,"E+",IF((ROUND(TRUNC(('TRI-3'!BG36  ),2),0))&lt;=1,"E-","")))))))))))</f>
        <v/>
      </c>
      <c r="BH36" s="51" t="str">
        <f>IF(OR('TRI-3'!BH36 ="",'TRI-3'!BH36&lt;0,'TRI-3'!BH36  &gt;10),"",IF((ROUND(TRUNC(('TRI-3'!BH36  ),2),0))=10,"A+",IF((ROUND(TRUNC(('TRI-3'!BH36  ),2),0))=9,"A-",IF((ROUND(TRUNC(('TRI-3'!BH36   ),2),0))=8,"B+",IF((ROUND(TRUNC(('TRI-3'!BH36 ),2),0))=7,"B-",IF((ROUND(TRUNC(('TRI-3'!BH36  ),2),0))=6,"C+",IF((ROUND(TRUNC(('TRI-3'!BH36  ),2),0))=5,"C-",IF((ROUND(TRUNC(('TRI-3'!BH36  ),2),0))=4,"D+",IF((ROUND(TRUNC(('TRI-3'!BH36 ),2),0))=3,"D-",IF((ROUND(TRUNC(('TRI-3'!BH36 ),2),0))=2,"E+",IF((ROUND(TRUNC(('TRI-3'!BH36  ),2),0))&lt;=1,"E-","")))))))))))</f>
        <v/>
      </c>
      <c r="BI36" s="51" t="str">
        <f>IF(OR('TRI-3'!BI36 ="",'TRI-3'!BI36&lt;0,'TRI-3'!BI36  &gt;10),"",IF((ROUND(TRUNC(('TRI-3'!BI36  ),2),0))=10,"A+",IF((ROUND(TRUNC(('TRI-3'!BI36  ),2),0))=9,"A-",IF((ROUND(TRUNC(('TRI-3'!BI36   ),2),0))=8,"B+",IF((ROUND(TRUNC(('TRI-3'!BI36 ),2),0))=7,"B-",IF((ROUND(TRUNC(('TRI-3'!BI36  ),2),0))=6,"C+",IF((ROUND(TRUNC(('TRI-3'!BI36  ),2),0))=5,"C-",IF((ROUND(TRUNC(('TRI-3'!BI36  ),2),0))=4,"D+",IF((ROUND(TRUNC(('TRI-3'!BI36 ),2),0))=3,"D-",IF((ROUND(TRUNC(('TRI-3'!BI36 ),2),0))=2,"E+",IF((ROUND(TRUNC(('TRI-3'!BI36  ),2),0))&lt;=1,"E-","")))))))))))</f>
        <v/>
      </c>
      <c r="BJ36" s="51" t="str">
        <f>IF(OR('TRI-3'!BJ36 ="",'TRI-3'!BJ36&lt;0,'TRI-3'!BJ36  &gt;10),"",IF((ROUND(TRUNC(('TRI-3'!BJ36  ),2),0))=10,"A+",IF((ROUND(TRUNC(('TRI-3'!BJ36  ),2),0))=9,"A-",IF((ROUND(TRUNC(('TRI-3'!BJ36   ),2),0))=8,"B+",IF((ROUND(TRUNC(('TRI-3'!BJ36 ),2),0))=7,"B-",IF((ROUND(TRUNC(('TRI-3'!BJ36  ),2),0))=6,"C+",IF((ROUND(TRUNC(('TRI-3'!BJ36  ),2),0))=5,"C-",IF((ROUND(TRUNC(('TRI-3'!BJ36  ),2),0))=4,"D+",IF((ROUND(TRUNC(('TRI-3'!BJ36 ),2),0))=3,"D-",IF((ROUND(TRUNC(('TRI-3'!BJ36 ),2),0))=2,"E+",IF((ROUND(TRUNC(('TRI-3'!BJ36  ),2),0))&lt;=1,"E-","")))))))))))</f>
        <v/>
      </c>
      <c r="BK36" s="51" t="str">
        <f>IF(OR('TRI-3'!BK36 ="",'TRI-3'!BK36&lt;0,'TRI-3'!BK36  &gt;10),"",IF((ROUND(TRUNC(('TRI-3'!BK36  ),2),0))=10,"A+",IF((ROUND(TRUNC(('TRI-3'!BK36  ),2),0))=9,"A-",IF((ROUND(TRUNC(('TRI-3'!BK36   ),2),0))=8,"B+",IF((ROUND(TRUNC(('TRI-3'!BK36 ),2),0))=7,"B-",IF((ROUND(TRUNC(('TRI-3'!BK36  ),2),0))=6,"C+",IF((ROUND(TRUNC(('TRI-3'!BK36  ),2),0))=5,"C-",IF((ROUND(TRUNC(('TRI-3'!BK36  ),2),0))=4,"D+",IF((ROUND(TRUNC(('TRI-3'!BK36 ),2),0))=3,"D-",IF((ROUND(TRUNC(('TRI-3'!BK36 ),2),0))=2,"E+",IF((ROUND(TRUNC(('TRI-3'!BK36  ),2),0))&lt;=1,"E-","")))))))))))</f>
        <v/>
      </c>
      <c r="BL36" s="51" t="str">
        <f>IF(OR('TRI-3'!BL36 ="",'TRI-3'!BL36&lt;0,'TRI-3'!BL36  &gt;10),"",IF((ROUND(TRUNC(('TRI-3'!BL36  ),2),0))=10,"A+",IF((ROUND(TRUNC(('TRI-3'!BL36  ),2),0))=9,"A-",IF((ROUND(TRUNC(('TRI-3'!BL36   ),2),0))=8,"B+",IF((ROUND(TRUNC(('TRI-3'!BL36 ),2),0))=7,"B-",IF((ROUND(TRUNC(('TRI-3'!BL36  ),2),0))=6,"C+",IF((ROUND(TRUNC(('TRI-3'!BL36  ),2),0))=5,"C-",IF((ROUND(TRUNC(('TRI-3'!BL36  ),2),0))=4,"D+",IF((ROUND(TRUNC(('TRI-3'!BL36 ),2),0))=3,"D-",IF((ROUND(TRUNC(('TRI-3'!BL36 ),2),0))=2,"E+",IF((ROUND(TRUNC(('TRI-3'!BL36  ),2),0))&lt;=1,"E-","")))))))))))</f>
        <v/>
      </c>
      <c r="BM36" s="51" t="str">
        <f>IF(OR('TRI-3'!BM36 ="",'TRI-3'!BM36&lt;0,'TRI-3'!BM36  &gt;10),"",IF((ROUND(TRUNC(('TRI-3'!BM36  ),2),0))=10,"A+",IF((ROUND(TRUNC(('TRI-3'!BM36  ),2),0))=9,"A-",IF((ROUND(TRUNC(('TRI-3'!BM36   ),2),0))=8,"B+",IF((ROUND(TRUNC(('TRI-3'!BM36 ),2),0))=7,"B-",IF((ROUND(TRUNC(('TRI-3'!BM36  ),2),0))=6,"C+",IF((ROUND(TRUNC(('TRI-3'!BM36  ),2),0))=5,"C-",IF((ROUND(TRUNC(('TRI-3'!BM36  ),2),0))=4,"D+",IF((ROUND(TRUNC(('TRI-3'!BM36 ),2),0))=3,"D-",IF((ROUND(TRUNC(('TRI-3'!BM36 ),2),0))=2,"E+",IF((ROUND(TRUNC(('TRI-3'!BM36  ),2),0))&lt;=1,"E-","")))))))))))</f>
        <v/>
      </c>
      <c r="BN36" s="51" t="str">
        <f>IF(OR('TRI-3'!BN36 ="",'TRI-3'!BN36&lt;0,'TRI-3'!BN36  &gt;10),"",IF((ROUND(TRUNC(('TRI-3'!BN36  ),2),0))=10,"A+",IF((ROUND(TRUNC(('TRI-3'!BN36  ),2),0))=9,"A-",IF((ROUND(TRUNC(('TRI-3'!BN36   ),2),0))=8,"B+",IF((ROUND(TRUNC(('TRI-3'!BN36 ),2),0))=7,"B-",IF((ROUND(TRUNC(('TRI-3'!BN36  ),2),0))=6,"C+",IF((ROUND(TRUNC(('TRI-3'!BN36  ),2),0))=5,"C-",IF((ROUND(TRUNC(('TRI-3'!BN36  ),2),0))=4,"D+",IF((ROUND(TRUNC(('TRI-3'!BN36 ),2),0))=3,"D-",IF((ROUND(TRUNC(('TRI-3'!BN36 ),2),0))=2,"E+",IF((ROUND(TRUNC(('TRI-3'!BN36  ),2),0))&lt;=1,"E-","")))))))))))</f>
        <v/>
      </c>
      <c r="BO36" s="51" t="str">
        <f>IF(OR('TRI-3'!BO36 ="",'TRI-3'!BO36&lt;0,'TRI-3'!BO36  &gt;10),"",IF((ROUND(TRUNC(('TRI-3'!BO36  ),2),0))=10,"A+",IF((ROUND(TRUNC(('TRI-3'!BO36  ),2),0))=9,"A-",IF((ROUND(TRUNC(('TRI-3'!BO36   ),2),0))=8,"B+",IF((ROUND(TRUNC(('TRI-3'!BO36 ),2),0))=7,"B-",IF((ROUND(TRUNC(('TRI-3'!BO36  ),2),0))=6,"C+",IF((ROUND(TRUNC(('TRI-3'!BO36  ),2),0))=5,"C-",IF((ROUND(TRUNC(('TRI-3'!BO36  ),2),0))=4,"D+",IF((ROUND(TRUNC(('TRI-3'!BO36 ),2),0))=3,"D-",IF((ROUND(TRUNC(('TRI-3'!BO36 ),2),0))=2,"E+",IF((ROUND(TRUNC(('TRI-3'!BO36  ),2),0))&lt;=1,"E-","")))))))))))</f>
        <v/>
      </c>
      <c r="BP36" s="51" t="str">
        <f>IF(OR('TRI-3'!BP36 ="",'TRI-3'!BP36&lt;0,'TRI-3'!BP36  &gt;10),"",IF((ROUND(TRUNC(('TRI-3'!BP36  ),2),0))=10,"A+",IF((ROUND(TRUNC(('TRI-3'!BP36  ),2),0))=9,"A-",IF((ROUND(TRUNC(('TRI-3'!BP36   ),2),0))=8,"B+",IF((ROUND(TRUNC(('TRI-3'!BP36 ),2),0))=7,"B-",IF((ROUND(TRUNC(('TRI-3'!BP36  ),2),0))=6,"C+",IF((ROUND(TRUNC(('TRI-3'!BP36  ),2),0))=5,"C-",IF((ROUND(TRUNC(('TRI-3'!BP36  ),2),0))=4,"D+",IF((ROUND(TRUNC(('TRI-3'!BP36 ),2),0))=3,"D-",IF((ROUND(TRUNC(('TRI-3'!BP36 ),2),0))=2,"E+",IF((ROUND(TRUNC(('TRI-3'!BP36  ),2),0))&lt;=1,"E-","")))))))))))</f>
        <v/>
      </c>
      <c r="BQ36" s="51" t="str">
        <f>IF(OR('TRI-3'!BQ36 ="",'TRI-3'!BQ36&lt;0,'TRI-3'!BQ36  &gt;10),"",IF((ROUND(TRUNC(('TRI-3'!BQ36  ),2),0))=10,"A+",IF((ROUND(TRUNC(('TRI-3'!BQ36  ),2),0))=9,"A-",IF((ROUND(TRUNC(('TRI-3'!BQ36   ),2),0))=8,"B+",IF((ROUND(TRUNC(('TRI-3'!BQ36 ),2),0))=7,"B-",IF((ROUND(TRUNC(('TRI-3'!BQ36  ),2),0))=6,"C+",IF((ROUND(TRUNC(('TRI-3'!BQ36  ),2),0))=5,"C-",IF((ROUND(TRUNC(('TRI-3'!BQ36  ),2),0))=4,"D+",IF((ROUND(TRUNC(('TRI-3'!BQ36 ),2),0))=3,"D-",IF((ROUND(TRUNC(('TRI-3'!BQ36 ),2),0))=2,"E+",IF((ROUND(TRUNC(('TRI-3'!BQ36  ),2),0))&lt;=1,"E-","")))))))))))</f>
        <v/>
      </c>
      <c r="BR36" s="51" t="str">
        <f>IF(OR('TRI-3'!BR36 ="",'TRI-3'!BR36&lt;0,'TRI-3'!BR36  &gt;10),"",IF((ROUND(TRUNC(('TRI-3'!BR36  ),2),0))=10,"A+",IF((ROUND(TRUNC(('TRI-3'!BR36  ),2),0))=9,"A-",IF((ROUND(TRUNC(('TRI-3'!BR36   ),2),0))=8,"B+",IF((ROUND(TRUNC(('TRI-3'!BR36 ),2),0))=7,"B-",IF((ROUND(TRUNC(('TRI-3'!BR36  ),2),0))=6,"C+",IF((ROUND(TRUNC(('TRI-3'!BR36  ),2),0))=5,"C-",IF((ROUND(TRUNC(('TRI-3'!BR36  ),2),0))=4,"D+",IF((ROUND(TRUNC(('TRI-3'!BR36 ),2),0))=3,"D-",IF((ROUND(TRUNC(('TRI-3'!BR36 ),2),0))=2,"E+",IF((ROUND(TRUNC(('TRI-3'!BR36  ),2),0))&lt;=1,"E-","")))))))))))</f>
        <v/>
      </c>
      <c r="BS36" s="51" t="str">
        <f>IF(OR('TRI-3'!BS36 ="",'TRI-3'!BS36&lt;0,'TRI-3'!BS36  &gt;10),"",IF((ROUND(TRUNC(('TRI-3'!BS36  ),2),0))=10,"A+",IF((ROUND(TRUNC(('TRI-3'!BS36  ),2),0))=9,"A-",IF((ROUND(TRUNC(('TRI-3'!BS36   ),2),0))=8,"B+",IF((ROUND(TRUNC(('TRI-3'!BS36 ),2),0))=7,"B-",IF((ROUND(TRUNC(('TRI-3'!BS36  ),2),0))=6,"C+",IF((ROUND(TRUNC(('TRI-3'!BS36  ),2),0))=5,"C-",IF((ROUND(TRUNC(('TRI-3'!BS36  ),2),0))=4,"D+",IF((ROUND(TRUNC(('TRI-3'!BS36 ),2),0))=3,"D-",IF((ROUND(TRUNC(('TRI-3'!BS36 ),2),0))=2,"E+",IF((ROUND(TRUNC(('TRI-3'!BS36  ),2),0))&lt;=1,"E-","")))))))))))</f>
        <v/>
      </c>
      <c r="BT36" s="51" t="str">
        <f>IF(OR('TRI-3'!BT36 ="",'TRI-3'!BT36&lt;0,'TRI-3'!BT36  &gt;10),"",IF((ROUND(TRUNC(('TRI-3'!BT36  ),2),0))=10,"A+",IF((ROUND(TRUNC(('TRI-3'!BT36  ),2),0))=9,"A-",IF((ROUND(TRUNC(('TRI-3'!BT36   ),2),0))=8,"B+",IF((ROUND(TRUNC(('TRI-3'!BT36 ),2),0))=7,"B-",IF((ROUND(TRUNC(('TRI-3'!BT36  ),2),0))=6,"C+",IF((ROUND(TRUNC(('TRI-3'!BT36  ),2),0))=5,"C-",IF((ROUND(TRUNC(('TRI-3'!BT36  ),2),0))=4,"D+",IF((ROUND(TRUNC(('TRI-3'!BT36 ),2),0))=3,"D-",IF((ROUND(TRUNC(('TRI-3'!BT36 ),2),0))=2,"E+",IF((ROUND(TRUNC(('TRI-3'!BT36  ),2),0))&lt;=1,"E-","")))))))))))</f>
        <v/>
      </c>
      <c r="BU36" s="51" t="str">
        <f>IF(OR('TRI-3'!BU36 ="",'TRI-3'!BU36&lt;0,'TRI-3'!BU36  &gt;10),"",IF((ROUND(TRUNC(('TRI-3'!BU36  ),2),0))=10,"A+",IF((ROUND(TRUNC(('TRI-3'!BU36  ),2),0))=9,"A-",IF((ROUND(TRUNC(('TRI-3'!BU36   ),2),0))=8,"B+",IF((ROUND(TRUNC(('TRI-3'!BU36 ),2),0))=7,"B-",IF((ROUND(TRUNC(('TRI-3'!BU36  ),2),0))=6,"C+",IF((ROUND(TRUNC(('TRI-3'!BU36  ),2),0))=5,"C-",IF((ROUND(TRUNC(('TRI-3'!BU36  ),2),0))=4,"D+",IF((ROUND(TRUNC(('TRI-3'!BU36 ),2),0))=3,"D-",IF((ROUND(TRUNC(('TRI-3'!BU36 ),2),0))=2,"E+",IF((ROUND(TRUNC(('TRI-3'!BU36  ),2),0))&lt;=1,"E-","")))))))))))</f>
        <v/>
      </c>
      <c r="BV36" s="51" t="str">
        <f>IF(OR('TRI-3'!BV36 ="",'TRI-3'!BV36&lt;0,'TRI-3'!BV36  &gt;10),"",IF((ROUND(TRUNC(('TRI-3'!BV36  ),2),0))=10,"A+",IF((ROUND(TRUNC(('TRI-3'!BV36  ),2),0))=9,"A-",IF((ROUND(TRUNC(('TRI-3'!BV36   ),2),0))=8,"B+",IF((ROUND(TRUNC(('TRI-3'!BV36 ),2),0))=7,"B-",IF((ROUND(TRUNC(('TRI-3'!BV36  ),2),0))=6,"C+",IF((ROUND(TRUNC(('TRI-3'!BV36  ),2),0))=5,"C-",IF((ROUND(TRUNC(('TRI-3'!BV36  ),2),0))=4,"D+",IF((ROUND(TRUNC(('TRI-3'!BV36 ),2),0))=3,"D-",IF((ROUND(TRUNC(('TRI-3'!BV36 ),2),0))=2,"E+",IF((ROUND(TRUNC(('TRI-3'!BV36  ),2),0))&lt;=1,"E-","")))))))))))</f>
        <v/>
      </c>
      <c r="BW36" s="51" t="str">
        <f>IF(OR('TRI-3'!BW36 ="",'TRI-3'!BW36&lt;0,'TRI-3'!BW36  &gt;10),"",IF((ROUND(TRUNC(('TRI-3'!BW36  ),2),0))=10,"A+",IF((ROUND(TRUNC(('TRI-3'!BW36  ),2),0))=9,"A-",IF((ROUND(TRUNC(('TRI-3'!BW36   ),2),0))=8,"B+",IF((ROUND(TRUNC(('TRI-3'!BW36 ),2),0))=7,"B-",IF((ROUND(TRUNC(('TRI-3'!BW36  ),2),0))=6,"C+",IF((ROUND(TRUNC(('TRI-3'!BW36  ),2),0))=5,"C-",IF((ROUND(TRUNC(('TRI-3'!BW36  ),2),0))=4,"D+",IF((ROUND(TRUNC(('TRI-3'!BW36 ),2),0))=3,"D-",IF((ROUND(TRUNC(('TRI-3'!BW36 ),2),0))=2,"E+",IF((ROUND(TRUNC(('TRI-3'!BW36  ),2),0))&lt;=1,"E-","")))))))))))</f>
        <v/>
      </c>
      <c r="BX36" s="51" t="str">
        <f>IF(OR('TRI-3'!BX36 ="",'TRI-3'!BX36&lt;0,'TRI-3'!BX36  &gt;10),"",IF((ROUND(TRUNC(('TRI-3'!BX36  ),2),0))=10,"A+",IF((ROUND(TRUNC(('TRI-3'!BX36  ),2),0))=9,"A-",IF((ROUND(TRUNC(('TRI-3'!BX36   ),2),0))=8,"B+",IF((ROUND(TRUNC(('TRI-3'!BX36 ),2),0))=7,"B-",IF((ROUND(TRUNC(('TRI-3'!BX36  ),2),0))=6,"C+",IF((ROUND(TRUNC(('TRI-3'!BX36  ),2),0))=5,"C-",IF((ROUND(TRUNC(('TRI-3'!BX36  ),2),0))=4,"D+",IF((ROUND(TRUNC(('TRI-3'!BX36 ),2),0))=3,"D-",IF((ROUND(TRUNC(('TRI-3'!BX36 ),2),0))=2,"E+",IF((ROUND(TRUNC(('TRI-3'!BX36  ),2),0))&lt;=1,"E-","")))))))))))</f>
        <v/>
      </c>
      <c r="BY36" s="51" t="str">
        <f>IF(OR('TRI-3'!BY36 ="",'TRI-3'!BY36&lt;0,'TRI-3'!BY36  &gt;10),"",IF((ROUND(TRUNC(('TRI-3'!BY36  ),2),0))=10,"A+",IF((ROUND(TRUNC(('TRI-3'!BY36  ),2),0))=9,"A-",IF((ROUND(TRUNC(('TRI-3'!BY36   ),2),0))=8,"B+",IF((ROUND(TRUNC(('TRI-3'!BY36 ),2),0))=7,"B-",IF((ROUND(TRUNC(('TRI-3'!BY36  ),2),0))=6,"C+",IF((ROUND(TRUNC(('TRI-3'!BY36  ),2),0))=5,"C-",IF((ROUND(TRUNC(('TRI-3'!BY36  ),2),0))=4,"D+",IF((ROUND(TRUNC(('TRI-3'!BY36 ),2),0))=3,"D-",IF((ROUND(TRUNC(('TRI-3'!BY36 ),2),0))=2,"E+",IF((ROUND(TRUNC(('TRI-3'!BY36  ),2),0))&lt;=1,"E-","")))))))))))</f>
        <v/>
      </c>
      <c r="BZ36" s="51" t="str">
        <f>IF(OR('TRI-3'!BZ36 ="",'TRI-3'!BZ36&lt;0,'TRI-3'!BZ36  &gt;10),"",IF((ROUND(TRUNC(('TRI-3'!BZ36  ),2),0))=10,"A+",IF((ROUND(TRUNC(('TRI-3'!BZ36  ),2),0))=9,"A-",IF((ROUND(TRUNC(('TRI-3'!BZ36   ),2),0))=8,"B+",IF((ROUND(TRUNC(('TRI-3'!BZ36 ),2),0))=7,"B-",IF((ROUND(TRUNC(('TRI-3'!BZ36  ),2),0))=6,"C+",IF((ROUND(TRUNC(('TRI-3'!BZ36  ),2),0))=5,"C-",IF((ROUND(TRUNC(('TRI-3'!BZ36  ),2),0))=4,"D+",IF((ROUND(TRUNC(('TRI-3'!BZ36 ),2),0))=3,"D-",IF((ROUND(TRUNC(('TRI-3'!BZ36 ),2),0))=2,"E+",IF((ROUND(TRUNC(('TRI-3'!BZ36  ),2),0))&lt;=1,"E-","")))))))))))</f>
        <v/>
      </c>
      <c r="CA36" s="51" t="str">
        <f>IF(OR('TRI-3'!CA36 ="",'TRI-3'!CA36&lt;0,'TRI-3'!CA36  &gt;10),"",IF((ROUND(TRUNC(('TRI-3'!CA36  ),2),0))=10,"A+",IF((ROUND(TRUNC(('TRI-3'!CA36  ),2),0))=9,"A-",IF((ROUND(TRUNC(('TRI-3'!CA36   ),2),0))=8,"B+",IF((ROUND(TRUNC(('TRI-3'!CA36 ),2),0))=7,"B-",IF((ROUND(TRUNC(('TRI-3'!CA36  ),2),0))=6,"C+",IF((ROUND(TRUNC(('TRI-3'!CA36  ),2),0))=5,"C-",IF((ROUND(TRUNC(('TRI-3'!CA36  ),2),0))=4,"D+",IF((ROUND(TRUNC(('TRI-3'!CA36 ),2),0))=3,"D-",IF((ROUND(TRUNC(('TRI-3'!CA36 ),2),0))=2,"E+",IF((ROUND(TRUNC(('TRI-3'!CA36  ),2),0))&lt;=1,"E-","")))))))))))</f>
        <v/>
      </c>
      <c r="CB36" s="51" t="str">
        <f>IF(OR('TRI-3'!CB36 ="",'TRI-3'!CB36&lt;0,'TRI-3'!CB36  &gt;10),"",IF((ROUND(TRUNC(('TRI-3'!CB36  ),2),0))=10,"A+",IF((ROUND(TRUNC(('TRI-3'!CB36  ),2),0))=9,"A-",IF((ROUND(TRUNC(('TRI-3'!CB36   ),2),0))=8,"B+",IF((ROUND(TRUNC(('TRI-3'!CB36 ),2),0))=7,"B-",IF((ROUND(TRUNC(('TRI-3'!CB36  ),2),0))=6,"C+",IF((ROUND(TRUNC(('TRI-3'!CB36  ),2),0))=5,"C-",IF((ROUND(TRUNC(('TRI-3'!CB36  ),2),0))=4,"D+",IF((ROUND(TRUNC(('TRI-3'!CB36 ),2),0))=3,"D-",IF((ROUND(TRUNC(('TRI-3'!CB36 ),2),0))=2,"E+",IF((ROUND(TRUNC(('TRI-3'!CB36  ),2),0))&lt;=1,"E-","")))))))))))</f>
        <v/>
      </c>
      <c r="CC36" s="51" t="str">
        <f>IF(OR('TRI-3'!CC36 ="",'TRI-3'!CC36&lt;0,'TRI-3'!CC36  &gt;10),"",IF((ROUND(TRUNC(('TRI-3'!CC36  ),2),0))=10,"A+",IF((ROUND(TRUNC(('TRI-3'!CC36  ),2),0))=9,"A-",IF((ROUND(TRUNC(('TRI-3'!CC36   ),2),0))=8,"B+",IF((ROUND(TRUNC(('TRI-3'!CC36 ),2),0))=7,"B-",IF((ROUND(TRUNC(('TRI-3'!CC36  ),2),0))=6,"C+",IF((ROUND(TRUNC(('TRI-3'!CC36  ),2),0))=5,"C-",IF((ROUND(TRUNC(('TRI-3'!CC36  ),2),0))=4,"D+",IF((ROUND(TRUNC(('TRI-3'!CC36 ),2),0))=3,"D-",IF((ROUND(TRUNC(('TRI-3'!CC36 ),2),0))=2,"E+",IF((ROUND(TRUNC(('TRI-3'!CC36  ),2),0))&lt;=1,"E-","")))))))))))</f>
        <v/>
      </c>
      <c r="CD36" s="51" t="str">
        <f>IF(OR('TRI-3'!CD36 ="",'TRI-3'!CD36&lt;0,'TRI-3'!CD36  &gt;10),"",IF((ROUND(TRUNC(('TRI-3'!CD36  ),2),0))=10,"A+",IF((ROUND(TRUNC(('TRI-3'!CD36  ),2),0))=9,"A-",IF((ROUND(TRUNC(('TRI-3'!CD36   ),2),0))=8,"B+",IF((ROUND(TRUNC(('TRI-3'!CD36 ),2),0))=7,"B-",IF((ROUND(TRUNC(('TRI-3'!CD36  ),2),0))=6,"C+",IF((ROUND(TRUNC(('TRI-3'!CD36  ),2),0))=5,"C-",IF((ROUND(TRUNC(('TRI-3'!CD36  ),2),0))=4,"D+",IF((ROUND(TRUNC(('TRI-3'!CD36 ),2),0))=3,"D-",IF((ROUND(TRUNC(('TRI-3'!CD36 ),2),0))=2,"E+",IF((ROUND(TRUNC(('TRI-3'!CD36  ),2),0))&lt;=1,"E-","")))))))))))</f>
        <v/>
      </c>
      <c r="CE36" s="51" t="str">
        <f>IF(OR('TRI-3'!CE36 ="",'TRI-3'!CE36&lt;0,'TRI-3'!CE36  &gt;10),"",IF((ROUND(TRUNC(('TRI-3'!CE36  ),2),0))=10,"A+",IF((ROUND(TRUNC(('TRI-3'!CE36  ),2),0))=9,"A-",IF((ROUND(TRUNC(('TRI-3'!CE36   ),2),0))=8,"B+",IF((ROUND(TRUNC(('TRI-3'!CE36 ),2),0))=7,"B-",IF((ROUND(TRUNC(('TRI-3'!CE36  ),2),0))=6,"C+",IF((ROUND(TRUNC(('TRI-3'!CE36  ),2),0))=5,"C-",IF((ROUND(TRUNC(('TRI-3'!CE36  ),2),0))=4,"D+",IF((ROUND(TRUNC(('TRI-3'!CE36 ),2),0))=3,"D-",IF((ROUND(TRUNC(('TRI-3'!CE36 ),2),0))=2,"E+",IF((ROUND(TRUNC(('TRI-3'!CE36  ),2),0))&lt;=1,"E-","")))))))))))</f>
        <v/>
      </c>
      <c r="CF36" s="51" t="str">
        <f>IF(OR('TRI-3'!CF36 ="",'TRI-3'!CF36&lt;0,'TRI-3'!CF36  &gt;10),"",IF((ROUND(TRUNC(('TRI-3'!CF36  ),2),0))=10,"A+",IF((ROUND(TRUNC(('TRI-3'!CF36  ),2),0))=9,"A-",IF((ROUND(TRUNC(('TRI-3'!CF36   ),2),0))=8,"B+",IF((ROUND(TRUNC(('TRI-3'!CF36 ),2),0))=7,"B-",IF((ROUND(TRUNC(('TRI-3'!CF36  ),2),0))=6,"C+",IF((ROUND(TRUNC(('TRI-3'!CF36  ),2),0))=5,"C-",IF((ROUND(TRUNC(('TRI-3'!CF36  ),2),0))=4,"D+",IF((ROUND(TRUNC(('TRI-3'!CF36 ),2),0))=3,"D-",IF((ROUND(TRUNC(('TRI-3'!CF36 ),2),0))=2,"E+",IF((ROUND(TRUNC(('TRI-3'!CF36  ),2),0))&lt;=1,"E-","")))))))))))</f>
        <v/>
      </c>
      <c r="CG36" s="51" t="str">
        <f>IF(OR('TRI-3'!CG36 ="",'TRI-3'!CG36&lt;0,'TRI-3'!CG36  &gt;10),"",IF((ROUND(TRUNC(('TRI-3'!CG36  ),2),0))=10,"A+",IF((ROUND(TRUNC(('TRI-3'!CG36  ),2),0))=9,"A-",IF((ROUND(TRUNC(('TRI-3'!CG36   ),2),0))=8,"B+",IF((ROUND(TRUNC(('TRI-3'!CG36 ),2),0))=7,"B-",IF((ROUND(TRUNC(('TRI-3'!CG36  ),2),0))=6,"C+",IF((ROUND(TRUNC(('TRI-3'!CG36  ),2),0))=5,"C-",IF((ROUND(TRUNC(('TRI-3'!CG36  ),2),0))=4,"D+",IF((ROUND(TRUNC(('TRI-3'!CG36 ),2),0))=3,"D-",IF((ROUND(TRUNC(('TRI-3'!CG36 ),2),0))=2,"E+",IF((ROUND(TRUNC(('TRI-3'!CG36  ),2),0))&lt;=1,"E-","")))))))))))</f>
        <v/>
      </c>
      <c r="CH36" s="51" t="str">
        <f>IF(OR('TRI-3'!CH36 ="",'TRI-3'!CH36&lt;0,'TRI-3'!CH36  &gt;10),"",IF((ROUND(TRUNC(('TRI-3'!CH36  ),2),0))=10,"A+",IF((ROUND(TRUNC(('TRI-3'!CH36  ),2),0))=9,"A-",IF((ROUND(TRUNC(('TRI-3'!CH36   ),2),0))=8,"B+",IF((ROUND(TRUNC(('TRI-3'!CH36 ),2),0))=7,"B-",IF((ROUND(TRUNC(('TRI-3'!CH36  ),2),0))=6,"C+",IF((ROUND(TRUNC(('TRI-3'!CH36  ),2),0))=5,"C-",IF((ROUND(TRUNC(('TRI-3'!CH36  ),2),0))=4,"D+",IF((ROUND(TRUNC(('TRI-3'!CH36 ),2),0))=3,"D-",IF((ROUND(TRUNC(('TRI-3'!CH36 ),2),0))=2,"E+",IF((ROUND(TRUNC(('TRI-3'!CH36  ),2),0))&lt;=1,"E-","")))))))))))</f>
        <v/>
      </c>
      <c r="CI36" s="51" t="str">
        <f>IF(OR('TRI-3'!CI36 ="",'TRI-3'!CI36&lt;0,'TRI-3'!CI36  &gt;10),"",IF((ROUND(TRUNC(('TRI-3'!CI36  ),2),0))=10,"A+",IF((ROUND(TRUNC(('TRI-3'!CI36  ),2),0))=9,"A-",IF((ROUND(TRUNC(('TRI-3'!CI36   ),2),0))=8,"B+",IF((ROUND(TRUNC(('TRI-3'!CI36 ),2),0))=7,"B-",IF((ROUND(TRUNC(('TRI-3'!CI36  ),2),0))=6,"C+",IF((ROUND(TRUNC(('TRI-3'!CI36  ),2),0))=5,"C-",IF((ROUND(TRUNC(('TRI-3'!CI36  ),2),0))=4,"D+",IF((ROUND(TRUNC(('TRI-3'!CI36 ),2),0))=3,"D-",IF((ROUND(TRUNC(('TRI-3'!CI36 ),2),0))=2,"E+",IF((ROUND(TRUNC(('TRI-3'!CI36  ),2),0))&lt;=1,"E-","")))))))))))</f>
        <v/>
      </c>
      <c r="CJ36" s="51" t="str">
        <f>IF(OR('TRI-3'!CJ36 ="",'TRI-3'!CJ36&lt;0,'TRI-3'!CJ36  &gt;10),"",IF((ROUND(TRUNC(('TRI-3'!CJ36  ),2),0))=10,"A+",IF((ROUND(TRUNC(('TRI-3'!CJ36  ),2),0))=9,"A-",IF((ROUND(TRUNC(('TRI-3'!CJ36   ),2),0))=8,"B+",IF((ROUND(TRUNC(('TRI-3'!CJ36 ),2),0))=7,"B-",IF((ROUND(TRUNC(('TRI-3'!CJ36  ),2),0))=6,"C+",IF((ROUND(TRUNC(('TRI-3'!CJ36  ),2),0))=5,"C-",IF((ROUND(TRUNC(('TRI-3'!CJ36  ),2),0))=4,"D+",IF((ROUND(TRUNC(('TRI-3'!CJ36 ),2),0))=3,"D-",IF((ROUND(TRUNC(('TRI-3'!CJ36 ),2),0))=2,"E+",IF((ROUND(TRUNC(('TRI-3'!CJ36  ),2),0))&lt;=1,"E-","")))))))))))</f>
        <v/>
      </c>
      <c r="CK36" s="51" t="str">
        <f>IF(OR('TRI-3'!CK36 ="",'TRI-3'!CK36&lt;0,'TRI-3'!CK36  &gt;10),"",IF((ROUND(TRUNC(('TRI-3'!CK36  ),2),0))=10,"A+",IF((ROUND(TRUNC(('TRI-3'!CK36  ),2),0))=9,"A-",IF((ROUND(TRUNC(('TRI-3'!CK36   ),2),0))=8,"B+",IF((ROUND(TRUNC(('TRI-3'!CK36 ),2),0))=7,"B-",IF((ROUND(TRUNC(('TRI-3'!CK36  ),2),0))=6,"C+",IF((ROUND(TRUNC(('TRI-3'!CK36  ),2),0))=5,"C-",IF((ROUND(TRUNC(('TRI-3'!CK36  ),2),0))=4,"D+",IF((ROUND(TRUNC(('TRI-3'!CK36 ),2),0))=3,"D-",IF((ROUND(TRUNC(('TRI-3'!CK36 ),2),0))=2,"E+",IF((ROUND(TRUNC(('TRI-3'!CK36  ),2),0))&lt;=1,"E-","")))))))))))</f>
        <v/>
      </c>
      <c r="CL36" s="51" t="str">
        <f>IF(OR('TRI-3'!CL36 ="",'TRI-3'!CL36&lt;0,'TRI-3'!CL36  &gt;10),"",IF((ROUND(TRUNC(('TRI-3'!CL36  ),2),0))=10,"A+",IF((ROUND(TRUNC(('TRI-3'!CL36  ),2),0))=9,"A-",IF((ROUND(TRUNC(('TRI-3'!CL36   ),2),0))=8,"B+",IF((ROUND(TRUNC(('TRI-3'!CL36 ),2),0))=7,"B-",IF((ROUND(TRUNC(('TRI-3'!CL36  ),2),0))=6,"C+",IF((ROUND(TRUNC(('TRI-3'!CL36  ),2),0))=5,"C-",IF((ROUND(TRUNC(('TRI-3'!CL36  ),2),0))=4,"D+",IF((ROUND(TRUNC(('TRI-3'!CL36 ),2),0))=3,"D-",IF((ROUND(TRUNC(('TRI-3'!CL36 ),2),0))=2,"E+",IF((ROUND(TRUNC(('TRI-3'!CL36  ),2),0))&lt;=1,"E-","")))))))))))</f>
        <v/>
      </c>
      <c r="CM36" s="51" t="str">
        <f>IF(OR('TRI-3'!CM36 ="",'TRI-3'!CM36&lt;0,'TRI-3'!CM36  &gt;10),"",IF((ROUND(TRUNC(('TRI-3'!CM36  ),2),0))=10,"A+",IF((ROUND(TRUNC(('TRI-3'!CM36  ),2),0))=9,"A-",IF((ROUND(TRUNC(('TRI-3'!CM36   ),2),0))=8,"B+",IF((ROUND(TRUNC(('TRI-3'!CM36 ),2),0))=7,"B-",IF((ROUND(TRUNC(('TRI-3'!CM36  ),2),0))=6,"C+",IF((ROUND(TRUNC(('TRI-3'!CM36  ),2),0))=5,"C-",IF((ROUND(TRUNC(('TRI-3'!CM36  ),2),0))=4,"D+",IF((ROUND(TRUNC(('TRI-3'!CM36 ),2),0))=3,"D-",IF((ROUND(TRUNC(('TRI-3'!CM36 ),2),0))=2,"E+",IF((ROUND(TRUNC(('TRI-3'!CM36  ),2),0))&lt;=1,"E-","")))))))))))</f>
        <v/>
      </c>
      <c r="CN36" s="51" t="str">
        <f>IF(OR('TRI-3'!CN36 ="",'TRI-3'!CN36&lt;0,'TRI-3'!CN36  &gt;10),"",IF((ROUND(TRUNC(('TRI-3'!CN36  ),2),0))=10,"A+",IF((ROUND(TRUNC(('TRI-3'!CN36  ),2),0))=9,"A-",IF((ROUND(TRUNC(('TRI-3'!CN36   ),2),0))=8,"B+",IF((ROUND(TRUNC(('TRI-3'!CN36 ),2),0))=7,"B-",IF((ROUND(TRUNC(('TRI-3'!CN36  ),2),0))=6,"C+",IF((ROUND(TRUNC(('TRI-3'!CN36  ),2),0))=5,"C-",IF((ROUND(TRUNC(('TRI-3'!CN36  ),2),0))=4,"D+",IF((ROUND(TRUNC(('TRI-3'!CN36 ),2),0))=3,"D-",IF((ROUND(TRUNC(('TRI-3'!CN36 ),2),0))=2,"E+",IF((ROUND(TRUNC(('TRI-3'!CN36  ),2),0))&lt;=1,"E-","")))))))))))</f>
        <v/>
      </c>
      <c r="CO36" s="51" t="str">
        <f>IF(OR('TRI-3'!CO36 ="",'TRI-3'!CO36&lt;0,'TRI-3'!CO36  &gt;10),"",IF((ROUND(TRUNC(('TRI-3'!CO36  ),2),0))=10,"A+",IF((ROUND(TRUNC(('TRI-3'!CO36  ),2),0))=9,"A-",IF((ROUND(TRUNC(('TRI-3'!CO36   ),2),0))=8,"B+",IF((ROUND(TRUNC(('TRI-3'!CO36 ),2),0))=7,"B-",IF((ROUND(TRUNC(('TRI-3'!CO36  ),2),0))=6,"C+",IF((ROUND(TRUNC(('TRI-3'!CO36  ),2),0))=5,"C-",IF((ROUND(TRUNC(('TRI-3'!CO36  ),2),0))=4,"D+",IF((ROUND(TRUNC(('TRI-3'!CO36 ),2),0))=3,"D-",IF((ROUND(TRUNC(('TRI-3'!CO36 ),2),0))=2,"E+",IF((ROUND(TRUNC(('TRI-3'!CO36  ),2),0))&lt;=1,"E-","")))))))))))</f>
        <v/>
      </c>
      <c r="CP36" s="51" t="str">
        <f>IF(OR('TRI-3'!CP36 ="",'TRI-3'!CP36&lt;0,'TRI-3'!CP36  &gt;10),"",IF((ROUND(TRUNC(('TRI-3'!CP36  ),2),0))=10,"A+",IF((ROUND(TRUNC(('TRI-3'!CP36  ),2),0))=9,"A-",IF((ROUND(TRUNC(('TRI-3'!CP36   ),2),0))=8,"B+",IF((ROUND(TRUNC(('TRI-3'!CP36 ),2),0))=7,"B-",IF((ROUND(TRUNC(('TRI-3'!CP36  ),2),0))=6,"C+",IF((ROUND(TRUNC(('TRI-3'!CP36  ),2),0))=5,"C-",IF((ROUND(TRUNC(('TRI-3'!CP36  ),2),0))=4,"D+",IF((ROUND(TRUNC(('TRI-3'!CP36 ),2),0))=3,"D-",IF((ROUND(TRUNC(('TRI-3'!CP36 ),2),0))=2,"E+",IF((ROUND(TRUNC(('TRI-3'!CP36  ),2),0))&lt;=1,"E-","")))))))))))</f>
        <v/>
      </c>
      <c r="CQ36" s="51" t="str">
        <f>IF(OR('TRI-3'!CQ36 ="",'TRI-3'!CQ36&lt;0,'TRI-3'!CQ36  &gt;10),"",IF((ROUND(TRUNC(('TRI-3'!CQ36  ),2),0))=10,"A+",IF((ROUND(TRUNC(('TRI-3'!CQ36  ),2),0))=9,"A-",IF((ROUND(TRUNC(('TRI-3'!CQ36   ),2),0))=8,"B+",IF((ROUND(TRUNC(('TRI-3'!CQ36 ),2),0))=7,"B-",IF((ROUND(TRUNC(('TRI-3'!CQ36  ),2),0))=6,"C+",IF((ROUND(TRUNC(('TRI-3'!CQ36  ),2),0))=5,"C-",IF((ROUND(TRUNC(('TRI-3'!CQ36  ),2),0))=4,"D+",IF((ROUND(TRUNC(('TRI-3'!CQ36 ),2),0))=3,"D-",IF((ROUND(TRUNC(('TRI-3'!CQ36 ),2),0))=2,"E+",IF((ROUND(TRUNC(('TRI-3'!CQ36  ),2),0))&lt;=1,"E-","")))))))))))</f>
        <v/>
      </c>
      <c r="CR36" s="51" t="str">
        <f>IF(OR('TRI-3'!CR36 ="",'TRI-3'!CR36&lt;0,'TRI-3'!CR36  &gt;10),"",IF((ROUND(TRUNC(('TRI-3'!CR36  ),2),0))=10,"A+",IF((ROUND(TRUNC(('TRI-3'!CR36  ),2),0))=9,"A-",IF((ROUND(TRUNC(('TRI-3'!CR36   ),2),0))=8,"B+",IF((ROUND(TRUNC(('TRI-3'!CR36 ),2),0))=7,"B-",IF((ROUND(TRUNC(('TRI-3'!CR36  ),2),0))=6,"C+",IF((ROUND(TRUNC(('TRI-3'!CR36  ),2),0))=5,"C-",IF((ROUND(TRUNC(('TRI-3'!CR36  ),2),0))=4,"D+",IF((ROUND(TRUNC(('TRI-3'!CR36 ),2),0))=3,"D-",IF((ROUND(TRUNC(('TRI-3'!CR36 ),2),0))=2,"E+",IF((ROUND(TRUNC(('TRI-3'!CR36  ),2),0))&lt;=1,"E-","")))))))))))</f>
        <v/>
      </c>
      <c r="CS36" s="51" t="str">
        <f>IF(OR('TRI-3'!CS36 ="",'TRI-3'!CS36&lt;0,'TRI-3'!CS36  &gt;10),"",IF((ROUND(TRUNC(('TRI-3'!CS36  ),2),0))=10,"A+",IF((ROUND(TRUNC(('TRI-3'!CS36  ),2),0))=9,"A-",IF((ROUND(TRUNC(('TRI-3'!CS36   ),2),0))=8,"B+",IF((ROUND(TRUNC(('TRI-3'!CS36 ),2),0))=7,"B-",IF((ROUND(TRUNC(('TRI-3'!CS36  ),2),0))=6,"C+",IF((ROUND(TRUNC(('TRI-3'!CS36  ),2),0))=5,"C-",IF((ROUND(TRUNC(('TRI-3'!CS36  ),2),0))=4,"D+",IF((ROUND(TRUNC(('TRI-3'!CS36 ),2),0))=3,"D-",IF((ROUND(TRUNC(('TRI-3'!CS36 ),2),0))=2,"E+",IF((ROUND(TRUNC(('TRI-3'!CS36  ),2),0))&lt;=1,"E-","")))))))))))</f>
        <v/>
      </c>
      <c r="CT36" s="51" t="str">
        <f>IF(OR('TRI-3'!CT36 ="",'TRI-3'!CT36&lt;0,'TRI-3'!CT36  &gt;10),"",IF((ROUND(TRUNC(('TRI-3'!CT36  ),2),0))=10,"A+",IF((ROUND(TRUNC(('TRI-3'!CT36  ),2),0))=9,"A-",IF((ROUND(TRUNC(('TRI-3'!CT36   ),2),0))=8,"B+",IF((ROUND(TRUNC(('TRI-3'!CT36 ),2),0))=7,"B-",IF((ROUND(TRUNC(('TRI-3'!CT36  ),2),0))=6,"C+",IF((ROUND(TRUNC(('TRI-3'!CT36  ),2),0))=5,"C-",IF((ROUND(TRUNC(('TRI-3'!CT36  ),2),0))=4,"D+",IF((ROUND(TRUNC(('TRI-3'!CT36 ),2),0))=3,"D-",IF((ROUND(TRUNC(('TRI-3'!CT36 ),2),0))=2,"E+",IF((ROUND(TRUNC(('TRI-3'!CT36  ),2),0))&lt;=1,"E-","")))))))))))</f>
        <v/>
      </c>
      <c r="CU36" s="51" t="str">
        <f>IF(OR('TRI-3'!CU36 ="",'TRI-3'!CU36&lt;0,'TRI-3'!CU36  &gt;10),"",IF((ROUND(TRUNC(('TRI-3'!CU36  ),2),0))=10,"A+",IF((ROUND(TRUNC(('TRI-3'!CU36  ),2),0))=9,"A-",IF((ROUND(TRUNC(('TRI-3'!CU36   ),2),0))=8,"B+",IF((ROUND(TRUNC(('TRI-3'!CU36 ),2),0))=7,"B-",IF((ROUND(TRUNC(('TRI-3'!CU36  ),2),0))=6,"C+",IF((ROUND(TRUNC(('TRI-3'!CU36  ),2),0))=5,"C-",IF((ROUND(TRUNC(('TRI-3'!CU36  ),2),0))=4,"D+",IF((ROUND(TRUNC(('TRI-3'!CU36 ),2),0))=3,"D-",IF((ROUND(TRUNC(('TRI-3'!CU36 ),2),0))=2,"E+",IF((ROUND(TRUNC(('TRI-3'!CU36  ),2),0))&lt;=1,"E-","")))))))))))</f>
        <v/>
      </c>
      <c r="CV36" s="51" t="str">
        <f>IF(OR('TRI-3'!CV36 ="",'TRI-3'!CV36&lt;0,'TRI-3'!CV36  &gt;10),"",IF((ROUND(TRUNC(('TRI-3'!CV36  ),2),0))=10,"A+",IF((ROUND(TRUNC(('TRI-3'!CV36  ),2),0))=9,"A-",IF((ROUND(TRUNC(('TRI-3'!CV36   ),2),0))=8,"B+",IF((ROUND(TRUNC(('TRI-3'!CV36 ),2),0))=7,"B-",IF((ROUND(TRUNC(('TRI-3'!CV36  ),2),0))=6,"C+",IF((ROUND(TRUNC(('TRI-3'!CV36  ),2),0))=5,"C-",IF((ROUND(TRUNC(('TRI-3'!CV36  ),2),0))=4,"D+",IF((ROUND(TRUNC(('TRI-3'!CV36 ),2),0))=3,"D-",IF((ROUND(TRUNC(('TRI-3'!CV36 ),2),0))=2,"E+",IF((ROUND(TRUNC(('TRI-3'!CV36  ),2),0))&lt;=1,"E-","")))))))))))</f>
        <v/>
      </c>
      <c r="CW36" s="51" t="str">
        <f>IF(OR('TRI-3'!CW36 ="",'TRI-3'!CW36&lt;0,'TRI-3'!CW36  &gt;10),"",IF((ROUND(TRUNC(('TRI-3'!CW36  ),2),0))=10,"A+",IF((ROUND(TRUNC(('TRI-3'!CW36  ),2),0))=9,"A-",IF((ROUND(TRUNC(('TRI-3'!CW36   ),2),0))=8,"B+",IF((ROUND(TRUNC(('TRI-3'!CW36 ),2),0))=7,"B-",IF((ROUND(TRUNC(('TRI-3'!CW36  ),2),0))=6,"C+",IF((ROUND(TRUNC(('TRI-3'!CW36  ),2),0))=5,"C-",IF((ROUND(TRUNC(('TRI-3'!CW36  ),2),0))=4,"D+",IF((ROUND(TRUNC(('TRI-3'!CW36 ),2),0))=3,"D-",IF((ROUND(TRUNC(('TRI-3'!CW36 ),2),0))=2,"E+",IF((ROUND(TRUNC(('TRI-3'!CW36  ),2),0))&lt;=1,"E-","")))))))))))</f>
        <v/>
      </c>
      <c r="CX36" s="51" t="str">
        <f>IF(OR('TRI-3'!CX36 ="",'TRI-3'!CX36&lt;0,'TRI-3'!CX36  &gt;10),"",IF((ROUND(TRUNC(('TRI-3'!CX36  ),2),0))=10,"A+",IF((ROUND(TRUNC(('TRI-3'!CX36  ),2),0))=9,"A-",IF((ROUND(TRUNC(('TRI-3'!CX36   ),2),0))=8,"B+",IF((ROUND(TRUNC(('TRI-3'!CX36 ),2),0))=7,"B-",IF((ROUND(TRUNC(('TRI-3'!CX36  ),2),0))=6,"C+",IF((ROUND(TRUNC(('TRI-3'!CX36  ),2),0))=5,"C-",IF((ROUND(TRUNC(('TRI-3'!CX36  ),2),0))=4,"D+",IF((ROUND(TRUNC(('TRI-3'!CX36 ),2),0))=3,"D-",IF((ROUND(TRUNC(('TRI-3'!CX36 ),2),0))=2,"E+",IF((ROUND(TRUNC(('TRI-3'!CX36  ),2),0))&lt;=1,"E-","")))))))))))</f>
        <v/>
      </c>
      <c r="CY36" s="51" t="str">
        <f>IF(OR('TRI-3'!CY36 ="",'TRI-3'!CY36&lt;0,'TRI-3'!CY36  &gt;10),"",IF((ROUND(TRUNC(('TRI-3'!CY36  ),2),0))=10,"A+",IF((ROUND(TRUNC(('TRI-3'!CY36  ),2),0))=9,"A-",IF((ROUND(TRUNC(('TRI-3'!CY36   ),2),0))=8,"B+",IF((ROUND(TRUNC(('TRI-3'!CY36 ),2),0))=7,"B-",IF((ROUND(TRUNC(('TRI-3'!CY36  ),2),0))=6,"C+",IF((ROUND(TRUNC(('TRI-3'!CY36  ),2),0))=5,"C-",IF((ROUND(TRUNC(('TRI-3'!CY36  ),2),0))=4,"D+",IF((ROUND(TRUNC(('TRI-3'!CY36 ),2),0))=3,"D-",IF((ROUND(TRUNC(('TRI-3'!CY36 ),2),0))=2,"E+",IF((ROUND(TRUNC(('TRI-3'!CY36  ),2),0))&lt;=1,"E-","")))))))))))</f>
        <v/>
      </c>
      <c r="CZ36" s="51" t="str">
        <f>IF(OR('TRI-3'!CZ36 ="",'TRI-3'!CZ36&lt;0,'TRI-3'!CZ36  &gt;10),"",IF((ROUND(TRUNC(('TRI-3'!CZ36  ),2),0))=10,"A+",IF((ROUND(TRUNC(('TRI-3'!CZ36  ),2),0))=9,"A-",IF((ROUND(TRUNC(('TRI-3'!CZ36   ),2),0))=8,"B+",IF((ROUND(TRUNC(('TRI-3'!CZ36 ),2),0))=7,"B-",IF((ROUND(TRUNC(('TRI-3'!CZ36  ),2),0))=6,"C+",IF((ROUND(TRUNC(('TRI-3'!CZ36  ),2),0))=5,"C-",IF((ROUND(TRUNC(('TRI-3'!CZ36  ),2),0))=4,"D+",IF((ROUND(TRUNC(('TRI-3'!CZ36 ),2),0))=3,"D-",IF((ROUND(TRUNC(('TRI-3'!CZ36 ),2),0))=2,"E+",IF((ROUND(TRUNC(('TRI-3'!CZ36  ),2),0))&lt;=1,"E-","")))))))))))</f>
        <v/>
      </c>
      <c r="DA36" s="51" t="str">
        <f>IF(OR('TRI-3'!DA36 ="",'TRI-3'!DA36&lt;0,'TRI-3'!DA36  &gt;10),"",IF((ROUND(TRUNC(('TRI-3'!DA36  ),2),0))=10,"A+",IF((ROUND(TRUNC(('TRI-3'!DA36  ),2),0))=9,"A-",IF((ROUND(TRUNC(('TRI-3'!DA36   ),2),0))=8,"B+",IF((ROUND(TRUNC(('TRI-3'!DA36 ),2),0))=7,"B-",IF((ROUND(TRUNC(('TRI-3'!DA36  ),2),0))=6,"C+",IF((ROUND(TRUNC(('TRI-3'!DA36  ),2),0))=5,"C-",IF((ROUND(TRUNC(('TRI-3'!DA36  ),2),0))=4,"D+",IF((ROUND(TRUNC(('TRI-3'!DA36 ),2),0))=3,"D-",IF((ROUND(TRUNC(('TRI-3'!DA36 ),2),0))=2,"E+",IF((ROUND(TRUNC(('TRI-3'!DA36  ),2),0))&lt;=1,"E-","")))))))))))</f>
        <v/>
      </c>
      <c r="DB36" s="51" t="str">
        <f>IF(OR('TRI-3'!DB36 ="",'TRI-3'!DB36&lt;0,'TRI-3'!DB36  &gt;10),"",IF((ROUND(TRUNC(('TRI-3'!DB36  ),2),0))=10,"A+",IF((ROUND(TRUNC(('TRI-3'!DB36  ),2),0))=9,"A-",IF((ROUND(TRUNC(('TRI-3'!DB36   ),2),0))=8,"B+",IF((ROUND(TRUNC(('TRI-3'!DB36 ),2),0))=7,"B-",IF((ROUND(TRUNC(('TRI-3'!DB36  ),2),0))=6,"C+",IF((ROUND(TRUNC(('TRI-3'!DB36  ),2),0))=5,"C-",IF((ROUND(TRUNC(('TRI-3'!DB36  ),2),0))=4,"D+",IF((ROUND(TRUNC(('TRI-3'!DB36 ),2),0))=3,"D-",IF((ROUND(TRUNC(('TRI-3'!DB36 ),2),0))=2,"E+",IF((ROUND(TRUNC(('TRI-3'!DB36  ),2),0))&lt;=1,"E-","")))))))))))</f>
        <v/>
      </c>
      <c r="DC36" s="51" t="str">
        <f>IF(OR('TRI-3'!DC36 ="",'TRI-3'!DC36&lt;0,'TRI-3'!DC36  &gt;10),"",IF((ROUND(TRUNC(('TRI-3'!DC36  ),2),0))=10,"A+",IF((ROUND(TRUNC(('TRI-3'!DC36  ),2),0))=9,"A-",IF((ROUND(TRUNC(('TRI-3'!DC36   ),2),0))=8,"B+",IF((ROUND(TRUNC(('TRI-3'!DC36 ),2),0))=7,"B-",IF((ROUND(TRUNC(('TRI-3'!DC36  ),2),0))=6,"C+",IF((ROUND(TRUNC(('TRI-3'!DC36  ),2),0))=5,"C-",IF((ROUND(TRUNC(('TRI-3'!DC36  ),2),0))=4,"D+",IF((ROUND(TRUNC(('TRI-3'!DC36 ),2),0))=3,"D-",IF((ROUND(TRUNC(('TRI-3'!DC36 ),2),0))=2,"E+",IF((ROUND(TRUNC(('TRI-3'!DC36  ),2),0))&lt;=1,"E-","")))))))))))</f>
        <v/>
      </c>
      <c r="DD36" s="51" t="str">
        <f>IF(OR('TRI-3'!DD36 ="",'TRI-3'!DD36&lt;0,'TRI-3'!DD36  &gt;10),"",IF((ROUND(TRUNC(('TRI-3'!DD36  ),2),0))=10,"A+",IF((ROUND(TRUNC(('TRI-3'!DD36  ),2),0))=9,"A-",IF((ROUND(TRUNC(('TRI-3'!DD36   ),2),0))=8,"B+",IF((ROUND(TRUNC(('TRI-3'!DD36 ),2),0))=7,"B-",IF((ROUND(TRUNC(('TRI-3'!DD36  ),2),0))=6,"C+",IF((ROUND(TRUNC(('TRI-3'!DD36  ),2),0))=5,"C-",IF((ROUND(TRUNC(('TRI-3'!DD36  ),2),0))=4,"D+",IF((ROUND(TRUNC(('TRI-3'!DD36 ),2),0))=3,"D-",IF((ROUND(TRUNC(('TRI-3'!DD36 ),2),0))=2,"E+",IF((ROUND(TRUNC(('TRI-3'!DD36  ),2),0))&lt;=1,"E-","")))))))))))</f>
        <v/>
      </c>
      <c r="DE36" s="51" t="str">
        <f>IF(OR('TRI-3'!DE36 ="",'TRI-3'!DE36&lt;0,'TRI-3'!DE36  &gt;10),"",IF((ROUND(TRUNC(('TRI-3'!DE36  ),2),0))=10,"A+",IF((ROUND(TRUNC(('TRI-3'!DE36  ),2),0))=9,"A-",IF((ROUND(TRUNC(('TRI-3'!DE36   ),2),0))=8,"B+",IF((ROUND(TRUNC(('TRI-3'!DE36 ),2),0))=7,"B-",IF((ROUND(TRUNC(('TRI-3'!DE36  ),2),0))=6,"C+",IF((ROUND(TRUNC(('TRI-3'!DE36  ),2),0))=5,"C-",IF((ROUND(TRUNC(('TRI-3'!DE36  ),2),0))=4,"D+",IF((ROUND(TRUNC(('TRI-3'!DE36 ),2),0))=3,"D-",IF((ROUND(TRUNC(('TRI-3'!DE36 ),2),0))=2,"E+",IF((ROUND(TRUNC(('TRI-3'!DE36  ),2),0))&lt;=1,"E-","")))))))))))</f>
        <v/>
      </c>
      <c r="DF36" s="51" t="str">
        <f>IF(OR('TRI-3'!DF36 ="",'TRI-3'!DF36&lt;0,'TRI-3'!DF36  &gt;10),"",IF((ROUND(TRUNC(('TRI-3'!DF36  ),2),0))=10,"A+",IF((ROUND(TRUNC(('TRI-3'!DF36  ),2),0))=9,"A-",IF((ROUND(TRUNC(('TRI-3'!DF36   ),2),0))=8,"B+",IF((ROUND(TRUNC(('TRI-3'!DF36 ),2),0))=7,"B-",IF((ROUND(TRUNC(('TRI-3'!DF36  ),2),0))=6,"C+",IF((ROUND(TRUNC(('TRI-3'!DF36  ),2),0))=5,"C-",IF((ROUND(TRUNC(('TRI-3'!DF36  ),2),0))=4,"D+",IF((ROUND(TRUNC(('TRI-3'!DF36 ),2),0))=3,"D-",IF((ROUND(TRUNC(('TRI-3'!DF36 ),2),0))=2,"E+",IF((ROUND(TRUNC(('TRI-3'!DF36  ),2),0))&lt;=1,"E-","")))))))))))</f>
        <v/>
      </c>
      <c r="DG36" s="51" t="str">
        <f>IF(OR('TRI-3'!DG36 ="",'TRI-3'!DG36&lt;0,'TRI-3'!DG36  &gt;10),"",IF((ROUND(TRUNC(('TRI-3'!DG36  ),2),0))=10,"A+",IF((ROUND(TRUNC(('TRI-3'!DG36  ),2),0))=9,"A-",IF((ROUND(TRUNC(('TRI-3'!DG36   ),2),0))=8,"B+",IF((ROUND(TRUNC(('TRI-3'!DG36 ),2),0))=7,"B-",IF((ROUND(TRUNC(('TRI-3'!DG36  ),2),0))=6,"C+",IF((ROUND(TRUNC(('TRI-3'!DG36  ),2),0))=5,"C-",IF((ROUND(TRUNC(('TRI-3'!DG36  ),2),0))=4,"D+",IF((ROUND(TRUNC(('TRI-3'!DG36 ),2),0))=3,"D-",IF((ROUND(TRUNC(('TRI-3'!DG36 ),2),0))=2,"E+",IF((ROUND(TRUNC(('TRI-3'!DG36  ),2),0))&lt;=1,"E-","")))))))))))</f>
        <v/>
      </c>
      <c r="DH36" s="51" t="str">
        <f>IF(OR('TRI-3'!DH36 ="",'TRI-3'!DH36&lt;0,'TRI-3'!DH36  &gt;10),"",IF((ROUND(TRUNC(('TRI-3'!DH36  ),2),0))=10,"A+",IF((ROUND(TRUNC(('TRI-3'!DH36  ),2),0))=9,"A-",IF((ROUND(TRUNC(('TRI-3'!DH36   ),2),0))=8,"B+",IF((ROUND(TRUNC(('TRI-3'!DH36 ),2),0))=7,"B-",IF((ROUND(TRUNC(('TRI-3'!DH36  ),2),0))=6,"C+",IF((ROUND(TRUNC(('TRI-3'!DH36  ),2),0))=5,"C-",IF((ROUND(TRUNC(('TRI-3'!DH36  ),2),0))=4,"D+",IF((ROUND(TRUNC(('TRI-3'!DH36 ),2),0))=3,"D-",IF((ROUND(TRUNC(('TRI-3'!DH36 ),2),0))=2,"E+",IF((ROUND(TRUNC(('TRI-3'!DH36  ),2),0))&lt;=1,"E-","")))))))))))</f>
        <v/>
      </c>
      <c r="DI36" s="51" t="str">
        <f>IF(OR('TRI-3'!DI36 ="",'TRI-3'!DI36&lt;0,'TRI-3'!DI36  &gt;10),"",IF((ROUND(TRUNC(('TRI-3'!DI36  ),2),0))=10,"A+",IF((ROUND(TRUNC(('TRI-3'!DI36  ),2),0))=9,"A-",IF((ROUND(TRUNC(('TRI-3'!DI36   ),2),0))=8,"B+",IF((ROUND(TRUNC(('TRI-3'!DI36 ),2),0))=7,"B-",IF((ROUND(TRUNC(('TRI-3'!DI36  ),2),0))=6,"C+",IF((ROUND(TRUNC(('TRI-3'!DI36  ),2),0))=5,"C-",IF((ROUND(TRUNC(('TRI-3'!DI36  ),2),0))=4,"D+",IF((ROUND(TRUNC(('TRI-3'!DI36 ),2),0))=3,"D-",IF((ROUND(TRUNC(('TRI-3'!DI36 ),2),0))=2,"E+",IF((ROUND(TRUNC(('TRI-3'!DI36  ),2),0))&lt;=1,"E-","")))))))))))</f>
        <v/>
      </c>
      <c r="DJ36" s="51" t="str">
        <f>IF(OR('TRI-3'!DJ36 ="",'TRI-3'!DJ36&lt;0,'TRI-3'!DJ36  &gt;10),"",IF((ROUND(TRUNC(('TRI-3'!DJ36  ),2),0))=10,"A+",IF((ROUND(TRUNC(('TRI-3'!DJ36  ),2),0))=9,"A-",IF((ROUND(TRUNC(('TRI-3'!DJ36   ),2),0))=8,"B+",IF((ROUND(TRUNC(('TRI-3'!DJ36 ),2),0))=7,"B-",IF((ROUND(TRUNC(('TRI-3'!DJ36  ),2),0))=6,"C+",IF((ROUND(TRUNC(('TRI-3'!DJ36  ),2),0))=5,"C-",IF((ROUND(TRUNC(('TRI-3'!DJ36  ),2),0))=4,"D+",IF((ROUND(TRUNC(('TRI-3'!DJ36 ),2),0))=3,"D-",IF((ROUND(TRUNC(('TRI-3'!DJ36 ),2),0))=2,"E+",IF((ROUND(TRUNC(('TRI-3'!DJ36  ),2),0))&lt;=1,"E-","")))))))))))</f>
        <v/>
      </c>
      <c r="DK36" s="51" t="str">
        <f>IF(OR('TRI-3'!DK36 ="",'TRI-3'!DK36&lt;0,'TRI-3'!DK36  &gt;10),"",IF((ROUND(TRUNC(('TRI-3'!DK36  ),2),0))=10,"A+",IF((ROUND(TRUNC(('TRI-3'!DK36  ),2),0))=9,"A-",IF((ROUND(TRUNC(('TRI-3'!DK36   ),2),0))=8,"B+",IF((ROUND(TRUNC(('TRI-3'!DK36 ),2),0))=7,"B-",IF((ROUND(TRUNC(('TRI-3'!DK36  ),2),0))=6,"C+",IF((ROUND(TRUNC(('TRI-3'!DK36  ),2),0))=5,"C-",IF((ROUND(TRUNC(('TRI-3'!DK36  ),2),0))=4,"D+",IF((ROUND(TRUNC(('TRI-3'!DK36 ),2),0))=3,"D-",IF((ROUND(TRUNC(('TRI-3'!DK36 ),2),0))=2,"E+",IF((ROUND(TRUNC(('TRI-3'!DK36  ),2),0))&lt;=1,"E-","")))))))))))</f>
        <v/>
      </c>
      <c r="DL36" s="51" t="str">
        <f>IF(OR('TRI-3'!DL36 ="",'TRI-3'!DL36&lt;0,'TRI-3'!DL36  &gt;10),"",IF((ROUND(TRUNC(('TRI-3'!DL36  ),2),0))=10,"A+",IF((ROUND(TRUNC(('TRI-3'!DL36  ),2),0))=9,"A-",IF((ROUND(TRUNC(('TRI-3'!DL36   ),2),0))=8,"B+",IF((ROUND(TRUNC(('TRI-3'!DL36 ),2),0))=7,"B-",IF((ROUND(TRUNC(('TRI-3'!DL36  ),2),0))=6,"C+",IF((ROUND(TRUNC(('TRI-3'!DL36  ),2),0))=5,"C-",IF((ROUND(TRUNC(('TRI-3'!DL36  ),2),0))=4,"D+",IF((ROUND(TRUNC(('TRI-3'!DL36 ),2),0))=3,"D-",IF((ROUND(TRUNC(('TRI-3'!DL36 ),2),0))=2,"E+",IF((ROUND(TRUNC(('TRI-3'!DL36  ),2),0))&lt;=1,"E-","")))))))))))</f>
        <v/>
      </c>
      <c r="DM36" s="51" t="str">
        <f>IF(OR('TRI-3'!DM36 ="",'TRI-3'!DM36&lt;0,'TRI-3'!DM36  &gt;10),"",IF((ROUND(TRUNC(('TRI-3'!DM36  ),2),0))=10,"A+",IF((ROUND(TRUNC(('TRI-3'!DM36  ),2),0))=9,"A-",IF((ROUND(TRUNC(('TRI-3'!DM36   ),2),0))=8,"B+",IF((ROUND(TRUNC(('TRI-3'!DM36 ),2),0))=7,"B-",IF((ROUND(TRUNC(('TRI-3'!DM36  ),2),0))=6,"C+",IF((ROUND(TRUNC(('TRI-3'!DM36  ),2),0))=5,"C-",IF((ROUND(TRUNC(('TRI-3'!DM36  ),2),0))=4,"D+",IF((ROUND(TRUNC(('TRI-3'!DM36 ),2),0))=3,"D-",IF((ROUND(TRUNC(('TRI-3'!DM36 ),2),0))=2,"E+",IF((ROUND(TRUNC(('TRI-3'!DM36  ),2),0))&lt;=1,"E-","")))))))))))</f>
        <v/>
      </c>
      <c r="DN36" s="51" t="str">
        <f>IF(OR('TRI-3'!DN36 ="",'TRI-3'!DN36&lt;0,'TRI-3'!DN36  &gt;10),"",IF((ROUND(TRUNC(('TRI-3'!DN36  ),2),0))=10,"A+",IF((ROUND(TRUNC(('TRI-3'!DN36  ),2),0))=9,"A-",IF((ROUND(TRUNC(('TRI-3'!DN36   ),2),0))=8,"B+",IF((ROUND(TRUNC(('TRI-3'!DN36 ),2),0))=7,"B-",IF((ROUND(TRUNC(('TRI-3'!DN36  ),2),0))=6,"C+",IF((ROUND(TRUNC(('TRI-3'!DN36  ),2),0))=5,"C-",IF((ROUND(TRUNC(('TRI-3'!DN36  ),2),0))=4,"D+",IF((ROUND(TRUNC(('TRI-3'!DN36 ),2),0))=3,"D-",IF((ROUND(TRUNC(('TRI-3'!DN36 ),2),0))=2,"E+",IF((ROUND(TRUNC(('TRI-3'!DN36  ),2),0))&lt;=1,"E-","")))))))))))</f>
        <v/>
      </c>
      <c r="DO36" s="51" t="str">
        <f>IF(OR('TRI-3'!DO36 ="",'TRI-3'!DO36&lt;0,'TRI-3'!DO36  &gt;10),"",IF((ROUND(TRUNC(('TRI-3'!DO36  ),2),0))=10,"A+",IF((ROUND(TRUNC(('TRI-3'!DO36  ),2),0))=9,"A-",IF((ROUND(TRUNC(('TRI-3'!DO36   ),2),0))=8,"B+",IF((ROUND(TRUNC(('TRI-3'!DO36 ),2),0))=7,"B-",IF((ROUND(TRUNC(('TRI-3'!DO36  ),2),0))=6,"C+",IF((ROUND(TRUNC(('TRI-3'!DO36  ),2),0))=5,"C-",IF((ROUND(TRUNC(('TRI-3'!DO36  ),2),0))=4,"D+",IF((ROUND(TRUNC(('TRI-3'!DO36 ),2),0))=3,"D-",IF((ROUND(TRUNC(('TRI-3'!DO36 ),2),0))=2,"E+",IF((ROUND(TRUNC(('TRI-3'!DO36  ),2),0))&lt;=1,"E-","")))))))))))</f>
        <v/>
      </c>
      <c r="DP36" s="51" t="str">
        <f>IF(OR('TRI-3'!DP36 ="",'TRI-3'!DP36&lt;0,'TRI-3'!DP36  &gt;10),"",IF((ROUND(TRUNC(('TRI-3'!DP36  ),2),0))=10,"A+",IF((ROUND(TRUNC(('TRI-3'!DP36  ),2),0))=9,"A-",IF((ROUND(TRUNC(('TRI-3'!DP36   ),2),0))=8,"B+",IF((ROUND(TRUNC(('TRI-3'!DP36 ),2),0))=7,"B-",IF((ROUND(TRUNC(('TRI-3'!DP36  ),2),0))=6,"C+",IF((ROUND(TRUNC(('TRI-3'!DP36  ),2),0))=5,"C-",IF((ROUND(TRUNC(('TRI-3'!DP36  ),2),0))=4,"D+",IF((ROUND(TRUNC(('TRI-3'!DP36 ),2),0))=3,"D-",IF((ROUND(TRUNC(('TRI-3'!DP36 ),2),0))=2,"E+",IF((ROUND(TRUNC(('TRI-3'!DP36  ),2),0))&lt;=1,"E-","")))))))))))</f>
        <v/>
      </c>
      <c r="DQ36" s="51" t="str">
        <f>IF(OR('TRI-3'!DQ36 ="",'TRI-3'!DQ36&lt;0,'TRI-3'!DQ36  &gt;10),"",IF((ROUND(TRUNC(('TRI-3'!DQ36  ),2),0))=10,"A+",IF((ROUND(TRUNC(('TRI-3'!DQ36  ),2),0))=9,"A-",IF((ROUND(TRUNC(('TRI-3'!DQ36   ),2),0))=8,"B+",IF((ROUND(TRUNC(('TRI-3'!DQ36 ),2),0))=7,"B-",IF((ROUND(TRUNC(('TRI-3'!DQ36  ),2),0))=6,"C+",IF((ROUND(TRUNC(('TRI-3'!DQ36  ),2),0))=5,"C-",IF((ROUND(TRUNC(('TRI-3'!DQ36  ),2),0))=4,"D+",IF((ROUND(TRUNC(('TRI-3'!DQ36 ),2),0))=3,"D-",IF((ROUND(TRUNC(('TRI-3'!DQ36 ),2),0))=2,"E+",IF((ROUND(TRUNC(('TRI-3'!DQ36  ),2),0))&lt;=1,"E-","")))))))))))</f>
        <v/>
      </c>
      <c r="DR36" s="51" t="str">
        <f>IF(OR('TRI-3'!DR36 ="",'TRI-3'!DR36&lt;0,'TRI-3'!DR36  &gt;10),"",IF((ROUND(TRUNC(('TRI-3'!DR36  ),2),0))=10,"A+",IF((ROUND(TRUNC(('TRI-3'!DR36  ),2),0))=9,"A-",IF((ROUND(TRUNC(('TRI-3'!DR36   ),2),0))=8,"B+",IF((ROUND(TRUNC(('TRI-3'!DR36 ),2),0))=7,"B-",IF((ROUND(TRUNC(('TRI-3'!DR36  ),2),0))=6,"C+",IF((ROUND(TRUNC(('TRI-3'!DR36  ),2),0))=5,"C-",IF((ROUND(TRUNC(('TRI-3'!DR36  ),2),0))=4,"D+",IF((ROUND(TRUNC(('TRI-3'!DR36 ),2),0))=3,"D-",IF((ROUND(TRUNC(('TRI-3'!DR36 ),2),0))=2,"E+",IF((ROUND(TRUNC(('TRI-3'!DR36  ),2),0))&lt;=1,"E-","")))))))))))</f>
        <v/>
      </c>
      <c r="DS36" s="51" t="str">
        <f>IF(OR('TRI-3'!DS36 ="",'TRI-3'!DS36&lt;0,'TRI-3'!DS36  &gt;10),"",IF((ROUND(TRUNC(('TRI-3'!DS36  ),2),0))=10,"A+",IF((ROUND(TRUNC(('TRI-3'!DS36  ),2),0))=9,"A-",IF((ROUND(TRUNC(('TRI-3'!DS36   ),2),0))=8,"B+",IF((ROUND(TRUNC(('TRI-3'!DS36 ),2),0))=7,"B-",IF((ROUND(TRUNC(('TRI-3'!DS36  ),2),0))=6,"C+",IF((ROUND(TRUNC(('TRI-3'!DS36  ),2),0))=5,"C-",IF((ROUND(TRUNC(('TRI-3'!DS36  ),2),0))=4,"D+",IF((ROUND(TRUNC(('TRI-3'!DS36 ),2),0))=3,"D-",IF((ROUND(TRUNC(('TRI-3'!DS36 ),2),0))=2,"E+",IF((ROUND(TRUNC(('TRI-3'!DS36  ),2),0))&lt;=1,"E-","")))))))))))</f>
        <v/>
      </c>
      <c r="DT36" s="51" t="str">
        <f>IF(OR('TRI-3'!DT36 ="",'TRI-3'!DT36&lt;0,'TRI-3'!DT36  &gt;10),"",IF((ROUND(TRUNC(('TRI-3'!DT36  ),2),0))=10,"A+",IF((ROUND(TRUNC(('TRI-3'!DT36  ),2),0))=9,"A-",IF((ROUND(TRUNC(('TRI-3'!DT36   ),2),0))=8,"B+",IF((ROUND(TRUNC(('TRI-3'!DT36 ),2),0))=7,"B-",IF((ROUND(TRUNC(('TRI-3'!DT36  ),2),0))=6,"C+",IF((ROUND(TRUNC(('TRI-3'!DT36  ),2),0))=5,"C-",IF((ROUND(TRUNC(('TRI-3'!DT36  ),2),0))=4,"D+",IF((ROUND(TRUNC(('TRI-3'!DT36 ),2),0))=3,"D-",IF((ROUND(TRUNC(('TRI-3'!DT36 ),2),0))=2,"E+",IF((ROUND(TRUNC(('TRI-3'!DT36  ),2),0))&lt;=1,"E-","")))))))))))</f>
        <v/>
      </c>
      <c r="DU36" s="51" t="str">
        <f>IF(OR('TRI-3'!DU36 ="",'TRI-3'!DU36&lt;0,'TRI-3'!DU36  &gt;10),"",IF((ROUND(TRUNC(('TRI-3'!DU36  ),2),0))=10,"A+",IF((ROUND(TRUNC(('TRI-3'!DU36  ),2),0))=9,"A-",IF((ROUND(TRUNC(('TRI-3'!DU36   ),2),0))=8,"B+",IF((ROUND(TRUNC(('TRI-3'!DU36 ),2),0))=7,"B-",IF((ROUND(TRUNC(('TRI-3'!DU36  ),2),0))=6,"C+",IF((ROUND(TRUNC(('TRI-3'!DU36  ),2),0))=5,"C-",IF((ROUND(TRUNC(('TRI-3'!DU36  ),2),0))=4,"D+",IF((ROUND(TRUNC(('TRI-3'!DU36 ),2),0))=3,"D-",IF((ROUND(TRUNC(('TRI-3'!DU36 ),2),0))=2,"E+",IF((ROUND(TRUNC(('TRI-3'!DU36  ),2),0))&lt;=1,"E-","")))))))))))</f>
        <v/>
      </c>
      <c r="DV36" s="51" t="str">
        <f>IF(OR('TRI-3'!DV36 ="",'TRI-3'!DV36&lt;0,'TRI-3'!DV36  &gt;10),"",IF((ROUND(TRUNC(('TRI-3'!DV36  ),2),0))=10,"A+",IF((ROUND(TRUNC(('TRI-3'!DV36  ),2),0))=9,"A-",IF((ROUND(TRUNC(('TRI-3'!DV36   ),2),0))=8,"B+",IF((ROUND(TRUNC(('TRI-3'!DV36 ),2),0))=7,"B-",IF((ROUND(TRUNC(('TRI-3'!DV36  ),2),0))=6,"C+",IF((ROUND(TRUNC(('TRI-3'!DV36  ),2),0))=5,"C-",IF((ROUND(TRUNC(('TRI-3'!DV36  ),2),0))=4,"D+",IF((ROUND(TRUNC(('TRI-3'!DV36 ),2),0))=3,"D-",IF((ROUND(TRUNC(('TRI-3'!DV36 ),2),0))=2,"E+",IF((ROUND(TRUNC(('TRI-3'!DV36  ),2),0))&lt;=1,"E-","")))))))))))</f>
        <v/>
      </c>
      <c r="DW36" s="51" t="str">
        <f>IF(OR('TRI-3'!DW36 ="",'TRI-3'!DW36&lt;0,'TRI-3'!DW36  &gt;10),"",IF((ROUND(TRUNC(('TRI-3'!DW36  ),2),0))=10,"A+",IF((ROUND(TRUNC(('TRI-3'!DW36  ),2),0))=9,"A-",IF((ROUND(TRUNC(('TRI-3'!DW36   ),2),0))=8,"B+",IF((ROUND(TRUNC(('TRI-3'!DW36 ),2),0))=7,"B-",IF((ROUND(TRUNC(('TRI-3'!DW36  ),2),0))=6,"C+",IF((ROUND(TRUNC(('TRI-3'!DW36  ),2),0))=5,"C-",IF((ROUND(TRUNC(('TRI-3'!DW36  ),2),0))=4,"D+",IF((ROUND(TRUNC(('TRI-3'!DW36 ),2),0))=3,"D-",IF((ROUND(TRUNC(('TRI-3'!DW36 ),2),0))=2,"E+",IF((ROUND(TRUNC(('TRI-3'!DW36  ),2),0))&lt;=1,"E-","")))))))))))</f>
        <v/>
      </c>
      <c r="DX36" s="51" t="str">
        <f>IF(OR('TRI-3'!DX36 ="",'TRI-3'!DX36&lt;0,'TRI-3'!DX36  &gt;10),"",IF((ROUND(TRUNC(('TRI-3'!DX36  ),2),0))=10,"A+",IF((ROUND(TRUNC(('TRI-3'!DX36  ),2),0))=9,"A-",IF((ROUND(TRUNC(('TRI-3'!DX36   ),2),0))=8,"B+",IF((ROUND(TRUNC(('TRI-3'!DX36 ),2),0))=7,"B-",IF((ROUND(TRUNC(('TRI-3'!DX36  ),2),0))=6,"C+",IF((ROUND(TRUNC(('TRI-3'!DX36  ),2),0))=5,"C-",IF((ROUND(TRUNC(('TRI-3'!DX36  ),2),0))=4,"D+",IF((ROUND(TRUNC(('TRI-3'!DX36 ),2),0))=3,"D-",IF((ROUND(TRUNC(('TRI-3'!DX36 ),2),0))=2,"E+",IF((ROUND(TRUNC(('TRI-3'!DX36  ),2),0))&lt;=1,"E-","")))))))))))</f>
        <v/>
      </c>
      <c r="DY36" s="51" t="str">
        <f>IF(OR('TRI-3'!DY36 ="",'TRI-3'!DY36&lt;0,'TRI-3'!DY36  &gt;10),"",IF((ROUND(TRUNC(('TRI-3'!DY36  ),2),0))=10,"A+",IF((ROUND(TRUNC(('TRI-3'!DY36  ),2),0))=9,"A-",IF((ROUND(TRUNC(('TRI-3'!DY36   ),2),0))=8,"B+",IF((ROUND(TRUNC(('TRI-3'!DY36 ),2),0))=7,"B-",IF((ROUND(TRUNC(('TRI-3'!DY36  ),2),0))=6,"C+",IF((ROUND(TRUNC(('TRI-3'!DY36  ),2),0))=5,"C-",IF((ROUND(TRUNC(('TRI-3'!DY36  ),2),0))=4,"D+",IF((ROUND(TRUNC(('TRI-3'!DY36 ),2),0))=3,"D-",IF((ROUND(TRUNC(('TRI-3'!DY36 ),2),0))=2,"E+",IF((ROUND(TRUNC(('TRI-3'!DY36  ),2),0))&lt;=1,"E-","")))))))))))</f>
        <v/>
      </c>
      <c r="DZ36" s="51" t="str">
        <f>IF(OR('TRI-3'!DZ36 ="",'TRI-3'!DZ36&lt;0,'TRI-3'!DZ36  &gt;10),"",IF((ROUND(TRUNC(('TRI-3'!DZ36  ),2),0))=10,"A+",IF((ROUND(TRUNC(('TRI-3'!DZ36  ),2),0))=9,"A-",IF((ROUND(TRUNC(('TRI-3'!DZ36   ),2),0))=8,"B+",IF((ROUND(TRUNC(('TRI-3'!DZ36 ),2),0))=7,"B-",IF((ROUND(TRUNC(('TRI-3'!DZ36  ),2),0))=6,"C+",IF((ROUND(TRUNC(('TRI-3'!DZ36  ),2),0))=5,"C-",IF((ROUND(TRUNC(('TRI-3'!DZ36  ),2),0))=4,"D+",IF((ROUND(TRUNC(('TRI-3'!DZ36 ),2),0))=3,"D-",IF((ROUND(TRUNC(('TRI-3'!DZ36 ),2),0))=2,"E+",IF((ROUND(TRUNC(('TRI-3'!DZ36  ),2),0))&lt;=1,"E-","")))))))))))</f>
        <v/>
      </c>
      <c r="EA36" s="51" t="str">
        <f>IF(OR('TRI-3'!EA36 ="",'TRI-3'!EA36&lt;0,'TRI-3'!EA36  &gt;10),"",IF((ROUND(TRUNC(('TRI-3'!EA36  ),2),0))=10,"A+",IF((ROUND(TRUNC(('TRI-3'!EA36  ),2),0))=9,"A-",IF((ROUND(TRUNC(('TRI-3'!EA36   ),2),0))=8,"B+",IF((ROUND(TRUNC(('TRI-3'!EA36 ),2),0))=7,"B-",IF((ROUND(TRUNC(('TRI-3'!EA36  ),2),0))=6,"C+",IF((ROUND(TRUNC(('TRI-3'!EA36  ),2),0))=5,"C-",IF((ROUND(TRUNC(('TRI-3'!EA36  ),2),0))=4,"D+",IF((ROUND(TRUNC(('TRI-3'!EA36 ),2),0))=3,"D-",IF((ROUND(TRUNC(('TRI-3'!EA36 ),2),0))=2,"E+",IF((ROUND(TRUNC(('TRI-3'!EA36  ),2),0))&lt;=1,"E-","")))))))))))</f>
        <v/>
      </c>
      <c r="EB36" s="51" t="str">
        <f>IF(OR('TRI-3'!EB36 ="",'TRI-3'!EB36&lt;0,'TRI-3'!EB36  &gt;10),"",IF((ROUND(TRUNC(('TRI-3'!EB36  ),2),0))=10,"A+",IF((ROUND(TRUNC(('TRI-3'!EB36  ),2),0))=9,"A-",IF((ROUND(TRUNC(('TRI-3'!EB36   ),2),0))=8,"B+",IF((ROUND(TRUNC(('TRI-3'!EB36 ),2),0))=7,"B-",IF((ROUND(TRUNC(('TRI-3'!EB36  ),2),0))=6,"C+",IF((ROUND(TRUNC(('TRI-3'!EB36  ),2),0))=5,"C-",IF((ROUND(TRUNC(('TRI-3'!EB36  ),2),0))=4,"D+",IF((ROUND(TRUNC(('TRI-3'!EB36 ),2),0))=3,"D-",IF((ROUND(TRUNC(('TRI-3'!EB36 ),2),0))=2,"E+",IF((ROUND(TRUNC(('TRI-3'!EB36  ),2),0))&lt;=1,"E-","")))))))))))</f>
        <v/>
      </c>
      <c r="EC36" s="51" t="str">
        <f>IF(OR('TRI-3'!EC36 ="",'TRI-3'!EC36&lt;0,'TRI-3'!EC36  &gt;10),"",IF((ROUND(TRUNC(('TRI-3'!EC36  ),2),0))=10,"A+",IF((ROUND(TRUNC(('TRI-3'!EC36  ),2),0))=9,"A-",IF((ROUND(TRUNC(('TRI-3'!EC36   ),2),0))=8,"B+",IF((ROUND(TRUNC(('TRI-3'!EC36 ),2),0))=7,"B-",IF((ROUND(TRUNC(('TRI-3'!EC36  ),2),0))=6,"C+",IF((ROUND(TRUNC(('TRI-3'!EC36  ),2),0))=5,"C-",IF((ROUND(TRUNC(('TRI-3'!EC36  ),2),0))=4,"D+",IF((ROUND(TRUNC(('TRI-3'!EC36 ),2),0))=3,"D-",IF((ROUND(TRUNC(('TRI-3'!EC36 ),2),0))=2,"E+",IF((ROUND(TRUNC(('TRI-3'!EC36  ),2),0))&lt;=1,"E-","")))))))))))</f>
        <v/>
      </c>
      <c r="ED36" s="51" t="str">
        <f>IF(OR('TRI-3'!ED36 ="",'TRI-3'!ED36&lt;0,'TRI-3'!ED36  &gt;10),"",IF((ROUND(TRUNC(('TRI-3'!ED36  ),2),0))=10,"A+",IF((ROUND(TRUNC(('TRI-3'!ED36  ),2),0))=9,"A-",IF((ROUND(TRUNC(('TRI-3'!ED36   ),2),0))=8,"B+",IF((ROUND(TRUNC(('TRI-3'!ED36 ),2),0))=7,"B-",IF((ROUND(TRUNC(('TRI-3'!ED36  ),2),0))=6,"C+",IF((ROUND(TRUNC(('TRI-3'!ED36  ),2),0))=5,"C-",IF((ROUND(TRUNC(('TRI-3'!ED36  ),2),0))=4,"D+",IF((ROUND(TRUNC(('TRI-3'!ED36 ),2),0))=3,"D-",IF((ROUND(TRUNC(('TRI-3'!ED36 ),2),0))=2,"E+",IF((ROUND(TRUNC(('TRI-3'!ED36  ),2),0))&lt;=1,"E-","")))))))))))</f>
        <v/>
      </c>
      <c r="EE36" s="51" t="str">
        <f>IF(OR('TRI-3'!EE36 ="",'TRI-3'!EE36&lt;0,'TRI-3'!EE36  &gt;10),"",IF((ROUND(TRUNC(('TRI-3'!EE36  ),2),0))=10,"A+",IF((ROUND(TRUNC(('TRI-3'!EE36  ),2),0))=9,"A-",IF((ROUND(TRUNC(('TRI-3'!EE36   ),2),0))=8,"B+",IF((ROUND(TRUNC(('TRI-3'!EE36 ),2),0))=7,"B-",IF((ROUND(TRUNC(('TRI-3'!EE36  ),2),0))=6,"C+",IF((ROUND(TRUNC(('TRI-3'!EE36  ),2),0))=5,"C-",IF((ROUND(TRUNC(('TRI-3'!EE36  ),2),0))=4,"D+",IF((ROUND(TRUNC(('TRI-3'!EE36 ),2),0))=3,"D-",IF((ROUND(TRUNC(('TRI-3'!EE36 ),2),0))=2,"E+",IF((ROUND(TRUNC(('TRI-3'!EE36  ),2),0))&lt;=1,"E-","")))))))))))</f>
        <v/>
      </c>
      <c r="EF36" s="51" t="str">
        <f>IF(OR('TRI-3'!EF36 ="",'TRI-3'!EF36&lt;0,'TRI-3'!EF36  &gt;10),"",IF((ROUND(TRUNC(('TRI-3'!EF36  ),2),0))=10,"A+",IF((ROUND(TRUNC(('TRI-3'!EF36  ),2),0))=9,"A-",IF((ROUND(TRUNC(('TRI-3'!EF36   ),2),0))=8,"B+",IF((ROUND(TRUNC(('TRI-3'!EF36 ),2),0))=7,"B-",IF((ROUND(TRUNC(('TRI-3'!EF36  ),2),0))=6,"C+",IF((ROUND(TRUNC(('TRI-3'!EF36  ),2),0))=5,"C-",IF((ROUND(TRUNC(('TRI-3'!EF36  ),2),0))=4,"D+",IF((ROUND(TRUNC(('TRI-3'!EF36 ),2),0))=3,"D-",IF((ROUND(TRUNC(('TRI-3'!EF36 ),2),0))=2,"E+",IF((ROUND(TRUNC(('TRI-3'!EF36  ),2),0))&lt;=1,"E-","")))))))))))</f>
        <v/>
      </c>
      <c r="EG36" s="51" t="str">
        <f>IF(OR('TRI-3'!EG36 ="",'TRI-3'!EG36&lt;0,'TRI-3'!EG36  &gt;10),"",IF((ROUND(TRUNC(('TRI-3'!EG36  ),2),0))=10,"A+",IF((ROUND(TRUNC(('TRI-3'!EG36  ),2),0))=9,"A-",IF((ROUND(TRUNC(('TRI-3'!EG36   ),2),0))=8,"B+",IF((ROUND(TRUNC(('TRI-3'!EG36 ),2),0))=7,"B-",IF((ROUND(TRUNC(('TRI-3'!EG36  ),2),0))=6,"C+",IF((ROUND(TRUNC(('TRI-3'!EG36  ),2),0))=5,"C-",IF((ROUND(TRUNC(('TRI-3'!EG36  ),2),0))=4,"D+",IF((ROUND(TRUNC(('TRI-3'!EG36 ),2),0))=3,"D-",IF((ROUND(TRUNC(('TRI-3'!EG36 ),2),0))=2,"E+",IF((ROUND(TRUNC(('TRI-3'!EG36  ),2),0))&lt;=1,"E-","")))))))))))</f>
        <v/>
      </c>
      <c r="EH36" s="51" t="str">
        <f>IF(OR('TRI-3'!EH36 ="",'TRI-3'!EH36&lt;0,'TRI-3'!EH36  &gt;10),"",IF((ROUND(TRUNC(('TRI-3'!EH36  ),2),0))=10,"A+",IF((ROUND(TRUNC(('TRI-3'!EH36  ),2),0))=9,"A-",IF((ROUND(TRUNC(('TRI-3'!EH36   ),2),0))=8,"B+",IF((ROUND(TRUNC(('TRI-3'!EH36 ),2),0))=7,"B-",IF((ROUND(TRUNC(('TRI-3'!EH36  ),2),0))=6,"C+",IF((ROUND(TRUNC(('TRI-3'!EH36  ),2),0))=5,"C-",IF((ROUND(TRUNC(('TRI-3'!EH36  ),2),0))=4,"D+",IF((ROUND(TRUNC(('TRI-3'!EH36 ),2),0))=3,"D-",IF((ROUND(TRUNC(('TRI-3'!EH36 ),2),0))=2,"E+",IF((ROUND(TRUNC(('TRI-3'!EH36  ),2),0))&lt;=1,"E-","")))))))))))</f>
        <v/>
      </c>
      <c r="EI36" s="51" t="str">
        <f>IF(OR('TRI-3'!EI36 ="",'TRI-3'!EI36&lt;0,'TRI-3'!EI36  &gt;10),"",IF((ROUND(TRUNC(('TRI-3'!EI36  ),2),0))=10,"A+",IF((ROUND(TRUNC(('TRI-3'!EI36  ),2),0))=9,"A-",IF((ROUND(TRUNC(('TRI-3'!EI36   ),2),0))=8,"B+",IF((ROUND(TRUNC(('TRI-3'!EI36 ),2),0))=7,"B-",IF((ROUND(TRUNC(('TRI-3'!EI36  ),2),0))=6,"C+",IF((ROUND(TRUNC(('TRI-3'!EI36  ),2),0))=5,"C-",IF((ROUND(TRUNC(('TRI-3'!EI36  ),2),0))=4,"D+",IF((ROUND(TRUNC(('TRI-3'!EI36 ),2),0))=3,"D-",IF((ROUND(TRUNC(('TRI-3'!EI36 ),2),0))=2,"E+",IF((ROUND(TRUNC(('TRI-3'!EI36  ),2),0))&lt;=1,"E-","")))))))))))</f>
        <v/>
      </c>
      <c r="EJ36" s="51" t="str">
        <f>IF(OR('TRI-3'!EJ36 ="",'TRI-3'!EJ36&lt;0,'TRI-3'!EJ36  &gt;10),"",IF((ROUND(TRUNC(('TRI-3'!EJ36  ),2),0))=10,"A+",IF((ROUND(TRUNC(('TRI-3'!EJ36  ),2),0))=9,"A-",IF((ROUND(TRUNC(('TRI-3'!EJ36   ),2),0))=8,"B+",IF((ROUND(TRUNC(('TRI-3'!EJ36 ),2),0))=7,"B-",IF((ROUND(TRUNC(('TRI-3'!EJ36  ),2),0))=6,"C+",IF((ROUND(TRUNC(('TRI-3'!EJ36  ),2),0))=5,"C-",IF((ROUND(TRUNC(('TRI-3'!EJ36  ),2),0))=4,"D+",IF((ROUND(TRUNC(('TRI-3'!EJ36 ),2),0))=3,"D-",IF((ROUND(TRUNC(('TRI-3'!EJ36 ),2),0))=2,"E+",IF((ROUND(TRUNC(('TRI-3'!EJ36  ),2),0))&lt;=1,"E-","")))))))))))</f>
        <v/>
      </c>
      <c r="EK36" s="51" t="str">
        <f>IF(OR('TRI-3'!EK36 ="",'TRI-3'!EK36&lt;0,'TRI-3'!EK36  &gt;10),"",IF((ROUND(TRUNC(('TRI-3'!EK36  ),2),0))=10,"A+",IF((ROUND(TRUNC(('TRI-3'!EK36  ),2),0))=9,"A-",IF((ROUND(TRUNC(('TRI-3'!EK36   ),2),0))=8,"B+",IF((ROUND(TRUNC(('TRI-3'!EK36 ),2),0))=7,"B-",IF((ROUND(TRUNC(('TRI-3'!EK36  ),2),0))=6,"C+",IF((ROUND(TRUNC(('TRI-3'!EK36  ),2),0))=5,"C-",IF((ROUND(TRUNC(('TRI-3'!EK36  ),2),0))=4,"D+",IF((ROUND(TRUNC(('TRI-3'!EK36 ),2),0))=3,"D-",IF((ROUND(TRUNC(('TRI-3'!EK36 ),2),0))=2,"E+",IF((ROUND(TRUNC(('TRI-3'!EK36  ),2),0))&lt;=1,"E-","")))))))))))</f>
        <v/>
      </c>
      <c r="EL36" s="51" t="str">
        <f>IF(OR('TRI-3'!EL36 ="",'TRI-3'!EL36&lt;0,'TRI-3'!EL36  &gt;10),"",IF((ROUND(TRUNC(('TRI-3'!EL36  ),2),0))=10,"A+",IF((ROUND(TRUNC(('TRI-3'!EL36  ),2),0))=9,"A-",IF((ROUND(TRUNC(('TRI-3'!EL36   ),2),0))=8,"B+",IF((ROUND(TRUNC(('TRI-3'!EL36 ),2),0))=7,"B-",IF((ROUND(TRUNC(('TRI-3'!EL36  ),2),0))=6,"C+",IF((ROUND(TRUNC(('TRI-3'!EL36  ),2),0))=5,"C-",IF((ROUND(TRUNC(('TRI-3'!EL36  ),2),0))=4,"D+",IF((ROUND(TRUNC(('TRI-3'!EL36 ),2),0))=3,"D-",IF((ROUND(TRUNC(('TRI-3'!EL36 ),2),0))=2,"E+",IF((ROUND(TRUNC(('TRI-3'!EL36  ),2),0))&lt;=1,"E-","")))))))))))</f>
        <v/>
      </c>
      <c r="EM36" s="51" t="str">
        <f>IF(OR('TRI-3'!EM36 ="",'TRI-3'!EM36&lt;0,'TRI-3'!EM36  &gt;10),"",IF((ROUND(TRUNC(('TRI-3'!EM36  ),2),0))=10,"A+",IF((ROUND(TRUNC(('TRI-3'!EM36  ),2),0))=9,"A-",IF((ROUND(TRUNC(('TRI-3'!EM36   ),2),0))=8,"B+",IF((ROUND(TRUNC(('TRI-3'!EM36 ),2),0))=7,"B-",IF((ROUND(TRUNC(('TRI-3'!EM36  ),2),0))=6,"C+",IF((ROUND(TRUNC(('TRI-3'!EM36  ),2),0))=5,"C-",IF((ROUND(TRUNC(('TRI-3'!EM36  ),2),0))=4,"D+",IF((ROUND(TRUNC(('TRI-3'!EM36 ),2),0))=3,"D-",IF((ROUND(TRUNC(('TRI-3'!EM36 ),2),0))=2,"E+",IF((ROUND(TRUNC(('TRI-3'!EM36  ),2),0))&lt;=1,"E-","")))))))))))</f>
        <v/>
      </c>
      <c r="EN36" s="51" t="str">
        <f>IF(OR('TRI-3'!EN36 ="",'TRI-3'!EN36&lt;0,'TRI-3'!EN36  &gt;10),"",IF((ROUND(TRUNC(('TRI-3'!EN36  ),2),0))=10,"A+",IF((ROUND(TRUNC(('TRI-3'!EN36  ),2),0))=9,"A-",IF((ROUND(TRUNC(('TRI-3'!EN36   ),2),0))=8,"B+",IF((ROUND(TRUNC(('TRI-3'!EN36 ),2),0))=7,"B-",IF((ROUND(TRUNC(('TRI-3'!EN36  ),2),0))=6,"C+",IF((ROUND(TRUNC(('TRI-3'!EN36  ),2),0))=5,"C-",IF((ROUND(TRUNC(('TRI-3'!EN36  ),2),0))=4,"D+",IF((ROUND(TRUNC(('TRI-3'!EN36 ),2),0))=3,"D-",IF((ROUND(TRUNC(('TRI-3'!EN36 ),2),0))=2,"E+",IF((ROUND(TRUNC(('TRI-3'!EN36  ),2),0))&lt;=1,"E-","")))))))))))</f>
        <v/>
      </c>
      <c r="EO36" s="51" t="str">
        <f>IF(OR('TRI-3'!EO36 ="",'TRI-3'!EO36&lt;0,'TRI-3'!EO36  &gt;10),"",IF((ROUND(TRUNC(('TRI-3'!EO36  ),2),0))=10,"A+",IF((ROUND(TRUNC(('TRI-3'!EO36  ),2),0))=9,"A-",IF((ROUND(TRUNC(('TRI-3'!EO36   ),2),0))=8,"B+",IF((ROUND(TRUNC(('TRI-3'!EO36 ),2),0))=7,"B-",IF((ROUND(TRUNC(('TRI-3'!EO36  ),2),0))=6,"C+",IF((ROUND(TRUNC(('TRI-3'!EO36  ),2),0))=5,"C-",IF((ROUND(TRUNC(('TRI-3'!EO36  ),2),0))=4,"D+",IF((ROUND(TRUNC(('TRI-3'!EO36 ),2),0))=3,"D-",IF((ROUND(TRUNC(('TRI-3'!EO36 ),2),0))=2,"E+",IF((ROUND(TRUNC(('TRI-3'!EO36  ),2),0))&lt;=1,"E-","")))))))))))</f>
        <v/>
      </c>
      <c r="EP36" s="51" t="str">
        <f>IF(OR('TRI-3'!EP36 ="",'TRI-3'!EP36&lt;0,'TRI-3'!EP36  &gt;10),"",IF((ROUND(TRUNC(('TRI-3'!EP36  ),2),0))=10,"A+",IF((ROUND(TRUNC(('TRI-3'!EP36  ),2),0))=9,"A-",IF((ROUND(TRUNC(('TRI-3'!EP36   ),2),0))=8,"B+",IF((ROUND(TRUNC(('TRI-3'!EP36 ),2),0))=7,"B-",IF((ROUND(TRUNC(('TRI-3'!EP36  ),2),0))=6,"C+",IF((ROUND(TRUNC(('TRI-3'!EP36  ),2),0))=5,"C-",IF((ROUND(TRUNC(('TRI-3'!EP36  ),2),0))=4,"D+",IF((ROUND(TRUNC(('TRI-3'!EP36 ),2),0))=3,"D-",IF((ROUND(TRUNC(('TRI-3'!EP36 ),2),0))=2,"E+",IF((ROUND(TRUNC(('TRI-3'!EP36  ),2),0))&lt;=1,"E-","")))))))))))</f>
        <v/>
      </c>
      <c r="EQ36" s="51" t="str">
        <f>IF(OR('TRI-3'!EQ36 ="",'TRI-3'!EQ36&lt;0,'TRI-3'!EQ36  &gt;10),"",IF((ROUND(TRUNC(('TRI-3'!EQ36  ),2),0))=10,"A+",IF((ROUND(TRUNC(('TRI-3'!EQ36  ),2),0))=9,"A-",IF((ROUND(TRUNC(('TRI-3'!EQ36   ),2),0))=8,"B+",IF((ROUND(TRUNC(('TRI-3'!EQ36 ),2),0))=7,"B-",IF((ROUND(TRUNC(('TRI-3'!EQ36  ),2),0))=6,"C+",IF((ROUND(TRUNC(('TRI-3'!EQ36  ),2),0))=5,"C-",IF((ROUND(TRUNC(('TRI-3'!EQ36  ),2),0))=4,"D+",IF((ROUND(TRUNC(('TRI-3'!EQ36 ),2),0))=3,"D-",IF((ROUND(TRUNC(('TRI-3'!EQ36 ),2),0))=2,"E+",IF((ROUND(TRUNC(('TRI-3'!EQ36  ),2),0))&lt;=1,"E-","")))))))))))</f>
        <v/>
      </c>
      <c r="ER36" s="51" t="str">
        <f>IF(OR('TRI-3'!ER36 ="",'TRI-3'!ER36&lt;0,'TRI-3'!ER36  &gt;10),"",IF((ROUND(TRUNC(('TRI-3'!ER36  ),2),0))=10,"A+",IF((ROUND(TRUNC(('TRI-3'!ER36  ),2),0))=9,"A-",IF((ROUND(TRUNC(('TRI-3'!ER36   ),2),0))=8,"B+",IF((ROUND(TRUNC(('TRI-3'!ER36 ),2),0))=7,"B-",IF((ROUND(TRUNC(('TRI-3'!ER36  ),2),0))=6,"C+",IF((ROUND(TRUNC(('TRI-3'!ER36  ),2),0))=5,"C-",IF((ROUND(TRUNC(('TRI-3'!ER36  ),2),0))=4,"D+",IF((ROUND(TRUNC(('TRI-3'!ER36 ),2),0))=3,"D-",IF((ROUND(TRUNC(('TRI-3'!ER36 ),2),0))=2,"E+",IF((ROUND(TRUNC(('TRI-3'!ER36  ),2),0))&lt;=1,"E-","")))))))))))</f>
        <v/>
      </c>
      <c r="ES36" s="51" t="str">
        <f>IF(OR('TRI-3'!ES36 ="",'TRI-3'!ES36&lt;0,'TRI-3'!ES36  &gt;10),"",IF((ROUND(TRUNC(('TRI-3'!ES36  ),2),0))=10,"A+",IF((ROUND(TRUNC(('TRI-3'!ES36  ),2),0))=9,"A-",IF((ROUND(TRUNC(('TRI-3'!ES36   ),2),0))=8,"B+",IF((ROUND(TRUNC(('TRI-3'!ES36 ),2),0))=7,"B-",IF((ROUND(TRUNC(('TRI-3'!ES36  ),2),0))=6,"C+",IF((ROUND(TRUNC(('TRI-3'!ES36  ),2),0))=5,"C-",IF((ROUND(TRUNC(('TRI-3'!ES36  ),2),0))=4,"D+",IF((ROUND(TRUNC(('TRI-3'!ES36 ),2),0))=3,"D-",IF((ROUND(TRUNC(('TRI-3'!ES36 ),2),0))=2,"E+",IF((ROUND(TRUNC(('TRI-3'!ES36  ),2),0))&lt;=1,"E-","")))))))))))</f>
        <v/>
      </c>
      <c r="ET36" s="51" t="str">
        <f>IF('TRI-3'!ET36 ="","",'TRI-3'!ET36 )</f>
        <v/>
      </c>
      <c r="EU36" s="51" t="str">
        <f>IF('TRI-3'!EU36 ="","",'TRI-3'!EU36 )</f>
        <v/>
      </c>
      <c r="EV36" s="51" t="str">
        <f>IF('TRI-3'!EV36 ="","",'TRI-3'!EV36 )</f>
        <v/>
      </c>
      <c r="EW36" s="51" t="str">
        <f>IF('TRI-3'!EW36 ="","",'TRI-3'!EW36 )</f>
        <v/>
      </c>
      <c r="EX36" s="51" t="str">
        <f>IF('TRI-3'!EX36 ="","",'TRI-3'!EX36 )</f>
        <v/>
      </c>
      <c r="EY36" s="51" t="str">
        <f>IF('TRI-3'!EY36 ="","",'TRI-3'!EY36 )</f>
        <v/>
      </c>
      <c r="EZ36" s="51" t="str">
        <f>IF('TRI-3'!EZ36 ="","",'TRI-3'!EZ36 )</f>
        <v/>
      </c>
      <c r="FA36" s="51" t="str">
        <f>IF('TRI-3'!FA36 ="","",'TRI-3'!FA36 )</f>
        <v/>
      </c>
      <c r="FB36" s="51" t="str">
        <f>IF('TRI-3'!FB36 ="","",'TRI-3'!FB36 )</f>
        <v/>
      </c>
      <c r="FC36" s="51" t="str">
        <f>IF('TRI-3'!FC36 ="","",'TRI-3'!FC36 )</f>
        <v/>
      </c>
      <c r="FD36" s="51">
        <f>IF('TRI-3'!FD36 ="","",'TRI-3'!FD36 )</f>
        <v>0</v>
      </c>
      <c r="FE36" s="51" t="str">
        <f>IF('TRI-3'!FE36 ="","",'TRI-3'!FE36 )</f>
        <v/>
      </c>
      <c r="FF36" s="51" t="str">
        <f>IF('TRI-3'!FF36 ="","",'TRI-3'!FF36 )</f>
        <v/>
      </c>
      <c r="FG36" s="51" t="str">
        <f>IF('TRI-3'!FG36 ="","",'TRI-3'!FG36 )</f>
        <v/>
      </c>
      <c r="FH36" s="51" t="str">
        <f>IF('TRI-3'!FH36 ="","",'TRI-3'!FH36 )</f>
        <v/>
      </c>
    </row>
    <row r="37" spans="1:164" ht="21" customHeight="1">
      <c r="B37" s="53">
        <v>20</v>
      </c>
      <c r="C37" s="272" t="str">
        <f>IF(NOTAS!E40&gt;"",NOTAS!E40,"")</f>
        <v>PINARGOTE OLMEDO LIAM ALEXANDER</v>
      </c>
      <c r="D37" s="273"/>
      <c r="E37" s="273"/>
      <c r="F37" s="274"/>
      <c r="G37" s="51" t="str">
        <f>IF(OR('TRI-3'!G37 ="",'TRI-3'!G37&lt;0,'TRI-3'!G37  &gt;10),"",IF((ROUND(TRUNC(('TRI-3'!G37  ),2),0))=10,"A+",IF((ROUND(TRUNC(('TRI-3'!G37  ),2),0))=9,"A-",IF((ROUND(TRUNC(('TRI-3'!G37   ),2),0))=8,"B+",IF((ROUND(TRUNC(('TRI-3'!G37 ),2),0))=7,"B-",IF((ROUND(TRUNC(('TRI-3'!G37  ),2),0))=6,"C+",IF((ROUND(TRUNC(('TRI-3'!G37  ),2),0))=5,"C-",IF((ROUND(TRUNC(('TRI-3'!G37  ),2),0))=4,"D+",IF((ROUND(TRUNC(('TRI-3'!G37 ),2),0))=3,"D-",IF((ROUND(TRUNC(('TRI-3'!G37 ),2),0))=2,"E+",IF((ROUND(TRUNC(('TRI-3'!G37  ),2),0))&lt;=1,"E-","")))))))))))</f>
        <v/>
      </c>
      <c r="H37" s="51" t="str">
        <f>IF(OR('TRI-3'!H37 ="",'TRI-3'!H37&lt;0,'TRI-3'!H37  &gt;10),"",IF((ROUND(TRUNC(('TRI-3'!H37  ),2),0))=10,"A+",IF((ROUND(TRUNC(('TRI-3'!H37  ),2),0))=9,"A-",IF((ROUND(TRUNC(('TRI-3'!H37   ),2),0))=8,"B+",IF((ROUND(TRUNC(('TRI-3'!H37 ),2),0))=7,"B-",IF((ROUND(TRUNC(('TRI-3'!H37  ),2),0))=6,"C+",IF((ROUND(TRUNC(('TRI-3'!H37  ),2),0))=5,"C-",IF((ROUND(TRUNC(('TRI-3'!H37  ),2),0))=4,"D+",IF((ROUND(TRUNC(('TRI-3'!H37 ),2),0))=3,"D-",IF((ROUND(TRUNC(('TRI-3'!H37 ),2),0))=2,"E+",IF((ROUND(TRUNC(('TRI-3'!H37  ),2),0))&lt;=1,"E-","")))))))))))</f>
        <v/>
      </c>
      <c r="I37" s="51" t="str">
        <f>IF(OR('TRI-3'!I37 ="",'TRI-3'!I37&lt;0,'TRI-3'!I37  &gt;10),"",IF((ROUND(TRUNC(('TRI-3'!I37  ),2),0))=10,"A+",IF((ROUND(TRUNC(('TRI-3'!I37  ),2),0))=9,"A-",IF((ROUND(TRUNC(('TRI-3'!I37   ),2),0))=8,"B+",IF((ROUND(TRUNC(('TRI-3'!I37 ),2),0))=7,"B-",IF((ROUND(TRUNC(('TRI-3'!I37  ),2),0))=6,"C+",IF((ROUND(TRUNC(('TRI-3'!I37  ),2),0))=5,"C-",IF((ROUND(TRUNC(('TRI-3'!I37  ),2),0))=4,"D+",IF((ROUND(TRUNC(('TRI-3'!I37 ),2),0))=3,"D-",IF((ROUND(TRUNC(('TRI-3'!I37 ),2),0))=2,"E+",IF((ROUND(TRUNC(('TRI-3'!I37  ),2),0))&lt;=1,"E-","")))))))))))</f>
        <v/>
      </c>
      <c r="J37" s="51" t="str">
        <f>IF(OR('TRI-3'!J37 ="",'TRI-3'!J37&lt;0,'TRI-3'!J37  &gt;10),"",IF((ROUND(TRUNC(('TRI-3'!J37  ),2),0))=10,"A+",IF((ROUND(TRUNC(('TRI-3'!J37  ),2),0))=9,"A-",IF((ROUND(TRUNC(('TRI-3'!J37   ),2),0))=8,"B+",IF((ROUND(TRUNC(('TRI-3'!J37 ),2),0))=7,"B-",IF((ROUND(TRUNC(('TRI-3'!J37  ),2),0))=6,"C+",IF((ROUND(TRUNC(('TRI-3'!J37  ),2),0))=5,"C-",IF((ROUND(TRUNC(('TRI-3'!J37  ),2),0))=4,"D+",IF((ROUND(TRUNC(('TRI-3'!J37 ),2),0))=3,"D-",IF((ROUND(TRUNC(('TRI-3'!J37 ),2),0))=2,"E+",IF((ROUND(TRUNC(('TRI-3'!J37  ),2),0))&lt;=1,"E-","")))))))))))</f>
        <v/>
      </c>
      <c r="K37" s="51" t="str">
        <f>IF(OR('TRI-3'!K37 ="",'TRI-3'!K37&lt;0,'TRI-3'!K37  &gt;10),"",IF((ROUND(TRUNC(('TRI-3'!K37  ),2),0))=10,"A+",IF((ROUND(TRUNC(('TRI-3'!K37  ),2),0))=9,"A-",IF((ROUND(TRUNC(('TRI-3'!K37   ),2),0))=8,"B+",IF((ROUND(TRUNC(('TRI-3'!K37 ),2),0))=7,"B-",IF((ROUND(TRUNC(('TRI-3'!K37  ),2),0))=6,"C+",IF((ROUND(TRUNC(('TRI-3'!K37  ),2),0))=5,"C-",IF((ROUND(TRUNC(('TRI-3'!K37  ),2),0))=4,"D+",IF((ROUND(TRUNC(('TRI-3'!K37 ),2),0))=3,"D-",IF((ROUND(TRUNC(('TRI-3'!K37 ),2),0))=2,"E+",IF((ROUND(TRUNC(('TRI-3'!K37  ),2),0))&lt;=1,"E-","")))))))))))</f>
        <v/>
      </c>
      <c r="L37" s="51" t="str">
        <f>IF(OR('TRI-3'!L37 ="",'TRI-3'!L37&lt;0,'TRI-3'!L37  &gt;10),"",IF((ROUND(TRUNC(('TRI-3'!L37  ),2),0))=10,"A+",IF((ROUND(TRUNC(('TRI-3'!L37  ),2),0))=9,"A-",IF((ROUND(TRUNC(('TRI-3'!L37   ),2),0))=8,"B+",IF((ROUND(TRUNC(('TRI-3'!L37 ),2),0))=7,"B-",IF((ROUND(TRUNC(('TRI-3'!L37  ),2),0))=6,"C+",IF((ROUND(TRUNC(('TRI-3'!L37  ),2),0))=5,"C-",IF((ROUND(TRUNC(('TRI-3'!L37  ),2),0))=4,"D+",IF((ROUND(TRUNC(('TRI-3'!L37 ),2),0))=3,"D-",IF((ROUND(TRUNC(('TRI-3'!L37 ),2),0))=2,"E+",IF((ROUND(TRUNC(('TRI-3'!L37  ),2),0))&lt;=1,"E-","")))))))))))</f>
        <v/>
      </c>
      <c r="M37" s="51" t="str">
        <f>IF(OR('TRI-3'!M37 ="",'TRI-3'!M37&lt;0,'TRI-3'!M37  &gt;10),"",IF((ROUND(TRUNC(('TRI-3'!M37  ),2),0))=10,"A+",IF((ROUND(TRUNC(('TRI-3'!M37  ),2),0))=9,"A-",IF((ROUND(TRUNC(('TRI-3'!M37   ),2),0))=8,"B+",IF((ROUND(TRUNC(('TRI-3'!M37 ),2),0))=7,"B-",IF((ROUND(TRUNC(('TRI-3'!M37  ),2),0))=6,"C+",IF((ROUND(TRUNC(('TRI-3'!M37  ),2),0))=5,"C-",IF((ROUND(TRUNC(('TRI-3'!M37  ),2),0))=4,"D+",IF((ROUND(TRUNC(('TRI-3'!M37 ),2),0))=3,"D-",IF((ROUND(TRUNC(('TRI-3'!M37 ),2),0))=2,"E+",IF((ROUND(TRUNC(('TRI-3'!M37  ),2),0))&lt;=1,"E-","")))))))))))</f>
        <v/>
      </c>
      <c r="N37" s="51" t="str">
        <f>IF(OR('TRI-3'!N37 ="",'TRI-3'!N37&lt;0,'TRI-3'!N37  &gt;10),"",IF((ROUND(TRUNC(('TRI-3'!N37  ),2),0))=10,"A+",IF((ROUND(TRUNC(('TRI-3'!N37  ),2),0))=9,"A-",IF((ROUND(TRUNC(('TRI-3'!N37   ),2),0))=8,"B+",IF((ROUND(TRUNC(('TRI-3'!N37 ),2),0))=7,"B-",IF((ROUND(TRUNC(('TRI-3'!N37  ),2),0))=6,"C+",IF((ROUND(TRUNC(('TRI-3'!N37  ),2),0))=5,"C-",IF((ROUND(TRUNC(('TRI-3'!N37  ),2),0))=4,"D+",IF((ROUND(TRUNC(('TRI-3'!N37 ),2),0))=3,"D-",IF((ROUND(TRUNC(('TRI-3'!N37 ),2),0))=2,"E+",IF((ROUND(TRUNC(('TRI-3'!N37  ),2),0))&lt;=1,"E-","")))))))))))</f>
        <v/>
      </c>
      <c r="O37" s="51" t="str">
        <f>IF(OR('TRI-3'!O37 ="",'TRI-3'!O37&lt;0,'TRI-3'!O37  &gt;10),"",IF((ROUND(TRUNC(('TRI-3'!O37  ),2),0))=10,"A+",IF((ROUND(TRUNC(('TRI-3'!O37  ),2),0))=9,"A-",IF((ROUND(TRUNC(('TRI-3'!O37   ),2),0))=8,"B+",IF((ROUND(TRUNC(('TRI-3'!O37 ),2),0))=7,"B-",IF((ROUND(TRUNC(('TRI-3'!O37  ),2),0))=6,"C+",IF((ROUND(TRUNC(('TRI-3'!O37  ),2),0))=5,"C-",IF((ROUND(TRUNC(('TRI-3'!O37  ),2),0))=4,"D+",IF((ROUND(TRUNC(('TRI-3'!O37 ),2),0))=3,"D-",IF((ROUND(TRUNC(('TRI-3'!O37 ),2),0))=2,"E+",IF((ROUND(TRUNC(('TRI-3'!O37  ),2),0))&lt;=1,"E-","")))))))))))</f>
        <v/>
      </c>
      <c r="P37" s="51" t="str">
        <f>IF(OR('TRI-3'!P37 ="",'TRI-3'!P37&lt;0,'TRI-3'!P37  &gt;10),"",IF((ROUND(TRUNC(('TRI-3'!P37  ),2),0))=10,"A+",IF((ROUND(TRUNC(('TRI-3'!P37  ),2),0))=9,"A-",IF((ROUND(TRUNC(('TRI-3'!P37   ),2),0))=8,"B+",IF((ROUND(TRUNC(('TRI-3'!P37 ),2),0))=7,"B-",IF((ROUND(TRUNC(('TRI-3'!P37  ),2),0))=6,"C+",IF((ROUND(TRUNC(('TRI-3'!P37  ),2),0))=5,"C-",IF((ROUND(TRUNC(('TRI-3'!P37  ),2),0))=4,"D+",IF((ROUND(TRUNC(('TRI-3'!P37 ),2),0))=3,"D-",IF((ROUND(TRUNC(('TRI-3'!P37 ),2),0))=2,"E+",IF((ROUND(TRUNC(('TRI-3'!P37  ),2),0))&lt;=1,"E-","")))))))))))</f>
        <v/>
      </c>
      <c r="Q37" s="51" t="str">
        <f>IF(OR('TRI-3'!Q37 ="",'TRI-3'!Q37&lt;0,'TRI-3'!Q37  &gt;10),"",IF((ROUND(TRUNC(('TRI-3'!Q37  ),2),0))=10,"A+",IF((ROUND(TRUNC(('TRI-3'!Q37  ),2),0))=9,"A-",IF((ROUND(TRUNC(('TRI-3'!Q37   ),2),0))=8,"B+",IF((ROUND(TRUNC(('TRI-3'!Q37 ),2),0))=7,"B-",IF((ROUND(TRUNC(('TRI-3'!Q37  ),2),0))=6,"C+",IF((ROUND(TRUNC(('TRI-3'!Q37  ),2),0))=5,"C-",IF((ROUND(TRUNC(('TRI-3'!Q37  ),2),0))=4,"D+",IF((ROUND(TRUNC(('TRI-3'!Q37 ),2),0))=3,"D-",IF((ROUND(TRUNC(('TRI-3'!Q37 ),2),0))=2,"E+",IF((ROUND(TRUNC(('TRI-3'!Q37  ),2),0))&lt;=1,"E-","")))))))))))</f>
        <v/>
      </c>
      <c r="R37" s="51" t="str">
        <f>IF(OR('TRI-3'!R37 ="",'TRI-3'!R37&lt;0,'TRI-3'!R37  &gt;10),"",IF((ROUND(TRUNC(('TRI-3'!R37  ),2),0))=10,"A+",IF((ROUND(TRUNC(('TRI-3'!R37  ),2),0))=9,"A-",IF((ROUND(TRUNC(('TRI-3'!R37   ),2),0))=8,"B+",IF((ROUND(TRUNC(('TRI-3'!R37 ),2),0))=7,"B-",IF((ROUND(TRUNC(('TRI-3'!R37  ),2),0))=6,"C+",IF((ROUND(TRUNC(('TRI-3'!R37  ),2),0))=5,"C-",IF((ROUND(TRUNC(('TRI-3'!R37  ),2),0))=4,"D+",IF((ROUND(TRUNC(('TRI-3'!R37 ),2),0))=3,"D-",IF((ROUND(TRUNC(('TRI-3'!R37 ),2),0))=2,"E+",IF((ROUND(TRUNC(('TRI-3'!R37  ),2),0))&lt;=1,"E-","")))))))))))</f>
        <v/>
      </c>
      <c r="S37" s="51" t="str">
        <f>IF(OR('TRI-3'!S37 ="",'TRI-3'!S37&lt;0,'TRI-3'!S37  &gt;10),"",IF((ROUND(TRUNC(('TRI-3'!S37  ),2),0))=10,"A+",IF((ROUND(TRUNC(('TRI-3'!S37  ),2),0))=9,"A-",IF((ROUND(TRUNC(('TRI-3'!S37   ),2),0))=8,"B+",IF((ROUND(TRUNC(('TRI-3'!S37 ),2),0))=7,"B-",IF((ROUND(TRUNC(('TRI-3'!S37  ),2),0))=6,"C+",IF((ROUND(TRUNC(('TRI-3'!S37  ),2),0))=5,"C-",IF((ROUND(TRUNC(('TRI-3'!S37  ),2),0))=4,"D+",IF((ROUND(TRUNC(('TRI-3'!S37 ),2),0))=3,"D-",IF((ROUND(TRUNC(('TRI-3'!S37 ),2),0))=2,"E+",IF((ROUND(TRUNC(('TRI-3'!S37  ),2),0))&lt;=1,"E-","")))))))))))</f>
        <v/>
      </c>
      <c r="T37" s="51" t="str">
        <f>IF(OR('TRI-3'!T37 ="",'TRI-3'!T37&lt;0,'TRI-3'!T37  &gt;10),"",IF((ROUND(TRUNC(('TRI-3'!T37  ),2),0))=10,"A+",IF((ROUND(TRUNC(('TRI-3'!T37  ),2),0))=9,"A-",IF((ROUND(TRUNC(('TRI-3'!T37   ),2),0))=8,"B+",IF((ROUND(TRUNC(('TRI-3'!T37 ),2),0))=7,"B-",IF((ROUND(TRUNC(('TRI-3'!T37  ),2),0))=6,"C+",IF((ROUND(TRUNC(('TRI-3'!T37  ),2),0))=5,"C-",IF((ROUND(TRUNC(('TRI-3'!T37  ),2),0))=4,"D+",IF((ROUND(TRUNC(('TRI-3'!T37 ),2),0))=3,"D-",IF((ROUND(TRUNC(('TRI-3'!T37 ),2),0))=2,"E+",IF((ROUND(TRUNC(('TRI-3'!T37  ),2),0))&lt;=1,"E-","")))))))))))</f>
        <v/>
      </c>
      <c r="U37" s="51" t="str">
        <f>IF(OR('TRI-3'!U37 ="",'TRI-3'!U37&lt;0,'TRI-3'!U37  &gt;10),"",IF((ROUND(TRUNC(('TRI-3'!U37  ),2),0))=10,"A+",IF((ROUND(TRUNC(('TRI-3'!U37  ),2),0))=9,"A-",IF((ROUND(TRUNC(('TRI-3'!U37   ),2),0))=8,"B+",IF((ROUND(TRUNC(('TRI-3'!U37 ),2),0))=7,"B-",IF((ROUND(TRUNC(('TRI-3'!U37  ),2),0))=6,"C+",IF((ROUND(TRUNC(('TRI-3'!U37  ),2),0))=5,"C-",IF((ROUND(TRUNC(('TRI-3'!U37  ),2),0))=4,"D+",IF((ROUND(TRUNC(('TRI-3'!U37 ),2),0))=3,"D-",IF((ROUND(TRUNC(('TRI-3'!U37 ),2),0))=2,"E+",IF((ROUND(TRUNC(('TRI-3'!U37  ),2),0))&lt;=1,"E-","")))))))))))</f>
        <v/>
      </c>
      <c r="V37" s="51" t="str">
        <f>IF(OR('TRI-3'!V37 ="",'TRI-3'!V37&lt;0,'TRI-3'!V37  &gt;10),"",IF((ROUND(TRUNC(('TRI-3'!V37  ),2),0))=10,"A+",IF((ROUND(TRUNC(('TRI-3'!V37  ),2),0))=9,"A-",IF((ROUND(TRUNC(('TRI-3'!V37   ),2),0))=8,"B+",IF((ROUND(TRUNC(('TRI-3'!V37 ),2),0))=7,"B-",IF((ROUND(TRUNC(('TRI-3'!V37  ),2),0))=6,"C+",IF((ROUND(TRUNC(('TRI-3'!V37  ),2),0))=5,"C-",IF((ROUND(TRUNC(('TRI-3'!V37  ),2),0))=4,"D+",IF((ROUND(TRUNC(('TRI-3'!V37 ),2),0))=3,"D-",IF((ROUND(TRUNC(('TRI-3'!V37 ),2),0))=2,"E+",IF((ROUND(TRUNC(('TRI-3'!V37  ),2),0))&lt;=1,"E-","")))))))))))</f>
        <v/>
      </c>
      <c r="W37" s="51" t="str">
        <f>IF(OR('TRI-3'!W37 ="",'TRI-3'!W37&lt;0,'TRI-3'!W37  &gt;10),"",IF((ROUND(TRUNC(('TRI-3'!W37  ),2),0))=10,"A+",IF((ROUND(TRUNC(('TRI-3'!W37  ),2),0))=9,"A-",IF((ROUND(TRUNC(('TRI-3'!W37   ),2),0))=8,"B+",IF((ROUND(TRUNC(('TRI-3'!W37 ),2),0))=7,"B-",IF((ROUND(TRUNC(('TRI-3'!W37  ),2),0))=6,"C+",IF((ROUND(TRUNC(('TRI-3'!W37  ),2),0))=5,"C-",IF((ROUND(TRUNC(('TRI-3'!W37  ),2),0))=4,"D+",IF((ROUND(TRUNC(('TRI-3'!W37 ),2),0))=3,"D-",IF((ROUND(TRUNC(('TRI-3'!W37 ),2),0))=2,"E+",IF((ROUND(TRUNC(('TRI-3'!W37  ),2),0))&lt;=1,"E-","")))))))))))</f>
        <v/>
      </c>
      <c r="X37" s="51" t="str">
        <f>IF(OR('TRI-3'!X37 ="",'TRI-3'!X37&lt;0,'TRI-3'!X37  &gt;10),"",IF((ROUND(TRUNC(('TRI-3'!X37  ),2),0))=10,"A+",IF((ROUND(TRUNC(('TRI-3'!X37  ),2),0))=9,"A-",IF((ROUND(TRUNC(('TRI-3'!X37   ),2),0))=8,"B+",IF((ROUND(TRUNC(('TRI-3'!X37 ),2),0))=7,"B-",IF((ROUND(TRUNC(('TRI-3'!X37  ),2),0))=6,"C+",IF((ROUND(TRUNC(('TRI-3'!X37  ),2),0))=5,"C-",IF((ROUND(TRUNC(('TRI-3'!X37  ),2),0))=4,"D+",IF((ROUND(TRUNC(('TRI-3'!X37 ),2),0))=3,"D-",IF((ROUND(TRUNC(('TRI-3'!X37 ),2),0))=2,"E+",IF((ROUND(TRUNC(('TRI-3'!X37  ),2),0))&lt;=1,"E-","")))))))))))</f>
        <v/>
      </c>
      <c r="Y37" s="51" t="str">
        <f>IF(OR('TRI-3'!Y37 ="",'TRI-3'!Y37&lt;0,'TRI-3'!Y37  &gt;10),"",IF((ROUND(TRUNC(('TRI-3'!Y37  ),2),0))=10,"A+",IF((ROUND(TRUNC(('TRI-3'!Y37  ),2),0))=9,"A-",IF((ROUND(TRUNC(('TRI-3'!Y37   ),2),0))=8,"B+",IF((ROUND(TRUNC(('TRI-3'!Y37 ),2),0))=7,"B-",IF((ROUND(TRUNC(('TRI-3'!Y37  ),2),0))=6,"C+",IF((ROUND(TRUNC(('TRI-3'!Y37  ),2),0))=5,"C-",IF((ROUND(TRUNC(('TRI-3'!Y37  ),2),0))=4,"D+",IF((ROUND(TRUNC(('TRI-3'!Y37 ),2),0))=3,"D-",IF((ROUND(TRUNC(('TRI-3'!Y37 ),2),0))=2,"E+",IF((ROUND(TRUNC(('TRI-3'!Y37  ),2),0))&lt;=1,"E-","")))))))))))</f>
        <v/>
      </c>
      <c r="Z37" s="51" t="str">
        <f>IF(OR('TRI-3'!Z37 ="",'TRI-3'!Z37&lt;0,'TRI-3'!Z37  &gt;10),"",IF((ROUND(TRUNC(('TRI-3'!Z37  ),2),0))=10,"A+",IF((ROUND(TRUNC(('TRI-3'!Z37  ),2),0))=9,"A-",IF((ROUND(TRUNC(('TRI-3'!Z37   ),2),0))=8,"B+",IF((ROUND(TRUNC(('TRI-3'!Z37 ),2),0))=7,"B-",IF((ROUND(TRUNC(('TRI-3'!Z37  ),2),0))=6,"C+",IF((ROUND(TRUNC(('TRI-3'!Z37  ),2),0))=5,"C-",IF((ROUND(TRUNC(('TRI-3'!Z37  ),2),0))=4,"D+",IF((ROUND(TRUNC(('TRI-3'!Z37 ),2),0))=3,"D-",IF((ROUND(TRUNC(('TRI-3'!Z37 ),2),0))=2,"E+",IF((ROUND(TRUNC(('TRI-3'!Z37  ),2),0))&lt;=1,"E-","")))))))))))</f>
        <v/>
      </c>
      <c r="AA37" s="51" t="str">
        <f>IF(OR('TRI-3'!AA37 ="",'TRI-3'!AA37&lt;0,'TRI-3'!AA37  &gt;10),"",IF((ROUND(TRUNC(('TRI-3'!AA37  ),2),0))=10,"A+",IF((ROUND(TRUNC(('TRI-3'!AA37  ),2),0))=9,"A-",IF((ROUND(TRUNC(('TRI-3'!AA37   ),2),0))=8,"B+",IF((ROUND(TRUNC(('TRI-3'!AA37 ),2),0))=7,"B-",IF((ROUND(TRUNC(('TRI-3'!AA37  ),2),0))=6,"C+",IF((ROUND(TRUNC(('TRI-3'!AA37  ),2),0))=5,"C-",IF((ROUND(TRUNC(('TRI-3'!AA37  ),2),0))=4,"D+",IF((ROUND(TRUNC(('TRI-3'!AA37 ),2),0))=3,"D-",IF((ROUND(TRUNC(('TRI-3'!AA37 ),2),0))=2,"E+",IF((ROUND(TRUNC(('TRI-3'!AA37  ),2),0))&lt;=1,"E-","")))))))))))</f>
        <v/>
      </c>
      <c r="AB37" s="51" t="str">
        <f>IF(OR('TRI-3'!AB37 ="",'TRI-3'!AB37&lt;0,'TRI-3'!AB37  &gt;10),"",IF((ROUND(TRUNC(('TRI-3'!AB37  ),2),0))=10,"A+",IF((ROUND(TRUNC(('TRI-3'!AB37  ),2),0))=9,"A-",IF((ROUND(TRUNC(('TRI-3'!AB37   ),2),0))=8,"B+",IF((ROUND(TRUNC(('TRI-3'!AB37 ),2),0))=7,"B-",IF((ROUND(TRUNC(('TRI-3'!AB37  ),2),0))=6,"C+",IF((ROUND(TRUNC(('TRI-3'!AB37  ),2),0))=5,"C-",IF((ROUND(TRUNC(('TRI-3'!AB37  ),2),0))=4,"D+",IF((ROUND(TRUNC(('TRI-3'!AB37 ),2),0))=3,"D-",IF((ROUND(TRUNC(('TRI-3'!AB37 ),2),0))=2,"E+",IF((ROUND(TRUNC(('TRI-3'!AB37  ),2),0))&lt;=1,"E-","")))))))))))</f>
        <v/>
      </c>
      <c r="AC37" s="51" t="str">
        <f>IF(OR('TRI-3'!AC37 ="",'TRI-3'!AC37&lt;0,'TRI-3'!AC37  &gt;10),"",IF((ROUND(TRUNC(('TRI-3'!AC37  ),2),0))=10,"A+",IF((ROUND(TRUNC(('TRI-3'!AC37  ),2),0))=9,"A-",IF((ROUND(TRUNC(('TRI-3'!AC37   ),2),0))=8,"B+",IF((ROUND(TRUNC(('TRI-3'!AC37 ),2),0))=7,"B-",IF((ROUND(TRUNC(('TRI-3'!AC37  ),2),0))=6,"C+",IF((ROUND(TRUNC(('TRI-3'!AC37  ),2),0))=5,"C-",IF((ROUND(TRUNC(('TRI-3'!AC37  ),2),0))=4,"D+",IF((ROUND(TRUNC(('TRI-3'!AC37 ),2),0))=3,"D-",IF((ROUND(TRUNC(('TRI-3'!AC37 ),2),0))=2,"E+",IF((ROUND(TRUNC(('TRI-3'!AC37  ),2),0))&lt;=1,"E-","")))))))))))</f>
        <v/>
      </c>
      <c r="AD37" s="51" t="str">
        <f>IF(OR('TRI-3'!AD37 ="",'TRI-3'!AD37&lt;0,'TRI-3'!AD37  &gt;10),"",IF((ROUND(TRUNC(('TRI-3'!AD37  ),2),0))=10,"A+",IF((ROUND(TRUNC(('TRI-3'!AD37  ),2),0))=9,"A-",IF((ROUND(TRUNC(('TRI-3'!AD37   ),2),0))=8,"B+",IF((ROUND(TRUNC(('TRI-3'!AD37 ),2),0))=7,"B-",IF((ROUND(TRUNC(('TRI-3'!AD37  ),2),0))=6,"C+",IF((ROUND(TRUNC(('TRI-3'!AD37  ),2),0))=5,"C-",IF((ROUND(TRUNC(('TRI-3'!AD37  ),2),0))=4,"D+",IF((ROUND(TRUNC(('TRI-3'!AD37 ),2),0))=3,"D-",IF((ROUND(TRUNC(('TRI-3'!AD37 ),2),0))=2,"E+",IF((ROUND(TRUNC(('TRI-3'!AD37  ),2),0))&lt;=1,"E-","")))))))))))</f>
        <v/>
      </c>
      <c r="AE37" s="51" t="str">
        <f>IF(OR('TRI-3'!AE37 ="",'TRI-3'!AE37&lt;0,'TRI-3'!AE37  &gt;10),"",IF((ROUND(TRUNC(('TRI-3'!AE37  ),2),0))=10,"A+",IF((ROUND(TRUNC(('TRI-3'!AE37  ),2),0))=9,"A-",IF((ROUND(TRUNC(('TRI-3'!AE37   ),2),0))=8,"B+",IF((ROUND(TRUNC(('TRI-3'!AE37 ),2),0))=7,"B-",IF((ROUND(TRUNC(('TRI-3'!AE37  ),2),0))=6,"C+",IF((ROUND(TRUNC(('TRI-3'!AE37  ),2),0))=5,"C-",IF((ROUND(TRUNC(('TRI-3'!AE37  ),2),0))=4,"D+",IF((ROUND(TRUNC(('TRI-3'!AE37 ),2),0))=3,"D-",IF((ROUND(TRUNC(('TRI-3'!AE37 ),2),0))=2,"E+",IF((ROUND(TRUNC(('TRI-3'!AE37  ),2),0))&lt;=1,"E-","")))))))))))</f>
        <v/>
      </c>
      <c r="AF37" s="51" t="str">
        <f>IF(OR('TRI-3'!AF37 ="",'TRI-3'!AF37&lt;0,'TRI-3'!AF37  &gt;10),"",IF((ROUND(TRUNC(('TRI-3'!AF37  ),2),0))=10,"A+",IF((ROUND(TRUNC(('TRI-3'!AF37  ),2),0))=9,"A-",IF((ROUND(TRUNC(('TRI-3'!AF37   ),2),0))=8,"B+",IF((ROUND(TRUNC(('TRI-3'!AF37 ),2),0))=7,"B-",IF((ROUND(TRUNC(('TRI-3'!AF37  ),2),0))=6,"C+",IF((ROUND(TRUNC(('TRI-3'!AF37  ),2),0))=5,"C-",IF((ROUND(TRUNC(('TRI-3'!AF37  ),2),0))=4,"D+",IF((ROUND(TRUNC(('TRI-3'!AF37 ),2),0))=3,"D-",IF((ROUND(TRUNC(('TRI-3'!AF37 ),2),0))=2,"E+",IF((ROUND(TRUNC(('TRI-3'!AF37  ),2),0))&lt;=1,"E-","")))))))))))</f>
        <v/>
      </c>
      <c r="AG37" s="51" t="str">
        <f>IF(OR('TRI-3'!AG37 ="",'TRI-3'!AG37&lt;0,'TRI-3'!AG37  &gt;10),"",IF((ROUND(TRUNC(('TRI-3'!AG37  ),2),0))=10,"A+",IF((ROUND(TRUNC(('TRI-3'!AG37  ),2),0))=9,"A-",IF((ROUND(TRUNC(('TRI-3'!AG37   ),2),0))=8,"B+",IF((ROUND(TRUNC(('TRI-3'!AG37 ),2),0))=7,"B-",IF((ROUND(TRUNC(('TRI-3'!AG37  ),2),0))=6,"C+",IF((ROUND(TRUNC(('TRI-3'!AG37  ),2),0))=5,"C-",IF((ROUND(TRUNC(('TRI-3'!AG37  ),2),0))=4,"D+",IF((ROUND(TRUNC(('TRI-3'!AG37 ),2),0))=3,"D-",IF((ROUND(TRUNC(('TRI-3'!AG37 ),2),0))=2,"E+",IF((ROUND(TRUNC(('TRI-3'!AG37  ),2),0))&lt;=1,"E-","")))))))))))</f>
        <v/>
      </c>
      <c r="AH37" s="51" t="str">
        <f>IF(OR('TRI-3'!AH37 ="",'TRI-3'!AH37&lt;0,'TRI-3'!AH37  &gt;10),"",IF((ROUND(TRUNC(('TRI-3'!AH37  ),2),0))=10,"A+",IF((ROUND(TRUNC(('TRI-3'!AH37  ),2),0))=9,"A-",IF((ROUND(TRUNC(('TRI-3'!AH37   ),2),0))=8,"B+",IF((ROUND(TRUNC(('TRI-3'!AH37 ),2),0))=7,"B-",IF((ROUND(TRUNC(('TRI-3'!AH37  ),2),0))=6,"C+",IF((ROUND(TRUNC(('TRI-3'!AH37  ),2),0))=5,"C-",IF((ROUND(TRUNC(('TRI-3'!AH37  ),2),0))=4,"D+",IF((ROUND(TRUNC(('TRI-3'!AH37 ),2),0))=3,"D-",IF((ROUND(TRUNC(('TRI-3'!AH37 ),2),0))=2,"E+",IF((ROUND(TRUNC(('TRI-3'!AH37  ),2),0))&lt;=1,"E-","")))))))))))</f>
        <v/>
      </c>
      <c r="AI37" s="51" t="str">
        <f>IF(OR('TRI-3'!AI37 ="",'TRI-3'!AI37&lt;0,'TRI-3'!AI37  &gt;10),"",IF((ROUND(TRUNC(('TRI-3'!AI37  ),2),0))=10,"A+",IF((ROUND(TRUNC(('TRI-3'!AI37  ),2),0))=9,"A-",IF((ROUND(TRUNC(('TRI-3'!AI37   ),2),0))=8,"B+",IF((ROUND(TRUNC(('TRI-3'!AI37 ),2),0))=7,"B-",IF((ROUND(TRUNC(('TRI-3'!AI37  ),2),0))=6,"C+",IF((ROUND(TRUNC(('TRI-3'!AI37  ),2),0))=5,"C-",IF((ROUND(TRUNC(('TRI-3'!AI37  ),2),0))=4,"D+",IF((ROUND(TRUNC(('TRI-3'!AI37 ),2),0))=3,"D-",IF((ROUND(TRUNC(('TRI-3'!AI37 ),2),0))=2,"E+",IF((ROUND(TRUNC(('TRI-3'!AI37  ),2),0))&lt;=1,"E-","")))))))))))</f>
        <v/>
      </c>
      <c r="AJ37" s="51" t="str">
        <f>IF(OR('TRI-3'!AJ37 ="",'TRI-3'!AJ37&lt;0,'TRI-3'!AJ37  &gt;10),"",IF((ROUND(TRUNC(('TRI-3'!AJ37  ),2),0))=10,"A+",IF((ROUND(TRUNC(('TRI-3'!AJ37  ),2),0))=9,"A-",IF((ROUND(TRUNC(('TRI-3'!AJ37   ),2),0))=8,"B+",IF((ROUND(TRUNC(('TRI-3'!AJ37 ),2),0))=7,"B-",IF((ROUND(TRUNC(('TRI-3'!AJ37  ),2),0))=6,"C+",IF((ROUND(TRUNC(('TRI-3'!AJ37  ),2),0))=5,"C-",IF((ROUND(TRUNC(('TRI-3'!AJ37  ),2),0))=4,"D+",IF((ROUND(TRUNC(('TRI-3'!AJ37 ),2),0))=3,"D-",IF((ROUND(TRUNC(('TRI-3'!AJ37 ),2),0))=2,"E+",IF((ROUND(TRUNC(('TRI-3'!AJ37  ),2),0))&lt;=1,"E-","")))))))))))</f>
        <v/>
      </c>
      <c r="AK37" s="51" t="str">
        <f>IF(OR('TRI-3'!AK37 ="",'TRI-3'!AK37&lt;0,'TRI-3'!AK37  &gt;10),"",IF((ROUND(TRUNC(('TRI-3'!AK37  ),2),0))=10,"A+",IF((ROUND(TRUNC(('TRI-3'!AK37  ),2),0))=9,"A-",IF((ROUND(TRUNC(('TRI-3'!AK37   ),2),0))=8,"B+",IF((ROUND(TRUNC(('TRI-3'!AK37 ),2),0))=7,"B-",IF((ROUND(TRUNC(('TRI-3'!AK37  ),2),0))=6,"C+",IF((ROUND(TRUNC(('TRI-3'!AK37  ),2),0))=5,"C-",IF((ROUND(TRUNC(('TRI-3'!AK37  ),2),0))=4,"D+",IF((ROUND(TRUNC(('TRI-3'!AK37 ),2),0))=3,"D-",IF((ROUND(TRUNC(('TRI-3'!AK37 ),2),0))=2,"E+",IF((ROUND(TRUNC(('TRI-3'!AK37  ),2),0))&lt;=1,"E-","")))))))))))</f>
        <v/>
      </c>
      <c r="AL37" s="51" t="str">
        <f>IF(OR('TRI-3'!AL37 ="",'TRI-3'!AL37&lt;0,'TRI-3'!AL37  &gt;10),"",IF((ROUND(TRUNC(('TRI-3'!AL37  ),2),0))=10,"A+",IF((ROUND(TRUNC(('TRI-3'!AL37  ),2),0))=9,"A-",IF((ROUND(TRUNC(('TRI-3'!AL37   ),2),0))=8,"B+",IF((ROUND(TRUNC(('TRI-3'!AL37 ),2),0))=7,"B-",IF((ROUND(TRUNC(('TRI-3'!AL37  ),2),0))=6,"C+",IF((ROUND(TRUNC(('TRI-3'!AL37  ),2),0))=5,"C-",IF((ROUND(TRUNC(('TRI-3'!AL37  ),2),0))=4,"D+",IF((ROUND(TRUNC(('TRI-3'!AL37 ),2),0))=3,"D-",IF((ROUND(TRUNC(('TRI-3'!AL37 ),2),0))=2,"E+",IF((ROUND(TRUNC(('TRI-3'!AL37  ),2),0))&lt;=1,"E-","")))))))))))</f>
        <v/>
      </c>
      <c r="AM37" s="51" t="str">
        <f>IF(OR('TRI-3'!AM37 ="",'TRI-3'!AM37&lt;0,'TRI-3'!AM37  &gt;10),"",IF((ROUND(TRUNC(('TRI-3'!AM37  ),2),0))=10,"A+",IF((ROUND(TRUNC(('TRI-3'!AM37  ),2),0))=9,"A-",IF((ROUND(TRUNC(('TRI-3'!AM37   ),2),0))=8,"B+",IF((ROUND(TRUNC(('TRI-3'!AM37 ),2),0))=7,"B-",IF((ROUND(TRUNC(('TRI-3'!AM37  ),2),0))=6,"C+",IF((ROUND(TRUNC(('TRI-3'!AM37  ),2),0))=5,"C-",IF((ROUND(TRUNC(('TRI-3'!AM37  ),2),0))=4,"D+",IF((ROUND(TRUNC(('TRI-3'!AM37 ),2),0))=3,"D-",IF((ROUND(TRUNC(('TRI-3'!AM37 ),2),0))=2,"E+",IF((ROUND(TRUNC(('TRI-3'!AM37  ),2),0))&lt;=1,"E-","")))))))))))</f>
        <v/>
      </c>
      <c r="AN37" s="51" t="str">
        <f>IF(OR('TRI-3'!AN37 ="",'TRI-3'!AN37&lt;0,'TRI-3'!AN37  &gt;10),"",IF((ROUND(TRUNC(('TRI-3'!AN37  ),2),0))=10,"A+",IF((ROUND(TRUNC(('TRI-3'!AN37  ),2),0))=9,"A-",IF((ROUND(TRUNC(('TRI-3'!AN37   ),2),0))=8,"B+",IF((ROUND(TRUNC(('TRI-3'!AN37 ),2),0))=7,"B-",IF((ROUND(TRUNC(('TRI-3'!AN37  ),2),0))=6,"C+",IF((ROUND(TRUNC(('TRI-3'!AN37  ),2),0))=5,"C-",IF((ROUND(TRUNC(('TRI-3'!AN37  ),2),0))=4,"D+",IF((ROUND(TRUNC(('TRI-3'!AN37 ),2),0))=3,"D-",IF((ROUND(TRUNC(('TRI-3'!AN37 ),2),0))=2,"E+",IF((ROUND(TRUNC(('TRI-3'!AN37  ),2),0))&lt;=1,"E-","")))))))))))</f>
        <v/>
      </c>
      <c r="AO37" s="51" t="str">
        <f>IF(OR('TRI-3'!AO37 ="",'TRI-3'!AO37&lt;0,'TRI-3'!AO37  &gt;10),"",IF((ROUND(TRUNC(('TRI-3'!AO37  ),2),0))=10,"A+",IF((ROUND(TRUNC(('TRI-3'!AO37  ),2),0))=9,"A-",IF((ROUND(TRUNC(('TRI-3'!AO37   ),2),0))=8,"B+",IF((ROUND(TRUNC(('TRI-3'!AO37 ),2),0))=7,"B-",IF((ROUND(TRUNC(('TRI-3'!AO37  ),2),0))=6,"C+",IF((ROUND(TRUNC(('TRI-3'!AO37  ),2),0))=5,"C-",IF((ROUND(TRUNC(('TRI-3'!AO37  ),2),0))=4,"D+",IF((ROUND(TRUNC(('TRI-3'!AO37 ),2),0))=3,"D-",IF((ROUND(TRUNC(('TRI-3'!AO37 ),2),0))=2,"E+",IF((ROUND(TRUNC(('TRI-3'!AO37  ),2),0))&lt;=1,"E-","")))))))))))</f>
        <v/>
      </c>
      <c r="AP37" s="51" t="str">
        <f>IF(OR('TRI-3'!AP37 ="",'TRI-3'!AP37&lt;0,'TRI-3'!AP37  &gt;10),"",IF((ROUND(TRUNC(('TRI-3'!AP37  ),2),0))=10,"A+",IF((ROUND(TRUNC(('TRI-3'!AP37  ),2),0))=9,"A-",IF((ROUND(TRUNC(('TRI-3'!AP37   ),2),0))=8,"B+",IF((ROUND(TRUNC(('TRI-3'!AP37 ),2),0))=7,"B-",IF((ROUND(TRUNC(('TRI-3'!AP37  ),2),0))=6,"C+",IF((ROUND(TRUNC(('TRI-3'!AP37  ),2),0))=5,"C-",IF((ROUND(TRUNC(('TRI-3'!AP37  ),2),0))=4,"D+",IF((ROUND(TRUNC(('TRI-3'!AP37 ),2),0))=3,"D-",IF((ROUND(TRUNC(('TRI-3'!AP37 ),2),0))=2,"E+",IF((ROUND(TRUNC(('TRI-3'!AP37  ),2),0))&lt;=1,"E-","")))))))))))</f>
        <v/>
      </c>
      <c r="AQ37" s="51" t="str">
        <f>IF(OR('TRI-3'!AQ37 ="",'TRI-3'!AQ37&lt;0,'TRI-3'!AQ37  &gt;10),"",IF((ROUND(TRUNC(('TRI-3'!AQ37  ),2),0))=10,"A+",IF((ROUND(TRUNC(('TRI-3'!AQ37  ),2),0))=9,"A-",IF((ROUND(TRUNC(('TRI-3'!AQ37   ),2),0))=8,"B+",IF((ROUND(TRUNC(('TRI-3'!AQ37 ),2),0))=7,"B-",IF((ROUND(TRUNC(('TRI-3'!AQ37  ),2),0))=6,"C+",IF((ROUND(TRUNC(('TRI-3'!AQ37  ),2),0))=5,"C-",IF((ROUND(TRUNC(('TRI-3'!AQ37  ),2),0))=4,"D+",IF((ROUND(TRUNC(('TRI-3'!AQ37 ),2),0))=3,"D-",IF((ROUND(TRUNC(('TRI-3'!AQ37 ),2),0))=2,"E+",IF((ROUND(TRUNC(('TRI-3'!AQ37  ),2),0))&lt;=1,"E-","")))))))))))</f>
        <v/>
      </c>
      <c r="AR37" s="51" t="str">
        <f>IF(OR('TRI-3'!AR37 ="",'TRI-3'!AR37&lt;0,'TRI-3'!AR37  &gt;10),"",IF((ROUND(TRUNC(('TRI-3'!AR37  ),2),0))=10,"A+",IF((ROUND(TRUNC(('TRI-3'!AR37  ),2),0))=9,"A-",IF((ROUND(TRUNC(('TRI-3'!AR37   ),2),0))=8,"B+",IF((ROUND(TRUNC(('TRI-3'!AR37 ),2),0))=7,"B-",IF((ROUND(TRUNC(('TRI-3'!AR37  ),2),0))=6,"C+",IF((ROUND(TRUNC(('TRI-3'!AR37  ),2),0))=5,"C-",IF((ROUND(TRUNC(('TRI-3'!AR37  ),2),0))=4,"D+",IF((ROUND(TRUNC(('TRI-3'!AR37 ),2),0))=3,"D-",IF((ROUND(TRUNC(('TRI-3'!AR37 ),2),0))=2,"E+",IF((ROUND(TRUNC(('TRI-3'!AR37  ),2),0))&lt;=1,"E-","")))))))))))</f>
        <v/>
      </c>
      <c r="AS37" s="51" t="str">
        <f>IF(OR('TRI-3'!AS37 ="",'TRI-3'!AS37&lt;0,'TRI-3'!AS37  &gt;10),"",IF((ROUND(TRUNC(('TRI-3'!AS37  ),2),0))=10,"A+",IF((ROUND(TRUNC(('TRI-3'!AS37  ),2),0))=9,"A-",IF((ROUND(TRUNC(('TRI-3'!AS37   ),2),0))=8,"B+",IF((ROUND(TRUNC(('TRI-3'!AS37 ),2),0))=7,"B-",IF((ROUND(TRUNC(('TRI-3'!AS37  ),2),0))=6,"C+",IF((ROUND(TRUNC(('TRI-3'!AS37  ),2),0))=5,"C-",IF((ROUND(TRUNC(('TRI-3'!AS37  ),2),0))=4,"D+",IF((ROUND(TRUNC(('TRI-3'!AS37 ),2),0))=3,"D-",IF((ROUND(TRUNC(('TRI-3'!AS37 ),2),0))=2,"E+",IF((ROUND(TRUNC(('TRI-3'!AS37  ),2),0))&lt;=1,"E-","")))))))))))</f>
        <v/>
      </c>
      <c r="AT37" s="51" t="str">
        <f>IF(OR('TRI-3'!AT37 ="",'TRI-3'!AT37&lt;0,'TRI-3'!AT37  &gt;10),"",IF((ROUND(TRUNC(('TRI-3'!AT37  ),2),0))=10,"A+",IF((ROUND(TRUNC(('TRI-3'!AT37  ),2),0))=9,"A-",IF((ROUND(TRUNC(('TRI-3'!AT37   ),2),0))=8,"B+",IF((ROUND(TRUNC(('TRI-3'!AT37 ),2),0))=7,"B-",IF((ROUND(TRUNC(('TRI-3'!AT37  ),2),0))=6,"C+",IF((ROUND(TRUNC(('TRI-3'!AT37  ),2),0))=5,"C-",IF((ROUND(TRUNC(('TRI-3'!AT37  ),2),0))=4,"D+",IF((ROUND(TRUNC(('TRI-3'!AT37 ),2),0))=3,"D-",IF((ROUND(TRUNC(('TRI-3'!AT37 ),2),0))=2,"E+",IF((ROUND(TRUNC(('TRI-3'!AT37  ),2),0))&lt;=1,"E-","")))))))))))</f>
        <v/>
      </c>
      <c r="AU37" s="51" t="str">
        <f>IF(OR('TRI-3'!AU37 ="",'TRI-3'!AU37&lt;0,'TRI-3'!AU37  &gt;10),"",IF((ROUND(TRUNC(('TRI-3'!AU37  ),2),0))=10,"A+",IF((ROUND(TRUNC(('TRI-3'!AU37  ),2),0))=9,"A-",IF((ROUND(TRUNC(('TRI-3'!AU37   ),2),0))=8,"B+",IF((ROUND(TRUNC(('TRI-3'!AU37 ),2),0))=7,"B-",IF((ROUND(TRUNC(('TRI-3'!AU37  ),2),0))=6,"C+",IF((ROUND(TRUNC(('TRI-3'!AU37  ),2),0))=5,"C-",IF((ROUND(TRUNC(('TRI-3'!AU37  ),2),0))=4,"D+",IF((ROUND(TRUNC(('TRI-3'!AU37 ),2),0))=3,"D-",IF((ROUND(TRUNC(('TRI-3'!AU37 ),2),0))=2,"E+",IF((ROUND(TRUNC(('TRI-3'!AU37  ),2),0))&lt;=1,"E-","")))))))))))</f>
        <v/>
      </c>
      <c r="AV37" s="51" t="str">
        <f>IF(OR('TRI-3'!AV37 ="",'TRI-3'!AV37&lt;0,'TRI-3'!AV37  &gt;10),"",IF((ROUND(TRUNC(('TRI-3'!AV37  ),2),0))=10,"A+",IF((ROUND(TRUNC(('TRI-3'!AV37  ),2),0))=9,"A-",IF((ROUND(TRUNC(('TRI-3'!AV37   ),2),0))=8,"B+",IF((ROUND(TRUNC(('TRI-3'!AV37 ),2),0))=7,"B-",IF((ROUND(TRUNC(('TRI-3'!AV37  ),2),0))=6,"C+",IF((ROUND(TRUNC(('TRI-3'!AV37  ),2),0))=5,"C-",IF((ROUND(TRUNC(('TRI-3'!AV37  ),2),0))=4,"D+",IF((ROUND(TRUNC(('TRI-3'!AV37 ),2),0))=3,"D-",IF((ROUND(TRUNC(('TRI-3'!AV37 ),2),0))=2,"E+",IF((ROUND(TRUNC(('TRI-3'!AV37  ),2),0))&lt;=1,"E-","")))))))))))</f>
        <v/>
      </c>
      <c r="AW37" s="51" t="str">
        <f>IF(OR('TRI-3'!AW37 ="",'TRI-3'!AW37&lt;0,'TRI-3'!AW37  &gt;10),"",IF((ROUND(TRUNC(('TRI-3'!AW37  ),2),0))=10,"A+",IF((ROUND(TRUNC(('TRI-3'!AW37  ),2),0))=9,"A-",IF((ROUND(TRUNC(('TRI-3'!AW37   ),2),0))=8,"B+",IF((ROUND(TRUNC(('TRI-3'!AW37 ),2),0))=7,"B-",IF((ROUND(TRUNC(('TRI-3'!AW37  ),2),0))=6,"C+",IF((ROUND(TRUNC(('TRI-3'!AW37  ),2),0))=5,"C-",IF((ROUND(TRUNC(('TRI-3'!AW37  ),2),0))=4,"D+",IF((ROUND(TRUNC(('TRI-3'!AW37 ),2),0))=3,"D-",IF((ROUND(TRUNC(('TRI-3'!AW37 ),2),0))=2,"E+",IF((ROUND(TRUNC(('TRI-3'!AW37  ),2),0))&lt;=1,"E-","")))))))))))</f>
        <v/>
      </c>
      <c r="AX37" s="51" t="str">
        <f>IF(OR('TRI-3'!AX37 ="",'TRI-3'!AX37&lt;0,'TRI-3'!AX37  &gt;10),"",IF((ROUND(TRUNC(('TRI-3'!AX37  ),2),0))=10,"A+",IF((ROUND(TRUNC(('TRI-3'!AX37  ),2),0))=9,"A-",IF((ROUND(TRUNC(('TRI-3'!AX37   ),2),0))=8,"B+",IF((ROUND(TRUNC(('TRI-3'!AX37 ),2),0))=7,"B-",IF((ROUND(TRUNC(('TRI-3'!AX37  ),2),0))=6,"C+",IF((ROUND(TRUNC(('TRI-3'!AX37  ),2),0))=5,"C-",IF((ROUND(TRUNC(('TRI-3'!AX37  ),2),0))=4,"D+",IF((ROUND(TRUNC(('TRI-3'!AX37 ),2),0))=3,"D-",IF((ROUND(TRUNC(('TRI-3'!AX37 ),2),0))=2,"E+",IF((ROUND(TRUNC(('TRI-3'!AX37  ),2),0))&lt;=1,"E-","")))))))))))</f>
        <v/>
      </c>
      <c r="AY37" s="51" t="str">
        <f>IF(OR('TRI-3'!AY37 ="",'TRI-3'!AY37&lt;0,'TRI-3'!AY37  &gt;10),"",IF((ROUND(TRUNC(('TRI-3'!AY37  ),2),0))=10,"A+",IF((ROUND(TRUNC(('TRI-3'!AY37  ),2),0))=9,"A-",IF((ROUND(TRUNC(('TRI-3'!AY37   ),2),0))=8,"B+",IF((ROUND(TRUNC(('TRI-3'!AY37 ),2),0))=7,"B-",IF((ROUND(TRUNC(('TRI-3'!AY37  ),2),0))=6,"C+",IF((ROUND(TRUNC(('TRI-3'!AY37  ),2),0))=5,"C-",IF((ROUND(TRUNC(('TRI-3'!AY37  ),2),0))=4,"D+",IF((ROUND(TRUNC(('TRI-3'!AY37 ),2),0))=3,"D-",IF((ROUND(TRUNC(('TRI-3'!AY37 ),2),0))=2,"E+",IF((ROUND(TRUNC(('TRI-3'!AY37  ),2),0))&lt;=1,"E-","")))))))))))</f>
        <v/>
      </c>
      <c r="AZ37" s="51" t="str">
        <f>IF(OR('TRI-3'!AZ37 ="",'TRI-3'!AZ37&lt;0,'TRI-3'!AZ37  &gt;10),"",IF((ROUND(TRUNC(('TRI-3'!AZ37  ),2),0))=10,"A+",IF((ROUND(TRUNC(('TRI-3'!AZ37  ),2),0))=9,"A-",IF((ROUND(TRUNC(('TRI-3'!AZ37   ),2),0))=8,"B+",IF((ROUND(TRUNC(('TRI-3'!AZ37 ),2),0))=7,"B-",IF((ROUND(TRUNC(('TRI-3'!AZ37  ),2),0))=6,"C+",IF((ROUND(TRUNC(('TRI-3'!AZ37  ),2),0))=5,"C-",IF((ROUND(TRUNC(('TRI-3'!AZ37  ),2),0))=4,"D+",IF((ROUND(TRUNC(('TRI-3'!AZ37 ),2),0))=3,"D-",IF((ROUND(TRUNC(('TRI-3'!AZ37 ),2),0))=2,"E+",IF((ROUND(TRUNC(('TRI-3'!AZ37  ),2),0))&lt;=1,"E-","")))))))))))</f>
        <v/>
      </c>
      <c r="BA37" s="51" t="str">
        <f>IF(OR('TRI-3'!BA37 ="",'TRI-3'!BA37&lt;0,'TRI-3'!BA37  &gt;10),"",IF((ROUND(TRUNC(('TRI-3'!BA37  ),2),0))=10,"A+",IF((ROUND(TRUNC(('TRI-3'!BA37  ),2),0))=9,"A-",IF((ROUND(TRUNC(('TRI-3'!BA37   ),2),0))=8,"B+",IF((ROUND(TRUNC(('TRI-3'!BA37 ),2),0))=7,"B-",IF((ROUND(TRUNC(('TRI-3'!BA37  ),2),0))=6,"C+",IF((ROUND(TRUNC(('TRI-3'!BA37  ),2),0))=5,"C-",IF((ROUND(TRUNC(('TRI-3'!BA37  ),2),0))=4,"D+",IF((ROUND(TRUNC(('TRI-3'!BA37 ),2),0))=3,"D-",IF((ROUND(TRUNC(('TRI-3'!BA37 ),2),0))=2,"E+",IF((ROUND(TRUNC(('TRI-3'!BA37  ),2),0))&lt;=1,"E-","")))))))))))</f>
        <v/>
      </c>
      <c r="BB37" s="51" t="str">
        <f>IF(OR('TRI-3'!BB37 ="",'TRI-3'!BB37&lt;0,'TRI-3'!BB37  &gt;10),"",IF((ROUND(TRUNC(('TRI-3'!BB37  ),2),0))=10,"A+",IF((ROUND(TRUNC(('TRI-3'!BB37  ),2),0))=9,"A-",IF((ROUND(TRUNC(('TRI-3'!BB37   ),2),0))=8,"B+",IF((ROUND(TRUNC(('TRI-3'!BB37 ),2),0))=7,"B-",IF((ROUND(TRUNC(('TRI-3'!BB37  ),2),0))=6,"C+",IF((ROUND(TRUNC(('TRI-3'!BB37  ),2),0))=5,"C-",IF((ROUND(TRUNC(('TRI-3'!BB37  ),2),0))=4,"D+",IF((ROUND(TRUNC(('TRI-3'!BB37 ),2),0))=3,"D-",IF((ROUND(TRUNC(('TRI-3'!BB37 ),2),0))=2,"E+",IF((ROUND(TRUNC(('TRI-3'!BB37  ),2),0))&lt;=1,"E-","")))))))))))</f>
        <v/>
      </c>
      <c r="BC37" s="51" t="str">
        <f>IF(OR('TRI-3'!BC37 ="",'TRI-3'!BC37&lt;0,'TRI-3'!BC37  &gt;10),"",IF((ROUND(TRUNC(('TRI-3'!BC37  ),2),0))=10,"A+",IF((ROUND(TRUNC(('TRI-3'!BC37  ),2),0))=9,"A-",IF((ROUND(TRUNC(('TRI-3'!BC37   ),2),0))=8,"B+",IF((ROUND(TRUNC(('TRI-3'!BC37 ),2),0))=7,"B-",IF((ROUND(TRUNC(('TRI-3'!BC37  ),2),0))=6,"C+",IF((ROUND(TRUNC(('TRI-3'!BC37  ),2),0))=5,"C-",IF((ROUND(TRUNC(('TRI-3'!BC37  ),2),0))=4,"D+",IF((ROUND(TRUNC(('TRI-3'!BC37 ),2),0))=3,"D-",IF((ROUND(TRUNC(('TRI-3'!BC37 ),2),0))=2,"E+",IF((ROUND(TRUNC(('TRI-3'!BC37  ),2),0))&lt;=1,"E-","")))))))))))</f>
        <v/>
      </c>
      <c r="BD37" s="51" t="str">
        <f>IF(OR('TRI-3'!BD37 ="",'TRI-3'!BD37&lt;0,'TRI-3'!BD37  &gt;10),"",IF((ROUND(TRUNC(('TRI-3'!BD37  ),2),0))=10,"A+",IF((ROUND(TRUNC(('TRI-3'!BD37  ),2),0))=9,"A-",IF((ROUND(TRUNC(('TRI-3'!BD37   ),2),0))=8,"B+",IF((ROUND(TRUNC(('TRI-3'!BD37 ),2),0))=7,"B-",IF((ROUND(TRUNC(('TRI-3'!BD37  ),2),0))=6,"C+",IF((ROUND(TRUNC(('TRI-3'!BD37  ),2),0))=5,"C-",IF((ROUND(TRUNC(('TRI-3'!BD37  ),2),0))=4,"D+",IF((ROUND(TRUNC(('TRI-3'!BD37 ),2),0))=3,"D-",IF((ROUND(TRUNC(('TRI-3'!BD37 ),2),0))=2,"E+",IF((ROUND(TRUNC(('TRI-3'!BD37  ),2),0))&lt;=1,"E-","")))))))))))</f>
        <v/>
      </c>
      <c r="BE37" s="51" t="str">
        <f>IF(OR('TRI-3'!BE37 ="",'TRI-3'!BE37&lt;0,'TRI-3'!BE37  &gt;10),"",IF((ROUND(TRUNC(('TRI-3'!BE37  ),2),0))=10,"A+",IF((ROUND(TRUNC(('TRI-3'!BE37  ),2),0))=9,"A-",IF((ROUND(TRUNC(('TRI-3'!BE37   ),2),0))=8,"B+",IF((ROUND(TRUNC(('TRI-3'!BE37 ),2),0))=7,"B-",IF((ROUND(TRUNC(('TRI-3'!BE37  ),2),0))=6,"C+",IF((ROUND(TRUNC(('TRI-3'!BE37  ),2),0))=5,"C-",IF((ROUND(TRUNC(('TRI-3'!BE37  ),2),0))=4,"D+",IF((ROUND(TRUNC(('TRI-3'!BE37 ),2),0))=3,"D-",IF((ROUND(TRUNC(('TRI-3'!BE37 ),2),0))=2,"E+",IF((ROUND(TRUNC(('TRI-3'!BE37  ),2),0))&lt;=1,"E-","")))))))))))</f>
        <v/>
      </c>
      <c r="BF37" s="51" t="str">
        <f>IF(OR('TRI-3'!BF37 ="",'TRI-3'!BF37&lt;0,'TRI-3'!BF37  &gt;10),"",IF((ROUND(TRUNC(('TRI-3'!BF37  ),2),0))=10,"A+",IF((ROUND(TRUNC(('TRI-3'!BF37  ),2),0))=9,"A-",IF((ROUND(TRUNC(('TRI-3'!BF37   ),2),0))=8,"B+",IF((ROUND(TRUNC(('TRI-3'!BF37 ),2),0))=7,"B-",IF((ROUND(TRUNC(('TRI-3'!BF37  ),2),0))=6,"C+",IF((ROUND(TRUNC(('TRI-3'!BF37  ),2),0))=5,"C-",IF((ROUND(TRUNC(('TRI-3'!BF37  ),2),0))=4,"D+",IF((ROUND(TRUNC(('TRI-3'!BF37 ),2),0))=3,"D-",IF((ROUND(TRUNC(('TRI-3'!BF37 ),2),0))=2,"E+",IF((ROUND(TRUNC(('TRI-3'!BF37  ),2),0))&lt;=1,"E-","")))))))))))</f>
        <v/>
      </c>
      <c r="BG37" s="51" t="str">
        <f>IF(OR('TRI-3'!BG37 ="",'TRI-3'!BG37&lt;0,'TRI-3'!BG37  &gt;10),"",IF((ROUND(TRUNC(('TRI-3'!BG37  ),2),0))=10,"A+",IF((ROUND(TRUNC(('TRI-3'!BG37  ),2),0))=9,"A-",IF((ROUND(TRUNC(('TRI-3'!BG37   ),2),0))=8,"B+",IF((ROUND(TRUNC(('TRI-3'!BG37 ),2),0))=7,"B-",IF((ROUND(TRUNC(('TRI-3'!BG37  ),2),0))=6,"C+",IF((ROUND(TRUNC(('TRI-3'!BG37  ),2),0))=5,"C-",IF((ROUND(TRUNC(('TRI-3'!BG37  ),2),0))=4,"D+",IF((ROUND(TRUNC(('TRI-3'!BG37 ),2),0))=3,"D-",IF((ROUND(TRUNC(('TRI-3'!BG37 ),2),0))=2,"E+",IF((ROUND(TRUNC(('TRI-3'!BG37  ),2),0))&lt;=1,"E-","")))))))))))</f>
        <v/>
      </c>
      <c r="BH37" s="51" t="str">
        <f>IF(OR('TRI-3'!BH37 ="",'TRI-3'!BH37&lt;0,'TRI-3'!BH37  &gt;10),"",IF((ROUND(TRUNC(('TRI-3'!BH37  ),2),0))=10,"A+",IF((ROUND(TRUNC(('TRI-3'!BH37  ),2),0))=9,"A-",IF((ROUND(TRUNC(('TRI-3'!BH37   ),2),0))=8,"B+",IF((ROUND(TRUNC(('TRI-3'!BH37 ),2),0))=7,"B-",IF((ROUND(TRUNC(('TRI-3'!BH37  ),2),0))=6,"C+",IF((ROUND(TRUNC(('TRI-3'!BH37  ),2),0))=5,"C-",IF((ROUND(TRUNC(('TRI-3'!BH37  ),2),0))=4,"D+",IF((ROUND(TRUNC(('TRI-3'!BH37 ),2),0))=3,"D-",IF((ROUND(TRUNC(('TRI-3'!BH37 ),2),0))=2,"E+",IF((ROUND(TRUNC(('TRI-3'!BH37  ),2),0))&lt;=1,"E-","")))))))))))</f>
        <v/>
      </c>
      <c r="BI37" s="51" t="str">
        <f>IF(OR('TRI-3'!BI37 ="",'TRI-3'!BI37&lt;0,'TRI-3'!BI37  &gt;10),"",IF((ROUND(TRUNC(('TRI-3'!BI37  ),2),0))=10,"A+",IF((ROUND(TRUNC(('TRI-3'!BI37  ),2),0))=9,"A-",IF((ROUND(TRUNC(('TRI-3'!BI37   ),2),0))=8,"B+",IF((ROUND(TRUNC(('TRI-3'!BI37 ),2),0))=7,"B-",IF((ROUND(TRUNC(('TRI-3'!BI37  ),2),0))=6,"C+",IF((ROUND(TRUNC(('TRI-3'!BI37  ),2),0))=5,"C-",IF((ROUND(TRUNC(('TRI-3'!BI37  ),2),0))=4,"D+",IF((ROUND(TRUNC(('TRI-3'!BI37 ),2),0))=3,"D-",IF((ROUND(TRUNC(('TRI-3'!BI37 ),2),0))=2,"E+",IF((ROUND(TRUNC(('TRI-3'!BI37  ),2),0))&lt;=1,"E-","")))))))))))</f>
        <v/>
      </c>
      <c r="BJ37" s="51" t="str">
        <f>IF(OR('TRI-3'!BJ37 ="",'TRI-3'!BJ37&lt;0,'TRI-3'!BJ37  &gt;10),"",IF((ROUND(TRUNC(('TRI-3'!BJ37  ),2),0))=10,"A+",IF((ROUND(TRUNC(('TRI-3'!BJ37  ),2),0))=9,"A-",IF((ROUND(TRUNC(('TRI-3'!BJ37   ),2),0))=8,"B+",IF((ROUND(TRUNC(('TRI-3'!BJ37 ),2),0))=7,"B-",IF((ROUND(TRUNC(('TRI-3'!BJ37  ),2),0))=6,"C+",IF((ROUND(TRUNC(('TRI-3'!BJ37  ),2),0))=5,"C-",IF((ROUND(TRUNC(('TRI-3'!BJ37  ),2),0))=4,"D+",IF((ROUND(TRUNC(('TRI-3'!BJ37 ),2),0))=3,"D-",IF((ROUND(TRUNC(('TRI-3'!BJ37 ),2),0))=2,"E+",IF((ROUND(TRUNC(('TRI-3'!BJ37  ),2),0))&lt;=1,"E-","")))))))))))</f>
        <v/>
      </c>
      <c r="BK37" s="51" t="str">
        <f>IF(OR('TRI-3'!BK37 ="",'TRI-3'!BK37&lt;0,'TRI-3'!BK37  &gt;10),"",IF((ROUND(TRUNC(('TRI-3'!BK37  ),2),0))=10,"A+",IF((ROUND(TRUNC(('TRI-3'!BK37  ),2),0))=9,"A-",IF((ROUND(TRUNC(('TRI-3'!BK37   ),2),0))=8,"B+",IF((ROUND(TRUNC(('TRI-3'!BK37 ),2),0))=7,"B-",IF((ROUND(TRUNC(('TRI-3'!BK37  ),2),0))=6,"C+",IF((ROUND(TRUNC(('TRI-3'!BK37  ),2),0))=5,"C-",IF((ROUND(TRUNC(('TRI-3'!BK37  ),2),0))=4,"D+",IF((ROUND(TRUNC(('TRI-3'!BK37 ),2),0))=3,"D-",IF((ROUND(TRUNC(('TRI-3'!BK37 ),2),0))=2,"E+",IF((ROUND(TRUNC(('TRI-3'!BK37  ),2),0))&lt;=1,"E-","")))))))))))</f>
        <v/>
      </c>
      <c r="BL37" s="51" t="str">
        <f>IF(OR('TRI-3'!BL37 ="",'TRI-3'!BL37&lt;0,'TRI-3'!BL37  &gt;10),"",IF((ROUND(TRUNC(('TRI-3'!BL37  ),2),0))=10,"A+",IF((ROUND(TRUNC(('TRI-3'!BL37  ),2),0))=9,"A-",IF((ROUND(TRUNC(('TRI-3'!BL37   ),2),0))=8,"B+",IF((ROUND(TRUNC(('TRI-3'!BL37 ),2),0))=7,"B-",IF((ROUND(TRUNC(('TRI-3'!BL37  ),2),0))=6,"C+",IF((ROUND(TRUNC(('TRI-3'!BL37  ),2),0))=5,"C-",IF((ROUND(TRUNC(('TRI-3'!BL37  ),2),0))=4,"D+",IF((ROUND(TRUNC(('TRI-3'!BL37 ),2),0))=3,"D-",IF((ROUND(TRUNC(('TRI-3'!BL37 ),2),0))=2,"E+",IF((ROUND(TRUNC(('TRI-3'!BL37  ),2),0))&lt;=1,"E-","")))))))))))</f>
        <v/>
      </c>
      <c r="BM37" s="51" t="str">
        <f>IF(OR('TRI-3'!BM37 ="",'TRI-3'!BM37&lt;0,'TRI-3'!BM37  &gt;10),"",IF((ROUND(TRUNC(('TRI-3'!BM37  ),2),0))=10,"A+",IF((ROUND(TRUNC(('TRI-3'!BM37  ),2),0))=9,"A-",IF((ROUND(TRUNC(('TRI-3'!BM37   ),2),0))=8,"B+",IF((ROUND(TRUNC(('TRI-3'!BM37 ),2),0))=7,"B-",IF((ROUND(TRUNC(('TRI-3'!BM37  ),2),0))=6,"C+",IF((ROUND(TRUNC(('TRI-3'!BM37  ),2),0))=5,"C-",IF((ROUND(TRUNC(('TRI-3'!BM37  ),2),0))=4,"D+",IF((ROUND(TRUNC(('TRI-3'!BM37 ),2),0))=3,"D-",IF((ROUND(TRUNC(('TRI-3'!BM37 ),2),0))=2,"E+",IF((ROUND(TRUNC(('TRI-3'!BM37  ),2),0))&lt;=1,"E-","")))))))))))</f>
        <v/>
      </c>
      <c r="BN37" s="51" t="str">
        <f>IF(OR('TRI-3'!BN37 ="",'TRI-3'!BN37&lt;0,'TRI-3'!BN37  &gt;10),"",IF((ROUND(TRUNC(('TRI-3'!BN37  ),2),0))=10,"A+",IF((ROUND(TRUNC(('TRI-3'!BN37  ),2),0))=9,"A-",IF((ROUND(TRUNC(('TRI-3'!BN37   ),2),0))=8,"B+",IF((ROUND(TRUNC(('TRI-3'!BN37 ),2),0))=7,"B-",IF((ROUND(TRUNC(('TRI-3'!BN37  ),2),0))=6,"C+",IF((ROUND(TRUNC(('TRI-3'!BN37  ),2),0))=5,"C-",IF((ROUND(TRUNC(('TRI-3'!BN37  ),2),0))=4,"D+",IF((ROUND(TRUNC(('TRI-3'!BN37 ),2),0))=3,"D-",IF((ROUND(TRUNC(('TRI-3'!BN37 ),2),0))=2,"E+",IF((ROUND(TRUNC(('TRI-3'!BN37  ),2),0))&lt;=1,"E-","")))))))))))</f>
        <v/>
      </c>
      <c r="BO37" s="51" t="str">
        <f>IF(OR('TRI-3'!BO37 ="",'TRI-3'!BO37&lt;0,'TRI-3'!BO37  &gt;10),"",IF((ROUND(TRUNC(('TRI-3'!BO37  ),2),0))=10,"A+",IF((ROUND(TRUNC(('TRI-3'!BO37  ),2),0))=9,"A-",IF((ROUND(TRUNC(('TRI-3'!BO37   ),2),0))=8,"B+",IF((ROUND(TRUNC(('TRI-3'!BO37 ),2),0))=7,"B-",IF((ROUND(TRUNC(('TRI-3'!BO37  ),2),0))=6,"C+",IF((ROUND(TRUNC(('TRI-3'!BO37  ),2),0))=5,"C-",IF((ROUND(TRUNC(('TRI-3'!BO37  ),2),0))=4,"D+",IF((ROUND(TRUNC(('TRI-3'!BO37 ),2),0))=3,"D-",IF((ROUND(TRUNC(('TRI-3'!BO37 ),2),0))=2,"E+",IF((ROUND(TRUNC(('TRI-3'!BO37  ),2),0))&lt;=1,"E-","")))))))))))</f>
        <v/>
      </c>
      <c r="BP37" s="51" t="str">
        <f>IF(OR('TRI-3'!BP37 ="",'TRI-3'!BP37&lt;0,'TRI-3'!BP37  &gt;10),"",IF((ROUND(TRUNC(('TRI-3'!BP37  ),2),0))=10,"A+",IF((ROUND(TRUNC(('TRI-3'!BP37  ),2),0))=9,"A-",IF((ROUND(TRUNC(('TRI-3'!BP37   ),2),0))=8,"B+",IF((ROUND(TRUNC(('TRI-3'!BP37 ),2),0))=7,"B-",IF((ROUND(TRUNC(('TRI-3'!BP37  ),2),0))=6,"C+",IF((ROUND(TRUNC(('TRI-3'!BP37  ),2),0))=5,"C-",IF((ROUND(TRUNC(('TRI-3'!BP37  ),2),0))=4,"D+",IF((ROUND(TRUNC(('TRI-3'!BP37 ),2),0))=3,"D-",IF((ROUND(TRUNC(('TRI-3'!BP37 ),2),0))=2,"E+",IF((ROUND(TRUNC(('TRI-3'!BP37  ),2),0))&lt;=1,"E-","")))))))))))</f>
        <v/>
      </c>
      <c r="BQ37" s="51" t="str">
        <f>IF(OR('TRI-3'!BQ37 ="",'TRI-3'!BQ37&lt;0,'TRI-3'!BQ37  &gt;10),"",IF((ROUND(TRUNC(('TRI-3'!BQ37  ),2),0))=10,"A+",IF((ROUND(TRUNC(('TRI-3'!BQ37  ),2),0))=9,"A-",IF((ROUND(TRUNC(('TRI-3'!BQ37   ),2),0))=8,"B+",IF((ROUND(TRUNC(('TRI-3'!BQ37 ),2),0))=7,"B-",IF((ROUND(TRUNC(('TRI-3'!BQ37  ),2),0))=6,"C+",IF((ROUND(TRUNC(('TRI-3'!BQ37  ),2),0))=5,"C-",IF((ROUND(TRUNC(('TRI-3'!BQ37  ),2),0))=4,"D+",IF((ROUND(TRUNC(('TRI-3'!BQ37 ),2),0))=3,"D-",IF((ROUND(TRUNC(('TRI-3'!BQ37 ),2),0))=2,"E+",IF((ROUND(TRUNC(('TRI-3'!BQ37  ),2),0))&lt;=1,"E-","")))))))))))</f>
        <v/>
      </c>
      <c r="BR37" s="51" t="str">
        <f>IF(OR('TRI-3'!BR37 ="",'TRI-3'!BR37&lt;0,'TRI-3'!BR37  &gt;10),"",IF((ROUND(TRUNC(('TRI-3'!BR37  ),2),0))=10,"A+",IF((ROUND(TRUNC(('TRI-3'!BR37  ),2),0))=9,"A-",IF((ROUND(TRUNC(('TRI-3'!BR37   ),2),0))=8,"B+",IF((ROUND(TRUNC(('TRI-3'!BR37 ),2),0))=7,"B-",IF((ROUND(TRUNC(('TRI-3'!BR37  ),2),0))=6,"C+",IF((ROUND(TRUNC(('TRI-3'!BR37  ),2),0))=5,"C-",IF((ROUND(TRUNC(('TRI-3'!BR37  ),2),0))=4,"D+",IF((ROUND(TRUNC(('TRI-3'!BR37 ),2),0))=3,"D-",IF((ROUND(TRUNC(('TRI-3'!BR37 ),2),0))=2,"E+",IF((ROUND(TRUNC(('TRI-3'!BR37  ),2),0))&lt;=1,"E-","")))))))))))</f>
        <v/>
      </c>
      <c r="BS37" s="51" t="str">
        <f>IF(OR('TRI-3'!BS37 ="",'TRI-3'!BS37&lt;0,'TRI-3'!BS37  &gt;10),"",IF((ROUND(TRUNC(('TRI-3'!BS37  ),2),0))=10,"A+",IF((ROUND(TRUNC(('TRI-3'!BS37  ),2),0))=9,"A-",IF((ROUND(TRUNC(('TRI-3'!BS37   ),2),0))=8,"B+",IF((ROUND(TRUNC(('TRI-3'!BS37 ),2),0))=7,"B-",IF((ROUND(TRUNC(('TRI-3'!BS37  ),2),0))=6,"C+",IF((ROUND(TRUNC(('TRI-3'!BS37  ),2),0))=5,"C-",IF((ROUND(TRUNC(('TRI-3'!BS37  ),2),0))=4,"D+",IF((ROUND(TRUNC(('TRI-3'!BS37 ),2),0))=3,"D-",IF((ROUND(TRUNC(('TRI-3'!BS37 ),2),0))=2,"E+",IF((ROUND(TRUNC(('TRI-3'!BS37  ),2),0))&lt;=1,"E-","")))))))))))</f>
        <v/>
      </c>
      <c r="BT37" s="51" t="str">
        <f>IF(OR('TRI-3'!BT37 ="",'TRI-3'!BT37&lt;0,'TRI-3'!BT37  &gt;10),"",IF((ROUND(TRUNC(('TRI-3'!BT37  ),2),0))=10,"A+",IF((ROUND(TRUNC(('TRI-3'!BT37  ),2),0))=9,"A-",IF((ROUND(TRUNC(('TRI-3'!BT37   ),2),0))=8,"B+",IF((ROUND(TRUNC(('TRI-3'!BT37 ),2),0))=7,"B-",IF((ROUND(TRUNC(('TRI-3'!BT37  ),2),0))=6,"C+",IF((ROUND(TRUNC(('TRI-3'!BT37  ),2),0))=5,"C-",IF((ROUND(TRUNC(('TRI-3'!BT37  ),2),0))=4,"D+",IF((ROUND(TRUNC(('TRI-3'!BT37 ),2),0))=3,"D-",IF((ROUND(TRUNC(('TRI-3'!BT37 ),2),0))=2,"E+",IF((ROUND(TRUNC(('TRI-3'!BT37  ),2),0))&lt;=1,"E-","")))))))))))</f>
        <v/>
      </c>
      <c r="BU37" s="51" t="str">
        <f>IF(OR('TRI-3'!BU37 ="",'TRI-3'!BU37&lt;0,'TRI-3'!BU37  &gt;10),"",IF((ROUND(TRUNC(('TRI-3'!BU37  ),2),0))=10,"A+",IF((ROUND(TRUNC(('TRI-3'!BU37  ),2),0))=9,"A-",IF((ROUND(TRUNC(('TRI-3'!BU37   ),2),0))=8,"B+",IF((ROUND(TRUNC(('TRI-3'!BU37 ),2),0))=7,"B-",IF((ROUND(TRUNC(('TRI-3'!BU37  ),2),0))=6,"C+",IF((ROUND(TRUNC(('TRI-3'!BU37  ),2),0))=5,"C-",IF((ROUND(TRUNC(('TRI-3'!BU37  ),2),0))=4,"D+",IF((ROUND(TRUNC(('TRI-3'!BU37 ),2),0))=3,"D-",IF((ROUND(TRUNC(('TRI-3'!BU37 ),2),0))=2,"E+",IF((ROUND(TRUNC(('TRI-3'!BU37  ),2),0))&lt;=1,"E-","")))))))))))</f>
        <v/>
      </c>
      <c r="BV37" s="51" t="str">
        <f>IF(OR('TRI-3'!BV37 ="",'TRI-3'!BV37&lt;0,'TRI-3'!BV37  &gt;10),"",IF((ROUND(TRUNC(('TRI-3'!BV37  ),2),0))=10,"A+",IF((ROUND(TRUNC(('TRI-3'!BV37  ),2),0))=9,"A-",IF((ROUND(TRUNC(('TRI-3'!BV37   ),2),0))=8,"B+",IF((ROUND(TRUNC(('TRI-3'!BV37 ),2),0))=7,"B-",IF((ROUND(TRUNC(('TRI-3'!BV37  ),2),0))=6,"C+",IF((ROUND(TRUNC(('TRI-3'!BV37  ),2),0))=5,"C-",IF((ROUND(TRUNC(('TRI-3'!BV37  ),2),0))=4,"D+",IF((ROUND(TRUNC(('TRI-3'!BV37 ),2),0))=3,"D-",IF((ROUND(TRUNC(('TRI-3'!BV37 ),2),0))=2,"E+",IF((ROUND(TRUNC(('TRI-3'!BV37  ),2),0))&lt;=1,"E-","")))))))))))</f>
        <v/>
      </c>
      <c r="BW37" s="51" t="str">
        <f>IF(OR('TRI-3'!BW37 ="",'TRI-3'!BW37&lt;0,'TRI-3'!BW37  &gt;10),"",IF((ROUND(TRUNC(('TRI-3'!BW37  ),2),0))=10,"A+",IF((ROUND(TRUNC(('TRI-3'!BW37  ),2),0))=9,"A-",IF((ROUND(TRUNC(('TRI-3'!BW37   ),2),0))=8,"B+",IF((ROUND(TRUNC(('TRI-3'!BW37 ),2),0))=7,"B-",IF((ROUND(TRUNC(('TRI-3'!BW37  ),2),0))=6,"C+",IF((ROUND(TRUNC(('TRI-3'!BW37  ),2),0))=5,"C-",IF((ROUND(TRUNC(('TRI-3'!BW37  ),2),0))=4,"D+",IF((ROUND(TRUNC(('TRI-3'!BW37 ),2),0))=3,"D-",IF((ROUND(TRUNC(('TRI-3'!BW37 ),2),0))=2,"E+",IF((ROUND(TRUNC(('TRI-3'!BW37  ),2),0))&lt;=1,"E-","")))))))))))</f>
        <v/>
      </c>
      <c r="BX37" s="51" t="str">
        <f>IF(OR('TRI-3'!BX37 ="",'TRI-3'!BX37&lt;0,'TRI-3'!BX37  &gt;10),"",IF((ROUND(TRUNC(('TRI-3'!BX37  ),2),0))=10,"A+",IF((ROUND(TRUNC(('TRI-3'!BX37  ),2),0))=9,"A-",IF((ROUND(TRUNC(('TRI-3'!BX37   ),2),0))=8,"B+",IF((ROUND(TRUNC(('TRI-3'!BX37 ),2),0))=7,"B-",IF((ROUND(TRUNC(('TRI-3'!BX37  ),2),0))=6,"C+",IF((ROUND(TRUNC(('TRI-3'!BX37  ),2),0))=5,"C-",IF((ROUND(TRUNC(('TRI-3'!BX37  ),2),0))=4,"D+",IF((ROUND(TRUNC(('TRI-3'!BX37 ),2),0))=3,"D-",IF((ROUND(TRUNC(('TRI-3'!BX37 ),2),0))=2,"E+",IF((ROUND(TRUNC(('TRI-3'!BX37  ),2),0))&lt;=1,"E-","")))))))))))</f>
        <v/>
      </c>
      <c r="BY37" s="51" t="str">
        <f>IF(OR('TRI-3'!BY37 ="",'TRI-3'!BY37&lt;0,'TRI-3'!BY37  &gt;10),"",IF((ROUND(TRUNC(('TRI-3'!BY37  ),2),0))=10,"A+",IF((ROUND(TRUNC(('TRI-3'!BY37  ),2),0))=9,"A-",IF((ROUND(TRUNC(('TRI-3'!BY37   ),2),0))=8,"B+",IF((ROUND(TRUNC(('TRI-3'!BY37 ),2),0))=7,"B-",IF((ROUND(TRUNC(('TRI-3'!BY37  ),2),0))=6,"C+",IF((ROUND(TRUNC(('TRI-3'!BY37  ),2),0))=5,"C-",IF((ROUND(TRUNC(('TRI-3'!BY37  ),2),0))=4,"D+",IF((ROUND(TRUNC(('TRI-3'!BY37 ),2),0))=3,"D-",IF((ROUND(TRUNC(('TRI-3'!BY37 ),2),0))=2,"E+",IF((ROUND(TRUNC(('TRI-3'!BY37  ),2),0))&lt;=1,"E-","")))))))))))</f>
        <v/>
      </c>
      <c r="BZ37" s="51" t="str">
        <f>IF(OR('TRI-3'!BZ37 ="",'TRI-3'!BZ37&lt;0,'TRI-3'!BZ37  &gt;10),"",IF((ROUND(TRUNC(('TRI-3'!BZ37  ),2),0))=10,"A+",IF((ROUND(TRUNC(('TRI-3'!BZ37  ),2),0))=9,"A-",IF((ROUND(TRUNC(('TRI-3'!BZ37   ),2),0))=8,"B+",IF((ROUND(TRUNC(('TRI-3'!BZ37 ),2),0))=7,"B-",IF((ROUND(TRUNC(('TRI-3'!BZ37  ),2),0))=6,"C+",IF((ROUND(TRUNC(('TRI-3'!BZ37  ),2),0))=5,"C-",IF((ROUND(TRUNC(('TRI-3'!BZ37  ),2),0))=4,"D+",IF((ROUND(TRUNC(('TRI-3'!BZ37 ),2),0))=3,"D-",IF((ROUND(TRUNC(('TRI-3'!BZ37 ),2),0))=2,"E+",IF((ROUND(TRUNC(('TRI-3'!BZ37  ),2),0))&lt;=1,"E-","")))))))))))</f>
        <v/>
      </c>
      <c r="CA37" s="51" t="str">
        <f>IF(OR('TRI-3'!CA37 ="",'TRI-3'!CA37&lt;0,'TRI-3'!CA37  &gt;10),"",IF((ROUND(TRUNC(('TRI-3'!CA37  ),2),0))=10,"A+",IF((ROUND(TRUNC(('TRI-3'!CA37  ),2),0))=9,"A-",IF((ROUND(TRUNC(('TRI-3'!CA37   ),2),0))=8,"B+",IF((ROUND(TRUNC(('TRI-3'!CA37 ),2),0))=7,"B-",IF((ROUND(TRUNC(('TRI-3'!CA37  ),2),0))=6,"C+",IF((ROUND(TRUNC(('TRI-3'!CA37  ),2),0))=5,"C-",IF((ROUND(TRUNC(('TRI-3'!CA37  ),2),0))=4,"D+",IF((ROUND(TRUNC(('TRI-3'!CA37 ),2),0))=3,"D-",IF((ROUND(TRUNC(('TRI-3'!CA37 ),2),0))=2,"E+",IF((ROUND(TRUNC(('TRI-3'!CA37  ),2),0))&lt;=1,"E-","")))))))))))</f>
        <v/>
      </c>
      <c r="CB37" s="51" t="str">
        <f>IF(OR('TRI-3'!CB37 ="",'TRI-3'!CB37&lt;0,'TRI-3'!CB37  &gt;10),"",IF((ROUND(TRUNC(('TRI-3'!CB37  ),2),0))=10,"A+",IF((ROUND(TRUNC(('TRI-3'!CB37  ),2),0))=9,"A-",IF((ROUND(TRUNC(('TRI-3'!CB37   ),2),0))=8,"B+",IF((ROUND(TRUNC(('TRI-3'!CB37 ),2),0))=7,"B-",IF((ROUND(TRUNC(('TRI-3'!CB37  ),2),0))=6,"C+",IF((ROUND(TRUNC(('TRI-3'!CB37  ),2),0))=5,"C-",IF((ROUND(TRUNC(('TRI-3'!CB37  ),2),0))=4,"D+",IF((ROUND(TRUNC(('TRI-3'!CB37 ),2),0))=3,"D-",IF((ROUND(TRUNC(('TRI-3'!CB37 ),2),0))=2,"E+",IF((ROUND(TRUNC(('TRI-3'!CB37  ),2),0))&lt;=1,"E-","")))))))))))</f>
        <v/>
      </c>
      <c r="CC37" s="51" t="str">
        <f>IF(OR('TRI-3'!CC37 ="",'TRI-3'!CC37&lt;0,'TRI-3'!CC37  &gt;10),"",IF((ROUND(TRUNC(('TRI-3'!CC37  ),2),0))=10,"A+",IF((ROUND(TRUNC(('TRI-3'!CC37  ),2),0))=9,"A-",IF((ROUND(TRUNC(('TRI-3'!CC37   ),2),0))=8,"B+",IF((ROUND(TRUNC(('TRI-3'!CC37 ),2),0))=7,"B-",IF((ROUND(TRUNC(('TRI-3'!CC37  ),2),0))=6,"C+",IF((ROUND(TRUNC(('TRI-3'!CC37  ),2),0))=5,"C-",IF((ROUND(TRUNC(('TRI-3'!CC37  ),2),0))=4,"D+",IF((ROUND(TRUNC(('TRI-3'!CC37 ),2),0))=3,"D-",IF((ROUND(TRUNC(('TRI-3'!CC37 ),2),0))=2,"E+",IF((ROUND(TRUNC(('TRI-3'!CC37  ),2),0))&lt;=1,"E-","")))))))))))</f>
        <v/>
      </c>
      <c r="CD37" s="51" t="str">
        <f>IF(OR('TRI-3'!CD37 ="",'TRI-3'!CD37&lt;0,'TRI-3'!CD37  &gt;10),"",IF((ROUND(TRUNC(('TRI-3'!CD37  ),2),0))=10,"A+",IF((ROUND(TRUNC(('TRI-3'!CD37  ),2),0))=9,"A-",IF((ROUND(TRUNC(('TRI-3'!CD37   ),2),0))=8,"B+",IF((ROUND(TRUNC(('TRI-3'!CD37 ),2),0))=7,"B-",IF((ROUND(TRUNC(('TRI-3'!CD37  ),2),0))=6,"C+",IF((ROUND(TRUNC(('TRI-3'!CD37  ),2),0))=5,"C-",IF((ROUND(TRUNC(('TRI-3'!CD37  ),2),0))=4,"D+",IF((ROUND(TRUNC(('TRI-3'!CD37 ),2),0))=3,"D-",IF((ROUND(TRUNC(('TRI-3'!CD37 ),2),0))=2,"E+",IF((ROUND(TRUNC(('TRI-3'!CD37  ),2),0))&lt;=1,"E-","")))))))))))</f>
        <v/>
      </c>
      <c r="CE37" s="51" t="str">
        <f>IF(OR('TRI-3'!CE37 ="",'TRI-3'!CE37&lt;0,'TRI-3'!CE37  &gt;10),"",IF((ROUND(TRUNC(('TRI-3'!CE37  ),2),0))=10,"A+",IF((ROUND(TRUNC(('TRI-3'!CE37  ),2),0))=9,"A-",IF((ROUND(TRUNC(('TRI-3'!CE37   ),2),0))=8,"B+",IF((ROUND(TRUNC(('TRI-3'!CE37 ),2),0))=7,"B-",IF((ROUND(TRUNC(('TRI-3'!CE37  ),2),0))=6,"C+",IF((ROUND(TRUNC(('TRI-3'!CE37  ),2),0))=5,"C-",IF((ROUND(TRUNC(('TRI-3'!CE37  ),2),0))=4,"D+",IF((ROUND(TRUNC(('TRI-3'!CE37 ),2),0))=3,"D-",IF((ROUND(TRUNC(('TRI-3'!CE37 ),2),0))=2,"E+",IF((ROUND(TRUNC(('TRI-3'!CE37  ),2),0))&lt;=1,"E-","")))))))))))</f>
        <v/>
      </c>
      <c r="CF37" s="51" t="str">
        <f>IF(OR('TRI-3'!CF37 ="",'TRI-3'!CF37&lt;0,'TRI-3'!CF37  &gt;10),"",IF((ROUND(TRUNC(('TRI-3'!CF37  ),2),0))=10,"A+",IF((ROUND(TRUNC(('TRI-3'!CF37  ),2),0))=9,"A-",IF((ROUND(TRUNC(('TRI-3'!CF37   ),2),0))=8,"B+",IF((ROUND(TRUNC(('TRI-3'!CF37 ),2),0))=7,"B-",IF((ROUND(TRUNC(('TRI-3'!CF37  ),2),0))=6,"C+",IF((ROUND(TRUNC(('TRI-3'!CF37  ),2),0))=5,"C-",IF((ROUND(TRUNC(('TRI-3'!CF37  ),2),0))=4,"D+",IF((ROUND(TRUNC(('TRI-3'!CF37 ),2),0))=3,"D-",IF((ROUND(TRUNC(('TRI-3'!CF37 ),2),0))=2,"E+",IF((ROUND(TRUNC(('TRI-3'!CF37  ),2),0))&lt;=1,"E-","")))))))))))</f>
        <v/>
      </c>
      <c r="CG37" s="51" t="str">
        <f>IF(OR('TRI-3'!CG37 ="",'TRI-3'!CG37&lt;0,'TRI-3'!CG37  &gt;10),"",IF((ROUND(TRUNC(('TRI-3'!CG37  ),2),0))=10,"A+",IF((ROUND(TRUNC(('TRI-3'!CG37  ),2),0))=9,"A-",IF((ROUND(TRUNC(('TRI-3'!CG37   ),2),0))=8,"B+",IF((ROUND(TRUNC(('TRI-3'!CG37 ),2),0))=7,"B-",IF((ROUND(TRUNC(('TRI-3'!CG37  ),2),0))=6,"C+",IF((ROUND(TRUNC(('TRI-3'!CG37  ),2),0))=5,"C-",IF((ROUND(TRUNC(('TRI-3'!CG37  ),2),0))=4,"D+",IF((ROUND(TRUNC(('TRI-3'!CG37 ),2),0))=3,"D-",IF((ROUND(TRUNC(('TRI-3'!CG37 ),2),0))=2,"E+",IF((ROUND(TRUNC(('TRI-3'!CG37  ),2),0))&lt;=1,"E-","")))))))))))</f>
        <v/>
      </c>
      <c r="CH37" s="51" t="str">
        <f>IF(OR('TRI-3'!CH37 ="",'TRI-3'!CH37&lt;0,'TRI-3'!CH37  &gt;10),"",IF((ROUND(TRUNC(('TRI-3'!CH37  ),2),0))=10,"A+",IF((ROUND(TRUNC(('TRI-3'!CH37  ),2),0))=9,"A-",IF((ROUND(TRUNC(('TRI-3'!CH37   ),2),0))=8,"B+",IF((ROUND(TRUNC(('TRI-3'!CH37 ),2),0))=7,"B-",IF((ROUND(TRUNC(('TRI-3'!CH37  ),2),0))=6,"C+",IF((ROUND(TRUNC(('TRI-3'!CH37  ),2),0))=5,"C-",IF((ROUND(TRUNC(('TRI-3'!CH37  ),2),0))=4,"D+",IF((ROUND(TRUNC(('TRI-3'!CH37 ),2),0))=3,"D-",IF((ROUND(TRUNC(('TRI-3'!CH37 ),2),0))=2,"E+",IF((ROUND(TRUNC(('TRI-3'!CH37  ),2),0))&lt;=1,"E-","")))))))))))</f>
        <v/>
      </c>
      <c r="CI37" s="51" t="str">
        <f>IF(OR('TRI-3'!CI37 ="",'TRI-3'!CI37&lt;0,'TRI-3'!CI37  &gt;10),"",IF((ROUND(TRUNC(('TRI-3'!CI37  ),2),0))=10,"A+",IF((ROUND(TRUNC(('TRI-3'!CI37  ),2),0))=9,"A-",IF((ROUND(TRUNC(('TRI-3'!CI37   ),2),0))=8,"B+",IF((ROUND(TRUNC(('TRI-3'!CI37 ),2),0))=7,"B-",IF((ROUND(TRUNC(('TRI-3'!CI37  ),2),0))=6,"C+",IF((ROUND(TRUNC(('TRI-3'!CI37  ),2),0))=5,"C-",IF((ROUND(TRUNC(('TRI-3'!CI37  ),2),0))=4,"D+",IF((ROUND(TRUNC(('TRI-3'!CI37 ),2),0))=3,"D-",IF((ROUND(TRUNC(('TRI-3'!CI37 ),2),0))=2,"E+",IF((ROUND(TRUNC(('TRI-3'!CI37  ),2),0))&lt;=1,"E-","")))))))))))</f>
        <v/>
      </c>
      <c r="CJ37" s="51" t="str">
        <f>IF(OR('TRI-3'!CJ37 ="",'TRI-3'!CJ37&lt;0,'TRI-3'!CJ37  &gt;10),"",IF((ROUND(TRUNC(('TRI-3'!CJ37  ),2),0))=10,"A+",IF((ROUND(TRUNC(('TRI-3'!CJ37  ),2),0))=9,"A-",IF((ROUND(TRUNC(('TRI-3'!CJ37   ),2),0))=8,"B+",IF((ROUND(TRUNC(('TRI-3'!CJ37 ),2),0))=7,"B-",IF((ROUND(TRUNC(('TRI-3'!CJ37  ),2),0))=6,"C+",IF((ROUND(TRUNC(('TRI-3'!CJ37  ),2),0))=5,"C-",IF((ROUND(TRUNC(('TRI-3'!CJ37  ),2),0))=4,"D+",IF((ROUND(TRUNC(('TRI-3'!CJ37 ),2),0))=3,"D-",IF((ROUND(TRUNC(('TRI-3'!CJ37 ),2),0))=2,"E+",IF((ROUND(TRUNC(('TRI-3'!CJ37  ),2),0))&lt;=1,"E-","")))))))))))</f>
        <v/>
      </c>
      <c r="CK37" s="51" t="str">
        <f>IF(OR('TRI-3'!CK37 ="",'TRI-3'!CK37&lt;0,'TRI-3'!CK37  &gt;10),"",IF((ROUND(TRUNC(('TRI-3'!CK37  ),2),0))=10,"A+",IF((ROUND(TRUNC(('TRI-3'!CK37  ),2),0))=9,"A-",IF((ROUND(TRUNC(('TRI-3'!CK37   ),2),0))=8,"B+",IF((ROUND(TRUNC(('TRI-3'!CK37 ),2),0))=7,"B-",IF((ROUND(TRUNC(('TRI-3'!CK37  ),2),0))=6,"C+",IF((ROUND(TRUNC(('TRI-3'!CK37  ),2),0))=5,"C-",IF((ROUND(TRUNC(('TRI-3'!CK37  ),2),0))=4,"D+",IF((ROUND(TRUNC(('TRI-3'!CK37 ),2),0))=3,"D-",IF((ROUND(TRUNC(('TRI-3'!CK37 ),2),0))=2,"E+",IF((ROUND(TRUNC(('TRI-3'!CK37  ),2),0))&lt;=1,"E-","")))))))))))</f>
        <v/>
      </c>
      <c r="CL37" s="51" t="str">
        <f>IF(OR('TRI-3'!CL37 ="",'TRI-3'!CL37&lt;0,'TRI-3'!CL37  &gt;10),"",IF((ROUND(TRUNC(('TRI-3'!CL37  ),2),0))=10,"A+",IF((ROUND(TRUNC(('TRI-3'!CL37  ),2),0))=9,"A-",IF((ROUND(TRUNC(('TRI-3'!CL37   ),2),0))=8,"B+",IF((ROUND(TRUNC(('TRI-3'!CL37 ),2),0))=7,"B-",IF((ROUND(TRUNC(('TRI-3'!CL37  ),2),0))=6,"C+",IF((ROUND(TRUNC(('TRI-3'!CL37  ),2),0))=5,"C-",IF((ROUND(TRUNC(('TRI-3'!CL37  ),2),0))=4,"D+",IF((ROUND(TRUNC(('TRI-3'!CL37 ),2),0))=3,"D-",IF((ROUND(TRUNC(('TRI-3'!CL37 ),2),0))=2,"E+",IF((ROUND(TRUNC(('TRI-3'!CL37  ),2),0))&lt;=1,"E-","")))))))))))</f>
        <v/>
      </c>
      <c r="CM37" s="51" t="str">
        <f>IF(OR('TRI-3'!CM37 ="",'TRI-3'!CM37&lt;0,'TRI-3'!CM37  &gt;10),"",IF((ROUND(TRUNC(('TRI-3'!CM37  ),2),0))=10,"A+",IF((ROUND(TRUNC(('TRI-3'!CM37  ),2),0))=9,"A-",IF((ROUND(TRUNC(('TRI-3'!CM37   ),2),0))=8,"B+",IF((ROUND(TRUNC(('TRI-3'!CM37 ),2),0))=7,"B-",IF((ROUND(TRUNC(('TRI-3'!CM37  ),2),0))=6,"C+",IF((ROUND(TRUNC(('TRI-3'!CM37  ),2),0))=5,"C-",IF((ROUND(TRUNC(('TRI-3'!CM37  ),2),0))=4,"D+",IF((ROUND(TRUNC(('TRI-3'!CM37 ),2),0))=3,"D-",IF((ROUND(TRUNC(('TRI-3'!CM37 ),2),0))=2,"E+",IF((ROUND(TRUNC(('TRI-3'!CM37  ),2),0))&lt;=1,"E-","")))))))))))</f>
        <v/>
      </c>
      <c r="CN37" s="51" t="str">
        <f>IF(OR('TRI-3'!CN37 ="",'TRI-3'!CN37&lt;0,'TRI-3'!CN37  &gt;10),"",IF((ROUND(TRUNC(('TRI-3'!CN37  ),2),0))=10,"A+",IF((ROUND(TRUNC(('TRI-3'!CN37  ),2),0))=9,"A-",IF((ROUND(TRUNC(('TRI-3'!CN37   ),2),0))=8,"B+",IF((ROUND(TRUNC(('TRI-3'!CN37 ),2),0))=7,"B-",IF((ROUND(TRUNC(('TRI-3'!CN37  ),2),0))=6,"C+",IF((ROUND(TRUNC(('TRI-3'!CN37  ),2),0))=5,"C-",IF((ROUND(TRUNC(('TRI-3'!CN37  ),2),0))=4,"D+",IF((ROUND(TRUNC(('TRI-3'!CN37 ),2),0))=3,"D-",IF((ROUND(TRUNC(('TRI-3'!CN37 ),2),0))=2,"E+",IF((ROUND(TRUNC(('TRI-3'!CN37  ),2),0))&lt;=1,"E-","")))))))))))</f>
        <v/>
      </c>
      <c r="CO37" s="51" t="str">
        <f>IF(OR('TRI-3'!CO37 ="",'TRI-3'!CO37&lt;0,'TRI-3'!CO37  &gt;10),"",IF((ROUND(TRUNC(('TRI-3'!CO37  ),2),0))=10,"A+",IF((ROUND(TRUNC(('TRI-3'!CO37  ),2),0))=9,"A-",IF((ROUND(TRUNC(('TRI-3'!CO37   ),2),0))=8,"B+",IF((ROUND(TRUNC(('TRI-3'!CO37 ),2),0))=7,"B-",IF((ROUND(TRUNC(('TRI-3'!CO37  ),2),0))=6,"C+",IF((ROUND(TRUNC(('TRI-3'!CO37  ),2),0))=5,"C-",IF((ROUND(TRUNC(('TRI-3'!CO37  ),2),0))=4,"D+",IF((ROUND(TRUNC(('TRI-3'!CO37 ),2),0))=3,"D-",IF((ROUND(TRUNC(('TRI-3'!CO37 ),2),0))=2,"E+",IF((ROUND(TRUNC(('TRI-3'!CO37  ),2),0))&lt;=1,"E-","")))))))))))</f>
        <v/>
      </c>
      <c r="CP37" s="51" t="str">
        <f>IF(OR('TRI-3'!CP37 ="",'TRI-3'!CP37&lt;0,'TRI-3'!CP37  &gt;10),"",IF((ROUND(TRUNC(('TRI-3'!CP37  ),2),0))=10,"A+",IF((ROUND(TRUNC(('TRI-3'!CP37  ),2),0))=9,"A-",IF((ROUND(TRUNC(('TRI-3'!CP37   ),2),0))=8,"B+",IF((ROUND(TRUNC(('TRI-3'!CP37 ),2),0))=7,"B-",IF((ROUND(TRUNC(('TRI-3'!CP37  ),2),0))=6,"C+",IF((ROUND(TRUNC(('TRI-3'!CP37  ),2),0))=5,"C-",IF((ROUND(TRUNC(('TRI-3'!CP37  ),2),0))=4,"D+",IF((ROUND(TRUNC(('TRI-3'!CP37 ),2),0))=3,"D-",IF((ROUND(TRUNC(('TRI-3'!CP37 ),2),0))=2,"E+",IF((ROUND(TRUNC(('TRI-3'!CP37  ),2),0))&lt;=1,"E-","")))))))))))</f>
        <v/>
      </c>
      <c r="CQ37" s="51" t="str">
        <f>IF(OR('TRI-3'!CQ37 ="",'TRI-3'!CQ37&lt;0,'TRI-3'!CQ37  &gt;10),"",IF((ROUND(TRUNC(('TRI-3'!CQ37  ),2),0))=10,"A+",IF((ROUND(TRUNC(('TRI-3'!CQ37  ),2),0))=9,"A-",IF((ROUND(TRUNC(('TRI-3'!CQ37   ),2),0))=8,"B+",IF((ROUND(TRUNC(('TRI-3'!CQ37 ),2),0))=7,"B-",IF((ROUND(TRUNC(('TRI-3'!CQ37  ),2),0))=6,"C+",IF((ROUND(TRUNC(('TRI-3'!CQ37  ),2),0))=5,"C-",IF((ROUND(TRUNC(('TRI-3'!CQ37  ),2),0))=4,"D+",IF((ROUND(TRUNC(('TRI-3'!CQ37 ),2),0))=3,"D-",IF((ROUND(TRUNC(('TRI-3'!CQ37 ),2),0))=2,"E+",IF((ROUND(TRUNC(('TRI-3'!CQ37  ),2),0))&lt;=1,"E-","")))))))))))</f>
        <v/>
      </c>
      <c r="CR37" s="51" t="str">
        <f>IF(OR('TRI-3'!CR37 ="",'TRI-3'!CR37&lt;0,'TRI-3'!CR37  &gt;10),"",IF((ROUND(TRUNC(('TRI-3'!CR37  ),2),0))=10,"A+",IF((ROUND(TRUNC(('TRI-3'!CR37  ),2),0))=9,"A-",IF((ROUND(TRUNC(('TRI-3'!CR37   ),2),0))=8,"B+",IF((ROUND(TRUNC(('TRI-3'!CR37 ),2),0))=7,"B-",IF((ROUND(TRUNC(('TRI-3'!CR37  ),2),0))=6,"C+",IF((ROUND(TRUNC(('TRI-3'!CR37  ),2),0))=5,"C-",IF((ROUND(TRUNC(('TRI-3'!CR37  ),2),0))=4,"D+",IF((ROUND(TRUNC(('TRI-3'!CR37 ),2),0))=3,"D-",IF((ROUND(TRUNC(('TRI-3'!CR37 ),2),0))=2,"E+",IF((ROUND(TRUNC(('TRI-3'!CR37  ),2),0))&lt;=1,"E-","")))))))))))</f>
        <v/>
      </c>
      <c r="CS37" s="51" t="str">
        <f>IF(OR('TRI-3'!CS37 ="",'TRI-3'!CS37&lt;0,'TRI-3'!CS37  &gt;10),"",IF((ROUND(TRUNC(('TRI-3'!CS37  ),2),0))=10,"A+",IF((ROUND(TRUNC(('TRI-3'!CS37  ),2),0))=9,"A-",IF((ROUND(TRUNC(('TRI-3'!CS37   ),2),0))=8,"B+",IF((ROUND(TRUNC(('TRI-3'!CS37 ),2),0))=7,"B-",IF((ROUND(TRUNC(('TRI-3'!CS37  ),2),0))=6,"C+",IF((ROUND(TRUNC(('TRI-3'!CS37  ),2),0))=5,"C-",IF((ROUND(TRUNC(('TRI-3'!CS37  ),2),0))=4,"D+",IF((ROUND(TRUNC(('TRI-3'!CS37 ),2),0))=3,"D-",IF((ROUND(TRUNC(('TRI-3'!CS37 ),2),0))=2,"E+",IF((ROUND(TRUNC(('TRI-3'!CS37  ),2),0))&lt;=1,"E-","")))))))))))</f>
        <v/>
      </c>
      <c r="CT37" s="51" t="str">
        <f>IF(OR('TRI-3'!CT37 ="",'TRI-3'!CT37&lt;0,'TRI-3'!CT37  &gt;10),"",IF((ROUND(TRUNC(('TRI-3'!CT37  ),2),0))=10,"A+",IF((ROUND(TRUNC(('TRI-3'!CT37  ),2),0))=9,"A-",IF((ROUND(TRUNC(('TRI-3'!CT37   ),2),0))=8,"B+",IF((ROUND(TRUNC(('TRI-3'!CT37 ),2),0))=7,"B-",IF((ROUND(TRUNC(('TRI-3'!CT37  ),2),0))=6,"C+",IF((ROUND(TRUNC(('TRI-3'!CT37  ),2),0))=5,"C-",IF((ROUND(TRUNC(('TRI-3'!CT37  ),2),0))=4,"D+",IF((ROUND(TRUNC(('TRI-3'!CT37 ),2),0))=3,"D-",IF((ROUND(TRUNC(('TRI-3'!CT37 ),2),0))=2,"E+",IF((ROUND(TRUNC(('TRI-3'!CT37  ),2),0))&lt;=1,"E-","")))))))))))</f>
        <v/>
      </c>
      <c r="CU37" s="51" t="str">
        <f>IF(OR('TRI-3'!CU37 ="",'TRI-3'!CU37&lt;0,'TRI-3'!CU37  &gt;10),"",IF((ROUND(TRUNC(('TRI-3'!CU37  ),2),0))=10,"A+",IF((ROUND(TRUNC(('TRI-3'!CU37  ),2),0))=9,"A-",IF((ROUND(TRUNC(('TRI-3'!CU37   ),2),0))=8,"B+",IF((ROUND(TRUNC(('TRI-3'!CU37 ),2),0))=7,"B-",IF((ROUND(TRUNC(('TRI-3'!CU37  ),2),0))=6,"C+",IF((ROUND(TRUNC(('TRI-3'!CU37  ),2),0))=5,"C-",IF((ROUND(TRUNC(('TRI-3'!CU37  ),2),0))=4,"D+",IF((ROUND(TRUNC(('TRI-3'!CU37 ),2),0))=3,"D-",IF((ROUND(TRUNC(('TRI-3'!CU37 ),2),0))=2,"E+",IF((ROUND(TRUNC(('TRI-3'!CU37  ),2),0))&lt;=1,"E-","")))))))))))</f>
        <v/>
      </c>
      <c r="CV37" s="51" t="str">
        <f>IF(OR('TRI-3'!CV37 ="",'TRI-3'!CV37&lt;0,'TRI-3'!CV37  &gt;10),"",IF((ROUND(TRUNC(('TRI-3'!CV37  ),2),0))=10,"A+",IF((ROUND(TRUNC(('TRI-3'!CV37  ),2),0))=9,"A-",IF((ROUND(TRUNC(('TRI-3'!CV37   ),2),0))=8,"B+",IF((ROUND(TRUNC(('TRI-3'!CV37 ),2),0))=7,"B-",IF((ROUND(TRUNC(('TRI-3'!CV37  ),2),0))=6,"C+",IF((ROUND(TRUNC(('TRI-3'!CV37  ),2),0))=5,"C-",IF((ROUND(TRUNC(('TRI-3'!CV37  ),2),0))=4,"D+",IF((ROUND(TRUNC(('TRI-3'!CV37 ),2),0))=3,"D-",IF((ROUND(TRUNC(('TRI-3'!CV37 ),2),0))=2,"E+",IF((ROUND(TRUNC(('TRI-3'!CV37  ),2),0))&lt;=1,"E-","")))))))))))</f>
        <v/>
      </c>
      <c r="CW37" s="51" t="str">
        <f>IF(OR('TRI-3'!CW37 ="",'TRI-3'!CW37&lt;0,'TRI-3'!CW37  &gt;10),"",IF((ROUND(TRUNC(('TRI-3'!CW37  ),2),0))=10,"A+",IF((ROUND(TRUNC(('TRI-3'!CW37  ),2),0))=9,"A-",IF((ROUND(TRUNC(('TRI-3'!CW37   ),2),0))=8,"B+",IF((ROUND(TRUNC(('TRI-3'!CW37 ),2),0))=7,"B-",IF((ROUND(TRUNC(('TRI-3'!CW37  ),2),0))=6,"C+",IF((ROUND(TRUNC(('TRI-3'!CW37  ),2),0))=5,"C-",IF((ROUND(TRUNC(('TRI-3'!CW37  ),2),0))=4,"D+",IF((ROUND(TRUNC(('TRI-3'!CW37 ),2),0))=3,"D-",IF((ROUND(TRUNC(('TRI-3'!CW37 ),2),0))=2,"E+",IF((ROUND(TRUNC(('TRI-3'!CW37  ),2),0))&lt;=1,"E-","")))))))))))</f>
        <v/>
      </c>
      <c r="CX37" s="51" t="str">
        <f>IF(OR('TRI-3'!CX37 ="",'TRI-3'!CX37&lt;0,'TRI-3'!CX37  &gt;10),"",IF((ROUND(TRUNC(('TRI-3'!CX37  ),2),0))=10,"A+",IF((ROUND(TRUNC(('TRI-3'!CX37  ),2),0))=9,"A-",IF((ROUND(TRUNC(('TRI-3'!CX37   ),2),0))=8,"B+",IF((ROUND(TRUNC(('TRI-3'!CX37 ),2),0))=7,"B-",IF((ROUND(TRUNC(('TRI-3'!CX37  ),2),0))=6,"C+",IF((ROUND(TRUNC(('TRI-3'!CX37  ),2),0))=5,"C-",IF((ROUND(TRUNC(('TRI-3'!CX37  ),2),0))=4,"D+",IF((ROUND(TRUNC(('TRI-3'!CX37 ),2),0))=3,"D-",IF((ROUND(TRUNC(('TRI-3'!CX37 ),2),0))=2,"E+",IF((ROUND(TRUNC(('TRI-3'!CX37  ),2),0))&lt;=1,"E-","")))))))))))</f>
        <v/>
      </c>
      <c r="CY37" s="51" t="str">
        <f>IF(OR('TRI-3'!CY37 ="",'TRI-3'!CY37&lt;0,'TRI-3'!CY37  &gt;10),"",IF((ROUND(TRUNC(('TRI-3'!CY37  ),2),0))=10,"A+",IF((ROUND(TRUNC(('TRI-3'!CY37  ),2),0))=9,"A-",IF((ROUND(TRUNC(('TRI-3'!CY37   ),2),0))=8,"B+",IF((ROUND(TRUNC(('TRI-3'!CY37 ),2),0))=7,"B-",IF((ROUND(TRUNC(('TRI-3'!CY37  ),2),0))=6,"C+",IF((ROUND(TRUNC(('TRI-3'!CY37  ),2),0))=5,"C-",IF((ROUND(TRUNC(('TRI-3'!CY37  ),2),0))=4,"D+",IF((ROUND(TRUNC(('TRI-3'!CY37 ),2),0))=3,"D-",IF((ROUND(TRUNC(('TRI-3'!CY37 ),2),0))=2,"E+",IF((ROUND(TRUNC(('TRI-3'!CY37  ),2),0))&lt;=1,"E-","")))))))))))</f>
        <v/>
      </c>
      <c r="CZ37" s="51" t="str">
        <f>IF(OR('TRI-3'!CZ37 ="",'TRI-3'!CZ37&lt;0,'TRI-3'!CZ37  &gt;10),"",IF((ROUND(TRUNC(('TRI-3'!CZ37  ),2),0))=10,"A+",IF((ROUND(TRUNC(('TRI-3'!CZ37  ),2),0))=9,"A-",IF((ROUND(TRUNC(('TRI-3'!CZ37   ),2),0))=8,"B+",IF((ROUND(TRUNC(('TRI-3'!CZ37 ),2),0))=7,"B-",IF((ROUND(TRUNC(('TRI-3'!CZ37  ),2),0))=6,"C+",IF((ROUND(TRUNC(('TRI-3'!CZ37  ),2),0))=5,"C-",IF((ROUND(TRUNC(('TRI-3'!CZ37  ),2),0))=4,"D+",IF((ROUND(TRUNC(('TRI-3'!CZ37 ),2),0))=3,"D-",IF((ROUND(TRUNC(('TRI-3'!CZ37 ),2),0))=2,"E+",IF((ROUND(TRUNC(('TRI-3'!CZ37  ),2),0))&lt;=1,"E-","")))))))))))</f>
        <v/>
      </c>
      <c r="DA37" s="51" t="str">
        <f>IF(OR('TRI-3'!DA37 ="",'TRI-3'!DA37&lt;0,'TRI-3'!DA37  &gt;10),"",IF((ROUND(TRUNC(('TRI-3'!DA37  ),2),0))=10,"A+",IF((ROUND(TRUNC(('TRI-3'!DA37  ),2),0))=9,"A-",IF((ROUND(TRUNC(('TRI-3'!DA37   ),2),0))=8,"B+",IF((ROUND(TRUNC(('TRI-3'!DA37 ),2),0))=7,"B-",IF((ROUND(TRUNC(('TRI-3'!DA37  ),2),0))=6,"C+",IF((ROUND(TRUNC(('TRI-3'!DA37  ),2),0))=5,"C-",IF((ROUND(TRUNC(('TRI-3'!DA37  ),2),0))=4,"D+",IF((ROUND(TRUNC(('TRI-3'!DA37 ),2),0))=3,"D-",IF((ROUND(TRUNC(('TRI-3'!DA37 ),2),0))=2,"E+",IF((ROUND(TRUNC(('TRI-3'!DA37  ),2),0))&lt;=1,"E-","")))))))))))</f>
        <v/>
      </c>
      <c r="DB37" s="51" t="str">
        <f>IF(OR('TRI-3'!DB37 ="",'TRI-3'!DB37&lt;0,'TRI-3'!DB37  &gt;10),"",IF((ROUND(TRUNC(('TRI-3'!DB37  ),2),0))=10,"A+",IF((ROUND(TRUNC(('TRI-3'!DB37  ),2),0))=9,"A-",IF((ROUND(TRUNC(('TRI-3'!DB37   ),2),0))=8,"B+",IF((ROUND(TRUNC(('TRI-3'!DB37 ),2),0))=7,"B-",IF((ROUND(TRUNC(('TRI-3'!DB37  ),2),0))=6,"C+",IF((ROUND(TRUNC(('TRI-3'!DB37  ),2),0))=5,"C-",IF((ROUND(TRUNC(('TRI-3'!DB37  ),2),0))=4,"D+",IF((ROUND(TRUNC(('TRI-3'!DB37 ),2),0))=3,"D-",IF((ROUND(TRUNC(('TRI-3'!DB37 ),2),0))=2,"E+",IF((ROUND(TRUNC(('TRI-3'!DB37  ),2),0))&lt;=1,"E-","")))))))))))</f>
        <v/>
      </c>
      <c r="DC37" s="51" t="str">
        <f>IF(OR('TRI-3'!DC37 ="",'TRI-3'!DC37&lt;0,'TRI-3'!DC37  &gt;10),"",IF((ROUND(TRUNC(('TRI-3'!DC37  ),2),0))=10,"A+",IF((ROUND(TRUNC(('TRI-3'!DC37  ),2),0))=9,"A-",IF((ROUND(TRUNC(('TRI-3'!DC37   ),2),0))=8,"B+",IF((ROUND(TRUNC(('TRI-3'!DC37 ),2),0))=7,"B-",IF((ROUND(TRUNC(('TRI-3'!DC37  ),2),0))=6,"C+",IF((ROUND(TRUNC(('TRI-3'!DC37  ),2),0))=5,"C-",IF((ROUND(TRUNC(('TRI-3'!DC37  ),2),0))=4,"D+",IF((ROUND(TRUNC(('TRI-3'!DC37 ),2),0))=3,"D-",IF((ROUND(TRUNC(('TRI-3'!DC37 ),2),0))=2,"E+",IF((ROUND(TRUNC(('TRI-3'!DC37  ),2),0))&lt;=1,"E-","")))))))))))</f>
        <v/>
      </c>
      <c r="DD37" s="51" t="str">
        <f>IF(OR('TRI-3'!DD37 ="",'TRI-3'!DD37&lt;0,'TRI-3'!DD37  &gt;10),"",IF((ROUND(TRUNC(('TRI-3'!DD37  ),2),0))=10,"A+",IF((ROUND(TRUNC(('TRI-3'!DD37  ),2),0))=9,"A-",IF((ROUND(TRUNC(('TRI-3'!DD37   ),2),0))=8,"B+",IF((ROUND(TRUNC(('TRI-3'!DD37 ),2),0))=7,"B-",IF((ROUND(TRUNC(('TRI-3'!DD37  ),2),0))=6,"C+",IF((ROUND(TRUNC(('TRI-3'!DD37  ),2),0))=5,"C-",IF((ROUND(TRUNC(('TRI-3'!DD37  ),2),0))=4,"D+",IF((ROUND(TRUNC(('TRI-3'!DD37 ),2),0))=3,"D-",IF((ROUND(TRUNC(('TRI-3'!DD37 ),2),0))=2,"E+",IF((ROUND(TRUNC(('TRI-3'!DD37  ),2),0))&lt;=1,"E-","")))))))))))</f>
        <v/>
      </c>
      <c r="DE37" s="51" t="str">
        <f>IF(OR('TRI-3'!DE37 ="",'TRI-3'!DE37&lt;0,'TRI-3'!DE37  &gt;10),"",IF((ROUND(TRUNC(('TRI-3'!DE37  ),2),0))=10,"A+",IF((ROUND(TRUNC(('TRI-3'!DE37  ),2),0))=9,"A-",IF((ROUND(TRUNC(('TRI-3'!DE37   ),2),0))=8,"B+",IF((ROUND(TRUNC(('TRI-3'!DE37 ),2),0))=7,"B-",IF((ROUND(TRUNC(('TRI-3'!DE37  ),2),0))=6,"C+",IF((ROUND(TRUNC(('TRI-3'!DE37  ),2),0))=5,"C-",IF((ROUND(TRUNC(('TRI-3'!DE37  ),2),0))=4,"D+",IF((ROUND(TRUNC(('TRI-3'!DE37 ),2),0))=3,"D-",IF((ROUND(TRUNC(('TRI-3'!DE37 ),2),0))=2,"E+",IF((ROUND(TRUNC(('TRI-3'!DE37  ),2),0))&lt;=1,"E-","")))))))))))</f>
        <v/>
      </c>
      <c r="DF37" s="51" t="str">
        <f>IF(OR('TRI-3'!DF37 ="",'TRI-3'!DF37&lt;0,'TRI-3'!DF37  &gt;10),"",IF((ROUND(TRUNC(('TRI-3'!DF37  ),2),0))=10,"A+",IF((ROUND(TRUNC(('TRI-3'!DF37  ),2),0))=9,"A-",IF((ROUND(TRUNC(('TRI-3'!DF37   ),2),0))=8,"B+",IF((ROUND(TRUNC(('TRI-3'!DF37 ),2),0))=7,"B-",IF((ROUND(TRUNC(('TRI-3'!DF37  ),2),0))=6,"C+",IF((ROUND(TRUNC(('TRI-3'!DF37  ),2),0))=5,"C-",IF((ROUND(TRUNC(('TRI-3'!DF37  ),2),0))=4,"D+",IF((ROUND(TRUNC(('TRI-3'!DF37 ),2),0))=3,"D-",IF((ROUND(TRUNC(('TRI-3'!DF37 ),2),0))=2,"E+",IF((ROUND(TRUNC(('TRI-3'!DF37  ),2),0))&lt;=1,"E-","")))))))))))</f>
        <v/>
      </c>
      <c r="DG37" s="51" t="str">
        <f>IF(OR('TRI-3'!DG37 ="",'TRI-3'!DG37&lt;0,'TRI-3'!DG37  &gt;10),"",IF((ROUND(TRUNC(('TRI-3'!DG37  ),2),0))=10,"A+",IF((ROUND(TRUNC(('TRI-3'!DG37  ),2),0))=9,"A-",IF((ROUND(TRUNC(('TRI-3'!DG37   ),2),0))=8,"B+",IF((ROUND(TRUNC(('TRI-3'!DG37 ),2),0))=7,"B-",IF((ROUND(TRUNC(('TRI-3'!DG37  ),2),0))=6,"C+",IF((ROUND(TRUNC(('TRI-3'!DG37  ),2),0))=5,"C-",IF((ROUND(TRUNC(('TRI-3'!DG37  ),2),0))=4,"D+",IF((ROUND(TRUNC(('TRI-3'!DG37 ),2),0))=3,"D-",IF((ROUND(TRUNC(('TRI-3'!DG37 ),2),0))=2,"E+",IF((ROUND(TRUNC(('TRI-3'!DG37  ),2),0))&lt;=1,"E-","")))))))))))</f>
        <v/>
      </c>
      <c r="DH37" s="51" t="str">
        <f>IF(OR('TRI-3'!DH37 ="",'TRI-3'!DH37&lt;0,'TRI-3'!DH37  &gt;10),"",IF((ROUND(TRUNC(('TRI-3'!DH37  ),2),0))=10,"A+",IF((ROUND(TRUNC(('TRI-3'!DH37  ),2),0))=9,"A-",IF((ROUND(TRUNC(('TRI-3'!DH37   ),2),0))=8,"B+",IF((ROUND(TRUNC(('TRI-3'!DH37 ),2),0))=7,"B-",IF((ROUND(TRUNC(('TRI-3'!DH37  ),2),0))=6,"C+",IF((ROUND(TRUNC(('TRI-3'!DH37  ),2),0))=5,"C-",IF((ROUND(TRUNC(('TRI-3'!DH37  ),2),0))=4,"D+",IF((ROUND(TRUNC(('TRI-3'!DH37 ),2),0))=3,"D-",IF((ROUND(TRUNC(('TRI-3'!DH37 ),2),0))=2,"E+",IF((ROUND(TRUNC(('TRI-3'!DH37  ),2),0))&lt;=1,"E-","")))))))))))</f>
        <v/>
      </c>
      <c r="DI37" s="51" t="str">
        <f>IF(OR('TRI-3'!DI37 ="",'TRI-3'!DI37&lt;0,'TRI-3'!DI37  &gt;10),"",IF((ROUND(TRUNC(('TRI-3'!DI37  ),2),0))=10,"A+",IF((ROUND(TRUNC(('TRI-3'!DI37  ),2),0))=9,"A-",IF((ROUND(TRUNC(('TRI-3'!DI37   ),2),0))=8,"B+",IF((ROUND(TRUNC(('TRI-3'!DI37 ),2),0))=7,"B-",IF((ROUND(TRUNC(('TRI-3'!DI37  ),2),0))=6,"C+",IF((ROUND(TRUNC(('TRI-3'!DI37  ),2),0))=5,"C-",IF((ROUND(TRUNC(('TRI-3'!DI37  ),2),0))=4,"D+",IF((ROUND(TRUNC(('TRI-3'!DI37 ),2),0))=3,"D-",IF((ROUND(TRUNC(('TRI-3'!DI37 ),2),0))=2,"E+",IF((ROUND(TRUNC(('TRI-3'!DI37  ),2),0))&lt;=1,"E-","")))))))))))</f>
        <v/>
      </c>
      <c r="DJ37" s="51" t="str">
        <f>IF(OR('TRI-3'!DJ37 ="",'TRI-3'!DJ37&lt;0,'TRI-3'!DJ37  &gt;10),"",IF((ROUND(TRUNC(('TRI-3'!DJ37  ),2),0))=10,"A+",IF((ROUND(TRUNC(('TRI-3'!DJ37  ),2),0))=9,"A-",IF((ROUND(TRUNC(('TRI-3'!DJ37   ),2),0))=8,"B+",IF((ROUND(TRUNC(('TRI-3'!DJ37 ),2),0))=7,"B-",IF((ROUND(TRUNC(('TRI-3'!DJ37  ),2),0))=6,"C+",IF((ROUND(TRUNC(('TRI-3'!DJ37  ),2),0))=5,"C-",IF((ROUND(TRUNC(('TRI-3'!DJ37  ),2),0))=4,"D+",IF((ROUND(TRUNC(('TRI-3'!DJ37 ),2),0))=3,"D-",IF((ROUND(TRUNC(('TRI-3'!DJ37 ),2),0))=2,"E+",IF((ROUND(TRUNC(('TRI-3'!DJ37  ),2),0))&lt;=1,"E-","")))))))))))</f>
        <v/>
      </c>
      <c r="DK37" s="51" t="str">
        <f>IF(OR('TRI-3'!DK37 ="",'TRI-3'!DK37&lt;0,'TRI-3'!DK37  &gt;10),"",IF((ROUND(TRUNC(('TRI-3'!DK37  ),2),0))=10,"A+",IF((ROUND(TRUNC(('TRI-3'!DK37  ),2),0))=9,"A-",IF((ROUND(TRUNC(('TRI-3'!DK37   ),2),0))=8,"B+",IF((ROUND(TRUNC(('TRI-3'!DK37 ),2),0))=7,"B-",IF((ROUND(TRUNC(('TRI-3'!DK37  ),2),0))=6,"C+",IF((ROUND(TRUNC(('TRI-3'!DK37  ),2),0))=5,"C-",IF((ROUND(TRUNC(('TRI-3'!DK37  ),2),0))=4,"D+",IF((ROUND(TRUNC(('TRI-3'!DK37 ),2),0))=3,"D-",IF((ROUND(TRUNC(('TRI-3'!DK37 ),2),0))=2,"E+",IF((ROUND(TRUNC(('TRI-3'!DK37  ),2),0))&lt;=1,"E-","")))))))))))</f>
        <v/>
      </c>
      <c r="DL37" s="51" t="str">
        <f>IF(OR('TRI-3'!DL37 ="",'TRI-3'!DL37&lt;0,'TRI-3'!DL37  &gt;10),"",IF((ROUND(TRUNC(('TRI-3'!DL37  ),2),0))=10,"A+",IF((ROUND(TRUNC(('TRI-3'!DL37  ),2),0))=9,"A-",IF((ROUND(TRUNC(('TRI-3'!DL37   ),2),0))=8,"B+",IF((ROUND(TRUNC(('TRI-3'!DL37 ),2),0))=7,"B-",IF((ROUND(TRUNC(('TRI-3'!DL37  ),2),0))=6,"C+",IF((ROUND(TRUNC(('TRI-3'!DL37  ),2),0))=5,"C-",IF((ROUND(TRUNC(('TRI-3'!DL37  ),2),0))=4,"D+",IF((ROUND(TRUNC(('TRI-3'!DL37 ),2),0))=3,"D-",IF((ROUND(TRUNC(('TRI-3'!DL37 ),2),0))=2,"E+",IF((ROUND(TRUNC(('TRI-3'!DL37  ),2),0))&lt;=1,"E-","")))))))))))</f>
        <v/>
      </c>
      <c r="DM37" s="51" t="str">
        <f>IF(OR('TRI-3'!DM37 ="",'TRI-3'!DM37&lt;0,'TRI-3'!DM37  &gt;10),"",IF((ROUND(TRUNC(('TRI-3'!DM37  ),2),0))=10,"A+",IF((ROUND(TRUNC(('TRI-3'!DM37  ),2),0))=9,"A-",IF((ROUND(TRUNC(('TRI-3'!DM37   ),2),0))=8,"B+",IF((ROUND(TRUNC(('TRI-3'!DM37 ),2),0))=7,"B-",IF((ROUND(TRUNC(('TRI-3'!DM37  ),2),0))=6,"C+",IF((ROUND(TRUNC(('TRI-3'!DM37  ),2),0))=5,"C-",IF((ROUND(TRUNC(('TRI-3'!DM37  ),2),0))=4,"D+",IF((ROUND(TRUNC(('TRI-3'!DM37 ),2),0))=3,"D-",IF((ROUND(TRUNC(('TRI-3'!DM37 ),2),0))=2,"E+",IF((ROUND(TRUNC(('TRI-3'!DM37  ),2),0))&lt;=1,"E-","")))))))))))</f>
        <v/>
      </c>
      <c r="DN37" s="51" t="str">
        <f>IF(OR('TRI-3'!DN37 ="",'TRI-3'!DN37&lt;0,'TRI-3'!DN37  &gt;10),"",IF((ROUND(TRUNC(('TRI-3'!DN37  ),2),0))=10,"A+",IF((ROUND(TRUNC(('TRI-3'!DN37  ),2),0))=9,"A-",IF((ROUND(TRUNC(('TRI-3'!DN37   ),2),0))=8,"B+",IF((ROUND(TRUNC(('TRI-3'!DN37 ),2),0))=7,"B-",IF((ROUND(TRUNC(('TRI-3'!DN37  ),2),0))=6,"C+",IF((ROUND(TRUNC(('TRI-3'!DN37  ),2),0))=5,"C-",IF((ROUND(TRUNC(('TRI-3'!DN37  ),2),0))=4,"D+",IF((ROUND(TRUNC(('TRI-3'!DN37 ),2),0))=3,"D-",IF((ROUND(TRUNC(('TRI-3'!DN37 ),2),0))=2,"E+",IF((ROUND(TRUNC(('TRI-3'!DN37  ),2),0))&lt;=1,"E-","")))))))))))</f>
        <v/>
      </c>
      <c r="DO37" s="51" t="str">
        <f>IF(OR('TRI-3'!DO37 ="",'TRI-3'!DO37&lt;0,'TRI-3'!DO37  &gt;10),"",IF((ROUND(TRUNC(('TRI-3'!DO37  ),2),0))=10,"A+",IF((ROUND(TRUNC(('TRI-3'!DO37  ),2),0))=9,"A-",IF((ROUND(TRUNC(('TRI-3'!DO37   ),2),0))=8,"B+",IF((ROUND(TRUNC(('TRI-3'!DO37 ),2),0))=7,"B-",IF((ROUND(TRUNC(('TRI-3'!DO37  ),2),0))=6,"C+",IF((ROUND(TRUNC(('TRI-3'!DO37  ),2),0))=5,"C-",IF((ROUND(TRUNC(('TRI-3'!DO37  ),2),0))=4,"D+",IF((ROUND(TRUNC(('TRI-3'!DO37 ),2),0))=3,"D-",IF((ROUND(TRUNC(('TRI-3'!DO37 ),2),0))=2,"E+",IF((ROUND(TRUNC(('TRI-3'!DO37  ),2),0))&lt;=1,"E-","")))))))))))</f>
        <v/>
      </c>
      <c r="DP37" s="51" t="str">
        <f>IF(OR('TRI-3'!DP37 ="",'TRI-3'!DP37&lt;0,'TRI-3'!DP37  &gt;10),"",IF((ROUND(TRUNC(('TRI-3'!DP37  ),2),0))=10,"A+",IF((ROUND(TRUNC(('TRI-3'!DP37  ),2),0))=9,"A-",IF((ROUND(TRUNC(('TRI-3'!DP37   ),2),0))=8,"B+",IF((ROUND(TRUNC(('TRI-3'!DP37 ),2),0))=7,"B-",IF((ROUND(TRUNC(('TRI-3'!DP37  ),2),0))=6,"C+",IF((ROUND(TRUNC(('TRI-3'!DP37  ),2),0))=5,"C-",IF((ROUND(TRUNC(('TRI-3'!DP37  ),2),0))=4,"D+",IF((ROUND(TRUNC(('TRI-3'!DP37 ),2),0))=3,"D-",IF((ROUND(TRUNC(('TRI-3'!DP37 ),2),0))=2,"E+",IF((ROUND(TRUNC(('TRI-3'!DP37  ),2),0))&lt;=1,"E-","")))))))))))</f>
        <v/>
      </c>
      <c r="DQ37" s="51" t="str">
        <f>IF(OR('TRI-3'!DQ37 ="",'TRI-3'!DQ37&lt;0,'TRI-3'!DQ37  &gt;10),"",IF((ROUND(TRUNC(('TRI-3'!DQ37  ),2),0))=10,"A+",IF((ROUND(TRUNC(('TRI-3'!DQ37  ),2),0))=9,"A-",IF((ROUND(TRUNC(('TRI-3'!DQ37   ),2),0))=8,"B+",IF((ROUND(TRUNC(('TRI-3'!DQ37 ),2),0))=7,"B-",IF((ROUND(TRUNC(('TRI-3'!DQ37  ),2),0))=6,"C+",IF((ROUND(TRUNC(('TRI-3'!DQ37  ),2),0))=5,"C-",IF((ROUND(TRUNC(('TRI-3'!DQ37  ),2),0))=4,"D+",IF((ROUND(TRUNC(('TRI-3'!DQ37 ),2),0))=3,"D-",IF((ROUND(TRUNC(('TRI-3'!DQ37 ),2),0))=2,"E+",IF((ROUND(TRUNC(('TRI-3'!DQ37  ),2),0))&lt;=1,"E-","")))))))))))</f>
        <v/>
      </c>
      <c r="DR37" s="51" t="str">
        <f>IF(OR('TRI-3'!DR37 ="",'TRI-3'!DR37&lt;0,'TRI-3'!DR37  &gt;10),"",IF((ROUND(TRUNC(('TRI-3'!DR37  ),2),0))=10,"A+",IF((ROUND(TRUNC(('TRI-3'!DR37  ),2),0))=9,"A-",IF((ROUND(TRUNC(('TRI-3'!DR37   ),2),0))=8,"B+",IF((ROUND(TRUNC(('TRI-3'!DR37 ),2),0))=7,"B-",IF((ROUND(TRUNC(('TRI-3'!DR37  ),2),0))=6,"C+",IF((ROUND(TRUNC(('TRI-3'!DR37  ),2),0))=5,"C-",IF((ROUND(TRUNC(('TRI-3'!DR37  ),2),0))=4,"D+",IF((ROUND(TRUNC(('TRI-3'!DR37 ),2),0))=3,"D-",IF((ROUND(TRUNC(('TRI-3'!DR37 ),2),0))=2,"E+",IF((ROUND(TRUNC(('TRI-3'!DR37  ),2),0))&lt;=1,"E-","")))))))))))</f>
        <v/>
      </c>
      <c r="DS37" s="51" t="str">
        <f>IF(OR('TRI-3'!DS37 ="",'TRI-3'!DS37&lt;0,'TRI-3'!DS37  &gt;10),"",IF((ROUND(TRUNC(('TRI-3'!DS37  ),2),0))=10,"A+",IF((ROUND(TRUNC(('TRI-3'!DS37  ),2),0))=9,"A-",IF((ROUND(TRUNC(('TRI-3'!DS37   ),2),0))=8,"B+",IF((ROUND(TRUNC(('TRI-3'!DS37 ),2),0))=7,"B-",IF((ROUND(TRUNC(('TRI-3'!DS37  ),2),0))=6,"C+",IF((ROUND(TRUNC(('TRI-3'!DS37  ),2),0))=5,"C-",IF((ROUND(TRUNC(('TRI-3'!DS37  ),2),0))=4,"D+",IF((ROUND(TRUNC(('TRI-3'!DS37 ),2),0))=3,"D-",IF((ROUND(TRUNC(('TRI-3'!DS37 ),2),0))=2,"E+",IF((ROUND(TRUNC(('TRI-3'!DS37  ),2),0))&lt;=1,"E-","")))))))))))</f>
        <v/>
      </c>
      <c r="DT37" s="51" t="str">
        <f>IF(OR('TRI-3'!DT37 ="",'TRI-3'!DT37&lt;0,'TRI-3'!DT37  &gt;10),"",IF((ROUND(TRUNC(('TRI-3'!DT37  ),2),0))=10,"A+",IF((ROUND(TRUNC(('TRI-3'!DT37  ),2),0))=9,"A-",IF((ROUND(TRUNC(('TRI-3'!DT37   ),2),0))=8,"B+",IF((ROUND(TRUNC(('TRI-3'!DT37 ),2),0))=7,"B-",IF((ROUND(TRUNC(('TRI-3'!DT37  ),2),0))=6,"C+",IF((ROUND(TRUNC(('TRI-3'!DT37  ),2),0))=5,"C-",IF((ROUND(TRUNC(('TRI-3'!DT37  ),2),0))=4,"D+",IF((ROUND(TRUNC(('TRI-3'!DT37 ),2),0))=3,"D-",IF((ROUND(TRUNC(('TRI-3'!DT37 ),2),0))=2,"E+",IF((ROUND(TRUNC(('TRI-3'!DT37  ),2),0))&lt;=1,"E-","")))))))))))</f>
        <v/>
      </c>
      <c r="DU37" s="51" t="str">
        <f>IF(OR('TRI-3'!DU37 ="",'TRI-3'!DU37&lt;0,'TRI-3'!DU37  &gt;10),"",IF((ROUND(TRUNC(('TRI-3'!DU37  ),2),0))=10,"A+",IF((ROUND(TRUNC(('TRI-3'!DU37  ),2),0))=9,"A-",IF((ROUND(TRUNC(('TRI-3'!DU37   ),2),0))=8,"B+",IF((ROUND(TRUNC(('TRI-3'!DU37 ),2),0))=7,"B-",IF((ROUND(TRUNC(('TRI-3'!DU37  ),2),0))=6,"C+",IF((ROUND(TRUNC(('TRI-3'!DU37  ),2),0))=5,"C-",IF((ROUND(TRUNC(('TRI-3'!DU37  ),2),0))=4,"D+",IF((ROUND(TRUNC(('TRI-3'!DU37 ),2),0))=3,"D-",IF((ROUND(TRUNC(('TRI-3'!DU37 ),2),0))=2,"E+",IF((ROUND(TRUNC(('TRI-3'!DU37  ),2),0))&lt;=1,"E-","")))))))))))</f>
        <v/>
      </c>
      <c r="DV37" s="51" t="str">
        <f>IF(OR('TRI-3'!DV37 ="",'TRI-3'!DV37&lt;0,'TRI-3'!DV37  &gt;10),"",IF((ROUND(TRUNC(('TRI-3'!DV37  ),2),0))=10,"A+",IF((ROUND(TRUNC(('TRI-3'!DV37  ),2),0))=9,"A-",IF((ROUND(TRUNC(('TRI-3'!DV37   ),2),0))=8,"B+",IF((ROUND(TRUNC(('TRI-3'!DV37 ),2),0))=7,"B-",IF((ROUND(TRUNC(('TRI-3'!DV37  ),2),0))=6,"C+",IF((ROUND(TRUNC(('TRI-3'!DV37  ),2),0))=5,"C-",IF((ROUND(TRUNC(('TRI-3'!DV37  ),2),0))=4,"D+",IF((ROUND(TRUNC(('TRI-3'!DV37 ),2),0))=3,"D-",IF((ROUND(TRUNC(('TRI-3'!DV37 ),2),0))=2,"E+",IF((ROUND(TRUNC(('TRI-3'!DV37  ),2),0))&lt;=1,"E-","")))))))))))</f>
        <v/>
      </c>
      <c r="DW37" s="51" t="str">
        <f>IF(OR('TRI-3'!DW37 ="",'TRI-3'!DW37&lt;0,'TRI-3'!DW37  &gt;10),"",IF((ROUND(TRUNC(('TRI-3'!DW37  ),2),0))=10,"A+",IF((ROUND(TRUNC(('TRI-3'!DW37  ),2),0))=9,"A-",IF((ROUND(TRUNC(('TRI-3'!DW37   ),2),0))=8,"B+",IF((ROUND(TRUNC(('TRI-3'!DW37 ),2),0))=7,"B-",IF((ROUND(TRUNC(('TRI-3'!DW37  ),2),0))=6,"C+",IF((ROUND(TRUNC(('TRI-3'!DW37  ),2),0))=5,"C-",IF((ROUND(TRUNC(('TRI-3'!DW37  ),2),0))=4,"D+",IF((ROUND(TRUNC(('TRI-3'!DW37 ),2),0))=3,"D-",IF((ROUND(TRUNC(('TRI-3'!DW37 ),2),0))=2,"E+",IF((ROUND(TRUNC(('TRI-3'!DW37  ),2),0))&lt;=1,"E-","")))))))))))</f>
        <v/>
      </c>
      <c r="DX37" s="51" t="str">
        <f>IF(OR('TRI-3'!DX37 ="",'TRI-3'!DX37&lt;0,'TRI-3'!DX37  &gt;10),"",IF((ROUND(TRUNC(('TRI-3'!DX37  ),2),0))=10,"A+",IF((ROUND(TRUNC(('TRI-3'!DX37  ),2),0))=9,"A-",IF((ROUND(TRUNC(('TRI-3'!DX37   ),2),0))=8,"B+",IF((ROUND(TRUNC(('TRI-3'!DX37 ),2),0))=7,"B-",IF((ROUND(TRUNC(('TRI-3'!DX37  ),2),0))=6,"C+",IF((ROUND(TRUNC(('TRI-3'!DX37  ),2),0))=5,"C-",IF((ROUND(TRUNC(('TRI-3'!DX37  ),2),0))=4,"D+",IF((ROUND(TRUNC(('TRI-3'!DX37 ),2),0))=3,"D-",IF((ROUND(TRUNC(('TRI-3'!DX37 ),2),0))=2,"E+",IF((ROUND(TRUNC(('TRI-3'!DX37  ),2),0))&lt;=1,"E-","")))))))))))</f>
        <v/>
      </c>
      <c r="DY37" s="51" t="str">
        <f>IF(OR('TRI-3'!DY37 ="",'TRI-3'!DY37&lt;0,'TRI-3'!DY37  &gt;10),"",IF((ROUND(TRUNC(('TRI-3'!DY37  ),2),0))=10,"A+",IF((ROUND(TRUNC(('TRI-3'!DY37  ),2),0))=9,"A-",IF((ROUND(TRUNC(('TRI-3'!DY37   ),2),0))=8,"B+",IF((ROUND(TRUNC(('TRI-3'!DY37 ),2),0))=7,"B-",IF((ROUND(TRUNC(('TRI-3'!DY37  ),2),0))=6,"C+",IF((ROUND(TRUNC(('TRI-3'!DY37  ),2),0))=5,"C-",IF((ROUND(TRUNC(('TRI-3'!DY37  ),2),0))=4,"D+",IF((ROUND(TRUNC(('TRI-3'!DY37 ),2),0))=3,"D-",IF((ROUND(TRUNC(('TRI-3'!DY37 ),2),0))=2,"E+",IF((ROUND(TRUNC(('TRI-3'!DY37  ),2),0))&lt;=1,"E-","")))))))))))</f>
        <v/>
      </c>
      <c r="DZ37" s="51" t="str">
        <f>IF(OR('TRI-3'!DZ37 ="",'TRI-3'!DZ37&lt;0,'TRI-3'!DZ37  &gt;10),"",IF((ROUND(TRUNC(('TRI-3'!DZ37  ),2),0))=10,"A+",IF((ROUND(TRUNC(('TRI-3'!DZ37  ),2),0))=9,"A-",IF((ROUND(TRUNC(('TRI-3'!DZ37   ),2),0))=8,"B+",IF((ROUND(TRUNC(('TRI-3'!DZ37 ),2),0))=7,"B-",IF((ROUND(TRUNC(('TRI-3'!DZ37  ),2),0))=6,"C+",IF((ROUND(TRUNC(('TRI-3'!DZ37  ),2),0))=5,"C-",IF((ROUND(TRUNC(('TRI-3'!DZ37  ),2),0))=4,"D+",IF((ROUND(TRUNC(('TRI-3'!DZ37 ),2),0))=3,"D-",IF((ROUND(TRUNC(('TRI-3'!DZ37 ),2),0))=2,"E+",IF((ROUND(TRUNC(('TRI-3'!DZ37  ),2),0))&lt;=1,"E-","")))))))))))</f>
        <v/>
      </c>
      <c r="EA37" s="51" t="str">
        <f>IF(OR('TRI-3'!EA37 ="",'TRI-3'!EA37&lt;0,'TRI-3'!EA37  &gt;10),"",IF((ROUND(TRUNC(('TRI-3'!EA37  ),2),0))=10,"A+",IF((ROUND(TRUNC(('TRI-3'!EA37  ),2),0))=9,"A-",IF((ROUND(TRUNC(('TRI-3'!EA37   ),2),0))=8,"B+",IF((ROUND(TRUNC(('TRI-3'!EA37 ),2),0))=7,"B-",IF((ROUND(TRUNC(('TRI-3'!EA37  ),2),0))=6,"C+",IF((ROUND(TRUNC(('TRI-3'!EA37  ),2),0))=5,"C-",IF((ROUND(TRUNC(('TRI-3'!EA37  ),2),0))=4,"D+",IF((ROUND(TRUNC(('TRI-3'!EA37 ),2),0))=3,"D-",IF((ROUND(TRUNC(('TRI-3'!EA37 ),2),0))=2,"E+",IF((ROUND(TRUNC(('TRI-3'!EA37  ),2),0))&lt;=1,"E-","")))))))))))</f>
        <v/>
      </c>
      <c r="EB37" s="51" t="str">
        <f>IF(OR('TRI-3'!EB37 ="",'TRI-3'!EB37&lt;0,'TRI-3'!EB37  &gt;10),"",IF((ROUND(TRUNC(('TRI-3'!EB37  ),2),0))=10,"A+",IF((ROUND(TRUNC(('TRI-3'!EB37  ),2),0))=9,"A-",IF((ROUND(TRUNC(('TRI-3'!EB37   ),2),0))=8,"B+",IF((ROUND(TRUNC(('TRI-3'!EB37 ),2),0))=7,"B-",IF((ROUND(TRUNC(('TRI-3'!EB37  ),2),0))=6,"C+",IF((ROUND(TRUNC(('TRI-3'!EB37  ),2),0))=5,"C-",IF((ROUND(TRUNC(('TRI-3'!EB37  ),2),0))=4,"D+",IF((ROUND(TRUNC(('TRI-3'!EB37 ),2),0))=3,"D-",IF((ROUND(TRUNC(('TRI-3'!EB37 ),2),0))=2,"E+",IF((ROUND(TRUNC(('TRI-3'!EB37  ),2),0))&lt;=1,"E-","")))))))))))</f>
        <v/>
      </c>
      <c r="EC37" s="51" t="str">
        <f>IF(OR('TRI-3'!EC37 ="",'TRI-3'!EC37&lt;0,'TRI-3'!EC37  &gt;10),"",IF((ROUND(TRUNC(('TRI-3'!EC37  ),2),0))=10,"A+",IF((ROUND(TRUNC(('TRI-3'!EC37  ),2),0))=9,"A-",IF((ROUND(TRUNC(('TRI-3'!EC37   ),2),0))=8,"B+",IF((ROUND(TRUNC(('TRI-3'!EC37 ),2),0))=7,"B-",IF((ROUND(TRUNC(('TRI-3'!EC37  ),2),0))=6,"C+",IF((ROUND(TRUNC(('TRI-3'!EC37  ),2),0))=5,"C-",IF((ROUND(TRUNC(('TRI-3'!EC37  ),2),0))=4,"D+",IF((ROUND(TRUNC(('TRI-3'!EC37 ),2),0))=3,"D-",IF((ROUND(TRUNC(('TRI-3'!EC37 ),2),0))=2,"E+",IF((ROUND(TRUNC(('TRI-3'!EC37  ),2),0))&lt;=1,"E-","")))))))))))</f>
        <v/>
      </c>
      <c r="ED37" s="51" t="str">
        <f>IF(OR('TRI-3'!ED37 ="",'TRI-3'!ED37&lt;0,'TRI-3'!ED37  &gt;10),"",IF((ROUND(TRUNC(('TRI-3'!ED37  ),2),0))=10,"A+",IF((ROUND(TRUNC(('TRI-3'!ED37  ),2),0))=9,"A-",IF((ROUND(TRUNC(('TRI-3'!ED37   ),2),0))=8,"B+",IF((ROUND(TRUNC(('TRI-3'!ED37 ),2),0))=7,"B-",IF((ROUND(TRUNC(('TRI-3'!ED37  ),2),0))=6,"C+",IF((ROUND(TRUNC(('TRI-3'!ED37  ),2),0))=5,"C-",IF((ROUND(TRUNC(('TRI-3'!ED37  ),2),0))=4,"D+",IF((ROUND(TRUNC(('TRI-3'!ED37 ),2),0))=3,"D-",IF((ROUND(TRUNC(('TRI-3'!ED37 ),2),0))=2,"E+",IF((ROUND(TRUNC(('TRI-3'!ED37  ),2),0))&lt;=1,"E-","")))))))))))</f>
        <v/>
      </c>
      <c r="EE37" s="51" t="str">
        <f>IF(OR('TRI-3'!EE37 ="",'TRI-3'!EE37&lt;0,'TRI-3'!EE37  &gt;10),"",IF((ROUND(TRUNC(('TRI-3'!EE37  ),2),0))=10,"A+",IF((ROUND(TRUNC(('TRI-3'!EE37  ),2),0))=9,"A-",IF((ROUND(TRUNC(('TRI-3'!EE37   ),2),0))=8,"B+",IF((ROUND(TRUNC(('TRI-3'!EE37 ),2),0))=7,"B-",IF((ROUND(TRUNC(('TRI-3'!EE37  ),2),0))=6,"C+",IF((ROUND(TRUNC(('TRI-3'!EE37  ),2),0))=5,"C-",IF((ROUND(TRUNC(('TRI-3'!EE37  ),2),0))=4,"D+",IF((ROUND(TRUNC(('TRI-3'!EE37 ),2),0))=3,"D-",IF((ROUND(TRUNC(('TRI-3'!EE37 ),2),0))=2,"E+",IF((ROUND(TRUNC(('TRI-3'!EE37  ),2),0))&lt;=1,"E-","")))))))))))</f>
        <v/>
      </c>
      <c r="EF37" s="51" t="str">
        <f>IF(OR('TRI-3'!EF37 ="",'TRI-3'!EF37&lt;0,'TRI-3'!EF37  &gt;10),"",IF((ROUND(TRUNC(('TRI-3'!EF37  ),2),0))=10,"A+",IF((ROUND(TRUNC(('TRI-3'!EF37  ),2),0))=9,"A-",IF((ROUND(TRUNC(('TRI-3'!EF37   ),2),0))=8,"B+",IF((ROUND(TRUNC(('TRI-3'!EF37 ),2),0))=7,"B-",IF((ROUND(TRUNC(('TRI-3'!EF37  ),2),0))=6,"C+",IF((ROUND(TRUNC(('TRI-3'!EF37  ),2),0))=5,"C-",IF((ROUND(TRUNC(('TRI-3'!EF37  ),2),0))=4,"D+",IF((ROUND(TRUNC(('TRI-3'!EF37 ),2),0))=3,"D-",IF((ROUND(TRUNC(('TRI-3'!EF37 ),2),0))=2,"E+",IF((ROUND(TRUNC(('TRI-3'!EF37  ),2),0))&lt;=1,"E-","")))))))))))</f>
        <v/>
      </c>
      <c r="EG37" s="51" t="str">
        <f>IF(OR('TRI-3'!EG37 ="",'TRI-3'!EG37&lt;0,'TRI-3'!EG37  &gt;10),"",IF((ROUND(TRUNC(('TRI-3'!EG37  ),2),0))=10,"A+",IF((ROUND(TRUNC(('TRI-3'!EG37  ),2),0))=9,"A-",IF((ROUND(TRUNC(('TRI-3'!EG37   ),2),0))=8,"B+",IF((ROUND(TRUNC(('TRI-3'!EG37 ),2),0))=7,"B-",IF((ROUND(TRUNC(('TRI-3'!EG37  ),2),0))=6,"C+",IF((ROUND(TRUNC(('TRI-3'!EG37  ),2),0))=5,"C-",IF((ROUND(TRUNC(('TRI-3'!EG37  ),2),0))=4,"D+",IF((ROUND(TRUNC(('TRI-3'!EG37 ),2),0))=3,"D-",IF((ROUND(TRUNC(('TRI-3'!EG37 ),2),0))=2,"E+",IF((ROUND(TRUNC(('TRI-3'!EG37  ),2),0))&lt;=1,"E-","")))))))))))</f>
        <v/>
      </c>
      <c r="EH37" s="51" t="str">
        <f>IF(OR('TRI-3'!EH37 ="",'TRI-3'!EH37&lt;0,'TRI-3'!EH37  &gt;10),"",IF((ROUND(TRUNC(('TRI-3'!EH37  ),2),0))=10,"A+",IF((ROUND(TRUNC(('TRI-3'!EH37  ),2),0))=9,"A-",IF((ROUND(TRUNC(('TRI-3'!EH37   ),2),0))=8,"B+",IF((ROUND(TRUNC(('TRI-3'!EH37 ),2),0))=7,"B-",IF((ROUND(TRUNC(('TRI-3'!EH37  ),2),0))=6,"C+",IF((ROUND(TRUNC(('TRI-3'!EH37  ),2),0))=5,"C-",IF((ROUND(TRUNC(('TRI-3'!EH37  ),2),0))=4,"D+",IF((ROUND(TRUNC(('TRI-3'!EH37 ),2),0))=3,"D-",IF((ROUND(TRUNC(('TRI-3'!EH37 ),2),0))=2,"E+",IF((ROUND(TRUNC(('TRI-3'!EH37  ),2),0))&lt;=1,"E-","")))))))))))</f>
        <v/>
      </c>
      <c r="EI37" s="51" t="str">
        <f>IF(OR('TRI-3'!EI37 ="",'TRI-3'!EI37&lt;0,'TRI-3'!EI37  &gt;10),"",IF((ROUND(TRUNC(('TRI-3'!EI37  ),2),0))=10,"A+",IF((ROUND(TRUNC(('TRI-3'!EI37  ),2),0))=9,"A-",IF((ROUND(TRUNC(('TRI-3'!EI37   ),2),0))=8,"B+",IF((ROUND(TRUNC(('TRI-3'!EI37 ),2),0))=7,"B-",IF((ROUND(TRUNC(('TRI-3'!EI37  ),2),0))=6,"C+",IF((ROUND(TRUNC(('TRI-3'!EI37  ),2),0))=5,"C-",IF((ROUND(TRUNC(('TRI-3'!EI37  ),2),0))=4,"D+",IF((ROUND(TRUNC(('TRI-3'!EI37 ),2),0))=3,"D-",IF((ROUND(TRUNC(('TRI-3'!EI37 ),2),0))=2,"E+",IF((ROUND(TRUNC(('TRI-3'!EI37  ),2),0))&lt;=1,"E-","")))))))))))</f>
        <v/>
      </c>
      <c r="EJ37" s="51" t="str">
        <f>IF(OR('TRI-3'!EJ37 ="",'TRI-3'!EJ37&lt;0,'TRI-3'!EJ37  &gt;10),"",IF((ROUND(TRUNC(('TRI-3'!EJ37  ),2),0))=10,"A+",IF((ROUND(TRUNC(('TRI-3'!EJ37  ),2),0))=9,"A-",IF((ROUND(TRUNC(('TRI-3'!EJ37   ),2),0))=8,"B+",IF((ROUND(TRUNC(('TRI-3'!EJ37 ),2),0))=7,"B-",IF((ROUND(TRUNC(('TRI-3'!EJ37  ),2),0))=6,"C+",IF((ROUND(TRUNC(('TRI-3'!EJ37  ),2),0))=5,"C-",IF((ROUND(TRUNC(('TRI-3'!EJ37  ),2),0))=4,"D+",IF((ROUND(TRUNC(('TRI-3'!EJ37 ),2),0))=3,"D-",IF((ROUND(TRUNC(('TRI-3'!EJ37 ),2),0))=2,"E+",IF((ROUND(TRUNC(('TRI-3'!EJ37  ),2),0))&lt;=1,"E-","")))))))))))</f>
        <v/>
      </c>
      <c r="EK37" s="51" t="str">
        <f>IF(OR('TRI-3'!EK37 ="",'TRI-3'!EK37&lt;0,'TRI-3'!EK37  &gt;10),"",IF((ROUND(TRUNC(('TRI-3'!EK37  ),2),0))=10,"A+",IF((ROUND(TRUNC(('TRI-3'!EK37  ),2),0))=9,"A-",IF((ROUND(TRUNC(('TRI-3'!EK37   ),2),0))=8,"B+",IF((ROUND(TRUNC(('TRI-3'!EK37 ),2),0))=7,"B-",IF((ROUND(TRUNC(('TRI-3'!EK37  ),2),0))=6,"C+",IF((ROUND(TRUNC(('TRI-3'!EK37  ),2),0))=5,"C-",IF((ROUND(TRUNC(('TRI-3'!EK37  ),2),0))=4,"D+",IF((ROUND(TRUNC(('TRI-3'!EK37 ),2),0))=3,"D-",IF((ROUND(TRUNC(('TRI-3'!EK37 ),2),0))=2,"E+",IF((ROUND(TRUNC(('TRI-3'!EK37  ),2),0))&lt;=1,"E-","")))))))))))</f>
        <v/>
      </c>
      <c r="EL37" s="51" t="str">
        <f>IF(OR('TRI-3'!EL37 ="",'TRI-3'!EL37&lt;0,'TRI-3'!EL37  &gt;10),"",IF((ROUND(TRUNC(('TRI-3'!EL37  ),2),0))=10,"A+",IF((ROUND(TRUNC(('TRI-3'!EL37  ),2),0))=9,"A-",IF((ROUND(TRUNC(('TRI-3'!EL37   ),2),0))=8,"B+",IF((ROUND(TRUNC(('TRI-3'!EL37 ),2),0))=7,"B-",IF((ROUND(TRUNC(('TRI-3'!EL37  ),2),0))=6,"C+",IF((ROUND(TRUNC(('TRI-3'!EL37  ),2),0))=5,"C-",IF((ROUND(TRUNC(('TRI-3'!EL37  ),2),0))=4,"D+",IF((ROUND(TRUNC(('TRI-3'!EL37 ),2),0))=3,"D-",IF((ROUND(TRUNC(('TRI-3'!EL37 ),2),0))=2,"E+",IF((ROUND(TRUNC(('TRI-3'!EL37  ),2),0))&lt;=1,"E-","")))))))))))</f>
        <v/>
      </c>
      <c r="EM37" s="51" t="str">
        <f>IF(OR('TRI-3'!EM37 ="",'TRI-3'!EM37&lt;0,'TRI-3'!EM37  &gt;10),"",IF((ROUND(TRUNC(('TRI-3'!EM37  ),2),0))=10,"A+",IF((ROUND(TRUNC(('TRI-3'!EM37  ),2),0))=9,"A-",IF((ROUND(TRUNC(('TRI-3'!EM37   ),2),0))=8,"B+",IF((ROUND(TRUNC(('TRI-3'!EM37 ),2),0))=7,"B-",IF((ROUND(TRUNC(('TRI-3'!EM37  ),2),0))=6,"C+",IF((ROUND(TRUNC(('TRI-3'!EM37  ),2),0))=5,"C-",IF((ROUND(TRUNC(('TRI-3'!EM37  ),2),0))=4,"D+",IF((ROUND(TRUNC(('TRI-3'!EM37 ),2),0))=3,"D-",IF((ROUND(TRUNC(('TRI-3'!EM37 ),2),0))=2,"E+",IF((ROUND(TRUNC(('TRI-3'!EM37  ),2),0))&lt;=1,"E-","")))))))))))</f>
        <v/>
      </c>
      <c r="EN37" s="51" t="str">
        <f>IF(OR('TRI-3'!EN37 ="",'TRI-3'!EN37&lt;0,'TRI-3'!EN37  &gt;10),"",IF((ROUND(TRUNC(('TRI-3'!EN37  ),2),0))=10,"A+",IF((ROUND(TRUNC(('TRI-3'!EN37  ),2),0))=9,"A-",IF((ROUND(TRUNC(('TRI-3'!EN37   ),2),0))=8,"B+",IF((ROUND(TRUNC(('TRI-3'!EN37 ),2),0))=7,"B-",IF((ROUND(TRUNC(('TRI-3'!EN37  ),2),0))=6,"C+",IF((ROUND(TRUNC(('TRI-3'!EN37  ),2),0))=5,"C-",IF((ROUND(TRUNC(('TRI-3'!EN37  ),2),0))=4,"D+",IF((ROUND(TRUNC(('TRI-3'!EN37 ),2),0))=3,"D-",IF((ROUND(TRUNC(('TRI-3'!EN37 ),2),0))=2,"E+",IF((ROUND(TRUNC(('TRI-3'!EN37  ),2),0))&lt;=1,"E-","")))))))))))</f>
        <v/>
      </c>
      <c r="EO37" s="51" t="str">
        <f>IF(OR('TRI-3'!EO37 ="",'TRI-3'!EO37&lt;0,'TRI-3'!EO37  &gt;10),"",IF((ROUND(TRUNC(('TRI-3'!EO37  ),2),0))=10,"A+",IF((ROUND(TRUNC(('TRI-3'!EO37  ),2),0))=9,"A-",IF((ROUND(TRUNC(('TRI-3'!EO37   ),2),0))=8,"B+",IF((ROUND(TRUNC(('TRI-3'!EO37 ),2),0))=7,"B-",IF((ROUND(TRUNC(('TRI-3'!EO37  ),2),0))=6,"C+",IF((ROUND(TRUNC(('TRI-3'!EO37  ),2),0))=5,"C-",IF((ROUND(TRUNC(('TRI-3'!EO37  ),2),0))=4,"D+",IF((ROUND(TRUNC(('TRI-3'!EO37 ),2),0))=3,"D-",IF((ROUND(TRUNC(('TRI-3'!EO37 ),2),0))=2,"E+",IF((ROUND(TRUNC(('TRI-3'!EO37  ),2),0))&lt;=1,"E-","")))))))))))</f>
        <v/>
      </c>
      <c r="EP37" s="51" t="str">
        <f>IF(OR('TRI-3'!EP37 ="",'TRI-3'!EP37&lt;0,'TRI-3'!EP37  &gt;10),"",IF((ROUND(TRUNC(('TRI-3'!EP37  ),2),0))=10,"A+",IF((ROUND(TRUNC(('TRI-3'!EP37  ),2),0))=9,"A-",IF((ROUND(TRUNC(('TRI-3'!EP37   ),2),0))=8,"B+",IF((ROUND(TRUNC(('TRI-3'!EP37 ),2),0))=7,"B-",IF((ROUND(TRUNC(('TRI-3'!EP37  ),2),0))=6,"C+",IF((ROUND(TRUNC(('TRI-3'!EP37  ),2),0))=5,"C-",IF((ROUND(TRUNC(('TRI-3'!EP37  ),2),0))=4,"D+",IF((ROUND(TRUNC(('TRI-3'!EP37 ),2),0))=3,"D-",IF((ROUND(TRUNC(('TRI-3'!EP37 ),2),0))=2,"E+",IF((ROUND(TRUNC(('TRI-3'!EP37  ),2),0))&lt;=1,"E-","")))))))))))</f>
        <v/>
      </c>
      <c r="EQ37" s="51" t="str">
        <f>IF(OR('TRI-3'!EQ37 ="",'TRI-3'!EQ37&lt;0,'TRI-3'!EQ37  &gt;10),"",IF((ROUND(TRUNC(('TRI-3'!EQ37  ),2),0))=10,"A+",IF((ROUND(TRUNC(('TRI-3'!EQ37  ),2),0))=9,"A-",IF((ROUND(TRUNC(('TRI-3'!EQ37   ),2),0))=8,"B+",IF((ROUND(TRUNC(('TRI-3'!EQ37 ),2),0))=7,"B-",IF((ROUND(TRUNC(('TRI-3'!EQ37  ),2),0))=6,"C+",IF((ROUND(TRUNC(('TRI-3'!EQ37  ),2),0))=5,"C-",IF((ROUND(TRUNC(('TRI-3'!EQ37  ),2),0))=4,"D+",IF((ROUND(TRUNC(('TRI-3'!EQ37 ),2),0))=3,"D-",IF((ROUND(TRUNC(('TRI-3'!EQ37 ),2),0))=2,"E+",IF((ROUND(TRUNC(('TRI-3'!EQ37  ),2),0))&lt;=1,"E-","")))))))))))</f>
        <v/>
      </c>
      <c r="ER37" s="51" t="str">
        <f>IF(OR('TRI-3'!ER37 ="",'TRI-3'!ER37&lt;0,'TRI-3'!ER37  &gt;10),"",IF((ROUND(TRUNC(('TRI-3'!ER37  ),2),0))=10,"A+",IF((ROUND(TRUNC(('TRI-3'!ER37  ),2),0))=9,"A-",IF((ROUND(TRUNC(('TRI-3'!ER37   ),2),0))=8,"B+",IF((ROUND(TRUNC(('TRI-3'!ER37 ),2),0))=7,"B-",IF((ROUND(TRUNC(('TRI-3'!ER37  ),2),0))=6,"C+",IF((ROUND(TRUNC(('TRI-3'!ER37  ),2),0))=5,"C-",IF((ROUND(TRUNC(('TRI-3'!ER37  ),2),0))=4,"D+",IF((ROUND(TRUNC(('TRI-3'!ER37 ),2),0))=3,"D-",IF((ROUND(TRUNC(('TRI-3'!ER37 ),2),0))=2,"E+",IF((ROUND(TRUNC(('TRI-3'!ER37  ),2),0))&lt;=1,"E-","")))))))))))</f>
        <v/>
      </c>
      <c r="ES37" s="51" t="str">
        <f>IF(OR('TRI-3'!ES37 ="",'TRI-3'!ES37&lt;0,'TRI-3'!ES37  &gt;10),"",IF((ROUND(TRUNC(('TRI-3'!ES37  ),2),0))=10,"A+",IF((ROUND(TRUNC(('TRI-3'!ES37  ),2),0))=9,"A-",IF((ROUND(TRUNC(('TRI-3'!ES37   ),2),0))=8,"B+",IF((ROUND(TRUNC(('TRI-3'!ES37 ),2),0))=7,"B-",IF((ROUND(TRUNC(('TRI-3'!ES37  ),2),0))=6,"C+",IF((ROUND(TRUNC(('TRI-3'!ES37  ),2),0))=5,"C-",IF((ROUND(TRUNC(('TRI-3'!ES37  ),2),0))=4,"D+",IF((ROUND(TRUNC(('TRI-3'!ES37 ),2),0))=3,"D-",IF((ROUND(TRUNC(('TRI-3'!ES37 ),2),0))=2,"E+",IF((ROUND(TRUNC(('TRI-3'!ES37  ),2),0))&lt;=1,"E-","")))))))))))</f>
        <v/>
      </c>
      <c r="ET37" s="51" t="str">
        <f>IF('TRI-3'!ET37 ="","",'TRI-3'!ET37 )</f>
        <v/>
      </c>
      <c r="EU37" s="51" t="str">
        <f>IF('TRI-3'!EU37 ="","",'TRI-3'!EU37 )</f>
        <v/>
      </c>
      <c r="EV37" s="51" t="str">
        <f>IF('TRI-3'!EV37 ="","",'TRI-3'!EV37 )</f>
        <v/>
      </c>
      <c r="EW37" s="51" t="str">
        <f>IF('TRI-3'!EW37 ="","",'TRI-3'!EW37 )</f>
        <v/>
      </c>
      <c r="EX37" s="51" t="str">
        <f>IF('TRI-3'!EX37 ="","",'TRI-3'!EX37 )</f>
        <v/>
      </c>
      <c r="EY37" s="51" t="str">
        <f>IF('TRI-3'!EY37 ="","",'TRI-3'!EY37 )</f>
        <v/>
      </c>
      <c r="EZ37" s="51" t="str">
        <f>IF('TRI-3'!EZ37 ="","",'TRI-3'!EZ37 )</f>
        <v/>
      </c>
      <c r="FA37" s="51" t="str">
        <f>IF('TRI-3'!FA37 ="","",'TRI-3'!FA37 )</f>
        <v/>
      </c>
      <c r="FB37" s="51" t="str">
        <f>IF('TRI-3'!FB37 ="","",'TRI-3'!FB37 )</f>
        <v/>
      </c>
      <c r="FC37" s="51" t="str">
        <f>IF('TRI-3'!FC37 ="","",'TRI-3'!FC37 )</f>
        <v/>
      </c>
      <c r="FD37" s="51">
        <f>IF('TRI-3'!FD37 ="","",'TRI-3'!FD37 )</f>
        <v>0</v>
      </c>
      <c r="FE37" s="51" t="str">
        <f>IF('TRI-3'!FE37 ="","",'TRI-3'!FE37 )</f>
        <v/>
      </c>
      <c r="FF37" s="51" t="str">
        <f>IF('TRI-3'!FF37 ="","",'TRI-3'!FF37 )</f>
        <v/>
      </c>
      <c r="FG37" s="51" t="str">
        <f>IF('TRI-3'!FG37 ="","",'TRI-3'!FG37 )</f>
        <v/>
      </c>
      <c r="FH37" s="51" t="str">
        <f>IF('TRI-3'!FH37 ="","",'TRI-3'!FH37 )</f>
        <v/>
      </c>
    </row>
    <row r="38" spans="1:164" ht="21" customHeight="1">
      <c r="B38" s="53">
        <v>21</v>
      </c>
      <c r="C38" s="272" t="str">
        <f>IF(NOTAS!E41&gt;"",NOTAS!E41,"")</f>
        <v>QUIROZ VALDEZ IKER EDUARDO</v>
      </c>
      <c r="D38" s="273"/>
      <c r="E38" s="273"/>
      <c r="F38" s="274"/>
      <c r="G38" s="51" t="str">
        <f>IF(OR('TRI-3'!G38 ="",'TRI-3'!G38&lt;0,'TRI-3'!G38  &gt;10),"",IF((ROUND(TRUNC(('TRI-3'!G38  ),2),0))=10,"A+",IF((ROUND(TRUNC(('TRI-3'!G38  ),2),0))=9,"A-",IF((ROUND(TRUNC(('TRI-3'!G38   ),2),0))=8,"B+",IF((ROUND(TRUNC(('TRI-3'!G38 ),2),0))=7,"B-",IF((ROUND(TRUNC(('TRI-3'!G38  ),2),0))=6,"C+",IF((ROUND(TRUNC(('TRI-3'!G38  ),2),0))=5,"C-",IF((ROUND(TRUNC(('TRI-3'!G38  ),2),0))=4,"D+",IF((ROUND(TRUNC(('TRI-3'!G38 ),2),0))=3,"D-",IF((ROUND(TRUNC(('TRI-3'!G38 ),2),0))=2,"E+",IF((ROUND(TRUNC(('TRI-3'!G38  ),2),0))&lt;=1,"E-","")))))))))))</f>
        <v/>
      </c>
      <c r="H38" s="51" t="str">
        <f>IF(OR('TRI-3'!H38 ="",'TRI-3'!H38&lt;0,'TRI-3'!H38  &gt;10),"",IF((ROUND(TRUNC(('TRI-3'!H38  ),2),0))=10,"A+",IF((ROUND(TRUNC(('TRI-3'!H38  ),2),0))=9,"A-",IF((ROUND(TRUNC(('TRI-3'!H38   ),2),0))=8,"B+",IF((ROUND(TRUNC(('TRI-3'!H38 ),2),0))=7,"B-",IF((ROUND(TRUNC(('TRI-3'!H38  ),2),0))=6,"C+",IF((ROUND(TRUNC(('TRI-3'!H38  ),2),0))=5,"C-",IF((ROUND(TRUNC(('TRI-3'!H38  ),2),0))=4,"D+",IF((ROUND(TRUNC(('TRI-3'!H38 ),2),0))=3,"D-",IF((ROUND(TRUNC(('TRI-3'!H38 ),2),0))=2,"E+",IF((ROUND(TRUNC(('TRI-3'!H38  ),2),0))&lt;=1,"E-","")))))))))))</f>
        <v/>
      </c>
      <c r="I38" s="51" t="str">
        <f>IF(OR('TRI-3'!I38 ="",'TRI-3'!I38&lt;0,'TRI-3'!I38  &gt;10),"",IF((ROUND(TRUNC(('TRI-3'!I38  ),2),0))=10,"A+",IF((ROUND(TRUNC(('TRI-3'!I38  ),2),0))=9,"A-",IF((ROUND(TRUNC(('TRI-3'!I38   ),2),0))=8,"B+",IF((ROUND(TRUNC(('TRI-3'!I38 ),2),0))=7,"B-",IF((ROUND(TRUNC(('TRI-3'!I38  ),2),0))=6,"C+",IF((ROUND(TRUNC(('TRI-3'!I38  ),2),0))=5,"C-",IF((ROUND(TRUNC(('TRI-3'!I38  ),2),0))=4,"D+",IF((ROUND(TRUNC(('TRI-3'!I38 ),2),0))=3,"D-",IF((ROUND(TRUNC(('TRI-3'!I38 ),2),0))=2,"E+",IF((ROUND(TRUNC(('TRI-3'!I38  ),2),0))&lt;=1,"E-","")))))))))))</f>
        <v/>
      </c>
      <c r="J38" s="51" t="str">
        <f>IF(OR('TRI-3'!J38 ="",'TRI-3'!J38&lt;0,'TRI-3'!J38  &gt;10),"",IF((ROUND(TRUNC(('TRI-3'!J38  ),2),0))=10,"A+",IF((ROUND(TRUNC(('TRI-3'!J38  ),2),0))=9,"A-",IF((ROUND(TRUNC(('TRI-3'!J38   ),2),0))=8,"B+",IF((ROUND(TRUNC(('TRI-3'!J38 ),2),0))=7,"B-",IF((ROUND(TRUNC(('TRI-3'!J38  ),2),0))=6,"C+",IF((ROUND(TRUNC(('TRI-3'!J38  ),2),0))=5,"C-",IF((ROUND(TRUNC(('TRI-3'!J38  ),2),0))=4,"D+",IF((ROUND(TRUNC(('TRI-3'!J38 ),2),0))=3,"D-",IF((ROUND(TRUNC(('TRI-3'!J38 ),2),0))=2,"E+",IF((ROUND(TRUNC(('TRI-3'!J38  ),2),0))&lt;=1,"E-","")))))))))))</f>
        <v/>
      </c>
      <c r="K38" s="51" t="str">
        <f>IF(OR('TRI-3'!K38 ="",'TRI-3'!K38&lt;0,'TRI-3'!K38  &gt;10),"",IF((ROUND(TRUNC(('TRI-3'!K38  ),2),0))=10,"A+",IF((ROUND(TRUNC(('TRI-3'!K38  ),2),0))=9,"A-",IF((ROUND(TRUNC(('TRI-3'!K38   ),2),0))=8,"B+",IF((ROUND(TRUNC(('TRI-3'!K38 ),2),0))=7,"B-",IF((ROUND(TRUNC(('TRI-3'!K38  ),2),0))=6,"C+",IF((ROUND(TRUNC(('TRI-3'!K38  ),2),0))=5,"C-",IF((ROUND(TRUNC(('TRI-3'!K38  ),2),0))=4,"D+",IF((ROUND(TRUNC(('TRI-3'!K38 ),2),0))=3,"D-",IF((ROUND(TRUNC(('TRI-3'!K38 ),2),0))=2,"E+",IF((ROUND(TRUNC(('TRI-3'!K38  ),2),0))&lt;=1,"E-","")))))))))))</f>
        <v/>
      </c>
      <c r="L38" s="51" t="str">
        <f>IF(OR('TRI-3'!L38 ="",'TRI-3'!L38&lt;0,'TRI-3'!L38  &gt;10),"",IF((ROUND(TRUNC(('TRI-3'!L38  ),2),0))=10,"A+",IF((ROUND(TRUNC(('TRI-3'!L38  ),2),0))=9,"A-",IF((ROUND(TRUNC(('TRI-3'!L38   ),2),0))=8,"B+",IF((ROUND(TRUNC(('TRI-3'!L38 ),2),0))=7,"B-",IF((ROUND(TRUNC(('TRI-3'!L38  ),2),0))=6,"C+",IF((ROUND(TRUNC(('TRI-3'!L38  ),2),0))=5,"C-",IF((ROUND(TRUNC(('TRI-3'!L38  ),2),0))=4,"D+",IF((ROUND(TRUNC(('TRI-3'!L38 ),2),0))=3,"D-",IF((ROUND(TRUNC(('TRI-3'!L38 ),2),0))=2,"E+",IF((ROUND(TRUNC(('TRI-3'!L38  ),2),0))&lt;=1,"E-","")))))))))))</f>
        <v/>
      </c>
      <c r="M38" s="51" t="str">
        <f>IF(OR('TRI-3'!M38 ="",'TRI-3'!M38&lt;0,'TRI-3'!M38  &gt;10),"",IF((ROUND(TRUNC(('TRI-3'!M38  ),2),0))=10,"A+",IF((ROUND(TRUNC(('TRI-3'!M38  ),2),0))=9,"A-",IF((ROUND(TRUNC(('TRI-3'!M38   ),2),0))=8,"B+",IF((ROUND(TRUNC(('TRI-3'!M38 ),2),0))=7,"B-",IF((ROUND(TRUNC(('TRI-3'!M38  ),2),0))=6,"C+",IF((ROUND(TRUNC(('TRI-3'!M38  ),2),0))=5,"C-",IF((ROUND(TRUNC(('TRI-3'!M38  ),2),0))=4,"D+",IF((ROUND(TRUNC(('TRI-3'!M38 ),2),0))=3,"D-",IF((ROUND(TRUNC(('TRI-3'!M38 ),2),0))=2,"E+",IF((ROUND(TRUNC(('TRI-3'!M38  ),2),0))&lt;=1,"E-","")))))))))))</f>
        <v/>
      </c>
      <c r="N38" s="51" t="str">
        <f>IF(OR('TRI-3'!N38 ="",'TRI-3'!N38&lt;0,'TRI-3'!N38  &gt;10),"",IF((ROUND(TRUNC(('TRI-3'!N38  ),2),0))=10,"A+",IF((ROUND(TRUNC(('TRI-3'!N38  ),2),0))=9,"A-",IF((ROUND(TRUNC(('TRI-3'!N38   ),2),0))=8,"B+",IF((ROUND(TRUNC(('TRI-3'!N38 ),2),0))=7,"B-",IF((ROUND(TRUNC(('TRI-3'!N38  ),2),0))=6,"C+",IF((ROUND(TRUNC(('TRI-3'!N38  ),2),0))=5,"C-",IF((ROUND(TRUNC(('TRI-3'!N38  ),2),0))=4,"D+",IF((ROUND(TRUNC(('TRI-3'!N38 ),2),0))=3,"D-",IF((ROUND(TRUNC(('TRI-3'!N38 ),2),0))=2,"E+",IF((ROUND(TRUNC(('TRI-3'!N38  ),2),0))&lt;=1,"E-","")))))))))))</f>
        <v/>
      </c>
      <c r="O38" s="51" t="str">
        <f>IF(OR('TRI-3'!O38 ="",'TRI-3'!O38&lt;0,'TRI-3'!O38  &gt;10),"",IF((ROUND(TRUNC(('TRI-3'!O38  ),2),0))=10,"A+",IF((ROUND(TRUNC(('TRI-3'!O38  ),2),0))=9,"A-",IF((ROUND(TRUNC(('TRI-3'!O38   ),2),0))=8,"B+",IF((ROUND(TRUNC(('TRI-3'!O38 ),2),0))=7,"B-",IF((ROUND(TRUNC(('TRI-3'!O38  ),2),0))=6,"C+",IF((ROUND(TRUNC(('TRI-3'!O38  ),2),0))=5,"C-",IF((ROUND(TRUNC(('TRI-3'!O38  ),2),0))=4,"D+",IF((ROUND(TRUNC(('TRI-3'!O38 ),2),0))=3,"D-",IF((ROUND(TRUNC(('TRI-3'!O38 ),2),0))=2,"E+",IF((ROUND(TRUNC(('TRI-3'!O38  ),2),0))&lt;=1,"E-","")))))))))))</f>
        <v/>
      </c>
      <c r="P38" s="51" t="str">
        <f>IF(OR('TRI-3'!P38 ="",'TRI-3'!P38&lt;0,'TRI-3'!P38  &gt;10),"",IF((ROUND(TRUNC(('TRI-3'!P38  ),2),0))=10,"A+",IF((ROUND(TRUNC(('TRI-3'!P38  ),2),0))=9,"A-",IF((ROUND(TRUNC(('TRI-3'!P38   ),2),0))=8,"B+",IF((ROUND(TRUNC(('TRI-3'!P38 ),2),0))=7,"B-",IF((ROUND(TRUNC(('TRI-3'!P38  ),2),0))=6,"C+",IF((ROUND(TRUNC(('TRI-3'!P38  ),2),0))=5,"C-",IF((ROUND(TRUNC(('TRI-3'!P38  ),2),0))=4,"D+",IF((ROUND(TRUNC(('TRI-3'!P38 ),2),0))=3,"D-",IF((ROUND(TRUNC(('TRI-3'!P38 ),2),0))=2,"E+",IF((ROUND(TRUNC(('TRI-3'!P38  ),2),0))&lt;=1,"E-","")))))))))))</f>
        <v/>
      </c>
      <c r="Q38" s="51" t="str">
        <f>IF(OR('TRI-3'!Q38 ="",'TRI-3'!Q38&lt;0,'TRI-3'!Q38  &gt;10),"",IF((ROUND(TRUNC(('TRI-3'!Q38  ),2),0))=10,"A+",IF((ROUND(TRUNC(('TRI-3'!Q38  ),2),0))=9,"A-",IF((ROUND(TRUNC(('TRI-3'!Q38   ),2),0))=8,"B+",IF((ROUND(TRUNC(('TRI-3'!Q38 ),2),0))=7,"B-",IF((ROUND(TRUNC(('TRI-3'!Q38  ),2),0))=6,"C+",IF((ROUND(TRUNC(('TRI-3'!Q38  ),2),0))=5,"C-",IF((ROUND(TRUNC(('TRI-3'!Q38  ),2),0))=4,"D+",IF((ROUND(TRUNC(('TRI-3'!Q38 ),2),0))=3,"D-",IF((ROUND(TRUNC(('TRI-3'!Q38 ),2),0))=2,"E+",IF((ROUND(TRUNC(('TRI-3'!Q38  ),2),0))&lt;=1,"E-","")))))))))))</f>
        <v/>
      </c>
      <c r="R38" s="51" t="str">
        <f>IF(OR('TRI-3'!R38 ="",'TRI-3'!R38&lt;0,'TRI-3'!R38  &gt;10),"",IF((ROUND(TRUNC(('TRI-3'!R38  ),2),0))=10,"A+",IF((ROUND(TRUNC(('TRI-3'!R38  ),2),0))=9,"A-",IF((ROUND(TRUNC(('TRI-3'!R38   ),2),0))=8,"B+",IF((ROUND(TRUNC(('TRI-3'!R38 ),2),0))=7,"B-",IF((ROUND(TRUNC(('TRI-3'!R38  ),2),0))=6,"C+",IF((ROUND(TRUNC(('TRI-3'!R38  ),2),0))=5,"C-",IF((ROUND(TRUNC(('TRI-3'!R38  ),2),0))=4,"D+",IF((ROUND(TRUNC(('TRI-3'!R38 ),2),0))=3,"D-",IF((ROUND(TRUNC(('TRI-3'!R38 ),2),0))=2,"E+",IF((ROUND(TRUNC(('TRI-3'!R38  ),2),0))&lt;=1,"E-","")))))))))))</f>
        <v/>
      </c>
      <c r="S38" s="51" t="str">
        <f>IF(OR('TRI-3'!S38 ="",'TRI-3'!S38&lt;0,'TRI-3'!S38  &gt;10),"",IF((ROUND(TRUNC(('TRI-3'!S38  ),2),0))=10,"A+",IF((ROUND(TRUNC(('TRI-3'!S38  ),2),0))=9,"A-",IF((ROUND(TRUNC(('TRI-3'!S38   ),2),0))=8,"B+",IF((ROUND(TRUNC(('TRI-3'!S38 ),2),0))=7,"B-",IF((ROUND(TRUNC(('TRI-3'!S38  ),2),0))=6,"C+",IF((ROUND(TRUNC(('TRI-3'!S38  ),2),0))=5,"C-",IF((ROUND(TRUNC(('TRI-3'!S38  ),2),0))=4,"D+",IF((ROUND(TRUNC(('TRI-3'!S38 ),2),0))=3,"D-",IF((ROUND(TRUNC(('TRI-3'!S38 ),2),0))=2,"E+",IF((ROUND(TRUNC(('TRI-3'!S38  ),2),0))&lt;=1,"E-","")))))))))))</f>
        <v/>
      </c>
      <c r="T38" s="51" t="str">
        <f>IF(OR('TRI-3'!T38 ="",'TRI-3'!T38&lt;0,'TRI-3'!T38  &gt;10),"",IF((ROUND(TRUNC(('TRI-3'!T38  ),2),0))=10,"A+",IF((ROUND(TRUNC(('TRI-3'!T38  ),2),0))=9,"A-",IF((ROUND(TRUNC(('TRI-3'!T38   ),2),0))=8,"B+",IF((ROUND(TRUNC(('TRI-3'!T38 ),2),0))=7,"B-",IF((ROUND(TRUNC(('TRI-3'!T38  ),2),0))=6,"C+",IF((ROUND(TRUNC(('TRI-3'!T38  ),2),0))=5,"C-",IF((ROUND(TRUNC(('TRI-3'!T38  ),2),0))=4,"D+",IF((ROUND(TRUNC(('TRI-3'!T38 ),2),0))=3,"D-",IF((ROUND(TRUNC(('TRI-3'!T38 ),2),0))=2,"E+",IF((ROUND(TRUNC(('TRI-3'!T38  ),2),0))&lt;=1,"E-","")))))))))))</f>
        <v/>
      </c>
      <c r="U38" s="51" t="str">
        <f>IF(OR('TRI-3'!U38 ="",'TRI-3'!U38&lt;0,'TRI-3'!U38  &gt;10),"",IF((ROUND(TRUNC(('TRI-3'!U38  ),2),0))=10,"A+",IF((ROUND(TRUNC(('TRI-3'!U38  ),2),0))=9,"A-",IF((ROUND(TRUNC(('TRI-3'!U38   ),2),0))=8,"B+",IF((ROUND(TRUNC(('TRI-3'!U38 ),2),0))=7,"B-",IF((ROUND(TRUNC(('TRI-3'!U38  ),2),0))=6,"C+",IF((ROUND(TRUNC(('TRI-3'!U38  ),2),0))=5,"C-",IF((ROUND(TRUNC(('TRI-3'!U38  ),2),0))=4,"D+",IF((ROUND(TRUNC(('TRI-3'!U38 ),2),0))=3,"D-",IF((ROUND(TRUNC(('TRI-3'!U38 ),2),0))=2,"E+",IF((ROUND(TRUNC(('TRI-3'!U38  ),2),0))&lt;=1,"E-","")))))))))))</f>
        <v/>
      </c>
      <c r="V38" s="51" t="str">
        <f>IF(OR('TRI-3'!V38 ="",'TRI-3'!V38&lt;0,'TRI-3'!V38  &gt;10),"",IF((ROUND(TRUNC(('TRI-3'!V38  ),2),0))=10,"A+",IF((ROUND(TRUNC(('TRI-3'!V38  ),2),0))=9,"A-",IF((ROUND(TRUNC(('TRI-3'!V38   ),2),0))=8,"B+",IF((ROUND(TRUNC(('TRI-3'!V38 ),2),0))=7,"B-",IF((ROUND(TRUNC(('TRI-3'!V38  ),2),0))=6,"C+",IF((ROUND(TRUNC(('TRI-3'!V38  ),2),0))=5,"C-",IF((ROUND(TRUNC(('TRI-3'!V38  ),2),0))=4,"D+",IF((ROUND(TRUNC(('TRI-3'!V38 ),2),0))=3,"D-",IF((ROUND(TRUNC(('TRI-3'!V38 ),2),0))=2,"E+",IF((ROUND(TRUNC(('TRI-3'!V38  ),2),0))&lt;=1,"E-","")))))))))))</f>
        <v/>
      </c>
      <c r="W38" s="51" t="str">
        <f>IF(OR('TRI-3'!W38 ="",'TRI-3'!W38&lt;0,'TRI-3'!W38  &gt;10),"",IF((ROUND(TRUNC(('TRI-3'!W38  ),2),0))=10,"A+",IF((ROUND(TRUNC(('TRI-3'!W38  ),2),0))=9,"A-",IF((ROUND(TRUNC(('TRI-3'!W38   ),2),0))=8,"B+",IF((ROUND(TRUNC(('TRI-3'!W38 ),2),0))=7,"B-",IF((ROUND(TRUNC(('TRI-3'!W38  ),2),0))=6,"C+",IF((ROUND(TRUNC(('TRI-3'!W38  ),2),0))=5,"C-",IF((ROUND(TRUNC(('TRI-3'!W38  ),2),0))=4,"D+",IF((ROUND(TRUNC(('TRI-3'!W38 ),2),0))=3,"D-",IF((ROUND(TRUNC(('TRI-3'!W38 ),2),0))=2,"E+",IF((ROUND(TRUNC(('TRI-3'!W38  ),2),0))&lt;=1,"E-","")))))))))))</f>
        <v/>
      </c>
      <c r="X38" s="51" t="str">
        <f>IF(OR('TRI-3'!X38 ="",'TRI-3'!X38&lt;0,'TRI-3'!X38  &gt;10),"",IF((ROUND(TRUNC(('TRI-3'!X38  ),2),0))=10,"A+",IF((ROUND(TRUNC(('TRI-3'!X38  ),2),0))=9,"A-",IF((ROUND(TRUNC(('TRI-3'!X38   ),2),0))=8,"B+",IF((ROUND(TRUNC(('TRI-3'!X38 ),2),0))=7,"B-",IF((ROUND(TRUNC(('TRI-3'!X38  ),2),0))=6,"C+",IF((ROUND(TRUNC(('TRI-3'!X38  ),2),0))=5,"C-",IF((ROUND(TRUNC(('TRI-3'!X38  ),2),0))=4,"D+",IF((ROUND(TRUNC(('TRI-3'!X38 ),2),0))=3,"D-",IF((ROUND(TRUNC(('TRI-3'!X38 ),2),0))=2,"E+",IF((ROUND(TRUNC(('TRI-3'!X38  ),2),0))&lt;=1,"E-","")))))))))))</f>
        <v/>
      </c>
      <c r="Y38" s="51" t="str">
        <f>IF(OR('TRI-3'!Y38 ="",'TRI-3'!Y38&lt;0,'TRI-3'!Y38  &gt;10),"",IF((ROUND(TRUNC(('TRI-3'!Y38  ),2),0))=10,"A+",IF((ROUND(TRUNC(('TRI-3'!Y38  ),2),0))=9,"A-",IF((ROUND(TRUNC(('TRI-3'!Y38   ),2),0))=8,"B+",IF((ROUND(TRUNC(('TRI-3'!Y38 ),2),0))=7,"B-",IF((ROUND(TRUNC(('TRI-3'!Y38  ),2),0))=6,"C+",IF((ROUND(TRUNC(('TRI-3'!Y38  ),2),0))=5,"C-",IF((ROUND(TRUNC(('TRI-3'!Y38  ),2),0))=4,"D+",IF((ROUND(TRUNC(('TRI-3'!Y38 ),2),0))=3,"D-",IF((ROUND(TRUNC(('TRI-3'!Y38 ),2),0))=2,"E+",IF((ROUND(TRUNC(('TRI-3'!Y38  ),2),0))&lt;=1,"E-","")))))))))))</f>
        <v/>
      </c>
      <c r="Z38" s="51" t="str">
        <f>IF(OR('TRI-3'!Z38 ="",'TRI-3'!Z38&lt;0,'TRI-3'!Z38  &gt;10),"",IF((ROUND(TRUNC(('TRI-3'!Z38  ),2),0))=10,"A+",IF((ROUND(TRUNC(('TRI-3'!Z38  ),2),0))=9,"A-",IF((ROUND(TRUNC(('TRI-3'!Z38   ),2),0))=8,"B+",IF((ROUND(TRUNC(('TRI-3'!Z38 ),2),0))=7,"B-",IF((ROUND(TRUNC(('TRI-3'!Z38  ),2),0))=6,"C+",IF((ROUND(TRUNC(('TRI-3'!Z38  ),2),0))=5,"C-",IF((ROUND(TRUNC(('TRI-3'!Z38  ),2),0))=4,"D+",IF((ROUND(TRUNC(('TRI-3'!Z38 ),2),0))=3,"D-",IF((ROUND(TRUNC(('TRI-3'!Z38 ),2),0))=2,"E+",IF((ROUND(TRUNC(('TRI-3'!Z38  ),2),0))&lt;=1,"E-","")))))))))))</f>
        <v/>
      </c>
      <c r="AA38" s="51" t="str">
        <f>IF(OR('TRI-3'!AA38 ="",'TRI-3'!AA38&lt;0,'TRI-3'!AA38  &gt;10),"",IF((ROUND(TRUNC(('TRI-3'!AA38  ),2),0))=10,"A+",IF((ROUND(TRUNC(('TRI-3'!AA38  ),2),0))=9,"A-",IF((ROUND(TRUNC(('TRI-3'!AA38   ),2),0))=8,"B+",IF((ROUND(TRUNC(('TRI-3'!AA38 ),2),0))=7,"B-",IF((ROUND(TRUNC(('TRI-3'!AA38  ),2),0))=6,"C+",IF((ROUND(TRUNC(('TRI-3'!AA38  ),2),0))=5,"C-",IF((ROUND(TRUNC(('TRI-3'!AA38  ),2),0))=4,"D+",IF((ROUND(TRUNC(('TRI-3'!AA38 ),2),0))=3,"D-",IF((ROUND(TRUNC(('TRI-3'!AA38 ),2),0))=2,"E+",IF((ROUND(TRUNC(('TRI-3'!AA38  ),2),0))&lt;=1,"E-","")))))))))))</f>
        <v/>
      </c>
      <c r="AB38" s="51" t="str">
        <f>IF(OR('TRI-3'!AB38 ="",'TRI-3'!AB38&lt;0,'TRI-3'!AB38  &gt;10),"",IF((ROUND(TRUNC(('TRI-3'!AB38  ),2),0))=10,"A+",IF((ROUND(TRUNC(('TRI-3'!AB38  ),2),0))=9,"A-",IF((ROUND(TRUNC(('TRI-3'!AB38   ),2),0))=8,"B+",IF((ROUND(TRUNC(('TRI-3'!AB38 ),2),0))=7,"B-",IF((ROUND(TRUNC(('TRI-3'!AB38  ),2),0))=6,"C+",IF((ROUND(TRUNC(('TRI-3'!AB38  ),2),0))=5,"C-",IF((ROUND(TRUNC(('TRI-3'!AB38  ),2),0))=4,"D+",IF((ROUND(TRUNC(('TRI-3'!AB38 ),2),0))=3,"D-",IF((ROUND(TRUNC(('TRI-3'!AB38 ),2),0))=2,"E+",IF((ROUND(TRUNC(('TRI-3'!AB38  ),2),0))&lt;=1,"E-","")))))))))))</f>
        <v/>
      </c>
      <c r="AC38" s="51" t="str">
        <f>IF(OR('TRI-3'!AC38 ="",'TRI-3'!AC38&lt;0,'TRI-3'!AC38  &gt;10),"",IF((ROUND(TRUNC(('TRI-3'!AC38  ),2),0))=10,"A+",IF((ROUND(TRUNC(('TRI-3'!AC38  ),2),0))=9,"A-",IF((ROUND(TRUNC(('TRI-3'!AC38   ),2),0))=8,"B+",IF((ROUND(TRUNC(('TRI-3'!AC38 ),2),0))=7,"B-",IF((ROUND(TRUNC(('TRI-3'!AC38  ),2),0))=6,"C+",IF((ROUND(TRUNC(('TRI-3'!AC38  ),2),0))=5,"C-",IF((ROUND(TRUNC(('TRI-3'!AC38  ),2),0))=4,"D+",IF((ROUND(TRUNC(('TRI-3'!AC38 ),2),0))=3,"D-",IF((ROUND(TRUNC(('TRI-3'!AC38 ),2),0))=2,"E+",IF((ROUND(TRUNC(('TRI-3'!AC38  ),2),0))&lt;=1,"E-","")))))))))))</f>
        <v/>
      </c>
      <c r="AD38" s="51" t="str">
        <f>IF(OR('TRI-3'!AD38 ="",'TRI-3'!AD38&lt;0,'TRI-3'!AD38  &gt;10),"",IF((ROUND(TRUNC(('TRI-3'!AD38  ),2),0))=10,"A+",IF((ROUND(TRUNC(('TRI-3'!AD38  ),2),0))=9,"A-",IF((ROUND(TRUNC(('TRI-3'!AD38   ),2),0))=8,"B+",IF((ROUND(TRUNC(('TRI-3'!AD38 ),2),0))=7,"B-",IF((ROUND(TRUNC(('TRI-3'!AD38  ),2),0))=6,"C+",IF((ROUND(TRUNC(('TRI-3'!AD38  ),2),0))=5,"C-",IF((ROUND(TRUNC(('TRI-3'!AD38  ),2),0))=4,"D+",IF((ROUND(TRUNC(('TRI-3'!AD38 ),2),0))=3,"D-",IF((ROUND(TRUNC(('TRI-3'!AD38 ),2),0))=2,"E+",IF((ROUND(TRUNC(('TRI-3'!AD38  ),2),0))&lt;=1,"E-","")))))))))))</f>
        <v/>
      </c>
      <c r="AE38" s="51" t="str">
        <f>IF(OR('TRI-3'!AE38 ="",'TRI-3'!AE38&lt;0,'TRI-3'!AE38  &gt;10),"",IF((ROUND(TRUNC(('TRI-3'!AE38  ),2),0))=10,"A+",IF((ROUND(TRUNC(('TRI-3'!AE38  ),2),0))=9,"A-",IF((ROUND(TRUNC(('TRI-3'!AE38   ),2),0))=8,"B+",IF((ROUND(TRUNC(('TRI-3'!AE38 ),2),0))=7,"B-",IF((ROUND(TRUNC(('TRI-3'!AE38  ),2),0))=6,"C+",IF((ROUND(TRUNC(('TRI-3'!AE38  ),2),0))=5,"C-",IF((ROUND(TRUNC(('TRI-3'!AE38  ),2),0))=4,"D+",IF((ROUND(TRUNC(('TRI-3'!AE38 ),2),0))=3,"D-",IF((ROUND(TRUNC(('TRI-3'!AE38 ),2),0))=2,"E+",IF((ROUND(TRUNC(('TRI-3'!AE38  ),2),0))&lt;=1,"E-","")))))))))))</f>
        <v/>
      </c>
      <c r="AF38" s="51" t="str">
        <f>IF(OR('TRI-3'!AF38 ="",'TRI-3'!AF38&lt;0,'TRI-3'!AF38  &gt;10),"",IF((ROUND(TRUNC(('TRI-3'!AF38  ),2),0))=10,"A+",IF((ROUND(TRUNC(('TRI-3'!AF38  ),2),0))=9,"A-",IF((ROUND(TRUNC(('TRI-3'!AF38   ),2),0))=8,"B+",IF((ROUND(TRUNC(('TRI-3'!AF38 ),2),0))=7,"B-",IF((ROUND(TRUNC(('TRI-3'!AF38  ),2),0))=6,"C+",IF((ROUND(TRUNC(('TRI-3'!AF38  ),2),0))=5,"C-",IF((ROUND(TRUNC(('TRI-3'!AF38  ),2),0))=4,"D+",IF((ROUND(TRUNC(('TRI-3'!AF38 ),2),0))=3,"D-",IF((ROUND(TRUNC(('TRI-3'!AF38 ),2),0))=2,"E+",IF((ROUND(TRUNC(('TRI-3'!AF38  ),2),0))&lt;=1,"E-","")))))))))))</f>
        <v/>
      </c>
      <c r="AG38" s="51" t="str">
        <f>IF(OR('TRI-3'!AG38 ="",'TRI-3'!AG38&lt;0,'TRI-3'!AG38  &gt;10),"",IF((ROUND(TRUNC(('TRI-3'!AG38  ),2),0))=10,"A+",IF((ROUND(TRUNC(('TRI-3'!AG38  ),2),0))=9,"A-",IF((ROUND(TRUNC(('TRI-3'!AG38   ),2),0))=8,"B+",IF((ROUND(TRUNC(('TRI-3'!AG38 ),2),0))=7,"B-",IF((ROUND(TRUNC(('TRI-3'!AG38  ),2),0))=6,"C+",IF((ROUND(TRUNC(('TRI-3'!AG38  ),2),0))=5,"C-",IF((ROUND(TRUNC(('TRI-3'!AG38  ),2),0))=4,"D+",IF((ROUND(TRUNC(('TRI-3'!AG38 ),2),0))=3,"D-",IF((ROUND(TRUNC(('TRI-3'!AG38 ),2),0))=2,"E+",IF((ROUND(TRUNC(('TRI-3'!AG38  ),2),0))&lt;=1,"E-","")))))))))))</f>
        <v/>
      </c>
      <c r="AH38" s="51" t="str">
        <f>IF(OR('TRI-3'!AH38 ="",'TRI-3'!AH38&lt;0,'TRI-3'!AH38  &gt;10),"",IF((ROUND(TRUNC(('TRI-3'!AH38  ),2),0))=10,"A+",IF((ROUND(TRUNC(('TRI-3'!AH38  ),2),0))=9,"A-",IF((ROUND(TRUNC(('TRI-3'!AH38   ),2),0))=8,"B+",IF((ROUND(TRUNC(('TRI-3'!AH38 ),2),0))=7,"B-",IF((ROUND(TRUNC(('TRI-3'!AH38  ),2),0))=6,"C+",IF((ROUND(TRUNC(('TRI-3'!AH38  ),2),0))=5,"C-",IF((ROUND(TRUNC(('TRI-3'!AH38  ),2),0))=4,"D+",IF((ROUND(TRUNC(('TRI-3'!AH38 ),2),0))=3,"D-",IF((ROUND(TRUNC(('TRI-3'!AH38 ),2),0))=2,"E+",IF((ROUND(TRUNC(('TRI-3'!AH38  ),2),0))&lt;=1,"E-","")))))))))))</f>
        <v/>
      </c>
      <c r="AI38" s="51" t="str">
        <f>IF(OR('TRI-3'!AI38 ="",'TRI-3'!AI38&lt;0,'TRI-3'!AI38  &gt;10),"",IF((ROUND(TRUNC(('TRI-3'!AI38  ),2),0))=10,"A+",IF((ROUND(TRUNC(('TRI-3'!AI38  ),2),0))=9,"A-",IF((ROUND(TRUNC(('TRI-3'!AI38   ),2),0))=8,"B+",IF((ROUND(TRUNC(('TRI-3'!AI38 ),2),0))=7,"B-",IF((ROUND(TRUNC(('TRI-3'!AI38  ),2),0))=6,"C+",IF((ROUND(TRUNC(('TRI-3'!AI38  ),2),0))=5,"C-",IF((ROUND(TRUNC(('TRI-3'!AI38  ),2),0))=4,"D+",IF((ROUND(TRUNC(('TRI-3'!AI38 ),2),0))=3,"D-",IF((ROUND(TRUNC(('TRI-3'!AI38 ),2),0))=2,"E+",IF((ROUND(TRUNC(('TRI-3'!AI38  ),2),0))&lt;=1,"E-","")))))))))))</f>
        <v/>
      </c>
      <c r="AJ38" s="51" t="str">
        <f>IF(OR('TRI-3'!AJ38 ="",'TRI-3'!AJ38&lt;0,'TRI-3'!AJ38  &gt;10),"",IF((ROUND(TRUNC(('TRI-3'!AJ38  ),2),0))=10,"A+",IF((ROUND(TRUNC(('TRI-3'!AJ38  ),2),0))=9,"A-",IF((ROUND(TRUNC(('TRI-3'!AJ38   ),2),0))=8,"B+",IF((ROUND(TRUNC(('TRI-3'!AJ38 ),2),0))=7,"B-",IF((ROUND(TRUNC(('TRI-3'!AJ38  ),2),0))=6,"C+",IF((ROUND(TRUNC(('TRI-3'!AJ38  ),2),0))=5,"C-",IF((ROUND(TRUNC(('TRI-3'!AJ38  ),2),0))=4,"D+",IF((ROUND(TRUNC(('TRI-3'!AJ38 ),2),0))=3,"D-",IF((ROUND(TRUNC(('TRI-3'!AJ38 ),2),0))=2,"E+",IF((ROUND(TRUNC(('TRI-3'!AJ38  ),2),0))&lt;=1,"E-","")))))))))))</f>
        <v/>
      </c>
      <c r="AK38" s="51" t="str">
        <f>IF(OR('TRI-3'!AK38 ="",'TRI-3'!AK38&lt;0,'TRI-3'!AK38  &gt;10),"",IF((ROUND(TRUNC(('TRI-3'!AK38  ),2),0))=10,"A+",IF((ROUND(TRUNC(('TRI-3'!AK38  ),2),0))=9,"A-",IF((ROUND(TRUNC(('TRI-3'!AK38   ),2),0))=8,"B+",IF((ROUND(TRUNC(('TRI-3'!AK38 ),2),0))=7,"B-",IF((ROUND(TRUNC(('TRI-3'!AK38  ),2),0))=6,"C+",IF((ROUND(TRUNC(('TRI-3'!AK38  ),2),0))=5,"C-",IF((ROUND(TRUNC(('TRI-3'!AK38  ),2),0))=4,"D+",IF((ROUND(TRUNC(('TRI-3'!AK38 ),2),0))=3,"D-",IF((ROUND(TRUNC(('TRI-3'!AK38 ),2),0))=2,"E+",IF((ROUND(TRUNC(('TRI-3'!AK38  ),2),0))&lt;=1,"E-","")))))))))))</f>
        <v/>
      </c>
      <c r="AL38" s="51" t="str">
        <f>IF(OR('TRI-3'!AL38 ="",'TRI-3'!AL38&lt;0,'TRI-3'!AL38  &gt;10),"",IF((ROUND(TRUNC(('TRI-3'!AL38  ),2),0))=10,"A+",IF((ROUND(TRUNC(('TRI-3'!AL38  ),2),0))=9,"A-",IF((ROUND(TRUNC(('TRI-3'!AL38   ),2),0))=8,"B+",IF((ROUND(TRUNC(('TRI-3'!AL38 ),2),0))=7,"B-",IF((ROUND(TRUNC(('TRI-3'!AL38  ),2),0))=6,"C+",IF((ROUND(TRUNC(('TRI-3'!AL38  ),2),0))=5,"C-",IF((ROUND(TRUNC(('TRI-3'!AL38  ),2),0))=4,"D+",IF((ROUND(TRUNC(('TRI-3'!AL38 ),2),0))=3,"D-",IF((ROUND(TRUNC(('TRI-3'!AL38 ),2),0))=2,"E+",IF((ROUND(TRUNC(('TRI-3'!AL38  ),2),0))&lt;=1,"E-","")))))))))))</f>
        <v/>
      </c>
      <c r="AM38" s="51" t="str">
        <f>IF(OR('TRI-3'!AM38 ="",'TRI-3'!AM38&lt;0,'TRI-3'!AM38  &gt;10),"",IF((ROUND(TRUNC(('TRI-3'!AM38  ),2),0))=10,"A+",IF((ROUND(TRUNC(('TRI-3'!AM38  ),2),0))=9,"A-",IF((ROUND(TRUNC(('TRI-3'!AM38   ),2),0))=8,"B+",IF((ROUND(TRUNC(('TRI-3'!AM38 ),2),0))=7,"B-",IF((ROUND(TRUNC(('TRI-3'!AM38  ),2),0))=6,"C+",IF((ROUND(TRUNC(('TRI-3'!AM38  ),2),0))=5,"C-",IF((ROUND(TRUNC(('TRI-3'!AM38  ),2),0))=4,"D+",IF((ROUND(TRUNC(('TRI-3'!AM38 ),2),0))=3,"D-",IF((ROUND(TRUNC(('TRI-3'!AM38 ),2),0))=2,"E+",IF((ROUND(TRUNC(('TRI-3'!AM38  ),2),0))&lt;=1,"E-","")))))))))))</f>
        <v/>
      </c>
      <c r="AN38" s="51" t="str">
        <f>IF(OR('TRI-3'!AN38 ="",'TRI-3'!AN38&lt;0,'TRI-3'!AN38  &gt;10),"",IF((ROUND(TRUNC(('TRI-3'!AN38  ),2),0))=10,"A+",IF((ROUND(TRUNC(('TRI-3'!AN38  ),2),0))=9,"A-",IF((ROUND(TRUNC(('TRI-3'!AN38   ),2),0))=8,"B+",IF((ROUND(TRUNC(('TRI-3'!AN38 ),2),0))=7,"B-",IF((ROUND(TRUNC(('TRI-3'!AN38  ),2),0))=6,"C+",IF((ROUND(TRUNC(('TRI-3'!AN38  ),2),0))=5,"C-",IF((ROUND(TRUNC(('TRI-3'!AN38  ),2),0))=4,"D+",IF((ROUND(TRUNC(('TRI-3'!AN38 ),2),0))=3,"D-",IF((ROUND(TRUNC(('TRI-3'!AN38 ),2),0))=2,"E+",IF((ROUND(TRUNC(('TRI-3'!AN38  ),2),0))&lt;=1,"E-","")))))))))))</f>
        <v/>
      </c>
      <c r="AO38" s="51" t="str">
        <f>IF(OR('TRI-3'!AO38 ="",'TRI-3'!AO38&lt;0,'TRI-3'!AO38  &gt;10),"",IF((ROUND(TRUNC(('TRI-3'!AO38  ),2),0))=10,"A+",IF((ROUND(TRUNC(('TRI-3'!AO38  ),2),0))=9,"A-",IF((ROUND(TRUNC(('TRI-3'!AO38   ),2),0))=8,"B+",IF((ROUND(TRUNC(('TRI-3'!AO38 ),2),0))=7,"B-",IF((ROUND(TRUNC(('TRI-3'!AO38  ),2),0))=6,"C+",IF((ROUND(TRUNC(('TRI-3'!AO38  ),2),0))=5,"C-",IF((ROUND(TRUNC(('TRI-3'!AO38  ),2),0))=4,"D+",IF((ROUND(TRUNC(('TRI-3'!AO38 ),2),0))=3,"D-",IF((ROUND(TRUNC(('TRI-3'!AO38 ),2),0))=2,"E+",IF((ROUND(TRUNC(('TRI-3'!AO38  ),2),0))&lt;=1,"E-","")))))))))))</f>
        <v/>
      </c>
      <c r="AP38" s="51" t="str">
        <f>IF(OR('TRI-3'!AP38 ="",'TRI-3'!AP38&lt;0,'TRI-3'!AP38  &gt;10),"",IF((ROUND(TRUNC(('TRI-3'!AP38  ),2),0))=10,"A+",IF((ROUND(TRUNC(('TRI-3'!AP38  ),2),0))=9,"A-",IF((ROUND(TRUNC(('TRI-3'!AP38   ),2),0))=8,"B+",IF((ROUND(TRUNC(('TRI-3'!AP38 ),2),0))=7,"B-",IF((ROUND(TRUNC(('TRI-3'!AP38  ),2),0))=6,"C+",IF((ROUND(TRUNC(('TRI-3'!AP38  ),2),0))=5,"C-",IF((ROUND(TRUNC(('TRI-3'!AP38  ),2),0))=4,"D+",IF((ROUND(TRUNC(('TRI-3'!AP38 ),2),0))=3,"D-",IF((ROUND(TRUNC(('TRI-3'!AP38 ),2),0))=2,"E+",IF((ROUND(TRUNC(('TRI-3'!AP38  ),2),0))&lt;=1,"E-","")))))))))))</f>
        <v/>
      </c>
      <c r="AQ38" s="51" t="str">
        <f>IF(OR('TRI-3'!AQ38 ="",'TRI-3'!AQ38&lt;0,'TRI-3'!AQ38  &gt;10),"",IF((ROUND(TRUNC(('TRI-3'!AQ38  ),2),0))=10,"A+",IF((ROUND(TRUNC(('TRI-3'!AQ38  ),2),0))=9,"A-",IF((ROUND(TRUNC(('TRI-3'!AQ38   ),2),0))=8,"B+",IF((ROUND(TRUNC(('TRI-3'!AQ38 ),2),0))=7,"B-",IF((ROUND(TRUNC(('TRI-3'!AQ38  ),2),0))=6,"C+",IF((ROUND(TRUNC(('TRI-3'!AQ38  ),2),0))=5,"C-",IF((ROUND(TRUNC(('TRI-3'!AQ38  ),2),0))=4,"D+",IF((ROUND(TRUNC(('TRI-3'!AQ38 ),2),0))=3,"D-",IF((ROUND(TRUNC(('TRI-3'!AQ38 ),2),0))=2,"E+",IF((ROUND(TRUNC(('TRI-3'!AQ38  ),2),0))&lt;=1,"E-","")))))))))))</f>
        <v/>
      </c>
      <c r="AR38" s="51" t="str">
        <f>IF(OR('TRI-3'!AR38 ="",'TRI-3'!AR38&lt;0,'TRI-3'!AR38  &gt;10),"",IF((ROUND(TRUNC(('TRI-3'!AR38  ),2),0))=10,"A+",IF((ROUND(TRUNC(('TRI-3'!AR38  ),2),0))=9,"A-",IF((ROUND(TRUNC(('TRI-3'!AR38   ),2),0))=8,"B+",IF((ROUND(TRUNC(('TRI-3'!AR38 ),2),0))=7,"B-",IF((ROUND(TRUNC(('TRI-3'!AR38  ),2),0))=6,"C+",IF((ROUND(TRUNC(('TRI-3'!AR38  ),2),0))=5,"C-",IF((ROUND(TRUNC(('TRI-3'!AR38  ),2),0))=4,"D+",IF((ROUND(TRUNC(('TRI-3'!AR38 ),2),0))=3,"D-",IF((ROUND(TRUNC(('TRI-3'!AR38 ),2),0))=2,"E+",IF((ROUND(TRUNC(('TRI-3'!AR38  ),2),0))&lt;=1,"E-","")))))))))))</f>
        <v/>
      </c>
      <c r="AS38" s="51" t="str">
        <f>IF(OR('TRI-3'!AS38 ="",'TRI-3'!AS38&lt;0,'TRI-3'!AS38  &gt;10),"",IF((ROUND(TRUNC(('TRI-3'!AS38  ),2),0))=10,"A+",IF((ROUND(TRUNC(('TRI-3'!AS38  ),2),0))=9,"A-",IF((ROUND(TRUNC(('TRI-3'!AS38   ),2),0))=8,"B+",IF((ROUND(TRUNC(('TRI-3'!AS38 ),2),0))=7,"B-",IF((ROUND(TRUNC(('TRI-3'!AS38  ),2),0))=6,"C+",IF((ROUND(TRUNC(('TRI-3'!AS38  ),2),0))=5,"C-",IF((ROUND(TRUNC(('TRI-3'!AS38  ),2),0))=4,"D+",IF((ROUND(TRUNC(('TRI-3'!AS38 ),2),0))=3,"D-",IF((ROUND(TRUNC(('TRI-3'!AS38 ),2),0))=2,"E+",IF((ROUND(TRUNC(('TRI-3'!AS38  ),2),0))&lt;=1,"E-","")))))))))))</f>
        <v/>
      </c>
      <c r="AT38" s="51" t="str">
        <f>IF(OR('TRI-3'!AT38 ="",'TRI-3'!AT38&lt;0,'TRI-3'!AT38  &gt;10),"",IF((ROUND(TRUNC(('TRI-3'!AT38  ),2),0))=10,"A+",IF((ROUND(TRUNC(('TRI-3'!AT38  ),2),0))=9,"A-",IF((ROUND(TRUNC(('TRI-3'!AT38   ),2),0))=8,"B+",IF((ROUND(TRUNC(('TRI-3'!AT38 ),2),0))=7,"B-",IF((ROUND(TRUNC(('TRI-3'!AT38  ),2),0))=6,"C+",IF((ROUND(TRUNC(('TRI-3'!AT38  ),2),0))=5,"C-",IF((ROUND(TRUNC(('TRI-3'!AT38  ),2),0))=4,"D+",IF((ROUND(TRUNC(('TRI-3'!AT38 ),2),0))=3,"D-",IF((ROUND(TRUNC(('TRI-3'!AT38 ),2),0))=2,"E+",IF((ROUND(TRUNC(('TRI-3'!AT38  ),2),0))&lt;=1,"E-","")))))))))))</f>
        <v/>
      </c>
      <c r="AU38" s="51" t="str">
        <f>IF(OR('TRI-3'!AU38 ="",'TRI-3'!AU38&lt;0,'TRI-3'!AU38  &gt;10),"",IF((ROUND(TRUNC(('TRI-3'!AU38  ),2),0))=10,"A+",IF((ROUND(TRUNC(('TRI-3'!AU38  ),2),0))=9,"A-",IF((ROUND(TRUNC(('TRI-3'!AU38   ),2),0))=8,"B+",IF((ROUND(TRUNC(('TRI-3'!AU38 ),2),0))=7,"B-",IF((ROUND(TRUNC(('TRI-3'!AU38  ),2),0))=6,"C+",IF((ROUND(TRUNC(('TRI-3'!AU38  ),2),0))=5,"C-",IF((ROUND(TRUNC(('TRI-3'!AU38  ),2),0))=4,"D+",IF((ROUND(TRUNC(('TRI-3'!AU38 ),2),0))=3,"D-",IF((ROUND(TRUNC(('TRI-3'!AU38 ),2),0))=2,"E+",IF((ROUND(TRUNC(('TRI-3'!AU38  ),2),0))&lt;=1,"E-","")))))))))))</f>
        <v/>
      </c>
      <c r="AV38" s="51" t="str">
        <f>IF(OR('TRI-3'!AV38 ="",'TRI-3'!AV38&lt;0,'TRI-3'!AV38  &gt;10),"",IF((ROUND(TRUNC(('TRI-3'!AV38  ),2),0))=10,"A+",IF((ROUND(TRUNC(('TRI-3'!AV38  ),2),0))=9,"A-",IF((ROUND(TRUNC(('TRI-3'!AV38   ),2),0))=8,"B+",IF((ROUND(TRUNC(('TRI-3'!AV38 ),2),0))=7,"B-",IF((ROUND(TRUNC(('TRI-3'!AV38  ),2),0))=6,"C+",IF((ROUND(TRUNC(('TRI-3'!AV38  ),2),0))=5,"C-",IF((ROUND(TRUNC(('TRI-3'!AV38  ),2),0))=4,"D+",IF((ROUND(TRUNC(('TRI-3'!AV38 ),2),0))=3,"D-",IF((ROUND(TRUNC(('TRI-3'!AV38 ),2),0))=2,"E+",IF((ROUND(TRUNC(('TRI-3'!AV38  ),2),0))&lt;=1,"E-","")))))))))))</f>
        <v/>
      </c>
      <c r="AW38" s="51" t="str">
        <f>IF(OR('TRI-3'!AW38 ="",'TRI-3'!AW38&lt;0,'TRI-3'!AW38  &gt;10),"",IF((ROUND(TRUNC(('TRI-3'!AW38  ),2),0))=10,"A+",IF((ROUND(TRUNC(('TRI-3'!AW38  ),2),0))=9,"A-",IF((ROUND(TRUNC(('TRI-3'!AW38   ),2),0))=8,"B+",IF((ROUND(TRUNC(('TRI-3'!AW38 ),2),0))=7,"B-",IF((ROUND(TRUNC(('TRI-3'!AW38  ),2),0))=6,"C+",IF((ROUND(TRUNC(('TRI-3'!AW38  ),2),0))=5,"C-",IF((ROUND(TRUNC(('TRI-3'!AW38  ),2),0))=4,"D+",IF((ROUND(TRUNC(('TRI-3'!AW38 ),2),0))=3,"D-",IF((ROUND(TRUNC(('TRI-3'!AW38 ),2),0))=2,"E+",IF((ROUND(TRUNC(('TRI-3'!AW38  ),2),0))&lt;=1,"E-","")))))))))))</f>
        <v/>
      </c>
      <c r="AX38" s="51" t="str">
        <f>IF(OR('TRI-3'!AX38 ="",'TRI-3'!AX38&lt;0,'TRI-3'!AX38  &gt;10),"",IF((ROUND(TRUNC(('TRI-3'!AX38  ),2),0))=10,"A+",IF((ROUND(TRUNC(('TRI-3'!AX38  ),2),0))=9,"A-",IF((ROUND(TRUNC(('TRI-3'!AX38   ),2),0))=8,"B+",IF((ROUND(TRUNC(('TRI-3'!AX38 ),2),0))=7,"B-",IF((ROUND(TRUNC(('TRI-3'!AX38  ),2),0))=6,"C+",IF((ROUND(TRUNC(('TRI-3'!AX38  ),2),0))=5,"C-",IF((ROUND(TRUNC(('TRI-3'!AX38  ),2),0))=4,"D+",IF((ROUND(TRUNC(('TRI-3'!AX38 ),2),0))=3,"D-",IF((ROUND(TRUNC(('TRI-3'!AX38 ),2),0))=2,"E+",IF((ROUND(TRUNC(('TRI-3'!AX38  ),2),0))&lt;=1,"E-","")))))))))))</f>
        <v/>
      </c>
      <c r="AY38" s="51" t="str">
        <f>IF(OR('TRI-3'!AY38 ="",'TRI-3'!AY38&lt;0,'TRI-3'!AY38  &gt;10),"",IF((ROUND(TRUNC(('TRI-3'!AY38  ),2),0))=10,"A+",IF((ROUND(TRUNC(('TRI-3'!AY38  ),2),0))=9,"A-",IF((ROUND(TRUNC(('TRI-3'!AY38   ),2),0))=8,"B+",IF((ROUND(TRUNC(('TRI-3'!AY38 ),2),0))=7,"B-",IF((ROUND(TRUNC(('TRI-3'!AY38  ),2),0))=6,"C+",IF((ROUND(TRUNC(('TRI-3'!AY38  ),2),0))=5,"C-",IF((ROUND(TRUNC(('TRI-3'!AY38  ),2),0))=4,"D+",IF((ROUND(TRUNC(('TRI-3'!AY38 ),2),0))=3,"D-",IF((ROUND(TRUNC(('TRI-3'!AY38 ),2),0))=2,"E+",IF((ROUND(TRUNC(('TRI-3'!AY38  ),2),0))&lt;=1,"E-","")))))))))))</f>
        <v/>
      </c>
      <c r="AZ38" s="51" t="str">
        <f>IF(OR('TRI-3'!AZ38 ="",'TRI-3'!AZ38&lt;0,'TRI-3'!AZ38  &gt;10),"",IF((ROUND(TRUNC(('TRI-3'!AZ38  ),2),0))=10,"A+",IF((ROUND(TRUNC(('TRI-3'!AZ38  ),2),0))=9,"A-",IF((ROUND(TRUNC(('TRI-3'!AZ38   ),2),0))=8,"B+",IF((ROUND(TRUNC(('TRI-3'!AZ38 ),2),0))=7,"B-",IF((ROUND(TRUNC(('TRI-3'!AZ38  ),2),0))=6,"C+",IF((ROUND(TRUNC(('TRI-3'!AZ38  ),2),0))=5,"C-",IF((ROUND(TRUNC(('TRI-3'!AZ38  ),2),0))=4,"D+",IF((ROUND(TRUNC(('TRI-3'!AZ38 ),2),0))=3,"D-",IF((ROUND(TRUNC(('TRI-3'!AZ38 ),2),0))=2,"E+",IF((ROUND(TRUNC(('TRI-3'!AZ38  ),2),0))&lt;=1,"E-","")))))))))))</f>
        <v/>
      </c>
      <c r="BA38" s="51" t="str">
        <f>IF(OR('TRI-3'!BA38 ="",'TRI-3'!BA38&lt;0,'TRI-3'!BA38  &gt;10),"",IF((ROUND(TRUNC(('TRI-3'!BA38  ),2),0))=10,"A+",IF((ROUND(TRUNC(('TRI-3'!BA38  ),2),0))=9,"A-",IF((ROUND(TRUNC(('TRI-3'!BA38   ),2),0))=8,"B+",IF((ROUND(TRUNC(('TRI-3'!BA38 ),2),0))=7,"B-",IF((ROUND(TRUNC(('TRI-3'!BA38  ),2),0))=6,"C+",IF((ROUND(TRUNC(('TRI-3'!BA38  ),2),0))=5,"C-",IF((ROUND(TRUNC(('TRI-3'!BA38  ),2),0))=4,"D+",IF((ROUND(TRUNC(('TRI-3'!BA38 ),2),0))=3,"D-",IF((ROUND(TRUNC(('TRI-3'!BA38 ),2),0))=2,"E+",IF((ROUND(TRUNC(('TRI-3'!BA38  ),2),0))&lt;=1,"E-","")))))))))))</f>
        <v/>
      </c>
      <c r="BB38" s="51" t="str">
        <f>IF(OR('TRI-3'!BB38 ="",'TRI-3'!BB38&lt;0,'TRI-3'!BB38  &gt;10),"",IF((ROUND(TRUNC(('TRI-3'!BB38  ),2),0))=10,"A+",IF((ROUND(TRUNC(('TRI-3'!BB38  ),2),0))=9,"A-",IF((ROUND(TRUNC(('TRI-3'!BB38   ),2),0))=8,"B+",IF((ROUND(TRUNC(('TRI-3'!BB38 ),2),0))=7,"B-",IF((ROUND(TRUNC(('TRI-3'!BB38  ),2),0))=6,"C+",IF((ROUND(TRUNC(('TRI-3'!BB38  ),2),0))=5,"C-",IF((ROUND(TRUNC(('TRI-3'!BB38  ),2),0))=4,"D+",IF((ROUND(TRUNC(('TRI-3'!BB38 ),2),0))=3,"D-",IF((ROUND(TRUNC(('TRI-3'!BB38 ),2),0))=2,"E+",IF((ROUND(TRUNC(('TRI-3'!BB38  ),2),0))&lt;=1,"E-","")))))))))))</f>
        <v/>
      </c>
      <c r="BC38" s="51" t="str">
        <f>IF(OR('TRI-3'!BC38 ="",'TRI-3'!BC38&lt;0,'TRI-3'!BC38  &gt;10),"",IF((ROUND(TRUNC(('TRI-3'!BC38  ),2),0))=10,"A+",IF((ROUND(TRUNC(('TRI-3'!BC38  ),2),0))=9,"A-",IF((ROUND(TRUNC(('TRI-3'!BC38   ),2),0))=8,"B+",IF((ROUND(TRUNC(('TRI-3'!BC38 ),2),0))=7,"B-",IF((ROUND(TRUNC(('TRI-3'!BC38  ),2),0))=6,"C+",IF((ROUND(TRUNC(('TRI-3'!BC38  ),2),0))=5,"C-",IF((ROUND(TRUNC(('TRI-3'!BC38  ),2),0))=4,"D+",IF((ROUND(TRUNC(('TRI-3'!BC38 ),2),0))=3,"D-",IF((ROUND(TRUNC(('TRI-3'!BC38 ),2),0))=2,"E+",IF((ROUND(TRUNC(('TRI-3'!BC38  ),2),0))&lt;=1,"E-","")))))))))))</f>
        <v/>
      </c>
      <c r="BD38" s="51" t="str">
        <f>IF(OR('TRI-3'!BD38 ="",'TRI-3'!BD38&lt;0,'TRI-3'!BD38  &gt;10),"",IF((ROUND(TRUNC(('TRI-3'!BD38  ),2),0))=10,"A+",IF((ROUND(TRUNC(('TRI-3'!BD38  ),2),0))=9,"A-",IF((ROUND(TRUNC(('TRI-3'!BD38   ),2),0))=8,"B+",IF((ROUND(TRUNC(('TRI-3'!BD38 ),2),0))=7,"B-",IF((ROUND(TRUNC(('TRI-3'!BD38  ),2),0))=6,"C+",IF((ROUND(TRUNC(('TRI-3'!BD38  ),2),0))=5,"C-",IF((ROUND(TRUNC(('TRI-3'!BD38  ),2),0))=4,"D+",IF((ROUND(TRUNC(('TRI-3'!BD38 ),2),0))=3,"D-",IF((ROUND(TRUNC(('TRI-3'!BD38 ),2),0))=2,"E+",IF((ROUND(TRUNC(('TRI-3'!BD38  ),2),0))&lt;=1,"E-","")))))))))))</f>
        <v/>
      </c>
      <c r="BE38" s="51" t="str">
        <f>IF(OR('TRI-3'!BE38 ="",'TRI-3'!BE38&lt;0,'TRI-3'!BE38  &gt;10),"",IF((ROUND(TRUNC(('TRI-3'!BE38  ),2),0))=10,"A+",IF((ROUND(TRUNC(('TRI-3'!BE38  ),2),0))=9,"A-",IF((ROUND(TRUNC(('TRI-3'!BE38   ),2),0))=8,"B+",IF((ROUND(TRUNC(('TRI-3'!BE38 ),2),0))=7,"B-",IF((ROUND(TRUNC(('TRI-3'!BE38  ),2),0))=6,"C+",IF((ROUND(TRUNC(('TRI-3'!BE38  ),2),0))=5,"C-",IF((ROUND(TRUNC(('TRI-3'!BE38  ),2),0))=4,"D+",IF((ROUND(TRUNC(('TRI-3'!BE38 ),2),0))=3,"D-",IF((ROUND(TRUNC(('TRI-3'!BE38 ),2),0))=2,"E+",IF((ROUND(TRUNC(('TRI-3'!BE38  ),2),0))&lt;=1,"E-","")))))))))))</f>
        <v/>
      </c>
      <c r="BF38" s="51" t="str">
        <f>IF(OR('TRI-3'!BF38 ="",'TRI-3'!BF38&lt;0,'TRI-3'!BF38  &gt;10),"",IF((ROUND(TRUNC(('TRI-3'!BF38  ),2),0))=10,"A+",IF((ROUND(TRUNC(('TRI-3'!BF38  ),2),0))=9,"A-",IF((ROUND(TRUNC(('TRI-3'!BF38   ),2),0))=8,"B+",IF((ROUND(TRUNC(('TRI-3'!BF38 ),2),0))=7,"B-",IF((ROUND(TRUNC(('TRI-3'!BF38  ),2),0))=6,"C+",IF((ROUND(TRUNC(('TRI-3'!BF38  ),2),0))=5,"C-",IF((ROUND(TRUNC(('TRI-3'!BF38  ),2),0))=4,"D+",IF((ROUND(TRUNC(('TRI-3'!BF38 ),2),0))=3,"D-",IF((ROUND(TRUNC(('TRI-3'!BF38 ),2),0))=2,"E+",IF((ROUND(TRUNC(('TRI-3'!BF38  ),2),0))&lt;=1,"E-","")))))))))))</f>
        <v/>
      </c>
      <c r="BG38" s="51" t="str">
        <f>IF(OR('TRI-3'!BG38 ="",'TRI-3'!BG38&lt;0,'TRI-3'!BG38  &gt;10),"",IF((ROUND(TRUNC(('TRI-3'!BG38  ),2),0))=10,"A+",IF((ROUND(TRUNC(('TRI-3'!BG38  ),2),0))=9,"A-",IF((ROUND(TRUNC(('TRI-3'!BG38   ),2),0))=8,"B+",IF((ROUND(TRUNC(('TRI-3'!BG38 ),2),0))=7,"B-",IF((ROUND(TRUNC(('TRI-3'!BG38  ),2),0))=6,"C+",IF((ROUND(TRUNC(('TRI-3'!BG38  ),2),0))=5,"C-",IF((ROUND(TRUNC(('TRI-3'!BG38  ),2),0))=4,"D+",IF((ROUND(TRUNC(('TRI-3'!BG38 ),2),0))=3,"D-",IF((ROUND(TRUNC(('TRI-3'!BG38 ),2),0))=2,"E+",IF((ROUND(TRUNC(('TRI-3'!BG38  ),2),0))&lt;=1,"E-","")))))))))))</f>
        <v/>
      </c>
      <c r="BH38" s="51" t="str">
        <f>IF(OR('TRI-3'!BH38 ="",'TRI-3'!BH38&lt;0,'TRI-3'!BH38  &gt;10),"",IF((ROUND(TRUNC(('TRI-3'!BH38  ),2),0))=10,"A+",IF((ROUND(TRUNC(('TRI-3'!BH38  ),2),0))=9,"A-",IF((ROUND(TRUNC(('TRI-3'!BH38   ),2),0))=8,"B+",IF((ROUND(TRUNC(('TRI-3'!BH38 ),2),0))=7,"B-",IF((ROUND(TRUNC(('TRI-3'!BH38  ),2),0))=6,"C+",IF((ROUND(TRUNC(('TRI-3'!BH38  ),2),0))=5,"C-",IF((ROUND(TRUNC(('TRI-3'!BH38  ),2),0))=4,"D+",IF((ROUND(TRUNC(('TRI-3'!BH38 ),2),0))=3,"D-",IF((ROUND(TRUNC(('TRI-3'!BH38 ),2),0))=2,"E+",IF((ROUND(TRUNC(('TRI-3'!BH38  ),2),0))&lt;=1,"E-","")))))))))))</f>
        <v/>
      </c>
      <c r="BI38" s="51" t="str">
        <f>IF(OR('TRI-3'!BI38 ="",'TRI-3'!BI38&lt;0,'TRI-3'!BI38  &gt;10),"",IF((ROUND(TRUNC(('TRI-3'!BI38  ),2),0))=10,"A+",IF((ROUND(TRUNC(('TRI-3'!BI38  ),2),0))=9,"A-",IF((ROUND(TRUNC(('TRI-3'!BI38   ),2),0))=8,"B+",IF((ROUND(TRUNC(('TRI-3'!BI38 ),2),0))=7,"B-",IF((ROUND(TRUNC(('TRI-3'!BI38  ),2),0))=6,"C+",IF((ROUND(TRUNC(('TRI-3'!BI38  ),2),0))=5,"C-",IF((ROUND(TRUNC(('TRI-3'!BI38  ),2),0))=4,"D+",IF((ROUND(TRUNC(('TRI-3'!BI38 ),2),0))=3,"D-",IF((ROUND(TRUNC(('TRI-3'!BI38 ),2),0))=2,"E+",IF((ROUND(TRUNC(('TRI-3'!BI38  ),2),0))&lt;=1,"E-","")))))))))))</f>
        <v/>
      </c>
      <c r="BJ38" s="51" t="str">
        <f>IF(OR('TRI-3'!BJ38 ="",'TRI-3'!BJ38&lt;0,'TRI-3'!BJ38  &gt;10),"",IF((ROUND(TRUNC(('TRI-3'!BJ38  ),2),0))=10,"A+",IF((ROUND(TRUNC(('TRI-3'!BJ38  ),2),0))=9,"A-",IF((ROUND(TRUNC(('TRI-3'!BJ38   ),2),0))=8,"B+",IF((ROUND(TRUNC(('TRI-3'!BJ38 ),2),0))=7,"B-",IF((ROUND(TRUNC(('TRI-3'!BJ38  ),2),0))=6,"C+",IF((ROUND(TRUNC(('TRI-3'!BJ38  ),2),0))=5,"C-",IF((ROUND(TRUNC(('TRI-3'!BJ38  ),2),0))=4,"D+",IF((ROUND(TRUNC(('TRI-3'!BJ38 ),2),0))=3,"D-",IF((ROUND(TRUNC(('TRI-3'!BJ38 ),2),0))=2,"E+",IF((ROUND(TRUNC(('TRI-3'!BJ38  ),2),0))&lt;=1,"E-","")))))))))))</f>
        <v/>
      </c>
      <c r="BK38" s="51" t="str">
        <f>IF(OR('TRI-3'!BK38 ="",'TRI-3'!BK38&lt;0,'TRI-3'!BK38  &gt;10),"",IF((ROUND(TRUNC(('TRI-3'!BK38  ),2),0))=10,"A+",IF((ROUND(TRUNC(('TRI-3'!BK38  ),2),0))=9,"A-",IF((ROUND(TRUNC(('TRI-3'!BK38   ),2),0))=8,"B+",IF((ROUND(TRUNC(('TRI-3'!BK38 ),2),0))=7,"B-",IF((ROUND(TRUNC(('TRI-3'!BK38  ),2),0))=6,"C+",IF((ROUND(TRUNC(('TRI-3'!BK38  ),2),0))=5,"C-",IF((ROUND(TRUNC(('TRI-3'!BK38  ),2),0))=4,"D+",IF((ROUND(TRUNC(('TRI-3'!BK38 ),2),0))=3,"D-",IF((ROUND(TRUNC(('TRI-3'!BK38 ),2),0))=2,"E+",IF((ROUND(TRUNC(('TRI-3'!BK38  ),2),0))&lt;=1,"E-","")))))))))))</f>
        <v/>
      </c>
      <c r="BL38" s="51" t="str">
        <f>IF(OR('TRI-3'!BL38 ="",'TRI-3'!BL38&lt;0,'TRI-3'!BL38  &gt;10),"",IF((ROUND(TRUNC(('TRI-3'!BL38  ),2),0))=10,"A+",IF((ROUND(TRUNC(('TRI-3'!BL38  ),2),0))=9,"A-",IF((ROUND(TRUNC(('TRI-3'!BL38   ),2),0))=8,"B+",IF((ROUND(TRUNC(('TRI-3'!BL38 ),2),0))=7,"B-",IF((ROUND(TRUNC(('TRI-3'!BL38  ),2),0))=6,"C+",IF((ROUND(TRUNC(('TRI-3'!BL38  ),2),0))=5,"C-",IF((ROUND(TRUNC(('TRI-3'!BL38  ),2),0))=4,"D+",IF((ROUND(TRUNC(('TRI-3'!BL38 ),2),0))=3,"D-",IF((ROUND(TRUNC(('TRI-3'!BL38 ),2),0))=2,"E+",IF((ROUND(TRUNC(('TRI-3'!BL38  ),2),0))&lt;=1,"E-","")))))))))))</f>
        <v/>
      </c>
      <c r="BM38" s="51" t="str">
        <f>IF(OR('TRI-3'!BM38 ="",'TRI-3'!BM38&lt;0,'TRI-3'!BM38  &gt;10),"",IF((ROUND(TRUNC(('TRI-3'!BM38  ),2),0))=10,"A+",IF((ROUND(TRUNC(('TRI-3'!BM38  ),2),0))=9,"A-",IF((ROUND(TRUNC(('TRI-3'!BM38   ),2),0))=8,"B+",IF((ROUND(TRUNC(('TRI-3'!BM38 ),2),0))=7,"B-",IF((ROUND(TRUNC(('TRI-3'!BM38  ),2),0))=6,"C+",IF((ROUND(TRUNC(('TRI-3'!BM38  ),2),0))=5,"C-",IF((ROUND(TRUNC(('TRI-3'!BM38  ),2),0))=4,"D+",IF((ROUND(TRUNC(('TRI-3'!BM38 ),2),0))=3,"D-",IF((ROUND(TRUNC(('TRI-3'!BM38 ),2),0))=2,"E+",IF((ROUND(TRUNC(('TRI-3'!BM38  ),2),0))&lt;=1,"E-","")))))))))))</f>
        <v/>
      </c>
      <c r="BN38" s="51" t="str">
        <f>IF(OR('TRI-3'!BN38 ="",'TRI-3'!BN38&lt;0,'TRI-3'!BN38  &gt;10),"",IF((ROUND(TRUNC(('TRI-3'!BN38  ),2),0))=10,"A+",IF((ROUND(TRUNC(('TRI-3'!BN38  ),2),0))=9,"A-",IF((ROUND(TRUNC(('TRI-3'!BN38   ),2),0))=8,"B+",IF((ROUND(TRUNC(('TRI-3'!BN38 ),2),0))=7,"B-",IF((ROUND(TRUNC(('TRI-3'!BN38  ),2),0))=6,"C+",IF((ROUND(TRUNC(('TRI-3'!BN38  ),2),0))=5,"C-",IF((ROUND(TRUNC(('TRI-3'!BN38  ),2),0))=4,"D+",IF((ROUND(TRUNC(('TRI-3'!BN38 ),2),0))=3,"D-",IF((ROUND(TRUNC(('TRI-3'!BN38 ),2),0))=2,"E+",IF((ROUND(TRUNC(('TRI-3'!BN38  ),2),0))&lt;=1,"E-","")))))))))))</f>
        <v/>
      </c>
      <c r="BO38" s="51" t="str">
        <f>IF(OR('TRI-3'!BO38 ="",'TRI-3'!BO38&lt;0,'TRI-3'!BO38  &gt;10),"",IF((ROUND(TRUNC(('TRI-3'!BO38  ),2),0))=10,"A+",IF((ROUND(TRUNC(('TRI-3'!BO38  ),2),0))=9,"A-",IF((ROUND(TRUNC(('TRI-3'!BO38   ),2),0))=8,"B+",IF((ROUND(TRUNC(('TRI-3'!BO38 ),2),0))=7,"B-",IF((ROUND(TRUNC(('TRI-3'!BO38  ),2),0))=6,"C+",IF((ROUND(TRUNC(('TRI-3'!BO38  ),2),0))=5,"C-",IF((ROUND(TRUNC(('TRI-3'!BO38  ),2),0))=4,"D+",IF((ROUND(TRUNC(('TRI-3'!BO38 ),2),0))=3,"D-",IF((ROUND(TRUNC(('TRI-3'!BO38 ),2),0))=2,"E+",IF((ROUND(TRUNC(('TRI-3'!BO38  ),2),0))&lt;=1,"E-","")))))))))))</f>
        <v/>
      </c>
      <c r="BP38" s="51" t="str">
        <f>IF(OR('TRI-3'!BP38 ="",'TRI-3'!BP38&lt;0,'TRI-3'!BP38  &gt;10),"",IF((ROUND(TRUNC(('TRI-3'!BP38  ),2),0))=10,"A+",IF((ROUND(TRUNC(('TRI-3'!BP38  ),2),0))=9,"A-",IF((ROUND(TRUNC(('TRI-3'!BP38   ),2),0))=8,"B+",IF((ROUND(TRUNC(('TRI-3'!BP38 ),2),0))=7,"B-",IF((ROUND(TRUNC(('TRI-3'!BP38  ),2),0))=6,"C+",IF((ROUND(TRUNC(('TRI-3'!BP38  ),2),0))=5,"C-",IF((ROUND(TRUNC(('TRI-3'!BP38  ),2),0))=4,"D+",IF((ROUND(TRUNC(('TRI-3'!BP38 ),2),0))=3,"D-",IF((ROUND(TRUNC(('TRI-3'!BP38 ),2),0))=2,"E+",IF((ROUND(TRUNC(('TRI-3'!BP38  ),2),0))&lt;=1,"E-","")))))))))))</f>
        <v/>
      </c>
      <c r="BQ38" s="51" t="str">
        <f>IF(OR('TRI-3'!BQ38 ="",'TRI-3'!BQ38&lt;0,'TRI-3'!BQ38  &gt;10),"",IF((ROUND(TRUNC(('TRI-3'!BQ38  ),2),0))=10,"A+",IF((ROUND(TRUNC(('TRI-3'!BQ38  ),2),0))=9,"A-",IF((ROUND(TRUNC(('TRI-3'!BQ38   ),2),0))=8,"B+",IF((ROUND(TRUNC(('TRI-3'!BQ38 ),2),0))=7,"B-",IF((ROUND(TRUNC(('TRI-3'!BQ38  ),2),0))=6,"C+",IF((ROUND(TRUNC(('TRI-3'!BQ38  ),2),0))=5,"C-",IF((ROUND(TRUNC(('TRI-3'!BQ38  ),2),0))=4,"D+",IF((ROUND(TRUNC(('TRI-3'!BQ38 ),2),0))=3,"D-",IF((ROUND(TRUNC(('TRI-3'!BQ38 ),2),0))=2,"E+",IF((ROUND(TRUNC(('TRI-3'!BQ38  ),2),0))&lt;=1,"E-","")))))))))))</f>
        <v/>
      </c>
      <c r="BR38" s="51" t="str">
        <f>IF(OR('TRI-3'!BR38 ="",'TRI-3'!BR38&lt;0,'TRI-3'!BR38  &gt;10),"",IF((ROUND(TRUNC(('TRI-3'!BR38  ),2),0))=10,"A+",IF((ROUND(TRUNC(('TRI-3'!BR38  ),2),0))=9,"A-",IF((ROUND(TRUNC(('TRI-3'!BR38   ),2),0))=8,"B+",IF((ROUND(TRUNC(('TRI-3'!BR38 ),2),0))=7,"B-",IF((ROUND(TRUNC(('TRI-3'!BR38  ),2),0))=6,"C+",IF((ROUND(TRUNC(('TRI-3'!BR38  ),2),0))=5,"C-",IF((ROUND(TRUNC(('TRI-3'!BR38  ),2),0))=4,"D+",IF((ROUND(TRUNC(('TRI-3'!BR38 ),2),0))=3,"D-",IF((ROUND(TRUNC(('TRI-3'!BR38 ),2),0))=2,"E+",IF((ROUND(TRUNC(('TRI-3'!BR38  ),2),0))&lt;=1,"E-","")))))))))))</f>
        <v/>
      </c>
      <c r="BS38" s="51" t="str">
        <f>IF(OR('TRI-3'!BS38 ="",'TRI-3'!BS38&lt;0,'TRI-3'!BS38  &gt;10),"",IF((ROUND(TRUNC(('TRI-3'!BS38  ),2),0))=10,"A+",IF((ROUND(TRUNC(('TRI-3'!BS38  ),2),0))=9,"A-",IF((ROUND(TRUNC(('TRI-3'!BS38   ),2),0))=8,"B+",IF((ROUND(TRUNC(('TRI-3'!BS38 ),2),0))=7,"B-",IF((ROUND(TRUNC(('TRI-3'!BS38  ),2),0))=6,"C+",IF((ROUND(TRUNC(('TRI-3'!BS38  ),2),0))=5,"C-",IF((ROUND(TRUNC(('TRI-3'!BS38  ),2),0))=4,"D+",IF((ROUND(TRUNC(('TRI-3'!BS38 ),2),0))=3,"D-",IF((ROUND(TRUNC(('TRI-3'!BS38 ),2),0))=2,"E+",IF((ROUND(TRUNC(('TRI-3'!BS38  ),2),0))&lt;=1,"E-","")))))))))))</f>
        <v/>
      </c>
      <c r="BT38" s="51" t="str">
        <f>IF(OR('TRI-3'!BT38 ="",'TRI-3'!BT38&lt;0,'TRI-3'!BT38  &gt;10),"",IF((ROUND(TRUNC(('TRI-3'!BT38  ),2),0))=10,"A+",IF((ROUND(TRUNC(('TRI-3'!BT38  ),2),0))=9,"A-",IF((ROUND(TRUNC(('TRI-3'!BT38   ),2),0))=8,"B+",IF((ROUND(TRUNC(('TRI-3'!BT38 ),2),0))=7,"B-",IF((ROUND(TRUNC(('TRI-3'!BT38  ),2),0))=6,"C+",IF((ROUND(TRUNC(('TRI-3'!BT38  ),2),0))=5,"C-",IF((ROUND(TRUNC(('TRI-3'!BT38  ),2),0))=4,"D+",IF((ROUND(TRUNC(('TRI-3'!BT38 ),2),0))=3,"D-",IF((ROUND(TRUNC(('TRI-3'!BT38 ),2),0))=2,"E+",IF((ROUND(TRUNC(('TRI-3'!BT38  ),2),0))&lt;=1,"E-","")))))))))))</f>
        <v/>
      </c>
      <c r="BU38" s="51" t="str">
        <f>IF(OR('TRI-3'!BU38 ="",'TRI-3'!BU38&lt;0,'TRI-3'!BU38  &gt;10),"",IF((ROUND(TRUNC(('TRI-3'!BU38  ),2),0))=10,"A+",IF((ROUND(TRUNC(('TRI-3'!BU38  ),2),0))=9,"A-",IF((ROUND(TRUNC(('TRI-3'!BU38   ),2),0))=8,"B+",IF((ROUND(TRUNC(('TRI-3'!BU38 ),2),0))=7,"B-",IF((ROUND(TRUNC(('TRI-3'!BU38  ),2),0))=6,"C+",IF((ROUND(TRUNC(('TRI-3'!BU38  ),2),0))=5,"C-",IF((ROUND(TRUNC(('TRI-3'!BU38  ),2),0))=4,"D+",IF((ROUND(TRUNC(('TRI-3'!BU38 ),2),0))=3,"D-",IF((ROUND(TRUNC(('TRI-3'!BU38 ),2),0))=2,"E+",IF((ROUND(TRUNC(('TRI-3'!BU38  ),2),0))&lt;=1,"E-","")))))))))))</f>
        <v/>
      </c>
      <c r="BV38" s="51" t="str">
        <f>IF(OR('TRI-3'!BV38 ="",'TRI-3'!BV38&lt;0,'TRI-3'!BV38  &gt;10),"",IF((ROUND(TRUNC(('TRI-3'!BV38  ),2),0))=10,"A+",IF((ROUND(TRUNC(('TRI-3'!BV38  ),2),0))=9,"A-",IF((ROUND(TRUNC(('TRI-3'!BV38   ),2),0))=8,"B+",IF((ROUND(TRUNC(('TRI-3'!BV38 ),2),0))=7,"B-",IF((ROUND(TRUNC(('TRI-3'!BV38  ),2),0))=6,"C+",IF((ROUND(TRUNC(('TRI-3'!BV38  ),2),0))=5,"C-",IF((ROUND(TRUNC(('TRI-3'!BV38  ),2),0))=4,"D+",IF((ROUND(TRUNC(('TRI-3'!BV38 ),2),0))=3,"D-",IF((ROUND(TRUNC(('TRI-3'!BV38 ),2),0))=2,"E+",IF((ROUND(TRUNC(('TRI-3'!BV38  ),2),0))&lt;=1,"E-","")))))))))))</f>
        <v/>
      </c>
      <c r="BW38" s="51" t="str">
        <f>IF(OR('TRI-3'!BW38 ="",'TRI-3'!BW38&lt;0,'TRI-3'!BW38  &gt;10),"",IF((ROUND(TRUNC(('TRI-3'!BW38  ),2),0))=10,"A+",IF((ROUND(TRUNC(('TRI-3'!BW38  ),2),0))=9,"A-",IF((ROUND(TRUNC(('TRI-3'!BW38   ),2),0))=8,"B+",IF((ROUND(TRUNC(('TRI-3'!BW38 ),2),0))=7,"B-",IF((ROUND(TRUNC(('TRI-3'!BW38  ),2),0))=6,"C+",IF((ROUND(TRUNC(('TRI-3'!BW38  ),2),0))=5,"C-",IF((ROUND(TRUNC(('TRI-3'!BW38  ),2),0))=4,"D+",IF((ROUND(TRUNC(('TRI-3'!BW38 ),2),0))=3,"D-",IF((ROUND(TRUNC(('TRI-3'!BW38 ),2),0))=2,"E+",IF((ROUND(TRUNC(('TRI-3'!BW38  ),2),0))&lt;=1,"E-","")))))))))))</f>
        <v/>
      </c>
      <c r="BX38" s="51" t="str">
        <f>IF(OR('TRI-3'!BX38 ="",'TRI-3'!BX38&lt;0,'TRI-3'!BX38  &gt;10),"",IF((ROUND(TRUNC(('TRI-3'!BX38  ),2),0))=10,"A+",IF((ROUND(TRUNC(('TRI-3'!BX38  ),2),0))=9,"A-",IF((ROUND(TRUNC(('TRI-3'!BX38   ),2),0))=8,"B+",IF((ROUND(TRUNC(('TRI-3'!BX38 ),2),0))=7,"B-",IF((ROUND(TRUNC(('TRI-3'!BX38  ),2),0))=6,"C+",IF((ROUND(TRUNC(('TRI-3'!BX38  ),2),0))=5,"C-",IF((ROUND(TRUNC(('TRI-3'!BX38  ),2),0))=4,"D+",IF((ROUND(TRUNC(('TRI-3'!BX38 ),2),0))=3,"D-",IF((ROUND(TRUNC(('TRI-3'!BX38 ),2),0))=2,"E+",IF((ROUND(TRUNC(('TRI-3'!BX38  ),2),0))&lt;=1,"E-","")))))))))))</f>
        <v/>
      </c>
      <c r="BY38" s="51" t="str">
        <f>IF(OR('TRI-3'!BY38 ="",'TRI-3'!BY38&lt;0,'TRI-3'!BY38  &gt;10),"",IF((ROUND(TRUNC(('TRI-3'!BY38  ),2),0))=10,"A+",IF((ROUND(TRUNC(('TRI-3'!BY38  ),2),0))=9,"A-",IF((ROUND(TRUNC(('TRI-3'!BY38   ),2),0))=8,"B+",IF((ROUND(TRUNC(('TRI-3'!BY38 ),2),0))=7,"B-",IF((ROUND(TRUNC(('TRI-3'!BY38  ),2),0))=6,"C+",IF((ROUND(TRUNC(('TRI-3'!BY38  ),2),0))=5,"C-",IF((ROUND(TRUNC(('TRI-3'!BY38  ),2),0))=4,"D+",IF((ROUND(TRUNC(('TRI-3'!BY38 ),2),0))=3,"D-",IF((ROUND(TRUNC(('TRI-3'!BY38 ),2),0))=2,"E+",IF((ROUND(TRUNC(('TRI-3'!BY38  ),2),0))&lt;=1,"E-","")))))))))))</f>
        <v/>
      </c>
      <c r="BZ38" s="51" t="str">
        <f>IF(OR('TRI-3'!BZ38 ="",'TRI-3'!BZ38&lt;0,'TRI-3'!BZ38  &gt;10),"",IF((ROUND(TRUNC(('TRI-3'!BZ38  ),2),0))=10,"A+",IF((ROUND(TRUNC(('TRI-3'!BZ38  ),2),0))=9,"A-",IF((ROUND(TRUNC(('TRI-3'!BZ38   ),2),0))=8,"B+",IF((ROUND(TRUNC(('TRI-3'!BZ38 ),2),0))=7,"B-",IF((ROUND(TRUNC(('TRI-3'!BZ38  ),2),0))=6,"C+",IF((ROUND(TRUNC(('TRI-3'!BZ38  ),2),0))=5,"C-",IF((ROUND(TRUNC(('TRI-3'!BZ38  ),2),0))=4,"D+",IF((ROUND(TRUNC(('TRI-3'!BZ38 ),2),0))=3,"D-",IF((ROUND(TRUNC(('TRI-3'!BZ38 ),2),0))=2,"E+",IF((ROUND(TRUNC(('TRI-3'!BZ38  ),2),0))&lt;=1,"E-","")))))))))))</f>
        <v/>
      </c>
      <c r="CA38" s="51" t="str">
        <f>IF(OR('TRI-3'!CA38 ="",'TRI-3'!CA38&lt;0,'TRI-3'!CA38  &gt;10),"",IF((ROUND(TRUNC(('TRI-3'!CA38  ),2),0))=10,"A+",IF((ROUND(TRUNC(('TRI-3'!CA38  ),2),0))=9,"A-",IF((ROUND(TRUNC(('TRI-3'!CA38   ),2),0))=8,"B+",IF((ROUND(TRUNC(('TRI-3'!CA38 ),2),0))=7,"B-",IF((ROUND(TRUNC(('TRI-3'!CA38  ),2),0))=6,"C+",IF((ROUND(TRUNC(('TRI-3'!CA38  ),2),0))=5,"C-",IF((ROUND(TRUNC(('TRI-3'!CA38  ),2),0))=4,"D+",IF((ROUND(TRUNC(('TRI-3'!CA38 ),2),0))=3,"D-",IF((ROUND(TRUNC(('TRI-3'!CA38 ),2),0))=2,"E+",IF((ROUND(TRUNC(('TRI-3'!CA38  ),2),0))&lt;=1,"E-","")))))))))))</f>
        <v/>
      </c>
      <c r="CB38" s="51" t="str">
        <f>IF(OR('TRI-3'!CB38 ="",'TRI-3'!CB38&lt;0,'TRI-3'!CB38  &gt;10),"",IF((ROUND(TRUNC(('TRI-3'!CB38  ),2),0))=10,"A+",IF((ROUND(TRUNC(('TRI-3'!CB38  ),2),0))=9,"A-",IF((ROUND(TRUNC(('TRI-3'!CB38   ),2),0))=8,"B+",IF((ROUND(TRUNC(('TRI-3'!CB38 ),2),0))=7,"B-",IF((ROUND(TRUNC(('TRI-3'!CB38  ),2),0))=6,"C+",IF((ROUND(TRUNC(('TRI-3'!CB38  ),2),0))=5,"C-",IF((ROUND(TRUNC(('TRI-3'!CB38  ),2),0))=4,"D+",IF((ROUND(TRUNC(('TRI-3'!CB38 ),2),0))=3,"D-",IF((ROUND(TRUNC(('TRI-3'!CB38 ),2),0))=2,"E+",IF((ROUND(TRUNC(('TRI-3'!CB38  ),2),0))&lt;=1,"E-","")))))))))))</f>
        <v/>
      </c>
      <c r="CC38" s="51" t="str">
        <f>IF(OR('TRI-3'!CC38 ="",'TRI-3'!CC38&lt;0,'TRI-3'!CC38  &gt;10),"",IF((ROUND(TRUNC(('TRI-3'!CC38  ),2),0))=10,"A+",IF((ROUND(TRUNC(('TRI-3'!CC38  ),2),0))=9,"A-",IF((ROUND(TRUNC(('TRI-3'!CC38   ),2),0))=8,"B+",IF((ROUND(TRUNC(('TRI-3'!CC38 ),2),0))=7,"B-",IF((ROUND(TRUNC(('TRI-3'!CC38  ),2),0))=6,"C+",IF((ROUND(TRUNC(('TRI-3'!CC38  ),2),0))=5,"C-",IF((ROUND(TRUNC(('TRI-3'!CC38  ),2),0))=4,"D+",IF((ROUND(TRUNC(('TRI-3'!CC38 ),2),0))=3,"D-",IF((ROUND(TRUNC(('TRI-3'!CC38 ),2),0))=2,"E+",IF((ROUND(TRUNC(('TRI-3'!CC38  ),2),0))&lt;=1,"E-","")))))))))))</f>
        <v/>
      </c>
      <c r="CD38" s="51" t="str">
        <f>IF(OR('TRI-3'!CD38 ="",'TRI-3'!CD38&lt;0,'TRI-3'!CD38  &gt;10),"",IF((ROUND(TRUNC(('TRI-3'!CD38  ),2),0))=10,"A+",IF((ROUND(TRUNC(('TRI-3'!CD38  ),2),0))=9,"A-",IF((ROUND(TRUNC(('TRI-3'!CD38   ),2),0))=8,"B+",IF((ROUND(TRUNC(('TRI-3'!CD38 ),2),0))=7,"B-",IF((ROUND(TRUNC(('TRI-3'!CD38  ),2),0))=6,"C+",IF((ROUND(TRUNC(('TRI-3'!CD38  ),2),0))=5,"C-",IF((ROUND(TRUNC(('TRI-3'!CD38  ),2),0))=4,"D+",IF((ROUND(TRUNC(('TRI-3'!CD38 ),2),0))=3,"D-",IF((ROUND(TRUNC(('TRI-3'!CD38 ),2),0))=2,"E+",IF((ROUND(TRUNC(('TRI-3'!CD38  ),2),0))&lt;=1,"E-","")))))))))))</f>
        <v/>
      </c>
      <c r="CE38" s="51" t="str">
        <f>IF(OR('TRI-3'!CE38 ="",'TRI-3'!CE38&lt;0,'TRI-3'!CE38  &gt;10),"",IF((ROUND(TRUNC(('TRI-3'!CE38  ),2),0))=10,"A+",IF((ROUND(TRUNC(('TRI-3'!CE38  ),2),0))=9,"A-",IF((ROUND(TRUNC(('TRI-3'!CE38   ),2),0))=8,"B+",IF((ROUND(TRUNC(('TRI-3'!CE38 ),2),0))=7,"B-",IF((ROUND(TRUNC(('TRI-3'!CE38  ),2),0))=6,"C+",IF((ROUND(TRUNC(('TRI-3'!CE38  ),2),0))=5,"C-",IF((ROUND(TRUNC(('TRI-3'!CE38  ),2),0))=4,"D+",IF((ROUND(TRUNC(('TRI-3'!CE38 ),2),0))=3,"D-",IF((ROUND(TRUNC(('TRI-3'!CE38 ),2),0))=2,"E+",IF((ROUND(TRUNC(('TRI-3'!CE38  ),2),0))&lt;=1,"E-","")))))))))))</f>
        <v/>
      </c>
      <c r="CF38" s="51" t="str">
        <f>IF(OR('TRI-3'!CF38 ="",'TRI-3'!CF38&lt;0,'TRI-3'!CF38  &gt;10),"",IF((ROUND(TRUNC(('TRI-3'!CF38  ),2),0))=10,"A+",IF((ROUND(TRUNC(('TRI-3'!CF38  ),2),0))=9,"A-",IF((ROUND(TRUNC(('TRI-3'!CF38   ),2),0))=8,"B+",IF((ROUND(TRUNC(('TRI-3'!CF38 ),2),0))=7,"B-",IF((ROUND(TRUNC(('TRI-3'!CF38  ),2),0))=6,"C+",IF((ROUND(TRUNC(('TRI-3'!CF38  ),2),0))=5,"C-",IF((ROUND(TRUNC(('TRI-3'!CF38  ),2),0))=4,"D+",IF((ROUND(TRUNC(('TRI-3'!CF38 ),2),0))=3,"D-",IF((ROUND(TRUNC(('TRI-3'!CF38 ),2),0))=2,"E+",IF((ROUND(TRUNC(('TRI-3'!CF38  ),2),0))&lt;=1,"E-","")))))))))))</f>
        <v/>
      </c>
      <c r="CG38" s="51" t="str">
        <f>IF(OR('TRI-3'!CG38 ="",'TRI-3'!CG38&lt;0,'TRI-3'!CG38  &gt;10),"",IF((ROUND(TRUNC(('TRI-3'!CG38  ),2),0))=10,"A+",IF((ROUND(TRUNC(('TRI-3'!CG38  ),2),0))=9,"A-",IF((ROUND(TRUNC(('TRI-3'!CG38   ),2),0))=8,"B+",IF((ROUND(TRUNC(('TRI-3'!CG38 ),2),0))=7,"B-",IF((ROUND(TRUNC(('TRI-3'!CG38  ),2),0))=6,"C+",IF((ROUND(TRUNC(('TRI-3'!CG38  ),2),0))=5,"C-",IF((ROUND(TRUNC(('TRI-3'!CG38  ),2),0))=4,"D+",IF((ROUND(TRUNC(('TRI-3'!CG38 ),2),0))=3,"D-",IF((ROUND(TRUNC(('TRI-3'!CG38 ),2),0))=2,"E+",IF((ROUND(TRUNC(('TRI-3'!CG38  ),2),0))&lt;=1,"E-","")))))))))))</f>
        <v/>
      </c>
      <c r="CH38" s="51" t="str">
        <f>IF(OR('TRI-3'!CH38 ="",'TRI-3'!CH38&lt;0,'TRI-3'!CH38  &gt;10),"",IF((ROUND(TRUNC(('TRI-3'!CH38  ),2),0))=10,"A+",IF((ROUND(TRUNC(('TRI-3'!CH38  ),2),0))=9,"A-",IF((ROUND(TRUNC(('TRI-3'!CH38   ),2),0))=8,"B+",IF((ROUND(TRUNC(('TRI-3'!CH38 ),2),0))=7,"B-",IF((ROUND(TRUNC(('TRI-3'!CH38  ),2),0))=6,"C+",IF((ROUND(TRUNC(('TRI-3'!CH38  ),2),0))=5,"C-",IF((ROUND(TRUNC(('TRI-3'!CH38  ),2),0))=4,"D+",IF((ROUND(TRUNC(('TRI-3'!CH38 ),2),0))=3,"D-",IF((ROUND(TRUNC(('TRI-3'!CH38 ),2),0))=2,"E+",IF((ROUND(TRUNC(('TRI-3'!CH38  ),2),0))&lt;=1,"E-","")))))))))))</f>
        <v/>
      </c>
      <c r="CI38" s="51" t="str">
        <f>IF(OR('TRI-3'!CI38 ="",'TRI-3'!CI38&lt;0,'TRI-3'!CI38  &gt;10),"",IF((ROUND(TRUNC(('TRI-3'!CI38  ),2),0))=10,"A+",IF((ROUND(TRUNC(('TRI-3'!CI38  ),2),0))=9,"A-",IF((ROUND(TRUNC(('TRI-3'!CI38   ),2),0))=8,"B+",IF((ROUND(TRUNC(('TRI-3'!CI38 ),2),0))=7,"B-",IF((ROUND(TRUNC(('TRI-3'!CI38  ),2),0))=6,"C+",IF((ROUND(TRUNC(('TRI-3'!CI38  ),2),0))=5,"C-",IF((ROUND(TRUNC(('TRI-3'!CI38  ),2),0))=4,"D+",IF((ROUND(TRUNC(('TRI-3'!CI38 ),2),0))=3,"D-",IF((ROUND(TRUNC(('TRI-3'!CI38 ),2),0))=2,"E+",IF((ROUND(TRUNC(('TRI-3'!CI38  ),2),0))&lt;=1,"E-","")))))))))))</f>
        <v/>
      </c>
      <c r="CJ38" s="51" t="str">
        <f>IF(OR('TRI-3'!CJ38 ="",'TRI-3'!CJ38&lt;0,'TRI-3'!CJ38  &gt;10),"",IF((ROUND(TRUNC(('TRI-3'!CJ38  ),2),0))=10,"A+",IF((ROUND(TRUNC(('TRI-3'!CJ38  ),2),0))=9,"A-",IF((ROUND(TRUNC(('TRI-3'!CJ38   ),2),0))=8,"B+",IF((ROUND(TRUNC(('TRI-3'!CJ38 ),2),0))=7,"B-",IF((ROUND(TRUNC(('TRI-3'!CJ38  ),2),0))=6,"C+",IF((ROUND(TRUNC(('TRI-3'!CJ38  ),2),0))=5,"C-",IF((ROUND(TRUNC(('TRI-3'!CJ38  ),2),0))=4,"D+",IF((ROUND(TRUNC(('TRI-3'!CJ38 ),2),0))=3,"D-",IF((ROUND(TRUNC(('TRI-3'!CJ38 ),2),0))=2,"E+",IF((ROUND(TRUNC(('TRI-3'!CJ38  ),2),0))&lt;=1,"E-","")))))))))))</f>
        <v/>
      </c>
      <c r="CK38" s="51" t="str">
        <f>IF(OR('TRI-3'!CK38 ="",'TRI-3'!CK38&lt;0,'TRI-3'!CK38  &gt;10),"",IF((ROUND(TRUNC(('TRI-3'!CK38  ),2),0))=10,"A+",IF((ROUND(TRUNC(('TRI-3'!CK38  ),2),0))=9,"A-",IF((ROUND(TRUNC(('TRI-3'!CK38   ),2),0))=8,"B+",IF((ROUND(TRUNC(('TRI-3'!CK38 ),2),0))=7,"B-",IF((ROUND(TRUNC(('TRI-3'!CK38  ),2),0))=6,"C+",IF((ROUND(TRUNC(('TRI-3'!CK38  ),2),0))=5,"C-",IF((ROUND(TRUNC(('TRI-3'!CK38  ),2),0))=4,"D+",IF((ROUND(TRUNC(('TRI-3'!CK38 ),2),0))=3,"D-",IF((ROUND(TRUNC(('TRI-3'!CK38 ),2),0))=2,"E+",IF((ROUND(TRUNC(('TRI-3'!CK38  ),2),0))&lt;=1,"E-","")))))))))))</f>
        <v/>
      </c>
      <c r="CL38" s="51" t="str">
        <f>IF(OR('TRI-3'!CL38 ="",'TRI-3'!CL38&lt;0,'TRI-3'!CL38  &gt;10),"",IF((ROUND(TRUNC(('TRI-3'!CL38  ),2),0))=10,"A+",IF((ROUND(TRUNC(('TRI-3'!CL38  ),2),0))=9,"A-",IF((ROUND(TRUNC(('TRI-3'!CL38   ),2),0))=8,"B+",IF((ROUND(TRUNC(('TRI-3'!CL38 ),2),0))=7,"B-",IF((ROUND(TRUNC(('TRI-3'!CL38  ),2),0))=6,"C+",IF((ROUND(TRUNC(('TRI-3'!CL38  ),2),0))=5,"C-",IF((ROUND(TRUNC(('TRI-3'!CL38  ),2),0))=4,"D+",IF((ROUND(TRUNC(('TRI-3'!CL38 ),2),0))=3,"D-",IF((ROUND(TRUNC(('TRI-3'!CL38 ),2),0))=2,"E+",IF((ROUND(TRUNC(('TRI-3'!CL38  ),2),0))&lt;=1,"E-","")))))))))))</f>
        <v/>
      </c>
      <c r="CM38" s="51" t="str">
        <f>IF(OR('TRI-3'!CM38 ="",'TRI-3'!CM38&lt;0,'TRI-3'!CM38  &gt;10),"",IF((ROUND(TRUNC(('TRI-3'!CM38  ),2),0))=10,"A+",IF((ROUND(TRUNC(('TRI-3'!CM38  ),2),0))=9,"A-",IF((ROUND(TRUNC(('TRI-3'!CM38   ),2),0))=8,"B+",IF((ROUND(TRUNC(('TRI-3'!CM38 ),2),0))=7,"B-",IF((ROUND(TRUNC(('TRI-3'!CM38  ),2),0))=6,"C+",IF((ROUND(TRUNC(('TRI-3'!CM38  ),2),0))=5,"C-",IF((ROUND(TRUNC(('TRI-3'!CM38  ),2),0))=4,"D+",IF((ROUND(TRUNC(('TRI-3'!CM38 ),2),0))=3,"D-",IF((ROUND(TRUNC(('TRI-3'!CM38 ),2),0))=2,"E+",IF((ROUND(TRUNC(('TRI-3'!CM38  ),2),0))&lt;=1,"E-","")))))))))))</f>
        <v/>
      </c>
      <c r="CN38" s="51" t="str">
        <f>IF(OR('TRI-3'!CN38 ="",'TRI-3'!CN38&lt;0,'TRI-3'!CN38  &gt;10),"",IF((ROUND(TRUNC(('TRI-3'!CN38  ),2),0))=10,"A+",IF((ROUND(TRUNC(('TRI-3'!CN38  ),2),0))=9,"A-",IF((ROUND(TRUNC(('TRI-3'!CN38   ),2),0))=8,"B+",IF((ROUND(TRUNC(('TRI-3'!CN38 ),2),0))=7,"B-",IF((ROUND(TRUNC(('TRI-3'!CN38  ),2),0))=6,"C+",IF((ROUND(TRUNC(('TRI-3'!CN38  ),2),0))=5,"C-",IF((ROUND(TRUNC(('TRI-3'!CN38  ),2),0))=4,"D+",IF((ROUND(TRUNC(('TRI-3'!CN38 ),2),0))=3,"D-",IF((ROUND(TRUNC(('TRI-3'!CN38 ),2),0))=2,"E+",IF((ROUND(TRUNC(('TRI-3'!CN38  ),2),0))&lt;=1,"E-","")))))))))))</f>
        <v/>
      </c>
      <c r="CO38" s="51" t="str">
        <f>IF(OR('TRI-3'!CO38 ="",'TRI-3'!CO38&lt;0,'TRI-3'!CO38  &gt;10),"",IF((ROUND(TRUNC(('TRI-3'!CO38  ),2),0))=10,"A+",IF((ROUND(TRUNC(('TRI-3'!CO38  ),2),0))=9,"A-",IF((ROUND(TRUNC(('TRI-3'!CO38   ),2),0))=8,"B+",IF((ROUND(TRUNC(('TRI-3'!CO38 ),2),0))=7,"B-",IF((ROUND(TRUNC(('TRI-3'!CO38  ),2),0))=6,"C+",IF((ROUND(TRUNC(('TRI-3'!CO38  ),2),0))=5,"C-",IF((ROUND(TRUNC(('TRI-3'!CO38  ),2),0))=4,"D+",IF((ROUND(TRUNC(('TRI-3'!CO38 ),2),0))=3,"D-",IF((ROUND(TRUNC(('TRI-3'!CO38 ),2),0))=2,"E+",IF((ROUND(TRUNC(('TRI-3'!CO38  ),2),0))&lt;=1,"E-","")))))))))))</f>
        <v/>
      </c>
      <c r="CP38" s="51" t="str">
        <f>IF(OR('TRI-3'!CP38 ="",'TRI-3'!CP38&lt;0,'TRI-3'!CP38  &gt;10),"",IF((ROUND(TRUNC(('TRI-3'!CP38  ),2),0))=10,"A+",IF((ROUND(TRUNC(('TRI-3'!CP38  ),2),0))=9,"A-",IF((ROUND(TRUNC(('TRI-3'!CP38   ),2),0))=8,"B+",IF((ROUND(TRUNC(('TRI-3'!CP38 ),2),0))=7,"B-",IF((ROUND(TRUNC(('TRI-3'!CP38  ),2),0))=6,"C+",IF((ROUND(TRUNC(('TRI-3'!CP38  ),2),0))=5,"C-",IF((ROUND(TRUNC(('TRI-3'!CP38  ),2),0))=4,"D+",IF((ROUND(TRUNC(('TRI-3'!CP38 ),2),0))=3,"D-",IF((ROUND(TRUNC(('TRI-3'!CP38 ),2),0))=2,"E+",IF((ROUND(TRUNC(('TRI-3'!CP38  ),2),0))&lt;=1,"E-","")))))))))))</f>
        <v/>
      </c>
      <c r="CQ38" s="51" t="str">
        <f>IF(OR('TRI-3'!CQ38 ="",'TRI-3'!CQ38&lt;0,'TRI-3'!CQ38  &gt;10),"",IF((ROUND(TRUNC(('TRI-3'!CQ38  ),2),0))=10,"A+",IF((ROUND(TRUNC(('TRI-3'!CQ38  ),2),0))=9,"A-",IF((ROUND(TRUNC(('TRI-3'!CQ38   ),2),0))=8,"B+",IF((ROUND(TRUNC(('TRI-3'!CQ38 ),2),0))=7,"B-",IF((ROUND(TRUNC(('TRI-3'!CQ38  ),2),0))=6,"C+",IF((ROUND(TRUNC(('TRI-3'!CQ38  ),2),0))=5,"C-",IF((ROUND(TRUNC(('TRI-3'!CQ38  ),2),0))=4,"D+",IF((ROUND(TRUNC(('TRI-3'!CQ38 ),2),0))=3,"D-",IF((ROUND(TRUNC(('TRI-3'!CQ38 ),2),0))=2,"E+",IF((ROUND(TRUNC(('TRI-3'!CQ38  ),2),0))&lt;=1,"E-","")))))))))))</f>
        <v/>
      </c>
      <c r="CR38" s="51" t="str">
        <f>IF(OR('TRI-3'!CR38 ="",'TRI-3'!CR38&lt;0,'TRI-3'!CR38  &gt;10),"",IF((ROUND(TRUNC(('TRI-3'!CR38  ),2),0))=10,"A+",IF((ROUND(TRUNC(('TRI-3'!CR38  ),2),0))=9,"A-",IF((ROUND(TRUNC(('TRI-3'!CR38   ),2),0))=8,"B+",IF((ROUND(TRUNC(('TRI-3'!CR38 ),2),0))=7,"B-",IF((ROUND(TRUNC(('TRI-3'!CR38  ),2),0))=6,"C+",IF((ROUND(TRUNC(('TRI-3'!CR38  ),2),0))=5,"C-",IF((ROUND(TRUNC(('TRI-3'!CR38  ),2),0))=4,"D+",IF((ROUND(TRUNC(('TRI-3'!CR38 ),2),0))=3,"D-",IF((ROUND(TRUNC(('TRI-3'!CR38 ),2),0))=2,"E+",IF((ROUND(TRUNC(('TRI-3'!CR38  ),2),0))&lt;=1,"E-","")))))))))))</f>
        <v/>
      </c>
      <c r="CS38" s="51" t="str">
        <f>IF(OR('TRI-3'!CS38 ="",'TRI-3'!CS38&lt;0,'TRI-3'!CS38  &gt;10),"",IF((ROUND(TRUNC(('TRI-3'!CS38  ),2),0))=10,"A+",IF((ROUND(TRUNC(('TRI-3'!CS38  ),2),0))=9,"A-",IF((ROUND(TRUNC(('TRI-3'!CS38   ),2),0))=8,"B+",IF((ROUND(TRUNC(('TRI-3'!CS38 ),2),0))=7,"B-",IF((ROUND(TRUNC(('TRI-3'!CS38  ),2),0))=6,"C+",IF((ROUND(TRUNC(('TRI-3'!CS38  ),2),0))=5,"C-",IF((ROUND(TRUNC(('TRI-3'!CS38  ),2),0))=4,"D+",IF((ROUND(TRUNC(('TRI-3'!CS38 ),2),0))=3,"D-",IF((ROUND(TRUNC(('TRI-3'!CS38 ),2),0))=2,"E+",IF((ROUND(TRUNC(('TRI-3'!CS38  ),2),0))&lt;=1,"E-","")))))))))))</f>
        <v/>
      </c>
      <c r="CT38" s="51" t="str">
        <f>IF(OR('TRI-3'!CT38 ="",'TRI-3'!CT38&lt;0,'TRI-3'!CT38  &gt;10),"",IF((ROUND(TRUNC(('TRI-3'!CT38  ),2),0))=10,"A+",IF((ROUND(TRUNC(('TRI-3'!CT38  ),2),0))=9,"A-",IF((ROUND(TRUNC(('TRI-3'!CT38   ),2),0))=8,"B+",IF((ROUND(TRUNC(('TRI-3'!CT38 ),2),0))=7,"B-",IF((ROUND(TRUNC(('TRI-3'!CT38  ),2),0))=6,"C+",IF((ROUND(TRUNC(('TRI-3'!CT38  ),2),0))=5,"C-",IF((ROUND(TRUNC(('TRI-3'!CT38  ),2),0))=4,"D+",IF((ROUND(TRUNC(('TRI-3'!CT38 ),2),0))=3,"D-",IF((ROUND(TRUNC(('TRI-3'!CT38 ),2),0))=2,"E+",IF((ROUND(TRUNC(('TRI-3'!CT38  ),2),0))&lt;=1,"E-","")))))))))))</f>
        <v/>
      </c>
      <c r="CU38" s="51" t="str">
        <f>IF(OR('TRI-3'!CU38 ="",'TRI-3'!CU38&lt;0,'TRI-3'!CU38  &gt;10),"",IF((ROUND(TRUNC(('TRI-3'!CU38  ),2),0))=10,"A+",IF((ROUND(TRUNC(('TRI-3'!CU38  ),2),0))=9,"A-",IF((ROUND(TRUNC(('TRI-3'!CU38   ),2),0))=8,"B+",IF((ROUND(TRUNC(('TRI-3'!CU38 ),2),0))=7,"B-",IF((ROUND(TRUNC(('TRI-3'!CU38  ),2),0))=6,"C+",IF((ROUND(TRUNC(('TRI-3'!CU38  ),2),0))=5,"C-",IF((ROUND(TRUNC(('TRI-3'!CU38  ),2),0))=4,"D+",IF((ROUND(TRUNC(('TRI-3'!CU38 ),2),0))=3,"D-",IF((ROUND(TRUNC(('TRI-3'!CU38 ),2),0))=2,"E+",IF((ROUND(TRUNC(('TRI-3'!CU38  ),2),0))&lt;=1,"E-","")))))))))))</f>
        <v/>
      </c>
      <c r="CV38" s="51" t="str">
        <f>IF(OR('TRI-3'!CV38 ="",'TRI-3'!CV38&lt;0,'TRI-3'!CV38  &gt;10),"",IF((ROUND(TRUNC(('TRI-3'!CV38  ),2),0))=10,"A+",IF((ROUND(TRUNC(('TRI-3'!CV38  ),2),0))=9,"A-",IF((ROUND(TRUNC(('TRI-3'!CV38   ),2),0))=8,"B+",IF((ROUND(TRUNC(('TRI-3'!CV38 ),2),0))=7,"B-",IF((ROUND(TRUNC(('TRI-3'!CV38  ),2),0))=6,"C+",IF((ROUND(TRUNC(('TRI-3'!CV38  ),2),0))=5,"C-",IF((ROUND(TRUNC(('TRI-3'!CV38  ),2),0))=4,"D+",IF((ROUND(TRUNC(('TRI-3'!CV38 ),2),0))=3,"D-",IF((ROUND(TRUNC(('TRI-3'!CV38 ),2),0))=2,"E+",IF((ROUND(TRUNC(('TRI-3'!CV38  ),2),0))&lt;=1,"E-","")))))))))))</f>
        <v/>
      </c>
      <c r="CW38" s="51" t="str">
        <f>IF(OR('TRI-3'!CW38 ="",'TRI-3'!CW38&lt;0,'TRI-3'!CW38  &gt;10),"",IF((ROUND(TRUNC(('TRI-3'!CW38  ),2),0))=10,"A+",IF((ROUND(TRUNC(('TRI-3'!CW38  ),2),0))=9,"A-",IF((ROUND(TRUNC(('TRI-3'!CW38   ),2),0))=8,"B+",IF((ROUND(TRUNC(('TRI-3'!CW38 ),2),0))=7,"B-",IF((ROUND(TRUNC(('TRI-3'!CW38  ),2),0))=6,"C+",IF((ROUND(TRUNC(('TRI-3'!CW38  ),2),0))=5,"C-",IF((ROUND(TRUNC(('TRI-3'!CW38  ),2),0))=4,"D+",IF((ROUND(TRUNC(('TRI-3'!CW38 ),2),0))=3,"D-",IF((ROUND(TRUNC(('TRI-3'!CW38 ),2),0))=2,"E+",IF((ROUND(TRUNC(('TRI-3'!CW38  ),2),0))&lt;=1,"E-","")))))))))))</f>
        <v/>
      </c>
      <c r="CX38" s="51" t="str">
        <f>IF(OR('TRI-3'!CX38 ="",'TRI-3'!CX38&lt;0,'TRI-3'!CX38  &gt;10),"",IF((ROUND(TRUNC(('TRI-3'!CX38  ),2),0))=10,"A+",IF((ROUND(TRUNC(('TRI-3'!CX38  ),2),0))=9,"A-",IF((ROUND(TRUNC(('TRI-3'!CX38   ),2),0))=8,"B+",IF((ROUND(TRUNC(('TRI-3'!CX38 ),2),0))=7,"B-",IF((ROUND(TRUNC(('TRI-3'!CX38  ),2),0))=6,"C+",IF((ROUND(TRUNC(('TRI-3'!CX38  ),2),0))=5,"C-",IF((ROUND(TRUNC(('TRI-3'!CX38  ),2),0))=4,"D+",IF((ROUND(TRUNC(('TRI-3'!CX38 ),2),0))=3,"D-",IF((ROUND(TRUNC(('TRI-3'!CX38 ),2),0))=2,"E+",IF((ROUND(TRUNC(('TRI-3'!CX38  ),2),0))&lt;=1,"E-","")))))))))))</f>
        <v/>
      </c>
      <c r="CY38" s="51" t="str">
        <f>IF(OR('TRI-3'!CY38 ="",'TRI-3'!CY38&lt;0,'TRI-3'!CY38  &gt;10),"",IF((ROUND(TRUNC(('TRI-3'!CY38  ),2),0))=10,"A+",IF((ROUND(TRUNC(('TRI-3'!CY38  ),2),0))=9,"A-",IF((ROUND(TRUNC(('TRI-3'!CY38   ),2),0))=8,"B+",IF((ROUND(TRUNC(('TRI-3'!CY38 ),2),0))=7,"B-",IF((ROUND(TRUNC(('TRI-3'!CY38  ),2),0))=6,"C+",IF((ROUND(TRUNC(('TRI-3'!CY38  ),2),0))=5,"C-",IF((ROUND(TRUNC(('TRI-3'!CY38  ),2),0))=4,"D+",IF((ROUND(TRUNC(('TRI-3'!CY38 ),2),0))=3,"D-",IF((ROUND(TRUNC(('TRI-3'!CY38 ),2),0))=2,"E+",IF((ROUND(TRUNC(('TRI-3'!CY38  ),2),0))&lt;=1,"E-","")))))))))))</f>
        <v/>
      </c>
      <c r="CZ38" s="51" t="str">
        <f>IF(OR('TRI-3'!CZ38 ="",'TRI-3'!CZ38&lt;0,'TRI-3'!CZ38  &gt;10),"",IF((ROUND(TRUNC(('TRI-3'!CZ38  ),2),0))=10,"A+",IF((ROUND(TRUNC(('TRI-3'!CZ38  ),2),0))=9,"A-",IF((ROUND(TRUNC(('TRI-3'!CZ38   ),2),0))=8,"B+",IF((ROUND(TRUNC(('TRI-3'!CZ38 ),2),0))=7,"B-",IF((ROUND(TRUNC(('TRI-3'!CZ38  ),2),0))=6,"C+",IF((ROUND(TRUNC(('TRI-3'!CZ38  ),2),0))=5,"C-",IF((ROUND(TRUNC(('TRI-3'!CZ38  ),2),0))=4,"D+",IF((ROUND(TRUNC(('TRI-3'!CZ38 ),2),0))=3,"D-",IF((ROUND(TRUNC(('TRI-3'!CZ38 ),2),0))=2,"E+",IF((ROUND(TRUNC(('TRI-3'!CZ38  ),2),0))&lt;=1,"E-","")))))))))))</f>
        <v/>
      </c>
      <c r="DA38" s="51" t="str">
        <f>IF(OR('TRI-3'!DA38 ="",'TRI-3'!DA38&lt;0,'TRI-3'!DA38  &gt;10),"",IF((ROUND(TRUNC(('TRI-3'!DA38  ),2),0))=10,"A+",IF((ROUND(TRUNC(('TRI-3'!DA38  ),2),0))=9,"A-",IF((ROUND(TRUNC(('TRI-3'!DA38   ),2),0))=8,"B+",IF((ROUND(TRUNC(('TRI-3'!DA38 ),2),0))=7,"B-",IF((ROUND(TRUNC(('TRI-3'!DA38  ),2),0))=6,"C+",IF((ROUND(TRUNC(('TRI-3'!DA38  ),2),0))=5,"C-",IF((ROUND(TRUNC(('TRI-3'!DA38  ),2),0))=4,"D+",IF((ROUND(TRUNC(('TRI-3'!DA38 ),2),0))=3,"D-",IF((ROUND(TRUNC(('TRI-3'!DA38 ),2),0))=2,"E+",IF((ROUND(TRUNC(('TRI-3'!DA38  ),2),0))&lt;=1,"E-","")))))))))))</f>
        <v/>
      </c>
      <c r="DB38" s="51" t="str">
        <f>IF(OR('TRI-3'!DB38 ="",'TRI-3'!DB38&lt;0,'TRI-3'!DB38  &gt;10),"",IF((ROUND(TRUNC(('TRI-3'!DB38  ),2),0))=10,"A+",IF((ROUND(TRUNC(('TRI-3'!DB38  ),2),0))=9,"A-",IF((ROUND(TRUNC(('TRI-3'!DB38   ),2),0))=8,"B+",IF((ROUND(TRUNC(('TRI-3'!DB38 ),2),0))=7,"B-",IF((ROUND(TRUNC(('TRI-3'!DB38  ),2),0))=6,"C+",IF((ROUND(TRUNC(('TRI-3'!DB38  ),2),0))=5,"C-",IF((ROUND(TRUNC(('TRI-3'!DB38  ),2),0))=4,"D+",IF((ROUND(TRUNC(('TRI-3'!DB38 ),2),0))=3,"D-",IF((ROUND(TRUNC(('TRI-3'!DB38 ),2),0))=2,"E+",IF((ROUND(TRUNC(('TRI-3'!DB38  ),2),0))&lt;=1,"E-","")))))))))))</f>
        <v/>
      </c>
      <c r="DC38" s="51" t="str">
        <f>IF(OR('TRI-3'!DC38 ="",'TRI-3'!DC38&lt;0,'TRI-3'!DC38  &gt;10),"",IF((ROUND(TRUNC(('TRI-3'!DC38  ),2),0))=10,"A+",IF((ROUND(TRUNC(('TRI-3'!DC38  ),2),0))=9,"A-",IF((ROUND(TRUNC(('TRI-3'!DC38   ),2),0))=8,"B+",IF((ROUND(TRUNC(('TRI-3'!DC38 ),2),0))=7,"B-",IF((ROUND(TRUNC(('TRI-3'!DC38  ),2),0))=6,"C+",IF((ROUND(TRUNC(('TRI-3'!DC38  ),2),0))=5,"C-",IF((ROUND(TRUNC(('TRI-3'!DC38  ),2),0))=4,"D+",IF((ROUND(TRUNC(('TRI-3'!DC38 ),2),0))=3,"D-",IF((ROUND(TRUNC(('TRI-3'!DC38 ),2),0))=2,"E+",IF((ROUND(TRUNC(('TRI-3'!DC38  ),2),0))&lt;=1,"E-","")))))))))))</f>
        <v/>
      </c>
      <c r="DD38" s="51" t="str">
        <f>IF(OR('TRI-3'!DD38 ="",'TRI-3'!DD38&lt;0,'TRI-3'!DD38  &gt;10),"",IF((ROUND(TRUNC(('TRI-3'!DD38  ),2),0))=10,"A+",IF((ROUND(TRUNC(('TRI-3'!DD38  ),2),0))=9,"A-",IF((ROUND(TRUNC(('TRI-3'!DD38   ),2),0))=8,"B+",IF((ROUND(TRUNC(('TRI-3'!DD38 ),2),0))=7,"B-",IF((ROUND(TRUNC(('TRI-3'!DD38  ),2),0))=6,"C+",IF((ROUND(TRUNC(('TRI-3'!DD38  ),2),0))=5,"C-",IF((ROUND(TRUNC(('TRI-3'!DD38  ),2),0))=4,"D+",IF((ROUND(TRUNC(('TRI-3'!DD38 ),2),0))=3,"D-",IF((ROUND(TRUNC(('TRI-3'!DD38 ),2),0))=2,"E+",IF((ROUND(TRUNC(('TRI-3'!DD38  ),2),0))&lt;=1,"E-","")))))))))))</f>
        <v/>
      </c>
      <c r="DE38" s="51" t="str">
        <f>IF(OR('TRI-3'!DE38 ="",'TRI-3'!DE38&lt;0,'TRI-3'!DE38  &gt;10),"",IF((ROUND(TRUNC(('TRI-3'!DE38  ),2),0))=10,"A+",IF((ROUND(TRUNC(('TRI-3'!DE38  ),2),0))=9,"A-",IF((ROUND(TRUNC(('TRI-3'!DE38   ),2),0))=8,"B+",IF((ROUND(TRUNC(('TRI-3'!DE38 ),2),0))=7,"B-",IF((ROUND(TRUNC(('TRI-3'!DE38  ),2),0))=6,"C+",IF((ROUND(TRUNC(('TRI-3'!DE38  ),2),0))=5,"C-",IF((ROUND(TRUNC(('TRI-3'!DE38  ),2),0))=4,"D+",IF((ROUND(TRUNC(('TRI-3'!DE38 ),2),0))=3,"D-",IF((ROUND(TRUNC(('TRI-3'!DE38 ),2),0))=2,"E+",IF((ROUND(TRUNC(('TRI-3'!DE38  ),2),0))&lt;=1,"E-","")))))))))))</f>
        <v/>
      </c>
      <c r="DF38" s="51" t="str">
        <f>IF(OR('TRI-3'!DF38 ="",'TRI-3'!DF38&lt;0,'TRI-3'!DF38  &gt;10),"",IF((ROUND(TRUNC(('TRI-3'!DF38  ),2),0))=10,"A+",IF((ROUND(TRUNC(('TRI-3'!DF38  ),2),0))=9,"A-",IF((ROUND(TRUNC(('TRI-3'!DF38   ),2),0))=8,"B+",IF((ROUND(TRUNC(('TRI-3'!DF38 ),2),0))=7,"B-",IF((ROUND(TRUNC(('TRI-3'!DF38  ),2),0))=6,"C+",IF((ROUND(TRUNC(('TRI-3'!DF38  ),2),0))=5,"C-",IF((ROUND(TRUNC(('TRI-3'!DF38  ),2),0))=4,"D+",IF((ROUND(TRUNC(('TRI-3'!DF38 ),2),0))=3,"D-",IF((ROUND(TRUNC(('TRI-3'!DF38 ),2),0))=2,"E+",IF((ROUND(TRUNC(('TRI-3'!DF38  ),2),0))&lt;=1,"E-","")))))))))))</f>
        <v/>
      </c>
      <c r="DG38" s="51" t="str">
        <f>IF(OR('TRI-3'!DG38 ="",'TRI-3'!DG38&lt;0,'TRI-3'!DG38  &gt;10),"",IF((ROUND(TRUNC(('TRI-3'!DG38  ),2),0))=10,"A+",IF((ROUND(TRUNC(('TRI-3'!DG38  ),2),0))=9,"A-",IF((ROUND(TRUNC(('TRI-3'!DG38   ),2),0))=8,"B+",IF((ROUND(TRUNC(('TRI-3'!DG38 ),2),0))=7,"B-",IF((ROUND(TRUNC(('TRI-3'!DG38  ),2),0))=6,"C+",IF((ROUND(TRUNC(('TRI-3'!DG38  ),2),0))=5,"C-",IF((ROUND(TRUNC(('TRI-3'!DG38  ),2),0))=4,"D+",IF((ROUND(TRUNC(('TRI-3'!DG38 ),2),0))=3,"D-",IF((ROUND(TRUNC(('TRI-3'!DG38 ),2),0))=2,"E+",IF((ROUND(TRUNC(('TRI-3'!DG38  ),2),0))&lt;=1,"E-","")))))))))))</f>
        <v/>
      </c>
      <c r="DH38" s="51" t="str">
        <f>IF(OR('TRI-3'!DH38 ="",'TRI-3'!DH38&lt;0,'TRI-3'!DH38  &gt;10),"",IF((ROUND(TRUNC(('TRI-3'!DH38  ),2),0))=10,"A+",IF((ROUND(TRUNC(('TRI-3'!DH38  ),2),0))=9,"A-",IF((ROUND(TRUNC(('TRI-3'!DH38   ),2),0))=8,"B+",IF((ROUND(TRUNC(('TRI-3'!DH38 ),2),0))=7,"B-",IF((ROUND(TRUNC(('TRI-3'!DH38  ),2),0))=6,"C+",IF((ROUND(TRUNC(('TRI-3'!DH38  ),2),0))=5,"C-",IF((ROUND(TRUNC(('TRI-3'!DH38  ),2),0))=4,"D+",IF((ROUND(TRUNC(('TRI-3'!DH38 ),2),0))=3,"D-",IF((ROUND(TRUNC(('TRI-3'!DH38 ),2),0))=2,"E+",IF((ROUND(TRUNC(('TRI-3'!DH38  ),2),0))&lt;=1,"E-","")))))))))))</f>
        <v/>
      </c>
      <c r="DI38" s="51" t="str">
        <f>IF(OR('TRI-3'!DI38 ="",'TRI-3'!DI38&lt;0,'TRI-3'!DI38  &gt;10),"",IF((ROUND(TRUNC(('TRI-3'!DI38  ),2),0))=10,"A+",IF((ROUND(TRUNC(('TRI-3'!DI38  ),2),0))=9,"A-",IF((ROUND(TRUNC(('TRI-3'!DI38   ),2),0))=8,"B+",IF((ROUND(TRUNC(('TRI-3'!DI38 ),2),0))=7,"B-",IF((ROUND(TRUNC(('TRI-3'!DI38  ),2),0))=6,"C+",IF((ROUND(TRUNC(('TRI-3'!DI38  ),2),0))=5,"C-",IF((ROUND(TRUNC(('TRI-3'!DI38  ),2),0))=4,"D+",IF((ROUND(TRUNC(('TRI-3'!DI38 ),2),0))=3,"D-",IF((ROUND(TRUNC(('TRI-3'!DI38 ),2),0))=2,"E+",IF((ROUND(TRUNC(('TRI-3'!DI38  ),2),0))&lt;=1,"E-","")))))))))))</f>
        <v/>
      </c>
      <c r="DJ38" s="51" t="str">
        <f>IF(OR('TRI-3'!DJ38 ="",'TRI-3'!DJ38&lt;0,'TRI-3'!DJ38  &gt;10),"",IF((ROUND(TRUNC(('TRI-3'!DJ38  ),2),0))=10,"A+",IF((ROUND(TRUNC(('TRI-3'!DJ38  ),2),0))=9,"A-",IF((ROUND(TRUNC(('TRI-3'!DJ38   ),2),0))=8,"B+",IF((ROUND(TRUNC(('TRI-3'!DJ38 ),2),0))=7,"B-",IF((ROUND(TRUNC(('TRI-3'!DJ38  ),2),0))=6,"C+",IF((ROUND(TRUNC(('TRI-3'!DJ38  ),2),0))=5,"C-",IF((ROUND(TRUNC(('TRI-3'!DJ38  ),2),0))=4,"D+",IF((ROUND(TRUNC(('TRI-3'!DJ38 ),2),0))=3,"D-",IF((ROUND(TRUNC(('TRI-3'!DJ38 ),2),0))=2,"E+",IF((ROUND(TRUNC(('TRI-3'!DJ38  ),2),0))&lt;=1,"E-","")))))))))))</f>
        <v/>
      </c>
      <c r="DK38" s="51" t="str">
        <f>IF(OR('TRI-3'!DK38 ="",'TRI-3'!DK38&lt;0,'TRI-3'!DK38  &gt;10),"",IF((ROUND(TRUNC(('TRI-3'!DK38  ),2),0))=10,"A+",IF((ROUND(TRUNC(('TRI-3'!DK38  ),2),0))=9,"A-",IF((ROUND(TRUNC(('TRI-3'!DK38   ),2),0))=8,"B+",IF((ROUND(TRUNC(('TRI-3'!DK38 ),2),0))=7,"B-",IF((ROUND(TRUNC(('TRI-3'!DK38  ),2),0))=6,"C+",IF((ROUND(TRUNC(('TRI-3'!DK38  ),2),0))=5,"C-",IF((ROUND(TRUNC(('TRI-3'!DK38  ),2),0))=4,"D+",IF((ROUND(TRUNC(('TRI-3'!DK38 ),2),0))=3,"D-",IF((ROUND(TRUNC(('TRI-3'!DK38 ),2),0))=2,"E+",IF((ROUND(TRUNC(('TRI-3'!DK38  ),2),0))&lt;=1,"E-","")))))))))))</f>
        <v/>
      </c>
      <c r="DL38" s="51" t="str">
        <f>IF(OR('TRI-3'!DL38 ="",'TRI-3'!DL38&lt;0,'TRI-3'!DL38  &gt;10),"",IF((ROUND(TRUNC(('TRI-3'!DL38  ),2),0))=10,"A+",IF((ROUND(TRUNC(('TRI-3'!DL38  ),2),0))=9,"A-",IF((ROUND(TRUNC(('TRI-3'!DL38   ),2),0))=8,"B+",IF((ROUND(TRUNC(('TRI-3'!DL38 ),2),0))=7,"B-",IF((ROUND(TRUNC(('TRI-3'!DL38  ),2),0))=6,"C+",IF((ROUND(TRUNC(('TRI-3'!DL38  ),2),0))=5,"C-",IF((ROUND(TRUNC(('TRI-3'!DL38  ),2),0))=4,"D+",IF((ROUND(TRUNC(('TRI-3'!DL38 ),2),0))=3,"D-",IF((ROUND(TRUNC(('TRI-3'!DL38 ),2),0))=2,"E+",IF((ROUND(TRUNC(('TRI-3'!DL38  ),2),0))&lt;=1,"E-","")))))))))))</f>
        <v/>
      </c>
      <c r="DM38" s="51" t="str">
        <f>IF(OR('TRI-3'!DM38 ="",'TRI-3'!DM38&lt;0,'TRI-3'!DM38  &gt;10),"",IF((ROUND(TRUNC(('TRI-3'!DM38  ),2),0))=10,"A+",IF((ROUND(TRUNC(('TRI-3'!DM38  ),2),0))=9,"A-",IF((ROUND(TRUNC(('TRI-3'!DM38   ),2),0))=8,"B+",IF((ROUND(TRUNC(('TRI-3'!DM38 ),2),0))=7,"B-",IF((ROUND(TRUNC(('TRI-3'!DM38  ),2),0))=6,"C+",IF((ROUND(TRUNC(('TRI-3'!DM38  ),2),0))=5,"C-",IF((ROUND(TRUNC(('TRI-3'!DM38  ),2),0))=4,"D+",IF((ROUND(TRUNC(('TRI-3'!DM38 ),2),0))=3,"D-",IF((ROUND(TRUNC(('TRI-3'!DM38 ),2),0))=2,"E+",IF((ROUND(TRUNC(('TRI-3'!DM38  ),2),0))&lt;=1,"E-","")))))))))))</f>
        <v/>
      </c>
      <c r="DN38" s="51" t="str">
        <f>IF(OR('TRI-3'!DN38 ="",'TRI-3'!DN38&lt;0,'TRI-3'!DN38  &gt;10),"",IF((ROUND(TRUNC(('TRI-3'!DN38  ),2),0))=10,"A+",IF((ROUND(TRUNC(('TRI-3'!DN38  ),2),0))=9,"A-",IF((ROUND(TRUNC(('TRI-3'!DN38   ),2),0))=8,"B+",IF((ROUND(TRUNC(('TRI-3'!DN38 ),2),0))=7,"B-",IF((ROUND(TRUNC(('TRI-3'!DN38  ),2),0))=6,"C+",IF((ROUND(TRUNC(('TRI-3'!DN38  ),2),0))=5,"C-",IF((ROUND(TRUNC(('TRI-3'!DN38  ),2),0))=4,"D+",IF((ROUND(TRUNC(('TRI-3'!DN38 ),2),0))=3,"D-",IF((ROUND(TRUNC(('TRI-3'!DN38 ),2),0))=2,"E+",IF((ROUND(TRUNC(('TRI-3'!DN38  ),2),0))&lt;=1,"E-","")))))))))))</f>
        <v/>
      </c>
      <c r="DO38" s="51" t="str">
        <f>IF(OR('TRI-3'!DO38 ="",'TRI-3'!DO38&lt;0,'TRI-3'!DO38  &gt;10),"",IF((ROUND(TRUNC(('TRI-3'!DO38  ),2),0))=10,"A+",IF((ROUND(TRUNC(('TRI-3'!DO38  ),2),0))=9,"A-",IF((ROUND(TRUNC(('TRI-3'!DO38   ),2),0))=8,"B+",IF((ROUND(TRUNC(('TRI-3'!DO38 ),2),0))=7,"B-",IF((ROUND(TRUNC(('TRI-3'!DO38  ),2),0))=6,"C+",IF((ROUND(TRUNC(('TRI-3'!DO38  ),2),0))=5,"C-",IF((ROUND(TRUNC(('TRI-3'!DO38  ),2),0))=4,"D+",IF((ROUND(TRUNC(('TRI-3'!DO38 ),2),0))=3,"D-",IF((ROUND(TRUNC(('TRI-3'!DO38 ),2),0))=2,"E+",IF((ROUND(TRUNC(('TRI-3'!DO38  ),2),0))&lt;=1,"E-","")))))))))))</f>
        <v/>
      </c>
      <c r="DP38" s="51" t="str">
        <f>IF(OR('TRI-3'!DP38 ="",'TRI-3'!DP38&lt;0,'TRI-3'!DP38  &gt;10),"",IF((ROUND(TRUNC(('TRI-3'!DP38  ),2),0))=10,"A+",IF((ROUND(TRUNC(('TRI-3'!DP38  ),2),0))=9,"A-",IF((ROUND(TRUNC(('TRI-3'!DP38   ),2),0))=8,"B+",IF((ROUND(TRUNC(('TRI-3'!DP38 ),2),0))=7,"B-",IF((ROUND(TRUNC(('TRI-3'!DP38  ),2),0))=6,"C+",IF((ROUND(TRUNC(('TRI-3'!DP38  ),2),0))=5,"C-",IF((ROUND(TRUNC(('TRI-3'!DP38  ),2),0))=4,"D+",IF((ROUND(TRUNC(('TRI-3'!DP38 ),2),0))=3,"D-",IF((ROUND(TRUNC(('TRI-3'!DP38 ),2),0))=2,"E+",IF((ROUND(TRUNC(('TRI-3'!DP38  ),2),0))&lt;=1,"E-","")))))))))))</f>
        <v/>
      </c>
      <c r="DQ38" s="51" t="str">
        <f>IF(OR('TRI-3'!DQ38 ="",'TRI-3'!DQ38&lt;0,'TRI-3'!DQ38  &gt;10),"",IF((ROUND(TRUNC(('TRI-3'!DQ38  ),2),0))=10,"A+",IF((ROUND(TRUNC(('TRI-3'!DQ38  ),2),0))=9,"A-",IF((ROUND(TRUNC(('TRI-3'!DQ38   ),2),0))=8,"B+",IF((ROUND(TRUNC(('TRI-3'!DQ38 ),2),0))=7,"B-",IF((ROUND(TRUNC(('TRI-3'!DQ38  ),2),0))=6,"C+",IF((ROUND(TRUNC(('TRI-3'!DQ38  ),2),0))=5,"C-",IF((ROUND(TRUNC(('TRI-3'!DQ38  ),2),0))=4,"D+",IF((ROUND(TRUNC(('TRI-3'!DQ38 ),2),0))=3,"D-",IF((ROUND(TRUNC(('TRI-3'!DQ38 ),2),0))=2,"E+",IF((ROUND(TRUNC(('TRI-3'!DQ38  ),2),0))&lt;=1,"E-","")))))))))))</f>
        <v/>
      </c>
      <c r="DR38" s="51" t="str">
        <f>IF(OR('TRI-3'!DR38 ="",'TRI-3'!DR38&lt;0,'TRI-3'!DR38  &gt;10),"",IF((ROUND(TRUNC(('TRI-3'!DR38  ),2),0))=10,"A+",IF((ROUND(TRUNC(('TRI-3'!DR38  ),2),0))=9,"A-",IF((ROUND(TRUNC(('TRI-3'!DR38   ),2),0))=8,"B+",IF((ROUND(TRUNC(('TRI-3'!DR38 ),2),0))=7,"B-",IF((ROUND(TRUNC(('TRI-3'!DR38  ),2),0))=6,"C+",IF((ROUND(TRUNC(('TRI-3'!DR38  ),2),0))=5,"C-",IF((ROUND(TRUNC(('TRI-3'!DR38  ),2),0))=4,"D+",IF((ROUND(TRUNC(('TRI-3'!DR38 ),2),0))=3,"D-",IF((ROUND(TRUNC(('TRI-3'!DR38 ),2),0))=2,"E+",IF((ROUND(TRUNC(('TRI-3'!DR38  ),2),0))&lt;=1,"E-","")))))))))))</f>
        <v/>
      </c>
      <c r="DS38" s="51" t="str">
        <f>IF(OR('TRI-3'!DS38 ="",'TRI-3'!DS38&lt;0,'TRI-3'!DS38  &gt;10),"",IF((ROUND(TRUNC(('TRI-3'!DS38  ),2),0))=10,"A+",IF((ROUND(TRUNC(('TRI-3'!DS38  ),2),0))=9,"A-",IF((ROUND(TRUNC(('TRI-3'!DS38   ),2),0))=8,"B+",IF((ROUND(TRUNC(('TRI-3'!DS38 ),2),0))=7,"B-",IF((ROUND(TRUNC(('TRI-3'!DS38  ),2),0))=6,"C+",IF((ROUND(TRUNC(('TRI-3'!DS38  ),2),0))=5,"C-",IF((ROUND(TRUNC(('TRI-3'!DS38  ),2),0))=4,"D+",IF((ROUND(TRUNC(('TRI-3'!DS38 ),2),0))=3,"D-",IF((ROUND(TRUNC(('TRI-3'!DS38 ),2),0))=2,"E+",IF((ROUND(TRUNC(('TRI-3'!DS38  ),2),0))&lt;=1,"E-","")))))))))))</f>
        <v/>
      </c>
      <c r="DT38" s="51" t="str">
        <f>IF(OR('TRI-3'!DT38 ="",'TRI-3'!DT38&lt;0,'TRI-3'!DT38  &gt;10),"",IF((ROUND(TRUNC(('TRI-3'!DT38  ),2),0))=10,"A+",IF((ROUND(TRUNC(('TRI-3'!DT38  ),2),0))=9,"A-",IF((ROUND(TRUNC(('TRI-3'!DT38   ),2),0))=8,"B+",IF((ROUND(TRUNC(('TRI-3'!DT38 ),2),0))=7,"B-",IF((ROUND(TRUNC(('TRI-3'!DT38  ),2),0))=6,"C+",IF((ROUND(TRUNC(('TRI-3'!DT38  ),2),0))=5,"C-",IF((ROUND(TRUNC(('TRI-3'!DT38  ),2),0))=4,"D+",IF((ROUND(TRUNC(('TRI-3'!DT38 ),2),0))=3,"D-",IF((ROUND(TRUNC(('TRI-3'!DT38 ),2),0))=2,"E+",IF((ROUND(TRUNC(('TRI-3'!DT38  ),2),0))&lt;=1,"E-","")))))))))))</f>
        <v/>
      </c>
      <c r="DU38" s="51" t="str">
        <f>IF(OR('TRI-3'!DU38 ="",'TRI-3'!DU38&lt;0,'TRI-3'!DU38  &gt;10),"",IF((ROUND(TRUNC(('TRI-3'!DU38  ),2),0))=10,"A+",IF((ROUND(TRUNC(('TRI-3'!DU38  ),2),0))=9,"A-",IF((ROUND(TRUNC(('TRI-3'!DU38   ),2),0))=8,"B+",IF((ROUND(TRUNC(('TRI-3'!DU38 ),2),0))=7,"B-",IF((ROUND(TRUNC(('TRI-3'!DU38  ),2),0))=6,"C+",IF((ROUND(TRUNC(('TRI-3'!DU38  ),2),0))=5,"C-",IF((ROUND(TRUNC(('TRI-3'!DU38  ),2),0))=4,"D+",IF((ROUND(TRUNC(('TRI-3'!DU38 ),2),0))=3,"D-",IF((ROUND(TRUNC(('TRI-3'!DU38 ),2),0))=2,"E+",IF((ROUND(TRUNC(('TRI-3'!DU38  ),2),0))&lt;=1,"E-","")))))))))))</f>
        <v/>
      </c>
      <c r="DV38" s="51" t="str">
        <f>IF(OR('TRI-3'!DV38 ="",'TRI-3'!DV38&lt;0,'TRI-3'!DV38  &gt;10),"",IF((ROUND(TRUNC(('TRI-3'!DV38  ),2),0))=10,"A+",IF((ROUND(TRUNC(('TRI-3'!DV38  ),2),0))=9,"A-",IF((ROUND(TRUNC(('TRI-3'!DV38   ),2),0))=8,"B+",IF((ROUND(TRUNC(('TRI-3'!DV38 ),2),0))=7,"B-",IF((ROUND(TRUNC(('TRI-3'!DV38  ),2),0))=6,"C+",IF((ROUND(TRUNC(('TRI-3'!DV38  ),2),0))=5,"C-",IF((ROUND(TRUNC(('TRI-3'!DV38  ),2),0))=4,"D+",IF((ROUND(TRUNC(('TRI-3'!DV38 ),2),0))=3,"D-",IF((ROUND(TRUNC(('TRI-3'!DV38 ),2),0))=2,"E+",IF((ROUND(TRUNC(('TRI-3'!DV38  ),2),0))&lt;=1,"E-","")))))))))))</f>
        <v/>
      </c>
      <c r="DW38" s="51" t="str">
        <f>IF(OR('TRI-3'!DW38 ="",'TRI-3'!DW38&lt;0,'TRI-3'!DW38  &gt;10),"",IF((ROUND(TRUNC(('TRI-3'!DW38  ),2),0))=10,"A+",IF((ROUND(TRUNC(('TRI-3'!DW38  ),2),0))=9,"A-",IF((ROUND(TRUNC(('TRI-3'!DW38   ),2),0))=8,"B+",IF((ROUND(TRUNC(('TRI-3'!DW38 ),2),0))=7,"B-",IF((ROUND(TRUNC(('TRI-3'!DW38  ),2),0))=6,"C+",IF((ROUND(TRUNC(('TRI-3'!DW38  ),2),0))=5,"C-",IF((ROUND(TRUNC(('TRI-3'!DW38  ),2),0))=4,"D+",IF((ROUND(TRUNC(('TRI-3'!DW38 ),2),0))=3,"D-",IF((ROUND(TRUNC(('TRI-3'!DW38 ),2),0))=2,"E+",IF((ROUND(TRUNC(('TRI-3'!DW38  ),2),0))&lt;=1,"E-","")))))))))))</f>
        <v/>
      </c>
      <c r="DX38" s="51" t="str">
        <f>IF(OR('TRI-3'!DX38 ="",'TRI-3'!DX38&lt;0,'TRI-3'!DX38  &gt;10),"",IF((ROUND(TRUNC(('TRI-3'!DX38  ),2),0))=10,"A+",IF((ROUND(TRUNC(('TRI-3'!DX38  ),2),0))=9,"A-",IF((ROUND(TRUNC(('TRI-3'!DX38   ),2),0))=8,"B+",IF((ROUND(TRUNC(('TRI-3'!DX38 ),2),0))=7,"B-",IF((ROUND(TRUNC(('TRI-3'!DX38  ),2),0))=6,"C+",IF((ROUND(TRUNC(('TRI-3'!DX38  ),2),0))=5,"C-",IF((ROUND(TRUNC(('TRI-3'!DX38  ),2),0))=4,"D+",IF((ROUND(TRUNC(('TRI-3'!DX38 ),2),0))=3,"D-",IF((ROUND(TRUNC(('TRI-3'!DX38 ),2),0))=2,"E+",IF((ROUND(TRUNC(('TRI-3'!DX38  ),2),0))&lt;=1,"E-","")))))))))))</f>
        <v/>
      </c>
      <c r="DY38" s="51" t="str">
        <f>IF(OR('TRI-3'!DY38 ="",'TRI-3'!DY38&lt;0,'TRI-3'!DY38  &gt;10),"",IF((ROUND(TRUNC(('TRI-3'!DY38  ),2),0))=10,"A+",IF((ROUND(TRUNC(('TRI-3'!DY38  ),2),0))=9,"A-",IF((ROUND(TRUNC(('TRI-3'!DY38   ),2),0))=8,"B+",IF((ROUND(TRUNC(('TRI-3'!DY38 ),2),0))=7,"B-",IF((ROUND(TRUNC(('TRI-3'!DY38  ),2),0))=6,"C+",IF((ROUND(TRUNC(('TRI-3'!DY38  ),2),0))=5,"C-",IF((ROUND(TRUNC(('TRI-3'!DY38  ),2),0))=4,"D+",IF((ROUND(TRUNC(('TRI-3'!DY38 ),2),0))=3,"D-",IF((ROUND(TRUNC(('TRI-3'!DY38 ),2),0))=2,"E+",IF((ROUND(TRUNC(('TRI-3'!DY38  ),2),0))&lt;=1,"E-","")))))))))))</f>
        <v/>
      </c>
      <c r="DZ38" s="51" t="str">
        <f>IF(OR('TRI-3'!DZ38 ="",'TRI-3'!DZ38&lt;0,'TRI-3'!DZ38  &gt;10),"",IF((ROUND(TRUNC(('TRI-3'!DZ38  ),2),0))=10,"A+",IF((ROUND(TRUNC(('TRI-3'!DZ38  ),2),0))=9,"A-",IF((ROUND(TRUNC(('TRI-3'!DZ38   ),2),0))=8,"B+",IF((ROUND(TRUNC(('TRI-3'!DZ38 ),2),0))=7,"B-",IF((ROUND(TRUNC(('TRI-3'!DZ38  ),2),0))=6,"C+",IF((ROUND(TRUNC(('TRI-3'!DZ38  ),2),0))=5,"C-",IF((ROUND(TRUNC(('TRI-3'!DZ38  ),2),0))=4,"D+",IF((ROUND(TRUNC(('TRI-3'!DZ38 ),2),0))=3,"D-",IF((ROUND(TRUNC(('TRI-3'!DZ38 ),2),0))=2,"E+",IF((ROUND(TRUNC(('TRI-3'!DZ38  ),2),0))&lt;=1,"E-","")))))))))))</f>
        <v/>
      </c>
      <c r="EA38" s="51" t="str">
        <f>IF(OR('TRI-3'!EA38 ="",'TRI-3'!EA38&lt;0,'TRI-3'!EA38  &gt;10),"",IF((ROUND(TRUNC(('TRI-3'!EA38  ),2),0))=10,"A+",IF((ROUND(TRUNC(('TRI-3'!EA38  ),2),0))=9,"A-",IF((ROUND(TRUNC(('TRI-3'!EA38   ),2),0))=8,"B+",IF((ROUND(TRUNC(('TRI-3'!EA38 ),2),0))=7,"B-",IF((ROUND(TRUNC(('TRI-3'!EA38  ),2),0))=6,"C+",IF((ROUND(TRUNC(('TRI-3'!EA38  ),2),0))=5,"C-",IF((ROUND(TRUNC(('TRI-3'!EA38  ),2),0))=4,"D+",IF((ROUND(TRUNC(('TRI-3'!EA38 ),2),0))=3,"D-",IF((ROUND(TRUNC(('TRI-3'!EA38 ),2),0))=2,"E+",IF((ROUND(TRUNC(('TRI-3'!EA38  ),2),0))&lt;=1,"E-","")))))))))))</f>
        <v/>
      </c>
      <c r="EB38" s="51" t="str">
        <f>IF(OR('TRI-3'!EB38 ="",'TRI-3'!EB38&lt;0,'TRI-3'!EB38  &gt;10),"",IF((ROUND(TRUNC(('TRI-3'!EB38  ),2),0))=10,"A+",IF((ROUND(TRUNC(('TRI-3'!EB38  ),2),0))=9,"A-",IF((ROUND(TRUNC(('TRI-3'!EB38   ),2),0))=8,"B+",IF((ROUND(TRUNC(('TRI-3'!EB38 ),2),0))=7,"B-",IF((ROUND(TRUNC(('TRI-3'!EB38  ),2),0))=6,"C+",IF((ROUND(TRUNC(('TRI-3'!EB38  ),2),0))=5,"C-",IF((ROUND(TRUNC(('TRI-3'!EB38  ),2),0))=4,"D+",IF((ROUND(TRUNC(('TRI-3'!EB38 ),2),0))=3,"D-",IF((ROUND(TRUNC(('TRI-3'!EB38 ),2),0))=2,"E+",IF((ROUND(TRUNC(('TRI-3'!EB38  ),2),0))&lt;=1,"E-","")))))))))))</f>
        <v/>
      </c>
      <c r="EC38" s="51" t="str">
        <f>IF(OR('TRI-3'!EC38 ="",'TRI-3'!EC38&lt;0,'TRI-3'!EC38  &gt;10),"",IF((ROUND(TRUNC(('TRI-3'!EC38  ),2),0))=10,"A+",IF((ROUND(TRUNC(('TRI-3'!EC38  ),2),0))=9,"A-",IF((ROUND(TRUNC(('TRI-3'!EC38   ),2),0))=8,"B+",IF((ROUND(TRUNC(('TRI-3'!EC38 ),2),0))=7,"B-",IF((ROUND(TRUNC(('TRI-3'!EC38  ),2),0))=6,"C+",IF((ROUND(TRUNC(('TRI-3'!EC38  ),2),0))=5,"C-",IF((ROUND(TRUNC(('TRI-3'!EC38  ),2),0))=4,"D+",IF((ROUND(TRUNC(('TRI-3'!EC38 ),2),0))=3,"D-",IF((ROUND(TRUNC(('TRI-3'!EC38 ),2),0))=2,"E+",IF((ROUND(TRUNC(('TRI-3'!EC38  ),2),0))&lt;=1,"E-","")))))))))))</f>
        <v/>
      </c>
      <c r="ED38" s="51" t="str">
        <f>IF(OR('TRI-3'!ED38 ="",'TRI-3'!ED38&lt;0,'TRI-3'!ED38  &gt;10),"",IF((ROUND(TRUNC(('TRI-3'!ED38  ),2),0))=10,"A+",IF((ROUND(TRUNC(('TRI-3'!ED38  ),2),0))=9,"A-",IF((ROUND(TRUNC(('TRI-3'!ED38   ),2),0))=8,"B+",IF((ROUND(TRUNC(('TRI-3'!ED38 ),2),0))=7,"B-",IF((ROUND(TRUNC(('TRI-3'!ED38  ),2),0))=6,"C+",IF((ROUND(TRUNC(('TRI-3'!ED38  ),2),0))=5,"C-",IF((ROUND(TRUNC(('TRI-3'!ED38  ),2),0))=4,"D+",IF((ROUND(TRUNC(('TRI-3'!ED38 ),2),0))=3,"D-",IF((ROUND(TRUNC(('TRI-3'!ED38 ),2),0))=2,"E+",IF((ROUND(TRUNC(('TRI-3'!ED38  ),2),0))&lt;=1,"E-","")))))))))))</f>
        <v/>
      </c>
      <c r="EE38" s="51" t="str">
        <f>IF(OR('TRI-3'!EE38 ="",'TRI-3'!EE38&lt;0,'TRI-3'!EE38  &gt;10),"",IF((ROUND(TRUNC(('TRI-3'!EE38  ),2),0))=10,"A+",IF((ROUND(TRUNC(('TRI-3'!EE38  ),2),0))=9,"A-",IF((ROUND(TRUNC(('TRI-3'!EE38   ),2),0))=8,"B+",IF((ROUND(TRUNC(('TRI-3'!EE38 ),2),0))=7,"B-",IF((ROUND(TRUNC(('TRI-3'!EE38  ),2),0))=6,"C+",IF((ROUND(TRUNC(('TRI-3'!EE38  ),2),0))=5,"C-",IF((ROUND(TRUNC(('TRI-3'!EE38  ),2),0))=4,"D+",IF((ROUND(TRUNC(('TRI-3'!EE38 ),2),0))=3,"D-",IF((ROUND(TRUNC(('TRI-3'!EE38 ),2),0))=2,"E+",IF((ROUND(TRUNC(('TRI-3'!EE38  ),2),0))&lt;=1,"E-","")))))))))))</f>
        <v/>
      </c>
      <c r="EF38" s="51" t="str">
        <f>IF(OR('TRI-3'!EF38 ="",'TRI-3'!EF38&lt;0,'TRI-3'!EF38  &gt;10),"",IF((ROUND(TRUNC(('TRI-3'!EF38  ),2),0))=10,"A+",IF((ROUND(TRUNC(('TRI-3'!EF38  ),2),0))=9,"A-",IF((ROUND(TRUNC(('TRI-3'!EF38   ),2),0))=8,"B+",IF((ROUND(TRUNC(('TRI-3'!EF38 ),2),0))=7,"B-",IF((ROUND(TRUNC(('TRI-3'!EF38  ),2),0))=6,"C+",IF((ROUND(TRUNC(('TRI-3'!EF38  ),2),0))=5,"C-",IF((ROUND(TRUNC(('TRI-3'!EF38  ),2),0))=4,"D+",IF((ROUND(TRUNC(('TRI-3'!EF38 ),2),0))=3,"D-",IF((ROUND(TRUNC(('TRI-3'!EF38 ),2),0))=2,"E+",IF((ROUND(TRUNC(('TRI-3'!EF38  ),2),0))&lt;=1,"E-","")))))))))))</f>
        <v/>
      </c>
      <c r="EG38" s="51" t="str">
        <f>IF(OR('TRI-3'!EG38 ="",'TRI-3'!EG38&lt;0,'TRI-3'!EG38  &gt;10),"",IF((ROUND(TRUNC(('TRI-3'!EG38  ),2),0))=10,"A+",IF((ROUND(TRUNC(('TRI-3'!EG38  ),2),0))=9,"A-",IF((ROUND(TRUNC(('TRI-3'!EG38   ),2),0))=8,"B+",IF((ROUND(TRUNC(('TRI-3'!EG38 ),2),0))=7,"B-",IF((ROUND(TRUNC(('TRI-3'!EG38  ),2),0))=6,"C+",IF((ROUND(TRUNC(('TRI-3'!EG38  ),2),0))=5,"C-",IF((ROUND(TRUNC(('TRI-3'!EG38  ),2),0))=4,"D+",IF((ROUND(TRUNC(('TRI-3'!EG38 ),2),0))=3,"D-",IF((ROUND(TRUNC(('TRI-3'!EG38 ),2),0))=2,"E+",IF((ROUND(TRUNC(('TRI-3'!EG38  ),2),0))&lt;=1,"E-","")))))))))))</f>
        <v/>
      </c>
      <c r="EH38" s="51" t="str">
        <f>IF(OR('TRI-3'!EH38 ="",'TRI-3'!EH38&lt;0,'TRI-3'!EH38  &gt;10),"",IF((ROUND(TRUNC(('TRI-3'!EH38  ),2),0))=10,"A+",IF((ROUND(TRUNC(('TRI-3'!EH38  ),2),0))=9,"A-",IF((ROUND(TRUNC(('TRI-3'!EH38   ),2),0))=8,"B+",IF((ROUND(TRUNC(('TRI-3'!EH38 ),2),0))=7,"B-",IF((ROUND(TRUNC(('TRI-3'!EH38  ),2),0))=6,"C+",IF((ROUND(TRUNC(('TRI-3'!EH38  ),2),0))=5,"C-",IF((ROUND(TRUNC(('TRI-3'!EH38  ),2),0))=4,"D+",IF((ROUND(TRUNC(('TRI-3'!EH38 ),2),0))=3,"D-",IF((ROUND(TRUNC(('TRI-3'!EH38 ),2),0))=2,"E+",IF((ROUND(TRUNC(('TRI-3'!EH38  ),2),0))&lt;=1,"E-","")))))))))))</f>
        <v/>
      </c>
      <c r="EI38" s="51" t="str">
        <f>IF(OR('TRI-3'!EI38 ="",'TRI-3'!EI38&lt;0,'TRI-3'!EI38  &gt;10),"",IF((ROUND(TRUNC(('TRI-3'!EI38  ),2),0))=10,"A+",IF((ROUND(TRUNC(('TRI-3'!EI38  ),2),0))=9,"A-",IF((ROUND(TRUNC(('TRI-3'!EI38   ),2),0))=8,"B+",IF((ROUND(TRUNC(('TRI-3'!EI38 ),2),0))=7,"B-",IF((ROUND(TRUNC(('TRI-3'!EI38  ),2),0))=6,"C+",IF((ROUND(TRUNC(('TRI-3'!EI38  ),2),0))=5,"C-",IF((ROUND(TRUNC(('TRI-3'!EI38  ),2),0))=4,"D+",IF((ROUND(TRUNC(('TRI-3'!EI38 ),2),0))=3,"D-",IF((ROUND(TRUNC(('TRI-3'!EI38 ),2),0))=2,"E+",IF((ROUND(TRUNC(('TRI-3'!EI38  ),2),0))&lt;=1,"E-","")))))))))))</f>
        <v/>
      </c>
      <c r="EJ38" s="51" t="str">
        <f>IF(OR('TRI-3'!EJ38 ="",'TRI-3'!EJ38&lt;0,'TRI-3'!EJ38  &gt;10),"",IF((ROUND(TRUNC(('TRI-3'!EJ38  ),2),0))=10,"A+",IF((ROUND(TRUNC(('TRI-3'!EJ38  ),2),0))=9,"A-",IF((ROUND(TRUNC(('TRI-3'!EJ38   ),2),0))=8,"B+",IF((ROUND(TRUNC(('TRI-3'!EJ38 ),2),0))=7,"B-",IF((ROUND(TRUNC(('TRI-3'!EJ38  ),2),0))=6,"C+",IF((ROUND(TRUNC(('TRI-3'!EJ38  ),2),0))=5,"C-",IF((ROUND(TRUNC(('TRI-3'!EJ38  ),2),0))=4,"D+",IF((ROUND(TRUNC(('TRI-3'!EJ38 ),2),0))=3,"D-",IF((ROUND(TRUNC(('TRI-3'!EJ38 ),2),0))=2,"E+",IF((ROUND(TRUNC(('TRI-3'!EJ38  ),2),0))&lt;=1,"E-","")))))))))))</f>
        <v/>
      </c>
      <c r="EK38" s="51" t="str">
        <f>IF(OR('TRI-3'!EK38 ="",'TRI-3'!EK38&lt;0,'TRI-3'!EK38  &gt;10),"",IF((ROUND(TRUNC(('TRI-3'!EK38  ),2),0))=10,"A+",IF((ROUND(TRUNC(('TRI-3'!EK38  ),2),0))=9,"A-",IF((ROUND(TRUNC(('TRI-3'!EK38   ),2),0))=8,"B+",IF((ROUND(TRUNC(('TRI-3'!EK38 ),2),0))=7,"B-",IF((ROUND(TRUNC(('TRI-3'!EK38  ),2),0))=6,"C+",IF((ROUND(TRUNC(('TRI-3'!EK38  ),2),0))=5,"C-",IF((ROUND(TRUNC(('TRI-3'!EK38  ),2),0))=4,"D+",IF((ROUND(TRUNC(('TRI-3'!EK38 ),2),0))=3,"D-",IF((ROUND(TRUNC(('TRI-3'!EK38 ),2),0))=2,"E+",IF((ROUND(TRUNC(('TRI-3'!EK38  ),2),0))&lt;=1,"E-","")))))))))))</f>
        <v/>
      </c>
      <c r="EL38" s="51" t="str">
        <f>IF(OR('TRI-3'!EL38 ="",'TRI-3'!EL38&lt;0,'TRI-3'!EL38  &gt;10),"",IF((ROUND(TRUNC(('TRI-3'!EL38  ),2),0))=10,"A+",IF((ROUND(TRUNC(('TRI-3'!EL38  ),2),0))=9,"A-",IF((ROUND(TRUNC(('TRI-3'!EL38   ),2),0))=8,"B+",IF((ROUND(TRUNC(('TRI-3'!EL38 ),2),0))=7,"B-",IF((ROUND(TRUNC(('TRI-3'!EL38  ),2),0))=6,"C+",IF((ROUND(TRUNC(('TRI-3'!EL38  ),2),0))=5,"C-",IF((ROUND(TRUNC(('TRI-3'!EL38  ),2),0))=4,"D+",IF((ROUND(TRUNC(('TRI-3'!EL38 ),2),0))=3,"D-",IF((ROUND(TRUNC(('TRI-3'!EL38 ),2),0))=2,"E+",IF((ROUND(TRUNC(('TRI-3'!EL38  ),2),0))&lt;=1,"E-","")))))))))))</f>
        <v/>
      </c>
      <c r="EM38" s="51" t="str">
        <f>IF(OR('TRI-3'!EM38 ="",'TRI-3'!EM38&lt;0,'TRI-3'!EM38  &gt;10),"",IF((ROUND(TRUNC(('TRI-3'!EM38  ),2),0))=10,"A+",IF((ROUND(TRUNC(('TRI-3'!EM38  ),2),0))=9,"A-",IF((ROUND(TRUNC(('TRI-3'!EM38   ),2),0))=8,"B+",IF((ROUND(TRUNC(('TRI-3'!EM38 ),2),0))=7,"B-",IF((ROUND(TRUNC(('TRI-3'!EM38  ),2),0))=6,"C+",IF((ROUND(TRUNC(('TRI-3'!EM38  ),2),0))=5,"C-",IF((ROUND(TRUNC(('TRI-3'!EM38  ),2),0))=4,"D+",IF((ROUND(TRUNC(('TRI-3'!EM38 ),2),0))=3,"D-",IF((ROUND(TRUNC(('TRI-3'!EM38 ),2),0))=2,"E+",IF((ROUND(TRUNC(('TRI-3'!EM38  ),2),0))&lt;=1,"E-","")))))))))))</f>
        <v/>
      </c>
      <c r="EN38" s="51" t="str">
        <f>IF(OR('TRI-3'!EN38 ="",'TRI-3'!EN38&lt;0,'TRI-3'!EN38  &gt;10),"",IF((ROUND(TRUNC(('TRI-3'!EN38  ),2),0))=10,"A+",IF((ROUND(TRUNC(('TRI-3'!EN38  ),2),0))=9,"A-",IF((ROUND(TRUNC(('TRI-3'!EN38   ),2),0))=8,"B+",IF((ROUND(TRUNC(('TRI-3'!EN38 ),2),0))=7,"B-",IF((ROUND(TRUNC(('TRI-3'!EN38  ),2),0))=6,"C+",IF((ROUND(TRUNC(('TRI-3'!EN38  ),2),0))=5,"C-",IF((ROUND(TRUNC(('TRI-3'!EN38  ),2),0))=4,"D+",IF((ROUND(TRUNC(('TRI-3'!EN38 ),2),0))=3,"D-",IF((ROUND(TRUNC(('TRI-3'!EN38 ),2),0))=2,"E+",IF((ROUND(TRUNC(('TRI-3'!EN38  ),2),0))&lt;=1,"E-","")))))))))))</f>
        <v/>
      </c>
      <c r="EO38" s="51" t="str">
        <f>IF(OR('TRI-3'!EO38 ="",'TRI-3'!EO38&lt;0,'TRI-3'!EO38  &gt;10),"",IF((ROUND(TRUNC(('TRI-3'!EO38  ),2),0))=10,"A+",IF((ROUND(TRUNC(('TRI-3'!EO38  ),2),0))=9,"A-",IF((ROUND(TRUNC(('TRI-3'!EO38   ),2),0))=8,"B+",IF((ROUND(TRUNC(('TRI-3'!EO38 ),2),0))=7,"B-",IF((ROUND(TRUNC(('TRI-3'!EO38  ),2),0))=6,"C+",IF((ROUND(TRUNC(('TRI-3'!EO38  ),2),0))=5,"C-",IF((ROUND(TRUNC(('TRI-3'!EO38  ),2),0))=4,"D+",IF((ROUND(TRUNC(('TRI-3'!EO38 ),2),0))=3,"D-",IF((ROUND(TRUNC(('TRI-3'!EO38 ),2),0))=2,"E+",IF((ROUND(TRUNC(('TRI-3'!EO38  ),2),0))&lt;=1,"E-","")))))))))))</f>
        <v/>
      </c>
      <c r="EP38" s="51" t="str">
        <f>IF(OR('TRI-3'!EP38 ="",'TRI-3'!EP38&lt;0,'TRI-3'!EP38  &gt;10),"",IF((ROUND(TRUNC(('TRI-3'!EP38  ),2),0))=10,"A+",IF((ROUND(TRUNC(('TRI-3'!EP38  ),2),0))=9,"A-",IF((ROUND(TRUNC(('TRI-3'!EP38   ),2),0))=8,"B+",IF((ROUND(TRUNC(('TRI-3'!EP38 ),2),0))=7,"B-",IF((ROUND(TRUNC(('TRI-3'!EP38  ),2),0))=6,"C+",IF((ROUND(TRUNC(('TRI-3'!EP38  ),2),0))=5,"C-",IF((ROUND(TRUNC(('TRI-3'!EP38  ),2),0))=4,"D+",IF((ROUND(TRUNC(('TRI-3'!EP38 ),2),0))=3,"D-",IF((ROUND(TRUNC(('TRI-3'!EP38 ),2),0))=2,"E+",IF((ROUND(TRUNC(('TRI-3'!EP38  ),2),0))&lt;=1,"E-","")))))))))))</f>
        <v/>
      </c>
      <c r="EQ38" s="51" t="str">
        <f>IF(OR('TRI-3'!EQ38 ="",'TRI-3'!EQ38&lt;0,'TRI-3'!EQ38  &gt;10),"",IF((ROUND(TRUNC(('TRI-3'!EQ38  ),2),0))=10,"A+",IF((ROUND(TRUNC(('TRI-3'!EQ38  ),2),0))=9,"A-",IF((ROUND(TRUNC(('TRI-3'!EQ38   ),2),0))=8,"B+",IF((ROUND(TRUNC(('TRI-3'!EQ38 ),2),0))=7,"B-",IF((ROUND(TRUNC(('TRI-3'!EQ38  ),2),0))=6,"C+",IF((ROUND(TRUNC(('TRI-3'!EQ38  ),2),0))=5,"C-",IF((ROUND(TRUNC(('TRI-3'!EQ38  ),2),0))=4,"D+",IF((ROUND(TRUNC(('TRI-3'!EQ38 ),2),0))=3,"D-",IF((ROUND(TRUNC(('TRI-3'!EQ38 ),2),0))=2,"E+",IF((ROUND(TRUNC(('TRI-3'!EQ38  ),2),0))&lt;=1,"E-","")))))))))))</f>
        <v/>
      </c>
      <c r="ER38" s="51" t="str">
        <f>IF(OR('TRI-3'!ER38 ="",'TRI-3'!ER38&lt;0,'TRI-3'!ER38  &gt;10),"",IF((ROUND(TRUNC(('TRI-3'!ER38  ),2),0))=10,"A+",IF((ROUND(TRUNC(('TRI-3'!ER38  ),2),0))=9,"A-",IF((ROUND(TRUNC(('TRI-3'!ER38   ),2),0))=8,"B+",IF((ROUND(TRUNC(('TRI-3'!ER38 ),2),0))=7,"B-",IF((ROUND(TRUNC(('TRI-3'!ER38  ),2),0))=6,"C+",IF((ROUND(TRUNC(('TRI-3'!ER38  ),2),0))=5,"C-",IF((ROUND(TRUNC(('TRI-3'!ER38  ),2),0))=4,"D+",IF((ROUND(TRUNC(('TRI-3'!ER38 ),2),0))=3,"D-",IF((ROUND(TRUNC(('TRI-3'!ER38 ),2),0))=2,"E+",IF((ROUND(TRUNC(('TRI-3'!ER38  ),2),0))&lt;=1,"E-","")))))))))))</f>
        <v/>
      </c>
      <c r="ES38" s="51" t="str">
        <f>IF(OR('TRI-3'!ES38 ="",'TRI-3'!ES38&lt;0,'TRI-3'!ES38  &gt;10),"",IF((ROUND(TRUNC(('TRI-3'!ES38  ),2),0))=10,"A+",IF((ROUND(TRUNC(('TRI-3'!ES38  ),2),0))=9,"A-",IF((ROUND(TRUNC(('TRI-3'!ES38   ),2),0))=8,"B+",IF((ROUND(TRUNC(('TRI-3'!ES38 ),2),0))=7,"B-",IF((ROUND(TRUNC(('TRI-3'!ES38  ),2),0))=6,"C+",IF((ROUND(TRUNC(('TRI-3'!ES38  ),2),0))=5,"C-",IF((ROUND(TRUNC(('TRI-3'!ES38  ),2),0))=4,"D+",IF((ROUND(TRUNC(('TRI-3'!ES38 ),2),0))=3,"D-",IF((ROUND(TRUNC(('TRI-3'!ES38 ),2),0))=2,"E+",IF((ROUND(TRUNC(('TRI-3'!ES38  ),2),0))&lt;=1,"E-","")))))))))))</f>
        <v/>
      </c>
      <c r="ET38" s="51" t="str">
        <f>IF('TRI-3'!ET38 ="","",'TRI-3'!ET38 )</f>
        <v/>
      </c>
      <c r="EU38" s="51" t="str">
        <f>IF('TRI-3'!EU38 ="","",'TRI-3'!EU38 )</f>
        <v/>
      </c>
      <c r="EV38" s="51" t="str">
        <f>IF('TRI-3'!EV38 ="","",'TRI-3'!EV38 )</f>
        <v/>
      </c>
      <c r="EW38" s="51" t="str">
        <f>IF('TRI-3'!EW38 ="","",'TRI-3'!EW38 )</f>
        <v/>
      </c>
      <c r="EX38" s="51" t="str">
        <f>IF('TRI-3'!EX38 ="","",'TRI-3'!EX38 )</f>
        <v/>
      </c>
      <c r="EY38" s="51" t="str">
        <f>IF('TRI-3'!EY38 ="","",'TRI-3'!EY38 )</f>
        <v/>
      </c>
      <c r="EZ38" s="51" t="str">
        <f>IF('TRI-3'!EZ38 ="","",'TRI-3'!EZ38 )</f>
        <v/>
      </c>
      <c r="FA38" s="51" t="str">
        <f>IF('TRI-3'!FA38 ="","",'TRI-3'!FA38 )</f>
        <v/>
      </c>
      <c r="FB38" s="51" t="str">
        <f>IF('TRI-3'!FB38 ="","",'TRI-3'!FB38 )</f>
        <v/>
      </c>
      <c r="FC38" s="51" t="str">
        <f>IF('TRI-3'!FC38 ="","",'TRI-3'!FC38 )</f>
        <v/>
      </c>
      <c r="FD38" s="51">
        <f>IF('TRI-3'!FD38 ="","",'TRI-3'!FD38 )</f>
        <v>0</v>
      </c>
      <c r="FE38" s="51" t="str">
        <f>IF('TRI-3'!FE38 ="","",'TRI-3'!FE38 )</f>
        <v/>
      </c>
      <c r="FF38" s="51" t="str">
        <f>IF('TRI-3'!FF38 ="","",'TRI-3'!FF38 )</f>
        <v/>
      </c>
      <c r="FG38" s="51" t="str">
        <f>IF('TRI-3'!FG38 ="","",'TRI-3'!FG38 )</f>
        <v/>
      </c>
      <c r="FH38" s="51" t="str">
        <f>IF('TRI-3'!FH38 ="","",'TRI-3'!FH38 )</f>
        <v/>
      </c>
    </row>
    <row r="39" spans="1:164" ht="21" customHeight="1">
      <c r="B39" s="53">
        <v>22</v>
      </c>
      <c r="C39" s="272" t="str">
        <f>IF(NOTAS!E42&gt;"",NOTAS!E42,"")</f>
        <v>RUIZ VILLAMARIN EMIR SAUL</v>
      </c>
      <c r="D39" s="273"/>
      <c r="E39" s="273"/>
      <c r="F39" s="274"/>
      <c r="G39" s="51" t="str">
        <f>IF(OR('TRI-3'!G39 ="",'TRI-3'!G39&lt;0,'TRI-3'!G39  &gt;10),"",IF((ROUND(TRUNC(('TRI-3'!G39  ),2),0))=10,"A+",IF((ROUND(TRUNC(('TRI-3'!G39  ),2),0))=9,"A-",IF((ROUND(TRUNC(('TRI-3'!G39   ),2),0))=8,"B+",IF((ROUND(TRUNC(('TRI-3'!G39 ),2),0))=7,"B-",IF((ROUND(TRUNC(('TRI-3'!G39  ),2),0))=6,"C+",IF((ROUND(TRUNC(('TRI-3'!G39  ),2),0))=5,"C-",IF((ROUND(TRUNC(('TRI-3'!G39  ),2),0))=4,"D+",IF((ROUND(TRUNC(('TRI-3'!G39 ),2),0))=3,"D-",IF((ROUND(TRUNC(('TRI-3'!G39 ),2),0))=2,"E+",IF((ROUND(TRUNC(('TRI-3'!G39  ),2),0))&lt;=1,"E-","")))))))))))</f>
        <v/>
      </c>
      <c r="H39" s="51" t="str">
        <f>IF(OR('TRI-3'!H39 ="",'TRI-3'!H39&lt;0,'TRI-3'!H39  &gt;10),"",IF((ROUND(TRUNC(('TRI-3'!H39  ),2),0))=10,"A+",IF((ROUND(TRUNC(('TRI-3'!H39  ),2),0))=9,"A-",IF((ROUND(TRUNC(('TRI-3'!H39   ),2),0))=8,"B+",IF((ROUND(TRUNC(('TRI-3'!H39 ),2),0))=7,"B-",IF((ROUND(TRUNC(('TRI-3'!H39  ),2),0))=6,"C+",IF((ROUND(TRUNC(('TRI-3'!H39  ),2),0))=5,"C-",IF((ROUND(TRUNC(('TRI-3'!H39  ),2),0))=4,"D+",IF((ROUND(TRUNC(('TRI-3'!H39 ),2),0))=3,"D-",IF((ROUND(TRUNC(('TRI-3'!H39 ),2),0))=2,"E+",IF((ROUND(TRUNC(('TRI-3'!H39  ),2),0))&lt;=1,"E-","")))))))))))</f>
        <v/>
      </c>
      <c r="I39" s="51" t="str">
        <f>IF(OR('TRI-3'!I39 ="",'TRI-3'!I39&lt;0,'TRI-3'!I39  &gt;10),"",IF((ROUND(TRUNC(('TRI-3'!I39  ),2),0))=10,"A+",IF((ROUND(TRUNC(('TRI-3'!I39  ),2),0))=9,"A-",IF((ROUND(TRUNC(('TRI-3'!I39   ),2),0))=8,"B+",IF((ROUND(TRUNC(('TRI-3'!I39 ),2),0))=7,"B-",IF((ROUND(TRUNC(('TRI-3'!I39  ),2),0))=6,"C+",IF((ROUND(TRUNC(('TRI-3'!I39  ),2),0))=5,"C-",IF((ROUND(TRUNC(('TRI-3'!I39  ),2),0))=4,"D+",IF((ROUND(TRUNC(('TRI-3'!I39 ),2),0))=3,"D-",IF((ROUND(TRUNC(('TRI-3'!I39 ),2),0))=2,"E+",IF((ROUND(TRUNC(('TRI-3'!I39  ),2),0))&lt;=1,"E-","")))))))))))</f>
        <v/>
      </c>
      <c r="J39" s="51" t="str">
        <f>IF(OR('TRI-3'!J39 ="",'TRI-3'!J39&lt;0,'TRI-3'!J39  &gt;10),"",IF((ROUND(TRUNC(('TRI-3'!J39  ),2),0))=10,"A+",IF((ROUND(TRUNC(('TRI-3'!J39  ),2),0))=9,"A-",IF((ROUND(TRUNC(('TRI-3'!J39   ),2),0))=8,"B+",IF((ROUND(TRUNC(('TRI-3'!J39 ),2),0))=7,"B-",IF((ROUND(TRUNC(('TRI-3'!J39  ),2),0))=6,"C+",IF((ROUND(TRUNC(('TRI-3'!J39  ),2),0))=5,"C-",IF((ROUND(TRUNC(('TRI-3'!J39  ),2),0))=4,"D+",IF((ROUND(TRUNC(('TRI-3'!J39 ),2),0))=3,"D-",IF((ROUND(TRUNC(('TRI-3'!J39 ),2),0))=2,"E+",IF((ROUND(TRUNC(('TRI-3'!J39  ),2),0))&lt;=1,"E-","")))))))))))</f>
        <v/>
      </c>
      <c r="K39" s="51" t="str">
        <f>IF(OR('TRI-3'!K39 ="",'TRI-3'!K39&lt;0,'TRI-3'!K39  &gt;10),"",IF((ROUND(TRUNC(('TRI-3'!K39  ),2),0))=10,"A+",IF((ROUND(TRUNC(('TRI-3'!K39  ),2),0))=9,"A-",IF((ROUND(TRUNC(('TRI-3'!K39   ),2),0))=8,"B+",IF((ROUND(TRUNC(('TRI-3'!K39 ),2),0))=7,"B-",IF((ROUND(TRUNC(('TRI-3'!K39  ),2),0))=6,"C+",IF((ROUND(TRUNC(('TRI-3'!K39  ),2),0))=5,"C-",IF((ROUND(TRUNC(('TRI-3'!K39  ),2),0))=4,"D+",IF((ROUND(TRUNC(('TRI-3'!K39 ),2),0))=3,"D-",IF((ROUND(TRUNC(('TRI-3'!K39 ),2),0))=2,"E+",IF((ROUND(TRUNC(('TRI-3'!K39  ),2),0))&lt;=1,"E-","")))))))))))</f>
        <v/>
      </c>
      <c r="L39" s="51" t="str">
        <f>IF(OR('TRI-3'!L39 ="",'TRI-3'!L39&lt;0,'TRI-3'!L39  &gt;10),"",IF((ROUND(TRUNC(('TRI-3'!L39  ),2),0))=10,"A+",IF((ROUND(TRUNC(('TRI-3'!L39  ),2),0))=9,"A-",IF((ROUND(TRUNC(('TRI-3'!L39   ),2),0))=8,"B+",IF((ROUND(TRUNC(('TRI-3'!L39 ),2),0))=7,"B-",IF((ROUND(TRUNC(('TRI-3'!L39  ),2),0))=6,"C+",IF((ROUND(TRUNC(('TRI-3'!L39  ),2),0))=5,"C-",IF((ROUND(TRUNC(('TRI-3'!L39  ),2),0))=4,"D+",IF((ROUND(TRUNC(('TRI-3'!L39 ),2),0))=3,"D-",IF((ROUND(TRUNC(('TRI-3'!L39 ),2),0))=2,"E+",IF((ROUND(TRUNC(('TRI-3'!L39  ),2),0))&lt;=1,"E-","")))))))))))</f>
        <v/>
      </c>
      <c r="M39" s="51" t="str">
        <f>IF(OR('TRI-3'!M39 ="",'TRI-3'!M39&lt;0,'TRI-3'!M39  &gt;10),"",IF((ROUND(TRUNC(('TRI-3'!M39  ),2),0))=10,"A+",IF((ROUND(TRUNC(('TRI-3'!M39  ),2),0))=9,"A-",IF((ROUND(TRUNC(('TRI-3'!M39   ),2),0))=8,"B+",IF((ROUND(TRUNC(('TRI-3'!M39 ),2),0))=7,"B-",IF((ROUND(TRUNC(('TRI-3'!M39  ),2),0))=6,"C+",IF((ROUND(TRUNC(('TRI-3'!M39  ),2),0))=5,"C-",IF((ROUND(TRUNC(('TRI-3'!M39  ),2),0))=4,"D+",IF((ROUND(TRUNC(('TRI-3'!M39 ),2),0))=3,"D-",IF((ROUND(TRUNC(('TRI-3'!M39 ),2),0))=2,"E+",IF((ROUND(TRUNC(('TRI-3'!M39  ),2),0))&lt;=1,"E-","")))))))))))</f>
        <v/>
      </c>
      <c r="N39" s="51" t="str">
        <f>IF(OR('TRI-3'!N39 ="",'TRI-3'!N39&lt;0,'TRI-3'!N39  &gt;10),"",IF((ROUND(TRUNC(('TRI-3'!N39  ),2),0))=10,"A+",IF((ROUND(TRUNC(('TRI-3'!N39  ),2),0))=9,"A-",IF((ROUND(TRUNC(('TRI-3'!N39   ),2),0))=8,"B+",IF((ROUND(TRUNC(('TRI-3'!N39 ),2),0))=7,"B-",IF((ROUND(TRUNC(('TRI-3'!N39  ),2),0))=6,"C+",IF((ROUND(TRUNC(('TRI-3'!N39  ),2),0))=5,"C-",IF((ROUND(TRUNC(('TRI-3'!N39  ),2),0))=4,"D+",IF((ROUND(TRUNC(('TRI-3'!N39 ),2),0))=3,"D-",IF((ROUND(TRUNC(('TRI-3'!N39 ),2),0))=2,"E+",IF((ROUND(TRUNC(('TRI-3'!N39  ),2),0))&lt;=1,"E-","")))))))))))</f>
        <v/>
      </c>
      <c r="O39" s="51" t="str">
        <f>IF(OR('TRI-3'!O39 ="",'TRI-3'!O39&lt;0,'TRI-3'!O39  &gt;10),"",IF((ROUND(TRUNC(('TRI-3'!O39  ),2),0))=10,"A+",IF((ROUND(TRUNC(('TRI-3'!O39  ),2),0))=9,"A-",IF((ROUND(TRUNC(('TRI-3'!O39   ),2),0))=8,"B+",IF((ROUND(TRUNC(('TRI-3'!O39 ),2),0))=7,"B-",IF((ROUND(TRUNC(('TRI-3'!O39  ),2),0))=6,"C+",IF((ROUND(TRUNC(('TRI-3'!O39  ),2),0))=5,"C-",IF((ROUND(TRUNC(('TRI-3'!O39  ),2),0))=4,"D+",IF((ROUND(TRUNC(('TRI-3'!O39 ),2),0))=3,"D-",IF((ROUND(TRUNC(('TRI-3'!O39 ),2),0))=2,"E+",IF((ROUND(TRUNC(('TRI-3'!O39  ),2),0))&lt;=1,"E-","")))))))))))</f>
        <v/>
      </c>
      <c r="P39" s="51" t="str">
        <f>IF(OR('TRI-3'!P39 ="",'TRI-3'!P39&lt;0,'TRI-3'!P39  &gt;10),"",IF((ROUND(TRUNC(('TRI-3'!P39  ),2),0))=10,"A+",IF((ROUND(TRUNC(('TRI-3'!P39  ),2),0))=9,"A-",IF((ROUND(TRUNC(('TRI-3'!P39   ),2),0))=8,"B+",IF((ROUND(TRUNC(('TRI-3'!P39 ),2),0))=7,"B-",IF((ROUND(TRUNC(('TRI-3'!P39  ),2),0))=6,"C+",IF((ROUND(TRUNC(('TRI-3'!P39  ),2),0))=5,"C-",IF((ROUND(TRUNC(('TRI-3'!P39  ),2),0))=4,"D+",IF((ROUND(TRUNC(('TRI-3'!P39 ),2),0))=3,"D-",IF((ROUND(TRUNC(('TRI-3'!P39 ),2),0))=2,"E+",IF((ROUND(TRUNC(('TRI-3'!P39  ),2),0))&lt;=1,"E-","")))))))))))</f>
        <v/>
      </c>
      <c r="Q39" s="51" t="str">
        <f>IF(OR('TRI-3'!Q39 ="",'TRI-3'!Q39&lt;0,'TRI-3'!Q39  &gt;10),"",IF((ROUND(TRUNC(('TRI-3'!Q39  ),2),0))=10,"A+",IF((ROUND(TRUNC(('TRI-3'!Q39  ),2),0))=9,"A-",IF((ROUND(TRUNC(('TRI-3'!Q39   ),2),0))=8,"B+",IF((ROUND(TRUNC(('TRI-3'!Q39 ),2),0))=7,"B-",IF((ROUND(TRUNC(('TRI-3'!Q39  ),2),0))=6,"C+",IF((ROUND(TRUNC(('TRI-3'!Q39  ),2),0))=5,"C-",IF((ROUND(TRUNC(('TRI-3'!Q39  ),2),0))=4,"D+",IF((ROUND(TRUNC(('TRI-3'!Q39 ),2),0))=3,"D-",IF((ROUND(TRUNC(('TRI-3'!Q39 ),2),0))=2,"E+",IF((ROUND(TRUNC(('TRI-3'!Q39  ),2),0))&lt;=1,"E-","")))))))))))</f>
        <v/>
      </c>
      <c r="R39" s="51" t="str">
        <f>IF(OR('TRI-3'!R39 ="",'TRI-3'!R39&lt;0,'TRI-3'!R39  &gt;10),"",IF((ROUND(TRUNC(('TRI-3'!R39  ),2),0))=10,"A+",IF((ROUND(TRUNC(('TRI-3'!R39  ),2),0))=9,"A-",IF((ROUND(TRUNC(('TRI-3'!R39   ),2),0))=8,"B+",IF((ROUND(TRUNC(('TRI-3'!R39 ),2),0))=7,"B-",IF((ROUND(TRUNC(('TRI-3'!R39  ),2),0))=6,"C+",IF((ROUND(TRUNC(('TRI-3'!R39  ),2),0))=5,"C-",IF((ROUND(TRUNC(('TRI-3'!R39  ),2),0))=4,"D+",IF((ROUND(TRUNC(('TRI-3'!R39 ),2),0))=3,"D-",IF((ROUND(TRUNC(('TRI-3'!R39 ),2),0))=2,"E+",IF((ROUND(TRUNC(('TRI-3'!R39  ),2),0))&lt;=1,"E-","")))))))))))</f>
        <v/>
      </c>
      <c r="S39" s="51" t="str">
        <f>IF(OR('TRI-3'!S39 ="",'TRI-3'!S39&lt;0,'TRI-3'!S39  &gt;10),"",IF((ROUND(TRUNC(('TRI-3'!S39  ),2),0))=10,"A+",IF((ROUND(TRUNC(('TRI-3'!S39  ),2),0))=9,"A-",IF((ROUND(TRUNC(('TRI-3'!S39   ),2),0))=8,"B+",IF((ROUND(TRUNC(('TRI-3'!S39 ),2),0))=7,"B-",IF((ROUND(TRUNC(('TRI-3'!S39  ),2),0))=6,"C+",IF((ROUND(TRUNC(('TRI-3'!S39  ),2),0))=5,"C-",IF((ROUND(TRUNC(('TRI-3'!S39  ),2),0))=4,"D+",IF((ROUND(TRUNC(('TRI-3'!S39 ),2),0))=3,"D-",IF((ROUND(TRUNC(('TRI-3'!S39 ),2),0))=2,"E+",IF((ROUND(TRUNC(('TRI-3'!S39  ),2),0))&lt;=1,"E-","")))))))))))</f>
        <v/>
      </c>
      <c r="T39" s="51" t="str">
        <f>IF(OR('TRI-3'!T39 ="",'TRI-3'!T39&lt;0,'TRI-3'!T39  &gt;10),"",IF((ROUND(TRUNC(('TRI-3'!T39  ),2),0))=10,"A+",IF((ROUND(TRUNC(('TRI-3'!T39  ),2),0))=9,"A-",IF((ROUND(TRUNC(('TRI-3'!T39   ),2),0))=8,"B+",IF((ROUND(TRUNC(('TRI-3'!T39 ),2),0))=7,"B-",IF((ROUND(TRUNC(('TRI-3'!T39  ),2),0))=6,"C+",IF((ROUND(TRUNC(('TRI-3'!T39  ),2),0))=5,"C-",IF((ROUND(TRUNC(('TRI-3'!T39  ),2),0))=4,"D+",IF((ROUND(TRUNC(('TRI-3'!T39 ),2),0))=3,"D-",IF((ROUND(TRUNC(('TRI-3'!T39 ),2),0))=2,"E+",IF((ROUND(TRUNC(('TRI-3'!T39  ),2),0))&lt;=1,"E-","")))))))))))</f>
        <v/>
      </c>
      <c r="U39" s="51" t="str">
        <f>IF(OR('TRI-3'!U39 ="",'TRI-3'!U39&lt;0,'TRI-3'!U39  &gt;10),"",IF((ROUND(TRUNC(('TRI-3'!U39  ),2),0))=10,"A+",IF((ROUND(TRUNC(('TRI-3'!U39  ),2),0))=9,"A-",IF((ROUND(TRUNC(('TRI-3'!U39   ),2),0))=8,"B+",IF((ROUND(TRUNC(('TRI-3'!U39 ),2),0))=7,"B-",IF((ROUND(TRUNC(('TRI-3'!U39  ),2),0))=6,"C+",IF((ROUND(TRUNC(('TRI-3'!U39  ),2),0))=5,"C-",IF((ROUND(TRUNC(('TRI-3'!U39  ),2),0))=4,"D+",IF((ROUND(TRUNC(('TRI-3'!U39 ),2),0))=3,"D-",IF((ROUND(TRUNC(('TRI-3'!U39 ),2),0))=2,"E+",IF((ROUND(TRUNC(('TRI-3'!U39  ),2),0))&lt;=1,"E-","")))))))))))</f>
        <v/>
      </c>
      <c r="V39" s="51" t="str">
        <f>IF(OR('TRI-3'!V39 ="",'TRI-3'!V39&lt;0,'TRI-3'!V39  &gt;10),"",IF((ROUND(TRUNC(('TRI-3'!V39  ),2),0))=10,"A+",IF((ROUND(TRUNC(('TRI-3'!V39  ),2),0))=9,"A-",IF((ROUND(TRUNC(('TRI-3'!V39   ),2),0))=8,"B+",IF((ROUND(TRUNC(('TRI-3'!V39 ),2),0))=7,"B-",IF((ROUND(TRUNC(('TRI-3'!V39  ),2),0))=6,"C+",IF((ROUND(TRUNC(('TRI-3'!V39  ),2),0))=5,"C-",IF((ROUND(TRUNC(('TRI-3'!V39  ),2),0))=4,"D+",IF((ROUND(TRUNC(('TRI-3'!V39 ),2),0))=3,"D-",IF((ROUND(TRUNC(('TRI-3'!V39 ),2),0))=2,"E+",IF((ROUND(TRUNC(('TRI-3'!V39  ),2),0))&lt;=1,"E-","")))))))))))</f>
        <v/>
      </c>
      <c r="W39" s="51" t="str">
        <f>IF(OR('TRI-3'!W39 ="",'TRI-3'!W39&lt;0,'TRI-3'!W39  &gt;10),"",IF((ROUND(TRUNC(('TRI-3'!W39  ),2),0))=10,"A+",IF((ROUND(TRUNC(('TRI-3'!W39  ),2),0))=9,"A-",IF((ROUND(TRUNC(('TRI-3'!W39   ),2),0))=8,"B+",IF((ROUND(TRUNC(('TRI-3'!W39 ),2),0))=7,"B-",IF((ROUND(TRUNC(('TRI-3'!W39  ),2),0))=6,"C+",IF((ROUND(TRUNC(('TRI-3'!W39  ),2),0))=5,"C-",IF((ROUND(TRUNC(('TRI-3'!W39  ),2),0))=4,"D+",IF((ROUND(TRUNC(('TRI-3'!W39 ),2),0))=3,"D-",IF((ROUND(TRUNC(('TRI-3'!W39 ),2),0))=2,"E+",IF((ROUND(TRUNC(('TRI-3'!W39  ),2),0))&lt;=1,"E-","")))))))))))</f>
        <v/>
      </c>
      <c r="X39" s="51" t="str">
        <f>IF(OR('TRI-3'!X39 ="",'TRI-3'!X39&lt;0,'TRI-3'!X39  &gt;10),"",IF((ROUND(TRUNC(('TRI-3'!X39  ),2),0))=10,"A+",IF((ROUND(TRUNC(('TRI-3'!X39  ),2),0))=9,"A-",IF((ROUND(TRUNC(('TRI-3'!X39   ),2),0))=8,"B+",IF((ROUND(TRUNC(('TRI-3'!X39 ),2),0))=7,"B-",IF((ROUND(TRUNC(('TRI-3'!X39  ),2),0))=6,"C+",IF((ROUND(TRUNC(('TRI-3'!X39  ),2),0))=5,"C-",IF((ROUND(TRUNC(('TRI-3'!X39  ),2),0))=4,"D+",IF((ROUND(TRUNC(('TRI-3'!X39 ),2),0))=3,"D-",IF((ROUND(TRUNC(('TRI-3'!X39 ),2),0))=2,"E+",IF((ROUND(TRUNC(('TRI-3'!X39  ),2),0))&lt;=1,"E-","")))))))))))</f>
        <v/>
      </c>
      <c r="Y39" s="51" t="str">
        <f>IF(OR('TRI-3'!Y39 ="",'TRI-3'!Y39&lt;0,'TRI-3'!Y39  &gt;10),"",IF((ROUND(TRUNC(('TRI-3'!Y39  ),2),0))=10,"A+",IF((ROUND(TRUNC(('TRI-3'!Y39  ),2),0))=9,"A-",IF((ROUND(TRUNC(('TRI-3'!Y39   ),2),0))=8,"B+",IF((ROUND(TRUNC(('TRI-3'!Y39 ),2),0))=7,"B-",IF((ROUND(TRUNC(('TRI-3'!Y39  ),2),0))=6,"C+",IF((ROUND(TRUNC(('TRI-3'!Y39  ),2),0))=5,"C-",IF((ROUND(TRUNC(('TRI-3'!Y39  ),2),0))=4,"D+",IF((ROUND(TRUNC(('TRI-3'!Y39 ),2),0))=3,"D-",IF((ROUND(TRUNC(('TRI-3'!Y39 ),2),0))=2,"E+",IF((ROUND(TRUNC(('TRI-3'!Y39  ),2),0))&lt;=1,"E-","")))))))))))</f>
        <v/>
      </c>
      <c r="Z39" s="51" t="str">
        <f>IF(OR('TRI-3'!Z39 ="",'TRI-3'!Z39&lt;0,'TRI-3'!Z39  &gt;10),"",IF((ROUND(TRUNC(('TRI-3'!Z39  ),2),0))=10,"A+",IF((ROUND(TRUNC(('TRI-3'!Z39  ),2),0))=9,"A-",IF((ROUND(TRUNC(('TRI-3'!Z39   ),2),0))=8,"B+",IF((ROUND(TRUNC(('TRI-3'!Z39 ),2),0))=7,"B-",IF((ROUND(TRUNC(('TRI-3'!Z39  ),2),0))=6,"C+",IF((ROUND(TRUNC(('TRI-3'!Z39  ),2),0))=5,"C-",IF((ROUND(TRUNC(('TRI-3'!Z39  ),2),0))=4,"D+",IF((ROUND(TRUNC(('TRI-3'!Z39 ),2),0))=3,"D-",IF((ROUND(TRUNC(('TRI-3'!Z39 ),2),0))=2,"E+",IF((ROUND(TRUNC(('TRI-3'!Z39  ),2),0))&lt;=1,"E-","")))))))))))</f>
        <v/>
      </c>
      <c r="AA39" s="51" t="str">
        <f>IF(OR('TRI-3'!AA39 ="",'TRI-3'!AA39&lt;0,'TRI-3'!AA39  &gt;10),"",IF((ROUND(TRUNC(('TRI-3'!AA39  ),2),0))=10,"A+",IF((ROUND(TRUNC(('TRI-3'!AA39  ),2),0))=9,"A-",IF((ROUND(TRUNC(('TRI-3'!AA39   ),2),0))=8,"B+",IF((ROUND(TRUNC(('TRI-3'!AA39 ),2),0))=7,"B-",IF((ROUND(TRUNC(('TRI-3'!AA39  ),2),0))=6,"C+",IF((ROUND(TRUNC(('TRI-3'!AA39  ),2),0))=5,"C-",IF((ROUND(TRUNC(('TRI-3'!AA39  ),2),0))=4,"D+",IF((ROUND(TRUNC(('TRI-3'!AA39 ),2),0))=3,"D-",IF((ROUND(TRUNC(('TRI-3'!AA39 ),2),0))=2,"E+",IF((ROUND(TRUNC(('TRI-3'!AA39  ),2),0))&lt;=1,"E-","")))))))))))</f>
        <v/>
      </c>
      <c r="AB39" s="51" t="str">
        <f>IF(OR('TRI-3'!AB39 ="",'TRI-3'!AB39&lt;0,'TRI-3'!AB39  &gt;10),"",IF((ROUND(TRUNC(('TRI-3'!AB39  ),2),0))=10,"A+",IF((ROUND(TRUNC(('TRI-3'!AB39  ),2),0))=9,"A-",IF((ROUND(TRUNC(('TRI-3'!AB39   ),2),0))=8,"B+",IF((ROUND(TRUNC(('TRI-3'!AB39 ),2),0))=7,"B-",IF((ROUND(TRUNC(('TRI-3'!AB39  ),2),0))=6,"C+",IF((ROUND(TRUNC(('TRI-3'!AB39  ),2),0))=5,"C-",IF((ROUND(TRUNC(('TRI-3'!AB39  ),2),0))=4,"D+",IF((ROUND(TRUNC(('TRI-3'!AB39 ),2),0))=3,"D-",IF((ROUND(TRUNC(('TRI-3'!AB39 ),2),0))=2,"E+",IF((ROUND(TRUNC(('TRI-3'!AB39  ),2),0))&lt;=1,"E-","")))))))))))</f>
        <v/>
      </c>
      <c r="AC39" s="51" t="str">
        <f>IF(OR('TRI-3'!AC39 ="",'TRI-3'!AC39&lt;0,'TRI-3'!AC39  &gt;10),"",IF((ROUND(TRUNC(('TRI-3'!AC39  ),2),0))=10,"A+",IF((ROUND(TRUNC(('TRI-3'!AC39  ),2),0))=9,"A-",IF((ROUND(TRUNC(('TRI-3'!AC39   ),2),0))=8,"B+",IF((ROUND(TRUNC(('TRI-3'!AC39 ),2),0))=7,"B-",IF((ROUND(TRUNC(('TRI-3'!AC39  ),2),0))=6,"C+",IF((ROUND(TRUNC(('TRI-3'!AC39  ),2),0))=5,"C-",IF((ROUND(TRUNC(('TRI-3'!AC39  ),2),0))=4,"D+",IF((ROUND(TRUNC(('TRI-3'!AC39 ),2),0))=3,"D-",IF((ROUND(TRUNC(('TRI-3'!AC39 ),2),0))=2,"E+",IF((ROUND(TRUNC(('TRI-3'!AC39  ),2),0))&lt;=1,"E-","")))))))))))</f>
        <v/>
      </c>
      <c r="AD39" s="51" t="str">
        <f>IF(OR('TRI-3'!AD39 ="",'TRI-3'!AD39&lt;0,'TRI-3'!AD39  &gt;10),"",IF((ROUND(TRUNC(('TRI-3'!AD39  ),2),0))=10,"A+",IF((ROUND(TRUNC(('TRI-3'!AD39  ),2),0))=9,"A-",IF((ROUND(TRUNC(('TRI-3'!AD39   ),2),0))=8,"B+",IF((ROUND(TRUNC(('TRI-3'!AD39 ),2),0))=7,"B-",IF((ROUND(TRUNC(('TRI-3'!AD39  ),2),0))=6,"C+",IF((ROUND(TRUNC(('TRI-3'!AD39  ),2),0))=5,"C-",IF((ROUND(TRUNC(('TRI-3'!AD39  ),2),0))=4,"D+",IF((ROUND(TRUNC(('TRI-3'!AD39 ),2),0))=3,"D-",IF((ROUND(TRUNC(('TRI-3'!AD39 ),2),0))=2,"E+",IF((ROUND(TRUNC(('TRI-3'!AD39  ),2),0))&lt;=1,"E-","")))))))))))</f>
        <v/>
      </c>
      <c r="AE39" s="51" t="str">
        <f>IF(OR('TRI-3'!AE39 ="",'TRI-3'!AE39&lt;0,'TRI-3'!AE39  &gt;10),"",IF((ROUND(TRUNC(('TRI-3'!AE39  ),2),0))=10,"A+",IF((ROUND(TRUNC(('TRI-3'!AE39  ),2),0))=9,"A-",IF((ROUND(TRUNC(('TRI-3'!AE39   ),2),0))=8,"B+",IF((ROUND(TRUNC(('TRI-3'!AE39 ),2),0))=7,"B-",IF((ROUND(TRUNC(('TRI-3'!AE39  ),2),0))=6,"C+",IF((ROUND(TRUNC(('TRI-3'!AE39  ),2),0))=5,"C-",IF((ROUND(TRUNC(('TRI-3'!AE39  ),2),0))=4,"D+",IF((ROUND(TRUNC(('TRI-3'!AE39 ),2),0))=3,"D-",IF((ROUND(TRUNC(('TRI-3'!AE39 ),2),0))=2,"E+",IF((ROUND(TRUNC(('TRI-3'!AE39  ),2),0))&lt;=1,"E-","")))))))))))</f>
        <v/>
      </c>
      <c r="AF39" s="51" t="str">
        <f>IF(OR('TRI-3'!AF39 ="",'TRI-3'!AF39&lt;0,'TRI-3'!AF39  &gt;10),"",IF((ROUND(TRUNC(('TRI-3'!AF39  ),2),0))=10,"A+",IF((ROUND(TRUNC(('TRI-3'!AF39  ),2),0))=9,"A-",IF((ROUND(TRUNC(('TRI-3'!AF39   ),2),0))=8,"B+",IF((ROUND(TRUNC(('TRI-3'!AF39 ),2),0))=7,"B-",IF((ROUND(TRUNC(('TRI-3'!AF39  ),2),0))=6,"C+",IF((ROUND(TRUNC(('TRI-3'!AF39  ),2),0))=5,"C-",IF((ROUND(TRUNC(('TRI-3'!AF39  ),2),0))=4,"D+",IF((ROUND(TRUNC(('TRI-3'!AF39 ),2),0))=3,"D-",IF((ROUND(TRUNC(('TRI-3'!AF39 ),2),0))=2,"E+",IF((ROUND(TRUNC(('TRI-3'!AF39  ),2),0))&lt;=1,"E-","")))))))))))</f>
        <v/>
      </c>
      <c r="AG39" s="51" t="str">
        <f>IF(OR('TRI-3'!AG39 ="",'TRI-3'!AG39&lt;0,'TRI-3'!AG39  &gt;10),"",IF((ROUND(TRUNC(('TRI-3'!AG39  ),2),0))=10,"A+",IF((ROUND(TRUNC(('TRI-3'!AG39  ),2),0))=9,"A-",IF((ROUND(TRUNC(('TRI-3'!AG39   ),2),0))=8,"B+",IF((ROUND(TRUNC(('TRI-3'!AG39 ),2),0))=7,"B-",IF((ROUND(TRUNC(('TRI-3'!AG39  ),2),0))=6,"C+",IF((ROUND(TRUNC(('TRI-3'!AG39  ),2),0))=5,"C-",IF((ROUND(TRUNC(('TRI-3'!AG39  ),2),0))=4,"D+",IF((ROUND(TRUNC(('TRI-3'!AG39 ),2),0))=3,"D-",IF((ROUND(TRUNC(('TRI-3'!AG39 ),2),0))=2,"E+",IF((ROUND(TRUNC(('TRI-3'!AG39  ),2),0))&lt;=1,"E-","")))))))))))</f>
        <v/>
      </c>
      <c r="AH39" s="51" t="str">
        <f>IF(OR('TRI-3'!AH39 ="",'TRI-3'!AH39&lt;0,'TRI-3'!AH39  &gt;10),"",IF((ROUND(TRUNC(('TRI-3'!AH39  ),2),0))=10,"A+",IF((ROUND(TRUNC(('TRI-3'!AH39  ),2),0))=9,"A-",IF((ROUND(TRUNC(('TRI-3'!AH39   ),2),0))=8,"B+",IF((ROUND(TRUNC(('TRI-3'!AH39 ),2),0))=7,"B-",IF((ROUND(TRUNC(('TRI-3'!AH39  ),2),0))=6,"C+",IF((ROUND(TRUNC(('TRI-3'!AH39  ),2),0))=5,"C-",IF((ROUND(TRUNC(('TRI-3'!AH39  ),2),0))=4,"D+",IF((ROUND(TRUNC(('TRI-3'!AH39 ),2),0))=3,"D-",IF((ROUND(TRUNC(('TRI-3'!AH39 ),2),0))=2,"E+",IF((ROUND(TRUNC(('TRI-3'!AH39  ),2),0))&lt;=1,"E-","")))))))))))</f>
        <v/>
      </c>
      <c r="AI39" s="51" t="str">
        <f>IF(OR('TRI-3'!AI39 ="",'TRI-3'!AI39&lt;0,'TRI-3'!AI39  &gt;10),"",IF((ROUND(TRUNC(('TRI-3'!AI39  ),2),0))=10,"A+",IF((ROUND(TRUNC(('TRI-3'!AI39  ),2),0))=9,"A-",IF((ROUND(TRUNC(('TRI-3'!AI39   ),2),0))=8,"B+",IF((ROUND(TRUNC(('TRI-3'!AI39 ),2),0))=7,"B-",IF((ROUND(TRUNC(('TRI-3'!AI39  ),2),0))=6,"C+",IF((ROUND(TRUNC(('TRI-3'!AI39  ),2),0))=5,"C-",IF((ROUND(TRUNC(('TRI-3'!AI39  ),2),0))=4,"D+",IF((ROUND(TRUNC(('TRI-3'!AI39 ),2),0))=3,"D-",IF((ROUND(TRUNC(('TRI-3'!AI39 ),2),0))=2,"E+",IF((ROUND(TRUNC(('TRI-3'!AI39  ),2),0))&lt;=1,"E-","")))))))))))</f>
        <v/>
      </c>
      <c r="AJ39" s="51" t="str">
        <f>IF(OR('TRI-3'!AJ39 ="",'TRI-3'!AJ39&lt;0,'TRI-3'!AJ39  &gt;10),"",IF((ROUND(TRUNC(('TRI-3'!AJ39  ),2),0))=10,"A+",IF((ROUND(TRUNC(('TRI-3'!AJ39  ),2),0))=9,"A-",IF((ROUND(TRUNC(('TRI-3'!AJ39   ),2),0))=8,"B+",IF((ROUND(TRUNC(('TRI-3'!AJ39 ),2),0))=7,"B-",IF((ROUND(TRUNC(('TRI-3'!AJ39  ),2),0))=6,"C+",IF((ROUND(TRUNC(('TRI-3'!AJ39  ),2),0))=5,"C-",IF((ROUND(TRUNC(('TRI-3'!AJ39  ),2),0))=4,"D+",IF((ROUND(TRUNC(('TRI-3'!AJ39 ),2),0))=3,"D-",IF((ROUND(TRUNC(('TRI-3'!AJ39 ),2),0))=2,"E+",IF((ROUND(TRUNC(('TRI-3'!AJ39  ),2),0))&lt;=1,"E-","")))))))))))</f>
        <v/>
      </c>
      <c r="AK39" s="51" t="str">
        <f>IF(OR('TRI-3'!AK39 ="",'TRI-3'!AK39&lt;0,'TRI-3'!AK39  &gt;10),"",IF((ROUND(TRUNC(('TRI-3'!AK39  ),2),0))=10,"A+",IF((ROUND(TRUNC(('TRI-3'!AK39  ),2),0))=9,"A-",IF((ROUND(TRUNC(('TRI-3'!AK39   ),2),0))=8,"B+",IF((ROUND(TRUNC(('TRI-3'!AK39 ),2),0))=7,"B-",IF((ROUND(TRUNC(('TRI-3'!AK39  ),2),0))=6,"C+",IF((ROUND(TRUNC(('TRI-3'!AK39  ),2),0))=5,"C-",IF((ROUND(TRUNC(('TRI-3'!AK39  ),2),0))=4,"D+",IF((ROUND(TRUNC(('TRI-3'!AK39 ),2),0))=3,"D-",IF((ROUND(TRUNC(('TRI-3'!AK39 ),2),0))=2,"E+",IF((ROUND(TRUNC(('TRI-3'!AK39  ),2),0))&lt;=1,"E-","")))))))))))</f>
        <v/>
      </c>
      <c r="AL39" s="51" t="str">
        <f>IF(OR('TRI-3'!AL39 ="",'TRI-3'!AL39&lt;0,'TRI-3'!AL39  &gt;10),"",IF((ROUND(TRUNC(('TRI-3'!AL39  ),2),0))=10,"A+",IF((ROUND(TRUNC(('TRI-3'!AL39  ),2),0))=9,"A-",IF((ROUND(TRUNC(('TRI-3'!AL39   ),2),0))=8,"B+",IF((ROUND(TRUNC(('TRI-3'!AL39 ),2),0))=7,"B-",IF((ROUND(TRUNC(('TRI-3'!AL39  ),2),0))=6,"C+",IF((ROUND(TRUNC(('TRI-3'!AL39  ),2),0))=5,"C-",IF((ROUND(TRUNC(('TRI-3'!AL39  ),2),0))=4,"D+",IF((ROUND(TRUNC(('TRI-3'!AL39 ),2),0))=3,"D-",IF((ROUND(TRUNC(('TRI-3'!AL39 ),2),0))=2,"E+",IF((ROUND(TRUNC(('TRI-3'!AL39  ),2),0))&lt;=1,"E-","")))))))))))</f>
        <v/>
      </c>
      <c r="AM39" s="51" t="str">
        <f>IF(OR('TRI-3'!AM39 ="",'TRI-3'!AM39&lt;0,'TRI-3'!AM39  &gt;10),"",IF((ROUND(TRUNC(('TRI-3'!AM39  ),2),0))=10,"A+",IF((ROUND(TRUNC(('TRI-3'!AM39  ),2),0))=9,"A-",IF((ROUND(TRUNC(('TRI-3'!AM39   ),2),0))=8,"B+",IF((ROUND(TRUNC(('TRI-3'!AM39 ),2),0))=7,"B-",IF((ROUND(TRUNC(('TRI-3'!AM39  ),2),0))=6,"C+",IF((ROUND(TRUNC(('TRI-3'!AM39  ),2),0))=5,"C-",IF((ROUND(TRUNC(('TRI-3'!AM39  ),2),0))=4,"D+",IF((ROUND(TRUNC(('TRI-3'!AM39 ),2),0))=3,"D-",IF((ROUND(TRUNC(('TRI-3'!AM39 ),2),0))=2,"E+",IF((ROUND(TRUNC(('TRI-3'!AM39  ),2),0))&lt;=1,"E-","")))))))))))</f>
        <v/>
      </c>
      <c r="AN39" s="51" t="str">
        <f>IF(OR('TRI-3'!AN39 ="",'TRI-3'!AN39&lt;0,'TRI-3'!AN39  &gt;10),"",IF((ROUND(TRUNC(('TRI-3'!AN39  ),2),0))=10,"A+",IF((ROUND(TRUNC(('TRI-3'!AN39  ),2),0))=9,"A-",IF((ROUND(TRUNC(('TRI-3'!AN39   ),2),0))=8,"B+",IF((ROUND(TRUNC(('TRI-3'!AN39 ),2),0))=7,"B-",IF((ROUND(TRUNC(('TRI-3'!AN39  ),2),0))=6,"C+",IF((ROUND(TRUNC(('TRI-3'!AN39  ),2),0))=5,"C-",IF((ROUND(TRUNC(('TRI-3'!AN39  ),2),0))=4,"D+",IF((ROUND(TRUNC(('TRI-3'!AN39 ),2),0))=3,"D-",IF((ROUND(TRUNC(('TRI-3'!AN39 ),2),0))=2,"E+",IF((ROUND(TRUNC(('TRI-3'!AN39  ),2),0))&lt;=1,"E-","")))))))))))</f>
        <v/>
      </c>
      <c r="AO39" s="51" t="str">
        <f>IF(OR('TRI-3'!AO39 ="",'TRI-3'!AO39&lt;0,'TRI-3'!AO39  &gt;10),"",IF((ROUND(TRUNC(('TRI-3'!AO39  ),2),0))=10,"A+",IF((ROUND(TRUNC(('TRI-3'!AO39  ),2),0))=9,"A-",IF((ROUND(TRUNC(('TRI-3'!AO39   ),2),0))=8,"B+",IF((ROUND(TRUNC(('TRI-3'!AO39 ),2),0))=7,"B-",IF((ROUND(TRUNC(('TRI-3'!AO39  ),2),0))=6,"C+",IF((ROUND(TRUNC(('TRI-3'!AO39  ),2),0))=5,"C-",IF((ROUND(TRUNC(('TRI-3'!AO39  ),2),0))=4,"D+",IF((ROUND(TRUNC(('TRI-3'!AO39 ),2),0))=3,"D-",IF((ROUND(TRUNC(('TRI-3'!AO39 ),2),0))=2,"E+",IF((ROUND(TRUNC(('TRI-3'!AO39  ),2),0))&lt;=1,"E-","")))))))))))</f>
        <v/>
      </c>
      <c r="AP39" s="51" t="str">
        <f>IF(OR('TRI-3'!AP39 ="",'TRI-3'!AP39&lt;0,'TRI-3'!AP39  &gt;10),"",IF((ROUND(TRUNC(('TRI-3'!AP39  ),2),0))=10,"A+",IF((ROUND(TRUNC(('TRI-3'!AP39  ),2),0))=9,"A-",IF((ROUND(TRUNC(('TRI-3'!AP39   ),2),0))=8,"B+",IF((ROUND(TRUNC(('TRI-3'!AP39 ),2),0))=7,"B-",IF((ROUND(TRUNC(('TRI-3'!AP39  ),2),0))=6,"C+",IF((ROUND(TRUNC(('TRI-3'!AP39  ),2),0))=5,"C-",IF((ROUND(TRUNC(('TRI-3'!AP39  ),2),0))=4,"D+",IF((ROUND(TRUNC(('TRI-3'!AP39 ),2),0))=3,"D-",IF((ROUND(TRUNC(('TRI-3'!AP39 ),2),0))=2,"E+",IF((ROUND(TRUNC(('TRI-3'!AP39  ),2),0))&lt;=1,"E-","")))))))))))</f>
        <v/>
      </c>
      <c r="AQ39" s="51" t="str">
        <f>IF(OR('TRI-3'!AQ39 ="",'TRI-3'!AQ39&lt;0,'TRI-3'!AQ39  &gt;10),"",IF((ROUND(TRUNC(('TRI-3'!AQ39  ),2),0))=10,"A+",IF((ROUND(TRUNC(('TRI-3'!AQ39  ),2),0))=9,"A-",IF((ROUND(TRUNC(('TRI-3'!AQ39   ),2),0))=8,"B+",IF((ROUND(TRUNC(('TRI-3'!AQ39 ),2),0))=7,"B-",IF((ROUND(TRUNC(('TRI-3'!AQ39  ),2),0))=6,"C+",IF((ROUND(TRUNC(('TRI-3'!AQ39  ),2),0))=5,"C-",IF((ROUND(TRUNC(('TRI-3'!AQ39  ),2),0))=4,"D+",IF((ROUND(TRUNC(('TRI-3'!AQ39 ),2),0))=3,"D-",IF((ROUND(TRUNC(('TRI-3'!AQ39 ),2),0))=2,"E+",IF((ROUND(TRUNC(('TRI-3'!AQ39  ),2),0))&lt;=1,"E-","")))))))))))</f>
        <v/>
      </c>
      <c r="AR39" s="51" t="str">
        <f>IF(OR('TRI-3'!AR39 ="",'TRI-3'!AR39&lt;0,'TRI-3'!AR39  &gt;10),"",IF((ROUND(TRUNC(('TRI-3'!AR39  ),2),0))=10,"A+",IF((ROUND(TRUNC(('TRI-3'!AR39  ),2),0))=9,"A-",IF((ROUND(TRUNC(('TRI-3'!AR39   ),2),0))=8,"B+",IF((ROUND(TRUNC(('TRI-3'!AR39 ),2),0))=7,"B-",IF((ROUND(TRUNC(('TRI-3'!AR39  ),2),0))=6,"C+",IF((ROUND(TRUNC(('TRI-3'!AR39  ),2),0))=5,"C-",IF((ROUND(TRUNC(('TRI-3'!AR39  ),2),0))=4,"D+",IF((ROUND(TRUNC(('TRI-3'!AR39 ),2),0))=3,"D-",IF((ROUND(TRUNC(('TRI-3'!AR39 ),2),0))=2,"E+",IF((ROUND(TRUNC(('TRI-3'!AR39  ),2),0))&lt;=1,"E-","")))))))))))</f>
        <v/>
      </c>
      <c r="AS39" s="51" t="str">
        <f>IF(OR('TRI-3'!AS39 ="",'TRI-3'!AS39&lt;0,'TRI-3'!AS39  &gt;10),"",IF((ROUND(TRUNC(('TRI-3'!AS39  ),2),0))=10,"A+",IF((ROUND(TRUNC(('TRI-3'!AS39  ),2),0))=9,"A-",IF((ROUND(TRUNC(('TRI-3'!AS39   ),2),0))=8,"B+",IF((ROUND(TRUNC(('TRI-3'!AS39 ),2),0))=7,"B-",IF((ROUND(TRUNC(('TRI-3'!AS39  ),2),0))=6,"C+",IF((ROUND(TRUNC(('TRI-3'!AS39  ),2),0))=5,"C-",IF((ROUND(TRUNC(('TRI-3'!AS39  ),2),0))=4,"D+",IF((ROUND(TRUNC(('TRI-3'!AS39 ),2),0))=3,"D-",IF((ROUND(TRUNC(('TRI-3'!AS39 ),2),0))=2,"E+",IF((ROUND(TRUNC(('TRI-3'!AS39  ),2),0))&lt;=1,"E-","")))))))))))</f>
        <v/>
      </c>
      <c r="AT39" s="51" t="str">
        <f>IF(OR('TRI-3'!AT39 ="",'TRI-3'!AT39&lt;0,'TRI-3'!AT39  &gt;10),"",IF((ROUND(TRUNC(('TRI-3'!AT39  ),2),0))=10,"A+",IF((ROUND(TRUNC(('TRI-3'!AT39  ),2),0))=9,"A-",IF((ROUND(TRUNC(('TRI-3'!AT39   ),2),0))=8,"B+",IF((ROUND(TRUNC(('TRI-3'!AT39 ),2),0))=7,"B-",IF((ROUND(TRUNC(('TRI-3'!AT39  ),2),0))=6,"C+",IF((ROUND(TRUNC(('TRI-3'!AT39  ),2),0))=5,"C-",IF((ROUND(TRUNC(('TRI-3'!AT39  ),2),0))=4,"D+",IF((ROUND(TRUNC(('TRI-3'!AT39 ),2),0))=3,"D-",IF((ROUND(TRUNC(('TRI-3'!AT39 ),2),0))=2,"E+",IF((ROUND(TRUNC(('TRI-3'!AT39  ),2),0))&lt;=1,"E-","")))))))))))</f>
        <v/>
      </c>
      <c r="AU39" s="51" t="str">
        <f>IF(OR('TRI-3'!AU39 ="",'TRI-3'!AU39&lt;0,'TRI-3'!AU39  &gt;10),"",IF((ROUND(TRUNC(('TRI-3'!AU39  ),2),0))=10,"A+",IF((ROUND(TRUNC(('TRI-3'!AU39  ),2),0))=9,"A-",IF((ROUND(TRUNC(('TRI-3'!AU39   ),2),0))=8,"B+",IF((ROUND(TRUNC(('TRI-3'!AU39 ),2),0))=7,"B-",IF((ROUND(TRUNC(('TRI-3'!AU39  ),2),0))=6,"C+",IF((ROUND(TRUNC(('TRI-3'!AU39  ),2),0))=5,"C-",IF((ROUND(TRUNC(('TRI-3'!AU39  ),2),0))=4,"D+",IF((ROUND(TRUNC(('TRI-3'!AU39 ),2),0))=3,"D-",IF((ROUND(TRUNC(('TRI-3'!AU39 ),2),0))=2,"E+",IF((ROUND(TRUNC(('TRI-3'!AU39  ),2),0))&lt;=1,"E-","")))))))))))</f>
        <v/>
      </c>
      <c r="AV39" s="51" t="str">
        <f>IF(OR('TRI-3'!AV39 ="",'TRI-3'!AV39&lt;0,'TRI-3'!AV39  &gt;10),"",IF((ROUND(TRUNC(('TRI-3'!AV39  ),2),0))=10,"A+",IF((ROUND(TRUNC(('TRI-3'!AV39  ),2),0))=9,"A-",IF((ROUND(TRUNC(('TRI-3'!AV39   ),2),0))=8,"B+",IF((ROUND(TRUNC(('TRI-3'!AV39 ),2),0))=7,"B-",IF((ROUND(TRUNC(('TRI-3'!AV39  ),2),0))=6,"C+",IF((ROUND(TRUNC(('TRI-3'!AV39  ),2),0))=5,"C-",IF((ROUND(TRUNC(('TRI-3'!AV39  ),2),0))=4,"D+",IF((ROUND(TRUNC(('TRI-3'!AV39 ),2),0))=3,"D-",IF((ROUND(TRUNC(('TRI-3'!AV39 ),2),0))=2,"E+",IF((ROUND(TRUNC(('TRI-3'!AV39  ),2),0))&lt;=1,"E-","")))))))))))</f>
        <v/>
      </c>
      <c r="AW39" s="51" t="str">
        <f>IF(OR('TRI-3'!AW39 ="",'TRI-3'!AW39&lt;0,'TRI-3'!AW39  &gt;10),"",IF((ROUND(TRUNC(('TRI-3'!AW39  ),2),0))=10,"A+",IF((ROUND(TRUNC(('TRI-3'!AW39  ),2),0))=9,"A-",IF((ROUND(TRUNC(('TRI-3'!AW39   ),2),0))=8,"B+",IF((ROUND(TRUNC(('TRI-3'!AW39 ),2),0))=7,"B-",IF((ROUND(TRUNC(('TRI-3'!AW39  ),2),0))=6,"C+",IF((ROUND(TRUNC(('TRI-3'!AW39  ),2),0))=5,"C-",IF((ROUND(TRUNC(('TRI-3'!AW39  ),2),0))=4,"D+",IF((ROUND(TRUNC(('TRI-3'!AW39 ),2),0))=3,"D-",IF((ROUND(TRUNC(('TRI-3'!AW39 ),2),0))=2,"E+",IF((ROUND(TRUNC(('TRI-3'!AW39  ),2),0))&lt;=1,"E-","")))))))))))</f>
        <v/>
      </c>
      <c r="AX39" s="51" t="str">
        <f>IF(OR('TRI-3'!AX39 ="",'TRI-3'!AX39&lt;0,'TRI-3'!AX39  &gt;10),"",IF((ROUND(TRUNC(('TRI-3'!AX39  ),2),0))=10,"A+",IF((ROUND(TRUNC(('TRI-3'!AX39  ),2),0))=9,"A-",IF((ROUND(TRUNC(('TRI-3'!AX39   ),2),0))=8,"B+",IF((ROUND(TRUNC(('TRI-3'!AX39 ),2),0))=7,"B-",IF((ROUND(TRUNC(('TRI-3'!AX39  ),2),0))=6,"C+",IF((ROUND(TRUNC(('TRI-3'!AX39  ),2),0))=5,"C-",IF((ROUND(TRUNC(('TRI-3'!AX39  ),2),0))=4,"D+",IF((ROUND(TRUNC(('TRI-3'!AX39 ),2),0))=3,"D-",IF((ROUND(TRUNC(('TRI-3'!AX39 ),2),0))=2,"E+",IF((ROUND(TRUNC(('TRI-3'!AX39  ),2),0))&lt;=1,"E-","")))))))))))</f>
        <v/>
      </c>
      <c r="AY39" s="51" t="str">
        <f>IF(OR('TRI-3'!AY39 ="",'TRI-3'!AY39&lt;0,'TRI-3'!AY39  &gt;10),"",IF((ROUND(TRUNC(('TRI-3'!AY39  ),2),0))=10,"A+",IF((ROUND(TRUNC(('TRI-3'!AY39  ),2),0))=9,"A-",IF((ROUND(TRUNC(('TRI-3'!AY39   ),2),0))=8,"B+",IF((ROUND(TRUNC(('TRI-3'!AY39 ),2),0))=7,"B-",IF((ROUND(TRUNC(('TRI-3'!AY39  ),2),0))=6,"C+",IF((ROUND(TRUNC(('TRI-3'!AY39  ),2),0))=5,"C-",IF((ROUND(TRUNC(('TRI-3'!AY39  ),2),0))=4,"D+",IF((ROUND(TRUNC(('TRI-3'!AY39 ),2),0))=3,"D-",IF((ROUND(TRUNC(('TRI-3'!AY39 ),2),0))=2,"E+",IF((ROUND(TRUNC(('TRI-3'!AY39  ),2),0))&lt;=1,"E-","")))))))))))</f>
        <v/>
      </c>
      <c r="AZ39" s="51" t="str">
        <f>IF(OR('TRI-3'!AZ39 ="",'TRI-3'!AZ39&lt;0,'TRI-3'!AZ39  &gt;10),"",IF((ROUND(TRUNC(('TRI-3'!AZ39  ),2),0))=10,"A+",IF((ROUND(TRUNC(('TRI-3'!AZ39  ),2),0))=9,"A-",IF((ROUND(TRUNC(('TRI-3'!AZ39   ),2),0))=8,"B+",IF((ROUND(TRUNC(('TRI-3'!AZ39 ),2),0))=7,"B-",IF((ROUND(TRUNC(('TRI-3'!AZ39  ),2),0))=6,"C+",IF((ROUND(TRUNC(('TRI-3'!AZ39  ),2),0))=5,"C-",IF((ROUND(TRUNC(('TRI-3'!AZ39  ),2),0))=4,"D+",IF((ROUND(TRUNC(('TRI-3'!AZ39 ),2),0))=3,"D-",IF((ROUND(TRUNC(('TRI-3'!AZ39 ),2),0))=2,"E+",IF((ROUND(TRUNC(('TRI-3'!AZ39  ),2),0))&lt;=1,"E-","")))))))))))</f>
        <v/>
      </c>
      <c r="BA39" s="51" t="str">
        <f>IF(OR('TRI-3'!BA39 ="",'TRI-3'!BA39&lt;0,'TRI-3'!BA39  &gt;10),"",IF((ROUND(TRUNC(('TRI-3'!BA39  ),2),0))=10,"A+",IF((ROUND(TRUNC(('TRI-3'!BA39  ),2),0))=9,"A-",IF((ROUND(TRUNC(('TRI-3'!BA39   ),2),0))=8,"B+",IF((ROUND(TRUNC(('TRI-3'!BA39 ),2),0))=7,"B-",IF((ROUND(TRUNC(('TRI-3'!BA39  ),2),0))=6,"C+",IF((ROUND(TRUNC(('TRI-3'!BA39  ),2),0))=5,"C-",IF((ROUND(TRUNC(('TRI-3'!BA39  ),2),0))=4,"D+",IF((ROUND(TRUNC(('TRI-3'!BA39 ),2),0))=3,"D-",IF((ROUND(TRUNC(('TRI-3'!BA39 ),2),0))=2,"E+",IF((ROUND(TRUNC(('TRI-3'!BA39  ),2),0))&lt;=1,"E-","")))))))))))</f>
        <v/>
      </c>
      <c r="BB39" s="51" t="str">
        <f>IF(OR('TRI-3'!BB39 ="",'TRI-3'!BB39&lt;0,'TRI-3'!BB39  &gt;10),"",IF((ROUND(TRUNC(('TRI-3'!BB39  ),2),0))=10,"A+",IF((ROUND(TRUNC(('TRI-3'!BB39  ),2),0))=9,"A-",IF((ROUND(TRUNC(('TRI-3'!BB39   ),2),0))=8,"B+",IF((ROUND(TRUNC(('TRI-3'!BB39 ),2),0))=7,"B-",IF((ROUND(TRUNC(('TRI-3'!BB39  ),2),0))=6,"C+",IF((ROUND(TRUNC(('TRI-3'!BB39  ),2),0))=5,"C-",IF((ROUND(TRUNC(('TRI-3'!BB39  ),2),0))=4,"D+",IF((ROUND(TRUNC(('TRI-3'!BB39 ),2),0))=3,"D-",IF((ROUND(TRUNC(('TRI-3'!BB39 ),2),0))=2,"E+",IF((ROUND(TRUNC(('TRI-3'!BB39  ),2),0))&lt;=1,"E-","")))))))))))</f>
        <v/>
      </c>
      <c r="BC39" s="51" t="str">
        <f>IF(OR('TRI-3'!BC39 ="",'TRI-3'!BC39&lt;0,'TRI-3'!BC39  &gt;10),"",IF((ROUND(TRUNC(('TRI-3'!BC39  ),2),0))=10,"A+",IF((ROUND(TRUNC(('TRI-3'!BC39  ),2),0))=9,"A-",IF((ROUND(TRUNC(('TRI-3'!BC39   ),2),0))=8,"B+",IF((ROUND(TRUNC(('TRI-3'!BC39 ),2),0))=7,"B-",IF((ROUND(TRUNC(('TRI-3'!BC39  ),2),0))=6,"C+",IF((ROUND(TRUNC(('TRI-3'!BC39  ),2),0))=5,"C-",IF((ROUND(TRUNC(('TRI-3'!BC39  ),2),0))=4,"D+",IF((ROUND(TRUNC(('TRI-3'!BC39 ),2),0))=3,"D-",IF((ROUND(TRUNC(('TRI-3'!BC39 ),2),0))=2,"E+",IF((ROUND(TRUNC(('TRI-3'!BC39  ),2),0))&lt;=1,"E-","")))))))))))</f>
        <v/>
      </c>
      <c r="BD39" s="51" t="str">
        <f>IF(OR('TRI-3'!BD39 ="",'TRI-3'!BD39&lt;0,'TRI-3'!BD39  &gt;10),"",IF((ROUND(TRUNC(('TRI-3'!BD39  ),2),0))=10,"A+",IF((ROUND(TRUNC(('TRI-3'!BD39  ),2),0))=9,"A-",IF((ROUND(TRUNC(('TRI-3'!BD39   ),2),0))=8,"B+",IF((ROUND(TRUNC(('TRI-3'!BD39 ),2),0))=7,"B-",IF((ROUND(TRUNC(('TRI-3'!BD39  ),2),0))=6,"C+",IF((ROUND(TRUNC(('TRI-3'!BD39  ),2),0))=5,"C-",IF((ROUND(TRUNC(('TRI-3'!BD39  ),2),0))=4,"D+",IF((ROUND(TRUNC(('TRI-3'!BD39 ),2),0))=3,"D-",IF((ROUND(TRUNC(('TRI-3'!BD39 ),2),0))=2,"E+",IF((ROUND(TRUNC(('TRI-3'!BD39  ),2),0))&lt;=1,"E-","")))))))))))</f>
        <v/>
      </c>
      <c r="BE39" s="51" t="str">
        <f>IF(OR('TRI-3'!BE39 ="",'TRI-3'!BE39&lt;0,'TRI-3'!BE39  &gt;10),"",IF((ROUND(TRUNC(('TRI-3'!BE39  ),2),0))=10,"A+",IF((ROUND(TRUNC(('TRI-3'!BE39  ),2),0))=9,"A-",IF((ROUND(TRUNC(('TRI-3'!BE39   ),2),0))=8,"B+",IF((ROUND(TRUNC(('TRI-3'!BE39 ),2),0))=7,"B-",IF((ROUND(TRUNC(('TRI-3'!BE39  ),2),0))=6,"C+",IF((ROUND(TRUNC(('TRI-3'!BE39  ),2),0))=5,"C-",IF((ROUND(TRUNC(('TRI-3'!BE39  ),2),0))=4,"D+",IF((ROUND(TRUNC(('TRI-3'!BE39 ),2),0))=3,"D-",IF((ROUND(TRUNC(('TRI-3'!BE39 ),2),0))=2,"E+",IF((ROUND(TRUNC(('TRI-3'!BE39  ),2),0))&lt;=1,"E-","")))))))))))</f>
        <v/>
      </c>
      <c r="BF39" s="51" t="str">
        <f>IF(OR('TRI-3'!BF39 ="",'TRI-3'!BF39&lt;0,'TRI-3'!BF39  &gt;10),"",IF((ROUND(TRUNC(('TRI-3'!BF39  ),2),0))=10,"A+",IF((ROUND(TRUNC(('TRI-3'!BF39  ),2),0))=9,"A-",IF((ROUND(TRUNC(('TRI-3'!BF39   ),2),0))=8,"B+",IF((ROUND(TRUNC(('TRI-3'!BF39 ),2),0))=7,"B-",IF((ROUND(TRUNC(('TRI-3'!BF39  ),2),0))=6,"C+",IF((ROUND(TRUNC(('TRI-3'!BF39  ),2),0))=5,"C-",IF((ROUND(TRUNC(('TRI-3'!BF39  ),2),0))=4,"D+",IF((ROUND(TRUNC(('TRI-3'!BF39 ),2),0))=3,"D-",IF((ROUND(TRUNC(('TRI-3'!BF39 ),2),0))=2,"E+",IF((ROUND(TRUNC(('TRI-3'!BF39  ),2),0))&lt;=1,"E-","")))))))))))</f>
        <v/>
      </c>
      <c r="BG39" s="51" t="str">
        <f>IF(OR('TRI-3'!BG39 ="",'TRI-3'!BG39&lt;0,'TRI-3'!BG39  &gt;10),"",IF((ROUND(TRUNC(('TRI-3'!BG39  ),2),0))=10,"A+",IF((ROUND(TRUNC(('TRI-3'!BG39  ),2),0))=9,"A-",IF((ROUND(TRUNC(('TRI-3'!BG39   ),2),0))=8,"B+",IF((ROUND(TRUNC(('TRI-3'!BG39 ),2),0))=7,"B-",IF((ROUND(TRUNC(('TRI-3'!BG39  ),2),0))=6,"C+",IF((ROUND(TRUNC(('TRI-3'!BG39  ),2),0))=5,"C-",IF((ROUND(TRUNC(('TRI-3'!BG39  ),2),0))=4,"D+",IF((ROUND(TRUNC(('TRI-3'!BG39 ),2),0))=3,"D-",IF((ROUND(TRUNC(('TRI-3'!BG39 ),2),0))=2,"E+",IF((ROUND(TRUNC(('TRI-3'!BG39  ),2),0))&lt;=1,"E-","")))))))))))</f>
        <v/>
      </c>
      <c r="BH39" s="51" t="str">
        <f>IF(OR('TRI-3'!BH39 ="",'TRI-3'!BH39&lt;0,'TRI-3'!BH39  &gt;10),"",IF((ROUND(TRUNC(('TRI-3'!BH39  ),2),0))=10,"A+",IF((ROUND(TRUNC(('TRI-3'!BH39  ),2),0))=9,"A-",IF((ROUND(TRUNC(('TRI-3'!BH39   ),2),0))=8,"B+",IF((ROUND(TRUNC(('TRI-3'!BH39 ),2),0))=7,"B-",IF((ROUND(TRUNC(('TRI-3'!BH39  ),2),0))=6,"C+",IF((ROUND(TRUNC(('TRI-3'!BH39  ),2),0))=5,"C-",IF((ROUND(TRUNC(('TRI-3'!BH39  ),2),0))=4,"D+",IF((ROUND(TRUNC(('TRI-3'!BH39 ),2),0))=3,"D-",IF((ROUND(TRUNC(('TRI-3'!BH39 ),2),0))=2,"E+",IF((ROUND(TRUNC(('TRI-3'!BH39  ),2),0))&lt;=1,"E-","")))))))))))</f>
        <v/>
      </c>
      <c r="BI39" s="51" t="str">
        <f>IF(OR('TRI-3'!BI39 ="",'TRI-3'!BI39&lt;0,'TRI-3'!BI39  &gt;10),"",IF((ROUND(TRUNC(('TRI-3'!BI39  ),2),0))=10,"A+",IF((ROUND(TRUNC(('TRI-3'!BI39  ),2),0))=9,"A-",IF((ROUND(TRUNC(('TRI-3'!BI39   ),2),0))=8,"B+",IF((ROUND(TRUNC(('TRI-3'!BI39 ),2),0))=7,"B-",IF((ROUND(TRUNC(('TRI-3'!BI39  ),2),0))=6,"C+",IF((ROUND(TRUNC(('TRI-3'!BI39  ),2),0))=5,"C-",IF((ROUND(TRUNC(('TRI-3'!BI39  ),2),0))=4,"D+",IF((ROUND(TRUNC(('TRI-3'!BI39 ),2),0))=3,"D-",IF((ROUND(TRUNC(('TRI-3'!BI39 ),2),0))=2,"E+",IF((ROUND(TRUNC(('TRI-3'!BI39  ),2),0))&lt;=1,"E-","")))))))))))</f>
        <v/>
      </c>
      <c r="BJ39" s="51" t="str">
        <f>IF(OR('TRI-3'!BJ39 ="",'TRI-3'!BJ39&lt;0,'TRI-3'!BJ39  &gt;10),"",IF((ROUND(TRUNC(('TRI-3'!BJ39  ),2),0))=10,"A+",IF((ROUND(TRUNC(('TRI-3'!BJ39  ),2),0))=9,"A-",IF((ROUND(TRUNC(('TRI-3'!BJ39   ),2),0))=8,"B+",IF((ROUND(TRUNC(('TRI-3'!BJ39 ),2),0))=7,"B-",IF((ROUND(TRUNC(('TRI-3'!BJ39  ),2),0))=6,"C+",IF((ROUND(TRUNC(('TRI-3'!BJ39  ),2),0))=5,"C-",IF((ROUND(TRUNC(('TRI-3'!BJ39  ),2),0))=4,"D+",IF((ROUND(TRUNC(('TRI-3'!BJ39 ),2),0))=3,"D-",IF((ROUND(TRUNC(('TRI-3'!BJ39 ),2),0))=2,"E+",IF((ROUND(TRUNC(('TRI-3'!BJ39  ),2),0))&lt;=1,"E-","")))))))))))</f>
        <v/>
      </c>
      <c r="BK39" s="51" t="str">
        <f>IF(OR('TRI-3'!BK39 ="",'TRI-3'!BK39&lt;0,'TRI-3'!BK39  &gt;10),"",IF((ROUND(TRUNC(('TRI-3'!BK39  ),2),0))=10,"A+",IF((ROUND(TRUNC(('TRI-3'!BK39  ),2),0))=9,"A-",IF((ROUND(TRUNC(('TRI-3'!BK39   ),2),0))=8,"B+",IF((ROUND(TRUNC(('TRI-3'!BK39 ),2),0))=7,"B-",IF((ROUND(TRUNC(('TRI-3'!BK39  ),2),0))=6,"C+",IF((ROUND(TRUNC(('TRI-3'!BK39  ),2),0))=5,"C-",IF((ROUND(TRUNC(('TRI-3'!BK39  ),2),0))=4,"D+",IF((ROUND(TRUNC(('TRI-3'!BK39 ),2),0))=3,"D-",IF((ROUND(TRUNC(('TRI-3'!BK39 ),2),0))=2,"E+",IF((ROUND(TRUNC(('TRI-3'!BK39  ),2),0))&lt;=1,"E-","")))))))))))</f>
        <v/>
      </c>
      <c r="BL39" s="51" t="str">
        <f>IF(OR('TRI-3'!BL39 ="",'TRI-3'!BL39&lt;0,'TRI-3'!BL39  &gt;10),"",IF((ROUND(TRUNC(('TRI-3'!BL39  ),2),0))=10,"A+",IF((ROUND(TRUNC(('TRI-3'!BL39  ),2),0))=9,"A-",IF((ROUND(TRUNC(('TRI-3'!BL39   ),2),0))=8,"B+",IF((ROUND(TRUNC(('TRI-3'!BL39 ),2),0))=7,"B-",IF((ROUND(TRUNC(('TRI-3'!BL39  ),2),0))=6,"C+",IF((ROUND(TRUNC(('TRI-3'!BL39  ),2),0))=5,"C-",IF((ROUND(TRUNC(('TRI-3'!BL39  ),2),0))=4,"D+",IF((ROUND(TRUNC(('TRI-3'!BL39 ),2),0))=3,"D-",IF((ROUND(TRUNC(('TRI-3'!BL39 ),2),0))=2,"E+",IF((ROUND(TRUNC(('TRI-3'!BL39  ),2),0))&lt;=1,"E-","")))))))))))</f>
        <v/>
      </c>
      <c r="BM39" s="51" t="str">
        <f>IF(OR('TRI-3'!BM39 ="",'TRI-3'!BM39&lt;0,'TRI-3'!BM39  &gt;10),"",IF((ROUND(TRUNC(('TRI-3'!BM39  ),2),0))=10,"A+",IF((ROUND(TRUNC(('TRI-3'!BM39  ),2),0))=9,"A-",IF((ROUND(TRUNC(('TRI-3'!BM39   ),2),0))=8,"B+",IF((ROUND(TRUNC(('TRI-3'!BM39 ),2),0))=7,"B-",IF((ROUND(TRUNC(('TRI-3'!BM39  ),2),0))=6,"C+",IF((ROUND(TRUNC(('TRI-3'!BM39  ),2),0))=5,"C-",IF((ROUND(TRUNC(('TRI-3'!BM39  ),2),0))=4,"D+",IF((ROUND(TRUNC(('TRI-3'!BM39 ),2),0))=3,"D-",IF((ROUND(TRUNC(('TRI-3'!BM39 ),2),0))=2,"E+",IF((ROUND(TRUNC(('TRI-3'!BM39  ),2),0))&lt;=1,"E-","")))))))))))</f>
        <v/>
      </c>
      <c r="BN39" s="51" t="str">
        <f>IF(OR('TRI-3'!BN39 ="",'TRI-3'!BN39&lt;0,'TRI-3'!BN39  &gt;10),"",IF((ROUND(TRUNC(('TRI-3'!BN39  ),2),0))=10,"A+",IF((ROUND(TRUNC(('TRI-3'!BN39  ),2),0))=9,"A-",IF((ROUND(TRUNC(('TRI-3'!BN39   ),2),0))=8,"B+",IF((ROUND(TRUNC(('TRI-3'!BN39 ),2),0))=7,"B-",IF((ROUND(TRUNC(('TRI-3'!BN39  ),2),0))=6,"C+",IF((ROUND(TRUNC(('TRI-3'!BN39  ),2),0))=5,"C-",IF((ROUND(TRUNC(('TRI-3'!BN39  ),2),0))=4,"D+",IF((ROUND(TRUNC(('TRI-3'!BN39 ),2),0))=3,"D-",IF((ROUND(TRUNC(('TRI-3'!BN39 ),2),0))=2,"E+",IF((ROUND(TRUNC(('TRI-3'!BN39  ),2),0))&lt;=1,"E-","")))))))))))</f>
        <v/>
      </c>
      <c r="BO39" s="51" t="str">
        <f>IF(OR('TRI-3'!BO39 ="",'TRI-3'!BO39&lt;0,'TRI-3'!BO39  &gt;10),"",IF((ROUND(TRUNC(('TRI-3'!BO39  ),2),0))=10,"A+",IF((ROUND(TRUNC(('TRI-3'!BO39  ),2),0))=9,"A-",IF((ROUND(TRUNC(('TRI-3'!BO39   ),2),0))=8,"B+",IF((ROUND(TRUNC(('TRI-3'!BO39 ),2),0))=7,"B-",IF((ROUND(TRUNC(('TRI-3'!BO39  ),2),0))=6,"C+",IF((ROUND(TRUNC(('TRI-3'!BO39  ),2),0))=5,"C-",IF((ROUND(TRUNC(('TRI-3'!BO39  ),2),0))=4,"D+",IF((ROUND(TRUNC(('TRI-3'!BO39 ),2),0))=3,"D-",IF((ROUND(TRUNC(('TRI-3'!BO39 ),2),0))=2,"E+",IF((ROUND(TRUNC(('TRI-3'!BO39  ),2),0))&lt;=1,"E-","")))))))))))</f>
        <v/>
      </c>
      <c r="BP39" s="51" t="str">
        <f>IF(OR('TRI-3'!BP39 ="",'TRI-3'!BP39&lt;0,'TRI-3'!BP39  &gt;10),"",IF((ROUND(TRUNC(('TRI-3'!BP39  ),2),0))=10,"A+",IF((ROUND(TRUNC(('TRI-3'!BP39  ),2),0))=9,"A-",IF((ROUND(TRUNC(('TRI-3'!BP39   ),2),0))=8,"B+",IF((ROUND(TRUNC(('TRI-3'!BP39 ),2),0))=7,"B-",IF((ROUND(TRUNC(('TRI-3'!BP39  ),2),0))=6,"C+",IF((ROUND(TRUNC(('TRI-3'!BP39  ),2),0))=5,"C-",IF((ROUND(TRUNC(('TRI-3'!BP39  ),2),0))=4,"D+",IF((ROUND(TRUNC(('TRI-3'!BP39 ),2),0))=3,"D-",IF((ROUND(TRUNC(('TRI-3'!BP39 ),2),0))=2,"E+",IF((ROUND(TRUNC(('TRI-3'!BP39  ),2),0))&lt;=1,"E-","")))))))))))</f>
        <v/>
      </c>
      <c r="BQ39" s="51" t="str">
        <f>IF(OR('TRI-3'!BQ39 ="",'TRI-3'!BQ39&lt;0,'TRI-3'!BQ39  &gt;10),"",IF((ROUND(TRUNC(('TRI-3'!BQ39  ),2),0))=10,"A+",IF((ROUND(TRUNC(('TRI-3'!BQ39  ),2),0))=9,"A-",IF((ROUND(TRUNC(('TRI-3'!BQ39   ),2),0))=8,"B+",IF((ROUND(TRUNC(('TRI-3'!BQ39 ),2),0))=7,"B-",IF((ROUND(TRUNC(('TRI-3'!BQ39  ),2),0))=6,"C+",IF((ROUND(TRUNC(('TRI-3'!BQ39  ),2),0))=5,"C-",IF((ROUND(TRUNC(('TRI-3'!BQ39  ),2),0))=4,"D+",IF((ROUND(TRUNC(('TRI-3'!BQ39 ),2),0))=3,"D-",IF((ROUND(TRUNC(('TRI-3'!BQ39 ),2),0))=2,"E+",IF((ROUND(TRUNC(('TRI-3'!BQ39  ),2),0))&lt;=1,"E-","")))))))))))</f>
        <v/>
      </c>
      <c r="BR39" s="51" t="str">
        <f>IF(OR('TRI-3'!BR39 ="",'TRI-3'!BR39&lt;0,'TRI-3'!BR39  &gt;10),"",IF((ROUND(TRUNC(('TRI-3'!BR39  ),2),0))=10,"A+",IF((ROUND(TRUNC(('TRI-3'!BR39  ),2),0))=9,"A-",IF((ROUND(TRUNC(('TRI-3'!BR39   ),2),0))=8,"B+",IF((ROUND(TRUNC(('TRI-3'!BR39 ),2),0))=7,"B-",IF((ROUND(TRUNC(('TRI-3'!BR39  ),2),0))=6,"C+",IF((ROUND(TRUNC(('TRI-3'!BR39  ),2),0))=5,"C-",IF((ROUND(TRUNC(('TRI-3'!BR39  ),2),0))=4,"D+",IF((ROUND(TRUNC(('TRI-3'!BR39 ),2),0))=3,"D-",IF((ROUND(TRUNC(('TRI-3'!BR39 ),2),0))=2,"E+",IF((ROUND(TRUNC(('TRI-3'!BR39  ),2),0))&lt;=1,"E-","")))))))))))</f>
        <v/>
      </c>
      <c r="BS39" s="51" t="str">
        <f>IF(OR('TRI-3'!BS39 ="",'TRI-3'!BS39&lt;0,'TRI-3'!BS39  &gt;10),"",IF((ROUND(TRUNC(('TRI-3'!BS39  ),2),0))=10,"A+",IF((ROUND(TRUNC(('TRI-3'!BS39  ),2),0))=9,"A-",IF((ROUND(TRUNC(('TRI-3'!BS39   ),2),0))=8,"B+",IF((ROUND(TRUNC(('TRI-3'!BS39 ),2),0))=7,"B-",IF((ROUND(TRUNC(('TRI-3'!BS39  ),2),0))=6,"C+",IF((ROUND(TRUNC(('TRI-3'!BS39  ),2),0))=5,"C-",IF((ROUND(TRUNC(('TRI-3'!BS39  ),2),0))=4,"D+",IF((ROUND(TRUNC(('TRI-3'!BS39 ),2),0))=3,"D-",IF((ROUND(TRUNC(('TRI-3'!BS39 ),2),0))=2,"E+",IF((ROUND(TRUNC(('TRI-3'!BS39  ),2),0))&lt;=1,"E-","")))))))))))</f>
        <v/>
      </c>
      <c r="BT39" s="51" t="str">
        <f>IF(OR('TRI-3'!BT39 ="",'TRI-3'!BT39&lt;0,'TRI-3'!BT39  &gt;10),"",IF((ROUND(TRUNC(('TRI-3'!BT39  ),2),0))=10,"A+",IF((ROUND(TRUNC(('TRI-3'!BT39  ),2),0))=9,"A-",IF((ROUND(TRUNC(('TRI-3'!BT39   ),2),0))=8,"B+",IF((ROUND(TRUNC(('TRI-3'!BT39 ),2),0))=7,"B-",IF((ROUND(TRUNC(('TRI-3'!BT39  ),2),0))=6,"C+",IF((ROUND(TRUNC(('TRI-3'!BT39  ),2),0))=5,"C-",IF((ROUND(TRUNC(('TRI-3'!BT39  ),2),0))=4,"D+",IF((ROUND(TRUNC(('TRI-3'!BT39 ),2),0))=3,"D-",IF((ROUND(TRUNC(('TRI-3'!BT39 ),2),0))=2,"E+",IF((ROUND(TRUNC(('TRI-3'!BT39  ),2),0))&lt;=1,"E-","")))))))))))</f>
        <v/>
      </c>
      <c r="BU39" s="51" t="str">
        <f>IF(OR('TRI-3'!BU39 ="",'TRI-3'!BU39&lt;0,'TRI-3'!BU39  &gt;10),"",IF((ROUND(TRUNC(('TRI-3'!BU39  ),2),0))=10,"A+",IF((ROUND(TRUNC(('TRI-3'!BU39  ),2),0))=9,"A-",IF((ROUND(TRUNC(('TRI-3'!BU39   ),2),0))=8,"B+",IF((ROUND(TRUNC(('TRI-3'!BU39 ),2),0))=7,"B-",IF((ROUND(TRUNC(('TRI-3'!BU39  ),2),0))=6,"C+",IF((ROUND(TRUNC(('TRI-3'!BU39  ),2),0))=5,"C-",IF((ROUND(TRUNC(('TRI-3'!BU39  ),2),0))=4,"D+",IF((ROUND(TRUNC(('TRI-3'!BU39 ),2),0))=3,"D-",IF((ROUND(TRUNC(('TRI-3'!BU39 ),2),0))=2,"E+",IF((ROUND(TRUNC(('TRI-3'!BU39  ),2),0))&lt;=1,"E-","")))))))))))</f>
        <v/>
      </c>
      <c r="BV39" s="51" t="str">
        <f>IF(OR('TRI-3'!BV39 ="",'TRI-3'!BV39&lt;0,'TRI-3'!BV39  &gt;10),"",IF((ROUND(TRUNC(('TRI-3'!BV39  ),2),0))=10,"A+",IF((ROUND(TRUNC(('TRI-3'!BV39  ),2),0))=9,"A-",IF((ROUND(TRUNC(('TRI-3'!BV39   ),2),0))=8,"B+",IF((ROUND(TRUNC(('TRI-3'!BV39 ),2),0))=7,"B-",IF((ROUND(TRUNC(('TRI-3'!BV39  ),2),0))=6,"C+",IF((ROUND(TRUNC(('TRI-3'!BV39  ),2),0))=5,"C-",IF((ROUND(TRUNC(('TRI-3'!BV39  ),2),0))=4,"D+",IF((ROUND(TRUNC(('TRI-3'!BV39 ),2),0))=3,"D-",IF((ROUND(TRUNC(('TRI-3'!BV39 ),2),0))=2,"E+",IF((ROUND(TRUNC(('TRI-3'!BV39  ),2),0))&lt;=1,"E-","")))))))))))</f>
        <v/>
      </c>
      <c r="BW39" s="51" t="str">
        <f>IF(OR('TRI-3'!BW39 ="",'TRI-3'!BW39&lt;0,'TRI-3'!BW39  &gt;10),"",IF((ROUND(TRUNC(('TRI-3'!BW39  ),2),0))=10,"A+",IF((ROUND(TRUNC(('TRI-3'!BW39  ),2),0))=9,"A-",IF((ROUND(TRUNC(('TRI-3'!BW39   ),2),0))=8,"B+",IF((ROUND(TRUNC(('TRI-3'!BW39 ),2),0))=7,"B-",IF((ROUND(TRUNC(('TRI-3'!BW39  ),2),0))=6,"C+",IF((ROUND(TRUNC(('TRI-3'!BW39  ),2),0))=5,"C-",IF((ROUND(TRUNC(('TRI-3'!BW39  ),2),0))=4,"D+",IF((ROUND(TRUNC(('TRI-3'!BW39 ),2),0))=3,"D-",IF((ROUND(TRUNC(('TRI-3'!BW39 ),2),0))=2,"E+",IF((ROUND(TRUNC(('TRI-3'!BW39  ),2),0))&lt;=1,"E-","")))))))))))</f>
        <v/>
      </c>
      <c r="BX39" s="51" t="str">
        <f>IF(OR('TRI-3'!BX39 ="",'TRI-3'!BX39&lt;0,'TRI-3'!BX39  &gt;10),"",IF((ROUND(TRUNC(('TRI-3'!BX39  ),2),0))=10,"A+",IF((ROUND(TRUNC(('TRI-3'!BX39  ),2),0))=9,"A-",IF((ROUND(TRUNC(('TRI-3'!BX39   ),2),0))=8,"B+",IF((ROUND(TRUNC(('TRI-3'!BX39 ),2),0))=7,"B-",IF((ROUND(TRUNC(('TRI-3'!BX39  ),2),0))=6,"C+",IF((ROUND(TRUNC(('TRI-3'!BX39  ),2),0))=5,"C-",IF((ROUND(TRUNC(('TRI-3'!BX39  ),2),0))=4,"D+",IF((ROUND(TRUNC(('TRI-3'!BX39 ),2),0))=3,"D-",IF((ROUND(TRUNC(('TRI-3'!BX39 ),2),0))=2,"E+",IF((ROUND(TRUNC(('TRI-3'!BX39  ),2),0))&lt;=1,"E-","")))))))))))</f>
        <v/>
      </c>
      <c r="BY39" s="51" t="str">
        <f>IF(OR('TRI-3'!BY39 ="",'TRI-3'!BY39&lt;0,'TRI-3'!BY39  &gt;10),"",IF((ROUND(TRUNC(('TRI-3'!BY39  ),2),0))=10,"A+",IF((ROUND(TRUNC(('TRI-3'!BY39  ),2),0))=9,"A-",IF((ROUND(TRUNC(('TRI-3'!BY39   ),2),0))=8,"B+",IF((ROUND(TRUNC(('TRI-3'!BY39 ),2),0))=7,"B-",IF((ROUND(TRUNC(('TRI-3'!BY39  ),2),0))=6,"C+",IF((ROUND(TRUNC(('TRI-3'!BY39  ),2),0))=5,"C-",IF((ROUND(TRUNC(('TRI-3'!BY39  ),2),0))=4,"D+",IF((ROUND(TRUNC(('TRI-3'!BY39 ),2),0))=3,"D-",IF((ROUND(TRUNC(('TRI-3'!BY39 ),2),0))=2,"E+",IF((ROUND(TRUNC(('TRI-3'!BY39  ),2),0))&lt;=1,"E-","")))))))))))</f>
        <v/>
      </c>
      <c r="BZ39" s="51" t="str">
        <f>IF(OR('TRI-3'!BZ39 ="",'TRI-3'!BZ39&lt;0,'TRI-3'!BZ39  &gt;10),"",IF((ROUND(TRUNC(('TRI-3'!BZ39  ),2),0))=10,"A+",IF((ROUND(TRUNC(('TRI-3'!BZ39  ),2),0))=9,"A-",IF((ROUND(TRUNC(('TRI-3'!BZ39   ),2),0))=8,"B+",IF((ROUND(TRUNC(('TRI-3'!BZ39 ),2),0))=7,"B-",IF((ROUND(TRUNC(('TRI-3'!BZ39  ),2),0))=6,"C+",IF((ROUND(TRUNC(('TRI-3'!BZ39  ),2),0))=5,"C-",IF((ROUND(TRUNC(('TRI-3'!BZ39  ),2),0))=4,"D+",IF((ROUND(TRUNC(('TRI-3'!BZ39 ),2),0))=3,"D-",IF((ROUND(TRUNC(('TRI-3'!BZ39 ),2),0))=2,"E+",IF((ROUND(TRUNC(('TRI-3'!BZ39  ),2),0))&lt;=1,"E-","")))))))))))</f>
        <v/>
      </c>
      <c r="CA39" s="51" t="str">
        <f>IF(OR('TRI-3'!CA39 ="",'TRI-3'!CA39&lt;0,'TRI-3'!CA39  &gt;10),"",IF((ROUND(TRUNC(('TRI-3'!CA39  ),2),0))=10,"A+",IF((ROUND(TRUNC(('TRI-3'!CA39  ),2),0))=9,"A-",IF((ROUND(TRUNC(('TRI-3'!CA39   ),2),0))=8,"B+",IF((ROUND(TRUNC(('TRI-3'!CA39 ),2),0))=7,"B-",IF((ROUND(TRUNC(('TRI-3'!CA39  ),2),0))=6,"C+",IF((ROUND(TRUNC(('TRI-3'!CA39  ),2),0))=5,"C-",IF((ROUND(TRUNC(('TRI-3'!CA39  ),2),0))=4,"D+",IF((ROUND(TRUNC(('TRI-3'!CA39 ),2),0))=3,"D-",IF((ROUND(TRUNC(('TRI-3'!CA39 ),2),0))=2,"E+",IF((ROUND(TRUNC(('TRI-3'!CA39  ),2),0))&lt;=1,"E-","")))))))))))</f>
        <v/>
      </c>
      <c r="CB39" s="51" t="str">
        <f>IF(OR('TRI-3'!CB39 ="",'TRI-3'!CB39&lt;0,'TRI-3'!CB39  &gt;10),"",IF((ROUND(TRUNC(('TRI-3'!CB39  ),2),0))=10,"A+",IF((ROUND(TRUNC(('TRI-3'!CB39  ),2),0))=9,"A-",IF((ROUND(TRUNC(('TRI-3'!CB39   ),2),0))=8,"B+",IF((ROUND(TRUNC(('TRI-3'!CB39 ),2),0))=7,"B-",IF((ROUND(TRUNC(('TRI-3'!CB39  ),2),0))=6,"C+",IF((ROUND(TRUNC(('TRI-3'!CB39  ),2),0))=5,"C-",IF((ROUND(TRUNC(('TRI-3'!CB39  ),2),0))=4,"D+",IF((ROUND(TRUNC(('TRI-3'!CB39 ),2),0))=3,"D-",IF((ROUND(TRUNC(('TRI-3'!CB39 ),2),0))=2,"E+",IF((ROUND(TRUNC(('TRI-3'!CB39  ),2),0))&lt;=1,"E-","")))))))))))</f>
        <v/>
      </c>
      <c r="CC39" s="51" t="str">
        <f>IF(OR('TRI-3'!CC39 ="",'TRI-3'!CC39&lt;0,'TRI-3'!CC39  &gt;10),"",IF((ROUND(TRUNC(('TRI-3'!CC39  ),2),0))=10,"A+",IF((ROUND(TRUNC(('TRI-3'!CC39  ),2),0))=9,"A-",IF((ROUND(TRUNC(('TRI-3'!CC39   ),2),0))=8,"B+",IF((ROUND(TRUNC(('TRI-3'!CC39 ),2),0))=7,"B-",IF((ROUND(TRUNC(('TRI-3'!CC39  ),2),0))=6,"C+",IF((ROUND(TRUNC(('TRI-3'!CC39  ),2),0))=5,"C-",IF((ROUND(TRUNC(('TRI-3'!CC39  ),2),0))=4,"D+",IF((ROUND(TRUNC(('TRI-3'!CC39 ),2),0))=3,"D-",IF((ROUND(TRUNC(('TRI-3'!CC39 ),2),0))=2,"E+",IF((ROUND(TRUNC(('TRI-3'!CC39  ),2),0))&lt;=1,"E-","")))))))))))</f>
        <v/>
      </c>
      <c r="CD39" s="51" t="str">
        <f>IF(OR('TRI-3'!CD39 ="",'TRI-3'!CD39&lt;0,'TRI-3'!CD39  &gt;10),"",IF((ROUND(TRUNC(('TRI-3'!CD39  ),2),0))=10,"A+",IF((ROUND(TRUNC(('TRI-3'!CD39  ),2),0))=9,"A-",IF((ROUND(TRUNC(('TRI-3'!CD39   ),2),0))=8,"B+",IF((ROUND(TRUNC(('TRI-3'!CD39 ),2),0))=7,"B-",IF((ROUND(TRUNC(('TRI-3'!CD39  ),2),0))=6,"C+",IF((ROUND(TRUNC(('TRI-3'!CD39  ),2),0))=5,"C-",IF((ROUND(TRUNC(('TRI-3'!CD39  ),2),0))=4,"D+",IF((ROUND(TRUNC(('TRI-3'!CD39 ),2),0))=3,"D-",IF((ROUND(TRUNC(('TRI-3'!CD39 ),2),0))=2,"E+",IF((ROUND(TRUNC(('TRI-3'!CD39  ),2),0))&lt;=1,"E-","")))))))))))</f>
        <v/>
      </c>
      <c r="CE39" s="51" t="str">
        <f>IF(OR('TRI-3'!CE39 ="",'TRI-3'!CE39&lt;0,'TRI-3'!CE39  &gt;10),"",IF((ROUND(TRUNC(('TRI-3'!CE39  ),2),0))=10,"A+",IF((ROUND(TRUNC(('TRI-3'!CE39  ),2),0))=9,"A-",IF((ROUND(TRUNC(('TRI-3'!CE39   ),2),0))=8,"B+",IF((ROUND(TRUNC(('TRI-3'!CE39 ),2),0))=7,"B-",IF((ROUND(TRUNC(('TRI-3'!CE39  ),2),0))=6,"C+",IF((ROUND(TRUNC(('TRI-3'!CE39  ),2),0))=5,"C-",IF((ROUND(TRUNC(('TRI-3'!CE39  ),2),0))=4,"D+",IF((ROUND(TRUNC(('TRI-3'!CE39 ),2),0))=3,"D-",IF((ROUND(TRUNC(('TRI-3'!CE39 ),2),0))=2,"E+",IF((ROUND(TRUNC(('TRI-3'!CE39  ),2),0))&lt;=1,"E-","")))))))))))</f>
        <v/>
      </c>
      <c r="CF39" s="51" t="str">
        <f>IF(OR('TRI-3'!CF39 ="",'TRI-3'!CF39&lt;0,'TRI-3'!CF39  &gt;10),"",IF((ROUND(TRUNC(('TRI-3'!CF39  ),2),0))=10,"A+",IF((ROUND(TRUNC(('TRI-3'!CF39  ),2),0))=9,"A-",IF((ROUND(TRUNC(('TRI-3'!CF39   ),2),0))=8,"B+",IF((ROUND(TRUNC(('TRI-3'!CF39 ),2),0))=7,"B-",IF((ROUND(TRUNC(('TRI-3'!CF39  ),2),0))=6,"C+",IF((ROUND(TRUNC(('TRI-3'!CF39  ),2),0))=5,"C-",IF((ROUND(TRUNC(('TRI-3'!CF39  ),2),0))=4,"D+",IF((ROUND(TRUNC(('TRI-3'!CF39 ),2),0))=3,"D-",IF((ROUND(TRUNC(('TRI-3'!CF39 ),2),0))=2,"E+",IF((ROUND(TRUNC(('TRI-3'!CF39  ),2),0))&lt;=1,"E-","")))))))))))</f>
        <v/>
      </c>
      <c r="CG39" s="51" t="str">
        <f>IF(OR('TRI-3'!CG39 ="",'TRI-3'!CG39&lt;0,'TRI-3'!CG39  &gt;10),"",IF((ROUND(TRUNC(('TRI-3'!CG39  ),2),0))=10,"A+",IF((ROUND(TRUNC(('TRI-3'!CG39  ),2),0))=9,"A-",IF((ROUND(TRUNC(('TRI-3'!CG39   ),2),0))=8,"B+",IF((ROUND(TRUNC(('TRI-3'!CG39 ),2),0))=7,"B-",IF((ROUND(TRUNC(('TRI-3'!CG39  ),2),0))=6,"C+",IF((ROUND(TRUNC(('TRI-3'!CG39  ),2),0))=5,"C-",IF((ROUND(TRUNC(('TRI-3'!CG39  ),2),0))=4,"D+",IF((ROUND(TRUNC(('TRI-3'!CG39 ),2),0))=3,"D-",IF((ROUND(TRUNC(('TRI-3'!CG39 ),2),0))=2,"E+",IF((ROUND(TRUNC(('TRI-3'!CG39  ),2),0))&lt;=1,"E-","")))))))))))</f>
        <v/>
      </c>
      <c r="CH39" s="51" t="str">
        <f>IF(OR('TRI-3'!CH39 ="",'TRI-3'!CH39&lt;0,'TRI-3'!CH39  &gt;10),"",IF((ROUND(TRUNC(('TRI-3'!CH39  ),2),0))=10,"A+",IF((ROUND(TRUNC(('TRI-3'!CH39  ),2),0))=9,"A-",IF((ROUND(TRUNC(('TRI-3'!CH39   ),2),0))=8,"B+",IF((ROUND(TRUNC(('TRI-3'!CH39 ),2),0))=7,"B-",IF((ROUND(TRUNC(('TRI-3'!CH39  ),2),0))=6,"C+",IF((ROUND(TRUNC(('TRI-3'!CH39  ),2),0))=5,"C-",IF((ROUND(TRUNC(('TRI-3'!CH39  ),2),0))=4,"D+",IF((ROUND(TRUNC(('TRI-3'!CH39 ),2),0))=3,"D-",IF((ROUND(TRUNC(('TRI-3'!CH39 ),2),0))=2,"E+",IF((ROUND(TRUNC(('TRI-3'!CH39  ),2),0))&lt;=1,"E-","")))))))))))</f>
        <v/>
      </c>
      <c r="CI39" s="51" t="str">
        <f>IF(OR('TRI-3'!CI39 ="",'TRI-3'!CI39&lt;0,'TRI-3'!CI39  &gt;10),"",IF((ROUND(TRUNC(('TRI-3'!CI39  ),2),0))=10,"A+",IF((ROUND(TRUNC(('TRI-3'!CI39  ),2),0))=9,"A-",IF((ROUND(TRUNC(('TRI-3'!CI39   ),2),0))=8,"B+",IF((ROUND(TRUNC(('TRI-3'!CI39 ),2),0))=7,"B-",IF((ROUND(TRUNC(('TRI-3'!CI39  ),2),0))=6,"C+",IF((ROUND(TRUNC(('TRI-3'!CI39  ),2),0))=5,"C-",IF((ROUND(TRUNC(('TRI-3'!CI39  ),2),0))=4,"D+",IF((ROUND(TRUNC(('TRI-3'!CI39 ),2),0))=3,"D-",IF((ROUND(TRUNC(('TRI-3'!CI39 ),2),0))=2,"E+",IF((ROUND(TRUNC(('TRI-3'!CI39  ),2),0))&lt;=1,"E-","")))))))))))</f>
        <v/>
      </c>
      <c r="CJ39" s="51" t="str">
        <f>IF(OR('TRI-3'!CJ39 ="",'TRI-3'!CJ39&lt;0,'TRI-3'!CJ39  &gt;10),"",IF((ROUND(TRUNC(('TRI-3'!CJ39  ),2),0))=10,"A+",IF((ROUND(TRUNC(('TRI-3'!CJ39  ),2),0))=9,"A-",IF((ROUND(TRUNC(('TRI-3'!CJ39   ),2),0))=8,"B+",IF((ROUND(TRUNC(('TRI-3'!CJ39 ),2),0))=7,"B-",IF((ROUND(TRUNC(('TRI-3'!CJ39  ),2),0))=6,"C+",IF((ROUND(TRUNC(('TRI-3'!CJ39  ),2),0))=5,"C-",IF((ROUND(TRUNC(('TRI-3'!CJ39  ),2),0))=4,"D+",IF((ROUND(TRUNC(('TRI-3'!CJ39 ),2),0))=3,"D-",IF((ROUND(TRUNC(('TRI-3'!CJ39 ),2),0))=2,"E+",IF((ROUND(TRUNC(('TRI-3'!CJ39  ),2),0))&lt;=1,"E-","")))))))))))</f>
        <v/>
      </c>
      <c r="CK39" s="51" t="str">
        <f>IF(OR('TRI-3'!CK39 ="",'TRI-3'!CK39&lt;0,'TRI-3'!CK39  &gt;10),"",IF((ROUND(TRUNC(('TRI-3'!CK39  ),2),0))=10,"A+",IF((ROUND(TRUNC(('TRI-3'!CK39  ),2),0))=9,"A-",IF((ROUND(TRUNC(('TRI-3'!CK39   ),2),0))=8,"B+",IF((ROUND(TRUNC(('TRI-3'!CK39 ),2),0))=7,"B-",IF((ROUND(TRUNC(('TRI-3'!CK39  ),2),0))=6,"C+",IF((ROUND(TRUNC(('TRI-3'!CK39  ),2),0))=5,"C-",IF((ROUND(TRUNC(('TRI-3'!CK39  ),2),0))=4,"D+",IF((ROUND(TRUNC(('TRI-3'!CK39 ),2),0))=3,"D-",IF((ROUND(TRUNC(('TRI-3'!CK39 ),2),0))=2,"E+",IF((ROUND(TRUNC(('TRI-3'!CK39  ),2),0))&lt;=1,"E-","")))))))))))</f>
        <v/>
      </c>
      <c r="CL39" s="51" t="str">
        <f>IF(OR('TRI-3'!CL39 ="",'TRI-3'!CL39&lt;0,'TRI-3'!CL39  &gt;10),"",IF((ROUND(TRUNC(('TRI-3'!CL39  ),2),0))=10,"A+",IF((ROUND(TRUNC(('TRI-3'!CL39  ),2),0))=9,"A-",IF((ROUND(TRUNC(('TRI-3'!CL39   ),2),0))=8,"B+",IF((ROUND(TRUNC(('TRI-3'!CL39 ),2),0))=7,"B-",IF((ROUND(TRUNC(('TRI-3'!CL39  ),2),0))=6,"C+",IF((ROUND(TRUNC(('TRI-3'!CL39  ),2),0))=5,"C-",IF((ROUND(TRUNC(('TRI-3'!CL39  ),2),0))=4,"D+",IF((ROUND(TRUNC(('TRI-3'!CL39 ),2),0))=3,"D-",IF((ROUND(TRUNC(('TRI-3'!CL39 ),2),0))=2,"E+",IF((ROUND(TRUNC(('TRI-3'!CL39  ),2),0))&lt;=1,"E-","")))))))))))</f>
        <v/>
      </c>
      <c r="CM39" s="51" t="str">
        <f>IF(OR('TRI-3'!CM39 ="",'TRI-3'!CM39&lt;0,'TRI-3'!CM39  &gt;10),"",IF((ROUND(TRUNC(('TRI-3'!CM39  ),2),0))=10,"A+",IF((ROUND(TRUNC(('TRI-3'!CM39  ),2),0))=9,"A-",IF((ROUND(TRUNC(('TRI-3'!CM39   ),2),0))=8,"B+",IF((ROUND(TRUNC(('TRI-3'!CM39 ),2),0))=7,"B-",IF((ROUND(TRUNC(('TRI-3'!CM39  ),2),0))=6,"C+",IF((ROUND(TRUNC(('TRI-3'!CM39  ),2),0))=5,"C-",IF((ROUND(TRUNC(('TRI-3'!CM39  ),2),0))=4,"D+",IF((ROUND(TRUNC(('TRI-3'!CM39 ),2),0))=3,"D-",IF((ROUND(TRUNC(('TRI-3'!CM39 ),2),0))=2,"E+",IF((ROUND(TRUNC(('TRI-3'!CM39  ),2),0))&lt;=1,"E-","")))))))))))</f>
        <v/>
      </c>
      <c r="CN39" s="51" t="str">
        <f>IF(OR('TRI-3'!CN39 ="",'TRI-3'!CN39&lt;0,'TRI-3'!CN39  &gt;10),"",IF((ROUND(TRUNC(('TRI-3'!CN39  ),2),0))=10,"A+",IF((ROUND(TRUNC(('TRI-3'!CN39  ),2),0))=9,"A-",IF((ROUND(TRUNC(('TRI-3'!CN39   ),2),0))=8,"B+",IF((ROUND(TRUNC(('TRI-3'!CN39 ),2),0))=7,"B-",IF((ROUND(TRUNC(('TRI-3'!CN39  ),2),0))=6,"C+",IF((ROUND(TRUNC(('TRI-3'!CN39  ),2),0))=5,"C-",IF((ROUND(TRUNC(('TRI-3'!CN39  ),2),0))=4,"D+",IF((ROUND(TRUNC(('TRI-3'!CN39 ),2),0))=3,"D-",IF((ROUND(TRUNC(('TRI-3'!CN39 ),2),0))=2,"E+",IF((ROUND(TRUNC(('TRI-3'!CN39  ),2),0))&lt;=1,"E-","")))))))))))</f>
        <v/>
      </c>
      <c r="CO39" s="51" t="str">
        <f>IF(OR('TRI-3'!CO39 ="",'TRI-3'!CO39&lt;0,'TRI-3'!CO39  &gt;10),"",IF((ROUND(TRUNC(('TRI-3'!CO39  ),2),0))=10,"A+",IF((ROUND(TRUNC(('TRI-3'!CO39  ),2),0))=9,"A-",IF((ROUND(TRUNC(('TRI-3'!CO39   ),2),0))=8,"B+",IF((ROUND(TRUNC(('TRI-3'!CO39 ),2),0))=7,"B-",IF((ROUND(TRUNC(('TRI-3'!CO39  ),2),0))=6,"C+",IF((ROUND(TRUNC(('TRI-3'!CO39  ),2),0))=5,"C-",IF((ROUND(TRUNC(('TRI-3'!CO39  ),2),0))=4,"D+",IF((ROUND(TRUNC(('TRI-3'!CO39 ),2),0))=3,"D-",IF((ROUND(TRUNC(('TRI-3'!CO39 ),2),0))=2,"E+",IF((ROUND(TRUNC(('TRI-3'!CO39  ),2),0))&lt;=1,"E-","")))))))))))</f>
        <v/>
      </c>
      <c r="CP39" s="51" t="str">
        <f>IF(OR('TRI-3'!CP39 ="",'TRI-3'!CP39&lt;0,'TRI-3'!CP39  &gt;10),"",IF((ROUND(TRUNC(('TRI-3'!CP39  ),2),0))=10,"A+",IF((ROUND(TRUNC(('TRI-3'!CP39  ),2),0))=9,"A-",IF((ROUND(TRUNC(('TRI-3'!CP39   ),2),0))=8,"B+",IF((ROUND(TRUNC(('TRI-3'!CP39 ),2),0))=7,"B-",IF((ROUND(TRUNC(('TRI-3'!CP39  ),2),0))=6,"C+",IF((ROUND(TRUNC(('TRI-3'!CP39  ),2),0))=5,"C-",IF((ROUND(TRUNC(('TRI-3'!CP39  ),2),0))=4,"D+",IF((ROUND(TRUNC(('TRI-3'!CP39 ),2),0))=3,"D-",IF((ROUND(TRUNC(('TRI-3'!CP39 ),2),0))=2,"E+",IF((ROUND(TRUNC(('TRI-3'!CP39  ),2),0))&lt;=1,"E-","")))))))))))</f>
        <v/>
      </c>
      <c r="CQ39" s="51" t="str">
        <f>IF(OR('TRI-3'!CQ39 ="",'TRI-3'!CQ39&lt;0,'TRI-3'!CQ39  &gt;10),"",IF((ROUND(TRUNC(('TRI-3'!CQ39  ),2),0))=10,"A+",IF((ROUND(TRUNC(('TRI-3'!CQ39  ),2),0))=9,"A-",IF((ROUND(TRUNC(('TRI-3'!CQ39   ),2),0))=8,"B+",IF((ROUND(TRUNC(('TRI-3'!CQ39 ),2),0))=7,"B-",IF((ROUND(TRUNC(('TRI-3'!CQ39  ),2),0))=6,"C+",IF((ROUND(TRUNC(('TRI-3'!CQ39  ),2),0))=5,"C-",IF((ROUND(TRUNC(('TRI-3'!CQ39  ),2),0))=4,"D+",IF((ROUND(TRUNC(('TRI-3'!CQ39 ),2),0))=3,"D-",IF((ROUND(TRUNC(('TRI-3'!CQ39 ),2),0))=2,"E+",IF((ROUND(TRUNC(('TRI-3'!CQ39  ),2),0))&lt;=1,"E-","")))))))))))</f>
        <v/>
      </c>
      <c r="CR39" s="51" t="str">
        <f>IF(OR('TRI-3'!CR39 ="",'TRI-3'!CR39&lt;0,'TRI-3'!CR39  &gt;10),"",IF((ROUND(TRUNC(('TRI-3'!CR39  ),2),0))=10,"A+",IF((ROUND(TRUNC(('TRI-3'!CR39  ),2),0))=9,"A-",IF((ROUND(TRUNC(('TRI-3'!CR39   ),2),0))=8,"B+",IF((ROUND(TRUNC(('TRI-3'!CR39 ),2),0))=7,"B-",IF((ROUND(TRUNC(('TRI-3'!CR39  ),2),0))=6,"C+",IF((ROUND(TRUNC(('TRI-3'!CR39  ),2),0))=5,"C-",IF((ROUND(TRUNC(('TRI-3'!CR39  ),2),0))=4,"D+",IF((ROUND(TRUNC(('TRI-3'!CR39 ),2),0))=3,"D-",IF((ROUND(TRUNC(('TRI-3'!CR39 ),2),0))=2,"E+",IF((ROUND(TRUNC(('TRI-3'!CR39  ),2),0))&lt;=1,"E-","")))))))))))</f>
        <v/>
      </c>
      <c r="CS39" s="51" t="str">
        <f>IF(OR('TRI-3'!CS39 ="",'TRI-3'!CS39&lt;0,'TRI-3'!CS39  &gt;10),"",IF((ROUND(TRUNC(('TRI-3'!CS39  ),2),0))=10,"A+",IF((ROUND(TRUNC(('TRI-3'!CS39  ),2),0))=9,"A-",IF((ROUND(TRUNC(('TRI-3'!CS39   ),2),0))=8,"B+",IF((ROUND(TRUNC(('TRI-3'!CS39 ),2),0))=7,"B-",IF((ROUND(TRUNC(('TRI-3'!CS39  ),2),0))=6,"C+",IF((ROUND(TRUNC(('TRI-3'!CS39  ),2),0))=5,"C-",IF((ROUND(TRUNC(('TRI-3'!CS39  ),2),0))=4,"D+",IF((ROUND(TRUNC(('TRI-3'!CS39 ),2),0))=3,"D-",IF((ROUND(TRUNC(('TRI-3'!CS39 ),2),0))=2,"E+",IF((ROUND(TRUNC(('TRI-3'!CS39  ),2),0))&lt;=1,"E-","")))))))))))</f>
        <v/>
      </c>
      <c r="CT39" s="51" t="str">
        <f>IF(OR('TRI-3'!CT39 ="",'TRI-3'!CT39&lt;0,'TRI-3'!CT39  &gt;10),"",IF((ROUND(TRUNC(('TRI-3'!CT39  ),2),0))=10,"A+",IF((ROUND(TRUNC(('TRI-3'!CT39  ),2),0))=9,"A-",IF((ROUND(TRUNC(('TRI-3'!CT39   ),2),0))=8,"B+",IF((ROUND(TRUNC(('TRI-3'!CT39 ),2),0))=7,"B-",IF((ROUND(TRUNC(('TRI-3'!CT39  ),2),0))=6,"C+",IF((ROUND(TRUNC(('TRI-3'!CT39  ),2),0))=5,"C-",IF((ROUND(TRUNC(('TRI-3'!CT39  ),2),0))=4,"D+",IF((ROUND(TRUNC(('TRI-3'!CT39 ),2),0))=3,"D-",IF((ROUND(TRUNC(('TRI-3'!CT39 ),2),0))=2,"E+",IF((ROUND(TRUNC(('TRI-3'!CT39  ),2),0))&lt;=1,"E-","")))))))))))</f>
        <v/>
      </c>
      <c r="CU39" s="51" t="str">
        <f>IF(OR('TRI-3'!CU39 ="",'TRI-3'!CU39&lt;0,'TRI-3'!CU39  &gt;10),"",IF((ROUND(TRUNC(('TRI-3'!CU39  ),2),0))=10,"A+",IF((ROUND(TRUNC(('TRI-3'!CU39  ),2),0))=9,"A-",IF((ROUND(TRUNC(('TRI-3'!CU39   ),2),0))=8,"B+",IF((ROUND(TRUNC(('TRI-3'!CU39 ),2),0))=7,"B-",IF((ROUND(TRUNC(('TRI-3'!CU39  ),2),0))=6,"C+",IF((ROUND(TRUNC(('TRI-3'!CU39  ),2),0))=5,"C-",IF((ROUND(TRUNC(('TRI-3'!CU39  ),2),0))=4,"D+",IF((ROUND(TRUNC(('TRI-3'!CU39 ),2),0))=3,"D-",IF((ROUND(TRUNC(('TRI-3'!CU39 ),2),0))=2,"E+",IF((ROUND(TRUNC(('TRI-3'!CU39  ),2),0))&lt;=1,"E-","")))))))))))</f>
        <v/>
      </c>
      <c r="CV39" s="51" t="str">
        <f>IF(OR('TRI-3'!CV39 ="",'TRI-3'!CV39&lt;0,'TRI-3'!CV39  &gt;10),"",IF((ROUND(TRUNC(('TRI-3'!CV39  ),2),0))=10,"A+",IF((ROUND(TRUNC(('TRI-3'!CV39  ),2),0))=9,"A-",IF((ROUND(TRUNC(('TRI-3'!CV39   ),2),0))=8,"B+",IF((ROUND(TRUNC(('TRI-3'!CV39 ),2),0))=7,"B-",IF((ROUND(TRUNC(('TRI-3'!CV39  ),2),0))=6,"C+",IF((ROUND(TRUNC(('TRI-3'!CV39  ),2),0))=5,"C-",IF((ROUND(TRUNC(('TRI-3'!CV39  ),2),0))=4,"D+",IF((ROUND(TRUNC(('TRI-3'!CV39 ),2),0))=3,"D-",IF((ROUND(TRUNC(('TRI-3'!CV39 ),2),0))=2,"E+",IF((ROUND(TRUNC(('TRI-3'!CV39  ),2),0))&lt;=1,"E-","")))))))))))</f>
        <v/>
      </c>
      <c r="CW39" s="51" t="str">
        <f>IF(OR('TRI-3'!CW39 ="",'TRI-3'!CW39&lt;0,'TRI-3'!CW39  &gt;10),"",IF((ROUND(TRUNC(('TRI-3'!CW39  ),2),0))=10,"A+",IF((ROUND(TRUNC(('TRI-3'!CW39  ),2),0))=9,"A-",IF((ROUND(TRUNC(('TRI-3'!CW39   ),2),0))=8,"B+",IF((ROUND(TRUNC(('TRI-3'!CW39 ),2),0))=7,"B-",IF((ROUND(TRUNC(('TRI-3'!CW39  ),2),0))=6,"C+",IF((ROUND(TRUNC(('TRI-3'!CW39  ),2),0))=5,"C-",IF((ROUND(TRUNC(('TRI-3'!CW39  ),2),0))=4,"D+",IF((ROUND(TRUNC(('TRI-3'!CW39 ),2),0))=3,"D-",IF((ROUND(TRUNC(('TRI-3'!CW39 ),2),0))=2,"E+",IF((ROUND(TRUNC(('TRI-3'!CW39  ),2),0))&lt;=1,"E-","")))))))))))</f>
        <v/>
      </c>
      <c r="CX39" s="51" t="str">
        <f>IF(OR('TRI-3'!CX39 ="",'TRI-3'!CX39&lt;0,'TRI-3'!CX39  &gt;10),"",IF((ROUND(TRUNC(('TRI-3'!CX39  ),2),0))=10,"A+",IF((ROUND(TRUNC(('TRI-3'!CX39  ),2),0))=9,"A-",IF((ROUND(TRUNC(('TRI-3'!CX39   ),2),0))=8,"B+",IF((ROUND(TRUNC(('TRI-3'!CX39 ),2),0))=7,"B-",IF((ROUND(TRUNC(('TRI-3'!CX39  ),2),0))=6,"C+",IF((ROUND(TRUNC(('TRI-3'!CX39  ),2),0))=5,"C-",IF((ROUND(TRUNC(('TRI-3'!CX39  ),2),0))=4,"D+",IF((ROUND(TRUNC(('TRI-3'!CX39 ),2),0))=3,"D-",IF((ROUND(TRUNC(('TRI-3'!CX39 ),2),0))=2,"E+",IF((ROUND(TRUNC(('TRI-3'!CX39  ),2),0))&lt;=1,"E-","")))))))))))</f>
        <v/>
      </c>
      <c r="CY39" s="51" t="str">
        <f>IF(OR('TRI-3'!CY39 ="",'TRI-3'!CY39&lt;0,'TRI-3'!CY39  &gt;10),"",IF((ROUND(TRUNC(('TRI-3'!CY39  ),2),0))=10,"A+",IF((ROUND(TRUNC(('TRI-3'!CY39  ),2),0))=9,"A-",IF((ROUND(TRUNC(('TRI-3'!CY39   ),2),0))=8,"B+",IF((ROUND(TRUNC(('TRI-3'!CY39 ),2),0))=7,"B-",IF((ROUND(TRUNC(('TRI-3'!CY39  ),2),0))=6,"C+",IF((ROUND(TRUNC(('TRI-3'!CY39  ),2),0))=5,"C-",IF((ROUND(TRUNC(('TRI-3'!CY39  ),2),0))=4,"D+",IF((ROUND(TRUNC(('TRI-3'!CY39 ),2),0))=3,"D-",IF((ROUND(TRUNC(('TRI-3'!CY39 ),2),0))=2,"E+",IF((ROUND(TRUNC(('TRI-3'!CY39  ),2),0))&lt;=1,"E-","")))))))))))</f>
        <v/>
      </c>
      <c r="CZ39" s="51" t="str">
        <f>IF(OR('TRI-3'!CZ39 ="",'TRI-3'!CZ39&lt;0,'TRI-3'!CZ39  &gt;10),"",IF((ROUND(TRUNC(('TRI-3'!CZ39  ),2),0))=10,"A+",IF((ROUND(TRUNC(('TRI-3'!CZ39  ),2),0))=9,"A-",IF((ROUND(TRUNC(('TRI-3'!CZ39   ),2),0))=8,"B+",IF((ROUND(TRUNC(('TRI-3'!CZ39 ),2),0))=7,"B-",IF((ROUND(TRUNC(('TRI-3'!CZ39  ),2),0))=6,"C+",IF((ROUND(TRUNC(('TRI-3'!CZ39  ),2),0))=5,"C-",IF((ROUND(TRUNC(('TRI-3'!CZ39  ),2),0))=4,"D+",IF((ROUND(TRUNC(('TRI-3'!CZ39 ),2),0))=3,"D-",IF((ROUND(TRUNC(('TRI-3'!CZ39 ),2),0))=2,"E+",IF((ROUND(TRUNC(('TRI-3'!CZ39  ),2),0))&lt;=1,"E-","")))))))))))</f>
        <v/>
      </c>
      <c r="DA39" s="51" t="str">
        <f>IF(OR('TRI-3'!DA39 ="",'TRI-3'!DA39&lt;0,'TRI-3'!DA39  &gt;10),"",IF((ROUND(TRUNC(('TRI-3'!DA39  ),2),0))=10,"A+",IF((ROUND(TRUNC(('TRI-3'!DA39  ),2),0))=9,"A-",IF((ROUND(TRUNC(('TRI-3'!DA39   ),2),0))=8,"B+",IF((ROUND(TRUNC(('TRI-3'!DA39 ),2),0))=7,"B-",IF((ROUND(TRUNC(('TRI-3'!DA39  ),2),0))=6,"C+",IF((ROUND(TRUNC(('TRI-3'!DA39  ),2),0))=5,"C-",IF((ROUND(TRUNC(('TRI-3'!DA39  ),2),0))=4,"D+",IF((ROUND(TRUNC(('TRI-3'!DA39 ),2),0))=3,"D-",IF((ROUND(TRUNC(('TRI-3'!DA39 ),2),0))=2,"E+",IF((ROUND(TRUNC(('TRI-3'!DA39  ),2),0))&lt;=1,"E-","")))))))))))</f>
        <v/>
      </c>
      <c r="DB39" s="51" t="str">
        <f>IF(OR('TRI-3'!DB39 ="",'TRI-3'!DB39&lt;0,'TRI-3'!DB39  &gt;10),"",IF((ROUND(TRUNC(('TRI-3'!DB39  ),2),0))=10,"A+",IF((ROUND(TRUNC(('TRI-3'!DB39  ),2),0))=9,"A-",IF((ROUND(TRUNC(('TRI-3'!DB39   ),2),0))=8,"B+",IF((ROUND(TRUNC(('TRI-3'!DB39 ),2),0))=7,"B-",IF((ROUND(TRUNC(('TRI-3'!DB39  ),2),0))=6,"C+",IF((ROUND(TRUNC(('TRI-3'!DB39  ),2),0))=5,"C-",IF((ROUND(TRUNC(('TRI-3'!DB39  ),2),0))=4,"D+",IF((ROUND(TRUNC(('TRI-3'!DB39 ),2),0))=3,"D-",IF((ROUND(TRUNC(('TRI-3'!DB39 ),2),0))=2,"E+",IF((ROUND(TRUNC(('TRI-3'!DB39  ),2),0))&lt;=1,"E-","")))))))))))</f>
        <v/>
      </c>
      <c r="DC39" s="51" t="str">
        <f>IF(OR('TRI-3'!DC39 ="",'TRI-3'!DC39&lt;0,'TRI-3'!DC39  &gt;10),"",IF((ROUND(TRUNC(('TRI-3'!DC39  ),2),0))=10,"A+",IF((ROUND(TRUNC(('TRI-3'!DC39  ),2),0))=9,"A-",IF((ROUND(TRUNC(('TRI-3'!DC39   ),2),0))=8,"B+",IF((ROUND(TRUNC(('TRI-3'!DC39 ),2),0))=7,"B-",IF((ROUND(TRUNC(('TRI-3'!DC39  ),2),0))=6,"C+",IF((ROUND(TRUNC(('TRI-3'!DC39  ),2),0))=5,"C-",IF((ROUND(TRUNC(('TRI-3'!DC39  ),2),0))=4,"D+",IF((ROUND(TRUNC(('TRI-3'!DC39 ),2),0))=3,"D-",IF((ROUND(TRUNC(('TRI-3'!DC39 ),2),0))=2,"E+",IF((ROUND(TRUNC(('TRI-3'!DC39  ),2),0))&lt;=1,"E-","")))))))))))</f>
        <v/>
      </c>
      <c r="DD39" s="51" t="str">
        <f>IF(OR('TRI-3'!DD39 ="",'TRI-3'!DD39&lt;0,'TRI-3'!DD39  &gt;10),"",IF((ROUND(TRUNC(('TRI-3'!DD39  ),2),0))=10,"A+",IF((ROUND(TRUNC(('TRI-3'!DD39  ),2),0))=9,"A-",IF((ROUND(TRUNC(('TRI-3'!DD39   ),2),0))=8,"B+",IF((ROUND(TRUNC(('TRI-3'!DD39 ),2),0))=7,"B-",IF((ROUND(TRUNC(('TRI-3'!DD39  ),2),0))=6,"C+",IF((ROUND(TRUNC(('TRI-3'!DD39  ),2),0))=5,"C-",IF((ROUND(TRUNC(('TRI-3'!DD39  ),2),0))=4,"D+",IF((ROUND(TRUNC(('TRI-3'!DD39 ),2),0))=3,"D-",IF((ROUND(TRUNC(('TRI-3'!DD39 ),2),0))=2,"E+",IF((ROUND(TRUNC(('TRI-3'!DD39  ),2),0))&lt;=1,"E-","")))))))))))</f>
        <v/>
      </c>
      <c r="DE39" s="51" t="str">
        <f>IF(OR('TRI-3'!DE39 ="",'TRI-3'!DE39&lt;0,'TRI-3'!DE39  &gt;10),"",IF((ROUND(TRUNC(('TRI-3'!DE39  ),2),0))=10,"A+",IF((ROUND(TRUNC(('TRI-3'!DE39  ),2),0))=9,"A-",IF((ROUND(TRUNC(('TRI-3'!DE39   ),2),0))=8,"B+",IF((ROUND(TRUNC(('TRI-3'!DE39 ),2),0))=7,"B-",IF((ROUND(TRUNC(('TRI-3'!DE39  ),2),0))=6,"C+",IF((ROUND(TRUNC(('TRI-3'!DE39  ),2),0))=5,"C-",IF((ROUND(TRUNC(('TRI-3'!DE39  ),2),0))=4,"D+",IF((ROUND(TRUNC(('TRI-3'!DE39 ),2),0))=3,"D-",IF((ROUND(TRUNC(('TRI-3'!DE39 ),2),0))=2,"E+",IF((ROUND(TRUNC(('TRI-3'!DE39  ),2),0))&lt;=1,"E-","")))))))))))</f>
        <v/>
      </c>
      <c r="DF39" s="51" t="str">
        <f>IF(OR('TRI-3'!DF39 ="",'TRI-3'!DF39&lt;0,'TRI-3'!DF39  &gt;10),"",IF((ROUND(TRUNC(('TRI-3'!DF39  ),2),0))=10,"A+",IF((ROUND(TRUNC(('TRI-3'!DF39  ),2),0))=9,"A-",IF((ROUND(TRUNC(('TRI-3'!DF39   ),2),0))=8,"B+",IF((ROUND(TRUNC(('TRI-3'!DF39 ),2),0))=7,"B-",IF((ROUND(TRUNC(('TRI-3'!DF39  ),2),0))=6,"C+",IF((ROUND(TRUNC(('TRI-3'!DF39  ),2),0))=5,"C-",IF((ROUND(TRUNC(('TRI-3'!DF39  ),2),0))=4,"D+",IF((ROUND(TRUNC(('TRI-3'!DF39 ),2),0))=3,"D-",IF((ROUND(TRUNC(('TRI-3'!DF39 ),2),0))=2,"E+",IF((ROUND(TRUNC(('TRI-3'!DF39  ),2),0))&lt;=1,"E-","")))))))))))</f>
        <v/>
      </c>
      <c r="DG39" s="51" t="str">
        <f>IF(OR('TRI-3'!DG39 ="",'TRI-3'!DG39&lt;0,'TRI-3'!DG39  &gt;10),"",IF((ROUND(TRUNC(('TRI-3'!DG39  ),2),0))=10,"A+",IF((ROUND(TRUNC(('TRI-3'!DG39  ),2),0))=9,"A-",IF((ROUND(TRUNC(('TRI-3'!DG39   ),2),0))=8,"B+",IF((ROUND(TRUNC(('TRI-3'!DG39 ),2),0))=7,"B-",IF((ROUND(TRUNC(('TRI-3'!DG39  ),2),0))=6,"C+",IF((ROUND(TRUNC(('TRI-3'!DG39  ),2),0))=5,"C-",IF((ROUND(TRUNC(('TRI-3'!DG39  ),2),0))=4,"D+",IF((ROUND(TRUNC(('TRI-3'!DG39 ),2),0))=3,"D-",IF((ROUND(TRUNC(('TRI-3'!DG39 ),2),0))=2,"E+",IF((ROUND(TRUNC(('TRI-3'!DG39  ),2),0))&lt;=1,"E-","")))))))))))</f>
        <v/>
      </c>
      <c r="DH39" s="51" t="str">
        <f>IF(OR('TRI-3'!DH39 ="",'TRI-3'!DH39&lt;0,'TRI-3'!DH39  &gt;10),"",IF((ROUND(TRUNC(('TRI-3'!DH39  ),2),0))=10,"A+",IF((ROUND(TRUNC(('TRI-3'!DH39  ),2),0))=9,"A-",IF((ROUND(TRUNC(('TRI-3'!DH39   ),2),0))=8,"B+",IF((ROUND(TRUNC(('TRI-3'!DH39 ),2),0))=7,"B-",IF((ROUND(TRUNC(('TRI-3'!DH39  ),2),0))=6,"C+",IF((ROUND(TRUNC(('TRI-3'!DH39  ),2),0))=5,"C-",IF((ROUND(TRUNC(('TRI-3'!DH39  ),2),0))=4,"D+",IF((ROUND(TRUNC(('TRI-3'!DH39 ),2),0))=3,"D-",IF((ROUND(TRUNC(('TRI-3'!DH39 ),2),0))=2,"E+",IF((ROUND(TRUNC(('TRI-3'!DH39  ),2),0))&lt;=1,"E-","")))))))))))</f>
        <v/>
      </c>
      <c r="DI39" s="51" t="str">
        <f>IF(OR('TRI-3'!DI39 ="",'TRI-3'!DI39&lt;0,'TRI-3'!DI39  &gt;10),"",IF((ROUND(TRUNC(('TRI-3'!DI39  ),2),0))=10,"A+",IF((ROUND(TRUNC(('TRI-3'!DI39  ),2),0))=9,"A-",IF((ROUND(TRUNC(('TRI-3'!DI39   ),2),0))=8,"B+",IF((ROUND(TRUNC(('TRI-3'!DI39 ),2),0))=7,"B-",IF((ROUND(TRUNC(('TRI-3'!DI39  ),2),0))=6,"C+",IF((ROUND(TRUNC(('TRI-3'!DI39  ),2),0))=5,"C-",IF((ROUND(TRUNC(('TRI-3'!DI39  ),2),0))=4,"D+",IF((ROUND(TRUNC(('TRI-3'!DI39 ),2),0))=3,"D-",IF((ROUND(TRUNC(('TRI-3'!DI39 ),2),0))=2,"E+",IF((ROUND(TRUNC(('TRI-3'!DI39  ),2),0))&lt;=1,"E-","")))))))))))</f>
        <v/>
      </c>
      <c r="DJ39" s="51" t="str">
        <f>IF(OR('TRI-3'!DJ39 ="",'TRI-3'!DJ39&lt;0,'TRI-3'!DJ39  &gt;10),"",IF((ROUND(TRUNC(('TRI-3'!DJ39  ),2),0))=10,"A+",IF((ROUND(TRUNC(('TRI-3'!DJ39  ),2),0))=9,"A-",IF((ROUND(TRUNC(('TRI-3'!DJ39   ),2),0))=8,"B+",IF((ROUND(TRUNC(('TRI-3'!DJ39 ),2),0))=7,"B-",IF((ROUND(TRUNC(('TRI-3'!DJ39  ),2),0))=6,"C+",IF((ROUND(TRUNC(('TRI-3'!DJ39  ),2),0))=5,"C-",IF((ROUND(TRUNC(('TRI-3'!DJ39  ),2),0))=4,"D+",IF((ROUND(TRUNC(('TRI-3'!DJ39 ),2),0))=3,"D-",IF((ROUND(TRUNC(('TRI-3'!DJ39 ),2),0))=2,"E+",IF((ROUND(TRUNC(('TRI-3'!DJ39  ),2),0))&lt;=1,"E-","")))))))))))</f>
        <v/>
      </c>
      <c r="DK39" s="51" t="str">
        <f>IF(OR('TRI-3'!DK39 ="",'TRI-3'!DK39&lt;0,'TRI-3'!DK39  &gt;10),"",IF((ROUND(TRUNC(('TRI-3'!DK39  ),2),0))=10,"A+",IF((ROUND(TRUNC(('TRI-3'!DK39  ),2),0))=9,"A-",IF((ROUND(TRUNC(('TRI-3'!DK39   ),2),0))=8,"B+",IF((ROUND(TRUNC(('TRI-3'!DK39 ),2),0))=7,"B-",IF((ROUND(TRUNC(('TRI-3'!DK39  ),2),0))=6,"C+",IF((ROUND(TRUNC(('TRI-3'!DK39  ),2),0))=5,"C-",IF((ROUND(TRUNC(('TRI-3'!DK39  ),2),0))=4,"D+",IF((ROUND(TRUNC(('TRI-3'!DK39 ),2),0))=3,"D-",IF((ROUND(TRUNC(('TRI-3'!DK39 ),2),0))=2,"E+",IF((ROUND(TRUNC(('TRI-3'!DK39  ),2),0))&lt;=1,"E-","")))))))))))</f>
        <v/>
      </c>
      <c r="DL39" s="51" t="str">
        <f>IF(OR('TRI-3'!DL39 ="",'TRI-3'!DL39&lt;0,'TRI-3'!DL39  &gt;10),"",IF((ROUND(TRUNC(('TRI-3'!DL39  ),2),0))=10,"A+",IF((ROUND(TRUNC(('TRI-3'!DL39  ),2),0))=9,"A-",IF((ROUND(TRUNC(('TRI-3'!DL39   ),2),0))=8,"B+",IF((ROUND(TRUNC(('TRI-3'!DL39 ),2),0))=7,"B-",IF((ROUND(TRUNC(('TRI-3'!DL39  ),2),0))=6,"C+",IF((ROUND(TRUNC(('TRI-3'!DL39  ),2),0))=5,"C-",IF((ROUND(TRUNC(('TRI-3'!DL39  ),2),0))=4,"D+",IF((ROUND(TRUNC(('TRI-3'!DL39 ),2),0))=3,"D-",IF((ROUND(TRUNC(('TRI-3'!DL39 ),2),0))=2,"E+",IF((ROUND(TRUNC(('TRI-3'!DL39  ),2),0))&lt;=1,"E-","")))))))))))</f>
        <v/>
      </c>
      <c r="DM39" s="51" t="str">
        <f>IF(OR('TRI-3'!DM39 ="",'TRI-3'!DM39&lt;0,'TRI-3'!DM39  &gt;10),"",IF((ROUND(TRUNC(('TRI-3'!DM39  ),2),0))=10,"A+",IF((ROUND(TRUNC(('TRI-3'!DM39  ),2),0))=9,"A-",IF((ROUND(TRUNC(('TRI-3'!DM39   ),2),0))=8,"B+",IF((ROUND(TRUNC(('TRI-3'!DM39 ),2),0))=7,"B-",IF((ROUND(TRUNC(('TRI-3'!DM39  ),2),0))=6,"C+",IF((ROUND(TRUNC(('TRI-3'!DM39  ),2),0))=5,"C-",IF((ROUND(TRUNC(('TRI-3'!DM39  ),2),0))=4,"D+",IF((ROUND(TRUNC(('TRI-3'!DM39 ),2),0))=3,"D-",IF((ROUND(TRUNC(('TRI-3'!DM39 ),2),0))=2,"E+",IF((ROUND(TRUNC(('TRI-3'!DM39  ),2),0))&lt;=1,"E-","")))))))))))</f>
        <v/>
      </c>
      <c r="DN39" s="51" t="str">
        <f>IF(OR('TRI-3'!DN39 ="",'TRI-3'!DN39&lt;0,'TRI-3'!DN39  &gt;10),"",IF((ROUND(TRUNC(('TRI-3'!DN39  ),2),0))=10,"A+",IF((ROUND(TRUNC(('TRI-3'!DN39  ),2),0))=9,"A-",IF((ROUND(TRUNC(('TRI-3'!DN39   ),2),0))=8,"B+",IF((ROUND(TRUNC(('TRI-3'!DN39 ),2),0))=7,"B-",IF((ROUND(TRUNC(('TRI-3'!DN39  ),2),0))=6,"C+",IF((ROUND(TRUNC(('TRI-3'!DN39  ),2),0))=5,"C-",IF((ROUND(TRUNC(('TRI-3'!DN39  ),2),0))=4,"D+",IF((ROUND(TRUNC(('TRI-3'!DN39 ),2),0))=3,"D-",IF((ROUND(TRUNC(('TRI-3'!DN39 ),2),0))=2,"E+",IF((ROUND(TRUNC(('TRI-3'!DN39  ),2),0))&lt;=1,"E-","")))))))))))</f>
        <v/>
      </c>
      <c r="DO39" s="51" t="str">
        <f>IF(OR('TRI-3'!DO39 ="",'TRI-3'!DO39&lt;0,'TRI-3'!DO39  &gt;10),"",IF((ROUND(TRUNC(('TRI-3'!DO39  ),2),0))=10,"A+",IF((ROUND(TRUNC(('TRI-3'!DO39  ),2),0))=9,"A-",IF((ROUND(TRUNC(('TRI-3'!DO39   ),2),0))=8,"B+",IF((ROUND(TRUNC(('TRI-3'!DO39 ),2),0))=7,"B-",IF((ROUND(TRUNC(('TRI-3'!DO39  ),2),0))=6,"C+",IF((ROUND(TRUNC(('TRI-3'!DO39  ),2),0))=5,"C-",IF((ROUND(TRUNC(('TRI-3'!DO39  ),2),0))=4,"D+",IF((ROUND(TRUNC(('TRI-3'!DO39 ),2),0))=3,"D-",IF((ROUND(TRUNC(('TRI-3'!DO39 ),2),0))=2,"E+",IF((ROUND(TRUNC(('TRI-3'!DO39  ),2),0))&lt;=1,"E-","")))))))))))</f>
        <v/>
      </c>
      <c r="DP39" s="51" t="str">
        <f>IF(OR('TRI-3'!DP39 ="",'TRI-3'!DP39&lt;0,'TRI-3'!DP39  &gt;10),"",IF((ROUND(TRUNC(('TRI-3'!DP39  ),2),0))=10,"A+",IF((ROUND(TRUNC(('TRI-3'!DP39  ),2),0))=9,"A-",IF((ROUND(TRUNC(('TRI-3'!DP39   ),2),0))=8,"B+",IF((ROUND(TRUNC(('TRI-3'!DP39 ),2),0))=7,"B-",IF((ROUND(TRUNC(('TRI-3'!DP39  ),2),0))=6,"C+",IF((ROUND(TRUNC(('TRI-3'!DP39  ),2),0))=5,"C-",IF((ROUND(TRUNC(('TRI-3'!DP39  ),2),0))=4,"D+",IF((ROUND(TRUNC(('TRI-3'!DP39 ),2),0))=3,"D-",IF((ROUND(TRUNC(('TRI-3'!DP39 ),2),0))=2,"E+",IF((ROUND(TRUNC(('TRI-3'!DP39  ),2),0))&lt;=1,"E-","")))))))))))</f>
        <v/>
      </c>
      <c r="DQ39" s="51" t="str">
        <f>IF(OR('TRI-3'!DQ39 ="",'TRI-3'!DQ39&lt;0,'TRI-3'!DQ39  &gt;10),"",IF((ROUND(TRUNC(('TRI-3'!DQ39  ),2),0))=10,"A+",IF((ROUND(TRUNC(('TRI-3'!DQ39  ),2),0))=9,"A-",IF((ROUND(TRUNC(('TRI-3'!DQ39   ),2),0))=8,"B+",IF((ROUND(TRUNC(('TRI-3'!DQ39 ),2),0))=7,"B-",IF((ROUND(TRUNC(('TRI-3'!DQ39  ),2),0))=6,"C+",IF((ROUND(TRUNC(('TRI-3'!DQ39  ),2),0))=5,"C-",IF((ROUND(TRUNC(('TRI-3'!DQ39  ),2),0))=4,"D+",IF((ROUND(TRUNC(('TRI-3'!DQ39 ),2),0))=3,"D-",IF((ROUND(TRUNC(('TRI-3'!DQ39 ),2),0))=2,"E+",IF((ROUND(TRUNC(('TRI-3'!DQ39  ),2),0))&lt;=1,"E-","")))))))))))</f>
        <v/>
      </c>
      <c r="DR39" s="51" t="str">
        <f>IF(OR('TRI-3'!DR39 ="",'TRI-3'!DR39&lt;0,'TRI-3'!DR39  &gt;10),"",IF((ROUND(TRUNC(('TRI-3'!DR39  ),2),0))=10,"A+",IF((ROUND(TRUNC(('TRI-3'!DR39  ),2),0))=9,"A-",IF((ROUND(TRUNC(('TRI-3'!DR39   ),2),0))=8,"B+",IF((ROUND(TRUNC(('TRI-3'!DR39 ),2),0))=7,"B-",IF((ROUND(TRUNC(('TRI-3'!DR39  ),2),0))=6,"C+",IF((ROUND(TRUNC(('TRI-3'!DR39  ),2),0))=5,"C-",IF((ROUND(TRUNC(('TRI-3'!DR39  ),2),0))=4,"D+",IF((ROUND(TRUNC(('TRI-3'!DR39 ),2),0))=3,"D-",IF((ROUND(TRUNC(('TRI-3'!DR39 ),2),0))=2,"E+",IF((ROUND(TRUNC(('TRI-3'!DR39  ),2),0))&lt;=1,"E-","")))))))))))</f>
        <v/>
      </c>
      <c r="DS39" s="51" t="str">
        <f>IF(OR('TRI-3'!DS39 ="",'TRI-3'!DS39&lt;0,'TRI-3'!DS39  &gt;10),"",IF((ROUND(TRUNC(('TRI-3'!DS39  ),2),0))=10,"A+",IF((ROUND(TRUNC(('TRI-3'!DS39  ),2),0))=9,"A-",IF((ROUND(TRUNC(('TRI-3'!DS39   ),2),0))=8,"B+",IF((ROUND(TRUNC(('TRI-3'!DS39 ),2),0))=7,"B-",IF((ROUND(TRUNC(('TRI-3'!DS39  ),2),0))=6,"C+",IF((ROUND(TRUNC(('TRI-3'!DS39  ),2),0))=5,"C-",IF((ROUND(TRUNC(('TRI-3'!DS39  ),2),0))=4,"D+",IF((ROUND(TRUNC(('TRI-3'!DS39 ),2),0))=3,"D-",IF((ROUND(TRUNC(('TRI-3'!DS39 ),2),0))=2,"E+",IF((ROUND(TRUNC(('TRI-3'!DS39  ),2),0))&lt;=1,"E-","")))))))))))</f>
        <v/>
      </c>
      <c r="DT39" s="51" t="str">
        <f>IF(OR('TRI-3'!DT39 ="",'TRI-3'!DT39&lt;0,'TRI-3'!DT39  &gt;10),"",IF((ROUND(TRUNC(('TRI-3'!DT39  ),2),0))=10,"A+",IF((ROUND(TRUNC(('TRI-3'!DT39  ),2),0))=9,"A-",IF((ROUND(TRUNC(('TRI-3'!DT39   ),2),0))=8,"B+",IF((ROUND(TRUNC(('TRI-3'!DT39 ),2),0))=7,"B-",IF((ROUND(TRUNC(('TRI-3'!DT39  ),2),0))=6,"C+",IF((ROUND(TRUNC(('TRI-3'!DT39  ),2),0))=5,"C-",IF((ROUND(TRUNC(('TRI-3'!DT39  ),2),0))=4,"D+",IF((ROUND(TRUNC(('TRI-3'!DT39 ),2),0))=3,"D-",IF((ROUND(TRUNC(('TRI-3'!DT39 ),2),0))=2,"E+",IF((ROUND(TRUNC(('TRI-3'!DT39  ),2),0))&lt;=1,"E-","")))))))))))</f>
        <v/>
      </c>
      <c r="DU39" s="51" t="str">
        <f>IF(OR('TRI-3'!DU39 ="",'TRI-3'!DU39&lt;0,'TRI-3'!DU39  &gt;10),"",IF((ROUND(TRUNC(('TRI-3'!DU39  ),2),0))=10,"A+",IF((ROUND(TRUNC(('TRI-3'!DU39  ),2),0))=9,"A-",IF((ROUND(TRUNC(('TRI-3'!DU39   ),2),0))=8,"B+",IF((ROUND(TRUNC(('TRI-3'!DU39 ),2),0))=7,"B-",IF((ROUND(TRUNC(('TRI-3'!DU39  ),2),0))=6,"C+",IF((ROUND(TRUNC(('TRI-3'!DU39  ),2),0))=5,"C-",IF((ROUND(TRUNC(('TRI-3'!DU39  ),2),0))=4,"D+",IF((ROUND(TRUNC(('TRI-3'!DU39 ),2),0))=3,"D-",IF((ROUND(TRUNC(('TRI-3'!DU39 ),2),0))=2,"E+",IF((ROUND(TRUNC(('TRI-3'!DU39  ),2),0))&lt;=1,"E-","")))))))))))</f>
        <v/>
      </c>
      <c r="DV39" s="51" t="str">
        <f>IF(OR('TRI-3'!DV39 ="",'TRI-3'!DV39&lt;0,'TRI-3'!DV39  &gt;10),"",IF((ROUND(TRUNC(('TRI-3'!DV39  ),2),0))=10,"A+",IF((ROUND(TRUNC(('TRI-3'!DV39  ),2),0))=9,"A-",IF((ROUND(TRUNC(('TRI-3'!DV39   ),2),0))=8,"B+",IF((ROUND(TRUNC(('TRI-3'!DV39 ),2),0))=7,"B-",IF((ROUND(TRUNC(('TRI-3'!DV39  ),2),0))=6,"C+",IF((ROUND(TRUNC(('TRI-3'!DV39  ),2),0))=5,"C-",IF((ROUND(TRUNC(('TRI-3'!DV39  ),2),0))=4,"D+",IF((ROUND(TRUNC(('TRI-3'!DV39 ),2),0))=3,"D-",IF((ROUND(TRUNC(('TRI-3'!DV39 ),2),0))=2,"E+",IF((ROUND(TRUNC(('TRI-3'!DV39  ),2),0))&lt;=1,"E-","")))))))))))</f>
        <v/>
      </c>
      <c r="DW39" s="51" t="str">
        <f>IF(OR('TRI-3'!DW39 ="",'TRI-3'!DW39&lt;0,'TRI-3'!DW39  &gt;10),"",IF((ROUND(TRUNC(('TRI-3'!DW39  ),2),0))=10,"A+",IF((ROUND(TRUNC(('TRI-3'!DW39  ),2),0))=9,"A-",IF((ROUND(TRUNC(('TRI-3'!DW39   ),2),0))=8,"B+",IF((ROUND(TRUNC(('TRI-3'!DW39 ),2),0))=7,"B-",IF((ROUND(TRUNC(('TRI-3'!DW39  ),2),0))=6,"C+",IF((ROUND(TRUNC(('TRI-3'!DW39  ),2),0))=5,"C-",IF((ROUND(TRUNC(('TRI-3'!DW39  ),2),0))=4,"D+",IF((ROUND(TRUNC(('TRI-3'!DW39 ),2),0))=3,"D-",IF((ROUND(TRUNC(('TRI-3'!DW39 ),2),0))=2,"E+",IF((ROUND(TRUNC(('TRI-3'!DW39  ),2),0))&lt;=1,"E-","")))))))))))</f>
        <v/>
      </c>
      <c r="DX39" s="51" t="str">
        <f>IF(OR('TRI-3'!DX39 ="",'TRI-3'!DX39&lt;0,'TRI-3'!DX39  &gt;10),"",IF((ROUND(TRUNC(('TRI-3'!DX39  ),2),0))=10,"A+",IF((ROUND(TRUNC(('TRI-3'!DX39  ),2),0))=9,"A-",IF((ROUND(TRUNC(('TRI-3'!DX39   ),2),0))=8,"B+",IF((ROUND(TRUNC(('TRI-3'!DX39 ),2),0))=7,"B-",IF((ROUND(TRUNC(('TRI-3'!DX39  ),2),0))=6,"C+",IF((ROUND(TRUNC(('TRI-3'!DX39  ),2),0))=5,"C-",IF((ROUND(TRUNC(('TRI-3'!DX39  ),2),0))=4,"D+",IF((ROUND(TRUNC(('TRI-3'!DX39 ),2),0))=3,"D-",IF((ROUND(TRUNC(('TRI-3'!DX39 ),2),0))=2,"E+",IF((ROUND(TRUNC(('TRI-3'!DX39  ),2),0))&lt;=1,"E-","")))))))))))</f>
        <v/>
      </c>
      <c r="DY39" s="51" t="str">
        <f>IF(OR('TRI-3'!DY39 ="",'TRI-3'!DY39&lt;0,'TRI-3'!DY39  &gt;10),"",IF((ROUND(TRUNC(('TRI-3'!DY39  ),2),0))=10,"A+",IF((ROUND(TRUNC(('TRI-3'!DY39  ),2),0))=9,"A-",IF((ROUND(TRUNC(('TRI-3'!DY39   ),2),0))=8,"B+",IF((ROUND(TRUNC(('TRI-3'!DY39 ),2),0))=7,"B-",IF((ROUND(TRUNC(('TRI-3'!DY39  ),2),0))=6,"C+",IF((ROUND(TRUNC(('TRI-3'!DY39  ),2),0))=5,"C-",IF((ROUND(TRUNC(('TRI-3'!DY39  ),2),0))=4,"D+",IF((ROUND(TRUNC(('TRI-3'!DY39 ),2),0))=3,"D-",IF((ROUND(TRUNC(('TRI-3'!DY39 ),2),0))=2,"E+",IF((ROUND(TRUNC(('TRI-3'!DY39  ),2),0))&lt;=1,"E-","")))))))))))</f>
        <v/>
      </c>
      <c r="DZ39" s="51" t="str">
        <f>IF(OR('TRI-3'!DZ39 ="",'TRI-3'!DZ39&lt;0,'TRI-3'!DZ39  &gt;10),"",IF((ROUND(TRUNC(('TRI-3'!DZ39  ),2),0))=10,"A+",IF((ROUND(TRUNC(('TRI-3'!DZ39  ),2),0))=9,"A-",IF((ROUND(TRUNC(('TRI-3'!DZ39   ),2),0))=8,"B+",IF((ROUND(TRUNC(('TRI-3'!DZ39 ),2),0))=7,"B-",IF((ROUND(TRUNC(('TRI-3'!DZ39  ),2),0))=6,"C+",IF((ROUND(TRUNC(('TRI-3'!DZ39  ),2),0))=5,"C-",IF((ROUND(TRUNC(('TRI-3'!DZ39  ),2),0))=4,"D+",IF((ROUND(TRUNC(('TRI-3'!DZ39 ),2),0))=3,"D-",IF((ROUND(TRUNC(('TRI-3'!DZ39 ),2),0))=2,"E+",IF((ROUND(TRUNC(('TRI-3'!DZ39  ),2),0))&lt;=1,"E-","")))))))))))</f>
        <v/>
      </c>
      <c r="EA39" s="51" t="str">
        <f>IF(OR('TRI-3'!EA39 ="",'TRI-3'!EA39&lt;0,'TRI-3'!EA39  &gt;10),"",IF((ROUND(TRUNC(('TRI-3'!EA39  ),2),0))=10,"A+",IF((ROUND(TRUNC(('TRI-3'!EA39  ),2),0))=9,"A-",IF((ROUND(TRUNC(('TRI-3'!EA39   ),2),0))=8,"B+",IF((ROUND(TRUNC(('TRI-3'!EA39 ),2),0))=7,"B-",IF((ROUND(TRUNC(('TRI-3'!EA39  ),2),0))=6,"C+",IF((ROUND(TRUNC(('TRI-3'!EA39  ),2),0))=5,"C-",IF((ROUND(TRUNC(('TRI-3'!EA39  ),2),0))=4,"D+",IF((ROUND(TRUNC(('TRI-3'!EA39 ),2),0))=3,"D-",IF((ROUND(TRUNC(('TRI-3'!EA39 ),2),0))=2,"E+",IF((ROUND(TRUNC(('TRI-3'!EA39  ),2),0))&lt;=1,"E-","")))))))))))</f>
        <v/>
      </c>
      <c r="EB39" s="51" t="str">
        <f>IF(OR('TRI-3'!EB39 ="",'TRI-3'!EB39&lt;0,'TRI-3'!EB39  &gt;10),"",IF((ROUND(TRUNC(('TRI-3'!EB39  ),2),0))=10,"A+",IF((ROUND(TRUNC(('TRI-3'!EB39  ),2),0))=9,"A-",IF((ROUND(TRUNC(('TRI-3'!EB39   ),2),0))=8,"B+",IF((ROUND(TRUNC(('TRI-3'!EB39 ),2),0))=7,"B-",IF((ROUND(TRUNC(('TRI-3'!EB39  ),2),0))=6,"C+",IF((ROUND(TRUNC(('TRI-3'!EB39  ),2),0))=5,"C-",IF((ROUND(TRUNC(('TRI-3'!EB39  ),2),0))=4,"D+",IF((ROUND(TRUNC(('TRI-3'!EB39 ),2),0))=3,"D-",IF((ROUND(TRUNC(('TRI-3'!EB39 ),2),0))=2,"E+",IF((ROUND(TRUNC(('TRI-3'!EB39  ),2),0))&lt;=1,"E-","")))))))))))</f>
        <v/>
      </c>
      <c r="EC39" s="51" t="str">
        <f>IF(OR('TRI-3'!EC39 ="",'TRI-3'!EC39&lt;0,'TRI-3'!EC39  &gt;10),"",IF((ROUND(TRUNC(('TRI-3'!EC39  ),2),0))=10,"A+",IF((ROUND(TRUNC(('TRI-3'!EC39  ),2),0))=9,"A-",IF((ROUND(TRUNC(('TRI-3'!EC39   ),2),0))=8,"B+",IF((ROUND(TRUNC(('TRI-3'!EC39 ),2),0))=7,"B-",IF((ROUND(TRUNC(('TRI-3'!EC39  ),2),0))=6,"C+",IF((ROUND(TRUNC(('TRI-3'!EC39  ),2),0))=5,"C-",IF((ROUND(TRUNC(('TRI-3'!EC39  ),2),0))=4,"D+",IF((ROUND(TRUNC(('TRI-3'!EC39 ),2),0))=3,"D-",IF((ROUND(TRUNC(('TRI-3'!EC39 ),2),0))=2,"E+",IF((ROUND(TRUNC(('TRI-3'!EC39  ),2),0))&lt;=1,"E-","")))))))))))</f>
        <v/>
      </c>
      <c r="ED39" s="51" t="str">
        <f>IF(OR('TRI-3'!ED39 ="",'TRI-3'!ED39&lt;0,'TRI-3'!ED39  &gt;10),"",IF((ROUND(TRUNC(('TRI-3'!ED39  ),2),0))=10,"A+",IF((ROUND(TRUNC(('TRI-3'!ED39  ),2),0))=9,"A-",IF((ROUND(TRUNC(('TRI-3'!ED39   ),2),0))=8,"B+",IF((ROUND(TRUNC(('TRI-3'!ED39 ),2),0))=7,"B-",IF((ROUND(TRUNC(('TRI-3'!ED39  ),2),0))=6,"C+",IF((ROUND(TRUNC(('TRI-3'!ED39  ),2),0))=5,"C-",IF((ROUND(TRUNC(('TRI-3'!ED39  ),2),0))=4,"D+",IF((ROUND(TRUNC(('TRI-3'!ED39 ),2),0))=3,"D-",IF((ROUND(TRUNC(('TRI-3'!ED39 ),2),0))=2,"E+",IF((ROUND(TRUNC(('TRI-3'!ED39  ),2),0))&lt;=1,"E-","")))))))))))</f>
        <v/>
      </c>
      <c r="EE39" s="51" t="str">
        <f>IF(OR('TRI-3'!EE39 ="",'TRI-3'!EE39&lt;0,'TRI-3'!EE39  &gt;10),"",IF((ROUND(TRUNC(('TRI-3'!EE39  ),2),0))=10,"A+",IF((ROUND(TRUNC(('TRI-3'!EE39  ),2),0))=9,"A-",IF((ROUND(TRUNC(('TRI-3'!EE39   ),2),0))=8,"B+",IF((ROUND(TRUNC(('TRI-3'!EE39 ),2),0))=7,"B-",IF((ROUND(TRUNC(('TRI-3'!EE39  ),2),0))=6,"C+",IF((ROUND(TRUNC(('TRI-3'!EE39  ),2),0))=5,"C-",IF((ROUND(TRUNC(('TRI-3'!EE39  ),2),0))=4,"D+",IF((ROUND(TRUNC(('TRI-3'!EE39 ),2),0))=3,"D-",IF((ROUND(TRUNC(('TRI-3'!EE39 ),2),0))=2,"E+",IF((ROUND(TRUNC(('TRI-3'!EE39  ),2),0))&lt;=1,"E-","")))))))))))</f>
        <v/>
      </c>
      <c r="EF39" s="51" t="str">
        <f>IF(OR('TRI-3'!EF39 ="",'TRI-3'!EF39&lt;0,'TRI-3'!EF39  &gt;10),"",IF((ROUND(TRUNC(('TRI-3'!EF39  ),2),0))=10,"A+",IF((ROUND(TRUNC(('TRI-3'!EF39  ),2),0))=9,"A-",IF((ROUND(TRUNC(('TRI-3'!EF39   ),2),0))=8,"B+",IF((ROUND(TRUNC(('TRI-3'!EF39 ),2),0))=7,"B-",IF((ROUND(TRUNC(('TRI-3'!EF39  ),2),0))=6,"C+",IF((ROUND(TRUNC(('TRI-3'!EF39  ),2),0))=5,"C-",IF((ROUND(TRUNC(('TRI-3'!EF39  ),2),0))=4,"D+",IF((ROUND(TRUNC(('TRI-3'!EF39 ),2),0))=3,"D-",IF((ROUND(TRUNC(('TRI-3'!EF39 ),2),0))=2,"E+",IF((ROUND(TRUNC(('TRI-3'!EF39  ),2),0))&lt;=1,"E-","")))))))))))</f>
        <v/>
      </c>
      <c r="EG39" s="51" t="str">
        <f>IF(OR('TRI-3'!EG39 ="",'TRI-3'!EG39&lt;0,'TRI-3'!EG39  &gt;10),"",IF((ROUND(TRUNC(('TRI-3'!EG39  ),2),0))=10,"A+",IF((ROUND(TRUNC(('TRI-3'!EG39  ),2),0))=9,"A-",IF((ROUND(TRUNC(('TRI-3'!EG39   ),2),0))=8,"B+",IF((ROUND(TRUNC(('TRI-3'!EG39 ),2),0))=7,"B-",IF((ROUND(TRUNC(('TRI-3'!EG39  ),2),0))=6,"C+",IF((ROUND(TRUNC(('TRI-3'!EG39  ),2),0))=5,"C-",IF((ROUND(TRUNC(('TRI-3'!EG39  ),2),0))=4,"D+",IF((ROUND(TRUNC(('TRI-3'!EG39 ),2),0))=3,"D-",IF((ROUND(TRUNC(('TRI-3'!EG39 ),2),0))=2,"E+",IF((ROUND(TRUNC(('TRI-3'!EG39  ),2),0))&lt;=1,"E-","")))))))))))</f>
        <v/>
      </c>
      <c r="EH39" s="51" t="str">
        <f>IF(OR('TRI-3'!EH39 ="",'TRI-3'!EH39&lt;0,'TRI-3'!EH39  &gt;10),"",IF((ROUND(TRUNC(('TRI-3'!EH39  ),2),0))=10,"A+",IF((ROUND(TRUNC(('TRI-3'!EH39  ),2),0))=9,"A-",IF((ROUND(TRUNC(('TRI-3'!EH39   ),2),0))=8,"B+",IF((ROUND(TRUNC(('TRI-3'!EH39 ),2),0))=7,"B-",IF((ROUND(TRUNC(('TRI-3'!EH39  ),2),0))=6,"C+",IF((ROUND(TRUNC(('TRI-3'!EH39  ),2),0))=5,"C-",IF((ROUND(TRUNC(('TRI-3'!EH39  ),2),0))=4,"D+",IF((ROUND(TRUNC(('TRI-3'!EH39 ),2),0))=3,"D-",IF((ROUND(TRUNC(('TRI-3'!EH39 ),2),0))=2,"E+",IF((ROUND(TRUNC(('TRI-3'!EH39  ),2),0))&lt;=1,"E-","")))))))))))</f>
        <v/>
      </c>
      <c r="EI39" s="51" t="str">
        <f>IF(OR('TRI-3'!EI39 ="",'TRI-3'!EI39&lt;0,'TRI-3'!EI39  &gt;10),"",IF((ROUND(TRUNC(('TRI-3'!EI39  ),2),0))=10,"A+",IF((ROUND(TRUNC(('TRI-3'!EI39  ),2),0))=9,"A-",IF((ROUND(TRUNC(('TRI-3'!EI39   ),2),0))=8,"B+",IF((ROUND(TRUNC(('TRI-3'!EI39 ),2),0))=7,"B-",IF((ROUND(TRUNC(('TRI-3'!EI39  ),2),0))=6,"C+",IF((ROUND(TRUNC(('TRI-3'!EI39  ),2),0))=5,"C-",IF((ROUND(TRUNC(('TRI-3'!EI39  ),2),0))=4,"D+",IF((ROUND(TRUNC(('TRI-3'!EI39 ),2),0))=3,"D-",IF((ROUND(TRUNC(('TRI-3'!EI39 ),2),0))=2,"E+",IF((ROUND(TRUNC(('TRI-3'!EI39  ),2),0))&lt;=1,"E-","")))))))))))</f>
        <v/>
      </c>
      <c r="EJ39" s="51" t="str">
        <f>IF(OR('TRI-3'!EJ39 ="",'TRI-3'!EJ39&lt;0,'TRI-3'!EJ39  &gt;10),"",IF((ROUND(TRUNC(('TRI-3'!EJ39  ),2),0))=10,"A+",IF((ROUND(TRUNC(('TRI-3'!EJ39  ),2),0))=9,"A-",IF((ROUND(TRUNC(('TRI-3'!EJ39   ),2),0))=8,"B+",IF((ROUND(TRUNC(('TRI-3'!EJ39 ),2),0))=7,"B-",IF((ROUND(TRUNC(('TRI-3'!EJ39  ),2),0))=6,"C+",IF((ROUND(TRUNC(('TRI-3'!EJ39  ),2),0))=5,"C-",IF((ROUND(TRUNC(('TRI-3'!EJ39  ),2),0))=4,"D+",IF((ROUND(TRUNC(('TRI-3'!EJ39 ),2),0))=3,"D-",IF((ROUND(TRUNC(('TRI-3'!EJ39 ),2),0))=2,"E+",IF((ROUND(TRUNC(('TRI-3'!EJ39  ),2),0))&lt;=1,"E-","")))))))))))</f>
        <v/>
      </c>
      <c r="EK39" s="51" t="str">
        <f>IF(OR('TRI-3'!EK39 ="",'TRI-3'!EK39&lt;0,'TRI-3'!EK39  &gt;10),"",IF((ROUND(TRUNC(('TRI-3'!EK39  ),2),0))=10,"A+",IF((ROUND(TRUNC(('TRI-3'!EK39  ),2),0))=9,"A-",IF((ROUND(TRUNC(('TRI-3'!EK39   ),2),0))=8,"B+",IF((ROUND(TRUNC(('TRI-3'!EK39 ),2),0))=7,"B-",IF((ROUND(TRUNC(('TRI-3'!EK39  ),2),0))=6,"C+",IF((ROUND(TRUNC(('TRI-3'!EK39  ),2),0))=5,"C-",IF((ROUND(TRUNC(('TRI-3'!EK39  ),2),0))=4,"D+",IF((ROUND(TRUNC(('TRI-3'!EK39 ),2),0))=3,"D-",IF((ROUND(TRUNC(('TRI-3'!EK39 ),2),0))=2,"E+",IF((ROUND(TRUNC(('TRI-3'!EK39  ),2),0))&lt;=1,"E-","")))))))))))</f>
        <v/>
      </c>
      <c r="EL39" s="51" t="str">
        <f>IF(OR('TRI-3'!EL39 ="",'TRI-3'!EL39&lt;0,'TRI-3'!EL39  &gt;10),"",IF((ROUND(TRUNC(('TRI-3'!EL39  ),2),0))=10,"A+",IF((ROUND(TRUNC(('TRI-3'!EL39  ),2),0))=9,"A-",IF((ROUND(TRUNC(('TRI-3'!EL39   ),2),0))=8,"B+",IF((ROUND(TRUNC(('TRI-3'!EL39 ),2),0))=7,"B-",IF((ROUND(TRUNC(('TRI-3'!EL39  ),2),0))=6,"C+",IF((ROUND(TRUNC(('TRI-3'!EL39  ),2),0))=5,"C-",IF((ROUND(TRUNC(('TRI-3'!EL39  ),2),0))=4,"D+",IF((ROUND(TRUNC(('TRI-3'!EL39 ),2),0))=3,"D-",IF((ROUND(TRUNC(('TRI-3'!EL39 ),2),0))=2,"E+",IF((ROUND(TRUNC(('TRI-3'!EL39  ),2),0))&lt;=1,"E-","")))))))))))</f>
        <v/>
      </c>
      <c r="EM39" s="51" t="str">
        <f>IF(OR('TRI-3'!EM39 ="",'TRI-3'!EM39&lt;0,'TRI-3'!EM39  &gt;10),"",IF((ROUND(TRUNC(('TRI-3'!EM39  ),2),0))=10,"A+",IF((ROUND(TRUNC(('TRI-3'!EM39  ),2),0))=9,"A-",IF((ROUND(TRUNC(('TRI-3'!EM39   ),2),0))=8,"B+",IF((ROUND(TRUNC(('TRI-3'!EM39 ),2),0))=7,"B-",IF((ROUND(TRUNC(('TRI-3'!EM39  ),2),0))=6,"C+",IF((ROUND(TRUNC(('TRI-3'!EM39  ),2),0))=5,"C-",IF((ROUND(TRUNC(('TRI-3'!EM39  ),2),0))=4,"D+",IF((ROUND(TRUNC(('TRI-3'!EM39 ),2),0))=3,"D-",IF((ROUND(TRUNC(('TRI-3'!EM39 ),2),0))=2,"E+",IF((ROUND(TRUNC(('TRI-3'!EM39  ),2),0))&lt;=1,"E-","")))))))))))</f>
        <v/>
      </c>
      <c r="EN39" s="51" t="str">
        <f>IF(OR('TRI-3'!EN39 ="",'TRI-3'!EN39&lt;0,'TRI-3'!EN39  &gt;10),"",IF((ROUND(TRUNC(('TRI-3'!EN39  ),2),0))=10,"A+",IF((ROUND(TRUNC(('TRI-3'!EN39  ),2),0))=9,"A-",IF((ROUND(TRUNC(('TRI-3'!EN39   ),2),0))=8,"B+",IF((ROUND(TRUNC(('TRI-3'!EN39 ),2),0))=7,"B-",IF((ROUND(TRUNC(('TRI-3'!EN39  ),2),0))=6,"C+",IF((ROUND(TRUNC(('TRI-3'!EN39  ),2),0))=5,"C-",IF((ROUND(TRUNC(('TRI-3'!EN39  ),2),0))=4,"D+",IF((ROUND(TRUNC(('TRI-3'!EN39 ),2),0))=3,"D-",IF((ROUND(TRUNC(('TRI-3'!EN39 ),2),0))=2,"E+",IF((ROUND(TRUNC(('TRI-3'!EN39  ),2),0))&lt;=1,"E-","")))))))))))</f>
        <v/>
      </c>
      <c r="EO39" s="51" t="str">
        <f>IF(OR('TRI-3'!EO39 ="",'TRI-3'!EO39&lt;0,'TRI-3'!EO39  &gt;10),"",IF((ROUND(TRUNC(('TRI-3'!EO39  ),2),0))=10,"A+",IF((ROUND(TRUNC(('TRI-3'!EO39  ),2),0))=9,"A-",IF((ROUND(TRUNC(('TRI-3'!EO39   ),2),0))=8,"B+",IF((ROUND(TRUNC(('TRI-3'!EO39 ),2),0))=7,"B-",IF((ROUND(TRUNC(('TRI-3'!EO39  ),2),0))=6,"C+",IF((ROUND(TRUNC(('TRI-3'!EO39  ),2),0))=5,"C-",IF((ROUND(TRUNC(('TRI-3'!EO39  ),2),0))=4,"D+",IF((ROUND(TRUNC(('TRI-3'!EO39 ),2),0))=3,"D-",IF((ROUND(TRUNC(('TRI-3'!EO39 ),2),0))=2,"E+",IF((ROUND(TRUNC(('TRI-3'!EO39  ),2),0))&lt;=1,"E-","")))))))))))</f>
        <v/>
      </c>
      <c r="EP39" s="51" t="str">
        <f>IF(OR('TRI-3'!EP39 ="",'TRI-3'!EP39&lt;0,'TRI-3'!EP39  &gt;10),"",IF((ROUND(TRUNC(('TRI-3'!EP39  ),2),0))=10,"A+",IF((ROUND(TRUNC(('TRI-3'!EP39  ),2),0))=9,"A-",IF((ROUND(TRUNC(('TRI-3'!EP39   ),2),0))=8,"B+",IF((ROUND(TRUNC(('TRI-3'!EP39 ),2),0))=7,"B-",IF((ROUND(TRUNC(('TRI-3'!EP39  ),2),0))=6,"C+",IF((ROUND(TRUNC(('TRI-3'!EP39  ),2),0))=5,"C-",IF((ROUND(TRUNC(('TRI-3'!EP39  ),2),0))=4,"D+",IF((ROUND(TRUNC(('TRI-3'!EP39 ),2),0))=3,"D-",IF((ROUND(TRUNC(('TRI-3'!EP39 ),2),0))=2,"E+",IF((ROUND(TRUNC(('TRI-3'!EP39  ),2),0))&lt;=1,"E-","")))))))))))</f>
        <v/>
      </c>
      <c r="EQ39" s="51" t="str">
        <f>IF(OR('TRI-3'!EQ39 ="",'TRI-3'!EQ39&lt;0,'TRI-3'!EQ39  &gt;10),"",IF((ROUND(TRUNC(('TRI-3'!EQ39  ),2),0))=10,"A+",IF((ROUND(TRUNC(('TRI-3'!EQ39  ),2),0))=9,"A-",IF((ROUND(TRUNC(('TRI-3'!EQ39   ),2),0))=8,"B+",IF((ROUND(TRUNC(('TRI-3'!EQ39 ),2),0))=7,"B-",IF((ROUND(TRUNC(('TRI-3'!EQ39  ),2),0))=6,"C+",IF((ROUND(TRUNC(('TRI-3'!EQ39  ),2),0))=5,"C-",IF((ROUND(TRUNC(('TRI-3'!EQ39  ),2),0))=4,"D+",IF((ROUND(TRUNC(('TRI-3'!EQ39 ),2),0))=3,"D-",IF((ROUND(TRUNC(('TRI-3'!EQ39 ),2),0))=2,"E+",IF((ROUND(TRUNC(('TRI-3'!EQ39  ),2),0))&lt;=1,"E-","")))))))))))</f>
        <v/>
      </c>
      <c r="ER39" s="51" t="str">
        <f>IF(OR('TRI-3'!ER39 ="",'TRI-3'!ER39&lt;0,'TRI-3'!ER39  &gt;10),"",IF((ROUND(TRUNC(('TRI-3'!ER39  ),2),0))=10,"A+",IF((ROUND(TRUNC(('TRI-3'!ER39  ),2),0))=9,"A-",IF((ROUND(TRUNC(('TRI-3'!ER39   ),2),0))=8,"B+",IF((ROUND(TRUNC(('TRI-3'!ER39 ),2),0))=7,"B-",IF((ROUND(TRUNC(('TRI-3'!ER39  ),2),0))=6,"C+",IF((ROUND(TRUNC(('TRI-3'!ER39  ),2),0))=5,"C-",IF((ROUND(TRUNC(('TRI-3'!ER39  ),2),0))=4,"D+",IF((ROUND(TRUNC(('TRI-3'!ER39 ),2),0))=3,"D-",IF((ROUND(TRUNC(('TRI-3'!ER39 ),2),0))=2,"E+",IF((ROUND(TRUNC(('TRI-3'!ER39  ),2),0))&lt;=1,"E-","")))))))))))</f>
        <v/>
      </c>
      <c r="ES39" s="51" t="str">
        <f>IF(OR('TRI-3'!ES39 ="",'TRI-3'!ES39&lt;0,'TRI-3'!ES39  &gt;10),"",IF((ROUND(TRUNC(('TRI-3'!ES39  ),2),0))=10,"A+",IF((ROUND(TRUNC(('TRI-3'!ES39  ),2),0))=9,"A-",IF((ROUND(TRUNC(('TRI-3'!ES39   ),2),0))=8,"B+",IF((ROUND(TRUNC(('TRI-3'!ES39 ),2),0))=7,"B-",IF((ROUND(TRUNC(('TRI-3'!ES39  ),2),0))=6,"C+",IF((ROUND(TRUNC(('TRI-3'!ES39  ),2),0))=5,"C-",IF((ROUND(TRUNC(('TRI-3'!ES39  ),2),0))=4,"D+",IF((ROUND(TRUNC(('TRI-3'!ES39 ),2),0))=3,"D-",IF((ROUND(TRUNC(('TRI-3'!ES39 ),2),0))=2,"E+",IF((ROUND(TRUNC(('TRI-3'!ES39  ),2),0))&lt;=1,"E-","")))))))))))</f>
        <v/>
      </c>
      <c r="ET39" s="51" t="str">
        <f>IF('TRI-3'!ET39 ="","",'TRI-3'!ET39 )</f>
        <v/>
      </c>
      <c r="EU39" s="51" t="str">
        <f>IF('TRI-3'!EU39 ="","",'TRI-3'!EU39 )</f>
        <v/>
      </c>
      <c r="EV39" s="51" t="str">
        <f>IF('TRI-3'!EV39 ="","",'TRI-3'!EV39 )</f>
        <v/>
      </c>
      <c r="EW39" s="51" t="str">
        <f>IF('TRI-3'!EW39 ="","",'TRI-3'!EW39 )</f>
        <v/>
      </c>
      <c r="EX39" s="51" t="str">
        <f>IF('TRI-3'!EX39 ="","",'TRI-3'!EX39 )</f>
        <v/>
      </c>
      <c r="EY39" s="51" t="str">
        <f>IF('TRI-3'!EY39 ="","",'TRI-3'!EY39 )</f>
        <v/>
      </c>
      <c r="EZ39" s="51" t="str">
        <f>IF('TRI-3'!EZ39 ="","",'TRI-3'!EZ39 )</f>
        <v/>
      </c>
      <c r="FA39" s="51" t="str">
        <f>IF('TRI-3'!FA39 ="","",'TRI-3'!FA39 )</f>
        <v/>
      </c>
      <c r="FB39" s="51" t="str">
        <f>IF('TRI-3'!FB39 ="","",'TRI-3'!FB39 )</f>
        <v/>
      </c>
      <c r="FC39" s="51" t="str">
        <f>IF('TRI-3'!FC39 ="","",'TRI-3'!FC39 )</f>
        <v/>
      </c>
      <c r="FD39" s="51">
        <f>IF('TRI-3'!FD39 ="","",'TRI-3'!FD39 )</f>
        <v>0</v>
      </c>
      <c r="FE39" s="51" t="str">
        <f>IF('TRI-3'!FE39 ="","",'TRI-3'!FE39 )</f>
        <v/>
      </c>
      <c r="FF39" s="51" t="str">
        <f>IF('TRI-3'!FF39 ="","",'TRI-3'!FF39 )</f>
        <v/>
      </c>
      <c r="FG39" s="51" t="str">
        <f>IF('TRI-3'!FG39 ="","",'TRI-3'!FG39 )</f>
        <v/>
      </c>
      <c r="FH39" s="51" t="str">
        <f>IF('TRI-3'!FH39 ="","",'TRI-3'!FH39 )</f>
        <v/>
      </c>
    </row>
    <row r="40" spans="1:164" ht="21" customHeight="1">
      <c r="B40" s="53">
        <v>23</v>
      </c>
      <c r="C40" s="272" t="str">
        <f>IF(NOTAS!E43&gt;"",NOTAS!E43,"")</f>
        <v>SEGOVIA ELIZALDE ERICK ISAAC</v>
      </c>
      <c r="D40" s="273"/>
      <c r="E40" s="273"/>
      <c r="F40" s="274"/>
      <c r="G40" s="51" t="str">
        <f>IF(OR('TRI-3'!G40 ="",'TRI-3'!G40&lt;0,'TRI-3'!G40  &gt;10),"",IF((ROUND(TRUNC(('TRI-3'!G40  ),2),0))=10,"A+",IF((ROUND(TRUNC(('TRI-3'!G40  ),2),0))=9,"A-",IF((ROUND(TRUNC(('TRI-3'!G40   ),2),0))=8,"B+",IF((ROUND(TRUNC(('TRI-3'!G40 ),2),0))=7,"B-",IF((ROUND(TRUNC(('TRI-3'!G40  ),2),0))=6,"C+",IF((ROUND(TRUNC(('TRI-3'!G40  ),2),0))=5,"C-",IF((ROUND(TRUNC(('TRI-3'!G40  ),2),0))=4,"D+",IF((ROUND(TRUNC(('TRI-3'!G40 ),2),0))=3,"D-",IF((ROUND(TRUNC(('TRI-3'!G40 ),2),0))=2,"E+",IF((ROUND(TRUNC(('TRI-3'!G40  ),2),0))&lt;=1,"E-","")))))))))))</f>
        <v/>
      </c>
      <c r="H40" s="51" t="str">
        <f>IF(OR('TRI-3'!H40 ="",'TRI-3'!H40&lt;0,'TRI-3'!H40  &gt;10),"",IF((ROUND(TRUNC(('TRI-3'!H40  ),2),0))=10,"A+",IF((ROUND(TRUNC(('TRI-3'!H40  ),2),0))=9,"A-",IF((ROUND(TRUNC(('TRI-3'!H40   ),2),0))=8,"B+",IF((ROUND(TRUNC(('TRI-3'!H40 ),2),0))=7,"B-",IF((ROUND(TRUNC(('TRI-3'!H40  ),2),0))=6,"C+",IF((ROUND(TRUNC(('TRI-3'!H40  ),2),0))=5,"C-",IF((ROUND(TRUNC(('TRI-3'!H40  ),2),0))=4,"D+",IF((ROUND(TRUNC(('TRI-3'!H40 ),2),0))=3,"D-",IF((ROUND(TRUNC(('TRI-3'!H40 ),2),0))=2,"E+",IF((ROUND(TRUNC(('TRI-3'!H40  ),2),0))&lt;=1,"E-","")))))))))))</f>
        <v/>
      </c>
      <c r="I40" s="51" t="str">
        <f>IF(OR('TRI-3'!I40 ="",'TRI-3'!I40&lt;0,'TRI-3'!I40  &gt;10),"",IF((ROUND(TRUNC(('TRI-3'!I40  ),2),0))=10,"A+",IF((ROUND(TRUNC(('TRI-3'!I40  ),2),0))=9,"A-",IF((ROUND(TRUNC(('TRI-3'!I40   ),2),0))=8,"B+",IF((ROUND(TRUNC(('TRI-3'!I40 ),2),0))=7,"B-",IF((ROUND(TRUNC(('TRI-3'!I40  ),2),0))=6,"C+",IF((ROUND(TRUNC(('TRI-3'!I40  ),2),0))=5,"C-",IF((ROUND(TRUNC(('TRI-3'!I40  ),2),0))=4,"D+",IF((ROUND(TRUNC(('TRI-3'!I40 ),2),0))=3,"D-",IF((ROUND(TRUNC(('TRI-3'!I40 ),2),0))=2,"E+",IF((ROUND(TRUNC(('TRI-3'!I40  ),2),0))&lt;=1,"E-","")))))))))))</f>
        <v/>
      </c>
      <c r="J40" s="51" t="str">
        <f>IF(OR('TRI-3'!J40 ="",'TRI-3'!J40&lt;0,'TRI-3'!J40  &gt;10),"",IF((ROUND(TRUNC(('TRI-3'!J40  ),2),0))=10,"A+",IF((ROUND(TRUNC(('TRI-3'!J40  ),2),0))=9,"A-",IF((ROUND(TRUNC(('TRI-3'!J40   ),2),0))=8,"B+",IF((ROUND(TRUNC(('TRI-3'!J40 ),2),0))=7,"B-",IF((ROUND(TRUNC(('TRI-3'!J40  ),2),0))=6,"C+",IF((ROUND(TRUNC(('TRI-3'!J40  ),2),0))=5,"C-",IF((ROUND(TRUNC(('TRI-3'!J40  ),2),0))=4,"D+",IF((ROUND(TRUNC(('TRI-3'!J40 ),2),0))=3,"D-",IF((ROUND(TRUNC(('TRI-3'!J40 ),2),0))=2,"E+",IF((ROUND(TRUNC(('TRI-3'!J40  ),2),0))&lt;=1,"E-","")))))))))))</f>
        <v/>
      </c>
      <c r="K40" s="51" t="str">
        <f>IF(OR('TRI-3'!K40 ="",'TRI-3'!K40&lt;0,'TRI-3'!K40  &gt;10),"",IF((ROUND(TRUNC(('TRI-3'!K40  ),2),0))=10,"A+",IF((ROUND(TRUNC(('TRI-3'!K40  ),2),0))=9,"A-",IF((ROUND(TRUNC(('TRI-3'!K40   ),2),0))=8,"B+",IF((ROUND(TRUNC(('TRI-3'!K40 ),2),0))=7,"B-",IF((ROUND(TRUNC(('TRI-3'!K40  ),2),0))=6,"C+",IF((ROUND(TRUNC(('TRI-3'!K40  ),2),0))=5,"C-",IF((ROUND(TRUNC(('TRI-3'!K40  ),2),0))=4,"D+",IF((ROUND(TRUNC(('TRI-3'!K40 ),2),0))=3,"D-",IF((ROUND(TRUNC(('TRI-3'!K40 ),2),0))=2,"E+",IF((ROUND(TRUNC(('TRI-3'!K40  ),2),0))&lt;=1,"E-","")))))))))))</f>
        <v/>
      </c>
      <c r="L40" s="51" t="str">
        <f>IF(OR('TRI-3'!L40 ="",'TRI-3'!L40&lt;0,'TRI-3'!L40  &gt;10),"",IF((ROUND(TRUNC(('TRI-3'!L40  ),2),0))=10,"A+",IF((ROUND(TRUNC(('TRI-3'!L40  ),2),0))=9,"A-",IF((ROUND(TRUNC(('TRI-3'!L40   ),2),0))=8,"B+",IF((ROUND(TRUNC(('TRI-3'!L40 ),2),0))=7,"B-",IF((ROUND(TRUNC(('TRI-3'!L40  ),2),0))=6,"C+",IF((ROUND(TRUNC(('TRI-3'!L40  ),2),0))=5,"C-",IF((ROUND(TRUNC(('TRI-3'!L40  ),2),0))=4,"D+",IF((ROUND(TRUNC(('TRI-3'!L40 ),2),0))=3,"D-",IF((ROUND(TRUNC(('TRI-3'!L40 ),2),0))=2,"E+",IF((ROUND(TRUNC(('TRI-3'!L40  ),2),0))&lt;=1,"E-","")))))))))))</f>
        <v/>
      </c>
      <c r="M40" s="51" t="str">
        <f>IF(OR('TRI-3'!M40 ="",'TRI-3'!M40&lt;0,'TRI-3'!M40  &gt;10),"",IF((ROUND(TRUNC(('TRI-3'!M40  ),2),0))=10,"A+",IF((ROUND(TRUNC(('TRI-3'!M40  ),2),0))=9,"A-",IF((ROUND(TRUNC(('TRI-3'!M40   ),2),0))=8,"B+",IF((ROUND(TRUNC(('TRI-3'!M40 ),2),0))=7,"B-",IF((ROUND(TRUNC(('TRI-3'!M40  ),2),0))=6,"C+",IF((ROUND(TRUNC(('TRI-3'!M40  ),2),0))=5,"C-",IF((ROUND(TRUNC(('TRI-3'!M40  ),2),0))=4,"D+",IF((ROUND(TRUNC(('TRI-3'!M40 ),2),0))=3,"D-",IF((ROUND(TRUNC(('TRI-3'!M40 ),2),0))=2,"E+",IF((ROUND(TRUNC(('TRI-3'!M40  ),2),0))&lt;=1,"E-","")))))))))))</f>
        <v/>
      </c>
      <c r="N40" s="51" t="str">
        <f>IF(OR('TRI-3'!N40 ="",'TRI-3'!N40&lt;0,'TRI-3'!N40  &gt;10),"",IF((ROUND(TRUNC(('TRI-3'!N40  ),2),0))=10,"A+",IF((ROUND(TRUNC(('TRI-3'!N40  ),2),0))=9,"A-",IF((ROUND(TRUNC(('TRI-3'!N40   ),2),0))=8,"B+",IF((ROUND(TRUNC(('TRI-3'!N40 ),2),0))=7,"B-",IF((ROUND(TRUNC(('TRI-3'!N40  ),2),0))=6,"C+",IF((ROUND(TRUNC(('TRI-3'!N40  ),2),0))=5,"C-",IF((ROUND(TRUNC(('TRI-3'!N40  ),2),0))=4,"D+",IF((ROUND(TRUNC(('TRI-3'!N40 ),2),0))=3,"D-",IF((ROUND(TRUNC(('TRI-3'!N40 ),2),0))=2,"E+",IF((ROUND(TRUNC(('TRI-3'!N40  ),2),0))&lt;=1,"E-","")))))))))))</f>
        <v/>
      </c>
      <c r="O40" s="51" t="str">
        <f>IF(OR('TRI-3'!O40 ="",'TRI-3'!O40&lt;0,'TRI-3'!O40  &gt;10),"",IF((ROUND(TRUNC(('TRI-3'!O40  ),2),0))=10,"A+",IF((ROUND(TRUNC(('TRI-3'!O40  ),2),0))=9,"A-",IF((ROUND(TRUNC(('TRI-3'!O40   ),2),0))=8,"B+",IF((ROUND(TRUNC(('TRI-3'!O40 ),2),0))=7,"B-",IF((ROUND(TRUNC(('TRI-3'!O40  ),2),0))=6,"C+",IF((ROUND(TRUNC(('TRI-3'!O40  ),2),0))=5,"C-",IF((ROUND(TRUNC(('TRI-3'!O40  ),2),0))=4,"D+",IF((ROUND(TRUNC(('TRI-3'!O40 ),2),0))=3,"D-",IF((ROUND(TRUNC(('TRI-3'!O40 ),2),0))=2,"E+",IF((ROUND(TRUNC(('TRI-3'!O40  ),2),0))&lt;=1,"E-","")))))))))))</f>
        <v/>
      </c>
      <c r="P40" s="51" t="str">
        <f>IF(OR('TRI-3'!P40 ="",'TRI-3'!P40&lt;0,'TRI-3'!P40  &gt;10),"",IF((ROUND(TRUNC(('TRI-3'!P40  ),2),0))=10,"A+",IF((ROUND(TRUNC(('TRI-3'!P40  ),2),0))=9,"A-",IF((ROUND(TRUNC(('TRI-3'!P40   ),2),0))=8,"B+",IF((ROUND(TRUNC(('TRI-3'!P40 ),2),0))=7,"B-",IF((ROUND(TRUNC(('TRI-3'!P40  ),2),0))=6,"C+",IF((ROUND(TRUNC(('TRI-3'!P40  ),2),0))=5,"C-",IF((ROUND(TRUNC(('TRI-3'!P40  ),2),0))=4,"D+",IF((ROUND(TRUNC(('TRI-3'!P40 ),2),0))=3,"D-",IF((ROUND(TRUNC(('TRI-3'!P40 ),2),0))=2,"E+",IF((ROUND(TRUNC(('TRI-3'!P40  ),2),0))&lt;=1,"E-","")))))))))))</f>
        <v/>
      </c>
      <c r="Q40" s="51" t="str">
        <f>IF(OR('TRI-3'!Q40 ="",'TRI-3'!Q40&lt;0,'TRI-3'!Q40  &gt;10),"",IF((ROUND(TRUNC(('TRI-3'!Q40  ),2),0))=10,"A+",IF((ROUND(TRUNC(('TRI-3'!Q40  ),2),0))=9,"A-",IF((ROUND(TRUNC(('TRI-3'!Q40   ),2),0))=8,"B+",IF((ROUND(TRUNC(('TRI-3'!Q40 ),2),0))=7,"B-",IF((ROUND(TRUNC(('TRI-3'!Q40  ),2),0))=6,"C+",IF((ROUND(TRUNC(('TRI-3'!Q40  ),2),0))=5,"C-",IF((ROUND(TRUNC(('TRI-3'!Q40  ),2),0))=4,"D+",IF((ROUND(TRUNC(('TRI-3'!Q40 ),2),0))=3,"D-",IF((ROUND(TRUNC(('TRI-3'!Q40 ),2),0))=2,"E+",IF((ROUND(TRUNC(('TRI-3'!Q40  ),2),0))&lt;=1,"E-","")))))))))))</f>
        <v/>
      </c>
      <c r="R40" s="51" t="str">
        <f>IF(OR('TRI-3'!R40 ="",'TRI-3'!R40&lt;0,'TRI-3'!R40  &gt;10),"",IF((ROUND(TRUNC(('TRI-3'!R40  ),2),0))=10,"A+",IF((ROUND(TRUNC(('TRI-3'!R40  ),2),0))=9,"A-",IF((ROUND(TRUNC(('TRI-3'!R40   ),2),0))=8,"B+",IF((ROUND(TRUNC(('TRI-3'!R40 ),2),0))=7,"B-",IF((ROUND(TRUNC(('TRI-3'!R40  ),2),0))=6,"C+",IF((ROUND(TRUNC(('TRI-3'!R40  ),2),0))=5,"C-",IF((ROUND(TRUNC(('TRI-3'!R40  ),2),0))=4,"D+",IF((ROUND(TRUNC(('TRI-3'!R40 ),2),0))=3,"D-",IF((ROUND(TRUNC(('TRI-3'!R40 ),2),0))=2,"E+",IF((ROUND(TRUNC(('TRI-3'!R40  ),2),0))&lt;=1,"E-","")))))))))))</f>
        <v/>
      </c>
      <c r="S40" s="51" t="str">
        <f>IF(OR('TRI-3'!S40 ="",'TRI-3'!S40&lt;0,'TRI-3'!S40  &gt;10),"",IF((ROUND(TRUNC(('TRI-3'!S40  ),2),0))=10,"A+",IF((ROUND(TRUNC(('TRI-3'!S40  ),2),0))=9,"A-",IF((ROUND(TRUNC(('TRI-3'!S40   ),2),0))=8,"B+",IF((ROUND(TRUNC(('TRI-3'!S40 ),2),0))=7,"B-",IF((ROUND(TRUNC(('TRI-3'!S40  ),2),0))=6,"C+",IF((ROUND(TRUNC(('TRI-3'!S40  ),2),0))=5,"C-",IF((ROUND(TRUNC(('TRI-3'!S40  ),2),0))=4,"D+",IF((ROUND(TRUNC(('TRI-3'!S40 ),2),0))=3,"D-",IF((ROUND(TRUNC(('TRI-3'!S40 ),2),0))=2,"E+",IF((ROUND(TRUNC(('TRI-3'!S40  ),2),0))&lt;=1,"E-","")))))))))))</f>
        <v/>
      </c>
      <c r="T40" s="51" t="str">
        <f>IF(OR('TRI-3'!T40 ="",'TRI-3'!T40&lt;0,'TRI-3'!T40  &gt;10),"",IF((ROUND(TRUNC(('TRI-3'!T40  ),2),0))=10,"A+",IF((ROUND(TRUNC(('TRI-3'!T40  ),2),0))=9,"A-",IF((ROUND(TRUNC(('TRI-3'!T40   ),2),0))=8,"B+",IF((ROUND(TRUNC(('TRI-3'!T40 ),2),0))=7,"B-",IF((ROUND(TRUNC(('TRI-3'!T40  ),2),0))=6,"C+",IF((ROUND(TRUNC(('TRI-3'!T40  ),2),0))=5,"C-",IF((ROUND(TRUNC(('TRI-3'!T40  ),2),0))=4,"D+",IF((ROUND(TRUNC(('TRI-3'!T40 ),2),0))=3,"D-",IF((ROUND(TRUNC(('TRI-3'!T40 ),2),0))=2,"E+",IF((ROUND(TRUNC(('TRI-3'!T40  ),2),0))&lt;=1,"E-","")))))))))))</f>
        <v/>
      </c>
      <c r="U40" s="51" t="str">
        <f>IF(OR('TRI-3'!U40 ="",'TRI-3'!U40&lt;0,'TRI-3'!U40  &gt;10),"",IF((ROUND(TRUNC(('TRI-3'!U40  ),2),0))=10,"A+",IF((ROUND(TRUNC(('TRI-3'!U40  ),2),0))=9,"A-",IF((ROUND(TRUNC(('TRI-3'!U40   ),2),0))=8,"B+",IF((ROUND(TRUNC(('TRI-3'!U40 ),2),0))=7,"B-",IF((ROUND(TRUNC(('TRI-3'!U40  ),2),0))=6,"C+",IF((ROUND(TRUNC(('TRI-3'!U40  ),2),0))=5,"C-",IF((ROUND(TRUNC(('TRI-3'!U40  ),2),0))=4,"D+",IF((ROUND(TRUNC(('TRI-3'!U40 ),2),0))=3,"D-",IF((ROUND(TRUNC(('TRI-3'!U40 ),2),0))=2,"E+",IF((ROUND(TRUNC(('TRI-3'!U40  ),2),0))&lt;=1,"E-","")))))))))))</f>
        <v/>
      </c>
      <c r="V40" s="51" t="str">
        <f>IF(OR('TRI-3'!V40 ="",'TRI-3'!V40&lt;0,'TRI-3'!V40  &gt;10),"",IF((ROUND(TRUNC(('TRI-3'!V40  ),2),0))=10,"A+",IF((ROUND(TRUNC(('TRI-3'!V40  ),2),0))=9,"A-",IF((ROUND(TRUNC(('TRI-3'!V40   ),2),0))=8,"B+",IF((ROUND(TRUNC(('TRI-3'!V40 ),2),0))=7,"B-",IF((ROUND(TRUNC(('TRI-3'!V40  ),2),0))=6,"C+",IF((ROUND(TRUNC(('TRI-3'!V40  ),2),0))=5,"C-",IF((ROUND(TRUNC(('TRI-3'!V40  ),2),0))=4,"D+",IF((ROUND(TRUNC(('TRI-3'!V40 ),2),0))=3,"D-",IF((ROUND(TRUNC(('TRI-3'!V40 ),2),0))=2,"E+",IF((ROUND(TRUNC(('TRI-3'!V40  ),2),0))&lt;=1,"E-","")))))))))))</f>
        <v/>
      </c>
      <c r="W40" s="51" t="str">
        <f>IF(OR('TRI-3'!W40 ="",'TRI-3'!W40&lt;0,'TRI-3'!W40  &gt;10),"",IF((ROUND(TRUNC(('TRI-3'!W40  ),2),0))=10,"A+",IF((ROUND(TRUNC(('TRI-3'!W40  ),2),0))=9,"A-",IF((ROUND(TRUNC(('TRI-3'!W40   ),2),0))=8,"B+",IF((ROUND(TRUNC(('TRI-3'!W40 ),2),0))=7,"B-",IF((ROUND(TRUNC(('TRI-3'!W40  ),2),0))=6,"C+",IF((ROUND(TRUNC(('TRI-3'!W40  ),2),0))=5,"C-",IF((ROUND(TRUNC(('TRI-3'!W40  ),2),0))=4,"D+",IF((ROUND(TRUNC(('TRI-3'!W40 ),2),0))=3,"D-",IF((ROUND(TRUNC(('TRI-3'!W40 ),2),0))=2,"E+",IF((ROUND(TRUNC(('TRI-3'!W40  ),2),0))&lt;=1,"E-","")))))))))))</f>
        <v/>
      </c>
      <c r="X40" s="51" t="str">
        <f>IF(OR('TRI-3'!X40 ="",'TRI-3'!X40&lt;0,'TRI-3'!X40  &gt;10),"",IF((ROUND(TRUNC(('TRI-3'!X40  ),2),0))=10,"A+",IF((ROUND(TRUNC(('TRI-3'!X40  ),2),0))=9,"A-",IF((ROUND(TRUNC(('TRI-3'!X40   ),2),0))=8,"B+",IF((ROUND(TRUNC(('TRI-3'!X40 ),2),0))=7,"B-",IF((ROUND(TRUNC(('TRI-3'!X40  ),2),0))=6,"C+",IF((ROUND(TRUNC(('TRI-3'!X40  ),2),0))=5,"C-",IF((ROUND(TRUNC(('TRI-3'!X40  ),2),0))=4,"D+",IF((ROUND(TRUNC(('TRI-3'!X40 ),2),0))=3,"D-",IF((ROUND(TRUNC(('TRI-3'!X40 ),2),0))=2,"E+",IF((ROUND(TRUNC(('TRI-3'!X40  ),2),0))&lt;=1,"E-","")))))))))))</f>
        <v/>
      </c>
      <c r="Y40" s="51" t="str">
        <f>IF(OR('TRI-3'!Y40 ="",'TRI-3'!Y40&lt;0,'TRI-3'!Y40  &gt;10),"",IF((ROUND(TRUNC(('TRI-3'!Y40  ),2),0))=10,"A+",IF((ROUND(TRUNC(('TRI-3'!Y40  ),2),0))=9,"A-",IF((ROUND(TRUNC(('TRI-3'!Y40   ),2),0))=8,"B+",IF((ROUND(TRUNC(('TRI-3'!Y40 ),2),0))=7,"B-",IF((ROUND(TRUNC(('TRI-3'!Y40  ),2),0))=6,"C+",IF((ROUND(TRUNC(('TRI-3'!Y40  ),2),0))=5,"C-",IF((ROUND(TRUNC(('TRI-3'!Y40  ),2),0))=4,"D+",IF((ROUND(TRUNC(('TRI-3'!Y40 ),2),0))=3,"D-",IF((ROUND(TRUNC(('TRI-3'!Y40 ),2),0))=2,"E+",IF((ROUND(TRUNC(('TRI-3'!Y40  ),2),0))&lt;=1,"E-","")))))))))))</f>
        <v/>
      </c>
      <c r="Z40" s="51" t="str">
        <f>IF(OR('TRI-3'!Z40 ="",'TRI-3'!Z40&lt;0,'TRI-3'!Z40  &gt;10),"",IF((ROUND(TRUNC(('TRI-3'!Z40  ),2),0))=10,"A+",IF((ROUND(TRUNC(('TRI-3'!Z40  ),2),0))=9,"A-",IF((ROUND(TRUNC(('TRI-3'!Z40   ),2),0))=8,"B+",IF((ROUND(TRUNC(('TRI-3'!Z40 ),2),0))=7,"B-",IF((ROUND(TRUNC(('TRI-3'!Z40  ),2),0))=6,"C+",IF((ROUND(TRUNC(('TRI-3'!Z40  ),2),0))=5,"C-",IF((ROUND(TRUNC(('TRI-3'!Z40  ),2),0))=4,"D+",IF((ROUND(TRUNC(('TRI-3'!Z40 ),2),0))=3,"D-",IF((ROUND(TRUNC(('TRI-3'!Z40 ),2),0))=2,"E+",IF((ROUND(TRUNC(('TRI-3'!Z40  ),2),0))&lt;=1,"E-","")))))))))))</f>
        <v/>
      </c>
      <c r="AA40" s="51" t="str">
        <f>IF(OR('TRI-3'!AA40 ="",'TRI-3'!AA40&lt;0,'TRI-3'!AA40  &gt;10),"",IF((ROUND(TRUNC(('TRI-3'!AA40  ),2),0))=10,"A+",IF((ROUND(TRUNC(('TRI-3'!AA40  ),2),0))=9,"A-",IF((ROUND(TRUNC(('TRI-3'!AA40   ),2),0))=8,"B+",IF((ROUND(TRUNC(('TRI-3'!AA40 ),2),0))=7,"B-",IF((ROUND(TRUNC(('TRI-3'!AA40  ),2),0))=6,"C+",IF((ROUND(TRUNC(('TRI-3'!AA40  ),2),0))=5,"C-",IF((ROUND(TRUNC(('TRI-3'!AA40  ),2),0))=4,"D+",IF((ROUND(TRUNC(('TRI-3'!AA40 ),2),0))=3,"D-",IF((ROUND(TRUNC(('TRI-3'!AA40 ),2),0))=2,"E+",IF((ROUND(TRUNC(('TRI-3'!AA40  ),2),0))&lt;=1,"E-","")))))))))))</f>
        <v/>
      </c>
      <c r="AB40" s="51" t="str">
        <f>IF(OR('TRI-3'!AB40 ="",'TRI-3'!AB40&lt;0,'TRI-3'!AB40  &gt;10),"",IF((ROUND(TRUNC(('TRI-3'!AB40  ),2),0))=10,"A+",IF((ROUND(TRUNC(('TRI-3'!AB40  ),2),0))=9,"A-",IF((ROUND(TRUNC(('TRI-3'!AB40   ),2),0))=8,"B+",IF((ROUND(TRUNC(('TRI-3'!AB40 ),2),0))=7,"B-",IF((ROUND(TRUNC(('TRI-3'!AB40  ),2),0))=6,"C+",IF((ROUND(TRUNC(('TRI-3'!AB40  ),2),0))=5,"C-",IF((ROUND(TRUNC(('TRI-3'!AB40  ),2),0))=4,"D+",IF((ROUND(TRUNC(('TRI-3'!AB40 ),2),0))=3,"D-",IF((ROUND(TRUNC(('TRI-3'!AB40 ),2),0))=2,"E+",IF((ROUND(TRUNC(('TRI-3'!AB40  ),2),0))&lt;=1,"E-","")))))))))))</f>
        <v/>
      </c>
      <c r="AC40" s="51" t="str">
        <f>IF(OR('TRI-3'!AC40 ="",'TRI-3'!AC40&lt;0,'TRI-3'!AC40  &gt;10),"",IF((ROUND(TRUNC(('TRI-3'!AC40  ),2),0))=10,"A+",IF((ROUND(TRUNC(('TRI-3'!AC40  ),2),0))=9,"A-",IF((ROUND(TRUNC(('TRI-3'!AC40   ),2),0))=8,"B+",IF((ROUND(TRUNC(('TRI-3'!AC40 ),2),0))=7,"B-",IF((ROUND(TRUNC(('TRI-3'!AC40  ),2),0))=6,"C+",IF((ROUND(TRUNC(('TRI-3'!AC40  ),2),0))=5,"C-",IF((ROUND(TRUNC(('TRI-3'!AC40  ),2),0))=4,"D+",IF((ROUND(TRUNC(('TRI-3'!AC40 ),2),0))=3,"D-",IF((ROUND(TRUNC(('TRI-3'!AC40 ),2),0))=2,"E+",IF((ROUND(TRUNC(('TRI-3'!AC40  ),2),0))&lt;=1,"E-","")))))))))))</f>
        <v/>
      </c>
      <c r="AD40" s="51" t="str">
        <f>IF(OR('TRI-3'!AD40 ="",'TRI-3'!AD40&lt;0,'TRI-3'!AD40  &gt;10),"",IF((ROUND(TRUNC(('TRI-3'!AD40  ),2),0))=10,"A+",IF((ROUND(TRUNC(('TRI-3'!AD40  ),2),0))=9,"A-",IF((ROUND(TRUNC(('TRI-3'!AD40   ),2),0))=8,"B+",IF((ROUND(TRUNC(('TRI-3'!AD40 ),2),0))=7,"B-",IF((ROUND(TRUNC(('TRI-3'!AD40  ),2),0))=6,"C+",IF((ROUND(TRUNC(('TRI-3'!AD40  ),2),0))=5,"C-",IF((ROUND(TRUNC(('TRI-3'!AD40  ),2),0))=4,"D+",IF((ROUND(TRUNC(('TRI-3'!AD40 ),2),0))=3,"D-",IF((ROUND(TRUNC(('TRI-3'!AD40 ),2),0))=2,"E+",IF((ROUND(TRUNC(('TRI-3'!AD40  ),2),0))&lt;=1,"E-","")))))))))))</f>
        <v/>
      </c>
      <c r="AE40" s="51" t="str">
        <f>IF(OR('TRI-3'!AE40 ="",'TRI-3'!AE40&lt;0,'TRI-3'!AE40  &gt;10),"",IF((ROUND(TRUNC(('TRI-3'!AE40  ),2),0))=10,"A+",IF((ROUND(TRUNC(('TRI-3'!AE40  ),2),0))=9,"A-",IF((ROUND(TRUNC(('TRI-3'!AE40   ),2),0))=8,"B+",IF((ROUND(TRUNC(('TRI-3'!AE40 ),2),0))=7,"B-",IF((ROUND(TRUNC(('TRI-3'!AE40  ),2),0))=6,"C+",IF((ROUND(TRUNC(('TRI-3'!AE40  ),2),0))=5,"C-",IF((ROUND(TRUNC(('TRI-3'!AE40  ),2),0))=4,"D+",IF((ROUND(TRUNC(('TRI-3'!AE40 ),2),0))=3,"D-",IF((ROUND(TRUNC(('TRI-3'!AE40 ),2),0))=2,"E+",IF((ROUND(TRUNC(('TRI-3'!AE40  ),2),0))&lt;=1,"E-","")))))))))))</f>
        <v/>
      </c>
      <c r="AF40" s="51" t="str">
        <f>IF(OR('TRI-3'!AF40 ="",'TRI-3'!AF40&lt;0,'TRI-3'!AF40  &gt;10),"",IF((ROUND(TRUNC(('TRI-3'!AF40  ),2),0))=10,"A+",IF((ROUND(TRUNC(('TRI-3'!AF40  ),2),0))=9,"A-",IF((ROUND(TRUNC(('TRI-3'!AF40   ),2),0))=8,"B+",IF((ROUND(TRUNC(('TRI-3'!AF40 ),2),0))=7,"B-",IF((ROUND(TRUNC(('TRI-3'!AF40  ),2),0))=6,"C+",IF((ROUND(TRUNC(('TRI-3'!AF40  ),2),0))=5,"C-",IF((ROUND(TRUNC(('TRI-3'!AF40  ),2),0))=4,"D+",IF((ROUND(TRUNC(('TRI-3'!AF40 ),2),0))=3,"D-",IF((ROUND(TRUNC(('TRI-3'!AF40 ),2),0))=2,"E+",IF((ROUND(TRUNC(('TRI-3'!AF40  ),2),0))&lt;=1,"E-","")))))))))))</f>
        <v/>
      </c>
      <c r="AG40" s="51" t="str">
        <f>IF(OR('TRI-3'!AG40 ="",'TRI-3'!AG40&lt;0,'TRI-3'!AG40  &gt;10),"",IF((ROUND(TRUNC(('TRI-3'!AG40  ),2),0))=10,"A+",IF((ROUND(TRUNC(('TRI-3'!AG40  ),2),0))=9,"A-",IF((ROUND(TRUNC(('TRI-3'!AG40   ),2),0))=8,"B+",IF((ROUND(TRUNC(('TRI-3'!AG40 ),2),0))=7,"B-",IF((ROUND(TRUNC(('TRI-3'!AG40  ),2),0))=6,"C+",IF((ROUND(TRUNC(('TRI-3'!AG40  ),2),0))=5,"C-",IF((ROUND(TRUNC(('TRI-3'!AG40  ),2),0))=4,"D+",IF((ROUND(TRUNC(('TRI-3'!AG40 ),2),0))=3,"D-",IF((ROUND(TRUNC(('TRI-3'!AG40 ),2),0))=2,"E+",IF((ROUND(TRUNC(('TRI-3'!AG40  ),2),0))&lt;=1,"E-","")))))))))))</f>
        <v/>
      </c>
      <c r="AH40" s="51" t="str">
        <f>IF(OR('TRI-3'!AH40 ="",'TRI-3'!AH40&lt;0,'TRI-3'!AH40  &gt;10),"",IF((ROUND(TRUNC(('TRI-3'!AH40  ),2),0))=10,"A+",IF((ROUND(TRUNC(('TRI-3'!AH40  ),2),0))=9,"A-",IF((ROUND(TRUNC(('TRI-3'!AH40   ),2),0))=8,"B+",IF((ROUND(TRUNC(('TRI-3'!AH40 ),2),0))=7,"B-",IF((ROUND(TRUNC(('TRI-3'!AH40  ),2),0))=6,"C+",IF((ROUND(TRUNC(('TRI-3'!AH40  ),2),0))=5,"C-",IF((ROUND(TRUNC(('TRI-3'!AH40  ),2),0))=4,"D+",IF((ROUND(TRUNC(('TRI-3'!AH40 ),2),0))=3,"D-",IF((ROUND(TRUNC(('TRI-3'!AH40 ),2),0))=2,"E+",IF((ROUND(TRUNC(('TRI-3'!AH40  ),2),0))&lt;=1,"E-","")))))))))))</f>
        <v/>
      </c>
      <c r="AI40" s="51" t="str">
        <f>IF(OR('TRI-3'!AI40 ="",'TRI-3'!AI40&lt;0,'TRI-3'!AI40  &gt;10),"",IF((ROUND(TRUNC(('TRI-3'!AI40  ),2),0))=10,"A+",IF((ROUND(TRUNC(('TRI-3'!AI40  ),2),0))=9,"A-",IF((ROUND(TRUNC(('TRI-3'!AI40   ),2),0))=8,"B+",IF((ROUND(TRUNC(('TRI-3'!AI40 ),2),0))=7,"B-",IF((ROUND(TRUNC(('TRI-3'!AI40  ),2),0))=6,"C+",IF((ROUND(TRUNC(('TRI-3'!AI40  ),2),0))=5,"C-",IF((ROUND(TRUNC(('TRI-3'!AI40  ),2),0))=4,"D+",IF((ROUND(TRUNC(('TRI-3'!AI40 ),2),0))=3,"D-",IF((ROUND(TRUNC(('TRI-3'!AI40 ),2),0))=2,"E+",IF((ROUND(TRUNC(('TRI-3'!AI40  ),2),0))&lt;=1,"E-","")))))))))))</f>
        <v/>
      </c>
      <c r="AJ40" s="51" t="str">
        <f>IF(OR('TRI-3'!AJ40 ="",'TRI-3'!AJ40&lt;0,'TRI-3'!AJ40  &gt;10),"",IF((ROUND(TRUNC(('TRI-3'!AJ40  ),2),0))=10,"A+",IF((ROUND(TRUNC(('TRI-3'!AJ40  ),2),0))=9,"A-",IF((ROUND(TRUNC(('TRI-3'!AJ40   ),2),0))=8,"B+",IF((ROUND(TRUNC(('TRI-3'!AJ40 ),2),0))=7,"B-",IF((ROUND(TRUNC(('TRI-3'!AJ40  ),2),0))=6,"C+",IF((ROUND(TRUNC(('TRI-3'!AJ40  ),2),0))=5,"C-",IF((ROUND(TRUNC(('TRI-3'!AJ40  ),2),0))=4,"D+",IF((ROUND(TRUNC(('TRI-3'!AJ40 ),2),0))=3,"D-",IF((ROUND(TRUNC(('TRI-3'!AJ40 ),2),0))=2,"E+",IF((ROUND(TRUNC(('TRI-3'!AJ40  ),2),0))&lt;=1,"E-","")))))))))))</f>
        <v/>
      </c>
      <c r="AK40" s="51" t="str">
        <f>IF(OR('TRI-3'!AK40 ="",'TRI-3'!AK40&lt;0,'TRI-3'!AK40  &gt;10),"",IF((ROUND(TRUNC(('TRI-3'!AK40  ),2),0))=10,"A+",IF((ROUND(TRUNC(('TRI-3'!AK40  ),2),0))=9,"A-",IF((ROUND(TRUNC(('TRI-3'!AK40   ),2),0))=8,"B+",IF((ROUND(TRUNC(('TRI-3'!AK40 ),2),0))=7,"B-",IF((ROUND(TRUNC(('TRI-3'!AK40  ),2),0))=6,"C+",IF((ROUND(TRUNC(('TRI-3'!AK40  ),2),0))=5,"C-",IF((ROUND(TRUNC(('TRI-3'!AK40  ),2),0))=4,"D+",IF((ROUND(TRUNC(('TRI-3'!AK40 ),2),0))=3,"D-",IF((ROUND(TRUNC(('TRI-3'!AK40 ),2),0))=2,"E+",IF((ROUND(TRUNC(('TRI-3'!AK40  ),2),0))&lt;=1,"E-","")))))))))))</f>
        <v/>
      </c>
      <c r="AL40" s="51" t="str">
        <f>IF(OR('TRI-3'!AL40 ="",'TRI-3'!AL40&lt;0,'TRI-3'!AL40  &gt;10),"",IF((ROUND(TRUNC(('TRI-3'!AL40  ),2),0))=10,"A+",IF((ROUND(TRUNC(('TRI-3'!AL40  ),2),0))=9,"A-",IF((ROUND(TRUNC(('TRI-3'!AL40   ),2),0))=8,"B+",IF((ROUND(TRUNC(('TRI-3'!AL40 ),2),0))=7,"B-",IF((ROUND(TRUNC(('TRI-3'!AL40  ),2),0))=6,"C+",IF((ROUND(TRUNC(('TRI-3'!AL40  ),2),0))=5,"C-",IF((ROUND(TRUNC(('TRI-3'!AL40  ),2),0))=4,"D+",IF((ROUND(TRUNC(('TRI-3'!AL40 ),2),0))=3,"D-",IF((ROUND(TRUNC(('TRI-3'!AL40 ),2),0))=2,"E+",IF((ROUND(TRUNC(('TRI-3'!AL40  ),2),0))&lt;=1,"E-","")))))))))))</f>
        <v/>
      </c>
      <c r="AM40" s="51" t="str">
        <f>IF(OR('TRI-3'!AM40 ="",'TRI-3'!AM40&lt;0,'TRI-3'!AM40  &gt;10),"",IF((ROUND(TRUNC(('TRI-3'!AM40  ),2),0))=10,"A+",IF((ROUND(TRUNC(('TRI-3'!AM40  ),2),0))=9,"A-",IF((ROUND(TRUNC(('TRI-3'!AM40   ),2),0))=8,"B+",IF((ROUND(TRUNC(('TRI-3'!AM40 ),2),0))=7,"B-",IF((ROUND(TRUNC(('TRI-3'!AM40  ),2),0))=6,"C+",IF((ROUND(TRUNC(('TRI-3'!AM40  ),2),0))=5,"C-",IF((ROUND(TRUNC(('TRI-3'!AM40  ),2),0))=4,"D+",IF((ROUND(TRUNC(('TRI-3'!AM40 ),2),0))=3,"D-",IF((ROUND(TRUNC(('TRI-3'!AM40 ),2),0))=2,"E+",IF((ROUND(TRUNC(('TRI-3'!AM40  ),2),0))&lt;=1,"E-","")))))))))))</f>
        <v/>
      </c>
      <c r="AN40" s="51" t="str">
        <f>IF(OR('TRI-3'!AN40 ="",'TRI-3'!AN40&lt;0,'TRI-3'!AN40  &gt;10),"",IF((ROUND(TRUNC(('TRI-3'!AN40  ),2),0))=10,"A+",IF((ROUND(TRUNC(('TRI-3'!AN40  ),2),0))=9,"A-",IF((ROUND(TRUNC(('TRI-3'!AN40   ),2),0))=8,"B+",IF((ROUND(TRUNC(('TRI-3'!AN40 ),2),0))=7,"B-",IF((ROUND(TRUNC(('TRI-3'!AN40  ),2),0))=6,"C+",IF((ROUND(TRUNC(('TRI-3'!AN40  ),2),0))=5,"C-",IF((ROUND(TRUNC(('TRI-3'!AN40  ),2),0))=4,"D+",IF((ROUND(TRUNC(('TRI-3'!AN40 ),2),0))=3,"D-",IF((ROUND(TRUNC(('TRI-3'!AN40 ),2),0))=2,"E+",IF((ROUND(TRUNC(('TRI-3'!AN40  ),2),0))&lt;=1,"E-","")))))))))))</f>
        <v/>
      </c>
      <c r="AO40" s="51" t="str">
        <f>IF(OR('TRI-3'!AO40 ="",'TRI-3'!AO40&lt;0,'TRI-3'!AO40  &gt;10),"",IF((ROUND(TRUNC(('TRI-3'!AO40  ),2),0))=10,"A+",IF((ROUND(TRUNC(('TRI-3'!AO40  ),2),0))=9,"A-",IF((ROUND(TRUNC(('TRI-3'!AO40   ),2),0))=8,"B+",IF((ROUND(TRUNC(('TRI-3'!AO40 ),2),0))=7,"B-",IF((ROUND(TRUNC(('TRI-3'!AO40  ),2),0))=6,"C+",IF((ROUND(TRUNC(('TRI-3'!AO40  ),2),0))=5,"C-",IF((ROUND(TRUNC(('TRI-3'!AO40  ),2),0))=4,"D+",IF((ROUND(TRUNC(('TRI-3'!AO40 ),2),0))=3,"D-",IF((ROUND(TRUNC(('TRI-3'!AO40 ),2),0))=2,"E+",IF((ROUND(TRUNC(('TRI-3'!AO40  ),2),0))&lt;=1,"E-","")))))))))))</f>
        <v/>
      </c>
      <c r="AP40" s="51" t="str">
        <f>IF(OR('TRI-3'!AP40 ="",'TRI-3'!AP40&lt;0,'TRI-3'!AP40  &gt;10),"",IF((ROUND(TRUNC(('TRI-3'!AP40  ),2),0))=10,"A+",IF((ROUND(TRUNC(('TRI-3'!AP40  ),2),0))=9,"A-",IF((ROUND(TRUNC(('TRI-3'!AP40   ),2),0))=8,"B+",IF((ROUND(TRUNC(('TRI-3'!AP40 ),2),0))=7,"B-",IF((ROUND(TRUNC(('TRI-3'!AP40  ),2),0))=6,"C+",IF((ROUND(TRUNC(('TRI-3'!AP40  ),2),0))=5,"C-",IF((ROUND(TRUNC(('TRI-3'!AP40  ),2),0))=4,"D+",IF((ROUND(TRUNC(('TRI-3'!AP40 ),2),0))=3,"D-",IF((ROUND(TRUNC(('TRI-3'!AP40 ),2),0))=2,"E+",IF((ROUND(TRUNC(('TRI-3'!AP40  ),2),0))&lt;=1,"E-","")))))))))))</f>
        <v/>
      </c>
      <c r="AQ40" s="51" t="str">
        <f>IF(OR('TRI-3'!AQ40 ="",'TRI-3'!AQ40&lt;0,'TRI-3'!AQ40  &gt;10),"",IF((ROUND(TRUNC(('TRI-3'!AQ40  ),2),0))=10,"A+",IF((ROUND(TRUNC(('TRI-3'!AQ40  ),2),0))=9,"A-",IF((ROUND(TRUNC(('TRI-3'!AQ40   ),2),0))=8,"B+",IF((ROUND(TRUNC(('TRI-3'!AQ40 ),2),0))=7,"B-",IF((ROUND(TRUNC(('TRI-3'!AQ40  ),2),0))=6,"C+",IF((ROUND(TRUNC(('TRI-3'!AQ40  ),2),0))=5,"C-",IF((ROUND(TRUNC(('TRI-3'!AQ40  ),2),0))=4,"D+",IF((ROUND(TRUNC(('TRI-3'!AQ40 ),2),0))=3,"D-",IF((ROUND(TRUNC(('TRI-3'!AQ40 ),2),0))=2,"E+",IF((ROUND(TRUNC(('TRI-3'!AQ40  ),2),0))&lt;=1,"E-","")))))))))))</f>
        <v/>
      </c>
      <c r="AR40" s="51" t="str">
        <f>IF(OR('TRI-3'!AR40 ="",'TRI-3'!AR40&lt;0,'TRI-3'!AR40  &gt;10),"",IF((ROUND(TRUNC(('TRI-3'!AR40  ),2),0))=10,"A+",IF((ROUND(TRUNC(('TRI-3'!AR40  ),2),0))=9,"A-",IF((ROUND(TRUNC(('TRI-3'!AR40   ),2),0))=8,"B+",IF((ROUND(TRUNC(('TRI-3'!AR40 ),2),0))=7,"B-",IF((ROUND(TRUNC(('TRI-3'!AR40  ),2),0))=6,"C+",IF((ROUND(TRUNC(('TRI-3'!AR40  ),2),0))=5,"C-",IF((ROUND(TRUNC(('TRI-3'!AR40  ),2),0))=4,"D+",IF((ROUND(TRUNC(('TRI-3'!AR40 ),2),0))=3,"D-",IF((ROUND(TRUNC(('TRI-3'!AR40 ),2),0))=2,"E+",IF((ROUND(TRUNC(('TRI-3'!AR40  ),2),0))&lt;=1,"E-","")))))))))))</f>
        <v/>
      </c>
      <c r="AS40" s="51" t="str">
        <f>IF(OR('TRI-3'!AS40 ="",'TRI-3'!AS40&lt;0,'TRI-3'!AS40  &gt;10),"",IF((ROUND(TRUNC(('TRI-3'!AS40  ),2),0))=10,"A+",IF((ROUND(TRUNC(('TRI-3'!AS40  ),2),0))=9,"A-",IF((ROUND(TRUNC(('TRI-3'!AS40   ),2),0))=8,"B+",IF((ROUND(TRUNC(('TRI-3'!AS40 ),2),0))=7,"B-",IF((ROUND(TRUNC(('TRI-3'!AS40  ),2),0))=6,"C+",IF((ROUND(TRUNC(('TRI-3'!AS40  ),2),0))=5,"C-",IF((ROUND(TRUNC(('TRI-3'!AS40  ),2),0))=4,"D+",IF((ROUND(TRUNC(('TRI-3'!AS40 ),2),0))=3,"D-",IF((ROUND(TRUNC(('TRI-3'!AS40 ),2),0))=2,"E+",IF((ROUND(TRUNC(('TRI-3'!AS40  ),2),0))&lt;=1,"E-","")))))))))))</f>
        <v/>
      </c>
      <c r="AT40" s="51" t="str">
        <f>IF(OR('TRI-3'!AT40 ="",'TRI-3'!AT40&lt;0,'TRI-3'!AT40  &gt;10),"",IF((ROUND(TRUNC(('TRI-3'!AT40  ),2),0))=10,"A+",IF((ROUND(TRUNC(('TRI-3'!AT40  ),2),0))=9,"A-",IF((ROUND(TRUNC(('TRI-3'!AT40   ),2),0))=8,"B+",IF((ROUND(TRUNC(('TRI-3'!AT40 ),2),0))=7,"B-",IF((ROUND(TRUNC(('TRI-3'!AT40  ),2),0))=6,"C+",IF((ROUND(TRUNC(('TRI-3'!AT40  ),2),0))=5,"C-",IF((ROUND(TRUNC(('TRI-3'!AT40  ),2),0))=4,"D+",IF((ROUND(TRUNC(('TRI-3'!AT40 ),2),0))=3,"D-",IF((ROUND(TRUNC(('TRI-3'!AT40 ),2),0))=2,"E+",IF((ROUND(TRUNC(('TRI-3'!AT40  ),2),0))&lt;=1,"E-","")))))))))))</f>
        <v/>
      </c>
      <c r="AU40" s="51" t="str">
        <f>IF(OR('TRI-3'!AU40 ="",'TRI-3'!AU40&lt;0,'TRI-3'!AU40  &gt;10),"",IF((ROUND(TRUNC(('TRI-3'!AU40  ),2),0))=10,"A+",IF((ROUND(TRUNC(('TRI-3'!AU40  ),2),0))=9,"A-",IF((ROUND(TRUNC(('TRI-3'!AU40   ),2),0))=8,"B+",IF((ROUND(TRUNC(('TRI-3'!AU40 ),2),0))=7,"B-",IF((ROUND(TRUNC(('TRI-3'!AU40  ),2),0))=6,"C+",IF((ROUND(TRUNC(('TRI-3'!AU40  ),2),0))=5,"C-",IF((ROUND(TRUNC(('TRI-3'!AU40  ),2),0))=4,"D+",IF((ROUND(TRUNC(('TRI-3'!AU40 ),2),0))=3,"D-",IF((ROUND(TRUNC(('TRI-3'!AU40 ),2),0))=2,"E+",IF((ROUND(TRUNC(('TRI-3'!AU40  ),2),0))&lt;=1,"E-","")))))))))))</f>
        <v/>
      </c>
      <c r="AV40" s="51" t="str">
        <f>IF(OR('TRI-3'!AV40 ="",'TRI-3'!AV40&lt;0,'TRI-3'!AV40  &gt;10),"",IF((ROUND(TRUNC(('TRI-3'!AV40  ),2),0))=10,"A+",IF((ROUND(TRUNC(('TRI-3'!AV40  ),2),0))=9,"A-",IF((ROUND(TRUNC(('TRI-3'!AV40   ),2),0))=8,"B+",IF((ROUND(TRUNC(('TRI-3'!AV40 ),2),0))=7,"B-",IF((ROUND(TRUNC(('TRI-3'!AV40  ),2),0))=6,"C+",IF((ROUND(TRUNC(('TRI-3'!AV40  ),2),0))=5,"C-",IF((ROUND(TRUNC(('TRI-3'!AV40  ),2),0))=4,"D+",IF((ROUND(TRUNC(('TRI-3'!AV40 ),2),0))=3,"D-",IF((ROUND(TRUNC(('TRI-3'!AV40 ),2),0))=2,"E+",IF((ROUND(TRUNC(('TRI-3'!AV40  ),2),0))&lt;=1,"E-","")))))))))))</f>
        <v/>
      </c>
      <c r="AW40" s="51" t="str">
        <f>IF(OR('TRI-3'!AW40 ="",'TRI-3'!AW40&lt;0,'TRI-3'!AW40  &gt;10),"",IF((ROUND(TRUNC(('TRI-3'!AW40  ),2),0))=10,"A+",IF((ROUND(TRUNC(('TRI-3'!AW40  ),2),0))=9,"A-",IF((ROUND(TRUNC(('TRI-3'!AW40   ),2),0))=8,"B+",IF((ROUND(TRUNC(('TRI-3'!AW40 ),2),0))=7,"B-",IF((ROUND(TRUNC(('TRI-3'!AW40  ),2),0))=6,"C+",IF((ROUND(TRUNC(('TRI-3'!AW40  ),2),0))=5,"C-",IF((ROUND(TRUNC(('TRI-3'!AW40  ),2),0))=4,"D+",IF((ROUND(TRUNC(('TRI-3'!AW40 ),2),0))=3,"D-",IF((ROUND(TRUNC(('TRI-3'!AW40 ),2),0))=2,"E+",IF((ROUND(TRUNC(('TRI-3'!AW40  ),2),0))&lt;=1,"E-","")))))))))))</f>
        <v/>
      </c>
      <c r="AX40" s="51" t="str">
        <f>IF(OR('TRI-3'!AX40 ="",'TRI-3'!AX40&lt;0,'TRI-3'!AX40  &gt;10),"",IF((ROUND(TRUNC(('TRI-3'!AX40  ),2),0))=10,"A+",IF((ROUND(TRUNC(('TRI-3'!AX40  ),2),0))=9,"A-",IF((ROUND(TRUNC(('TRI-3'!AX40   ),2),0))=8,"B+",IF((ROUND(TRUNC(('TRI-3'!AX40 ),2),0))=7,"B-",IF((ROUND(TRUNC(('TRI-3'!AX40  ),2),0))=6,"C+",IF((ROUND(TRUNC(('TRI-3'!AX40  ),2),0))=5,"C-",IF((ROUND(TRUNC(('TRI-3'!AX40  ),2),0))=4,"D+",IF((ROUND(TRUNC(('TRI-3'!AX40 ),2),0))=3,"D-",IF((ROUND(TRUNC(('TRI-3'!AX40 ),2),0))=2,"E+",IF((ROUND(TRUNC(('TRI-3'!AX40  ),2),0))&lt;=1,"E-","")))))))))))</f>
        <v/>
      </c>
      <c r="AY40" s="51" t="str">
        <f>IF(OR('TRI-3'!AY40 ="",'TRI-3'!AY40&lt;0,'TRI-3'!AY40  &gt;10),"",IF((ROUND(TRUNC(('TRI-3'!AY40  ),2),0))=10,"A+",IF((ROUND(TRUNC(('TRI-3'!AY40  ),2),0))=9,"A-",IF((ROUND(TRUNC(('TRI-3'!AY40   ),2),0))=8,"B+",IF((ROUND(TRUNC(('TRI-3'!AY40 ),2),0))=7,"B-",IF((ROUND(TRUNC(('TRI-3'!AY40  ),2),0))=6,"C+",IF((ROUND(TRUNC(('TRI-3'!AY40  ),2),0))=5,"C-",IF((ROUND(TRUNC(('TRI-3'!AY40  ),2),0))=4,"D+",IF((ROUND(TRUNC(('TRI-3'!AY40 ),2),0))=3,"D-",IF((ROUND(TRUNC(('TRI-3'!AY40 ),2),0))=2,"E+",IF((ROUND(TRUNC(('TRI-3'!AY40  ),2),0))&lt;=1,"E-","")))))))))))</f>
        <v/>
      </c>
      <c r="AZ40" s="51" t="str">
        <f>IF(OR('TRI-3'!AZ40 ="",'TRI-3'!AZ40&lt;0,'TRI-3'!AZ40  &gt;10),"",IF((ROUND(TRUNC(('TRI-3'!AZ40  ),2),0))=10,"A+",IF((ROUND(TRUNC(('TRI-3'!AZ40  ),2),0))=9,"A-",IF((ROUND(TRUNC(('TRI-3'!AZ40   ),2),0))=8,"B+",IF((ROUND(TRUNC(('TRI-3'!AZ40 ),2),0))=7,"B-",IF((ROUND(TRUNC(('TRI-3'!AZ40  ),2),0))=6,"C+",IF((ROUND(TRUNC(('TRI-3'!AZ40  ),2),0))=5,"C-",IF((ROUND(TRUNC(('TRI-3'!AZ40  ),2),0))=4,"D+",IF((ROUND(TRUNC(('TRI-3'!AZ40 ),2),0))=3,"D-",IF((ROUND(TRUNC(('TRI-3'!AZ40 ),2),0))=2,"E+",IF((ROUND(TRUNC(('TRI-3'!AZ40  ),2),0))&lt;=1,"E-","")))))))))))</f>
        <v/>
      </c>
      <c r="BA40" s="51" t="str">
        <f>IF(OR('TRI-3'!BA40 ="",'TRI-3'!BA40&lt;0,'TRI-3'!BA40  &gt;10),"",IF((ROUND(TRUNC(('TRI-3'!BA40  ),2),0))=10,"A+",IF((ROUND(TRUNC(('TRI-3'!BA40  ),2),0))=9,"A-",IF((ROUND(TRUNC(('TRI-3'!BA40   ),2),0))=8,"B+",IF((ROUND(TRUNC(('TRI-3'!BA40 ),2),0))=7,"B-",IF((ROUND(TRUNC(('TRI-3'!BA40  ),2),0))=6,"C+",IF((ROUND(TRUNC(('TRI-3'!BA40  ),2),0))=5,"C-",IF((ROUND(TRUNC(('TRI-3'!BA40  ),2),0))=4,"D+",IF((ROUND(TRUNC(('TRI-3'!BA40 ),2),0))=3,"D-",IF((ROUND(TRUNC(('TRI-3'!BA40 ),2),0))=2,"E+",IF((ROUND(TRUNC(('TRI-3'!BA40  ),2),0))&lt;=1,"E-","")))))))))))</f>
        <v/>
      </c>
      <c r="BB40" s="51" t="str">
        <f>IF(OR('TRI-3'!BB40 ="",'TRI-3'!BB40&lt;0,'TRI-3'!BB40  &gt;10),"",IF((ROUND(TRUNC(('TRI-3'!BB40  ),2),0))=10,"A+",IF((ROUND(TRUNC(('TRI-3'!BB40  ),2),0))=9,"A-",IF((ROUND(TRUNC(('TRI-3'!BB40   ),2),0))=8,"B+",IF((ROUND(TRUNC(('TRI-3'!BB40 ),2),0))=7,"B-",IF((ROUND(TRUNC(('TRI-3'!BB40  ),2),0))=6,"C+",IF((ROUND(TRUNC(('TRI-3'!BB40  ),2),0))=5,"C-",IF((ROUND(TRUNC(('TRI-3'!BB40  ),2),0))=4,"D+",IF((ROUND(TRUNC(('TRI-3'!BB40 ),2),0))=3,"D-",IF((ROUND(TRUNC(('TRI-3'!BB40 ),2),0))=2,"E+",IF((ROUND(TRUNC(('TRI-3'!BB40  ),2),0))&lt;=1,"E-","")))))))))))</f>
        <v/>
      </c>
      <c r="BC40" s="51" t="str">
        <f>IF(OR('TRI-3'!BC40 ="",'TRI-3'!BC40&lt;0,'TRI-3'!BC40  &gt;10),"",IF((ROUND(TRUNC(('TRI-3'!BC40  ),2),0))=10,"A+",IF((ROUND(TRUNC(('TRI-3'!BC40  ),2),0))=9,"A-",IF((ROUND(TRUNC(('TRI-3'!BC40   ),2),0))=8,"B+",IF((ROUND(TRUNC(('TRI-3'!BC40 ),2),0))=7,"B-",IF((ROUND(TRUNC(('TRI-3'!BC40  ),2),0))=6,"C+",IF((ROUND(TRUNC(('TRI-3'!BC40  ),2),0))=5,"C-",IF((ROUND(TRUNC(('TRI-3'!BC40  ),2),0))=4,"D+",IF((ROUND(TRUNC(('TRI-3'!BC40 ),2),0))=3,"D-",IF((ROUND(TRUNC(('TRI-3'!BC40 ),2),0))=2,"E+",IF((ROUND(TRUNC(('TRI-3'!BC40  ),2),0))&lt;=1,"E-","")))))))))))</f>
        <v/>
      </c>
      <c r="BD40" s="51" t="str">
        <f>IF(OR('TRI-3'!BD40 ="",'TRI-3'!BD40&lt;0,'TRI-3'!BD40  &gt;10),"",IF((ROUND(TRUNC(('TRI-3'!BD40  ),2),0))=10,"A+",IF((ROUND(TRUNC(('TRI-3'!BD40  ),2),0))=9,"A-",IF((ROUND(TRUNC(('TRI-3'!BD40   ),2),0))=8,"B+",IF((ROUND(TRUNC(('TRI-3'!BD40 ),2),0))=7,"B-",IF((ROUND(TRUNC(('TRI-3'!BD40  ),2),0))=6,"C+",IF((ROUND(TRUNC(('TRI-3'!BD40  ),2),0))=5,"C-",IF((ROUND(TRUNC(('TRI-3'!BD40  ),2),0))=4,"D+",IF((ROUND(TRUNC(('TRI-3'!BD40 ),2),0))=3,"D-",IF((ROUND(TRUNC(('TRI-3'!BD40 ),2),0))=2,"E+",IF((ROUND(TRUNC(('TRI-3'!BD40  ),2),0))&lt;=1,"E-","")))))))))))</f>
        <v/>
      </c>
      <c r="BE40" s="51" t="str">
        <f>IF(OR('TRI-3'!BE40 ="",'TRI-3'!BE40&lt;0,'TRI-3'!BE40  &gt;10),"",IF((ROUND(TRUNC(('TRI-3'!BE40  ),2),0))=10,"A+",IF((ROUND(TRUNC(('TRI-3'!BE40  ),2),0))=9,"A-",IF((ROUND(TRUNC(('TRI-3'!BE40   ),2),0))=8,"B+",IF((ROUND(TRUNC(('TRI-3'!BE40 ),2),0))=7,"B-",IF((ROUND(TRUNC(('TRI-3'!BE40  ),2),0))=6,"C+",IF((ROUND(TRUNC(('TRI-3'!BE40  ),2),0))=5,"C-",IF((ROUND(TRUNC(('TRI-3'!BE40  ),2),0))=4,"D+",IF((ROUND(TRUNC(('TRI-3'!BE40 ),2),0))=3,"D-",IF((ROUND(TRUNC(('TRI-3'!BE40 ),2),0))=2,"E+",IF((ROUND(TRUNC(('TRI-3'!BE40  ),2),0))&lt;=1,"E-","")))))))))))</f>
        <v/>
      </c>
      <c r="BF40" s="51" t="str">
        <f>IF(OR('TRI-3'!BF40 ="",'TRI-3'!BF40&lt;0,'TRI-3'!BF40  &gt;10),"",IF((ROUND(TRUNC(('TRI-3'!BF40  ),2),0))=10,"A+",IF((ROUND(TRUNC(('TRI-3'!BF40  ),2),0))=9,"A-",IF((ROUND(TRUNC(('TRI-3'!BF40   ),2),0))=8,"B+",IF((ROUND(TRUNC(('TRI-3'!BF40 ),2),0))=7,"B-",IF((ROUND(TRUNC(('TRI-3'!BF40  ),2),0))=6,"C+",IF((ROUND(TRUNC(('TRI-3'!BF40  ),2),0))=5,"C-",IF((ROUND(TRUNC(('TRI-3'!BF40  ),2),0))=4,"D+",IF((ROUND(TRUNC(('TRI-3'!BF40 ),2),0))=3,"D-",IF((ROUND(TRUNC(('TRI-3'!BF40 ),2),0))=2,"E+",IF((ROUND(TRUNC(('TRI-3'!BF40  ),2),0))&lt;=1,"E-","")))))))))))</f>
        <v/>
      </c>
      <c r="BG40" s="51" t="str">
        <f>IF(OR('TRI-3'!BG40 ="",'TRI-3'!BG40&lt;0,'TRI-3'!BG40  &gt;10),"",IF((ROUND(TRUNC(('TRI-3'!BG40  ),2),0))=10,"A+",IF((ROUND(TRUNC(('TRI-3'!BG40  ),2),0))=9,"A-",IF((ROUND(TRUNC(('TRI-3'!BG40   ),2),0))=8,"B+",IF((ROUND(TRUNC(('TRI-3'!BG40 ),2),0))=7,"B-",IF((ROUND(TRUNC(('TRI-3'!BG40  ),2),0))=6,"C+",IF((ROUND(TRUNC(('TRI-3'!BG40  ),2),0))=5,"C-",IF((ROUND(TRUNC(('TRI-3'!BG40  ),2),0))=4,"D+",IF((ROUND(TRUNC(('TRI-3'!BG40 ),2),0))=3,"D-",IF((ROUND(TRUNC(('TRI-3'!BG40 ),2),0))=2,"E+",IF((ROUND(TRUNC(('TRI-3'!BG40  ),2),0))&lt;=1,"E-","")))))))))))</f>
        <v/>
      </c>
      <c r="BH40" s="51" t="str">
        <f>IF(OR('TRI-3'!BH40 ="",'TRI-3'!BH40&lt;0,'TRI-3'!BH40  &gt;10),"",IF((ROUND(TRUNC(('TRI-3'!BH40  ),2),0))=10,"A+",IF((ROUND(TRUNC(('TRI-3'!BH40  ),2),0))=9,"A-",IF((ROUND(TRUNC(('TRI-3'!BH40   ),2),0))=8,"B+",IF((ROUND(TRUNC(('TRI-3'!BH40 ),2),0))=7,"B-",IF((ROUND(TRUNC(('TRI-3'!BH40  ),2),0))=6,"C+",IF((ROUND(TRUNC(('TRI-3'!BH40  ),2),0))=5,"C-",IF((ROUND(TRUNC(('TRI-3'!BH40  ),2),0))=4,"D+",IF((ROUND(TRUNC(('TRI-3'!BH40 ),2),0))=3,"D-",IF((ROUND(TRUNC(('TRI-3'!BH40 ),2),0))=2,"E+",IF((ROUND(TRUNC(('TRI-3'!BH40  ),2),0))&lt;=1,"E-","")))))))))))</f>
        <v/>
      </c>
      <c r="BI40" s="51" t="str">
        <f>IF(OR('TRI-3'!BI40 ="",'TRI-3'!BI40&lt;0,'TRI-3'!BI40  &gt;10),"",IF((ROUND(TRUNC(('TRI-3'!BI40  ),2),0))=10,"A+",IF((ROUND(TRUNC(('TRI-3'!BI40  ),2),0))=9,"A-",IF((ROUND(TRUNC(('TRI-3'!BI40   ),2),0))=8,"B+",IF((ROUND(TRUNC(('TRI-3'!BI40 ),2),0))=7,"B-",IF((ROUND(TRUNC(('TRI-3'!BI40  ),2),0))=6,"C+",IF((ROUND(TRUNC(('TRI-3'!BI40  ),2),0))=5,"C-",IF((ROUND(TRUNC(('TRI-3'!BI40  ),2),0))=4,"D+",IF((ROUND(TRUNC(('TRI-3'!BI40 ),2),0))=3,"D-",IF((ROUND(TRUNC(('TRI-3'!BI40 ),2),0))=2,"E+",IF((ROUND(TRUNC(('TRI-3'!BI40  ),2),0))&lt;=1,"E-","")))))))))))</f>
        <v/>
      </c>
      <c r="BJ40" s="51" t="str">
        <f>IF(OR('TRI-3'!BJ40 ="",'TRI-3'!BJ40&lt;0,'TRI-3'!BJ40  &gt;10),"",IF((ROUND(TRUNC(('TRI-3'!BJ40  ),2),0))=10,"A+",IF((ROUND(TRUNC(('TRI-3'!BJ40  ),2),0))=9,"A-",IF((ROUND(TRUNC(('TRI-3'!BJ40   ),2),0))=8,"B+",IF((ROUND(TRUNC(('TRI-3'!BJ40 ),2),0))=7,"B-",IF((ROUND(TRUNC(('TRI-3'!BJ40  ),2),0))=6,"C+",IF((ROUND(TRUNC(('TRI-3'!BJ40  ),2),0))=5,"C-",IF((ROUND(TRUNC(('TRI-3'!BJ40  ),2),0))=4,"D+",IF((ROUND(TRUNC(('TRI-3'!BJ40 ),2),0))=3,"D-",IF((ROUND(TRUNC(('TRI-3'!BJ40 ),2),0))=2,"E+",IF((ROUND(TRUNC(('TRI-3'!BJ40  ),2),0))&lt;=1,"E-","")))))))))))</f>
        <v/>
      </c>
      <c r="BK40" s="51" t="str">
        <f>IF(OR('TRI-3'!BK40 ="",'TRI-3'!BK40&lt;0,'TRI-3'!BK40  &gt;10),"",IF((ROUND(TRUNC(('TRI-3'!BK40  ),2),0))=10,"A+",IF((ROUND(TRUNC(('TRI-3'!BK40  ),2),0))=9,"A-",IF((ROUND(TRUNC(('TRI-3'!BK40   ),2),0))=8,"B+",IF((ROUND(TRUNC(('TRI-3'!BK40 ),2),0))=7,"B-",IF((ROUND(TRUNC(('TRI-3'!BK40  ),2),0))=6,"C+",IF((ROUND(TRUNC(('TRI-3'!BK40  ),2),0))=5,"C-",IF((ROUND(TRUNC(('TRI-3'!BK40  ),2),0))=4,"D+",IF((ROUND(TRUNC(('TRI-3'!BK40 ),2),0))=3,"D-",IF((ROUND(TRUNC(('TRI-3'!BK40 ),2),0))=2,"E+",IF((ROUND(TRUNC(('TRI-3'!BK40  ),2),0))&lt;=1,"E-","")))))))))))</f>
        <v/>
      </c>
      <c r="BL40" s="51" t="str">
        <f>IF(OR('TRI-3'!BL40 ="",'TRI-3'!BL40&lt;0,'TRI-3'!BL40  &gt;10),"",IF((ROUND(TRUNC(('TRI-3'!BL40  ),2),0))=10,"A+",IF((ROUND(TRUNC(('TRI-3'!BL40  ),2),0))=9,"A-",IF((ROUND(TRUNC(('TRI-3'!BL40   ),2),0))=8,"B+",IF((ROUND(TRUNC(('TRI-3'!BL40 ),2),0))=7,"B-",IF((ROUND(TRUNC(('TRI-3'!BL40  ),2),0))=6,"C+",IF((ROUND(TRUNC(('TRI-3'!BL40  ),2),0))=5,"C-",IF((ROUND(TRUNC(('TRI-3'!BL40  ),2),0))=4,"D+",IF((ROUND(TRUNC(('TRI-3'!BL40 ),2),0))=3,"D-",IF((ROUND(TRUNC(('TRI-3'!BL40 ),2),0))=2,"E+",IF((ROUND(TRUNC(('TRI-3'!BL40  ),2),0))&lt;=1,"E-","")))))))))))</f>
        <v/>
      </c>
      <c r="BM40" s="51" t="str">
        <f>IF(OR('TRI-3'!BM40 ="",'TRI-3'!BM40&lt;0,'TRI-3'!BM40  &gt;10),"",IF((ROUND(TRUNC(('TRI-3'!BM40  ),2),0))=10,"A+",IF((ROUND(TRUNC(('TRI-3'!BM40  ),2),0))=9,"A-",IF((ROUND(TRUNC(('TRI-3'!BM40   ),2),0))=8,"B+",IF((ROUND(TRUNC(('TRI-3'!BM40 ),2),0))=7,"B-",IF((ROUND(TRUNC(('TRI-3'!BM40  ),2),0))=6,"C+",IF((ROUND(TRUNC(('TRI-3'!BM40  ),2),0))=5,"C-",IF((ROUND(TRUNC(('TRI-3'!BM40  ),2),0))=4,"D+",IF((ROUND(TRUNC(('TRI-3'!BM40 ),2),0))=3,"D-",IF((ROUND(TRUNC(('TRI-3'!BM40 ),2),0))=2,"E+",IF((ROUND(TRUNC(('TRI-3'!BM40  ),2),0))&lt;=1,"E-","")))))))))))</f>
        <v/>
      </c>
      <c r="BN40" s="51" t="str">
        <f>IF(OR('TRI-3'!BN40 ="",'TRI-3'!BN40&lt;0,'TRI-3'!BN40  &gt;10),"",IF((ROUND(TRUNC(('TRI-3'!BN40  ),2),0))=10,"A+",IF((ROUND(TRUNC(('TRI-3'!BN40  ),2),0))=9,"A-",IF((ROUND(TRUNC(('TRI-3'!BN40   ),2),0))=8,"B+",IF((ROUND(TRUNC(('TRI-3'!BN40 ),2),0))=7,"B-",IF((ROUND(TRUNC(('TRI-3'!BN40  ),2),0))=6,"C+",IF((ROUND(TRUNC(('TRI-3'!BN40  ),2),0))=5,"C-",IF((ROUND(TRUNC(('TRI-3'!BN40  ),2),0))=4,"D+",IF((ROUND(TRUNC(('TRI-3'!BN40 ),2),0))=3,"D-",IF((ROUND(TRUNC(('TRI-3'!BN40 ),2),0))=2,"E+",IF((ROUND(TRUNC(('TRI-3'!BN40  ),2),0))&lt;=1,"E-","")))))))))))</f>
        <v/>
      </c>
      <c r="BO40" s="51" t="str">
        <f>IF(OR('TRI-3'!BO40 ="",'TRI-3'!BO40&lt;0,'TRI-3'!BO40  &gt;10),"",IF((ROUND(TRUNC(('TRI-3'!BO40  ),2),0))=10,"A+",IF((ROUND(TRUNC(('TRI-3'!BO40  ),2),0))=9,"A-",IF((ROUND(TRUNC(('TRI-3'!BO40   ),2),0))=8,"B+",IF((ROUND(TRUNC(('TRI-3'!BO40 ),2),0))=7,"B-",IF((ROUND(TRUNC(('TRI-3'!BO40  ),2),0))=6,"C+",IF((ROUND(TRUNC(('TRI-3'!BO40  ),2),0))=5,"C-",IF((ROUND(TRUNC(('TRI-3'!BO40  ),2),0))=4,"D+",IF((ROUND(TRUNC(('TRI-3'!BO40 ),2),0))=3,"D-",IF((ROUND(TRUNC(('TRI-3'!BO40 ),2),0))=2,"E+",IF((ROUND(TRUNC(('TRI-3'!BO40  ),2),0))&lt;=1,"E-","")))))))))))</f>
        <v/>
      </c>
      <c r="BP40" s="51" t="str">
        <f>IF(OR('TRI-3'!BP40 ="",'TRI-3'!BP40&lt;0,'TRI-3'!BP40  &gt;10),"",IF((ROUND(TRUNC(('TRI-3'!BP40  ),2),0))=10,"A+",IF((ROUND(TRUNC(('TRI-3'!BP40  ),2),0))=9,"A-",IF((ROUND(TRUNC(('TRI-3'!BP40   ),2),0))=8,"B+",IF((ROUND(TRUNC(('TRI-3'!BP40 ),2),0))=7,"B-",IF((ROUND(TRUNC(('TRI-3'!BP40  ),2),0))=6,"C+",IF((ROUND(TRUNC(('TRI-3'!BP40  ),2),0))=5,"C-",IF((ROUND(TRUNC(('TRI-3'!BP40  ),2),0))=4,"D+",IF((ROUND(TRUNC(('TRI-3'!BP40 ),2),0))=3,"D-",IF((ROUND(TRUNC(('TRI-3'!BP40 ),2),0))=2,"E+",IF((ROUND(TRUNC(('TRI-3'!BP40  ),2),0))&lt;=1,"E-","")))))))))))</f>
        <v/>
      </c>
      <c r="BQ40" s="51" t="str">
        <f>IF(OR('TRI-3'!BQ40 ="",'TRI-3'!BQ40&lt;0,'TRI-3'!BQ40  &gt;10),"",IF((ROUND(TRUNC(('TRI-3'!BQ40  ),2),0))=10,"A+",IF((ROUND(TRUNC(('TRI-3'!BQ40  ),2),0))=9,"A-",IF((ROUND(TRUNC(('TRI-3'!BQ40   ),2),0))=8,"B+",IF((ROUND(TRUNC(('TRI-3'!BQ40 ),2),0))=7,"B-",IF((ROUND(TRUNC(('TRI-3'!BQ40  ),2),0))=6,"C+",IF((ROUND(TRUNC(('TRI-3'!BQ40  ),2),0))=5,"C-",IF((ROUND(TRUNC(('TRI-3'!BQ40  ),2),0))=4,"D+",IF((ROUND(TRUNC(('TRI-3'!BQ40 ),2),0))=3,"D-",IF((ROUND(TRUNC(('TRI-3'!BQ40 ),2),0))=2,"E+",IF((ROUND(TRUNC(('TRI-3'!BQ40  ),2),0))&lt;=1,"E-","")))))))))))</f>
        <v/>
      </c>
      <c r="BR40" s="51" t="str">
        <f>IF(OR('TRI-3'!BR40 ="",'TRI-3'!BR40&lt;0,'TRI-3'!BR40  &gt;10),"",IF((ROUND(TRUNC(('TRI-3'!BR40  ),2),0))=10,"A+",IF((ROUND(TRUNC(('TRI-3'!BR40  ),2),0))=9,"A-",IF((ROUND(TRUNC(('TRI-3'!BR40   ),2),0))=8,"B+",IF((ROUND(TRUNC(('TRI-3'!BR40 ),2),0))=7,"B-",IF((ROUND(TRUNC(('TRI-3'!BR40  ),2),0))=6,"C+",IF((ROUND(TRUNC(('TRI-3'!BR40  ),2),0))=5,"C-",IF((ROUND(TRUNC(('TRI-3'!BR40  ),2),0))=4,"D+",IF((ROUND(TRUNC(('TRI-3'!BR40 ),2),0))=3,"D-",IF((ROUND(TRUNC(('TRI-3'!BR40 ),2),0))=2,"E+",IF((ROUND(TRUNC(('TRI-3'!BR40  ),2),0))&lt;=1,"E-","")))))))))))</f>
        <v/>
      </c>
      <c r="BS40" s="51" t="str">
        <f>IF(OR('TRI-3'!BS40 ="",'TRI-3'!BS40&lt;0,'TRI-3'!BS40  &gt;10),"",IF((ROUND(TRUNC(('TRI-3'!BS40  ),2),0))=10,"A+",IF((ROUND(TRUNC(('TRI-3'!BS40  ),2),0))=9,"A-",IF((ROUND(TRUNC(('TRI-3'!BS40   ),2),0))=8,"B+",IF((ROUND(TRUNC(('TRI-3'!BS40 ),2),0))=7,"B-",IF((ROUND(TRUNC(('TRI-3'!BS40  ),2),0))=6,"C+",IF((ROUND(TRUNC(('TRI-3'!BS40  ),2),0))=5,"C-",IF((ROUND(TRUNC(('TRI-3'!BS40  ),2),0))=4,"D+",IF((ROUND(TRUNC(('TRI-3'!BS40 ),2),0))=3,"D-",IF((ROUND(TRUNC(('TRI-3'!BS40 ),2),0))=2,"E+",IF((ROUND(TRUNC(('TRI-3'!BS40  ),2),0))&lt;=1,"E-","")))))))))))</f>
        <v/>
      </c>
      <c r="BT40" s="51" t="str">
        <f>IF(OR('TRI-3'!BT40 ="",'TRI-3'!BT40&lt;0,'TRI-3'!BT40  &gt;10),"",IF((ROUND(TRUNC(('TRI-3'!BT40  ),2),0))=10,"A+",IF((ROUND(TRUNC(('TRI-3'!BT40  ),2),0))=9,"A-",IF((ROUND(TRUNC(('TRI-3'!BT40   ),2),0))=8,"B+",IF((ROUND(TRUNC(('TRI-3'!BT40 ),2),0))=7,"B-",IF((ROUND(TRUNC(('TRI-3'!BT40  ),2),0))=6,"C+",IF((ROUND(TRUNC(('TRI-3'!BT40  ),2),0))=5,"C-",IF((ROUND(TRUNC(('TRI-3'!BT40  ),2),0))=4,"D+",IF((ROUND(TRUNC(('TRI-3'!BT40 ),2),0))=3,"D-",IF((ROUND(TRUNC(('TRI-3'!BT40 ),2),0))=2,"E+",IF((ROUND(TRUNC(('TRI-3'!BT40  ),2),0))&lt;=1,"E-","")))))))))))</f>
        <v/>
      </c>
      <c r="BU40" s="51" t="str">
        <f>IF(OR('TRI-3'!BU40 ="",'TRI-3'!BU40&lt;0,'TRI-3'!BU40  &gt;10),"",IF((ROUND(TRUNC(('TRI-3'!BU40  ),2),0))=10,"A+",IF((ROUND(TRUNC(('TRI-3'!BU40  ),2),0))=9,"A-",IF((ROUND(TRUNC(('TRI-3'!BU40   ),2),0))=8,"B+",IF((ROUND(TRUNC(('TRI-3'!BU40 ),2),0))=7,"B-",IF((ROUND(TRUNC(('TRI-3'!BU40  ),2),0))=6,"C+",IF((ROUND(TRUNC(('TRI-3'!BU40  ),2),0))=5,"C-",IF((ROUND(TRUNC(('TRI-3'!BU40  ),2),0))=4,"D+",IF((ROUND(TRUNC(('TRI-3'!BU40 ),2),0))=3,"D-",IF((ROUND(TRUNC(('TRI-3'!BU40 ),2),0))=2,"E+",IF((ROUND(TRUNC(('TRI-3'!BU40  ),2),0))&lt;=1,"E-","")))))))))))</f>
        <v/>
      </c>
      <c r="BV40" s="51" t="str">
        <f>IF(OR('TRI-3'!BV40 ="",'TRI-3'!BV40&lt;0,'TRI-3'!BV40  &gt;10),"",IF((ROUND(TRUNC(('TRI-3'!BV40  ),2),0))=10,"A+",IF((ROUND(TRUNC(('TRI-3'!BV40  ),2),0))=9,"A-",IF((ROUND(TRUNC(('TRI-3'!BV40   ),2),0))=8,"B+",IF((ROUND(TRUNC(('TRI-3'!BV40 ),2),0))=7,"B-",IF((ROUND(TRUNC(('TRI-3'!BV40  ),2),0))=6,"C+",IF((ROUND(TRUNC(('TRI-3'!BV40  ),2),0))=5,"C-",IF((ROUND(TRUNC(('TRI-3'!BV40  ),2),0))=4,"D+",IF((ROUND(TRUNC(('TRI-3'!BV40 ),2),0))=3,"D-",IF((ROUND(TRUNC(('TRI-3'!BV40 ),2),0))=2,"E+",IF((ROUND(TRUNC(('TRI-3'!BV40  ),2),0))&lt;=1,"E-","")))))))))))</f>
        <v/>
      </c>
      <c r="BW40" s="51" t="str">
        <f>IF(OR('TRI-3'!BW40 ="",'TRI-3'!BW40&lt;0,'TRI-3'!BW40  &gt;10),"",IF((ROUND(TRUNC(('TRI-3'!BW40  ),2),0))=10,"A+",IF((ROUND(TRUNC(('TRI-3'!BW40  ),2),0))=9,"A-",IF((ROUND(TRUNC(('TRI-3'!BW40   ),2),0))=8,"B+",IF((ROUND(TRUNC(('TRI-3'!BW40 ),2),0))=7,"B-",IF((ROUND(TRUNC(('TRI-3'!BW40  ),2),0))=6,"C+",IF((ROUND(TRUNC(('TRI-3'!BW40  ),2),0))=5,"C-",IF((ROUND(TRUNC(('TRI-3'!BW40  ),2),0))=4,"D+",IF((ROUND(TRUNC(('TRI-3'!BW40 ),2),0))=3,"D-",IF((ROUND(TRUNC(('TRI-3'!BW40 ),2),0))=2,"E+",IF((ROUND(TRUNC(('TRI-3'!BW40  ),2),0))&lt;=1,"E-","")))))))))))</f>
        <v/>
      </c>
      <c r="BX40" s="51" t="str">
        <f>IF(OR('TRI-3'!BX40 ="",'TRI-3'!BX40&lt;0,'TRI-3'!BX40  &gt;10),"",IF((ROUND(TRUNC(('TRI-3'!BX40  ),2),0))=10,"A+",IF((ROUND(TRUNC(('TRI-3'!BX40  ),2),0))=9,"A-",IF((ROUND(TRUNC(('TRI-3'!BX40   ),2),0))=8,"B+",IF((ROUND(TRUNC(('TRI-3'!BX40 ),2),0))=7,"B-",IF((ROUND(TRUNC(('TRI-3'!BX40  ),2),0))=6,"C+",IF((ROUND(TRUNC(('TRI-3'!BX40  ),2),0))=5,"C-",IF((ROUND(TRUNC(('TRI-3'!BX40  ),2),0))=4,"D+",IF((ROUND(TRUNC(('TRI-3'!BX40 ),2),0))=3,"D-",IF((ROUND(TRUNC(('TRI-3'!BX40 ),2),0))=2,"E+",IF((ROUND(TRUNC(('TRI-3'!BX40  ),2),0))&lt;=1,"E-","")))))))))))</f>
        <v/>
      </c>
      <c r="BY40" s="51" t="str">
        <f>IF(OR('TRI-3'!BY40 ="",'TRI-3'!BY40&lt;0,'TRI-3'!BY40  &gt;10),"",IF((ROUND(TRUNC(('TRI-3'!BY40  ),2),0))=10,"A+",IF((ROUND(TRUNC(('TRI-3'!BY40  ),2),0))=9,"A-",IF((ROUND(TRUNC(('TRI-3'!BY40   ),2),0))=8,"B+",IF((ROUND(TRUNC(('TRI-3'!BY40 ),2),0))=7,"B-",IF((ROUND(TRUNC(('TRI-3'!BY40  ),2),0))=6,"C+",IF((ROUND(TRUNC(('TRI-3'!BY40  ),2),0))=5,"C-",IF((ROUND(TRUNC(('TRI-3'!BY40  ),2),0))=4,"D+",IF((ROUND(TRUNC(('TRI-3'!BY40 ),2),0))=3,"D-",IF((ROUND(TRUNC(('TRI-3'!BY40 ),2),0))=2,"E+",IF((ROUND(TRUNC(('TRI-3'!BY40  ),2),0))&lt;=1,"E-","")))))))))))</f>
        <v/>
      </c>
      <c r="BZ40" s="51" t="str">
        <f>IF(OR('TRI-3'!BZ40 ="",'TRI-3'!BZ40&lt;0,'TRI-3'!BZ40  &gt;10),"",IF((ROUND(TRUNC(('TRI-3'!BZ40  ),2),0))=10,"A+",IF((ROUND(TRUNC(('TRI-3'!BZ40  ),2),0))=9,"A-",IF((ROUND(TRUNC(('TRI-3'!BZ40   ),2),0))=8,"B+",IF((ROUND(TRUNC(('TRI-3'!BZ40 ),2),0))=7,"B-",IF((ROUND(TRUNC(('TRI-3'!BZ40  ),2),0))=6,"C+",IF((ROUND(TRUNC(('TRI-3'!BZ40  ),2),0))=5,"C-",IF((ROUND(TRUNC(('TRI-3'!BZ40  ),2),0))=4,"D+",IF((ROUND(TRUNC(('TRI-3'!BZ40 ),2),0))=3,"D-",IF((ROUND(TRUNC(('TRI-3'!BZ40 ),2),0))=2,"E+",IF((ROUND(TRUNC(('TRI-3'!BZ40  ),2),0))&lt;=1,"E-","")))))))))))</f>
        <v/>
      </c>
      <c r="CA40" s="51" t="str">
        <f>IF(OR('TRI-3'!CA40 ="",'TRI-3'!CA40&lt;0,'TRI-3'!CA40  &gt;10),"",IF((ROUND(TRUNC(('TRI-3'!CA40  ),2),0))=10,"A+",IF((ROUND(TRUNC(('TRI-3'!CA40  ),2),0))=9,"A-",IF((ROUND(TRUNC(('TRI-3'!CA40   ),2),0))=8,"B+",IF((ROUND(TRUNC(('TRI-3'!CA40 ),2),0))=7,"B-",IF((ROUND(TRUNC(('TRI-3'!CA40  ),2),0))=6,"C+",IF((ROUND(TRUNC(('TRI-3'!CA40  ),2),0))=5,"C-",IF((ROUND(TRUNC(('TRI-3'!CA40  ),2),0))=4,"D+",IF((ROUND(TRUNC(('TRI-3'!CA40 ),2),0))=3,"D-",IF((ROUND(TRUNC(('TRI-3'!CA40 ),2),0))=2,"E+",IF((ROUND(TRUNC(('TRI-3'!CA40  ),2),0))&lt;=1,"E-","")))))))))))</f>
        <v/>
      </c>
      <c r="CB40" s="51" t="str">
        <f>IF(OR('TRI-3'!CB40 ="",'TRI-3'!CB40&lt;0,'TRI-3'!CB40  &gt;10),"",IF((ROUND(TRUNC(('TRI-3'!CB40  ),2),0))=10,"A+",IF((ROUND(TRUNC(('TRI-3'!CB40  ),2),0))=9,"A-",IF((ROUND(TRUNC(('TRI-3'!CB40   ),2),0))=8,"B+",IF((ROUND(TRUNC(('TRI-3'!CB40 ),2),0))=7,"B-",IF((ROUND(TRUNC(('TRI-3'!CB40  ),2),0))=6,"C+",IF((ROUND(TRUNC(('TRI-3'!CB40  ),2),0))=5,"C-",IF((ROUND(TRUNC(('TRI-3'!CB40  ),2),0))=4,"D+",IF((ROUND(TRUNC(('TRI-3'!CB40 ),2),0))=3,"D-",IF((ROUND(TRUNC(('TRI-3'!CB40 ),2),0))=2,"E+",IF((ROUND(TRUNC(('TRI-3'!CB40  ),2),0))&lt;=1,"E-","")))))))))))</f>
        <v/>
      </c>
      <c r="CC40" s="51" t="str">
        <f>IF(OR('TRI-3'!CC40 ="",'TRI-3'!CC40&lt;0,'TRI-3'!CC40  &gt;10),"",IF((ROUND(TRUNC(('TRI-3'!CC40  ),2),0))=10,"A+",IF((ROUND(TRUNC(('TRI-3'!CC40  ),2),0))=9,"A-",IF((ROUND(TRUNC(('TRI-3'!CC40   ),2),0))=8,"B+",IF((ROUND(TRUNC(('TRI-3'!CC40 ),2),0))=7,"B-",IF((ROUND(TRUNC(('TRI-3'!CC40  ),2),0))=6,"C+",IF((ROUND(TRUNC(('TRI-3'!CC40  ),2),0))=5,"C-",IF((ROUND(TRUNC(('TRI-3'!CC40  ),2),0))=4,"D+",IF((ROUND(TRUNC(('TRI-3'!CC40 ),2),0))=3,"D-",IF((ROUND(TRUNC(('TRI-3'!CC40 ),2),0))=2,"E+",IF((ROUND(TRUNC(('TRI-3'!CC40  ),2),0))&lt;=1,"E-","")))))))))))</f>
        <v/>
      </c>
      <c r="CD40" s="51" t="str">
        <f>IF(OR('TRI-3'!CD40 ="",'TRI-3'!CD40&lt;0,'TRI-3'!CD40  &gt;10),"",IF((ROUND(TRUNC(('TRI-3'!CD40  ),2),0))=10,"A+",IF((ROUND(TRUNC(('TRI-3'!CD40  ),2),0))=9,"A-",IF((ROUND(TRUNC(('TRI-3'!CD40   ),2),0))=8,"B+",IF((ROUND(TRUNC(('TRI-3'!CD40 ),2),0))=7,"B-",IF((ROUND(TRUNC(('TRI-3'!CD40  ),2),0))=6,"C+",IF((ROUND(TRUNC(('TRI-3'!CD40  ),2),0))=5,"C-",IF((ROUND(TRUNC(('TRI-3'!CD40  ),2),0))=4,"D+",IF((ROUND(TRUNC(('TRI-3'!CD40 ),2),0))=3,"D-",IF((ROUND(TRUNC(('TRI-3'!CD40 ),2),0))=2,"E+",IF((ROUND(TRUNC(('TRI-3'!CD40  ),2),0))&lt;=1,"E-","")))))))))))</f>
        <v/>
      </c>
      <c r="CE40" s="51" t="str">
        <f>IF(OR('TRI-3'!CE40 ="",'TRI-3'!CE40&lt;0,'TRI-3'!CE40  &gt;10),"",IF((ROUND(TRUNC(('TRI-3'!CE40  ),2),0))=10,"A+",IF((ROUND(TRUNC(('TRI-3'!CE40  ),2),0))=9,"A-",IF((ROUND(TRUNC(('TRI-3'!CE40   ),2),0))=8,"B+",IF((ROUND(TRUNC(('TRI-3'!CE40 ),2),0))=7,"B-",IF((ROUND(TRUNC(('TRI-3'!CE40  ),2),0))=6,"C+",IF((ROUND(TRUNC(('TRI-3'!CE40  ),2),0))=5,"C-",IF((ROUND(TRUNC(('TRI-3'!CE40  ),2),0))=4,"D+",IF((ROUND(TRUNC(('TRI-3'!CE40 ),2),0))=3,"D-",IF((ROUND(TRUNC(('TRI-3'!CE40 ),2),0))=2,"E+",IF((ROUND(TRUNC(('TRI-3'!CE40  ),2),0))&lt;=1,"E-","")))))))))))</f>
        <v/>
      </c>
      <c r="CF40" s="51" t="str">
        <f>IF(OR('TRI-3'!CF40 ="",'TRI-3'!CF40&lt;0,'TRI-3'!CF40  &gt;10),"",IF((ROUND(TRUNC(('TRI-3'!CF40  ),2),0))=10,"A+",IF((ROUND(TRUNC(('TRI-3'!CF40  ),2),0))=9,"A-",IF((ROUND(TRUNC(('TRI-3'!CF40   ),2),0))=8,"B+",IF((ROUND(TRUNC(('TRI-3'!CF40 ),2),0))=7,"B-",IF((ROUND(TRUNC(('TRI-3'!CF40  ),2),0))=6,"C+",IF((ROUND(TRUNC(('TRI-3'!CF40  ),2),0))=5,"C-",IF((ROUND(TRUNC(('TRI-3'!CF40  ),2),0))=4,"D+",IF((ROUND(TRUNC(('TRI-3'!CF40 ),2),0))=3,"D-",IF((ROUND(TRUNC(('TRI-3'!CF40 ),2),0))=2,"E+",IF((ROUND(TRUNC(('TRI-3'!CF40  ),2),0))&lt;=1,"E-","")))))))))))</f>
        <v/>
      </c>
      <c r="CG40" s="51" t="str">
        <f>IF(OR('TRI-3'!CG40 ="",'TRI-3'!CG40&lt;0,'TRI-3'!CG40  &gt;10),"",IF((ROUND(TRUNC(('TRI-3'!CG40  ),2),0))=10,"A+",IF((ROUND(TRUNC(('TRI-3'!CG40  ),2),0))=9,"A-",IF((ROUND(TRUNC(('TRI-3'!CG40   ),2),0))=8,"B+",IF((ROUND(TRUNC(('TRI-3'!CG40 ),2),0))=7,"B-",IF((ROUND(TRUNC(('TRI-3'!CG40  ),2),0))=6,"C+",IF((ROUND(TRUNC(('TRI-3'!CG40  ),2),0))=5,"C-",IF((ROUND(TRUNC(('TRI-3'!CG40  ),2),0))=4,"D+",IF((ROUND(TRUNC(('TRI-3'!CG40 ),2),0))=3,"D-",IF((ROUND(TRUNC(('TRI-3'!CG40 ),2),0))=2,"E+",IF((ROUND(TRUNC(('TRI-3'!CG40  ),2),0))&lt;=1,"E-","")))))))))))</f>
        <v/>
      </c>
      <c r="CH40" s="51" t="str">
        <f>IF(OR('TRI-3'!CH40 ="",'TRI-3'!CH40&lt;0,'TRI-3'!CH40  &gt;10),"",IF((ROUND(TRUNC(('TRI-3'!CH40  ),2),0))=10,"A+",IF((ROUND(TRUNC(('TRI-3'!CH40  ),2),0))=9,"A-",IF((ROUND(TRUNC(('TRI-3'!CH40   ),2),0))=8,"B+",IF((ROUND(TRUNC(('TRI-3'!CH40 ),2),0))=7,"B-",IF((ROUND(TRUNC(('TRI-3'!CH40  ),2),0))=6,"C+",IF((ROUND(TRUNC(('TRI-3'!CH40  ),2),0))=5,"C-",IF((ROUND(TRUNC(('TRI-3'!CH40  ),2),0))=4,"D+",IF((ROUND(TRUNC(('TRI-3'!CH40 ),2),0))=3,"D-",IF((ROUND(TRUNC(('TRI-3'!CH40 ),2),0))=2,"E+",IF((ROUND(TRUNC(('TRI-3'!CH40  ),2),0))&lt;=1,"E-","")))))))))))</f>
        <v/>
      </c>
      <c r="CI40" s="51" t="str">
        <f>IF(OR('TRI-3'!CI40 ="",'TRI-3'!CI40&lt;0,'TRI-3'!CI40  &gt;10),"",IF((ROUND(TRUNC(('TRI-3'!CI40  ),2),0))=10,"A+",IF((ROUND(TRUNC(('TRI-3'!CI40  ),2),0))=9,"A-",IF((ROUND(TRUNC(('TRI-3'!CI40   ),2),0))=8,"B+",IF((ROUND(TRUNC(('TRI-3'!CI40 ),2),0))=7,"B-",IF((ROUND(TRUNC(('TRI-3'!CI40  ),2),0))=6,"C+",IF((ROUND(TRUNC(('TRI-3'!CI40  ),2),0))=5,"C-",IF((ROUND(TRUNC(('TRI-3'!CI40  ),2),0))=4,"D+",IF((ROUND(TRUNC(('TRI-3'!CI40 ),2),0))=3,"D-",IF((ROUND(TRUNC(('TRI-3'!CI40 ),2),0))=2,"E+",IF((ROUND(TRUNC(('TRI-3'!CI40  ),2),0))&lt;=1,"E-","")))))))))))</f>
        <v/>
      </c>
      <c r="CJ40" s="51" t="str">
        <f>IF(OR('TRI-3'!CJ40 ="",'TRI-3'!CJ40&lt;0,'TRI-3'!CJ40  &gt;10),"",IF((ROUND(TRUNC(('TRI-3'!CJ40  ),2),0))=10,"A+",IF((ROUND(TRUNC(('TRI-3'!CJ40  ),2),0))=9,"A-",IF((ROUND(TRUNC(('TRI-3'!CJ40   ),2),0))=8,"B+",IF((ROUND(TRUNC(('TRI-3'!CJ40 ),2),0))=7,"B-",IF((ROUND(TRUNC(('TRI-3'!CJ40  ),2),0))=6,"C+",IF((ROUND(TRUNC(('TRI-3'!CJ40  ),2),0))=5,"C-",IF((ROUND(TRUNC(('TRI-3'!CJ40  ),2),0))=4,"D+",IF((ROUND(TRUNC(('TRI-3'!CJ40 ),2),0))=3,"D-",IF((ROUND(TRUNC(('TRI-3'!CJ40 ),2),0))=2,"E+",IF((ROUND(TRUNC(('TRI-3'!CJ40  ),2),0))&lt;=1,"E-","")))))))))))</f>
        <v/>
      </c>
      <c r="CK40" s="51" t="str">
        <f>IF(OR('TRI-3'!CK40 ="",'TRI-3'!CK40&lt;0,'TRI-3'!CK40  &gt;10),"",IF((ROUND(TRUNC(('TRI-3'!CK40  ),2),0))=10,"A+",IF((ROUND(TRUNC(('TRI-3'!CK40  ),2),0))=9,"A-",IF((ROUND(TRUNC(('TRI-3'!CK40   ),2),0))=8,"B+",IF((ROUND(TRUNC(('TRI-3'!CK40 ),2),0))=7,"B-",IF((ROUND(TRUNC(('TRI-3'!CK40  ),2),0))=6,"C+",IF((ROUND(TRUNC(('TRI-3'!CK40  ),2),0))=5,"C-",IF((ROUND(TRUNC(('TRI-3'!CK40  ),2),0))=4,"D+",IF((ROUND(TRUNC(('TRI-3'!CK40 ),2),0))=3,"D-",IF((ROUND(TRUNC(('TRI-3'!CK40 ),2),0))=2,"E+",IF((ROUND(TRUNC(('TRI-3'!CK40  ),2),0))&lt;=1,"E-","")))))))))))</f>
        <v/>
      </c>
      <c r="CL40" s="51" t="str">
        <f>IF(OR('TRI-3'!CL40 ="",'TRI-3'!CL40&lt;0,'TRI-3'!CL40  &gt;10),"",IF((ROUND(TRUNC(('TRI-3'!CL40  ),2),0))=10,"A+",IF((ROUND(TRUNC(('TRI-3'!CL40  ),2),0))=9,"A-",IF((ROUND(TRUNC(('TRI-3'!CL40   ),2),0))=8,"B+",IF((ROUND(TRUNC(('TRI-3'!CL40 ),2),0))=7,"B-",IF((ROUND(TRUNC(('TRI-3'!CL40  ),2),0))=6,"C+",IF((ROUND(TRUNC(('TRI-3'!CL40  ),2),0))=5,"C-",IF((ROUND(TRUNC(('TRI-3'!CL40  ),2),0))=4,"D+",IF((ROUND(TRUNC(('TRI-3'!CL40 ),2),0))=3,"D-",IF((ROUND(TRUNC(('TRI-3'!CL40 ),2),0))=2,"E+",IF((ROUND(TRUNC(('TRI-3'!CL40  ),2),0))&lt;=1,"E-","")))))))))))</f>
        <v/>
      </c>
      <c r="CM40" s="51" t="str">
        <f>IF(OR('TRI-3'!CM40 ="",'TRI-3'!CM40&lt;0,'TRI-3'!CM40  &gt;10),"",IF((ROUND(TRUNC(('TRI-3'!CM40  ),2),0))=10,"A+",IF((ROUND(TRUNC(('TRI-3'!CM40  ),2),0))=9,"A-",IF((ROUND(TRUNC(('TRI-3'!CM40   ),2),0))=8,"B+",IF((ROUND(TRUNC(('TRI-3'!CM40 ),2),0))=7,"B-",IF((ROUND(TRUNC(('TRI-3'!CM40  ),2),0))=6,"C+",IF((ROUND(TRUNC(('TRI-3'!CM40  ),2),0))=5,"C-",IF((ROUND(TRUNC(('TRI-3'!CM40  ),2),0))=4,"D+",IF((ROUND(TRUNC(('TRI-3'!CM40 ),2),0))=3,"D-",IF((ROUND(TRUNC(('TRI-3'!CM40 ),2),0))=2,"E+",IF((ROUND(TRUNC(('TRI-3'!CM40  ),2),0))&lt;=1,"E-","")))))))))))</f>
        <v/>
      </c>
      <c r="CN40" s="51" t="str">
        <f>IF(OR('TRI-3'!CN40 ="",'TRI-3'!CN40&lt;0,'TRI-3'!CN40  &gt;10),"",IF((ROUND(TRUNC(('TRI-3'!CN40  ),2),0))=10,"A+",IF((ROUND(TRUNC(('TRI-3'!CN40  ),2),0))=9,"A-",IF((ROUND(TRUNC(('TRI-3'!CN40   ),2),0))=8,"B+",IF((ROUND(TRUNC(('TRI-3'!CN40 ),2),0))=7,"B-",IF((ROUND(TRUNC(('TRI-3'!CN40  ),2),0))=6,"C+",IF((ROUND(TRUNC(('TRI-3'!CN40  ),2),0))=5,"C-",IF((ROUND(TRUNC(('TRI-3'!CN40  ),2),0))=4,"D+",IF((ROUND(TRUNC(('TRI-3'!CN40 ),2),0))=3,"D-",IF((ROUND(TRUNC(('TRI-3'!CN40 ),2),0))=2,"E+",IF((ROUND(TRUNC(('TRI-3'!CN40  ),2),0))&lt;=1,"E-","")))))))))))</f>
        <v/>
      </c>
      <c r="CO40" s="51" t="str">
        <f>IF(OR('TRI-3'!CO40 ="",'TRI-3'!CO40&lt;0,'TRI-3'!CO40  &gt;10),"",IF((ROUND(TRUNC(('TRI-3'!CO40  ),2),0))=10,"A+",IF((ROUND(TRUNC(('TRI-3'!CO40  ),2),0))=9,"A-",IF((ROUND(TRUNC(('TRI-3'!CO40   ),2),0))=8,"B+",IF((ROUND(TRUNC(('TRI-3'!CO40 ),2),0))=7,"B-",IF((ROUND(TRUNC(('TRI-3'!CO40  ),2),0))=6,"C+",IF((ROUND(TRUNC(('TRI-3'!CO40  ),2),0))=5,"C-",IF((ROUND(TRUNC(('TRI-3'!CO40  ),2),0))=4,"D+",IF((ROUND(TRUNC(('TRI-3'!CO40 ),2),0))=3,"D-",IF((ROUND(TRUNC(('TRI-3'!CO40 ),2),0))=2,"E+",IF((ROUND(TRUNC(('TRI-3'!CO40  ),2),0))&lt;=1,"E-","")))))))))))</f>
        <v/>
      </c>
      <c r="CP40" s="51" t="str">
        <f>IF(OR('TRI-3'!CP40 ="",'TRI-3'!CP40&lt;0,'TRI-3'!CP40  &gt;10),"",IF((ROUND(TRUNC(('TRI-3'!CP40  ),2),0))=10,"A+",IF((ROUND(TRUNC(('TRI-3'!CP40  ),2),0))=9,"A-",IF((ROUND(TRUNC(('TRI-3'!CP40   ),2),0))=8,"B+",IF((ROUND(TRUNC(('TRI-3'!CP40 ),2),0))=7,"B-",IF((ROUND(TRUNC(('TRI-3'!CP40  ),2),0))=6,"C+",IF((ROUND(TRUNC(('TRI-3'!CP40  ),2),0))=5,"C-",IF((ROUND(TRUNC(('TRI-3'!CP40  ),2),0))=4,"D+",IF((ROUND(TRUNC(('TRI-3'!CP40 ),2),0))=3,"D-",IF((ROUND(TRUNC(('TRI-3'!CP40 ),2),0))=2,"E+",IF((ROUND(TRUNC(('TRI-3'!CP40  ),2),0))&lt;=1,"E-","")))))))))))</f>
        <v/>
      </c>
      <c r="CQ40" s="51" t="str">
        <f>IF(OR('TRI-3'!CQ40 ="",'TRI-3'!CQ40&lt;0,'TRI-3'!CQ40  &gt;10),"",IF((ROUND(TRUNC(('TRI-3'!CQ40  ),2),0))=10,"A+",IF((ROUND(TRUNC(('TRI-3'!CQ40  ),2),0))=9,"A-",IF((ROUND(TRUNC(('TRI-3'!CQ40   ),2),0))=8,"B+",IF((ROUND(TRUNC(('TRI-3'!CQ40 ),2),0))=7,"B-",IF((ROUND(TRUNC(('TRI-3'!CQ40  ),2),0))=6,"C+",IF((ROUND(TRUNC(('TRI-3'!CQ40  ),2),0))=5,"C-",IF((ROUND(TRUNC(('TRI-3'!CQ40  ),2),0))=4,"D+",IF((ROUND(TRUNC(('TRI-3'!CQ40 ),2),0))=3,"D-",IF((ROUND(TRUNC(('TRI-3'!CQ40 ),2),0))=2,"E+",IF((ROUND(TRUNC(('TRI-3'!CQ40  ),2),0))&lt;=1,"E-","")))))))))))</f>
        <v/>
      </c>
      <c r="CR40" s="51" t="str">
        <f>IF(OR('TRI-3'!CR40 ="",'TRI-3'!CR40&lt;0,'TRI-3'!CR40  &gt;10),"",IF((ROUND(TRUNC(('TRI-3'!CR40  ),2),0))=10,"A+",IF((ROUND(TRUNC(('TRI-3'!CR40  ),2),0))=9,"A-",IF((ROUND(TRUNC(('TRI-3'!CR40   ),2),0))=8,"B+",IF((ROUND(TRUNC(('TRI-3'!CR40 ),2),0))=7,"B-",IF((ROUND(TRUNC(('TRI-3'!CR40  ),2),0))=6,"C+",IF((ROUND(TRUNC(('TRI-3'!CR40  ),2),0))=5,"C-",IF((ROUND(TRUNC(('TRI-3'!CR40  ),2),0))=4,"D+",IF((ROUND(TRUNC(('TRI-3'!CR40 ),2),0))=3,"D-",IF((ROUND(TRUNC(('TRI-3'!CR40 ),2),0))=2,"E+",IF((ROUND(TRUNC(('TRI-3'!CR40  ),2),0))&lt;=1,"E-","")))))))))))</f>
        <v/>
      </c>
      <c r="CS40" s="51" t="str">
        <f>IF(OR('TRI-3'!CS40 ="",'TRI-3'!CS40&lt;0,'TRI-3'!CS40  &gt;10),"",IF((ROUND(TRUNC(('TRI-3'!CS40  ),2),0))=10,"A+",IF((ROUND(TRUNC(('TRI-3'!CS40  ),2),0))=9,"A-",IF((ROUND(TRUNC(('TRI-3'!CS40   ),2),0))=8,"B+",IF((ROUND(TRUNC(('TRI-3'!CS40 ),2),0))=7,"B-",IF((ROUND(TRUNC(('TRI-3'!CS40  ),2),0))=6,"C+",IF((ROUND(TRUNC(('TRI-3'!CS40  ),2),0))=5,"C-",IF((ROUND(TRUNC(('TRI-3'!CS40  ),2),0))=4,"D+",IF((ROUND(TRUNC(('TRI-3'!CS40 ),2),0))=3,"D-",IF((ROUND(TRUNC(('TRI-3'!CS40 ),2),0))=2,"E+",IF((ROUND(TRUNC(('TRI-3'!CS40  ),2),0))&lt;=1,"E-","")))))))))))</f>
        <v/>
      </c>
      <c r="CT40" s="51" t="str">
        <f>IF(OR('TRI-3'!CT40 ="",'TRI-3'!CT40&lt;0,'TRI-3'!CT40  &gt;10),"",IF((ROUND(TRUNC(('TRI-3'!CT40  ),2),0))=10,"A+",IF((ROUND(TRUNC(('TRI-3'!CT40  ),2),0))=9,"A-",IF((ROUND(TRUNC(('TRI-3'!CT40   ),2),0))=8,"B+",IF((ROUND(TRUNC(('TRI-3'!CT40 ),2),0))=7,"B-",IF((ROUND(TRUNC(('TRI-3'!CT40  ),2),0))=6,"C+",IF((ROUND(TRUNC(('TRI-3'!CT40  ),2),0))=5,"C-",IF((ROUND(TRUNC(('TRI-3'!CT40  ),2),0))=4,"D+",IF((ROUND(TRUNC(('TRI-3'!CT40 ),2),0))=3,"D-",IF((ROUND(TRUNC(('TRI-3'!CT40 ),2),0))=2,"E+",IF((ROUND(TRUNC(('TRI-3'!CT40  ),2),0))&lt;=1,"E-","")))))))))))</f>
        <v/>
      </c>
      <c r="CU40" s="51" t="str">
        <f>IF(OR('TRI-3'!CU40 ="",'TRI-3'!CU40&lt;0,'TRI-3'!CU40  &gt;10),"",IF((ROUND(TRUNC(('TRI-3'!CU40  ),2),0))=10,"A+",IF((ROUND(TRUNC(('TRI-3'!CU40  ),2),0))=9,"A-",IF((ROUND(TRUNC(('TRI-3'!CU40   ),2),0))=8,"B+",IF((ROUND(TRUNC(('TRI-3'!CU40 ),2),0))=7,"B-",IF((ROUND(TRUNC(('TRI-3'!CU40  ),2),0))=6,"C+",IF((ROUND(TRUNC(('TRI-3'!CU40  ),2),0))=5,"C-",IF((ROUND(TRUNC(('TRI-3'!CU40  ),2),0))=4,"D+",IF((ROUND(TRUNC(('TRI-3'!CU40 ),2),0))=3,"D-",IF((ROUND(TRUNC(('TRI-3'!CU40 ),2),0))=2,"E+",IF((ROUND(TRUNC(('TRI-3'!CU40  ),2),0))&lt;=1,"E-","")))))))))))</f>
        <v/>
      </c>
      <c r="CV40" s="51" t="str">
        <f>IF(OR('TRI-3'!CV40 ="",'TRI-3'!CV40&lt;0,'TRI-3'!CV40  &gt;10),"",IF((ROUND(TRUNC(('TRI-3'!CV40  ),2),0))=10,"A+",IF((ROUND(TRUNC(('TRI-3'!CV40  ),2),0))=9,"A-",IF((ROUND(TRUNC(('TRI-3'!CV40   ),2),0))=8,"B+",IF((ROUND(TRUNC(('TRI-3'!CV40 ),2),0))=7,"B-",IF((ROUND(TRUNC(('TRI-3'!CV40  ),2),0))=6,"C+",IF((ROUND(TRUNC(('TRI-3'!CV40  ),2),0))=5,"C-",IF((ROUND(TRUNC(('TRI-3'!CV40  ),2),0))=4,"D+",IF((ROUND(TRUNC(('TRI-3'!CV40 ),2),0))=3,"D-",IF((ROUND(TRUNC(('TRI-3'!CV40 ),2),0))=2,"E+",IF((ROUND(TRUNC(('TRI-3'!CV40  ),2),0))&lt;=1,"E-","")))))))))))</f>
        <v/>
      </c>
      <c r="CW40" s="51" t="str">
        <f>IF(OR('TRI-3'!CW40 ="",'TRI-3'!CW40&lt;0,'TRI-3'!CW40  &gt;10),"",IF((ROUND(TRUNC(('TRI-3'!CW40  ),2),0))=10,"A+",IF((ROUND(TRUNC(('TRI-3'!CW40  ),2),0))=9,"A-",IF((ROUND(TRUNC(('TRI-3'!CW40   ),2),0))=8,"B+",IF((ROUND(TRUNC(('TRI-3'!CW40 ),2),0))=7,"B-",IF((ROUND(TRUNC(('TRI-3'!CW40  ),2),0))=6,"C+",IF((ROUND(TRUNC(('TRI-3'!CW40  ),2),0))=5,"C-",IF((ROUND(TRUNC(('TRI-3'!CW40  ),2),0))=4,"D+",IF((ROUND(TRUNC(('TRI-3'!CW40 ),2),0))=3,"D-",IF((ROUND(TRUNC(('TRI-3'!CW40 ),2),0))=2,"E+",IF((ROUND(TRUNC(('TRI-3'!CW40  ),2),0))&lt;=1,"E-","")))))))))))</f>
        <v/>
      </c>
      <c r="CX40" s="51" t="str">
        <f>IF(OR('TRI-3'!CX40 ="",'TRI-3'!CX40&lt;0,'TRI-3'!CX40  &gt;10),"",IF((ROUND(TRUNC(('TRI-3'!CX40  ),2),0))=10,"A+",IF((ROUND(TRUNC(('TRI-3'!CX40  ),2),0))=9,"A-",IF((ROUND(TRUNC(('TRI-3'!CX40   ),2),0))=8,"B+",IF((ROUND(TRUNC(('TRI-3'!CX40 ),2),0))=7,"B-",IF((ROUND(TRUNC(('TRI-3'!CX40  ),2),0))=6,"C+",IF((ROUND(TRUNC(('TRI-3'!CX40  ),2),0))=5,"C-",IF((ROUND(TRUNC(('TRI-3'!CX40  ),2),0))=4,"D+",IF((ROUND(TRUNC(('TRI-3'!CX40 ),2),0))=3,"D-",IF((ROUND(TRUNC(('TRI-3'!CX40 ),2),0))=2,"E+",IF((ROUND(TRUNC(('TRI-3'!CX40  ),2),0))&lt;=1,"E-","")))))))))))</f>
        <v/>
      </c>
      <c r="CY40" s="51" t="str">
        <f>IF(OR('TRI-3'!CY40 ="",'TRI-3'!CY40&lt;0,'TRI-3'!CY40  &gt;10),"",IF((ROUND(TRUNC(('TRI-3'!CY40  ),2),0))=10,"A+",IF((ROUND(TRUNC(('TRI-3'!CY40  ),2),0))=9,"A-",IF((ROUND(TRUNC(('TRI-3'!CY40   ),2),0))=8,"B+",IF((ROUND(TRUNC(('TRI-3'!CY40 ),2),0))=7,"B-",IF((ROUND(TRUNC(('TRI-3'!CY40  ),2),0))=6,"C+",IF((ROUND(TRUNC(('TRI-3'!CY40  ),2),0))=5,"C-",IF((ROUND(TRUNC(('TRI-3'!CY40  ),2),0))=4,"D+",IF((ROUND(TRUNC(('TRI-3'!CY40 ),2),0))=3,"D-",IF((ROUND(TRUNC(('TRI-3'!CY40 ),2),0))=2,"E+",IF((ROUND(TRUNC(('TRI-3'!CY40  ),2),0))&lt;=1,"E-","")))))))))))</f>
        <v/>
      </c>
      <c r="CZ40" s="51" t="str">
        <f>IF(OR('TRI-3'!CZ40 ="",'TRI-3'!CZ40&lt;0,'TRI-3'!CZ40  &gt;10),"",IF((ROUND(TRUNC(('TRI-3'!CZ40  ),2),0))=10,"A+",IF((ROUND(TRUNC(('TRI-3'!CZ40  ),2),0))=9,"A-",IF((ROUND(TRUNC(('TRI-3'!CZ40   ),2),0))=8,"B+",IF((ROUND(TRUNC(('TRI-3'!CZ40 ),2),0))=7,"B-",IF((ROUND(TRUNC(('TRI-3'!CZ40  ),2),0))=6,"C+",IF((ROUND(TRUNC(('TRI-3'!CZ40  ),2),0))=5,"C-",IF((ROUND(TRUNC(('TRI-3'!CZ40  ),2),0))=4,"D+",IF((ROUND(TRUNC(('TRI-3'!CZ40 ),2),0))=3,"D-",IF((ROUND(TRUNC(('TRI-3'!CZ40 ),2),0))=2,"E+",IF((ROUND(TRUNC(('TRI-3'!CZ40  ),2),0))&lt;=1,"E-","")))))))))))</f>
        <v/>
      </c>
      <c r="DA40" s="51" t="str">
        <f>IF(OR('TRI-3'!DA40 ="",'TRI-3'!DA40&lt;0,'TRI-3'!DA40  &gt;10),"",IF((ROUND(TRUNC(('TRI-3'!DA40  ),2),0))=10,"A+",IF((ROUND(TRUNC(('TRI-3'!DA40  ),2),0))=9,"A-",IF((ROUND(TRUNC(('TRI-3'!DA40   ),2),0))=8,"B+",IF((ROUND(TRUNC(('TRI-3'!DA40 ),2),0))=7,"B-",IF((ROUND(TRUNC(('TRI-3'!DA40  ),2),0))=6,"C+",IF((ROUND(TRUNC(('TRI-3'!DA40  ),2),0))=5,"C-",IF((ROUND(TRUNC(('TRI-3'!DA40  ),2),0))=4,"D+",IF((ROUND(TRUNC(('TRI-3'!DA40 ),2),0))=3,"D-",IF((ROUND(TRUNC(('TRI-3'!DA40 ),2),0))=2,"E+",IF((ROUND(TRUNC(('TRI-3'!DA40  ),2),0))&lt;=1,"E-","")))))))))))</f>
        <v/>
      </c>
      <c r="DB40" s="51" t="str">
        <f>IF(OR('TRI-3'!DB40 ="",'TRI-3'!DB40&lt;0,'TRI-3'!DB40  &gt;10),"",IF((ROUND(TRUNC(('TRI-3'!DB40  ),2),0))=10,"A+",IF((ROUND(TRUNC(('TRI-3'!DB40  ),2),0))=9,"A-",IF((ROUND(TRUNC(('TRI-3'!DB40   ),2),0))=8,"B+",IF((ROUND(TRUNC(('TRI-3'!DB40 ),2),0))=7,"B-",IF((ROUND(TRUNC(('TRI-3'!DB40  ),2),0))=6,"C+",IF((ROUND(TRUNC(('TRI-3'!DB40  ),2),0))=5,"C-",IF((ROUND(TRUNC(('TRI-3'!DB40  ),2),0))=4,"D+",IF((ROUND(TRUNC(('TRI-3'!DB40 ),2),0))=3,"D-",IF((ROUND(TRUNC(('TRI-3'!DB40 ),2),0))=2,"E+",IF((ROUND(TRUNC(('TRI-3'!DB40  ),2),0))&lt;=1,"E-","")))))))))))</f>
        <v/>
      </c>
      <c r="DC40" s="51" t="str">
        <f>IF(OR('TRI-3'!DC40 ="",'TRI-3'!DC40&lt;0,'TRI-3'!DC40  &gt;10),"",IF((ROUND(TRUNC(('TRI-3'!DC40  ),2),0))=10,"A+",IF((ROUND(TRUNC(('TRI-3'!DC40  ),2),0))=9,"A-",IF((ROUND(TRUNC(('TRI-3'!DC40   ),2),0))=8,"B+",IF((ROUND(TRUNC(('TRI-3'!DC40 ),2),0))=7,"B-",IF((ROUND(TRUNC(('TRI-3'!DC40  ),2),0))=6,"C+",IF((ROUND(TRUNC(('TRI-3'!DC40  ),2),0))=5,"C-",IF((ROUND(TRUNC(('TRI-3'!DC40  ),2),0))=4,"D+",IF((ROUND(TRUNC(('TRI-3'!DC40 ),2),0))=3,"D-",IF((ROUND(TRUNC(('TRI-3'!DC40 ),2),0))=2,"E+",IF((ROUND(TRUNC(('TRI-3'!DC40  ),2),0))&lt;=1,"E-","")))))))))))</f>
        <v/>
      </c>
      <c r="DD40" s="51" t="str">
        <f>IF(OR('TRI-3'!DD40 ="",'TRI-3'!DD40&lt;0,'TRI-3'!DD40  &gt;10),"",IF((ROUND(TRUNC(('TRI-3'!DD40  ),2),0))=10,"A+",IF((ROUND(TRUNC(('TRI-3'!DD40  ),2),0))=9,"A-",IF((ROUND(TRUNC(('TRI-3'!DD40   ),2),0))=8,"B+",IF((ROUND(TRUNC(('TRI-3'!DD40 ),2),0))=7,"B-",IF((ROUND(TRUNC(('TRI-3'!DD40  ),2),0))=6,"C+",IF((ROUND(TRUNC(('TRI-3'!DD40  ),2),0))=5,"C-",IF((ROUND(TRUNC(('TRI-3'!DD40  ),2),0))=4,"D+",IF((ROUND(TRUNC(('TRI-3'!DD40 ),2),0))=3,"D-",IF((ROUND(TRUNC(('TRI-3'!DD40 ),2),0))=2,"E+",IF((ROUND(TRUNC(('TRI-3'!DD40  ),2),0))&lt;=1,"E-","")))))))))))</f>
        <v/>
      </c>
      <c r="DE40" s="51" t="str">
        <f>IF(OR('TRI-3'!DE40 ="",'TRI-3'!DE40&lt;0,'TRI-3'!DE40  &gt;10),"",IF((ROUND(TRUNC(('TRI-3'!DE40  ),2),0))=10,"A+",IF((ROUND(TRUNC(('TRI-3'!DE40  ),2),0))=9,"A-",IF((ROUND(TRUNC(('TRI-3'!DE40   ),2),0))=8,"B+",IF((ROUND(TRUNC(('TRI-3'!DE40 ),2),0))=7,"B-",IF((ROUND(TRUNC(('TRI-3'!DE40  ),2),0))=6,"C+",IF((ROUND(TRUNC(('TRI-3'!DE40  ),2),0))=5,"C-",IF((ROUND(TRUNC(('TRI-3'!DE40  ),2),0))=4,"D+",IF((ROUND(TRUNC(('TRI-3'!DE40 ),2),0))=3,"D-",IF((ROUND(TRUNC(('TRI-3'!DE40 ),2),0))=2,"E+",IF((ROUND(TRUNC(('TRI-3'!DE40  ),2),0))&lt;=1,"E-","")))))))))))</f>
        <v/>
      </c>
      <c r="DF40" s="51" t="str">
        <f>IF(OR('TRI-3'!DF40 ="",'TRI-3'!DF40&lt;0,'TRI-3'!DF40  &gt;10),"",IF((ROUND(TRUNC(('TRI-3'!DF40  ),2),0))=10,"A+",IF((ROUND(TRUNC(('TRI-3'!DF40  ),2),0))=9,"A-",IF((ROUND(TRUNC(('TRI-3'!DF40   ),2),0))=8,"B+",IF((ROUND(TRUNC(('TRI-3'!DF40 ),2),0))=7,"B-",IF((ROUND(TRUNC(('TRI-3'!DF40  ),2),0))=6,"C+",IF((ROUND(TRUNC(('TRI-3'!DF40  ),2),0))=5,"C-",IF((ROUND(TRUNC(('TRI-3'!DF40  ),2),0))=4,"D+",IF((ROUND(TRUNC(('TRI-3'!DF40 ),2),0))=3,"D-",IF((ROUND(TRUNC(('TRI-3'!DF40 ),2),0))=2,"E+",IF((ROUND(TRUNC(('TRI-3'!DF40  ),2),0))&lt;=1,"E-","")))))))))))</f>
        <v/>
      </c>
      <c r="DG40" s="51" t="str">
        <f>IF(OR('TRI-3'!DG40 ="",'TRI-3'!DG40&lt;0,'TRI-3'!DG40  &gt;10),"",IF((ROUND(TRUNC(('TRI-3'!DG40  ),2),0))=10,"A+",IF((ROUND(TRUNC(('TRI-3'!DG40  ),2),0))=9,"A-",IF((ROUND(TRUNC(('TRI-3'!DG40   ),2),0))=8,"B+",IF((ROUND(TRUNC(('TRI-3'!DG40 ),2),0))=7,"B-",IF((ROUND(TRUNC(('TRI-3'!DG40  ),2),0))=6,"C+",IF((ROUND(TRUNC(('TRI-3'!DG40  ),2),0))=5,"C-",IF((ROUND(TRUNC(('TRI-3'!DG40  ),2),0))=4,"D+",IF((ROUND(TRUNC(('TRI-3'!DG40 ),2),0))=3,"D-",IF((ROUND(TRUNC(('TRI-3'!DG40 ),2),0))=2,"E+",IF((ROUND(TRUNC(('TRI-3'!DG40  ),2),0))&lt;=1,"E-","")))))))))))</f>
        <v/>
      </c>
      <c r="DH40" s="51" t="str">
        <f>IF(OR('TRI-3'!DH40 ="",'TRI-3'!DH40&lt;0,'TRI-3'!DH40  &gt;10),"",IF((ROUND(TRUNC(('TRI-3'!DH40  ),2),0))=10,"A+",IF((ROUND(TRUNC(('TRI-3'!DH40  ),2),0))=9,"A-",IF((ROUND(TRUNC(('TRI-3'!DH40   ),2),0))=8,"B+",IF((ROUND(TRUNC(('TRI-3'!DH40 ),2),0))=7,"B-",IF((ROUND(TRUNC(('TRI-3'!DH40  ),2),0))=6,"C+",IF((ROUND(TRUNC(('TRI-3'!DH40  ),2),0))=5,"C-",IF((ROUND(TRUNC(('TRI-3'!DH40  ),2),0))=4,"D+",IF((ROUND(TRUNC(('TRI-3'!DH40 ),2),0))=3,"D-",IF((ROUND(TRUNC(('TRI-3'!DH40 ),2),0))=2,"E+",IF((ROUND(TRUNC(('TRI-3'!DH40  ),2),0))&lt;=1,"E-","")))))))))))</f>
        <v/>
      </c>
      <c r="DI40" s="51" t="str">
        <f>IF(OR('TRI-3'!DI40 ="",'TRI-3'!DI40&lt;0,'TRI-3'!DI40  &gt;10),"",IF((ROUND(TRUNC(('TRI-3'!DI40  ),2),0))=10,"A+",IF((ROUND(TRUNC(('TRI-3'!DI40  ),2),0))=9,"A-",IF((ROUND(TRUNC(('TRI-3'!DI40   ),2),0))=8,"B+",IF((ROUND(TRUNC(('TRI-3'!DI40 ),2),0))=7,"B-",IF((ROUND(TRUNC(('TRI-3'!DI40  ),2),0))=6,"C+",IF((ROUND(TRUNC(('TRI-3'!DI40  ),2),0))=5,"C-",IF((ROUND(TRUNC(('TRI-3'!DI40  ),2),0))=4,"D+",IF((ROUND(TRUNC(('TRI-3'!DI40 ),2),0))=3,"D-",IF((ROUND(TRUNC(('TRI-3'!DI40 ),2),0))=2,"E+",IF((ROUND(TRUNC(('TRI-3'!DI40  ),2),0))&lt;=1,"E-","")))))))))))</f>
        <v/>
      </c>
      <c r="DJ40" s="51" t="str">
        <f>IF(OR('TRI-3'!DJ40 ="",'TRI-3'!DJ40&lt;0,'TRI-3'!DJ40  &gt;10),"",IF((ROUND(TRUNC(('TRI-3'!DJ40  ),2),0))=10,"A+",IF((ROUND(TRUNC(('TRI-3'!DJ40  ),2),0))=9,"A-",IF((ROUND(TRUNC(('TRI-3'!DJ40   ),2),0))=8,"B+",IF((ROUND(TRUNC(('TRI-3'!DJ40 ),2),0))=7,"B-",IF((ROUND(TRUNC(('TRI-3'!DJ40  ),2),0))=6,"C+",IF((ROUND(TRUNC(('TRI-3'!DJ40  ),2),0))=5,"C-",IF((ROUND(TRUNC(('TRI-3'!DJ40  ),2),0))=4,"D+",IF((ROUND(TRUNC(('TRI-3'!DJ40 ),2),0))=3,"D-",IF((ROUND(TRUNC(('TRI-3'!DJ40 ),2),0))=2,"E+",IF((ROUND(TRUNC(('TRI-3'!DJ40  ),2),0))&lt;=1,"E-","")))))))))))</f>
        <v/>
      </c>
      <c r="DK40" s="51" t="str">
        <f>IF(OR('TRI-3'!DK40 ="",'TRI-3'!DK40&lt;0,'TRI-3'!DK40  &gt;10),"",IF((ROUND(TRUNC(('TRI-3'!DK40  ),2),0))=10,"A+",IF((ROUND(TRUNC(('TRI-3'!DK40  ),2),0))=9,"A-",IF((ROUND(TRUNC(('TRI-3'!DK40   ),2),0))=8,"B+",IF((ROUND(TRUNC(('TRI-3'!DK40 ),2),0))=7,"B-",IF((ROUND(TRUNC(('TRI-3'!DK40  ),2),0))=6,"C+",IF((ROUND(TRUNC(('TRI-3'!DK40  ),2),0))=5,"C-",IF((ROUND(TRUNC(('TRI-3'!DK40  ),2),0))=4,"D+",IF((ROUND(TRUNC(('TRI-3'!DK40 ),2),0))=3,"D-",IF((ROUND(TRUNC(('TRI-3'!DK40 ),2),0))=2,"E+",IF((ROUND(TRUNC(('TRI-3'!DK40  ),2),0))&lt;=1,"E-","")))))))))))</f>
        <v/>
      </c>
      <c r="DL40" s="51" t="str">
        <f>IF(OR('TRI-3'!DL40 ="",'TRI-3'!DL40&lt;0,'TRI-3'!DL40  &gt;10),"",IF((ROUND(TRUNC(('TRI-3'!DL40  ),2),0))=10,"A+",IF((ROUND(TRUNC(('TRI-3'!DL40  ),2),0))=9,"A-",IF((ROUND(TRUNC(('TRI-3'!DL40   ),2),0))=8,"B+",IF((ROUND(TRUNC(('TRI-3'!DL40 ),2),0))=7,"B-",IF((ROUND(TRUNC(('TRI-3'!DL40  ),2),0))=6,"C+",IF((ROUND(TRUNC(('TRI-3'!DL40  ),2),0))=5,"C-",IF((ROUND(TRUNC(('TRI-3'!DL40  ),2),0))=4,"D+",IF((ROUND(TRUNC(('TRI-3'!DL40 ),2),0))=3,"D-",IF((ROUND(TRUNC(('TRI-3'!DL40 ),2),0))=2,"E+",IF((ROUND(TRUNC(('TRI-3'!DL40  ),2),0))&lt;=1,"E-","")))))))))))</f>
        <v/>
      </c>
      <c r="DM40" s="51" t="str">
        <f>IF(OR('TRI-3'!DM40 ="",'TRI-3'!DM40&lt;0,'TRI-3'!DM40  &gt;10),"",IF((ROUND(TRUNC(('TRI-3'!DM40  ),2),0))=10,"A+",IF((ROUND(TRUNC(('TRI-3'!DM40  ),2),0))=9,"A-",IF((ROUND(TRUNC(('TRI-3'!DM40   ),2),0))=8,"B+",IF((ROUND(TRUNC(('TRI-3'!DM40 ),2),0))=7,"B-",IF((ROUND(TRUNC(('TRI-3'!DM40  ),2),0))=6,"C+",IF((ROUND(TRUNC(('TRI-3'!DM40  ),2),0))=5,"C-",IF((ROUND(TRUNC(('TRI-3'!DM40  ),2),0))=4,"D+",IF((ROUND(TRUNC(('TRI-3'!DM40 ),2),0))=3,"D-",IF((ROUND(TRUNC(('TRI-3'!DM40 ),2),0))=2,"E+",IF((ROUND(TRUNC(('TRI-3'!DM40  ),2),0))&lt;=1,"E-","")))))))))))</f>
        <v/>
      </c>
      <c r="DN40" s="51" t="str">
        <f>IF(OR('TRI-3'!DN40 ="",'TRI-3'!DN40&lt;0,'TRI-3'!DN40  &gt;10),"",IF((ROUND(TRUNC(('TRI-3'!DN40  ),2),0))=10,"A+",IF((ROUND(TRUNC(('TRI-3'!DN40  ),2),0))=9,"A-",IF((ROUND(TRUNC(('TRI-3'!DN40   ),2),0))=8,"B+",IF((ROUND(TRUNC(('TRI-3'!DN40 ),2),0))=7,"B-",IF((ROUND(TRUNC(('TRI-3'!DN40  ),2),0))=6,"C+",IF((ROUND(TRUNC(('TRI-3'!DN40  ),2),0))=5,"C-",IF((ROUND(TRUNC(('TRI-3'!DN40  ),2),0))=4,"D+",IF((ROUND(TRUNC(('TRI-3'!DN40 ),2),0))=3,"D-",IF((ROUND(TRUNC(('TRI-3'!DN40 ),2),0))=2,"E+",IF((ROUND(TRUNC(('TRI-3'!DN40  ),2),0))&lt;=1,"E-","")))))))))))</f>
        <v/>
      </c>
      <c r="DO40" s="51" t="str">
        <f>IF(OR('TRI-3'!DO40 ="",'TRI-3'!DO40&lt;0,'TRI-3'!DO40  &gt;10),"",IF((ROUND(TRUNC(('TRI-3'!DO40  ),2),0))=10,"A+",IF((ROUND(TRUNC(('TRI-3'!DO40  ),2),0))=9,"A-",IF((ROUND(TRUNC(('TRI-3'!DO40   ),2),0))=8,"B+",IF((ROUND(TRUNC(('TRI-3'!DO40 ),2),0))=7,"B-",IF((ROUND(TRUNC(('TRI-3'!DO40  ),2),0))=6,"C+",IF((ROUND(TRUNC(('TRI-3'!DO40  ),2),0))=5,"C-",IF((ROUND(TRUNC(('TRI-3'!DO40  ),2),0))=4,"D+",IF((ROUND(TRUNC(('TRI-3'!DO40 ),2),0))=3,"D-",IF((ROUND(TRUNC(('TRI-3'!DO40 ),2),0))=2,"E+",IF((ROUND(TRUNC(('TRI-3'!DO40  ),2),0))&lt;=1,"E-","")))))))))))</f>
        <v/>
      </c>
      <c r="DP40" s="51" t="str">
        <f>IF(OR('TRI-3'!DP40 ="",'TRI-3'!DP40&lt;0,'TRI-3'!DP40  &gt;10),"",IF((ROUND(TRUNC(('TRI-3'!DP40  ),2),0))=10,"A+",IF((ROUND(TRUNC(('TRI-3'!DP40  ),2),0))=9,"A-",IF((ROUND(TRUNC(('TRI-3'!DP40   ),2),0))=8,"B+",IF((ROUND(TRUNC(('TRI-3'!DP40 ),2),0))=7,"B-",IF((ROUND(TRUNC(('TRI-3'!DP40  ),2),0))=6,"C+",IF((ROUND(TRUNC(('TRI-3'!DP40  ),2),0))=5,"C-",IF((ROUND(TRUNC(('TRI-3'!DP40  ),2),0))=4,"D+",IF((ROUND(TRUNC(('TRI-3'!DP40 ),2),0))=3,"D-",IF((ROUND(TRUNC(('TRI-3'!DP40 ),2),0))=2,"E+",IF((ROUND(TRUNC(('TRI-3'!DP40  ),2),0))&lt;=1,"E-","")))))))))))</f>
        <v/>
      </c>
      <c r="DQ40" s="51" t="str">
        <f>IF(OR('TRI-3'!DQ40 ="",'TRI-3'!DQ40&lt;0,'TRI-3'!DQ40  &gt;10),"",IF((ROUND(TRUNC(('TRI-3'!DQ40  ),2),0))=10,"A+",IF((ROUND(TRUNC(('TRI-3'!DQ40  ),2),0))=9,"A-",IF((ROUND(TRUNC(('TRI-3'!DQ40   ),2),0))=8,"B+",IF((ROUND(TRUNC(('TRI-3'!DQ40 ),2),0))=7,"B-",IF((ROUND(TRUNC(('TRI-3'!DQ40  ),2),0))=6,"C+",IF((ROUND(TRUNC(('TRI-3'!DQ40  ),2),0))=5,"C-",IF((ROUND(TRUNC(('TRI-3'!DQ40  ),2),0))=4,"D+",IF((ROUND(TRUNC(('TRI-3'!DQ40 ),2),0))=3,"D-",IF((ROUND(TRUNC(('TRI-3'!DQ40 ),2),0))=2,"E+",IF((ROUND(TRUNC(('TRI-3'!DQ40  ),2),0))&lt;=1,"E-","")))))))))))</f>
        <v/>
      </c>
      <c r="DR40" s="51" t="str">
        <f>IF(OR('TRI-3'!DR40 ="",'TRI-3'!DR40&lt;0,'TRI-3'!DR40  &gt;10),"",IF((ROUND(TRUNC(('TRI-3'!DR40  ),2),0))=10,"A+",IF((ROUND(TRUNC(('TRI-3'!DR40  ),2),0))=9,"A-",IF((ROUND(TRUNC(('TRI-3'!DR40   ),2),0))=8,"B+",IF((ROUND(TRUNC(('TRI-3'!DR40 ),2),0))=7,"B-",IF((ROUND(TRUNC(('TRI-3'!DR40  ),2),0))=6,"C+",IF((ROUND(TRUNC(('TRI-3'!DR40  ),2),0))=5,"C-",IF((ROUND(TRUNC(('TRI-3'!DR40  ),2),0))=4,"D+",IF((ROUND(TRUNC(('TRI-3'!DR40 ),2),0))=3,"D-",IF((ROUND(TRUNC(('TRI-3'!DR40 ),2),0))=2,"E+",IF((ROUND(TRUNC(('TRI-3'!DR40  ),2),0))&lt;=1,"E-","")))))))))))</f>
        <v/>
      </c>
      <c r="DS40" s="51" t="str">
        <f>IF(OR('TRI-3'!DS40 ="",'TRI-3'!DS40&lt;0,'TRI-3'!DS40  &gt;10),"",IF((ROUND(TRUNC(('TRI-3'!DS40  ),2),0))=10,"A+",IF((ROUND(TRUNC(('TRI-3'!DS40  ),2),0))=9,"A-",IF((ROUND(TRUNC(('TRI-3'!DS40   ),2),0))=8,"B+",IF((ROUND(TRUNC(('TRI-3'!DS40 ),2),0))=7,"B-",IF((ROUND(TRUNC(('TRI-3'!DS40  ),2),0))=6,"C+",IF((ROUND(TRUNC(('TRI-3'!DS40  ),2),0))=5,"C-",IF((ROUND(TRUNC(('TRI-3'!DS40  ),2),0))=4,"D+",IF((ROUND(TRUNC(('TRI-3'!DS40 ),2),0))=3,"D-",IF((ROUND(TRUNC(('TRI-3'!DS40 ),2),0))=2,"E+",IF((ROUND(TRUNC(('TRI-3'!DS40  ),2),0))&lt;=1,"E-","")))))))))))</f>
        <v/>
      </c>
      <c r="DT40" s="51" t="str">
        <f>IF(OR('TRI-3'!DT40 ="",'TRI-3'!DT40&lt;0,'TRI-3'!DT40  &gt;10),"",IF((ROUND(TRUNC(('TRI-3'!DT40  ),2),0))=10,"A+",IF((ROUND(TRUNC(('TRI-3'!DT40  ),2),0))=9,"A-",IF((ROUND(TRUNC(('TRI-3'!DT40   ),2),0))=8,"B+",IF((ROUND(TRUNC(('TRI-3'!DT40 ),2),0))=7,"B-",IF((ROUND(TRUNC(('TRI-3'!DT40  ),2),0))=6,"C+",IF((ROUND(TRUNC(('TRI-3'!DT40  ),2),0))=5,"C-",IF((ROUND(TRUNC(('TRI-3'!DT40  ),2),0))=4,"D+",IF((ROUND(TRUNC(('TRI-3'!DT40 ),2),0))=3,"D-",IF((ROUND(TRUNC(('TRI-3'!DT40 ),2),0))=2,"E+",IF((ROUND(TRUNC(('TRI-3'!DT40  ),2),0))&lt;=1,"E-","")))))))))))</f>
        <v/>
      </c>
      <c r="DU40" s="51" t="str">
        <f>IF(OR('TRI-3'!DU40 ="",'TRI-3'!DU40&lt;0,'TRI-3'!DU40  &gt;10),"",IF((ROUND(TRUNC(('TRI-3'!DU40  ),2),0))=10,"A+",IF((ROUND(TRUNC(('TRI-3'!DU40  ),2),0))=9,"A-",IF((ROUND(TRUNC(('TRI-3'!DU40   ),2),0))=8,"B+",IF((ROUND(TRUNC(('TRI-3'!DU40 ),2),0))=7,"B-",IF((ROUND(TRUNC(('TRI-3'!DU40  ),2),0))=6,"C+",IF((ROUND(TRUNC(('TRI-3'!DU40  ),2),0))=5,"C-",IF((ROUND(TRUNC(('TRI-3'!DU40  ),2),0))=4,"D+",IF((ROUND(TRUNC(('TRI-3'!DU40 ),2),0))=3,"D-",IF((ROUND(TRUNC(('TRI-3'!DU40 ),2),0))=2,"E+",IF((ROUND(TRUNC(('TRI-3'!DU40  ),2),0))&lt;=1,"E-","")))))))))))</f>
        <v/>
      </c>
      <c r="DV40" s="51" t="str">
        <f>IF(OR('TRI-3'!DV40 ="",'TRI-3'!DV40&lt;0,'TRI-3'!DV40  &gt;10),"",IF((ROUND(TRUNC(('TRI-3'!DV40  ),2),0))=10,"A+",IF((ROUND(TRUNC(('TRI-3'!DV40  ),2),0))=9,"A-",IF((ROUND(TRUNC(('TRI-3'!DV40   ),2),0))=8,"B+",IF((ROUND(TRUNC(('TRI-3'!DV40 ),2),0))=7,"B-",IF((ROUND(TRUNC(('TRI-3'!DV40  ),2),0))=6,"C+",IF((ROUND(TRUNC(('TRI-3'!DV40  ),2),0))=5,"C-",IF((ROUND(TRUNC(('TRI-3'!DV40  ),2),0))=4,"D+",IF((ROUND(TRUNC(('TRI-3'!DV40 ),2),0))=3,"D-",IF((ROUND(TRUNC(('TRI-3'!DV40 ),2),0))=2,"E+",IF((ROUND(TRUNC(('TRI-3'!DV40  ),2),0))&lt;=1,"E-","")))))))))))</f>
        <v/>
      </c>
      <c r="DW40" s="51" t="str">
        <f>IF(OR('TRI-3'!DW40 ="",'TRI-3'!DW40&lt;0,'TRI-3'!DW40  &gt;10),"",IF((ROUND(TRUNC(('TRI-3'!DW40  ),2),0))=10,"A+",IF((ROUND(TRUNC(('TRI-3'!DW40  ),2),0))=9,"A-",IF((ROUND(TRUNC(('TRI-3'!DW40   ),2),0))=8,"B+",IF((ROUND(TRUNC(('TRI-3'!DW40 ),2),0))=7,"B-",IF((ROUND(TRUNC(('TRI-3'!DW40  ),2),0))=6,"C+",IF((ROUND(TRUNC(('TRI-3'!DW40  ),2),0))=5,"C-",IF((ROUND(TRUNC(('TRI-3'!DW40  ),2),0))=4,"D+",IF((ROUND(TRUNC(('TRI-3'!DW40 ),2),0))=3,"D-",IF((ROUND(TRUNC(('TRI-3'!DW40 ),2),0))=2,"E+",IF((ROUND(TRUNC(('TRI-3'!DW40  ),2),0))&lt;=1,"E-","")))))))))))</f>
        <v/>
      </c>
      <c r="DX40" s="51" t="str">
        <f>IF(OR('TRI-3'!DX40 ="",'TRI-3'!DX40&lt;0,'TRI-3'!DX40  &gt;10),"",IF((ROUND(TRUNC(('TRI-3'!DX40  ),2),0))=10,"A+",IF((ROUND(TRUNC(('TRI-3'!DX40  ),2),0))=9,"A-",IF((ROUND(TRUNC(('TRI-3'!DX40   ),2),0))=8,"B+",IF((ROUND(TRUNC(('TRI-3'!DX40 ),2),0))=7,"B-",IF((ROUND(TRUNC(('TRI-3'!DX40  ),2),0))=6,"C+",IF((ROUND(TRUNC(('TRI-3'!DX40  ),2),0))=5,"C-",IF((ROUND(TRUNC(('TRI-3'!DX40  ),2),0))=4,"D+",IF((ROUND(TRUNC(('TRI-3'!DX40 ),2),0))=3,"D-",IF((ROUND(TRUNC(('TRI-3'!DX40 ),2),0))=2,"E+",IF((ROUND(TRUNC(('TRI-3'!DX40  ),2),0))&lt;=1,"E-","")))))))))))</f>
        <v/>
      </c>
      <c r="DY40" s="51" t="str">
        <f>IF(OR('TRI-3'!DY40 ="",'TRI-3'!DY40&lt;0,'TRI-3'!DY40  &gt;10),"",IF((ROUND(TRUNC(('TRI-3'!DY40  ),2),0))=10,"A+",IF((ROUND(TRUNC(('TRI-3'!DY40  ),2),0))=9,"A-",IF((ROUND(TRUNC(('TRI-3'!DY40   ),2),0))=8,"B+",IF((ROUND(TRUNC(('TRI-3'!DY40 ),2),0))=7,"B-",IF((ROUND(TRUNC(('TRI-3'!DY40  ),2),0))=6,"C+",IF((ROUND(TRUNC(('TRI-3'!DY40  ),2),0))=5,"C-",IF((ROUND(TRUNC(('TRI-3'!DY40  ),2),0))=4,"D+",IF((ROUND(TRUNC(('TRI-3'!DY40 ),2),0))=3,"D-",IF((ROUND(TRUNC(('TRI-3'!DY40 ),2),0))=2,"E+",IF((ROUND(TRUNC(('TRI-3'!DY40  ),2),0))&lt;=1,"E-","")))))))))))</f>
        <v/>
      </c>
      <c r="DZ40" s="51" t="str">
        <f>IF(OR('TRI-3'!DZ40 ="",'TRI-3'!DZ40&lt;0,'TRI-3'!DZ40  &gt;10),"",IF((ROUND(TRUNC(('TRI-3'!DZ40  ),2),0))=10,"A+",IF((ROUND(TRUNC(('TRI-3'!DZ40  ),2),0))=9,"A-",IF((ROUND(TRUNC(('TRI-3'!DZ40   ),2),0))=8,"B+",IF((ROUND(TRUNC(('TRI-3'!DZ40 ),2),0))=7,"B-",IF((ROUND(TRUNC(('TRI-3'!DZ40  ),2),0))=6,"C+",IF((ROUND(TRUNC(('TRI-3'!DZ40  ),2),0))=5,"C-",IF((ROUND(TRUNC(('TRI-3'!DZ40  ),2),0))=4,"D+",IF((ROUND(TRUNC(('TRI-3'!DZ40 ),2),0))=3,"D-",IF((ROUND(TRUNC(('TRI-3'!DZ40 ),2),0))=2,"E+",IF((ROUND(TRUNC(('TRI-3'!DZ40  ),2),0))&lt;=1,"E-","")))))))))))</f>
        <v/>
      </c>
      <c r="EA40" s="51" t="str">
        <f>IF(OR('TRI-3'!EA40 ="",'TRI-3'!EA40&lt;0,'TRI-3'!EA40  &gt;10),"",IF((ROUND(TRUNC(('TRI-3'!EA40  ),2),0))=10,"A+",IF((ROUND(TRUNC(('TRI-3'!EA40  ),2),0))=9,"A-",IF((ROUND(TRUNC(('TRI-3'!EA40   ),2),0))=8,"B+",IF((ROUND(TRUNC(('TRI-3'!EA40 ),2),0))=7,"B-",IF((ROUND(TRUNC(('TRI-3'!EA40  ),2),0))=6,"C+",IF((ROUND(TRUNC(('TRI-3'!EA40  ),2),0))=5,"C-",IF((ROUND(TRUNC(('TRI-3'!EA40  ),2),0))=4,"D+",IF((ROUND(TRUNC(('TRI-3'!EA40 ),2),0))=3,"D-",IF((ROUND(TRUNC(('TRI-3'!EA40 ),2),0))=2,"E+",IF((ROUND(TRUNC(('TRI-3'!EA40  ),2),0))&lt;=1,"E-","")))))))))))</f>
        <v/>
      </c>
      <c r="EB40" s="51" t="str">
        <f>IF(OR('TRI-3'!EB40 ="",'TRI-3'!EB40&lt;0,'TRI-3'!EB40  &gt;10),"",IF((ROUND(TRUNC(('TRI-3'!EB40  ),2),0))=10,"A+",IF((ROUND(TRUNC(('TRI-3'!EB40  ),2),0))=9,"A-",IF((ROUND(TRUNC(('TRI-3'!EB40   ),2),0))=8,"B+",IF((ROUND(TRUNC(('TRI-3'!EB40 ),2),0))=7,"B-",IF((ROUND(TRUNC(('TRI-3'!EB40  ),2),0))=6,"C+",IF((ROUND(TRUNC(('TRI-3'!EB40  ),2),0))=5,"C-",IF((ROUND(TRUNC(('TRI-3'!EB40  ),2),0))=4,"D+",IF((ROUND(TRUNC(('TRI-3'!EB40 ),2),0))=3,"D-",IF((ROUND(TRUNC(('TRI-3'!EB40 ),2),0))=2,"E+",IF((ROUND(TRUNC(('TRI-3'!EB40  ),2),0))&lt;=1,"E-","")))))))))))</f>
        <v/>
      </c>
      <c r="EC40" s="51" t="str">
        <f>IF(OR('TRI-3'!EC40 ="",'TRI-3'!EC40&lt;0,'TRI-3'!EC40  &gt;10),"",IF((ROUND(TRUNC(('TRI-3'!EC40  ),2),0))=10,"A+",IF((ROUND(TRUNC(('TRI-3'!EC40  ),2),0))=9,"A-",IF((ROUND(TRUNC(('TRI-3'!EC40   ),2),0))=8,"B+",IF((ROUND(TRUNC(('TRI-3'!EC40 ),2),0))=7,"B-",IF((ROUND(TRUNC(('TRI-3'!EC40  ),2),0))=6,"C+",IF((ROUND(TRUNC(('TRI-3'!EC40  ),2),0))=5,"C-",IF((ROUND(TRUNC(('TRI-3'!EC40  ),2),0))=4,"D+",IF((ROUND(TRUNC(('TRI-3'!EC40 ),2),0))=3,"D-",IF((ROUND(TRUNC(('TRI-3'!EC40 ),2),0))=2,"E+",IF((ROUND(TRUNC(('TRI-3'!EC40  ),2),0))&lt;=1,"E-","")))))))))))</f>
        <v/>
      </c>
      <c r="ED40" s="51" t="str">
        <f>IF(OR('TRI-3'!ED40 ="",'TRI-3'!ED40&lt;0,'TRI-3'!ED40  &gt;10),"",IF((ROUND(TRUNC(('TRI-3'!ED40  ),2),0))=10,"A+",IF((ROUND(TRUNC(('TRI-3'!ED40  ),2),0))=9,"A-",IF((ROUND(TRUNC(('TRI-3'!ED40   ),2),0))=8,"B+",IF((ROUND(TRUNC(('TRI-3'!ED40 ),2),0))=7,"B-",IF((ROUND(TRUNC(('TRI-3'!ED40  ),2),0))=6,"C+",IF((ROUND(TRUNC(('TRI-3'!ED40  ),2),0))=5,"C-",IF((ROUND(TRUNC(('TRI-3'!ED40  ),2),0))=4,"D+",IF((ROUND(TRUNC(('TRI-3'!ED40 ),2),0))=3,"D-",IF((ROUND(TRUNC(('TRI-3'!ED40 ),2),0))=2,"E+",IF((ROUND(TRUNC(('TRI-3'!ED40  ),2),0))&lt;=1,"E-","")))))))))))</f>
        <v/>
      </c>
      <c r="EE40" s="51" t="str">
        <f>IF(OR('TRI-3'!EE40 ="",'TRI-3'!EE40&lt;0,'TRI-3'!EE40  &gt;10),"",IF((ROUND(TRUNC(('TRI-3'!EE40  ),2),0))=10,"A+",IF((ROUND(TRUNC(('TRI-3'!EE40  ),2),0))=9,"A-",IF((ROUND(TRUNC(('TRI-3'!EE40   ),2),0))=8,"B+",IF((ROUND(TRUNC(('TRI-3'!EE40 ),2),0))=7,"B-",IF((ROUND(TRUNC(('TRI-3'!EE40  ),2),0))=6,"C+",IF((ROUND(TRUNC(('TRI-3'!EE40  ),2),0))=5,"C-",IF((ROUND(TRUNC(('TRI-3'!EE40  ),2),0))=4,"D+",IF((ROUND(TRUNC(('TRI-3'!EE40 ),2),0))=3,"D-",IF((ROUND(TRUNC(('TRI-3'!EE40 ),2),0))=2,"E+",IF((ROUND(TRUNC(('TRI-3'!EE40  ),2),0))&lt;=1,"E-","")))))))))))</f>
        <v/>
      </c>
      <c r="EF40" s="51" t="str">
        <f>IF(OR('TRI-3'!EF40 ="",'TRI-3'!EF40&lt;0,'TRI-3'!EF40  &gt;10),"",IF((ROUND(TRUNC(('TRI-3'!EF40  ),2),0))=10,"A+",IF((ROUND(TRUNC(('TRI-3'!EF40  ),2),0))=9,"A-",IF((ROUND(TRUNC(('TRI-3'!EF40   ),2),0))=8,"B+",IF((ROUND(TRUNC(('TRI-3'!EF40 ),2),0))=7,"B-",IF((ROUND(TRUNC(('TRI-3'!EF40  ),2),0))=6,"C+",IF((ROUND(TRUNC(('TRI-3'!EF40  ),2),0))=5,"C-",IF((ROUND(TRUNC(('TRI-3'!EF40  ),2),0))=4,"D+",IF((ROUND(TRUNC(('TRI-3'!EF40 ),2),0))=3,"D-",IF((ROUND(TRUNC(('TRI-3'!EF40 ),2),0))=2,"E+",IF((ROUND(TRUNC(('TRI-3'!EF40  ),2),0))&lt;=1,"E-","")))))))))))</f>
        <v/>
      </c>
      <c r="EG40" s="51" t="str">
        <f>IF(OR('TRI-3'!EG40 ="",'TRI-3'!EG40&lt;0,'TRI-3'!EG40  &gt;10),"",IF((ROUND(TRUNC(('TRI-3'!EG40  ),2),0))=10,"A+",IF((ROUND(TRUNC(('TRI-3'!EG40  ),2),0))=9,"A-",IF((ROUND(TRUNC(('TRI-3'!EG40   ),2),0))=8,"B+",IF((ROUND(TRUNC(('TRI-3'!EG40 ),2),0))=7,"B-",IF((ROUND(TRUNC(('TRI-3'!EG40  ),2),0))=6,"C+",IF((ROUND(TRUNC(('TRI-3'!EG40  ),2),0))=5,"C-",IF((ROUND(TRUNC(('TRI-3'!EG40  ),2),0))=4,"D+",IF((ROUND(TRUNC(('TRI-3'!EG40 ),2),0))=3,"D-",IF((ROUND(TRUNC(('TRI-3'!EG40 ),2),0))=2,"E+",IF((ROUND(TRUNC(('TRI-3'!EG40  ),2),0))&lt;=1,"E-","")))))))))))</f>
        <v/>
      </c>
      <c r="EH40" s="51" t="str">
        <f>IF(OR('TRI-3'!EH40 ="",'TRI-3'!EH40&lt;0,'TRI-3'!EH40  &gt;10),"",IF((ROUND(TRUNC(('TRI-3'!EH40  ),2),0))=10,"A+",IF((ROUND(TRUNC(('TRI-3'!EH40  ),2),0))=9,"A-",IF((ROUND(TRUNC(('TRI-3'!EH40   ),2),0))=8,"B+",IF((ROUND(TRUNC(('TRI-3'!EH40 ),2),0))=7,"B-",IF((ROUND(TRUNC(('TRI-3'!EH40  ),2),0))=6,"C+",IF((ROUND(TRUNC(('TRI-3'!EH40  ),2),0))=5,"C-",IF((ROUND(TRUNC(('TRI-3'!EH40  ),2),0))=4,"D+",IF((ROUND(TRUNC(('TRI-3'!EH40 ),2),0))=3,"D-",IF((ROUND(TRUNC(('TRI-3'!EH40 ),2),0))=2,"E+",IF((ROUND(TRUNC(('TRI-3'!EH40  ),2),0))&lt;=1,"E-","")))))))))))</f>
        <v/>
      </c>
      <c r="EI40" s="51" t="str">
        <f>IF(OR('TRI-3'!EI40 ="",'TRI-3'!EI40&lt;0,'TRI-3'!EI40  &gt;10),"",IF((ROUND(TRUNC(('TRI-3'!EI40  ),2),0))=10,"A+",IF((ROUND(TRUNC(('TRI-3'!EI40  ),2),0))=9,"A-",IF((ROUND(TRUNC(('TRI-3'!EI40   ),2),0))=8,"B+",IF((ROUND(TRUNC(('TRI-3'!EI40 ),2),0))=7,"B-",IF((ROUND(TRUNC(('TRI-3'!EI40  ),2),0))=6,"C+",IF((ROUND(TRUNC(('TRI-3'!EI40  ),2),0))=5,"C-",IF((ROUND(TRUNC(('TRI-3'!EI40  ),2),0))=4,"D+",IF((ROUND(TRUNC(('TRI-3'!EI40 ),2),0))=3,"D-",IF((ROUND(TRUNC(('TRI-3'!EI40 ),2),0))=2,"E+",IF((ROUND(TRUNC(('TRI-3'!EI40  ),2),0))&lt;=1,"E-","")))))))))))</f>
        <v/>
      </c>
      <c r="EJ40" s="51" t="str">
        <f>IF(OR('TRI-3'!EJ40 ="",'TRI-3'!EJ40&lt;0,'TRI-3'!EJ40  &gt;10),"",IF((ROUND(TRUNC(('TRI-3'!EJ40  ),2),0))=10,"A+",IF((ROUND(TRUNC(('TRI-3'!EJ40  ),2),0))=9,"A-",IF((ROUND(TRUNC(('TRI-3'!EJ40   ),2),0))=8,"B+",IF((ROUND(TRUNC(('TRI-3'!EJ40 ),2),0))=7,"B-",IF((ROUND(TRUNC(('TRI-3'!EJ40  ),2),0))=6,"C+",IF((ROUND(TRUNC(('TRI-3'!EJ40  ),2),0))=5,"C-",IF((ROUND(TRUNC(('TRI-3'!EJ40  ),2),0))=4,"D+",IF((ROUND(TRUNC(('TRI-3'!EJ40 ),2),0))=3,"D-",IF((ROUND(TRUNC(('TRI-3'!EJ40 ),2),0))=2,"E+",IF((ROUND(TRUNC(('TRI-3'!EJ40  ),2),0))&lt;=1,"E-","")))))))))))</f>
        <v/>
      </c>
      <c r="EK40" s="51" t="str">
        <f>IF(OR('TRI-3'!EK40 ="",'TRI-3'!EK40&lt;0,'TRI-3'!EK40  &gt;10),"",IF((ROUND(TRUNC(('TRI-3'!EK40  ),2),0))=10,"A+",IF((ROUND(TRUNC(('TRI-3'!EK40  ),2),0))=9,"A-",IF((ROUND(TRUNC(('TRI-3'!EK40   ),2),0))=8,"B+",IF((ROUND(TRUNC(('TRI-3'!EK40 ),2),0))=7,"B-",IF((ROUND(TRUNC(('TRI-3'!EK40  ),2),0))=6,"C+",IF((ROUND(TRUNC(('TRI-3'!EK40  ),2),0))=5,"C-",IF((ROUND(TRUNC(('TRI-3'!EK40  ),2),0))=4,"D+",IF((ROUND(TRUNC(('TRI-3'!EK40 ),2),0))=3,"D-",IF((ROUND(TRUNC(('TRI-3'!EK40 ),2),0))=2,"E+",IF((ROUND(TRUNC(('TRI-3'!EK40  ),2),0))&lt;=1,"E-","")))))))))))</f>
        <v/>
      </c>
      <c r="EL40" s="51" t="str">
        <f>IF(OR('TRI-3'!EL40 ="",'TRI-3'!EL40&lt;0,'TRI-3'!EL40  &gt;10),"",IF((ROUND(TRUNC(('TRI-3'!EL40  ),2),0))=10,"A+",IF((ROUND(TRUNC(('TRI-3'!EL40  ),2),0))=9,"A-",IF((ROUND(TRUNC(('TRI-3'!EL40   ),2),0))=8,"B+",IF((ROUND(TRUNC(('TRI-3'!EL40 ),2),0))=7,"B-",IF((ROUND(TRUNC(('TRI-3'!EL40  ),2),0))=6,"C+",IF((ROUND(TRUNC(('TRI-3'!EL40  ),2),0))=5,"C-",IF((ROUND(TRUNC(('TRI-3'!EL40  ),2),0))=4,"D+",IF((ROUND(TRUNC(('TRI-3'!EL40 ),2),0))=3,"D-",IF((ROUND(TRUNC(('TRI-3'!EL40 ),2),0))=2,"E+",IF((ROUND(TRUNC(('TRI-3'!EL40  ),2),0))&lt;=1,"E-","")))))))))))</f>
        <v/>
      </c>
      <c r="EM40" s="51" t="str">
        <f>IF(OR('TRI-3'!EM40 ="",'TRI-3'!EM40&lt;0,'TRI-3'!EM40  &gt;10),"",IF((ROUND(TRUNC(('TRI-3'!EM40  ),2),0))=10,"A+",IF((ROUND(TRUNC(('TRI-3'!EM40  ),2),0))=9,"A-",IF((ROUND(TRUNC(('TRI-3'!EM40   ),2),0))=8,"B+",IF((ROUND(TRUNC(('TRI-3'!EM40 ),2),0))=7,"B-",IF((ROUND(TRUNC(('TRI-3'!EM40  ),2),0))=6,"C+",IF((ROUND(TRUNC(('TRI-3'!EM40  ),2),0))=5,"C-",IF((ROUND(TRUNC(('TRI-3'!EM40  ),2),0))=4,"D+",IF((ROUND(TRUNC(('TRI-3'!EM40 ),2),0))=3,"D-",IF((ROUND(TRUNC(('TRI-3'!EM40 ),2),0))=2,"E+",IF((ROUND(TRUNC(('TRI-3'!EM40  ),2),0))&lt;=1,"E-","")))))))))))</f>
        <v/>
      </c>
      <c r="EN40" s="51" t="str">
        <f>IF(OR('TRI-3'!EN40 ="",'TRI-3'!EN40&lt;0,'TRI-3'!EN40  &gt;10),"",IF((ROUND(TRUNC(('TRI-3'!EN40  ),2),0))=10,"A+",IF((ROUND(TRUNC(('TRI-3'!EN40  ),2),0))=9,"A-",IF((ROUND(TRUNC(('TRI-3'!EN40   ),2),0))=8,"B+",IF((ROUND(TRUNC(('TRI-3'!EN40 ),2),0))=7,"B-",IF((ROUND(TRUNC(('TRI-3'!EN40  ),2),0))=6,"C+",IF((ROUND(TRUNC(('TRI-3'!EN40  ),2),0))=5,"C-",IF((ROUND(TRUNC(('TRI-3'!EN40  ),2),0))=4,"D+",IF((ROUND(TRUNC(('TRI-3'!EN40 ),2),0))=3,"D-",IF((ROUND(TRUNC(('TRI-3'!EN40 ),2),0))=2,"E+",IF((ROUND(TRUNC(('TRI-3'!EN40  ),2),0))&lt;=1,"E-","")))))))))))</f>
        <v/>
      </c>
      <c r="EO40" s="51" t="str">
        <f>IF(OR('TRI-3'!EO40 ="",'TRI-3'!EO40&lt;0,'TRI-3'!EO40  &gt;10),"",IF((ROUND(TRUNC(('TRI-3'!EO40  ),2),0))=10,"A+",IF((ROUND(TRUNC(('TRI-3'!EO40  ),2),0))=9,"A-",IF((ROUND(TRUNC(('TRI-3'!EO40   ),2),0))=8,"B+",IF((ROUND(TRUNC(('TRI-3'!EO40 ),2),0))=7,"B-",IF((ROUND(TRUNC(('TRI-3'!EO40  ),2),0))=6,"C+",IF((ROUND(TRUNC(('TRI-3'!EO40  ),2),0))=5,"C-",IF((ROUND(TRUNC(('TRI-3'!EO40  ),2),0))=4,"D+",IF((ROUND(TRUNC(('TRI-3'!EO40 ),2),0))=3,"D-",IF((ROUND(TRUNC(('TRI-3'!EO40 ),2),0))=2,"E+",IF((ROUND(TRUNC(('TRI-3'!EO40  ),2),0))&lt;=1,"E-","")))))))))))</f>
        <v/>
      </c>
      <c r="EP40" s="51" t="str">
        <f>IF(OR('TRI-3'!EP40 ="",'TRI-3'!EP40&lt;0,'TRI-3'!EP40  &gt;10),"",IF((ROUND(TRUNC(('TRI-3'!EP40  ),2),0))=10,"A+",IF((ROUND(TRUNC(('TRI-3'!EP40  ),2),0))=9,"A-",IF((ROUND(TRUNC(('TRI-3'!EP40   ),2),0))=8,"B+",IF((ROUND(TRUNC(('TRI-3'!EP40 ),2),0))=7,"B-",IF((ROUND(TRUNC(('TRI-3'!EP40  ),2),0))=6,"C+",IF((ROUND(TRUNC(('TRI-3'!EP40  ),2),0))=5,"C-",IF((ROUND(TRUNC(('TRI-3'!EP40  ),2),0))=4,"D+",IF((ROUND(TRUNC(('TRI-3'!EP40 ),2),0))=3,"D-",IF((ROUND(TRUNC(('TRI-3'!EP40 ),2),0))=2,"E+",IF((ROUND(TRUNC(('TRI-3'!EP40  ),2),0))&lt;=1,"E-","")))))))))))</f>
        <v/>
      </c>
      <c r="EQ40" s="51" t="str">
        <f>IF(OR('TRI-3'!EQ40 ="",'TRI-3'!EQ40&lt;0,'TRI-3'!EQ40  &gt;10),"",IF((ROUND(TRUNC(('TRI-3'!EQ40  ),2),0))=10,"A+",IF((ROUND(TRUNC(('TRI-3'!EQ40  ),2),0))=9,"A-",IF((ROUND(TRUNC(('TRI-3'!EQ40   ),2),0))=8,"B+",IF((ROUND(TRUNC(('TRI-3'!EQ40 ),2),0))=7,"B-",IF((ROUND(TRUNC(('TRI-3'!EQ40  ),2),0))=6,"C+",IF((ROUND(TRUNC(('TRI-3'!EQ40  ),2),0))=5,"C-",IF((ROUND(TRUNC(('TRI-3'!EQ40  ),2),0))=4,"D+",IF((ROUND(TRUNC(('TRI-3'!EQ40 ),2),0))=3,"D-",IF((ROUND(TRUNC(('TRI-3'!EQ40 ),2),0))=2,"E+",IF((ROUND(TRUNC(('TRI-3'!EQ40  ),2),0))&lt;=1,"E-","")))))))))))</f>
        <v/>
      </c>
      <c r="ER40" s="51" t="str">
        <f>IF(OR('TRI-3'!ER40 ="",'TRI-3'!ER40&lt;0,'TRI-3'!ER40  &gt;10),"",IF((ROUND(TRUNC(('TRI-3'!ER40  ),2),0))=10,"A+",IF((ROUND(TRUNC(('TRI-3'!ER40  ),2),0))=9,"A-",IF((ROUND(TRUNC(('TRI-3'!ER40   ),2),0))=8,"B+",IF((ROUND(TRUNC(('TRI-3'!ER40 ),2),0))=7,"B-",IF((ROUND(TRUNC(('TRI-3'!ER40  ),2),0))=6,"C+",IF((ROUND(TRUNC(('TRI-3'!ER40  ),2),0))=5,"C-",IF((ROUND(TRUNC(('TRI-3'!ER40  ),2),0))=4,"D+",IF((ROUND(TRUNC(('TRI-3'!ER40 ),2),0))=3,"D-",IF((ROUND(TRUNC(('TRI-3'!ER40 ),2),0))=2,"E+",IF((ROUND(TRUNC(('TRI-3'!ER40  ),2),0))&lt;=1,"E-","")))))))))))</f>
        <v/>
      </c>
      <c r="ES40" s="51" t="str">
        <f>IF(OR('TRI-3'!ES40 ="",'TRI-3'!ES40&lt;0,'TRI-3'!ES40  &gt;10),"",IF((ROUND(TRUNC(('TRI-3'!ES40  ),2),0))=10,"A+",IF((ROUND(TRUNC(('TRI-3'!ES40  ),2),0))=9,"A-",IF((ROUND(TRUNC(('TRI-3'!ES40   ),2),0))=8,"B+",IF((ROUND(TRUNC(('TRI-3'!ES40 ),2),0))=7,"B-",IF((ROUND(TRUNC(('TRI-3'!ES40  ),2),0))=6,"C+",IF((ROUND(TRUNC(('TRI-3'!ES40  ),2),0))=5,"C-",IF((ROUND(TRUNC(('TRI-3'!ES40  ),2),0))=4,"D+",IF((ROUND(TRUNC(('TRI-3'!ES40 ),2),0))=3,"D-",IF((ROUND(TRUNC(('TRI-3'!ES40 ),2),0))=2,"E+",IF((ROUND(TRUNC(('TRI-3'!ES40  ),2),0))&lt;=1,"E-","")))))))))))</f>
        <v/>
      </c>
      <c r="ET40" s="51" t="str">
        <f>IF('TRI-3'!ET40 ="","",'TRI-3'!ET40 )</f>
        <v/>
      </c>
      <c r="EU40" s="51" t="str">
        <f>IF('TRI-3'!EU40 ="","",'TRI-3'!EU40 )</f>
        <v/>
      </c>
      <c r="EV40" s="51" t="str">
        <f>IF('TRI-3'!EV40 ="","",'TRI-3'!EV40 )</f>
        <v/>
      </c>
      <c r="EW40" s="51" t="str">
        <f>IF('TRI-3'!EW40 ="","",'TRI-3'!EW40 )</f>
        <v/>
      </c>
      <c r="EX40" s="51" t="str">
        <f>IF('TRI-3'!EX40 ="","",'TRI-3'!EX40 )</f>
        <v/>
      </c>
      <c r="EY40" s="51" t="str">
        <f>IF('TRI-3'!EY40 ="","",'TRI-3'!EY40 )</f>
        <v/>
      </c>
      <c r="EZ40" s="51" t="str">
        <f>IF('TRI-3'!EZ40 ="","",'TRI-3'!EZ40 )</f>
        <v/>
      </c>
      <c r="FA40" s="51" t="str">
        <f>IF('TRI-3'!FA40 ="","",'TRI-3'!FA40 )</f>
        <v/>
      </c>
      <c r="FB40" s="51" t="str">
        <f>IF('TRI-3'!FB40 ="","",'TRI-3'!FB40 )</f>
        <v/>
      </c>
      <c r="FC40" s="51" t="str">
        <f>IF('TRI-3'!FC40 ="","",'TRI-3'!FC40 )</f>
        <v/>
      </c>
      <c r="FD40" s="51">
        <f>IF('TRI-3'!FD40 ="","",'TRI-3'!FD40 )</f>
        <v>0</v>
      </c>
      <c r="FE40" s="51" t="str">
        <f>IF('TRI-3'!FE40 ="","",'TRI-3'!FE40 )</f>
        <v/>
      </c>
      <c r="FF40" s="51" t="str">
        <f>IF('TRI-3'!FF40 ="","",'TRI-3'!FF40 )</f>
        <v/>
      </c>
      <c r="FG40" s="51" t="str">
        <f>IF('TRI-3'!FG40 ="","",'TRI-3'!FG40 )</f>
        <v/>
      </c>
      <c r="FH40" s="51" t="str">
        <f>IF('TRI-3'!FH40 ="","",'TRI-3'!FH40 )</f>
        <v/>
      </c>
    </row>
    <row r="41" spans="1:164" ht="21" customHeight="1">
      <c r="B41" s="53">
        <v>24</v>
      </c>
      <c r="C41" s="272" t="str">
        <f>IF(NOTAS!E44&gt;"",NOTAS!E44,"")</f>
        <v>VERNAZA CERVANTES KEYLER JHAIR</v>
      </c>
      <c r="D41" s="273"/>
      <c r="E41" s="273"/>
      <c r="F41" s="274"/>
      <c r="G41" s="51" t="str">
        <f>IF(OR('TRI-3'!G41 ="",'TRI-3'!G41&lt;0,'TRI-3'!G41  &gt;10),"",IF((ROUND(TRUNC(('TRI-3'!G41  ),2),0))=10,"A+",IF((ROUND(TRUNC(('TRI-3'!G41  ),2),0))=9,"A-",IF((ROUND(TRUNC(('TRI-3'!G41   ),2),0))=8,"B+",IF((ROUND(TRUNC(('TRI-3'!G41 ),2),0))=7,"B-",IF((ROUND(TRUNC(('TRI-3'!G41  ),2),0))=6,"C+",IF((ROUND(TRUNC(('TRI-3'!G41  ),2),0))=5,"C-",IF((ROUND(TRUNC(('TRI-3'!G41  ),2),0))=4,"D+",IF((ROUND(TRUNC(('TRI-3'!G41 ),2),0))=3,"D-",IF((ROUND(TRUNC(('TRI-3'!G41 ),2),0))=2,"E+",IF((ROUND(TRUNC(('TRI-3'!G41  ),2),0))&lt;=1,"E-","")))))))))))</f>
        <v/>
      </c>
      <c r="H41" s="51" t="str">
        <f>IF(OR('TRI-3'!H41 ="",'TRI-3'!H41&lt;0,'TRI-3'!H41  &gt;10),"",IF((ROUND(TRUNC(('TRI-3'!H41  ),2),0))=10,"A+",IF((ROUND(TRUNC(('TRI-3'!H41  ),2),0))=9,"A-",IF((ROUND(TRUNC(('TRI-3'!H41   ),2),0))=8,"B+",IF((ROUND(TRUNC(('TRI-3'!H41 ),2),0))=7,"B-",IF((ROUND(TRUNC(('TRI-3'!H41  ),2),0))=6,"C+",IF((ROUND(TRUNC(('TRI-3'!H41  ),2),0))=5,"C-",IF((ROUND(TRUNC(('TRI-3'!H41  ),2),0))=4,"D+",IF((ROUND(TRUNC(('TRI-3'!H41 ),2),0))=3,"D-",IF((ROUND(TRUNC(('TRI-3'!H41 ),2),0))=2,"E+",IF((ROUND(TRUNC(('TRI-3'!H41  ),2),0))&lt;=1,"E-","")))))))))))</f>
        <v/>
      </c>
      <c r="I41" s="51" t="str">
        <f>IF(OR('TRI-3'!I41 ="",'TRI-3'!I41&lt;0,'TRI-3'!I41  &gt;10),"",IF((ROUND(TRUNC(('TRI-3'!I41  ),2),0))=10,"A+",IF((ROUND(TRUNC(('TRI-3'!I41  ),2),0))=9,"A-",IF((ROUND(TRUNC(('TRI-3'!I41   ),2),0))=8,"B+",IF((ROUND(TRUNC(('TRI-3'!I41 ),2),0))=7,"B-",IF((ROUND(TRUNC(('TRI-3'!I41  ),2),0))=6,"C+",IF((ROUND(TRUNC(('TRI-3'!I41  ),2),0))=5,"C-",IF((ROUND(TRUNC(('TRI-3'!I41  ),2),0))=4,"D+",IF((ROUND(TRUNC(('TRI-3'!I41 ),2),0))=3,"D-",IF((ROUND(TRUNC(('TRI-3'!I41 ),2),0))=2,"E+",IF((ROUND(TRUNC(('TRI-3'!I41  ),2),0))&lt;=1,"E-","")))))))))))</f>
        <v/>
      </c>
      <c r="J41" s="51" t="str">
        <f>IF(OR('TRI-3'!J41 ="",'TRI-3'!J41&lt;0,'TRI-3'!J41  &gt;10),"",IF((ROUND(TRUNC(('TRI-3'!J41  ),2),0))=10,"A+",IF((ROUND(TRUNC(('TRI-3'!J41  ),2),0))=9,"A-",IF((ROUND(TRUNC(('TRI-3'!J41   ),2),0))=8,"B+",IF((ROUND(TRUNC(('TRI-3'!J41 ),2),0))=7,"B-",IF((ROUND(TRUNC(('TRI-3'!J41  ),2),0))=6,"C+",IF((ROUND(TRUNC(('TRI-3'!J41  ),2),0))=5,"C-",IF((ROUND(TRUNC(('TRI-3'!J41  ),2),0))=4,"D+",IF((ROUND(TRUNC(('TRI-3'!J41 ),2),0))=3,"D-",IF((ROUND(TRUNC(('TRI-3'!J41 ),2),0))=2,"E+",IF((ROUND(TRUNC(('TRI-3'!J41  ),2),0))&lt;=1,"E-","")))))))))))</f>
        <v/>
      </c>
      <c r="K41" s="51" t="str">
        <f>IF(OR('TRI-3'!K41 ="",'TRI-3'!K41&lt;0,'TRI-3'!K41  &gt;10),"",IF((ROUND(TRUNC(('TRI-3'!K41  ),2),0))=10,"A+",IF((ROUND(TRUNC(('TRI-3'!K41  ),2),0))=9,"A-",IF((ROUND(TRUNC(('TRI-3'!K41   ),2),0))=8,"B+",IF((ROUND(TRUNC(('TRI-3'!K41 ),2),0))=7,"B-",IF((ROUND(TRUNC(('TRI-3'!K41  ),2),0))=6,"C+",IF((ROUND(TRUNC(('TRI-3'!K41  ),2),0))=5,"C-",IF((ROUND(TRUNC(('TRI-3'!K41  ),2),0))=4,"D+",IF((ROUND(TRUNC(('TRI-3'!K41 ),2),0))=3,"D-",IF((ROUND(TRUNC(('TRI-3'!K41 ),2),0))=2,"E+",IF((ROUND(TRUNC(('TRI-3'!K41  ),2),0))&lt;=1,"E-","")))))))))))</f>
        <v/>
      </c>
      <c r="L41" s="51" t="str">
        <f>IF(OR('TRI-3'!L41 ="",'TRI-3'!L41&lt;0,'TRI-3'!L41  &gt;10),"",IF((ROUND(TRUNC(('TRI-3'!L41  ),2),0))=10,"A+",IF((ROUND(TRUNC(('TRI-3'!L41  ),2),0))=9,"A-",IF((ROUND(TRUNC(('TRI-3'!L41   ),2),0))=8,"B+",IF((ROUND(TRUNC(('TRI-3'!L41 ),2),0))=7,"B-",IF((ROUND(TRUNC(('TRI-3'!L41  ),2),0))=6,"C+",IF((ROUND(TRUNC(('TRI-3'!L41  ),2),0))=5,"C-",IF((ROUND(TRUNC(('TRI-3'!L41  ),2),0))=4,"D+",IF((ROUND(TRUNC(('TRI-3'!L41 ),2),0))=3,"D-",IF((ROUND(TRUNC(('TRI-3'!L41 ),2),0))=2,"E+",IF((ROUND(TRUNC(('TRI-3'!L41  ),2),0))&lt;=1,"E-","")))))))))))</f>
        <v/>
      </c>
      <c r="M41" s="51" t="str">
        <f>IF(OR('TRI-3'!M41 ="",'TRI-3'!M41&lt;0,'TRI-3'!M41  &gt;10),"",IF((ROUND(TRUNC(('TRI-3'!M41  ),2),0))=10,"A+",IF((ROUND(TRUNC(('TRI-3'!M41  ),2),0))=9,"A-",IF((ROUND(TRUNC(('TRI-3'!M41   ),2),0))=8,"B+",IF((ROUND(TRUNC(('TRI-3'!M41 ),2),0))=7,"B-",IF((ROUND(TRUNC(('TRI-3'!M41  ),2),0))=6,"C+",IF((ROUND(TRUNC(('TRI-3'!M41  ),2),0))=5,"C-",IF((ROUND(TRUNC(('TRI-3'!M41  ),2),0))=4,"D+",IF((ROUND(TRUNC(('TRI-3'!M41 ),2),0))=3,"D-",IF((ROUND(TRUNC(('TRI-3'!M41 ),2),0))=2,"E+",IF((ROUND(TRUNC(('TRI-3'!M41  ),2),0))&lt;=1,"E-","")))))))))))</f>
        <v/>
      </c>
      <c r="N41" s="51" t="str">
        <f>IF(OR('TRI-3'!N41 ="",'TRI-3'!N41&lt;0,'TRI-3'!N41  &gt;10),"",IF((ROUND(TRUNC(('TRI-3'!N41  ),2),0))=10,"A+",IF((ROUND(TRUNC(('TRI-3'!N41  ),2),0))=9,"A-",IF((ROUND(TRUNC(('TRI-3'!N41   ),2),0))=8,"B+",IF((ROUND(TRUNC(('TRI-3'!N41 ),2),0))=7,"B-",IF((ROUND(TRUNC(('TRI-3'!N41  ),2),0))=6,"C+",IF((ROUND(TRUNC(('TRI-3'!N41  ),2),0))=5,"C-",IF((ROUND(TRUNC(('TRI-3'!N41  ),2),0))=4,"D+",IF((ROUND(TRUNC(('TRI-3'!N41 ),2),0))=3,"D-",IF((ROUND(TRUNC(('TRI-3'!N41 ),2),0))=2,"E+",IF((ROUND(TRUNC(('TRI-3'!N41  ),2),0))&lt;=1,"E-","")))))))))))</f>
        <v/>
      </c>
      <c r="O41" s="51" t="str">
        <f>IF(OR('TRI-3'!O41 ="",'TRI-3'!O41&lt;0,'TRI-3'!O41  &gt;10),"",IF((ROUND(TRUNC(('TRI-3'!O41  ),2),0))=10,"A+",IF((ROUND(TRUNC(('TRI-3'!O41  ),2),0))=9,"A-",IF((ROUND(TRUNC(('TRI-3'!O41   ),2),0))=8,"B+",IF((ROUND(TRUNC(('TRI-3'!O41 ),2),0))=7,"B-",IF((ROUND(TRUNC(('TRI-3'!O41  ),2),0))=6,"C+",IF((ROUND(TRUNC(('TRI-3'!O41  ),2),0))=5,"C-",IF((ROUND(TRUNC(('TRI-3'!O41  ),2),0))=4,"D+",IF((ROUND(TRUNC(('TRI-3'!O41 ),2),0))=3,"D-",IF((ROUND(TRUNC(('TRI-3'!O41 ),2),0))=2,"E+",IF((ROUND(TRUNC(('TRI-3'!O41  ),2),0))&lt;=1,"E-","")))))))))))</f>
        <v/>
      </c>
      <c r="P41" s="51" t="str">
        <f>IF(OR('TRI-3'!P41 ="",'TRI-3'!P41&lt;0,'TRI-3'!P41  &gt;10),"",IF((ROUND(TRUNC(('TRI-3'!P41  ),2),0))=10,"A+",IF((ROUND(TRUNC(('TRI-3'!P41  ),2),0))=9,"A-",IF((ROUND(TRUNC(('TRI-3'!P41   ),2),0))=8,"B+",IF((ROUND(TRUNC(('TRI-3'!P41 ),2),0))=7,"B-",IF((ROUND(TRUNC(('TRI-3'!P41  ),2),0))=6,"C+",IF((ROUND(TRUNC(('TRI-3'!P41  ),2),0))=5,"C-",IF((ROUND(TRUNC(('TRI-3'!P41  ),2),0))=4,"D+",IF((ROUND(TRUNC(('TRI-3'!P41 ),2),0))=3,"D-",IF((ROUND(TRUNC(('TRI-3'!P41 ),2),0))=2,"E+",IF((ROUND(TRUNC(('TRI-3'!P41  ),2),0))&lt;=1,"E-","")))))))))))</f>
        <v/>
      </c>
      <c r="Q41" s="51" t="str">
        <f>IF(OR('TRI-3'!Q41 ="",'TRI-3'!Q41&lt;0,'TRI-3'!Q41  &gt;10),"",IF((ROUND(TRUNC(('TRI-3'!Q41  ),2),0))=10,"A+",IF((ROUND(TRUNC(('TRI-3'!Q41  ),2),0))=9,"A-",IF((ROUND(TRUNC(('TRI-3'!Q41   ),2),0))=8,"B+",IF((ROUND(TRUNC(('TRI-3'!Q41 ),2),0))=7,"B-",IF((ROUND(TRUNC(('TRI-3'!Q41  ),2),0))=6,"C+",IF((ROUND(TRUNC(('TRI-3'!Q41  ),2),0))=5,"C-",IF((ROUND(TRUNC(('TRI-3'!Q41  ),2),0))=4,"D+",IF((ROUND(TRUNC(('TRI-3'!Q41 ),2),0))=3,"D-",IF((ROUND(TRUNC(('TRI-3'!Q41 ),2),0))=2,"E+",IF((ROUND(TRUNC(('TRI-3'!Q41  ),2),0))&lt;=1,"E-","")))))))))))</f>
        <v/>
      </c>
      <c r="R41" s="51" t="str">
        <f>IF(OR('TRI-3'!R41 ="",'TRI-3'!R41&lt;0,'TRI-3'!R41  &gt;10),"",IF((ROUND(TRUNC(('TRI-3'!R41  ),2),0))=10,"A+",IF((ROUND(TRUNC(('TRI-3'!R41  ),2),0))=9,"A-",IF((ROUND(TRUNC(('TRI-3'!R41   ),2),0))=8,"B+",IF((ROUND(TRUNC(('TRI-3'!R41 ),2),0))=7,"B-",IF((ROUND(TRUNC(('TRI-3'!R41  ),2),0))=6,"C+",IF((ROUND(TRUNC(('TRI-3'!R41  ),2),0))=5,"C-",IF((ROUND(TRUNC(('TRI-3'!R41  ),2),0))=4,"D+",IF((ROUND(TRUNC(('TRI-3'!R41 ),2),0))=3,"D-",IF((ROUND(TRUNC(('TRI-3'!R41 ),2),0))=2,"E+",IF((ROUND(TRUNC(('TRI-3'!R41  ),2),0))&lt;=1,"E-","")))))))))))</f>
        <v/>
      </c>
      <c r="S41" s="51" t="str">
        <f>IF(OR('TRI-3'!S41 ="",'TRI-3'!S41&lt;0,'TRI-3'!S41  &gt;10),"",IF((ROUND(TRUNC(('TRI-3'!S41  ),2),0))=10,"A+",IF((ROUND(TRUNC(('TRI-3'!S41  ),2),0))=9,"A-",IF((ROUND(TRUNC(('TRI-3'!S41   ),2),0))=8,"B+",IF((ROUND(TRUNC(('TRI-3'!S41 ),2),0))=7,"B-",IF((ROUND(TRUNC(('TRI-3'!S41  ),2),0))=6,"C+",IF((ROUND(TRUNC(('TRI-3'!S41  ),2),0))=5,"C-",IF((ROUND(TRUNC(('TRI-3'!S41  ),2),0))=4,"D+",IF((ROUND(TRUNC(('TRI-3'!S41 ),2),0))=3,"D-",IF((ROUND(TRUNC(('TRI-3'!S41 ),2),0))=2,"E+",IF((ROUND(TRUNC(('TRI-3'!S41  ),2),0))&lt;=1,"E-","")))))))))))</f>
        <v/>
      </c>
      <c r="T41" s="51" t="str">
        <f>IF(OR('TRI-3'!T41 ="",'TRI-3'!T41&lt;0,'TRI-3'!T41  &gt;10),"",IF((ROUND(TRUNC(('TRI-3'!T41  ),2),0))=10,"A+",IF((ROUND(TRUNC(('TRI-3'!T41  ),2),0))=9,"A-",IF((ROUND(TRUNC(('TRI-3'!T41   ),2),0))=8,"B+",IF((ROUND(TRUNC(('TRI-3'!T41 ),2),0))=7,"B-",IF((ROUND(TRUNC(('TRI-3'!T41  ),2),0))=6,"C+",IF((ROUND(TRUNC(('TRI-3'!T41  ),2),0))=5,"C-",IF((ROUND(TRUNC(('TRI-3'!T41  ),2),0))=4,"D+",IF((ROUND(TRUNC(('TRI-3'!T41 ),2),0))=3,"D-",IF((ROUND(TRUNC(('TRI-3'!T41 ),2),0))=2,"E+",IF((ROUND(TRUNC(('TRI-3'!T41  ),2),0))&lt;=1,"E-","")))))))))))</f>
        <v/>
      </c>
      <c r="U41" s="51" t="str">
        <f>IF(OR('TRI-3'!U41 ="",'TRI-3'!U41&lt;0,'TRI-3'!U41  &gt;10),"",IF((ROUND(TRUNC(('TRI-3'!U41  ),2),0))=10,"A+",IF((ROUND(TRUNC(('TRI-3'!U41  ),2),0))=9,"A-",IF((ROUND(TRUNC(('TRI-3'!U41   ),2),0))=8,"B+",IF((ROUND(TRUNC(('TRI-3'!U41 ),2),0))=7,"B-",IF((ROUND(TRUNC(('TRI-3'!U41  ),2),0))=6,"C+",IF((ROUND(TRUNC(('TRI-3'!U41  ),2),0))=5,"C-",IF((ROUND(TRUNC(('TRI-3'!U41  ),2),0))=4,"D+",IF((ROUND(TRUNC(('TRI-3'!U41 ),2),0))=3,"D-",IF((ROUND(TRUNC(('TRI-3'!U41 ),2),0))=2,"E+",IF((ROUND(TRUNC(('TRI-3'!U41  ),2),0))&lt;=1,"E-","")))))))))))</f>
        <v/>
      </c>
      <c r="V41" s="51" t="str">
        <f>IF(OR('TRI-3'!V41 ="",'TRI-3'!V41&lt;0,'TRI-3'!V41  &gt;10),"",IF((ROUND(TRUNC(('TRI-3'!V41  ),2),0))=10,"A+",IF((ROUND(TRUNC(('TRI-3'!V41  ),2),0))=9,"A-",IF((ROUND(TRUNC(('TRI-3'!V41   ),2),0))=8,"B+",IF((ROUND(TRUNC(('TRI-3'!V41 ),2),0))=7,"B-",IF((ROUND(TRUNC(('TRI-3'!V41  ),2),0))=6,"C+",IF((ROUND(TRUNC(('TRI-3'!V41  ),2),0))=5,"C-",IF((ROUND(TRUNC(('TRI-3'!V41  ),2),0))=4,"D+",IF((ROUND(TRUNC(('TRI-3'!V41 ),2),0))=3,"D-",IF((ROUND(TRUNC(('TRI-3'!V41 ),2),0))=2,"E+",IF((ROUND(TRUNC(('TRI-3'!V41  ),2),0))&lt;=1,"E-","")))))))))))</f>
        <v/>
      </c>
      <c r="W41" s="51" t="str">
        <f>IF(OR('TRI-3'!W41 ="",'TRI-3'!W41&lt;0,'TRI-3'!W41  &gt;10),"",IF((ROUND(TRUNC(('TRI-3'!W41  ),2),0))=10,"A+",IF((ROUND(TRUNC(('TRI-3'!W41  ),2),0))=9,"A-",IF((ROUND(TRUNC(('TRI-3'!W41   ),2),0))=8,"B+",IF((ROUND(TRUNC(('TRI-3'!W41 ),2),0))=7,"B-",IF((ROUND(TRUNC(('TRI-3'!W41  ),2),0))=6,"C+",IF((ROUND(TRUNC(('TRI-3'!W41  ),2),0))=5,"C-",IF((ROUND(TRUNC(('TRI-3'!W41  ),2),0))=4,"D+",IF((ROUND(TRUNC(('TRI-3'!W41 ),2),0))=3,"D-",IF((ROUND(TRUNC(('TRI-3'!W41 ),2),0))=2,"E+",IF((ROUND(TRUNC(('TRI-3'!W41  ),2),0))&lt;=1,"E-","")))))))))))</f>
        <v/>
      </c>
      <c r="X41" s="51" t="str">
        <f>IF(OR('TRI-3'!X41 ="",'TRI-3'!X41&lt;0,'TRI-3'!X41  &gt;10),"",IF((ROUND(TRUNC(('TRI-3'!X41  ),2),0))=10,"A+",IF((ROUND(TRUNC(('TRI-3'!X41  ),2),0))=9,"A-",IF((ROUND(TRUNC(('TRI-3'!X41   ),2),0))=8,"B+",IF((ROUND(TRUNC(('TRI-3'!X41 ),2),0))=7,"B-",IF((ROUND(TRUNC(('TRI-3'!X41  ),2),0))=6,"C+",IF((ROUND(TRUNC(('TRI-3'!X41  ),2),0))=5,"C-",IF((ROUND(TRUNC(('TRI-3'!X41  ),2),0))=4,"D+",IF((ROUND(TRUNC(('TRI-3'!X41 ),2),0))=3,"D-",IF((ROUND(TRUNC(('TRI-3'!X41 ),2),0))=2,"E+",IF((ROUND(TRUNC(('TRI-3'!X41  ),2),0))&lt;=1,"E-","")))))))))))</f>
        <v/>
      </c>
      <c r="Y41" s="51" t="str">
        <f>IF(OR('TRI-3'!Y41 ="",'TRI-3'!Y41&lt;0,'TRI-3'!Y41  &gt;10),"",IF((ROUND(TRUNC(('TRI-3'!Y41  ),2),0))=10,"A+",IF((ROUND(TRUNC(('TRI-3'!Y41  ),2),0))=9,"A-",IF((ROUND(TRUNC(('TRI-3'!Y41   ),2),0))=8,"B+",IF((ROUND(TRUNC(('TRI-3'!Y41 ),2),0))=7,"B-",IF((ROUND(TRUNC(('TRI-3'!Y41  ),2),0))=6,"C+",IF((ROUND(TRUNC(('TRI-3'!Y41  ),2),0))=5,"C-",IF((ROUND(TRUNC(('TRI-3'!Y41  ),2),0))=4,"D+",IF((ROUND(TRUNC(('TRI-3'!Y41 ),2),0))=3,"D-",IF((ROUND(TRUNC(('TRI-3'!Y41 ),2),0))=2,"E+",IF((ROUND(TRUNC(('TRI-3'!Y41  ),2),0))&lt;=1,"E-","")))))))))))</f>
        <v/>
      </c>
      <c r="Z41" s="51" t="str">
        <f>IF(OR('TRI-3'!Z41 ="",'TRI-3'!Z41&lt;0,'TRI-3'!Z41  &gt;10),"",IF((ROUND(TRUNC(('TRI-3'!Z41  ),2),0))=10,"A+",IF((ROUND(TRUNC(('TRI-3'!Z41  ),2),0))=9,"A-",IF((ROUND(TRUNC(('TRI-3'!Z41   ),2),0))=8,"B+",IF((ROUND(TRUNC(('TRI-3'!Z41 ),2),0))=7,"B-",IF((ROUND(TRUNC(('TRI-3'!Z41  ),2),0))=6,"C+",IF((ROUND(TRUNC(('TRI-3'!Z41  ),2),0))=5,"C-",IF((ROUND(TRUNC(('TRI-3'!Z41  ),2),0))=4,"D+",IF((ROUND(TRUNC(('TRI-3'!Z41 ),2),0))=3,"D-",IF((ROUND(TRUNC(('TRI-3'!Z41 ),2),0))=2,"E+",IF((ROUND(TRUNC(('TRI-3'!Z41  ),2),0))&lt;=1,"E-","")))))))))))</f>
        <v/>
      </c>
      <c r="AA41" s="51" t="str">
        <f>IF(OR('TRI-3'!AA41 ="",'TRI-3'!AA41&lt;0,'TRI-3'!AA41  &gt;10),"",IF((ROUND(TRUNC(('TRI-3'!AA41  ),2),0))=10,"A+",IF((ROUND(TRUNC(('TRI-3'!AA41  ),2),0))=9,"A-",IF((ROUND(TRUNC(('TRI-3'!AA41   ),2),0))=8,"B+",IF((ROUND(TRUNC(('TRI-3'!AA41 ),2),0))=7,"B-",IF((ROUND(TRUNC(('TRI-3'!AA41  ),2),0))=6,"C+",IF((ROUND(TRUNC(('TRI-3'!AA41  ),2),0))=5,"C-",IF((ROUND(TRUNC(('TRI-3'!AA41  ),2),0))=4,"D+",IF((ROUND(TRUNC(('TRI-3'!AA41 ),2),0))=3,"D-",IF((ROUND(TRUNC(('TRI-3'!AA41 ),2),0))=2,"E+",IF((ROUND(TRUNC(('TRI-3'!AA41  ),2),0))&lt;=1,"E-","")))))))))))</f>
        <v/>
      </c>
      <c r="AB41" s="51" t="str">
        <f>IF(OR('TRI-3'!AB41 ="",'TRI-3'!AB41&lt;0,'TRI-3'!AB41  &gt;10),"",IF((ROUND(TRUNC(('TRI-3'!AB41  ),2),0))=10,"A+",IF((ROUND(TRUNC(('TRI-3'!AB41  ),2),0))=9,"A-",IF((ROUND(TRUNC(('TRI-3'!AB41   ),2),0))=8,"B+",IF((ROUND(TRUNC(('TRI-3'!AB41 ),2),0))=7,"B-",IF((ROUND(TRUNC(('TRI-3'!AB41  ),2),0))=6,"C+",IF((ROUND(TRUNC(('TRI-3'!AB41  ),2),0))=5,"C-",IF((ROUND(TRUNC(('TRI-3'!AB41  ),2),0))=4,"D+",IF((ROUND(TRUNC(('TRI-3'!AB41 ),2),0))=3,"D-",IF((ROUND(TRUNC(('TRI-3'!AB41 ),2),0))=2,"E+",IF((ROUND(TRUNC(('TRI-3'!AB41  ),2),0))&lt;=1,"E-","")))))))))))</f>
        <v/>
      </c>
      <c r="AC41" s="51" t="str">
        <f>IF(OR('TRI-3'!AC41 ="",'TRI-3'!AC41&lt;0,'TRI-3'!AC41  &gt;10),"",IF((ROUND(TRUNC(('TRI-3'!AC41  ),2),0))=10,"A+",IF((ROUND(TRUNC(('TRI-3'!AC41  ),2),0))=9,"A-",IF((ROUND(TRUNC(('TRI-3'!AC41   ),2),0))=8,"B+",IF((ROUND(TRUNC(('TRI-3'!AC41 ),2),0))=7,"B-",IF((ROUND(TRUNC(('TRI-3'!AC41  ),2),0))=6,"C+",IF((ROUND(TRUNC(('TRI-3'!AC41  ),2),0))=5,"C-",IF((ROUND(TRUNC(('TRI-3'!AC41  ),2),0))=4,"D+",IF((ROUND(TRUNC(('TRI-3'!AC41 ),2),0))=3,"D-",IF((ROUND(TRUNC(('TRI-3'!AC41 ),2),0))=2,"E+",IF((ROUND(TRUNC(('TRI-3'!AC41  ),2),0))&lt;=1,"E-","")))))))))))</f>
        <v/>
      </c>
      <c r="AD41" s="51" t="str">
        <f>IF(OR('TRI-3'!AD41 ="",'TRI-3'!AD41&lt;0,'TRI-3'!AD41  &gt;10),"",IF((ROUND(TRUNC(('TRI-3'!AD41  ),2),0))=10,"A+",IF((ROUND(TRUNC(('TRI-3'!AD41  ),2),0))=9,"A-",IF((ROUND(TRUNC(('TRI-3'!AD41   ),2),0))=8,"B+",IF((ROUND(TRUNC(('TRI-3'!AD41 ),2),0))=7,"B-",IF((ROUND(TRUNC(('TRI-3'!AD41  ),2),0))=6,"C+",IF((ROUND(TRUNC(('TRI-3'!AD41  ),2),0))=5,"C-",IF((ROUND(TRUNC(('TRI-3'!AD41  ),2),0))=4,"D+",IF((ROUND(TRUNC(('TRI-3'!AD41 ),2),0))=3,"D-",IF((ROUND(TRUNC(('TRI-3'!AD41 ),2),0))=2,"E+",IF((ROUND(TRUNC(('TRI-3'!AD41  ),2),0))&lt;=1,"E-","")))))))))))</f>
        <v/>
      </c>
      <c r="AE41" s="51" t="str">
        <f>IF(OR('TRI-3'!AE41 ="",'TRI-3'!AE41&lt;0,'TRI-3'!AE41  &gt;10),"",IF((ROUND(TRUNC(('TRI-3'!AE41  ),2),0))=10,"A+",IF((ROUND(TRUNC(('TRI-3'!AE41  ),2),0))=9,"A-",IF((ROUND(TRUNC(('TRI-3'!AE41   ),2),0))=8,"B+",IF((ROUND(TRUNC(('TRI-3'!AE41 ),2),0))=7,"B-",IF((ROUND(TRUNC(('TRI-3'!AE41  ),2),0))=6,"C+",IF((ROUND(TRUNC(('TRI-3'!AE41  ),2),0))=5,"C-",IF((ROUND(TRUNC(('TRI-3'!AE41  ),2),0))=4,"D+",IF((ROUND(TRUNC(('TRI-3'!AE41 ),2),0))=3,"D-",IF((ROUND(TRUNC(('TRI-3'!AE41 ),2),0))=2,"E+",IF((ROUND(TRUNC(('TRI-3'!AE41  ),2),0))&lt;=1,"E-","")))))))))))</f>
        <v/>
      </c>
      <c r="AF41" s="51" t="str">
        <f>IF(OR('TRI-3'!AF41 ="",'TRI-3'!AF41&lt;0,'TRI-3'!AF41  &gt;10),"",IF((ROUND(TRUNC(('TRI-3'!AF41  ),2),0))=10,"A+",IF((ROUND(TRUNC(('TRI-3'!AF41  ),2),0))=9,"A-",IF((ROUND(TRUNC(('TRI-3'!AF41   ),2),0))=8,"B+",IF((ROUND(TRUNC(('TRI-3'!AF41 ),2),0))=7,"B-",IF((ROUND(TRUNC(('TRI-3'!AF41  ),2),0))=6,"C+",IF((ROUND(TRUNC(('TRI-3'!AF41  ),2),0))=5,"C-",IF((ROUND(TRUNC(('TRI-3'!AF41  ),2),0))=4,"D+",IF((ROUND(TRUNC(('TRI-3'!AF41 ),2),0))=3,"D-",IF((ROUND(TRUNC(('TRI-3'!AF41 ),2),0))=2,"E+",IF((ROUND(TRUNC(('TRI-3'!AF41  ),2),0))&lt;=1,"E-","")))))))))))</f>
        <v/>
      </c>
      <c r="AG41" s="51" t="str">
        <f>IF(OR('TRI-3'!AG41 ="",'TRI-3'!AG41&lt;0,'TRI-3'!AG41  &gt;10),"",IF((ROUND(TRUNC(('TRI-3'!AG41  ),2),0))=10,"A+",IF((ROUND(TRUNC(('TRI-3'!AG41  ),2),0))=9,"A-",IF((ROUND(TRUNC(('TRI-3'!AG41   ),2),0))=8,"B+",IF((ROUND(TRUNC(('TRI-3'!AG41 ),2),0))=7,"B-",IF((ROUND(TRUNC(('TRI-3'!AG41  ),2),0))=6,"C+",IF((ROUND(TRUNC(('TRI-3'!AG41  ),2),0))=5,"C-",IF((ROUND(TRUNC(('TRI-3'!AG41  ),2),0))=4,"D+",IF((ROUND(TRUNC(('TRI-3'!AG41 ),2),0))=3,"D-",IF((ROUND(TRUNC(('TRI-3'!AG41 ),2),0))=2,"E+",IF((ROUND(TRUNC(('TRI-3'!AG41  ),2),0))&lt;=1,"E-","")))))))))))</f>
        <v/>
      </c>
      <c r="AH41" s="51" t="str">
        <f>IF(OR('TRI-3'!AH41 ="",'TRI-3'!AH41&lt;0,'TRI-3'!AH41  &gt;10),"",IF((ROUND(TRUNC(('TRI-3'!AH41  ),2),0))=10,"A+",IF((ROUND(TRUNC(('TRI-3'!AH41  ),2),0))=9,"A-",IF((ROUND(TRUNC(('TRI-3'!AH41   ),2),0))=8,"B+",IF((ROUND(TRUNC(('TRI-3'!AH41 ),2),0))=7,"B-",IF((ROUND(TRUNC(('TRI-3'!AH41  ),2),0))=6,"C+",IF((ROUND(TRUNC(('TRI-3'!AH41  ),2),0))=5,"C-",IF((ROUND(TRUNC(('TRI-3'!AH41  ),2),0))=4,"D+",IF((ROUND(TRUNC(('TRI-3'!AH41 ),2),0))=3,"D-",IF((ROUND(TRUNC(('TRI-3'!AH41 ),2),0))=2,"E+",IF((ROUND(TRUNC(('TRI-3'!AH41  ),2),0))&lt;=1,"E-","")))))))))))</f>
        <v/>
      </c>
      <c r="AI41" s="51" t="str">
        <f>IF(OR('TRI-3'!AI41 ="",'TRI-3'!AI41&lt;0,'TRI-3'!AI41  &gt;10),"",IF((ROUND(TRUNC(('TRI-3'!AI41  ),2),0))=10,"A+",IF((ROUND(TRUNC(('TRI-3'!AI41  ),2),0))=9,"A-",IF((ROUND(TRUNC(('TRI-3'!AI41   ),2),0))=8,"B+",IF((ROUND(TRUNC(('TRI-3'!AI41 ),2),0))=7,"B-",IF((ROUND(TRUNC(('TRI-3'!AI41  ),2),0))=6,"C+",IF((ROUND(TRUNC(('TRI-3'!AI41  ),2),0))=5,"C-",IF((ROUND(TRUNC(('TRI-3'!AI41  ),2),0))=4,"D+",IF((ROUND(TRUNC(('TRI-3'!AI41 ),2),0))=3,"D-",IF((ROUND(TRUNC(('TRI-3'!AI41 ),2),0))=2,"E+",IF((ROUND(TRUNC(('TRI-3'!AI41  ),2),0))&lt;=1,"E-","")))))))))))</f>
        <v/>
      </c>
      <c r="AJ41" s="51" t="str">
        <f>IF(OR('TRI-3'!AJ41 ="",'TRI-3'!AJ41&lt;0,'TRI-3'!AJ41  &gt;10),"",IF((ROUND(TRUNC(('TRI-3'!AJ41  ),2),0))=10,"A+",IF((ROUND(TRUNC(('TRI-3'!AJ41  ),2),0))=9,"A-",IF((ROUND(TRUNC(('TRI-3'!AJ41   ),2),0))=8,"B+",IF((ROUND(TRUNC(('TRI-3'!AJ41 ),2),0))=7,"B-",IF((ROUND(TRUNC(('TRI-3'!AJ41  ),2),0))=6,"C+",IF((ROUND(TRUNC(('TRI-3'!AJ41  ),2),0))=5,"C-",IF((ROUND(TRUNC(('TRI-3'!AJ41  ),2),0))=4,"D+",IF((ROUND(TRUNC(('TRI-3'!AJ41 ),2),0))=3,"D-",IF((ROUND(TRUNC(('TRI-3'!AJ41 ),2),0))=2,"E+",IF((ROUND(TRUNC(('TRI-3'!AJ41  ),2),0))&lt;=1,"E-","")))))))))))</f>
        <v/>
      </c>
      <c r="AK41" s="51" t="str">
        <f>IF(OR('TRI-3'!AK41 ="",'TRI-3'!AK41&lt;0,'TRI-3'!AK41  &gt;10),"",IF((ROUND(TRUNC(('TRI-3'!AK41  ),2),0))=10,"A+",IF((ROUND(TRUNC(('TRI-3'!AK41  ),2),0))=9,"A-",IF((ROUND(TRUNC(('TRI-3'!AK41   ),2),0))=8,"B+",IF((ROUND(TRUNC(('TRI-3'!AK41 ),2),0))=7,"B-",IF((ROUND(TRUNC(('TRI-3'!AK41  ),2),0))=6,"C+",IF((ROUND(TRUNC(('TRI-3'!AK41  ),2),0))=5,"C-",IF((ROUND(TRUNC(('TRI-3'!AK41  ),2),0))=4,"D+",IF((ROUND(TRUNC(('TRI-3'!AK41 ),2),0))=3,"D-",IF((ROUND(TRUNC(('TRI-3'!AK41 ),2),0))=2,"E+",IF((ROUND(TRUNC(('TRI-3'!AK41  ),2),0))&lt;=1,"E-","")))))))))))</f>
        <v/>
      </c>
      <c r="AL41" s="51" t="str">
        <f>IF(OR('TRI-3'!AL41 ="",'TRI-3'!AL41&lt;0,'TRI-3'!AL41  &gt;10),"",IF((ROUND(TRUNC(('TRI-3'!AL41  ),2),0))=10,"A+",IF((ROUND(TRUNC(('TRI-3'!AL41  ),2),0))=9,"A-",IF((ROUND(TRUNC(('TRI-3'!AL41   ),2),0))=8,"B+",IF((ROUND(TRUNC(('TRI-3'!AL41 ),2),0))=7,"B-",IF((ROUND(TRUNC(('TRI-3'!AL41  ),2),0))=6,"C+",IF((ROUND(TRUNC(('TRI-3'!AL41  ),2),0))=5,"C-",IF((ROUND(TRUNC(('TRI-3'!AL41  ),2),0))=4,"D+",IF((ROUND(TRUNC(('TRI-3'!AL41 ),2),0))=3,"D-",IF((ROUND(TRUNC(('TRI-3'!AL41 ),2),0))=2,"E+",IF((ROUND(TRUNC(('TRI-3'!AL41  ),2),0))&lt;=1,"E-","")))))))))))</f>
        <v/>
      </c>
      <c r="AM41" s="51" t="str">
        <f>IF(OR('TRI-3'!AM41 ="",'TRI-3'!AM41&lt;0,'TRI-3'!AM41  &gt;10),"",IF((ROUND(TRUNC(('TRI-3'!AM41  ),2),0))=10,"A+",IF((ROUND(TRUNC(('TRI-3'!AM41  ),2),0))=9,"A-",IF((ROUND(TRUNC(('TRI-3'!AM41   ),2),0))=8,"B+",IF((ROUND(TRUNC(('TRI-3'!AM41 ),2),0))=7,"B-",IF((ROUND(TRUNC(('TRI-3'!AM41  ),2),0))=6,"C+",IF((ROUND(TRUNC(('TRI-3'!AM41  ),2),0))=5,"C-",IF((ROUND(TRUNC(('TRI-3'!AM41  ),2),0))=4,"D+",IF((ROUND(TRUNC(('TRI-3'!AM41 ),2),0))=3,"D-",IF((ROUND(TRUNC(('TRI-3'!AM41 ),2),0))=2,"E+",IF((ROUND(TRUNC(('TRI-3'!AM41  ),2),0))&lt;=1,"E-","")))))))))))</f>
        <v/>
      </c>
      <c r="AN41" s="51" t="str">
        <f>IF(OR('TRI-3'!AN41 ="",'TRI-3'!AN41&lt;0,'TRI-3'!AN41  &gt;10),"",IF((ROUND(TRUNC(('TRI-3'!AN41  ),2),0))=10,"A+",IF((ROUND(TRUNC(('TRI-3'!AN41  ),2),0))=9,"A-",IF((ROUND(TRUNC(('TRI-3'!AN41   ),2),0))=8,"B+",IF((ROUND(TRUNC(('TRI-3'!AN41 ),2),0))=7,"B-",IF((ROUND(TRUNC(('TRI-3'!AN41  ),2),0))=6,"C+",IF((ROUND(TRUNC(('TRI-3'!AN41  ),2),0))=5,"C-",IF((ROUND(TRUNC(('TRI-3'!AN41  ),2),0))=4,"D+",IF((ROUND(TRUNC(('TRI-3'!AN41 ),2),0))=3,"D-",IF((ROUND(TRUNC(('TRI-3'!AN41 ),2),0))=2,"E+",IF((ROUND(TRUNC(('TRI-3'!AN41  ),2),0))&lt;=1,"E-","")))))))))))</f>
        <v/>
      </c>
      <c r="AO41" s="51" t="str">
        <f>IF(OR('TRI-3'!AO41 ="",'TRI-3'!AO41&lt;0,'TRI-3'!AO41  &gt;10),"",IF((ROUND(TRUNC(('TRI-3'!AO41  ),2),0))=10,"A+",IF((ROUND(TRUNC(('TRI-3'!AO41  ),2),0))=9,"A-",IF((ROUND(TRUNC(('TRI-3'!AO41   ),2),0))=8,"B+",IF((ROUND(TRUNC(('TRI-3'!AO41 ),2),0))=7,"B-",IF((ROUND(TRUNC(('TRI-3'!AO41  ),2),0))=6,"C+",IF((ROUND(TRUNC(('TRI-3'!AO41  ),2),0))=5,"C-",IF((ROUND(TRUNC(('TRI-3'!AO41  ),2),0))=4,"D+",IF((ROUND(TRUNC(('TRI-3'!AO41 ),2),0))=3,"D-",IF((ROUND(TRUNC(('TRI-3'!AO41 ),2),0))=2,"E+",IF((ROUND(TRUNC(('TRI-3'!AO41  ),2),0))&lt;=1,"E-","")))))))))))</f>
        <v/>
      </c>
      <c r="AP41" s="51" t="str">
        <f>IF(OR('TRI-3'!AP41 ="",'TRI-3'!AP41&lt;0,'TRI-3'!AP41  &gt;10),"",IF((ROUND(TRUNC(('TRI-3'!AP41  ),2),0))=10,"A+",IF((ROUND(TRUNC(('TRI-3'!AP41  ),2),0))=9,"A-",IF((ROUND(TRUNC(('TRI-3'!AP41   ),2),0))=8,"B+",IF((ROUND(TRUNC(('TRI-3'!AP41 ),2),0))=7,"B-",IF((ROUND(TRUNC(('TRI-3'!AP41  ),2),0))=6,"C+",IF((ROUND(TRUNC(('TRI-3'!AP41  ),2),0))=5,"C-",IF((ROUND(TRUNC(('TRI-3'!AP41  ),2),0))=4,"D+",IF((ROUND(TRUNC(('TRI-3'!AP41 ),2),0))=3,"D-",IF((ROUND(TRUNC(('TRI-3'!AP41 ),2),0))=2,"E+",IF((ROUND(TRUNC(('TRI-3'!AP41  ),2),0))&lt;=1,"E-","")))))))))))</f>
        <v/>
      </c>
      <c r="AQ41" s="51" t="str">
        <f>IF(OR('TRI-3'!AQ41 ="",'TRI-3'!AQ41&lt;0,'TRI-3'!AQ41  &gt;10),"",IF((ROUND(TRUNC(('TRI-3'!AQ41  ),2),0))=10,"A+",IF((ROUND(TRUNC(('TRI-3'!AQ41  ),2),0))=9,"A-",IF((ROUND(TRUNC(('TRI-3'!AQ41   ),2),0))=8,"B+",IF((ROUND(TRUNC(('TRI-3'!AQ41 ),2),0))=7,"B-",IF((ROUND(TRUNC(('TRI-3'!AQ41  ),2),0))=6,"C+",IF((ROUND(TRUNC(('TRI-3'!AQ41  ),2),0))=5,"C-",IF((ROUND(TRUNC(('TRI-3'!AQ41  ),2),0))=4,"D+",IF((ROUND(TRUNC(('TRI-3'!AQ41 ),2),0))=3,"D-",IF((ROUND(TRUNC(('TRI-3'!AQ41 ),2),0))=2,"E+",IF((ROUND(TRUNC(('TRI-3'!AQ41  ),2),0))&lt;=1,"E-","")))))))))))</f>
        <v/>
      </c>
      <c r="AR41" s="51" t="str">
        <f>IF(OR('TRI-3'!AR41 ="",'TRI-3'!AR41&lt;0,'TRI-3'!AR41  &gt;10),"",IF((ROUND(TRUNC(('TRI-3'!AR41  ),2),0))=10,"A+",IF((ROUND(TRUNC(('TRI-3'!AR41  ),2),0))=9,"A-",IF((ROUND(TRUNC(('TRI-3'!AR41   ),2),0))=8,"B+",IF((ROUND(TRUNC(('TRI-3'!AR41 ),2),0))=7,"B-",IF((ROUND(TRUNC(('TRI-3'!AR41  ),2),0))=6,"C+",IF((ROUND(TRUNC(('TRI-3'!AR41  ),2),0))=5,"C-",IF((ROUND(TRUNC(('TRI-3'!AR41  ),2),0))=4,"D+",IF((ROUND(TRUNC(('TRI-3'!AR41 ),2),0))=3,"D-",IF((ROUND(TRUNC(('TRI-3'!AR41 ),2),0))=2,"E+",IF((ROUND(TRUNC(('TRI-3'!AR41  ),2),0))&lt;=1,"E-","")))))))))))</f>
        <v/>
      </c>
      <c r="AS41" s="51" t="str">
        <f>IF(OR('TRI-3'!AS41 ="",'TRI-3'!AS41&lt;0,'TRI-3'!AS41  &gt;10),"",IF((ROUND(TRUNC(('TRI-3'!AS41  ),2),0))=10,"A+",IF((ROUND(TRUNC(('TRI-3'!AS41  ),2),0))=9,"A-",IF((ROUND(TRUNC(('TRI-3'!AS41   ),2),0))=8,"B+",IF((ROUND(TRUNC(('TRI-3'!AS41 ),2),0))=7,"B-",IF((ROUND(TRUNC(('TRI-3'!AS41  ),2),0))=6,"C+",IF((ROUND(TRUNC(('TRI-3'!AS41  ),2),0))=5,"C-",IF((ROUND(TRUNC(('TRI-3'!AS41  ),2),0))=4,"D+",IF((ROUND(TRUNC(('TRI-3'!AS41 ),2),0))=3,"D-",IF((ROUND(TRUNC(('TRI-3'!AS41 ),2),0))=2,"E+",IF((ROUND(TRUNC(('TRI-3'!AS41  ),2),0))&lt;=1,"E-","")))))))))))</f>
        <v/>
      </c>
      <c r="AT41" s="51" t="str">
        <f>IF(OR('TRI-3'!AT41 ="",'TRI-3'!AT41&lt;0,'TRI-3'!AT41  &gt;10),"",IF((ROUND(TRUNC(('TRI-3'!AT41  ),2),0))=10,"A+",IF((ROUND(TRUNC(('TRI-3'!AT41  ),2),0))=9,"A-",IF((ROUND(TRUNC(('TRI-3'!AT41   ),2),0))=8,"B+",IF((ROUND(TRUNC(('TRI-3'!AT41 ),2),0))=7,"B-",IF((ROUND(TRUNC(('TRI-3'!AT41  ),2),0))=6,"C+",IF((ROUND(TRUNC(('TRI-3'!AT41  ),2),0))=5,"C-",IF((ROUND(TRUNC(('TRI-3'!AT41  ),2),0))=4,"D+",IF((ROUND(TRUNC(('TRI-3'!AT41 ),2),0))=3,"D-",IF((ROUND(TRUNC(('TRI-3'!AT41 ),2),0))=2,"E+",IF((ROUND(TRUNC(('TRI-3'!AT41  ),2),0))&lt;=1,"E-","")))))))))))</f>
        <v/>
      </c>
      <c r="AU41" s="51" t="str">
        <f>IF(OR('TRI-3'!AU41 ="",'TRI-3'!AU41&lt;0,'TRI-3'!AU41  &gt;10),"",IF((ROUND(TRUNC(('TRI-3'!AU41  ),2),0))=10,"A+",IF((ROUND(TRUNC(('TRI-3'!AU41  ),2),0))=9,"A-",IF((ROUND(TRUNC(('TRI-3'!AU41   ),2),0))=8,"B+",IF((ROUND(TRUNC(('TRI-3'!AU41 ),2),0))=7,"B-",IF((ROUND(TRUNC(('TRI-3'!AU41  ),2),0))=6,"C+",IF((ROUND(TRUNC(('TRI-3'!AU41  ),2),0))=5,"C-",IF((ROUND(TRUNC(('TRI-3'!AU41  ),2),0))=4,"D+",IF((ROUND(TRUNC(('TRI-3'!AU41 ),2),0))=3,"D-",IF((ROUND(TRUNC(('TRI-3'!AU41 ),2),0))=2,"E+",IF((ROUND(TRUNC(('TRI-3'!AU41  ),2),0))&lt;=1,"E-","")))))))))))</f>
        <v/>
      </c>
      <c r="AV41" s="51" t="str">
        <f>IF(OR('TRI-3'!AV41 ="",'TRI-3'!AV41&lt;0,'TRI-3'!AV41  &gt;10),"",IF((ROUND(TRUNC(('TRI-3'!AV41  ),2),0))=10,"A+",IF((ROUND(TRUNC(('TRI-3'!AV41  ),2),0))=9,"A-",IF((ROUND(TRUNC(('TRI-3'!AV41   ),2),0))=8,"B+",IF((ROUND(TRUNC(('TRI-3'!AV41 ),2),0))=7,"B-",IF((ROUND(TRUNC(('TRI-3'!AV41  ),2),0))=6,"C+",IF((ROUND(TRUNC(('TRI-3'!AV41  ),2),0))=5,"C-",IF((ROUND(TRUNC(('TRI-3'!AV41  ),2),0))=4,"D+",IF((ROUND(TRUNC(('TRI-3'!AV41 ),2),0))=3,"D-",IF((ROUND(TRUNC(('TRI-3'!AV41 ),2),0))=2,"E+",IF((ROUND(TRUNC(('TRI-3'!AV41  ),2),0))&lt;=1,"E-","")))))))))))</f>
        <v/>
      </c>
      <c r="AW41" s="51" t="str">
        <f>IF(OR('TRI-3'!AW41 ="",'TRI-3'!AW41&lt;0,'TRI-3'!AW41  &gt;10),"",IF((ROUND(TRUNC(('TRI-3'!AW41  ),2),0))=10,"A+",IF((ROUND(TRUNC(('TRI-3'!AW41  ),2),0))=9,"A-",IF((ROUND(TRUNC(('TRI-3'!AW41   ),2),0))=8,"B+",IF((ROUND(TRUNC(('TRI-3'!AW41 ),2),0))=7,"B-",IF((ROUND(TRUNC(('TRI-3'!AW41  ),2),0))=6,"C+",IF((ROUND(TRUNC(('TRI-3'!AW41  ),2),0))=5,"C-",IF((ROUND(TRUNC(('TRI-3'!AW41  ),2),0))=4,"D+",IF((ROUND(TRUNC(('TRI-3'!AW41 ),2),0))=3,"D-",IF((ROUND(TRUNC(('TRI-3'!AW41 ),2),0))=2,"E+",IF((ROUND(TRUNC(('TRI-3'!AW41  ),2),0))&lt;=1,"E-","")))))))))))</f>
        <v/>
      </c>
      <c r="AX41" s="51" t="str">
        <f>IF(OR('TRI-3'!AX41 ="",'TRI-3'!AX41&lt;0,'TRI-3'!AX41  &gt;10),"",IF((ROUND(TRUNC(('TRI-3'!AX41  ),2),0))=10,"A+",IF((ROUND(TRUNC(('TRI-3'!AX41  ),2),0))=9,"A-",IF((ROUND(TRUNC(('TRI-3'!AX41   ),2),0))=8,"B+",IF((ROUND(TRUNC(('TRI-3'!AX41 ),2),0))=7,"B-",IF((ROUND(TRUNC(('TRI-3'!AX41  ),2),0))=6,"C+",IF((ROUND(TRUNC(('TRI-3'!AX41  ),2),0))=5,"C-",IF((ROUND(TRUNC(('TRI-3'!AX41  ),2),0))=4,"D+",IF((ROUND(TRUNC(('TRI-3'!AX41 ),2),0))=3,"D-",IF((ROUND(TRUNC(('TRI-3'!AX41 ),2),0))=2,"E+",IF((ROUND(TRUNC(('TRI-3'!AX41  ),2),0))&lt;=1,"E-","")))))))))))</f>
        <v/>
      </c>
      <c r="AY41" s="51" t="str">
        <f>IF(OR('TRI-3'!AY41 ="",'TRI-3'!AY41&lt;0,'TRI-3'!AY41  &gt;10),"",IF((ROUND(TRUNC(('TRI-3'!AY41  ),2),0))=10,"A+",IF((ROUND(TRUNC(('TRI-3'!AY41  ),2),0))=9,"A-",IF((ROUND(TRUNC(('TRI-3'!AY41   ),2),0))=8,"B+",IF((ROUND(TRUNC(('TRI-3'!AY41 ),2),0))=7,"B-",IF((ROUND(TRUNC(('TRI-3'!AY41  ),2),0))=6,"C+",IF((ROUND(TRUNC(('TRI-3'!AY41  ),2),0))=5,"C-",IF((ROUND(TRUNC(('TRI-3'!AY41  ),2),0))=4,"D+",IF((ROUND(TRUNC(('TRI-3'!AY41 ),2),0))=3,"D-",IF((ROUND(TRUNC(('TRI-3'!AY41 ),2),0))=2,"E+",IF((ROUND(TRUNC(('TRI-3'!AY41  ),2),0))&lt;=1,"E-","")))))))))))</f>
        <v/>
      </c>
      <c r="AZ41" s="51" t="str">
        <f>IF(OR('TRI-3'!AZ41 ="",'TRI-3'!AZ41&lt;0,'TRI-3'!AZ41  &gt;10),"",IF((ROUND(TRUNC(('TRI-3'!AZ41  ),2),0))=10,"A+",IF((ROUND(TRUNC(('TRI-3'!AZ41  ),2),0))=9,"A-",IF((ROUND(TRUNC(('TRI-3'!AZ41   ),2),0))=8,"B+",IF((ROUND(TRUNC(('TRI-3'!AZ41 ),2),0))=7,"B-",IF((ROUND(TRUNC(('TRI-3'!AZ41  ),2),0))=6,"C+",IF((ROUND(TRUNC(('TRI-3'!AZ41  ),2),0))=5,"C-",IF((ROUND(TRUNC(('TRI-3'!AZ41  ),2),0))=4,"D+",IF((ROUND(TRUNC(('TRI-3'!AZ41 ),2),0))=3,"D-",IF((ROUND(TRUNC(('TRI-3'!AZ41 ),2),0))=2,"E+",IF((ROUND(TRUNC(('TRI-3'!AZ41  ),2),0))&lt;=1,"E-","")))))))))))</f>
        <v/>
      </c>
      <c r="BA41" s="51" t="str">
        <f>IF(OR('TRI-3'!BA41 ="",'TRI-3'!BA41&lt;0,'TRI-3'!BA41  &gt;10),"",IF((ROUND(TRUNC(('TRI-3'!BA41  ),2),0))=10,"A+",IF((ROUND(TRUNC(('TRI-3'!BA41  ),2),0))=9,"A-",IF((ROUND(TRUNC(('TRI-3'!BA41   ),2),0))=8,"B+",IF((ROUND(TRUNC(('TRI-3'!BA41 ),2),0))=7,"B-",IF((ROUND(TRUNC(('TRI-3'!BA41  ),2),0))=6,"C+",IF((ROUND(TRUNC(('TRI-3'!BA41  ),2),0))=5,"C-",IF((ROUND(TRUNC(('TRI-3'!BA41  ),2),0))=4,"D+",IF((ROUND(TRUNC(('TRI-3'!BA41 ),2),0))=3,"D-",IF((ROUND(TRUNC(('TRI-3'!BA41 ),2),0))=2,"E+",IF((ROUND(TRUNC(('TRI-3'!BA41  ),2),0))&lt;=1,"E-","")))))))))))</f>
        <v/>
      </c>
      <c r="BB41" s="51" t="str">
        <f>IF(OR('TRI-3'!BB41 ="",'TRI-3'!BB41&lt;0,'TRI-3'!BB41  &gt;10),"",IF((ROUND(TRUNC(('TRI-3'!BB41  ),2),0))=10,"A+",IF((ROUND(TRUNC(('TRI-3'!BB41  ),2),0))=9,"A-",IF((ROUND(TRUNC(('TRI-3'!BB41   ),2),0))=8,"B+",IF((ROUND(TRUNC(('TRI-3'!BB41 ),2),0))=7,"B-",IF((ROUND(TRUNC(('TRI-3'!BB41  ),2),0))=6,"C+",IF((ROUND(TRUNC(('TRI-3'!BB41  ),2),0))=5,"C-",IF((ROUND(TRUNC(('TRI-3'!BB41  ),2),0))=4,"D+",IF((ROUND(TRUNC(('TRI-3'!BB41 ),2),0))=3,"D-",IF((ROUND(TRUNC(('TRI-3'!BB41 ),2),0))=2,"E+",IF((ROUND(TRUNC(('TRI-3'!BB41  ),2),0))&lt;=1,"E-","")))))))))))</f>
        <v/>
      </c>
      <c r="BC41" s="51" t="str">
        <f>IF(OR('TRI-3'!BC41 ="",'TRI-3'!BC41&lt;0,'TRI-3'!BC41  &gt;10),"",IF((ROUND(TRUNC(('TRI-3'!BC41  ),2),0))=10,"A+",IF((ROUND(TRUNC(('TRI-3'!BC41  ),2),0))=9,"A-",IF((ROUND(TRUNC(('TRI-3'!BC41   ),2),0))=8,"B+",IF((ROUND(TRUNC(('TRI-3'!BC41 ),2),0))=7,"B-",IF((ROUND(TRUNC(('TRI-3'!BC41  ),2),0))=6,"C+",IF((ROUND(TRUNC(('TRI-3'!BC41  ),2),0))=5,"C-",IF((ROUND(TRUNC(('TRI-3'!BC41  ),2),0))=4,"D+",IF((ROUND(TRUNC(('TRI-3'!BC41 ),2),0))=3,"D-",IF((ROUND(TRUNC(('TRI-3'!BC41 ),2),0))=2,"E+",IF((ROUND(TRUNC(('TRI-3'!BC41  ),2),0))&lt;=1,"E-","")))))))))))</f>
        <v/>
      </c>
      <c r="BD41" s="51" t="str">
        <f>IF(OR('TRI-3'!BD41 ="",'TRI-3'!BD41&lt;0,'TRI-3'!BD41  &gt;10),"",IF((ROUND(TRUNC(('TRI-3'!BD41  ),2),0))=10,"A+",IF((ROUND(TRUNC(('TRI-3'!BD41  ),2),0))=9,"A-",IF((ROUND(TRUNC(('TRI-3'!BD41   ),2),0))=8,"B+",IF((ROUND(TRUNC(('TRI-3'!BD41 ),2),0))=7,"B-",IF((ROUND(TRUNC(('TRI-3'!BD41  ),2),0))=6,"C+",IF((ROUND(TRUNC(('TRI-3'!BD41  ),2),0))=5,"C-",IF((ROUND(TRUNC(('TRI-3'!BD41  ),2),0))=4,"D+",IF((ROUND(TRUNC(('TRI-3'!BD41 ),2),0))=3,"D-",IF((ROUND(TRUNC(('TRI-3'!BD41 ),2),0))=2,"E+",IF((ROUND(TRUNC(('TRI-3'!BD41  ),2),0))&lt;=1,"E-","")))))))))))</f>
        <v/>
      </c>
      <c r="BE41" s="51" t="str">
        <f>IF(OR('TRI-3'!BE41 ="",'TRI-3'!BE41&lt;0,'TRI-3'!BE41  &gt;10),"",IF((ROUND(TRUNC(('TRI-3'!BE41  ),2),0))=10,"A+",IF((ROUND(TRUNC(('TRI-3'!BE41  ),2),0))=9,"A-",IF((ROUND(TRUNC(('TRI-3'!BE41   ),2),0))=8,"B+",IF((ROUND(TRUNC(('TRI-3'!BE41 ),2),0))=7,"B-",IF((ROUND(TRUNC(('TRI-3'!BE41  ),2),0))=6,"C+",IF((ROUND(TRUNC(('TRI-3'!BE41  ),2),0))=5,"C-",IF((ROUND(TRUNC(('TRI-3'!BE41  ),2),0))=4,"D+",IF((ROUND(TRUNC(('TRI-3'!BE41 ),2),0))=3,"D-",IF((ROUND(TRUNC(('TRI-3'!BE41 ),2),0))=2,"E+",IF((ROUND(TRUNC(('TRI-3'!BE41  ),2),0))&lt;=1,"E-","")))))))))))</f>
        <v/>
      </c>
      <c r="BF41" s="51" t="str">
        <f>IF(OR('TRI-3'!BF41 ="",'TRI-3'!BF41&lt;0,'TRI-3'!BF41  &gt;10),"",IF((ROUND(TRUNC(('TRI-3'!BF41  ),2),0))=10,"A+",IF((ROUND(TRUNC(('TRI-3'!BF41  ),2),0))=9,"A-",IF((ROUND(TRUNC(('TRI-3'!BF41   ),2),0))=8,"B+",IF((ROUND(TRUNC(('TRI-3'!BF41 ),2),0))=7,"B-",IF((ROUND(TRUNC(('TRI-3'!BF41  ),2),0))=6,"C+",IF((ROUND(TRUNC(('TRI-3'!BF41  ),2),0))=5,"C-",IF((ROUND(TRUNC(('TRI-3'!BF41  ),2),0))=4,"D+",IF((ROUND(TRUNC(('TRI-3'!BF41 ),2),0))=3,"D-",IF((ROUND(TRUNC(('TRI-3'!BF41 ),2),0))=2,"E+",IF((ROUND(TRUNC(('TRI-3'!BF41  ),2),0))&lt;=1,"E-","")))))))))))</f>
        <v/>
      </c>
      <c r="BG41" s="51" t="str">
        <f>IF(OR('TRI-3'!BG41 ="",'TRI-3'!BG41&lt;0,'TRI-3'!BG41  &gt;10),"",IF((ROUND(TRUNC(('TRI-3'!BG41  ),2),0))=10,"A+",IF((ROUND(TRUNC(('TRI-3'!BG41  ),2),0))=9,"A-",IF((ROUND(TRUNC(('TRI-3'!BG41   ),2),0))=8,"B+",IF((ROUND(TRUNC(('TRI-3'!BG41 ),2),0))=7,"B-",IF((ROUND(TRUNC(('TRI-3'!BG41  ),2),0))=6,"C+",IF((ROUND(TRUNC(('TRI-3'!BG41  ),2),0))=5,"C-",IF((ROUND(TRUNC(('TRI-3'!BG41  ),2),0))=4,"D+",IF((ROUND(TRUNC(('TRI-3'!BG41 ),2),0))=3,"D-",IF((ROUND(TRUNC(('TRI-3'!BG41 ),2),0))=2,"E+",IF((ROUND(TRUNC(('TRI-3'!BG41  ),2),0))&lt;=1,"E-","")))))))))))</f>
        <v/>
      </c>
      <c r="BH41" s="51" t="str">
        <f>IF(OR('TRI-3'!BH41 ="",'TRI-3'!BH41&lt;0,'TRI-3'!BH41  &gt;10),"",IF((ROUND(TRUNC(('TRI-3'!BH41  ),2),0))=10,"A+",IF((ROUND(TRUNC(('TRI-3'!BH41  ),2),0))=9,"A-",IF((ROUND(TRUNC(('TRI-3'!BH41   ),2),0))=8,"B+",IF((ROUND(TRUNC(('TRI-3'!BH41 ),2),0))=7,"B-",IF((ROUND(TRUNC(('TRI-3'!BH41  ),2),0))=6,"C+",IF((ROUND(TRUNC(('TRI-3'!BH41  ),2),0))=5,"C-",IF((ROUND(TRUNC(('TRI-3'!BH41  ),2),0))=4,"D+",IF((ROUND(TRUNC(('TRI-3'!BH41 ),2),0))=3,"D-",IF((ROUND(TRUNC(('TRI-3'!BH41 ),2),0))=2,"E+",IF((ROUND(TRUNC(('TRI-3'!BH41  ),2),0))&lt;=1,"E-","")))))))))))</f>
        <v/>
      </c>
      <c r="BI41" s="51" t="str">
        <f>IF(OR('TRI-3'!BI41 ="",'TRI-3'!BI41&lt;0,'TRI-3'!BI41  &gt;10),"",IF((ROUND(TRUNC(('TRI-3'!BI41  ),2),0))=10,"A+",IF((ROUND(TRUNC(('TRI-3'!BI41  ),2),0))=9,"A-",IF((ROUND(TRUNC(('TRI-3'!BI41   ),2),0))=8,"B+",IF((ROUND(TRUNC(('TRI-3'!BI41 ),2),0))=7,"B-",IF((ROUND(TRUNC(('TRI-3'!BI41  ),2),0))=6,"C+",IF((ROUND(TRUNC(('TRI-3'!BI41  ),2),0))=5,"C-",IF((ROUND(TRUNC(('TRI-3'!BI41  ),2),0))=4,"D+",IF((ROUND(TRUNC(('TRI-3'!BI41 ),2),0))=3,"D-",IF((ROUND(TRUNC(('TRI-3'!BI41 ),2),0))=2,"E+",IF((ROUND(TRUNC(('TRI-3'!BI41  ),2),0))&lt;=1,"E-","")))))))))))</f>
        <v/>
      </c>
      <c r="BJ41" s="51" t="str">
        <f>IF(OR('TRI-3'!BJ41 ="",'TRI-3'!BJ41&lt;0,'TRI-3'!BJ41  &gt;10),"",IF((ROUND(TRUNC(('TRI-3'!BJ41  ),2),0))=10,"A+",IF((ROUND(TRUNC(('TRI-3'!BJ41  ),2),0))=9,"A-",IF((ROUND(TRUNC(('TRI-3'!BJ41   ),2),0))=8,"B+",IF((ROUND(TRUNC(('TRI-3'!BJ41 ),2),0))=7,"B-",IF((ROUND(TRUNC(('TRI-3'!BJ41  ),2),0))=6,"C+",IF((ROUND(TRUNC(('TRI-3'!BJ41  ),2),0))=5,"C-",IF((ROUND(TRUNC(('TRI-3'!BJ41  ),2),0))=4,"D+",IF((ROUND(TRUNC(('TRI-3'!BJ41 ),2),0))=3,"D-",IF((ROUND(TRUNC(('TRI-3'!BJ41 ),2),0))=2,"E+",IF((ROUND(TRUNC(('TRI-3'!BJ41  ),2),0))&lt;=1,"E-","")))))))))))</f>
        <v/>
      </c>
      <c r="BK41" s="51" t="str">
        <f>IF(OR('TRI-3'!BK41 ="",'TRI-3'!BK41&lt;0,'TRI-3'!BK41  &gt;10),"",IF((ROUND(TRUNC(('TRI-3'!BK41  ),2),0))=10,"A+",IF((ROUND(TRUNC(('TRI-3'!BK41  ),2),0))=9,"A-",IF((ROUND(TRUNC(('TRI-3'!BK41   ),2),0))=8,"B+",IF((ROUND(TRUNC(('TRI-3'!BK41 ),2),0))=7,"B-",IF((ROUND(TRUNC(('TRI-3'!BK41  ),2),0))=6,"C+",IF((ROUND(TRUNC(('TRI-3'!BK41  ),2),0))=5,"C-",IF((ROUND(TRUNC(('TRI-3'!BK41  ),2),0))=4,"D+",IF((ROUND(TRUNC(('TRI-3'!BK41 ),2),0))=3,"D-",IF((ROUND(TRUNC(('TRI-3'!BK41 ),2),0))=2,"E+",IF((ROUND(TRUNC(('TRI-3'!BK41  ),2),0))&lt;=1,"E-","")))))))))))</f>
        <v/>
      </c>
      <c r="BL41" s="51" t="str">
        <f>IF(OR('TRI-3'!BL41 ="",'TRI-3'!BL41&lt;0,'TRI-3'!BL41  &gt;10),"",IF((ROUND(TRUNC(('TRI-3'!BL41  ),2),0))=10,"A+",IF((ROUND(TRUNC(('TRI-3'!BL41  ),2),0))=9,"A-",IF((ROUND(TRUNC(('TRI-3'!BL41   ),2),0))=8,"B+",IF((ROUND(TRUNC(('TRI-3'!BL41 ),2),0))=7,"B-",IF((ROUND(TRUNC(('TRI-3'!BL41  ),2),0))=6,"C+",IF((ROUND(TRUNC(('TRI-3'!BL41  ),2),0))=5,"C-",IF((ROUND(TRUNC(('TRI-3'!BL41  ),2),0))=4,"D+",IF((ROUND(TRUNC(('TRI-3'!BL41 ),2),0))=3,"D-",IF((ROUND(TRUNC(('TRI-3'!BL41 ),2),0))=2,"E+",IF((ROUND(TRUNC(('TRI-3'!BL41  ),2),0))&lt;=1,"E-","")))))))))))</f>
        <v/>
      </c>
      <c r="BM41" s="51" t="str">
        <f>IF(OR('TRI-3'!BM41 ="",'TRI-3'!BM41&lt;0,'TRI-3'!BM41  &gt;10),"",IF((ROUND(TRUNC(('TRI-3'!BM41  ),2),0))=10,"A+",IF((ROUND(TRUNC(('TRI-3'!BM41  ),2),0))=9,"A-",IF((ROUND(TRUNC(('TRI-3'!BM41   ),2),0))=8,"B+",IF((ROUND(TRUNC(('TRI-3'!BM41 ),2),0))=7,"B-",IF((ROUND(TRUNC(('TRI-3'!BM41  ),2),0))=6,"C+",IF((ROUND(TRUNC(('TRI-3'!BM41  ),2),0))=5,"C-",IF((ROUND(TRUNC(('TRI-3'!BM41  ),2),0))=4,"D+",IF((ROUND(TRUNC(('TRI-3'!BM41 ),2),0))=3,"D-",IF((ROUND(TRUNC(('TRI-3'!BM41 ),2),0))=2,"E+",IF((ROUND(TRUNC(('TRI-3'!BM41  ),2),0))&lt;=1,"E-","")))))))))))</f>
        <v/>
      </c>
      <c r="BN41" s="51" t="str">
        <f>IF(OR('TRI-3'!BN41 ="",'TRI-3'!BN41&lt;0,'TRI-3'!BN41  &gt;10),"",IF((ROUND(TRUNC(('TRI-3'!BN41  ),2),0))=10,"A+",IF((ROUND(TRUNC(('TRI-3'!BN41  ),2),0))=9,"A-",IF((ROUND(TRUNC(('TRI-3'!BN41   ),2),0))=8,"B+",IF((ROUND(TRUNC(('TRI-3'!BN41 ),2),0))=7,"B-",IF((ROUND(TRUNC(('TRI-3'!BN41  ),2),0))=6,"C+",IF((ROUND(TRUNC(('TRI-3'!BN41  ),2),0))=5,"C-",IF((ROUND(TRUNC(('TRI-3'!BN41  ),2),0))=4,"D+",IF((ROUND(TRUNC(('TRI-3'!BN41 ),2),0))=3,"D-",IF((ROUND(TRUNC(('TRI-3'!BN41 ),2),0))=2,"E+",IF((ROUND(TRUNC(('TRI-3'!BN41  ),2),0))&lt;=1,"E-","")))))))))))</f>
        <v/>
      </c>
      <c r="BO41" s="51" t="str">
        <f>IF(OR('TRI-3'!BO41 ="",'TRI-3'!BO41&lt;0,'TRI-3'!BO41  &gt;10),"",IF((ROUND(TRUNC(('TRI-3'!BO41  ),2),0))=10,"A+",IF((ROUND(TRUNC(('TRI-3'!BO41  ),2),0))=9,"A-",IF((ROUND(TRUNC(('TRI-3'!BO41   ),2),0))=8,"B+",IF((ROUND(TRUNC(('TRI-3'!BO41 ),2),0))=7,"B-",IF((ROUND(TRUNC(('TRI-3'!BO41  ),2),0))=6,"C+",IF((ROUND(TRUNC(('TRI-3'!BO41  ),2),0))=5,"C-",IF((ROUND(TRUNC(('TRI-3'!BO41  ),2),0))=4,"D+",IF((ROUND(TRUNC(('TRI-3'!BO41 ),2),0))=3,"D-",IF((ROUND(TRUNC(('TRI-3'!BO41 ),2),0))=2,"E+",IF((ROUND(TRUNC(('TRI-3'!BO41  ),2),0))&lt;=1,"E-","")))))))))))</f>
        <v/>
      </c>
      <c r="BP41" s="51" t="str">
        <f>IF(OR('TRI-3'!BP41 ="",'TRI-3'!BP41&lt;0,'TRI-3'!BP41  &gt;10),"",IF((ROUND(TRUNC(('TRI-3'!BP41  ),2),0))=10,"A+",IF((ROUND(TRUNC(('TRI-3'!BP41  ),2),0))=9,"A-",IF((ROUND(TRUNC(('TRI-3'!BP41   ),2),0))=8,"B+",IF((ROUND(TRUNC(('TRI-3'!BP41 ),2),0))=7,"B-",IF((ROUND(TRUNC(('TRI-3'!BP41  ),2),0))=6,"C+",IF((ROUND(TRUNC(('TRI-3'!BP41  ),2),0))=5,"C-",IF((ROUND(TRUNC(('TRI-3'!BP41  ),2),0))=4,"D+",IF((ROUND(TRUNC(('TRI-3'!BP41 ),2),0))=3,"D-",IF((ROUND(TRUNC(('TRI-3'!BP41 ),2),0))=2,"E+",IF((ROUND(TRUNC(('TRI-3'!BP41  ),2),0))&lt;=1,"E-","")))))))))))</f>
        <v/>
      </c>
      <c r="BQ41" s="51" t="str">
        <f>IF(OR('TRI-3'!BQ41 ="",'TRI-3'!BQ41&lt;0,'TRI-3'!BQ41  &gt;10),"",IF((ROUND(TRUNC(('TRI-3'!BQ41  ),2),0))=10,"A+",IF((ROUND(TRUNC(('TRI-3'!BQ41  ),2),0))=9,"A-",IF((ROUND(TRUNC(('TRI-3'!BQ41   ),2),0))=8,"B+",IF((ROUND(TRUNC(('TRI-3'!BQ41 ),2),0))=7,"B-",IF((ROUND(TRUNC(('TRI-3'!BQ41  ),2),0))=6,"C+",IF((ROUND(TRUNC(('TRI-3'!BQ41  ),2),0))=5,"C-",IF((ROUND(TRUNC(('TRI-3'!BQ41  ),2),0))=4,"D+",IF((ROUND(TRUNC(('TRI-3'!BQ41 ),2),0))=3,"D-",IF((ROUND(TRUNC(('TRI-3'!BQ41 ),2),0))=2,"E+",IF((ROUND(TRUNC(('TRI-3'!BQ41  ),2),0))&lt;=1,"E-","")))))))))))</f>
        <v/>
      </c>
      <c r="BR41" s="51" t="str">
        <f>IF(OR('TRI-3'!BR41 ="",'TRI-3'!BR41&lt;0,'TRI-3'!BR41  &gt;10),"",IF((ROUND(TRUNC(('TRI-3'!BR41  ),2),0))=10,"A+",IF((ROUND(TRUNC(('TRI-3'!BR41  ),2),0))=9,"A-",IF((ROUND(TRUNC(('TRI-3'!BR41   ),2),0))=8,"B+",IF((ROUND(TRUNC(('TRI-3'!BR41 ),2),0))=7,"B-",IF((ROUND(TRUNC(('TRI-3'!BR41  ),2),0))=6,"C+",IF((ROUND(TRUNC(('TRI-3'!BR41  ),2),0))=5,"C-",IF((ROUND(TRUNC(('TRI-3'!BR41  ),2),0))=4,"D+",IF((ROUND(TRUNC(('TRI-3'!BR41 ),2),0))=3,"D-",IF((ROUND(TRUNC(('TRI-3'!BR41 ),2),0))=2,"E+",IF((ROUND(TRUNC(('TRI-3'!BR41  ),2),0))&lt;=1,"E-","")))))))))))</f>
        <v/>
      </c>
      <c r="BS41" s="51" t="str">
        <f>IF(OR('TRI-3'!BS41 ="",'TRI-3'!BS41&lt;0,'TRI-3'!BS41  &gt;10),"",IF((ROUND(TRUNC(('TRI-3'!BS41  ),2),0))=10,"A+",IF((ROUND(TRUNC(('TRI-3'!BS41  ),2),0))=9,"A-",IF((ROUND(TRUNC(('TRI-3'!BS41   ),2),0))=8,"B+",IF((ROUND(TRUNC(('TRI-3'!BS41 ),2),0))=7,"B-",IF((ROUND(TRUNC(('TRI-3'!BS41  ),2),0))=6,"C+",IF((ROUND(TRUNC(('TRI-3'!BS41  ),2),0))=5,"C-",IF((ROUND(TRUNC(('TRI-3'!BS41  ),2),0))=4,"D+",IF((ROUND(TRUNC(('TRI-3'!BS41 ),2),0))=3,"D-",IF((ROUND(TRUNC(('TRI-3'!BS41 ),2),0))=2,"E+",IF((ROUND(TRUNC(('TRI-3'!BS41  ),2),0))&lt;=1,"E-","")))))))))))</f>
        <v/>
      </c>
      <c r="BT41" s="51" t="str">
        <f>IF(OR('TRI-3'!BT41 ="",'TRI-3'!BT41&lt;0,'TRI-3'!BT41  &gt;10),"",IF((ROUND(TRUNC(('TRI-3'!BT41  ),2),0))=10,"A+",IF((ROUND(TRUNC(('TRI-3'!BT41  ),2),0))=9,"A-",IF((ROUND(TRUNC(('TRI-3'!BT41   ),2),0))=8,"B+",IF((ROUND(TRUNC(('TRI-3'!BT41 ),2),0))=7,"B-",IF((ROUND(TRUNC(('TRI-3'!BT41  ),2),0))=6,"C+",IF((ROUND(TRUNC(('TRI-3'!BT41  ),2),0))=5,"C-",IF((ROUND(TRUNC(('TRI-3'!BT41  ),2),0))=4,"D+",IF((ROUND(TRUNC(('TRI-3'!BT41 ),2),0))=3,"D-",IF((ROUND(TRUNC(('TRI-3'!BT41 ),2),0))=2,"E+",IF((ROUND(TRUNC(('TRI-3'!BT41  ),2),0))&lt;=1,"E-","")))))))))))</f>
        <v/>
      </c>
      <c r="BU41" s="51" t="str">
        <f>IF(OR('TRI-3'!BU41 ="",'TRI-3'!BU41&lt;0,'TRI-3'!BU41  &gt;10),"",IF((ROUND(TRUNC(('TRI-3'!BU41  ),2),0))=10,"A+",IF((ROUND(TRUNC(('TRI-3'!BU41  ),2),0))=9,"A-",IF((ROUND(TRUNC(('TRI-3'!BU41   ),2),0))=8,"B+",IF((ROUND(TRUNC(('TRI-3'!BU41 ),2),0))=7,"B-",IF((ROUND(TRUNC(('TRI-3'!BU41  ),2),0))=6,"C+",IF((ROUND(TRUNC(('TRI-3'!BU41  ),2),0))=5,"C-",IF((ROUND(TRUNC(('TRI-3'!BU41  ),2),0))=4,"D+",IF((ROUND(TRUNC(('TRI-3'!BU41 ),2),0))=3,"D-",IF((ROUND(TRUNC(('TRI-3'!BU41 ),2),0))=2,"E+",IF((ROUND(TRUNC(('TRI-3'!BU41  ),2),0))&lt;=1,"E-","")))))))))))</f>
        <v/>
      </c>
      <c r="BV41" s="51" t="str">
        <f>IF(OR('TRI-3'!BV41 ="",'TRI-3'!BV41&lt;0,'TRI-3'!BV41  &gt;10),"",IF((ROUND(TRUNC(('TRI-3'!BV41  ),2),0))=10,"A+",IF((ROUND(TRUNC(('TRI-3'!BV41  ),2),0))=9,"A-",IF((ROUND(TRUNC(('TRI-3'!BV41   ),2),0))=8,"B+",IF((ROUND(TRUNC(('TRI-3'!BV41 ),2),0))=7,"B-",IF((ROUND(TRUNC(('TRI-3'!BV41  ),2),0))=6,"C+",IF((ROUND(TRUNC(('TRI-3'!BV41  ),2),0))=5,"C-",IF((ROUND(TRUNC(('TRI-3'!BV41  ),2),0))=4,"D+",IF((ROUND(TRUNC(('TRI-3'!BV41 ),2),0))=3,"D-",IF((ROUND(TRUNC(('TRI-3'!BV41 ),2),0))=2,"E+",IF((ROUND(TRUNC(('TRI-3'!BV41  ),2),0))&lt;=1,"E-","")))))))))))</f>
        <v/>
      </c>
      <c r="BW41" s="51" t="str">
        <f>IF(OR('TRI-3'!BW41 ="",'TRI-3'!BW41&lt;0,'TRI-3'!BW41  &gt;10),"",IF((ROUND(TRUNC(('TRI-3'!BW41  ),2),0))=10,"A+",IF((ROUND(TRUNC(('TRI-3'!BW41  ),2),0))=9,"A-",IF((ROUND(TRUNC(('TRI-3'!BW41   ),2),0))=8,"B+",IF((ROUND(TRUNC(('TRI-3'!BW41 ),2),0))=7,"B-",IF((ROUND(TRUNC(('TRI-3'!BW41  ),2),0))=6,"C+",IF((ROUND(TRUNC(('TRI-3'!BW41  ),2),0))=5,"C-",IF((ROUND(TRUNC(('TRI-3'!BW41  ),2),0))=4,"D+",IF((ROUND(TRUNC(('TRI-3'!BW41 ),2),0))=3,"D-",IF((ROUND(TRUNC(('TRI-3'!BW41 ),2),0))=2,"E+",IF((ROUND(TRUNC(('TRI-3'!BW41  ),2),0))&lt;=1,"E-","")))))))))))</f>
        <v/>
      </c>
      <c r="BX41" s="51" t="str">
        <f>IF(OR('TRI-3'!BX41 ="",'TRI-3'!BX41&lt;0,'TRI-3'!BX41  &gt;10),"",IF((ROUND(TRUNC(('TRI-3'!BX41  ),2),0))=10,"A+",IF((ROUND(TRUNC(('TRI-3'!BX41  ),2),0))=9,"A-",IF((ROUND(TRUNC(('TRI-3'!BX41   ),2),0))=8,"B+",IF((ROUND(TRUNC(('TRI-3'!BX41 ),2),0))=7,"B-",IF((ROUND(TRUNC(('TRI-3'!BX41  ),2),0))=6,"C+",IF((ROUND(TRUNC(('TRI-3'!BX41  ),2),0))=5,"C-",IF((ROUND(TRUNC(('TRI-3'!BX41  ),2),0))=4,"D+",IF((ROUND(TRUNC(('TRI-3'!BX41 ),2),0))=3,"D-",IF((ROUND(TRUNC(('TRI-3'!BX41 ),2),0))=2,"E+",IF((ROUND(TRUNC(('TRI-3'!BX41  ),2),0))&lt;=1,"E-","")))))))))))</f>
        <v/>
      </c>
      <c r="BY41" s="51" t="str">
        <f>IF(OR('TRI-3'!BY41 ="",'TRI-3'!BY41&lt;0,'TRI-3'!BY41  &gt;10),"",IF((ROUND(TRUNC(('TRI-3'!BY41  ),2),0))=10,"A+",IF((ROUND(TRUNC(('TRI-3'!BY41  ),2),0))=9,"A-",IF((ROUND(TRUNC(('TRI-3'!BY41   ),2),0))=8,"B+",IF((ROUND(TRUNC(('TRI-3'!BY41 ),2),0))=7,"B-",IF((ROUND(TRUNC(('TRI-3'!BY41  ),2),0))=6,"C+",IF((ROUND(TRUNC(('TRI-3'!BY41  ),2),0))=5,"C-",IF((ROUND(TRUNC(('TRI-3'!BY41  ),2),0))=4,"D+",IF((ROUND(TRUNC(('TRI-3'!BY41 ),2),0))=3,"D-",IF((ROUND(TRUNC(('TRI-3'!BY41 ),2),0))=2,"E+",IF((ROUND(TRUNC(('TRI-3'!BY41  ),2),0))&lt;=1,"E-","")))))))))))</f>
        <v/>
      </c>
      <c r="BZ41" s="51" t="str">
        <f>IF(OR('TRI-3'!BZ41 ="",'TRI-3'!BZ41&lt;0,'TRI-3'!BZ41  &gt;10),"",IF((ROUND(TRUNC(('TRI-3'!BZ41  ),2),0))=10,"A+",IF((ROUND(TRUNC(('TRI-3'!BZ41  ),2),0))=9,"A-",IF((ROUND(TRUNC(('TRI-3'!BZ41   ),2),0))=8,"B+",IF((ROUND(TRUNC(('TRI-3'!BZ41 ),2),0))=7,"B-",IF((ROUND(TRUNC(('TRI-3'!BZ41  ),2),0))=6,"C+",IF((ROUND(TRUNC(('TRI-3'!BZ41  ),2),0))=5,"C-",IF((ROUND(TRUNC(('TRI-3'!BZ41  ),2),0))=4,"D+",IF((ROUND(TRUNC(('TRI-3'!BZ41 ),2),0))=3,"D-",IF((ROUND(TRUNC(('TRI-3'!BZ41 ),2),0))=2,"E+",IF((ROUND(TRUNC(('TRI-3'!BZ41  ),2),0))&lt;=1,"E-","")))))))))))</f>
        <v/>
      </c>
      <c r="CA41" s="51" t="str">
        <f>IF(OR('TRI-3'!CA41 ="",'TRI-3'!CA41&lt;0,'TRI-3'!CA41  &gt;10),"",IF((ROUND(TRUNC(('TRI-3'!CA41  ),2),0))=10,"A+",IF((ROUND(TRUNC(('TRI-3'!CA41  ),2),0))=9,"A-",IF((ROUND(TRUNC(('TRI-3'!CA41   ),2),0))=8,"B+",IF((ROUND(TRUNC(('TRI-3'!CA41 ),2),0))=7,"B-",IF((ROUND(TRUNC(('TRI-3'!CA41  ),2),0))=6,"C+",IF((ROUND(TRUNC(('TRI-3'!CA41  ),2),0))=5,"C-",IF((ROUND(TRUNC(('TRI-3'!CA41  ),2),0))=4,"D+",IF((ROUND(TRUNC(('TRI-3'!CA41 ),2),0))=3,"D-",IF((ROUND(TRUNC(('TRI-3'!CA41 ),2),0))=2,"E+",IF((ROUND(TRUNC(('TRI-3'!CA41  ),2),0))&lt;=1,"E-","")))))))))))</f>
        <v/>
      </c>
      <c r="CB41" s="51" t="str">
        <f>IF(OR('TRI-3'!CB41 ="",'TRI-3'!CB41&lt;0,'TRI-3'!CB41  &gt;10),"",IF((ROUND(TRUNC(('TRI-3'!CB41  ),2),0))=10,"A+",IF((ROUND(TRUNC(('TRI-3'!CB41  ),2),0))=9,"A-",IF((ROUND(TRUNC(('TRI-3'!CB41   ),2),0))=8,"B+",IF((ROUND(TRUNC(('TRI-3'!CB41 ),2),0))=7,"B-",IF((ROUND(TRUNC(('TRI-3'!CB41  ),2),0))=6,"C+",IF((ROUND(TRUNC(('TRI-3'!CB41  ),2),0))=5,"C-",IF((ROUND(TRUNC(('TRI-3'!CB41  ),2),0))=4,"D+",IF((ROUND(TRUNC(('TRI-3'!CB41 ),2),0))=3,"D-",IF((ROUND(TRUNC(('TRI-3'!CB41 ),2),0))=2,"E+",IF((ROUND(TRUNC(('TRI-3'!CB41  ),2),0))&lt;=1,"E-","")))))))))))</f>
        <v/>
      </c>
      <c r="CC41" s="51" t="str">
        <f>IF(OR('TRI-3'!CC41 ="",'TRI-3'!CC41&lt;0,'TRI-3'!CC41  &gt;10),"",IF((ROUND(TRUNC(('TRI-3'!CC41  ),2),0))=10,"A+",IF((ROUND(TRUNC(('TRI-3'!CC41  ),2),0))=9,"A-",IF((ROUND(TRUNC(('TRI-3'!CC41   ),2),0))=8,"B+",IF((ROUND(TRUNC(('TRI-3'!CC41 ),2),0))=7,"B-",IF((ROUND(TRUNC(('TRI-3'!CC41  ),2),0))=6,"C+",IF((ROUND(TRUNC(('TRI-3'!CC41  ),2),0))=5,"C-",IF((ROUND(TRUNC(('TRI-3'!CC41  ),2),0))=4,"D+",IF((ROUND(TRUNC(('TRI-3'!CC41 ),2),0))=3,"D-",IF((ROUND(TRUNC(('TRI-3'!CC41 ),2),0))=2,"E+",IF((ROUND(TRUNC(('TRI-3'!CC41  ),2),0))&lt;=1,"E-","")))))))))))</f>
        <v/>
      </c>
      <c r="CD41" s="51" t="str">
        <f>IF(OR('TRI-3'!CD41 ="",'TRI-3'!CD41&lt;0,'TRI-3'!CD41  &gt;10),"",IF((ROUND(TRUNC(('TRI-3'!CD41  ),2),0))=10,"A+",IF((ROUND(TRUNC(('TRI-3'!CD41  ),2),0))=9,"A-",IF((ROUND(TRUNC(('TRI-3'!CD41   ),2),0))=8,"B+",IF((ROUND(TRUNC(('TRI-3'!CD41 ),2),0))=7,"B-",IF((ROUND(TRUNC(('TRI-3'!CD41  ),2),0))=6,"C+",IF((ROUND(TRUNC(('TRI-3'!CD41  ),2),0))=5,"C-",IF((ROUND(TRUNC(('TRI-3'!CD41  ),2),0))=4,"D+",IF((ROUND(TRUNC(('TRI-3'!CD41 ),2),0))=3,"D-",IF((ROUND(TRUNC(('TRI-3'!CD41 ),2),0))=2,"E+",IF((ROUND(TRUNC(('TRI-3'!CD41  ),2),0))&lt;=1,"E-","")))))))))))</f>
        <v/>
      </c>
      <c r="CE41" s="51" t="str">
        <f>IF(OR('TRI-3'!CE41 ="",'TRI-3'!CE41&lt;0,'TRI-3'!CE41  &gt;10),"",IF((ROUND(TRUNC(('TRI-3'!CE41  ),2),0))=10,"A+",IF((ROUND(TRUNC(('TRI-3'!CE41  ),2),0))=9,"A-",IF((ROUND(TRUNC(('TRI-3'!CE41   ),2),0))=8,"B+",IF((ROUND(TRUNC(('TRI-3'!CE41 ),2),0))=7,"B-",IF((ROUND(TRUNC(('TRI-3'!CE41  ),2),0))=6,"C+",IF((ROUND(TRUNC(('TRI-3'!CE41  ),2),0))=5,"C-",IF((ROUND(TRUNC(('TRI-3'!CE41  ),2),0))=4,"D+",IF((ROUND(TRUNC(('TRI-3'!CE41 ),2),0))=3,"D-",IF((ROUND(TRUNC(('TRI-3'!CE41 ),2),0))=2,"E+",IF((ROUND(TRUNC(('TRI-3'!CE41  ),2),0))&lt;=1,"E-","")))))))))))</f>
        <v/>
      </c>
      <c r="CF41" s="51" t="str">
        <f>IF(OR('TRI-3'!CF41 ="",'TRI-3'!CF41&lt;0,'TRI-3'!CF41  &gt;10),"",IF((ROUND(TRUNC(('TRI-3'!CF41  ),2),0))=10,"A+",IF((ROUND(TRUNC(('TRI-3'!CF41  ),2),0))=9,"A-",IF((ROUND(TRUNC(('TRI-3'!CF41   ),2),0))=8,"B+",IF((ROUND(TRUNC(('TRI-3'!CF41 ),2),0))=7,"B-",IF((ROUND(TRUNC(('TRI-3'!CF41  ),2),0))=6,"C+",IF((ROUND(TRUNC(('TRI-3'!CF41  ),2),0))=5,"C-",IF((ROUND(TRUNC(('TRI-3'!CF41  ),2),0))=4,"D+",IF((ROUND(TRUNC(('TRI-3'!CF41 ),2),0))=3,"D-",IF((ROUND(TRUNC(('TRI-3'!CF41 ),2),0))=2,"E+",IF((ROUND(TRUNC(('TRI-3'!CF41  ),2),0))&lt;=1,"E-","")))))))))))</f>
        <v/>
      </c>
      <c r="CG41" s="51" t="str">
        <f>IF(OR('TRI-3'!CG41 ="",'TRI-3'!CG41&lt;0,'TRI-3'!CG41  &gt;10),"",IF((ROUND(TRUNC(('TRI-3'!CG41  ),2),0))=10,"A+",IF((ROUND(TRUNC(('TRI-3'!CG41  ),2),0))=9,"A-",IF((ROUND(TRUNC(('TRI-3'!CG41   ),2),0))=8,"B+",IF((ROUND(TRUNC(('TRI-3'!CG41 ),2),0))=7,"B-",IF((ROUND(TRUNC(('TRI-3'!CG41  ),2),0))=6,"C+",IF((ROUND(TRUNC(('TRI-3'!CG41  ),2),0))=5,"C-",IF((ROUND(TRUNC(('TRI-3'!CG41  ),2),0))=4,"D+",IF((ROUND(TRUNC(('TRI-3'!CG41 ),2),0))=3,"D-",IF((ROUND(TRUNC(('TRI-3'!CG41 ),2),0))=2,"E+",IF((ROUND(TRUNC(('TRI-3'!CG41  ),2),0))&lt;=1,"E-","")))))))))))</f>
        <v/>
      </c>
      <c r="CH41" s="51" t="str">
        <f>IF(OR('TRI-3'!CH41 ="",'TRI-3'!CH41&lt;0,'TRI-3'!CH41  &gt;10),"",IF((ROUND(TRUNC(('TRI-3'!CH41  ),2),0))=10,"A+",IF((ROUND(TRUNC(('TRI-3'!CH41  ),2),0))=9,"A-",IF((ROUND(TRUNC(('TRI-3'!CH41   ),2),0))=8,"B+",IF((ROUND(TRUNC(('TRI-3'!CH41 ),2),0))=7,"B-",IF((ROUND(TRUNC(('TRI-3'!CH41  ),2),0))=6,"C+",IF((ROUND(TRUNC(('TRI-3'!CH41  ),2),0))=5,"C-",IF((ROUND(TRUNC(('TRI-3'!CH41  ),2),0))=4,"D+",IF((ROUND(TRUNC(('TRI-3'!CH41 ),2),0))=3,"D-",IF((ROUND(TRUNC(('TRI-3'!CH41 ),2),0))=2,"E+",IF((ROUND(TRUNC(('TRI-3'!CH41  ),2),0))&lt;=1,"E-","")))))))))))</f>
        <v/>
      </c>
      <c r="CI41" s="51" t="str">
        <f>IF(OR('TRI-3'!CI41 ="",'TRI-3'!CI41&lt;0,'TRI-3'!CI41  &gt;10),"",IF((ROUND(TRUNC(('TRI-3'!CI41  ),2),0))=10,"A+",IF((ROUND(TRUNC(('TRI-3'!CI41  ),2),0))=9,"A-",IF((ROUND(TRUNC(('TRI-3'!CI41   ),2),0))=8,"B+",IF((ROUND(TRUNC(('TRI-3'!CI41 ),2),0))=7,"B-",IF((ROUND(TRUNC(('TRI-3'!CI41  ),2),0))=6,"C+",IF((ROUND(TRUNC(('TRI-3'!CI41  ),2),0))=5,"C-",IF((ROUND(TRUNC(('TRI-3'!CI41  ),2),0))=4,"D+",IF((ROUND(TRUNC(('TRI-3'!CI41 ),2),0))=3,"D-",IF((ROUND(TRUNC(('TRI-3'!CI41 ),2),0))=2,"E+",IF((ROUND(TRUNC(('TRI-3'!CI41  ),2),0))&lt;=1,"E-","")))))))))))</f>
        <v/>
      </c>
      <c r="CJ41" s="51" t="str">
        <f>IF(OR('TRI-3'!CJ41 ="",'TRI-3'!CJ41&lt;0,'TRI-3'!CJ41  &gt;10),"",IF((ROUND(TRUNC(('TRI-3'!CJ41  ),2),0))=10,"A+",IF((ROUND(TRUNC(('TRI-3'!CJ41  ),2),0))=9,"A-",IF((ROUND(TRUNC(('TRI-3'!CJ41   ),2),0))=8,"B+",IF((ROUND(TRUNC(('TRI-3'!CJ41 ),2),0))=7,"B-",IF((ROUND(TRUNC(('TRI-3'!CJ41  ),2),0))=6,"C+",IF((ROUND(TRUNC(('TRI-3'!CJ41  ),2),0))=5,"C-",IF((ROUND(TRUNC(('TRI-3'!CJ41  ),2),0))=4,"D+",IF((ROUND(TRUNC(('TRI-3'!CJ41 ),2),0))=3,"D-",IF((ROUND(TRUNC(('TRI-3'!CJ41 ),2),0))=2,"E+",IF((ROUND(TRUNC(('TRI-3'!CJ41  ),2),0))&lt;=1,"E-","")))))))))))</f>
        <v/>
      </c>
      <c r="CK41" s="51" t="str">
        <f>IF(OR('TRI-3'!CK41 ="",'TRI-3'!CK41&lt;0,'TRI-3'!CK41  &gt;10),"",IF((ROUND(TRUNC(('TRI-3'!CK41  ),2),0))=10,"A+",IF((ROUND(TRUNC(('TRI-3'!CK41  ),2),0))=9,"A-",IF((ROUND(TRUNC(('TRI-3'!CK41   ),2),0))=8,"B+",IF((ROUND(TRUNC(('TRI-3'!CK41 ),2),0))=7,"B-",IF((ROUND(TRUNC(('TRI-3'!CK41  ),2),0))=6,"C+",IF((ROUND(TRUNC(('TRI-3'!CK41  ),2),0))=5,"C-",IF((ROUND(TRUNC(('TRI-3'!CK41  ),2),0))=4,"D+",IF((ROUND(TRUNC(('TRI-3'!CK41 ),2),0))=3,"D-",IF((ROUND(TRUNC(('TRI-3'!CK41 ),2),0))=2,"E+",IF((ROUND(TRUNC(('TRI-3'!CK41  ),2),0))&lt;=1,"E-","")))))))))))</f>
        <v/>
      </c>
      <c r="CL41" s="51" t="str">
        <f>IF(OR('TRI-3'!CL41 ="",'TRI-3'!CL41&lt;0,'TRI-3'!CL41  &gt;10),"",IF((ROUND(TRUNC(('TRI-3'!CL41  ),2),0))=10,"A+",IF((ROUND(TRUNC(('TRI-3'!CL41  ),2),0))=9,"A-",IF((ROUND(TRUNC(('TRI-3'!CL41   ),2),0))=8,"B+",IF((ROUND(TRUNC(('TRI-3'!CL41 ),2),0))=7,"B-",IF((ROUND(TRUNC(('TRI-3'!CL41  ),2),0))=6,"C+",IF((ROUND(TRUNC(('TRI-3'!CL41  ),2),0))=5,"C-",IF((ROUND(TRUNC(('TRI-3'!CL41  ),2),0))=4,"D+",IF((ROUND(TRUNC(('TRI-3'!CL41 ),2),0))=3,"D-",IF((ROUND(TRUNC(('TRI-3'!CL41 ),2),0))=2,"E+",IF((ROUND(TRUNC(('TRI-3'!CL41  ),2),0))&lt;=1,"E-","")))))))))))</f>
        <v/>
      </c>
      <c r="CM41" s="51" t="str">
        <f>IF(OR('TRI-3'!CM41 ="",'TRI-3'!CM41&lt;0,'TRI-3'!CM41  &gt;10),"",IF((ROUND(TRUNC(('TRI-3'!CM41  ),2),0))=10,"A+",IF((ROUND(TRUNC(('TRI-3'!CM41  ),2),0))=9,"A-",IF((ROUND(TRUNC(('TRI-3'!CM41   ),2),0))=8,"B+",IF((ROUND(TRUNC(('TRI-3'!CM41 ),2),0))=7,"B-",IF((ROUND(TRUNC(('TRI-3'!CM41  ),2),0))=6,"C+",IF((ROUND(TRUNC(('TRI-3'!CM41  ),2),0))=5,"C-",IF((ROUND(TRUNC(('TRI-3'!CM41  ),2),0))=4,"D+",IF((ROUND(TRUNC(('TRI-3'!CM41 ),2),0))=3,"D-",IF((ROUND(TRUNC(('TRI-3'!CM41 ),2),0))=2,"E+",IF((ROUND(TRUNC(('TRI-3'!CM41  ),2),0))&lt;=1,"E-","")))))))))))</f>
        <v/>
      </c>
      <c r="CN41" s="51" t="str">
        <f>IF(OR('TRI-3'!CN41 ="",'TRI-3'!CN41&lt;0,'TRI-3'!CN41  &gt;10),"",IF((ROUND(TRUNC(('TRI-3'!CN41  ),2),0))=10,"A+",IF((ROUND(TRUNC(('TRI-3'!CN41  ),2),0))=9,"A-",IF((ROUND(TRUNC(('TRI-3'!CN41   ),2),0))=8,"B+",IF((ROUND(TRUNC(('TRI-3'!CN41 ),2),0))=7,"B-",IF((ROUND(TRUNC(('TRI-3'!CN41  ),2),0))=6,"C+",IF((ROUND(TRUNC(('TRI-3'!CN41  ),2),0))=5,"C-",IF((ROUND(TRUNC(('TRI-3'!CN41  ),2),0))=4,"D+",IF((ROUND(TRUNC(('TRI-3'!CN41 ),2),0))=3,"D-",IF((ROUND(TRUNC(('TRI-3'!CN41 ),2),0))=2,"E+",IF((ROUND(TRUNC(('TRI-3'!CN41  ),2),0))&lt;=1,"E-","")))))))))))</f>
        <v/>
      </c>
      <c r="CO41" s="51" t="str">
        <f>IF(OR('TRI-3'!CO41 ="",'TRI-3'!CO41&lt;0,'TRI-3'!CO41  &gt;10),"",IF((ROUND(TRUNC(('TRI-3'!CO41  ),2),0))=10,"A+",IF((ROUND(TRUNC(('TRI-3'!CO41  ),2),0))=9,"A-",IF((ROUND(TRUNC(('TRI-3'!CO41   ),2),0))=8,"B+",IF((ROUND(TRUNC(('TRI-3'!CO41 ),2),0))=7,"B-",IF((ROUND(TRUNC(('TRI-3'!CO41  ),2),0))=6,"C+",IF((ROUND(TRUNC(('TRI-3'!CO41  ),2),0))=5,"C-",IF((ROUND(TRUNC(('TRI-3'!CO41  ),2),0))=4,"D+",IF((ROUND(TRUNC(('TRI-3'!CO41 ),2),0))=3,"D-",IF((ROUND(TRUNC(('TRI-3'!CO41 ),2),0))=2,"E+",IF((ROUND(TRUNC(('TRI-3'!CO41  ),2),0))&lt;=1,"E-","")))))))))))</f>
        <v/>
      </c>
      <c r="CP41" s="51" t="str">
        <f>IF(OR('TRI-3'!CP41 ="",'TRI-3'!CP41&lt;0,'TRI-3'!CP41  &gt;10),"",IF((ROUND(TRUNC(('TRI-3'!CP41  ),2),0))=10,"A+",IF((ROUND(TRUNC(('TRI-3'!CP41  ),2),0))=9,"A-",IF((ROUND(TRUNC(('TRI-3'!CP41   ),2),0))=8,"B+",IF((ROUND(TRUNC(('TRI-3'!CP41 ),2),0))=7,"B-",IF((ROUND(TRUNC(('TRI-3'!CP41  ),2),0))=6,"C+",IF((ROUND(TRUNC(('TRI-3'!CP41  ),2),0))=5,"C-",IF((ROUND(TRUNC(('TRI-3'!CP41  ),2),0))=4,"D+",IF((ROUND(TRUNC(('TRI-3'!CP41 ),2),0))=3,"D-",IF((ROUND(TRUNC(('TRI-3'!CP41 ),2),0))=2,"E+",IF((ROUND(TRUNC(('TRI-3'!CP41  ),2),0))&lt;=1,"E-","")))))))))))</f>
        <v/>
      </c>
      <c r="CQ41" s="51" t="str">
        <f>IF(OR('TRI-3'!CQ41 ="",'TRI-3'!CQ41&lt;0,'TRI-3'!CQ41  &gt;10),"",IF((ROUND(TRUNC(('TRI-3'!CQ41  ),2),0))=10,"A+",IF((ROUND(TRUNC(('TRI-3'!CQ41  ),2),0))=9,"A-",IF((ROUND(TRUNC(('TRI-3'!CQ41   ),2),0))=8,"B+",IF((ROUND(TRUNC(('TRI-3'!CQ41 ),2),0))=7,"B-",IF((ROUND(TRUNC(('TRI-3'!CQ41  ),2),0))=6,"C+",IF((ROUND(TRUNC(('TRI-3'!CQ41  ),2),0))=5,"C-",IF((ROUND(TRUNC(('TRI-3'!CQ41  ),2),0))=4,"D+",IF((ROUND(TRUNC(('TRI-3'!CQ41 ),2),0))=3,"D-",IF((ROUND(TRUNC(('TRI-3'!CQ41 ),2),0))=2,"E+",IF((ROUND(TRUNC(('TRI-3'!CQ41  ),2),0))&lt;=1,"E-","")))))))))))</f>
        <v/>
      </c>
      <c r="CR41" s="51" t="str">
        <f>IF(OR('TRI-3'!CR41 ="",'TRI-3'!CR41&lt;0,'TRI-3'!CR41  &gt;10),"",IF((ROUND(TRUNC(('TRI-3'!CR41  ),2),0))=10,"A+",IF((ROUND(TRUNC(('TRI-3'!CR41  ),2),0))=9,"A-",IF((ROUND(TRUNC(('TRI-3'!CR41   ),2),0))=8,"B+",IF((ROUND(TRUNC(('TRI-3'!CR41 ),2),0))=7,"B-",IF((ROUND(TRUNC(('TRI-3'!CR41  ),2),0))=6,"C+",IF((ROUND(TRUNC(('TRI-3'!CR41  ),2),0))=5,"C-",IF((ROUND(TRUNC(('TRI-3'!CR41  ),2),0))=4,"D+",IF((ROUND(TRUNC(('TRI-3'!CR41 ),2),0))=3,"D-",IF((ROUND(TRUNC(('TRI-3'!CR41 ),2),0))=2,"E+",IF((ROUND(TRUNC(('TRI-3'!CR41  ),2),0))&lt;=1,"E-","")))))))))))</f>
        <v/>
      </c>
      <c r="CS41" s="51" t="str">
        <f>IF(OR('TRI-3'!CS41 ="",'TRI-3'!CS41&lt;0,'TRI-3'!CS41  &gt;10),"",IF((ROUND(TRUNC(('TRI-3'!CS41  ),2),0))=10,"A+",IF((ROUND(TRUNC(('TRI-3'!CS41  ),2),0))=9,"A-",IF((ROUND(TRUNC(('TRI-3'!CS41   ),2),0))=8,"B+",IF((ROUND(TRUNC(('TRI-3'!CS41 ),2),0))=7,"B-",IF((ROUND(TRUNC(('TRI-3'!CS41  ),2),0))=6,"C+",IF((ROUND(TRUNC(('TRI-3'!CS41  ),2),0))=5,"C-",IF((ROUND(TRUNC(('TRI-3'!CS41  ),2),0))=4,"D+",IF((ROUND(TRUNC(('TRI-3'!CS41 ),2),0))=3,"D-",IF((ROUND(TRUNC(('TRI-3'!CS41 ),2),0))=2,"E+",IF((ROUND(TRUNC(('TRI-3'!CS41  ),2),0))&lt;=1,"E-","")))))))))))</f>
        <v/>
      </c>
      <c r="CT41" s="51" t="str">
        <f>IF(OR('TRI-3'!CT41 ="",'TRI-3'!CT41&lt;0,'TRI-3'!CT41  &gt;10),"",IF((ROUND(TRUNC(('TRI-3'!CT41  ),2),0))=10,"A+",IF((ROUND(TRUNC(('TRI-3'!CT41  ),2),0))=9,"A-",IF((ROUND(TRUNC(('TRI-3'!CT41   ),2),0))=8,"B+",IF((ROUND(TRUNC(('TRI-3'!CT41 ),2),0))=7,"B-",IF((ROUND(TRUNC(('TRI-3'!CT41  ),2),0))=6,"C+",IF((ROUND(TRUNC(('TRI-3'!CT41  ),2),0))=5,"C-",IF((ROUND(TRUNC(('TRI-3'!CT41  ),2),0))=4,"D+",IF((ROUND(TRUNC(('TRI-3'!CT41 ),2),0))=3,"D-",IF((ROUND(TRUNC(('TRI-3'!CT41 ),2),0))=2,"E+",IF((ROUND(TRUNC(('TRI-3'!CT41  ),2),0))&lt;=1,"E-","")))))))))))</f>
        <v/>
      </c>
      <c r="CU41" s="51" t="str">
        <f>IF(OR('TRI-3'!CU41 ="",'TRI-3'!CU41&lt;0,'TRI-3'!CU41  &gt;10),"",IF((ROUND(TRUNC(('TRI-3'!CU41  ),2),0))=10,"A+",IF((ROUND(TRUNC(('TRI-3'!CU41  ),2),0))=9,"A-",IF((ROUND(TRUNC(('TRI-3'!CU41   ),2),0))=8,"B+",IF((ROUND(TRUNC(('TRI-3'!CU41 ),2),0))=7,"B-",IF((ROUND(TRUNC(('TRI-3'!CU41  ),2),0))=6,"C+",IF((ROUND(TRUNC(('TRI-3'!CU41  ),2),0))=5,"C-",IF((ROUND(TRUNC(('TRI-3'!CU41  ),2),0))=4,"D+",IF((ROUND(TRUNC(('TRI-3'!CU41 ),2),0))=3,"D-",IF((ROUND(TRUNC(('TRI-3'!CU41 ),2),0))=2,"E+",IF((ROUND(TRUNC(('TRI-3'!CU41  ),2),0))&lt;=1,"E-","")))))))))))</f>
        <v/>
      </c>
      <c r="CV41" s="51" t="str">
        <f>IF(OR('TRI-3'!CV41 ="",'TRI-3'!CV41&lt;0,'TRI-3'!CV41  &gt;10),"",IF((ROUND(TRUNC(('TRI-3'!CV41  ),2),0))=10,"A+",IF((ROUND(TRUNC(('TRI-3'!CV41  ),2),0))=9,"A-",IF((ROUND(TRUNC(('TRI-3'!CV41   ),2),0))=8,"B+",IF((ROUND(TRUNC(('TRI-3'!CV41 ),2),0))=7,"B-",IF((ROUND(TRUNC(('TRI-3'!CV41  ),2),0))=6,"C+",IF((ROUND(TRUNC(('TRI-3'!CV41  ),2),0))=5,"C-",IF((ROUND(TRUNC(('TRI-3'!CV41  ),2),0))=4,"D+",IF((ROUND(TRUNC(('TRI-3'!CV41 ),2),0))=3,"D-",IF((ROUND(TRUNC(('TRI-3'!CV41 ),2),0))=2,"E+",IF((ROUND(TRUNC(('TRI-3'!CV41  ),2),0))&lt;=1,"E-","")))))))))))</f>
        <v/>
      </c>
      <c r="CW41" s="51" t="str">
        <f>IF(OR('TRI-3'!CW41 ="",'TRI-3'!CW41&lt;0,'TRI-3'!CW41  &gt;10),"",IF((ROUND(TRUNC(('TRI-3'!CW41  ),2),0))=10,"A+",IF((ROUND(TRUNC(('TRI-3'!CW41  ),2),0))=9,"A-",IF((ROUND(TRUNC(('TRI-3'!CW41   ),2),0))=8,"B+",IF((ROUND(TRUNC(('TRI-3'!CW41 ),2),0))=7,"B-",IF((ROUND(TRUNC(('TRI-3'!CW41  ),2),0))=6,"C+",IF((ROUND(TRUNC(('TRI-3'!CW41  ),2),0))=5,"C-",IF((ROUND(TRUNC(('TRI-3'!CW41  ),2),0))=4,"D+",IF((ROUND(TRUNC(('TRI-3'!CW41 ),2),0))=3,"D-",IF((ROUND(TRUNC(('TRI-3'!CW41 ),2),0))=2,"E+",IF((ROUND(TRUNC(('TRI-3'!CW41  ),2),0))&lt;=1,"E-","")))))))))))</f>
        <v/>
      </c>
      <c r="CX41" s="51" t="str">
        <f>IF(OR('TRI-3'!CX41 ="",'TRI-3'!CX41&lt;0,'TRI-3'!CX41  &gt;10),"",IF((ROUND(TRUNC(('TRI-3'!CX41  ),2),0))=10,"A+",IF((ROUND(TRUNC(('TRI-3'!CX41  ),2),0))=9,"A-",IF((ROUND(TRUNC(('TRI-3'!CX41   ),2),0))=8,"B+",IF((ROUND(TRUNC(('TRI-3'!CX41 ),2),0))=7,"B-",IF((ROUND(TRUNC(('TRI-3'!CX41  ),2),0))=6,"C+",IF((ROUND(TRUNC(('TRI-3'!CX41  ),2),0))=5,"C-",IF((ROUND(TRUNC(('TRI-3'!CX41  ),2),0))=4,"D+",IF((ROUND(TRUNC(('TRI-3'!CX41 ),2),0))=3,"D-",IF((ROUND(TRUNC(('TRI-3'!CX41 ),2),0))=2,"E+",IF((ROUND(TRUNC(('TRI-3'!CX41  ),2),0))&lt;=1,"E-","")))))))))))</f>
        <v/>
      </c>
      <c r="CY41" s="51" t="str">
        <f>IF(OR('TRI-3'!CY41 ="",'TRI-3'!CY41&lt;0,'TRI-3'!CY41  &gt;10),"",IF((ROUND(TRUNC(('TRI-3'!CY41  ),2),0))=10,"A+",IF((ROUND(TRUNC(('TRI-3'!CY41  ),2),0))=9,"A-",IF((ROUND(TRUNC(('TRI-3'!CY41   ),2),0))=8,"B+",IF((ROUND(TRUNC(('TRI-3'!CY41 ),2),0))=7,"B-",IF((ROUND(TRUNC(('TRI-3'!CY41  ),2),0))=6,"C+",IF((ROUND(TRUNC(('TRI-3'!CY41  ),2),0))=5,"C-",IF((ROUND(TRUNC(('TRI-3'!CY41  ),2),0))=4,"D+",IF((ROUND(TRUNC(('TRI-3'!CY41 ),2),0))=3,"D-",IF((ROUND(TRUNC(('TRI-3'!CY41 ),2),0))=2,"E+",IF((ROUND(TRUNC(('TRI-3'!CY41  ),2),0))&lt;=1,"E-","")))))))))))</f>
        <v/>
      </c>
      <c r="CZ41" s="51" t="str">
        <f>IF(OR('TRI-3'!CZ41 ="",'TRI-3'!CZ41&lt;0,'TRI-3'!CZ41  &gt;10),"",IF((ROUND(TRUNC(('TRI-3'!CZ41  ),2),0))=10,"A+",IF((ROUND(TRUNC(('TRI-3'!CZ41  ),2),0))=9,"A-",IF((ROUND(TRUNC(('TRI-3'!CZ41   ),2),0))=8,"B+",IF((ROUND(TRUNC(('TRI-3'!CZ41 ),2),0))=7,"B-",IF((ROUND(TRUNC(('TRI-3'!CZ41  ),2),0))=6,"C+",IF((ROUND(TRUNC(('TRI-3'!CZ41  ),2),0))=5,"C-",IF((ROUND(TRUNC(('TRI-3'!CZ41  ),2),0))=4,"D+",IF((ROUND(TRUNC(('TRI-3'!CZ41 ),2),0))=3,"D-",IF((ROUND(TRUNC(('TRI-3'!CZ41 ),2),0))=2,"E+",IF((ROUND(TRUNC(('TRI-3'!CZ41  ),2),0))&lt;=1,"E-","")))))))))))</f>
        <v/>
      </c>
      <c r="DA41" s="51" t="str">
        <f>IF(OR('TRI-3'!DA41 ="",'TRI-3'!DA41&lt;0,'TRI-3'!DA41  &gt;10),"",IF((ROUND(TRUNC(('TRI-3'!DA41  ),2),0))=10,"A+",IF((ROUND(TRUNC(('TRI-3'!DA41  ),2),0))=9,"A-",IF((ROUND(TRUNC(('TRI-3'!DA41   ),2),0))=8,"B+",IF((ROUND(TRUNC(('TRI-3'!DA41 ),2),0))=7,"B-",IF((ROUND(TRUNC(('TRI-3'!DA41  ),2),0))=6,"C+",IF((ROUND(TRUNC(('TRI-3'!DA41  ),2),0))=5,"C-",IF((ROUND(TRUNC(('TRI-3'!DA41  ),2),0))=4,"D+",IF((ROUND(TRUNC(('TRI-3'!DA41 ),2),0))=3,"D-",IF((ROUND(TRUNC(('TRI-3'!DA41 ),2),0))=2,"E+",IF((ROUND(TRUNC(('TRI-3'!DA41  ),2),0))&lt;=1,"E-","")))))))))))</f>
        <v/>
      </c>
      <c r="DB41" s="51" t="str">
        <f>IF(OR('TRI-3'!DB41 ="",'TRI-3'!DB41&lt;0,'TRI-3'!DB41  &gt;10),"",IF((ROUND(TRUNC(('TRI-3'!DB41  ),2),0))=10,"A+",IF((ROUND(TRUNC(('TRI-3'!DB41  ),2),0))=9,"A-",IF((ROUND(TRUNC(('TRI-3'!DB41   ),2),0))=8,"B+",IF((ROUND(TRUNC(('TRI-3'!DB41 ),2),0))=7,"B-",IF((ROUND(TRUNC(('TRI-3'!DB41  ),2),0))=6,"C+",IF((ROUND(TRUNC(('TRI-3'!DB41  ),2),0))=5,"C-",IF((ROUND(TRUNC(('TRI-3'!DB41  ),2),0))=4,"D+",IF((ROUND(TRUNC(('TRI-3'!DB41 ),2),0))=3,"D-",IF((ROUND(TRUNC(('TRI-3'!DB41 ),2),0))=2,"E+",IF((ROUND(TRUNC(('TRI-3'!DB41  ),2),0))&lt;=1,"E-","")))))))))))</f>
        <v/>
      </c>
      <c r="DC41" s="51" t="str">
        <f>IF(OR('TRI-3'!DC41 ="",'TRI-3'!DC41&lt;0,'TRI-3'!DC41  &gt;10),"",IF((ROUND(TRUNC(('TRI-3'!DC41  ),2),0))=10,"A+",IF((ROUND(TRUNC(('TRI-3'!DC41  ),2),0))=9,"A-",IF((ROUND(TRUNC(('TRI-3'!DC41   ),2),0))=8,"B+",IF((ROUND(TRUNC(('TRI-3'!DC41 ),2),0))=7,"B-",IF((ROUND(TRUNC(('TRI-3'!DC41  ),2),0))=6,"C+",IF((ROUND(TRUNC(('TRI-3'!DC41  ),2),0))=5,"C-",IF((ROUND(TRUNC(('TRI-3'!DC41  ),2),0))=4,"D+",IF((ROUND(TRUNC(('TRI-3'!DC41 ),2),0))=3,"D-",IF((ROUND(TRUNC(('TRI-3'!DC41 ),2),0))=2,"E+",IF((ROUND(TRUNC(('TRI-3'!DC41  ),2),0))&lt;=1,"E-","")))))))))))</f>
        <v/>
      </c>
      <c r="DD41" s="51" t="str">
        <f>IF(OR('TRI-3'!DD41 ="",'TRI-3'!DD41&lt;0,'TRI-3'!DD41  &gt;10),"",IF((ROUND(TRUNC(('TRI-3'!DD41  ),2),0))=10,"A+",IF((ROUND(TRUNC(('TRI-3'!DD41  ),2),0))=9,"A-",IF((ROUND(TRUNC(('TRI-3'!DD41   ),2),0))=8,"B+",IF((ROUND(TRUNC(('TRI-3'!DD41 ),2),0))=7,"B-",IF((ROUND(TRUNC(('TRI-3'!DD41  ),2),0))=6,"C+",IF((ROUND(TRUNC(('TRI-3'!DD41  ),2),0))=5,"C-",IF((ROUND(TRUNC(('TRI-3'!DD41  ),2),0))=4,"D+",IF((ROUND(TRUNC(('TRI-3'!DD41 ),2),0))=3,"D-",IF((ROUND(TRUNC(('TRI-3'!DD41 ),2),0))=2,"E+",IF((ROUND(TRUNC(('TRI-3'!DD41  ),2),0))&lt;=1,"E-","")))))))))))</f>
        <v/>
      </c>
      <c r="DE41" s="51" t="str">
        <f>IF(OR('TRI-3'!DE41 ="",'TRI-3'!DE41&lt;0,'TRI-3'!DE41  &gt;10),"",IF((ROUND(TRUNC(('TRI-3'!DE41  ),2),0))=10,"A+",IF((ROUND(TRUNC(('TRI-3'!DE41  ),2),0))=9,"A-",IF((ROUND(TRUNC(('TRI-3'!DE41   ),2),0))=8,"B+",IF((ROUND(TRUNC(('TRI-3'!DE41 ),2),0))=7,"B-",IF((ROUND(TRUNC(('TRI-3'!DE41  ),2),0))=6,"C+",IF((ROUND(TRUNC(('TRI-3'!DE41  ),2),0))=5,"C-",IF((ROUND(TRUNC(('TRI-3'!DE41  ),2),0))=4,"D+",IF((ROUND(TRUNC(('TRI-3'!DE41 ),2),0))=3,"D-",IF((ROUND(TRUNC(('TRI-3'!DE41 ),2),0))=2,"E+",IF((ROUND(TRUNC(('TRI-3'!DE41  ),2),0))&lt;=1,"E-","")))))))))))</f>
        <v/>
      </c>
      <c r="DF41" s="51" t="str">
        <f>IF(OR('TRI-3'!DF41 ="",'TRI-3'!DF41&lt;0,'TRI-3'!DF41  &gt;10),"",IF((ROUND(TRUNC(('TRI-3'!DF41  ),2),0))=10,"A+",IF((ROUND(TRUNC(('TRI-3'!DF41  ),2),0))=9,"A-",IF((ROUND(TRUNC(('TRI-3'!DF41   ),2),0))=8,"B+",IF((ROUND(TRUNC(('TRI-3'!DF41 ),2),0))=7,"B-",IF((ROUND(TRUNC(('TRI-3'!DF41  ),2),0))=6,"C+",IF((ROUND(TRUNC(('TRI-3'!DF41  ),2),0))=5,"C-",IF((ROUND(TRUNC(('TRI-3'!DF41  ),2),0))=4,"D+",IF((ROUND(TRUNC(('TRI-3'!DF41 ),2),0))=3,"D-",IF((ROUND(TRUNC(('TRI-3'!DF41 ),2),0))=2,"E+",IF((ROUND(TRUNC(('TRI-3'!DF41  ),2),0))&lt;=1,"E-","")))))))))))</f>
        <v/>
      </c>
      <c r="DG41" s="51" t="str">
        <f>IF(OR('TRI-3'!DG41 ="",'TRI-3'!DG41&lt;0,'TRI-3'!DG41  &gt;10),"",IF((ROUND(TRUNC(('TRI-3'!DG41  ),2),0))=10,"A+",IF((ROUND(TRUNC(('TRI-3'!DG41  ),2),0))=9,"A-",IF((ROUND(TRUNC(('TRI-3'!DG41   ),2),0))=8,"B+",IF((ROUND(TRUNC(('TRI-3'!DG41 ),2),0))=7,"B-",IF((ROUND(TRUNC(('TRI-3'!DG41  ),2),0))=6,"C+",IF((ROUND(TRUNC(('TRI-3'!DG41  ),2),0))=5,"C-",IF((ROUND(TRUNC(('TRI-3'!DG41  ),2),0))=4,"D+",IF((ROUND(TRUNC(('TRI-3'!DG41 ),2),0))=3,"D-",IF((ROUND(TRUNC(('TRI-3'!DG41 ),2),0))=2,"E+",IF((ROUND(TRUNC(('TRI-3'!DG41  ),2),0))&lt;=1,"E-","")))))))))))</f>
        <v/>
      </c>
      <c r="DH41" s="51" t="str">
        <f>IF(OR('TRI-3'!DH41 ="",'TRI-3'!DH41&lt;0,'TRI-3'!DH41  &gt;10),"",IF((ROUND(TRUNC(('TRI-3'!DH41  ),2),0))=10,"A+",IF((ROUND(TRUNC(('TRI-3'!DH41  ),2),0))=9,"A-",IF((ROUND(TRUNC(('TRI-3'!DH41   ),2),0))=8,"B+",IF((ROUND(TRUNC(('TRI-3'!DH41 ),2),0))=7,"B-",IF((ROUND(TRUNC(('TRI-3'!DH41  ),2),0))=6,"C+",IF((ROUND(TRUNC(('TRI-3'!DH41  ),2),0))=5,"C-",IF((ROUND(TRUNC(('TRI-3'!DH41  ),2),0))=4,"D+",IF((ROUND(TRUNC(('TRI-3'!DH41 ),2),0))=3,"D-",IF((ROUND(TRUNC(('TRI-3'!DH41 ),2),0))=2,"E+",IF((ROUND(TRUNC(('TRI-3'!DH41  ),2),0))&lt;=1,"E-","")))))))))))</f>
        <v/>
      </c>
      <c r="DI41" s="51" t="str">
        <f>IF(OR('TRI-3'!DI41 ="",'TRI-3'!DI41&lt;0,'TRI-3'!DI41  &gt;10),"",IF((ROUND(TRUNC(('TRI-3'!DI41  ),2),0))=10,"A+",IF((ROUND(TRUNC(('TRI-3'!DI41  ),2),0))=9,"A-",IF((ROUND(TRUNC(('TRI-3'!DI41   ),2),0))=8,"B+",IF((ROUND(TRUNC(('TRI-3'!DI41 ),2),0))=7,"B-",IF((ROUND(TRUNC(('TRI-3'!DI41  ),2),0))=6,"C+",IF((ROUND(TRUNC(('TRI-3'!DI41  ),2),0))=5,"C-",IF((ROUND(TRUNC(('TRI-3'!DI41  ),2),0))=4,"D+",IF((ROUND(TRUNC(('TRI-3'!DI41 ),2),0))=3,"D-",IF((ROUND(TRUNC(('TRI-3'!DI41 ),2),0))=2,"E+",IF((ROUND(TRUNC(('TRI-3'!DI41  ),2),0))&lt;=1,"E-","")))))))))))</f>
        <v/>
      </c>
      <c r="DJ41" s="51" t="str">
        <f>IF(OR('TRI-3'!DJ41 ="",'TRI-3'!DJ41&lt;0,'TRI-3'!DJ41  &gt;10),"",IF((ROUND(TRUNC(('TRI-3'!DJ41  ),2),0))=10,"A+",IF((ROUND(TRUNC(('TRI-3'!DJ41  ),2),0))=9,"A-",IF((ROUND(TRUNC(('TRI-3'!DJ41   ),2),0))=8,"B+",IF((ROUND(TRUNC(('TRI-3'!DJ41 ),2),0))=7,"B-",IF((ROUND(TRUNC(('TRI-3'!DJ41  ),2),0))=6,"C+",IF((ROUND(TRUNC(('TRI-3'!DJ41  ),2),0))=5,"C-",IF((ROUND(TRUNC(('TRI-3'!DJ41  ),2),0))=4,"D+",IF((ROUND(TRUNC(('TRI-3'!DJ41 ),2),0))=3,"D-",IF((ROUND(TRUNC(('TRI-3'!DJ41 ),2),0))=2,"E+",IF((ROUND(TRUNC(('TRI-3'!DJ41  ),2),0))&lt;=1,"E-","")))))))))))</f>
        <v/>
      </c>
      <c r="DK41" s="51" t="str">
        <f>IF(OR('TRI-3'!DK41 ="",'TRI-3'!DK41&lt;0,'TRI-3'!DK41  &gt;10),"",IF((ROUND(TRUNC(('TRI-3'!DK41  ),2),0))=10,"A+",IF((ROUND(TRUNC(('TRI-3'!DK41  ),2),0))=9,"A-",IF((ROUND(TRUNC(('TRI-3'!DK41   ),2),0))=8,"B+",IF((ROUND(TRUNC(('TRI-3'!DK41 ),2),0))=7,"B-",IF((ROUND(TRUNC(('TRI-3'!DK41  ),2),0))=6,"C+",IF((ROUND(TRUNC(('TRI-3'!DK41  ),2),0))=5,"C-",IF((ROUND(TRUNC(('TRI-3'!DK41  ),2),0))=4,"D+",IF((ROUND(TRUNC(('TRI-3'!DK41 ),2),0))=3,"D-",IF((ROUND(TRUNC(('TRI-3'!DK41 ),2),0))=2,"E+",IF((ROUND(TRUNC(('TRI-3'!DK41  ),2),0))&lt;=1,"E-","")))))))))))</f>
        <v/>
      </c>
      <c r="DL41" s="51" t="str">
        <f>IF(OR('TRI-3'!DL41 ="",'TRI-3'!DL41&lt;0,'TRI-3'!DL41  &gt;10),"",IF((ROUND(TRUNC(('TRI-3'!DL41  ),2),0))=10,"A+",IF((ROUND(TRUNC(('TRI-3'!DL41  ),2),0))=9,"A-",IF((ROUND(TRUNC(('TRI-3'!DL41   ),2),0))=8,"B+",IF((ROUND(TRUNC(('TRI-3'!DL41 ),2),0))=7,"B-",IF((ROUND(TRUNC(('TRI-3'!DL41  ),2),0))=6,"C+",IF((ROUND(TRUNC(('TRI-3'!DL41  ),2),0))=5,"C-",IF((ROUND(TRUNC(('TRI-3'!DL41  ),2),0))=4,"D+",IF((ROUND(TRUNC(('TRI-3'!DL41 ),2),0))=3,"D-",IF((ROUND(TRUNC(('TRI-3'!DL41 ),2),0))=2,"E+",IF((ROUND(TRUNC(('TRI-3'!DL41  ),2),0))&lt;=1,"E-","")))))))))))</f>
        <v/>
      </c>
      <c r="DM41" s="51" t="str">
        <f>IF(OR('TRI-3'!DM41 ="",'TRI-3'!DM41&lt;0,'TRI-3'!DM41  &gt;10),"",IF((ROUND(TRUNC(('TRI-3'!DM41  ),2),0))=10,"A+",IF((ROUND(TRUNC(('TRI-3'!DM41  ),2),0))=9,"A-",IF((ROUND(TRUNC(('TRI-3'!DM41   ),2),0))=8,"B+",IF((ROUND(TRUNC(('TRI-3'!DM41 ),2),0))=7,"B-",IF((ROUND(TRUNC(('TRI-3'!DM41  ),2),0))=6,"C+",IF((ROUND(TRUNC(('TRI-3'!DM41  ),2),0))=5,"C-",IF((ROUND(TRUNC(('TRI-3'!DM41  ),2),0))=4,"D+",IF((ROUND(TRUNC(('TRI-3'!DM41 ),2),0))=3,"D-",IF((ROUND(TRUNC(('TRI-3'!DM41 ),2),0))=2,"E+",IF((ROUND(TRUNC(('TRI-3'!DM41  ),2),0))&lt;=1,"E-","")))))))))))</f>
        <v/>
      </c>
      <c r="DN41" s="51" t="str">
        <f>IF(OR('TRI-3'!DN41 ="",'TRI-3'!DN41&lt;0,'TRI-3'!DN41  &gt;10),"",IF((ROUND(TRUNC(('TRI-3'!DN41  ),2),0))=10,"A+",IF((ROUND(TRUNC(('TRI-3'!DN41  ),2),0))=9,"A-",IF((ROUND(TRUNC(('TRI-3'!DN41   ),2),0))=8,"B+",IF((ROUND(TRUNC(('TRI-3'!DN41 ),2),0))=7,"B-",IF((ROUND(TRUNC(('TRI-3'!DN41  ),2),0))=6,"C+",IF((ROUND(TRUNC(('TRI-3'!DN41  ),2),0))=5,"C-",IF((ROUND(TRUNC(('TRI-3'!DN41  ),2),0))=4,"D+",IF((ROUND(TRUNC(('TRI-3'!DN41 ),2),0))=3,"D-",IF((ROUND(TRUNC(('TRI-3'!DN41 ),2),0))=2,"E+",IF((ROUND(TRUNC(('TRI-3'!DN41  ),2),0))&lt;=1,"E-","")))))))))))</f>
        <v/>
      </c>
      <c r="DO41" s="51" t="str">
        <f>IF(OR('TRI-3'!DO41 ="",'TRI-3'!DO41&lt;0,'TRI-3'!DO41  &gt;10),"",IF((ROUND(TRUNC(('TRI-3'!DO41  ),2),0))=10,"A+",IF((ROUND(TRUNC(('TRI-3'!DO41  ),2),0))=9,"A-",IF((ROUND(TRUNC(('TRI-3'!DO41   ),2),0))=8,"B+",IF((ROUND(TRUNC(('TRI-3'!DO41 ),2),0))=7,"B-",IF((ROUND(TRUNC(('TRI-3'!DO41  ),2),0))=6,"C+",IF((ROUND(TRUNC(('TRI-3'!DO41  ),2),0))=5,"C-",IF((ROUND(TRUNC(('TRI-3'!DO41  ),2),0))=4,"D+",IF((ROUND(TRUNC(('TRI-3'!DO41 ),2),0))=3,"D-",IF((ROUND(TRUNC(('TRI-3'!DO41 ),2),0))=2,"E+",IF((ROUND(TRUNC(('TRI-3'!DO41  ),2),0))&lt;=1,"E-","")))))))))))</f>
        <v/>
      </c>
      <c r="DP41" s="51" t="str">
        <f>IF(OR('TRI-3'!DP41 ="",'TRI-3'!DP41&lt;0,'TRI-3'!DP41  &gt;10),"",IF((ROUND(TRUNC(('TRI-3'!DP41  ),2),0))=10,"A+",IF((ROUND(TRUNC(('TRI-3'!DP41  ),2),0))=9,"A-",IF((ROUND(TRUNC(('TRI-3'!DP41   ),2),0))=8,"B+",IF((ROUND(TRUNC(('TRI-3'!DP41 ),2),0))=7,"B-",IF((ROUND(TRUNC(('TRI-3'!DP41  ),2),0))=6,"C+",IF((ROUND(TRUNC(('TRI-3'!DP41  ),2),0))=5,"C-",IF((ROUND(TRUNC(('TRI-3'!DP41  ),2),0))=4,"D+",IF((ROUND(TRUNC(('TRI-3'!DP41 ),2),0))=3,"D-",IF((ROUND(TRUNC(('TRI-3'!DP41 ),2),0))=2,"E+",IF((ROUND(TRUNC(('TRI-3'!DP41  ),2),0))&lt;=1,"E-","")))))))))))</f>
        <v/>
      </c>
      <c r="DQ41" s="51" t="str">
        <f>IF(OR('TRI-3'!DQ41 ="",'TRI-3'!DQ41&lt;0,'TRI-3'!DQ41  &gt;10),"",IF((ROUND(TRUNC(('TRI-3'!DQ41  ),2),0))=10,"A+",IF((ROUND(TRUNC(('TRI-3'!DQ41  ),2),0))=9,"A-",IF((ROUND(TRUNC(('TRI-3'!DQ41   ),2),0))=8,"B+",IF((ROUND(TRUNC(('TRI-3'!DQ41 ),2),0))=7,"B-",IF((ROUND(TRUNC(('TRI-3'!DQ41  ),2),0))=6,"C+",IF((ROUND(TRUNC(('TRI-3'!DQ41  ),2),0))=5,"C-",IF((ROUND(TRUNC(('TRI-3'!DQ41  ),2),0))=4,"D+",IF((ROUND(TRUNC(('TRI-3'!DQ41 ),2),0))=3,"D-",IF((ROUND(TRUNC(('TRI-3'!DQ41 ),2),0))=2,"E+",IF((ROUND(TRUNC(('TRI-3'!DQ41  ),2),0))&lt;=1,"E-","")))))))))))</f>
        <v/>
      </c>
      <c r="DR41" s="51" t="str">
        <f>IF(OR('TRI-3'!DR41 ="",'TRI-3'!DR41&lt;0,'TRI-3'!DR41  &gt;10),"",IF((ROUND(TRUNC(('TRI-3'!DR41  ),2),0))=10,"A+",IF((ROUND(TRUNC(('TRI-3'!DR41  ),2),0))=9,"A-",IF((ROUND(TRUNC(('TRI-3'!DR41   ),2),0))=8,"B+",IF((ROUND(TRUNC(('TRI-3'!DR41 ),2),0))=7,"B-",IF((ROUND(TRUNC(('TRI-3'!DR41  ),2),0))=6,"C+",IF((ROUND(TRUNC(('TRI-3'!DR41  ),2),0))=5,"C-",IF((ROUND(TRUNC(('TRI-3'!DR41  ),2),0))=4,"D+",IF((ROUND(TRUNC(('TRI-3'!DR41 ),2),0))=3,"D-",IF((ROUND(TRUNC(('TRI-3'!DR41 ),2),0))=2,"E+",IF((ROUND(TRUNC(('TRI-3'!DR41  ),2),0))&lt;=1,"E-","")))))))))))</f>
        <v/>
      </c>
      <c r="DS41" s="51" t="str">
        <f>IF(OR('TRI-3'!DS41 ="",'TRI-3'!DS41&lt;0,'TRI-3'!DS41  &gt;10),"",IF((ROUND(TRUNC(('TRI-3'!DS41  ),2),0))=10,"A+",IF((ROUND(TRUNC(('TRI-3'!DS41  ),2),0))=9,"A-",IF((ROUND(TRUNC(('TRI-3'!DS41   ),2),0))=8,"B+",IF((ROUND(TRUNC(('TRI-3'!DS41 ),2),0))=7,"B-",IF((ROUND(TRUNC(('TRI-3'!DS41  ),2),0))=6,"C+",IF((ROUND(TRUNC(('TRI-3'!DS41  ),2),0))=5,"C-",IF((ROUND(TRUNC(('TRI-3'!DS41  ),2),0))=4,"D+",IF((ROUND(TRUNC(('TRI-3'!DS41 ),2),0))=3,"D-",IF((ROUND(TRUNC(('TRI-3'!DS41 ),2),0))=2,"E+",IF((ROUND(TRUNC(('TRI-3'!DS41  ),2),0))&lt;=1,"E-","")))))))))))</f>
        <v/>
      </c>
      <c r="DT41" s="51" t="str">
        <f>IF(OR('TRI-3'!DT41 ="",'TRI-3'!DT41&lt;0,'TRI-3'!DT41  &gt;10),"",IF((ROUND(TRUNC(('TRI-3'!DT41  ),2),0))=10,"A+",IF((ROUND(TRUNC(('TRI-3'!DT41  ),2),0))=9,"A-",IF((ROUND(TRUNC(('TRI-3'!DT41   ),2),0))=8,"B+",IF((ROUND(TRUNC(('TRI-3'!DT41 ),2),0))=7,"B-",IF((ROUND(TRUNC(('TRI-3'!DT41  ),2),0))=6,"C+",IF((ROUND(TRUNC(('TRI-3'!DT41  ),2),0))=5,"C-",IF((ROUND(TRUNC(('TRI-3'!DT41  ),2),0))=4,"D+",IF((ROUND(TRUNC(('TRI-3'!DT41 ),2),0))=3,"D-",IF((ROUND(TRUNC(('TRI-3'!DT41 ),2),0))=2,"E+",IF((ROUND(TRUNC(('TRI-3'!DT41  ),2),0))&lt;=1,"E-","")))))))))))</f>
        <v/>
      </c>
      <c r="DU41" s="51" t="str">
        <f>IF(OR('TRI-3'!DU41 ="",'TRI-3'!DU41&lt;0,'TRI-3'!DU41  &gt;10),"",IF((ROUND(TRUNC(('TRI-3'!DU41  ),2),0))=10,"A+",IF((ROUND(TRUNC(('TRI-3'!DU41  ),2),0))=9,"A-",IF((ROUND(TRUNC(('TRI-3'!DU41   ),2),0))=8,"B+",IF((ROUND(TRUNC(('TRI-3'!DU41 ),2),0))=7,"B-",IF((ROUND(TRUNC(('TRI-3'!DU41  ),2),0))=6,"C+",IF((ROUND(TRUNC(('TRI-3'!DU41  ),2),0))=5,"C-",IF((ROUND(TRUNC(('TRI-3'!DU41  ),2),0))=4,"D+",IF((ROUND(TRUNC(('TRI-3'!DU41 ),2),0))=3,"D-",IF((ROUND(TRUNC(('TRI-3'!DU41 ),2),0))=2,"E+",IF((ROUND(TRUNC(('TRI-3'!DU41  ),2),0))&lt;=1,"E-","")))))))))))</f>
        <v/>
      </c>
      <c r="DV41" s="51" t="str">
        <f>IF(OR('TRI-3'!DV41 ="",'TRI-3'!DV41&lt;0,'TRI-3'!DV41  &gt;10),"",IF((ROUND(TRUNC(('TRI-3'!DV41  ),2),0))=10,"A+",IF((ROUND(TRUNC(('TRI-3'!DV41  ),2),0))=9,"A-",IF((ROUND(TRUNC(('TRI-3'!DV41   ),2),0))=8,"B+",IF((ROUND(TRUNC(('TRI-3'!DV41 ),2),0))=7,"B-",IF((ROUND(TRUNC(('TRI-3'!DV41  ),2),0))=6,"C+",IF((ROUND(TRUNC(('TRI-3'!DV41  ),2),0))=5,"C-",IF((ROUND(TRUNC(('TRI-3'!DV41  ),2),0))=4,"D+",IF((ROUND(TRUNC(('TRI-3'!DV41 ),2),0))=3,"D-",IF((ROUND(TRUNC(('TRI-3'!DV41 ),2),0))=2,"E+",IF((ROUND(TRUNC(('TRI-3'!DV41  ),2),0))&lt;=1,"E-","")))))))))))</f>
        <v/>
      </c>
      <c r="DW41" s="51" t="str">
        <f>IF(OR('TRI-3'!DW41 ="",'TRI-3'!DW41&lt;0,'TRI-3'!DW41  &gt;10),"",IF((ROUND(TRUNC(('TRI-3'!DW41  ),2),0))=10,"A+",IF((ROUND(TRUNC(('TRI-3'!DW41  ),2),0))=9,"A-",IF((ROUND(TRUNC(('TRI-3'!DW41   ),2),0))=8,"B+",IF((ROUND(TRUNC(('TRI-3'!DW41 ),2),0))=7,"B-",IF((ROUND(TRUNC(('TRI-3'!DW41  ),2),0))=6,"C+",IF((ROUND(TRUNC(('TRI-3'!DW41  ),2),0))=5,"C-",IF((ROUND(TRUNC(('TRI-3'!DW41  ),2),0))=4,"D+",IF((ROUND(TRUNC(('TRI-3'!DW41 ),2),0))=3,"D-",IF((ROUND(TRUNC(('TRI-3'!DW41 ),2),0))=2,"E+",IF((ROUND(TRUNC(('TRI-3'!DW41  ),2),0))&lt;=1,"E-","")))))))))))</f>
        <v/>
      </c>
      <c r="DX41" s="51" t="str">
        <f>IF(OR('TRI-3'!DX41 ="",'TRI-3'!DX41&lt;0,'TRI-3'!DX41  &gt;10),"",IF((ROUND(TRUNC(('TRI-3'!DX41  ),2),0))=10,"A+",IF((ROUND(TRUNC(('TRI-3'!DX41  ),2),0))=9,"A-",IF((ROUND(TRUNC(('TRI-3'!DX41   ),2),0))=8,"B+",IF((ROUND(TRUNC(('TRI-3'!DX41 ),2),0))=7,"B-",IF((ROUND(TRUNC(('TRI-3'!DX41  ),2),0))=6,"C+",IF((ROUND(TRUNC(('TRI-3'!DX41  ),2),0))=5,"C-",IF((ROUND(TRUNC(('TRI-3'!DX41  ),2),0))=4,"D+",IF((ROUND(TRUNC(('TRI-3'!DX41 ),2),0))=3,"D-",IF((ROUND(TRUNC(('TRI-3'!DX41 ),2),0))=2,"E+",IF((ROUND(TRUNC(('TRI-3'!DX41  ),2),0))&lt;=1,"E-","")))))))))))</f>
        <v/>
      </c>
      <c r="DY41" s="51" t="str">
        <f>IF(OR('TRI-3'!DY41 ="",'TRI-3'!DY41&lt;0,'TRI-3'!DY41  &gt;10),"",IF((ROUND(TRUNC(('TRI-3'!DY41  ),2),0))=10,"A+",IF((ROUND(TRUNC(('TRI-3'!DY41  ),2),0))=9,"A-",IF((ROUND(TRUNC(('TRI-3'!DY41   ),2),0))=8,"B+",IF((ROUND(TRUNC(('TRI-3'!DY41 ),2),0))=7,"B-",IF((ROUND(TRUNC(('TRI-3'!DY41  ),2),0))=6,"C+",IF((ROUND(TRUNC(('TRI-3'!DY41  ),2),0))=5,"C-",IF((ROUND(TRUNC(('TRI-3'!DY41  ),2),0))=4,"D+",IF((ROUND(TRUNC(('TRI-3'!DY41 ),2),0))=3,"D-",IF((ROUND(TRUNC(('TRI-3'!DY41 ),2),0))=2,"E+",IF((ROUND(TRUNC(('TRI-3'!DY41  ),2),0))&lt;=1,"E-","")))))))))))</f>
        <v/>
      </c>
      <c r="DZ41" s="51" t="str">
        <f>IF(OR('TRI-3'!DZ41 ="",'TRI-3'!DZ41&lt;0,'TRI-3'!DZ41  &gt;10),"",IF((ROUND(TRUNC(('TRI-3'!DZ41  ),2),0))=10,"A+",IF((ROUND(TRUNC(('TRI-3'!DZ41  ),2),0))=9,"A-",IF((ROUND(TRUNC(('TRI-3'!DZ41   ),2),0))=8,"B+",IF((ROUND(TRUNC(('TRI-3'!DZ41 ),2),0))=7,"B-",IF((ROUND(TRUNC(('TRI-3'!DZ41  ),2),0))=6,"C+",IF((ROUND(TRUNC(('TRI-3'!DZ41  ),2),0))=5,"C-",IF((ROUND(TRUNC(('TRI-3'!DZ41  ),2),0))=4,"D+",IF((ROUND(TRUNC(('TRI-3'!DZ41 ),2),0))=3,"D-",IF((ROUND(TRUNC(('TRI-3'!DZ41 ),2),0))=2,"E+",IF((ROUND(TRUNC(('TRI-3'!DZ41  ),2),0))&lt;=1,"E-","")))))))))))</f>
        <v/>
      </c>
      <c r="EA41" s="51" t="str">
        <f>IF(OR('TRI-3'!EA41 ="",'TRI-3'!EA41&lt;0,'TRI-3'!EA41  &gt;10),"",IF((ROUND(TRUNC(('TRI-3'!EA41  ),2),0))=10,"A+",IF((ROUND(TRUNC(('TRI-3'!EA41  ),2),0))=9,"A-",IF((ROUND(TRUNC(('TRI-3'!EA41   ),2),0))=8,"B+",IF((ROUND(TRUNC(('TRI-3'!EA41 ),2),0))=7,"B-",IF((ROUND(TRUNC(('TRI-3'!EA41  ),2),0))=6,"C+",IF((ROUND(TRUNC(('TRI-3'!EA41  ),2),0))=5,"C-",IF((ROUND(TRUNC(('TRI-3'!EA41  ),2),0))=4,"D+",IF((ROUND(TRUNC(('TRI-3'!EA41 ),2),0))=3,"D-",IF((ROUND(TRUNC(('TRI-3'!EA41 ),2),0))=2,"E+",IF((ROUND(TRUNC(('TRI-3'!EA41  ),2),0))&lt;=1,"E-","")))))))))))</f>
        <v/>
      </c>
      <c r="EB41" s="51" t="str">
        <f>IF(OR('TRI-3'!EB41 ="",'TRI-3'!EB41&lt;0,'TRI-3'!EB41  &gt;10),"",IF((ROUND(TRUNC(('TRI-3'!EB41  ),2),0))=10,"A+",IF((ROUND(TRUNC(('TRI-3'!EB41  ),2),0))=9,"A-",IF((ROUND(TRUNC(('TRI-3'!EB41   ),2),0))=8,"B+",IF((ROUND(TRUNC(('TRI-3'!EB41 ),2),0))=7,"B-",IF((ROUND(TRUNC(('TRI-3'!EB41  ),2),0))=6,"C+",IF((ROUND(TRUNC(('TRI-3'!EB41  ),2),0))=5,"C-",IF((ROUND(TRUNC(('TRI-3'!EB41  ),2),0))=4,"D+",IF((ROUND(TRUNC(('TRI-3'!EB41 ),2),0))=3,"D-",IF((ROUND(TRUNC(('TRI-3'!EB41 ),2),0))=2,"E+",IF((ROUND(TRUNC(('TRI-3'!EB41  ),2),0))&lt;=1,"E-","")))))))))))</f>
        <v/>
      </c>
      <c r="EC41" s="51" t="str">
        <f>IF(OR('TRI-3'!EC41 ="",'TRI-3'!EC41&lt;0,'TRI-3'!EC41  &gt;10),"",IF((ROUND(TRUNC(('TRI-3'!EC41  ),2),0))=10,"A+",IF((ROUND(TRUNC(('TRI-3'!EC41  ),2),0))=9,"A-",IF((ROUND(TRUNC(('TRI-3'!EC41   ),2),0))=8,"B+",IF((ROUND(TRUNC(('TRI-3'!EC41 ),2),0))=7,"B-",IF((ROUND(TRUNC(('TRI-3'!EC41  ),2),0))=6,"C+",IF((ROUND(TRUNC(('TRI-3'!EC41  ),2),0))=5,"C-",IF((ROUND(TRUNC(('TRI-3'!EC41  ),2),0))=4,"D+",IF((ROUND(TRUNC(('TRI-3'!EC41 ),2),0))=3,"D-",IF((ROUND(TRUNC(('TRI-3'!EC41 ),2),0))=2,"E+",IF((ROUND(TRUNC(('TRI-3'!EC41  ),2),0))&lt;=1,"E-","")))))))))))</f>
        <v/>
      </c>
      <c r="ED41" s="51" t="str">
        <f>IF(OR('TRI-3'!ED41 ="",'TRI-3'!ED41&lt;0,'TRI-3'!ED41  &gt;10),"",IF((ROUND(TRUNC(('TRI-3'!ED41  ),2),0))=10,"A+",IF((ROUND(TRUNC(('TRI-3'!ED41  ),2),0))=9,"A-",IF((ROUND(TRUNC(('TRI-3'!ED41   ),2),0))=8,"B+",IF((ROUND(TRUNC(('TRI-3'!ED41 ),2),0))=7,"B-",IF((ROUND(TRUNC(('TRI-3'!ED41  ),2),0))=6,"C+",IF((ROUND(TRUNC(('TRI-3'!ED41  ),2),0))=5,"C-",IF((ROUND(TRUNC(('TRI-3'!ED41  ),2),0))=4,"D+",IF((ROUND(TRUNC(('TRI-3'!ED41 ),2),0))=3,"D-",IF((ROUND(TRUNC(('TRI-3'!ED41 ),2),0))=2,"E+",IF((ROUND(TRUNC(('TRI-3'!ED41  ),2),0))&lt;=1,"E-","")))))))))))</f>
        <v/>
      </c>
      <c r="EE41" s="51" t="str">
        <f>IF(OR('TRI-3'!EE41 ="",'TRI-3'!EE41&lt;0,'TRI-3'!EE41  &gt;10),"",IF((ROUND(TRUNC(('TRI-3'!EE41  ),2),0))=10,"A+",IF((ROUND(TRUNC(('TRI-3'!EE41  ),2),0))=9,"A-",IF((ROUND(TRUNC(('TRI-3'!EE41   ),2),0))=8,"B+",IF((ROUND(TRUNC(('TRI-3'!EE41 ),2),0))=7,"B-",IF((ROUND(TRUNC(('TRI-3'!EE41  ),2),0))=6,"C+",IF((ROUND(TRUNC(('TRI-3'!EE41  ),2),0))=5,"C-",IF((ROUND(TRUNC(('TRI-3'!EE41  ),2),0))=4,"D+",IF((ROUND(TRUNC(('TRI-3'!EE41 ),2),0))=3,"D-",IF((ROUND(TRUNC(('TRI-3'!EE41 ),2),0))=2,"E+",IF((ROUND(TRUNC(('TRI-3'!EE41  ),2),0))&lt;=1,"E-","")))))))))))</f>
        <v/>
      </c>
      <c r="EF41" s="51" t="str">
        <f>IF(OR('TRI-3'!EF41 ="",'TRI-3'!EF41&lt;0,'TRI-3'!EF41  &gt;10),"",IF((ROUND(TRUNC(('TRI-3'!EF41  ),2),0))=10,"A+",IF((ROUND(TRUNC(('TRI-3'!EF41  ),2),0))=9,"A-",IF((ROUND(TRUNC(('TRI-3'!EF41   ),2),0))=8,"B+",IF((ROUND(TRUNC(('TRI-3'!EF41 ),2),0))=7,"B-",IF((ROUND(TRUNC(('TRI-3'!EF41  ),2),0))=6,"C+",IF((ROUND(TRUNC(('TRI-3'!EF41  ),2),0))=5,"C-",IF((ROUND(TRUNC(('TRI-3'!EF41  ),2),0))=4,"D+",IF((ROUND(TRUNC(('TRI-3'!EF41 ),2),0))=3,"D-",IF((ROUND(TRUNC(('TRI-3'!EF41 ),2),0))=2,"E+",IF((ROUND(TRUNC(('TRI-3'!EF41  ),2),0))&lt;=1,"E-","")))))))))))</f>
        <v/>
      </c>
      <c r="EG41" s="51" t="str">
        <f>IF(OR('TRI-3'!EG41 ="",'TRI-3'!EG41&lt;0,'TRI-3'!EG41  &gt;10),"",IF((ROUND(TRUNC(('TRI-3'!EG41  ),2),0))=10,"A+",IF((ROUND(TRUNC(('TRI-3'!EG41  ),2),0))=9,"A-",IF((ROUND(TRUNC(('TRI-3'!EG41   ),2),0))=8,"B+",IF((ROUND(TRUNC(('TRI-3'!EG41 ),2),0))=7,"B-",IF((ROUND(TRUNC(('TRI-3'!EG41  ),2),0))=6,"C+",IF((ROUND(TRUNC(('TRI-3'!EG41  ),2),0))=5,"C-",IF((ROUND(TRUNC(('TRI-3'!EG41  ),2),0))=4,"D+",IF((ROUND(TRUNC(('TRI-3'!EG41 ),2),0))=3,"D-",IF((ROUND(TRUNC(('TRI-3'!EG41 ),2),0))=2,"E+",IF((ROUND(TRUNC(('TRI-3'!EG41  ),2),0))&lt;=1,"E-","")))))))))))</f>
        <v/>
      </c>
      <c r="EH41" s="51" t="str">
        <f>IF(OR('TRI-3'!EH41 ="",'TRI-3'!EH41&lt;0,'TRI-3'!EH41  &gt;10),"",IF((ROUND(TRUNC(('TRI-3'!EH41  ),2),0))=10,"A+",IF((ROUND(TRUNC(('TRI-3'!EH41  ),2),0))=9,"A-",IF((ROUND(TRUNC(('TRI-3'!EH41   ),2),0))=8,"B+",IF((ROUND(TRUNC(('TRI-3'!EH41 ),2),0))=7,"B-",IF((ROUND(TRUNC(('TRI-3'!EH41  ),2),0))=6,"C+",IF((ROUND(TRUNC(('TRI-3'!EH41  ),2),0))=5,"C-",IF((ROUND(TRUNC(('TRI-3'!EH41  ),2),0))=4,"D+",IF((ROUND(TRUNC(('TRI-3'!EH41 ),2),0))=3,"D-",IF((ROUND(TRUNC(('TRI-3'!EH41 ),2),0))=2,"E+",IF((ROUND(TRUNC(('TRI-3'!EH41  ),2),0))&lt;=1,"E-","")))))))))))</f>
        <v/>
      </c>
      <c r="EI41" s="51" t="str">
        <f>IF(OR('TRI-3'!EI41 ="",'TRI-3'!EI41&lt;0,'TRI-3'!EI41  &gt;10),"",IF((ROUND(TRUNC(('TRI-3'!EI41  ),2),0))=10,"A+",IF((ROUND(TRUNC(('TRI-3'!EI41  ),2),0))=9,"A-",IF((ROUND(TRUNC(('TRI-3'!EI41   ),2),0))=8,"B+",IF((ROUND(TRUNC(('TRI-3'!EI41 ),2),0))=7,"B-",IF((ROUND(TRUNC(('TRI-3'!EI41  ),2),0))=6,"C+",IF((ROUND(TRUNC(('TRI-3'!EI41  ),2),0))=5,"C-",IF((ROUND(TRUNC(('TRI-3'!EI41  ),2),0))=4,"D+",IF((ROUND(TRUNC(('TRI-3'!EI41 ),2),0))=3,"D-",IF((ROUND(TRUNC(('TRI-3'!EI41 ),2),0))=2,"E+",IF((ROUND(TRUNC(('TRI-3'!EI41  ),2),0))&lt;=1,"E-","")))))))))))</f>
        <v/>
      </c>
      <c r="EJ41" s="51" t="str">
        <f>IF(OR('TRI-3'!EJ41 ="",'TRI-3'!EJ41&lt;0,'TRI-3'!EJ41  &gt;10),"",IF((ROUND(TRUNC(('TRI-3'!EJ41  ),2),0))=10,"A+",IF((ROUND(TRUNC(('TRI-3'!EJ41  ),2),0))=9,"A-",IF((ROUND(TRUNC(('TRI-3'!EJ41   ),2),0))=8,"B+",IF((ROUND(TRUNC(('TRI-3'!EJ41 ),2),0))=7,"B-",IF((ROUND(TRUNC(('TRI-3'!EJ41  ),2),0))=6,"C+",IF((ROUND(TRUNC(('TRI-3'!EJ41  ),2),0))=5,"C-",IF((ROUND(TRUNC(('TRI-3'!EJ41  ),2),0))=4,"D+",IF((ROUND(TRUNC(('TRI-3'!EJ41 ),2),0))=3,"D-",IF((ROUND(TRUNC(('TRI-3'!EJ41 ),2),0))=2,"E+",IF((ROUND(TRUNC(('TRI-3'!EJ41  ),2),0))&lt;=1,"E-","")))))))))))</f>
        <v/>
      </c>
      <c r="EK41" s="51" t="str">
        <f>IF(OR('TRI-3'!EK41 ="",'TRI-3'!EK41&lt;0,'TRI-3'!EK41  &gt;10),"",IF((ROUND(TRUNC(('TRI-3'!EK41  ),2),0))=10,"A+",IF((ROUND(TRUNC(('TRI-3'!EK41  ),2),0))=9,"A-",IF((ROUND(TRUNC(('TRI-3'!EK41   ),2),0))=8,"B+",IF((ROUND(TRUNC(('TRI-3'!EK41 ),2),0))=7,"B-",IF((ROUND(TRUNC(('TRI-3'!EK41  ),2),0))=6,"C+",IF((ROUND(TRUNC(('TRI-3'!EK41  ),2),0))=5,"C-",IF((ROUND(TRUNC(('TRI-3'!EK41  ),2),0))=4,"D+",IF((ROUND(TRUNC(('TRI-3'!EK41 ),2),0))=3,"D-",IF((ROUND(TRUNC(('TRI-3'!EK41 ),2),0))=2,"E+",IF((ROUND(TRUNC(('TRI-3'!EK41  ),2),0))&lt;=1,"E-","")))))))))))</f>
        <v/>
      </c>
      <c r="EL41" s="51" t="str">
        <f>IF(OR('TRI-3'!EL41 ="",'TRI-3'!EL41&lt;0,'TRI-3'!EL41  &gt;10),"",IF((ROUND(TRUNC(('TRI-3'!EL41  ),2),0))=10,"A+",IF((ROUND(TRUNC(('TRI-3'!EL41  ),2),0))=9,"A-",IF((ROUND(TRUNC(('TRI-3'!EL41   ),2),0))=8,"B+",IF((ROUND(TRUNC(('TRI-3'!EL41 ),2),0))=7,"B-",IF((ROUND(TRUNC(('TRI-3'!EL41  ),2),0))=6,"C+",IF((ROUND(TRUNC(('TRI-3'!EL41  ),2),0))=5,"C-",IF((ROUND(TRUNC(('TRI-3'!EL41  ),2),0))=4,"D+",IF((ROUND(TRUNC(('TRI-3'!EL41 ),2),0))=3,"D-",IF((ROUND(TRUNC(('TRI-3'!EL41 ),2),0))=2,"E+",IF((ROUND(TRUNC(('TRI-3'!EL41  ),2),0))&lt;=1,"E-","")))))))))))</f>
        <v/>
      </c>
      <c r="EM41" s="51" t="str">
        <f>IF(OR('TRI-3'!EM41 ="",'TRI-3'!EM41&lt;0,'TRI-3'!EM41  &gt;10),"",IF((ROUND(TRUNC(('TRI-3'!EM41  ),2),0))=10,"A+",IF((ROUND(TRUNC(('TRI-3'!EM41  ),2),0))=9,"A-",IF((ROUND(TRUNC(('TRI-3'!EM41   ),2),0))=8,"B+",IF((ROUND(TRUNC(('TRI-3'!EM41 ),2),0))=7,"B-",IF((ROUND(TRUNC(('TRI-3'!EM41  ),2),0))=6,"C+",IF((ROUND(TRUNC(('TRI-3'!EM41  ),2),0))=5,"C-",IF((ROUND(TRUNC(('TRI-3'!EM41  ),2),0))=4,"D+",IF((ROUND(TRUNC(('TRI-3'!EM41 ),2),0))=3,"D-",IF((ROUND(TRUNC(('TRI-3'!EM41 ),2),0))=2,"E+",IF((ROUND(TRUNC(('TRI-3'!EM41  ),2),0))&lt;=1,"E-","")))))))))))</f>
        <v/>
      </c>
      <c r="EN41" s="51" t="str">
        <f>IF(OR('TRI-3'!EN41 ="",'TRI-3'!EN41&lt;0,'TRI-3'!EN41  &gt;10),"",IF((ROUND(TRUNC(('TRI-3'!EN41  ),2),0))=10,"A+",IF((ROUND(TRUNC(('TRI-3'!EN41  ),2),0))=9,"A-",IF((ROUND(TRUNC(('TRI-3'!EN41   ),2),0))=8,"B+",IF((ROUND(TRUNC(('TRI-3'!EN41 ),2),0))=7,"B-",IF((ROUND(TRUNC(('TRI-3'!EN41  ),2),0))=6,"C+",IF((ROUND(TRUNC(('TRI-3'!EN41  ),2),0))=5,"C-",IF((ROUND(TRUNC(('TRI-3'!EN41  ),2),0))=4,"D+",IF((ROUND(TRUNC(('TRI-3'!EN41 ),2),0))=3,"D-",IF((ROUND(TRUNC(('TRI-3'!EN41 ),2),0))=2,"E+",IF((ROUND(TRUNC(('TRI-3'!EN41  ),2),0))&lt;=1,"E-","")))))))))))</f>
        <v/>
      </c>
      <c r="EO41" s="51" t="str">
        <f>IF(OR('TRI-3'!EO41 ="",'TRI-3'!EO41&lt;0,'TRI-3'!EO41  &gt;10),"",IF((ROUND(TRUNC(('TRI-3'!EO41  ),2),0))=10,"A+",IF((ROUND(TRUNC(('TRI-3'!EO41  ),2),0))=9,"A-",IF((ROUND(TRUNC(('TRI-3'!EO41   ),2),0))=8,"B+",IF((ROUND(TRUNC(('TRI-3'!EO41 ),2),0))=7,"B-",IF((ROUND(TRUNC(('TRI-3'!EO41  ),2),0))=6,"C+",IF((ROUND(TRUNC(('TRI-3'!EO41  ),2),0))=5,"C-",IF((ROUND(TRUNC(('TRI-3'!EO41  ),2),0))=4,"D+",IF((ROUND(TRUNC(('TRI-3'!EO41 ),2),0))=3,"D-",IF((ROUND(TRUNC(('TRI-3'!EO41 ),2),0))=2,"E+",IF((ROUND(TRUNC(('TRI-3'!EO41  ),2),0))&lt;=1,"E-","")))))))))))</f>
        <v/>
      </c>
      <c r="EP41" s="51" t="str">
        <f>IF(OR('TRI-3'!EP41 ="",'TRI-3'!EP41&lt;0,'TRI-3'!EP41  &gt;10),"",IF((ROUND(TRUNC(('TRI-3'!EP41  ),2),0))=10,"A+",IF((ROUND(TRUNC(('TRI-3'!EP41  ),2),0))=9,"A-",IF((ROUND(TRUNC(('TRI-3'!EP41   ),2),0))=8,"B+",IF((ROUND(TRUNC(('TRI-3'!EP41 ),2),0))=7,"B-",IF((ROUND(TRUNC(('TRI-3'!EP41  ),2),0))=6,"C+",IF((ROUND(TRUNC(('TRI-3'!EP41  ),2),0))=5,"C-",IF((ROUND(TRUNC(('TRI-3'!EP41  ),2),0))=4,"D+",IF((ROUND(TRUNC(('TRI-3'!EP41 ),2),0))=3,"D-",IF((ROUND(TRUNC(('TRI-3'!EP41 ),2),0))=2,"E+",IF((ROUND(TRUNC(('TRI-3'!EP41  ),2),0))&lt;=1,"E-","")))))))))))</f>
        <v/>
      </c>
      <c r="EQ41" s="51" t="str">
        <f>IF(OR('TRI-3'!EQ41 ="",'TRI-3'!EQ41&lt;0,'TRI-3'!EQ41  &gt;10),"",IF((ROUND(TRUNC(('TRI-3'!EQ41  ),2),0))=10,"A+",IF((ROUND(TRUNC(('TRI-3'!EQ41  ),2),0))=9,"A-",IF((ROUND(TRUNC(('TRI-3'!EQ41   ),2),0))=8,"B+",IF((ROUND(TRUNC(('TRI-3'!EQ41 ),2),0))=7,"B-",IF((ROUND(TRUNC(('TRI-3'!EQ41  ),2),0))=6,"C+",IF((ROUND(TRUNC(('TRI-3'!EQ41  ),2),0))=5,"C-",IF((ROUND(TRUNC(('TRI-3'!EQ41  ),2),0))=4,"D+",IF((ROUND(TRUNC(('TRI-3'!EQ41 ),2),0))=3,"D-",IF((ROUND(TRUNC(('TRI-3'!EQ41 ),2),0))=2,"E+",IF((ROUND(TRUNC(('TRI-3'!EQ41  ),2),0))&lt;=1,"E-","")))))))))))</f>
        <v/>
      </c>
      <c r="ER41" s="51" t="str">
        <f>IF(OR('TRI-3'!ER41 ="",'TRI-3'!ER41&lt;0,'TRI-3'!ER41  &gt;10),"",IF((ROUND(TRUNC(('TRI-3'!ER41  ),2),0))=10,"A+",IF((ROUND(TRUNC(('TRI-3'!ER41  ),2),0))=9,"A-",IF((ROUND(TRUNC(('TRI-3'!ER41   ),2),0))=8,"B+",IF((ROUND(TRUNC(('TRI-3'!ER41 ),2),0))=7,"B-",IF((ROUND(TRUNC(('TRI-3'!ER41  ),2),0))=6,"C+",IF((ROUND(TRUNC(('TRI-3'!ER41  ),2),0))=5,"C-",IF((ROUND(TRUNC(('TRI-3'!ER41  ),2),0))=4,"D+",IF((ROUND(TRUNC(('TRI-3'!ER41 ),2),0))=3,"D-",IF((ROUND(TRUNC(('TRI-3'!ER41 ),2),0))=2,"E+",IF((ROUND(TRUNC(('TRI-3'!ER41  ),2),0))&lt;=1,"E-","")))))))))))</f>
        <v/>
      </c>
      <c r="ES41" s="51" t="str">
        <f>IF(OR('TRI-3'!ES41 ="",'TRI-3'!ES41&lt;0,'TRI-3'!ES41  &gt;10),"",IF((ROUND(TRUNC(('TRI-3'!ES41  ),2),0))=10,"A+",IF((ROUND(TRUNC(('TRI-3'!ES41  ),2),0))=9,"A-",IF((ROUND(TRUNC(('TRI-3'!ES41   ),2),0))=8,"B+",IF((ROUND(TRUNC(('TRI-3'!ES41 ),2),0))=7,"B-",IF((ROUND(TRUNC(('TRI-3'!ES41  ),2),0))=6,"C+",IF((ROUND(TRUNC(('TRI-3'!ES41  ),2),0))=5,"C-",IF((ROUND(TRUNC(('TRI-3'!ES41  ),2),0))=4,"D+",IF((ROUND(TRUNC(('TRI-3'!ES41 ),2),0))=3,"D-",IF((ROUND(TRUNC(('TRI-3'!ES41 ),2),0))=2,"E+",IF((ROUND(TRUNC(('TRI-3'!ES41  ),2),0))&lt;=1,"E-","")))))))))))</f>
        <v/>
      </c>
      <c r="ET41" s="51" t="str">
        <f>IF('TRI-3'!ET41 ="","",'TRI-3'!ET41 )</f>
        <v/>
      </c>
      <c r="EU41" s="51" t="str">
        <f>IF('TRI-3'!EU41 ="","",'TRI-3'!EU41 )</f>
        <v/>
      </c>
      <c r="EV41" s="51" t="str">
        <f>IF('TRI-3'!EV41 ="","",'TRI-3'!EV41 )</f>
        <v/>
      </c>
      <c r="EW41" s="51" t="str">
        <f>IF('TRI-3'!EW41 ="","",'TRI-3'!EW41 )</f>
        <v/>
      </c>
      <c r="EX41" s="51" t="str">
        <f>IF('TRI-3'!EX41 ="","",'TRI-3'!EX41 )</f>
        <v/>
      </c>
      <c r="EY41" s="51" t="str">
        <f>IF('TRI-3'!EY41 ="","",'TRI-3'!EY41 )</f>
        <v/>
      </c>
      <c r="EZ41" s="51" t="str">
        <f>IF('TRI-3'!EZ41 ="","",'TRI-3'!EZ41 )</f>
        <v/>
      </c>
      <c r="FA41" s="51" t="str">
        <f>IF('TRI-3'!FA41 ="","",'TRI-3'!FA41 )</f>
        <v/>
      </c>
      <c r="FB41" s="51" t="str">
        <f>IF('TRI-3'!FB41 ="","",'TRI-3'!FB41 )</f>
        <v/>
      </c>
      <c r="FC41" s="51" t="str">
        <f>IF('TRI-3'!FC41 ="","",'TRI-3'!FC41 )</f>
        <v/>
      </c>
      <c r="FD41" s="51">
        <f>IF('TRI-3'!FD41 ="","",'TRI-3'!FD41 )</f>
        <v>0</v>
      </c>
      <c r="FE41" s="51" t="str">
        <f>IF('TRI-3'!FE41 ="","",'TRI-3'!FE41 )</f>
        <v/>
      </c>
      <c r="FF41" s="51" t="str">
        <f>IF('TRI-3'!FF41 ="","",'TRI-3'!FF41 )</f>
        <v/>
      </c>
      <c r="FG41" s="51" t="str">
        <f>IF('TRI-3'!FG41 ="","",'TRI-3'!FG41 )</f>
        <v/>
      </c>
      <c r="FH41" s="51" t="str">
        <f>IF('TRI-3'!FH41 ="","",'TRI-3'!FH41 )</f>
        <v/>
      </c>
    </row>
    <row r="42" spans="1:164" ht="21" customHeight="1">
      <c r="B42" s="53">
        <v>25</v>
      </c>
      <c r="C42" s="272" t="str">
        <f>IF(NOTAS!E45&gt;"",NOTAS!E45,"")</f>
        <v>ZAMBRANO CEDEÑO LESLY GISELL</v>
      </c>
      <c r="D42" s="273"/>
      <c r="E42" s="273"/>
      <c r="F42" s="274"/>
      <c r="G42" s="51" t="str">
        <f>IF(OR('TRI-3'!G42 ="",'TRI-3'!G42&lt;0,'TRI-3'!G42  &gt;10),"",IF((ROUND(TRUNC(('TRI-3'!G42  ),2),0))=10,"A+",IF((ROUND(TRUNC(('TRI-3'!G42  ),2),0))=9,"A-",IF((ROUND(TRUNC(('TRI-3'!G42   ),2),0))=8,"B+",IF((ROUND(TRUNC(('TRI-3'!G42 ),2),0))=7,"B-",IF((ROUND(TRUNC(('TRI-3'!G42  ),2),0))=6,"C+",IF((ROUND(TRUNC(('TRI-3'!G42  ),2),0))=5,"C-",IF((ROUND(TRUNC(('TRI-3'!G42  ),2),0))=4,"D+",IF((ROUND(TRUNC(('TRI-3'!G42 ),2),0))=3,"D-",IF((ROUND(TRUNC(('TRI-3'!G42 ),2),0))=2,"E+",IF((ROUND(TRUNC(('TRI-3'!G42  ),2),0))&lt;=1,"E-","")))))))))))</f>
        <v/>
      </c>
      <c r="H42" s="51" t="str">
        <f>IF(OR('TRI-3'!H42 ="",'TRI-3'!H42&lt;0,'TRI-3'!H42  &gt;10),"",IF((ROUND(TRUNC(('TRI-3'!H42  ),2),0))=10,"A+",IF((ROUND(TRUNC(('TRI-3'!H42  ),2),0))=9,"A-",IF((ROUND(TRUNC(('TRI-3'!H42   ),2),0))=8,"B+",IF((ROUND(TRUNC(('TRI-3'!H42 ),2),0))=7,"B-",IF((ROUND(TRUNC(('TRI-3'!H42  ),2),0))=6,"C+",IF((ROUND(TRUNC(('TRI-3'!H42  ),2),0))=5,"C-",IF((ROUND(TRUNC(('TRI-3'!H42  ),2),0))=4,"D+",IF((ROUND(TRUNC(('TRI-3'!H42 ),2),0))=3,"D-",IF((ROUND(TRUNC(('TRI-3'!H42 ),2),0))=2,"E+",IF((ROUND(TRUNC(('TRI-3'!H42  ),2),0))&lt;=1,"E-","")))))))))))</f>
        <v/>
      </c>
      <c r="I42" s="51" t="str">
        <f>IF(OR('TRI-3'!I42 ="",'TRI-3'!I42&lt;0,'TRI-3'!I42  &gt;10),"",IF((ROUND(TRUNC(('TRI-3'!I42  ),2),0))=10,"A+",IF((ROUND(TRUNC(('TRI-3'!I42  ),2),0))=9,"A-",IF((ROUND(TRUNC(('TRI-3'!I42   ),2),0))=8,"B+",IF((ROUND(TRUNC(('TRI-3'!I42 ),2),0))=7,"B-",IF((ROUND(TRUNC(('TRI-3'!I42  ),2),0))=6,"C+",IF((ROUND(TRUNC(('TRI-3'!I42  ),2),0))=5,"C-",IF((ROUND(TRUNC(('TRI-3'!I42  ),2),0))=4,"D+",IF((ROUND(TRUNC(('TRI-3'!I42 ),2),0))=3,"D-",IF((ROUND(TRUNC(('TRI-3'!I42 ),2),0))=2,"E+",IF((ROUND(TRUNC(('TRI-3'!I42  ),2),0))&lt;=1,"E-","")))))))))))</f>
        <v/>
      </c>
      <c r="J42" s="51" t="str">
        <f>IF(OR('TRI-3'!J42 ="",'TRI-3'!J42&lt;0,'TRI-3'!J42  &gt;10),"",IF((ROUND(TRUNC(('TRI-3'!J42  ),2),0))=10,"A+",IF((ROUND(TRUNC(('TRI-3'!J42  ),2),0))=9,"A-",IF((ROUND(TRUNC(('TRI-3'!J42   ),2),0))=8,"B+",IF((ROUND(TRUNC(('TRI-3'!J42 ),2),0))=7,"B-",IF((ROUND(TRUNC(('TRI-3'!J42  ),2),0))=6,"C+",IF((ROUND(TRUNC(('TRI-3'!J42  ),2),0))=5,"C-",IF((ROUND(TRUNC(('TRI-3'!J42  ),2),0))=4,"D+",IF((ROUND(TRUNC(('TRI-3'!J42 ),2),0))=3,"D-",IF((ROUND(TRUNC(('TRI-3'!J42 ),2),0))=2,"E+",IF((ROUND(TRUNC(('TRI-3'!J42  ),2),0))&lt;=1,"E-","")))))))))))</f>
        <v/>
      </c>
      <c r="K42" s="51" t="str">
        <f>IF(OR('TRI-3'!K42 ="",'TRI-3'!K42&lt;0,'TRI-3'!K42  &gt;10),"",IF((ROUND(TRUNC(('TRI-3'!K42  ),2),0))=10,"A+",IF((ROUND(TRUNC(('TRI-3'!K42  ),2),0))=9,"A-",IF((ROUND(TRUNC(('TRI-3'!K42   ),2),0))=8,"B+",IF((ROUND(TRUNC(('TRI-3'!K42 ),2),0))=7,"B-",IF((ROUND(TRUNC(('TRI-3'!K42  ),2),0))=6,"C+",IF((ROUND(TRUNC(('TRI-3'!K42  ),2),0))=5,"C-",IF((ROUND(TRUNC(('TRI-3'!K42  ),2),0))=4,"D+",IF((ROUND(TRUNC(('TRI-3'!K42 ),2),0))=3,"D-",IF((ROUND(TRUNC(('TRI-3'!K42 ),2),0))=2,"E+",IF((ROUND(TRUNC(('TRI-3'!K42  ),2),0))&lt;=1,"E-","")))))))))))</f>
        <v/>
      </c>
      <c r="L42" s="51" t="str">
        <f>IF(OR('TRI-3'!L42 ="",'TRI-3'!L42&lt;0,'TRI-3'!L42  &gt;10),"",IF((ROUND(TRUNC(('TRI-3'!L42  ),2),0))=10,"A+",IF((ROUND(TRUNC(('TRI-3'!L42  ),2),0))=9,"A-",IF((ROUND(TRUNC(('TRI-3'!L42   ),2),0))=8,"B+",IF((ROUND(TRUNC(('TRI-3'!L42 ),2),0))=7,"B-",IF((ROUND(TRUNC(('TRI-3'!L42  ),2),0))=6,"C+",IF((ROUND(TRUNC(('TRI-3'!L42  ),2),0))=5,"C-",IF((ROUND(TRUNC(('TRI-3'!L42  ),2),0))=4,"D+",IF((ROUND(TRUNC(('TRI-3'!L42 ),2),0))=3,"D-",IF((ROUND(TRUNC(('TRI-3'!L42 ),2),0))=2,"E+",IF((ROUND(TRUNC(('TRI-3'!L42  ),2),0))&lt;=1,"E-","")))))))))))</f>
        <v/>
      </c>
      <c r="M42" s="51" t="str">
        <f>IF(OR('TRI-3'!M42 ="",'TRI-3'!M42&lt;0,'TRI-3'!M42  &gt;10),"",IF((ROUND(TRUNC(('TRI-3'!M42  ),2),0))=10,"A+",IF((ROUND(TRUNC(('TRI-3'!M42  ),2),0))=9,"A-",IF((ROUND(TRUNC(('TRI-3'!M42   ),2),0))=8,"B+",IF((ROUND(TRUNC(('TRI-3'!M42 ),2),0))=7,"B-",IF((ROUND(TRUNC(('TRI-3'!M42  ),2),0))=6,"C+",IF((ROUND(TRUNC(('TRI-3'!M42  ),2),0))=5,"C-",IF((ROUND(TRUNC(('TRI-3'!M42  ),2),0))=4,"D+",IF((ROUND(TRUNC(('TRI-3'!M42 ),2),0))=3,"D-",IF((ROUND(TRUNC(('TRI-3'!M42 ),2),0))=2,"E+",IF((ROUND(TRUNC(('TRI-3'!M42  ),2),0))&lt;=1,"E-","")))))))))))</f>
        <v/>
      </c>
      <c r="N42" s="51" t="str">
        <f>IF(OR('TRI-3'!N42 ="",'TRI-3'!N42&lt;0,'TRI-3'!N42  &gt;10),"",IF((ROUND(TRUNC(('TRI-3'!N42  ),2),0))=10,"A+",IF((ROUND(TRUNC(('TRI-3'!N42  ),2),0))=9,"A-",IF((ROUND(TRUNC(('TRI-3'!N42   ),2),0))=8,"B+",IF((ROUND(TRUNC(('TRI-3'!N42 ),2),0))=7,"B-",IF((ROUND(TRUNC(('TRI-3'!N42  ),2),0))=6,"C+",IF((ROUND(TRUNC(('TRI-3'!N42  ),2),0))=5,"C-",IF((ROUND(TRUNC(('TRI-3'!N42  ),2),0))=4,"D+",IF((ROUND(TRUNC(('TRI-3'!N42 ),2),0))=3,"D-",IF((ROUND(TRUNC(('TRI-3'!N42 ),2),0))=2,"E+",IF((ROUND(TRUNC(('TRI-3'!N42  ),2),0))&lt;=1,"E-","")))))))))))</f>
        <v/>
      </c>
      <c r="O42" s="51" t="str">
        <f>IF(OR('TRI-3'!O42 ="",'TRI-3'!O42&lt;0,'TRI-3'!O42  &gt;10),"",IF((ROUND(TRUNC(('TRI-3'!O42  ),2),0))=10,"A+",IF((ROUND(TRUNC(('TRI-3'!O42  ),2),0))=9,"A-",IF((ROUND(TRUNC(('TRI-3'!O42   ),2),0))=8,"B+",IF((ROUND(TRUNC(('TRI-3'!O42 ),2),0))=7,"B-",IF((ROUND(TRUNC(('TRI-3'!O42  ),2),0))=6,"C+",IF((ROUND(TRUNC(('TRI-3'!O42  ),2),0))=5,"C-",IF((ROUND(TRUNC(('TRI-3'!O42  ),2),0))=4,"D+",IF((ROUND(TRUNC(('TRI-3'!O42 ),2),0))=3,"D-",IF((ROUND(TRUNC(('TRI-3'!O42 ),2),0))=2,"E+",IF((ROUND(TRUNC(('TRI-3'!O42  ),2),0))&lt;=1,"E-","")))))))))))</f>
        <v/>
      </c>
      <c r="P42" s="51" t="str">
        <f>IF(OR('TRI-3'!P42 ="",'TRI-3'!P42&lt;0,'TRI-3'!P42  &gt;10),"",IF((ROUND(TRUNC(('TRI-3'!P42  ),2),0))=10,"A+",IF((ROUND(TRUNC(('TRI-3'!P42  ),2),0))=9,"A-",IF((ROUND(TRUNC(('TRI-3'!P42   ),2),0))=8,"B+",IF((ROUND(TRUNC(('TRI-3'!P42 ),2),0))=7,"B-",IF((ROUND(TRUNC(('TRI-3'!P42  ),2),0))=6,"C+",IF((ROUND(TRUNC(('TRI-3'!P42  ),2),0))=5,"C-",IF((ROUND(TRUNC(('TRI-3'!P42  ),2),0))=4,"D+",IF((ROUND(TRUNC(('TRI-3'!P42 ),2),0))=3,"D-",IF((ROUND(TRUNC(('TRI-3'!P42 ),2),0))=2,"E+",IF((ROUND(TRUNC(('TRI-3'!P42  ),2),0))&lt;=1,"E-","")))))))))))</f>
        <v/>
      </c>
      <c r="Q42" s="51" t="str">
        <f>IF(OR('TRI-3'!Q42 ="",'TRI-3'!Q42&lt;0,'TRI-3'!Q42  &gt;10),"",IF((ROUND(TRUNC(('TRI-3'!Q42  ),2),0))=10,"A+",IF((ROUND(TRUNC(('TRI-3'!Q42  ),2),0))=9,"A-",IF((ROUND(TRUNC(('TRI-3'!Q42   ),2),0))=8,"B+",IF((ROUND(TRUNC(('TRI-3'!Q42 ),2),0))=7,"B-",IF((ROUND(TRUNC(('TRI-3'!Q42  ),2),0))=6,"C+",IF((ROUND(TRUNC(('TRI-3'!Q42  ),2),0))=5,"C-",IF((ROUND(TRUNC(('TRI-3'!Q42  ),2),0))=4,"D+",IF((ROUND(TRUNC(('TRI-3'!Q42 ),2),0))=3,"D-",IF((ROUND(TRUNC(('TRI-3'!Q42 ),2),0))=2,"E+",IF((ROUND(TRUNC(('TRI-3'!Q42  ),2),0))&lt;=1,"E-","")))))))))))</f>
        <v/>
      </c>
      <c r="R42" s="51" t="str">
        <f>IF(OR('TRI-3'!R42 ="",'TRI-3'!R42&lt;0,'TRI-3'!R42  &gt;10),"",IF((ROUND(TRUNC(('TRI-3'!R42  ),2),0))=10,"A+",IF((ROUND(TRUNC(('TRI-3'!R42  ),2),0))=9,"A-",IF((ROUND(TRUNC(('TRI-3'!R42   ),2),0))=8,"B+",IF((ROUND(TRUNC(('TRI-3'!R42 ),2),0))=7,"B-",IF((ROUND(TRUNC(('TRI-3'!R42  ),2),0))=6,"C+",IF((ROUND(TRUNC(('TRI-3'!R42  ),2),0))=5,"C-",IF((ROUND(TRUNC(('TRI-3'!R42  ),2),0))=4,"D+",IF((ROUND(TRUNC(('TRI-3'!R42 ),2),0))=3,"D-",IF((ROUND(TRUNC(('TRI-3'!R42 ),2),0))=2,"E+",IF((ROUND(TRUNC(('TRI-3'!R42  ),2),0))&lt;=1,"E-","")))))))))))</f>
        <v/>
      </c>
      <c r="S42" s="51" t="str">
        <f>IF(OR('TRI-3'!S42 ="",'TRI-3'!S42&lt;0,'TRI-3'!S42  &gt;10),"",IF((ROUND(TRUNC(('TRI-3'!S42  ),2),0))=10,"A+",IF((ROUND(TRUNC(('TRI-3'!S42  ),2),0))=9,"A-",IF((ROUND(TRUNC(('TRI-3'!S42   ),2),0))=8,"B+",IF((ROUND(TRUNC(('TRI-3'!S42 ),2),0))=7,"B-",IF((ROUND(TRUNC(('TRI-3'!S42  ),2),0))=6,"C+",IF((ROUND(TRUNC(('TRI-3'!S42  ),2),0))=5,"C-",IF((ROUND(TRUNC(('TRI-3'!S42  ),2),0))=4,"D+",IF((ROUND(TRUNC(('TRI-3'!S42 ),2),0))=3,"D-",IF((ROUND(TRUNC(('TRI-3'!S42 ),2),0))=2,"E+",IF((ROUND(TRUNC(('TRI-3'!S42  ),2),0))&lt;=1,"E-","")))))))))))</f>
        <v/>
      </c>
      <c r="T42" s="51" t="str">
        <f>IF(OR('TRI-3'!T42 ="",'TRI-3'!T42&lt;0,'TRI-3'!T42  &gt;10),"",IF((ROUND(TRUNC(('TRI-3'!T42  ),2),0))=10,"A+",IF((ROUND(TRUNC(('TRI-3'!T42  ),2),0))=9,"A-",IF((ROUND(TRUNC(('TRI-3'!T42   ),2),0))=8,"B+",IF((ROUND(TRUNC(('TRI-3'!T42 ),2),0))=7,"B-",IF((ROUND(TRUNC(('TRI-3'!T42  ),2),0))=6,"C+",IF((ROUND(TRUNC(('TRI-3'!T42  ),2),0))=5,"C-",IF((ROUND(TRUNC(('TRI-3'!T42  ),2),0))=4,"D+",IF((ROUND(TRUNC(('TRI-3'!T42 ),2),0))=3,"D-",IF((ROUND(TRUNC(('TRI-3'!T42 ),2),0))=2,"E+",IF((ROUND(TRUNC(('TRI-3'!T42  ),2),0))&lt;=1,"E-","")))))))))))</f>
        <v/>
      </c>
      <c r="U42" s="51" t="str">
        <f>IF(OR('TRI-3'!U42 ="",'TRI-3'!U42&lt;0,'TRI-3'!U42  &gt;10),"",IF((ROUND(TRUNC(('TRI-3'!U42  ),2),0))=10,"A+",IF((ROUND(TRUNC(('TRI-3'!U42  ),2),0))=9,"A-",IF((ROUND(TRUNC(('TRI-3'!U42   ),2),0))=8,"B+",IF((ROUND(TRUNC(('TRI-3'!U42 ),2),0))=7,"B-",IF((ROUND(TRUNC(('TRI-3'!U42  ),2),0))=6,"C+",IF((ROUND(TRUNC(('TRI-3'!U42  ),2),0))=5,"C-",IF((ROUND(TRUNC(('TRI-3'!U42  ),2),0))=4,"D+",IF((ROUND(TRUNC(('TRI-3'!U42 ),2),0))=3,"D-",IF((ROUND(TRUNC(('TRI-3'!U42 ),2),0))=2,"E+",IF((ROUND(TRUNC(('TRI-3'!U42  ),2),0))&lt;=1,"E-","")))))))))))</f>
        <v/>
      </c>
      <c r="V42" s="51" t="str">
        <f>IF(OR('TRI-3'!V42 ="",'TRI-3'!V42&lt;0,'TRI-3'!V42  &gt;10),"",IF((ROUND(TRUNC(('TRI-3'!V42  ),2),0))=10,"A+",IF((ROUND(TRUNC(('TRI-3'!V42  ),2),0))=9,"A-",IF((ROUND(TRUNC(('TRI-3'!V42   ),2),0))=8,"B+",IF((ROUND(TRUNC(('TRI-3'!V42 ),2),0))=7,"B-",IF((ROUND(TRUNC(('TRI-3'!V42  ),2),0))=6,"C+",IF((ROUND(TRUNC(('TRI-3'!V42  ),2),0))=5,"C-",IF((ROUND(TRUNC(('TRI-3'!V42  ),2),0))=4,"D+",IF((ROUND(TRUNC(('TRI-3'!V42 ),2),0))=3,"D-",IF((ROUND(TRUNC(('TRI-3'!V42 ),2),0))=2,"E+",IF((ROUND(TRUNC(('TRI-3'!V42  ),2),0))&lt;=1,"E-","")))))))))))</f>
        <v/>
      </c>
      <c r="W42" s="51" t="str">
        <f>IF(OR('TRI-3'!W42 ="",'TRI-3'!W42&lt;0,'TRI-3'!W42  &gt;10),"",IF((ROUND(TRUNC(('TRI-3'!W42  ),2),0))=10,"A+",IF((ROUND(TRUNC(('TRI-3'!W42  ),2),0))=9,"A-",IF((ROUND(TRUNC(('TRI-3'!W42   ),2),0))=8,"B+",IF((ROUND(TRUNC(('TRI-3'!W42 ),2),0))=7,"B-",IF((ROUND(TRUNC(('TRI-3'!W42  ),2),0))=6,"C+",IF((ROUND(TRUNC(('TRI-3'!W42  ),2),0))=5,"C-",IF((ROUND(TRUNC(('TRI-3'!W42  ),2),0))=4,"D+",IF((ROUND(TRUNC(('TRI-3'!W42 ),2),0))=3,"D-",IF((ROUND(TRUNC(('TRI-3'!W42 ),2),0))=2,"E+",IF((ROUND(TRUNC(('TRI-3'!W42  ),2),0))&lt;=1,"E-","")))))))))))</f>
        <v/>
      </c>
      <c r="X42" s="51" t="str">
        <f>IF(OR('TRI-3'!X42 ="",'TRI-3'!X42&lt;0,'TRI-3'!X42  &gt;10),"",IF((ROUND(TRUNC(('TRI-3'!X42  ),2),0))=10,"A+",IF((ROUND(TRUNC(('TRI-3'!X42  ),2),0))=9,"A-",IF((ROUND(TRUNC(('TRI-3'!X42   ),2),0))=8,"B+",IF((ROUND(TRUNC(('TRI-3'!X42 ),2),0))=7,"B-",IF((ROUND(TRUNC(('TRI-3'!X42  ),2),0))=6,"C+",IF((ROUND(TRUNC(('TRI-3'!X42  ),2),0))=5,"C-",IF((ROUND(TRUNC(('TRI-3'!X42  ),2),0))=4,"D+",IF((ROUND(TRUNC(('TRI-3'!X42 ),2),0))=3,"D-",IF((ROUND(TRUNC(('TRI-3'!X42 ),2),0))=2,"E+",IF((ROUND(TRUNC(('TRI-3'!X42  ),2),0))&lt;=1,"E-","")))))))))))</f>
        <v/>
      </c>
      <c r="Y42" s="51" t="str">
        <f>IF(OR('TRI-3'!Y42 ="",'TRI-3'!Y42&lt;0,'TRI-3'!Y42  &gt;10),"",IF((ROUND(TRUNC(('TRI-3'!Y42  ),2),0))=10,"A+",IF((ROUND(TRUNC(('TRI-3'!Y42  ),2),0))=9,"A-",IF((ROUND(TRUNC(('TRI-3'!Y42   ),2),0))=8,"B+",IF((ROUND(TRUNC(('TRI-3'!Y42 ),2),0))=7,"B-",IF((ROUND(TRUNC(('TRI-3'!Y42  ),2),0))=6,"C+",IF((ROUND(TRUNC(('TRI-3'!Y42  ),2),0))=5,"C-",IF((ROUND(TRUNC(('TRI-3'!Y42  ),2),0))=4,"D+",IF((ROUND(TRUNC(('TRI-3'!Y42 ),2),0))=3,"D-",IF((ROUND(TRUNC(('TRI-3'!Y42 ),2),0))=2,"E+",IF((ROUND(TRUNC(('TRI-3'!Y42  ),2),0))&lt;=1,"E-","")))))))))))</f>
        <v/>
      </c>
      <c r="Z42" s="51" t="str">
        <f>IF(OR('TRI-3'!Z42 ="",'TRI-3'!Z42&lt;0,'TRI-3'!Z42  &gt;10),"",IF((ROUND(TRUNC(('TRI-3'!Z42  ),2),0))=10,"A+",IF((ROUND(TRUNC(('TRI-3'!Z42  ),2),0))=9,"A-",IF((ROUND(TRUNC(('TRI-3'!Z42   ),2),0))=8,"B+",IF((ROUND(TRUNC(('TRI-3'!Z42 ),2),0))=7,"B-",IF((ROUND(TRUNC(('TRI-3'!Z42  ),2),0))=6,"C+",IF((ROUND(TRUNC(('TRI-3'!Z42  ),2),0))=5,"C-",IF((ROUND(TRUNC(('TRI-3'!Z42  ),2),0))=4,"D+",IF((ROUND(TRUNC(('TRI-3'!Z42 ),2),0))=3,"D-",IF((ROUND(TRUNC(('TRI-3'!Z42 ),2),0))=2,"E+",IF((ROUND(TRUNC(('TRI-3'!Z42  ),2),0))&lt;=1,"E-","")))))))))))</f>
        <v/>
      </c>
      <c r="AA42" s="51" t="str">
        <f>IF(OR('TRI-3'!AA42 ="",'TRI-3'!AA42&lt;0,'TRI-3'!AA42  &gt;10),"",IF((ROUND(TRUNC(('TRI-3'!AA42  ),2),0))=10,"A+",IF((ROUND(TRUNC(('TRI-3'!AA42  ),2),0))=9,"A-",IF((ROUND(TRUNC(('TRI-3'!AA42   ),2),0))=8,"B+",IF((ROUND(TRUNC(('TRI-3'!AA42 ),2),0))=7,"B-",IF((ROUND(TRUNC(('TRI-3'!AA42  ),2),0))=6,"C+",IF((ROUND(TRUNC(('TRI-3'!AA42  ),2),0))=5,"C-",IF((ROUND(TRUNC(('TRI-3'!AA42  ),2),0))=4,"D+",IF((ROUND(TRUNC(('TRI-3'!AA42 ),2),0))=3,"D-",IF((ROUND(TRUNC(('TRI-3'!AA42 ),2),0))=2,"E+",IF((ROUND(TRUNC(('TRI-3'!AA42  ),2),0))&lt;=1,"E-","")))))))))))</f>
        <v/>
      </c>
      <c r="AB42" s="51" t="str">
        <f>IF(OR('TRI-3'!AB42 ="",'TRI-3'!AB42&lt;0,'TRI-3'!AB42  &gt;10),"",IF((ROUND(TRUNC(('TRI-3'!AB42  ),2),0))=10,"A+",IF((ROUND(TRUNC(('TRI-3'!AB42  ),2),0))=9,"A-",IF((ROUND(TRUNC(('TRI-3'!AB42   ),2),0))=8,"B+",IF((ROUND(TRUNC(('TRI-3'!AB42 ),2),0))=7,"B-",IF((ROUND(TRUNC(('TRI-3'!AB42  ),2),0))=6,"C+",IF((ROUND(TRUNC(('TRI-3'!AB42  ),2),0))=5,"C-",IF((ROUND(TRUNC(('TRI-3'!AB42  ),2),0))=4,"D+",IF((ROUND(TRUNC(('TRI-3'!AB42 ),2),0))=3,"D-",IF((ROUND(TRUNC(('TRI-3'!AB42 ),2),0))=2,"E+",IF((ROUND(TRUNC(('TRI-3'!AB42  ),2),0))&lt;=1,"E-","")))))))))))</f>
        <v/>
      </c>
      <c r="AC42" s="51" t="str">
        <f>IF(OR('TRI-3'!AC42 ="",'TRI-3'!AC42&lt;0,'TRI-3'!AC42  &gt;10),"",IF((ROUND(TRUNC(('TRI-3'!AC42  ),2),0))=10,"A+",IF((ROUND(TRUNC(('TRI-3'!AC42  ),2),0))=9,"A-",IF((ROUND(TRUNC(('TRI-3'!AC42   ),2),0))=8,"B+",IF((ROUND(TRUNC(('TRI-3'!AC42 ),2),0))=7,"B-",IF((ROUND(TRUNC(('TRI-3'!AC42  ),2),0))=6,"C+",IF((ROUND(TRUNC(('TRI-3'!AC42  ),2),0))=5,"C-",IF((ROUND(TRUNC(('TRI-3'!AC42  ),2),0))=4,"D+",IF((ROUND(TRUNC(('TRI-3'!AC42 ),2),0))=3,"D-",IF((ROUND(TRUNC(('TRI-3'!AC42 ),2),0))=2,"E+",IF((ROUND(TRUNC(('TRI-3'!AC42  ),2),0))&lt;=1,"E-","")))))))))))</f>
        <v/>
      </c>
      <c r="AD42" s="51" t="str">
        <f>IF(OR('TRI-3'!AD42 ="",'TRI-3'!AD42&lt;0,'TRI-3'!AD42  &gt;10),"",IF((ROUND(TRUNC(('TRI-3'!AD42  ),2),0))=10,"A+",IF((ROUND(TRUNC(('TRI-3'!AD42  ),2),0))=9,"A-",IF((ROUND(TRUNC(('TRI-3'!AD42   ),2),0))=8,"B+",IF((ROUND(TRUNC(('TRI-3'!AD42 ),2),0))=7,"B-",IF((ROUND(TRUNC(('TRI-3'!AD42  ),2),0))=6,"C+",IF((ROUND(TRUNC(('TRI-3'!AD42  ),2),0))=5,"C-",IF((ROUND(TRUNC(('TRI-3'!AD42  ),2),0))=4,"D+",IF((ROUND(TRUNC(('TRI-3'!AD42 ),2),0))=3,"D-",IF((ROUND(TRUNC(('TRI-3'!AD42 ),2),0))=2,"E+",IF((ROUND(TRUNC(('TRI-3'!AD42  ),2),0))&lt;=1,"E-","")))))))))))</f>
        <v/>
      </c>
      <c r="AE42" s="51" t="str">
        <f>IF(OR('TRI-3'!AE42 ="",'TRI-3'!AE42&lt;0,'TRI-3'!AE42  &gt;10),"",IF((ROUND(TRUNC(('TRI-3'!AE42  ),2),0))=10,"A+",IF((ROUND(TRUNC(('TRI-3'!AE42  ),2),0))=9,"A-",IF((ROUND(TRUNC(('TRI-3'!AE42   ),2),0))=8,"B+",IF((ROUND(TRUNC(('TRI-3'!AE42 ),2),0))=7,"B-",IF((ROUND(TRUNC(('TRI-3'!AE42  ),2),0))=6,"C+",IF((ROUND(TRUNC(('TRI-3'!AE42  ),2),0))=5,"C-",IF((ROUND(TRUNC(('TRI-3'!AE42  ),2),0))=4,"D+",IF((ROUND(TRUNC(('TRI-3'!AE42 ),2),0))=3,"D-",IF((ROUND(TRUNC(('TRI-3'!AE42 ),2),0))=2,"E+",IF((ROUND(TRUNC(('TRI-3'!AE42  ),2),0))&lt;=1,"E-","")))))))))))</f>
        <v/>
      </c>
      <c r="AF42" s="51" t="str">
        <f>IF(OR('TRI-3'!AF42 ="",'TRI-3'!AF42&lt;0,'TRI-3'!AF42  &gt;10),"",IF((ROUND(TRUNC(('TRI-3'!AF42  ),2),0))=10,"A+",IF((ROUND(TRUNC(('TRI-3'!AF42  ),2),0))=9,"A-",IF((ROUND(TRUNC(('TRI-3'!AF42   ),2),0))=8,"B+",IF((ROUND(TRUNC(('TRI-3'!AF42 ),2),0))=7,"B-",IF((ROUND(TRUNC(('TRI-3'!AF42  ),2),0))=6,"C+",IF((ROUND(TRUNC(('TRI-3'!AF42  ),2),0))=5,"C-",IF((ROUND(TRUNC(('TRI-3'!AF42  ),2),0))=4,"D+",IF((ROUND(TRUNC(('TRI-3'!AF42 ),2),0))=3,"D-",IF((ROUND(TRUNC(('TRI-3'!AF42 ),2),0))=2,"E+",IF((ROUND(TRUNC(('TRI-3'!AF42  ),2),0))&lt;=1,"E-","")))))))))))</f>
        <v/>
      </c>
      <c r="AG42" s="51" t="str">
        <f>IF(OR('TRI-3'!AG42 ="",'TRI-3'!AG42&lt;0,'TRI-3'!AG42  &gt;10),"",IF((ROUND(TRUNC(('TRI-3'!AG42  ),2),0))=10,"A+",IF((ROUND(TRUNC(('TRI-3'!AG42  ),2),0))=9,"A-",IF((ROUND(TRUNC(('TRI-3'!AG42   ),2),0))=8,"B+",IF((ROUND(TRUNC(('TRI-3'!AG42 ),2),0))=7,"B-",IF((ROUND(TRUNC(('TRI-3'!AG42  ),2),0))=6,"C+",IF((ROUND(TRUNC(('TRI-3'!AG42  ),2),0))=5,"C-",IF((ROUND(TRUNC(('TRI-3'!AG42  ),2),0))=4,"D+",IF((ROUND(TRUNC(('TRI-3'!AG42 ),2),0))=3,"D-",IF((ROUND(TRUNC(('TRI-3'!AG42 ),2),0))=2,"E+",IF((ROUND(TRUNC(('TRI-3'!AG42  ),2),0))&lt;=1,"E-","")))))))))))</f>
        <v/>
      </c>
      <c r="AH42" s="51" t="str">
        <f>IF(OR('TRI-3'!AH42 ="",'TRI-3'!AH42&lt;0,'TRI-3'!AH42  &gt;10),"",IF((ROUND(TRUNC(('TRI-3'!AH42  ),2),0))=10,"A+",IF((ROUND(TRUNC(('TRI-3'!AH42  ),2),0))=9,"A-",IF((ROUND(TRUNC(('TRI-3'!AH42   ),2),0))=8,"B+",IF((ROUND(TRUNC(('TRI-3'!AH42 ),2),0))=7,"B-",IF((ROUND(TRUNC(('TRI-3'!AH42  ),2),0))=6,"C+",IF((ROUND(TRUNC(('TRI-3'!AH42  ),2),0))=5,"C-",IF((ROUND(TRUNC(('TRI-3'!AH42  ),2),0))=4,"D+",IF((ROUND(TRUNC(('TRI-3'!AH42 ),2),0))=3,"D-",IF((ROUND(TRUNC(('TRI-3'!AH42 ),2),0))=2,"E+",IF((ROUND(TRUNC(('TRI-3'!AH42  ),2),0))&lt;=1,"E-","")))))))))))</f>
        <v/>
      </c>
      <c r="AI42" s="51" t="str">
        <f>IF(OR('TRI-3'!AI42 ="",'TRI-3'!AI42&lt;0,'TRI-3'!AI42  &gt;10),"",IF((ROUND(TRUNC(('TRI-3'!AI42  ),2),0))=10,"A+",IF((ROUND(TRUNC(('TRI-3'!AI42  ),2),0))=9,"A-",IF((ROUND(TRUNC(('TRI-3'!AI42   ),2),0))=8,"B+",IF((ROUND(TRUNC(('TRI-3'!AI42 ),2),0))=7,"B-",IF((ROUND(TRUNC(('TRI-3'!AI42  ),2),0))=6,"C+",IF((ROUND(TRUNC(('TRI-3'!AI42  ),2),0))=5,"C-",IF((ROUND(TRUNC(('TRI-3'!AI42  ),2),0))=4,"D+",IF((ROUND(TRUNC(('TRI-3'!AI42 ),2),0))=3,"D-",IF((ROUND(TRUNC(('TRI-3'!AI42 ),2),0))=2,"E+",IF((ROUND(TRUNC(('TRI-3'!AI42  ),2),0))&lt;=1,"E-","")))))))))))</f>
        <v/>
      </c>
      <c r="AJ42" s="51" t="str">
        <f>IF(OR('TRI-3'!AJ42 ="",'TRI-3'!AJ42&lt;0,'TRI-3'!AJ42  &gt;10),"",IF((ROUND(TRUNC(('TRI-3'!AJ42  ),2),0))=10,"A+",IF((ROUND(TRUNC(('TRI-3'!AJ42  ),2),0))=9,"A-",IF((ROUND(TRUNC(('TRI-3'!AJ42   ),2),0))=8,"B+",IF((ROUND(TRUNC(('TRI-3'!AJ42 ),2),0))=7,"B-",IF((ROUND(TRUNC(('TRI-3'!AJ42  ),2),0))=6,"C+",IF((ROUND(TRUNC(('TRI-3'!AJ42  ),2),0))=5,"C-",IF((ROUND(TRUNC(('TRI-3'!AJ42  ),2),0))=4,"D+",IF((ROUND(TRUNC(('TRI-3'!AJ42 ),2),0))=3,"D-",IF((ROUND(TRUNC(('TRI-3'!AJ42 ),2),0))=2,"E+",IF((ROUND(TRUNC(('TRI-3'!AJ42  ),2),0))&lt;=1,"E-","")))))))))))</f>
        <v/>
      </c>
      <c r="AK42" s="51" t="str">
        <f>IF(OR('TRI-3'!AK42 ="",'TRI-3'!AK42&lt;0,'TRI-3'!AK42  &gt;10),"",IF((ROUND(TRUNC(('TRI-3'!AK42  ),2),0))=10,"A+",IF((ROUND(TRUNC(('TRI-3'!AK42  ),2),0))=9,"A-",IF((ROUND(TRUNC(('TRI-3'!AK42   ),2),0))=8,"B+",IF((ROUND(TRUNC(('TRI-3'!AK42 ),2),0))=7,"B-",IF((ROUND(TRUNC(('TRI-3'!AK42  ),2),0))=6,"C+",IF((ROUND(TRUNC(('TRI-3'!AK42  ),2),0))=5,"C-",IF((ROUND(TRUNC(('TRI-3'!AK42  ),2),0))=4,"D+",IF((ROUND(TRUNC(('TRI-3'!AK42 ),2),0))=3,"D-",IF((ROUND(TRUNC(('TRI-3'!AK42 ),2),0))=2,"E+",IF((ROUND(TRUNC(('TRI-3'!AK42  ),2),0))&lt;=1,"E-","")))))))))))</f>
        <v/>
      </c>
      <c r="AL42" s="51" t="str">
        <f>IF(OR('TRI-3'!AL42 ="",'TRI-3'!AL42&lt;0,'TRI-3'!AL42  &gt;10),"",IF((ROUND(TRUNC(('TRI-3'!AL42  ),2),0))=10,"A+",IF((ROUND(TRUNC(('TRI-3'!AL42  ),2),0))=9,"A-",IF((ROUND(TRUNC(('TRI-3'!AL42   ),2),0))=8,"B+",IF((ROUND(TRUNC(('TRI-3'!AL42 ),2),0))=7,"B-",IF((ROUND(TRUNC(('TRI-3'!AL42  ),2),0))=6,"C+",IF((ROUND(TRUNC(('TRI-3'!AL42  ),2),0))=5,"C-",IF((ROUND(TRUNC(('TRI-3'!AL42  ),2),0))=4,"D+",IF((ROUND(TRUNC(('TRI-3'!AL42 ),2),0))=3,"D-",IF((ROUND(TRUNC(('TRI-3'!AL42 ),2),0))=2,"E+",IF((ROUND(TRUNC(('TRI-3'!AL42  ),2),0))&lt;=1,"E-","")))))))))))</f>
        <v/>
      </c>
      <c r="AM42" s="51" t="str">
        <f>IF(OR('TRI-3'!AM42 ="",'TRI-3'!AM42&lt;0,'TRI-3'!AM42  &gt;10),"",IF((ROUND(TRUNC(('TRI-3'!AM42  ),2),0))=10,"A+",IF((ROUND(TRUNC(('TRI-3'!AM42  ),2),0))=9,"A-",IF((ROUND(TRUNC(('TRI-3'!AM42   ),2),0))=8,"B+",IF((ROUND(TRUNC(('TRI-3'!AM42 ),2),0))=7,"B-",IF((ROUND(TRUNC(('TRI-3'!AM42  ),2),0))=6,"C+",IF((ROUND(TRUNC(('TRI-3'!AM42  ),2),0))=5,"C-",IF((ROUND(TRUNC(('TRI-3'!AM42  ),2),0))=4,"D+",IF((ROUND(TRUNC(('TRI-3'!AM42 ),2),0))=3,"D-",IF((ROUND(TRUNC(('TRI-3'!AM42 ),2),0))=2,"E+",IF((ROUND(TRUNC(('TRI-3'!AM42  ),2),0))&lt;=1,"E-","")))))))))))</f>
        <v/>
      </c>
      <c r="AN42" s="51" t="str">
        <f>IF(OR('TRI-3'!AN42 ="",'TRI-3'!AN42&lt;0,'TRI-3'!AN42  &gt;10),"",IF((ROUND(TRUNC(('TRI-3'!AN42  ),2),0))=10,"A+",IF((ROUND(TRUNC(('TRI-3'!AN42  ),2),0))=9,"A-",IF((ROUND(TRUNC(('TRI-3'!AN42   ),2),0))=8,"B+",IF((ROUND(TRUNC(('TRI-3'!AN42 ),2),0))=7,"B-",IF((ROUND(TRUNC(('TRI-3'!AN42  ),2),0))=6,"C+",IF((ROUND(TRUNC(('TRI-3'!AN42  ),2),0))=5,"C-",IF((ROUND(TRUNC(('TRI-3'!AN42  ),2),0))=4,"D+",IF((ROUND(TRUNC(('TRI-3'!AN42 ),2),0))=3,"D-",IF((ROUND(TRUNC(('TRI-3'!AN42 ),2),0))=2,"E+",IF((ROUND(TRUNC(('TRI-3'!AN42  ),2),0))&lt;=1,"E-","")))))))))))</f>
        <v/>
      </c>
      <c r="AO42" s="51" t="str">
        <f>IF(OR('TRI-3'!AO42 ="",'TRI-3'!AO42&lt;0,'TRI-3'!AO42  &gt;10),"",IF((ROUND(TRUNC(('TRI-3'!AO42  ),2),0))=10,"A+",IF((ROUND(TRUNC(('TRI-3'!AO42  ),2),0))=9,"A-",IF((ROUND(TRUNC(('TRI-3'!AO42   ),2),0))=8,"B+",IF((ROUND(TRUNC(('TRI-3'!AO42 ),2),0))=7,"B-",IF((ROUND(TRUNC(('TRI-3'!AO42  ),2),0))=6,"C+",IF((ROUND(TRUNC(('TRI-3'!AO42  ),2),0))=5,"C-",IF((ROUND(TRUNC(('TRI-3'!AO42  ),2),0))=4,"D+",IF((ROUND(TRUNC(('TRI-3'!AO42 ),2),0))=3,"D-",IF((ROUND(TRUNC(('TRI-3'!AO42 ),2),0))=2,"E+",IF((ROUND(TRUNC(('TRI-3'!AO42  ),2),0))&lt;=1,"E-","")))))))))))</f>
        <v/>
      </c>
      <c r="AP42" s="51" t="str">
        <f>IF(OR('TRI-3'!AP42 ="",'TRI-3'!AP42&lt;0,'TRI-3'!AP42  &gt;10),"",IF((ROUND(TRUNC(('TRI-3'!AP42  ),2),0))=10,"A+",IF((ROUND(TRUNC(('TRI-3'!AP42  ),2),0))=9,"A-",IF((ROUND(TRUNC(('TRI-3'!AP42   ),2),0))=8,"B+",IF((ROUND(TRUNC(('TRI-3'!AP42 ),2),0))=7,"B-",IF((ROUND(TRUNC(('TRI-3'!AP42  ),2),0))=6,"C+",IF((ROUND(TRUNC(('TRI-3'!AP42  ),2),0))=5,"C-",IF((ROUND(TRUNC(('TRI-3'!AP42  ),2),0))=4,"D+",IF((ROUND(TRUNC(('TRI-3'!AP42 ),2),0))=3,"D-",IF((ROUND(TRUNC(('TRI-3'!AP42 ),2),0))=2,"E+",IF((ROUND(TRUNC(('TRI-3'!AP42  ),2),0))&lt;=1,"E-","")))))))))))</f>
        <v/>
      </c>
      <c r="AQ42" s="51" t="str">
        <f>IF(OR('TRI-3'!AQ42 ="",'TRI-3'!AQ42&lt;0,'TRI-3'!AQ42  &gt;10),"",IF((ROUND(TRUNC(('TRI-3'!AQ42  ),2),0))=10,"A+",IF((ROUND(TRUNC(('TRI-3'!AQ42  ),2),0))=9,"A-",IF((ROUND(TRUNC(('TRI-3'!AQ42   ),2),0))=8,"B+",IF((ROUND(TRUNC(('TRI-3'!AQ42 ),2),0))=7,"B-",IF((ROUND(TRUNC(('TRI-3'!AQ42  ),2),0))=6,"C+",IF((ROUND(TRUNC(('TRI-3'!AQ42  ),2),0))=5,"C-",IF((ROUND(TRUNC(('TRI-3'!AQ42  ),2),0))=4,"D+",IF((ROUND(TRUNC(('TRI-3'!AQ42 ),2),0))=3,"D-",IF((ROUND(TRUNC(('TRI-3'!AQ42 ),2),0))=2,"E+",IF((ROUND(TRUNC(('TRI-3'!AQ42  ),2),0))&lt;=1,"E-","")))))))))))</f>
        <v/>
      </c>
      <c r="AR42" s="51" t="str">
        <f>IF(OR('TRI-3'!AR42 ="",'TRI-3'!AR42&lt;0,'TRI-3'!AR42  &gt;10),"",IF((ROUND(TRUNC(('TRI-3'!AR42  ),2),0))=10,"A+",IF((ROUND(TRUNC(('TRI-3'!AR42  ),2),0))=9,"A-",IF((ROUND(TRUNC(('TRI-3'!AR42   ),2),0))=8,"B+",IF((ROUND(TRUNC(('TRI-3'!AR42 ),2),0))=7,"B-",IF((ROUND(TRUNC(('TRI-3'!AR42  ),2),0))=6,"C+",IF((ROUND(TRUNC(('TRI-3'!AR42  ),2),0))=5,"C-",IF((ROUND(TRUNC(('TRI-3'!AR42  ),2),0))=4,"D+",IF((ROUND(TRUNC(('TRI-3'!AR42 ),2),0))=3,"D-",IF((ROUND(TRUNC(('TRI-3'!AR42 ),2),0))=2,"E+",IF((ROUND(TRUNC(('TRI-3'!AR42  ),2),0))&lt;=1,"E-","")))))))))))</f>
        <v/>
      </c>
      <c r="AS42" s="51" t="str">
        <f>IF(OR('TRI-3'!AS42 ="",'TRI-3'!AS42&lt;0,'TRI-3'!AS42  &gt;10),"",IF((ROUND(TRUNC(('TRI-3'!AS42  ),2),0))=10,"A+",IF((ROUND(TRUNC(('TRI-3'!AS42  ),2),0))=9,"A-",IF((ROUND(TRUNC(('TRI-3'!AS42   ),2),0))=8,"B+",IF((ROUND(TRUNC(('TRI-3'!AS42 ),2),0))=7,"B-",IF((ROUND(TRUNC(('TRI-3'!AS42  ),2),0))=6,"C+",IF((ROUND(TRUNC(('TRI-3'!AS42  ),2),0))=5,"C-",IF((ROUND(TRUNC(('TRI-3'!AS42  ),2),0))=4,"D+",IF((ROUND(TRUNC(('TRI-3'!AS42 ),2),0))=3,"D-",IF((ROUND(TRUNC(('TRI-3'!AS42 ),2),0))=2,"E+",IF((ROUND(TRUNC(('TRI-3'!AS42  ),2),0))&lt;=1,"E-","")))))))))))</f>
        <v/>
      </c>
      <c r="AT42" s="51" t="str">
        <f>IF(OR('TRI-3'!AT42 ="",'TRI-3'!AT42&lt;0,'TRI-3'!AT42  &gt;10),"",IF((ROUND(TRUNC(('TRI-3'!AT42  ),2),0))=10,"A+",IF((ROUND(TRUNC(('TRI-3'!AT42  ),2),0))=9,"A-",IF((ROUND(TRUNC(('TRI-3'!AT42   ),2),0))=8,"B+",IF((ROUND(TRUNC(('TRI-3'!AT42 ),2),0))=7,"B-",IF((ROUND(TRUNC(('TRI-3'!AT42  ),2),0))=6,"C+",IF((ROUND(TRUNC(('TRI-3'!AT42  ),2),0))=5,"C-",IF((ROUND(TRUNC(('TRI-3'!AT42  ),2),0))=4,"D+",IF((ROUND(TRUNC(('TRI-3'!AT42 ),2),0))=3,"D-",IF((ROUND(TRUNC(('TRI-3'!AT42 ),2),0))=2,"E+",IF((ROUND(TRUNC(('TRI-3'!AT42  ),2),0))&lt;=1,"E-","")))))))))))</f>
        <v/>
      </c>
      <c r="AU42" s="51" t="str">
        <f>IF(OR('TRI-3'!AU42 ="",'TRI-3'!AU42&lt;0,'TRI-3'!AU42  &gt;10),"",IF((ROUND(TRUNC(('TRI-3'!AU42  ),2),0))=10,"A+",IF((ROUND(TRUNC(('TRI-3'!AU42  ),2),0))=9,"A-",IF((ROUND(TRUNC(('TRI-3'!AU42   ),2),0))=8,"B+",IF((ROUND(TRUNC(('TRI-3'!AU42 ),2),0))=7,"B-",IF((ROUND(TRUNC(('TRI-3'!AU42  ),2),0))=6,"C+",IF((ROUND(TRUNC(('TRI-3'!AU42  ),2),0))=5,"C-",IF((ROUND(TRUNC(('TRI-3'!AU42  ),2),0))=4,"D+",IF((ROUND(TRUNC(('TRI-3'!AU42 ),2),0))=3,"D-",IF((ROUND(TRUNC(('TRI-3'!AU42 ),2),0))=2,"E+",IF((ROUND(TRUNC(('TRI-3'!AU42  ),2),0))&lt;=1,"E-","")))))))))))</f>
        <v/>
      </c>
      <c r="AV42" s="51" t="str">
        <f>IF(OR('TRI-3'!AV42 ="",'TRI-3'!AV42&lt;0,'TRI-3'!AV42  &gt;10),"",IF((ROUND(TRUNC(('TRI-3'!AV42  ),2),0))=10,"A+",IF((ROUND(TRUNC(('TRI-3'!AV42  ),2),0))=9,"A-",IF((ROUND(TRUNC(('TRI-3'!AV42   ),2),0))=8,"B+",IF((ROUND(TRUNC(('TRI-3'!AV42 ),2),0))=7,"B-",IF((ROUND(TRUNC(('TRI-3'!AV42  ),2),0))=6,"C+",IF((ROUND(TRUNC(('TRI-3'!AV42  ),2),0))=5,"C-",IF((ROUND(TRUNC(('TRI-3'!AV42  ),2),0))=4,"D+",IF((ROUND(TRUNC(('TRI-3'!AV42 ),2),0))=3,"D-",IF((ROUND(TRUNC(('TRI-3'!AV42 ),2),0))=2,"E+",IF((ROUND(TRUNC(('TRI-3'!AV42  ),2),0))&lt;=1,"E-","")))))))))))</f>
        <v/>
      </c>
      <c r="AW42" s="51" t="str">
        <f>IF(OR('TRI-3'!AW42 ="",'TRI-3'!AW42&lt;0,'TRI-3'!AW42  &gt;10),"",IF((ROUND(TRUNC(('TRI-3'!AW42  ),2),0))=10,"A+",IF((ROUND(TRUNC(('TRI-3'!AW42  ),2),0))=9,"A-",IF((ROUND(TRUNC(('TRI-3'!AW42   ),2),0))=8,"B+",IF((ROUND(TRUNC(('TRI-3'!AW42 ),2),0))=7,"B-",IF((ROUND(TRUNC(('TRI-3'!AW42  ),2),0))=6,"C+",IF((ROUND(TRUNC(('TRI-3'!AW42  ),2),0))=5,"C-",IF((ROUND(TRUNC(('TRI-3'!AW42  ),2),0))=4,"D+",IF((ROUND(TRUNC(('TRI-3'!AW42 ),2),0))=3,"D-",IF((ROUND(TRUNC(('TRI-3'!AW42 ),2),0))=2,"E+",IF((ROUND(TRUNC(('TRI-3'!AW42  ),2),0))&lt;=1,"E-","")))))))))))</f>
        <v/>
      </c>
      <c r="AX42" s="51" t="str">
        <f>IF(OR('TRI-3'!AX42 ="",'TRI-3'!AX42&lt;0,'TRI-3'!AX42  &gt;10),"",IF((ROUND(TRUNC(('TRI-3'!AX42  ),2),0))=10,"A+",IF((ROUND(TRUNC(('TRI-3'!AX42  ),2),0))=9,"A-",IF((ROUND(TRUNC(('TRI-3'!AX42   ),2),0))=8,"B+",IF((ROUND(TRUNC(('TRI-3'!AX42 ),2),0))=7,"B-",IF((ROUND(TRUNC(('TRI-3'!AX42  ),2),0))=6,"C+",IF((ROUND(TRUNC(('TRI-3'!AX42  ),2),0))=5,"C-",IF((ROUND(TRUNC(('TRI-3'!AX42  ),2),0))=4,"D+",IF((ROUND(TRUNC(('TRI-3'!AX42 ),2),0))=3,"D-",IF((ROUND(TRUNC(('TRI-3'!AX42 ),2),0))=2,"E+",IF((ROUND(TRUNC(('TRI-3'!AX42  ),2),0))&lt;=1,"E-","")))))))))))</f>
        <v/>
      </c>
      <c r="AY42" s="51" t="str">
        <f>IF(OR('TRI-3'!AY42 ="",'TRI-3'!AY42&lt;0,'TRI-3'!AY42  &gt;10),"",IF((ROUND(TRUNC(('TRI-3'!AY42  ),2),0))=10,"A+",IF((ROUND(TRUNC(('TRI-3'!AY42  ),2),0))=9,"A-",IF((ROUND(TRUNC(('TRI-3'!AY42   ),2),0))=8,"B+",IF((ROUND(TRUNC(('TRI-3'!AY42 ),2),0))=7,"B-",IF((ROUND(TRUNC(('TRI-3'!AY42  ),2),0))=6,"C+",IF((ROUND(TRUNC(('TRI-3'!AY42  ),2),0))=5,"C-",IF((ROUND(TRUNC(('TRI-3'!AY42  ),2),0))=4,"D+",IF((ROUND(TRUNC(('TRI-3'!AY42 ),2),0))=3,"D-",IF((ROUND(TRUNC(('TRI-3'!AY42 ),2),0))=2,"E+",IF((ROUND(TRUNC(('TRI-3'!AY42  ),2),0))&lt;=1,"E-","")))))))))))</f>
        <v/>
      </c>
      <c r="AZ42" s="51" t="str">
        <f>IF(OR('TRI-3'!AZ42 ="",'TRI-3'!AZ42&lt;0,'TRI-3'!AZ42  &gt;10),"",IF((ROUND(TRUNC(('TRI-3'!AZ42  ),2),0))=10,"A+",IF((ROUND(TRUNC(('TRI-3'!AZ42  ),2),0))=9,"A-",IF((ROUND(TRUNC(('TRI-3'!AZ42   ),2),0))=8,"B+",IF((ROUND(TRUNC(('TRI-3'!AZ42 ),2),0))=7,"B-",IF((ROUND(TRUNC(('TRI-3'!AZ42  ),2),0))=6,"C+",IF((ROUND(TRUNC(('TRI-3'!AZ42  ),2),0))=5,"C-",IF((ROUND(TRUNC(('TRI-3'!AZ42  ),2),0))=4,"D+",IF((ROUND(TRUNC(('TRI-3'!AZ42 ),2),0))=3,"D-",IF((ROUND(TRUNC(('TRI-3'!AZ42 ),2),0))=2,"E+",IF((ROUND(TRUNC(('TRI-3'!AZ42  ),2),0))&lt;=1,"E-","")))))))))))</f>
        <v/>
      </c>
      <c r="BA42" s="51" t="str">
        <f>IF(OR('TRI-3'!BA42 ="",'TRI-3'!BA42&lt;0,'TRI-3'!BA42  &gt;10),"",IF((ROUND(TRUNC(('TRI-3'!BA42  ),2),0))=10,"A+",IF((ROUND(TRUNC(('TRI-3'!BA42  ),2),0))=9,"A-",IF((ROUND(TRUNC(('TRI-3'!BA42   ),2),0))=8,"B+",IF((ROUND(TRUNC(('TRI-3'!BA42 ),2),0))=7,"B-",IF((ROUND(TRUNC(('TRI-3'!BA42  ),2),0))=6,"C+",IF((ROUND(TRUNC(('TRI-3'!BA42  ),2),0))=5,"C-",IF((ROUND(TRUNC(('TRI-3'!BA42  ),2),0))=4,"D+",IF((ROUND(TRUNC(('TRI-3'!BA42 ),2),0))=3,"D-",IF((ROUND(TRUNC(('TRI-3'!BA42 ),2),0))=2,"E+",IF((ROUND(TRUNC(('TRI-3'!BA42  ),2),0))&lt;=1,"E-","")))))))))))</f>
        <v/>
      </c>
      <c r="BB42" s="51" t="str">
        <f>IF(OR('TRI-3'!BB42 ="",'TRI-3'!BB42&lt;0,'TRI-3'!BB42  &gt;10),"",IF((ROUND(TRUNC(('TRI-3'!BB42  ),2),0))=10,"A+",IF((ROUND(TRUNC(('TRI-3'!BB42  ),2),0))=9,"A-",IF((ROUND(TRUNC(('TRI-3'!BB42   ),2),0))=8,"B+",IF((ROUND(TRUNC(('TRI-3'!BB42 ),2),0))=7,"B-",IF((ROUND(TRUNC(('TRI-3'!BB42  ),2),0))=6,"C+",IF((ROUND(TRUNC(('TRI-3'!BB42  ),2),0))=5,"C-",IF((ROUND(TRUNC(('TRI-3'!BB42  ),2),0))=4,"D+",IF((ROUND(TRUNC(('TRI-3'!BB42 ),2),0))=3,"D-",IF((ROUND(TRUNC(('TRI-3'!BB42 ),2),0))=2,"E+",IF((ROUND(TRUNC(('TRI-3'!BB42  ),2),0))&lt;=1,"E-","")))))))))))</f>
        <v/>
      </c>
      <c r="BC42" s="51" t="str">
        <f>IF(OR('TRI-3'!BC42 ="",'TRI-3'!BC42&lt;0,'TRI-3'!BC42  &gt;10),"",IF((ROUND(TRUNC(('TRI-3'!BC42  ),2),0))=10,"A+",IF((ROUND(TRUNC(('TRI-3'!BC42  ),2),0))=9,"A-",IF((ROUND(TRUNC(('TRI-3'!BC42   ),2),0))=8,"B+",IF((ROUND(TRUNC(('TRI-3'!BC42 ),2),0))=7,"B-",IF((ROUND(TRUNC(('TRI-3'!BC42  ),2),0))=6,"C+",IF((ROUND(TRUNC(('TRI-3'!BC42  ),2),0))=5,"C-",IF((ROUND(TRUNC(('TRI-3'!BC42  ),2),0))=4,"D+",IF((ROUND(TRUNC(('TRI-3'!BC42 ),2),0))=3,"D-",IF((ROUND(TRUNC(('TRI-3'!BC42 ),2),0))=2,"E+",IF((ROUND(TRUNC(('TRI-3'!BC42  ),2),0))&lt;=1,"E-","")))))))))))</f>
        <v/>
      </c>
      <c r="BD42" s="51" t="str">
        <f>IF(OR('TRI-3'!BD42 ="",'TRI-3'!BD42&lt;0,'TRI-3'!BD42  &gt;10),"",IF((ROUND(TRUNC(('TRI-3'!BD42  ),2),0))=10,"A+",IF((ROUND(TRUNC(('TRI-3'!BD42  ),2),0))=9,"A-",IF((ROUND(TRUNC(('TRI-3'!BD42   ),2),0))=8,"B+",IF((ROUND(TRUNC(('TRI-3'!BD42 ),2),0))=7,"B-",IF((ROUND(TRUNC(('TRI-3'!BD42  ),2),0))=6,"C+",IF((ROUND(TRUNC(('TRI-3'!BD42  ),2),0))=5,"C-",IF((ROUND(TRUNC(('TRI-3'!BD42  ),2),0))=4,"D+",IF((ROUND(TRUNC(('TRI-3'!BD42 ),2),0))=3,"D-",IF((ROUND(TRUNC(('TRI-3'!BD42 ),2),0))=2,"E+",IF((ROUND(TRUNC(('TRI-3'!BD42  ),2),0))&lt;=1,"E-","")))))))))))</f>
        <v/>
      </c>
      <c r="BE42" s="51" t="str">
        <f>IF(OR('TRI-3'!BE42 ="",'TRI-3'!BE42&lt;0,'TRI-3'!BE42  &gt;10),"",IF((ROUND(TRUNC(('TRI-3'!BE42  ),2),0))=10,"A+",IF((ROUND(TRUNC(('TRI-3'!BE42  ),2),0))=9,"A-",IF((ROUND(TRUNC(('TRI-3'!BE42   ),2),0))=8,"B+",IF((ROUND(TRUNC(('TRI-3'!BE42 ),2),0))=7,"B-",IF((ROUND(TRUNC(('TRI-3'!BE42  ),2),0))=6,"C+",IF((ROUND(TRUNC(('TRI-3'!BE42  ),2),0))=5,"C-",IF((ROUND(TRUNC(('TRI-3'!BE42  ),2),0))=4,"D+",IF((ROUND(TRUNC(('TRI-3'!BE42 ),2),0))=3,"D-",IF((ROUND(TRUNC(('TRI-3'!BE42 ),2),0))=2,"E+",IF((ROUND(TRUNC(('TRI-3'!BE42  ),2),0))&lt;=1,"E-","")))))))))))</f>
        <v/>
      </c>
      <c r="BF42" s="51" t="str">
        <f>IF(OR('TRI-3'!BF42 ="",'TRI-3'!BF42&lt;0,'TRI-3'!BF42  &gt;10),"",IF((ROUND(TRUNC(('TRI-3'!BF42  ),2),0))=10,"A+",IF((ROUND(TRUNC(('TRI-3'!BF42  ),2),0))=9,"A-",IF((ROUND(TRUNC(('TRI-3'!BF42   ),2),0))=8,"B+",IF((ROUND(TRUNC(('TRI-3'!BF42 ),2),0))=7,"B-",IF((ROUND(TRUNC(('TRI-3'!BF42  ),2),0))=6,"C+",IF((ROUND(TRUNC(('TRI-3'!BF42  ),2),0))=5,"C-",IF((ROUND(TRUNC(('TRI-3'!BF42  ),2),0))=4,"D+",IF((ROUND(TRUNC(('TRI-3'!BF42 ),2),0))=3,"D-",IF((ROUND(TRUNC(('TRI-3'!BF42 ),2),0))=2,"E+",IF((ROUND(TRUNC(('TRI-3'!BF42  ),2),0))&lt;=1,"E-","")))))))))))</f>
        <v/>
      </c>
      <c r="BG42" s="51" t="str">
        <f>IF(OR('TRI-3'!BG42 ="",'TRI-3'!BG42&lt;0,'TRI-3'!BG42  &gt;10),"",IF((ROUND(TRUNC(('TRI-3'!BG42  ),2),0))=10,"A+",IF((ROUND(TRUNC(('TRI-3'!BG42  ),2),0))=9,"A-",IF((ROUND(TRUNC(('TRI-3'!BG42   ),2),0))=8,"B+",IF((ROUND(TRUNC(('TRI-3'!BG42 ),2),0))=7,"B-",IF((ROUND(TRUNC(('TRI-3'!BG42  ),2),0))=6,"C+",IF((ROUND(TRUNC(('TRI-3'!BG42  ),2),0))=5,"C-",IF((ROUND(TRUNC(('TRI-3'!BG42  ),2),0))=4,"D+",IF((ROUND(TRUNC(('TRI-3'!BG42 ),2),0))=3,"D-",IF((ROUND(TRUNC(('TRI-3'!BG42 ),2),0))=2,"E+",IF((ROUND(TRUNC(('TRI-3'!BG42  ),2),0))&lt;=1,"E-","")))))))))))</f>
        <v/>
      </c>
      <c r="BH42" s="51" t="str">
        <f>IF(OR('TRI-3'!BH42 ="",'TRI-3'!BH42&lt;0,'TRI-3'!BH42  &gt;10),"",IF((ROUND(TRUNC(('TRI-3'!BH42  ),2),0))=10,"A+",IF((ROUND(TRUNC(('TRI-3'!BH42  ),2),0))=9,"A-",IF((ROUND(TRUNC(('TRI-3'!BH42   ),2),0))=8,"B+",IF((ROUND(TRUNC(('TRI-3'!BH42 ),2),0))=7,"B-",IF((ROUND(TRUNC(('TRI-3'!BH42  ),2),0))=6,"C+",IF((ROUND(TRUNC(('TRI-3'!BH42  ),2),0))=5,"C-",IF((ROUND(TRUNC(('TRI-3'!BH42  ),2),0))=4,"D+",IF((ROUND(TRUNC(('TRI-3'!BH42 ),2),0))=3,"D-",IF((ROUND(TRUNC(('TRI-3'!BH42 ),2),0))=2,"E+",IF((ROUND(TRUNC(('TRI-3'!BH42  ),2),0))&lt;=1,"E-","")))))))))))</f>
        <v/>
      </c>
      <c r="BI42" s="51" t="str">
        <f>IF(OR('TRI-3'!BI42 ="",'TRI-3'!BI42&lt;0,'TRI-3'!BI42  &gt;10),"",IF((ROUND(TRUNC(('TRI-3'!BI42  ),2),0))=10,"A+",IF((ROUND(TRUNC(('TRI-3'!BI42  ),2),0))=9,"A-",IF((ROUND(TRUNC(('TRI-3'!BI42   ),2),0))=8,"B+",IF((ROUND(TRUNC(('TRI-3'!BI42 ),2),0))=7,"B-",IF((ROUND(TRUNC(('TRI-3'!BI42  ),2),0))=6,"C+",IF((ROUND(TRUNC(('TRI-3'!BI42  ),2),0))=5,"C-",IF((ROUND(TRUNC(('TRI-3'!BI42  ),2),0))=4,"D+",IF((ROUND(TRUNC(('TRI-3'!BI42 ),2),0))=3,"D-",IF((ROUND(TRUNC(('TRI-3'!BI42 ),2),0))=2,"E+",IF((ROUND(TRUNC(('TRI-3'!BI42  ),2),0))&lt;=1,"E-","")))))))))))</f>
        <v/>
      </c>
      <c r="BJ42" s="51" t="str">
        <f>IF(OR('TRI-3'!BJ42 ="",'TRI-3'!BJ42&lt;0,'TRI-3'!BJ42  &gt;10),"",IF((ROUND(TRUNC(('TRI-3'!BJ42  ),2),0))=10,"A+",IF((ROUND(TRUNC(('TRI-3'!BJ42  ),2),0))=9,"A-",IF((ROUND(TRUNC(('TRI-3'!BJ42   ),2),0))=8,"B+",IF((ROUND(TRUNC(('TRI-3'!BJ42 ),2),0))=7,"B-",IF((ROUND(TRUNC(('TRI-3'!BJ42  ),2),0))=6,"C+",IF((ROUND(TRUNC(('TRI-3'!BJ42  ),2),0))=5,"C-",IF((ROUND(TRUNC(('TRI-3'!BJ42  ),2),0))=4,"D+",IF((ROUND(TRUNC(('TRI-3'!BJ42 ),2),0))=3,"D-",IF((ROUND(TRUNC(('TRI-3'!BJ42 ),2),0))=2,"E+",IF((ROUND(TRUNC(('TRI-3'!BJ42  ),2),0))&lt;=1,"E-","")))))))))))</f>
        <v/>
      </c>
      <c r="BK42" s="51" t="str">
        <f>IF(OR('TRI-3'!BK42 ="",'TRI-3'!BK42&lt;0,'TRI-3'!BK42  &gt;10),"",IF((ROUND(TRUNC(('TRI-3'!BK42  ),2),0))=10,"A+",IF((ROUND(TRUNC(('TRI-3'!BK42  ),2),0))=9,"A-",IF((ROUND(TRUNC(('TRI-3'!BK42   ),2),0))=8,"B+",IF((ROUND(TRUNC(('TRI-3'!BK42 ),2),0))=7,"B-",IF((ROUND(TRUNC(('TRI-3'!BK42  ),2),0))=6,"C+",IF((ROUND(TRUNC(('TRI-3'!BK42  ),2),0))=5,"C-",IF((ROUND(TRUNC(('TRI-3'!BK42  ),2),0))=4,"D+",IF((ROUND(TRUNC(('TRI-3'!BK42 ),2),0))=3,"D-",IF((ROUND(TRUNC(('TRI-3'!BK42 ),2),0))=2,"E+",IF((ROUND(TRUNC(('TRI-3'!BK42  ),2),0))&lt;=1,"E-","")))))))))))</f>
        <v/>
      </c>
      <c r="BL42" s="51" t="str">
        <f>IF(OR('TRI-3'!BL42 ="",'TRI-3'!BL42&lt;0,'TRI-3'!BL42  &gt;10),"",IF((ROUND(TRUNC(('TRI-3'!BL42  ),2),0))=10,"A+",IF((ROUND(TRUNC(('TRI-3'!BL42  ),2),0))=9,"A-",IF((ROUND(TRUNC(('TRI-3'!BL42   ),2),0))=8,"B+",IF((ROUND(TRUNC(('TRI-3'!BL42 ),2),0))=7,"B-",IF((ROUND(TRUNC(('TRI-3'!BL42  ),2),0))=6,"C+",IF((ROUND(TRUNC(('TRI-3'!BL42  ),2),0))=5,"C-",IF((ROUND(TRUNC(('TRI-3'!BL42  ),2),0))=4,"D+",IF((ROUND(TRUNC(('TRI-3'!BL42 ),2),0))=3,"D-",IF((ROUND(TRUNC(('TRI-3'!BL42 ),2),0))=2,"E+",IF((ROUND(TRUNC(('TRI-3'!BL42  ),2),0))&lt;=1,"E-","")))))))))))</f>
        <v/>
      </c>
      <c r="BM42" s="51" t="str">
        <f>IF(OR('TRI-3'!BM42 ="",'TRI-3'!BM42&lt;0,'TRI-3'!BM42  &gt;10),"",IF((ROUND(TRUNC(('TRI-3'!BM42  ),2),0))=10,"A+",IF((ROUND(TRUNC(('TRI-3'!BM42  ),2),0))=9,"A-",IF((ROUND(TRUNC(('TRI-3'!BM42   ),2),0))=8,"B+",IF((ROUND(TRUNC(('TRI-3'!BM42 ),2),0))=7,"B-",IF((ROUND(TRUNC(('TRI-3'!BM42  ),2),0))=6,"C+",IF((ROUND(TRUNC(('TRI-3'!BM42  ),2),0))=5,"C-",IF((ROUND(TRUNC(('TRI-3'!BM42  ),2),0))=4,"D+",IF((ROUND(TRUNC(('TRI-3'!BM42 ),2),0))=3,"D-",IF((ROUND(TRUNC(('TRI-3'!BM42 ),2),0))=2,"E+",IF((ROUND(TRUNC(('TRI-3'!BM42  ),2),0))&lt;=1,"E-","")))))))))))</f>
        <v/>
      </c>
      <c r="BN42" s="51" t="str">
        <f>IF(OR('TRI-3'!BN42 ="",'TRI-3'!BN42&lt;0,'TRI-3'!BN42  &gt;10),"",IF((ROUND(TRUNC(('TRI-3'!BN42  ),2),0))=10,"A+",IF((ROUND(TRUNC(('TRI-3'!BN42  ),2),0))=9,"A-",IF((ROUND(TRUNC(('TRI-3'!BN42   ),2),0))=8,"B+",IF((ROUND(TRUNC(('TRI-3'!BN42 ),2),0))=7,"B-",IF((ROUND(TRUNC(('TRI-3'!BN42  ),2),0))=6,"C+",IF((ROUND(TRUNC(('TRI-3'!BN42  ),2),0))=5,"C-",IF((ROUND(TRUNC(('TRI-3'!BN42  ),2),0))=4,"D+",IF((ROUND(TRUNC(('TRI-3'!BN42 ),2),0))=3,"D-",IF((ROUND(TRUNC(('TRI-3'!BN42 ),2),0))=2,"E+",IF((ROUND(TRUNC(('TRI-3'!BN42  ),2),0))&lt;=1,"E-","")))))))))))</f>
        <v/>
      </c>
      <c r="BO42" s="51" t="str">
        <f>IF(OR('TRI-3'!BO42 ="",'TRI-3'!BO42&lt;0,'TRI-3'!BO42  &gt;10),"",IF((ROUND(TRUNC(('TRI-3'!BO42  ),2),0))=10,"A+",IF((ROUND(TRUNC(('TRI-3'!BO42  ),2),0))=9,"A-",IF((ROUND(TRUNC(('TRI-3'!BO42   ),2),0))=8,"B+",IF((ROUND(TRUNC(('TRI-3'!BO42 ),2),0))=7,"B-",IF((ROUND(TRUNC(('TRI-3'!BO42  ),2),0))=6,"C+",IF((ROUND(TRUNC(('TRI-3'!BO42  ),2),0))=5,"C-",IF((ROUND(TRUNC(('TRI-3'!BO42  ),2),0))=4,"D+",IF((ROUND(TRUNC(('TRI-3'!BO42 ),2),0))=3,"D-",IF((ROUND(TRUNC(('TRI-3'!BO42 ),2),0))=2,"E+",IF((ROUND(TRUNC(('TRI-3'!BO42  ),2),0))&lt;=1,"E-","")))))))))))</f>
        <v/>
      </c>
      <c r="BP42" s="51" t="str">
        <f>IF(OR('TRI-3'!BP42 ="",'TRI-3'!BP42&lt;0,'TRI-3'!BP42  &gt;10),"",IF((ROUND(TRUNC(('TRI-3'!BP42  ),2),0))=10,"A+",IF((ROUND(TRUNC(('TRI-3'!BP42  ),2),0))=9,"A-",IF((ROUND(TRUNC(('TRI-3'!BP42   ),2),0))=8,"B+",IF((ROUND(TRUNC(('TRI-3'!BP42 ),2),0))=7,"B-",IF((ROUND(TRUNC(('TRI-3'!BP42  ),2),0))=6,"C+",IF((ROUND(TRUNC(('TRI-3'!BP42  ),2),0))=5,"C-",IF((ROUND(TRUNC(('TRI-3'!BP42  ),2),0))=4,"D+",IF((ROUND(TRUNC(('TRI-3'!BP42 ),2),0))=3,"D-",IF((ROUND(TRUNC(('TRI-3'!BP42 ),2),0))=2,"E+",IF((ROUND(TRUNC(('TRI-3'!BP42  ),2),0))&lt;=1,"E-","")))))))))))</f>
        <v/>
      </c>
      <c r="BQ42" s="51" t="str">
        <f>IF(OR('TRI-3'!BQ42 ="",'TRI-3'!BQ42&lt;0,'TRI-3'!BQ42  &gt;10),"",IF((ROUND(TRUNC(('TRI-3'!BQ42  ),2),0))=10,"A+",IF((ROUND(TRUNC(('TRI-3'!BQ42  ),2),0))=9,"A-",IF((ROUND(TRUNC(('TRI-3'!BQ42   ),2),0))=8,"B+",IF((ROUND(TRUNC(('TRI-3'!BQ42 ),2),0))=7,"B-",IF((ROUND(TRUNC(('TRI-3'!BQ42  ),2),0))=6,"C+",IF((ROUND(TRUNC(('TRI-3'!BQ42  ),2),0))=5,"C-",IF((ROUND(TRUNC(('TRI-3'!BQ42  ),2),0))=4,"D+",IF((ROUND(TRUNC(('TRI-3'!BQ42 ),2),0))=3,"D-",IF((ROUND(TRUNC(('TRI-3'!BQ42 ),2),0))=2,"E+",IF((ROUND(TRUNC(('TRI-3'!BQ42  ),2),0))&lt;=1,"E-","")))))))))))</f>
        <v/>
      </c>
      <c r="BR42" s="51" t="str">
        <f>IF(OR('TRI-3'!BR42 ="",'TRI-3'!BR42&lt;0,'TRI-3'!BR42  &gt;10),"",IF((ROUND(TRUNC(('TRI-3'!BR42  ),2),0))=10,"A+",IF((ROUND(TRUNC(('TRI-3'!BR42  ),2),0))=9,"A-",IF((ROUND(TRUNC(('TRI-3'!BR42   ),2),0))=8,"B+",IF((ROUND(TRUNC(('TRI-3'!BR42 ),2),0))=7,"B-",IF((ROUND(TRUNC(('TRI-3'!BR42  ),2),0))=6,"C+",IF((ROUND(TRUNC(('TRI-3'!BR42  ),2),0))=5,"C-",IF((ROUND(TRUNC(('TRI-3'!BR42  ),2),0))=4,"D+",IF((ROUND(TRUNC(('TRI-3'!BR42 ),2),0))=3,"D-",IF((ROUND(TRUNC(('TRI-3'!BR42 ),2),0))=2,"E+",IF((ROUND(TRUNC(('TRI-3'!BR42  ),2),0))&lt;=1,"E-","")))))))))))</f>
        <v/>
      </c>
      <c r="BS42" s="51" t="str">
        <f>IF(OR('TRI-3'!BS42 ="",'TRI-3'!BS42&lt;0,'TRI-3'!BS42  &gt;10),"",IF((ROUND(TRUNC(('TRI-3'!BS42  ),2),0))=10,"A+",IF((ROUND(TRUNC(('TRI-3'!BS42  ),2),0))=9,"A-",IF((ROUND(TRUNC(('TRI-3'!BS42   ),2),0))=8,"B+",IF((ROUND(TRUNC(('TRI-3'!BS42 ),2),0))=7,"B-",IF((ROUND(TRUNC(('TRI-3'!BS42  ),2),0))=6,"C+",IF((ROUND(TRUNC(('TRI-3'!BS42  ),2),0))=5,"C-",IF((ROUND(TRUNC(('TRI-3'!BS42  ),2),0))=4,"D+",IF((ROUND(TRUNC(('TRI-3'!BS42 ),2),0))=3,"D-",IF((ROUND(TRUNC(('TRI-3'!BS42 ),2),0))=2,"E+",IF((ROUND(TRUNC(('TRI-3'!BS42  ),2),0))&lt;=1,"E-","")))))))))))</f>
        <v/>
      </c>
      <c r="BT42" s="51" t="str">
        <f>IF(OR('TRI-3'!BT42 ="",'TRI-3'!BT42&lt;0,'TRI-3'!BT42  &gt;10),"",IF((ROUND(TRUNC(('TRI-3'!BT42  ),2),0))=10,"A+",IF((ROUND(TRUNC(('TRI-3'!BT42  ),2),0))=9,"A-",IF((ROUND(TRUNC(('TRI-3'!BT42   ),2),0))=8,"B+",IF((ROUND(TRUNC(('TRI-3'!BT42 ),2),0))=7,"B-",IF((ROUND(TRUNC(('TRI-3'!BT42  ),2),0))=6,"C+",IF((ROUND(TRUNC(('TRI-3'!BT42  ),2),0))=5,"C-",IF((ROUND(TRUNC(('TRI-3'!BT42  ),2),0))=4,"D+",IF((ROUND(TRUNC(('TRI-3'!BT42 ),2),0))=3,"D-",IF((ROUND(TRUNC(('TRI-3'!BT42 ),2),0))=2,"E+",IF((ROUND(TRUNC(('TRI-3'!BT42  ),2),0))&lt;=1,"E-","")))))))))))</f>
        <v/>
      </c>
      <c r="BU42" s="51" t="str">
        <f>IF(OR('TRI-3'!BU42 ="",'TRI-3'!BU42&lt;0,'TRI-3'!BU42  &gt;10),"",IF((ROUND(TRUNC(('TRI-3'!BU42  ),2),0))=10,"A+",IF((ROUND(TRUNC(('TRI-3'!BU42  ),2),0))=9,"A-",IF((ROUND(TRUNC(('TRI-3'!BU42   ),2),0))=8,"B+",IF((ROUND(TRUNC(('TRI-3'!BU42 ),2),0))=7,"B-",IF((ROUND(TRUNC(('TRI-3'!BU42  ),2),0))=6,"C+",IF((ROUND(TRUNC(('TRI-3'!BU42  ),2),0))=5,"C-",IF((ROUND(TRUNC(('TRI-3'!BU42  ),2),0))=4,"D+",IF((ROUND(TRUNC(('TRI-3'!BU42 ),2),0))=3,"D-",IF((ROUND(TRUNC(('TRI-3'!BU42 ),2),0))=2,"E+",IF((ROUND(TRUNC(('TRI-3'!BU42  ),2),0))&lt;=1,"E-","")))))))))))</f>
        <v/>
      </c>
      <c r="BV42" s="51" t="str">
        <f>IF(OR('TRI-3'!BV42 ="",'TRI-3'!BV42&lt;0,'TRI-3'!BV42  &gt;10),"",IF((ROUND(TRUNC(('TRI-3'!BV42  ),2),0))=10,"A+",IF((ROUND(TRUNC(('TRI-3'!BV42  ),2),0))=9,"A-",IF((ROUND(TRUNC(('TRI-3'!BV42   ),2),0))=8,"B+",IF((ROUND(TRUNC(('TRI-3'!BV42 ),2),0))=7,"B-",IF((ROUND(TRUNC(('TRI-3'!BV42  ),2),0))=6,"C+",IF((ROUND(TRUNC(('TRI-3'!BV42  ),2),0))=5,"C-",IF((ROUND(TRUNC(('TRI-3'!BV42  ),2),0))=4,"D+",IF((ROUND(TRUNC(('TRI-3'!BV42 ),2),0))=3,"D-",IF((ROUND(TRUNC(('TRI-3'!BV42 ),2),0))=2,"E+",IF((ROUND(TRUNC(('TRI-3'!BV42  ),2),0))&lt;=1,"E-","")))))))))))</f>
        <v/>
      </c>
      <c r="BW42" s="51" t="str">
        <f>IF(OR('TRI-3'!BW42 ="",'TRI-3'!BW42&lt;0,'TRI-3'!BW42  &gt;10),"",IF((ROUND(TRUNC(('TRI-3'!BW42  ),2),0))=10,"A+",IF((ROUND(TRUNC(('TRI-3'!BW42  ),2),0))=9,"A-",IF((ROUND(TRUNC(('TRI-3'!BW42   ),2),0))=8,"B+",IF((ROUND(TRUNC(('TRI-3'!BW42 ),2),0))=7,"B-",IF((ROUND(TRUNC(('TRI-3'!BW42  ),2),0))=6,"C+",IF((ROUND(TRUNC(('TRI-3'!BW42  ),2),0))=5,"C-",IF((ROUND(TRUNC(('TRI-3'!BW42  ),2),0))=4,"D+",IF((ROUND(TRUNC(('TRI-3'!BW42 ),2),0))=3,"D-",IF((ROUND(TRUNC(('TRI-3'!BW42 ),2),0))=2,"E+",IF((ROUND(TRUNC(('TRI-3'!BW42  ),2),0))&lt;=1,"E-","")))))))))))</f>
        <v/>
      </c>
      <c r="BX42" s="51" t="str">
        <f>IF(OR('TRI-3'!BX42 ="",'TRI-3'!BX42&lt;0,'TRI-3'!BX42  &gt;10),"",IF((ROUND(TRUNC(('TRI-3'!BX42  ),2),0))=10,"A+",IF((ROUND(TRUNC(('TRI-3'!BX42  ),2),0))=9,"A-",IF((ROUND(TRUNC(('TRI-3'!BX42   ),2),0))=8,"B+",IF((ROUND(TRUNC(('TRI-3'!BX42 ),2),0))=7,"B-",IF((ROUND(TRUNC(('TRI-3'!BX42  ),2),0))=6,"C+",IF((ROUND(TRUNC(('TRI-3'!BX42  ),2),0))=5,"C-",IF((ROUND(TRUNC(('TRI-3'!BX42  ),2),0))=4,"D+",IF((ROUND(TRUNC(('TRI-3'!BX42 ),2),0))=3,"D-",IF((ROUND(TRUNC(('TRI-3'!BX42 ),2),0))=2,"E+",IF((ROUND(TRUNC(('TRI-3'!BX42  ),2),0))&lt;=1,"E-","")))))))))))</f>
        <v/>
      </c>
      <c r="BY42" s="51" t="str">
        <f>IF(OR('TRI-3'!BY42 ="",'TRI-3'!BY42&lt;0,'TRI-3'!BY42  &gt;10),"",IF((ROUND(TRUNC(('TRI-3'!BY42  ),2),0))=10,"A+",IF((ROUND(TRUNC(('TRI-3'!BY42  ),2),0))=9,"A-",IF((ROUND(TRUNC(('TRI-3'!BY42   ),2),0))=8,"B+",IF((ROUND(TRUNC(('TRI-3'!BY42 ),2),0))=7,"B-",IF((ROUND(TRUNC(('TRI-3'!BY42  ),2),0))=6,"C+",IF((ROUND(TRUNC(('TRI-3'!BY42  ),2),0))=5,"C-",IF((ROUND(TRUNC(('TRI-3'!BY42  ),2),0))=4,"D+",IF((ROUND(TRUNC(('TRI-3'!BY42 ),2),0))=3,"D-",IF((ROUND(TRUNC(('TRI-3'!BY42 ),2),0))=2,"E+",IF((ROUND(TRUNC(('TRI-3'!BY42  ),2),0))&lt;=1,"E-","")))))))))))</f>
        <v/>
      </c>
      <c r="BZ42" s="51" t="str">
        <f>IF(OR('TRI-3'!BZ42 ="",'TRI-3'!BZ42&lt;0,'TRI-3'!BZ42  &gt;10),"",IF((ROUND(TRUNC(('TRI-3'!BZ42  ),2),0))=10,"A+",IF((ROUND(TRUNC(('TRI-3'!BZ42  ),2),0))=9,"A-",IF((ROUND(TRUNC(('TRI-3'!BZ42   ),2),0))=8,"B+",IF((ROUND(TRUNC(('TRI-3'!BZ42 ),2),0))=7,"B-",IF((ROUND(TRUNC(('TRI-3'!BZ42  ),2),0))=6,"C+",IF((ROUND(TRUNC(('TRI-3'!BZ42  ),2),0))=5,"C-",IF((ROUND(TRUNC(('TRI-3'!BZ42  ),2),0))=4,"D+",IF((ROUND(TRUNC(('TRI-3'!BZ42 ),2),0))=3,"D-",IF((ROUND(TRUNC(('TRI-3'!BZ42 ),2),0))=2,"E+",IF((ROUND(TRUNC(('TRI-3'!BZ42  ),2),0))&lt;=1,"E-","")))))))))))</f>
        <v/>
      </c>
      <c r="CA42" s="51" t="str">
        <f>IF(OR('TRI-3'!CA42 ="",'TRI-3'!CA42&lt;0,'TRI-3'!CA42  &gt;10),"",IF((ROUND(TRUNC(('TRI-3'!CA42  ),2),0))=10,"A+",IF((ROUND(TRUNC(('TRI-3'!CA42  ),2),0))=9,"A-",IF((ROUND(TRUNC(('TRI-3'!CA42   ),2),0))=8,"B+",IF((ROUND(TRUNC(('TRI-3'!CA42 ),2),0))=7,"B-",IF((ROUND(TRUNC(('TRI-3'!CA42  ),2),0))=6,"C+",IF((ROUND(TRUNC(('TRI-3'!CA42  ),2),0))=5,"C-",IF((ROUND(TRUNC(('TRI-3'!CA42  ),2),0))=4,"D+",IF((ROUND(TRUNC(('TRI-3'!CA42 ),2),0))=3,"D-",IF((ROUND(TRUNC(('TRI-3'!CA42 ),2),0))=2,"E+",IF((ROUND(TRUNC(('TRI-3'!CA42  ),2),0))&lt;=1,"E-","")))))))))))</f>
        <v/>
      </c>
      <c r="CB42" s="51" t="str">
        <f>IF(OR('TRI-3'!CB42 ="",'TRI-3'!CB42&lt;0,'TRI-3'!CB42  &gt;10),"",IF((ROUND(TRUNC(('TRI-3'!CB42  ),2),0))=10,"A+",IF((ROUND(TRUNC(('TRI-3'!CB42  ),2),0))=9,"A-",IF((ROUND(TRUNC(('TRI-3'!CB42   ),2),0))=8,"B+",IF((ROUND(TRUNC(('TRI-3'!CB42 ),2),0))=7,"B-",IF((ROUND(TRUNC(('TRI-3'!CB42  ),2),0))=6,"C+",IF((ROUND(TRUNC(('TRI-3'!CB42  ),2),0))=5,"C-",IF((ROUND(TRUNC(('TRI-3'!CB42  ),2),0))=4,"D+",IF((ROUND(TRUNC(('TRI-3'!CB42 ),2),0))=3,"D-",IF((ROUND(TRUNC(('TRI-3'!CB42 ),2),0))=2,"E+",IF((ROUND(TRUNC(('TRI-3'!CB42  ),2),0))&lt;=1,"E-","")))))))))))</f>
        <v/>
      </c>
      <c r="CC42" s="51" t="str">
        <f>IF(OR('TRI-3'!CC42 ="",'TRI-3'!CC42&lt;0,'TRI-3'!CC42  &gt;10),"",IF((ROUND(TRUNC(('TRI-3'!CC42  ),2),0))=10,"A+",IF((ROUND(TRUNC(('TRI-3'!CC42  ),2),0))=9,"A-",IF((ROUND(TRUNC(('TRI-3'!CC42   ),2),0))=8,"B+",IF((ROUND(TRUNC(('TRI-3'!CC42 ),2),0))=7,"B-",IF((ROUND(TRUNC(('TRI-3'!CC42  ),2),0))=6,"C+",IF((ROUND(TRUNC(('TRI-3'!CC42  ),2),0))=5,"C-",IF((ROUND(TRUNC(('TRI-3'!CC42  ),2),0))=4,"D+",IF((ROUND(TRUNC(('TRI-3'!CC42 ),2),0))=3,"D-",IF((ROUND(TRUNC(('TRI-3'!CC42 ),2),0))=2,"E+",IF((ROUND(TRUNC(('TRI-3'!CC42  ),2),0))&lt;=1,"E-","")))))))))))</f>
        <v/>
      </c>
      <c r="CD42" s="51" t="str">
        <f>IF(OR('TRI-3'!CD42 ="",'TRI-3'!CD42&lt;0,'TRI-3'!CD42  &gt;10),"",IF((ROUND(TRUNC(('TRI-3'!CD42  ),2),0))=10,"A+",IF((ROUND(TRUNC(('TRI-3'!CD42  ),2),0))=9,"A-",IF((ROUND(TRUNC(('TRI-3'!CD42   ),2),0))=8,"B+",IF((ROUND(TRUNC(('TRI-3'!CD42 ),2),0))=7,"B-",IF((ROUND(TRUNC(('TRI-3'!CD42  ),2),0))=6,"C+",IF((ROUND(TRUNC(('TRI-3'!CD42  ),2),0))=5,"C-",IF((ROUND(TRUNC(('TRI-3'!CD42  ),2),0))=4,"D+",IF((ROUND(TRUNC(('TRI-3'!CD42 ),2),0))=3,"D-",IF((ROUND(TRUNC(('TRI-3'!CD42 ),2),0))=2,"E+",IF((ROUND(TRUNC(('TRI-3'!CD42  ),2),0))&lt;=1,"E-","")))))))))))</f>
        <v/>
      </c>
      <c r="CE42" s="51" t="str">
        <f>IF(OR('TRI-3'!CE42 ="",'TRI-3'!CE42&lt;0,'TRI-3'!CE42  &gt;10),"",IF((ROUND(TRUNC(('TRI-3'!CE42  ),2),0))=10,"A+",IF((ROUND(TRUNC(('TRI-3'!CE42  ),2),0))=9,"A-",IF((ROUND(TRUNC(('TRI-3'!CE42   ),2),0))=8,"B+",IF((ROUND(TRUNC(('TRI-3'!CE42 ),2),0))=7,"B-",IF((ROUND(TRUNC(('TRI-3'!CE42  ),2),0))=6,"C+",IF((ROUND(TRUNC(('TRI-3'!CE42  ),2),0))=5,"C-",IF((ROUND(TRUNC(('TRI-3'!CE42  ),2),0))=4,"D+",IF((ROUND(TRUNC(('TRI-3'!CE42 ),2),0))=3,"D-",IF((ROUND(TRUNC(('TRI-3'!CE42 ),2),0))=2,"E+",IF((ROUND(TRUNC(('TRI-3'!CE42  ),2),0))&lt;=1,"E-","")))))))))))</f>
        <v/>
      </c>
      <c r="CF42" s="51" t="str">
        <f>IF(OR('TRI-3'!CF42 ="",'TRI-3'!CF42&lt;0,'TRI-3'!CF42  &gt;10),"",IF((ROUND(TRUNC(('TRI-3'!CF42  ),2),0))=10,"A+",IF((ROUND(TRUNC(('TRI-3'!CF42  ),2),0))=9,"A-",IF((ROUND(TRUNC(('TRI-3'!CF42   ),2),0))=8,"B+",IF((ROUND(TRUNC(('TRI-3'!CF42 ),2),0))=7,"B-",IF((ROUND(TRUNC(('TRI-3'!CF42  ),2),0))=6,"C+",IF((ROUND(TRUNC(('TRI-3'!CF42  ),2),0))=5,"C-",IF((ROUND(TRUNC(('TRI-3'!CF42  ),2),0))=4,"D+",IF((ROUND(TRUNC(('TRI-3'!CF42 ),2),0))=3,"D-",IF((ROUND(TRUNC(('TRI-3'!CF42 ),2),0))=2,"E+",IF((ROUND(TRUNC(('TRI-3'!CF42  ),2),0))&lt;=1,"E-","")))))))))))</f>
        <v/>
      </c>
      <c r="CG42" s="51" t="str">
        <f>IF(OR('TRI-3'!CG42 ="",'TRI-3'!CG42&lt;0,'TRI-3'!CG42  &gt;10),"",IF((ROUND(TRUNC(('TRI-3'!CG42  ),2),0))=10,"A+",IF((ROUND(TRUNC(('TRI-3'!CG42  ),2),0))=9,"A-",IF((ROUND(TRUNC(('TRI-3'!CG42   ),2),0))=8,"B+",IF((ROUND(TRUNC(('TRI-3'!CG42 ),2),0))=7,"B-",IF((ROUND(TRUNC(('TRI-3'!CG42  ),2),0))=6,"C+",IF((ROUND(TRUNC(('TRI-3'!CG42  ),2),0))=5,"C-",IF((ROUND(TRUNC(('TRI-3'!CG42  ),2),0))=4,"D+",IF((ROUND(TRUNC(('TRI-3'!CG42 ),2),0))=3,"D-",IF((ROUND(TRUNC(('TRI-3'!CG42 ),2),0))=2,"E+",IF((ROUND(TRUNC(('TRI-3'!CG42  ),2),0))&lt;=1,"E-","")))))))))))</f>
        <v/>
      </c>
      <c r="CH42" s="51" t="str">
        <f>IF(OR('TRI-3'!CH42 ="",'TRI-3'!CH42&lt;0,'TRI-3'!CH42  &gt;10),"",IF((ROUND(TRUNC(('TRI-3'!CH42  ),2),0))=10,"A+",IF((ROUND(TRUNC(('TRI-3'!CH42  ),2),0))=9,"A-",IF((ROUND(TRUNC(('TRI-3'!CH42   ),2),0))=8,"B+",IF((ROUND(TRUNC(('TRI-3'!CH42 ),2),0))=7,"B-",IF((ROUND(TRUNC(('TRI-3'!CH42  ),2),0))=6,"C+",IF((ROUND(TRUNC(('TRI-3'!CH42  ),2),0))=5,"C-",IF((ROUND(TRUNC(('TRI-3'!CH42  ),2),0))=4,"D+",IF((ROUND(TRUNC(('TRI-3'!CH42 ),2),0))=3,"D-",IF((ROUND(TRUNC(('TRI-3'!CH42 ),2),0))=2,"E+",IF((ROUND(TRUNC(('TRI-3'!CH42  ),2),0))&lt;=1,"E-","")))))))))))</f>
        <v/>
      </c>
      <c r="CI42" s="51" t="str">
        <f>IF(OR('TRI-3'!CI42 ="",'TRI-3'!CI42&lt;0,'TRI-3'!CI42  &gt;10),"",IF((ROUND(TRUNC(('TRI-3'!CI42  ),2),0))=10,"A+",IF((ROUND(TRUNC(('TRI-3'!CI42  ),2),0))=9,"A-",IF((ROUND(TRUNC(('TRI-3'!CI42   ),2),0))=8,"B+",IF((ROUND(TRUNC(('TRI-3'!CI42 ),2),0))=7,"B-",IF((ROUND(TRUNC(('TRI-3'!CI42  ),2),0))=6,"C+",IF((ROUND(TRUNC(('TRI-3'!CI42  ),2),0))=5,"C-",IF((ROUND(TRUNC(('TRI-3'!CI42  ),2),0))=4,"D+",IF((ROUND(TRUNC(('TRI-3'!CI42 ),2),0))=3,"D-",IF((ROUND(TRUNC(('TRI-3'!CI42 ),2),0))=2,"E+",IF((ROUND(TRUNC(('TRI-3'!CI42  ),2),0))&lt;=1,"E-","")))))))))))</f>
        <v/>
      </c>
      <c r="CJ42" s="51" t="str">
        <f>IF(OR('TRI-3'!CJ42 ="",'TRI-3'!CJ42&lt;0,'TRI-3'!CJ42  &gt;10),"",IF((ROUND(TRUNC(('TRI-3'!CJ42  ),2),0))=10,"A+",IF((ROUND(TRUNC(('TRI-3'!CJ42  ),2),0))=9,"A-",IF((ROUND(TRUNC(('TRI-3'!CJ42   ),2),0))=8,"B+",IF((ROUND(TRUNC(('TRI-3'!CJ42 ),2),0))=7,"B-",IF((ROUND(TRUNC(('TRI-3'!CJ42  ),2),0))=6,"C+",IF((ROUND(TRUNC(('TRI-3'!CJ42  ),2),0))=5,"C-",IF((ROUND(TRUNC(('TRI-3'!CJ42  ),2),0))=4,"D+",IF((ROUND(TRUNC(('TRI-3'!CJ42 ),2),0))=3,"D-",IF((ROUND(TRUNC(('TRI-3'!CJ42 ),2),0))=2,"E+",IF((ROUND(TRUNC(('TRI-3'!CJ42  ),2),0))&lt;=1,"E-","")))))))))))</f>
        <v/>
      </c>
      <c r="CK42" s="51" t="str">
        <f>IF(OR('TRI-3'!CK42 ="",'TRI-3'!CK42&lt;0,'TRI-3'!CK42  &gt;10),"",IF((ROUND(TRUNC(('TRI-3'!CK42  ),2),0))=10,"A+",IF((ROUND(TRUNC(('TRI-3'!CK42  ),2),0))=9,"A-",IF((ROUND(TRUNC(('TRI-3'!CK42   ),2),0))=8,"B+",IF((ROUND(TRUNC(('TRI-3'!CK42 ),2),0))=7,"B-",IF((ROUND(TRUNC(('TRI-3'!CK42  ),2),0))=6,"C+",IF((ROUND(TRUNC(('TRI-3'!CK42  ),2),0))=5,"C-",IF((ROUND(TRUNC(('TRI-3'!CK42  ),2),0))=4,"D+",IF((ROUND(TRUNC(('TRI-3'!CK42 ),2),0))=3,"D-",IF((ROUND(TRUNC(('TRI-3'!CK42 ),2),0))=2,"E+",IF((ROUND(TRUNC(('TRI-3'!CK42  ),2),0))&lt;=1,"E-","")))))))))))</f>
        <v/>
      </c>
      <c r="CL42" s="51" t="str">
        <f>IF(OR('TRI-3'!CL42 ="",'TRI-3'!CL42&lt;0,'TRI-3'!CL42  &gt;10),"",IF((ROUND(TRUNC(('TRI-3'!CL42  ),2),0))=10,"A+",IF((ROUND(TRUNC(('TRI-3'!CL42  ),2),0))=9,"A-",IF((ROUND(TRUNC(('TRI-3'!CL42   ),2),0))=8,"B+",IF((ROUND(TRUNC(('TRI-3'!CL42 ),2),0))=7,"B-",IF((ROUND(TRUNC(('TRI-3'!CL42  ),2),0))=6,"C+",IF((ROUND(TRUNC(('TRI-3'!CL42  ),2),0))=5,"C-",IF((ROUND(TRUNC(('TRI-3'!CL42  ),2),0))=4,"D+",IF((ROUND(TRUNC(('TRI-3'!CL42 ),2),0))=3,"D-",IF((ROUND(TRUNC(('TRI-3'!CL42 ),2),0))=2,"E+",IF((ROUND(TRUNC(('TRI-3'!CL42  ),2),0))&lt;=1,"E-","")))))))))))</f>
        <v/>
      </c>
      <c r="CM42" s="51" t="str">
        <f>IF(OR('TRI-3'!CM42 ="",'TRI-3'!CM42&lt;0,'TRI-3'!CM42  &gt;10),"",IF((ROUND(TRUNC(('TRI-3'!CM42  ),2),0))=10,"A+",IF((ROUND(TRUNC(('TRI-3'!CM42  ),2),0))=9,"A-",IF((ROUND(TRUNC(('TRI-3'!CM42   ),2),0))=8,"B+",IF((ROUND(TRUNC(('TRI-3'!CM42 ),2),0))=7,"B-",IF((ROUND(TRUNC(('TRI-3'!CM42  ),2),0))=6,"C+",IF((ROUND(TRUNC(('TRI-3'!CM42  ),2),0))=5,"C-",IF((ROUND(TRUNC(('TRI-3'!CM42  ),2),0))=4,"D+",IF((ROUND(TRUNC(('TRI-3'!CM42 ),2),0))=3,"D-",IF((ROUND(TRUNC(('TRI-3'!CM42 ),2),0))=2,"E+",IF((ROUND(TRUNC(('TRI-3'!CM42  ),2),0))&lt;=1,"E-","")))))))))))</f>
        <v/>
      </c>
      <c r="CN42" s="51" t="str">
        <f>IF(OR('TRI-3'!CN42 ="",'TRI-3'!CN42&lt;0,'TRI-3'!CN42  &gt;10),"",IF((ROUND(TRUNC(('TRI-3'!CN42  ),2),0))=10,"A+",IF((ROUND(TRUNC(('TRI-3'!CN42  ),2),0))=9,"A-",IF((ROUND(TRUNC(('TRI-3'!CN42   ),2),0))=8,"B+",IF((ROUND(TRUNC(('TRI-3'!CN42 ),2),0))=7,"B-",IF((ROUND(TRUNC(('TRI-3'!CN42  ),2),0))=6,"C+",IF((ROUND(TRUNC(('TRI-3'!CN42  ),2),0))=5,"C-",IF((ROUND(TRUNC(('TRI-3'!CN42  ),2),0))=4,"D+",IF((ROUND(TRUNC(('TRI-3'!CN42 ),2),0))=3,"D-",IF((ROUND(TRUNC(('TRI-3'!CN42 ),2),0))=2,"E+",IF((ROUND(TRUNC(('TRI-3'!CN42  ),2),0))&lt;=1,"E-","")))))))))))</f>
        <v/>
      </c>
      <c r="CO42" s="51" t="str">
        <f>IF(OR('TRI-3'!CO42 ="",'TRI-3'!CO42&lt;0,'TRI-3'!CO42  &gt;10),"",IF((ROUND(TRUNC(('TRI-3'!CO42  ),2),0))=10,"A+",IF((ROUND(TRUNC(('TRI-3'!CO42  ),2),0))=9,"A-",IF((ROUND(TRUNC(('TRI-3'!CO42   ),2),0))=8,"B+",IF((ROUND(TRUNC(('TRI-3'!CO42 ),2),0))=7,"B-",IF((ROUND(TRUNC(('TRI-3'!CO42  ),2),0))=6,"C+",IF((ROUND(TRUNC(('TRI-3'!CO42  ),2),0))=5,"C-",IF((ROUND(TRUNC(('TRI-3'!CO42  ),2),0))=4,"D+",IF((ROUND(TRUNC(('TRI-3'!CO42 ),2),0))=3,"D-",IF((ROUND(TRUNC(('TRI-3'!CO42 ),2),0))=2,"E+",IF((ROUND(TRUNC(('TRI-3'!CO42  ),2),0))&lt;=1,"E-","")))))))))))</f>
        <v/>
      </c>
      <c r="CP42" s="51" t="str">
        <f>IF(OR('TRI-3'!CP42 ="",'TRI-3'!CP42&lt;0,'TRI-3'!CP42  &gt;10),"",IF((ROUND(TRUNC(('TRI-3'!CP42  ),2),0))=10,"A+",IF((ROUND(TRUNC(('TRI-3'!CP42  ),2),0))=9,"A-",IF((ROUND(TRUNC(('TRI-3'!CP42   ),2),0))=8,"B+",IF((ROUND(TRUNC(('TRI-3'!CP42 ),2),0))=7,"B-",IF((ROUND(TRUNC(('TRI-3'!CP42  ),2),0))=6,"C+",IF((ROUND(TRUNC(('TRI-3'!CP42  ),2),0))=5,"C-",IF((ROUND(TRUNC(('TRI-3'!CP42  ),2),0))=4,"D+",IF((ROUND(TRUNC(('TRI-3'!CP42 ),2),0))=3,"D-",IF((ROUND(TRUNC(('TRI-3'!CP42 ),2),0))=2,"E+",IF((ROUND(TRUNC(('TRI-3'!CP42  ),2),0))&lt;=1,"E-","")))))))))))</f>
        <v/>
      </c>
      <c r="CQ42" s="51" t="str">
        <f>IF(OR('TRI-3'!CQ42 ="",'TRI-3'!CQ42&lt;0,'TRI-3'!CQ42  &gt;10),"",IF((ROUND(TRUNC(('TRI-3'!CQ42  ),2),0))=10,"A+",IF((ROUND(TRUNC(('TRI-3'!CQ42  ),2),0))=9,"A-",IF((ROUND(TRUNC(('TRI-3'!CQ42   ),2),0))=8,"B+",IF((ROUND(TRUNC(('TRI-3'!CQ42 ),2),0))=7,"B-",IF((ROUND(TRUNC(('TRI-3'!CQ42  ),2),0))=6,"C+",IF((ROUND(TRUNC(('TRI-3'!CQ42  ),2),0))=5,"C-",IF((ROUND(TRUNC(('TRI-3'!CQ42  ),2),0))=4,"D+",IF((ROUND(TRUNC(('TRI-3'!CQ42 ),2),0))=3,"D-",IF((ROUND(TRUNC(('TRI-3'!CQ42 ),2),0))=2,"E+",IF((ROUND(TRUNC(('TRI-3'!CQ42  ),2),0))&lt;=1,"E-","")))))))))))</f>
        <v/>
      </c>
      <c r="CR42" s="51" t="str">
        <f>IF(OR('TRI-3'!CR42 ="",'TRI-3'!CR42&lt;0,'TRI-3'!CR42  &gt;10),"",IF((ROUND(TRUNC(('TRI-3'!CR42  ),2),0))=10,"A+",IF((ROUND(TRUNC(('TRI-3'!CR42  ),2),0))=9,"A-",IF((ROUND(TRUNC(('TRI-3'!CR42   ),2),0))=8,"B+",IF((ROUND(TRUNC(('TRI-3'!CR42 ),2),0))=7,"B-",IF((ROUND(TRUNC(('TRI-3'!CR42  ),2),0))=6,"C+",IF((ROUND(TRUNC(('TRI-3'!CR42  ),2),0))=5,"C-",IF((ROUND(TRUNC(('TRI-3'!CR42  ),2),0))=4,"D+",IF((ROUND(TRUNC(('TRI-3'!CR42 ),2),0))=3,"D-",IF((ROUND(TRUNC(('TRI-3'!CR42 ),2),0))=2,"E+",IF((ROUND(TRUNC(('TRI-3'!CR42  ),2),0))&lt;=1,"E-","")))))))))))</f>
        <v/>
      </c>
      <c r="CS42" s="51" t="str">
        <f>IF(OR('TRI-3'!CS42 ="",'TRI-3'!CS42&lt;0,'TRI-3'!CS42  &gt;10),"",IF((ROUND(TRUNC(('TRI-3'!CS42  ),2),0))=10,"A+",IF((ROUND(TRUNC(('TRI-3'!CS42  ),2),0))=9,"A-",IF((ROUND(TRUNC(('TRI-3'!CS42   ),2),0))=8,"B+",IF((ROUND(TRUNC(('TRI-3'!CS42 ),2),0))=7,"B-",IF((ROUND(TRUNC(('TRI-3'!CS42  ),2),0))=6,"C+",IF((ROUND(TRUNC(('TRI-3'!CS42  ),2),0))=5,"C-",IF((ROUND(TRUNC(('TRI-3'!CS42  ),2),0))=4,"D+",IF((ROUND(TRUNC(('TRI-3'!CS42 ),2),0))=3,"D-",IF((ROUND(TRUNC(('TRI-3'!CS42 ),2),0))=2,"E+",IF((ROUND(TRUNC(('TRI-3'!CS42  ),2),0))&lt;=1,"E-","")))))))))))</f>
        <v/>
      </c>
      <c r="CT42" s="51" t="str">
        <f>IF(OR('TRI-3'!CT42 ="",'TRI-3'!CT42&lt;0,'TRI-3'!CT42  &gt;10),"",IF((ROUND(TRUNC(('TRI-3'!CT42  ),2),0))=10,"A+",IF((ROUND(TRUNC(('TRI-3'!CT42  ),2),0))=9,"A-",IF((ROUND(TRUNC(('TRI-3'!CT42   ),2),0))=8,"B+",IF((ROUND(TRUNC(('TRI-3'!CT42 ),2),0))=7,"B-",IF((ROUND(TRUNC(('TRI-3'!CT42  ),2),0))=6,"C+",IF((ROUND(TRUNC(('TRI-3'!CT42  ),2),0))=5,"C-",IF((ROUND(TRUNC(('TRI-3'!CT42  ),2),0))=4,"D+",IF((ROUND(TRUNC(('TRI-3'!CT42 ),2),0))=3,"D-",IF((ROUND(TRUNC(('TRI-3'!CT42 ),2),0))=2,"E+",IF((ROUND(TRUNC(('TRI-3'!CT42  ),2),0))&lt;=1,"E-","")))))))))))</f>
        <v/>
      </c>
      <c r="CU42" s="51" t="str">
        <f>IF(OR('TRI-3'!CU42 ="",'TRI-3'!CU42&lt;0,'TRI-3'!CU42  &gt;10),"",IF((ROUND(TRUNC(('TRI-3'!CU42  ),2),0))=10,"A+",IF((ROUND(TRUNC(('TRI-3'!CU42  ),2),0))=9,"A-",IF((ROUND(TRUNC(('TRI-3'!CU42   ),2),0))=8,"B+",IF((ROUND(TRUNC(('TRI-3'!CU42 ),2),0))=7,"B-",IF((ROUND(TRUNC(('TRI-3'!CU42  ),2),0))=6,"C+",IF((ROUND(TRUNC(('TRI-3'!CU42  ),2),0))=5,"C-",IF((ROUND(TRUNC(('TRI-3'!CU42  ),2),0))=4,"D+",IF((ROUND(TRUNC(('TRI-3'!CU42 ),2),0))=3,"D-",IF((ROUND(TRUNC(('TRI-3'!CU42 ),2),0))=2,"E+",IF((ROUND(TRUNC(('TRI-3'!CU42  ),2),0))&lt;=1,"E-","")))))))))))</f>
        <v/>
      </c>
      <c r="CV42" s="51" t="str">
        <f>IF(OR('TRI-3'!CV42 ="",'TRI-3'!CV42&lt;0,'TRI-3'!CV42  &gt;10),"",IF((ROUND(TRUNC(('TRI-3'!CV42  ),2),0))=10,"A+",IF((ROUND(TRUNC(('TRI-3'!CV42  ),2),0))=9,"A-",IF((ROUND(TRUNC(('TRI-3'!CV42   ),2),0))=8,"B+",IF((ROUND(TRUNC(('TRI-3'!CV42 ),2),0))=7,"B-",IF((ROUND(TRUNC(('TRI-3'!CV42  ),2),0))=6,"C+",IF((ROUND(TRUNC(('TRI-3'!CV42  ),2),0))=5,"C-",IF((ROUND(TRUNC(('TRI-3'!CV42  ),2),0))=4,"D+",IF((ROUND(TRUNC(('TRI-3'!CV42 ),2),0))=3,"D-",IF((ROUND(TRUNC(('TRI-3'!CV42 ),2),0))=2,"E+",IF((ROUND(TRUNC(('TRI-3'!CV42  ),2),0))&lt;=1,"E-","")))))))))))</f>
        <v/>
      </c>
      <c r="CW42" s="51" t="str">
        <f>IF(OR('TRI-3'!CW42 ="",'TRI-3'!CW42&lt;0,'TRI-3'!CW42  &gt;10),"",IF((ROUND(TRUNC(('TRI-3'!CW42  ),2),0))=10,"A+",IF((ROUND(TRUNC(('TRI-3'!CW42  ),2),0))=9,"A-",IF((ROUND(TRUNC(('TRI-3'!CW42   ),2),0))=8,"B+",IF((ROUND(TRUNC(('TRI-3'!CW42 ),2),0))=7,"B-",IF((ROUND(TRUNC(('TRI-3'!CW42  ),2),0))=6,"C+",IF((ROUND(TRUNC(('TRI-3'!CW42  ),2),0))=5,"C-",IF((ROUND(TRUNC(('TRI-3'!CW42  ),2),0))=4,"D+",IF((ROUND(TRUNC(('TRI-3'!CW42 ),2),0))=3,"D-",IF((ROUND(TRUNC(('TRI-3'!CW42 ),2),0))=2,"E+",IF((ROUND(TRUNC(('TRI-3'!CW42  ),2),0))&lt;=1,"E-","")))))))))))</f>
        <v/>
      </c>
      <c r="CX42" s="51" t="str">
        <f>IF(OR('TRI-3'!CX42 ="",'TRI-3'!CX42&lt;0,'TRI-3'!CX42  &gt;10),"",IF((ROUND(TRUNC(('TRI-3'!CX42  ),2),0))=10,"A+",IF((ROUND(TRUNC(('TRI-3'!CX42  ),2),0))=9,"A-",IF((ROUND(TRUNC(('TRI-3'!CX42   ),2),0))=8,"B+",IF((ROUND(TRUNC(('TRI-3'!CX42 ),2),0))=7,"B-",IF((ROUND(TRUNC(('TRI-3'!CX42  ),2),0))=6,"C+",IF((ROUND(TRUNC(('TRI-3'!CX42  ),2),0))=5,"C-",IF((ROUND(TRUNC(('TRI-3'!CX42  ),2),0))=4,"D+",IF((ROUND(TRUNC(('TRI-3'!CX42 ),2),0))=3,"D-",IF((ROUND(TRUNC(('TRI-3'!CX42 ),2),0))=2,"E+",IF((ROUND(TRUNC(('TRI-3'!CX42  ),2),0))&lt;=1,"E-","")))))))))))</f>
        <v/>
      </c>
      <c r="CY42" s="51" t="str">
        <f>IF(OR('TRI-3'!CY42 ="",'TRI-3'!CY42&lt;0,'TRI-3'!CY42  &gt;10),"",IF((ROUND(TRUNC(('TRI-3'!CY42  ),2),0))=10,"A+",IF((ROUND(TRUNC(('TRI-3'!CY42  ),2),0))=9,"A-",IF((ROUND(TRUNC(('TRI-3'!CY42   ),2),0))=8,"B+",IF((ROUND(TRUNC(('TRI-3'!CY42 ),2),0))=7,"B-",IF((ROUND(TRUNC(('TRI-3'!CY42  ),2),0))=6,"C+",IF((ROUND(TRUNC(('TRI-3'!CY42  ),2),0))=5,"C-",IF((ROUND(TRUNC(('TRI-3'!CY42  ),2),0))=4,"D+",IF((ROUND(TRUNC(('TRI-3'!CY42 ),2),0))=3,"D-",IF((ROUND(TRUNC(('TRI-3'!CY42 ),2),0))=2,"E+",IF((ROUND(TRUNC(('TRI-3'!CY42  ),2),0))&lt;=1,"E-","")))))))))))</f>
        <v/>
      </c>
      <c r="CZ42" s="51" t="str">
        <f>IF(OR('TRI-3'!CZ42 ="",'TRI-3'!CZ42&lt;0,'TRI-3'!CZ42  &gt;10),"",IF((ROUND(TRUNC(('TRI-3'!CZ42  ),2),0))=10,"A+",IF((ROUND(TRUNC(('TRI-3'!CZ42  ),2),0))=9,"A-",IF((ROUND(TRUNC(('TRI-3'!CZ42   ),2),0))=8,"B+",IF((ROUND(TRUNC(('TRI-3'!CZ42 ),2),0))=7,"B-",IF((ROUND(TRUNC(('TRI-3'!CZ42  ),2),0))=6,"C+",IF((ROUND(TRUNC(('TRI-3'!CZ42  ),2),0))=5,"C-",IF((ROUND(TRUNC(('TRI-3'!CZ42  ),2),0))=4,"D+",IF((ROUND(TRUNC(('TRI-3'!CZ42 ),2),0))=3,"D-",IF((ROUND(TRUNC(('TRI-3'!CZ42 ),2),0))=2,"E+",IF((ROUND(TRUNC(('TRI-3'!CZ42  ),2),0))&lt;=1,"E-","")))))))))))</f>
        <v/>
      </c>
      <c r="DA42" s="51" t="str">
        <f>IF(OR('TRI-3'!DA42 ="",'TRI-3'!DA42&lt;0,'TRI-3'!DA42  &gt;10),"",IF((ROUND(TRUNC(('TRI-3'!DA42  ),2),0))=10,"A+",IF((ROUND(TRUNC(('TRI-3'!DA42  ),2),0))=9,"A-",IF((ROUND(TRUNC(('TRI-3'!DA42   ),2),0))=8,"B+",IF((ROUND(TRUNC(('TRI-3'!DA42 ),2),0))=7,"B-",IF((ROUND(TRUNC(('TRI-3'!DA42  ),2),0))=6,"C+",IF((ROUND(TRUNC(('TRI-3'!DA42  ),2),0))=5,"C-",IF((ROUND(TRUNC(('TRI-3'!DA42  ),2),0))=4,"D+",IF((ROUND(TRUNC(('TRI-3'!DA42 ),2),0))=3,"D-",IF((ROUND(TRUNC(('TRI-3'!DA42 ),2),0))=2,"E+",IF((ROUND(TRUNC(('TRI-3'!DA42  ),2),0))&lt;=1,"E-","")))))))))))</f>
        <v/>
      </c>
      <c r="DB42" s="51" t="str">
        <f>IF(OR('TRI-3'!DB42 ="",'TRI-3'!DB42&lt;0,'TRI-3'!DB42  &gt;10),"",IF((ROUND(TRUNC(('TRI-3'!DB42  ),2),0))=10,"A+",IF((ROUND(TRUNC(('TRI-3'!DB42  ),2),0))=9,"A-",IF((ROUND(TRUNC(('TRI-3'!DB42   ),2),0))=8,"B+",IF((ROUND(TRUNC(('TRI-3'!DB42 ),2),0))=7,"B-",IF((ROUND(TRUNC(('TRI-3'!DB42  ),2),0))=6,"C+",IF((ROUND(TRUNC(('TRI-3'!DB42  ),2),0))=5,"C-",IF((ROUND(TRUNC(('TRI-3'!DB42  ),2),0))=4,"D+",IF((ROUND(TRUNC(('TRI-3'!DB42 ),2),0))=3,"D-",IF((ROUND(TRUNC(('TRI-3'!DB42 ),2),0))=2,"E+",IF((ROUND(TRUNC(('TRI-3'!DB42  ),2),0))&lt;=1,"E-","")))))))))))</f>
        <v/>
      </c>
      <c r="DC42" s="51" t="str">
        <f>IF(OR('TRI-3'!DC42 ="",'TRI-3'!DC42&lt;0,'TRI-3'!DC42  &gt;10),"",IF((ROUND(TRUNC(('TRI-3'!DC42  ),2),0))=10,"A+",IF((ROUND(TRUNC(('TRI-3'!DC42  ),2),0))=9,"A-",IF((ROUND(TRUNC(('TRI-3'!DC42   ),2),0))=8,"B+",IF((ROUND(TRUNC(('TRI-3'!DC42 ),2),0))=7,"B-",IF((ROUND(TRUNC(('TRI-3'!DC42  ),2),0))=6,"C+",IF((ROUND(TRUNC(('TRI-3'!DC42  ),2),0))=5,"C-",IF((ROUND(TRUNC(('TRI-3'!DC42  ),2),0))=4,"D+",IF((ROUND(TRUNC(('TRI-3'!DC42 ),2),0))=3,"D-",IF((ROUND(TRUNC(('TRI-3'!DC42 ),2),0))=2,"E+",IF((ROUND(TRUNC(('TRI-3'!DC42  ),2),0))&lt;=1,"E-","")))))))))))</f>
        <v/>
      </c>
      <c r="DD42" s="51" t="str">
        <f>IF(OR('TRI-3'!DD42 ="",'TRI-3'!DD42&lt;0,'TRI-3'!DD42  &gt;10),"",IF((ROUND(TRUNC(('TRI-3'!DD42  ),2),0))=10,"A+",IF((ROUND(TRUNC(('TRI-3'!DD42  ),2),0))=9,"A-",IF((ROUND(TRUNC(('TRI-3'!DD42   ),2),0))=8,"B+",IF((ROUND(TRUNC(('TRI-3'!DD42 ),2),0))=7,"B-",IF((ROUND(TRUNC(('TRI-3'!DD42  ),2),0))=6,"C+",IF((ROUND(TRUNC(('TRI-3'!DD42  ),2),0))=5,"C-",IF((ROUND(TRUNC(('TRI-3'!DD42  ),2),0))=4,"D+",IF((ROUND(TRUNC(('TRI-3'!DD42 ),2),0))=3,"D-",IF((ROUND(TRUNC(('TRI-3'!DD42 ),2),0))=2,"E+",IF((ROUND(TRUNC(('TRI-3'!DD42  ),2),0))&lt;=1,"E-","")))))))))))</f>
        <v/>
      </c>
      <c r="DE42" s="51" t="str">
        <f>IF(OR('TRI-3'!DE42 ="",'TRI-3'!DE42&lt;0,'TRI-3'!DE42  &gt;10),"",IF((ROUND(TRUNC(('TRI-3'!DE42  ),2),0))=10,"A+",IF((ROUND(TRUNC(('TRI-3'!DE42  ),2),0))=9,"A-",IF((ROUND(TRUNC(('TRI-3'!DE42   ),2),0))=8,"B+",IF((ROUND(TRUNC(('TRI-3'!DE42 ),2),0))=7,"B-",IF((ROUND(TRUNC(('TRI-3'!DE42  ),2),0))=6,"C+",IF((ROUND(TRUNC(('TRI-3'!DE42  ),2),0))=5,"C-",IF((ROUND(TRUNC(('TRI-3'!DE42  ),2),0))=4,"D+",IF((ROUND(TRUNC(('TRI-3'!DE42 ),2),0))=3,"D-",IF((ROUND(TRUNC(('TRI-3'!DE42 ),2),0))=2,"E+",IF((ROUND(TRUNC(('TRI-3'!DE42  ),2),0))&lt;=1,"E-","")))))))))))</f>
        <v/>
      </c>
      <c r="DF42" s="51" t="str">
        <f>IF(OR('TRI-3'!DF42 ="",'TRI-3'!DF42&lt;0,'TRI-3'!DF42  &gt;10),"",IF((ROUND(TRUNC(('TRI-3'!DF42  ),2),0))=10,"A+",IF((ROUND(TRUNC(('TRI-3'!DF42  ),2),0))=9,"A-",IF((ROUND(TRUNC(('TRI-3'!DF42   ),2),0))=8,"B+",IF((ROUND(TRUNC(('TRI-3'!DF42 ),2),0))=7,"B-",IF((ROUND(TRUNC(('TRI-3'!DF42  ),2),0))=6,"C+",IF((ROUND(TRUNC(('TRI-3'!DF42  ),2),0))=5,"C-",IF((ROUND(TRUNC(('TRI-3'!DF42  ),2),0))=4,"D+",IF((ROUND(TRUNC(('TRI-3'!DF42 ),2),0))=3,"D-",IF((ROUND(TRUNC(('TRI-3'!DF42 ),2),0))=2,"E+",IF((ROUND(TRUNC(('TRI-3'!DF42  ),2),0))&lt;=1,"E-","")))))))))))</f>
        <v/>
      </c>
      <c r="DG42" s="51" t="str">
        <f>IF(OR('TRI-3'!DG42 ="",'TRI-3'!DG42&lt;0,'TRI-3'!DG42  &gt;10),"",IF((ROUND(TRUNC(('TRI-3'!DG42  ),2),0))=10,"A+",IF((ROUND(TRUNC(('TRI-3'!DG42  ),2),0))=9,"A-",IF((ROUND(TRUNC(('TRI-3'!DG42   ),2),0))=8,"B+",IF((ROUND(TRUNC(('TRI-3'!DG42 ),2),0))=7,"B-",IF((ROUND(TRUNC(('TRI-3'!DG42  ),2),0))=6,"C+",IF((ROUND(TRUNC(('TRI-3'!DG42  ),2),0))=5,"C-",IF((ROUND(TRUNC(('TRI-3'!DG42  ),2),0))=4,"D+",IF((ROUND(TRUNC(('TRI-3'!DG42 ),2),0))=3,"D-",IF((ROUND(TRUNC(('TRI-3'!DG42 ),2),0))=2,"E+",IF((ROUND(TRUNC(('TRI-3'!DG42  ),2),0))&lt;=1,"E-","")))))))))))</f>
        <v/>
      </c>
      <c r="DH42" s="51" t="str">
        <f>IF(OR('TRI-3'!DH42 ="",'TRI-3'!DH42&lt;0,'TRI-3'!DH42  &gt;10),"",IF((ROUND(TRUNC(('TRI-3'!DH42  ),2),0))=10,"A+",IF((ROUND(TRUNC(('TRI-3'!DH42  ),2),0))=9,"A-",IF((ROUND(TRUNC(('TRI-3'!DH42   ),2),0))=8,"B+",IF((ROUND(TRUNC(('TRI-3'!DH42 ),2),0))=7,"B-",IF((ROUND(TRUNC(('TRI-3'!DH42  ),2),0))=6,"C+",IF((ROUND(TRUNC(('TRI-3'!DH42  ),2),0))=5,"C-",IF((ROUND(TRUNC(('TRI-3'!DH42  ),2),0))=4,"D+",IF((ROUND(TRUNC(('TRI-3'!DH42 ),2),0))=3,"D-",IF((ROUND(TRUNC(('TRI-3'!DH42 ),2),0))=2,"E+",IF((ROUND(TRUNC(('TRI-3'!DH42  ),2),0))&lt;=1,"E-","")))))))))))</f>
        <v/>
      </c>
      <c r="DI42" s="51" t="str">
        <f>IF(OR('TRI-3'!DI42 ="",'TRI-3'!DI42&lt;0,'TRI-3'!DI42  &gt;10),"",IF((ROUND(TRUNC(('TRI-3'!DI42  ),2),0))=10,"A+",IF((ROUND(TRUNC(('TRI-3'!DI42  ),2),0))=9,"A-",IF((ROUND(TRUNC(('TRI-3'!DI42   ),2),0))=8,"B+",IF((ROUND(TRUNC(('TRI-3'!DI42 ),2),0))=7,"B-",IF((ROUND(TRUNC(('TRI-3'!DI42  ),2),0))=6,"C+",IF((ROUND(TRUNC(('TRI-3'!DI42  ),2),0))=5,"C-",IF((ROUND(TRUNC(('TRI-3'!DI42  ),2),0))=4,"D+",IF((ROUND(TRUNC(('TRI-3'!DI42 ),2),0))=3,"D-",IF((ROUND(TRUNC(('TRI-3'!DI42 ),2),0))=2,"E+",IF((ROUND(TRUNC(('TRI-3'!DI42  ),2),0))&lt;=1,"E-","")))))))))))</f>
        <v/>
      </c>
      <c r="DJ42" s="51" t="str">
        <f>IF(OR('TRI-3'!DJ42 ="",'TRI-3'!DJ42&lt;0,'TRI-3'!DJ42  &gt;10),"",IF((ROUND(TRUNC(('TRI-3'!DJ42  ),2),0))=10,"A+",IF((ROUND(TRUNC(('TRI-3'!DJ42  ),2),0))=9,"A-",IF((ROUND(TRUNC(('TRI-3'!DJ42   ),2),0))=8,"B+",IF((ROUND(TRUNC(('TRI-3'!DJ42 ),2),0))=7,"B-",IF((ROUND(TRUNC(('TRI-3'!DJ42  ),2),0))=6,"C+",IF((ROUND(TRUNC(('TRI-3'!DJ42  ),2),0))=5,"C-",IF((ROUND(TRUNC(('TRI-3'!DJ42  ),2),0))=4,"D+",IF((ROUND(TRUNC(('TRI-3'!DJ42 ),2),0))=3,"D-",IF((ROUND(TRUNC(('TRI-3'!DJ42 ),2),0))=2,"E+",IF((ROUND(TRUNC(('TRI-3'!DJ42  ),2),0))&lt;=1,"E-","")))))))))))</f>
        <v/>
      </c>
      <c r="DK42" s="51" t="str">
        <f>IF(OR('TRI-3'!DK42 ="",'TRI-3'!DK42&lt;0,'TRI-3'!DK42  &gt;10),"",IF((ROUND(TRUNC(('TRI-3'!DK42  ),2),0))=10,"A+",IF((ROUND(TRUNC(('TRI-3'!DK42  ),2),0))=9,"A-",IF((ROUND(TRUNC(('TRI-3'!DK42   ),2),0))=8,"B+",IF((ROUND(TRUNC(('TRI-3'!DK42 ),2),0))=7,"B-",IF((ROUND(TRUNC(('TRI-3'!DK42  ),2),0))=6,"C+",IF((ROUND(TRUNC(('TRI-3'!DK42  ),2),0))=5,"C-",IF((ROUND(TRUNC(('TRI-3'!DK42  ),2),0))=4,"D+",IF((ROUND(TRUNC(('TRI-3'!DK42 ),2),0))=3,"D-",IF((ROUND(TRUNC(('TRI-3'!DK42 ),2),0))=2,"E+",IF((ROUND(TRUNC(('TRI-3'!DK42  ),2),0))&lt;=1,"E-","")))))))))))</f>
        <v/>
      </c>
      <c r="DL42" s="51" t="str">
        <f>IF(OR('TRI-3'!DL42 ="",'TRI-3'!DL42&lt;0,'TRI-3'!DL42  &gt;10),"",IF((ROUND(TRUNC(('TRI-3'!DL42  ),2),0))=10,"A+",IF((ROUND(TRUNC(('TRI-3'!DL42  ),2),0))=9,"A-",IF((ROUND(TRUNC(('TRI-3'!DL42   ),2),0))=8,"B+",IF((ROUND(TRUNC(('TRI-3'!DL42 ),2),0))=7,"B-",IF((ROUND(TRUNC(('TRI-3'!DL42  ),2),0))=6,"C+",IF((ROUND(TRUNC(('TRI-3'!DL42  ),2),0))=5,"C-",IF((ROUND(TRUNC(('TRI-3'!DL42  ),2),0))=4,"D+",IF((ROUND(TRUNC(('TRI-3'!DL42 ),2),0))=3,"D-",IF((ROUND(TRUNC(('TRI-3'!DL42 ),2),0))=2,"E+",IF((ROUND(TRUNC(('TRI-3'!DL42  ),2),0))&lt;=1,"E-","")))))))))))</f>
        <v/>
      </c>
      <c r="DM42" s="51" t="str">
        <f>IF(OR('TRI-3'!DM42 ="",'TRI-3'!DM42&lt;0,'TRI-3'!DM42  &gt;10),"",IF((ROUND(TRUNC(('TRI-3'!DM42  ),2),0))=10,"A+",IF((ROUND(TRUNC(('TRI-3'!DM42  ),2),0))=9,"A-",IF((ROUND(TRUNC(('TRI-3'!DM42   ),2),0))=8,"B+",IF((ROUND(TRUNC(('TRI-3'!DM42 ),2),0))=7,"B-",IF((ROUND(TRUNC(('TRI-3'!DM42  ),2),0))=6,"C+",IF((ROUND(TRUNC(('TRI-3'!DM42  ),2),0))=5,"C-",IF((ROUND(TRUNC(('TRI-3'!DM42  ),2),0))=4,"D+",IF((ROUND(TRUNC(('TRI-3'!DM42 ),2),0))=3,"D-",IF((ROUND(TRUNC(('TRI-3'!DM42 ),2),0))=2,"E+",IF((ROUND(TRUNC(('TRI-3'!DM42  ),2),0))&lt;=1,"E-","")))))))))))</f>
        <v/>
      </c>
      <c r="DN42" s="51" t="str">
        <f>IF(OR('TRI-3'!DN42 ="",'TRI-3'!DN42&lt;0,'TRI-3'!DN42  &gt;10),"",IF((ROUND(TRUNC(('TRI-3'!DN42  ),2),0))=10,"A+",IF((ROUND(TRUNC(('TRI-3'!DN42  ),2),0))=9,"A-",IF((ROUND(TRUNC(('TRI-3'!DN42   ),2),0))=8,"B+",IF((ROUND(TRUNC(('TRI-3'!DN42 ),2),0))=7,"B-",IF((ROUND(TRUNC(('TRI-3'!DN42  ),2),0))=6,"C+",IF((ROUND(TRUNC(('TRI-3'!DN42  ),2),0))=5,"C-",IF((ROUND(TRUNC(('TRI-3'!DN42  ),2),0))=4,"D+",IF((ROUND(TRUNC(('TRI-3'!DN42 ),2),0))=3,"D-",IF((ROUND(TRUNC(('TRI-3'!DN42 ),2),0))=2,"E+",IF((ROUND(TRUNC(('TRI-3'!DN42  ),2),0))&lt;=1,"E-","")))))))))))</f>
        <v/>
      </c>
      <c r="DO42" s="51" t="str">
        <f>IF(OR('TRI-3'!DO42 ="",'TRI-3'!DO42&lt;0,'TRI-3'!DO42  &gt;10),"",IF((ROUND(TRUNC(('TRI-3'!DO42  ),2),0))=10,"A+",IF((ROUND(TRUNC(('TRI-3'!DO42  ),2),0))=9,"A-",IF((ROUND(TRUNC(('TRI-3'!DO42   ),2),0))=8,"B+",IF((ROUND(TRUNC(('TRI-3'!DO42 ),2),0))=7,"B-",IF((ROUND(TRUNC(('TRI-3'!DO42  ),2),0))=6,"C+",IF((ROUND(TRUNC(('TRI-3'!DO42  ),2),0))=5,"C-",IF((ROUND(TRUNC(('TRI-3'!DO42  ),2),0))=4,"D+",IF((ROUND(TRUNC(('TRI-3'!DO42 ),2),0))=3,"D-",IF((ROUND(TRUNC(('TRI-3'!DO42 ),2),0))=2,"E+",IF((ROUND(TRUNC(('TRI-3'!DO42  ),2),0))&lt;=1,"E-","")))))))))))</f>
        <v/>
      </c>
      <c r="DP42" s="51" t="str">
        <f>IF(OR('TRI-3'!DP42 ="",'TRI-3'!DP42&lt;0,'TRI-3'!DP42  &gt;10),"",IF((ROUND(TRUNC(('TRI-3'!DP42  ),2),0))=10,"A+",IF((ROUND(TRUNC(('TRI-3'!DP42  ),2),0))=9,"A-",IF((ROUND(TRUNC(('TRI-3'!DP42   ),2),0))=8,"B+",IF((ROUND(TRUNC(('TRI-3'!DP42 ),2),0))=7,"B-",IF((ROUND(TRUNC(('TRI-3'!DP42  ),2),0))=6,"C+",IF((ROUND(TRUNC(('TRI-3'!DP42  ),2),0))=5,"C-",IF((ROUND(TRUNC(('TRI-3'!DP42  ),2),0))=4,"D+",IF((ROUND(TRUNC(('TRI-3'!DP42 ),2),0))=3,"D-",IF((ROUND(TRUNC(('TRI-3'!DP42 ),2),0))=2,"E+",IF((ROUND(TRUNC(('TRI-3'!DP42  ),2),0))&lt;=1,"E-","")))))))))))</f>
        <v/>
      </c>
      <c r="DQ42" s="51" t="str">
        <f>IF(OR('TRI-3'!DQ42 ="",'TRI-3'!DQ42&lt;0,'TRI-3'!DQ42  &gt;10),"",IF((ROUND(TRUNC(('TRI-3'!DQ42  ),2),0))=10,"A+",IF((ROUND(TRUNC(('TRI-3'!DQ42  ),2),0))=9,"A-",IF((ROUND(TRUNC(('TRI-3'!DQ42   ),2),0))=8,"B+",IF((ROUND(TRUNC(('TRI-3'!DQ42 ),2),0))=7,"B-",IF((ROUND(TRUNC(('TRI-3'!DQ42  ),2),0))=6,"C+",IF((ROUND(TRUNC(('TRI-3'!DQ42  ),2),0))=5,"C-",IF((ROUND(TRUNC(('TRI-3'!DQ42  ),2),0))=4,"D+",IF((ROUND(TRUNC(('TRI-3'!DQ42 ),2),0))=3,"D-",IF((ROUND(TRUNC(('TRI-3'!DQ42 ),2),0))=2,"E+",IF((ROUND(TRUNC(('TRI-3'!DQ42  ),2),0))&lt;=1,"E-","")))))))))))</f>
        <v/>
      </c>
      <c r="DR42" s="51" t="str">
        <f>IF(OR('TRI-3'!DR42 ="",'TRI-3'!DR42&lt;0,'TRI-3'!DR42  &gt;10),"",IF((ROUND(TRUNC(('TRI-3'!DR42  ),2),0))=10,"A+",IF((ROUND(TRUNC(('TRI-3'!DR42  ),2),0))=9,"A-",IF((ROUND(TRUNC(('TRI-3'!DR42   ),2),0))=8,"B+",IF((ROUND(TRUNC(('TRI-3'!DR42 ),2),0))=7,"B-",IF((ROUND(TRUNC(('TRI-3'!DR42  ),2),0))=6,"C+",IF((ROUND(TRUNC(('TRI-3'!DR42  ),2),0))=5,"C-",IF((ROUND(TRUNC(('TRI-3'!DR42  ),2),0))=4,"D+",IF((ROUND(TRUNC(('TRI-3'!DR42 ),2),0))=3,"D-",IF((ROUND(TRUNC(('TRI-3'!DR42 ),2),0))=2,"E+",IF((ROUND(TRUNC(('TRI-3'!DR42  ),2),0))&lt;=1,"E-","")))))))))))</f>
        <v/>
      </c>
      <c r="DS42" s="51" t="str">
        <f>IF(OR('TRI-3'!DS42 ="",'TRI-3'!DS42&lt;0,'TRI-3'!DS42  &gt;10),"",IF((ROUND(TRUNC(('TRI-3'!DS42  ),2),0))=10,"A+",IF((ROUND(TRUNC(('TRI-3'!DS42  ),2),0))=9,"A-",IF((ROUND(TRUNC(('TRI-3'!DS42   ),2),0))=8,"B+",IF((ROUND(TRUNC(('TRI-3'!DS42 ),2),0))=7,"B-",IF((ROUND(TRUNC(('TRI-3'!DS42  ),2),0))=6,"C+",IF((ROUND(TRUNC(('TRI-3'!DS42  ),2),0))=5,"C-",IF((ROUND(TRUNC(('TRI-3'!DS42  ),2),0))=4,"D+",IF((ROUND(TRUNC(('TRI-3'!DS42 ),2),0))=3,"D-",IF((ROUND(TRUNC(('TRI-3'!DS42 ),2),0))=2,"E+",IF((ROUND(TRUNC(('TRI-3'!DS42  ),2),0))&lt;=1,"E-","")))))))))))</f>
        <v/>
      </c>
      <c r="DT42" s="51" t="str">
        <f>IF(OR('TRI-3'!DT42 ="",'TRI-3'!DT42&lt;0,'TRI-3'!DT42  &gt;10),"",IF((ROUND(TRUNC(('TRI-3'!DT42  ),2),0))=10,"A+",IF((ROUND(TRUNC(('TRI-3'!DT42  ),2),0))=9,"A-",IF((ROUND(TRUNC(('TRI-3'!DT42   ),2),0))=8,"B+",IF((ROUND(TRUNC(('TRI-3'!DT42 ),2),0))=7,"B-",IF((ROUND(TRUNC(('TRI-3'!DT42  ),2),0))=6,"C+",IF((ROUND(TRUNC(('TRI-3'!DT42  ),2),0))=5,"C-",IF((ROUND(TRUNC(('TRI-3'!DT42  ),2),0))=4,"D+",IF((ROUND(TRUNC(('TRI-3'!DT42 ),2),0))=3,"D-",IF((ROUND(TRUNC(('TRI-3'!DT42 ),2),0))=2,"E+",IF((ROUND(TRUNC(('TRI-3'!DT42  ),2),0))&lt;=1,"E-","")))))))))))</f>
        <v/>
      </c>
      <c r="DU42" s="51" t="str">
        <f>IF(OR('TRI-3'!DU42 ="",'TRI-3'!DU42&lt;0,'TRI-3'!DU42  &gt;10),"",IF((ROUND(TRUNC(('TRI-3'!DU42  ),2),0))=10,"A+",IF((ROUND(TRUNC(('TRI-3'!DU42  ),2),0))=9,"A-",IF((ROUND(TRUNC(('TRI-3'!DU42   ),2),0))=8,"B+",IF((ROUND(TRUNC(('TRI-3'!DU42 ),2),0))=7,"B-",IF((ROUND(TRUNC(('TRI-3'!DU42  ),2),0))=6,"C+",IF((ROUND(TRUNC(('TRI-3'!DU42  ),2),0))=5,"C-",IF((ROUND(TRUNC(('TRI-3'!DU42  ),2),0))=4,"D+",IF((ROUND(TRUNC(('TRI-3'!DU42 ),2),0))=3,"D-",IF((ROUND(TRUNC(('TRI-3'!DU42 ),2),0))=2,"E+",IF((ROUND(TRUNC(('TRI-3'!DU42  ),2),0))&lt;=1,"E-","")))))))))))</f>
        <v/>
      </c>
      <c r="DV42" s="51" t="str">
        <f>IF(OR('TRI-3'!DV42 ="",'TRI-3'!DV42&lt;0,'TRI-3'!DV42  &gt;10),"",IF((ROUND(TRUNC(('TRI-3'!DV42  ),2),0))=10,"A+",IF((ROUND(TRUNC(('TRI-3'!DV42  ),2),0))=9,"A-",IF((ROUND(TRUNC(('TRI-3'!DV42   ),2),0))=8,"B+",IF((ROUND(TRUNC(('TRI-3'!DV42 ),2),0))=7,"B-",IF((ROUND(TRUNC(('TRI-3'!DV42  ),2),0))=6,"C+",IF((ROUND(TRUNC(('TRI-3'!DV42  ),2),0))=5,"C-",IF((ROUND(TRUNC(('TRI-3'!DV42  ),2),0))=4,"D+",IF((ROUND(TRUNC(('TRI-3'!DV42 ),2),0))=3,"D-",IF((ROUND(TRUNC(('TRI-3'!DV42 ),2),0))=2,"E+",IF((ROUND(TRUNC(('TRI-3'!DV42  ),2),0))&lt;=1,"E-","")))))))))))</f>
        <v/>
      </c>
      <c r="DW42" s="51" t="str">
        <f>IF(OR('TRI-3'!DW42 ="",'TRI-3'!DW42&lt;0,'TRI-3'!DW42  &gt;10),"",IF((ROUND(TRUNC(('TRI-3'!DW42  ),2),0))=10,"A+",IF((ROUND(TRUNC(('TRI-3'!DW42  ),2),0))=9,"A-",IF((ROUND(TRUNC(('TRI-3'!DW42   ),2),0))=8,"B+",IF((ROUND(TRUNC(('TRI-3'!DW42 ),2),0))=7,"B-",IF((ROUND(TRUNC(('TRI-3'!DW42  ),2),0))=6,"C+",IF((ROUND(TRUNC(('TRI-3'!DW42  ),2),0))=5,"C-",IF((ROUND(TRUNC(('TRI-3'!DW42  ),2),0))=4,"D+",IF((ROUND(TRUNC(('TRI-3'!DW42 ),2),0))=3,"D-",IF((ROUND(TRUNC(('TRI-3'!DW42 ),2),0))=2,"E+",IF((ROUND(TRUNC(('TRI-3'!DW42  ),2),0))&lt;=1,"E-","")))))))))))</f>
        <v/>
      </c>
      <c r="DX42" s="51" t="str">
        <f>IF(OR('TRI-3'!DX42 ="",'TRI-3'!DX42&lt;0,'TRI-3'!DX42  &gt;10),"",IF((ROUND(TRUNC(('TRI-3'!DX42  ),2),0))=10,"A+",IF((ROUND(TRUNC(('TRI-3'!DX42  ),2),0))=9,"A-",IF((ROUND(TRUNC(('TRI-3'!DX42   ),2),0))=8,"B+",IF((ROUND(TRUNC(('TRI-3'!DX42 ),2),0))=7,"B-",IF((ROUND(TRUNC(('TRI-3'!DX42  ),2),0))=6,"C+",IF((ROUND(TRUNC(('TRI-3'!DX42  ),2),0))=5,"C-",IF((ROUND(TRUNC(('TRI-3'!DX42  ),2),0))=4,"D+",IF((ROUND(TRUNC(('TRI-3'!DX42 ),2),0))=3,"D-",IF((ROUND(TRUNC(('TRI-3'!DX42 ),2),0))=2,"E+",IF((ROUND(TRUNC(('TRI-3'!DX42  ),2),0))&lt;=1,"E-","")))))))))))</f>
        <v/>
      </c>
      <c r="DY42" s="51" t="str">
        <f>IF(OR('TRI-3'!DY42 ="",'TRI-3'!DY42&lt;0,'TRI-3'!DY42  &gt;10),"",IF((ROUND(TRUNC(('TRI-3'!DY42  ),2),0))=10,"A+",IF((ROUND(TRUNC(('TRI-3'!DY42  ),2),0))=9,"A-",IF((ROUND(TRUNC(('TRI-3'!DY42   ),2),0))=8,"B+",IF((ROUND(TRUNC(('TRI-3'!DY42 ),2),0))=7,"B-",IF((ROUND(TRUNC(('TRI-3'!DY42  ),2),0))=6,"C+",IF((ROUND(TRUNC(('TRI-3'!DY42  ),2),0))=5,"C-",IF((ROUND(TRUNC(('TRI-3'!DY42  ),2),0))=4,"D+",IF((ROUND(TRUNC(('TRI-3'!DY42 ),2),0))=3,"D-",IF((ROUND(TRUNC(('TRI-3'!DY42 ),2),0))=2,"E+",IF((ROUND(TRUNC(('TRI-3'!DY42  ),2),0))&lt;=1,"E-","")))))))))))</f>
        <v/>
      </c>
      <c r="DZ42" s="51" t="str">
        <f>IF(OR('TRI-3'!DZ42 ="",'TRI-3'!DZ42&lt;0,'TRI-3'!DZ42  &gt;10),"",IF((ROUND(TRUNC(('TRI-3'!DZ42  ),2),0))=10,"A+",IF((ROUND(TRUNC(('TRI-3'!DZ42  ),2),0))=9,"A-",IF((ROUND(TRUNC(('TRI-3'!DZ42   ),2),0))=8,"B+",IF((ROUND(TRUNC(('TRI-3'!DZ42 ),2),0))=7,"B-",IF((ROUND(TRUNC(('TRI-3'!DZ42  ),2),0))=6,"C+",IF((ROUND(TRUNC(('TRI-3'!DZ42  ),2),0))=5,"C-",IF((ROUND(TRUNC(('TRI-3'!DZ42  ),2),0))=4,"D+",IF((ROUND(TRUNC(('TRI-3'!DZ42 ),2),0))=3,"D-",IF((ROUND(TRUNC(('TRI-3'!DZ42 ),2),0))=2,"E+",IF((ROUND(TRUNC(('TRI-3'!DZ42  ),2),0))&lt;=1,"E-","")))))))))))</f>
        <v/>
      </c>
      <c r="EA42" s="51" t="str">
        <f>IF(OR('TRI-3'!EA42 ="",'TRI-3'!EA42&lt;0,'TRI-3'!EA42  &gt;10),"",IF((ROUND(TRUNC(('TRI-3'!EA42  ),2),0))=10,"A+",IF((ROUND(TRUNC(('TRI-3'!EA42  ),2),0))=9,"A-",IF((ROUND(TRUNC(('TRI-3'!EA42   ),2),0))=8,"B+",IF((ROUND(TRUNC(('TRI-3'!EA42 ),2),0))=7,"B-",IF((ROUND(TRUNC(('TRI-3'!EA42  ),2),0))=6,"C+",IF((ROUND(TRUNC(('TRI-3'!EA42  ),2),0))=5,"C-",IF((ROUND(TRUNC(('TRI-3'!EA42  ),2),0))=4,"D+",IF((ROUND(TRUNC(('TRI-3'!EA42 ),2),0))=3,"D-",IF((ROUND(TRUNC(('TRI-3'!EA42 ),2),0))=2,"E+",IF((ROUND(TRUNC(('TRI-3'!EA42  ),2),0))&lt;=1,"E-","")))))))))))</f>
        <v/>
      </c>
      <c r="EB42" s="51" t="str">
        <f>IF(OR('TRI-3'!EB42 ="",'TRI-3'!EB42&lt;0,'TRI-3'!EB42  &gt;10),"",IF((ROUND(TRUNC(('TRI-3'!EB42  ),2),0))=10,"A+",IF((ROUND(TRUNC(('TRI-3'!EB42  ),2),0))=9,"A-",IF((ROUND(TRUNC(('TRI-3'!EB42   ),2),0))=8,"B+",IF((ROUND(TRUNC(('TRI-3'!EB42 ),2),0))=7,"B-",IF((ROUND(TRUNC(('TRI-3'!EB42  ),2),0))=6,"C+",IF((ROUND(TRUNC(('TRI-3'!EB42  ),2),0))=5,"C-",IF((ROUND(TRUNC(('TRI-3'!EB42  ),2),0))=4,"D+",IF((ROUND(TRUNC(('TRI-3'!EB42 ),2),0))=3,"D-",IF((ROUND(TRUNC(('TRI-3'!EB42 ),2),0))=2,"E+",IF((ROUND(TRUNC(('TRI-3'!EB42  ),2),0))&lt;=1,"E-","")))))))))))</f>
        <v/>
      </c>
      <c r="EC42" s="51" t="str">
        <f>IF(OR('TRI-3'!EC42 ="",'TRI-3'!EC42&lt;0,'TRI-3'!EC42  &gt;10),"",IF((ROUND(TRUNC(('TRI-3'!EC42  ),2),0))=10,"A+",IF((ROUND(TRUNC(('TRI-3'!EC42  ),2),0))=9,"A-",IF((ROUND(TRUNC(('TRI-3'!EC42   ),2),0))=8,"B+",IF((ROUND(TRUNC(('TRI-3'!EC42 ),2),0))=7,"B-",IF((ROUND(TRUNC(('TRI-3'!EC42  ),2),0))=6,"C+",IF((ROUND(TRUNC(('TRI-3'!EC42  ),2),0))=5,"C-",IF((ROUND(TRUNC(('TRI-3'!EC42  ),2),0))=4,"D+",IF((ROUND(TRUNC(('TRI-3'!EC42 ),2),0))=3,"D-",IF((ROUND(TRUNC(('TRI-3'!EC42 ),2),0))=2,"E+",IF((ROUND(TRUNC(('TRI-3'!EC42  ),2),0))&lt;=1,"E-","")))))))))))</f>
        <v/>
      </c>
      <c r="ED42" s="51" t="str">
        <f>IF(OR('TRI-3'!ED42 ="",'TRI-3'!ED42&lt;0,'TRI-3'!ED42  &gt;10),"",IF((ROUND(TRUNC(('TRI-3'!ED42  ),2),0))=10,"A+",IF((ROUND(TRUNC(('TRI-3'!ED42  ),2),0))=9,"A-",IF((ROUND(TRUNC(('TRI-3'!ED42   ),2),0))=8,"B+",IF((ROUND(TRUNC(('TRI-3'!ED42 ),2),0))=7,"B-",IF((ROUND(TRUNC(('TRI-3'!ED42  ),2),0))=6,"C+",IF((ROUND(TRUNC(('TRI-3'!ED42  ),2),0))=5,"C-",IF((ROUND(TRUNC(('TRI-3'!ED42  ),2),0))=4,"D+",IF((ROUND(TRUNC(('TRI-3'!ED42 ),2),0))=3,"D-",IF((ROUND(TRUNC(('TRI-3'!ED42 ),2),0))=2,"E+",IF((ROUND(TRUNC(('TRI-3'!ED42  ),2),0))&lt;=1,"E-","")))))))))))</f>
        <v/>
      </c>
      <c r="EE42" s="51" t="str">
        <f>IF(OR('TRI-3'!EE42 ="",'TRI-3'!EE42&lt;0,'TRI-3'!EE42  &gt;10),"",IF((ROUND(TRUNC(('TRI-3'!EE42  ),2),0))=10,"A+",IF((ROUND(TRUNC(('TRI-3'!EE42  ),2),0))=9,"A-",IF((ROUND(TRUNC(('TRI-3'!EE42   ),2),0))=8,"B+",IF((ROUND(TRUNC(('TRI-3'!EE42 ),2),0))=7,"B-",IF((ROUND(TRUNC(('TRI-3'!EE42  ),2),0))=6,"C+",IF((ROUND(TRUNC(('TRI-3'!EE42  ),2),0))=5,"C-",IF((ROUND(TRUNC(('TRI-3'!EE42  ),2),0))=4,"D+",IF((ROUND(TRUNC(('TRI-3'!EE42 ),2),0))=3,"D-",IF((ROUND(TRUNC(('TRI-3'!EE42 ),2),0))=2,"E+",IF((ROUND(TRUNC(('TRI-3'!EE42  ),2),0))&lt;=1,"E-","")))))))))))</f>
        <v/>
      </c>
      <c r="EF42" s="51" t="str">
        <f>IF(OR('TRI-3'!EF42 ="",'TRI-3'!EF42&lt;0,'TRI-3'!EF42  &gt;10),"",IF((ROUND(TRUNC(('TRI-3'!EF42  ),2),0))=10,"A+",IF((ROUND(TRUNC(('TRI-3'!EF42  ),2),0))=9,"A-",IF((ROUND(TRUNC(('TRI-3'!EF42   ),2),0))=8,"B+",IF((ROUND(TRUNC(('TRI-3'!EF42 ),2),0))=7,"B-",IF((ROUND(TRUNC(('TRI-3'!EF42  ),2),0))=6,"C+",IF((ROUND(TRUNC(('TRI-3'!EF42  ),2),0))=5,"C-",IF((ROUND(TRUNC(('TRI-3'!EF42  ),2),0))=4,"D+",IF((ROUND(TRUNC(('TRI-3'!EF42 ),2),0))=3,"D-",IF((ROUND(TRUNC(('TRI-3'!EF42 ),2),0))=2,"E+",IF((ROUND(TRUNC(('TRI-3'!EF42  ),2),0))&lt;=1,"E-","")))))))))))</f>
        <v/>
      </c>
      <c r="EG42" s="51" t="str">
        <f>IF(OR('TRI-3'!EG42 ="",'TRI-3'!EG42&lt;0,'TRI-3'!EG42  &gt;10),"",IF((ROUND(TRUNC(('TRI-3'!EG42  ),2),0))=10,"A+",IF((ROUND(TRUNC(('TRI-3'!EG42  ),2),0))=9,"A-",IF((ROUND(TRUNC(('TRI-3'!EG42   ),2),0))=8,"B+",IF((ROUND(TRUNC(('TRI-3'!EG42 ),2),0))=7,"B-",IF((ROUND(TRUNC(('TRI-3'!EG42  ),2),0))=6,"C+",IF((ROUND(TRUNC(('TRI-3'!EG42  ),2),0))=5,"C-",IF((ROUND(TRUNC(('TRI-3'!EG42  ),2),0))=4,"D+",IF((ROUND(TRUNC(('TRI-3'!EG42 ),2),0))=3,"D-",IF((ROUND(TRUNC(('TRI-3'!EG42 ),2),0))=2,"E+",IF((ROUND(TRUNC(('TRI-3'!EG42  ),2),0))&lt;=1,"E-","")))))))))))</f>
        <v/>
      </c>
      <c r="EH42" s="51" t="str">
        <f>IF(OR('TRI-3'!EH42 ="",'TRI-3'!EH42&lt;0,'TRI-3'!EH42  &gt;10),"",IF((ROUND(TRUNC(('TRI-3'!EH42  ),2),0))=10,"A+",IF((ROUND(TRUNC(('TRI-3'!EH42  ),2),0))=9,"A-",IF((ROUND(TRUNC(('TRI-3'!EH42   ),2),0))=8,"B+",IF((ROUND(TRUNC(('TRI-3'!EH42 ),2),0))=7,"B-",IF((ROUND(TRUNC(('TRI-3'!EH42  ),2),0))=6,"C+",IF((ROUND(TRUNC(('TRI-3'!EH42  ),2),0))=5,"C-",IF((ROUND(TRUNC(('TRI-3'!EH42  ),2),0))=4,"D+",IF((ROUND(TRUNC(('TRI-3'!EH42 ),2),0))=3,"D-",IF((ROUND(TRUNC(('TRI-3'!EH42 ),2),0))=2,"E+",IF((ROUND(TRUNC(('TRI-3'!EH42  ),2),0))&lt;=1,"E-","")))))))))))</f>
        <v/>
      </c>
      <c r="EI42" s="51" t="str">
        <f>IF(OR('TRI-3'!EI42 ="",'TRI-3'!EI42&lt;0,'TRI-3'!EI42  &gt;10),"",IF((ROUND(TRUNC(('TRI-3'!EI42  ),2),0))=10,"A+",IF((ROUND(TRUNC(('TRI-3'!EI42  ),2),0))=9,"A-",IF((ROUND(TRUNC(('TRI-3'!EI42   ),2),0))=8,"B+",IF((ROUND(TRUNC(('TRI-3'!EI42 ),2),0))=7,"B-",IF((ROUND(TRUNC(('TRI-3'!EI42  ),2),0))=6,"C+",IF((ROUND(TRUNC(('TRI-3'!EI42  ),2),0))=5,"C-",IF((ROUND(TRUNC(('TRI-3'!EI42  ),2),0))=4,"D+",IF((ROUND(TRUNC(('TRI-3'!EI42 ),2),0))=3,"D-",IF((ROUND(TRUNC(('TRI-3'!EI42 ),2),0))=2,"E+",IF((ROUND(TRUNC(('TRI-3'!EI42  ),2),0))&lt;=1,"E-","")))))))))))</f>
        <v/>
      </c>
      <c r="EJ42" s="51" t="str">
        <f>IF(OR('TRI-3'!EJ42 ="",'TRI-3'!EJ42&lt;0,'TRI-3'!EJ42  &gt;10),"",IF((ROUND(TRUNC(('TRI-3'!EJ42  ),2),0))=10,"A+",IF((ROUND(TRUNC(('TRI-3'!EJ42  ),2),0))=9,"A-",IF((ROUND(TRUNC(('TRI-3'!EJ42   ),2),0))=8,"B+",IF((ROUND(TRUNC(('TRI-3'!EJ42 ),2),0))=7,"B-",IF((ROUND(TRUNC(('TRI-3'!EJ42  ),2),0))=6,"C+",IF((ROUND(TRUNC(('TRI-3'!EJ42  ),2),0))=5,"C-",IF((ROUND(TRUNC(('TRI-3'!EJ42  ),2),0))=4,"D+",IF((ROUND(TRUNC(('TRI-3'!EJ42 ),2),0))=3,"D-",IF((ROUND(TRUNC(('TRI-3'!EJ42 ),2),0))=2,"E+",IF((ROUND(TRUNC(('TRI-3'!EJ42  ),2),0))&lt;=1,"E-","")))))))))))</f>
        <v/>
      </c>
      <c r="EK42" s="51" t="str">
        <f>IF(OR('TRI-3'!EK42 ="",'TRI-3'!EK42&lt;0,'TRI-3'!EK42  &gt;10),"",IF((ROUND(TRUNC(('TRI-3'!EK42  ),2),0))=10,"A+",IF((ROUND(TRUNC(('TRI-3'!EK42  ),2),0))=9,"A-",IF((ROUND(TRUNC(('TRI-3'!EK42   ),2),0))=8,"B+",IF((ROUND(TRUNC(('TRI-3'!EK42 ),2),0))=7,"B-",IF((ROUND(TRUNC(('TRI-3'!EK42  ),2),0))=6,"C+",IF((ROUND(TRUNC(('TRI-3'!EK42  ),2),0))=5,"C-",IF((ROUND(TRUNC(('TRI-3'!EK42  ),2),0))=4,"D+",IF((ROUND(TRUNC(('TRI-3'!EK42 ),2),0))=3,"D-",IF((ROUND(TRUNC(('TRI-3'!EK42 ),2),0))=2,"E+",IF((ROUND(TRUNC(('TRI-3'!EK42  ),2),0))&lt;=1,"E-","")))))))))))</f>
        <v/>
      </c>
      <c r="EL42" s="51" t="str">
        <f>IF(OR('TRI-3'!EL42 ="",'TRI-3'!EL42&lt;0,'TRI-3'!EL42  &gt;10),"",IF((ROUND(TRUNC(('TRI-3'!EL42  ),2),0))=10,"A+",IF((ROUND(TRUNC(('TRI-3'!EL42  ),2),0))=9,"A-",IF((ROUND(TRUNC(('TRI-3'!EL42   ),2),0))=8,"B+",IF((ROUND(TRUNC(('TRI-3'!EL42 ),2),0))=7,"B-",IF((ROUND(TRUNC(('TRI-3'!EL42  ),2),0))=6,"C+",IF((ROUND(TRUNC(('TRI-3'!EL42  ),2),0))=5,"C-",IF((ROUND(TRUNC(('TRI-3'!EL42  ),2),0))=4,"D+",IF((ROUND(TRUNC(('TRI-3'!EL42 ),2),0))=3,"D-",IF((ROUND(TRUNC(('TRI-3'!EL42 ),2),0))=2,"E+",IF((ROUND(TRUNC(('TRI-3'!EL42  ),2),0))&lt;=1,"E-","")))))))))))</f>
        <v/>
      </c>
      <c r="EM42" s="51" t="str">
        <f>IF(OR('TRI-3'!EM42 ="",'TRI-3'!EM42&lt;0,'TRI-3'!EM42  &gt;10),"",IF((ROUND(TRUNC(('TRI-3'!EM42  ),2),0))=10,"A+",IF((ROUND(TRUNC(('TRI-3'!EM42  ),2),0))=9,"A-",IF((ROUND(TRUNC(('TRI-3'!EM42   ),2),0))=8,"B+",IF((ROUND(TRUNC(('TRI-3'!EM42 ),2),0))=7,"B-",IF((ROUND(TRUNC(('TRI-3'!EM42  ),2),0))=6,"C+",IF((ROUND(TRUNC(('TRI-3'!EM42  ),2),0))=5,"C-",IF((ROUND(TRUNC(('TRI-3'!EM42  ),2),0))=4,"D+",IF((ROUND(TRUNC(('TRI-3'!EM42 ),2),0))=3,"D-",IF((ROUND(TRUNC(('TRI-3'!EM42 ),2),0))=2,"E+",IF((ROUND(TRUNC(('TRI-3'!EM42  ),2),0))&lt;=1,"E-","")))))))))))</f>
        <v/>
      </c>
      <c r="EN42" s="51" t="str">
        <f>IF(OR('TRI-3'!EN42 ="",'TRI-3'!EN42&lt;0,'TRI-3'!EN42  &gt;10),"",IF((ROUND(TRUNC(('TRI-3'!EN42  ),2),0))=10,"A+",IF((ROUND(TRUNC(('TRI-3'!EN42  ),2),0))=9,"A-",IF((ROUND(TRUNC(('TRI-3'!EN42   ),2),0))=8,"B+",IF((ROUND(TRUNC(('TRI-3'!EN42 ),2),0))=7,"B-",IF((ROUND(TRUNC(('TRI-3'!EN42  ),2),0))=6,"C+",IF((ROUND(TRUNC(('TRI-3'!EN42  ),2),0))=5,"C-",IF((ROUND(TRUNC(('TRI-3'!EN42  ),2),0))=4,"D+",IF((ROUND(TRUNC(('TRI-3'!EN42 ),2),0))=3,"D-",IF((ROUND(TRUNC(('TRI-3'!EN42 ),2),0))=2,"E+",IF((ROUND(TRUNC(('TRI-3'!EN42  ),2),0))&lt;=1,"E-","")))))))))))</f>
        <v/>
      </c>
      <c r="EO42" s="51" t="str">
        <f>IF(OR('TRI-3'!EO42 ="",'TRI-3'!EO42&lt;0,'TRI-3'!EO42  &gt;10),"",IF((ROUND(TRUNC(('TRI-3'!EO42  ),2),0))=10,"A+",IF((ROUND(TRUNC(('TRI-3'!EO42  ),2),0))=9,"A-",IF((ROUND(TRUNC(('TRI-3'!EO42   ),2),0))=8,"B+",IF((ROUND(TRUNC(('TRI-3'!EO42 ),2),0))=7,"B-",IF((ROUND(TRUNC(('TRI-3'!EO42  ),2),0))=6,"C+",IF((ROUND(TRUNC(('TRI-3'!EO42  ),2),0))=5,"C-",IF((ROUND(TRUNC(('TRI-3'!EO42  ),2),0))=4,"D+",IF((ROUND(TRUNC(('TRI-3'!EO42 ),2),0))=3,"D-",IF((ROUND(TRUNC(('TRI-3'!EO42 ),2),0))=2,"E+",IF((ROUND(TRUNC(('TRI-3'!EO42  ),2),0))&lt;=1,"E-","")))))))))))</f>
        <v/>
      </c>
      <c r="EP42" s="51" t="str">
        <f>IF(OR('TRI-3'!EP42 ="",'TRI-3'!EP42&lt;0,'TRI-3'!EP42  &gt;10),"",IF((ROUND(TRUNC(('TRI-3'!EP42  ),2),0))=10,"A+",IF((ROUND(TRUNC(('TRI-3'!EP42  ),2),0))=9,"A-",IF((ROUND(TRUNC(('TRI-3'!EP42   ),2),0))=8,"B+",IF((ROUND(TRUNC(('TRI-3'!EP42 ),2),0))=7,"B-",IF((ROUND(TRUNC(('TRI-3'!EP42  ),2),0))=6,"C+",IF((ROUND(TRUNC(('TRI-3'!EP42  ),2),0))=5,"C-",IF((ROUND(TRUNC(('TRI-3'!EP42  ),2),0))=4,"D+",IF((ROUND(TRUNC(('TRI-3'!EP42 ),2),0))=3,"D-",IF((ROUND(TRUNC(('TRI-3'!EP42 ),2),0))=2,"E+",IF((ROUND(TRUNC(('TRI-3'!EP42  ),2),0))&lt;=1,"E-","")))))))))))</f>
        <v/>
      </c>
      <c r="EQ42" s="51" t="str">
        <f>IF(OR('TRI-3'!EQ42 ="",'TRI-3'!EQ42&lt;0,'TRI-3'!EQ42  &gt;10),"",IF((ROUND(TRUNC(('TRI-3'!EQ42  ),2),0))=10,"A+",IF((ROUND(TRUNC(('TRI-3'!EQ42  ),2),0))=9,"A-",IF((ROUND(TRUNC(('TRI-3'!EQ42   ),2),0))=8,"B+",IF((ROUND(TRUNC(('TRI-3'!EQ42 ),2),0))=7,"B-",IF((ROUND(TRUNC(('TRI-3'!EQ42  ),2),0))=6,"C+",IF((ROUND(TRUNC(('TRI-3'!EQ42  ),2),0))=5,"C-",IF((ROUND(TRUNC(('TRI-3'!EQ42  ),2),0))=4,"D+",IF((ROUND(TRUNC(('TRI-3'!EQ42 ),2),0))=3,"D-",IF((ROUND(TRUNC(('TRI-3'!EQ42 ),2),0))=2,"E+",IF((ROUND(TRUNC(('TRI-3'!EQ42  ),2),0))&lt;=1,"E-","")))))))))))</f>
        <v/>
      </c>
      <c r="ER42" s="51" t="str">
        <f>IF(OR('TRI-3'!ER42 ="",'TRI-3'!ER42&lt;0,'TRI-3'!ER42  &gt;10),"",IF((ROUND(TRUNC(('TRI-3'!ER42  ),2),0))=10,"A+",IF((ROUND(TRUNC(('TRI-3'!ER42  ),2),0))=9,"A-",IF((ROUND(TRUNC(('TRI-3'!ER42   ),2),0))=8,"B+",IF((ROUND(TRUNC(('TRI-3'!ER42 ),2),0))=7,"B-",IF((ROUND(TRUNC(('TRI-3'!ER42  ),2),0))=6,"C+",IF((ROUND(TRUNC(('TRI-3'!ER42  ),2),0))=5,"C-",IF((ROUND(TRUNC(('TRI-3'!ER42  ),2),0))=4,"D+",IF((ROUND(TRUNC(('TRI-3'!ER42 ),2),0))=3,"D-",IF((ROUND(TRUNC(('TRI-3'!ER42 ),2),0))=2,"E+",IF((ROUND(TRUNC(('TRI-3'!ER42  ),2),0))&lt;=1,"E-","")))))))))))</f>
        <v/>
      </c>
      <c r="ES42" s="51" t="str">
        <f>IF(OR('TRI-3'!ES42 ="",'TRI-3'!ES42&lt;0,'TRI-3'!ES42  &gt;10),"",IF((ROUND(TRUNC(('TRI-3'!ES42  ),2),0))=10,"A+",IF((ROUND(TRUNC(('TRI-3'!ES42  ),2),0))=9,"A-",IF((ROUND(TRUNC(('TRI-3'!ES42   ),2),0))=8,"B+",IF((ROUND(TRUNC(('TRI-3'!ES42 ),2),0))=7,"B-",IF((ROUND(TRUNC(('TRI-3'!ES42  ),2),0))=6,"C+",IF((ROUND(TRUNC(('TRI-3'!ES42  ),2),0))=5,"C-",IF((ROUND(TRUNC(('TRI-3'!ES42  ),2),0))=4,"D+",IF((ROUND(TRUNC(('TRI-3'!ES42 ),2),0))=3,"D-",IF((ROUND(TRUNC(('TRI-3'!ES42 ),2),0))=2,"E+",IF((ROUND(TRUNC(('TRI-3'!ES42  ),2),0))&lt;=1,"E-","")))))))))))</f>
        <v/>
      </c>
      <c r="ET42" s="51" t="str">
        <f>IF('TRI-3'!ET42 ="","",'TRI-3'!ET42 )</f>
        <v/>
      </c>
      <c r="EU42" s="51" t="str">
        <f>IF('TRI-3'!EU42 ="","",'TRI-3'!EU42 )</f>
        <v/>
      </c>
      <c r="EV42" s="51" t="str">
        <f>IF('TRI-3'!EV42 ="","",'TRI-3'!EV42 )</f>
        <v/>
      </c>
      <c r="EW42" s="51" t="str">
        <f>IF('TRI-3'!EW42 ="","",'TRI-3'!EW42 )</f>
        <v/>
      </c>
      <c r="EX42" s="51" t="str">
        <f>IF('TRI-3'!EX42 ="","",'TRI-3'!EX42 )</f>
        <v/>
      </c>
      <c r="EY42" s="51" t="str">
        <f>IF('TRI-3'!EY42 ="","",'TRI-3'!EY42 )</f>
        <v/>
      </c>
      <c r="EZ42" s="51" t="str">
        <f>IF('TRI-3'!EZ42 ="","",'TRI-3'!EZ42 )</f>
        <v/>
      </c>
      <c r="FA42" s="51" t="str">
        <f>IF('TRI-3'!FA42 ="","",'TRI-3'!FA42 )</f>
        <v/>
      </c>
      <c r="FB42" s="51" t="str">
        <f>IF('TRI-3'!FB42 ="","",'TRI-3'!FB42 )</f>
        <v/>
      </c>
      <c r="FC42" s="51" t="str">
        <f>IF('TRI-3'!FC42 ="","",'TRI-3'!FC42 )</f>
        <v/>
      </c>
      <c r="FD42" s="51">
        <f>IF('TRI-3'!FD42 ="","",'TRI-3'!FD42 )</f>
        <v>0</v>
      </c>
      <c r="FE42" s="51" t="str">
        <f>IF('TRI-3'!FE42 ="","",'TRI-3'!FE42 )</f>
        <v/>
      </c>
      <c r="FF42" s="51" t="str">
        <f>IF('TRI-3'!FF42 ="","",'TRI-3'!FF42 )</f>
        <v/>
      </c>
      <c r="FG42" s="51" t="str">
        <f>IF('TRI-3'!FG42 ="","",'TRI-3'!FG42 )</f>
        <v/>
      </c>
      <c r="FH42" s="51" t="str">
        <f>IF('TRI-3'!FH42 ="","",'TRI-3'!FH42 )</f>
        <v/>
      </c>
    </row>
    <row r="43" spans="1:164" ht="21" customHeight="1">
      <c r="B43" s="53">
        <v>26</v>
      </c>
      <c r="C43" s="272" t="str">
        <f>IF(NOTAS!E46&gt;"",NOTAS!E46,"")</f>
        <v/>
      </c>
      <c r="D43" s="273"/>
      <c r="E43" s="273"/>
      <c r="F43" s="274"/>
      <c r="G43" s="51" t="str">
        <f>IF(OR('TRI-3'!G43 ="",'TRI-3'!G43&lt;0,'TRI-3'!G43  &gt;10),"",IF((ROUND(TRUNC(('TRI-3'!G43  ),2),0))=10,"A+",IF((ROUND(TRUNC(('TRI-3'!G43  ),2),0))=9,"A-",IF((ROUND(TRUNC(('TRI-3'!G43   ),2),0))=8,"B+",IF((ROUND(TRUNC(('TRI-3'!G43 ),2),0))=7,"B-",IF((ROUND(TRUNC(('TRI-3'!G43  ),2),0))=6,"C+",IF((ROUND(TRUNC(('TRI-3'!G43  ),2),0))=5,"C-",IF((ROUND(TRUNC(('TRI-3'!G43  ),2),0))=4,"D+",IF((ROUND(TRUNC(('TRI-3'!G43 ),2),0))=3,"D-",IF((ROUND(TRUNC(('TRI-3'!G43 ),2),0))=2,"E+",IF((ROUND(TRUNC(('TRI-3'!G43  ),2),0))&lt;=1,"E-","")))))))))))</f>
        <v/>
      </c>
      <c r="H43" s="51" t="str">
        <f>IF(OR('TRI-3'!H43 ="",'TRI-3'!H43&lt;0,'TRI-3'!H43  &gt;10),"",IF((ROUND(TRUNC(('TRI-3'!H43  ),2),0))=10,"A+",IF((ROUND(TRUNC(('TRI-3'!H43  ),2),0))=9,"A-",IF((ROUND(TRUNC(('TRI-3'!H43   ),2),0))=8,"B+",IF((ROUND(TRUNC(('TRI-3'!H43 ),2),0))=7,"B-",IF((ROUND(TRUNC(('TRI-3'!H43  ),2),0))=6,"C+",IF((ROUND(TRUNC(('TRI-3'!H43  ),2),0))=5,"C-",IF((ROUND(TRUNC(('TRI-3'!H43  ),2),0))=4,"D+",IF((ROUND(TRUNC(('TRI-3'!H43 ),2),0))=3,"D-",IF((ROUND(TRUNC(('TRI-3'!H43 ),2),0))=2,"E+",IF((ROUND(TRUNC(('TRI-3'!H43  ),2),0))&lt;=1,"E-","")))))))))))</f>
        <v/>
      </c>
      <c r="I43" s="51" t="str">
        <f>IF(OR('TRI-3'!I43 ="",'TRI-3'!I43&lt;0,'TRI-3'!I43  &gt;10),"",IF((ROUND(TRUNC(('TRI-3'!I43  ),2),0))=10,"A+",IF((ROUND(TRUNC(('TRI-3'!I43  ),2),0))=9,"A-",IF((ROUND(TRUNC(('TRI-3'!I43   ),2),0))=8,"B+",IF((ROUND(TRUNC(('TRI-3'!I43 ),2),0))=7,"B-",IF((ROUND(TRUNC(('TRI-3'!I43  ),2),0))=6,"C+",IF((ROUND(TRUNC(('TRI-3'!I43  ),2),0))=5,"C-",IF((ROUND(TRUNC(('TRI-3'!I43  ),2),0))=4,"D+",IF((ROUND(TRUNC(('TRI-3'!I43 ),2),0))=3,"D-",IF((ROUND(TRUNC(('TRI-3'!I43 ),2),0))=2,"E+",IF((ROUND(TRUNC(('TRI-3'!I43  ),2),0))&lt;=1,"E-","")))))))))))</f>
        <v/>
      </c>
      <c r="J43" s="51" t="str">
        <f>IF(OR('TRI-3'!J43 ="",'TRI-3'!J43&lt;0,'TRI-3'!J43  &gt;10),"",IF((ROUND(TRUNC(('TRI-3'!J43  ),2),0))=10,"A+",IF((ROUND(TRUNC(('TRI-3'!J43  ),2),0))=9,"A-",IF((ROUND(TRUNC(('TRI-3'!J43   ),2),0))=8,"B+",IF((ROUND(TRUNC(('TRI-3'!J43 ),2),0))=7,"B-",IF((ROUND(TRUNC(('TRI-3'!J43  ),2),0))=6,"C+",IF((ROUND(TRUNC(('TRI-3'!J43  ),2),0))=5,"C-",IF((ROUND(TRUNC(('TRI-3'!J43  ),2),0))=4,"D+",IF((ROUND(TRUNC(('TRI-3'!J43 ),2),0))=3,"D-",IF((ROUND(TRUNC(('TRI-3'!J43 ),2),0))=2,"E+",IF((ROUND(TRUNC(('TRI-3'!J43  ),2),0))&lt;=1,"E-","")))))))))))</f>
        <v/>
      </c>
      <c r="K43" s="51" t="str">
        <f>IF(OR('TRI-3'!K43 ="",'TRI-3'!K43&lt;0,'TRI-3'!K43  &gt;10),"",IF((ROUND(TRUNC(('TRI-3'!K43  ),2),0))=10,"A+",IF((ROUND(TRUNC(('TRI-3'!K43  ),2),0))=9,"A-",IF((ROUND(TRUNC(('TRI-3'!K43   ),2),0))=8,"B+",IF((ROUND(TRUNC(('TRI-3'!K43 ),2),0))=7,"B-",IF((ROUND(TRUNC(('TRI-3'!K43  ),2),0))=6,"C+",IF((ROUND(TRUNC(('TRI-3'!K43  ),2),0))=5,"C-",IF((ROUND(TRUNC(('TRI-3'!K43  ),2),0))=4,"D+",IF((ROUND(TRUNC(('TRI-3'!K43 ),2),0))=3,"D-",IF((ROUND(TRUNC(('TRI-3'!K43 ),2),0))=2,"E+",IF((ROUND(TRUNC(('TRI-3'!K43  ),2),0))&lt;=1,"E-","")))))))))))</f>
        <v/>
      </c>
      <c r="L43" s="51" t="str">
        <f>IF(OR('TRI-3'!L43 ="",'TRI-3'!L43&lt;0,'TRI-3'!L43  &gt;10),"",IF((ROUND(TRUNC(('TRI-3'!L43  ),2),0))=10,"A+",IF((ROUND(TRUNC(('TRI-3'!L43  ),2),0))=9,"A-",IF((ROUND(TRUNC(('TRI-3'!L43   ),2),0))=8,"B+",IF((ROUND(TRUNC(('TRI-3'!L43 ),2),0))=7,"B-",IF((ROUND(TRUNC(('TRI-3'!L43  ),2),0))=6,"C+",IF((ROUND(TRUNC(('TRI-3'!L43  ),2),0))=5,"C-",IF((ROUND(TRUNC(('TRI-3'!L43  ),2),0))=4,"D+",IF((ROUND(TRUNC(('TRI-3'!L43 ),2),0))=3,"D-",IF((ROUND(TRUNC(('TRI-3'!L43 ),2),0))=2,"E+",IF((ROUND(TRUNC(('TRI-3'!L43  ),2),0))&lt;=1,"E-","")))))))))))</f>
        <v/>
      </c>
      <c r="M43" s="51" t="str">
        <f>IF(OR('TRI-3'!M43 ="",'TRI-3'!M43&lt;0,'TRI-3'!M43  &gt;10),"",IF((ROUND(TRUNC(('TRI-3'!M43  ),2),0))=10,"A+",IF((ROUND(TRUNC(('TRI-3'!M43  ),2),0))=9,"A-",IF((ROUND(TRUNC(('TRI-3'!M43   ),2),0))=8,"B+",IF((ROUND(TRUNC(('TRI-3'!M43 ),2),0))=7,"B-",IF((ROUND(TRUNC(('TRI-3'!M43  ),2),0))=6,"C+",IF((ROUND(TRUNC(('TRI-3'!M43  ),2),0))=5,"C-",IF((ROUND(TRUNC(('TRI-3'!M43  ),2),0))=4,"D+",IF((ROUND(TRUNC(('TRI-3'!M43 ),2),0))=3,"D-",IF((ROUND(TRUNC(('TRI-3'!M43 ),2),0))=2,"E+",IF((ROUND(TRUNC(('TRI-3'!M43  ),2),0))&lt;=1,"E-","")))))))))))</f>
        <v/>
      </c>
      <c r="N43" s="51" t="str">
        <f>IF(OR('TRI-3'!N43 ="",'TRI-3'!N43&lt;0,'TRI-3'!N43  &gt;10),"",IF((ROUND(TRUNC(('TRI-3'!N43  ),2),0))=10,"A+",IF((ROUND(TRUNC(('TRI-3'!N43  ),2),0))=9,"A-",IF((ROUND(TRUNC(('TRI-3'!N43   ),2),0))=8,"B+",IF((ROUND(TRUNC(('TRI-3'!N43 ),2),0))=7,"B-",IF((ROUND(TRUNC(('TRI-3'!N43  ),2),0))=6,"C+",IF((ROUND(TRUNC(('TRI-3'!N43  ),2),0))=5,"C-",IF((ROUND(TRUNC(('TRI-3'!N43  ),2),0))=4,"D+",IF((ROUND(TRUNC(('TRI-3'!N43 ),2),0))=3,"D-",IF((ROUND(TRUNC(('TRI-3'!N43 ),2),0))=2,"E+",IF((ROUND(TRUNC(('TRI-3'!N43  ),2),0))&lt;=1,"E-","")))))))))))</f>
        <v/>
      </c>
      <c r="O43" s="51" t="str">
        <f>IF(OR('TRI-3'!O43 ="",'TRI-3'!O43&lt;0,'TRI-3'!O43  &gt;10),"",IF((ROUND(TRUNC(('TRI-3'!O43  ),2),0))=10,"A+",IF((ROUND(TRUNC(('TRI-3'!O43  ),2),0))=9,"A-",IF((ROUND(TRUNC(('TRI-3'!O43   ),2),0))=8,"B+",IF((ROUND(TRUNC(('TRI-3'!O43 ),2),0))=7,"B-",IF((ROUND(TRUNC(('TRI-3'!O43  ),2),0))=6,"C+",IF((ROUND(TRUNC(('TRI-3'!O43  ),2),0))=5,"C-",IF((ROUND(TRUNC(('TRI-3'!O43  ),2),0))=4,"D+",IF((ROUND(TRUNC(('TRI-3'!O43 ),2),0))=3,"D-",IF((ROUND(TRUNC(('TRI-3'!O43 ),2),0))=2,"E+",IF((ROUND(TRUNC(('TRI-3'!O43  ),2),0))&lt;=1,"E-","")))))))))))</f>
        <v/>
      </c>
      <c r="P43" s="51" t="str">
        <f>IF(OR('TRI-3'!P43 ="",'TRI-3'!P43&lt;0,'TRI-3'!P43  &gt;10),"",IF((ROUND(TRUNC(('TRI-3'!P43  ),2),0))=10,"A+",IF((ROUND(TRUNC(('TRI-3'!P43  ),2),0))=9,"A-",IF((ROUND(TRUNC(('TRI-3'!P43   ),2),0))=8,"B+",IF((ROUND(TRUNC(('TRI-3'!P43 ),2),0))=7,"B-",IF((ROUND(TRUNC(('TRI-3'!P43  ),2),0))=6,"C+",IF((ROUND(TRUNC(('TRI-3'!P43  ),2),0))=5,"C-",IF((ROUND(TRUNC(('TRI-3'!P43  ),2),0))=4,"D+",IF((ROUND(TRUNC(('TRI-3'!P43 ),2),0))=3,"D-",IF((ROUND(TRUNC(('TRI-3'!P43 ),2),0))=2,"E+",IF((ROUND(TRUNC(('TRI-3'!P43  ),2),0))&lt;=1,"E-","")))))))))))</f>
        <v/>
      </c>
      <c r="Q43" s="51" t="str">
        <f>IF(OR('TRI-3'!Q43 ="",'TRI-3'!Q43&lt;0,'TRI-3'!Q43  &gt;10),"",IF((ROUND(TRUNC(('TRI-3'!Q43  ),2),0))=10,"A+",IF((ROUND(TRUNC(('TRI-3'!Q43  ),2),0))=9,"A-",IF((ROUND(TRUNC(('TRI-3'!Q43   ),2),0))=8,"B+",IF((ROUND(TRUNC(('TRI-3'!Q43 ),2),0))=7,"B-",IF((ROUND(TRUNC(('TRI-3'!Q43  ),2),0))=6,"C+",IF((ROUND(TRUNC(('TRI-3'!Q43  ),2),0))=5,"C-",IF((ROUND(TRUNC(('TRI-3'!Q43  ),2),0))=4,"D+",IF((ROUND(TRUNC(('TRI-3'!Q43 ),2),0))=3,"D-",IF((ROUND(TRUNC(('TRI-3'!Q43 ),2),0))=2,"E+",IF((ROUND(TRUNC(('TRI-3'!Q43  ),2),0))&lt;=1,"E-","")))))))))))</f>
        <v/>
      </c>
      <c r="R43" s="51" t="str">
        <f>IF(OR('TRI-3'!R43 ="",'TRI-3'!R43&lt;0,'TRI-3'!R43  &gt;10),"",IF((ROUND(TRUNC(('TRI-3'!R43  ),2),0))=10,"A+",IF((ROUND(TRUNC(('TRI-3'!R43  ),2),0))=9,"A-",IF((ROUND(TRUNC(('TRI-3'!R43   ),2),0))=8,"B+",IF((ROUND(TRUNC(('TRI-3'!R43 ),2),0))=7,"B-",IF((ROUND(TRUNC(('TRI-3'!R43  ),2),0))=6,"C+",IF((ROUND(TRUNC(('TRI-3'!R43  ),2),0))=5,"C-",IF((ROUND(TRUNC(('TRI-3'!R43  ),2),0))=4,"D+",IF((ROUND(TRUNC(('TRI-3'!R43 ),2),0))=3,"D-",IF((ROUND(TRUNC(('TRI-3'!R43 ),2),0))=2,"E+",IF((ROUND(TRUNC(('TRI-3'!R43  ),2),0))&lt;=1,"E-","")))))))))))</f>
        <v/>
      </c>
      <c r="S43" s="51" t="str">
        <f>IF(OR('TRI-3'!S43 ="",'TRI-3'!S43&lt;0,'TRI-3'!S43  &gt;10),"",IF((ROUND(TRUNC(('TRI-3'!S43  ),2),0))=10,"A+",IF((ROUND(TRUNC(('TRI-3'!S43  ),2),0))=9,"A-",IF((ROUND(TRUNC(('TRI-3'!S43   ),2),0))=8,"B+",IF((ROUND(TRUNC(('TRI-3'!S43 ),2),0))=7,"B-",IF((ROUND(TRUNC(('TRI-3'!S43  ),2),0))=6,"C+",IF((ROUND(TRUNC(('TRI-3'!S43  ),2),0))=5,"C-",IF((ROUND(TRUNC(('TRI-3'!S43  ),2),0))=4,"D+",IF((ROUND(TRUNC(('TRI-3'!S43 ),2),0))=3,"D-",IF((ROUND(TRUNC(('TRI-3'!S43 ),2),0))=2,"E+",IF((ROUND(TRUNC(('TRI-3'!S43  ),2),0))&lt;=1,"E-","")))))))))))</f>
        <v/>
      </c>
      <c r="T43" s="51" t="str">
        <f>IF(OR('TRI-3'!T43 ="",'TRI-3'!T43&lt;0,'TRI-3'!T43  &gt;10),"",IF((ROUND(TRUNC(('TRI-3'!T43  ),2),0))=10,"A+",IF((ROUND(TRUNC(('TRI-3'!T43  ),2),0))=9,"A-",IF((ROUND(TRUNC(('TRI-3'!T43   ),2),0))=8,"B+",IF((ROUND(TRUNC(('TRI-3'!T43 ),2),0))=7,"B-",IF((ROUND(TRUNC(('TRI-3'!T43  ),2),0))=6,"C+",IF((ROUND(TRUNC(('TRI-3'!T43  ),2),0))=5,"C-",IF((ROUND(TRUNC(('TRI-3'!T43  ),2),0))=4,"D+",IF((ROUND(TRUNC(('TRI-3'!T43 ),2),0))=3,"D-",IF((ROUND(TRUNC(('TRI-3'!T43 ),2),0))=2,"E+",IF((ROUND(TRUNC(('TRI-3'!T43  ),2),0))&lt;=1,"E-","")))))))))))</f>
        <v/>
      </c>
      <c r="U43" s="51" t="str">
        <f>IF(OR('TRI-3'!U43 ="",'TRI-3'!U43&lt;0,'TRI-3'!U43  &gt;10),"",IF((ROUND(TRUNC(('TRI-3'!U43  ),2),0))=10,"A+",IF((ROUND(TRUNC(('TRI-3'!U43  ),2),0))=9,"A-",IF((ROUND(TRUNC(('TRI-3'!U43   ),2),0))=8,"B+",IF((ROUND(TRUNC(('TRI-3'!U43 ),2),0))=7,"B-",IF((ROUND(TRUNC(('TRI-3'!U43  ),2),0))=6,"C+",IF((ROUND(TRUNC(('TRI-3'!U43  ),2),0))=5,"C-",IF((ROUND(TRUNC(('TRI-3'!U43  ),2),0))=4,"D+",IF((ROUND(TRUNC(('TRI-3'!U43 ),2),0))=3,"D-",IF((ROUND(TRUNC(('TRI-3'!U43 ),2),0))=2,"E+",IF((ROUND(TRUNC(('TRI-3'!U43  ),2),0))&lt;=1,"E-","")))))))))))</f>
        <v/>
      </c>
      <c r="V43" s="51" t="str">
        <f>IF(OR('TRI-3'!V43 ="",'TRI-3'!V43&lt;0,'TRI-3'!V43  &gt;10),"",IF((ROUND(TRUNC(('TRI-3'!V43  ),2),0))=10,"A+",IF((ROUND(TRUNC(('TRI-3'!V43  ),2),0))=9,"A-",IF((ROUND(TRUNC(('TRI-3'!V43   ),2),0))=8,"B+",IF((ROUND(TRUNC(('TRI-3'!V43 ),2),0))=7,"B-",IF((ROUND(TRUNC(('TRI-3'!V43  ),2),0))=6,"C+",IF((ROUND(TRUNC(('TRI-3'!V43  ),2),0))=5,"C-",IF((ROUND(TRUNC(('TRI-3'!V43  ),2),0))=4,"D+",IF((ROUND(TRUNC(('TRI-3'!V43 ),2),0))=3,"D-",IF((ROUND(TRUNC(('TRI-3'!V43 ),2),0))=2,"E+",IF((ROUND(TRUNC(('TRI-3'!V43  ),2),0))&lt;=1,"E-","")))))))))))</f>
        <v/>
      </c>
      <c r="W43" s="51" t="str">
        <f>IF(OR('TRI-3'!W43 ="",'TRI-3'!W43&lt;0,'TRI-3'!W43  &gt;10),"",IF((ROUND(TRUNC(('TRI-3'!W43  ),2),0))=10,"A+",IF((ROUND(TRUNC(('TRI-3'!W43  ),2),0))=9,"A-",IF((ROUND(TRUNC(('TRI-3'!W43   ),2),0))=8,"B+",IF((ROUND(TRUNC(('TRI-3'!W43 ),2),0))=7,"B-",IF((ROUND(TRUNC(('TRI-3'!W43  ),2),0))=6,"C+",IF((ROUND(TRUNC(('TRI-3'!W43  ),2),0))=5,"C-",IF((ROUND(TRUNC(('TRI-3'!W43  ),2),0))=4,"D+",IF((ROUND(TRUNC(('TRI-3'!W43 ),2),0))=3,"D-",IF((ROUND(TRUNC(('TRI-3'!W43 ),2),0))=2,"E+",IF((ROUND(TRUNC(('TRI-3'!W43  ),2),0))&lt;=1,"E-","")))))))))))</f>
        <v/>
      </c>
      <c r="X43" s="51" t="str">
        <f>IF(OR('TRI-3'!X43 ="",'TRI-3'!X43&lt;0,'TRI-3'!X43  &gt;10),"",IF((ROUND(TRUNC(('TRI-3'!X43  ),2),0))=10,"A+",IF((ROUND(TRUNC(('TRI-3'!X43  ),2),0))=9,"A-",IF((ROUND(TRUNC(('TRI-3'!X43   ),2),0))=8,"B+",IF((ROUND(TRUNC(('TRI-3'!X43 ),2),0))=7,"B-",IF((ROUND(TRUNC(('TRI-3'!X43  ),2),0))=6,"C+",IF((ROUND(TRUNC(('TRI-3'!X43  ),2),0))=5,"C-",IF((ROUND(TRUNC(('TRI-3'!X43  ),2),0))=4,"D+",IF((ROUND(TRUNC(('TRI-3'!X43 ),2),0))=3,"D-",IF((ROUND(TRUNC(('TRI-3'!X43 ),2),0))=2,"E+",IF((ROUND(TRUNC(('TRI-3'!X43  ),2),0))&lt;=1,"E-","")))))))))))</f>
        <v/>
      </c>
      <c r="Y43" s="51" t="str">
        <f>IF(OR('TRI-3'!Y43 ="",'TRI-3'!Y43&lt;0,'TRI-3'!Y43  &gt;10),"",IF((ROUND(TRUNC(('TRI-3'!Y43  ),2),0))=10,"A+",IF((ROUND(TRUNC(('TRI-3'!Y43  ),2),0))=9,"A-",IF((ROUND(TRUNC(('TRI-3'!Y43   ),2),0))=8,"B+",IF((ROUND(TRUNC(('TRI-3'!Y43 ),2),0))=7,"B-",IF((ROUND(TRUNC(('TRI-3'!Y43  ),2),0))=6,"C+",IF((ROUND(TRUNC(('TRI-3'!Y43  ),2),0))=5,"C-",IF((ROUND(TRUNC(('TRI-3'!Y43  ),2),0))=4,"D+",IF((ROUND(TRUNC(('TRI-3'!Y43 ),2),0))=3,"D-",IF((ROUND(TRUNC(('TRI-3'!Y43 ),2),0))=2,"E+",IF((ROUND(TRUNC(('TRI-3'!Y43  ),2),0))&lt;=1,"E-","")))))))))))</f>
        <v/>
      </c>
      <c r="Z43" s="51" t="str">
        <f>IF(OR('TRI-3'!Z43 ="",'TRI-3'!Z43&lt;0,'TRI-3'!Z43  &gt;10),"",IF((ROUND(TRUNC(('TRI-3'!Z43  ),2),0))=10,"A+",IF((ROUND(TRUNC(('TRI-3'!Z43  ),2),0))=9,"A-",IF((ROUND(TRUNC(('TRI-3'!Z43   ),2),0))=8,"B+",IF((ROUND(TRUNC(('TRI-3'!Z43 ),2),0))=7,"B-",IF((ROUND(TRUNC(('TRI-3'!Z43  ),2),0))=6,"C+",IF((ROUND(TRUNC(('TRI-3'!Z43  ),2),0))=5,"C-",IF((ROUND(TRUNC(('TRI-3'!Z43  ),2),0))=4,"D+",IF((ROUND(TRUNC(('TRI-3'!Z43 ),2),0))=3,"D-",IF((ROUND(TRUNC(('TRI-3'!Z43 ),2),0))=2,"E+",IF((ROUND(TRUNC(('TRI-3'!Z43  ),2),0))&lt;=1,"E-","")))))))))))</f>
        <v/>
      </c>
      <c r="AA43" s="51" t="str">
        <f>IF(OR('TRI-3'!AA43 ="",'TRI-3'!AA43&lt;0,'TRI-3'!AA43  &gt;10),"",IF((ROUND(TRUNC(('TRI-3'!AA43  ),2),0))=10,"A+",IF((ROUND(TRUNC(('TRI-3'!AA43  ),2),0))=9,"A-",IF((ROUND(TRUNC(('TRI-3'!AA43   ),2),0))=8,"B+",IF((ROUND(TRUNC(('TRI-3'!AA43 ),2),0))=7,"B-",IF((ROUND(TRUNC(('TRI-3'!AA43  ),2),0))=6,"C+",IF((ROUND(TRUNC(('TRI-3'!AA43  ),2),0))=5,"C-",IF((ROUND(TRUNC(('TRI-3'!AA43  ),2),0))=4,"D+",IF((ROUND(TRUNC(('TRI-3'!AA43 ),2),0))=3,"D-",IF((ROUND(TRUNC(('TRI-3'!AA43 ),2),0))=2,"E+",IF((ROUND(TRUNC(('TRI-3'!AA43  ),2),0))&lt;=1,"E-","")))))))))))</f>
        <v/>
      </c>
      <c r="AB43" s="51" t="str">
        <f>IF(OR('TRI-3'!AB43 ="",'TRI-3'!AB43&lt;0,'TRI-3'!AB43  &gt;10),"",IF((ROUND(TRUNC(('TRI-3'!AB43  ),2),0))=10,"A+",IF((ROUND(TRUNC(('TRI-3'!AB43  ),2),0))=9,"A-",IF((ROUND(TRUNC(('TRI-3'!AB43   ),2),0))=8,"B+",IF((ROUND(TRUNC(('TRI-3'!AB43 ),2),0))=7,"B-",IF((ROUND(TRUNC(('TRI-3'!AB43  ),2),0))=6,"C+",IF((ROUND(TRUNC(('TRI-3'!AB43  ),2),0))=5,"C-",IF((ROUND(TRUNC(('TRI-3'!AB43  ),2),0))=4,"D+",IF((ROUND(TRUNC(('TRI-3'!AB43 ),2),0))=3,"D-",IF((ROUND(TRUNC(('TRI-3'!AB43 ),2),0))=2,"E+",IF((ROUND(TRUNC(('TRI-3'!AB43  ),2),0))&lt;=1,"E-","")))))))))))</f>
        <v/>
      </c>
      <c r="AC43" s="51" t="str">
        <f>IF(OR('TRI-3'!AC43 ="",'TRI-3'!AC43&lt;0,'TRI-3'!AC43  &gt;10),"",IF((ROUND(TRUNC(('TRI-3'!AC43  ),2),0))=10,"A+",IF((ROUND(TRUNC(('TRI-3'!AC43  ),2),0))=9,"A-",IF((ROUND(TRUNC(('TRI-3'!AC43   ),2),0))=8,"B+",IF((ROUND(TRUNC(('TRI-3'!AC43 ),2),0))=7,"B-",IF((ROUND(TRUNC(('TRI-3'!AC43  ),2),0))=6,"C+",IF((ROUND(TRUNC(('TRI-3'!AC43  ),2),0))=5,"C-",IF((ROUND(TRUNC(('TRI-3'!AC43  ),2),0))=4,"D+",IF((ROUND(TRUNC(('TRI-3'!AC43 ),2),0))=3,"D-",IF((ROUND(TRUNC(('TRI-3'!AC43 ),2),0))=2,"E+",IF((ROUND(TRUNC(('TRI-3'!AC43  ),2),0))&lt;=1,"E-","")))))))))))</f>
        <v/>
      </c>
      <c r="AD43" s="51" t="str">
        <f>IF(OR('TRI-3'!AD43 ="",'TRI-3'!AD43&lt;0,'TRI-3'!AD43  &gt;10),"",IF((ROUND(TRUNC(('TRI-3'!AD43  ),2),0))=10,"A+",IF((ROUND(TRUNC(('TRI-3'!AD43  ),2),0))=9,"A-",IF((ROUND(TRUNC(('TRI-3'!AD43   ),2),0))=8,"B+",IF((ROUND(TRUNC(('TRI-3'!AD43 ),2),0))=7,"B-",IF((ROUND(TRUNC(('TRI-3'!AD43  ),2),0))=6,"C+",IF((ROUND(TRUNC(('TRI-3'!AD43  ),2),0))=5,"C-",IF((ROUND(TRUNC(('TRI-3'!AD43  ),2),0))=4,"D+",IF((ROUND(TRUNC(('TRI-3'!AD43 ),2),0))=3,"D-",IF((ROUND(TRUNC(('TRI-3'!AD43 ),2),0))=2,"E+",IF((ROUND(TRUNC(('TRI-3'!AD43  ),2),0))&lt;=1,"E-","")))))))))))</f>
        <v/>
      </c>
      <c r="AE43" s="51" t="str">
        <f>IF(OR('TRI-3'!AE43 ="",'TRI-3'!AE43&lt;0,'TRI-3'!AE43  &gt;10),"",IF((ROUND(TRUNC(('TRI-3'!AE43  ),2),0))=10,"A+",IF((ROUND(TRUNC(('TRI-3'!AE43  ),2),0))=9,"A-",IF((ROUND(TRUNC(('TRI-3'!AE43   ),2),0))=8,"B+",IF((ROUND(TRUNC(('TRI-3'!AE43 ),2),0))=7,"B-",IF((ROUND(TRUNC(('TRI-3'!AE43  ),2),0))=6,"C+",IF((ROUND(TRUNC(('TRI-3'!AE43  ),2),0))=5,"C-",IF((ROUND(TRUNC(('TRI-3'!AE43  ),2),0))=4,"D+",IF((ROUND(TRUNC(('TRI-3'!AE43 ),2),0))=3,"D-",IF((ROUND(TRUNC(('TRI-3'!AE43 ),2),0))=2,"E+",IF((ROUND(TRUNC(('TRI-3'!AE43  ),2),0))&lt;=1,"E-","")))))))))))</f>
        <v/>
      </c>
      <c r="AF43" s="51" t="str">
        <f>IF(OR('TRI-3'!AF43 ="",'TRI-3'!AF43&lt;0,'TRI-3'!AF43  &gt;10),"",IF((ROUND(TRUNC(('TRI-3'!AF43  ),2),0))=10,"A+",IF((ROUND(TRUNC(('TRI-3'!AF43  ),2),0))=9,"A-",IF((ROUND(TRUNC(('TRI-3'!AF43   ),2),0))=8,"B+",IF((ROUND(TRUNC(('TRI-3'!AF43 ),2),0))=7,"B-",IF((ROUND(TRUNC(('TRI-3'!AF43  ),2),0))=6,"C+",IF((ROUND(TRUNC(('TRI-3'!AF43  ),2),0))=5,"C-",IF((ROUND(TRUNC(('TRI-3'!AF43  ),2),0))=4,"D+",IF((ROUND(TRUNC(('TRI-3'!AF43 ),2),0))=3,"D-",IF((ROUND(TRUNC(('TRI-3'!AF43 ),2),0))=2,"E+",IF((ROUND(TRUNC(('TRI-3'!AF43  ),2),0))&lt;=1,"E-","")))))))))))</f>
        <v/>
      </c>
      <c r="AG43" s="51" t="str">
        <f>IF(OR('TRI-3'!AG43 ="",'TRI-3'!AG43&lt;0,'TRI-3'!AG43  &gt;10),"",IF((ROUND(TRUNC(('TRI-3'!AG43  ),2),0))=10,"A+",IF((ROUND(TRUNC(('TRI-3'!AG43  ),2),0))=9,"A-",IF((ROUND(TRUNC(('TRI-3'!AG43   ),2),0))=8,"B+",IF((ROUND(TRUNC(('TRI-3'!AG43 ),2),0))=7,"B-",IF((ROUND(TRUNC(('TRI-3'!AG43  ),2),0))=6,"C+",IF((ROUND(TRUNC(('TRI-3'!AG43  ),2),0))=5,"C-",IF((ROUND(TRUNC(('TRI-3'!AG43  ),2),0))=4,"D+",IF((ROUND(TRUNC(('TRI-3'!AG43 ),2),0))=3,"D-",IF((ROUND(TRUNC(('TRI-3'!AG43 ),2),0))=2,"E+",IF((ROUND(TRUNC(('TRI-3'!AG43  ),2),0))&lt;=1,"E-","")))))))))))</f>
        <v/>
      </c>
      <c r="AH43" s="51" t="str">
        <f>IF(OR('TRI-3'!AH43 ="",'TRI-3'!AH43&lt;0,'TRI-3'!AH43  &gt;10),"",IF((ROUND(TRUNC(('TRI-3'!AH43  ),2),0))=10,"A+",IF((ROUND(TRUNC(('TRI-3'!AH43  ),2),0))=9,"A-",IF((ROUND(TRUNC(('TRI-3'!AH43   ),2),0))=8,"B+",IF((ROUND(TRUNC(('TRI-3'!AH43 ),2),0))=7,"B-",IF((ROUND(TRUNC(('TRI-3'!AH43  ),2),0))=6,"C+",IF((ROUND(TRUNC(('TRI-3'!AH43  ),2),0))=5,"C-",IF((ROUND(TRUNC(('TRI-3'!AH43  ),2),0))=4,"D+",IF((ROUND(TRUNC(('TRI-3'!AH43 ),2),0))=3,"D-",IF((ROUND(TRUNC(('TRI-3'!AH43 ),2),0))=2,"E+",IF((ROUND(TRUNC(('TRI-3'!AH43  ),2),0))&lt;=1,"E-","")))))))))))</f>
        <v/>
      </c>
      <c r="AI43" s="51" t="str">
        <f>IF(OR('TRI-3'!AI43 ="",'TRI-3'!AI43&lt;0,'TRI-3'!AI43  &gt;10),"",IF((ROUND(TRUNC(('TRI-3'!AI43  ),2),0))=10,"A+",IF((ROUND(TRUNC(('TRI-3'!AI43  ),2),0))=9,"A-",IF((ROUND(TRUNC(('TRI-3'!AI43   ),2),0))=8,"B+",IF((ROUND(TRUNC(('TRI-3'!AI43 ),2),0))=7,"B-",IF((ROUND(TRUNC(('TRI-3'!AI43  ),2),0))=6,"C+",IF((ROUND(TRUNC(('TRI-3'!AI43  ),2),0))=5,"C-",IF((ROUND(TRUNC(('TRI-3'!AI43  ),2),0))=4,"D+",IF((ROUND(TRUNC(('TRI-3'!AI43 ),2),0))=3,"D-",IF((ROUND(TRUNC(('TRI-3'!AI43 ),2),0))=2,"E+",IF((ROUND(TRUNC(('TRI-3'!AI43  ),2),0))&lt;=1,"E-","")))))))))))</f>
        <v/>
      </c>
      <c r="AJ43" s="51" t="str">
        <f>IF(OR('TRI-3'!AJ43 ="",'TRI-3'!AJ43&lt;0,'TRI-3'!AJ43  &gt;10),"",IF((ROUND(TRUNC(('TRI-3'!AJ43  ),2),0))=10,"A+",IF((ROUND(TRUNC(('TRI-3'!AJ43  ),2),0))=9,"A-",IF((ROUND(TRUNC(('TRI-3'!AJ43   ),2),0))=8,"B+",IF((ROUND(TRUNC(('TRI-3'!AJ43 ),2),0))=7,"B-",IF((ROUND(TRUNC(('TRI-3'!AJ43  ),2),0))=6,"C+",IF((ROUND(TRUNC(('TRI-3'!AJ43  ),2),0))=5,"C-",IF((ROUND(TRUNC(('TRI-3'!AJ43  ),2),0))=4,"D+",IF((ROUND(TRUNC(('TRI-3'!AJ43 ),2),0))=3,"D-",IF((ROUND(TRUNC(('TRI-3'!AJ43 ),2),0))=2,"E+",IF((ROUND(TRUNC(('TRI-3'!AJ43  ),2),0))&lt;=1,"E-","")))))))))))</f>
        <v/>
      </c>
      <c r="AK43" s="51" t="str">
        <f>IF(OR('TRI-3'!AK43 ="",'TRI-3'!AK43&lt;0,'TRI-3'!AK43  &gt;10),"",IF((ROUND(TRUNC(('TRI-3'!AK43  ),2),0))=10,"A+",IF((ROUND(TRUNC(('TRI-3'!AK43  ),2),0))=9,"A-",IF((ROUND(TRUNC(('TRI-3'!AK43   ),2),0))=8,"B+",IF((ROUND(TRUNC(('TRI-3'!AK43 ),2),0))=7,"B-",IF((ROUND(TRUNC(('TRI-3'!AK43  ),2),0))=6,"C+",IF((ROUND(TRUNC(('TRI-3'!AK43  ),2),0))=5,"C-",IF((ROUND(TRUNC(('TRI-3'!AK43  ),2),0))=4,"D+",IF((ROUND(TRUNC(('TRI-3'!AK43 ),2),0))=3,"D-",IF((ROUND(TRUNC(('TRI-3'!AK43 ),2),0))=2,"E+",IF((ROUND(TRUNC(('TRI-3'!AK43  ),2),0))&lt;=1,"E-","")))))))))))</f>
        <v/>
      </c>
      <c r="AL43" s="51" t="str">
        <f>IF(OR('TRI-3'!AL43 ="",'TRI-3'!AL43&lt;0,'TRI-3'!AL43  &gt;10),"",IF((ROUND(TRUNC(('TRI-3'!AL43  ),2),0))=10,"A+",IF((ROUND(TRUNC(('TRI-3'!AL43  ),2),0))=9,"A-",IF((ROUND(TRUNC(('TRI-3'!AL43   ),2),0))=8,"B+",IF((ROUND(TRUNC(('TRI-3'!AL43 ),2),0))=7,"B-",IF((ROUND(TRUNC(('TRI-3'!AL43  ),2),0))=6,"C+",IF((ROUND(TRUNC(('TRI-3'!AL43  ),2),0))=5,"C-",IF((ROUND(TRUNC(('TRI-3'!AL43  ),2),0))=4,"D+",IF((ROUND(TRUNC(('TRI-3'!AL43 ),2),0))=3,"D-",IF((ROUND(TRUNC(('TRI-3'!AL43 ),2),0))=2,"E+",IF((ROUND(TRUNC(('TRI-3'!AL43  ),2),0))&lt;=1,"E-","")))))))))))</f>
        <v/>
      </c>
      <c r="AM43" s="51" t="str">
        <f>IF(OR('TRI-3'!AM43 ="",'TRI-3'!AM43&lt;0,'TRI-3'!AM43  &gt;10),"",IF((ROUND(TRUNC(('TRI-3'!AM43  ),2),0))=10,"A+",IF((ROUND(TRUNC(('TRI-3'!AM43  ),2),0))=9,"A-",IF((ROUND(TRUNC(('TRI-3'!AM43   ),2),0))=8,"B+",IF((ROUND(TRUNC(('TRI-3'!AM43 ),2),0))=7,"B-",IF((ROUND(TRUNC(('TRI-3'!AM43  ),2),0))=6,"C+",IF((ROUND(TRUNC(('TRI-3'!AM43  ),2),0))=5,"C-",IF((ROUND(TRUNC(('TRI-3'!AM43  ),2),0))=4,"D+",IF((ROUND(TRUNC(('TRI-3'!AM43 ),2),0))=3,"D-",IF((ROUND(TRUNC(('TRI-3'!AM43 ),2),0))=2,"E+",IF((ROUND(TRUNC(('TRI-3'!AM43  ),2),0))&lt;=1,"E-","")))))))))))</f>
        <v/>
      </c>
      <c r="AN43" s="51" t="str">
        <f>IF(OR('TRI-3'!AN43 ="",'TRI-3'!AN43&lt;0,'TRI-3'!AN43  &gt;10),"",IF((ROUND(TRUNC(('TRI-3'!AN43  ),2),0))=10,"A+",IF((ROUND(TRUNC(('TRI-3'!AN43  ),2),0))=9,"A-",IF((ROUND(TRUNC(('TRI-3'!AN43   ),2),0))=8,"B+",IF((ROUND(TRUNC(('TRI-3'!AN43 ),2),0))=7,"B-",IF((ROUND(TRUNC(('TRI-3'!AN43  ),2),0))=6,"C+",IF((ROUND(TRUNC(('TRI-3'!AN43  ),2),0))=5,"C-",IF((ROUND(TRUNC(('TRI-3'!AN43  ),2),0))=4,"D+",IF((ROUND(TRUNC(('TRI-3'!AN43 ),2),0))=3,"D-",IF((ROUND(TRUNC(('TRI-3'!AN43 ),2),0))=2,"E+",IF((ROUND(TRUNC(('TRI-3'!AN43  ),2),0))&lt;=1,"E-","")))))))))))</f>
        <v/>
      </c>
      <c r="AO43" s="51" t="str">
        <f>IF(OR('TRI-3'!AO43 ="",'TRI-3'!AO43&lt;0,'TRI-3'!AO43  &gt;10),"",IF((ROUND(TRUNC(('TRI-3'!AO43  ),2),0))=10,"A+",IF((ROUND(TRUNC(('TRI-3'!AO43  ),2),0))=9,"A-",IF((ROUND(TRUNC(('TRI-3'!AO43   ),2),0))=8,"B+",IF((ROUND(TRUNC(('TRI-3'!AO43 ),2),0))=7,"B-",IF((ROUND(TRUNC(('TRI-3'!AO43  ),2),0))=6,"C+",IF((ROUND(TRUNC(('TRI-3'!AO43  ),2),0))=5,"C-",IF((ROUND(TRUNC(('TRI-3'!AO43  ),2),0))=4,"D+",IF((ROUND(TRUNC(('TRI-3'!AO43 ),2),0))=3,"D-",IF((ROUND(TRUNC(('TRI-3'!AO43 ),2),0))=2,"E+",IF((ROUND(TRUNC(('TRI-3'!AO43  ),2),0))&lt;=1,"E-","")))))))))))</f>
        <v/>
      </c>
      <c r="AP43" s="51" t="str">
        <f>IF(OR('TRI-3'!AP43 ="",'TRI-3'!AP43&lt;0,'TRI-3'!AP43  &gt;10),"",IF((ROUND(TRUNC(('TRI-3'!AP43  ),2),0))=10,"A+",IF((ROUND(TRUNC(('TRI-3'!AP43  ),2),0))=9,"A-",IF((ROUND(TRUNC(('TRI-3'!AP43   ),2),0))=8,"B+",IF((ROUND(TRUNC(('TRI-3'!AP43 ),2),0))=7,"B-",IF((ROUND(TRUNC(('TRI-3'!AP43  ),2),0))=6,"C+",IF((ROUND(TRUNC(('TRI-3'!AP43  ),2),0))=5,"C-",IF((ROUND(TRUNC(('TRI-3'!AP43  ),2),0))=4,"D+",IF((ROUND(TRUNC(('TRI-3'!AP43 ),2),0))=3,"D-",IF((ROUND(TRUNC(('TRI-3'!AP43 ),2),0))=2,"E+",IF((ROUND(TRUNC(('TRI-3'!AP43  ),2),0))&lt;=1,"E-","")))))))))))</f>
        <v/>
      </c>
      <c r="AQ43" s="51" t="str">
        <f>IF(OR('TRI-3'!AQ43 ="",'TRI-3'!AQ43&lt;0,'TRI-3'!AQ43  &gt;10),"",IF((ROUND(TRUNC(('TRI-3'!AQ43  ),2),0))=10,"A+",IF((ROUND(TRUNC(('TRI-3'!AQ43  ),2),0))=9,"A-",IF((ROUND(TRUNC(('TRI-3'!AQ43   ),2),0))=8,"B+",IF((ROUND(TRUNC(('TRI-3'!AQ43 ),2),0))=7,"B-",IF((ROUND(TRUNC(('TRI-3'!AQ43  ),2),0))=6,"C+",IF((ROUND(TRUNC(('TRI-3'!AQ43  ),2),0))=5,"C-",IF((ROUND(TRUNC(('TRI-3'!AQ43  ),2),0))=4,"D+",IF((ROUND(TRUNC(('TRI-3'!AQ43 ),2),0))=3,"D-",IF((ROUND(TRUNC(('TRI-3'!AQ43 ),2),0))=2,"E+",IF((ROUND(TRUNC(('TRI-3'!AQ43  ),2),0))&lt;=1,"E-","")))))))))))</f>
        <v/>
      </c>
      <c r="AR43" s="51" t="str">
        <f>IF(OR('TRI-3'!AR43 ="",'TRI-3'!AR43&lt;0,'TRI-3'!AR43  &gt;10),"",IF((ROUND(TRUNC(('TRI-3'!AR43  ),2),0))=10,"A+",IF((ROUND(TRUNC(('TRI-3'!AR43  ),2),0))=9,"A-",IF((ROUND(TRUNC(('TRI-3'!AR43   ),2),0))=8,"B+",IF((ROUND(TRUNC(('TRI-3'!AR43 ),2),0))=7,"B-",IF((ROUND(TRUNC(('TRI-3'!AR43  ),2),0))=6,"C+",IF((ROUND(TRUNC(('TRI-3'!AR43  ),2),0))=5,"C-",IF((ROUND(TRUNC(('TRI-3'!AR43  ),2),0))=4,"D+",IF((ROUND(TRUNC(('TRI-3'!AR43 ),2),0))=3,"D-",IF((ROUND(TRUNC(('TRI-3'!AR43 ),2),0))=2,"E+",IF((ROUND(TRUNC(('TRI-3'!AR43  ),2),0))&lt;=1,"E-","")))))))))))</f>
        <v/>
      </c>
      <c r="AS43" s="51" t="str">
        <f>IF(OR('TRI-3'!AS43 ="",'TRI-3'!AS43&lt;0,'TRI-3'!AS43  &gt;10),"",IF((ROUND(TRUNC(('TRI-3'!AS43  ),2),0))=10,"A+",IF((ROUND(TRUNC(('TRI-3'!AS43  ),2),0))=9,"A-",IF((ROUND(TRUNC(('TRI-3'!AS43   ),2),0))=8,"B+",IF((ROUND(TRUNC(('TRI-3'!AS43 ),2),0))=7,"B-",IF((ROUND(TRUNC(('TRI-3'!AS43  ),2),0))=6,"C+",IF((ROUND(TRUNC(('TRI-3'!AS43  ),2),0))=5,"C-",IF((ROUND(TRUNC(('TRI-3'!AS43  ),2),0))=4,"D+",IF((ROUND(TRUNC(('TRI-3'!AS43 ),2),0))=3,"D-",IF((ROUND(TRUNC(('TRI-3'!AS43 ),2),0))=2,"E+",IF((ROUND(TRUNC(('TRI-3'!AS43  ),2),0))&lt;=1,"E-","")))))))))))</f>
        <v/>
      </c>
      <c r="AT43" s="51" t="str">
        <f>IF(OR('TRI-3'!AT43 ="",'TRI-3'!AT43&lt;0,'TRI-3'!AT43  &gt;10),"",IF((ROUND(TRUNC(('TRI-3'!AT43  ),2),0))=10,"A+",IF((ROUND(TRUNC(('TRI-3'!AT43  ),2),0))=9,"A-",IF((ROUND(TRUNC(('TRI-3'!AT43   ),2),0))=8,"B+",IF((ROUND(TRUNC(('TRI-3'!AT43 ),2),0))=7,"B-",IF((ROUND(TRUNC(('TRI-3'!AT43  ),2),0))=6,"C+",IF((ROUND(TRUNC(('TRI-3'!AT43  ),2),0))=5,"C-",IF((ROUND(TRUNC(('TRI-3'!AT43  ),2),0))=4,"D+",IF((ROUND(TRUNC(('TRI-3'!AT43 ),2),0))=3,"D-",IF((ROUND(TRUNC(('TRI-3'!AT43 ),2),0))=2,"E+",IF((ROUND(TRUNC(('TRI-3'!AT43  ),2),0))&lt;=1,"E-","")))))))))))</f>
        <v/>
      </c>
      <c r="AU43" s="51" t="str">
        <f>IF(OR('TRI-3'!AU43 ="",'TRI-3'!AU43&lt;0,'TRI-3'!AU43  &gt;10),"",IF((ROUND(TRUNC(('TRI-3'!AU43  ),2),0))=10,"A+",IF((ROUND(TRUNC(('TRI-3'!AU43  ),2),0))=9,"A-",IF((ROUND(TRUNC(('TRI-3'!AU43   ),2),0))=8,"B+",IF((ROUND(TRUNC(('TRI-3'!AU43 ),2),0))=7,"B-",IF((ROUND(TRUNC(('TRI-3'!AU43  ),2),0))=6,"C+",IF((ROUND(TRUNC(('TRI-3'!AU43  ),2),0))=5,"C-",IF((ROUND(TRUNC(('TRI-3'!AU43  ),2),0))=4,"D+",IF((ROUND(TRUNC(('TRI-3'!AU43 ),2),0))=3,"D-",IF((ROUND(TRUNC(('TRI-3'!AU43 ),2),0))=2,"E+",IF((ROUND(TRUNC(('TRI-3'!AU43  ),2),0))&lt;=1,"E-","")))))))))))</f>
        <v/>
      </c>
      <c r="AV43" s="51" t="str">
        <f>IF(OR('TRI-3'!AV43 ="",'TRI-3'!AV43&lt;0,'TRI-3'!AV43  &gt;10),"",IF((ROUND(TRUNC(('TRI-3'!AV43  ),2),0))=10,"A+",IF((ROUND(TRUNC(('TRI-3'!AV43  ),2),0))=9,"A-",IF((ROUND(TRUNC(('TRI-3'!AV43   ),2),0))=8,"B+",IF((ROUND(TRUNC(('TRI-3'!AV43 ),2),0))=7,"B-",IF((ROUND(TRUNC(('TRI-3'!AV43  ),2),0))=6,"C+",IF((ROUND(TRUNC(('TRI-3'!AV43  ),2),0))=5,"C-",IF((ROUND(TRUNC(('TRI-3'!AV43  ),2),0))=4,"D+",IF((ROUND(TRUNC(('TRI-3'!AV43 ),2),0))=3,"D-",IF((ROUND(TRUNC(('TRI-3'!AV43 ),2),0))=2,"E+",IF((ROUND(TRUNC(('TRI-3'!AV43  ),2),0))&lt;=1,"E-","")))))))))))</f>
        <v/>
      </c>
      <c r="AW43" s="51" t="str">
        <f>IF(OR('TRI-3'!AW43 ="",'TRI-3'!AW43&lt;0,'TRI-3'!AW43  &gt;10),"",IF((ROUND(TRUNC(('TRI-3'!AW43  ),2),0))=10,"A+",IF((ROUND(TRUNC(('TRI-3'!AW43  ),2),0))=9,"A-",IF((ROUND(TRUNC(('TRI-3'!AW43   ),2),0))=8,"B+",IF((ROUND(TRUNC(('TRI-3'!AW43 ),2),0))=7,"B-",IF((ROUND(TRUNC(('TRI-3'!AW43  ),2),0))=6,"C+",IF((ROUND(TRUNC(('TRI-3'!AW43  ),2),0))=5,"C-",IF((ROUND(TRUNC(('TRI-3'!AW43  ),2),0))=4,"D+",IF((ROUND(TRUNC(('TRI-3'!AW43 ),2),0))=3,"D-",IF((ROUND(TRUNC(('TRI-3'!AW43 ),2),0))=2,"E+",IF((ROUND(TRUNC(('TRI-3'!AW43  ),2),0))&lt;=1,"E-","")))))))))))</f>
        <v/>
      </c>
      <c r="AX43" s="51" t="str">
        <f>IF(OR('TRI-3'!AX43 ="",'TRI-3'!AX43&lt;0,'TRI-3'!AX43  &gt;10),"",IF((ROUND(TRUNC(('TRI-3'!AX43  ),2),0))=10,"A+",IF((ROUND(TRUNC(('TRI-3'!AX43  ),2),0))=9,"A-",IF((ROUND(TRUNC(('TRI-3'!AX43   ),2),0))=8,"B+",IF((ROUND(TRUNC(('TRI-3'!AX43 ),2),0))=7,"B-",IF((ROUND(TRUNC(('TRI-3'!AX43  ),2),0))=6,"C+",IF((ROUND(TRUNC(('TRI-3'!AX43  ),2),0))=5,"C-",IF((ROUND(TRUNC(('TRI-3'!AX43  ),2),0))=4,"D+",IF((ROUND(TRUNC(('TRI-3'!AX43 ),2),0))=3,"D-",IF((ROUND(TRUNC(('TRI-3'!AX43 ),2),0))=2,"E+",IF((ROUND(TRUNC(('TRI-3'!AX43  ),2),0))&lt;=1,"E-","")))))))))))</f>
        <v/>
      </c>
      <c r="AY43" s="51" t="str">
        <f>IF(OR('TRI-3'!AY43 ="",'TRI-3'!AY43&lt;0,'TRI-3'!AY43  &gt;10),"",IF((ROUND(TRUNC(('TRI-3'!AY43  ),2),0))=10,"A+",IF((ROUND(TRUNC(('TRI-3'!AY43  ),2),0))=9,"A-",IF((ROUND(TRUNC(('TRI-3'!AY43   ),2),0))=8,"B+",IF((ROUND(TRUNC(('TRI-3'!AY43 ),2),0))=7,"B-",IF((ROUND(TRUNC(('TRI-3'!AY43  ),2),0))=6,"C+",IF((ROUND(TRUNC(('TRI-3'!AY43  ),2),0))=5,"C-",IF((ROUND(TRUNC(('TRI-3'!AY43  ),2),0))=4,"D+",IF((ROUND(TRUNC(('TRI-3'!AY43 ),2),0))=3,"D-",IF((ROUND(TRUNC(('TRI-3'!AY43 ),2),0))=2,"E+",IF((ROUND(TRUNC(('TRI-3'!AY43  ),2),0))&lt;=1,"E-","")))))))))))</f>
        <v/>
      </c>
      <c r="AZ43" s="51" t="str">
        <f>IF(OR('TRI-3'!AZ43 ="",'TRI-3'!AZ43&lt;0,'TRI-3'!AZ43  &gt;10),"",IF((ROUND(TRUNC(('TRI-3'!AZ43  ),2),0))=10,"A+",IF((ROUND(TRUNC(('TRI-3'!AZ43  ),2),0))=9,"A-",IF((ROUND(TRUNC(('TRI-3'!AZ43   ),2),0))=8,"B+",IF((ROUND(TRUNC(('TRI-3'!AZ43 ),2),0))=7,"B-",IF((ROUND(TRUNC(('TRI-3'!AZ43  ),2),0))=6,"C+",IF((ROUND(TRUNC(('TRI-3'!AZ43  ),2),0))=5,"C-",IF((ROUND(TRUNC(('TRI-3'!AZ43  ),2),0))=4,"D+",IF((ROUND(TRUNC(('TRI-3'!AZ43 ),2),0))=3,"D-",IF((ROUND(TRUNC(('TRI-3'!AZ43 ),2),0))=2,"E+",IF((ROUND(TRUNC(('TRI-3'!AZ43  ),2),0))&lt;=1,"E-","")))))))))))</f>
        <v/>
      </c>
      <c r="BA43" s="51" t="str">
        <f>IF(OR('TRI-3'!BA43 ="",'TRI-3'!BA43&lt;0,'TRI-3'!BA43  &gt;10),"",IF((ROUND(TRUNC(('TRI-3'!BA43  ),2),0))=10,"A+",IF((ROUND(TRUNC(('TRI-3'!BA43  ),2),0))=9,"A-",IF((ROUND(TRUNC(('TRI-3'!BA43   ),2),0))=8,"B+",IF((ROUND(TRUNC(('TRI-3'!BA43 ),2),0))=7,"B-",IF((ROUND(TRUNC(('TRI-3'!BA43  ),2),0))=6,"C+",IF((ROUND(TRUNC(('TRI-3'!BA43  ),2),0))=5,"C-",IF((ROUND(TRUNC(('TRI-3'!BA43  ),2),0))=4,"D+",IF((ROUND(TRUNC(('TRI-3'!BA43 ),2),0))=3,"D-",IF((ROUND(TRUNC(('TRI-3'!BA43 ),2),0))=2,"E+",IF((ROUND(TRUNC(('TRI-3'!BA43  ),2),0))&lt;=1,"E-","")))))))))))</f>
        <v/>
      </c>
      <c r="BB43" s="51" t="str">
        <f>IF(OR('TRI-3'!BB43 ="",'TRI-3'!BB43&lt;0,'TRI-3'!BB43  &gt;10),"",IF((ROUND(TRUNC(('TRI-3'!BB43  ),2),0))=10,"A+",IF((ROUND(TRUNC(('TRI-3'!BB43  ),2),0))=9,"A-",IF((ROUND(TRUNC(('TRI-3'!BB43   ),2),0))=8,"B+",IF((ROUND(TRUNC(('TRI-3'!BB43 ),2),0))=7,"B-",IF((ROUND(TRUNC(('TRI-3'!BB43  ),2),0))=6,"C+",IF((ROUND(TRUNC(('TRI-3'!BB43  ),2),0))=5,"C-",IF((ROUND(TRUNC(('TRI-3'!BB43  ),2),0))=4,"D+",IF((ROUND(TRUNC(('TRI-3'!BB43 ),2),0))=3,"D-",IF((ROUND(TRUNC(('TRI-3'!BB43 ),2),0))=2,"E+",IF((ROUND(TRUNC(('TRI-3'!BB43  ),2),0))&lt;=1,"E-","")))))))))))</f>
        <v/>
      </c>
      <c r="BC43" s="51" t="str">
        <f>IF(OR('TRI-3'!BC43 ="",'TRI-3'!BC43&lt;0,'TRI-3'!BC43  &gt;10),"",IF((ROUND(TRUNC(('TRI-3'!BC43  ),2),0))=10,"A+",IF((ROUND(TRUNC(('TRI-3'!BC43  ),2),0))=9,"A-",IF((ROUND(TRUNC(('TRI-3'!BC43   ),2),0))=8,"B+",IF((ROUND(TRUNC(('TRI-3'!BC43 ),2),0))=7,"B-",IF((ROUND(TRUNC(('TRI-3'!BC43  ),2),0))=6,"C+",IF((ROUND(TRUNC(('TRI-3'!BC43  ),2),0))=5,"C-",IF((ROUND(TRUNC(('TRI-3'!BC43  ),2),0))=4,"D+",IF((ROUND(TRUNC(('TRI-3'!BC43 ),2),0))=3,"D-",IF((ROUND(TRUNC(('TRI-3'!BC43 ),2),0))=2,"E+",IF((ROUND(TRUNC(('TRI-3'!BC43  ),2),0))&lt;=1,"E-","")))))))))))</f>
        <v/>
      </c>
      <c r="BD43" s="51" t="str">
        <f>IF(OR('TRI-3'!BD43 ="",'TRI-3'!BD43&lt;0,'TRI-3'!BD43  &gt;10),"",IF((ROUND(TRUNC(('TRI-3'!BD43  ),2),0))=10,"A+",IF((ROUND(TRUNC(('TRI-3'!BD43  ),2),0))=9,"A-",IF((ROUND(TRUNC(('TRI-3'!BD43   ),2),0))=8,"B+",IF((ROUND(TRUNC(('TRI-3'!BD43 ),2),0))=7,"B-",IF((ROUND(TRUNC(('TRI-3'!BD43  ),2),0))=6,"C+",IF((ROUND(TRUNC(('TRI-3'!BD43  ),2),0))=5,"C-",IF((ROUND(TRUNC(('TRI-3'!BD43  ),2),0))=4,"D+",IF((ROUND(TRUNC(('TRI-3'!BD43 ),2),0))=3,"D-",IF((ROUND(TRUNC(('TRI-3'!BD43 ),2),0))=2,"E+",IF((ROUND(TRUNC(('TRI-3'!BD43  ),2),0))&lt;=1,"E-","")))))))))))</f>
        <v/>
      </c>
      <c r="BE43" s="51" t="str">
        <f>IF(OR('TRI-3'!BE43 ="",'TRI-3'!BE43&lt;0,'TRI-3'!BE43  &gt;10),"",IF((ROUND(TRUNC(('TRI-3'!BE43  ),2),0))=10,"A+",IF((ROUND(TRUNC(('TRI-3'!BE43  ),2),0))=9,"A-",IF((ROUND(TRUNC(('TRI-3'!BE43   ),2),0))=8,"B+",IF((ROUND(TRUNC(('TRI-3'!BE43 ),2),0))=7,"B-",IF((ROUND(TRUNC(('TRI-3'!BE43  ),2),0))=6,"C+",IF((ROUND(TRUNC(('TRI-3'!BE43  ),2),0))=5,"C-",IF((ROUND(TRUNC(('TRI-3'!BE43  ),2),0))=4,"D+",IF((ROUND(TRUNC(('TRI-3'!BE43 ),2),0))=3,"D-",IF((ROUND(TRUNC(('TRI-3'!BE43 ),2),0))=2,"E+",IF((ROUND(TRUNC(('TRI-3'!BE43  ),2),0))&lt;=1,"E-","")))))))))))</f>
        <v/>
      </c>
      <c r="BF43" s="51" t="str">
        <f>IF(OR('TRI-3'!BF43 ="",'TRI-3'!BF43&lt;0,'TRI-3'!BF43  &gt;10),"",IF((ROUND(TRUNC(('TRI-3'!BF43  ),2),0))=10,"A+",IF((ROUND(TRUNC(('TRI-3'!BF43  ),2),0))=9,"A-",IF((ROUND(TRUNC(('TRI-3'!BF43   ),2),0))=8,"B+",IF((ROUND(TRUNC(('TRI-3'!BF43 ),2),0))=7,"B-",IF((ROUND(TRUNC(('TRI-3'!BF43  ),2),0))=6,"C+",IF((ROUND(TRUNC(('TRI-3'!BF43  ),2),0))=5,"C-",IF((ROUND(TRUNC(('TRI-3'!BF43  ),2),0))=4,"D+",IF((ROUND(TRUNC(('TRI-3'!BF43 ),2),0))=3,"D-",IF((ROUND(TRUNC(('TRI-3'!BF43 ),2),0))=2,"E+",IF((ROUND(TRUNC(('TRI-3'!BF43  ),2),0))&lt;=1,"E-","")))))))))))</f>
        <v/>
      </c>
      <c r="BG43" s="51" t="str">
        <f>IF(OR('TRI-3'!BG43 ="",'TRI-3'!BG43&lt;0,'TRI-3'!BG43  &gt;10),"",IF((ROUND(TRUNC(('TRI-3'!BG43  ),2),0))=10,"A+",IF((ROUND(TRUNC(('TRI-3'!BG43  ),2),0))=9,"A-",IF((ROUND(TRUNC(('TRI-3'!BG43   ),2),0))=8,"B+",IF((ROUND(TRUNC(('TRI-3'!BG43 ),2),0))=7,"B-",IF((ROUND(TRUNC(('TRI-3'!BG43  ),2),0))=6,"C+",IF((ROUND(TRUNC(('TRI-3'!BG43  ),2),0))=5,"C-",IF((ROUND(TRUNC(('TRI-3'!BG43  ),2),0))=4,"D+",IF((ROUND(TRUNC(('TRI-3'!BG43 ),2),0))=3,"D-",IF((ROUND(TRUNC(('TRI-3'!BG43 ),2),0))=2,"E+",IF((ROUND(TRUNC(('TRI-3'!BG43  ),2),0))&lt;=1,"E-","")))))))))))</f>
        <v/>
      </c>
      <c r="BH43" s="51" t="str">
        <f>IF(OR('TRI-3'!BH43 ="",'TRI-3'!BH43&lt;0,'TRI-3'!BH43  &gt;10),"",IF((ROUND(TRUNC(('TRI-3'!BH43  ),2),0))=10,"A+",IF((ROUND(TRUNC(('TRI-3'!BH43  ),2),0))=9,"A-",IF((ROUND(TRUNC(('TRI-3'!BH43   ),2),0))=8,"B+",IF((ROUND(TRUNC(('TRI-3'!BH43 ),2),0))=7,"B-",IF((ROUND(TRUNC(('TRI-3'!BH43  ),2),0))=6,"C+",IF((ROUND(TRUNC(('TRI-3'!BH43  ),2),0))=5,"C-",IF((ROUND(TRUNC(('TRI-3'!BH43  ),2),0))=4,"D+",IF((ROUND(TRUNC(('TRI-3'!BH43 ),2),0))=3,"D-",IF((ROUND(TRUNC(('TRI-3'!BH43 ),2),0))=2,"E+",IF((ROUND(TRUNC(('TRI-3'!BH43  ),2),0))&lt;=1,"E-","")))))))))))</f>
        <v/>
      </c>
      <c r="BI43" s="51" t="str">
        <f>IF(OR('TRI-3'!BI43 ="",'TRI-3'!BI43&lt;0,'TRI-3'!BI43  &gt;10),"",IF((ROUND(TRUNC(('TRI-3'!BI43  ),2),0))=10,"A+",IF((ROUND(TRUNC(('TRI-3'!BI43  ),2),0))=9,"A-",IF((ROUND(TRUNC(('TRI-3'!BI43   ),2),0))=8,"B+",IF((ROUND(TRUNC(('TRI-3'!BI43 ),2),0))=7,"B-",IF((ROUND(TRUNC(('TRI-3'!BI43  ),2),0))=6,"C+",IF((ROUND(TRUNC(('TRI-3'!BI43  ),2),0))=5,"C-",IF((ROUND(TRUNC(('TRI-3'!BI43  ),2),0))=4,"D+",IF((ROUND(TRUNC(('TRI-3'!BI43 ),2),0))=3,"D-",IF((ROUND(TRUNC(('TRI-3'!BI43 ),2),0))=2,"E+",IF((ROUND(TRUNC(('TRI-3'!BI43  ),2),0))&lt;=1,"E-","")))))))))))</f>
        <v/>
      </c>
      <c r="BJ43" s="51" t="str">
        <f>IF(OR('TRI-3'!BJ43 ="",'TRI-3'!BJ43&lt;0,'TRI-3'!BJ43  &gt;10),"",IF((ROUND(TRUNC(('TRI-3'!BJ43  ),2),0))=10,"A+",IF((ROUND(TRUNC(('TRI-3'!BJ43  ),2),0))=9,"A-",IF((ROUND(TRUNC(('TRI-3'!BJ43   ),2),0))=8,"B+",IF((ROUND(TRUNC(('TRI-3'!BJ43 ),2),0))=7,"B-",IF((ROUND(TRUNC(('TRI-3'!BJ43  ),2),0))=6,"C+",IF((ROUND(TRUNC(('TRI-3'!BJ43  ),2),0))=5,"C-",IF((ROUND(TRUNC(('TRI-3'!BJ43  ),2),0))=4,"D+",IF((ROUND(TRUNC(('TRI-3'!BJ43 ),2),0))=3,"D-",IF((ROUND(TRUNC(('TRI-3'!BJ43 ),2),0))=2,"E+",IF((ROUND(TRUNC(('TRI-3'!BJ43  ),2),0))&lt;=1,"E-","")))))))))))</f>
        <v/>
      </c>
      <c r="BK43" s="51" t="str">
        <f>IF(OR('TRI-3'!BK43 ="",'TRI-3'!BK43&lt;0,'TRI-3'!BK43  &gt;10),"",IF((ROUND(TRUNC(('TRI-3'!BK43  ),2),0))=10,"A+",IF((ROUND(TRUNC(('TRI-3'!BK43  ),2),0))=9,"A-",IF((ROUND(TRUNC(('TRI-3'!BK43   ),2),0))=8,"B+",IF((ROUND(TRUNC(('TRI-3'!BK43 ),2),0))=7,"B-",IF((ROUND(TRUNC(('TRI-3'!BK43  ),2),0))=6,"C+",IF((ROUND(TRUNC(('TRI-3'!BK43  ),2),0))=5,"C-",IF((ROUND(TRUNC(('TRI-3'!BK43  ),2),0))=4,"D+",IF((ROUND(TRUNC(('TRI-3'!BK43 ),2),0))=3,"D-",IF((ROUND(TRUNC(('TRI-3'!BK43 ),2),0))=2,"E+",IF((ROUND(TRUNC(('TRI-3'!BK43  ),2),0))&lt;=1,"E-","")))))))))))</f>
        <v/>
      </c>
      <c r="BL43" s="51" t="str">
        <f>IF(OR('TRI-3'!BL43 ="",'TRI-3'!BL43&lt;0,'TRI-3'!BL43  &gt;10),"",IF((ROUND(TRUNC(('TRI-3'!BL43  ),2),0))=10,"A+",IF((ROUND(TRUNC(('TRI-3'!BL43  ),2),0))=9,"A-",IF((ROUND(TRUNC(('TRI-3'!BL43   ),2),0))=8,"B+",IF((ROUND(TRUNC(('TRI-3'!BL43 ),2),0))=7,"B-",IF((ROUND(TRUNC(('TRI-3'!BL43  ),2),0))=6,"C+",IF((ROUND(TRUNC(('TRI-3'!BL43  ),2),0))=5,"C-",IF((ROUND(TRUNC(('TRI-3'!BL43  ),2),0))=4,"D+",IF((ROUND(TRUNC(('TRI-3'!BL43 ),2),0))=3,"D-",IF((ROUND(TRUNC(('TRI-3'!BL43 ),2),0))=2,"E+",IF((ROUND(TRUNC(('TRI-3'!BL43  ),2),0))&lt;=1,"E-","")))))))))))</f>
        <v/>
      </c>
      <c r="BM43" s="51" t="str">
        <f>IF(OR('TRI-3'!BM43 ="",'TRI-3'!BM43&lt;0,'TRI-3'!BM43  &gt;10),"",IF((ROUND(TRUNC(('TRI-3'!BM43  ),2),0))=10,"A+",IF((ROUND(TRUNC(('TRI-3'!BM43  ),2),0))=9,"A-",IF((ROUND(TRUNC(('TRI-3'!BM43   ),2),0))=8,"B+",IF((ROUND(TRUNC(('TRI-3'!BM43 ),2),0))=7,"B-",IF((ROUND(TRUNC(('TRI-3'!BM43  ),2),0))=6,"C+",IF((ROUND(TRUNC(('TRI-3'!BM43  ),2),0))=5,"C-",IF((ROUND(TRUNC(('TRI-3'!BM43  ),2),0))=4,"D+",IF((ROUND(TRUNC(('TRI-3'!BM43 ),2),0))=3,"D-",IF((ROUND(TRUNC(('TRI-3'!BM43 ),2),0))=2,"E+",IF((ROUND(TRUNC(('TRI-3'!BM43  ),2),0))&lt;=1,"E-","")))))))))))</f>
        <v/>
      </c>
      <c r="BN43" s="51" t="str">
        <f>IF(OR('TRI-3'!BN43 ="",'TRI-3'!BN43&lt;0,'TRI-3'!BN43  &gt;10),"",IF((ROUND(TRUNC(('TRI-3'!BN43  ),2),0))=10,"A+",IF((ROUND(TRUNC(('TRI-3'!BN43  ),2),0))=9,"A-",IF((ROUND(TRUNC(('TRI-3'!BN43   ),2),0))=8,"B+",IF((ROUND(TRUNC(('TRI-3'!BN43 ),2),0))=7,"B-",IF((ROUND(TRUNC(('TRI-3'!BN43  ),2),0))=6,"C+",IF((ROUND(TRUNC(('TRI-3'!BN43  ),2),0))=5,"C-",IF((ROUND(TRUNC(('TRI-3'!BN43  ),2),0))=4,"D+",IF((ROUND(TRUNC(('TRI-3'!BN43 ),2),0))=3,"D-",IF((ROUND(TRUNC(('TRI-3'!BN43 ),2),0))=2,"E+",IF((ROUND(TRUNC(('TRI-3'!BN43  ),2),0))&lt;=1,"E-","")))))))))))</f>
        <v/>
      </c>
      <c r="BO43" s="51" t="str">
        <f>IF(OR('TRI-3'!BO43 ="",'TRI-3'!BO43&lt;0,'TRI-3'!BO43  &gt;10),"",IF((ROUND(TRUNC(('TRI-3'!BO43  ),2),0))=10,"A+",IF((ROUND(TRUNC(('TRI-3'!BO43  ),2),0))=9,"A-",IF((ROUND(TRUNC(('TRI-3'!BO43   ),2),0))=8,"B+",IF((ROUND(TRUNC(('TRI-3'!BO43 ),2),0))=7,"B-",IF((ROUND(TRUNC(('TRI-3'!BO43  ),2),0))=6,"C+",IF((ROUND(TRUNC(('TRI-3'!BO43  ),2),0))=5,"C-",IF((ROUND(TRUNC(('TRI-3'!BO43  ),2),0))=4,"D+",IF((ROUND(TRUNC(('TRI-3'!BO43 ),2),0))=3,"D-",IF((ROUND(TRUNC(('TRI-3'!BO43 ),2),0))=2,"E+",IF((ROUND(TRUNC(('TRI-3'!BO43  ),2),0))&lt;=1,"E-","")))))))))))</f>
        <v/>
      </c>
      <c r="BP43" s="51" t="str">
        <f>IF(OR('TRI-3'!BP43 ="",'TRI-3'!BP43&lt;0,'TRI-3'!BP43  &gt;10),"",IF((ROUND(TRUNC(('TRI-3'!BP43  ),2),0))=10,"A+",IF((ROUND(TRUNC(('TRI-3'!BP43  ),2),0))=9,"A-",IF((ROUND(TRUNC(('TRI-3'!BP43   ),2),0))=8,"B+",IF((ROUND(TRUNC(('TRI-3'!BP43 ),2),0))=7,"B-",IF((ROUND(TRUNC(('TRI-3'!BP43  ),2),0))=6,"C+",IF((ROUND(TRUNC(('TRI-3'!BP43  ),2),0))=5,"C-",IF((ROUND(TRUNC(('TRI-3'!BP43  ),2),0))=4,"D+",IF((ROUND(TRUNC(('TRI-3'!BP43 ),2),0))=3,"D-",IF((ROUND(TRUNC(('TRI-3'!BP43 ),2),0))=2,"E+",IF((ROUND(TRUNC(('TRI-3'!BP43  ),2),0))&lt;=1,"E-","")))))))))))</f>
        <v/>
      </c>
      <c r="BQ43" s="51" t="str">
        <f>IF(OR('TRI-3'!BQ43 ="",'TRI-3'!BQ43&lt;0,'TRI-3'!BQ43  &gt;10),"",IF((ROUND(TRUNC(('TRI-3'!BQ43  ),2),0))=10,"A+",IF((ROUND(TRUNC(('TRI-3'!BQ43  ),2),0))=9,"A-",IF((ROUND(TRUNC(('TRI-3'!BQ43   ),2),0))=8,"B+",IF((ROUND(TRUNC(('TRI-3'!BQ43 ),2),0))=7,"B-",IF((ROUND(TRUNC(('TRI-3'!BQ43  ),2),0))=6,"C+",IF((ROUND(TRUNC(('TRI-3'!BQ43  ),2),0))=5,"C-",IF((ROUND(TRUNC(('TRI-3'!BQ43  ),2),0))=4,"D+",IF((ROUND(TRUNC(('TRI-3'!BQ43 ),2),0))=3,"D-",IF((ROUND(TRUNC(('TRI-3'!BQ43 ),2),0))=2,"E+",IF((ROUND(TRUNC(('TRI-3'!BQ43  ),2),0))&lt;=1,"E-","")))))))))))</f>
        <v/>
      </c>
      <c r="BR43" s="51" t="str">
        <f>IF(OR('TRI-3'!BR43 ="",'TRI-3'!BR43&lt;0,'TRI-3'!BR43  &gt;10),"",IF((ROUND(TRUNC(('TRI-3'!BR43  ),2),0))=10,"A+",IF((ROUND(TRUNC(('TRI-3'!BR43  ),2),0))=9,"A-",IF((ROUND(TRUNC(('TRI-3'!BR43   ),2),0))=8,"B+",IF((ROUND(TRUNC(('TRI-3'!BR43 ),2),0))=7,"B-",IF((ROUND(TRUNC(('TRI-3'!BR43  ),2),0))=6,"C+",IF((ROUND(TRUNC(('TRI-3'!BR43  ),2),0))=5,"C-",IF((ROUND(TRUNC(('TRI-3'!BR43  ),2),0))=4,"D+",IF((ROUND(TRUNC(('TRI-3'!BR43 ),2),0))=3,"D-",IF((ROUND(TRUNC(('TRI-3'!BR43 ),2),0))=2,"E+",IF((ROUND(TRUNC(('TRI-3'!BR43  ),2),0))&lt;=1,"E-","")))))))))))</f>
        <v/>
      </c>
      <c r="BS43" s="51" t="str">
        <f>IF(OR('TRI-3'!BS43 ="",'TRI-3'!BS43&lt;0,'TRI-3'!BS43  &gt;10),"",IF((ROUND(TRUNC(('TRI-3'!BS43  ),2),0))=10,"A+",IF((ROUND(TRUNC(('TRI-3'!BS43  ),2),0))=9,"A-",IF((ROUND(TRUNC(('TRI-3'!BS43   ),2),0))=8,"B+",IF((ROUND(TRUNC(('TRI-3'!BS43 ),2),0))=7,"B-",IF((ROUND(TRUNC(('TRI-3'!BS43  ),2),0))=6,"C+",IF((ROUND(TRUNC(('TRI-3'!BS43  ),2),0))=5,"C-",IF((ROUND(TRUNC(('TRI-3'!BS43  ),2),0))=4,"D+",IF((ROUND(TRUNC(('TRI-3'!BS43 ),2),0))=3,"D-",IF((ROUND(TRUNC(('TRI-3'!BS43 ),2),0))=2,"E+",IF((ROUND(TRUNC(('TRI-3'!BS43  ),2),0))&lt;=1,"E-","")))))))))))</f>
        <v/>
      </c>
      <c r="BT43" s="51" t="str">
        <f>IF(OR('TRI-3'!BT43 ="",'TRI-3'!BT43&lt;0,'TRI-3'!BT43  &gt;10),"",IF((ROUND(TRUNC(('TRI-3'!BT43  ),2),0))=10,"A+",IF((ROUND(TRUNC(('TRI-3'!BT43  ),2),0))=9,"A-",IF((ROUND(TRUNC(('TRI-3'!BT43   ),2),0))=8,"B+",IF((ROUND(TRUNC(('TRI-3'!BT43 ),2),0))=7,"B-",IF((ROUND(TRUNC(('TRI-3'!BT43  ),2),0))=6,"C+",IF((ROUND(TRUNC(('TRI-3'!BT43  ),2),0))=5,"C-",IF((ROUND(TRUNC(('TRI-3'!BT43  ),2),0))=4,"D+",IF((ROUND(TRUNC(('TRI-3'!BT43 ),2),0))=3,"D-",IF((ROUND(TRUNC(('TRI-3'!BT43 ),2),0))=2,"E+",IF((ROUND(TRUNC(('TRI-3'!BT43  ),2),0))&lt;=1,"E-","")))))))))))</f>
        <v/>
      </c>
      <c r="BU43" s="51" t="str">
        <f>IF(OR('TRI-3'!BU43 ="",'TRI-3'!BU43&lt;0,'TRI-3'!BU43  &gt;10),"",IF((ROUND(TRUNC(('TRI-3'!BU43  ),2),0))=10,"A+",IF((ROUND(TRUNC(('TRI-3'!BU43  ),2),0))=9,"A-",IF((ROUND(TRUNC(('TRI-3'!BU43   ),2),0))=8,"B+",IF((ROUND(TRUNC(('TRI-3'!BU43 ),2),0))=7,"B-",IF((ROUND(TRUNC(('TRI-3'!BU43  ),2),0))=6,"C+",IF((ROUND(TRUNC(('TRI-3'!BU43  ),2),0))=5,"C-",IF((ROUND(TRUNC(('TRI-3'!BU43  ),2),0))=4,"D+",IF((ROUND(TRUNC(('TRI-3'!BU43 ),2),0))=3,"D-",IF((ROUND(TRUNC(('TRI-3'!BU43 ),2),0))=2,"E+",IF((ROUND(TRUNC(('TRI-3'!BU43  ),2),0))&lt;=1,"E-","")))))))))))</f>
        <v/>
      </c>
      <c r="BV43" s="51" t="str">
        <f>IF(OR('TRI-3'!BV43 ="",'TRI-3'!BV43&lt;0,'TRI-3'!BV43  &gt;10),"",IF((ROUND(TRUNC(('TRI-3'!BV43  ),2),0))=10,"A+",IF((ROUND(TRUNC(('TRI-3'!BV43  ),2),0))=9,"A-",IF((ROUND(TRUNC(('TRI-3'!BV43   ),2),0))=8,"B+",IF((ROUND(TRUNC(('TRI-3'!BV43 ),2),0))=7,"B-",IF((ROUND(TRUNC(('TRI-3'!BV43  ),2),0))=6,"C+",IF((ROUND(TRUNC(('TRI-3'!BV43  ),2),0))=5,"C-",IF((ROUND(TRUNC(('TRI-3'!BV43  ),2),0))=4,"D+",IF((ROUND(TRUNC(('TRI-3'!BV43 ),2),0))=3,"D-",IF((ROUND(TRUNC(('TRI-3'!BV43 ),2),0))=2,"E+",IF((ROUND(TRUNC(('TRI-3'!BV43  ),2),0))&lt;=1,"E-","")))))))))))</f>
        <v/>
      </c>
      <c r="BW43" s="51" t="str">
        <f>IF(OR('TRI-3'!BW43 ="",'TRI-3'!BW43&lt;0,'TRI-3'!BW43  &gt;10),"",IF((ROUND(TRUNC(('TRI-3'!BW43  ),2),0))=10,"A+",IF((ROUND(TRUNC(('TRI-3'!BW43  ),2),0))=9,"A-",IF((ROUND(TRUNC(('TRI-3'!BW43   ),2),0))=8,"B+",IF((ROUND(TRUNC(('TRI-3'!BW43 ),2),0))=7,"B-",IF((ROUND(TRUNC(('TRI-3'!BW43  ),2),0))=6,"C+",IF((ROUND(TRUNC(('TRI-3'!BW43  ),2),0))=5,"C-",IF((ROUND(TRUNC(('TRI-3'!BW43  ),2),0))=4,"D+",IF((ROUND(TRUNC(('TRI-3'!BW43 ),2),0))=3,"D-",IF((ROUND(TRUNC(('TRI-3'!BW43 ),2),0))=2,"E+",IF((ROUND(TRUNC(('TRI-3'!BW43  ),2),0))&lt;=1,"E-","")))))))))))</f>
        <v/>
      </c>
      <c r="BX43" s="51" t="str">
        <f>IF(OR('TRI-3'!BX43 ="",'TRI-3'!BX43&lt;0,'TRI-3'!BX43  &gt;10),"",IF((ROUND(TRUNC(('TRI-3'!BX43  ),2),0))=10,"A+",IF((ROUND(TRUNC(('TRI-3'!BX43  ),2),0))=9,"A-",IF((ROUND(TRUNC(('TRI-3'!BX43   ),2),0))=8,"B+",IF((ROUND(TRUNC(('TRI-3'!BX43 ),2),0))=7,"B-",IF((ROUND(TRUNC(('TRI-3'!BX43  ),2),0))=6,"C+",IF((ROUND(TRUNC(('TRI-3'!BX43  ),2),0))=5,"C-",IF((ROUND(TRUNC(('TRI-3'!BX43  ),2),0))=4,"D+",IF((ROUND(TRUNC(('TRI-3'!BX43 ),2),0))=3,"D-",IF((ROUND(TRUNC(('TRI-3'!BX43 ),2),0))=2,"E+",IF((ROUND(TRUNC(('TRI-3'!BX43  ),2),0))&lt;=1,"E-","")))))))))))</f>
        <v/>
      </c>
      <c r="BY43" s="51" t="str">
        <f>IF(OR('TRI-3'!BY43 ="",'TRI-3'!BY43&lt;0,'TRI-3'!BY43  &gt;10),"",IF((ROUND(TRUNC(('TRI-3'!BY43  ),2),0))=10,"A+",IF((ROUND(TRUNC(('TRI-3'!BY43  ),2),0))=9,"A-",IF((ROUND(TRUNC(('TRI-3'!BY43   ),2),0))=8,"B+",IF((ROUND(TRUNC(('TRI-3'!BY43 ),2),0))=7,"B-",IF((ROUND(TRUNC(('TRI-3'!BY43  ),2),0))=6,"C+",IF((ROUND(TRUNC(('TRI-3'!BY43  ),2),0))=5,"C-",IF((ROUND(TRUNC(('TRI-3'!BY43  ),2),0))=4,"D+",IF((ROUND(TRUNC(('TRI-3'!BY43 ),2),0))=3,"D-",IF((ROUND(TRUNC(('TRI-3'!BY43 ),2),0))=2,"E+",IF((ROUND(TRUNC(('TRI-3'!BY43  ),2),0))&lt;=1,"E-","")))))))))))</f>
        <v/>
      </c>
      <c r="BZ43" s="51" t="str">
        <f>IF(OR('TRI-3'!BZ43 ="",'TRI-3'!BZ43&lt;0,'TRI-3'!BZ43  &gt;10),"",IF((ROUND(TRUNC(('TRI-3'!BZ43  ),2),0))=10,"A+",IF((ROUND(TRUNC(('TRI-3'!BZ43  ),2),0))=9,"A-",IF((ROUND(TRUNC(('TRI-3'!BZ43   ),2),0))=8,"B+",IF((ROUND(TRUNC(('TRI-3'!BZ43 ),2),0))=7,"B-",IF((ROUND(TRUNC(('TRI-3'!BZ43  ),2),0))=6,"C+",IF((ROUND(TRUNC(('TRI-3'!BZ43  ),2),0))=5,"C-",IF((ROUND(TRUNC(('TRI-3'!BZ43  ),2),0))=4,"D+",IF((ROUND(TRUNC(('TRI-3'!BZ43 ),2),0))=3,"D-",IF((ROUND(TRUNC(('TRI-3'!BZ43 ),2),0))=2,"E+",IF((ROUND(TRUNC(('TRI-3'!BZ43  ),2),0))&lt;=1,"E-","")))))))))))</f>
        <v/>
      </c>
      <c r="CA43" s="51" t="str">
        <f>IF(OR('TRI-3'!CA43 ="",'TRI-3'!CA43&lt;0,'TRI-3'!CA43  &gt;10),"",IF((ROUND(TRUNC(('TRI-3'!CA43  ),2),0))=10,"A+",IF((ROUND(TRUNC(('TRI-3'!CA43  ),2),0))=9,"A-",IF((ROUND(TRUNC(('TRI-3'!CA43   ),2),0))=8,"B+",IF((ROUND(TRUNC(('TRI-3'!CA43 ),2),0))=7,"B-",IF((ROUND(TRUNC(('TRI-3'!CA43  ),2),0))=6,"C+",IF((ROUND(TRUNC(('TRI-3'!CA43  ),2),0))=5,"C-",IF((ROUND(TRUNC(('TRI-3'!CA43  ),2),0))=4,"D+",IF((ROUND(TRUNC(('TRI-3'!CA43 ),2),0))=3,"D-",IF((ROUND(TRUNC(('TRI-3'!CA43 ),2),0))=2,"E+",IF((ROUND(TRUNC(('TRI-3'!CA43  ),2),0))&lt;=1,"E-","")))))))))))</f>
        <v/>
      </c>
      <c r="CB43" s="51" t="str">
        <f>IF(OR('TRI-3'!CB43 ="",'TRI-3'!CB43&lt;0,'TRI-3'!CB43  &gt;10),"",IF((ROUND(TRUNC(('TRI-3'!CB43  ),2),0))=10,"A+",IF((ROUND(TRUNC(('TRI-3'!CB43  ),2),0))=9,"A-",IF((ROUND(TRUNC(('TRI-3'!CB43   ),2),0))=8,"B+",IF((ROUND(TRUNC(('TRI-3'!CB43 ),2),0))=7,"B-",IF((ROUND(TRUNC(('TRI-3'!CB43  ),2),0))=6,"C+",IF((ROUND(TRUNC(('TRI-3'!CB43  ),2),0))=5,"C-",IF((ROUND(TRUNC(('TRI-3'!CB43  ),2),0))=4,"D+",IF((ROUND(TRUNC(('TRI-3'!CB43 ),2),0))=3,"D-",IF((ROUND(TRUNC(('TRI-3'!CB43 ),2),0))=2,"E+",IF((ROUND(TRUNC(('TRI-3'!CB43  ),2),0))&lt;=1,"E-","")))))))))))</f>
        <v/>
      </c>
      <c r="CC43" s="51" t="str">
        <f>IF(OR('TRI-3'!CC43 ="",'TRI-3'!CC43&lt;0,'TRI-3'!CC43  &gt;10),"",IF((ROUND(TRUNC(('TRI-3'!CC43  ),2),0))=10,"A+",IF((ROUND(TRUNC(('TRI-3'!CC43  ),2),0))=9,"A-",IF((ROUND(TRUNC(('TRI-3'!CC43   ),2),0))=8,"B+",IF((ROUND(TRUNC(('TRI-3'!CC43 ),2),0))=7,"B-",IF((ROUND(TRUNC(('TRI-3'!CC43  ),2),0))=6,"C+",IF((ROUND(TRUNC(('TRI-3'!CC43  ),2),0))=5,"C-",IF((ROUND(TRUNC(('TRI-3'!CC43  ),2),0))=4,"D+",IF((ROUND(TRUNC(('TRI-3'!CC43 ),2),0))=3,"D-",IF((ROUND(TRUNC(('TRI-3'!CC43 ),2),0))=2,"E+",IF((ROUND(TRUNC(('TRI-3'!CC43  ),2),0))&lt;=1,"E-","")))))))))))</f>
        <v/>
      </c>
      <c r="CD43" s="51" t="str">
        <f>IF(OR('TRI-3'!CD43 ="",'TRI-3'!CD43&lt;0,'TRI-3'!CD43  &gt;10),"",IF((ROUND(TRUNC(('TRI-3'!CD43  ),2),0))=10,"A+",IF((ROUND(TRUNC(('TRI-3'!CD43  ),2),0))=9,"A-",IF((ROUND(TRUNC(('TRI-3'!CD43   ),2),0))=8,"B+",IF((ROUND(TRUNC(('TRI-3'!CD43 ),2),0))=7,"B-",IF((ROUND(TRUNC(('TRI-3'!CD43  ),2),0))=6,"C+",IF((ROUND(TRUNC(('TRI-3'!CD43  ),2),0))=5,"C-",IF((ROUND(TRUNC(('TRI-3'!CD43  ),2),0))=4,"D+",IF((ROUND(TRUNC(('TRI-3'!CD43 ),2),0))=3,"D-",IF((ROUND(TRUNC(('TRI-3'!CD43 ),2),0))=2,"E+",IF((ROUND(TRUNC(('TRI-3'!CD43  ),2),0))&lt;=1,"E-","")))))))))))</f>
        <v/>
      </c>
      <c r="CE43" s="51" t="str">
        <f>IF(OR('TRI-3'!CE43 ="",'TRI-3'!CE43&lt;0,'TRI-3'!CE43  &gt;10),"",IF((ROUND(TRUNC(('TRI-3'!CE43  ),2),0))=10,"A+",IF((ROUND(TRUNC(('TRI-3'!CE43  ),2),0))=9,"A-",IF((ROUND(TRUNC(('TRI-3'!CE43   ),2),0))=8,"B+",IF((ROUND(TRUNC(('TRI-3'!CE43 ),2),0))=7,"B-",IF((ROUND(TRUNC(('TRI-3'!CE43  ),2),0))=6,"C+",IF((ROUND(TRUNC(('TRI-3'!CE43  ),2),0))=5,"C-",IF((ROUND(TRUNC(('TRI-3'!CE43  ),2),0))=4,"D+",IF((ROUND(TRUNC(('TRI-3'!CE43 ),2),0))=3,"D-",IF((ROUND(TRUNC(('TRI-3'!CE43 ),2),0))=2,"E+",IF((ROUND(TRUNC(('TRI-3'!CE43  ),2),0))&lt;=1,"E-","")))))))))))</f>
        <v/>
      </c>
      <c r="CF43" s="51" t="str">
        <f>IF(OR('TRI-3'!CF43 ="",'TRI-3'!CF43&lt;0,'TRI-3'!CF43  &gt;10),"",IF((ROUND(TRUNC(('TRI-3'!CF43  ),2),0))=10,"A+",IF((ROUND(TRUNC(('TRI-3'!CF43  ),2),0))=9,"A-",IF((ROUND(TRUNC(('TRI-3'!CF43   ),2),0))=8,"B+",IF((ROUND(TRUNC(('TRI-3'!CF43 ),2),0))=7,"B-",IF((ROUND(TRUNC(('TRI-3'!CF43  ),2),0))=6,"C+",IF((ROUND(TRUNC(('TRI-3'!CF43  ),2),0))=5,"C-",IF((ROUND(TRUNC(('TRI-3'!CF43  ),2),0))=4,"D+",IF((ROUND(TRUNC(('TRI-3'!CF43 ),2),0))=3,"D-",IF((ROUND(TRUNC(('TRI-3'!CF43 ),2),0))=2,"E+",IF((ROUND(TRUNC(('TRI-3'!CF43  ),2),0))&lt;=1,"E-","")))))))))))</f>
        <v/>
      </c>
      <c r="CG43" s="51" t="str">
        <f>IF(OR('TRI-3'!CG43 ="",'TRI-3'!CG43&lt;0,'TRI-3'!CG43  &gt;10),"",IF((ROUND(TRUNC(('TRI-3'!CG43  ),2),0))=10,"A+",IF((ROUND(TRUNC(('TRI-3'!CG43  ),2),0))=9,"A-",IF((ROUND(TRUNC(('TRI-3'!CG43   ),2),0))=8,"B+",IF((ROUND(TRUNC(('TRI-3'!CG43 ),2),0))=7,"B-",IF((ROUND(TRUNC(('TRI-3'!CG43  ),2),0))=6,"C+",IF((ROUND(TRUNC(('TRI-3'!CG43  ),2),0))=5,"C-",IF((ROUND(TRUNC(('TRI-3'!CG43  ),2),0))=4,"D+",IF((ROUND(TRUNC(('TRI-3'!CG43 ),2),0))=3,"D-",IF((ROUND(TRUNC(('TRI-3'!CG43 ),2),0))=2,"E+",IF((ROUND(TRUNC(('TRI-3'!CG43  ),2),0))&lt;=1,"E-","")))))))))))</f>
        <v/>
      </c>
      <c r="CH43" s="51" t="str">
        <f>IF(OR('TRI-3'!CH43 ="",'TRI-3'!CH43&lt;0,'TRI-3'!CH43  &gt;10),"",IF((ROUND(TRUNC(('TRI-3'!CH43  ),2),0))=10,"A+",IF((ROUND(TRUNC(('TRI-3'!CH43  ),2),0))=9,"A-",IF((ROUND(TRUNC(('TRI-3'!CH43   ),2),0))=8,"B+",IF((ROUND(TRUNC(('TRI-3'!CH43 ),2),0))=7,"B-",IF((ROUND(TRUNC(('TRI-3'!CH43  ),2),0))=6,"C+",IF((ROUND(TRUNC(('TRI-3'!CH43  ),2),0))=5,"C-",IF((ROUND(TRUNC(('TRI-3'!CH43  ),2),0))=4,"D+",IF((ROUND(TRUNC(('TRI-3'!CH43 ),2),0))=3,"D-",IF((ROUND(TRUNC(('TRI-3'!CH43 ),2),0))=2,"E+",IF((ROUND(TRUNC(('TRI-3'!CH43  ),2),0))&lt;=1,"E-","")))))))))))</f>
        <v/>
      </c>
      <c r="CI43" s="51" t="str">
        <f>IF(OR('TRI-3'!CI43 ="",'TRI-3'!CI43&lt;0,'TRI-3'!CI43  &gt;10),"",IF((ROUND(TRUNC(('TRI-3'!CI43  ),2),0))=10,"A+",IF((ROUND(TRUNC(('TRI-3'!CI43  ),2),0))=9,"A-",IF((ROUND(TRUNC(('TRI-3'!CI43   ),2),0))=8,"B+",IF((ROUND(TRUNC(('TRI-3'!CI43 ),2),0))=7,"B-",IF((ROUND(TRUNC(('TRI-3'!CI43  ),2),0))=6,"C+",IF((ROUND(TRUNC(('TRI-3'!CI43  ),2),0))=5,"C-",IF((ROUND(TRUNC(('TRI-3'!CI43  ),2),0))=4,"D+",IF((ROUND(TRUNC(('TRI-3'!CI43 ),2),0))=3,"D-",IF((ROUND(TRUNC(('TRI-3'!CI43 ),2),0))=2,"E+",IF((ROUND(TRUNC(('TRI-3'!CI43  ),2),0))&lt;=1,"E-","")))))))))))</f>
        <v/>
      </c>
      <c r="CJ43" s="51" t="str">
        <f>IF(OR('TRI-3'!CJ43 ="",'TRI-3'!CJ43&lt;0,'TRI-3'!CJ43  &gt;10),"",IF((ROUND(TRUNC(('TRI-3'!CJ43  ),2),0))=10,"A+",IF((ROUND(TRUNC(('TRI-3'!CJ43  ),2),0))=9,"A-",IF((ROUND(TRUNC(('TRI-3'!CJ43   ),2),0))=8,"B+",IF((ROUND(TRUNC(('TRI-3'!CJ43 ),2),0))=7,"B-",IF((ROUND(TRUNC(('TRI-3'!CJ43  ),2),0))=6,"C+",IF((ROUND(TRUNC(('TRI-3'!CJ43  ),2),0))=5,"C-",IF((ROUND(TRUNC(('TRI-3'!CJ43  ),2),0))=4,"D+",IF((ROUND(TRUNC(('TRI-3'!CJ43 ),2),0))=3,"D-",IF((ROUND(TRUNC(('TRI-3'!CJ43 ),2),0))=2,"E+",IF((ROUND(TRUNC(('TRI-3'!CJ43  ),2),0))&lt;=1,"E-","")))))))))))</f>
        <v/>
      </c>
      <c r="CK43" s="51" t="str">
        <f>IF(OR('TRI-3'!CK43 ="",'TRI-3'!CK43&lt;0,'TRI-3'!CK43  &gt;10),"",IF((ROUND(TRUNC(('TRI-3'!CK43  ),2),0))=10,"A+",IF((ROUND(TRUNC(('TRI-3'!CK43  ),2),0))=9,"A-",IF((ROUND(TRUNC(('TRI-3'!CK43   ),2),0))=8,"B+",IF((ROUND(TRUNC(('TRI-3'!CK43 ),2),0))=7,"B-",IF((ROUND(TRUNC(('TRI-3'!CK43  ),2),0))=6,"C+",IF((ROUND(TRUNC(('TRI-3'!CK43  ),2),0))=5,"C-",IF((ROUND(TRUNC(('TRI-3'!CK43  ),2),0))=4,"D+",IF((ROUND(TRUNC(('TRI-3'!CK43 ),2),0))=3,"D-",IF((ROUND(TRUNC(('TRI-3'!CK43 ),2),0))=2,"E+",IF((ROUND(TRUNC(('TRI-3'!CK43  ),2),0))&lt;=1,"E-","")))))))))))</f>
        <v/>
      </c>
      <c r="CL43" s="51" t="str">
        <f>IF(OR('TRI-3'!CL43 ="",'TRI-3'!CL43&lt;0,'TRI-3'!CL43  &gt;10),"",IF((ROUND(TRUNC(('TRI-3'!CL43  ),2),0))=10,"A+",IF((ROUND(TRUNC(('TRI-3'!CL43  ),2),0))=9,"A-",IF((ROUND(TRUNC(('TRI-3'!CL43   ),2),0))=8,"B+",IF((ROUND(TRUNC(('TRI-3'!CL43 ),2),0))=7,"B-",IF((ROUND(TRUNC(('TRI-3'!CL43  ),2),0))=6,"C+",IF((ROUND(TRUNC(('TRI-3'!CL43  ),2),0))=5,"C-",IF((ROUND(TRUNC(('TRI-3'!CL43  ),2),0))=4,"D+",IF((ROUND(TRUNC(('TRI-3'!CL43 ),2),0))=3,"D-",IF((ROUND(TRUNC(('TRI-3'!CL43 ),2),0))=2,"E+",IF((ROUND(TRUNC(('TRI-3'!CL43  ),2),0))&lt;=1,"E-","")))))))))))</f>
        <v/>
      </c>
      <c r="CM43" s="51" t="str">
        <f>IF(OR('TRI-3'!CM43 ="",'TRI-3'!CM43&lt;0,'TRI-3'!CM43  &gt;10),"",IF((ROUND(TRUNC(('TRI-3'!CM43  ),2),0))=10,"A+",IF((ROUND(TRUNC(('TRI-3'!CM43  ),2),0))=9,"A-",IF((ROUND(TRUNC(('TRI-3'!CM43   ),2),0))=8,"B+",IF((ROUND(TRUNC(('TRI-3'!CM43 ),2),0))=7,"B-",IF((ROUND(TRUNC(('TRI-3'!CM43  ),2),0))=6,"C+",IF((ROUND(TRUNC(('TRI-3'!CM43  ),2),0))=5,"C-",IF((ROUND(TRUNC(('TRI-3'!CM43  ),2),0))=4,"D+",IF((ROUND(TRUNC(('TRI-3'!CM43 ),2),0))=3,"D-",IF((ROUND(TRUNC(('TRI-3'!CM43 ),2),0))=2,"E+",IF((ROUND(TRUNC(('TRI-3'!CM43  ),2),0))&lt;=1,"E-","")))))))))))</f>
        <v/>
      </c>
      <c r="CN43" s="51" t="str">
        <f>IF(OR('TRI-3'!CN43 ="",'TRI-3'!CN43&lt;0,'TRI-3'!CN43  &gt;10),"",IF((ROUND(TRUNC(('TRI-3'!CN43  ),2),0))=10,"A+",IF((ROUND(TRUNC(('TRI-3'!CN43  ),2),0))=9,"A-",IF((ROUND(TRUNC(('TRI-3'!CN43   ),2),0))=8,"B+",IF((ROUND(TRUNC(('TRI-3'!CN43 ),2),0))=7,"B-",IF((ROUND(TRUNC(('TRI-3'!CN43  ),2),0))=6,"C+",IF((ROUND(TRUNC(('TRI-3'!CN43  ),2),0))=5,"C-",IF((ROUND(TRUNC(('TRI-3'!CN43  ),2),0))=4,"D+",IF((ROUND(TRUNC(('TRI-3'!CN43 ),2),0))=3,"D-",IF((ROUND(TRUNC(('TRI-3'!CN43 ),2),0))=2,"E+",IF((ROUND(TRUNC(('TRI-3'!CN43  ),2),0))&lt;=1,"E-","")))))))))))</f>
        <v/>
      </c>
      <c r="CO43" s="51" t="str">
        <f>IF(OR('TRI-3'!CO43 ="",'TRI-3'!CO43&lt;0,'TRI-3'!CO43  &gt;10),"",IF((ROUND(TRUNC(('TRI-3'!CO43  ),2),0))=10,"A+",IF((ROUND(TRUNC(('TRI-3'!CO43  ),2),0))=9,"A-",IF((ROUND(TRUNC(('TRI-3'!CO43   ),2),0))=8,"B+",IF((ROUND(TRUNC(('TRI-3'!CO43 ),2),0))=7,"B-",IF((ROUND(TRUNC(('TRI-3'!CO43  ),2),0))=6,"C+",IF((ROUND(TRUNC(('TRI-3'!CO43  ),2),0))=5,"C-",IF((ROUND(TRUNC(('TRI-3'!CO43  ),2),0))=4,"D+",IF((ROUND(TRUNC(('TRI-3'!CO43 ),2),0))=3,"D-",IF((ROUND(TRUNC(('TRI-3'!CO43 ),2),0))=2,"E+",IF((ROUND(TRUNC(('TRI-3'!CO43  ),2),0))&lt;=1,"E-","")))))))))))</f>
        <v/>
      </c>
      <c r="CP43" s="51" t="str">
        <f>IF(OR('TRI-3'!CP43 ="",'TRI-3'!CP43&lt;0,'TRI-3'!CP43  &gt;10),"",IF((ROUND(TRUNC(('TRI-3'!CP43  ),2),0))=10,"A+",IF((ROUND(TRUNC(('TRI-3'!CP43  ),2),0))=9,"A-",IF((ROUND(TRUNC(('TRI-3'!CP43   ),2),0))=8,"B+",IF((ROUND(TRUNC(('TRI-3'!CP43 ),2),0))=7,"B-",IF((ROUND(TRUNC(('TRI-3'!CP43  ),2),0))=6,"C+",IF((ROUND(TRUNC(('TRI-3'!CP43  ),2),0))=5,"C-",IF((ROUND(TRUNC(('TRI-3'!CP43  ),2),0))=4,"D+",IF((ROUND(TRUNC(('TRI-3'!CP43 ),2),0))=3,"D-",IF((ROUND(TRUNC(('TRI-3'!CP43 ),2),0))=2,"E+",IF((ROUND(TRUNC(('TRI-3'!CP43  ),2),0))&lt;=1,"E-","")))))))))))</f>
        <v/>
      </c>
      <c r="CQ43" s="51" t="str">
        <f>IF(OR('TRI-3'!CQ43 ="",'TRI-3'!CQ43&lt;0,'TRI-3'!CQ43  &gt;10),"",IF((ROUND(TRUNC(('TRI-3'!CQ43  ),2),0))=10,"A+",IF((ROUND(TRUNC(('TRI-3'!CQ43  ),2),0))=9,"A-",IF((ROUND(TRUNC(('TRI-3'!CQ43   ),2),0))=8,"B+",IF((ROUND(TRUNC(('TRI-3'!CQ43 ),2),0))=7,"B-",IF((ROUND(TRUNC(('TRI-3'!CQ43  ),2),0))=6,"C+",IF((ROUND(TRUNC(('TRI-3'!CQ43  ),2),0))=5,"C-",IF((ROUND(TRUNC(('TRI-3'!CQ43  ),2),0))=4,"D+",IF((ROUND(TRUNC(('TRI-3'!CQ43 ),2),0))=3,"D-",IF((ROUND(TRUNC(('TRI-3'!CQ43 ),2),0))=2,"E+",IF((ROUND(TRUNC(('TRI-3'!CQ43  ),2),0))&lt;=1,"E-","")))))))))))</f>
        <v/>
      </c>
      <c r="CR43" s="51" t="str">
        <f>IF(OR('TRI-3'!CR43 ="",'TRI-3'!CR43&lt;0,'TRI-3'!CR43  &gt;10),"",IF((ROUND(TRUNC(('TRI-3'!CR43  ),2),0))=10,"A+",IF((ROUND(TRUNC(('TRI-3'!CR43  ),2),0))=9,"A-",IF((ROUND(TRUNC(('TRI-3'!CR43   ),2),0))=8,"B+",IF((ROUND(TRUNC(('TRI-3'!CR43 ),2),0))=7,"B-",IF((ROUND(TRUNC(('TRI-3'!CR43  ),2),0))=6,"C+",IF((ROUND(TRUNC(('TRI-3'!CR43  ),2),0))=5,"C-",IF((ROUND(TRUNC(('TRI-3'!CR43  ),2),0))=4,"D+",IF((ROUND(TRUNC(('TRI-3'!CR43 ),2),0))=3,"D-",IF((ROUND(TRUNC(('TRI-3'!CR43 ),2),0))=2,"E+",IF((ROUND(TRUNC(('TRI-3'!CR43  ),2),0))&lt;=1,"E-","")))))))))))</f>
        <v/>
      </c>
      <c r="CS43" s="51" t="str">
        <f>IF(OR('TRI-3'!CS43 ="",'TRI-3'!CS43&lt;0,'TRI-3'!CS43  &gt;10),"",IF((ROUND(TRUNC(('TRI-3'!CS43  ),2),0))=10,"A+",IF((ROUND(TRUNC(('TRI-3'!CS43  ),2),0))=9,"A-",IF((ROUND(TRUNC(('TRI-3'!CS43   ),2),0))=8,"B+",IF((ROUND(TRUNC(('TRI-3'!CS43 ),2),0))=7,"B-",IF((ROUND(TRUNC(('TRI-3'!CS43  ),2),0))=6,"C+",IF((ROUND(TRUNC(('TRI-3'!CS43  ),2),0))=5,"C-",IF((ROUND(TRUNC(('TRI-3'!CS43  ),2),0))=4,"D+",IF((ROUND(TRUNC(('TRI-3'!CS43 ),2),0))=3,"D-",IF((ROUND(TRUNC(('TRI-3'!CS43 ),2),0))=2,"E+",IF((ROUND(TRUNC(('TRI-3'!CS43  ),2),0))&lt;=1,"E-","")))))))))))</f>
        <v/>
      </c>
      <c r="CT43" s="51" t="str">
        <f>IF(OR('TRI-3'!CT43 ="",'TRI-3'!CT43&lt;0,'TRI-3'!CT43  &gt;10),"",IF((ROUND(TRUNC(('TRI-3'!CT43  ),2),0))=10,"A+",IF((ROUND(TRUNC(('TRI-3'!CT43  ),2),0))=9,"A-",IF((ROUND(TRUNC(('TRI-3'!CT43   ),2),0))=8,"B+",IF((ROUND(TRUNC(('TRI-3'!CT43 ),2),0))=7,"B-",IF((ROUND(TRUNC(('TRI-3'!CT43  ),2),0))=6,"C+",IF((ROUND(TRUNC(('TRI-3'!CT43  ),2),0))=5,"C-",IF((ROUND(TRUNC(('TRI-3'!CT43  ),2),0))=4,"D+",IF((ROUND(TRUNC(('TRI-3'!CT43 ),2),0))=3,"D-",IF((ROUND(TRUNC(('TRI-3'!CT43 ),2),0))=2,"E+",IF((ROUND(TRUNC(('TRI-3'!CT43  ),2),0))&lt;=1,"E-","")))))))))))</f>
        <v/>
      </c>
      <c r="CU43" s="51" t="str">
        <f>IF(OR('TRI-3'!CU43 ="",'TRI-3'!CU43&lt;0,'TRI-3'!CU43  &gt;10),"",IF((ROUND(TRUNC(('TRI-3'!CU43  ),2),0))=10,"A+",IF((ROUND(TRUNC(('TRI-3'!CU43  ),2),0))=9,"A-",IF((ROUND(TRUNC(('TRI-3'!CU43   ),2),0))=8,"B+",IF((ROUND(TRUNC(('TRI-3'!CU43 ),2),0))=7,"B-",IF((ROUND(TRUNC(('TRI-3'!CU43  ),2),0))=6,"C+",IF((ROUND(TRUNC(('TRI-3'!CU43  ),2),0))=5,"C-",IF((ROUND(TRUNC(('TRI-3'!CU43  ),2),0))=4,"D+",IF((ROUND(TRUNC(('TRI-3'!CU43 ),2),0))=3,"D-",IF((ROUND(TRUNC(('TRI-3'!CU43 ),2),0))=2,"E+",IF((ROUND(TRUNC(('TRI-3'!CU43  ),2),0))&lt;=1,"E-","")))))))))))</f>
        <v/>
      </c>
      <c r="CV43" s="51" t="str">
        <f>IF(OR('TRI-3'!CV43 ="",'TRI-3'!CV43&lt;0,'TRI-3'!CV43  &gt;10),"",IF((ROUND(TRUNC(('TRI-3'!CV43  ),2),0))=10,"A+",IF((ROUND(TRUNC(('TRI-3'!CV43  ),2),0))=9,"A-",IF((ROUND(TRUNC(('TRI-3'!CV43   ),2),0))=8,"B+",IF((ROUND(TRUNC(('TRI-3'!CV43 ),2),0))=7,"B-",IF((ROUND(TRUNC(('TRI-3'!CV43  ),2),0))=6,"C+",IF((ROUND(TRUNC(('TRI-3'!CV43  ),2),0))=5,"C-",IF((ROUND(TRUNC(('TRI-3'!CV43  ),2),0))=4,"D+",IF((ROUND(TRUNC(('TRI-3'!CV43 ),2),0))=3,"D-",IF((ROUND(TRUNC(('TRI-3'!CV43 ),2),0))=2,"E+",IF((ROUND(TRUNC(('TRI-3'!CV43  ),2),0))&lt;=1,"E-","")))))))))))</f>
        <v/>
      </c>
      <c r="CW43" s="51" t="str">
        <f>IF(OR('TRI-3'!CW43 ="",'TRI-3'!CW43&lt;0,'TRI-3'!CW43  &gt;10),"",IF((ROUND(TRUNC(('TRI-3'!CW43  ),2),0))=10,"A+",IF((ROUND(TRUNC(('TRI-3'!CW43  ),2),0))=9,"A-",IF((ROUND(TRUNC(('TRI-3'!CW43   ),2),0))=8,"B+",IF((ROUND(TRUNC(('TRI-3'!CW43 ),2),0))=7,"B-",IF((ROUND(TRUNC(('TRI-3'!CW43  ),2),0))=6,"C+",IF((ROUND(TRUNC(('TRI-3'!CW43  ),2),0))=5,"C-",IF((ROUND(TRUNC(('TRI-3'!CW43  ),2),0))=4,"D+",IF((ROUND(TRUNC(('TRI-3'!CW43 ),2),0))=3,"D-",IF((ROUND(TRUNC(('TRI-3'!CW43 ),2),0))=2,"E+",IF((ROUND(TRUNC(('TRI-3'!CW43  ),2),0))&lt;=1,"E-","")))))))))))</f>
        <v/>
      </c>
      <c r="CX43" s="51" t="str">
        <f>IF(OR('TRI-3'!CX43 ="",'TRI-3'!CX43&lt;0,'TRI-3'!CX43  &gt;10),"",IF((ROUND(TRUNC(('TRI-3'!CX43  ),2),0))=10,"A+",IF((ROUND(TRUNC(('TRI-3'!CX43  ),2),0))=9,"A-",IF((ROUND(TRUNC(('TRI-3'!CX43   ),2),0))=8,"B+",IF((ROUND(TRUNC(('TRI-3'!CX43 ),2),0))=7,"B-",IF((ROUND(TRUNC(('TRI-3'!CX43  ),2),0))=6,"C+",IF((ROUND(TRUNC(('TRI-3'!CX43  ),2),0))=5,"C-",IF((ROUND(TRUNC(('TRI-3'!CX43  ),2),0))=4,"D+",IF((ROUND(TRUNC(('TRI-3'!CX43 ),2),0))=3,"D-",IF((ROUND(TRUNC(('TRI-3'!CX43 ),2),0))=2,"E+",IF((ROUND(TRUNC(('TRI-3'!CX43  ),2),0))&lt;=1,"E-","")))))))))))</f>
        <v/>
      </c>
      <c r="CY43" s="51" t="str">
        <f>IF(OR('TRI-3'!CY43 ="",'TRI-3'!CY43&lt;0,'TRI-3'!CY43  &gt;10),"",IF((ROUND(TRUNC(('TRI-3'!CY43  ),2),0))=10,"A+",IF((ROUND(TRUNC(('TRI-3'!CY43  ),2),0))=9,"A-",IF((ROUND(TRUNC(('TRI-3'!CY43   ),2),0))=8,"B+",IF((ROUND(TRUNC(('TRI-3'!CY43 ),2),0))=7,"B-",IF((ROUND(TRUNC(('TRI-3'!CY43  ),2),0))=6,"C+",IF((ROUND(TRUNC(('TRI-3'!CY43  ),2),0))=5,"C-",IF((ROUND(TRUNC(('TRI-3'!CY43  ),2),0))=4,"D+",IF((ROUND(TRUNC(('TRI-3'!CY43 ),2),0))=3,"D-",IF((ROUND(TRUNC(('TRI-3'!CY43 ),2),0))=2,"E+",IF((ROUND(TRUNC(('TRI-3'!CY43  ),2),0))&lt;=1,"E-","")))))))))))</f>
        <v/>
      </c>
      <c r="CZ43" s="51" t="str">
        <f>IF(OR('TRI-3'!CZ43 ="",'TRI-3'!CZ43&lt;0,'TRI-3'!CZ43  &gt;10),"",IF((ROUND(TRUNC(('TRI-3'!CZ43  ),2),0))=10,"A+",IF((ROUND(TRUNC(('TRI-3'!CZ43  ),2),0))=9,"A-",IF((ROUND(TRUNC(('TRI-3'!CZ43   ),2),0))=8,"B+",IF((ROUND(TRUNC(('TRI-3'!CZ43 ),2),0))=7,"B-",IF((ROUND(TRUNC(('TRI-3'!CZ43  ),2),0))=6,"C+",IF((ROUND(TRUNC(('TRI-3'!CZ43  ),2),0))=5,"C-",IF((ROUND(TRUNC(('TRI-3'!CZ43  ),2),0))=4,"D+",IF((ROUND(TRUNC(('TRI-3'!CZ43 ),2),0))=3,"D-",IF((ROUND(TRUNC(('TRI-3'!CZ43 ),2),0))=2,"E+",IF((ROUND(TRUNC(('TRI-3'!CZ43  ),2),0))&lt;=1,"E-","")))))))))))</f>
        <v/>
      </c>
      <c r="DA43" s="51" t="str">
        <f>IF(OR('TRI-3'!DA43 ="",'TRI-3'!DA43&lt;0,'TRI-3'!DA43  &gt;10),"",IF((ROUND(TRUNC(('TRI-3'!DA43  ),2),0))=10,"A+",IF((ROUND(TRUNC(('TRI-3'!DA43  ),2),0))=9,"A-",IF((ROUND(TRUNC(('TRI-3'!DA43   ),2),0))=8,"B+",IF((ROUND(TRUNC(('TRI-3'!DA43 ),2),0))=7,"B-",IF((ROUND(TRUNC(('TRI-3'!DA43  ),2),0))=6,"C+",IF((ROUND(TRUNC(('TRI-3'!DA43  ),2),0))=5,"C-",IF((ROUND(TRUNC(('TRI-3'!DA43  ),2),0))=4,"D+",IF((ROUND(TRUNC(('TRI-3'!DA43 ),2),0))=3,"D-",IF((ROUND(TRUNC(('TRI-3'!DA43 ),2),0))=2,"E+",IF((ROUND(TRUNC(('TRI-3'!DA43  ),2),0))&lt;=1,"E-","")))))))))))</f>
        <v/>
      </c>
      <c r="DB43" s="51" t="str">
        <f>IF(OR('TRI-3'!DB43 ="",'TRI-3'!DB43&lt;0,'TRI-3'!DB43  &gt;10),"",IF((ROUND(TRUNC(('TRI-3'!DB43  ),2),0))=10,"A+",IF((ROUND(TRUNC(('TRI-3'!DB43  ),2),0))=9,"A-",IF((ROUND(TRUNC(('TRI-3'!DB43   ),2),0))=8,"B+",IF((ROUND(TRUNC(('TRI-3'!DB43 ),2),0))=7,"B-",IF((ROUND(TRUNC(('TRI-3'!DB43  ),2),0))=6,"C+",IF((ROUND(TRUNC(('TRI-3'!DB43  ),2),0))=5,"C-",IF((ROUND(TRUNC(('TRI-3'!DB43  ),2),0))=4,"D+",IF((ROUND(TRUNC(('TRI-3'!DB43 ),2),0))=3,"D-",IF((ROUND(TRUNC(('TRI-3'!DB43 ),2),0))=2,"E+",IF((ROUND(TRUNC(('TRI-3'!DB43  ),2),0))&lt;=1,"E-","")))))))))))</f>
        <v/>
      </c>
      <c r="DC43" s="51" t="str">
        <f>IF(OR('TRI-3'!DC43 ="",'TRI-3'!DC43&lt;0,'TRI-3'!DC43  &gt;10),"",IF((ROUND(TRUNC(('TRI-3'!DC43  ),2),0))=10,"A+",IF((ROUND(TRUNC(('TRI-3'!DC43  ),2),0))=9,"A-",IF((ROUND(TRUNC(('TRI-3'!DC43   ),2),0))=8,"B+",IF((ROUND(TRUNC(('TRI-3'!DC43 ),2),0))=7,"B-",IF((ROUND(TRUNC(('TRI-3'!DC43  ),2),0))=6,"C+",IF((ROUND(TRUNC(('TRI-3'!DC43  ),2),0))=5,"C-",IF((ROUND(TRUNC(('TRI-3'!DC43  ),2),0))=4,"D+",IF((ROUND(TRUNC(('TRI-3'!DC43 ),2),0))=3,"D-",IF((ROUND(TRUNC(('TRI-3'!DC43 ),2),0))=2,"E+",IF((ROUND(TRUNC(('TRI-3'!DC43  ),2),0))&lt;=1,"E-","")))))))))))</f>
        <v/>
      </c>
      <c r="DD43" s="51" t="str">
        <f>IF(OR('TRI-3'!DD43 ="",'TRI-3'!DD43&lt;0,'TRI-3'!DD43  &gt;10),"",IF((ROUND(TRUNC(('TRI-3'!DD43  ),2),0))=10,"A+",IF((ROUND(TRUNC(('TRI-3'!DD43  ),2),0))=9,"A-",IF((ROUND(TRUNC(('TRI-3'!DD43   ),2),0))=8,"B+",IF((ROUND(TRUNC(('TRI-3'!DD43 ),2),0))=7,"B-",IF((ROUND(TRUNC(('TRI-3'!DD43  ),2),0))=6,"C+",IF((ROUND(TRUNC(('TRI-3'!DD43  ),2),0))=5,"C-",IF((ROUND(TRUNC(('TRI-3'!DD43  ),2),0))=4,"D+",IF((ROUND(TRUNC(('TRI-3'!DD43 ),2),0))=3,"D-",IF((ROUND(TRUNC(('TRI-3'!DD43 ),2),0))=2,"E+",IF((ROUND(TRUNC(('TRI-3'!DD43  ),2),0))&lt;=1,"E-","")))))))))))</f>
        <v/>
      </c>
      <c r="DE43" s="51" t="str">
        <f>IF(OR('TRI-3'!DE43 ="",'TRI-3'!DE43&lt;0,'TRI-3'!DE43  &gt;10),"",IF((ROUND(TRUNC(('TRI-3'!DE43  ),2),0))=10,"A+",IF((ROUND(TRUNC(('TRI-3'!DE43  ),2),0))=9,"A-",IF((ROUND(TRUNC(('TRI-3'!DE43   ),2),0))=8,"B+",IF((ROUND(TRUNC(('TRI-3'!DE43 ),2),0))=7,"B-",IF((ROUND(TRUNC(('TRI-3'!DE43  ),2),0))=6,"C+",IF((ROUND(TRUNC(('TRI-3'!DE43  ),2),0))=5,"C-",IF((ROUND(TRUNC(('TRI-3'!DE43  ),2),0))=4,"D+",IF((ROUND(TRUNC(('TRI-3'!DE43 ),2),0))=3,"D-",IF((ROUND(TRUNC(('TRI-3'!DE43 ),2),0))=2,"E+",IF((ROUND(TRUNC(('TRI-3'!DE43  ),2),0))&lt;=1,"E-","")))))))))))</f>
        <v/>
      </c>
      <c r="DF43" s="51" t="str">
        <f>IF(OR('TRI-3'!DF43 ="",'TRI-3'!DF43&lt;0,'TRI-3'!DF43  &gt;10),"",IF((ROUND(TRUNC(('TRI-3'!DF43  ),2),0))=10,"A+",IF((ROUND(TRUNC(('TRI-3'!DF43  ),2),0))=9,"A-",IF((ROUND(TRUNC(('TRI-3'!DF43   ),2),0))=8,"B+",IF((ROUND(TRUNC(('TRI-3'!DF43 ),2),0))=7,"B-",IF((ROUND(TRUNC(('TRI-3'!DF43  ),2),0))=6,"C+",IF((ROUND(TRUNC(('TRI-3'!DF43  ),2),0))=5,"C-",IF((ROUND(TRUNC(('TRI-3'!DF43  ),2),0))=4,"D+",IF((ROUND(TRUNC(('TRI-3'!DF43 ),2),0))=3,"D-",IF((ROUND(TRUNC(('TRI-3'!DF43 ),2),0))=2,"E+",IF((ROUND(TRUNC(('TRI-3'!DF43  ),2),0))&lt;=1,"E-","")))))))))))</f>
        <v/>
      </c>
      <c r="DG43" s="51" t="str">
        <f>IF(OR('TRI-3'!DG43 ="",'TRI-3'!DG43&lt;0,'TRI-3'!DG43  &gt;10),"",IF((ROUND(TRUNC(('TRI-3'!DG43  ),2),0))=10,"A+",IF((ROUND(TRUNC(('TRI-3'!DG43  ),2),0))=9,"A-",IF((ROUND(TRUNC(('TRI-3'!DG43   ),2),0))=8,"B+",IF((ROUND(TRUNC(('TRI-3'!DG43 ),2),0))=7,"B-",IF((ROUND(TRUNC(('TRI-3'!DG43  ),2),0))=6,"C+",IF((ROUND(TRUNC(('TRI-3'!DG43  ),2),0))=5,"C-",IF((ROUND(TRUNC(('TRI-3'!DG43  ),2),0))=4,"D+",IF((ROUND(TRUNC(('TRI-3'!DG43 ),2),0))=3,"D-",IF((ROUND(TRUNC(('TRI-3'!DG43 ),2),0))=2,"E+",IF((ROUND(TRUNC(('TRI-3'!DG43  ),2),0))&lt;=1,"E-","")))))))))))</f>
        <v/>
      </c>
      <c r="DH43" s="51" t="str">
        <f>IF(OR('TRI-3'!DH43 ="",'TRI-3'!DH43&lt;0,'TRI-3'!DH43  &gt;10),"",IF((ROUND(TRUNC(('TRI-3'!DH43  ),2),0))=10,"A+",IF((ROUND(TRUNC(('TRI-3'!DH43  ),2),0))=9,"A-",IF((ROUND(TRUNC(('TRI-3'!DH43   ),2),0))=8,"B+",IF((ROUND(TRUNC(('TRI-3'!DH43 ),2),0))=7,"B-",IF((ROUND(TRUNC(('TRI-3'!DH43  ),2),0))=6,"C+",IF((ROUND(TRUNC(('TRI-3'!DH43  ),2),0))=5,"C-",IF((ROUND(TRUNC(('TRI-3'!DH43  ),2),0))=4,"D+",IF((ROUND(TRUNC(('TRI-3'!DH43 ),2),0))=3,"D-",IF((ROUND(TRUNC(('TRI-3'!DH43 ),2),0))=2,"E+",IF((ROUND(TRUNC(('TRI-3'!DH43  ),2),0))&lt;=1,"E-","")))))))))))</f>
        <v/>
      </c>
      <c r="DI43" s="51" t="str">
        <f>IF(OR('TRI-3'!DI43 ="",'TRI-3'!DI43&lt;0,'TRI-3'!DI43  &gt;10),"",IF((ROUND(TRUNC(('TRI-3'!DI43  ),2),0))=10,"A+",IF((ROUND(TRUNC(('TRI-3'!DI43  ),2),0))=9,"A-",IF((ROUND(TRUNC(('TRI-3'!DI43   ),2),0))=8,"B+",IF((ROUND(TRUNC(('TRI-3'!DI43 ),2),0))=7,"B-",IF((ROUND(TRUNC(('TRI-3'!DI43  ),2),0))=6,"C+",IF((ROUND(TRUNC(('TRI-3'!DI43  ),2),0))=5,"C-",IF((ROUND(TRUNC(('TRI-3'!DI43  ),2),0))=4,"D+",IF((ROUND(TRUNC(('TRI-3'!DI43 ),2),0))=3,"D-",IF((ROUND(TRUNC(('TRI-3'!DI43 ),2),0))=2,"E+",IF((ROUND(TRUNC(('TRI-3'!DI43  ),2),0))&lt;=1,"E-","")))))))))))</f>
        <v/>
      </c>
      <c r="DJ43" s="51" t="str">
        <f>IF(OR('TRI-3'!DJ43 ="",'TRI-3'!DJ43&lt;0,'TRI-3'!DJ43  &gt;10),"",IF((ROUND(TRUNC(('TRI-3'!DJ43  ),2),0))=10,"A+",IF((ROUND(TRUNC(('TRI-3'!DJ43  ),2),0))=9,"A-",IF((ROUND(TRUNC(('TRI-3'!DJ43   ),2),0))=8,"B+",IF((ROUND(TRUNC(('TRI-3'!DJ43 ),2),0))=7,"B-",IF((ROUND(TRUNC(('TRI-3'!DJ43  ),2),0))=6,"C+",IF((ROUND(TRUNC(('TRI-3'!DJ43  ),2),0))=5,"C-",IF((ROUND(TRUNC(('TRI-3'!DJ43  ),2),0))=4,"D+",IF((ROUND(TRUNC(('TRI-3'!DJ43 ),2),0))=3,"D-",IF((ROUND(TRUNC(('TRI-3'!DJ43 ),2),0))=2,"E+",IF((ROUND(TRUNC(('TRI-3'!DJ43  ),2),0))&lt;=1,"E-","")))))))))))</f>
        <v/>
      </c>
      <c r="DK43" s="51" t="str">
        <f>IF(OR('TRI-3'!DK43 ="",'TRI-3'!DK43&lt;0,'TRI-3'!DK43  &gt;10),"",IF((ROUND(TRUNC(('TRI-3'!DK43  ),2),0))=10,"A+",IF((ROUND(TRUNC(('TRI-3'!DK43  ),2),0))=9,"A-",IF((ROUND(TRUNC(('TRI-3'!DK43   ),2),0))=8,"B+",IF((ROUND(TRUNC(('TRI-3'!DK43 ),2),0))=7,"B-",IF((ROUND(TRUNC(('TRI-3'!DK43  ),2),0))=6,"C+",IF((ROUND(TRUNC(('TRI-3'!DK43  ),2),0))=5,"C-",IF((ROUND(TRUNC(('TRI-3'!DK43  ),2),0))=4,"D+",IF((ROUND(TRUNC(('TRI-3'!DK43 ),2),0))=3,"D-",IF((ROUND(TRUNC(('TRI-3'!DK43 ),2),0))=2,"E+",IF((ROUND(TRUNC(('TRI-3'!DK43  ),2),0))&lt;=1,"E-","")))))))))))</f>
        <v/>
      </c>
      <c r="DL43" s="51" t="str">
        <f>IF(OR('TRI-3'!DL43 ="",'TRI-3'!DL43&lt;0,'TRI-3'!DL43  &gt;10),"",IF((ROUND(TRUNC(('TRI-3'!DL43  ),2),0))=10,"A+",IF((ROUND(TRUNC(('TRI-3'!DL43  ),2),0))=9,"A-",IF((ROUND(TRUNC(('TRI-3'!DL43   ),2),0))=8,"B+",IF((ROUND(TRUNC(('TRI-3'!DL43 ),2),0))=7,"B-",IF((ROUND(TRUNC(('TRI-3'!DL43  ),2),0))=6,"C+",IF((ROUND(TRUNC(('TRI-3'!DL43  ),2),0))=5,"C-",IF((ROUND(TRUNC(('TRI-3'!DL43  ),2),0))=4,"D+",IF((ROUND(TRUNC(('TRI-3'!DL43 ),2),0))=3,"D-",IF((ROUND(TRUNC(('TRI-3'!DL43 ),2),0))=2,"E+",IF((ROUND(TRUNC(('TRI-3'!DL43  ),2),0))&lt;=1,"E-","")))))))))))</f>
        <v/>
      </c>
      <c r="DM43" s="51" t="str">
        <f>IF(OR('TRI-3'!DM43 ="",'TRI-3'!DM43&lt;0,'TRI-3'!DM43  &gt;10),"",IF((ROUND(TRUNC(('TRI-3'!DM43  ),2),0))=10,"A+",IF((ROUND(TRUNC(('TRI-3'!DM43  ),2),0))=9,"A-",IF((ROUND(TRUNC(('TRI-3'!DM43   ),2),0))=8,"B+",IF((ROUND(TRUNC(('TRI-3'!DM43 ),2),0))=7,"B-",IF((ROUND(TRUNC(('TRI-3'!DM43  ),2),0))=6,"C+",IF((ROUND(TRUNC(('TRI-3'!DM43  ),2),0))=5,"C-",IF((ROUND(TRUNC(('TRI-3'!DM43  ),2),0))=4,"D+",IF((ROUND(TRUNC(('TRI-3'!DM43 ),2),0))=3,"D-",IF((ROUND(TRUNC(('TRI-3'!DM43 ),2),0))=2,"E+",IF((ROUND(TRUNC(('TRI-3'!DM43  ),2),0))&lt;=1,"E-","")))))))))))</f>
        <v/>
      </c>
      <c r="DN43" s="51" t="str">
        <f>IF(OR('TRI-3'!DN43 ="",'TRI-3'!DN43&lt;0,'TRI-3'!DN43  &gt;10),"",IF((ROUND(TRUNC(('TRI-3'!DN43  ),2),0))=10,"A+",IF((ROUND(TRUNC(('TRI-3'!DN43  ),2),0))=9,"A-",IF((ROUND(TRUNC(('TRI-3'!DN43   ),2),0))=8,"B+",IF((ROUND(TRUNC(('TRI-3'!DN43 ),2),0))=7,"B-",IF((ROUND(TRUNC(('TRI-3'!DN43  ),2),0))=6,"C+",IF((ROUND(TRUNC(('TRI-3'!DN43  ),2),0))=5,"C-",IF((ROUND(TRUNC(('TRI-3'!DN43  ),2),0))=4,"D+",IF((ROUND(TRUNC(('TRI-3'!DN43 ),2),0))=3,"D-",IF((ROUND(TRUNC(('TRI-3'!DN43 ),2),0))=2,"E+",IF((ROUND(TRUNC(('TRI-3'!DN43  ),2),0))&lt;=1,"E-","")))))))))))</f>
        <v/>
      </c>
      <c r="DO43" s="51" t="str">
        <f>IF(OR('TRI-3'!DO43 ="",'TRI-3'!DO43&lt;0,'TRI-3'!DO43  &gt;10),"",IF((ROUND(TRUNC(('TRI-3'!DO43  ),2),0))=10,"A+",IF((ROUND(TRUNC(('TRI-3'!DO43  ),2),0))=9,"A-",IF((ROUND(TRUNC(('TRI-3'!DO43   ),2),0))=8,"B+",IF((ROUND(TRUNC(('TRI-3'!DO43 ),2),0))=7,"B-",IF((ROUND(TRUNC(('TRI-3'!DO43  ),2),0))=6,"C+",IF((ROUND(TRUNC(('TRI-3'!DO43  ),2),0))=5,"C-",IF((ROUND(TRUNC(('TRI-3'!DO43  ),2),0))=4,"D+",IF((ROUND(TRUNC(('TRI-3'!DO43 ),2),0))=3,"D-",IF((ROUND(TRUNC(('TRI-3'!DO43 ),2),0))=2,"E+",IF((ROUND(TRUNC(('TRI-3'!DO43  ),2),0))&lt;=1,"E-","")))))))))))</f>
        <v/>
      </c>
      <c r="DP43" s="51" t="str">
        <f>IF(OR('TRI-3'!DP43 ="",'TRI-3'!DP43&lt;0,'TRI-3'!DP43  &gt;10),"",IF((ROUND(TRUNC(('TRI-3'!DP43  ),2),0))=10,"A+",IF((ROUND(TRUNC(('TRI-3'!DP43  ),2),0))=9,"A-",IF((ROUND(TRUNC(('TRI-3'!DP43   ),2),0))=8,"B+",IF((ROUND(TRUNC(('TRI-3'!DP43 ),2),0))=7,"B-",IF((ROUND(TRUNC(('TRI-3'!DP43  ),2),0))=6,"C+",IF((ROUND(TRUNC(('TRI-3'!DP43  ),2),0))=5,"C-",IF((ROUND(TRUNC(('TRI-3'!DP43  ),2),0))=4,"D+",IF((ROUND(TRUNC(('TRI-3'!DP43 ),2),0))=3,"D-",IF((ROUND(TRUNC(('TRI-3'!DP43 ),2),0))=2,"E+",IF((ROUND(TRUNC(('TRI-3'!DP43  ),2),0))&lt;=1,"E-","")))))))))))</f>
        <v/>
      </c>
      <c r="DQ43" s="51" t="str">
        <f>IF(OR('TRI-3'!DQ43 ="",'TRI-3'!DQ43&lt;0,'TRI-3'!DQ43  &gt;10),"",IF((ROUND(TRUNC(('TRI-3'!DQ43  ),2),0))=10,"A+",IF((ROUND(TRUNC(('TRI-3'!DQ43  ),2),0))=9,"A-",IF((ROUND(TRUNC(('TRI-3'!DQ43   ),2),0))=8,"B+",IF((ROUND(TRUNC(('TRI-3'!DQ43 ),2),0))=7,"B-",IF((ROUND(TRUNC(('TRI-3'!DQ43  ),2),0))=6,"C+",IF((ROUND(TRUNC(('TRI-3'!DQ43  ),2),0))=5,"C-",IF((ROUND(TRUNC(('TRI-3'!DQ43  ),2),0))=4,"D+",IF((ROUND(TRUNC(('TRI-3'!DQ43 ),2),0))=3,"D-",IF((ROUND(TRUNC(('TRI-3'!DQ43 ),2),0))=2,"E+",IF((ROUND(TRUNC(('TRI-3'!DQ43  ),2),0))&lt;=1,"E-","")))))))))))</f>
        <v/>
      </c>
      <c r="DR43" s="51" t="str">
        <f>IF(OR('TRI-3'!DR43 ="",'TRI-3'!DR43&lt;0,'TRI-3'!DR43  &gt;10),"",IF((ROUND(TRUNC(('TRI-3'!DR43  ),2),0))=10,"A+",IF((ROUND(TRUNC(('TRI-3'!DR43  ),2),0))=9,"A-",IF((ROUND(TRUNC(('TRI-3'!DR43   ),2),0))=8,"B+",IF((ROUND(TRUNC(('TRI-3'!DR43 ),2),0))=7,"B-",IF((ROUND(TRUNC(('TRI-3'!DR43  ),2),0))=6,"C+",IF((ROUND(TRUNC(('TRI-3'!DR43  ),2),0))=5,"C-",IF((ROUND(TRUNC(('TRI-3'!DR43  ),2),0))=4,"D+",IF((ROUND(TRUNC(('TRI-3'!DR43 ),2),0))=3,"D-",IF((ROUND(TRUNC(('TRI-3'!DR43 ),2),0))=2,"E+",IF((ROUND(TRUNC(('TRI-3'!DR43  ),2),0))&lt;=1,"E-","")))))))))))</f>
        <v/>
      </c>
      <c r="DS43" s="51" t="str">
        <f>IF(OR('TRI-3'!DS43 ="",'TRI-3'!DS43&lt;0,'TRI-3'!DS43  &gt;10),"",IF((ROUND(TRUNC(('TRI-3'!DS43  ),2),0))=10,"A+",IF((ROUND(TRUNC(('TRI-3'!DS43  ),2),0))=9,"A-",IF((ROUND(TRUNC(('TRI-3'!DS43   ),2),0))=8,"B+",IF((ROUND(TRUNC(('TRI-3'!DS43 ),2),0))=7,"B-",IF((ROUND(TRUNC(('TRI-3'!DS43  ),2),0))=6,"C+",IF((ROUND(TRUNC(('TRI-3'!DS43  ),2),0))=5,"C-",IF((ROUND(TRUNC(('TRI-3'!DS43  ),2),0))=4,"D+",IF((ROUND(TRUNC(('TRI-3'!DS43 ),2),0))=3,"D-",IF((ROUND(TRUNC(('TRI-3'!DS43 ),2),0))=2,"E+",IF((ROUND(TRUNC(('TRI-3'!DS43  ),2),0))&lt;=1,"E-","")))))))))))</f>
        <v/>
      </c>
      <c r="DT43" s="51" t="str">
        <f>IF(OR('TRI-3'!DT43 ="",'TRI-3'!DT43&lt;0,'TRI-3'!DT43  &gt;10),"",IF((ROUND(TRUNC(('TRI-3'!DT43  ),2),0))=10,"A+",IF((ROUND(TRUNC(('TRI-3'!DT43  ),2),0))=9,"A-",IF((ROUND(TRUNC(('TRI-3'!DT43   ),2),0))=8,"B+",IF((ROUND(TRUNC(('TRI-3'!DT43 ),2),0))=7,"B-",IF((ROUND(TRUNC(('TRI-3'!DT43  ),2),0))=6,"C+",IF((ROUND(TRUNC(('TRI-3'!DT43  ),2),0))=5,"C-",IF((ROUND(TRUNC(('TRI-3'!DT43  ),2),0))=4,"D+",IF((ROUND(TRUNC(('TRI-3'!DT43 ),2),0))=3,"D-",IF((ROUND(TRUNC(('TRI-3'!DT43 ),2),0))=2,"E+",IF((ROUND(TRUNC(('TRI-3'!DT43  ),2),0))&lt;=1,"E-","")))))))))))</f>
        <v/>
      </c>
      <c r="DU43" s="51" t="str">
        <f>IF(OR('TRI-3'!DU43 ="",'TRI-3'!DU43&lt;0,'TRI-3'!DU43  &gt;10),"",IF((ROUND(TRUNC(('TRI-3'!DU43  ),2),0))=10,"A+",IF((ROUND(TRUNC(('TRI-3'!DU43  ),2),0))=9,"A-",IF((ROUND(TRUNC(('TRI-3'!DU43   ),2),0))=8,"B+",IF((ROUND(TRUNC(('TRI-3'!DU43 ),2),0))=7,"B-",IF((ROUND(TRUNC(('TRI-3'!DU43  ),2),0))=6,"C+",IF((ROUND(TRUNC(('TRI-3'!DU43  ),2),0))=5,"C-",IF((ROUND(TRUNC(('TRI-3'!DU43  ),2),0))=4,"D+",IF((ROUND(TRUNC(('TRI-3'!DU43 ),2),0))=3,"D-",IF((ROUND(TRUNC(('TRI-3'!DU43 ),2),0))=2,"E+",IF((ROUND(TRUNC(('TRI-3'!DU43  ),2),0))&lt;=1,"E-","")))))))))))</f>
        <v/>
      </c>
      <c r="DV43" s="51" t="str">
        <f>IF(OR('TRI-3'!DV43 ="",'TRI-3'!DV43&lt;0,'TRI-3'!DV43  &gt;10),"",IF((ROUND(TRUNC(('TRI-3'!DV43  ),2),0))=10,"A+",IF((ROUND(TRUNC(('TRI-3'!DV43  ),2),0))=9,"A-",IF((ROUND(TRUNC(('TRI-3'!DV43   ),2),0))=8,"B+",IF((ROUND(TRUNC(('TRI-3'!DV43 ),2),0))=7,"B-",IF((ROUND(TRUNC(('TRI-3'!DV43  ),2),0))=6,"C+",IF((ROUND(TRUNC(('TRI-3'!DV43  ),2),0))=5,"C-",IF((ROUND(TRUNC(('TRI-3'!DV43  ),2),0))=4,"D+",IF((ROUND(TRUNC(('TRI-3'!DV43 ),2),0))=3,"D-",IF((ROUND(TRUNC(('TRI-3'!DV43 ),2),0))=2,"E+",IF((ROUND(TRUNC(('TRI-3'!DV43  ),2),0))&lt;=1,"E-","")))))))))))</f>
        <v/>
      </c>
      <c r="DW43" s="51" t="str">
        <f>IF(OR('TRI-3'!DW43 ="",'TRI-3'!DW43&lt;0,'TRI-3'!DW43  &gt;10),"",IF((ROUND(TRUNC(('TRI-3'!DW43  ),2),0))=10,"A+",IF((ROUND(TRUNC(('TRI-3'!DW43  ),2),0))=9,"A-",IF((ROUND(TRUNC(('TRI-3'!DW43   ),2),0))=8,"B+",IF((ROUND(TRUNC(('TRI-3'!DW43 ),2),0))=7,"B-",IF((ROUND(TRUNC(('TRI-3'!DW43  ),2),0))=6,"C+",IF((ROUND(TRUNC(('TRI-3'!DW43  ),2),0))=5,"C-",IF((ROUND(TRUNC(('TRI-3'!DW43  ),2),0))=4,"D+",IF((ROUND(TRUNC(('TRI-3'!DW43 ),2),0))=3,"D-",IF((ROUND(TRUNC(('TRI-3'!DW43 ),2),0))=2,"E+",IF((ROUND(TRUNC(('TRI-3'!DW43  ),2),0))&lt;=1,"E-","")))))))))))</f>
        <v/>
      </c>
      <c r="DX43" s="51" t="str">
        <f>IF(OR('TRI-3'!DX43 ="",'TRI-3'!DX43&lt;0,'TRI-3'!DX43  &gt;10),"",IF((ROUND(TRUNC(('TRI-3'!DX43  ),2),0))=10,"A+",IF((ROUND(TRUNC(('TRI-3'!DX43  ),2),0))=9,"A-",IF((ROUND(TRUNC(('TRI-3'!DX43   ),2),0))=8,"B+",IF((ROUND(TRUNC(('TRI-3'!DX43 ),2),0))=7,"B-",IF((ROUND(TRUNC(('TRI-3'!DX43  ),2),0))=6,"C+",IF((ROUND(TRUNC(('TRI-3'!DX43  ),2),0))=5,"C-",IF((ROUND(TRUNC(('TRI-3'!DX43  ),2),0))=4,"D+",IF((ROUND(TRUNC(('TRI-3'!DX43 ),2),0))=3,"D-",IF((ROUND(TRUNC(('TRI-3'!DX43 ),2),0))=2,"E+",IF((ROUND(TRUNC(('TRI-3'!DX43  ),2),0))&lt;=1,"E-","")))))))))))</f>
        <v/>
      </c>
      <c r="DY43" s="51" t="str">
        <f>IF(OR('TRI-3'!DY43 ="",'TRI-3'!DY43&lt;0,'TRI-3'!DY43  &gt;10),"",IF((ROUND(TRUNC(('TRI-3'!DY43  ),2),0))=10,"A+",IF((ROUND(TRUNC(('TRI-3'!DY43  ),2),0))=9,"A-",IF((ROUND(TRUNC(('TRI-3'!DY43   ),2),0))=8,"B+",IF((ROUND(TRUNC(('TRI-3'!DY43 ),2),0))=7,"B-",IF((ROUND(TRUNC(('TRI-3'!DY43  ),2),0))=6,"C+",IF((ROUND(TRUNC(('TRI-3'!DY43  ),2),0))=5,"C-",IF((ROUND(TRUNC(('TRI-3'!DY43  ),2),0))=4,"D+",IF((ROUND(TRUNC(('TRI-3'!DY43 ),2),0))=3,"D-",IF((ROUND(TRUNC(('TRI-3'!DY43 ),2),0))=2,"E+",IF((ROUND(TRUNC(('TRI-3'!DY43  ),2),0))&lt;=1,"E-","")))))))))))</f>
        <v/>
      </c>
      <c r="DZ43" s="51" t="str">
        <f>IF(OR('TRI-3'!DZ43 ="",'TRI-3'!DZ43&lt;0,'TRI-3'!DZ43  &gt;10),"",IF((ROUND(TRUNC(('TRI-3'!DZ43  ),2),0))=10,"A+",IF((ROUND(TRUNC(('TRI-3'!DZ43  ),2),0))=9,"A-",IF((ROUND(TRUNC(('TRI-3'!DZ43   ),2),0))=8,"B+",IF((ROUND(TRUNC(('TRI-3'!DZ43 ),2),0))=7,"B-",IF((ROUND(TRUNC(('TRI-3'!DZ43  ),2),0))=6,"C+",IF((ROUND(TRUNC(('TRI-3'!DZ43  ),2),0))=5,"C-",IF((ROUND(TRUNC(('TRI-3'!DZ43  ),2),0))=4,"D+",IF((ROUND(TRUNC(('TRI-3'!DZ43 ),2),0))=3,"D-",IF((ROUND(TRUNC(('TRI-3'!DZ43 ),2),0))=2,"E+",IF((ROUND(TRUNC(('TRI-3'!DZ43  ),2),0))&lt;=1,"E-","")))))))))))</f>
        <v/>
      </c>
      <c r="EA43" s="51" t="str">
        <f>IF(OR('TRI-3'!EA43 ="",'TRI-3'!EA43&lt;0,'TRI-3'!EA43  &gt;10),"",IF((ROUND(TRUNC(('TRI-3'!EA43  ),2),0))=10,"A+",IF((ROUND(TRUNC(('TRI-3'!EA43  ),2),0))=9,"A-",IF((ROUND(TRUNC(('TRI-3'!EA43   ),2),0))=8,"B+",IF((ROUND(TRUNC(('TRI-3'!EA43 ),2),0))=7,"B-",IF((ROUND(TRUNC(('TRI-3'!EA43  ),2),0))=6,"C+",IF((ROUND(TRUNC(('TRI-3'!EA43  ),2),0))=5,"C-",IF((ROUND(TRUNC(('TRI-3'!EA43  ),2),0))=4,"D+",IF((ROUND(TRUNC(('TRI-3'!EA43 ),2),0))=3,"D-",IF((ROUND(TRUNC(('TRI-3'!EA43 ),2),0))=2,"E+",IF((ROUND(TRUNC(('TRI-3'!EA43  ),2),0))&lt;=1,"E-","")))))))))))</f>
        <v/>
      </c>
      <c r="EB43" s="51" t="str">
        <f>IF(OR('TRI-3'!EB43 ="",'TRI-3'!EB43&lt;0,'TRI-3'!EB43  &gt;10),"",IF((ROUND(TRUNC(('TRI-3'!EB43  ),2),0))=10,"A+",IF((ROUND(TRUNC(('TRI-3'!EB43  ),2),0))=9,"A-",IF((ROUND(TRUNC(('TRI-3'!EB43   ),2),0))=8,"B+",IF((ROUND(TRUNC(('TRI-3'!EB43 ),2),0))=7,"B-",IF((ROUND(TRUNC(('TRI-3'!EB43  ),2),0))=6,"C+",IF((ROUND(TRUNC(('TRI-3'!EB43  ),2),0))=5,"C-",IF((ROUND(TRUNC(('TRI-3'!EB43  ),2),0))=4,"D+",IF((ROUND(TRUNC(('TRI-3'!EB43 ),2),0))=3,"D-",IF((ROUND(TRUNC(('TRI-3'!EB43 ),2),0))=2,"E+",IF((ROUND(TRUNC(('TRI-3'!EB43  ),2),0))&lt;=1,"E-","")))))))))))</f>
        <v/>
      </c>
      <c r="EC43" s="51" t="str">
        <f>IF(OR('TRI-3'!EC43 ="",'TRI-3'!EC43&lt;0,'TRI-3'!EC43  &gt;10),"",IF((ROUND(TRUNC(('TRI-3'!EC43  ),2),0))=10,"A+",IF((ROUND(TRUNC(('TRI-3'!EC43  ),2),0))=9,"A-",IF((ROUND(TRUNC(('TRI-3'!EC43   ),2),0))=8,"B+",IF((ROUND(TRUNC(('TRI-3'!EC43 ),2),0))=7,"B-",IF((ROUND(TRUNC(('TRI-3'!EC43  ),2),0))=6,"C+",IF((ROUND(TRUNC(('TRI-3'!EC43  ),2),0))=5,"C-",IF((ROUND(TRUNC(('TRI-3'!EC43  ),2),0))=4,"D+",IF((ROUND(TRUNC(('TRI-3'!EC43 ),2),0))=3,"D-",IF((ROUND(TRUNC(('TRI-3'!EC43 ),2),0))=2,"E+",IF((ROUND(TRUNC(('TRI-3'!EC43  ),2),0))&lt;=1,"E-","")))))))))))</f>
        <v/>
      </c>
      <c r="ED43" s="51" t="str">
        <f>IF(OR('TRI-3'!ED43 ="",'TRI-3'!ED43&lt;0,'TRI-3'!ED43  &gt;10),"",IF((ROUND(TRUNC(('TRI-3'!ED43  ),2),0))=10,"A+",IF((ROUND(TRUNC(('TRI-3'!ED43  ),2),0))=9,"A-",IF((ROUND(TRUNC(('TRI-3'!ED43   ),2),0))=8,"B+",IF((ROUND(TRUNC(('TRI-3'!ED43 ),2),0))=7,"B-",IF((ROUND(TRUNC(('TRI-3'!ED43  ),2),0))=6,"C+",IF((ROUND(TRUNC(('TRI-3'!ED43  ),2),0))=5,"C-",IF((ROUND(TRUNC(('TRI-3'!ED43  ),2),0))=4,"D+",IF((ROUND(TRUNC(('TRI-3'!ED43 ),2),0))=3,"D-",IF((ROUND(TRUNC(('TRI-3'!ED43 ),2),0))=2,"E+",IF((ROUND(TRUNC(('TRI-3'!ED43  ),2),0))&lt;=1,"E-","")))))))))))</f>
        <v/>
      </c>
      <c r="EE43" s="51" t="str">
        <f>IF(OR('TRI-3'!EE43 ="",'TRI-3'!EE43&lt;0,'TRI-3'!EE43  &gt;10),"",IF((ROUND(TRUNC(('TRI-3'!EE43  ),2),0))=10,"A+",IF((ROUND(TRUNC(('TRI-3'!EE43  ),2),0))=9,"A-",IF((ROUND(TRUNC(('TRI-3'!EE43   ),2),0))=8,"B+",IF((ROUND(TRUNC(('TRI-3'!EE43 ),2),0))=7,"B-",IF((ROUND(TRUNC(('TRI-3'!EE43  ),2),0))=6,"C+",IF((ROUND(TRUNC(('TRI-3'!EE43  ),2),0))=5,"C-",IF((ROUND(TRUNC(('TRI-3'!EE43  ),2),0))=4,"D+",IF((ROUND(TRUNC(('TRI-3'!EE43 ),2),0))=3,"D-",IF((ROUND(TRUNC(('TRI-3'!EE43 ),2),0))=2,"E+",IF((ROUND(TRUNC(('TRI-3'!EE43  ),2),0))&lt;=1,"E-","")))))))))))</f>
        <v/>
      </c>
      <c r="EF43" s="51" t="str">
        <f>IF(OR('TRI-3'!EF43 ="",'TRI-3'!EF43&lt;0,'TRI-3'!EF43  &gt;10),"",IF((ROUND(TRUNC(('TRI-3'!EF43  ),2),0))=10,"A+",IF((ROUND(TRUNC(('TRI-3'!EF43  ),2),0))=9,"A-",IF((ROUND(TRUNC(('TRI-3'!EF43   ),2),0))=8,"B+",IF((ROUND(TRUNC(('TRI-3'!EF43 ),2),0))=7,"B-",IF((ROUND(TRUNC(('TRI-3'!EF43  ),2),0))=6,"C+",IF((ROUND(TRUNC(('TRI-3'!EF43  ),2),0))=5,"C-",IF((ROUND(TRUNC(('TRI-3'!EF43  ),2),0))=4,"D+",IF((ROUND(TRUNC(('TRI-3'!EF43 ),2),0))=3,"D-",IF((ROUND(TRUNC(('TRI-3'!EF43 ),2),0))=2,"E+",IF((ROUND(TRUNC(('TRI-3'!EF43  ),2),0))&lt;=1,"E-","")))))))))))</f>
        <v/>
      </c>
      <c r="EG43" s="51" t="str">
        <f>IF(OR('TRI-3'!EG43 ="",'TRI-3'!EG43&lt;0,'TRI-3'!EG43  &gt;10),"",IF((ROUND(TRUNC(('TRI-3'!EG43  ),2),0))=10,"A+",IF((ROUND(TRUNC(('TRI-3'!EG43  ),2),0))=9,"A-",IF((ROUND(TRUNC(('TRI-3'!EG43   ),2),0))=8,"B+",IF((ROUND(TRUNC(('TRI-3'!EG43 ),2),0))=7,"B-",IF((ROUND(TRUNC(('TRI-3'!EG43  ),2),0))=6,"C+",IF((ROUND(TRUNC(('TRI-3'!EG43  ),2),0))=5,"C-",IF((ROUND(TRUNC(('TRI-3'!EG43  ),2),0))=4,"D+",IF((ROUND(TRUNC(('TRI-3'!EG43 ),2),0))=3,"D-",IF((ROUND(TRUNC(('TRI-3'!EG43 ),2),0))=2,"E+",IF((ROUND(TRUNC(('TRI-3'!EG43  ),2),0))&lt;=1,"E-","")))))))))))</f>
        <v/>
      </c>
      <c r="EH43" s="51" t="str">
        <f>IF(OR('TRI-3'!EH43 ="",'TRI-3'!EH43&lt;0,'TRI-3'!EH43  &gt;10),"",IF((ROUND(TRUNC(('TRI-3'!EH43  ),2),0))=10,"A+",IF((ROUND(TRUNC(('TRI-3'!EH43  ),2),0))=9,"A-",IF((ROUND(TRUNC(('TRI-3'!EH43   ),2),0))=8,"B+",IF((ROUND(TRUNC(('TRI-3'!EH43 ),2),0))=7,"B-",IF((ROUND(TRUNC(('TRI-3'!EH43  ),2),0))=6,"C+",IF((ROUND(TRUNC(('TRI-3'!EH43  ),2),0))=5,"C-",IF((ROUND(TRUNC(('TRI-3'!EH43  ),2),0))=4,"D+",IF((ROUND(TRUNC(('TRI-3'!EH43 ),2),0))=3,"D-",IF((ROUND(TRUNC(('TRI-3'!EH43 ),2),0))=2,"E+",IF((ROUND(TRUNC(('TRI-3'!EH43  ),2),0))&lt;=1,"E-","")))))))))))</f>
        <v/>
      </c>
      <c r="EI43" s="51" t="str">
        <f>IF(OR('TRI-3'!EI43 ="",'TRI-3'!EI43&lt;0,'TRI-3'!EI43  &gt;10),"",IF((ROUND(TRUNC(('TRI-3'!EI43  ),2),0))=10,"A+",IF((ROUND(TRUNC(('TRI-3'!EI43  ),2),0))=9,"A-",IF((ROUND(TRUNC(('TRI-3'!EI43   ),2),0))=8,"B+",IF((ROUND(TRUNC(('TRI-3'!EI43 ),2),0))=7,"B-",IF((ROUND(TRUNC(('TRI-3'!EI43  ),2),0))=6,"C+",IF((ROUND(TRUNC(('TRI-3'!EI43  ),2),0))=5,"C-",IF((ROUND(TRUNC(('TRI-3'!EI43  ),2),0))=4,"D+",IF((ROUND(TRUNC(('TRI-3'!EI43 ),2),0))=3,"D-",IF((ROUND(TRUNC(('TRI-3'!EI43 ),2),0))=2,"E+",IF((ROUND(TRUNC(('TRI-3'!EI43  ),2),0))&lt;=1,"E-","")))))))))))</f>
        <v/>
      </c>
      <c r="EJ43" s="51" t="str">
        <f>IF(OR('TRI-3'!EJ43 ="",'TRI-3'!EJ43&lt;0,'TRI-3'!EJ43  &gt;10),"",IF((ROUND(TRUNC(('TRI-3'!EJ43  ),2),0))=10,"A+",IF((ROUND(TRUNC(('TRI-3'!EJ43  ),2),0))=9,"A-",IF((ROUND(TRUNC(('TRI-3'!EJ43   ),2),0))=8,"B+",IF((ROUND(TRUNC(('TRI-3'!EJ43 ),2),0))=7,"B-",IF((ROUND(TRUNC(('TRI-3'!EJ43  ),2),0))=6,"C+",IF((ROUND(TRUNC(('TRI-3'!EJ43  ),2),0))=5,"C-",IF((ROUND(TRUNC(('TRI-3'!EJ43  ),2),0))=4,"D+",IF((ROUND(TRUNC(('TRI-3'!EJ43 ),2),0))=3,"D-",IF((ROUND(TRUNC(('TRI-3'!EJ43 ),2),0))=2,"E+",IF((ROUND(TRUNC(('TRI-3'!EJ43  ),2),0))&lt;=1,"E-","")))))))))))</f>
        <v/>
      </c>
      <c r="EK43" s="51" t="str">
        <f>IF(OR('TRI-3'!EK43 ="",'TRI-3'!EK43&lt;0,'TRI-3'!EK43  &gt;10),"",IF((ROUND(TRUNC(('TRI-3'!EK43  ),2),0))=10,"A+",IF((ROUND(TRUNC(('TRI-3'!EK43  ),2),0))=9,"A-",IF((ROUND(TRUNC(('TRI-3'!EK43   ),2),0))=8,"B+",IF((ROUND(TRUNC(('TRI-3'!EK43 ),2),0))=7,"B-",IF((ROUND(TRUNC(('TRI-3'!EK43  ),2),0))=6,"C+",IF((ROUND(TRUNC(('TRI-3'!EK43  ),2),0))=5,"C-",IF((ROUND(TRUNC(('TRI-3'!EK43  ),2),0))=4,"D+",IF((ROUND(TRUNC(('TRI-3'!EK43 ),2),0))=3,"D-",IF((ROUND(TRUNC(('TRI-3'!EK43 ),2),0))=2,"E+",IF((ROUND(TRUNC(('TRI-3'!EK43  ),2),0))&lt;=1,"E-","")))))))))))</f>
        <v/>
      </c>
      <c r="EL43" s="51" t="str">
        <f>IF(OR('TRI-3'!EL43 ="",'TRI-3'!EL43&lt;0,'TRI-3'!EL43  &gt;10),"",IF((ROUND(TRUNC(('TRI-3'!EL43  ),2),0))=10,"A+",IF((ROUND(TRUNC(('TRI-3'!EL43  ),2),0))=9,"A-",IF((ROUND(TRUNC(('TRI-3'!EL43   ),2),0))=8,"B+",IF((ROUND(TRUNC(('TRI-3'!EL43 ),2),0))=7,"B-",IF((ROUND(TRUNC(('TRI-3'!EL43  ),2),0))=6,"C+",IF((ROUND(TRUNC(('TRI-3'!EL43  ),2),0))=5,"C-",IF((ROUND(TRUNC(('TRI-3'!EL43  ),2),0))=4,"D+",IF((ROUND(TRUNC(('TRI-3'!EL43 ),2),0))=3,"D-",IF((ROUND(TRUNC(('TRI-3'!EL43 ),2),0))=2,"E+",IF((ROUND(TRUNC(('TRI-3'!EL43  ),2),0))&lt;=1,"E-","")))))))))))</f>
        <v/>
      </c>
      <c r="EM43" s="51" t="str">
        <f>IF(OR('TRI-3'!EM43 ="",'TRI-3'!EM43&lt;0,'TRI-3'!EM43  &gt;10),"",IF((ROUND(TRUNC(('TRI-3'!EM43  ),2),0))=10,"A+",IF((ROUND(TRUNC(('TRI-3'!EM43  ),2),0))=9,"A-",IF((ROUND(TRUNC(('TRI-3'!EM43   ),2),0))=8,"B+",IF((ROUND(TRUNC(('TRI-3'!EM43 ),2),0))=7,"B-",IF((ROUND(TRUNC(('TRI-3'!EM43  ),2),0))=6,"C+",IF((ROUND(TRUNC(('TRI-3'!EM43  ),2),0))=5,"C-",IF((ROUND(TRUNC(('TRI-3'!EM43  ),2),0))=4,"D+",IF((ROUND(TRUNC(('TRI-3'!EM43 ),2),0))=3,"D-",IF((ROUND(TRUNC(('TRI-3'!EM43 ),2),0))=2,"E+",IF((ROUND(TRUNC(('TRI-3'!EM43  ),2),0))&lt;=1,"E-","")))))))))))</f>
        <v/>
      </c>
      <c r="EN43" s="51" t="str">
        <f>IF(OR('TRI-3'!EN43 ="",'TRI-3'!EN43&lt;0,'TRI-3'!EN43  &gt;10),"",IF((ROUND(TRUNC(('TRI-3'!EN43  ),2),0))=10,"A+",IF((ROUND(TRUNC(('TRI-3'!EN43  ),2),0))=9,"A-",IF((ROUND(TRUNC(('TRI-3'!EN43   ),2),0))=8,"B+",IF((ROUND(TRUNC(('TRI-3'!EN43 ),2),0))=7,"B-",IF((ROUND(TRUNC(('TRI-3'!EN43  ),2),0))=6,"C+",IF((ROUND(TRUNC(('TRI-3'!EN43  ),2),0))=5,"C-",IF((ROUND(TRUNC(('TRI-3'!EN43  ),2),0))=4,"D+",IF((ROUND(TRUNC(('TRI-3'!EN43 ),2),0))=3,"D-",IF((ROUND(TRUNC(('TRI-3'!EN43 ),2),0))=2,"E+",IF((ROUND(TRUNC(('TRI-3'!EN43  ),2),0))&lt;=1,"E-","")))))))))))</f>
        <v/>
      </c>
      <c r="EO43" s="51" t="str">
        <f>IF(OR('TRI-3'!EO43 ="",'TRI-3'!EO43&lt;0,'TRI-3'!EO43  &gt;10),"",IF((ROUND(TRUNC(('TRI-3'!EO43  ),2),0))=10,"A+",IF((ROUND(TRUNC(('TRI-3'!EO43  ),2),0))=9,"A-",IF((ROUND(TRUNC(('TRI-3'!EO43   ),2),0))=8,"B+",IF((ROUND(TRUNC(('TRI-3'!EO43 ),2),0))=7,"B-",IF((ROUND(TRUNC(('TRI-3'!EO43  ),2),0))=6,"C+",IF((ROUND(TRUNC(('TRI-3'!EO43  ),2),0))=5,"C-",IF((ROUND(TRUNC(('TRI-3'!EO43  ),2),0))=4,"D+",IF((ROUND(TRUNC(('TRI-3'!EO43 ),2),0))=3,"D-",IF((ROUND(TRUNC(('TRI-3'!EO43 ),2),0))=2,"E+",IF((ROUND(TRUNC(('TRI-3'!EO43  ),2),0))&lt;=1,"E-","")))))))))))</f>
        <v/>
      </c>
      <c r="EP43" s="51" t="str">
        <f>IF(OR('TRI-3'!EP43 ="",'TRI-3'!EP43&lt;0,'TRI-3'!EP43  &gt;10),"",IF((ROUND(TRUNC(('TRI-3'!EP43  ),2),0))=10,"A+",IF((ROUND(TRUNC(('TRI-3'!EP43  ),2),0))=9,"A-",IF((ROUND(TRUNC(('TRI-3'!EP43   ),2),0))=8,"B+",IF((ROUND(TRUNC(('TRI-3'!EP43 ),2),0))=7,"B-",IF((ROUND(TRUNC(('TRI-3'!EP43  ),2),0))=6,"C+",IF((ROUND(TRUNC(('TRI-3'!EP43  ),2),0))=5,"C-",IF((ROUND(TRUNC(('TRI-3'!EP43  ),2),0))=4,"D+",IF((ROUND(TRUNC(('TRI-3'!EP43 ),2),0))=3,"D-",IF((ROUND(TRUNC(('TRI-3'!EP43 ),2),0))=2,"E+",IF((ROUND(TRUNC(('TRI-3'!EP43  ),2),0))&lt;=1,"E-","")))))))))))</f>
        <v/>
      </c>
      <c r="EQ43" s="51" t="str">
        <f>IF(OR('TRI-3'!EQ43 ="",'TRI-3'!EQ43&lt;0,'TRI-3'!EQ43  &gt;10),"",IF((ROUND(TRUNC(('TRI-3'!EQ43  ),2),0))=10,"A+",IF((ROUND(TRUNC(('TRI-3'!EQ43  ),2),0))=9,"A-",IF((ROUND(TRUNC(('TRI-3'!EQ43   ),2),0))=8,"B+",IF((ROUND(TRUNC(('TRI-3'!EQ43 ),2),0))=7,"B-",IF((ROUND(TRUNC(('TRI-3'!EQ43  ),2),0))=6,"C+",IF((ROUND(TRUNC(('TRI-3'!EQ43  ),2),0))=5,"C-",IF((ROUND(TRUNC(('TRI-3'!EQ43  ),2),0))=4,"D+",IF((ROUND(TRUNC(('TRI-3'!EQ43 ),2),0))=3,"D-",IF((ROUND(TRUNC(('TRI-3'!EQ43 ),2),0))=2,"E+",IF((ROUND(TRUNC(('TRI-3'!EQ43  ),2),0))&lt;=1,"E-","")))))))))))</f>
        <v/>
      </c>
      <c r="ER43" s="51" t="str">
        <f>IF(OR('TRI-3'!ER43 ="",'TRI-3'!ER43&lt;0,'TRI-3'!ER43  &gt;10),"",IF((ROUND(TRUNC(('TRI-3'!ER43  ),2),0))=10,"A+",IF((ROUND(TRUNC(('TRI-3'!ER43  ),2),0))=9,"A-",IF((ROUND(TRUNC(('TRI-3'!ER43   ),2),0))=8,"B+",IF((ROUND(TRUNC(('TRI-3'!ER43 ),2),0))=7,"B-",IF((ROUND(TRUNC(('TRI-3'!ER43  ),2),0))=6,"C+",IF((ROUND(TRUNC(('TRI-3'!ER43  ),2),0))=5,"C-",IF((ROUND(TRUNC(('TRI-3'!ER43  ),2),0))=4,"D+",IF((ROUND(TRUNC(('TRI-3'!ER43 ),2),0))=3,"D-",IF((ROUND(TRUNC(('TRI-3'!ER43 ),2),0))=2,"E+",IF((ROUND(TRUNC(('TRI-3'!ER43  ),2),0))&lt;=1,"E-","")))))))))))</f>
        <v/>
      </c>
      <c r="ES43" s="51" t="str">
        <f>IF(OR('TRI-3'!ES43 ="",'TRI-3'!ES43&lt;0,'TRI-3'!ES43  &gt;10),"",IF((ROUND(TRUNC(('TRI-3'!ES43  ),2),0))=10,"A+",IF((ROUND(TRUNC(('TRI-3'!ES43  ),2),0))=9,"A-",IF((ROUND(TRUNC(('TRI-3'!ES43   ),2),0))=8,"B+",IF((ROUND(TRUNC(('TRI-3'!ES43 ),2),0))=7,"B-",IF((ROUND(TRUNC(('TRI-3'!ES43  ),2),0))=6,"C+",IF((ROUND(TRUNC(('TRI-3'!ES43  ),2),0))=5,"C-",IF((ROUND(TRUNC(('TRI-3'!ES43  ),2),0))=4,"D+",IF((ROUND(TRUNC(('TRI-3'!ES43 ),2),0))=3,"D-",IF((ROUND(TRUNC(('TRI-3'!ES43 ),2),0))=2,"E+",IF((ROUND(TRUNC(('TRI-3'!ES43  ),2),0))&lt;=1,"E-","")))))))))))</f>
        <v/>
      </c>
      <c r="ET43" s="51" t="str">
        <f>IF('TRI-3'!ET43 ="","",'TRI-3'!ET43 )</f>
        <v/>
      </c>
      <c r="EU43" s="51" t="str">
        <f>IF('TRI-3'!EU43 ="","",'TRI-3'!EU43 )</f>
        <v/>
      </c>
      <c r="EV43" s="51" t="str">
        <f>IF('TRI-3'!EV43 ="","",'TRI-3'!EV43 )</f>
        <v/>
      </c>
      <c r="EW43" s="51" t="str">
        <f>IF('TRI-3'!EW43 ="","",'TRI-3'!EW43 )</f>
        <v/>
      </c>
      <c r="EX43" s="51" t="str">
        <f>IF('TRI-3'!EX43 ="","",'TRI-3'!EX43 )</f>
        <v/>
      </c>
      <c r="EY43" s="51" t="str">
        <f>IF('TRI-3'!EY43 ="","",'TRI-3'!EY43 )</f>
        <v/>
      </c>
      <c r="EZ43" s="51" t="str">
        <f>IF('TRI-3'!EZ43 ="","",'TRI-3'!EZ43 )</f>
        <v/>
      </c>
      <c r="FA43" s="51" t="str">
        <f>IF('TRI-3'!FA43 ="","",'TRI-3'!FA43 )</f>
        <v/>
      </c>
      <c r="FB43" s="51" t="str">
        <f>IF('TRI-3'!FB43 ="","",'TRI-3'!FB43 )</f>
        <v/>
      </c>
      <c r="FC43" s="51" t="str">
        <f>IF('TRI-3'!FC43 ="","",'TRI-3'!FC43 )</f>
        <v/>
      </c>
      <c r="FD43" s="51">
        <f>IF('TRI-3'!FD43 ="","",'TRI-3'!FD43 )</f>
        <v>0</v>
      </c>
      <c r="FE43" s="51" t="str">
        <f>IF('TRI-3'!FE43 ="","",'TRI-3'!FE43 )</f>
        <v/>
      </c>
      <c r="FF43" s="51" t="str">
        <f>IF('TRI-3'!FF43 ="","",'TRI-3'!FF43 )</f>
        <v/>
      </c>
      <c r="FG43" s="51" t="str">
        <f>IF('TRI-3'!FG43 ="","",'TRI-3'!FG43 )</f>
        <v/>
      </c>
      <c r="FH43" s="51" t="str">
        <f>IF('TRI-3'!FH43 ="","",'TRI-3'!FH43 )</f>
        <v/>
      </c>
    </row>
    <row r="44" spans="1:164" ht="21" hidden="1" customHeight="1">
      <c r="B44" s="53">
        <v>27</v>
      </c>
      <c r="C44" s="272" t="str">
        <f>IF(NOTAS!E47&gt;"",NOTAS!E47,"")</f>
        <v/>
      </c>
      <c r="D44" s="273"/>
      <c r="E44" s="273"/>
      <c r="F44" s="274"/>
      <c r="G44" s="51" t="str">
        <f>IF(OR('TRI-3'!G44 ="",'TRI-3'!G44&lt;0,'TRI-3'!G44  &gt;10),"",IF((ROUND(TRUNC(('TRI-3'!G44  ),2),0))=10,"A+",IF((ROUND(TRUNC(('TRI-3'!G44  ),2),0))=9,"A-",IF((ROUND(TRUNC(('TRI-3'!G44   ),2),0))=8,"B+",IF((ROUND(TRUNC(('TRI-3'!G44 ),2),0))=7,"B-",IF((ROUND(TRUNC(('TRI-3'!G44  ),2),0))=6,"C+",IF((ROUND(TRUNC(('TRI-3'!G44  ),2),0))=5,"C-",IF((ROUND(TRUNC(('TRI-3'!G44  ),2),0))=4,"D+",IF((ROUND(TRUNC(('TRI-3'!G44 ),2),0))=3,"D-",IF((ROUND(TRUNC(('TRI-3'!G44 ),2),0))=2,"E+",IF((ROUND(TRUNC(('TRI-3'!G44  ),2),0))&lt;=1,"E-","")))))))))))</f>
        <v/>
      </c>
      <c r="H44" s="51" t="str">
        <f>IF(OR('TRI-3'!H44 ="",'TRI-3'!H44&lt;0,'TRI-3'!H44  &gt;10),"",IF((ROUND(TRUNC(('TRI-3'!H44  ),2),0))=10,"A+",IF((ROUND(TRUNC(('TRI-3'!H44  ),2),0))=9,"A-",IF((ROUND(TRUNC(('TRI-3'!H44   ),2),0))=8,"B+",IF((ROUND(TRUNC(('TRI-3'!H44 ),2),0))=7,"B-",IF((ROUND(TRUNC(('TRI-3'!H44  ),2),0))=6,"C+",IF((ROUND(TRUNC(('TRI-3'!H44  ),2),0))=5,"C-",IF((ROUND(TRUNC(('TRI-3'!H44  ),2),0))=4,"D+",IF((ROUND(TRUNC(('TRI-3'!H44 ),2),0))=3,"D-",IF((ROUND(TRUNC(('TRI-3'!H44 ),2),0))=2,"E+",IF((ROUND(TRUNC(('TRI-3'!H44  ),2),0))&lt;=1,"E-","")))))))))))</f>
        <v/>
      </c>
      <c r="I44" s="51" t="str">
        <f>IF(OR('TRI-3'!I44 ="",'TRI-3'!I44&lt;0,'TRI-3'!I44  &gt;10),"",IF((ROUND(TRUNC(('TRI-3'!I44  ),2),0))=10,"A+",IF((ROUND(TRUNC(('TRI-3'!I44  ),2),0))=9,"A-",IF((ROUND(TRUNC(('TRI-3'!I44   ),2),0))=8,"B+",IF((ROUND(TRUNC(('TRI-3'!I44 ),2),0))=7,"B-",IF((ROUND(TRUNC(('TRI-3'!I44  ),2),0))=6,"C+",IF((ROUND(TRUNC(('TRI-3'!I44  ),2),0))=5,"C-",IF((ROUND(TRUNC(('TRI-3'!I44  ),2),0))=4,"D+",IF((ROUND(TRUNC(('TRI-3'!I44 ),2),0))=3,"D-",IF((ROUND(TRUNC(('TRI-3'!I44 ),2),0))=2,"E+",IF((ROUND(TRUNC(('TRI-3'!I44  ),2),0))&lt;=1,"E-","")))))))))))</f>
        <v/>
      </c>
      <c r="J44" s="51" t="str">
        <f>IF(OR('TRI-3'!J44 ="",'TRI-3'!J44&lt;0,'TRI-3'!J44  &gt;10),"",IF((ROUND(TRUNC(('TRI-3'!J44  ),2),0))=10,"A+",IF((ROUND(TRUNC(('TRI-3'!J44  ),2),0))=9,"A-",IF((ROUND(TRUNC(('TRI-3'!J44   ),2),0))=8,"B+",IF((ROUND(TRUNC(('TRI-3'!J44 ),2),0))=7,"B-",IF((ROUND(TRUNC(('TRI-3'!J44  ),2),0))=6,"C+",IF((ROUND(TRUNC(('TRI-3'!J44  ),2),0))=5,"C-",IF((ROUND(TRUNC(('TRI-3'!J44  ),2),0))=4,"D+",IF((ROUND(TRUNC(('TRI-3'!J44 ),2),0))=3,"D-",IF((ROUND(TRUNC(('TRI-3'!J44 ),2),0))=2,"E+",IF((ROUND(TRUNC(('TRI-3'!J44  ),2),0))&lt;=1,"E-","")))))))))))</f>
        <v/>
      </c>
      <c r="K44" s="51" t="str">
        <f>IF(OR('TRI-3'!K44 ="",'TRI-3'!K44&lt;0,'TRI-3'!K44  &gt;10),"",IF((ROUND(TRUNC(('TRI-3'!K44  ),2),0))=10,"A+",IF((ROUND(TRUNC(('TRI-3'!K44  ),2),0))=9,"A-",IF((ROUND(TRUNC(('TRI-3'!K44   ),2),0))=8,"B+",IF((ROUND(TRUNC(('TRI-3'!K44 ),2),0))=7,"B-",IF((ROUND(TRUNC(('TRI-3'!K44  ),2),0))=6,"C+",IF((ROUND(TRUNC(('TRI-3'!K44  ),2),0))=5,"C-",IF((ROUND(TRUNC(('TRI-3'!K44  ),2),0))=4,"D+",IF((ROUND(TRUNC(('TRI-3'!K44 ),2),0))=3,"D-",IF((ROUND(TRUNC(('TRI-3'!K44 ),2),0))=2,"E+",IF((ROUND(TRUNC(('TRI-3'!K44  ),2),0))&lt;=1,"E-","")))))))))))</f>
        <v/>
      </c>
      <c r="L44" s="51" t="str">
        <f>IF(OR('TRI-3'!L44 ="",'TRI-3'!L44&lt;0,'TRI-3'!L44  &gt;10),"",IF((ROUND(TRUNC(('TRI-3'!L44  ),2),0))=10,"A+",IF((ROUND(TRUNC(('TRI-3'!L44  ),2),0))=9,"A-",IF((ROUND(TRUNC(('TRI-3'!L44   ),2),0))=8,"B+",IF((ROUND(TRUNC(('TRI-3'!L44 ),2),0))=7,"B-",IF((ROUND(TRUNC(('TRI-3'!L44  ),2),0))=6,"C+",IF((ROUND(TRUNC(('TRI-3'!L44  ),2),0))=5,"C-",IF((ROUND(TRUNC(('TRI-3'!L44  ),2),0))=4,"D+",IF((ROUND(TRUNC(('TRI-3'!L44 ),2),0))=3,"D-",IF((ROUND(TRUNC(('TRI-3'!L44 ),2),0))=2,"E+",IF((ROUND(TRUNC(('TRI-3'!L44  ),2),0))&lt;=1,"E-","")))))))))))</f>
        <v/>
      </c>
      <c r="M44" s="51" t="str">
        <f>IF(OR('TRI-3'!M44 ="",'TRI-3'!M44&lt;0,'TRI-3'!M44  &gt;10),"",IF((ROUND(TRUNC(('TRI-3'!M44  ),2),0))=10,"A+",IF((ROUND(TRUNC(('TRI-3'!M44  ),2),0))=9,"A-",IF((ROUND(TRUNC(('TRI-3'!M44   ),2),0))=8,"B+",IF((ROUND(TRUNC(('TRI-3'!M44 ),2),0))=7,"B-",IF((ROUND(TRUNC(('TRI-3'!M44  ),2),0))=6,"C+",IF((ROUND(TRUNC(('TRI-3'!M44  ),2),0))=5,"C-",IF((ROUND(TRUNC(('TRI-3'!M44  ),2),0))=4,"D+",IF((ROUND(TRUNC(('TRI-3'!M44 ),2),0))=3,"D-",IF((ROUND(TRUNC(('TRI-3'!M44 ),2),0))=2,"E+",IF((ROUND(TRUNC(('TRI-3'!M44  ),2),0))&lt;=1,"E-","")))))))))))</f>
        <v/>
      </c>
      <c r="N44" s="51" t="str">
        <f>IF(OR('TRI-3'!N44 ="",'TRI-3'!N44&lt;0,'TRI-3'!N44  &gt;10),"",IF((ROUND(TRUNC(('TRI-3'!N44  ),2),0))=10,"A+",IF((ROUND(TRUNC(('TRI-3'!N44  ),2),0))=9,"A-",IF((ROUND(TRUNC(('TRI-3'!N44   ),2),0))=8,"B+",IF((ROUND(TRUNC(('TRI-3'!N44 ),2),0))=7,"B-",IF((ROUND(TRUNC(('TRI-3'!N44  ),2),0))=6,"C+",IF((ROUND(TRUNC(('TRI-3'!N44  ),2),0))=5,"C-",IF((ROUND(TRUNC(('TRI-3'!N44  ),2),0))=4,"D+",IF((ROUND(TRUNC(('TRI-3'!N44 ),2),0))=3,"D-",IF((ROUND(TRUNC(('TRI-3'!N44 ),2),0))=2,"E+",IF((ROUND(TRUNC(('TRI-3'!N44  ),2),0))&lt;=1,"E-","")))))))))))</f>
        <v/>
      </c>
      <c r="O44" s="51" t="str">
        <f>IF(OR('TRI-3'!O44 ="",'TRI-3'!O44&lt;0,'TRI-3'!O44  &gt;10),"",IF((ROUND(TRUNC(('TRI-3'!O44  ),2),0))=10,"A+",IF((ROUND(TRUNC(('TRI-3'!O44  ),2),0))=9,"A-",IF((ROUND(TRUNC(('TRI-3'!O44   ),2),0))=8,"B+",IF((ROUND(TRUNC(('TRI-3'!O44 ),2),0))=7,"B-",IF((ROUND(TRUNC(('TRI-3'!O44  ),2),0))=6,"C+",IF((ROUND(TRUNC(('TRI-3'!O44  ),2),0))=5,"C-",IF((ROUND(TRUNC(('TRI-3'!O44  ),2),0))=4,"D+",IF((ROUND(TRUNC(('TRI-3'!O44 ),2),0))=3,"D-",IF((ROUND(TRUNC(('TRI-3'!O44 ),2),0))=2,"E+",IF((ROUND(TRUNC(('TRI-3'!O44  ),2),0))&lt;=1,"E-","")))))))))))</f>
        <v/>
      </c>
      <c r="P44" s="51" t="str">
        <f>IF(OR('TRI-3'!P44 ="",'TRI-3'!P44&lt;0,'TRI-3'!P44  &gt;10),"",IF((ROUND(TRUNC(('TRI-3'!P44  ),2),0))=10,"A+",IF((ROUND(TRUNC(('TRI-3'!P44  ),2),0))=9,"A-",IF((ROUND(TRUNC(('TRI-3'!P44   ),2),0))=8,"B+",IF((ROUND(TRUNC(('TRI-3'!P44 ),2),0))=7,"B-",IF((ROUND(TRUNC(('TRI-3'!P44  ),2),0))=6,"C+",IF((ROUND(TRUNC(('TRI-3'!P44  ),2),0))=5,"C-",IF((ROUND(TRUNC(('TRI-3'!P44  ),2),0))=4,"D+",IF((ROUND(TRUNC(('TRI-3'!P44 ),2),0))=3,"D-",IF((ROUND(TRUNC(('TRI-3'!P44 ),2),0))=2,"E+",IF((ROUND(TRUNC(('TRI-3'!P44  ),2),0))&lt;=1,"E-","")))))))))))</f>
        <v/>
      </c>
      <c r="Q44" s="51" t="str">
        <f>IF(OR('TRI-3'!Q44 ="",'TRI-3'!Q44&lt;0,'TRI-3'!Q44  &gt;10),"",IF((ROUND(TRUNC(('TRI-3'!Q44  ),2),0))=10,"A+",IF((ROUND(TRUNC(('TRI-3'!Q44  ),2),0))=9,"A-",IF((ROUND(TRUNC(('TRI-3'!Q44   ),2),0))=8,"B+",IF((ROUND(TRUNC(('TRI-3'!Q44 ),2),0))=7,"B-",IF((ROUND(TRUNC(('TRI-3'!Q44  ),2),0))=6,"C+",IF((ROUND(TRUNC(('TRI-3'!Q44  ),2),0))=5,"C-",IF((ROUND(TRUNC(('TRI-3'!Q44  ),2),0))=4,"D+",IF((ROUND(TRUNC(('TRI-3'!Q44 ),2),0))=3,"D-",IF((ROUND(TRUNC(('TRI-3'!Q44 ),2),0))=2,"E+",IF((ROUND(TRUNC(('TRI-3'!Q44  ),2),0))&lt;=1,"E-","")))))))))))</f>
        <v/>
      </c>
      <c r="R44" s="51" t="str">
        <f>IF(OR('TRI-3'!R44 ="",'TRI-3'!R44&lt;0,'TRI-3'!R44  &gt;10),"",IF((ROUND(TRUNC(('TRI-3'!R44  ),2),0))=10,"A+",IF((ROUND(TRUNC(('TRI-3'!R44  ),2),0))=9,"A-",IF((ROUND(TRUNC(('TRI-3'!R44   ),2),0))=8,"B+",IF((ROUND(TRUNC(('TRI-3'!R44 ),2),0))=7,"B-",IF((ROUND(TRUNC(('TRI-3'!R44  ),2),0))=6,"C+",IF((ROUND(TRUNC(('TRI-3'!R44  ),2),0))=5,"C-",IF((ROUND(TRUNC(('TRI-3'!R44  ),2),0))=4,"D+",IF((ROUND(TRUNC(('TRI-3'!R44 ),2),0))=3,"D-",IF((ROUND(TRUNC(('TRI-3'!R44 ),2),0))=2,"E+",IF((ROUND(TRUNC(('TRI-3'!R44  ),2),0))&lt;=1,"E-","")))))))))))</f>
        <v/>
      </c>
      <c r="S44" s="51" t="str">
        <f>IF(OR('TRI-3'!S44 ="",'TRI-3'!S44&lt;0,'TRI-3'!S44  &gt;10),"",IF((ROUND(TRUNC(('TRI-3'!S44  ),2),0))=10,"A+",IF((ROUND(TRUNC(('TRI-3'!S44  ),2),0))=9,"A-",IF((ROUND(TRUNC(('TRI-3'!S44   ),2),0))=8,"B+",IF((ROUND(TRUNC(('TRI-3'!S44 ),2),0))=7,"B-",IF((ROUND(TRUNC(('TRI-3'!S44  ),2),0))=6,"C+",IF((ROUND(TRUNC(('TRI-3'!S44  ),2),0))=5,"C-",IF((ROUND(TRUNC(('TRI-3'!S44  ),2),0))=4,"D+",IF((ROUND(TRUNC(('TRI-3'!S44 ),2),0))=3,"D-",IF((ROUND(TRUNC(('TRI-3'!S44 ),2),0))=2,"E+",IF((ROUND(TRUNC(('TRI-3'!S44  ),2),0))&lt;=1,"E-","")))))))))))</f>
        <v/>
      </c>
      <c r="T44" s="51" t="str">
        <f>IF(OR('TRI-3'!T44 ="",'TRI-3'!T44&lt;0,'TRI-3'!T44  &gt;10),"",IF((ROUND(TRUNC(('TRI-3'!T44  ),2),0))=10,"A+",IF((ROUND(TRUNC(('TRI-3'!T44  ),2),0))=9,"A-",IF((ROUND(TRUNC(('TRI-3'!T44   ),2),0))=8,"B+",IF((ROUND(TRUNC(('TRI-3'!T44 ),2),0))=7,"B-",IF((ROUND(TRUNC(('TRI-3'!T44  ),2),0))=6,"C+",IF((ROUND(TRUNC(('TRI-3'!T44  ),2),0))=5,"C-",IF((ROUND(TRUNC(('TRI-3'!T44  ),2),0))=4,"D+",IF((ROUND(TRUNC(('TRI-3'!T44 ),2),0))=3,"D-",IF((ROUND(TRUNC(('TRI-3'!T44 ),2),0))=2,"E+",IF((ROUND(TRUNC(('TRI-3'!T44  ),2),0))&lt;=1,"E-","")))))))))))</f>
        <v/>
      </c>
      <c r="U44" s="51" t="str">
        <f>IF(OR('TRI-3'!U44 ="",'TRI-3'!U44&lt;0,'TRI-3'!U44  &gt;10),"",IF((ROUND(TRUNC(('TRI-3'!U44  ),2),0))=10,"A+",IF((ROUND(TRUNC(('TRI-3'!U44  ),2),0))=9,"A-",IF((ROUND(TRUNC(('TRI-3'!U44   ),2),0))=8,"B+",IF((ROUND(TRUNC(('TRI-3'!U44 ),2),0))=7,"B-",IF((ROUND(TRUNC(('TRI-3'!U44  ),2),0))=6,"C+",IF((ROUND(TRUNC(('TRI-3'!U44  ),2),0))=5,"C-",IF((ROUND(TRUNC(('TRI-3'!U44  ),2),0))=4,"D+",IF((ROUND(TRUNC(('TRI-3'!U44 ),2),0))=3,"D-",IF((ROUND(TRUNC(('TRI-3'!U44 ),2),0))=2,"E+",IF((ROUND(TRUNC(('TRI-3'!U44  ),2),0))&lt;=1,"E-","")))))))))))</f>
        <v/>
      </c>
      <c r="V44" s="51" t="str">
        <f>IF(OR('TRI-3'!V44 ="",'TRI-3'!V44&lt;0,'TRI-3'!V44  &gt;10),"",IF((ROUND(TRUNC(('TRI-3'!V44  ),2),0))=10,"A+",IF((ROUND(TRUNC(('TRI-3'!V44  ),2),0))=9,"A-",IF((ROUND(TRUNC(('TRI-3'!V44   ),2),0))=8,"B+",IF((ROUND(TRUNC(('TRI-3'!V44 ),2),0))=7,"B-",IF((ROUND(TRUNC(('TRI-3'!V44  ),2),0))=6,"C+",IF((ROUND(TRUNC(('TRI-3'!V44  ),2),0))=5,"C-",IF((ROUND(TRUNC(('TRI-3'!V44  ),2),0))=4,"D+",IF((ROUND(TRUNC(('TRI-3'!V44 ),2),0))=3,"D-",IF((ROUND(TRUNC(('TRI-3'!V44 ),2),0))=2,"E+",IF((ROUND(TRUNC(('TRI-3'!V44  ),2),0))&lt;=1,"E-","")))))))))))</f>
        <v/>
      </c>
      <c r="W44" s="51" t="str">
        <f>IF(OR('TRI-3'!W44 ="",'TRI-3'!W44&lt;0,'TRI-3'!W44  &gt;10),"",IF((ROUND(TRUNC(('TRI-3'!W44  ),2),0))=10,"A+",IF((ROUND(TRUNC(('TRI-3'!W44  ),2),0))=9,"A-",IF((ROUND(TRUNC(('TRI-3'!W44   ),2),0))=8,"B+",IF((ROUND(TRUNC(('TRI-3'!W44 ),2),0))=7,"B-",IF((ROUND(TRUNC(('TRI-3'!W44  ),2),0))=6,"C+",IF((ROUND(TRUNC(('TRI-3'!W44  ),2),0))=5,"C-",IF((ROUND(TRUNC(('TRI-3'!W44  ),2),0))=4,"D+",IF((ROUND(TRUNC(('TRI-3'!W44 ),2),0))=3,"D-",IF((ROUND(TRUNC(('TRI-3'!W44 ),2),0))=2,"E+",IF((ROUND(TRUNC(('TRI-3'!W44  ),2),0))&lt;=1,"E-","")))))))))))</f>
        <v/>
      </c>
      <c r="X44" s="51" t="str">
        <f>IF(OR('TRI-3'!X44 ="",'TRI-3'!X44&lt;0,'TRI-3'!X44  &gt;10),"",IF((ROUND(TRUNC(('TRI-3'!X44  ),2),0))=10,"A+",IF((ROUND(TRUNC(('TRI-3'!X44  ),2),0))=9,"A-",IF((ROUND(TRUNC(('TRI-3'!X44   ),2),0))=8,"B+",IF((ROUND(TRUNC(('TRI-3'!X44 ),2),0))=7,"B-",IF((ROUND(TRUNC(('TRI-3'!X44  ),2),0))=6,"C+",IF((ROUND(TRUNC(('TRI-3'!X44  ),2),0))=5,"C-",IF((ROUND(TRUNC(('TRI-3'!X44  ),2),0))=4,"D+",IF((ROUND(TRUNC(('TRI-3'!X44 ),2),0))=3,"D-",IF((ROUND(TRUNC(('TRI-3'!X44 ),2),0))=2,"E+",IF((ROUND(TRUNC(('TRI-3'!X44  ),2),0))&lt;=1,"E-","")))))))))))</f>
        <v/>
      </c>
      <c r="Y44" s="51" t="str">
        <f>IF(OR('TRI-3'!Y44 ="",'TRI-3'!Y44&lt;0,'TRI-3'!Y44  &gt;10),"",IF((ROUND(TRUNC(('TRI-3'!Y44  ),2),0))=10,"A+",IF((ROUND(TRUNC(('TRI-3'!Y44  ),2),0))=9,"A-",IF((ROUND(TRUNC(('TRI-3'!Y44   ),2),0))=8,"B+",IF((ROUND(TRUNC(('TRI-3'!Y44 ),2),0))=7,"B-",IF((ROUND(TRUNC(('TRI-3'!Y44  ),2),0))=6,"C+",IF((ROUND(TRUNC(('TRI-3'!Y44  ),2),0))=5,"C-",IF((ROUND(TRUNC(('TRI-3'!Y44  ),2),0))=4,"D+",IF((ROUND(TRUNC(('TRI-3'!Y44 ),2),0))=3,"D-",IF((ROUND(TRUNC(('TRI-3'!Y44 ),2),0))=2,"E+",IF((ROUND(TRUNC(('TRI-3'!Y44  ),2),0))&lt;=1,"E-","")))))))))))</f>
        <v/>
      </c>
      <c r="Z44" s="51" t="str">
        <f>IF(OR('TRI-3'!Z44 ="",'TRI-3'!Z44&lt;0,'TRI-3'!Z44  &gt;10),"",IF((ROUND(TRUNC(('TRI-3'!Z44  ),2),0))=10,"A+",IF((ROUND(TRUNC(('TRI-3'!Z44  ),2),0))=9,"A-",IF((ROUND(TRUNC(('TRI-3'!Z44   ),2),0))=8,"B+",IF((ROUND(TRUNC(('TRI-3'!Z44 ),2),0))=7,"B-",IF((ROUND(TRUNC(('TRI-3'!Z44  ),2),0))=6,"C+",IF((ROUND(TRUNC(('TRI-3'!Z44  ),2),0))=5,"C-",IF((ROUND(TRUNC(('TRI-3'!Z44  ),2),0))=4,"D+",IF((ROUND(TRUNC(('TRI-3'!Z44 ),2),0))=3,"D-",IF((ROUND(TRUNC(('TRI-3'!Z44 ),2),0))=2,"E+",IF((ROUND(TRUNC(('TRI-3'!Z44  ),2),0))&lt;=1,"E-","")))))))))))</f>
        <v/>
      </c>
      <c r="AA44" s="51" t="str">
        <f>IF(OR('TRI-3'!AA44 ="",'TRI-3'!AA44&lt;0,'TRI-3'!AA44  &gt;10),"",IF((ROUND(TRUNC(('TRI-3'!AA44  ),2),0))=10,"A+",IF((ROUND(TRUNC(('TRI-3'!AA44  ),2),0))=9,"A-",IF((ROUND(TRUNC(('TRI-3'!AA44   ),2),0))=8,"B+",IF((ROUND(TRUNC(('TRI-3'!AA44 ),2),0))=7,"B-",IF((ROUND(TRUNC(('TRI-3'!AA44  ),2),0))=6,"C+",IF((ROUND(TRUNC(('TRI-3'!AA44  ),2),0))=5,"C-",IF((ROUND(TRUNC(('TRI-3'!AA44  ),2),0))=4,"D+",IF((ROUND(TRUNC(('TRI-3'!AA44 ),2),0))=3,"D-",IF((ROUND(TRUNC(('TRI-3'!AA44 ),2),0))=2,"E+",IF((ROUND(TRUNC(('TRI-3'!AA44  ),2),0))&lt;=1,"E-","")))))))))))</f>
        <v/>
      </c>
      <c r="AB44" s="51" t="str">
        <f>IF(OR('TRI-3'!AB44 ="",'TRI-3'!AB44&lt;0,'TRI-3'!AB44  &gt;10),"",IF((ROUND(TRUNC(('TRI-3'!AB44  ),2),0))=10,"A+",IF((ROUND(TRUNC(('TRI-3'!AB44  ),2),0))=9,"A-",IF((ROUND(TRUNC(('TRI-3'!AB44   ),2),0))=8,"B+",IF((ROUND(TRUNC(('TRI-3'!AB44 ),2),0))=7,"B-",IF((ROUND(TRUNC(('TRI-3'!AB44  ),2),0))=6,"C+",IF((ROUND(TRUNC(('TRI-3'!AB44  ),2),0))=5,"C-",IF((ROUND(TRUNC(('TRI-3'!AB44  ),2),0))=4,"D+",IF((ROUND(TRUNC(('TRI-3'!AB44 ),2),0))=3,"D-",IF((ROUND(TRUNC(('TRI-3'!AB44 ),2),0))=2,"E+",IF((ROUND(TRUNC(('TRI-3'!AB44  ),2),0))&lt;=1,"E-","")))))))))))</f>
        <v/>
      </c>
      <c r="AC44" s="51" t="str">
        <f>IF(OR('TRI-3'!AC44 ="",'TRI-3'!AC44&lt;0,'TRI-3'!AC44  &gt;10),"",IF((ROUND(TRUNC(('TRI-3'!AC44  ),2),0))=10,"A+",IF((ROUND(TRUNC(('TRI-3'!AC44  ),2),0))=9,"A-",IF((ROUND(TRUNC(('TRI-3'!AC44   ),2),0))=8,"B+",IF((ROUND(TRUNC(('TRI-3'!AC44 ),2),0))=7,"B-",IF((ROUND(TRUNC(('TRI-3'!AC44  ),2),0))=6,"C+",IF((ROUND(TRUNC(('TRI-3'!AC44  ),2),0))=5,"C-",IF((ROUND(TRUNC(('TRI-3'!AC44  ),2),0))=4,"D+",IF((ROUND(TRUNC(('TRI-3'!AC44 ),2),0))=3,"D-",IF((ROUND(TRUNC(('TRI-3'!AC44 ),2),0))=2,"E+",IF((ROUND(TRUNC(('TRI-3'!AC44  ),2),0))&lt;=1,"E-","")))))))))))</f>
        <v/>
      </c>
      <c r="AD44" s="51" t="str">
        <f>IF(OR('TRI-3'!AD44 ="",'TRI-3'!AD44&lt;0,'TRI-3'!AD44  &gt;10),"",IF((ROUND(TRUNC(('TRI-3'!AD44  ),2),0))=10,"A+",IF((ROUND(TRUNC(('TRI-3'!AD44  ),2),0))=9,"A-",IF((ROUND(TRUNC(('TRI-3'!AD44   ),2),0))=8,"B+",IF((ROUND(TRUNC(('TRI-3'!AD44 ),2),0))=7,"B-",IF((ROUND(TRUNC(('TRI-3'!AD44  ),2),0))=6,"C+",IF((ROUND(TRUNC(('TRI-3'!AD44  ),2),0))=5,"C-",IF((ROUND(TRUNC(('TRI-3'!AD44  ),2),0))=4,"D+",IF((ROUND(TRUNC(('TRI-3'!AD44 ),2),0))=3,"D-",IF((ROUND(TRUNC(('TRI-3'!AD44 ),2),0))=2,"E+",IF((ROUND(TRUNC(('TRI-3'!AD44  ),2),0))&lt;=1,"E-","")))))))))))</f>
        <v/>
      </c>
      <c r="AE44" s="51" t="str">
        <f>IF(OR('TRI-3'!AE44 ="",'TRI-3'!AE44&lt;0,'TRI-3'!AE44  &gt;10),"",IF((ROUND(TRUNC(('TRI-3'!AE44  ),2),0))=10,"A+",IF((ROUND(TRUNC(('TRI-3'!AE44  ),2),0))=9,"A-",IF((ROUND(TRUNC(('TRI-3'!AE44   ),2),0))=8,"B+",IF((ROUND(TRUNC(('TRI-3'!AE44 ),2),0))=7,"B-",IF((ROUND(TRUNC(('TRI-3'!AE44  ),2),0))=6,"C+",IF((ROUND(TRUNC(('TRI-3'!AE44  ),2),0))=5,"C-",IF((ROUND(TRUNC(('TRI-3'!AE44  ),2),0))=4,"D+",IF((ROUND(TRUNC(('TRI-3'!AE44 ),2),0))=3,"D-",IF((ROUND(TRUNC(('TRI-3'!AE44 ),2),0))=2,"E+",IF((ROUND(TRUNC(('TRI-3'!AE44  ),2),0))&lt;=1,"E-","")))))))))))</f>
        <v/>
      </c>
      <c r="AF44" s="51" t="str">
        <f>IF(OR('TRI-3'!AF44 ="",'TRI-3'!AF44&lt;0,'TRI-3'!AF44  &gt;10),"",IF((ROUND(TRUNC(('TRI-3'!AF44  ),2),0))=10,"A+",IF((ROUND(TRUNC(('TRI-3'!AF44  ),2),0))=9,"A-",IF((ROUND(TRUNC(('TRI-3'!AF44   ),2),0))=8,"B+",IF((ROUND(TRUNC(('TRI-3'!AF44 ),2),0))=7,"B-",IF((ROUND(TRUNC(('TRI-3'!AF44  ),2),0))=6,"C+",IF((ROUND(TRUNC(('TRI-3'!AF44  ),2),0))=5,"C-",IF((ROUND(TRUNC(('TRI-3'!AF44  ),2),0))=4,"D+",IF((ROUND(TRUNC(('TRI-3'!AF44 ),2),0))=3,"D-",IF((ROUND(TRUNC(('TRI-3'!AF44 ),2),0))=2,"E+",IF((ROUND(TRUNC(('TRI-3'!AF44  ),2),0))&lt;=1,"E-","")))))))))))</f>
        <v/>
      </c>
      <c r="AG44" s="51" t="str">
        <f>IF(OR('TRI-3'!AG44 ="",'TRI-3'!AG44&lt;0,'TRI-3'!AG44  &gt;10),"",IF((ROUND(TRUNC(('TRI-3'!AG44  ),2),0))=10,"A+",IF((ROUND(TRUNC(('TRI-3'!AG44  ),2),0))=9,"A-",IF((ROUND(TRUNC(('TRI-3'!AG44   ),2),0))=8,"B+",IF((ROUND(TRUNC(('TRI-3'!AG44 ),2),0))=7,"B-",IF((ROUND(TRUNC(('TRI-3'!AG44  ),2),0))=6,"C+",IF((ROUND(TRUNC(('TRI-3'!AG44  ),2),0))=5,"C-",IF((ROUND(TRUNC(('TRI-3'!AG44  ),2),0))=4,"D+",IF((ROUND(TRUNC(('TRI-3'!AG44 ),2),0))=3,"D-",IF((ROUND(TRUNC(('TRI-3'!AG44 ),2),0))=2,"E+",IF((ROUND(TRUNC(('TRI-3'!AG44  ),2),0))&lt;=1,"E-","")))))))))))</f>
        <v/>
      </c>
      <c r="AH44" s="51" t="str">
        <f>IF(OR('TRI-3'!AH44 ="",'TRI-3'!AH44&lt;0,'TRI-3'!AH44  &gt;10),"",IF((ROUND(TRUNC(('TRI-3'!AH44  ),2),0))=10,"A+",IF((ROUND(TRUNC(('TRI-3'!AH44  ),2),0))=9,"A-",IF((ROUND(TRUNC(('TRI-3'!AH44   ),2),0))=8,"B+",IF((ROUND(TRUNC(('TRI-3'!AH44 ),2),0))=7,"B-",IF((ROUND(TRUNC(('TRI-3'!AH44  ),2),0))=6,"C+",IF((ROUND(TRUNC(('TRI-3'!AH44  ),2),0))=5,"C-",IF((ROUND(TRUNC(('TRI-3'!AH44  ),2),0))=4,"D+",IF((ROUND(TRUNC(('TRI-3'!AH44 ),2),0))=3,"D-",IF((ROUND(TRUNC(('TRI-3'!AH44 ),2),0))=2,"E+",IF((ROUND(TRUNC(('TRI-3'!AH44  ),2),0))&lt;=1,"E-","")))))))))))</f>
        <v/>
      </c>
      <c r="AI44" s="51" t="str">
        <f>IF(OR('TRI-3'!AI44 ="",'TRI-3'!AI44&lt;0,'TRI-3'!AI44  &gt;10),"",IF((ROUND(TRUNC(('TRI-3'!AI44  ),2),0))=10,"A+",IF((ROUND(TRUNC(('TRI-3'!AI44  ),2),0))=9,"A-",IF((ROUND(TRUNC(('TRI-3'!AI44   ),2),0))=8,"B+",IF((ROUND(TRUNC(('TRI-3'!AI44 ),2),0))=7,"B-",IF((ROUND(TRUNC(('TRI-3'!AI44  ),2),0))=6,"C+",IF((ROUND(TRUNC(('TRI-3'!AI44  ),2),0))=5,"C-",IF((ROUND(TRUNC(('TRI-3'!AI44  ),2),0))=4,"D+",IF((ROUND(TRUNC(('TRI-3'!AI44 ),2),0))=3,"D-",IF((ROUND(TRUNC(('TRI-3'!AI44 ),2),0))=2,"E+",IF((ROUND(TRUNC(('TRI-3'!AI44  ),2),0))&lt;=1,"E-","")))))))))))</f>
        <v/>
      </c>
      <c r="AJ44" s="51" t="str">
        <f>IF(OR('TRI-3'!AJ44 ="",'TRI-3'!AJ44&lt;0,'TRI-3'!AJ44  &gt;10),"",IF((ROUND(TRUNC(('TRI-3'!AJ44  ),2),0))=10,"A+",IF((ROUND(TRUNC(('TRI-3'!AJ44  ),2),0))=9,"A-",IF((ROUND(TRUNC(('TRI-3'!AJ44   ),2),0))=8,"B+",IF((ROUND(TRUNC(('TRI-3'!AJ44 ),2),0))=7,"B-",IF((ROUND(TRUNC(('TRI-3'!AJ44  ),2),0))=6,"C+",IF((ROUND(TRUNC(('TRI-3'!AJ44  ),2),0))=5,"C-",IF((ROUND(TRUNC(('TRI-3'!AJ44  ),2),0))=4,"D+",IF((ROUND(TRUNC(('TRI-3'!AJ44 ),2),0))=3,"D-",IF((ROUND(TRUNC(('TRI-3'!AJ44 ),2),0))=2,"E+",IF((ROUND(TRUNC(('TRI-3'!AJ44  ),2),0))&lt;=1,"E-","")))))))))))</f>
        <v/>
      </c>
      <c r="AK44" s="51" t="str">
        <f>IF(OR('TRI-3'!AK44 ="",'TRI-3'!AK44&lt;0,'TRI-3'!AK44  &gt;10),"",IF((ROUND(TRUNC(('TRI-3'!AK44  ),2),0))=10,"A+",IF((ROUND(TRUNC(('TRI-3'!AK44  ),2),0))=9,"A-",IF((ROUND(TRUNC(('TRI-3'!AK44   ),2),0))=8,"B+",IF((ROUND(TRUNC(('TRI-3'!AK44 ),2),0))=7,"B-",IF((ROUND(TRUNC(('TRI-3'!AK44  ),2),0))=6,"C+",IF((ROUND(TRUNC(('TRI-3'!AK44  ),2),0))=5,"C-",IF((ROUND(TRUNC(('TRI-3'!AK44  ),2),0))=4,"D+",IF((ROUND(TRUNC(('TRI-3'!AK44 ),2),0))=3,"D-",IF((ROUND(TRUNC(('TRI-3'!AK44 ),2),0))=2,"E+",IF((ROUND(TRUNC(('TRI-3'!AK44  ),2),0))&lt;=1,"E-","")))))))))))</f>
        <v/>
      </c>
      <c r="AL44" s="51" t="str">
        <f>IF(OR('TRI-3'!AL44 ="",'TRI-3'!AL44&lt;0,'TRI-3'!AL44  &gt;10),"",IF((ROUND(TRUNC(('TRI-3'!AL44  ),2),0))=10,"A+",IF((ROUND(TRUNC(('TRI-3'!AL44  ),2),0))=9,"A-",IF((ROUND(TRUNC(('TRI-3'!AL44   ),2),0))=8,"B+",IF((ROUND(TRUNC(('TRI-3'!AL44 ),2),0))=7,"B-",IF((ROUND(TRUNC(('TRI-3'!AL44  ),2),0))=6,"C+",IF((ROUND(TRUNC(('TRI-3'!AL44  ),2),0))=5,"C-",IF((ROUND(TRUNC(('TRI-3'!AL44  ),2),0))=4,"D+",IF((ROUND(TRUNC(('TRI-3'!AL44 ),2),0))=3,"D-",IF((ROUND(TRUNC(('TRI-3'!AL44 ),2),0))=2,"E+",IF((ROUND(TRUNC(('TRI-3'!AL44  ),2),0))&lt;=1,"E-","")))))))))))</f>
        <v/>
      </c>
      <c r="AM44" s="51" t="str">
        <f>IF(OR('TRI-3'!AM44 ="",'TRI-3'!AM44&lt;0,'TRI-3'!AM44  &gt;10),"",IF((ROUND(TRUNC(('TRI-3'!AM44  ),2),0))=10,"A+",IF((ROUND(TRUNC(('TRI-3'!AM44  ),2),0))=9,"A-",IF((ROUND(TRUNC(('TRI-3'!AM44   ),2),0))=8,"B+",IF((ROUND(TRUNC(('TRI-3'!AM44 ),2),0))=7,"B-",IF((ROUND(TRUNC(('TRI-3'!AM44  ),2),0))=6,"C+",IF((ROUND(TRUNC(('TRI-3'!AM44  ),2),0))=5,"C-",IF((ROUND(TRUNC(('TRI-3'!AM44  ),2),0))=4,"D+",IF((ROUND(TRUNC(('TRI-3'!AM44 ),2),0))=3,"D-",IF((ROUND(TRUNC(('TRI-3'!AM44 ),2),0))=2,"E+",IF((ROUND(TRUNC(('TRI-3'!AM44  ),2),0))&lt;=1,"E-","")))))))))))</f>
        <v/>
      </c>
      <c r="AN44" s="51" t="str">
        <f>IF(OR('TRI-3'!AN44 ="",'TRI-3'!AN44&lt;0,'TRI-3'!AN44  &gt;10),"",IF((ROUND(TRUNC(('TRI-3'!AN44  ),2),0))=10,"A+",IF((ROUND(TRUNC(('TRI-3'!AN44  ),2),0))=9,"A-",IF((ROUND(TRUNC(('TRI-3'!AN44   ),2),0))=8,"B+",IF((ROUND(TRUNC(('TRI-3'!AN44 ),2),0))=7,"B-",IF((ROUND(TRUNC(('TRI-3'!AN44  ),2),0))=6,"C+",IF((ROUND(TRUNC(('TRI-3'!AN44  ),2),0))=5,"C-",IF((ROUND(TRUNC(('TRI-3'!AN44  ),2),0))=4,"D+",IF((ROUND(TRUNC(('TRI-3'!AN44 ),2),0))=3,"D-",IF((ROUND(TRUNC(('TRI-3'!AN44 ),2),0))=2,"E+",IF((ROUND(TRUNC(('TRI-3'!AN44  ),2),0))&lt;=1,"E-","")))))))))))</f>
        <v/>
      </c>
      <c r="AO44" s="51" t="str">
        <f>IF(OR('TRI-3'!AO44 ="",'TRI-3'!AO44&lt;0,'TRI-3'!AO44  &gt;10),"",IF((ROUND(TRUNC(('TRI-3'!AO44  ),2),0))=10,"A+",IF((ROUND(TRUNC(('TRI-3'!AO44  ),2),0))=9,"A-",IF((ROUND(TRUNC(('TRI-3'!AO44   ),2),0))=8,"B+",IF((ROUND(TRUNC(('TRI-3'!AO44 ),2),0))=7,"B-",IF((ROUND(TRUNC(('TRI-3'!AO44  ),2),0))=6,"C+",IF((ROUND(TRUNC(('TRI-3'!AO44  ),2),0))=5,"C-",IF((ROUND(TRUNC(('TRI-3'!AO44  ),2),0))=4,"D+",IF((ROUND(TRUNC(('TRI-3'!AO44 ),2),0))=3,"D-",IF((ROUND(TRUNC(('TRI-3'!AO44 ),2),0))=2,"E+",IF((ROUND(TRUNC(('TRI-3'!AO44  ),2),0))&lt;=1,"E-","")))))))))))</f>
        <v/>
      </c>
      <c r="AP44" s="51" t="str">
        <f>IF(OR('TRI-3'!AP44 ="",'TRI-3'!AP44&lt;0,'TRI-3'!AP44  &gt;10),"",IF((ROUND(TRUNC(('TRI-3'!AP44  ),2),0))=10,"A+",IF((ROUND(TRUNC(('TRI-3'!AP44  ),2),0))=9,"A-",IF((ROUND(TRUNC(('TRI-3'!AP44   ),2),0))=8,"B+",IF((ROUND(TRUNC(('TRI-3'!AP44 ),2),0))=7,"B-",IF((ROUND(TRUNC(('TRI-3'!AP44  ),2),0))=6,"C+",IF((ROUND(TRUNC(('TRI-3'!AP44  ),2),0))=5,"C-",IF((ROUND(TRUNC(('TRI-3'!AP44  ),2),0))=4,"D+",IF((ROUND(TRUNC(('TRI-3'!AP44 ),2),0))=3,"D-",IF((ROUND(TRUNC(('TRI-3'!AP44 ),2),0))=2,"E+",IF((ROUND(TRUNC(('TRI-3'!AP44  ),2),0))&lt;=1,"E-","")))))))))))</f>
        <v/>
      </c>
      <c r="AQ44" s="51" t="str">
        <f>IF(OR('TRI-3'!AQ44 ="",'TRI-3'!AQ44&lt;0,'TRI-3'!AQ44  &gt;10),"",IF((ROUND(TRUNC(('TRI-3'!AQ44  ),2),0))=10,"A+",IF((ROUND(TRUNC(('TRI-3'!AQ44  ),2),0))=9,"A-",IF((ROUND(TRUNC(('TRI-3'!AQ44   ),2),0))=8,"B+",IF((ROUND(TRUNC(('TRI-3'!AQ44 ),2),0))=7,"B-",IF((ROUND(TRUNC(('TRI-3'!AQ44  ),2),0))=6,"C+",IF((ROUND(TRUNC(('TRI-3'!AQ44  ),2),0))=5,"C-",IF((ROUND(TRUNC(('TRI-3'!AQ44  ),2),0))=4,"D+",IF((ROUND(TRUNC(('TRI-3'!AQ44 ),2),0))=3,"D-",IF((ROUND(TRUNC(('TRI-3'!AQ44 ),2),0))=2,"E+",IF((ROUND(TRUNC(('TRI-3'!AQ44  ),2),0))&lt;=1,"E-","")))))))))))</f>
        <v/>
      </c>
      <c r="AR44" s="51" t="str">
        <f>IF(OR('TRI-3'!AR44 ="",'TRI-3'!AR44&lt;0,'TRI-3'!AR44  &gt;10),"",IF((ROUND(TRUNC(('TRI-3'!AR44  ),2),0))=10,"A+",IF((ROUND(TRUNC(('TRI-3'!AR44  ),2),0))=9,"A-",IF((ROUND(TRUNC(('TRI-3'!AR44   ),2),0))=8,"B+",IF((ROUND(TRUNC(('TRI-3'!AR44 ),2),0))=7,"B-",IF((ROUND(TRUNC(('TRI-3'!AR44  ),2),0))=6,"C+",IF((ROUND(TRUNC(('TRI-3'!AR44  ),2),0))=5,"C-",IF((ROUND(TRUNC(('TRI-3'!AR44  ),2),0))=4,"D+",IF((ROUND(TRUNC(('TRI-3'!AR44 ),2),0))=3,"D-",IF((ROUND(TRUNC(('TRI-3'!AR44 ),2),0))=2,"E+",IF((ROUND(TRUNC(('TRI-3'!AR44  ),2),0))&lt;=1,"E-","")))))))))))</f>
        <v/>
      </c>
      <c r="AS44" s="51" t="str">
        <f>IF(OR('TRI-3'!AS44 ="",'TRI-3'!AS44&lt;0,'TRI-3'!AS44  &gt;10),"",IF((ROUND(TRUNC(('TRI-3'!AS44  ),2),0))=10,"A+",IF((ROUND(TRUNC(('TRI-3'!AS44  ),2),0))=9,"A-",IF((ROUND(TRUNC(('TRI-3'!AS44   ),2),0))=8,"B+",IF((ROUND(TRUNC(('TRI-3'!AS44 ),2),0))=7,"B-",IF((ROUND(TRUNC(('TRI-3'!AS44  ),2),0))=6,"C+",IF((ROUND(TRUNC(('TRI-3'!AS44  ),2),0))=5,"C-",IF((ROUND(TRUNC(('TRI-3'!AS44  ),2),0))=4,"D+",IF((ROUND(TRUNC(('TRI-3'!AS44 ),2),0))=3,"D-",IF((ROUND(TRUNC(('TRI-3'!AS44 ),2),0))=2,"E+",IF((ROUND(TRUNC(('TRI-3'!AS44  ),2),0))&lt;=1,"E-","")))))))))))</f>
        <v/>
      </c>
      <c r="AT44" s="51" t="str">
        <f>IF(OR('TRI-3'!AT44 ="",'TRI-3'!AT44&lt;0,'TRI-3'!AT44  &gt;10),"",IF((ROUND(TRUNC(('TRI-3'!AT44  ),2),0))=10,"A+",IF((ROUND(TRUNC(('TRI-3'!AT44  ),2),0))=9,"A-",IF((ROUND(TRUNC(('TRI-3'!AT44   ),2),0))=8,"B+",IF((ROUND(TRUNC(('TRI-3'!AT44 ),2),0))=7,"B-",IF((ROUND(TRUNC(('TRI-3'!AT44  ),2),0))=6,"C+",IF((ROUND(TRUNC(('TRI-3'!AT44  ),2),0))=5,"C-",IF((ROUND(TRUNC(('TRI-3'!AT44  ),2),0))=4,"D+",IF((ROUND(TRUNC(('TRI-3'!AT44 ),2),0))=3,"D-",IF((ROUND(TRUNC(('TRI-3'!AT44 ),2),0))=2,"E+",IF((ROUND(TRUNC(('TRI-3'!AT44  ),2),0))&lt;=1,"E-","")))))))))))</f>
        <v/>
      </c>
      <c r="AU44" s="51" t="str">
        <f>IF(OR('TRI-3'!AU44 ="",'TRI-3'!AU44&lt;0,'TRI-3'!AU44  &gt;10),"",IF((ROUND(TRUNC(('TRI-3'!AU44  ),2),0))=10,"A+",IF((ROUND(TRUNC(('TRI-3'!AU44  ),2),0))=9,"A-",IF((ROUND(TRUNC(('TRI-3'!AU44   ),2),0))=8,"B+",IF((ROUND(TRUNC(('TRI-3'!AU44 ),2),0))=7,"B-",IF((ROUND(TRUNC(('TRI-3'!AU44  ),2),0))=6,"C+",IF((ROUND(TRUNC(('TRI-3'!AU44  ),2),0))=5,"C-",IF((ROUND(TRUNC(('TRI-3'!AU44  ),2),0))=4,"D+",IF((ROUND(TRUNC(('TRI-3'!AU44 ),2),0))=3,"D-",IF((ROUND(TRUNC(('TRI-3'!AU44 ),2),0))=2,"E+",IF((ROUND(TRUNC(('TRI-3'!AU44  ),2),0))&lt;=1,"E-","")))))))))))</f>
        <v/>
      </c>
      <c r="AV44" s="51" t="str">
        <f>IF(OR('TRI-3'!AV44 ="",'TRI-3'!AV44&lt;0,'TRI-3'!AV44  &gt;10),"",IF((ROUND(TRUNC(('TRI-3'!AV44  ),2),0))=10,"A+",IF((ROUND(TRUNC(('TRI-3'!AV44  ),2),0))=9,"A-",IF((ROUND(TRUNC(('TRI-3'!AV44   ),2),0))=8,"B+",IF((ROUND(TRUNC(('TRI-3'!AV44 ),2),0))=7,"B-",IF((ROUND(TRUNC(('TRI-3'!AV44  ),2),0))=6,"C+",IF((ROUND(TRUNC(('TRI-3'!AV44  ),2),0))=5,"C-",IF((ROUND(TRUNC(('TRI-3'!AV44  ),2),0))=4,"D+",IF((ROUND(TRUNC(('TRI-3'!AV44 ),2),0))=3,"D-",IF((ROUND(TRUNC(('TRI-3'!AV44 ),2),0))=2,"E+",IF((ROUND(TRUNC(('TRI-3'!AV44  ),2),0))&lt;=1,"E-","")))))))))))</f>
        <v/>
      </c>
      <c r="AW44" s="51" t="str">
        <f>IF(OR('TRI-3'!AW44 ="",'TRI-3'!AW44&lt;0,'TRI-3'!AW44  &gt;10),"",IF((ROUND(TRUNC(('TRI-3'!AW44  ),2),0))=10,"A+",IF((ROUND(TRUNC(('TRI-3'!AW44  ),2),0))=9,"A-",IF((ROUND(TRUNC(('TRI-3'!AW44   ),2),0))=8,"B+",IF((ROUND(TRUNC(('TRI-3'!AW44 ),2),0))=7,"B-",IF((ROUND(TRUNC(('TRI-3'!AW44  ),2),0))=6,"C+",IF((ROUND(TRUNC(('TRI-3'!AW44  ),2),0))=5,"C-",IF((ROUND(TRUNC(('TRI-3'!AW44  ),2),0))=4,"D+",IF((ROUND(TRUNC(('TRI-3'!AW44 ),2),0))=3,"D-",IF((ROUND(TRUNC(('TRI-3'!AW44 ),2),0))=2,"E+",IF((ROUND(TRUNC(('TRI-3'!AW44  ),2),0))&lt;=1,"E-","")))))))))))</f>
        <v/>
      </c>
      <c r="AX44" s="51" t="str">
        <f>IF(OR('TRI-3'!AX44 ="",'TRI-3'!AX44&lt;0,'TRI-3'!AX44  &gt;10),"",IF((ROUND(TRUNC(('TRI-3'!AX44  ),2),0))=10,"A+",IF((ROUND(TRUNC(('TRI-3'!AX44  ),2),0))=9,"A-",IF((ROUND(TRUNC(('TRI-3'!AX44   ),2),0))=8,"B+",IF((ROUND(TRUNC(('TRI-3'!AX44 ),2),0))=7,"B-",IF((ROUND(TRUNC(('TRI-3'!AX44  ),2),0))=6,"C+",IF((ROUND(TRUNC(('TRI-3'!AX44  ),2),0))=5,"C-",IF((ROUND(TRUNC(('TRI-3'!AX44  ),2),0))=4,"D+",IF((ROUND(TRUNC(('TRI-3'!AX44 ),2),0))=3,"D-",IF((ROUND(TRUNC(('TRI-3'!AX44 ),2),0))=2,"E+",IF((ROUND(TRUNC(('TRI-3'!AX44  ),2),0))&lt;=1,"E-","")))))))))))</f>
        <v/>
      </c>
      <c r="AY44" s="51" t="str">
        <f>IF(OR('TRI-3'!AY44 ="",'TRI-3'!AY44&lt;0,'TRI-3'!AY44  &gt;10),"",IF((ROUND(TRUNC(('TRI-3'!AY44  ),2),0))=10,"A+",IF((ROUND(TRUNC(('TRI-3'!AY44  ),2),0))=9,"A-",IF((ROUND(TRUNC(('TRI-3'!AY44   ),2),0))=8,"B+",IF((ROUND(TRUNC(('TRI-3'!AY44 ),2),0))=7,"B-",IF((ROUND(TRUNC(('TRI-3'!AY44  ),2),0))=6,"C+",IF((ROUND(TRUNC(('TRI-3'!AY44  ),2),0))=5,"C-",IF((ROUND(TRUNC(('TRI-3'!AY44  ),2),0))=4,"D+",IF((ROUND(TRUNC(('TRI-3'!AY44 ),2),0))=3,"D-",IF((ROUND(TRUNC(('TRI-3'!AY44 ),2),0))=2,"E+",IF((ROUND(TRUNC(('TRI-3'!AY44  ),2),0))&lt;=1,"E-","")))))))))))</f>
        <v/>
      </c>
      <c r="AZ44" s="51" t="str">
        <f>IF(OR('TRI-3'!AZ44 ="",'TRI-3'!AZ44&lt;0,'TRI-3'!AZ44  &gt;10),"",IF((ROUND(TRUNC(('TRI-3'!AZ44  ),2),0))=10,"A+",IF((ROUND(TRUNC(('TRI-3'!AZ44  ),2),0))=9,"A-",IF((ROUND(TRUNC(('TRI-3'!AZ44   ),2),0))=8,"B+",IF((ROUND(TRUNC(('TRI-3'!AZ44 ),2),0))=7,"B-",IF((ROUND(TRUNC(('TRI-3'!AZ44  ),2),0))=6,"C+",IF((ROUND(TRUNC(('TRI-3'!AZ44  ),2),0))=5,"C-",IF((ROUND(TRUNC(('TRI-3'!AZ44  ),2),0))=4,"D+",IF((ROUND(TRUNC(('TRI-3'!AZ44 ),2),0))=3,"D-",IF((ROUND(TRUNC(('TRI-3'!AZ44 ),2),0))=2,"E+",IF((ROUND(TRUNC(('TRI-3'!AZ44  ),2),0))&lt;=1,"E-","")))))))))))</f>
        <v/>
      </c>
      <c r="BA44" s="51" t="str">
        <f>IF(OR('TRI-3'!BA44 ="",'TRI-3'!BA44&lt;0,'TRI-3'!BA44  &gt;10),"",IF((ROUND(TRUNC(('TRI-3'!BA44  ),2),0))=10,"A+",IF((ROUND(TRUNC(('TRI-3'!BA44  ),2),0))=9,"A-",IF((ROUND(TRUNC(('TRI-3'!BA44   ),2),0))=8,"B+",IF((ROUND(TRUNC(('TRI-3'!BA44 ),2),0))=7,"B-",IF((ROUND(TRUNC(('TRI-3'!BA44  ),2),0))=6,"C+",IF((ROUND(TRUNC(('TRI-3'!BA44  ),2),0))=5,"C-",IF((ROUND(TRUNC(('TRI-3'!BA44  ),2),0))=4,"D+",IF((ROUND(TRUNC(('TRI-3'!BA44 ),2),0))=3,"D-",IF((ROUND(TRUNC(('TRI-3'!BA44 ),2),0))=2,"E+",IF((ROUND(TRUNC(('TRI-3'!BA44  ),2),0))&lt;=1,"E-","")))))))))))</f>
        <v/>
      </c>
      <c r="BB44" s="51" t="str">
        <f>IF(OR('TRI-3'!BB44 ="",'TRI-3'!BB44&lt;0,'TRI-3'!BB44  &gt;10),"",IF((ROUND(TRUNC(('TRI-3'!BB44  ),2),0))=10,"A+",IF((ROUND(TRUNC(('TRI-3'!BB44  ),2),0))=9,"A-",IF((ROUND(TRUNC(('TRI-3'!BB44   ),2),0))=8,"B+",IF((ROUND(TRUNC(('TRI-3'!BB44 ),2),0))=7,"B-",IF((ROUND(TRUNC(('TRI-3'!BB44  ),2),0))=6,"C+",IF((ROUND(TRUNC(('TRI-3'!BB44  ),2),0))=5,"C-",IF((ROUND(TRUNC(('TRI-3'!BB44  ),2),0))=4,"D+",IF((ROUND(TRUNC(('TRI-3'!BB44 ),2),0))=3,"D-",IF((ROUND(TRUNC(('TRI-3'!BB44 ),2),0))=2,"E+",IF((ROUND(TRUNC(('TRI-3'!BB44  ),2),0))&lt;=1,"E-","")))))))))))</f>
        <v/>
      </c>
      <c r="BC44" s="51" t="str">
        <f>IF(OR('TRI-3'!BC44 ="",'TRI-3'!BC44&lt;0,'TRI-3'!BC44  &gt;10),"",IF((ROUND(TRUNC(('TRI-3'!BC44  ),2),0))=10,"A+",IF((ROUND(TRUNC(('TRI-3'!BC44  ),2),0))=9,"A-",IF((ROUND(TRUNC(('TRI-3'!BC44   ),2),0))=8,"B+",IF((ROUND(TRUNC(('TRI-3'!BC44 ),2),0))=7,"B-",IF((ROUND(TRUNC(('TRI-3'!BC44  ),2),0))=6,"C+",IF((ROUND(TRUNC(('TRI-3'!BC44  ),2),0))=5,"C-",IF((ROUND(TRUNC(('TRI-3'!BC44  ),2),0))=4,"D+",IF((ROUND(TRUNC(('TRI-3'!BC44 ),2),0))=3,"D-",IF((ROUND(TRUNC(('TRI-3'!BC44 ),2),0))=2,"E+",IF((ROUND(TRUNC(('TRI-3'!BC44  ),2),0))&lt;=1,"E-","")))))))))))</f>
        <v/>
      </c>
      <c r="BD44" s="51" t="str">
        <f>IF(OR('TRI-3'!BD44 ="",'TRI-3'!BD44&lt;0,'TRI-3'!BD44  &gt;10),"",IF((ROUND(TRUNC(('TRI-3'!BD44  ),2),0))=10,"A+",IF((ROUND(TRUNC(('TRI-3'!BD44  ),2),0))=9,"A-",IF((ROUND(TRUNC(('TRI-3'!BD44   ),2),0))=8,"B+",IF((ROUND(TRUNC(('TRI-3'!BD44 ),2),0))=7,"B-",IF((ROUND(TRUNC(('TRI-3'!BD44  ),2),0))=6,"C+",IF((ROUND(TRUNC(('TRI-3'!BD44  ),2),0))=5,"C-",IF((ROUND(TRUNC(('TRI-3'!BD44  ),2),0))=4,"D+",IF((ROUND(TRUNC(('TRI-3'!BD44 ),2),0))=3,"D-",IF((ROUND(TRUNC(('TRI-3'!BD44 ),2),0))=2,"E+",IF((ROUND(TRUNC(('TRI-3'!BD44  ),2),0))&lt;=1,"E-","")))))))))))</f>
        <v/>
      </c>
      <c r="BE44" s="51" t="str">
        <f>IF(OR('TRI-3'!BE44 ="",'TRI-3'!BE44&lt;0,'TRI-3'!BE44  &gt;10),"",IF((ROUND(TRUNC(('TRI-3'!BE44  ),2),0))=10,"A+",IF((ROUND(TRUNC(('TRI-3'!BE44  ),2),0))=9,"A-",IF((ROUND(TRUNC(('TRI-3'!BE44   ),2),0))=8,"B+",IF((ROUND(TRUNC(('TRI-3'!BE44 ),2),0))=7,"B-",IF((ROUND(TRUNC(('TRI-3'!BE44  ),2),0))=6,"C+",IF((ROUND(TRUNC(('TRI-3'!BE44  ),2),0))=5,"C-",IF((ROUND(TRUNC(('TRI-3'!BE44  ),2),0))=4,"D+",IF((ROUND(TRUNC(('TRI-3'!BE44 ),2),0))=3,"D-",IF((ROUND(TRUNC(('TRI-3'!BE44 ),2),0))=2,"E+",IF((ROUND(TRUNC(('TRI-3'!BE44  ),2),0))&lt;=1,"E-","")))))))))))</f>
        <v/>
      </c>
      <c r="BF44" s="51" t="str">
        <f>IF(OR('TRI-3'!BF44 ="",'TRI-3'!BF44&lt;0,'TRI-3'!BF44  &gt;10),"",IF((ROUND(TRUNC(('TRI-3'!BF44  ),2),0))=10,"A+",IF((ROUND(TRUNC(('TRI-3'!BF44  ),2),0))=9,"A-",IF((ROUND(TRUNC(('TRI-3'!BF44   ),2),0))=8,"B+",IF((ROUND(TRUNC(('TRI-3'!BF44 ),2),0))=7,"B-",IF((ROUND(TRUNC(('TRI-3'!BF44  ),2),0))=6,"C+",IF((ROUND(TRUNC(('TRI-3'!BF44  ),2),0))=5,"C-",IF((ROUND(TRUNC(('TRI-3'!BF44  ),2),0))=4,"D+",IF((ROUND(TRUNC(('TRI-3'!BF44 ),2),0))=3,"D-",IF((ROUND(TRUNC(('TRI-3'!BF44 ),2),0))=2,"E+",IF((ROUND(TRUNC(('TRI-3'!BF44  ),2),0))&lt;=1,"E-","")))))))))))</f>
        <v/>
      </c>
      <c r="BG44" s="51" t="str">
        <f>IF(OR('TRI-3'!BG44 ="",'TRI-3'!BG44&lt;0,'TRI-3'!BG44  &gt;10),"",IF((ROUND(TRUNC(('TRI-3'!BG44  ),2),0))=10,"A+",IF((ROUND(TRUNC(('TRI-3'!BG44  ),2),0))=9,"A-",IF((ROUND(TRUNC(('TRI-3'!BG44   ),2),0))=8,"B+",IF((ROUND(TRUNC(('TRI-3'!BG44 ),2),0))=7,"B-",IF((ROUND(TRUNC(('TRI-3'!BG44  ),2),0))=6,"C+",IF((ROUND(TRUNC(('TRI-3'!BG44  ),2),0))=5,"C-",IF((ROUND(TRUNC(('TRI-3'!BG44  ),2),0))=4,"D+",IF((ROUND(TRUNC(('TRI-3'!BG44 ),2),0))=3,"D-",IF((ROUND(TRUNC(('TRI-3'!BG44 ),2),0))=2,"E+",IF((ROUND(TRUNC(('TRI-3'!BG44  ),2),0))&lt;=1,"E-","")))))))))))</f>
        <v/>
      </c>
      <c r="BH44" s="51" t="str">
        <f>IF(OR('TRI-3'!BH44 ="",'TRI-3'!BH44&lt;0,'TRI-3'!BH44  &gt;10),"",IF((ROUND(TRUNC(('TRI-3'!BH44  ),2),0))=10,"A+",IF((ROUND(TRUNC(('TRI-3'!BH44  ),2),0))=9,"A-",IF((ROUND(TRUNC(('TRI-3'!BH44   ),2),0))=8,"B+",IF((ROUND(TRUNC(('TRI-3'!BH44 ),2),0))=7,"B-",IF((ROUND(TRUNC(('TRI-3'!BH44  ),2),0))=6,"C+",IF((ROUND(TRUNC(('TRI-3'!BH44  ),2),0))=5,"C-",IF((ROUND(TRUNC(('TRI-3'!BH44  ),2),0))=4,"D+",IF((ROUND(TRUNC(('TRI-3'!BH44 ),2),0))=3,"D-",IF((ROUND(TRUNC(('TRI-3'!BH44 ),2),0))=2,"E+",IF((ROUND(TRUNC(('TRI-3'!BH44  ),2),0))&lt;=1,"E-","")))))))))))</f>
        <v/>
      </c>
      <c r="BI44" s="51" t="str">
        <f>IF(OR('TRI-3'!BI44 ="",'TRI-3'!BI44&lt;0,'TRI-3'!BI44  &gt;10),"",IF((ROUND(TRUNC(('TRI-3'!BI44  ),2),0))=10,"A+",IF((ROUND(TRUNC(('TRI-3'!BI44  ),2),0))=9,"A-",IF((ROUND(TRUNC(('TRI-3'!BI44   ),2),0))=8,"B+",IF((ROUND(TRUNC(('TRI-3'!BI44 ),2),0))=7,"B-",IF((ROUND(TRUNC(('TRI-3'!BI44  ),2),0))=6,"C+",IF((ROUND(TRUNC(('TRI-3'!BI44  ),2),0))=5,"C-",IF((ROUND(TRUNC(('TRI-3'!BI44  ),2),0))=4,"D+",IF((ROUND(TRUNC(('TRI-3'!BI44 ),2),0))=3,"D-",IF((ROUND(TRUNC(('TRI-3'!BI44 ),2),0))=2,"E+",IF((ROUND(TRUNC(('TRI-3'!BI44  ),2),0))&lt;=1,"E-","")))))))))))</f>
        <v/>
      </c>
      <c r="BJ44" s="51" t="str">
        <f>IF(OR('TRI-3'!BJ44 ="",'TRI-3'!BJ44&lt;0,'TRI-3'!BJ44  &gt;10),"",IF((ROUND(TRUNC(('TRI-3'!BJ44  ),2),0))=10,"A+",IF((ROUND(TRUNC(('TRI-3'!BJ44  ),2),0))=9,"A-",IF((ROUND(TRUNC(('TRI-3'!BJ44   ),2),0))=8,"B+",IF((ROUND(TRUNC(('TRI-3'!BJ44 ),2),0))=7,"B-",IF((ROUND(TRUNC(('TRI-3'!BJ44  ),2),0))=6,"C+",IF((ROUND(TRUNC(('TRI-3'!BJ44  ),2),0))=5,"C-",IF((ROUND(TRUNC(('TRI-3'!BJ44  ),2),0))=4,"D+",IF((ROUND(TRUNC(('TRI-3'!BJ44 ),2),0))=3,"D-",IF((ROUND(TRUNC(('TRI-3'!BJ44 ),2),0))=2,"E+",IF((ROUND(TRUNC(('TRI-3'!BJ44  ),2),0))&lt;=1,"E-","")))))))))))</f>
        <v/>
      </c>
      <c r="BK44" s="51" t="str">
        <f>IF(OR('TRI-3'!BK44 ="",'TRI-3'!BK44&lt;0,'TRI-3'!BK44  &gt;10),"",IF((ROUND(TRUNC(('TRI-3'!BK44  ),2),0))=10,"A+",IF((ROUND(TRUNC(('TRI-3'!BK44  ),2),0))=9,"A-",IF((ROUND(TRUNC(('TRI-3'!BK44   ),2),0))=8,"B+",IF((ROUND(TRUNC(('TRI-3'!BK44 ),2),0))=7,"B-",IF((ROUND(TRUNC(('TRI-3'!BK44  ),2),0))=6,"C+",IF((ROUND(TRUNC(('TRI-3'!BK44  ),2),0))=5,"C-",IF((ROUND(TRUNC(('TRI-3'!BK44  ),2),0))=4,"D+",IF((ROUND(TRUNC(('TRI-3'!BK44 ),2),0))=3,"D-",IF((ROUND(TRUNC(('TRI-3'!BK44 ),2),0))=2,"E+",IF((ROUND(TRUNC(('TRI-3'!BK44  ),2),0))&lt;=1,"E-","")))))))))))</f>
        <v/>
      </c>
      <c r="BL44" s="51" t="str">
        <f>IF(OR('TRI-3'!BL44 ="",'TRI-3'!BL44&lt;0,'TRI-3'!BL44  &gt;10),"",IF((ROUND(TRUNC(('TRI-3'!BL44  ),2),0))=10,"A+",IF((ROUND(TRUNC(('TRI-3'!BL44  ),2),0))=9,"A-",IF((ROUND(TRUNC(('TRI-3'!BL44   ),2),0))=8,"B+",IF((ROUND(TRUNC(('TRI-3'!BL44 ),2),0))=7,"B-",IF((ROUND(TRUNC(('TRI-3'!BL44  ),2),0))=6,"C+",IF((ROUND(TRUNC(('TRI-3'!BL44  ),2),0))=5,"C-",IF((ROUND(TRUNC(('TRI-3'!BL44  ),2),0))=4,"D+",IF((ROUND(TRUNC(('TRI-3'!BL44 ),2),0))=3,"D-",IF((ROUND(TRUNC(('TRI-3'!BL44 ),2),0))=2,"E+",IF((ROUND(TRUNC(('TRI-3'!BL44  ),2),0))&lt;=1,"E-","")))))))))))</f>
        <v/>
      </c>
      <c r="BM44" s="51" t="str">
        <f>IF(OR('TRI-3'!BM44 ="",'TRI-3'!BM44&lt;0,'TRI-3'!BM44  &gt;10),"",IF((ROUND(TRUNC(('TRI-3'!BM44  ),2),0))=10,"A+",IF((ROUND(TRUNC(('TRI-3'!BM44  ),2),0))=9,"A-",IF((ROUND(TRUNC(('TRI-3'!BM44   ),2),0))=8,"B+",IF((ROUND(TRUNC(('TRI-3'!BM44 ),2),0))=7,"B-",IF((ROUND(TRUNC(('TRI-3'!BM44  ),2),0))=6,"C+",IF((ROUND(TRUNC(('TRI-3'!BM44  ),2),0))=5,"C-",IF((ROUND(TRUNC(('TRI-3'!BM44  ),2),0))=4,"D+",IF((ROUND(TRUNC(('TRI-3'!BM44 ),2),0))=3,"D-",IF((ROUND(TRUNC(('TRI-3'!BM44 ),2),0))=2,"E+",IF((ROUND(TRUNC(('TRI-3'!BM44  ),2),0))&lt;=1,"E-","")))))))))))</f>
        <v/>
      </c>
      <c r="BN44" s="51" t="str">
        <f>IF(OR('TRI-3'!BN44 ="",'TRI-3'!BN44&lt;0,'TRI-3'!BN44  &gt;10),"",IF((ROUND(TRUNC(('TRI-3'!BN44  ),2),0))=10,"A+",IF((ROUND(TRUNC(('TRI-3'!BN44  ),2),0))=9,"A-",IF((ROUND(TRUNC(('TRI-3'!BN44   ),2),0))=8,"B+",IF((ROUND(TRUNC(('TRI-3'!BN44 ),2),0))=7,"B-",IF((ROUND(TRUNC(('TRI-3'!BN44  ),2),0))=6,"C+",IF((ROUND(TRUNC(('TRI-3'!BN44  ),2),0))=5,"C-",IF((ROUND(TRUNC(('TRI-3'!BN44  ),2),0))=4,"D+",IF((ROUND(TRUNC(('TRI-3'!BN44 ),2),0))=3,"D-",IF((ROUND(TRUNC(('TRI-3'!BN44 ),2),0))=2,"E+",IF((ROUND(TRUNC(('TRI-3'!BN44  ),2),0))&lt;=1,"E-","")))))))))))</f>
        <v/>
      </c>
      <c r="BO44" s="51" t="str">
        <f>IF(OR('TRI-3'!BO44 ="",'TRI-3'!BO44&lt;0,'TRI-3'!BO44  &gt;10),"",IF((ROUND(TRUNC(('TRI-3'!BO44  ),2),0))=10,"A+",IF((ROUND(TRUNC(('TRI-3'!BO44  ),2),0))=9,"A-",IF((ROUND(TRUNC(('TRI-3'!BO44   ),2),0))=8,"B+",IF((ROUND(TRUNC(('TRI-3'!BO44 ),2),0))=7,"B-",IF((ROUND(TRUNC(('TRI-3'!BO44  ),2),0))=6,"C+",IF((ROUND(TRUNC(('TRI-3'!BO44  ),2),0))=5,"C-",IF((ROUND(TRUNC(('TRI-3'!BO44  ),2),0))=4,"D+",IF((ROUND(TRUNC(('TRI-3'!BO44 ),2),0))=3,"D-",IF((ROUND(TRUNC(('TRI-3'!BO44 ),2),0))=2,"E+",IF((ROUND(TRUNC(('TRI-3'!BO44  ),2),0))&lt;=1,"E-","")))))))))))</f>
        <v/>
      </c>
      <c r="BP44" s="51" t="str">
        <f>IF(OR('TRI-3'!BP44 ="",'TRI-3'!BP44&lt;0,'TRI-3'!BP44  &gt;10),"",IF((ROUND(TRUNC(('TRI-3'!BP44  ),2),0))=10,"A+",IF((ROUND(TRUNC(('TRI-3'!BP44  ),2),0))=9,"A-",IF((ROUND(TRUNC(('TRI-3'!BP44   ),2),0))=8,"B+",IF((ROUND(TRUNC(('TRI-3'!BP44 ),2),0))=7,"B-",IF((ROUND(TRUNC(('TRI-3'!BP44  ),2),0))=6,"C+",IF((ROUND(TRUNC(('TRI-3'!BP44  ),2),0))=5,"C-",IF((ROUND(TRUNC(('TRI-3'!BP44  ),2),0))=4,"D+",IF((ROUND(TRUNC(('TRI-3'!BP44 ),2),0))=3,"D-",IF((ROUND(TRUNC(('TRI-3'!BP44 ),2),0))=2,"E+",IF((ROUND(TRUNC(('TRI-3'!BP44  ),2),0))&lt;=1,"E-","")))))))))))</f>
        <v/>
      </c>
      <c r="BQ44" s="51" t="str">
        <f>IF(OR('TRI-3'!BQ44 ="",'TRI-3'!BQ44&lt;0,'TRI-3'!BQ44  &gt;10),"",IF((ROUND(TRUNC(('TRI-3'!BQ44  ),2),0))=10,"A+",IF((ROUND(TRUNC(('TRI-3'!BQ44  ),2),0))=9,"A-",IF((ROUND(TRUNC(('TRI-3'!BQ44   ),2),0))=8,"B+",IF((ROUND(TRUNC(('TRI-3'!BQ44 ),2),0))=7,"B-",IF((ROUND(TRUNC(('TRI-3'!BQ44  ),2),0))=6,"C+",IF((ROUND(TRUNC(('TRI-3'!BQ44  ),2),0))=5,"C-",IF((ROUND(TRUNC(('TRI-3'!BQ44  ),2),0))=4,"D+",IF((ROUND(TRUNC(('TRI-3'!BQ44 ),2),0))=3,"D-",IF((ROUND(TRUNC(('TRI-3'!BQ44 ),2),0))=2,"E+",IF((ROUND(TRUNC(('TRI-3'!BQ44  ),2),0))&lt;=1,"E-","")))))))))))</f>
        <v/>
      </c>
      <c r="BR44" s="51" t="str">
        <f>IF(OR('TRI-3'!BR44 ="",'TRI-3'!BR44&lt;0,'TRI-3'!BR44  &gt;10),"",IF((ROUND(TRUNC(('TRI-3'!BR44  ),2),0))=10,"A+",IF((ROUND(TRUNC(('TRI-3'!BR44  ),2),0))=9,"A-",IF((ROUND(TRUNC(('TRI-3'!BR44   ),2),0))=8,"B+",IF((ROUND(TRUNC(('TRI-3'!BR44 ),2),0))=7,"B-",IF((ROUND(TRUNC(('TRI-3'!BR44  ),2),0))=6,"C+",IF((ROUND(TRUNC(('TRI-3'!BR44  ),2),0))=5,"C-",IF((ROUND(TRUNC(('TRI-3'!BR44  ),2),0))=4,"D+",IF((ROUND(TRUNC(('TRI-3'!BR44 ),2),0))=3,"D-",IF((ROUND(TRUNC(('TRI-3'!BR44 ),2),0))=2,"E+",IF((ROUND(TRUNC(('TRI-3'!BR44  ),2),0))&lt;=1,"E-","")))))))))))</f>
        <v/>
      </c>
      <c r="BS44" s="51" t="str">
        <f>IF(OR('TRI-3'!BS44 ="",'TRI-3'!BS44&lt;0,'TRI-3'!BS44  &gt;10),"",IF((ROUND(TRUNC(('TRI-3'!BS44  ),2),0))=10,"A+",IF((ROUND(TRUNC(('TRI-3'!BS44  ),2),0))=9,"A-",IF((ROUND(TRUNC(('TRI-3'!BS44   ),2),0))=8,"B+",IF((ROUND(TRUNC(('TRI-3'!BS44 ),2),0))=7,"B-",IF((ROUND(TRUNC(('TRI-3'!BS44  ),2),0))=6,"C+",IF((ROUND(TRUNC(('TRI-3'!BS44  ),2),0))=5,"C-",IF((ROUND(TRUNC(('TRI-3'!BS44  ),2),0))=4,"D+",IF((ROUND(TRUNC(('TRI-3'!BS44 ),2),0))=3,"D-",IF((ROUND(TRUNC(('TRI-3'!BS44 ),2),0))=2,"E+",IF((ROUND(TRUNC(('TRI-3'!BS44  ),2),0))&lt;=1,"E-","")))))))))))</f>
        <v/>
      </c>
      <c r="BT44" s="51" t="str">
        <f>IF(OR('TRI-3'!BT44 ="",'TRI-3'!BT44&lt;0,'TRI-3'!BT44  &gt;10),"",IF((ROUND(TRUNC(('TRI-3'!BT44  ),2),0))=10,"A+",IF((ROUND(TRUNC(('TRI-3'!BT44  ),2),0))=9,"A-",IF((ROUND(TRUNC(('TRI-3'!BT44   ),2),0))=8,"B+",IF((ROUND(TRUNC(('TRI-3'!BT44 ),2),0))=7,"B-",IF((ROUND(TRUNC(('TRI-3'!BT44  ),2),0))=6,"C+",IF((ROUND(TRUNC(('TRI-3'!BT44  ),2),0))=5,"C-",IF((ROUND(TRUNC(('TRI-3'!BT44  ),2),0))=4,"D+",IF((ROUND(TRUNC(('TRI-3'!BT44 ),2),0))=3,"D-",IF((ROUND(TRUNC(('TRI-3'!BT44 ),2),0))=2,"E+",IF((ROUND(TRUNC(('TRI-3'!BT44  ),2),0))&lt;=1,"E-","")))))))))))</f>
        <v/>
      </c>
      <c r="BU44" s="51" t="str">
        <f>IF(OR('TRI-3'!BU44 ="",'TRI-3'!BU44&lt;0,'TRI-3'!BU44  &gt;10),"",IF((ROUND(TRUNC(('TRI-3'!BU44  ),2),0))=10,"A+",IF((ROUND(TRUNC(('TRI-3'!BU44  ),2),0))=9,"A-",IF((ROUND(TRUNC(('TRI-3'!BU44   ),2),0))=8,"B+",IF((ROUND(TRUNC(('TRI-3'!BU44 ),2),0))=7,"B-",IF((ROUND(TRUNC(('TRI-3'!BU44  ),2),0))=6,"C+",IF((ROUND(TRUNC(('TRI-3'!BU44  ),2),0))=5,"C-",IF((ROUND(TRUNC(('TRI-3'!BU44  ),2),0))=4,"D+",IF((ROUND(TRUNC(('TRI-3'!BU44 ),2),0))=3,"D-",IF((ROUND(TRUNC(('TRI-3'!BU44 ),2),0))=2,"E+",IF((ROUND(TRUNC(('TRI-3'!BU44  ),2),0))&lt;=1,"E-","")))))))))))</f>
        <v/>
      </c>
      <c r="BV44" s="51" t="str">
        <f>IF(OR('TRI-3'!BV44 ="",'TRI-3'!BV44&lt;0,'TRI-3'!BV44  &gt;10),"",IF((ROUND(TRUNC(('TRI-3'!BV44  ),2),0))=10,"A+",IF((ROUND(TRUNC(('TRI-3'!BV44  ),2),0))=9,"A-",IF((ROUND(TRUNC(('TRI-3'!BV44   ),2),0))=8,"B+",IF((ROUND(TRUNC(('TRI-3'!BV44 ),2),0))=7,"B-",IF((ROUND(TRUNC(('TRI-3'!BV44  ),2),0))=6,"C+",IF((ROUND(TRUNC(('TRI-3'!BV44  ),2),0))=5,"C-",IF((ROUND(TRUNC(('TRI-3'!BV44  ),2),0))=4,"D+",IF((ROUND(TRUNC(('TRI-3'!BV44 ),2),0))=3,"D-",IF((ROUND(TRUNC(('TRI-3'!BV44 ),2),0))=2,"E+",IF((ROUND(TRUNC(('TRI-3'!BV44  ),2),0))&lt;=1,"E-","")))))))))))</f>
        <v/>
      </c>
      <c r="BW44" s="51" t="str">
        <f>IF(OR('TRI-3'!BW44 ="",'TRI-3'!BW44&lt;0,'TRI-3'!BW44  &gt;10),"",IF((ROUND(TRUNC(('TRI-3'!BW44  ),2),0))=10,"A+",IF((ROUND(TRUNC(('TRI-3'!BW44  ),2),0))=9,"A-",IF((ROUND(TRUNC(('TRI-3'!BW44   ),2),0))=8,"B+",IF((ROUND(TRUNC(('TRI-3'!BW44 ),2),0))=7,"B-",IF((ROUND(TRUNC(('TRI-3'!BW44  ),2),0))=6,"C+",IF((ROUND(TRUNC(('TRI-3'!BW44  ),2),0))=5,"C-",IF((ROUND(TRUNC(('TRI-3'!BW44  ),2),0))=4,"D+",IF((ROUND(TRUNC(('TRI-3'!BW44 ),2),0))=3,"D-",IF((ROUND(TRUNC(('TRI-3'!BW44 ),2),0))=2,"E+",IF((ROUND(TRUNC(('TRI-3'!BW44  ),2),0))&lt;=1,"E-","")))))))))))</f>
        <v/>
      </c>
      <c r="BX44" s="51" t="str">
        <f>IF(OR('TRI-3'!BX44 ="",'TRI-3'!BX44&lt;0,'TRI-3'!BX44  &gt;10),"",IF((ROUND(TRUNC(('TRI-3'!BX44  ),2),0))=10,"A+",IF((ROUND(TRUNC(('TRI-3'!BX44  ),2),0))=9,"A-",IF((ROUND(TRUNC(('TRI-3'!BX44   ),2),0))=8,"B+",IF((ROUND(TRUNC(('TRI-3'!BX44 ),2),0))=7,"B-",IF((ROUND(TRUNC(('TRI-3'!BX44  ),2),0))=6,"C+",IF((ROUND(TRUNC(('TRI-3'!BX44  ),2),0))=5,"C-",IF((ROUND(TRUNC(('TRI-3'!BX44  ),2),0))=4,"D+",IF((ROUND(TRUNC(('TRI-3'!BX44 ),2),0))=3,"D-",IF((ROUND(TRUNC(('TRI-3'!BX44 ),2),0))=2,"E+",IF((ROUND(TRUNC(('TRI-3'!BX44  ),2),0))&lt;=1,"E-","")))))))))))</f>
        <v/>
      </c>
      <c r="BY44" s="51" t="str">
        <f>IF(OR('TRI-3'!BY44 ="",'TRI-3'!BY44&lt;0,'TRI-3'!BY44  &gt;10),"",IF((ROUND(TRUNC(('TRI-3'!BY44  ),2),0))=10,"A+",IF((ROUND(TRUNC(('TRI-3'!BY44  ),2),0))=9,"A-",IF((ROUND(TRUNC(('TRI-3'!BY44   ),2),0))=8,"B+",IF((ROUND(TRUNC(('TRI-3'!BY44 ),2),0))=7,"B-",IF((ROUND(TRUNC(('TRI-3'!BY44  ),2),0))=6,"C+",IF((ROUND(TRUNC(('TRI-3'!BY44  ),2),0))=5,"C-",IF((ROUND(TRUNC(('TRI-3'!BY44  ),2),0))=4,"D+",IF((ROUND(TRUNC(('TRI-3'!BY44 ),2),0))=3,"D-",IF((ROUND(TRUNC(('TRI-3'!BY44 ),2),0))=2,"E+",IF((ROUND(TRUNC(('TRI-3'!BY44  ),2),0))&lt;=1,"E-","")))))))))))</f>
        <v/>
      </c>
      <c r="BZ44" s="51" t="str">
        <f>IF(OR('TRI-3'!BZ44 ="",'TRI-3'!BZ44&lt;0,'TRI-3'!BZ44  &gt;10),"",IF((ROUND(TRUNC(('TRI-3'!BZ44  ),2),0))=10,"A+",IF((ROUND(TRUNC(('TRI-3'!BZ44  ),2),0))=9,"A-",IF((ROUND(TRUNC(('TRI-3'!BZ44   ),2),0))=8,"B+",IF((ROUND(TRUNC(('TRI-3'!BZ44 ),2),0))=7,"B-",IF((ROUND(TRUNC(('TRI-3'!BZ44  ),2),0))=6,"C+",IF((ROUND(TRUNC(('TRI-3'!BZ44  ),2),0))=5,"C-",IF((ROUND(TRUNC(('TRI-3'!BZ44  ),2),0))=4,"D+",IF((ROUND(TRUNC(('TRI-3'!BZ44 ),2),0))=3,"D-",IF((ROUND(TRUNC(('TRI-3'!BZ44 ),2),0))=2,"E+",IF((ROUND(TRUNC(('TRI-3'!BZ44  ),2),0))&lt;=1,"E-","")))))))))))</f>
        <v/>
      </c>
      <c r="CA44" s="51" t="str">
        <f>IF(OR('TRI-3'!CA44 ="",'TRI-3'!CA44&lt;0,'TRI-3'!CA44  &gt;10),"",IF((ROUND(TRUNC(('TRI-3'!CA44  ),2),0))=10,"A+",IF((ROUND(TRUNC(('TRI-3'!CA44  ),2),0))=9,"A-",IF((ROUND(TRUNC(('TRI-3'!CA44   ),2),0))=8,"B+",IF((ROUND(TRUNC(('TRI-3'!CA44 ),2),0))=7,"B-",IF((ROUND(TRUNC(('TRI-3'!CA44  ),2),0))=6,"C+",IF((ROUND(TRUNC(('TRI-3'!CA44  ),2),0))=5,"C-",IF((ROUND(TRUNC(('TRI-3'!CA44  ),2),0))=4,"D+",IF((ROUND(TRUNC(('TRI-3'!CA44 ),2),0))=3,"D-",IF((ROUND(TRUNC(('TRI-3'!CA44 ),2),0))=2,"E+",IF((ROUND(TRUNC(('TRI-3'!CA44  ),2),0))&lt;=1,"E-","")))))))))))</f>
        <v/>
      </c>
      <c r="CB44" s="51" t="str">
        <f>IF(OR('TRI-3'!CB44 ="",'TRI-3'!CB44&lt;0,'TRI-3'!CB44  &gt;10),"",IF((ROUND(TRUNC(('TRI-3'!CB44  ),2),0))=10,"A+",IF((ROUND(TRUNC(('TRI-3'!CB44  ),2),0))=9,"A-",IF((ROUND(TRUNC(('TRI-3'!CB44   ),2),0))=8,"B+",IF((ROUND(TRUNC(('TRI-3'!CB44 ),2),0))=7,"B-",IF((ROUND(TRUNC(('TRI-3'!CB44  ),2),0))=6,"C+",IF((ROUND(TRUNC(('TRI-3'!CB44  ),2),0))=5,"C-",IF((ROUND(TRUNC(('TRI-3'!CB44  ),2),0))=4,"D+",IF((ROUND(TRUNC(('TRI-3'!CB44 ),2),0))=3,"D-",IF((ROUND(TRUNC(('TRI-3'!CB44 ),2),0))=2,"E+",IF((ROUND(TRUNC(('TRI-3'!CB44  ),2),0))&lt;=1,"E-","")))))))))))</f>
        <v/>
      </c>
      <c r="CC44" s="51" t="str">
        <f>IF(OR('TRI-3'!CC44 ="",'TRI-3'!CC44&lt;0,'TRI-3'!CC44  &gt;10),"",IF((ROUND(TRUNC(('TRI-3'!CC44  ),2),0))=10,"A+",IF((ROUND(TRUNC(('TRI-3'!CC44  ),2),0))=9,"A-",IF((ROUND(TRUNC(('TRI-3'!CC44   ),2),0))=8,"B+",IF((ROUND(TRUNC(('TRI-3'!CC44 ),2),0))=7,"B-",IF((ROUND(TRUNC(('TRI-3'!CC44  ),2),0))=6,"C+",IF((ROUND(TRUNC(('TRI-3'!CC44  ),2),0))=5,"C-",IF((ROUND(TRUNC(('TRI-3'!CC44  ),2),0))=4,"D+",IF((ROUND(TRUNC(('TRI-3'!CC44 ),2),0))=3,"D-",IF((ROUND(TRUNC(('TRI-3'!CC44 ),2),0))=2,"E+",IF((ROUND(TRUNC(('TRI-3'!CC44  ),2),0))&lt;=1,"E-","")))))))))))</f>
        <v/>
      </c>
      <c r="CD44" s="51" t="str">
        <f>IF(OR('TRI-3'!CD44 ="",'TRI-3'!CD44&lt;0,'TRI-3'!CD44  &gt;10),"",IF((ROUND(TRUNC(('TRI-3'!CD44  ),2),0))=10,"A+",IF((ROUND(TRUNC(('TRI-3'!CD44  ),2),0))=9,"A-",IF((ROUND(TRUNC(('TRI-3'!CD44   ),2),0))=8,"B+",IF((ROUND(TRUNC(('TRI-3'!CD44 ),2),0))=7,"B-",IF((ROUND(TRUNC(('TRI-3'!CD44  ),2),0))=6,"C+",IF((ROUND(TRUNC(('TRI-3'!CD44  ),2),0))=5,"C-",IF((ROUND(TRUNC(('TRI-3'!CD44  ),2),0))=4,"D+",IF((ROUND(TRUNC(('TRI-3'!CD44 ),2),0))=3,"D-",IF((ROUND(TRUNC(('TRI-3'!CD44 ),2),0))=2,"E+",IF((ROUND(TRUNC(('TRI-3'!CD44  ),2),0))&lt;=1,"E-","")))))))))))</f>
        <v/>
      </c>
      <c r="CE44" s="51" t="str">
        <f>IF(OR('TRI-3'!CE44 ="",'TRI-3'!CE44&lt;0,'TRI-3'!CE44  &gt;10),"",IF((ROUND(TRUNC(('TRI-3'!CE44  ),2),0))=10,"A+",IF((ROUND(TRUNC(('TRI-3'!CE44  ),2),0))=9,"A-",IF((ROUND(TRUNC(('TRI-3'!CE44   ),2),0))=8,"B+",IF((ROUND(TRUNC(('TRI-3'!CE44 ),2),0))=7,"B-",IF((ROUND(TRUNC(('TRI-3'!CE44  ),2),0))=6,"C+",IF((ROUND(TRUNC(('TRI-3'!CE44  ),2),0))=5,"C-",IF((ROUND(TRUNC(('TRI-3'!CE44  ),2),0))=4,"D+",IF((ROUND(TRUNC(('TRI-3'!CE44 ),2),0))=3,"D-",IF((ROUND(TRUNC(('TRI-3'!CE44 ),2),0))=2,"E+",IF((ROUND(TRUNC(('TRI-3'!CE44  ),2),0))&lt;=1,"E-","")))))))))))</f>
        <v/>
      </c>
      <c r="CF44" s="51" t="str">
        <f>IF(OR('TRI-3'!CF44 ="",'TRI-3'!CF44&lt;0,'TRI-3'!CF44  &gt;10),"",IF((ROUND(TRUNC(('TRI-3'!CF44  ),2),0))=10,"A+",IF((ROUND(TRUNC(('TRI-3'!CF44  ),2),0))=9,"A-",IF((ROUND(TRUNC(('TRI-3'!CF44   ),2),0))=8,"B+",IF((ROUND(TRUNC(('TRI-3'!CF44 ),2),0))=7,"B-",IF((ROUND(TRUNC(('TRI-3'!CF44  ),2),0))=6,"C+",IF((ROUND(TRUNC(('TRI-3'!CF44  ),2),0))=5,"C-",IF((ROUND(TRUNC(('TRI-3'!CF44  ),2),0))=4,"D+",IF((ROUND(TRUNC(('TRI-3'!CF44 ),2),0))=3,"D-",IF((ROUND(TRUNC(('TRI-3'!CF44 ),2),0))=2,"E+",IF((ROUND(TRUNC(('TRI-3'!CF44  ),2),0))&lt;=1,"E-","")))))))))))</f>
        <v/>
      </c>
      <c r="CG44" s="51" t="str">
        <f>IF(OR('TRI-3'!CG44 ="",'TRI-3'!CG44&lt;0,'TRI-3'!CG44  &gt;10),"",IF((ROUND(TRUNC(('TRI-3'!CG44  ),2),0))=10,"A+",IF((ROUND(TRUNC(('TRI-3'!CG44  ),2),0))=9,"A-",IF((ROUND(TRUNC(('TRI-3'!CG44   ),2),0))=8,"B+",IF((ROUND(TRUNC(('TRI-3'!CG44 ),2),0))=7,"B-",IF((ROUND(TRUNC(('TRI-3'!CG44  ),2),0))=6,"C+",IF((ROUND(TRUNC(('TRI-3'!CG44  ),2),0))=5,"C-",IF((ROUND(TRUNC(('TRI-3'!CG44  ),2),0))=4,"D+",IF((ROUND(TRUNC(('TRI-3'!CG44 ),2),0))=3,"D-",IF((ROUND(TRUNC(('TRI-3'!CG44 ),2),0))=2,"E+",IF((ROUND(TRUNC(('TRI-3'!CG44  ),2),0))&lt;=1,"E-","")))))))))))</f>
        <v/>
      </c>
      <c r="CH44" s="51" t="str">
        <f>IF(OR('TRI-3'!CH44 ="",'TRI-3'!CH44&lt;0,'TRI-3'!CH44  &gt;10),"",IF((ROUND(TRUNC(('TRI-3'!CH44  ),2),0))=10,"A+",IF((ROUND(TRUNC(('TRI-3'!CH44  ),2),0))=9,"A-",IF((ROUND(TRUNC(('TRI-3'!CH44   ),2),0))=8,"B+",IF((ROUND(TRUNC(('TRI-3'!CH44 ),2),0))=7,"B-",IF((ROUND(TRUNC(('TRI-3'!CH44  ),2),0))=6,"C+",IF((ROUND(TRUNC(('TRI-3'!CH44  ),2),0))=5,"C-",IF((ROUND(TRUNC(('TRI-3'!CH44  ),2),0))=4,"D+",IF((ROUND(TRUNC(('TRI-3'!CH44 ),2),0))=3,"D-",IF((ROUND(TRUNC(('TRI-3'!CH44 ),2),0))=2,"E+",IF((ROUND(TRUNC(('TRI-3'!CH44  ),2),0))&lt;=1,"E-","")))))))))))</f>
        <v/>
      </c>
      <c r="CI44" s="51" t="str">
        <f>IF(OR('TRI-3'!CI44 ="",'TRI-3'!CI44&lt;0,'TRI-3'!CI44  &gt;10),"",IF((ROUND(TRUNC(('TRI-3'!CI44  ),2),0))=10,"A+",IF((ROUND(TRUNC(('TRI-3'!CI44  ),2),0))=9,"A-",IF((ROUND(TRUNC(('TRI-3'!CI44   ),2),0))=8,"B+",IF((ROUND(TRUNC(('TRI-3'!CI44 ),2),0))=7,"B-",IF((ROUND(TRUNC(('TRI-3'!CI44  ),2),0))=6,"C+",IF((ROUND(TRUNC(('TRI-3'!CI44  ),2),0))=5,"C-",IF((ROUND(TRUNC(('TRI-3'!CI44  ),2),0))=4,"D+",IF((ROUND(TRUNC(('TRI-3'!CI44 ),2),0))=3,"D-",IF((ROUND(TRUNC(('TRI-3'!CI44 ),2),0))=2,"E+",IF((ROUND(TRUNC(('TRI-3'!CI44  ),2),0))&lt;=1,"E-","")))))))))))</f>
        <v/>
      </c>
      <c r="CJ44" s="51" t="str">
        <f>IF(OR('TRI-3'!CJ44 ="",'TRI-3'!CJ44&lt;0,'TRI-3'!CJ44  &gt;10),"",IF((ROUND(TRUNC(('TRI-3'!CJ44  ),2),0))=10,"A+",IF((ROUND(TRUNC(('TRI-3'!CJ44  ),2),0))=9,"A-",IF((ROUND(TRUNC(('TRI-3'!CJ44   ),2),0))=8,"B+",IF((ROUND(TRUNC(('TRI-3'!CJ44 ),2),0))=7,"B-",IF((ROUND(TRUNC(('TRI-3'!CJ44  ),2),0))=6,"C+",IF((ROUND(TRUNC(('TRI-3'!CJ44  ),2),0))=5,"C-",IF((ROUND(TRUNC(('TRI-3'!CJ44  ),2),0))=4,"D+",IF((ROUND(TRUNC(('TRI-3'!CJ44 ),2),0))=3,"D-",IF((ROUND(TRUNC(('TRI-3'!CJ44 ),2),0))=2,"E+",IF((ROUND(TRUNC(('TRI-3'!CJ44  ),2),0))&lt;=1,"E-","")))))))))))</f>
        <v/>
      </c>
      <c r="CK44" s="51" t="str">
        <f>IF(OR('TRI-3'!CK44 ="",'TRI-3'!CK44&lt;0,'TRI-3'!CK44  &gt;10),"",IF((ROUND(TRUNC(('TRI-3'!CK44  ),2),0))=10,"A+",IF((ROUND(TRUNC(('TRI-3'!CK44  ),2),0))=9,"A-",IF((ROUND(TRUNC(('TRI-3'!CK44   ),2),0))=8,"B+",IF((ROUND(TRUNC(('TRI-3'!CK44 ),2),0))=7,"B-",IF((ROUND(TRUNC(('TRI-3'!CK44  ),2),0))=6,"C+",IF((ROUND(TRUNC(('TRI-3'!CK44  ),2),0))=5,"C-",IF((ROUND(TRUNC(('TRI-3'!CK44  ),2),0))=4,"D+",IF((ROUND(TRUNC(('TRI-3'!CK44 ),2),0))=3,"D-",IF((ROUND(TRUNC(('TRI-3'!CK44 ),2),0))=2,"E+",IF((ROUND(TRUNC(('TRI-3'!CK44  ),2),0))&lt;=1,"E-","")))))))))))</f>
        <v/>
      </c>
      <c r="CL44" s="51" t="str">
        <f>IF(OR('TRI-3'!CL44 ="",'TRI-3'!CL44&lt;0,'TRI-3'!CL44  &gt;10),"",IF((ROUND(TRUNC(('TRI-3'!CL44  ),2),0))=10,"A+",IF((ROUND(TRUNC(('TRI-3'!CL44  ),2),0))=9,"A-",IF((ROUND(TRUNC(('TRI-3'!CL44   ),2),0))=8,"B+",IF((ROUND(TRUNC(('TRI-3'!CL44 ),2),0))=7,"B-",IF((ROUND(TRUNC(('TRI-3'!CL44  ),2),0))=6,"C+",IF((ROUND(TRUNC(('TRI-3'!CL44  ),2),0))=5,"C-",IF((ROUND(TRUNC(('TRI-3'!CL44  ),2),0))=4,"D+",IF((ROUND(TRUNC(('TRI-3'!CL44 ),2),0))=3,"D-",IF((ROUND(TRUNC(('TRI-3'!CL44 ),2),0))=2,"E+",IF((ROUND(TRUNC(('TRI-3'!CL44  ),2),0))&lt;=1,"E-","")))))))))))</f>
        <v/>
      </c>
      <c r="CM44" s="51" t="str">
        <f>IF(OR('TRI-3'!CM44 ="",'TRI-3'!CM44&lt;0,'TRI-3'!CM44  &gt;10),"",IF((ROUND(TRUNC(('TRI-3'!CM44  ),2),0))=10,"A+",IF((ROUND(TRUNC(('TRI-3'!CM44  ),2),0))=9,"A-",IF((ROUND(TRUNC(('TRI-3'!CM44   ),2),0))=8,"B+",IF((ROUND(TRUNC(('TRI-3'!CM44 ),2),0))=7,"B-",IF((ROUND(TRUNC(('TRI-3'!CM44  ),2),0))=6,"C+",IF((ROUND(TRUNC(('TRI-3'!CM44  ),2),0))=5,"C-",IF((ROUND(TRUNC(('TRI-3'!CM44  ),2),0))=4,"D+",IF((ROUND(TRUNC(('TRI-3'!CM44 ),2),0))=3,"D-",IF((ROUND(TRUNC(('TRI-3'!CM44 ),2),0))=2,"E+",IF((ROUND(TRUNC(('TRI-3'!CM44  ),2),0))&lt;=1,"E-","")))))))))))</f>
        <v/>
      </c>
      <c r="CN44" s="51" t="str">
        <f>IF(OR('TRI-3'!CN44 ="",'TRI-3'!CN44&lt;0,'TRI-3'!CN44  &gt;10),"",IF((ROUND(TRUNC(('TRI-3'!CN44  ),2),0))=10,"A+",IF((ROUND(TRUNC(('TRI-3'!CN44  ),2),0))=9,"A-",IF((ROUND(TRUNC(('TRI-3'!CN44   ),2),0))=8,"B+",IF((ROUND(TRUNC(('TRI-3'!CN44 ),2),0))=7,"B-",IF((ROUND(TRUNC(('TRI-3'!CN44  ),2),0))=6,"C+",IF((ROUND(TRUNC(('TRI-3'!CN44  ),2),0))=5,"C-",IF((ROUND(TRUNC(('TRI-3'!CN44  ),2),0))=4,"D+",IF((ROUND(TRUNC(('TRI-3'!CN44 ),2),0))=3,"D-",IF((ROUND(TRUNC(('TRI-3'!CN44 ),2),0))=2,"E+",IF((ROUND(TRUNC(('TRI-3'!CN44  ),2),0))&lt;=1,"E-","")))))))))))</f>
        <v/>
      </c>
      <c r="CO44" s="51" t="str">
        <f>IF(OR('TRI-3'!CO44 ="",'TRI-3'!CO44&lt;0,'TRI-3'!CO44  &gt;10),"",IF((ROUND(TRUNC(('TRI-3'!CO44  ),2),0))=10,"A+",IF((ROUND(TRUNC(('TRI-3'!CO44  ),2),0))=9,"A-",IF((ROUND(TRUNC(('TRI-3'!CO44   ),2),0))=8,"B+",IF((ROUND(TRUNC(('TRI-3'!CO44 ),2),0))=7,"B-",IF((ROUND(TRUNC(('TRI-3'!CO44  ),2),0))=6,"C+",IF((ROUND(TRUNC(('TRI-3'!CO44  ),2),0))=5,"C-",IF((ROUND(TRUNC(('TRI-3'!CO44  ),2),0))=4,"D+",IF((ROUND(TRUNC(('TRI-3'!CO44 ),2),0))=3,"D-",IF((ROUND(TRUNC(('TRI-3'!CO44 ),2),0))=2,"E+",IF((ROUND(TRUNC(('TRI-3'!CO44  ),2),0))&lt;=1,"E-","")))))))))))</f>
        <v/>
      </c>
      <c r="CP44" s="51" t="str">
        <f>IF(OR('TRI-3'!CP44 ="",'TRI-3'!CP44&lt;0,'TRI-3'!CP44  &gt;10),"",IF((ROUND(TRUNC(('TRI-3'!CP44  ),2),0))=10,"A+",IF((ROUND(TRUNC(('TRI-3'!CP44  ),2),0))=9,"A-",IF((ROUND(TRUNC(('TRI-3'!CP44   ),2),0))=8,"B+",IF((ROUND(TRUNC(('TRI-3'!CP44 ),2),0))=7,"B-",IF((ROUND(TRUNC(('TRI-3'!CP44  ),2),0))=6,"C+",IF((ROUND(TRUNC(('TRI-3'!CP44  ),2),0))=5,"C-",IF((ROUND(TRUNC(('TRI-3'!CP44  ),2),0))=4,"D+",IF((ROUND(TRUNC(('TRI-3'!CP44 ),2),0))=3,"D-",IF((ROUND(TRUNC(('TRI-3'!CP44 ),2),0))=2,"E+",IF((ROUND(TRUNC(('TRI-3'!CP44  ),2),0))&lt;=1,"E-","")))))))))))</f>
        <v/>
      </c>
      <c r="CQ44" s="51" t="str">
        <f>IF(OR('TRI-3'!CQ44 ="",'TRI-3'!CQ44&lt;0,'TRI-3'!CQ44  &gt;10),"",IF((ROUND(TRUNC(('TRI-3'!CQ44  ),2),0))=10,"A+",IF((ROUND(TRUNC(('TRI-3'!CQ44  ),2),0))=9,"A-",IF((ROUND(TRUNC(('TRI-3'!CQ44   ),2),0))=8,"B+",IF((ROUND(TRUNC(('TRI-3'!CQ44 ),2),0))=7,"B-",IF((ROUND(TRUNC(('TRI-3'!CQ44  ),2),0))=6,"C+",IF((ROUND(TRUNC(('TRI-3'!CQ44  ),2),0))=5,"C-",IF((ROUND(TRUNC(('TRI-3'!CQ44  ),2),0))=4,"D+",IF((ROUND(TRUNC(('TRI-3'!CQ44 ),2),0))=3,"D-",IF((ROUND(TRUNC(('TRI-3'!CQ44 ),2),0))=2,"E+",IF((ROUND(TRUNC(('TRI-3'!CQ44  ),2),0))&lt;=1,"E-","")))))))))))</f>
        <v/>
      </c>
      <c r="CR44" s="51" t="str">
        <f>IF(OR('TRI-3'!CR44 ="",'TRI-3'!CR44&lt;0,'TRI-3'!CR44  &gt;10),"",IF((ROUND(TRUNC(('TRI-3'!CR44  ),2),0))=10,"A+",IF((ROUND(TRUNC(('TRI-3'!CR44  ),2),0))=9,"A-",IF((ROUND(TRUNC(('TRI-3'!CR44   ),2),0))=8,"B+",IF((ROUND(TRUNC(('TRI-3'!CR44 ),2),0))=7,"B-",IF((ROUND(TRUNC(('TRI-3'!CR44  ),2),0))=6,"C+",IF((ROUND(TRUNC(('TRI-3'!CR44  ),2),0))=5,"C-",IF((ROUND(TRUNC(('TRI-3'!CR44  ),2),0))=4,"D+",IF((ROUND(TRUNC(('TRI-3'!CR44 ),2),0))=3,"D-",IF((ROUND(TRUNC(('TRI-3'!CR44 ),2),0))=2,"E+",IF((ROUND(TRUNC(('TRI-3'!CR44  ),2),0))&lt;=1,"E-","")))))))))))</f>
        <v/>
      </c>
      <c r="CS44" s="51" t="str">
        <f>IF(OR('TRI-3'!CS44 ="",'TRI-3'!CS44&lt;0,'TRI-3'!CS44  &gt;10),"",IF((ROUND(TRUNC(('TRI-3'!CS44  ),2),0))=10,"A+",IF((ROUND(TRUNC(('TRI-3'!CS44  ),2),0))=9,"A-",IF((ROUND(TRUNC(('TRI-3'!CS44   ),2),0))=8,"B+",IF((ROUND(TRUNC(('TRI-3'!CS44 ),2),0))=7,"B-",IF((ROUND(TRUNC(('TRI-3'!CS44  ),2),0))=6,"C+",IF((ROUND(TRUNC(('TRI-3'!CS44  ),2),0))=5,"C-",IF((ROUND(TRUNC(('TRI-3'!CS44  ),2),0))=4,"D+",IF((ROUND(TRUNC(('TRI-3'!CS44 ),2),0))=3,"D-",IF((ROUND(TRUNC(('TRI-3'!CS44 ),2),0))=2,"E+",IF((ROUND(TRUNC(('TRI-3'!CS44  ),2),0))&lt;=1,"E-","")))))))))))</f>
        <v/>
      </c>
      <c r="CT44" s="51" t="str">
        <f>IF(OR('TRI-3'!CT44 ="",'TRI-3'!CT44&lt;0,'TRI-3'!CT44  &gt;10),"",IF((ROUND(TRUNC(('TRI-3'!CT44  ),2),0))=10,"A+",IF((ROUND(TRUNC(('TRI-3'!CT44  ),2),0))=9,"A-",IF((ROUND(TRUNC(('TRI-3'!CT44   ),2),0))=8,"B+",IF((ROUND(TRUNC(('TRI-3'!CT44 ),2),0))=7,"B-",IF((ROUND(TRUNC(('TRI-3'!CT44  ),2),0))=6,"C+",IF((ROUND(TRUNC(('TRI-3'!CT44  ),2),0))=5,"C-",IF((ROUND(TRUNC(('TRI-3'!CT44  ),2),0))=4,"D+",IF((ROUND(TRUNC(('TRI-3'!CT44 ),2),0))=3,"D-",IF((ROUND(TRUNC(('TRI-3'!CT44 ),2),0))=2,"E+",IF((ROUND(TRUNC(('TRI-3'!CT44  ),2),0))&lt;=1,"E-","")))))))))))</f>
        <v/>
      </c>
      <c r="CU44" s="51" t="str">
        <f>IF(OR('TRI-3'!CU44 ="",'TRI-3'!CU44&lt;0,'TRI-3'!CU44  &gt;10),"",IF((ROUND(TRUNC(('TRI-3'!CU44  ),2),0))=10,"A+",IF((ROUND(TRUNC(('TRI-3'!CU44  ),2),0))=9,"A-",IF((ROUND(TRUNC(('TRI-3'!CU44   ),2),0))=8,"B+",IF((ROUND(TRUNC(('TRI-3'!CU44 ),2),0))=7,"B-",IF((ROUND(TRUNC(('TRI-3'!CU44  ),2),0))=6,"C+",IF((ROUND(TRUNC(('TRI-3'!CU44  ),2),0))=5,"C-",IF((ROUND(TRUNC(('TRI-3'!CU44  ),2),0))=4,"D+",IF((ROUND(TRUNC(('TRI-3'!CU44 ),2),0))=3,"D-",IF((ROUND(TRUNC(('TRI-3'!CU44 ),2),0))=2,"E+",IF((ROUND(TRUNC(('TRI-3'!CU44  ),2),0))&lt;=1,"E-","")))))))))))</f>
        <v/>
      </c>
      <c r="CV44" s="51" t="str">
        <f>IF(OR('TRI-3'!CV44 ="",'TRI-3'!CV44&lt;0,'TRI-3'!CV44  &gt;10),"",IF((ROUND(TRUNC(('TRI-3'!CV44  ),2),0))=10,"A+",IF((ROUND(TRUNC(('TRI-3'!CV44  ),2),0))=9,"A-",IF((ROUND(TRUNC(('TRI-3'!CV44   ),2),0))=8,"B+",IF((ROUND(TRUNC(('TRI-3'!CV44 ),2),0))=7,"B-",IF((ROUND(TRUNC(('TRI-3'!CV44  ),2),0))=6,"C+",IF((ROUND(TRUNC(('TRI-3'!CV44  ),2),0))=5,"C-",IF((ROUND(TRUNC(('TRI-3'!CV44  ),2),0))=4,"D+",IF((ROUND(TRUNC(('TRI-3'!CV44 ),2),0))=3,"D-",IF((ROUND(TRUNC(('TRI-3'!CV44 ),2),0))=2,"E+",IF((ROUND(TRUNC(('TRI-3'!CV44  ),2),0))&lt;=1,"E-","")))))))))))</f>
        <v/>
      </c>
      <c r="CW44" s="51" t="str">
        <f>IF(OR('TRI-3'!CW44 ="",'TRI-3'!CW44&lt;0,'TRI-3'!CW44  &gt;10),"",IF((ROUND(TRUNC(('TRI-3'!CW44  ),2),0))=10,"A+",IF((ROUND(TRUNC(('TRI-3'!CW44  ),2),0))=9,"A-",IF((ROUND(TRUNC(('TRI-3'!CW44   ),2),0))=8,"B+",IF((ROUND(TRUNC(('TRI-3'!CW44 ),2),0))=7,"B-",IF((ROUND(TRUNC(('TRI-3'!CW44  ),2),0))=6,"C+",IF((ROUND(TRUNC(('TRI-3'!CW44  ),2),0))=5,"C-",IF((ROUND(TRUNC(('TRI-3'!CW44  ),2),0))=4,"D+",IF((ROUND(TRUNC(('TRI-3'!CW44 ),2),0))=3,"D-",IF((ROUND(TRUNC(('TRI-3'!CW44 ),2),0))=2,"E+",IF((ROUND(TRUNC(('TRI-3'!CW44  ),2),0))&lt;=1,"E-","")))))))))))</f>
        <v/>
      </c>
      <c r="CX44" s="51" t="str">
        <f>IF(OR('TRI-3'!CX44 ="",'TRI-3'!CX44&lt;0,'TRI-3'!CX44  &gt;10),"",IF((ROUND(TRUNC(('TRI-3'!CX44  ),2),0))=10,"A+",IF((ROUND(TRUNC(('TRI-3'!CX44  ),2),0))=9,"A-",IF((ROUND(TRUNC(('TRI-3'!CX44   ),2),0))=8,"B+",IF((ROUND(TRUNC(('TRI-3'!CX44 ),2),0))=7,"B-",IF((ROUND(TRUNC(('TRI-3'!CX44  ),2),0))=6,"C+",IF((ROUND(TRUNC(('TRI-3'!CX44  ),2),0))=5,"C-",IF((ROUND(TRUNC(('TRI-3'!CX44  ),2),0))=4,"D+",IF((ROUND(TRUNC(('TRI-3'!CX44 ),2),0))=3,"D-",IF((ROUND(TRUNC(('TRI-3'!CX44 ),2),0))=2,"E+",IF((ROUND(TRUNC(('TRI-3'!CX44  ),2),0))&lt;=1,"E-","")))))))))))</f>
        <v/>
      </c>
      <c r="CY44" s="51" t="str">
        <f>IF(OR('TRI-3'!CY44 ="",'TRI-3'!CY44&lt;0,'TRI-3'!CY44  &gt;10),"",IF((ROUND(TRUNC(('TRI-3'!CY44  ),2),0))=10,"A+",IF((ROUND(TRUNC(('TRI-3'!CY44  ),2),0))=9,"A-",IF((ROUND(TRUNC(('TRI-3'!CY44   ),2),0))=8,"B+",IF((ROUND(TRUNC(('TRI-3'!CY44 ),2),0))=7,"B-",IF((ROUND(TRUNC(('TRI-3'!CY44  ),2),0))=6,"C+",IF((ROUND(TRUNC(('TRI-3'!CY44  ),2),0))=5,"C-",IF((ROUND(TRUNC(('TRI-3'!CY44  ),2),0))=4,"D+",IF((ROUND(TRUNC(('TRI-3'!CY44 ),2),0))=3,"D-",IF((ROUND(TRUNC(('TRI-3'!CY44 ),2),0))=2,"E+",IF((ROUND(TRUNC(('TRI-3'!CY44  ),2),0))&lt;=1,"E-","")))))))))))</f>
        <v/>
      </c>
      <c r="CZ44" s="51" t="str">
        <f>IF(OR('TRI-3'!CZ44 ="",'TRI-3'!CZ44&lt;0,'TRI-3'!CZ44  &gt;10),"",IF((ROUND(TRUNC(('TRI-3'!CZ44  ),2),0))=10,"A+",IF((ROUND(TRUNC(('TRI-3'!CZ44  ),2),0))=9,"A-",IF((ROUND(TRUNC(('TRI-3'!CZ44   ),2),0))=8,"B+",IF((ROUND(TRUNC(('TRI-3'!CZ44 ),2),0))=7,"B-",IF((ROUND(TRUNC(('TRI-3'!CZ44  ),2),0))=6,"C+",IF((ROUND(TRUNC(('TRI-3'!CZ44  ),2),0))=5,"C-",IF((ROUND(TRUNC(('TRI-3'!CZ44  ),2),0))=4,"D+",IF((ROUND(TRUNC(('TRI-3'!CZ44 ),2),0))=3,"D-",IF((ROUND(TRUNC(('TRI-3'!CZ44 ),2),0))=2,"E+",IF((ROUND(TRUNC(('TRI-3'!CZ44  ),2),0))&lt;=1,"E-","")))))))))))</f>
        <v/>
      </c>
      <c r="DA44" s="51" t="str">
        <f>IF(OR('TRI-3'!DA44 ="",'TRI-3'!DA44&lt;0,'TRI-3'!DA44  &gt;10),"",IF((ROUND(TRUNC(('TRI-3'!DA44  ),2),0))=10,"A+",IF((ROUND(TRUNC(('TRI-3'!DA44  ),2),0))=9,"A-",IF((ROUND(TRUNC(('TRI-3'!DA44   ),2),0))=8,"B+",IF((ROUND(TRUNC(('TRI-3'!DA44 ),2),0))=7,"B-",IF((ROUND(TRUNC(('TRI-3'!DA44  ),2),0))=6,"C+",IF((ROUND(TRUNC(('TRI-3'!DA44  ),2),0))=5,"C-",IF((ROUND(TRUNC(('TRI-3'!DA44  ),2),0))=4,"D+",IF((ROUND(TRUNC(('TRI-3'!DA44 ),2),0))=3,"D-",IF((ROUND(TRUNC(('TRI-3'!DA44 ),2),0))=2,"E+",IF((ROUND(TRUNC(('TRI-3'!DA44  ),2),0))&lt;=1,"E-","")))))))))))</f>
        <v/>
      </c>
      <c r="DB44" s="51" t="str">
        <f>IF(OR('TRI-3'!DB44 ="",'TRI-3'!DB44&lt;0,'TRI-3'!DB44  &gt;10),"",IF((ROUND(TRUNC(('TRI-3'!DB44  ),2),0))=10,"A+",IF((ROUND(TRUNC(('TRI-3'!DB44  ),2),0))=9,"A-",IF((ROUND(TRUNC(('TRI-3'!DB44   ),2),0))=8,"B+",IF((ROUND(TRUNC(('TRI-3'!DB44 ),2),0))=7,"B-",IF((ROUND(TRUNC(('TRI-3'!DB44  ),2),0))=6,"C+",IF((ROUND(TRUNC(('TRI-3'!DB44  ),2),0))=5,"C-",IF((ROUND(TRUNC(('TRI-3'!DB44  ),2),0))=4,"D+",IF((ROUND(TRUNC(('TRI-3'!DB44 ),2),0))=3,"D-",IF((ROUND(TRUNC(('TRI-3'!DB44 ),2),0))=2,"E+",IF((ROUND(TRUNC(('TRI-3'!DB44  ),2),0))&lt;=1,"E-","")))))))))))</f>
        <v/>
      </c>
      <c r="DC44" s="51" t="str">
        <f>IF(OR('TRI-3'!DC44 ="",'TRI-3'!DC44&lt;0,'TRI-3'!DC44  &gt;10),"",IF((ROUND(TRUNC(('TRI-3'!DC44  ),2),0))=10,"A+",IF((ROUND(TRUNC(('TRI-3'!DC44  ),2),0))=9,"A-",IF((ROUND(TRUNC(('TRI-3'!DC44   ),2),0))=8,"B+",IF((ROUND(TRUNC(('TRI-3'!DC44 ),2),0))=7,"B-",IF((ROUND(TRUNC(('TRI-3'!DC44  ),2),0))=6,"C+",IF((ROUND(TRUNC(('TRI-3'!DC44  ),2),0))=5,"C-",IF((ROUND(TRUNC(('TRI-3'!DC44  ),2),0))=4,"D+",IF((ROUND(TRUNC(('TRI-3'!DC44 ),2),0))=3,"D-",IF((ROUND(TRUNC(('TRI-3'!DC44 ),2),0))=2,"E+",IF((ROUND(TRUNC(('TRI-3'!DC44  ),2),0))&lt;=1,"E-","")))))))))))</f>
        <v/>
      </c>
      <c r="DD44" s="51" t="str">
        <f>IF(OR('TRI-3'!DD44 ="",'TRI-3'!DD44&lt;0,'TRI-3'!DD44  &gt;10),"",IF((ROUND(TRUNC(('TRI-3'!DD44  ),2),0))=10,"A+",IF((ROUND(TRUNC(('TRI-3'!DD44  ),2),0))=9,"A-",IF((ROUND(TRUNC(('TRI-3'!DD44   ),2),0))=8,"B+",IF((ROUND(TRUNC(('TRI-3'!DD44 ),2),0))=7,"B-",IF((ROUND(TRUNC(('TRI-3'!DD44  ),2),0))=6,"C+",IF((ROUND(TRUNC(('TRI-3'!DD44  ),2),0))=5,"C-",IF((ROUND(TRUNC(('TRI-3'!DD44  ),2),0))=4,"D+",IF((ROUND(TRUNC(('TRI-3'!DD44 ),2),0))=3,"D-",IF((ROUND(TRUNC(('TRI-3'!DD44 ),2),0))=2,"E+",IF((ROUND(TRUNC(('TRI-3'!DD44  ),2),0))&lt;=1,"E-","")))))))))))</f>
        <v/>
      </c>
      <c r="DE44" s="51" t="str">
        <f>IF(OR('TRI-3'!DE44 ="",'TRI-3'!DE44&lt;0,'TRI-3'!DE44  &gt;10),"",IF((ROUND(TRUNC(('TRI-3'!DE44  ),2),0))=10,"A+",IF((ROUND(TRUNC(('TRI-3'!DE44  ),2),0))=9,"A-",IF((ROUND(TRUNC(('TRI-3'!DE44   ),2),0))=8,"B+",IF((ROUND(TRUNC(('TRI-3'!DE44 ),2),0))=7,"B-",IF((ROUND(TRUNC(('TRI-3'!DE44  ),2),0))=6,"C+",IF((ROUND(TRUNC(('TRI-3'!DE44  ),2),0))=5,"C-",IF((ROUND(TRUNC(('TRI-3'!DE44  ),2),0))=4,"D+",IF((ROUND(TRUNC(('TRI-3'!DE44 ),2),0))=3,"D-",IF((ROUND(TRUNC(('TRI-3'!DE44 ),2),0))=2,"E+",IF((ROUND(TRUNC(('TRI-3'!DE44  ),2),0))&lt;=1,"E-","")))))))))))</f>
        <v/>
      </c>
      <c r="DF44" s="51" t="str">
        <f>IF(OR('TRI-3'!DF44 ="",'TRI-3'!DF44&lt;0,'TRI-3'!DF44  &gt;10),"",IF((ROUND(TRUNC(('TRI-3'!DF44  ),2),0))=10,"A+",IF((ROUND(TRUNC(('TRI-3'!DF44  ),2),0))=9,"A-",IF((ROUND(TRUNC(('TRI-3'!DF44   ),2),0))=8,"B+",IF((ROUND(TRUNC(('TRI-3'!DF44 ),2),0))=7,"B-",IF((ROUND(TRUNC(('TRI-3'!DF44  ),2),0))=6,"C+",IF((ROUND(TRUNC(('TRI-3'!DF44  ),2),0))=5,"C-",IF((ROUND(TRUNC(('TRI-3'!DF44  ),2),0))=4,"D+",IF((ROUND(TRUNC(('TRI-3'!DF44 ),2),0))=3,"D-",IF((ROUND(TRUNC(('TRI-3'!DF44 ),2),0))=2,"E+",IF((ROUND(TRUNC(('TRI-3'!DF44  ),2),0))&lt;=1,"E-","")))))))))))</f>
        <v/>
      </c>
      <c r="DG44" s="51" t="str">
        <f>IF(OR('TRI-3'!DG44 ="",'TRI-3'!DG44&lt;0,'TRI-3'!DG44  &gt;10),"",IF((ROUND(TRUNC(('TRI-3'!DG44  ),2),0))=10,"A+",IF((ROUND(TRUNC(('TRI-3'!DG44  ),2),0))=9,"A-",IF((ROUND(TRUNC(('TRI-3'!DG44   ),2),0))=8,"B+",IF((ROUND(TRUNC(('TRI-3'!DG44 ),2),0))=7,"B-",IF((ROUND(TRUNC(('TRI-3'!DG44  ),2),0))=6,"C+",IF((ROUND(TRUNC(('TRI-3'!DG44  ),2),0))=5,"C-",IF((ROUND(TRUNC(('TRI-3'!DG44  ),2),0))=4,"D+",IF((ROUND(TRUNC(('TRI-3'!DG44 ),2),0))=3,"D-",IF((ROUND(TRUNC(('TRI-3'!DG44 ),2),0))=2,"E+",IF((ROUND(TRUNC(('TRI-3'!DG44  ),2),0))&lt;=1,"E-","")))))))))))</f>
        <v/>
      </c>
      <c r="DH44" s="51" t="str">
        <f>IF(OR('TRI-3'!DH44 ="",'TRI-3'!DH44&lt;0,'TRI-3'!DH44  &gt;10),"",IF((ROUND(TRUNC(('TRI-3'!DH44  ),2),0))=10,"A+",IF((ROUND(TRUNC(('TRI-3'!DH44  ),2),0))=9,"A-",IF((ROUND(TRUNC(('TRI-3'!DH44   ),2),0))=8,"B+",IF((ROUND(TRUNC(('TRI-3'!DH44 ),2),0))=7,"B-",IF((ROUND(TRUNC(('TRI-3'!DH44  ),2),0))=6,"C+",IF((ROUND(TRUNC(('TRI-3'!DH44  ),2),0))=5,"C-",IF((ROUND(TRUNC(('TRI-3'!DH44  ),2),0))=4,"D+",IF((ROUND(TRUNC(('TRI-3'!DH44 ),2),0))=3,"D-",IF((ROUND(TRUNC(('TRI-3'!DH44 ),2),0))=2,"E+",IF((ROUND(TRUNC(('TRI-3'!DH44  ),2),0))&lt;=1,"E-","")))))))))))</f>
        <v/>
      </c>
      <c r="DI44" s="51" t="str">
        <f>IF(OR('TRI-3'!DI44 ="",'TRI-3'!DI44&lt;0,'TRI-3'!DI44  &gt;10),"",IF((ROUND(TRUNC(('TRI-3'!DI44  ),2),0))=10,"A+",IF((ROUND(TRUNC(('TRI-3'!DI44  ),2),0))=9,"A-",IF((ROUND(TRUNC(('TRI-3'!DI44   ),2),0))=8,"B+",IF((ROUND(TRUNC(('TRI-3'!DI44 ),2),0))=7,"B-",IF((ROUND(TRUNC(('TRI-3'!DI44  ),2),0))=6,"C+",IF((ROUND(TRUNC(('TRI-3'!DI44  ),2),0))=5,"C-",IF((ROUND(TRUNC(('TRI-3'!DI44  ),2),0))=4,"D+",IF((ROUND(TRUNC(('TRI-3'!DI44 ),2),0))=3,"D-",IF((ROUND(TRUNC(('TRI-3'!DI44 ),2),0))=2,"E+",IF((ROUND(TRUNC(('TRI-3'!DI44  ),2),0))&lt;=1,"E-","")))))))))))</f>
        <v/>
      </c>
      <c r="DJ44" s="51" t="str">
        <f>IF(OR('TRI-3'!DJ44 ="",'TRI-3'!DJ44&lt;0,'TRI-3'!DJ44  &gt;10),"",IF((ROUND(TRUNC(('TRI-3'!DJ44  ),2),0))=10,"A+",IF((ROUND(TRUNC(('TRI-3'!DJ44  ),2),0))=9,"A-",IF((ROUND(TRUNC(('TRI-3'!DJ44   ),2),0))=8,"B+",IF((ROUND(TRUNC(('TRI-3'!DJ44 ),2),0))=7,"B-",IF((ROUND(TRUNC(('TRI-3'!DJ44  ),2),0))=6,"C+",IF((ROUND(TRUNC(('TRI-3'!DJ44  ),2),0))=5,"C-",IF((ROUND(TRUNC(('TRI-3'!DJ44  ),2),0))=4,"D+",IF((ROUND(TRUNC(('TRI-3'!DJ44 ),2),0))=3,"D-",IF((ROUND(TRUNC(('TRI-3'!DJ44 ),2),0))=2,"E+",IF((ROUND(TRUNC(('TRI-3'!DJ44  ),2),0))&lt;=1,"E-","")))))))))))</f>
        <v/>
      </c>
      <c r="DK44" s="51" t="str">
        <f>IF(OR('TRI-3'!DK44 ="",'TRI-3'!DK44&lt;0,'TRI-3'!DK44  &gt;10),"",IF((ROUND(TRUNC(('TRI-3'!DK44  ),2),0))=10,"A+",IF((ROUND(TRUNC(('TRI-3'!DK44  ),2),0))=9,"A-",IF((ROUND(TRUNC(('TRI-3'!DK44   ),2),0))=8,"B+",IF((ROUND(TRUNC(('TRI-3'!DK44 ),2),0))=7,"B-",IF((ROUND(TRUNC(('TRI-3'!DK44  ),2),0))=6,"C+",IF((ROUND(TRUNC(('TRI-3'!DK44  ),2),0))=5,"C-",IF((ROUND(TRUNC(('TRI-3'!DK44  ),2),0))=4,"D+",IF((ROUND(TRUNC(('TRI-3'!DK44 ),2),0))=3,"D-",IF((ROUND(TRUNC(('TRI-3'!DK44 ),2),0))=2,"E+",IF((ROUND(TRUNC(('TRI-3'!DK44  ),2),0))&lt;=1,"E-","")))))))))))</f>
        <v/>
      </c>
      <c r="DL44" s="51" t="str">
        <f>IF(OR('TRI-3'!DL44 ="",'TRI-3'!DL44&lt;0,'TRI-3'!DL44  &gt;10),"",IF((ROUND(TRUNC(('TRI-3'!DL44  ),2),0))=10,"A+",IF((ROUND(TRUNC(('TRI-3'!DL44  ),2),0))=9,"A-",IF((ROUND(TRUNC(('TRI-3'!DL44   ),2),0))=8,"B+",IF((ROUND(TRUNC(('TRI-3'!DL44 ),2),0))=7,"B-",IF((ROUND(TRUNC(('TRI-3'!DL44  ),2),0))=6,"C+",IF((ROUND(TRUNC(('TRI-3'!DL44  ),2),0))=5,"C-",IF((ROUND(TRUNC(('TRI-3'!DL44  ),2),0))=4,"D+",IF((ROUND(TRUNC(('TRI-3'!DL44 ),2),0))=3,"D-",IF((ROUND(TRUNC(('TRI-3'!DL44 ),2),0))=2,"E+",IF((ROUND(TRUNC(('TRI-3'!DL44  ),2),0))&lt;=1,"E-","")))))))))))</f>
        <v/>
      </c>
      <c r="DM44" s="51" t="str">
        <f>IF(OR('TRI-3'!DM44 ="",'TRI-3'!DM44&lt;0,'TRI-3'!DM44  &gt;10),"",IF((ROUND(TRUNC(('TRI-3'!DM44  ),2),0))=10,"A+",IF((ROUND(TRUNC(('TRI-3'!DM44  ),2),0))=9,"A-",IF((ROUND(TRUNC(('TRI-3'!DM44   ),2),0))=8,"B+",IF((ROUND(TRUNC(('TRI-3'!DM44 ),2),0))=7,"B-",IF((ROUND(TRUNC(('TRI-3'!DM44  ),2),0))=6,"C+",IF((ROUND(TRUNC(('TRI-3'!DM44  ),2),0))=5,"C-",IF((ROUND(TRUNC(('TRI-3'!DM44  ),2),0))=4,"D+",IF((ROUND(TRUNC(('TRI-3'!DM44 ),2),0))=3,"D-",IF((ROUND(TRUNC(('TRI-3'!DM44 ),2),0))=2,"E+",IF((ROUND(TRUNC(('TRI-3'!DM44  ),2),0))&lt;=1,"E-","")))))))))))</f>
        <v/>
      </c>
      <c r="DN44" s="51" t="str">
        <f>IF(OR('TRI-3'!DN44 ="",'TRI-3'!DN44&lt;0,'TRI-3'!DN44  &gt;10),"",IF((ROUND(TRUNC(('TRI-3'!DN44  ),2),0))=10,"A+",IF((ROUND(TRUNC(('TRI-3'!DN44  ),2),0))=9,"A-",IF((ROUND(TRUNC(('TRI-3'!DN44   ),2),0))=8,"B+",IF((ROUND(TRUNC(('TRI-3'!DN44 ),2),0))=7,"B-",IF((ROUND(TRUNC(('TRI-3'!DN44  ),2),0))=6,"C+",IF((ROUND(TRUNC(('TRI-3'!DN44  ),2),0))=5,"C-",IF((ROUND(TRUNC(('TRI-3'!DN44  ),2),0))=4,"D+",IF((ROUND(TRUNC(('TRI-3'!DN44 ),2),0))=3,"D-",IF((ROUND(TRUNC(('TRI-3'!DN44 ),2),0))=2,"E+",IF((ROUND(TRUNC(('TRI-3'!DN44  ),2),0))&lt;=1,"E-","")))))))))))</f>
        <v/>
      </c>
      <c r="DO44" s="51" t="str">
        <f>IF(OR('TRI-3'!DO44 ="",'TRI-3'!DO44&lt;0,'TRI-3'!DO44  &gt;10),"",IF((ROUND(TRUNC(('TRI-3'!DO44  ),2),0))=10,"A+",IF((ROUND(TRUNC(('TRI-3'!DO44  ),2),0))=9,"A-",IF((ROUND(TRUNC(('TRI-3'!DO44   ),2),0))=8,"B+",IF((ROUND(TRUNC(('TRI-3'!DO44 ),2),0))=7,"B-",IF((ROUND(TRUNC(('TRI-3'!DO44  ),2),0))=6,"C+",IF((ROUND(TRUNC(('TRI-3'!DO44  ),2),0))=5,"C-",IF((ROUND(TRUNC(('TRI-3'!DO44  ),2),0))=4,"D+",IF((ROUND(TRUNC(('TRI-3'!DO44 ),2),0))=3,"D-",IF((ROUND(TRUNC(('TRI-3'!DO44 ),2),0))=2,"E+",IF((ROUND(TRUNC(('TRI-3'!DO44  ),2),0))&lt;=1,"E-","")))))))))))</f>
        <v/>
      </c>
      <c r="DP44" s="51" t="str">
        <f>IF(OR('TRI-3'!DP44 ="",'TRI-3'!DP44&lt;0,'TRI-3'!DP44  &gt;10),"",IF((ROUND(TRUNC(('TRI-3'!DP44  ),2),0))=10,"A+",IF((ROUND(TRUNC(('TRI-3'!DP44  ),2),0))=9,"A-",IF((ROUND(TRUNC(('TRI-3'!DP44   ),2),0))=8,"B+",IF((ROUND(TRUNC(('TRI-3'!DP44 ),2),0))=7,"B-",IF((ROUND(TRUNC(('TRI-3'!DP44  ),2),0))=6,"C+",IF((ROUND(TRUNC(('TRI-3'!DP44  ),2),0))=5,"C-",IF((ROUND(TRUNC(('TRI-3'!DP44  ),2),0))=4,"D+",IF((ROUND(TRUNC(('TRI-3'!DP44 ),2),0))=3,"D-",IF((ROUND(TRUNC(('TRI-3'!DP44 ),2),0))=2,"E+",IF((ROUND(TRUNC(('TRI-3'!DP44  ),2),0))&lt;=1,"E-","")))))))))))</f>
        <v/>
      </c>
      <c r="DQ44" s="51" t="str">
        <f>IF(OR('TRI-3'!DQ44 ="",'TRI-3'!DQ44&lt;0,'TRI-3'!DQ44  &gt;10),"",IF((ROUND(TRUNC(('TRI-3'!DQ44  ),2),0))=10,"A+",IF((ROUND(TRUNC(('TRI-3'!DQ44  ),2),0))=9,"A-",IF((ROUND(TRUNC(('TRI-3'!DQ44   ),2),0))=8,"B+",IF((ROUND(TRUNC(('TRI-3'!DQ44 ),2),0))=7,"B-",IF((ROUND(TRUNC(('TRI-3'!DQ44  ),2),0))=6,"C+",IF((ROUND(TRUNC(('TRI-3'!DQ44  ),2),0))=5,"C-",IF((ROUND(TRUNC(('TRI-3'!DQ44  ),2),0))=4,"D+",IF((ROUND(TRUNC(('TRI-3'!DQ44 ),2),0))=3,"D-",IF((ROUND(TRUNC(('TRI-3'!DQ44 ),2),0))=2,"E+",IF((ROUND(TRUNC(('TRI-3'!DQ44  ),2),0))&lt;=1,"E-","")))))))))))</f>
        <v/>
      </c>
      <c r="DR44" s="51" t="str">
        <f>IF(OR('TRI-3'!DR44 ="",'TRI-3'!DR44&lt;0,'TRI-3'!DR44  &gt;10),"",IF((ROUND(TRUNC(('TRI-3'!DR44  ),2),0))=10,"A+",IF((ROUND(TRUNC(('TRI-3'!DR44  ),2),0))=9,"A-",IF((ROUND(TRUNC(('TRI-3'!DR44   ),2),0))=8,"B+",IF((ROUND(TRUNC(('TRI-3'!DR44 ),2),0))=7,"B-",IF((ROUND(TRUNC(('TRI-3'!DR44  ),2),0))=6,"C+",IF((ROUND(TRUNC(('TRI-3'!DR44  ),2),0))=5,"C-",IF((ROUND(TRUNC(('TRI-3'!DR44  ),2),0))=4,"D+",IF((ROUND(TRUNC(('TRI-3'!DR44 ),2),0))=3,"D-",IF((ROUND(TRUNC(('TRI-3'!DR44 ),2),0))=2,"E+",IF((ROUND(TRUNC(('TRI-3'!DR44  ),2),0))&lt;=1,"E-","")))))))))))</f>
        <v/>
      </c>
      <c r="DS44" s="51" t="str">
        <f>IF(OR('TRI-3'!DS44 ="",'TRI-3'!DS44&lt;0,'TRI-3'!DS44  &gt;10),"",IF((ROUND(TRUNC(('TRI-3'!DS44  ),2),0))=10,"A+",IF((ROUND(TRUNC(('TRI-3'!DS44  ),2),0))=9,"A-",IF((ROUND(TRUNC(('TRI-3'!DS44   ),2),0))=8,"B+",IF((ROUND(TRUNC(('TRI-3'!DS44 ),2),0))=7,"B-",IF((ROUND(TRUNC(('TRI-3'!DS44  ),2),0))=6,"C+",IF((ROUND(TRUNC(('TRI-3'!DS44  ),2),0))=5,"C-",IF((ROUND(TRUNC(('TRI-3'!DS44  ),2),0))=4,"D+",IF((ROUND(TRUNC(('TRI-3'!DS44 ),2),0))=3,"D-",IF((ROUND(TRUNC(('TRI-3'!DS44 ),2),0))=2,"E+",IF((ROUND(TRUNC(('TRI-3'!DS44  ),2),0))&lt;=1,"E-","")))))))))))</f>
        <v/>
      </c>
      <c r="DT44" s="51" t="str">
        <f>IF(OR('TRI-3'!DT44 ="",'TRI-3'!DT44&lt;0,'TRI-3'!DT44  &gt;10),"",IF((ROUND(TRUNC(('TRI-3'!DT44  ),2),0))=10,"A+",IF((ROUND(TRUNC(('TRI-3'!DT44  ),2),0))=9,"A-",IF((ROUND(TRUNC(('TRI-3'!DT44   ),2),0))=8,"B+",IF((ROUND(TRUNC(('TRI-3'!DT44 ),2),0))=7,"B-",IF((ROUND(TRUNC(('TRI-3'!DT44  ),2),0))=6,"C+",IF((ROUND(TRUNC(('TRI-3'!DT44  ),2),0))=5,"C-",IF((ROUND(TRUNC(('TRI-3'!DT44  ),2),0))=4,"D+",IF((ROUND(TRUNC(('TRI-3'!DT44 ),2),0))=3,"D-",IF((ROUND(TRUNC(('TRI-3'!DT44 ),2),0))=2,"E+",IF((ROUND(TRUNC(('TRI-3'!DT44  ),2),0))&lt;=1,"E-","")))))))))))</f>
        <v/>
      </c>
      <c r="DU44" s="51" t="str">
        <f>IF(OR('TRI-3'!DU44 ="",'TRI-3'!DU44&lt;0,'TRI-3'!DU44  &gt;10),"",IF((ROUND(TRUNC(('TRI-3'!DU44  ),2),0))=10,"A+",IF((ROUND(TRUNC(('TRI-3'!DU44  ),2),0))=9,"A-",IF((ROUND(TRUNC(('TRI-3'!DU44   ),2),0))=8,"B+",IF((ROUND(TRUNC(('TRI-3'!DU44 ),2),0))=7,"B-",IF((ROUND(TRUNC(('TRI-3'!DU44  ),2),0))=6,"C+",IF((ROUND(TRUNC(('TRI-3'!DU44  ),2),0))=5,"C-",IF((ROUND(TRUNC(('TRI-3'!DU44  ),2),0))=4,"D+",IF((ROUND(TRUNC(('TRI-3'!DU44 ),2),0))=3,"D-",IF((ROUND(TRUNC(('TRI-3'!DU44 ),2),0))=2,"E+",IF((ROUND(TRUNC(('TRI-3'!DU44  ),2),0))&lt;=1,"E-","")))))))))))</f>
        <v/>
      </c>
      <c r="DV44" s="51" t="str">
        <f>IF(OR('TRI-3'!DV44 ="",'TRI-3'!DV44&lt;0,'TRI-3'!DV44  &gt;10),"",IF((ROUND(TRUNC(('TRI-3'!DV44  ),2),0))=10,"A+",IF((ROUND(TRUNC(('TRI-3'!DV44  ),2),0))=9,"A-",IF((ROUND(TRUNC(('TRI-3'!DV44   ),2),0))=8,"B+",IF((ROUND(TRUNC(('TRI-3'!DV44 ),2),0))=7,"B-",IF((ROUND(TRUNC(('TRI-3'!DV44  ),2),0))=6,"C+",IF((ROUND(TRUNC(('TRI-3'!DV44  ),2),0))=5,"C-",IF((ROUND(TRUNC(('TRI-3'!DV44  ),2),0))=4,"D+",IF((ROUND(TRUNC(('TRI-3'!DV44 ),2),0))=3,"D-",IF((ROUND(TRUNC(('TRI-3'!DV44 ),2),0))=2,"E+",IF((ROUND(TRUNC(('TRI-3'!DV44  ),2),0))&lt;=1,"E-","")))))))))))</f>
        <v/>
      </c>
      <c r="DW44" s="51" t="str">
        <f>IF(OR('TRI-3'!DW44 ="",'TRI-3'!DW44&lt;0,'TRI-3'!DW44  &gt;10),"",IF((ROUND(TRUNC(('TRI-3'!DW44  ),2),0))=10,"A+",IF((ROUND(TRUNC(('TRI-3'!DW44  ),2),0))=9,"A-",IF((ROUND(TRUNC(('TRI-3'!DW44   ),2),0))=8,"B+",IF((ROUND(TRUNC(('TRI-3'!DW44 ),2),0))=7,"B-",IF((ROUND(TRUNC(('TRI-3'!DW44  ),2),0))=6,"C+",IF((ROUND(TRUNC(('TRI-3'!DW44  ),2),0))=5,"C-",IF((ROUND(TRUNC(('TRI-3'!DW44  ),2),0))=4,"D+",IF((ROUND(TRUNC(('TRI-3'!DW44 ),2),0))=3,"D-",IF((ROUND(TRUNC(('TRI-3'!DW44 ),2),0))=2,"E+",IF((ROUND(TRUNC(('TRI-3'!DW44  ),2),0))&lt;=1,"E-","")))))))))))</f>
        <v/>
      </c>
      <c r="DX44" s="51" t="str">
        <f>IF(OR('TRI-3'!DX44 ="",'TRI-3'!DX44&lt;0,'TRI-3'!DX44  &gt;10),"",IF((ROUND(TRUNC(('TRI-3'!DX44  ),2),0))=10,"A+",IF((ROUND(TRUNC(('TRI-3'!DX44  ),2),0))=9,"A-",IF((ROUND(TRUNC(('TRI-3'!DX44   ),2),0))=8,"B+",IF((ROUND(TRUNC(('TRI-3'!DX44 ),2),0))=7,"B-",IF((ROUND(TRUNC(('TRI-3'!DX44  ),2),0))=6,"C+",IF((ROUND(TRUNC(('TRI-3'!DX44  ),2),0))=5,"C-",IF((ROUND(TRUNC(('TRI-3'!DX44  ),2),0))=4,"D+",IF((ROUND(TRUNC(('TRI-3'!DX44 ),2),0))=3,"D-",IF((ROUND(TRUNC(('TRI-3'!DX44 ),2),0))=2,"E+",IF((ROUND(TRUNC(('TRI-3'!DX44  ),2),0))&lt;=1,"E-","")))))))))))</f>
        <v/>
      </c>
      <c r="DY44" s="51" t="str">
        <f>IF(OR('TRI-3'!DY44 ="",'TRI-3'!DY44&lt;0,'TRI-3'!DY44  &gt;10),"",IF((ROUND(TRUNC(('TRI-3'!DY44  ),2),0))=10,"A+",IF((ROUND(TRUNC(('TRI-3'!DY44  ),2),0))=9,"A-",IF((ROUND(TRUNC(('TRI-3'!DY44   ),2),0))=8,"B+",IF((ROUND(TRUNC(('TRI-3'!DY44 ),2),0))=7,"B-",IF((ROUND(TRUNC(('TRI-3'!DY44  ),2),0))=6,"C+",IF((ROUND(TRUNC(('TRI-3'!DY44  ),2),0))=5,"C-",IF((ROUND(TRUNC(('TRI-3'!DY44  ),2),0))=4,"D+",IF((ROUND(TRUNC(('TRI-3'!DY44 ),2),0))=3,"D-",IF((ROUND(TRUNC(('TRI-3'!DY44 ),2),0))=2,"E+",IF((ROUND(TRUNC(('TRI-3'!DY44  ),2),0))&lt;=1,"E-","")))))))))))</f>
        <v/>
      </c>
      <c r="DZ44" s="51" t="str">
        <f>IF(OR('TRI-3'!DZ44 ="",'TRI-3'!DZ44&lt;0,'TRI-3'!DZ44  &gt;10),"",IF((ROUND(TRUNC(('TRI-3'!DZ44  ),2),0))=10,"A+",IF((ROUND(TRUNC(('TRI-3'!DZ44  ),2),0))=9,"A-",IF((ROUND(TRUNC(('TRI-3'!DZ44   ),2),0))=8,"B+",IF((ROUND(TRUNC(('TRI-3'!DZ44 ),2),0))=7,"B-",IF((ROUND(TRUNC(('TRI-3'!DZ44  ),2),0))=6,"C+",IF((ROUND(TRUNC(('TRI-3'!DZ44  ),2),0))=5,"C-",IF((ROUND(TRUNC(('TRI-3'!DZ44  ),2),0))=4,"D+",IF((ROUND(TRUNC(('TRI-3'!DZ44 ),2),0))=3,"D-",IF((ROUND(TRUNC(('TRI-3'!DZ44 ),2),0))=2,"E+",IF((ROUND(TRUNC(('TRI-3'!DZ44  ),2),0))&lt;=1,"E-","")))))))))))</f>
        <v/>
      </c>
      <c r="EA44" s="51" t="str">
        <f>IF(OR('TRI-3'!EA44 ="",'TRI-3'!EA44&lt;0,'TRI-3'!EA44  &gt;10),"",IF((ROUND(TRUNC(('TRI-3'!EA44  ),2),0))=10,"A+",IF((ROUND(TRUNC(('TRI-3'!EA44  ),2),0))=9,"A-",IF((ROUND(TRUNC(('TRI-3'!EA44   ),2),0))=8,"B+",IF((ROUND(TRUNC(('TRI-3'!EA44 ),2),0))=7,"B-",IF((ROUND(TRUNC(('TRI-3'!EA44  ),2),0))=6,"C+",IF((ROUND(TRUNC(('TRI-3'!EA44  ),2),0))=5,"C-",IF((ROUND(TRUNC(('TRI-3'!EA44  ),2),0))=4,"D+",IF((ROUND(TRUNC(('TRI-3'!EA44 ),2),0))=3,"D-",IF((ROUND(TRUNC(('TRI-3'!EA44 ),2),0))=2,"E+",IF((ROUND(TRUNC(('TRI-3'!EA44  ),2),0))&lt;=1,"E-","")))))))))))</f>
        <v/>
      </c>
      <c r="EB44" s="51" t="str">
        <f>IF(OR('TRI-3'!EB44 ="",'TRI-3'!EB44&lt;0,'TRI-3'!EB44  &gt;10),"",IF((ROUND(TRUNC(('TRI-3'!EB44  ),2),0))=10,"A+",IF((ROUND(TRUNC(('TRI-3'!EB44  ),2),0))=9,"A-",IF((ROUND(TRUNC(('TRI-3'!EB44   ),2),0))=8,"B+",IF((ROUND(TRUNC(('TRI-3'!EB44 ),2),0))=7,"B-",IF((ROUND(TRUNC(('TRI-3'!EB44  ),2),0))=6,"C+",IF((ROUND(TRUNC(('TRI-3'!EB44  ),2),0))=5,"C-",IF((ROUND(TRUNC(('TRI-3'!EB44  ),2),0))=4,"D+",IF((ROUND(TRUNC(('TRI-3'!EB44 ),2),0))=3,"D-",IF((ROUND(TRUNC(('TRI-3'!EB44 ),2),0))=2,"E+",IF((ROUND(TRUNC(('TRI-3'!EB44  ),2),0))&lt;=1,"E-","")))))))))))</f>
        <v/>
      </c>
      <c r="EC44" s="51" t="str">
        <f>IF(OR('TRI-3'!EC44 ="",'TRI-3'!EC44&lt;0,'TRI-3'!EC44  &gt;10),"",IF((ROUND(TRUNC(('TRI-3'!EC44  ),2),0))=10,"A+",IF((ROUND(TRUNC(('TRI-3'!EC44  ),2),0))=9,"A-",IF((ROUND(TRUNC(('TRI-3'!EC44   ),2),0))=8,"B+",IF((ROUND(TRUNC(('TRI-3'!EC44 ),2),0))=7,"B-",IF((ROUND(TRUNC(('TRI-3'!EC44  ),2),0))=6,"C+",IF((ROUND(TRUNC(('TRI-3'!EC44  ),2),0))=5,"C-",IF((ROUND(TRUNC(('TRI-3'!EC44  ),2),0))=4,"D+",IF((ROUND(TRUNC(('TRI-3'!EC44 ),2),0))=3,"D-",IF((ROUND(TRUNC(('TRI-3'!EC44 ),2),0))=2,"E+",IF((ROUND(TRUNC(('TRI-3'!EC44  ),2),0))&lt;=1,"E-","")))))))))))</f>
        <v/>
      </c>
      <c r="ED44" s="51" t="str">
        <f>IF(OR('TRI-3'!ED44 ="",'TRI-3'!ED44&lt;0,'TRI-3'!ED44  &gt;10),"",IF((ROUND(TRUNC(('TRI-3'!ED44  ),2),0))=10,"A+",IF((ROUND(TRUNC(('TRI-3'!ED44  ),2),0))=9,"A-",IF((ROUND(TRUNC(('TRI-3'!ED44   ),2),0))=8,"B+",IF((ROUND(TRUNC(('TRI-3'!ED44 ),2),0))=7,"B-",IF((ROUND(TRUNC(('TRI-3'!ED44  ),2),0))=6,"C+",IF((ROUND(TRUNC(('TRI-3'!ED44  ),2),0))=5,"C-",IF((ROUND(TRUNC(('TRI-3'!ED44  ),2),0))=4,"D+",IF((ROUND(TRUNC(('TRI-3'!ED44 ),2),0))=3,"D-",IF((ROUND(TRUNC(('TRI-3'!ED44 ),2),0))=2,"E+",IF((ROUND(TRUNC(('TRI-3'!ED44  ),2),0))&lt;=1,"E-","")))))))))))</f>
        <v/>
      </c>
      <c r="EE44" s="51" t="str">
        <f>IF(OR('TRI-3'!EE44 ="",'TRI-3'!EE44&lt;0,'TRI-3'!EE44  &gt;10),"",IF((ROUND(TRUNC(('TRI-3'!EE44  ),2),0))=10,"A+",IF((ROUND(TRUNC(('TRI-3'!EE44  ),2),0))=9,"A-",IF((ROUND(TRUNC(('TRI-3'!EE44   ),2),0))=8,"B+",IF((ROUND(TRUNC(('TRI-3'!EE44 ),2),0))=7,"B-",IF((ROUND(TRUNC(('TRI-3'!EE44  ),2),0))=6,"C+",IF((ROUND(TRUNC(('TRI-3'!EE44  ),2),0))=5,"C-",IF((ROUND(TRUNC(('TRI-3'!EE44  ),2),0))=4,"D+",IF((ROUND(TRUNC(('TRI-3'!EE44 ),2),0))=3,"D-",IF((ROUND(TRUNC(('TRI-3'!EE44 ),2),0))=2,"E+",IF((ROUND(TRUNC(('TRI-3'!EE44  ),2),0))&lt;=1,"E-","")))))))))))</f>
        <v/>
      </c>
      <c r="EF44" s="51" t="str">
        <f>IF(OR('TRI-3'!EF44 ="",'TRI-3'!EF44&lt;0,'TRI-3'!EF44  &gt;10),"",IF((ROUND(TRUNC(('TRI-3'!EF44  ),2),0))=10,"A+",IF((ROUND(TRUNC(('TRI-3'!EF44  ),2),0))=9,"A-",IF((ROUND(TRUNC(('TRI-3'!EF44   ),2),0))=8,"B+",IF((ROUND(TRUNC(('TRI-3'!EF44 ),2),0))=7,"B-",IF((ROUND(TRUNC(('TRI-3'!EF44  ),2),0))=6,"C+",IF((ROUND(TRUNC(('TRI-3'!EF44  ),2),0))=5,"C-",IF((ROUND(TRUNC(('TRI-3'!EF44  ),2),0))=4,"D+",IF((ROUND(TRUNC(('TRI-3'!EF44 ),2),0))=3,"D-",IF((ROUND(TRUNC(('TRI-3'!EF44 ),2),0))=2,"E+",IF((ROUND(TRUNC(('TRI-3'!EF44  ),2),0))&lt;=1,"E-","")))))))))))</f>
        <v/>
      </c>
      <c r="EG44" s="51" t="str">
        <f>IF(OR('TRI-3'!EG44 ="",'TRI-3'!EG44&lt;0,'TRI-3'!EG44  &gt;10),"",IF((ROUND(TRUNC(('TRI-3'!EG44  ),2),0))=10,"A+",IF((ROUND(TRUNC(('TRI-3'!EG44  ),2),0))=9,"A-",IF((ROUND(TRUNC(('TRI-3'!EG44   ),2),0))=8,"B+",IF((ROUND(TRUNC(('TRI-3'!EG44 ),2),0))=7,"B-",IF((ROUND(TRUNC(('TRI-3'!EG44  ),2),0))=6,"C+",IF((ROUND(TRUNC(('TRI-3'!EG44  ),2),0))=5,"C-",IF((ROUND(TRUNC(('TRI-3'!EG44  ),2),0))=4,"D+",IF((ROUND(TRUNC(('TRI-3'!EG44 ),2),0))=3,"D-",IF((ROUND(TRUNC(('TRI-3'!EG44 ),2),0))=2,"E+",IF((ROUND(TRUNC(('TRI-3'!EG44  ),2),0))&lt;=1,"E-","")))))))))))</f>
        <v/>
      </c>
      <c r="EH44" s="51" t="str">
        <f>IF(OR('TRI-3'!EH44 ="",'TRI-3'!EH44&lt;0,'TRI-3'!EH44  &gt;10),"",IF((ROUND(TRUNC(('TRI-3'!EH44  ),2),0))=10,"A+",IF((ROUND(TRUNC(('TRI-3'!EH44  ),2),0))=9,"A-",IF((ROUND(TRUNC(('TRI-3'!EH44   ),2),0))=8,"B+",IF((ROUND(TRUNC(('TRI-3'!EH44 ),2),0))=7,"B-",IF((ROUND(TRUNC(('TRI-3'!EH44  ),2),0))=6,"C+",IF((ROUND(TRUNC(('TRI-3'!EH44  ),2),0))=5,"C-",IF((ROUND(TRUNC(('TRI-3'!EH44  ),2),0))=4,"D+",IF((ROUND(TRUNC(('TRI-3'!EH44 ),2),0))=3,"D-",IF((ROUND(TRUNC(('TRI-3'!EH44 ),2),0))=2,"E+",IF((ROUND(TRUNC(('TRI-3'!EH44  ),2),0))&lt;=1,"E-","")))))))))))</f>
        <v/>
      </c>
      <c r="EI44" s="51" t="str">
        <f>IF(OR('TRI-3'!EI44 ="",'TRI-3'!EI44&lt;0,'TRI-3'!EI44  &gt;10),"",IF((ROUND(TRUNC(('TRI-3'!EI44  ),2),0))=10,"A+",IF((ROUND(TRUNC(('TRI-3'!EI44  ),2),0))=9,"A-",IF((ROUND(TRUNC(('TRI-3'!EI44   ),2),0))=8,"B+",IF((ROUND(TRUNC(('TRI-3'!EI44 ),2),0))=7,"B-",IF((ROUND(TRUNC(('TRI-3'!EI44  ),2),0))=6,"C+",IF((ROUND(TRUNC(('TRI-3'!EI44  ),2),0))=5,"C-",IF((ROUND(TRUNC(('TRI-3'!EI44  ),2),0))=4,"D+",IF((ROUND(TRUNC(('TRI-3'!EI44 ),2),0))=3,"D-",IF((ROUND(TRUNC(('TRI-3'!EI44 ),2),0))=2,"E+",IF((ROUND(TRUNC(('TRI-3'!EI44  ),2),0))&lt;=1,"E-","")))))))))))</f>
        <v/>
      </c>
      <c r="EJ44" s="51" t="str">
        <f>IF(OR('TRI-3'!EJ44 ="",'TRI-3'!EJ44&lt;0,'TRI-3'!EJ44  &gt;10),"",IF((ROUND(TRUNC(('TRI-3'!EJ44  ),2),0))=10,"A+",IF((ROUND(TRUNC(('TRI-3'!EJ44  ),2),0))=9,"A-",IF((ROUND(TRUNC(('TRI-3'!EJ44   ),2),0))=8,"B+",IF((ROUND(TRUNC(('TRI-3'!EJ44 ),2),0))=7,"B-",IF((ROUND(TRUNC(('TRI-3'!EJ44  ),2),0))=6,"C+",IF((ROUND(TRUNC(('TRI-3'!EJ44  ),2),0))=5,"C-",IF((ROUND(TRUNC(('TRI-3'!EJ44  ),2),0))=4,"D+",IF((ROUND(TRUNC(('TRI-3'!EJ44 ),2),0))=3,"D-",IF((ROUND(TRUNC(('TRI-3'!EJ44 ),2),0))=2,"E+",IF((ROUND(TRUNC(('TRI-3'!EJ44  ),2),0))&lt;=1,"E-","")))))))))))</f>
        <v/>
      </c>
      <c r="EK44" s="51" t="str">
        <f>IF(OR('TRI-3'!EK44 ="",'TRI-3'!EK44&lt;0,'TRI-3'!EK44  &gt;10),"",IF((ROUND(TRUNC(('TRI-3'!EK44  ),2),0))=10,"A+",IF((ROUND(TRUNC(('TRI-3'!EK44  ),2),0))=9,"A-",IF((ROUND(TRUNC(('TRI-3'!EK44   ),2),0))=8,"B+",IF((ROUND(TRUNC(('TRI-3'!EK44 ),2),0))=7,"B-",IF((ROUND(TRUNC(('TRI-3'!EK44  ),2),0))=6,"C+",IF((ROUND(TRUNC(('TRI-3'!EK44  ),2),0))=5,"C-",IF((ROUND(TRUNC(('TRI-3'!EK44  ),2),0))=4,"D+",IF((ROUND(TRUNC(('TRI-3'!EK44 ),2),0))=3,"D-",IF((ROUND(TRUNC(('TRI-3'!EK44 ),2),0))=2,"E+",IF((ROUND(TRUNC(('TRI-3'!EK44  ),2),0))&lt;=1,"E-","")))))))))))</f>
        <v/>
      </c>
      <c r="EL44" s="51" t="str">
        <f>IF(OR('TRI-3'!EL44 ="",'TRI-3'!EL44&lt;0,'TRI-3'!EL44  &gt;10),"",IF((ROUND(TRUNC(('TRI-3'!EL44  ),2),0))=10,"A+",IF((ROUND(TRUNC(('TRI-3'!EL44  ),2),0))=9,"A-",IF((ROUND(TRUNC(('TRI-3'!EL44   ),2),0))=8,"B+",IF((ROUND(TRUNC(('TRI-3'!EL44 ),2),0))=7,"B-",IF((ROUND(TRUNC(('TRI-3'!EL44  ),2),0))=6,"C+",IF((ROUND(TRUNC(('TRI-3'!EL44  ),2),0))=5,"C-",IF((ROUND(TRUNC(('TRI-3'!EL44  ),2),0))=4,"D+",IF((ROUND(TRUNC(('TRI-3'!EL44 ),2),0))=3,"D-",IF((ROUND(TRUNC(('TRI-3'!EL44 ),2),0))=2,"E+",IF((ROUND(TRUNC(('TRI-3'!EL44  ),2),0))&lt;=1,"E-","")))))))))))</f>
        <v/>
      </c>
      <c r="EM44" s="51" t="str">
        <f>IF(OR('TRI-3'!EM44 ="",'TRI-3'!EM44&lt;0,'TRI-3'!EM44  &gt;10),"",IF((ROUND(TRUNC(('TRI-3'!EM44  ),2),0))=10,"A+",IF((ROUND(TRUNC(('TRI-3'!EM44  ),2),0))=9,"A-",IF((ROUND(TRUNC(('TRI-3'!EM44   ),2),0))=8,"B+",IF((ROUND(TRUNC(('TRI-3'!EM44 ),2),0))=7,"B-",IF((ROUND(TRUNC(('TRI-3'!EM44  ),2),0))=6,"C+",IF((ROUND(TRUNC(('TRI-3'!EM44  ),2),0))=5,"C-",IF((ROUND(TRUNC(('TRI-3'!EM44  ),2),0))=4,"D+",IF((ROUND(TRUNC(('TRI-3'!EM44 ),2),0))=3,"D-",IF((ROUND(TRUNC(('TRI-3'!EM44 ),2),0))=2,"E+",IF((ROUND(TRUNC(('TRI-3'!EM44  ),2),0))&lt;=1,"E-","")))))))))))</f>
        <v/>
      </c>
      <c r="EN44" s="51" t="str">
        <f>IF(OR('TRI-3'!EN44 ="",'TRI-3'!EN44&lt;0,'TRI-3'!EN44  &gt;10),"",IF((ROUND(TRUNC(('TRI-3'!EN44  ),2),0))=10,"A+",IF((ROUND(TRUNC(('TRI-3'!EN44  ),2),0))=9,"A-",IF((ROUND(TRUNC(('TRI-3'!EN44   ),2),0))=8,"B+",IF((ROUND(TRUNC(('TRI-3'!EN44 ),2),0))=7,"B-",IF((ROUND(TRUNC(('TRI-3'!EN44  ),2),0))=6,"C+",IF((ROUND(TRUNC(('TRI-3'!EN44  ),2),0))=5,"C-",IF((ROUND(TRUNC(('TRI-3'!EN44  ),2),0))=4,"D+",IF((ROUND(TRUNC(('TRI-3'!EN44 ),2),0))=3,"D-",IF((ROUND(TRUNC(('TRI-3'!EN44 ),2),0))=2,"E+",IF((ROUND(TRUNC(('TRI-3'!EN44  ),2),0))&lt;=1,"E-","")))))))))))</f>
        <v/>
      </c>
      <c r="EO44" s="51" t="str">
        <f>IF(OR('TRI-3'!EO44 ="",'TRI-3'!EO44&lt;0,'TRI-3'!EO44  &gt;10),"",IF((ROUND(TRUNC(('TRI-3'!EO44  ),2),0))=10,"A+",IF((ROUND(TRUNC(('TRI-3'!EO44  ),2),0))=9,"A-",IF((ROUND(TRUNC(('TRI-3'!EO44   ),2),0))=8,"B+",IF((ROUND(TRUNC(('TRI-3'!EO44 ),2),0))=7,"B-",IF((ROUND(TRUNC(('TRI-3'!EO44  ),2),0))=6,"C+",IF((ROUND(TRUNC(('TRI-3'!EO44  ),2),0))=5,"C-",IF((ROUND(TRUNC(('TRI-3'!EO44  ),2),0))=4,"D+",IF((ROUND(TRUNC(('TRI-3'!EO44 ),2),0))=3,"D-",IF((ROUND(TRUNC(('TRI-3'!EO44 ),2),0))=2,"E+",IF((ROUND(TRUNC(('TRI-3'!EO44  ),2),0))&lt;=1,"E-","")))))))))))</f>
        <v/>
      </c>
      <c r="EP44" s="51" t="str">
        <f>IF(OR('TRI-3'!EP44 ="",'TRI-3'!EP44&lt;0,'TRI-3'!EP44  &gt;10),"",IF((ROUND(TRUNC(('TRI-3'!EP44  ),2),0))=10,"A+",IF((ROUND(TRUNC(('TRI-3'!EP44  ),2),0))=9,"A-",IF((ROUND(TRUNC(('TRI-3'!EP44   ),2),0))=8,"B+",IF((ROUND(TRUNC(('TRI-3'!EP44 ),2),0))=7,"B-",IF((ROUND(TRUNC(('TRI-3'!EP44  ),2),0))=6,"C+",IF((ROUND(TRUNC(('TRI-3'!EP44  ),2),0))=5,"C-",IF((ROUND(TRUNC(('TRI-3'!EP44  ),2),0))=4,"D+",IF((ROUND(TRUNC(('TRI-3'!EP44 ),2),0))=3,"D-",IF((ROUND(TRUNC(('TRI-3'!EP44 ),2),0))=2,"E+",IF((ROUND(TRUNC(('TRI-3'!EP44  ),2),0))&lt;=1,"E-","")))))))))))</f>
        <v/>
      </c>
      <c r="EQ44" s="51" t="str">
        <f>IF(OR('TRI-3'!EQ44 ="",'TRI-3'!EQ44&lt;0,'TRI-3'!EQ44  &gt;10),"",IF((ROUND(TRUNC(('TRI-3'!EQ44  ),2),0))=10,"A+",IF((ROUND(TRUNC(('TRI-3'!EQ44  ),2),0))=9,"A-",IF((ROUND(TRUNC(('TRI-3'!EQ44   ),2),0))=8,"B+",IF((ROUND(TRUNC(('TRI-3'!EQ44 ),2),0))=7,"B-",IF((ROUND(TRUNC(('TRI-3'!EQ44  ),2),0))=6,"C+",IF((ROUND(TRUNC(('TRI-3'!EQ44  ),2),0))=5,"C-",IF((ROUND(TRUNC(('TRI-3'!EQ44  ),2),0))=4,"D+",IF((ROUND(TRUNC(('TRI-3'!EQ44 ),2),0))=3,"D-",IF((ROUND(TRUNC(('TRI-3'!EQ44 ),2),0))=2,"E+",IF((ROUND(TRUNC(('TRI-3'!EQ44  ),2),0))&lt;=1,"E-","")))))))))))</f>
        <v/>
      </c>
      <c r="ER44" s="51" t="str">
        <f>IF(OR('TRI-3'!ER44 ="",'TRI-3'!ER44&lt;0,'TRI-3'!ER44  &gt;10),"",IF((ROUND(TRUNC(('TRI-3'!ER44  ),2),0))=10,"A+",IF((ROUND(TRUNC(('TRI-3'!ER44  ),2),0))=9,"A-",IF((ROUND(TRUNC(('TRI-3'!ER44   ),2),0))=8,"B+",IF((ROUND(TRUNC(('TRI-3'!ER44 ),2),0))=7,"B-",IF((ROUND(TRUNC(('TRI-3'!ER44  ),2),0))=6,"C+",IF((ROUND(TRUNC(('TRI-3'!ER44  ),2),0))=5,"C-",IF((ROUND(TRUNC(('TRI-3'!ER44  ),2),0))=4,"D+",IF((ROUND(TRUNC(('TRI-3'!ER44 ),2),0))=3,"D-",IF((ROUND(TRUNC(('TRI-3'!ER44 ),2),0))=2,"E+",IF((ROUND(TRUNC(('TRI-3'!ER44  ),2),0))&lt;=1,"E-","")))))))))))</f>
        <v/>
      </c>
      <c r="ES44" s="51" t="str">
        <f>IF(OR('TRI-3'!ES44 ="",'TRI-3'!ES44&lt;0,'TRI-3'!ES44  &gt;10),"",IF((ROUND(TRUNC(('TRI-3'!ES44  ),2),0))=10,"A+",IF((ROUND(TRUNC(('TRI-3'!ES44  ),2),0))=9,"A-",IF((ROUND(TRUNC(('TRI-3'!ES44   ),2),0))=8,"B+",IF((ROUND(TRUNC(('TRI-3'!ES44 ),2),0))=7,"B-",IF((ROUND(TRUNC(('TRI-3'!ES44  ),2),0))=6,"C+",IF((ROUND(TRUNC(('TRI-3'!ES44  ),2),0))=5,"C-",IF((ROUND(TRUNC(('TRI-3'!ES44  ),2),0))=4,"D+",IF((ROUND(TRUNC(('TRI-3'!ES44 ),2),0))=3,"D-",IF((ROUND(TRUNC(('TRI-3'!ES44 ),2),0))=2,"E+",IF((ROUND(TRUNC(('TRI-3'!ES44  ),2),0))&lt;=1,"E-","")))))))))))</f>
        <v/>
      </c>
      <c r="ET44" s="51" t="str">
        <f>IF('TRI-3'!ET44 ="","",'TRI-3'!ET44 )</f>
        <v/>
      </c>
      <c r="EU44" s="51" t="str">
        <f>IF('TRI-3'!EU44 ="","",'TRI-3'!EU44 )</f>
        <v/>
      </c>
      <c r="EV44" s="51" t="str">
        <f>IF('TRI-3'!EV44 ="","",'TRI-3'!EV44 )</f>
        <v/>
      </c>
      <c r="EW44" s="51" t="str">
        <f>IF('TRI-3'!EW44 ="","",'TRI-3'!EW44 )</f>
        <v/>
      </c>
      <c r="EX44" s="51" t="str">
        <f>IF('TRI-3'!EX44 ="","",'TRI-3'!EX44 )</f>
        <v/>
      </c>
      <c r="EY44" s="51" t="str">
        <f>IF('TRI-3'!EY44 ="","",'TRI-3'!EY44 )</f>
        <v/>
      </c>
      <c r="EZ44" s="51" t="str">
        <f>IF('TRI-3'!EZ44 ="","",'TRI-3'!EZ44 )</f>
        <v/>
      </c>
      <c r="FA44" s="51" t="str">
        <f>IF('TRI-3'!FA44 ="","",'TRI-3'!FA44 )</f>
        <v/>
      </c>
      <c r="FB44" s="51" t="str">
        <f>IF('TRI-3'!FB44 ="","",'TRI-3'!FB44 )</f>
        <v/>
      </c>
      <c r="FC44" s="51" t="str">
        <f>IF('TRI-3'!FC44 ="","",'TRI-3'!FC44 )</f>
        <v/>
      </c>
      <c r="FD44" s="51">
        <f>IF('TRI-3'!FD44 ="","",'TRI-3'!FD44 )</f>
        <v>0</v>
      </c>
      <c r="FE44" s="51" t="str">
        <f>IF('TRI-3'!FE44 ="","",'TRI-3'!FE44 )</f>
        <v/>
      </c>
      <c r="FF44" s="51" t="str">
        <f>IF('TRI-3'!FF44 ="","",'TRI-3'!FF44 )</f>
        <v/>
      </c>
      <c r="FG44" s="51" t="str">
        <f>IF('TRI-3'!FG44 ="","",'TRI-3'!FG44 )</f>
        <v/>
      </c>
      <c r="FH44" s="51" t="str">
        <f>IF('TRI-3'!FH44 ="","",'TRI-3'!FH44 )</f>
        <v/>
      </c>
    </row>
    <row r="45" spans="1:164" ht="21" hidden="1" customHeight="1">
      <c r="B45" s="53">
        <v>28</v>
      </c>
      <c r="C45" s="272" t="str">
        <f>IF(NOTAS!E48&gt;"",NOTAS!E48,"")</f>
        <v/>
      </c>
      <c r="D45" s="273"/>
      <c r="E45" s="273"/>
      <c r="F45" s="274"/>
      <c r="G45" s="51" t="str">
        <f>IF(OR('TRI-3'!G45 ="",'TRI-3'!G45&lt;0,'TRI-3'!G45  &gt;10),"",IF((ROUND(TRUNC(('TRI-3'!G45  ),2),0))=10,"A+",IF((ROUND(TRUNC(('TRI-3'!G45  ),2),0))=9,"A-",IF((ROUND(TRUNC(('TRI-3'!G45   ),2),0))=8,"B+",IF((ROUND(TRUNC(('TRI-3'!G45 ),2),0))=7,"B-",IF((ROUND(TRUNC(('TRI-3'!G45  ),2),0))=6,"C+",IF((ROUND(TRUNC(('TRI-3'!G45  ),2),0))=5,"C-",IF((ROUND(TRUNC(('TRI-3'!G45  ),2),0))=4,"D+",IF((ROUND(TRUNC(('TRI-3'!G45 ),2),0))=3,"D-",IF((ROUND(TRUNC(('TRI-3'!G45 ),2),0))=2,"E+",IF((ROUND(TRUNC(('TRI-3'!G45  ),2),0))&lt;=1,"E-","")))))))))))</f>
        <v/>
      </c>
      <c r="H45" s="51" t="str">
        <f>IF(OR('TRI-3'!H45 ="",'TRI-3'!H45&lt;0,'TRI-3'!H45  &gt;10),"",IF((ROUND(TRUNC(('TRI-3'!H45  ),2),0))=10,"A+",IF((ROUND(TRUNC(('TRI-3'!H45  ),2),0))=9,"A-",IF((ROUND(TRUNC(('TRI-3'!H45   ),2),0))=8,"B+",IF((ROUND(TRUNC(('TRI-3'!H45 ),2),0))=7,"B-",IF((ROUND(TRUNC(('TRI-3'!H45  ),2),0))=6,"C+",IF((ROUND(TRUNC(('TRI-3'!H45  ),2),0))=5,"C-",IF((ROUND(TRUNC(('TRI-3'!H45  ),2),0))=4,"D+",IF((ROUND(TRUNC(('TRI-3'!H45 ),2),0))=3,"D-",IF((ROUND(TRUNC(('TRI-3'!H45 ),2),0))=2,"E+",IF((ROUND(TRUNC(('TRI-3'!H45  ),2),0))&lt;=1,"E-","")))))))))))</f>
        <v/>
      </c>
      <c r="I45" s="51" t="str">
        <f>IF(OR('TRI-3'!I45 ="",'TRI-3'!I45&lt;0,'TRI-3'!I45  &gt;10),"",IF((ROUND(TRUNC(('TRI-3'!I45  ),2),0))=10,"A+",IF((ROUND(TRUNC(('TRI-3'!I45  ),2),0))=9,"A-",IF((ROUND(TRUNC(('TRI-3'!I45   ),2),0))=8,"B+",IF((ROUND(TRUNC(('TRI-3'!I45 ),2),0))=7,"B-",IF((ROUND(TRUNC(('TRI-3'!I45  ),2),0))=6,"C+",IF((ROUND(TRUNC(('TRI-3'!I45  ),2),0))=5,"C-",IF((ROUND(TRUNC(('TRI-3'!I45  ),2),0))=4,"D+",IF((ROUND(TRUNC(('TRI-3'!I45 ),2),0))=3,"D-",IF((ROUND(TRUNC(('TRI-3'!I45 ),2),0))=2,"E+",IF((ROUND(TRUNC(('TRI-3'!I45  ),2),0))&lt;=1,"E-","")))))))))))</f>
        <v/>
      </c>
      <c r="J45" s="51" t="str">
        <f>IF(OR('TRI-3'!J45 ="",'TRI-3'!J45&lt;0,'TRI-3'!J45  &gt;10),"",IF((ROUND(TRUNC(('TRI-3'!J45  ),2),0))=10,"A+",IF((ROUND(TRUNC(('TRI-3'!J45  ),2),0))=9,"A-",IF((ROUND(TRUNC(('TRI-3'!J45   ),2),0))=8,"B+",IF((ROUND(TRUNC(('TRI-3'!J45 ),2),0))=7,"B-",IF((ROUND(TRUNC(('TRI-3'!J45  ),2),0))=6,"C+",IF((ROUND(TRUNC(('TRI-3'!J45  ),2),0))=5,"C-",IF((ROUND(TRUNC(('TRI-3'!J45  ),2),0))=4,"D+",IF((ROUND(TRUNC(('TRI-3'!J45 ),2),0))=3,"D-",IF((ROUND(TRUNC(('TRI-3'!J45 ),2),0))=2,"E+",IF((ROUND(TRUNC(('TRI-3'!J45  ),2),0))&lt;=1,"E-","")))))))))))</f>
        <v/>
      </c>
      <c r="K45" s="51" t="str">
        <f>IF(OR('TRI-3'!K45 ="",'TRI-3'!K45&lt;0,'TRI-3'!K45  &gt;10),"",IF((ROUND(TRUNC(('TRI-3'!K45  ),2),0))=10,"A+",IF((ROUND(TRUNC(('TRI-3'!K45  ),2),0))=9,"A-",IF((ROUND(TRUNC(('TRI-3'!K45   ),2),0))=8,"B+",IF((ROUND(TRUNC(('TRI-3'!K45 ),2),0))=7,"B-",IF((ROUND(TRUNC(('TRI-3'!K45  ),2),0))=6,"C+",IF((ROUND(TRUNC(('TRI-3'!K45  ),2),0))=5,"C-",IF((ROUND(TRUNC(('TRI-3'!K45  ),2),0))=4,"D+",IF((ROUND(TRUNC(('TRI-3'!K45 ),2),0))=3,"D-",IF((ROUND(TRUNC(('TRI-3'!K45 ),2),0))=2,"E+",IF((ROUND(TRUNC(('TRI-3'!K45  ),2),0))&lt;=1,"E-","")))))))))))</f>
        <v/>
      </c>
      <c r="L45" s="51" t="str">
        <f>IF(OR('TRI-3'!L45 ="",'TRI-3'!L45&lt;0,'TRI-3'!L45  &gt;10),"",IF((ROUND(TRUNC(('TRI-3'!L45  ),2),0))=10,"A+",IF((ROUND(TRUNC(('TRI-3'!L45  ),2),0))=9,"A-",IF((ROUND(TRUNC(('TRI-3'!L45   ),2),0))=8,"B+",IF((ROUND(TRUNC(('TRI-3'!L45 ),2),0))=7,"B-",IF((ROUND(TRUNC(('TRI-3'!L45  ),2),0))=6,"C+",IF((ROUND(TRUNC(('TRI-3'!L45  ),2),0))=5,"C-",IF((ROUND(TRUNC(('TRI-3'!L45  ),2),0))=4,"D+",IF((ROUND(TRUNC(('TRI-3'!L45 ),2),0))=3,"D-",IF((ROUND(TRUNC(('TRI-3'!L45 ),2),0))=2,"E+",IF((ROUND(TRUNC(('TRI-3'!L45  ),2),0))&lt;=1,"E-","")))))))))))</f>
        <v/>
      </c>
      <c r="M45" s="51" t="str">
        <f>IF(OR('TRI-3'!M45 ="",'TRI-3'!M45&lt;0,'TRI-3'!M45  &gt;10),"",IF((ROUND(TRUNC(('TRI-3'!M45  ),2),0))=10,"A+",IF((ROUND(TRUNC(('TRI-3'!M45  ),2),0))=9,"A-",IF((ROUND(TRUNC(('TRI-3'!M45   ),2),0))=8,"B+",IF((ROUND(TRUNC(('TRI-3'!M45 ),2),0))=7,"B-",IF((ROUND(TRUNC(('TRI-3'!M45  ),2),0))=6,"C+",IF((ROUND(TRUNC(('TRI-3'!M45  ),2),0))=5,"C-",IF((ROUND(TRUNC(('TRI-3'!M45  ),2),0))=4,"D+",IF((ROUND(TRUNC(('TRI-3'!M45 ),2),0))=3,"D-",IF((ROUND(TRUNC(('TRI-3'!M45 ),2),0))=2,"E+",IF((ROUND(TRUNC(('TRI-3'!M45  ),2),0))&lt;=1,"E-","")))))))))))</f>
        <v/>
      </c>
      <c r="N45" s="51" t="str">
        <f>IF(OR('TRI-3'!N45 ="",'TRI-3'!N45&lt;0,'TRI-3'!N45  &gt;10),"",IF((ROUND(TRUNC(('TRI-3'!N45  ),2),0))=10,"A+",IF((ROUND(TRUNC(('TRI-3'!N45  ),2),0))=9,"A-",IF((ROUND(TRUNC(('TRI-3'!N45   ),2),0))=8,"B+",IF((ROUND(TRUNC(('TRI-3'!N45 ),2),0))=7,"B-",IF((ROUND(TRUNC(('TRI-3'!N45  ),2),0))=6,"C+",IF((ROUND(TRUNC(('TRI-3'!N45  ),2),0))=5,"C-",IF((ROUND(TRUNC(('TRI-3'!N45  ),2),0))=4,"D+",IF((ROUND(TRUNC(('TRI-3'!N45 ),2),0))=3,"D-",IF((ROUND(TRUNC(('TRI-3'!N45 ),2),0))=2,"E+",IF((ROUND(TRUNC(('TRI-3'!N45  ),2),0))&lt;=1,"E-","")))))))))))</f>
        <v/>
      </c>
      <c r="O45" s="51" t="str">
        <f>IF(OR('TRI-3'!O45 ="",'TRI-3'!O45&lt;0,'TRI-3'!O45  &gt;10),"",IF((ROUND(TRUNC(('TRI-3'!O45  ),2),0))=10,"A+",IF((ROUND(TRUNC(('TRI-3'!O45  ),2),0))=9,"A-",IF((ROUND(TRUNC(('TRI-3'!O45   ),2),0))=8,"B+",IF((ROUND(TRUNC(('TRI-3'!O45 ),2),0))=7,"B-",IF((ROUND(TRUNC(('TRI-3'!O45  ),2),0))=6,"C+",IF((ROUND(TRUNC(('TRI-3'!O45  ),2),0))=5,"C-",IF((ROUND(TRUNC(('TRI-3'!O45  ),2),0))=4,"D+",IF((ROUND(TRUNC(('TRI-3'!O45 ),2),0))=3,"D-",IF((ROUND(TRUNC(('TRI-3'!O45 ),2),0))=2,"E+",IF((ROUND(TRUNC(('TRI-3'!O45  ),2),0))&lt;=1,"E-","")))))))))))</f>
        <v/>
      </c>
      <c r="P45" s="51" t="str">
        <f>IF(OR('TRI-3'!P45 ="",'TRI-3'!P45&lt;0,'TRI-3'!P45  &gt;10),"",IF((ROUND(TRUNC(('TRI-3'!P45  ),2),0))=10,"A+",IF((ROUND(TRUNC(('TRI-3'!P45  ),2),0))=9,"A-",IF((ROUND(TRUNC(('TRI-3'!P45   ),2),0))=8,"B+",IF((ROUND(TRUNC(('TRI-3'!P45 ),2),0))=7,"B-",IF((ROUND(TRUNC(('TRI-3'!P45  ),2),0))=6,"C+",IF((ROUND(TRUNC(('TRI-3'!P45  ),2),0))=5,"C-",IF((ROUND(TRUNC(('TRI-3'!P45  ),2),0))=4,"D+",IF((ROUND(TRUNC(('TRI-3'!P45 ),2),0))=3,"D-",IF((ROUND(TRUNC(('TRI-3'!P45 ),2),0))=2,"E+",IF((ROUND(TRUNC(('TRI-3'!P45  ),2),0))&lt;=1,"E-","")))))))))))</f>
        <v/>
      </c>
      <c r="Q45" s="51" t="str">
        <f>IF(OR('TRI-3'!Q45 ="",'TRI-3'!Q45&lt;0,'TRI-3'!Q45  &gt;10),"",IF((ROUND(TRUNC(('TRI-3'!Q45  ),2),0))=10,"A+",IF((ROUND(TRUNC(('TRI-3'!Q45  ),2),0))=9,"A-",IF((ROUND(TRUNC(('TRI-3'!Q45   ),2),0))=8,"B+",IF((ROUND(TRUNC(('TRI-3'!Q45 ),2),0))=7,"B-",IF((ROUND(TRUNC(('TRI-3'!Q45  ),2),0))=6,"C+",IF((ROUND(TRUNC(('TRI-3'!Q45  ),2),0))=5,"C-",IF((ROUND(TRUNC(('TRI-3'!Q45  ),2),0))=4,"D+",IF((ROUND(TRUNC(('TRI-3'!Q45 ),2),0))=3,"D-",IF((ROUND(TRUNC(('TRI-3'!Q45 ),2),0))=2,"E+",IF((ROUND(TRUNC(('TRI-3'!Q45  ),2),0))&lt;=1,"E-","")))))))))))</f>
        <v/>
      </c>
      <c r="R45" s="51" t="str">
        <f>IF(OR('TRI-3'!R45 ="",'TRI-3'!R45&lt;0,'TRI-3'!R45  &gt;10),"",IF((ROUND(TRUNC(('TRI-3'!R45  ),2),0))=10,"A+",IF((ROUND(TRUNC(('TRI-3'!R45  ),2),0))=9,"A-",IF((ROUND(TRUNC(('TRI-3'!R45   ),2),0))=8,"B+",IF((ROUND(TRUNC(('TRI-3'!R45 ),2),0))=7,"B-",IF((ROUND(TRUNC(('TRI-3'!R45  ),2),0))=6,"C+",IF((ROUND(TRUNC(('TRI-3'!R45  ),2),0))=5,"C-",IF((ROUND(TRUNC(('TRI-3'!R45  ),2),0))=4,"D+",IF((ROUND(TRUNC(('TRI-3'!R45 ),2),0))=3,"D-",IF((ROUND(TRUNC(('TRI-3'!R45 ),2),0))=2,"E+",IF((ROUND(TRUNC(('TRI-3'!R45  ),2),0))&lt;=1,"E-","")))))))))))</f>
        <v/>
      </c>
      <c r="S45" s="51" t="str">
        <f>IF(OR('TRI-3'!S45 ="",'TRI-3'!S45&lt;0,'TRI-3'!S45  &gt;10),"",IF((ROUND(TRUNC(('TRI-3'!S45  ),2),0))=10,"A+",IF((ROUND(TRUNC(('TRI-3'!S45  ),2),0))=9,"A-",IF((ROUND(TRUNC(('TRI-3'!S45   ),2),0))=8,"B+",IF((ROUND(TRUNC(('TRI-3'!S45 ),2),0))=7,"B-",IF((ROUND(TRUNC(('TRI-3'!S45  ),2),0))=6,"C+",IF((ROUND(TRUNC(('TRI-3'!S45  ),2),0))=5,"C-",IF((ROUND(TRUNC(('TRI-3'!S45  ),2),0))=4,"D+",IF((ROUND(TRUNC(('TRI-3'!S45 ),2),0))=3,"D-",IF((ROUND(TRUNC(('TRI-3'!S45 ),2),0))=2,"E+",IF((ROUND(TRUNC(('TRI-3'!S45  ),2),0))&lt;=1,"E-","")))))))))))</f>
        <v/>
      </c>
      <c r="T45" s="51" t="str">
        <f>IF(OR('TRI-3'!T45 ="",'TRI-3'!T45&lt;0,'TRI-3'!T45  &gt;10),"",IF((ROUND(TRUNC(('TRI-3'!T45  ),2),0))=10,"A+",IF((ROUND(TRUNC(('TRI-3'!T45  ),2),0))=9,"A-",IF((ROUND(TRUNC(('TRI-3'!T45   ),2),0))=8,"B+",IF((ROUND(TRUNC(('TRI-3'!T45 ),2),0))=7,"B-",IF((ROUND(TRUNC(('TRI-3'!T45  ),2),0))=6,"C+",IF((ROUND(TRUNC(('TRI-3'!T45  ),2),0))=5,"C-",IF((ROUND(TRUNC(('TRI-3'!T45  ),2),0))=4,"D+",IF((ROUND(TRUNC(('TRI-3'!T45 ),2),0))=3,"D-",IF((ROUND(TRUNC(('TRI-3'!T45 ),2),0))=2,"E+",IF((ROUND(TRUNC(('TRI-3'!T45  ),2),0))&lt;=1,"E-","")))))))))))</f>
        <v/>
      </c>
      <c r="U45" s="51" t="str">
        <f>IF(OR('TRI-3'!U45 ="",'TRI-3'!U45&lt;0,'TRI-3'!U45  &gt;10),"",IF((ROUND(TRUNC(('TRI-3'!U45  ),2),0))=10,"A+",IF((ROUND(TRUNC(('TRI-3'!U45  ),2),0))=9,"A-",IF((ROUND(TRUNC(('TRI-3'!U45   ),2),0))=8,"B+",IF((ROUND(TRUNC(('TRI-3'!U45 ),2),0))=7,"B-",IF((ROUND(TRUNC(('TRI-3'!U45  ),2),0))=6,"C+",IF((ROUND(TRUNC(('TRI-3'!U45  ),2),0))=5,"C-",IF((ROUND(TRUNC(('TRI-3'!U45  ),2),0))=4,"D+",IF((ROUND(TRUNC(('TRI-3'!U45 ),2),0))=3,"D-",IF((ROUND(TRUNC(('TRI-3'!U45 ),2),0))=2,"E+",IF((ROUND(TRUNC(('TRI-3'!U45  ),2),0))&lt;=1,"E-","")))))))))))</f>
        <v/>
      </c>
      <c r="V45" s="51" t="str">
        <f>IF(OR('TRI-3'!V45 ="",'TRI-3'!V45&lt;0,'TRI-3'!V45  &gt;10),"",IF((ROUND(TRUNC(('TRI-3'!V45  ),2),0))=10,"A+",IF((ROUND(TRUNC(('TRI-3'!V45  ),2),0))=9,"A-",IF((ROUND(TRUNC(('TRI-3'!V45   ),2),0))=8,"B+",IF((ROUND(TRUNC(('TRI-3'!V45 ),2),0))=7,"B-",IF((ROUND(TRUNC(('TRI-3'!V45  ),2),0))=6,"C+",IF((ROUND(TRUNC(('TRI-3'!V45  ),2),0))=5,"C-",IF((ROUND(TRUNC(('TRI-3'!V45  ),2),0))=4,"D+",IF((ROUND(TRUNC(('TRI-3'!V45 ),2),0))=3,"D-",IF((ROUND(TRUNC(('TRI-3'!V45 ),2),0))=2,"E+",IF((ROUND(TRUNC(('TRI-3'!V45  ),2),0))&lt;=1,"E-","")))))))))))</f>
        <v/>
      </c>
      <c r="W45" s="51" t="str">
        <f>IF(OR('TRI-3'!W45 ="",'TRI-3'!W45&lt;0,'TRI-3'!W45  &gt;10),"",IF((ROUND(TRUNC(('TRI-3'!W45  ),2),0))=10,"A+",IF((ROUND(TRUNC(('TRI-3'!W45  ),2),0))=9,"A-",IF((ROUND(TRUNC(('TRI-3'!W45   ),2),0))=8,"B+",IF((ROUND(TRUNC(('TRI-3'!W45 ),2),0))=7,"B-",IF((ROUND(TRUNC(('TRI-3'!W45  ),2),0))=6,"C+",IF((ROUND(TRUNC(('TRI-3'!W45  ),2),0))=5,"C-",IF((ROUND(TRUNC(('TRI-3'!W45  ),2),0))=4,"D+",IF((ROUND(TRUNC(('TRI-3'!W45 ),2),0))=3,"D-",IF((ROUND(TRUNC(('TRI-3'!W45 ),2),0))=2,"E+",IF((ROUND(TRUNC(('TRI-3'!W45  ),2),0))&lt;=1,"E-","")))))))))))</f>
        <v/>
      </c>
      <c r="X45" s="51" t="str">
        <f>IF(OR('TRI-3'!X45 ="",'TRI-3'!X45&lt;0,'TRI-3'!X45  &gt;10),"",IF((ROUND(TRUNC(('TRI-3'!X45  ),2),0))=10,"A+",IF((ROUND(TRUNC(('TRI-3'!X45  ),2),0))=9,"A-",IF((ROUND(TRUNC(('TRI-3'!X45   ),2),0))=8,"B+",IF((ROUND(TRUNC(('TRI-3'!X45 ),2),0))=7,"B-",IF((ROUND(TRUNC(('TRI-3'!X45  ),2),0))=6,"C+",IF((ROUND(TRUNC(('TRI-3'!X45  ),2),0))=5,"C-",IF((ROUND(TRUNC(('TRI-3'!X45  ),2),0))=4,"D+",IF((ROUND(TRUNC(('TRI-3'!X45 ),2),0))=3,"D-",IF((ROUND(TRUNC(('TRI-3'!X45 ),2),0))=2,"E+",IF((ROUND(TRUNC(('TRI-3'!X45  ),2),0))&lt;=1,"E-","")))))))))))</f>
        <v/>
      </c>
      <c r="Y45" s="51" t="str">
        <f>IF(OR('TRI-3'!Y45 ="",'TRI-3'!Y45&lt;0,'TRI-3'!Y45  &gt;10),"",IF((ROUND(TRUNC(('TRI-3'!Y45  ),2),0))=10,"A+",IF((ROUND(TRUNC(('TRI-3'!Y45  ),2),0))=9,"A-",IF((ROUND(TRUNC(('TRI-3'!Y45   ),2),0))=8,"B+",IF((ROUND(TRUNC(('TRI-3'!Y45 ),2),0))=7,"B-",IF((ROUND(TRUNC(('TRI-3'!Y45  ),2),0))=6,"C+",IF((ROUND(TRUNC(('TRI-3'!Y45  ),2),0))=5,"C-",IF((ROUND(TRUNC(('TRI-3'!Y45  ),2),0))=4,"D+",IF((ROUND(TRUNC(('TRI-3'!Y45 ),2),0))=3,"D-",IF((ROUND(TRUNC(('TRI-3'!Y45 ),2),0))=2,"E+",IF((ROUND(TRUNC(('TRI-3'!Y45  ),2),0))&lt;=1,"E-","")))))))))))</f>
        <v/>
      </c>
      <c r="Z45" s="51" t="str">
        <f>IF(OR('TRI-3'!Z45 ="",'TRI-3'!Z45&lt;0,'TRI-3'!Z45  &gt;10),"",IF((ROUND(TRUNC(('TRI-3'!Z45  ),2),0))=10,"A+",IF((ROUND(TRUNC(('TRI-3'!Z45  ),2),0))=9,"A-",IF((ROUND(TRUNC(('TRI-3'!Z45   ),2),0))=8,"B+",IF((ROUND(TRUNC(('TRI-3'!Z45 ),2),0))=7,"B-",IF((ROUND(TRUNC(('TRI-3'!Z45  ),2),0))=6,"C+",IF((ROUND(TRUNC(('TRI-3'!Z45  ),2),0))=5,"C-",IF((ROUND(TRUNC(('TRI-3'!Z45  ),2),0))=4,"D+",IF((ROUND(TRUNC(('TRI-3'!Z45 ),2),0))=3,"D-",IF((ROUND(TRUNC(('TRI-3'!Z45 ),2),0))=2,"E+",IF((ROUND(TRUNC(('TRI-3'!Z45  ),2),0))&lt;=1,"E-","")))))))))))</f>
        <v/>
      </c>
      <c r="AA45" s="51" t="str">
        <f>IF(OR('TRI-3'!AA45 ="",'TRI-3'!AA45&lt;0,'TRI-3'!AA45  &gt;10),"",IF((ROUND(TRUNC(('TRI-3'!AA45  ),2),0))=10,"A+",IF((ROUND(TRUNC(('TRI-3'!AA45  ),2),0))=9,"A-",IF((ROUND(TRUNC(('TRI-3'!AA45   ),2),0))=8,"B+",IF((ROUND(TRUNC(('TRI-3'!AA45 ),2),0))=7,"B-",IF((ROUND(TRUNC(('TRI-3'!AA45  ),2),0))=6,"C+",IF((ROUND(TRUNC(('TRI-3'!AA45  ),2),0))=5,"C-",IF((ROUND(TRUNC(('TRI-3'!AA45  ),2),0))=4,"D+",IF((ROUND(TRUNC(('TRI-3'!AA45 ),2),0))=3,"D-",IF((ROUND(TRUNC(('TRI-3'!AA45 ),2),0))=2,"E+",IF((ROUND(TRUNC(('TRI-3'!AA45  ),2),0))&lt;=1,"E-","")))))))))))</f>
        <v/>
      </c>
      <c r="AB45" s="51" t="str">
        <f>IF(OR('TRI-3'!AB45 ="",'TRI-3'!AB45&lt;0,'TRI-3'!AB45  &gt;10),"",IF((ROUND(TRUNC(('TRI-3'!AB45  ),2),0))=10,"A+",IF((ROUND(TRUNC(('TRI-3'!AB45  ),2),0))=9,"A-",IF((ROUND(TRUNC(('TRI-3'!AB45   ),2),0))=8,"B+",IF((ROUND(TRUNC(('TRI-3'!AB45 ),2),0))=7,"B-",IF((ROUND(TRUNC(('TRI-3'!AB45  ),2),0))=6,"C+",IF((ROUND(TRUNC(('TRI-3'!AB45  ),2),0))=5,"C-",IF((ROUND(TRUNC(('TRI-3'!AB45  ),2),0))=4,"D+",IF((ROUND(TRUNC(('TRI-3'!AB45 ),2),0))=3,"D-",IF((ROUND(TRUNC(('TRI-3'!AB45 ),2),0))=2,"E+",IF((ROUND(TRUNC(('TRI-3'!AB45  ),2),0))&lt;=1,"E-","")))))))))))</f>
        <v/>
      </c>
      <c r="AC45" s="51" t="str">
        <f>IF(OR('TRI-3'!AC45 ="",'TRI-3'!AC45&lt;0,'TRI-3'!AC45  &gt;10),"",IF((ROUND(TRUNC(('TRI-3'!AC45  ),2),0))=10,"A+",IF((ROUND(TRUNC(('TRI-3'!AC45  ),2),0))=9,"A-",IF((ROUND(TRUNC(('TRI-3'!AC45   ),2),0))=8,"B+",IF((ROUND(TRUNC(('TRI-3'!AC45 ),2),0))=7,"B-",IF((ROUND(TRUNC(('TRI-3'!AC45  ),2),0))=6,"C+",IF((ROUND(TRUNC(('TRI-3'!AC45  ),2),0))=5,"C-",IF((ROUND(TRUNC(('TRI-3'!AC45  ),2),0))=4,"D+",IF((ROUND(TRUNC(('TRI-3'!AC45 ),2),0))=3,"D-",IF((ROUND(TRUNC(('TRI-3'!AC45 ),2),0))=2,"E+",IF((ROUND(TRUNC(('TRI-3'!AC45  ),2),0))&lt;=1,"E-","")))))))))))</f>
        <v/>
      </c>
      <c r="AD45" s="51" t="str">
        <f>IF(OR('TRI-3'!AD45 ="",'TRI-3'!AD45&lt;0,'TRI-3'!AD45  &gt;10),"",IF((ROUND(TRUNC(('TRI-3'!AD45  ),2),0))=10,"A+",IF((ROUND(TRUNC(('TRI-3'!AD45  ),2),0))=9,"A-",IF((ROUND(TRUNC(('TRI-3'!AD45   ),2),0))=8,"B+",IF((ROUND(TRUNC(('TRI-3'!AD45 ),2),0))=7,"B-",IF((ROUND(TRUNC(('TRI-3'!AD45  ),2),0))=6,"C+",IF((ROUND(TRUNC(('TRI-3'!AD45  ),2),0))=5,"C-",IF((ROUND(TRUNC(('TRI-3'!AD45  ),2),0))=4,"D+",IF((ROUND(TRUNC(('TRI-3'!AD45 ),2),0))=3,"D-",IF((ROUND(TRUNC(('TRI-3'!AD45 ),2),0))=2,"E+",IF((ROUND(TRUNC(('TRI-3'!AD45  ),2),0))&lt;=1,"E-","")))))))))))</f>
        <v/>
      </c>
      <c r="AE45" s="51" t="str">
        <f>IF(OR('TRI-3'!AE45 ="",'TRI-3'!AE45&lt;0,'TRI-3'!AE45  &gt;10),"",IF((ROUND(TRUNC(('TRI-3'!AE45  ),2),0))=10,"A+",IF((ROUND(TRUNC(('TRI-3'!AE45  ),2),0))=9,"A-",IF((ROUND(TRUNC(('TRI-3'!AE45   ),2),0))=8,"B+",IF((ROUND(TRUNC(('TRI-3'!AE45 ),2),0))=7,"B-",IF((ROUND(TRUNC(('TRI-3'!AE45  ),2),0))=6,"C+",IF((ROUND(TRUNC(('TRI-3'!AE45  ),2),0))=5,"C-",IF((ROUND(TRUNC(('TRI-3'!AE45  ),2),0))=4,"D+",IF((ROUND(TRUNC(('TRI-3'!AE45 ),2),0))=3,"D-",IF((ROUND(TRUNC(('TRI-3'!AE45 ),2),0))=2,"E+",IF((ROUND(TRUNC(('TRI-3'!AE45  ),2),0))&lt;=1,"E-","")))))))))))</f>
        <v/>
      </c>
      <c r="AF45" s="51" t="str">
        <f>IF(OR('TRI-3'!AF45 ="",'TRI-3'!AF45&lt;0,'TRI-3'!AF45  &gt;10),"",IF((ROUND(TRUNC(('TRI-3'!AF45  ),2),0))=10,"A+",IF((ROUND(TRUNC(('TRI-3'!AF45  ),2),0))=9,"A-",IF((ROUND(TRUNC(('TRI-3'!AF45   ),2),0))=8,"B+",IF((ROUND(TRUNC(('TRI-3'!AF45 ),2),0))=7,"B-",IF((ROUND(TRUNC(('TRI-3'!AF45  ),2),0))=6,"C+",IF((ROUND(TRUNC(('TRI-3'!AF45  ),2),0))=5,"C-",IF((ROUND(TRUNC(('TRI-3'!AF45  ),2),0))=4,"D+",IF((ROUND(TRUNC(('TRI-3'!AF45 ),2),0))=3,"D-",IF((ROUND(TRUNC(('TRI-3'!AF45 ),2),0))=2,"E+",IF((ROUND(TRUNC(('TRI-3'!AF45  ),2),0))&lt;=1,"E-","")))))))))))</f>
        <v/>
      </c>
      <c r="AG45" s="51" t="str">
        <f>IF(OR('TRI-3'!AG45 ="",'TRI-3'!AG45&lt;0,'TRI-3'!AG45  &gt;10),"",IF((ROUND(TRUNC(('TRI-3'!AG45  ),2),0))=10,"A+",IF((ROUND(TRUNC(('TRI-3'!AG45  ),2),0))=9,"A-",IF((ROUND(TRUNC(('TRI-3'!AG45   ),2),0))=8,"B+",IF((ROUND(TRUNC(('TRI-3'!AG45 ),2),0))=7,"B-",IF((ROUND(TRUNC(('TRI-3'!AG45  ),2),0))=6,"C+",IF((ROUND(TRUNC(('TRI-3'!AG45  ),2),0))=5,"C-",IF((ROUND(TRUNC(('TRI-3'!AG45  ),2),0))=4,"D+",IF((ROUND(TRUNC(('TRI-3'!AG45 ),2),0))=3,"D-",IF((ROUND(TRUNC(('TRI-3'!AG45 ),2),0))=2,"E+",IF((ROUND(TRUNC(('TRI-3'!AG45  ),2),0))&lt;=1,"E-","")))))))))))</f>
        <v/>
      </c>
      <c r="AH45" s="51" t="str">
        <f>IF(OR('TRI-3'!AH45 ="",'TRI-3'!AH45&lt;0,'TRI-3'!AH45  &gt;10),"",IF((ROUND(TRUNC(('TRI-3'!AH45  ),2),0))=10,"A+",IF((ROUND(TRUNC(('TRI-3'!AH45  ),2),0))=9,"A-",IF((ROUND(TRUNC(('TRI-3'!AH45   ),2),0))=8,"B+",IF((ROUND(TRUNC(('TRI-3'!AH45 ),2),0))=7,"B-",IF((ROUND(TRUNC(('TRI-3'!AH45  ),2),0))=6,"C+",IF((ROUND(TRUNC(('TRI-3'!AH45  ),2),0))=5,"C-",IF((ROUND(TRUNC(('TRI-3'!AH45  ),2),0))=4,"D+",IF((ROUND(TRUNC(('TRI-3'!AH45 ),2),0))=3,"D-",IF((ROUND(TRUNC(('TRI-3'!AH45 ),2),0))=2,"E+",IF((ROUND(TRUNC(('TRI-3'!AH45  ),2),0))&lt;=1,"E-","")))))))))))</f>
        <v/>
      </c>
      <c r="AI45" s="51" t="str">
        <f>IF(OR('TRI-3'!AI45 ="",'TRI-3'!AI45&lt;0,'TRI-3'!AI45  &gt;10),"",IF((ROUND(TRUNC(('TRI-3'!AI45  ),2),0))=10,"A+",IF((ROUND(TRUNC(('TRI-3'!AI45  ),2),0))=9,"A-",IF((ROUND(TRUNC(('TRI-3'!AI45   ),2),0))=8,"B+",IF((ROUND(TRUNC(('TRI-3'!AI45 ),2),0))=7,"B-",IF((ROUND(TRUNC(('TRI-3'!AI45  ),2),0))=6,"C+",IF((ROUND(TRUNC(('TRI-3'!AI45  ),2),0))=5,"C-",IF((ROUND(TRUNC(('TRI-3'!AI45  ),2),0))=4,"D+",IF((ROUND(TRUNC(('TRI-3'!AI45 ),2),0))=3,"D-",IF((ROUND(TRUNC(('TRI-3'!AI45 ),2),0))=2,"E+",IF((ROUND(TRUNC(('TRI-3'!AI45  ),2),0))&lt;=1,"E-","")))))))))))</f>
        <v/>
      </c>
      <c r="AJ45" s="51" t="str">
        <f>IF(OR('TRI-3'!AJ45 ="",'TRI-3'!AJ45&lt;0,'TRI-3'!AJ45  &gt;10),"",IF((ROUND(TRUNC(('TRI-3'!AJ45  ),2),0))=10,"A+",IF((ROUND(TRUNC(('TRI-3'!AJ45  ),2),0))=9,"A-",IF((ROUND(TRUNC(('TRI-3'!AJ45   ),2),0))=8,"B+",IF((ROUND(TRUNC(('TRI-3'!AJ45 ),2),0))=7,"B-",IF((ROUND(TRUNC(('TRI-3'!AJ45  ),2),0))=6,"C+",IF((ROUND(TRUNC(('TRI-3'!AJ45  ),2),0))=5,"C-",IF((ROUND(TRUNC(('TRI-3'!AJ45  ),2),0))=4,"D+",IF((ROUND(TRUNC(('TRI-3'!AJ45 ),2),0))=3,"D-",IF((ROUND(TRUNC(('TRI-3'!AJ45 ),2),0))=2,"E+",IF((ROUND(TRUNC(('TRI-3'!AJ45  ),2),0))&lt;=1,"E-","")))))))))))</f>
        <v/>
      </c>
      <c r="AK45" s="51" t="str">
        <f>IF(OR('TRI-3'!AK45 ="",'TRI-3'!AK45&lt;0,'TRI-3'!AK45  &gt;10),"",IF((ROUND(TRUNC(('TRI-3'!AK45  ),2),0))=10,"A+",IF((ROUND(TRUNC(('TRI-3'!AK45  ),2),0))=9,"A-",IF((ROUND(TRUNC(('TRI-3'!AK45   ),2),0))=8,"B+",IF((ROUND(TRUNC(('TRI-3'!AK45 ),2),0))=7,"B-",IF((ROUND(TRUNC(('TRI-3'!AK45  ),2),0))=6,"C+",IF((ROUND(TRUNC(('TRI-3'!AK45  ),2),0))=5,"C-",IF((ROUND(TRUNC(('TRI-3'!AK45  ),2),0))=4,"D+",IF((ROUND(TRUNC(('TRI-3'!AK45 ),2),0))=3,"D-",IF((ROUND(TRUNC(('TRI-3'!AK45 ),2),0))=2,"E+",IF((ROUND(TRUNC(('TRI-3'!AK45  ),2),0))&lt;=1,"E-","")))))))))))</f>
        <v/>
      </c>
      <c r="AL45" s="51" t="str">
        <f>IF(OR('TRI-3'!AL45 ="",'TRI-3'!AL45&lt;0,'TRI-3'!AL45  &gt;10),"",IF((ROUND(TRUNC(('TRI-3'!AL45  ),2),0))=10,"A+",IF((ROUND(TRUNC(('TRI-3'!AL45  ),2),0))=9,"A-",IF((ROUND(TRUNC(('TRI-3'!AL45   ),2),0))=8,"B+",IF((ROUND(TRUNC(('TRI-3'!AL45 ),2),0))=7,"B-",IF((ROUND(TRUNC(('TRI-3'!AL45  ),2),0))=6,"C+",IF((ROUND(TRUNC(('TRI-3'!AL45  ),2),0))=5,"C-",IF((ROUND(TRUNC(('TRI-3'!AL45  ),2),0))=4,"D+",IF((ROUND(TRUNC(('TRI-3'!AL45 ),2),0))=3,"D-",IF((ROUND(TRUNC(('TRI-3'!AL45 ),2),0))=2,"E+",IF((ROUND(TRUNC(('TRI-3'!AL45  ),2),0))&lt;=1,"E-","")))))))))))</f>
        <v/>
      </c>
      <c r="AM45" s="51" t="str">
        <f>IF(OR('TRI-3'!AM45 ="",'TRI-3'!AM45&lt;0,'TRI-3'!AM45  &gt;10),"",IF((ROUND(TRUNC(('TRI-3'!AM45  ),2),0))=10,"A+",IF((ROUND(TRUNC(('TRI-3'!AM45  ),2),0))=9,"A-",IF((ROUND(TRUNC(('TRI-3'!AM45   ),2),0))=8,"B+",IF((ROUND(TRUNC(('TRI-3'!AM45 ),2),0))=7,"B-",IF((ROUND(TRUNC(('TRI-3'!AM45  ),2),0))=6,"C+",IF((ROUND(TRUNC(('TRI-3'!AM45  ),2),0))=5,"C-",IF((ROUND(TRUNC(('TRI-3'!AM45  ),2),0))=4,"D+",IF((ROUND(TRUNC(('TRI-3'!AM45 ),2),0))=3,"D-",IF((ROUND(TRUNC(('TRI-3'!AM45 ),2),0))=2,"E+",IF((ROUND(TRUNC(('TRI-3'!AM45  ),2),0))&lt;=1,"E-","")))))))))))</f>
        <v/>
      </c>
      <c r="AN45" s="51" t="str">
        <f>IF(OR('TRI-3'!AN45 ="",'TRI-3'!AN45&lt;0,'TRI-3'!AN45  &gt;10),"",IF((ROUND(TRUNC(('TRI-3'!AN45  ),2),0))=10,"A+",IF((ROUND(TRUNC(('TRI-3'!AN45  ),2),0))=9,"A-",IF((ROUND(TRUNC(('TRI-3'!AN45   ),2),0))=8,"B+",IF((ROUND(TRUNC(('TRI-3'!AN45 ),2),0))=7,"B-",IF((ROUND(TRUNC(('TRI-3'!AN45  ),2),0))=6,"C+",IF((ROUND(TRUNC(('TRI-3'!AN45  ),2),0))=5,"C-",IF((ROUND(TRUNC(('TRI-3'!AN45  ),2),0))=4,"D+",IF((ROUND(TRUNC(('TRI-3'!AN45 ),2),0))=3,"D-",IF((ROUND(TRUNC(('TRI-3'!AN45 ),2),0))=2,"E+",IF((ROUND(TRUNC(('TRI-3'!AN45  ),2),0))&lt;=1,"E-","")))))))))))</f>
        <v/>
      </c>
      <c r="AO45" s="51" t="str">
        <f>IF(OR('TRI-3'!AO45 ="",'TRI-3'!AO45&lt;0,'TRI-3'!AO45  &gt;10),"",IF((ROUND(TRUNC(('TRI-3'!AO45  ),2),0))=10,"A+",IF((ROUND(TRUNC(('TRI-3'!AO45  ),2),0))=9,"A-",IF((ROUND(TRUNC(('TRI-3'!AO45   ),2),0))=8,"B+",IF((ROUND(TRUNC(('TRI-3'!AO45 ),2),0))=7,"B-",IF((ROUND(TRUNC(('TRI-3'!AO45  ),2),0))=6,"C+",IF((ROUND(TRUNC(('TRI-3'!AO45  ),2),0))=5,"C-",IF((ROUND(TRUNC(('TRI-3'!AO45  ),2),0))=4,"D+",IF((ROUND(TRUNC(('TRI-3'!AO45 ),2),0))=3,"D-",IF((ROUND(TRUNC(('TRI-3'!AO45 ),2),0))=2,"E+",IF((ROUND(TRUNC(('TRI-3'!AO45  ),2),0))&lt;=1,"E-","")))))))))))</f>
        <v/>
      </c>
      <c r="AP45" s="51" t="str">
        <f>IF(OR('TRI-3'!AP45 ="",'TRI-3'!AP45&lt;0,'TRI-3'!AP45  &gt;10),"",IF((ROUND(TRUNC(('TRI-3'!AP45  ),2),0))=10,"A+",IF((ROUND(TRUNC(('TRI-3'!AP45  ),2),0))=9,"A-",IF((ROUND(TRUNC(('TRI-3'!AP45   ),2),0))=8,"B+",IF((ROUND(TRUNC(('TRI-3'!AP45 ),2),0))=7,"B-",IF((ROUND(TRUNC(('TRI-3'!AP45  ),2),0))=6,"C+",IF((ROUND(TRUNC(('TRI-3'!AP45  ),2),0))=5,"C-",IF((ROUND(TRUNC(('TRI-3'!AP45  ),2),0))=4,"D+",IF((ROUND(TRUNC(('TRI-3'!AP45 ),2),0))=3,"D-",IF((ROUND(TRUNC(('TRI-3'!AP45 ),2),0))=2,"E+",IF((ROUND(TRUNC(('TRI-3'!AP45  ),2),0))&lt;=1,"E-","")))))))))))</f>
        <v/>
      </c>
      <c r="AQ45" s="51" t="str">
        <f>IF(OR('TRI-3'!AQ45 ="",'TRI-3'!AQ45&lt;0,'TRI-3'!AQ45  &gt;10),"",IF((ROUND(TRUNC(('TRI-3'!AQ45  ),2),0))=10,"A+",IF((ROUND(TRUNC(('TRI-3'!AQ45  ),2),0))=9,"A-",IF((ROUND(TRUNC(('TRI-3'!AQ45   ),2),0))=8,"B+",IF((ROUND(TRUNC(('TRI-3'!AQ45 ),2),0))=7,"B-",IF((ROUND(TRUNC(('TRI-3'!AQ45  ),2),0))=6,"C+",IF((ROUND(TRUNC(('TRI-3'!AQ45  ),2),0))=5,"C-",IF((ROUND(TRUNC(('TRI-3'!AQ45  ),2),0))=4,"D+",IF((ROUND(TRUNC(('TRI-3'!AQ45 ),2),0))=3,"D-",IF((ROUND(TRUNC(('TRI-3'!AQ45 ),2),0))=2,"E+",IF((ROUND(TRUNC(('TRI-3'!AQ45  ),2),0))&lt;=1,"E-","")))))))))))</f>
        <v/>
      </c>
      <c r="AR45" s="51" t="str">
        <f>IF(OR('TRI-3'!AR45 ="",'TRI-3'!AR45&lt;0,'TRI-3'!AR45  &gt;10),"",IF((ROUND(TRUNC(('TRI-3'!AR45  ),2),0))=10,"A+",IF((ROUND(TRUNC(('TRI-3'!AR45  ),2),0))=9,"A-",IF((ROUND(TRUNC(('TRI-3'!AR45   ),2),0))=8,"B+",IF((ROUND(TRUNC(('TRI-3'!AR45 ),2),0))=7,"B-",IF((ROUND(TRUNC(('TRI-3'!AR45  ),2),0))=6,"C+",IF((ROUND(TRUNC(('TRI-3'!AR45  ),2),0))=5,"C-",IF((ROUND(TRUNC(('TRI-3'!AR45  ),2),0))=4,"D+",IF((ROUND(TRUNC(('TRI-3'!AR45 ),2),0))=3,"D-",IF((ROUND(TRUNC(('TRI-3'!AR45 ),2),0))=2,"E+",IF((ROUND(TRUNC(('TRI-3'!AR45  ),2),0))&lt;=1,"E-","")))))))))))</f>
        <v/>
      </c>
      <c r="AS45" s="51" t="str">
        <f>IF(OR('TRI-3'!AS45 ="",'TRI-3'!AS45&lt;0,'TRI-3'!AS45  &gt;10),"",IF((ROUND(TRUNC(('TRI-3'!AS45  ),2),0))=10,"A+",IF((ROUND(TRUNC(('TRI-3'!AS45  ),2),0))=9,"A-",IF((ROUND(TRUNC(('TRI-3'!AS45   ),2),0))=8,"B+",IF((ROUND(TRUNC(('TRI-3'!AS45 ),2),0))=7,"B-",IF((ROUND(TRUNC(('TRI-3'!AS45  ),2),0))=6,"C+",IF((ROUND(TRUNC(('TRI-3'!AS45  ),2),0))=5,"C-",IF((ROUND(TRUNC(('TRI-3'!AS45  ),2),0))=4,"D+",IF((ROUND(TRUNC(('TRI-3'!AS45 ),2),0))=3,"D-",IF((ROUND(TRUNC(('TRI-3'!AS45 ),2),0))=2,"E+",IF((ROUND(TRUNC(('TRI-3'!AS45  ),2),0))&lt;=1,"E-","")))))))))))</f>
        <v/>
      </c>
      <c r="AT45" s="51" t="str">
        <f>IF(OR('TRI-3'!AT45 ="",'TRI-3'!AT45&lt;0,'TRI-3'!AT45  &gt;10),"",IF((ROUND(TRUNC(('TRI-3'!AT45  ),2),0))=10,"A+",IF((ROUND(TRUNC(('TRI-3'!AT45  ),2),0))=9,"A-",IF((ROUND(TRUNC(('TRI-3'!AT45   ),2),0))=8,"B+",IF((ROUND(TRUNC(('TRI-3'!AT45 ),2),0))=7,"B-",IF((ROUND(TRUNC(('TRI-3'!AT45  ),2),0))=6,"C+",IF((ROUND(TRUNC(('TRI-3'!AT45  ),2),0))=5,"C-",IF((ROUND(TRUNC(('TRI-3'!AT45  ),2),0))=4,"D+",IF((ROUND(TRUNC(('TRI-3'!AT45 ),2),0))=3,"D-",IF((ROUND(TRUNC(('TRI-3'!AT45 ),2),0))=2,"E+",IF((ROUND(TRUNC(('TRI-3'!AT45  ),2),0))&lt;=1,"E-","")))))))))))</f>
        <v/>
      </c>
      <c r="AU45" s="51" t="str">
        <f>IF(OR('TRI-3'!AU45 ="",'TRI-3'!AU45&lt;0,'TRI-3'!AU45  &gt;10),"",IF((ROUND(TRUNC(('TRI-3'!AU45  ),2),0))=10,"A+",IF((ROUND(TRUNC(('TRI-3'!AU45  ),2),0))=9,"A-",IF((ROUND(TRUNC(('TRI-3'!AU45   ),2),0))=8,"B+",IF((ROUND(TRUNC(('TRI-3'!AU45 ),2),0))=7,"B-",IF((ROUND(TRUNC(('TRI-3'!AU45  ),2),0))=6,"C+",IF((ROUND(TRUNC(('TRI-3'!AU45  ),2),0))=5,"C-",IF((ROUND(TRUNC(('TRI-3'!AU45  ),2),0))=4,"D+",IF((ROUND(TRUNC(('TRI-3'!AU45 ),2),0))=3,"D-",IF((ROUND(TRUNC(('TRI-3'!AU45 ),2),0))=2,"E+",IF((ROUND(TRUNC(('TRI-3'!AU45  ),2),0))&lt;=1,"E-","")))))))))))</f>
        <v/>
      </c>
      <c r="AV45" s="51" t="str">
        <f>IF(OR('TRI-3'!AV45 ="",'TRI-3'!AV45&lt;0,'TRI-3'!AV45  &gt;10),"",IF((ROUND(TRUNC(('TRI-3'!AV45  ),2),0))=10,"A+",IF((ROUND(TRUNC(('TRI-3'!AV45  ),2),0))=9,"A-",IF((ROUND(TRUNC(('TRI-3'!AV45   ),2),0))=8,"B+",IF((ROUND(TRUNC(('TRI-3'!AV45 ),2),0))=7,"B-",IF((ROUND(TRUNC(('TRI-3'!AV45  ),2),0))=6,"C+",IF((ROUND(TRUNC(('TRI-3'!AV45  ),2),0))=5,"C-",IF((ROUND(TRUNC(('TRI-3'!AV45  ),2),0))=4,"D+",IF((ROUND(TRUNC(('TRI-3'!AV45 ),2),0))=3,"D-",IF((ROUND(TRUNC(('TRI-3'!AV45 ),2),0))=2,"E+",IF((ROUND(TRUNC(('TRI-3'!AV45  ),2),0))&lt;=1,"E-","")))))))))))</f>
        <v/>
      </c>
      <c r="AW45" s="51" t="str">
        <f>IF(OR('TRI-3'!AW45 ="",'TRI-3'!AW45&lt;0,'TRI-3'!AW45  &gt;10),"",IF((ROUND(TRUNC(('TRI-3'!AW45  ),2),0))=10,"A+",IF((ROUND(TRUNC(('TRI-3'!AW45  ),2),0))=9,"A-",IF((ROUND(TRUNC(('TRI-3'!AW45   ),2),0))=8,"B+",IF((ROUND(TRUNC(('TRI-3'!AW45 ),2),0))=7,"B-",IF((ROUND(TRUNC(('TRI-3'!AW45  ),2),0))=6,"C+",IF((ROUND(TRUNC(('TRI-3'!AW45  ),2),0))=5,"C-",IF((ROUND(TRUNC(('TRI-3'!AW45  ),2),0))=4,"D+",IF((ROUND(TRUNC(('TRI-3'!AW45 ),2),0))=3,"D-",IF((ROUND(TRUNC(('TRI-3'!AW45 ),2),0))=2,"E+",IF((ROUND(TRUNC(('TRI-3'!AW45  ),2),0))&lt;=1,"E-","")))))))))))</f>
        <v/>
      </c>
      <c r="AX45" s="51" t="str">
        <f>IF(OR('TRI-3'!AX45 ="",'TRI-3'!AX45&lt;0,'TRI-3'!AX45  &gt;10),"",IF((ROUND(TRUNC(('TRI-3'!AX45  ),2),0))=10,"A+",IF((ROUND(TRUNC(('TRI-3'!AX45  ),2),0))=9,"A-",IF((ROUND(TRUNC(('TRI-3'!AX45   ),2),0))=8,"B+",IF((ROUND(TRUNC(('TRI-3'!AX45 ),2),0))=7,"B-",IF((ROUND(TRUNC(('TRI-3'!AX45  ),2),0))=6,"C+",IF((ROUND(TRUNC(('TRI-3'!AX45  ),2),0))=5,"C-",IF((ROUND(TRUNC(('TRI-3'!AX45  ),2),0))=4,"D+",IF((ROUND(TRUNC(('TRI-3'!AX45 ),2),0))=3,"D-",IF((ROUND(TRUNC(('TRI-3'!AX45 ),2),0))=2,"E+",IF((ROUND(TRUNC(('TRI-3'!AX45  ),2),0))&lt;=1,"E-","")))))))))))</f>
        <v/>
      </c>
      <c r="AY45" s="51" t="str">
        <f>IF(OR('TRI-3'!AY45 ="",'TRI-3'!AY45&lt;0,'TRI-3'!AY45  &gt;10),"",IF((ROUND(TRUNC(('TRI-3'!AY45  ),2),0))=10,"A+",IF((ROUND(TRUNC(('TRI-3'!AY45  ),2),0))=9,"A-",IF((ROUND(TRUNC(('TRI-3'!AY45   ),2),0))=8,"B+",IF((ROUND(TRUNC(('TRI-3'!AY45 ),2),0))=7,"B-",IF((ROUND(TRUNC(('TRI-3'!AY45  ),2),0))=6,"C+",IF((ROUND(TRUNC(('TRI-3'!AY45  ),2),0))=5,"C-",IF((ROUND(TRUNC(('TRI-3'!AY45  ),2),0))=4,"D+",IF((ROUND(TRUNC(('TRI-3'!AY45 ),2),0))=3,"D-",IF((ROUND(TRUNC(('TRI-3'!AY45 ),2),0))=2,"E+",IF((ROUND(TRUNC(('TRI-3'!AY45  ),2),0))&lt;=1,"E-","")))))))))))</f>
        <v/>
      </c>
      <c r="AZ45" s="51" t="str">
        <f>IF(OR('TRI-3'!AZ45 ="",'TRI-3'!AZ45&lt;0,'TRI-3'!AZ45  &gt;10),"",IF((ROUND(TRUNC(('TRI-3'!AZ45  ),2),0))=10,"A+",IF((ROUND(TRUNC(('TRI-3'!AZ45  ),2),0))=9,"A-",IF((ROUND(TRUNC(('TRI-3'!AZ45   ),2),0))=8,"B+",IF((ROUND(TRUNC(('TRI-3'!AZ45 ),2),0))=7,"B-",IF((ROUND(TRUNC(('TRI-3'!AZ45  ),2),0))=6,"C+",IF((ROUND(TRUNC(('TRI-3'!AZ45  ),2),0))=5,"C-",IF((ROUND(TRUNC(('TRI-3'!AZ45  ),2),0))=4,"D+",IF((ROUND(TRUNC(('TRI-3'!AZ45 ),2),0))=3,"D-",IF((ROUND(TRUNC(('TRI-3'!AZ45 ),2),0))=2,"E+",IF((ROUND(TRUNC(('TRI-3'!AZ45  ),2),0))&lt;=1,"E-","")))))))))))</f>
        <v/>
      </c>
      <c r="BA45" s="51" t="str">
        <f>IF(OR('TRI-3'!BA45 ="",'TRI-3'!BA45&lt;0,'TRI-3'!BA45  &gt;10),"",IF((ROUND(TRUNC(('TRI-3'!BA45  ),2),0))=10,"A+",IF((ROUND(TRUNC(('TRI-3'!BA45  ),2),0))=9,"A-",IF((ROUND(TRUNC(('TRI-3'!BA45   ),2),0))=8,"B+",IF((ROUND(TRUNC(('TRI-3'!BA45 ),2),0))=7,"B-",IF((ROUND(TRUNC(('TRI-3'!BA45  ),2),0))=6,"C+",IF((ROUND(TRUNC(('TRI-3'!BA45  ),2),0))=5,"C-",IF((ROUND(TRUNC(('TRI-3'!BA45  ),2),0))=4,"D+",IF((ROUND(TRUNC(('TRI-3'!BA45 ),2),0))=3,"D-",IF((ROUND(TRUNC(('TRI-3'!BA45 ),2),0))=2,"E+",IF((ROUND(TRUNC(('TRI-3'!BA45  ),2),0))&lt;=1,"E-","")))))))))))</f>
        <v/>
      </c>
      <c r="BB45" s="51" t="str">
        <f>IF(OR('TRI-3'!BB45 ="",'TRI-3'!BB45&lt;0,'TRI-3'!BB45  &gt;10),"",IF((ROUND(TRUNC(('TRI-3'!BB45  ),2),0))=10,"A+",IF((ROUND(TRUNC(('TRI-3'!BB45  ),2),0))=9,"A-",IF((ROUND(TRUNC(('TRI-3'!BB45   ),2),0))=8,"B+",IF((ROUND(TRUNC(('TRI-3'!BB45 ),2),0))=7,"B-",IF((ROUND(TRUNC(('TRI-3'!BB45  ),2),0))=6,"C+",IF((ROUND(TRUNC(('TRI-3'!BB45  ),2),0))=5,"C-",IF((ROUND(TRUNC(('TRI-3'!BB45  ),2),0))=4,"D+",IF((ROUND(TRUNC(('TRI-3'!BB45 ),2),0))=3,"D-",IF((ROUND(TRUNC(('TRI-3'!BB45 ),2),0))=2,"E+",IF((ROUND(TRUNC(('TRI-3'!BB45  ),2),0))&lt;=1,"E-","")))))))))))</f>
        <v/>
      </c>
      <c r="BC45" s="51" t="str">
        <f>IF(OR('TRI-3'!BC45 ="",'TRI-3'!BC45&lt;0,'TRI-3'!BC45  &gt;10),"",IF((ROUND(TRUNC(('TRI-3'!BC45  ),2),0))=10,"A+",IF((ROUND(TRUNC(('TRI-3'!BC45  ),2),0))=9,"A-",IF((ROUND(TRUNC(('TRI-3'!BC45   ),2),0))=8,"B+",IF((ROUND(TRUNC(('TRI-3'!BC45 ),2),0))=7,"B-",IF((ROUND(TRUNC(('TRI-3'!BC45  ),2),0))=6,"C+",IF((ROUND(TRUNC(('TRI-3'!BC45  ),2),0))=5,"C-",IF((ROUND(TRUNC(('TRI-3'!BC45  ),2),0))=4,"D+",IF((ROUND(TRUNC(('TRI-3'!BC45 ),2),0))=3,"D-",IF((ROUND(TRUNC(('TRI-3'!BC45 ),2),0))=2,"E+",IF((ROUND(TRUNC(('TRI-3'!BC45  ),2),0))&lt;=1,"E-","")))))))))))</f>
        <v/>
      </c>
      <c r="BD45" s="51" t="str">
        <f>IF(OR('TRI-3'!BD45 ="",'TRI-3'!BD45&lt;0,'TRI-3'!BD45  &gt;10),"",IF((ROUND(TRUNC(('TRI-3'!BD45  ),2),0))=10,"A+",IF((ROUND(TRUNC(('TRI-3'!BD45  ),2),0))=9,"A-",IF((ROUND(TRUNC(('TRI-3'!BD45   ),2),0))=8,"B+",IF((ROUND(TRUNC(('TRI-3'!BD45 ),2),0))=7,"B-",IF((ROUND(TRUNC(('TRI-3'!BD45  ),2),0))=6,"C+",IF((ROUND(TRUNC(('TRI-3'!BD45  ),2),0))=5,"C-",IF((ROUND(TRUNC(('TRI-3'!BD45  ),2),0))=4,"D+",IF((ROUND(TRUNC(('TRI-3'!BD45 ),2),0))=3,"D-",IF((ROUND(TRUNC(('TRI-3'!BD45 ),2),0))=2,"E+",IF((ROUND(TRUNC(('TRI-3'!BD45  ),2),0))&lt;=1,"E-","")))))))))))</f>
        <v/>
      </c>
      <c r="BE45" s="51" t="str">
        <f>IF(OR('TRI-3'!BE45 ="",'TRI-3'!BE45&lt;0,'TRI-3'!BE45  &gt;10),"",IF((ROUND(TRUNC(('TRI-3'!BE45  ),2),0))=10,"A+",IF((ROUND(TRUNC(('TRI-3'!BE45  ),2),0))=9,"A-",IF((ROUND(TRUNC(('TRI-3'!BE45   ),2),0))=8,"B+",IF((ROUND(TRUNC(('TRI-3'!BE45 ),2),0))=7,"B-",IF((ROUND(TRUNC(('TRI-3'!BE45  ),2),0))=6,"C+",IF((ROUND(TRUNC(('TRI-3'!BE45  ),2),0))=5,"C-",IF((ROUND(TRUNC(('TRI-3'!BE45  ),2),0))=4,"D+",IF((ROUND(TRUNC(('TRI-3'!BE45 ),2),0))=3,"D-",IF((ROUND(TRUNC(('TRI-3'!BE45 ),2),0))=2,"E+",IF((ROUND(TRUNC(('TRI-3'!BE45  ),2),0))&lt;=1,"E-","")))))))))))</f>
        <v/>
      </c>
      <c r="BF45" s="51" t="str">
        <f>IF(OR('TRI-3'!BF45 ="",'TRI-3'!BF45&lt;0,'TRI-3'!BF45  &gt;10),"",IF((ROUND(TRUNC(('TRI-3'!BF45  ),2),0))=10,"A+",IF((ROUND(TRUNC(('TRI-3'!BF45  ),2),0))=9,"A-",IF((ROUND(TRUNC(('TRI-3'!BF45   ),2),0))=8,"B+",IF((ROUND(TRUNC(('TRI-3'!BF45 ),2),0))=7,"B-",IF((ROUND(TRUNC(('TRI-3'!BF45  ),2),0))=6,"C+",IF((ROUND(TRUNC(('TRI-3'!BF45  ),2),0))=5,"C-",IF((ROUND(TRUNC(('TRI-3'!BF45  ),2),0))=4,"D+",IF((ROUND(TRUNC(('TRI-3'!BF45 ),2),0))=3,"D-",IF((ROUND(TRUNC(('TRI-3'!BF45 ),2),0))=2,"E+",IF((ROUND(TRUNC(('TRI-3'!BF45  ),2),0))&lt;=1,"E-","")))))))))))</f>
        <v/>
      </c>
      <c r="BG45" s="51" t="str">
        <f>IF(OR('TRI-3'!BG45 ="",'TRI-3'!BG45&lt;0,'TRI-3'!BG45  &gt;10),"",IF((ROUND(TRUNC(('TRI-3'!BG45  ),2),0))=10,"A+",IF((ROUND(TRUNC(('TRI-3'!BG45  ),2),0))=9,"A-",IF((ROUND(TRUNC(('TRI-3'!BG45   ),2),0))=8,"B+",IF((ROUND(TRUNC(('TRI-3'!BG45 ),2),0))=7,"B-",IF((ROUND(TRUNC(('TRI-3'!BG45  ),2),0))=6,"C+",IF((ROUND(TRUNC(('TRI-3'!BG45  ),2),0))=5,"C-",IF((ROUND(TRUNC(('TRI-3'!BG45  ),2),0))=4,"D+",IF((ROUND(TRUNC(('TRI-3'!BG45 ),2),0))=3,"D-",IF((ROUND(TRUNC(('TRI-3'!BG45 ),2),0))=2,"E+",IF((ROUND(TRUNC(('TRI-3'!BG45  ),2),0))&lt;=1,"E-","")))))))))))</f>
        <v/>
      </c>
      <c r="BH45" s="51" t="str">
        <f>IF(OR('TRI-3'!BH45 ="",'TRI-3'!BH45&lt;0,'TRI-3'!BH45  &gt;10),"",IF((ROUND(TRUNC(('TRI-3'!BH45  ),2),0))=10,"A+",IF((ROUND(TRUNC(('TRI-3'!BH45  ),2),0))=9,"A-",IF((ROUND(TRUNC(('TRI-3'!BH45   ),2),0))=8,"B+",IF((ROUND(TRUNC(('TRI-3'!BH45 ),2),0))=7,"B-",IF((ROUND(TRUNC(('TRI-3'!BH45  ),2),0))=6,"C+",IF((ROUND(TRUNC(('TRI-3'!BH45  ),2),0))=5,"C-",IF((ROUND(TRUNC(('TRI-3'!BH45  ),2),0))=4,"D+",IF((ROUND(TRUNC(('TRI-3'!BH45 ),2),0))=3,"D-",IF((ROUND(TRUNC(('TRI-3'!BH45 ),2),0))=2,"E+",IF((ROUND(TRUNC(('TRI-3'!BH45  ),2),0))&lt;=1,"E-","")))))))))))</f>
        <v/>
      </c>
      <c r="BI45" s="51" t="str">
        <f>IF(OR('TRI-3'!BI45 ="",'TRI-3'!BI45&lt;0,'TRI-3'!BI45  &gt;10),"",IF((ROUND(TRUNC(('TRI-3'!BI45  ),2),0))=10,"A+",IF((ROUND(TRUNC(('TRI-3'!BI45  ),2),0))=9,"A-",IF((ROUND(TRUNC(('TRI-3'!BI45   ),2),0))=8,"B+",IF((ROUND(TRUNC(('TRI-3'!BI45 ),2),0))=7,"B-",IF((ROUND(TRUNC(('TRI-3'!BI45  ),2),0))=6,"C+",IF((ROUND(TRUNC(('TRI-3'!BI45  ),2),0))=5,"C-",IF((ROUND(TRUNC(('TRI-3'!BI45  ),2),0))=4,"D+",IF((ROUND(TRUNC(('TRI-3'!BI45 ),2),0))=3,"D-",IF((ROUND(TRUNC(('TRI-3'!BI45 ),2),0))=2,"E+",IF((ROUND(TRUNC(('TRI-3'!BI45  ),2),0))&lt;=1,"E-","")))))))))))</f>
        <v/>
      </c>
      <c r="BJ45" s="51" t="str">
        <f>IF(OR('TRI-3'!BJ45 ="",'TRI-3'!BJ45&lt;0,'TRI-3'!BJ45  &gt;10),"",IF((ROUND(TRUNC(('TRI-3'!BJ45  ),2),0))=10,"A+",IF((ROUND(TRUNC(('TRI-3'!BJ45  ),2),0))=9,"A-",IF((ROUND(TRUNC(('TRI-3'!BJ45   ),2),0))=8,"B+",IF((ROUND(TRUNC(('TRI-3'!BJ45 ),2),0))=7,"B-",IF((ROUND(TRUNC(('TRI-3'!BJ45  ),2),0))=6,"C+",IF((ROUND(TRUNC(('TRI-3'!BJ45  ),2),0))=5,"C-",IF((ROUND(TRUNC(('TRI-3'!BJ45  ),2),0))=4,"D+",IF((ROUND(TRUNC(('TRI-3'!BJ45 ),2),0))=3,"D-",IF((ROUND(TRUNC(('TRI-3'!BJ45 ),2),0))=2,"E+",IF((ROUND(TRUNC(('TRI-3'!BJ45  ),2),0))&lt;=1,"E-","")))))))))))</f>
        <v/>
      </c>
      <c r="BK45" s="51" t="str">
        <f>IF(OR('TRI-3'!BK45 ="",'TRI-3'!BK45&lt;0,'TRI-3'!BK45  &gt;10),"",IF((ROUND(TRUNC(('TRI-3'!BK45  ),2),0))=10,"A+",IF((ROUND(TRUNC(('TRI-3'!BK45  ),2),0))=9,"A-",IF((ROUND(TRUNC(('TRI-3'!BK45   ),2),0))=8,"B+",IF((ROUND(TRUNC(('TRI-3'!BK45 ),2),0))=7,"B-",IF((ROUND(TRUNC(('TRI-3'!BK45  ),2),0))=6,"C+",IF((ROUND(TRUNC(('TRI-3'!BK45  ),2),0))=5,"C-",IF((ROUND(TRUNC(('TRI-3'!BK45  ),2),0))=4,"D+",IF((ROUND(TRUNC(('TRI-3'!BK45 ),2),0))=3,"D-",IF((ROUND(TRUNC(('TRI-3'!BK45 ),2),0))=2,"E+",IF((ROUND(TRUNC(('TRI-3'!BK45  ),2),0))&lt;=1,"E-","")))))))))))</f>
        <v/>
      </c>
      <c r="BL45" s="51" t="str">
        <f>IF(OR('TRI-3'!BL45 ="",'TRI-3'!BL45&lt;0,'TRI-3'!BL45  &gt;10),"",IF((ROUND(TRUNC(('TRI-3'!BL45  ),2),0))=10,"A+",IF((ROUND(TRUNC(('TRI-3'!BL45  ),2),0))=9,"A-",IF((ROUND(TRUNC(('TRI-3'!BL45   ),2),0))=8,"B+",IF((ROUND(TRUNC(('TRI-3'!BL45 ),2),0))=7,"B-",IF((ROUND(TRUNC(('TRI-3'!BL45  ),2),0))=6,"C+",IF((ROUND(TRUNC(('TRI-3'!BL45  ),2),0))=5,"C-",IF((ROUND(TRUNC(('TRI-3'!BL45  ),2),0))=4,"D+",IF((ROUND(TRUNC(('TRI-3'!BL45 ),2),0))=3,"D-",IF((ROUND(TRUNC(('TRI-3'!BL45 ),2),0))=2,"E+",IF((ROUND(TRUNC(('TRI-3'!BL45  ),2),0))&lt;=1,"E-","")))))))))))</f>
        <v/>
      </c>
      <c r="BM45" s="51" t="str">
        <f>IF(OR('TRI-3'!BM45 ="",'TRI-3'!BM45&lt;0,'TRI-3'!BM45  &gt;10),"",IF((ROUND(TRUNC(('TRI-3'!BM45  ),2),0))=10,"A+",IF((ROUND(TRUNC(('TRI-3'!BM45  ),2),0))=9,"A-",IF((ROUND(TRUNC(('TRI-3'!BM45   ),2),0))=8,"B+",IF((ROUND(TRUNC(('TRI-3'!BM45 ),2),0))=7,"B-",IF((ROUND(TRUNC(('TRI-3'!BM45  ),2),0))=6,"C+",IF((ROUND(TRUNC(('TRI-3'!BM45  ),2),0))=5,"C-",IF((ROUND(TRUNC(('TRI-3'!BM45  ),2),0))=4,"D+",IF((ROUND(TRUNC(('TRI-3'!BM45 ),2),0))=3,"D-",IF((ROUND(TRUNC(('TRI-3'!BM45 ),2),0))=2,"E+",IF((ROUND(TRUNC(('TRI-3'!BM45  ),2),0))&lt;=1,"E-","")))))))))))</f>
        <v/>
      </c>
      <c r="BN45" s="51" t="str">
        <f>IF(OR('TRI-3'!BN45 ="",'TRI-3'!BN45&lt;0,'TRI-3'!BN45  &gt;10),"",IF((ROUND(TRUNC(('TRI-3'!BN45  ),2),0))=10,"A+",IF((ROUND(TRUNC(('TRI-3'!BN45  ),2),0))=9,"A-",IF((ROUND(TRUNC(('TRI-3'!BN45   ),2),0))=8,"B+",IF((ROUND(TRUNC(('TRI-3'!BN45 ),2),0))=7,"B-",IF((ROUND(TRUNC(('TRI-3'!BN45  ),2),0))=6,"C+",IF((ROUND(TRUNC(('TRI-3'!BN45  ),2),0))=5,"C-",IF((ROUND(TRUNC(('TRI-3'!BN45  ),2),0))=4,"D+",IF((ROUND(TRUNC(('TRI-3'!BN45 ),2),0))=3,"D-",IF((ROUND(TRUNC(('TRI-3'!BN45 ),2),0))=2,"E+",IF((ROUND(TRUNC(('TRI-3'!BN45  ),2),0))&lt;=1,"E-","")))))))))))</f>
        <v/>
      </c>
      <c r="BO45" s="51" t="str">
        <f>IF(OR('TRI-3'!BO45 ="",'TRI-3'!BO45&lt;0,'TRI-3'!BO45  &gt;10),"",IF((ROUND(TRUNC(('TRI-3'!BO45  ),2),0))=10,"A+",IF((ROUND(TRUNC(('TRI-3'!BO45  ),2),0))=9,"A-",IF((ROUND(TRUNC(('TRI-3'!BO45   ),2),0))=8,"B+",IF((ROUND(TRUNC(('TRI-3'!BO45 ),2),0))=7,"B-",IF((ROUND(TRUNC(('TRI-3'!BO45  ),2),0))=6,"C+",IF((ROUND(TRUNC(('TRI-3'!BO45  ),2),0))=5,"C-",IF((ROUND(TRUNC(('TRI-3'!BO45  ),2),0))=4,"D+",IF((ROUND(TRUNC(('TRI-3'!BO45 ),2),0))=3,"D-",IF((ROUND(TRUNC(('TRI-3'!BO45 ),2),0))=2,"E+",IF((ROUND(TRUNC(('TRI-3'!BO45  ),2),0))&lt;=1,"E-","")))))))))))</f>
        <v/>
      </c>
      <c r="BP45" s="51" t="str">
        <f>IF(OR('TRI-3'!BP45 ="",'TRI-3'!BP45&lt;0,'TRI-3'!BP45  &gt;10),"",IF((ROUND(TRUNC(('TRI-3'!BP45  ),2),0))=10,"A+",IF((ROUND(TRUNC(('TRI-3'!BP45  ),2),0))=9,"A-",IF((ROUND(TRUNC(('TRI-3'!BP45   ),2),0))=8,"B+",IF((ROUND(TRUNC(('TRI-3'!BP45 ),2),0))=7,"B-",IF((ROUND(TRUNC(('TRI-3'!BP45  ),2),0))=6,"C+",IF((ROUND(TRUNC(('TRI-3'!BP45  ),2),0))=5,"C-",IF((ROUND(TRUNC(('TRI-3'!BP45  ),2),0))=4,"D+",IF((ROUND(TRUNC(('TRI-3'!BP45 ),2),0))=3,"D-",IF((ROUND(TRUNC(('TRI-3'!BP45 ),2),0))=2,"E+",IF((ROUND(TRUNC(('TRI-3'!BP45  ),2),0))&lt;=1,"E-","")))))))))))</f>
        <v/>
      </c>
      <c r="BQ45" s="51" t="str">
        <f>IF(OR('TRI-3'!BQ45 ="",'TRI-3'!BQ45&lt;0,'TRI-3'!BQ45  &gt;10),"",IF((ROUND(TRUNC(('TRI-3'!BQ45  ),2),0))=10,"A+",IF((ROUND(TRUNC(('TRI-3'!BQ45  ),2),0))=9,"A-",IF((ROUND(TRUNC(('TRI-3'!BQ45   ),2),0))=8,"B+",IF((ROUND(TRUNC(('TRI-3'!BQ45 ),2),0))=7,"B-",IF((ROUND(TRUNC(('TRI-3'!BQ45  ),2),0))=6,"C+",IF((ROUND(TRUNC(('TRI-3'!BQ45  ),2),0))=5,"C-",IF((ROUND(TRUNC(('TRI-3'!BQ45  ),2),0))=4,"D+",IF((ROUND(TRUNC(('TRI-3'!BQ45 ),2),0))=3,"D-",IF((ROUND(TRUNC(('TRI-3'!BQ45 ),2),0))=2,"E+",IF((ROUND(TRUNC(('TRI-3'!BQ45  ),2),0))&lt;=1,"E-","")))))))))))</f>
        <v/>
      </c>
      <c r="BR45" s="51" t="str">
        <f>IF(OR('TRI-3'!BR45 ="",'TRI-3'!BR45&lt;0,'TRI-3'!BR45  &gt;10),"",IF((ROUND(TRUNC(('TRI-3'!BR45  ),2),0))=10,"A+",IF((ROUND(TRUNC(('TRI-3'!BR45  ),2),0))=9,"A-",IF((ROUND(TRUNC(('TRI-3'!BR45   ),2),0))=8,"B+",IF((ROUND(TRUNC(('TRI-3'!BR45 ),2),0))=7,"B-",IF((ROUND(TRUNC(('TRI-3'!BR45  ),2),0))=6,"C+",IF((ROUND(TRUNC(('TRI-3'!BR45  ),2),0))=5,"C-",IF((ROUND(TRUNC(('TRI-3'!BR45  ),2),0))=4,"D+",IF((ROUND(TRUNC(('TRI-3'!BR45 ),2),0))=3,"D-",IF((ROUND(TRUNC(('TRI-3'!BR45 ),2),0))=2,"E+",IF((ROUND(TRUNC(('TRI-3'!BR45  ),2),0))&lt;=1,"E-","")))))))))))</f>
        <v/>
      </c>
      <c r="BS45" s="51" t="str">
        <f>IF(OR('TRI-3'!BS45 ="",'TRI-3'!BS45&lt;0,'TRI-3'!BS45  &gt;10),"",IF((ROUND(TRUNC(('TRI-3'!BS45  ),2),0))=10,"A+",IF((ROUND(TRUNC(('TRI-3'!BS45  ),2),0))=9,"A-",IF((ROUND(TRUNC(('TRI-3'!BS45   ),2),0))=8,"B+",IF((ROUND(TRUNC(('TRI-3'!BS45 ),2),0))=7,"B-",IF((ROUND(TRUNC(('TRI-3'!BS45  ),2),0))=6,"C+",IF((ROUND(TRUNC(('TRI-3'!BS45  ),2),0))=5,"C-",IF((ROUND(TRUNC(('TRI-3'!BS45  ),2),0))=4,"D+",IF((ROUND(TRUNC(('TRI-3'!BS45 ),2),0))=3,"D-",IF((ROUND(TRUNC(('TRI-3'!BS45 ),2),0))=2,"E+",IF((ROUND(TRUNC(('TRI-3'!BS45  ),2),0))&lt;=1,"E-","")))))))))))</f>
        <v/>
      </c>
      <c r="BT45" s="51" t="str">
        <f>IF(OR('TRI-3'!BT45 ="",'TRI-3'!BT45&lt;0,'TRI-3'!BT45  &gt;10),"",IF((ROUND(TRUNC(('TRI-3'!BT45  ),2),0))=10,"A+",IF((ROUND(TRUNC(('TRI-3'!BT45  ),2),0))=9,"A-",IF((ROUND(TRUNC(('TRI-3'!BT45   ),2),0))=8,"B+",IF((ROUND(TRUNC(('TRI-3'!BT45 ),2),0))=7,"B-",IF((ROUND(TRUNC(('TRI-3'!BT45  ),2),0))=6,"C+",IF((ROUND(TRUNC(('TRI-3'!BT45  ),2),0))=5,"C-",IF((ROUND(TRUNC(('TRI-3'!BT45  ),2),0))=4,"D+",IF((ROUND(TRUNC(('TRI-3'!BT45 ),2),0))=3,"D-",IF((ROUND(TRUNC(('TRI-3'!BT45 ),2),0))=2,"E+",IF((ROUND(TRUNC(('TRI-3'!BT45  ),2),0))&lt;=1,"E-","")))))))))))</f>
        <v/>
      </c>
      <c r="BU45" s="51" t="str">
        <f>IF(OR('TRI-3'!BU45 ="",'TRI-3'!BU45&lt;0,'TRI-3'!BU45  &gt;10),"",IF((ROUND(TRUNC(('TRI-3'!BU45  ),2),0))=10,"A+",IF((ROUND(TRUNC(('TRI-3'!BU45  ),2),0))=9,"A-",IF((ROUND(TRUNC(('TRI-3'!BU45   ),2),0))=8,"B+",IF((ROUND(TRUNC(('TRI-3'!BU45 ),2),0))=7,"B-",IF((ROUND(TRUNC(('TRI-3'!BU45  ),2),0))=6,"C+",IF((ROUND(TRUNC(('TRI-3'!BU45  ),2),0))=5,"C-",IF((ROUND(TRUNC(('TRI-3'!BU45  ),2),0))=4,"D+",IF((ROUND(TRUNC(('TRI-3'!BU45 ),2),0))=3,"D-",IF((ROUND(TRUNC(('TRI-3'!BU45 ),2),0))=2,"E+",IF((ROUND(TRUNC(('TRI-3'!BU45  ),2),0))&lt;=1,"E-","")))))))))))</f>
        <v/>
      </c>
      <c r="BV45" s="51" t="str">
        <f>IF(OR('TRI-3'!BV45 ="",'TRI-3'!BV45&lt;0,'TRI-3'!BV45  &gt;10),"",IF((ROUND(TRUNC(('TRI-3'!BV45  ),2),0))=10,"A+",IF((ROUND(TRUNC(('TRI-3'!BV45  ),2),0))=9,"A-",IF((ROUND(TRUNC(('TRI-3'!BV45   ),2),0))=8,"B+",IF((ROUND(TRUNC(('TRI-3'!BV45 ),2),0))=7,"B-",IF((ROUND(TRUNC(('TRI-3'!BV45  ),2),0))=6,"C+",IF((ROUND(TRUNC(('TRI-3'!BV45  ),2),0))=5,"C-",IF((ROUND(TRUNC(('TRI-3'!BV45  ),2),0))=4,"D+",IF((ROUND(TRUNC(('TRI-3'!BV45 ),2),0))=3,"D-",IF((ROUND(TRUNC(('TRI-3'!BV45 ),2),0))=2,"E+",IF((ROUND(TRUNC(('TRI-3'!BV45  ),2),0))&lt;=1,"E-","")))))))))))</f>
        <v/>
      </c>
      <c r="BW45" s="51" t="str">
        <f>IF(OR('TRI-3'!BW45 ="",'TRI-3'!BW45&lt;0,'TRI-3'!BW45  &gt;10),"",IF((ROUND(TRUNC(('TRI-3'!BW45  ),2),0))=10,"A+",IF((ROUND(TRUNC(('TRI-3'!BW45  ),2),0))=9,"A-",IF((ROUND(TRUNC(('TRI-3'!BW45   ),2),0))=8,"B+",IF((ROUND(TRUNC(('TRI-3'!BW45 ),2),0))=7,"B-",IF((ROUND(TRUNC(('TRI-3'!BW45  ),2),0))=6,"C+",IF((ROUND(TRUNC(('TRI-3'!BW45  ),2),0))=5,"C-",IF((ROUND(TRUNC(('TRI-3'!BW45  ),2),0))=4,"D+",IF((ROUND(TRUNC(('TRI-3'!BW45 ),2),0))=3,"D-",IF((ROUND(TRUNC(('TRI-3'!BW45 ),2),0))=2,"E+",IF((ROUND(TRUNC(('TRI-3'!BW45  ),2),0))&lt;=1,"E-","")))))))))))</f>
        <v/>
      </c>
      <c r="BX45" s="51" t="str">
        <f>IF(OR('TRI-3'!BX45 ="",'TRI-3'!BX45&lt;0,'TRI-3'!BX45  &gt;10),"",IF((ROUND(TRUNC(('TRI-3'!BX45  ),2),0))=10,"A+",IF((ROUND(TRUNC(('TRI-3'!BX45  ),2),0))=9,"A-",IF((ROUND(TRUNC(('TRI-3'!BX45   ),2),0))=8,"B+",IF((ROUND(TRUNC(('TRI-3'!BX45 ),2),0))=7,"B-",IF((ROUND(TRUNC(('TRI-3'!BX45  ),2),0))=6,"C+",IF((ROUND(TRUNC(('TRI-3'!BX45  ),2),0))=5,"C-",IF((ROUND(TRUNC(('TRI-3'!BX45  ),2),0))=4,"D+",IF((ROUND(TRUNC(('TRI-3'!BX45 ),2),0))=3,"D-",IF((ROUND(TRUNC(('TRI-3'!BX45 ),2),0))=2,"E+",IF((ROUND(TRUNC(('TRI-3'!BX45  ),2),0))&lt;=1,"E-","")))))))))))</f>
        <v/>
      </c>
      <c r="BY45" s="51" t="str">
        <f>IF(OR('TRI-3'!BY45 ="",'TRI-3'!BY45&lt;0,'TRI-3'!BY45  &gt;10),"",IF((ROUND(TRUNC(('TRI-3'!BY45  ),2),0))=10,"A+",IF((ROUND(TRUNC(('TRI-3'!BY45  ),2),0))=9,"A-",IF((ROUND(TRUNC(('TRI-3'!BY45   ),2),0))=8,"B+",IF((ROUND(TRUNC(('TRI-3'!BY45 ),2),0))=7,"B-",IF((ROUND(TRUNC(('TRI-3'!BY45  ),2),0))=6,"C+",IF((ROUND(TRUNC(('TRI-3'!BY45  ),2),0))=5,"C-",IF((ROUND(TRUNC(('TRI-3'!BY45  ),2),0))=4,"D+",IF((ROUND(TRUNC(('TRI-3'!BY45 ),2),0))=3,"D-",IF((ROUND(TRUNC(('TRI-3'!BY45 ),2),0))=2,"E+",IF((ROUND(TRUNC(('TRI-3'!BY45  ),2),0))&lt;=1,"E-","")))))))))))</f>
        <v/>
      </c>
      <c r="BZ45" s="51" t="str">
        <f>IF(OR('TRI-3'!BZ45 ="",'TRI-3'!BZ45&lt;0,'TRI-3'!BZ45  &gt;10),"",IF((ROUND(TRUNC(('TRI-3'!BZ45  ),2),0))=10,"A+",IF((ROUND(TRUNC(('TRI-3'!BZ45  ),2),0))=9,"A-",IF((ROUND(TRUNC(('TRI-3'!BZ45   ),2),0))=8,"B+",IF((ROUND(TRUNC(('TRI-3'!BZ45 ),2),0))=7,"B-",IF((ROUND(TRUNC(('TRI-3'!BZ45  ),2),0))=6,"C+",IF((ROUND(TRUNC(('TRI-3'!BZ45  ),2),0))=5,"C-",IF((ROUND(TRUNC(('TRI-3'!BZ45  ),2),0))=4,"D+",IF((ROUND(TRUNC(('TRI-3'!BZ45 ),2),0))=3,"D-",IF((ROUND(TRUNC(('TRI-3'!BZ45 ),2),0))=2,"E+",IF((ROUND(TRUNC(('TRI-3'!BZ45  ),2),0))&lt;=1,"E-","")))))))))))</f>
        <v/>
      </c>
      <c r="CA45" s="51" t="str">
        <f>IF(OR('TRI-3'!CA45 ="",'TRI-3'!CA45&lt;0,'TRI-3'!CA45  &gt;10),"",IF((ROUND(TRUNC(('TRI-3'!CA45  ),2),0))=10,"A+",IF((ROUND(TRUNC(('TRI-3'!CA45  ),2),0))=9,"A-",IF((ROUND(TRUNC(('TRI-3'!CA45   ),2),0))=8,"B+",IF((ROUND(TRUNC(('TRI-3'!CA45 ),2),0))=7,"B-",IF((ROUND(TRUNC(('TRI-3'!CA45  ),2),0))=6,"C+",IF((ROUND(TRUNC(('TRI-3'!CA45  ),2),0))=5,"C-",IF((ROUND(TRUNC(('TRI-3'!CA45  ),2),0))=4,"D+",IF((ROUND(TRUNC(('TRI-3'!CA45 ),2),0))=3,"D-",IF((ROUND(TRUNC(('TRI-3'!CA45 ),2),0))=2,"E+",IF((ROUND(TRUNC(('TRI-3'!CA45  ),2),0))&lt;=1,"E-","")))))))))))</f>
        <v/>
      </c>
      <c r="CB45" s="51" t="str">
        <f>IF(OR('TRI-3'!CB45 ="",'TRI-3'!CB45&lt;0,'TRI-3'!CB45  &gt;10),"",IF((ROUND(TRUNC(('TRI-3'!CB45  ),2),0))=10,"A+",IF((ROUND(TRUNC(('TRI-3'!CB45  ),2),0))=9,"A-",IF((ROUND(TRUNC(('TRI-3'!CB45   ),2),0))=8,"B+",IF((ROUND(TRUNC(('TRI-3'!CB45 ),2),0))=7,"B-",IF((ROUND(TRUNC(('TRI-3'!CB45  ),2),0))=6,"C+",IF((ROUND(TRUNC(('TRI-3'!CB45  ),2),0))=5,"C-",IF((ROUND(TRUNC(('TRI-3'!CB45  ),2),0))=4,"D+",IF((ROUND(TRUNC(('TRI-3'!CB45 ),2),0))=3,"D-",IF((ROUND(TRUNC(('TRI-3'!CB45 ),2),0))=2,"E+",IF((ROUND(TRUNC(('TRI-3'!CB45  ),2),0))&lt;=1,"E-","")))))))))))</f>
        <v/>
      </c>
      <c r="CC45" s="51" t="str">
        <f>IF(OR('TRI-3'!CC45 ="",'TRI-3'!CC45&lt;0,'TRI-3'!CC45  &gt;10),"",IF((ROUND(TRUNC(('TRI-3'!CC45  ),2),0))=10,"A+",IF((ROUND(TRUNC(('TRI-3'!CC45  ),2),0))=9,"A-",IF((ROUND(TRUNC(('TRI-3'!CC45   ),2),0))=8,"B+",IF((ROUND(TRUNC(('TRI-3'!CC45 ),2),0))=7,"B-",IF((ROUND(TRUNC(('TRI-3'!CC45  ),2),0))=6,"C+",IF((ROUND(TRUNC(('TRI-3'!CC45  ),2),0))=5,"C-",IF((ROUND(TRUNC(('TRI-3'!CC45  ),2),0))=4,"D+",IF((ROUND(TRUNC(('TRI-3'!CC45 ),2),0))=3,"D-",IF((ROUND(TRUNC(('TRI-3'!CC45 ),2),0))=2,"E+",IF((ROUND(TRUNC(('TRI-3'!CC45  ),2),0))&lt;=1,"E-","")))))))))))</f>
        <v/>
      </c>
      <c r="CD45" s="51" t="str">
        <f>IF(OR('TRI-3'!CD45 ="",'TRI-3'!CD45&lt;0,'TRI-3'!CD45  &gt;10),"",IF((ROUND(TRUNC(('TRI-3'!CD45  ),2),0))=10,"A+",IF((ROUND(TRUNC(('TRI-3'!CD45  ),2),0))=9,"A-",IF((ROUND(TRUNC(('TRI-3'!CD45   ),2),0))=8,"B+",IF((ROUND(TRUNC(('TRI-3'!CD45 ),2),0))=7,"B-",IF((ROUND(TRUNC(('TRI-3'!CD45  ),2),0))=6,"C+",IF((ROUND(TRUNC(('TRI-3'!CD45  ),2),0))=5,"C-",IF((ROUND(TRUNC(('TRI-3'!CD45  ),2),0))=4,"D+",IF((ROUND(TRUNC(('TRI-3'!CD45 ),2),0))=3,"D-",IF((ROUND(TRUNC(('TRI-3'!CD45 ),2),0))=2,"E+",IF((ROUND(TRUNC(('TRI-3'!CD45  ),2),0))&lt;=1,"E-","")))))))))))</f>
        <v/>
      </c>
      <c r="CE45" s="51" t="str">
        <f>IF(OR('TRI-3'!CE45 ="",'TRI-3'!CE45&lt;0,'TRI-3'!CE45  &gt;10),"",IF((ROUND(TRUNC(('TRI-3'!CE45  ),2),0))=10,"A+",IF((ROUND(TRUNC(('TRI-3'!CE45  ),2),0))=9,"A-",IF((ROUND(TRUNC(('TRI-3'!CE45   ),2),0))=8,"B+",IF((ROUND(TRUNC(('TRI-3'!CE45 ),2),0))=7,"B-",IF((ROUND(TRUNC(('TRI-3'!CE45  ),2),0))=6,"C+",IF((ROUND(TRUNC(('TRI-3'!CE45  ),2),0))=5,"C-",IF((ROUND(TRUNC(('TRI-3'!CE45  ),2),0))=4,"D+",IF((ROUND(TRUNC(('TRI-3'!CE45 ),2),0))=3,"D-",IF((ROUND(TRUNC(('TRI-3'!CE45 ),2),0))=2,"E+",IF((ROUND(TRUNC(('TRI-3'!CE45  ),2),0))&lt;=1,"E-","")))))))))))</f>
        <v/>
      </c>
      <c r="CF45" s="51" t="str">
        <f>IF(OR('TRI-3'!CF45 ="",'TRI-3'!CF45&lt;0,'TRI-3'!CF45  &gt;10),"",IF((ROUND(TRUNC(('TRI-3'!CF45  ),2),0))=10,"A+",IF((ROUND(TRUNC(('TRI-3'!CF45  ),2),0))=9,"A-",IF((ROUND(TRUNC(('TRI-3'!CF45   ),2),0))=8,"B+",IF((ROUND(TRUNC(('TRI-3'!CF45 ),2),0))=7,"B-",IF((ROUND(TRUNC(('TRI-3'!CF45  ),2),0))=6,"C+",IF((ROUND(TRUNC(('TRI-3'!CF45  ),2),0))=5,"C-",IF((ROUND(TRUNC(('TRI-3'!CF45  ),2),0))=4,"D+",IF((ROUND(TRUNC(('TRI-3'!CF45 ),2),0))=3,"D-",IF((ROUND(TRUNC(('TRI-3'!CF45 ),2),0))=2,"E+",IF((ROUND(TRUNC(('TRI-3'!CF45  ),2),0))&lt;=1,"E-","")))))))))))</f>
        <v/>
      </c>
      <c r="CG45" s="51" t="str">
        <f>IF(OR('TRI-3'!CG45 ="",'TRI-3'!CG45&lt;0,'TRI-3'!CG45  &gt;10),"",IF((ROUND(TRUNC(('TRI-3'!CG45  ),2),0))=10,"A+",IF((ROUND(TRUNC(('TRI-3'!CG45  ),2),0))=9,"A-",IF((ROUND(TRUNC(('TRI-3'!CG45   ),2),0))=8,"B+",IF((ROUND(TRUNC(('TRI-3'!CG45 ),2),0))=7,"B-",IF((ROUND(TRUNC(('TRI-3'!CG45  ),2),0))=6,"C+",IF((ROUND(TRUNC(('TRI-3'!CG45  ),2),0))=5,"C-",IF((ROUND(TRUNC(('TRI-3'!CG45  ),2),0))=4,"D+",IF((ROUND(TRUNC(('TRI-3'!CG45 ),2),0))=3,"D-",IF((ROUND(TRUNC(('TRI-3'!CG45 ),2),0))=2,"E+",IF((ROUND(TRUNC(('TRI-3'!CG45  ),2),0))&lt;=1,"E-","")))))))))))</f>
        <v/>
      </c>
      <c r="CH45" s="51" t="str">
        <f>IF(OR('TRI-3'!CH45 ="",'TRI-3'!CH45&lt;0,'TRI-3'!CH45  &gt;10),"",IF((ROUND(TRUNC(('TRI-3'!CH45  ),2),0))=10,"A+",IF((ROUND(TRUNC(('TRI-3'!CH45  ),2),0))=9,"A-",IF((ROUND(TRUNC(('TRI-3'!CH45   ),2),0))=8,"B+",IF((ROUND(TRUNC(('TRI-3'!CH45 ),2),0))=7,"B-",IF((ROUND(TRUNC(('TRI-3'!CH45  ),2),0))=6,"C+",IF((ROUND(TRUNC(('TRI-3'!CH45  ),2),0))=5,"C-",IF((ROUND(TRUNC(('TRI-3'!CH45  ),2),0))=4,"D+",IF((ROUND(TRUNC(('TRI-3'!CH45 ),2),0))=3,"D-",IF((ROUND(TRUNC(('TRI-3'!CH45 ),2),0))=2,"E+",IF((ROUND(TRUNC(('TRI-3'!CH45  ),2),0))&lt;=1,"E-","")))))))))))</f>
        <v/>
      </c>
      <c r="CI45" s="51" t="str">
        <f>IF(OR('TRI-3'!CI45 ="",'TRI-3'!CI45&lt;0,'TRI-3'!CI45  &gt;10),"",IF((ROUND(TRUNC(('TRI-3'!CI45  ),2),0))=10,"A+",IF((ROUND(TRUNC(('TRI-3'!CI45  ),2),0))=9,"A-",IF((ROUND(TRUNC(('TRI-3'!CI45   ),2),0))=8,"B+",IF((ROUND(TRUNC(('TRI-3'!CI45 ),2),0))=7,"B-",IF((ROUND(TRUNC(('TRI-3'!CI45  ),2),0))=6,"C+",IF((ROUND(TRUNC(('TRI-3'!CI45  ),2),0))=5,"C-",IF((ROUND(TRUNC(('TRI-3'!CI45  ),2),0))=4,"D+",IF((ROUND(TRUNC(('TRI-3'!CI45 ),2),0))=3,"D-",IF((ROUND(TRUNC(('TRI-3'!CI45 ),2),0))=2,"E+",IF((ROUND(TRUNC(('TRI-3'!CI45  ),2),0))&lt;=1,"E-","")))))))))))</f>
        <v/>
      </c>
      <c r="CJ45" s="51" t="str">
        <f>IF(OR('TRI-3'!CJ45 ="",'TRI-3'!CJ45&lt;0,'TRI-3'!CJ45  &gt;10),"",IF((ROUND(TRUNC(('TRI-3'!CJ45  ),2),0))=10,"A+",IF((ROUND(TRUNC(('TRI-3'!CJ45  ),2),0))=9,"A-",IF((ROUND(TRUNC(('TRI-3'!CJ45   ),2),0))=8,"B+",IF((ROUND(TRUNC(('TRI-3'!CJ45 ),2),0))=7,"B-",IF((ROUND(TRUNC(('TRI-3'!CJ45  ),2),0))=6,"C+",IF((ROUND(TRUNC(('TRI-3'!CJ45  ),2),0))=5,"C-",IF((ROUND(TRUNC(('TRI-3'!CJ45  ),2),0))=4,"D+",IF((ROUND(TRUNC(('TRI-3'!CJ45 ),2),0))=3,"D-",IF((ROUND(TRUNC(('TRI-3'!CJ45 ),2),0))=2,"E+",IF((ROUND(TRUNC(('TRI-3'!CJ45  ),2),0))&lt;=1,"E-","")))))))))))</f>
        <v/>
      </c>
      <c r="CK45" s="51" t="str">
        <f>IF(OR('TRI-3'!CK45 ="",'TRI-3'!CK45&lt;0,'TRI-3'!CK45  &gt;10),"",IF((ROUND(TRUNC(('TRI-3'!CK45  ),2),0))=10,"A+",IF((ROUND(TRUNC(('TRI-3'!CK45  ),2),0))=9,"A-",IF((ROUND(TRUNC(('TRI-3'!CK45   ),2),0))=8,"B+",IF((ROUND(TRUNC(('TRI-3'!CK45 ),2),0))=7,"B-",IF((ROUND(TRUNC(('TRI-3'!CK45  ),2),0))=6,"C+",IF((ROUND(TRUNC(('TRI-3'!CK45  ),2),0))=5,"C-",IF((ROUND(TRUNC(('TRI-3'!CK45  ),2),0))=4,"D+",IF((ROUND(TRUNC(('TRI-3'!CK45 ),2),0))=3,"D-",IF((ROUND(TRUNC(('TRI-3'!CK45 ),2),0))=2,"E+",IF((ROUND(TRUNC(('TRI-3'!CK45  ),2),0))&lt;=1,"E-","")))))))))))</f>
        <v/>
      </c>
      <c r="CL45" s="51" t="str">
        <f>IF(OR('TRI-3'!CL45 ="",'TRI-3'!CL45&lt;0,'TRI-3'!CL45  &gt;10),"",IF((ROUND(TRUNC(('TRI-3'!CL45  ),2),0))=10,"A+",IF((ROUND(TRUNC(('TRI-3'!CL45  ),2),0))=9,"A-",IF((ROUND(TRUNC(('TRI-3'!CL45   ),2),0))=8,"B+",IF((ROUND(TRUNC(('TRI-3'!CL45 ),2),0))=7,"B-",IF((ROUND(TRUNC(('TRI-3'!CL45  ),2),0))=6,"C+",IF((ROUND(TRUNC(('TRI-3'!CL45  ),2),0))=5,"C-",IF((ROUND(TRUNC(('TRI-3'!CL45  ),2),0))=4,"D+",IF((ROUND(TRUNC(('TRI-3'!CL45 ),2),0))=3,"D-",IF((ROUND(TRUNC(('TRI-3'!CL45 ),2),0))=2,"E+",IF((ROUND(TRUNC(('TRI-3'!CL45  ),2),0))&lt;=1,"E-","")))))))))))</f>
        <v/>
      </c>
      <c r="CM45" s="51" t="str">
        <f>IF(OR('TRI-3'!CM45 ="",'TRI-3'!CM45&lt;0,'TRI-3'!CM45  &gt;10),"",IF((ROUND(TRUNC(('TRI-3'!CM45  ),2),0))=10,"A+",IF((ROUND(TRUNC(('TRI-3'!CM45  ),2),0))=9,"A-",IF((ROUND(TRUNC(('TRI-3'!CM45   ),2),0))=8,"B+",IF((ROUND(TRUNC(('TRI-3'!CM45 ),2),0))=7,"B-",IF((ROUND(TRUNC(('TRI-3'!CM45  ),2),0))=6,"C+",IF((ROUND(TRUNC(('TRI-3'!CM45  ),2),0))=5,"C-",IF((ROUND(TRUNC(('TRI-3'!CM45  ),2),0))=4,"D+",IF((ROUND(TRUNC(('TRI-3'!CM45 ),2),0))=3,"D-",IF((ROUND(TRUNC(('TRI-3'!CM45 ),2),0))=2,"E+",IF((ROUND(TRUNC(('TRI-3'!CM45  ),2),0))&lt;=1,"E-","")))))))))))</f>
        <v/>
      </c>
      <c r="CN45" s="51" t="str">
        <f>IF(OR('TRI-3'!CN45 ="",'TRI-3'!CN45&lt;0,'TRI-3'!CN45  &gt;10),"",IF((ROUND(TRUNC(('TRI-3'!CN45  ),2),0))=10,"A+",IF((ROUND(TRUNC(('TRI-3'!CN45  ),2),0))=9,"A-",IF((ROUND(TRUNC(('TRI-3'!CN45   ),2),0))=8,"B+",IF((ROUND(TRUNC(('TRI-3'!CN45 ),2),0))=7,"B-",IF((ROUND(TRUNC(('TRI-3'!CN45  ),2),0))=6,"C+",IF((ROUND(TRUNC(('TRI-3'!CN45  ),2),0))=5,"C-",IF((ROUND(TRUNC(('TRI-3'!CN45  ),2),0))=4,"D+",IF((ROUND(TRUNC(('TRI-3'!CN45 ),2),0))=3,"D-",IF((ROUND(TRUNC(('TRI-3'!CN45 ),2),0))=2,"E+",IF((ROUND(TRUNC(('TRI-3'!CN45  ),2),0))&lt;=1,"E-","")))))))))))</f>
        <v/>
      </c>
      <c r="CO45" s="51" t="str">
        <f>IF(OR('TRI-3'!CO45 ="",'TRI-3'!CO45&lt;0,'TRI-3'!CO45  &gt;10),"",IF((ROUND(TRUNC(('TRI-3'!CO45  ),2),0))=10,"A+",IF((ROUND(TRUNC(('TRI-3'!CO45  ),2),0))=9,"A-",IF((ROUND(TRUNC(('TRI-3'!CO45   ),2),0))=8,"B+",IF((ROUND(TRUNC(('TRI-3'!CO45 ),2),0))=7,"B-",IF((ROUND(TRUNC(('TRI-3'!CO45  ),2),0))=6,"C+",IF((ROUND(TRUNC(('TRI-3'!CO45  ),2),0))=5,"C-",IF((ROUND(TRUNC(('TRI-3'!CO45  ),2),0))=4,"D+",IF((ROUND(TRUNC(('TRI-3'!CO45 ),2),0))=3,"D-",IF((ROUND(TRUNC(('TRI-3'!CO45 ),2),0))=2,"E+",IF((ROUND(TRUNC(('TRI-3'!CO45  ),2),0))&lt;=1,"E-","")))))))))))</f>
        <v/>
      </c>
      <c r="CP45" s="51" t="str">
        <f>IF(OR('TRI-3'!CP45 ="",'TRI-3'!CP45&lt;0,'TRI-3'!CP45  &gt;10),"",IF((ROUND(TRUNC(('TRI-3'!CP45  ),2),0))=10,"A+",IF((ROUND(TRUNC(('TRI-3'!CP45  ),2),0))=9,"A-",IF((ROUND(TRUNC(('TRI-3'!CP45   ),2),0))=8,"B+",IF((ROUND(TRUNC(('TRI-3'!CP45 ),2),0))=7,"B-",IF((ROUND(TRUNC(('TRI-3'!CP45  ),2),0))=6,"C+",IF((ROUND(TRUNC(('TRI-3'!CP45  ),2),0))=5,"C-",IF((ROUND(TRUNC(('TRI-3'!CP45  ),2),0))=4,"D+",IF((ROUND(TRUNC(('TRI-3'!CP45 ),2),0))=3,"D-",IF((ROUND(TRUNC(('TRI-3'!CP45 ),2),0))=2,"E+",IF((ROUND(TRUNC(('TRI-3'!CP45  ),2),0))&lt;=1,"E-","")))))))))))</f>
        <v/>
      </c>
      <c r="CQ45" s="51" t="str">
        <f>IF(OR('TRI-3'!CQ45 ="",'TRI-3'!CQ45&lt;0,'TRI-3'!CQ45  &gt;10),"",IF((ROUND(TRUNC(('TRI-3'!CQ45  ),2),0))=10,"A+",IF((ROUND(TRUNC(('TRI-3'!CQ45  ),2),0))=9,"A-",IF((ROUND(TRUNC(('TRI-3'!CQ45   ),2),0))=8,"B+",IF((ROUND(TRUNC(('TRI-3'!CQ45 ),2),0))=7,"B-",IF((ROUND(TRUNC(('TRI-3'!CQ45  ),2),0))=6,"C+",IF((ROUND(TRUNC(('TRI-3'!CQ45  ),2),0))=5,"C-",IF((ROUND(TRUNC(('TRI-3'!CQ45  ),2),0))=4,"D+",IF((ROUND(TRUNC(('TRI-3'!CQ45 ),2),0))=3,"D-",IF((ROUND(TRUNC(('TRI-3'!CQ45 ),2),0))=2,"E+",IF((ROUND(TRUNC(('TRI-3'!CQ45  ),2),0))&lt;=1,"E-","")))))))))))</f>
        <v/>
      </c>
      <c r="CR45" s="51" t="str">
        <f>IF(OR('TRI-3'!CR45 ="",'TRI-3'!CR45&lt;0,'TRI-3'!CR45  &gt;10),"",IF((ROUND(TRUNC(('TRI-3'!CR45  ),2),0))=10,"A+",IF((ROUND(TRUNC(('TRI-3'!CR45  ),2),0))=9,"A-",IF((ROUND(TRUNC(('TRI-3'!CR45   ),2),0))=8,"B+",IF((ROUND(TRUNC(('TRI-3'!CR45 ),2),0))=7,"B-",IF((ROUND(TRUNC(('TRI-3'!CR45  ),2),0))=6,"C+",IF((ROUND(TRUNC(('TRI-3'!CR45  ),2),0))=5,"C-",IF((ROUND(TRUNC(('TRI-3'!CR45  ),2),0))=4,"D+",IF((ROUND(TRUNC(('TRI-3'!CR45 ),2),0))=3,"D-",IF((ROUND(TRUNC(('TRI-3'!CR45 ),2),0))=2,"E+",IF((ROUND(TRUNC(('TRI-3'!CR45  ),2),0))&lt;=1,"E-","")))))))))))</f>
        <v/>
      </c>
      <c r="CS45" s="51" t="str">
        <f>IF(OR('TRI-3'!CS45 ="",'TRI-3'!CS45&lt;0,'TRI-3'!CS45  &gt;10),"",IF((ROUND(TRUNC(('TRI-3'!CS45  ),2),0))=10,"A+",IF((ROUND(TRUNC(('TRI-3'!CS45  ),2),0))=9,"A-",IF((ROUND(TRUNC(('TRI-3'!CS45   ),2),0))=8,"B+",IF((ROUND(TRUNC(('TRI-3'!CS45 ),2),0))=7,"B-",IF((ROUND(TRUNC(('TRI-3'!CS45  ),2),0))=6,"C+",IF((ROUND(TRUNC(('TRI-3'!CS45  ),2),0))=5,"C-",IF((ROUND(TRUNC(('TRI-3'!CS45  ),2),0))=4,"D+",IF((ROUND(TRUNC(('TRI-3'!CS45 ),2),0))=3,"D-",IF((ROUND(TRUNC(('TRI-3'!CS45 ),2),0))=2,"E+",IF((ROUND(TRUNC(('TRI-3'!CS45  ),2),0))&lt;=1,"E-","")))))))))))</f>
        <v/>
      </c>
      <c r="CT45" s="51" t="str">
        <f>IF(OR('TRI-3'!CT45 ="",'TRI-3'!CT45&lt;0,'TRI-3'!CT45  &gt;10),"",IF((ROUND(TRUNC(('TRI-3'!CT45  ),2),0))=10,"A+",IF((ROUND(TRUNC(('TRI-3'!CT45  ),2),0))=9,"A-",IF((ROUND(TRUNC(('TRI-3'!CT45   ),2),0))=8,"B+",IF((ROUND(TRUNC(('TRI-3'!CT45 ),2),0))=7,"B-",IF((ROUND(TRUNC(('TRI-3'!CT45  ),2),0))=6,"C+",IF((ROUND(TRUNC(('TRI-3'!CT45  ),2),0))=5,"C-",IF((ROUND(TRUNC(('TRI-3'!CT45  ),2),0))=4,"D+",IF((ROUND(TRUNC(('TRI-3'!CT45 ),2),0))=3,"D-",IF((ROUND(TRUNC(('TRI-3'!CT45 ),2),0))=2,"E+",IF((ROUND(TRUNC(('TRI-3'!CT45  ),2),0))&lt;=1,"E-","")))))))))))</f>
        <v/>
      </c>
      <c r="CU45" s="51" t="str">
        <f>IF(OR('TRI-3'!CU45 ="",'TRI-3'!CU45&lt;0,'TRI-3'!CU45  &gt;10),"",IF((ROUND(TRUNC(('TRI-3'!CU45  ),2),0))=10,"A+",IF((ROUND(TRUNC(('TRI-3'!CU45  ),2),0))=9,"A-",IF((ROUND(TRUNC(('TRI-3'!CU45   ),2),0))=8,"B+",IF((ROUND(TRUNC(('TRI-3'!CU45 ),2),0))=7,"B-",IF((ROUND(TRUNC(('TRI-3'!CU45  ),2),0))=6,"C+",IF((ROUND(TRUNC(('TRI-3'!CU45  ),2),0))=5,"C-",IF((ROUND(TRUNC(('TRI-3'!CU45  ),2),0))=4,"D+",IF((ROUND(TRUNC(('TRI-3'!CU45 ),2),0))=3,"D-",IF((ROUND(TRUNC(('TRI-3'!CU45 ),2),0))=2,"E+",IF((ROUND(TRUNC(('TRI-3'!CU45  ),2),0))&lt;=1,"E-","")))))))))))</f>
        <v/>
      </c>
      <c r="CV45" s="51" t="str">
        <f>IF(OR('TRI-3'!CV45 ="",'TRI-3'!CV45&lt;0,'TRI-3'!CV45  &gt;10),"",IF((ROUND(TRUNC(('TRI-3'!CV45  ),2),0))=10,"A+",IF((ROUND(TRUNC(('TRI-3'!CV45  ),2),0))=9,"A-",IF((ROUND(TRUNC(('TRI-3'!CV45   ),2),0))=8,"B+",IF((ROUND(TRUNC(('TRI-3'!CV45 ),2),0))=7,"B-",IF((ROUND(TRUNC(('TRI-3'!CV45  ),2),0))=6,"C+",IF((ROUND(TRUNC(('TRI-3'!CV45  ),2),0))=5,"C-",IF((ROUND(TRUNC(('TRI-3'!CV45  ),2),0))=4,"D+",IF((ROUND(TRUNC(('TRI-3'!CV45 ),2),0))=3,"D-",IF((ROUND(TRUNC(('TRI-3'!CV45 ),2),0))=2,"E+",IF((ROUND(TRUNC(('TRI-3'!CV45  ),2),0))&lt;=1,"E-","")))))))))))</f>
        <v/>
      </c>
      <c r="CW45" s="51" t="str">
        <f>IF(OR('TRI-3'!CW45 ="",'TRI-3'!CW45&lt;0,'TRI-3'!CW45  &gt;10),"",IF((ROUND(TRUNC(('TRI-3'!CW45  ),2),0))=10,"A+",IF((ROUND(TRUNC(('TRI-3'!CW45  ),2),0))=9,"A-",IF((ROUND(TRUNC(('TRI-3'!CW45   ),2),0))=8,"B+",IF((ROUND(TRUNC(('TRI-3'!CW45 ),2),0))=7,"B-",IF((ROUND(TRUNC(('TRI-3'!CW45  ),2),0))=6,"C+",IF((ROUND(TRUNC(('TRI-3'!CW45  ),2),0))=5,"C-",IF((ROUND(TRUNC(('TRI-3'!CW45  ),2),0))=4,"D+",IF((ROUND(TRUNC(('TRI-3'!CW45 ),2),0))=3,"D-",IF((ROUND(TRUNC(('TRI-3'!CW45 ),2),0))=2,"E+",IF((ROUND(TRUNC(('TRI-3'!CW45  ),2),0))&lt;=1,"E-","")))))))))))</f>
        <v/>
      </c>
      <c r="CX45" s="51" t="str">
        <f>IF(OR('TRI-3'!CX45 ="",'TRI-3'!CX45&lt;0,'TRI-3'!CX45  &gt;10),"",IF((ROUND(TRUNC(('TRI-3'!CX45  ),2),0))=10,"A+",IF((ROUND(TRUNC(('TRI-3'!CX45  ),2),0))=9,"A-",IF((ROUND(TRUNC(('TRI-3'!CX45   ),2),0))=8,"B+",IF((ROUND(TRUNC(('TRI-3'!CX45 ),2),0))=7,"B-",IF((ROUND(TRUNC(('TRI-3'!CX45  ),2),0))=6,"C+",IF((ROUND(TRUNC(('TRI-3'!CX45  ),2),0))=5,"C-",IF((ROUND(TRUNC(('TRI-3'!CX45  ),2),0))=4,"D+",IF((ROUND(TRUNC(('TRI-3'!CX45 ),2),0))=3,"D-",IF((ROUND(TRUNC(('TRI-3'!CX45 ),2),0))=2,"E+",IF((ROUND(TRUNC(('TRI-3'!CX45  ),2),0))&lt;=1,"E-","")))))))))))</f>
        <v/>
      </c>
      <c r="CY45" s="51" t="str">
        <f>IF(OR('TRI-3'!CY45 ="",'TRI-3'!CY45&lt;0,'TRI-3'!CY45  &gt;10),"",IF((ROUND(TRUNC(('TRI-3'!CY45  ),2),0))=10,"A+",IF((ROUND(TRUNC(('TRI-3'!CY45  ),2),0))=9,"A-",IF((ROUND(TRUNC(('TRI-3'!CY45   ),2),0))=8,"B+",IF((ROUND(TRUNC(('TRI-3'!CY45 ),2),0))=7,"B-",IF((ROUND(TRUNC(('TRI-3'!CY45  ),2),0))=6,"C+",IF((ROUND(TRUNC(('TRI-3'!CY45  ),2),0))=5,"C-",IF((ROUND(TRUNC(('TRI-3'!CY45  ),2),0))=4,"D+",IF((ROUND(TRUNC(('TRI-3'!CY45 ),2),0))=3,"D-",IF((ROUND(TRUNC(('TRI-3'!CY45 ),2),0))=2,"E+",IF((ROUND(TRUNC(('TRI-3'!CY45  ),2),0))&lt;=1,"E-","")))))))))))</f>
        <v/>
      </c>
      <c r="CZ45" s="51" t="str">
        <f>IF(OR('TRI-3'!CZ45 ="",'TRI-3'!CZ45&lt;0,'TRI-3'!CZ45  &gt;10),"",IF((ROUND(TRUNC(('TRI-3'!CZ45  ),2),0))=10,"A+",IF((ROUND(TRUNC(('TRI-3'!CZ45  ),2),0))=9,"A-",IF((ROUND(TRUNC(('TRI-3'!CZ45   ),2),0))=8,"B+",IF((ROUND(TRUNC(('TRI-3'!CZ45 ),2),0))=7,"B-",IF((ROUND(TRUNC(('TRI-3'!CZ45  ),2),0))=6,"C+",IF((ROUND(TRUNC(('TRI-3'!CZ45  ),2),0))=5,"C-",IF((ROUND(TRUNC(('TRI-3'!CZ45  ),2),0))=4,"D+",IF((ROUND(TRUNC(('TRI-3'!CZ45 ),2),0))=3,"D-",IF((ROUND(TRUNC(('TRI-3'!CZ45 ),2),0))=2,"E+",IF((ROUND(TRUNC(('TRI-3'!CZ45  ),2),0))&lt;=1,"E-","")))))))))))</f>
        <v/>
      </c>
      <c r="DA45" s="51" t="str">
        <f>IF(OR('TRI-3'!DA45 ="",'TRI-3'!DA45&lt;0,'TRI-3'!DA45  &gt;10),"",IF((ROUND(TRUNC(('TRI-3'!DA45  ),2),0))=10,"A+",IF((ROUND(TRUNC(('TRI-3'!DA45  ),2),0))=9,"A-",IF((ROUND(TRUNC(('TRI-3'!DA45   ),2),0))=8,"B+",IF((ROUND(TRUNC(('TRI-3'!DA45 ),2),0))=7,"B-",IF((ROUND(TRUNC(('TRI-3'!DA45  ),2),0))=6,"C+",IF((ROUND(TRUNC(('TRI-3'!DA45  ),2),0))=5,"C-",IF((ROUND(TRUNC(('TRI-3'!DA45  ),2),0))=4,"D+",IF((ROUND(TRUNC(('TRI-3'!DA45 ),2),0))=3,"D-",IF((ROUND(TRUNC(('TRI-3'!DA45 ),2),0))=2,"E+",IF((ROUND(TRUNC(('TRI-3'!DA45  ),2),0))&lt;=1,"E-","")))))))))))</f>
        <v/>
      </c>
      <c r="DB45" s="51" t="str">
        <f>IF(OR('TRI-3'!DB45 ="",'TRI-3'!DB45&lt;0,'TRI-3'!DB45  &gt;10),"",IF((ROUND(TRUNC(('TRI-3'!DB45  ),2),0))=10,"A+",IF((ROUND(TRUNC(('TRI-3'!DB45  ),2),0))=9,"A-",IF((ROUND(TRUNC(('TRI-3'!DB45   ),2),0))=8,"B+",IF((ROUND(TRUNC(('TRI-3'!DB45 ),2),0))=7,"B-",IF((ROUND(TRUNC(('TRI-3'!DB45  ),2),0))=6,"C+",IF((ROUND(TRUNC(('TRI-3'!DB45  ),2),0))=5,"C-",IF((ROUND(TRUNC(('TRI-3'!DB45  ),2),0))=4,"D+",IF((ROUND(TRUNC(('TRI-3'!DB45 ),2),0))=3,"D-",IF((ROUND(TRUNC(('TRI-3'!DB45 ),2),0))=2,"E+",IF((ROUND(TRUNC(('TRI-3'!DB45  ),2),0))&lt;=1,"E-","")))))))))))</f>
        <v/>
      </c>
      <c r="DC45" s="51" t="str">
        <f>IF(OR('TRI-3'!DC45 ="",'TRI-3'!DC45&lt;0,'TRI-3'!DC45  &gt;10),"",IF((ROUND(TRUNC(('TRI-3'!DC45  ),2),0))=10,"A+",IF((ROUND(TRUNC(('TRI-3'!DC45  ),2),0))=9,"A-",IF((ROUND(TRUNC(('TRI-3'!DC45   ),2),0))=8,"B+",IF((ROUND(TRUNC(('TRI-3'!DC45 ),2),0))=7,"B-",IF((ROUND(TRUNC(('TRI-3'!DC45  ),2),0))=6,"C+",IF((ROUND(TRUNC(('TRI-3'!DC45  ),2),0))=5,"C-",IF((ROUND(TRUNC(('TRI-3'!DC45  ),2),0))=4,"D+",IF((ROUND(TRUNC(('TRI-3'!DC45 ),2),0))=3,"D-",IF((ROUND(TRUNC(('TRI-3'!DC45 ),2),0))=2,"E+",IF((ROUND(TRUNC(('TRI-3'!DC45  ),2),0))&lt;=1,"E-","")))))))))))</f>
        <v/>
      </c>
      <c r="DD45" s="51" t="str">
        <f>IF(OR('TRI-3'!DD45 ="",'TRI-3'!DD45&lt;0,'TRI-3'!DD45  &gt;10),"",IF((ROUND(TRUNC(('TRI-3'!DD45  ),2),0))=10,"A+",IF((ROUND(TRUNC(('TRI-3'!DD45  ),2),0))=9,"A-",IF((ROUND(TRUNC(('TRI-3'!DD45   ),2),0))=8,"B+",IF((ROUND(TRUNC(('TRI-3'!DD45 ),2),0))=7,"B-",IF((ROUND(TRUNC(('TRI-3'!DD45  ),2),0))=6,"C+",IF((ROUND(TRUNC(('TRI-3'!DD45  ),2),0))=5,"C-",IF((ROUND(TRUNC(('TRI-3'!DD45  ),2),0))=4,"D+",IF((ROUND(TRUNC(('TRI-3'!DD45 ),2),0))=3,"D-",IF((ROUND(TRUNC(('TRI-3'!DD45 ),2),0))=2,"E+",IF((ROUND(TRUNC(('TRI-3'!DD45  ),2),0))&lt;=1,"E-","")))))))))))</f>
        <v/>
      </c>
      <c r="DE45" s="51" t="str">
        <f>IF(OR('TRI-3'!DE45 ="",'TRI-3'!DE45&lt;0,'TRI-3'!DE45  &gt;10),"",IF((ROUND(TRUNC(('TRI-3'!DE45  ),2),0))=10,"A+",IF((ROUND(TRUNC(('TRI-3'!DE45  ),2),0))=9,"A-",IF((ROUND(TRUNC(('TRI-3'!DE45   ),2),0))=8,"B+",IF((ROUND(TRUNC(('TRI-3'!DE45 ),2),0))=7,"B-",IF((ROUND(TRUNC(('TRI-3'!DE45  ),2),0))=6,"C+",IF((ROUND(TRUNC(('TRI-3'!DE45  ),2),0))=5,"C-",IF((ROUND(TRUNC(('TRI-3'!DE45  ),2),0))=4,"D+",IF((ROUND(TRUNC(('TRI-3'!DE45 ),2),0))=3,"D-",IF((ROUND(TRUNC(('TRI-3'!DE45 ),2),0))=2,"E+",IF((ROUND(TRUNC(('TRI-3'!DE45  ),2),0))&lt;=1,"E-","")))))))))))</f>
        <v/>
      </c>
      <c r="DF45" s="51" t="str">
        <f>IF(OR('TRI-3'!DF45 ="",'TRI-3'!DF45&lt;0,'TRI-3'!DF45  &gt;10),"",IF((ROUND(TRUNC(('TRI-3'!DF45  ),2),0))=10,"A+",IF((ROUND(TRUNC(('TRI-3'!DF45  ),2),0))=9,"A-",IF((ROUND(TRUNC(('TRI-3'!DF45   ),2),0))=8,"B+",IF((ROUND(TRUNC(('TRI-3'!DF45 ),2),0))=7,"B-",IF((ROUND(TRUNC(('TRI-3'!DF45  ),2),0))=6,"C+",IF((ROUND(TRUNC(('TRI-3'!DF45  ),2),0))=5,"C-",IF((ROUND(TRUNC(('TRI-3'!DF45  ),2),0))=4,"D+",IF((ROUND(TRUNC(('TRI-3'!DF45 ),2),0))=3,"D-",IF((ROUND(TRUNC(('TRI-3'!DF45 ),2),0))=2,"E+",IF((ROUND(TRUNC(('TRI-3'!DF45  ),2),0))&lt;=1,"E-","")))))))))))</f>
        <v/>
      </c>
      <c r="DG45" s="51" t="str">
        <f>IF(OR('TRI-3'!DG45 ="",'TRI-3'!DG45&lt;0,'TRI-3'!DG45  &gt;10),"",IF((ROUND(TRUNC(('TRI-3'!DG45  ),2),0))=10,"A+",IF((ROUND(TRUNC(('TRI-3'!DG45  ),2),0))=9,"A-",IF((ROUND(TRUNC(('TRI-3'!DG45   ),2),0))=8,"B+",IF((ROUND(TRUNC(('TRI-3'!DG45 ),2),0))=7,"B-",IF((ROUND(TRUNC(('TRI-3'!DG45  ),2),0))=6,"C+",IF((ROUND(TRUNC(('TRI-3'!DG45  ),2),0))=5,"C-",IF((ROUND(TRUNC(('TRI-3'!DG45  ),2),0))=4,"D+",IF((ROUND(TRUNC(('TRI-3'!DG45 ),2),0))=3,"D-",IF((ROUND(TRUNC(('TRI-3'!DG45 ),2),0))=2,"E+",IF((ROUND(TRUNC(('TRI-3'!DG45  ),2),0))&lt;=1,"E-","")))))))))))</f>
        <v/>
      </c>
      <c r="DH45" s="51" t="str">
        <f>IF(OR('TRI-3'!DH45 ="",'TRI-3'!DH45&lt;0,'TRI-3'!DH45  &gt;10),"",IF((ROUND(TRUNC(('TRI-3'!DH45  ),2),0))=10,"A+",IF((ROUND(TRUNC(('TRI-3'!DH45  ),2),0))=9,"A-",IF((ROUND(TRUNC(('TRI-3'!DH45   ),2),0))=8,"B+",IF((ROUND(TRUNC(('TRI-3'!DH45 ),2),0))=7,"B-",IF((ROUND(TRUNC(('TRI-3'!DH45  ),2),0))=6,"C+",IF((ROUND(TRUNC(('TRI-3'!DH45  ),2),0))=5,"C-",IF((ROUND(TRUNC(('TRI-3'!DH45  ),2),0))=4,"D+",IF((ROUND(TRUNC(('TRI-3'!DH45 ),2),0))=3,"D-",IF((ROUND(TRUNC(('TRI-3'!DH45 ),2),0))=2,"E+",IF((ROUND(TRUNC(('TRI-3'!DH45  ),2),0))&lt;=1,"E-","")))))))))))</f>
        <v/>
      </c>
      <c r="DI45" s="51" t="str">
        <f>IF(OR('TRI-3'!DI45 ="",'TRI-3'!DI45&lt;0,'TRI-3'!DI45  &gt;10),"",IF((ROUND(TRUNC(('TRI-3'!DI45  ),2),0))=10,"A+",IF((ROUND(TRUNC(('TRI-3'!DI45  ),2),0))=9,"A-",IF((ROUND(TRUNC(('TRI-3'!DI45   ),2),0))=8,"B+",IF((ROUND(TRUNC(('TRI-3'!DI45 ),2),0))=7,"B-",IF((ROUND(TRUNC(('TRI-3'!DI45  ),2),0))=6,"C+",IF((ROUND(TRUNC(('TRI-3'!DI45  ),2),0))=5,"C-",IF((ROUND(TRUNC(('TRI-3'!DI45  ),2),0))=4,"D+",IF((ROUND(TRUNC(('TRI-3'!DI45 ),2),0))=3,"D-",IF((ROUND(TRUNC(('TRI-3'!DI45 ),2),0))=2,"E+",IF((ROUND(TRUNC(('TRI-3'!DI45  ),2),0))&lt;=1,"E-","")))))))))))</f>
        <v/>
      </c>
      <c r="DJ45" s="51" t="str">
        <f>IF(OR('TRI-3'!DJ45 ="",'TRI-3'!DJ45&lt;0,'TRI-3'!DJ45  &gt;10),"",IF((ROUND(TRUNC(('TRI-3'!DJ45  ),2),0))=10,"A+",IF((ROUND(TRUNC(('TRI-3'!DJ45  ),2),0))=9,"A-",IF((ROUND(TRUNC(('TRI-3'!DJ45   ),2),0))=8,"B+",IF((ROUND(TRUNC(('TRI-3'!DJ45 ),2),0))=7,"B-",IF((ROUND(TRUNC(('TRI-3'!DJ45  ),2),0))=6,"C+",IF((ROUND(TRUNC(('TRI-3'!DJ45  ),2),0))=5,"C-",IF((ROUND(TRUNC(('TRI-3'!DJ45  ),2),0))=4,"D+",IF((ROUND(TRUNC(('TRI-3'!DJ45 ),2),0))=3,"D-",IF((ROUND(TRUNC(('TRI-3'!DJ45 ),2),0))=2,"E+",IF((ROUND(TRUNC(('TRI-3'!DJ45  ),2),0))&lt;=1,"E-","")))))))))))</f>
        <v/>
      </c>
      <c r="DK45" s="51" t="str">
        <f>IF(OR('TRI-3'!DK45 ="",'TRI-3'!DK45&lt;0,'TRI-3'!DK45  &gt;10),"",IF((ROUND(TRUNC(('TRI-3'!DK45  ),2),0))=10,"A+",IF((ROUND(TRUNC(('TRI-3'!DK45  ),2),0))=9,"A-",IF((ROUND(TRUNC(('TRI-3'!DK45   ),2),0))=8,"B+",IF((ROUND(TRUNC(('TRI-3'!DK45 ),2),0))=7,"B-",IF((ROUND(TRUNC(('TRI-3'!DK45  ),2),0))=6,"C+",IF((ROUND(TRUNC(('TRI-3'!DK45  ),2),0))=5,"C-",IF((ROUND(TRUNC(('TRI-3'!DK45  ),2),0))=4,"D+",IF((ROUND(TRUNC(('TRI-3'!DK45 ),2),0))=3,"D-",IF((ROUND(TRUNC(('TRI-3'!DK45 ),2),0))=2,"E+",IF((ROUND(TRUNC(('TRI-3'!DK45  ),2),0))&lt;=1,"E-","")))))))))))</f>
        <v/>
      </c>
      <c r="DL45" s="51" t="str">
        <f>IF(OR('TRI-3'!DL45 ="",'TRI-3'!DL45&lt;0,'TRI-3'!DL45  &gt;10),"",IF((ROUND(TRUNC(('TRI-3'!DL45  ),2),0))=10,"A+",IF((ROUND(TRUNC(('TRI-3'!DL45  ),2),0))=9,"A-",IF((ROUND(TRUNC(('TRI-3'!DL45   ),2),0))=8,"B+",IF((ROUND(TRUNC(('TRI-3'!DL45 ),2),0))=7,"B-",IF((ROUND(TRUNC(('TRI-3'!DL45  ),2),0))=6,"C+",IF((ROUND(TRUNC(('TRI-3'!DL45  ),2),0))=5,"C-",IF((ROUND(TRUNC(('TRI-3'!DL45  ),2),0))=4,"D+",IF((ROUND(TRUNC(('TRI-3'!DL45 ),2),0))=3,"D-",IF((ROUND(TRUNC(('TRI-3'!DL45 ),2),0))=2,"E+",IF((ROUND(TRUNC(('TRI-3'!DL45  ),2),0))&lt;=1,"E-","")))))))))))</f>
        <v/>
      </c>
      <c r="DM45" s="51" t="str">
        <f>IF(OR('TRI-3'!DM45 ="",'TRI-3'!DM45&lt;0,'TRI-3'!DM45  &gt;10),"",IF((ROUND(TRUNC(('TRI-3'!DM45  ),2),0))=10,"A+",IF((ROUND(TRUNC(('TRI-3'!DM45  ),2),0))=9,"A-",IF((ROUND(TRUNC(('TRI-3'!DM45   ),2),0))=8,"B+",IF((ROUND(TRUNC(('TRI-3'!DM45 ),2),0))=7,"B-",IF((ROUND(TRUNC(('TRI-3'!DM45  ),2),0))=6,"C+",IF((ROUND(TRUNC(('TRI-3'!DM45  ),2),0))=5,"C-",IF((ROUND(TRUNC(('TRI-3'!DM45  ),2),0))=4,"D+",IF((ROUND(TRUNC(('TRI-3'!DM45 ),2),0))=3,"D-",IF((ROUND(TRUNC(('TRI-3'!DM45 ),2),0))=2,"E+",IF((ROUND(TRUNC(('TRI-3'!DM45  ),2),0))&lt;=1,"E-","")))))))))))</f>
        <v/>
      </c>
      <c r="DN45" s="51" t="str">
        <f>IF(OR('TRI-3'!DN45 ="",'TRI-3'!DN45&lt;0,'TRI-3'!DN45  &gt;10),"",IF((ROUND(TRUNC(('TRI-3'!DN45  ),2),0))=10,"A+",IF((ROUND(TRUNC(('TRI-3'!DN45  ),2),0))=9,"A-",IF((ROUND(TRUNC(('TRI-3'!DN45   ),2),0))=8,"B+",IF((ROUND(TRUNC(('TRI-3'!DN45 ),2),0))=7,"B-",IF((ROUND(TRUNC(('TRI-3'!DN45  ),2),0))=6,"C+",IF((ROUND(TRUNC(('TRI-3'!DN45  ),2),0))=5,"C-",IF((ROUND(TRUNC(('TRI-3'!DN45  ),2),0))=4,"D+",IF((ROUND(TRUNC(('TRI-3'!DN45 ),2),0))=3,"D-",IF((ROUND(TRUNC(('TRI-3'!DN45 ),2),0))=2,"E+",IF((ROUND(TRUNC(('TRI-3'!DN45  ),2),0))&lt;=1,"E-","")))))))))))</f>
        <v/>
      </c>
      <c r="DO45" s="51" t="str">
        <f>IF(OR('TRI-3'!DO45 ="",'TRI-3'!DO45&lt;0,'TRI-3'!DO45  &gt;10),"",IF((ROUND(TRUNC(('TRI-3'!DO45  ),2),0))=10,"A+",IF((ROUND(TRUNC(('TRI-3'!DO45  ),2),0))=9,"A-",IF((ROUND(TRUNC(('TRI-3'!DO45   ),2),0))=8,"B+",IF((ROUND(TRUNC(('TRI-3'!DO45 ),2),0))=7,"B-",IF((ROUND(TRUNC(('TRI-3'!DO45  ),2),0))=6,"C+",IF((ROUND(TRUNC(('TRI-3'!DO45  ),2),0))=5,"C-",IF((ROUND(TRUNC(('TRI-3'!DO45  ),2),0))=4,"D+",IF((ROUND(TRUNC(('TRI-3'!DO45 ),2),0))=3,"D-",IF((ROUND(TRUNC(('TRI-3'!DO45 ),2),0))=2,"E+",IF((ROUND(TRUNC(('TRI-3'!DO45  ),2),0))&lt;=1,"E-","")))))))))))</f>
        <v/>
      </c>
      <c r="DP45" s="51" t="str">
        <f>IF(OR('TRI-3'!DP45 ="",'TRI-3'!DP45&lt;0,'TRI-3'!DP45  &gt;10),"",IF((ROUND(TRUNC(('TRI-3'!DP45  ),2),0))=10,"A+",IF((ROUND(TRUNC(('TRI-3'!DP45  ),2),0))=9,"A-",IF((ROUND(TRUNC(('TRI-3'!DP45   ),2),0))=8,"B+",IF((ROUND(TRUNC(('TRI-3'!DP45 ),2),0))=7,"B-",IF((ROUND(TRUNC(('TRI-3'!DP45  ),2),0))=6,"C+",IF((ROUND(TRUNC(('TRI-3'!DP45  ),2),0))=5,"C-",IF((ROUND(TRUNC(('TRI-3'!DP45  ),2),0))=4,"D+",IF((ROUND(TRUNC(('TRI-3'!DP45 ),2),0))=3,"D-",IF((ROUND(TRUNC(('TRI-3'!DP45 ),2),0))=2,"E+",IF((ROUND(TRUNC(('TRI-3'!DP45  ),2),0))&lt;=1,"E-","")))))))))))</f>
        <v/>
      </c>
      <c r="DQ45" s="51" t="str">
        <f>IF(OR('TRI-3'!DQ45 ="",'TRI-3'!DQ45&lt;0,'TRI-3'!DQ45  &gt;10),"",IF((ROUND(TRUNC(('TRI-3'!DQ45  ),2),0))=10,"A+",IF((ROUND(TRUNC(('TRI-3'!DQ45  ),2),0))=9,"A-",IF((ROUND(TRUNC(('TRI-3'!DQ45   ),2),0))=8,"B+",IF((ROUND(TRUNC(('TRI-3'!DQ45 ),2),0))=7,"B-",IF((ROUND(TRUNC(('TRI-3'!DQ45  ),2),0))=6,"C+",IF((ROUND(TRUNC(('TRI-3'!DQ45  ),2),0))=5,"C-",IF((ROUND(TRUNC(('TRI-3'!DQ45  ),2),0))=4,"D+",IF((ROUND(TRUNC(('TRI-3'!DQ45 ),2),0))=3,"D-",IF((ROUND(TRUNC(('TRI-3'!DQ45 ),2),0))=2,"E+",IF((ROUND(TRUNC(('TRI-3'!DQ45  ),2),0))&lt;=1,"E-","")))))))))))</f>
        <v/>
      </c>
      <c r="DR45" s="51" t="str">
        <f>IF(OR('TRI-3'!DR45 ="",'TRI-3'!DR45&lt;0,'TRI-3'!DR45  &gt;10),"",IF((ROUND(TRUNC(('TRI-3'!DR45  ),2),0))=10,"A+",IF((ROUND(TRUNC(('TRI-3'!DR45  ),2),0))=9,"A-",IF((ROUND(TRUNC(('TRI-3'!DR45   ),2),0))=8,"B+",IF((ROUND(TRUNC(('TRI-3'!DR45 ),2),0))=7,"B-",IF((ROUND(TRUNC(('TRI-3'!DR45  ),2),0))=6,"C+",IF((ROUND(TRUNC(('TRI-3'!DR45  ),2),0))=5,"C-",IF((ROUND(TRUNC(('TRI-3'!DR45  ),2),0))=4,"D+",IF((ROUND(TRUNC(('TRI-3'!DR45 ),2),0))=3,"D-",IF((ROUND(TRUNC(('TRI-3'!DR45 ),2),0))=2,"E+",IF((ROUND(TRUNC(('TRI-3'!DR45  ),2),0))&lt;=1,"E-","")))))))))))</f>
        <v/>
      </c>
      <c r="DS45" s="51" t="str">
        <f>IF(OR('TRI-3'!DS45 ="",'TRI-3'!DS45&lt;0,'TRI-3'!DS45  &gt;10),"",IF((ROUND(TRUNC(('TRI-3'!DS45  ),2),0))=10,"A+",IF((ROUND(TRUNC(('TRI-3'!DS45  ),2),0))=9,"A-",IF((ROUND(TRUNC(('TRI-3'!DS45   ),2),0))=8,"B+",IF((ROUND(TRUNC(('TRI-3'!DS45 ),2),0))=7,"B-",IF((ROUND(TRUNC(('TRI-3'!DS45  ),2),0))=6,"C+",IF((ROUND(TRUNC(('TRI-3'!DS45  ),2),0))=5,"C-",IF((ROUND(TRUNC(('TRI-3'!DS45  ),2),0))=4,"D+",IF((ROUND(TRUNC(('TRI-3'!DS45 ),2),0))=3,"D-",IF((ROUND(TRUNC(('TRI-3'!DS45 ),2),0))=2,"E+",IF((ROUND(TRUNC(('TRI-3'!DS45  ),2),0))&lt;=1,"E-","")))))))))))</f>
        <v/>
      </c>
      <c r="DT45" s="51" t="str">
        <f>IF(OR('TRI-3'!DT45 ="",'TRI-3'!DT45&lt;0,'TRI-3'!DT45  &gt;10),"",IF((ROUND(TRUNC(('TRI-3'!DT45  ),2),0))=10,"A+",IF((ROUND(TRUNC(('TRI-3'!DT45  ),2),0))=9,"A-",IF((ROUND(TRUNC(('TRI-3'!DT45   ),2),0))=8,"B+",IF((ROUND(TRUNC(('TRI-3'!DT45 ),2),0))=7,"B-",IF((ROUND(TRUNC(('TRI-3'!DT45  ),2),0))=6,"C+",IF((ROUND(TRUNC(('TRI-3'!DT45  ),2),0))=5,"C-",IF((ROUND(TRUNC(('TRI-3'!DT45  ),2),0))=4,"D+",IF((ROUND(TRUNC(('TRI-3'!DT45 ),2),0))=3,"D-",IF((ROUND(TRUNC(('TRI-3'!DT45 ),2),0))=2,"E+",IF((ROUND(TRUNC(('TRI-3'!DT45  ),2),0))&lt;=1,"E-","")))))))))))</f>
        <v/>
      </c>
      <c r="DU45" s="51" t="str">
        <f>IF(OR('TRI-3'!DU45 ="",'TRI-3'!DU45&lt;0,'TRI-3'!DU45  &gt;10),"",IF((ROUND(TRUNC(('TRI-3'!DU45  ),2),0))=10,"A+",IF((ROUND(TRUNC(('TRI-3'!DU45  ),2),0))=9,"A-",IF((ROUND(TRUNC(('TRI-3'!DU45   ),2),0))=8,"B+",IF((ROUND(TRUNC(('TRI-3'!DU45 ),2),0))=7,"B-",IF((ROUND(TRUNC(('TRI-3'!DU45  ),2),0))=6,"C+",IF((ROUND(TRUNC(('TRI-3'!DU45  ),2),0))=5,"C-",IF((ROUND(TRUNC(('TRI-3'!DU45  ),2),0))=4,"D+",IF((ROUND(TRUNC(('TRI-3'!DU45 ),2),0))=3,"D-",IF((ROUND(TRUNC(('TRI-3'!DU45 ),2),0))=2,"E+",IF((ROUND(TRUNC(('TRI-3'!DU45  ),2),0))&lt;=1,"E-","")))))))))))</f>
        <v/>
      </c>
      <c r="DV45" s="51" t="str">
        <f>IF(OR('TRI-3'!DV45 ="",'TRI-3'!DV45&lt;0,'TRI-3'!DV45  &gt;10),"",IF((ROUND(TRUNC(('TRI-3'!DV45  ),2),0))=10,"A+",IF((ROUND(TRUNC(('TRI-3'!DV45  ),2),0))=9,"A-",IF((ROUND(TRUNC(('TRI-3'!DV45   ),2),0))=8,"B+",IF((ROUND(TRUNC(('TRI-3'!DV45 ),2),0))=7,"B-",IF((ROUND(TRUNC(('TRI-3'!DV45  ),2),0))=6,"C+",IF((ROUND(TRUNC(('TRI-3'!DV45  ),2),0))=5,"C-",IF((ROUND(TRUNC(('TRI-3'!DV45  ),2),0))=4,"D+",IF((ROUND(TRUNC(('TRI-3'!DV45 ),2),0))=3,"D-",IF((ROUND(TRUNC(('TRI-3'!DV45 ),2),0))=2,"E+",IF((ROUND(TRUNC(('TRI-3'!DV45  ),2),0))&lt;=1,"E-","")))))))))))</f>
        <v/>
      </c>
      <c r="DW45" s="51" t="str">
        <f>IF(OR('TRI-3'!DW45 ="",'TRI-3'!DW45&lt;0,'TRI-3'!DW45  &gt;10),"",IF((ROUND(TRUNC(('TRI-3'!DW45  ),2),0))=10,"A+",IF((ROUND(TRUNC(('TRI-3'!DW45  ),2),0))=9,"A-",IF((ROUND(TRUNC(('TRI-3'!DW45   ),2),0))=8,"B+",IF((ROUND(TRUNC(('TRI-3'!DW45 ),2),0))=7,"B-",IF((ROUND(TRUNC(('TRI-3'!DW45  ),2),0))=6,"C+",IF((ROUND(TRUNC(('TRI-3'!DW45  ),2),0))=5,"C-",IF((ROUND(TRUNC(('TRI-3'!DW45  ),2),0))=4,"D+",IF((ROUND(TRUNC(('TRI-3'!DW45 ),2),0))=3,"D-",IF((ROUND(TRUNC(('TRI-3'!DW45 ),2),0))=2,"E+",IF((ROUND(TRUNC(('TRI-3'!DW45  ),2),0))&lt;=1,"E-","")))))))))))</f>
        <v/>
      </c>
      <c r="DX45" s="51" t="str">
        <f>IF(OR('TRI-3'!DX45 ="",'TRI-3'!DX45&lt;0,'TRI-3'!DX45  &gt;10),"",IF((ROUND(TRUNC(('TRI-3'!DX45  ),2),0))=10,"A+",IF((ROUND(TRUNC(('TRI-3'!DX45  ),2),0))=9,"A-",IF((ROUND(TRUNC(('TRI-3'!DX45   ),2),0))=8,"B+",IF((ROUND(TRUNC(('TRI-3'!DX45 ),2),0))=7,"B-",IF((ROUND(TRUNC(('TRI-3'!DX45  ),2),0))=6,"C+",IF((ROUND(TRUNC(('TRI-3'!DX45  ),2),0))=5,"C-",IF((ROUND(TRUNC(('TRI-3'!DX45  ),2),0))=4,"D+",IF((ROUND(TRUNC(('TRI-3'!DX45 ),2),0))=3,"D-",IF((ROUND(TRUNC(('TRI-3'!DX45 ),2),0))=2,"E+",IF((ROUND(TRUNC(('TRI-3'!DX45  ),2),0))&lt;=1,"E-","")))))))))))</f>
        <v/>
      </c>
      <c r="DY45" s="51" t="str">
        <f>IF(OR('TRI-3'!DY45 ="",'TRI-3'!DY45&lt;0,'TRI-3'!DY45  &gt;10),"",IF((ROUND(TRUNC(('TRI-3'!DY45  ),2),0))=10,"A+",IF((ROUND(TRUNC(('TRI-3'!DY45  ),2),0))=9,"A-",IF((ROUND(TRUNC(('TRI-3'!DY45   ),2),0))=8,"B+",IF((ROUND(TRUNC(('TRI-3'!DY45 ),2),0))=7,"B-",IF((ROUND(TRUNC(('TRI-3'!DY45  ),2),0))=6,"C+",IF((ROUND(TRUNC(('TRI-3'!DY45  ),2),0))=5,"C-",IF((ROUND(TRUNC(('TRI-3'!DY45  ),2),0))=4,"D+",IF((ROUND(TRUNC(('TRI-3'!DY45 ),2),0))=3,"D-",IF((ROUND(TRUNC(('TRI-3'!DY45 ),2),0))=2,"E+",IF((ROUND(TRUNC(('TRI-3'!DY45  ),2),0))&lt;=1,"E-","")))))))))))</f>
        <v/>
      </c>
      <c r="DZ45" s="51" t="str">
        <f>IF(OR('TRI-3'!DZ45 ="",'TRI-3'!DZ45&lt;0,'TRI-3'!DZ45  &gt;10),"",IF((ROUND(TRUNC(('TRI-3'!DZ45  ),2),0))=10,"A+",IF((ROUND(TRUNC(('TRI-3'!DZ45  ),2),0))=9,"A-",IF((ROUND(TRUNC(('TRI-3'!DZ45   ),2),0))=8,"B+",IF((ROUND(TRUNC(('TRI-3'!DZ45 ),2),0))=7,"B-",IF((ROUND(TRUNC(('TRI-3'!DZ45  ),2),0))=6,"C+",IF((ROUND(TRUNC(('TRI-3'!DZ45  ),2),0))=5,"C-",IF((ROUND(TRUNC(('TRI-3'!DZ45  ),2),0))=4,"D+",IF((ROUND(TRUNC(('TRI-3'!DZ45 ),2),0))=3,"D-",IF((ROUND(TRUNC(('TRI-3'!DZ45 ),2),0))=2,"E+",IF((ROUND(TRUNC(('TRI-3'!DZ45  ),2),0))&lt;=1,"E-","")))))))))))</f>
        <v/>
      </c>
      <c r="EA45" s="51" t="str">
        <f>IF(OR('TRI-3'!EA45 ="",'TRI-3'!EA45&lt;0,'TRI-3'!EA45  &gt;10),"",IF((ROUND(TRUNC(('TRI-3'!EA45  ),2),0))=10,"A+",IF((ROUND(TRUNC(('TRI-3'!EA45  ),2),0))=9,"A-",IF((ROUND(TRUNC(('TRI-3'!EA45   ),2),0))=8,"B+",IF((ROUND(TRUNC(('TRI-3'!EA45 ),2),0))=7,"B-",IF((ROUND(TRUNC(('TRI-3'!EA45  ),2),0))=6,"C+",IF((ROUND(TRUNC(('TRI-3'!EA45  ),2),0))=5,"C-",IF((ROUND(TRUNC(('TRI-3'!EA45  ),2),0))=4,"D+",IF((ROUND(TRUNC(('TRI-3'!EA45 ),2),0))=3,"D-",IF((ROUND(TRUNC(('TRI-3'!EA45 ),2),0))=2,"E+",IF((ROUND(TRUNC(('TRI-3'!EA45  ),2),0))&lt;=1,"E-","")))))))))))</f>
        <v/>
      </c>
      <c r="EB45" s="51" t="str">
        <f>IF(OR('TRI-3'!EB45 ="",'TRI-3'!EB45&lt;0,'TRI-3'!EB45  &gt;10),"",IF((ROUND(TRUNC(('TRI-3'!EB45  ),2),0))=10,"A+",IF((ROUND(TRUNC(('TRI-3'!EB45  ),2),0))=9,"A-",IF((ROUND(TRUNC(('TRI-3'!EB45   ),2),0))=8,"B+",IF((ROUND(TRUNC(('TRI-3'!EB45 ),2),0))=7,"B-",IF((ROUND(TRUNC(('TRI-3'!EB45  ),2),0))=6,"C+",IF((ROUND(TRUNC(('TRI-3'!EB45  ),2),0))=5,"C-",IF((ROUND(TRUNC(('TRI-3'!EB45  ),2),0))=4,"D+",IF((ROUND(TRUNC(('TRI-3'!EB45 ),2),0))=3,"D-",IF((ROUND(TRUNC(('TRI-3'!EB45 ),2),0))=2,"E+",IF((ROUND(TRUNC(('TRI-3'!EB45  ),2),0))&lt;=1,"E-","")))))))))))</f>
        <v/>
      </c>
      <c r="EC45" s="51" t="str">
        <f>IF(OR('TRI-3'!EC45 ="",'TRI-3'!EC45&lt;0,'TRI-3'!EC45  &gt;10),"",IF((ROUND(TRUNC(('TRI-3'!EC45  ),2),0))=10,"A+",IF((ROUND(TRUNC(('TRI-3'!EC45  ),2),0))=9,"A-",IF((ROUND(TRUNC(('TRI-3'!EC45   ),2),0))=8,"B+",IF((ROUND(TRUNC(('TRI-3'!EC45 ),2),0))=7,"B-",IF((ROUND(TRUNC(('TRI-3'!EC45  ),2),0))=6,"C+",IF((ROUND(TRUNC(('TRI-3'!EC45  ),2),0))=5,"C-",IF((ROUND(TRUNC(('TRI-3'!EC45  ),2),0))=4,"D+",IF((ROUND(TRUNC(('TRI-3'!EC45 ),2),0))=3,"D-",IF((ROUND(TRUNC(('TRI-3'!EC45 ),2),0))=2,"E+",IF((ROUND(TRUNC(('TRI-3'!EC45  ),2),0))&lt;=1,"E-","")))))))))))</f>
        <v/>
      </c>
      <c r="ED45" s="51" t="str">
        <f>IF(OR('TRI-3'!ED45 ="",'TRI-3'!ED45&lt;0,'TRI-3'!ED45  &gt;10),"",IF((ROUND(TRUNC(('TRI-3'!ED45  ),2),0))=10,"A+",IF((ROUND(TRUNC(('TRI-3'!ED45  ),2),0))=9,"A-",IF((ROUND(TRUNC(('TRI-3'!ED45   ),2),0))=8,"B+",IF((ROUND(TRUNC(('TRI-3'!ED45 ),2),0))=7,"B-",IF((ROUND(TRUNC(('TRI-3'!ED45  ),2),0))=6,"C+",IF((ROUND(TRUNC(('TRI-3'!ED45  ),2),0))=5,"C-",IF((ROUND(TRUNC(('TRI-3'!ED45  ),2),0))=4,"D+",IF((ROUND(TRUNC(('TRI-3'!ED45 ),2),0))=3,"D-",IF((ROUND(TRUNC(('TRI-3'!ED45 ),2),0))=2,"E+",IF((ROUND(TRUNC(('TRI-3'!ED45  ),2),0))&lt;=1,"E-","")))))))))))</f>
        <v/>
      </c>
      <c r="EE45" s="51" t="str">
        <f>IF(OR('TRI-3'!EE45 ="",'TRI-3'!EE45&lt;0,'TRI-3'!EE45  &gt;10),"",IF((ROUND(TRUNC(('TRI-3'!EE45  ),2),0))=10,"A+",IF((ROUND(TRUNC(('TRI-3'!EE45  ),2),0))=9,"A-",IF((ROUND(TRUNC(('TRI-3'!EE45   ),2),0))=8,"B+",IF((ROUND(TRUNC(('TRI-3'!EE45 ),2),0))=7,"B-",IF((ROUND(TRUNC(('TRI-3'!EE45  ),2),0))=6,"C+",IF((ROUND(TRUNC(('TRI-3'!EE45  ),2),0))=5,"C-",IF((ROUND(TRUNC(('TRI-3'!EE45  ),2),0))=4,"D+",IF((ROUND(TRUNC(('TRI-3'!EE45 ),2),0))=3,"D-",IF((ROUND(TRUNC(('TRI-3'!EE45 ),2),0))=2,"E+",IF((ROUND(TRUNC(('TRI-3'!EE45  ),2),0))&lt;=1,"E-","")))))))))))</f>
        <v/>
      </c>
      <c r="EF45" s="51" t="str">
        <f>IF(OR('TRI-3'!EF45 ="",'TRI-3'!EF45&lt;0,'TRI-3'!EF45  &gt;10),"",IF((ROUND(TRUNC(('TRI-3'!EF45  ),2),0))=10,"A+",IF((ROUND(TRUNC(('TRI-3'!EF45  ),2),0))=9,"A-",IF((ROUND(TRUNC(('TRI-3'!EF45   ),2),0))=8,"B+",IF((ROUND(TRUNC(('TRI-3'!EF45 ),2),0))=7,"B-",IF((ROUND(TRUNC(('TRI-3'!EF45  ),2),0))=6,"C+",IF((ROUND(TRUNC(('TRI-3'!EF45  ),2),0))=5,"C-",IF((ROUND(TRUNC(('TRI-3'!EF45  ),2),0))=4,"D+",IF((ROUND(TRUNC(('TRI-3'!EF45 ),2),0))=3,"D-",IF((ROUND(TRUNC(('TRI-3'!EF45 ),2),0))=2,"E+",IF((ROUND(TRUNC(('TRI-3'!EF45  ),2),0))&lt;=1,"E-","")))))))))))</f>
        <v/>
      </c>
      <c r="EG45" s="51" t="str">
        <f>IF(OR('TRI-3'!EG45 ="",'TRI-3'!EG45&lt;0,'TRI-3'!EG45  &gt;10),"",IF((ROUND(TRUNC(('TRI-3'!EG45  ),2),0))=10,"A+",IF((ROUND(TRUNC(('TRI-3'!EG45  ),2),0))=9,"A-",IF((ROUND(TRUNC(('TRI-3'!EG45   ),2),0))=8,"B+",IF((ROUND(TRUNC(('TRI-3'!EG45 ),2),0))=7,"B-",IF((ROUND(TRUNC(('TRI-3'!EG45  ),2),0))=6,"C+",IF((ROUND(TRUNC(('TRI-3'!EG45  ),2),0))=5,"C-",IF((ROUND(TRUNC(('TRI-3'!EG45  ),2),0))=4,"D+",IF((ROUND(TRUNC(('TRI-3'!EG45 ),2),0))=3,"D-",IF((ROUND(TRUNC(('TRI-3'!EG45 ),2),0))=2,"E+",IF((ROUND(TRUNC(('TRI-3'!EG45  ),2),0))&lt;=1,"E-","")))))))))))</f>
        <v/>
      </c>
      <c r="EH45" s="51" t="str">
        <f>IF(OR('TRI-3'!EH45 ="",'TRI-3'!EH45&lt;0,'TRI-3'!EH45  &gt;10),"",IF((ROUND(TRUNC(('TRI-3'!EH45  ),2),0))=10,"A+",IF((ROUND(TRUNC(('TRI-3'!EH45  ),2),0))=9,"A-",IF((ROUND(TRUNC(('TRI-3'!EH45   ),2),0))=8,"B+",IF((ROUND(TRUNC(('TRI-3'!EH45 ),2),0))=7,"B-",IF((ROUND(TRUNC(('TRI-3'!EH45  ),2),0))=6,"C+",IF((ROUND(TRUNC(('TRI-3'!EH45  ),2),0))=5,"C-",IF((ROUND(TRUNC(('TRI-3'!EH45  ),2),0))=4,"D+",IF((ROUND(TRUNC(('TRI-3'!EH45 ),2),0))=3,"D-",IF((ROUND(TRUNC(('TRI-3'!EH45 ),2),0))=2,"E+",IF((ROUND(TRUNC(('TRI-3'!EH45  ),2),0))&lt;=1,"E-","")))))))))))</f>
        <v/>
      </c>
      <c r="EI45" s="51" t="str">
        <f>IF(OR('TRI-3'!EI45 ="",'TRI-3'!EI45&lt;0,'TRI-3'!EI45  &gt;10),"",IF((ROUND(TRUNC(('TRI-3'!EI45  ),2),0))=10,"A+",IF((ROUND(TRUNC(('TRI-3'!EI45  ),2),0))=9,"A-",IF((ROUND(TRUNC(('TRI-3'!EI45   ),2),0))=8,"B+",IF((ROUND(TRUNC(('TRI-3'!EI45 ),2),0))=7,"B-",IF((ROUND(TRUNC(('TRI-3'!EI45  ),2),0))=6,"C+",IF((ROUND(TRUNC(('TRI-3'!EI45  ),2),0))=5,"C-",IF((ROUND(TRUNC(('TRI-3'!EI45  ),2),0))=4,"D+",IF((ROUND(TRUNC(('TRI-3'!EI45 ),2),0))=3,"D-",IF((ROUND(TRUNC(('TRI-3'!EI45 ),2),0))=2,"E+",IF((ROUND(TRUNC(('TRI-3'!EI45  ),2),0))&lt;=1,"E-","")))))))))))</f>
        <v/>
      </c>
      <c r="EJ45" s="51" t="str">
        <f>IF(OR('TRI-3'!EJ45 ="",'TRI-3'!EJ45&lt;0,'TRI-3'!EJ45  &gt;10),"",IF((ROUND(TRUNC(('TRI-3'!EJ45  ),2),0))=10,"A+",IF((ROUND(TRUNC(('TRI-3'!EJ45  ),2),0))=9,"A-",IF((ROUND(TRUNC(('TRI-3'!EJ45   ),2),0))=8,"B+",IF((ROUND(TRUNC(('TRI-3'!EJ45 ),2),0))=7,"B-",IF((ROUND(TRUNC(('TRI-3'!EJ45  ),2),0))=6,"C+",IF((ROUND(TRUNC(('TRI-3'!EJ45  ),2),0))=5,"C-",IF((ROUND(TRUNC(('TRI-3'!EJ45  ),2),0))=4,"D+",IF((ROUND(TRUNC(('TRI-3'!EJ45 ),2),0))=3,"D-",IF((ROUND(TRUNC(('TRI-3'!EJ45 ),2),0))=2,"E+",IF((ROUND(TRUNC(('TRI-3'!EJ45  ),2),0))&lt;=1,"E-","")))))))))))</f>
        <v/>
      </c>
      <c r="EK45" s="51" t="str">
        <f>IF(OR('TRI-3'!EK45 ="",'TRI-3'!EK45&lt;0,'TRI-3'!EK45  &gt;10),"",IF((ROUND(TRUNC(('TRI-3'!EK45  ),2),0))=10,"A+",IF((ROUND(TRUNC(('TRI-3'!EK45  ),2),0))=9,"A-",IF((ROUND(TRUNC(('TRI-3'!EK45   ),2),0))=8,"B+",IF((ROUND(TRUNC(('TRI-3'!EK45 ),2),0))=7,"B-",IF((ROUND(TRUNC(('TRI-3'!EK45  ),2),0))=6,"C+",IF((ROUND(TRUNC(('TRI-3'!EK45  ),2),0))=5,"C-",IF((ROUND(TRUNC(('TRI-3'!EK45  ),2),0))=4,"D+",IF((ROUND(TRUNC(('TRI-3'!EK45 ),2),0))=3,"D-",IF((ROUND(TRUNC(('TRI-3'!EK45 ),2),0))=2,"E+",IF((ROUND(TRUNC(('TRI-3'!EK45  ),2),0))&lt;=1,"E-","")))))))))))</f>
        <v/>
      </c>
      <c r="EL45" s="51" t="str">
        <f>IF(OR('TRI-3'!EL45 ="",'TRI-3'!EL45&lt;0,'TRI-3'!EL45  &gt;10),"",IF((ROUND(TRUNC(('TRI-3'!EL45  ),2),0))=10,"A+",IF((ROUND(TRUNC(('TRI-3'!EL45  ),2),0))=9,"A-",IF((ROUND(TRUNC(('TRI-3'!EL45   ),2),0))=8,"B+",IF((ROUND(TRUNC(('TRI-3'!EL45 ),2),0))=7,"B-",IF((ROUND(TRUNC(('TRI-3'!EL45  ),2),0))=6,"C+",IF((ROUND(TRUNC(('TRI-3'!EL45  ),2),0))=5,"C-",IF((ROUND(TRUNC(('TRI-3'!EL45  ),2),0))=4,"D+",IF((ROUND(TRUNC(('TRI-3'!EL45 ),2),0))=3,"D-",IF((ROUND(TRUNC(('TRI-3'!EL45 ),2),0))=2,"E+",IF((ROUND(TRUNC(('TRI-3'!EL45  ),2),0))&lt;=1,"E-","")))))))))))</f>
        <v/>
      </c>
      <c r="EM45" s="51" t="str">
        <f>IF(OR('TRI-3'!EM45 ="",'TRI-3'!EM45&lt;0,'TRI-3'!EM45  &gt;10),"",IF((ROUND(TRUNC(('TRI-3'!EM45  ),2),0))=10,"A+",IF((ROUND(TRUNC(('TRI-3'!EM45  ),2),0))=9,"A-",IF((ROUND(TRUNC(('TRI-3'!EM45   ),2),0))=8,"B+",IF((ROUND(TRUNC(('TRI-3'!EM45 ),2),0))=7,"B-",IF((ROUND(TRUNC(('TRI-3'!EM45  ),2),0))=6,"C+",IF((ROUND(TRUNC(('TRI-3'!EM45  ),2),0))=5,"C-",IF((ROUND(TRUNC(('TRI-3'!EM45  ),2),0))=4,"D+",IF((ROUND(TRUNC(('TRI-3'!EM45 ),2),0))=3,"D-",IF((ROUND(TRUNC(('TRI-3'!EM45 ),2),0))=2,"E+",IF((ROUND(TRUNC(('TRI-3'!EM45  ),2),0))&lt;=1,"E-","")))))))))))</f>
        <v/>
      </c>
      <c r="EN45" s="51" t="str">
        <f>IF(OR('TRI-3'!EN45 ="",'TRI-3'!EN45&lt;0,'TRI-3'!EN45  &gt;10),"",IF((ROUND(TRUNC(('TRI-3'!EN45  ),2),0))=10,"A+",IF((ROUND(TRUNC(('TRI-3'!EN45  ),2),0))=9,"A-",IF((ROUND(TRUNC(('TRI-3'!EN45   ),2),0))=8,"B+",IF((ROUND(TRUNC(('TRI-3'!EN45 ),2),0))=7,"B-",IF((ROUND(TRUNC(('TRI-3'!EN45  ),2),0))=6,"C+",IF((ROUND(TRUNC(('TRI-3'!EN45  ),2),0))=5,"C-",IF((ROUND(TRUNC(('TRI-3'!EN45  ),2),0))=4,"D+",IF((ROUND(TRUNC(('TRI-3'!EN45 ),2),0))=3,"D-",IF((ROUND(TRUNC(('TRI-3'!EN45 ),2),0))=2,"E+",IF((ROUND(TRUNC(('TRI-3'!EN45  ),2),0))&lt;=1,"E-","")))))))))))</f>
        <v/>
      </c>
      <c r="EO45" s="51" t="str">
        <f>IF(OR('TRI-3'!EO45 ="",'TRI-3'!EO45&lt;0,'TRI-3'!EO45  &gt;10),"",IF((ROUND(TRUNC(('TRI-3'!EO45  ),2),0))=10,"A+",IF((ROUND(TRUNC(('TRI-3'!EO45  ),2),0))=9,"A-",IF((ROUND(TRUNC(('TRI-3'!EO45   ),2),0))=8,"B+",IF((ROUND(TRUNC(('TRI-3'!EO45 ),2),0))=7,"B-",IF((ROUND(TRUNC(('TRI-3'!EO45  ),2),0))=6,"C+",IF((ROUND(TRUNC(('TRI-3'!EO45  ),2),0))=5,"C-",IF((ROUND(TRUNC(('TRI-3'!EO45  ),2),0))=4,"D+",IF((ROUND(TRUNC(('TRI-3'!EO45 ),2),0))=3,"D-",IF((ROUND(TRUNC(('TRI-3'!EO45 ),2),0))=2,"E+",IF((ROUND(TRUNC(('TRI-3'!EO45  ),2),0))&lt;=1,"E-","")))))))))))</f>
        <v/>
      </c>
      <c r="EP45" s="51" t="str">
        <f>IF(OR('TRI-3'!EP45 ="",'TRI-3'!EP45&lt;0,'TRI-3'!EP45  &gt;10),"",IF((ROUND(TRUNC(('TRI-3'!EP45  ),2),0))=10,"A+",IF((ROUND(TRUNC(('TRI-3'!EP45  ),2),0))=9,"A-",IF((ROUND(TRUNC(('TRI-3'!EP45   ),2),0))=8,"B+",IF((ROUND(TRUNC(('TRI-3'!EP45 ),2),0))=7,"B-",IF((ROUND(TRUNC(('TRI-3'!EP45  ),2),0))=6,"C+",IF((ROUND(TRUNC(('TRI-3'!EP45  ),2),0))=5,"C-",IF((ROUND(TRUNC(('TRI-3'!EP45  ),2),0))=4,"D+",IF((ROUND(TRUNC(('TRI-3'!EP45 ),2),0))=3,"D-",IF((ROUND(TRUNC(('TRI-3'!EP45 ),2),0))=2,"E+",IF((ROUND(TRUNC(('TRI-3'!EP45  ),2),0))&lt;=1,"E-","")))))))))))</f>
        <v/>
      </c>
      <c r="EQ45" s="51" t="str">
        <f>IF(OR('TRI-3'!EQ45 ="",'TRI-3'!EQ45&lt;0,'TRI-3'!EQ45  &gt;10),"",IF((ROUND(TRUNC(('TRI-3'!EQ45  ),2),0))=10,"A+",IF((ROUND(TRUNC(('TRI-3'!EQ45  ),2),0))=9,"A-",IF((ROUND(TRUNC(('TRI-3'!EQ45   ),2),0))=8,"B+",IF((ROUND(TRUNC(('TRI-3'!EQ45 ),2),0))=7,"B-",IF((ROUND(TRUNC(('TRI-3'!EQ45  ),2),0))=6,"C+",IF((ROUND(TRUNC(('TRI-3'!EQ45  ),2),0))=5,"C-",IF((ROUND(TRUNC(('TRI-3'!EQ45  ),2),0))=4,"D+",IF((ROUND(TRUNC(('TRI-3'!EQ45 ),2),0))=3,"D-",IF((ROUND(TRUNC(('TRI-3'!EQ45 ),2),0))=2,"E+",IF((ROUND(TRUNC(('TRI-3'!EQ45  ),2),0))&lt;=1,"E-","")))))))))))</f>
        <v/>
      </c>
      <c r="ER45" s="51" t="str">
        <f>IF(OR('TRI-3'!ER45 ="",'TRI-3'!ER45&lt;0,'TRI-3'!ER45  &gt;10),"",IF((ROUND(TRUNC(('TRI-3'!ER45  ),2),0))=10,"A+",IF((ROUND(TRUNC(('TRI-3'!ER45  ),2),0))=9,"A-",IF((ROUND(TRUNC(('TRI-3'!ER45   ),2),0))=8,"B+",IF((ROUND(TRUNC(('TRI-3'!ER45 ),2),0))=7,"B-",IF((ROUND(TRUNC(('TRI-3'!ER45  ),2),0))=6,"C+",IF((ROUND(TRUNC(('TRI-3'!ER45  ),2),0))=5,"C-",IF((ROUND(TRUNC(('TRI-3'!ER45  ),2),0))=4,"D+",IF((ROUND(TRUNC(('TRI-3'!ER45 ),2),0))=3,"D-",IF((ROUND(TRUNC(('TRI-3'!ER45 ),2),0))=2,"E+",IF((ROUND(TRUNC(('TRI-3'!ER45  ),2),0))&lt;=1,"E-","")))))))))))</f>
        <v/>
      </c>
      <c r="ES45" s="51" t="str">
        <f>IF(OR('TRI-3'!ES45 ="",'TRI-3'!ES45&lt;0,'TRI-3'!ES45  &gt;10),"",IF((ROUND(TRUNC(('TRI-3'!ES45  ),2),0))=10,"A+",IF((ROUND(TRUNC(('TRI-3'!ES45  ),2),0))=9,"A-",IF((ROUND(TRUNC(('TRI-3'!ES45   ),2),0))=8,"B+",IF((ROUND(TRUNC(('TRI-3'!ES45 ),2),0))=7,"B-",IF((ROUND(TRUNC(('TRI-3'!ES45  ),2),0))=6,"C+",IF((ROUND(TRUNC(('TRI-3'!ES45  ),2),0))=5,"C-",IF((ROUND(TRUNC(('TRI-3'!ES45  ),2),0))=4,"D+",IF((ROUND(TRUNC(('TRI-3'!ES45 ),2),0))=3,"D-",IF((ROUND(TRUNC(('TRI-3'!ES45 ),2),0))=2,"E+",IF((ROUND(TRUNC(('TRI-3'!ES45  ),2),0))&lt;=1,"E-","")))))))))))</f>
        <v/>
      </c>
      <c r="ET45" s="51" t="str">
        <f>IF('TRI-3'!ET45 ="","",'TRI-3'!ET45 )</f>
        <v/>
      </c>
      <c r="EU45" s="51" t="str">
        <f>IF('TRI-3'!EU45 ="","",'TRI-3'!EU45 )</f>
        <v/>
      </c>
      <c r="EV45" s="51" t="str">
        <f>IF('TRI-3'!EV45 ="","",'TRI-3'!EV45 )</f>
        <v/>
      </c>
      <c r="EW45" s="51" t="str">
        <f>IF('TRI-3'!EW45 ="","",'TRI-3'!EW45 )</f>
        <v/>
      </c>
      <c r="EX45" s="51" t="str">
        <f>IF('TRI-3'!EX45 ="","",'TRI-3'!EX45 )</f>
        <v/>
      </c>
      <c r="EY45" s="51" t="str">
        <f>IF('TRI-3'!EY45 ="","",'TRI-3'!EY45 )</f>
        <v/>
      </c>
      <c r="EZ45" s="51" t="str">
        <f>IF('TRI-3'!EZ45 ="","",'TRI-3'!EZ45 )</f>
        <v/>
      </c>
      <c r="FA45" s="51" t="str">
        <f>IF('TRI-3'!FA45 ="","",'TRI-3'!FA45 )</f>
        <v/>
      </c>
      <c r="FB45" s="51" t="str">
        <f>IF('TRI-3'!FB45 ="","",'TRI-3'!FB45 )</f>
        <v/>
      </c>
      <c r="FC45" s="51" t="str">
        <f>IF('TRI-3'!FC45 ="","",'TRI-3'!FC45 )</f>
        <v/>
      </c>
      <c r="FD45" s="51">
        <f>IF('TRI-3'!FD45 ="","",'TRI-3'!FD45 )</f>
        <v>0</v>
      </c>
      <c r="FE45" s="51" t="str">
        <f>IF('TRI-3'!FE45 ="","",'TRI-3'!FE45 )</f>
        <v/>
      </c>
      <c r="FF45" s="51" t="str">
        <f>IF('TRI-3'!FF45 ="","",'TRI-3'!FF45 )</f>
        <v/>
      </c>
      <c r="FG45" s="51" t="str">
        <f>IF('TRI-3'!FG45 ="","",'TRI-3'!FG45 )</f>
        <v/>
      </c>
      <c r="FH45" s="51" t="str">
        <f>IF('TRI-3'!FH45 ="","",'TRI-3'!FH45 )</f>
        <v/>
      </c>
    </row>
    <row r="46" spans="1:164" ht="21" hidden="1" customHeight="1">
      <c r="B46" s="53">
        <v>29</v>
      </c>
      <c r="C46" s="272" t="str">
        <f>IF(NOTAS!E49&gt;"",NOTAS!E49,"")</f>
        <v/>
      </c>
      <c r="D46" s="273"/>
      <c r="E46" s="273"/>
      <c r="F46" s="274"/>
      <c r="G46" s="51" t="str">
        <f>IF(OR('TRI-3'!G46 ="",'TRI-3'!G46&lt;0,'TRI-3'!G46  &gt;10),"",IF((ROUND(TRUNC(('TRI-3'!G46  ),2),0))=10,"A+",IF((ROUND(TRUNC(('TRI-3'!G46  ),2),0))=9,"A-",IF((ROUND(TRUNC(('TRI-3'!G46   ),2),0))=8,"B+",IF((ROUND(TRUNC(('TRI-3'!G46 ),2),0))=7,"B-",IF((ROUND(TRUNC(('TRI-3'!G46  ),2),0))=6,"C+",IF((ROUND(TRUNC(('TRI-3'!G46  ),2),0))=5,"C-",IF((ROUND(TRUNC(('TRI-3'!G46  ),2),0))=4,"D+",IF((ROUND(TRUNC(('TRI-3'!G46 ),2),0))=3,"D-",IF((ROUND(TRUNC(('TRI-3'!G46 ),2),0))=2,"E+",IF((ROUND(TRUNC(('TRI-3'!G46  ),2),0))&lt;=1,"E-","")))))))))))</f>
        <v/>
      </c>
      <c r="H46" s="51" t="str">
        <f>IF(OR('TRI-3'!H46 ="",'TRI-3'!H46&lt;0,'TRI-3'!H46  &gt;10),"",IF((ROUND(TRUNC(('TRI-3'!H46  ),2),0))=10,"A+",IF((ROUND(TRUNC(('TRI-3'!H46  ),2),0))=9,"A-",IF((ROUND(TRUNC(('TRI-3'!H46   ),2),0))=8,"B+",IF((ROUND(TRUNC(('TRI-3'!H46 ),2),0))=7,"B-",IF((ROUND(TRUNC(('TRI-3'!H46  ),2),0))=6,"C+",IF((ROUND(TRUNC(('TRI-3'!H46  ),2),0))=5,"C-",IF((ROUND(TRUNC(('TRI-3'!H46  ),2),0))=4,"D+",IF((ROUND(TRUNC(('TRI-3'!H46 ),2),0))=3,"D-",IF((ROUND(TRUNC(('TRI-3'!H46 ),2),0))=2,"E+",IF((ROUND(TRUNC(('TRI-3'!H46  ),2),0))&lt;=1,"E-","")))))))))))</f>
        <v/>
      </c>
      <c r="I46" s="51" t="str">
        <f>IF(OR('TRI-3'!I46 ="",'TRI-3'!I46&lt;0,'TRI-3'!I46  &gt;10),"",IF((ROUND(TRUNC(('TRI-3'!I46  ),2),0))=10,"A+",IF((ROUND(TRUNC(('TRI-3'!I46  ),2),0))=9,"A-",IF((ROUND(TRUNC(('TRI-3'!I46   ),2),0))=8,"B+",IF((ROUND(TRUNC(('TRI-3'!I46 ),2),0))=7,"B-",IF((ROUND(TRUNC(('TRI-3'!I46  ),2),0))=6,"C+",IF((ROUND(TRUNC(('TRI-3'!I46  ),2),0))=5,"C-",IF((ROUND(TRUNC(('TRI-3'!I46  ),2),0))=4,"D+",IF((ROUND(TRUNC(('TRI-3'!I46 ),2),0))=3,"D-",IF((ROUND(TRUNC(('TRI-3'!I46 ),2),0))=2,"E+",IF((ROUND(TRUNC(('TRI-3'!I46  ),2),0))&lt;=1,"E-","")))))))))))</f>
        <v/>
      </c>
      <c r="J46" s="51" t="str">
        <f>IF(OR('TRI-3'!J46 ="",'TRI-3'!J46&lt;0,'TRI-3'!J46  &gt;10),"",IF((ROUND(TRUNC(('TRI-3'!J46  ),2),0))=10,"A+",IF((ROUND(TRUNC(('TRI-3'!J46  ),2),0))=9,"A-",IF((ROUND(TRUNC(('TRI-3'!J46   ),2),0))=8,"B+",IF((ROUND(TRUNC(('TRI-3'!J46 ),2),0))=7,"B-",IF((ROUND(TRUNC(('TRI-3'!J46  ),2),0))=6,"C+",IF((ROUND(TRUNC(('TRI-3'!J46  ),2),0))=5,"C-",IF((ROUND(TRUNC(('TRI-3'!J46  ),2),0))=4,"D+",IF((ROUND(TRUNC(('TRI-3'!J46 ),2),0))=3,"D-",IF((ROUND(TRUNC(('TRI-3'!J46 ),2),0))=2,"E+",IF((ROUND(TRUNC(('TRI-3'!J46  ),2),0))&lt;=1,"E-","")))))))))))</f>
        <v/>
      </c>
      <c r="K46" s="51" t="str">
        <f>IF(OR('TRI-3'!K46 ="",'TRI-3'!K46&lt;0,'TRI-3'!K46  &gt;10),"",IF((ROUND(TRUNC(('TRI-3'!K46  ),2),0))=10,"A+",IF((ROUND(TRUNC(('TRI-3'!K46  ),2),0))=9,"A-",IF((ROUND(TRUNC(('TRI-3'!K46   ),2),0))=8,"B+",IF((ROUND(TRUNC(('TRI-3'!K46 ),2),0))=7,"B-",IF((ROUND(TRUNC(('TRI-3'!K46  ),2),0))=6,"C+",IF((ROUND(TRUNC(('TRI-3'!K46  ),2),0))=5,"C-",IF((ROUND(TRUNC(('TRI-3'!K46  ),2),0))=4,"D+",IF((ROUND(TRUNC(('TRI-3'!K46 ),2),0))=3,"D-",IF((ROUND(TRUNC(('TRI-3'!K46 ),2),0))=2,"E+",IF((ROUND(TRUNC(('TRI-3'!K46  ),2),0))&lt;=1,"E-","")))))))))))</f>
        <v/>
      </c>
      <c r="L46" s="51" t="str">
        <f>IF(OR('TRI-3'!L46 ="",'TRI-3'!L46&lt;0,'TRI-3'!L46  &gt;10),"",IF((ROUND(TRUNC(('TRI-3'!L46  ),2),0))=10,"A+",IF((ROUND(TRUNC(('TRI-3'!L46  ),2),0))=9,"A-",IF((ROUND(TRUNC(('TRI-3'!L46   ),2),0))=8,"B+",IF((ROUND(TRUNC(('TRI-3'!L46 ),2),0))=7,"B-",IF((ROUND(TRUNC(('TRI-3'!L46  ),2),0))=6,"C+",IF((ROUND(TRUNC(('TRI-3'!L46  ),2),0))=5,"C-",IF((ROUND(TRUNC(('TRI-3'!L46  ),2),0))=4,"D+",IF((ROUND(TRUNC(('TRI-3'!L46 ),2),0))=3,"D-",IF((ROUND(TRUNC(('TRI-3'!L46 ),2),0))=2,"E+",IF((ROUND(TRUNC(('TRI-3'!L46  ),2),0))&lt;=1,"E-","")))))))))))</f>
        <v/>
      </c>
      <c r="M46" s="51" t="str">
        <f>IF(OR('TRI-3'!M46 ="",'TRI-3'!M46&lt;0,'TRI-3'!M46  &gt;10),"",IF((ROUND(TRUNC(('TRI-3'!M46  ),2),0))=10,"A+",IF((ROUND(TRUNC(('TRI-3'!M46  ),2),0))=9,"A-",IF((ROUND(TRUNC(('TRI-3'!M46   ),2),0))=8,"B+",IF((ROUND(TRUNC(('TRI-3'!M46 ),2),0))=7,"B-",IF((ROUND(TRUNC(('TRI-3'!M46  ),2),0))=6,"C+",IF((ROUND(TRUNC(('TRI-3'!M46  ),2),0))=5,"C-",IF((ROUND(TRUNC(('TRI-3'!M46  ),2),0))=4,"D+",IF((ROUND(TRUNC(('TRI-3'!M46 ),2),0))=3,"D-",IF((ROUND(TRUNC(('TRI-3'!M46 ),2),0))=2,"E+",IF((ROUND(TRUNC(('TRI-3'!M46  ),2),0))&lt;=1,"E-","")))))))))))</f>
        <v/>
      </c>
      <c r="N46" s="51" t="str">
        <f>IF(OR('TRI-3'!N46 ="",'TRI-3'!N46&lt;0,'TRI-3'!N46  &gt;10),"",IF((ROUND(TRUNC(('TRI-3'!N46  ),2),0))=10,"A+",IF((ROUND(TRUNC(('TRI-3'!N46  ),2),0))=9,"A-",IF((ROUND(TRUNC(('TRI-3'!N46   ),2),0))=8,"B+",IF((ROUND(TRUNC(('TRI-3'!N46 ),2),0))=7,"B-",IF((ROUND(TRUNC(('TRI-3'!N46  ),2),0))=6,"C+",IF((ROUND(TRUNC(('TRI-3'!N46  ),2),0))=5,"C-",IF((ROUND(TRUNC(('TRI-3'!N46  ),2),0))=4,"D+",IF((ROUND(TRUNC(('TRI-3'!N46 ),2),0))=3,"D-",IF((ROUND(TRUNC(('TRI-3'!N46 ),2),0))=2,"E+",IF((ROUND(TRUNC(('TRI-3'!N46  ),2),0))&lt;=1,"E-","")))))))))))</f>
        <v/>
      </c>
      <c r="O46" s="51" t="str">
        <f>IF(OR('TRI-3'!O46 ="",'TRI-3'!O46&lt;0,'TRI-3'!O46  &gt;10),"",IF((ROUND(TRUNC(('TRI-3'!O46  ),2),0))=10,"A+",IF((ROUND(TRUNC(('TRI-3'!O46  ),2),0))=9,"A-",IF((ROUND(TRUNC(('TRI-3'!O46   ),2),0))=8,"B+",IF((ROUND(TRUNC(('TRI-3'!O46 ),2),0))=7,"B-",IF((ROUND(TRUNC(('TRI-3'!O46  ),2),0))=6,"C+",IF((ROUND(TRUNC(('TRI-3'!O46  ),2),0))=5,"C-",IF((ROUND(TRUNC(('TRI-3'!O46  ),2),0))=4,"D+",IF((ROUND(TRUNC(('TRI-3'!O46 ),2),0))=3,"D-",IF((ROUND(TRUNC(('TRI-3'!O46 ),2),0))=2,"E+",IF((ROUND(TRUNC(('TRI-3'!O46  ),2),0))&lt;=1,"E-","")))))))))))</f>
        <v/>
      </c>
      <c r="P46" s="51" t="str">
        <f>IF(OR('TRI-3'!P46 ="",'TRI-3'!P46&lt;0,'TRI-3'!P46  &gt;10),"",IF((ROUND(TRUNC(('TRI-3'!P46  ),2),0))=10,"A+",IF((ROUND(TRUNC(('TRI-3'!P46  ),2),0))=9,"A-",IF((ROUND(TRUNC(('TRI-3'!P46   ),2),0))=8,"B+",IF((ROUND(TRUNC(('TRI-3'!P46 ),2),0))=7,"B-",IF((ROUND(TRUNC(('TRI-3'!P46  ),2),0))=6,"C+",IF((ROUND(TRUNC(('TRI-3'!P46  ),2),0))=5,"C-",IF((ROUND(TRUNC(('TRI-3'!P46  ),2),0))=4,"D+",IF((ROUND(TRUNC(('TRI-3'!P46 ),2),0))=3,"D-",IF((ROUND(TRUNC(('TRI-3'!P46 ),2),0))=2,"E+",IF((ROUND(TRUNC(('TRI-3'!P46  ),2),0))&lt;=1,"E-","")))))))))))</f>
        <v/>
      </c>
      <c r="Q46" s="51" t="str">
        <f>IF(OR('TRI-3'!Q46 ="",'TRI-3'!Q46&lt;0,'TRI-3'!Q46  &gt;10),"",IF((ROUND(TRUNC(('TRI-3'!Q46  ),2),0))=10,"A+",IF((ROUND(TRUNC(('TRI-3'!Q46  ),2),0))=9,"A-",IF((ROUND(TRUNC(('TRI-3'!Q46   ),2),0))=8,"B+",IF((ROUND(TRUNC(('TRI-3'!Q46 ),2),0))=7,"B-",IF((ROUND(TRUNC(('TRI-3'!Q46  ),2),0))=6,"C+",IF((ROUND(TRUNC(('TRI-3'!Q46  ),2),0))=5,"C-",IF((ROUND(TRUNC(('TRI-3'!Q46  ),2),0))=4,"D+",IF((ROUND(TRUNC(('TRI-3'!Q46 ),2),0))=3,"D-",IF((ROUND(TRUNC(('TRI-3'!Q46 ),2),0))=2,"E+",IF((ROUND(TRUNC(('TRI-3'!Q46  ),2),0))&lt;=1,"E-","")))))))))))</f>
        <v/>
      </c>
      <c r="R46" s="51" t="str">
        <f>IF(OR('TRI-3'!R46 ="",'TRI-3'!R46&lt;0,'TRI-3'!R46  &gt;10),"",IF((ROUND(TRUNC(('TRI-3'!R46  ),2),0))=10,"A+",IF((ROUND(TRUNC(('TRI-3'!R46  ),2),0))=9,"A-",IF((ROUND(TRUNC(('TRI-3'!R46   ),2),0))=8,"B+",IF((ROUND(TRUNC(('TRI-3'!R46 ),2),0))=7,"B-",IF((ROUND(TRUNC(('TRI-3'!R46  ),2),0))=6,"C+",IF((ROUND(TRUNC(('TRI-3'!R46  ),2),0))=5,"C-",IF((ROUND(TRUNC(('TRI-3'!R46  ),2),0))=4,"D+",IF((ROUND(TRUNC(('TRI-3'!R46 ),2),0))=3,"D-",IF((ROUND(TRUNC(('TRI-3'!R46 ),2),0))=2,"E+",IF((ROUND(TRUNC(('TRI-3'!R46  ),2),0))&lt;=1,"E-","")))))))))))</f>
        <v/>
      </c>
      <c r="S46" s="51" t="str">
        <f>IF(OR('TRI-3'!S46 ="",'TRI-3'!S46&lt;0,'TRI-3'!S46  &gt;10),"",IF((ROUND(TRUNC(('TRI-3'!S46  ),2),0))=10,"A+",IF((ROUND(TRUNC(('TRI-3'!S46  ),2),0))=9,"A-",IF((ROUND(TRUNC(('TRI-3'!S46   ),2),0))=8,"B+",IF((ROUND(TRUNC(('TRI-3'!S46 ),2),0))=7,"B-",IF((ROUND(TRUNC(('TRI-3'!S46  ),2),0))=6,"C+",IF((ROUND(TRUNC(('TRI-3'!S46  ),2),0))=5,"C-",IF((ROUND(TRUNC(('TRI-3'!S46  ),2),0))=4,"D+",IF((ROUND(TRUNC(('TRI-3'!S46 ),2),0))=3,"D-",IF((ROUND(TRUNC(('TRI-3'!S46 ),2),0))=2,"E+",IF((ROUND(TRUNC(('TRI-3'!S46  ),2),0))&lt;=1,"E-","")))))))))))</f>
        <v/>
      </c>
      <c r="T46" s="51" t="str">
        <f>IF(OR('TRI-3'!T46 ="",'TRI-3'!T46&lt;0,'TRI-3'!T46  &gt;10),"",IF((ROUND(TRUNC(('TRI-3'!T46  ),2),0))=10,"A+",IF((ROUND(TRUNC(('TRI-3'!T46  ),2),0))=9,"A-",IF((ROUND(TRUNC(('TRI-3'!T46   ),2),0))=8,"B+",IF((ROUND(TRUNC(('TRI-3'!T46 ),2),0))=7,"B-",IF((ROUND(TRUNC(('TRI-3'!T46  ),2),0))=6,"C+",IF((ROUND(TRUNC(('TRI-3'!T46  ),2),0))=5,"C-",IF((ROUND(TRUNC(('TRI-3'!T46  ),2),0))=4,"D+",IF((ROUND(TRUNC(('TRI-3'!T46 ),2),0))=3,"D-",IF((ROUND(TRUNC(('TRI-3'!T46 ),2),0))=2,"E+",IF((ROUND(TRUNC(('TRI-3'!T46  ),2),0))&lt;=1,"E-","")))))))))))</f>
        <v/>
      </c>
      <c r="U46" s="51" t="str">
        <f>IF(OR('TRI-3'!U46 ="",'TRI-3'!U46&lt;0,'TRI-3'!U46  &gt;10),"",IF((ROUND(TRUNC(('TRI-3'!U46  ),2),0))=10,"A+",IF((ROUND(TRUNC(('TRI-3'!U46  ),2),0))=9,"A-",IF((ROUND(TRUNC(('TRI-3'!U46   ),2),0))=8,"B+",IF((ROUND(TRUNC(('TRI-3'!U46 ),2),0))=7,"B-",IF((ROUND(TRUNC(('TRI-3'!U46  ),2),0))=6,"C+",IF((ROUND(TRUNC(('TRI-3'!U46  ),2),0))=5,"C-",IF((ROUND(TRUNC(('TRI-3'!U46  ),2),0))=4,"D+",IF((ROUND(TRUNC(('TRI-3'!U46 ),2),0))=3,"D-",IF((ROUND(TRUNC(('TRI-3'!U46 ),2),0))=2,"E+",IF((ROUND(TRUNC(('TRI-3'!U46  ),2),0))&lt;=1,"E-","")))))))))))</f>
        <v/>
      </c>
      <c r="V46" s="51" t="str">
        <f>IF(OR('TRI-3'!V46 ="",'TRI-3'!V46&lt;0,'TRI-3'!V46  &gt;10),"",IF((ROUND(TRUNC(('TRI-3'!V46  ),2),0))=10,"A+",IF((ROUND(TRUNC(('TRI-3'!V46  ),2),0))=9,"A-",IF((ROUND(TRUNC(('TRI-3'!V46   ),2),0))=8,"B+",IF((ROUND(TRUNC(('TRI-3'!V46 ),2),0))=7,"B-",IF((ROUND(TRUNC(('TRI-3'!V46  ),2),0))=6,"C+",IF((ROUND(TRUNC(('TRI-3'!V46  ),2),0))=5,"C-",IF((ROUND(TRUNC(('TRI-3'!V46  ),2),0))=4,"D+",IF((ROUND(TRUNC(('TRI-3'!V46 ),2),0))=3,"D-",IF((ROUND(TRUNC(('TRI-3'!V46 ),2),0))=2,"E+",IF((ROUND(TRUNC(('TRI-3'!V46  ),2),0))&lt;=1,"E-","")))))))))))</f>
        <v/>
      </c>
      <c r="W46" s="51" t="str">
        <f>IF(OR('TRI-3'!W46 ="",'TRI-3'!W46&lt;0,'TRI-3'!W46  &gt;10),"",IF((ROUND(TRUNC(('TRI-3'!W46  ),2),0))=10,"A+",IF((ROUND(TRUNC(('TRI-3'!W46  ),2),0))=9,"A-",IF((ROUND(TRUNC(('TRI-3'!W46   ),2),0))=8,"B+",IF((ROUND(TRUNC(('TRI-3'!W46 ),2),0))=7,"B-",IF((ROUND(TRUNC(('TRI-3'!W46  ),2),0))=6,"C+",IF((ROUND(TRUNC(('TRI-3'!W46  ),2),0))=5,"C-",IF((ROUND(TRUNC(('TRI-3'!W46  ),2),0))=4,"D+",IF((ROUND(TRUNC(('TRI-3'!W46 ),2),0))=3,"D-",IF((ROUND(TRUNC(('TRI-3'!W46 ),2),0))=2,"E+",IF((ROUND(TRUNC(('TRI-3'!W46  ),2),0))&lt;=1,"E-","")))))))))))</f>
        <v/>
      </c>
      <c r="X46" s="51" t="str">
        <f>IF(OR('TRI-3'!X46 ="",'TRI-3'!X46&lt;0,'TRI-3'!X46  &gt;10),"",IF((ROUND(TRUNC(('TRI-3'!X46  ),2),0))=10,"A+",IF((ROUND(TRUNC(('TRI-3'!X46  ),2),0))=9,"A-",IF((ROUND(TRUNC(('TRI-3'!X46   ),2),0))=8,"B+",IF((ROUND(TRUNC(('TRI-3'!X46 ),2),0))=7,"B-",IF((ROUND(TRUNC(('TRI-3'!X46  ),2),0))=6,"C+",IF((ROUND(TRUNC(('TRI-3'!X46  ),2),0))=5,"C-",IF((ROUND(TRUNC(('TRI-3'!X46  ),2),0))=4,"D+",IF((ROUND(TRUNC(('TRI-3'!X46 ),2),0))=3,"D-",IF((ROUND(TRUNC(('TRI-3'!X46 ),2),0))=2,"E+",IF((ROUND(TRUNC(('TRI-3'!X46  ),2),0))&lt;=1,"E-","")))))))))))</f>
        <v/>
      </c>
      <c r="Y46" s="51" t="str">
        <f>IF(OR('TRI-3'!Y46 ="",'TRI-3'!Y46&lt;0,'TRI-3'!Y46  &gt;10),"",IF((ROUND(TRUNC(('TRI-3'!Y46  ),2),0))=10,"A+",IF((ROUND(TRUNC(('TRI-3'!Y46  ),2),0))=9,"A-",IF((ROUND(TRUNC(('TRI-3'!Y46   ),2),0))=8,"B+",IF((ROUND(TRUNC(('TRI-3'!Y46 ),2),0))=7,"B-",IF((ROUND(TRUNC(('TRI-3'!Y46  ),2),0))=6,"C+",IF((ROUND(TRUNC(('TRI-3'!Y46  ),2),0))=5,"C-",IF((ROUND(TRUNC(('TRI-3'!Y46  ),2),0))=4,"D+",IF((ROUND(TRUNC(('TRI-3'!Y46 ),2),0))=3,"D-",IF((ROUND(TRUNC(('TRI-3'!Y46 ),2),0))=2,"E+",IF((ROUND(TRUNC(('TRI-3'!Y46  ),2),0))&lt;=1,"E-","")))))))))))</f>
        <v/>
      </c>
      <c r="Z46" s="51" t="str">
        <f>IF(OR('TRI-3'!Z46 ="",'TRI-3'!Z46&lt;0,'TRI-3'!Z46  &gt;10),"",IF((ROUND(TRUNC(('TRI-3'!Z46  ),2),0))=10,"A+",IF((ROUND(TRUNC(('TRI-3'!Z46  ),2),0))=9,"A-",IF((ROUND(TRUNC(('TRI-3'!Z46   ),2),0))=8,"B+",IF((ROUND(TRUNC(('TRI-3'!Z46 ),2),0))=7,"B-",IF((ROUND(TRUNC(('TRI-3'!Z46  ),2),0))=6,"C+",IF((ROUND(TRUNC(('TRI-3'!Z46  ),2),0))=5,"C-",IF((ROUND(TRUNC(('TRI-3'!Z46  ),2),0))=4,"D+",IF((ROUND(TRUNC(('TRI-3'!Z46 ),2),0))=3,"D-",IF((ROUND(TRUNC(('TRI-3'!Z46 ),2),0))=2,"E+",IF((ROUND(TRUNC(('TRI-3'!Z46  ),2),0))&lt;=1,"E-","")))))))))))</f>
        <v/>
      </c>
      <c r="AA46" s="51" t="str">
        <f>IF(OR('TRI-3'!AA46 ="",'TRI-3'!AA46&lt;0,'TRI-3'!AA46  &gt;10),"",IF((ROUND(TRUNC(('TRI-3'!AA46  ),2),0))=10,"A+",IF((ROUND(TRUNC(('TRI-3'!AA46  ),2),0))=9,"A-",IF((ROUND(TRUNC(('TRI-3'!AA46   ),2),0))=8,"B+",IF((ROUND(TRUNC(('TRI-3'!AA46 ),2),0))=7,"B-",IF((ROUND(TRUNC(('TRI-3'!AA46  ),2),0))=6,"C+",IF((ROUND(TRUNC(('TRI-3'!AA46  ),2),0))=5,"C-",IF((ROUND(TRUNC(('TRI-3'!AA46  ),2),0))=4,"D+",IF((ROUND(TRUNC(('TRI-3'!AA46 ),2),0))=3,"D-",IF((ROUND(TRUNC(('TRI-3'!AA46 ),2),0))=2,"E+",IF((ROUND(TRUNC(('TRI-3'!AA46  ),2),0))&lt;=1,"E-","")))))))))))</f>
        <v/>
      </c>
      <c r="AB46" s="51" t="str">
        <f>IF(OR('TRI-3'!AB46 ="",'TRI-3'!AB46&lt;0,'TRI-3'!AB46  &gt;10),"",IF((ROUND(TRUNC(('TRI-3'!AB46  ),2),0))=10,"A+",IF((ROUND(TRUNC(('TRI-3'!AB46  ),2),0))=9,"A-",IF((ROUND(TRUNC(('TRI-3'!AB46   ),2),0))=8,"B+",IF((ROUND(TRUNC(('TRI-3'!AB46 ),2),0))=7,"B-",IF((ROUND(TRUNC(('TRI-3'!AB46  ),2),0))=6,"C+",IF((ROUND(TRUNC(('TRI-3'!AB46  ),2),0))=5,"C-",IF((ROUND(TRUNC(('TRI-3'!AB46  ),2),0))=4,"D+",IF((ROUND(TRUNC(('TRI-3'!AB46 ),2),0))=3,"D-",IF((ROUND(TRUNC(('TRI-3'!AB46 ),2),0))=2,"E+",IF((ROUND(TRUNC(('TRI-3'!AB46  ),2),0))&lt;=1,"E-","")))))))))))</f>
        <v/>
      </c>
      <c r="AC46" s="51" t="str">
        <f>IF(OR('TRI-3'!AC46 ="",'TRI-3'!AC46&lt;0,'TRI-3'!AC46  &gt;10),"",IF((ROUND(TRUNC(('TRI-3'!AC46  ),2),0))=10,"A+",IF((ROUND(TRUNC(('TRI-3'!AC46  ),2),0))=9,"A-",IF((ROUND(TRUNC(('TRI-3'!AC46   ),2),0))=8,"B+",IF((ROUND(TRUNC(('TRI-3'!AC46 ),2),0))=7,"B-",IF((ROUND(TRUNC(('TRI-3'!AC46  ),2),0))=6,"C+",IF((ROUND(TRUNC(('TRI-3'!AC46  ),2),0))=5,"C-",IF((ROUND(TRUNC(('TRI-3'!AC46  ),2),0))=4,"D+",IF((ROUND(TRUNC(('TRI-3'!AC46 ),2),0))=3,"D-",IF((ROUND(TRUNC(('TRI-3'!AC46 ),2),0))=2,"E+",IF((ROUND(TRUNC(('TRI-3'!AC46  ),2),0))&lt;=1,"E-","")))))))))))</f>
        <v/>
      </c>
      <c r="AD46" s="51" t="str">
        <f>IF(OR('TRI-3'!AD46 ="",'TRI-3'!AD46&lt;0,'TRI-3'!AD46  &gt;10),"",IF((ROUND(TRUNC(('TRI-3'!AD46  ),2),0))=10,"A+",IF((ROUND(TRUNC(('TRI-3'!AD46  ),2),0))=9,"A-",IF((ROUND(TRUNC(('TRI-3'!AD46   ),2),0))=8,"B+",IF((ROUND(TRUNC(('TRI-3'!AD46 ),2),0))=7,"B-",IF((ROUND(TRUNC(('TRI-3'!AD46  ),2),0))=6,"C+",IF((ROUND(TRUNC(('TRI-3'!AD46  ),2),0))=5,"C-",IF((ROUND(TRUNC(('TRI-3'!AD46  ),2),0))=4,"D+",IF((ROUND(TRUNC(('TRI-3'!AD46 ),2),0))=3,"D-",IF((ROUND(TRUNC(('TRI-3'!AD46 ),2),0))=2,"E+",IF((ROUND(TRUNC(('TRI-3'!AD46  ),2),0))&lt;=1,"E-","")))))))))))</f>
        <v/>
      </c>
      <c r="AE46" s="51" t="str">
        <f>IF(OR('TRI-3'!AE46 ="",'TRI-3'!AE46&lt;0,'TRI-3'!AE46  &gt;10),"",IF((ROUND(TRUNC(('TRI-3'!AE46  ),2),0))=10,"A+",IF((ROUND(TRUNC(('TRI-3'!AE46  ),2),0))=9,"A-",IF((ROUND(TRUNC(('TRI-3'!AE46   ),2),0))=8,"B+",IF((ROUND(TRUNC(('TRI-3'!AE46 ),2),0))=7,"B-",IF((ROUND(TRUNC(('TRI-3'!AE46  ),2),0))=6,"C+",IF((ROUND(TRUNC(('TRI-3'!AE46  ),2),0))=5,"C-",IF((ROUND(TRUNC(('TRI-3'!AE46  ),2),0))=4,"D+",IF((ROUND(TRUNC(('TRI-3'!AE46 ),2),0))=3,"D-",IF((ROUND(TRUNC(('TRI-3'!AE46 ),2),0))=2,"E+",IF((ROUND(TRUNC(('TRI-3'!AE46  ),2),0))&lt;=1,"E-","")))))))))))</f>
        <v/>
      </c>
      <c r="AF46" s="51" t="str">
        <f>IF(OR('TRI-3'!AF46 ="",'TRI-3'!AF46&lt;0,'TRI-3'!AF46  &gt;10),"",IF((ROUND(TRUNC(('TRI-3'!AF46  ),2),0))=10,"A+",IF((ROUND(TRUNC(('TRI-3'!AF46  ),2),0))=9,"A-",IF((ROUND(TRUNC(('TRI-3'!AF46   ),2),0))=8,"B+",IF((ROUND(TRUNC(('TRI-3'!AF46 ),2),0))=7,"B-",IF((ROUND(TRUNC(('TRI-3'!AF46  ),2),0))=6,"C+",IF((ROUND(TRUNC(('TRI-3'!AF46  ),2),0))=5,"C-",IF((ROUND(TRUNC(('TRI-3'!AF46  ),2),0))=4,"D+",IF((ROUND(TRUNC(('TRI-3'!AF46 ),2),0))=3,"D-",IF((ROUND(TRUNC(('TRI-3'!AF46 ),2),0))=2,"E+",IF((ROUND(TRUNC(('TRI-3'!AF46  ),2),0))&lt;=1,"E-","")))))))))))</f>
        <v/>
      </c>
      <c r="AG46" s="51" t="str">
        <f>IF(OR('TRI-3'!AG46 ="",'TRI-3'!AG46&lt;0,'TRI-3'!AG46  &gt;10),"",IF((ROUND(TRUNC(('TRI-3'!AG46  ),2),0))=10,"A+",IF((ROUND(TRUNC(('TRI-3'!AG46  ),2),0))=9,"A-",IF((ROUND(TRUNC(('TRI-3'!AG46   ),2),0))=8,"B+",IF((ROUND(TRUNC(('TRI-3'!AG46 ),2),0))=7,"B-",IF((ROUND(TRUNC(('TRI-3'!AG46  ),2),0))=6,"C+",IF((ROUND(TRUNC(('TRI-3'!AG46  ),2),0))=5,"C-",IF((ROUND(TRUNC(('TRI-3'!AG46  ),2),0))=4,"D+",IF((ROUND(TRUNC(('TRI-3'!AG46 ),2),0))=3,"D-",IF((ROUND(TRUNC(('TRI-3'!AG46 ),2),0))=2,"E+",IF((ROUND(TRUNC(('TRI-3'!AG46  ),2),0))&lt;=1,"E-","")))))))))))</f>
        <v/>
      </c>
      <c r="AH46" s="51" t="str">
        <f>IF(OR('TRI-3'!AH46 ="",'TRI-3'!AH46&lt;0,'TRI-3'!AH46  &gt;10),"",IF((ROUND(TRUNC(('TRI-3'!AH46  ),2),0))=10,"A+",IF((ROUND(TRUNC(('TRI-3'!AH46  ),2),0))=9,"A-",IF((ROUND(TRUNC(('TRI-3'!AH46   ),2),0))=8,"B+",IF((ROUND(TRUNC(('TRI-3'!AH46 ),2),0))=7,"B-",IF((ROUND(TRUNC(('TRI-3'!AH46  ),2),0))=6,"C+",IF((ROUND(TRUNC(('TRI-3'!AH46  ),2),0))=5,"C-",IF((ROUND(TRUNC(('TRI-3'!AH46  ),2),0))=4,"D+",IF((ROUND(TRUNC(('TRI-3'!AH46 ),2),0))=3,"D-",IF((ROUND(TRUNC(('TRI-3'!AH46 ),2),0))=2,"E+",IF((ROUND(TRUNC(('TRI-3'!AH46  ),2),0))&lt;=1,"E-","")))))))))))</f>
        <v/>
      </c>
      <c r="AI46" s="51" t="str">
        <f>IF(OR('TRI-3'!AI46 ="",'TRI-3'!AI46&lt;0,'TRI-3'!AI46  &gt;10),"",IF((ROUND(TRUNC(('TRI-3'!AI46  ),2),0))=10,"A+",IF((ROUND(TRUNC(('TRI-3'!AI46  ),2),0))=9,"A-",IF((ROUND(TRUNC(('TRI-3'!AI46   ),2),0))=8,"B+",IF((ROUND(TRUNC(('TRI-3'!AI46 ),2),0))=7,"B-",IF((ROUND(TRUNC(('TRI-3'!AI46  ),2),0))=6,"C+",IF((ROUND(TRUNC(('TRI-3'!AI46  ),2),0))=5,"C-",IF((ROUND(TRUNC(('TRI-3'!AI46  ),2),0))=4,"D+",IF((ROUND(TRUNC(('TRI-3'!AI46 ),2),0))=3,"D-",IF((ROUND(TRUNC(('TRI-3'!AI46 ),2),0))=2,"E+",IF((ROUND(TRUNC(('TRI-3'!AI46  ),2),0))&lt;=1,"E-","")))))))))))</f>
        <v/>
      </c>
      <c r="AJ46" s="51" t="str">
        <f>IF(OR('TRI-3'!AJ46 ="",'TRI-3'!AJ46&lt;0,'TRI-3'!AJ46  &gt;10),"",IF((ROUND(TRUNC(('TRI-3'!AJ46  ),2),0))=10,"A+",IF((ROUND(TRUNC(('TRI-3'!AJ46  ),2),0))=9,"A-",IF((ROUND(TRUNC(('TRI-3'!AJ46   ),2),0))=8,"B+",IF((ROUND(TRUNC(('TRI-3'!AJ46 ),2),0))=7,"B-",IF((ROUND(TRUNC(('TRI-3'!AJ46  ),2),0))=6,"C+",IF((ROUND(TRUNC(('TRI-3'!AJ46  ),2),0))=5,"C-",IF((ROUND(TRUNC(('TRI-3'!AJ46  ),2),0))=4,"D+",IF((ROUND(TRUNC(('TRI-3'!AJ46 ),2),0))=3,"D-",IF((ROUND(TRUNC(('TRI-3'!AJ46 ),2),0))=2,"E+",IF((ROUND(TRUNC(('TRI-3'!AJ46  ),2),0))&lt;=1,"E-","")))))))))))</f>
        <v/>
      </c>
      <c r="AK46" s="51" t="str">
        <f>IF(OR('TRI-3'!AK46 ="",'TRI-3'!AK46&lt;0,'TRI-3'!AK46  &gt;10),"",IF((ROUND(TRUNC(('TRI-3'!AK46  ),2),0))=10,"A+",IF((ROUND(TRUNC(('TRI-3'!AK46  ),2),0))=9,"A-",IF((ROUND(TRUNC(('TRI-3'!AK46   ),2),0))=8,"B+",IF((ROUND(TRUNC(('TRI-3'!AK46 ),2),0))=7,"B-",IF((ROUND(TRUNC(('TRI-3'!AK46  ),2),0))=6,"C+",IF((ROUND(TRUNC(('TRI-3'!AK46  ),2),0))=5,"C-",IF((ROUND(TRUNC(('TRI-3'!AK46  ),2),0))=4,"D+",IF((ROUND(TRUNC(('TRI-3'!AK46 ),2),0))=3,"D-",IF((ROUND(TRUNC(('TRI-3'!AK46 ),2),0))=2,"E+",IF((ROUND(TRUNC(('TRI-3'!AK46  ),2),0))&lt;=1,"E-","")))))))))))</f>
        <v/>
      </c>
      <c r="AL46" s="51" t="str">
        <f>IF(OR('TRI-3'!AL46 ="",'TRI-3'!AL46&lt;0,'TRI-3'!AL46  &gt;10),"",IF((ROUND(TRUNC(('TRI-3'!AL46  ),2),0))=10,"A+",IF((ROUND(TRUNC(('TRI-3'!AL46  ),2),0))=9,"A-",IF((ROUND(TRUNC(('TRI-3'!AL46   ),2),0))=8,"B+",IF((ROUND(TRUNC(('TRI-3'!AL46 ),2),0))=7,"B-",IF((ROUND(TRUNC(('TRI-3'!AL46  ),2),0))=6,"C+",IF((ROUND(TRUNC(('TRI-3'!AL46  ),2),0))=5,"C-",IF((ROUND(TRUNC(('TRI-3'!AL46  ),2),0))=4,"D+",IF((ROUND(TRUNC(('TRI-3'!AL46 ),2),0))=3,"D-",IF((ROUND(TRUNC(('TRI-3'!AL46 ),2),0))=2,"E+",IF((ROUND(TRUNC(('TRI-3'!AL46  ),2),0))&lt;=1,"E-","")))))))))))</f>
        <v/>
      </c>
      <c r="AM46" s="51" t="str">
        <f>IF(OR('TRI-3'!AM46 ="",'TRI-3'!AM46&lt;0,'TRI-3'!AM46  &gt;10),"",IF((ROUND(TRUNC(('TRI-3'!AM46  ),2),0))=10,"A+",IF((ROUND(TRUNC(('TRI-3'!AM46  ),2),0))=9,"A-",IF((ROUND(TRUNC(('TRI-3'!AM46   ),2),0))=8,"B+",IF((ROUND(TRUNC(('TRI-3'!AM46 ),2),0))=7,"B-",IF((ROUND(TRUNC(('TRI-3'!AM46  ),2),0))=6,"C+",IF((ROUND(TRUNC(('TRI-3'!AM46  ),2),0))=5,"C-",IF((ROUND(TRUNC(('TRI-3'!AM46  ),2),0))=4,"D+",IF((ROUND(TRUNC(('TRI-3'!AM46 ),2),0))=3,"D-",IF((ROUND(TRUNC(('TRI-3'!AM46 ),2),0))=2,"E+",IF((ROUND(TRUNC(('TRI-3'!AM46  ),2),0))&lt;=1,"E-","")))))))))))</f>
        <v/>
      </c>
      <c r="AN46" s="51" t="str">
        <f>IF(OR('TRI-3'!AN46 ="",'TRI-3'!AN46&lt;0,'TRI-3'!AN46  &gt;10),"",IF((ROUND(TRUNC(('TRI-3'!AN46  ),2),0))=10,"A+",IF((ROUND(TRUNC(('TRI-3'!AN46  ),2),0))=9,"A-",IF((ROUND(TRUNC(('TRI-3'!AN46   ),2),0))=8,"B+",IF((ROUND(TRUNC(('TRI-3'!AN46 ),2),0))=7,"B-",IF((ROUND(TRUNC(('TRI-3'!AN46  ),2),0))=6,"C+",IF((ROUND(TRUNC(('TRI-3'!AN46  ),2),0))=5,"C-",IF((ROUND(TRUNC(('TRI-3'!AN46  ),2),0))=4,"D+",IF((ROUND(TRUNC(('TRI-3'!AN46 ),2),0))=3,"D-",IF((ROUND(TRUNC(('TRI-3'!AN46 ),2),0))=2,"E+",IF((ROUND(TRUNC(('TRI-3'!AN46  ),2),0))&lt;=1,"E-","")))))))))))</f>
        <v/>
      </c>
      <c r="AO46" s="51" t="str">
        <f>IF(OR('TRI-3'!AO46 ="",'TRI-3'!AO46&lt;0,'TRI-3'!AO46  &gt;10),"",IF((ROUND(TRUNC(('TRI-3'!AO46  ),2),0))=10,"A+",IF((ROUND(TRUNC(('TRI-3'!AO46  ),2),0))=9,"A-",IF((ROUND(TRUNC(('TRI-3'!AO46   ),2),0))=8,"B+",IF((ROUND(TRUNC(('TRI-3'!AO46 ),2),0))=7,"B-",IF((ROUND(TRUNC(('TRI-3'!AO46  ),2),0))=6,"C+",IF((ROUND(TRUNC(('TRI-3'!AO46  ),2),0))=5,"C-",IF((ROUND(TRUNC(('TRI-3'!AO46  ),2),0))=4,"D+",IF((ROUND(TRUNC(('TRI-3'!AO46 ),2),0))=3,"D-",IF((ROUND(TRUNC(('TRI-3'!AO46 ),2),0))=2,"E+",IF((ROUND(TRUNC(('TRI-3'!AO46  ),2),0))&lt;=1,"E-","")))))))))))</f>
        <v/>
      </c>
      <c r="AP46" s="51" t="str">
        <f>IF(OR('TRI-3'!AP46 ="",'TRI-3'!AP46&lt;0,'TRI-3'!AP46  &gt;10),"",IF((ROUND(TRUNC(('TRI-3'!AP46  ),2),0))=10,"A+",IF((ROUND(TRUNC(('TRI-3'!AP46  ),2),0))=9,"A-",IF((ROUND(TRUNC(('TRI-3'!AP46   ),2),0))=8,"B+",IF((ROUND(TRUNC(('TRI-3'!AP46 ),2),0))=7,"B-",IF((ROUND(TRUNC(('TRI-3'!AP46  ),2),0))=6,"C+",IF((ROUND(TRUNC(('TRI-3'!AP46  ),2),0))=5,"C-",IF((ROUND(TRUNC(('TRI-3'!AP46  ),2),0))=4,"D+",IF((ROUND(TRUNC(('TRI-3'!AP46 ),2),0))=3,"D-",IF((ROUND(TRUNC(('TRI-3'!AP46 ),2),0))=2,"E+",IF((ROUND(TRUNC(('TRI-3'!AP46  ),2),0))&lt;=1,"E-","")))))))))))</f>
        <v/>
      </c>
      <c r="AQ46" s="51" t="str">
        <f>IF(OR('TRI-3'!AQ46 ="",'TRI-3'!AQ46&lt;0,'TRI-3'!AQ46  &gt;10),"",IF((ROUND(TRUNC(('TRI-3'!AQ46  ),2),0))=10,"A+",IF((ROUND(TRUNC(('TRI-3'!AQ46  ),2),0))=9,"A-",IF((ROUND(TRUNC(('TRI-3'!AQ46   ),2),0))=8,"B+",IF((ROUND(TRUNC(('TRI-3'!AQ46 ),2),0))=7,"B-",IF((ROUND(TRUNC(('TRI-3'!AQ46  ),2),0))=6,"C+",IF((ROUND(TRUNC(('TRI-3'!AQ46  ),2),0))=5,"C-",IF((ROUND(TRUNC(('TRI-3'!AQ46  ),2),0))=4,"D+",IF((ROUND(TRUNC(('TRI-3'!AQ46 ),2),0))=3,"D-",IF((ROUND(TRUNC(('TRI-3'!AQ46 ),2),0))=2,"E+",IF((ROUND(TRUNC(('TRI-3'!AQ46  ),2),0))&lt;=1,"E-","")))))))))))</f>
        <v/>
      </c>
      <c r="AR46" s="51" t="str">
        <f>IF(OR('TRI-3'!AR46 ="",'TRI-3'!AR46&lt;0,'TRI-3'!AR46  &gt;10),"",IF((ROUND(TRUNC(('TRI-3'!AR46  ),2),0))=10,"A+",IF((ROUND(TRUNC(('TRI-3'!AR46  ),2),0))=9,"A-",IF((ROUND(TRUNC(('TRI-3'!AR46   ),2),0))=8,"B+",IF((ROUND(TRUNC(('TRI-3'!AR46 ),2),0))=7,"B-",IF((ROUND(TRUNC(('TRI-3'!AR46  ),2),0))=6,"C+",IF((ROUND(TRUNC(('TRI-3'!AR46  ),2),0))=5,"C-",IF((ROUND(TRUNC(('TRI-3'!AR46  ),2),0))=4,"D+",IF((ROUND(TRUNC(('TRI-3'!AR46 ),2),0))=3,"D-",IF((ROUND(TRUNC(('TRI-3'!AR46 ),2),0))=2,"E+",IF((ROUND(TRUNC(('TRI-3'!AR46  ),2),0))&lt;=1,"E-","")))))))))))</f>
        <v/>
      </c>
      <c r="AS46" s="51" t="str">
        <f>IF(OR('TRI-3'!AS46 ="",'TRI-3'!AS46&lt;0,'TRI-3'!AS46  &gt;10),"",IF((ROUND(TRUNC(('TRI-3'!AS46  ),2),0))=10,"A+",IF((ROUND(TRUNC(('TRI-3'!AS46  ),2),0))=9,"A-",IF((ROUND(TRUNC(('TRI-3'!AS46   ),2),0))=8,"B+",IF((ROUND(TRUNC(('TRI-3'!AS46 ),2),0))=7,"B-",IF((ROUND(TRUNC(('TRI-3'!AS46  ),2),0))=6,"C+",IF((ROUND(TRUNC(('TRI-3'!AS46  ),2),0))=5,"C-",IF((ROUND(TRUNC(('TRI-3'!AS46  ),2),0))=4,"D+",IF((ROUND(TRUNC(('TRI-3'!AS46 ),2),0))=3,"D-",IF((ROUND(TRUNC(('TRI-3'!AS46 ),2),0))=2,"E+",IF((ROUND(TRUNC(('TRI-3'!AS46  ),2),0))&lt;=1,"E-","")))))))))))</f>
        <v/>
      </c>
      <c r="AT46" s="51" t="str">
        <f>IF(OR('TRI-3'!AT46 ="",'TRI-3'!AT46&lt;0,'TRI-3'!AT46  &gt;10),"",IF((ROUND(TRUNC(('TRI-3'!AT46  ),2),0))=10,"A+",IF((ROUND(TRUNC(('TRI-3'!AT46  ),2),0))=9,"A-",IF((ROUND(TRUNC(('TRI-3'!AT46   ),2),0))=8,"B+",IF((ROUND(TRUNC(('TRI-3'!AT46 ),2),0))=7,"B-",IF((ROUND(TRUNC(('TRI-3'!AT46  ),2),0))=6,"C+",IF((ROUND(TRUNC(('TRI-3'!AT46  ),2),0))=5,"C-",IF((ROUND(TRUNC(('TRI-3'!AT46  ),2),0))=4,"D+",IF((ROUND(TRUNC(('TRI-3'!AT46 ),2),0))=3,"D-",IF((ROUND(TRUNC(('TRI-3'!AT46 ),2),0))=2,"E+",IF((ROUND(TRUNC(('TRI-3'!AT46  ),2),0))&lt;=1,"E-","")))))))))))</f>
        <v/>
      </c>
      <c r="AU46" s="51" t="str">
        <f>IF(OR('TRI-3'!AU46 ="",'TRI-3'!AU46&lt;0,'TRI-3'!AU46  &gt;10),"",IF((ROUND(TRUNC(('TRI-3'!AU46  ),2),0))=10,"A+",IF((ROUND(TRUNC(('TRI-3'!AU46  ),2),0))=9,"A-",IF((ROUND(TRUNC(('TRI-3'!AU46   ),2),0))=8,"B+",IF((ROUND(TRUNC(('TRI-3'!AU46 ),2),0))=7,"B-",IF((ROUND(TRUNC(('TRI-3'!AU46  ),2),0))=6,"C+",IF((ROUND(TRUNC(('TRI-3'!AU46  ),2),0))=5,"C-",IF((ROUND(TRUNC(('TRI-3'!AU46  ),2),0))=4,"D+",IF((ROUND(TRUNC(('TRI-3'!AU46 ),2),0))=3,"D-",IF((ROUND(TRUNC(('TRI-3'!AU46 ),2),0))=2,"E+",IF((ROUND(TRUNC(('TRI-3'!AU46  ),2),0))&lt;=1,"E-","")))))))))))</f>
        <v/>
      </c>
      <c r="AV46" s="51" t="str">
        <f>IF(OR('TRI-3'!AV46 ="",'TRI-3'!AV46&lt;0,'TRI-3'!AV46  &gt;10),"",IF((ROUND(TRUNC(('TRI-3'!AV46  ),2),0))=10,"A+",IF((ROUND(TRUNC(('TRI-3'!AV46  ),2),0))=9,"A-",IF((ROUND(TRUNC(('TRI-3'!AV46   ),2),0))=8,"B+",IF((ROUND(TRUNC(('TRI-3'!AV46 ),2),0))=7,"B-",IF((ROUND(TRUNC(('TRI-3'!AV46  ),2),0))=6,"C+",IF((ROUND(TRUNC(('TRI-3'!AV46  ),2),0))=5,"C-",IF((ROUND(TRUNC(('TRI-3'!AV46  ),2),0))=4,"D+",IF((ROUND(TRUNC(('TRI-3'!AV46 ),2),0))=3,"D-",IF((ROUND(TRUNC(('TRI-3'!AV46 ),2),0))=2,"E+",IF((ROUND(TRUNC(('TRI-3'!AV46  ),2),0))&lt;=1,"E-","")))))))))))</f>
        <v/>
      </c>
      <c r="AW46" s="51" t="str">
        <f>IF(OR('TRI-3'!AW46 ="",'TRI-3'!AW46&lt;0,'TRI-3'!AW46  &gt;10),"",IF((ROUND(TRUNC(('TRI-3'!AW46  ),2),0))=10,"A+",IF((ROUND(TRUNC(('TRI-3'!AW46  ),2),0))=9,"A-",IF((ROUND(TRUNC(('TRI-3'!AW46   ),2),0))=8,"B+",IF((ROUND(TRUNC(('TRI-3'!AW46 ),2),0))=7,"B-",IF((ROUND(TRUNC(('TRI-3'!AW46  ),2),0))=6,"C+",IF((ROUND(TRUNC(('TRI-3'!AW46  ),2),0))=5,"C-",IF((ROUND(TRUNC(('TRI-3'!AW46  ),2),0))=4,"D+",IF((ROUND(TRUNC(('TRI-3'!AW46 ),2),0))=3,"D-",IF((ROUND(TRUNC(('TRI-3'!AW46 ),2),0))=2,"E+",IF((ROUND(TRUNC(('TRI-3'!AW46  ),2),0))&lt;=1,"E-","")))))))))))</f>
        <v/>
      </c>
      <c r="AX46" s="51" t="str">
        <f>IF(OR('TRI-3'!AX46 ="",'TRI-3'!AX46&lt;0,'TRI-3'!AX46  &gt;10),"",IF((ROUND(TRUNC(('TRI-3'!AX46  ),2),0))=10,"A+",IF((ROUND(TRUNC(('TRI-3'!AX46  ),2),0))=9,"A-",IF((ROUND(TRUNC(('TRI-3'!AX46   ),2),0))=8,"B+",IF((ROUND(TRUNC(('TRI-3'!AX46 ),2),0))=7,"B-",IF((ROUND(TRUNC(('TRI-3'!AX46  ),2),0))=6,"C+",IF((ROUND(TRUNC(('TRI-3'!AX46  ),2),0))=5,"C-",IF((ROUND(TRUNC(('TRI-3'!AX46  ),2),0))=4,"D+",IF((ROUND(TRUNC(('TRI-3'!AX46 ),2),0))=3,"D-",IF((ROUND(TRUNC(('TRI-3'!AX46 ),2),0))=2,"E+",IF((ROUND(TRUNC(('TRI-3'!AX46  ),2),0))&lt;=1,"E-","")))))))))))</f>
        <v/>
      </c>
      <c r="AY46" s="51" t="str">
        <f>IF(OR('TRI-3'!AY46 ="",'TRI-3'!AY46&lt;0,'TRI-3'!AY46  &gt;10),"",IF((ROUND(TRUNC(('TRI-3'!AY46  ),2),0))=10,"A+",IF((ROUND(TRUNC(('TRI-3'!AY46  ),2),0))=9,"A-",IF((ROUND(TRUNC(('TRI-3'!AY46   ),2),0))=8,"B+",IF((ROUND(TRUNC(('TRI-3'!AY46 ),2),0))=7,"B-",IF((ROUND(TRUNC(('TRI-3'!AY46  ),2),0))=6,"C+",IF((ROUND(TRUNC(('TRI-3'!AY46  ),2),0))=5,"C-",IF((ROUND(TRUNC(('TRI-3'!AY46  ),2),0))=4,"D+",IF((ROUND(TRUNC(('TRI-3'!AY46 ),2),0))=3,"D-",IF((ROUND(TRUNC(('TRI-3'!AY46 ),2),0))=2,"E+",IF((ROUND(TRUNC(('TRI-3'!AY46  ),2),0))&lt;=1,"E-","")))))))))))</f>
        <v/>
      </c>
      <c r="AZ46" s="51" t="str">
        <f>IF(OR('TRI-3'!AZ46 ="",'TRI-3'!AZ46&lt;0,'TRI-3'!AZ46  &gt;10),"",IF((ROUND(TRUNC(('TRI-3'!AZ46  ),2),0))=10,"A+",IF((ROUND(TRUNC(('TRI-3'!AZ46  ),2),0))=9,"A-",IF((ROUND(TRUNC(('TRI-3'!AZ46   ),2),0))=8,"B+",IF((ROUND(TRUNC(('TRI-3'!AZ46 ),2),0))=7,"B-",IF((ROUND(TRUNC(('TRI-3'!AZ46  ),2),0))=6,"C+",IF((ROUND(TRUNC(('TRI-3'!AZ46  ),2),0))=5,"C-",IF((ROUND(TRUNC(('TRI-3'!AZ46  ),2),0))=4,"D+",IF((ROUND(TRUNC(('TRI-3'!AZ46 ),2),0))=3,"D-",IF((ROUND(TRUNC(('TRI-3'!AZ46 ),2),0))=2,"E+",IF((ROUND(TRUNC(('TRI-3'!AZ46  ),2),0))&lt;=1,"E-","")))))))))))</f>
        <v/>
      </c>
      <c r="BA46" s="51" t="str">
        <f>IF(OR('TRI-3'!BA46 ="",'TRI-3'!BA46&lt;0,'TRI-3'!BA46  &gt;10),"",IF((ROUND(TRUNC(('TRI-3'!BA46  ),2),0))=10,"A+",IF((ROUND(TRUNC(('TRI-3'!BA46  ),2),0))=9,"A-",IF((ROUND(TRUNC(('TRI-3'!BA46   ),2),0))=8,"B+",IF((ROUND(TRUNC(('TRI-3'!BA46 ),2),0))=7,"B-",IF((ROUND(TRUNC(('TRI-3'!BA46  ),2),0))=6,"C+",IF((ROUND(TRUNC(('TRI-3'!BA46  ),2),0))=5,"C-",IF((ROUND(TRUNC(('TRI-3'!BA46  ),2),0))=4,"D+",IF((ROUND(TRUNC(('TRI-3'!BA46 ),2),0))=3,"D-",IF((ROUND(TRUNC(('TRI-3'!BA46 ),2),0))=2,"E+",IF((ROUND(TRUNC(('TRI-3'!BA46  ),2),0))&lt;=1,"E-","")))))))))))</f>
        <v/>
      </c>
      <c r="BB46" s="51" t="str">
        <f>IF(OR('TRI-3'!BB46 ="",'TRI-3'!BB46&lt;0,'TRI-3'!BB46  &gt;10),"",IF((ROUND(TRUNC(('TRI-3'!BB46  ),2),0))=10,"A+",IF((ROUND(TRUNC(('TRI-3'!BB46  ),2),0))=9,"A-",IF((ROUND(TRUNC(('TRI-3'!BB46   ),2),0))=8,"B+",IF((ROUND(TRUNC(('TRI-3'!BB46 ),2),0))=7,"B-",IF((ROUND(TRUNC(('TRI-3'!BB46  ),2),0))=6,"C+",IF((ROUND(TRUNC(('TRI-3'!BB46  ),2),0))=5,"C-",IF((ROUND(TRUNC(('TRI-3'!BB46  ),2),0))=4,"D+",IF((ROUND(TRUNC(('TRI-3'!BB46 ),2),0))=3,"D-",IF((ROUND(TRUNC(('TRI-3'!BB46 ),2),0))=2,"E+",IF((ROUND(TRUNC(('TRI-3'!BB46  ),2),0))&lt;=1,"E-","")))))))))))</f>
        <v/>
      </c>
      <c r="BC46" s="51" t="str">
        <f>IF(OR('TRI-3'!BC46 ="",'TRI-3'!BC46&lt;0,'TRI-3'!BC46  &gt;10),"",IF((ROUND(TRUNC(('TRI-3'!BC46  ),2),0))=10,"A+",IF((ROUND(TRUNC(('TRI-3'!BC46  ),2),0))=9,"A-",IF((ROUND(TRUNC(('TRI-3'!BC46   ),2),0))=8,"B+",IF((ROUND(TRUNC(('TRI-3'!BC46 ),2),0))=7,"B-",IF((ROUND(TRUNC(('TRI-3'!BC46  ),2),0))=6,"C+",IF((ROUND(TRUNC(('TRI-3'!BC46  ),2),0))=5,"C-",IF((ROUND(TRUNC(('TRI-3'!BC46  ),2),0))=4,"D+",IF((ROUND(TRUNC(('TRI-3'!BC46 ),2),0))=3,"D-",IF((ROUND(TRUNC(('TRI-3'!BC46 ),2),0))=2,"E+",IF((ROUND(TRUNC(('TRI-3'!BC46  ),2),0))&lt;=1,"E-","")))))))))))</f>
        <v/>
      </c>
      <c r="BD46" s="51" t="str">
        <f>IF(OR('TRI-3'!BD46 ="",'TRI-3'!BD46&lt;0,'TRI-3'!BD46  &gt;10),"",IF((ROUND(TRUNC(('TRI-3'!BD46  ),2),0))=10,"A+",IF((ROUND(TRUNC(('TRI-3'!BD46  ),2),0))=9,"A-",IF((ROUND(TRUNC(('TRI-3'!BD46   ),2),0))=8,"B+",IF((ROUND(TRUNC(('TRI-3'!BD46 ),2),0))=7,"B-",IF((ROUND(TRUNC(('TRI-3'!BD46  ),2),0))=6,"C+",IF((ROUND(TRUNC(('TRI-3'!BD46  ),2),0))=5,"C-",IF((ROUND(TRUNC(('TRI-3'!BD46  ),2),0))=4,"D+",IF((ROUND(TRUNC(('TRI-3'!BD46 ),2),0))=3,"D-",IF((ROUND(TRUNC(('TRI-3'!BD46 ),2),0))=2,"E+",IF((ROUND(TRUNC(('TRI-3'!BD46  ),2),0))&lt;=1,"E-","")))))))))))</f>
        <v/>
      </c>
      <c r="BE46" s="51" t="str">
        <f>IF(OR('TRI-3'!BE46 ="",'TRI-3'!BE46&lt;0,'TRI-3'!BE46  &gt;10),"",IF((ROUND(TRUNC(('TRI-3'!BE46  ),2),0))=10,"A+",IF((ROUND(TRUNC(('TRI-3'!BE46  ),2),0))=9,"A-",IF((ROUND(TRUNC(('TRI-3'!BE46   ),2),0))=8,"B+",IF((ROUND(TRUNC(('TRI-3'!BE46 ),2),0))=7,"B-",IF((ROUND(TRUNC(('TRI-3'!BE46  ),2),0))=6,"C+",IF((ROUND(TRUNC(('TRI-3'!BE46  ),2),0))=5,"C-",IF((ROUND(TRUNC(('TRI-3'!BE46  ),2),0))=4,"D+",IF((ROUND(TRUNC(('TRI-3'!BE46 ),2),0))=3,"D-",IF((ROUND(TRUNC(('TRI-3'!BE46 ),2),0))=2,"E+",IF((ROUND(TRUNC(('TRI-3'!BE46  ),2),0))&lt;=1,"E-","")))))))))))</f>
        <v/>
      </c>
      <c r="BF46" s="51" t="str">
        <f>IF(OR('TRI-3'!BF46 ="",'TRI-3'!BF46&lt;0,'TRI-3'!BF46  &gt;10),"",IF((ROUND(TRUNC(('TRI-3'!BF46  ),2),0))=10,"A+",IF((ROUND(TRUNC(('TRI-3'!BF46  ),2),0))=9,"A-",IF((ROUND(TRUNC(('TRI-3'!BF46   ),2),0))=8,"B+",IF((ROUND(TRUNC(('TRI-3'!BF46 ),2),0))=7,"B-",IF((ROUND(TRUNC(('TRI-3'!BF46  ),2),0))=6,"C+",IF((ROUND(TRUNC(('TRI-3'!BF46  ),2),0))=5,"C-",IF((ROUND(TRUNC(('TRI-3'!BF46  ),2),0))=4,"D+",IF((ROUND(TRUNC(('TRI-3'!BF46 ),2),0))=3,"D-",IF((ROUND(TRUNC(('TRI-3'!BF46 ),2),0))=2,"E+",IF((ROUND(TRUNC(('TRI-3'!BF46  ),2),0))&lt;=1,"E-","")))))))))))</f>
        <v/>
      </c>
      <c r="BG46" s="51" t="str">
        <f>IF(OR('TRI-3'!BG46 ="",'TRI-3'!BG46&lt;0,'TRI-3'!BG46  &gt;10),"",IF((ROUND(TRUNC(('TRI-3'!BG46  ),2),0))=10,"A+",IF((ROUND(TRUNC(('TRI-3'!BG46  ),2),0))=9,"A-",IF((ROUND(TRUNC(('TRI-3'!BG46   ),2),0))=8,"B+",IF((ROUND(TRUNC(('TRI-3'!BG46 ),2),0))=7,"B-",IF((ROUND(TRUNC(('TRI-3'!BG46  ),2),0))=6,"C+",IF((ROUND(TRUNC(('TRI-3'!BG46  ),2),0))=5,"C-",IF((ROUND(TRUNC(('TRI-3'!BG46  ),2),0))=4,"D+",IF((ROUND(TRUNC(('TRI-3'!BG46 ),2),0))=3,"D-",IF((ROUND(TRUNC(('TRI-3'!BG46 ),2),0))=2,"E+",IF((ROUND(TRUNC(('TRI-3'!BG46  ),2),0))&lt;=1,"E-","")))))))))))</f>
        <v/>
      </c>
      <c r="BH46" s="51" t="str">
        <f>IF(OR('TRI-3'!BH46 ="",'TRI-3'!BH46&lt;0,'TRI-3'!BH46  &gt;10),"",IF((ROUND(TRUNC(('TRI-3'!BH46  ),2),0))=10,"A+",IF((ROUND(TRUNC(('TRI-3'!BH46  ),2),0))=9,"A-",IF((ROUND(TRUNC(('TRI-3'!BH46   ),2),0))=8,"B+",IF((ROUND(TRUNC(('TRI-3'!BH46 ),2),0))=7,"B-",IF((ROUND(TRUNC(('TRI-3'!BH46  ),2),0))=6,"C+",IF((ROUND(TRUNC(('TRI-3'!BH46  ),2),0))=5,"C-",IF((ROUND(TRUNC(('TRI-3'!BH46  ),2),0))=4,"D+",IF((ROUND(TRUNC(('TRI-3'!BH46 ),2),0))=3,"D-",IF((ROUND(TRUNC(('TRI-3'!BH46 ),2),0))=2,"E+",IF((ROUND(TRUNC(('TRI-3'!BH46  ),2),0))&lt;=1,"E-","")))))))))))</f>
        <v/>
      </c>
      <c r="BI46" s="51" t="str">
        <f>IF(OR('TRI-3'!BI46 ="",'TRI-3'!BI46&lt;0,'TRI-3'!BI46  &gt;10),"",IF((ROUND(TRUNC(('TRI-3'!BI46  ),2),0))=10,"A+",IF((ROUND(TRUNC(('TRI-3'!BI46  ),2),0))=9,"A-",IF((ROUND(TRUNC(('TRI-3'!BI46   ),2),0))=8,"B+",IF((ROUND(TRUNC(('TRI-3'!BI46 ),2),0))=7,"B-",IF((ROUND(TRUNC(('TRI-3'!BI46  ),2),0))=6,"C+",IF((ROUND(TRUNC(('TRI-3'!BI46  ),2),0))=5,"C-",IF((ROUND(TRUNC(('TRI-3'!BI46  ),2),0))=4,"D+",IF((ROUND(TRUNC(('TRI-3'!BI46 ),2),0))=3,"D-",IF((ROUND(TRUNC(('TRI-3'!BI46 ),2),0))=2,"E+",IF((ROUND(TRUNC(('TRI-3'!BI46  ),2),0))&lt;=1,"E-","")))))))))))</f>
        <v/>
      </c>
      <c r="BJ46" s="51" t="str">
        <f>IF(OR('TRI-3'!BJ46 ="",'TRI-3'!BJ46&lt;0,'TRI-3'!BJ46  &gt;10),"",IF((ROUND(TRUNC(('TRI-3'!BJ46  ),2),0))=10,"A+",IF((ROUND(TRUNC(('TRI-3'!BJ46  ),2),0))=9,"A-",IF((ROUND(TRUNC(('TRI-3'!BJ46   ),2),0))=8,"B+",IF((ROUND(TRUNC(('TRI-3'!BJ46 ),2),0))=7,"B-",IF((ROUND(TRUNC(('TRI-3'!BJ46  ),2),0))=6,"C+",IF((ROUND(TRUNC(('TRI-3'!BJ46  ),2),0))=5,"C-",IF((ROUND(TRUNC(('TRI-3'!BJ46  ),2),0))=4,"D+",IF((ROUND(TRUNC(('TRI-3'!BJ46 ),2),0))=3,"D-",IF((ROUND(TRUNC(('TRI-3'!BJ46 ),2),0))=2,"E+",IF((ROUND(TRUNC(('TRI-3'!BJ46  ),2),0))&lt;=1,"E-","")))))))))))</f>
        <v/>
      </c>
      <c r="BK46" s="51" t="str">
        <f>IF(OR('TRI-3'!BK46 ="",'TRI-3'!BK46&lt;0,'TRI-3'!BK46  &gt;10),"",IF((ROUND(TRUNC(('TRI-3'!BK46  ),2),0))=10,"A+",IF((ROUND(TRUNC(('TRI-3'!BK46  ),2),0))=9,"A-",IF((ROUND(TRUNC(('TRI-3'!BK46   ),2),0))=8,"B+",IF((ROUND(TRUNC(('TRI-3'!BK46 ),2),0))=7,"B-",IF((ROUND(TRUNC(('TRI-3'!BK46  ),2),0))=6,"C+",IF((ROUND(TRUNC(('TRI-3'!BK46  ),2),0))=5,"C-",IF((ROUND(TRUNC(('TRI-3'!BK46  ),2),0))=4,"D+",IF((ROUND(TRUNC(('TRI-3'!BK46 ),2),0))=3,"D-",IF((ROUND(TRUNC(('TRI-3'!BK46 ),2),0))=2,"E+",IF((ROUND(TRUNC(('TRI-3'!BK46  ),2),0))&lt;=1,"E-","")))))))))))</f>
        <v/>
      </c>
      <c r="BL46" s="51" t="str">
        <f>IF(OR('TRI-3'!BL46 ="",'TRI-3'!BL46&lt;0,'TRI-3'!BL46  &gt;10),"",IF((ROUND(TRUNC(('TRI-3'!BL46  ),2),0))=10,"A+",IF((ROUND(TRUNC(('TRI-3'!BL46  ),2),0))=9,"A-",IF((ROUND(TRUNC(('TRI-3'!BL46   ),2),0))=8,"B+",IF((ROUND(TRUNC(('TRI-3'!BL46 ),2),0))=7,"B-",IF((ROUND(TRUNC(('TRI-3'!BL46  ),2),0))=6,"C+",IF((ROUND(TRUNC(('TRI-3'!BL46  ),2),0))=5,"C-",IF((ROUND(TRUNC(('TRI-3'!BL46  ),2),0))=4,"D+",IF((ROUND(TRUNC(('TRI-3'!BL46 ),2),0))=3,"D-",IF((ROUND(TRUNC(('TRI-3'!BL46 ),2),0))=2,"E+",IF((ROUND(TRUNC(('TRI-3'!BL46  ),2),0))&lt;=1,"E-","")))))))))))</f>
        <v/>
      </c>
      <c r="BM46" s="51" t="str">
        <f>IF(OR('TRI-3'!BM46 ="",'TRI-3'!BM46&lt;0,'TRI-3'!BM46  &gt;10),"",IF((ROUND(TRUNC(('TRI-3'!BM46  ),2),0))=10,"A+",IF((ROUND(TRUNC(('TRI-3'!BM46  ),2),0))=9,"A-",IF((ROUND(TRUNC(('TRI-3'!BM46   ),2),0))=8,"B+",IF((ROUND(TRUNC(('TRI-3'!BM46 ),2),0))=7,"B-",IF((ROUND(TRUNC(('TRI-3'!BM46  ),2),0))=6,"C+",IF((ROUND(TRUNC(('TRI-3'!BM46  ),2),0))=5,"C-",IF((ROUND(TRUNC(('TRI-3'!BM46  ),2),0))=4,"D+",IF((ROUND(TRUNC(('TRI-3'!BM46 ),2),0))=3,"D-",IF((ROUND(TRUNC(('TRI-3'!BM46 ),2),0))=2,"E+",IF((ROUND(TRUNC(('TRI-3'!BM46  ),2),0))&lt;=1,"E-","")))))))))))</f>
        <v/>
      </c>
      <c r="BN46" s="51" t="str">
        <f>IF(OR('TRI-3'!BN46 ="",'TRI-3'!BN46&lt;0,'TRI-3'!BN46  &gt;10),"",IF((ROUND(TRUNC(('TRI-3'!BN46  ),2),0))=10,"A+",IF((ROUND(TRUNC(('TRI-3'!BN46  ),2),0))=9,"A-",IF((ROUND(TRUNC(('TRI-3'!BN46   ),2),0))=8,"B+",IF((ROUND(TRUNC(('TRI-3'!BN46 ),2),0))=7,"B-",IF((ROUND(TRUNC(('TRI-3'!BN46  ),2),0))=6,"C+",IF((ROUND(TRUNC(('TRI-3'!BN46  ),2),0))=5,"C-",IF((ROUND(TRUNC(('TRI-3'!BN46  ),2),0))=4,"D+",IF((ROUND(TRUNC(('TRI-3'!BN46 ),2),0))=3,"D-",IF((ROUND(TRUNC(('TRI-3'!BN46 ),2),0))=2,"E+",IF((ROUND(TRUNC(('TRI-3'!BN46  ),2),0))&lt;=1,"E-","")))))))))))</f>
        <v/>
      </c>
      <c r="BO46" s="51" t="str">
        <f>IF(OR('TRI-3'!BO46 ="",'TRI-3'!BO46&lt;0,'TRI-3'!BO46  &gt;10),"",IF((ROUND(TRUNC(('TRI-3'!BO46  ),2),0))=10,"A+",IF((ROUND(TRUNC(('TRI-3'!BO46  ),2),0))=9,"A-",IF((ROUND(TRUNC(('TRI-3'!BO46   ),2),0))=8,"B+",IF((ROUND(TRUNC(('TRI-3'!BO46 ),2),0))=7,"B-",IF((ROUND(TRUNC(('TRI-3'!BO46  ),2),0))=6,"C+",IF((ROUND(TRUNC(('TRI-3'!BO46  ),2),0))=5,"C-",IF((ROUND(TRUNC(('TRI-3'!BO46  ),2),0))=4,"D+",IF((ROUND(TRUNC(('TRI-3'!BO46 ),2),0))=3,"D-",IF((ROUND(TRUNC(('TRI-3'!BO46 ),2),0))=2,"E+",IF((ROUND(TRUNC(('TRI-3'!BO46  ),2),0))&lt;=1,"E-","")))))))))))</f>
        <v/>
      </c>
      <c r="BP46" s="51" t="str">
        <f>IF(OR('TRI-3'!BP46 ="",'TRI-3'!BP46&lt;0,'TRI-3'!BP46  &gt;10),"",IF((ROUND(TRUNC(('TRI-3'!BP46  ),2),0))=10,"A+",IF((ROUND(TRUNC(('TRI-3'!BP46  ),2),0))=9,"A-",IF((ROUND(TRUNC(('TRI-3'!BP46   ),2),0))=8,"B+",IF((ROUND(TRUNC(('TRI-3'!BP46 ),2),0))=7,"B-",IF((ROUND(TRUNC(('TRI-3'!BP46  ),2),0))=6,"C+",IF((ROUND(TRUNC(('TRI-3'!BP46  ),2),0))=5,"C-",IF((ROUND(TRUNC(('TRI-3'!BP46  ),2),0))=4,"D+",IF((ROUND(TRUNC(('TRI-3'!BP46 ),2),0))=3,"D-",IF((ROUND(TRUNC(('TRI-3'!BP46 ),2),0))=2,"E+",IF((ROUND(TRUNC(('TRI-3'!BP46  ),2),0))&lt;=1,"E-","")))))))))))</f>
        <v/>
      </c>
      <c r="BQ46" s="51" t="str">
        <f>IF(OR('TRI-3'!BQ46 ="",'TRI-3'!BQ46&lt;0,'TRI-3'!BQ46  &gt;10),"",IF((ROUND(TRUNC(('TRI-3'!BQ46  ),2),0))=10,"A+",IF((ROUND(TRUNC(('TRI-3'!BQ46  ),2),0))=9,"A-",IF((ROUND(TRUNC(('TRI-3'!BQ46   ),2),0))=8,"B+",IF((ROUND(TRUNC(('TRI-3'!BQ46 ),2),0))=7,"B-",IF((ROUND(TRUNC(('TRI-3'!BQ46  ),2),0))=6,"C+",IF((ROUND(TRUNC(('TRI-3'!BQ46  ),2),0))=5,"C-",IF((ROUND(TRUNC(('TRI-3'!BQ46  ),2),0))=4,"D+",IF((ROUND(TRUNC(('TRI-3'!BQ46 ),2),0))=3,"D-",IF((ROUND(TRUNC(('TRI-3'!BQ46 ),2),0))=2,"E+",IF((ROUND(TRUNC(('TRI-3'!BQ46  ),2),0))&lt;=1,"E-","")))))))))))</f>
        <v/>
      </c>
      <c r="BR46" s="51" t="str">
        <f>IF(OR('TRI-3'!BR46 ="",'TRI-3'!BR46&lt;0,'TRI-3'!BR46  &gt;10),"",IF((ROUND(TRUNC(('TRI-3'!BR46  ),2),0))=10,"A+",IF((ROUND(TRUNC(('TRI-3'!BR46  ),2),0))=9,"A-",IF((ROUND(TRUNC(('TRI-3'!BR46   ),2),0))=8,"B+",IF((ROUND(TRUNC(('TRI-3'!BR46 ),2),0))=7,"B-",IF((ROUND(TRUNC(('TRI-3'!BR46  ),2),0))=6,"C+",IF((ROUND(TRUNC(('TRI-3'!BR46  ),2),0))=5,"C-",IF((ROUND(TRUNC(('TRI-3'!BR46  ),2),0))=4,"D+",IF((ROUND(TRUNC(('TRI-3'!BR46 ),2),0))=3,"D-",IF((ROUND(TRUNC(('TRI-3'!BR46 ),2),0))=2,"E+",IF((ROUND(TRUNC(('TRI-3'!BR46  ),2),0))&lt;=1,"E-","")))))))))))</f>
        <v/>
      </c>
      <c r="BS46" s="51" t="str">
        <f>IF(OR('TRI-3'!BS46 ="",'TRI-3'!BS46&lt;0,'TRI-3'!BS46  &gt;10),"",IF((ROUND(TRUNC(('TRI-3'!BS46  ),2),0))=10,"A+",IF((ROUND(TRUNC(('TRI-3'!BS46  ),2),0))=9,"A-",IF((ROUND(TRUNC(('TRI-3'!BS46   ),2),0))=8,"B+",IF((ROUND(TRUNC(('TRI-3'!BS46 ),2),0))=7,"B-",IF((ROUND(TRUNC(('TRI-3'!BS46  ),2),0))=6,"C+",IF((ROUND(TRUNC(('TRI-3'!BS46  ),2),0))=5,"C-",IF((ROUND(TRUNC(('TRI-3'!BS46  ),2),0))=4,"D+",IF((ROUND(TRUNC(('TRI-3'!BS46 ),2),0))=3,"D-",IF((ROUND(TRUNC(('TRI-3'!BS46 ),2),0))=2,"E+",IF((ROUND(TRUNC(('TRI-3'!BS46  ),2),0))&lt;=1,"E-","")))))))))))</f>
        <v/>
      </c>
      <c r="BT46" s="51" t="str">
        <f>IF(OR('TRI-3'!BT46 ="",'TRI-3'!BT46&lt;0,'TRI-3'!BT46  &gt;10),"",IF((ROUND(TRUNC(('TRI-3'!BT46  ),2),0))=10,"A+",IF((ROUND(TRUNC(('TRI-3'!BT46  ),2),0))=9,"A-",IF((ROUND(TRUNC(('TRI-3'!BT46   ),2),0))=8,"B+",IF((ROUND(TRUNC(('TRI-3'!BT46 ),2),0))=7,"B-",IF((ROUND(TRUNC(('TRI-3'!BT46  ),2),0))=6,"C+",IF((ROUND(TRUNC(('TRI-3'!BT46  ),2),0))=5,"C-",IF((ROUND(TRUNC(('TRI-3'!BT46  ),2),0))=4,"D+",IF((ROUND(TRUNC(('TRI-3'!BT46 ),2),0))=3,"D-",IF((ROUND(TRUNC(('TRI-3'!BT46 ),2),0))=2,"E+",IF((ROUND(TRUNC(('TRI-3'!BT46  ),2),0))&lt;=1,"E-","")))))))))))</f>
        <v/>
      </c>
      <c r="BU46" s="51" t="str">
        <f>IF(OR('TRI-3'!BU46 ="",'TRI-3'!BU46&lt;0,'TRI-3'!BU46  &gt;10),"",IF((ROUND(TRUNC(('TRI-3'!BU46  ),2),0))=10,"A+",IF((ROUND(TRUNC(('TRI-3'!BU46  ),2),0))=9,"A-",IF((ROUND(TRUNC(('TRI-3'!BU46   ),2),0))=8,"B+",IF((ROUND(TRUNC(('TRI-3'!BU46 ),2),0))=7,"B-",IF((ROUND(TRUNC(('TRI-3'!BU46  ),2),0))=6,"C+",IF((ROUND(TRUNC(('TRI-3'!BU46  ),2),0))=5,"C-",IF((ROUND(TRUNC(('TRI-3'!BU46  ),2),0))=4,"D+",IF((ROUND(TRUNC(('TRI-3'!BU46 ),2),0))=3,"D-",IF((ROUND(TRUNC(('TRI-3'!BU46 ),2),0))=2,"E+",IF((ROUND(TRUNC(('TRI-3'!BU46  ),2),0))&lt;=1,"E-","")))))))))))</f>
        <v/>
      </c>
      <c r="BV46" s="51" t="str">
        <f>IF(OR('TRI-3'!BV46 ="",'TRI-3'!BV46&lt;0,'TRI-3'!BV46  &gt;10),"",IF((ROUND(TRUNC(('TRI-3'!BV46  ),2),0))=10,"A+",IF((ROUND(TRUNC(('TRI-3'!BV46  ),2),0))=9,"A-",IF((ROUND(TRUNC(('TRI-3'!BV46   ),2),0))=8,"B+",IF((ROUND(TRUNC(('TRI-3'!BV46 ),2),0))=7,"B-",IF((ROUND(TRUNC(('TRI-3'!BV46  ),2),0))=6,"C+",IF((ROUND(TRUNC(('TRI-3'!BV46  ),2),0))=5,"C-",IF((ROUND(TRUNC(('TRI-3'!BV46  ),2),0))=4,"D+",IF((ROUND(TRUNC(('TRI-3'!BV46 ),2),0))=3,"D-",IF((ROUND(TRUNC(('TRI-3'!BV46 ),2),0))=2,"E+",IF((ROUND(TRUNC(('TRI-3'!BV46  ),2),0))&lt;=1,"E-","")))))))))))</f>
        <v/>
      </c>
      <c r="BW46" s="51" t="str">
        <f>IF(OR('TRI-3'!BW46 ="",'TRI-3'!BW46&lt;0,'TRI-3'!BW46  &gt;10),"",IF((ROUND(TRUNC(('TRI-3'!BW46  ),2),0))=10,"A+",IF((ROUND(TRUNC(('TRI-3'!BW46  ),2),0))=9,"A-",IF((ROUND(TRUNC(('TRI-3'!BW46   ),2),0))=8,"B+",IF((ROUND(TRUNC(('TRI-3'!BW46 ),2),0))=7,"B-",IF((ROUND(TRUNC(('TRI-3'!BW46  ),2),0))=6,"C+",IF((ROUND(TRUNC(('TRI-3'!BW46  ),2),0))=5,"C-",IF((ROUND(TRUNC(('TRI-3'!BW46  ),2),0))=4,"D+",IF((ROUND(TRUNC(('TRI-3'!BW46 ),2),0))=3,"D-",IF((ROUND(TRUNC(('TRI-3'!BW46 ),2),0))=2,"E+",IF((ROUND(TRUNC(('TRI-3'!BW46  ),2),0))&lt;=1,"E-","")))))))))))</f>
        <v/>
      </c>
      <c r="BX46" s="51" t="str">
        <f>IF(OR('TRI-3'!BX46 ="",'TRI-3'!BX46&lt;0,'TRI-3'!BX46  &gt;10),"",IF((ROUND(TRUNC(('TRI-3'!BX46  ),2),0))=10,"A+",IF((ROUND(TRUNC(('TRI-3'!BX46  ),2),0))=9,"A-",IF((ROUND(TRUNC(('TRI-3'!BX46   ),2),0))=8,"B+",IF((ROUND(TRUNC(('TRI-3'!BX46 ),2),0))=7,"B-",IF((ROUND(TRUNC(('TRI-3'!BX46  ),2),0))=6,"C+",IF((ROUND(TRUNC(('TRI-3'!BX46  ),2),0))=5,"C-",IF((ROUND(TRUNC(('TRI-3'!BX46  ),2),0))=4,"D+",IF((ROUND(TRUNC(('TRI-3'!BX46 ),2),0))=3,"D-",IF((ROUND(TRUNC(('TRI-3'!BX46 ),2),0))=2,"E+",IF((ROUND(TRUNC(('TRI-3'!BX46  ),2),0))&lt;=1,"E-","")))))))))))</f>
        <v/>
      </c>
      <c r="BY46" s="51" t="str">
        <f>IF(OR('TRI-3'!BY46 ="",'TRI-3'!BY46&lt;0,'TRI-3'!BY46  &gt;10),"",IF((ROUND(TRUNC(('TRI-3'!BY46  ),2),0))=10,"A+",IF((ROUND(TRUNC(('TRI-3'!BY46  ),2),0))=9,"A-",IF((ROUND(TRUNC(('TRI-3'!BY46   ),2),0))=8,"B+",IF((ROUND(TRUNC(('TRI-3'!BY46 ),2),0))=7,"B-",IF((ROUND(TRUNC(('TRI-3'!BY46  ),2),0))=6,"C+",IF((ROUND(TRUNC(('TRI-3'!BY46  ),2),0))=5,"C-",IF((ROUND(TRUNC(('TRI-3'!BY46  ),2),0))=4,"D+",IF((ROUND(TRUNC(('TRI-3'!BY46 ),2),0))=3,"D-",IF((ROUND(TRUNC(('TRI-3'!BY46 ),2),0))=2,"E+",IF((ROUND(TRUNC(('TRI-3'!BY46  ),2),0))&lt;=1,"E-","")))))))))))</f>
        <v/>
      </c>
      <c r="BZ46" s="51" t="str">
        <f>IF(OR('TRI-3'!BZ46 ="",'TRI-3'!BZ46&lt;0,'TRI-3'!BZ46  &gt;10),"",IF((ROUND(TRUNC(('TRI-3'!BZ46  ),2),0))=10,"A+",IF((ROUND(TRUNC(('TRI-3'!BZ46  ),2),0))=9,"A-",IF((ROUND(TRUNC(('TRI-3'!BZ46   ),2),0))=8,"B+",IF((ROUND(TRUNC(('TRI-3'!BZ46 ),2),0))=7,"B-",IF((ROUND(TRUNC(('TRI-3'!BZ46  ),2),0))=6,"C+",IF((ROUND(TRUNC(('TRI-3'!BZ46  ),2),0))=5,"C-",IF((ROUND(TRUNC(('TRI-3'!BZ46  ),2),0))=4,"D+",IF((ROUND(TRUNC(('TRI-3'!BZ46 ),2),0))=3,"D-",IF((ROUND(TRUNC(('TRI-3'!BZ46 ),2),0))=2,"E+",IF((ROUND(TRUNC(('TRI-3'!BZ46  ),2),0))&lt;=1,"E-","")))))))))))</f>
        <v/>
      </c>
      <c r="CA46" s="51" t="str">
        <f>IF(OR('TRI-3'!CA46 ="",'TRI-3'!CA46&lt;0,'TRI-3'!CA46  &gt;10),"",IF((ROUND(TRUNC(('TRI-3'!CA46  ),2),0))=10,"A+",IF((ROUND(TRUNC(('TRI-3'!CA46  ),2),0))=9,"A-",IF((ROUND(TRUNC(('TRI-3'!CA46   ),2),0))=8,"B+",IF((ROUND(TRUNC(('TRI-3'!CA46 ),2),0))=7,"B-",IF((ROUND(TRUNC(('TRI-3'!CA46  ),2),0))=6,"C+",IF((ROUND(TRUNC(('TRI-3'!CA46  ),2),0))=5,"C-",IF((ROUND(TRUNC(('TRI-3'!CA46  ),2),0))=4,"D+",IF((ROUND(TRUNC(('TRI-3'!CA46 ),2),0))=3,"D-",IF((ROUND(TRUNC(('TRI-3'!CA46 ),2),0))=2,"E+",IF((ROUND(TRUNC(('TRI-3'!CA46  ),2),0))&lt;=1,"E-","")))))))))))</f>
        <v/>
      </c>
      <c r="CB46" s="51" t="str">
        <f>IF(OR('TRI-3'!CB46 ="",'TRI-3'!CB46&lt;0,'TRI-3'!CB46  &gt;10),"",IF((ROUND(TRUNC(('TRI-3'!CB46  ),2),0))=10,"A+",IF((ROUND(TRUNC(('TRI-3'!CB46  ),2),0))=9,"A-",IF((ROUND(TRUNC(('TRI-3'!CB46   ),2),0))=8,"B+",IF((ROUND(TRUNC(('TRI-3'!CB46 ),2),0))=7,"B-",IF((ROUND(TRUNC(('TRI-3'!CB46  ),2),0))=6,"C+",IF((ROUND(TRUNC(('TRI-3'!CB46  ),2),0))=5,"C-",IF((ROUND(TRUNC(('TRI-3'!CB46  ),2),0))=4,"D+",IF((ROUND(TRUNC(('TRI-3'!CB46 ),2),0))=3,"D-",IF((ROUND(TRUNC(('TRI-3'!CB46 ),2),0))=2,"E+",IF((ROUND(TRUNC(('TRI-3'!CB46  ),2),0))&lt;=1,"E-","")))))))))))</f>
        <v/>
      </c>
      <c r="CC46" s="51" t="str">
        <f>IF(OR('TRI-3'!CC46 ="",'TRI-3'!CC46&lt;0,'TRI-3'!CC46  &gt;10),"",IF((ROUND(TRUNC(('TRI-3'!CC46  ),2),0))=10,"A+",IF((ROUND(TRUNC(('TRI-3'!CC46  ),2),0))=9,"A-",IF((ROUND(TRUNC(('TRI-3'!CC46   ),2),0))=8,"B+",IF((ROUND(TRUNC(('TRI-3'!CC46 ),2),0))=7,"B-",IF((ROUND(TRUNC(('TRI-3'!CC46  ),2),0))=6,"C+",IF((ROUND(TRUNC(('TRI-3'!CC46  ),2),0))=5,"C-",IF((ROUND(TRUNC(('TRI-3'!CC46  ),2),0))=4,"D+",IF((ROUND(TRUNC(('TRI-3'!CC46 ),2),0))=3,"D-",IF((ROUND(TRUNC(('TRI-3'!CC46 ),2),0))=2,"E+",IF((ROUND(TRUNC(('TRI-3'!CC46  ),2),0))&lt;=1,"E-","")))))))))))</f>
        <v/>
      </c>
      <c r="CD46" s="51" t="str">
        <f>IF(OR('TRI-3'!CD46 ="",'TRI-3'!CD46&lt;0,'TRI-3'!CD46  &gt;10),"",IF((ROUND(TRUNC(('TRI-3'!CD46  ),2),0))=10,"A+",IF((ROUND(TRUNC(('TRI-3'!CD46  ),2),0))=9,"A-",IF((ROUND(TRUNC(('TRI-3'!CD46   ),2),0))=8,"B+",IF((ROUND(TRUNC(('TRI-3'!CD46 ),2),0))=7,"B-",IF((ROUND(TRUNC(('TRI-3'!CD46  ),2),0))=6,"C+",IF((ROUND(TRUNC(('TRI-3'!CD46  ),2),0))=5,"C-",IF((ROUND(TRUNC(('TRI-3'!CD46  ),2),0))=4,"D+",IF((ROUND(TRUNC(('TRI-3'!CD46 ),2),0))=3,"D-",IF((ROUND(TRUNC(('TRI-3'!CD46 ),2),0))=2,"E+",IF((ROUND(TRUNC(('TRI-3'!CD46  ),2),0))&lt;=1,"E-","")))))))))))</f>
        <v/>
      </c>
      <c r="CE46" s="51" t="str">
        <f>IF(OR('TRI-3'!CE46 ="",'TRI-3'!CE46&lt;0,'TRI-3'!CE46  &gt;10),"",IF((ROUND(TRUNC(('TRI-3'!CE46  ),2),0))=10,"A+",IF((ROUND(TRUNC(('TRI-3'!CE46  ),2),0))=9,"A-",IF((ROUND(TRUNC(('TRI-3'!CE46   ),2),0))=8,"B+",IF((ROUND(TRUNC(('TRI-3'!CE46 ),2),0))=7,"B-",IF((ROUND(TRUNC(('TRI-3'!CE46  ),2),0))=6,"C+",IF((ROUND(TRUNC(('TRI-3'!CE46  ),2),0))=5,"C-",IF((ROUND(TRUNC(('TRI-3'!CE46  ),2),0))=4,"D+",IF((ROUND(TRUNC(('TRI-3'!CE46 ),2),0))=3,"D-",IF((ROUND(TRUNC(('TRI-3'!CE46 ),2),0))=2,"E+",IF((ROUND(TRUNC(('TRI-3'!CE46  ),2),0))&lt;=1,"E-","")))))))))))</f>
        <v/>
      </c>
      <c r="CF46" s="51" t="str">
        <f>IF(OR('TRI-3'!CF46 ="",'TRI-3'!CF46&lt;0,'TRI-3'!CF46  &gt;10),"",IF((ROUND(TRUNC(('TRI-3'!CF46  ),2),0))=10,"A+",IF((ROUND(TRUNC(('TRI-3'!CF46  ),2),0))=9,"A-",IF((ROUND(TRUNC(('TRI-3'!CF46   ),2),0))=8,"B+",IF((ROUND(TRUNC(('TRI-3'!CF46 ),2),0))=7,"B-",IF((ROUND(TRUNC(('TRI-3'!CF46  ),2),0))=6,"C+",IF((ROUND(TRUNC(('TRI-3'!CF46  ),2),0))=5,"C-",IF((ROUND(TRUNC(('TRI-3'!CF46  ),2),0))=4,"D+",IF((ROUND(TRUNC(('TRI-3'!CF46 ),2),0))=3,"D-",IF((ROUND(TRUNC(('TRI-3'!CF46 ),2),0))=2,"E+",IF((ROUND(TRUNC(('TRI-3'!CF46  ),2),0))&lt;=1,"E-","")))))))))))</f>
        <v/>
      </c>
      <c r="CG46" s="51" t="str">
        <f>IF(OR('TRI-3'!CG46 ="",'TRI-3'!CG46&lt;0,'TRI-3'!CG46  &gt;10),"",IF((ROUND(TRUNC(('TRI-3'!CG46  ),2),0))=10,"A+",IF((ROUND(TRUNC(('TRI-3'!CG46  ),2),0))=9,"A-",IF((ROUND(TRUNC(('TRI-3'!CG46   ),2),0))=8,"B+",IF((ROUND(TRUNC(('TRI-3'!CG46 ),2),0))=7,"B-",IF((ROUND(TRUNC(('TRI-3'!CG46  ),2),0))=6,"C+",IF((ROUND(TRUNC(('TRI-3'!CG46  ),2),0))=5,"C-",IF((ROUND(TRUNC(('TRI-3'!CG46  ),2),0))=4,"D+",IF((ROUND(TRUNC(('TRI-3'!CG46 ),2),0))=3,"D-",IF((ROUND(TRUNC(('TRI-3'!CG46 ),2),0))=2,"E+",IF((ROUND(TRUNC(('TRI-3'!CG46  ),2),0))&lt;=1,"E-","")))))))))))</f>
        <v/>
      </c>
      <c r="CH46" s="51" t="str">
        <f>IF(OR('TRI-3'!CH46 ="",'TRI-3'!CH46&lt;0,'TRI-3'!CH46  &gt;10),"",IF((ROUND(TRUNC(('TRI-3'!CH46  ),2),0))=10,"A+",IF((ROUND(TRUNC(('TRI-3'!CH46  ),2),0))=9,"A-",IF((ROUND(TRUNC(('TRI-3'!CH46   ),2),0))=8,"B+",IF((ROUND(TRUNC(('TRI-3'!CH46 ),2),0))=7,"B-",IF((ROUND(TRUNC(('TRI-3'!CH46  ),2),0))=6,"C+",IF((ROUND(TRUNC(('TRI-3'!CH46  ),2),0))=5,"C-",IF((ROUND(TRUNC(('TRI-3'!CH46  ),2),0))=4,"D+",IF((ROUND(TRUNC(('TRI-3'!CH46 ),2),0))=3,"D-",IF((ROUND(TRUNC(('TRI-3'!CH46 ),2),0))=2,"E+",IF((ROUND(TRUNC(('TRI-3'!CH46  ),2),0))&lt;=1,"E-","")))))))))))</f>
        <v/>
      </c>
      <c r="CI46" s="51" t="str">
        <f>IF(OR('TRI-3'!CI46 ="",'TRI-3'!CI46&lt;0,'TRI-3'!CI46  &gt;10),"",IF((ROUND(TRUNC(('TRI-3'!CI46  ),2),0))=10,"A+",IF((ROUND(TRUNC(('TRI-3'!CI46  ),2),0))=9,"A-",IF((ROUND(TRUNC(('TRI-3'!CI46   ),2),0))=8,"B+",IF((ROUND(TRUNC(('TRI-3'!CI46 ),2),0))=7,"B-",IF((ROUND(TRUNC(('TRI-3'!CI46  ),2),0))=6,"C+",IF((ROUND(TRUNC(('TRI-3'!CI46  ),2),0))=5,"C-",IF((ROUND(TRUNC(('TRI-3'!CI46  ),2),0))=4,"D+",IF((ROUND(TRUNC(('TRI-3'!CI46 ),2),0))=3,"D-",IF((ROUND(TRUNC(('TRI-3'!CI46 ),2),0))=2,"E+",IF((ROUND(TRUNC(('TRI-3'!CI46  ),2),0))&lt;=1,"E-","")))))))))))</f>
        <v/>
      </c>
      <c r="CJ46" s="51" t="str">
        <f>IF(OR('TRI-3'!CJ46 ="",'TRI-3'!CJ46&lt;0,'TRI-3'!CJ46  &gt;10),"",IF((ROUND(TRUNC(('TRI-3'!CJ46  ),2),0))=10,"A+",IF((ROUND(TRUNC(('TRI-3'!CJ46  ),2),0))=9,"A-",IF((ROUND(TRUNC(('TRI-3'!CJ46   ),2),0))=8,"B+",IF((ROUND(TRUNC(('TRI-3'!CJ46 ),2),0))=7,"B-",IF((ROUND(TRUNC(('TRI-3'!CJ46  ),2),0))=6,"C+",IF((ROUND(TRUNC(('TRI-3'!CJ46  ),2),0))=5,"C-",IF((ROUND(TRUNC(('TRI-3'!CJ46  ),2),0))=4,"D+",IF((ROUND(TRUNC(('TRI-3'!CJ46 ),2),0))=3,"D-",IF((ROUND(TRUNC(('TRI-3'!CJ46 ),2),0))=2,"E+",IF((ROUND(TRUNC(('TRI-3'!CJ46  ),2),0))&lt;=1,"E-","")))))))))))</f>
        <v/>
      </c>
      <c r="CK46" s="51" t="str">
        <f>IF(OR('TRI-3'!CK46 ="",'TRI-3'!CK46&lt;0,'TRI-3'!CK46  &gt;10),"",IF((ROUND(TRUNC(('TRI-3'!CK46  ),2),0))=10,"A+",IF((ROUND(TRUNC(('TRI-3'!CK46  ),2),0))=9,"A-",IF((ROUND(TRUNC(('TRI-3'!CK46   ),2),0))=8,"B+",IF((ROUND(TRUNC(('TRI-3'!CK46 ),2),0))=7,"B-",IF((ROUND(TRUNC(('TRI-3'!CK46  ),2),0))=6,"C+",IF((ROUND(TRUNC(('TRI-3'!CK46  ),2),0))=5,"C-",IF((ROUND(TRUNC(('TRI-3'!CK46  ),2),0))=4,"D+",IF((ROUND(TRUNC(('TRI-3'!CK46 ),2),0))=3,"D-",IF((ROUND(TRUNC(('TRI-3'!CK46 ),2),0))=2,"E+",IF((ROUND(TRUNC(('TRI-3'!CK46  ),2),0))&lt;=1,"E-","")))))))))))</f>
        <v/>
      </c>
      <c r="CL46" s="51" t="str">
        <f>IF(OR('TRI-3'!CL46 ="",'TRI-3'!CL46&lt;0,'TRI-3'!CL46  &gt;10),"",IF((ROUND(TRUNC(('TRI-3'!CL46  ),2),0))=10,"A+",IF((ROUND(TRUNC(('TRI-3'!CL46  ),2),0))=9,"A-",IF((ROUND(TRUNC(('TRI-3'!CL46   ),2),0))=8,"B+",IF((ROUND(TRUNC(('TRI-3'!CL46 ),2),0))=7,"B-",IF((ROUND(TRUNC(('TRI-3'!CL46  ),2),0))=6,"C+",IF((ROUND(TRUNC(('TRI-3'!CL46  ),2),0))=5,"C-",IF((ROUND(TRUNC(('TRI-3'!CL46  ),2),0))=4,"D+",IF((ROUND(TRUNC(('TRI-3'!CL46 ),2),0))=3,"D-",IF((ROUND(TRUNC(('TRI-3'!CL46 ),2),0))=2,"E+",IF((ROUND(TRUNC(('TRI-3'!CL46  ),2),0))&lt;=1,"E-","")))))))))))</f>
        <v/>
      </c>
      <c r="CM46" s="51" t="str">
        <f>IF(OR('TRI-3'!CM46 ="",'TRI-3'!CM46&lt;0,'TRI-3'!CM46  &gt;10),"",IF((ROUND(TRUNC(('TRI-3'!CM46  ),2),0))=10,"A+",IF((ROUND(TRUNC(('TRI-3'!CM46  ),2),0))=9,"A-",IF((ROUND(TRUNC(('TRI-3'!CM46   ),2),0))=8,"B+",IF((ROUND(TRUNC(('TRI-3'!CM46 ),2),0))=7,"B-",IF((ROUND(TRUNC(('TRI-3'!CM46  ),2),0))=6,"C+",IF((ROUND(TRUNC(('TRI-3'!CM46  ),2),0))=5,"C-",IF((ROUND(TRUNC(('TRI-3'!CM46  ),2),0))=4,"D+",IF((ROUND(TRUNC(('TRI-3'!CM46 ),2),0))=3,"D-",IF((ROUND(TRUNC(('TRI-3'!CM46 ),2),0))=2,"E+",IF((ROUND(TRUNC(('TRI-3'!CM46  ),2),0))&lt;=1,"E-","")))))))))))</f>
        <v/>
      </c>
      <c r="CN46" s="51" t="str">
        <f>IF(OR('TRI-3'!CN46 ="",'TRI-3'!CN46&lt;0,'TRI-3'!CN46  &gt;10),"",IF((ROUND(TRUNC(('TRI-3'!CN46  ),2),0))=10,"A+",IF((ROUND(TRUNC(('TRI-3'!CN46  ),2),0))=9,"A-",IF((ROUND(TRUNC(('TRI-3'!CN46   ),2),0))=8,"B+",IF((ROUND(TRUNC(('TRI-3'!CN46 ),2),0))=7,"B-",IF((ROUND(TRUNC(('TRI-3'!CN46  ),2),0))=6,"C+",IF((ROUND(TRUNC(('TRI-3'!CN46  ),2),0))=5,"C-",IF((ROUND(TRUNC(('TRI-3'!CN46  ),2),0))=4,"D+",IF((ROUND(TRUNC(('TRI-3'!CN46 ),2),0))=3,"D-",IF((ROUND(TRUNC(('TRI-3'!CN46 ),2),0))=2,"E+",IF((ROUND(TRUNC(('TRI-3'!CN46  ),2),0))&lt;=1,"E-","")))))))))))</f>
        <v/>
      </c>
      <c r="CO46" s="51" t="str">
        <f>IF(OR('TRI-3'!CO46 ="",'TRI-3'!CO46&lt;0,'TRI-3'!CO46  &gt;10),"",IF((ROUND(TRUNC(('TRI-3'!CO46  ),2),0))=10,"A+",IF((ROUND(TRUNC(('TRI-3'!CO46  ),2),0))=9,"A-",IF((ROUND(TRUNC(('TRI-3'!CO46   ),2),0))=8,"B+",IF((ROUND(TRUNC(('TRI-3'!CO46 ),2),0))=7,"B-",IF((ROUND(TRUNC(('TRI-3'!CO46  ),2),0))=6,"C+",IF((ROUND(TRUNC(('TRI-3'!CO46  ),2),0))=5,"C-",IF((ROUND(TRUNC(('TRI-3'!CO46  ),2),0))=4,"D+",IF((ROUND(TRUNC(('TRI-3'!CO46 ),2),0))=3,"D-",IF((ROUND(TRUNC(('TRI-3'!CO46 ),2),0))=2,"E+",IF((ROUND(TRUNC(('TRI-3'!CO46  ),2),0))&lt;=1,"E-","")))))))))))</f>
        <v/>
      </c>
      <c r="CP46" s="51" t="str">
        <f>IF(OR('TRI-3'!CP46 ="",'TRI-3'!CP46&lt;0,'TRI-3'!CP46  &gt;10),"",IF((ROUND(TRUNC(('TRI-3'!CP46  ),2),0))=10,"A+",IF((ROUND(TRUNC(('TRI-3'!CP46  ),2),0))=9,"A-",IF((ROUND(TRUNC(('TRI-3'!CP46   ),2),0))=8,"B+",IF((ROUND(TRUNC(('TRI-3'!CP46 ),2),0))=7,"B-",IF((ROUND(TRUNC(('TRI-3'!CP46  ),2),0))=6,"C+",IF((ROUND(TRUNC(('TRI-3'!CP46  ),2),0))=5,"C-",IF((ROUND(TRUNC(('TRI-3'!CP46  ),2),0))=4,"D+",IF((ROUND(TRUNC(('TRI-3'!CP46 ),2),0))=3,"D-",IF((ROUND(TRUNC(('TRI-3'!CP46 ),2),0))=2,"E+",IF((ROUND(TRUNC(('TRI-3'!CP46  ),2),0))&lt;=1,"E-","")))))))))))</f>
        <v/>
      </c>
      <c r="CQ46" s="51" t="str">
        <f>IF(OR('TRI-3'!CQ46 ="",'TRI-3'!CQ46&lt;0,'TRI-3'!CQ46  &gt;10),"",IF((ROUND(TRUNC(('TRI-3'!CQ46  ),2),0))=10,"A+",IF((ROUND(TRUNC(('TRI-3'!CQ46  ),2),0))=9,"A-",IF((ROUND(TRUNC(('TRI-3'!CQ46   ),2),0))=8,"B+",IF((ROUND(TRUNC(('TRI-3'!CQ46 ),2),0))=7,"B-",IF((ROUND(TRUNC(('TRI-3'!CQ46  ),2),0))=6,"C+",IF((ROUND(TRUNC(('TRI-3'!CQ46  ),2),0))=5,"C-",IF((ROUND(TRUNC(('TRI-3'!CQ46  ),2),0))=4,"D+",IF((ROUND(TRUNC(('TRI-3'!CQ46 ),2),0))=3,"D-",IF((ROUND(TRUNC(('TRI-3'!CQ46 ),2),0))=2,"E+",IF((ROUND(TRUNC(('TRI-3'!CQ46  ),2),0))&lt;=1,"E-","")))))))))))</f>
        <v/>
      </c>
      <c r="CR46" s="51" t="str">
        <f>IF(OR('TRI-3'!CR46 ="",'TRI-3'!CR46&lt;0,'TRI-3'!CR46  &gt;10),"",IF((ROUND(TRUNC(('TRI-3'!CR46  ),2),0))=10,"A+",IF((ROUND(TRUNC(('TRI-3'!CR46  ),2),0))=9,"A-",IF((ROUND(TRUNC(('TRI-3'!CR46   ),2),0))=8,"B+",IF((ROUND(TRUNC(('TRI-3'!CR46 ),2),0))=7,"B-",IF((ROUND(TRUNC(('TRI-3'!CR46  ),2),0))=6,"C+",IF((ROUND(TRUNC(('TRI-3'!CR46  ),2),0))=5,"C-",IF((ROUND(TRUNC(('TRI-3'!CR46  ),2),0))=4,"D+",IF((ROUND(TRUNC(('TRI-3'!CR46 ),2),0))=3,"D-",IF((ROUND(TRUNC(('TRI-3'!CR46 ),2),0))=2,"E+",IF((ROUND(TRUNC(('TRI-3'!CR46  ),2),0))&lt;=1,"E-","")))))))))))</f>
        <v/>
      </c>
      <c r="CS46" s="51" t="str">
        <f>IF(OR('TRI-3'!CS46 ="",'TRI-3'!CS46&lt;0,'TRI-3'!CS46  &gt;10),"",IF((ROUND(TRUNC(('TRI-3'!CS46  ),2),0))=10,"A+",IF((ROUND(TRUNC(('TRI-3'!CS46  ),2),0))=9,"A-",IF((ROUND(TRUNC(('TRI-3'!CS46   ),2),0))=8,"B+",IF((ROUND(TRUNC(('TRI-3'!CS46 ),2),0))=7,"B-",IF((ROUND(TRUNC(('TRI-3'!CS46  ),2),0))=6,"C+",IF((ROUND(TRUNC(('TRI-3'!CS46  ),2),0))=5,"C-",IF((ROUND(TRUNC(('TRI-3'!CS46  ),2),0))=4,"D+",IF((ROUND(TRUNC(('TRI-3'!CS46 ),2),0))=3,"D-",IF((ROUND(TRUNC(('TRI-3'!CS46 ),2),0))=2,"E+",IF((ROUND(TRUNC(('TRI-3'!CS46  ),2),0))&lt;=1,"E-","")))))))))))</f>
        <v/>
      </c>
      <c r="CT46" s="51" t="str">
        <f>IF(OR('TRI-3'!CT46 ="",'TRI-3'!CT46&lt;0,'TRI-3'!CT46  &gt;10),"",IF((ROUND(TRUNC(('TRI-3'!CT46  ),2),0))=10,"A+",IF((ROUND(TRUNC(('TRI-3'!CT46  ),2),0))=9,"A-",IF((ROUND(TRUNC(('TRI-3'!CT46   ),2),0))=8,"B+",IF((ROUND(TRUNC(('TRI-3'!CT46 ),2),0))=7,"B-",IF((ROUND(TRUNC(('TRI-3'!CT46  ),2),0))=6,"C+",IF((ROUND(TRUNC(('TRI-3'!CT46  ),2),0))=5,"C-",IF((ROUND(TRUNC(('TRI-3'!CT46  ),2),0))=4,"D+",IF((ROUND(TRUNC(('TRI-3'!CT46 ),2),0))=3,"D-",IF((ROUND(TRUNC(('TRI-3'!CT46 ),2),0))=2,"E+",IF((ROUND(TRUNC(('TRI-3'!CT46  ),2),0))&lt;=1,"E-","")))))))))))</f>
        <v/>
      </c>
      <c r="CU46" s="51" t="str">
        <f>IF(OR('TRI-3'!CU46 ="",'TRI-3'!CU46&lt;0,'TRI-3'!CU46  &gt;10),"",IF((ROUND(TRUNC(('TRI-3'!CU46  ),2),0))=10,"A+",IF((ROUND(TRUNC(('TRI-3'!CU46  ),2),0))=9,"A-",IF((ROUND(TRUNC(('TRI-3'!CU46   ),2),0))=8,"B+",IF((ROUND(TRUNC(('TRI-3'!CU46 ),2),0))=7,"B-",IF((ROUND(TRUNC(('TRI-3'!CU46  ),2),0))=6,"C+",IF((ROUND(TRUNC(('TRI-3'!CU46  ),2),0))=5,"C-",IF((ROUND(TRUNC(('TRI-3'!CU46  ),2),0))=4,"D+",IF((ROUND(TRUNC(('TRI-3'!CU46 ),2),0))=3,"D-",IF((ROUND(TRUNC(('TRI-3'!CU46 ),2),0))=2,"E+",IF((ROUND(TRUNC(('TRI-3'!CU46  ),2),0))&lt;=1,"E-","")))))))))))</f>
        <v/>
      </c>
      <c r="CV46" s="51" t="str">
        <f>IF(OR('TRI-3'!CV46 ="",'TRI-3'!CV46&lt;0,'TRI-3'!CV46  &gt;10),"",IF((ROUND(TRUNC(('TRI-3'!CV46  ),2),0))=10,"A+",IF((ROUND(TRUNC(('TRI-3'!CV46  ),2),0))=9,"A-",IF((ROUND(TRUNC(('TRI-3'!CV46   ),2),0))=8,"B+",IF((ROUND(TRUNC(('TRI-3'!CV46 ),2),0))=7,"B-",IF((ROUND(TRUNC(('TRI-3'!CV46  ),2),0))=6,"C+",IF((ROUND(TRUNC(('TRI-3'!CV46  ),2),0))=5,"C-",IF((ROUND(TRUNC(('TRI-3'!CV46  ),2),0))=4,"D+",IF((ROUND(TRUNC(('TRI-3'!CV46 ),2),0))=3,"D-",IF((ROUND(TRUNC(('TRI-3'!CV46 ),2),0))=2,"E+",IF((ROUND(TRUNC(('TRI-3'!CV46  ),2),0))&lt;=1,"E-","")))))))))))</f>
        <v/>
      </c>
      <c r="CW46" s="51" t="str">
        <f>IF(OR('TRI-3'!CW46 ="",'TRI-3'!CW46&lt;0,'TRI-3'!CW46  &gt;10),"",IF((ROUND(TRUNC(('TRI-3'!CW46  ),2),0))=10,"A+",IF((ROUND(TRUNC(('TRI-3'!CW46  ),2),0))=9,"A-",IF((ROUND(TRUNC(('TRI-3'!CW46   ),2),0))=8,"B+",IF((ROUND(TRUNC(('TRI-3'!CW46 ),2),0))=7,"B-",IF((ROUND(TRUNC(('TRI-3'!CW46  ),2),0))=6,"C+",IF((ROUND(TRUNC(('TRI-3'!CW46  ),2),0))=5,"C-",IF((ROUND(TRUNC(('TRI-3'!CW46  ),2),0))=4,"D+",IF((ROUND(TRUNC(('TRI-3'!CW46 ),2),0))=3,"D-",IF((ROUND(TRUNC(('TRI-3'!CW46 ),2),0))=2,"E+",IF((ROUND(TRUNC(('TRI-3'!CW46  ),2),0))&lt;=1,"E-","")))))))))))</f>
        <v/>
      </c>
      <c r="CX46" s="51" t="str">
        <f>IF(OR('TRI-3'!CX46 ="",'TRI-3'!CX46&lt;0,'TRI-3'!CX46  &gt;10),"",IF((ROUND(TRUNC(('TRI-3'!CX46  ),2),0))=10,"A+",IF((ROUND(TRUNC(('TRI-3'!CX46  ),2),0))=9,"A-",IF((ROUND(TRUNC(('TRI-3'!CX46   ),2),0))=8,"B+",IF((ROUND(TRUNC(('TRI-3'!CX46 ),2),0))=7,"B-",IF((ROUND(TRUNC(('TRI-3'!CX46  ),2),0))=6,"C+",IF((ROUND(TRUNC(('TRI-3'!CX46  ),2),0))=5,"C-",IF((ROUND(TRUNC(('TRI-3'!CX46  ),2),0))=4,"D+",IF((ROUND(TRUNC(('TRI-3'!CX46 ),2),0))=3,"D-",IF((ROUND(TRUNC(('TRI-3'!CX46 ),2),0))=2,"E+",IF((ROUND(TRUNC(('TRI-3'!CX46  ),2),0))&lt;=1,"E-","")))))))))))</f>
        <v/>
      </c>
      <c r="CY46" s="51" t="str">
        <f>IF(OR('TRI-3'!CY46 ="",'TRI-3'!CY46&lt;0,'TRI-3'!CY46  &gt;10),"",IF((ROUND(TRUNC(('TRI-3'!CY46  ),2),0))=10,"A+",IF((ROUND(TRUNC(('TRI-3'!CY46  ),2),0))=9,"A-",IF((ROUND(TRUNC(('TRI-3'!CY46   ),2),0))=8,"B+",IF((ROUND(TRUNC(('TRI-3'!CY46 ),2),0))=7,"B-",IF((ROUND(TRUNC(('TRI-3'!CY46  ),2),0))=6,"C+",IF((ROUND(TRUNC(('TRI-3'!CY46  ),2),0))=5,"C-",IF((ROUND(TRUNC(('TRI-3'!CY46  ),2),0))=4,"D+",IF((ROUND(TRUNC(('TRI-3'!CY46 ),2),0))=3,"D-",IF((ROUND(TRUNC(('TRI-3'!CY46 ),2),0))=2,"E+",IF((ROUND(TRUNC(('TRI-3'!CY46  ),2),0))&lt;=1,"E-","")))))))))))</f>
        <v/>
      </c>
      <c r="CZ46" s="51" t="str">
        <f>IF(OR('TRI-3'!CZ46 ="",'TRI-3'!CZ46&lt;0,'TRI-3'!CZ46  &gt;10),"",IF((ROUND(TRUNC(('TRI-3'!CZ46  ),2),0))=10,"A+",IF((ROUND(TRUNC(('TRI-3'!CZ46  ),2),0))=9,"A-",IF((ROUND(TRUNC(('TRI-3'!CZ46   ),2),0))=8,"B+",IF((ROUND(TRUNC(('TRI-3'!CZ46 ),2),0))=7,"B-",IF((ROUND(TRUNC(('TRI-3'!CZ46  ),2),0))=6,"C+",IF((ROUND(TRUNC(('TRI-3'!CZ46  ),2),0))=5,"C-",IF((ROUND(TRUNC(('TRI-3'!CZ46  ),2),0))=4,"D+",IF((ROUND(TRUNC(('TRI-3'!CZ46 ),2),0))=3,"D-",IF((ROUND(TRUNC(('TRI-3'!CZ46 ),2),0))=2,"E+",IF((ROUND(TRUNC(('TRI-3'!CZ46  ),2),0))&lt;=1,"E-","")))))))))))</f>
        <v/>
      </c>
      <c r="DA46" s="51" t="str">
        <f>IF(OR('TRI-3'!DA46 ="",'TRI-3'!DA46&lt;0,'TRI-3'!DA46  &gt;10),"",IF((ROUND(TRUNC(('TRI-3'!DA46  ),2),0))=10,"A+",IF((ROUND(TRUNC(('TRI-3'!DA46  ),2),0))=9,"A-",IF((ROUND(TRUNC(('TRI-3'!DA46   ),2),0))=8,"B+",IF((ROUND(TRUNC(('TRI-3'!DA46 ),2),0))=7,"B-",IF((ROUND(TRUNC(('TRI-3'!DA46  ),2),0))=6,"C+",IF((ROUND(TRUNC(('TRI-3'!DA46  ),2),0))=5,"C-",IF((ROUND(TRUNC(('TRI-3'!DA46  ),2),0))=4,"D+",IF((ROUND(TRUNC(('TRI-3'!DA46 ),2),0))=3,"D-",IF((ROUND(TRUNC(('TRI-3'!DA46 ),2),0))=2,"E+",IF((ROUND(TRUNC(('TRI-3'!DA46  ),2),0))&lt;=1,"E-","")))))))))))</f>
        <v/>
      </c>
      <c r="DB46" s="51" t="str">
        <f>IF(OR('TRI-3'!DB46 ="",'TRI-3'!DB46&lt;0,'TRI-3'!DB46  &gt;10),"",IF((ROUND(TRUNC(('TRI-3'!DB46  ),2),0))=10,"A+",IF((ROUND(TRUNC(('TRI-3'!DB46  ),2),0))=9,"A-",IF((ROUND(TRUNC(('TRI-3'!DB46   ),2),0))=8,"B+",IF((ROUND(TRUNC(('TRI-3'!DB46 ),2),0))=7,"B-",IF((ROUND(TRUNC(('TRI-3'!DB46  ),2),0))=6,"C+",IF((ROUND(TRUNC(('TRI-3'!DB46  ),2),0))=5,"C-",IF((ROUND(TRUNC(('TRI-3'!DB46  ),2),0))=4,"D+",IF((ROUND(TRUNC(('TRI-3'!DB46 ),2),0))=3,"D-",IF((ROUND(TRUNC(('TRI-3'!DB46 ),2),0))=2,"E+",IF((ROUND(TRUNC(('TRI-3'!DB46  ),2),0))&lt;=1,"E-","")))))))))))</f>
        <v/>
      </c>
      <c r="DC46" s="51" t="str">
        <f>IF(OR('TRI-3'!DC46 ="",'TRI-3'!DC46&lt;0,'TRI-3'!DC46  &gt;10),"",IF((ROUND(TRUNC(('TRI-3'!DC46  ),2),0))=10,"A+",IF((ROUND(TRUNC(('TRI-3'!DC46  ),2),0))=9,"A-",IF((ROUND(TRUNC(('TRI-3'!DC46   ),2),0))=8,"B+",IF((ROUND(TRUNC(('TRI-3'!DC46 ),2),0))=7,"B-",IF((ROUND(TRUNC(('TRI-3'!DC46  ),2),0))=6,"C+",IF((ROUND(TRUNC(('TRI-3'!DC46  ),2),0))=5,"C-",IF((ROUND(TRUNC(('TRI-3'!DC46  ),2),0))=4,"D+",IF((ROUND(TRUNC(('TRI-3'!DC46 ),2),0))=3,"D-",IF((ROUND(TRUNC(('TRI-3'!DC46 ),2),0))=2,"E+",IF((ROUND(TRUNC(('TRI-3'!DC46  ),2),0))&lt;=1,"E-","")))))))))))</f>
        <v/>
      </c>
      <c r="DD46" s="51" t="str">
        <f>IF(OR('TRI-3'!DD46 ="",'TRI-3'!DD46&lt;0,'TRI-3'!DD46  &gt;10),"",IF((ROUND(TRUNC(('TRI-3'!DD46  ),2),0))=10,"A+",IF((ROUND(TRUNC(('TRI-3'!DD46  ),2),0))=9,"A-",IF((ROUND(TRUNC(('TRI-3'!DD46   ),2),0))=8,"B+",IF((ROUND(TRUNC(('TRI-3'!DD46 ),2),0))=7,"B-",IF((ROUND(TRUNC(('TRI-3'!DD46  ),2),0))=6,"C+",IF((ROUND(TRUNC(('TRI-3'!DD46  ),2),0))=5,"C-",IF((ROUND(TRUNC(('TRI-3'!DD46  ),2),0))=4,"D+",IF((ROUND(TRUNC(('TRI-3'!DD46 ),2),0))=3,"D-",IF((ROUND(TRUNC(('TRI-3'!DD46 ),2),0))=2,"E+",IF((ROUND(TRUNC(('TRI-3'!DD46  ),2),0))&lt;=1,"E-","")))))))))))</f>
        <v/>
      </c>
      <c r="DE46" s="51" t="str">
        <f>IF(OR('TRI-3'!DE46 ="",'TRI-3'!DE46&lt;0,'TRI-3'!DE46  &gt;10),"",IF((ROUND(TRUNC(('TRI-3'!DE46  ),2),0))=10,"A+",IF((ROUND(TRUNC(('TRI-3'!DE46  ),2),0))=9,"A-",IF((ROUND(TRUNC(('TRI-3'!DE46   ),2),0))=8,"B+",IF((ROUND(TRUNC(('TRI-3'!DE46 ),2),0))=7,"B-",IF((ROUND(TRUNC(('TRI-3'!DE46  ),2),0))=6,"C+",IF((ROUND(TRUNC(('TRI-3'!DE46  ),2),0))=5,"C-",IF((ROUND(TRUNC(('TRI-3'!DE46  ),2),0))=4,"D+",IF((ROUND(TRUNC(('TRI-3'!DE46 ),2),0))=3,"D-",IF((ROUND(TRUNC(('TRI-3'!DE46 ),2),0))=2,"E+",IF((ROUND(TRUNC(('TRI-3'!DE46  ),2),0))&lt;=1,"E-","")))))))))))</f>
        <v/>
      </c>
      <c r="DF46" s="51" t="str">
        <f>IF(OR('TRI-3'!DF46 ="",'TRI-3'!DF46&lt;0,'TRI-3'!DF46  &gt;10),"",IF((ROUND(TRUNC(('TRI-3'!DF46  ),2),0))=10,"A+",IF((ROUND(TRUNC(('TRI-3'!DF46  ),2),0))=9,"A-",IF((ROUND(TRUNC(('TRI-3'!DF46   ),2),0))=8,"B+",IF((ROUND(TRUNC(('TRI-3'!DF46 ),2),0))=7,"B-",IF((ROUND(TRUNC(('TRI-3'!DF46  ),2),0))=6,"C+",IF((ROUND(TRUNC(('TRI-3'!DF46  ),2),0))=5,"C-",IF((ROUND(TRUNC(('TRI-3'!DF46  ),2),0))=4,"D+",IF((ROUND(TRUNC(('TRI-3'!DF46 ),2),0))=3,"D-",IF((ROUND(TRUNC(('TRI-3'!DF46 ),2),0))=2,"E+",IF((ROUND(TRUNC(('TRI-3'!DF46  ),2),0))&lt;=1,"E-","")))))))))))</f>
        <v/>
      </c>
      <c r="DG46" s="51" t="str">
        <f>IF(OR('TRI-3'!DG46 ="",'TRI-3'!DG46&lt;0,'TRI-3'!DG46  &gt;10),"",IF((ROUND(TRUNC(('TRI-3'!DG46  ),2),0))=10,"A+",IF((ROUND(TRUNC(('TRI-3'!DG46  ),2),0))=9,"A-",IF((ROUND(TRUNC(('TRI-3'!DG46   ),2),0))=8,"B+",IF((ROUND(TRUNC(('TRI-3'!DG46 ),2),0))=7,"B-",IF((ROUND(TRUNC(('TRI-3'!DG46  ),2),0))=6,"C+",IF((ROUND(TRUNC(('TRI-3'!DG46  ),2),0))=5,"C-",IF((ROUND(TRUNC(('TRI-3'!DG46  ),2),0))=4,"D+",IF((ROUND(TRUNC(('TRI-3'!DG46 ),2),0))=3,"D-",IF((ROUND(TRUNC(('TRI-3'!DG46 ),2),0))=2,"E+",IF((ROUND(TRUNC(('TRI-3'!DG46  ),2),0))&lt;=1,"E-","")))))))))))</f>
        <v/>
      </c>
      <c r="DH46" s="51" t="str">
        <f>IF(OR('TRI-3'!DH46 ="",'TRI-3'!DH46&lt;0,'TRI-3'!DH46  &gt;10),"",IF((ROUND(TRUNC(('TRI-3'!DH46  ),2),0))=10,"A+",IF((ROUND(TRUNC(('TRI-3'!DH46  ),2),0))=9,"A-",IF((ROUND(TRUNC(('TRI-3'!DH46   ),2),0))=8,"B+",IF((ROUND(TRUNC(('TRI-3'!DH46 ),2),0))=7,"B-",IF((ROUND(TRUNC(('TRI-3'!DH46  ),2),0))=6,"C+",IF((ROUND(TRUNC(('TRI-3'!DH46  ),2),0))=5,"C-",IF((ROUND(TRUNC(('TRI-3'!DH46  ),2),0))=4,"D+",IF((ROUND(TRUNC(('TRI-3'!DH46 ),2),0))=3,"D-",IF((ROUND(TRUNC(('TRI-3'!DH46 ),2),0))=2,"E+",IF((ROUND(TRUNC(('TRI-3'!DH46  ),2),0))&lt;=1,"E-","")))))))))))</f>
        <v/>
      </c>
      <c r="DI46" s="51" t="str">
        <f>IF(OR('TRI-3'!DI46 ="",'TRI-3'!DI46&lt;0,'TRI-3'!DI46  &gt;10),"",IF((ROUND(TRUNC(('TRI-3'!DI46  ),2),0))=10,"A+",IF((ROUND(TRUNC(('TRI-3'!DI46  ),2),0))=9,"A-",IF((ROUND(TRUNC(('TRI-3'!DI46   ),2),0))=8,"B+",IF((ROUND(TRUNC(('TRI-3'!DI46 ),2),0))=7,"B-",IF((ROUND(TRUNC(('TRI-3'!DI46  ),2),0))=6,"C+",IF((ROUND(TRUNC(('TRI-3'!DI46  ),2),0))=5,"C-",IF((ROUND(TRUNC(('TRI-3'!DI46  ),2),0))=4,"D+",IF((ROUND(TRUNC(('TRI-3'!DI46 ),2),0))=3,"D-",IF((ROUND(TRUNC(('TRI-3'!DI46 ),2),0))=2,"E+",IF((ROUND(TRUNC(('TRI-3'!DI46  ),2),0))&lt;=1,"E-","")))))))))))</f>
        <v/>
      </c>
      <c r="DJ46" s="51" t="str">
        <f>IF(OR('TRI-3'!DJ46 ="",'TRI-3'!DJ46&lt;0,'TRI-3'!DJ46  &gt;10),"",IF((ROUND(TRUNC(('TRI-3'!DJ46  ),2),0))=10,"A+",IF((ROUND(TRUNC(('TRI-3'!DJ46  ),2),0))=9,"A-",IF((ROUND(TRUNC(('TRI-3'!DJ46   ),2),0))=8,"B+",IF((ROUND(TRUNC(('TRI-3'!DJ46 ),2),0))=7,"B-",IF((ROUND(TRUNC(('TRI-3'!DJ46  ),2),0))=6,"C+",IF((ROUND(TRUNC(('TRI-3'!DJ46  ),2),0))=5,"C-",IF((ROUND(TRUNC(('TRI-3'!DJ46  ),2),0))=4,"D+",IF((ROUND(TRUNC(('TRI-3'!DJ46 ),2),0))=3,"D-",IF((ROUND(TRUNC(('TRI-3'!DJ46 ),2),0))=2,"E+",IF((ROUND(TRUNC(('TRI-3'!DJ46  ),2),0))&lt;=1,"E-","")))))))))))</f>
        <v/>
      </c>
      <c r="DK46" s="51" t="str">
        <f>IF(OR('TRI-3'!DK46 ="",'TRI-3'!DK46&lt;0,'TRI-3'!DK46  &gt;10),"",IF((ROUND(TRUNC(('TRI-3'!DK46  ),2),0))=10,"A+",IF((ROUND(TRUNC(('TRI-3'!DK46  ),2),0))=9,"A-",IF((ROUND(TRUNC(('TRI-3'!DK46   ),2),0))=8,"B+",IF((ROUND(TRUNC(('TRI-3'!DK46 ),2),0))=7,"B-",IF((ROUND(TRUNC(('TRI-3'!DK46  ),2),0))=6,"C+",IF((ROUND(TRUNC(('TRI-3'!DK46  ),2),0))=5,"C-",IF((ROUND(TRUNC(('TRI-3'!DK46  ),2),0))=4,"D+",IF((ROUND(TRUNC(('TRI-3'!DK46 ),2),0))=3,"D-",IF((ROUND(TRUNC(('TRI-3'!DK46 ),2),0))=2,"E+",IF((ROUND(TRUNC(('TRI-3'!DK46  ),2),0))&lt;=1,"E-","")))))))))))</f>
        <v/>
      </c>
      <c r="DL46" s="51" t="str">
        <f>IF(OR('TRI-3'!DL46 ="",'TRI-3'!DL46&lt;0,'TRI-3'!DL46  &gt;10),"",IF((ROUND(TRUNC(('TRI-3'!DL46  ),2),0))=10,"A+",IF((ROUND(TRUNC(('TRI-3'!DL46  ),2),0))=9,"A-",IF((ROUND(TRUNC(('TRI-3'!DL46   ),2),0))=8,"B+",IF((ROUND(TRUNC(('TRI-3'!DL46 ),2),0))=7,"B-",IF((ROUND(TRUNC(('TRI-3'!DL46  ),2),0))=6,"C+",IF((ROUND(TRUNC(('TRI-3'!DL46  ),2),0))=5,"C-",IF((ROUND(TRUNC(('TRI-3'!DL46  ),2),0))=4,"D+",IF((ROUND(TRUNC(('TRI-3'!DL46 ),2),0))=3,"D-",IF((ROUND(TRUNC(('TRI-3'!DL46 ),2),0))=2,"E+",IF((ROUND(TRUNC(('TRI-3'!DL46  ),2),0))&lt;=1,"E-","")))))))))))</f>
        <v/>
      </c>
      <c r="DM46" s="51" t="str">
        <f>IF(OR('TRI-3'!DM46 ="",'TRI-3'!DM46&lt;0,'TRI-3'!DM46  &gt;10),"",IF((ROUND(TRUNC(('TRI-3'!DM46  ),2),0))=10,"A+",IF((ROUND(TRUNC(('TRI-3'!DM46  ),2),0))=9,"A-",IF((ROUND(TRUNC(('TRI-3'!DM46   ),2),0))=8,"B+",IF((ROUND(TRUNC(('TRI-3'!DM46 ),2),0))=7,"B-",IF((ROUND(TRUNC(('TRI-3'!DM46  ),2),0))=6,"C+",IF((ROUND(TRUNC(('TRI-3'!DM46  ),2),0))=5,"C-",IF((ROUND(TRUNC(('TRI-3'!DM46  ),2),0))=4,"D+",IF((ROUND(TRUNC(('TRI-3'!DM46 ),2),0))=3,"D-",IF((ROUND(TRUNC(('TRI-3'!DM46 ),2),0))=2,"E+",IF((ROUND(TRUNC(('TRI-3'!DM46  ),2),0))&lt;=1,"E-","")))))))))))</f>
        <v/>
      </c>
      <c r="DN46" s="51" t="str">
        <f>IF(OR('TRI-3'!DN46 ="",'TRI-3'!DN46&lt;0,'TRI-3'!DN46  &gt;10),"",IF((ROUND(TRUNC(('TRI-3'!DN46  ),2),0))=10,"A+",IF((ROUND(TRUNC(('TRI-3'!DN46  ),2),0))=9,"A-",IF((ROUND(TRUNC(('TRI-3'!DN46   ),2),0))=8,"B+",IF((ROUND(TRUNC(('TRI-3'!DN46 ),2),0))=7,"B-",IF((ROUND(TRUNC(('TRI-3'!DN46  ),2),0))=6,"C+",IF((ROUND(TRUNC(('TRI-3'!DN46  ),2),0))=5,"C-",IF((ROUND(TRUNC(('TRI-3'!DN46  ),2),0))=4,"D+",IF((ROUND(TRUNC(('TRI-3'!DN46 ),2),0))=3,"D-",IF((ROUND(TRUNC(('TRI-3'!DN46 ),2),0))=2,"E+",IF((ROUND(TRUNC(('TRI-3'!DN46  ),2),0))&lt;=1,"E-","")))))))))))</f>
        <v/>
      </c>
      <c r="DO46" s="51" t="str">
        <f>IF(OR('TRI-3'!DO46 ="",'TRI-3'!DO46&lt;0,'TRI-3'!DO46  &gt;10),"",IF((ROUND(TRUNC(('TRI-3'!DO46  ),2),0))=10,"A+",IF((ROUND(TRUNC(('TRI-3'!DO46  ),2),0))=9,"A-",IF((ROUND(TRUNC(('TRI-3'!DO46   ),2),0))=8,"B+",IF((ROUND(TRUNC(('TRI-3'!DO46 ),2),0))=7,"B-",IF((ROUND(TRUNC(('TRI-3'!DO46  ),2),0))=6,"C+",IF((ROUND(TRUNC(('TRI-3'!DO46  ),2),0))=5,"C-",IF((ROUND(TRUNC(('TRI-3'!DO46  ),2),0))=4,"D+",IF((ROUND(TRUNC(('TRI-3'!DO46 ),2),0))=3,"D-",IF((ROUND(TRUNC(('TRI-3'!DO46 ),2),0))=2,"E+",IF((ROUND(TRUNC(('TRI-3'!DO46  ),2),0))&lt;=1,"E-","")))))))))))</f>
        <v/>
      </c>
      <c r="DP46" s="51" t="str">
        <f>IF(OR('TRI-3'!DP46 ="",'TRI-3'!DP46&lt;0,'TRI-3'!DP46  &gt;10),"",IF((ROUND(TRUNC(('TRI-3'!DP46  ),2),0))=10,"A+",IF((ROUND(TRUNC(('TRI-3'!DP46  ),2),0))=9,"A-",IF((ROUND(TRUNC(('TRI-3'!DP46   ),2),0))=8,"B+",IF((ROUND(TRUNC(('TRI-3'!DP46 ),2),0))=7,"B-",IF((ROUND(TRUNC(('TRI-3'!DP46  ),2),0))=6,"C+",IF((ROUND(TRUNC(('TRI-3'!DP46  ),2),0))=5,"C-",IF((ROUND(TRUNC(('TRI-3'!DP46  ),2),0))=4,"D+",IF((ROUND(TRUNC(('TRI-3'!DP46 ),2),0))=3,"D-",IF((ROUND(TRUNC(('TRI-3'!DP46 ),2),0))=2,"E+",IF((ROUND(TRUNC(('TRI-3'!DP46  ),2),0))&lt;=1,"E-","")))))))))))</f>
        <v/>
      </c>
      <c r="DQ46" s="51" t="str">
        <f>IF(OR('TRI-3'!DQ46 ="",'TRI-3'!DQ46&lt;0,'TRI-3'!DQ46  &gt;10),"",IF((ROUND(TRUNC(('TRI-3'!DQ46  ),2),0))=10,"A+",IF((ROUND(TRUNC(('TRI-3'!DQ46  ),2),0))=9,"A-",IF((ROUND(TRUNC(('TRI-3'!DQ46   ),2),0))=8,"B+",IF((ROUND(TRUNC(('TRI-3'!DQ46 ),2),0))=7,"B-",IF((ROUND(TRUNC(('TRI-3'!DQ46  ),2),0))=6,"C+",IF((ROUND(TRUNC(('TRI-3'!DQ46  ),2),0))=5,"C-",IF((ROUND(TRUNC(('TRI-3'!DQ46  ),2),0))=4,"D+",IF((ROUND(TRUNC(('TRI-3'!DQ46 ),2),0))=3,"D-",IF((ROUND(TRUNC(('TRI-3'!DQ46 ),2),0))=2,"E+",IF((ROUND(TRUNC(('TRI-3'!DQ46  ),2),0))&lt;=1,"E-","")))))))))))</f>
        <v/>
      </c>
      <c r="DR46" s="51" t="str">
        <f>IF(OR('TRI-3'!DR46 ="",'TRI-3'!DR46&lt;0,'TRI-3'!DR46  &gt;10),"",IF((ROUND(TRUNC(('TRI-3'!DR46  ),2),0))=10,"A+",IF((ROUND(TRUNC(('TRI-3'!DR46  ),2),0))=9,"A-",IF((ROUND(TRUNC(('TRI-3'!DR46   ),2),0))=8,"B+",IF((ROUND(TRUNC(('TRI-3'!DR46 ),2),0))=7,"B-",IF((ROUND(TRUNC(('TRI-3'!DR46  ),2),0))=6,"C+",IF((ROUND(TRUNC(('TRI-3'!DR46  ),2),0))=5,"C-",IF((ROUND(TRUNC(('TRI-3'!DR46  ),2),0))=4,"D+",IF((ROUND(TRUNC(('TRI-3'!DR46 ),2),0))=3,"D-",IF((ROUND(TRUNC(('TRI-3'!DR46 ),2),0))=2,"E+",IF((ROUND(TRUNC(('TRI-3'!DR46  ),2),0))&lt;=1,"E-","")))))))))))</f>
        <v/>
      </c>
      <c r="DS46" s="51" t="str">
        <f>IF(OR('TRI-3'!DS46 ="",'TRI-3'!DS46&lt;0,'TRI-3'!DS46  &gt;10),"",IF((ROUND(TRUNC(('TRI-3'!DS46  ),2),0))=10,"A+",IF((ROUND(TRUNC(('TRI-3'!DS46  ),2),0))=9,"A-",IF((ROUND(TRUNC(('TRI-3'!DS46   ),2),0))=8,"B+",IF((ROUND(TRUNC(('TRI-3'!DS46 ),2),0))=7,"B-",IF((ROUND(TRUNC(('TRI-3'!DS46  ),2),0))=6,"C+",IF((ROUND(TRUNC(('TRI-3'!DS46  ),2),0))=5,"C-",IF((ROUND(TRUNC(('TRI-3'!DS46  ),2),0))=4,"D+",IF((ROUND(TRUNC(('TRI-3'!DS46 ),2),0))=3,"D-",IF((ROUND(TRUNC(('TRI-3'!DS46 ),2),0))=2,"E+",IF((ROUND(TRUNC(('TRI-3'!DS46  ),2),0))&lt;=1,"E-","")))))))))))</f>
        <v/>
      </c>
      <c r="DT46" s="51" t="str">
        <f>IF(OR('TRI-3'!DT46 ="",'TRI-3'!DT46&lt;0,'TRI-3'!DT46  &gt;10),"",IF((ROUND(TRUNC(('TRI-3'!DT46  ),2),0))=10,"A+",IF((ROUND(TRUNC(('TRI-3'!DT46  ),2),0))=9,"A-",IF((ROUND(TRUNC(('TRI-3'!DT46   ),2),0))=8,"B+",IF((ROUND(TRUNC(('TRI-3'!DT46 ),2),0))=7,"B-",IF((ROUND(TRUNC(('TRI-3'!DT46  ),2),0))=6,"C+",IF((ROUND(TRUNC(('TRI-3'!DT46  ),2),0))=5,"C-",IF((ROUND(TRUNC(('TRI-3'!DT46  ),2),0))=4,"D+",IF((ROUND(TRUNC(('TRI-3'!DT46 ),2),0))=3,"D-",IF((ROUND(TRUNC(('TRI-3'!DT46 ),2),0))=2,"E+",IF((ROUND(TRUNC(('TRI-3'!DT46  ),2),0))&lt;=1,"E-","")))))))))))</f>
        <v/>
      </c>
      <c r="DU46" s="51" t="str">
        <f>IF(OR('TRI-3'!DU46 ="",'TRI-3'!DU46&lt;0,'TRI-3'!DU46  &gt;10),"",IF((ROUND(TRUNC(('TRI-3'!DU46  ),2),0))=10,"A+",IF((ROUND(TRUNC(('TRI-3'!DU46  ),2),0))=9,"A-",IF((ROUND(TRUNC(('TRI-3'!DU46   ),2),0))=8,"B+",IF((ROUND(TRUNC(('TRI-3'!DU46 ),2),0))=7,"B-",IF((ROUND(TRUNC(('TRI-3'!DU46  ),2),0))=6,"C+",IF((ROUND(TRUNC(('TRI-3'!DU46  ),2),0))=5,"C-",IF((ROUND(TRUNC(('TRI-3'!DU46  ),2),0))=4,"D+",IF((ROUND(TRUNC(('TRI-3'!DU46 ),2),0))=3,"D-",IF((ROUND(TRUNC(('TRI-3'!DU46 ),2),0))=2,"E+",IF((ROUND(TRUNC(('TRI-3'!DU46  ),2),0))&lt;=1,"E-","")))))))))))</f>
        <v/>
      </c>
      <c r="DV46" s="51" t="str">
        <f>IF(OR('TRI-3'!DV46 ="",'TRI-3'!DV46&lt;0,'TRI-3'!DV46  &gt;10),"",IF((ROUND(TRUNC(('TRI-3'!DV46  ),2),0))=10,"A+",IF((ROUND(TRUNC(('TRI-3'!DV46  ),2),0))=9,"A-",IF((ROUND(TRUNC(('TRI-3'!DV46   ),2),0))=8,"B+",IF((ROUND(TRUNC(('TRI-3'!DV46 ),2),0))=7,"B-",IF((ROUND(TRUNC(('TRI-3'!DV46  ),2),0))=6,"C+",IF((ROUND(TRUNC(('TRI-3'!DV46  ),2),0))=5,"C-",IF((ROUND(TRUNC(('TRI-3'!DV46  ),2),0))=4,"D+",IF((ROUND(TRUNC(('TRI-3'!DV46 ),2),0))=3,"D-",IF((ROUND(TRUNC(('TRI-3'!DV46 ),2),0))=2,"E+",IF((ROUND(TRUNC(('TRI-3'!DV46  ),2),0))&lt;=1,"E-","")))))))))))</f>
        <v/>
      </c>
      <c r="DW46" s="51" t="str">
        <f>IF(OR('TRI-3'!DW46 ="",'TRI-3'!DW46&lt;0,'TRI-3'!DW46  &gt;10),"",IF((ROUND(TRUNC(('TRI-3'!DW46  ),2),0))=10,"A+",IF((ROUND(TRUNC(('TRI-3'!DW46  ),2),0))=9,"A-",IF((ROUND(TRUNC(('TRI-3'!DW46   ),2),0))=8,"B+",IF((ROUND(TRUNC(('TRI-3'!DW46 ),2),0))=7,"B-",IF((ROUND(TRUNC(('TRI-3'!DW46  ),2),0))=6,"C+",IF((ROUND(TRUNC(('TRI-3'!DW46  ),2),0))=5,"C-",IF((ROUND(TRUNC(('TRI-3'!DW46  ),2),0))=4,"D+",IF((ROUND(TRUNC(('TRI-3'!DW46 ),2),0))=3,"D-",IF((ROUND(TRUNC(('TRI-3'!DW46 ),2),0))=2,"E+",IF((ROUND(TRUNC(('TRI-3'!DW46  ),2),0))&lt;=1,"E-","")))))))))))</f>
        <v/>
      </c>
      <c r="DX46" s="51" t="str">
        <f>IF(OR('TRI-3'!DX46 ="",'TRI-3'!DX46&lt;0,'TRI-3'!DX46  &gt;10),"",IF((ROUND(TRUNC(('TRI-3'!DX46  ),2),0))=10,"A+",IF((ROUND(TRUNC(('TRI-3'!DX46  ),2),0))=9,"A-",IF((ROUND(TRUNC(('TRI-3'!DX46   ),2),0))=8,"B+",IF((ROUND(TRUNC(('TRI-3'!DX46 ),2),0))=7,"B-",IF((ROUND(TRUNC(('TRI-3'!DX46  ),2),0))=6,"C+",IF((ROUND(TRUNC(('TRI-3'!DX46  ),2),0))=5,"C-",IF((ROUND(TRUNC(('TRI-3'!DX46  ),2),0))=4,"D+",IF((ROUND(TRUNC(('TRI-3'!DX46 ),2),0))=3,"D-",IF((ROUND(TRUNC(('TRI-3'!DX46 ),2),0))=2,"E+",IF((ROUND(TRUNC(('TRI-3'!DX46  ),2),0))&lt;=1,"E-","")))))))))))</f>
        <v/>
      </c>
      <c r="DY46" s="51" t="str">
        <f>IF(OR('TRI-3'!DY46 ="",'TRI-3'!DY46&lt;0,'TRI-3'!DY46  &gt;10),"",IF((ROUND(TRUNC(('TRI-3'!DY46  ),2),0))=10,"A+",IF((ROUND(TRUNC(('TRI-3'!DY46  ),2),0))=9,"A-",IF((ROUND(TRUNC(('TRI-3'!DY46   ),2),0))=8,"B+",IF((ROUND(TRUNC(('TRI-3'!DY46 ),2),0))=7,"B-",IF((ROUND(TRUNC(('TRI-3'!DY46  ),2),0))=6,"C+",IF((ROUND(TRUNC(('TRI-3'!DY46  ),2),0))=5,"C-",IF((ROUND(TRUNC(('TRI-3'!DY46  ),2),0))=4,"D+",IF((ROUND(TRUNC(('TRI-3'!DY46 ),2),0))=3,"D-",IF((ROUND(TRUNC(('TRI-3'!DY46 ),2),0))=2,"E+",IF((ROUND(TRUNC(('TRI-3'!DY46  ),2),0))&lt;=1,"E-","")))))))))))</f>
        <v/>
      </c>
      <c r="DZ46" s="51" t="str">
        <f>IF(OR('TRI-3'!DZ46 ="",'TRI-3'!DZ46&lt;0,'TRI-3'!DZ46  &gt;10),"",IF((ROUND(TRUNC(('TRI-3'!DZ46  ),2),0))=10,"A+",IF((ROUND(TRUNC(('TRI-3'!DZ46  ),2),0))=9,"A-",IF((ROUND(TRUNC(('TRI-3'!DZ46   ),2),0))=8,"B+",IF((ROUND(TRUNC(('TRI-3'!DZ46 ),2),0))=7,"B-",IF((ROUND(TRUNC(('TRI-3'!DZ46  ),2),0))=6,"C+",IF((ROUND(TRUNC(('TRI-3'!DZ46  ),2),0))=5,"C-",IF((ROUND(TRUNC(('TRI-3'!DZ46  ),2),0))=4,"D+",IF((ROUND(TRUNC(('TRI-3'!DZ46 ),2),0))=3,"D-",IF((ROUND(TRUNC(('TRI-3'!DZ46 ),2),0))=2,"E+",IF((ROUND(TRUNC(('TRI-3'!DZ46  ),2),0))&lt;=1,"E-","")))))))))))</f>
        <v/>
      </c>
      <c r="EA46" s="51" t="str">
        <f>IF(OR('TRI-3'!EA46 ="",'TRI-3'!EA46&lt;0,'TRI-3'!EA46  &gt;10),"",IF((ROUND(TRUNC(('TRI-3'!EA46  ),2),0))=10,"A+",IF((ROUND(TRUNC(('TRI-3'!EA46  ),2),0))=9,"A-",IF((ROUND(TRUNC(('TRI-3'!EA46   ),2),0))=8,"B+",IF((ROUND(TRUNC(('TRI-3'!EA46 ),2),0))=7,"B-",IF((ROUND(TRUNC(('TRI-3'!EA46  ),2),0))=6,"C+",IF((ROUND(TRUNC(('TRI-3'!EA46  ),2),0))=5,"C-",IF((ROUND(TRUNC(('TRI-3'!EA46  ),2),0))=4,"D+",IF((ROUND(TRUNC(('TRI-3'!EA46 ),2),0))=3,"D-",IF((ROUND(TRUNC(('TRI-3'!EA46 ),2),0))=2,"E+",IF((ROUND(TRUNC(('TRI-3'!EA46  ),2),0))&lt;=1,"E-","")))))))))))</f>
        <v/>
      </c>
      <c r="EB46" s="51" t="str">
        <f>IF(OR('TRI-3'!EB46 ="",'TRI-3'!EB46&lt;0,'TRI-3'!EB46  &gt;10),"",IF((ROUND(TRUNC(('TRI-3'!EB46  ),2),0))=10,"A+",IF((ROUND(TRUNC(('TRI-3'!EB46  ),2),0))=9,"A-",IF((ROUND(TRUNC(('TRI-3'!EB46   ),2),0))=8,"B+",IF((ROUND(TRUNC(('TRI-3'!EB46 ),2),0))=7,"B-",IF((ROUND(TRUNC(('TRI-3'!EB46  ),2),0))=6,"C+",IF((ROUND(TRUNC(('TRI-3'!EB46  ),2),0))=5,"C-",IF((ROUND(TRUNC(('TRI-3'!EB46  ),2),0))=4,"D+",IF((ROUND(TRUNC(('TRI-3'!EB46 ),2),0))=3,"D-",IF((ROUND(TRUNC(('TRI-3'!EB46 ),2),0))=2,"E+",IF((ROUND(TRUNC(('TRI-3'!EB46  ),2),0))&lt;=1,"E-","")))))))))))</f>
        <v/>
      </c>
      <c r="EC46" s="51" t="str">
        <f>IF(OR('TRI-3'!EC46 ="",'TRI-3'!EC46&lt;0,'TRI-3'!EC46  &gt;10),"",IF((ROUND(TRUNC(('TRI-3'!EC46  ),2),0))=10,"A+",IF((ROUND(TRUNC(('TRI-3'!EC46  ),2),0))=9,"A-",IF((ROUND(TRUNC(('TRI-3'!EC46   ),2),0))=8,"B+",IF((ROUND(TRUNC(('TRI-3'!EC46 ),2),0))=7,"B-",IF((ROUND(TRUNC(('TRI-3'!EC46  ),2),0))=6,"C+",IF((ROUND(TRUNC(('TRI-3'!EC46  ),2),0))=5,"C-",IF((ROUND(TRUNC(('TRI-3'!EC46  ),2),0))=4,"D+",IF((ROUND(TRUNC(('TRI-3'!EC46 ),2),0))=3,"D-",IF((ROUND(TRUNC(('TRI-3'!EC46 ),2),0))=2,"E+",IF((ROUND(TRUNC(('TRI-3'!EC46  ),2),0))&lt;=1,"E-","")))))))))))</f>
        <v/>
      </c>
      <c r="ED46" s="51" t="str">
        <f>IF(OR('TRI-3'!ED46 ="",'TRI-3'!ED46&lt;0,'TRI-3'!ED46  &gt;10),"",IF((ROUND(TRUNC(('TRI-3'!ED46  ),2),0))=10,"A+",IF((ROUND(TRUNC(('TRI-3'!ED46  ),2),0))=9,"A-",IF((ROUND(TRUNC(('TRI-3'!ED46   ),2),0))=8,"B+",IF((ROUND(TRUNC(('TRI-3'!ED46 ),2),0))=7,"B-",IF((ROUND(TRUNC(('TRI-3'!ED46  ),2),0))=6,"C+",IF((ROUND(TRUNC(('TRI-3'!ED46  ),2),0))=5,"C-",IF((ROUND(TRUNC(('TRI-3'!ED46  ),2),0))=4,"D+",IF((ROUND(TRUNC(('TRI-3'!ED46 ),2),0))=3,"D-",IF((ROUND(TRUNC(('TRI-3'!ED46 ),2),0))=2,"E+",IF((ROUND(TRUNC(('TRI-3'!ED46  ),2),0))&lt;=1,"E-","")))))))))))</f>
        <v/>
      </c>
      <c r="EE46" s="51" t="str">
        <f>IF(OR('TRI-3'!EE46 ="",'TRI-3'!EE46&lt;0,'TRI-3'!EE46  &gt;10),"",IF((ROUND(TRUNC(('TRI-3'!EE46  ),2),0))=10,"A+",IF((ROUND(TRUNC(('TRI-3'!EE46  ),2),0))=9,"A-",IF((ROUND(TRUNC(('TRI-3'!EE46   ),2),0))=8,"B+",IF((ROUND(TRUNC(('TRI-3'!EE46 ),2),0))=7,"B-",IF((ROUND(TRUNC(('TRI-3'!EE46  ),2),0))=6,"C+",IF((ROUND(TRUNC(('TRI-3'!EE46  ),2),0))=5,"C-",IF((ROUND(TRUNC(('TRI-3'!EE46  ),2),0))=4,"D+",IF((ROUND(TRUNC(('TRI-3'!EE46 ),2),0))=3,"D-",IF((ROUND(TRUNC(('TRI-3'!EE46 ),2),0))=2,"E+",IF((ROUND(TRUNC(('TRI-3'!EE46  ),2),0))&lt;=1,"E-","")))))))))))</f>
        <v/>
      </c>
      <c r="EF46" s="51" t="str">
        <f>IF(OR('TRI-3'!EF46 ="",'TRI-3'!EF46&lt;0,'TRI-3'!EF46  &gt;10),"",IF((ROUND(TRUNC(('TRI-3'!EF46  ),2),0))=10,"A+",IF((ROUND(TRUNC(('TRI-3'!EF46  ),2),0))=9,"A-",IF((ROUND(TRUNC(('TRI-3'!EF46   ),2),0))=8,"B+",IF((ROUND(TRUNC(('TRI-3'!EF46 ),2),0))=7,"B-",IF((ROUND(TRUNC(('TRI-3'!EF46  ),2),0))=6,"C+",IF((ROUND(TRUNC(('TRI-3'!EF46  ),2),0))=5,"C-",IF((ROUND(TRUNC(('TRI-3'!EF46  ),2),0))=4,"D+",IF((ROUND(TRUNC(('TRI-3'!EF46 ),2),0))=3,"D-",IF((ROUND(TRUNC(('TRI-3'!EF46 ),2),0))=2,"E+",IF((ROUND(TRUNC(('TRI-3'!EF46  ),2),0))&lt;=1,"E-","")))))))))))</f>
        <v/>
      </c>
      <c r="EG46" s="51" t="str">
        <f>IF(OR('TRI-3'!EG46 ="",'TRI-3'!EG46&lt;0,'TRI-3'!EG46  &gt;10),"",IF((ROUND(TRUNC(('TRI-3'!EG46  ),2),0))=10,"A+",IF((ROUND(TRUNC(('TRI-3'!EG46  ),2),0))=9,"A-",IF((ROUND(TRUNC(('TRI-3'!EG46   ),2),0))=8,"B+",IF((ROUND(TRUNC(('TRI-3'!EG46 ),2),0))=7,"B-",IF((ROUND(TRUNC(('TRI-3'!EG46  ),2),0))=6,"C+",IF((ROUND(TRUNC(('TRI-3'!EG46  ),2),0))=5,"C-",IF((ROUND(TRUNC(('TRI-3'!EG46  ),2),0))=4,"D+",IF((ROUND(TRUNC(('TRI-3'!EG46 ),2),0))=3,"D-",IF((ROUND(TRUNC(('TRI-3'!EG46 ),2),0))=2,"E+",IF((ROUND(TRUNC(('TRI-3'!EG46  ),2),0))&lt;=1,"E-","")))))))))))</f>
        <v/>
      </c>
      <c r="EH46" s="51" t="str">
        <f>IF(OR('TRI-3'!EH46 ="",'TRI-3'!EH46&lt;0,'TRI-3'!EH46  &gt;10),"",IF((ROUND(TRUNC(('TRI-3'!EH46  ),2),0))=10,"A+",IF((ROUND(TRUNC(('TRI-3'!EH46  ),2),0))=9,"A-",IF((ROUND(TRUNC(('TRI-3'!EH46   ),2),0))=8,"B+",IF((ROUND(TRUNC(('TRI-3'!EH46 ),2),0))=7,"B-",IF((ROUND(TRUNC(('TRI-3'!EH46  ),2),0))=6,"C+",IF((ROUND(TRUNC(('TRI-3'!EH46  ),2),0))=5,"C-",IF((ROUND(TRUNC(('TRI-3'!EH46  ),2),0))=4,"D+",IF((ROUND(TRUNC(('TRI-3'!EH46 ),2),0))=3,"D-",IF((ROUND(TRUNC(('TRI-3'!EH46 ),2),0))=2,"E+",IF((ROUND(TRUNC(('TRI-3'!EH46  ),2),0))&lt;=1,"E-","")))))))))))</f>
        <v/>
      </c>
      <c r="EI46" s="51" t="str">
        <f>IF(OR('TRI-3'!EI46 ="",'TRI-3'!EI46&lt;0,'TRI-3'!EI46  &gt;10),"",IF((ROUND(TRUNC(('TRI-3'!EI46  ),2),0))=10,"A+",IF((ROUND(TRUNC(('TRI-3'!EI46  ),2),0))=9,"A-",IF((ROUND(TRUNC(('TRI-3'!EI46   ),2),0))=8,"B+",IF((ROUND(TRUNC(('TRI-3'!EI46 ),2),0))=7,"B-",IF((ROUND(TRUNC(('TRI-3'!EI46  ),2),0))=6,"C+",IF((ROUND(TRUNC(('TRI-3'!EI46  ),2),0))=5,"C-",IF((ROUND(TRUNC(('TRI-3'!EI46  ),2),0))=4,"D+",IF((ROUND(TRUNC(('TRI-3'!EI46 ),2),0))=3,"D-",IF((ROUND(TRUNC(('TRI-3'!EI46 ),2),0))=2,"E+",IF((ROUND(TRUNC(('TRI-3'!EI46  ),2),0))&lt;=1,"E-","")))))))))))</f>
        <v/>
      </c>
      <c r="EJ46" s="51" t="str">
        <f>IF(OR('TRI-3'!EJ46 ="",'TRI-3'!EJ46&lt;0,'TRI-3'!EJ46  &gt;10),"",IF((ROUND(TRUNC(('TRI-3'!EJ46  ),2),0))=10,"A+",IF((ROUND(TRUNC(('TRI-3'!EJ46  ),2),0))=9,"A-",IF((ROUND(TRUNC(('TRI-3'!EJ46   ),2),0))=8,"B+",IF((ROUND(TRUNC(('TRI-3'!EJ46 ),2),0))=7,"B-",IF((ROUND(TRUNC(('TRI-3'!EJ46  ),2),0))=6,"C+",IF((ROUND(TRUNC(('TRI-3'!EJ46  ),2),0))=5,"C-",IF((ROUND(TRUNC(('TRI-3'!EJ46  ),2),0))=4,"D+",IF((ROUND(TRUNC(('TRI-3'!EJ46 ),2),0))=3,"D-",IF((ROUND(TRUNC(('TRI-3'!EJ46 ),2),0))=2,"E+",IF((ROUND(TRUNC(('TRI-3'!EJ46  ),2),0))&lt;=1,"E-","")))))))))))</f>
        <v/>
      </c>
      <c r="EK46" s="51" t="str">
        <f>IF(OR('TRI-3'!EK46 ="",'TRI-3'!EK46&lt;0,'TRI-3'!EK46  &gt;10),"",IF((ROUND(TRUNC(('TRI-3'!EK46  ),2),0))=10,"A+",IF((ROUND(TRUNC(('TRI-3'!EK46  ),2),0))=9,"A-",IF((ROUND(TRUNC(('TRI-3'!EK46   ),2),0))=8,"B+",IF((ROUND(TRUNC(('TRI-3'!EK46 ),2),0))=7,"B-",IF((ROUND(TRUNC(('TRI-3'!EK46  ),2),0))=6,"C+",IF((ROUND(TRUNC(('TRI-3'!EK46  ),2),0))=5,"C-",IF((ROUND(TRUNC(('TRI-3'!EK46  ),2),0))=4,"D+",IF((ROUND(TRUNC(('TRI-3'!EK46 ),2),0))=3,"D-",IF((ROUND(TRUNC(('TRI-3'!EK46 ),2),0))=2,"E+",IF((ROUND(TRUNC(('TRI-3'!EK46  ),2),0))&lt;=1,"E-","")))))))))))</f>
        <v/>
      </c>
      <c r="EL46" s="51" t="str">
        <f>IF(OR('TRI-3'!EL46 ="",'TRI-3'!EL46&lt;0,'TRI-3'!EL46  &gt;10),"",IF((ROUND(TRUNC(('TRI-3'!EL46  ),2),0))=10,"A+",IF((ROUND(TRUNC(('TRI-3'!EL46  ),2),0))=9,"A-",IF((ROUND(TRUNC(('TRI-3'!EL46   ),2),0))=8,"B+",IF((ROUND(TRUNC(('TRI-3'!EL46 ),2),0))=7,"B-",IF((ROUND(TRUNC(('TRI-3'!EL46  ),2),0))=6,"C+",IF((ROUND(TRUNC(('TRI-3'!EL46  ),2),0))=5,"C-",IF((ROUND(TRUNC(('TRI-3'!EL46  ),2),0))=4,"D+",IF((ROUND(TRUNC(('TRI-3'!EL46 ),2),0))=3,"D-",IF((ROUND(TRUNC(('TRI-3'!EL46 ),2),0))=2,"E+",IF((ROUND(TRUNC(('TRI-3'!EL46  ),2),0))&lt;=1,"E-","")))))))))))</f>
        <v/>
      </c>
      <c r="EM46" s="51" t="str">
        <f>IF(OR('TRI-3'!EM46 ="",'TRI-3'!EM46&lt;0,'TRI-3'!EM46  &gt;10),"",IF((ROUND(TRUNC(('TRI-3'!EM46  ),2),0))=10,"A+",IF((ROUND(TRUNC(('TRI-3'!EM46  ),2),0))=9,"A-",IF((ROUND(TRUNC(('TRI-3'!EM46   ),2),0))=8,"B+",IF((ROUND(TRUNC(('TRI-3'!EM46 ),2),0))=7,"B-",IF((ROUND(TRUNC(('TRI-3'!EM46  ),2),0))=6,"C+",IF((ROUND(TRUNC(('TRI-3'!EM46  ),2),0))=5,"C-",IF((ROUND(TRUNC(('TRI-3'!EM46  ),2),0))=4,"D+",IF((ROUND(TRUNC(('TRI-3'!EM46 ),2),0))=3,"D-",IF((ROUND(TRUNC(('TRI-3'!EM46 ),2),0))=2,"E+",IF((ROUND(TRUNC(('TRI-3'!EM46  ),2),0))&lt;=1,"E-","")))))))))))</f>
        <v/>
      </c>
      <c r="EN46" s="51" t="str">
        <f>IF(OR('TRI-3'!EN46 ="",'TRI-3'!EN46&lt;0,'TRI-3'!EN46  &gt;10),"",IF((ROUND(TRUNC(('TRI-3'!EN46  ),2),0))=10,"A+",IF((ROUND(TRUNC(('TRI-3'!EN46  ),2),0))=9,"A-",IF((ROUND(TRUNC(('TRI-3'!EN46   ),2),0))=8,"B+",IF((ROUND(TRUNC(('TRI-3'!EN46 ),2),0))=7,"B-",IF((ROUND(TRUNC(('TRI-3'!EN46  ),2),0))=6,"C+",IF((ROUND(TRUNC(('TRI-3'!EN46  ),2),0))=5,"C-",IF((ROUND(TRUNC(('TRI-3'!EN46  ),2),0))=4,"D+",IF((ROUND(TRUNC(('TRI-3'!EN46 ),2),0))=3,"D-",IF((ROUND(TRUNC(('TRI-3'!EN46 ),2),0))=2,"E+",IF((ROUND(TRUNC(('TRI-3'!EN46  ),2),0))&lt;=1,"E-","")))))))))))</f>
        <v/>
      </c>
      <c r="EO46" s="51" t="str">
        <f>IF(OR('TRI-3'!EO46 ="",'TRI-3'!EO46&lt;0,'TRI-3'!EO46  &gt;10),"",IF((ROUND(TRUNC(('TRI-3'!EO46  ),2),0))=10,"A+",IF((ROUND(TRUNC(('TRI-3'!EO46  ),2),0))=9,"A-",IF((ROUND(TRUNC(('TRI-3'!EO46   ),2),0))=8,"B+",IF((ROUND(TRUNC(('TRI-3'!EO46 ),2),0))=7,"B-",IF((ROUND(TRUNC(('TRI-3'!EO46  ),2),0))=6,"C+",IF((ROUND(TRUNC(('TRI-3'!EO46  ),2),0))=5,"C-",IF((ROUND(TRUNC(('TRI-3'!EO46  ),2),0))=4,"D+",IF((ROUND(TRUNC(('TRI-3'!EO46 ),2),0))=3,"D-",IF((ROUND(TRUNC(('TRI-3'!EO46 ),2),0))=2,"E+",IF((ROUND(TRUNC(('TRI-3'!EO46  ),2),0))&lt;=1,"E-","")))))))))))</f>
        <v/>
      </c>
      <c r="EP46" s="51" t="str">
        <f>IF(OR('TRI-3'!EP46 ="",'TRI-3'!EP46&lt;0,'TRI-3'!EP46  &gt;10),"",IF((ROUND(TRUNC(('TRI-3'!EP46  ),2),0))=10,"A+",IF((ROUND(TRUNC(('TRI-3'!EP46  ),2),0))=9,"A-",IF((ROUND(TRUNC(('TRI-3'!EP46   ),2),0))=8,"B+",IF((ROUND(TRUNC(('TRI-3'!EP46 ),2),0))=7,"B-",IF((ROUND(TRUNC(('TRI-3'!EP46  ),2),0))=6,"C+",IF((ROUND(TRUNC(('TRI-3'!EP46  ),2),0))=5,"C-",IF((ROUND(TRUNC(('TRI-3'!EP46  ),2),0))=4,"D+",IF((ROUND(TRUNC(('TRI-3'!EP46 ),2),0))=3,"D-",IF((ROUND(TRUNC(('TRI-3'!EP46 ),2),0))=2,"E+",IF((ROUND(TRUNC(('TRI-3'!EP46  ),2),0))&lt;=1,"E-","")))))))))))</f>
        <v/>
      </c>
      <c r="EQ46" s="51" t="str">
        <f>IF(OR('TRI-3'!EQ46 ="",'TRI-3'!EQ46&lt;0,'TRI-3'!EQ46  &gt;10),"",IF((ROUND(TRUNC(('TRI-3'!EQ46  ),2),0))=10,"A+",IF((ROUND(TRUNC(('TRI-3'!EQ46  ),2),0))=9,"A-",IF((ROUND(TRUNC(('TRI-3'!EQ46   ),2),0))=8,"B+",IF((ROUND(TRUNC(('TRI-3'!EQ46 ),2),0))=7,"B-",IF((ROUND(TRUNC(('TRI-3'!EQ46  ),2),0))=6,"C+",IF((ROUND(TRUNC(('TRI-3'!EQ46  ),2),0))=5,"C-",IF((ROUND(TRUNC(('TRI-3'!EQ46  ),2),0))=4,"D+",IF((ROUND(TRUNC(('TRI-3'!EQ46 ),2),0))=3,"D-",IF((ROUND(TRUNC(('TRI-3'!EQ46 ),2),0))=2,"E+",IF((ROUND(TRUNC(('TRI-3'!EQ46  ),2),0))&lt;=1,"E-","")))))))))))</f>
        <v/>
      </c>
      <c r="ER46" s="51" t="str">
        <f>IF(OR('TRI-3'!ER46 ="",'TRI-3'!ER46&lt;0,'TRI-3'!ER46  &gt;10),"",IF((ROUND(TRUNC(('TRI-3'!ER46  ),2),0))=10,"A+",IF((ROUND(TRUNC(('TRI-3'!ER46  ),2),0))=9,"A-",IF((ROUND(TRUNC(('TRI-3'!ER46   ),2),0))=8,"B+",IF((ROUND(TRUNC(('TRI-3'!ER46 ),2),0))=7,"B-",IF((ROUND(TRUNC(('TRI-3'!ER46  ),2),0))=6,"C+",IF((ROUND(TRUNC(('TRI-3'!ER46  ),2),0))=5,"C-",IF((ROUND(TRUNC(('TRI-3'!ER46  ),2),0))=4,"D+",IF((ROUND(TRUNC(('TRI-3'!ER46 ),2),0))=3,"D-",IF((ROUND(TRUNC(('TRI-3'!ER46 ),2),0))=2,"E+",IF((ROUND(TRUNC(('TRI-3'!ER46  ),2),0))&lt;=1,"E-","")))))))))))</f>
        <v/>
      </c>
      <c r="ES46" s="51" t="str">
        <f>IF(OR('TRI-3'!ES46 ="",'TRI-3'!ES46&lt;0,'TRI-3'!ES46  &gt;10),"",IF((ROUND(TRUNC(('TRI-3'!ES46  ),2),0))=10,"A+",IF((ROUND(TRUNC(('TRI-3'!ES46  ),2),0))=9,"A-",IF((ROUND(TRUNC(('TRI-3'!ES46   ),2),0))=8,"B+",IF((ROUND(TRUNC(('TRI-3'!ES46 ),2),0))=7,"B-",IF((ROUND(TRUNC(('TRI-3'!ES46  ),2),0))=6,"C+",IF((ROUND(TRUNC(('TRI-3'!ES46  ),2),0))=5,"C-",IF((ROUND(TRUNC(('TRI-3'!ES46  ),2),0))=4,"D+",IF((ROUND(TRUNC(('TRI-3'!ES46 ),2),0))=3,"D-",IF((ROUND(TRUNC(('TRI-3'!ES46 ),2),0))=2,"E+",IF((ROUND(TRUNC(('TRI-3'!ES46  ),2),0))&lt;=1,"E-","")))))))))))</f>
        <v/>
      </c>
      <c r="ET46" s="51" t="str">
        <f>IF('TRI-3'!ET46 ="","",'TRI-3'!ET46 )</f>
        <v/>
      </c>
      <c r="EU46" s="51" t="str">
        <f>IF('TRI-3'!EU46 ="","",'TRI-3'!EU46 )</f>
        <v/>
      </c>
      <c r="EV46" s="51" t="str">
        <f>IF('TRI-3'!EV46 ="","",'TRI-3'!EV46 )</f>
        <v/>
      </c>
      <c r="EW46" s="51" t="str">
        <f>IF('TRI-3'!EW46 ="","",'TRI-3'!EW46 )</f>
        <v/>
      </c>
      <c r="EX46" s="51" t="str">
        <f>IF('TRI-3'!EX46 ="","",'TRI-3'!EX46 )</f>
        <v/>
      </c>
      <c r="EY46" s="51" t="str">
        <f>IF('TRI-3'!EY46 ="","",'TRI-3'!EY46 )</f>
        <v/>
      </c>
      <c r="EZ46" s="51" t="str">
        <f>IF('TRI-3'!EZ46 ="","",'TRI-3'!EZ46 )</f>
        <v/>
      </c>
      <c r="FA46" s="51" t="str">
        <f>IF('TRI-3'!FA46 ="","",'TRI-3'!FA46 )</f>
        <v/>
      </c>
      <c r="FB46" s="51" t="str">
        <f>IF('TRI-3'!FB46 ="","",'TRI-3'!FB46 )</f>
        <v/>
      </c>
      <c r="FC46" s="51" t="str">
        <f>IF('TRI-3'!FC46 ="","",'TRI-3'!FC46 )</f>
        <v/>
      </c>
      <c r="FD46" s="51">
        <f>IF('TRI-3'!FD46 ="","",'TRI-3'!FD46 )</f>
        <v>0</v>
      </c>
      <c r="FE46" s="51" t="str">
        <f>IF('TRI-3'!FE46 ="","",'TRI-3'!FE46 )</f>
        <v/>
      </c>
      <c r="FF46" s="51" t="str">
        <f>IF('TRI-3'!FF46 ="","",'TRI-3'!FF46 )</f>
        <v/>
      </c>
      <c r="FG46" s="51" t="str">
        <f>IF('TRI-3'!FG46 ="","",'TRI-3'!FG46 )</f>
        <v/>
      </c>
      <c r="FH46" s="51" t="str">
        <f>IF('TRI-3'!FH46 ="","",'TRI-3'!FH46 )</f>
        <v/>
      </c>
    </row>
    <row r="47" spans="1:164" ht="21" hidden="1" customHeight="1">
      <c r="B47" s="53">
        <v>30</v>
      </c>
      <c r="C47" s="272" t="str">
        <f>IF(NOTAS!E50&gt;"",NOTAS!E50,"")</f>
        <v/>
      </c>
      <c r="D47" s="273"/>
      <c r="E47" s="273"/>
      <c r="F47" s="274"/>
      <c r="G47" s="51" t="str">
        <f>IF(OR('TRI-3'!G47 ="",'TRI-3'!G47&lt;0,'TRI-3'!G47  &gt;10),"",IF((ROUND(TRUNC(('TRI-3'!G47  ),2),0))=10,"A+",IF((ROUND(TRUNC(('TRI-3'!G47  ),2),0))=9,"A-",IF((ROUND(TRUNC(('TRI-3'!G47   ),2),0))=8,"B+",IF((ROUND(TRUNC(('TRI-3'!G47 ),2),0))=7,"B-",IF((ROUND(TRUNC(('TRI-3'!G47  ),2),0))=6,"C+",IF((ROUND(TRUNC(('TRI-3'!G47  ),2),0))=5,"C-",IF((ROUND(TRUNC(('TRI-3'!G47  ),2),0))=4,"D+",IF((ROUND(TRUNC(('TRI-3'!G47 ),2),0))=3,"D-",IF((ROUND(TRUNC(('TRI-3'!G47 ),2),0))=2,"E+",IF((ROUND(TRUNC(('TRI-3'!G47  ),2),0))&lt;=1,"E-","")))))))))))</f>
        <v/>
      </c>
      <c r="H47" s="51" t="str">
        <f>IF(OR('TRI-3'!H47 ="",'TRI-3'!H47&lt;0,'TRI-3'!H47  &gt;10),"",IF((ROUND(TRUNC(('TRI-3'!H47  ),2),0))=10,"A+",IF((ROUND(TRUNC(('TRI-3'!H47  ),2),0))=9,"A-",IF((ROUND(TRUNC(('TRI-3'!H47   ),2),0))=8,"B+",IF((ROUND(TRUNC(('TRI-3'!H47 ),2),0))=7,"B-",IF((ROUND(TRUNC(('TRI-3'!H47  ),2),0))=6,"C+",IF((ROUND(TRUNC(('TRI-3'!H47  ),2),0))=5,"C-",IF((ROUND(TRUNC(('TRI-3'!H47  ),2),0))=4,"D+",IF((ROUND(TRUNC(('TRI-3'!H47 ),2),0))=3,"D-",IF((ROUND(TRUNC(('TRI-3'!H47 ),2),0))=2,"E+",IF((ROUND(TRUNC(('TRI-3'!H47  ),2),0))&lt;=1,"E-","")))))))))))</f>
        <v/>
      </c>
      <c r="I47" s="51" t="str">
        <f>IF(OR('TRI-3'!I47 ="",'TRI-3'!I47&lt;0,'TRI-3'!I47  &gt;10),"",IF((ROUND(TRUNC(('TRI-3'!I47  ),2),0))=10,"A+",IF((ROUND(TRUNC(('TRI-3'!I47  ),2),0))=9,"A-",IF((ROUND(TRUNC(('TRI-3'!I47   ),2),0))=8,"B+",IF((ROUND(TRUNC(('TRI-3'!I47 ),2),0))=7,"B-",IF((ROUND(TRUNC(('TRI-3'!I47  ),2),0))=6,"C+",IF((ROUND(TRUNC(('TRI-3'!I47  ),2),0))=5,"C-",IF((ROUND(TRUNC(('TRI-3'!I47  ),2),0))=4,"D+",IF((ROUND(TRUNC(('TRI-3'!I47 ),2),0))=3,"D-",IF((ROUND(TRUNC(('TRI-3'!I47 ),2),0))=2,"E+",IF((ROUND(TRUNC(('TRI-3'!I47  ),2),0))&lt;=1,"E-","")))))))))))</f>
        <v/>
      </c>
      <c r="J47" s="51" t="str">
        <f>IF(OR('TRI-3'!J47 ="",'TRI-3'!J47&lt;0,'TRI-3'!J47  &gt;10),"",IF((ROUND(TRUNC(('TRI-3'!J47  ),2),0))=10,"A+",IF((ROUND(TRUNC(('TRI-3'!J47  ),2),0))=9,"A-",IF((ROUND(TRUNC(('TRI-3'!J47   ),2),0))=8,"B+",IF((ROUND(TRUNC(('TRI-3'!J47 ),2),0))=7,"B-",IF((ROUND(TRUNC(('TRI-3'!J47  ),2),0))=6,"C+",IF((ROUND(TRUNC(('TRI-3'!J47  ),2),0))=5,"C-",IF((ROUND(TRUNC(('TRI-3'!J47  ),2),0))=4,"D+",IF((ROUND(TRUNC(('TRI-3'!J47 ),2),0))=3,"D-",IF((ROUND(TRUNC(('TRI-3'!J47 ),2),0))=2,"E+",IF((ROUND(TRUNC(('TRI-3'!J47  ),2),0))&lt;=1,"E-","")))))))))))</f>
        <v/>
      </c>
      <c r="K47" s="51" t="str">
        <f>IF(OR('TRI-3'!K47 ="",'TRI-3'!K47&lt;0,'TRI-3'!K47  &gt;10),"",IF((ROUND(TRUNC(('TRI-3'!K47  ),2),0))=10,"A+",IF((ROUND(TRUNC(('TRI-3'!K47  ),2),0))=9,"A-",IF((ROUND(TRUNC(('TRI-3'!K47   ),2),0))=8,"B+",IF((ROUND(TRUNC(('TRI-3'!K47 ),2),0))=7,"B-",IF((ROUND(TRUNC(('TRI-3'!K47  ),2),0))=6,"C+",IF((ROUND(TRUNC(('TRI-3'!K47  ),2),0))=5,"C-",IF((ROUND(TRUNC(('TRI-3'!K47  ),2),0))=4,"D+",IF((ROUND(TRUNC(('TRI-3'!K47 ),2),0))=3,"D-",IF((ROUND(TRUNC(('TRI-3'!K47 ),2),0))=2,"E+",IF((ROUND(TRUNC(('TRI-3'!K47  ),2),0))&lt;=1,"E-","")))))))))))</f>
        <v/>
      </c>
      <c r="L47" s="51" t="str">
        <f>IF(OR('TRI-3'!L47 ="",'TRI-3'!L47&lt;0,'TRI-3'!L47  &gt;10),"",IF((ROUND(TRUNC(('TRI-3'!L47  ),2),0))=10,"A+",IF((ROUND(TRUNC(('TRI-3'!L47  ),2),0))=9,"A-",IF((ROUND(TRUNC(('TRI-3'!L47   ),2),0))=8,"B+",IF((ROUND(TRUNC(('TRI-3'!L47 ),2),0))=7,"B-",IF((ROUND(TRUNC(('TRI-3'!L47  ),2),0))=6,"C+",IF((ROUND(TRUNC(('TRI-3'!L47  ),2),0))=5,"C-",IF((ROUND(TRUNC(('TRI-3'!L47  ),2),0))=4,"D+",IF((ROUND(TRUNC(('TRI-3'!L47 ),2),0))=3,"D-",IF((ROUND(TRUNC(('TRI-3'!L47 ),2),0))=2,"E+",IF((ROUND(TRUNC(('TRI-3'!L47  ),2),0))&lt;=1,"E-","")))))))))))</f>
        <v/>
      </c>
      <c r="M47" s="51" t="str">
        <f>IF(OR('TRI-3'!M47 ="",'TRI-3'!M47&lt;0,'TRI-3'!M47  &gt;10),"",IF((ROUND(TRUNC(('TRI-3'!M47  ),2),0))=10,"A+",IF((ROUND(TRUNC(('TRI-3'!M47  ),2),0))=9,"A-",IF((ROUND(TRUNC(('TRI-3'!M47   ),2),0))=8,"B+",IF((ROUND(TRUNC(('TRI-3'!M47 ),2),0))=7,"B-",IF((ROUND(TRUNC(('TRI-3'!M47  ),2),0))=6,"C+",IF((ROUND(TRUNC(('TRI-3'!M47  ),2),0))=5,"C-",IF((ROUND(TRUNC(('TRI-3'!M47  ),2),0))=4,"D+",IF((ROUND(TRUNC(('TRI-3'!M47 ),2),0))=3,"D-",IF((ROUND(TRUNC(('TRI-3'!M47 ),2),0))=2,"E+",IF((ROUND(TRUNC(('TRI-3'!M47  ),2),0))&lt;=1,"E-","")))))))))))</f>
        <v/>
      </c>
      <c r="N47" s="51" t="str">
        <f>IF(OR('TRI-3'!N47 ="",'TRI-3'!N47&lt;0,'TRI-3'!N47  &gt;10),"",IF((ROUND(TRUNC(('TRI-3'!N47  ),2),0))=10,"A+",IF((ROUND(TRUNC(('TRI-3'!N47  ),2),0))=9,"A-",IF((ROUND(TRUNC(('TRI-3'!N47   ),2),0))=8,"B+",IF((ROUND(TRUNC(('TRI-3'!N47 ),2),0))=7,"B-",IF((ROUND(TRUNC(('TRI-3'!N47  ),2),0))=6,"C+",IF((ROUND(TRUNC(('TRI-3'!N47  ),2),0))=5,"C-",IF((ROUND(TRUNC(('TRI-3'!N47  ),2),0))=4,"D+",IF((ROUND(TRUNC(('TRI-3'!N47 ),2),0))=3,"D-",IF((ROUND(TRUNC(('TRI-3'!N47 ),2),0))=2,"E+",IF((ROUND(TRUNC(('TRI-3'!N47  ),2),0))&lt;=1,"E-","")))))))))))</f>
        <v/>
      </c>
      <c r="O47" s="51" t="str">
        <f>IF(OR('TRI-3'!O47 ="",'TRI-3'!O47&lt;0,'TRI-3'!O47  &gt;10),"",IF((ROUND(TRUNC(('TRI-3'!O47  ),2),0))=10,"A+",IF((ROUND(TRUNC(('TRI-3'!O47  ),2),0))=9,"A-",IF((ROUND(TRUNC(('TRI-3'!O47   ),2),0))=8,"B+",IF((ROUND(TRUNC(('TRI-3'!O47 ),2),0))=7,"B-",IF((ROUND(TRUNC(('TRI-3'!O47  ),2),0))=6,"C+",IF((ROUND(TRUNC(('TRI-3'!O47  ),2),0))=5,"C-",IF((ROUND(TRUNC(('TRI-3'!O47  ),2),0))=4,"D+",IF((ROUND(TRUNC(('TRI-3'!O47 ),2),0))=3,"D-",IF((ROUND(TRUNC(('TRI-3'!O47 ),2),0))=2,"E+",IF((ROUND(TRUNC(('TRI-3'!O47  ),2),0))&lt;=1,"E-","")))))))))))</f>
        <v/>
      </c>
      <c r="P47" s="51" t="str">
        <f>IF(OR('TRI-3'!P47 ="",'TRI-3'!P47&lt;0,'TRI-3'!P47  &gt;10),"",IF((ROUND(TRUNC(('TRI-3'!P47  ),2),0))=10,"A+",IF((ROUND(TRUNC(('TRI-3'!P47  ),2),0))=9,"A-",IF((ROUND(TRUNC(('TRI-3'!P47   ),2),0))=8,"B+",IF((ROUND(TRUNC(('TRI-3'!P47 ),2),0))=7,"B-",IF((ROUND(TRUNC(('TRI-3'!P47  ),2),0))=6,"C+",IF((ROUND(TRUNC(('TRI-3'!P47  ),2),0))=5,"C-",IF((ROUND(TRUNC(('TRI-3'!P47  ),2),0))=4,"D+",IF((ROUND(TRUNC(('TRI-3'!P47 ),2),0))=3,"D-",IF((ROUND(TRUNC(('TRI-3'!P47 ),2),0))=2,"E+",IF((ROUND(TRUNC(('TRI-3'!P47  ),2),0))&lt;=1,"E-","")))))))))))</f>
        <v/>
      </c>
      <c r="Q47" s="51" t="str">
        <f>IF(OR('TRI-3'!Q47 ="",'TRI-3'!Q47&lt;0,'TRI-3'!Q47  &gt;10),"",IF((ROUND(TRUNC(('TRI-3'!Q47  ),2),0))=10,"A+",IF((ROUND(TRUNC(('TRI-3'!Q47  ),2),0))=9,"A-",IF((ROUND(TRUNC(('TRI-3'!Q47   ),2),0))=8,"B+",IF((ROUND(TRUNC(('TRI-3'!Q47 ),2),0))=7,"B-",IF((ROUND(TRUNC(('TRI-3'!Q47  ),2),0))=6,"C+",IF((ROUND(TRUNC(('TRI-3'!Q47  ),2),0))=5,"C-",IF((ROUND(TRUNC(('TRI-3'!Q47  ),2),0))=4,"D+",IF((ROUND(TRUNC(('TRI-3'!Q47 ),2),0))=3,"D-",IF((ROUND(TRUNC(('TRI-3'!Q47 ),2),0))=2,"E+",IF((ROUND(TRUNC(('TRI-3'!Q47  ),2),0))&lt;=1,"E-","")))))))))))</f>
        <v/>
      </c>
      <c r="R47" s="51" t="str">
        <f>IF(OR('TRI-3'!R47 ="",'TRI-3'!R47&lt;0,'TRI-3'!R47  &gt;10),"",IF((ROUND(TRUNC(('TRI-3'!R47  ),2),0))=10,"A+",IF((ROUND(TRUNC(('TRI-3'!R47  ),2),0))=9,"A-",IF((ROUND(TRUNC(('TRI-3'!R47   ),2),0))=8,"B+",IF((ROUND(TRUNC(('TRI-3'!R47 ),2),0))=7,"B-",IF((ROUND(TRUNC(('TRI-3'!R47  ),2),0))=6,"C+",IF((ROUND(TRUNC(('TRI-3'!R47  ),2),0))=5,"C-",IF((ROUND(TRUNC(('TRI-3'!R47  ),2),0))=4,"D+",IF((ROUND(TRUNC(('TRI-3'!R47 ),2),0))=3,"D-",IF((ROUND(TRUNC(('TRI-3'!R47 ),2),0))=2,"E+",IF((ROUND(TRUNC(('TRI-3'!R47  ),2),0))&lt;=1,"E-","")))))))))))</f>
        <v/>
      </c>
      <c r="S47" s="51" t="str">
        <f>IF(OR('TRI-3'!S47 ="",'TRI-3'!S47&lt;0,'TRI-3'!S47  &gt;10),"",IF((ROUND(TRUNC(('TRI-3'!S47  ),2),0))=10,"A+",IF((ROUND(TRUNC(('TRI-3'!S47  ),2),0))=9,"A-",IF((ROUND(TRUNC(('TRI-3'!S47   ),2),0))=8,"B+",IF((ROUND(TRUNC(('TRI-3'!S47 ),2),0))=7,"B-",IF((ROUND(TRUNC(('TRI-3'!S47  ),2),0))=6,"C+",IF((ROUND(TRUNC(('TRI-3'!S47  ),2),0))=5,"C-",IF((ROUND(TRUNC(('TRI-3'!S47  ),2),0))=4,"D+",IF((ROUND(TRUNC(('TRI-3'!S47 ),2),0))=3,"D-",IF((ROUND(TRUNC(('TRI-3'!S47 ),2),0))=2,"E+",IF((ROUND(TRUNC(('TRI-3'!S47  ),2),0))&lt;=1,"E-","")))))))))))</f>
        <v/>
      </c>
      <c r="T47" s="51" t="str">
        <f>IF(OR('TRI-3'!T47 ="",'TRI-3'!T47&lt;0,'TRI-3'!T47  &gt;10),"",IF((ROUND(TRUNC(('TRI-3'!T47  ),2),0))=10,"A+",IF((ROUND(TRUNC(('TRI-3'!T47  ),2),0))=9,"A-",IF((ROUND(TRUNC(('TRI-3'!T47   ),2),0))=8,"B+",IF((ROUND(TRUNC(('TRI-3'!T47 ),2),0))=7,"B-",IF((ROUND(TRUNC(('TRI-3'!T47  ),2),0))=6,"C+",IF((ROUND(TRUNC(('TRI-3'!T47  ),2),0))=5,"C-",IF((ROUND(TRUNC(('TRI-3'!T47  ),2),0))=4,"D+",IF((ROUND(TRUNC(('TRI-3'!T47 ),2),0))=3,"D-",IF((ROUND(TRUNC(('TRI-3'!T47 ),2),0))=2,"E+",IF((ROUND(TRUNC(('TRI-3'!T47  ),2),0))&lt;=1,"E-","")))))))))))</f>
        <v/>
      </c>
      <c r="U47" s="51" t="str">
        <f>IF(OR('TRI-3'!U47 ="",'TRI-3'!U47&lt;0,'TRI-3'!U47  &gt;10),"",IF((ROUND(TRUNC(('TRI-3'!U47  ),2),0))=10,"A+",IF((ROUND(TRUNC(('TRI-3'!U47  ),2),0))=9,"A-",IF((ROUND(TRUNC(('TRI-3'!U47   ),2),0))=8,"B+",IF((ROUND(TRUNC(('TRI-3'!U47 ),2),0))=7,"B-",IF((ROUND(TRUNC(('TRI-3'!U47  ),2),0))=6,"C+",IF((ROUND(TRUNC(('TRI-3'!U47  ),2),0))=5,"C-",IF((ROUND(TRUNC(('TRI-3'!U47  ),2),0))=4,"D+",IF((ROUND(TRUNC(('TRI-3'!U47 ),2),0))=3,"D-",IF((ROUND(TRUNC(('TRI-3'!U47 ),2),0))=2,"E+",IF((ROUND(TRUNC(('TRI-3'!U47  ),2),0))&lt;=1,"E-","")))))))))))</f>
        <v/>
      </c>
      <c r="V47" s="51" t="str">
        <f>IF(OR('TRI-3'!V47 ="",'TRI-3'!V47&lt;0,'TRI-3'!V47  &gt;10),"",IF((ROUND(TRUNC(('TRI-3'!V47  ),2),0))=10,"A+",IF((ROUND(TRUNC(('TRI-3'!V47  ),2),0))=9,"A-",IF((ROUND(TRUNC(('TRI-3'!V47   ),2),0))=8,"B+",IF((ROUND(TRUNC(('TRI-3'!V47 ),2),0))=7,"B-",IF((ROUND(TRUNC(('TRI-3'!V47  ),2),0))=6,"C+",IF((ROUND(TRUNC(('TRI-3'!V47  ),2),0))=5,"C-",IF((ROUND(TRUNC(('TRI-3'!V47  ),2),0))=4,"D+",IF((ROUND(TRUNC(('TRI-3'!V47 ),2),0))=3,"D-",IF((ROUND(TRUNC(('TRI-3'!V47 ),2),0))=2,"E+",IF((ROUND(TRUNC(('TRI-3'!V47  ),2),0))&lt;=1,"E-","")))))))))))</f>
        <v/>
      </c>
      <c r="W47" s="51" t="str">
        <f>IF(OR('TRI-3'!W47 ="",'TRI-3'!W47&lt;0,'TRI-3'!W47  &gt;10),"",IF((ROUND(TRUNC(('TRI-3'!W47  ),2),0))=10,"A+",IF((ROUND(TRUNC(('TRI-3'!W47  ),2),0))=9,"A-",IF((ROUND(TRUNC(('TRI-3'!W47   ),2),0))=8,"B+",IF((ROUND(TRUNC(('TRI-3'!W47 ),2),0))=7,"B-",IF((ROUND(TRUNC(('TRI-3'!W47  ),2),0))=6,"C+",IF((ROUND(TRUNC(('TRI-3'!W47  ),2),0))=5,"C-",IF((ROUND(TRUNC(('TRI-3'!W47  ),2),0))=4,"D+",IF((ROUND(TRUNC(('TRI-3'!W47 ),2),0))=3,"D-",IF((ROUND(TRUNC(('TRI-3'!W47 ),2),0))=2,"E+",IF((ROUND(TRUNC(('TRI-3'!W47  ),2),0))&lt;=1,"E-","")))))))))))</f>
        <v/>
      </c>
      <c r="X47" s="51" t="str">
        <f>IF(OR('TRI-3'!X47 ="",'TRI-3'!X47&lt;0,'TRI-3'!X47  &gt;10),"",IF((ROUND(TRUNC(('TRI-3'!X47  ),2),0))=10,"A+",IF((ROUND(TRUNC(('TRI-3'!X47  ),2),0))=9,"A-",IF((ROUND(TRUNC(('TRI-3'!X47   ),2),0))=8,"B+",IF((ROUND(TRUNC(('TRI-3'!X47 ),2),0))=7,"B-",IF((ROUND(TRUNC(('TRI-3'!X47  ),2),0))=6,"C+",IF((ROUND(TRUNC(('TRI-3'!X47  ),2),0))=5,"C-",IF((ROUND(TRUNC(('TRI-3'!X47  ),2),0))=4,"D+",IF((ROUND(TRUNC(('TRI-3'!X47 ),2),0))=3,"D-",IF((ROUND(TRUNC(('TRI-3'!X47 ),2),0))=2,"E+",IF((ROUND(TRUNC(('TRI-3'!X47  ),2),0))&lt;=1,"E-","")))))))))))</f>
        <v/>
      </c>
      <c r="Y47" s="51" t="str">
        <f>IF(OR('TRI-3'!Y47 ="",'TRI-3'!Y47&lt;0,'TRI-3'!Y47  &gt;10),"",IF((ROUND(TRUNC(('TRI-3'!Y47  ),2),0))=10,"A+",IF((ROUND(TRUNC(('TRI-3'!Y47  ),2),0))=9,"A-",IF((ROUND(TRUNC(('TRI-3'!Y47   ),2),0))=8,"B+",IF((ROUND(TRUNC(('TRI-3'!Y47 ),2),0))=7,"B-",IF((ROUND(TRUNC(('TRI-3'!Y47  ),2),0))=6,"C+",IF((ROUND(TRUNC(('TRI-3'!Y47  ),2),0))=5,"C-",IF((ROUND(TRUNC(('TRI-3'!Y47  ),2),0))=4,"D+",IF((ROUND(TRUNC(('TRI-3'!Y47 ),2),0))=3,"D-",IF((ROUND(TRUNC(('TRI-3'!Y47 ),2),0))=2,"E+",IF((ROUND(TRUNC(('TRI-3'!Y47  ),2),0))&lt;=1,"E-","")))))))))))</f>
        <v/>
      </c>
      <c r="Z47" s="51" t="str">
        <f>IF(OR('TRI-3'!Z47 ="",'TRI-3'!Z47&lt;0,'TRI-3'!Z47  &gt;10),"",IF((ROUND(TRUNC(('TRI-3'!Z47  ),2),0))=10,"A+",IF((ROUND(TRUNC(('TRI-3'!Z47  ),2),0))=9,"A-",IF((ROUND(TRUNC(('TRI-3'!Z47   ),2),0))=8,"B+",IF((ROUND(TRUNC(('TRI-3'!Z47 ),2),0))=7,"B-",IF((ROUND(TRUNC(('TRI-3'!Z47  ),2),0))=6,"C+",IF((ROUND(TRUNC(('TRI-3'!Z47  ),2),0))=5,"C-",IF((ROUND(TRUNC(('TRI-3'!Z47  ),2),0))=4,"D+",IF((ROUND(TRUNC(('TRI-3'!Z47 ),2),0))=3,"D-",IF((ROUND(TRUNC(('TRI-3'!Z47 ),2),0))=2,"E+",IF((ROUND(TRUNC(('TRI-3'!Z47  ),2),0))&lt;=1,"E-","")))))))))))</f>
        <v/>
      </c>
      <c r="AA47" s="51" t="str">
        <f>IF(OR('TRI-3'!AA47 ="",'TRI-3'!AA47&lt;0,'TRI-3'!AA47  &gt;10),"",IF((ROUND(TRUNC(('TRI-3'!AA47  ),2),0))=10,"A+",IF((ROUND(TRUNC(('TRI-3'!AA47  ),2),0))=9,"A-",IF((ROUND(TRUNC(('TRI-3'!AA47   ),2),0))=8,"B+",IF((ROUND(TRUNC(('TRI-3'!AA47 ),2),0))=7,"B-",IF((ROUND(TRUNC(('TRI-3'!AA47  ),2),0))=6,"C+",IF((ROUND(TRUNC(('TRI-3'!AA47  ),2),0))=5,"C-",IF((ROUND(TRUNC(('TRI-3'!AA47  ),2),0))=4,"D+",IF((ROUND(TRUNC(('TRI-3'!AA47 ),2),0))=3,"D-",IF((ROUND(TRUNC(('TRI-3'!AA47 ),2),0))=2,"E+",IF((ROUND(TRUNC(('TRI-3'!AA47  ),2),0))&lt;=1,"E-","")))))))))))</f>
        <v/>
      </c>
      <c r="AB47" s="51" t="str">
        <f>IF(OR('TRI-3'!AB47 ="",'TRI-3'!AB47&lt;0,'TRI-3'!AB47  &gt;10),"",IF((ROUND(TRUNC(('TRI-3'!AB47  ),2),0))=10,"A+",IF((ROUND(TRUNC(('TRI-3'!AB47  ),2),0))=9,"A-",IF((ROUND(TRUNC(('TRI-3'!AB47   ),2),0))=8,"B+",IF((ROUND(TRUNC(('TRI-3'!AB47 ),2),0))=7,"B-",IF((ROUND(TRUNC(('TRI-3'!AB47  ),2),0))=6,"C+",IF((ROUND(TRUNC(('TRI-3'!AB47  ),2),0))=5,"C-",IF((ROUND(TRUNC(('TRI-3'!AB47  ),2),0))=4,"D+",IF((ROUND(TRUNC(('TRI-3'!AB47 ),2),0))=3,"D-",IF((ROUND(TRUNC(('TRI-3'!AB47 ),2),0))=2,"E+",IF((ROUND(TRUNC(('TRI-3'!AB47  ),2),0))&lt;=1,"E-","")))))))))))</f>
        <v/>
      </c>
      <c r="AC47" s="51" t="str">
        <f>IF(OR('TRI-3'!AC47 ="",'TRI-3'!AC47&lt;0,'TRI-3'!AC47  &gt;10),"",IF((ROUND(TRUNC(('TRI-3'!AC47  ),2),0))=10,"A+",IF((ROUND(TRUNC(('TRI-3'!AC47  ),2),0))=9,"A-",IF((ROUND(TRUNC(('TRI-3'!AC47   ),2),0))=8,"B+",IF((ROUND(TRUNC(('TRI-3'!AC47 ),2),0))=7,"B-",IF((ROUND(TRUNC(('TRI-3'!AC47  ),2),0))=6,"C+",IF((ROUND(TRUNC(('TRI-3'!AC47  ),2),0))=5,"C-",IF((ROUND(TRUNC(('TRI-3'!AC47  ),2),0))=4,"D+",IF((ROUND(TRUNC(('TRI-3'!AC47 ),2),0))=3,"D-",IF((ROUND(TRUNC(('TRI-3'!AC47 ),2),0))=2,"E+",IF((ROUND(TRUNC(('TRI-3'!AC47  ),2),0))&lt;=1,"E-","")))))))))))</f>
        <v/>
      </c>
      <c r="AD47" s="51" t="str">
        <f>IF(OR('TRI-3'!AD47 ="",'TRI-3'!AD47&lt;0,'TRI-3'!AD47  &gt;10),"",IF((ROUND(TRUNC(('TRI-3'!AD47  ),2),0))=10,"A+",IF((ROUND(TRUNC(('TRI-3'!AD47  ),2),0))=9,"A-",IF((ROUND(TRUNC(('TRI-3'!AD47   ),2),0))=8,"B+",IF((ROUND(TRUNC(('TRI-3'!AD47 ),2),0))=7,"B-",IF((ROUND(TRUNC(('TRI-3'!AD47  ),2),0))=6,"C+",IF((ROUND(TRUNC(('TRI-3'!AD47  ),2),0))=5,"C-",IF((ROUND(TRUNC(('TRI-3'!AD47  ),2),0))=4,"D+",IF((ROUND(TRUNC(('TRI-3'!AD47 ),2),0))=3,"D-",IF((ROUND(TRUNC(('TRI-3'!AD47 ),2),0))=2,"E+",IF((ROUND(TRUNC(('TRI-3'!AD47  ),2),0))&lt;=1,"E-","")))))))))))</f>
        <v/>
      </c>
      <c r="AE47" s="51" t="str">
        <f>IF(OR('TRI-3'!AE47 ="",'TRI-3'!AE47&lt;0,'TRI-3'!AE47  &gt;10),"",IF((ROUND(TRUNC(('TRI-3'!AE47  ),2),0))=10,"A+",IF((ROUND(TRUNC(('TRI-3'!AE47  ),2),0))=9,"A-",IF((ROUND(TRUNC(('TRI-3'!AE47   ),2),0))=8,"B+",IF((ROUND(TRUNC(('TRI-3'!AE47 ),2),0))=7,"B-",IF((ROUND(TRUNC(('TRI-3'!AE47  ),2),0))=6,"C+",IF((ROUND(TRUNC(('TRI-3'!AE47  ),2),0))=5,"C-",IF((ROUND(TRUNC(('TRI-3'!AE47  ),2),0))=4,"D+",IF((ROUND(TRUNC(('TRI-3'!AE47 ),2),0))=3,"D-",IF((ROUND(TRUNC(('TRI-3'!AE47 ),2),0))=2,"E+",IF((ROUND(TRUNC(('TRI-3'!AE47  ),2),0))&lt;=1,"E-","")))))))))))</f>
        <v/>
      </c>
      <c r="AF47" s="51" t="str">
        <f>IF(OR('TRI-3'!AF47 ="",'TRI-3'!AF47&lt;0,'TRI-3'!AF47  &gt;10),"",IF((ROUND(TRUNC(('TRI-3'!AF47  ),2),0))=10,"A+",IF((ROUND(TRUNC(('TRI-3'!AF47  ),2),0))=9,"A-",IF((ROUND(TRUNC(('TRI-3'!AF47   ),2),0))=8,"B+",IF((ROUND(TRUNC(('TRI-3'!AF47 ),2),0))=7,"B-",IF((ROUND(TRUNC(('TRI-3'!AF47  ),2),0))=6,"C+",IF((ROUND(TRUNC(('TRI-3'!AF47  ),2),0))=5,"C-",IF((ROUND(TRUNC(('TRI-3'!AF47  ),2),0))=4,"D+",IF((ROUND(TRUNC(('TRI-3'!AF47 ),2),0))=3,"D-",IF((ROUND(TRUNC(('TRI-3'!AF47 ),2),0))=2,"E+",IF((ROUND(TRUNC(('TRI-3'!AF47  ),2),0))&lt;=1,"E-","")))))))))))</f>
        <v/>
      </c>
      <c r="AG47" s="51" t="str">
        <f>IF(OR('TRI-3'!AG47 ="",'TRI-3'!AG47&lt;0,'TRI-3'!AG47  &gt;10),"",IF((ROUND(TRUNC(('TRI-3'!AG47  ),2),0))=10,"A+",IF((ROUND(TRUNC(('TRI-3'!AG47  ),2),0))=9,"A-",IF((ROUND(TRUNC(('TRI-3'!AG47   ),2),0))=8,"B+",IF((ROUND(TRUNC(('TRI-3'!AG47 ),2),0))=7,"B-",IF((ROUND(TRUNC(('TRI-3'!AG47  ),2),0))=6,"C+",IF((ROUND(TRUNC(('TRI-3'!AG47  ),2),0))=5,"C-",IF((ROUND(TRUNC(('TRI-3'!AG47  ),2),0))=4,"D+",IF((ROUND(TRUNC(('TRI-3'!AG47 ),2),0))=3,"D-",IF((ROUND(TRUNC(('TRI-3'!AG47 ),2),0))=2,"E+",IF((ROUND(TRUNC(('TRI-3'!AG47  ),2),0))&lt;=1,"E-","")))))))))))</f>
        <v/>
      </c>
      <c r="AH47" s="51" t="str">
        <f>IF(OR('TRI-3'!AH47 ="",'TRI-3'!AH47&lt;0,'TRI-3'!AH47  &gt;10),"",IF((ROUND(TRUNC(('TRI-3'!AH47  ),2),0))=10,"A+",IF((ROUND(TRUNC(('TRI-3'!AH47  ),2),0))=9,"A-",IF((ROUND(TRUNC(('TRI-3'!AH47   ),2),0))=8,"B+",IF((ROUND(TRUNC(('TRI-3'!AH47 ),2),0))=7,"B-",IF((ROUND(TRUNC(('TRI-3'!AH47  ),2),0))=6,"C+",IF((ROUND(TRUNC(('TRI-3'!AH47  ),2),0))=5,"C-",IF((ROUND(TRUNC(('TRI-3'!AH47  ),2),0))=4,"D+",IF((ROUND(TRUNC(('TRI-3'!AH47 ),2),0))=3,"D-",IF((ROUND(TRUNC(('TRI-3'!AH47 ),2),0))=2,"E+",IF((ROUND(TRUNC(('TRI-3'!AH47  ),2),0))&lt;=1,"E-","")))))))))))</f>
        <v/>
      </c>
      <c r="AI47" s="51" t="str">
        <f>IF(OR('TRI-3'!AI47 ="",'TRI-3'!AI47&lt;0,'TRI-3'!AI47  &gt;10),"",IF((ROUND(TRUNC(('TRI-3'!AI47  ),2),0))=10,"A+",IF((ROUND(TRUNC(('TRI-3'!AI47  ),2),0))=9,"A-",IF((ROUND(TRUNC(('TRI-3'!AI47   ),2),0))=8,"B+",IF((ROUND(TRUNC(('TRI-3'!AI47 ),2),0))=7,"B-",IF((ROUND(TRUNC(('TRI-3'!AI47  ),2),0))=6,"C+",IF((ROUND(TRUNC(('TRI-3'!AI47  ),2),0))=5,"C-",IF((ROUND(TRUNC(('TRI-3'!AI47  ),2),0))=4,"D+",IF((ROUND(TRUNC(('TRI-3'!AI47 ),2),0))=3,"D-",IF((ROUND(TRUNC(('TRI-3'!AI47 ),2),0))=2,"E+",IF((ROUND(TRUNC(('TRI-3'!AI47  ),2),0))&lt;=1,"E-","")))))))))))</f>
        <v/>
      </c>
      <c r="AJ47" s="51" t="str">
        <f>IF(OR('TRI-3'!AJ47 ="",'TRI-3'!AJ47&lt;0,'TRI-3'!AJ47  &gt;10),"",IF((ROUND(TRUNC(('TRI-3'!AJ47  ),2),0))=10,"A+",IF((ROUND(TRUNC(('TRI-3'!AJ47  ),2),0))=9,"A-",IF((ROUND(TRUNC(('TRI-3'!AJ47   ),2),0))=8,"B+",IF((ROUND(TRUNC(('TRI-3'!AJ47 ),2),0))=7,"B-",IF((ROUND(TRUNC(('TRI-3'!AJ47  ),2),0))=6,"C+",IF((ROUND(TRUNC(('TRI-3'!AJ47  ),2),0))=5,"C-",IF((ROUND(TRUNC(('TRI-3'!AJ47  ),2),0))=4,"D+",IF((ROUND(TRUNC(('TRI-3'!AJ47 ),2),0))=3,"D-",IF((ROUND(TRUNC(('TRI-3'!AJ47 ),2),0))=2,"E+",IF((ROUND(TRUNC(('TRI-3'!AJ47  ),2),0))&lt;=1,"E-","")))))))))))</f>
        <v/>
      </c>
      <c r="AK47" s="51" t="str">
        <f>IF(OR('TRI-3'!AK47 ="",'TRI-3'!AK47&lt;0,'TRI-3'!AK47  &gt;10),"",IF((ROUND(TRUNC(('TRI-3'!AK47  ),2),0))=10,"A+",IF((ROUND(TRUNC(('TRI-3'!AK47  ),2),0))=9,"A-",IF((ROUND(TRUNC(('TRI-3'!AK47   ),2),0))=8,"B+",IF((ROUND(TRUNC(('TRI-3'!AK47 ),2),0))=7,"B-",IF((ROUND(TRUNC(('TRI-3'!AK47  ),2),0))=6,"C+",IF((ROUND(TRUNC(('TRI-3'!AK47  ),2),0))=5,"C-",IF((ROUND(TRUNC(('TRI-3'!AK47  ),2),0))=4,"D+",IF((ROUND(TRUNC(('TRI-3'!AK47 ),2),0))=3,"D-",IF((ROUND(TRUNC(('TRI-3'!AK47 ),2),0))=2,"E+",IF((ROUND(TRUNC(('TRI-3'!AK47  ),2),0))&lt;=1,"E-","")))))))))))</f>
        <v/>
      </c>
      <c r="AL47" s="51" t="str">
        <f>IF(OR('TRI-3'!AL47 ="",'TRI-3'!AL47&lt;0,'TRI-3'!AL47  &gt;10),"",IF((ROUND(TRUNC(('TRI-3'!AL47  ),2),0))=10,"A+",IF((ROUND(TRUNC(('TRI-3'!AL47  ),2),0))=9,"A-",IF((ROUND(TRUNC(('TRI-3'!AL47   ),2),0))=8,"B+",IF((ROUND(TRUNC(('TRI-3'!AL47 ),2),0))=7,"B-",IF((ROUND(TRUNC(('TRI-3'!AL47  ),2),0))=6,"C+",IF((ROUND(TRUNC(('TRI-3'!AL47  ),2),0))=5,"C-",IF((ROUND(TRUNC(('TRI-3'!AL47  ),2),0))=4,"D+",IF((ROUND(TRUNC(('TRI-3'!AL47 ),2),0))=3,"D-",IF((ROUND(TRUNC(('TRI-3'!AL47 ),2),0))=2,"E+",IF((ROUND(TRUNC(('TRI-3'!AL47  ),2),0))&lt;=1,"E-","")))))))))))</f>
        <v/>
      </c>
      <c r="AM47" s="51" t="str">
        <f>IF(OR('TRI-3'!AM47 ="",'TRI-3'!AM47&lt;0,'TRI-3'!AM47  &gt;10),"",IF((ROUND(TRUNC(('TRI-3'!AM47  ),2),0))=10,"A+",IF((ROUND(TRUNC(('TRI-3'!AM47  ),2),0))=9,"A-",IF((ROUND(TRUNC(('TRI-3'!AM47   ),2),0))=8,"B+",IF((ROUND(TRUNC(('TRI-3'!AM47 ),2),0))=7,"B-",IF((ROUND(TRUNC(('TRI-3'!AM47  ),2),0))=6,"C+",IF((ROUND(TRUNC(('TRI-3'!AM47  ),2),0))=5,"C-",IF((ROUND(TRUNC(('TRI-3'!AM47  ),2),0))=4,"D+",IF((ROUND(TRUNC(('TRI-3'!AM47 ),2),0))=3,"D-",IF((ROUND(TRUNC(('TRI-3'!AM47 ),2),0))=2,"E+",IF((ROUND(TRUNC(('TRI-3'!AM47  ),2),0))&lt;=1,"E-","")))))))))))</f>
        <v/>
      </c>
      <c r="AN47" s="51" t="str">
        <f>IF(OR('TRI-3'!AN47 ="",'TRI-3'!AN47&lt;0,'TRI-3'!AN47  &gt;10),"",IF((ROUND(TRUNC(('TRI-3'!AN47  ),2),0))=10,"A+",IF((ROUND(TRUNC(('TRI-3'!AN47  ),2),0))=9,"A-",IF((ROUND(TRUNC(('TRI-3'!AN47   ),2),0))=8,"B+",IF((ROUND(TRUNC(('TRI-3'!AN47 ),2),0))=7,"B-",IF((ROUND(TRUNC(('TRI-3'!AN47  ),2),0))=6,"C+",IF((ROUND(TRUNC(('TRI-3'!AN47  ),2),0))=5,"C-",IF((ROUND(TRUNC(('TRI-3'!AN47  ),2),0))=4,"D+",IF((ROUND(TRUNC(('TRI-3'!AN47 ),2),0))=3,"D-",IF((ROUND(TRUNC(('TRI-3'!AN47 ),2),0))=2,"E+",IF((ROUND(TRUNC(('TRI-3'!AN47  ),2),0))&lt;=1,"E-","")))))))))))</f>
        <v/>
      </c>
      <c r="AO47" s="51" t="str">
        <f>IF(OR('TRI-3'!AO47 ="",'TRI-3'!AO47&lt;0,'TRI-3'!AO47  &gt;10),"",IF((ROUND(TRUNC(('TRI-3'!AO47  ),2),0))=10,"A+",IF((ROUND(TRUNC(('TRI-3'!AO47  ),2),0))=9,"A-",IF((ROUND(TRUNC(('TRI-3'!AO47   ),2),0))=8,"B+",IF((ROUND(TRUNC(('TRI-3'!AO47 ),2),0))=7,"B-",IF((ROUND(TRUNC(('TRI-3'!AO47  ),2),0))=6,"C+",IF((ROUND(TRUNC(('TRI-3'!AO47  ),2),0))=5,"C-",IF((ROUND(TRUNC(('TRI-3'!AO47  ),2),0))=4,"D+",IF((ROUND(TRUNC(('TRI-3'!AO47 ),2),0))=3,"D-",IF((ROUND(TRUNC(('TRI-3'!AO47 ),2),0))=2,"E+",IF((ROUND(TRUNC(('TRI-3'!AO47  ),2),0))&lt;=1,"E-","")))))))))))</f>
        <v/>
      </c>
      <c r="AP47" s="51" t="str">
        <f>IF(OR('TRI-3'!AP47 ="",'TRI-3'!AP47&lt;0,'TRI-3'!AP47  &gt;10),"",IF((ROUND(TRUNC(('TRI-3'!AP47  ),2),0))=10,"A+",IF((ROUND(TRUNC(('TRI-3'!AP47  ),2),0))=9,"A-",IF((ROUND(TRUNC(('TRI-3'!AP47   ),2),0))=8,"B+",IF((ROUND(TRUNC(('TRI-3'!AP47 ),2),0))=7,"B-",IF((ROUND(TRUNC(('TRI-3'!AP47  ),2),0))=6,"C+",IF((ROUND(TRUNC(('TRI-3'!AP47  ),2),0))=5,"C-",IF((ROUND(TRUNC(('TRI-3'!AP47  ),2),0))=4,"D+",IF((ROUND(TRUNC(('TRI-3'!AP47 ),2),0))=3,"D-",IF((ROUND(TRUNC(('TRI-3'!AP47 ),2),0))=2,"E+",IF((ROUND(TRUNC(('TRI-3'!AP47  ),2),0))&lt;=1,"E-","")))))))))))</f>
        <v/>
      </c>
      <c r="AQ47" s="51" t="str">
        <f>IF(OR('TRI-3'!AQ47 ="",'TRI-3'!AQ47&lt;0,'TRI-3'!AQ47  &gt;10),"",IF((ROUND(TRUNC(('TRI-3'!AQ47  ),2),0))=10,"A+",IF((ROUND(TRUNC(('TRI-3'!AQ47  ),2),0))=9,"A-",IF((ROUND(TRUNC(('TRI-3'!AQ47   ),2),0))=8,"B+",IF((ROUND(TRUNC(('TRI-3'!AQ47 ),2),0))=7,"B-",IF((ROUND(TRUNC(('TRI-3'!AQ47  ),2),0))=6,"C+",IF((ROUND(TRUNC(('TRI-3'!AQ47  ),2),0))=5,"C-",IF((ROUND(TRUNC(('TRI-3'!AQ47  ),2),0))=4,"D+",IF((ROUND(TRUNC(('TRI-3'!AQ47 ),2),0))=3,"D-",IF((ROUND(TRUNC(('TRI-3'!AQ47 ),2),0))=2,"E+",IF((ROUND(TRUNC(('TRI-3'!AQ47  ),2),0))&lt;=1,"E-","")))))))))))</f>
        <v/>
      </c>
      <c r="AR47" s="51" t="str">
        <f>IF(OR('TRI-3'!AR47 ="",'TRI-3'!AR47&lt;0,'TRI-3'!AR47  &gt;10),"",IF((ROUND(TRUNC(('TRI-3'!AR47  ),2),0))=10,"A+",IF((ROUND(TRUNC(('TRI-3'!AR47  ),2),0))=9,"A-",IF((ROUND(TRUNC(('TRI-3'!AR47   ),2),0))=8,"B+",IF((ROUND(TRUNC(('TRI-3'!AR47 ),2),0))=7,"B-",IF((ROUND(TRUNC(('TRI-3'!AR47  ),2),0))=6,"C+",IF((ROUND(TRUNC(('TRI-3'!AR47  ),2),0))=5,"C-",IF((ROUND(TRUNC(('TRI-3'!AR47  ),2),0))=4,"D+",IF((ROUND(TRUNC(('TRI-3'!AR47 ),2),0))=3,"D-",IF((ROUND(TRUNC(('TRI-3'!AR47 ),2),0))=2,"E+",IF((ROUND(TRUNC(('TRI-3'!AR47  ),2),0))&lt;=1,"E-","")))))))))))</f>
        <v/>
      </c>
      <c r="AS47" s="51" t="str">
        <f>IF(OR('TRI-3'!AS47 ="",'TRI-3'!AS47&lt;0,'TRI-3'!AS47  &gt;10),"",IF((ROUND(TRUNC(('TRI-3'!AS47  ),2),0))=10,"A+",IF((ROUND(TRUNC(('TRI-3'!AS47  ),2),0))=9,"A-",IF((ROUND(TRUNC(('TRI-3'!AS47   ),2),0))=8,"B+",IF((ROUND(TRUNC(('TRI-3'!AS47 ),2),0))=7,"B-",IF((ROUND(TRUNC(('TRI-3'!AS47  ),2),0))=6,"C+",IF((ROUND(TRUNC(('TRI-3'!AS47  ),2),0))=5,"C-",IF((ROUND(TRUNC(('TRI-3'!AS47  ),2),0))=4,"D+",IF((ROUND(TRUNC(('TRI-3'!AS47 ),2),0))=3,"D-",IF((ROUND(TRUNC(('TRI-3'!AS47 ),2),0))=2,"E+",IF((ROUND(TRUNC(('TRI-3'!AS47  ),2),0))&lt;=1,"E-","")))))))))))</f>
        <v/>
      </c>
      <c r="AT47" s="51" t="str">
        <f>IF(OR('TRI-3'!AT47 ="",'TRI-3'!AT47&lt;0,'TRI-3'!AT47  &gt;10),"",IF((ROUND(TRUNC(('TRI-3'!AT47  ),2),0))=10,"A+",IF((ROUND(TRUNC(('TRI-3'!AT47  ),2),0))=9,"A-",IF((ROUND(TRUNC(('TRI-3'!AT47   ),2),0))=8,"B+",IF((ROUND(TRUNC(('TRI-3'!AT47 ),2),0))=7,"B-",IF((ROUND(TRUNC(('TRI-3'!AT47  ),2),0))=6,"C+",IF((ROUND(TRUNC(('TRI-3'!AT47  ),2),0))=5,"C-",IF((ROUND(TRUNC(('TRI-3'!AT47  ),2),0))=4,"D+",IF((ROUND(TRUNC(('TRI-3'!AT47 ),2),0))=3,"D-",IF((ROUND(TRUNC(('TRI-3'!AT47 ),2),0))=2,"E+",IF((ROUND(TRUNC(('TRI-3'!AT47  ),2),0))&lt;=1,"E-","")))))))))))</f>
        <v/>
      </c>
      <c r="AU47" s="51" t="str">
        <f>IF(OR('TRI-3'!AU47 ="",'TRI-3'!AU47&lt;0,'TRI-3'!AU47  &gt;10),"",IF((ROUND(TRUNC(('TRI-3'!AU47  ),2),0))=10,"A+",IF((ROUND(TRUNC(('TRI-3'!AU47  ),2),0))=9,"A-",IF((ROUND(TRUNC(('TRI-3'!AU47   ),2),0))=8,"B+",IF((ROUND(TRUNC(('TRI-3'!AU47 ),2),0))=7,"B-",IF((ROUND(TRUNC(('TRI-3'!AU47  ),2),0))=6,"C+",IF((ROUND(TRUNC(('TRI-3'!AU47  ),2),0))=5,"C-",IF((ROUND(TRUNC(('TRI-3'!AU47  ),2),0))=4,"D+",IF((ROUND(TRUNC(('TRI-3'!AU47 ),2),0))=3,"D-",IF((ROUND(TRUNC(('TRI-3'!AU47 ),2),0))=2,"E+",IF((ROUND(TRUNC(('TRI-3'!AU47  ),2),0))&lt;=1,"E-","")))))))))))</f>
        <v/>
      </c>
      <c r="AV47" s="51" t="str">
        <f>IF(OR('TRI-3'!AV47 ="",'TRI-3'!AV47&lt;0,'TRI-3'!AV47  &gt;10),"",IF((ROUND(TRUNC(('TRI-3'!AV47  ),2),0))=10,"A+",IF((ROUND(TRUNC(('TRI-3'!AV47  ),2),0))=9,"A-",IF((ROUND(TRUNC(('TRI-3'!AV47   ),2),0))=8,"B+",IF((ROUND(TRUNC(('TRI-3'!AV47 ),2),0))=7,"B-",IF((ROUND(TRUNC(('TRI-3'!AV47  ),2),0))=6,"C+",IF((ROUND(TRUNC(('TRI-3'!AV47  ),2),0))=5,"C-",IF((ROUND(TRUNC(('TRI-3'!AV47  ),2),0))=4,"D+",IF((ROUND(TRUNC(('TRI-3'!AV47 ),2),0))=3,"D-",IF((ROUND(TRUNC(('TRI-3'!AV47 ),2),0))=2,"E+",IF((ROUND(TRUNC(('TRI-3'!AV47  ),2),0))&lt;=1,"E-","")))))))))))</f>
        <v/>
      </c>
      <c r="AW47" s="51" t="str">
        <f>IF(OR('TRI-3'!AW47 ="",'TRI-3'!AW47&lt;0,'TRI-3'!AW47  &gt;10),"",IF((ROUND(TRUNC(('TRI-3'!AW47  ),2),0))=10,"A+",IF((ROUND(TRUNC(('TRI-3'!AW47  ),2),0))=9,"A-",IF((ROUND(TRUNC(('TRI-3'!AW47   ),2),0))=8,"B+",IF((ROUND(TRUNC(('TRI-3'!AW47 ),2),0))=7,"B-",IF((ROUND(TRUNC(('TRI-3'!AW47  ),2),0))=6,"C+",IF((ROUND(TRUNC(('TRI-3'!AW47  ),2),0))=5,"C-",IF((ROUND(TRUNC(('TRI-3'!AW47  ),2),0))=4,"D+",IF((ROUND(TRUNC(('TRI-3'!AW47 ),2),0))=3,"D-",IF((ROUND(TRUNC(('TRI-3'!AW47 ),2),0))=2,"E+",IF((ROUND(TRUNC(('TRI-3'!AW47  ),2),0))&lt;=1,"E-","")))))))))))</f>
        <v/>
      </c>
      <c r="AX47" s="51" t="str">
        <f>IF(OR('TRI-3'!AX47 ="",'TRI-3'!AX47&lt;0,'TRI-3'!AX47  &gt;10),"",IF((ROUND(TRUNC(('TRI-3'!AX47  ),2),0))=10,"A+",IF((ROUND(TRUNC(('TRI-3'!AX47  ),2),0))=9,"A-",IF((ROUND(TRUNC(('TRI-3'!AX47   ),2),0))=8,"B+",IF((ROUND(TRUNC(('TRI-3'!AX47 ),2),0))=7,"B-",IF((ROUND(TRUNC(('TRI-3'!AX47  ),2),0))=6,"C+",IF((ROUND(TRUNC(('TRI-3'!AX47  ),2),0))=5,"C-",IF((ROUND(TRUNC(('TRI-3'!AX47  ),2),0))=4,"D+",IF((ROUND(TRUNC(('TRI-3'!AX47 ),2),0))=3,"D-",IF((ROUND(TRUNC(('TRI-3'!AX47 ),2),0))=2,"E+",IF((ROUND(TRUNC(('TRI-3'!AX47  ),2),0))&lt;=1,"E-","")))))))))))</f>
        <v/>
      </c>
      <c r="AY47" s="51" t="str">
        <f>IF(OR('TRI-3'!AY47 ="",'TRI-3'!AY47&lt;0,'TRI-3'!AY47  &gt;10),"",IF((ROUND(TRUNC(('TRI-3'!AY47  ),2),0))=10,"A+",IF((ROUND(TRUNC(('TRI-3'!AY47  ),2),0))=9,"A-",IF((ROUND(TRUNC(('TRI-3'!AY47   ),2),0))=8,"B+",IF((ROUND(TRUNC(('TRI-3'!AY47 ),2),0))=7,"B-",IF((ROUND(TRUNC(('TRI-3'!AY47  ),2),0))=6,"C+",IF((ROUND(TRUNC(('TRI-3'!AY47  ),2),0))=5,"C-",IF((ROUND(TRUNC(('TRI-3'!AY47  ),2),0))=4,"D+",IF((ROUND(TRUNC(('TRI-3'!AY47 ),2),0))=3,"D-",IF((ROUND(TRUNC(('TRI-3'!AY47 ),2),0))=2,"E+",IF((ROUND(TRUNC(('TRI-3'!AY47  ),2),0))&lt;=1,"E-","")))))))))))</f>
        <v/>
      </c>
      <c r="AZ47" s="51" t="str">
        <f>IF(OR('TRI-3'!AZ47 ="",'TRI-3'!AZ47&lt;0,'TRI-3'!AZ47  &gt;10),"",IF((ROUND(TRUNC(('TRI-3'!AZ47  ),2),0))=10,"A+",IF((ROUND(TRUNC(('TRI-3'!AZ47  ),2),0))=9,"A-",IF((ROUND(TRUNC(('TRI-3'!AZ47   ),2),0))=8,"B+",IF((ROUND(TRUNC(('TRI-3'!AZ47 ),2),0))=7,"B-",IF((ROUND(TRUNC(('TRI-3'!AZ47  ),2),0))=6,"C+",IF((ROUND(TRUNC(('TRI-3'!AZ47  ),2),0))=5,"C-",IF((ROUND(TRUNC(('TRI-3'!AZ47  ),2),0))=4,"D+",IF((ROUND(TRUNC(('TRI-3'!AZ47 ),2),0))=3,"D-",IF((ROUND(TRUNC(('TRI-3'!AZ47 ),2),0))=2,"E+",IF((ROUND(TRUNC(('TRI-3'!AZ47  ),2),0))&lt;=1,"E-","")))))))))))</f>
        <v/>
      </c>
      <c r="BA47" s="51" t="str">
        <f>IF(OR('TRI-3'!BA47 ="",'TRI-3'!BA47&lt;0,'TRI-3'!BA47  &gt;10),"",IF((ROUND(TRUNC(('TRI-3'!BA47  ),2),0))=10,"A+",IF((ROUND(TRUNC(('TRI-3'!BA47  ),2),0))=9,"A-",IF((ROUND(TRUNC(('TRI-3'!BA47   ),2),0))=8,"B+",IF((ROUND(TRUNC(('TRI-3'!BA47 ),2),0))=7,"B-",IF((ROUND(TRUNC(('TRI-3'!BA47  ),2),0))=6,"C+",IF((ROUND(TRUNC(('TRI-3'!BA47  ),2),0))=5,"C-",IF((ROUND(TRUNC(('TRI-3'!BA47  ),2),0))=4,"D+",IF((ROUND(TRUNC(('TRI-3'!BA47 ),2),0))=3,"D-",IF((ROUND(TRUNC(('TRI-3'!BA47 ),2),0))=2,"E+",IF((ROUND(TRUNC(('TRI-3'!BA47  ),2),0))&lt;=1,"E-","")))))))))))</f>
        <v/>
      </c>
      <c r="BB47" s="51" t="str">
        <f>IF(OR('TRI-3'!BB47 ="",'TRI-3'!BB47&lt;0,'TRI-3'!BB47  &gt;10),"",IF((ROUND(TRUNC(('TRI-3'!BB47  ),2),0))=10,"A+",IF((ROUND(TRUNC(('TRI-3'!BB47  ),2),0))=9,"A-",IF((ROUND(TRUNC(('TRI-3'!BB47   ),2),0))=8,"B+",IF((ROUND(TRUNC(('TRI-3'!BB47 ),2),0))=7,"B-",IF((ROUND(TRUNC(('TRI-3'!BB47  ),2),0))=6,"C+",IF((ROUND(TRUNC(('TRI-3'!BB47  ),2),0))=5,"C-",IF((ROUND(TRUNC(('TRI-3'!BB47  ),2),0))=4,"D+",IF((ROUND(TRUNC(('TRI-3'!BB47 ),2),0))=3,"D-",IF((ROUND(TRUNC(('TRI-3'!BB47 ),2),0))=2,"E+",IF((ROUND(TRUNC(('TRI-3'!BB47  ),2),0))&lt;=1,"E-","")))))))))))</f>
        <v/>
      </c>
      <c r="BC47" s="51" t="str">
        <f>IF(OR('TRI-3'!BC47 ="",'TRI-3'!BC47&lt;0,'TRI-3'!BC47  &gt;10),"",IF((ROUND(TRUNC(('TRI-3'!BC47  ),2),0))=10,"A+",IF((ROUND(TRUNC(('TRI-3'!BC47  ),2),0))=9,"A-",IF((ROUND(TRUNC(('TRI-3'!BC47   ),2),0))=8,"B+",IF((ROUND(TRUNC(('TRI-3'!BC47 ),2),0))=7,"B-",IF((ROUND(TRUNC(('TRI-3'!BC47  ),2),0))=6,"C+",IF((ROUND(TRUNC(('TRI-3'!BC47  ),2),0))=5,"C-",IF((ROUND(TRUNC(('TRI-3'!BC47  ),2),0))=4,"D+",IF((ROUND(TRUNC(('TRI-3'!BC47 ),2),0))=3,"D-",IF((ROUND(TRUNC(('TRI-3'!BC47 ),2),0))=2,"E+",IF((ROUND(TRUNC(('TRI-3'!BC47  ),2),0))&lt;=1,"E-","")))))))))))</f>
        <v/>
      </c>
      <c r="BD47" s="51" t="str">
        <f>IF(OR('TRI-3'!BD47 ="",'TRI-3'!BD47&lt;0,'TRI-3'!BD47  &gt;10),"",IF((ROUND(TRUNC(('TRI-3'!BD47  ),2),0))=10,"A+",IF((ROUND(TRUNC(('TRI-3'!BD47  ),2),0))=9,"A-",IF((ROUND(TRUNC(('TRI-3'!BD47   ),2),0))=8,"B+",IF((ROUND(TRUNC(('TRI-3'!BD47 ),2),0))=7,"B-",IF((ROUND(TRUNC(('TRI-3'!BD47  ),2),0))=6,"C+",IF((ROUND(TRUNC(('TRI-3'!BD47  ),2),0))=5,"C-",IF((ROUND(TRUNC(('TRI-3'!BD47  ),2),0))=4,"D+",IF((ROUND(TRUNC(('TRI-3'!BD47 ),2),0))=3,"D-",IF((ROUND(TRUNC(('TRI-3'!BD47 ),2),0))=2,"E+",IF((ROUND(TRUNC(('TRI-3'!BD47  ),2),0))&lt;=1,"E-","")))))))))))</f>
        <v/>
      </c>
      <c r="BE47" s="51" t="str">
        <f>IF(OR('TRI-3'!BE47 ="",'TRI-3'!BE47&lt;0,'TRI-3'!BE47  &gt;10),"",IF((ROUND(TRUNC(('TRI-3'!BE47  ),2),0))=10,"A+",IF((ROUND(TRUNC(('TRI-3'!BE47  ),2),0))=9,"A-",IF((ROUND(TRUNC(('TRI-3'!BE47   ),2),0))=8,"B+",IF((ROUND(TRUNC(('TRI-3'!BE47 ),2),0))=7,"B-",IF((ROUND(TRUNC(('TRI-3'!BE47  ),2),0))=6,"C+",IF((ROUND(TRUNC(('TRI-3'!BE47  ),2),0))=5,"C-",IF((ROUND(TRUNC(('TRI-3'!BE47  ),2),0))=4,"D+",IF((ROUND(TRUNC(('TRI-3'!BE47 ),2),0))=3,"D-",IF((ROUND(TRUNC(('TRI-3'!BE47 ),2),0))=2,"E+",IF((ROUND(TRUNC(('TRI-3'!BE47  ),2),0))&lt;=1,"E-","")))))))))))</f>
        <v/>
      </c>
      <c r="BF47" s="51" t="str">
        <f>IF(OR('TRI-3'!BF47 ="",'TRI-3'!BF47&lt;0,'TRI-3'!BF47  &gt;10),"",IF((ROUND(TRUNC(('TRI-3'!BF47  ),2),0))=10,"A+",IF((ROUND(TRUNC(('TRI-3'!BF47  ),2),0))=9,"A-",IF((ROUND(TRUNC(('TRI-3'!BF47   ),2),0))=8,"B+",IF((ROUND(TRUNC(('TRI-3'!BF47 ),2),0))=7,"B-",IF((ROUND(TRUNC(('TRI-3'!BF47  ),2),0))=6,"C+",IF((ROUND(TRUNC(('TRI-3'!BF47  ),2),0))=5,"C-",IF((ROUND(TRUNC(('TRI-3'!BF47  ),2),0))=4,"D+",IF((ROUND(TRUNC(('TRI-3'!BF47 ),2),0))=3,"D-",IF((ROUND(TRUNC(('TRI-3'!BF47 ),2),0))=2,"E+",IF((ROUND(TRUNC(('TRI-3'!BF47  ),2),0))&lt;=1,"E-","")))))))))))</f>
        <v/>
      </c>
      <c r="BG47" s="51" t="str">
        <f>IF(OR('TRI-3'!BG47 ="",'TRI-3'!BG47&lt;0,'TRI-3'!BG47  &gt;10),"",IF((ROUND(TRUNC(('TRI-3'!BG47  ),2),0))=10,"A+",IF((ROUND(TRUNC(('TRI-3'!BG47  ),2),0))=9,"A-",IF((ROUND(TRUNC(('TRI-3'!BG47   ),2),0))=8,"B+",IF((ROUND(TRUNC(('TRI-3'!BG47 ),2),0))=7,"B-",IF((ROUND(TRUNC(('TRI-3'!BG47  ),2),0))=6,"C+",IF((ROUND(TRUNC(('TRI-3'!BG47  ),2),0))=5,"C-",IF((ROUND(TRUNC(('TRI-3'!BG47  ),2),0))=4,"D+",IF((ROUND(TRUNC(('TRI-3'!BG47 ),2),0))=3,"D-",IF((ROUND(TRUNC(('TRI-3'!BG47 ),2),0))=2,"E+",IF((ROUND(TRUNC(('TRI-3'!BG47  ),2),0))&lt;=1,"E-","")))))))))))</f>
        <v/>
      </c>
      <c r="BH47" s="51" t="str">
        <f>IF(OR('TRI-3'!BH47 ="",'TRI-3'!BH47&lt;0,'TRI-3'!BH47  &gt;10),"",IF((ROUND(TRUNC(('TRI-3'!BH47  ),2),0))=10,"A+",IF((ROUND(TRUNC(('TRI-3'!BH47  ),2),0))=9,"A-",IF((ROUND(TRUNC(('TRI-3'!BH47   ),2),0))=8,"B+",IF((ROUND(TRUNC(('TRI-3'!BH47 ),2),0))=7,"B-",IF((ROUND(TRUNC(('TRI-3'!BH47  ),2),0))=6,"C+",IF((ROUND(TRUNC(('TRI-3'!BH47  ),2),0))=5,"C-",IF((ROUND(TRUNC(('TRI-3'!BH47  ),2),0))=4,"D+",IF((ROUND(TRUNC(('TRI-3'!BH47 ),2),0))=3,"D-",IF((ROUND(TRUNC(('TRI-3'!BH47 ),2),0))=2,"E+",IF((ROUND(TRUNC(('TRI-3'!BH47  ),2),0))&lt;=1,"E-","")))))))))))</f>
        <v/>
      </c>
      <c r="BI47" s="51" t="str">
        <f>IF(OR('TRI-3'!BI47 ="",'TRI-3'!BI47&lt;0,'TRI-3'!BI47  &gt;10),"",IF((ROUND(TRUNC(('TRI-3'!BI47  ),2),0))=10,"A+",IF((ROUND(TRUNC(('TRI-3'!BI47  ),2),0))=9,"A-",IF((ROUND(TRUNC(('TRI-3'!BI47   ),2),0))=8,"B+",IF((ROUND(TRUNC(('TRI-3'!BI47 ),2),0))=7,"B-",IF((ROUND(TRUNC(('TRI-3'!BI47  ),2),0))=6,"C+",IF((ROUND(TRUNC(('TRI-3'!BI47  ),2),0))=5,"C-",IF((ROUND(TRUNC(('TRI-3'!BI47  ),2),0))=4,"D+",IF((ROUND(TRUNC(('TRI-3'!BI47 ),2),0))=3,"D-",IF((ROUND(TRUNC(('TRI-3'!BI47 ),2),0))=2,"E+",IF((ROUND(TRUNC(('TRI-3'!BI47  ),2),0))&lt;=1,"E-","")))))))))))</f>
        <v/>
      </c>
      <c r="BJ47" s="51" t="str">
        <f>IF(OR('TRI-3'!BJ47 ="",'TRI-3'!BJ47&lt;0,'TRI-3'!BJ47  &gt;10),"",IF((ROUND(TRUNC(('TRI-3'!BJ47  ),2),0))=10,"A+",IF((ROUND(TRUNC(('TRI-3'!BJ47  ),2),0))=9,"A-",IF((ROUND(TRUNC(('TRI-3'!BJ47   ),2),0))=8,"B+",IF((ROUND(TRUNC(('TRI-3'!BJ47 ),2),0))=7,"B-",IF((ROUND(TRUNC(('TRI-3'!BJ47  ),2),0))=6,"C+",IF((ROUND(TRUNC(('TRI-3'!BJ47  ),2),0))=5,"C-",IF((ROUND(TRUNC(('TRI-3'!BJ47  ),2),0))=4,"D+",IF((ROUND(TRUNC(('TRI-3'!BJ47 ),2),0))=3,"D-",IF((ROUND(TRUNC(('TRI-3'!BJ47 ),2),0))=2,"E+",IF((ROUND(TRUNC(('TRI-3'!BJ47  ),2),0))&lt;=1,"E-","")))))))))))</f>
        <v/>
      </c>
      <c r="BK47" s="51" t="str">
        <f>IF(OR('TRI-3'!BK47 ="",'TRI-3'!BK47&lt;0,'TRI-3'!BK47  &gt;10),"",IF((ROUND(TRUNC(('TRI-3'!BK47  ),2),0))=10,"A+",IF((ROUND(TRUNC(('TRI-3'!BK47  ),2),0))=9,"A-",IF((ROUND(TRUNC(('TRI-3'!BK47   ),2),0))=8,"B+",IF((ROUND(TRUNC(('TRI-3'!BK47 ),2),0))=7,"B-",IF((ROUND(TRUNC(('TRI-3'!BK47  ),2),0))=6,"C+",IF((ROUND(TRUNC(('TRI-3'!BK47  ),2),0))=5,"C-",IF((ROUND(TRUNC(('TRI-3'!BK47  ),2),0))=4,"D+",IF((ROUND(TRUNC(('TRI-3'!BK47 ),2),0))=3,"D-",IF((ROUND(TRUNC(('TRI-3'!BK47 ),2),0))=2,"E+",IF((ROUND(TRUNC(('TRI-3'!BK47  ),2),0))&lt;=1,"E-","")))))))))))</f>
        <v/>
      </c>
      <c r="BL47" s="51" t="str">
        <f>IF(OR('TRI-3'!BL47 ="",'TRI-3'!BL47&lt;0,'TRI-3'!BL47  &gt;10),"",IF((ROUND(TRUNC(('TRI-3'!BL47  ),2),0))=10,"A+",IF((ROUND(TRUNC(('TRI-3'!BL47  ),2),0))=9,"A-",IF((ROUND(TRUNC(('TRI-3'!BL47   ),2),0))=8,"B+",IF((ROUND(TRUNC(('TRI-3'!BL47 ),2),0))=7,"B-",IF((ROUND(TRUNC(('TRI-3'!BL47  ),2),0))=6,"C+",IF((ROUND(TRUNC(('TRI-3'!BL47  ),2),0))=5,"C-",IF((ROUND(TRUNC(('TRI-3'!BL47  ),2),0))=4,"D+",IF((ROUND(TRUNC(('TRI-3'!BL47 ),2),0))=3,"D-",IF((ROUND(TRUNC(('TRI-3'!BL47 ),2),0))=2,"E+",IF((ROUND(TRUNC(('TRI-3'!BL47  ),2),0))&lt;=1,"E-","")))))))))))</f>
        <v/>
      </c>
      <c r="BM47" s="51" t="str">
        <f>IF(OR('TRI-3'!BM47 ="",'TRI-3'!BM47&lt;0,'TRI-3'!BM47  &gt;10),"",IF((ROUND(TRUNC(('TRI-3'!BM47  ),2),0))=10,"A+",IF((ROUND(TRUNC(('TRI-3'!BM47  ),2),0))=9,"A-",IF((ROUND(TRUNC(('TRI-3'!BM47   ),2),0))=8,"B+",IF((ROUND(TRUNC(('TRI-3'!BM47 ),2),0))=7,"B-",IF((ROUND(TRUNC(('TRI-3'!BM47  ),2),0))=6,"C+",IF((ROUND(TRUNC(('TRI-3'!BM47  ),2),0))=5,"C-",IF((ROUND(TRUNC(('TRI-3'!BM47  ),2),0))=4,"D+",IF((ROUND(TRUNC(('TRI-3'!BM47 ),2),0))=3,"D-",IF((ROUND(TRUNC(('TRI-3'!BM47 ),2),0))=2,"E+",IF((ROUND(TRUNC(('TRI-3'!BM47  ),2),0))&lt;=1,"E-","")))))))))))</f>
        <v/>
      </c>
      <c r="BN47" s="51" t="str">
        <f>IF(OR('TRI-3'!BN47 ="",'TRI-3'!BN47&lt;0,'TRI-3'!BN47  &gt;10),"",IF((ROUND(TRUNC(('TRI-3'!BN47  ),2),0))=10,"A+",IF((ROUND(TRUNC(('TRI-3'!BN47  ),2),0))=9,"A-",IF((ROUND(TRUNC(('TRI-3'!BN47   ),2),0))=8,"B+",IF((ROUND(TRUNC(('TRI-3'!BN47 ),2),0))=7,"B-",IF((ROUND(TRUNC(('TRI-3'!BN47  ),2),0))=6,"C+",IF((ROUND(TRUNC(('TRI-3'!BN47  ),2),0))=5,"C-",IF((ROUND(TRUNC(('TRI-3'!BN47  ),2),0))=4,"D+",IF((ROUND(TRUNC(('TRI-3'!BN47 ),2),0))=3,"D-",IF((ROUND(TRUNC(('TRI-3'!BN47 ),2),0))=2,"E+",IF((ROUND(TRUNC(('TRI-3'!BN47  ),2),0))&lt;=1,"E-","")))))))))))</f>
        <v/>
      </c>
      <c r="BO47" s="51" t="str">
        <f>IF(OR('TRI-3'!BO47 ="",'TRI-3'!BO47&lt;0,'TRI-3'!BO47  &gt;10),"",IF((ROUND(TRUNC(('TRI-3'!BO47  ),2),0))=10,"A+",IF((ROUND(TRUNC(('TRI-3'!BO47  ),2),0))=9,"A-",IF((ROUND(TRUNC(('TRI-3'!BO47   ),2),0))=8,"B+",IF((ROUND(TRUNC(('TRI-3'!BO47 ),2),0))=7,"B-",IF((ROUND(TRUNC(('TRI-3'!BO47  ),2),0))=6,"C+",IF((ROUND(TRUNC(('TRI-3'!BO47  ),2),0))=5,"C-",IF((ROUND(TRUNC(('TRI-3'!BO47  ),2),0))=4,"D+",IF((ROUND(TRUNC(('TRI-3'!BO47 ),2),0))=3,"D-",IF((ROUND(TRUNC(('TRI-3'!BO47 ),2),0))=2,"E+",IF((ROUND(TRUNC(('TRI-3'!BO47  ),2),0))&lt;=1,"E-","")))))))))))</f>
        <v/>
      </c>
      <c r="BP47" s="51" t="str">
        <f>IF(OR('TRI-3'!BP47 ="",'TRI-3'!BP47&lt;0,'TRI-3'!BP47  &gt;10),"",IF((ROUND(TRUNC(('TRI-3'!BP47  ),2),0))=10,"A+",IF((ROUND(TRUNC(('TRI-3'!BP47  ),2),0))=9,"A-",IF((ROUND(TRUNC(('TRI-3'!BP47   ),2),0))=8,"B+",IF((ROUND(TRUNC(('TRI-3'!BP47 ),2),0))=7,"B-",IF((ROUND(TRUNC(('TRI-3'!BP47  ),2),0))=6,"C+",IF((ROUND(TRUNC(('TRI-3'!BP47  ),2),0))=5,"C-",IF((ROUND(TRUNC(('TRI-3'!BP47  ),2),0))=4,"D+",IF((ROUND(TRUNC(('TRI-3'!BP47 ),2),0))=3,"D-",IF((ROUND(TRUNC(('TRI-3'!BP47 ),2),0))=2,"E+",IF((ROUND(TRUNC(('TRI-3'!BP47  ),2),0))&lt;=1,"E-","")))))))))))</f>
        <v/>
      </c>
      <c r="BQ47" s="51" t="str">
        <f>IF(OR('TRI-3'!BQ47 ="",'TRI-3'!BQ47&lt;0,'TRI-3'!BQ47  &gt;10),"",IF((ROUND(TRUNC(('TRI-3'!BQ47  ),2),0))=10,"A+",IF((ROUND(TRUNC(('TRI-3'!BQ47  ),2),0))=9,"A-",IF((ROUND(TRUNC(('TRI-3'!BQ47   ),2),0))=8,"B+",IF((ROUND(TRUNC(('TRI-3'!BQ47 ),2),0))=7,"B-",IF((ROUND(TRUNC(('TRI-3'!BQ47  ),2),0))=6,"C+",IF((ROUND(TRUNC(('TRI-3'!BQ47  ),2),0))=5,"C-",IF((ROUND(TRUNC(('TRI-3'!BQ47  ),2),0))=4,"D+",IF((ROUND(TRUNC(('TRI-3'!BQ47 ),2),0))=3,"D-",IF((ROUND(TRUNC(('TRI-3'!BQ47 ),2),0))=2,"E+",IF((ROUND(TRUNC(('TRI-3'!BQ47  ),2),0))&lt;=1,"E-","")))))))))))</f>
        <v/>
      </c>
      <c r="BR47" s="51" t="str">
        <f>IF(OR('TRI-3'!BR47 ="",'TRI-3'!BR47&lt;0,'TRI-3'!BR47  &gt;10),"",IF((ROUND(TRUNC(('TRI-3'!BR47  ),2),0))=10,"A+",IF((ROUND(TRUNC(('TRI-3'!BR47  ),2),0))=9,"A-",IF((ROUND(TRUNC(('TRI-3'!BR47   ),2),0))=8,"B+",IF((ROUND(TRUNC(('TRI-3'!BR47 ),2),0))=7,"B-",IF((ROUND(TRUNC(('TRI-3'!BR47  ),2),0))=6,"C+",IF((ROUND(TRUNC(('TRI-3'!BR47  ),2),0))=5,"C-",IF((ROUND(TRUNC(('TRI-3'!BR47  ),2),0))=4,"D+",IF((ROUND(TRUNC(('TRI-3'!BR47 ),2),0))=3,"D-",IF((ROUND(TRUNC(('TRI-3'!BR47 ),2),0))=2,"E+",IF((ROUND(TRUNC(('TRI-3'!BR47  ),2),0))&lt;=1,"E-","")))))))))))</f>
        <v/>
      </c>
      <c r="BS47" s="51" t="str">
        <f>IF(OR('TRI-3'!BS47 ="",'TRI-3'!BS47&lt;0,'TRI-3'!BS47  &gt;10),"",IF((ROUND(TRUNC(('TRI-3'!BS47  ),2),0))=10,"A+",IF((ROUND(TRUNC(('TRI-3'!BS47  ),2),0))=9,"A-",IF((ROUND(TRUNC(('TRI-3'!BS47   ),2),0))=8,"B+",IF((ROUND(TRUNC(('TRI-3'!BS47 ),2),0))=7,"B-",IF((ROUND(TRUNC(('TRI-3'!BS47  ),2),0))=6,"C+",IF((ROUND(TRUNC(('TRI-3'!BS47  ),2),0))=5,"C-",IF((ROUND(TRUNC(('TRI-3'!BS47  ),2),0))=4,"D+",IF((ROUND(TRUNC(('TRI-3'!BS47 ),2),0))=3,"D-",IF((ROUND(TRUNC(('TRI-3'!BS47 ),2),0))=2,"E+",IF((ROUND(TRUNC(('TRI-3'!BS47  ),2),0))&lt;=1,"E-","")))))))))))</f>
        <v/>
      </c>
      <c r="BT47" s="51" t="str">
        <f>IF(OR('TRI-3'!BT47 ="",'TRI-3'!BT47&lt;0,'TRI-3'!BT47  &gt;10),"",IF((ROUND(TRUNC(('TRI-3'!BT47  ),2),0))=10,"A+",IF((ROUND(TRUNC(('TRI-3'!BT47  ),2),0))=9,"A-",IF((ROUND(TRUNC(('TRI-3'!BT47   ),2),0))=8,"B+",IF((ROUND(TRUNC(('TRI-3'!BT47 ),2),0))=7,"B-",IF((ROUND(TRUNC(('TRI-3'!BT47  ),2),0))=6,"C+",IF((ROUND(TRUNC(('TRI-3'!BT47  ),2),0))=5,"C-",IF((ROUND(TRUNC(('TRI-3'!BT47  ),2),0))=4,"D+",IF((ROUND(TRUNC(('TRI-3'!BT47 ),2),0))=3,"D-",IF((ROUND(TRUNC(('TRI-3'!BT47 ),2),0))=2,"E+",IF((ROUND(TRUNC(('TRI-3'!BT47  ),2),0))&lt;=1,"E-","")))))))))))</f>
        <v/>
      </c>
      <c r="BU47" s="51" t="str">
        <f>IF(OR('TRI-3'!BU47 ="",'TRI-3'!BU47&lt;0,'TRI-3'!BU47  &gt;10),"",IF((ROUND(TRUNC(('TRI-3'!BU47  ),2),0))=10,"A+",IF((ROUND(TRUNC(('TRI-3'!BU47  ),2),0))=9,"A-",IF((ROUND(TRUNC(('TRI-3'!BU47   ),2),0))=8,"B+",IF((ROUND(TRUNC(('TRI-3'!BU47 ),2),0))=7,"B-",IF((ROUND(TRUNC(('TRI-3'!BU47  ),2),0))=6,"C+",IF((ROUND(TRUNC(('TRI-3'!BU47  ),2),0))=5,"C-",IF((ROUND(TRUNC(('TRI-3'!BU47  ),2),0))=4,"D+",IF((ROUND(TRUNC(('TRI-3'!BU47 ),2),0))=3,"D-",IF((ROUND(TRUNC(('TRI-3'!BU47 ),2),0))=2,"E+",IF((ROUND(TRUNC(('TRI-3'!BU47  ),2),0))&lt;=1,"E-","")))))))))))</f>
        <v/>
      </c>
      <c r="BV47" s="51" t="str">
        <f>IF(OR('TRI-3'!BV47 ="",'TRI-3'!BV47&lt;0,'TRI-3'!BV47  &gt;10),"",IF((ROUND(TRUNC(('TRI-3'!BV47  ),2),0))=10,"A+",IF((ROUND(TRUNC(('TRI-3'!BV47  ),2),0))=9,"A-",IF((ROUND(TRUNC(('TRI-3'!BV47   ),2),0))=8,"B+",IF((ROUND(TRUNC(('TRI-3'!BV47 ),2),0))=7,"B-",IF((ROUND(TRUNC(('TRI-3'!BV47  ),2),0))=6,"C+",IF((ROUND(TRUNC(('TRI-3'!BV47  ),2),0))=5,"C-",IF((ROUND(TRUNC(('TRI-3'!BV47  ),2),0))=4,"D+",IF((ROUND(TRUNC(('TRI-3'!BV47 ),2),0))=3,"D-",IF((ROUND(TRUNC(('TRI-3'!BV47 ),2),0))=2,"E+",IF((ROUND(TRUNC(('TRI-3'!BV47  ),2),0))&lt;=1,"E-","")))))))))))</f>
        <v/>
      </c>
      <c r="BW47" s="51" t="str">
        <f>IF(OR('TRI-3'!BW47 ="",'TRI-3'!BW47&lt;0,'TRI-3'!BW47  &gt;10),"",IF((ROUND(TRUNC(('TRI-3'!BW47  ),2),0))=10,"A+",IF((ROUND(TRUNC(('TRI-3'!BW47  ),2),0))=9,"A-",IF((ROUND(TRUNC(('TRI-3'!BW47   ),2),0))=8,"B+",IF((ROUND(TRUNC(('TRI-3'!BW47 ),2),0))=7,"B-",IF((ROUND(TRUNC(('TRI-3'!BW47  ),2),0))=6,"C+",IF((ROUND(TRUNC(('TRI-3'!BW47  ),2),0))=5,"C-",IF((ROUND(TRUNC(('TRI-3'!BW47  ),2),0))=4,"D+",IF((ROUND(TRUNC(('TRI-3'!BW47 ),2),0))=3,"D-",IF((ROUND(TRUNC(('TRI-3'!BW47 ),2),0))=2,"E+",IF((ROUND(TRUNC(('TRI-3'!BW47  ),2),0))&lt;=1,"E-","")))))))))))</f>
        <v/>
      </c>
      <c r="BX47" s="51" t="str">
        <f>IF(OR('TRI-3'!BX47 ="",'TRI-3'!BX47&lt;0,'TRI-3'!BX47  &gt;10),"",IF((ROUND(TRUNC(('TRI-3'!BX47  ),2),0))=10,"A+",IF((ROUND(TRUNC(('TRI-3'!BX47  ),2),0))=9,"A-",IF((ROUND(TRUNC(('TRI-3'!BX47   ),2),0))=8,"B+",IF((ROUND(TRUNC(('TRI-3'!BX47 ),2),0))=7,"B-",IF((ROUND(TRUNC(('TRI-3'!BX47  ),2),0))=6,"C+",IF((ROUND(TRUNC(('TRI-3'!BX47  ),2),0))=5,"C-",IF((ROUND(TRUNC(('TRI-3'!BX47  ),2),0))=4,"D+",IF((ROUND(TRUNC(('TRI-3'!BX47 ),2),0))=3,"D-",IF((ROUND(TRUNC(('TRI-3'!BX47 ),2),0))=2,"E+",IF((ROUND(TRUNC(('TRI-3'!BX47  ),2),0))&lt;=1,"E-","")))))))))))</f>
        <v/>
      </c>
      <c r="BY47" s="51" t="str">
        <f>IF(OR('TRI-3'!BY47 ="",'TRI-3'!BY47&lt;0,'TRI-3'!BY47  &gt;10),"",IF((ROUND(TRUNC(('TRI-3'!BY47  ),2),0))=10,"A+",IF((ROUND(TRUNC(('TRI-3'!BY47  ),2),0))=9,"A-",IF((ROUND(TRUNC(('TRI-3'!BY47   ),2),0))=8,"B+",IF((ROUND(TRUNC(('TRI-3'!BY47 ),2),0))=7,"B-",IF((ROUND(TRUNC(('TRI-3'!BY47  ),2),0))=6,"C+",IF((ROUND(TRUNC(('TRI-3'!BY47  ),2),0))=5,"C-",IF((ROUND(TRUNC(('TRI-3'!BY47  ),2),0))=4,"D+",IF((ROUND(TRUNC(('TRI-3'!BY47 ),2),0))=3,"D-",IF((ROUND(TRUNC(('TRI-3'!BY47 ),2),0))=2,"E+",IF((ROUND(TRUNC(('TRI-3'!BY47  ),2),0))&lt;=1,"E-","")))))))))))</f>
        <v/>
      </c>
      <c r="BZ47" s="51" t="str">
        <f>IF(OR('TRI-3'!BZ47 ="",'TRI-3'!BZ47&lt;0,'TRI-3'!BZ47  &gt;10),"",IF((ROUND(TRUNC(('TRI-3'!BZ47  ),2),0))=10,"A+",IF((ROUND(TRUNC(('TRI-3'!BZ47  ),2),0))=9,"A-",IF((ROUND(TRUNC(('TRI-3'!BZ47   ),2),0))=8,"B+",IF((ROUND(TRUNC(('TRI-3'!BZ47 ),2),0))=7,"B-",IF((ROUND(TRUNC(('TRI-3'!BZ47  ),2),0))=6,"C+",IF((ROUND(TRUNC(('TRI-3'!BZ47  ),2),0))=5,"C-",IF((ROUND(TRUNC(('TRI-3'!BZ47  ),2),0))=4,"D+",IF((ROUND(TRUNC(('TRI-3'!BZ47 ),2),0))=3,"D-",IF((ROUND(TRUNC(('TRI-3'!BZ47 ),2),0))=2,"E+",IF((ROUND(TRUNC(('TRI-3'!BZ47  ),2),0))&lt;=1,"E-","")))))))))))</f>
        <v/>
      </c>
      <c r="CA47" s="51" t="str">
        <f>IF(OR('TRI-3'!CA47 ="",'TRI-3'!CA47&lt;0,'TRI-3'!CA47  &gt;10),"",IF((ROUND(TRUNC(('TRI-3'!CA47  ),2),0))=10,"A+",IF((ROUND(TRUNC(('TRI-3'!CA47  ),2),0))=9,"A-",IF((ROUND(TRUNC(('TRI-3'!CA47   ),2),0))=8,"B+",IF((ROUND(TRUNC(('TRI-3'!CA47 ),2),0))=7,"B-",IF((ROUND(TRUNC(('TRI-3'!CA47  ),2),0))=6,"C+",IF((ROUND(TRUNC(('TRI-3'!CA47  ),2),0))=5,"C-",IF((ROUND(TRUNC(('TRI-3'!CA47  ),2),0))=4,"D+",IF((ROUND(TRUNC(('TRI-3'!CA47 ),2),0))=3,"D-",IF((ROUND(TRUNC(('TRI-3'!CA47 ),2),0))=2,"E+",IF((ROUND(TRUNC(('TRI-3'!CA47  ),2),0))&lt;=1,"E-","")))))))))))</f>
        <v/>
      </c>
      <c r="CB47" s="51" t="str">
        <f>IF(OR('TRI-3'!CB47 ="",'TRI-3'!CB47&lt;0,'TRI-3'!CB47  &gt;10),"",IF((ROUND(TRUNC(('TRI-3'!CB47  ),2),0))=10,"A+",IF((ROUND(TRUNC(('TRI-3'!CB47  ),2),0))=9,"A-",IF((ROUND(TRUNC(('TRI-3'!CB47   ),2),0))=8,"B+",IF((ROUND(TRUNC(('TRI-3'!CB47 ),2),0))=7,"B-",IF((ROUND(TRUNC(('TRI-3'!CB47  ),2),0))=6,"C+",IF((ROUND(TRUNC(('TRI-3'!CB47  ),2),0))=5,"C-",IF((ROUND(TRUNC(('TRI-3'!CB47  ),2),0))=4,"D+",IF((ROUND(TRUNC(('TRI-3'!CB47 ),2),0))=3,"D-",IF((ROUND(TRUNC(('TRI-3'!CB47 ),2),0))=2,"E+",IF((ROUND(TRUNC(('TRI-3'!CB47  ),2),0))&lt;=1,"E-","")))))))))))</f>
        <v/>
      </c>
      <c r="CC47" s="51" t="str">
        <f>IF(OR('TRI-3'!CC47 ="",'TRI-3'!CC47&lt;0,'TRI-3'!CC47  &gt;10),"",IF((ROUND(TRUNC(('TRI-3'!CC47  ),2),0))=10,"A+",IF((ROUND(TRUNC(('TRI-3'!CC47  ),2),0))=9,"A-",IF((ROUND(TRUNC(('TRI-3'!CC47   ),2),0))=8,"B+",IF((ROUND(TRUNC(('TRI-3'!CC47 ),2),0))=7,"B-",IF((ROUND(TRUNC(('TRI-3'!CC47  ),2),0))=6,"C+",IF((ROUND(TRUNC(('TRI-3'!CC47  ),2),0))=5,"C-",IF((ROUND(TRUNC(('TRI-3'!CC47  ),2),0))=4,"D+",IF((ROUND(TRUNC(('TRI-3'!CC47 ),2),0))=3,"D-",IF((ROUND(TRUNC(('TRI-3'!CC47 ),2),0))=2,"E+",IF((ROUND(TRUNC(('TRI-3'!CC47  ),2),0))&lt;=1,"E-","")))))))))))</f>
        <v/>
      </c>
      <c r="CD47" s="51" t="str">
        <f>IF(OR('TRI-3'!CD47 ="",'TRI-3'!CD47&lt;0,'TRI-3'!CD47  &gt;10),"",IF((ROUND(TRUNC(('TRI-3'!CD47  ),2),0))=10,"A+",IF((ROUND(TRUNC(('TRI-3'!CD47  ),2),0))=9,"A-",IF((ROUND(TRUNC(('TRI-3'!CD47   ),2),0))=8,"B+",IF((ROUND(TRUNC(('TRI-3'!CD47 ),2),0))=7,"B-",IF((ROUND(TRUNC(('TRI-3'!CD47  ),2),0))=6,"C+",IF((ROUND(TRUNC(('TRI-3'!CD47  ),2),0))=5,"C-",IF((ROUND(TRUNC(('TRI-3'!CD47  ),2),0))=4,"D+",IF((ROUND(TRUNC(('TRI-3'!CD47 ),2),0))=3,"D-",IF((ROUND(TRUNC(('TRI-3'!CD47 ),2),0))=2,"E+",IF((ROUND(TRUNC(('TRI-3'!CD47  ),2),0))&lt;=1,"E-","")))))))))))</f>
        <v/>
      </c>
      <c r="CE47" s="51" t="str">
        <f>IF(OR('TRI-3'!CE47 ="",'TRI-3'!CE47&lt;0,'TRI-3'!CE47  &gt;10),"",IF((ROUND(TRUNC(('TRI-3'!CE47  ),2),0))=10,"A+",IF((ROUND(TRUNC(('TRI-3'!CE47  ),2),0))=9,"A-",IF((ROUND(TRUNC(('TRI-3'!CE47   ),2),0))=8,"B+",IF((ROUND(TRUNC(('TRI-3'!CE47 ),2),0))=7,"B-",IF((ROUND(TRUNC(('TRI-3'!CE47  ),2),0))=6,"C+",IF((ROUND(TRUNC(('TRI-3'!CE47  ),2),0))=5,"C-",IF((ROUND(TRUNC(('TRI-3'!CE47  ),2),0))=4,"D+",IF((ROUND(TRUNC(('TRI-3'!CE47 ),2),0))=3,"D-",IF((ROUND(TRUNC(('TRI-3'!CE47 ),2),0))=2,"E+",IF((ROUND(TRUNC(('TRI-3'!CE47  ),2),0))&lt;=1,"E-","")))))))))))</f>
        <v/>
      </c>
      <c r="CF47" s="51" t="str">
        <f>IF(OR('TRI-3'!CF47 ="",'TRI-3'!CF47&lt;0,'TRI-3'!CF47  &gt;10),"",IF((ROUND(TRUNC(('TRI-3'!CF47  ),2),0))=10,"A+",IF((ROUND(TRUNC(('TRI-3'!CF47  ),2),0))=9,"A-",IF((ROUND(TRUNC(('TRI-3'!CF47   ),2),0))=8,"B+",IF((ROUND(TRUNC(('TRI-3'!CF47 ),2),0))=7,"B-",IF((ROUND(TRUNC(('TRI-3'!CF47  ),2),0))=6,"C+",IF((ROUND(TRUNC(('TRI-3'!CF47  ),2),0))=5,"C-",IF((ROUND(TRUNC(('TRI-3'!CF47  ),2),0))=4,"D+",IF((ROUND(TRUNC(('TRI-3'!CF47 ),2),0))=3,"D-",IF((ROUND(TRUNC(('TRI-3'!CF47 ),2),0))=2,"E+",IF((ROUND(TRUNC(('TRI-3'!CF47  ),2),0))&lt;=1,"E-","")))))))))))</f>
        <v/>
      </c>
      <c r="CG47" s="51" t="str">
        <f>IF(OR('TRI-3'!CG47 ="",'TRI-3'!CG47&lt;0,'TRI-3'!CG47  &gt;10),"",IF((ROUND(TRUNC(('TRI-3'!CG47  ),2),0))=10,"A+",IF((ROUND(TRUNC(('TRI-3'!CG47  ),2),0))=9,"A-",IF((ROUND(TRUNC(('TRI-3'!CG47   ),2),0))=8,"B+",IF((ROUND(TRUNC(('TRI-3'!CG47 ),2),0))=7,"B-",IF((ROUND(TRUNC(('TRI-3'!CG47  ),2),0))=6,"C+",IF((ROUND(TRUNC(('TRI-3'!CG47  ),2),0))=5,"C-",IF((ROUND(TRUNC(('TRI-3'!CG47  ),2),0))=4,"D+",IF((ROUND(TRUNC(('TRI-3'!CG47 ),2),0))=3,"D-",IF((ROUND(TRUNC(('TRI-3'!CG47 ),2),0))=2,"E+",IF((ROUND(TRUNC(('TRI-3'!CG47  ),2),0))&lt;=1,"E-","")))))))))))</f>
        <v/>
      </c>
      <c r="CH47" s="51" t="str">
        <f>IF(OR('TRI-3'!CH47 ="",'TRI-3'!CH47&lt;0,'TRI-3'!CH47  &gt;10),"",IF((ROUND(TRUNC(('TRI-3'!CH47  ),2),0))=10,"A+",IF((ROUND(TRUNC(('TRI-3'!CH47  ),2),0))=9,"A-",IF((ROUND(TRUNC(('TRI-3'!CH47   ),2),0))=8,"B+",IF((ROUND(TRUNC(('TRI-3'!CH47 ),2),0))=7,"B-",IF((ROUND(TRUNC(('TRI-3'!CH47  ),2),0))=6,"C+",IF((ROUND(TRUNC(('TRI-3'!CH47  ),2),0))=5,"C-",IF((ROUND(TRUNC(('TRI-3'!CH47  ),2),0))=4,"D+",IF((ROUND(TRUNC(('TRI-3'!CH47 ),2),0))=3,"D-",IF((ROUND(TRUNC(('TRI-3'!CH47 ),2),0))=2,"E+",IF((ROUND(TRUNC(('TRI-3'!CH47  ),2),0))&lt;=1,"E-","")))))))))))</f>
        <v/>
      </c>
      <c r="CI47" s="51" t="str">
        <f>IF(OR('TRI-3'!CI47 ="",'TRI-3'!CI47&lt;0,'TRI-3'!CI47  &gt;10),"",IF((ROUND(TRUNC(('TRI-3'!CI47  ),2),0))=10,"A+",IF((ROUND(TRUNC(('TRI-3'!CI47  ),2),0))=9,"A-",IF((ROUND(TRUNC(('TRI-3'!CI47   ),2),0))=8,"B+",IF((ROUND(TRUNC(('TRI-3'!CI47 ),2),0))=7,"B-",IF((ROUND(TRUNC(('TRI-3'!CI47  ),2),0))=6,"C+",IF((ROUND(TRUNC(('TRI-3'!CI47  ),2),0))=5,"C-",IF((ROUND(TRUNC(('TRI-3'!CI47  ),2),0))=4,"D+",IF((ROUND(TRUNC(('TRI-3'!CI47 ),2),0))=3,"D-",IF((ROUND(TRUNC(('TRI-3'!CI47 ),2),0))=2,"E+",IF((ROUND(TRUNC(('TRI-3'!CI47  ),2),0))&lt;=1,"E-","")))))))))))</f>
        <v/>
      </c>
      <c r="CJ47" s="51" t="str">
        <f>IF(OR('TRI-3'!CJ47 ="",'TRI-3'!CJ47&lt;0,'TRI-3'!CJ47  &gt;10),"",IF((ROUND(TRUNC(('TRI-3'!CJ47  ),2),0))=10,"A+",IF((ROUND(TRUNC(('TRI-3'!CJ47  ),2),0))=9,"A-",IF((ROUND(TRUNC(('TRI-3'!CJ47   ),2),0))=8,"B+",IF((ROUND(TRUNC(('TRI-3'!CJ47 ),2),0))=7,"B-",IF((ROUND(TRUNC(('TRI-3'!CJ47  ),2),0))=6,"C+",IF((ROUND(TRUNC(('TRI-3'!CJ47  ),2),0))=5,"C-",IF((ROUND(TRUNC(('TRI-3'!CJ47  ),2),0))=4,"D+",IF((ROUND(TRUNC(('TRI-3'!CJ47 ),2),0))=3,"D-",IF((ROUND(TRUNC(('TRI-3'!CJ47 ),2),0))=2,"E+",IF((ROUND(TRUNC(('TRI-3'!CJ47  ),2),0))&lt;=1,"E-","")))))))))))</f>
        <v/>
      </c>
      <c r="CK47" s="51" t="str">
        <f>IF(OR('TRI-3'!CK47 ="",'TRI-3'!CK47&lt;0,'TRI-3'!CK47  &gt;10),"",IF((ROUND(TRUNC(('TRI-3'!CK47  ),2),0))=10,"A+",IF((ROUND(TRUNC(('TRI-3'!CK47  ),2),0))=9,"A-",IF((ROUND(TRUNC(('TRI-3'!CK47   ),2),0))=8,"B+",IF((ROUND(TRUNC(('TRI-3'!CK47 ),2),0))=7,"B-",IF((ROUND(TRUNC(('TRI-3'!CK47  ),2),0))=6,"C+",IF((ROUND(TRUNC(('TRI-3'!CK47  ),2),0))=5,"C-",IF((ROUND(TRUNC(('TRI-3'!CK47  ),2),0))=4,"D+",IF((ROUND(TRUNC(('TRI-3'!CK47 ),2),0))=3,"D-",IF((ROUND(TRUNC(('TRI-3'!CK47 ),2),0))=2,"E+",IF((ROUND(TRUNC(('TRI-3'!CK47  ),2),0))&lt;=1,"E-","")))))))))))</f>
        <v/>
      </c>
      <c r="CL47" s="51" t="str">
        <f>IF(OR('TRI-3'!CL47 ="",'TRI-3'!CL47&lt;0,'TRI-3'!CL47  &gt;10),"",IF((ROUND(TRUNC(('TRI-3'!CL47  ),2),0))=10,"A+",IF((ROUND(TRUNC(('TRI-3'!CL47  ),2),0))=9,"A-",IF((ROUND(TRUNC(('TRI-3'!CL47   ),2),0))=8,"B+",IF((ROUND(TRUNC(('TRI-3'!CL47 ),2),0))=7,"B-",IF((ROUND(TRUNC(('TRI-3'!CL47  ),2),0))=6,"C+",IF((ROUND(TRUNC(('TRI-3'!CL47  ),2),0))=5,"C-",IF((ROUND(TRUNC(('TRI-3'!CL47  ),2),0))=4,"D+",IF((ROUND(TRUNC(('TRI-3'!CL47 ),2),0))=3,"D-",IF((ROUND(TRUNC(('TRI-3'!CL47 ),2),0))=2,"E+",IF((ROUND(TRUNC(('TRI-3'!CL47  ),2),0))&lt;=1,"E-","")))))))))))</f>
        <v/>
      </c>
      <c r="CM47" s="51" t="str">
        <f>IF(OR('TRI-3'!CM47 ="",'TRI-3'!CM47&lt;0,'TRI-3'!CM47  &gt;10),"",IF((ROUND(TRUNC(('TRI-3'!CM47  ),2),0))=10,"A+",IF((ROUND(TRUNC(('TRI-3'!CM47  ),2),0))=9,"A-",IF((ROUND(TRUNC(('TRI-3'!CM47   ),2),0))=8,"B+",IF((ROUND(TRUNC(('TRI-3'!CM47 ),2),0))=7,"B-",IF((ROUND(TRUNC(('TRI-3'!CM47  ),2),0))=6,"C+",IF((ROUND(TRUNC(('TRI-3'!CM47  ),2),0))=5,"C-",IF((ROUND(TRUNC(('TRI-3'!CM47  ),2),0))=4,"D+",IF((ROUND(TRUNC(('TRI-3'!CM47 ),2),0))=3,"D-",IF((ROUND(TRUNC(('TRI-3'!CM47 ),2),0))=2,"E+",IF((ROUND(TRUNC(('TRI-3'!CM47  ),2),0))&lt;=1,"E-","")))))))))))</f>
        <v/>
      </c>
      <c r="CN47" s="51" t="str">
        <f>IF(OR('TRI-3'!CN47 ="",'TRI-3'!CN47&lt;0,'TRI-3'!CN47  &gt;10),"",IF((ROUND(TRUNC(('TRI-3'!CN47  ),2),0))=10,"A+",IF((ROUND(TRUNC(('TRI-3'!CN47  ),2),0))=9,"A-",IF((ROUND(TRUNC(('TRI-3'!CN47   ),2),0))=8,"B+",IF((ROUND(TRUNC(('TRI-3'!CN47 ),2),0))=7,"B-",IF((ROUND(TRUNC(('TRI-3'!CN47  ),2),0))=6,"C+",IF((ROUND(TRUNC(('TRI-3'!CN47  ),2),0))=5,"C-",IF((ROUND(TRUNC(('TRI-3'!CN47  ),2),0))=4,"D+",IF((ROUND(TRUNC(('TRI-3'!CN47 ),2),0))=3,"D-",IF((ROUND(TRUNC(('TRI-3'!CN47 ),2),0))=2,"E+",IF((ROUND(TRUNC(('TRI-3'!CN47  ),2),0))&lt;=1,"E-","")))))))))))</f>
        <v/>
      </c>
      <c r="CO47" s="51" t="str">
        <f>IF(OR('TRI-3'!CO47 ="",'TRI-3'!CO47&lt;0,'TRI-3'!CO47  &gt;10),"",IF((ROUND(TRUNC(('TRI-3'!CO47  ),2),0))=10,"A+",IF((ROUND(TRUNC(('TRI-3'!CO47  ),2),0))=9,"A-",IF((ROUND(TRUNC(('TRI-3'!CO47   ),2),0))=8,"B+",IF((ROUND(TRUNC(('TRI-3'!CO47 ),2),0))=7,"B-",IF((ROUND(TRUNC(('TRI-3'!CO47  ),2),0))=6,"C+",IF((ROUND(TRUNC(('TRI-3'!CO47  ),2),0))=5,"C-",IF((ROUND(TRUNC(('TRI-3'!CO47  ),2),0))=4,"D+",IF((ROUND(TRUNC(('TRI-3'!CO47 ),2),0))=3,"D-",IF((ROUND(TRUNC(('TRI-3'!CO47 ),2),0))=2,"E+",IF((ROUND(TRUNC(('TRI-3'!CO47  ),2),0))&lt;=1,"E-","")))))))))))</f>
        <v/>
      </c>
      <c r="CP47" s="51" t="str">
        <f>IF(OR('TRI-3'!CP47 ="",'TRI-3'!CP47&lt;0,'TRI-3'!CP47  &gt;10),"",IF((ROUND(TRUNC(('TRI-3'!CP47  ),2),0))=10,"A+",IF((ROUND(TRUNC(('TRI-3'!CP47  ),2),0))=9,"A-",IF((ROUND(TRUNC(('TRI-3'!CP47   ),2),0))=8,"B+",IF((ROUND(TRUNC(('TRI-3'!CP47 ),2),0))=7,"B-",IF((ROUND(TRUNC(('TRI-3'!CP47  ),2),0))=6,"C+",IF((ROUND(TRUNC(('TRI-3'!CP47  ),2),0))=5,"C-",IF((ROUND(TRUNC(('TRI-3'!CP47  ),2),0))=4,"D+",IF((ROUND(TRUNC(('TRI-3'!CP47 ),2),0))=3,"D-",IF((ROUND(TRUNC(('TRI-3'!CP47 ),2),0))=2,"E+",IF((ROUND(TRUNC(('TRI-3'!CP47  ),2),0))&lt;=1,"E-","")))))))))))</f>
        <v/>
      </c>
      <c r="CQ47" s="51" t="str">
        <f>IF(OR('TRI-3'!CQ47 ="",'TRI-3'!CQ47&lt;0,'TRI-3'!CQ47  &gt;10),"",IF((ROUND(TRUNC(('TRI-3'!CQ47  ),2),0))=10,"A+",IF((ROUND(TRUNC(('TRI-3'!CQ47  ),2),0))=9,"A-",IF((ROUND(TRUNC(('TRI-3'!CQ47   ),2),0))=8,"B+",IF((ROUND(TRUNC(('TRI-3'!CQ47 ),2),0))=7,"B-",IF((ROUND(TRUNC(('TRI-3'!CQ47  ),2),0))=6,"C+",IF((ROUND(TRUNC(('TRI-3'!CQ47  ),2),0))=5,"C-",IF((ROUND(TRUNC(('TRI-3'!CQ47  ),2),0))=4,"D+",IF((ROUND(TRUNC(('TRI-3'!CQ47 ),2),0))=3,"D-",IF((ROUND(TRUNC(('TRI-3'!CQ47 ),2),0))=2,"E+",IF((ROUND(TRUNC(('TRI-3'!CQ47  ),2),0))&lt;=1,"E-","")))))))))))</f>
        <v/>
      </c>
      <c r="CR47" s="51" t="str">
        <f>IF(OR('TRI-3'!CR47 ="",'TRI-3'!CR47&lt;0,'TRI-3'!CR47  &gt;10),"",IF((ROUND(TRUNC(('TRI-3'!CR47  ),2),0))=10,"A+",IF((ROUND(TRUNC(('TRI-3'!CR47  ),2),0))=9,"A-",IF((ROUND(TRUNC(('TRI-3'!CR47   ),2),0))=8,"B+",IF((ROUND(TRUNC(('TRI-3'!CR47 ),2),0))=7,"B-",IF((ROUND(TRUNC(('TRI-3'!CR47  ),2),0))=6,"C+",IF((ROUND(TRUNC(('TRI-3'!CR47  ),2),0))=5,"C-",IF((ROUND(TRUNC(('TRI-3'!CR47  ),2),0))=4,"D+",IF((ROUND(TRUNC(('TRI-3'!CR47 ),2),0))=3,"D-",IF((ROUND(TRUNC(('TRI-3'!CR47 ),2),0))=2,"E+",IF((ROUND(TRUNC(('TRI-3'!CR47  ),2),0))&lt;=1,"E-","")))))))))))</f>
        <v/>
      </c>
      <c r="CS47" s="51" t="str">
        <f>IF(OR('TRI-3'!CS47 ="",'TRI-3'!CS47&lt;0,'TRI-3'!CS47  &gt;10),"",IF((ROUND(TRUNC(('TRI-3'!CS47  ),2),0))=10,"A+",IF((ROUND(TRUNC(('TRI-3'!CS47  ),2),0))=9,"A-",IF((ROUND(TRUNC(('TRI-3'!CS47   ),2),0))=8,"B+",IF((ROUND(TRUNC(('TRI-3'!CS47 ),2),0))=7,"B-",IF((ROUND(TRUNC(('TRI-3'!CS47  ),2),0))=6,"C+",IF((ROUND(TRUNC(('TRI-3'!CS47  ),2),0))=5,"C-",IF((ROUND(TRUNC(('TRI-3'!CS47  ),2),0))=4,"D+",IF((ROUND(TRUNC(('TRI-3'!CS47 ),2),0))=3,"D-",IF((ROUND(TRUNC(('TRI-3'!CS47 ),2),0))=2,"E+",IF((ROUND(TRUNC(('TRI-3'!CS47  ),2),0))&lt;=1,"E-","")))))))))))</f>
        <v/>
      </c>
      <c r="CT47" s="51" t="str">
        <f>IF(OR('TRI-3'!CT47 ="",'TRI-3'!CT47&lt;0,'TRI-3'!CT47  &gt;10),"",IF((ROUND(TRUNC(('TRI-3'!CT47  ),2),0))=10,"A+",IF((ROUND(TRUNC(('TRI-3'!CT47  ),2),0))=9,"A-",IF((ROUND(TRUNC(('TRI-3'!CT47   ),2),0))=8,"B+",IF((ROUND(TRUNC(('TRI-3'!CT47 ),2),0))=7,"B-",IF((ROUND(TRUNC(('TRI-3'!CT47  ),2),0))=6,"C+",IF((ROUND(TRUNC(('TRI-3'!CT47  ),2),0))=5,"C-",IF((ROUND(TRUNC(('TRI-3'!CT47  ),2),0))=4,"D+",IF((ROUND(TRUNC(('TRI-3'!CT47 ),2),0))=3,"D-",IF((ROUND(TRUNC(('TRI-3'!CT47 ),2),0))=2,"E+",IF((ROUND(TRUNC(('TRI-3'!CT47  ),2),0))&lt;=1,"E-","")))))))))))</f>
        <v/>
      </c>
      <c r="CU47" s="51" t="str">
        <f>IF(OR('TRI-3'!CU47 ="",'TRI-3'!CU47&lt;0,'TRI-3'!CU47  &gt;10),"",IF((ROUND(TRUNC(('TRI-3'!CU47  ),2),0))=10,"A+",IF((ROUND(TRUNC(('TRI-3'!CU47  ),2),0))=9,"A-",IF((ROUND(TRUNC(('TRI-3'!CU47   ),2),0))=8,"B+",IF((ROUND(TRUNC(('TRI-3'!CU47 ),2),0))=7,"B-",IF((ROUND(TRUNC(('TRI-3'!CU47  ),2),0))=6,"C+",IF((ROUND(TRUNC(('TRI-3'!CU47  ),2),0))=5,"C-",IF((ROUND(TRUNC(('TRI-3'!CU47  ),2),0))=4,"D+",IF((ROUND(TRUNC(('TRI-3'!CU47 ),2),0))=3,"D-",IF((ROUND(TRUNC(('TRI-3'!CU47 ),2),0))=2,"E+",IF((ROUND(TRUNC(('TRI-3'!CU47  ),2),0))&lt;=1,"E-","")))))))))))</f>
        <v/>
      </c>
      <c r="CV47" s="51" t="str">
        <f>IF(OR('TRI-3'!CV47 ="",'TRI-3'!CV47&lt;0,'TRI-3'!CV47  &gt;10),"",IF((ROUND(TRUNC(('TRI-3'!CV47  ),2),0))=10,"A+",IF((ROUND(TRUNC(('TRI-3'!CV47  ),2),0))=9,"A-",IF((ROUND(TRUNC(('TRI-3'!CV47   ),2),0))=8,"B+",IF((ROUND(TRUNC(('TRI-3'!CV47 ),2),0))=7,"B-",IF((ROUND(TRUNC(('TRI-3'!CV47  ),2),0))=6,"C+",IF((ROUND(TRUNC(('TRI-3'!CV47  ),2),0))=5,"C-",IF((ROUND(TRUNC(('TRI-3'!CV47  ),2),0))=4,"D+",IF((ROUND(TRUNC(('TRI-3'!CV47 ),2),0))=3,"D-",IF((ROUND(TRUNC(('TRI-3'!CV47 ),2),0))=2,"E+",IF((ROUND(TRUNC(('TRI-3'!CV47  ),2),0))&lt;=1,"E-","")))))))))))</f>
        <v/>
      </c>
      <c r="CW47" s="51" t="str">
        <f>IF(OR('TRI-3'!CW47 ="",'TRI-3'!CW47&lt;0,'TRI-3'!CW47  &gt;10),"",IF((ROUND(TRUNC(('TRI-3'!CW47  ),2),0))=10,"A+",IF((ROUND(TRUNC(('TRI-3'!CW47  ),2),0))=9,"A-",IF((ROUND(TRUNC(('TRI-3'!CW47   ),2),0))=8,"B+",IF((ROUND(TRUNC(('TRI-3'!CW47 ),2),0))=7,"B-",IF((ROUND(TRUNC(('TRI-3'!CW47  ),2),0))=6,"C+",IF((ROUND(TRUNC(('TRI-3'!CW47  ),2),0))=5,"C-",IF((ROUND(TRUNC(('TRI-3'!CW47  ),2),0))=4,"D+",IF((ROUND(TRUNC(('TRI-3'!CW47 ),2),0))=3,"D-",IF((ROUND(TRUNC(('TRI-3'!CW47 ),2),0))=2,"E+",IF((ROUND(TRUNC(('TRI-3'!CW47  ),2),0))&lt;=1,"E-","")))))))))))</f>
        <v/>
      </c>
      <c r="CX47" s="51" t="str">
        <f>IF(OR('TRI-3'!CX47 ="",'TRI-3'!CX47&lt;0,'TRI-3'!CX47  &gt;10),"",IF((ROUND(TRUNC(('TRI-3'!CX47  ),2),0))=10,"A+",IF((ROUND(TRUNC(('TRI-3'!CX47  ),2),0))=9,"A-",IF((ROUND(TRUNC(('TRI-3'!CX47   ),2),0))=8,"B+",IF((ROUND(TRUNC(('TRI-3'!CX47 ),2),0))=7,"B-",IF((ROUND(TRUNC(('TRI-3'!CX47  ),2),0))=6,"C+",IF((ROUND(TRUNC(('TRI-3'!CX47  ),2),0))=5,"C-",IF((ROUND(TRUNC(('TRI-3'!CX47  ),2),0))=4,"D+",IF((ROUND(TRUNC(('TRI-3'!CX47 ),2),0))=3,"D-",IF((ROUND(TRUNC(('TRI-3'!CX47 ),2),0))=2,"E+",IF((ROUND(TRUNC(('TRI-3'!CX47  ),2),0))&lt;=1,"E-","")))))))))))</f>
        <v/>
      </c>
      <c r="CY47" s="51" t="str">
        <f>IF(OR('TRI-3'!CY47 ="",'TRI-3'!CY47&lt;0,'TRI-3'!CY47  &gt;10),"",IF((ROUND(TRUNC(('TRI-3'!CY47  ),2),0))=10,"A+",IF((ROUND(TRUNC(('TRI-3'!CY47  ),2),0))=9,"A-",IF((ROUND(TRUNC(('TRI-3'!CY47   ),2),0))=8,"B+",IF((ROUND(TRUNC(('TRI-3'!CY47 ),2),0))=7,"B-",IF((ROUND(TRUNC(('TRI-3'!CY47  ),2),0))=6,"C+",IF((ROUND(TRUNC(('TRI-3'!CY47  ),2),0))=5,"C-",IF((ROUND(TRUNC(('TRI-3'!CY47  ),2),0))=4,"D+",IF((ROUND(TRUNC(('TRI-3'!CY47 ),2),0))=3,"D-",IF((ROUND(TRUNC(('TRI-3'!CY47 ),2),0))=2,"E+",IF((ROUND(TRUNC(('TRI-3'!CY47  ),2),0))&lt;=1,"E-","")))))))))))</f>
        <v/>
      </c>
      <c r="CZ47" s="51" t="str">
        <f>IF(OR('TRI-3'!CZ47 ="",'TRI-3'!CZ47&lt;0,'TRI-3'!CZ47  &gt;10),"",IF((ROUND(TRUNC(('TRI-3'!CZ47  ),2),0))=10,"A+",IF((ROUND(TRUNC(('TRI-3'!CZ47  ),2),0))=9,"A-",IF((ROUND(TRUNC(('TRI-3'!CZ47   ),2),0))=8,"B+",IF((ROUND(TRUNC(('TRI-3'!CZ47 ),2),0))=7,"B-",IF((ROUND(TRUNC(('TRI-3'!CZ47  ),2),0))=6,"C+",IF((ROUND(TRUNC(('TRI-3'!CZ47  ),2),0))=5,"C-",IF((ROUND(TRUNC(('TRI-3'!CZ47  ),2),0))=4,"D+",IF((ROUND(TRUNC(('TRI-3'!CZ47 ),2),0))=3,"D-",IF((ROUND(TRUNC(('TRI-3'!CZ47 ),2),0))=2,"E+",IF((ROUND(TRUNC(('TRI-3'!CZ47  ),2),0))&lt;=1,"E-","")))))))))))</f>
        <v/>
      </c>
      <c r="DA47" s="51" t="str">
        <f>IF(OR('TRI-3'!DA47 ="",'TRI-3'!DA47&lt;0,'TRI-3'!DA47  &gt;10),"",IF((ROUND(TRUNC(('TRI-3'!DA47  ),2),0))=10,"A+",IF((ROUND(TRUNC(('TRI-3'!DA47  ),2),0))=9,"A-",IF((ROUND(TRUNC(('TRI-3'!DA47   ),2),0))=8,"B+",IF((ROUND(TRUNC(('TRI-3'!DA47 ),2),0))=7,"B-",IF((ROUND(TRUNC(('TRI-3'!DA47  ),2),0))=6,"C+",IF((ROUND(TRUNC(('TRI-3'!DA47  ),2),0))=5,"C-",IF((ROUND(TRUNC(('TRI-3'!DA47  ),2),0))=4,"D+",IF((ROUND(TRUNC(('TRI-3'!DA47 ),2),0))=3,"D-",IF((ROUND(TRUNC(('TRI-3'!DA47 ),2),0))=2,"E+",IF((ROUND(TRUNC(('TRI-3'!DA47  ),2),0))&lt;=1,"E-","")))))))))))</f>
        <v/>
      </c>
      <c r="DB47" s="51" t="str">
        <f>IF(OR('TRI-3'!DB47 ="",'TRI-3'!DB47&lt;0,'TRI-3'!DB47  &gt;10),"",IF((ROUND(TRUNC(('TRI-3'!DB47  ),2),0))=10,"A+",IF((ROUND(TRUNC(('TRI-3'!DB47  ),2),0))=9,"A-",IF((ROUND(TRUNC(('TRI-3'!DB47   ),2),0))=8,"B+",IF((ROUND(TRUNC(('TRI-3'!DB47 ),2),0))=7,"B-",IF((ROUND(TRUNC(('TRI-3'!DB47  ),2),0))=6,"C+",IF((ROUND(TRUNC(('TRI-3'!DB47  ),2),0))=5,"C-",IF((ROUND(TRUNC(('TRI-3'!DB47  ),2),0))=4,"D+",IF((ROUND(TRUNC(('TRI-3'!DB47 ),2),0))=3,"D-",IF((ROUND(TRUNC(('TRI-3'!DB47 ),2),0))=2,"E+",IF((ROUND(TRUNC(('TRI-3'!DB47  ),2),0))&lt;=1,"E-","")))))))))))</f>
        <v/>
      </c>
      <c r="DC47" s="51" t="str">
        <f>IF(OR('TRI-3'!DC47 ="",'TRI-3'!DC47&lt;0,'TRI-3'!DC47  &gt;10),"",IF((ROUND(TRUNC(('TRI-3'!DC47  ),2),0))=10,"A+",IF((ROUND(TRUNC(('TRI-3'!DC47  ),2),0))=9,"A-",IF((ROUND(TRUNC(('TRI-3'!DC47   ),2),0))=8,"B+",IF((ROUND(TRUNC(('TRI-3'!DC47 ),2),0))=7,"B-",IF((ROUND(TRUNC(('TRI-3'!DC47  ),2),0))=6,"C+",IF((ROUND(TRUNC(('TRI-3'!DC47  ),2),0))=5,"C-",IF((ROUND(TRUNC(('TRI-3'!DC47  ),2),0))=4,"D+",IF((ROUND(TRUNC(('TRI-3'!DC47 ),2),0))=3,"D-",IF((ROUND(TRUNC(('TRI-3'!DC47 ),2),0))=2,"E+",IF((ROUND(TRUNC(('TRI-3'!DC47  ),2),0))&lt;=1,"E-","")))))))))))</f>
        <v/>
      </c>
      <c r="DD47" s="51" t="str">
        <f>IF(OR('TRI-3'!DD47 ="",'TRI-3'!DD47&lt;0,'TRI-3'!DD47  &gt;10),"",IF((ROUND(TRUNC(('TRI-3'!DD47  ),2),0))=10,"A+",IF((ROUND(TRUNC(('TRI-3'!DD47  ),2),0))=9,"A-",IF((ROUND(TRUNC(('TRI-3'!DD47   ),2),0))=8,"B+",IF((ROUND(TRUNC(('TRI-3'!DD47 ),2),0))=7,"B-",IF((ROUND(TRUNC(('TRI-3'!DD47  ),2),0))=6,"C+",IF((ROUND(TRUNC(('TRI-3'!DD47  ),2),0))=5,"C-",IF((ROUND(TRUNC(('TRI-3'!DD47  ),2),0))=4,"D+",IF((ROUND(TRUNC(('TRI-3'!DD47 ),2),0))=3,"D-",IF((ROUND(TRUNC(('TRI-3'!DD47 ),2),0))=2,"E+",IF((ROUND(TRUNC(('TRI-3'!DD47  ),2),0))&lt;=1,"E-","")))))))))))</f>
        <v/>
      </c>
      <c r="DE47" s="51" t="str">
        <f>IF(OR('TRI-3'!DE47 ="",'TRI-3'!DE47&lt;0,'TRI-3'!DE47  &gt;10),"",IF((ROUND(TRUNC(('TRI-3'!DE47  ),2),0))=10,"A+",IF((ROUND(TRUNC(('TRI-3'!DE47  ),2),0))=9,"A-",IF((ROUND(TRUNC(('TRI-3'!DE47   ),2),0))=8,"B+",IF((ROUND(TRUNC(('TRI-3'!DE47 ),2),0))=7,"B-",IF((ROUND(TRUNC(('TRI-3'!DE47  ),2),0))=6,"C+",IF((ROUND(TRUNC(('TRI-3'!DE47  ),2),0))=5,"C-",IF((ROUND(TRUNC(('TRI-3'!DE47  ),2),0))=4,"D+",IF((ROUND(TRUNC(('TRI-3'!DE47 ),2),0))=3,"D-",IF((ROUND(TRUNC(('TRI-3'!DE47 ),2),0))=2,"E+",IF((ROUND(TRUNC(('TRI-3'!DE47  ),2),0))&lt;=1,"E-","")))))))))))</f>
        <v/>
      </c>
      <c r="DF47" s="51" t="str">
        <f>IF(OR('TRI-3'!DF47 ="",'TRI-3'!DF47&lt;0,'TRI-3'!DF47  &gt;10),"",IF((ROUND(TRUNC(('TRI-3'!DF47  ),2),0))=10,"A+",IF((ROUND(TRUNC(('TRI-3'!DF47  ),2),0))=9,"A-",IF((ROUND(TRUNC(('TRI-3'!DF47   ),2),0))=8,"B+",IF((ROUND(TRUNC(('TRI-3'!DF47 ),2),0))=7,"B-",IF((ROUND(TRUNC(('TRI-3'!DF47  ),2),0))=6,"C+",IF((ROUND(TRUNC(('TRI-3'!DF47  ),2),0))=5,"C-",IF((ROUND(TRUNC(('TRI-3'!DF47  ),2),0))=4,"D+",IF((ROUND(TRUNC(('TRI-3'!DF47 ),2),0))=3,"D-",IF((ROUND(TRUNC(('TRI-3'!DF47 ),2),0))=2,"E+",IF((ROUND(TRUNC(('TRI-3'!DF47  ),2),0))&lt;=1,"E-","")))))))))))</f>
        <v/>
      </c>
      <c r="DG47" s="51" t="str">
        <f>IF(OR('TRI-3'!DG47 ="",'TRI-3'!DG47&lt;0,'TRI-3'!DG47  &gt;10),"",IF((ROUND(TRUNC(('TRI-3'!DG47  ),2),0))=10,"A+",IF((ROUND(TRUNC(('TRI-3'!DG47  ),2),0))=9,"A-",IF((ROUND(TRUNC(('TRI-3'!DG47   ),2),0))=8,"B+",IF((ROUND(TRUNC(('TRI-3'!DG47 ),2),0))=7,"B-",IF((ROUND(TRUNC(('TRI-3'!DG47  ),2),0))=6,"C+",IF((ROUND(TRUNC(('TRI-3'!DG47  ),2),0))=5,"C-",IF((ROUND(TRUNC(('TRI-3'!DG47  ),2),0))=4,"D+",IF((ROUND(TRUNC(('TRI-3'!DG47 ),2),0))=3,"D-",IF((ROUND(TRUNC(('TRI-3'!DG47 ),2),0))=2,"E+",IF((ROUND(TRUNC(('TRI-3'!DG47  ),2),0))&lt;=1,"E-","")))))))))))</f>
        <v/>
      </c>
      <c r="DH47" s="51" t="str">
        <f>IF(OR('TRI-3'!DH47 ="",'TRI-3'!DH47&lt;0,'TRI-3'!DH47  &gt;10),"",IF((ROUND(TRUNC(('TRI-3'!DH47  ),2),0))=10,"A+",IF((ROUND(TRUNC(('TRI-3'!DH47  ),2),0))=9,"A-",IF((ROUND(TRUNC(('TRI-3'!DH47   ),2),0))=8,"B+",IF((ROUND(TRUNC(('TRI-3'!DH47 ),2),0))=7,"B-",IF((ROUND(TRUNC(('TRI-3'!DH47  ),2),0))=6,"C+",IF((ROUND(TRUNC(('TRI-3'!DH47  ),2),0))=5,"C-",IF((ROUND(TRUNC(('TRI-3'!DH47  ),2),0))=4,"D+",IF((ROUND(TRUNC(('TRI-3'!DH47 ),2),0))=3,"D-",IF((ROUND(TRUNC(('TRI-3'!DH47 ),2),0))=2,"E+",IF((ROUND(TRUNC(('TRI-3'!DH47  ),2),0))&lt;=1,"E-","")))))))))))</f>
        <v/>
      </c>
      <c r="DI47" s="51" t="str">
        <f>IF(OR('TRI-3'!DI47 ="",'TRI-3'!DI47&lt;0,'TRI-3'!DI47  &gt;10),"",IF((ROUND(TRUNC(('TRI-3'!DI47  ),2),0))=10,"A+",IF((ROUND(TRUNC(('TRI-3'!DI47  ),2),0))=9,"A-",IF((ROUND(TRUNC(('TRI-3'!DI47   ),2),0))=8,"B+",IF((ROUND(TRUNC(('TRI-3'!DI47 ),2),0))=7,"B-",IF((ROUND(TRUNC(('TRI-3'!DI47  ),2),0))=6,"C+",IF((ROUND(TRUNC(('TRI-3'!DI47  ),2),0))=5,"C-",IF((ROUND(TRUNC(('TRI-3'!DI47  ),2),0))=4,"D+",IF((ROUND(TRUNC(('TRI-3'!DI47 ),2),0))=3,"D-",IF((ROUND(TRUNC(('TRI-3'!DI47 ),2),0))=2,"E+",IF((ROUND(TRUNC(('TRI-3'!DI47  ),2),0))&lt;=1,"E-","")))))))))))</f>
        <v/>
      </c>
      <c r="DJ47" s="51" t="str">
        <f>IF(OR('TRI-3'!DJ47 ="",'TRI-3'!DJ47&lt;0,'TRI-3'!DJ47  &gt;10),"",IF((ROUND(TRUNC(('TRI-3'!DJ47  ),2),0))=10,"A+",IF((ROUND(TRUNC(('TRI-3'!DJ47  ),2),0))=9,"A-",IF((ROUND(TRUNC(('TRI-3'!DJ47   ),2),0))=8,"B+",IF((ROUND(TRUNC(('TRI-3'!DJ47 ),2),0))=7,"B-",IF((ROUND(TRUNC(('TRI-3'!DJ47  ),2),0))=6,"C+",IF((ROUND(TRUNC(('TRI-3'!DJ47  ),2),0))=5,"C-",IF((ROUND(TRUNC(('TRI-3'!DJ47  ),2),0))=4,"D+",IF((ROUND(TRUNC(('TRI-3'!DJ47 ),2),0))=3,"D-",IF((ROUND(TRUNC(('TRI-3'!DJ47 ),2),0))=2,"E+",IF((ROUND(TRUNC(('TRI-3'!DJ47  ),2),0))&lt;=1,"E-","")))))))))))</f>
        <v/>
      </c>
      <c r="DK47" s="51" t="str">
        <f>IF(OR('TRI-3'!DK47 ="",'TRI-3'!DK47&lt;0,'TRI-3'!DK47  &gt;10),"",IF((ROUND(TRUNC(('TRI-3'!DK47  ),2),0))=10,"A+",IF((ROUND(TRUNC(('TRI-3'!DK47  ),2),0))=9,"A-",IF((ROUND(TRUNC(('TRI-3'!DK47   ),2),0))=8,"B+",IF((ROUND(TRUNC(('TRI-3'!DK47 ),2),0))=7,"B-",IF((ROUND(TRUNC(('TRI-3'!DK47  ),2),0))=6,"C+",IF((ROUND(TRUNC(('TRI-3'!DK47  ),2),0))=5,"C-",IF((ROUND(TRUNC(('TRI-3'!DK47  ),2),0))=4,"D+",IF((ROUND(TRUNC(('TRI-3'!DK47 ),2),0))=3,"D-",IF((ROUND(TRUNC(('TRI-3'!DK47 ),2),0))=2,"E+",IF((ROUND(TRUNC(('TRI-3'!DK47  ),2),0))&lt;=1,"E-","")))))))))))</f>
        <v/>
      </c>
      <c r="DL47" s="51" t="str">
        <f>IF(OR('TRI-3'!DL47 ="",'TRI-3'!DL47&lt;0,'TRI-3'!DL47  &gt;10),"",IF((ROUND(TRUNC(('TRI-3'!DL47  ),2),0))=10,"A+",IF((ROUND(TRUNC(('TRI-3'!DL47  ),2),0))=9,"A-",IF((ROUND(TRUNC(('TRI-3'!DL47   ),2),0))=8,"B+",IF((ROUND(TRUNC(('TRI-3'!DL47 ),2),0))=7,"B-",IF((ROUND(TRUNC(('TRI-3'!DL47  ),2),0))=6,"C+",IF((ROUND(TRUNC(('TRI-3'!DL47  ),2),0))=5,"C-",IF((ROUND(TRUNC(('TRI-3'!DL47  ),2),0))=4,"D+",IF((ROUND(TRUNC(('TRI-3'!DL47 ),2),0))=3,"D-",IF((ROUND(TRUNC(('TRI-3'!DL47 ),2),0))=2,"E+",IF((ROUND(TRUNC(('TRI-3'!DL47  ),2),0))&lt;=1,"E-","")))))))))))</f>
        <v/>
      </c>
      <c r="DM47" s="51" t="str">
        <f>IF(OR('TRI-3'!DM47 ="",'TRI-3'!DM47&lt;0,'TRI-3'!DM47  &gt;10),"",IF((ROUND(TRUNC(('TRI-3'!DM47  ),2),0))=10,"A+",IF((ROUND(TRUNC(('TRI-3'!DM47  ),2),0))=9,"A-",IF((ROUND(TRUNC(('TRI-3'!DM47   ),2),0))=8,"B+",IF((ROUND(TRUNC(('TRI-3'!DM47 ),2),0))=7,"B-",IF((ROUND(TRUNC(('TRI-3'!DM47  ),2),0))=6,"C+",IF((ROUND(TRUNC(('TRI-3'!DM47  ),2),0))=5,"C-",IF((ROUND(TRUNC(('TRI-3'!DM47  ),2),0))=4,"D+",IF((ROUND(TRUNC(('TRI-3'!DM47 ),2),0))=3,"D-",IF((ROUND(TRUNC(('TRI-3'!DM47 ),2),0))=2,"E+",IF((ROUND(TRUNC(('TRI-3'!DM47  ),2),0))&lt;=1,"E-","")))))))))))</f>
        <v/>
      </c>
      <c r="DN47" s="51" t="str">
        <f>IF(OR('TRI-3'!DN47 ="",'TRI-3'!DN47&lt;0,'TRI-3'!DN47  &gt;10),"",IF((ROUND(TRUNC(('TRI-3'!DN47  ),2),0))=10,"A+",IF((ROUND(TRUNC(('TRI-3'!DN47  ),2),0))=9,"A-",IF((ROUND(TRUNC(('TRI-3'!DN47   ),2),0))=8,"B+",IF((ROUND(TRUNC(('TRI-3'!DN47 ),2),0))=7,"B-",IF((ROUND(TRUNC(('TRI-3'!DN47  ),2),0))=6,"C+",IF((ROUND(TRUNC(('TRI-3'!DN47  ),2),0))=5,"C-",IF((ROUND(TRUNC(('TRI-3'!DN47  ),2),0))=4,"D+",IF((ROUND(TRUNC(('TRI-3'!DN47 ),2),0))=3,"D-",IF((ROUND(TRUNC(('TRI-3'!DN47 ),2),0))=2,"E+",IF((ROUND(TRUNC(('TRI-3'!DN47  ),2),0))&lt;=1,"E-","")))))))))))</f>
        <v/>
      </c>
      <c r="DO47" s="51" t="str">
        <f>IF(OR('TRI-3'!DO47 ="",'TRI-3'!DO47&lt;0,'TRI-3'!DO47  &gt;10),"",IF((ROUND(TRUNC(('TRI-3'!DO47  ),2),0))=10,"A+",IF((ROUND(TRUNC(('TRI-3'!DO47  ),2),0))=9,"A-",IF((ROUND(TRUNC(('TRI-3'!DO47   ),2),0))=8,"B+",IF((ROUND(TRUNC(('TRI-3'!DO47 ),2),0))=7,"B-",IF((ROUND(TRUNC(('TRI-3'!DO47  ),2),0))=6,"C+",IF((ROUND(TRUNC(('TRI-3'!DO47  ),2),0))=5,"C-",IF((ROUND(TRUNC(('TRI-3'!DO47  ),2),0))=4,"D+",IF((ROUND(TRUNC(('TRI-3'!DO47 ),2),0))=3,"D-",IF((ROUND(TRUNC(('TRI-3'!DO47 ),2),0))=2,"E+",IF((ROUND(TRUNC(('TRI-3'!DO47  ),2),0))&lt;=1,"E-","")))))))))))</f>
        <v/>
      </c>
      <c r="DP47" s="51" t="str">
        <f>IF(OR('TRI-3'!DP47 ="",'TRI-3'!DP47&lt;0,'TRI-3'!DP47  &gt;10),"",IF((ROUND(TRUNC(('TRI-3'!DP47  ),2),0))=10,"A+",IF((ROUND(TRUNC(('TRI-3'!DP47  ),2),0))=9,"A-",IF((ROUND(TRUNC(('TRI-3'!DP47   ),2),0))=8,"B+",IF((ROUND(TRUNC(('TRI-3'!DP47 ),2),0))=7,"B-",IF((ROUND(TRUNC(('TRI-3'!DP47  ),2),0))=6,"C+",IF((ROUND(TRUNC(('TRI-3'!DP47  ),2),0))=5,"C-",IF((ROUND(TRUNC(('TRI-3'!DP47  ),2),0))=4,"D+",IF((ROUND(TRUNC(('TRI-3'!DP47 ),2),0))=3,"D-",IF((ROUND(TRUNC(('TRI-3'!DP47 ),2),0))=2,"E+",IF((ROUND(TRUNC(('TRI-3'!DP47  ),2),0))&lt;=1,"E-","")))))))))))</f>
        <v/>
      </c>
      <c r="DQ47" s="51" t="str">
        <f>IF(OR('TRI-3'!DQ47 ="",'TRI-3'!DQ47&lt;0,'TRI-3'!DQ47  &gt;10),"",IF((ROUND(TRUNC(('TRI-3'!DQ47  ),2),0))=10,"A+",IF((ROUND(TRUNC(('TRI-3'!DQ47  ),2),0))=9,"A-",IF((ROUND(TRUNC(('TRI-3'!DQ47   ),2),0))=8,"B+",IF((ROUND(TRUNC(('TRI-3'!DQ47 ),2),0))=7,"B-",IF((ROUND(TRUNC(('TRI-3'!DQ47  ),2),0))=6,"C+",IF((ROUND(TRUNC(('TRI-3'!DQ47  ),2),0))=5,"C-",IF((ROUND(TRUNC(('TRI-3'!DQ47  ),2),0))=4,"D+",IF((ROUND(TRUNC(('TRI-3'!DQ47 ),2),0))=3,"D-",IF((ROUND(TRUNC(('TRI-3'!DQ47 ),2),0))=2,"E+",IF((ROUND(TRUNC(('TRI-3'!DQ47  ),2),0))&lt;=1,"E-","")))))))))))</f>
        <v/>
      </c>
      <c r="DR47" s="51" t="str">
        <f>IF(OR('TRI-3'!DR47 ="",'TRI-3'!DR47&lt;0,'TRI-3'!DR47  &gt;10),"",IF((ROUND(TRUNC(('TRI-3'!DR47  ),2),0))=10,"A+",IF((ROUND(TRUNC(('TRI-3'!DR47  ),2),0))=9,"A-",IF((ROUND(TRUNC(('TRI-3'!DR47   ),2),0))=8,"B+",IF((ROUND(TRUNC(('TRI-3'!DR47 ),2),0))=7,"B-",IF((ROUND(TRUNC(('TRI-3'!DR47  ),2),0))=6,"C+",IF((ROUND(TRUNC(('TRI-3'!DR47  ),2),0))=5,"C-",IF((ROUND(TRUNC(('TRI-3'!DR47  ),2),0))=4,"D+",IF((ROUND(TRUNC(('TRI-3'!DR47 ),2),0))=3,"D-",IF((ROUND(TRUNC(('TRI-3'!DR47 ),2),0))=2,"E+",IF((ROUND(TRUNC(('TRI-3'!DR47  ),2),0))&lt;=1,"E-","")))))))))))</f>
        <v/>
      </c>
      <c r="DS47" s="51" t="str">
        <f>IF(OR('TRI-3'!DS47 ="",'TRI-3'!DS47&lt;0,'TRI-3'!DS47  &gt;10),"",IF((ROUND(TRUNC(('TRI-3'!DS47  ),2),0))=10,"A+",IF((ROUND(TRUNC(('TRI-3'!DS47  ),2),0))=9,"A-",IF((ROUND(TRUNC(('TRI-3'!DS47   ),2),0))=8,"B+",IF((ROUND(TRUNC(('TRI-3'!DS47 ),2),0))=7,"B-",IF((ROUND(TRUNC(('TRI-3'!DS47  ),2),0))=6,"C+",IF((ROUND(TRUNC(('TRI-3'!DS47  ),2),0))=5,"C-",IF((ROUND(TRUNC(('TRI-3'!DS47  ),2),0))=4,"D+",IF((ROUND(TRUNC(('TRI-3'!DS47 ),2),0))=3,"D-",IF((ROUND(TRUNC(('TRI-3'!DS47 ),2),0))=2,"E+",IF((ROUND(TRUNC(('TRI-3'!DS47  ),2),0))&lt;=1,"E-","")))))))))))</f>
        <v/>
      </c>
      <c r="DT47" s="51" t="str">
        <f>IF(OR('TRI-3'!DT47 ="",'TRI-3'!DT47&lt;0,'TRI-3'!DT47  &gt;10),"",IF((ROUND(TRUNC(('TRI-3'!DT47  ),2),0))=10,"A+",IF((ROUND(TRUNC(('TRI-3'!DT47  ),2),0))=9,"A-",IF((ROUND(TRUNC(('TRI-3'!DT47   ),2),0))=8,"B+",IF((ROUND(TRUNC(('TRI-3'!DT47 ),2),0))=7,"B-",IF((ROUND(TRUNC(('TRI-3'!DT47  ),2),0))=6,"C+",IF((ROUND(TRUNC(('TRI-3'!DT47  ),2),0))=5,"C-",IF((ROUND(TRUNC(('TRI-3'!DT47  ),2),0))=4,"D+",IF((ROUND(TRUNC(('TRI-3'!DT47 ),2),0))=3,"D-",IF((ROUND(TRUNC(('TRI-3'!DT47 ),2),0))=2,"E+",IF((ROUND(TRUNC(('TRI-3'!DT47  ),2),0))&lt;=1,"E-","")))))))))))</f>
        <v/>
      </c>
      <c r="DU47" s="51" t="str">
        <f>IF(OR('TRI-3'!DU47 ="",'TRI-3'!DU47&lt;0,'TRI-3'!DU47  &gt;10),"",IF((ROUND(TRUNC(('TRI-3'!DU47  ),2),0))=10,"A+",IF((ROUND(TRUNC(('TRI-3'!DU47  ),2),0))=9,"A-",IF((ROUND(TRUNC(('TRI-3'!DU47   ),2),0))=8,"B+",IF((ROUND(TRUNC(('TRI-3'!DU47 ),2),0))=7,"B-",IF((ROUND(TRUNC(('TRI-3'!DU47  ),2),0))=6,"C+",IF((ROUND(TRUNC(('TRI-3'!DU47  ),2),0))=5,"C-",IF((ROUND(TRUNC(('TRI-3'!DU47  ),2),0))=4,"D+",IF((ROUND(TRUNC(('TRI-3'!DU47 ),2),0))=3,"D-",IF((ROUND(TRUNC(('TRI-3'!DU47 ),2),0))=2,"E+",IF((ROUND(TRUNC(('TRI-3'!DU47  ),2),0))&lt;=1,"E-","")))))))))))</f>
        <v/>
      </c>
      <c r="DV47" s="51" t="str">
        <f>IF(OR('TRI-3'!DV47 ="",'TRI-3'!DV47&lt;0,'TRI-3'!DV47  &gt;10),"",IF((ROUND(TRUNC(('TRI-3'!DV47  ),2),0))=10,"A+",IF((ROUND(TRUNC(('TRI-3'!DV47  ),2),0))=9,"A-",IF((ROUND(TRUNC(('TRI-3'!DV47   ),2),0))=8,"B+",IF((ROUND(TRUNC(('TRI-3'!DV47 ),2),0))=7,"B-",IF((ROUND(TRUNC(('TRI-3'!DV47  ),2),0))=6,"C+",IF((ROUND(TRUNC(('TRI-3'!DV47  ),2),0))=5,"C-",IF((ROUND(TRUNC(('TRI-3'!DV47  ),2),0))=4,"D+",IF((ROUND(TRUNC(('TRI-3'!DV47 ),2),0))=3,"D-",IF((ROUND(TRUNC(('TRI-3'!DV47 ),2),0))=2,"E+",IF((ROUND(TRUNC(('TRI-3'!DV47  ),2),0))&lt;=1,"E-","")))))))))))</f>
        <v/>
      </c>
      <c r="DW47" s="51" t="str">
        <f>IF(OR('TRI-3'!DW47 ="",'TRI-3'!DW47&lt;0,'TRI-3'!DW47  &gt;10),"",IF((ROUND(TRUNC(('TRI-3'!DW47  ),2),0))=10,"A+",IF((ROUND(TRUNC(('TRI-3'!DW47  ),2),0))=9,"A-",IF((ROUND(TRUNC(('TRI-3'!DW47   ),2),0))=8,"B+",IF((ROUND(TRUNC(('TRI-3'!DW47 ),2),0))=7,"B-",IF((ROUND(TRUNC(('TRI-3'!DW47  ),2),0))=6,"C+",IF((ROUND(TRUNC(('TRI-3'!DW47  ),2),0))=5,"C-",IF((ROUND(TRUNC(('TRI-3'!DW47  ),2),0))=4,"D+",IF((ROUND(TRUNC(('TRI-3'!DW47 ),2),0))=3,"D-",IF((ROUND(TRUNC(('TRI-3'!DW47 ),2),0))=2,"E+",IF((ROUND(TRUNC(('TRI-3'!DW47  ),2),0))&lt;=1,"E-","")))))))))))</f>
        <v/>
      </c>
      <c r="DX47" s="51" t="str">
        <f>IF(OR('TRI-3'!DX47 ="",'TRI-3'!DX47&lt;0,'TRI-3'!DX47  &gt;10),"",IF((ROUND(TRUNC(('TRI-3'!DX47  ),2),0))=10,"A+",IF((ROUND(TRUNC(('TRI-3'!DX47  ),2),0))=9,"A-",IF((ROUND(TRUNC(('TRI-3'!DX47   ),2),0))=8,"B+",IF((ROUND(TRUNC(('TRI-3'!DX47 ),2),0))=7,"B-",IF((ROUND(TRUNC(('TRI-3'!DX47  ),2),0))=6,"C+",IF((ROUND(TRUNC(('TRI-3'!DX47  ),2),0))=5,"C-",IF((ROUND(TRUNC(('TRI-3'!DX47  ),2),0))=4,"D+",IF((ROUND(TRUNC(('TRI-3'!DX47 ),2),0))=3,"D-",IF((ROUND(TRUNC(('TRI-3'!DX47 ),2),0))=2,"E+",IF((ROUND(TRUNC(('TRI-3'!DX47  ),2),0))&lt;=1,"E-","")))))))))))</f>
        <v/>
      </c>
      <c r="DY47" s="51" t="str">
        <f>IF(OR('TRI-3'!DY47 ="",'TRI-3'!DY47&lt;0,'TRI-3'!DY47  &gt;10),"",IF((ROUND(TRUNC(('TRI-3'!DY47  ),2),0))=10,"A+",IF((ROUND(TRUNC(('TRI-3'!DY47  ),2),0))=9,"A-",IF((ROUND(TRUNC(('TRI-3'!DY47   ),2),0))=8,"B+",IF((ROUND(TRUNC(('TRI-3'!DY47 ),2),0))=7,"B-",IF((ROUND(TRUNC(('TRI-3'!DY47  ),2),0))=6,"C+",IF((ROUND(TRUNC(('TRI-3'!DY47  ),2),0))=5,"C-",IF((ROUND(TRUNC(('TRI-3'!DY47  ),2),0))=4,"D+",IF((ROUND(TRUNC(('TRI-3'!DY47 ),2),0))=3,"D-",IF((ROUND(TRUNC(('TRI-3'!DY47 ),2),0))=2,"E+",IF((ROUND(TRUNC(('TRI-3'!DY47  ),2),0))&lt;=1,"E-","")))))))))))</f>
        <v/>
      </c>
      <c r="DZ47" s="51" t="str">
        <f>IF(OR('TRI-3'!DZ47 ="",'TRI-3'!DZ47&lt;0,'TRI-3'!DZ47  &gt;10),"",IF((ROUND(TRUNC(('TRI-3'!DZ47  ),2),0))=10,"A+",IF((ROUND(TRUNC(('TRI-3'!DZ47  ),2),0))=9,"A-",IF((ROUND(TRUNC(('TRI-3'!DZ47   ),2),0))=8,"B+",IF((ROUND(TRUNC(('TRI-3'!DZ47 ),2),0))=7,"B-",IF((ROUND(TRUNC(('TRI-3'!DZ47  ),2),0))=6,"C+",IF((ROUND(TRUNC(('TRI-3'!DZ47  ),2),0))=5,"C-",IF((ROUND(TRUNC(('TRI-3'!DZ47  ),2),0))=4,"D+",IF((ROUND(TRUNC(('TRI-3'!DZ47 ),2),0))=3,"D-",IF((ROUND(TRUNC(('TRI-3'!DZ47 ),2),0))=2,"E+",IF((ROUND(TRUNC(('TRI-3'!DZ47  ),2),0))&lt;=1,"E-","")))))))))))</f>
        <v/>
      </c>
      <c r="EA47" s="51" t="str">
        <f>IF(OR('TRI-3'!EA47 ="",'TRI-3'!EA47&lt;0,'TRI-3'!EA47  &gt;10),"",IF((ROUND(TRUNC(('TRI-3'!EA47  ),2),0))=10,"A+",IF((ROUND(TRUNC(('TRI-3'!EA47  ),2),0))=9,"A-",IF((ROUND(TRUNC(('TRI-3'!EA47   ),2),0))=8,"B+",IF((ROUND(TRUNC(('TRI-3'!EA47 ),2),0))=7,"B-",IF((ROUND(TRUNC(('TRI-3'!EA47  ),2),0))=6,"C+",IF((ROUND(TRUNC(('TRI-3'!EA47  ),2),0))=5,"C-",IF((ROUND(TRUNC(('TRI-3'!EA47  ),2),0))=4,"D+",IF((ROUND(TRUNC(('TRI-3'!EA47 ),2),0))=3,"D-",IF((ROUND(TRUNC(('TRI-3'!EA47 ),2),0))=2,"E+",IF((ROUND(TRUNC(('TRI-3'!EA47  ),2),0))&lt;=1,"E-","")))))))))))</f>
        <v/>
      </c>
      <c r="EB47" s="51" t="str">
        <f>IF(OR('TRI-3'!EB47 ="",'TRI-3'!EB47&lt;0,'TRI-3'!EB47  &gt;10),"",IF((ROUND(TRUNC(('TRI-3'!EB47  ),2),0))=10,"A+",IF((ROUND(TRUNC(('TRI-3'!EB47  ),2),0))=9,"A-",IF((ROUND(TRUNC(('TRI-3'!EB47   ),2),0))=8,"B+",IF((ROUND(TRUNC(('TRI-3'!EB47 ),2),0))=7,"B-",IF((ROUND(TRUNC(('TRI-3'!EB47  ),2),0))=6,"C+",IF((ROUND(TRUNC(('TRI-3'!EB47  ),2),0))=5,"C-",IF((ROUND(TRUNC(('TRI-3'!EB47  ),2),0))=4,"D+",IF((ROUND(TRUNC(('TRI-3'!EB47 ),2),0))=3,"D-",IF((ROUND(TRUNC(('TRI-3'!EB47 ),2),0))=2,"E+",IF((ROUND(TRUNC(('TRI-3'!EB47  ),2),0))&lt;=1,"E-","")))))))))))</f>
        <v/>
      </c>
      <c r="EC47" s="51" t="str">
        <f>IF(OR('TRI-3'!EC47 ="",'TRI-3'!EC47&lt;0,'TRI-3'!EC47  &gt;10),"",IF((ROUND(TRUNC(('TRI-3'!EC47  ),2),0))=10,"A+",IF((ROUND(TRUNC(('TRI-3'!EC47  ),2),0))=9,"A-",IF((ROUND(TRUNC(('TRI-3'!EC47   ),2),0))=8,"B+",IF((ROUND(TRUNC(('TRI-3'!EC47 ),2),0))=7,"B-",IF((ROUND(TRUNC(('TRI-3'!EC47  ),2),0))=6,"C+",IF((ROUND(TRUNC(('TRI-3'!EC47  ),2),0))=5,"C-",IF((ROUND(TRUNC(('TRI-3'!EC47  ),2),0))=4,"D+",IF((ROUND(TRUNC(('TRI-3'!EC47 ),2),0))=3,"D-",IF((ROUND(TRUNC(('TRI-3'!EC47 ),2),0))=2,"E+",IF((ROUND(TRUNC(('TRI-3'!EC47  ),2),0))&lt;=1,"E-","")))))))))))</f>
        <v/>
      </c>
      <c r="ED47" s="51" t="str">
        <f>IF(OR('TRI-3'!ED47 ="",'TRI-3'!ED47&lt;0,'TRI-3'!ED47  &gt;10),"",IF((ROUND(TRUNC(('TRI-3'!ED47  ),2),0))=10,"A+",IF((ROUND(TRUNC(('TRI-3'!ED47  ),2),0))=9,"A-",IF((ROUND(TRUNC(('TRI-3'!ED47   ),2),0))=8,"B+",IF((ROUND(TRUNC(('TRI-3'!ED47 ),2),0))=7,"B-",IF((ROUND(TRUNC(('TRI-3'!ED47  ),2),0))=6,"C+",IF((ROUND(TRUNC(('TRI-3'!ED47  ),2),0))=5,"C-",IF((ROUND(TRUNC(('TRI-3'!ED47  ),2),0))=4,"D+",IF((ROUND(TRUNC(('TRI-3'!ED47 ),2),0))=3,"D-",IF((ROUND(TRUNC(('TRI-3'!ED47 ),2),0))=2,"E+",IF((ROUND(TRUNC(('TRI-3'!ED47  ),2),0))&lt;=1,"E-","")))))))))))</f>
        <v/>
      </c>
      <c r="EE47" s="51" t="str">
        <f>IF(OR('TRI-3'!EE47 ="",'TRI-3'!EE47&lt;0,'TRI-3'!EE47  &gt;10),"",IF((ROUND(TRUNC(('TRI-3'!EE47  ),2),0))=10,"A+",IF((ROUND(TRUNC(('TRI-3'!EE47  ),2),0))=9,"A-",IF((ROUND(TRUNC(('TRI-3'!EE47   ),2),0))=8,"B+",IF((ROUND(TRUNC(('TRI-3'!EE47 ),2),0))=7,"B-",IF((ROUND(TRUNC(('TRI-3'!EE47  ),2),0))=6,"C+",IF((ROUND(TRUNC(('TRI-3'!EE47  ),2),0))=5,"C-",IF((ROUND(TRUNC(('TRI-3'!EE47  ),2),0))=4,"D+",IF((ROUND(TRUNC(('TRI-3'!EE47 ),2),0))=3,"D-",IF((ROUND(TRUNC(('TRI-3'!EE47 ),2),0))=2,"E+",IF((ROUND(TRUNC(('TRI-3'!EE47  ),2),0))&lt;=1,"E-","")))))))))))</f>
        <v/>
      </c>
      <c r="EF47" s="51" t="str">
        <f>IF(OR('TRI-3'!EF47 ="",'TRI-3'!EF47&lt;0,'TRI-3'!EF47  &gt;10),"",IF((ROUND(TRUNC(('TRI-3'!EF47  ),2),0))=10,"A+",IF((ROUND(TRUNC(('TRI-3'!EF47  ),2),0))=9,"A-",IF((ROUND(TRUNC(('TRI-3'!EF47   ),2),0))=8,"B+",IF((ROUND(TRUNC(('TRI-3'!EF47 ),2),0))=7,"B-",IF((ROUND(TRUNC(('TRI-3'!EF47  ),2),0))=6,"C+",IF((ROUND(TRUNC(('TRI-3'!EF47  ),2),0))=5,"C-",IF((ROUND(TRUNC(('TRI-3'!EF47  ),2),0))=4,"D+",IF((ROUND(TRUNC(('TRI-3'!EF47 ),2),0))=3,"D-",IF((ROUND(TRUNC(('TRI-3'!EF47 ),2),0))=2,"E+",IF((ROUND(TRUNC(('TRI-3'!EF47  ),2),0))&lt;=1,"E-","")))))))))))</f>
        <v/>
      </c>
      <c r="EG47" s="51" t="str">
        <f>IF(OR('TRI-3'!EG47 ="",'TRI-3'!EG47&lt;0,'TRI-3'!EG47  &gt;10),"",IF((ROUND(TRUNC(('TRI-3'!EG47  ),2),0))=10,"A+",IF((ROUND(TRUNC(('TRI-3'!EG47  ),2),0))=9,"A-",IF((ROUND(TRUNC(('TRI-3'!EG47   ),2),0))=8,"B+",IF((ROUND(TRUNC(('TRI-3'!EG47 ),2),0))=7,"B-",IF((ROUND(TRUNC(('TRI-3'!EG47  ),2),0))=6,"C+",IF((ROUND(TRUNC(('TRI-3'!EG47  ),2),0))=5,"C-",IF((ROUND(TRUNC(('TRI-3'!EG47  ),2),0))=4,"D+",IF((ROUND(TRUNC(('TRI-3'!EG47 ),2),0))=3,"D-",IF((ROUND(TRUNC(('TRI-3'!EG47 ),2),0))=2,"E+",IF((ROUND(TRUNC(('TRI-3'!EG47  ),2),0))&lt;=1,"E-","")))))))))))</f>
        <v/>
      </c>
      <c r="EH47" s="51" t="str">
        <f>IF(OR('TRI-3'!EH47 ="",'TRI-3'!EH47&lt;0,'TRI-3'!EH47  &gt;10),"",IF((ROUND(TRUNC(('TRI-3'!EH47  ),2),0))=10,"A+",IF((ROUND(TRUNC(('TRI-3'!EH47  ),2),0))=9,"A-",IF((ROUND(TRUNC(('TRI-3'!EH47   ),2),0))=8,"B+",IF((ROUND(TRUNC(('TRI-3'!EH47 ),2),0))=7,"B-",IF((ROUND(TRUNC(('TRI-3'!EH47  ),2),0))=6,"C+",IF((ROUND(TRUNC(('TRI-3'!EH47  ),2),0))=5,"C-",IF((ROUND(TRUNC(('TRI-3'!EH47  ),2),0))=4,"D+",IF((ROUND(TRUNC(('TRI-3'!EH47 ),2),0))=3,"D-",IF((ROUND(TRUNC(('TRI-3'!EH47 ),2),0))=2,"E+",IF((ROUND(TRUNC(('TRI-3'!EH47  ),2),0))&lt;=1,"E-","")))))))))))</f>
        <v/>
      </c>
      <c r="EI47" s="51" t="str">
        <f>IF(OR('TRI-3'!EI47 ="",'TRI-3'!EI47&lt;0,'TRI-3'!EI47  &gt;10),"",IF((ROUND(TRUNC(('TRI-3'!EI47  ),2),0))=10,"A+",IF((ROUND(TRUNC(('TRI-3'!EI47  ),2),0))=9,"A-",IF((ROUND(TRUNC(('TRI-3'!EI47   ),2),0))=8,"B+",IF((ROUND(TRUNC(('TRI-3'!EI47 ),2),0))=7,"B-",IF((ROUND(TRUNC(('TRI-3'!EI47  ),2),0))=6,"C+",IF((ROUND(TRUNC(('TRI-3'!EI47  ),2),0))=5,"C-",IF((ROUND(TRUNC(('TRI-3'!EI47  ),2),0))=4,"D+",IF((ROUND(TRUNC(('TRI-3'!EI47 ),2),0))=3,"D-",IF((ROUND(TRUNC(('TRI-3'!EI47 ),2),0))=2,"E+",IF((ROUND(TRUNC(('TRI-3'!EI47  ),2),0))&lt;=1,"E-","")))))))))))</f>
        <v/>
      </c>
      <c r="EJ47" s="51" t="str">
        <f>IF(OR('TRI-3'!EJ47 ="",'TRI-3'!EJ47&lt;0,'TRI-3'!EJ47  &gt;10),"",IF((ROUND(TRUNC(('TRI-3'!EJ47  ),2),0))=10,"A+",IF((ROUND(TRUNC(('TRI-3'!EJ47  ),2),0))=9,"A-",IF((ROUND(TRUNC(('TRI-3'!EJ47   ),2),0))=8,"B+",IF((ROUND(TRUNC(('TRI-3'!EJ47 ),2),0))=7,"B-",IF((ROUND(TRUNC(('TRI-3'!EJ47  ),2),0))=6,"C+",IF((ROUND(TRUNC(('TRI-3'!EJ47  ),2),0))=5,"C-",IF((ROUND(TRUNC(('TRI-3'!EJ47  ),2),0))=4,"D+",IF((ROUND(TRUNC(('TRI-3'!EJ47 ),2),0))=3,"D-",IF((ROUND(TRUNC(('TRI-3'!EJ47 ),2),0))=2,"E+",IF((ROUND(TRUNC(('TRI-3'!EJ47  ),2),0))&lt;=1,"E-","")))))))))))</f>
        <v/>
      </c>
      <c r="EK47" s="51" t="str">
        <f>IF(OR('TRI-3'!EK47 ="",'TRI-3'!EK47&lt;0,'TRI-3'!EK47  &gt;10),"",IF((ROUND(TRUNC(('TRI-3'!EK47  ),2),0))=10,"A+",IF((ROUND(TRUNC(('TRI-3'!EK47  ),2),0))=9,"A-",IF((ROUND(TRUNC(('TRI-3'!EK47   ),2),0))=8,"B+",IF((ROUND(TRUNC(('TRI-3'!EK47 ),2),0))=7,"B-",IF((ROUND(TRUNC(('TRI-3'!EK47  ),2),0))=6,"C+",IF((ROUND(TRUNC(('TRI-3'!EK47  ),2),0))=5,"C-",IF((ROUND(TRUNC(('TRI-3'!EK47  ),2),0))=4,"D+",IF((ROUND(TRUNC(('TRI-3'!EK47 ),2),0))=3,"D-",IF((ROUND(TRUNC(('TRI-3'!EK47 ),2),0))=2,"E+",IF((ROUND(TRUNC(('TRI-3'!EK47  ),2),0))&lt;=1,"E-","")))))))))))</f>
        <v/>
      </c>
      <c r="EL47" s="51" t="str">
        <f>IF(OR('TRI-3'!EL47 ="",'TRI-3'!EL47&lt;0,'TRI-3'!EL47  &gt;10),"",IF((ROUND(TRUNC(('TRI-3'!EL47  ),2),0))=10,"A+",IF((ROUND(TRUNC(('TRI-3'!EL47  ),2),0))=9,"A-",IF((ROUND(TRUNC(('TRI-3'!EL47   ),2),0))=8,"B+",IF((ROUND(TRUNC(('TRI-3'!EL47 ),2),0))=7,"B-",IF((ROUND(TRUNC(('TRI-3'!EL47  ),2),0))=6,"C+",IF((ROUND(TRUNC(('TRI-3'!EL47  ),2),0))=5,"C-",IF((ROUND(TRUNC(('TRI-3'!EL47  ),2),0))=4,"D+",IF((ROUND(TRUNC(('TRI-3'!EL47 ),2),0))=3,"D-",IF((ROUND(TRUNC(('TRI-3'!EL47 ),2),0))=2,"E+",IF((ROUND(TRUNC(('TRI-3'!EL47  ),2),0))&lt;=1,"E-","")))))))))))</f>
        <v/>
      </c>
      <c r="EM47" s="51" t="str">
        <f>IF(OR('TRI-3'!EM47 ="",'TRI-3'!EM47&lt;0,'TRI-3'!EM47  &gt;10),"",IF((ROUND(TRUNC(('TRI-3'!EM47  ),2),0))=10,"A+",IF((ROUND(TRUNC(('TRI-3'!EM47  ),2),0))=9,"A-",IF((ROUND(TRUNC(('TRI-3'!EM47   ),2),0))=8,"B+",IF((ROUND(TRUNC(('TRI-3'!EM47 ),2),0))=7,"B-",IF((ROUND(TRUNC(('TRI-3'!EM47  ),2),0))=6,"C+",IF((ROUND(TRUNC(('TRI-3'!EM47  ),2),0))=5,"C-",IF((ROUND(TRUNC(('TRI-3'!EM47  ),2),0))=4,"D+",IF((ROUND(TRUNC(('TRI-3'!EM47 ),2),0))=3,"D-",IF((ROUND(TRUNC(('TRI-3'!EM47 ),2),0))=2,"E+",IF((ROUND(TRUNC(('TRI-3'!EM47  ),2),0))&lt;=1,"E-","")))))))))))</f>
        <v/>
      </c>
      <c r="EN47" s="51" t="str">
        <f>IF(OR('TRI-3'!EN47 ="",'TRI-3'!EN47&lt;0,'TRI-3'!EN47  &gt;10),"",IF((ROUND(TRUNC(('TRI-3'!EN47  ),2),0))=10,"A+",IF((ROUND(TRUNC(('TRI-3'!EN47  ),2),0))=9,"A-",IF((ROUND(TRUNC(('TRI-3'!EN47   ),2),0))=8,"B+",IF((ROUND(TRUNC(('TRI-3'!EN47 ),2),0))=7,"B-",IF((ROUND(TRUNC(('TRI-3'!EN47  ),2),0))=6,"C+",IF((ROUND(TRUNC(('TRI-3'!EN47  ),2),0))=5,"C-",IF((ROUND(TRUNC(('TRI-3'!EN47  ),2),0))=4,"D+",IF((ROUND(TRUNC(('TRI-3'!EN47 ),2),0))=3,"D-",IF((ROUND(TRUNC(('TRI-3'!EN47 ),2),0))=2,"E+",IF((ROUND(TRUNC(('TRI-3'!EN47  ),2),0))&lt;=1,"E-","")))))))))))</f>
        <v/>
      </c>
      <c r="EO47" s="51" t="str">
        <f>IF(OR('TRI-3'!EO47 ="",'TRI-3'!EO47&lt;0,'TRI-3'!EO47  &gt;10),"",IF((ROUND(TRUNC(('TRI-3'!EO47  ),2),0))=10,"A+",IF((ROUND(TRUNC(('TRI-3'!EO47  ),2),0))=9,"A-",IF((ROUND(TRUNC(('TRI-3'!EO47   ),2),0))=8,"B+",IF((ROUND(TRUNC(('TRI-3'!EO47 ),2),0))=7,"B-",IF((ROUND(TRUNC(('TRI-3'!EO47  ),2),0))=6,"C+",IF((ROUND(TRUNC(('TRI-3'!EO47  ),2),0))=5,"C-",IF((ROUND(TRUNC(('TRI-3'!EO47  ),2),0))=4,"D+",IF((ROUND(TRUNC(('TRI-3'!EO47 ),2),0))=3,"D-",IF((ROUND(TRUNC(('TRI-3'!EO47 ),2),0))=2,"E+",IF((ROUND(TRUNC(('TRI-3'!EO47  ),2),0))&lt;=1,"E-","")))))))))))</f>
        <v/>
      </c>
      <c r="EP47" s="51" t="str">
        <f>IF(OR('TRI-3'!EP47 ="",'TRI-3'!EP47&lt;0,'TRI-3'!EP47  &gt;10),"",IF((ROUND(TRUNC(('TRI-3'!EP47  ),2),0))=10,"A+",IF((ROUND(TRUNC(('TRI-3'!EP47  ),2),0))=9,"A-",IF((ROUND(TRUNC(('TRI-3'!EP47   ),2),0))=8,"B+",IF((ROUND(TRUNC(('TRI-3'!EP47 ),2),0))=7,"B-",IF((ROUND(TRUNC(('TRI-3'!EP47  ),2),0))=6,"C+",IF((ROUND(TRUNC(('TRI-3'!EP47  ),2),0))=5,"C-",IF((ROUND(TRUNC(('TRI-3'!EP47  ),2),0))=4,"D+",IF((ROUND(TRUNC(('TRI-3'!EP47 ),2),0))=3,"D-",IF((ROUND(TRUNC(('TRI-3'!EP47 ),2),0))=2,"E+",IF((ROUND(TRUNC(('TRI-3'!EP47  ),2),0))&lt;=1,"E-","")))))))))))</f>
        <v/>
      </c>
      <c r="EQ47" s="51" t="str">
        <f>IF(OR('TRI-3'!EQ47 ="",'TRI-3'!EQ47&lt;0,'TRI-3'!EQ47  &gt;10),"",IF((ROUND(TRUNC(('TRI-3'!EQ47  ),2),0))=10,"A+",IF((ROUND(TRUNC(('TRI-3'!EQ47  ),2),0))=9,"A-",IF((ROUND(TRUNC(('TRI-3'!EQ47   ),2),0))=8,"B+",IF((ROUND(TRUNC(('TRI-3'!EQ47 ),2),0))=7,"B-",IF((ROUND(TRUNC(('TRI-3'!EQ47  ),2),0))=6,"C+",IF((ROUND(TRUNC(('TRI-3'!EQ47  ),2),0))=5,"C-",IF((ROUND(TRUNC(('TRI-3'!EQ47  ),2),0))=4,"D+",IF((ROUND(TRUNC(('TRI-3'!EQ47 ),2),0))=3,"D-",IF((ROUND(TRUNC(('TRI-3'!EQ47 ),2),0))=2,"E+",IF((ROUND(TRUNC(('TRI-3'!EQ47  ),2),0))&lt;=1,"E-","")))))))))))</f>
        <v/>
      </c>
      <c r="ER47" s="51" t="str">
        <f>IF(OR('TRI-3'!ER47 ="",'TRI-3'!ER47&lt;0,'TRI-3'!ER47  &gt;10),"",IF((ROUND(TRUNC(('TRI-3'!ER47  ),2),0))=10,"A+",IF((ROUND(TRUNC(('TRI-3'!ER47  ),2),0))=9,"A-",IF((ROUND(TRUNC(('TRI-3'!ER47   ),2),0))=8,"B+",IF((ROUND(TRUNC(('TRI-3'!ER47 ),2),0))=7,"B-",IF((ROUND(TRUNC(('TRI-3'!ER47  ),2),0))=6,"C+",IF((ROUND(TRUNC(('TRI-3'!ER47  ),2),0))=5,"C-",IF((ROUND(TRUNC(('TRI-3'!ER47  ),2),0))=4,"D+",IF((ROUND(TRUNC(('TRI-3'!ER47 ),2),0))=3,"D-",IF((ROUND(TRUNC(('TRI-3'!ER47 ),2),0))=2,"E+",IF((ROUND(TRUNC(('TRI-3'!ER47  ),2),0))&lt;=1,"E-","")))))))))))</f>
        <v/>
      </c>
      <c r="ES47" s="51" t="str">
        <f>IF(OR('TRI-3'!ES47 ="",'TRI-3'!ES47&lt;0,'TRI-3'!ES47  &gt;10),"",IF((ROUND(TRUNC(('TRI-3'!ES47  ),2),0))=10,"A+",IF((ROUND(TRUNC(('TRI-3'!ES47  ),2),0))=9,"A-",IF((ROUND(TRUNC(('TRI-3'!ES47   ),2),0))=8,"B+",IF((ROUND(TRUNC(('TRI-3'!ES47 ),2),0))=7,"B-",IF((ROUND(TRUNC(('TRI-3'!ES47  ),2),0))=6,"C+",IF((ROUND(TRUNC(('TRI-3'!ES47  ),2),0))=5,"C-",IF((ROUND(TRUNC(('TRI-3'!ES47  ),2),0))=4,"D+",IF((ROUND(TRUNC(('TRI-3'!ES47 ),2),0))=3,"D-",IF((ROUND(TRUNC(('TRI-3'!ES47 ),2),0))=2,"E+",IF((ROUND(TRUNC(('TRI-3'!ES47  ),2),0))&lt;=1,"E-","")))))))))))</f>
        <v/>
      </c>
      <c r="ET47" s="51" t="str">
        <f>IF('TRI-3'!ET47 ="","",'TRI-3'!ET47 )</f>
        <v/>
      </c>
      <c r="EU47" s="51" t="str">
        <f>IF('TRI-3'!EU47 ="","",'TRI-3'!EU47 )</f>
        <v/>
      </c>
      <c r="EV47" s="51" t="str">
        <f>IF('TRI-3'!EV47 ="","",'TRI-3'!EV47 )</f>
        <v/>
      </c>
      <c r="EW47" s="51" t="str">
        <f>IF('TRI-3'!EW47 ="","",'TRI-3'!EW47 )</f>
        <v/>
      </c>
      <c r="EX47" s="51" t="str">
        <f>IF('TRI-3'!EX47 ="","",'TRI-3'!EX47 )</f>
        <v/>
      </c>
      <c r="EY47" s="51" t="str">
        <f>IF('TRI-3'!EY47 ="","",'TRI-3'!EY47 )</f>
        <v/>
      </c>
      <c r="EZ47" s="51" t="str">
        <f>IF('TRI-3'!EZ47 ="","",'TRI-3'!EZ47 )</f>
        <v/>
      </c>
      <c r="FA47" s="51" t="str">
        <f>IF('TRI-3'!FA47 ="","",'TRI-3'!FA47 )</f>
        <v/>
      </c>
      <c r="FB47" s="51" t="str">
        <f>IF('TRI-3'!FB47 ="","",'TRI-3'!FB47 )</f>
        <v/>
      </c>
      <c r="FC47" s="51" t="str">
        <f>IF('TRI-3'!FC47 ="","",'TRI-3'!FC47 )</f>
        <v/>
      </c>
      <c r="FD47" s="51">
        <f>IF('TRI-3'!FD47 ="","",'TRI-3'!FD47 )</f>
        <v>0</v>
      </c>
      <c r="FE47" s="51" t="str">
        <f>IF('TRI-3'!FE47 ="","",'TRI-3'!FE47 )</f>
        <v/>
      </c>
      <c r="FF47" s="51" t="str">
        <f>IF('TRI-3'!FF47 ="","",'TRI-3'!FF47 )</f>
        <v/>
      </c>
      <c r="FG47" s="51" t="str">
        <f>IF('TRI-3'!FG47 ="","",'TRI-3'!FG47 )</f>
        <v/>
      </c>
      <c r="FH47" s="51" t="str">
        <f>IF('TRI-3'!FH47 ="","",'TRI-3'!FH47 )</f>
        <v/>
      </c>
    </row>
    <row r="48" spans="1:164" ht="21" hidden="1" customHeight="1">
      <c r="B48" s="53">
        <v>31</v>
      </c>
      <c r="C48" s="272" t="str">
        <f>IF(NOTAS!E51&gt;"",NOTAS!E51,"")</f>
        <v/>
      </c>
      <c r="D48" s="273"/>
      <c r="E48" s="273"/>
      <c r="F48" s="274"/>
      <c r="G48" s="51" t="str">
        <f>IF(OR('TRI-3'!G48 ="",'TRI-3'!G48&lt;0,'TRI-3'!G48  &gt;10),"",IF((ROUND(TRUNC(('TRI-3'!G48  ),2),0))=10,"A+",IF((ROUND(TRUNC(('TRI-3'!G48  ),2),0))=9,"A-",IF((ROUND(TRUNC(('TRI-3'!G48   ),2),0))=8,"B+",IF((ROUND(TRUNC(('TRI-3'!G48 ),2),0))=7,"B-",IF((ROUND(TRUNC(('TRI-3'!G48  ),2),0))=6,"C+",IF((ROUND(TRUNC(('TRI-3'!G48  ),2),0))=5,"C-",IF((ROUND(TRUNC(('TRI-3'!G48  ),2),0))=4,"D+",IF((ROUND(TRUNC(('TRI-3'!G48 ),2),0))=3,"D-",IF((ROUND(TRUNC(('TRI-3'!G48 ),2),0))=2,"E+",IF((ROUND(TRUNC(('TRI-3'!G48  ),2),0))&lt;=1,"E-","")))))))))))</f>
        <v/>
      </c>
      <c r="H48" s="51" t="str">
        <f>IF(OR('TRI-3'!H48 ="",'TRI-3'!H48&lt;0,'TRI-3'!H48  &gt;10),"",IF((ROUND(TRUNC(('TRI-3'!H48  ),2),0))=10,"A+",IF((ROUND(TRUNC(('TRI-3'!H48  ),2),0))=9,"A-",IF((ROUND(TRUNC(('TRI-3'!H48   ),2),0))=8,"B+",IF((ROUND(TRUNC(('TRI-3'!H48 ),2),0))=7,"B-",IF((ROUND(TRUNC(('TRI-3'!H48  ),2),0))=6,"C+",IF((ROUND(TRUNC(('TRI-3'!H48  ),2),0))=5,"C-",IF((ROUND(TRUNC(('TRI-3'!H48  ),2),0))=4,"D+",IF((ROUND(TRUNC(('TRI-3'!H48 ),2),0))=3,"D-",IF((ROUND(TRUNC(('TRI-3'!H48 ),2),0))=2,"E+",IF((ROUND(TRUNC(('TRI-3'!H48  ),2),0))&lt;=1,"E-","")))))))))))</f>
        <v/>
      </c>
      <c r="I48" s="51" t="str">
        <f>IF(OR('TRI-3'!I48 ="",'TRI-3'!I48&lt;0,'TRI-3'!I48  &gt;10),"",IF((ROUND(TRUNC(('TRI-3'!I48  ),2),0))=10,"A+",IF((ROUND(TRUNC(('TRI-3'!I48  ),2),0))=9,"A-",IF((ROUND(TRUNC(('TRI-3'!I48   ),2),0))=8,"B+",IF((ROUND(TRUNC(('TRI-3'!I48 ),2),0))=7,"B-",IF((ROUND(TRUNC(('TRI-3'!I48  ),2),0))=6,"C+",IF((ROUND(TRUNC(('TRI-3'!I48  ),2),0))=5,"C-",IF((ROUND(TRUNC(('TRI-3'!I48  ),2),0))=4,"D+",IF((ROUND(TRUNC(('TRI-3'!I48 ),2),0))=3,"D-",IF((ROUND(TRUNC(('TRI-3'!I48 ),2),0))=2,"E+",IF((ROUND(TRUNC(('TRI-3'!I48  ),2),0))&lt;=1,"E-","")))))))))))</f>
        <v/>
      </c>
      <c r="J48" s="51" t="str">
        <f>IF(OR('TRI-3'!J48 ="",'TRI-3'!J48&lt;0,'TRI-3'!J48  &gt;10),"",IF((ROUND(TRUNC(('TRI-3'!J48  ),2),0))=10,"A+",IF((ROUND(TRUNC(('TRI-3'!J48  ),2),0))=9,"A-",IF((ROUND(TRUNC(('TRI-3'!J48   ),2),0))=8,"B+",IF((ROUND(TRUNC(('TRI-3'!J48 ),2),0))=7,"B-",IF((ROUND(TRUNC(('TRI-3'!J48  ),2),0))=6,"C+",IF((ROUND(TRUNC(('TRI-3'!J48  ),2),0))=5,"C-",IF((ROUND(TRUNC(('TRI-3'!J48  ),2),0))=4,"D+",IF((ROUND(TRUNC(('TRI-3'!J48 ),2),0))=3,"D-",IF((ROUND(TRUNC(('TRI-3'!J48 ),2),0))=2,"E+",IF((ROUND(TRUNC(('TRI-3'!J48  ),2),0))&lt;=1,"E-","")))))))))))</f>
        <v/>
      </c>
      <c r="K48" s="51" t="str">
        <f>IF(OR('TRI-3'!K48 ="",'TRI-3'!K48&lt;0,'TRI-3'!K48  &gt;10),"",IF((ROUND(TRUNC(('TRI-3'!K48  ),2),0))=10,"A+",IF((ROUND(TRUNC(('TRI-3'!K48  ),2),0))=9,"A-",IF((ROUND(TRUNC(('TRI-3'!K48   ),2),0))=8,"B+",IF((ROUND(TRUNC(('TRI-3'!K48 ),2),0))=7,"B-",IF((ROUND(TRUNC(('TRI-3'!K48  ),2),0))=6,"C+",IF((ROUND(TRUNC(('TRI-3'!K48  ),2),0))=5,"C-",IF((ROUND(TRUNC(('TRI-3'!K48  ),2),0))=4,"D+",IF((ROUND(TRUNC(('TRI-3'!K48 ),2),0))=3,"D-",IF((ROUND(TRUNC(('TRI-3'!K48 ),2),0))=2,"E+",IF((ROUND(TRUNC(('TRI-3'!K48  ),2),0))&lt;=1,"E-","")))))))))))</f>
        <v/>
      </c>
      <c r="L48" s="51" t="str">
        <f>IF(OR('TRI-3'!L48 ="",'TRI-3'!L48&lt;0,'TRI-3'!L48  &gt;10),"",IF((ROUND(TRUNC(('TRI-3'!L48  ),2),0))=10,"A+",IF((ROUND(TRUNC(('TRI-3'!L48  ),2),0))=9,"A-",IF((ROUND(TRUNC(('TRI-3'!L48   ),2),0))=8,"B+",IF((ROUND(TRUNC(('TRI-3'!L48 ),2),0))=7,"B-",IF((ROUND(TRUNC(('TRI-3'!L48  ),2),0))=6,"C+",IF((ROUND(TRUNC(('TRI-3'!L48  ),2),0))=5,"C-",IF((ROUND(TRUNC(('TRI-3'!L48  ),2),0))=4,"D+",IF((ROUND(TRUNC(('TRI-3'!L48 ),2),0))=3,"D-",IF((ROUND(TRUNC(('TRI-3'!L48 ),2),0))=2,"E+",IF((ROUND(TRUNC(('TRI-3'!L48  ),2),0))&lt;=1,"E-","")))))))))))</f>
        <v/>
      </c>
      <c r="M48" s="51" t="str">
        <f>IF(OR('TRI-3'!M48 ="",'TRI-3'!M48&lt;0,'TRI-3'!M48  &gt;10),"",IF((ROUND(TRUNC(('TRI-3'!M48  ),2),0))=10,"A+",IF((ROUND(TRUNC(('TRI-3'!M48  ),2),0))=9,"A-",IF((ROUND(TRUNC(('TRI-3'!M48   ),2),0))=8,"B+",IF((ROUND(TRUNC(('TRI-3'!M48 ),2),0))=7,"B-",IF((ROUND(TRUNC(('TRI-3'!M48  ),2),0))=6,"C+",IF((ROUND(TRUNC(('TRI-3'!M48  ),2),0))=5,"C-",IF((ROUND(TRUNC(('TRI-3'!M48  ),2),0))=4,"D+",IF((ROUND(TRUNC(('TRI-3'!M48 ),2),0))=3,"D-",IF((ROUND(TRUNC(('TRI-3'!M48 ),2),0))=2,"E+",IF((ROUND(TRUNC(('TRI-3'!M48  ),2),0))&lt;=1,"E-","")))))))))))</f>
        <v/>
      </c>
      <c r="N48" s="51" t="str">
        <f>IF(OR('TRI-3'!N48 ="",'TRI-3'!N48&lt;0,'TRI-3'!N48  &gt;10),"",IF((ROUND(TRUNC(('TRI-3'!N48  ),2),0))=10,"A+",IF((ROUND(TRUNC(('TRI-3'!N48  ),2),0))=9,"A-",IF((ROUND(TRUNC(('TRI-3'!N48   ),2),0))=8,"B+",IF((ROUND(TRUNC(('TRI-3'!N48 ),2),0))=7,"B-",IF((ROUND(TRUNC(('TRI-3'!N48  ),2),0))=6,"C+",IF((ROUND(TRUNC(('TRI-3'!N48  ),2),0))=5,"C-",IF((ROUND(TRUNC(('TRI-3'!N48  ),2),0))=4,"D+",IF((ROUND(TRUNC(('TRI-3'!N48 ),2),0))=3,"D-",IF((ROUND(TRUNC(('TRI-3'!N48 ),2),0))=2,"E+",IF((ROUND(TRUNC(('TRI-3'!N48  ),2),0))&lt;=1,"E-","")))))))))))</f>
        <v/>
      </c>
      <c r="O48" s="51" t="str">
        <f>IF(OR('TRI-3'!O48 ="",'TRI-3'!O48&lt;0,'TRI-3'!O48  &gt;10),"",IF((ROUND(TRUNC(('TRI-3'!O48  ),2),0))=10,"A+",IF((ROUND(TRUNC(('TRI-3'!O48  ),2),0))=9,"A-",IF((ROUND(TRUNC(('TRI-3'!O48   ),2),0))=8,"B+",IF((ROUND(TRUNC(('TRI-3'!O48 ),2),0))=7,"B-",IF((ROUND(TRUNC(('TRI-3'!O48  ),2),0))=6,"C+",IF((ROUND(TRUNC(('TRI-3'!O48  ),2),0))=5,"C-",IF((ROUND(TRUNC(('TRI-3'!O48  ),2),0))=4,"D+",IF((ROUND(TRUNC(('TRI-3'!O48 ),2),0))=3,"D-",IF((ROUND(TRUNC(('TRI-3'!O48 ),2),0))=2,"E+",IF((ROUND(TRUNC(('TRI-3'!O48  ),2),0))&lt;=1,"E-","")))))))))))</f>
        <v/>
      </c>
      <c r="P48" s="51" t="str">
        <f>IF(OR('TRI-3'!P48 ="",'TRI-3'!P48&lt;0,'TRI-3'!P48  &gt;10),"",IF((ROUND(TRUNC(('TRI-3'!P48  ),2),0))=10,"A+",IF((ROUND(TRUNC(('TRI-3'!P48  ),2),0))=9,"A-",IF((ROUND(TRUNC(('TRI-3'!P48   ),2),0))=8,"B+",IF((ROUND(TRUNC(('TRI-3'!P48 ),2),0))=7,"B-",IF((ROUND(TRUNC(('TRI-3'!P48  ),2),0))=6,"C+",IF((ROUND(TRUNC(('TRI-3'!P48  ),2),0))=5,"C-",IF((ROUND(TRUNC(('TRI-3'!P48  ),2),0))=4,"D+",IF((ROUND(TRUNC(('TRI-3'!P48 ),2),0))=3,"D-",IF((ROUND(TRUNC(('TRI-3'!P48 ),2),0))=2,"E+",IF((ROUND(TRUNC(('TRI-3'!P48  ),2),0))&lt;=1,"E-","")))))))))))</f>
        <v/>
      </c>
      <c r="Q48" s="51" t="str">
        <f>IF(OR('TRI-3'!Q48 ="",'TRI-3'!Q48&lt;0,'TRI-3'!Q48  &gt;10),"",IF((ROUND(TRUNC(('TRI-3'!Q48  ),2),0))=10,"A+",IF((ROUND(TRUNC(('TRI-3'!Q48  ),2),0))=9,"A-",IF((ROUND(TRUNC(('TRI-3'!Q48   ),2),0))=8,"B+",IF((ROUND(TRUNC(('TRI-3'!Q48 ),2),0))=7,"B-",IF((ROUND(TRUNC(('TRI-3'!Q48  ),2),0))=6,"C+",IF((ROUND(TRUNC(('TRI-3'!Q48  ),2),0))=5,"C-",IF((ROUND(TRUNC(('TRI-3'!Q48  ),2),0))=4,"D+",IF((ROUND(TRUNC(('TRI-3'!Q48 ),2),0))=3,"D-",IF((ROUND(TRUNC(('TRI-3'!Q48 ),2),0))=2,"E+",IF((ROUND(TRUNC(('TRI-3'!Q48  ),2),0))&lt;=1,"E-","")))))))))))</f>
        <v/>
      </c>
      <c r="R48" s="51" t="str">
        <f>IF(OR('TRI-3'!R48 ="",'TRI-3'!R48&lt;0,'TRI-3'!R48  &gt;10),"",IF((ROUND(TRUNC(('TRI-3'!R48  ),2),0))=10,"A+",IF((ROUND(TRUNC(('TRI-3'!R48  ),2),0))=9,"A-",IF((ROUND(TRUNC(('TRI-3'!R48   ),2),0))=8,"B+",IF((ROUND(TRUNC(('TRI-3'!R48 ),2),0))=7,"B-",IF((ROUND(TRUNC(('TRI-3'!R48  ),2),0))=6,"C+",IF((ROUND(TRUNC(('TRI-3'!R48  ),2),0))=5,"C-",IF((ROUND(TRUNC(('TRI-3'!R48  ),2),0))=4,"D+",IF((ROUND(TRUNC(('TRI-3'!R48 ),2),0))=3,"D-",IF((ROUND(TRUNC(('TRI-3'!R48 ),2),0))=2,"E+",IF((ROUND(TRUNC(('TRI-3'!R48  ),2),0))&lt;=1,"E-","")))))))))))</f>
        <v/>
      </c>
      <c r="S48" s="51" t="str">
        <f>IF(OR('TRI-3'!S48 ="",'TRI-3'!S48&lt;0,'TRI-3'!S48  &gt;10),"",IF((ROUND(TRUNC(('TRI-3'!S48  ),2),0))=10,"A+",IF((ROUND(TRUNC(('TRI-3'!S48  ),2),0))=9,"A-",IF((ROUND(TRUNC(('TRI-3'!S48   ),2),0))=8,"B+",IF((ROUND(TRUNC(('TRI-3'!S48 ),2),0))=7,"B-",IF((ROUND(TRUNC(('TRI-3'!S48  ),2),0))=6,"C+",IF((ROUND(TRUNC(('TRI-3'!S48  ),2),0))=5,"C-",IF((ROUND(TRUNC(('TRI-3'!S48  ),2),0))=4,"D+",IF((ROUND(TRUNC(('TRI-3'!S48 ),2),0))=3,"D-",IF((ROUND(TRUNC(('TRI-3'!S48 ),2),0))=2,"E+",IF((ROUND(TRUNC(('TRI-3'!S48  ),2),0))&lt;=1,"E-","")))))))))))</f>
        <v/>
      </c>
      <c r="T48" s="51" t="str">
        <f>IF(OR('TRI-3'!T48 ="",'TRI-3'!T48&lt;0,'TRI-3'!T48  &gt;10),"",IF((ROUND(TRUNC(('TRI-3'!T48  ),2),0))=10,"A+",IF((ROUND(TRUNC(('TRI-3'!T48  ),2),0))=9,"A-",IF((ROUND(TRUNC(('TRI-3'!T48   ),2),0))=8,"B+",IF((ROUND(TRUNC(('TRI-3'!T48 ),2),0))=7,"B-",IF((ROUND(TRUNC(('TRI-3'!T48  ),2),0))=6,"C+",IF((ROUND(TRUNC(('TRI-3'!T48  ),2),0))=5,"C-",IF((ROUND(TRUNC(('TRI-3'!T48  ),2),0))=4,"D+",IF((ROUND(TRUNC(('TRI-3'!T48 ),2),0))=3,"D-",IF((ROUND(TRUNC(('TRI-3'!T48 ),2),0))=2,"E+",IF((ROUND(TRUNC(('TRI-3'!T48  ),2),0))&lt;=1,"E-","")))))))))))</f>
        <v/>
      </c>
      <c r="U48" s="51" t="str">
        <f>IF(OR('TRI-3'!U48 ="",'TRI-3'!U48&lt;0,'TRI-3'!U48  &gt;10),"",IF((ROUND(TRUNC(('TRI-3'!U48  ),2),0))=10,"A+",IF((ROUND(TRUNC(('TRI-3'!U48  ),2),0))=9,"A-",IF((ROUND(TRUNC(('TRI-3'!U48   ),2),0))=8,"B+",IF((ROUND(TRUNC(('TRI-3'!U48 ),2),0))=7,"B-",IF((ROUND(TRUNC(('TRI-3'!U48  ),2),0))=6,"C+",IF((ROUND(TRUNC(('TRI-3'!U48  ),2),0))=5,"C-",IF((ROUND(TRUNC(('TRI-3'!U48  ),2),0))=4,"D+",IF((ROUND(TRUNC(('TRI-3'!U48 ),2),0))=3,"D-",IF((ROUND(TRUNC(('TRI-3'!U48 ),2),0))=2,"E+",IF((ROUND(TRUNC(('TRI-3'!U48  ),2),0))&lt;=1,"E-","")))))))))))</f>
        <v/>
      </c>
      <c r="V48" s="51" t="str">
        <f>IF(OR('TRI-3'!V48 ="",'TRI-3'!V48&lt;0,'TRI-3'!V48  &gt;10),"",IF((ROUND(TRUNC(('TRI-3'!V48  ),2),0))=10,"A+",IF((ROUND(TRUNC(('TRI-3'!V48  ),2),0))=9,"A-",IF((ROUND(TRUNC(('TRI-3'!V48   ),2),0))=8,"B+",IF((ROUND(TRUNC(('TRI-3'!V48 ),2),0))=7,"B-",IF((ROUND(TRUNC(('TRI-3'!V48  ),2),0))=6,"C+",IF((ROUND(TRUNC(('TRI-3'!V48  ),2),0))=5,"C-",IF((ROUND(TRUNC(('TRI-3'!V48  ),2),0))=4,"D+",IF((ROUND(TRUNC(('TRI-3'!V48 ),2),0))=3,"D-",IF((ROUND(TRUNC(('TRI-3'!V48 ),2),0))=2,"E+",IF((ROUND(TRUNC(('TRI-3'!V48  ),2),0))&lt;=1,"E-","")))))))))))</f>
        <v/>
      </c>
      <c r="W48" s="51" t="str">
        <f>IF(OR('TRI-3'!W48 ="",'TRI-3'!W48&lt;0,'TRI-3'!W48  &gt;10),"",IF((ROUND(TRUNC(('TRI-3'!W48  ),2),0))=10,"A+",IF((ROUND(TRUNC(('TRI-3'!W48  ),2),0))=9,"A-",IF((ROUND(TRUNC(('TRI-3'!W48   ),2),0))=8,"B+",IF((ROUND(TRUNC(('TRI-3'!W48 ),2),0))=7,"B-",IF((ROUND(TRUNC(('TRI-3'!W48  ),2),0))=6,"C+",IF((ROUND(TRUNC(('TRI-3'!W48  ),2),0))=5,"C-",IF((ROUND(TRUNC(('TRI-3'!W48  ),2),0))=4,"D+",IF((ROUND(TRUNC(('TRI-3'!W48 ),2),0))=3,"D-",IF((ROUND(TRUNC(('TRI-3'!W48 ),2),0))=2,"E+",IF((ROUND(TRUNC(('TRI-3'!W48  ),2),0))&lt;=1,"E-","")))))))))))</f>
        <v/>
      </c>
      <c r="X48" s="51" t="str">
        <f>IF(OR('TRI-3'!X48 ="",'TRI-3'!X48&lt;0,'TRI-3'!X48  &gt;10),"",IF((ROUND(TRUNC(('TRI-3'!X48  ),2),0))=10,"A+",IF((ROUND(TRUNC(('TRI-3'!X48  ),2),0))=9,"A-",IF((ROUND(TRUNC(('TRI-3'!X48   ),2),0))=8,"B+",IF((ROUND(TRUNC(('TRI-3'!X48 ),2),0))=7,"B-",IF((ROUND(TRUNC(('TRI-3'!X48  ),2),0))=6,"C+",IF((ROUND(TRUNC(('TRI-3'!X48  ),2),0))=5,"C-",IF((ROUND(TRUNC(('TRI-3'!X48  ),2),0))=4,"D+",IF((ROUND(TRUNC(('TRI-3'!X48 ),2),0))=3,"D-",IF((ROUND(TRUNC(('TRI-3'!X48 ),2),0))=2,"E+",IF((ROUND(TRUNC(('TRI-3'!X48  ),2),0))&lt;=1,"E-","")))))))))))</f>
        <v/>
      </c>
      <c r="Y48" s="51" t="str">
        <f>IF(OR('TRI-3'!Y48 ="",'TRI-3'!Y48&lt;0,'TRI-3'!Y48  &gt;10),"",IF((ROUND(TRUNC(('TRI-3'!Y48  ),2),0))=10,"A+",IF((ROUND(TRUNC(('TRI-3'!Y48  ),2),0))=9,"A-",IF((ROUND(TRUNC(('TRI-3'!Y48   ),2),0))=8,"B+",IF((ROUND(TRUNC(('TRI-3'!Y48 ),2),0))=7,"B-",IF((ROUND(TRUNC(('TRI-3'!Y48  ),2),0))=6,"C+",IF((ROUND(TRUNC(('TRI-3'!Y48  ),2),0))=5,"C-",IF((ROUND(TRUNC(('TRI-3'!Y48  ),2),0))=4,"D+",IF((ROUND(TRUNC(('TRI-3'!Y48 ),2),0))=3,"D-",IF((ROUND(TRUNC(('TRI-3'!Y48 ),2),0))=2,"E+",IF((ROUND(TRUNC(('TRI-3'!Y48  ),2),0))&lt;=1,"E-","")))))))))))</f>
        <v/>
      </c>
      <c r="Z48" s="51" t="str">
        <f>IF(OR('TRI-3'!Z48 ="",'TRI-3'!Z48&lt;0,'TRI-3'!Z48  &gt;10),"",IF((ROUND(TRUNC(('TRI-3'!Z48  ),2),0))=10,"A+",IF((ROUND(TRUNC(('TRI-3'!Z48  ),2),0))=9,"A-",IF((ROUND(TRUNC(('TRI-3'!Z48   ),2),0))=8,"B+",IF((ROUND(TRUNC(('TRI-3'!Z48 ),2),0))=7,"B-",IF((ROUND(TRUNC(('TRI-3'!Z48  ),2),0))=6,"C+",IF((ROUND(TRUNC(('TRI-3'!Z48  ),2),0))=5,"C-",IF((ROUND(TRUNC(('TRI-3'!Z48  ),2),0))=4,"D+",IF((ROUND(TRUNC(('TRI-3'!Z48 ),2),0))=3,"D-",IF((ROUND(TRUNC(('TRI-3'!Z48 ),2),0))=2,"E+",IF((ROUND(TRUNC(('TRI-3'!Z48  ),2),0))&lt;=1,"E-","")))))))))))</f>
        <v/>
      </c>
      <c r="AA48" s="51" t="str">
        <f>IF(OR('TRI-3'!AA48 ="",'TRI-3'!AA48&lt;0,'TRI-3'!AA48  &gt;10),"",IF((ROUND(TRUNC(('TRI-3'!AA48  ),2),0))=10,"A+",IF((ROUND(TRUNC(('TRI-3'!AA48  ),2),0))=9,"A-",IF((ROUND(TRUNC(('TRI-3'!AA48   ),2),0))=8,"B+",IF((ROUND(TRUNC(('TRI-3'!AA48 ),2),0))=7,"B-",IF((ROUND(TRUNC(('TRI-3'!AA48  ),2),0))=6,"C+",IF((ROUND(TRUNC(('TRI-3'!AA48  ),2),0))=5,"C-",IF((ROUND(TRUNC(('TRI-3'!AA48  ),2),0))=4,"D+",IF((ROUND(TRUNC(('TRI-3'!AA48 ),2),0))=3,"D-",IF((ROUND(TRUNC(('TRI-3'!AA48 ),2),0))=2,"E+",IF((ROUND(TRUNC(('TRI-3'!AA48  ),2),0))&lt;=1,"E-","")))))))))))</f>
        <v/>
      </c>
      <c r="AB48" s="51" t="str">
        <f>IF(OR('TRI-3'!AB48 ="",'TRI-3'!AB48&lt;0,'TRI-3'!AB48  &gt;10),"",IF((ROUND(TRUNC(('TRI-3'!AB48  ),2),0))=10,"A+",IF((ROUND(TRUNC(('TRI-3'!AB48  ),2),0))=9,"A-",IF((ROUND(TRUNC(('TRI-3'!AB48   ),2),0))=8,"B+",IF((ROUND(TRUNC(('TRI-3'!AB48 ),2),0))=7,"B-",IF((ROUND(TRUNC(('TRI-3'!AB48  ),2),0))=6,"C+",IF((ROUND(TRUNC(('TRI-3'!AB48  ),2),0))=5,"C-",IF((ROUND(TRUNC(('TRI-3'!AB48  ),2),0))=4,"D+",IF((ROUND(TRUNC(('TRI-3'!AB48 ),2),0))=3,"D-",IF((ROUND(TRUNC(('TRI-3'!AB48 ),2),0))=2,"E+",IF((ROUND(TRUNC(('TRI-3'!AB48  ),2),0))&lt;=1,"E-","")))))))))))</f>
        <v/>
      </c>
      <c r="AC48" s="51" t="str">
        <f>IF(OR('TRI-3'!AC48 ="",'TRI-3'!AC48&lt;0,'TRI-3'!AC48  &gt;10),"",IF((ROUND(TRUNC(('TRI-3'!AC48  ),2),0))=10,"A+",IF((ROUND(TRUNC(('TRI-3'!AC48  ),2),0))=9,"A-",IF((ROUND(TRUNC(('TRI-3'!AC48   ),2),0))=8,"B+",IF((ROUND(TRUNC(('TRI-3'!AC48 ),2),0))=7,"B-",IF((ROUND(TRUNC(('TRI-3'!AC48  ),2),0))=6,"C+",IF((ROUND(TRUNC(('TRI-3'!AC48  ),2),0))=5,"C-",IF((ROUND(TRUNC(('TRI-3'!AC48  ),2),0))=4,"D+",IF((ROUND(TRUNC(('TRI-3'!AC48 ),2),0))=3,"D-",IF((ROUND(TRUNC(('TRI-3'!AC48 ),2),0))=2,"E+",IF((ROUND(TRUNC(('TRI-3'!AC48  ),2),0))&lt;=1,"E-","")))))))))))</f>
        <v/>
      </c>
      <c r="AD48" s="51" t="str">
        <f>IF(OR('TRI-3'!AD48 ="",'TRI-3'!AD48&lt;0,'TRI-3'!AD48  &gt;10),"",IF((ROUND(TRUNC(('TRI-3'!AD48  ),2),0))=10,"A+",IF((ROUND(TRUNC(('TRI-3'!AD48  ),2),0))=9,"A-",IF((ROUND(TRUNC(('TRI-3'!AD48   ),2),0))=8,"B+",IF((ROUND(TRUNC(('TRI-3'!AD48 ),2),0))=7,"B-",IF((ROUND(TRUNC(('TRI-3'!AD48  ),2),0))=6,"C+",IF((ROUND(TRUNC(('TRI-3'!AD48  ),2),0))=5,"C-",IF((ROUND(TRUNC(('TRI-3'!AD48  ),2),0))=4,"D+",IF((ROUND(TRUNC(('TRI-3'!AD48 ),2),0))=3,"D-",IF((ROUND(TRUNC(('TRI-3'!AD48 ),2),0))=2,"E+",IF((ROUND(TRUNC(('TRI-3'!AD48  ),2),0))&lt;=1,"E-","")))))))))))</f>
        <v/>
      </c>
      <c r="AE48" s="51" t="str">
        <f>IF(OR('TRI-3'!AE48 ="",'TRI-3'!AE48&lt;0,'TRI-3'!AE48  &gt;10),"",IF((ROUND(TRUNC(('TRI-3'!AE48  ),2),0))=10,"A+",IF((ROUND(TRUNC(('TRI-3'!AE48  ),2),0))=9,"A-",IF((ROUND(TRUNC(('TRI-3'!AE48   ),2),0))=8,"B+",IF((ROUND(TRUNC(('TRI-3'!AE48 ),2),0))=7,"B-",IF((ROUND(TRUNC(('TRI-3'!AE48  ),2),0))=6,"C+",IF((ROUND(TRUNC(('TRI-3'!AE48  ),2),0))=5,"C-",IF((ROUND(TRUNC(('TRI-3'!AE48  ),2),0))=4,"D+",IF((ROUND(TRUNC(('TRI-3'!AE48 ),2),0))=3,"D-",IF((ROUND(TRUNC(('TRI-3'!AE48 ),2),0))=2,"E+",IF((ROUND(TRUNC(('TRI-3'!AE48  ),2),0))&lt;=1,"E-","")))))))))))</f>
        <v/>
      </c>
      <c r="AF48" s="51" t="str">
        <f>IF(OR('TRI-3'!AF48 ="",'TRI-3'!AF48&lt;0,'TRI-3'!AF48  &gt;10),"",IF((ROUND(TRUNC(('TRI-3'!AF48  ),2),0))=10,"A+",IF((ROUND(TRUNC(('TRI-3'!AF48  ),2),0))=9,"A-",IF((ROUND(TRUNC(('TRI-3'!AF48   ),2),0))=8,"B+",IF((ROUND(TRUNC(('TRI-3'!AF48 ),2),0))=7,"B-",IF((ROUND(TRUNC(('TRI-3'!AF48  ),2),0))=6,"C+",IF((ROUND(TRUNC(('TRI-3'!AF48  ),2),0))=5,"C-",IF((ROUND(TRUNC(('TRI-3'!AF48  ),2),0))=4,"D+",IF((ROUND(TRUNC(('TRI-3'!AF48 ),2),0))=3,"D-",IF((ROUND(TRUNC(('TRI-3'!AF48 ),2),0))=2,"E+",IF((ROUND(TRUNC(('TRI-3'!AF48  ),2),0))&lt;=1,"E-","")))))))))))</f>
        <v/>
      </c>
      <c r="AG48" s="51" t="str">
        <f>IF(OR('TRI-3'!AG48 ="",'TRI-3'!AG48&lt;0,'TRI-3'!AG48  &gt;10),"",IF((ROUND(TRUNC(('TRI-3'!AG48  ),2),0))=10,"A+",IF((ROUND(TRUNC(('TRI-3'!AG48  ),2),0))=9,"A-",IF((ROUND(TRUNC(('TRI-3'!AG48   ),2),0))=8,"B+",IF((ROUND(TRUNC(('TRI-3'!AG48 ),2),0))=7,"B-",IF((ROUND(TRUNC(('TRI-3'!AG48  ),2),0))=6,"C+",IF((ROUND(TRUNC(('TRI-3'!AG48  ),2),0))=5,"C-",IF((ROUND(TRUNC(('TRI-3'!AG48  ),2),0))=4,"D+",IF((ROUND(TRUNC(('TRI-3'!AG48 ),2),0))=3,"D-",IF((ROUND(TRUNC(('TRI-3'!AG48 ),2),0))=2,"E+",IF((ROUND(TRUNC(('TRI-3'!AG48  ),2),0))&lt;=1,"E-","")))))))))))</f>
        <v/>
      </c>
      <c r="AH48" s="51" t="str">
        <f>IF(OR('TRI-3'!AH48 ="",'TRI-3'!AH48&lt;0,'TRI-3'!AH48  &gt;10),"",IF((ROUND(TRUNC(('TRI-3'!AH48  ),2),0))=10,"A+",IF((ROUND(TRUNC(('TRI-3'!AH48  ),2),0))=9,"A-",IF((ROUND(TRUNC(('TRI-3'!AH48   ),2),0))=8,"B+",IF((ROUND(TRUNC(('TRI-3'!AH48 ),2),0))=7,"B-",IF((ROUND(TRUNC(('TRI-3'!AH48  ),2),0))=6,"C+",IF((ROUND(TRUNC(('TRI-3'!AH48  ),2),0))=5,"C-",IF((ROUND(TRUNC(('TRI-3'!AH48  ),2),0))=4,"D+",IF((ROUND(TRUNC(('TRI-3'!AH48 ),2),0))=3,"D-",IF((ROUND(TRUNC(('TRI-3'!AH48 ),2),0))=2,"E+",IF((ROUND(TRUNC(('TRI-3'!AH48  ),2),0))&lt;=1,"E-","")))))))))))</f>
        <v/>
      </c>
      <c r="AI48" s="51" t="str">
        <f>IF(OR('TRI-3'!AI48 ="",'TRI-3'!AI48&lt;0,'TRI-3'!AI48  &gt;10),"",IF((ROUND(TRUNC(('TRI-3'!AI48  ),2),0))=10,"A+",IF((ROUND(TRUNC(('TRI-3'!AI48  ),2),0))=9,"A-",IF((ROUND(TRUNC(('TRI-3'!AI48   ),2),0))=8,"B+",IF((ROUND(TRUNC(('TRI-3'!AI48 ),2),0))=7,"B-",IF((ROUND(TRUNC(('TRI-3'!AI48  ),2),0))=6,"C+",IF((ROUND(TRUNC(('TRI-3'!AI48  ),2),0))=5,"C-",IF((ROUND(TRUNC(('TRI-3'!AI48  ),2),0))=4,"D+",IF((ROUND(TRUNC(('TRI-3'!AI48 ),2),0))=3,"D-",IF((ROUND(TRUNC(('TRI-3'!AI48 ),2),0))=2,"E+",IF((ROUND(TRUNC(('TRI-3'!AI48  ),2),0))&lt;=1,"E-","")))))))))))</f>
        <v/>
      </c>
      <c r="AJ48" s="51" t="str">
        <f>IF(OR('TRI-3'!AJ48 ="",'TRI-3'!AJ48&lt;0,'TRI-3'!AJ48  &gt;10),"",IF((ROUND(TRUNC(('TRI-3'!AJ48  ),2),0))=10,"A+",IF((ROUND(TRUNC(('TRI-3'!AJ48  ),2),0))=9,"A-",IF((ROUND(TRUNC(('TRI-3'!AJ48   ),2),0))=8,"B+",IF((ROUND(TRUNC(('TRI-3'!AJ48 ),2),0))=7,"B-",IF((ROUND(TRUNC(('TRI-3'!AJ48  ),2),0))=6,"C+",IF((ROUND(TRUNC(('TRI-3'!AJ48  ),2),0))=5,"C-",IF((ROUND(TRUNC(('TRI-3'!AJ48  ),2),0))=4,"D+",IF((ROUND(TRUNC(('TRI-3'!AJ48 ),2),0))=3,"D-",IF((ROUND(TRUNC(('TRI-3'!AJ48 ),2),0))=2,"E+",IF((ROUND(TRUNC(('TRI-3'!AJ48  ),2),0))&lt;=1,"E-","")))))))))))</f>
        <v/>
      </c>
      <c r="AK48" s="51" t="str">
        <f>IF(OR('TRI-3'!AK48 ="",'TRI-3'!AK48&lt;0,'TRI-3'!AK48  &gt;10),"",IF((ROUND(TRUNC(('TRI-3'!AK48  ),2),0))=10,"A+",IF((ROUND(TRUNC(('TRI-3'!AK48  ),2),0))=9,"A-",IF((ROUND(TRUNC(('TRI-3'!AK48   ),2),0))=8,"B+",IF((ROUND(TRUNC(('TRI-3'!AK48 ),2),0))=7,"B-",IF((ROUND(TRUNC(('TRI-3'!AK48  ),2),0))=6,"C+",IF((ROUND(TRUNC(('TRI-3'!AK48  ),2),0))=5,"C-",IF((ROUND(TRUNC(('TRI-3'!AK48  ),2),0))=4,"D+",IF((ROUND(TRUNC(('TRI-3'!AK48 ),2),0))=3,"D-",IF((ROUND(TRUNC(('TRI-3'!AK48 ),2),0))=2,"E+",IF((ROUND(TRUNC(('TRI-3'!AK48  ),2),0))&lt;=1,"E-","")))))))))))</f>
        <v/>
      </c>
      <c r="AL48" s="51" t="str">
        <f>IF(OR('TRI-3'!AL48 ="",'TRI-3'!AL48&lt;0,'TRI-3'!AL48  &gt;10),"",IF((ROUND(TRUNC(('TRI-3'!AL48  ),2),0))=10,"A+",IF((ROUND(TRUNC(('TRI-3'!AL48  ),2),0))=9,"A-",IF((ROUND(TRUNC(('TRI-3'!AL48   ),2),0))=8,"B+",IF((ROUND(TRUNC(('TRI-3'!AL48 ),2),0))=7,"B-",IF((ROUND(TRUNC(('TRI-3'!AL48  ),2),0))=6,"C+",IF((ROUND(TRUNC(('TRI-3'!AL48  ),2),0))=5,"C-",IF((ROUND(TRUNC(('TRI-3'!AL48  ),2),0))=4,"D+",IF((ROUND(TRUNC(('TRI-3'!AL48 ),2),0))=3,"D-",IF((ROUND(TRUNC(('TRI-3'!AL48 ),2),0))=2,"E+",IF((ROUND(TRUNC(('TRI-3'!AL48  ),2),0))&lt;=1,"E-","")))))))))))</f>
        <v/>
      </c>
      <c r="AM48" s="51" t="str">
        <f>IF(OR('TRI-3'!AM48 ="",'TRI-3'!AM48&lt;0,'TRI-3'!AM48  &gt;10),"",IF((ROUND(TRUNC(('TRI-3'!AM48  ),2),0))=10,"A+",IF((ROUND(TRUNC(('TRI-3'!AM48  ),2),0))=9,"A-",IF((ROUND(TRUNC(('TRI-3'!AM48   ),2),0))=8,"B+",IF((ROUND(TRUNC(('TRI-3'!AM48 ),2),0))=7,"B-",IF((ROUND(TRUNC(('TRI-3'!AM48  ),2),0))=6,"C+",IF((ROUND(TRUNC(('TRI-3'!AM48  ),2),0))=5,"C-",IF((ROUND(TRUNC(('TRI-3'!AM48  ),2),0))=4,"D+",IF((ROUND(TRUNC(('TRI-3'!AM48 ),2),0))=3,"D-",IF((ROUND(TRUNC(('TRI-3'!AM48 ),2),0))=2,"E+",IF((ROUND(TRUNC(('TRI-3'!AM48  ),2),0))&lt;=1,"E-","")))))))))))</f>
        <v/>
      </c>
      <c r="AN48" s="51" t="str">
        <f>IF(OR('TRI-3'!AN48 ="",'TRI-3'!AN48&lt;0,'TRI-3'!AN48  &gt;10),"",IF((ROUND(TRUNC(('TRI-3'!AN48  ),2),0))=10,"A+",IF((ROUND(TRUNC(('TRI-3'!AN48  ),2),0))=9,"A-",IF((ROUND(TRUNC(('TRI-3'!AN48   ),2),0))=8,"B+",IF((ROUND(TRUNC(('TRI-3'!AN48 ),2),0))=7,"B-",IF((ROUND(TRUNC(('TRI-3'!AN48  ),2),0))=6,"C+",IF((ROUND(TRUNC(('TRI-3'!AN48  ),2),0))=5,"C-",IF((ROUND(TRUNC(('TRI-3'!AN48  ),2),0))=4,"D+",IF((ROUND(TRUNC(('TRI-3'!AN48 ),2),0))=3,"D-",IF((ROUND(TRUNC(('TRI-3'!AN48 ),2),0))=2,"E+",IF((ROUND(TRUNC(('TRI-3'!AN48  ),2),0))&lt;=1,"E-","")))))))))))</f>
        <v/>
      </c>
      <c r="AO48" s="51" t="str">
        <f>IF(OR('TRI-3'!AO48 ="",'TRI-3'!AO48&lt;0,'TRI-3'!AO48  &gt;10),"",IF((ROUND(TRUNC(('TRI-3'!AO48  ),2),0))=10,"A+",IF((ROUND(TRUNC(('TRI-3'!AO48  ),2),0))=9,"A-",IF((ROUND(TRUNC(('TRI-3'!AO48   ),2),0))=8,"B+",IF((ROUND(TRUNC(('TRI-3'!AO48 ),2),0))=7,"B-",IF((ROUND(TRUNC(('TRI-3'!AO48  ),2),0))=6,"C+",IF((ROUND(TRUNC(('TRI-3'!AO48  ),2),0))=5,"C-",IF((ROUND(TRUNC(('TRI-3'!AO48  ),2),0))=4,"D+",IF((ROUND(TRUNC(('TRI-3'!AO48 ),2),0))=3,"D-",IF((ROUND(TRUNC(('TRI-3'!AO48 ),2),0))=2,"E+",IF((ROUND(TRUNC(('TRI-3'!AO48  ),2),0))&lt;=1,"E-","")))))))))))</f>
        <v/>
      </c>
      <c r="AP48" s="51" t="str">
        <f>IF(OR('TRI-3'!AP48 ="",'TRI-3'!AP48&lt;0,'TRI-3'!AP48  &gt;10),"",IF((ROUND(TRUNC(('TRI-3'!AP48  ),2),0))=10,"A+",IF((ROUND(TRUNC(('TRI-3'!AP48  ),2),0))=9,"A-",IF((ROUND(TRUNC(('TRI-3'!AP48   ),2),0))=8,"B+",IF((ROUND(TRUNC(('TRI-3'!AP48 ),2),0))=7,"B-",IF((ROUND(TRUNC(('TRI-3'!AP48  ),2),0))=6,"C+",IF((ROUND(TRUNC(('TRI-3'!AP48  ),2),0))=5,"C-",IF((ROUND(TRUNC(('TRI-3'!AP48  ),2),0))=4,"D+",IF((ROUND(TRUNC(('TRI-3'!AP48 ),2),0))=3,"D-",IF((ROUND(TRUNC(('TRI-3'!AP48 ),2),0))=2,"E+",IF((ROUND(TRUNC(('TRI-3'!AP48  ),2),0))&lt;=1,"E-","")))))))))))</f>
        <v/>
      </c>
      <c r="AQ48" s="51" t="str">
        <f>IF(OR('TRI-3'!AQ48 ="",'TRI-3'!AQ48&lt;0,'TRI-3'!AQ48  &gt;10),"",IF((ROUND(TRUNC(('TRI-3'!AQ48  ),2),0))=10,"A+",IF((ROUND(TRUNC(('TRI-3'!AQ48  ),2),0))=9,"A-",IF((ROUND(TRUNC(('TRI-3'!AQ48   ),2),0))=8,"B+",IF((ROUND(TRUNC(('TRI-3'!AQ48 ),2),0))=7,"B-",IF((ROUND(TRUNC(('TRI-3'!AQ48  ),2),0))=6,"C+",IF((ROUND(TRUNC(('TRI-3'!AQ48  ),2),0))=5,"C-",IF((ROUND(TRUNC(('TRI-3'!AQ48  ),2),0))=4,"D+",IF((ROUND(TRUNC(('TRI-3'!AQ48 ),2),0))=3,"D-",IF((ROUND(TRUNC(('TRI-3'!AQ48 ),2),0))=2,"E+",IF((ROUND(TRUNC(('TRI-3'!AQ48  ),2),0))&lt;=1,"E-","")))))))))))</f>
        <v/>
      </c>
      <c r="AR48" s="51" t="str">
        <f>IF(OR('TRI-3'!AR48 ="",'TRI-3'!AR48&lt;0,'TRI-3'!AR48  &gt;10),"",IF((ROUND(TRUNC(('TRI-3'!AR48  ),2),0))=10,"A+",IF((ROUND(TRUNC(('TRI-3'!AR48  ),2),0))=9,"A-",IF((ROUND(TRUNC(('TRI-3'!AR48   ),2),0))=8,"B+",IF((ROUND(TRUNC(('TRI-3'!AR48 ),2),0))=7,"B-",IF((ROUND(TRUNC(('TRI-3'!AR48  ),2),0))=6,"C+",IF((ROUND(TRUNC(('TRI-3'!AR48  ),2),0))=5,"C-",IF((ROUND(TRUNC(('TRI-3'!AR48  ),2),0))=4,"D+",IF((ROUND(TRUNC(('TRI-3'!AR48 ),2),0))=3,"D-",IF((ROUND(TRUNC(('TRI-3'!AR48 ),2),0))=2,"E+",IF((ROUND(TRUNC(('TRI-3'!AR48  ),2),0))&lt;=1,"E-","")))))))))))</f>
        <v/>
      </c>
      <c r="AS48" s="51" t="str">
        <f>IF(OR('TRI-3'!AS48 ="",'TRI-3'!AS48&lt;0,'TRI-3'!AS48  &gt;10),"",IF((ROUND(TRUNC(('TRI-3'!AS48  ),2),0))=10,"A+",IF((ROUND(TRUNC(('TRI-3'!AS48  ),2),0))=9,"A-",IF((ROUND(TRUNC(('TRI-3'!AS48   ),2),0))=8,"B+",IF((ROUND(TRUNC(('TRI-3'!AS48 ),2),0))=7,"B-",IF((ROUND(TRUNC(('TRI-3'!AS48  ),2),0))=6,"C+",IF((ROUND(TRUNC(('TRI-3'!AS48  ),2),0))=5,"C-",IF((ROUND(TRUNC(('TRI-3'!AS48  ),2),0))=4,"D+",IF((ROUND(TRUNC(('TRI-3'!AS48 ),2),0))=3,"D-",IF((ROUND(TRUNC(('TRI-3'!AS48 ),2),0))=2,"E+",IF((ROUND(TRUNC(('TRI-3'!AS48  ),2),0))&lt;=1,"E-","")))))))))))</f>
        <v/>
      </c>
      <c r="AT48" s="51" t="str">
        <f>IF(OR('TRI-3'!AT48 ="",'TRI-3'!AT48&lt;0,'TRI-3'!AT48  &gt;10),"",IF((ROUND(TRUNC(('TRI-3'!AT48  ),2),0))=10,"A+",IF((ROUND(TRUNC(('TRI-3'!AT48  ),2),0))=9,"A-",IF((ROUND(TRUNC(('TRI-3'!AT48   ),2),0))=8,"B+",IF((ROUND(TRUNC(('TRI-3'!AT48 ),2),0))=7,"B-",IF((ROUND(TRUNC(('TRI-3'!AT48  ),2),0))=6,"C+",IF((ROUND(TRUNC(('TRI-3'!AT48  ),2),0))=5,"C-",IF((ROUND(TRUNC(('TRI-3'!AT48  ),2),0))=4,"D+",IF((ROUND(TRUNC(('TRI-3'!AT48 ),2),0))=3,"D-",IF((ROUND(TRUNC(('TRI-3'!AT48 ),2),0))=2,"E+",IF((ROUND(TRUNC(('TRI-3'!AT48  ),2),0))&lt;=1,"E-","")))))))))))</f>
        <v/>
      </c>
      <c r="AU48" s="51" t="str">
        <f>IF(OR('TRI-3'!AU48 ="",'TRI-3'!AU48&lt;0,'TRI-3'!AU48  &gt;10),"",IF((ROUND(TRUNC(('TRI-3'!AU48  ),2),0))=10,"A+",IF((ROUND(TRUNC(('TRI-3'!AU48  ),2),0))=9,"A-",IF((ROUND(TRUNC(('TRI-3'!AU48   ),2),0))=8,"B+",IF((ROUND(TRUNC(('TRI-3'!AU48 ),2),0))=7,"B-",IF((ROUND(TRUNC(('TRI-3'!AU48  ),2),0))=6,"C+",IF((ROUND(TRUNC(('TRI-3'!AU48  ),2),0))=5,"C-",IF((ROUND(TRUNC(('TRI-3'!AU48  ),2),0))=4,"D+",IF((ROUND(TRUNC(('TRI-3'!AU48 ),2),0))=3,"D-",IF((ROUND(TRUNC(('TRI-3'!AU48 ),2),0))=2,"E+",IF((ROUND(TRUNC(('TRI-3'!AU48  ),2),0))&lt;=1,"E-","")))))))))))</f>
        <v/>
      </c>
      <c r="AV48" s="51" t="str">
        <f>IF(OR('TRI-3'!AV48 ="",'TRI-3'!AV48&lt;0,'TRI-3'!AV48  &gt;10),"",IF((ROUND(TRUNC(('TRI-3'!AV48  ),2),0))=10,"A+",IF((ROUND(TRUNC(('TRI-3'!AV48  ),2),0))=9,"A-",IF((ROUND(TRUNC(('TRI-3'!AV48   ),2),0))=8,"B+",IF((ROUND(TRUNC(('TRI-3'!AV48 ),2),0))=7,"B-",IF((ROUND(TRUNC(('TRI-3'!AV48  ),2),0))=6,"C+",IF((ROUND(TRUNC(('TRI-3'!AV48  ),2),0))=5,"C-",IF((ROUND(TRUNC(('TRI-3'!AV48  ),2),0))=4,"D+",IF((ROUND(TRUNC(('TRI-3'!AV48 ),2),0))=3,"D-",IF((ROUND(TRUNC(('TRI-3'!AV48 ),2),0))=2,"E+",IF((ROUND(TRUNC(('TRI-3'!AV48  ),2),0))&lt;=1,"E-","")))))))))))</f>
        <v/>
      </c>
      <c r="AW48" s="51" t="str">
        <f>IF(OR('TRI-3'!AW48 ="",'TRI-3'!AW48&lt;0,'TRI-3'!AW48  &gt;10),"",IF((ROUND(TRUNC(('TRI-3'!AW48  ),2),0))=10,"A+",IF((ROUND(TRUNC(('TRI-3'!AW48  ),2),0))=9,"A-",IF((ROUND(TRUNC(('TRI-3'!AW48   ),2),0))=8,"B+",IF((ROUND(TRUNC(('TRI-3'!AW48 ),2),0))=7,"B-",IF((ROUND(TRUNC(('TRI-3'!AW48  ),2),0))=6,"C+",IF((ROUND(TRUNC(('TRI-3'!AW48  ),2),0))=5,"C-",IF((ROUND(TRUNC(('TRI-3'!AW48  ),2),0))=4,"D+",IF((ROUND(TRUNC(('TRI-3'!AW48 ),2),0))=3,"D-",IF((ROUND(TRUNC(('TRI-3'!AW48 ),2),0))=2,"E+",IF((ROUND(TRUNC(('TRI-3'!AW48  ),2),0))&lt;=1,"E-","")))))))))))</f>
        <v/>
      </c>
      <c r="AX48" s="51" t="str">
        <f>IF(OR('TRI-3'!AX48 ="",'TRI-3'!AX48&lt;0,'TRI-3'!AX48  &gt;10),"",IF((ROUND(TRUNC(('TRI-3'!AX48  ),2),0))=10,"A+",IF((ROUND(TRUNC(('TRI-3'!AX48  ),2),0))=9,"A-",IF((ROUND(TRUNC(('TRI-3'!AX48   ),2),0))=8,"B+",IF((ROUND(TRUNC(('TRI-3'!AX48 ),2),0))=7,"B-",IF((ROUND(TRUNC(('TRI-3'!AX48  ),2),0))=6,"C+",IF((ROUND(TRUNC(('TRI-3'!AX48  ),2),0))=5,"C-",IF((ROUND(TRUNC(('TRI-3'!AX48  ),2),0))=4,"D+",IF((ROUND(TRUNC(('TRI-3'!AX48 ),2),0))=3,"D-",IF((ROUND(TRUNC(('TRI-3'!AX48 ),2),0))=2,"E+",IF((ROUND(TRUNC(('TRI-3'!AX48  ),2),0))&lt;=1,"E-","")))))))))))</f>
        <v/>
      </c>
      <c r="AY48" s="51" t="str">
        <f>IF(OR('TRI-3'!AY48 ="",'TRI-3'!AY48&lt;0,'TRI-3'!AY48  &gt;10),"",IF((ROUND(TRUNC(('TRI-3'!AY48  ),2),0))=10,"A+",IF((ROUND(TRUNC(('TRI-3'!AY48  ),2),0))=9,"A-",IF((ROUND(TRUNC(('TRI-3'!AY48   ),2),0))=8,"B+",IF((ROUND(TRUNC(('TRI-3'!AY48 ),2),0))=7,"B-",IF((ROUND(TRUNC(('TRI-3'!AY48  ),2),0))=6,"C+",IF((ROUND(TRUNC(('TRI-3'!AY48  ),2),0))=5,"C-",IF((ROUND(TRUNC(('TRI-3'!AY48  ),2),0))=4,"D+",IF((ROUND(TRUNC(('TRI-3'!AY48 ),2),0))=3,"D-",IF((ROUND(TRUNC(('TRI-3'!AY48 ),2),0))=2,"E+",IF((ROUND(TRUNC(('TRI-3'!AY48  ),2),0))&lt;=1,"E-","")))))))))))</f>
        <v/>
      </c>
      <c r="AZ48" s="51" t="str">
        <f>IF(OR('TRI-3'!AZ48 ="",'TRI-3'!AZ48&lt;0,'TRI-3'!AZ48  &gt;10),"",IF((ROUND(TRUNC(('TRI-3'!AZ48  ),2),0))=10,"A+",IF((ROUND(TRUNC(('TRI-3'!AZ48  ),2),0))=9,"A-",IF((ROUND(TRUNC(('TRI-3'!AZ48   ),2),0))=8,"B+",IF((ROUND(TRUNC(('TRI-3'!AZ48 ),2),0))=7,"B-",IF((ROUND(TRUNC(('TRI-3'!AZ48  ),2),0))=6,"C+",IF((ROUND(TRUNC(('TRI-3'!AZ48  ),2),0))=5,"C-",IF((ROUND(TRUNC(('TRI-3'!AZ48  ),2),0))=4,"D+",IF((ROUND(TRUNC(('TRI-3'!AZ48 ),2),0))=3,"D-",IF((ROUND(TRUNC(('TRI-3'!AZ48 ),2),0))=2,"E+",IF((ROUND(TRUNC(('TRI-3'!AZ48  ),2),0))&lt;=1,"E-","")))))))))))</f>
        <v/>
      </c>
      <c r="BA48" s="51" t="str">
        <f>IF(OR('TRI-3'!BA48 ="",'TRI-3'!BA48&lt;0,'TRI-3'!BA48  &gt;10),"",IF((ROUND(TRUNC(('TRI-3'!BA48  ),2),0))=10,"A+",IF((ROUND(TRUNC(('TRI-3'!BA48  ),2),0))=9,"A-",IF((ROUND(TRUNC(('TRI-3'!BA48   ),2),0))=8,"B+",IF((ROUND(TRUNC(('TRI-3'!BA48 ),2),0))=7,"B-",IF((ROUND(TRUNC(('TRI-3'!BA48  ),2),0))=6,"C+",IF((ROUND(TRUNC(('TRI-3'!BA48  ),2),0))=5,"C-",IF((ROUND(TRUNC(('TRI-3'!BA48  ),2),0))=4,"D+",IF((ROUND(TRUNC(('TRI-3'!BA48 ),2),0))=3,"D-",IF((ROUND(TRUNC(('TRI-3'!BA48 ),2),0))=2,"E+",IF((ROUND(TRUNC(('TRI-3'!BA48  ),2),0))&lt;=1,"E-","")))))))))))</f>
        <v/>
      </c>
      <c r="BB48" s="51" t="str">
        <f>IF(OR('TRI-3'!BB48 ="",'TRI-3'!BB48&lt;0,'TRI-3'!BB48  &gt;10),"",IF((ROUND(TRUNC(('TRI-3'!BB48  ),2),0))=10,"A+",IF((ROUND(TRUNC(('TRI-3'!BB48  ),2),0))=9,"A-",IF((ROUND(TRUNC(('TRI-3'!BB48   ),2),0))=8,"B+",IF((ROUND(TRUNC(('TRI-3'!BB48 ),2),0))=7,"B-",IF((ROUND(TRUNC(('TRI-3'!BB48  ),2),0))=6,"C+",IF((ROUND(TRUNC(('TRI-3'!BB48  ),2),0))=5,"C-",IF((ROUND(TRUNC(('TRI-3'!BB48  ),2),0))=4,"D+",IF((ROUND(TRUNC(('TRI-3'!BB48 ),2),0))=3,"D-",IF((ROUND(TRUNC(('TRI-3'!BB48 ),2),0))=2,"E+",IF((ROUND(TRUNC(('TRI-3'!BB48  ),2),0))&lt;=1,"E-","")))))))))))</f>
        <v/>
      </c>
      <c r="BC48" s="51" t="str">
        <f>IF(OR('TRI-3'!BC48 ="",'TRI-3'!BC48&lt;0,'TRI-3'!BC48  &gt;10),"",IF((ROUND(TRUNC(('TRI-3'!BC48  ),2),0))=10,"A+",IF((ROUND(TRUNC(('TRI-3'!BC48  ),2),0))=9,"A-",IF((ROUND(TRUNC(('TRI-3'!BC48   ),2),0))=8,"B+",IF((ROUND(TRUNC(('TRI-3'!BC48 ),2),0))=7,"B-",IF((ROUND(TRUNC(('TRI-3'!BC48  ),2),0))=6,"C+",IF((ROUND(TRUNC(('TRI-3'!BC48  ),2),0))=5,"C-",IF((ROUND(TRUNC(('TRI-3'!BC48  ),2),0))=4,"D+",IF((ROUND(TRUNC(('TRI-3'!BC48 ),2),0))=3,"D-",IF((ROUND(TRUNC(('TRI-3'!BC48 ),2),0))=2,"E+",IF((ROUND(TRUNC(('TRI-3'!BC48  ),2),0))&lt;=1,"E-","")))))))))))</f>
        <v/>
      </c>
      <c r="BD48" s="51" t="str">
        <f>IF(OR('TRI-3'!BD48 ="",'TRI-3'!BD48&lt;0,'TRI-3'!BD48  &gt;10),"",IF((ROUND(TRUNC(('TRI-3'!BD48  ),2),0))=10,"A+",IF((ROUND(TRUNC(('TRI-3'!BD48  ),2),0))=9,"A-",IF((ROUND(TRUNC(('TRI-3'!BD48   ),2),0))=8,"B+",IF((ROUND(TRUNC(('TRI-3'!BD48 ),2),0))=7,"B-",IF((ROUND(TRUNC(('TRI-3'!BD48  ),2),0))=6,"C+",IF((ROUND(TRUNC(('TRI-3'!BD48  ),2),0))=5,"C-",IF((ROUND(TRUNC(('TRI-3'!BD48  ),2),0))=4,"D+",IF((ROUND(TRUNC(('TRI-3'!BD48 ),2),0))=3,"D-",IF((ROUND(TRUNC(('TRI-3'!BD48 ),2),0))=2,"E+",IF((ROUND(TRUNC(('TRI-3'!BD48  ),2),0))&lt;=1,"E-","")))))))))))</f>
        <v/>
      </c>
      <c r="BE48" s="51" t="str">
        <f>IF(OR('TRI-3'!BE48 ="",'TRI-3'!BE48&lt;0,'TRI-3'!BE48  &gt;10),"",IF((ROUND(TRUNC(('TRI-3'!BE48  ),2),0))=10,"A+",IF((ROUND(TRUNC(('TRI-3'!BE48  ),2),0))=9,"A-",IF((ROUND(TRUNC(('TRI-3'!BE48   ),2),0))=8,"B+",IF((ROUND(TRUNC(('TRI-3'!BE48 ),2),0))=7,"B-",IF((ROUND(TRUNC(('TRI-3'!BE48  ),2),0))=6,"C+",IF((ROUND(TRUNC(('TRI-3'!BE48  ),2),0))=5,"C-",IF((ROUND(TRUNC(('TRI-3'!BE48  ),2),0))=4,"D+",IF((ROUND(TRUNC(('TRI-3'!BE48 ),2),0))=3,"D-",IF((ROUND(TRUNC(('TRI-3'!BE48 ),2),0))=2,"E+",IF((ROUND(TRUNC(('TRI-3'!BE48  ),2),0))&lt;=1,"E-","")))))))))))</f>
        <v/>
      </c>
      <c r="BF48" s="51" t="str">
        <f>IF(OR('TRI-3'!BF48 ="",'TRI-3'!BF48&lt;0,'TRI-3'!BF48  &gt;10),"",IF((ROUND(TRUNC(('TRI-3'!BF48  ),2),0))=10,"A+",IF((ROUND(TRUNC(('TRI-3'!BF48  ),2),0))=9,"A-",IF((ROUND(TRUNC(('TRI-3'!BF48   ),2),0))=8,"B+",IF((ROUND(TRUNC(('TRI-3'!BF48 ),2),0))=7,"B-",IF((ROUND(TRUNC(('TRI-3'!BF48  ),2),0))=6,"C+",IF((ROUND(TRUNC(('TRI-3'!BF48  ),2),0))=5,"C-",IF((ROUND(TRUNC(('TRI-3'!BF48  ),2),0))=4,"D+",IF((ROUND(TRUNC(('TRI-3'!BF48 ),2),0))=3,"D-",IF((ROUND(TRUNC(('TRI-3'!BF48 ),2),0))=2,"E+",IF((ROUND(TRUNC(('TRI-3'!BF48  ),2),0))&lt;=1,"E-","")))))))))))</f>
        <v/>
      </c>
      <c r="BG48" s="51" t="str">
        <f>IF(OR('TRI-3'!BG48 ="",'TRI-3'!BG48&lt;0,'TRI-3'!BG48  &gt;10),"",IF((ROUND(TRUNC(('TRI-3'!BG48  ),2),0))=10,"A+",IF((ROUND(TRUNC(('TRI-3'!BG48  ),2),0))=9,"A-",IF((ROUND(TRUNC(('TRI-3'!BG48   ),2),0))=8,"B+",IF((ROUND(TRUNC(('TRI-3'!BG48 ),2),0))=7,"B-",IF((ROUND(TRUNC(('TRI-3'!BG48  ),2),0))=6,"C+",IF((ROUND(TRUNC(('TRI-3'!BG48  ),2),0))=5,"C-",IF((ROUND(TRUNC(('TRI-3'!BG48  ),2),0))=4,"D+",IF((ROUND(TRUNC(('TRI-3'!BG48 ),2),0))=3,"D-",IF((ROUND(TRUNC(('TRI-3'!BG48 ),2),0))=2,"E+",IF((ROUND(TRUNC(('TRI-3'!BG48  ),2),0))&lt;=1,"E-","")))))))))))</f>
        <v/>
      </c>
      <c r="BH48" s="51" t="str">
        <f>IF(OR('TRI-3'!BH48 ="",'TRI-3'!BH48&lt;0,'TRI-3'!BH48  &gt;10),"",IF((ROUND(TRUNC(('TRI-3'!BH48  ),2),0))=10,"A+",IF((ROUND(TRUNC(('TRI-3'!BH48  ),2),0))=9,"A-",IF((ROUND(TRUNC(('TRI-3'!BH48   ),2),0))=8,"B+",IF((ROUND(TRUNC(('TRI-3'!BH48 ),2),0))=7,"B-",IF((ROUND(TRUNC(('TRI-3'!BH48  ),2),0))=6,"C+",IF((ROUND(TRUNC(('TRI-3'!BH48  ),2),0))=5,"C-",IF((ROUND(TRUNC(('TRI-3'!BH48  ),2),0))=4,"D+",IF((ROUND(TRUNC(('TRI-3'!BH48 ),2),0))=3,"D-",IF((ROUND(TRUNC(('TRI-3'!BH48 ),2),0))=2,"E+",IF((ROUND(TRUNC(('TRI-3'!BH48  ),2),0))&lt;=1,"E-","")))))))))))</f>
        <v/>
      </c>
      <c r="BI48" s="51" t="str">
        <f>IF(OR('TRI-3'!BI48 ="",'TRI-3'!BI48&lt;0,'TRI-3'!BI48  &gt;10),"",IF((ROUND(TRUNC(('TRI-3'!BI48  ),2),0))=10,"A+",IF((ROUND(TRUNC(('TRI-3'!BI48  ),2),0))=9,"A-",IF((ROUND(TRUNC(('TRI-3'!BI48   ),2),0))=8,"B+",IF((ROUND(TRUNC(('TRI-3'!BI48 ),2),0))=7,"B-",IF((ROUND(TRUNC(('TRI-3'!BI48  ),2),0))=6,"C+",IF((ROUND(TRUNC(('TRI-3'!BI48  ),2),0))=5,"C-",IF((ROUND(TRUNC(('TRI-3'!BI48  ),2),0))=4,"D+",IF((ROUND(TRUNC(('TRI-3'!BI48 ),2),0))=3,"D-",IF((ROUND(TRUNC(('TRI-3'!BI48 ),2),0))=2,"E+",IF((ROUND(TRUNC(('TRI-3'!BI48  ),2),0))&lt;=1,"E-","")))))))))))</f>
        <v/>
      </c>
      <c r="BJ48" s="51" t="str">
        <f>IF(OR('TRI-3'!BJ48 ="",'TRI-3'!BJ48&lt;0,'TRI-3'!BJ48  &gt;10),"",IF((ROUND(TRUNC(('TRI-3'!BJ48  ),2),0))=10,"A+",IF((ROUND(TRUNC(('TRI-3'!BJ48  ),2),0))=9,"A-",IF((ROUND(TRUNC(('TRI-3'!BJ48   ),2),0))=8,"B+",IF((ROUND(TRUNC(('TRI-3'!BJ48 ),2),0))=7,"B-",IF((ROUND(TRUNC(('TRI-3'!BJ48  ),2),0))=6,"C+",IF((ROUND(TRUNC(('TRI-3'!BJ48  ),2),0))=5,"C-",IF((ROUND(TRUNC(('TRI-3'!BJ48  ),2),0))=4,"D+",IF((ROUND(TRUNC(('TRI-3'!BJ48 ),2),0))=3,"D-",IF((ROUND(TRUNC(('TRI-3'!BJ48 ),2),0))=2,"E+",IF((ROUND(TRUNC(('TRI-3'!BJ48  ),2),0))&lt;=1,"E-","")))))))))))</f>
        <v/>
      </c>
      <c r="BK48" s="51" t="str">
        <f>IF(OR('TRI-3'!BK48 ="",'TRI-3'!BK48&lt;0,'TRI-3'!BK48  &gt;10),"",IF((ROUND(TRUNC(('TRI-3'!BK48  ),2),0))=10,"A+",IF((ROUND(TRUNC(('TRI-3'!BK48  ),2),0))=9,"A-",IF((ROUND(TRUNC(('TRI-3'!BK48   ),2),0))=8,"B+",IF((ROUND(TRUNC(('TRI-3'!BK48 ),2),0))=7,"B-",IF((ROUND(TRUNC(('TRI-3'!BK48  ),2),0))=6,"C+",IF((ROUND(TRUNC(('TRI-3'!BK48  ),2),0))=5,"C-",IF((ROUND(TRUNC(('TRI-3'!BK48  ),2),0))=4,"D+",IF((ROUND(TRUNC(('TRI-3'!BK48 ),2),0))=3,"D-",IF((ROUND(TRUNC(('TRI-3'!BK48 ),2),0))=2,"E+",IF((ROUND(TRUNC(('TRI-3'!BK48  ),2),0))&lt;=1,"E-","")))))))))))</f>
        <v/>
      </c>
      <c r="BL48" s="51" t="str">
        <f>IF(OR('TRI-3'!BL48 ="",'TRI-3'!BL48&lt;0,'TRI-3'!BL48  &gt;10),"",IF((ROUND(TRUNC(('TRI-3'!BL48  ),2),0))=10,"A+",IF((ROUND(TRUNC(('TRI-3'!BL48  ),2),0))=9,"A-",IF((ROUND(TRUNC(('TRI-3'!BL48   ),2),0))=8,"B+",IF((ROUND(TRUNC(('TRI-3'!BL48 ),2),0))=7,"B-",IF((ROUND(TRUNC(('TRI-3'!BL48  ),2),0))=6,"C+",IF((ROUND(TRUNC(('TRI-3'!BL48  ),2),0))=5,"C-",IF((ROUND(TRUNC(('TRI-3'!BL48  ),2),0))=4,"D+",IF((ROUND(TRUNC(('TRI-3'!BL48 ),2),0))=3,"D-",IF((ROUND(TRUNC(('TRI-3'!BL48 ),2),0))=2,"E+",IF((ROUND(TRUNC(('TRI-3'!BL48  ),2),0))&lt;=1,"E-","")))))))))))</f>
        <v/>
      </c>
      <c r="BM48" s="51" t="str">
        <f>IF(OR('TRI-3'!BM48 ="",'TRI-3'!BM48&lt;0,'TRI-3'!BM48  &gt;10),"",IF((ROUND(TRUNC(('TRI-3'!BM48  ),2),0))=10,"A+",IF((ROUND(TRUNC(('TRI-3'!BM48  ),2),0))=9,"A-",IF((ROUND(TRUNC(('TRI-3'!BM48   ),2),0))=8,"B+",IF((ROUND(TRUNC(('TRI-3'!BM48 ),2),0))=7,"B-",IF((ROUND(TRUNC(('TRI-3'!BM48  ),2),0))=6,"C+",IF((ROUND(TRUNC(('TRI-3'!BM48  ),2),0))=5,"C-",IF((ROUND(TRUNC(('TRI-3'!BM48  ),2),0))=4,"D+",IF((ROUND(TRUNC(('TRI-3'!BM48 ),2),0))=3,"D-",IF((ROUND(TRUNC(('TRI-3'!BM48 ),2),0))=2,"E+",IF((ROUND(TRUNC(('TRI-3'!BM48  ),2),0))&lt;=1,"E-","")))))))))))</f>
        <v/>
      </c>
      <c r="BN48" s="51" t="str">
        <f>IF(OR('TRI-3'!BN48 ="",'TRI-3'!BN48&lt;0,'TRI-3'!BN48  &gt;10),"",IF((ROUND(TRUNC(('TRI-3'!BN48  ),2),0))=10,"A+",IF((ROUND(TRUNC(('TRI-3'!BN48  ),2),0))=9,"A-",IF((ROUND(TRUNC(('TRI-3'!BN48   ),2),0))=8,"B+",IF((ROUND(TRUNC(('TRI-3'!BN48 ),2),0))=7,"B-",IF((ROUND(TRUNC(('TRI-3'!BN48  ),2),0))=6,"C+",IF((ROUND(TRUNC(('TRI-3'!BN48  ),2),0))=5,"C-",IF((ROUND(TRUNC(('TRI-3'!BN48  ),2),0))=4,"D+",IF((ROUND(TRUNC(('TRI-3'!BN48 ),2),0))=3,"D-",IF((ROUND(TRUNC(('TRI-3'!BN48 ),2),0))=2,"E+",IF((ROUND(TRUNC(('TRI-3'!BN48  ),2),0))&lt;=1,"E-","")))))))))))</f>
        <v/>
      </c>
      <c r="BO48" s="51" t="str">
        <f>IF(OR('TRI-3'!BO48 ="",'TRI-3'!BO48&lt;0,'TRI-3'!BO48  &gt;10),"",IF((ROUND(TRUNC(('TRI-3'!BO48  ),2),0))=10,"A+",IF((ROUND(TRUNC(('TRI-3'!BO48  ),2),0))=9,"A-",IF((ROUND(TRUNC(('TRI-3'!BO48   ),2),0))=8,"B+",IF((ROUND(TRUNC(('TRI-3'!BO48 ),2),0))=7,"B-",IF((ROUND(TRUNC(('TRI-3'!BO48  ),2),0))=6,"C+",IF((ROUND(TRUNC(('TRI-3'!BO48  ),2),0))=5,"C-",IF((ROUND(TRUNC(('TRI-3'!BO48  ),2),0))=4,"D+",IF((ROUND(TRUNC(('TRI-3'!BO48 ),2),0))=3,"D-",IF((ROUND(TRUNC(('TRI-3'!BO48 ),2),0))=2,"E+",IF((ROUND(TRUNC(('TRI-3'!BO48  ),2),0))&lt;=1,"E-","")))))))))))</f>
        <v/>
      </c>
      <c r="BP48" s="51" t="str">
        <f>IF(OR('TRI-3'!BP48 ="",'TRI-3'!BP48&lt;0,'TRI-3'!BP48  &gt;10),"",IF((ROUND(TRUNC(('TRI-3'!BP48  ),2),0))=10,"A+",IF((ROUND(TRUNC(('TRI-3'!BP48  ),2),0))=9,"A-",IF((ROUND(TRUNC(('TRI-3'!BP48   ),2),0))=8,"B+",IF((ROUND(TRUNC(('TRI-3'!BP48 ),2),0))=7,"B-",IF((ROUND(TRUNC(('TRI-3'!BP48  ),2),0))=6,"C+",IF((ROUND(TRUNC(('TRI-3'!BP48  ),2),0))=5,"C-",IF((ROUND(TRUNC(('TRI-3'!BP48  ),2),0))=4,"D+",IF((ROUND(TRUNC(('TRI-3'!BP48 ),2),0))=3,"D-",IF((ROUND(TRUNC(('TRI-3'!BP48 ),2),0))=2,"E+",IF((ROUND(TRUNC(('TRI-3'!BP48  ),2),0))&lt;=1,"E-","")))))))))))</f>
        <v/>
      </c>
      <c r="BQ48" s="51" t="str">
        <f>IF(OR('TRI-3'!BQ48 ="",'TRI-3'!BQ48&lt;0,'TRI-3'!BQ48  &gt;10),"",IF((ROUND(TRUNC(('TRI-3'!BQ48  ),2),0))=10,"A+",IF((ROUND(TRUNC(('TRI-3'!BQ48  ),2),0))=9,"A-",IF((ROUND(TRUNC(('TRI-3'!BQ48   ),2),0))=8,"B+",IF((ROUND(TRUNC(('TRI-3'!BQ48 ),2),0))=7,"B-",IF((ROUND(TRUNC(('TRI-3'!BQ48  ),2),0))=6,"C+",IF((ROUND(TRUNC(('TRI-3'!BQ48  ),2),0))=5,"C-",IF((ROUND(TRUNC(('TRI-3'!BQ48  ),2),0))=4,"D+",IF((ROUND(TRUNC(('TRI-3'!BQ48 ),2),0))=3,"D-",IF((ROUND(TRUNC(('TRI-3'!BQ48 ),2),0))=2,"E+",IF((ROUND(TRUNC(('TRI-3'!BQ48  ),2),0))&lt;=1,"E-","")))))))))))</f>
        <v/>
      </c>
      <c r="BR48" s="51" t="str">
        <f>IF(OR('TRI-3'!BR48 ="",'TRI-3'!BR48&lt;0,'TRI-3'!BR48  &gt;10),"",IF((ROUND(TRUNC(('TRI-3'!BR48  ),2),0))=10,"A+",IF((ROUND(TRUNC(('TRI-3'!BR48  ),2),0))=9,"A-",IF((ROUND(TRUNC(('TRI-3'!BR48   ),2),0))=8,"B+",IF((ROUND(TRUNC(('TRI-3'!BR48 ),2),0))=7,"B-",IF((ROUND(TRUNC(('TRI-3'!BR48  ),2),0))=6,"C+",IF((ROUND(TRUNC(('TRI-3'!BR48  ),2),0))=5,"C-",IF((ROUND(TRUNC(('TRI-3'!BR48  ),2),0))=4,"D+",IF((ROUND(TRUNC(('TRI-3'!BR48 ),2),0))=3,"D-",IF((ROUND(TRUNC(('TRI-3'!BR48 ),2),0))=2,"E+",IF((ROUND(TRUNC(('TRI-3'!BR48  ),2),0))&lt;=1,"E-","")))))))))))</f>
        <v/>
      </c>
      <c r="BS48" s="51" t="str">
        <f>IF(OR('TRI-3'!BS48 ="",'TRI-3'!BS48&lt;0,'TRI-3'!BS48  &gt;10),"",IF((ROUND(TRUNC(('TRI-3'!BS48  ),2),0))=10,"A+",IF((ROUND(TRUNC(('TRI-3'!BS48  ),2),0))=9,"A-",IF((ROUND(TRUNC(('TRI-3'!BS48   ),2),0))=8,"B+",IF((ROUND(TRUNC(('TRI-3'!BS48 ),2),0))=7,"B-",IF((ROUND(TRUNC(('TRI-3'!BS48  ),2),0))=6,"C+",IF((ROUND(TRUNC(('TRI-3'!BS48  ),2),0))=5,"C-",IF((ROUND(TRUNC(('TRI-3'!BS48  ),2),0))=4,"D+",IF((ROUND(TRUNC(('TRI-3'!BS48 ),2),0))=3,"D-",IF((ROUND(TRUNC(('TRI-3'!BS48 ),2),0))=2,"E+",IF((ROUND(TRUNC(('TRI-3'!BS48  ),2),0))&lt;=1,"E-","")))))))))))</f>
        <v/>
      </c>
      <c r="BT48" s="51" t="str">
        <f>IF(OR('TRI-3'!BT48 ="",'TRI-3'!BT48&lt;0,'TRI-3'!BT48  &gt;10),"",IF((ROUND(TRUNC(('TRI-3'!BT48  ),2),0))=10,"A+",IF((ROUND(TRUNC(('TRI-3'!BT48  ),2),0))=9,"A-",IF((ROUND(TRUNC(('TRI-3'!BT48   ),2),0))=8,"B+",IF((ROUND(TRUNC(('TRI-3'!BT48 ),2),0))=7,"B-",IF((ROUND(TRUNC(('TRI-3'!BT48  ),2),0))=6,"C+",IF((ROUND(TRUNC(('TRI-3'!BT48  ),2),0))=5,"C-",IF((ROUND(TRUNC(('TRI-3'!BT48  ),2),0))=4,"D+",IF((ROUND(TRUNC(('TRI-3'!BT48 ),2),0))=3,"D-",IF((ROUND(TRUNC(('TRI-3'!BT48 ),2),0))=2,"E+",IF((ROUND(TRUNC(('TRI-3'!BT48  ),2),0))&lt;=1,"E-","")))))))))))</f>
        <v/>
      </c>
      <c r="BU48" s="51" t="str">
        <f>IF(OR('TRI-3'!BU48 ="",'TRI-3'!BU48&lt;0,'TRI-3'!BU48  &gt;10),"",IF((ROUND(TRUNC(('TRI-3'!BU48  ),2),0))=10,"A+",IF((ROUND(TRUNC(('TRI-3'!BU48  ),2),0))=9,"A-",IF((ROUND(TRUNC(('TRI-3'!BU48   ),2),0))=8,"B+",IF((ROUND(TRUNC(('TRI-3'!BU48 ),2),0))=7,"B-",IF((ROUND(TRUNC(('TRI-3'!BU48  ),2),0))=6,"C+",IF((ROUND(TRUNC(('TRI-3'!BU48  ),2),0))=5,"C-",IF((ROUND(TRUNC(('TRI-3'!BU48  ),2),0))=4,"D+",IF((ROUND(TRUNC(('TRI-3'!BU48 ),2),0))=3,"D-",IF((ROUND(TRUNC(('TRI-3'!BU48 ),2),0))=2,"E+",IF((ROUND(TRUNC(('TRI-3'!BU48  ),2),0))&lt;=1,"E-","")))))))))))</f>
        <v/>
      </c>
      <c r="BV48" s="51" t="str">
        <f>IF(OR('TRI-3'!BV48 ="",'TRI-3'!BV48&lt;0,'TRI-3'!BV48  &gt;10),"",IF((ROUND(TRUNC(('TRI-3'!BV48  ),2),0))=10,"A+",IF((ROUND(TRUNC(('TRI-3'!BV48  ),2),0))=9,"A-",IF((ROUND(TRUNC(('TRI-3'!BV48   ),2),0))=8,"B+",IF((ROUND(TRUNC(('TRI-3'!BV48 ),2),0))=7,"B-",IF((ROUND(TRUNC(('TRI-3'!BV48  ),2),0))=6,"C+",IF((ROUND(TRUNC(('TRI-3'!BV48  ),2),0))=5,"C-",IF((ROUND(TRUNC(('TRI-3'!BV48  ),2),0))=4,"D+",IF((ROUND(TRUNC(('TRI-3'!BV48 ),2),0))=3,"D-",IF((ROUND(TRUNC(('TRI-3'!BV48 ),2),0))=2,"E+",IF((ROUND(TRUNC(('TRI-3'!BV48  ),2),0))&lt;=1,"E-","")))))))))))</f>
        <v/>
      </c>
      <c r="BW48" s="51" t="str">
        <f>IF(OR('TRI-3'!BW48 ="",'TRI-3'!BW48&lt;0,'TRI-3'!BW48  &gt;10),"",IF((ROUND(TRUNC(('TRI-3'!BW48  ),2),0))=10,"A+",IF((ROUND(TRUNC(('TRI-3'!BW48  ),2),0))=9,"A-",IF((ROUND(TRUNC(('TRI-3'!BW48   ),2),0))=8,"B+",IF((ROUND(TRUNC(('TRI-3'!BW48 ),2),0))=7,"B-",IF((ROUND(TRUNC(('TRI-3'!BW48  ),2),0))=6,"C+",IF((ROUND(TRUNC(('TRI-3'!BW48  ),2),0))=5,"C-",IF((ROUND(TRUNC(('TRI-3'!BW48  ),2),0))=4,"D+",IF((ROUND(TRUNC(('TRI-3'!BW48 ),2),0))=3,"D-",IF((ROUND(TRUNC(('TRI-3'!BW48 ),2),0))=2,"E+",IF((ROUND(TRUNC(('TRI-3'!BW48  ),2),0))&lt;=1,"E-","")))))))))))</f>
        <v/>
      </c>
      <c r="BX48" s="51" t="str">
        <f>IF(OR('TRI-3'!BX48 ="",'TRI-3'!BX48&lt;0,'TRI-3'!BX48  &gt;10),"",IF((ROUND(TRUNC(('TRI-3'!BX48  ),2),0))=10,"A+",IF((ROUND(TRUNC(('TRI-3'!BX48  ),2),0))=9,"A-",IF((ROUND(TRUNC(('TRI-3'!BX48   ),2),0))=8,"B+",IF((ROUND(TRUNC(('TRI-3'!BX48 ),2),0))=7,"B-",IF((ROUND(TRUNC(('TRI-3'!BX48  ),2),0))=6,"C+",IF((ROUND(TRUNC(('TRI-3'!BX48  ),2),0))=5,"C-",IF((ROUND(TRUNC(('TRI-3'!BX48  ),2),0))=4,"D+",IF((ROUND(TRUNC(('TRI-3'!BX48 ),2),0))=3,"D-",IF((ROUND(TRUNC(('TRI-3'!BX48 ),2),0))=2,"E+",IF((ROUND(TRUNC(('TRI-3'!BX48  ),2),0))&lt;=1,"E-","")))))))))))</f>
        <v/>
      </c>
      <c r="BY48" s="51" t="str">
        <f>IF(OR('TRI-3'!BY48 ="",'TRI-3'!BY48&lt;0,'TRI-3'!BY48  &gt;10),"",IF((ROUND(TRUNC(('TRI-3'!BY48  ),2),0))=10,"A+",IF((ROUND(TRUNC(('TRI-3'!BY48  ),2),0))=9,"A-",IF((ROUND(TRUNC(('TRI-3'!BY48   ),2),0))=8,"B+",IF((ROUND(TRUNC(('TRI-3'!BY48 ),2),0))=7,"B-",IF((ROUND(TRUNC(('TRI-3'!BY48  ),2),0))=6,"C+",IF((ROUND(TRUNC(('TRI-3'!BY48  ),2),0))=5,"C-",IF((ROUND(TRUNC(('TRI-3'!BY48  ),2),0))=4,"D+",IF((ROUND(TRUNC(('TRI-3'!BY48 ),2),0))=3,"D-",IF((ROUND(TRUNC(('TRI-3'!BY48 ),2),0))=2,"E+",IF((ROUND(TRUNC(('TRI-3'!BY48  ),2),0))&lt;=1,"E-","")))))))))))</f>
        <v/>
      </c>
      <c r="BZ48" s="51" t="str">
        <f>IF(OR('TRI-3'!BZ48 ="",'TRI-3'!BZ48&lt;0,'TRI-3'!BZ48  &gt;10),"",IF((ROUND(TRUNC(('TRI-3'!BZ48  ),2),0))=10,"A+",IF((ROUND(TRUNC(('TRI-3'!BZ48  ),2),0))=9,"A-",IF((ROUND(TRUNC(('TRI-3'!BZ48   ),2),0))=8,"B+",IF((ROUND(TRUNC(('TRI-3'!BZ48 ),2),0))=7,"B-",IF((ROUND(TRUNC(('TRI-3'!BZ48  ),2),0))=6,"C+",IF((ROUND(TRUNC(('TRI-3'!BZ48  ),2),0))=5,"C-",IF((ROUND(TRUNC(('TRI-3'!BZ48  ),2),0))=4,"D+",IF((ROUND(TRUNC(('TRI-3'!BZ48 ),2),0))=3,"D-",IF((ROUND(TRUNC(('TRI-3'!BZ48 ),2),0))=2,"E+",IF((ROUND(TRUNC(('TRI-3'!BZ48  ),2),0))&lt;=1,"E-","")))))))))))</f>
        <v/>
      </c>
      <c r="CA48" s="51" t="str">
        <f>IF(OR('TRI-3'!CA48 ="",'TRI-3'!CA48&lt;0,'TRI-3'!CA48  &gt;10),"",IF((ROUND(TRUNC(('TRI-3'!CA48  ),2),0))=10,"A+",IF((ROUND(TRUNC(('TRI-3'!CA48  ),2),0))=9,"A-",IF((ROUND(TRUNC(('TRI-3'!CA48   ),2),0))=8,"B+",IF((ROUND(TRUNC(('TRI-3'!CA48 ),2),0))=7,"B-",IF((ROUND(TRUNC(('TRI-3'!CA48  ),2),0))=6,"C+",IF((ROUND(TRUNC(('TRI-3'!CA48  ),2),0))=5,"C-",IF((ROUND(TRUNC(('TRI-3'!CA48  ),2),0))=4,"D+",IF((ROUND(TRUNC(('TRI-3'!CA48 ),2),0))=3,"D-",IF((ROUND(TRUNC(('TRI-3'!CA48 ),2),0))=2,"E+",IF((ROUND(TRUNC(('TRI-3'!CA48  ),2),0))&lt;=1,"E-","")))))))))))</f>
        <v/>
      </c>
      <c r="CB48" s="51" t="str">
        <f>IF(OR('TRI-3'!CB48 ="",'TRI-3'!CB48&lt;0,'TRI-3'!CB48  &gt;10),"",IF((ROUND(TRUNC(('TRI-3'!CB48  ),2),0))=10,"A+",IF((ROUND(TRUNC(('TRI-3'!CB48  ),2),0))=9,"A-",IF((ROUND(TRUNC(('TRI-3'!CB48   ),2),0))=8,"B+",IF((ROUND(TRUNC(('TRI-3'!CB48 ),2),0))=7,"B-",IF((ROUND(TRUNC(('TRI-3'!CB48  ),2),0))=6,"C+",IF((ROUND(TRUNC(('TRI-3'!CB48  ),2),0))=5,"C-",IF((ROUND(TRUNC(('TRI-3'!CB48  ),2),0))=4,"D+",IF((ROUND(TRUNC(('TRI-3'!CB48 ),2),0))=3,"D-",IF((ROUND(TRUNC(('TRI-3'!CB48 ),2),0))=2,"E+",IF((ROUND(TRUNC(('TRI-3'!CB48  ),2),0))&lt;=1,"E-","")))))))))))</f>
        <v/>
      </c>
      <c r="CC48" s="51" t="str">
        <f>IF(OR('TRI-3'!CC48 ="",'TRI-3'!CC48&lt;0,'TRI-3'!CC48  &gt;10),"",IF((ROUND(TRUNC(('TRI-3'!CC48  ),2),0))=10,"A+",IF((ROUND(TRUNC(('TRI-3'!CC48  ),2),0))=9,"A-",IF((ROUND(TRUNC(('TRI-3'!CC48   ),2),0))=8,"B+",IF((ROUND(TRUNC(('TRI-3'!CC48 ),2),0))=7,"B-",IF((ROUND(TRUNC(('TRI-3'!CC48  ),2),0))=6,"C+",IF((ROUND(TRUNC(('TRI-3'!CC48  ),2),0))=5,"C-",IF((ROUND(TRUNC(('TRI-3'!CC48  ),2),0))=4,"D+",IF((ROUND(TRUNC(('TRI-3'!CC48 ),2),0))=3,"D-",IF((ROUND(TRUNC(('TRI-3'!CC48 ),2),0))=2,"E+",IF((ROUND(TRUNC(('TRI-3'!CC48  ),2),0))&lt;=1,"E-","")))))))))))</f>
        <v/>
      </c>
      <c r="CD48" s="51" t="str">
        <f>IF(OR('TRI-3'!CD48 ="",'TRI-3'!CD48&lt;0,'TRI-3'!CD48  &gt;10),"",IF((ROUND(TRUNC(('TRI-3'!CD48  ),2),0))=10,"A+",IF((ROUND(TRUNC(('TRI-3'!CD48  ),2),0))=9,"A-",IF((ROUND(TRUNC(('TRI-3'!CD48   ),2),0))=8,"B+",IF((ROUND(TRUNC(('TRI-3'!CD48 ),2),0))=7,"B-",IF((ROUND(TRUNC(('TRI-3'!CD48  ),2),0))=6,"C+",IF((ROUND(TRUNC(('TRI-3'!CD48  ),2),0))=5,"C-",IF((ROUND(TRUNC(('TRI-3'!CD48  ),2),0))=4,"D+",IF((ROUND(TRUNC(('TRI-3'!CD48 ),2),0))=3,"D-",IF((ROUND(TRUNC(('TRI-3'!CD48 ),2),0))=2,"E+",IF((ROUND(TRUNC(('TRI-3'!CD48  ),2),0))&lt;=1,"E-","")))))))))))</f>
        <v/>
      </c>
      <c r="CE48" s="51" t="str">
        <f>IF(OR('TRI-3'!CE48 ="",'TRI-3'!CE48&lt;0,'TRI-3'!CE48  &gt;10),"",IF((ROUND(TRUNC(('TRI-3'!CE48  ),2),0))=10,"A+",IF((ROUND(TRUNC(('TRI-3'!CE48  ),2),0))=9,"A-",IF((ROUND(TRUNC(('TRI-3'!CE48   ),2),0))=8,"B+",IF((ROUND(TRUNC(('TRI-3'!CE48 ),2),0))=7,"B-",IF((ROUND(TRUNC(('TRI-3'!CE48  ),2),0))=6,"C+",IF((ROUND(TRUNC(('TRI-3'!CE48  ),2),0))=5,"C-",IF((ROUND(TRUNC(('TRI-3'!CE48  ),2),0))=4,"D+",IF((ROUND(TRUNC(('TRI-3'!CE48 ),2),0))=3,"D-",IF((ROUND(TRUNC(('TRI-3'!CE48 ),2),0))=2,"E+",IF((ROUND(TRUNC(('TRI-3'!CE48  ),2),0))&lt;=1,"E-","")))))))))))</f>
        <v/>
      </c>
      <c r="CF48" s="51" t="str">
        <f>IF(OR('TRI-3'!CF48 ="",'TRI-3'!CF48&lt;0,'TRI-3'!CF48  &gt;10),"",IF((ROUND(TRUNC(('TRI-3'!CF48  ),2),0))=10,"A+",IF((ROUND(TRUNC(('TRI-3'!CF48  ),2),0))=9,"A-",IF((ROUND(TRUNC(('TRI-3'!CF48   ),2),0))=8,"B+",IF((ROUND(TRUNC(('TRI-3'!CF48 ),2),0))=7,"B-",IF((ROUND(TRUNC(('TRI-3'!CF48  ),2),0))=6,"C+",IF((ROUND(TRUNC(('TRI-3'!CF48  ),2),0))=5,"C-",IF((ROUND(TRUNC(('TRI-3'!CF48  ),2),0))=4,"D+",IF((ROUND(TRUNC(('TRI-3'!CF48 ),2),0))=3,"D-",IF((ROUND(TRUNC(('TRI-3'!CF48 ),2),0))=2,"E+",IF((ROUND(TRUNC(('TRI-3'!CF48  ),2),0))&lt;=1,"E-","")))))))))))</f>
        <v/>
      </c>
      <c r="CG48" s="51" t="str">
        <f>IF(OR('TRI-3'!CG48 ="",'TRI-3'!CG48&lt;0,'TRI-3'!CG48  &gt;10),"",IF((ROUND(TRUNC(('TRI-3'!CG48  ),2),0))=10,"A+",IF((ROUND(TRUNC(('TRI-3'!CG48  ),2),0))=9,"A-",IF((ROUND(TRUNC(('TRI-3'!CG48   ),2),0))=8,"B+",IF((ROUND(TRUNC(('TRI-3'!CG48 ),2),0))=7,"B-",IF((ROUND(TRUNC(('TRI-3'!CG48  ),2),0))=6,"C+",IF((ROUND(TRUNC(('TRI-3'!CG48  ),2),0))=5,"C-",IF((ROUND(TRUNC(('TRI-3'!CG48  ),2),0))=4,"D+",IF((ROUND(TRUNC(('TRI-3'!CG48 ),2),0))=3,"D-",IF((ROUND(TRUNC(('TRI-3'!CG48 ),2),0))=2,"E+",IF((ROUND(TRUNC(('TRI-3'!CG48  ),2),0))&lt;=1,"E-","")))))))))))</f>
        <v/>
      </c>
      <c r="CH48" s="51" t="str">
        <f>IF(OR('TRI-3'!CH48 ="",'TRI-3'!CH48&lt;0,'TRI-3'!CH48  &gt;10),"",IF((ROUND(TRUNC(('TRI-3'!CH48  ),2),0))=10,"A+",IF((ROUND(TRUNC(('TRI-3'!CH48  ),2),0))=9,"A-",IF((ROUND(TRUNC(('TRI-3'!CH48   ),2),0))=8,"B+",IF((ROUND(TRUNC(('TRI-3'!CH48 ),2),0))=7,"B-",IF((ROUND(TRUNC(('TRI-3'!CH48  ),2),0))=6,"C+",IF((ROUND(TRUNC(('TRI-3'!CH48  ),2),0))=5,"C-",IF((ROUND(TRUNC(('TRI-3'!CH48  ),2),0))=4,"D+",IF((ROUND(TRUNC(('TRI-3'!CH48 ),2),0))=3,"D-",IF((ROUND(TRUNC(('TRI-3'!CH48 ),2),0))=2,"E+",IF((ROUND(TRUNC(('TRI-3'!CH48  ),2),0))&lt;=1,"E-","")))))))))))</f>
        <v/>
      </c>
      <c r="CI48" s="51" t="str">
        <f>IF(OR('TRI-3'!CI48 ="",'TRI-3'!CI48&lt;0,'TRI-3'!CI48  &gt;10),"",IF((ROUND(TRUNC(('TRI-3'!CI48  ),2),0))=10,"A+",IF((ROUND(TRUNC(('TRI-3'!CI48  ),2),0))=9,"A-",IF((ROUND(TRUNC(('TRI-3'!CI48   ),2),0))=8,"B+",IF((ROUND(TRUNC(('TRI-3'!CI48 ),2),0))=7,"B-",IF((ROUND(TRUNC(('TRI-3'!CI48  ),2),0))=6,"C+",IF((ROUND(TRUNC(('TRI-3'!CI48  ),2),0))=5,"C-",IF((ROUND(TRUNC(('TRI-3'!CI48  ),2),0))=4,"D+",IF((ROUND(TRUNC(('TRI-3'!CI48 ),2),0))=3,"D-",IF((ROUND(TRUNC(('TRI-3'!CI48 ),2),0))=2,"E+",IF((ROUND(TRUNC(('TRI-3'!CI48  ),2),0))&lt;=1,"E-","")))))))))))</f>
        <v/>
      </c>
      <c r="CJ48" s="51" t="str">
        <f>IF(OR('TRI-3'!CJ48 ="",'TRI-3'!CJ48&lt;0,'TRI-3'!CJ48  &gt;10),"",IF((ROUND(TRUNC(('TRI-3'!CJ48  ),2),0))=10,"A+",IF((ROUND(TRUNC(('TRI-3'!CJ48  ),2),0))=9,"A-",IF((ROUND(TRUNC(('TRI-3'!CJ48   ),2),0))=8,"B+",IF((ROUND(TRUNC(('TRI-3'!CJ48 ),2),0))=7,"B-",IF((ROUND(TRUNC(('TRI-3'!CJ48  ),2),0))=6,"C+",IF((ROUND(TRUNC(('TRI-3'!CJ48  ),2),0))=5,"C-",IF((ROUND(TRUNC(('TRI-3'!CJ48  ),2),0))=4,"D+",IF((ROUND(TRUNC(('TRI-3'!CJ48 ),2),0))=3,"D-",IF((ROUND(TRUNC(('TRI-3'!CJ48 ),2),0))=2,"E+",IF((ROUND(TRUNC(('TRI-3'!CJ48  ),2),0))&lt;=1,"E-","")))))))))))</f>
        <v/>
      </c>
      <c r="CK48" s="51" t="str">
        <f>IF(OR('TRI-3'!CK48 ="",'TRI-3'!CK48&lt;0,'TRI-3'!CK48  &gt;10),"",IF((ROUND(TRUNC(('TRI-3'!CK48  ),2),0))=10,"A+",IF((ROUND(TRUNC(('TRI-3'!CK48  ),2),0))=9,"A-",IF((ROUND(TRUNC(('TRI-3'!CK48   ),2),0))=8,"B+",IF((ROUND(TRUNC(('TRI-3'!CK48 ),2),0))=7,"B-",IF((ROUND(TRUNC(('TRI-3'!CK48  ),2),0))=6,"C+",IF((ROUND(TRUNC(('TRI-3'!CK48  ),2),0))=5,"C-",IF((ROUND(TRUNC(('TRI-3'!CK48  ),2),0))=4,"D+",IF((ROUND(TRUNC(('TRI-3'!CK48 ),2),0))=3,"D-",IF((ROUND(TRUNC(('TRI-3'!CK48 ),2),0))=2,"E+",IF((ROUND(TRUNC(('TRI-3'!CK48  ),2),0))&lt;=1,"E-","")))))))))))</f>
        <v/>
      </c>
      <c r="CL48" s="51" t="str">
        <f>IF(OR('TRI-3'!CL48 ="",'TRI-3'!CL48&lt;0,'TRI-3'!CL48  &gt;10),"",IF((ROUND(TRUNC(('TRI-3'!CL48  ),2),0))=10,"A+",IF((ROUND(TRUNC(('TRI-3'!CL48  ),2),0))=9,"A-",IF((ROUND(TRUNC(('TRI-3'!CL48   ),2),0))=8,"B+",IF((ROUND(TRUNC(('TRI-3'!CL48 ),2),0))=7,"B-",IF((ROUND(TRUNC(('TRI-3'!CL48  ),2),0))=6,"C+",IF((ROUND(TRUNC(('TRI-3'!CL48  ),2),0))=5,"C-",IF((ROUND(TRUNC(('TRI-3'!CL48  ),2),0))=4,"D+",IF((ROUND(TRUNC(('TRI-3'!CL48 ),2),0))=3,"D-",IF((ROUND(TRUNC(('TRI-3'!CL48 ),2),0))=2,"E+",IF((ROUND(TRUNC(('TRI-3'!CL48  ),2),0))&lt;=1,"E-","")))))))))))</f>
        <v/>
      </c>
      <c r="CM48" s="51" t="str">
        <f>IF(OR('TRI-3'!CM48 ="",'TRI-3'!CM48&lt;0,'TRI-3'!CM48  &gt;10),"",IF((ROUND(TRUNC(('TRI-3'!CM48  ),2),0))=10,"A+",IF((ROUND(TRUNC(('TRI-3'!CM48  ),2),0))=9,"A-",IF((ROUND(TRUNC(('TRI-3'!CM48   ),2),0))=8,"B+",IF((ROUND(TRUNC(('TRI-3'!CM48 ),2),0))=7,"B-",IF((ROUND(TRUNC(('TRI-3'!CM48  ),2),0))=6,"C+",IF((ROUND(TRUNC(('TRI-3'!CM48  ),2),0))=5,"C-",IF((ROUND(TRUNC(('TRI-3'!CM48  ),2),0))=4,"D+",IF((ROUND(TRUNC(('TRI-3'!CM48 ),2),0))=3,"D-",IF((ROUND(TRUNC(('TRI-3'!CM48 ),2),0))=2,"E+",IF((ROUND(TRUNC(('TRI-3'!CM48  ),2),0))&lt;=1,"E-","")))))))))))</f>
        <v/>
      </c>
      <c r="CN48" s="51" t="str">
        <f>IF(OR('TRI-3'!CN48 ="",'TRI-3'!CN48&lt;0,'TRI-3'!CN48  &gt;10),"",IF((ROUND(TRUNC(('TRI-3'!CN48  ),2),0))=10,"A+",IF((ROUND(TRUNC(('TRI-3'!CN48  ),2),0))=9,"A-",IF((ROUND(TRUNC(('TRI-3'!CN48   ),2),0))=8,"B+",IF((ROUND(TRUNC(('TRI-3'!CN48 ),2),0))=7,"B-",IF((ROUND(TRUNC(('TRI-3'!CN48  ),2),0))=6,"C+",IF((ROUND(TRUNC(('TRI-3'!CN48  ),2),0))=5,"C-",IF((ROUND(TRUNC(('TRI-3'!CN48  ),2),0))=4,"D+",IF((ROUND(TRUNC(('TRI-3'!CN48 ),2),0))=3,"D-",IF((ROUND(TRUNC(('TRI-3'!CN48 ),2),0))=2,"E+",IF((ROUND(TRUNC(('TRI-3'!CN48  ),2),0))&lt;=1,"E-","")))))))))))</f>
        <v/>
      </c>
      <c r="CO48" s="51" t="str">
        <f>IF(OR('TRI-3'!CO48 ="",'TRI-3'!CO48&lt;0,'TRI-3'!CO48  &gt;10),"",IF((ROUND(TRUNC(('TRI-3'!CO48  ),2),0))=10,"A+",IF((ROUND(TRUNC(('TRI-3'!CO48  ),2),0))=9,"A-",IF((ROUND(TRUNC(('TRI-3'!CO48   ),2),0))=8,"B+",IF((ROUND(TRUNC(('TRI-3'!CO48 ),2),0))=7,"B-",IF((ROUND(TRUNC(('TRI-3'!CO48  ),2),0))=6,"C+",IF((ROUND(TRUNC(('TRI-3'!CO48  ),2),0))=5,"C-",IF((ROUND(TRUNC(('TRI-3'!CO48  ),2),0))=4,"D+",IF((ROUND(TRUNC(('TRI-3'!CO48 ),2),0))=3,"D-",IF((ROUND(TRUNC(('TRI-3'!CO48 ),2),0))=2,"E+",IF((ROUND(TRUNC(('TRI-3'!CO48  ),2),0))&lt;=1,"E-","")))))))))))</f>
        <v/>
      </c>
      <c r="CP48" s="51" t="str">
        <f>IF(OR('TRI-3'!CP48 ="",'TRI-3'!CP48&lt;0,'TRI-3'!CP48  &gt;10),"",IF((ROUND(TRUNC(('TRI-3'!CP48  ),2),0))=10,"A+",IF((ROUND(TRUNC(('TRI-3'!CP48  ),2),0))=9,"A-",IF((ROUND(TRUNC(('TRI-3'!CP48   ),2),0))=8,"B+",IF((ROUND(TRUNC(('TRI-3'!CP48 ),2),0))=7,"B-",IF((ROUND(TRUNC(('TRI-3'!CP48  ),2),0))=6,"C+",IF((ROUND(TRUNC(('TRI-3'!CP48  ),2),0))=5,"C-",IF((ROUND(TRUNC(('TRI-3'!CP48  ),2),0))=4,"D+",IF((ROUND(TRUNC(('TRI-3'!CP48 ),2),0))=3,"D-",IF((ROUND(TRUNC(('TRI-3'!CP48 ),2),0))=2,"E+",IF((ROUND(TRUNC(('TRI-3'!CP48  ),2),0))&lt;=1,"E-","")))))))))))</f>
        <v/>
      </c>
      <c r="CQ48" s="51" t="str">
        <f>IF(OR('TRI-3'!CQ48 ="",'TRI-3'!CQ48&lt;0,'TRI-3'!CQ48  &gt;10),"",IF((ROUND(TRUNC(('TRI-3'!CQ48  ),2),0))=10,"A+",IF((ROUND(TRUNC(('TRI-3'!CQ48  ),2),0))=9,"A-",IF((ROUND(TRUNC(('TRI-3'!CQ48   ),2),0))=8,"B+",IF((ROUND(TRUNC(('TRI-3'!CQ48 ),2),0))=7,"B-",IF((ROUND(TRUNC(('TRI-3'!CQ48  ),2),0))=6,"C+",IF((ROUND(TRUNC(('TRI-3'!CQ48  ),2),0))=5,"C-",IF((ROUND(TRUNC(('TRI-3'!CQ48  ),2),0))=4,"D+",IF((ROUND(TRUNC(('TRI-3'!CQ48 ),2),0))=3,"D-",IF((ROUND(TRUNC(('TRI-3'!CQ48 ),2),0))=2,"E+",IF((ROUND(TRUNC(('TRI-3'!CQ48  ),2),0))&lt;=1,"E-","")))))))))))</f>
        <v/>
      </c>
      <c r="CR48" s="51" t="str">
        <f>IF(OR('TRI-3'!CR48 ="",'TRI-3'!CR48&lt;0,'TRI-3'!CR48  &gt;10),"",IF((ROUND(TRUNC(('TRI-3'!CR48  ),2),0))=10,"A+",IF((ROUND(TRUNC(('TRI-3'!CR48  ),2),0))=9,"A-",IF((ROUND(TRUNC(('TRI-3'!CR48   ),2),0))=8,"B+",IF((ROUND(TRUNC(('TRI-3'!CR48 ),2),0))=7,"B-",IF((ROUND(TRUNC(('TRI-3'!CR48  ),2),0))=6,"C+",IF((ROUND(TRUNC(('TRI-3'!CR48  ),2),0))=5,"C-",IF((ROUND(TRUNC(('TRI-3'!CR48  ),2),0))=4,"D+",IF((ROUND(TRUNC(('TRI-3'!CR48 ),2),0))=3,"D-",IF((ROUND(TRUNC(('TRI-3'!CR48 ),2),0))=2,"E+",IF((ROUND(TRUNC(('TRI-3'!CR48  ),2),0))&lt;=1,"E-","")))))))))))</f>
        <v/>
      </c>
      <c r="CS48" s="51" t="str">
        <f>IF(OR('TRI-3'!CS48 ="",'TRI-3'!CS48&lt;0,'TRI-3'!CS48  &gt;10),"",IF((ROUND(TRUNC(('TRI-3'!CS48  ),2),0))=10,"A+",IF((ROUND(TRUNC(('TRI-3'!CS48  ),2),0))=9,"A-",IF((ROUND(TRUNC(('TRI-3'!CS48   ),2),0))=8,"B+",IF((ROUND(TRUNC(('TRI-3'!CS48 ),2),0))=7,"B-",IF((ROUND(TRUNC(('TRI-3'!CS48  ),2),0))=6,"C+",IF((ROUND(TRUNC(('TRI-3'!CS48  ),2),0))=5,"C-",IF((ROUND(TRUNC(('TRI-3'!CS48  ),2),0))=4,"D+",IF((ROUND(TRUNC(('TRI-3'!CS48 ),2),0))=3,"D-",IF((ROUND(TRUNC(('TRI-3'!CS48 ),2),0))=2,"E+",IF((ROUND(TRUNC(('TRI-3'!CS48  ),2),0))&lt;=1,"E-","")))))))))))</f>
        <v/>
      </c>
      <c r="CT48" s="51" t="str">
        <f>IF(OR('TRI-3'!CT48 ="",'TRI-3'!CT48&lt;0,'TRI-3'!CT48  &gt;10),"",IF((ROUND(TRUNC(('TRI-3'!CT48  ),2),0))=10,"A+",IF((ROUND(TRUNC(('TRI-3'!CT48  ),2),0))=9,"A-",IF((ROUND(TRUNC(('TRI-3'!CT48   ),2),0))=8,"B+",IF((ROUND(TRUNC(('TRI-3'!CT48 ),2),0))=7,"B-",IF((ROUND(TRUNC(('TRI-3'!CT48  ),2),0))=6,"C+",IF((ROUND(TRUNC(('TRI-3'!CT48  ),2),0))=5,"C-",IF((ROUND(TRUNC(('TRI-3'!CT48  ),2),0))=4,"D+",IF((ROUND(TRUNC(('TRI-3'!CT48 ),2),0))=3,"D-",IF((ROUND(TRUNC(('TRI-3'!CT48 ),2),0))=2,"E+",IF((ROUND(TRUNC(('TRI-3'!CT48  ),2),0))&lt;=1,"E-","")))))))))))</f>
        <v/>
      </c>
      <c r="CU48" s="51" t="str">
        <f>IF(OR('TRI-3'!CU48 ="",'TRI-3'!CU48&lt;0,'TRI-3'!CU48  &gt;10),"",IF((ROUND(TRUNC(('TRI-3'!CU48  ),2),0))=10,"A+",IF((ROUND(TRUNC(('TRI-3'!CU48  ),2),0))=9,"A-",IF((ROUND(TRUNC(('TRI-3'!CU48   ),2),0))=8,"B+",IF((ROUND(TRUNC(('TRI-3'!CU48 ),2),0))=7,"B-",IF((ROUND(TRUNC(('TRI-3'!CU48  ),2),0))=6,"C+",IF((ROUND(TRUNC(('TRI-3'!CU48  ),2),0))=5,"C-",IF((ROUND(TRUNC(('TRI-3'!CU48  ),2),0))=4,"D+",IF((ROUND(TRUNC(('TRI-3'!CU48 ),2),0))=3,"D-",IF((ROUND(TRUNC(('TRI-3'!CU48 ),2),0))=2,"E+",IF((ROUND(TRUNC(('TRI-3'!CU48  ),2),0))&lt;=1,"E-","")))))))))))</f>
        <v/>
      </c>
      <c r="CV48" s="51" t="str">
        <f>IF(OR('TRI-3'!CV48 ="",'TRI-3'!CV48&lt;0,'TRI-3'!CV48  &gt;10),"",IF((ROUND(TRUNC(('TRI-3'!CV48  ),2),0))=10,"A+",IF((ROUND(TRUNC(('TRI-3'!CV48  ),2),0))=9,"A-",IF((ROUND(TRUNC(('TRI-3'!CV48   ),2),0))=8,"B+",IF((ROUND(TRUNC(('TRI-3'!CV48 ),2),0))=7,"B-",IF((ROUND(TRUNC(('TRI-3'!CV48  ),2),0))=6,"C+",IF((ROUND(TRUNC(('TRI-3'!CV48  ),2),0))=5,"C-",IF((ROUND(TRUNC(('TRI-3'!CV48  ),2),0))=4,"D+",IF((ROUND(TRUNC(('TRI-3'!CV48 ),2),0))=3,"D-",IF((ROUND(TRUNC(('TRI-3'!CV48 ),2),0))=2,"E+",IF((ROUND(TRUNC(('TRI-3'!CV48  ),2),0))&lt;=1,"E-","")))))))))))</f>
        <v/>
      </c>
      <c r="CW48" s="51" t="str">
        <f>IF(OR('TRI-3'!CW48 ="",'TRI-3'!CW48&lt;0,'TRI-3'!CW48  &gt;10),"",IF((ROUND(TRUNC(('TRI-3'!CW48  ),2),0))=10,"A+",IF((ROUND(TRUNC(('TRI-3'!CW48  ),2),0))=9,"A-",IF((ROUND(TRUNC(('TRI-3'!CW48   ),2),0))=8,"B+",IF((ROUND(TRUNC(('TRI-3'!CW48 ),2),0))=7,"B-",IF((ROUND(TRUNC(('TRI-3'!CW48  ),2),0))=6,"C+",IF((ROUND(TRUNC(('TRI-3'!CW48  ),2),0))=5,"C-",IF((ROUND(TRUNC(('TRI-3'!CW48  ),2),0))=4,"D+",IF((ROUND(TRUNC(('TRI-3'!CW48 ),2),0))=3,"D-",IF((ROUND(TRUNC(('TRI-3'!CW48 ),2),0))=2,"E+",IF((ROUND(TRUNC(('TRI-3'!CW48  ),2),0))&lt;=1,"E-","")))))))))))</f>
        <v/>
      </c>
      <c r="CX48" s="51" t="str">
        <f>IF(OR('TRI-3'!CX48 ="",'TRI-3'!CX48&lt;0,'TRI-3'!CX48  &gt;10),"",IF((ROUND(TRUNC(('TRI-3'!CX48  ),2),0))=10,"A+",IF((ROUND(TRUNC(('TRI-3'!CX48  ),2),0))=9,"A-",IF((ROUND(TRUNC(('TRI-3'!CX48   ),2),0))=8,"B+",IF((ROUND(TRUNC(('TRI-3'!CX48 ),2),0))=7,"B-",IF((ROUND(TRUNC(('TRI-3'!CX48  ),2),0))=6,"C+",IF((ROUND(TRUNC(('TRI-3'!CX48  ),2),0))=5,"C-",IF((ROUND(TRUNC(('TRI-3'!CX48  ),2),0))=4,"D+",IF((ROUND(TRUNC(('TRI-3'!CX48 ),2),0))=3,"D-",IF((ROUND(TRUNC(('TRI-3'!CX48 ),2),0))=2,"E+",IF((ROUND(TRUNC(('TRI-3'!CX48  ),2),0))&lt;=1,"E-","")))))))))))</f>
        <v/>
      </c>
      <c r="CY48" s="51" t="str">
        <f>IF(OR('TRI-3'!CY48 ="",'TRI-3'!CY48&lt;0,'TRI-3'!CY48  &gt;10),"",IF((ROUND(TRUNC(('TRI-3'!CY48  ),2),0))=10,"A+",IF((ROUND(TRUNC(('TRI-3'!CY48  ),2),0))=9,"A-",IF((ROUND(TRUNC(('TRI-3'!CY48   ),2),0))=8,"B+",IF((ROUND(TRUNC(('TRI-3'!CY48 ),2),0))=7,"B-",IF((ROUND(TRUNC(('TRI-3'!CY48  ),2),0))=6,"C+",IF((ROUND(TRUNC(('TRI-3'!CY48  ),2),0))=5,"C-",IF((ROUND(TRUNC(('TRI-3'!CY48  ),2),0))=4,"D+",IF((ROUND(TRUNC(('TRI-3'!CY48 ),2),0))=3,"D-",IF((ROUND(TRUNC(('TRI-3'!CY48 ),2),0))=2,"E+",IF((ROUND(TRUNC(('TRI-3'!CY48  ),2),0))&lt;=1,"E-","")))))))))))</f>
        <v/>
      </c>
      <c r="CZ48" s="51" t="str">
        <f>IF(OR('TRI-3'!CZ48 ="",'TRI-3'!CZ48&lt;0,'TRI-3'!CZ48  &gt;10),"",IF((ROUND(TRUNC(('TRI-3'!CZ48  ),2),0))=10,"A+",IF((ROUND(TRUNC(('TRI-3'!CZ48  ),2),0))=9,"A-",IF((ROUND(TRUNC(('TRI-3'!CZ48   ),2),0))=8,"B+",IF((ROUND(TRUNC(('TRI-3'!CZ48 ),2),0))=7,"B-",IF((ROUND(TRUNC(('TRI-3'!CZ48  ),2),0))=6,"C+",IF((ROUND(TRUNC(('TRI-3'!CZ48  ),2),0))=5,"C-",IF((ROUND(TRUNC(('TRI-3'!CZ48  ),2),0))=4,"D+",IF((ROUND(TRUNC(('TRI-3'!CZ48 ),2),0))=3,"D-",IF((ROUND(TRUNC(('TRI-3'!CZ48 ),2),0))=2,"E+",IF((ROUND(TRUNC(('TRI-3'!CZ48  ),2),0))&lt;=1,"E-","")))))))))))</f>
        <v/>
      </c>
      <c r="DA48" s="51" t="str">
        <f>IF(OR('TRI-3'!DA48 ="",'TRI-3'!DA48&lt;0,'TRI-3'!DA48  &gt;10),"",IF((ROUND(TRUNC(('TRI-3'!DA48  ),2),0))=10,"A+",IF((ROUND(TRUNC(('TRI-3'!DA48  ),2),0))=9,"A-",IF((ROUND(TRUNC(('TRI-3'!DA48   ),2),0))=8,"B+",IF((ROUND(TRUNC(('TRI-3'!DA48 ),2),0))=7,"B-",IF((ROUND(TRUNC(('TRI-3'!DA48  ),2),0))=6,"C+",IF((ROUND(TRUNC(('TRI-3'!DA48  ),2),0))=5,"C-",IF((ROUND(TRUNC(('TRI-3'!DA48  ),2),0))=4,"D+",IF((ROUND(TRUNC(('TRI-3'!DA48 ),2),0))=3,"D-",IF((ROUND(TRUNC(('TRI-3'!DA48 ),2),0))=2,"E+",IF((ROUND(TRUNC(('TRI-3'!DA48  ),2),0))&lt;=1,"E-","")))))))))))</f>
        <v/>
      </c>
      <c r="DB48" s="51" t="str">
        <f>IF(OR('TRI-3'!DB48 ="",'TRI-3'!DB48&lt;0,'TRI-3'!DB48  &gt;10),"",IF((ROUND(TRUNC(('TRI-3'!DB48  ),2),0))=10,"A+",IF((ROUND(TRUNC(('TRI-3'!DB48  ),2),0))=9,"A-",IF((ROUND(TRUNC(('TRI-3'!DB48   ),2),0))=8,"B+",IF((ROUND(TRUNC(('TRI-3'!DB48 ),2),0))=7,"B-",IF((ROUND(TRUNC(('TRI-3'!DB48  ),2),0))=6,"C+",IF((ROUND(TRUNC(('TRI-3'!DB48  ),2),0))=5,"C-",IF((ROUND(TRUNC(('TRI-3'!DB48  ),2),0))=4,"D+",IF((ROUND(TRUNC(('TRI-3'!DB48 ),2),0))=3,"D-",IF((ROUND(TRUNC(('TRI-3'!DB48 ),2),0))=2,"E+",IF((ROUND(TRUNC(('TRI-3'!DB48  ),2),0))&lt;=1,"E-","")))))))))))</f>
        <v/>
      </c>
      <c r="DC48" s="51" t="str">
        <f>IF(OR('TRI-3'!DC48 ="",'TRI-3'!DC48&lt;0,'TRI-3'!DC48  &gt;10),"",IF((ROUND(TRUNC(('TRI-3'!DC48  ),2),0))=10,"A+",IF((ROUND(TRUNC(('TRI-3'!DC48  ),2),0))=9,"A-",IF((ROUND(TRUNC(('TRI-3'!DC48   ),2),0))=8,"B+",IF((ROUND(TRUNC(('TRI-3'!DC48 ),2),0))=7,"B-",IF((ROUND(TRUNC(('TRI-3'!DC48  ),2),0))=6,"C+",IF((ROUND(TRUNC(('TRI-3'!DC48  ),2),0))=5,"C-",IF((ROUND(TRUNC(('TRI-3'!DC48  ),2),0))=4,"D+",IF((ROUND(TRUNC(('TRI-3'!DC48 ),2),0))=3,"D-",IF((ROUND(TRUNC(('TRI-3'!DC48 ),2),0))=2,"E+",IF((ROUND(TRUNC(('TRI-3'!DC48  ),2),0))&lt;=1,"E-","")))))))))))</f>
        <v/>
      </c>
      <c r="DD48" s="51" t="str">
        <f>IF(OR('TRI-3'!DD48 ="",'TRI-3'!DD48&lt;0,'TRI-3'!DD48  &gt;10),"",IF((ROUND(TRUNC(('TRI-3'!DD48  ),2),0))=10,"A+",IF((ROUND(TRUNC(('TRI-3'!DD48  ),2),0))=9,"A-",IF((ROUND(TRUNC(('TRI-3'!DD48   ),2),0))=8,"B+",IF((ROUND(TRUNC(('TRI-3'!DD48 ),2),0))=7,"B-",IF((ROUND(TRUNC(('TRI-3'!DD48  ),2),0))=6,"C+",IF((ROUND(TRUNC(('TRI-3'!DD48  ),2),0))=5,"C-",IF((ROUND(TRUNC(('TRI-3'!DD48  ),2),0))=4,"D+",IF((ROUND(TRUNC(('TRI-3'!DD48 ),2),0))=3,"D-",IF((ROUND(TRUNC(('TRI-3'!DD48 ),2),0))=2,"E+",IF((ROUND(TRUNC(('TRI-3'!DD48  ),2),0))&lt;=1,"E-","")))))))))))</f>
        <v/>
      </c>
      <c r="DE48" s="51" t="str">
        <f>IF(OR('TRI-3'!DE48 ="",'TRI-3'!DE48&lt;0,'TRI-3'!DE48  &gt;10),"",IF((ROUND(TRUNC(('TRI-3'!DE48  ),2),0))=10,"A+",IF((ROUND(TRUNC(('TRI-3'!DE48  ),2),0))=9,"A-",IF((ROUND(TRUNC(('TRI-3'!DE48   ),2),0))=8,"B+",IF((ROUND(TRUNC(('TRI-3'!DE48 ),2),0))=7,"B-",IF((ROUND(TRUNC(('TRI-3'!DE48  ),2),0))=6,"C+",IF((ROUND(TRUNC(('TRI-3'!DE48  ),2),0))=5,"C-",IF((ROUND(TRUNC(('TRI-3'!DE48  ),2),0))=4,"D+",IF((ROUND(TRUNC(('TRI-3'!DE48 ),2),0))=3,"D-",IF((ROUND(TRUNC(('TRI-3'!DE48 ),2),0))=2,"E+",IF((ROUND(TRUNC(('TRI-3'!DE48  ),2),0))&lt;=1,"E-","")))))))))))</f>
        <v/>
      </c>
      <c r="DF48" s="51" t="str">
        <f>IF(OR('TRI-3'!DF48 ="",'TRI-3'!DF48&lt;0,'TRI-3'!DF48  &gt;10),"",IF((ROUND(TRUNC(('TRI-3'!DF48  ),2),0))=10,"A+",IF((ROUND(TRUNC(('TRI-3'!DF48  ),2),0))=9,"A-",IF((ROUND(TRUNC(('TRI-3'!DF48   ),2),0))=8,"B+",IF((ROUND(TRUNC(('TRI-3'!DF48 ),2),0))=7,"B-",IF((ROUND(TRUNC(('TRI-3'!DF48  ),2),0))=6,"C+",IF((ROUND(TRUNC(('TRI-3'!DF48  ),2),0))=5,"C-",IF((ROUND(TRUNC(('TRI-3'!DF48  ),2),0))=4,"D+",IF((ROUND(TRUNC(('TRI-3'!DF48 ),2),0))=3,"D-",IF((ROUND(TRUNC(('TRI-3'!DF48 ),2),0))=2,"E+",IF((ROUND(TRUNC(('TRI-3'!DF48  ),2),0))&lt;=1,"E-","")))))))))))</f>
        <v/>
      </c>
      <c r="DG48" s="51" t="str">
        <f>IF(OR('TRI-3'!DG48 ="",'TRI-3'!DG48&lt;0,'TRI-3'!DG48  &gt;10),"",IF((ROUND(TRUNC(('TRI-3'!DG48  ),2),0))=10,"A+",IF((ROUND(TRUNC(('TRI-3'!DG48  ),2),0))=9,"A-",IF((ROUND(TRUNC(('TRI-3'!DG48   ),2),0))=8,"B+",IF((ROUND(TRUNC(('TRI-3'!DG48 ),2),0))=7,"B-",IF((ROUND(TRUNC(('TRI-3'!DG48  ),2),0))=6,"C+",IF((ROUND(TRUNC(('TRI-3'!DG48  ),2),0))=5,"C-",IF((ROUND(TRUNC(('TRI-3'!DG48  ),2),0))=4,"D+",IF((ROUND(TRUNC(('TRI-3'!DG48 ),2),0))=3,"D-",IF((ROUND(TRUNC(('TRI-3'!DG48 ),2),0))=2,"E+",IF((ROUND(TRUNC(('TRI-3'!DG48  ),2),0))&lt;=1,"E-","")))))))))))</f>
        <v/>
      </c>
      <c r="DH48" s="51" t="str">
        <f>IF(OR('TRI-3'!DH48 ="",'TRI-3'!DH48&lt;0,'TRI-3'!DH48  &gt;10),"",IF((ROUND(TRUNC(('TRI-3'!DH48  ),2),0))=10,"A+",IF((ROUND(TRUNC(('TRI-3'!DH48  ),2),0))=9,"A-",IF((ROUND(TRUNC(('TRI-3'!DH48   ),2),0))=8,"B+",IF((ROUND(TRUNC(('TRI-3'!DH48 ),2),0))=7,"B-",IF((ROUND(TRUNC(('TRI-3'!DH48  ),2),0))=6,"C+",IF((ROUND(TRUNC(('TRI-3'!DH48  ),2),0))=5,"C-",IF((ROUND(TRUNC(('TRI-3'!DH48  ),2),0))=4,"D+",IF((ROUND(TRUNC(('TRI-3'!DH48 ),2),0))=3,"D-",IF((ROUND(TRUNC(('TRI-3'!DH48 ),2),0))=2,"E+",IF((ROUND(TRUNC(('TRI-3'!DH48  ),2),0))&lt;=1,"E-","")))))))))))</f>
        <v/>
      </c>
      <c r="DI48" s="51" t="str">
        <f>IF(OR('TRI-3'!DI48 ="",'TRI-3'!DI48&lt;0,'TRI-3'!DI48  &gt;10),"",IF((ROUND(TRUNC(('TRI-3'!DI48  ),2),0))=10,"A+",IF((ROUND(TRUNC(('TRI-3'!DI48  ),2),0))=9,"A-",IF((ROUND(TRUNC(('TRI-3'!DI48   ),2),0))=8,"B+",IF((ROUND(TRUNC(('TRI-3'!DI48 ),2),0))=7,"B-",IF((ROUND(TRUNC(('TRI-3'!DI48  ),2),0))=6,"C+",IF((ROUND(TRUNC(('TRI-3'!DI48  ),2),0))=5,"C-",IF((ROUND(TRUNC(('TRI-3'!DI48  ),2),0))=4,"D+",IF((ROUND(TRUNC(('TRI-3'!DI48 ),2),0))=3,"D-",IF((ROUND(TRUNC(('TRI-3'!DI48 ),2),0))=2,"E+",IF((ROUND(TRUNC(('TRI-3'!DI48  ),2),0))&lt;=1,"E-","")))))))))))</f>
        <v/>
      </c>
      <c r="DJ48" s="51" t="str">
        <f>IF(OR('TRI-3'!DJ48 ="",'TRI-3'!DJ48&lt;0,'TRI-3'!DJ48  &gt;10),"",IF((ROUND(TRUNC(('TRI-3'!DJ48  ),2),0))=10,"A+",IF((ROUND(TRUNC(('TRI-3'!DJ48  ),2),0))=9,"A-",IF((ROUND(TRUNC(('TRI-3'!DJ48   ),2),0))=8,"B+",IF((ROUND(TRUNC(('TRI-3'!DJ48 ),2),0))=7,"B-",IF((ROUND(TRUNC(('TRI-3'!DJ48  ),2),0))=6,"C+",IF((ROUND(TRUNC(('TRI-3'!DJ48  ),2),0))=5,"C-",IF((ROUND(TRUNC(('TRI-3'!DJ48  ),2),0))=4,"D+",IF((ROUND(TRUNC(('TRI-3'!DJ48 ),2),0))=3,"D-",IF((ROUND(TRUNC(('TRI-3'!DJ48 ),2),0))=2,"E+",IF((ROUND(TRUNC(('TRI-3'!DJ48  ),2),0))&lt;=1,"E-","")))))))))))</f>
        <v/>
      </c>
      <c r="DK48" s="51" t="str">
        <f>IF(OR('TRI-3'!DK48 ="",'TRI-3'!DK48&lt;0,'TRI-3'!DK48  &gt;10),"",IF((ROUND(TRUNC(('TRI-3'!DK48  ),2),0))=10,"A+",IF((ROUND(TRUNC(('TRI-3'!DK48  ),2),0))=9,"A-",IF((ROUND(TRUNC(('TRI-3'!DK48   ),2),0))=8,"B+",IF((ROUND(TRUNC(('TRI-3'!DK48 ),2),0))=7,"B-",IF((ROUND(TRUNC(('TRI-3'!DK48  ),2),0))=6,"C+",IF((ROUND(TRUNC(('TRI-3'!DK48  ),2),0))=5,"C-",IF((ROUND(TRUNC(('TRI-3'!DK48  ),2),0))=4,"D+",IF((ROUND(TRUNC(('TRI-3'!DK48 ),2),0))=3,"D-",IF((ROUND(TRUNC(('TRI-3'!DK48 ),2),0))=2,"E+",IF((ROUND(TRUNC(('TRI-3'!DK48  ),2),0))&lt;=1,"E-","")))))))))))</f>
        <v/>
      </c>
      <c r="DL48" s="51" t="str">
        <f>IF(OR('TRI-3'!DL48 ="",'TRI-3'!DL48&lt;0,'TRI-3'!DL48  &gt;10),"",IF((ROUND(TRUNC(('TRI-3'!DL48  ),2),0))=10,"A+",IF((ROUND(TRUNC(('TRI-3'!DL48  ),2),0))=9,"A-",IF((ROUND(TRUNC(('TRI-3'!DL48   ),2),0))=8,"B+",IF((ROUND(TRUNC(('TRI-3'!DL48 ),2),0))=7,"B-",IF((ROUND(TRUNC(('TRI-3'!DL48  ),2),0))=6,"C+",IF((ROUND(TRUNC(('TRI-3'!DL48  ),2),0))=5,"C-",IF((ROUND(TRUNC(('TRI-3'!DL48  ),2),0))=4,"D+",IF((ROUND(TRUNC(('TRI-3'!DL48 ),2),0))=3,"D-",IF((ROUND(TRUNC(('TRI-3'!DL48 ),2),0))=2,"E+",IF((ROUND(TRUNC(('TRI-3'!DL48  ),2),0))&lt;=1,"E-","")))))))))))</f>
        <v/>
      </c>
      <c r="DM48" s="51" t="str">
        <f>IF(OR('TRI-3'!DM48 ="",'TRI-3'!DM48&lt;0,'TRI-3'!DM48  &gt;10),"",IF((ROUND(TRUNC(('TRI-3'!DM48  ),2),0))=10,"A+",IF((ROUND(TRUNC(('TRI-3'!DM48  ),2),0))=9,"A-",IF((ROUND(TRUNC(('TRI-3'!DM48   ),2),0))=8,"B+",IF((ROUND(TRUNC(('TRI-3'!DM48 ),2),0))=7,"B-",IF((ROUND(TRUNC(('TRI-3'!DM48  ),2),0))=6,"C+",IF((ROUND(TRUNC(('TRI-3'!DM48  ),2),0))=5,"C-",IF((ROUND(TRUNC(('TRI-3'!DM48  ),2),0))=4,"D+",IF((ROUND(TRUNC(('TRI-3'!DM48 ),2),0))=3,"D-",IF((ROUND(TRUNC(('TRI-3'!DM48 ),2),0))=2,"E+",IF((ROUND(TRUNC(('TRI-3'!DM48  ),2),0))&lt;=1,"E-","")))))))))))</f>
        <v/>
      </c>
      <c r="DN48" s="51" t="str">
        <f>IF(OR('TRI-3'!DN48 ="",'TRI-3'!DN48&lt;0,'TRI-3'!DN48  &gt;10),"",IF((ROUND(TRUNC(('TRI-3'!DN48  ),2),0))=10,"A+",IF((ROUND(TRUNC(('TRI-3'!DN48  ),2),0))=9,"A-",IF((ROUND(TRUNC(('TRI-3'!DN48   ),2),0))=8,"B+",IF((ROUND(TRUNC(('TRI-3'!DN48 ),2),0))=7,"B-",IF((ROUND(TRUNC(('TRI-3'!DN48  ),2),0))=6,"C+",IF((ROUND(TRUNC(('TRI-3'!DN48  ),2),0))=5,"C-",IF((ROUND(TRUNC(('TRI-3'!DN48  ),2),0))=4,"D+",IF((ROUND(TRUNC(('TRI-3'!DN48 ),2),0))=3,"D-",IF((ROUND(TRUNC(('TRI-3'!DN48 ),2),0))=2,"E+",IF((ROUND(TRUNC(('TRI-3'!DN48  ),2),0))&lt;=1,"E-","")))))))))))</f>
        <v/>
      </c>
      <c r="DO48" s="51" t="str">
        <f>IF(OR('TRI-3'!DO48 ="",'TRI-3'!DO48&lt;0,'TRI-3'!DO48  &gt;10),"",IF((ROUND(TRUNC(('TRI-3'!DO48  ),2),0))=10,"A+",IF((ROUND(TRUNC(('TRI-3'!DO48  ),2),0))=9,"A-",IF((ROUND(TRUNC(('TRI-3'!DO48   ),2),0))=8,"B+",IF((ROUND(TRUNC(('TRI-3'!DO48 ),2),0))=7,"B-",IF((ROUND(TRUNC(('TRI-3'!DO48  ),2),0))=6,"C+",IF((ROUND(TRUNC(('TRI-3'!DO48  ),2),0))=5,"C-",IF((ROUND(TRUNC(('TRI-3'!DO48  ),2),0))=4,"D+",IF((ROUND(TRUNC(('TRI-3'!DO48 ),2),0))=3,"D-",IF((ROUND(TRUNC(('TRI-3'!DO48 ),2),0))=2,"E+",IF((ROUND(TRUNC(('TRI-3'!DO48  ),2),0))&lt;=1,"E-","")))))))))))</f>
        <v/>
      </c>
      <c r="DP48" s="51" t="str">
        <f>IF(OR('TRI-3'!DP48 ="",'TRI-3'!DP48&lt;0,'TRI-3'!DP48  &gt;10),"",IF((ROUND(TRUNC(('TRI-3'!DP48  ),2),0))=10,"A+",IF((ROUND(TRUNC(('TRI-3'!DP48  ),2),0))=9,"A-",IF((ROUND(TRUNC(('TRI-3'!DP48   ),2),0))=8,"B+",IF((ROUND(TRUNC(('TRI-3'!DP48 ),2),0))=7,"B-",IF((ROUND(TRUNC(('TRI-3'!DP48  ),2),0))=6,"C+",IF((ROUND(TRUNC(('TRI-3'!DP48  ),2),0))=5,"C-",IF((ROUND(TRUNC(('TRI-3'!DP48  ),2),0))=4,"D+",IF((ROUND(TRUNC(('TRI-3'!DP48 ),2),0))=3,"D-",IF((ROUND(TRUNC(('TRI-3'!DP48 ),2),0))=2,"E+",IF((ROUND(TRUNC(('TRI-3'!DP48  ),2),0))&lt;=1,"E-","")))))))))))</f>
        <v/>
      </c>
      <c r="DQ48" s="51" t="str">
        <f>IF(OR('TRI-3'!DQ48 ="",'TRI-3'!DQ48&lt;0,'TRI-3'!DQ48  &gt;10),"",IF((ROUND(TRUNC(('TRI-3'!DQ48  ),2),0))=10,"A+",IF((ROUND(TRUNC(('TRI-3'!DQ48  ),2),0))=9,"A-",IF((ROUND(TRUNC(('TRI-3'!DQ48   ),2),0))=8,"B+",IF((ROUND(TRUNC(('TRI-3'!DQ48 ),2),0))=7,"B-",IF((ROUND(TRUNC(('TRI-3'!DQ48  ),2),0))=6,"C+",IF((ROUND(TRUNC(('TRI-3'!DQ48  ),2),0))=5,"C-",IF((ROUND(TRUNC(('TRI-3'!DQ48  ),2),0))=4,"D+",IF((ROUND(TRUNC(('TRI-3'!DQ48 ),2),0))=3,"D-",IF((ROUND(TRUNC(('TRI-3'!DQ48 ),2),0))=2,"E+",IF((ROUND(TRUNC(('TRI-3'!DQ48  ),2),0))&lt;=1,"E-","")))))))))))</f>
        <v/>
      </c>
      <c r="DR48" s="51" t="str">
        <f>IF(OR('TRI-3'!DR48 ="",'TRI-3'!DR48&lt;0,'TRI-3'!DR48  &gt;10),"",IF((ROUND(TRUNC(('TRI-3'!DR48  ),2),0))=10,"A+",IF((ROUND(TRUNC(('TRI-3'!DR48  ),2),0))=9,"A-",IF((ROUND(TRUNC(('TRI-3'!DR48   ),2),0))=8,"B+",IF((ROUND(TRUNC(('TRI-3'!DR48 ),2),0))=7,"B-",IF((ROUND(TRUNC(('TRI-3'!DR48  ),2),0))=6,"C+",IF((ROUND(TRUNC(('TRI-3'!DR48  ),2),0))=5,"C-",IF((ROUND(TRUNC(('TRI-3'!DR48  ),2),0))=4,"D+",IF((ROUND(TRUNC(('TRI-3'!DR48 ),2),0))=3,"D-",IF((ROUND(TRUNC(('TRI-3'!DR48 ),2),0))=2,"E+",IF((ROUND(TRUNC(('TRI-3'!DR48  ),2),0))&lt;=1,"E-","")))))))))))</f>
        <v/>
      </c>
      <c r="DS48" s="51" t="str">
        <f>IF(OR('TRI-3'!DS48 ="",'TRI-3'!DS48&lt;0,'TRI-3'!DS48  &gt;10),"",IF((ROUND(TRUNC(('TRI-3'!DS48  ),2),0))=10,"A+",IF((ROUND(TRUNC(('TRI-3'!DS48  ),2),0))=9,"A-",IF((ROUND(TRUNC(('TRI-3'!DS48   ),2),0))=8,"B+",IF((ROUND(TRUNC(('TRI-3'!DS48 ),2),0))=7,"B-",IF((ROUND(TRUNC(('TRI-3'!DS48  ),2),0))=6,"C+",IF((ROUND(TRUNC(('TRI-3'!DS48  ),2),0))=5,"C-",IF((ROUND(TRUNC(('TRI-3'!DS48  ),2),0))=4,"D+",IF((ROUND(TRUNC(('TRI-3'!DS48 ),2),0))=3,"D-",IF((ROUND(TRUNC(('TRI-3'!DS48 ),2),0))=2,"E+",IF((ROUND(TRUNC(('TRI-3'!DS48  ),2),0))&lt;=1,"E-","")))))))))))</f>
        <v/>
      </c>
      <c r="DT48" s="51" t="str">
        <f>IF(OR('TRI-3'!DT48 ="",'TRI-3'!DT48&lt;0,'TRI-3'!DT48  &gt;10),"",IF((ROUND(TRUNC(('TRI-3'!DT48  ),2),0))=10,"A+",IF((ROUND(TRUNC(('TRI-3'!DT48  ),2),0))=9,"A-",IF((ROUND(TRUNC(('TRI-3'!DT48   ),2),0))=8,"B+",IF((ROUND(TRUNC(('TRI-3'!DT48 ),2),0))=7,"B-",IF((ROUND(TRUNC(('TRI-3'!DT48  ),2),0))=6,"C+",IF((ROUND(TRUNC(('TRI-3'!DT48  ),2),0))=5,"C-",IF((ROUND(TRUNC(('TRI-3'!DT48  ),2),0))=4,"D+",IF((ROUND(TRUNC(('TRI-3'!DT48 ),2),0))=3,"D-",IF((ROUND(TRUNC(('TRI-3'!DT48 ),2),0))=2,"E+",IF((ROUND(TRUNC(('TRI-3'!DT48  ),2),0))&lt;=1,"E-","")))))))))))</f>
        <v/>
      </c>
      <c r="DU48" s="51" t="str">
        <f>IF(OR('TRI-3'!DU48 ="",'TRI-3'!DU48&lt;0,'TRI-3'!DU48  &gt;10),"",IF((ROUND(TRUNC(('TRI-3'!DU48  ),2),0))=10,"A+",IF((ROUND(TRUNC(('TRI-3'!DU48  ),2),0))=9,"A-",IF((ROUND(TRUNC(('TRI-3'!DU48   ),2),0))=8,"B+",IF((ROUND(TRUNC(('TRI-3'!DU48 ),2),0))=7,"B-",IF((ROUND(TRUNC(('TRI-3'!DU48  ),2),0))=6,"C+",IF((ROUND(TRUNC(('TRI-3'!DU48  ),2),0))=5,"C-",IF((ROUND(TRUNC(('TRI-3'!DU48  ),2),0))=4,"D+",IF((ROUND(TRUNC(('TRI-3'!DU48 ),2),0))=3,"D-",IF((ROUND(TRUNC(('TRI-3'!DU48 ),2),0))=2,"E+",IF((ROUND(TRUNC(('TRI-3'!DU48  ),2),0))&lt;=1,"E-","")))))))))))</f>
        <v/>
      </c>
      <c r="DV48" s="51" t="str">
        <f>IF(OR('TRI-3'!DV48 ="",'TRI-3'!DV48&lt;0,'TRI-3'!DV48  &gt;10),"",IF((ROUND(TRUNC(('TRI-3'!DV48  ),2),0))=10,"A+",IF((ROUND(TRUNC(('TRI-3'!DV48  ),2),0))=9,"A-",IF((ROUND(TRUNC(('TRI-3'!DV48   ),2),0))=8,"B+",IF((ROUND(TRUNC(('TRI-3'!DV48 ),2),0))=7,"B-",IF((ROUND(TRUNC(('TRI-3'!DV48  ),2),0))=6,"C+",IF((ROUND(TRUNC(('TRI-3'!DV48  ),2),0))=5,"C-",IF((ROUND(TRUNC(('TRI-3'!DV48  ),2),0))=4,"D+",IF((ROUND(TRUNC(('TRI-3'!DV48 ),2),0))=3,"D-",IF((ROUND(TRUNC(('TRI-3'!DV48 ),2),0))=2,"E+",IF((ROUND(TRUNC(('TRI-3'!DV48  ),2),0))&lt;=1,"E-","")))))))))))</f>
        <v/>
      </c>
      <c r="DW48" s="51" t="str">
        <f>IF(OR('TRI-3'!DW48 ="",'TRI-3'!DW48&lt;0,'TRI-3'!DW48  &gt;10),"",IF((ROUND(TRUNC(('TRI-3'!DW48  ),2),0))=10,"A+",IF((ROUND(TRUNC(('TRI-3'!DW48  ),2),0))=9,"A-",IF((ROUND(TRUNC(('TRI-3'!DW48   ),2),0))=8,"B+",IF((ROUND(TRUNC(('TRI-3'!DW48 ),2),0))=7,"B-",IF((ROUND(TRUNC(('TRI-3'!DW48  ),2),0))=6,"C+",IF((ROUND(TRUNC(('TRI-3'!DW48  ),2),0))=5,"C-",IF((ROUND(TRUNC(('TRI-3'!DW48  ),2),0))=4,"D+",IF((ROUND(TRUNC(('TRI-3'!DW48 ),2),0))=3,"D-",IF((ROUND(TRUNC(('TRI-3'!DW48 ),2),0))=2,"E+",IF((ROUND(TRUNC(('TRI-3'!DW48  ),2),0))&lt;=1,"E-","")))))))))))</f>
        <v/>
      </c>
      <c r="DX48" s="51" t="str">
        <f>IF(OR('TRI-3'!DX48 ="",'TRI-3'!DX48&lt;0,'TRI-3'!DX48  &gt;10),"",IF((ROUND(TRUNC(('TRI-3'!DX48  ),2),0))=10,"A+",IF((ROUND(TRUNC(('TRI-3'!DX48  ),2),0))=9,"A-",IF((ROUND(TRUNC(('TRI-3'!DX48   ),2),0))=8,"B+",IF((ROUND(TRUNC(('TRI-3'!DX48 ),2),0))=7,"B-",IF((ROUND(TRUNC(('TRI-3'!DX48  ),2),0))=6,"C+",IF((ROUND(TRUNC(('TRI-3'!DX48  ),2),0))=5,"C-",IF((ROUND(TRUNC(('TRI-3'!DX48  ),2),0))=4,"D+",IF((ROUND(TRUNC(('TRI-3'!DX48 ),2),0))=3,"D-",IF((ROUND(TRUNC(('TRI-3'!DX48 ),2),0))=2,"E+",IF((ROUND(TRUNC(('TRI-3'!DX48  ),2),0))&lt;=1,"E-","")))))))))))</f>
        <v/>
      </c>
      <c r="DY48" s="51" t="str">
        <f>IF(OR('TRI-3'!DY48 ="",'TRI-3'!DY48&lt;0,'TRI-3'!DY48  &gt;10),"",IF((ROUND(TRUNC(('TRI-3'!DY48  ),2),0))=10,"A+",IF((ROUND(TRUNC(('TRI-3'!DY48  ),2),0))=9,"A-",IF((ROUND(TRUNC(('TRI-3'!DY48   ),2),0))=8,"B+",IF((ROUND(TRUNC(('TRI-3'!DY48 ),2),0))=7,"B-",IF((ROUND(TRUNC(('TRI-3'!DY48  ),2),0))=6,"C+",IF((ROUND(TRUNC(('TRI-3'!DY48  ),2),0))=5,"C-",IF((ROUND(TRUNC(('TRI-3'!DY48  ),2),0))=4,"D+",IF((ROUND(TRUNC(('TRI-3'!DY48 ),2),0))=3,"D-",IF((ROUND(TRUNC(('TRI-3'!DY48 ),2),0))=2,"E+",IF((ROUND(TRUNC(('TRI-3'!DY48  ),2),0))&lt;=1,"E-","")))))))))))</f>
        <v/>
      </c>
      <c r="DZ48" s="51" t="str">
        <f>IF(OR('TRI-3'!DZ48 ="",'TRI-3'!DZ48&lt;0,'TRI-3'!DZ48  &gt;10),"",IF((ROUND(TRUNC(('TRI-3'!DZ48  ),2),0))=10,"A+",IF((ROUND(TRUNC(('TRI-3'!DZ48  ),2),0))=9,"A-",IF((ROUND(TRUNC(('TRI-3'!DZ48   ),2),0))=8,"B+",IF((ROUND(TRUNC(('TRI-3'!DZ48 ),2),0))=7,"B-",IF((ROUND(TRUNC(('TRI-3'!DZ48  ),2),0))=6,"C+",IF((ROUND(TRUNC(('TRI-3'!DZ48  ),2),0))=5,"C-",IF((ROUND(TRUNC(('TRI-3'!DZ48  ),2),0))=4,"D+",IF((ROUND(TRUNC(('TRI-3'!DZ48 ),2),0))=3,"D-",IF((ROUND(TRUNC(('TRI-3'!DZ48 ),2),0))=2,"E+",IF((ROUND(TRUNC(('TRI-3'!DZ48  ),2),0))&lt;=1,"E-","")))))))))))</f>
        <v/>
      </c>
      <c r="EA48" s="51" t="str">
        <f>IF(OR('TRI-3'!EA48 ="",'TRI-3'!EA48&lt;0,'TRI-3'!EA48  &gt;10),"",IF((ROUND(TRUNC(('TRI-3'!EA48  ),2),0))=10,"A+",IF((ROUND(TRUNC(('TRI-3'!EA48  ),2),0))=9,"A-",IF((ROUND(TRUNC(('TRI-3'!EA48   ),2),0))=8,"B+",IF((ROUND(TRUNC(('TRI-3'!EA48 ),2),0))=7,"B-",IF((ROUND(TRUNC(('TRI-3'!EA48  ),2),0))=6,"C+",IF((ROUND(TRUNC(('TRI-3'!EA48  ),2),0))=5,"C-",IF((ROUND(TRUNC(('TRI-3'!EA48  ),2),0))=4,"D+",IF((ROUND(TRUNC(('TRI-3'!EA48 ),2),0))=3,"D-",IF((ROUND(TRUNC(('TRI-3'!EA48 ),2),0))=2,"E+",IF((ROUND(TRUNC(('TRI-3'!EA48  ),2),0))&lt;=1,"E-","")))))))))))</f>
        <v/>
      </c>
      <c r="EB48" s="51" t="str">
        <f>IF(OR('TRI-3'!EB48 ="",'TRI-3'!EB48&lt;0,'TRI-3'!EB48  &gt;10),"",IF((ROUND(TRUNC(('TRI-3'!EB48  ),2),0))=10,"A+",IF((ROUND(TRUNC(('TRI-3'!EB48  ),2),0))=9,"A-",IF((ROUND(TRUNC(('TRI-3'!EB48   ),2),0))=8,"B+",IF((ROUND(TRUNC(('TRI-3'!EB48 ),2),0))=7,"B-",IF((ROUND(TRUNC(('TRI-3'!EB48  ),2),0))=6,"C+",IF((ROUND(TRUNC(('TRI-3'!EB48  ),2),0))=5,"C-",IF((ROUND(TRUNC(('TRI-3'!EB48  ),2),0))=4,"D+",IF((ROUND(TRUNC(('TRI-3'!EB48 ),2),0))=3,"D-",IF((ROUND(TRUNC(('TRI-3'!EB48 ),2),0))=2,"E+",IF((ROUND(TRUNC(('TRI-3'!EB48  ),2),0))&lt;=1,"E-","")))))))))))</f>
        <v/>
      </c>
      <c r="EC48" s="51" t="str">
        <f>IF(OR('TRI-3'!EC48 ="",'TRI-3'!EC48&lt;0,'TRI-3'!EC48  &gt;10),"",IF((ROUND(TRUNC(('TRI-3'!EC48  ),2),0))=10,"A+",IF((ROUND(TRUNC(('TRI-3'!EC48  ),2),0))=9,"A-",IF((ROUND(TRUNC(('TRI-3'!EC48   ),2),0))=8,"B+",IF((ROUND(TRUNC(('TRI-3'!EC48 ),2),0))=7,"B-",IF((ROUND(TRUNC(('TRI-3'!EC48  ),2),0))=6,"C+",IF((ROUND(TRUNC(('TRI-3'!EC48  ),2),0))=5,"C-",IF((ROUND(TRUNC(('TRI-3'!EC48  ),2),0))=4,"D+",IF((ROUND(TRUNC(('TRI-3'!EC48 ),2),0))=3,"D-",IF((ROUND(TRUNC(('TRI-3'!EC48 ),2),0))=2,"E+",IF((ROUND(TRUNC(('TRI-3'!EC48  ),2),0))&lt;=1,"E-","")))))))))))</f>
        <v/>
      </c>
      <c r="ED48" s="51" t="str">
        <f>IF(OR('TRI-3'!ED48 ="",'TRI-3'!ED48&lt;0,'TRI-3'!ED48  &gt;10),"",IF((ROUND(TRUNC(('TRI-3'!ED48  ),2),0))=10,"A+",IF((ROUND(TRUNC(('TRI-3'!ED48  ),2),0))=9,"A-",IF((ROUND(TRUNC(('TRI-3'!ED48   ),2),0))=8,"B+",IF((ROUND(TRUNC(('TRI-3'!ED48 ),2),0))=7,"B-",IF((ROUND(TRUNC(('TRI-3'!ED48  ),2),0))=6,"C+",IF((ROUND(TRUNC(('TRI-3'!ED48  ),2),0))=5,"C-",IF((ROUND(TRUNC(('TRI-3'!ED48  ),2),0))=4,"D+",IF((ROUND(TRUNC(('TRI-3'!ED48 ),2),0))=3,"D-",IF((ROUND(TRUNC(('TRI-3'!ED48 ),2),0))=2,"E+",IF((ROUND(TRUNC(('TRI-3'!ED48  ),2),0))&lt;=1,"E-","")))))))))))</f>
        <v/>
      </c>
      <c r="EE48" s="51" t="str">
        <f>IF(OR('TRI-3'!EE48 ="",'TRI-3'!EE48&lt;0,'TRI-3'!EE48  &gt;10),"",IF((ROUND(TRUNC(('TRI-3'!EE48  ),2),0))=10,"A+",IF((ROUND(TRUNC(('TRI-3'!EE48  ),2),0))=9,"A-",IF((ROUND(TRUNC(('TRI-3'!EE48   ),2),0))=8,"B+",IF((ROUND(TRUNC(('TRI-3'!EE48 ),2),0))=7,"B-",IF((ROUND(TRUNC(('TRI-3'!EE48  ),2),0))=6,"C+",IF((ROUND(TRUNC(('TRI-3'!EE48  ),2),0))=5,"C-",IF((ROUND(TRUNC(('TRI-3'!EE48  ),2),0))=4,"D+",IF((ROUND(TRUNC(('TRI-3'!EE48 ),2),0))=3,"D-",IF((ROUND(TRUNC(('TRI-3'!EE48 ),2),0))=2,"E+",IF((ROUND(TRUNC(('TRI-3'!EE48  ),2),0))&lt;=1,"E-","")))))))))))</f>
        <v/>
      </c>
      <c r="EF48" s="51" t="str">
        <f>IF(OR('TRI-3'!EF48 ="",'TRI-3'!EF48&lt;0,'TRI-3'!EF48  &gt;10),"",IF((ROUND(TRUNC(('TRI-3'!EF48  ),2),0))=10,"A+",IF((ROUND(TRUNC(('TRI-3'!EF48  ),2),0))=9,"A-",IF((ROUND(TRUNC(('TRI-3'!EF48   ),2),0))=8,"B+",IF((ROUND(TRUNC(('TRI-3'!EF48 ),2),0))=7,"B-",IF((ROUND(TRUNC(('TRI-3'!EF48  ),2),0))=6,"C+",IF((ROUND(TRUNC(('TRI-3'!EF48  ),2),0))=5,"C-",IF((ROUND(TRUNC(('TRI-3'!EF48  ),2),0))=4,"D+",IF((ROUND(TRUNC(('TRI-3'!EF48 ),2),0))=3,"D-",IF((ROUND(TRUNC(('TRI-3'!EF48 ),2),0))=2,"E+",IF((ROUND(TRUNC(('TRI-3'!EF48  ),2),0))&lt;=1,"E-","")))))))))))</f>
        <v/>
      </c>
      <c r="EG48" s="51" t="str">
        <f>IF(OR('TRI-3'!EG48 ="",'TRI-3'!EG48&lt;0,'TRI-3'!EG48  &gt;10),"",IF((ROUND(TRUNC(('TRI-3'!EG48  ),2),0))=10,"A+",IF((ROUND(TRUNC(('TRI-3'!EG48  ),2),0))=9,"A-",IF((ROUND(TRUNC(('TRI-3'!EG48   ),2),0))=8,"B+",IF((ROUND(TRUNC(('TRI-3'!EG48 ),2),0))=7,"B-",IF((ROUND(TRUNC(('TRI-3'!EG48  ),2),0))=6,"C+",IF((ROUND(TRUNC(('TRI-3'!EG48  ),2),0))=5,"C-",IF((ROUND(TRUNC(('TRI-3'!EG48  ),2),0))=4,"D+",IF((ROUND(TRUNC(('TRI-3'!EG48 ),2),0))=3,"D-",IF((ROUND(TRUNC(('TRI-3'!EG48 ),2),0))=2,"E+",IF((ROUND(TRUNC(('TRI-3'!EG48  ),2),0))&lt;=1,"E-","")))))))))))</f>
        <v/>
      </c>
      <c r="EH48" s="51" t="str">
        <f>IF(OR('TRI-3'!EH48 ="",'TRI-3'!EH48&lt;0,'TRI-3'!EH48  &gt;10),"",IF((ROUND(TRUNC(('TRI-3'!EH48  ),2),0))=10,"A+",IF((ROUND(TRUNC(('TRI-3'!EH48  ),2),0))=9,"A-",IF((ROUND(TRUNC(('TRI-3'!EH48   ),2),0))=8,"B+",IF((ROUND(TRUNC(('TRI-3'!EH48 ),2),0))=7,"B-",IF((ROUND(TRUNC(('TRI-3'!EH48  ),2),0))=6,"C+",IF((ROUND(TRUNC(('TRI-3'!EH48  ),2),0))=5,"C-",IF((ROUND(TRUNC(('TRI-3'!EH48  ),2),0))=4,"D+",IF((ROUND(TRUNC(('TRI-3'!EH48 ),2),0))=3,"D-",IF((ROUND(TRUNC(('TRI-3'!EH48 ),2),0))=2,"E+",IF((ROUND(TRUNC(('TRI-3'!EH48  ),2),0))&lt;=1,"E-","")))))))))))</f>
        <v/>
      </c>
      <c r="EI48" s="51" t="str">
        <f>IF(OR('TRI-3'!EI48 ="",'TRI-3'!EI48&lt;0,'TRI-3'!EI48  &gt;10),"",IF((ROUND(TRUNC(('TRI-3'!EI48  ),2),0))=10,"A+",IF((ROUND(TRUNC(('TRI-3'!EI48  ),2),0))=9,"A-",IF((ROUND(TRUNC(('TRI-3'!EI48   ),2),0))=8,"B+",IF((ROUND(TRUNC(('TRI-3'!EI48 ),2),0))=7,"B-",IF((ROUND(TRUNC(('TRI-3'!EI48  ),2),0))=6,"C+",IF((ROUND(TRUNC(('TRI-3'!EI48  ),2),0))=5,"C-",IF((ROUND(TRUNC(('TRI-3'!EI48  ),2),0))=4,"D+",IF((ROUND(TRUNC(('TRI-3'!EI48 ),2),0))=3,"D-",IF((ROUND(TRUNC(('TRI-3'!EI48 ),2),0))=2,"E+",IF((ROUND(TRUNC(('TRI-3'!EI48  ),2),0))&lt;=1,"E-","")))))))))))</f>
        <v/>
      </c>
      <c r="EJ48" s="51" t="str">
        <f>IF(OR('TRI-3'!EJ48 ="",'TRI-3'!EJ48&lt;0,'TRI-3'!EJ48  &gt;10),"",IF((ROUND(TRUNC(('TRI-3'!EJ48  ),2),0))=10,"A+",IF((ROUND(TRUNC(('TRI-3'!EJ48  ),2),0))=9,"A-",IF((ROUND(TRUNC(('TRI-3'!EJ48   ),2),0))=8,"B+",IF((ROUND(TRUNC(('TRI-3'!EJ48 ),2),0))=7,"B-",IF((ROUND(TRUNC(('TRI-3'!EJ48  ),2),0))=6,"C+",IF((ROUND(TRUNC(('TRI-3'!EJ48  ),2),0))=5,"C-",IF((ROUND(TRUNC(('TRI-3'!EJ48  ),2),0))=4,"D+",IF((ROUND(TRUNC(('TRI-3'!EJ48 ),2),0))=3,"D-",IF((ROUND(TRUNC(('TRI-3'!EJ48 ),2),0))=2,"E+",IF((ROUND(TRUNC(('TRI-3'!EJ48  ),2),0))&lt;=1,"E-","")))))))))))</f>
        <v/>
      </c>
      <c r="EK48" s="51" t="str">
        <f>IF(OR('TRI-3'!EK48 ="",'TRI-3'!EK48&lt;0,'TRI-3'!EK48  &gt;10),"",IF((ROUND(TRUNC(('TRI-3'!EK48  ),2),0))=10,"A+",IF((ROUND(TRUNC(('TRI-3'!EK48  ),2),0))=9,"A-",IF((ROUND(TRUNC(('TRI-3'!EK48   ),2),0))=8,"B+",IF((ROUND(TRUNC(('TRI-3'!EK48 ),2),0))=7,"B-",IF((ROUND(TRUNC(('TRI-3'!EK48  ),2),0))=6,"C+",IF((ROUND(TRUNC(('TRI-3'!EK48  ),2),0))=5,"C-",IF((ROUND(TRUNC(('TRI-3'!EK48  ),2),0))=4,"D+",IF((ROUND(TRUNC(('TRI-3'!EK48 ),2),0))=3,"D-",IF((ROUND(TRUNC(('TRI-3'!EK48 ),2),0))=2,"E+",IF((ROUND(TRUNC(('TRI-3'!EK48  ),2),0))&lt;=1,"E-","")))))))))))</f>
        <v/>
      </c>
      <c r="EL48" s="51" t="str">
        <f>IF(OR('TRI-3'!EL48 ="",'TRI-3'!EL48&lt;0,'TRI-3'!EL48  &gt;10),"",IF((ROUND(TRUNC(('TRI-3'!EL48  ),2),0))=10,"A+",IF((ROUND(TRUNC(('TRI-3'!EL48  ),2),0))=9,"A-",IF((ROUND(TRUNC(('TRI-3'!EL48   ),2),0))=8,"B+",IF((ROUND(TRUNC(('TRI-3'!EL48 ),2),0))=7,"B-",IF((ROUND(TRUNC(('TRI-3'!EL48  ),2),0))=6,"C+",IF((ROUND(TRUNC(('TRI-3'!EL48  ),2),0))=5,"C-",IF((ROUND(TRUNC(('TRI-3'!EL48  ),2),0))=4,"D+",IF((ROUND(TRUNC(('TRI-3'!EL48 ),2),0))=3,"D-",IF((ROUND(TRUNC(('TRI-3'!EL48 ),2),0))=2,"E+",IF((ROUND(TRUNC(('TRI-3'!EL48  ),2),0))&lt;=1,"E-","")))))))))))</f>
        <v/>
      </c>
      <c r="EM48" s="51" t="str">
        <f>IF(OR('TRI-3'!EM48 ="",'TRI-3'!EM48&lt;0,'TRI-3'!EM48  &gt;10),"",IF((ROUND(TRUNC(('TRI-3'!EM48  ),2),0))=10,"A+",IF((ROUND(TRUNC(('TRI-3'!EM48  ),2),0))=9,"A-",IF((ROUND(TRUNC(('TRI-3'!EM48   ),2),0))=8,"B+",IF((ROUND(TRUNC(('TRI-3'!EM48 ),2),0))=7,"B-",IF((ROUND(TRUNC(('TRI-3'!EM48  ),2),0))=6,"C+",IF((ROUND(TRUNC(('TRI-3'!EM48  ),2),0))=5,"C-",IF((ROUND(TRUNC(('TRI-3'!EM48  ),2),0))=4,"D+",IF((ROUND(TRUNC(('TRI-3'!EM48 ),2),0))=3,"D-",IF((ROUND(TRUNC(('TRI-3'!EM48 ),2),0))=2,"E+",IF((ROUND(TRUNC(('TRI-3'!EM48  ),2),0))&lt;=1,"E-","")))))))))))</f>
        <v/>
      </c>
      <c r="EN48" s="51" t="str">
        <f>IF(OR('TRI-3'!EN48 ="",'TRI-3'!EN48&lt;0,'TRI-3'!EN48  &gt;10),"",IF((ROUND(TRUNC(('TRI-3'!EN48  ),2),0))=10,"A+",IF((ROUND(TRUNC(('TRI-3'!EN48  ),2),0))=9,"A-",IF((ROUND(TRUNC(('TRI-3'!EN48   ),2),0))=8,"B+",IF((ROUND(TRUNC(('TRI-3'!EN48 ),2),0))=7,"B-",IF((ROUND(TRUNC(('TRI-3'!EN48  ),2),0))=6,"C+",IF((ROUND(TRUNC(('TRI-3'!EN48  ),2),0))=5,"C-",IF((ROUND(TRUNC(('TRI-3'!EN48  ),2),0))=4,"D+",IF((ROUND(TRUNC(('TRI-3'!EN48 ),2),0))=3,"D-",IF((ROUND(TRUNC(('TRI-3'!EN48 ),2),0))=2,"E+",IF((ROUND(TRUNC(('TRI-3'!EN48  ),2),0))&lt;=1,"E-","")))))))))))</f>
        <v/>
      </c>
      <c r="EO48" s="51" t="str">
        <f>IF(OR('TRI-3'!EO48 ="",'TRI-3'!EO48&lt;0,'TRI-3'!EO48  &gt;10),"",IF((ROUND(TRUNC(('TRI-3'!EO48  ),2),0))=10,"A+",IF((ROUND(TRUNC(('TRI-3'!EO48  ),2),0))=9,"A-",IF((ROUND(TRUNC(('TRI-3'!EO48   ),2),0))=8,"B+",IF((ROUND(TRUNC(('TRI-3'!EO48 ),2),0))=7,"B-",IF((ROUND(TRUNC(('TRI-3'!EO48  ),2),0))=6,"C+",IF((ROUND(TRUNC(('TRI-3'!EO48  ),2),0))=5,"C-",IF((ROUND(TRUNC(('TRI-3'!EO48  ),2),0))=4,"D+",IF((ROUND(TRUNC(('TRI-3'!EO48 ),2),0))=3,"D-",IF((ROUND(TRUNC(('TRI-3'!EO48 ),2),0))=2,"E+",IF((ROUND(TRUNC(('TRI-3'!EO48  ),2),0))&lt;=1,"E-","")))))))))))</f>
        <v/>
      </c>
      <c r="EP48" s="51" t="str">
        <f>IF(OR('TRI-3'!EP48 ="",'TRI-3'!EP48&lt;0,'TRI-3'!EP48  &gt;10),"",IF((ROUND(TRUNC(('TRI-3'!EP48  ),2),0))=10,"A+",IF((ROUND(TRUNC(('TRI-3'!EP48  ),2),0))=9,"A-",IF((ROUND(TRUNC(('TRI-3'!EP48   ),2),0))=8,"B+",IF((ROUND(TRUNC(('TRI-3'!EP48 ),2),0))=7,"B-",IF((ROUND(TRUNC(('TRI-3'!EP48  ),2),0))=6,"C+",IF((ROUND(TRUNC(('TRI-3'!EP48  ),2),0))=5,"C-",IF((ROUND(TRUNC(('TRI-3'!EP48  ),2),0))=4,"D+",IF((ROUND(TRUNC(('TRI-3'!EP48 ),2),0))=3,"D-",IF((ROUND(TRUNC(('TRI-3'!EP48 ),2),0))=2,"E+",IF((ROUND(TRUNC(('TRI-3'!EP48  ),2),0))&lt;=1,"E-","")))))))))))</f>
        <v/>
      </c>
      <c r="EQ48" s="51" t="str">
        <f>IF(OR('TRI-3'!EQ48 ="",'TRI-3'!EQ48&lt;0,'TRI-3'!EQ48  &gt;10),"",IF((ROUND(TRUNC(('TRI-3'!EQ48  ),2),0))=10,"A+",IF((ROUND(TRUNC(('TRI-3'!EQ48  ),2),0))=9,"A-",IF((ROUND(TRUNC(('TRI-3'!EQ48   ),2),0))=8,"B+",IF((ROUND(TRUNC(('TRI-3'!EQ48 ),2),0))=7,"B-",IF((ROUND(TRUNC(('TRI-3'!EQ48  ),2),0))=6,"C+",IF((ROUND(TRUNC(('TRI-3'!EQ48  ),2),0))=5,"C-",IF((ROUND(TRUNC(('TRI-3'!EQ48  ),2),0))=4,"D+",IF((ROUND(TRUNC(('TRI-3'!EQ48 ),2),0))=3,"D-",IF((ROUND(TRUNC(('TRI-3'!EQ48 ),2),0))=2,"E+",IF((ROUND(TRUNC(('TRI-3'!EQ48  ),2),0))&lt;=1,"E-","")))))))))))</f>
        <v/>
      </c>
      <c r="ER48" s="51" t="str">
        <f>IF(OR('TRI-3'!ER48 ="",'TRI-3'!ER48&lt;0,'TRI-3'!ER48  &gt;10),"",IF((ROUND(TRUNC(('TRI-3'!ER48  ),2),0))=10,"A+",IF((ROUND(TRUNC(('TRI-3'!ER48  ),2),0))=9,"A-",IF((ROUND(TRUNC(('TRI-3'!ER48   ),2),0))=8,"B+",IF((ROUND(TRUNC(('TRI-3'!ER48 ),2),0))=7,"B-",IF((ROUND(TRUNC(('TRI-3'!ER48  ),2),0))=6,"C+",IF((ROUND(TRUNC(('TRI-3'!ER48  ),2),0))=5,"C-",IF((ROUND(TRUNC(('TRI-3'!ER48  ),2),0))=4,"D+",IF((ROUND(TRUNC(('TRI-3'!ER48 ),2),0))=3,"D-",IF((ROUND(TRUNC(('TRI-3'!ER48 ),2),0))=2,"E+",IF((ROUND(TRUNC(('TRI-3'!ER48  ),2),0))&lt;=1,"E-","")))))))))))</f>
        <v/>
      </c>
      <c r="ES48" s="51" t="str">
        <f>IF(OR('TRI-3'!ES48 ="",'TRI-3'!ES48&lt;0,'TRI-3'!ES48  &gt;10),"",IF((ROUND(TRUNC(('TRI-3'!ES48  ),2),0))=10,"A+",IF((ROUND(TRUNC(('TRI-3'!ES48  ),2),0))=9,"A-",IF((ROUND(TRUNC(('TRI-3'!ES48   ),2),0))=8,"B+",IF((ROUND(TRUNC(('TRI-3'!ES48 ),2),0))=7,"B-",IF((ROUND(TRUNC(('TRI-3'!ES48  ),2),0))=6,"C+",IF((ROUND(TRUNC(('TRI-3'!ES48  ),2),0))=5,"C-",IF((ROUND(TRUNC(('TRI-3'!ES48  ),2),0))=4,"D+",IF((ROUND(TRUNC(('TRI-3'!ES48 ),2),0))=3,"D-",IF((ROUND(TRUNC(('TRI-3'!ES48 ),2),0))=2,"E+",IF((ROUND(TRUNC(('TRI-3'!ES48  ),2),0))&lt;=1,"E-","")))))))))))</f>
        <v/>
      </c>
      <c r="ET48" s="51" t="str">
        <f>IF('TRI-3'!ET48 ="","",'TRI-3'!ET48 )</f>
        <v/>
      </c>
      <c r="EU48" s="51" t="str">
        <f>IF('TRI-3'!EU48 ="","",'TRI-3'!EU48 )</f>
        <v/>
      </c>
      <c r="EV48" s="51" t="str">
        <f>IF('TRI-3'!EV48 ="","",'TRI-3'!EV48 )</f>
        <v/>
      </c>
      <c r="EW48" s="51" t="str">
        <f>IF('TRI-3'!EW48 ="","",'TRI-3'!EW48 )</f>
        <v/>
      </c>
      <c r="EX48" s="51" t="str">
        <f>IF('TRI-3'!EX48 ="","",'TRI-3'!EX48 )</f>
        <v/>
      </c>
      <c r="EY48" s="51" t="str">
        <f>IF('TRI-3'!EY48 ="","",'TRI-3'!EY48 )</f>
        <v/>
      </c>
      <c r="EZ48" s="51" t="str">
        <f>IF('TRI-3'!EZ48 ="","",'TRI-3'!EZ48 )</f>
        <v/>
      </c>
      <c r="FA48" s="51" t="str">
        <f>IF('TRI-3'!FA48 ="","",'TRI-3'!FA48 )</f>
        <v/>
      </c>
      <c r="FB48" s="51" t="str">
        <f>IF('TRI-3'!FB48 ="","",'TRI-3'!FB48 )</f>
        <v/>
      </c>
      <c r="FC48" s="51" t="str">
        <f>IF('TRI-3'!FC48 ="","",'TRI-3'!FC48 )</f>
        <v/>
      </c>
      <c r="FD48" s="51">
        <f>IF('TRI-3'!FD48 ="","",'TRI-3'!FD48 )</f>
        <v>0</v>
      </c>
      <c r="FE48" s="51" t="str">
        <f>IF('TRI-3'!FE48 ="","",'TRI-3'!FE48 )</f>
        <v/>
      </c>
      <c r="FF48" s="51" t="str">
        <f>IF('TRI-3'!FF48 ="","",'TRI-3'!FF48 )</f>
        <v/>
      </c>
      <c r="FG48" s="51" t="str">
        <f>IF('TRI-3'!FG48 ="","",'TRI-3'!FG48 )</f>
        <v/>
      </c>
      <c r="FH48" s="51" t="str">
        <f>IF('TRI-3'!FH48 ="","",'TRI-3'!FH48 )</f>
        <v/>
      </c>
    </row>
    <row r="49" spans="2:164" ht="21" hidden="1" customHeight="1">
      <c r="B49" s="53">
        <v>32</v>
      </c>
      <c r="C49" s="272" t="str">
        <f>IF(NOTAS!XBX52&lt;&gt;"",NOTAS!XBX52,"")</f>
        <v/>
      </c>
      <c r="D49" s="273"/>
      <c r="E49" s="273"/>
      <c r="F49" s="274"/>
      <c r="G49" s="51" t="str">
        <f>IF(OR('TRI-3'!G49 ="",'TRI-3'!G49&lt;0,'TRI-3'!G49  &gt;10),"",IF((ROUND(TRUNC(('TRI-3'!G49  ),2),0))=10,"A+",IF((ROUND(TRUNC(('TRI-3'!G49  ),2),0))=9,"A-",IF((ROUND(TRUNC(('TRI-3'!G49   ),2),0))=8,"B+",IF((ROUND(TRUNC(('TRI-3'!G49 ),2),0))=7,"B-",IF((ROUND(TRUNC(('TRI-3'!G49  ),2),0))=6,"C+",IF((ROUND(TRUNC(('TRI-3'!G49  ),2),0))=5,"C-",IF((ROUND(TRUNC(('TRI-3'!G49  ),2),0))=4,"D+",IF((ROUND(TRUNC(('TRI-3'!G49 ),2),0))=3,"D-",IF((ROUND(TRUNC(('TRI-3'!G49 ),2),0))=2,"E+",IF((ROUND(TRUNC(('TRI-3'!G49  ),2),0))&lt;=1,"E-","")))))))))))</f>
        <v/>
      </c>
      <c r="H49" s="51" t="str">
        <f>IF(OR('TRI-3'!H49 ="",'TRI-3'!H49&lt;0,'TRI-3'!H49  &gt;10),"",IF((ROUND(TRUNC(('TRI-3'!H49  ),2),0))=10,"A+",IF((ROUND(TRUNC(('TRI-3'!H49  ),2),0))=9,"A-",IF((ROUND(TRUNC(('TRI-3'!H49   ),2),0))=8,"B+",IF((ROUND(TRUNC(('TRI-3'!H49 ),2),0))=7,"B-",IF((ROUND(TRUNC(('TRI-3'!H49  ),2),0))=6,"C+",IF((ROUND(TRUNC(('TRI-3'!H49  ),2),0))=5,"C-",IF((ROUND(TRUNC(('TRI-3'!H49  ),2),0))=4,"D+",IF((ROUND(TRUNC(('TRI-3'!H49 ),2),0))=3,"D-",IF((ROUND(TRUNC(('TRI-3'!H49 ),2),0))=2,"E+",IF((ROUND(TRUNC(('TRI-3'!H49  ),2),0))&lt;=1,"E-","")))))))))))</f>
        <v/>
      </c>
      <c r="I49" s="51" t="str">
        <f>IF(OR('TRI-3'!I49 ="",'TRI-3'!I49&lt;0,'TRI-3'!I49  &gt;10),"",IF((ROUND(TRUNC(('TRI-3'!I49  ),2),0))=10,"A+",IF((ROUND(TRUNC(('TRI-3'!I49  ),2),0))=9,"A-",IF((ROUND(TRUNC(('TRI-3'!I49   ),2),0))=8,"B+",IF((ROUND(TRUNC(('TRI-3'!I49 ),2),0))=7,"B-",IF((ROUND(TRUNC(('TRI-3'!I49  ),2),0))=6,"C+",IF((ROUND(TRUNC(('TRI-3'!I49  ),2),0))=5,"C-",IF((ROUND(TRUNC(('TRI-3'!I49  ),2),0))=4,"D+",IF((ROUND(TRUNC(('TRI-3'!I49 ),2),0))=3,"D-",IF((ROUND(TRUNC(('TRI-3'!I49 ),2),0))=2,"E+",IF((ROUND(TRUNC(('TRI-3'!I49  ),2),0))&lt;=1,"E-","")))))))))))</f>
        <v/>
      </c>
      <c r="J49" s="51" t="str">
        <f>IF(OR('TRI-3'!J49 ="",'TRI-3'!J49&lt;0,'TRI-3'!J49  &gt;10),"",IF((ROUND(TRUNC(('TRI-3'!J49  ),2),0))=10,"A+",IF((ROUND(TRUNC(('TRI-3'!J49  ),2),0))=9,"A-",IF((ROUND(TRUNC(('TRI-3'!J49   ),2),0))=8,"B+",IF((ROUND(TRUNC(('TRI-3'!J49 ),2),0))=7,"B-",IF((ROUND(TRUNC(('TRI-3'!J49  ),2),0))=6,"C+",IF((ROUND(TRUNC(('TRI-3'!J49  ),2),0))=5,"C-",IF((ROUND(TRUNC(('TRI-3'!J49  ),2),0))=4,"D+",IF((ROUND(TRUNC(('TRI-3'!J49 ),2),0))=3,"D-",IF((ROUND(TRUNC(('TRI-3'!J49 ),2),0))=2,"E+",IF((ROUND(TRUNC(('TRI-3'!J49  ),2),0))&lt;=1,"E-","")))))))))))</f>
        <v/>
      </c>
      <c r="K49" s="51" t="str">
        <f>IF(OR('TRI-3'!K49 ="",'TRI-3'!K49&lt;0,'TRI-3'!K49  &gt;10),"",IF((ROUND(TRUNC(('TRI-3'!K49  ),2),0))=10,"A+",IF((ROUND(TRUNC(('TRI-3'!K49  ),2),0))=9,"A-",IF((ROUND(TRUNC(('TRI-3'!K49   ),2),0))=8,"B+",IF((ROUND(TRUNC(('TRI-3'!K49 ),2),0))=7,"B-",IF((ROUND(TRUNC(('TRI-3'!K49  ),2),0))=6,"C+",IF((ROUND(TRUNC(('TRI-3'!K49  ),2),0))=5,"C-",IF((ROUND(TRUNC(('TRI-3'!K49  ),2),0))=4,"D+",IF((ROUND(TRUNC(('TRI-3'!K49 ),2),0))=3,"D-",IF((ROUND(TRUNC(('TRI-3'!K49 ),2),0))=2,"E+",IF((ROUND(TRUNC(('TRI-3'!K49  ),2),0))&lt;=1,"E-","")))))))))))</f>
        <v/>
      </c>
      <c r="L49" s="51" t="str">
        <f>IF(OR('TRI-3'!L49 ="",'TRI-3'!L49&lt;0,'TRI-3'!L49  &gt;10),"",IF((ROUND(TRUNC(('TRI-3'!L49  ),2),0))=10,"A+",IF((ROUND(TRUNC(('TRI-3'!L49  ),2),0))=9,"A-",IF((ROUND(TRUNC(('TRI-3'!L49   ),2),0))=8,"B+",IF((ROUND(TRUNC(('TRI-3'!L49 ),2),0))=7,"B-",IF((ROUND(TRUNC(('TRI-3'!L49  ),2),0))=6,"C+",IF((ROUND(TRUNC(('TRI-3'!L49  ),2),0))=5,"C-",IF((ROUND(TRUNC(('TRI-3'!L49  ),2),0))=4,"D+",IF((ROUND(TRUNC(('TRI-3'!L49 ),2),0))=3,"D-",IF((ROUND(TRUNC(('TRI-3'!L49 ),2),0))=2,"E+",IF((ROUND(TRUNC(('TRI-3'!L49  ),2),0))&lt;=1,"E-","")))))))))))</f>
        <v/>
      </c>
      <c r="M49" s="51" t="str">
        <f>IF(OR('TRI-3'!M49 ="",'TRI-3'!M49&lt;0,'TRI-3'!M49  &gt;10),"",IF((ROUND(TRUNC(('TRI-3'!M49  ),2),0))=10,"A+",IF((ROUND(TRUNC(('TRI-3'!M49  ),2),0))=9,"A-",IF((ROUND(TRUNC(('TRI-3'!M49   ),2),0))=8,"B+",IF((ROUND(TRUNC(('TRI-3'!M49 ),2),0))=7,"B-",IF((ROUND(TRUNC(('TRI-3'!M49  ),2),0))=6,"C+",IF((ROUND(TRUNC(('TRI-3'!M49  ),2),0))=5,"C-",IF((ROUND(TRUNC(('TRI-3'!M49  ),2),0))=4,"D+",IF((ROUND(TRUNC(('TRI-3'!M49 ),2),0))=3,"D-",IF((ROUND(TRUNC(('TRI-3'!M49 ),2),0))=2,"E+",IF((ROUND(TRUNC(('TRI-3'!M49  ),2),0))&lt;=1,"E-","")))))))))))</f>
        <v/>
      </c>
      <c r="N49" s="51" t="str">
        <f>IF(OR('TRI-3'!N49 ="",'TRI-3'!N49&lt;0,'TRI-3'!N49  &gt;10),"",IF((ROUND(TRUNC(('TRI-3'!N49  ),2),0))=10,"A+",IF((ROUND(TRUNC(('TRI-3'!N49  ),2),0))=9,"A-",IF((ROUND(TRUNC(('TRI-3'!N49   ),2),0))=8,"B+",IF((ROUND(TRUNC(('TRI-3'!N49 ),2),0))=7,"B-",IF((ROUND(TRUNC(('TRI-3'!N49  ),2),0))=6,"C+",IF((ROUND(TRUNC(('TRI-3'!N49  ),2),0))=5,"C-",IF((ROUND(TRUNC(('TRI-3'!N49  ),2),0))=4,"D+",IF((ROUND(TRUNC(('TRI-3'!N49 ),2),0))=3,"D-",IF((ROUND(TRUNC(('TRI-3'!N49 ),2),0))=2,"E+",IF((ROUND(TRUNC(('TRI-3'!N49  ),2),0))&lt;=1,"E-","")))))))))))</f>
        <v/>
      </c>
      <c r="O49" s="51" t="str">
        <f>IF(OR('TRI-3'!O49 ="",'TRI-3'!O49&lt;0,'TRI-3'!O49  &gt;10),"",IF((ROUND(TRUNC(('TRI-3'!O49  ),2),0))=10,"A+",IF((ROUND(TRUNC(('TRI-3'!O49  ),2),0))=9,"A-",IF((ROUND(TRUNC(('TRI-3'!O49   ),2),0))=8,"B+",IF((ROUND(TRUNC(('TRI-3'!O49 ),2),0))=7,"B-",IF((ROUND(TRUNC(('TRI-3'!O49  ),2),0))=6,"C+",IF((ROUND(TRUNC(('TRI-3'!O49  ),2),0))=5,"C-",IF((ROUND(TRUNC(('TRI-3'!O49  ),2),0))=4,"D+",IF((ROUND(TRUNC(('TRI-3'!O49 ),2),0))=3,"D-",IF((ROUND(TRUNC(('TRI-3'!O49 ),2),0))=2,"E+",IF((ROUND(TRUNC(('TRI-3'!O49  ),2),0))&lt;=1,"E-","")))))))))))</f>
        <v/>
      </c>
      <c r="P49" s="51" t="str">
        <f>IF(OR('TRI-3'!P49 ="",'TRI-3'!P49&lt;0,'TRI-3'!P49  &gt;10),"",IF((ROUND(TRUNC(('TRI-3'!P49  ),2),0))=10,"A+",IF((ROUND(TRUNC(('TRI-3'!P49  ),2),0))=9,"A-",IF((ROUND(TRUNC(('TRI-3'!P49   ),2),0))=8,"B+",IF((ROUND(TRUNC(('TRI-3'!P49 ),2),0))=7,"B-",IF((ROUND(TRUNC(('TRI-3'!P49  ),2),0))=6,"C+",IF((ROUND(TRUNC(('TRI-3'!P49  ),2),0))=5,"C-",IF((ROUND(TRUNC(('TRI-3'!P49  ),2),0))=4,"D+",IF((ROUND(TRUNC(('TRI-3'!P49 ),2),0))=3,"D-",IF((ROUND(TRUNC(('TRI-3'!P49 ),2),0))=2,"E+",IF((ROUND(TRUNC(('TRI-3'!P49  ),2),0))&lt;=1,"E-","")))))))))))</f>
        <v/>
      </c>
      <c r="Q49" s="51" t="str">
        <f>IF(OR('TRI-3'!Q49 ="",'TRI-3'!Q49&lt;0,'TRI-3'!Q49  &gt;10),"",IF((ROUND(TRUNC(('TRI-3'!Q49  ),2),0))=10,"A+",IF((ROUND(TRUNC(('TRI-3'!Q49  ),2),0))=9,"A-",IF((ROUND(TRUNC(('TRI-3'!Q49   ),2),0))=8,"B+",IF((ROUND(TRUNC(('TRI-3'!Q49 ),2),0))=7,"B-",IF((ROUND(TRUNC(('TRI-3'!Q49  ),2),0))=6,"C+",IF((ROUND(TRUNC(('TRI-3'!Q49  ),2),0))=5,"C-",IF((ROUND(TRUNC(('TRI-3'!Q49  ),2),0))=4,"D+",IF((ROUND(TRUNC(('TRI-3'!Q49 ),2),0))=3,"D-",IF((ROUND(TRUNC(('TRI-3'!Q49 ),2),0))=2,"E+",IF((ROUND(TRUNC(('TRI-3'!Q49  ),2),0))&lt;=1,"E-","")))))))))))</f>
        <v/>
      </c>
      <c r="R49" s="51" t="str">
        <f>IF(OR('TRI-3'!R49 ="",'TRI-3'!R49&lt;0,'TRI-3'!R49  &gt;10),"",IF((ROUND(TRUNC(('TRI-3'!R49  ),2),0))=10,"A+",IF((ROUND(TRUNC(('TRI-3'!R49  ),2),0))=9,"A-",IF((ROUND(TRUNC(('TRI-3'!R49   ),2),0))=8,"B+",IF((ROUND(TRUNC(('TRI-3'!R49 ),2),0))=7,"B-",IF((ROUND(TRUNC(('TRI-3'!R49  ),2),0))=6,"C+",IF((ROUND(TRUNC(('TRI-3'!R49  ),2),0))=5,"C-",IF((ROUND(TRUNC(('TRI-3'!R49  ),2),0))=4,"D+",IF((ROUND(TRUNC(('TRI-3'!R49 ),2),0))=3,"D-",IF((ROUND(TRUNC(('TRI-3'!R49 ),2),0))=2,"E+",IF((ROUND(TRUNC(('TRI-3'!R49  ),2),0))&lt;=1,"E-","")))))))))))</f>
        <v/>
      </c>
      <c r="S49" s="51" t="str">
        <f>IF(OR('TRI-3'!S49 ="",'TRI-3'!S49&lt;0,'TRI-3'!S49  &gt;10),"",IF((ROUND(TRUNC(('TRI-3'!S49  ),2),0))=10,"A+",IF((ROUND(TRUNC(('TRI-3'!S49  ),2),0))=9,"A-",IF((ROUND(TRUNC(('TRI-3'!S49   ),2),0))=8,"B+",IF((ROUND(TRUNC(('TRI-3'!S49 ),2),0))=7,"B-",IF((ROUND(TRUNC(('TRI-3'!S49  ),2),0))=6,"C+",IF((ROUND(TRUNC(('TRI-3'!S49  ),2),0))=5,"C-",IF((ROUND(TRUNC(('TRI-3'!S49  ),2),0))=4,"D+",IF((ROUND(TRUNC(('TRI-3'!S49 ),2),0))=3,"D-",IF((ROUND(TRUNC(('TRI-3'!S49 ),2),0))=2,"E+",IF((ROUND(TRUNC(('TRI-3'!S49  ),2),0))&lt;=1,"E-","")))))))))))</f>
        <v/>
      </c>
      <c r="T49" s="51" t="str">
        <f>IF(OR('TRI-3'!T49 ="",'TRI-3'!T49&lt;0,'TRI-3'!T49  &gt;10),"",IF((ROUND(TRUNC(('TRI-3'!T49  ),2),0))=10,"A+",IF((ROUND(TRUNC(('TRI-3'!T49  ),2),0))=9,"A-",IF((ROUND(TRUNC(('TRI-3'!T49   ),2),0))=8,"B+",IF((ROUND(TRUNC(('TRI-3'!T49 ),2),0))=7,"B-",IF((ROUND(TRUNC(('TRI-3'!T49  ),2),0))=6,"C+",IF((ROUND(TRUNC(('TRI-3'!T49  ),2),0))=5,"C-",IF((ROUND(TRUNC(('TRI-3'!T49  ),2),0))=4,"D+",IF((ROUND(TRUNC(('TRI-3'!T49 ),2),0))=3,"D-",IF((ROUND(TRUNC(('TRI-3'!T49 ),2),0))=2,"E+",IF((ROUND(TRUNC(('TRI-3'!T49  ),2),0))&lt;=1,"E-","")))))))))))</f>
        <v/>
      </c>
      <c r="U49" s="51" t="str">
        <f>IF(OR('TRI-3'!U49 ="",'TRI-3'!U49&lt;0,'TRI-3'!U49  &gt;10),"",IF((ROUND(TRUNC(('TRI-3'!U49  ),2),0))=10,"A+",IF((ROUND(TRUNC(('TRI-3'!U49  ),2),0))=9,"A-",IF((ROUND(TRUNC(('TRI-3'!U49   ),2),0))=8,"B+",IF((ROUND(TRUNC(('TRI-3'!U49 ),2),0))=7,"B-",IF((ROUND(TRUNC(('TRI-3'!U49  ),2),0))=6,"C+",IF((ROUND(TRUNC(('TRI-3'!U49  ),2),0))=5,"C-",IF((ROUND(TRUNC(('TRI-3'!U49  ),2),0))=4,"D+",IF((ROUND(TRUNC(('TRI-3'!U49 ),2),0))=3,"D-",IF((ROUND(TRUNC(('TRI-3'!U49 ),2),0))=2,"E+",IF((ROUND(TRUNC(('TRI-3'!U49  ),2),0))&lt;=1,"E-","")))))))))))</f>
        <v/>
      </c>
      <c r="V49" s="51" t="str">
        <f>IF(OR('TRI-3'!V49 ="",'TRI-3'!V49&lt;0,'TRI-3'!V49  &gt;10),"",IF((ROUND(TRUNC(('TRI-3'!V49  ),2),0))=10,"A+",IF((ROUND(TRUNC(('TRI-3'!V49  ),2),0))=9,"A-",IF((ROUND(TRUNC(('TRI-3'!V49   ),2),0))=8,"B+",IF((ROUND(TRUNC(('TRI-3'!V49 ),2),0))=7,"B-",IF((ROUND(TRUNC(('TRI-3'!V49  ),2),0))=6,"C+",IF((ROUND(TRUNC(('TRI-3'!V49  ),2),0))=5,"C-",IF((ROUND(TRUNC(('TRI-3'!V49  ),2),0))=4,"D+",IF((ROUND(TRUNC(('TRI-3'!V49 ),2),0))=3,"D-",IF((ROUND(TRUNC(('TRI-3'!V49 ),2),0))=2,"E+",IF((ROUND(TRUNC(('TRI-3'!V49  ),2),0))&lt;=1,"E-","")))))))))))</f>
        <v/>
      </c>
      <c r="W49" s="51" t="str">
        <f>IF(OR('TRI-3'!W49 ="",'TRI-3'!W49&lt;0,'TRI-3'!W49  &gt;10),"",IF((ROUND(TRUNC(('TRI-3'!W49  ),2),0))=10,"A+",IF((ROUND(TRUNC(('TRI-3'!W49  ),2),0))=9,"A-",IF((ROUND(TRUNC(('TRI-3'!W49   ),2),0))=8,"B+",IF((ROUND(TRUNC(('TRI-3'!W49 ),2),0))=7,"B-",IF((ROUND(TRUNC(('TRI-3'!W49  ),2),0))=6,"C+",IF((ROUND(TRUNC(('TRI-3'!W49  ),2),0))=5,"C-",IF((ROUND(TRUNC(('TRI-3'!W49  ),2),0))=4,"D+",IF((ROUND(TRUNC(('TRI-3'!W49 ),2),0))=3,"D-",IF((ROUND(TRUNC(('TRI-3'!W49 ),2),0))=2,"E+",IF((ROUND(TRUNC(('TRI-3'!W49  ),2),0))&lt;=1,"E-","")))))))))))</f>
        <v/>
      </c>
      <c r="X49" s="51" t="str">
        <f>IF(OR('TRI-3'!X49 ="",'TRI-3'!X49&lt;0,'TRI-3'!X49  &gt;10),"",IF((ROUND(TRUNC(('TRI-3'!X49  ),2),0))=10,"A+",IF((ROUND(TRUNC(('TRI-3'!X49  ),2),0))=9,"A-",IF((ROUND(TRUNC(('TRI-3'!X49   ),2),0))=8,"B+",IF((ROUND(TRUNC(('TRI-3'!X49 ),2),0))=7,"B-",IF((ROUND(TRUNC(('TRI-3'!X49  ),2),0))=6,"C+",IF((ROUND(TRUNC(('TRI-3'!X49  ),2),0))=5,"C-",IF((ROUND(TRUNC(('TRI-3'!X49  ),2),0))=4,"D+",IF((ROUND(TRUNC(('TRI-3'!X49 ),2),0))=3,"D-",IF((ROUND(TRUNC(('TRI-3'!X49 ),2),0))=2,"E+",IF((ROUND(TRUNC(('TRI-3'!X49  ),2),0))&lt;=1,"E-","")))))))))))</f>
        <v/>
      </c>
      <c r="Y49" s="51" t="str">
        <f>IF(OR('TRI-3'!Y49 ="",'TRI-3'!Y49&lt;0,'TRI-3'!Y49  &gt;10),"",IF((ROUND(TRUNC(('TRI-3'!Y49  ),2),0))=10,"A+",IF((ROUND(TRUNC(('TRI-3'!Y49  ),2),0))=9,"A-",IF((ROUND(TRUNC(('TRI-3'!Y49   ),2),0))=8,"B+",IF((ROUND(TRUNC(('TRI-3'!Y49 ),2),0))=7,"B-",IF((ROUND(TRUNC(('TRI-3'!Y49  ),2),0))=6,"C+",IF((ROUND(TRUNC(('TRI-3'!Y49  ),2),0))=5,"C-",IF((ROUND(TRUNC(('TRI-3'!Y49  ),2),0))=4,"D+",IF((ROUND(TRUNC(('TRI-3'!Y49 ),2),0))=3,"D-",IF((ROUND(TRUNC(('TRI-3'!Y49 ),2),0))=2,"E+",IF((ROUND(TRUNC(('TRI-3'!Y49  ),2),0))&lt;=1,"E-","")))))))))))</f>
        <v/>
      </c>
      <c r="Z49" s="51" t="str">
        <f>IF(OR('TRI-3'!Z49 ="",'TRI-3'!Z49&lt;0,'TRI-3'!Z49  &gt;10),"",IF((ROUND(TRUNC(('TRI-3'!Z49  ),2),0))=10,"A+",IF((ROUND(TRUNC(('TRI-3'!Z49  ),2),0))=9,"A-",IF((ROUND(TRUNC(('TRI-3'!Z49   ),2),0))=8,"B+",IF((ROUND(TRUNC(('TRI-3'!Z49 ),2),0))=7,"B-",IF((ROUND(TRUNC(('TRI-3'!Z49  ),2),0))=6,"C+",IF((ROUND(TRUNC(('TRI-3'!Z49  ),2),0))=5,"C-",IF((ROUND(TRUNC(('TRI-3'!Z49  ),2),0))=4,"D+",IF((ROUND(TRUNC(('TRI-3'!Z49 ),2),0))=3,"D-",IF((ROUND(TRUNC(('TRI-3'!Z49 ),2),0))=2,"E+",IF((ROUND(TRUNC(('TRI-3'!Z49  ),2),0))&lt;=1,"E-","")))))))))))</f>
        <v/>
      </c>
      <c r="AA49" s="51" t="str">
        <f>IF(OR('TRI-3'!AA49 ="",'TRI-3'!AA49&lt;0,'TRI-3'!AA49  &gt;10),"",IF((ROUND(TRUNC(('TRI-3'!AA49  ),2),0))=10,"A+",IF((ROUND(TRUNC(('TRI-3'!AA49  ),2),0))=9,"A-",IF((ROUND(TRUNC(('TRI-3'!AA49   ),2),0))=8,"B+",IF((ROUND(TRUNC(('TRI-3'!AA49 ),2),0))=7,"B-",IF((ROUND(TRUNC(('TRI-3'!AA49  ),2),0))=6,"C+",IF((ROUND(TRUNC(('TRI-3'!AA49  ),2),0))=5,"C-",IF((ROUND(TRUNC(('TRI-3'!AA49  ),2),0))=4,"D+",IF((ROUND(TRUNC(('TRI-3'!AA49 ),2),0))=3,"D-",IF((ROUND(TRUNC(('TRI-3'!AA49 ),2),0))=2,"E+",IF((ROUND(TRUNC(('TRI-3'!AA49  ),2),0))&lt;=1,"E-","")))))))))))</f>
        <v/>
      </c>
      <c r="AB49" s="51" t="str">
        <f>IF(OR('TRI-3'!AB49 ="",'TRI-3'!AB49&lt;0,'TRI-3'!AB49  &gt;10),"",IF((ROUND(TRUNC(('TRI-3'!AB49  ),2),0))=10,"A+",IF((ROUND(TRUNC(('TRI-3'!AB49  ),2),0))=9,"A-",IF((ROUND(TRUNC(('TRI-3'!AB49   ),2),0))=8,"B+",IF((ROUND(TRUNC(('TRI-3'!AB49 ),2),0))=7,"B-",IF((ROUND(TRUNC(('TRI-3'!AB49  ),2),0))=6,"C+",IF((ROUND(TRUNC(('TRI-3'!AB49  ),2),0))=5,"C-",IF((ROUND(TRUNC(('TRI-3'!AB49  ),2),0))=4,"D+",IF((ROUND(TRUNC(('TRI-3'!AB49 ),2),0))=3,"D-",IF((ROUND(TRUNC(('TRI-3'!AB49 ),2),0))=2,"E+",IF((ROUND(TRUNC(('TRI-3'!AB49  ),2),0))&lt;=1,"E-","")))))))))))</f>
        <v/>
      </c>
      <c r="AC49" s="51" t="str">
        <f>IF(OR('TRI-3'!AC49 ="",'TRI-3'!AC49&lt;0,'TRI-3'!AC49  &gt;10),"",IF((ROUND(TRUNC(('TRI-3'!AC49  ),2),0))=10,"A+",IF((ROUND(TRUNC(('TRI-3'!AC49  ),2),0))=9,"A-",IF((ROUND(TRUNC(('TRI-3'!AC49   ),2),0))=8,"B+",IF((ROUND(TRUNC(('TRI-3'!AC49 ),2),0))=7,"B-",IF((ROUND(TRUNC(('TRI-3'!AC49  ),2),0))=6,"C+",IF((ROUND(TRUNC(('TRI-3'!AC49  ),2),0))=5,"C-",IF((ROUND(TRUNC(('TRI-3'!AC49  ),2),0))=4,"D+",IF((ROUND(TRUNC(('TRI-3'!AC49 ),2),0))=3,"D-",IF((ROUND(TRUNC(('TRI-3'!AC49 ),2),0))=2,"E+",IF((ROUND(TRUNC(('TRI-3'!AC49  ),2),0))&lt;=1,"E-","")))))))))))</f>
        <v/>
      </c>
      <c r="AD49" s="51" t="str">
        <f>IF(OR('TRI-3'!AD49 ="",'TRI-3'!AD49&lt;0,'TRI-3'!AD49  &gt;10),"",IF((ROUND(TRUNC(('TRI-3'!AD49  ),2),0))=10,"A+",IF((ROUND(TRUNC(('TRI-3'!AD49  ),2),0))=9,"A-",IF((ROUND(TRUNC(('TRI-3'!AD49   ),2),0))=8,"B+",IF((ROUND(TRUNC(('TRI-3'!AD49 ),2),0))=7,"B-",IF((ROUND(TRUNC(('TRI-3'!AD49  ),2),0))=6,"C+",IF((ROUND(TRUNC(('TRI-3'!AD49  ),2),0))=5,"C-",IF((ROUND(TRUNC(('TRI-3'!AD49  ),2),0))=4,"D+",IF((ROUND(TRUNC(('TRI-3'!AD49 ),2),0))=3,"D-",IF((ROUND(TRUNC(('TRI-3'!AD49 ),2),0))=2,"E+",IF((ROUND(TRUNC(('TRI-3'!AD49  ),2),0))&lt;=1,"E-","")))))))))))</f>
        <v/>
      </c>
      <c r="AE49" s="51" t="str">
        <f>IF(OR('TRI-3'!AE49 ="",'TRI-3'!AE49&lt;0,'TRI-3'!AE49  &gt;10),"",IF((ROUND(TRUNC(('TRI-3'!AE49  ),2),0))=10,"A+",IF((ROUND(TRUNC(('TRI-3'!AE49  ),2),0))=9,"A-",IF((ROUND(TRUNC(('TRI-3'!AE49   ),2),0))=8,"B+",IF((ROUND(TRUNC(('TRI-3'!AE49 ),2),0))=7,"B-",IF((ROUND(TRUNC(('TRI-3'!AE49  ),2),0))=6,"C+",IF((ROUND(TRUNC(('TRI-3'!AE49  ),2),0))=5,"C-",IF((ROUND(TRUNC(('TRI-3'!AE49  ),2),0))=4,"D+",IF((ROUND(TRUNC(('TRI-3'!AE49 ),2),0))=3,"D-",IF((ROUND(TRUNC(('TRI-3'!AE49 ),2),0))=2,"E+",IF((ROUND(TRUNC(('TRI-3'!AE49  ),2),0))&lt;=1,"E-","")))))))))))</f>
        <v/>
      </c>
      <c r="AF49" s="51" t="str">
        <f>IF(OR('TRI-3'!AF49 ="",'TRI-3'!AF49&lt;0,'TRI-3'!AF49  &gt;10),"",IF((ROUND(TRUNC(('TRI-3'!AF49  ),2),0))=10,"A+",IF((ROUND(TRUNC(('TRI-3'!AF49  ),2),0))=9,"A-",IF((ROUND(TRUNC(('TRI-3'!AF49   ),2),0))=8,"B+",IF((ROUND(TRUNC(('TRI-3'!AF49 ),2),0))=7,"B-",IF((ROUND(TRUNC(('TRI-3'!AF49  ),2),0))=6,"C+",IF((ROUND(TRUNC(('TRI-3'!AF49  ),2),0))=5,"C-",IF((ROUND(TRUNC(('TRI-3'!AF49  ),2),0))=4,"D+",IF((ROUND(TRUNC(('TRI-3'!AF49 ),2),0))=3,"D-",IF((ROUND(TRUNC(('TRI-3'!AF49 ),2),0))=2,"E+",IF((ROUND(TRUNC(('TRI-3'!AF49  ),2),0))&lt;=1,"E-","")))))))))))</f>
        <v/>
      </c>
      <c r="AG49" s="51" t="str">
        <f>IF(OR('TRI-3'!AG49 ="",'TRI-3'!AG49&lt;0,'TRI-3'!AG49  &gt;10),"",IF((ROUND(TRUNC(('TRI-3'!AG49  ),2),0))=10,"A+",IF((ROUND(TRUNC(('TRI-3'!AG49  ),2),0))=9,"A-",IF((ROUND(TRUNC(('TRI-3'!AG49   ),2),0))=8,"B+",IF((ROUND(TRUNC(('TRI-3'!AG49 ),2),0))=7,"B-",IF((ROUND(TRUNC(('TRI-3'!AG49  ),2),0))=6,"C+",IF((ROUND(TRUNC(('TRI-3'!AG49  ),2),0))=5,"C-",IF((ROUND(TRUNC(('TRI-3'!AG49  ),2),0))=4,"D+",IF((ROUND(TRUNC(('TRI-3'!AG49 ),2),0))=3,"D-",IF((ROUND(TRUNC(('TRI-3'!AG49 ),2),0))=2,"E+",IF((ROUND(TRUNC(('TRI-3'!AG49  ),2),0))&lt;=1,"E-","")))))))))))</f>
        <v/>
      </c>
      <c r="AH49" s="51" t="str">
        <f>IF(OR('TRI-3'!AH49 ="",'TRI-3'!AH49&lt;0,'TRI-3'!AH49  &gt;10),"",IF((ROUND(TRUNC(('TRI-3'!AH49  ),2),0))=10,"A+",IF((ROUND(TRUNC(('TRI-3'!AH49  ),2),0))=9,"A-",IF((ROUND(TRUNC(('TRI-3'!AH49   ),2),0))=8,"B+",IF((ROUND(TRUNC(('TRI-3'!AH49 ),2),0))=7,"B-",IF((ROUND(TRUNC(('TRI-3'!AH49  ),2),0))=6,"C+",IF((ROUND(TRUNC(('TRI-3'!AH49  ),2),0))=5,"C-",IF((ROUND(TRUNC(('TRI-3'!AH49  ),2),0))=4,"D+",IF((ROUND(TRUNC(('TRI-3'!AH49 ),2),0))=3,"D-",IF((ROUND(TRUNC(('TRI-3'!AH49 ),2),0))=2,"E+",IF((ROUND(TRUNC(('TRI-3'!AH49  ),2),0))&lt;=1,"E-","")))))))))))</f>
        <v/>
      </c>
      <c r="AI49" s="51" t="str">
        <f>IF(OR('TRI-3'!AI49 ="",'TRI-3'!AI49&lt;0,'TRI-3'!AI49  &gt;10),"",IF((ROUND(TRUNC(('TRI-3'!AI49  ),2),0))=10,"A+",IF((ROUND(TRUNC(('TRI-3'!AI49  ),2),0))=9,"A-",IF((ROUND(TRUNC(('TRI-3'!AI49   ),2),0))=8,"B+",IF((ROUND(TRUNC(('TRI-3'!AI49 ),2),0))=7,"B-",IF((ROUND(TRUNC(('TRI-3'!AI49  ),2),0))=6,"C+",IF((ROUND(TRUNC(('TRI-3'!AI49  ),2),0))=5,"C-",IF((ROUND(TRUNC(('TRI-3'!AI49  ),2),0))=4,"D+",IF((ROUND(TRUNC(('TRI-3'!AI49 ),2),0))=3,"D-",IF((ROUND(TRUNC(('TRI-3'!AI49 ),2),0))=2,"E+",IF((ROUND(TRUNC(('TRI-3'!AI49  ),2),0))&lt;=1,"E-","")))))))))))</f>
        <v/>
      </c>
      <c r="AJ49" s="51" t="str">
        <f>IF(OR('TRI-3'!AJ49 ="",'TRI-3'!AJ49&lt;0,'TRI-3'!AJ49  &gt;10),"",IF((ROUND(TRUNC(('TRI-3'!AJ49  ),2),0))=10,"A+",IF((ROUND(TRUNC(('TRI-3'!AJ49  ),2),0))=9,"A-",IF((ROUND(TRUNC(('TRI-3'!AJ49   ),2),0))=8,"B+",IF((ROUND(TRUNC(('TRI-3'!AJ49 ),2),0))=7,"B-",IF((ROUND(TRUNC(('TRI-3'!AJ49  ),2),0))=6,"C+",IF((ROUND(TRUNC(('TRI-3'!AJ49  ),2),0))=5,"C-",IF((ROUND(TRUNC(('TRI-3'!AJ49  ),2),0))=4,"D+",IF((ROUND(TRUNC(('TRI-3'!AJ49 ),2),0))=3,"D-",IF((ROUND(TRUNC(('TRI-3'!AJ49 ),2),0))=2,"E+",IF((ROUND(TRUNC(('TRI-3'!AJ49  ),2),0))&lt;=1,"E-","")))))))))))</f>
        <v/>
      </c>
      <c r="AK49" s="51" t="str">
        <f>IF(OR('TRI-3'!AK49 ="",'TRI-3'!AK49&lt;0,'TRI-3'!AK49  &gt;10),"",IF((ROUND(TRUNC(('TRI-3'!AK49  ),2),0))=10,"A+",IF((ROUND(TRUNC(('TRI-3'!AK49  ),2),0))=9,"A-",IF((ROUND(TRUNC(('TRI-3'!AK49   ),2),0))=8,"B+",IF((ROUND(TRUNC(('TRI-3'!AK49 ),2),0))=7,"B-",IF((ROUND(TRUNC(('TRI-3'!AK49  ),2),0))=6,"C+",IF((ROUND(TRUNC(('TRI-3'!AK49  ),2),0))=5,"C-",IF((ROUND(TRUNC(('TRI-3'!AK49  ),2),0))=4,"D+",IF((ROUND(TRUNC(('TRI-3'!AK49 ),2),0))=3,"D-",IF((ROUND(TRUNC(('TRI-3'!AK49 ),2),0))=2,"E+",IF((ROUND(TRUNC(('TRI-3'!AK49  ),2),0))&lt;=1,"E-","")))))))))))</f>
        <v/>
      </c>
      <c r="AL49" s="51" t="str">
        <f>IF(OR('TRI-3'!AL49 ="",'TRI-3'!AL49&lt;0,'TRI-3'!AL49  &gt;10),"",IF((ROUND(TRUNC(('TRI-3'!AL49  ),2),0))=10,"A+",IF((ROUND(TRUNC(('TRI-3'!AL49  ),2),0))=9,"A-",IF((ROUND(TRUNC(('TRI-3'!AL49   ),2),0))=8,"B+",IF((ROUND(TRUNC(('TRI-3'!AL49 ),2),0))=7,"B-",IF((ROUND(TRUNC(('TRI-3'!AL49  ),2),0))=6,"C+",IF((ROUND(TRUNC(('TRI-3'!AL49  ),2),0))=5,"C-",IF((ROUND(TRUNC(('TRI-3'!AL49  ),2),0))=4,"D+",IF((ROUND(TRUNC(('TRI-3'!AL49 ),2),0))=3,"D-",IF((ROUND(TRUNC(('TRI-3'!AL49 ),2),0))=2,"E+",IF((ROUND(TRUNC(('TRI-3'!AL49  ),2),0))&lt;=1,"E-","")))))))))))</f>
        <v/>
      </c>
      <c r="AM49" s="51" t="str">
        <f>IF(OR('TRI-3'!AM49 ="",'TRI-3'!AM49&lt;0,'TRI-3'!AM49  &gt;10),"",IF((ROUND(TRUNC(('TRI-3'!AM49  ),2),0))=10,"A+",IF((ROUND(TRUNC(('TRI-3'!AM49  ),2),0))=9,"A-",IF((ROUND(TRUNC(('TRI-3'!AM49   ),2),0))=8,"B+",IF((ROUND(TRUNC(('TRI-3'!AM49 ),2),0))=7,"B-",IF((ROUND(TRUNC(('TRI-3'!AM49  ),2),0))=6,"C+",IF((ROUND(TRUNC(('TRI-3'!AM49  ),2),0))=5,"C-",IF((ROUND(TRUNC(('TRI-3'!AM49  ),2),0))=4,"D+",IF((ROUND(TRUNC(('TRI-3'!AM49 ),2),0))=3,"D-",IF((ROUND(TRUNC(('TRI-3'!AM49 ),2),0))=2,"E+",IF((ROUND(TRUNC(('TRI-3'!AM49  ),2),0))&lt;=1,"E-","")))))))))))</f>
        <v/>
      </c>
      <c r="AN49" s="51" t="str">
        <f>IF(OR('TRI-3'!AN49 ="",'TRI-3'!AN49&lt;0,'TRI-3'!AN49  &gt;10),"",IF((ROUND(TRUNC(('TRI-3'!AN49  ),2),0))=10,"A+",IF((ROUND(TRUNC(('TRI-3'!AN49  ),2),0))=9,"A-",IF((ROUND(TRUNC(('TRI-3'!AN49   ),2),0))=8,"B+",IF((ROUND(TRUNC(('TRI-3'!AN49 ),2),0))=7,"B-",IF((ROUND(TRUNC(('TRI-3'!AN49  ),2),0))=6,"C+",IF((ROUND(TRUNC(('TRI-3'!AN49  ),2),0))=5,"C-",IF((ROUND(TRUNC(('TRI-3'!AN49  ),2),0))=4,"D+",IF((ROUND(TRUNC(('TRI-3'!AN49 ),2),0))=3,"D-",IF((ROUND(TRUNC(('TRI-3'!AN49 ),2),0))=2,"E+",IF((ROUND(TRUNC(('TRI-3'!AN49  ),2),0))&lt;=1,"E-","")))))))))))</f>
        <v/>
      </c>
      <c r="AO49" s="51" t="str">
        <f>IF(OR('TRI-3'!AO49 ="",'TRI-3'!AO49&lt;0,'TRI-3'!AO49  &gt;10),"",IF((ROUND(TRUNC(('TRI-3'!AO49  ),2),0))=10,"A+",IF((ROUND(TRUNC(('TRI-3'!AO49  ),2),0))=9,"A-",IF((ROUND(TRUNC(('TRI-3'!AO49   ),2),0))=8,"B+",IF((ROUND(TRUNC(('TRI-3'!AO49 ),2),0))=7,"B-",IF((ROUND(TRUNC(('TRI-3'!AO49  ),2),0))=6,"C+",IF((ROUND(TRUNC(('TRI-3'!AO49  ),2),0))=5,"C-",IF((ROUND(TRUNC(('TRI-3'!AO49  ),2),0))=4,"D+",IF((ROUND(TRUNC(('TRI-3'!AO49 ),2),0))=3,"D-",IF((ROUND(TRUNC(('TRI-3'!AO49 ),2),0))=2,"E+",IF((ROUND(TRUNC(('TRI-3'!AO49  ),2),0))&lt;=1,"E-","")))))))))))</f>
        <v/>
      </c>
      <c r="AP49" s="51" t="str">
        <f>IF(OR('TRI-3'!AP49 ="",'TRI-3'!AP49&lt;0,'TRI-3'!AP49  &gt;10),"",IF((ROUND(TRUNC(('TRI-3'!AP49  ),2),0))=10,"A+",IF((ROUND(TRUNC(('TRI-3'!AP49  ),2),0))=9,"A-",IF((ROUND(TRUNC(('TRI-3'!AP49   ),2),0))=8,"B+",IF((ROUND(TRUNC(('TRI-3'!AP49 ),2),0))=7,"B-",IF((ROUND(TRUNC(('TRI-3'!AP49  ),2),0))=6,"C+",IF((ROUND(TRUNC(('TRI-3'!AP49  ),2),0))=5,"C-",IF((ROUND(TRUNC(('TRI-3'!AP49  ),2),0))=4,"D+",IF((ROUND(TRUNC(('TRI-3'!AP49 ),2),0))=3,"D-",IF((ROUND(TRUNC(('TRI-3'!AP49 ),2),0))=2,"E+",IF((ROUND(TRUNC(('TRI-3'!AP49  ),2),0))&lt;=1,"E-","")))))))))))</f>
        <v/>
      </c>
      <c r="AQ49" s="51" t="str">
        <f>IF(OR('TRI-3'!AQ49 ="",'TRI-3'!AQ49&lt;0,'TRI-3'!AQ49  &gt;10),"",IF((ROUND(TRUNC(('TRI-3'!AQ49  ),2),0))=10,"A+",IF((ROUND(TRUNC(('TRI-3'!AQ49  ),2),0))=9,"A-",IF((ROUND(TRUNC(('TRI-3'!AQ49   ),2),0))=8,"B+",IF((ROUND(TRUNC(('TRI-3'!AQ49 ),2),0))=7,"B-",IF((ROUND(TRUNC(('TRI-3'!AQ49  ),2),0))=6,"C+",IF((ROUND(TRUNC(('TRI-3'!AQ49  ),2),0))=5,"C-",IF((ROUND(TRUNC(('TRI-3'!AQ49  ),2),0))=4,"D+",IF((ROUND(TRUNC(('TRI-3'!AQ49 ),2),0))=3,"D-",IF((ROUND(TRUNC(('TRI-3'!AQ49 ),2),0))=2,"E+",IF((ROUND(TRUNC(('TRI-3'!AQ49  ),2),0))&lt;=1,"E-","")))))))))))</f>
        <v/>
      </c>
      <c r="AR49" s="51" t="str">
        <f>IF(OR('TRI-3'!AR49 ="",'TRI-3'!AR49&lt;0,'TRI-3'!AR49  &gt;10),"",IF((ROUND(TRUNC(('TRI-3'!AR49  ),2),0))=10,"A+",IF((ROUND(TRUNC(('TRI-3'!AR49  ),2),0))=9,"A-",IF((ROUND(TRUNC(('TRI-3'!AR49   ),2),0))=8,"B+",IF((ROUND(TRUNC(('TRI-3'!AR49 ),2),0))=7,"B-",IF((ROUND(TRUNC(('TRI-3'!AR49  ),2),0))=6,"C+",IF((ROUND(TRUNC(('TRI-3'!AR49  ),2),0))=5,"C-",IF((ROUND(TRUNC(('TRI-3'!AR49  ),2),0))=4,"D+",IF((ROUND(TRUNC(('TRI-3'!AR49 ),2),0))=3,"D-",IF((ROUND(TRUNC(('TRI-3'!AR49 ),2),0))=2,"E+",IF((ROUND(TRUNC(('TRI-3'!AR49  ),2),0))&lt;=1,"E-","")))))))))))</f>
        <v/>
      </c>
      <c r="AS49" s="51" t="str">
        <f>IF(OR('TRI-3'!AS49 ="",'TRI-3'!AS49&lt;0,'TRI-3'!AS49  &gt;10),"",IF((ROUND(TRUNC(('TRI-3'!AS49  ),2),0))=10,"A+",IF((ROUND(TRUNC(('TRI-3'!AS49  ),2),0))=9,"A-",IF((ROUND(TRUNC(('TRI-3'!AS49   ),2),0))=8,"B+",IF((ROUND(TRUNC(('TRI-3'!AS49 ),2),0))=7,"B-",IF((ROUND(TRUNC(('TRI-3'!AS49  ),2),0))=6,"C+",IF((ROUND(TRUNC(('TRI-3'!AS49  ),2),0))=5,"C-",IF((ROUND(TRUNC(('TRI-3'!AS49  ),2),0))=4,"D+",IF((ROUND(TRUNC(('TRI-3'!AS49 ),2),0))=3,"D-",IF((ROUND(TRUNC(('TRI-3'!AS49 ),2),0))=2,"E+",IF((ROUND(TRUNC(('TRI-3'!AS49  ),2),0))&lt;=1,"E-","")))))))))))</f>
        <v/>
      </c>
      <c r="AT49" s="51" t="str">
        <f>IF(OR('TRI-3'!AT49 ="",'TRI-3'!AT49&lt;0,'TRI-3'!AT49  &gt;10),"",IF((ROUND(TRUNC(('TRI-3'!AT49  ),2),0))=10,"A+",IF((ROUND(TRUNC(('TRI-3'!AT49  ),2),0))=9,"A-",IF((ROUND(TRUNC(('TRI-3'!AT49   ),2),0))=8,"B+",IF((ROUND(TRUNC(('TRI-3'!AT49 ),2),0))=7,"B-",IF((ROUND(TRUNC(('TRI-3'!AT49  ),2),0))=6,"C+",IF((ROUND(TRUNC(('TRI-3'!AT49  ),2),0))=5,"C-",IF((ROUND(TRUNC(('TRI-3'!AT49  ),2),0))=4,"D+",IF((ROUND(TRUNC(('TRI-3'!AT49 ),2),0))=3,"D-",IF((ROUND(TRUNC(('TRI-3'!AT49 ),2),0))=2,"E+",IF((ROUND(TRUNC(('TRI-3'!AT49  ),2),0))&lt;=1,"E-","")))))))))))</f>
        <v/>
      </c>
      <c r="AU49" s="51" t="str">
        <f>IF(OR('TRI-3'!AU49 ="",'TRI-3'!AU49&lt;0,'TRI-3'!AU49  &gt;10),"",IF((ROUND(TRUNC(('TRI-3'!AU49  ),2),0))=10,"A+",IF((ROUND(TRUNC(('TRI-3'!AU49  ),2),0))=9,"A-",IF((ROUND(TRUNC(('TRI-3'!AU49   ),2),0))=8,"B+",IF((ROUND(TRUNC(('TRI-3'!AU49 ),2),0))=7,"B-",IF((ROUND(TRUNC(('TRI-3'!AU49  ),2),0))=6,"C+",IF((ROUND(TRUNC(('TRI-3'!AU49  ),2),0))=5,"C-",IF((ROUND(TRUNC(('TRI-3'!AU49  ),2),0))=4,"D+",IF((ROUND(TRUNC(('TRI-3'!AU49 ),2),0))=3,"D-",IF((ROUND(TRUNC(('TRI-3'!AU49 ),2),0))=2,"E+",IF((ROUND(TRUNC(('TRI-3'!AU49  ),2),0))&lt;=1,"E-","")))))))))))</f>
        <v/>
      </c>
      <c r="AV49" s="51" t="str">
        <f>IF(OR('TRI-3'!AV49 ="",'TRI-3'!AV49&lt;0,'TRI-3'!AV49  &gt;10),"",IF((ROUND(TRUNC(('TRI-3'!AV49  ),2),0))=10,"A+",IF((ROUND(TRUNC(('TRI-3'!AV49  ),2),0))=9,"A-",IF((ROUND(TRUNC(('TRI-3'!AV49   ),2),0))=8,"B+",IF((ROUND(TRUNC(('TRI-3'!AV49 ),2),0))=7,"B-",IF((ROUND(TRUNC(('TRI-3'!AV49  ),2),0))=6,"C+",IF((ROUND(TRUNC(('TRI-3'!AV49  ),2),0))=5,"C-",IF((ROUND(TRUNC(('TRI-3'!AV49  ),2),0))=4,"D+",IF((ROUND(TRUNC(('TRI-3'!AV49 ),2),0))=3,"D-",IF((ROUND(TRUNC(('TRI-3'!AV49 ),2),0))=2,"E+",IF((ROUND(TRUNC(('TRI-3'!AV49  ),2),0))&lt;=1,"E-","")))))))))))</f>
        <v/>
      </c>
      <c r="AW49" s="51" t="str">
        <f>IF(OR('TRI-3'!AW49 ="",'TRI-3'!AW49&lt;0,'TRI-3'!AW49  &gt;10),"",IF((ROUND(TRUNC(('TRI-3'!AW49  ),2),0))=10,"A+",IF((ROUND(TRUNC(('TRI-3'!AW49  ),2),0))=9,"A-",IF((ROUND(TRUNC(('TRI-3'!AW49   ),2),0))=8,"B+",IF((ROUND(TRUNC(('TRI-3'!AW49 ),2),0))=7,"B-",IF((ROUND(TRUNC(('TRI-3'!AW49  ),2),0))=6,"C+",IF((ROUND(TRUNC(('TRI-3'!AW49  ),2),0))=5,"C-",IF((ROUND(TRUNC(('TRI-3'!AW49  ),2),0))=4,"D+",IF((ROUND(TRUNC(('TRI-3'!AW49 ),2),0))=3,"D-",IF((ROUND(TRUNC(('TRI-3'!AW49 ),2),0))=2,"E+",IF((ROUND(TRUNC(('TRI-3'!AW49  ),2),0))&lt;=1,"E-","")))))))))))</f>
        <v/>
      </c>
      <c r="AX49" s="51" t="str">
        <f>IF(OR('TRI-3'!AX49 ="",'TRI-3'!AX49&lt;0,'TRI-3'!AX49  &gt;10),"",IF((ROUND(TRUNC(('TRI-3'!AX49  ),2),0))=10,"A+",IF((ROUND(TRUNC(('TRI-3'!AX49  ),2),0))=9,"A-",IF((ROUND(TRUNC(('TRI-3'!AX49   ),2),0))=8,"B+",IF((ROUND(TRUNC(('TRI-3'!AX49 ),2),0))=7,"B-",IF((ROUND(TRUNC(('TRI-3'!AX49  ),2),0))=6,"C+",IF((ROUND(TRUNC(('TRI-3'!AX49  ),2),0))=5,"C-",IF((ROUND(TRUNC(('TRI-3'!AX49  ),2),0))=4,"D+",IF((ROUND(TRUNC(('TRI-3'!AX49 ),2),0))=3,"D-",IF((ROUND(TRUNC(('TRI-3'!AX49 ),2),0))=2,"E+",IF((ROUND(TRUNC(('TRI-3'!AX49  ),2),0))&lt;=1,"E-","")))))))))))</f>
        <v/>
      </c>
      <c r="AY49" s="51" t="str">
        <f>IF(OR('TRI-3'!AY49 ="",'TRI-3'!AY49&lt;0,'TRI-3'!AY49  &gt;10),"",IF((ROUND(TRUNC(('TRI-3'!AY49  ),2),0))=10,"A+",IF((ROUND(TRUNC(('TRI-3'!AY49  ),2),0))=9,"A-",IF((ROUND(TRUNC(('TRI-3'!AY49   ),2),0))=8,"B+",IF((ROUND(TRUNC(('TRI-3'!AY49 ),2),0))=7,"B-",IF((ROUND(TRUNC(('TRI-3'!AY49  ),2),0))=6,"C+",IF((ROUND(TRUNC(('TRI-3'!AY49  ),2),0))=5,"C-",IF((ROUND(TRUNC(('TRI-3'!AY49  ),2),0))=4,"D+",IF((ROUND(TRUNC(('TRI-3'!AY49 ),2),0))=3,"D-",IF((ROUND(TRUNC(('TRI-3'!AY49 ),2),0))=2,"E+",IF((ROUND(TRUNC(('TRI-3'!AY49  ),2),0))&lt;=1,"E-","")))))))))))</f>
        <v/>
      </c>
      <c r="AZ49" s="51" t="str">
        <f>IF(OR('TRI-3'!AZ49 ="",'TRI-3'!AZ49&lt;0,'TRI-3'!AZ49  &gt;10),"",IF((ROUND(TRUNC(('TRI-3'!AZ49  ),2),0))=10,"A+",IF((ROUND(TRUNC(('TRI-3'!AZ49  ),2),0))=9,"A-",IF((ROUND(TRUNC(('TRI-3'!AZ49   ),2),0))=8,"B+",IF((ROUND(TRUNC(('TRI-3'!AZ49 ),2),0))=7,"B-",IF((ROUND(TRUNC(('TRI-3'!AZ49  ),2),0))=6,"C+",IF((ROUND(TRUNC(('TRI-3'!AZ49  ),2),0))=5,"C-",IF((ROUND(TRUNC(('TRI-3'!AZ49  ),2),0))=4,"D+",IF((ROUND(TRUNC(('TRI-3'!AZ49 ),2),0))=3,"D-",IF((ROUND(TRUNC(('TRI-3'!AZ49 ),2),0))=2,"E+",IF((ROUND(TRUNC(('TRI-3'!AZ49  ),2),0))&lt;=1,"E-","")))))))))))</f>
        <v/>
      </c>
      <c r="BA49" s="51" t="str">
        <f>IF(OR('TRI-3'!BA49 ="",'TRI-3'!BA49&lt;0,'TRI-3'!BA49  &gt;10),"",IF((ROUND(TRUNC(('TRI-3'!BA49  ),2),0))=10,"A+",IF((ROUND(TRUNC(('TRI-3'!BA49  ),2),0))=9,"A-",IF((ROUND(TRUNC(('TRI-3'!BA49   ),2),0))=8,"B+",IF((ROUND(TRUNC(('TRI-3'!BA49 ),2),0))=7,"B-",IF((ROUND(TRUNC(('TRI-3'!BA49  ),2),0))=6,"C+",IF((ROUND(TRUNC(('TRI-3'!BA49  ),2),0))=5,"C-",IF((ROUND(TRUNC(('TRI-3'!BA49  ),2),0))=4,"D+",IF((ROUND(TRUNC(('TRI-3'!BA49 ),2),0))=3,"D-",IF((ROUND(TRUNC(('TRI-3'!BA49 ),2),0))=2,"E+",IF((ROUND(TRUNC(('TRI-3'!BA49  ),2),0))&lt;=1,"E-","")))))))))))</f>
        <v/>
      </c>
      <c r="BB49" s="51" t="str">
        <f>IF(OR('TRI-3'!BB49 ="",'TRI-3'!BB49&lt;0,'TRI-3'!BB49  &gt;10),"",IF((ROUND(TRUNC(('TRI-3'!BB49  ),2),0))=10,"A+",IF((ROUND(TRUNC(('TRI-3'!BB49  ),2),0))=9,"A-",IF((ROUND(TRUNC(('TRI-3'!BB49   ),2),0))=8,"B+",IF((ROUND(TRUNC(('TRI-3'!BB49 ),2),0))=7,"B-",IF((ROUND(TRUNC(('TRI-3'!BB49  ),2),0))=6,"C+",IF((ROUND(TRUNC(('TRI-3'!BB49  ),2),0))=5,"C-",IF((ROUND(TRUNC(('TRI-3'!BB49  ),2),0))=4,"D+",IF((ROUND(TRUNC(('TRI-3'!BB49 ),2),0))=3,"D-",IF((ROUND(TRUNC(('TRI-3'!BB49 ),2),0))=2,"E+",IF((ROUND(TRUNC(('TRI-3'!BB49  ),2),0))&lt;=1,"E-","")))))))))))</f>
        <v/>
      </c>
      <c r="BC49" s="51" t="str">
        <f>IF(OR('TRI-3'!BC49 ="",'TRI-3'!BC49&lt;0,'TRI-3'!BC49  &gt;10),"",IF((ROUND(TRUNC(('TRI-3'!BC49  ),2),0))=10,"A+",IF((ROUND(TRUNC(('TRI-3'!BC49  ),2),0))=9,"A-",IF((ROUND(TRUNC(('TRI-3'!BC49   ),2),0))=8,"B+",IF((ROUND(TRUNC(('TRI-3'!BC49 ),2),0))=7,"B-",IF((ROUND(TRUNC(('TRI-3'!BC49  ),2),0))=6,"C+",IF((ROUND(TRUNC(('TRI-3'!BC49  ),2),0))=5,"C-",IF((ROUND(TRUNC(('TRI-3'!BC49  ),2),0))=4,"D+",IF((ROUND(TRUNC(('TRI-3'!BC49 ),2),0))=3,"D-",IF((ROUND(TRUNC(('TRI-3'!BC49 ),2),0))=2,"E+",IF((ROUND(TRUNC(('TRI-3'!BC49  ),2),0))&lt;=1,"E-","")))))))))))</f>
        <v/>
      </c>
      <c r="BD49" s="51" t="str">
        <f>IF(OR('TRI-3'!BD49 ="",'TRI-3'!BD49&lt;0,'TRI-3'!BD49  &gt;10),"",IF((ROUND(TRUNC(('TRI-3'!BD49  ),2),0))=10,"A+",IF((ROUND(TRUNC(('TRI-3'!BD49  ),2),0))=9,"A-",IF((ROUND(TRUNC(('TRI-3'!BD49   ),2),0))=8,"B+",IF((ROUND(TRUNC(('TRI-3'!BD49 ),2),0))=7,"B-",IF((ROUND(TRUNC(('TRI-3'!BD49  ),2),0))=6,"C+",IF((ROUND(TRUNC(('TRI-3'!BD49  ),2),0))=5,"C-",IF((ROUND(TRUNC(('TRI-3'!BD49  ),2),0))=4,"D+",IF((ROUND(TRUNC(('TRI-3'!BD49 ),2),0))=3,"D-",IF((ROUND(TRUNC(('TRI-3'!BD49 ),2),0))=2,"E+",IF((ROUND(TRUNC(('TRI-3'!BD49  ),2),0))&lt;=1,"E-","")))))))))))</f>
        <v/>
      </c>
      <c r="BE49" s="51" t="str">
        <f>IF(OR('TRI-3'!BE49 ="",'TRI-3'!BE49&lt;0,'TRI-3'!BE49  &gt;10),"",IF((ROUND(TRUNC(('TRI-3'!BE49  ),2),0))=10,"A+",IF((ROUND(TRUNC(('TRI-3'!BE49  ),2),0))=9,"A-",IF((ROUND(TRUNC(('TRI-3'!BE49   ),2),0))=8,"B+",IF((ROUND(TRUNC(('TRI-3'!BE49 ),2),0))=7,"B-",IF((ROUND(TRUNC(('TRI-3'!BE49  ),2),0))=6,"C+",IF((ROUND(TRUNC(('TRI-3'!BE49  ),2),0))=5,"C-",IF((ROUND(TRUNC(('TRI-3'!BE49  ),2),0))=4,"D+",IF((ROUND(TRUNC(('TRI-3'!BE49 ),2),0))=3,"D-",IF((ROUND(TRUNC(('TRI-3'!BE49 ),2),0))=2,"E+",IF((ROUND(TRUNC(('TRI-3'!BE49  ),2),0))&lt;=1,"E-","")))))))))))</f>
        <v/>
      </c>
      <c r="BF49" s="51" t="str">
        <f>IF(OR('TRI-3'!BF49 ="",'TRI-3'!BF49&lt;0,'TRI-3'!BF49  &gt;10),"",IF((ROUND(TRUNC(('TRI-3'!BF49  ),2),0))=10,"A+",IF((ROUND(TRUNC(('TRI-3'!BF49  ),2),0))=9,"A-",IF((ROUND(TRUNC(('TRI-3'!BF49   ),2),0))=8,"B+",IF((ROUND(TRUNC(('TRI-3'!BF49 ),2),0))=7,"B-",IF((ROUND(TRUNC(('TRI-3'!BF49  ),2),0))=6,"C+",IF((ROUND(TRUNC(('TRI-3'!BF49  ),2),0))=5,"C-",IF((ROUND(TRUNC(('TRI-3'!BF49  ),2),0))=4,"D+",IF((ROUND(TRUNC(('TRI-3'!BF49 ),2),0))=3,"D-",IF((ROUND(TRUNC(('TRI-3'!BF49 ),2),0))=2,"E+",IF((ROUND(TRUNC(('TRI-3'!BF49  ),2),0))&lt;=1,"E-","")))))))))))</f>
        <v/>
      </c>
      <c r="BG49" s="51" t="str">
        <f>IF(OR('TRI-3'!BG49 ="",'TRI-3'!BG49&lt;0,'TRI-3'!BG49  &gt;10),"",IF((ROUND(TRUNC(('TRI-3'!BG49  ),2),0))=10,"A+",IF((ROUND(TRUNC(('TRI-3'!BG49  ),2),0))=9,"A-",IF((ROUND(TRUNC(('TRI-3'!BG49   ),2),0))=8,"B+",IF((ROUND(TRUNC(('TRI-3'!BG49 ),2),0))=7,"B-",IF((ROUND(TRUNC(('TRI-3'!BG49  ),2),0))=6,"C+",IF((ROUND(TRUNC(('TRI-3'!BG49  ),2),0))=5,"C-",IF((ROUND(TRUNC(('TRI-3'!BG49  ),2),0))=4,"D+",IF((ROUND(TRUNC(('TRI-3'!BG49 ),2),0))=3,"D-",IF((ROUND(TRUNC(('TRI-3'!BG49 ),2),0))=2,"E+",IF((ROUND(TRUNC(('TRI-3'!BG49  ),2),0))&lt;=1,"E-","")))))))))))</f>
        <v/>
      </c>
      <c r="BH49" s="51" t="str">
        <f>IF(OR('TRI-3'!BH49 ="",'TRI-3'!BH49&lt;0,'TRI-3'!BH49  &gt;10),"",IF((ROUND(TRUNC(('TRI-3'!BH49  ),2),0))=10,"A+",IF((ROUND(TRUNC(('TRI-3'!BH49  ),2),0))=9,"A-",IF((ROUND(TRUNC(('TRI-3'!BH49   ),2),0))=8,"B+",IF((ROUND(TRUNC(('TRI-3'!BH49 ),2),0))=7,"B-",IF((ROUND(TRUNC(('TRI-3'!BH49  ),2),0))=6,"C+",IF((ROUND(TRUNC(('TRI-3'!BH49  ),2),0))=5,"C-",IF((ROUND(TRUNC(('TRI-3'!BH49  ),2),0))=4,"D+",IF((ROUND(TRUNC(('TRI-3'!BH49 ),2),0))=3,"D-",IF((ROUND(TRUNC(('TRI-3'!BH49 ),2),0))=2,"E+",IF((ROUND(TRUNC(('TRI-3'!BH49  ),2),0))&lt;=1,"E-","")))))))))))</f>
        <v/>
      </c>
      <c r="BI49" s="51" t="str">
        <f>IF(OR('TRI-3'!BI49 ="",'TRI-3'!BI49&lt;0,'TRI-3'!BI49  &gt;10),"",IF((ROUND(TRUNC(('TRI-3'!BI49  ),2),0))=10,"A+",IF((ROUND(TRUNC(('TRI-3'!BI49  ),2),0))=9,"A-",IF((ROUND(TRUNC(('TRI-3'!BI49   ),2),0))=8,"B+",IF((ROUND(TRUNC(('TRI-3'!BI49 ),2),0))=7,"B-",IF((ROUND(TRUNC(('TRI-3'!BI49  ),2),0))=6,"C+",IF((ROUND(TRUNC(('TRI-3'!BI49  ),2),0))=5,"C-",IF((ROUND(TRUNC(('TRI-3'!BI49  ),2),0))=4,"D+",IF((ROUND(TRUNC(('TRI-3'!BI49 ),2),0))=3,"D-",IF((ROUND(TRUNC(('TRI-3'!BI49 ),2),0))=2,"E+",IF((ROUND(TRUNC(('TRI-3'!BI49  ),2),0))&lt;=1,"E-","")))))))))))</f>
        <v/>
      </c>
      <c r="BJ49" s="51" t="str">
        <f>IF(OR('TRI-3'!BJ49 ="",'TRI-3'!BJ49&lt;0,'TRI-3'!BJ49  &gt;10),"",IF((ROUND(TRUNC(('TRI-3'!BJ49  ),2),0))=10,"A+",IF((ROUND(TRUNC(('TRI-3'!BJ49  ),2),0))=9,"A-",IF((ROUND(TRUNC(('TRI-3'!BJ49   ),2),0))=8,"B+",IF((ROUND(TRUNC(('TRI-3'!BJ49 ),2),0))=7,"B-",IF((ROUND(TRUNC(('TRI-3'!BJ49  ),2),0))=6,"C+",IF((ROUND(TRUNC(('TRI-3'!BJ49  ),2),0))=5,"C-",IF((ROUND(TRUNC(('TRI-3'!BJ49  ),2),0))=4,"D+",IF((ROUND(TRUNC(('TRI-3'!BJ49 ),2),0))=3,"D-",IF((ROUND(TRUNC(('TRI-3'!BJ49 ),2),0))=2,"E+",IF((ROUND(TRUNC(('TRI-3'!BJ49  ),2),0))&lt;=1,"E-","")))))))))))</f>
        <v/>
      </c>
      <c r="BK49" s="51" t="str">
        <f>IF(OR('TRI-3'!BK49 ="",'TRI-3'!BK49&lt;0,'TRI-3'!BK49  &gt;10),"",IF((ROUND(TRUNC(('TRI-3'!BK49  ),2),0))=10,"A+",IF((ROUND(TRUNC(('TRI-3'!BK49  ),2),0))=9,"A-",IF((ROUND(TRUNC(('TRI-3'!BK49   ),2),0))=8,"B+",IF((ROUND(TRUNC(('TRI-3'!BK49 ),2),0))=7,"B-",IF((ROUND(TRUNC(('TRI-3'!BK49  ),2),0))=6,"C+",IF((ROUND(TRUNC(('TRI-3'!BK49  ),2),0))=5,"C-",IF((ROUND(TRUNC(('TRI-3'!BK49  ),2),0))=4,"D+",IF((ROUND(TRUNC(('TRI-3'!BK49 ),2),0))=3,"D-",IF((ROUND(TRUNC(('TRI-3'!BK49 ),2),0))=2,"E+",IF((ROUND(TRUNC(('TRI-3'!BK49  ),2),0))&lt;=1,"E-","")))))))))))</f>
        <v/>
      </c>
      <c r="BL49" s="51" t="str">
        <f>IF(OR('TRI-3'!BL49 ="",'TRI-3'!BL49&lt;0,'TRI-3'!BL49  &gt;10),"",IF((ROUND(TRUNC(('TRI-3'!BL49  ),2),0))=10,"A+",IF((ROUND(TRUNC(('TRI-3'!BL49  ),2),0))=9,"A-",IF((ROUND(TRUNC(('TRI-3'!BL49   ),2),0))=8,"B+",IF((ROUND(TRUNC(('TRI-3'!BL49 ),2),0))=7,"B-",IF((ROUND(TRUNC(('TRI-3'!BL49  ),2),0))=6,"C+",IF((ROUND(TRUNC(('TRI-3'!BL49  ),2),0))=5,"C-",IF((ROUND(TRUNC(('TRI-3'!BL49  ),2),0))=4,"D+",IF((ROUND(TRUNC(('TRI-3'!BL49 ),2),0))=3,"D-",IF((ROUND(TRUNC(('TRI-3'!BL49 ),2),0))=2,"E+",IF((ROUND(TRUNC(('TRI-3'!BL49  ),2),0))&lt;=1,"E-","")))))))))))</f>
        <v/>
      </c>
      <c r="BM49" s="51" t="str">
        <f>IF(OR('TRI-3'!BM49 ="",'TRI-3'!BM49&lt;0,'TRI-3'!BM49  &gt;10),"",IF((ROUND(TRUNC(('TRI-3'!BM49  ),2),0))=10,"A+",IF((ROUND(TRUNC(('TRI-3'!BM49  ),2),0))=9,"A-",IF((ROUND(TRUNC(('TRI-3'!BM49   ),2),0))=8,"B+",IF((ROUND(TRUNC(('TRI-3'!BM49 ),2),0))=7,"B-",IF((ROUND(TRUNC(('TRI-3'!BM49  ),2),0))=6,"C+",IF((ROUND(TRUNC(('TRI-3'!BM49  ),2),0))=5,"C-",IF((ROUND(TRUNC(('TRI-3'!BM49  ),2),0))=4,"D+",IF((ROUND(TRUNC(('TRI-3'!BM49 ),2),0))=3,"D-",IF((ROUND(TRUNC(('TRI-3'!BM49 ),2),0))=2,"E+",IF((ROUND(TRUNC(('TRI-3'!BM49  ),2),0))&lt;=1,"E-","")))))))))))</f>
        <v/>
      </c>
      <c r="BN49" s="51" t="str">
        <f>IF(OR('TRI-3'!BN49 ="",'TRI-3'!BN49&lt;0,'TRI-3'!BN49  &gt;10),"",IF((ROUND(TRUNC(('TRI-3'!BN49  ),2),0))=10,"A+",IF((ROUND(TRUNC(('TRI-3'!BN49  ),2),0))=9,"A-",IF((ROUND(TRUNC(('TRI-3'!BN49   ),2),0))=8,"B+",IF((ROUND(TRUNC(('TRI-3'!BN49 ),2),0))=7,"B-",IF((ROUND(TRUNC(('TRI-3'!BN49  ),2),0))=6,"C+",IF((ROUND(TRUNC(('TRI-3'!BN49  ),2),0))=5,"C-",IF((ROUND(TRUNC(('TRI-3'!BN49  ),2),0))=4,"D+",IF((ROUND(TRUNC(('TRI-3'!BN49 ),2),0))=3,"D-",IF((ROUND(TRUNC(('TRI-3'!BN49 ),2),0))=2,"E+",IF((ROUND(TRUNC(('TRI-3'!BN49  ),2),0))&lt;=1,"E-","")))))))))))</f>
        <v/>
      </c>
      <c r="BO49" s="51" t="str">
        <f>IF(OR('TRI-3'!BO49 ="",'TRI-3'!BO49&lt;0,'TRI-3'!BO49  &gt;10),"",IF((ROUND(TRUNC(('TRI-3'!BO49  ),2),0))=10,"A+",IF((ROUND(TRUNC(('TRI-3'!BO49  ),2),0))=9,"A-",IF((ROUND(TRUNC(('TRI-3'!BO49   ),2),0))=8,"B+",IF((ROUND(TRUNC(('TRI-3'!BO49 ),2),0))=7,"B-",IF((ROUND(TRUNC(('TRI-3'!BO49  ),2),0))=6,"C+",IF((ROUND(TRUNC(('TRI-3'!BO49  ),2),0))=5,"C-",IF((ROUND(TRUNC(('TRI-3'!BO49  ),2),0))=4,"D+",IF((ROUND(TRUNC(('TRI-3'!BO49 ),2),0))=3,"D-",IF((ROUND(TRUNC(('TRI-3'!BO49 ),2),0))=2,"E+",IF((ROUND(TRUNC(('TRI-3'!BO49  ),2),0))&lt;=1,"E-","")))))))))))</f>
        <v/>
      </c>
      <c r="BP49" s="51" t="str">
        <f>IF(OR('TRI-3'!BP49 ="",'TRI-3'!BP49&lt;0,'TRI-3'!BP49  &gt;10),"",IF((ROUND(TRUNC(('TRI-3'!BP49  ),2),0))=10,"A+",IF((ROUND(TRUNC(('TRI-3'!BP49  ),2),0))=9,"A-",IF((ROUND(TRUNC(('TRI-3'!BP49   ),2),0))=8,"B+",IF((ROUND(TRUNC(('TRI-3'!BP49 ),2),0))=7,"B-",IF((ROUND(TRUNC(('TRI-3'!BP49  ),2),0))=6,"C+",IF((ROUND(TRUNC(('TRI-3'!BP49  ),2),0))=5,"C-",IF((ROUND(TRUNC(('TRI-3'!BP49  ),2),0))=4,"D+",IF((ROUND(TRUNC(('TRI-3'!BP49 ),2),0))=3,"D-",IF((ROUND(TRUNC(('TRI-3'!BP49 ),2),0))=2,"E+",IF((ROUND(TRUNC(('TRI-3'!BP49  ),2),0))&lt;=1,"E-","")))))))))))</f>
        <v/>
      </c>
      <c r="BQ49" s="51" t="str">
        <f>IF(OR('TRI-3'!BQ49 ="",'TRI-3'!BQ49&lt;0,'TRI-3'!BQ49  &gt;10),"",IF((ROUND(TRUNC(('TRI-3'!BQ49  ),2),0))=10,"A+",IF((ROUND(TRUNC(('TRI-3'!BQ49  ),2),0))=9,"A-",IF((ROUND(TRUNC(('TRI-3'!BQ49   ),2),0))=8,"B+",IF((ROUND(TRUNC(('TRI-3'!BQ49 ),2),0))=7,"B-",IF((ROUND(TRUNC(('TRI-3'!BQ49  ),2),0))=6,"C+",IF((ROUND(TRUNC(('TRI-3'!BQ49  ),2),0))=5,"C-",IF((ROUND(TRUNC(('TRI-3'!BQ49  ),2),0))=4,"D+",IF((ROUND(TRUNC(('TRI-3'!BQ49 ),2),0))=3,"D-",IF((ROUND(TRUNC(('TRI-3'!BQ49 ),2),0))=2,"E+",IF((ROUND(TRUNC(('TRI-3'!BQ49  ),2),0))&lt;=1,"E-","")))))))))))</f>
        <v/>
      </c>
      <c r="BR49" s="51" t="str">
        <f>IF(OR('TRI-3'!BR49 ="",'TRI-3'!BR49&lt;0,'TRI-3'!BR49  &gt;10),"",IF((ROUND(TRUNC(('TRI-3'!BR49  ),2),0))=10,"A+",IF((ROUND(TRUNC(('TRI-3'!BR49  ),2),0))=9,"A-",IF((ROUND(TRUNC(('TRI-3'!BR49   ),2),0))=8,"B+",IF((ROUND(TRUNC(('TRI-3'!BR49 ),2),0))=7,"B-",IF((ROUND(TRUNC(('TRI-3'!BR49  ),2),0))=6,"C+",IF((ROUND(TRUNC(('TRI-3'!BR49  ),2),0))=5,"C-",IF((ROUND(TRUNC(('TRI-3'!BR49  ),2),0))=4,"D+",IF((ROUND(TRUNC(('TRI-3'!BR49 ),2),0))=3,"D-",IF((ROUND(TRUNC(('TRI-3'!BR49 ),2),0))=2,"E+",IF((ROUND(TRUNC(('TRI-3'!BR49  ),2),0))&lt;=1,"E-","")))))))))))</f>
        <v/>
      </c>
      <c r="BS49" s="51" t="str">
        <f>IF(OR('TRI-3'!BS49 ="",'TRI-3'!BS49&lt;0,'TRI-3'!BS49  &gt;10),"",IF((ROUND(TRUNC(('TRI-3'!BS49  ),2),0))=10,"A+",IF((ROUND(TRUNC(('TRI-3'!BS49  ),2),0))=9,"A-",IF((ROUND(TRUNC(('TRI-3'!BS49   ),2),0))=8,"B+",IF((ROUND(TRUNC(('TRI-3'!BS49 ),2),0))=7,"B-",IF((ROUND(TRUNC(('TRI-3'!BS49  ),2),0))=6,"C+",IF((ROUND(TRUNC(('TRI-3'!BS49  ),2),0))=5,"C-",IF((ROUND(TRUNC(('TRI-3'!BS49  ),2),0))=4,"D+",IF((ROUND(TRUNC(('TRI-3'!BS49 ),2),0))=3,"D-",IF((ROUND(TRUNC(('TRI-3'!BS49 ),2),0))=2,"E+",IF((ROUND(TRUNC(('TRI-3'!BS49  ),2),0))&lt;=1,"E-","")))))))))))</f>
        <v/>
      </c>
      <c r="BT49" s="51" t="str">
        <f>IF(OR('TRI-3'!BT49 ="",'TRI-3'!BT49&lt;0,'TRI-3'!BT49  &gt;10),"",IF((ROUND(TRUNC(('TRI-3'!BT49  ),2),0))=10,"A+",IF((ROUND(TRUNC(('TRI-3'!BT49  ),2),0))=9,"A-",IF((ROUND(TRUNC(('TRI-3'!BT49   ),2),0))=8,"B+",IF((ROUND(TRUNC(('TRI-3'!BT49 ),2),0))=7,"B-",IF((ROUND(TRUNC(('TRI-3'!BT49  ),2),0))=6,"C+",IF((ROUND(TRUNC(('TRI-3'!BT49  ),2),0))=5,"C-",IF((ROUND(TRUNC(('TRI-3'!BT49  ),2),0))=4,"D+",IF((ROUND(TRUNC(('TRI-3'!BT49 ),2),0))=3,"D-",IF((ROUND(TRUNC(('TRI-3'!BT49 ),2),0))=2,"E+",IF((ROUND(TRUNC(('TRI-3'!BT49  ),2),0))&lt;=1,"E-","")))))))))))</f>
        <v/>
      </c>
      <c r="BU49" s="51" t="str">
        <f>IF(OR('TRI-3'!BU49 ="",'TRI-3'!BU49&lt;0,'TRI-3'!BU49  &gt;10),"",IF((ROUND(TRUNC(('TRI-3'!BU49  ),2),0))=10,"A+",IF((ROUND(TRUNC(('TRI-3'!BU49  ),2),0))=9,"A-",IF((ROUND(TRUNC(('TRI-3'!BU49   ),2),0))=8,"B+",IF((ROUND(TRUNC(('TRI-3'!BU49 ),2),0))=7,"B-",IF((ROUND(TRUNC(('TRI-3'!BU49  ),2),0))=6,"C+",IF((ROUND(TRUNC(('TRI-3'!BU49  ),2),0))=5,"C-",IF((ROUND(TRUNC(('TRI-3'!BU49  ),2),0))=4,"D+",IF((ROUND(TRUNC(('TRI-3'!BU49 ),2),0))=3,"D-",IF((ROUND(TRUNC(('TRI-3'!BU49 ),2),0))=2,"E+",IF((ROUND(TRUNC(('TRI-3'!BU49  ),2),0))&lt;=1,"E-","")))))))))))</f>
        <v/>
      </c>
      <c r="BV49" s="51" t="str">
        <f>IF(OR('TRI-3'!BV49 ="",'TRI-3'!BV49&lt;0,'TRI-3'!BV49  &gt;10),"",IF((ROUND(TRUNC(('TRI-3'!BV49  ),2),0))=10,"A+",IF((ROUND(TRUNC(('TRI-3'!BV49  ),2),0))=9,"A-",IF((ROUND(TRUNC(('TRI-3'!BV49   ),2),0))=8,"B+",IF((ROUND(TRUNC(('TRI-3'!BV49 ),2),0))=7,"B-",IF((ROUND(TRUNC(('TRI-3'!BV49  ),2),0))=6,"C+",IF((ROUND(TRUNC(('TRI-3'!BV49  ),2),0))=5,"C-",IF((ROUND(TRUNC(('TRI-3'!BV49  ),2),0))=4,"D+",IF((ROUND(TRUNC(('TRI-3'!BV49 ),2),0))=3,"D-",IF((ROUND(TRUNC(('TRI-3'!BV49 ),2),0))=2,"E+",IF((ROUND(TRUNC(('TRI-3'!BV49  ),2),0))&lt;=1,"E-","")))))))))))</f>
        <v/>
      </c>
      <c r="BW49" s="51" t="str">
        <f>IF(OR('TRI-3'!BW49 ="",'TRI-3'!BW49&lt;0,'TRI-3'!BW49  &gt;10),"",IF((ROUND(TRUNC(('TRI-3'!BW49  ),2),0))=10,"A+",IF((ROUND(TRUNC(('TRI-3'!BW49  ),2),0))=9,"A-",IF((ROUND(TRUNC(('TRI-3'!BW49   ),2),0))=8,"B+",IF((ROUND(TRUNC(('TRI-3'!BW49 ),2),0))=7,"B-",IF((ROUND(TRUNC(('TRI-3'!BW49  ),2),0))=6,"C+",IF((ROUND(TRUNC(('TRI-3'!BW49  ),2),0))=5,"C-",IF((ROUND(TRUNC(('TRI-3'!BW49  ),2),0))=4,"D+",IF((ROUND(TRUNC(('TRI-3'!BW49 ),2),0))=3,"D-",IF((ROUND(TRUNC(('TRI-3'!BW49 ),2),0))=2,"E+",IF((ROUND(TRUNC(('TRI-3'!BW49  ),2),0))&lt;=1,"E-","")))))))))))</f>
        <v/>
      </c>
      <c r="BX49" s="51" t="str">
        <f>IF(OR('TRI-3'!BX49 ="",'TRI-3'!BX49&lt;0,'TRI-3'!BX49  &gt;10),"",IF((ROUND(TRUNC(('TRI-3'!BX49  ),2),0))=10,"A+",IF((ROUND(TRUNC(('TRI-3'!BX49  ),2),0))=9,"A-",IF((ROUND(TRUNC(('TRI-3'!BX49   ),2),0))=8,"B+",IF((ROUND(TRUNC(('TRI-3'!BX49 ),2),0))=7,"B-",IF((ROUND(TRUNC(('TRI-3'!BX49  ),2),0))=6,"C+",IF((ROUND(TRUNC(('TRI-3'!BX49  ),2),0))=5,"C-",IF((ROUND(TRUNC(('TRI-3'!BX49  ),2),0))=4,"D+",IF((ROUND(TRUNC(('TRI-3'!BX49 ),2),0))=3,"D-",IF((ROUND(TRUNC(('TRI-3'!BX49 ),2),0))=2,"E+",IF((ROUND(TRUNC(('TRI-3'!BX49  ),2),0))&lt;=1,"E-","")))))))))))</f>
        <v/>
      </c>
      <c r="BY49" s="51" t="str">
        <f>IF(OR('TRI-3'!BY49 ="",'TRI-3'!BY49&lt;0,'TRI-3'!BY49  &gt;10),"",IF((ROUND(TRUNC(('TRI-3'!BY49  ),2),0))=10,"A+",IF((ROUND(TRUNC(('TRI-3'!BY49  ),2),0))=9,"A-",IF((ROUND(TRUNC(('TRI-3'!BY49   ),2),0))=8,"B+",IF((ROUND(TRUNC(('TRI-3'!BY49 ),2),0))=7,"B-",IF((ROUND(TRUNC(('TRI-3'!BY49  ),2),0))=6,"C+",IF((ROUND(TRUNC(('TRI-3'!BY49  ),2),0))=5,"C-",IF((ROUND(TRUNC(('TRI-3'!BY49  ),2),0))=4,"D+",IF((ROUND(TRUNC(('TRI-3'!BY49 ),2),0))=3,"D-",IF((ROUND(TRUNC(('TRI-3'!BY49 ),2),0))=2,"E+",IF((ROUND(TRUNC(('TRI-3'!BY49  ),2),0))&lt;=1,"E-","")))))))))))</f>
        <v/>
      </c>
      <c r="BZ49" s="51" t="str">
        <f>IF(OR('TRI-3'!BZ49 ="",'TRI-3'!BZ49&lt;0,'TRI-3'!BZ49  &gt;10),"",IF((ROUND(TRUNC(('TRI-3'!BZ49  ),2),0))=10,"A+",IF((ROUND(TRUNC(('TRI-3'!BZ49  ),2),0))=9,"A-",IF((ROUND(TRUNC(('TRI-3'!BZ49   ),2),0))=8,"B+",IF((ROUND(TRUNC(('TRI-3'!BZ49 ),2),0))=7,"B-",IF((ROUND(TRUNC(('TRI-3'!BZ49  ),2),0))=6,"C+",IF((ROUND(TRUNC(('TRI-3'!BZ49  ),2),0))=5,"C-",IF((ROUND(TRUNC(('TRI-3'!BZ49  ),2),0))=4,"D+",IF((ROUND(TRUNC(('TRI-3'!BZ49 ),2),0))=3,"D-",IF((ROUND(TRUNC(('TRI-3'!BZ49 ),2),0))=2,"E+",IF((ROUND(TRUNC(('TRI-3'!BZ49  ),2),0))&lt;=1,"E-","")))))))))))</f>
        <v/>
      </c>
      <c r="CA49" s="51" t="str">
        <f>IF(OR('TRI-3'!CA49 ="",'TRI-3'!CA49&lt;0,'TRI-3'!CA49  &gt;10),"",IF((ROUND(TRUNC(('TRI-3'!CA49  ),2),0))=10,"A+",IF((ROUND(TRUNC(('TRI-3'!CA49  ),2),0))=9,"A-",IF((ROUND(TRUNC(('TRI-3'!CA49   ),2),0))=8,"B+",IF((ROUND(TRUNC(('TRI-3'!CA49 ),2),0))=7,"B-",IF((ROUND(TRUNC(('TRI-3'!CA49  ),2),0))=6,"C+",IF((ROUND(TRUNC(('TRI-3'!CA49  ),2),0))=5,"C-",IF((ROUND(TRUNC(('TRI-3'!CA49  ),2),0))=4,"D+",IF((ROUND(TRUNC(('TRI-3'!CA49 ),2),0))=3,"D-",IF((ROUND(TRUNC(('TRI-3'!CA49 ),2),0))=2,"E+",IF((ROUND(TRUNC(('TRI-3'!CA49  ),2),0))&lt;=1,"E-","")))))))))))</f>
        <v/>
      </c>
      <c r="CB49" s="51" t="str">
        <f>IF(OR('TRI-3'!CB49 ="",'TRI-3'!CB49&lt;0,'TRI-3'!CB49  &gt;10),"",IF((ROUND(TRUNC(('TRI-3'!CB49  ),2),0))=10,"A+",IF((ROUND(TRUNC(('TRI-3'!CB49  ),2),0))=9,"A-",IF((ROUND(TRUNC(('TRI-3'!CB49   ),2),0))=8,"B+",IF((ROUND(TRUNC(('TRI-3'!CB49 ),2),0))=7,"B-",IF((ROUND(TRUNC(('TRI-3'!CB49  ),2),0))=6,"C+",IF((ROUND(TRUNC(('TRI-3'!CB49  ),2),0))=5,"C-",IF((ROUND(TRUNC(('TRI-3'!CB49  ),2),0))=4,"D+",IF((ROUND(TRUNC(('TRI-3'!CB49 ),2),0))=3,"D-",IF((ROUND(TRUNC(('TRI-3'!CB49 ),2),0))=2,"E+",IF((ROUND(TRUNC(('TRI-3'!CB49  ),2),0))&lt;=1,"E-","")))))))))))</f>
        <v/>
      </c>
      <c r="CC49" s="51" t="str">
        <f>IF(OR('TRI-3'!CC49 ="",'TRI-3'!CC49&lt;0,'TRI-3'!CC49  &gt;10),"",IF((ROUND(TRUNC(('TRI-3'!CC49  ),2),0))=10,"A+",IF((ROUND(TRUNC(('TRI-3'!CC49  ),2),0))=9,"A-",IF((ROUND(TRUNC(('TRI-3'!CC49   ),2),0))=8,"B+",IF((ROUND(TRUNC(('TRI-3'!CC49 ),2),0))=7,"B-",IF((ROUND(TRUNC(('TRI-3'!CC49  ),2),0))=6,"C+",IF((ROUND(TRUNC(('TRI-3'!CC49  ),2),0))=5,"C-",IF((ROUND(TRUNC(('TRI-3'!CC49  ),2),0))=4,"D+",IF((ROUND(TRUNC(('TRI-3'!CC49 ),2),0))=3,"D-",IF((ROUND(TRUNC(('TRI-3'!CC49 ),2),0))=2,"E+",IF((ROUND(TRUNC(('TRI-3'!CC49  ),2),0))&lt;=1,"E-","")))))))))))</f>
        <v/>
      </c>
      <c r="CD49" s="51" t="str">
        <f>IF(OR('TRI-3'!CD49 ="",'TRI-3'!CD49&lt;0,'TRI-3'!CD49  &gt;10),"",IF((ROUND(TRUNC(('TRI-3'!CD49  ),2),0))=10,"A+",IF((ROUND(TRUNC(('TRI-3'!CD49  ),2),0))=9,"A-",IF((ROUND(TRUNC(('TRI-3'!CD49   ),2),0))=8,"B+",IF((ROUND(TRUNC(('TRI-3'!CD49 ),2),0))=7,"B-",IF((ROUND(TRUNC(('TRI-3'!CD49  ),2),0))=6,"C+",IF((ROUND(TRUNC(('TRI-3'!CD49  ),2),0))=5,"C-",IF((ROUND(TRUNC(('TRI-3'!CD49  ),2),0))=4,"D+",IF((ROUND(TRUNC(('TRI-3'!CD49 ),2),0))=3,"D-",IF((ROUND(TRUNC(('TRI-3'!CD49 ),2),0))=2,"E+",IF((ROUND(TRUNC(('TRI-3'!CD49  ),2),0))&lt;=1,"E-","")))))))))))</f>
        <v/>
      </c>
      <c r="CE49" s="51" t="str">
        <f>IF(OR('TRI-3'!CE49 ="",'TRI-3'!CE49&lt;0,'TRI-3'!CE49  &gt;10),"",IF((ROUND(TRUNC(('TRI-3'!CE49  ),2),0))=10,"A+",IF((ROUND(TRUNC(('TRI-3'!CE49  ),2),0))=9,"A-",IF((ROUND(TRUNC(('TRI-3'!CE49   ),2),0))=8,"B+",IF((ROUND(TRUNC(('TRI-3'!CE49 ),2),0))=7,"B-",IF((ROUND(TRUNC(('TRI-3'!CE49  ),2),0))=6,"C+",IF((ROUND(TRUNC(('TRI-3'!CE49  ),2),0))=5,"C-",IF((ROUND(TRUNC(('TRI-3'!CE49  ),2),0))=4,"D+",IF((ROUND(TRUNC(('TRI-3'!CE49 ),2),0))=3,"D-",IF((ROUND(TRUNC(('TRI-3'!CE49 ),2),0))=2,"E+",IF((ROUND(TRUNC(('TRI-3'!CE49  ),2),0))&lt;=1,"E-","")))))))))))</f>
        <v/>
      </c>
      <c r="CF49" s="51" t="str">
        <f>IF(OR('TRI-3'!CF49 ="",'TRI-3'!CF49&lt;0,'TRI-3'!CF49  &gt;10),"",IF((ROUND(TRUNC(('TRI-3'!CF49  ),2),0))=10,"A+",IF((ROUND(TRUNC(('TRI-3'!CF49  ),2),0))=9,"A-",IF((ROUND(TRUNC(('TRI-3'!CF49   ),2),0))=8,"B+",IF((ROUND(TRUNC(('TRI-3'!CF49 ),2),0))=7,"B-",IF((ROUND(TRUNC(('TRI-3'!CF49  ),2),0))=6,"C+",IF((ROUND(TRUNC(('TRI-3'!CF49  ),2),0))=5,"C-",IF((ROUND(TRUNC(('TRI-3'!CF49  ),2),0))=4,"D+",IF((ROUND(TRUNC(('TRI-3'!CF49 ),2),0))=3,"D-",IF((ROUND(TRUNC(('TRI-3'!CF49 ),2),0))=2,"E+",IF((ROUND(TRUNC(('TRI-3'!CF49  ),2),0))&lt;=1,"E-","")))))))))))</f>
        <v/>
      </c>
      <c r="CG49" s="51" t="str">
        <f>IF(OR('TRI-3'!CG49 ="",'TRI-3'!CG49&lt;0,'TRI-3'!CG49  &gt;10),"",IF((ROUND(TRUNC(('TRI-3'!CG49  ),2),0))=10,"A+",IF((ROUND(TRUNC(('TRI-3'!CG49  ),2),0))=9,"A-",IF((ROUND(TRUNC(('TRI-3'!CG49   ),2),0))=8,"B+",IF((ROUND(TRUNC(('TRI-3'!CG49 ),2),0))=7,"B-",IF((ROUND(TRUNC(('TRI-3'!CG49  ),2),0))=6,"C+",IF((ROUND(TRUNC(('TRI-3'!CG49  ),2),0))=5,"C-",IF((ROUND(TRUNC(('TRI-3'!CG49  ),2),0))=4,"D+",IF((ROUND(TRUNC(('TRI-3'!CG49 ),2),0))=3,"D-",IF((ROUND(TRUNC(('TRI-3'!CG49 ),2),0))=2,"E+",IF((ROUND(TRUNC(('TRI-3'!CG49  ),2),0))&lt;=1,"E-","")))))))))))</f>
        <v/>
      </c>
      <c r="CH49" s="51" t="str">
        <f>IF(OR('TRI-3'!CH49 ="",'TRI-3'!CH49&lt;0,'TRI-3'!CH49  &gt;10),"",IF((ROUND(TRUNC(('TRI-3'!CH49  ),2),0))=10,"A+",IF((ROUND(TRUNC(('TRI-3'!CH49  ),2),0))=9,"A-",IF((ROUND(TRUNC(('TRI-3'!CH49   ),2),0))=8,"B+",IF((ROUND(TRUNC(('TRI-3'!CH49 ),2),0))=7,"B-",IF((ROUND(TRUNC(('TRI-3'!CH49  ),2),0))=6,"C+",IF((ROUND(TRUNC(('TRI-3'!CH49  ),2),0))=5,"C-",IF((ROUND(TRUNC(('TRI-3'!CH49  ),2),0))=4,"D+",IF((ROUND(TRUNC(('TRI-3'!CH49 ),2),0))=3,"D-",IF((ROUND(TRUNC(('TRI-3'!CH49 ),2),0))=2,"E+",IF((ROUND(TRUNC(('TRI-3'!CH49  ),2),0))&lt;=1,"E-","")))))))))))</f>
        <v/>
      </c>
      <c r="CI49" s="51" t="str">
        <f>IF(OR('TRI-3'!CI49 ="",'TRI-3'!CI49&lt;0,'TRI-3'!CI49  &gt;10),"",IF((ROUND(TRUNC(('TRI-3'!CI49  ),2),0))=10,"A+",IF((ROUND(TRUNC(('TRI-3'!CI49  ),2),0))=9,"A-",IF((ROUND(TRUNC(('TRI-3'!CI49   ),2),0))=8,"B+",IF((ROUND(TRUNC(('TRI-3'!CI49 ),2),0))=7,"B-",IF((ROUND(TRUNC(('TRI-3'!CI49  ),2),0))=6,"C+",IF((ROUND(TRUNC(('TRI-3'!CI49  ),2),0))=5,"C-",IF((ROUND(TRUNC(('TRI-3'!CI49  ),2),0))=4,"D+",IF((ROUND(TRUNC(('TRI-3'!CI49 ),2),0))=3,"D-",IF((ROUND(TRUNC(('TRI-3'!CI49 ),2),0))=2,"E+",IF((ROUND(TRUNC(('TRI-3'!CI49  ),2),0))&lt;=1,"E-","")))))))))))</f>
        <v/>
      </c>
      <c r="CJ49" s="51" t="str">
        <f>IF(OR('TRI-3'!CJ49 ="",'TRI-3'!CJ49&lt;0,'TRI-3'!CJ49  &gt;10),"",IF((ROUND(TRUNC(('TRI-3'!CJ49  ),2),0))=10,"A+",IF((ROUND(TRUNC(('TRI-3'!CJ49  ),2),0))=9,"A-",IF((ROUND(TRUNC(('TRI-3'!CJ49   ),2),0))=8,"B+",IF((ROUND(TRUNC(('TRI-3'!CJ49 ),2),0))=7,"B-",IF((ROUND(TRUNC(('TRI-3'!CJ49  ),2),0))=6,"C+",IF((ROUND(TRUNC(('TRI-3'!CJ49  ),2),0))=5,"C-",IF((ROUND(TRUNC(('TRI-3'!CJ49  ),2),0))=4,"D+",IF((ROUND(TRUNC(('TRI-3'!CJ49 ),2),0))=3,"D-",IF((ROUND(TRUNC(('TRI-3'!CJ49 ),2),0))=2,"E+",IF((ROUND(TRUNC(('TRI-3'!CJ49  ),2),0))&lt;=1,"E-","")))))))))))</f>
        <v/>
      </c>
      <c r="CK49" s="51" t="str">
        <f>IF(OR('TRI-3'!CK49 ="",'TRI-3'!CK49&lt;0,'TRI-3'!CK49  &gt;10),"",IF((ROUND(TRUNC(('TRI-3'!CK49  ),2),0))=10,"A+",IF((ROUND(TRUNC(('TRI-3'!CK49  ),2),0))=9,"A-",IF((ROUND(TRUNC(('TRI-3'!CK49   ),2),0))=8,"B+",IF((ROUND(TRUNC(('TRI-3'!CK49 ),2),0))=7,"B-",IF((ROUND(TRUNC(('TRI-3'!CK49  ),2),0))=6,"C+",IF((ROUND(TRUNC(('TRI-3'!CK49  ),2),0))=5,"C-",IF((ROUND(TRUNC(('TRI-3'!CK49  ),2),0))=4,"D+",IF((ROUND(TRUNC(('TRI-3'!CK49 ),2),0))=3,"D-",IF((ROUND(TRUNC(('TRI-3'!CK49 ),2),0))=2,"E+",IF((ROUND(TRUNC(('TRI-3'!CK49  ),2),0))&lt;=1,"E-","")))))))))))</f>
        <v/>
      </c>
      <c r="CL49" s="51" t="str">
        <f>IF(OR('TRI-3'!CL49 ="",'TRI-3'!CL49&lt;0,'TRI-3'!CL49  &gt;10),"",IF((ROUND(TRUNC(('TRI-3'!CL49  ),2),0))=10,"A+",IF((ROUND(TRUNC(('TRI-3'!CL49  ),2),0))=9,"A-",IF((ROUND(TRUNC(('TRI-3'!CL49   ),2),0))=8,"B+",IF((ROUND(TRUNC(('TRI-3'!CL49 ),2),0))=7,"B-",IF((ROUND(TRUNC(('TRI-3'!CL49  ),2),0))=6,"C+",IF((ROUND(TRUNC(('TRI-3'!CL49  ),2),0))=5,"C-",IF((ROUND(TRUNC(('TRI-3'!CL49  ),2),0))=4,"D+",IF((ROUND(TRUNC(('TRI-3'!CL49 ),2),0))=3,"D-",IF((ROUND(TRUNC(('TRI-3'!CL49 ),2),0))=2,"E+",IF((ROUND(TRUNC(('TRI-3'!CL49  ),2),0))&lt;=1,"E-","")))))))))))</f>
        <v/>
      </c>
      <c r="CM49" s="51" t="str">
        <f>IF(OR('TRI-3'!CM49 ="",'TRI-3'!CM49&lt;0,'TRI-3'!CM49  &gt;10),"",IF((ROUND(TRUNC(('TRI-3'!CM49  ),2),0))=10,"A+",IF((ROUND(TRUNC(('TRI-3'!CM49  ),2),0))=9,"A-",IF((ROUND(TRUNC(('TRI-3'!CM49   ),2),0))=8,"B+",IF((ROUND(TRUNC(('TRI-3'!CM49 ),2),0))=7,"B-",IF((ROUND(TRUNC(('TRI-3'!CM49  ),2),0))=6,"C+",IF((ROUND(TRUNC(('TRI-3'!CM49  ),2),0))=5,"C-",IF((ROUND(TRUNC(('TRI-3'!CM49  ),2),0))=4,"D+",IF((ROUND(TRUNC(('TRI-3'!CM49 ),2),0))=3,"D-",IF((ROUND(TRUNC(('TRI-3'!CM49 ),2),0))=2,"E+",IF((ROUND(TRUNC(('TRI-3'!CM49  ),2),0))&lt;=1,"E-","")))))))))))</f>
        <v/>
      </c>
      <c r="CN49" s="51" t="str">
        <f>IF(OR('TRI-3'!CN49 ="",'TRI-3'!CN49&lt;0,'TRI-3'!CN49  &gt;10),"",IF((ROUND(TRUNC(('TRI-3'!CN49  ),2),0))=10,"A+",IF((ROUND(TRUNC(('TRI-3'!CN49  ),2),0))=9,"A-",IF((ROUND(TRUNC(('TRI-3'!CN49   ),2),0))=8,"B+",IF((ROUND(TRUNC(('TRI-3'!CN49 ),2),0))=7,"B-",IF((ROUND(TRUNC(('TRI-3'!CN49  ),2),0))=6,"C+",IF((ROUND(TRUNC(('TRI-3'!CN49  ),2),0))=5,"C-",IF((ROUND(TRUNC(('TRI-3'!CN49  ),2),0))=4,"D+",IF((ROUND(TRUNC(('TRI-3'!CN49 ),2),0))=3,"D-",IF((ROUND(TRUNC(('TRI-3'!CN49 ),2),0))=2,"E+",IF((ROUND(TRUNC(('TRI-3'!CN49  ),2),0))&lt;=1,"E-","")))))))))))</f>
        <v/>
      </c>
      <c r="CO49" s="51" t="str">
        <f>IF(OR('TRI-3'!CO49 ="",'TRI-3'!CO49&lt;0,'TRI-3'!CO49  &gt;10),"",IF((ROUND(TRUNC(('TRI-3'!CO49  ),2),0))=10,"A+",IF((ROUND(TRUNC(('TRI-3'!CO49  ),2),0))=9,"A-",IF((ROUND(TRUNC(('TRI-3'!CO49   ),2),0))=8,"B+",IF((ROUND(TRUNC(('TRI-3'!CO49 ),2),0))=7,"B-",IF((ROUND(TRUNC(('TRI-3'!CO49  ),2),0))=6,"C+",IF((ROUND(TRUNC(('TRI-3'!CO49  ),2),0))=5,"C-",IF((ROUND(TRUNC(('TRI-3'!CO49  ),2),0))=4,"D+",IF((ROUND(TRUNC(('TRI-3'!CO49 ),2),0))=3,"D-",IF((ROUND(TRUNC(('TRI-3'!CO49 ),2),0))=2,"E+",IF((ROUND(TRUNC(('TRI-3'!CO49  ),2),0))&lt;=1,"E-","")))))))))))</f>
        <v/>
      </c>
      <c r="CP49" s="51" t="str">
        <f>IF(OR('TRI-3'!CP49 ="",'TRI-3'!CP49&lt;0,'TRI-3'!CP49  &gt;10),"",IF((ROUND(TRUNC(('TRI-3'!CP49  ),2),0))=10,"A+",IF((ROUND(TRUNC(('TRI-3'!CP49  ),2),0))=9,"A-",IF((ROUND(TRUNC(('TRI-3'!CP49   ),2),0))=8,"B+",IF((ROUND(TRUNC(('TRI-3'!CP49 ),2),0))=7,"B-",IF((ROUND(TRUNC(('TRI-3'!CP49  ),2),0))=6,"C+",IF((ROUND(TRUNC(('TRI-3'!CP49  ),2),0))=5,"C-",IF((ROUND(TRUNC(('TRI-3'!CP49  ),2),0))=4,"D+",IF((ROUND(TRUNC(('TRI-3'!CP49 ),2),0))=3,"D-",IF((ROUND(TRUNC(('TRI-3'!CP49 ),2),0))=2,"E+",IF((ROUND(TRUNC(('TRI-3'!CP49  ),2),0))&lt;=1,"E-","")))))))))))</f>
        <v/>
      </c>
      <c r="CQ49" s="51" t="str">
        <f>IF(OR('TRI-3'!CQ49 ="",'TRI-3'!CQ49&lt;0,'TRI-3'!CQ49  &gt;10),"",IF((ROUND(TRUNC(('TRI-3'!CQ49  ),2),0))=10,"A+",IF((ROUND(TRUNC(('TRI-3'!CQ49  ),2),0))=9,"A-",IF((ROUND(TRUNC(('TRI-3'!CQ49   ),2),0))=8,"B+",IF((ROUND(TRUNC(('TRI-3'!CQ49 ),2),0))=7,"B-",IF((ROUND(TRUNC(('TRI-3'!CQ49  ),2),0))=6,"C+",IF((ROUND(TRUNC(('TRI-3'!CQ49  ),2),0))=5,"C-",IF((ROUND(TRUNC(('TRI-3'!CQ49  ),2),0))=4,"D+",IF((ROUND(TRUNC(('TRI-3'!CQ49 ),2),0))=3,"D-",IF((ROUND(TRUNC(('TRI-3'!CQ49 ),2),0))=2,"E+",IF((ROUND(TRUNC(('TRI-3'!CQ49  ),2),0))&lt;=1,"E-","")))))))))))</f>
        <v/>
      </c>
      <c r="CR49" s="51" t="str">
        <f>IF(OR('TRI-3'!CR49 ="",'TRI-3'!CR49&lt;0,'TRI-3'!CR49  &gt;10),"",IF((ROUND(TRUNC(('TRI-3'!CR49  ),2),0))=10,"A+",IF((ROUND(TRUNC(('TRI-3'!CR49  ),2),0))=9,"A-",IF((ROUND(TRUNC(('TRI-3'!CR49   ),2),0))=8,"B+",IF((ROUND(TRUNC(('TRI-3'!CR49 ),2),0))=7,"B-",IF((ROUND(TRUNC(('TRI-3'!CR49  ),2),0))=6,"C+",IF((ROUND(TRUNC(('TRI-3'!CR49  ),2),0))=5,"C-",IF((ROUND(TRUNC(('TRI-3'!CR49  ),2),0))=4,"D+",IF((ROUND(TRUNC(('TRI-3'!CR49 ),2),0))=3,"D-",IF((ROUND(TRUNC(('TRI-3'!CR49 ),2),0))=2,"E+",IF((ROUND(TRUNC(('TRI-3'!CR49  ),2),0))&lt;=1,"E-","")))))))))))</f>
        <v/>
      </c>
      <c r="CS49" s="51" t="str">
        <f>IF(OR('TRI-3'!CS49 ="",'TRI-3'!CS49&lt;0,'TRI-3'!CS49  &gt;10),"",IF((ROUND(TRUNC(('TRI-3'!CS49  ),2),0))=10,"A+",IF((ROUND(TRUNC(('TRI-3'!CS49  ),2),0))=9,"A-",IF((ROUND(TRUNC(('TRI-3'!CS49   ),2),0))=8,"B+",IF((ROUND(TRUNC(('TRI-3'!CS49 ),2),0))=7,"B-",IF((ROUND(TRUNC(('TRI-3'!CS49  ),2),0))=6,"C+",IF((ROUND(TRUNC(('TRI-3'!CS49  ),2),0))=5,"C-",IF((ROUND(TRUNC(('TRI-3'!CS49  ),2),0))=4,"D+",IF((ROUND(TRUNC(('TRI-3'!CS49 ),2),0))=3,"D-",IF((ROUND(TRUNC(('TRI-3'!CS49 ),2),0))=2,"E+",IF((ROUND(TRUNC(('TRI-3'!CS49  ),2),0))&lt;=1,"E-","")))))))))))</f>
        <v/>
      </c>
      <c r="CT49" s="51" t="str">
        <f>IF(OR('TRI-3'!CT49 ="",'TRI-3'!CT49&lt;0,'TRI-3'!CT49  &gt;10),"",IF((ROUND(TRUNC(('TRI-3'!CT49  ),2),0))=10,"A+",IF((ROUND(TRUNC(('TRI-3'!CT49  ),2),0))=9,"A-",IF((ROUND(TRUNC(('TRI-3'!CT49   ),2),0))=8,"B+",IF((ROUND(TRUNC(('TRI-3'!CT49 ),2),0))=7,"B-",IF((ROUND(TRUNC(('TRI-3'!CT49  ),2),0))=6,"C+",IF((ROUND(TRUNC(('TRI-3'!CT49  ),2),0))=5,"C-",IF((ROUND(TRUNC(('TRI-3'!CT49  ),2),0))=4,"D+",IF((ROUND(TRUNC(('TRI-3'!CT49 ),2),0))=3,"D-",IF((ROUND(TRUNC(('TRI-3'!CT49 ),2),0))=2,"E+",IF((ROUND(TRUNC(('TRI-3'!CT49  ),2),0))&lt;=1,"E-","")))))))))))</f>
        <v/>
      </c>
      <c r="CU49" s="51" t="str">
        <f>IF(OR('TRI-3'!CU49 ="",'TRI-3'!CU49&lt;0,'TRI-3'!CU49  &gt;10),"",IF((ROUND(TRUNC(('TRI-3'!CU49  ),2),0))=10,"A+",IF((ROUND(TRUNC(('TRI-3'!CU49  ),2),0))=9,"A-",IF((ROUND(TRUNC(('TRI-3'!CU49   ),2),0))=8,"B+",IF((ROUND(TRUNC(('TRI-3'!CU49 ),2),0))=7,"B-",IF((ROUND(TRUNC(('TRI-3'!CU49  ),2),0))=6,"C+",IF((ROUND(TRUNC(('TRI-3'!CU49  ),2),0))=5,"C-",IF((ROUND(TRUNC(('TRI-3'!CU49  ),2),0))=4,"D+",IF((ROUND(TRUNC(('TRI-3'!CU49 ),2),0))=3,"D-",IF((ROUND(TRUNC(('TRI-3'!CU49 ),2),0))=2,"E+",IF((ROUND(TRUNC(('TRI-3'!CU49  ),2),0))&lt;=1,"E-","")))))))))))</f>
        <v/>
      </c>
      <c r="CV49" s="51" t="str">
        <f>IF(OR('TRI-3'!CV49 ="",'TRI-3'!CV49&lt;0,'TRI-3'!CV49  &gt;10),"",IF((ROUND(TRUNC(('TRI-3'!CV49  ),2),0))=10,"A+",IF((ROUND(TRUNC(('TRI-3'!CV49  ),2),0))=9,"A-",IF((ROUND(TRUNC(('TRI-3'!CV49   ),2),0))=8,"B+",IF((ROUND(TRUNC(('TRI-3'!CV49 ),2),0))=7,"B-",IF((ROUND(TRUNC(('TRI-3'!CV49  ),2),0))=6,"C+",IF((ROUND(TRUNC(('TRI-3'!CV49  ),2),0))=5,"C-",IF((ROUND(TRUNC(('TRI-3'!CV49  ),2),0))=4,"D+",IF((ROUND(TRUNC(('TRI-3'!CV49 ),2),0))=3,"D-",IF((ROUND(TRUNC(('TRI-3'!CV49 ),2),0))=2,"E+",IF((ROUND(TRUNC(('TRI-3'!CV49  ),2),0))&lt;=1,"E-","")))))))))))</f>
        <v/>
      </c>
      <c r="CW49" s="51" t="str">
        <f>IF(OR('TRI-3'!CW49 ="",'TRI-3'!CW49&lt;0,'TRI-3'!CW49  &gt;10),"",IF((ROUND(TRUNC(('TRI-3'!CW49  ),2),0))=10,"A+",IF((ROUND(TRUNC(('TRI-3'!CW49  ),2),0))=9,"A-",IF((ROUND(TRUNC(('TRI-3'!CW49   ),2),0))=8,"B+",IF((ROUND(TRUNC(('TRI-3'!CW49 ),2),0))=7,"B-",IF((ROUND(TRUNC(('TRI-3'!CW49  ),2),0))=6,"C+",IF((ROUND(TRUNC(('TRI-3'!CW49  ),2),0))=5,"C-",IF((ROUND(TRUNC(('TRI-3'!CW49  ),2),0))=4,"D+",IF((ROUND(TRUNC(('TRI-3'!CW49 ),2),0))=3,"D-",IF((ROUND(TRUNC(('TRI-3'!CW49 ),2),0))=2,"E+",IF((ROUND(TRUNC(('TRI-3'!CW49  ),2),0))&lt;=1,"E-","")))))))))))</f>
        <v/>
      </c>
      <c r="CX49" s="51" t="str">
        <f>IF(OR('TRI-3'!CX49 ="",'TRI-3'!CX49&lt;0,'TRI-3'!CX49  &gt;10),"",IF((ROUND(TRUNC(('TRI-3'!CX49  ),2),0))=10,"A+",IF((ROUND(TRUNC(('TRI-3'!CX49  ),2),0))=9,"A-",IF((ROUND(TRUNC(('TRI-3'!CX49   ),2),0))=8,"B+",IF((ROUND(TRUNC(('TRI-3'!CX49 ),2),0))=7,"B-",IF((ROUND(TRUNC(('TRI-3'!CX49  ),2),0))=6,"C+",IF((ROUND(TRUNC(('TRI-3'!CX49  ),2),0))=5,"C-",IF((ROUND(TRUNC(('TRI-3'!CX49  ),2),0))=4,"D+",IF((ROUND(TRUNC(('TRI-3'!CX49 ),2),0))=3,"D-",IF((ROUND(TRUNC(('TRI-3'!CX49 ),2),0))=2,"E+",IF((ROUND(TRUNC(('TRI-3'!CX49  ),2),0))&lt;=1,"E-","")))))))))))</f>
        <v/>
      </c>
      <c r="CY49" s="51" t="str">
        <f>IF(OR('TRI-3'!CY49 ="",'TRI-3'!CY49&lt;0,'TRI-3'!CY49  &gt;10),"",IF((ROUND(TRUNC(('TRI-3'!CY49  ),2),0))=10,"A+",IF((ROUND(TRUNC(('TRI-3'!CY49  ),2),0))=9,"A-",IF((ROUND(TRUNC(('TRI-3'!CY49   ),2),0))=8,"B+",IF((ROUND(TRUNC(('TRI-3'!CY49 ),2),0))=7,"B-",IF((ROUND(TRUNC(('TRI-3'!CY49  ),2),0))=6,"C+",IF((ROUND(TRUNC(('TRI-3'!CY49  ),2),0))=5,"C-",IF((ROUND(TRUNC(('TRI-3'!CY49  ),2),0))=4,"D+",IF((ROUND(TRUNC(('TRI-3'!CY49 ),2),0))=3,"D-",IF((ROUND(TRUNC(('TRI-3'!CY49 ),2),0))=2,"E+",IF((ROUND(TRUNC(('TRI-3'!CY49  ),2),0))&lt;=1,"E-","")))))))))))</f>
        <v/>
      </c>
      <c r="CZ49" s="51" t="str">
        <f>IF(OR('TRI-3'!CZ49 ="",'TRI-3'!CZ49&lt;0,'TRI-3'!CZ49  &gt;10),"",IF((ROUND(TRUNC(('TRI-3'!CZ49  ),2),0))=10,"A+",IF((ROUND(TRUNC(('TRI-3'!CZ49  ),2),0))=9,"A-",IF((ROUND(TRUNC(('TRI-3'!CZ49   ),2),0))=8,"B+",IF((ROUND(TRUNC(('TRI-3'!CZ49 ),2),0))=7,"B-",IF((ROUND(TRUNC(('TRI-3'!CZ49  ),2),0))=6,"C+",IF((ROUND(TRUNC(('TRI-3'!CZ49  ),2),0))=5,"C-",IF((ROUND(TRUNC(('TRI-3'!CZ49  ),2),0))=4,"D+",IF((ROUND(TRUNC(('TRI-3'!CZ49 ),2),0))=3,"D-",IF((ROUND(TRUNC(('TRI-3'!CZ49 ),2),0))=2,"E+",IF((ROUND(TRUNC(('TRI-3'!CZ49  ),2),0))&lt;=1,"E-","")))))))))))</f>
        <v/>
      </c>
      <c r="DA49" s="51" t="str">
        <f>IF(OR('TRI-3'!DA49 ="",'TRI-3'!DA49&lt;0,'TRI-3'!DA49  &gt;10),"",IF((ROUND(TRUNC(('TRI-3'!DA49  ),2),0))=10,"A+",IF((ROUND(TRUNC(('TRI-3'!DA49  ),2),0))=9,"A-",IF((ROUND(TRUNC(('TRI-3'!DA49   ),2),0))=8,"B+",IF((ROUND(TRUNC(('TRI-3'!DA49 ),2),0))=7,"B-",IF((ROUND(TRUNC(('TRI-3'!DA49  ),2),0))=6,"C+",IF((ROUND(TRUNC(('TRI-3'!DA49  ),2),0))=5,"C-",IF((ROUND(TRUNC(('TRI-3'!DA49  ),2),0))=4,"D+",IF((ROUND(TRUNC(('TRI-3'!DA49 ),2),0))=3,"D-",IF((ROUND(TRUNC(('TRI-3'!DA49 ),2),0))=2,"E+",IF((ROUND(TRUNC(('TRI-3'!DA49  ),2),0))&lt;=1,"E-","")))))))))))</f>
        <v/>
      </c>
      <c r="DB49" s="51" t="str">
        <f>IF(OR('TRI-3'!DB49 ="",'TRI-3'!DB49&lt;0,'TRI-3'!DB49  &gt;10),"",IF((ROUND(TRUNC(('TRI-3'!DB49  ),2),0))=10,"A+",IF((ROUND(TRUNC(('TRI-3'!DB49  ),2),0))=9,"A-",IF((ROUND(TRUNC(('TRI-3'!DB49   ),2),0))=8,"B+",IF((ROUND(TRUNC(('TRI-3'!DB49 ),2),0))=7,"B-",IF((ROUND(TRUNC(('TRI-3'!DB49  ),2),0))=6,"C+",IF((ROUND(TRUNC(('TRI-3'!DB49  ),2),0))=5,"C-",IF((ROUND(TRUNC(('TRI-3'!DB49  ),2),0))=4,"D+",IF((ROUND(TRUNC(('TRI-3'!DB49 ),2),0))=3,"D-",IF((ROUND(TRUNC(('TRI-3'!DB49 ),2),0))=2,"E+",IF((ROUND(TRUNC(('TRI-3'!DB49  ),2),0))&lt;=1,"E-","")))))))))))</f>
        <v/>
      </c>
      <c r="DC49" s="51" t="str">
        <f>IF(OR('TRI-3'!DC49 ="",'TRI-3'!DC49&lt;0,'TRI-3'!DC49  &gt;10),"",IF((ROUND(TRUNC(('TRI-3'!DC49  ),2),0))=10,"A+",IF((ROUND(TRUNC(('TRI-3'!DC49  ),2),0))=9,"A-",IF((ROUND(TRUNC(('TRI-3'!DC49   ),2),0))=8,"B+",IF((ROUND(TRUNC(('TRI-3'!DC49 ),2),0))=7,"B-",IF((ROUND(TRUNC(('TRI-3'!DC49  ),2),0))=6,"C+",IF((ROUND(TRUNC(('TRI-3'!DC49  ),2),0))=5,"C-",IF((ROUND(TRUNC(('TRI-3'!DC49  ),2),0))=4,"D+",IF((ROUND(TRUNC(('TRI-3'!DC49 ),2),0))=3,"D-",IF((ROUND(TRUNC(('TRI-3'!DC49 ),2),0))=2,"E+",IF((ROUND(TRUNC(('TRI-3'!DC49  ),2),0))&lt;=1,"E-","")))))))))))</f>
        <v/>
      </c>
      <c r="DD49" s="51" t="str">
        <f>IF(OR('TRI-3'!DD49 ="",'TRI-3'!DD49&lt;0,'TRI-3'!DD49  &gt;10),"",IF((ROUND(TRUNC(('TRI-3'!DD49  ),2),0))=10,"A+",IF((ROUND(TRUNC(('TRI-3'!DD49  ),2),0))=9,"A-",IF((ROUND(TRUNC(('TRI-3'!DD49   ),2),0))=8,"B+",IF((ROUND(TRUNC(('TRI-3'!DD49 ),2),0))=7,"B-",IF((ROUND(TRUNC(('TRI-3'!DD49  ),2),0))=6,"C+",IF((ROUND(TRUNC(('TRI-3'!DD49  ),2),0))=5,"C-",IF((ROUND(TRUNC(('TRI-3'!DD49  ),2),0))=4,"D+",IF((ROUND(TRUNC(('TRI-3'!DD49 ),2),0))=3,"D-",IF((ROUND(TRUNC(('TRI-3'!DD49 ),2),0))=2,"E+",IF((ROUND(TRUNC(('TRI-3'!DD49  ),2),0))&lt;=1,"E-","")))))))))))</f>
        <v/>
      </c>
      <c r="DE49" s="51" t="str">
        <f>IF(OR('TRI-3'!DE49 ="",'TRI-3'!DE49&lt;0,'TRI-3'!DE49  &gt;10),"",IF((ROUND(TRUNC(('TRI-3'!DE49  ),2),0))=10,"A+",IF((ROUND(TRUNC(('TRI-3'!DE49  ),2),0))=9,"A-",IF((ROUND(TRUNC(('TRI-3'!DE49   ),2),0))=8,"B+",IF((ROUND(TRUNC(('TRI-3'!DE49 ),2),0))=7,"B-",IF((ROUND(TRUNC(('TRI-3'!DE49  ),2),0))=6,"C+",IF((ROUND(TRUNC(('TRI-3'!DE49  ),2),0))=5,"C-",IF((ROUND(TRUNC(('TRI-3'!DE49  ),2),0))=4,"D+",IF((ROUND(TRUNC(('TRI-3'!DE49 ),2),0))=3,"D-",IF((ROUND(TRUNC(('TRI-3'!DE49 ),2),0))=2,"E+",IF((ROUND(TRUNC(('TRI-3'!DE49  ),2),0))&lt;=1,"E-","")))))))))))</f>
        <v/>
      </c>
      <c r="DF49" s="51" t="str">
        <f>IF(OR('TRI-3'!DF49 ="",'TRI-3'!DF49&lt;0,'TRI-3'!DF49  &gt;10),"",IF((ROUND(TRUNC(('TRI-3'!DF49  ),2),0))=10,"A+",IF((ROUND(TRUNC(('TRI-3'!DF49  ),2),0))=9,"A-",IF((ROUND(TRUNC(('TRI-3'!DF49   ),2),0))=8,"B+",IF((ROUND(TRUNC(('TRI-3'!DF49 ),2),0))=7,"B-",IF((ROUND(TRUNC(('TRI-3'!DF49  ),2),0))=6,"C+",IF((ROUND(TRUNC(('TRI-3'!DF49  ),2),0))=5,"C-",IF((ROUND(TRUNC(('TRI-3'!DF49  ),2),0))=4,"D+",IF((ROUND(TRUNC(('TRI-3'!DF49 ),2),0))=3,"D-",IF((ROUND(TRUNC(('TRI-3'!DF49 ),2),0))=2,"E+",IF((ROUND(TRUNC(('TRI-3'!DF49  ),2),0))&lt;=1,"E-","")))))))))))</f>
        <v/>
      </c>
      <c r="DG49" s="51" t="str">
        <f>IF(OR('TRI-3'!DG49 ="",'TRI-3'!DG49&lt;0,'TRI-3'!DG49  &gt;10),"",IF((ROUND(TRUNC(('TRI-3'!DG49  ),2),0))=10,"A+",IF((ROUND(TRUNC(('TRI-3'!DG49  ),2),0))=9,"A-",IF((ROUND(TRUNC(('TRI-3'!DG49   ),2),0))=8,"B+",IF((ROUND(TRUNC(('TRI-3'!DG49 ),2),0))=7,"B-",IF((ROUND(TRUNC(('TRI-3'!DG49  ),2),0))=6,"C+",IF((ROUND(TRUNC(('TRI-3'!DG49  ),2),0))=5,"C-",IF((ROUND(TRUNC(('TRI-3'!DG49  ),2),0))=4,"D+",IF((ROUND(TRUNC(('TRI-3'!DG49 ),2),0))=3,"D-",IF((ROUND(TRUNC(('TRI-3'!DG49 ),2),0))=2,"E+",IF((ROUND(TRUNC(('TRI-3'!DG49  ),2),0))&lt;=1,"E-","")))))))))))</f>
        <v/>
      </c>
      <c r="DH49" s="51" t="str">
        <f>IF(OR('TRI-3'!DH49 ="",'TRI-3'!DH49&lt;0,'TRI-3'!DH49  &gt;10),"",IF((ROUND(TRUNC(('TRI-3'!DH49  ),2),0))=10,"A+",IF((ROUND(TRUNC(('TRI-3'!DH49  ),2),0))=9,"A-",IF((ROUND(TRUNC(('TRI-3'!DH49   ),2),0))=8,"B+",IF((ROUND(TRUNC(('TRI-3'!DH49 ),2),0))=7,"B-",IF((ROUND(TRUNC(('TRI-3'!DH49  ),2),0))=6,"C+",IF((ROUND(TRUNC(('TRI-3'!DH49  ),2),0))=5,"C-",IF((ROUND(TRUNC(('TRI-3'!DH49  ),2),0))=4,"D+",IF((ROUND(TRUNC(('TRI-3'!DH49 ),2),0))=3,"D-",IF((ROUND(TRUNC(('TRI-3'!DH49 ),2),0))=2,"E+",IF((ROUND(TRUNC(('TRI-3'!DH49  ),2),0))&lt;=1,"E-","")))))))))))</f>
        <v/>
      </c>
      <c r="DI49" s="51" t="str">
        <f>IF(OR('TRI-3'!DI49 ="",'TRI-3'!DI49&lt;0,'TRI-3'!DI49  &gt;10),"",IF((ROUND(TRUNC(('TRI-3'!DI49  ),2),0))=10,"A+",IF((ROUND(TRUNC(('TRI-3'!DI49  ),2),0))=9,"A-",IF((ROUND(TRUNC(('TRI-3'!DI49   ),2),0))=8,"B+",IF((ROUND(TRUNC(('TRI-3'!DI49 ),2),0))=7,"B-",IF((ROUND(TRUNC(('TRI-3'!DI49  ),2),0))=6,"C+",IF((ROUND(TRUNC(('TRI-3'!DI49  ),2),0))=5,"C-",IF((ROUND(TRUNC(('TRI-3'!DI49  ),2),0))=4,"D+",IF((ROUND(TRUNC(('TRI-3'!DI49 ),2),0))=3,"D-",IF((ROUND(TRUNC(('TRI-3'!DI49 ),2),0))=2,"E+",IF((ROUND(TRUNC(('TRI-3'!DI49  ),2),0))&lt;=1,"E-","")))))))))))</f>
        <v/>
      </c>
      <c r="DJ49" s="51" t="str">
        <f>IF(OR('TRI-3'!DJ49 ="",'TRI-3'!DJ49&lt;0,'TRI-3'!DJ49  &gt;10),"",IF((ROUND(TRUNC(('TRI-3'!DJ49  ),2),0))=10,"A+",IF((ROUND(TRUNC(('TRI-3'!DJ49  ),2),0))=9,"A-",IF((ROUND(TRUNC(('TRI-3'!DJ49   ),2),0))=8,"B+",IF((ROUND(TRUNC(('TRI-3'!DJ49 ),2),0))=7,"B-",IF((ROUND(TRUNC(('TRI-3'!DJ49  ),2),0))=6,"C+",IF((ROUND(TRUNC(('TRI-3'!DJ49  ),2),0))=5,"C-",IF((ROUND(TRUNC(('TRI-3'!DJ49  ),2),0))=4,"D+",IF((ROUND(TRUNC(('TRI-3'!DJ49 ),2),0))=3,"D-",IF((ROUND(TRUNC(('TRI-3'!DJ49 ),2),0))=2,"E+",IF((ROUND(TRUNC(('TRI-3'!DJ49  ),2),0))&lt;=1,"E-","")))))))))))</f>
        <v/>
      </c>
      <c r="DK49" s="51" t="str">
        <f>IF(OR('TRI-3'!DK49 ="",'TRI-3'!DK49&lt;0,'TRI-3'!DK49  &gt;10),"",IF((ROUND(TRUNC(('TRI-3'!DK49  ),2),0))=10,"A+",IF((ROUND(TRUNC(('TRI-3'!DK49  ),2),0))=9,"A-",IF((ROUND(TRUNC(('TRI-3'!DK49   ),2),0))=8,"B+",IF((ROUND(TRUNC(('TRI-3'!DK49 ),2),0))=7,"B-",IF((ROUND(TRUNC(('TRI-3'!DK49  ),2),0))=6,"C+",IF((ROUND(TRUNC(('TRI-3'!DK49  ),2),0))=5,"C-",IF((ROUND(TRUNC(('TRI-3'!DK49  ),2),0))=4,"D+",IF((ROUND(TRUNC(('TRI-3'!DK49 ),2),0))=3,"D-",IF((ROUND(TRUNC(('TRI-3'!DK49 ),2),0))=2,"E+",IF((ROUND(TRUNC(('TRI-3'!DK49  ),2),0))&lt;=1,"E-","")))))))))))</f>
        <v/>
      </c>
      <c r="DL49" s="51" t="str">
        <f>IF(OR('TRI-3'!DL49 ="",'TRI-3'!DL49&lt;0,'TRI-3'!DL49  &gt;10),"",IF((ROUND(TRUNC(('TRI-3'!DL49  ),2),0))=10,"A+",IF((ROUND(TRUNC(('TRI-3'!DL49  ),2),0))=9,"A-",IF((ROUND(TRUNC(('TRI-3'!DL49   ),2),0))=8,"B+",IF((ROUND(TRUNC(('TRI-3'!DL49 ),2),0))=7,"B-",IF((ROUND(TRUNC(('TRI-3'!DL49  ),2),0))=6,"C+",IF((ROUND(TRUNC(('TRI-3'!DL49  ),2),0))=5,"C-",IF((ROUND(TRUNC(('TRI-3'!DL49  ),2),0))=4,"D+",IF((ROUND(TRUNC(('TRI-3'!DL49 ),2),0))=3,"D-",IF((ROUND(TRUNC(('TRI-3'!DL49 ),2),0))=2,"E+",IF((ROUND(TRUNC(('TRI-3'!DL49  ),2),0))&lt;=1,"E-","")))))))))))</f>
        <v/>
      </c>
      <c r="DM49" s="51" t="str">
        <f>IF(OR('TRI-3'!DM49 ="",'TRI-3'!DM49&lt;0,'TRI-3'!DM49  &gt;10),"",IF((ROUND(TRUNC(('TRI-3'!DM49  ),2),0))=10,"A+",IF((ROUND(TRUNC(('TRI-3'!DM49  ),2),0))=9,"A-",IF((ROUND(TRUNC(('TRI-3'!DM49   ),2),0))=8,"B+",IF((ROUND(TRUNC(('TRI-3'!DM49 ),2),0))=7,"B-",IF((ROUND(TRUNC(('TRI-3'!DM49  ),2),0))=6,"C+",IF((ROUND(TRUNC(('TRI-3'!DM49  ),2),0))=5,"C-",IF((ROUND(TRUNC(('TRI-3'!DM49  ),2),0))=4,"D+",IF((ROUND(TRUNC(('TRI-3'!DM49 ),2),0))=3,"D-",IF((ROUND(TRUNC(('TRI-3'!DM49 ),2),0))=2,"E+",IF((ROUND(TRUNC(('TRI-3'!DM49  ),2),0))&lt;=1,"E-","")))))))))))</f>
        <v/>
      </c>
      <c r="DN49" s="51" t="str">
        <f>IF(OR('TRI-3'!DN49 ="",'TRI-3'!DN49&lt;0,'TRI-3'!DN49  &gt;10),"",IF((ROUND(TRUNC(('TRI-3'!DN49  ),2),0))=10,"A+",IF((ROUND(TRUNC(('TRI-3'!DN49  ),2),0))=9,"A-",IF((ROUND(TRUNC(('TRI-3'!DN49   ),2),0))=8,"B+",IF((ROUND(TRUNC(('TRI-3'!DN49 ),2),0))=7,"B-",IF((ROUND(TRUNC(('TRI-3'!DN49  ),2),0))=6,"C+",IF((ROUND(TRUNC(('TRI-3'!DN49  ),2),0))=5,"C-",IF((ROUND(TRUNC(('TRI-3'!DN49  ),2),0))=4,"D+",IF((ROUND(TRUNC(('TRI-3'!DN49 ),2),0))=3,"D-",IF((ROUND(TRUNC(('TRI-3'!DN49 ),2),0))=2,"E+",IF((ROUND(TRUNC(('TRI-3'!DN49  ),2),0))&lt;=1,"E-","")))))))))))</f>
        <v/>
      </c>
      <c r="DO49" s="51" t="str">
        <f>IF(OR('TRI-3'!DO49 ="",'TRI-3'!DO49&lt;0,'TRI-3'!DO49  &gt;10),"",IF((ROUND(TRUNC(('TRI-3'!DO49  ),2),0))=10,"A+",IF((ROUND(TRUNC(('TRI-3'!DO49  ),2),0))=9,"A-",IF((ROUND(TRUNC(('TRI-3'!DO49   ),2),0))=8,"B+",IF((ROUND(TRUNC(('TRI-3'!DO49 ),2),0))=7,"B-",IF((ROUND(TRUNC(('TRI-3'!DO49  ),2),0))=6,"C+",IF((ROUND(TRUNC(('TRI-3'!DO49  ),2),0))=5,"C-",IF((ROUND(TRUNC(('TRI-3'!DO49  ),2),0))=4,"D+",IF((ROUND(TRUNC(('TRI-3'!DO49 ),2),0))=3,"D-",IF((ROUND(TRUNC(('TRI-3'!DO49 ),2),0))=2,"E+",IF((ROUND(TRUNC(('TRI-3'!DO49  ),2),0))&lt;=1,"E-","")))))))))))</f>
        <v/>
      </c>
      <c r="DP49" s="51" t="str">
        <f>IF(OR('TRI-3'!DP49 ="",'TRI-3'!DP49&lt;0,'TRI-3'!DP49  &gt;10),"",IF((ROUND(TRUNC(('TRI-3'!DP49  ),2),0))=10,"A+",IF((ROUND(TRUNC(('TRI-3'!DP49  ),2),0))=9,"A-",IF((ROUND(TRUNC(('TRI-3'!DP49   ),2),0))=8,"B+",IF((ROUND(TRUNC(('TRI-3'!DP49 ),2),0))=7,"B-",IF((ROUND(TRUNC(('TRI-3'!DP49  ),2),0))=6,"C+",IF((ROUND(TRUNC(('TRI-3'!DP49  ),2),0))=5,"C-",IF((ROUND(TRUNC(('TRI-3'!DP49  ),2),0))=4,"D+",IF((ROUND(TRUNC(('TRI-3'!DP49 ),2),0))=3,"D-",IF((ROUND(TRUNC(('TRI-3'!DP49 ),2),0))=2,"E+",IF((ROUND(TRUNC(('TRI-3'!DP49  ),2),0))&lt;=1,"E-","")))))))))))</f>
        <v/>
      </c>
      <c r="DQ49" s="51" t="str">
        <f>IF(OR('TRI-3'!DQ49 ="",'TRI-3'!DQ49&lt;0,'TRI-3'!DQ49  &gt;10),"",IF((ROUND(TRUNC(('TRI-3'!DQ49  ),2),0))=10,"A+",IF((ROUND(TRUNC(('TRI-3'!DQ49  ),2),0))=9,"A-",IF((ROUND(TRUNC(('TRI-3'!DQ49   ),2),0))=8,"B+",IF((ROUND(TRUNC(('TRI-3'!DQ49 ),2),0))=7,"B-",IF((ROUND(TRUNC(('TRI-3'!DQ49  ),2),0))=6,"C+",IF((ROUND(TRUNC(('TRI-3'!DQ49  ),2),0))=5,"C-",IF((ROUND(TRUNC(('TRI-3'!DQ49  ),2),0))=4,"D+",IF((ROUND(TRUNC(('TRI-3'!DQ49 ),2),0))=3,"D-",IF((ROUND(TRUNC(('TRI-3'!DQ49 ),2),0))=2,"E+",IF((ROUND(TRUNC(('TRI-3'!DQ49  ),2),0))&lt;=1,"E-","")))))))))))</f>
        <v/>
      </c>
      <c r="DR49" s="51" t="str">
        <f>IF(OR('TRI-3'!DR49 ="",'TRI-3'!DR49&lt;0,'TRI-3'!DR49  &gt;10),"",IF((ROUND(TRUNC(('TRI-3'!DR49  ),2),0))=10,"A+",IF((ROUND(TRUNC(('TRI-3'!DR49  ),2),0))=9,"A-",IF((ROUND(TRUNC(('TRI-3'!DR49   ),2),0))=8,"B+",IF((ROUND(TRUNC(('TRI-3'!DR49 ),2),0))=7,"B-",IF((ROUND(TRUNC(('TRI-3'!DR49  ),2),0))=6,"C+",IF((ROUND(TRUNC(('TRI-3'!DR49  ),2),0))=5,"C-",IF((ROUND(TRUNC(('TRI-3'!DR49  ),2),0))=4,"D+",IF((ROUND(TRUNC(('TRI-3'!DR49 ),2),0))=3,"D-",IF((ROUND(TRUNC(('TRI-3'!DR49 ),2),0))=2,"E+",IF((ROUND(TRUNC(('TRI-3'!DR49  ),2),0))&lt;=1,"E-","")))))))))))</f>
        <v/>
      </c>
      <c r="DS49" s="51" t="str">
        <f>IF(OR('TRI-3'!DS49 ="",'TRI-3'!DS49&lt;0,'TRI-3'!DS49  &gt;10),"",IF((ROUND(TRUNC(('TRI-3'!DS49  ),2),0))=10,"A+",IF((ROUND(TRUNC(('TRI-3'!DS49  ),2),0))=9,"A-",IF((ROUND(TRUNC(('TRI-3'!DS49   ),2),0))=8,"B+",IF((ROUND(TRUNC(('TRI-3'!DS49 ),2),0))=7,"B-",IF((ROUND(TRUNC(('TRI-3'!DS49  ),2),0))=6,"C+",IF((ROUND(TRUNC(('TRI-3'!DS49  ),2),0))=5,"C-",IF((ROUND(TRUNC(('TRI-3'!DS49  ),2),0))=4,"D+",IF((ROUND(TRUNC(('TRI-3'!DS49 ),2),0))=3,"D-",IF((ROUND(TRUNC(('TRI-3'!DS49 ),2),0))=2,"E+",IF((ROUND(TRUNC(('TRI-3'!DS49  ),2),0))&lt;=1,"E-","")))))))))))</f>
        <v/>
      </c>
      <c r="DT49" s="51" t="str">
        <f>IF(OR('TRI-3'!DT49 ="",'TRI-3'!DT49&lt;0,'TRI-3'!DT49  &gt;10),"",IF((ROUND(TRUNC(('TRI-3'!DT49  ),2),0))=10,"A+",IF((ROUND(TRUNC(('TRI-3'!DT49  ),2),0))=9,"A-",IF((ROUND(TRUNC(('TRI-3'!DT49   ),2),0))=8,"B+",IF((ROUND(TRUNC(('TRI-3'!DT49 ),2),0))=7,"B-",IF((ROUND(TRUNC(('TRI-3'!DT49  ),2),0))=6,"C+",IF((ROUND(TRUNC(('TRI-3'!DT49  ),2),0))=5,"C-",IF((ROUND(TRUNC(('TRI-3'!DT49  ),2),0))=4,"D+",IF((ROUND(TRUNC(('TRI-3'!DT49 ),2),0))=3,"D-",IF((ROUND(TRUNC(('TRI-3'!DT49 ),2),0))=2,"E+",IF((ROUND(TRUNC(('TRI-3'!DT49  ),2),0))&lt;=1,"E-","")))))))))))</f>
        <v/>
      </c>
      <c r="DU49" s="51" t="str">
        <f>IF(OR('TRI-3'!DU49 ="",'TRI-3'!DU49&lt;0,'TRI-3'!DU49  &gt;10),"",IF((ROUND(TRUNC(('TRI-3'!DU49  ),2),0))=10,"A+",IF((ROUND(TRUNC(('TRI-3'!DU49  ),2),0))=9,"A-",IF((ROUND(TRUNC(('TRI-3'!DU49   ),2),0))=8,"B+",IF((ROUND(TRUNC(('TRI-3'!DU49 ),2),0))=7,"B-",IF((ROUND(TRUNC(('TRI-3'!DU49  ),2),0))=6,"C+",IF((ROUND(TRUNC(('TRI-3'!DU49  ),2),0))=5,"C-",IF((ROUND(TRUNC(('TRI-3'!DU49  ),2),0))=4,"D+",IF((ROUND(TRUNC(('TRI-3'!DU49 ),2),0))=3,"D-",IF((ROUND(TRUNC(('TRI-3'!DU49 ),2),0))=2,"E+",IF((ROUND(TRUNC(('TRI-3'!DU49  ),2),0))&lt;=1,"E-","")))))))))))</f>
        <v/>
      </c>
      <c r="DV49" s="51" t="str">
        <f>IF(OR('TRI-3'!DV49 ="",'TRI-3'!DV49&lt;0,'TRI-3'!DV49  &gt;10),"",IF((ROUND(TRUNC(('TRI-3'!DV49  ),2),0))=10,"A+",IF((ROUND(TRUNC(('TRI-3'!DV49  ),2),0))=9,"A-",IF((ROUND(TRUNC(('TRI-3'!DV49   ),2),0))=8,"B+",IF((ROUND(TRUNC(('TRI-3'!DV49 ),2),0))=7,"B-",IF((ROUND(TRUNC(('TRI-3'!DV49  ),2),0))=6,"C+",IF((ROUND(TRUNC(('TRI-3'!DV49  ),2),0))=5,"C-",IF((ROUND(TRUNC(('TRI-3'!DV49  ),2),0))=4,"D+",IF((ROUND(TRUNC(('TRI-3'!DV49 ),2),0))=3,"D-",IF((ROUND(TRUNC(('TRI-3'!DV49 ),2),0))=2,"E+",IF((ROUND(TRUNC(('TRI-3'!DV49  ),2),0))&lt;=1,"E-","")))))))))))</f>
        <v/>
      </c>
      <c r="DW49" s="51" t="str">
        <f>IF(OR('TRI-3'!DW49 ="",'TRI-3'!DW49&lt;0,'TRI-3'!DW49  &gt;10),"",IF((ROUND(TRUNC(('TRI-3'!DW49  ),2),0))=10,"A+",IF((ROUND(TRUNC(('TRI-3'!DW49  ),2),0))=9,"A-",IF((ROUND(TRUNC(('TRI-3'!DW49   ),2),0))=8,"B+",IF((ROUND(TRUNC(('TRI-3'!DW49 ),2),0))=7,"B-",IF((ROUND(TRUNC(('TRI-3'!DW49  ),2),0))=6,"C+",IF((ROUND(TRUNC(('TRI-3'!DW49  ),2),0))=5,"C-",IF((ROUND(TRUNC(('TRI-3'!DW49  ),2),0))=4,"D+",IF((ROUND(TRUNC(('TRI-3'!DW49 ),2),0))=3,"D-",IF((ROUND(TRUNC(('TRI-3'!DW49 ),2),0))=2,"E+",IF((ROUND(TRUNC(('TRI-3'!DW49  ),2),0))&lt;=1,"E-","")))))))))))</f>
        <v/>
      </c>
      <c r="DX49" s="51" t="str">
        <f>IF(OR('TRI-3'!DX49 ="",'TRI-3'!DX49&lt;0,'TRI-3'!DX49  &gt;10),"",IF((ROUND(TRUNC(('TRI-3'!DX49  ),2),0))=10,"A+",IF((ROUND(TRUNC(('TRI-3'!DX49  ),2),0))=9,"A-",IF((ROUND(TRUNC(('TRI-3'!DX49   ),2),0))=8,"B+",IF((ROUND(TRUNC(('TRI-3'!DX49 ),2),0))=7,"B-",IF((ROUND(TRUNC(('TRI-3'!DX49  ),2),0))=6,"C+",IF((ROUND(TRUNC(('TRI-3'!DX49  ),2),0))=5,"C-",IF((ROUND(TRUNC(('TRI-3'!DX49  ),2),0))=4,"D+",IF((ROUND(TRUNC(('TRI-3'!DX49 ),2),0))=3,"D-",IF((ROUND(TRUNC(('TRI-3'!DX49 ),2),0))=2,"E+",IF((ROUND(TRUNC(('TRI-3'!DX49  ),2),0))&lt;=1,"E-","")))))))))))</f>
        <v/>
      </c>
      <c r="DY49" s="51" t="str">
        <f>IF(OR('TRI-3'!DY49 ="",'TRI-3'!DY49&lt;0,'TRI-3'!DY49  &gt;10),"",IF((ROUND(TRUNC(('TRI-3'!DY49  ),2),0))=10,"A+",IF((ROUND(TRUNC(('TRI-3'!DY49  ),2),0))=9,"A-",IF((ROUND(TRUNC(('TRI-3'!DY49   ),2),0))=8,"B+",IF((ROUND(TRUNC(('TRI-3'!DY49 ),2),0))=7,"B-",IF((ROUND(TRUNC(('TRI-3'!DY49  ),2),0))=6,"C+",IF((ROUND(TRUNC(('TRI-3'!DY49  ),2),0))=5,"C-",IF((ROUND(TRUNC(('TRI-3'!DY49  ),2),0))=4,"D+",IF((ROUND(TRUNC(('TRI-3'!DY49 ),2),0))=3,"D-",IF((ROUND(TRUNC(('TRI-3'!DY49 ),2),0))=2,"E+",IF((ROUND(TRUNC(('TRI-3'!DY49  ),2),0))&lt;=1,"E-","")))))))))))</f>
        <v/>
      </c>
      <c r="DZ49" s="51" t="str">
        <f>IF(OR('TRI-3'!DZ49 ="",'TRI-3'!DZ49&lt;0,'TRI-3'!DZ49  &gt;10),"",IF((ROUND(TRUNC(('TRI-3'!DZ49  ),2),0))=10,"A+",IF((ROUND(TRUNC(('TRI-3'!DZ49  ),2),0))=9,"A-",IF((ROUND(TRUNC(('TRI-3'!DZ49   ),2),0))=8,"B+",IF((ROUND(TRUNC(('TRI-3'!DZ49 ),2),0))=7,"B-",IF((ROUND(TRUNC(('TRI-3'!DZ49  ),2),0))=6,"C+",IF((ROUND(TRUNC(('TRI-3'!DZ49  ),2),0))=5,"C-",IF((ROUND(TRUNC(('TRI-3'!DZ49  ),2),0))=4,"D+",IF((ROUND(TRUNC(('TRI-3'!DZ49 ),2),0))=3,"D-",IF((ROUND(TRUNC(('TRI-3'!DZ49 ),2),0))=2,"E+",IF((ROUND(TRUNC(('TRI-3'!DZ49  ),2),0))&lt;=1,"E-","")))))))))))</f>
        <v/>
      </c>
      <c r="EA49" s="51" t="str">
        <f>IF(OR('TRI-3'!EA49 ="",'TRI-3'!EA49&lt;0,'TRI-3'!EA49  &gt;10),"",IF((ROUND(TRUNC(('TRI-3'!EA49  ),2),0))=10,"A+",IF((ROUND(TRUNC(('TRI-3'!EA49  ),2),0))=9,"A-",IF((ROUND(TRUNC(('TRI-3'!EA49   ),2),0))=8,"B+",IF((ROUND(TRUNC(('TRI-3'!EA49 ),2),0))=7,"B-",IF((ROUND(TRUNC(('TRI-3'!EA49  ),2),0))=6,"C+",IF((ROUND(TRUNC(('TRI-3'!EA49  ),2),0))=5,"C-",IF((ROUND(TRUNC(('TRI-3'!EA49  ),2),0))=4,"D+",IF((ROUND(TRUNC(('TRI-3'!EA49 ),2),0))=3,"D-",IF((ROUND(TRUNC(('TRI-3'!EA49 ),2),0))=2,"E+",IF((ROUND(TRUNC(('TRI-3'!EA49  ),2),0))&lt;=1,"E-","")))))))))))</f>
        <v/>
      </c>
      <c r="EB49" s="51" t="str">
        <f>IF(OR('TRI-3'!EB49 ="",'TRI-3'!EB49&lt;0,'TRI-3'!EB49  &gt;10),"",IF((ROUND(TRUNC(('TRI-3'!EB49  ),2),0))=10,"A+",IF((ROUND(TRUNC(('TRI-3'!EB49  ),2),0))=9,"A-",IF((ROUND(TRUNC(('TRI-3'!EB49   ),2),0))=8,"B+",IF((ROUND(TRUNC(('TRI-3'!EB49 ),2),0))=7,"B-",IF((ROUND(TRUNC(('TRI-3'!EB49  ),2),0))=6,"C+",IF((ROUND(TRUNC(('TRI-3'!EB49  ),2),0))=5,"C-",IF((ROUND(TRUNC(('TRI-3'!EB49  ),2),0))=4,"D+",IF((ROUND(TRUNC(('TRI-3'!EB49 ),2),0))=3,"D-",IF((ROUND(TRUNC(('TRI-3'!EB49 ),2),0))=2,"E+",IF((ROUND(TRUNC(('TRI-3'!EB49  ),2),0))&lt;=1,"E-","")))))))))))</f>
        <v/>
      </c>
      <c r="EC49" s="51" t="str">
        <f>IF(OR('TRI-3'!EC49 ="",'TRI-3'!EC49&lt;0,'TRI-3'!EC49  &gt;10),"",IF((ROUND(TRUNC(('TRI-3'!EC49  ),2),0))=10,"A+",IF((ROUND(TRUNC(('TRI-3'!EC49  ),2),0))=9,"A-",IF((ROUND(TRUNC(('TRI-3'!EC49   ),2),0))=8,"B+",IF((ROUND(TRUNC(('TRI-3'!EC49 ),2),0))=7,"B-",IF((ROUND(TRUNC(('TRI-3'!EC49  ),2),0))=6,"C+",IF((ROUND(TRUNC(('TRI-3'!EC49  ),2),0))=5,"C-",IF((ROUND(TRUNC(('TRI-3'!EC49  ),2),0))=4,"D+",IF((ROUND(TRUNC(('TRI-3'!EC49 ),2),0))=3,"D-",IF((ROUND(TRUNC(('TRI-3'!EC49 ),2),0))=2,"E+",IF((ROUND(TRUNC(('TRI-3'!EC49  ),2),0))&lt;=1,"E-","")))))))))))</f>
        <v/>
      </c>
      <c r="ED49" s="51" t="str">
        <f>IF(OR('TRI-3'!ED49 ="",'TRI-3'!ED49&lt;0,'TRI-3'!ED49  &gt;10),"",IF((ROUND(TRUNC(('TRI-3'!ED49  ),2),0))=10,"A+",IF((ROUND(TRUNC(('TRI-3'!ED49  ),2),0))=9,"A-",IF((ROUND(TRUNC(('TRI-3'!ED49   ),2),0))=8,"B+",IF((ROUND(TRUNC(('TRI-3'!ED49 ),2),0))=7,"B-",IF((ROUND(TRUNC(('TRI-3'!ED49  ),2),0))=6,"C+",IF((ROUND(TRUNC(('TRI-3'!ED49  ),2),0))=5,"C-",IF((ROUND(TRUNC(('TRI-3'!ED49  ),2),0))=4,"D+",IF((ROUND(TRUNC(('TRI-3'!ED49 ),2),0))=3,"D-",IF((ROUND(TRUNC(('TRI-3'!ED49 ),2),0))=2,"E+",IF((ROUND(TRUNC(('TRI-3'!ED49  ),2),0))&lt;=1,"E-","")))))))))))</f>
        <v/>
      </c>
      <c r="EE49" s="51" t="str">
        <f>IF(OR('TRI-3'!EE49 ="",'TRI-3'!EE49&lt;0,'TRI-3'!EE49  &gt;10),"",IF((ROUND(TRUNC(('TRI-3'!EE49  ),2),0))=10,"A+",IF((ROUND(TRUNC(('TRI-3'!EE49  ),2),0))=9,"A-",IF((ROUND(TRUNC(('TRI-3'!EE49   ),2),0))=8,"B+",IF((ROUND(TRUNC(('TRI-3'!EE49 ),2),0))=7,"B-",IF((ROUND(TRUNC(('TRI-3'!EE49  ),2),0))=6,"C+",IF((ROUND(TRUNC(('TRI-3'!EE49  ),2),0))=5,"C-",IF((ROUND(TRUNC(('TRI-3'!EE49  ),2),0))=4,"D+",IF((ROUND(TRUNC(('TRI-3'!EE49 ),2),0))=3,"D-",IF((ROUND(TRUNC(('TRI-3'!EE49 ),2),0))=2,"E+",IF((ROUND(TRUNC(('TRI-3'!EE49  ),2),0))&lt;=1,"E-","")))))))))))</f>
        <v/>
      </c>
      <c r="EF49" s="51" t="str">
        <f>IF(OR('TRI-3'!EF49 ="",'TRI-3'!EF49&lt;0,'TRI-3'!EF49  &gt;10),"",IF((ROUND(TRUNC(('TRI-3'!EF49  ),2),0))=10,"A+",IF((ROUND(TRUNC(('TRI-3'!EF49  ),2),0))=9,"A-",IF((ROUND(TRUNC(('TRI-3'!EF49   ),2),0))=8,"B+",IF((ROUND(TRUNC(('TRI-3'!EF49 ),2),0))=7,"B-",IF((ROUND(TRUNC(('TRI-3'!EF49  ),2),0))=6,"C+",IF((ROUND(TRUNC(('TRI-3'!EF49  ),2),0))=5,"C-",IF((ROUND(TRUNC(('TRI-3'!EF49  ),2),0))=4,"D+",IF((ROUND(TRUNC(('TRI-3'!EF49 ),2),0))=3,"D-",IF((ROUND(TRUNC(('TRI-3'!EF49 ),2),0))=2,"E+",IF((ROUND(TRUNC(('TRI-3'!EF49  ),2),0))&lt;=1,"E-","")))))))))))</f>
        <v/>
      </c>
      <c r="EG49" s="51" t="str">
        <f>IF(OR('TRI-3'!EG49 ="",'TRI-3'!EG49&lt;0,'TRI-3'!EG49  &gt;10),"",IF((ROUND(TRUNC(('TRI-3'!EG49  ),2),0))=10,"A+",IF((ROUND(TRUNC(('TRI-3'!EG49  ),2),0))=9,"A-",IF((ROUND(TRUNC(('TRI-3'!EG49   ),2),0))=8,"B+",IF((ROUND(TRUNC(('TRI-3'!EG49 ),2),0))=7,"B-",IF((ROUND(TRUNC(('TRI-3'!EG49  ),2),0))=6,"C+",IF((ROUND(TRUNC(('TRI-3'!EG49  ),2),0))=5,"C-",IF((ROUND(TRUNC(('TRI-3'!EG49  ),2),0))=4,"D+",IF((ROUND(TRUNC(('TRI-3'!EG49 ),2),0))=3,"D-",IF((ROUND(TRUNC(('TRI-3'!EG49 ),2),0))=2,"E+",IF((ROUND(TRUNC(('TRI-3'!EG49  ),2),0))&lt;=1,"E-","")))))))))))</f>
        <v/>
      </c>
      <c r="EH49" s="51" t="str">
        <f>IF(OR('TRI-3'!EH49 ="",'TRI-3'!EH49&lt;0,'TRI-3'!EH49  &gt;10),"",IF((ROUND(TRUNC(('TRI-3'!EH49  ),2),0))=10,"A+",IF((ROUND(TRUNC(('TRI-3'!EH49  ),2),0))=9,"A-",IF((ROUND(TRUNC(('TRI-3'!EH49   ),2),0))=8,"B+",IF((ROUND(TRUNC(('TRI-3'!EH49 ),2),0))=7,"B-",IF((ROUND(TRUNC(('TRI-3'!EH49  ),2),0))=6,"C+",IF((ROUND(TRUNC(('TRI-3'!EH49  ),2),0))=5,"C-",IF((ROUND(TRUNC(('TRI-3'!EH49  ),2),0))=4,"D+",IF((ROUND(TRUNC(('TRI-3'!EH49 ),2),0))=3,"D-",IF((ROUND(TRUNC(('TRI-3'!EH49 ),2),0))=2,"E+",IF((ROUND(TRUNC(('TRI-3'!EH49  ),2),0))&lt;=1,"E-","")))))))))))</f>
        <v/>
      </c>
      <c r="EI49" s="51" t="str">
        <f>IF(OR('TRI-3'!EI49 ="",'TRI-3'!EI49&lt;0,'TRI-3'!EI49  &gt;10),"",IF((ROUND(TRUNC(('TRI-3'!EI49  ),2),0))=10,"A+",IF((ROUND(TRUNC(('TRI-3'!EI49  ),2),0))=9,"A-",IF((ROUND(TRUNC(('TRI-3'!EI49   ),2),0))=8,"B+",IF((ROUND(TRUNC(('TRI-3'!EI49 ),2),0))=7,"B-",IF((ROUND(TRUNC(('TRI-3'!EI49  ),2),0))=6,"C+",IF((ROUND(TRUNC(('TRI-3'!EI49  ),2),0))=5,"C-",IF((ROUND(TRUNC(('TRI-3'!EI49  ),2),0))=4,"D+",IF((ROUND(TRUNC(('TRI-3'!EI49 ),2),0))=3,"D-",IF((ROUND(TRUNC(('TRI-3'!EI49 ),2),0))=2,"E+",IF((ROUND(TRUNC(('TRI-3'!EI49  ),2),0))&lt;=1,"E-","")))))))))))</f>
        <v/>
      </c>
      <c r="EJ49" s="51" t="str">
        <f>IF(OR('TRI-3'!EJ49 ="",'TRI-3'!EJ49&lt;0,'TRI-3'!EJ49  &gt;10),"",IF((ROUND(TRUNC(('TRI-3'!EJ49  ),2),0))=10,"A+",IF((ROUND(TRUNC(('TRI-3'!EJ49  ),2),0))=9,"A-",IF((ROUND(TRUNC(('TRI-3'!EJ49   ),2),0))=8,"B+",IF((ROUND(TRUNC(('TRI-3'!EJ49 ),2),0))=7,"B-",IF((ROUND(TRUNC(('TRI-3'!EJ49  ),2),0))=6,"C+",IF((ROUND(TRUNC(('TRI-3'!EJ49  ),2),0))=5,"C-",IF((ROUND(TRUNC(('TRI-3'!EJ49  ),2),0))=4,"D+",IF((ROUND(TRUNC(('TRI-3'!EJ49 ),2),0))=3,"D-",IF((ROUND(TRUNC(('TRI-3'!EJ49 ),2),0))=2,"E+",IF((ROUND(TRUNC(('TRI-3'!EJ49  ),2),0))&lt;=1,"E-","")))))))))))</f>
        <v/>
      </c>
      <c r="EK49" s="51" t="str">
        <f>IF(OR('TRI-3'!EK49 ="",'TRI-3'!EK49&lt;0,'TRI-3'!EK49  &gt;10),"",IF((ROUND(TRUNC(('TRI-3'!EK49  ),2),0))=10,"A+",IF((ROUND(TRUNC(('TRI-3'!EK49  ),2),0))=9,"A-",IF((ROUND(TRUNC(('TRI-3'!EK49   ),2),0))=8,"B+",IF((ROUND(TRUNC(('TRI-3'!EK49 ),2),0))=7,"B-",IF((ROUND(TRUNC(('TRI-3'!EK49  ),2),0))=6,"C+",IF((ROUND(TRUNC(('TRI-3'!EK49  ),2),0))=5,"C-",IF((ROUND(TRUNC(('TRI-3'!EK49  ),2),0))=4,"D+",IF((ROUND(TRUNC(('TRI-3'!EK49 ),2),0))=3,"D-",IF((ROUND(TRUNC(('TRI-3'!EK49 ),2),0))=2,"E+",IF((ROUND(TRUNC(('TRI-3'!EK49  ),2),0))&lt;=1,"E-","")))))))))))</f>
        <v/>
      </c>
      <c r="EL49" s="51" t="str">
        <f>IF(OR('TRI-3'!EL49 ="",'TRI-3'!EL49&lt;0,'TRI-3'!EL49  &gt;10),"",IF((ROUND(TRUNC(('TRI-3'!EL49  ),2),0))=10,"A+",IF((ROUND(TRUNC(('TRI-3'!EL49  ),2),0))=9,"A-",IF((ROUND(TRUNC(('TRI-3'!EL49   ),2),0))=8,"B+",IF((ROUND(TRUNC(('TRI-3'!EL49 ),2),0))=7,"B-",IF((ROUND(TRUNC(('TRI-3'!EL49  ),2),0))=6,"C+",IF((ROUND(TRUNC(('TRI-3'!EL49  ),2),0))=5,"C-",IF((ROUND(TRUNC(('TRI-3'!EL49  ),2),0))=4,"D+",IF((ROUND(TRUNC(('TRI-3'!EL49 ),2),0))=3,"D-",IF((ROUND(TRUNC(('TRI-3'!EL49 ),2),0))=2,"E+",IF((ROUND(TRUNC(('TRI-3'!EL49  ),2),0))&lt;=1,"E-","")))))))))))</f>
        <v/>
      </c>
      <c r="EM49" s="51" t="str">
        <f>IF(OR('TRI-3'!EM49 ="",'TRI-3'!EM49&lt;0,'TRI-3'!EM49  &gt;10),"",IF((ROUND(TRUNC(('TRI-3'!EM49  ),2),0))=10,"A+",IF((ROUND(TRUNC(('TRI-3'!EM49  ),2),0))=9,"A-",IF((ROUND(TRUNC(('TRI-3'!EM49   ),2),0))=8,"B+",IF((ROUND(TRUNC(('TRI-3'!EM49 ),2),0))=7,"B-",IF((ROUND(TRUNC(('TRI-3'!EM49  ),2),0))=6,"C+",IF((ROUND(TRUNC(('TRI-3'!EM49  ),2),0))=5,"C-",IF((ROUND(TRUNC(('TRI-3'!EM49  ),2),0))=4,"D+",IF((ROUND(TRUNC(('TRI-3'!EM49 ),2),0))=3,"D-",IF((ROUND(TRUNC(('TRI-3'!EM49 ),2),0))=2,"E+",IF((ROUND(TRUNC(('TRI-3'!EM49  ),2),0))&lt;=1,"E-","")))))))))))</f>
        <v/>
      </c>
      <c r="EN49" s="51" t="str">
        <f>IF(OR('TRI-3'!EN49 ="",'TRI-3'!EN49&lt;0,'TRI-3'!EN49  &gt;10),"",IF((ROUND(TRUNC(('TRI-3'!EN49  ),2),0))=10,"A+",IF((ROUND(TRUNC(('TRI-3'!EN49  ),2),0))=9,"A-",IF((ROUND(TRUNC(('TRI-3'!EN49   ),2),0))=8,"B+",IF((ROUND(TRUNC(('TRI-3'!EN49 ),2),0))=7,"B-",IF((ROUND(TRUNC(('TRI-3'!EN49  ),2),0))=6,"C+",IF((ROUND(TRUNC(('TRI-3'!EN49  ),2),0))=5,"C-",IF((ROUND(TRUNC(('TRI-3'!EN49  ),2),0))=4,"D+",IF((ROUND(TRUNC(('TRI-3'!EN49 ),2),0))=3,"D-",IF((ROUND(TRUNC(('TRI-3'!EN49 ),2),0))=2,"E+",IF((ROUND(TRUNC(('TRI-3'!EN49  ),2),0))&lt;=1,"E-","")))))))))))</f>
        <v/>
      </c>
      <c r="EO49" s="51" t="str">
        <f>IF(OR('TRI-3'!EO49 ="",'TRI-3'!EO49&lt;0,'TRI-3'!EO49  &gt;10),"",IF((ROUND(TRUNC(('TRI-3'!EO49  ),2),0))=10,"A+",IF((ROUND(TRUNC(('TRI-3'!EO49  ),2),0))=9,"A-",IF((ROUND(TRUNC(('TRI-3'!EO49   ),2),0))=8,"B+",IF((ROUND(TRUNC(('TRI-3'!EO49 ),2),0))=7,"B-",IF((ROUND(TRUNC(('TRI-3'!EO49  ),2),0))=6,"C+",IF((ROUND(TRUNC(('TRI-3'!EO49  ),2),0))=5,"C-",IF((ROUND(TRUNC(('TRI-3'!EO49  ),2),0))=4,"D+",IF((ROUND(TRUNC(('TRI-3'!EO49 ),2),0))=3,"D-",IF((ROUND(TRUNC(('TRI-3'!EO49 ),2),0))=2,"E+",IF((ROUND(TRUNC(('TRI-3'!EO49  ),2),0))&lt;=1,"E-","")))))))))))</f>
        <v/>
      </c>
      <c r="EP49" s="51" t="str">
        <f>IF(OR('TRI-3'!EP49 ="",'TRI-3'!EP49&lt;0,'TRI-3'!EP49  &gt;10),"",IF((ROUND(TRUNC(('TRI-3'!EP49  ),2),0))=10,"A+",IF((ROUND(TRUNC(('TRI-3'!EP49  ),2),0))=9,"A-",IF((ROUND(TRUNC(('TRI-3'!EP49   ),2),0))=8,"B+",IF((ROUND(TRUNC(('TRI-3'!EP49 ),2),0))=7,"B-",IF((ROUND(TRUNC(('TRI-3'!EP49  ),2),0))=6,"C+",IF((ROUND(TRUNC(('TRI-3'!EP49  ),2),0))=5,"C-",IF((ROUND(TRUNC(('TRI-3'!EP49  ),2),0))=4,"D+",IF((ROUND(TRUNC(('TRI-3'!EP49 ),2),0))=3,"D-",IF((ROUND(TRUNC(('TRI-3'!EP49 ),2),0))=2,"E+",IF((ROUND(TRUNC(('TRI-3'!EP49  ),2),0))&lt;=1,"E-","")))))))))))</f>
        <v/>
      </c>
      <c r="EQ49" s="51" t="str">
        <f>IF(OR('TRI-3'!EQ49 ="",'TRI-3'!EQ49&lt;0,'TRI-3'!EQ49  &gt;10),"",IF((ROUND(TRUNC(('TRI-3'!EQ49  ),2),0))=10,"A+",IF((ROUND(TRUNC(('TRI-3'!EQ49  ),2),0))=9,"A-",IF((ROUND(TRUNC(('TRI-3'!EQ49   ),2),0))=8,"B+",IF((ROUND(TRUNC(('TRI-3'!EQ49 ),2),0))=7,"B-",IF((ROUND(TRUNC(('TRI-3'!EQ49  ),2),0))=6,"C+",IF((ROUND(TRUNC(('TRI-3'!EQ49  ),2),0))=5,"C-",IF((ROUND(TRUNC(('TRI-3'!EQ49  ),2),0))=4,"D+",IF((ROUND(TRUNC(('TRI-3'!EQ49 ),2),0))=3,"D-",IF((ROUND(TRUNC(('TRI-3'!EQ49 ),2),0))=2,"E+",IF((ROUND(TRUNC(('TRI-3'!EQ49  ),2),0))&lt;=1,"E-","")))))))))))</f>
        <v/>
      </c>
      <c r="ER49" s="51" t="str">
        <f>IF(OR('TRI-3'!ER49 ="",'TRI-3'!ER49&lt;0,'TRI-3'!ER49  &gt;10),"",IF((ROUND(TRUNC(('TRI-3'!ER49  ),2),0))=10,"A+",IF((ROUND(TRUNC(('TRI-3'!ER49  ),2),0))=9,"A-",IF((ROUND(TRUNC(('TRI-3'!ER49   ),2),0))=8,"B+",IF((ROUND(TRUNC(('TRI-3'!ER49 ),2),0))=7,"B-",IF((ROUND(TRUNC(('TRI-3'!ER49  ),2),0))=6,"C+",IF((ROUND(TRUNC(('TRI-3'!ER49  ),2),0))=5,"C-",IF((ROUND(TRUNC(('TRI-3'!ER49  ),2),0))=4,"D+",IF((ROUND(TRUNC(('TRI-3'!ER49 ),2),0))=3,"D-",IF((ROUND(TRUNC(('TRI-3'!ER49 ),2),0))=2,"E+",IF((ROUND(TRUNC(('TRI-3'!ER49  ),2),0))&lt;=1,"E-","")))))))))))</f>
        <v/>
      </c>
      <c r="ES49" s="51" t="str">
        <f>IF(OR('TRI-3'!ES49 ="",'TRI-3'!ES49&lt;0,'TRI-3'!ES49  &gt;10),"",IF((ROUND(TRUNC(('TRI-3'!ES49  ),2),0))=10,"A+",IF((ROUND(TRUNC(('TRI-3'!ES49  ),2),0))=9,"A-",IF((ROUND(TRUNC(('TRI-3'!ES49   ),2),0))=8,"B+",IF((ROUND(TRUNC(('TRI-3'!ES49 ),2),0))=7,"B-",IF((ROUND(TRUNC(('TRI-3'!ES49  ),2),0))=6,"C+",IF((ROUND(TRUNC(('TRI-3'!ES49  ),2),0))=5,"C-",IF((ROUND(TRUNC(('TRI-3'!ES49  ),2),0))=4,"D+",IF((ROUND(TRUNC(('TRI-3'!ES49 ),2),0))=3,"D-",IF((ROUND(TRUNC(('TRI-3'!ES49 ),2),0))=2,"E+",IF((ROUND(TRUNC(('TRI-3'!ES49  ),2),0))&lt;=1,"E-","")))))))))))</f>
        <v/>
      </c>
      <c r="ET49" s="51" t="str">
        <f>IF('TRI-3'!ET49 ="","",'TRI-3'!ET49 )</f>
        <v/>
      </c>
      <c r="EU49" s="51" t="str">
        <f>IF('TRI-3'!EU49 ="","",'TRI-3'!EU49 )</f>
        <v/>
      </c>
      <c r="EV49" s="51" t="str">
        <f>IF('TRI-3'!EV49 ="","",'TRI-3'!EV49 )</f>
        <v/>
      </c>
      <c r="EW49" s="51" t="str">
        <f>IF('TRI-3'!EW49 ="","",'TRI-3'!EW49 )</f>
        <v/>
      </c>
      <c r="EX49" s="51" t="str">
        <f>IF('TRI-3'!EX49 ="","",'TRI-3'!EX49 )</f>
        <v/>
      </c>
      <c r="EY49" s="51" t="str">
        <f>IF('TRI-3'!EY49 ="","",'TRI-3'!EY49 )</f>
        <v/>
      </c>
      <c r="EZ49" s="51" t="str">
        <f>IF('TRI-3'!EZ49 ="","",'TRI-3'!EZ49 )</f>
        <v/>
      </c>
      <c r="FA49" s="51" t="str">
        <f>IF('TRI-3'!FA49 ="","",'TRI-3'!FA49 )</f>
        <v/>
      </c>
      <c r="FB49" s="51" t="str">
        <f>IF('TRI-3'!FB49 ="","",'TRI-3'!FB49 )</f>
        <v/>
      </c>
      <c r="FC49" s="51" t="str">
        <f>IF('TRI-3'!FC49 ="","",'TRI-3'!FC49 )</f>
        <v/>
      </c>
      <c r="FD49" s="51">
        <f>IF('TRI-3'!FD49 ="","",'TRI-3'!FD49 )</f>
        <v>0</v>
      </c>
      <c r="FE49" s="51" t="str">
        <f>IF('TRI-3'!FE49 ="","",'TRI-3'!FE49 )</f>
        <v/>
      </c>
      <c r="FF49" s="51" t="str">
        <f>IF('TRI-3'!FF49 ="","",'TRI-3'!FF49 )</f>
        <v/>
      </c>
      <c r="FG49" s="51" t="str">
        <f>IF('TRI-3'!FG49 ="","",'TRI-3'!FG49 )</f>
        <v/>
      </c>
      <c r="FH49" s="51" t="str">
        <f>IF('TRI-3'!FH49 ="","",'TRI-3'!FH49 )</f>
        <v/>
      </c>
    </row>
    <row r="50" spans="2:164" ht="21" hidden="1" customHeight="1">
      <c r="B50" s="53">
        <v>33</v>
      </c>
      <c r="C50" s="272" t="str">
        <f>IF(NOTAS!XBX53&lt;&gt;"",NOTAS!XBX53,"")</f>
        <v/>
      </c>
      <c r="D50" s="273"/>
      <c r="E50" s="273"/>
      <c r="F50" s="274"/>
      <c r="G50" s="51" t="str">
        <f>IF(OR('TRI-3'!G50 ="",'TRI-3'!G50&lt;0,'TRI-3'!G50  &gt;10),"",IF((ROUND(TRUNC(('TRI-3'!G50  ),2),0))=10,"A+",IF((ROUND(TRUNC(('TRI-3'!G50  ),2),0))=9,"A-",IF((ROUND(TRUNC(('TRI-3'!G50   ),2),0))=8,"B+",IF((ROUND(TRUNC(('TRI-3'!G50 ),2),0))=7,"B-",IF((ROUND(TRUNC(('TRI-3'!G50  ),2),0))=6,"C+",IF((ROUND(TRUNC(('TRI-3'!G50  ),2),0))=5,"C-",IF((ROUND(TRUNC(('TRI-3'!G50  ),2),0))=4,"D+",IF((ROUND(TRUNC(('TRI-3'!G50 ),2),0))=3,"D-",IF((ROUND(TRUNC(('TRI-3'!G50 ),2),0))=2,"E+",IF((ROUND(TRUNC(('TRI-3'!G50  ),2),0))&lt;=1,"E-","")))))))))))</f>
        <v/>
      </c>
      <c r="H50" s="51" t="str">
        <f>IF(OR('TRI-3'!H50 ="",'TRI-3'!H50&lt;0,'TRI-3'!H50  &gt;10),"",IF((ROUND(TRUNC(('TRI-3'!H50  ),2),0))=10,"A+",IF((ROUND(TRUNC(('TRI-3'!H50  ),2),0))=9,"A-",IF((ROUND(TRUNC(('TRI-3'!H50   ),2),0))=8,"B+",IF((ROUND(TRUNC(('TRI-3'!H50 ),2),0))=7,"B-",IF((ROUND(TRUNC(('TRI-3'!H50  ),2),0))=6,"C+",IF((ROUND(TRUNC(('TRI-3'!H50  ),2),0))=5,"C-",IF((ROUND(TRUNC(('TRI-3'!H50  ),2),0))=4,"D+",IF((ROUND(TRUNC(('TRI-3'!H50 ),2),0))=3,"D-",IF((ROUND(TRUNC(('TRI-3'!H50 ),2),0))=2,"E+",IF((ROUND(TRUNC(('TRI-3'!H50  ),2),0))&lt;=1,"E-","")))))))))))</f>
        <v/>
      </c>
      <c r="I50" s="51" t="str">
        <f>IF(OR('TRI-3'!I50 ="",'TRI-3'!I50&lt;0,'TRI-3'!I50  &gt;10),"",IF((ROUND(TRUNC(('TRI-3'!I50  ),2),0))=10,"A+",IF((ROUND(TRUNC(('TRI-3'!I50  ),2),0))=9,"A-",IF((ROUND(TRUNC(('TRI-3'!I50   ),2),0))=8,"B+",IF((ROUND(TRUNC(('TRI-3'!I50 ),2),0))=7,"B-",IF((ROUND(TRUNC(('TRI-3'!I50  ),2),0))=6,"C+",IF((ROUND(TRUNC(('TRI-3'!I50  ),2),0))=5,"C-",IF((ROUND(TRUNC(('TRI-3'!I50  ),2),0))=4,"D+",IF((ROUND(TRUNC(('TRI-3'!I50 ),2),0))=3,"D-",IF((ROUND(TRUNC(('TRI-3'!I50 ),2),0))=2,"E+",IF((ROUND(TRUNC(('TRI-3'!I50  ),2),0))&lt;=1,"E-","")))))))))))</f>
        <v/>
      </c>
      <c r="J50" s="51" t="str">
        <f>IF(OR('TRI-3'!J50 ="",'TRI-3'!J50&lt;0,'TRI-3'!J50  &gt;10),"",IF((ROUND(TRUNC(('TRI-3'!J50  ),2),0))=10,"A+",IF((ROUND(TRUNC(('TRI-3'!J50  ),2),0))=9,"A-",IF((ROUND(TRUNC(('TRI-3'!J50   ),2),0))=8,"B+",IF((ROUND(TRUNC(('TRI-3'!J50 ),2),0))=7,"B-",IF((ROUND(TRUNC(('TRI-3'!J50  ),2),0))=6,"C+",IF((ROUND(TRUNC(('TRI-3'!J50  ),2),0))=5,"C-",IF((ROUND(TRUNC(('TRI-3'!J50  ),2),0))=4,"D+",IF((ROUND(TRUNC(('TRI-3'!J50 ),2),0))=3,"D-",IF((ROUND(TRUNC(('TRI-3'!J50 ),2),0))=2,"E+",IF((ROUND(TRUNC(('TRI-3'!J50  ),2),0))&lt;=1,"E-","")))))))))))</f>
        <v/>
      </c>
      <c r="K50" s="51" t="str">
        <f>IF(OR('TRI-3'!K50 ="",'TRI-3'!K50&lt;0,'TRI-3'!K50  &gt;10),"",IF((ROUND(TRUNC(('TRI-3'!K50  ),2),0))=10,"A+",IF((ROUND(TRUNC(('TRI-3'!K50  ),2),0))=9,"A-",IF((ROUND(TRUNC(('TRI-3'!K50   ),2),0))=8,"B+",IF((ROUND(TRUNC(('TRI-3'!K50 ),2),0))=7,"B-",IF((ROUND(TRUNC(('TRI-3'!K50  ),2),0))=6,"C+",IF((ROUND(TRUNC(('TRI-3'!K50  ),2),0))=5,"C-",IF((ROUND(TRUNC(('TRI-3'!K50  ),2),0))=4,"D+",IF((ROUND(TRUNC(('TRI-3'!K50 ),2),0))=3,"D-",IF((ROUND(TRUNC(('TRI-3'!K50 ),2),0))=2,"E+",IF((ROUND(TRUNC(('TRI-3'!K50  ),2),0))&lt;=1,"E-","")))))))))))</f>
        <v/>
      </c>
      <c r="L50" s="51" t="str">
        <f>IF(OR('TRI-3'!L50 ="",'TRI-3'!L50&lt;0,'TRI-3'!L50  &gt;10),"",IF((ROUND(TRUNC(('TRI-3'!L50  ),2),0))=10,"A+",IF((ROUND(TRUNC(('TRI-3'!L50  ),2),0))=9,"A-",IF((ROUND(TRUNC(('TRI-3'!L50   ),2),0))=8,"B+",IF((ROUND(TRUNC(('TRI-3'!L50 ),2),0))=7,"B-",IF((ROUND(TRUNC(('TRI-3'!L50  ),2),0))=6,"C+",IF((ROUND(TRUNC(('TRI-3'!L50  ),2),0))=5,"C-",IF((ROUND(TRUNC(('TRI-3'!L50  ),2),0))=4,"D+",IF((ROUND(TRUNC(('TRI-3'!L50 ),2),0))=3,"D-",IF((ROUND(TRUNC(('TRI-3'!L50 ),2),0))=2,"E+",IF((ROUND(TRUNC(('TRI-3'!L50  ),2),0))&lt;=1,"E-","")))))))))))</f>
        <v/>
      </c>
      <c r="M50" s="51" t="str">
        <f>IF(OR('TRI-3'!M50 ="",'TRI-3'!M50&lt;0,'TRI-3'!M50  &gt;10),"",IF((ROUND(TRUNC(('TRI-3'!M50  ),2),0))=10,"A+",IF((ROUND(TRUNC(('TRI-3'!M50  ),2),0))=9,"A-",IF((ROUND(TRUNC(('TRI-3'!M50   ),2),0))=8,"B+",IF((ROUND(TRUNC(('TRI-3'!M50 ),2),0))=7,"B-",IF((ROUND(TRUNC(('TRI-3'!M50  ),2),0))=6,"C+",IF((ROUND(TRUNC(('TRI-3'!M50  ),2),0))=5,"C-",IF((ROUND(TRUNC(('TRI-3'!M50  ),2),0))=4,"D+",IF((ROUND(TRUNC(('TRI-3'!M50 ),2),0))=3,"D-",IF((ROUND(TRUNC(('TRI-3'!M50 ),2),0))=2,"E+",IF((ROUND(TRUNC(('TRI-3'!M50  ),2),0))&lt;=1,"E-","")))))))))))</f>
        <v/>
      </c>
      <c r="N50" s="51" t="str">
        <f>IF(OR('TRI-3'!N50 ="",'TRI-3'!N50&lt;0,'TRI-3'!N50  &gt;10),"",IF((ROUND(TRUNC(('TRI-3'!N50  ),2),0))=10,"A+",IF((ROUND(TRUNC(('TRI-3'!N50  ),2),0))=9,"A-",IF((ROUND(TRUNC(('TRI-3'!N50   ),2),0))=8,"B+",IF((ROUND(TRUNC(('TRI-3'!N50 ),2),0))=7,"B-",IF((ROUND(TRUNC(('TRI-3'!N50  ),2),0))=6,"C+",IF((ROUND(TRUNC(('TRI-3'!N50  ),2),0))=5,"C-",IF((ROUND(TRUNC(('TRI-3'!N50  ),2),0))=4,"D+",IF((ROUND(TRUNC(('TRI-3'!N50 ),2),0))=3,"D-",IF((ROUND(TRUNC(('TRI-3'!N50 ),2),0))=2,"E+",IF((ROUND(TRUNC(('TRI-3'!N50  ),2),0))&lt;=1,"E-","")))))))))))</f>
        <v/>
      </c>
      <c r="O50" s="51" t="str">
        <f>IF(OR('TRI-3'!O50 ="",'TRI-3'!O50&lt;0,'TRI-3'!O50  &gt;10),"",IF((ROUND(TRUNC(('TRI-3'!O50  ),2),0))=10,"A+",IF((ROUND(TRUNC(('TRI-3'!O50  ),2),0))=9,"A-",IF((ROUND(TRUNC(('TRI-3'!O50   ),2),0))=8,"B+",IF((ROUND(TRUNC(('TRI-3'!O50 ),2),0))=7,"B-",IF((ROUND(TRUNC(('TRI-3'!O50  ),2),0))=6,"C+",IF((ROUND(TRUNC(('TRI-3'!O50  ),2),0))=5,"C-",IF((ROUND(TRUNC(('TRI-3'!O50  ),2),0))=4,"D+",IF((ROUND(TRUNC(('TRI-3'!O50 ),2),0))=3,"D-",IF((ROUND(TRUNC(('TRI-3'!O50 ),2),0))=2,"E+",IF((ROUND(TRUNC(('TRI-3'!O50  ),2),0))&lt;=1,"E-","")))))))))))</f>
        <v/>
      </c>
      <c r="P50" s="51" t="str">
        <f>IF(OR('TRI-3'!P50 ="",'TRI-3'!P50&lt;0,'TRI-3'!P50  &gt;10),"",IF((ROUND(TRUNC(('TRI-3'!P50  ),2),0))=10,"A+",IF((ROUND(TRUNC(('TRI-3'!P50  ),2),0))=9,"A-",IF((ROUND(TRUNC(('TRI-3'!P50   ),2),0))=8,"B+",IF((ROUND(TRUNC(('TRI-3'!P50 ),2),0))=7,"B-",IF((ROUND(TRUNC(('TRI-3'!P50  ),2),0))=6,"C+",IF((ROUND(TRUNC(('TRI-3'!P50  ),2),0))=5,"C-",IF((ROUND(TRUNC(('TRI-3'!P50  ),2),0))=4,"D+",IF((ROUND(TRUNC(('TRI-3'!P50 ),2),0))=3,"D-",IF((ROUND(TRUNC(('TRI-3'!P50 ),2),0))=2,"E+",IF((ROUND(TRUNC(('TRI-3'!P50  ),2),0))&lt;=1,"E-","")))))))))))</f>
        <v/>
      </c>
      <c r="Q50" s="51" t="str">
        <f>IF(OR('TRI-3'!Q50 ="",'TRI-3'!Q50&lt;0,'TRI-3'!Q50  &gt;10),"",IF((ROUND(TRUNC(('TRI-3'!Q50  ),2),0))=10,"A+",IF((ROUND(TRUNC(('TRI-3'!Q50  ),2),0))=9,"A-",IF((ROUND(TRUNC(('TRI-3'!Q50   ),2),0))=8,"B+",IF((ROUND(TRUNC(('TRI-3'!Q50 ),2),0))=7,"B-",IF((ROUND(TRUNC(('TRI-3'!Q50  ),2),0))=6,"C+",IF((ROUND(TRUNC(('TRI-3'!Q50  ),2),0))=5,"C-",IF((ROUND(TRUNC(('TRI-3'!Q50  ),2),0))=4,"D+",IF((ROUND(TRUNC(('TRI-3'!Q50 ),2),0))=3,"D-",IF((ROUND(TRUNC(('TRI-3'!Q50 ),2),0))=2,"E+",IF((ROUND(TRUNC(('TRI-3'!Q50  ),2),0))&lt;=1,"E-","")))))))))))</f>
        <v/>
      </c>
      <c r="R50" s="51" t="str">
        <f>IF(OR('TRI-3'!R50 ="",'TRI-3'!R50&lt;0,'TRI-3'!R50  &gt;10),"",IF((ROUND(TRUNC(('TRI-3'!R50  ),2),0))=10,"A+",IF((ROUND(TRUNC(('TRI-3'!R50  ),2),0))=9,"A-",IF((ROUND(TRUNC(('TRI-3'!R50   ),2),0))=8,"B+",IF((ROUND(TRUNC(('TRI-3'!R50 ),2),0))=7,"B-",IF((ROUND(TRUNC(('TRI-3'!R50  ),2),0))=6,"C+",IF((ROUND(TRUNC(('TRI-3'!R50  ),2),0))=5,"C-",IF((ROUND(TRUNC(('TRI-3'!R50  ),2),0))=4,"D+",IF((ROUND(TRUNC(('TRI-3'!R50 ),2),0))=3,"D-",IF((ROUND(TRUNC(('TRI-3'!R50 ),2),0))=2,"E+",IF((ROUND(TRUNC(('TRI-3'!R50  ),2),0))&lt;=1,"E-","")))))))))))</f>
        <v/>
      </c>
      <c r="S50" s="51" t="str">
        <f>IF(OR('TRI-3'!S50 ="",'TRI-3'!S50&lt;0,'TRI-3'!S50  &gt;10),"",IF((ROUND(TRUNC(('TRI-3'!S50  ),2),0))=10,"A+",IF((ROUND(TRUNC(('TRI-3'!S50  ),2),0))=9,"A-",IF((ROUND(TRUNC(('TRI-3'!S50   ),2),0))=8,"B+",IF((ROUND(TRUNC(('TRI-3'!S50 ),2),0))=7,"B-",IF((ROUND(TRUNC(('TRI-3'!S50  ),2),0))=6,"C+",IF((ROUND(TRUNC(('TRI-3'!S50  ),2),0))=5,"C-",IF((ROUND(TRUNC(('TRI-3'!S50  ),2),0))=4,"D+",IF((ROUND(TRUNC(('TRI-3'!S50 ),2),0))=3,"D-",IF((ROUND(TRUNC(('TRI-3'!S50 ),2),0))=2,"E+",IF((ROUND(TRUNC(('TRI-3'!S50  ),2),0))&lt;=1,"E-","")))))))))))</f>
        <v/>
      </c>
      <c r="T50" s="51" t="str">
        <f>IF(OR('TRI-3'!T50 ="",'TRI-3'!T50&lt;0,'TRI-3'!T50  &gt;10),"",IF((ROUND(TRUNC(('TRI-3'!T50  ),2),0))=10,"A+",IF((ROUND(TRUNC(('TRI-3'!T50  ),2),0))=9,"A-",IF((ROUND(TRUNC(('TRI-3'!T50   ),2),0))=8,"B+",IF((ROUND(TRUNC(('TRI-3'!T50 ),2),0))=7,"B-",IF((ROUND(TRUNC(('TRI-3'!T50  ),2),0))=6,"C+",IF((ROUND(TRUNC(('TRI-3'!T50  ),2),0))=5,"C-",IF((ROUND(TRUNC(('TRI-3'!T50  ),2),0))=4,"D+",IF((ROUND(TRUNC(('TRI-3'!T50 ),2),0))=3,"D-",IF((ROUND(TRUNC(('TRI-3'!T50 ),2),0))=2,"E+",IF((ROUND(TRUNC(('TRI-3'!T50  ),2),0))&lt;=1,"E-","")))))))))))</f>
        <v/>
      </c>
      <c r="U50" s="51" t="str">
        <f>IF(OR('TRI-3'!U50 ="",'TRI-3'!U50&lt;0,'TRI-3'!U50  &gt;10),"",IF((ROUND(TRUNC(('TRI-3'!U50  ),2),0))=10,"A+",IF((ROUND(TRUNC(('TRI-3'!U50  ),2),0))=9,"A-",IF((ROUND(TRUNC(('TRI-3'!U50   ),2),0))=8,"B+",IF((ROUND(TRUNC(('TRI-3'!U50 ),2),0))=7,"B-",IF((ROUND(TRUNC(('TRI-3'!U50  ),2),0))=6,"C+",IF((ROUND(TRUNC(('TRI-3'!U50  ),2),0))=5,"C-",IF((ROUND(TRUNC(('TRI-3'!U50  ),2),0))=4,"D+",IF((ROUND(TRUNC(('TRI-3'!U50 ),2),0))=3,"D-",IF((ROUND(TRUNC(('TRI-3'!U50 ),2),0))=2,"E+",IF((ROUND(TRUNC(('TRI-3'!U50  ),2),0))&lt;=1,"E-","")))))))))))</f>
        <v/>
      </c>
      <c r="V50" s="51" t="str">
        <f>IF(OR('TRI-3'!V50 ="",'TRI-3'!V50&lt;0,'TRI-3'!V50  &gt;10),"",IF((ROUND(TRUNC(('TRI-3'!V50  ),2),0))=10,"A+",IF((ROUND(TRUNC(('TRI-3'!V50  ),2),0))=9,"A-",IF((ROUND(TRUNC(('TRI-3'!V50   ),2),0))=8,"B+",IF((ROUND(TRUNC(('TRI-3'!V50 ),2),0))=7,"B-",IF((ROUND(TRUNC(('TRI-3'!V50  ),2),0))=6,"C+",IF((ROUND(TRUNC(('TRI-3'!V50  ),2),0))=5,"C-",IF((ROUND(TRUNC(('TRI-3'!V50  ),2),0))=4,"D+",IF((ROUND(TRUNC(('TRI-3'!V50 ),2),0))=3,"D-",IF((ROUND(TRUNC(('TRI-3'!V50 ),2),0))=2,"E+",IF((ROUND(TRUNC(('TRI-3'!V50  ),2),0))&lt;=1,"E-","")))))))))))</f>
        <v/>
      </c>
      <c r="W50" s="51" t="str">
        <f>IF(OR('TRI-3'!W50 ="",'TRI-3'!W50&lt;0,'TRI-3'!W50  &gt;10),"",IF((ROUND(TRUNC(('TRI-3'!W50  ),2),0))=10,"A+",IF((ROUND(TRUNC(('TRI-3'!W50  ),2),0))=9,"A-",IF((ROUND(TRUNC(('TRI-3'!W50   ),2),0))=8,"B+",IF((ROUND(TRUNC(('TRI-3'!W50 ),2),0))=7,"B-",IF((ROUND(TRUNC(('TRI-3'!W50  ),2),0))=6,"C+",IF((ROUND(TRUNC(('TRI-3'!W50  ),2),0))=5,"C-",IF((ROUND(TRUNC(('TRI-3'!W50  ),2),0))=4,"D+",IF((ROUND(TRUNC(('TRI-3'!W50 ),2),0))=3,"D-",IF((ROUND(TRUNC(('TRI-3'!W50 ),2),0))=2,"E+",IF((ROUND(TRUNC(('TRI-3'!W50  ),2),0))&lt;=1,"E-","")))))))))))</f>
        <v/>
      </c>
      <c r="X50" s="51" t="str">
        <f>IF(OR('TRI-3'!X50 ="",'TRI-3'!X50&lt;0,'TRI-3'!X50  &gt;10),"",IF((ROUND(TRUNC(('TRI-3'!X50  ),2),0))=10,"A+",IF((ROUND(TRUNC(('TRI-3'!X50  ),2),0))=9,"A-",IF((ROUND(TRUNC(('TRI-3'!X50   ),2),0))=8,"B+",IF((ROUND(TRUNC(('TRI-3'!X50 ),2),0))=7,"B-",IF((ROUND(TRUNC(('TRI-3'!X50  ),2),0))=6,"C+",IF((ROUND(TRUNC(('TRI-3'!X50  ),2),0))=5,"C-",IF((ROUND(TRUNC(('TRI-3'!X50  ),2),0))=4,"D+",IF((ROUND(TRUNC(('TRI-3'!X50 ),2),0))=3,"D-",IF((ROUND(TRUNC(('TRI-3'!X50 ),2),0))=2,"E+",IF((ROUND(TRUNC(('TRI-3'!X50  ),2),0))&lt;=1,"E-","")))))))))))</f>
        <v/>
      </c>
      <c r="Y50" s="51" t="str">
        <f>IF(OR('TRI-3'!Y50 ="",'TRI-3'!Y50&lt;0,'TRI-3'!Y50  &gt;10),"",IF((ROUND(TRUNC(('TRI-3'!Y50  ),2),0))=10,"A+",IF((ROUND(TRUNC(('TRI-3'!Y50  ),2),0))=9,"A-",IF((ROUND(TRUNC(('TRI-3'!Y50   ),2),0))=8,"B+",IF((ROUND(TRUNC(('TRI-3'!Y50 ),2),0))=7,"B-",IF((ROUND(TRUNC(('TRI-3'!Y50  ),2),0))=6,"C+",IF((ROUND(TRUNC(('TRI-3'!Y50  ),2),0))=5,"C-",IF((ROUND(TRUNC(('TRI-3'!Y50  ),2),0))=4,"D+",IF((ROUND(TRUNC(('TRI-3'!Y50 ),2),0))=3,"D-",IF((ROUND(TRUNC(('TRI-3'!Y50 ),2),0))=2,"E+",IF((ROUND(TRUNC(('TRI-3'!Y50  ),2),0))&lt;=1,"E-","")))))))))))</f>
        <v/>
      </c>
      <c r="Z50" s="51" t="str">
        <f>IF(OR('TRI-3'!Z50 ="",'TRI-3'!Z50&lt;0,'TRI-3'!Z50  &gt;10),"",IF((ROUND(TRUNC(('TRI-3'!Z50  ),2),0))=10,"A+",IF((ROUND(TRUNC(('TRI-3'!Z50  ),2),0))=9,"A-",IF((ROUND(TRUNC(('TRI-3'!Z50   ),2),0))=8,"B+",IF((ROUND(TRUNC(('TRI-3'!Z50 ),2),0))=7,"B-",IF((ROUND(TRUNC(('TRI-3'!Z50  ),2),0))=6,"C+",IF((ROUND(TRUNC(('TRI-3'!Z50  ),2),0))=5,"C-",IF((ROUND(TRUNC(('TRI-3'!Z50  ),2),0))=4,"D+",IF((ROUND(TRUNC(('TRI-3'!Z50 ),2),0))=3,"D-",IF((ROUND(TRUNC(('TRI-3'!Z50 ),2),0))=2,"E+",IF((ROUND(TRUNC(('TRI-3'!Z50  ),2),0))&lt;=1,"E-","")))))))))))</f>
        <v/>
      </c>
      <c r="AA50" s="51" t="str">
        <f>IF(OR('TRI-3'!AA50 ="",'TRI-3'!AA50&lt;0,'TRI-3'!AA50  &gt;10),"",IF((ROUND(TRUNC(('TRI-3'!AA50  ),2),0))=10,"A+",IF((ROUND(TRUNC(('TRI-3'!AA50  ),2),0))=9,"A-",IF((ROUND(TRUNC(('TRI-3'!AA50   ),2),0))=8,"B+",IF((ROUND(TRUNC(('TRI-3'!AA50 ),2),0))=7,"B-",IF((ROUND(TRUNC(('TRI-3'!AA50  ),2),0))=6,"C+",IF((ROUND(TRUNC(('TRI-3'!AA50  ),2),0))=5,"C-",IF((ROUND(TRUNC(('TRI-3'!AA50  ),2),0))=4,"D+",IF((ROUND(TRUNC(('TRI-3'!AA50 ),2),0))=3,"D-",IF((ROUND(TRUNC(('TRI-3'!AA50 ),2),0))=2,"E+",IF((ROUND(TRUNC(('TRI-3'!AA50  ),2),0))&lt;=1,"E-","")))))))))))</f>
        <v/>
      </c>
      <c r="AB50" s="51" t="str">
        <f>IF(OR('TRI-3'!AB50 ="",'TRI-3'!AB50&lt;0,'TRI-3'!AB50  &gt;10),"",IF((ROUND(TRUNC(('TRI-3'!AB50  ),2),0))=10,"A+",IF((ROUND(TRUNC(('TRI-3'!AB50  ),2),0))=9,"A-",IF((ROUND(TRUNC(('TRI-3'!AB50   ),2),0))=8,"B+",IF((ROUND(TRUNC(('TRI-3'!AB50 ),2),0))=7,"B-",IF((ROUND(TRUNC(('TRI-3'!AB50  ),2),0))=6,"C+",IF((ROUND(TRUNC(('TRI-3'!AB50  ),2),0))=5,"C-",IF((ROUND(TRUNC(('TRI-3'!AB50  ),2),0))=4,"D+",IF((ROUND(TRUNC(('TRI-3'!AB50 ),2),0))=3,"D-",IF((ROUND(TRUNC(('TRI-3'!AB50 ),2),0))=2,"E+",IF((ROUND(TRUNC(('TRI-3'!AB50  ),2),0))&lt;=1,"E-","")))))))))))</f>
        <v/>
      </c>
      <c r="AC50" s="51" t="str">
        <f>IF(OR('TRI-3'!AC50 ="",'TRI-3'!AC50&lt;0,'TRI-3'!AC50  &gt;10),"",IF((ROUND(TRUNC(('TRI-3'!AC50  ),2),0))=10,"A+",IF((ROUND(TRUNC(('TRI-3'!AC50  ),2),0))=9,"A-",IF((ROUND(TRUNC(('TRI-3'!AC50   ),2),0))=8,"B+",IF((ROUND(TRUNC(('TRI-3'!AC50 ),2),0))=7,"B-",IF((ROUND(TRUNC(('TRI-3'!AC50  ),2),0))=6,"C+",IF((ROUND(TRUNC(('TRI-3'!AC50  ),2),0))=5,"C-",IF((ROUND(TRUNC(('TRI-3'!AC50  ),2),0))=4,"D+",IF((ROUND(TRUNC(('TRI-3'!AC50 ),2),0))=3,"D-",IF((ROUND(TRUNC(('TRI-3'!AC50 ),2),0))=2,"E+",IF((ROUND(TRUNC(('TRI-3'!AC50  ),2),0))&lt;=1,"E-","")))))))))))</f>
        <v/>
      </c>
      <c r="AD50" s="51" t="str">
        <f>IF(OR('TRI-3'!AD50 ="",'TRI-3'!AD50&lt;0,'TRI-3'!AD50  &gt;10),"",IF((ROUND(TRUNC(('TRI-3'!AD50  ),2),0))=10,"A+",IF((ROUND(TRUNC(('TRI-3'!AD50  ),2),0))=9,"A-",IF((ROUND(TRUNC(('TRI-3'!AD50   ),2),0))=8,"B+",IF((ROUND(TRUNC(('TRI-3'!AD50 ),2),0))=7,"B-",IF((ROUND(TRUNC(('TRI-3'!AD50  ),2),0))=6,"C+",IF((ROUND(TRUNC(('TRI-3'!AD50  ),2),0))=5,"C-",IF((ROUND(TRUNC(('TRI-3'!AD50  ),2),0))=4,"D+",IF((ROUND(TRUNC(('TRI-3'!AD50 ),2),0))=3,"D-",IF((ROUND(TRUNC(('TRI-3'!AD50 ),2),0))=2,"E+",IF((ROUND(TRUNC(('TRI-3'!AD50  ),2),0))&lt;=1,"E-","")))))))))))</f>
        <v/>
      </c>
      <c r="AE50" s="51" t="str">
        <f>IF(OR('TRI-3'!AE50 ="",'TRI-3'!AE50&lt;0,'TRI-3'!AE50  &gt;10),"",IF((ROUND(TRUNC(('TRI-3'!AE50  ),2),0))=10,"A+",IF((ROUND(TRUNC(('TRI-3'!AE50  ),2),0))=9,"A-",IF((ROUND(TRUNC(('TRI-3'!AE50   ),2),0))=8,"B+",IF((ROUND(TRUNC(('TRI-3'!AE50 ),2),0))=7,"B-",IF((ROUND(TRUNC(('TRI-3'!AE50  ),2),0))=6,"C+",IF((ROUND(TRUNC(('TRI-3'!AE50  ),2),0))=5,"C-",IF((ROUND(TRUNC(('TRI-3'!AE50  ),2),0))=4,"D+",IF((ROUND(TRUNC(('TRI-3'!AE50 ),2),0))=3,"D-",IF((ROUND(TRUNC(('TRI-3'!AE50 ),2),0))=2,"E+",IF((ROUND(TRUNC(('TRI-3'!AE50  ),2),0))&lt;=1,"E-","")))))))))))</f>
        <v/>
      </c>
      <c r="AF50" s="51" t="str">
        <f>IF(OR('TRI-3'!AF50 ="",'TRI-3'!AF50&lt;0,'TRI-3'!AF50  &gt;10),"",IF((ROUND(TRUNC(('TRI-3'!AF50  ),2),0))=10,"A+",IF((ROUND(TRUNC(('TRI-3'!AF50  ),2),0))=9,"A-",IF((ROUND(TRUNC(('TRI-3'!AF50   ),2),0))=8,"B+",IF((ROUND(TRUNC(('TRI-3'!AF50 ),2),0))=7,"B-",IF((ROUND(TRUNC(('TRI-3'!AF50  ),2),0))=6,"C+",IF((ROUND(TRUNC(('TRI-3'!AF50  ),2),0))=5,"C-",IF((ROUND(TRUNC(('TRI-3'!AF50  ),2),0))=4,"D+",IF((ROUND(TRUNC(('TRI-3'!AF50 ),2),0))=3,"D-",IF((ROUND(TRUNC(('TRI-3'!AF50 ),2),0))=2,"E+",IF((ROUND(TRUNC(('TRI-3'!AF50  ),2),0))&lt;=1,"E-","")))))))))))</f>
        <v/>
      </c>
      <c r="AG50" s="51" t="str">
        <f>IF(OR('TRI-3'!AG50 ="",'TRI-3'!AG50&lt;0,'TRI-3'!AG50  &gt;10),"",IF((ROUND(TRUNC(('TRI-3'!AG50  ),2),0))=10,"A+",IF((ROUND(TRUNC(('TRI-3'!AG50  ),2),0))=9,"A-",IF((ROUND(TRUNC(('TRI-3'!AG50   ),2),0))=8,"B+",IF((ROUND(TRUNC(('TRI-3'!AG50 ),2),0))=7,"B-",IF((ROUND(TRUNC(('TRI-3'!AG50  ),2),0))=6,"C+",IF((ROUND(TRUNC(('TRI-3'!AG50  ),2),0))=5,"C-",IF((ROUND(TRUNC(('TRI-3'!AG50  ),2),0))=4,"D+",IF((ROUND(TRUNC(('TRI-3'!AG50 ),2),0))=3,"D-",IF((ROUND(TRUNC(('TRI-3'!AG50 ),2),0))=2,"E+",IF((ROUND(TRUNC(('TRI-3'!AG50  ),2),0))&lt;=1,"E-","")))))))))))</f>
        <v/>
      </c>
      <c r="AH50" s="51" t="str">
        <f>IF(OR('TRI-3'!AH50 ="",'TRI-3'!AH50&lt;0,'TRI-3'!AH50  &gt;10),"",IF((ROUND(TRUNC(('TRI-3'!AH50  ),2),0))=10,"A+",IF((ROUND(TRUNC(('TRI-3'!AH50  ),2),0))=9,"A-",IF((ROUND(TRUNC(('TRI-3'!AH50   ),2),0))=8,"B+",IF((ROUND(TRUNC(('TRI-3'!AH50 ),2),0))=7,"B-",IF((ROUND(TRUNC(('TRI-3'!AH50  ),2),0))=6,"C+",IF((ROUND(TRUNC(('TRI-3'!AH50  ),2),0))=5,"C-",IF((ROUND(TRUNC(('TRI-3'!AH50  ),2),0))=4,"D+",IF((ROUND(TRUNC(('TRI-3'!AH50 ),2),0))=3,"D-",IF((ROUND(TRUNC(('TRI-3'!AH50 ),2),0))=2,"E+",IF((ROUND(TRUNC(('TRI-3'!AH50  ),2),0))&lt;=1,"E-","")))))))))))</f>
        <v/>
      </c>
      <c r="AI50" s="51" t="str">
        <f>IF(OR('TRI-3'!AI50 ="",'TRI-3'!AI50&lt;0,'TRI-3'!AI50  &gt;10),"",IF((ROUND(TRUNC(('TRI-3'!AI50  ),2),0))=10,"A+",IF((ROUND(TRUNC(('TRI-3'!AI50  ),2),0))=9,"A-",IF((ROUND(TRUNC(('TRI-3'!AI50   ),2),0))=8,"B+",IF((ROUND(TRUNC(('TRI-3'!AI50 ),2),0))=7,"B-",IF((ROUND(TRUNC(('TRI-3'!AI50  ),2),0))=6,"C+",IF((ROUND(TRUNC(('TRI-3'!AI50  ),2),0))=5,"C-",IF((ROUND(TRUNC(('TRI-3'!AI50  ),2),0))=4,"D+",IF((ROUND(TRUNC(('TRI-3'!AI50 ),2),0))=3,"D-",IF((ROUND(TRUNC(('TRI-3'!AI50 ),2),0))=2,"E+",IF((ROUND(TRUNC(('TRI-3'!AI50  ),2),0))&lt;=1,"E-","")))))))))))</f>
        <v/>
      </c>
      <c r="AJ50" s="51" t="str">
        <f>IF(OR('TRI-3'!AJ50 ="",'TRI-3'!AJ50&lt;0,'TRI-3'!AJ50  &gt;10),"",IF((ROUND(TRUNC(('TRI-3'!AJ50  ),2),0))=10,"A+",IF((ROUND(TRUNC(('TRI-3'!AJ50  ),2),0))=9,"A-",IF((ROUND(TRUNC(('TRI-3'!AJ50   ),2),0))=8,"B+",IF((ROUND(TRUNC(('TRI-3'!AJ50 ),2),0))=7,"B-",IF((ROUND(TRUNC(('TRI-3'!AJ50  ),2),0))=6,"C+",IF((ROUND(TRUNC(('TRI-3'!AJ50  ),2),0))=5,"C-",IF((ROUND(TRUNC(('TRI-3'!AJ50  ),2),0))=4,"D+",IF((ROUND(TRUNC(('TRI-3'!AJ50 ),2),0))=3,"D-",IF((ROUND(TRUNC(('TRI-3'!AJ50 ),2),0))=2,"E+",IF((ROUND(TRUNC(('TRI-3'!AJ50  ),2),0))&lt;=1,"E-","")))))))))))</f>
        <v/>
      </c>
      <c r="AK50" s="51" t="str">
        <f>IF(OR('TRI-3'!AK50 ="",'TRI-3'!AK50&lt;0,'TRI-3'!AK50  &gt;10),"",IF((ROUND(TRUNC(('TRI-3'!AK50  ),2),0))=10,"A+",IF((ROUND(TRUNC(('TRI-3'!AK50  ),2),0))=9,"A-",IF((ROUND(TRUNC(('TRI-3'!AK50   ),2),0))=8,"B+",IF((ROUND(TRUNC(('TRI-3'!AK50 ),2),0))=7,"B-",IF((ROUND(TRUNC(('TRI-3'!AK50  ),2),0))=6,"C+",IF((ROUND(TRUNC(('TRI-3'!AK50  ),2),0))=5,"C-",IF((ROUND(TRUNC(('TRI-3'!AK50  ),2),0))=4,"D+",IF((ROUND(TRUNC(('TRI-3'!AK50 ),2),0))=3,"D-",IF((ROUND(TRUNC(('TRI-3'!AK50 ),2),0))=2,"E+",IF((ROUND(TRUNC(('TRI-3'!AK50  ),2),0))&lt;=1,"E-","")))))))))))</f>
        <v/>
      </c>
      <c r="AL50" s="51" t="str">
        <f>IF(OR('TRI-3'!AL50 ="",'TRI-3'!AL50&lt;0,'TRI-3'!AL50  &gt;10),"",IF((ROUND(TRUNC(('TRI-3'!AL50  ),2),0))=10,"A+",IF((ROUND(TRUNC(('TRI-3'!AL50  ),2),0))=9,"A-",IF((ROUND(TRUNC(('TRI-3'!AL50   ),2),0))=8,"B+",IF((ROUND(TRUNC(('TRI-3'!AL50 ),2),0))=7,"B-",IF((ROUND(TRUNC(('TRI-3'!AL50  ),2),0))=6,"C+",IF((ROUND(TRUNC(('TRI-3'!AL50  ),2),0))=5,"C-",IF((ROUND(TRUNC(('TRI-3'!AL50  ),2),0))=4,"D+",IF((ROUND(TRUNC(('TRI-3'!AL50 ),2),0))=3,"D-",IF((ROUND(TRUNC(('TRI-3'!AL50 ),2),0))=2,"E+",IF((ROUND(TRUNC(('TRI-3'!AL50  ),2),0))&lt;=1,"E-","")))))))))))</f>
        <v/>
      </c>
      <c r="AM50" s="51" t="str">
        <f>IF(OR('TRI-3'!AM50 ="",'TRI-3'!AM50&lt;0,'TRI-3'!AM50  &gt;10),"",IF((ROUND(TRUNC(('TRI-3'!AM50  ),2),0))=10,"A+",IF((ROUND(TRUNC(('TRI-3'!AM50  ),2),0))=9,"A-",IF((ROUND(TRUNC(('TRI-3'!AM50   ),2),0))=8,"B+",IF((ROUND(TRUNC(('TRI-3'!AM50 ),2),0))=7,"B-",IF((ROUND(TRUNC(('TRI-3'!AM50  ),2),0))=6,"C+",IF((ROUND(TRUNC(('TRI-3'!AM50  ),2),0))=5,"C-",IF((ROUND(TRUNC(('TRI-3'!AM50  ),2),0))=4,"D+",IF((ROUND(TRUNC(('TRI-3'!AM50 ),2),0))=3,"D-",IF((ROUND(TRUNC(('TRI-3'!AM50 ),2),0))=2,"E+",IF((ROUND(TRUNC(('TRI-3'!AM50  ),2),0))&lt;=1,"E-","")))))))))))</f>
        <v/>
      </c>
      <c r="AN50" s="51" t="str">
        <f>IF(OR('TRI-3'!AN50 ="",'TRI-3'!AN50&lt;0,'TRI-3'!AN50  &gt;10),"",IF((ROUND(TRUNC(('TRI-3'!AN50  ),2),0))=10,"A+",IF((ROUND(TRUNC(('TRI-3'!AN50  ),2),0))=9,"A-",IF((ROUND(TRUNC(('TRI-3'!AN50   ),2),0))=8,"B+",IF((ROUND(TRUNC(('TRI-3'!AN50 ),2),0))=7,"B-",IF((ROUND(TRUNC(('TRI-3'!AN50  ),2),0))=6,"C+",IF((ROUND(TRUNC(('TRI-3'!AN50  ),2),0))=5,"C-",IF((ROUND(TRUNC(('TRI-3'!AN50  ),2),0))=4,"D+",IF((ROUND(TRUNC(('TRI-3'!AN50 ),2),0))=3,"D-",IF((ROUND(TRUNC(('TRI-3'!AN50 ),2),0))=2,"E+",IF((ROUND(TRUNC(('TRI-3'!AN50  ),2),0))&lt;=1,"E-","")))))))))))</f>
        <v/>
      </c>
      <c r="AO50" s="51" t="str">
        <f>IF(OR('TRI-3'!AO50 ="",'TRI-3'!AO50&lt;0,'TRI-3'!AO50  &gt;10),"",IF((ROUND(TRUNC(('TRI-3'!AO50  ),2),0))=10,"A+",IF((ROUND(TRUNC(('TRI-3'!AO50  ),2),0))=9,"A-",IF((ROUND(TRUNC(('TRI-3'!AO50   ),2),0))=8,"B+",IF((ROUND(TRUNC(('TRI-3'!AO50 ),2),0))=7,"B-",IF((ROUND(TRUNC(('TRI-3'!AO50  ),2),0))=6,"C+",IF((ROUND(TRUNC(('TRI-3'!AO50  ),2),0))=5,"C-",IF((ROUND(TRUNC(('TRI-3'!AO50  ),2),0))=4,"D+",IF((ROUND(TRUNC(('TRI-3'!AO50 ),2),0))=3,"D-",IF((ROUND(TRUNC(('TRI-3'!AO50 ),2),0))=2,"E+",IF((ROUND(TRUNC(('TRI-3'!AO50  ),2),0))&lt;=1,"E-","")))))))))))</f>
        <v/>
      </c>
      <c r="AP50" s="51" t="str">
        <f>IF(OR('TRI-3'!AP50 ="",'TRI-3'!AP50&lt;0,'TRI-3'!AP50  &gt;10),"",IF((ROUND(TRUNC(('TRI-3'!AP50  ),2),0))=10,"A+",IF((ROUND(TRUNC(('TRI-3'!AP50  ),2),0))=9,"A-",IF((ROUND(TRUNC(('TRI-3'!AP50   ),2),0))=8,"B+",IF((ROUND(TRUNC(('TRI-3'!AP50 ),2),0))=7,"B-",IF((ROUND(TRUNC(('TRI-3'!AP50  ),2),0))=6,"C+",IF((ROUND(TRUNC(('TRI-3'!AP50  ),2),0))=5,"C-",IF((ROUND(TRUNC(('TRI-3'!AP50  ),2),0))=4,"D+",IF((ROUND(TRUNC(('TRI-3'!AP50 ),2),0))=3,"D-",IF((ROUND(TRUNC(('TRI-3'!AP50 ),2),0))=2,"E+",IF((ROUND(TRUNC(('TRI-3'!AP50  ),2),0))&lt;=1,"E-","")))))))))))</f>
        <v/>
      </c>
      <c r="AQ50" s="51" t="str">
        <f>IF(OR('TRI-3'!AQ50 ="",'TRI-3'!AQ50&lt;0,'TRI-3'!AQ50  &gt;10),"",IF((ROUND(TRUNC(('TRI-3'!AQ50  ),2),0))=10,"A+",IF((ROUND(TRUNC(('TRI-3'!AQ50  ),2),0))=9,"A-",IF((ROUND(TRUNC(('TRI-3'!AQ50   ),2),0))=8,"B+",IF((ROUND(TRUNC(('TRI-3'!AQ50 ),2),0))=7,"B-",IF((ROUND(TRUNC(('TRI-3'!AQ50  ),2),0))=6,"C+",IF((ROUND(TRUNC(('TRI-3'!AQ50  ),2),0))=5,"C-",IF((ROUND(TRUNC(('TRI-3'!AQ50  ),2),0))=4,"D+",IF((ROUND(TRUNC(('TRI-3'!AQ50 ),2),0))=3,"D-",IF((ROUND(TRUNC(('TRI-3'!AQ50 ),2),0))=2,"E+",IF((ROUND(TRUNC(('TRI-3'!AQ50  ),2),0))&lt;=1,"E-","")))))))))))</f>
        <v/>
      </c>
      <c r="AR50" s="51" t="str">
        <f>IF(OR('TRI-3'!AR50 ="",'TRI-3'!AR50&lt;0,'TRI-3'!AR50  &gt;10),"",IF((ROUND(TRUNC(('TRI-3'!AR50  ),2),0))=10,"A+",IF((ROUND(TRUNC(('TRI-3'!AR50  ),2),0))=9,"A-",IF((ROUND(TRUNC(('TRI-3'!AR50   ),2),0))=8,"B+",IF((ROUND(TRUNC(('TRI-3'!AR50 ),2),0))=7,"B-",IF((ROUND(TRUNC(('TRI-3'!AR50  ),2),0))=6,"C+",IF((ROUND(TRUNC(('TRI-3'!AR50  ),2),0))=5,"C-",IF((ROUND(TRUNC(('TRI-3'!AR50  ),2),0))=4,"D+",IF((ROUND(TRUNC(('TRI-3'!AR50 ),2),0))=3,"D-",IF((ROUND(TRUNC(('TRI-3'!AR50 ),2),0))=2,"E+",IF((ROUND(TRUNC(('TRI-3'!AR50  ),2),0))&lt;=1,"E-","")))))))))))</f>
        <v/>
      </c>
      <c r="AS50" s="51" t="str">
        <f>IF(OR('TRI-3'!AS50 ="",'TRI-3'!AS50&lt;0,'TRI-3'!AS50  &gt;10),"",IF((ROUND(TRUNC(('TRI-3'!AS50  ),2),0))=10,"A+",IF((ROUND(TRUNC(('TRI-3'!AS50  ),2),0))=9,"A-",IF((ROUND(TRUNC(('TRI-3'!AS50   ),2),0))=8,"B+",IF((ROUND(TRUNC(('TRI-3'!AS50 ),2),0))=7,"B-",IF((ROUND(TRUNC(('TRI-3'!AS50  ),2),0))=6,"C+",IF((ROUND(TRUNC(('TRI-3'!AS50  ),2),0))=5,"C-",IF((ROUND(TRUNC(('TRI-3'!AS50  ),2),0))=4,"D+",IF((ROUND(TRUNC(('TRI-3'!AS50 ),2),0))=3,"D-",IF((ROUND(TRUNC(('TRI-3'!AS50 ),2),0))=2,"E+",IF((ROUND(TRUNC(('TRI-3'!AS50  ),2),0))&lt;=1,"E-","")))))))))))</f>
        <v/>
      </c>
      <c r="AT50" s="51" t="str">
        <f>IF(OR('TRI-3'!AT50 ="",'TRI-3'!AT50&lt;0,'TRI-3'!AT50  &gt;10),"",IF((ROUND(TRUNC(('TRI-3'!AT50  ),2),0))=10,"A+",IF((ROUND(TRUNC(('TRI-3'!AT50  ),2),0))=9,"A-",IF((ROUND(TRUNC(('TRI-3'!AT50   ),2),0))=8,"B+",IF((ROUND(TRUNC(('TRI-3'!AT50 ),2),0))=7,"B-",IF((ROUND(TRUNC(('TRI-3'!AT50  ),2),0))=6,"C+",IF((ROUND(TRUNC(('TRI-3'!AT50  ),2),0))=5,"C-",IF((ROUND(TRUNC(('TRI-3'!AT50  ),2),0))=4,"D+",IF((ROUND(TRUNC(('TRI-3'!AT50 ),2),0))=3,"D-",IF((ROUND(TRUNC(('TRI-3'!AT50 ),2),0))=2,"E+",IF((ROUND(TRUNC(('TRI-3'!AT50  ),2),0))&lt;=1,"E-","")))))))))))</f>
        <v/>
      </c>
      <c r="AU50" s="51" t="str">
        <f>IF(OR('TRI-3'!AU50 ="",'TRI-3'!AU50&lt;0,'TRI-3'!AU50  &gt;10),"",IF((ROUND(TRUNC(('TRI-3'!AU50  ),2),0))=10,"A+",IF((ROUND(TRUNC(('TRI-3'!AU50  ),2),0))=9,"A-",IF((ROUND(TRUNC(('TRI-3'!AU50   ),2),0))=8,"B+",IF((ROUND(TRUNC(('TRI-3'!AU50 ),2),0))=7,"B-",IF((ROUND(TRUNC(('TRI-3'!AU50  ),2),0))=6,"C+",IF((ROUND(TRUNC(('TRI-3'!AU50  ),2),0))=5,"C-",IF((ROUND(TRUNC(('TRI-3'!AU50  ),2),0))=4,"D+",IF((ROUND(TRUNC(('TRI-3'!AU50 ),2),0))=3,"D-",IF((ROUND(TRUNC(('TRI-3'!AU50 ),2),0))=2,"E+",IF((ROUND(TRUNC(('TRI-3'!AU50  ),2),0))&lt;=1,"E-","")))))))))))</f>
        <v/>
      </c>
      <c r="AV50" s="51" t="str">
        <f>IF(OR('TRI-3'!AV50 ="",'TRI-3'!AV50&lt;0,'TRI-3'!AV50  &gt;10),"",IF((ROUND(TRUNC(('TRI-3'!AV50  ),2),0))=10,"A+",IF((ROUND(TRUNC(('TRI-3'!AV50  ),2),0))=9,"A-",IF((ROUND(TRUNC(('TRI-3'!AV50   ),2),0))=8,"B+",IF((ROUND(TRUNC(('TRI-3'!AV50 ),2),0))=7,"B-",IF((ROUND(TRUNC(('TRI-3'!AV50  ),2),0))=6,"C+",IF((ROUND(TRUNC(('TRI-3'!AV50  ),2),0))=5,"C-",IF((ROUND(TRUNC(('TRI-3'!AV50  ),2),0))=4,"D+",IF((ROUND(TRUNC(('TRI-3'!AV50 ),2),0))=3,"D-",IF((ROUND(TRUNC(('TRI-3'!AV50 ),2),0))=2,"E+",IF((ROUND(TRUNC(('TRI-3'!AV50  ),2),0))&lt;=1,"E-","")))))))))))</f>
        <v/>
      </c>
      <c r="AW50" s="51" t="str">
        <f>IF(OR('TRI-3'!AW50 ="",'TRI-3'!AW50&lt;0,'TRI-3'!AW50  &gt;10),"",IF((ROUND(TRUNC(('TRI-3'!AW50  ),2),0))=10,"A+",IF((ROUND(TRUNC(('TRI-3'!AW50  ),2),0))=9,"A-",IF((ROUND(TRUNC(('TRI-3'!AW50   ),2),0))=8,"B+",IF((ROUND(TRUNC(('TRI-3'!AW50 ),2),0))=7,"B-",IF((ROUND(TRUNC(('TRI-3'!AW50  ),2),0))=6,"C+",IF((ROUND(TRUNC(('TRI-3'!AW50  ),2),0))=5,"C-",IF((ROUND(TRUNC(('TRI-3'!AW50  ),2),0))=4,"D+",IF((ROUND(TRUNC(('TRI-3'!AW50 ),2),0))=3,"D-",IF((ROUND(TRUNC(('TRI-3'!AW50 ),2),0))=2,"E+",IF((ROUND(TRUNC(('TRI-3'!AW50  ),2),0))&lt;=1,"E-","")))))))))))</f>
        <v/>
      </c>
      <c r="AX50" s="51" t="str">
        <f>IF(OR('TRI-3'!AX50 ="",'TRI-3'!AX50&lt;0,'TRI-3'!AX50  &gt;10),"",IF((ROUND(TRUNC(('TRI-3'!AX50  ),2),0))=10,"A+",IF((ROUND(TRUNC(('TRI-3'!AX50  ),2),0))=9,"A-",IF((ROUND(TRUNC(('TRI-3'!AX50   ),2),0))=8,"B+",IF((ROUND(TRUNC(('TRI-3'!AX50 ),2),0))=7,"B-",IF((ROUND(TRUNC(('TRI-3'!AX50  ),2),0))=6,"C+",IF((ROUND(TRUNC(('TRI-3'!AX50  ),2),0))=5,"C-",IF((ROUND(TRUNC(('TRI-3'!AX50  ),2),0))=4,"D+",IF((ROUND(TRUNC(('TRI-3'!AX50 ),2),0))=3,"D-",IF((ROUND(TRUNC(('TRI-3'!AX50 ),2),0))=2,"E+",IF((ROUND(TRUNC(('TRI-3'!AX50  ),2),0))&lt;=1,"E-","")))))))))))</f>
        <v/>
      </c>
      <c r="AY50" s="51" t="str">
        <f>IF(OR('TRI-3'!AY50 ="",'TRI-3'!AY50&lt;0,'TRI-3'!AY50  &gt;10),"",IF((ROUND(TRUNC(('TRI-3'!AY50  ),2),0))=10,"A+",IF((ROUND(TRUNC(('TRI-3'!AY50  ),2),0))=9,"A-",IF((ROUND(TRUNC(('TRI-3'!AY50   ),2),0))=8,"B+",IF((ROUND(TRUNC(('TRI-3'!AY50 ),2),0))=7,"B-",IF((ROUND(TRUNC(('TRI-3'!AY50  ),2),0))=6,"C+",IF((ROUND(TRUNC(('TRI-3'!AY50  ),2),0))=5,"C-",IF((ROUND(TRUNC(('TRI-3'!AY50  ),2),0))=4,"D+",IF((ROUND(TRUNC(('TRI-3'!AY50 ),2),0))=3,"D-",IF((ROUND(TRUNC(('TRI-3'!AY50 ),2),0))=2,"E+",IF((ROUND(TRUNC(('TRI-3'!AY50  ),2),0))&lt;=1,"E-","")))))))))))</f>
        <v/>
      </c>
      <c r="AZ50" s="51" t="str">
        <f>IF(OR('TRI-3'!AZ50 ="",'TRI-3'!AZ50&lt;0,'TRI-3'!AZ50  &gt;10),"",IF((ROUND(TRUNC(('TRI-3'!AZ50  ),2),0))=10,"A+",IF((ROUND(TRUNC(('TRI-3'!AZ50  ),2),0))=9,"A-",IF((ROUND(TRUNC(('TRI-3'!AZ50   ),2),0))=8,"B+",IF((ROUND(TRUNC(('TRI-3'!AZ50 ),2),0))=7,"B-",IF((ROUND(TRUNC(('TRI-3'!AZ50  ),2),0))=6,"C+",IF((ROUND(TRUNC(('TRI-3'!AZ50  ),2),0))=5,"C-",IF((ROUND(TRUNC(('TRI-3'!AZ50  ),2),0))=4,"D+",IF((ROUND(TRUNC(('TRI-3'!AZ50 ),2),0))=3,"D-",IF((ROUND(TRUNC(('TRI-3'!AZ50 ),2),0))=2,"E+",IF((ROUND(TRUNC(('TRI-3'!AZ50  ),2),0))&lt;=1,"E-","")))))))))))</f>
        <v/>
      </c>
      <c r="BA50" s="51" t="str">
        <f>IF(OR('TRI-3'!BA50 ="",'TRI-3'!BA50&lt;0,'TRI-3'!BA50  &gt;10),"",IF((ROUND(TRUNC(('TRI-3'!BA50  ),2),0))=10,"A+",IF((ROUND(TRUNC(('TRI-3'!BA50  ),2),0))=9,"A-",IF((ROUND(TRUNC(('TRI-3'!BA50   ),2),0))=8,"B+",IF((ROUND(TRUNC(('TRI-3'!BA50 ),2),0))=7,"B-",IF((ROUND(TRUNC(('TRI-3'!BA50  ),2),0))=6,"C+",IF((ROUND(TRUNC(('TRI-3'!BA50  ),2),0))=5,"C-",IF((ROUND(TRUNC(('TRI-3'!BA50  ),2),0))=4,"D+",IF((ROUND(TRUNC(('TRI-3'!BA50 ),2),0))=3,"D-",IF((ROUND(TRUNC(('TRI-3'!BA50 ),2),0))=2,"E+",IF((ROUND(TRUNC(('TRI-3'!BA50  ),2),0))&lt;=1,"E-","")))))))))))</f>
        <v/>
      </c>
      <c r="BB50" s="51" t="str">
        <f>IF(OR('TRI-3'!BB50 ="",'TRI-3'!BB50&lt;0,'TRI-3'!BB50  &gt;10),"",IF((ROUND(TRUNC(('TRI-3'!BB50  ),2),0))=10,"A+",IF((ROUND(TRUNC(('TRI-3'!BB50  ),2),0))=9,"A-",IF((ROUND(TRUNC(('TRI-3'!BB50   ),2),0))=8,"B+",IF((ROUND(TRUNC(('TRI-3'!BB50 ),2),0))=7,"B-",IF((ROUND(TRUNC(('TRI-3'!BB50  ),2),0))=6,"C+",IF((ROUND(TRUNC(('TRI-3'!BB50  ),2),0))=5,"C-",IF((ROUND(TRUNC(('TRI-3'!BB50  ),2),0))=4,"D+",IF((ROUND(TRUNC(('TRI-3'!BB50 ),2),0))=3,"D-",IF((ROUND(TRUNC(('TRI-3'!BB50 ),2),0))=2,"E+",IF((ROUND(TRUNC(('TRI-3'!BB50  ),2),0))&lt;=1,"E-","")))))))))))</f>
        <v/>
      </c>
      <c r="BC50" s="51" t="str">
        <f>IF(OR('TRI-3'!BC50 ="",'TRI-3'!BC50&lt;0,'TRI-3'!BC50  &gt;10),"",IF((ROUND(TRUNC(('TRI-3'!BC50  ),2),0))=10,"A+",IF((ROUND(TRUNC(('TRI-3'!BC50  ),2),0))=9,"A-",IF((ROUND(TRUNC(('TRI-3'!BC50   ),2),0))=8,"B+",IF((ROUND(TRUNC(('TRI-3'!BC50 ),2),0))=7,"B-",IF((ROUND(TRUNC(('TRI-3'!BC50  ),2),0))=6,"C+",IF((ROUND(TRUNC(('TRI-3'!BC50  ),2),0))=5,"C-",IF((ROUND(TRUNC(('TRI-3'!BC50  ),2),0))=4,"D+",IF((ROUND(TRUNC(('TRI-3'!BC50 ),2),0))=3,"D-",IF((ROUND(TRUNC(('TRI-3'!BC50 ),2),0))=2,"E+",IF((ROUND(TRUNC(('TRI-3'!BC50  ),2),0))&lt;=1,"E-","")))))))))))</f>
        <v/>
      </c>
      <c r="BD50" s="51" t="str">
        <f>IF(OR('TRI-3'!BD50 ="",'TRI-3'!BD50&lt;0,'TRI-3'!BD50  &gt;10),"",IF((ROUND(TRUNC(('TRI-3'!BD50  ),2),0))=10,"A+",IF((ROUND(TRUNC(('TRI-3'!BD50  ),2),0))=9,"A-",IF((ROUND(TRUNC(('TRI-3'!BD50   ),2),0))=8,"B+",IF((ROUND(TRUNC(('TRI-3'!BD50 ),2),0))=7,"B-",IF((ROUND(TRUNC(('TRI-3'!BD50  ),2),0))=6,"C+",IF((ROUND(TRUNC(('TRI-3'!BD50  ),2),0))=5,"C-",IF((ROUND(TRUNC(('TRI-3'!BD50  ),2),0))=4,"D+",IF((ROUND(TRUNC(('TRI-3'!BD50 ),2),0))=3,"D-",IF((ROUND(TRUNC(('TRI-3'!BD50 ),2),0))=2,"E+",IF((ROUND(TRUNC(('TRI-3'!BD50  ),2),0))&lt;=1,"E-","")))))))))))</f>
        <v/>
      </c>
      <c r="BE50" s="51" t="str">
        <f>IF(OR('TRI-3'!BE50 ="",'TRI-3'!BE50&lt;0,'TRI-3'!BE50  &gt;10),"",IF((ROUND(TRUNC(('TRI-3'!BE50  ),2),0))=10,"A+",IF((ROUND(TRUNC(('TRI-3'!BE50  ),2),0))=9,"A-",IF((ROUND(TRUNC(('TRI-3'!BE50   ),2),0))=8,"B+",IF((ROUND(TRUNC(('TRI-3'!BE50 ),2),0))=7,"B-",IF((ROUND(TRUNC(('TRI-3'!BE50  ),2),0))=6,"C+",IF((ROUND(TRUNC(('TRI-3'!BE50  ),2),0))=5,"C-",IF((ROUND(TRUNC(('TRI-3'!BE50  ),2),0))=4,"D+",IF((ROUND(TRUNC(('TRI-3'!BE50 ),2),0))=3,"D-",IF((ROUND(TRUNC(('TRI-3'!BE50 ),2),0))=2,"E+",IF((ROUND(TRUNC(('TRI-3'!BE50  ),2),0))&lt;=1,"E-","")))))))))))</f>
        <v/>
      </c>
      <c r="BF50" s="51" t="str">
        <f>IF(OR('TRI-3'!BF50 ="",'TRI-3'!BF50&lt;0,'TRI-3'!BF50  &gt;10),"",IF((ROUND(TRUNC(('TRI-3'!BF50  ),2),0))=10,"A+",IF((ROUND(TRUNC(('TRI-3'!BF50  ),2),0))=9,"A-",IF((ROUND(TRUNC(('TRI-3'!BF50   ),2),0))=8,"B+",IF((ROUND(TRUNC(('TRI-3'!BF50 ),2),0))=7,"B-",IF((ROUND(TRUNC(('TRI-3'!BF50  ),2),0))=6,"C+",IF((ROUND(TRUNC(('TRI-3'!BF50  ),2),0))=5,"C-",IF((ROUND(TRUNC(('TRI-3'!BF50  ),2),0))=4,"D+",IF((ROUND(TRUNC(('TRI-3'!BF50 ),2),0))=3,"D-",IF((ROUND(TRUNC(('TRI-3'!BF50 ),2),0))=2,"E+",IF((ROUND(TRUNC(('TRI-3'!BF50  ),2),0))&lt;=1,"E-","")))))))))))</f>
        <v/>
      </c>
      <c r="BG50" s="51" t="str">
        <f>IF(OR('TRI-3'!BG50 ="",'TRI-3'!BG50&lt;0,'TRI-3'!BG50  &gt;10),"",IF((ROUND(TRUNC(('TRI-3'!BG50  ),2),0))=10,"A+",IF((ROUND(TRUNC(('TRI-3'!BG50  ),2),0))=9,"A-",IF((ROUND(TRUNC(('TRI-3'!BG50   ),2),0))=8,"B+",IF((ROUND(TRUNC(('TRI-3'!BG50 ),2),0))=7,"B-",IF((ROUND(TRUNC(('TRI-3'!BG50  ),2),0))=6,"C+",IF((ROUND(TRUNC(('TRI-3'!BG50  ),2),0))=5,"C-",IF((ROUND(TRUNC(('TRI-3'!BG50  ),2),0))=4,"D+",IF((ROUND(TRUNC(('TRI-3'!BG50 ),2),0))=3,"D-",IF((ROUND(TRUNC(('TRI-3'!BG50 ),2),0))=2,"E+",IF((ROUND(TRUNC(('TRI-3'!BG50  ),2),0))&lt;=1,"E-","")))))))))))</f>
        <v/>
      </c>
      <c r="BH50" s="51" t="str">
        <f>IF(OR('TRI-3'!BH50 ="",'TRI-3'!BH50&lt;0,'TRI-3'!BH50  &gt;10),"",IF((ROUND(TRUNC(('TRI-3'!BH50  ),2),0))=10,"A+",IF((ROUND(TRUNC(('TRI-3'!BH50  ),2),0))=9,"A-",IF((ROUND(TRUNC(('TRI-3'!BH50   ),2),0))=8,"B+",IF((ROUND(TRUNC(('TRI-3'!BH50 ),2),0))=7,"B-",IF((ROUND(TRUNC(('TRI-3'!BH50  ),2),0))=6,"C+",IF((ROUND(TRUNC(('TRI-3'!BH50  ),2),0))=5,"C-",IF((ROUND(TRUNC(('TRI-3'!BH50  ),2),0))=4,"D+",IF((ROUND(TRUNC(('TRI-3'!BH50 ),2),0))=3,"D-",IF((ROUND(TRUNC(('TRI-3'!BH50 ),2),0))=2,"E+",IF((ROUND(TRUNC(('TRI-3'!BH50  ),2),0))&lt;=1,"E-","")))))))))))</f>
        <v/>
      </c>
      <c r="BI50" s="51" t="str">
        <f>IF(OR('TRI-3'!BI50 ="",'TRI-3'!BI50&lt;0,'TRI-3'!BI50  &gt;10),"",IF((ROUND(TRUNC(('TRI-3'!BI50  ),2),0))=10,"A+",IF((ROUND(TRUNC(('TRI-3'!BI50  ),2),0))=9,"A-",IF((ROUND(TRUNC(('TRI-3'!BI50   ),2),0))=8,"B+",IF((ROUND(TRUNC(('TRI-3'!BI50 ),2),0))=7,"B-",IF((ROUND(TRUNC(('TRI-3'!BI50  ),2),0))=6,"C+",IF((ROUND(TRUNC(('TRI-3'!BI50  ),2),0))=5,"C-",IF((ROUND(TRUNC(('TRI-3'!BI50  ),2),0))=4,"D+",IF((ROUND(TRUNC(('TRI-3'!BI50 ),2),0))=3,"D-",IF((ROUND(TRUNC(('TRI-3'!BI50 ),2),0))=2,"E+",IF((ROUND(TRUNC(('TRI-3'!BI50  ),2),0))&lt;=1,"E-","")))))))))))</f>
        <v/>
      </c>
      <c r="BJ50" s="51" t="str">
        <f>IF(OR('TRI-3'!BJ50 ="",'TRI-3'!BJ50&lt;0,'TRI-3'!BJ50  &gt;10),"",IF((ROUND(TRUNC(('TRI-3'!BJ50  ),2),0))=10,"A+",IF((ROUND(TRUNC(('TRI-3'!BJ50  ),2),0))=9,"A-",IF((ROUND(TRUNC(('TRI-3'!BJ50   ),2),0))=8,"B+",IF((ROUND(TRUNC(('TRI-3'!BJ50 ),2),0))=7,"B-",IF((ROUND(TRUNC(('TRI-3'!BJ50  ),2),0))=6,"C+",IF((ROUND(TRUNC(('TRI-3'!BJ50  ),2),0))=5,"C-",IF((ROUND(TRUNC(('TRI-3'!BJ50  ),2),0))=4,"D+",IF((ROUND(TRUNC(('TRI-3'!BJ50 ),2),0))=3,"D-",IF((ROUND(TRUNC(('TRI-3'!BJ50 ),2),0))=2,"E+",IF((ROUND(TRUNC(('TRI-3'!BJ50  ),2),0))&lt;=1,"E-","")))))))))))</f>
        <v/>
      </c>
      <c r="BK50" s="51" t="str">
        <f>IF(OR('TRI-3'!BK50 ="",'TRI-3'!BK50&lt;0,'TRI-3'!BK50  &gt;10),"",IF((ROUND(TRUNC(('TRI-3'!BK50  ),2),0))=10,"A+",IF((ROUND(TRUNC(('TRI-3'!BK50  ),2),0))=9,"A-",IF((ROUND(TRUNC(('TRI-3'!BK50   ),2),0))=8,"B+",IF((ROUND(TRUNC(('TRI-3'!BK50 ),2),0))=7,"B-",IF((ROUND(TRUNC(('TRI-3'!BK50  ),2),0))=6,"C+",IF((ROUND(TRUNC(('TRI-3'!BK50  ),2),0))=5,"C-",IF((ROUND(TRUNC(('TRI-3'!BK50  ),2),0))=4,"D+",IF((ROUND(TRUNC(('TRI-3'!BK50 ),2),0))=3,"D-",IF((ROUND(TRUNC(('TRI-3'!BK50 ),2),0))=2,"E+",IF((ROUND(TRUNC(('TRI-3'!BK50  ),2),0))&lt;=1,"E-","")))))))))))</f>
        <v/>
      </c>
      <c r="BL50" s="51" t="str">
        <f>IF(OR('TRI-3'!BL50 ="",'TRI-3'!BL50&lt;0,'TRI-3'!BL50  &gt;10),"",IF((ROUND(TRUNC(('TRI-3'!BL50  ),2),0))=10,"A+",IF((ROUND(TRUNC(('TRI-3'!BL50  ),2),0))=9,"A-",IF((ROUND(TRUNC(('TRI-3'!BL50   ),2),0))=8,"B+",IF((ROUND(TRUNC(('TRI-3'!BL50 ),2),0))=7,"B-",IF((ROUND(TRUNC(('TRI-3'!BL50  ),2),0))=6,"C+",IF((ROUND(TRUNC(('TRI-3'!BL50  ),2),0))=5,"C-",IF((ROUND(TRUNC(('TRI-3'!BL50  ),2),0))=4,"D+",IF((ROUND(TRUNC(('TRI-3'!BL50 ),2),0))=3,"D-",IF((ROUND(TRUNC(('TRI-3'!BL50 ),2),0))=2,"E+",IF((ROUND(TRUNC(('TRI-3'!BL50  ),2),0))&lt;=1,"E-","")))))))))))</f>
        <v/>
      </c>
      <c r="BM50" s="51" t="str">
        <f>IF(OR('TRI-3'!BM50 ="",'TRI-3'!BM50&lt;0,'TRI-3'!BM50  &gt;10),"",IF((ROUND(TRUNC(('TRI-3'!BM50  ),2),0))=10,"A+",IF((ROUND(TRUNC(('TRI-3'!BM50  ),2),0))=9,"A-",IF((ROUND(TRUNC(('TRI-3'!BM50   ),2),0))=8,"B+",IF((ROUND(TRUNC(('TRI-3'!BM50 ),2),0))=7,"B-",IF((ROUND(TRUNC(('TRI-3'!BM50  ),2),0))=6,"C+",IF((ROUND(TRUNC(('TRI-3'!BM50  ),2),0))=5,"C-",IF((ROUND(TRUNC(('TRI-3'!BM50  ),2),0))=4,"D+",IF((ROUND(TRUNC(('TRI-3'!BM50 ),2),0))=3,"D-",IF((ROUND(TRUNC(('TRI-3'!BM50 ),2),0))=2,"E+",IF((ROUND(TRUNC(('TRI-3'!BM50  ),2),0))&lt;=1,"E-","")))))))))))</f>
        <v/>
      </c>
      <c r="BN50" s="51" t="str">
        <f>IF(OR('TRI-3'!BN50 ="",'TRI-3'!BN50&lt;0,'TRI-3'!BN50  &gt;10),"",IF((ROUND(TRUNC(('TRI-3'!BN50  ),2),0))=10,"A+",IF((ROUND(TRUNC(('TRI-3'!BN50  ),2),0))=9,"A-",IF((ROUND(TRUNC(('TRI-3'!BN50   ),2),0))=8,"B+",IF((ROUND(TRUNC(('TRI-3'!BN50 ),2),0))=7,"B-",IF((ROUND(TRUNC(('TRI-3'!BN50  ),2),0))=6,"C+",IF((ROUND(TRUNC(('TRI-3'!BN50  ),2),0))=5,"C-",IF((ROUND(TRUNC(('TRI-3'!BN50  ),2),0))=4,"D+",IF((ROUND(TRUNC(('TRI-3'!BN50 ),2),0))=3,"D-",IF((ROUND(TRUNC(('TRI-3'!BN50 ),2),0))=2,"E+",IF((ROUND(TRUNC(('TRI-3'!BN50  ),2),0))&lt;=1,"E-","")))))))))))</f>
        <v/>
      </c>
      <c r="BO50" s="51" t="str">
        <f>IF(OR('TRI-3'!BO50 ="",'TRI-3'!BO50&lt;0,'TRI-3'!BO50  &gt;10),"",IF((ROUND(TRUNC(('TRI-3'!BO50  ),2),0))=10,"A+",IF((ROUND(TRUNC(('TRI-3'!BO50  ),2),0))=9,"A-",IF((ROUND(TRUNC(('TRI-3'!BO50   ),2),0))=8,"B+",IF((ROUND(TRUNC(('TRI-3'!BO50 ),2),0))=7,"B-",IF((ROUND(TRUNC(('TRI-3'!BO50  ),2),0))=6,"C+",IF((ROUND(TRUNC(('TRI-3'!BO50  ),2),0))=5,"C-",IF((ROUND(TRUNC(('TRI-3'!BO50  ),2),0))=4,"D+",IF((ROUND(TRUNC(('TRI-3'!BO50 ),2),0))=3,"D-",IF((ROUND(TRUNC(('TRI-3'!BO50 ),2),0))=2,"E+",IF((ROUND(TRUNC(('TRI-3'!BO50  ),2),0))&lt;=1,"E-","")))))))))))</f>
        <v/>
      </c>
      <c r="BP50" s="51" t="str">
        <f>IF(OR('TRI-3'!BP50 ="",'TRI-3'!BP50&lt;0,'TRI-3'!BP50  &gt;10),"",IF((ROUND(TRUNC(('TRI-3'!BP50  ),2),0))=10,"A+",IF((ROUND(TRUNC(('TRI-3'!BP50  ),2),0))=9,"A-",IF((ROUND(TRUNC(('TRI-3'!BP50   ),2),0))=8,"B+",IF((ROUND(TRUNC(('TRI-3'!BP50 ),2),0))=7,"B-",IF((ROUND(TRUNC(('TRI-3'!BP50  ),2),0))=6,"C+",IF((ROUND(TRUNC(('TRI-3'!BP50  ),2),0))=5,"C-",IF((ROUND(TRUNC(('TRI-3'!BP50  ),2),0))=4,"D+",IF((ROUND(TRUNC(('TRI-3'!BP50 ),2),0))=3,"D-",IF((ROUND(TRUNC(('TRI-3'!BP50 ),2),0))=2,"E+",IF((ROUND(TRUNC(('TRI-3'!BP50  ),2),0))&lt;=1,"E-","")))))))))))</f>
        <v/>
      </c>
      <c r="BQ50" s="51" t="str">
        <f>IF(OR('TRI-3'!BQ50 ="",'TRI-3'!BQ50&lt;0,'TRI-3'!BQ50  &gt;10),"",IF((ROUND(TRUNC(('TRI-3'!BQ50  ),2),0))=10,"A+",IF((ROUND(TRUNC(('TRI-3'!BQ50  ),2),0))=9,"A-",IF((ROUND(TRUNC(('TRI-3'!BQ50   ),2),0))=8,"B+",IF((ROUND(TRUNC(('TRI-3'!BQ50 ),2),0))=7,"B-",IF((ROUND(TRUNC(('TRI-3'!BQ50  ),2),0))=6,"C+",IF((ROUND(TRUNC(('TRI-3'!BQ50  ),2),0))=5,"C-",IF((ROUND(TRUNC(('TRI-3'!BQ50  ),2),0))=4,"D+",IF((ROUND(TRUNC(('TRI-3'!BQ50 ),2),0))=3,"D-",IF((ROUND(TRUNC(('TRI-3'!BQ50 ),2),0))=2,"E+",IF((ROUND(TRUNC(('TRI-3'!BQ50  ),2),0))&lt;=1,"E-","")))))))))))</f>
        <v/>
      </c>
      <c r="BR50" s="51" t="str">
        <f>IF(OR('TRI-3'!BR50 ="",'TRI-3'!BR50&lt;0,'TRI-3'!BR50  &gt;10),"",IF((ROUND(TRUNC(('TRI-3'!BR50  ),2),0))=10,"A+",IF((ROUND(TRUNC(('TRI-3'!BR50  ),2),0))=9,"A-",IF((ROUND(TRUNC(('TRI-3'!BR50   ),2),0))=8,"B+",IF((ROUND(TRUNC(('TRI-3'!BR50 ),2),0))=7,"B-",IF((ROUND(TRUNC(('TRI-3'!BR50  ),2),0))=6,"C+",IF((ROUND(TRUNC(('TRI-3'!BR50  ),2),0))=5,"C-",IF((ROUND(TRUNC(('TRI-3'!BR50  ),2),0))=4,"D+",IF((ROUND(TRUNC(('TRI-3'!BR50 ),2),0))=3,"D-",IF((ROUND(TRUNC(('TRI-3'!BR50 ),2),0))=2,"E+",IF((ROUND(TRUNC(('TRI-3'!BR50  ),2),0))&lt;=1,"E-","")))))))))))</f>
        <v/>
      </c>
      <c r="BS50" s="51" t="str">
        <f>IF(OR('TRI-3'!BS50 ="",'TRI-3'!BS50&lt;0,'TRI-3'!BS50  &gt;10),"",IF((ROUND(TRUNC(('TRI-3'!BS50  ),2),0))=10,"A+",IF((ROUND(TRUNC(('TRI-3'!BS50  ),2),0))=9,"A-",IF((ROUND(TRUNC(('TRI-3'!BS50   ),2),0))=8,"B+",IF((ROUND(TRUNC(('TRI-3'!BS50 ),2),0))=7,"B-",IF((ROUND(TRUNC(('TRI-3'!BS50  ),2),0))=6,"C+",IF((ROUND(TRUNC(('TRI-3'!BS50  ),2),0))=5,"C-",IF((ROUND(TRUNC(('TRI-3'!BS50  ),2),0))=4,"D+",IF((ROUND(TRUNC(('TRI-3'!BS50 ),2),0))=3,"D-",IF((ROUND(TRUNC(('TRI-3'!BS50 ),2),0))=2,"E+",IF((ROUND(TRUNC(('TRI-3'!BS50  ),2),0))&lt;=1,"E-","")))))))))))</f>
        <v/>
      </c>
      <c r="BT50" s="51" t="str">
        <f>IF(OR('TRI-3'!BT50 ="",'TRI-3'!BT50&lt;0,'TRI-3'!BT50  &gt;10),"",IF((ROUND(TRUNC(('TRI-3'!BT50  ),2),0))=10,"A+",IF((ROUND(TRUNC(('TRI-3'!BT50  ),2),0))=9,"A-",IF((ROUND(TRUNC(('TRI-3'!BT50   ),2),0))=8,"B+",IF((ROUND(TRUNC(('TRI-3'!BT50 ),2),0))=7,"B-",IF((ROUND(TRUNC(('TRI-3'!BT50  ),2),0))=6,"C+",IF((ROUND(TRUNC(('TRI-3'!BT50  ),2),0))=5,"C-",IF((ROUND(TRUNC(('TRI-3'!BT50  ),2),0))=4,"D+",IF((ROUND(TRUNC(('TRI-3'!BT50 ),2),0))=3,"D-",IF((ROUND(TRUNC(('TRI-3'!BT50 ),2),0))=2,"E+",IF((ROUND(TRUNC(('TRI-3'!BT50  ),2),0))&lt;=1,"E-","")))))))))))</f>
        <v/>
      </c>
      <c r="BU50" s="51" t="str">
        <f>IF(OR('TRI-3'!BU50 ="",'TRI-3'!BU50&lt;0,'TRI-3'!BU50  &gt;10),"",IF((ROUND(TRUNC(('TRI-3'!BU50  ),2),0))=10,"A+",IF((ROUND(TRUNC(('TRI-3'!BU50  ),2),0))=9,"A-",IF((ROUND(TRUNC(('TRI-3'!BU50   ),2),0))=8,"B+",IF((ROUND(TRUNC(('TRI-3'!BU50 ),2),0))=7,"B-",IF((ROUND(TRUNC(('TRI-3'!BU50  ),2),0))=6,"C+",IF((ROUND(TRUNC(('TRI-3'!BU50  ),2),0))=5,"C-",IF((ROUND(TRUNC(('TRI-3'!BU50  ),2),0))=4,"D+",IF((ROUND(TRUNC(('TRI-3'!BU50 ),2),0))=3,"D-",IF((ROUND(TRUNC(('TRI-3'!BU50 ),2),0))=2,"E+",IF((ROUND(TRUNC(('TRI-3'!BU50  ),2),0))&lt;=1,"E-","")))))))))))</f>
        <v/>
      </c>
      <c r="BV50" s="51" t="str">
        <f>IF(OR('TRI-3'!BV50 ="",'TRI-3'!BV50&lt;0,'TRI-3'!BV50  &gt;10),"",IF((ROUND(TRUNC(('TRI-3'!BV50  ),2),0))=10,"A+",IF((ROUND(TRUNC(('TRI-3'!BV50  ),2),0))=9,"A-",IF((ROUND(TRUNC(('TRI-3'!BV50   ),2),0))=8,"B+",IF((ROUND(TRUNC(('TRI-3'!BV50 ),2),0))=7,"B-",IF((ROUND(TRUNC(('TRI-3'!BV50  ),2),0))=6,"C+",IF((ROUND(TRUNC(('TRI-3'!BV50  ),2),0))=5,"C-",IF((ROUND(TRUNC(('TRI-3'!BV50  ),2),0))=4,"D+",IF((ROUND(TRUNC(('TRI-3'!BV50 ),2),0))=3,"D-",IF((ROUND(TRUNC(('TRI-3'!BV50 ),2),0))=2,"E+",IF((ROUND(TRUNC(('TRI-3'!BV50  ),2),0))&lt;=1,"E-","")))))))))))</f>
        <v/>
      </c>
      <c r="BW50" s="51" t="str">
        <f>IF(OR('TRI-3'!BW50 ="",'TRI-3'!BW50&lt;0,'TRI-3'!BW50  &gt;10),"",IF((ROUND(TRUNC(('TRI-3'!BW50  ),2),0))=10,"A+",IF((ROUND(TRUNC(('TRI-3'!BW50  ),2),0))=9,"A-",IF((ROUND(TRUNC(('TRI-3'!BW50   ),2),0))=8,"B+",IF((ROUND(TRUNC(('TRI-3'!BW50 ),2),0))=7,"B-",IF((ROUND(TRUNC(('TRI-3'!BW50  ),2),0))=6,"C+",IF((ROUND(TRUNC(('TRI-3'!BW50  ),2),0))=5,"C-",IF((ROUND(TRUNC(('TRI-3'!BW50  ),2),0))=4,"D+",IF((ROUND(TRUNC(('TRI-3'!BW50 ),2),0))=3,"D-",IF((ROUND(TRUNC(('TRI-3'!BW50 ),2),0))=2,"E+",IF((ROUND(TRUNC(('TRI-3'!BW50  ),2),0))&lt;=1,"E-","")))))))))))</f>
        <v/>
      </c>
      <c r="BX50" s="51" t="str">
        <f>IF(OR('TRI-3'!BX50 ="",'TRI-3'!BX50&lt;0,'TRI-3'!BX50  &gt;10),"",IF((ROUND(TRUNC(('TRI-3'!BX50  ),2),0))=10,"A+",IF((ROUND(TRUNC(('TRI-3'!BX50  ),2),0))=9,"A-",IF((ROUND(TRUNC(('TRI-3'!BX50   ),2),0))=8,"B+",IF((ROUND(TRUNC(('TRI-3'!BX50 ),2),0))=7,"B-",IF((ROUND(TRUNC(('TRI-3'!BX50  ),2),0))=6,"C+",IF((ROUND(TRUNC(('TRI-3'!BX50  ),2),0))=5,"C-",IF((ROUND(TRUNC(('TRI-3'!BX50  ),2),0))=4,"D+",IF((ROUND(TRUNC(('TRI-3'!BX50 ),2),0))=3,"D-",IF((ROUND(TRUNC(('TRI-3'!BX50 ),2),0))=2,"E+",IF((ROUND(TRUNC(('TRI-3'!BX50  ),2),0))&lt;=1,"E-","")))))))))))</f>
        <v/>
      </c>
      <c r="BY50" s="51" t="str">
        <f>IF(OR('TRI-3'!BY50 ="",'TRI-3'!BY50&lt;0,'TRI-3'!BY50  &gt;10),"",IF((ROUND(TRUNC(('TRI-3'!BY50  ),2),0))=10,"A+",IF((ROUND(TRUNC(('TRI-3'!BY50  ),2),0))=9,"A-",IF((ROUND(TRUNC(('TRI-3'!BY50   ),2),0))=8,"B+",IF((ROUND(TRUNC(('TRI-3'!BY50 ),2),0))=7,"B-",IF((ROUND(TRUNC(('TRI-3'!BY50  ),2),0))=6,"C+",IF((ROUND(TRUNC(('TRI-3'!BY50  ),2),0))=5,"C-",IF((ROUND(TRUNC(('TRI-3'!BY50  ),2),0))=4,"D+",IF((ROUND(TRUNC(('TRI-3'!BY50 ),2),0))=3,"D-",IF((ROUND(TRUNC(('TRI-3'!BY50 ),2),0))=2,"E+",IF((ROUND(TRUNC(('TRI-3'!BY50  ),2),0))&lt;=1,"E-","")))))))))))</f>
        <v/>
      </c>
      <c r="BZ50" s="51" t="str">
        <f>IF(OR('TRI-3'!BZ50 ="",'TRI-3'!BZ50&lt;0,'TRI-3'!BZ50  &gt;10),"",IF((ROUND(TRUNC(('TRI-3'!BZ50  ),2),0))=10,"A+",IF((ROUND(TRUNC(('TRI-3'!BZ50  ),2),0))=9,"A-",IF((ROUND(TRUNC(('TRI-3'!BZ50   ),2),0))=8,"B+",IF((ROUND(TRUNC(('TRI-3'!BZ50 ),2),0))=7,"B-",IF((ROUND(TRUNC(('TRI-3'!BZ50  ),2),0))=6,"C+",IF((ROUND(TRUNC(('TRI-3'!BZ50  ),2),0))=5,"C-",IF((ROUND(TRUNC(('TRI-3'!BZ50  ),2),0))=4,"D+",IF((ROUND(TRUNC(('TRI-3'!BZ50 ),2),0))=3,"D-",IF((ROUND(TRUNC(('TRI-3'!BZ50 ),2),0))=2,"E+",IF((ROUND(TRUNC(('TRI-3'!BZ50  ),2),0))&lt;=1,"E-","")))))))))))</f>
        <v/>
      </c>
      <c r="CA50" s="51" t="str">
        <f>IF(OR('TRI-3'!CA50 ="",'TRI-3'!CA50&lt;0,'TRI-3'!CA50  &gt;10),"",IF((ROUND(TRUNC(('TRI-3'!CA50  ),2),0))=10,"A+",IF((ROUND(TRUNC(('TRI-3'!CA50  ),2),0))=9,"A-",IF((ROUND(TRUNC(('TRI-3'!CA50   ),2),0))=8,"B+",IF((ROUND(TRUNC(('TRI-3'!CA50 ),2),0))=7,"B-",IF((ROUND(TRUNC(('TRI-3'!CA50  ),2),0))=6,"C+",IF((ROUND(TRUNC(('TRI-3'!CA50  ),2),0))=5,"C-",IF((ROUND(TRUNC(('TRI-3'!CA50  ),2),0))=4,"D+",IF((ROUND(TRUNC(('TRI-3'!CA50 ),2),0))=3,"D-",IF((ROUND(TRUNC(('TRI-3'!CA50 ),2),0))=2,"E+",IF((ROUND(TRUNC(('TRI-3'!CA50  ),2),0))&lt;=1,"E-","")))))))))))</f>
        <v/>
      </c>
      <c r="CB50" s="51" t="str">
        <f>IF(OR('TRI-3'!CB50 ="",'TRI-3'!CB50&lt;0,'TRI-3'!CB50  &gt;10),"",IF((ROUND(TRUNC(('TRI-3'!CB50  ),2),0))=10,"A+",IF((ROUND(TRUNC(('TRI-3'!CB50  ),2),0))=9,"A-",IF((ROUND(TRUNC(('TRI-3'!CB50   ),2),0))=8,"B+",IF((ROUND(TRUNC(('TRI-3'!CB50 ),2),0))=7,"B-",IF((ROUND(TRUNC(('TRI-3'!CB50  ),2),0))=6,"C+",IF((ROUND(TRUNC(('TRI-3'!CB50  ),2),0))=5,"C-",IF((ROUND(TRUNC(('TRI-3'!CB50  ),2),0))=4,"D+",IF((ROUND(TRUNC(('TRI-3'!CB50 ),2),0))=3,"D-",IF((ROUND(TRUNC(('TRI-3'!CB50 ),2),0))=2,"E+",IF((ROUND(TRUNC(('TRI-3'!CB50  ),2),0))&lt;=1,"E-","")))))))))))</f>
        <v/>
      </c>
      <c r="CC50" s="51" t="str">
        <f>IF(OR('TRI-3'!CC50 ="",'TRI-3'!CC50&lt;0,'TRI-3'!CC50  &gt;10),"",IF((ROUND(TRUNC(('TRI-3'!CC50  ),2),0))=10,"A+",IF((ROUND(TRUNC(('TRI-3'!CC50  ),2),0))=9,"A-",IF((ROUND(TRUNC(('TRI-3'!CC50   ),2),0))=8,"B+",IF((ROUND(TRUNC(('TRI-3'!CC50 ),2),0))=7,"B-",IF((ROUND(TRUNC(('TRI-3'!CC50  ),2),0))=6,"C+",IF((ROUND(TRUNC(('TRI-3'!CC50  ),2),0))=5,"C-",IF((ROUND(TRUNC(('TRI-3'!CC50  ),2),0))=4,"D+",IF((ROUND(TRUNC(('TRI-3'!CC50 ),2),0))=3,"D-",IF((ROUND(TRUNC(('TRI-3'!CC50 ),2),0))=2,"E+",IF((ROUND(TRUNC(('TRI-3'!CC50  ),2),0))&lt;=1,"E-","")))))))))))</f>
        <v/>
      </c>
      <c r="CD50" s="51" t="str">
        <f>IF(OR('TRI-3'!CD50 ="",'TRI-3'!CD50&lt;0,'TRI-3'!CD50  &gt;10),"",IF((ROUND(TRUNC(('TRI-3'!CD50  ),2),0))=10,"A+",IF((ROUND(TRUNC(('TRI-3'!CD50  ),2),0))=9,"A-",IF((ROUND(TRUNC(('TRI-3'!CD50   ),2),0))=8,"B+",IF((ROUND(TRUNC(('TRI-3'!CD50 ),2),0))=7,"B-",IF((ROUND(TRUNC(('TRI-3'!CD50  ),2),0))=6,"C+",IF((ROUND(TRUNC(('TRI-3'!CD50  ),2),0))=5,"C-",IF((ROUND(TRUNC(('TRI-3'!CD50  ),2),0))=4,"D+",IF((ROUND(TRUNC(('TRI-3'!CD50 ),2),0))=3,"D-",IF((ROUND(TRUNC(('TRI-3'!CD50 ),2),0))=2,"E+",IF((ROUND(TRUNC(('TRI-3'!CD50  ),2),0))&lt;=1,"E-","")))))))))))</f>
        <v/>
      </c>
      <c r="CE50" s="51" t="str">
        <f>IF(OR('TRI-3'!CE50 ="",'TRI-3'!CE50&lt;0,'TRI-3'!CE50  &gt;10),"",IF((ROUND(TRUNC(('TRI-3'!CE50  ),2),0))=10,"A+",IF((ROUND(TRUNC(('TRI-3'!CE50  ),2),0))=9,"A-",IF((ROUND(TRUNC(('TRI-3'!CE50   ),2),0))=8,"B+",IF((ROUND(TRUNC(('TRI-3'!CE50 ),2),0))=7,"B-",IF((ROUND(TRUNC(('TRI-3'!CE50  ),2),0))=6,"C+",IF((ROUND(TRUNC(('TRI-3'!CE50  ),2),0))=5,"C-",IF((ROUND(TRUNC(('TRI-3'!CE50  ),2),0))=4,"D+",IF((ROUND(TRUNC(('TRI-3'!CE50 ),2),0))=3,"D-",IF((ROUND(TRUNC(('TRI-3'!CE50 ),2),0))=2,"E+",IF((ROUND(TRUNC(('TRI-3'!CE50  ),2),0))&lt;=1,"E-","")))))))))))</f>
        <v/>
      </c>
      <c r="CF50" s="51" t="str">
        <f>IF(OR('TRI-3'!CF50 ="",'TRI-3'!CF50&lt;0,'TRI-3'!CF50  &gt;10),"",IF((ROUND(TRUNC(('TRI-3'!CF50  ),2),0))=10,"A+",IF((ROUND(TRUNC(('TRI-3'!CF50  ),2),0))=9,"A-",IF((ROUND(TRUNC(('TRI-3'!CF50   ),2),0))=8,"B+",IF((ROUND(TRUNC(('TRI-3'!CF50 ),2),0))=7,"B-",IF((ROUND(TRUNC(('TRI-3'!CF50  ),2),0))=6,"C+",IF((ROUND(TRUNC(('TRI-3'!CF50  ),2),0))=5,"C-",IF((ROUND(TRUNC(('TRI-3'!CF50  ),2),0))=4,"D+",IF((ROUND(TRUNC(('TRI-3'!CF50 ),2),0))=3,"D-",IF((ROUND(TRUNC(('TRI-3'!CF50 ),2),0))=2,"E+",IF((ROUND(TRUNC(('TRI-3'!CF50  ),2),0))&lt;=1,"E-","")))))))))))</f>
        <v/>
      </c>
      <c r="CG50" s="51" t="str">
        <f>IF(OR('TRI-3'!CG50 ="",'TRI-3'!CG50&lt;0,'TRI-3'!CG50  &gt;10),"",IF((ROUND(TRUNC(('TRI-3'!CG50  ),2),0))=10,"A+",IF((ROUND(TRUNC(('TRI-3'!CG50  ),2),0))=9,"A-",IF((ROUND(TRUNC(('TRI-3'!CG50   ),2),0))=8,"B+",IF((ROUND(TRUNC(('TRI-3'!CG50 ),2),0))=7,"B-",IF((ROUND(TRUNC(('TRI-3'!CG50  ),2),0))=6,"C+",IF((ROUND(TRUNC(('TRI-3'!CG50  ),2),0))=5,"C-",IF((ROUND(TRUNC(('TRI-3'!CG50  ),2),0))=4,"D+",IF((ROUND(TRUNC(('TRI-3'!CG50 ),2),0))=3,"D-",IF((ROUND(TRUNC(('TRI-3'!CG50 ),2),0))=2,"E+",IF((ROUND(TRUNC(('TRI-3'!CG50  ),2),0))&lt;=1,"E-","")))))))))))</f>
        <v/>
      </c>
      <c r="CH50" s="51" t="str">
        <f>IF(OR('TRI-3'!CH50 ="",'TRI-3'!CH50&lt;0,'TRI-3'!CH50  &gt;10),"",IF((ROUND(TRUNC(('TRI-3'!CH50  ),2),0))=10,"A+",IF((ROUND(TRUNC(('TRI-3'!CH50  ),2),0))=9,"A-",IF((ROUND(TRUNC(('TRI-3'!CH50   ),2),0))=8,"B+",IF((ROUND(TRUNC(('TRI-3'!CH50 ),2),0))=7,"B-",IF((ROUND(TRUNC(('TRI-3'!CH50  ),2),0))=6,"C+",IF((ROUND(TRUNC(('TRI-3'!CH50  ),2),0))=5,"C-",IF((ROUND(TRUNC(('TRI-3'!CH50  ),2),0))=4,"D+",IF((ROUND(TRUNC(('TRI-3'!CH50 ),2),0))=3,"D-",IF((ROUND(TRUNC(('TRI-3'!CH50 ),2),0))=2,"E+",IF((ROUND(TRUNC(('TRI-3'!CH50  ),2),0))&lt;=1,"E-","")))))))))))</f>
        <v/>
      </c>
      <c r="CI50" s="51" t="str">
        <f>IF(OR('TRI-3'!CI50 ="",'TRI-3'!CI50&lt;0,'TRI-3'!CI50  &gt;10),"",IF((ROUND(TRUNC(('TRI-3'!CI50  ),2),0))=10,"A+",IF((ROUND(TRUNC(('TRI-3'!CI50  ),2),0))=9,"A-",IF((ROUND(TRUNC(('TRI-3'!CI50   ),2),0))=8,"B+",IF((ROUND(TRUNC(('TRI-3'!CI50 ),2),0))=7,"B-",IF((ROUND(TRUNC(('TRI-3'!CI50  ),2),0))=6,"C+",IF((ROUND(TRUNC(('TRI-3'!CI50  ),2),0))=5,"C-",IF((ROUND(TRUNC(('TRI-3'!CI50  ),2),0))=4,"D+",IF((ROUND(TRUNC(('TRI-3'!CI50 ),2),0))=3,"D-",IF((ROUND(TRUNC(('TRI-3'!CI50 ),2),0))=2,"E+",IF((ROUND(TRUNC(('TRI-3'!CI50  ),2),0))&lt;=1,"E-","")))))))))))</f>
        <v/>
      </c>
      <c r="CJ50" s="51" t="str">
        <f>IF(OR('TRI-3'!CJ50 ="",'TRI-3'!CJ50&lt;0,'TRI-3'!CJ50  &gt;10),"",IF((ROUND(TRUNC(('TRI-3'!CJ50  ),2),0))=10,"A+",IF((ROUND(TRUNC(('TRI-3'!CJ50  ),2),0))=9,"A-",IF((ROUND(TRUNC(('TRI-3'!CJ50   ),2),0))=8,"B+",IF((ROUND(TRUNC(('TRI-3'!CJ50 ),2),0))=7,"B-",IF((ROUND(TRUNC(('TRI-3'!CJ50  ),2),0))=6,"C+",IF((ROUND(TRUNC(('TRI-3'!CJ50  ),2),0))=5,"C-",IF((ROUND(TRUNC(('TRI-3'!CJ50  ),2),0))=4,"D+",IF((ROUND(TRUNC(('TRI-3'!CJ50 ),2),0))=3,"D-",IF((ROUND(TRUNC(('TRI-3'!CJ50 ),2),0))=2,"E+",IF((ROUND(TRUNC(('TRI-3'!CJ50  ),2),0))&lt;=1,"E-","")))))))))))</f>
        <v/>
      </c>
      <c r="CK50" s="51" t="str">
        <f>IF(OR('TRI-3'!CK50 ="",'TRI-3'!CK50&lt;0,'TRI-3'!CK50  &gt;10),"",IF((ROUND(TRUNC(('TRI-3'!CK50  ),2),0))=10,"A+",IF((ROUND(TRUNC(('TRI-3'!CK50  ),2),0))=9,"A-",IF((ROUND(TRUNC(('TRI-3'!CK50   ),2),0))=8,"B+",IF((ROUND(TRUNC(('TRI-3'!CK50 ),2),0))=7,"B-",IF((ROUND(TRUNC(('TRI-3'!CK50  ),2),0))=6,"C+",IF((ROUND(TRUNC(('TRI-3'!CK50  ),2),0))=5,"C-",IF((ROUND(TRUNC(('TRI-3'!CK50  ),2),0))=4,"D+",IF((ROUND(TRUNC(('TRI-3'!CK50 ),2),0))=3,"D-",IF((ROUND(TRUNC(('TRI-3'!CK50 ),2),0))=2,"E+",IF((ROUND(TRUNC(('TRI-3'!CK50  ),2),0))&lt;=1,"E-","")))))))))))</f>
        <v/>
      </c>
      <c r="CL50" s="51" t="str">
        <f>IF(OR('TRI-3'!CL50 ="",'TRI-3'!CL50&lt;0,'TRI-3'!CL50  &gt;10),"",IF((ROUND(TRUNC(('TRI-3'!CL50  ),2),0))=10,"A+",IF((ROUND(TRUNC(('TRI-3'!CL50  ),2),0))=9,"A-",IF((ROUND(TRUNC(('TRI-3'!CL50   ),2),0))=8,"B+",IF((ROUND(TRUNC(('TRI-3'!CL50 ),2),0))=7,"B-",IF((ROUND(TRUNC(('TRI-3'!CL50  ),2),0))=6,"C+",IF((ROUND(TRUNC(('TRI-3'!CL50  ),2),0))=5,"C-",IF((ROUND(TRUNC(('TRI-3'!CL50  ),2),0))=4,"D+",IF((ROUND(TRUNC(('TRI-3'!CL50 ),2),0))=3,"D-",IF((ROUND(TRUNC(('TRI-3'!CL50 ),2),0))=2,"E+",IF((ROUND(TRUNC(('TRI-3'!CL50  ),2),0))&lt;=1,"E-","")))))))))))</f>
        <v/>
      </c>
      <c r="CM50" s="51" t="str">
        <f>IF(OR('TRI-3'!CM50 ="",'TRI-3'!CM50&lt;0,'TRI-3'!CM50  &gt;10),"",IF((ROUND(TRUNC(('TRI-3'!CM50  ),2),0))=10,"A+",IF((ROUND(TRUNC(('TRI-3'!CM50  ),2),0))=9,"A-",IF((ROUND(TRUNC(('TRI-3'!CM50   ),2),0))=8,"B+",IF((ROUND(TRUNC(('TRI-3'!CM50 ),2),0))=7,"B-",IF((ROUND(TRUNC(('TRI-3'!CM50  ),2),0))=6,"C+",IF((ROUND(TRUNC(('TRI-3'!CM50  ),2),0))=5,"C-",IF((ROUND(TRUNC(('TRI-3'!CM50  ),2),0))=4,"D+",IF((ROUND(TRUNC(('TRI-3'!CM50 ),2),0))=3,"D-",IF((ROUND(TRUNC(('TRI-3'!CM50 ),2),0))=2,"E+",IF((ROUND(TRUNC(('TRI-3'!CM50  ),2),0))&lt;=1,"E-","")))))))))))</f>
        <v/>
      </c>
      <c r="CN50" s="51" t="str">
        <f>IF(OR('TRI-3'!CN50 ="",'TRI-3'!CN50&lt;0,'TRI-3'!CN50  &gt;10),"",IF((ROUND(TRUNC(('TRI-3'!CN50  ),2),0))=10,"A+",IF((ROUND(TRUNC(('TRI-3'!CN50  ),2),0))=9,"A-",IF((ROUND(TRUNC(('TRI-3'!CN50   ),2),0))=8,"B+",IF((ROUND(TRUNC(('TRI-3'!CN50 ),2),0))=7,"B-",IF((ROUND(TRUNC(('TRI-3'!CN50  ),2),0))=6,"C+",IF((ROUND(TRUNC(('TRI-3'!CN50  ),2),0))=5,"C-",IF((ROUND(TRUNC(('TRI-3'!CN50  ),2),0))=4,"D+",IF((ROUND(TRUNC(('TRI-3'!CN50 ),2),0))=3,"D-",IF((ROUND(TRUNC(('TRI-3'!CN50 ),2),0))=2,"E+",IF((ROUND(TRUNC(('TRI-3'!CN50  ),2),0))&lt;=1,"E-","")))))))))))</f>
        <v/>
      </c>
      <c r="CO50" s="51" t="str">
        <f>IF(OR('TRI-3'!CO50 ="",'TRI-3'!CO50&lt;0,'TRI-3'!CO50  &gt;10),"",IF((ROUND(TRUNC(('TRI-3'!CO50  ),2),0))=10,"A+",IF((ROUND(TRUNC(('TRI-3'!CO50  ),2),0))=9,"A-",IF((ROUND(TRUNC(('TRI-3'!CO50   ),2),0))=8,"B+",IF((ROUND(TRUNC(('TRI-3'!CO50 ),2),0))=7,"B-",IF((ROUND(TRUNC(('TRI-3'!CO50  ),2),0))=6,"C+",IF((ROUND(TRUNC(('TRI-3'!CO50  ),2),0))=5,"C-",IF((ROUND(TRUNC(('TRI-3'!CO50  ),2),0))=4,"D+",IF((ROUND(TRUNC(('TRI-3'!CO50 ),2),0))=3,"D-",IF((ROUND(TRUNC(('TRI-3'!CO50 ),2),0))=2,"E+",IF((ROUND(TRUNC(('TRI-3'!CO50  ),2),0))&lt;=1,"E-","")))))))))))</f>
        <v/>
      </c>
      <c r="CP50" s="51" t="str">
        <f>IF(OR('TRI-3'!CP50 ="",'TRI-3'!CP50&lt;0,'TRI-3'!CP50  &gt;10),"",IF((ROUND(TRUNC(('TRI-3'!CP50  ),2),0))=10,"A+",IF((ROUND(TRUNC(('TRI-3'!CP50  ),2),0))=9,"A-",IF((ROUND(TRUNC(('TRI-3'!CP50   ),2),0))=8,"B+",IF((ROUND(TRUNC(('TRI-3'!CP50 ),2),0))=7,"B-",IF((ROUND(TRUNC(('TRI-3'!CP50  ),2),0))=6,"C+",IF((ROUND(TRUNC(('TRI-3'!CP50  ),2),0))=5,"C-",IF((ROUND(TRUNC(('TRI-3'!CP50  ),2),0))=4,"D+",IF((ROUND(TRUNC(('TRI-3'!CP50 ),2),0))=3,"D-",IF((ROUND(TRUNC(('TRI-3'!CP50 ),2),0))=2,"E+",IF((ROUND(TRUNC(('TRI-3'!CP50  ),2),0))&lt;=1,"E-","")))))))))))</f>
        <v/>
      </c>
      <c r="CQ50" s="51" t="str">
        <f>IF(OR('TRI-3'!CQ50 ="",'TRI-3'!CQ50&lt;0,'TRI-3'!CQ50  &gt;10),"",IF((ROUND(TRUNC(('TRI-3'!CQ50  ),2),0))=10,"A+",IF((ROUND(TRUNC(('TRI-3'!CQ50  ),2),0))=9,"A-",IF((ROUND(TRUNC(('TRI-3'!CQ50   ),2),0))=8,"B+",IF((ROUND(TRUNC(('TRI-3'!CQ50 ),2),0))=7,"B-",IF((ROUND(TRUNC(('TRI-3'!CQ50  ),2),0))=6,"C+",IF((ROUND(TRUNC(('TRI-3'!CQ50  ),2),0))=5,"C-",IF((ROUND(TRUNC(('TRI-3'!CQ50  ),2),0))=4,"D+",IF((ROUND(TRUNC(('TRI-3'!CQ50 ),2),0))=3,"D-",IF((ROUND(TRUNC(('TRI-3'!CQ50 ),2),0))=2,"E+",IF((ROUND(TRUNC(('TRI-3'!CQ50  ),2),0))&lt;=1,"E-","")))))))))))</f>
        <v/>
      </c>
      <c r="CR50" s="51" t="str">
        <f>IF(OR('TRI-3'!CR50 ="",'TRI-3'!CR50&lt;0,'TRI-3'!CR50  &gt;10),"",IF((ROUND(TRUNC(('TRI-3'!CR50  ),2),0))=10,"A+",IF((ROUND(TRUNC(('TRI-3'!CR50  ),2),0))=9,"A-",IF((ROUND(TRUNC(('TRI-3'!CR50   ),2),0))=8,"B+",IF((ROUND(TRUNC(('TRI-3'!CR50 ),2),0))=7,"B-",IF((ROUND(TRUNC(('TRI-3'!CR50  ),2),0))=6,"C+",IF((ROUND(TRUNC(('TRI-3'!CR50  ),2),0))=5,"C-",IF((ROUND(TRUNC(('TRI-3'!CR50  ),2),0))=4,"D+",IF((ROUND(TRUNC(('TRI-3'!CR50 ),2),0))=3,"D-",IF((ROUND(TRUNC(('TRI-3'!CR50 ),2),0))=2,"E+",IF((ROUND(TRUNC(('TRI-3'!CR50  ),2),0))&lt;=1,"E-","")))))))))))</f>
        <v/>
      </c>
      <c r="CS50" s="51" t="str">
        <f>IF(OR('TRI-3'!CS50 ="",'TRI-3'!CS50&lt;0,'TRI-3'!CS50  &gt;10),"",IF((ROUND(TRUNC(('TRI-3'!CS50  ),2),0))=10,"A+",IF((ROUND(TRUNC(('TRI-3'!CS50  ),2),0))=9,"A-",IF((ROUND(TRUNC(('TRI-3'!CS50   ),2),0))=8,"B+",IF((ROUND(TRUNC(('TRI-3'!CS50 ),2),0))=7,"B-",IF((ROUND(TRUNC(('TRI-3'!CS50  ),2),0))=6,"C+",IF((ROUND(TRUNC(('TRI-3'!CS50  ),2),0))=5,"C-",IF((ROUND(TRUNC(('TRI-3'!CS50  ),2),0))=4,"D+",IF((ROUND(TRUNC(('TRI-3'!CS50 ),2),0))=3,"D-",IF((ROUND(TRUNC(('TRI-3'!CS50 ),2),0))=2,"E+",IF((ROUND(TRUNC(('TRI-3'!CS50  ),2),0))&lt;=1,"E-","")))))))))))</f>
        <v/>
      </c>
      <c r="CT50" s="51" t="str">
        <f>IF(OR('TRI-3'!CT50 ="",'TRI-3'!CT50&lt;0,'TRI-3'!CT50  &gt;10),"",IF((ROUND(TRUNC(('TRI-3'!CT50  ),2),0))=10,"A+",IF((ROUND(TRUNC(('TRI-3'!CT50  ),2),0))=9,"A-",IF((ROUND(TRUNC(('TRI-3'!CT50   ),2),0))=8,"B+",IF((ROUND(TRUNC(('TRI-3'!CT50 ),2),0))=7,"B-",IF((ROUND(TRUNC(('TRI-3'!CT50  ),2),0))=6,"C+",IF((ROUND(TRUNC(('TRI-3'!CT50  ),2),0))=5,"C-",IF((ROUND(TRUNC(('TRI-3'!CT50  ),2),0))=4,"D+",IF((ROUND(TRUNC(('TRI-3'!CT50 ),2),0))=3,"D-",IF((ROUND(TRUNC(('TRI-3'!CT50 ),2),0))=2,"E+",IF((ROUND(TRUNC(('TRI-3'!CT50  ),2),0))&lt;=1,"E-","")))))))))))</f>
        <v/>
      </c>
      <c r="CU50" s="51" t="str">
        <f>IF(OR('TRI-3'!CU50 ="",'TRI-3'!CU50&lt;0,'TRI-3'!CU50  &gt;10),"",IF((ROUND(TRUNC(('TRI-3'!CU50  ),2),0))=10,"A+",IF((ROUND(TRUNC(('TRI-3'!CU50  ),2),0))=9,"A-",IF((ROUND(TRUNC(('TRI-3'!CU50   ),2),0))=8,"B+",IF((ROUND(TRUNC(('TRI-3'!CU50 ),2),0))=7,"B-",IF((ROUND(TRUNC(('TRI-3'!CU50  ),2),0))=6,"C+",IF((ROUND(TRUNC(('TRI-3'!CU50  ),2),0))=5,"C-",IF((ROUND(TRUNC(('TRI-3'!CU50  ),2),0))=4,"D+",IF((ROUND(TRUNC(('TRI-3'!CU50 ),2),0))=3,"D-",IF((ROUND(TRUNC(('TRI-3'!CU50 ),2),0))=2,"E+",IF((ROUND(TRUNC(('TRI-3'!CU50  ),2),0))&lt;=1,"E-","")))))))))))</f>
        <v/>
      </c>
      <c r="CV50" s="51" t="str">
        <f>IF(OR('TRI-3'!CV50 ="",'TRI-3'!CV50&lt;0,'TRI-3'!CV50  &gt;10),"",IF((ROUND(TRUNC(('TRI-3'!CV50  ),2),0))=10,"A+",IF((ROUND(TRUNC(('TRI-3'!CV50  ),2),0))=9,"A-",IF((ROUND(TRUNC(('TRI-3'!CV50   ),2),0))=8,"B+",IF((ROUND(TRUNC(('TRI-3'!CV50 ),2),0))=7,"B-",IF((ROUND(TRUNC(('TRI-3'!CV50  ),2),0))=6,"C+",IF((ROUND(TRUNC(('TRI-3'!CV50  ),2),0))=5,"C-",IF((ROUND(TRUNC(('TRI-3'!CV50  ),2),0))=4,"D+",IF((ROUND(TRUNC(('TRI-3'!CV50 ),2),0))=3,"D-",IF((ROUND(TRUNC(('TRI-3'!CV50 ),2),0))=2,"E+",IF((ROUND(TRUNC(('TRI-3'!CV50  ),2),0))&lt;=1,"E-","")))))))))))</f>
        <v/>
      </c>
      <c r="CW50" s="51" t="str">
        <f>IF(OR('TRI-3'!CW50 ="",'TRI-3'!CW50&lt;0,'TRI-3'!CW50  &gt;10),"",IF((ROUND(TRUNC(('TRI-3'!CW50  ),2),0))=10,"A+",IF((ROUND(TRUNC(('TRI-3'!CW50  ),2),0))=9,"A-",IF((ROUND(TRUNC(('TRI-3'!CW50   ),2),0))=8,"B+",IF((ROUND(TRUNC(('TRI-3'!CW50 ),2),0))=7,"B-",IF((ROUND(TRUNC(('TRI-3'!CW50  ),2),0))=6,"C+",IF((ROUND(TRUNC(('TRI-3'!CW50  ),2),0))=5,"C-",IF((ROUND(TRUNC(('TRI-3'!CW50  ),2),0))=4,"D+",IF((ROUND(TRUNC(('TRI-3'!CW50 ),2),0))=3,"D-",IF((ROUND(TRUNC(('TRI-3'!CW50 ),2),0))=2,"E+",IF((ROUND(TRUNC(('TRI-3'!CW50  ),2),0))&lt;=1,"E-","")))))))))))</f>
        <v/>
      </c>
      <c r="CX50" s="51" t="str">
        <f>IF(OR('TRI-3'!CX50 ="",'TRI-3'!CX50&lt;0,'TRI-3'!CX50  &gt;10),"",IF((ROUND(TRUNC(('TRI-3'!CX50  ),2),0))=10,"A+",IF((ROUND(TRUNC(('TRI-3'!CX50  ),2),0))=9,"A-",IF((ROUND(TRUNC(('TRI-3'!CX50   ),2),0))=8,"B+",IF((ROUND(TRUNC(('TRI-3'!CX50 ),2),0))=7,"B-",IF((ROUND(TRUNC(('TRI-3'!CX50  ),2),0))=6,"C+",IF((ROUND(TRUNC(('TRI-3'!CX50  ),2),0))=5,"C-",IF((ROUND(TRUNC(('TRI-3'!CX50  ),2),0))=4,"D+",IF((ROUND(TRUNC(('TRI-3'!CX50 ),2),0))=3,"D-",IF((ROUND(TRUNC(('TRI-3'!CX50 ),2),0))=2,"E+",IF((ROUND(TRUNC(('TRI-3'!CX50  ),2),0))&lt;=1,"E-","")))))))))))</f>
        <v/>
      </c>
      <c r="CY50" s="51" t="str">
        <f>IF(OR('TRI-3'!CY50 ="",'TRI-3'!CY50&lt;0,'TRI-3'!CY50  &gt;10),"",IF((ROUND(TRUNC(('TRI-3'!CY50  ),2),0))=10,"A+",IF((ROUND(TRUNC(('TRI-3'!CY50  ),2),0))=9,"A-",IF((ROUND(TRUNC(('TRI-3'!CY50   ),2),0))=8,"B+",IF((ROUND(TRUNC(('TRI-3'!CY50 ),2),0))=7,"B-",IF((ROUND(TRUNC(('TRI-3'!CY50  ),2),0))=6,"C+",IF((ROUND(TRUNC(('TRI-3'!CY50  ),2),0))=5,"C-",IF((ROUND(TRUNC(('TRI-3'!CY50  ),2),0))=4,"D+",IF((ROUND(TRUNC(('TRI-3'!CY50 ),2),0))=3,"D-",IF((ROUND(TRUNC(('TRI-3'!CY50 ),2),0))=2,"E+",IF((ROUND(TRUNC(('TRI-3'!CY50  ),2),0))&lt;=1,"E-","")))))))))))</f>
        <v/>
      </c>
      <c r="CZ50" s="51" t="str">
        <f>IF(OR('TRI-3'!CZ50 ="",'TRI-3'!CZ50&lt;0,'TRI-3'!CZ50  &gt;10),"",IF((ROUND(TRUNC(('TRI-3'!CZ50  ),2),0))=10,"A+",IF((ROUND(TRUNC(('TRI-3'!CZ50  ),2),0))=9,"A-",IF((ROUND(TRUNC(('TRI-3'!CZ50   ),2),0))=8,"B+",IF((ROUND(TRUNC(('TRI-3'!CZ50 ),2),0))=7,"B-",IF((ROUND(TRUNC(('TRI-3'!CZ50  ),2),0))=6,"C+",IF((ROUND(TRUNC(('TRI-3'!CZ50  ),2),0))=5,"C-",IF((ROUND(TRUNC(('TRI-3'!CZ50  ),2),0))=4,"D+",IF((ROUND(TRUNC(('TRI-3'!CZ50 ),2),0))=3,"D-",IF((ROUND(TRUNC(('TRI-3'!CZ50 ),2),0))=2,"E+",IF((ROUND(TRUNC(('TRI-3'!CZ50  ),2),0))&lt;=1,"E-","")))))))))))</f>
        <v/>
      </c>
      <c r="DA50" s="51" t="str">
        <f>IF(OR('TRI-3'!DA50 ="",'TRI-3'!DA50&lt;0,'TRI-3'!DA50  &gt;10),"",IF((ROUND(TRUNC(('TRI-3'!DA50  ),2),0))=10,"A+",IF((ROUND(TRUNC(('TRI-3'!DA50  ),2),0))=9,"A-",IF((ROUND(TRUNC(('TRI-3'!DA50   ),2),0))=8,"B+",IF((ROUND(TRUNC(('TRI-3'!DA50 ),2),0))=7,"B-",IF((ROUND(TRUNC(('TRI-3'!DA50  ),2),0))=6,"C+",IF((ROUND(TRUNC(('TRI-3'!DA50  ),2),0))=5,"C-",IF((ROUND(TRUNC(('TRI-3'!DA50  ),2),0))=4,"D+",IF((ROUND(TRUNC(('TRI-3'!DA50 ),2),0))=3,"D-",IF((ROUND(TRUNC(('TRI-3'!DA50 ),2),0))=2,"E+",IF((ROUND(TRUNC(('TRI-3'!DA50  ),2),0))&lt;=1,"E-","")))))))))))</f>
        <v/>
      </c>
      <c r="DB50" s="51" t="str">
        <f>IF(OR('TRI-3'!DB50 ="",'TRI-3'!DB50&lt;0,'TRI-3'!DB50  &gt;10),"",IF((ROUND(TRUNC(('TRI-3'!DB50  ),2),0))=10,"A+",IF((ROUND(TRUNC(('TRI-3'!DB50  ),2),0))=9,"A-",IF((ROUND(TRUNC(('TRI-3'!DB50   ),2),0))=8,"B+",IF((ROUND(TRUNC(('TRI-3'!DB50 ),2),0))=7,"B-",IF((ROUND(TRUNC(('TRI-3'!DB50  ),2),0))=6,"C+",IF((ROUND(TRUNC(('TRI-3'!DB50  ),2),0))=5,"C-",IF((ROUND(TRUNC(('TRI-3'!DB50  ),2),0))=4,"D+",IF((ROUND(TRUNC(('TRI-3'!DB50 ),2),0))=3,"D-",IF((ROUND(TRUNC(('TRI-3'!DB50 ),2),0))=2,"E+",IF((ROUND(TRUNC(('TRI-3'!DB50  ),2),0))&lt;=1,"E-","")))))))))))</f>
        <v/>
      </c>
      <c r="DC50" s="51" t="str">
        <f>IF(OR('TRI-3'!DC50 ="",'TRI-3'!DC50&lt;0,'TRI-3'!DC50  &gt;10),"",IF((ROUND(TRUNC(('TRI-3'!DC50  ),2),0))=10,"A+",IF((ROUND(TRUNC(('TRI-3'!DC50  ),2),0))=9,"A-",IF((ROUND(TRUNC(('TRI-3'!DC50   ),2),0))=8,"B+",IF((ROUND(TRUNC(('TRI-3'!DC50 ),2),0))=7,"B-",IF((ROUND(TRUNC(('TRI-3'!DC50  ),2),0))=6,"C+",IF((ROUND(TRUNC(('TRI-3'!DC50  ),2),0))=5,"C-",IF((ROUND(TRUNC(('TRI-3'!DC50  ),2),0))=4,"D+",IF((ROUND(TRUNC(('TRI-3'!DC50 ),2),0))=3,"D-",IF((ROUND(TRUNC(('TRI-3'!DC50 ),2),0))=2,"E+",IF((ROUND(TRUNC(('TRI-3'!DC50  ),2),0))&lt;=1,"E-","")))))))))))</f>
        <v/>
      </c>
      <c r="DD50" s="51" t="str">
        <f>IF(OR('TRI-3'!DD50 ="",'TRI-3'!DD50&lt;0,'TRI-3'!DD50  &gt;10),"",IF((ROUND(TRUNC(('TRI-3'!DD50  ),2),0))=10,"A+",IF((ROUND(TRUNC(('TRI-3'!DD50  ),2),0))=9,"A-",IF((ROUND(TRUNC(('TRI-3'!DD50   ),2),0))=8,"B+",IF((ROUND(TRUNC(('TRI-3'!DD50 ),2),0))=7,"B-",IF((ROUND(TRUNC(('TRI-3'!DD50  ),2),0))=6,"C+",IF((ROUND(TRUNC(('TRI-3'!DD50  ),2),0))=5,"C-",IF((ROUND(TRUNC(('TRI-3'!DD50  ),2),0))=4,"D+",IF((ROUND(TRUNC(('TRI-3'!DD50 ),2),0))=3,"D-",IF((ROUND(TRUNC(('TRI-3'!DD50 ),2),0))=2,"E+",IF((ROUND(TRUNC(('TRI-3'!DD50  ),2),0))&lt;=1,"E-","")))))))))))</f>
        <v/>
      </c>
      <c r="DE50" s="51" t="str">
        <f>IF(OR('TRI-3'!DE50 ="",'TRI-3'!DE50&lt;0,'TRI-3'!DE50  &gt;10),"",IF((ROUND(TRUNC(('TRI-3'!DE50  ),2),0))=10,"A+",IF((ROUND(TRUNC(('TRI-3'!DE50  ),2),0))=9,"A-",IF((ROUND(TRUNC(('TRI-3'!DE50   ),2),0))=8,"B+",IF((ROUND(TRUNC(('TRI-3'!DE50 ),2),0))=7,"B-",IF((ROUND(TRUNC(('TRI-3'!DE50  ),2),0))=6,"C+",IF((ROUND(TRUNC(('TRI-3'!DE50  ),2),0))=5,"C-",IF((ROUND(TRUNC(('TRI-3'!DE50  ),2),0))=4,"D+",IF((ROUND(TRUNC(('TRI-3'!DE50 ),2),0))=3,"D-",IF((ROUND(TRUNC(('TRI-3'!DE50 ),2),0))=2,"E+",IF((ROUND(TRUNC(('TRI-3'!DE50  ),2),0))&lt;=1,"E-","")))))))))))</f>
        <v/>
      </c>
      <c r="DF50" s="51" t="str">
        <f>IF(OR('TRI-3'!DF50 ="",'TRI-3'!DF50&lt;0,'TRI-3'!DF50  &gt;10),"",IF((ROUND(TRUNC(('TRI-3'!DF50  ),2),0))=10,"A+",IF((ROUND(TRUNC(('TRI-3'!DF50  ),2),0))=9,"A-",IF((ROUND(TRUNC(('TRI-3'!DF50   ),2),0))=8,"B+",IF((ROUND(TRUNC(('TRI-3'!DF50 ),2),0))=7,"B-",IF((ROUND(TRUNC(('TRI-3'!DF50  ),2),0))=6,"C+",IF((ROUND(TRUNC(('TRI-3'!DF50  ),2),0))=5,"C-",IF((ROUND(TRUNC(('TRI-3'!DF50  ),2),0))=4,"D+",IF((ROUND(TRUNC(('TRI-3'!DF50 ),2),0))=3,"D-",IF((ROUND(TRUNC(('TRI-3'!DF50 ),2),0))=2,"E+",IF((ROUND(TRUNC(('TRI-3'!DF50  ),2),0))&lt;=1,"E-","")))))))))))</f>
        <v/>
      </c>
      <c r="DG50" s="51" t="str">
        <f>IF(OR('TRI-3'!DG50 ="",'TRI-3'!DG50&lt;0,'TRI-3'!DG50  &gt;10),"",IF((ROUND(TRUNC(('TRI-3'!DG50  ),2),0))=10,"A+",IF((ROUND(TRUNC(('TRI-3'!DG50  ),2),0))=9,"A-",IF((ROUND(TRUNC(('TRI-3'!DG50   ),2),0))=8,"B+",IF((ROUND(TRUNC(('TRI-3'!DG50 ),2),0))=7,"B-",IF((ROUND(TRUNC(('TRI-3'!DG50  ),2),0))=6,"C+",IF((ROUND(TRUNC(('TRI-3'!DG50  ),2),0))=5,"C-",IF((ROUND(TRUNC(('TRI-3'!DG50  ),2),0))=4,"D+",IF((ROUND(TRUNC(('TRI-3'!DG50 ),2),0))=3,"D-",IF((ROUND(TRUNC(('TRI-3'!DG50 ),2),0))=2,"E+",IF((ROUND(TRUNC(('TRI-3'!DG50  ),2),0))&lt;=1,"E-","")))))))))))</f>
        <v/>
      </c>
      <c r="DH50" s="51" t="str">
        <f>IF(OR('TRI-3'!DH50 ="",'TRI-3'!DH50&lt;0,'TRI-3'!DH50  &gt;10),"",IF((ROUND(TRUNC(('TRI-3'!DH50  ),2),0))=10,"A+",IF((ROUND(TRUNC(('TRI-3'!DH50  ),2),0))=9,"A-",IF((ROUND(TRUNC(('TRI-3'!DH50   ),2),0))=8,"B+",IF((ROUND(TRUNC(('TRI-3'!DH50 ),2),0))=7,"B-",IF((ROUND(TRUNC(('TRI-3'!DH50  ),2),0))=6,"C+",IF((ROUND(TRUNC(('TRI-3'!DH50  ),2),0))=5,"C-",IF((ROUND(TRUNC(('TRI-3'!DH50  ),2),0))=4,"D+",IF((ROUND(TRUNC(('TRI-3'!DH50 ),2),0))=3,"D-",IF((ROUND(TRUNC(('TRI-3'!DH50 ),2),0))=2,"E+",IF((ROUND(TRUNC(('TRI-3'!DH50  ),2),0))&lt;=1,"E-","")))))))))))</f>
        <v/>
      </c>
      <c r="DI50" s="51" t="str">
        <f>IF(OR('TRI-3'!DI50 ="",'TRI-3'!DI50&lt;0,'TRI-3'!DI50  &gt;10),"",IF((ROUND(TRUNC(('TRI-3'!DI50  ),2),0))=10,"A+",IF((ROUND(TRUNC(('TRI-3'!DI50  ),2),0))=9,"A-",IF((ROUND(TRUNC(('TRI-3'!DI50   ),2),0))=8,"B+",IF((ROUND(TRUNC(('TRI-3'!DI50 ),2),0))=7,"B-",IF((ROUND(TRUNC(('TRI-3'!DI50  ),2),0))=6,"C+",IF((ROUND(TRUNC(('TRI-3'!DI50  ),2),0))=5,"C-",IF((ROUND(TRUNC(('TRI-3'!DI50  ),2),0))=4,"D+",IF((ROUND(TRUNC(('TRI-3'!DI50 ),2),0))=3,"D-",IF((ROUND(TRUNC(('TRI-3'!DI50 ),2),0))=2,"E+",IF((ROUND(TRUNC(('TRI-3'!DI50  ),2),0))&lt;=1,"E-","")))))))))))</f>
        <v/>
      </c>
      <c r="DJ50" s="51" t="str">
        <f>IF(OR('TRI-3'!DJ50 ="",'TRI-3'!DJ50&lt;0,'TRI-3'!DJ50  &gt;10),"",IF((ROUND(TRUNC(('TRI-3'!DJ50  ),2),0))=10,"A+",IF((ROUND(TRUNC(('TRI-3'!DJ50  ),2),0))=9,"A-",IF((ROUND(TRUNC(('TRI-3'!DJ50   ),2),0))=8,"B+",IF((ROUND(TRUNC(('TRI-3'!DJ50 ),2),0))=7,"B-",IF((ROUND(TRUNC(('TRI-3'!DJ50  ),2),0))=6,"C+",IF((ROUND(TRUNC(('TRI-3'!DJ50  ),2),0))=5,"C-",IF((ROUND(TRUNC(('TRI-3'!DJ50  ),2),0))=4,"D+",IF((ROUND(TRUNC(('TRI-3'!DJ50 ),2),0))=3,"D-",IF((ROUND(TRUNC(('TRI-3'!DJ50 ),2),0))=2,"E+",IF((ROUND(TRUNC(('TRI-3'!DJ50  ),2),0))&lt;=1,"E-","")))))))))))</f>
        <v/>
      </c>
      <c r="DK50" s="51" t="str">
        <f>IF(OR('TRI-3'!DK50 ="",'TRI-3'!DK50&lt;0,'TRI-3'!DK50  &gt;10),"",IF((ROUND(TRUNC(('TRI-3'!DK50  ),2),0))=10,"A+",IF((ROUND(TRUNC(('TRI-3'!DK50  ),2),0))=9,"A-",IF((ROUND(TRUNC(('TRI-3'!DK50   ),2),0))=8,"B+",IF((ROUND(TRUNC(('TRI-3'!DK50 ),2),0))=7,"B-",IF((ROUND(TRUNC(('TRI-3'!DK50  ),2),0))=6,"C+",IF((ROUND(TRUNC(('TRI-3'!DK50  ),2),0))=5,"C-",IF((ROUND(TRUNC(('TRI-3'!DK50  ),2),0))=4,"D+",IF((ROUND(TRUNC(('TRI-3'!DK50 ),2),0))=3,"D-",IF((ROUND(TRUNC(('TRI-3'!DK50 ),2),0))=2,"E+",IF((ROUND(TRUNC(('TRI-3'!DK50  ),2),0))&lt;=1,"E-","")))))))))))</f>
        <v/>
      </c>
      <c r="DL50" s="51" t="str">
        <f>IF(OR('TRI-3'!DL50 ="",'TRI-3'!DL50&lt;0,'TRI-3'!DL50  &gt;10),"",IF((ROUND(TRUNC(('TRI-3'!DL50  ),2),0))=10,"A+",IF((ROUND(TRUNC(('TRI-3'!DL50  ),2),0))=9,"A-",IF((ROUND(TRUNC(('TRI-3'!DL50   ),2),0))=8,"B+",IF((ROUND(TRUNC(('TRI-3'!DL50 ),2),0))=7,"B-",IF((ROUND(TRUNC(('TRI-3'!DL50  ),2),0))=6,"C+",IF((ROUND(TRUNC(('TRI-3'!DL50  ),2),0))=5,"C-",IF((ROUND(TRUNC(('TRI-3'!DL50  ),2),0))=4,"D+",IF((ROUND(TRUNC(('TRI-3'!DL50 ),2),0))=3,"D-",IF((ROUND(TRUNC(('TRI-3'!DL50 ),2),0))=2,"E+",IF((ROUND(TRUNC(('TRI-3'!DL50  ),2),0))&lt;=1,"E-","")))))))))))</f>
        <v/>
      </c>
      <c r="DM50" s="51" t="str">
        <f>IF(OR('TRI-3'!DM50 ="",'TRI-3'!DM50&lt;0,'TRI-3'!DM50  &gt;10),"",IF((ROUND(TRUNC(('TRI-3'!DM50  ),2),0))=10,"A+",IF((ROUND(TRUNC(('TRI-3'!DM50  ),2),0))=9,"A-",IF((ROUND(TRUNC(('TRI-3'!DM50   ),2),0))=8,"B+",IF((ROUND(TRUNC(('TRI-3'!DM50 ),2),0))=7,"B-",IF((ROUND(TRUNC(('TRI-3'!DM50  ),2),0))=6,"C+",IF((ROUND(TRUNC(('TRI-3'!DM50  ),2),0))=5,"C-",IF((ROUND(TRUNC(('TRI-3'!DM50  ),2),0))=4,"D+",IF((ROUND(TRUNC(('TRI-3'!DM50 ),2),0))=3,"D-",IF((ROUND(TRUNC(('TRI-3'!DM50 ),2),0))=2,"E+",IF((ROUND(TRUNC(('TRI-3'!DM50  ),2),0))&lt;=1,"E-","")))))))))))</f>
        <v/>
      </c>
      <c r="DN50" s="51" t="str">
        <f>IF(OR('TRI-3'!DN50 ="",'TRI-3'!DN50&lt;0,'TRI-3'!DN50  &gt;10),"",IF((ROUND(TRUNC(('TRI-3'!DN50  ),2),0))=10,"A+",IF((ROUND(TRUNC(('TRI-3'!DN50  ),2),0))=9,"A-",IF((ROUND(TRUNC(('TRI-3'!DN50   ),2),0))=8,"B+",IF((ROUND(TRUNC(('TRI-3'!DN50 ),2),0))=7,"B-",IF((ROUND(TRUNC(('TRI-3'!DN50  ),2),0))=6,"C+",IF((ROUND(TRUNC(('TRI-3'!DN50  ),2),0))=5,"C-",IF((ROUND(TRUNC(('TRI-3'!DN50  ),2),0))=4,"D+",IF((ROUND(TRUNC(('TRI-3'!DN50 ),2),0))=3,"D-",IF((ROUND(TRUNC(('TRI-3'!DN50 ),2),0))=2,"E+",IF((ROUND(TRUNC(('TRI-3'!DN50  ),2),0))&lt;=1,"E-","")))))))))))</f>
        <v/>
      </c>
      <c r="DO50" s="51" t="str">
        <f>IF(OR('TRI-3'!DO50 ="",'TRI-3'!DO50&lt;0,'TRI-3'!DO50  &gt;10),"",IF((ROUND(TRUNC(('TRI-3'!DO50  ),2),0))=10,"A+",IF((ROUND(TRUNC(('TRI-3'!DO50  ),2),0))=9,"A-",IF((ROUND(TRUNC(('TRI-3'!DO50   ),2),0))=8,"B+",IF((ROUND(TRUNC(('TRI-3'!DO50 ),2),0))=7,"B-",IF((ROUND(TRUNC(('TRI-3'!DO50  ),2),0))=6,"C+",IF((ROUND(TRUNC(('TRI-3'!DO50  ),2),0))=5,"C-",IF((ROUND(TRUNC(('TRI-3'!DO50  ),2),0))=4,"D+",IF((ROUND(TRUNC(('TRI-3'!DO50 ),2),0))=3,"D-",IF((ROUND(TRUNC(('TRI-3'!DO50 ),2),0))=2,"E+",IF((ROUND(TRUNC(('TRI-3'!DO50  ),2),0))&lt;=1,"E-","")))))))))))</f>
        <v/>
      </c>
      <c r="DP50" s="51" t="str">
        <f>IF(OR('TRI-3'!DP50 ="",'TRI-3'!DP50&lt;0,'TRI-3'!DP50  &gt;10),"",IF((ROUND(TRUNC(('TRI-3'!DP50  ),2),0))=10,"A+",IF((ROUND(TRUNC(('TRI-3'!DP50  ),2),0))=9,"A-",IF((ROUND(TRUNC(('TRI-3'!DP50   ),2),0))=8,"B+",IF((ROUND(TRUNC(('TRI-3'!DP50 ),2),0))=7,"B-",IF((ROUND(TRUNC(('TRI-3'!DP50  ),2),0))=6,"C+",IF((ROUND(TRUNC(('TRI-3'!DP50  ),2),0))=5,"C-",IF((ROUND(TRUNC(('TRI-3'!DP50  ),2),0))=4,"D+",IF((ROUND(TRUNC(('TRI-3'!DP50 ),2),0))=3,"D-",IF((ROUND(TRUNC(('TRI-3'!DP50 ),2),0))=2,"E+",IF((ROUND(TRUNC(('TRI-3'!DP50  ),2),0))&lt;=1,"E-","")))))))))))</f>
        <v/>
      </c>
      <c r="DQ50" s="51" t="str">
        <f>IF(OR('TRI-3'!DQ50 ="",'TRI-3'!DQ50&lt;0,'TRI-3'!DQ50  &gt;10),"",IF((ROUND(TRUNC(('TRI-3'!DQ50  ),2),0))=10,"A+",IF((ROUND(TRUNC(('TRI-3'!DQ50  ),2),0))=9,"A-",IF((ROUND(TRUNC(('TRI-3'!DQ50   ),2),0))=8,"B+",IF((ROUND(TRUNC(('TRI-3'!DQ50 ),2),0))=7,"B-",IF((ROUND(TRUNC(('TRI-3'!DQ50  ),2),0))=6,"C+",IF((ROUND(TRUNC(('TRI-3'!DQ50  ),2),0))=5,"C-",IF((ROUND(TRUNC(('TRI-3'!DQ50  ),2),0))=4,"D+",IF((ROUND(TRUNC(('TRI-3'!DQ50 ),2),0))=3,"D-",IF((ROUND(TRUNC(('TRI-3'!DQ50 ),2),0))=2,"E+",IF((ROUND(TRUNC(('TRI-3'!DQ50  ),2),0))&lt;=1,"E-","")))))))))))</f>
        <v/>
      </c>
      <c r="DR50" s="51" t="str">
        <f>IF(OR('TRI-3'!DR50 ="",'TRI-3'!DR50&lt;0,'TRI-3'!DR50  &gt;10),"",IF((ROUND(TRUNC(('TRI-3'!DR50  ),2),0))=10,"A+",IF((ROUND(TRUNC(('TRI-3'!DR50  ),2),0))=9,"A-",IF((ROUND(TRUNC(('TRI-3'!DR50   ),2),0))=8,"B+",IF((ROUND(TRUNC(('TRI-3'!DR50 ),2),0))=7,"B-",IF((ROUND(TRUNC(('TRI-3'!DR50  ),2),0))=6,"C+",IF((ROUND(TRUNC(('TRI-3'!DR50  ),2),0))=5,"C-",IF((ROUND(TRUNC(('TRI-3'!DR50  ),2),0))=4,"D+",IF((ROUND(TRUNC(('TRI-3'!DR50 ),2),0))=3,"D-",IF((ROUND(TRUNC(('TRI-3'!DR50 ),2),0))=2,"E+",IF((ROUND(TRUNC(('TRI-3'!DR50  ),2),0))&lt;=1,"E-","")))))))))))</f>
        <v/>
      </c>
      <c r="DS50" s="51" t="str">
        <f>IF(OR('TRI-3'!DS50 ="",'TRI-3'!DS50&lt;0,'TRI-3'!DS50  &gt;10),"",IF((ROUND(TRUNC(('TRI-3'!DS50  ),2),0))=10,"A+",IF((ROUND(TRUNC(('TRI-3'!DS50  ),2),0))=9,"A-",IF((ROUND(TRUNC(('TRI-3'!DS50   ),2),0))=8,"B+",IF((ROUND(TRUNC(('TRI-3'!DS50 ),2),0))=7,"B-",IF((ROUND(TRUNC(('TRI-3'!DS50  ),2),0))=6,"C+",IF((ROUND(TRUNC(('TRI-3'!DS50  ),2),0))=5,"C-",IF((ROUND(TRUNC(('TRI-3'!DS50  ),2),0))=4,"D+",IF((ROUND(TRUNC(('TRI-3'!DS50 ),2),0))=3,"D-",IF((ROUND(TRUNC(('TRI-3'!DS50 ),2),0))=2,"E+",IF((ROUND(TRUNC(('TRI-3'!DS50  ),2),0))&lt;=1,"E-","")))))))))))</f>
        <v/>
      </c>
      <c r="DT50" s="51" t="str">
        <f>IF(OR('TRI-3'!DT50 ="",'TRI-3'!DT50&lt;0,'TRI-3'!DT50  &gt;10),"",IF((ROUND(TRUNC(('TRI-3'!DT50  ),2),0))=10,"A+",IF((ROUND(TRUNC(('TRI-3'!DT50  ),2),0))=9,"A-",IF((ROUND(TRUNC(('TRI-3'!DT50   ),2),0))=8,"B+",IF((ROUND(TRUNC(('TRI-3'!DT50 ),2),0))=7,"B-",IF((ROUND(TRUNC(('TRI-3'!DT50  ),2),0))=6,"C+",IF((ROUND(TRUNC(('TRI-3'!DT50  ),2),0))=5,"C-",IF((ROUND(TRUNC(('TRI-3'!DT50  ),2),0))=4,"D+",IF((ROUND(TRUNC(('TRI-3'!DT50 ),2),0))=3,"D-",IF((ROUND(TRUNC(('TRI-3'!DT50 ),2),0))=2,"E+",IF((ROUND(TRUNC(('TRI-3'!DT50  ),2),0))&lt;=1,"E-","")))))))))))</f>
        <v/>
      </c>
      <c r="DU50" s="51" t="str">
        <f>IF(OR('TRI-3'!DU50 ="",'TRI-3'!DU50&lt;0,'TRI-3'!DU50  &gt;10),"",IF((ROUND(TRUNC(('TRI-3'!DU50  ),2),0))=10,"A+",IF((ROUND(TRUNC(('TRI-3'!DU50  ),2),0))=9,"A-",IF((ROUND(TRUNC(('TRI-3'!DU50   ),2),0))=8,"B+",IF((ROUND(TRUNC(('TRI-3'!DU50 ),2),0))=7,"B-",IF((ROUND(TRUNC(('TRI-3'!DU50  ),2),0))=6,"C+",IF((ROUND(TRUNC(('TRI-3'!DU50  ),2),0))=5,"C-",IF((ROUND(TRUNC(('TRI-3'!DU50  ),2),0))=4,"D+",IF((ROUND(TRUNC(('TRI-3'!DU50 ),2),0))=3,"D-",IF((ROUND(TRUNC(('TRI-3'!DU50 ),2),0))=2,"E+",IF((ROUND(TRUNC(('TRI-3'!DU50  ),2),0))&lt;=1,"E-","")))))))))))</f>
        <v/>
      </c>
      <c r="DV50" s="51" t="str">
        <f>IF(OR('TRI-3'!DV50 ="",'TRI-3'!DV50&lt;0,'TRI-3'!DV50  &gt;10),"",IF((ROUND(TRUNC(('TRI-3'!DV50  ),2),0))=10,"A+",IF((ROUND(TRUNC(('TRI-3'!DV50  ),2),0))=9,"A-",IF((ROUND(TRUNC(('TRI-3'!DV50   ),2),0))=8,"B+",IF((ROUND(TRUNC(('TRI-3'!DV50 ),2),0))=7,"B-",IF((ROUND(TRUNC(('TRI-3'!DV50  ),2),0))=6,"C+",IF((ROUND(TRUNC(('TRI-3'!DV50  ),2),0))=5,"C-",IF((ROUND(TRUNC(('TRI-3'!DV50  ),2),0))=4,"D+",IF((ROUND(TRUNC(('TRI-3'!DV50 ),2),0))=3,"D-",IF((ROUND(TRUNC(('TRI-3'!DV50 ),2),0))=2,"E+",IF((ROUND(TRUNC(('TRI-3'!DV50  ),2),0))&lt;=1,"E-","")))))))))))</f>
        <v/>
      </c>
      <c r="DW50" s="51" t="str">
        <f>IF(OR('TRI-3'!DW50 ="",'TRI-3'!DW50&lt;0,'TRI-3'!DW50  &gt;10),"",IF((ROUND(TRUNC(('TRI-3'!DW50  ),2),0))=10,"A+",IF((ROUND(TRUNC(('TRI-3'!DW50  ),2),0))=9,"A-",IF((ROUND(TRUNC(('TRI-3'!DW50   ),2),0))=8,"B+",IF((ROUND(TRUNC(('TRI-3'!DW50 ),2),0))=7,"B-",IF((ROUND(TRUNC(('TRI-3'!DW50  ),2),0))=6,"C+",IF((ROUND(TRUNC(('TRI-3'!DW50  ),2),0))=5,"C-",IF((ROUND(TRUNC(('TRI-3'!DW50  ),2),0))=4,"D+",IF((ROUND(TRUNC(('TRI-3'!DW50 ),2),0))=3,"D-",IF((ROUND(TRUNC(('TRI-3'!DW50 ),2),0))=2,"E+",IF((ROUND(TRUNC(('TRI-3'!DW50  ),2),0))&lt;=1,"E-","")))))))))))</f>
        <v/>
      </c>
      <c r="DX50" s="51" t="str">
        <f>IF(OR('TRI-3'!DX50 ="",'TRI-3'!DX50&lt;0,'TRI-3'!DX50  &gt;10),"",IF((ROUND(TRUNC(('TRI-3'!DX50  ),2),0))=10,"A+",IF((ROUND(TRUNC(('TRI-3'!DX50  ),2),0))=9,"A-",IF((ROUND(TRUNC(('TRI-3'!DX50   ),2),0))=8,"B+",IF((ROUND(TRUNC(('TRI-3'!DX50 ),2),0))=7,"B-",IF((ROUND(TRUNC(('TRI-3'!DX50  ),2),0))=6,"C+",IF((ROUND(TRUNC(('TRI-3'!DX50  ),2),0))=5,"C-",IF((ROUND(TRUNC(('TRI-3'!DX50  ),2),0))=4,"D+",IF((ROUND(TRUNC(('TRI-3'!DX50 ),2),0))=3,"D-",IF((ROUND(TRUNC(('TRI-3'!DX50 ),2),0))=2,"E+",IF((ROUND(TRUNC(('TRI-3'!DX50  ),2),0))&lt;=1,"E-","")))))))))))</f>
        <v/>
      </c>
      <c r="DY50" s="51" t="str">
        <f>IF(OR('TRI-3'!DY50 ="",'TRI-3'!DY50&lt;0,'TRI-3'!DY50  &gt;10),"",IF((ROUND(TRUNC(('TRI-3'!DY50  ),2),0))=10,"A+",IF((ROUND(TRUNC(('TRI-3'!DY50  ),2),0))=9,"A-",IF((ROUND(TRUNC(('TRI-3'!DY50   ),2),0))=8,"B+",IF((ROUND(TRUNC(('TRI-3'!DY50 ),2),0))=7,"B-",IF((ROUND(TRUNC(('TRI-3'!DY50  ),2),0))=6,"C+",IF((ROUND(TRUNC(('TRI-3'!DY50  ),2),0))=5,"C-",IF((ROUND(TRUNC(('TRI-3'!DY50  ),2),0))=4,"D+",IF((ROUND(TRUNC(('TRI-3'!DY50 ),2),0))=3,"D-",IF((ROUND(TRUNC(('TRI-3'!DY50 ),2),0))=2,"E+",IF((ROUND(TRUNC(('TRI-3'!DY50  ),2),0))&lt;=1,"E-","")))))))))))</f>
        <v/>
      </c>
      <c r="DZ50" s="51" t="str">
        <f>IF(OR('TRI-3'!DZ50 ="",'TRI-3'!DZ50&lt;0,'TRI-3'!DZ50  &gt;10),"",IF((ROUND(TRUNC(('TRI-3'!DZ50  ),2),0))=10,"A+",IF((ROUND(TRUNC(('TRI-3'!DZ50  ),2),0))=9,"A-",IF((ROUND(TRUNC(('TRI-3'!DZ50   ),2),0))=8,"B+",IF((ROUND(TRUNC(('TRI-3'!DZ50 ),2),0))=7,"B-",IF((ROUND(TRUNC(('TRI-3'!DZ50  ),2),0))=6,"C+",IF((ROUND(TRUNC(('TRI-3'!DZ50  ),2),0))=5,"C-",IF((ROUND(TRUNC(('TRI-3'!DZ50  ),2),0))=4,"D+",IF((ROUND(TRUNC(('TRI-3'!DZ50 ),2),0))=3,"D-",IF((ROUND(TRUNC(('TRI-3'!DZ50 ),2),0))=2,"E+",IF((ROUND(TRUNC(('TRI-3'!DZ50  ),2),0))&lt;=1,"E-","")))))))))))</f>
        <v/>
      </c>
      <c r="EA50" s="51" t="str">
        <f>IF(OR('TRI-3'!EA50 ="",'TRI-3'!EA50&lt;0,'TRI-3'!EA50  &gt;10),"",IF((ROUND(TRUNC(('TRI-3'!EA50  ),2),0))=10,"A+",IF((ROUND(TRUNC(('TRI-3'!EA50  ),2),0))=9,"A-",IF((ROUND(TRUNC(('TRI-3'!EA50   ),2),0))=8,"B+",IF((ROUND(TRUNC(('TRI-3'!EA50 ),2),0))=7,"B-",IF((ROUND(TRUNC(('TRI-3'!EA50  ),2),0))=6,"C+",IF((ROUND(TRUNC(('TRI-3'!EA50  ),2),0))=5,"C-",IF((ROUND(TRUNC(('TRI-3'!EA50  ),2),0))=4,"D+",IF((ROUND(TRUNC(('TRI-3'!EA50 ),2),0))=3,"D-",IF((ROUND(TRUNC(('TRI-3'!EA50 ),2),0))=2,"E+",IF((ROUND(TRUNC(('TRI-3'!EA50  ),2),0))&lt;=1,"E-","")))))))))))</f>
        <v/>
      </c>
      <c r="EB50" s="51" t="str">
        <f>IF(OR('TRI-3'!EB50 ="",'TRI-3'!EB50&lt;0,'TRI-3'!EB50  &gt;10),"",IF((ROUND(TRUNC(('TRI-3'!EB50  ),2),0))=10,"A+",IF((ROUND(TRUNC(('TRI-3'!EB50  ),2),0))=9,"A-",IF((ROUND(TRUNC(('TRI-3'!EB50   ),2),0))=8,"B+",IF((ROUND(TRUNC(('TRI-3'!EB50 ),2),0))=7,"B-",IF((ROUND(TRUNC(('TRI-3'!EB50  ),2),0))=6,"C+",IF((ROUND(TRUNC(('TRI-3'!EB50  ),2),0))=5,"C-",IF((ROUND(TRUNC(('TRI-3'!EB50  ),2),0))=4,"D+",IF((ROUND(TRUNC(('TRI-3'!EB50 ),2),0))=3,"D-",IF((ROUND(TRUNC(('TRI-3'!EB50 ),2),0))=2,"E+",IF((ROUND(TRUNC(('TRI-3'!EB50  ),2),0))&lt;=1,"E-","")))))))))))</f>
        <v/>
      </c>
      <c r="EC50" s="51" t="str">
        <f>IF(OR('TRI-3'!EC50 ="",'TRI-3'!EC50&lt;0,'TRI-3'!EC50  &gt;10),"",IF((ROUND(TRUNC(('TRI-3'!EC50  ),2),0))=10,"A+",IF((ROUND(TRUNC(('TRI-3'!EC50  ),2),0))=9,"A-",IF((ROUND(TRUNC(('TRI-3'!EC50   ),2),0))=8,"B+",IF((ROUND(TRUNC(('TRI-3'!EC50 ),2),0))=7,"B-",IF((ROUND(TRUNC(('TRI-3'!EC50  ),2),0))=6,"C+",IF((ROUND(TRUNC(('TRI-3'!EC50  ),2),0))=5,"C-",IF((ROUND(TRUNC(('TRI-3'!EC50  ),2),0))=4,"D+",IF((ROUND(TRUNC(('TRI-3'!EC50 ),2),0))=3,"D-",IF((ROUND(TRUNC(('TRI-3'!EC50 ),2),0))=2,"E+",IF((ROUND(TRUNC(('TRI-3'!EC50  ),2),0))&lt;=1,"E-","")))))))))))</f>
        <v/>
      </c>
      <c r="ED50" s="51" t="str">
        <f>IF(OR('TRI-3'!ED50 ="",'TRI-3'!ED50&lt;0,'TRI-3'!ED50  &gt;10),"",IF((ROUND(TRUNC(('TRI-3'!ED50  ),2),0))=10,"A+",IF((ROUND(TRUNC(('TRI-3'!ED50  ),2),0))=9,"A-",IF((ROUND(TRUNC(('TRI-3'!ED50   ),2),0))=8,"B+",IF((ROUND(TRUNC(('TRI-3'!ED50 ),2),0))=7,"B-",IF((ROUND(TRUNC(('TRI-3'!ED50  ),2),0))=6,"C+",IF((ROUND(TRUNC(('TRI-3'!ED50  ),2),0))=5,"C-",IF((ROUND(TRUNC(('TRI-3'!ED50  ),2),0))=4,"D+",IF((ROUND(TRUNC(('TRI-3'!ED50 ),2),0))=3,"D-",IF((ROUND(TRUNC(('TRI-3'!ED50 ),2),0))=2,"E+",IF((ROUND(TRUNC(('TRI-3'!ED50  ),2),0))&lt;=1,"E-","")))))))))))</f>
        <v/>
      </c>
      <c r="EE50" s="51" t="str">
        <f>IF(OR('TRI-3'!EE50 ="",'TRI-3'!EE50&lt;0,'TRI-3'!EE50  &gt;10),"",IF((ROUND(TRUNC(('TRI-3'!EE50  ),2),0))=10,"A+",IF((ROUND(TRUNC(('TRI-3'!EE50  ),2),0))=9,"A-",IF((ROUND(TRUNC(('TRI-3'!EE50   ),2),0))=8,"B+",IF((ROUND(TRUNC(('TRI-3'!EE50 ),2),0))=7,"B-",IF((ROUND(TRUNC(('TRI-3'!EE50  ),2),0))=6,"C+",IF((ROUND(TRUNC(('TRI-3'!EE50  ),2),0))=5,"C-",IF((ROUND(TRUNC(('TRI-3'!EE50  ),2),0))=4,"D+",IF((ROUND(TRUNC(('TRI-3'!EE50 ),2),0))=3,"D-",IF((ROUND(TRUNC(('TRI-3'!EE50 ),2),0))=2,"E+",IF((ROUND(TRUNC(('TRI-3'!EE50  ),2),0))&lt;=1,"E-","")))))))))))</f>
        <v/>
      </c>
      <c r="EF50" s="51" t="str">
        <f>IF(OR('TRI-3'!EF50 ="",'TRI-3'!EF50&lt;0,'TRI-3'!EF50  &gt;10),"",IF((ROUND(TRUNC(('TRI-3'!EF50  ),2),0))=10,"A+",IF((ROUND(TRUNC(('TRI-3'!EF50  ),2),0))=9,"A-",IF((ROUND(TRUNC(('TRI-3'!EF50   ),2),0))=8,"B+",IF((ROUND(TRUNC(('TRI-3'!EF50 ),2),0))=7,"B-",IF((ROUND(TRUNC(('TRI-3'!EF50  ),2),0))=6,"C+",IF((ROUND(TRUNC(('TRI-3'!EF50  ),2),0))=5,"C-",IF((ROUND(TRUNC(('TRI-3'!EF50  ),2),0))=4,"D+",IF((ROUND(TRUNC(('TRI-3'!EF50 ),2),0))=3,"D-",IF((ROUND(TRUNC(('TRI-3'!EF50 ),2),0))=2,"E+",IF((ROUND(TRUNC(('TRI-3'!EF50  ),2),0))&lt;=1,"E-","")))))))))))</f>
        <v/>
      </c>
      <c r="EG50" s="51" t="str">
        <f>IF(OR('TRI-3'!EG50 ="",'TRI-3'!EG50&lt;0,'TRI-3'!EG50  &gt;10),"",IF((ROUND(TRUNC(('TRI-3'!EG50  ),2),0))=10,"A+",IF((ROUND(TRUNC(('TRI-3'!EG50  ),2),0))=9,"A-",IF((ROUND(TRUNC(('TRI-3'!EG50   ),2),0))=8,"B+",IF((ROUND(TRUNC(('TRI-3'!EG50 ),2),0))=7,"B-",IF((ROUND(TRUNC(('TRI-3'!EG50  ),2),0))=6,"C+",IF((ROUND(TRUNC(('TRI-3'!EG50  ),2),0))=5,"C-",IF((ROUND(TRUNC(('TRI-3'!EG50  ),2),0))=4,"D+",IF((ROUND(TRUNC(('TRI-3'!EG50 ),2),0))=3,"D-",IF((ROUND(TRUNC(('TRI-3'!EG50 ),2),0))=2,"E+",IF((ROUND(TRUNC(('TRI-3'!EG50  ),2),0))&lt;=1,"E-","")))))))))))</f>
        <v/>
      </c>
      <c r="EH50" s="51" t="str">
        <f>IF(OR('TRI-3'!EH50 ="",'TRI-3'!EH50&lt;0,'TRI-3'!EH50  &gt;10),"",IF((ROUND(TRUNC(('TRI-3'!EH50  ),2),0))=10,"A+",IF((ROUND(TRUNC(('TRI-3'!EH50  ),2),0))=9,"A-",IF((ROUND(TRUNC(('TRI-3'!EH50   ),2),0))=8,"B+",IF((ROUND(TRUNC(('TRI-3'!EH50 ),2),0))=7,"B-",IF((ROUND(TRUNC(('TRI-3'!EH50  ),2),0))=6,"C+",IF((ROUND(TRUNC(('TRI-3'!EH50  ),2),0))=5,"C-",IF((ROUND(TRUNC(('TRI-3'!EH50  ),2),0))=4,"D+",IF((ROUND(TRUNC(('TRI-3'!EH50 ),2),0))=3,"D-",IF((ROUND(TRUNC(('TRI-3'!EH50 ),2),0))=2,"E+",IF((ROUND(TRUNC(('TRI-3'!EH50  ),2),0))&lt;=1,"E-","")))))))))))</f>
        <v/>
      </c>
      <c r="EI50" s="51" t="str">
        <f>IF(OR('TRI-3'!EI50 ="",'TRI-3'!EI50&lt;0,'TRI-3'!EI50  &gt;10),"",IF((ROUND(TRUNC(('TRI-3'!EI50  ),2),0))=10,"A+",IF((ROUND(TRUNC(('TRI-3'!EI50  ),2),0))=9,"A-",IF((ROUND(TRUNC(('TRI-3'!EI50   ),2),0))=8,"B+",IF((ROUND(TRUNC(('TRI-3'!EI50 ),2),0))=7,"B-",IF((ROUND(TRUNC(('TRI-3'!EI50  ),2),0))=6,"C+",IF((ROUND(TRUNC(('TRI-3'!EI50  ),2),0))=5,"C-",IF((ROUND(TRUNC(('TRI-3'!EI50  ),2),0))=4,"D+",IF((ROUND(TRUNC(('TRI-3'!EI50 ),2),0))=3,"D-",IF((ROUND(TRUNC(('TRI-3'!EI50 ),2),0))=2,"E+",IF((ROUND(TRUNC(('TRI-3'!EI50  ),2),0))&lt;=1,"E-","")))))))))))</f>
        <v/>
      </c>
      <c r="EJ50" s="51" t="str">
        <f>IF(OR('TRI-3'!EJ50 ="",'TRI-3'!EJ50&lt;0,'TRI-3'!EJ50  &gt;10),"",IF((ROUND(TRUNC(('TRI-3'!EJ50  ),2),0))=10,"A+",IF((ROUND(TRUNC(('TRI-3'!EJ50  ),2),0))=9,"A-",IF((ROUND(TRUNC(('TRI-3'!EJ50   ),2),0))=8,"B+",IF((ROUND(TRUNC(('TRI-3'!EJ50 ),2),0))=7,"B-",IF((ROUND(TRUNC(('TRI-3'!EJ50  ),2),0))=6,"C+",IF((ROUND(TRUNC(('TRI-3'!EJ50  ),2),0))=5,"C-",IF((ROUND(TRUNC(('TRI-3'!EJ50  ),2),0))=4,"D+",IF((ROUND(TRUNC(('TRI-3'!EJ50 ),2),0))=3,"D-",IF((ROUND(TRUNC(('TRI-3'!EJ50 ),2),0))=2,"E+",IF((ROUND(TRUNC(('TRI-3'!EJ50  ),2),0))&lt;=1,"E-","")))))))))))</f>
        <v/>
      </c>
      <c r="EK50" s="51" t="str">
        <f>IF(OR('TRI-3'!EK50 ="",'TRI-3'!EK50&lt;0,'TRI-3'!EK50  &gt;10),"",IF((ROUND(TRUNC(('TRI-3'!EK50  ),2),0))=10,"A+",IF((ROUND(TRUNC(('TRI-3'!EK50  ),2),0))=9,"A-",IF((ROUND(TRUNC(('TRI-3'!EK50   ),2),0))=8,"B+",IF((ROUND(TRUNC(('TRI-3'!EK50 ),2),0))=7,"B-",IF((ROUND(TRUNC(('TRI-3'!EK50  ),2),0))=6,"C+",IF((ROUND(TRUNC(('TRI-3'!EK50  ),2),0))=5,"C-",IF((ROUND(TRUNC(('TRI-3'!EK50  ),2),0))=4,"D+",IF((ROUND(TRUNC(('TRI-3'!EK50 ),2),0))=3,"D-",IF((ROUND(TRUNC(('TRI-3'!EK50 ),2),0))=2,"E+",IF((ROUND(TRUNC(('TRI-3'!EK50  ),2),0))&lt;=1,"E-","")))))))))))</f>
        <v/>
      </c>
      <c r="EL50" s="51" t="str">
        <f>IF(OR('TRI-3'!EL50 ="",'TRI-3'!EL50&lt;0,'TRI-3'!EL50  &gt;10),"",IF((ROUND(TRUNC(('TRI-3'!EL50  ),2),0))=10,"A+",IF((ROUND(TRUNC(('TRI-3'!EL50  ),2),0))=9,"A-",IF((ROUND(TRUNC(('TRI-3'!EL50   ),2),0))=8,"B+",IF((ROUND(TRUNC(('TRI-3'!EL50 ),2),0))=7,"B-",IF((ROUND(TRUNC(('TRI-3'!EL50  ),2),0))=6,"C+",IF((ROUND(TRUNC(('TRI-3'!EL50  ),2),0))=5,"C-",IF((ROUND(TRUNC(('TRI-3'!EL50  ),2),0))=4,"D+",IF((ROUND(TRUNC(('TRI-3'!EL50 ),2),0))=3,"D-",IF((ROUND(TRUNC(('TRI-3'!EL50 ),2),0))=2,"E+",IF((ROUND(TRUNC(('TRI-3'!EL50  ),2),0))&lt;=1,"E-","")))))))))))</f>
        <v/>
      </c>
      <c r="EM50" s="51" t="str">
        <f>IF(OR('TRI-3'!EM50 ="",'TRI-3'!EM50&lt;0,'TRI-3'!EM50  &gt;10),"",IF((ROUND(TRUNC(('TRI-3'!EM50  ),2),0))=10,"A+",IF((ROUND(TRUNC(('TRI-3'!EM50  ),2),0))=9,"A-",IF((ROUND(TRUNC(('TRI-3'!EM50   ),2),0))=8,"B+",IF((ROUND(TRUNC(('TRI-3'!EM50 ),2),0))=7,"B-",IF((ROUND(TRUNC(('TRI-3'!EM50  ),2),0))=6,"C+",IF((ROUND(TRUNC(('TRI-3'!EM50  ),2),0))=5,"C-",IF((ROUND(TRUNC(('TRI-3'!EM50  ),2),0))=4,"D+",IF((ROUND(TRUNC(('TRI-3'!EM50 ),2),0))=3,"D-",IF((ROUND(TRUNC(('TRI-3'!EM50 ),2),0))=2,"E+",IF((ROUND(TRUNC(('TRI-3'!EM50  ),2),0))&lt;=1,"E-","")))))))))))</f>
        <v/>
      </c>
      <c r="EN50" s="51" t="str">
        <f>IF(OR('TRI-3'!EN50 ="",'TRI-3'!EN50&lt;0,'TRI-3'!EN50  &gt;10),"",IF((ROUND(TRUNC(('TRI-3'!EN50  ),2),0))=10,"A+",IF((ROUND(TRUNC(('TRI-3'!EN50  ),2),0))=9,"A-",IF((ROUND(TRUNC(('TRI-3'!EN50   ),2),0))=8,"B+",IF((ROUND(TRUNC(('TRI-3'!EN50 ),2),0))=7,"B-",IF((ROUND(TRUNC(('TRI-3'!EN50  ),2),0))=6,"C+",IF((ROUND(TRUNC(('TRI-3'!EN50  ),2),0))=5,"C-",IF((ROUND(TRUNC(('TRI-3'!EN50  ),2),0))=4,"D+",IF((ROUND(TRUNC(('TRI-3'!EN50 ),2),0))=3,"D-",IF((ROUND(TRUNC(('TRI-3'!EN50 ),2),0))=2,"E+",IF((ROUND(TRUNC(('TRI-3'!EN50  ),2),0))&lt;=1,"E-","")))))))))))</f>
        <v/>
      </c>
      <c r="EO50" s="51" t="str">
        <f>IF(OR('TRI-3'!EO50 ="",'TRI-3'!EO50&lt;0,'TRI-3'!EO50  &gt;10),"",IF((ROUND(TRUNC(('TRI-3'!EO50  ),2),0))=10,"A+",IF((ROUND(TRUNC(('TRI-3'!EO50  ),2),0))=9,"A-",IF((ROUND(TRUNC(('TRI-3'!EO50   ),2),0))=8,"B+",IF((ROUND(TRUNC(('TRI-3'!EO50 ),2),0))=7,"B-",IF((ROUND(TRUNC(('TRI-3'!EO50  ),2),0))=6,"C+",IF((ROUND(TRUNC(('TRI-3'!EO50  ),2),0))=5,"C-",IF((ROUND(TRUNC(('TRI-3'!EO50  ),2),0))=4,"D+",IF((ROUND(TRUNC(('TRI-3'!EO50 ),2),0))=3,"D-",IF((ROUND(TRUNC(('TRI-3'!EO50 ),2),0))=2,"E+",IF((ROUND(TRUNC(('TRI-3'!EO50  ),2),0))&lt;=1,"E-","")))))))))))</f>
        <v/>
      </c>
      <c r="EP50" s="51" t="str">
        <f>IF(OR('TRI-3'!EP50 ="",'TRI-3'!EP50&lt;0,'TRI-3'!EP50  &gt;10),"",IF((ROUND(TRUNC(('TRI-3'!EP50  ),2),0))=10,"A+",IF((ROUND(TRUNC(('TRI-3'!EP50  ),2),0))=9,"A-",IF((ROUND(TRUNC(('TRI-3'!EP50   ),2),0))=8,"B+",IF((ROUND(TRUNC(('TRI-3'!EP50 ),2),0))=7,"B-",IF((ROUND(TRUNC(('TRI-3'!EP50  ),2),0))=6,"C+",IF((ROUND(TRUNC(('TRI-3'!EP50  ),2),0))=5,"C-",IF((ROUND(TRUNC(('TRI-3'!EP50  ),2),0))=4,"D+",IF((ROUND(TRUNC(('TRI-3'!EP50 ),2),0))=3,"D-",IF((ROUND(TRUNC(('TRI-3'!EP50 ),2),0))=2,"E+",IF((ROUND(TRUNC(('TRI-3'!EP50  ),2),0))&lt;=1,"E-","")))))))))))</f>
        <v/>
      </c>
      <c r="EQ50" s="51" t="str">
        <f>IF(OR('TRI-3'!EQ50 ="",'TRI-3'!EQ50&lt;0,'TRI-3'!EQ50  &gt;10),"",IF((ROUND(TRUNC(('TRI-3'!EQ50  ),2),0))=10,"A+",IF((ROUND(TRUNC(('TRI-3'!EQ50  ),2),0))=9,"A-",IF((ROUND(TRUNC(('TRI-3'!EQ50   ),2),0))=8,"B+",IF((ROUND(TRUNC(('TRI-3'!EQ50 ),2),0))=7,"B-",IF((ROUND(TRUNC(('TRI-3'!EQ50  ),2),0))=6,"C+",IF((ROUND(TRUNC(('TRI-3'!EQ50  ),2),0))=5,"C-",IF((ROUND(TRUNC(('TRI-3'!EQ50  ),2),0))=4,"D+",IF((ROUND(TRUNC(('TRI-3'!EQ50 ),2),0))=3,"D-",IF((ROUND(TRUNC(('TRI-3'!EQ50 ),2),0))=2,"E+",IF((ROUND(TRUNC(('TRI-3'!EQ50  ),2),0))&lt;=1,"E-","")))))))))))</f>
        <v/>
      </c>
      <c r="ER50" s="51" t="str">
        <f>IF(OR('TRI-3'!ER50 ="",'TRI-3'!ER50&lt;0,'TRI-3'!ER50  &gt;10),"",IF((ROUND(TRUNC(('TRI-3'!ER50  ),2),0))=10,"A+",IF((ROUND(TRUNC(('TRI-3'!ER50  ),2),0))=9,"A-",IF((ROUND(TRUNC(('TRI-3'!ER50   ),2),0))=8,"B+",IF((ROUND(TRUNC(('TRI-3'!ER50 ),2),0))=7,"B-",IF((ROUND(TRUNC(('TRI-3'!ER50  ),2),0))=6,"C+",IF((ROUND(TRUNC(('TRI-3'!ER50  ),2),0))=5,"C-",IF((ROUND(TRUNC(('TRI-3'!ER50  ),2),0))=4,"D+",IF((ROUND(TRUNC(('TRI-3'!ER50 ),2),0))=3,"D-",IF((ROUND(TRUNC(('TRI-3'!ER50 ),2),0))=2,"E+",IF((ROUND(TRUNC(('TRI-3'!ER50  ),2),0))&lt;=1,"E-","")))))))))))</f>
        <v/>
      </c>
      <c r="ES50" s="51" t="str">
        <f>IF(OR('TRI-3'!ES50 ="",'TRI-3'!ES50&lt;0,'TRI-3'!ES50  &gt;10),"",IF((ROUND(TRUNC(('TRI-3'!ES50  ),2),0))=10,"A+",IF((ROUND(TRUNC(('TRI-3'!ES50  ),2),0))=9,"A-",IF((ROUND(TRUNC(('TRI-3'!ES50   ),2),0))=8,"B+",IF((ROUND(TRUNC(('TRI-3'!ES50 ),2),0))=7,"B-",IF((ROUND(TRUNC(('TRI-3'!ES50  ),2),0))=6,"C+",IF((ROUND(TRUNC(('TRI-3'!ES50  ),2),0))=5,"C-",IF((ROUND(TRUNC(('TRI-3'!ES50  ),2),0))=4,"D+",IF((ROUND(TRUNC(('TRI-3'!ES50 ),2),0))=3,"D-",IF((ROUND(TRUNC(('TRI-3'!ES50 ),2),0))=2,"E+",IF((ROUND(TRUNC(('TRI-3'!ES50  ),2),0))&lt;=1,"E-","")))))))))))</f>
        <v/>
      </c>
      <c r="ET50" s="51" t="str">
        <f>IF('TRI-3'!ET50 ="","",'TRI-3'!ET50 )</f>
        <v/>
      </c>
      <c r="EU50" s="51" t="str">
        <f>IF('TRI-3'!EU50 ="","",'TRI-3'!EU50 )</f>
        <v/>
      </c>
      <c r="EV50" s="51" t="str">
        <f>IF('TRI-3'!EV50 ="","",'TRI-3'!EV50 )</f>
        <v/>
      </c>
      <c r="EW50" s="51" t="str">
        <f>IF('TRI-3'!EW50 ="","",'TRI-3'!EW50 )</f>
        <v/>
      </c>
      <c r="EX50" s="51" t="str">
        <f>IF('TRI-3'!EX50 ="","",'TRI-3'!EX50 )</f>
        <v/>
      </c>
      <c r="EY50" s="51" t="str">
        <f>IF('TRI-3'!EY50 ="","",'TRI-3'!EY50 )</f>
        <v/>
      </c>
      <c r="EZ50" s="51" t="str">
        <f>IF('TRI-3'!EZ50 ="","",'TRI-3'!EZ50 )</f>
        <v/>
      </c>
      <c r="FA50" s="51" t="str">
        <f>IF('TRI-3'!FA50 ="","",'TRI-3'!FA50 )</f>
        <v/>
      </c>
      <c r="FB50" s="51" t="str">
        <f>IF('TRI-3'!FB50 ="","",'TRI-3'!FB50 )</f>
        <v/>
      </c>
      <c r="FC50" s="51" t="str">
        <f>IF('TRI-3'!FC50 ="","",'TRI-3'!FC50 )</f>
        <v/>
      </c>
      <c r="FD50" s="51">
        <f>IF('TRI-3'!FD50 ="","",'TRI-3'!FD50 )</f>
        <v>0</v>
      </c>
      <c r="FE50" s="51" t="str">
        <f>IF('TRI-3'!FE50 ="","",'TRI-3'!FE50 )</f>
        <v/>
      </c>
      <c r="FF50" s="51" t="str">
        <f>IF('TRI-3'!FF50 ="","",'TRI-3'!FF50 )</f>
        <v/>
      </c>
      <c r="FG50" s="51" t="str">
        <f>IF('TRI-3'!FG50 ="","",'TRI-3'!FG50 )</f>
        <v/>
      </c>
      <c r="FH50" s="51" t="str">
        <f>IF('TRI-3'!FH50 ="","",'TRI-3'!FH50 )</f>
        <v/>
      </c>
    </row>
    <row r="51" spans="2:164" ht="21" hidden="1" customHeight="1">
      <c r="B51" s="53">
        <v>34</v>
      </c>
      <c r="C51" s="272" t="str">
        <f>IF(NOTAS!XBX54&lt;&gt;"",NOTAS!XBX54,"")</f>
        <v/>
      </c>
      <c r="D51" s="273"/>
      <c r="E51" s="273"/>
      <c r="F51" s="274"/>
      <c r="G51" s="51" t="str">
        <f>IF(OR('TRI-3'!G51 ="",'TRI-3'!G51&lt;0,'TRI-3'!G51  &gt;10),"",IF((ROUND(TRUNC(('TRI-3'!G51  ),2),0))=10,"A+",IF((ROUND(TRUNC(('TRI-3'!G51  ),2),0))=9,"A-",IF((ROUND(TRUNC(('TRI-3'!G51   ),2),0))=8,"B+",IF((ROUND(TRUNC(('TRI-3'!G51 ),2),0))=7,"B-",IF((ROUND(TRUNC(('TRI-3'!G51  ),2),0))=6,"C+",IF((ROUND(TRUNC(('TRI-3'!G51  ),2),0))=5,"C-",IF((ROUND(TRUNC(('TRI-3'!G51  ),2),0))=4,"D+",IF((ROUND(TRUNC(('TRI-3'!G51 ),2),0))=3,"D-",IF((ROUND(TRUNC(('TRI-3'!G51 ),2),0))=2,"E+",IF((ROUND(TRUNC(('TRI-3'!G51  ),2),0))&lt;=1,"E-","")))))))))))</f>
        <v/>
      </c>
      <c r="H51" s="51" t="str">
        <f>IF(OR('TRI-3'!H51 ="",'TRI-3'!H51&lt;0,'TRI-3'!H51  &gt;10),"",IF((ROUND(TRUNC(('TRI-3'!H51  ),2),0))=10,"A+",IF((ROUND(TRUNC(('TRI-3'!H51  ),2),0))=9,"A-",IF((ROUND(TRUNC(('TRI-3'!H51   ),2),0))=8,"B+",IF((ROUND(TRUNC(('TRI-3'!H51 ),2),0))=7,"B-",IF((ROUND(TRUNC(('TRI-3'!H51  ),2),0))=6,"C+",IF((ROUND(TRUNC(('TRI-3'!H51  ),2),0))=5,"C-",IF((ROUND(TRUNC(('TRI-3'!H51  ),2),0))=4,"D+",IF((ROUND(TRUNC(('TRI-3'!H51 ),2),0))=3,"D-",IF((ROUND(TRUNC(('TRI-3'!H51 ),2),0))=2,"E+",IF((ROUND(TRUNC(('TRI-3'!H51  ),2),0))&lt;=1,"E-","")))))))))))</f>
        <v/>
      </c>
      <c r="I51" s="51" t="str">
        <f>IF(OR('TRI-3'!I51 ="",'TRI-3'!I51&lt;0,'TRI-3'!I51  &gt;10),"",IF((ROUND(TRUNC(('TRI-3'!I51  ),2),0))=10,"A+",IF((ROUND(TRUNC(('TRI-3'!I51  ),2),0))=9,"A-",IF((ROUND(TRUNC(('TRI-3'!I51   ),2),0))=8,"B+",IF((ROUND(TRUNC(('TRI-3'!I51 ),2),0))=7,"B-",IF((ROUND(TRUNC(('TRI-3'!I51  ),2),0))=6,"C+",IF((ROUND(TRUNC(('TRI-3'!I51  ),2),0))=5,"C-",IF((ROUND(TRUNC(('TRI-3'!I51  ),2),0))=4,"D+",IF((ROUND(TRUNC(('TRI-3'!I51 ),2),0))=3,"D-",IF((ROUND(TRUNC(('TRI-3'!I51 ),2),0))=2,"E+",IF((ROUND(TRUNC(('TRI-3'!I51  ),2),0))&lt;=1,"E-","")))))))))))</f>
        <v/>
      </c>
      <c r="J51" s="51" t="str">
        <f>IF(OR('TRI-3'!J51 ="",'TRI-3'!J51&lt;0,'TRI-3'!J51  &gt;10),"",IF((ROUND(TRUNC(('TRI-3'!J51  ),2),0))=10,"A+",IF((ROUND(TRUNC(('TRI-3'!J51  ),2),0))=9,"A-",IF((ROUND(TRUNC(('TRI-3'!J51   ),2),0))=8,"B+",IF((ROUND(TRUNC(('TRI-3'!J51 ),2),0))=7,"B-",IF((ROUND(TRUNC(('TRI-3'!J51  ),2),0))=6,"C+",IF((ROUND(TRUNC(('TRI-3'!J51  ),2),0))=5,"C-",IF((ROUND(TRUNC(('TRI-3'!J51  ),2),0))=4,"D+",IF((ROUND(TRUNC(('TRI-3'!J51 ),2),0))=3,"D-",IF((ROUND(TRUNC(('TRI-3'!J51 ),2),0))=2,"E+",IF((ROUND(TRUNC(('TRI-3'!J51  ),2),0))&lt;=1,"E-","")))))))))))</f>
        <v/>
      </c>
      <c r="K51" s="51" t="str">
        <f>IF(OR('TRI-3'!K51 ="",'TRI-3'!K51&lt;0,'TRI-3'!K51  &gt;10),"",IF((ROUND(TRUNC(('TRI-3'!K51  ),2),0))=10,"A+",IF((ROUND(TRUNC(('TRI-3'!K51  ),2),0))=9,"A-",IF((ROUND(TRUNC(('TRI-3'!K51   ),2),0))=8,"B+",IF((ROUND(TRUNC(('TRI-3'!K51 ),2),0))=7,"B-",IF((ROUND(TRUNC(('TRI-3'!K51  ),2),0))=6,"C+",IF((ROUND(TRUNC(('TRI-3'!K51  ),2),0))=5,"C-",IF((ROUND(TRUNC(('TRI-3'!K51  ),2),0))=4,"D+",IF((ROUND(TRUNC(('TRI-3'!K51 ),2),0))=3,"D-",IF((ROUND(TRUNC(('TRI-3'!K51 ),2),0))=2,"E+",IF((ROUND(TRUNC(('TRI-3'!K51  ),2),0))&lt;=1,"E-","")))))))))))</f>
        <v/>
      </c>
      <c r="L51" s="51" t="str">
        <f>IF(OR('TRI-3'!L51 ="",'TRI-3'!L51&lt;0,'TRI-3'!L51  &gt;10),"",IF((ROUND(TRUNC(('TRI-3'!L51  ),2),0))=10,"A+",IF((ROUND(TRUNC(('TRI-3'!L51  ),2),0))=9,"A-",IF((ROUND(TRUNC(('TRI-3'!L51   ),2),0))=8,"B+",IF((ROUND(TRUNC(('TRI-3'!L51 ),2),0))=7,"B-",IF((ROUND(TRUNC(('TRI-3'!L51  ),2),0))=6,"C+",IF((ROUND(TRUNC(('TRI-3'!L51  ),2),0))=5,"C-",IF((ROUND(TRUNC(('TRI-3'!L51  ),2),0))=4,"D+",IF((ROUND(TRUNC(('TRI-3'!L51 ),2),0))=3,"D-",IF((ROUND(TRUNC(('TRI-3'!L51 ),2),0))=2,"E+",IF((ROUND(TRUNC(('TRI-3'!L51  ),2),0))&lt;=1,"E-","")))))))))))</f>
        <v/>
      </c>
      <c r="M51" s="51" t="str">
        <f>IF(OR('TRI-3'!M51 ="",'TRI-3'!M51&lt;0,'TRI-3'!M51  &gt;10),"",IF((ROUND(TRUNC(('TRI-3'!M51  ),2),0))=10,"A+",IF((ROUND(TRUNC(('TRI-3'!M51  ),2),0))=9,"A-",IF((ROUND(TRUNC(('TRI-3'!M51   ),2),0))=8,"B+",IF((ROUND(TRUNC(('TRI-3'!M51 ),2),0))=7,"B-",IF((ROUND(TRUNC(('TRI-3'!M51  ),2),0))=6,"C+",IF((ROUND(TRUNC(('TRI-3'!M51  ),2),0))=5,"C-",IF((ROUND(TRUNC(('TRI-3'!M51  ),2),0))=4,"D+",IF((ROUND(TRUNC(('TRI-3'!M51 ),2),0))=3,"D-",IF((ROUND(TRUNC(('TRI-3'!M51 ),2),0))=2,"E+",IF((ROUND(TRUNC(('TRI-3'!M51  ),2),0))&lt;=1,"E-","")))))))))))</f>
        <v/>
      </c>
      <c r="N51" s="51" t="str">
        <f>IF(OR('TRI-3'!N51 ="",'TRI-3'!N51&lt;0,'TRI-3'!N51  &gt;10),"",IF((ROUND(TRUNC(('TRI-3'!N51  ),2),0))=10,"A+",IF((ROUND(TRUNC(('TRI-3'!N51  ),2),0))=9,"A-",IF((ROUND(TRUNC(('TRI-3'!N51   ),2),0))=8,"B+",IF((ROUND(TRUNC(('TRI-3'!N51 ),2),0))=7,"B-",IF((ROUND(TRUNC(('TRI-3'!N51  ),2),0))=6,"C+",IF((ROUND(TRUNC(('TRI-3'!N51  ),2),0))=5,"C-",IF((ROUND(TRUNC(('TRI-3'!N51  ),2),0))=4,"D+",IF((ROUND(TRUNC(('TRI-3'!N51 ),2),0))=3,"D-",IF((ROUND(TRUNC(('TRI-3'!N51 ),2),0))=2,"E+",IF((ROUND(TRUNC(('TRI-3'!N51  ),2),0))&lt;=1,"E-","")))))))))))</f>
        <v/>
      </c>
      <c r="O51" s="51" t="str">
        <f>IF(OR('TRI-3'!O51 ="",'TRI-3'!O51&lt;0,'TRI-3'!O51  &gt;10),"",IF((ROUND(TRUNC(('TRI-3'!O51  ),2),0))=10,"A+",IF((ROUND(TRUNC(('TRI-3'!O51  ),2),0))=9,"A-",IF((ROUND(TRUNC(('TRI-3'!O51   ),2),0))=8,"B+",IF((ROUND(TRUNC(('TRI-3'!O51 ),2),0))=7,"B-",IF((ROUND(TRUNC(('TRI-3'!O51  ),2),0))=6,"C+",IF((ROUND(TRUNC(('TRI-3'!O51  ),2),0))=5,"C-",IF((ROUND(TRUNC(('TRI-3'!O51  ),2),0))=4,"D+",IF((ROUND(TRUNC(('TRI-3'!O51 ),2),0))=3,"D-",IF((ROUND(TRUNC(('TRI-3'!O51 ),2),0))=2,"E+",IF((ROUND(TRUNC(('TRI-3'!O51  ),2),0))&lt;=1,"E-","")))))))))))</f>
        <v/>
      </c>
      <c r="P51" s="51" t="str">
        <f>IF(OR('TRI-3'!P51 ="",'TRI-3'!P51&lt;0,'TRI-3'!P51  &gt;10),"",IF((ROUND(TRUNC(('TRI-3'!P51  ),2),0))=10,"A+",IF((ROUND(TRUNC(('TRI-3'!P51  ),2),0))=9,"A-",IF((ROUND(TRUNC(('TRI-3'!P51   ),2),0))=8,"B+",IF((ROUND(TRUNC(('TRI-3'!P51 ),2),0))=7,"B-",IF((ROUND(TRUNC(('TRI-3'!P51  ),2),0))=6,"C+",IF((ROUND(TRUNC(('TRI-3'!P51  ),2),0))=5,"C-",IF((ROUND(TRUNC(('TRI-3'!P51  ),2),0))=4,"D+",IF((ROUND(TRUNC(('TRI-3'!P51 ),2),0))=3,"D-",IF((ROUND(TRUNC(('TRI-3'!P51 ),2),0))=2,"E+",IF((ROUND(TRUNC(('TRI-3'!P51  ),2),0))&lt;=1,"E-","")))))))))))</f>
        <v/>
      </c>
      <c r="Q51" s="51" t="str">
        <f>IF(OR('TRI-3'!Q51 ="",'TRI-3'!Q51&lt;0,'TRI-3'!Q51  &gt;10),"",IF((ROUND(TRUNC(('TRI-3'!Q51  ),2),0))=10,"A+",IF((ROUND(TRUNC(('TRI-3'!Q51  ),2),0))=9,"A-",IF((ROUND(TRUNC(('TRI-3'!Q51   ),2),0))=8,"B+",IF((ROUND(TRUNC(('TRI-3'!Q51 ),2),0))=7,"B-",IF((ROUND(TRUNC(('TRI-3'!Q51  ),2),0))=6,"C+",IF((ROUND(TRUNC(('TRI-3'!Q51  ),2),0))=5,"C-",IF((ROUND(TRUNC(('TRI-3'!Q51  ),2),0))=4,"D+",IF((ROUND(TRUNC(('TRI-3'!Q51 ),2),0))=3,"D-",IF((ROUND(TRUNC(('TRI-3'!Q51 ),2),0))=2,"E+",IF((ROUND(TRUNC(('TRI-3'!Q51  ),2),0))&lt;=1,"E-","")))))))))))</f>
        <v/>
      </c>
      <c r="R51" s="51" t="str">
        <f>IF(OR('TRI-3'!R51 ="",'TRI-3'!R51&lt;0,'TRI-3'!R51  &gt;10),"",IF((ROUND(TRUNC(('TRI-3'!R51  ),2),0))=10,"A+",IF((ROUND(TRUNC(('TRI-3'!R51  ),2),0))=9,"A-",IF((ROUND(TRUNC(('TRI-3'!R51   ),2),0))=8,"B+",IF((ROUND(TRUNC(('TRI-3'!R51 ),2),0))=7,"B-",IF((ROUND(TRUNC(('TRI-3'!R51  ),2),0))=6,"C+",IF((ROUND(TRUNC(('TRI-3'!R51  ),2),0))=5,"C-",IF((ROUND(TRUNC(('TRI-3'!R51  ),2),0))=4,"D+",IF((ROUND(TRUNC(('TRI-3'!R51 ),2),0))=3,"D-",IF((ROUND(TRUNC(('TRI-3'!R51 ),2),0))=2,"E+",IF((ROUND(TRUNC(('TRI-3'!R51  ),2),0))&lt;=1,"E-","")))))))))))</f>
        <v/>
      </c>
      <c r="S51" s="51" t="str">
        <f>IF(OR('TRI-3'!S51 ="",'TRI-3'!S51&lt;0,'TRI-3'!S51  &gt;10),"",IF((ROUND(TRUNC(('TRI-3'!S51  ),2),0))=10,"A+",IF((ROUND(TRUNC(('TRI-3'!S51  ),2),0))=9,"A-",IF((ROUND(TRUNC(('TRI-3'!S51   ),2),0))=8,"B+",IF((ROUND(TRUNC(('TRI-3'!S51 ),2),0))=7,"B-",IF((ROUND(TRUNC(('TRI-3'!S51  ),2),0))=6,"C+",IF((ROUND(TRUNC(('TRI-3'!S51  ),2),0))=5,"C-",IF((ROUND(TRUNC(('TRI-3'!S51  ),2),0))=4,"D+",IF((ROUND(TRUNC(('TRI-3'!S51 ),2),0))=3,"D-",IF((ROUND(TRUNC(('TRI-3'!S51 ),2),0))=2,"E+",IF((ROUND(TRUNC(('TRI-3'!S51  ),2),0))&lt;=1,"E-","")))))))))))</f>
        <v/>
      </c>
      <c r="T51" s="51" t="str">
        <f>IF(OR('TRI-3'!T51 ="",'TRI-3'!T51&lt;0,'TRI-3'!T51  &gt;10),"",IF((ROUND(TRUNC(('TRI-3'!T51  ),2),0))=10,"A+",IF((ROUND(TRUNC(('TRI-3'!T51  ),2),0))=9,"A-",IF((ROUND(TRUNC(('TRI-3'!T51   ),2),0))=8,"B+",IF((ROUND(TRUNC(('TRI-3'!T51 ),2),0))=7,"B-",IF((ROUND(TRUNC(('TRI-3'!T51  ),2),0))=6,"C+",IF((ROUND(TRUNC(('TRI-3'!T51  ),2),0))=5,"C-",IF((ROUND(TRUNC(('TRI-3'!T51  ),2),0))=4,"D+",IF((ROUND(TRUNC(('TRI-3'!T51 ),2),0))=3,"D-",IF((ROUND(TRUNC(('TRI-3'!T51 ),2),0))=2,"E+",IF((ROUND(TRUNC(('TRI-3'!T51  ),2),0))&lt;=1,"E-","")))))))))))</f>
        <v/>
      </c>
      <c r="U51" s="51" t="str">
        <f>IF(OR('TRI-3'!U51 ="",'TRI-3'!U51&lt;0,'TRI-3'!U51  &gt;10),"",IF((ROUND(TRUNC(('TRI-3'!U51  ),2),0))=10,"A+",IF((ROUND(TRUNC(('TRI-3'!U51  ),2),0))=9,"A-",IF((ROUND(TRUNC(('TRI-3'!U51   ),2),0))=8,"B+",IF((ROUND(TRUNC(('TRI-3'!U51 ),2),0))=7,"B-",IF((ROUND(TRUNC(('TRI-3'!U51  ),2),0))=6,"C+",IF((ROUND(TRUNC(('TRI-3'!U51  ),2),0))=5,"C-",IF((ROUND(TRUNC(('TRI-3'!U51  ),2),0))=4,"D+",IF((ROUND(TRUNC(('TRI-3'!U51 ),2),0))=3,"D-",IF((ROUND(TRUNC(('TRI-3'!U51 ),2),0))=2,"E+",IF((ROUND(TRUNC(('TRI-3'!U51  ),2),0))&lt;=1,"E-","")))))))))))</f>
        <v/>
      </c>
      <c r="V51" s="51" t="str">
        <f>IF(OR('TRI-3'!V51 ="",'TRI-3'!V51&lt;0,'TRI-3'!V51  &gt;10),"",IF((ROUND(TRUNC(('TRI-3'!V51  ),2),0))=10,"A+",IF((ROUND(TRUNC(('TRI-3'!V51  ),2),0))=9,"A-",IF((ROUND(TRUNC(('TRI-3'!V51   ),2),0))=8,"B+",IF((ROUND(TRUNC(('TRI-3'!V51 ),2),0))=7,"B-",IF((ROUND(TRUNC(('TRI-3'!V51  ),2),0))=6,"C+",IF((ROUND(TRUNC(('TRI-3'!V51  ),2),0))=5,"C-",IF((ROUND(TRUNC(('TRI-3'!V51  ),2),0))=4,"D+",IF((ROUND(TRUNC(('TRI-3'!V51 ),2),0))=3,"D-",IF((ROUND(TRUNC(('TRI-3'!V51 ),2),0))=2,"E+",IF((ROUND(TRUNC(('TRI-3'!V51  ),2),0))&lt;=1,"E-","")))))))))))</f>
        <v/>
      </c>
      <c r="W51" s="51" t="str">
        <f>IF(OR('TRI-3'!W51 ="",'TRI-3'!W51&lt;0,'TRI-3'!W51  &gt;10),"",IF((ROUND(TRUNC(('TRI-3'!W51  ),2),0))=10,"A+",IF((ROUND(TRUNC(('TRI-3'!W51  ),2),0))=9,"A-",IF((ROUND(TRUNC(('TRI-3'!W51   ),2),0))=8,"B+",IF((ROUND(TRUNC(('TRI-3'!W51 ),2),0))=7,"B-",IF((ROUND(TRUNC(('TRI-3'!W51  ),2),0))=6,"C+",IF((ROUND(TRUNC(('TRI-3'!W51  ),2),0))=5,"C-",IF((ROUND(TRUNC(('TRI-3'!W51  ),2),0))=4,"D+",IF((ROUND(TRUNC(('TRI-3'!W51 ),2),0))=3,"D-",IF((ROUND(TRUNC(('TRI-3'!W51 ),2),0))=2,"E+",IF((ROUND(TRUNC(('TRI-3'!W51  ),2),0))&lt;=1,"E-","")))))))))))</f>
        <v/>
      </c>
      <c r="X51" s="51" t="str">
        <f>IF(OR('TRI-3'!X51 ="",'TRI-3'!X51&lt;0,'TRI-3'!X51  &gt;10),"",IF((ROUND(TRUNC(('TRI-3'!X51  ),2),0))=10,"A+",IF((ROUND(TRUNC(('TRI-3'!X51  ),2),0))=9,"A-",IF((ROUND(TRUNC(('TRI-3'!X51   ),2),0))=8,"B+",IF((ROUND(TRUNC(('TRI-3'!X51 ),2),0))=7,"B-",IF((ROUND(TRUNC(('TRI-3'!X51  ),2),0))=6,"C+",IF((ROUND(TRUNC(('TRI-3'!X51  ),2),0))=5,"C-",IF((ROUND(TRUNC(('TRI-3'!X51  ),2),0))=4,"D+",IF((ROUND(TRUNC(('TRI-3'!X51 ),2),0))=3,"D-",IF((ROUND(TRUNC(('TRI-3'!X51 ),2),0))=2,"E+",IF((ROUND(TRUNC(('TRI-3'!X51  ),2),0))&lt;=1,"E-","")))))))))))</f>
        <v/>
      </c>
      <c r="Y51" s="51" t="str">
        <f>IF(OR('TRI-3'!Y51 ="",'TRI-3'!Y51&lt;0,'TRI-3'!Y51  &gt;10),"",IF((ROUND(TRUNC(('TRI-3'!Y51  ),2),0))=10,"A+",IF((ROUND(TRUNC(('TRI-3'!Y51  ),2),0))=9,"A-",IF((ROUND(TRUNC(('TRI-3'!Y51   ),2),0))=8,"B+",IF((ROUND(TRUNC(('TRI-3'!Y51 ),2),0))=7,"B-",IF((ROUND(TRUNC(('TRI-3'!Y51  ),2),0))=6,"C+",IF((ROUND(TRUNC(('TRI-3'!Y51  ),2),0))=5,"C-",IF((ROUND(TRUNC(('TRI-3'!Y51  ),2),0))=4,"D+",IF((ROUND(TRUNC(('TRI-3'!Y51 ),2),0))=3,"D-",IF((ROUND(TRUNC(('TRI-3'!Y51 ),2),0))=2,"E+",IF((ROUND(TRUNC(('TRI-3'!Y51  ),2),0))&lt;=1,"E-","")))))))))))</f>
        <v/>
      </c>
      <c r="Z51" s="51" t="str">
        <f>IF(OR('TRI-3'!Z51 ="",'TRI-3'!Z51&lt;0,'TRI-3'!Z51  &gt;10),"",IF((ROUND(TRUNC(('TRI-3'!Z51  ),2),0))=10,"A+",IF((ROUND(TRUNC(('TRI-3'!Z51  ),2),0))=9,"A-",IF((ROUND(TRUNC(('TRI-3'!Z51   ),2),0))=8,"B+",IF((ROUND(TRUNC(('TRI-3'!Z51 ),2),0))=7,"B-",IF((ROUND(TRUNC(('TRI-3'!Z51  ),2),0))=6,"C+",IF((ROUND(TRUNC(('TRI-3'!Z51  ),2),0))=5,"C-",IF((ROUND(TRUNC(('TRI-3'!Z51  ),2),0))=4,"D+",IF((ROUND(TRUNC(('TRI-3'!Z51 ),2),0))=3,"D-",IF((ROUND(TRUNC(('TRI-3'!Z51 ),2),0))=2,"E+",IF((ROUND(TRUNC(('TRI-3'!Z51  ),2),0))&lt;=1,"E-","")))))))))))</f>
        <v/>
      </c>
      <c r="AA51" s="51" t="str">
        <f>IF(OR('TRI-3'!AA51 ="",'TRI-3'!AA51&lt;0,'TRI-3'!AA51  &gt;10),"",IF((ROUND(TRUNC(('TRI-3'!AA51  ),2),0))=10,"A+",IF((ROUND(TRUNC(('TRI-3'!AA51  ),2),0))=9,"A-",IF((ROUND(TRUNC(('TRI-3'!AA51   ),2),0))=8,"B+",IF((ROUND(TRUNC(('TRI-3'!AA51 ),2),0))=7,"B-",IF((ROUND(TRUNC(('TRI-3'!AA51  ),2),0))=6,"C+",IF((ROUND(TRUNC(('TRI-3'!AA51  ),2),0))=5,"C-",IF((ROUND(TRUNC(('TRI-3'!AA51  ),2),0))=4,"D+",IF((ROUND(TRUNC(('TRI-3'!AA51 ),2),0))=3,"D-",IF((ROUND(TRUNC(('TRI-3'!AA51 ),2),0))=2,"E+",IF((ROUND(TRUNC(('TRI-3'!AA51  ),2),0))&lt;=1,"E-","")))))))))))</f>
        <v/>
      </c>
      <c r="AB51" s="51" t="str">
        <f>IF(OR('TRI-3'!AB51 ="",'TRI-3'!AB51&lt;0,'TRI-3'!AB51  &gt;10),"",IF((ROUND(TRUNC(('TRI-3'!AB51  ),2),0))=10,"A+",IF((ROUND(TRUNC(('TRI-3'!AB51  ),2),0))=9,"A-",IF((ROUND(TRUNC(('TRI-3'!AB51   ),2),0))=8,"B+",IF((ROUND(TRUNC(('TRI-3'!AB51 ),2),0))=7,"B-",IF((ROUND(TRUNC(('TRI-3'!AB51  ),2),0))=6,"C+",IF((ROUND(TRUNC(('TRI-3'!AB51  ),2),0))=5,"C-",IF((ROUND(TRUNC(('TRI-3'!AB51  ),2),0))=4,"D+",IF((ROUND(TRUNC(('TRI-3'!AB51 ),2),0))=3,"D-",IF((ROUND(TRUNC(('TRI-3'!AB51 ),2),0))=2,"E+",IF((ROUND(TRUNC(('TRI-3'!AB51  ),2),0))&lt;=1,"E-","")))))))))))</f>
        <v/>
      </c>
      <c r="AC51" s="51" t="str">
        <f>IF(OR('TRI-3'!AC51 ="",'TRI-3'!AC51&lt;0,'TRI-3'!AC51  &gt;10),"",IF((ROUND(TRUNC(('TRI-3'!AC51  ),2),0))=10,"A+",IF((ROUND(TRUNC(('TRI-3'!AC51  ),2),0))=9,"A-",IF((ROUND(TRUNC(('TRI-3'!AC51   ),2),0))=8,"B+",IF((ROUND(TRUNC(('TRI-3'!AC51 ),2),0))=7,"B-",IF((ROUND(TRUNC(('TRI-3'!AC51  ),2),0))=6,"C+",IF((ROUND(TRUNC(('TRI-3'!AC51  ),2),0))=5,"C-",IF((ROUND(TRUNC(('TRI-3'!AC51  ),2),0))=4,"D+",IF((ROUND(TRUNC(('TRI-3'!AC51 ),2),0))=3,"D-",IF((ROUND(TRUNC(('TRI-3'!AC51 ),2),0))=2,"E+",IF((ROUND(TRUNC(('TRI-3'!AC51  ),2),0))&lt;=1,"E-","")))))))))))</f>
        <v/>
      </c>
      <c r="AD51" s="51" t="str">
        <f>IF(OR('TRI-3'!AD51 ="",'TRI-3'!AD51&lt;0,'TRI-3'!AD51  &gt;10),"",IF((ROUND(TRUNC(('TRI-3'!AD51  ),2),0))=10,"A+",IF((ROUND(TRUNC(('TRI-3'!AD51  ),2),0))=9,"A-",IF((ROUND(TRUNC(('TRI-3'!AD51   ),2),0))=8,"B+",IF((ROUND(TRUNC(('TRI-3'!AD51 ),2),0))=7,"B-",IF((ROUND(TRUNC(('TRI-3'!AD51  ),2),0))=6,"C+",IF((ROUND(TRUNC(('TRI-3'!AD51  ),2),0))=5,"C-",IF((ROUND(TRUNC(('TRI-3'!AD51  ),2),0))=4,"D+",IF((ROUND(TRUNC(('TRI-3'!AD51 ),2),0))=3,"D-",IF((ROUND(TRUNC(('TRI-3'!AD51 ),2),0))=2,"E+",IF((ROUND(TRUNC(('TRI-3'!AD51  ),2),0))&lt;=1,"E-","")))))))))))</f>
        <v/>
      </c>
      <c r="AE51" s="51" t="str">
        <f>IF(OR('TRI-3'!AE51 ="",'TRI-3'!AE51&lt;0,'TRI-3'!AE51  &gt;10),"",IF((ROUND(TRUNC(('TRI-3'!AE51  ),2),0))=10,"A+",IF((ROUND(TRUNC(('TRI-3'!AE51  ),2),0))=9,"A-",IF((ROUND(TRUNC(('TRI-3'!AE51   ),2),0))=8,"B+",IF((ROUND(TRUNC(('TRI-3'!AE51 ),2),0))=7,"B-",IF((ROUND(TRUNC(('TRI-3'!AE51  ),2),0))=6,"C+",IF((ROUND(TRUNC(('TRI-3'!AE51  ),2),0))=5,"C-",IF((ROUND(TRUNC(('TRI-3'!AE51  ),2),0))=4,"D+",IF((ROUND(TRUNC(('TRI-3'!AE51 ),2),0))=3,"D-",IF((ROUND(TRUNC(('TRI-3'!AE51 ),2),0))=2,"E+",IF((ROUND(TRUNC(('TRI-3'!AE51  ),2),0))&lt;=1,"E-","")))))))))))</f>
        <v/>
      </c>
      <c r="AF51" s="51" t="str">
        <f>IF(OR('TRI-3'!AF51 ="",'TRI-3'!AF51&lt;0,'TRI-3'!AF51  &gt;10),"",IF((ROUND(TRUNC(('TRI-3'!AF51  ),2),0))=10,"A+",IF((ROUND(TRUNC(('TRI-3'!AF51  ),2),0))=9,"A-",IF((ROUND(TRUNC(('TRI-3'!AF51   ),2),0))=8,"B+",IF((ROUND(TRUNC(('TRI-3'!AF51 ),2),0))=7,"B-",IF((ROUND(TRUNC(('TRI-3'!AF51  ),2),0))=6,"C+",IF((ROUND(TRUNC(('TRI-3'!AF51  ),2),0))=5,"C-",IF((ROUND(TRUNC(('TRI-3'!AF51  ),2),0))=4,"D+",IF((ROUND(TRUNC(('TRI-3'!AF51 ),2),0))=3,"D-",IF((ROUND(TRUNC(('TRI-3'!AF51 ),2),0))=2,"E+",IF((ROUND(TRUNC(('TRI-3'!AF51  ),2),0))&lt;=1,"E-","")))))))))))</f>
        <v/>
      </c>
      <c r="AG51" s="51" t="str">
        <f>IF(OR('TRI-3'!AG51 ="",'TRI-3'!AG51&lt;0,'TRI-3'!AG51  &gt;10),"",IF((ROUND(TRUNC(('TRI-3'!AG51  ),2),0))=10,"A+",IF((ROUND(TRUNC(('TRI-3'!AG51  ),2),0))=9,"A-",IF((ROUND(TRUNC(('TRI-3'!AG51   ),2),0))=8,"B+",IF((ROUND(TRUNC(('TRI-3'!AG51 ),2),0))=7,"B-",IF((ROUND(TRUNC(('TRI-3'!AG51  ),2),0))=6,"C+",IF((ROUND(TRUNC(('TRI-3'!AG51  ),2),0))=5,"C-",IF((ROUND(TRUNC(('TRI-3'!AG51  ),2),0))=4,"D+",IF((ROUND(TRUNC(('TRI-3'!AG51 ),2),0))=3,"D-",IF((ROUND(TRUNC(('TRI-3'!AG51 ),2),0))=2,"E+",IF((ROUND(TRUNC(('TRI-3'!AG51  ),2),0))&lt;=1,"E-","")))))))))))</f>
        <v/>
      </c>
      <c r="AH51" s="51" t="str">
        <f>IF(OR('TRI-3'!AH51 ="",'TRI-3'!AH51&lt;0,'TRI-3'!AH51  &gt;10),"",IF((ROUND(TRUNC(('TRI-3'!AH51  ),2),0))=10,"A+",IF((ROUND(TRUNC(('TRI-3'!AH51  ),2),0))=9,"A-",IF((ROUND(TRUNC(('TRI-3'!AH51   ),2),0))=8,"B+",IF((ROUND(TRUNC(('TRI-3'!AH51 ),2),0))=7,"B-",IF((ROUND(TRUNC(('TRI-3'!AH51  ),2),0))=6,"C+",IF((ROUND(TRUNC(('TRI-3'!AH51  ),2),0))=5,"C-",IF((ROUND(TRUNC(('TRI-3'!AH51  ),2),0))=4,"D+",IF((ROUND(TRUNC(('TRI-3'!AH51 ),2),0))=3,"D-",IF((ROUND(TRUNC(('TRI-3'!AH51 ),2),0))=2,"E+",IF((ROUND(TRUNC(('TRI-3'!AH51  ),2),0))&lt;=1,"E-","")))))))))))</f>
        <v/>
      </c>
      <c r="AI51" s="51" t="str">
        <f>IF(OR('TRI-3'!AI51 ="",'TRI-3'!AI51&lt;0,'TRI-3'!AI51  &gt;10),"",IF((ROUND(TRUNC(('TRI-3'!AI51  ),2),0))=10,"A+",IF((ROUND(TRUNC(('TRI-3'!AI51  ),2),0))=9,"A-",IF((ROUND(TRUNC(('TRI-3'!AI51   ),2),0))=8,"B+",IF((ROUND(TRUNC(('TRI-3'!AI51 ),2),0))=7,"B-",IF((ROUND(TRUNC(('TRI-3'!AI51  ),2),0))=6,"C+",IF((ROUND(TRUNC(('TRI-3'!AI51  ),2),0))=5,"C-",IF((ROUND(TRUNC(('TRI-3'!AI51  ),2),0))=4,"D+",IF((ROUND(TRUNC(('TRI-3'!AI51 ),2),0))=3,"D-",IF((ROUND(TRUNC(('TRI-3'!AI51 ),2),0))=2,"E+",IF((ROUND(TRUNC(('TRI-3'!AI51  ),2),0))&lt;=1,"E-","")))))))))))</f>
        <v/>
      </c>
      <c r="AJ51" s="51" t="str">
        <f>IF(OR('TRI-3'!AJ51 ="",'TRI-3'!AJ51&lt;0,'TRI-3'!AJ51  &gt;10),"",IF((ROUND(TRUNC(('TRI-3'!AJ51  ),2),0))=10,"A+",IF((ROUND(TRUNC(('TRI-3'!AJ51  ),2),0))=9,"A-",IF((ROUND(TRUNC(('TRI-3'!AJ51   ),2),0))=8,"B+",IF((ROUND(TRUNC(('TRI-3'!AJ51 ),2),0))=7,"B-",IF((ROUND(TRUNC(('TRI-3'!AJ51  ),2),0))=6,"C+",IF((ROUND(TRUNC(('TRI-3'!AJ51  ),2),0))=5,"C-",IF((ROUND(TRUNC(('TRI-3'!AJ51  ),2),0))=4,"D+",IF((ROUND(TRUNC(('TRI-3'!AJ51 ),2),0))=3,"D-",IF((ROUND(TRUNC(('TRI-3'!AJ51 ),2),0))=2,"E+",IF((ROUND(TRUNC(('TRI-3'!AJ51  ),2),0))&lt;=1,"E-","")))))))))))</f>
        <v/>
      </c>
      <c r="AK51" s="51" t="str">
        <f>IF(OR('TRI-3'!AK51 ="",'TRI-3'!AK51&lt;0,'TRI-3'!AK51  &gt;10),"",IF((ROUND(TRUNC(('TRI-3'!AK51  ),2),0))=10,"A+",IF((ROUND(TRUNC(('TRI-3'!AK51  ),2),0))=9,"A-",IF((ROUND(TRUNC(('TRI-3'!AK51   ),2),0))=8,"B+",IF((ROUND(TRUNC(('TRI-3'!AK51 ),2),0))=7,"B-",IF((ROUND(TRUNC(('TRI-3'!AK51  ),2),0))=6,"C+",IF((ROUND(TRUNC(('TRI-3'!AK51  ),2),0))=5,"C-",IF((ROUND(TRUNC(('TRI-3'!AK51  ),2),0))=4,"D+",IF((ROUND(TRUNC(('TRI-3'!AK51 ),2),0))=3,"D-",IF((ROUND(TRUNC(('TRI-3'!AK51 ),2),0))=2,"E+",IF((ROUND(TRUNC(('TRI-3'!AK51  ),2),0))&lt;=1,"E-","")))))))))))</f>
        <v/>
      </c>
      <c r="AL51" s="51" t="str">
        <f>IF(OR('TRI-3'!AL51 ="",'TRI-3'!AL51&lt;0,'TRI-3'!AL51  &gt;10),"",IF((ROUND(TRUNC(('TRI-3'!AL51  ),2),0))=10,"A+",IF((ROUND(TRUNC(('TRI-3'!AL51  ),2),0))=9,"A-",IF((ROUND(TRUNC(('TRI-3'!AL51   ),2),0))=8,"B+",IF((ROUND(TRUNC(('TRI-3'!AL51 ),2),0))=7,"B-",IF((ROUND(TRUNC(('TRI-3'!AL51  ),2),0))=6,"C+",IF((ROUND(TRUNC(('TRI-3'!AL51  ),2),0))=5,"C-",IF((ROUND(TRUNC(('TRI-3'!AL51  ),2),0))=4,"D+",IF((ROUND(TRUNC(('TRI-3'!AL51 ),2),0))=3,"D-",IF((ROUND(TRUNC(('TRI-3'!AL51 ),2),0))=2,"E+",IF((ROUND(TRUNC(('TRI-3'!AL51  ),2),0))&lt;=1,"E-","")))))))))))</f>
        <v/>
      </c>
      <c r="AM51" s="51" t="str">
        <f>IF(OR('TRI-3'!AM51 ="",'TRI-3'!AM51&lt;0,'TRI-3'!AM51  &gt;10),"",IF((ROUND(TRUNC(('TRI-3'!AM51  ),2),0))=10,"A+",IF((ROUND(TRUNC(('TRI-3'!AM51  ),2),0))=9,"A-",IF((ROUND(TRUNC(('TRI-3'!AM51   ),2),0))=8,"B+",IF((ROUND(TRUNC(('TRI-3'!AM51 ),2),0))=7,"B-",IF((ROUND(TRUNC(('TRI-3'!AM51  ),2),0))=6,"C+",IF((ROUND(TRUNC(('TRI-3'!AM51  ),2),0))=5,"C-",IF((ROUND(TRUNC(('TRI-3'!AM51  ),2),0))=4,"D+",IF((ROUND(TRUNC(('TRI-3'!AM51 ),2),0))=3,"D-",IF((ROUND(TRUNC(('TRI-3'!AM51 ),2),0))=2,"E+",IF((ROUND(TRUNC(('TRI-3'!AM51  ),2),0))&lt;=1,"E-","")))))))))))</f>
        <v/>
      </c>
      <c r="AN51" s="51" t="str">
        <f>IF(OR('TRI-3'!AN51 ="",'TRI-3'!AN51&lt;0,'TRI-3'!AN51  &gt;10),"",IF((ROUND(TRUNC(('TRI-3'!AN51  ),2),0))=10,"A+",IF((ROUND(TRUNC(('TRI-3'!AN51  ),2),0))=9,"A-",IF((ROUND(TRUNC(('TRI-3'!AN51   ),2),0))=8,"B+",IF((ROUND(TRUNC(('TRI-3'!AN51 ),2),0))=7,"B-",IF((ROUND(TRUNC(('TRI-3'!AN51  ),2),0))=6,"C+",IF((ROUND(TRUNC(('TRI-3'!AN51  ),2),0))=5,"C-",IF((ROUND(TRUNC(('TRI-3'!AN51  ),2),0))=4,"D+",IF((ROUND(TRUNC(('TRI-3'!AN51 ),2),0))=3,"D-",IF((ROUND(TRUNC(('TRI-3'!AN51 ),2),0))=2,"E+",IF((ROUND(TRUNC(('TRI-3'!AN51  ),2),0))&lt;=1,"E-","")))))))))))</f>
        <v/>
      </c>
      <c r="AO51" s="51" t="str">
        <f>IF(OR('TRI-3'!AO51 ="",'TRI-3'!AO51&lt;0,'TRI-3'!AO51  &gt;10),"",IF((ROUND(TRUNC(('TRI-3'!AO51  ),2),0))=10,"A+",IF((ROUND(TRUNC(('TRI-3'!AO51  ),2),0))=9,"A-",IF((ROUND(TRUNC(('TRI-3'!AO51   ),2),0))=8,"B+",IF((ROUND(TRUNC(('TRI-3'!AO51 ),2),0))=7,"B-",IF((ROUND(TRUNC(('TRI-3'!AO51  ),2),0))=6,"C+",IF((ROUND(TRUNC(('TRI-3'!AO51  ),2),0))=5,"C-",IF((ROUND(TRUNC(('TRI-3'!AO51  ),2),0))=4,"D+",IF((ROUND(TRUNC(('TRI-3'!AO51 ),2),0))=3,"D-",IF((ROUND(TRUNC(('TRI-3'!AO51 ),2),0))=2,"E+",IF((ROUND(TRUNC(('TRI-3'!AO51  ),2),0))&lt;=1,"E-","")))))))))))</f>
        <v/>
      </c>
      <c r="AP51" s="51" t="str">
        <f>IF(OR('TRI-3'!AP51 ="",'TRI-3'!AP51&lt;0,'TRI-3'!AP51  &gt;10),"",IF((ROUND(TRUNC(('TRI-3'!AP51  ),2),0))=10,"A+",IF((ROUND(TRUNC(('TRI-3'!AP51  ),2),0))=9,"A-",IF((ROUND(TRUNC(('TRI-3'!AP51   ),2),0))=8,"B+",IF((ROUND(TRUNC(('TRI-3'!AP51 ),2),0))=7,"B-",IF((ROUND(TRUNC(('TRI-3'!AP51  ),2),0))=6,"C+",IF((ROUND(TRUNC(('TRI-3'!AP51  ),2),0))=5,"C-",IF((ROUND(TRUNC(('TRI-3'!AP51  ),2),0))=4,"D+",IF((ROUND(TRUNC(('TRI-3'!AP51 ),2),0))=3,"D-",IF((ROUND(TRUNC(('TRI-3'!AP51 ),2),0))=2,"E+",IF((ROUND(TRUNC(('TRI-3'!AP51  ),2),0))&lt;=1,"E-","")))))))))))</f>
        <v/>
      </c>
      <c r="AQ51" s="51" t="str">
        <f>IF(OR('TRI-3'!AQ51 ="",'TRI-3'!AQ51&lt;0,'TRI-3'!AQ51  &gt;10),"",IF((ROUND(TRUNC(('TRI-3'!AQ51  ),2),0))=10,"A+",IF((ROUND(TRUNC(('TRI-3'!AQ51  ),2),0))=9,"A-",IF((ROUND(TRUNC(('TRI-3'!AQ51   ),2),0))=8,"B+",IF((ROUND(TRUNC(('TRI-3'!AQ51 ),2),0))=7,"B-",IF((ROUND(TRUNC(('TRI-3'!AQ51  ),2),0))=6,"C+",IF((ROUND(TRUNC(('TRI-3'!AQ51  ),2),0))=5,"C-",IF((ROUND(TRUNC(('TRI-3'!AQ51  ),2),0))=4,"D+",IF((ROUND(TRUNC(('TRI-3'!AQ51 ),2),0))=3,"D-",IF((ROUND(TRUNC(('TRI-3'!AQ51 ),2),0))=2,"E+",IF((ROUND(TRUNC(('TRI-3'!AQ51  ),2),0))&lt;=1,"E-","")))))))))))</f>
        <v/>
      </c>
      <c r="AR51" s="51" t="str">
        <f>IF(OR('TRI-3'!AR51 ="",'TRI-3'!AR51&lt;0,'TRI-3'!AR51  &gt;10),"",IF((ROUND(TRUNC(('TRI-3'!AR51  ),2),0))=10,"A+",IF((ROUND(TRUNC(('TRI-3'!AR51  ),2),0))=9,"A-",IF((ROUND(TRUNC(('TRI-3'!AR51   ),2),0))=8,"B+",IF((ROUND(TRUNC(('TRI-3'!AR51 ),2),0))=7,"B-",IF((ROUND(TRUNC(('TRI-3'!AR51  ),2),0))=6,"C+",IF((ROUND(TRUNC(('TRI-3'!AR51  ),2),0))=5,"C-",IF((ROUND(TRUNC(('TRI-3'!AR51  ),2),0))=4,"D+",IF((ROUND(TRUNC(('TRI-3'!AR51 ),2),0))=3,"D-",IF((ROUND(TRUNC(('TRI-3'!AR51 ),2),0))=2,"E+",IF((ROUND(TRUNC(('TRI-3'!AR51  ),2),0))&lt;=1,"E-","")))))))))))</f>
        <v/>
      </c>
      <c r="AS51" s="51" t="str">
        <f>IF(OR('TRI-3'!AS51 ="",'TRI-3'!AS51&lt;0,'TRI-3'!AS51  &gt;10),"",IF((ROUND(TRUNC(('TRI-3'!AS51  ),2),0))=10,"A+",IF((ROUND(TRUNC(('TRI-3'!AS51  ),2),0))=9,"A-",IF((ROUND(TRUNC(('TRI-3'!AS51   ),2),0))=8,"B+",IF((ROUND(TRUNC(('TRI-3'!AS51 ),2),0))=7,"B-",IF((ROUND(TRUNC(('TRI-3'!AS51  ),2),0))=6,"C+",IF((ROUND(TRUNC(('TRI-3'!AS51  ),2),0))=5,"C-",IF((ROUND(TRUNC(('TRI-3'!AS51  ),2),0))=4,"D+",IF((ROUND(TRUNC(('TRI-3'!AS51 ),2),0))=3,"D-",IF((ROUND(TRUNC(('TRI-3'!AS51 ),2),0))=2,"E+",IF((ROUND(TRUNC(('TRI-3'!AS51  ),2),0))&lt;=1,"E-","")))))))))))</f>
        <v/>
      </c>
      <c r="AT51" s="51" t="str">
        <f>IF(OR('TRI-3'!AT51 ="",'TRI-3'!AT51&lt;0,'TRI-3'!AT51  &gt;10),"",IF((ROUND(TRUNC(('TRI-3'!AT51  ),2),0))=10,"A+",IF((ROUND(TRUNC(('TRI-3'!AT51  ),2),0))=9,"A-",IF((ROUND(TRUNC(('TRI-3'!AT51   ),2),0))=8,"B+",IF((ROUND(TRUNC(('TRI-3'!AT51 ),2),0))=7,"B-",IF((ROUND(TRUNC(('TRI-3'!AT51  ),2),0))=6,"C+",IF((ROUND(TRUNC(('TRI-3'!AT51  ),2),0))=5,"C-",IF((ROUND(TRUNC(('TRI-3'!AT51  ),2),0))=4,"D+",IF((ROUND(TRUNC(('TRI-3'!AT51 ),2),0))=3,"D-",IF((ROUND(TRUNC(('TRI-3'!AT51 ),2),0))=2,"E+",IF((ROUND(TRUNC(('TRI-3'!AT51  ),2),0))&lt;=1,"E-","")))))))))))</f>
        <v/>
      </c>
      <c r="AU51" s="51" t="str">
        <f>IF(OR('TRI-3'!AU51 ="",'TRI-3'!AU51&lt;0,'TRI-3'!AU51  &gt;10),"",IF((ROUND(TRUNC(('TRI-3'!AU51  ),2),0))=10,"A+",IF((ROUND(TRUNC(('TRI-3'!AU51  ),2),0))=9,"A-",IF((ROUND(TRUNC(('TRI-3'!AU51   ),2),0))=8,"B+",IF((ROUND(TRUNC(('TRI-3'!AU51 ),2),0))=7,"B-",IF((ROUND(TRUNC(('TRI-3'!AU51  ),2),0))=6,"C+",IF((ROUND(TRUNC(('TRI-3'!AU51  ),2),0))=5,"C-",IF((ROUND(TRUNC(('TRI-3'!AU51  ),2),0))=4,"D+",IF((ROUND(TRUNC(('TRI-3'!AU51 ),2),0))=3,"D-",IF((ROUND(TRUNC(('TRI-3'!AU51 ),2),0))=2,"E+",IF((ROUND(TRUNC(('TRI-3'!AU51  ),2),0))&lt;=1,"E-","")))))))))))</f>
        <v/>
      </c>
      <c r="AV51" s="51" t="str">
        <f>IF(OR('TRI-3'!AV51 ="",'TRI-3'!AV51&lt;0,'TRI-3'!AV51  &gt;10),"",IF((ROUND(TRUNC(('TRI-3'!AV51  ),2),0))=10,"A+",IF((ROUND(TRUNC(('TRI-3'!AV51  ),2),0))=9,"A-",IF((ROUND(TRUNC(('TRI-3'!AV51   ),2),0))=8,"B+",IF((ROUND(TRUNC(('TRI-3'!AV51 ),2),0))=7,"B-",IF((ROUND(TRUNC(('TRI-3'!AV51  ),2),0))=6,"C+",IF((ROUND(TRUNC(('TRI-3'!AV51  ),2),0))=5,"C-",IF((ROUND(TRUNC(('TRI-3'!AV51  ),2),0))=4,"D+",IF((ROUND(TRUNC(('TRI-3'!AV51 ),2),0))=3,"D-",IF((ROUND(TRUNC(('TRI-3'!AV51 ),2),0))=2,"E+",IF((ROUND(TRUNC(('TRI-3'!AV51  ),2),0))&lt;=1,"E-","")))))))))))</f>
        <v/>
      </c>
      <c r="AW51" s="51" t="str">
        <f>IF(OR('TRI-3'!AW51 ="",'TRI-3'!AW51&lt;0,'TRI-3'!AW51  &gt;10),"",IF((ROUND(TRUNC(('TRI-3'!AW51  ),2),0))=10,"A+",IF((ROUND(TRUNC(('TRI-3'!AW51  ),2),0))=9,"A-",IF((ROUND(TRUNC(('TRI-3'!AW51   ),2),0))=8,"B+",IF((ROUND(TRUNC(('TRI-3'!AW51 ),2),0))=7,"B-",IF((ROUND(TRUNC(('TRI-3'!AW51  ),2),0))=6,"C+",IF((ROUND(TRUNC(('TRI-3'!AW51  ),2),0))=5,"C-",IF((ROUND(TRUNC(('TRI-3'!AW51  ),2),0))=4,"D+",IF((ROUND(TRUNC(('TRI-3'!AW51 ),2),0))=3,"D-",IF((ROUND(TRUNC(('TRI-3'!AW51 ),2),0))=2,"E+",IF((ROUND(TRUNC(('TRI-3'!AW51  ),2),0))&lt;=1,"E-","")))))))))))</f>
        <v/>
      </c>
      <c r="AX51" s="51" t="str">
        <f>IF(OR('TRI-3'!AX51 ="",'TRI-3'!AX51&lt;0,'TRI-3'!AX51  &gt;10),"",IF((ROUND(TRUNC(('TRI-3'!AX51  ),2),0))=10,"A+",IF((ROUND(TRUNC(('TRI-3'!AX51  ),2),0))=9,"A-",IF((ROUND(TRUNC(('TRI-3'!AX51   ),2),0))=8,"B+",IF((ROUND(TRUNC(('TRI-3'!AX51 ),2),0))=7,"B-",IF((ROUND(TRUNC(('TRI-3'!AX51  ),2),0))=6,"C+",IF((ROUND(TRUNC(('TRI-3'!AX51  ),2),0))=5,"C-",IF((ROUND(TRUNC(('TRI-3'!AX51  ),2),0))=4,"D+",IF((ROUND(TRUNC(('TRI-3'!AX51 ),2),0))=3,"D-",IF((ROUND(TRUNC(('TRI-3'!AX51 ),2),0))=2,"E+",IF((ROUND(TRUNC(('TRI-3'!AX51  ),2),0))&lt;=1,"E-","")))))))))))</f>
        <v/>
      </c>
      <c r="AY51" s="51" t="str">
        <f>IF(OR('TRI-3'!AY51 ="",'TRI-3'!AY51&lt;0,'TRI-3'!AY51  &gt;10),"",IF((ROUND(TRUNC(('TRI-3'!AY51  ),2),0))=10,"A+",IF((ROUND(TRUNC(('TRI-3'!AY51  ),2),0))=9,"A-",IF((ROUND(TRUNC(('TRI-3'!AY51   ),2),0))=8,"B+",IF((ROUND(TRUNC(('TRI-3'!AY51 ),2),0))=7,"B-",IF((ROUND(TRUNC(('TRI-3'!AY51  ),2),0))=6,"C+",IF((ROUND(TRUNC(('TRI-3'!AY51  ),2),0))=5,"C-",IF((ROUND(TRUNC(('TRI-3'!AY51  ),2),0))=4,"D+",IF((ROUND(TRUNC(('TRI-3'!AY51 ),2),0))=3,"D-",IF((ROUND(TRUNC(('TRI-3'!AY51 ),2),0))=2,"E+",IF((ROUND(TRUNC(('TRI-3'!AY51  ),2),0))&lt;=1,"E-","")))))))))))</f>
        <v/>
      </c>
      <c r="AZ51" s="51" t="str">
        <f>IF(OR('TRI-3'!AZ51 ="",'TRI-3'!AZ51&lt;0,'TRI-3'!AZ51  &gt;10),"",IF((ROUND(TRUNC(('TRI-3'!AZ51  ),2),0))=10,"A+",IF((ROUND(TRUNC(('TRI-3'!AZ51  ),2),0))=9,"A-",IF((ROUND(TRUNC(('TRI-3'!AZ51   ),2),0))=8,"B+",IF((ROUND(TRUNC(('TRI-3'!AZ51 ),2),0))=7,"B-",IF((ROUND(TRUNC(('TRI-3'!AZ51  ),2),0))=6,"C+",IF((ROUND(TRUNC(('TRI-3'!AZ51  ),2),0))=5,"C-",IF((ROUND(TRUNC(('TRI-3'!AZ51  ),2),0))=4,"D+",IF((ROUND(TRUNC(('TRI-3'!AZ51 ),2),0))=3,"D-",IF((ROUND(TRUNC(('TRI-3'!AZ51 ),2),0))=2,"E+",IF((ROUND(TRUNC(('TRI-3'!AZ51  ),2),0))&lt;=1,"E-","")))))))))))</f>
        <v/>
      </c>
      <c r="BA51" s="51" t="str">
        <f>IF(OR('TRI-3'!BA51 ="",'TRI-3'!BA51&lt;0,'TRI-3'!BA51  &gt;10),"",IF((ROUND(TRUNC(('TRI-3'!BA51  ),2),0))=10,"A+",IF((ROUND(TRUNC(('TRI-3'!BA51  ),2),0))=9,"A-",IF((ROUND(TRUNC(('TRI-3'!BA51   ),2),0))=8,"B+",IF((ROUND(TRUNC(('TRI-3'!BA51 ),2),0))=7,"B-",IF((ROUND(TRUNC(('TRI-3'!BA51  ),2),0))=6,"C+",IF((ROUND(TRUNC(('TRI-3'!BA51  ),2),0))=5,"C-",IF((ROUND(TRUNC(('TRI-3'!BA51  ),2),0))=4,"D+",IF((ROUND(TRUNC(('TRI-3'!BA51 ),2),0))=3,"D-",IF((ROUND(TRUNC(('TRI-3'!BA51 ),2),0))=2,"E+",IF((ROUND(TRUNC(('TRI-3'!BA51  ),2),0))&lt;=1,"E-","")))))))))))</f>
        <v/>
      </c>
      <c r="BB51" s="51" t="str">
        <f>IF(OR('TRI-3'!BB51 ="",'TRI-3'!BB51&lt;0,'TRI-3'!BB51  &gt;10),"",IF((ROUND(TRUNC(('TRI-3'!BB51  ),2),0))=10,"A+",IF((ROUND(TRUNC(('TRI-3'!BB51  ),2),0))=9,"A-",IF((ROUND(TRUNC(('TRI-3'!BB51   ),2),0))=8,"B+",IF((ROUND(TRUNC(('TRI-3'!BB51 ),2),0))=7,"B-",IF((ROUND(TRUNC(('TRI-3'!BB51  ),2),0))=6,"C+",IF((ROUND(TRUNC(('TRI-3'!BB51  ),2),0))=5,"C-",IF((ROUND(TRUNC(('TRI-3'!BB51  ),2),0))=4,"D+",IF((ROUND(TRUNC(('TRI-3'!BB51 ),2),0))=3,"D-",IF((ROUND(TRUNC(('TRI-3'!BB51 ),2),0))=2,"E+",IF((ROUND(TRUNC(('TRI-3'!BB51  ),2),0))&lt;=1,"E-","")))))))))))</f>
        <v/>
      </c>
      <c r="BC51" s="51" t="str">
        <f>IF(OR('TRI-3'!BC51 ="",'TRI-3'!BC51&lt;0,'TRI-3'!BC51  &gt;10),"",IF((ROUND(TRUNC(('TRI-3'!BC51  ),2),0))=10,"A+",IF((ROUND(TRUNC(('TRI-3'!BC51  ),2),0))=9,"A-",IF((ROUND(TRUNC(('TRI-3'!BC51   ),2),0))=8,"B+",IF((ROUND(TRUNC(('TRI-3'!BC51 ),2),0))=7,"B-",IF((ROUND(TRUNC(('TRI-3'!BC51  ),2),0))=6,"C+",IF((ROUND(TRUNC(('TRI-3'!BC51  ),2),0))=5,"C-",IF((ROUND(TRUNC(('TRI-3'!BC51  ),2),0))=4,"D+",IF((ROUND(TRUNC(('TRI-3'!BC51 ),2),0))=3,"D-",IF((ROUND(TRUNC(('TRI-3'!BC51 ),2),0))=2,"E+",IF((ROUND(TRUNC(('TRI-3'!BC51  ),2),0))&lt;=1,"E-","")))))))))))</f>
        <v/>
      </c>
      <c r="BD51" s="51" t="str">
        <f>IF(OR('TRI-3'!BD51 ="",'TRI-3'!BD51&lt;0,'TRI-3'!BD51  &gt;10),"",IF((ROUND(TRUNC(('TRI-3'!BD51  ),2),0))=10,"A+",IF((ROUND(TRUNC(('TRI-3'!BD51  ),2),0))=9,"A-",IF((ROUND(TRUNC(('TRI-3'!BD51   ),2),0))=8,"B+",IF((ROUND(TRUNC(('TRI-3'!BD51 ),2),0))=7,"B-",IF((ROUND(TRUNC(('TRI-3'!BD51  ),2),0))=6,"C+",IF((ROUND(TRUNC(('TRI-3'!BD51  ),2),0))=5,"C-",IF((ROUND(TRUNC(('TRI-3'!BD51  ),2),0))=4,"D+",IF((ROUND(TRUNC(('TRI-3'!BD51 ),2),0))=3,"D-",IF((ROUND(TRUNC(('TRI-3'!BD51 ),2),0))=2,"E+",IF((ROUND(TRUNC(('TRI-3'!BD51  ),2),0))&lt;=1,"E-","")))))))))))</f>
        <v/>
      </c>
      <c r="BE51" s="51" t="str">
        <f>IF(OR('TRI-3'!BE51 ="",'TRI-3'!BE51&lt;0,'TRI-3'!BE51  &gt;10),"",IF((ROUND(TRUNC(('TRI-3'!BE51  ),2),0))=10,"A+",IF((ROUND(TRUNC(('TRI-3'!BE51  ),2),0))=9,"A-",IF((ROUND(TRUNC(('TRI-3'!BE51   ),2),0))=8,"B+",IF((ROUND(TRUNC(('TRI-3'!BE51 ),2),0))=7,"B-",IF((ROUND(TRUNC(('TRI-3'!BE51  ),2),0))=6,"C+",IF((ROUND(TRUNC(('TRI-3'!BE51  ),2),0))=5,"C-",IF((ROUND(TRUNC(('TRI-3'!BE51  ),2),0))=4,"D+",IF((ROUND(TRUNC(('TRI-3'!BE51 ),2),0))=3,"D-",IF((ROUND(TRUNC(('TRI-3'!BE51 ),2),0))=2,"E+",IF((ROUND(TRUNC(('TRI-3'!BE51  ),2),0))&lt;=1,"E-","")))))))))))</f>
        <v/>
      </c>
      <c r="BF51" s="51" t="str">
        <f>IF(OR('TRI-3'!BF51 ="",'TRI-3'!BF51&lt;0,'TRI-3'!BF51  &gt;10),"",IF((ROUND(TRUNC(('TRI-3'!BF51  ),2),0))=10,"A+",IF((ROUND(TRUNC(('TRI-3'!BF51  ),2),0))=9,"A-",IF((ROUND(TRUNC(('TRI-3'!BF51   ),2),0))=8,"B+",IF((ROUND(TRUNC(('TRI-3'!BF51 ),2),0))=7,"B-",IF((ROUND(TRUNC(('TRI-3'!BF51  ),2),0))=6,"C+",IF((ROUND(TRUNC(('TRI-3'!BF51  ),2),0))=5,"C-",IF((ROUND(TRUNC(('TRI-3'!BF51  ),2),0))=4,"D+",IF((ROUND(TRUNC(('TRI-3'!BF51 ),2),0))=3,"D-",IF((ROUND(TRUNC(('TRI-3'!BF51 ),2),0))=2,"E+",IF((ROUND(TRUNC(('TRI-3'!BF51  ),2),0))&lt;=1,"E-","")))))))))))</f>
        <v/>
      </c>
      <c r="BG51" s="51" t="str">
        <f>IF(OR('TRI-3'!BG51 ="",'TRI-3'!BG51&lt;0,'TRI-3'!BG51  &gt;10),"",IF((ROUND(TRUNC(('TRI-3'!BG51  ),2),0))=10,"A+",IF((ROUND(TRUNC(('TRI-3'!BG51  ),2),0))=9,"A-",IF((ROUND(TRUNC(('TRI-3'!BG51   ),2),0))=8,"B+",IF((ROUND(TRUNC(('TRI-3'!BG51 ),2),0))=7,"B-",IF((ROUND(TRUNC(('TRI-3'!BG51  ),2),0))=6,"C+",IF((ROUND(TRUNC(('TRI-3'!BG51  ),2),0))=5,"C-",IF((ROUND(TRUNC(('TRI-3'!BG51  ),2),0))=4,"D+",IF((ROUND(TRUNC(('TRI-3'!BG51 ),2),0))=3,"D-",IF((ROUND(TRUNC(('TRI-3'!BG51 ),2),0))=2,"E+",IF((ROUND(TRUNC(('TRI-3'!BG51  ),2),0))&lt;=1,"E-","")))))))))))</f>
        <v/>
      </c>
      <c r="BH51" s="51" t="str">
        <f>IF(OR('TRI-3'!BH51 ="",'TRI-3'!BH51&lt;0,'TRI-3'!BH51  &gt;10),"",IF((ROUND(TRUNC(('TRI-3'!BH51  ),2),0))=10,"A+",IF((ROUND(TRUNC(('TRI-3'!BH51  ),2),0))=9,"A-",IF((ROUND(TRUNC(('TRI-3'!BH51   ),2),0))=8,"B+",IF((ROUND(TRUNC(('TRI-3'!BH51 ),2),0))=7,"B-",IF((ROUND(TRUNC(('TRI-3'!BH51  ),2),0))=6,"C+",IF((ROUND(TRUNC(('TRI-3'!BH51  ),2),0))=5,"C-",IF((ROUND(TRUNC(('TRI-3'!BH51  ),2),0))=4,"D+",IF((ROUND(TRUNC(('TRI-3'!BH51 ),2),0))=3,"D-",IF((ROUND(TRUNC(('TRI-3'!BH51 ),2),0))=2,"E+",IF((ROUND(TRUNC(('TRI-3'!BH51  ),2),0))&lt;=1,"E-","")))))))))))</f>
        <v/>
      </c>
      <c r="BI51" s="51" t="str">
        <f>IF(OR('TRI-3'!BI51 ="",'TRI-3'!BI51&lt;0,'TRI-3'!BI51  &gt;10),"",IF((ROUND(TRUNC(('TRI-3'!BI51  ),2),0))=10,"A+",IF((ROUND(TRUNC(('TRI-3'!BI51  ),2),0))=9,"A-",IF((ROUND(TRUNC(('TRI-3'!BI51   ),2),0))=8,"B+",IF((ROUND(TRUNC(('TRI-3'!BI51 ),2),0))=7,"B-",IF((ROUND(TRUNC(('TRI-3'!BI51  ),2),0))=6,"C+",IF((ROUND(TRUNC(('TRI-3'!BI51  ),2),0))=5,"C-",IF((ROUND(TRUNC(('TRI-3'!BI51  ),2),0))=4,"D+",IF((ROUND(TRUNC(('TRI-3'!BI51 ),2),0))=3,"D-",IF((ROUND(TRUNC(('TRI-3'!BI51 ),2),0))=2,"E+",IF((ROUND(TRUNC(('TRI-3'!BI51  ),2),0))&lt;=1,"E-","")))))))))))</f>
        <v/>
      </c>
      <c r="BJ51" s="51" t="str">
        <f>IF(OR('TRI-3'!BJ51 ="",'TRI-3'!BJ51&lt;0,'TRI-3'!BJ51  &gt;10),"",IF((ROUND(TRUNC(('TRI-3'!BJ51  ),2),0))=10,"A+",IF((ROUND(TRUNC(('TRI-3'!BJ51  ),2),0))=9,"A-",IF((ROUND(TRUNC(('TRI-3'!BJ51   ),2),0))=8,"B+",IF((ROUND(TRUNC(('TRI-3'!BJ51 ),2),0))=7,"B-",IF((ROUND(TRUNC(('TRI-3'!BJ51  ),2),0))=6,"C+",IF((ROUND(TRUNC(('TRI-3'!BJ51  ),2),0))=5,"C-",IF((ROUND(TRUNC(('TRI-3'!BJ51  ),2),0))=4,"D+",IF((ROUND(TRUNC(('TRI-3'!BJ51 ),2),0))=3,"D-",IF((ROUND(TRUNC(('TRI-3'!BJ51 ),2),0))=2,"E+",IF((ROUND(TRUNC(('TRI-3'!BJ51  ),2),0))&lt;=1,"E-","")))))))))))</f>
        <v/>
      </c>
      <c r="BK51" s="51" t="str">
        <f>IF(OR('TRI-3'!BK51 ="",'TRI-3'!BK51&lt;0,'TRI-3'!BK51  &gt;10),"",IF((ROUND(TRUNC(('TRI-3'!BK51  ),2),0))=10,"A+",IF((ROUND(TRUNC(('TRI-3'!BK51  ),2),0))=9,"A-",IF((ROUND(TRUNC(('TRI-3'!BK51   ),2),0))=8,"B+",IF((ROUND(TRUNC(('TRI-3'!BK51 ),2),0))=7,"B-",IF((ROUND(TRUNC(('TRI-3'!BK51  ),2),0))=6,"C+",IF((ROUND(TRUNC(('TRI-3'!BK51  ),2),0))=5,"C-",IF((ROUND(TRUNC(('TRI-3'!BK51  ),2),0))=4,"D+",IF((ROUND(TRUNC(('TRI-3'!BK51 ),2),0))=3,"D-",IF((ROUND(TRUNC(('TRI-3'!BK51 ),2),0))=2,"E+",IF((ROUND(TRUNC(('TRI-3'!BK51  ),2),0))&lt;=1,"E-","")))))))))))</f>
        <v/>
      </c>
      <c r="BL51" s="51" t="str">
        <f>IF(OR('TRI-3'!BL51 ="",'TRI-3'!BL51&lt;0,'TRI-3'!BL51  &gt;10),"",IF((ROUND(TRUNC(('TRI-3'!BL51  ),2),0))=10,"A+",IF((ROUND(TRUNC(('TRI-3'!BL51  ),2),0))=9,"A-",IF((ROUND(TRUNC(('TRI-3'!BL51   ),2),0))=8,"B+",IF((ROUND(TRUNC(('TRI-3'!BL51 ),2),0))=7,"B-",IF((ROUND(TRUNC(('TRI-3'!BL51  ),2),0))=6,"C+",IF((ROUND(TRUNC(('TRI-3'!BL51  ),2),0))=5,"C-",IF((ROUND(TRUNC(('TRI-3'!BL51  ),2),0))=4,"D+",IF((ROUND(TRUNC(('TRI-3'!BL51 ),2),0))=3,"D-",IF((ROUND(TRUNC(('TRI-3'!BL51 ),2),0))=2,"E+",IF((ROUND(TRUNC(('TRI-3'!BL51  ),2),0))&lt;=1,"E-","")))))))))))</f>
        <v/>
      </c>
      <c r="BM51" s="51" t="str">
        <f>IF(OR('TRI-3'!BM51 ="",'TRI-3'!BM51&lt;0,'TRI-3'!BM51  &gt;10),"",IF((ROUND(TRUNC(('TRI-3'!BM51  ),2),0))=10,"A+",IF((ROUND(TRUNC(('TRI-3'!BM51  ),2),0))=9,"A-",IF((ROUND(TRUNC(('TRI-3'!BM51   ),2),0))=8,"B+",IF((ROUND(TRUNC(('TRI-3'!BM51 ),2),0))=7,"B-",IF((ROUND(TRUNC(('TRI-3'!BM51  ),2),0))=6,"C+",IF((ROUND(TRUNC(('TRI-3'!BM51  ),2),0))=5,"C-",IF((ROUND(TRUNC(('TRI-3'!BM51  ),2),0))=4,"D+",IF((ROUND(TRUNC(('TRI-3'!BM51 ),2),0))=3,"D-",IF((ROUND(TRUNC(('TRI-3'!BM51 ),2),0))=2,"E+",IF((ROUND(TRUNC(('TRI-3'!BM51  ),2),0))&lt;=1,"E-","")))))))))))</f>
        <v/>
      </c>
      <c r="BN51" s="51" t="str">
        <f>IF(OR('TRI-3'!BN51 ="",'TRI-3'!BN51&lt;0,'TRI-3'!BN51  &gt;10),"",IF((ROUND(TRUNC(('TRI-3'!BN51  ),2),0))=10,"A+",IF((ROUND(TRUNC(('TRI-3'!BN51  ),2),0))=9,"A-",IF((ROUND(TRUNC(('TRI-3'!BN51   ),2),0))=8,"B+",IF((ROUND(TRUNC(('TRI-3'!BN51 ),2),0))=7,"B-",IF((ROUND(TRUNC(('TRI-3'!BN51  ),2),0))=6,"C+",IF((ROUND(TRUNC(('TRI-3'!BN51  ),2),0))=5,"C-",IF((ROUND(TRUNC(('TRI-3'!BN51  ),2),0))=4,"D+",IF((ROUND(TRUNC(('TRI-3'!BN51 ),2),0))=3,"D-",IF((ROUND(TRUNC(('TRI-3'!BN51 ),2),0))=2,"E+",IF((ROUND(TRUNC(('TRI-3'!BN51  ),2),0))&lt;=1,"E-","")))))))))))</f>
        <v/>
      </c>
      <c r="BO51" s="51" t="str">
        <f>IF(OR('TRI-3'!BO51 ="",'TRI-3'!BO51&lt;0,'TRI-3'!BO51  &gt;10),"",IF((ROUND(TRUNC(('TRI-3'!BO51  ),2),0))=10,"A+",IF((ROUND(TRUNC(('TRI-3'!BO51  ),2),0))=9,"A-",IF((ROUND(TRUNC(('TRI-3'!BO51   ),2),0))=8,"B+",IF((ROUND(TRUNC(('TRI-3'!BO51 ),2),0))=7,"B-",IF((ROUND(TRUNC(('TRI-3'!BO51  ),2),0))=6,"C+",IF((ROUND(TRUNC(('TRI-3'!BO51  ),2),0))=5,"C-",IF((ROUND(TRUNC(('TRI-3'!BO51  ),2),0))=4,"D+",IF((ROUND(TRUNC(('TRI-3'!BO51 ),2),0))=3,"D-",IF((ROUND(TRUNC(('TRI-3'!BO51 ),2),0))=2,"E+",IF((ROUND(TRUNC(('TRI-3'!BO51  ),2),0))&lt;=1,"E-","")))))))))))</f>
        <v/>
      </c>
      <c r="BP51" s="51" t="str">
        <f>IF(OR('TRI-3'!BP51 ="",'TRI-3'!BP51&lt;0,'TRI-3'!BP51  &gt;10),"",IF((ROUND(TRUNC(('TRI-3'!BP51  ),2),0))=10,"A+",IF((ROUND(TRUNC(('TRI-3'!BP51  ),2),0))=9,"A-",IF((ROUND(TRUNC(('TRI-3'!BP51   ),2),0))=8,"B+",IF((ROUND(TRUNC(('TRI-3'!BP51 ),2),0))=7,"B-",IF((ROUND(TRUNC(('TRI-3'!BP51  ),2),0))=6,"C+",IF((ROUND(TRUNC(('TRI-3'!BP51  ),2),0))=5,"C-",IF((ROUND(TRUNC(('TRI-3'!BP51  ),2),0))=4,"D+",IF((ROUND(TRUNC(('TRI-3'!BP51 ),2),0))=3,"D-",IF((ROUND(TRUNC(('TRI-3'!BP51 ),2),0))=2,"E+",IF((ROUND(TRUNC(('TRI-3'!BP51  ),2),0))&lt;=1,"E-","")))))))))))</f>
        <v/>
      </c>
      <c r="BQ51" s="51" t="str">
        <f>IF(OR('TRI-3'!BQ51 ="",'TRI-3'!BQ51&lt;0,'TRI-3'!BQ51  &gt;10),"",IF((ROUND(TRUNC(('TRI-3'!BQ51  ),2),0))=10,"A+",IF((ROUND(TRUNC(('TRI-3'!BQ51  ),2),0))=9,"A-",IF((ROUND(TRUNC(('TRI-3'!BQ51   ),2),0))=8,"B+",IF((ROUND(TRUNC(('TRI-3'!BQ51 ),2),0))=7,"B-",IF((ROUND(TRUNC(('TRI-3'!BQ51  ),2),0))=6,"C+",IF((ROUND(TRUNC(('TRI-3'!BQ51  ),2),0))=5,"C-",IF((ROUND(TRUNC(('TRI-3'!BQ51  ),2),0))=4,"D+",IF((ROUND(TRUNC(('TRI-3'!BQ51 ),2),0))=3,"D-",IF((ROUND(TRUNC(('TRI-3'!BQ51 ),2),0))=2,"E+",IF((ROUND(TRUNC(('TRI-3'!BQ51  ),2),0))&lt;=1,"E-","")))))))))))</f>
        <v/>
      </c>
      <c r="BR51" s="51" t="str">
        <f>IF(OR('TRI-3'!BR51 ="",'TRI-3'!BR51&lt;0,'TRI-3'!BR51  &gt;10),"",IF((ROUND(TRUNC(('TRI-3'!BR51  ),2),0))=10,"A+",IF((ROUND(TRUNC(('TRI-3'!BR51  ),2),0))=9,"A-",IF((ROUND(TRUNC(('TRI-3'!BR51   ),2),0))=8,"B+",IF((ROUND(TRUNC(('TRI-3'!BR51 ),2),0))=7,"B-",IF((ROUND(TRUNC(('TRI-3'!BR51  ),2),0))=6,"C+",IF((ROUND(TRUNC(('TRI-3'!BR51  ),2),0))=5,"C-",IF((ROUND(TRUNC(('TRI-3'!BR51  ),2),0))=4,"D+",IF((ROUND(TRUNC(('TRI-3'!BR51 ),2),0))=3,"D-",IF((ROUND(TRUNC(('TRI-3'!BR51 ),2),0))=2,"E+",IF((ROUND(TRUNC(('TRI-3'!BR51  ),2),0))&lt;=1,"E-","")))))))))))</f>
        <v/>
      </c>
      <c r="BS51" s="51" t="str">
        <f>IF(OR('TRI-3'!BS51 ="",'TRI-3'!BS51&lt;0,'TRI-3'!BS51  &gt;10),"",IF((ROUND(TRUNC(('TRI-3'!BS51  ),2),0))=10,"A+",IF((ROUND(TRUNC(('TRI-3'!BS51  ),2),0))=9,"A-",IF((ROUND(TRUNC(('TRI-3'!BS51   ),2),0))=8,"B+",IF((ROUND(TRUNC(('TRI-3'!BS51 ),2),0))=7,"B-",IF((ROUND(TRUNC(('TRI-3'!BS51  ),2),0))=6,"C+",IF((ROUND(TRUNC(('TRI-3'!BS51  ),2),0))=5,"C-",IF((ROUND(TRUNC(('TRI-3'!BS51  ),2),0))=4,"D+",IF((ROUND(TRUNC(('TRI-3'!BS51 ),2),0))=3,"D-",IF((ROUND(TRUNC(('TRI-3'!BS51 ),2),0))=2,"E+",IF((ROUND(TRUNC(('TRI-3'!BS51  ),2),0))&lt;=1,"E-","")))))))))))</f>
        <v/>
      </c>
      <c r="BT51" s="51" t="str">
        <f>IF(OR('TRI-3'!BT51 ="",'TRI-3'!BT51&lt;0,'TRI-3'!BT51  &gt;10),"",IF((ROUND(TRUNC(('TRI-3'!BT51  ),2),0))=10,"A+",IF((ROUND(TRUNC(('TRI-3'!BT51  ),2),0))=9,"A-",IF((ROUND(TRUNC(('TRI-3'!BT51   ),2),0))=8,"B+",IF((ROUND(TRUNC(('TRI-3'!BT51 ),2),0))=7,"B-",IF((ROUND(TRUNC(('TRI-3'!BT51  ),2),0))=6,"C+",IF((ROUND(TRUNC(('TRI-3'!BT51  ),2),0))=5,"C-",IF((ROUND(TRUNC(('TRI-3'!BT51  ),2),0))=4,"D+",IF((ROUND(TRUNC(('TRI-3'!BT51 ),2),0))=3,"D-",IF((ROUND(TRUNC(('TRI-3'!BT51 ),2),0))=2,"E+",IF((ROUND(TRUNC(('TRI-3'!BT51  ),2),0))&lt;=1,"E-","")))))))))))</f>
        <v/>
      </c>
      <c r="BU51" s="51" t="str">
        <f>IF(OR('TRI-3'!BU51 ="",'TRI-3'!BU51&lt;0,'TRI-3'!BU51  &gt;10),"",IF((ROUND(TRUNC(('TRI-3'!BU51  ),2),0))=10,"A+",IF((ROUND(TRUNC(('TRI-3'!BU51  ),2),0))=9,"A-",IF((ROUND(TRUNC(('TRI-3'!BU51   ),2),0))=8,"B+",IF((ROUND(TRUNC(('TRI-3'!BU51 ),2),0))=7,"B-",IF((ROUND(TRUNC(('TRI-3'!BU51  ),2),0))=6,"C+",IF((ROUND(TRUNC(('TRI-3'!BU51  ),2),0))=5,"C-",IF((ROUND(TRUNC(('TRI-3'!BU51  ),2),0))=4,"D+",IF((ROUND(TRUNC(('TRI-3'!BU51 ),2),0))=3,"D-",IF((ROUND(TRUNC(('TRI-3'!BU51 ),2),0))=2,"E+",IF((ROUND(TRUNC(('TRI-3'!BU51  ),2),0))&lt;=1,"E-","")))))))))))</f>
        <v/>
      </c>
      <c r="BV51" s="51" t="str">
        <f>IF(OR('TRI-3'!BV51 ="",'TRI-3'!BV51&lt;0,'TRI-3'!BV51  &gt;10),"",IF((ROUND(TRUNC(('TRI-3'!BV51  ),2),0))=10,"A+",IF((ROUND(TRUNC(('TRI-3'!BV51  ),2),0))=9,"A-",IF((ROUND(TRUNC(('TRI-3'!BV51   ),2),0))=8,"B+",IF((ROUND(TRUNC(('TRI-3'!BV51 ),2),0))=7,"B-",IF((ROUND(TRUNC(('TRI-3'!BV51  ),2),0))=6,"C+",IF((ROUND(TRUNC(('TRI-3'!BV51  ),2),0))=5,"C-",IF((ROUND(TRUNC(('TRI-3'!BV51  ),2),0))=4,"D+",IF((ROUND(TRUNC(('TRI-3'!BV51 ),2),0))=3,"D-",IF((ROUND(TRUNC(('TRI-3'!BV51 ),2),0))=2,"E+",IF((ROUND(TRUNC(('TRI-3'!BV51  ),2),0))&lt;=1,"E-","")))))))))))</f>
        <v/>
      </c>
      <c r="BW51" s="51" t="str">
        <f>IF(OR('TRI-3'!BW51 ="",'TRI-3'!BW51&lt;0,'TRI-3'!BW51  &gt;10),"",IF((ROUND(TRUNC(('TRI-3'!BW51  ),2),0))=10,"A+",IF((ROUND(TRUNC(('TRI-3'!BW51  ),2),0))=9,"A-",IF((ROUND(TRUNC(('TRI-3'!BW51   ),2),0))=8,"B+",IF((ROUND(TRUNC(('TRI-3'!BW51 ),2),0))=7,"B-",IF((ROUND(TRUNC(('TRI-3'!BW51  ),2),0))=6,"C+",IF((ROUND(TRUNC(('TRI-3'!BW51  ),2),0))=5,"C-",IF((ROUND(TRUNC(('TRI-3'!BW51  ),2),0))=4,"D+",IF((ROUND(TRUNC(('TRI-3'!BW51 ),2),0))=3,"D-",IF((ROUND(TRUNC(('TRI-3'!BW51 ),2),0))=2,"E+",IF((ROUND(TRUNC(('TRI-3'!BW51  ),2),0))&lt;=1,"E-","")))))))))))</f>
        <v/>
      </c>
      <c r="BX51" s="51" t="str">
        <f>IF(OR('TRI-3'!BX51 ="",'TRI-3'!BX51&lt;0,'TRI-3'!BX51  &gt;10),"",IF((ROUND(TRUNC(('TRI-3'!BX51  ),2),0))=10,"A+",IF((ROUND(TRUNC(('TRI-3'!BX51  ),2),0))=9,"A-",IF((ROUND(TRUNC(('TRI-3'!BX51   ),2),0))=8,"B+",IF((ROUND(TRUNC(('TRI-3'!BX51 ),2),0))=7,"B-",IF((ROUND(TRUNC(('TRI-3'!BX51  ),2),0))=6,"C+",IF((ROUND(TRUNC(('TRI-3'!BX51  ),2),0))=5,"C-",IF((ROUND(TRUNC(('TRI-3'!BX51  ),2),0))=4,"D+",IF((ROUND(TRUNC(('TRI-3'!BX51 ),2),0))=3,"D-",IF((ROUND(TRUNC(('TRI-3'!BX51 ),2),0))=2,"E+",IF((ROUND(TRUNC(('TRI-3'!BX51  ),2),0))&lt;=1,"E-","")))))))))))</f>
        <v/>
      </c>
      <c r="BY51" s="51" t="str">
        <f>IF(OR('TRI-3'!BY51 ="",'TRI-3'!BY51&lt;0,'TRI-3'!BY51  &gt;10),"",IF((ROUND(TRUNC(('TRI-3'!BY51  ),2),0))=10,"A+",IF((ROUND(TRUNC(('TRI-3'!BY51  ),2),0))=9,"A-",IF((ROUND(TRUNC(('TRI-3'!BY51   ),2),0))=8,"B+",IF((ROUND(TRUNC(('TRI-3'!BY51 ),2),0))=7,"B-",IF((ROUND(TRUNC(('TRI-3'!BY51  ),2),0))=6,"C+",IF((ROUND(TRUNC(('TRI-3'!BY51  ),2),0))=5,"C-",IF((ROUND(TRUNC(('TRI-3'!BY51  ),2),0))=4,"D+",IF((ROUND(TRUNC(('TRI-3'!BY51 ),2),0))=3,"D-",IF((ROUND(TRUNC(('TRI-3'!BY51 ),2),0))=2,"E+",IF((ROUND(TRUNC(('TRI-3'!BY51  ),2),0))&lt;=1,"E-","")))))))))))</f>
        <v/>
      </c>
      <c r="BZ51" s="51" t="str">
        <f>IF(OR('TRI-3'!BZ51 ="",'TRI-3'!BZ51&lt;0,'TRI-3'!BZ51  &gt;10),"",IF((ROUND(TRUNC(('TRI-3'!BZ51  ),2),0))=10,"A+",IF((ROUND(TRUNC(('TRI-3'!BZ51  ),2),0))=9,"A-",IF((ROUND(TRUNC(('TRI-3'!BZ51   ),2),0))=8,"B+",IF((ROUND(TRUNC(('TRI-3'!BZ51 ),2),0))=7,"B-",IF((ROUND(TRUNC(('TRI-3'!BZ51  ),2),0))=6,"C+",IF((ROUND(TRUNC(('TRI-3'!BZ51  ),2),0))=5,"C-",IF((ROUND(TRUNC(('TRI-3'!BZ51  ),2),0))=4,"D+",IF((ROUND(TRUNC(('TRI-3'!BZ51 ),2),0))=3,"D-",IF((ROUND(TRUNC(('TRI-3'!BZ51 ),2),0))=2,"E+",IF((ROUND(TRUNC(('TRI-3'!BZ51  ),2),0))&lt;=1,"E-","")))))))))))</f>
        <v/>
      </c>
      <c r="CA51" s="51" t="str">
        <f>IF(OR('TRI-3'!CA51 ="",'TRI-3'!CA51&lt;0,'TRI-3'!CA51  &gt;10),"",IF((ROUND(TRUNC(('TRI-3'!CA51  ),2),0))=10,"A+",IF((ROUND(TRUNC(('TRI-3'!CA51  ),2),0))=9,"A-",IF((ROUND(TRUNC(('TRI-3'!CA51   ),2),0))=8,"B+",IF((ROUND(TRUNC(('TRI-3'!CA51 ),2),0))=7,"B-",IF((ROUND(TRUNC(('TRI-3'!CA51  ),2),0))=6,"C+",IF((ROUND(TRUNC(('TRI-3'!CA51  ),2),0))=5,"C-",IF((ROUND(TRUNC(('TRI-3'!CA51  ),2),0))=4,"D+",IF((ROUND(TRUNC(('TRI-3'!CA51 ),2),0))=3,"D-",IF((ROUND(TRUNC(('TRI-3'!CA51 ),2),0))=2,"E+",IF((ROUND(TRUNC(('TRI-3'!CA51  ),2),0))&lt;=1,"E-","")))))))))))</f>
        <v/>
      </c>
      <c r="CB51" s="51" t="str">
        <f>IF(OR('TRI-3'!CB51 ="",'TRI-3'!CB51&lt;0,'TRI-3'!CB51  &gt;10),"",IF((ROUND(TRUNC(('TRI-3'!CB51  ),2),0))=10,"A+",IF((ROUND(TRUNC(('TRI-3'!CB51  ),2),0))=9,"A-",IF((ROUND(TRUNC(('TRI-3'!CB51   ),2),0))=8,"B+",IF((ROUND(TRUNC(('TRI-3'!CB51 ),2),0))=7,"B-",IF((ROUND(TRUNC(('TRI-3'!CB51  ),2),0))=6,"C+",IF((ROUND(TRUNC(('TRI-3'!CB51  ),2),0))=5,"C-",IF((ROUND(TRUNC(('TRI-3'!CB51  ),2),0))=4,"D+",IF((ROUND(TRUNC(('TRI-3'!CB51 ),2),0))=3,"D-",IF((ROUND(TRUNC(('TRI-3'!CB51 ),2),0))=2,"E+",IF((ROUND(TRUNC(('TRI-3'!CB51  ),2),0))&lt;=1,"E-","")))))))))))</f>
        <v/>
      </c>
      <c r="CC51" s="51" t="str">
        <f>IF(OR('TRI-3'!CC51 ="",'TRI-3'!CC51&lt;0,'TRI-3'!CC51  &gt;10),"",IF((ROUND(TRUNC(('TRI-3'!CC51  ),2),0))=10,"A+",IF((ROUND(TRUNC(('TRI-3'!CC51  ),2),0))=9,"A-",IF((ROUND(TRUNC(('TRI-3'!CC51   ),2),0))=8,"B+",IF((ROUND(TRUNC(('TRI-3'!CC51 ),2),0))=7,"B-",IF((ROUND(TRUNC(('TRI-3'!CC51  ),2),0))=6,"C+",IF((ROUND(TRUNC(('TRI-3'!CC51  ),2),0))=5,"C-",IF((ROUND(TRUNC(('TRI-3'!CC51  ),2),0))=4,"D+",IF((ROUND(TRUNC(('TRI-3'!CC51 ),2),0))=3,"D-",IF((ROUND(TRUNC(('TRI-3'!CC51 ),2),0))=2,"E+",IF((ROUND(TRUNC(('TRI-3'!CC51  ),2),0))&lt;=1,"E-","")))))))))))</f>
        <v/>
      </c>
      <c r="CD51" s="51" t="str">
        <f>IF(OR('TRI-3'!CD51 ="",'TRI-3'!CD51&lt;0,'TRI-3'!CD51  &gt;10),"",IF((ROUND(TRUNC(('TRI-3'!CD51  ),2),0))=10,"A+",IF((ROUND(TRUNC(('TRI-3'!CD51  ),2),0))=9,"A-",IF((ROUND(TRUNC(('TRI-3'!CD51   ),2),0))=8,"B+",IF((ROUND(TRUNC(('TRI-3'!CD51 ),2),0))=7,"B-",IF((ROUND(TRUNC(('TRI-3'!CD51  ),2),0))=6,"C+",IF((ROUND(TRUNC(('TRI-3'!CD51  ),2),0))=5,"C-",IF((ROUND(TRUNC(('TRI-3'!CD51  ),2),0))=4,"D+",IF((ROUND(TRUNC(('TRI-3'!CD51 ),2),0))=3,"D-",IF((ROUND(TRUNC(('TRI-3'!CD51 ),2),0))=2,"E+",IF((ROUND(TRUNC(('TRI-3'!CD51  ),2),0))&lt;=1,"E-","")))))))))))</f>
        <v/>
      </c>
      <c r="CE51" s="51" t="str">
        <f>IF(OR('TRI-3'!CE51 ="",'TRI-3'!CE51&lt;0,'TRI-3'!CE51  &gt;10),"",IF((ROUND(TRUNC(('TRI-3'!CE51  ),2),0))=10,"A+",IF((ROUND(TRUNC(('TRI-3'!CE51  ),2),0))=9,"A-",IF((ROUND(TRUNC(('TRI-3'!CE51   ),2),0))=8,"B+",IF((ROUND(TRUNC(('TRI-3'!CE51 ),2),0))=7,"B-",IF((ROUND(TRUNC(('TRI-3'!CE51  ),2),0))=6,"C+",IF((ROUND(TRUNC(('TRI-3'!CE51  ),2),0))=5,"C-",IF((ROUND(TRUNC(('TRI-3'!CE51  ),2),0))=4,"D+",IF((ROUND(TRUNC(('TRI-3'!CE51 ),2),0))=3,"D-",IF((ROUND(TRUNC(('TRI-3'!CE51 ),2),0))=2,"E+",IF((ROUND(TRUNC(('TRI-3'!CE51  ),2),0))&lt;=1,"E-","")))))))))))</f>
        <v/>
      </c>
      <c r="CF51" s="51" t="str">
        <f>IF(OR('TRI-3'!CF51 ="",'TRI-3'!CF51&lt;0,'TRI-3'!CF51  &gt;10),"",IF((ROUND(TRUNC(('TRI-3'!CF51  ),2),0))=10,"A+",IF((ROUND(TRUNC(('TRI-3'!CF51  ),2),0))=9,"A-",IF((ROUND(TRUNC(('TRI-3'!CF51   ),2),0))=8,"B+",IF((ROUND(TRUNC(('TRI-3'!CF51 ),2),0))=7,"B-",IF((ROUND(TRUNC(('TRI-3'!CF51  ),2),0))=6,"C+",IF((ROUND(TRUNC(('TRI-3'!CF51  ),2),0))=5,"C-",IF((ROUND(TRUNC(('TRI-3'!CF51  ),2),0))=4,"D+",IF((ROUND(TRUNC(('TRI-3'!CF51 ),2),0))=3,"D-",IF((ROUND(TRUNC(('TRI-3'!CF51 ),2),0))=2,"E+",IF((ROUND(TRUNC(('TRI-3'!CF51  ),2),0))&lt;=1,"E-","")))))))))))</f>
        <v/>
      </c>
      <c r="CG51" s="51" t="str">
        <f>IF(OR('TRI-3'!CG51 ="",'TRI-3'!CG51&lt;0,'TRI-3'!CG51  &gt;10),"",IF((ROUND(TRUNC(('TRI-3'!CG51  ),2),0))=10,"A+",IF((ROUND(TRUNC(('TRI-3'!CG51  ),2),0))=9,"A-",IF((ROUND(TRUNC(('TRI-3'!CG51   ),2),0))=8,"B+",IF((ROUND(TRUNC(('TRI-3'!CG51 ),2),0))=7,"B-",IF((ROUND(TRUNC(('TRI-3'!CG51  ),2),0))=6,"C+",IF((ROUND(TRUNC(('TRI-3'!CG51  ),2),0))=5,"C-",IF((ROUND(TRUNC(('TRI-3'!CG51  ),2),0))=4,"D+",IF((ROUND(TRUNC(('TRI-3'!CG51 ),2),0))=3,"D-",IF((ROUND(TRUNC(('TRI-3'!CG51 ),2),0))=2,"E+",IF((ROUND(TRUNC(('TRI-3'!CG51  ),2),0))&lt;=1,"E-","")))))))))))</f>
        <v/>
      </c>
      <c r="CH51" s="51" t="str">
        <f>IF(OR('TRI-3'!CH51 ="",'TRI-3'!CH51&lt;0,'TRI-3'!CH51  &gt;10),"",IF((ROUND(TRUNC(('TRI-3'!CH51  ),2),0))=10,"A+",IF((ROUND(TRUNC(('TRI-3'!CH51  ),2),0))=9,"A-",IF((ROUND(TRUNC(('TRI-3'!CH51   ),2),0))=8,"B+",IF((ROUND(TRUNC(('TRI-3'!CH51 ),2),0))=7,"B-",IF((ROUND(TRUNC(('TRI-3'!CH51  ),2),0))=6,"C+",IF((ROUND(TRUNC(('TRI-3'!CH51  ),2),0))=5,"C-",IF((ROUND(TRUNC(('TRI-3'!CH51  ),2),0))=4,"D+",IF((ROUND(TRUNC(('TRI-3'!CH51 ),2),0))=3,"D-",IF((ROUND(TRUNC(('TRI-3'!CH51 ),2),0))=2,"E+",IF((ROUND(TRUNC(('TRI-3'!CH51  ),2),0))&lt;=1,"E-","")))))))))))</f>
        <v/>
      </c>
      <c r="CI51" s="51" t="str">
        <f>IF(OR('TRI-3'!CI51 ="",'TRI-3'!CI51&lt;0,'TRI-3'!CI51  &gt;10),"",IF((ROUND(TRUNC(('TRI-3'!CI51  ),2),0))=10,"A+",IF((ROUND(TRUNC(('TRI-3'!CI51  ),2),0))=9,"A-",IF((ROUND(TRUNC(('TRI-3'!CI51   ),2),0))=8,"B+",IF((ROUND(TRUNC(('TRI-3'!CI51 ),2),0))=7,"B-",IF((ROUND(TRUNC(('TRI-3'!CI51  ),2),0))=6,"C+",IF((ROUND(TRUNC(('TRI-3'!CI51  ),2),0))=5,"C-",IF((ROUND(TRUNC(('TRI-3'!CI51  ),2),0))=4,"D+",IF((ROUND(TRUNC(('TRI-3'!CI51 ),2),0))=3,"D-",IF((ROUND(TRUNC(('TRI-3'!CI51 ),2),0))=2,"E+",IF((ROUND(TRUNC(('TRI-3'!CI51  ),2),0))&lt;=1,"E-","")))))))))))</f>
        <v/>
      </c>
      <c r="CJ51" s="51" t="str">
        <f>IF(OR('TRI-3'!CJ51 ="",'TRI-3'!CJ51&lt;0,'TRI-3'!CJ51  &gt;10),"",IF((ROUND(TRUNC(('TRI-3'!CJ51  ),2),0))=10,"A+",IF((ROUND(TRUNC(('TRI-3'!CJ51  ),2),0))=9,"A-",IF((ROUND(TRUNC(('TRI-3'!CJ51   ),2),0))=8,"B+",IF((ROUND(TRUNC(('TRI-3'!CJ51 ),2),0))=7,"B-",IF((ROUND(TRUNC(('TRI-3'!CJ51  ),2),0))=6,"C+",IF((ROUND(TRUNC(('TRI-3'!CJ51  ),2),0))=5,"C-",IF((ROUND(TRUNC(('TRI-3'!CJ51  ),2),0))=4,"D+",IF((ROUND(TRUNC(('TRI-3'!CJ51 ),2),0))=3,"D-",IF((ROUND(TRUNC(('TRI-3'!CJ51 ),2),0))=2,"E+",IF((ROUND(TRUNC(('TRI-3'!CJ51  ),2),0))&lt;=1,"E-","")))))))))))</f>
        <v/>
      </c>
      <c r="CK51" s="51" t="str">
        <f>IF(OR('TRI-3'!CK51 ="",'TRI-3'!CK51&lt;0,'TRI-3'!CK51  &gt;10),"",IF((ROUND(TRUNC(('TRI-3'!CK51  ),2),0))=10,"A+",IF((ROUND(TRUNC(('TRI-3'!CK51  ),2),0))=9,"A-",IF((ROUND(TRUNC(('TRI-3'!CK51   ),2),0))=8,"B+",IF((ROUND(TRUNC(('TRI-3'!CK51 ),2),0))=7,"B-",IF((ROUND(TRUNC(('TRI-3'!CK51  ),2),0))=6,"C+",IF((ROUND(TRUNC(('TRI-3'!CK51  ),2),0))=5,"C-",IF((ROUND(TRUNC(('TRI-3'!CK51  ),2),0))=4,"D+",IF((ROUND(TRUNC(('TRI-3'!CK51 ),2),0))=3,"D-",IF((ROUND(TRUNC(('TRI-3'!CK51 ),2),0))=2,"E+",IF((ROUND(TRUNC(('TRI-3'!CK51  ),2),0))&lt;=1,"E-","")))))))))))</f>
        <v/>
      </c>
      <c r="CL51" s="51" t="str">
        <f>IF(OR('TRI-3'!CL51 ="",'TRI-3'!CL51&lt;0,'TRI-3'!CL51  &gt;10),"",IF((ROUND(TRUNC(('TRI-3'!CL51  ),2),0))=10,"A+",IF((ROUND(TRUNC(('TRI-3'!CL51  ),2),0))=9,"A-",IF((ROUND(TRUNC(('TRI-3'!CL51   ),2),0))=8,"B+",IF((ROUND(TRUNC(('TRI-3'!CL51 ),2),0))=7,"B-",IF((ROUND(TRUNC(('TRI-3'!CL51  ),2),0))=6,"C+",IF((ROUND(TRUNC(('TRI-3'!CL51  ),2),0))=5,"C-",IF((ROUND(TRUNC(('TRI-3'!CL51  ),2),0))=4,"D+",IF((ROUND(TRUNC(('TRI-3'!CL51 ),2),0))=3,"D-",IF((ROUND(TRUNC(('TRI-3'!CL51 ),2),0))=2,"E+",IF((ROUND(TRUNC(('TRI-3'!CL51  ),2),0))&lt;=1,"E-","")))))))))))</f>
        <v/>
      </c>
      <c r="CM51" s="51" t="str">
        <f>IF(OR('TRI-3'!CM51 ="",'TRI-3'!CM51&lt;0,'TRI-3'!CM51  &gt;10),"",IF((ROUND(TRUNC(('TRI-3'!CM51  ),2),0))=10,"A+",IF((ROUND(TRUNC(('TRI-3'!CM51  ),2),0))=9,"A-",IF((ROUND(TRUNC(('TRI-3'!CM51   ),2),0))=8,"B+",IF((ROUND(TRUNC(('TRI-3'!CM51 ),2),0))=7,"B-",IF((ROUND(TRUNC(('TRI-3'!CM51  ),2),0))=6,"C+",IF((ROUND(TRUNC(('TRI-3'!CM51  ),2),0))=5,"C-",IF((ROUND(TRUNC(('TRI-3'!CM51  ),2),0))=4,"D+",IF((ROUND(TRUNC(('TRI-3'!CM51 ),2),0))=3,"D-",IF((ROUND(TRUNC(('TRI-3'!CM51 ),2),0))=2,"E+",IF((ROUND(TRUNC(('TRI-3'!CM51  ),2),0))&lt;=1,"E-","")))))))))))</f>
        <v/>
      </c>
      <c r="CN51" s="51" t="str">
        <f>IF(OR('TRI-3'!CN51 ="",'TRI-3'!CN51&lt;0,'TRI-3'!CN51  &gt;10),"",IF((ROUND(TRUNC(('TRI-3'!CN51  ),2),0))=10,"A+",IF((ROUND(TRUNC(('TRI-3'!CN51  ),2),0))=9,"A-",IF((ROUND(TRUNC(('TRI-3'!CN51   ),2),0))=8,"B+",IF((ROUND(TRUNC(('TRI-3'!CN51 ),2),0))=7,"B-",IF((ROUND(TRUNC(('TRI-3'!CN51  ),2),0))=6,"C+",IF((ROUND(TRUNC(('TRI-3'!CN51  ),2),0))=5,"C-",IF((ROUND(TRUNC(('TRI-3'!CN51  ),2),0))=4,"D+",IF((ROUND(TRUNC(('TRI-3'!CN51 ),2),0))=3,"D-",IF((ROUND(TRUNC(('TRI-3'!CN51 ),2),0))=2,"E+",IF((ROUND(TRUNC(('TRI-3'!CN51  ),2),0))&lt;=1,"E-","")))))))))))</f>
        <v/>
      </c>
      <c r="CO51" s="51" t="str">
        <f>IF(OR('TRI-3'!CO51 ="",'TRI-3'!CO51&lt;0,'TRI-3'!CO51  &gt;10),"",IF((ROUND(TRUNC(('TRI-3'!CO51  ),2),0))=10,"A+",IF((ROUND(TRUNC(('TRI-3'!CO51  ),2),0))=9,"A-",IF((ROUND(TRUNC(('TRI-3'!CO51   ),2),0))=8,"B+",IF((ROUND(TRUNC(('TRI-3'!CO51 ),2),0))=7,"B-",IF((ROUND(TRUNC(('TRI-3'!CO51  ),2),0))=6,"C+",IF((ROUND(TRUNC(('TRI-3'!CO51  ),2),0))=5,"C-",IF((ROUND(TRUNC(('TRI-3'!CO51  ),2),0))=4,"D+",IF((ROUND(TRUNC(('TRI-3'!CO51 ),2),0))=3,"D-",IF((ROUND(TRUNC(('TRI-3'!CO51 ),2),0))=2,"E+",IF((ROUND(TRUNC(('TRI-3'!CO51  ),2),0))&lt;=1,"E-","")))))))))))</f>
        <v/>
      </c>
      <c r="CP51" s="51" t="str">
        <f>IF(OR('TRI-3'!CP51 ="",'TRI-3'!CP51&lt;0,'TRI-3'!CP51  &gt;10),"",IF((ROUND(TRUNC(('TRI-3'!CP51  ),2),0))=10,"A+",IF((ROUND(TRUNC(('TRI-3'!CP51  ),2),0))=9,"A-",IF((ROUND(TRUNC(('TRI-3'!CP51   ),2),0))=8,"B+",IF((ROUND(TRUNC(('TRI-3'!CP51 ),2),0))=7,"B-",IF((ROUND(TRUNC(('TRI-3'!CP51  ),2),0))=6,"C+",IF((ROUND(TRUNC(('TRI-3'!CP51  ),2),0))=5,"C-",IF((ROUND(TRUNC(('TRI-3'!CP51  ),2),0))=4,"D+",IF((ROUND(TRUNC(('TRI-3'!CP51 ),2),0))=3,"D-",IF((ROUND(TRUNC(('TRI-3'!CP51 ),2),0))=2,"E+",IF((ROUND(TRUNC(('TRI-3'!CP51  ),2),0))&lt;=1,"E-","")))))))))))</f>
        <v/>
      </c>
      <c r="CQ51" s="51" t="str">
        <f>IF(OR('TRI-3'!CQ51 ="",'TRI-3'!CQ51&lt;0,'TRI-3'!CQ51  &gt;10),"",IF((ROUND(TRUNC(('TRI-3'!CQ51  ),2),0))=10,"A+",IF((ROUND(TRUNC(('TRI-3'!CQ51  ),2),0))=9,"A-",IF((ROUND(TRUNC(('TRI-3'!CQ51   ),2),0))=8,"B+",IF((ROUND(TRUNC(('TRI-3'!CQ51 ),2),0))=7,"B-",IF((ROUND(TRUNC(('TRI-3'!CQ51  ),2),0))=6,"C+",IF((ROUND(TRUNC(('TRI-3'!CQ51  ),2),0))=5,"C-",IF((ROUND(TRUNC(('TRI-3'!CQ51  ),2),0))=4,"D+",IF((ROUND(TRUNC(('TRI-3'!CQ51 ),2),0))=3,"D-",IF((ROUND(TRUNC(('TRI-3'!CQ51 ),2),0))=2,"E+",IF((ROUND(TRUNC(('TRI-3'!CQ51  ),2),0))&lt;=1,"E-","")))))))))))</f>
        <v/>
      </c>
      <c r="CR51" s="51" t="str">
        <f>IF(OR('TRI-3'!CR51 ="",'TRI-3'!CR51&lt;0,'TRI-3'!CR51  &gt;10),"",IF((ROUND(TRUNC(('TRI-3'!CR51  ),2),0))=10,"A+",IF((ROUND(TRUNC(('TRI-3'!CR51  ),2),0))=9,"A-",IF((ROUND(TRUNC(('TRI-3'!CR51   ),2),0))=8,"B+",IF((ROUND(TRUNC(('TRI-3'!CR51 ),2),0))=7,"B-",IF((ROUND(TRUNC(('TRI-3'!CR51  ),2),0))=6,"C+",IF((ROUND(TRUNC(('TRI-3'!CR51  ),2),0))=5,"C-",IF((ROUND(TRUNC(('TRI-3'!CR51  ),2),0))=4,"D+",IF((ROUND(TRUNC(('TRI-3'!CR51 ),2),0))=3,"D-",IF((ROUND(TRUNC(('TRI-3'!CR51 ),2),0))=2,"E+",IF((ROUND(TRUNC(('TRI-3'!CR51  ),2),0))&lt;=1,"E-","")))))))))))</f>
        <v/>
      </c>
      <c r="CS51" s="51" t="str">
        <f>IF(OR('TRI-3'!CS51 ="",'TRI-3'!CS51&lt;0,'TRI-3'!CS51  &gt;10),"",IF((ROUND(TRUNC(('TRI-3'!CS51  ),2),0))=10,"A+",IF((ROUND(TRUNC(('TRI-3'!CS51  ),2),0))=9,"A-",IF((ROUND(TRUNC(('TRI-3'!CS51   ),2),0))=8,"B+",IF((ROUND(TRUNC(('TRI-3'!CS51 ),2),0))=7,"B-",IF((ROUND(TRUNC(('TRI-3'!CS51  ),2),0))=6,"C+",IF((ROUND(TRUNC(('TRI-3'!CS51  ),2),0))=5,"C-",IF((ROUND(TRUNC(('TRI-3'!CS51  ),2),0))=4,"D+",IF((ROUND(TRUNC(('TRI-3'!CS51 ),2),0))=3,"D-",IF((ROUND(TRUNC(('TRI-3'!CS51 ),2),0))=2,"E+",IF((ROUND(TRUNC(('TRI-3'!CS51  ),2),0))&lt;=1,"E-","")))))))))))</f>
        <v/>
      </c>
      <c r="CT51" s="51" t="str">
        <f>IF(OR('TRI-3'!CT51 ="",'TRI-3'!CT51&lt;0,'TRI-3'!CT51  &gt;10),"",IF((ROUND(TRUNC(('TRI-3'!CT51  ),2),0))=10,"A+",IF((ROUND(TRUNC(('TRI-3'!CT51  ),2),0))=9,"A-",IF((ROUND(TRUNC(('TRI-3'!CT51   ),2),0))=8,"B+",IF((ROUND(TRUNC(('TRI-3'!CT51 ),2),0))=7,"B-",IF((ROUND(TRUNC(('TRI-3'!CT51  ),2),0))=6,"C+",IF((ROUND(TRUNC(('TRI-3'!CT51  ),2),0))=5,"C-",IF((ROUND(TRUNC(('TRI-3'!CT51  ),2),0))=4,"D+",IF((ROUND(TRUNC(('TRI-3'!CT51 ),2),0))=3,"D-",IF((ROUND(TRUNC(('TRI-3'!CT51 ),2),0))=2,"E+",IF((ROUND(TRUNC(('TRI-3'!CT51  ),2),0))&lt;=1,"E-","")))))))))))</f>
        <v/>
      </c>
      <c r="CU51" s="51" t="str">
        <f>IF(OR('TRI-3'!CU51 ="",'TRI-3'!CU51&lt;0,'TRI-3'!CU51  &gt;10),"",IF((ROUND(TRUNC(('TRI-3'!CU51  ),2),0))=10,"A+",IF((ROUND(TRUNC(('TRI-3'!CU51  ),2),0))=9,"A-",IF((ROUND(TRUNC(('TRI-3'!CU51   ),2),0))=8,"B+",IF((ROUND(TRUNC(('TRI-3'!CU51 ),2),0))=7,"B-",IF((ROUND(TRUNC(('TRI-3'!CU51  ),2),0))=6,"C+",IF((ROUND(TRUNC(('TRI-3'!CU51  ),2),0))=5,"C-",IF((ROUND(TRUNC(('TRI-3'!CU51  ),2),0))=4,"D+",IF((ROUND(TRUNC(('TRI-3'!CU51 ),2),0))=3,"D-",IF((ROUND(TRUNC(('TRI-3'!CU51 ),2),0))=2,"E+",IF((ROUND(TRUNC(('TRI-3'!CU51  ),2),0))&lt;=1,"E-","")))))))))))</f>
        <v/>
      </c>
      <c r="CV51" s="51" t="str">
        <f>IF(OR('TRI-3'!CV51 ="",'TRI-3'!CV51&lt;0,'TRI-3'!CV51  &gt;10),"",IF((ROUND(TRUNC(('TRI-3'!CV51  ),2),0))=10,"A+",IF((ROUND(TRUNC(('TRI-3'!CV51  ),2),0))=9,"A-",IF((ROUND(TRUNC(('TRI-3'!CV51   ),2),0))=8,"B+",IF((ROUND(TRUNC(('TRI-3'!CV51 ),2),0))=7,"B-",IF((ROUND(TRUNC(('TRI-3'!CV51  ),2),0))=6,"C+",IF((ROUND(TRUNC(('TRI-3'!CV51  ),2),0))=5,"C-",IF((ROUND(TRUNC(('TRI-3'!CV51  ),2),0))=4,"D+",IF((ROUND(TRUNC(('TRI-3'!CV51 ),2),0))=3,"D-",IF((ROUND(TRUNC(('TRI-3'!CV51 ),2),0))=2,"E+",IF((ROUND(TRUNC(('TRI-3'!CV51  ),2),0))&lt;=1,"E-","")))))))))))</f>
        <v/>
      </c>
      <c r="CW51" s="51" t="str">
        <f>IF(OR('TRI-3'!CW51 ="",'TRI-3'!CW51&lt;0,'TRI-3'!CW51  &gt;10),"",IF((ROUND(TRUNC(('TRI-3'!CW51  ),2),0))=10,"A+",IF((ROUND(TRUNC(('TRI-3'!CW51  ),2),0))=9,"A-",IF((ROUND(TRUNC(('TRI-3'!CW51   ),2),0))=8,"B+",IF((ROUND(TRUNC(('TRI-3'!CW51 ),2),0))=7,"B-",IF((ROUND(TRUNC(('TRI-3'!CW51  ),2),0))=6,"C+",IF((ROUND(TRUNC(('TRI-3'!CW51  ),2),0))=5,"C-",IF((ROUND(TRUNC(('TRI-3'!CW51  ),2),0))=4,"D+",IF((ROUND(TRUNC(('TRI-3'!CW51 ),2),0))=3,"D-",IF((ROUND(TRUNC(('TRI-3'!CW51 ),2),0))=2,"E+",IF((ROUND(TRUNC(('TRI-3'!CW51  ),2),0))&lt;=1,"E-","")))))))))))</f>
        <v/>
      </c>
      <c r="CX51" s="51" t="str">
        <f>IF(OR('TRI-3'!CX51 ="",'TRI-3'!CX51&lt;0,'TRI-3'!CX51  &gt;10),"",IF((ROUND(TRUNC(('TRI-3'!CX51  ),2),0))=10,"A+",IF((ROUND(TRUNC(('TRI-3'!CX51  ),2),0))=9,"A-",IF((ROUND(TRUNC(('TRI-3'!CX51   ),2),0))=8,"B+",IF((ROUND(TRUNC(('TRI-3'!CX51 ),2),0))=7,"B-",IF((ROUND(TRUNC(('TRI-3'!CX51  ),2),0))=6,"C+",IF((ROUND(TRUNC(('TRI-3'!CX51  ),2),0))=5,"C-",IF((ROUND(TRUNC(('TRI-3'!CX51  ),2),0))=4,"D+",IF((ROUND(TRUNC(('TRI-3'!CX51 ),2),0))=3,"D-",IF((ROUND(TRUNC(('TRI-3'!CX51 ),2),0))=2,"E+",IF((ROUND(TRUNC(('TRI-3'!CX51  ),2),0))&lt;=1,"E-","")))))))))))</f>
        <v/>
      </c>
      <c r="CY51" s="51" t="str">
        <f>IF(OR('TRI-3'!CY51 ="",'TRI-3'!CY51&lt;0,'TRI-3'!CY51  &gt;10),"",IF((ROUND(TRUNC(('TRI-3'!CY51  ),2),0))=10,"A+",IF((ROUND(TRUNC(('TRI-3'!CY51  ),2),0))=9,"A-",IF((ROUND(TRUNC(('TRI-3'!CY51   ),2),0))=8,"B+",IF((ROUND(TRUNC(('TRI-3'!CY51 ),2),0))=7,"B-",IF((ROUND(TRUNC(('TRI-3'!CY51  ),2),0))=6,"C+",IF((ROUND(TRUNC(('TRI-3'!CY51  ),2),0))=5,"C-",IF((ROUND(TRUNC(('TRI-3'!CY51  ),2),0))=4,"D+",IF((ROUND(TRUNC(('TRI-3'!CY51 ),2),0))=3,"D-",IF((ROUND(TRUNC(('TRI-3'!CY51 ),2),0))=2,"E+",IF((ROUND(TRUNC(('TRI-3'!CY51  ),2),0))&lt;=1,"E-","")))))))))))</f>
        <v/>
      </c>
      <c r="CZ51" s="51" t="str">
        <f>IF(OR('TRI-3'!CZ51 ="",'TRI-3'!CZ51&lt;0,'TRI-3'!CZ51  &gt;10),"",IF((ROUND(TRUNC(('TRI-3'!CZ51  ),2),0))=10,"A+",IF((ROUND(TRUNC(('TRI-3'!CZ51  ),2),0))=9,"A-",IF((ROUND(TRUNC(('TRI-3'!CZ51   ),2),0))=8,"B+",IF((ROUND(TRUNC(('TRI-3'!CZ51 ),2),0))=7,"B-",IF((ROUND(TRUNC(('TRI-3'!CZ51  ),2),0))=6,"C+",IF((ROUND(TRUNC(('TRI-3'!CZ51  ),2),0))=5,"C-",IF((ROUND(TRUNC(('TRI-3'!CZ51  ),2),0))=4,"D+",IF((ROUND(TRUNC(('TRI-3'!CZ51 ),2),0))=3,"D-",IF((ROUND(TRUNC(('TRI-3'!CZ51 ),2),0))=2,"E+",IF((ROUND(TRUNC(('TRI-3'!CZ51  ),2),0))&lt;=1,"E-","")))))))))))</f>
        <v/>
      </c>
      <c r="DA51" s="51" t="str">
        <f>IF(OR('TRI-3'!DA51 ="",'TRI-3'!DA51&lt;0,'TRI-3'!DA51  &gt;10),"",IF((ROUND(TRUNC(('TRI-3'!DA51  ),2),0))=10,"A+",IF((ROUND(TRUNC(('TRI-3'!DA51  ),2),0))=9,"A-",IF((ROUND(TRUNC(('TRI-3'!DA51   ),2),0))=8,"B+",IF((ROUND(TRUNC(('TRI-3'!DA51 ),2),0))=7,"B-",IF((ROUND(TRUNC(('TRI-3'!DA51  ),2),0))=6,"C+",IF((ROUND(TRUNC(('TRI-3'!DA51  ),2),0))=5,"C-",IF((ROUND(TRUNC(('TRI-3'!DA51  ),2),0))=4,"D+",IF((ROUND(TRUNC(('TRI-3'!DA51 ),2),0))=3,"D-",IF((ROUND(TRUNC(('TRI-3'!DA51 ),2),0))=2,"E+",IF((ROUND(TRUNC(('TRI-3'!DA51  ),2),0))&lt;=1,"E-","")))))))))))</f>
        <v/>
      </c>
      <c r="DB51" s="51" t="str">
        <f>IF(OR('TRI-3'!DB51 ="",'TRI-3'!DB51&lt;0,'TRI-3'!DB51  &gt;10),"",IF((ROUND(TRUNC(('TRI-3'!DB51  ),2),0))=10,"A+",IF((ROUND(TRUNC(('TRI-3'!DB51  ),2),0))=9,"A-",IF((ROUND(TRUNC(('TRI-3'!DB51   ),2),0))=8,"B+",IF((ROUND(TRUNC(('TRI-3'!DB51 ),2),0))=7,"B-",IF((ROUND(TRUNC(('TRI-3'!DB51  ),2),0))=6,"C+",IF((ROUND(TRUNC(('TRI-3'!DB51  ),2),0))=5,"C-",IF((ROUND(TRUNC(('TRI-3'!DB51  ),2),0))=4,"D+",IF((ROUND(TRUNC(('TRI-3'!DB51 ),2),0))=3,"D-",IF((ROUND(TRUNC(('TRI-3'!DB51 ),2),0))=2,"E+",IF((ROUND(TRUNC(('TRI-3'!DB51  ),2),0))&lt;=1,"E-","")))))))))))</f>
        <v/>
      </c>
      <c r="DC51" s="51" t="str">
        <f>IF(OR('TRI-3'!DC51 ="",'TRI-3'!DC51&lt;0,'TRI-3'!DC51  &gt;10),"",IF((ROUND(TRUNC(('TRI-3'!DC51  ),2),0))=10,"A+",IF((ROUND(TRUNC(('TRI-3'!DC51  ),2),0))=9,"A-",IF((ROUND(TRUNC(('TRI-3'!DC51   ),2),0))=8,"B+",IF((ROUND(TRUNC(('TRI-3'!DC51 ),2),0))=7,"B-",IF((ROUND(TRUNC(('TRI-3'!DC51  ),2),0))=6,"C+",IF((ROUND(TRUNC(('TRI-3'!DC51  ),2),0))=5,"C-",IF((ROUND(TRUNC(('TRI-3'!DC51  ),2),0))=4,"D+",IF((ROUND(TRUNC(('TRI-3'!DC51 ),2),0))=3,"D-",IF((ROUND(TRUNC(('TRI-3'!DC51 ),2),0))=2,"E+",IF((ROUND(TRUNC(('TRI-3'!DC51  ),2),0))&lt;=1,"E-","")))))))))))</f>
        <v/>
      </c>
      <c r="DD51" s="51" t="str">
        <f>IF(OR('TRI-3'!DD51 ="",'TRI-3'!DD51&lt;0,'TRI-3'!DD51  &gt;10),"",IF((ROUND(TRUNC(('TRI-3'!DD51  ),2),0))=10,"A+",IF((ROUND(TRUNC(('TRI-3'!DD51  ),2),0))=9,"A-",IF((ROUND(TRUNC(('TRI-3'!DD51   ),2),0))=8,"B+",IF((ROUND(TRUNC(('TRI-3'!DD51 ),2),0))=7,"B-",IF((ROUND(TRUNC(('TRI-3'!DD51  ),2),0))=6,"C+",IF((ROUND(TRUNC(('TRI-3'!DD51  ),2),0))=5,"C-",IF((ROUND(TRUNC(('TRI-3'!DD51  ),2),0))=4,"D+",IF((ROUND(TRUNC(('TRI-3'!DD51 ),2),0))=3,"D-",IF((ROUND(TRUNC(('TRI-3'!DD51 ),2),0))=2,"E+",IF((ROUND(TRUNC(('TRI-3'!DD51  ),2),0))&lt;=1,"E-","")))))))))))</f>
        <v/>
      </c>
      <c r="DE51" s="51" t="str">
        <f>IF(OR('TRI-3'!DE51 ="",'TRI-3'!DE51&lt;0,'TRI-3'!DE51  &gt;10),"",IF((ROUND(TRUNC(('TRI-3'!DE51  ),2),0))=10,"A+",IF((ROUND(TRUNC(('TRI-3'!DE51  ),2),0))=9,"A-",IF((ROUND(TRUNC(('TRI-3'!DE51   ),2),0))=8,"B+",IF((ROUND(TRUNC(('TRI-3'!DE51 ),2),0))=7,"B-",IF((ROUND(TRUNC(('TRI-3'!DE51  ),2),0))=6,"C+",IF((ROUND(TRUNC(('TRI-3'!DE51  ),2),0))=5,"C-",IF((ROUND(TRUNC(('TRI-3'!DE51  ),2),0))=4,"D+",IF((ROUND(TRUNC(('TRI-3'!DE51 ),2),0))=3,"D-",IF((ROUND(TRUNC(('TRI-3'!DE51 ),2),0))=2,"E+",IF((ROUND(TRUNC(('TRI-3'!DE51  ),2),0))&lt;=1,"E-","")))))))))))</f>
        <v/>
      </c>
      <c r="DF51" s="51" t="str">
        <f>IF(OR('TRI-3'!DF51 ="",'TRI-3'!DF51&lt;0,'TRI-3'!DF51  &gt;10),"",IF((ROUND(TRUNC(('TRI-3'!DF51  ),2),0))=10,"A+",IF((ROUND(TRUNC(('TRI-3'!DF51  ),2),0))=9,"A-",IF((ROUND(TRUNC(('TRI-3'!DF51   ),2),0))=8,"B+",IF((ROUND(TRUNC(('TRI-3'!DF51 ),2),0))=7,"B-",IF((ROUND(TRUNC(('TRI-3'!DF51  ),2),0))=6,"C+",IF((ROUND(TRUNC(('TRI-3'!DF51  ),2),0))=5,"C-",IF((ROUND(TRUNC(('TRI-3'!DF51  ),2),0))=4,"D+",IF((ROUND(TRUNC(('TRI-3'!DF51 ),2),0))=3,"D-",IF((ROUND(TRUNC(('TRI-3'!DF51 ),2),0))=2,"E+",IF((ROUND(TRUNC(('TRI-3'!DF51  ),2),0))&lt;=1,"E-","")))))))))))</f>
        <v/>
      </c>
      <c r="DG51" s="51" t="str">
        <f>IF(OR('TRI-3'!DG51 ="",'TRI-3'!DG51&lt;0,'TRI-3'!DG51  &gt;10),"",IF((ROUND(TRUNC(('TRI-3'!DG51  ),2),0))=10,"A+",IF((ROUND(TRUNC(('TRI-3'!DG51  ),2),0))=9,"A-",IF((ROUND(TRUNC(('TRI-3'!DG51   ),2),0))=8,"B+",IF((ROUND(TRUNC(('TRI-3'!DG51 ),2),0))=7,"B-",IF((ROUND(TRUNC(('TRI-3'!DG51  ),2),0))=6,"C+",IF((ROUND(TRUNC(('TRI-3'!DG51  ),2),0))=5,"C-",IF((ROUND(TRUNC(('TRI-3'!DG51  ),2),0))=4,"D+",IF((ROUND(TRUNC(('TRI-3'!DG51 ),2),0))=3,"D-",IF((ROUND(TRUNC(('TRI-3'!DG51 ),2),0))=2,"E+",IF((ROUND(TRUNC(('TRI-3'!DG51  ),2),0))&lt;=1,"E-","")))))))))))</f>
        <v/>
      </c>
      <c r="DH51" s="51" t="str">
        <f>IF(OR('TRI-3'!DH51 ="",'TRI-3'!DH51&lt;0,'TRI-3'!DH51  &gt;10),"",IF((ROUND(TRUNC(('TRI-3'!DH51  ),2),0))=10,"A+",IF((ROUND(TRUNC(('TRI-3'!DH51  ),2),0))=9,"A-",IF((ROUND(TRUNC(('TRI-3'!DH51   ),2),0))=8,"B+",IF((ROUND(TRUNC(('TRI-3'!DH51 ),2),0))=7,"B-",IF((ROUND(TRUNC(('TRI-3'!DH51  ),2),0))=6,"C+",IF((ROUND(TRUNC(('TRI-3'!DH51  ),2),0))=5,"C-",IF((ROUND(TRUNC(('TRI-3'!DH51  ),2),0))=4,"D+",IF((ROUND(TRUNC(('TRI-3'!DH51 ),2),0))=3,"D-",IF((ROUND(TRUNC(('TRI-3'!DH51 ),2),0))=2,"E+",IF((ROUND(TRUNC(('TRI-3'!DH51  ),2),0))&lt;=1,"E-","")))))))))))</f>
        <v/>
      </c>
      <c r="DI51" s="51" t="str">
        <f>IF(OR('TRI-3'!DI51 ="",'TRI-3'!DI51&lt;0,'TRI-3'!DI51  &gt;10),"",IF((ROUND(TRUNC(('TRI-3'!DI51  ),2),0))=10,"A+",IF((ROUND(TRUNC(('TRI-3'!DI51  ),2),0))=9,"A-",IF((ROUND(TRUNC(('TRI-3'!DI51   ),2),0))=8,"B+",IF((ROUND(TRUNC(('TRI-3'!DI51 ),2),0))=7,"B-",IF((ROUND(TRUNC(('TRI-3'!DI51  ),2),0))=6,"C+",IF((ROUND(TRUNC(('TRI-3'!DI51  ),2),0))=5,"C-",IF((ROUND(TRUNC(('TRI-3'!DI51  ),2),0))=4,"D+",IF((ROUND(TRUNC(('TRI-3'!DI51 ),2),0))=3,"D-",IF((ROUND(TRUNC(('TRI-3'!DI51 ),2),0))=2,"E+",IF((ROUND(TRUNC(('TRI-3'!DI51  ),2),0))&lt;=1,"E-","")))))))))))</f>
        <v/>
      </c>
      <c r="DJ51" s="51" t="str">
        <f>IF(OR('TRI-3'!DJ51 ="",'TRI-3'!DJ51&lt;0,'TRI-3'!DJ51  &gt;10),"",IF((ROUND(TRUNC(('TRI-3'!DJ51  ),2),0))=10,"A+",IF((ROUND(TRUNC(('TRI-3'!DJ51  ),2),0))=9,"A-",IF((ROUND(TRUNC(('TRI-3'!DJ51   ),2),0))=8,"B+",IF((ROUND(TRUNC(('TRI-3'!DJ51 ),2),0))=7,"B-",IF((ROUND(TRUNC(('TRI-3'!DJ51  ),2),0))=6,"C+",IF((ROUND(TRUNC(('TRI-3'!DJ51  ),2),0))=5,"C-",IF((ROUND(TRUNC(('TRI-3'!DJ51  ),2),0))=4,"D+",IF((ROUND(TRUNC(('TRI-3'!DJ51 ),2),0))=3,"D-",IF((ROUND(TRUNC(('TRI-3'!DJ51 ),2),0))=2,"E+",IF((ROUND(TRUNC(('TRI-3'!DJ51  ),2),0))&lt;=1,"E-","")))))))))))</f>
        <v/>
      </c>
      <c r="DK51" s="51" t="str">
        <f>IF(OR('TRI-3'!DK51 ="",'TRI-3'!DK51&lt;0,'TRI-3'!DK51  &gt;10),"",IF((ROUND(TRUNC(('TRI-3'!DK51  ),2),0))=10,"A+",IF((ROUND(TRUNC(('TRI-3'!DK51  ),2),0))=9,"A-",IF((ROUND(TRUNC(('TRI-3'!DK51   ),2),0))=8,"B+",IF((ROUND(TRUNC(('TRI-3'!DK51 ),2),0))=7,"B-",IF((ROUND(TRUNC(('TRI-3'!DK51  ),2),0))=6,"C+",IF((ROUND(TRUNC(('TRI-3'!DK51  ),2),0))=5,"C-",IF((ROUND(TRUNC(('TRI-3'!DK51  ),2),0))=4,"D+",IF((ROUND(TRUNC(('TRI-3'!DK51 ),2),0))=3,"D-",IF((ROUND(TRUNC(('TRI-3'!DK51 ),2),0))=2,"E+",IF((ROUND(TRUNC(('TRI-3'!DK51  ),2),0))&lt;=1,"E-","")))))))))))</f>
        <v/>
      </c>
      <c r="DL51" s="51" t="str">
        <f>IF(OR('TRI-3'!DL51 ="",'TRI-3'!DL51&lt;0,'TRI-3'!DL51  &gt;10),"",IF((ROUND(TRUNC(('TRI-3'!DL51  ),2),0))=10,"A+",IF((ROUND(TRUNC(('TRI-3'!DL51  ),2),0))=9,"A-",IF((ROUND(TRUNC(('TRI-3'!DL51   ),2),0))=8,"B+",IF((ROUND(TRUNC(('TRI-3'!DL51 ),2),0))=7,"B-",IF((ROUND(TRUNC(('TRI-3'!DL51  ),2),0))=6,"C+",IF((ROUND(TRUNC(('TRI-3'!DL51  ),2),0))=5,"C-",IF((ROUND(TRUNC(('TRI-3'!DL51  ),2),0))=4,"D+",IF((ROUND(TRUNC(('TRI-3'!DL51 ),2),0))=3,"D-",IF((ROUND(TRUNC(('TRI-3'!DL51 ),2),0))=2,"E+",IF((ROUND(TRUNC(('TRI-3'!DL51  ),2),0))&lt;=1,"E-","")))))))))))</f>
        <v/>
      </c>
      <c r="DM51" s="51" t="str">
        <f>IF(OR('TRI-3'!DM51 ="",'TRI-3'!DM51&lt;0,'TRI-3'!DM51  &gt;10),"",IF((ROUND(TRUNC(('TRI-3'!DM51  ),2),0))=10,"A+",IF((ROUND(TRUNC(('TRI-3'!DM51  ),2),0))=9,"A-",IF((ROUND(TRUNC(('TRI-3'!DM51   ),2),0))=8,"B+",IF((ROUND(TRUNC(('TRI-3'!DM51 ),2),0))=7,"B-",IF((ROUND(TRUNC(('TRI-3'!DM51  ),2),0))=6,"C+",IF((ROUND(TRUNC(('TRI-3'!DM51  ),2),0))=5,"C-",IF((ROUND(TRUNC(('TRI-3'!DM51  ),2),0))=4,"D+",IF((ROUND(TRUNC(('TRI-3'!DM51 ),2),0))=3,"D-",IF((ROUND(TRUNC(('TRI-3'!DM51 ),2),0))=2,"E+",IF((ROUND(TRUNC(('TRI-3'!DM51  ),2),0))&lt;=1,"E-","")))))))))))</f>
        <v/>
      </c>
      <c r="DN51" s="51" t="str">
        <f>IF(OR('TRI-3'!DN51 ="",'TRI-3'!DN51&lt;0,'TRI-3'!DN51  &gt;10),"",IF((ROUND(TRUNC(('TRI-3'!DN51  ),2),0))=10,"A+",IF((ROUND(TRUNC(('TRI-3'!DN51  ),2),0))=9,"A-",IF((ROUND(TRUNC(('TRI-3'!DN51   ),2),0))=8,"B+",IF((ROUND(TRUNC(('TRI-3'!DN51 ),2),0))=7,"B-",IF((ROUND(TRUNC(('TRI-3'!DN51  ),2),0))=6,"C+",IF((ROUND(TRUNC(('TRI-3'!DN51  ),2),0))=5,"C-",IF((ROUND(TRUNC(('TRI-3'!DN51  ),2),0))=4,"D+",IF((ROUND(TRUNC(('TRI-3'!DN51 ),2),0))=3,"D-",IF((ROUND(TRUNC(('TRI-3'!DN51 ),2),0))=2,"E+",IF((ROUND(TRUNC(('TRI-3'!DN51  ),2),0))&lt;=1,"E-","")))))))))))</f>
        <v/>
      </c>
      <c r="DO51" s="51" t="str">
        <f>IF(OR('TRI-3'!DO51 ="",'TRI-3'!DO51&lt;0,'TRI-3'!DO51  &gt;10),"",IF((ROUND(TRUNC(('TRI-3'!DO51  ),2),0))=10,"A+",IF((ROUND(TRUNC(('TRI-3'!DO51  ),2),0))=9,"A-",IF((ROUND(TRUNC(('TRI-3'!DO51   ),2),0))=8,"B+",IF((ROUND(TRUNC(('TRI-3'!DO51 ),2),0))=7,"B-",IF((ROUND(TRUNC(('TRI-3'!DO51  ),2),0))=6,"C+",IF((ROUND(TRUNC(('TRI-3'!DO51  ),2),0))=5,"C-",IF((ROUND(TRUNC(('TRI-3'!DO51  ),2),0))=4,"D+",IF((ROUND(TRUNC(('TRI-3'!DO51 ),2),0))=3,"D-",IF((ROUND(TRUNC(('TRI-3'!DO51 ),2),0))=2,"E+",IF((ROUND(TRUNC(('TRI-3'!DO51  ),2),0))&lt;=1,"E-","")))))))))))</f>
        <v/>
      </c>
      <c r="DP51" s="51" t="str">
        <f>IF(OR('TRI-3'!DP51 ="",'TRI-3'!DP51&lt;0,'TRI-3'!DP51  &gt;10),"",IF((ROUND(TRUNC(('TRI-3'!DP51  ),2),0))=10,"A+",IF((ROUND(TRUNC(('TRI-3'!DP51  ),2),0))=9,"A-",IF((ROUND(TRUNC(('TRI-3'!DP51   ),2),0))=8,"B+",IF((ROUND(TRUNC(('TRI-3'!DP51 ),2),0))=7,"B-",IF((ROUND(TRUNC(('TRI-3'!DP51  ),2),0))=6,"C+",IF((ROUND(TRUNC(('TRI-3'!DP51  ),2),0))=5,"C-",IF((ROUND(TRUNC(('TRI-3'!DP51  ),2),0))=4,"D+",IF((ROUND(TRUNC(('TRI-3'!DP51 ),2),0))=3,"D-",IF((ROUND(TRUNC(('TRI-3'!DP51 ),2),0))=2,"E+",IF((ROUND(TRUNC(('TRI-3'!DP51  ),2),0))&lt;=1,"E-","")))))))))))</f>
        <v/>
      </c>
      <c r="DQ51" s="51" t="str">
        <f>IF(OR('TRI-3'!DQ51 ="",'TRI-3'!DQ51&lt;0,'TRI-3'!DQ51  &gt;10),"",IF((ROUND(TRUNC(('TRI-3'!DQ51  ),2),0))=10,"A+",IF((ROUND(TRUNC(('TRI-3'!DQ51  ),2),0))=9,"A-",IF((ROUND(TRUNC(('TRI-3'!DQ51   ),2),0))=8,"B+",IF((ROUND(TRUNC(('TRI-3'!DQ51 ),2),0))=7,"B-",IF((ROUND(TRUNC(('TRI-3'!DQ51  ),2),0))=6,"C+",IF((ROUND(TRUNC(('TRI-3'!DQ51  ),2),0))=5,"C-",IF((ROUND(TRUNC(('TRI-3'!DQ51  ),2),0))=4,"D+",IF((ROUND(TRUNC(('TRI-3'!DQ51 ),2),0))=3,"D-",IF((ROUND(TRUNC(('TRI-3'!DQ51 ),2),0))=2,"E+",IF((ROUND(TRUNC(('TRI-3'!DQ51  ),2),0))&lt;=1,"E-","")))))))))))</f>
        <v/>
      </c>
      <c r="DR51" s="51" t="str">
        <f>IF(OR('TRI-3'!DR51 ="",'TRI-3'!DR51&lt;0,'TRI-3'!DR51  &gt;10),"",IF((ROUND(TRUNC(('TRI-3'!DR51  ),2),0))=10,"A+",IF((ROUND(TRUNC(('TRI-3'!DR51  ),2),0))=9,"A-",IF((ROUND(TRUNC(('TRI-3'!DR51   ),2),0))=8,"B+",IF((ROUND(TRUNC(('TRI-3'!DR51 ),2),0))=7,"B-",IF((ROUND(TRUNC(('TRI-3'!DR51  ),2),0))=6,"C+",IF((ROUND(TRUNC(('TRI-3'!DR51  ),2),0))=5,"C-",IF((ROUND(TRUNC(('TRI-3'!DR51  ),2),0))=4,"D+",IF((ROUND(TRUNC(('TRI-3'!DR51 ),2),0))=3,"D-",IF((ROUND(TRUNC(('TRI-3'!DR51 ),2),0))=2,"E+",IF((ROUND(TRUNC(('TRI-3'!DR51  ),2),0))&lt;=1,"E-","")))))))))))</f>
        <v/>
      </c>
      <c r="DS51" s="51" t="str">
        <f>IF(OR('TRI-3'!DS51 ="",'TRI-3'!DS51&lt;0,'TRI-3'!DS51  &gt;10),"",IF((ROUND(TRUNC(('TRI-3'!DS51  ),2),0))=10,"A+",IF((ROUND(TRUNC(('TRI-3'!DS51  ),2),0))=9,"A-",IF((ROUND(TRUNC(('TRI-3'!DS51   ),2),0))=8,"B+",IF((ROUND(TRUNC(('TRI-3'!DS51 ),2),0))=7,"B-",IF((ROUND(TRUNC(('TRI-3'!DS51  ),2),0))=6,"C+",IF((ROUND(TRUNC(('TRI-3'!DS51  ),2),0))=5,"C-",IF((ROUND(TRUNC(('TRI-3'!DS51  ),2),0))=4,"D+",IF((ROUND(TRUNC(('TRI-3'!DS51 ),2),0))=3,"D-",IF((ROUND(TRUNC(('TRI-3'!DS51 ),2),0))=2,"E+",IF((ROUND(TRUNC(('TRI-3'!DS51  ),2),0))&lt;=1,"E-","")))))))))))</f>
        <v/>
      </c>
      <c r="DT51" s="51" t="str">
        <f>IF(OR('TRI-3'!DT51 ="",'TRI-3'!DT51&lt;0,'TRI-3'!DT51  &gt;10),"",IF((ROUND(TRUNC(('TRI-3'!DT51  ),2),0))=10,"A+",IF((ROUND(TRUNC(('TRI-3'!DT51  ),2),0))=9,"A-",IF((ROUND(TRUNC(('TRI-3'!DT51   ),2),0))=8,"B+",IF((ROUND(TRUNC(('TRI-3'!DT51 ),2),0))=7,"B-",IF((ROUND(TRUNC(('TRI-3'!DT51  ),2),0))=6,"C+",IF((ROUND(TRUNC(('TRI-3'!DT51  ),2),0))=5,"C-",IF((ROUND(TRUNC(('TRI-3'!DT51  ),2),0))=4,"D+",IF((ROUND(TRUNC(('TRI-3'!DT51 ),2),0))=3,"D-",IF((ROUND(TRUNC(('TRI-3'!DT51 ),2),0))=2,"E+",IF((ROUND(TRUNC(('TRI-3'!DT51  ),2),0))&lt;=1,"E-","")))))))))))</f>
        <v/>
      </c>
      <c r="DU51" s="51" t="str">
        <f>IF(OR('TRI-3'!DU51 ="",'TRI-3'!DU51&lt;0,'TRI-3'!DU51  &gt;10),"",IF((ROUND(TRUNC(('TRI-3'!DU51  ),2),0))=10,"A+",IF((ROUND(TRUNC(('TRI-3'!DU51  ),2),0))=9,"A-",IF((ROUND(TRUNC(('TRI-3'!DU51   ),2),0))=8,"B+",IF((ROUND(TRUNC(('TRI-3'!DU51 ),2),0))=7,"B-",IF((ROUND(TRUNC(('TRI-3'!DU51  ),2),0))=6,"C+",IF((ROUND(TRUNC(('TRI-3'!DU51  ),2),0))=5,"C-",IF((ROUND(TRUNC(('TRI-3'!DU51  ),2),0))=4,"D+",IF((ROUND(TRUNC(('TRI-3'!DU51 ),2),0))=3,"D-",IF((ROUND(TRUNC(('TRI-3'!DU51 ),2),0))=2,"E+",IF((ROUND(TRUNC(('TRI-3'!DU51  ),2),0))&lt;=1,"E-","")))))))))))</f>
        <v/>
      </c>
      <c r="DV51" s="51" t="str">
        <f>IF(OR('TRI-3'!DV51 ="",'TRI-3'!DV51&lt;0,'TRI-3'!DV51  &gt;10),"",IF((ROUND(TRUNC(('TRI-3'!DV51  ),2),0))=10,"A+",IF((ROUND(TRUNC(('TRI-3'!DV51  ),2),0))=9,"A-",IF((ROUND(TRUNC(('TRI-3'!DV51   ),2),0))=8,"B+",IF((ROUND(TRUNC(('TRI-3'!DV51 ),2),0))=7,"B-",IF((ROUND(TRUNC(('TRI-3'!DV51  ),2),0))=6,"C+",IF((ROUND(TRUNC(('TRI-3'!DV51  ),2),0))=5,"C-",IF((ROUND(TRUNC(('TRI-3'!DV51  ),2),0))=4,"D+",IF((ROUND(TRUNC(('TRI-3'!DV51 ),2),0))=3,"D-",IF((ROUND(TRUNC(('TRI-3'!DV51 ),2),0))=2,"E+",IF((ROUND(TRUNC(('TRI-3'!DV51  ),2),0))&lt;=1,"E-","")))))))))))</f>
        <v/>
      </c>
      <c r="DW51" s="51" t="str">
        <f>IF(OR('TRI-3'!DW51 ="",'TRI-3'!DW51&lt;0,'TRI-3'!DW51  &gt;10),"",IF((ROUND(TRUNC(('TRI-3'!DW51  ),2),0))=10,"A+",IF((ROUND(TRUNC(('TRI-3'!DW51  ),2),0))=9,"A-",IF((ROUND(TRUNC(('TRI-3'!DW51   ),2),0))=8,"B+",IF((ROUND(TRUNC(('TRI-3'!DW51 ),2),0))=7,"B-",IF((ROUND(TRUNC(('TRI-3'!DW51  ),2),0))=6,"C+",IF((ROUND(TRUNC(('TRI-3'!DW51  ),2),0))=5,"C-",IF((ROUND(TRUNC(('TRI-3'!DW51  ),2),0))=4,"D+",IF((ROUND(TRUNC(('TRI-3'!DW51 ),2),0))=3,"D-",IF((ROUND(TRUNC(('TRI-3'!DW51 ),2),0))=2,"E+",IF((ROUND(TRUNC(('TRI-3'!DW51  ),2),0))&lt;=1,"E-","")))))))))))</f>
        <v/>
      </c>
      <c r="DX51" s="51" t="str">
        <f>IF(OR('TRI-3'!DX51 ="",'TRI-3'!DX51&lt;0,'TRI-3'!DX51  &gt;10),"",IF((ROUND(TRUNC(('TRI-3'!DX51  ),2),0))=10,"A+",IF((ROUND(TRUNC(('TRI-3'!DX51  ),2),0))=9,"A-",IF((ROUND(TRUNC(('TRI-3'!DX51   ),2),0))=8,"B+",IF((ROUND(TRUNC(('TRI-3'!DX51 ),2),0))=7,"B-",IF((ROUND(TRUNC(('TRI-3'!DX51  ),2),0))=6,"C+",IF((ROUND(TRUNC(('TRI-3'!DX51  ),2),0))=5,"C-",IF((ROUND(TRUNC(('TRI-3'!DX51  ),2),0))=4,"D+",IF((ROUND(TRUNC(('TRI-3'!DX51 ),2),0))=3,"D-",IF((ROUND(TRUNC(('TRI-3'!DX51 ),2),0))=2,"E+",IF((ROUND(TRUNC(('TRI-3'!DX51  ),2),0))&lt;=1,"E-","")))))))))))</f>
        <v/>
      </c>
      <c r="DY51" s="51" t="str">
        <f>IF(OR('TRI-3'!DY51 ="",'TRI-3'!DY51&lt;0,'TRI-3'!DY51  &gt;10),"",IF((ROUND(TRUNC(('TRI-3'!DY51  ),2),0))=10,"A+",IF((ROUND(TRUNC(('TRI-3'!DY51  ),2),0))=9,"A-",IF((ROUND(TRUNC(('TRI-3'!DY51   ),2),0))=8,"B+",IF((ROUND(TRUNC(('TRI-3'!DY51 ),2),0))=7,"B-",IF((ROUND(TRUNC(('TRI-3'!DY51  ),2),0))=6,"C+",IF((ROUND(TRUNC(('TRI-3'!DY51  ),2),0))=5,"C-",IF((ROUND(TRUNC(('TRI-3'!DY51  ),2),0))=4,"D+",IF((ROUND(TRUNC(('TRI-3'!DY51 ),2),0))=3,"D-",IF((ROUND(TRUNC(('TRI-3'!DY51 ),2),0))=2,"E+",IF((ROUND(TRUNC(('TRI-3'!DY51  ),2),0))&lt;=1,"E-","")))))))))))</f>
        <v/>
      </c>
      <c r="DZ51" s="51" t="str">
        <f>IF(OR('TRI-3'!DZ51 ="",'TRI-3'!DZ51&lt;0,'TRI-3'!DZ51  &gt;10),"",IF((ROUND(TRUNC(('TRI-3'!DZ51  ),2),0))=10,"A+",IF((ROUND(TRUNC(('TRI-3'!DZ51  ),2),0))=9,"A-",IF((ROUND(TRUNC(('TRI-3'!DZ51   ),2),0))=8,"B+",IF((ROUND(TRUNC(('TRI-3'!DZ51 ),2),0))=7,"B-",IF((ROUND(TRUNC(('TRI-3'!DZ51  ),2),0))=6,"C+",IF((ROUND(TRUNC(('TRI-3'!DZ51  ),2),0))=5,"C-",IF((ROUND(TRUNC(('TRI-3'!DZ51  ),2),0))=4,"D+",IF((ROUND(TRUNC(('TRI-3'!DZ51 ),2),0))=3,"D-",IF((ROUND(TRUNC(('TRI-3'!DZ51 ),2),0))=2,"E+",IF((ROUND(TRUNC(('TRI-3'!DZ51  ),2),0))&lt;=1,"E-","")))))))))))</f>
        <v/>
      </c>
      <c r="EA51" s="51" t="str">
        <f>IF(OR('TRI-3'!EA51 ="",'TRI-3'!EA51&lt;0,'TRI-3'!EA51  &gt;10),"",IF((ROUND(TRUNC(('TRI-3'!EA51  ),2),0))=10,"A+",IF((ROUND(TRUNC(('TRI-3'!EA51  ),2),0))=9,"A-",IF((ROUND(TRUNC(('TRI-3'!EA51   ),2),0))=8,"B+",IF((ROUND(TRUNC(('TRI-3'!EA51 ),2),0))=7,"B-",IF((ROUND(TRUNC(('TRI-3'!EA51  ),2),0))=6,"C+",IF((ROUND(TRUNC(('TRI-3'!EA51  ),2),0))=5,"C-",IF((ROUND(TRUNC(('TRI-3'!EA51  ),2),0))=4,"D+",IF((ROUND(TRUNC(('TRI-3'!EA51 ),2),0))=3,"D-",IF((ROUND(TRUNC(('TRI-3'!EA51 ),2),0))=2,"E+",IF((ROUND(TRUNC(('TRI-3'!EA51  ),2),0))&lt;=1,"E-","")))))))))))</f>
        <v/>
      </c>
      <c r="EB51" s="51" t="str">
        <f>IF(OR('TRI-3'!EB51 ="",'TRI-3'!EB51&lt;0,'TRI-3'!EB51  &gt;10),"",IF((ROUND(TRUNC(('TRI-3'!EB51  ),2),0))=10,"A+",IF((ROUND(TRUNC(('TRI-3'!EB51  ),2),0))=9,"A-",IF((ROUND(TRUNC(('TRI-3'!EB51   ),2),0))=8,"B+",IF((ROUND(TRUNC(('TRI-3'!EB51 ),2),0))=7,"B-",IF((ROUND(TRUNC(('TRI-3'!EB51  ),2),0))=6,"C+",IF((ROUND(TRUNC(('TRI-3'!EB51  ),2),0))=5,"C-",IF((ROUND(TRUNC(('TRI-3'!EB51  ),2),0))=4,"D+",IF((ROUND(TRUNC(('TRI-3'!EB51 ),2),0))=3,"D-",IF((ROUND(TRUNC(('TRI-3'!EB51 ),2),0))=2,"E+",IF((ROUND(TRUNC(('TRI-3'!EB51  ),2),0))&lt;=1,"E-","")))))))))))</f>
        <v/>
      </c>
      <c r="EC51" s="51" t="str">
        <f>IF(OR('TRI-3'!EC51 ="",'TRI-3'!EC51&lt;0,'TRI-3'!EC51  &gt;10),"",IF((ROUND(TRUNC(('TRI-3'!EC51  ),2),0))=10,"A+",IF((ROUND(TRUNC(('TRI-3'!EC51  ),2),0))=9,"A-",IF((ROUND(TRUNC(('TRI-3'!EC51   ),2),0))=8,"B+",IF((ROUND(TRUNC(('TRI-3'!EC51 ),2),0))=7,"B-",IF((ROUND(TRUNC(('TRI-3'!EC51  ),2),0))=6,"C+",IF((ROUND(TRUNC(('TRI-3'!EC51  ),2),0))=5,"C-",IF((ROUND(TRUNC(('TRI-3'!EC51  ),2),0))=4,"D+",IF((ROUND(TRUNC(('TRI-3'!EC51 ),2),0))=3,"D-",IF((ROUND(TRUNC(('TRI-3'!EC51 ),2),0))=2,"E+",IF((ROUND(TRUNC(('TRI-3'!EC51  ),2),0))&lt;=1,"E-","")))))))))))</f>
        <v/>
      </c>
      <c r="ED51" s="51" t="str">
        <f>IF(OR('TRI-3'!ED51 ="",'TRI-3'!ED51&lt;0,'TRI-3'!ED51  &gt;10),"",IF((ROUND(TRUNC(('TRI-3'!ED51  ),2),0))=10,"A+",IF((ROUND(TRUNC(('TRI-3'!ED51  ),2),0))=9,"A-",IF((ROUND(TRUNC(('TRI-3'!ED51   ),2),0))=8,"B+",IF((ROUND(TRUNC(('TRI-3'!ED51 ),2),0))=7,"B-",IF((ROUND(TRUNC(('TRI-3'!ED51  ),2),0))=6,"C+",IF((ROUND(TRUNC(('TRI-3'!ED51  ),2),0))=5,"C-",IF((ROUND(TRUNC(('TRI-3'!ED51  ),2),0))=4,"D+",IF((ROUND(TRUNC(('TRI-3'!ED51 ),2),0))=3,"D-",IF((ROUND(TRUNC(('TRI-3'!ED51 ),2),0))=2,"E+",IF((ROUND(TRUNC(('TRI-3'!ED51  ),2),0))&lt;=1,"E-","")))))))))))</f>
        <v/>
      </c>
      <c r="EE51" s="51" t="str">
        <f>IF(OR('TRI-3'!EE51 ="",'TRI-3'!EE51&lt;0,'TRI-3'!EE51  &gt;10),"",IF((ROUND(TRUNC(('TRI-3'!EE51  ),2),0))=10,"A+",IF((ROUND(TRUNC(('TRI-3'!EE51  ),2),0))=9,"A-",IF((ROUND(TRUNC(('TRI-3'!EE51   ),2),0))=8,"B+",IF((ROUND(TRUNC(('TRI-3'!EE51 ),2),0))=7,"B-",IF((ROUND(TRUNC(('TRI-3'!EE51  ),2),0))=6,"C+",IF((ROUND(TRUNC(('TRI-3'!EE51  ),2),0))=5,"C-",IF((ROUND(TRUNC(('TRI-3'!EE51  ),2),0))=4,"D+",IF((ROUND(TRUNC(('TRI-3'!EE51 ),2),0))=3,"D-",IF((ROUND(TRUNC(('TRI-3'!EE51 ),2),0))=2,"E+",IF((ROUND(TRUNC(('TRI-3'!EE51  ),2),0))&lt;=1,"E-","")))))))))))</f>
        <v/>
      </c>
      <c r="EF51" s="51" t="str">
        <f>IF(OR('TRI-3'!EF51 ="",'TRI-3'!EF51&lt;0,'TRI-3'!EF51  &gt;10),"",IF((ROUND(TRUNC(('TRI-3'!EF51  ),2),0))=10,"A+",IF((ROUND(TRUNC(('TRI-3'!EF51  ),2),0))=9,"A-",IF((ROUND(TRUNC(('TRI-3'!EF51   ),2),0))=8,"B+",IF((ROUND(TRUNC(('TRI-3'!EF51 ),2),0))=7,"B-",IF((ROUND(TRUNC(('TRI-3'!EF51  ),2),0))=6,"C+",IF((ROUND(TRUNC(('TRI-3'!EF51  ),2),0))=5,"C-",IF((ROUND(TRUNC(('TRI-3'!EF51  ),2),0))=4,"D+",IF((ROUND(TRUNC(('TRI-3'!EF51 ),2),0))=3,"D-",IF((ROUND(TRUNC(('TRI-3'!EF51 ),2),0))=2,"E+",IF((ROUND(TRUNC(('TRI-3'!EF51  ),2),0))&lt;=1,"E-","")))))))))))</f>
        <v/>
      </c>
      <c r="EG51" s="51" t="str">
        <f>IF(OR('TRI-3'!EG51 ="",'TRI-3'!EG51&lt;0,'TRI-3'!EG51  &gt;10),"",IF((ROUND(TRUNC(('TRI-3'!EG51  ),2),0))=10,"A+",IF((ROUND(TRUNC(('TRI-3'!EG51  ),2),0))=9,"A-",IF((ROUND(TRUNC(('TRI-3'!EG51   ),2),0))=8,"B+",IF((ROUND(TRUNC(('TRI-3'!EG51 ),2),0))=7,"B-",IF((ROUND(TRUNC(('TRI-3'!EG51  ),2),0))=6,"C+",IF((ROUND(TRUNC(('TRI-3'!EG51  ),2),0))=5,"C-",IF((ROUND(TRUNC(('TRI-3'!EG51  ),2),0))=4,"D+",IF((ROUND(TRUNC(('TRI-3'!EG51 ),2),0))=3,"D-",IF((ROUND(TRUNC(('TRI-3'!EG51 ),2),0))=2,"E+",IF((ROUND(TRUNC(('TRI-3'!EG51  ),2),0))&lt;=1,"E-","")))))))))))</f>
        <v/>
      </c>
      <c r="EH51" s="51" t="str">
        <f>IF(OR('TRI-3'!EH51 ="",'TRI-3'!EH51&lt;0,'TRI-3'!EH51  &gt;10),"",IF((ROUND(TRUNC(('TRI-3'!EH51  ),2),0))=10,"A+",IF((ROUND(TRUNC(('TRI-3'!EH51  ),2),0))=9,"A-",IF((ROUND(TRUNC(('TRI-3'!EH51   ),2),0))=8,"B+",IF((ROUND(TRUNC(('TRI-3'!EH51 ),2),0))=7,"B-",IF((ROUND(TRUNC(('TRI-3'!EH51  ),2),0))=6,"C+",IF((ROUND(TRUNC(('TRI-3'!EH51  ),2),0))=5,"C-",IF((ROUND(TRUNC(('TRI-3'!EH51  ),2),0))=4,"D+",IF((ROUND(TRUNC(('TRI-3'!EH51 ),2),0))=3,"D-",IF((ROUND(TRUNC(('TRI-3'!EH51 ),2),0))=2,"E+",IF((ROUND(TRUNC(('TRI-3'!EH51  ),2),0))&lt;=1,"E-","")))))))))))</f>
        <v/>
      </c>
      <c r="EI51" s="51" t="str">
        <f>IF(OR('TRI-3'!EI51 ="",'TRI-3'!EI51&lt;0,'TRI-3'!EI51  &gt;10),"",IF((ROUND(TRUNC(('TRI-3'!EI51  ),2),0))=10,"A+",IF((ROUND(TRUNC(('TRI-3'!EI51  ),2),0))=9,"A-",IF((ROUND(TRUNC(('TRI-3'!EI51   ),2),0))=8,"B+",IF((ROUND(TRUNC(('TRI-3'!EI51 ),2),0))=7,"B-",IF((ROUND(TRUNC(('TRI-3'!EI51  ),2),0))=6,"C+",IF((ROUND(TRUNC(('TRI-3'!EI51  ),2),0))=5,"C-",IF((ROUND(TRUNC(('TRI-3'!EI51  ),2),0))=4,"D+",IF((ROUND(TRUNC(('TRI-3'!EI51 ),2),0))=3,"D-",IF((ROUND(TRUNC(('TRI-3'!EI51 ),2),0))=2,"E+",IF((ROUND(TRUNC(('TRI-3'!EI51  ),2),0))&lt;=1,"E-","")))))))))))</f>
        <v/>
      </c>
      <c r="EJ51" s="51" t="str">
        <f>IF(OR('TRI-3'!EJ51 ="",'TRI-3'!EJ51&lt;0,'TRI-3'!EJ51  &gt;10),"",IF((ROUND(TRUNC(('TRI-3'!EJ51  ),2),0))=10,"A+",IF((ROUND(TRUNC(('TRI-3'!EJ51  ),2),0))=9,"A-",IF((ROUND(TRUNC(('TRI-3'!EJ51   ),2),0))=8,"B+",IF((ROUND(TRUNC(('TRI-3'!EJ51 ),2),0))=7,"B-",IF((ROUND(TRUNC(('TRI-3'!EJ51  ),2),0))=6,"C+",IF((ROUND(TRUNC(('TRI-3'!EJ51  ),2),0))=5,"C-",IF((ROUND(TRUNC(('TRI-3'!EJ51  ),2),0))=4,"D+",IF((ROUND(TRUNC(('TRI-3'!EJ51 ),2),0))=3,"D-",IF((ROUND(TRUNC(('TRI-3'!EJ51 ),2),0))=2,"E+",IF((ROUND(TRUNC(('TRI-3'!EJ51  ),2),0))&lt;=1,"E-","")))))))))))</f>
        <v/>
      </c>
      <c r="EK51" s="51" t="str">
        <f>IF(OR('TRI-3'!EK51 ="",'TRI-3'!EK51&lt;0,'TRI-3'!EK51  &gt;10),"",IF((ROUND(TRUNC(('TRI-3'!EK51  ),2),0))=10,"A+",IF((ROUND(TRUNC(('TRI-3'!EK51  ),2),0))=9,"A-",IF((ROUND(TRUNC(('TRI-3'!EK51   ),2),0))=8,"B+",IF((ROUND(TRUNC(('TRI-3'!EK51 ),2),0))=7,"B-",IF((ROUND(TRUNC(('TRI-3'!EK51  ),2),0))=6,"C+",IF((ROUND(TRUNC(('TRI-3'!EK51  ),2),0))=5,"C-",IF((ROUND(TRUNC(('TRI-3'!EK51  ),2),0))=4,"D+",IF((ROUND(TRUNC(('TRI-3'!EK51 ),2),0))=3,"D-",IF((ROUND(TRUNC(('TRI-3'!EK51 ),2),0))=2,"E+",IF((ROUND(TRUNC(('TRI-3'!EK51  ),2),0))&lt;=1,"E-","")))))))))))</f>
        <v/>
      </c>
      <c r="EL51" s="51" t="str">
        <f>IF(OR('TRI-3'!EL51 ="",'TRI-3'!EL51&lt;0,'TRI-3'!EL51  &gt;10),"",IF((ROUND(TRUNC(('TRI-3'!EL51  ),2),0))=10,"A+",IF((ROUND(TRUNC(('TRI-3'!EL51  ),2),0))=9,"A-",IF((ROUND(TRUNC(('TRI-3'!EL51   ),2),0))=8,"B+",IF((ROUND(TRUNC(('TRI-3'!EL51 ),2),0))=7,"B-",IF((ROUND(TRUNC(('TRI-3'!EL51  ),2),0))=6,"C+",IF((ROUND(TRUNC(('TRI-3'!EL51  ),2),0))=5,"C-",IF((ROUND(TRUNC(('TRI-3'!EL51  ),2),0))=4,"D+",IF((ROUND(TRUNC(('TRI-3'!EL51 ),2),0))=3,"D-",IF((ROUND(TRUNC(('TRI-3'!EL51 ),2),0))=2,"E+",IF((ROUND(TRUNC(('TRI-3'!EL51  ),2),0))&lt;=1,"E-","")))))))))))</f>
        <v/>
      </c>
      <c r="EM51" s="51" t="str">
        <f>IF(OR('TRI-3'!EM51 ="",'TRI-3'!EM51&lt;0,'TRI-3'!EM51  &gt;10),"",IF((ROUND(TRUNC(('TRI-3'!EM51  ),2),0))=10,"A+",IF((ROUND(TRUNC(('TRI-3'!EM51  ),2),0))=9,"A-",IF((ROUND(TRUNC(('TRI-3'!EM51   ),2),0))=8,"B+",IF((ROUND(TRUNC(('TRI-3'!EM51 ),2),0))=7,"B-",IF((ROUND(TRUNC(('TRI-3'!EM51  ),2),0))=6,"C+",IF((ROUND(TRUNC(('TRI-3'!EM51  ),2),0))=5,"C-",IF((ROUND(TRUNC(('TRI-3'!EM51  ),2),0))=4,"D+",IF((ROUND(TRUNC(('TRI-3'!EM51 ),2),0))=3,"D-",IF((ROUND(TRUNC(('TRI-3'!EM51 ),2),0))=2,"E+",IF((ROUND(TRUNC(('TRI-3'!EM51  ),2),0))&lt;=1,"E-","")))))))))))</f>
        <v/>
      </c>
      <c r="EN51" s="51" t="str">
        <f>IF(OR('TRI-3'!EN51 ="",'TRI-3'!EN51&lt;0,'TRI-3'!EN51  &gt;10),"",IF((ROUND(TRUNC(('TRI-3'!EN51  ),2),0))=10,"A+",IF((ROUND(TRUNC(('TRI-3'!EN51  ),2),0))=9,"A-",IF((ROUND(TRUNC(('TRI-3'!EN51   ),2),0))=8,"B+",IF((ROUND(TRUNC(('TRI-3'!EN51 ),2),0))=7,"B-",IF((ROUND(TRUNC(('TRI-3'!EN51  ),2),0))=6,"C+",IF((ROUND(TRUNC(('TRI-3'!EN51  ),2),0))=5,"C-",IF((ROUND(TRUNC(('TRI-3'!EN51  ),2),0))=4,"D+",IF((ROUND(TRUNC(('TRI-3'!EN51 ),2),0))=3,"D-",IF((ROUND(TRUNC(('TRI-3'!EN51 ),2),0))=2,"E+",IF((ROUND(TRUNC(('TRI-3'!EN51  ),2),0))&lt;=1,"E-","")))))))))))</f>
        <v/>
      </c>
      <c r="EO51" s="51" t="str">
        <f>IF(OR('TRI-3'!EO51 ="",'TRI-3'!EO51&lt;0,'TRI-3'!EO51  &gt;10),"",IF((ROUND(TRUNC(('TRI-3'!EO51  ),2),0))=10,"A+",IF((ROUND(TRUNC(('TRI-3'!EO51  ),2),0))=9,"A-",IF((ROUND(TRUNC(('TRI-3'!EO51   ),2),0))=8,"B+",IF((ROUND(TRUNC(('TRI-3'!EO51 ),2),0))=7,"B-",IF((ROUND(TRUNC(('TRI-3'!EO51  ),2),0))=6,"C+",IF((ROUND(TRUNC(('TRI-3'!EO51  ),2),0))=5,"C-",IF((ROUND(TRUNC(('TRI-3'!EO51  ),2),0))=4,"D+",IF((ROUND(TRUNC(('TRI-3'!EO51 ),2),0))=3,"D-",IF((ROUND(TRUNC(('TRI-3'!EO51 ),2),0))=2,"E+",IF((ROUND(TRUNC(('TRI-3'!EO51  ),2),0))&lt;=1,"E-","")))))))))))</f>
        <v/>
      </c>
      <c r="EP51" s="51" t="str">
        <f>IF(OR('TRI-3'!EP51 ="",'TRI-3'!EP51&lt;0,'TRI-3'!EP51  &gt;10),"",IF((ROUND(TRUNC(('TRI-3'!EP51  ),2),0))=10,"A+",IF((ROUND(TRUNC(('TRI-3'!EP51  ),2),0))=9,"A-",IF((ROUND(TRUNC(('TRI-3'!EP51   ),2),0))=8,"B+",IF((ROUND(TRUNC(('TRI-3'!EP51 ),2),0))=7,"B-",IF((ROUND(TRUNC(('TRI-3'!EP51  ),2),0))=6,"C+",IF((ROUND(TRUNC(('TRI-3'!EP51  ),2),0))=5,"C-",IF((ROUND(TRUNC(('TRI-3'!EP51  ),2),0))=4,"D+",IF((ROUND(TRUNC(('TRI-3'!EP51 ),2),0))=3,"D-",IF((ROUND(TRUNC(('TRI-3'!EP51 ),2),0))=2,"E+",IF((ROUND(TRUNC(('TRI-3'!EP51  ),2),0))&lt;=1,"E-","")))))))))))</f>
        <v/>
      </c>
      <c r="EQ51" s="51" t="str">
        <f>IF(OR('TRI-3'!EQ51 ="",'TRI-3'!EQ51&lt;0,'TRI-3'!EQ51  &gt;10),"",IF((ROUND(TRUNC(('TRI-3'!EQ51  ),2),0))=10,"A+",IF((ROUND(TRUNC(('TRI-3'!EQ51  ),2),0))=9,"A-",IF((ROUND(TRUNC(('TRI-3'!EQ51   ),2),0))=8,"B+",IF((ROUND(TRUNC(('TRI-3'!EQ51 ),2),0))=7,"B-",IF((ROUND(TRUNC(('TRI-3'!EQ51  ),2),0))=6,"C+",IF((ROUND(TRUNC(('TRI-3'!EQ51  ),2),0))=5,"C-",IF((ROUND(TRUNC(('TRI-3'!EQ51  ),2),0))=4,"D+",IF((ROUND(TRUNC(('TRI-3'!EQ51 ),2),0))=3,"D-",IF((ROUND(TRUNC(('TRI-3'!EQ51 ),2),0))=2,"E+",IF((ROUND(TRUNC(('TRI-3'!EQ51  ),2),0))&lt;=1,"E-","")))))))))))</f>
        <v/>
      </c>
      <c r="ER51" s="51" t="str">
        <f>IF(OR('TRI-3'!ER51 ="",'TRI-3'!ER51&lt;0,'TRI-3'!ER51  &gt;10),"",IF((ROUND(TRUNC(('TRI-3'!ER51  ),2),0))=10,"A+",IF((ROUND(TRUNC(('TRI-3'!ER51  ),2),0))=9,"A-",IF((ROUND(TRUNC(('TRI-3'!ER51   ),2),0))=8,"B+",IF((ROUND(TRUNC(('TRI-3'!ER51 ),2),0))=7,"B-",IF((ROUND(TRUNC(('TRI-3'!ER51  ),2),0))=6,"C+",IF((ROUND(TRUNC(('TRI-3'!ER51  ),2),0))=5,"C-",IF((ROUND(TRUNC(('TRI-3'!ER51  ),2),0))=4,"D+",IF((ROUND(TRUNC(('TRI-3'!ER51 ),2),0))=3,"D-",IF((ROUND(TRUNC(('TRI-3'!ER51 ),2),0))=2,"E+",IF((ROUND(TRUNC(('TRI-3'!ER51  ),2),0))&lt;=1,"E-","")))))))))))</f>
        <v/>
      </c>
      <c r="ES51" s="51" t="str">
        <f>IF(OR('TRI-3'!ES51 ="",'TRI-3'!ES51&lt;0,'TRI-3'!ES51  &gt;10),"",IF((ROUND(TRUNC(('TRI-3'!ES51  ),2),0))=10,"A+",IF((ROUND(TRUNC(('TRI-3'!ES51  ),2),0))=9,"A-",IF((ROUND(TRUNC(('TRI-3'!ES51   ),2),0))=8,"B+",IF((ROUND(TRUNC(('TRI-3'!ES51 ),2),0))=7,"B-",IF((ROUND(TRUNC(('TRI-3'!ES51  ),2),0))=6,"C+",IF((ROUND(TRUNC(('TRI-3'!ES51  ),2),0))=5,"C-",IF((ROUND(TRUNC(('TRI-3'!ES51  ),2),0))=4,"D+",IF((ROUND(TRUNC(('TRI-3'!ES51 ),2),0))=3,"D-",IF((ROUND(TRUNC(('TRI-3'!ES51 ),2),0))=2,"E+",IF((ROUND(TRUNC(('TRI-3'!ES51  ),2),0))&lt;=1,"E-","")))))))))))</f>
        <v/>
      </c>
      <c r="ET51" s="51" t="str">
        <f>IF('TRI-3'!ET51 ="","",'TRI-3'!ET51 )</f>
        <v/>
      </c>
      <c r="EU51" s="51" t="str">
        <f>IF('TRI-3'!EU51 ="","",'TRI-3'!EU51 )</f>
        <v/>
      </c>
      <c r="EV51" s="51" t="str">
        <f>IF('TRI-3'!EV51 ="","",'TRI-3'!EV51 )</f>
        <v/>
      </c>
      <c r="EW51" s="51" t="str">
        <f>IF('TRI-3'!EW51 ="","",'TRI-3'!EW51 )</f>
        <v/>
      </c>
      <c r="EX51" s="51" t="str">
        <f>IF('TRI-3'!EX51 ="","",'TRI-3'!EX51 )</f>
        <v/>
      </c>
      <c r="EY51" s="51" t="str">
        <f>IF('TRI-3'!EY51 ="","",'TRI-3'!EY51 )</f>
        <v/>
      </c>
      <c r="EZ51" s="51" t="str">
        <f>IF('TRI-3'!EZ51 ="","",'TRI-3'!EZ51 )</f>
        <v/>
      </c>
      <c r="FA51" s="51" t="str">
        <f>IF('TRI-3'!FA51 ="","",'TRI-3'!FA51 )</f>
        <v/>
      </c>
      <c r="FB51" s="51" t="str">
        <f>IF('TRI-3'!FB51 ="","",'TRI-3'!FB51 )</f>
        <v/>
      </c>
      <c r="FC51" s="51" t="str">
        <f>IF('TRI-3'!FC51 ="","",'TRI-3'!FC51 )</f>
        <v/>
      </c>
      <c r="FD51" s="51">
        <f>IF('TRI-3'!FD51 ="","",'TRI-3'!FD51 )</f>
        <v>0</v>
      </c>
      <c r="FE51" s="51" t="str">
        <f>IF('TRI-3'!FE51 ="","",'TRI-3'!FE51 )</f>
        <v/>
      </c>
      <c r="FF51" s="51" t="str">
        <f>IF('TRI-3'!FF51 ="","",'TRI-3'!FF51 )</f>
        <v/>
      </c>
      <c r="FG51" s="51" t="str">
        <f>IF('TRI-3'!FG51 ="","",'TRI-3'!FG51 )</f>
        <v/>
      </c>
      <c r="FH51" s="51" t="str">
        <f>IF('TRI-3'!FH51 ="","",'TRI-3'!FH51 )</f>
        <v/>
      </c>
    </row>
    <row r="52" spans="2:164" ht="21" hidden="1" customHeight="1">
      <c r="B52" s="53">
        <v>35</v>
      </c>
      <c r="C52" s="272" t="str">
        <f>IF(NOTAS!XBX55&lt;&gt;"",NOTAS!XBX55,"")</f>
        <v/>
      </c>
      <c r="D52" s="273"/>
      <c r="E52" s="273"/>
      <c r="F52" s="274"/>
      <c r="G52" s="51" t="str">
        <f>IF(OR('TRI-3'!G52 ="",'TRI-3'!G52&lt;0,'TRI-3'!G52  &gt;10),"",IF((ROUND(TRUNC(('TRI-3'!G52  ),2),0))=10,"A+",IF((ROUND(TRUNC(('TRI-3'!G52  ),2),0))=9,"A-",IF((ROUND(TRUNC(('TRI-3'!G52   ),2),0))=8,"B+",IF((ROUND(TRUNC(('TRI-3'!G52 ),2),0))=7,"B-",IF((ROUND(TRUNC(('TRI-3'!G52  ),2),0))=6,"C+",IF((ROUND(TRUNC(('TRI-3'!G52  ),2),0))=5,"C-",IF((ROUND(TRUNC(('TRI-3'!G52  ),2),0))=4,"D+",IF((ROUND(TRUNC(('TRI-3'!G52 ),2),0))=3,"D-",IF((ROUND(TRUNC(('TRI-3'!G52 ),2),0))=2,"E+",IF((ROUND(TRUNC(('TRI-3'!G52  ),2),0))&lt;=1,"E-","")))))))))))</f>
        <v/>
      </c>
      <c r="H52" s="51" t="str">
        <f>IF(OR('TRI-3'!H52 ="",'TRI-3'!H52&lt;0,'TRI-3'!H52  &gt;10),"",IF((ROUND(TRUNC(('TRI-3'!H52  ),2),0))=10,"A+",IF((ROUND(TRUNC(('TRI-3'!H52  ),2),0))=9,"A-",IF((ROUND(TRUNC(('TRI-3'!H52   ),2),0))=8,"B+",IF((ROUND(TRUNC(('TRI-3'!H52 ),2),0))=7,"B-",IF((ROUND(TRUNC(('TRI-3'!H52  ),2),0))=6,"C+",IF((ROUND(TRUNC(('TRI-3'!H52  ),2),0))=5,"C-",IF((ROUND(TRUNC(('TRI-3'!H52  ),2),0))=4,"D+",IF((ROUND(TRUNC(('TRI-3'!H52 ),2),0))=3,"D-",IF((ROUND(TRUNC(('TRI-3'!H52 ),2),0))=2,"E+",IF((ROUND(TRUNC(('TRI-3'!H52  ),2),0))&lt;=1,"E-","")))))))))))</f>
        <v/>
      </c>
      <c r="I52" s="51" t="str">
        <f>IF(OR('TRI-3'!I52 ="",'TRI-3'!I52&lt;0,'TRI-3'!I52  &gt;10),"",IF((ROUND(TRUNC(('TRI-3'!I52  ),2),0))=10,"A+",IF((ROUND(TRUNC(('TRI-3'!I52  ),2),0))=9,"A-",IF((ROUND(TRUNC(('TRI-3'!I52   ),2),0))=8,"B+",IF((ROUND(TRUNC(('TRI-3'!I52 ),2),0))=7,"B-",IF((ROUND(TRUNC(('TRI-3'!I52  ),2),0))=6,"C+",IF((ROUND(TRUNC(('TRI-3'!I52  ),2),0))=5,"C-",IF((ROUND(TRUNC(('TRI-3'!I52  ),2),0))=4,"D+",IF((ROUND(TRUNC(('TRI-3'!I52 ),2),0))=3,"D-",IF((ROUND(TRUNC(('TRI-3'!I52 ),2),0))=2,"E+",IF((ROUND(TRUNC(('TRI-3'!I52  ),2),0))&lt;=1,"E-","")))))))))))</f>
        <v/>
      </c>
      <c r="J52" s="51" t="str">
        <f>IF(OR('TRI-3'!J52 ="",'TRI-3'!J52&lt;0,'TRI-3'!J52  &gt;10),"",IF((ROUND(TRUNC(('TRI-3'!J52  ),2),0))=10,"A+",IF((ROUND(TRUNC(('TRI-3'!J52  ),2),0))=9,"A-",IF((ROUND(TRUNC(('TRI-3'!J52   ),2),0))=8,"B+",IF((ROUND(TRUNC(('TRI-3'!J52 ),2),0))=7,"B-",IF((ROUND(TRUNC(('TRI-3'!J52  ),2),0))=6,"C+",IF((ROUND(TRUNC(('TRI-3'!J52  ),2),0))=5,"C-",IF((ROUND(TRUNC(('TRI-3'!J52  ),2),0))=4,"D+",IF((ROUND(TRUNC(('TRI-3'!J52 ),2),0))=3,"D-",IF((ROUND(TRUNC(('TRI-3'!J52 ),2),0))=2,"E+",IF((ROUND(TRUNC(('TRI-3'!J52  ),2),0))&lt;=1,"E-","")))))))))))</f>
        <v/>
      </c>
      <c r="K52" s="51" t="str">
        <f>IF(OR('TRI-3'!K52 ="",'TRI-3'!K52&lt;0,'TRI-3'!K52  &gt;10),"",IF((ROUND(TRUNC(('TRI-3'!K52  ),2),0))=10,"A+",IF((ROUND(TRUNC(('TRI-3'!K52  ),2),0))=9,"A-",IF((ROUND(TRUNC(('TRI-3'!K52   ),2),0))=8,"B+",IF((ROUND(TRUNC(('TRI-3'!K52 ),2),0))=7,"B-",IF((ROUND(TRUNC(('TRI-3'!K52  ),2),0))=6,"C+",IF((ROUND(TRUNC(('TRI-3'!K52  ),2),0))=5,"C-",IF((ROUND(TRUNC(('TRI-3'!K52  ),2),0))=4,"D+",IF((ROUND(TRUNC(('TRI-3'!K52 ),2),0))=3,"D-",IF((ROUND(TRUNC(('TRI-3'!K52 ),2),0))=2,"E+",IF((ROUND(TRUNC(('TRI-3'!K52  ),2),0))&lt;=1,"E-","")))))))))))</f>
        <v/>
      </c>
      <c r="L52" s="51" t="str">
        <f>IF(OR('TRI-3'!L52 ="",'TRI-3'!L52&lt;0,'TRI-3'!L52  &gt;10),"",IF((ROUND(TRUNC(('TRI-3'!L52  ),2),0))=10,"A+",IF((ROUND(TRUNC(('TRI-3'!L52  ),2),0))=9,"A-",IF((ROUND(TRUNC(('TRI-3'!L52   ),2),0))=8,"B+",IF((ROUND(TRUNC(('TRI-3'!L52 ),2),0))=7,"B-",IF((ROUND(TRUNC(('TRI-3'!L52  ),2),0))=6,"C+",IF((ROUND(TRUNC(('TRI-3'!L52  ),2),0))=5,"C-",IF((ROUND(TRUNC(('TRI-3'!L52  ),2),0))=4,"D+",IF((ROUND(TRUNC(('TRI-3'!L52 ),2),0))=3,"D-",IF((ROUND(TRUNC(('TRI-3'!L52 ),2),0))=2,"E+",IF((ROUND(TRUNC(('TRI-3'!L52  ),2),0))&lt;=1,"E-","")))))))))))</f>
        <v/>
      </c>
      <c r="M52" s="51" t="str">
        <f>IF(OR('TRI-3'!M52 ="",'TRI-3'!M52&lt;0,'TRI-3'!M52  &gt;10),"",IF((ROUND(TRUNC(('TRI-3'!M52  ),2),0))=10,"A+",IF((ROUND(TRUNC(('TRI-3'!M52  ),2),0))=9,"A-",IF((ROUND(TRUNC(('TRI-3'!M52   ),2),0))=8,"B+",IF((ROUND(TRUNC(('TRI-3'!M52 ),2),0))=7,"B-",IF((ROUND(TRUNC(('TRI-3'!M52  ),2),0))=6,"C+",IF((ROUND(TRUNC(('TRI-3'!M52  ),2),0))=5,"C-",IF((ROUND(TRUNC(('TRI-3'!M52  ),2),0))=4,"D+",IF((ROUND(TRUNC(('TRI-3'!M52 ),2),0))=3,"D-",IF((ROUND(TRUNC(('TRI-3'!M52 ),2),0))=2,"E+",IF((ROUND(TRUNC(('TRI-3'!M52  ),2),0))&lt;=1,"E-","")))))))))))</f>
        <v/>
      </c>
      <c r="N52" s="51" t="str">
        <f>IF(OR('TRI-3'!N52 ="",'TRI-3'!N52&lt;0,'TRI-3'!N52  &gt;10),"",IF((ROUND(TRUNC(('TRI-3'!N52  ),2),0))=10,"A+",IF((ROUND(TRUNC(('TRI-3'!N52  ),2),0))=9,"A-",IF((ROUND(TRUNC(('TRI-3'!N52   ),2),0))=8,"B+",IF((ROUND(TRUNC(('TRI-3'!N52 ),2),0))=7,"B-",IF((ROUND(TRUNC(('TRI-3'!N52  ),2),0))=6,"C+",IF((ROUND(TRUNC(('TRI-3'!N52  ),2),0))=5,"C-",IF((ROUND(TRUNC(('TRI-3'!N52  ),2),0))=4,"D+",IF((ROUND(TRUNC(('TRI-3'!N52 ),2),0))=3,"D-",IF((ROUND(TRUNC(('TRI-3'!N52 ),2),0))=2,"E+",IF((ROUND(TRUNC(('TRI-3'!N52  ),2),0))&lt;=1,"E-","")))))))))))</f>
        <v/>
      </c>
      <c r="O52" s="51" t="str">
        <f>IF(OR('TRI-3'!O52 ="",'TRI-3'!O52&lt;0,'TRI-3'!O52  &gt;10),"",IF((ROUND(TRUNC(('TRI-3'!O52  ),2),0))=10,"A+",IF((ROUND(TRUNC(('TRI-3'!O52  ),2),0))=9,"A-",IF((ROUND(TRUNC(('TRI-3'!O52   ),2),0))=8,"B+",IF((ROUND(TRUNC(('TRI-3'!O52 ),2),0))=7,"B-",IF((ROUND(TRUNC(('TRI-3'!O52  ),2),0))=6,"C+",IF((ROUND(TRUNC(('TRI-3'!O52  ),2),0))=5,"C-",IF((ROUND(TRUNC(('TRI-3'!O52  ),2),0))=4,"D+",IF((ROUND(TRUNC(('TRI-3'!O52 ),2),0))=3,"D-",IF((ROUND(TRUNC(('TRI-3'!O52 ),2),0))=2,"E+",IF((ROUND(TRUNC(('TRI-3'!O52  ),2),0))&lt;=1,"E-","")))))))))))</f>
        <v/>
      </c>
      <c r="P52" s="51" t="str">
        <f>IF(OR('TRI-3'!P52 ="",'TRI-3'!P52&lt;0,'TRI-3'!P52  &gt;10),"",IF((ROUND(TRUNC(('TRI-3'!P52  ),2),0))=10,"A+",IF((ROUND(TRUNC(('TRI-3'!P52  ),2),0))=9,"A-",IF((ROUND(TRUNC(('TRI-3'!P52   ),2),0))=8,"B+",IF((ROUND(TRUNC(('TRI-3'!P52 ),2),0))=7,"B-",IF((ROUND(TRUNC(('TRI-3'!P52  ),2),0))=6,"C+",IF((ROUND(TRUNC(('TRI-3'!P52  ),2),0))=5,"C-",IF((ROUND(TRUNC(('TRI-3'!P52  ),2),0))=4,"D+",IF((ROUND(TRUNC(('TRI-3'!P52 ),2),0))=3,"D-",IF((ROUND(TRUNC(('TRI-3'!P52 ),2),0))=2,"E+",IF((ROUND(TRUNC(('TRI-3'!P52  ),2),0))&lt;=1,"E-","")))))))))))</f>
        <v/>
      </c>
      <c r="Q52" s="51" t="str">
        <f>IF(OR('TRI-3'!Q52 ="",'TRI-3'!Q52&lt;0,'TRI-3'!Q52  &gt;10),"",IF((ROUND(TRUNC(('TRI-3'!Q52  ),2),0))=10,"A+",IF((ROUND(TRUNC(('TRI-3'!Q52  ),2),0))=9,"A-",IF((ROUND(TRUNC(('TRI-3'!Q52   ),2),0))=8,"B+",IF((ROUND(TRUNC(('TRI-3'!Q52 ),2),0))=7,"B-",IF((ROUND(TRUNC(('TRI-3'!Q52  ),2),0))=6,"C+",IF((ROUND(TRUNC(('TRI-3'!Q52  ),2),0))=5,"C-",IF((ROUND(TRUNC(('TRI-3'!Q52  ),2),0))=4,"D+",IF((ROUND(TRUNC(('TRI-3'!Q52 ),2),0))=3,"D-",IF((ROUND(TRUNC(('TRI-3'!Q52 ),2),0))=2,"E+",IF((ROUND(TRUNC(('TRI-3'!Q52  ),2),0))&lt;=1,"E-","")))))))))))</f>
        <v/>
      </c>
      <c r="R52" s="51" t="str">
        <f>IF(OR('TRI-3'!R52 ="",'TRI-3'!R52&lt;0,'TRI-3'!R52  &gt;10),"",IF((ROUND(TRUNC(('TRI-3'!R52  ),2),0))=10,"A+",IF((ROUND(TRUNC(('TRI-3'!R52  ),2),0))=9,"A-",IF((ROUND(TRUNC(('TRI-3'!R52   ),2),0))=8,"B+",IF((ROUND(TRUNC(('TRI-3'!R52 ),2),0))=7,"B-",IF((ROUND(TRUNC(('TRI-3'!R52  ),2),0))=6,"C+",IF((ROUND(TRUNC(('TRI-3'!R52  ),2),0))=5,"C-",IF((ROUND(TRUNC(('TRI-3'!R52  ),2),0))=4,"D+",IF((ROUND(TRUNC(('TRI-3'!R52 ),2),0))=3,"D-",IF((ROUND(TRUNC(('TRI-3'!R52 ),2),0))=2,"E+",IF((ROUND(TRUNC(('TRI-3'!R52  ),2),0))&lt;=1,"E-","")))))))))))</f>
        <v/>
      </c>
      <c r="S52" s="51" t="str">
        <f>IF(OR('TRI-3'!S52 ="",'TRI-3'!S52&lt;0,'TRI-3'!S52  &gt;10),"",IF((ROUND(TRUNC(('TRI-3'!S52  ),2),0))=10,"A+",IF((ROUND(TRUNC(('TRI-3'!S52  ),2),0))=9,"A-",IF((ROUND(TRUNC(('TRI-3'!S52   ),2),0))=8,"B+",IF((ROUND(TRUNC(('TRI-3'!S52 ),2),0))=7,"B-",IF((ROUND(TRUNC(('TRI-3'!S52  ),2),0))=6,"C+",IF((ROUND(TRUNC(('TRI-3'!S52  ),2),0))=5,"C-",IF((ROUND(TRUNC(('TRI-3'!S52  ),2),0))=4,"D+",IF((ROUND(TRUNC(('TRI-3'!S52 ),2),0))=3,"D-",IF((ROUND(TRUNC(('TRI-3'!S52 ),2),0))=2,"E+",IF((ROUND(TRUNC(('TRI-3'!S52  ),2),0))&lt;=1,"E-","")))))))))))</f>
        <v/>
      </c>
      <c r="T52" s="51" t="str">
        <f>IF(OR('TRI-3'!T52 ="",'TRI-3'!T52&lt;0,'TRI-3'!T52  &gt;10),"",IF((ROUND(TRUNC(('TRI-3'!T52  ),2),0))=10,"A+",IF((ROUND(TRUNC(('TRI-3'!T52  ),2),0))=9,"A-",IF((ROUND(TRUNC(('TRI-3'!T52   ),2),0))=8,"B+",IF((ROUND(TRUNC(('TRI-3'!T52 ),2),0))=7,"B-",IF((ROUND(TRUNC(('TRI-3'!T52  ),2),0))=6,"C+",IF((ROUND(TRUNC(('TRI-3'!T52  ),2),0))=5,"C-",IF((ROUND(TRUNC(('TRI-3'!T52  ),2),0))=4,"D+",IF((ROUND(TRUNC(('TRI-3'!T52 ),2),0))=3,"D-",IF((ROUND(TRUNC(('TRI-3'!T52 ),2),0))=2,"E+",IF((ROUND(TRUNC(('TRI-3'!T52  ),2),0))&lt;=1,"E-","")))))))))))</f>
        <v/>
      </c>
      <c r="U52" s="51" t="str">
        <f>IF(OR('TRI-3'!U52 ="",'TRI-3'!U52&lt;0,'TRI-3'!U52  &gt;10),"",IF((ROUND(TRUNC(('TRI-3'!U52  ),2),0))=10,"A+",IF((ROUND(TRUNC(('TRI-3'!U52  ),2),0))=9,"A-",IF((ROUND(TRUNC(('TRI-3'!U52   ),2),0))=8,"B+",IF((ROUND(TRUNC(('TRI-3'!U52 ),2),0))=7,"B-",IF((ROUND(TRUNC(('TRI-3'!U52  ),2),0))=6,"C+",IF((ROUND(TRUNC(('TRI-3'!U52  ),2),0))=5,"C-",IF((ROUND(TRUNC(('TRI-3'!U52  ),2),0))=4,"D+",IF((ROUND(TRUNC(('TRI-3'!U52 ),2),0))=3,"D-",IF((ROUND(TRUNC(('TRI-3'!U52 ),2),0))=2,"E+",IF((ROUND(TRUNC(('TRI-3'!U52  ),2),0))&lt;=1,"E-","")))))))))))</f>
        <v/>
      </c>
      <c r="V52" s="51" t="str">
        <f>IF(OR('TRI-3'!V52 ="",'TRI-3'!V52&lt;0,'TRI-3'!V52  &gt;10),"",IF((ROUND(TRUNC(('TRI-3'!V52  ),2),0))=10,"A+",IF((ROUND(TRUNC(('TRI-3'!V52  ),2),0))=9,"A-",IF((ROUND(TRUNC(('TRI-3'!V52   ),2),0))=8,"B+",IF((ROUND(TRUNC(('TRI-3'!V52 ),2),0))=7,"B-",IF((ROUND(TRUNC(('TRI-3'!V52  ),2),0))=6,"C+",IF((ROUND(TRUNC(('TRI-3'!V52  ),2),0))=5,"C-",IF((ROUND(TRUNC(('TRI-3'!V52  ),2),0))=4,"D+",IF((ROUND(TRUNC(('TRI-3'!V52 ),2),0))=3,"D-",IF((ROUND(TRUNC(('TRI-3'!V52 ),2),0))=2,"E+",IF((ROUND(TRUNC(('TRI-3'!V52  ),2),0))&lt;=1,"E-","")))))))))))</f>
        <v/>
      </c>
      <c r="W52" s="51" t="str">
        <f>IF(OR('TRI-3'!W52 ="",'TRI-3'!W52&lt;0,'TRI-3'!W52  &gt;10),"",IF((ROUND(TRUNC(('TRI-3'!W52  ),2),0))=10,"A+",IF((ROUND(TRUNC(('TRI-3'!W52  ),2),0))=9,"A-",IF((ROUND(TRUNC(('TRI-3'!W52   ),2),0))=8,"B+",IF((ROUND(TRUNC(('TRI-3'!W52 ),2),0))=7,"B-",IF((ROUND(TRUNC(('TRI-3'!W52  ),2),0))=6,"C+",IF((ROUND(TRUNC(('TRI-3'!W52  ),2),0))=5,"C-",IF((ROUND(TRUNC(('TRI-3'!W52  ),2),0))=4,"D+",IF((ROUND(TRUNC(('TRI-3'!W52 ),2),0))=3,"D-",IF((ROUND(TRUNC(('TRI-3'!W52 ),2),0))=2,"E+",IF((ROUND(TRUNC(('TRI-3'!W52  ),2),0))&lt;=1,"E-","")))))))))))</f>
        <v/>
      </c>
      <c r="X52" s="51" t="str">
        <f>IF(OR('TRI-3'!X52 ="",'TRI-3'!X52&lt;0,'TRI-3'!X52  &gt;10),"",IF((ROUND(TRUNC(('TRI-3'!X52  ),2),0))=10,"A+",IF((ROUND(TRUNC(('TRI-3'!X52  ),2),0))=9,"A-",IF((ROUND(TRUNC(('TRI-3'!X52   ),2),0))=8,"B+",IF((ROUND(TRUNC(('TRI-3'!X52 ),2),0))=7,"B-",IF((ROUND(TRUNC(('TRI-3'!X52  ),2),0))=6,"C+",IF((ROUND(TRUNC(('TRI-3'!X52  ),2),0))=5,"C-",IF((ROUND(TRUNC(('TRI-3'!X52  ),2),0))=4,"D+",IF((ROUND(TRUNC(('TRI-3'!X52 ),2),0))=3,"D-",IF((ROUND(TRUNC(('TRI-3'!X52 ),2),0))=2,"E+",IF((ROUND(TRUNC(('TRI-3'!X52  ),2),0))&lt;=1,"E-","")))))))))))</f>
        <v/>
      </c>
      <c r="Y52" s="51" t="str">
        <f>IF(OR('TRI-3'!Y52 ="",'TRI-3'!Y52&lt;0,'TRI-3'!Y52  &gt;10),"",IF((ROUND(TRUNC(('TRI-3'!Y52  ),2),0))=10,"A+",IF((ROUND(TRUNC(('TRI-3'!Y52  ),2),0))=9,"A-",IF((ROUND(TRUNC(('TRI-3'!Y52   ),2),0))=8,"B+",IF((ROUND(TRUNC(('TRI-3'!Y52 ),2),0))=7,"B-",IF((ROUND(TRUNC(('TRI-3'!Y52  ),2),0))=6,"C+",IF((ROUND(TRUNC(('TRI-3'!Y52  ),2),0))=5,"C-",IF((ROUND(TRUNC(('TRI-3'!Y52  ),2),0))=4,"D+",IF((ROUND(TRUNC(('TRI-3'!Y52 ),2),0))=3,"D-",IF((ROUND(TRUNC(('TRI-3'!Y52 ),2),0))=2,"E+",IF((ROUND(TRUNC(('TRI-3'!Y52  ),2),0))&lt;=1,"E-","")))))))))))</f>
        <v/>
      </c>
      <c r="Z52" s="51" t="str">
        <f>IF(OR('TRI-3'!Z52 ="",'TRI-3'!Z52&lt;0,'TRI-3'!Z52  &gt;10),"",IF((ROUND(TRUNC(('TRI-3'!Z52  ),2),0))=10,"A+",IF((ROUND(TRUNC(('TRI-3'!Z52  ),2),0))=9,"A-",IF((ROUND(TRUNC(('TRI-3'!Z52   ),2),0))=8,"B+",IF((ROUND(TRUNC(('TRI-3'!Z52 ),2),0))=7,"B-",IF((ROUND(TRUNC(('TRI-3'!Z52  ),2),0))=6,"C+",IF((ROUND(TRUNC(('TRI-3'!Z52  ),2),0))=5,"C-",IF((ROUND(TRUNC(('TRI-3'!Z52  ),2),0))=4,"D+",IF((ROUND(TRUNC(('TRI-3'!Z52 ),2),0))=3,"D-",IF((ROUND(TRUNC(('TRI-3'!Z52 ),2),0))=2,"E+",IF((ROUND(TRUNC(('TRI-3'!Z52  ),2),0))&lt;=1,"E-","")))))))))))</f>
        <v/>
      </c>
      <c r="AA52" s="51" t="str">
        <f>IF(OR('TRI-3'!AA52 ="",'TRI-3'!AA52&lt;0,'TRI-3'!AA52  &gt;10),"",IF((ROUND(TRUNC(('TRI-3'!AA52  ),2),0))=10,"A+",IF((ROUND(TRUNC(('TRI-3'!AA52  ),2),0))=9,"A-",IF((ROUND(TRUNC(('TRI-3'!AA52   ),2),0))=8,"B+",IF((ROUND(TRUNC(('TRI-3'!AA52 ),2),0))=7,"B-",IF((ROUND(TRUNC(('TRI-3'!AA52  ),2),0))=6,"C+",IF((ROUND(TRUNC(('TRI-3'!AA52  ),2),0))=5,"C-",IF((ROUND(TRUNC(('TRI-3'!AA52  ),2),0))=4,"D+",IF((ROUND(TRUNC(('TRI-3'!AA52 ),2),0))=3,"D-",IF((ROUND(TRUNC(('TRI-3'!AA52 ),2),0))=2,"E+",IF((ROUND(TRUNC(('TRI-3'!AA52  ),2),0))&lt;=1,"E-","")))))))))))</f>
        <v/>
      </c>
      <c r="AB52" s="51" t="str">
        <f>IF(OR('TRI-3'!AB52 ="",'TRI-3'!AB52&lt;0,'TRI-3'!AB52  &gt;10),"",IF((ROUND(TRUNC(('TRI-3'!AB52  ),2),0))=10,"A+",IF((ROUND(TRUNC(('TRI-3'!AB52  ),2),0))=9,"A-",IF((ROUND(TRUNC(('TRI-3'!AB52   ),2),0))=8,"B+",IF((ROUND(TRUNC(('TRI-3'!AB52 ),2),0))=7,"B-",IF((ROUND(TRUNC(('TRI-3'!AB52  ),2),0))=6,"C+",IF((ROUND(TRUNC(('TRI-3'!AB52  ),2),0))=5,"C-",IF((ROUND(TRUNC(('TRI-3'!AB52  ),2),0))=4,"D+",IF((ROUND(TRUNC(('TRI-3'!AB52 ),2),0))=3,"D-",IF((ROUND(TRUNC(('TRI-3'!AB52 ),2),0))=2,"E+",IF((ROUND(TRUNC(('TRI-3'!AB52  ),2),0))&lt;=1,"E-","")))))))))))</f>
        <v/>
      </c>
      <c r="AC52" s="51" t="str">
        <f>IF(OR('TRI-3'!AC52 ="",'TRI-3'!AC52&lt;0,'TRI-3'!AC52  &gt;10),"",IF((ROUND(TRUNC(('TRI-3'!AC52  ),2),0))=10,"A+",IF((ROUND(TRUNC(('TRI-3'!AC52  ),2),0))=9,"A-",IF((ROUND(TRUNC(('TRI-3'!AC52   ),2),0))=8,"B+",IF((ROUND(TRUNC(('TRI-3'!AC52 ),2),0))=7,"B-",IF((ROUND(TRUNC(('TRI-3'!AC52  ),2),0))=6,"C+",IF((ROUND(TRUNC(('TRI-3'!AC52  ),2),0))=5,"C-",IF((ROUND(TRUNC(('TRI-3'!AC52  ),2),0))=4,"D+",IF((ROUND(TRUNC(('TRI-3'!AC52 ),2),0))=3,"D-",IF((ROUND(TRUNC(('TRI-3'!AC52 ),2),0))=2,"E+",IF((ROUND(TRUNC(('TRI-3'!AC52  ),2),0))&lt;=1,"E-","")))))))))))</f>
        <v/>
      </c>
      <c r="AD52" s="51" t="str">
        <f>IF(OR('TRI-3'!AD52 ="",'TRI-3'!AD52&lt;0,'TRI-3'!AD52  &gt;10),"",IF((ROUND(TRUNC(('TRI-3'!AD52  ),2),0))=10,"A+",IF((ROUND(TRUNC(('TRI-3'!AD52  ),2),0))=9,"A-",IF((ROUND(TRUNC(('TRI-3'!AD52   ),2),0))=8,"B+",IF((ROUND(TRUNC(('TRI-3'!AD52 ),2),0))=7,"B-",IF((ROUND(TRUNC(('TRI-3'!AD52  ),2),0))=6,"C+",IF((ROUND(TRUNC(('TRI-3'!AD52  ),2),0))=5,"C-",IF((ROUND(TRUNC(('TRI-3'!AD52  ),2),0))=4,"D+",IF((ROUND(TRUNC(('TRI-3'!AD52 ),2),0))=3,"D-",IF((ROUND(TRUNC(('TRI-3'!AD52 ),2),0))=2,"E+",IF((ROUND(TRUNC(('TRI-3'!AD52  ),2),0))&lt;=1,"E-","")))))))))))</f>
        <v/>
      </c>
      <c r="AE52" s="51" t="str">
        <f>IF(OR('TRI-3'!AE52 ="",'TRI-3'!AE52&lt;0,'TRI-3'!AE52  &gt;10),"",IF((ROUND(TRUNC(('TRI-3'!AE52  ),2),0))=10,"A+",IF((ROUND(TRUNC(('TRI-3'!AE52  ),2),0))=9,"A-",IF((ROUND(TRUNC(('TRI-3'!AE52   ),2),0))=8,"B+",IF((ROUND(TRUNC(('TRI-3'!AE52 ),2),0))=7,"B-",IF((ROUND(TRUNC(('TRI-3'!AE52  ),2),0))=6,"C+",IF((ROUND(TRUNC(('TRI-3'!AE52  ),2),0))=5,"C-",IF((ROUND(TRUNC(('TRI-3'!AE52  ),2),0))=4,"D+",IF((ROUND(TRUNC(('TRI-3'!AE52 ),2),0))=3,"D-",IF((ROUND(TRUNC(('TRI-3'!AE52 ),2),0))=2,"E+",IF((ROUND(TRUNC(('TRI-3'!AE52  ),2),0))&lt;=1,"E-","")))))))))))</f>
        <v/>
      </c>
      <c r="AF52" s="51" t="str">
        <f>IF(OR('TRI-3'!AF52 ="",'TRI-3'!AF52&lt;0,'TRI-3'!AF52  &gt;10),"",IF((ROUND(TRUNC(('TRI-3'!AF52  ),2),0))=10,"A+",IF((ROUND(TRUNC(('TRI-3'!AF52  ),2),0))=9,"A-",IF((ROUND(TRUNC(('TRI-3'!AF52   ),2),0))=8,"B+",IF((ROUND(TRUNC(('TRI-3'!AF52 ),2),0))=7,"B-",IF((ROUND(TRUNC(('TRI-3'!AF52  ),2),0))=6,"C+",IF((ROUND(TRUNC(('TRI-3'!AF52  ),2),0))=5,"C-",IF((ROUND(TRUNC(('TRI-3'!AF52  ),2),0))=4,"D+",IF((ROUND(TRUNC(('TRI-3'!AF52 ),2),0))=3,"D-",IF((ROUND(TRUNC(('TRI-3'!AF52 ),2),0))=2,"E+",IF((ROUND(TRUNC(('TRI-3'!AF52  ),2),0))&lt;=1,"E-","")))))))))))</f>
        <v/>
      </c>
      <c r="AG52" s="51" t="str">
        <f>IF(OR('TRI-3'!AG52 ="",'TRI-3'!AG52&lt;0,'TRI-3'!AG52  &gt;10),"",IF((ROUND(TRUNC(('TRI-3'!AG52  ),2),0))=10,"A+",IF((ROUND(TRUNC(('TRI-3'!AG52  ),2),0))=9,"A-",IF((ROUND(TRUNC(('TRI-3'!AG52   ),2),0))=8,"B+",IF((ROUND(TRUNC(('TRI-3'!AG52 ),2),0))=7,"B-",IF((ROUND(TRUNC(('TRI-3'!AG52  ),2),0))=6,"C+",IF((ROUND(TRUNC(('TRI-3'!AG52  ),2),0))=5,"C-",IF((ROUND(TRUNC(('TRI-3'!AG52  ),2),0))=4,"D+",IF((ROUND(TRUNC(('TRI-3'!AG52 ),2),0))=3,"D-",IF((ROUND(TRUNC(('TRI-3'!AG52 ),2),0))=2,"E+",IF((ROUND(TRUNC(('TRI-3'!AG52  ),2),0))&lt;=1,"E-","")))))))))))</f>
        <v/>
      </c>
      <c r="AH52" s="51" t="str">
        <f>IF(OR('TRI-3'!AH52 ="",'TRI-3'!AH52&lt;0,'TRI-3'!AH52  &gt;10),"",IF((ROUND(TRUNC(('TRI-3'!AH52  ),2),0))=10,"A+",IF((ROUND(TRUNC(('TRI-3'!AH52  ),2),0))=9,"A-",IF((ROUND(TRUNC(('TRI-3'!AH52   ),2),0))=8,"B+",IF((ROUND(TRUNC(('TRI-3'!AH52 ),2),0))=7,"B-",IF((ROUND(TRUNC(('TRI-3'!AH52  ),2),0))=6,"C+",IF((ROUND(TRUNC(('TRI-3'!AH52  ),2),0))=5,"C-",IF((ROUND(TRUNC(('TRI-3'!AH52  ),2),0))=4,"D+",IF((ROUND(TRUNC(('TRI-3'!AH52 ),2),0))=3,"D-",IF((ROUND(TRUNC(('TRI-3'!AH52 ),2),0))=2,"E+",IF((ROUND(TRUNC(('TRI-3'!AH52  ),2),0))&lt;=1,"E-","")))))))))))</f>
        <v/>
      </c>
      <c r="AI52" s="51" t="str">
        <f>IF(OR('TRI-3'!AI52 ="",'TRI-3'!AI52&lt;0,'TRI-3'!AI52  &gt;10),"",IF((ROUND(TRUNC(('TRI-3'!AI52  ),2),0))=10,"A+",IF((ROUND(TRUNC(('TRI-3'!AI52  ),2),0))=9,"A-",IF((ROUND(TRUNC(('TRI-3'!AI52   ),2),0))=8,"B+",IF((ROUND(TRUNC(('TRI-3'!AI52 ),2),0))=7,"B-",IF((ROUND(TRUNC(('TRI-3'!AI52  ),2),0))=6,"C+",IF((ROUND(TRUNC(('TRI-3'!AI52  ),2),0))=5,"C-",IF((ROUND(TRUNC(('TRI-3'!AI52  ),2),0))=4,"D+",IF((ROUND(TRUNC(('TRI-3'!AI52 ),2),0))=3,"D-",IF((ROUND(TRUNC(('TRI-3'!AI52 ),2),0))=2,"E+",IF((ROUND(TRUNC(('TRI-3'!AI52  ),2),0))&lt;=1,"E-","")))))))))))</f>
        <v/>
      </c>
      <c r="AJ52" s="51" t="str">
        <f>IF(OR('TRI-3'!AJ52 ="",'TRI-3'!AJ52&lt;0,'TRI-3'!AJ52  &gt;10),"",IF((ROUND(TRUNC(('TRI-3'!AJ52  ),2),0))=10,"A+",IF((ROUND(TRUNC(('TRI-3'!AJ52  ),2),0))=9,"A-",IF((ROUND(TRUNC(('TRI-3'!AJ52   ),2),0))=8,"B+",IF((ROUND(TRUNC(('TRI-3'!AJ52 ),2),0))=7,"B-",IF((ROUND(TRUNC(('TRI-3'!AJ52  ),2),0))=6,"C+",IF((ROUND(TRUNC(('TRI-3'!AJ52  ),2),0))=5,"C-",IF((ROUND(TRUNC(('TRI-3'!AJ52  ),2),0))=4,"D+",IF((ROUND(TRUNC(('TRI-3'!AJ52 ),2),0))=3,"D-",IF((ROUND(TRUNC(('TRI-3'!AJ52 ),2),0))=2,"E+",IF((ROUND(TRUNC(('TRI-3'!AJ52  ),2),0))&lt;=1,"E-","")))))))))))</f>
        <v/>
      </c>
      <c r="AK52" s="51" t="str">
        <f>IF(OR('TRI-3'!AK52 ="",'TRI-3'!AK52&lt;0,'TRI-3'!AK52  &gt;10),"",IF((ROUND(TRUNC(('TRI-3'!AK52  ),2),0))=10,"A+",IF((ROUND(TRUNC(('TRI-3'!AK52  ),2),0))=9,"A-",IF((ROUND(TRUNC(('TRI-3'!AK52   ),2),0))=8,"B+",IF((ROUND(TRUNC(('TRI-3'!AK52 ),2),0))=7,"B-",IF((ROUND(TRUNC(('TRI-3'!AK52  ),2),0))=6,"C+",IF((ROUND(TRUNC(('TRI-3'!AK52  ),2),0))=5,"C-",IF((ROUND(TRUNC(('TRI-3'!AK52  ),2),0))=4,"D+",IF((ROUND(TRUNC(('TRI-3'!AK52 ),2),0))=3,"D-",IF((ROUND(TRUNC(('TRI-3'!AK52 ),2),0))=2,"E+",IF((ROUND(TRUNC(('TRI-3'!AK52  ),2),0))&lt;=1,"E-","")))))))))))</f>
        <v/>
      </c>
      <c r="AL52" s="51" t="str">
        <f>IF(OR('TRI-3'!AL52 ="",'TRI-3'!AL52&lt;0,'TRI-3'!AL52  &gt;10),"",IF((ROUND(TRUNC(('TRI-3'!AL52  ),2),0))=10,"A+",IF((ROUND(TRUNC(('TRI-3'!AL52  ),2),0))=9,"A-",IF((ROUND(TRUNC(('TRI-3'!AL52   ),2),0))=8,"B+",IF((ROUND(TRUNC(('TRI-3'!AL52 ),2),0))=7,"B-",IF((ROUND(TRUNC(('TRI-3'!AL52  ),2),0))=6,"C+",IF((ROUND(TRUNC(('TRI-3'!AL52  ),2),0))=5,"C-",IF((ROUND(TRUNC(('TRI-3'!AL52  ),2),0))=4,"D+",IF((ROUND(TRUNC(('TRI-3'!AL52 ),2),0))=3,"D-",IF((ROUND(TRUNC(('TRI-3'!AL52 ),2),0))=2,"E+",IF((ROUND(TRUNC(('TRI-3'!AL52  ),2),0))&lt;=1,"E-","")))))))))))</f>
        <v/>
      </c>
      <c r="AM52" s="51" t="str">
        <f>IF(OR('TRI-3'!AM52 ="",'TRI-3'!AM52&lt;0,'TRI-3'!AM52  &gt;10),"",IF((ROUND(TRUNC(('TRI-3'!AM52  ),2),0))=10,"A+",IF((ROUND(TRUNC(('TRI-3'!AM52  ),2),0))=9,"A-",IF((ROUND(TRUNC(('TRI-3'!AM52   ),2),0))=8,"B+",IF((ROUND(TRUNC(('TRI-3'!AM52 ),2),0))=7,"B-",IF((ROUND(TRUNC(('TRI-3'!AM52  ),2),0))=6,"C+",IF((ROUND(TRUNC(('TRI-3'!AM52  ),2),0))=5,"C-",IF((ROUND(TRUNC(('TRI-3'!AM52  ),2),0))=4,"D+",IF((ROUND(TRUNC(('TRI-3'!AM52 ),2),0))=3,"D-",IF((ROUND(TRUNC(('TRI-3'!AM52 ),2),0))=2,"E+",IF((ROUND(TRUNC(('TRI-3'!AM52  ),2),0))&lt;=1,"E-","")))))))))))</f>
        <v/>
      </c>
      <c r="AN52" s="51" t="str">
        <f>IF(OR('TRI-3'!AN52 ="",'TRI-3'!AN52&lt;0,'TRI-3'!AN52  &gt;10),"",IF((ROUND(TRUNC(('TRI-3'!AN52  ),2),0))=10,"A+",IF((ROUND(TRUNC(('TRI-3'!AN52  ),2),0))=9,"A-",IF((ROUND(TRUNC(('TRI-3'!AN52   ),2),0))=8,"B+",IF((ROUND(TRUNC(('TRI-3'!AN52 ),2),0))=7,"B-",IF((ROUND(TRUNC(('TRI-3'!AN52  ),2),0))=6,"C+",IF((ROUND(TRUNC(('TRI-3'!AN52  ),2),0))=5,"C-",IF((ROUND(TRUNC(('TRI-3'!AN52  ),2),0))=4,"D+",IF((ROUND(TRUNC(('TRI-3'!AN52 ),2),0))=3,"D-",IF((ROUND(TRUNC(('TRI-3'!AN52 ),2),0))=2,"E+",IF((ROUND(TRUNC(('TRI-3'!AN52  ),2),0))&lt;=1,"E-","")))))))))))</f>
        <v/>
      </c>
      <c r="AO52" s="51" t="str">
        <f>IF(OR('TRI-3'!AO52 ="",'TRI-3'!AO52&lt;0,'TRI-3'!AO52  &gt;10),"",IF((ROUND(TRUNC(('TRI-3'!AO52  ),2),0))=10,"A+",IF((ROUND(TRUNC(('TRI-3'!AO52  ),2),0))=9,"A-",IF((ROUND(TRUNC(('TRI-3'!AO52   ),2),0))=8,"B+",IF((ROUND(TRUNC(('TRI-3'!AO52 ),2),0))=7,"B-",IF((ROUND(TRUNC(('TRI-3'!AO52  ),2),0))=6,"C+",IF((ROUND(TRUNC(('TRI-3'!AO52  ),2),0))=5,"C-",IF((ROUND(TRUNC(('TRI-3'!AO52  ),2),0))=4,"D+",IF((ROUND(TRUNC(('TRI-3'!AO52 ),2),0))=3,"D-",IF((ROUND(TRUNC(('TRI-3'!AO52 ),2),0))=2,"E+",IF((ROUND(TRUNC(('TRI-3'!AO52  ),2),0))&lt;=1,"E-","")))))))))))</f>
        <v/>
      </c>
      <c r="AP52" s="51" t="str">
        <f>IF(OR('TRI-3'!AP52 ="",'TRI-3'!AP52&lt;0,'TRI-3'!AP52  &gt;10),"",IF((ROUND(TRUNC(('TRI-3'!AP52  ),2),0))=10,"A+",IF((ROUND(TRUNC(('TRI-3'!AP52  ),2),0))=9,"A-",IF((ROUND(TRUNC(('TRI-3'!AP52   ),2),0))=8,"B+",IF((ROUND(TRUNC(('TRI-3'!AP52 ),2),0))=7,"B-",IF((ROUND(TRUNC(('TRI-3'!AP52  ),2),0))=6,"C+",IF((ROUND(TRUNC(('TRI-3'!AP52  ),2),0))=5,"C-",IF((ROUND(TRUNC(('TRI-3'!AP52  ),2),0))=4,"D+",IF((ROUND(TRUNC(('TRI-3'!AP52 ),2),0))=3,"D-",IF((ROUND(TRUNC(('TRI-3'!AP52 ),2),0))=2,"E+",IF((ROUND(TRUNC(('TRI-3'!AP52  ),2),0))&lt;=1,"E-","")))))))))))</f>
        <v/>
      </c>
      <c r="AQ52" s="51" t="str">
        <f>IF(OR('TRI-3'!AQ52 ="",'TRI-3'!AQ52&lt;0,'TRI-3'!AQ52  &gt;10),"",IF((ROUND(TRUNC(('TRI-3'!AQ52  ),2),0))=10,"A+",IF((ROUND(TRUNC(('TRI-3'!AQ52  ),2),0))=9,"A-",IF((ROUND(TRUNC(('TRI-3'!AQ52   ),2),0))=8,"B+",IF((ROUND(TRUNC(('TRI-3'!AQ52 ),2),0))=7,"B-",IF((ROUND(TRUNC(('TRI-3'!AQ52  ),2),0))=6,"C+",IF((ROUND(TRUNC(('TRI-3'!AQ52  ),2),0))=5,"C-",IF((ROUND(TRUNC(('TRI-3'!AQ52  ),2),0))=4,"D+",IF((ROUND(TRUNC(('TRI-3'!AQ52 ),2),0))=3,"D-",IF((ROUND(TRUNC(('TRI-3'!AQ52 ),2),0))=2,"E+",IF((ROUND(TRUNC(('TRI-3'!AQ52  ),2),0))&lt;=1,"E-","")))))))))))</f>
        <v/>
      </c>
      <c r="AR52" s="51" t="str">
        <f>IF(OR('TRI-3'!AR52 ="",'TRI-3'!AR52&lt;0,'TRI-3'!AR52  &gt;10),"",IF((ROUND(TRUNC(('TRI-3'!AR52  ),2),0))=10,"A+",IF((ROUND(TRUNC(('TRI-3'!AR52  ),2),0))=9,"A-",IF((ROUND(TRUNC(('TRI-3'!AR52   ),2),0))=8,"B+",IF((ROUND(TRUNC(('TRI-3'!AR52 ),2),0))=7,"B-",IF((ROUND(TRUNC(('TRI-3'!AR52  ),2),0))=6,"C+",IF((ROUND(TRUNC(('TRI-3'!AR52  ),2),0))=5,"C-",IF((ROUND(TRUNC(('TRI-3'!AR52  ),2),0))=4,"D+",IF((ROUND(TRUNC(('TRI-3'!AR52 ),2),0))=3,"D-",IF((ROUND(TRUNC(('TRI-3'!AR52 ),2),0))=2,"E+",IF((ROUND(TRUNC(('TRI-3'!AR52  ),2),0))&lt;=1,"E-","")))))))))))</f>
        <v/>
      </c>
      <c r="AS52" s="51" t="str">
        <f>IF(OR('TRI-3'!AS52 ="",'TRI-3'!AS52&lt;0,'TRI-3'!AS52  &gt;10),"",IF((ROUND(TRUNC(('TRI-3'!AS52  ),2),0))=10,"A+",IF((ROUND(TRUNC(('TRI-3'!AS52  ),2),0))=9,"A-",IF((ROUND(TRUNC(('TRI-3'!AS52   ),2),0))=8,"B+",IF((ROUND(TRUNC(('TRI-3'!AS52 ),2),0))=7,"B-",IF((ROUND(TRUNC(('TRI-3'!AS52  ),2),0))=6,"C+",IF((ROUND(TRUNC(('TRI-3'!AS52  ),2),0))=5,"C-",IF((ROUND(TRUNC(('TRI-3'!AS52  ),2),0))=4,"D+",IF((ROUND(TRUNC(('TRI-3'!AS52 ),2),0))=3,"D-",IF((ROUND(TRUNC(('TRI-3'!AS52 ),2),0))=2,"E+",IF((ROUND(TRUNC(('TRI-3'!AS52  ),2),0))&lt;=1,"E-","")))))))))))</f>
        <v/>
      </c>
      <c r="AT52" s="51" t="str">
        <f>IF(OR('TRI-3'!AT52 ="",'TRI-3'!AT52&lt;0,'TRI-3'!AT52  &gt;10),"",IF((ROUND(TRUNC(('TRI-3'!AT52  ),2),0))=10,"A+",IF((ROUND(TRUNC(('TRI-3'!AT52  ),2),0))=9,"A-",IF((ROUND(TRUNC(('TRI-3'!AT52   ),2),0))=8,"B+",IF((ROUND(TRUNC(('TRI-3'!AT52 ),2),0))=7,"B-",IF((ROUND(TRUNC(('TRI-3'!AT52  ),2),0))=6,"C+",IF((ROUND(TRUNC(('TRI-3'!AT52  ),2),0))=5,"C-",IF((ROUND(TRUNC(('TRI-3'!AT52  ),2),0))=4,"D+",IF((ROUND(TRUNC(('TRI-3'!AT52 ),2),0))=3,"D-",IF((ROUND(TRUNC(('TRI-3'!AT52 ),2),0))=2,"E+",IF((ROUND(TRUNC(('TRI-3'!AT52  ),2),0))&lt;=1,"E-","")))))))))))</f>
        <v/>
      </c>
      <c r="AU52" s="51" t="str">
        <f>IF(OR('TRI-3'!AU52 ="",'TRI-3'!AU52&lt;0,'TRI-3'!AU52  &gt;10),"",IF((ROUND(TRUNC(('TRI-3'!AU52  ),2),0))=10,"A+",IF((ROUND(TRUNC(('TRI-3'!AU52  ),2),0))=9,"A-",IF((ROUND(TRUNC(('TRI-3'!AU52   ),2),0))=8,"B+",IF((ROUND(TRUNC(('TRI-3'!AU52 ),2),0))=7,"B-",IF((ROUND(TRUNC(('TRI-3'!AU52  ),2),0))=6,"C+",IF((ROUND(TRUNC(('TRI-3'!AU52  ),2),0))=5,"C-",IF((ROUND(TRUNC(('TRI-3'!AU52  ),2),0))=4,"D+",IF((ROUND(TRUNC(('TRI-3'!AU52 ),2),0))=3,"D-",IF((ROUND(TRUNC(('TRI-3'!AU52 ),2),0))=2,"E+",IF((ROUND(TRUNC(('TRI-3'!AU52  ),2),0))&lt;=1,"E-","")))))))))))</f>
        <v/>
      </c>
      <c r="AV52" s="51" t="str">
        <f>IF(OR('TRI-3'!AV52 ="",'TRI-3'!AV52&lt;0,'TRI-3'!AV52  &gt;10),"",IF((ROUND(TRUNC(('TRI-3'!AV52  ),2),0))=10,"A+",IF((ROUND(TRUNC(('TRI-3'!AV52  ),2),0))=9,"A-",IF((ROUND(TRUNC(('TRI-3'!AV52   ),2),0))=8,"B+",IF((ROUND(TRUNC(('TRI-3'!AV52 ),2),0))=7,"B-",IF((ROUND(TRUNC(('TRI-3'!AV52  ),2),0))=6,"C+",IF((ROUND(TRUNC(('TRI-3'!AV52  ),2),0))=5,"C-",IF((ROUND(TRUNC(('TRI-3'!AV52  ),2),0))=4,"D+",IF((ROUND(TRUNC(('TRI-3'!AV52 ),2),0))=3,"D-",IF((ROUND(TRUNC(('TRI-3'!AV52 ),2),0))=2,"E+",IF((ROUND(TRUNC(('TRI-3'!AV52  ),2),0))&lt;=1,"E-","")))))))))))</f>
        <v/>
      </c>
      <c r="AW52" s="51" t="str">
        <f>IF(OR('TRI-3'!AW52 ="",'TRI-3'!AW52&lt;0,'TRI-3'!AW52  &gt;10),"",IF((ROUND(TRUNC(('TRI-3'!AW52  ),2),0))=10,"A+",IF((ROUND(TRUNC(('TRI-3'!AW52  ),2),0))=9,"A-",IF((ROUND(TRUNC(('TRI-3'!AW52   ),2),0))=8,"B+",IF((ROUND(TRUNC(('TRI-3'!AW52 ),2),0))=7,"B-",IF((ROUND(TRUNC(('TRI-3'!AW52  ),2),0))=6,"C+",IF((ROUND(TRUNC(('TRI-3'!AW52  ),2),0))=5,"C-",IF((ROUND(TRUNC(('TRI-3'!AW52  ),2),0))=4,"D+",IF((ROUND(TRUNC(('TRI-3'!AW52 ),2),0))=3,"D-",IF((ROUND(TRUNC(('TRI-3'!AW52 ),2),0))=2,"E+",IF((ROUND(TRUNC(('TRI-3'!AW52  ),2),0))&lt;=1,"E-","")))))))))))</f>
        <v/>
      </c>
      <c r="AX52" s="51" t="str">
        <f>IF(OR('TRI-3'!AX52 ="",'TRI-3'!AX52&lt;0,'TRI-3'!AX52  &gt;10),"",IF((ROUND(TRUNC(('TRI-3'!AX52  ),2),0))=10,"A+",IF((ROUND(TRUNC(('TRI-3'!AX52  ),2),0))=9,"A-",IF((ROUND(TRUNC(('TRI-3'!AX52   ),2),0))=8,"B+",IF((ROUND(TRUNC(('TRI-3'!AX52 ),2),0))=7,"B-",IF((ROUND(TRUNC(('TRI-3'!AX52  ),2),0))=6,"C+",IF((ROUND(TRUNC(('TRI-3'!AX52  ),2),0))=5,"C-",IF((ROUND(TRUNC(('TRI-3'!AX52  ),2),0))=4,"D+",IF((ROUND(TRUNC(('TRI-3'!AX52 ),2),0))=3,"D-",IF((ROUND(TRUNC(('TRI-3'!AX52 ),2),0))=2,"E+",IF((ROUND(TRUNC(('TRI-3'!AX52  ),2),0))&lt;=1,"E-","")))))))))))</f>
        <v/>
      </c>
      <c r="AY52" s="51" t="str">
        <f>IF(OR('TRI-3'!AY52 ="",'TRI-3'!AY52&lt;0,'TRI-3'!AY52  &gt;10),"",IF((ROUND(TRUNC(('TRI-3'!AY52  ),2),0))=10,"A+",IF((ROUND(TRUNC(('TRI-3'!AY52  ),2),0))=9,"A-",IF((ROUND(TRUNC(('TRI-3'!AY52   ),2),0))=8,"B+",IF((ROUND(TRUNC(('TRI-3'!AY52 ),2),0))=7,"B-",IF((ROUND(TRUNC(('TRI-3'!AY52  ),2),0))=6,"C+",IF((ROUND(TRUNC(('TRI-3'!AY52  ),2),0))=5,"C-",IF((ROUND(TRUNC(('TRI-3'!AY52  ),2),0))=4,"D+",IF((ROUND(TRUNC(('TRI-3'!AY52 ),2),0))=3,"D-",IF((ROUND(TRUNC(('TRI-3'!AY52 ),2),0))=2,"E+",IF((ROUND(TRUNC(('TRI-3'!AY52  ),2),0))&lt;=1,"E-","")))))))))))</f>
        <v/>
      </c>
      <c r="AZ52" s="51" t="str">
        <f>IF(OR('TRI-3'!AZ52 ="",'TRI-3'!AZ52&lt;0,'TRI-3'!AZ52  &gt;10),"",IF((ROUND(TRUNC(('TRI-3'!AZ52  ),2),0))=10,"A+",IF((ROUND(TRUNC(('TRI-3'!AZ52  ),2),0))=9,"A-",IF((ROUND(TRUNC(('TRI-3'!AZ52   ),2),0))=8,"B+",IF((ROUND(TRUNC(('TRI-3'!AZ52 ),2),0))=7,"B-",IF((ROUND(TRUNC(('TRI-3'!AZ52  ),2),0))=6,"C+",IF((ROUND(TRUNC(('TRI-3'!AZ52  ),2),0))=5,"C-",IF((ROUND(TRUNC(('TRI-3'!AZ52  ),2),0))=4,"D+",IF((ROUND(TRUNC(('TRI-3'!AZ52 ),2),0))=3,"D-",IF((ROUND(TRUNC(('TRI-3'!AZ52 ),2),0))=2,"E+",IF((ROUND(TRUNC(('TRI-3'!AZ52  ),2),0))&lt;=1,"E-","")))))))))))</f>
        <v/>
      </c>
      <c r="BA52" s="51" t="str">
        <f>IF(OR('TRI-3'!BA52 ="",'TRI-3'!BA52&lt;0,'TRI-3'!BA52  &gt;10),"",IF((ROUND(TRUNC(('TRI-3'!BA52  ),2),0))=10,"A+",IF((ROUND(TRUNC(('TRI-3'!BA52  ),2),0))=9,"A-",IF((ROUND(TRUNC(('TRI-3'!BA52   ),2),0))=8,"B+",IF((ROUND(TRUNC(('TRI-3'!BA52 ),2),0))=7,"B-",IF((ROUND(TRUNC(('TRI-3'!BA52  ),2),0))=6,"C+",IF((ROUND(TRUNC(('TRI-3'!BA52  ),2),0))=5,"C-",IF((ROUND(TRUNC(('TRI-3'!BA52  ),2),0))=4,"D+",IF((ROUND(TRUNC(('TRI-3'!BA52 ),2),0))=3,"D-",IF((ROUND(TRUNC(('TRI-3'!BA52 ),2),0))=2,"E+",IF((ROUND(TRUNC(('TRI-3'!BA52  ),2),0))&lt;=1,"E-","")))))))))))</f>
        <v/>
      </c>
      <c r="BB52" s="51" t="str">
        <f>IF(OR('TRI-3'!BB52 ="",'TRI-3'!BB52&lt;0,'TRI-3'!BB52  &gt;10),"",IF((ROUND(TRUNC(('TRI-3'!BB52  ),2),0))=10,"A+",IF((ROUND(TRUNC(('TRI-3'!BB52  ),2),0))=9,"A-",IF((ROUND(TRUNC(('TRI-3'!BB52   ),2),0))=8,"B+",IF((ROUND(TRUNC(('TRI-3'!BB52 ),2),0))=7,"B-",IF((ROUND(TRUNC(('TRI-3'!BB52  ),2),0))=6,"C+",IF((ROUND(TRUNC(('TRI-3'!BB52  ),2),0))=5,"C-",IF((ROUND(TRUNC(('TRI-3'!BB52  ),2),0))=4,"D+",IF((ROUND(TRUNC(('TRI-3'!BB52 ),2),0))=3,"D-",IF((ROUND(TRUNC(('TRI-3'!BB52 ),2),0))=2,"E+",IF((ROUND(TRUNC(('TRI-3'!BB52  ),2),0))&lt;=1,"E-","")))))))))))</f>
        <v/>
      </c>
      <c r="BC52" s="51" t="str">
        <f>IF(OR('TRI-3'!BC52 ="",'TRI-3'!BC52&lt;0,'TRI-3'!BC52  &gt;10),"",IF((ROUND(TRUNC(('TRI-3'!BC52  ),2),0))=10,"A+",IF((ROUND(TRUNC(('TRI-3'!BC52  ),2),0))=9,"A-",IF((ROUND(TRUNC(('TRI-3'!BC52   ),2),0))=8,"B+",IF((ROUND(TRUNC(('TRI-3'!BC52 ),2),0))=7,"B-",IF((ROUND(TRUNC(('TRI-3'!BC52  ),2),0))=6,"C+",IF((ROUND(TRUNC(('TRI-3'!BC52  ),2),0))=5,"C-",IF((ROUND(TRUNC(('TRI-3'!BC52  ),2),0))=4,"D+",IF((ROUND(TRUNC(('TRI-3'!BC52 ),2),0))=3,"D-",IF((ROUND(TRUNC(('TRI-3'!BC52 ),2),0))=2,"E+",IF((ROUND(TRUNC(('TRI-3'!BC52  ),2),0))&lt;=1,"E-","")))))))))))</f>
        <v/>
      </c>
      <c r="BD52" s="51" t="str">
        <f>IF(OR('TRI-3'!BD52 ="",'TRI-3'!BD52&lt;0,'TRI-3'!BD52  &gt;10),"",IF((ROUND(TRUNC(('TRI-3'!BD52  ),2),0))=10,"A+",IF((ROUND(TRUNC(('TRI-3'!BD52  ),2),0))=9,"A-",IF((ROUND(TRUNC(('TRI-3'!BD52   ),2),0))=8,"B+",IF((ROUND(TRUNC(('TRI-3'!BD52 ),2),0))=7,"B-",IF((ROUND(TRUNC(('TRI-3'!BD52  ),2),0))=6,"C+",IF((ROUND(TRUNC(('TRI-3'!BD52  ),2),0))=5,"C-",IF((ROUND(TRUNC(('TRI-3'!BD52  ),2),0))=4,"D+",IF((ROUND(TRUNC(('TRI-3'!BD52 ),2),0))=3,"D-",IF((ROUND(TRUNC(('TRI-3'!BD52 ),2),0))=2,"E+",IF((ROUND(TRUNC(('TRI-3'!BD52  ),2),0))&lt;=1,"E-","")))))))))))</f>
        <v/>
      </c>
      <c r="BE52" s="51" t="str">
        <f>IF(OR('TRI-3'!BE52 ="",'TRI-3'!BE52&lt;0,'TRI-3'!BE52  &gt;10),"",IF((ROUND(TRUNC(('TRI-3'!BE52  ),2),0))=10,"A+",IF((ROUND(TRUNC(('TRI-3'!BE52  ),2),0))=9,"A-",IF((ROUND(TRUNC(('TRI-3'!BE52   ),2),0))=8,"B+",IF((ROUND(TRUNC(('TRI-3'!BE52 ),2),0))=7,"B-",IF((ROUND(TRUNC(('TRI-3'!BE52  ),2),0))=6,"C+",IF((ROUND(TRUNC(('TRI-3'!BE52  ),2),0))=5,"C-",IF((ROUND(TRUNC(('TRI-3'!BE52  ),2),0))=4,"D+",IF((ROUND(TRUNC(('TRI-3'!BE52 ),2),0))=3,"D-",IF((ROUND(TRUNC(('TRI-3'!BE52 ),2),0))=2,"E+",IF((ROUND(TRUNC(('TRI-3'!BE52  ),2),0))&lt;=1,"E-","")))))))))))</f>
        <v/>
      </c>
      <c r="BF52" s="51" t="str">
        <f>IF(OR('TRI-3'!BF52 ="",'TRI-3'!BF52&lt;0,'TRI-3'!BF52  &gt;10),"",IF((ROUND(TRUNC(('TRI-3'!BF52  ),2),0))=10,"A+",IF((ROUND(TRUNC(('TRI-3'!BF52  ),2),0))=9,"A-",IF((ROUND(TRUNC(('TRI-3'!BF52   ),2),0))=8,"B+",IF((ROUND(TRUNC(('TRI-3'!BF52 ),2),0))=7,"B-",IF((ROUND(TRUNC(('TRI-3'!BF52  ),2),0))=6,"C+",IF((ROUND(TRUNC(('TRI-3'!BF52  ),2),0))=5,"C-",IF((ROUND(TRUNC(('TRI-3'!BF52  ),2),0))=4,"D+",IF((ROUND(TRUNC(('TRI-3'!BF52 ),2),0))=3,"D-",IF((ROUND(TRUNC(('TRI-3'!BF52 ),2),0))=2,"E+",IF((ROUND(TRUNC(('TRI-3'!BF52  ),2),0))&lt;=1,"E-","")))))))))))</f>
        <v/>
      </c>
      <c r="BG52" s="51" t="str">
        <f>IF(OR('TRI-3'!BG52 ="",'TRI-3'!BG52&lt;0,'TRI-3'!BG52  &gt;10),"",IF((ROUND(TRUNC(('TRI-3'!BG52  ),2),0))=10,"A+",IF((ROUND(TRUNC(('TRI-3'!BG52  ),2),0))=9,"A-",IF((ROUND(TRUNC(('TRI-3'!BG52   ),2),0))=8,"B+",IF((ROUND(TRUNC(('TRI-3'!BG52 ),2),0))=7,"B-",IF((ROUND(TRUNC(('TRI-3'!BG52  ),2),0))=6,"C+",IF((ROUND(TRUNC(('TRI-3'!BG52  ),2),0))=5,"C-",IF((ROUND(TRUNC(('TRI-3'!BG52  ),2),0))=4,"D+",IF((ROUND(TRUNC(('TRI-3'!BG52 ),2),0))=3,"D-",IF((ROUND(TRUNC(('TRI-3'!BG52 ),2),0))=2,"E+",IF((ROUND(TRUNC(('TRI-3'!BG52  ),2),0))&lt;=1,"E-","")))))))))))</f>
        <v/>
      </c>
      <c r="BH52" s="51" t="str">
        <f>IF(OR('TRI-3'!BH52 ="",'TRI-3'!BH52&lt;0,'TRI-3'!BH52  &gt;10),"",IF((ROUND(TRUNC(('TRI-3'!BH52  ),2),0))=10,"A+",IF((ROUND(TRUNC(('TRI-3'!BH52  ),2),0))=9,"A-",IF((ROUND(TRUNC(('TRI-3'!BH52   ),2),0))=8,"B+",IF((ROUND(TRUNC(('TRI-3'!BH52 ),2),0))=7,"B-",IF((ROUND(TRUNC(('TRI-3'!BH52  ),2),0))=6,"C+",IF((ROUND(TRUNC(('TRI-3'!BH52  ),2),0))=5,"C-",IF((ROUND(TRUNC(('TRI-3'!BH52  ),2),0))=4,"D+",IF((ROUND(TRUNC(('TRI-3'!BH52 ),2),0))=3,"D-",IF((ROUND(TRUNC(('TRI-3'!BH52 ),2),0))=2,"E+",IF((ROUND(TRUNC(('TRI-3'!BH52  ),2),0))&lt;=1,"E-","")))))))))))</f>
        <v/>
      </c>
      <c r="BI52" s="51" t="str">
        <f>IF(OR('TRI-3'!BI52 ="",'TRI-3'!BI52&lt;0,'TRI-3'!BI52  &gt;10),"",IF((ROUND(TRUNC(('TRI-3'!BI52  ),2),0))=10,"A+",IF((ROUND(TRUNC(('TRI-3'!BI52  ),2),0))=9,"A-",IF((ROUND(TRUNC(('TRI-3'!BI52   ),2),0))=8,"B+",IF((ROUND(TRUNC(('TRI-3'!BI52 ),2),0))=7,"B-",IF((ROUND(TRUNC(('TRI-3'!BI52  ),2),0))=6,"C+",IF((ROUND(TRUNC(('TRI-3'!BI52  ),2),0))=5,"C-",IF((ROUND(TRUNC(('TRI-3'!BI52  ),2),0))=4,"D+",IF((ROUND(TRUNC(('TRI-3'!BI52 ),2),0))=3,"D-",IF((ROUND(TRUNC(('TRI-3'!BI52 ),2),0))=2,"E+",IF((ROUND(TRUNC(('TRI-3'!BI52  ),2),0))&lt;=1,"E-","")))))))))))</f>
        <v/>
      </c>
      <c r="BJ52" s="51" t="str">
        <f>IF(OR('TRI-3'!BJ52 ="",'TRI-3'!BJ52&lt;0,'TRI-3'!BJ52  &gt;10),"",IF((ROUND(TRUNC(('TRI-3'!BJ52  ),2),0))=10,"A+",IF((ROUND(TRUNC(('TRI-3'!BJ52  ),2),0))=9,"A-",IF((ROUND(TRUNC(('TRI-3'!BJ52   ),2),0))=8,"B+",IF((ROUND(TRUNC(('TRI-3'!BJ52 ),2),0))=7,"B-",IF((ROUND(TRUNC(('TRI-3'!BJ52  ),2),0))=6,"C+",IF((ROUND(TRUNC(('TRI-3'!BJ52  ),2),0))=5,"C-",IF((ROUND(TRUNC(('TRI-3'!BJ52  ),2),0))=4,"D+",IF((ROUND(TRUNC(('TRI-3'!BJ52 ),2),0))=3,"D-",IF((ROUND(TRUNC(('TRI-3'!BJ52 ),2),0))=2,"E+",IF((ROUND(TRUNC(('TRI-3'!BJ52  ),2),0))&lt;=1,"E-","")))))))))))</f>
        <v/>
      </c>
      <c r="BK52" s="51" t="str">
        <f>IF(OR('TRI-3'!BK52 ="",'TRI-3'!BK52&lt;0,'TRI-3'!BK52  &gt;10),"",IF((ROUND(TRUNC(('TRI-3'!BK52  ),2),0))=10,"A+",IF((ROUND(TRUNC(('TRI-3'!BK52  ),2),0))=9,"A-",IF((ROUND(TRUNC(('TRI-3'!BK52   ),2),0))=8,"B+",IF((ROUND(TRUNC(('TRI-3'!BK52 ),2),0))=7,"B-",IF((ROUND(TRUNC(('TRI-3'!BK52  ),2),0))=6,"C+",IF((ROUND(TRUNC(('TRI-3'!BK52  ),2),0))=5,"C-",IF((ROUND(TRUNC(('TRI-3'!BK52  ),2),0))=4,"D+",IF((ROUND(TRUNC(('TRI-3'!BK52 ),2),0))=3,"D-",IF((ROUND(TRUNC(('TRI-3'!BK52 ),2),0))=2,"E+",IF((ROUND(TRUNC(('TRI-3'!BK52  ),2),0))&lt;=1,"E-","")))))))))))</f>
        <v/>
      </c>
      <c r="BL52" s="51" t="str">
        <f>IF(OR('TRI-3'!BL52 ="",'TRI-3'!BL52&lt;0,'TRI-3'!BL52  &gt;10),"",IF((ROUND(TRUNC(('TRI-3'!BL52  ),2),0))=10,"A+",IF((ROUND(TRUNC(('TRI-3'!BL52  ),2),0))=9,"A-",IF((ROUND(TRUNC(('TRI-3'!BL52   ),2),0))=8,"B+",IF((ROUND(TRUNC(('TRI-3'!BL52 ),2),0))=7,"B-",IF((ROUND(TRUNC(('TRI-3'!BL52  ),2),0))=6,"C+",IF((ROUND(TRUNC(('TRI-3'!BL52  ),2),0))=5,"C-",IF((ROUND(TRUNC(('TRI-3'!BL52  ),2),0))=4,"D+",IF((ROUND(TRUNC(('TRI-3'!BL52 ),2),0))=3,"D-",IF((ROUND(TRUNC(('TRI-3'!BL52 ),2),0))=2,"E+",IF((ROUND(TRUNC(('TRI-3'!BL52  ),2),0))&lt;=1,"E-","")))))))))))</f>
        <v/>
      </c>
      <c r="BM52" s="51" t="str">
        <f>IF(OR('TRI-3'!BM52 ="",'TRI-3'!BM52&lt;0,'TRI-3'!BM52  &gt;10),"",IF((ROUND(TRUNC(('TRI-3'!BM52  ),2),0))=10,"A+",IF((ROUND(TRUNC(('TRI-3'!BM52  ),2),0))=9,"A-",IF((ROUND(TRUNC(('TRI-3'!BM52   ),2),0))=8,"B+",IF((ROUND(TRUNC(('TRI-3'!BM52 ),2),0))=7,"B-",IF((ROUND(TRUNC(('TRI-3'!BM52  ),2),0))=6,"C+",IF((ROUND(TRUNC(('TRI-3'!BM52  ),2),0))=5,"C-",IF((ROUND(TRUNC(('TRI-3'!BM52  ),2),0))=4,"D+",IF((ROUND(TRUNC(('TRI-3'!BM52 ),2),0))=3,"D-",IF((ROUND(TRUNC(('TRI-3'!BM52 ),2),0))=2,"E+",IF((ROUND(TRUNC(('TRI-3'!BM52  ),2),0))&lt;=1,"E-","")))))))))))</f>
        <v/>
      </c>
      <c r="BN52" s="51" t="str">
        <f>IF(OR('TRI-3'!BN52 ="",'TRI-3'!BN52&lt;0,'TRI-3'!BN52  &gt;10),"",IF((ROUND(TRUNC(('TRI-3'!BN52  ),2),0))=10,"A+",IF((ROUND(TRUNC(('TRI-3'!BN52  ),2),0))=9,"A-",IF((ROUND(TRUNC(('TRI-3'!BN52   ),2),0))=8,"B+",IF((ROUND(TRUNC(('TRI-3'!BN52 ),2),0))=7,"B-",IF((ROUND(TRUNC(('TRI-3'!BN52  ),2),0))=6,"C+",IF((ROUND(TRUNC(('TRI-3'!BN52  ),2),0))=5,"C-",IF((ROUND(TRUNC(('TRI-3'!BN52  ),2),0))=4,"D+",IF((ROUND(TRUNC(('TRI-3'!BN52 ),2),0))=3,"D-",IF((ROUND(TRUNC(('TRI-3'!BN52 ),2),0))=2,"E+",IF((ROUND(TRUNC(('TRI-3'!BN52  ),2),0))&lt;=1,"E-","")))))))))))</f>
        <v/>
      </c>
      <c r="BO52" s="51" t="str">
        <f>IF(OR('TRI-3'!BO52 ="",'TRI-3'!BO52&lt;0,'TRI-3'!BO52  &gt;10),"",IF((ROUND(TRUNC(('TRI-3'!BO52  ),2),0))=10,"A+",IF((ROUND(TRUNC(('TRI-3'!BO52  ),2),0))=9,"A-",IF((ROUND(TRUNC(('TRI-3'!BO52   ),2),0))=8,"B+",IF((ROUND(TRUNC(('TRI-3'!BO52 ),2),0))=7,"B-",IF((ROUND(TRUNC(('TRI-3'!BO52  ),2),0))=6,"C+",IF((ROUND(TRUNC(('TRI-3'!BO52  ),2),0))=5,"C-",IF((ROUND(TRUNC(('TRI-3'!BO52  ),2),0))=4,"D+",IF((ROUND(TRUNC(('TRI-3'!BO52 ),2),0))=3,"D-",IF((ROUND(TRUNC(('TRI-3'!BO52 ),2),0))=2,"E+",IF((ROUND(TRUNC(('TRI-3'!BO52  ),2),0))&lt;=1,"E-","")))))))))))</f>
        <v/>
      </c>
      <c r="BP52" s="51" t="str">
        <f>IF(OR('TRI-3'!BP52 ="",'TRI-3'!BP52&lt;0,'TRI-3'!BP52  &gt;10),"",IF((ROUND(TRUNC(('TRI-3'!BP52  ),2),0))=10,"A+",IF((ROUND(TRUNC(('TRI-3'!BP52  ),2),0))=9,"A-",IF((ROUND(TRUNC(('TRI-3'!BP52   ),2),0))=8,"B+",IF((ROUND(TRUNC(('TRI-3'!BP52 ),2),0))=7,"B-",IF((ROUND(TRUNC(('TRI-3'!BP52  ),2),0))=6,"C+",IF((ROUND(TRUNC(('TRI-3'!BP52  ),2),0))=5,"C-",IF((ROUND(TRUNC(('TRI-3'!BP52  ),2),0))=4,"D+",IF((ROUND(TRUNC(('TRI-3'!BP52 ),2),0))=3,"D-",IF((ROUND(TRUNC(('TRI-3'!BP52 ),2),0))=2,"E+",IF((ROUND(TRUNC(('TRI-3'!BP52  ),2),0))&lt;=1,"E-","")))))))))))</f>
        <v/>
      </c>
      <c r="BQ52" s="51" t="str">
        <f>IF(OR('TRI-3'!BQ52 ="",'TRI-3'!BQ52&lt;0,'TRI-3'!BQ52  &gt;10),"",IF((ROUND(TRUNC(('TRI-3'!BQ52  ),2),0))=10,"A+",IF((ROUND(TRUNC(('TRI-3'!BQ52  ),2),0))=9,"A-",IF((ROUND(TRUNC(('TRI-3'!BQ52   ),2),0))=8,"B+",IF((ROUND(TRUNC(('TRI-3'!BQ52 ),2),0))=7,"B-",IF((ROUND(TRUNC(('TRI-3'!BQ52  ),2),0))=6,"C+",IF((ROUND(TRUNC(('TRI-3'!BQ52  ),2),0))=5,"C-",IF((ROUND(TRUNC(('TRI-3'!BQ52  ),2),0))=4,"D+",IF((ROUND(TRUNC(('TRI-3'!BQ52 ),2),0))=3,"D-",IF((ROUND(TRUNC(('TRI-3'!BQ52 ),2),0))=2,"E+",IF((ROUND(TRUNC(('TRI-3'!BQ52  ),2),0))&lt;=1,"E-","")))))))))))</f>
        <v/>
      </c>
      <c r="BR52" s="51" t="str">
        <f>IF(OR('TRI-3'!BR52 ="",'TRI-3'!BR52&lt;0,'TRI-3'!BR52  &gt;10),"",IF((ROUND(TRUNC(('TRI-3'!BR52  ),2),0))=10,"A+",IF((ROUND(TRUNC(('TRI-3'!BR52  ),2),0))=9,"A-",IF((ROUND(TRUNC(('TRI-3'!BR52   ),2),0))=8,"B+",IF((ROUND(TRUNC(('TRI-3'!BR52 ),2),0))=7,"B-",IF((ROUND(TRUNC(('TRI-3'!BR52  ),2),0))=6,"C+",IF((ROUND(TRUNC(('TRI-3'!BR52  ),2),0))=5,"C-",IF((ROUND(TRUNC(('TRI-3'!BR52  ),2),0))=4,"D+",IF((ROUND(TRUNC(('TRI-3'!BR52 ),2),0))=3,"D-",IF((ROUND(TRUNC(('TRI-3'!BR52 ),2),0))=2,"E+",IF((ROUND(TRUNC(('TRI-3'!BR52  ),2),0))&lt;=1,"E-","")))))))))))</f>
        <v/>
      </c>
      <c r="BS52" s="51" t="str">
        <f>IF(OR('TRI-3'!BS52 ="",'TRI-3'!BS52&lt;0,'TRI-3'!BS52  &gt;10),"",IF((ROUND(TRUNC(('TRI-3'!BS52  ),2),0))=10,"A+",IF((ROUND(TRUNC(('TRI-3'!BS52  ),2),0))=9,"A-",IF((ROUND(TRUNC(('TRI-3'!BS52   ),2),0))=8,"B+",IF((ROUND(TRUNC(('TRI-3'!BS52 ),2),0))=7,"B-",IF((ROUND(TRUNC(('TRI-3'!BS52  ),2),0))=6,"C+",IF((ROUND(TRUNC(('TRI-3'!BS52  ),2),0))=5,"C-",IF((ROUND(TRUNC(('TRI-3'!BS52  ),2),0))=4,"D+",IF((ROUND(TRUNC(('TRI-3'!BS52 ),2),0))=3,"D-",IF((ROUND(TRUNC(('TRI-3'!BS52 ),2),0))=2,"E+",IF((ROUND(TRUNC(('TRI-3'!BS52  ),2),0))&lt;=1,"E-","")))))))))))</f>
        <v/>
      </c>
      <c r="BT52" s="51" t="str">
        <f>IF(OR('TRI-3'!BT52 ="",'TRI-3'!BT52&lt;0,'TRI-3'!BT52  &gt;10),"",IF((ROUND(TRUNC(('TRI-3'!BT52  ),2),0))=10,"A+",IF((ROUND(TRUNC(('TRI-3'!BT52  ),2),0))=9,"A-",IF((ROUND(TRUNC(('TRI-3'!BT52   ),2),0))=8,"B+",IF((ROUND(TRUNC(('TRI-3'!BT52 ),2),0))=7,"B-",IF((ROUND(TRUNC(('TRI-3'!BT52  ),2),0))=6,"C+",IF((ROUND(TRUNC(('TRI-3'!BT52  ),2),0))=5,"C-",IF((ROUND(TRUNC(('TRI-3'!BT52  ),2),0))=4,"D+",IF((ROUND(TRUNC(('TRI-3'!BT52 ),2),0))=3,"D-",IF((ROUND(TRUNC(('TRI-3'!BT52 ),2),0))=2,"E+",IF((ROUND(TRUNC(('TRI-3'!BT52  ),2),0))&lt;=1,"E-","")))))))))))</f>
        <v/>
      </c>
      <c r="BU52" s="51" t="str">
        <f>IF(OR('TRI-3'!BU52 ="",'TRI-3'!BU52&lt;0,'TRI-3'!BU52  &gt;10),"",IF((ROUND(TRUNC(('TRI-3'!BU52  ),2),0))=10,"A+",IF((ROUND(TRUNC(('TRI-3'!BU52  ),2),0))=9,"A-",IF((ROUND(TRUNC(('TRI-3'!BU52   ),2),0))=8,"B+",IF((ROUND(TRUNC(('TRI-3'!BU52 ),2),0))=7,"B-",IF((ROUND(TRUNC(('TRI-3'!BU52  ),2),0))=6,"C+",IF((ROUND(TRUNC(('TRI-3'!BU52  ),2),0))=5,"C-",IF((ROUND(TRUNC(('TRI-3'!BU52  ),2),0))=4,"D+",IF((ROUND(TRUNC(('TRI-3'!BU52 ),2),0))=3,"D-",IF((ROUND(TRUNC(('TRI-3'!BU52 ),2),0))=2,"E+",IF((ROUND(TRUNC(('TRI-3'!BU52  ),2),0))&lt;=1,"E-","")))))))))))</f>
        <v/>
      </c>
      <c r="BV52" s="51" t="str">
        <f>IF(OR('TRI-3'!BV52 ="",'TRI-3'!BV52&lt;0,'TRI-3'!BV52  &gt;10),"",IF((ROUND(TRUNC(('TRI-3'!BV52  ),2),0))=10,"A+",IF((ROUND(TRUNC(('TRI-3'!BV52  ),2),0))=9,"A-",IF((ROUND(TRUNC(('TRI-3'!BV52   ),2),0))=8,"B+",IF((ROUND(TRUNC(('TRI-3'!BV52 ),2),0))=7,"B-",IF((ROUND(TRUNC(('TRI-3'!BV52  ),2),0))=6,"C+",IF((ROUND(TRUNC(('TRI-3'!BV52  ),2),0))=5,"C-",IF((ROUND(TRUNC(('TRI-3'!BV52  ),2),0))=4,"D+",IF((ROUND(TRUNC(('TRI-3'!BV52 ),2),0))=3,"D-",IF((ROUND(TRUNC(('TRI-3'!BV52 ),2),0))=2,"E+",IF((ROUND(TRUNC(('TRI-3'!BV52  ),2),0))&lt;=1,"E-","")))))))))))</f>
        <v/>
      </c>
      <c r="BW52" s="51" t="str">
        <f>IF(OR('TRI-3'!BW52 ="",'TRI-3'!BW52&lt;0,'TRI-3'!BW52  &gt;10),"",IF((ROUND(TRUNC(('TRI-3'!BW52  ),2),0))=10,"A+",IF((ROUND(TRUNC(('TRI-3'!BW52  ),2),0))=9,"A-",IF((ROUND(TRUNC(('TRI-3'!BW52   ),2),0))=8,"B+",IF((ROUND(TRUNC(('TRI-3'!BW52 ),2),0))=7,"B-",IF((ROUND(TRUNC(('TRI-3'!BW52  ),2),0))=6,"C+",IF((ROUND(TRUNC(('TRI-3'!BW52  ),2),0))=5,"C-",IF((ROUND(TRUNC(('TRI-3'!BW52  ),2),0))=4,"D+",IF((ROUND(TRUNC(('TRI-3'!BW52 ),2),0))=3,"D-",IF((ROUND(TRUNC(('TRI-3'!BW52 ),2),0))=2,"E+",IF((ROUND(TRUNC(('TRI-3'!BW52  ),2),0))&lt;=1,"E-","")))))))))))</f>
        <v/>
      </c>
      <c r="BX52" s="51" t="str">
        <f>IF(OR('TRI-3'!BX52 ="",'TRI-3'!BX52&lt;0,'TRI-3'!BX52  &gt;10),"",IF((ROUND(TRUNC(('TRI-3'!BX52  ),2),0))=10,"A+",IF((ROUND(TRUNC(('TRI-3'!BX52  ),2),0))=9,"A-",IF((ROUND(TRUNC(('TRI-3'!BX52   ),2),0))=8,"B+",IF((ROUND(TRUNC(('TRI-3'!BX52 ),2),0))=7,"B-",IF((ROUND(TRUNC(('TRI-3'!BX52  ),2),0))=6,"C+",IF((ROUND(TRUNC(('TRI-3'!BX52  ),2),0))=5,"C-",IF((ROUND(TRUNC(('TRI-3'!BX52  ),2),0))=4,"D+",IF((ROUND(TRUNC(('TRI-3'!BX52 ),2),0))=3,"D-",IF((ROUND(TRUNC(('TRI-3'!BX52 ),2),0))=2,"E+",IF((ROUND(TRUNC(('TRI-3'!BX52  ),2),0))&lt;=1,"E-","")))))))))))</f>
        <v/>
      </c>
      <c r="BY52" s="51" t="str">
        <f>IF(OR('TRI-3'!BY52 ="",'TRI-3'!BY52&lt;0,'TRI-3'!BY52  &gt;10),"",IF((ROUND(TRUNC(('TRI-3'!BY52  ),2),0))=10,"A+",IF((ROUND(TRUNC(('TRI-3'!BY52  ),2),0))=9,"A-",IF((ROUND(TRUNC(('TRI-3'!BY52   ),2),0))=8,"B+",IF((ROUND(TRUNC(('TRI-3'!BY52 ),2),0))=7,"B-",IF((ROUND(TRUNC(('TRI-3'!BY52  ),2),0))=6,"C+",IF((ROUND(TRUNC(('TRI-3'!BY52  ),2),0))=5,"C-",IF((ROUND(TRUNC(('TRI-3'!BY52  ),2),0))=4,"D+",IF((ROUND(TRUNC(('TRI-3'!BY52 ),2),0))=3,"D-",IF((ROUND(TRUNC(('TRI-3'!BY52 ),2),0))=2,"E+",IF((ROUND(TRUNC(('TRI-3'!BY52  ),2),0))&lt;=1,"E-","")))))))))))</f>
        <v/>
      </c>
      <c r="BZ52" s="51" t="str">
        <f>IF(OR('TRI-3'!BZ52 ="",'TRI-3'!BZ52&lt;0,'TRI-3'!BZ52  &gt;10),"",IF((ROUND(TRUNC(('TRI-3'!BZ52  ),2),0))=10,"A+",IF((ROUND(TRUNC(('TRI-3'!BZ52  ),2),0))=9,"A-",IF((ROUND(TRUNC(('TRI-3'!BZ52   ),2),0))=8,"B+",IF((ROUND(TRUNC(('TRI-3'!BZ52 ),2),0))=7,"B-",IF((ROUND(TRUNC(('TRI-3'!BZ52  ),2),0))=6,"C+",IF((ROUND(TRUNC(('TRI-3'!BZ52  ),2),0))=5,"C-",IF((ROUND(TRUNC(('TRI-3'!BZ52  ),2),0))=4,"D+",IF((ROUND(TRUNC(('TRI-3'!BZ52 ),2),0))=3,"D-",IF((ROUND(TRUNC(('TRI-3'!BZ52 ),2),0))=2,"E+",IF((ROUND(TRUNC(('TRI-3'!BZ52  ),2),0))&lt;=1,"E-","")))))))))))</f>
        <v/>
      </c>
      <c r="CA52" s="51" t="str">
        <f>IF(OR('TRI-3'!CA52 ="",'TRI-3'!CA52&lt;0,'TRI-3'!CA52  &gt;10),"",IF((ROUND(TRUNC(('TRI-3'!CA52  ),2),0))=10,"A+",IF((ROUND(TRUNC(('TRI-3'!CA52  ),2),0))=9,"A-",IF((ROUND(TRUNC(('TRI-3'!CA52   ),2),0))=8,"B+",IF((ROUND(TRUNC(('TRI-3'!CA52 ),2),0))=7,"B-",IF((ROUND(TRUNC(('TRI-3'!CA52  ),2),0))=6,"C+",IF((ROUND(TRUNC(('TRI-3'!CA52  ),2),0))=5,"C-",IF((ROUND(TRUNC(('TRI-3'!CA52  ),2),0))=4,"D+",IF((ROUND(TRUNC(('TRI-3'!CA52 ),2),0))=3,"D-",IF((ROUND(TRUNC(('TRI-3'!CA52 ),2),0))=2,"E+",IF((ROUND(TRUNC(('TRI-3'!CA52  ),2),0))&lt;=1,"E-","")))))))))))</f>
        <v/>
      </c>
      <c r="CB52" s="51" t="str">
        <f>IF(OR('TRI-3'!CB52 ="",'TRI-3'!CB52&lt;0,'TRI-3'!CB52  &gt;10),"",IF((ROUND(TRUNC(('TRI-3'!CB52  ),2),0))=10,"A+",IF((ROUND(TRUNC(('TRI-3'!CB52  ),2),0))=9,"A-",IF((ROUND(TRUNC(('TRI-3'!CB52   ),2),0))=8,"B+",IF((ROUND(TRUNC(('TRI-3'!CB52 ),2),0))=7,"B-",IF((ROUND(TRUNC(('TRI-3'!CB52  ),2),0))=6,"C+",IF((ROUND(TRUNC(('TRI-3'!CB52  ),2),0))=5,"C-",IF((ROUND(TRUNC(('TRI-3'!CB52  ),2),0))=4,"D+",IF((ROUND(TRUNC(('TRI-3'!CB52 ),2),0))=3,"D-",IF((ROUND(TRUNC(('TRI-3'!CB52 ),2),0))=2,"E+",IF((ROUND(TRUNC(('TRI-3'!CB52  ),2),0))&lt;=1,"E-","")))))))))))</f>
        <v/>
      </c>
      <c r="CC52" s="51" t="str">
        <f>IF(OR('TRI-3'!CC52 ="",'TRI-3'!CC52&lt;0,'TRI-3'!CC52  &gt;10),"",IF((ROUND(TRUNC(('TRI-3'!CC52  ),2),0))=10,"A+",IF((ROUND(TRUNC(('TRI-3'!CC52  ),2),0))=9,"A-",IF((ROUND(TRUNC(('TRI-3'!CC52   ),2),0))=8,"B+",IF((ROUND(TRUNC(('TRI-3'!CC52 ),2),0))=7,"B-",IF((ROUND(TRUNC(('TRI-3'!CC52  ),2),0))=6,"C+",IF((ROUND(TRUNC(('TRI-3'!CC52  ),2),0))=5,"C-",IF((ROUND(TRUNC(('TRI-3'!CC52  ),2),0))=4,"D+",IF((ROUND(TRUNC(('TRI-3'!CC52 ),2),0))=3,"D-",IF((ROUND(TRUNC(('TRI-3'!CC52 ),2),0))=2,"E+",IF((ROUND(TRUNC(('TRI-3'!CC52  ),2),0))&lt;=1,"E-","")))))))))))</f>
        <v/>
      </c>
      <c r="CD52" s="51" t="str">
        <f>IF(OR('TRI-3'!CD52 ="",'TRI-3'!CD52&lt;0,'TRI-3'!CD52  &gt;10),"",IF((ROUND(TRUNC(('TRI-3'!CD52  ),2),0))=10,"A+",IF((ROUND(TRUNC(('TRI-3'!CD52  ),2),0))=9,"A-",IF((ROUND(TRUNC(('TRI-3'!CD52   ),2),0))=8,"B+",IF((ROUND(TRUNC(('TRI-3'!CD52 ),2),0))=7,"B-",IF((ROUND(TRUNC(('TRI-3'!CD52  ),2),0))=6,"C+",IF((ROUND(TRUNC(('TRI-3'!CD52  ),2),0))=5,"C-",IF((ROUND(TRUNC(('TRI-3'!CD52  ),2),0))=4,"D+",IF((ROUND(TRUNC(('TRI-3'!CD52 ),2),0))=3,"D-",IF((ROUND(TRUNC(('TRI-3'!CD52 ),2),0))=2,"E+",IF((ROUND(TRUNC(('TRI-3'!CD52  ),2),0))&lt;=1,"E-","")))))))))))</f>
        <v/>
      </c>
      <c r="CE52" s="51" t="str">
        <f>IF(OR('TRI-3'!CE52 ="",'TRI-3'!CE52&lt;0,'TRI-3'!CE52  &gt;10),"",IF((ROUND(TRUNC(('TRI-3'!CE52  ),2),0))=10,"A+",IF((ROUND(TRUNC(('TRI-3'!CE52  ),2),0))=9,"A-",IF((ROUND(TRUNC(('TRI-3'!CE52   ),2),0))=8,"B+",IF((ROUND(TRUNC(('TRI-3'!CE52 ),2),0))=7,"B-",IF((ROUND(TRUNC(('TRI-3'!CE52  ),2),0))=6,"C+",IF((ROUND(TRUNC(('TRI-3'!CE52  ),2),0))=5,"C-",IF((ROUND(TRUNC(('TRI-3'!CE52  ),2),0))=4,"D+",IF((ROUND(TRUNC(('TRI-3'!CE52 ),2),0))=3,"D-",IF((ROUND(TRUNC(('TRI-3'!CE52 ),2),0))=2,"E+",IF((ROUND(TRUNC(('TRI-3'!CE52  ),2),0))&lt;=1,"E-","")))))))))))</f>
        <v/>
      </c>
      <c r="CF52" s="51" t="str">
        <f>IF(OR('TRI-3'!CF52 ="",'TRI-3'!CF52&lt;0,'TRI-3'!CF52  &gt;10),"",IF((ROUND(TRUNC(('TRI-3'!CF52  ),2),0))=10,"A+",IF((ROUND(TRUNC(('TRI-3'!CF52  ),2),0))=9,"A-",IF((ROUND(TRUNC(('TRI-3'!CF52   ),2),0))=8,"B+",IF((ROUND(TRUNC(('TRI-3'!CF52 ),2),0))=7,"B-",IF((ROUND(TRUNC(('TRI-3'!CF52  ),2),0))=6,"C+",IF((ROUND(TRUNC(('TRI-3'!CF52  ),2),0))=5,"C-",IF((ROUND(TRUNC(('TRI-3'!CF52  ),2),0))=4,"D+",IF((ROUND(TRUNC(('TRI-3'!CF52 ),2),0))=3,"D-",IF((ROUND(TRUNC(('TRI-3'!CF52 ),2),0))=2,"E+",IF((ROUND(TRUNC(('TRI-3'!CF52  ),2),0))&lt;=1,"E-","")))))))))))</f>
        <v/>
      </c>
      <c r="CG52" s="51" t="str">
        <f>IF(OR('TRI-3'!CG52 ="",'TRI-3'!CG52&lt;0,'TRI-3'!CG52  &gt;10),"",IF((ROUND(TRUNC(('TRI-3'!CG52  ),2),0))=10,"A+",IF((ROUND(TRUNC(('TRI-3'!CG52  ),2),0))=9,"A-",IF((ROUND(TRUNC(('TRI-3'!CG52   ),2),0))=8,"B+",IF((ROUND(TRUNC(('TRI-3'!CG52 ),2),0))=7,"B-",IF((ROUND(TRUNC(('TRI-3'!CG52  ),2),0))=6,"C+",IF((ROUND(TRUNC(('TRI-3'!CG52  ),2),0))=5,"C-",IF((ROUND(TRUNC(('TRI-3'!CG52  ),2),0))=4,"D+",IF((ROUND(TRUNC(('TRI-3'!CG52 ),2),0))=3,"D-",IF((ROUND(TRUNC(('TRI-3'!CG52 ),2),0))=2,"E+",IF((ROUND(TRUNC(('TRI-3'!CG52  ),2),0))&lt;=1,"E-","")))))))))))</f>
        <v/>
      </c>
      <c r="CH52" s="51" t="str">
        <f>IF(OR('TRI-3'!CH52 ="",'TRI-3'!CH52&lt;0,'TRI-3'!CH52  &gt;10),"",IF((ROUND(TRUNC(('TRI-3'!CH52  ),2),0))=10,"A+",IF((ROUND(TRUNC(('TRI-3'!CH52  ),2),0))=9,"A-",IF((ROUND(TRUNC(('TRI-3'!CH52   ),2),0))=8,"B+",IF((ROUND(TRUNC(('TRI-3'!CH52 ),2),0))=7,"B-",IF((ROUND(TRUNC(('TRI-3'!CH52  ),2),0))=6,"C+",IF((ROUND(TRUNC(('TRI-3'!CH52  ),2),0))=5,"C-",IF((ROUND(TRUNC(('TRI-3'!CH52  ),2),0))=4,"D+",IF((ROUND(TRUNC(('TRI-3'!CH52 ),2),0))=3,"D-",IF((ROUND(TRUNC(('TRI-3'!CH52 ),2),0))=2,"E+",IF((ROUND(TRUNC(('TRI-3'!CH52  ),2),0))&lt;=1,"E-","")))))))))))</f>
        <v/>
      </c>
      <c r="CI52" s="51" t="str">
        <f>IF(OR('TRI-3'!CI52 ="",'TRI-3'!CI52&lt;0,'TRI-3'!CI52  &gt;10),"",IF((ROUND(TRUNC(('TRI-3'!CI52  ),2),0))=10,"A+",IF((ROUND(TRUNC(('TRI-3'!CI52  ),2),0))=9,"A-",IF((ROUND(TRUNC(('TRI-3'!CI52   ),2),0))=8,"B+",IF((ROUND(TRUNC(('TRI-3'!CI52 ),2),0))=7,"B-",IF((ROUND(TRUNC(('TRI-3'!CI52  ),2),0))=6,"C+",IF((ROUND(TRUNC(('TRI-3'!CI52  ),2),0))=5,"C-",IF((ROUND(TRUNC(('TRI-3'!CI52  ),2),0))=4,"D+",IF((ROUND(TRUNC(('TRI-3'!CI52 ),2),0))=3,"D-",IF((ROUND(TRUNC(('TRI-3'!CI52 ),2),0))=2,"E+",IF((ROUND(TRUNC(('TRI-3'!CI52  ),2),0))&lt;=1,"E-","")))))))))))</f>
        <v/>
      </c>
      <c r="CJ52" s="51" t="str">
        <f>IF(OR('TRI-3'!CJ52 ="",'TRI-3'!CJ52&lt;0,'TRI-3'!CJ52  &gt;10),"",IF((ROUND(TRUNC(('TRI-3'!CJ52  ),2),0))=10,"A+",IF((ROUND(TRUNC(('TRI-3'!CJ52  ),2),0))=9,"A-",IF((ROUND(TRUNC(('TRI-3'!CJ52   ),2),0))=8,"B+",IF((ROUND(TRUNC(('TRI-3'!CJ52 ),2),0))=7,"B-",IF((ROUND(TRUNC(('TRI-3'!CJ52  ),2),0))=6,"C+",IF((ROUND(TRUNC(('TRI-3'!CJ52  ),2),0))=5,"C-",IF((ROUND(TRUNC(('TRI-3'!CJ52  ),2),0))=4,"D+",IF((ROUND(TRUNC(('TRI-3'!CJ52 ),2),0))=3,"D-",IF((ROUND(TRUNC(('TRI-3'!CJ52 ),2),0))=2,"E+",IF((ROUND(TRUNC(('TRI-3'!CJ52  ),2),0))&lt;=1,"E-","")))))))))))</f>
        <v/>
      </c>
      <c r="CK52" s="51" t="str">
        <f>IF(OR('TRI-3'!CK52 ="",'TRI-3'!CK52&lt;0,'TRI-3'!CK52  &gt;10),"",IF((ROUND(TRUNC(('TRI-3'!CK52  ),2),0))=10,"A+",IF((ROUND(TRUNC(('TRI-3'!CK52  ),2),0))=9,"A-",IF((ROUND(TRUNC(('TRI-3'!CK52   ),2),0))=8,"B+",IF((ROUND(TRUNC(('TRI-3'!CK52 ),2),0))=7,"B-",IF((ROUND(TRUNC(('TRI-3'!CK52  ),2),0))=6,"C+",IF((ROUND(TRUNC(('TRI-3'!CK52  ),2),0))=5,"C-",IF((ROUND(TRUNC(('TRI-3'!CK52  ),2),0))=4,"D+",IF((ROUND(TRUNC(('TRI-3'!CK52 ),2),0))=3,"D-",IF((ROUND(TRUNC(('TRI-3'!CK52 ),2),0))=2,"E+",IF((ROUND(TRUNC(('TRI-3'!CK52  ),2),0))&lt;=1,"E-","")))))))))))</f>
        <v/>
      </c>
      <c r="CL52" s="51" t="str">
        <f>IF(OR('TRI-3'!CL52 ="",'TRI-3'!CL52&lt;0,'TRI-3'!CL52  &gt;10),"",IF((ROUND(TRUNC(('TRI-3'!CL52  ),2),0))=10,"A+",IF((ROUND(TRUNC(('TRI-3'!CL52  ),2),0))=9,"A-",IF((ROUND(TRUNC(('TRI-3'!CL52   ),2),0))=8,"B+",IF((ROUND(TRUNC(('TRI-3'!CL52 ),2),0))=7,"B-",IF((ROUND(TRUNC(('TRI-3'!CL52  ),2),0))=6,"C+",IF((ROUND(TRUNC(('TRI-3'!CL52  ),2),0))=5,"C-",IF((ROUND(TRUNC(('TRI-3'!CL52  ),2),0))=4,"D+",IF((ROUND(TRUNC(('TRI-3'!CL52 ),2),0))=3,"D-",IF((ROUND(TRUNC(('TRI-3'!CL52 ),2),0))=2,"E+",IF((ROUND(TRUNC(('TRI-3'!CL52  ),2),0))&lt;=1,"E-","")))))))))))</f>
        <v/>
      </c>
      <c r="CM52" s="51" t="str">
        <f>IF(OR('TRI-3'!CM52 ="",'TRI-3'!CM52&lt;0,'TRI-3'!CM52  &gt;10),"",IF((ROUND(TRUNC(('TRI-3'!CM52  ),2),0))=10,"A+",IF((ROUND(TRUNC(('TRI-3'!CM52  ),2),0))=9,"A-",IF((ROUND(TRUNC(('TRI-3'!CM52   ),2),0))=8,"B+",IF((ROUND(TRUNC(('TRI-3'!CM52 ),2),0))=7,"B-",IF((ROUND(TRUNC(('TRI-3'!CM52  ),2),0))=6,"C+",IF((ROUND(TRUNC(('TRI-3'!CM52  ),2),0))=5,"C-",IF((ROUND(TRUNC(('TRI-3'!CM52  ),2),0))=4,"D+",IF((ROUND(TRUNC(('TRI-3'!CM52 ),2),0))=3,"D-",IF((ROUND(TRUNC(('TRI-3'!CM52 ),2),0))=2,"E+",IF((ROUND(TRUNC(('TRI-3'!CM52  ),2),0))&lt;=1,"E-","")))))))))))</f>
        <v/>
      </c>
      <c r="CN52" s="51" t="str">
        <f>IF(OR('TRI-3'!CN52 ="",'TRI-3'!CN52&lt;0,'TRI-3'!CN52  &gt;10),"",IF((ROUND(TRUNC(('TRI-3'!CN52  ),2),0))=10,"A+",IF((ROUND(TRUNC(('TRI-3'!CN52  ),2),0))=9,"A-",IF((ROUND(TRUNC(('TRI-3'!CN52   ),2),0))=8,"B+",IF((ROUND(TRUNC(('TRI-3'!CN52 ),2),0))=7,"B-",IF((ROUND(TRUNC(('TRI-3'!CN52  ),2),0))=6,"C+",IF((ROUND(TRUNC(('TRI-3'!CN52  ),2),0))=5,"C-",IF((ROUND(TRUNC(('TRI-3'!CN52  ),2),0))=4,"D+",IF((ROUND(TRUNC(('TRI-3'!CN52 ),2),0))=3,"D-",IF((ROUND(TRUNC(('TRI-3'!CN52 ),2),0))=2,"E+",IF((ROUND(TRUNC(('TRI-3'!CN52  ),2),0))&lt;=1,"E-","")))))))))))</f>
        <v/>
      </c>
      <c r="CO52" s="51" t="str">
        <f>IF(OR('TRI-3'!CO52 ="",'TRI-3'!CO52&lt;0,'TRI-3'!CO52  &gt;10),"",IF((ROUND(TRUNC(('TRI-3'!CO52  ),2),0))=10,"A+",IF((ROUND(TRUNC(('TRI-3'!CO52  ),2),0))=9,"A-",IF((ROUND(TRUNC(('TRI-3'!CO52   ),2),0))=8,"B+",IF((ROUND(TRUNC(('TRI-3'!CO52 ),2),0))=7,"B-",IF((ROUND(TRUNC(('TRI-3'!CO52  ),2),0))=6,"C+",IF((ROUND(TRUNC(('TRI-3'!CO52  ),2),0))=5,"C-",IF((ROUND(TRUNC(('TRI-3'!CO52  ),2),0))=4,"D+",IF((ROUND(TRUNC(('TRI-3'!CO52 ),2),0))=3,"D-",IF((ROUND(TRUNC(('TRI-3'!CO52 ),2),0))=2,"E+",IF((ROUND(TRUNC(('TRI-3'!CO52  ),2),0))&lt;=1,"E-","")))))))))))</f>
        <v/>
      </c>
      <c r="CP52" s="51" t="str">
        <f>IF(OR('TRI-3'!CP52 ="",'TRI-3'!CP52&lt;0,'TRI-3'!CP52  &gt;10),"",IF((ROUND(TRUNC(('TRI-3'!CP52  ),2),0))=10,"A+",IF((ROUND(TRUNC(('TRI-3'!CP52  ),2),0))=9,"A-",IF((ROUND(TRUNC(('TRI-3'!CP52   ),2),0))=8,"B+",IF((ROUND(TRUNC(('TRI-3'!CP52 ),2),0))=7,"B-",IF((ROUND(TRUNC(('TRI-3'!CP52  ),2),0))=6,"C+",IF((ROUND(TRUNC(('TRI-3'!CP52  ),2),0))=5,"C-",IF((ROUND(TRUNC(('TRI-3'!CP52  ),2),0))=4,"D+",IF((ROUND(TRUNC(('TRI-3'!CP52 ),2),0))=3,"D-",IF((ROUND(TRUNC(('TRI-3'!CP52 ),2),0))=2,"E+",IF((ROUND(TRUNC(('TRI-3'!CP52  ),2),0))&lt;=1,"E-","")))))))))))</f>
        <v/>
      </c>
      <c r="CQ52" s="51" t="str">
        <f>IF(OR('TRI-3'!CQ52 ="",'TRI-3'!CQ52&lt;0,'TRI-3'!CQ52  &gt;10),"",IF((ROUND(TRUNC(('TRI-3'!CQ52  ),2),0))=10,"A+",IF((ROUND(TRUNC(('TRI-3'!CQ52  ),2),0))=9,"A-",IF((ROUND(TRUNC(('TRI-3'!CQ52   ),2),0))=8,"B+",IF((ROUND(TRUNC(('TRI-3'!CQ52 ),2),0))=7,"B-",IF((ROUND(TRUNC(('TRI-3'!CQ52  ),2),0))=6,"C+",IF((ROUND(TRUNC(('TRI-3'!CQ52  ),2),0))=5,"C-",IF((ROUND(TRUNC(('TRI-3'!CQ52  ),2),0))=4,"D+",IF((ROUND(TRUNC(('TRI-3'!CQ52 ),2),0))=3,"D-",IF((ROUND(TRUNC(('TRI-3'!CQ52 ),2),0))=2,"E+",IF((ROUND(TRUNC(('TRI-3'!CQ52  ),2),0))&lt;=1,"E-","")))))))))))</f>
        <v/>
      </c>
      <c r="CR52" s="51" t="str">
        <f>IF(OR('TRI-3'!CR52 ="",'TRI-3'!CR52&lt;0,'TRI-3'!CR52  &gt;10),"",IF((ROUND(TRUNC(('TRI-3'!CR52  ),2),0))=10,"A+",IF((ROUND(TRUNC(('TRI-3'!CR52  ),2),0))=9,"A-",IF((ROUND(TRUNC(('TRI-3'!CR52   ),2),0))=8,"B+",IF((ROUND(TRUNC(('TRI-3'!CR52 ),2),0))=7,"B-",IF((ROUND(TRUNC(('TRI-3'!CR52  ),2),0))=6,"C+",IF((ROUND(TRUNC(('TRI-3'!CR52  ),2),0))=5,"C-",IF((ROUND(TRUNC(('TRI-3'!CR52  ),2),0))=4,"D+",IF((ROUND(TRUNC(('TRI-3'!CR52 ),2),0))=3,"D-",IF((ROUND(TRUNC(('TRI-3'!CR52 ),2),0))=2,"E+",IF((ROUND(TRUNC(('TRI-3'!CR52  ),2),0))&lt;=1,"E-","")))))))))))</f>
        <v/>
      </c>
      <c r="CS52" s="51" t="str">
        <f>IF(OR('TRI-3'!CS52 ="",'TRI-3'!CS52&lt;0,'TRI-3'!CS52  &gt;10),"",IF((ROUND(TRUNC(('TRI-3'!CS52  ),2),0))=10,"A+",IF((ROUND(TRUNC(('TRI-3'!CS52  ),2),0))=9,"A-",IF((ROUND(TRUNC(('TRI-3'!CS52   ),2),0))=8,"B+",IF((ROUND(TRUNC(('TRI-3'!CS52 ),2),0))=7,"B-",IF((ROUND(TRUNC(('TRI-3'!CS52  ),2),0))=6,"C+",IF((ROUND(TRUNC(('TRI-3'!CS52  ),2),0))=5,"C-",IF((ROUND(TRUNC(('TRI-3'!CS52  ),2),0))=4,"D+",IF((ROUND(TRUNC(('TRI-3'!CS52 ),2),0))=3,"D-",IF((ROUND(TRUNC(('TRI-3'!CS52 ),2),0))=2,"E+",IF((ROUND(TRUNC(('TRI-3'!CS52  ),2),0))&lt;=1,"E-","")))))))))))</f>
        <v/>
      </c>
      <c r="CT52" s="51" t="str">
        <f>IF(OR('TRI-3'!CT52 ="",'TRI-3'!CT52&lt;0,'TRI-3'!CT52  &gt;10),"",IF((ROUND(TRUNC(('TRI-3'!CT52  ),2),0))=10,"A+",IF((ROUND(TRUNC(('TRI-3'!CT52  ),2),0))=9,"A-",IF((ROUND(TRUNC(('TRI-3'!CT52   ),2),0))=8,"B+",IF((ROUND(TRUNC(('TRI-3'!CT52 ),2),0))=7,"B-",IF((ROUND(TRUNC(('TRI-3'!CT52  ),2),0))=6,"C+",IF((ROUND(TRUNC(('TRI-3'!CT52  ),2),0))=5,"C-",IF((ROUND(TRUNC(('TRI-3'!CT52  ),2),0))=4,"D+",IF((ROUND(TRUNC(('TRI-3'!CT52 ),2),0))=3,"D-",IF((ROUND(TRUNC(('TRI-3'!CT52 ),2),0))=2,"E+",IF((ROUND(TRUNC(('TRI-3'!CT52  ),2),0))&lt;=1,"E-","")))))))))))</f>
        <v/>
      </c>
      <c r="CU52" s="51" t="str">
        <f>IF(OR('TRI-3'!CU52 ="",'TRI-3'!CU52&lt;0,'TRI-3'!CU52  &gt;10),"",IF((ROUND(TRUNC(('TRI-3'!CU52  ),2),0))=10,"A+",IF((ROUND(TRUNC(('TRI-3'!CU52  ),2),0))=9,"A-",IF((ROUND(TRUNC(('TRI-3'!CU52   ),2),0))=8,"B+",IF((ROUND(TRUNC(('TRI-3'!CU52 ),2),0))=7,"B-",IF((ROUND(TRUNC(('TRI-3'!CU52  ),2),0))=6,"C+",IF((ROUND(TRUNC(('TRI-3'!CU52  ),2),0))=5,"C-",IF((ROUND(TRUNC(('TRI-3'!CU52  ),2),0))=4,"D+",IF((ROUND(TRUNC(('TRI-3'!CU52 ),2),0))=3,"D-",IF((ROUND(TRUNC(('TRI-3'!CU52 ),2),0))=2,"E+",IF((ROUND(TRUNC(('TRI-3'!CU52  ),2),0))&lt;=1,"E-","")))))))))))</f>
        <v/>
      </c>
      <c r="CV52" s="51" t="str">
        <f>IF(OR('TRI-3'!CV52 ="",'TRI-3'!CV52&lt;0,'TRI-3'!CV52  &gt;10),"",IF((ROUND(TRUNC(('TRI-3'!CV52  ),2),0))=10,"A+",IF((ROUND(TRUNC(('TRI-3'!CV52  ),2),0))=9,"A-",IF((ROUND(TRUNC(('TRI-3'!CV52   ),2),0))=8,"B+",IF((ROUND(TRUNC(('TRI-3'!CV52 ),2),0))=7,"B-",IF((ROUND(TRUNC(('TRI-3'!CV52  ),2),0))=6,"C+",IF((ROUND(TRUNC(('TRI-3'!CV52  ),2),0))=5,"C-",IF((ROUND(TRUNC(('TRI-3'!CV52  ),2),0))=4,"D+",IF((ROUND(TRUNC(('TRI-3'!CV52 ),2),0))=3,"D-",IF((ROUND(TRUNC(('TRI-3'!CV52 ),2),0))=2,"E+",IF((ROUND(TRUNC(('TRI-3'!CV52  ),2),0))&lt;=1,"E-","")))))))))))</f>
        <v/>
      </c>
      <c r="CW52" s="51" t="str">
        <f>IF(OR('TRI-3'!CW52 ="",'TRI-3'!CW52&lt;0,'TRI-3'!CW52  &gt;10),"",IF((ROUND(TRUNC(('TRI-3'!CW52  ),2),0))=10,"A+",IF((ROUND(TRUNC(('TRI-3'!CW52  ),2),0))=9,"A-",IF((ROUND(TRUNC(('TRI-3'!CW52   ),2),0))=8,"B+",IF((ROUND(TRUNC(('TRI-3'!CW52 ),2),0))=7,"B-",IF((ROUND(TRUNC(('TRI-3'!CW52  ),2),0))=6,"C+",IF((ROUND(TRUNC(('TRI-3'!CW52  ),2),0))=5,"C-",IF((ROUND(TRUNC(('TRI-3'!CW52  ),2),0))=4,"D+",IF((ROUND(TRUNC(('TRI-3'!CW52 ),2),0))=3,"D-",IF((ROUND(TRUNC(('TRI-3'!CW52 ),2),0))=2,"E+",IF((ROUND(TRUNC(('TRI-3'!CW52  ),2),0))&lt;=1,"E-","")))))))))))</f>
        <v/>
      </c>
      <c r="CX52" s="51" t="str">
        <f>IF(OR('TRI-3'!CX52 ="",'TRI-3'!CX52&lt;0,'TRI-3'!CX52  &gt;10),"",IF((ROUND(TRUNC(('TRI-3'!CX52  ),2),0))=10,"A+",IF((ROUND(TRUNC(('TRI-3'!CX52  ),2),0))=9,"A-",IF((ROUND(TRUNC(('TRI-3'!CX52   ),2),0))=8,"B+",IF((ROUND(TRUNC(('TRI-3'!CX52 ),2),0))=7,"B-",IF((ROUND(TRUNC(('TRI-3'!CX52  ),2),0))=6,"C+",IF((ROUND(TRUNC(('TRI-3'!CX52  ),2),0))=5,"C-",IF((ROUND(TRUNC(('TRI-3'!CX52  ),2),0))=4,"D+",IF((ROUND(TRUNC(('TRI-3'!CX52 ),2),0))=3,"D-",IF((ROUND(TRUNC(('TRI-3'!CX52 ),2),0))=2,"E+",IF((ROUND(TRUNC(('TRI-3'!CX52  ),2),0))&lt;=1,"E-","")))))))))))</f>
        <v/>
      </c>
      <c r="CY52" s="51" t="str">
        <f>IF(OR('TRI-3'!CY52 ="",'TRI-3'!CY52&lt;0,'TRI-3'!CY52  &gt;10),"",IF((ROUND(TRUNC(('TRI-3'!CY52  ),2),0))=10,"A+",IF((ROUND(TRUNC(('TRI-3'!CY52  ),2),0))=9,"A-",IF((ROUND(TRUNC(('TRI-3'!CY52   ),2),0))=8,"B+",IF((ROUND(TRUNC(('TRI-3'!CY52 ),2),0))=7,"B-",IF((ROUND(TRUNC(('TRI-3'!CY52  ),2),0))=6,"C+",IF((ROUND(TRUNC(('TRI-3'!CY52  ),2),0))=5,"C-",IF((ROUND(TRUNC(('TRI-3'!CY52  ),2),0))=4,"D+",IF((ROUND(TRUNC(('TRI-3'!CY52 ),2),0))=3,"D-",IF((ROUND(TRUNC(('TRI-3'!CY52 ),2),0))=2,"E+",IF((ROUND(TRUNC(('TRI-3'!CY52  ),2),0))&lt;=1,"E-","")))))))))))</f>
        <v/>
      </c>
      <c r="CZ52" s="51" t="str">
        <f>IF(OR('TRI-3'!CZ52 ="",'TRI-3'!CZ52&lt;0,'TRI-3'!CZ52  &gt;10),"",IF((ROUND(TRUNC(('TRI-3'!CZ52  ),2),0))=10,"A+",IF((ROUND(TRUNC(('TRI-3'!CZ52  ),2),0))=9,"A-",IF((ROUND(TRUNC(('TRI-3'!CZ52   ),2),0))=8,"B+",IF((ROUND(TRUNC(('TRI-3'!CZ52 ),2),0))=7,"B-",IF((ROUND(TRUNC(('TRI-3'!CZ52  ),2),0))=6,"C+",IF((ROUND(TRUNC(('TRI-3'!CZ52  ),2),0))=5,"C-",IF((ROUND(TRUNC(('TRI-3'!CZ52  ),2),0))=4,"D+",IF((ROUND(TRUNC(('TRI-3'!CZ52 ),2),0))=3,"D-",IF((ROUND(TRUNC(('TRI-3'!CZ52 ),2),0))=2,"E+",IF((ROUND(TRUNC(('TRI-3'!CZ52  ),2),0))&lt;=1,"E-","")))))))))))</f>
        <v/>
      </c>
      <c r="DA52" s="51" t="str">
        <f>IF(OR('TRI-3'!DA52 ="",'TRI-3'!DA52&lt;0,'TRI-3'!DA52  &gt;10),"",IF((ROUND(TRUNC(('TRI-3'!DA52  ),2),0))=10,"A+",IF((ROUND(TRUNC(('TRI-3'!DA52  ),2),0))=9,"A-",IF((ROUND(TRUNC(('TRI-3'!DA52   ),2),0))=8,"B+",IF((ROUND(TRUNC(('TRI-3'!DA52 ),2),0))=7,"B-",IF((ROUND(TRUNC(('TRI-3'!DA52  ),2),0))=6,"C+",IF((ROUND(TRUNC(('TRI-3'!DA52  ),2),0))=5,"C-",IF((ROUND(TRUNC(('TRI-3'!DA52  ),2),0))=4,"D+",IF((ROUND(TRUNC(('TRI-3'!DA52 ),2),0))=3,"D-",IF((ROUND(TRUNC(('TRI-3'!DA52 ),2),0))=2,"E+",IF((ROUND(TRUNC(('TRI-3'!DA52  ),2),0))&lt;=1,"E-","")))))))))))</f>
        <v/>
      </c>
      <c r="DB52" s="51" t="str">
        <f>IF(OR('TRI-3'!DB52 ="",'TRI-3'!DB52&lt;0,'TRI-3'!DB52  &gt;10),"",IF((ROUND(TRUNC(('TRI-3'!DB52  ),2),0))=10,"A+",IF((ROUND(TRUNC(('TRI-3'!DB52  ),2),0))=9,"A-",IF((ROUND(TRUNC(('TRI-3'!DB52   ),2),0))=8,"B+",IF((ROUND(TRUNC(('TRI-3'!DB52 ),2),0))=7,"B-",IF((ROUND(TRUNC(('TRI-3'!DB52  ),2),0))=6,"C+",IF((ROUND(TRUNC(('TRI-3'!DB52  ),2),0))=5,"C-",IF((ROUND(TRUNC(('TRI-3'!DB52  ),2),0))=4,"D+",IF((ROUND(TRUNC(('TRI-3'!DB52 ),2),0))=3,"D-",IF((ROUND(TRUNC(('TRI-3'!DB52 ),2),0))=2,"E+",IF((ROUND(TRUNC(('TRI-3'!DB52  ),2),0))&lt;=1,"E-","")))))))))))</f>
        <v/>
      </c>
      <c r="DC52" s="51" t="str">
        <f>IF(OR('TRI-3'!DC52 ="",'TRI-3'!DC52&lt;0,'TRI-3'!DC52  &gt;10),"",IF((ROUND(TRUNC(('TRI-3'!DC52  ),2),0))=10,"A+",IF((ROUND(TRUNC(('TRI-3'!DC52  ),2),0))=9,"A-",IF((ROUND(TRUNC(('TRI-3'!DC52   ),2),0))=8,"B+",IF((ROUND(TRUNC(('TRI-3'!DC52 ),2),0))=7,"B-",IF((ROUND(TRUNC(('TRI-3'!DC52  ),2),0))=6,"C+",IF((ROUND(TRUNC(('TRI-3'!DC52  ),2),0))=5,"C-",IF((ROUND(TRUNC(('TRI-3'!DC52  ),2),0))=4,"D+",IF((ROUND(TRUNC(('TRI-3'!DC52 ),2),0))=3,"D-",IF((ROUND(TRUNC(('TRI-3'!DC52 ),2),0))=2,"E+",IF((ROUND(TRUNC(('TRI-3'!DC52  ),2),0))&lt;=1,"E-","")))))))))))</f>
        <v/>
      </c>
      <c r="DD52" s="51" t="str">
        <f>IF(OR('TRI-3'!DD52 ="",'TRI-3'!DD52&lt;0,'TRI-3'!DD52  &gt;10),"",IF((ROUND(TRUNC(('TRI-3'!DD52  ),2),0))=10,"A+",IF((ROUND(TRUNC(('TRI-3'!DD52  ),2),0))=9,"A-",IF((ROUND(TRUNC(('TRI-3'!DD52   ),2),0))=8,"B+",IF((ROUND(TRUNC(('TRI-3'!DD52 ),2),0))=7,"B-",IF((ROUND(TRUNC(('TRI-3'!DD52  ),2),0))=6,"C+",IF((ROUND(TRUNC(('TRI-3'!DD52  ),2),0))=5,"C-",IF((ROUND(TRUNC(('TRI-3'!DD52  ),2),0))=4,"D+",IF((ROUND(TRUNC(('TRI-3'!DD52 ),2),0))=3,"D-",IF((ROUND(TRUNC(('TRI-3'!DD52 ),2),0))=2,"E+",IF((ROUND(TRUNC(('TRI-3'!DD52  ),2),0))&lt;=1,"E-","")))))))))))</f>
        <v/>
      </c>
      <c r="DE52" s="51" t="str">
        <f>IF(OR('TRI-3'!DE52 ="",'TRI-3'!DE52&lt;0,'TRI-3'!DE52  &gt;10),"",IF((ROUND(TRUNC(('TRI-3'!DE52  ),2),0))=10,"A+",IF((ROUND(TRUNC(('TRI-3'!DE52  ),2),0))=9,"A-",IF((ROUND(TRUNC(('TRI-3'!DE52   ),2),0))=8,"B+",IF((ROUND(TRUNC(('TRI-3'!DE52 ),2),0))=7,"B-",IF((ROUND(TRUNC(('TRI-3'!DE52  ),2),0))=6,"C+",IF((ROUND(TRUNC(('TRI-3'!DE52  ),2),0))=5,"C-",IF((ROUND(TRUNC(('TRI-3'!DE52  ),2),0))=4,"D+",IF((ROUND(TRUNC(('TRI-3'!DE52 ),2),0))=3,"D-",IF((ROUND(TRUNC(('TRI-3'!DE52 ),2),0))=2,"E+",IF((ROUND(TRUNC(('TRI-3'!DE52  ),2),0))&lt;=1,"E-","")))))))))))</f>
        <v/>
      </c>
      <c r="DF52" s="51" t="str">
        <f>IF(OR('TRI-3'!DF52 ="",'TRI-3'!DF52&lt;0,'TRI-3'!DF52  &gt;10),"",IF((ROUND(TRUNC(('TRI-3'!DF52  ),2),0))=10,"A+",IF((ROUND(TRUNC(('TRI-3'!DF52  ),2),0))=9,"A-",IF((ROUND(TRUNC(('TRI-3'!DF52   ),2),0))=8,"B+",IF((ROUND(TRUNC(('TRI-3'!DF52 ),2),0))=7,"B-",IF((ROUND(TRUNC(('TRI-3'!DF52  ),2),0))=6,"C+",IF((ROUND(TRUNC(('TRI-3'!DF52  ),2),0))=5,"C-",IF((ROUND(TRUNC(('TRI-3'!DF52  ),2),0))=4,"D+",IF((ROUND(TRUNC(('TRI-3'!DF52 ),2),0))=3,"D-",IF((ROUND(TRUNC(('TRI-3'!DF52 ),2),0))=2,"E+",IF((ROUND(TRUNC(('TRI-3'!DF52  ),2),0))&lt;=1,"E-","")))))))))))</f>
        <v/>
      </c>
      <c r="DG52" s="51" t="str">
        <f>IF(OR('TRI-3'!DG52 ="",'TRI-3'!DG52&lt;0,'TRI-3'!DG52  &gt;10),"",IF((ROUND(TRUNC(('TRI-3'!DG52  ),2),0))=10,"A+",IF((ROUND(TRUNC(('TRI-3'!DG52  ),2),0))=9,"A-",IF((ROUND(TRUNC(('TRI-3'!DG52   ),2),0))=8,"B+",IF((ROUND(TRUNC(('TRI-3'!DG52 ),2),0))=7,"B-",IF((ROUND(TRUNC(('TRI-3'!DG52  ),2),0))=6,"C+",IF((ROUND(TRUNC(('TRI-3'!DG52  ),2),0))=5,"C-",IF((ROUND(TRUNC(('TRI-3'!DG52  ),2),0))=4,"D+",IF((ROUND(TRUNC(('TRI-3'!DG52 ),2),0))=3,"D-",IF((ROUND(TRUNC(('TRI-3'!DG52 ),2),0))=2,"E+",IF((ROUND(TRUNC(('TRI-3'!DG52  ),2),0))&lt;=1,"E-","")))))))))))</f>
        <v/>
      </c>
      <c r="DH52" s="51" t="str">
        <f>IF(OR('TRI-3'!DH52 ="",'TRI-3'!DH52&lt;0,'TRI-3'!DH52  &gt;10),"",IF((ROUND(TRUNC(('TRI-3'!DH52  ),2),0))=10,"A+",IF((ROUND(TRUNC(('TRI-3'!DH52  ),2),0))=9,"A-",IF((ROUND(TRUNC(('TRI-3'!DH52   ),2),0))=8,"B+",IF((ROUND(TRUNC(('TRI-3'!DH52 ),2),0))=7,"B-",IF((ROUND(TRUNC(('TRI-3'!DH52  ),2),0))=6,"C+",IF((ROUND(TRUNC(('TRI-3'!DH52  ),2),0))=5,"C-",IF((ROUND(TRUNC(('TRI-3'!DH52  ),2),0))=4,"D+",IF((ROUND(TRUNC(('TRI-3'!DH52 ),2),0))=3,"D-",IF((ROUND(TRUNC(('TRI-3'!DH52 ),2),0))=2,"E+",IF((ROUND(TRUNC(('TRI-3'!DH52  ),2),0))&lt;=1,"E-","")))))))))))</f>
        <v/>
      </c>
      <c r="DI52" s="51" t="str">
        <f>IF(OR('TRI-3'!DI52 ="",'TRI-3'!DI52&lt;0,'TRI-3'!DI52  &gt;10),"",IF((ROUND(TRUNC(('TRI-3'!DI52  ),2),0))=10,"A+",IF((ROUND(TRUNC(('TRI-3'!DI52  ),2),0))=9,"A-",IF((ROUND(TRUNC(('TRI-3'!DI52   ),2),0))=8,"B+",IF((ROUND(TRUNC(('TRI-3'!DI52 ),2),0))=7,"B-",IF((ROUND(TRUNC(('TRI-3'!DI52  ),2),0))=6,"C+",IF((ROUND(TRUNC(('TRI-3'!DI52  ),2),0))=5,"C-",IF((ROUND(TRUNC(('TRI-3'!DI52  ),2),0))=4,"D+",IF((ROUND(TRUNC(('TRI-3'!DI52 ),2),0))=3,"D-",IF((ROUND(TRUNC(('TRI-3'!DI52 ),2),0))=2,"E+",IF((ROUND(TRUNC(('TRI-3'!DI52  ),2),0))&lt;=1,"E-","")))))))))))</f>
        <v/>
      </c>
      <c r="DJ52" s="51" t="str">
        <f>IF(OR('TRI-3'!DJ52 ="",'TRI-3'!DJ52&lt;0,'TRI-3'!DJ52  &gt;10),"",IF((ROUND(TRUNC(('TRI-3'!DJ52  ),2),0))=10,"A+",IF((ROUND(TRUNC(('TRI-3'!DJ52  ),2),0))=9,"A-",IF((ROUND(TRUNC(('TRI-3'!DJ52   ),2),0))=8,"B+",IF((ROUND(TRUNC(('TRI-3'!DJ52 ),2),0))=7,"B-",IF((ROUND(TRUNC(('TRI-3'!DJ52  ),2),0))=6,"C+",IF((ROUND(TRUNC(('TRI-3'!DJ52  ),2),0))=5,"C-",IF((ROUND(TRUNC(('TRI-3'!DJ52  ),2),0))=4,"D+",IF((ROUND(TRUNC(('TRI-3'!DJ52 ),2),0))=3,"D-",IF((ROUND(TRUNC(('TRI-3'!DJ52 ),2),0))=2,"E+",IF((ROUND(TRUNC(('TRI-3'!DJ52  ),2),0))&lt;=1,"E-","")))))))))))</f>
        <v/>
      </c>
      <c r="DK52" s="51" t="str">
        <f>IF(OR('TRI-3'!DK52 ="",'TRI-3'!DK52&lt;0,'TRI-3'!DK52  &gt;10),"",IF((ROUND(TRUNC(('TRI-3'!DK52  ),2),0))=10,"A+",IF((ROUND(TRUNC(('TRI-3'!DK52  ),2),0))=9,"A-",IF((ROUND(TRUNC(('TRI-3'!DK52   ),2),0))=8,"B+",IF((ROUND(TRUNC(('TRI-3'!DK52 ),2),0))=7,"B-",IF((ROUND(TRUNC(('TRI-3'!DK52  ),2),0))=6,"C+",IF((ROUND(TRUNC(('TRI-3'!DK52  ),2),0))=5,"C-",IF((ROUND(TRUNC(('TRI-3'!DK52  ),2),0))=4,"D+",IF((ROUND(TRUNC(('TRI-3'!DK52 ),2),0))=3,"D-",IF((ROUND(TRUNC(('TRI-3'!DK52 ),2),0))=2,"E+",IF((ROUND(TRUNC(('TRI-3'!DK52  ),2),0))&lt;=1,"E-","")))))))))))</f>
        <v/>
      </c>
      <c r="DL52" s="51" t="str">
        <f>IF(OR('TRI-3'!DL52 ="",'TRI-3'!DL52&lt;0,'TRI-3'!DL52  &gt;10),"",IF((ROUND(TRUNC(('TRI-3'!DL52  ),2),0))=10,"A+",IF((ROUND(TRUNC(('TRI-3'!DL52  ),2),0))=9,"A-",IF((ROUND(TRUNC(('TRI-3'!DL52   ),2),0))=8,"B+",IF((ROUND(TRUNC(('TRI-3'!DL52 ),2),0))=7,"B-",IF((ROUND(TRUNC(('TRI-3'!DL52  ),2),0))=6,"C+",IF((ROUND(TRUNC(('TRI-3'!DL52  ),2),0))=5,"C-",IF((ROUND(TRUNC(('TRI-3'!DL52  ),2),0))=4,"D+",IF((ROUND(TRUNC(('TRI-3'!DL52 ),2),0))=3,"D-",IF((ROUND(TRUNC(('TRI-3'!DL52 ),2),0))=2,"E+",IF((ROUND(TRUNC(('TRI-3'!DL52  ),2),0))&lt;=1,"E-","")))))))))))</f>
        <v/>
      </c>
      <c r="DM52" s="51" t="str">
        <f>IF(OR('TRI-3'!DM52 ="",'TRI-3'!DM52&lt;0,'TRI-3'!DM52  &gt;10),"",IF((ROUND(TRUNC(('TRI-3'!DM52  ),2),0))=10,"A+",IF((ROUND(TRUNC(('TRI-3'!DM52  ),2),0))=9,"A-",IF((ROUND(TRUNC(('TRI-3'!DM52   ),2),0))=8,"B+",IF((ROUND(TRUNC(('TRI-3'!DM52 ),2),0))=7,"B-",IF((ROUND(TRUNC(('TRI-3'!DM52  ),2),0))=6,"C+",IF((ROUND(TRUNC(('TRI-3'!DM52  ),2),0))=5,"C-",IF((ROUND(TRUNC(('TRI-3'!DM52  ),2),0))=4,"D+",IF((ROUND(TRUNC(('TRI-3'!DM52 ),2),0))=3,"D-",IF((ROUND(TRUNC(('TRI-3'!DM52 ),2),0))=2,"E+",IF((ROUND(TRUNC(('TRI-3'!DM52  ),2),0))&lt;=1,"E-","")))))))))))</f>
        <v/>
      </c>
      <c r="DN52" s="51" t="str">
        <f>IF(OR('TRI-3'!DN52 ="",'TRI-3'!DN52&lt;0,'TRI-3'!DN52  &gt;10),"",IF((ROUND(TRUNC(('TRI-3'!DN52  ),2),0))=10,"A+",IF((ROUND(TRUNC(('TRI-3'!DN52  ),2),0))=9,"A-",IF((ROUND(TRUNC(('TRI-3'!DN52   ),2),0))=8,"B+",IF((ROUND(TRUNC(('TRI-3'!DN52 ),2),0))=7,"B-",IF((ROUND(TRUNC(('TRI-3'!DN52  ),2),0))=6,"C+",IF((ROUND(TRUNC(('TRI-3'!DN52  ),2),0))=5,"C-",IF((ROUND(TRUNC(('TRI-3'!DN52  ),2),0))=4,"D+",IF((ROUND(TRUNC(('TRI-3'!DN52 ),2),0))=3,"D-",IF((ROUND(TRUNC(('TRI-3'!DN52 ),2),0))=2,"E+",IF((ROUND(TRUNC(('TRI-3'!DN52  ),2),0))&lt;=1,"E-","")))))))))))</f>
        <v/>
      </c>
      <c r="DO52" s="51" t="str">
        <f>IF(OR('TRI-3'!DO52 ="",'TRI-3'!DO52&lt;0,'TRI-3'!DO52  &gt;10),"",IF((ROUND(TRUNC(('TRI-3'!DO52  ),2),0))=10,"A+",IF((ROUND(TRUNC(('TRI-3'!DO52  ),2),0))=9,"A-",IF((ROUND(TRUNC(('TRI-3'!DO52   ),2),0))=8,"B+",IF((ROUND(TRUNC(('TRI-3'!DO52 ),2),0))=7,"B-",IF((ROUND(TRUNC(('TRI-3'!DO52  ),2),0))=6,"C+",IF((ROUND(TRUNC(('TRI-3'!DO52  ),2),0))=5,"C-",IF((ROUND(TRUNC(('TRI-3'!DO52  ),2),0))=4,"D+",IF((ROUND(TRUNC(('TRI-3'!DO52 ),2),0))=3,"D-",IF((ROUND(TRUNC(('TRI-3'!DO52 ),2),0))=2,"E+",IF((ROUND(TRUNC(('TRI-3'!DO52  ),2),0))&lt;=1,"E-","")))))))))))</f>
        <v/>
      </c>
      <c r="DP52" s="51" t="str">
        <f>IF(OR('TRI-3'!DP52 ="",'TRI-3'!DP52&lt;0,'TRI-3'!DP52  &gt;10),"",IF((ROUND(TRUNC(('TRI-3'!DP52  ),2),0))=10,"A+",IF((ROUND(TRUNC(('TRI-3'!DP52  ),2),0))=9,"A-",IF((ROUND(TRUNC(('TRI-3'!DP52   ),2),0))=8,"B+",IF((ROUND(TRUNC(('TRI-3'!DP52 ),2),0))=7,"B-",IF((ROUND(TRUNC(('TRI-3'!DP52  ),2),0))=6,"C+",IF((ROUND(TRUNC(('TRI-3'!DP52  ),2),0))=5,"C-",IF((ROUND(TRUNC(('TRI-3'!DP52  ),2),0))=4,"D+",IF((ROUND(TRUNC(('TRI-3'!DP52 ),2),0))=3,"D-",IF((ROUND(TRUNC(('TRI-3'!DP52 ),2),0))=2,"E+",IF((ROUND(TRUNC(('TRI-3'!DP52  ),2),0))&lt;=1,"E-","")))))))))))</f>
        <v/>
      </c>
      <c r="DQ52" s="51" t="str">
        <f>IF(OR('TRI-3'!DQ52 ="",'TRI-3'!DQ52&lt;0,'TRI-3'!DQ52  &gt;10),"",IF((ROUND(TRUNC(('TRI-3'!DQ52  ),2),0))=10,"A+",IF((ROUND(TRUNC(('TRI-3'!DQ52  ),2),0))=9,"A-",IF((ROUND(TRUNC(('TRI-3'!DQ52   ),2),0))=8,"B+",IF((ROUND(TRUNC(('TRI-3'!DQ52 ),2),0))=7,"B-",IF((ROUND(TRUNC(('TRI-3'!DQ52  ),2),0))=6,"C+",IF((ROUND(TRUNC(('TRI-3'!DQ52  ),2),0))=5,"C-",IF((ROUND(TRUNC(('TRI-3'!DQ52  ),2),0))=4,"D+",IF((ROUND(TRUNC(('TRI-3'!DQ52 ),2),0))=3,"D-",IF((ROUND(TRUNC(('TRI-3'!DQ52 ),2),0))=2,"E+",IF((ROUND(TRUNC(('TRI-3'!DQ52  ),2),0))&lt;=1,"E-","")))))))))))</f>
        <v/>
      </c>
      <c r="DR52" s="51" t="str">
        <f>IF(OR('TRI-3'!DR52 ="",'TRI-3'!DR52&lt;0,'TRI-3'!DR52  &gt;10),"",IF((ROUND(TRUNC(('TRI-3'!DR52  ),2),0))=10,"A+",IF((ROUND(TRUNC(('TRI-3'!DR52  ),2),0))=9,"A-",IF((ROUND(TRUNC(('TRI-3'!DR52   ),2),0))=8,"B+",IF((ROUND(TRUNC(('TRI-3'!DR52 ),2),0))=7,"B-",IF((ROUND(TRUNC(('TRI-3'!DR52  ),2),0))=6,"C+",IF((ROUND(TRUNC(('TRI-3'!DR52  ),2),0))=5,"C-",IF((ROUND(TRUNC(('TRI-3'!DR52  ),2),0))=4,"D+",IF((ROUND(TRUNC(('TRI-3'!DR52 ),2),0))=3,"D-",IF((ROUND(TRUNC(('TRI-3'!DR52 ),2),0))=2,"E+",IF((ROUND(TRUNC(('TRI-3'!DR52  ),2),0))&lt;=1,"E-","")))))))))))</f>
        <v/>
      </c>
      <c r="DS52" s="51" t="str">
        <f>IF(OR('TRI-3'!DS52 ="",'TRI-3'!DS52&lt;0,'TRI-3'!DS52  &gt;10),"",IF((ROUND(TRUNC(('TRI-3'!DS52  ),2),0))=10,"A+",IF((ROUND(TRUNC(('TRI-3'!DS52  ),2),0))=9,"A-",IF((ROUND(TRUNC(('TRI-3'!DS52   ),2),0))=8,"B+",IF((ROUND(TRUNC(('TRI-3'!DS52 ),2),0))=7,"B-",IF((ROUND(TRUNC(('TRI-3'!DS52  ),2),0))=6,"C+",IF((ROUND(TRUNC(('TRI-3'!DS52  ),2),0))=5,"C-",IF((ROUND(TRUNC(('TRI-3'!DS52  ),2),0))=4,"D+",IF((ROUND(TRUNC(('TRI-3'!DS52 ),2),0))=3,"D-",IF((ROUND(TRUNC(('TRI-3'!DS52 ),2),0))=2,"E+",IF((ROUND(TRUNC(('TRI-3'!DS52  ),2),0))&lt;=1,"E-","")))))))))))</f>
        <v/>
      </c>
      <c r="DT52" s="51" t="str">
        <f>IF(OR('TRI-3'!DT52 ="",'TRI-3'!DT52&lt;0,'TRI-3'!DT52  &gt;10),"",IF((ROUND(TRUNC(('TRI-3'!DT52  ),2),0))=10,"A+",IF((ROUND(TRUNC(('TRI-3'!DT52  ),2),0))=9,"A-",IF((ROUND(TRUNC(('TRI-3'!DT52   ),2),0))=8,"B+",IF((ROUND(TRUNC(('TRI-3'!DT52 ),2),0))=7,"B-",IF((ROUND(TRUNC(('TRI-3'!DT52  ),2),0))=6,"C+",IF((ROUND(TRUNC(('TRI-3'!DT52  ),2),0))=5,"C-",IF((ROUND(TRUNC(('TRI-3'!DT52  ),2),0))=4,"D+",IF((ROUND(TRUNC(('TRI-3'!DT52 ),2),0))=3,"D-",IF((ROUND(TRUNC(('TRI-3'!DT52 ),2),0))=2,"E+",IF((ROUND(TRUNC(('TRI-3'!DT52  ),2),0))&lt;=1,"E-","")))))))))))</f>
        <v/>
      </c>
      <c r="DU52" s="51" t="str">
        <f>IF(OR('TRI-3'!DU52 ="",'TRI-3'!DU52&lt;0,'TRI-3'!DU52  &gt;10),"",IF((ROUND(TRUNC(('TRI-3'!DU52  ),2),0))=10,"A+",IF((ROUND(TRUNC(('TRI-3'!DU52  ),2),0))=9,"A-",IF((ROUND(TRUNC(('TRI-3'!DU52   ),2),0))=8,"B+",IF((ROUND(TRUNC(('TRI-3'!DU52 ),2),0))=7,"B-",IF((ROUND(TRUNC(('TRI-3'!DU52  ),2),0))=6,"C+",IF((ROUND(TRUNC(('TRI-3'!DU52  ),2),0))=5,"C-",IF((ROUND(TRUNC(('TRI-3'!DU52  ),2),0))=4,"D+",IF((ROUND(TRUNC(('TRI-3'!DU52 ),2),0))=3,"D-",IF((ROUND(TRUNC(('TRI-3'!DU52 ),2),0))=2,"E+",IF((ROUND(TRUNC(('TRI-3'!DU52  ),2),0))&lt;=1,"E-","")))))))))))</f>
        <v/>
      </c>
      <c r="DV52" s="51" t="str">
        <f>IF(OR('TRI-3'!DV52 ="",'TRI-3'!DV52&lt;0,'TRI-3'!DV52  &gt;10),"",IF((ROUND(TRUNC(('TRI-3'!DV52  ),2),0))=10,"A+",IF((ROUND(TRUNC(('TRI-3'!DV52  ),2),0))=9,"A-",IF((ROUND(TRUNC(('TRI-3'!DV52   ),2),0))=8,"B+",IF((ROUND(TRUNC(('TRI-3'!DV52 ),2),0))=7,"B-",IF((ROUND(TRUNC(('TRI-3'!DV52  ),2),0))=6,"C+",IF((ROUND(TRUNC(('TRI-3'!DV52  ),2),0))=5,"C-",IF((ROUND(TRUNC(('TRI-3'!DV52  ),2),0))=4,"D+",IF((ROUND(TRUNC(('TRI-3'!DV52 ),2),0))=3,"D-",IF((ROUND(TRUNC(('TRI-3'!DV52 ),2),0))=2,"E+",IF((ROUND(TRUNC(('TRI-3'!DV52  ),2),0))&lt;=1,"E-","")))))))))))</f>
        <v/>
      </c>
      <c r="DW52" s="51" t="str">
        <f>IF(OR('TRI-3'!DW52 ="",'TRI-3'!DW52&lt;0,'TRI-3'!DW52  &gt;10),"",IF((ROUND(TRUNC(('TRI-3'!DW52  ),2),0))=10,"A+",IF((ROUND(TRUNC(('TRI-3'!DW52  ),2),0))=9,"A-",IF((ROUND(TRUNC(('TRI-3'!DW52   ),2),0))=8,"B+",IF((ROUND(TRUNC(('TRI-3'!DW52 ),2),0))=7,"B-",IF((ROUND(TRUNC(('TRI-3'!DW52  ),2),0))=6,"C+",IF((ROUND(TRUNC(('TRI-3'!DW52  ),2),0))=5,"C-",IF((ROUND(TRUNC(('TRI-3'!DW52  ),2),0))=4,"D+",IF((ROUND(TRUNC(('TRI-3'!DW52 ),2),0))=3,"D-",IF((ROUND(TRUNC(('TRI-3'!DW52 ),2),0))=2,"E+",IF((ROUND(TRUNC(('TRI-3'!DW52  ),2),0))&lt;=1,"E-","")))))))))))</f>
        <v/>
      </c>
      <c r="DX52" s="51" t="str">
        <f>IF(OR('TRI-3'!DX52 ="",'TRI-3'!DX52&lt;0,'TRI-3'!DX52  &gt;10),"",IF((ROUND(TRUNC(('TRI-3'!DX52  ),2),0))=10,"A+",IF((ROUND(TRUNC(('TRI-3'!DX52  ),2),0))=9,"A-",IF((ROUND(TRUNC(('TRI-3'!DX52   ),2),0))=8,"B+",IF((ROUND(TRUNC(('TRI-3'!DX52 ),2),0))=7,"B-",IF((ROUND(TRUNC(('TRI-3'!DX52  ),2),0))=6,"C+",IF((ROUND(TRUNC(('TRI-3'!DX52  ),2),0))=5,"C-",IF((ROUND(TRUNC(('TRI-3'!DX52  ),2),0))=4,"D+",IF((ROUND(TRUNC(('TRI-3'!DX52 ),2),0))=3,"D-",IF((ROUND(TRUNC(('TRI-3'!DX52 ),2),0))=2,"E+",IF((ROUND(TRUNC(('TRI-3'!DX52  ),2),0))&lt;=1,"E-","")))))))))))</f>
        <v/>
      </c>
      <c r="DY52" s="51" t="str">
        <f>IF(OR('TRI-3'!DY52 ="",'TRI-3'!DY52&lt;0,'TRI-3'!DY52  &gt;10),"",IF((ROUND(TRUNC(('TRI-3'!DY52  ),2),0))=10,"A+",IF((ROUND(TRUNC(('TRI-3'!DY52  ),2),0))=9,"A-",IF((ROUND(TRUNC(('TRI-3'!DY52   ),2),0))=8,"B+",IF((ROUND(TRUNC(('TRI-3'!DY52 ),2),0))=7,"B-",IF((ROUND(TRUNC(('TRI-3'!DY52  ),2),0))=6,"C+",IF((ROUND(TRUNC(('TRI-3'!DY52  ),2),0))=5,"C-",IF((ROUND(TRUNC(('TRI-3'!DY52  ),2),0))=4,"D+",IF((ROUND(TRUNC(('TRI-3'!DY52 ),2),0))=3,"D-",IF((ROUND(TRUNC(('TRI-3'!DY52 ),2),0))=2,"E+",IF((ROUND(TRUNC(('TRI-3'!DY52  ),2),0))&lt;=1,"E-","")))))))))))</f>
        <v/>
      </c>
      <c r="DZ52" s="51" t="str">
        <f>IF(OR('TRI-3'!DZ52 ="",'TRI-3'!DZ52&lt;0,'TRI-3'!DZ52  &gt;10),"",IF((ROUND(TRUNC(('TRI-3'!DZ52  ),2),0))=10,"A+",IF((ROUND(TRUNC(('TRI-3'!DZ52  ),2),0))=9,"A-",IF((ROUND(TRUNC(('TRI-3'!DZ52   ),2),0))=8,"B+",IF((ROUND(TRUNC(('TRI-3'!DZ52 ),2),0))=7,"B-",IF((ROUND(TRUNC(('TRI-3'!DZ52  ),2),0))=6,"C+",IF((ROUND(TRUNC(('TRI-3'!DZ52  ),2),0))=5,"C-",IF((ROUND(TRUNC(('TRI-3'!DZ52  ),2),0))=4,"D+",IF((ROUND(TRUNC(('TRI-3'!DZ52 ),2),0))=3,"D-",IF((ROUND(TRUNC(('TRI-3'!DZ52 ),2),0))=2,"E+",IF((ROUND(TRUNC(('TRI-3'!DZ52  ),2),0))&lt;=1,"E-","")))))))))))</f>
        <v/>
      </c>
      <c r="EA52" s="51" t="str">
        <f>IF(OR('TRI-3'!EA52 ="",'TRI-3'!EA52&lt;0,'TRI-3'!EA52  &gt;10),"",IF((ROUND(TRUNC(('TRI-3'!EA52  ),2),0))=10,"A+",IF((ROUND(TRUNC(('TRI-3'!EA52  ),2),0))=9,"A-",IF((ROUND(TRUNC(('TRI-3'!EA52   ),2),0))=8,"B+",IF((ROUND(TRUNC(('TRI-3'!EA52 ),2),0))=7,"B-",IF((ROUND(TRUNC(('TRI-3'!EA52  ),2),0))=6,"C+",IF((ROUND(TRUNC(('TRI-3'!EA52  ),2),0))=5,"C-",IF((ROUND(TRUNC(('TRI-3'!EA52  ),2),0))=4,"D+",IF((ROUND(TRUNC(('TRI-3'!EA52 ),2),0))=3,"D-",IF((ROUND(TRUNC(('TRI-3'!EA52 ),2),0))=2,"E+",IF((ROUND(TRUNC(('TRI-3'!EA52  ),2),0))&lt;=1,"E-","")))))))))))</f>
        <v/>
      </c>
      <c r="EB52" s="51" t="str">
        <f>IF(OR('TRI-3'!EB52 ="",'TRI-3'!EB52&lt;0,'TRI-3'!EB52  &gt;10),"",IF((ROUND(TRUNC(('TRI-3'!EB52  ),2),0))=10,"A+",IF((ROUND(TRUNC(('TRI-3'!EB52  ),2),0))=9,"A-",IF((ROUND(TRUNC(('TRI-3'!EB52   ),2),0))=8,"B+",IF((ROUND(TRUNC(('TRI-3'!EB52 ),2),0))=7,"B-",IF((ROUND(TRUNC(('TRI-3'!EB52  ),2),0))=6,"C+",IF((ROUND(TRUNC(('TRI-3'!EB52  ),2),0))=5,"C-",IF((ROUND(TRUNC(('TRI-3'!EB52  ),2),0))=4,"D+",IF((ROUND(TRUNC(('TRI-3'!EB52 ),2),0))=3,"D-",IF((ROUND(TRUNC(('TRI-3'!EB52 ),2),0))=2,"E+",IF((ROUND(TRUNC(('TRI-3'!EB52  ),2),0))&lt;=1,"E-","")))))))))))</f>
        <v/>
      </c>
      <c r="EC52" s="51" t="str">
        <f>IF(OR('TRI-3'!EC52 ="",'TRI-3'!EC52&lt;0,'TRI-3'!EC52  &gt;10),"",IF((ROUND(TRUNC(('TRI-3'!EC52  ),2),0))=10,"A+",IF((ROUND(TRUNC(('TRI-3'!EC52  ),2),0))=9,"A-",IF((ROUND(TRUNC(('TRI-3'!EC52   ),2),0))=8,"B+",IF((ROUND(TRUNC(('TRI-3'!EC52 ),2),0))=7,"B-",IF((ROUND(TRUNC(('TRI-3'!EC52  ),2),0))=6,"C+",IF((ROUND(TRUNC(('TRI-3'!EC52  ),2),0))=5,"C-",IF((ROUND(TRUNC(('TRI-3'!EC52  ),2),0))=4,"D+",IF((ROUND(TRUNC(('TRI-3'!EC52 ),2),0))=3,"D-",IF((ROUND(TRUNC(('TRI-3'!EC52 ),2),0))=2,"E+",IF((ROUND(TRUNC(('TRI-3'!EC52  ),2),0))&lt;=1,"E-","")))))))))))</f>
        <v/>
      </c>
      <c r="ED52" s="51" t="str">
        <f>IF(OR('TRI-3'!ED52 ="",'TRI-3'!ED52&lt;0,'TRI-3'!ED52  &gt;10),"",IF((ROUND(TRUNC(('TRI-3'!ED52  ),2),0))=10,"A+",IF((ROUND(TRUNC(('TRI-3'!ED52  ),2),0))=9,"A-",IF((ROUND(TRUNC(('TRI-3'!ED52   ),2),0))=8,"B+",IF((ROUND(TRUNC(('TRI-3'!ED52 ),2),0))=7,"B-",IF((ROUND(TRUNC(('TRI-3'!ED52  ),2),0))=6,"C+",IF((ROUND(TRUNC(('TRI-3'!ED52  ),2),0))=5,"C-",IF((ROUND(TRUNC(('TRI-3'!ED52  ),2),0))=4,"D+",IF((ROUND(TRUNC(('TRI-3'!ED52 ),2),0))=3,"D-",IF((ROUND(TRUNC(('TRI-3'!ED52 ),2),0))=2,"E+",IF((ROUND(TRUNC(('TRI-3'!ED52  ),2),0))&lt;=1,"E-","")))))))))))</f>
        <v/>
      </c>
      <c r="EE52" s="51" t="str">
        <f>IF(OR('TRI-3'!EE52 ="",'TRI-3'!EE52&lt;0,'TRI-3'!EE52  &gt;10),"",IF((ROUND(TRUNC(('TRI-3'!EE52  ),2),0))=10,"A+",IF((ROUND(TRUNC(('TRI-3'!EE52  ),2),0))=9,"A-",IF((ROUND(TRUNC(('TRI-3'!EE52   ),2),0))=8,"B+",IF((ROUND(TRUNC(('TRI-3'!EE52 ),2),0))=7,"B-",IF((ROUND(TRUNC(('TRI-3'!EE52  ),2),0))=6,"C+",IF((ROUND(TRUNC(('TRI-3'!EE52  ),2),0))=5,"C-",IF((ROUND(TRUNC(('TRI-3'!EE52  ),2),0))=4,"D+",IF((ROUND(TRUNC(('TRI-3'!EE52 ),2),0))=3,"D-",IF((ROUND(TRUNC(('TRI-3'!EE52 ),2),0))=2,"E+",IF((ROUND(TRUNC(('TRI-3'!EE52  ),2),0))&lt;=1,"E-","")))))))))))</f>
        <v/>
      </c>
      <c r="EF52" s="51" t="str">
        <f>IF(OR('TRI-3'!EF52 ="",'TRI-3'!EF52&lt;0,'TRI-3'!EF52  &gt;10),"",IF((ROUND(TRUNC(('TRI-3'!EF52  ),2),0))=10,"A+",IF((ROUND(TRUNC(('TRI-3'!EF52  ),2),0))=9,"A-",IF((ROUND(TRUNC(('TRI-3'!EF52   ),2),0))=8,"B+",IF((ROUND(TRUNC(('TRI-3'!EF52 ),2),0))=7,"B-",IF((ROUND(TRUNC(('TRI-3'!EF52  ),2),0))=6,"C+",IF((ROUND(TRUNC(('TRI-3'!EF52  ),2),0))=5,"C-",IF((ROUND(TRUNC(('TRI-3'!EF52  ),2),0))=4,"D+",IF((ROUND(TRUNC(('TRI-3'!EF52 ),2),0))=3,"D-",IF((ROUND(TRUNC(('TRI-3'!EF52 ),2),0))=2,"E+",IF((ROUND(TRUNC(('TRI-3'!EF52  ),2),0))&lt;=1,"E-","")))))))))))</f>
        <v/>
      </c>
      <c r="EG52" s="51" t="str">
        <f>IF(OR('TRI-3'!EG52 ="",'TRI-3'!EG52&lt;0,'TRI-3'!EG52  &gt;10),"",IF((ROUND(TRUNC(('TRI-3'!EG52  ),2),0))=10,"A+",IF((ROUND(TRUNC(('TRI-3'!EG52  ),2),0))=9,"A-",IF((ROUND(TRUNC(('TRI-3'!EG52   ),2),0))=8,"B+",IF((ROUND(TRUNC(('TRI-3'!EG52 ),2),0))=7,"B-",IF((ROUND(TRUNC(('TRI-3'!EG52  ),2),0))=6,"C+",IF((ROUND(TRUNC(('TRI-3'!EG52  ),2),0))=5,"C-",IF((ROUND(TRUNC(('TRI-3'!EG52  ),2),0))=4,"D+",IF((ROUND(TRUNC(('TRI-3'!EG52 ),2),0))=3,"D-",IF((ROUND(TRUNC(('TRI-3'!EG52 ),2),0))=2,"E+",IF((ROUND(TRUNC(('TRI-3'!EG52  ),2),0))&lt;=1,"E-","")))))))))))</f>
        <v/>
      </c>
      <c r="EH52" s="51" t="str">
        <f>IF(OR('TRI-3'!EH52 ="",'TRI-3'!EH52&lt;0,'TRI-3'!EH52  &gt;10),"",IF((ROUND(TRUNC(('TRI-3'!EH52  ),2),0))=10,"A+",IF((ROUND(TRUNC(('TRI-3'!EH52  ),2),0))=9,"A-",IF((ROUND(TRUNC(('TRI-3'!EH52   ),2),0))=8,"B+",IF((ROUND(TRUNC(('TRI-3'!EH52 ),2),0))=7,"B-",IF((ROUND(TRUNC(('TRI-3'!EH52  ),2),0))=6,"C+",IF((ROUND(TRUNC(('TRI-3'!EH52  ),2),0))=5,"C-",IF((ROUND(TRUNC(('TRI-3'!EH52  ),2),0))=4,"D+",IF((ROUND(TRUNC(('TRI-3'!EH52 ),2),0))=3,"D-",IF((ROUND(TRUNC(('TRI-3'!EH52 ),2),0))=2,"E+",IF((ROUND(TRUNC(('TRI-3'!EH52  ),2),0))&lt;=1,"E-","")))))))))))</f>
        <v/>
      </c>
      <c r="EI52" s="51" t="str">
        <f>IF(OR('TRI-3'!EI52 ="",'TRI-3'!EI52&lt;0,'TRI-3'!EI52  &gt;10),"",IF((ROUND(TRUNC(('TRI-3'!EI52  ),2),0))=10,"A+",IF((ROUND(TRUNC(('TRI-3'!EI52  ),2),0))=9,"A-",IF((ROUND(TRUNC(('TRI-3'!EI52   ),2),0))=8,"B+",IF((ROUND(TRUNC(('TRI-3'!EI52 ),2),0))=7,"B-",IF((ROUND(TRUNC(('TRI-3'!EI52  ),2),0))=6,"C+",IF((ROUND(TRUNC(('TRI-3'!EI52  ),2),0))=5,"C-",IF((ROUND(TRUNC(('TRI-3'!EI52  ),2),0))=4,"D+",IF((ROUND(TRUNC(('TRI-3'!EI52 ),2),0))=3,"D-",IF((ROUND(TRUNC(('TRI-3'!EI52 ),2),0))=2,"E+",IF((ROUND(TRUNC(('TRI-3'!EI52  ),2),0))&lt;=1,"E-","")))))))))))</f>
        <v/>
      </c>
      <c r="EJ52" s="51" t="str">
        <f>IF(OR('TRI-3'!EJ52 ="",'TRI-3'!EJ52&lt;0,'TRI-3'!EJ52  &gt;10),"",IF((ROUND(TRUNC(('TRI-3'!EJ52  ),2),0))=10,"A+",IF((ROUND(TRUNC(('TRI-3'!EJ52  ),2),0))=9,"A-",IF((ROUND(TRUNC(('TRI-3'!EJ52   ),2),0))=8,"B+",IF((ROUND(TRUNC(('TRI-3'!EJ52 ),2),0))=7,"B-",IF((ROUND(TRUNC(('TRI-3'!EJ52  ),2),0))=6,"C+",IF((ROUND(TRUNC(('TRI-3'!EJ52  ),2),0))=5,"C-",IF((ROUND(TRUNC(('TRI-3'!EJ52  ),2),0))=4,"D+",IF((ROUND(TRUNC(('TRI-3'!EJ52 ),2),0))=3,"D-",IF((ROUND(TRUNC(('TRI-3'!EJ52 ),2),0))=2,"E+",IF((ROUND(TRUNC(('TRI-3'!EJ52  ),2),0))&lt;=1,"E-","")))))))))))</f>
        <v/>
      </c>
      <c r="EK52" s="51" t="str">
        <f>IF(OR('TRI-3'!EK52 ="",'TRI-3'!EK52&lt;0,'TRI-3'!EK52  &gt;10),"",IF((ROUND(TRUNC(('TRI-3'!EK52  ),2),0))=10,"A+",IF((ROUND(TRUNC(('TRI-3'!EK52  ),2),0))=9,"A-",IF((ROUND(TRUNC(('TRI-3'!EK52   ),2),0))=8,"B+",IF((ROUND(TRUNC(('TRI-3'!EK52 ),2),0))=7,"B-",IF((ROUND(TRUNC(('TRI-3'!EK52  ),2),0))=6,"C+",IF((ROUND(TRUNC(('TRI-3'!EK52  ),2),0))=5,"C-",IF((ROUND(TRUNC(('TRI-3'!EK52  ),2),0))=4,"D+",IF((ROUND(TRUNC(('TRI-3'!EK52 ),2),0))=3,"D-",IF((ROUND(TRUNC(('TRI-3'!EK52 ),2),0))=2,"E+",IF((ROUND(TRUNC(('TRI-3'!EK52  ),2),0))&lt;=1,"E-","")))))))))))</f>
        <v/>
      </c>
      <c r="EL52" s="51" t="str">
        <f>IF(OR('TRI-3'!EL52 ="",'TRI-3'!EL52&lt;0,'TRI-3'!EL52  &gt;10),"",IF((ROUND(TRUNC(('TRI-3'!EL52  ),2),0))=10,"A+",IF((ROUND(TRUNC(('TRI-3'!EL52  ),2),0))=9,"A-",IF((ROUND(TRUNC(('TRI-3'!EL52   ),2),0))=8,"B+",IF((ROUND(TRUNC(('TRI-3'!EL52 ),2),0))=7,"B-",IF((ROUND(TRUNC(('TRI-3'!EL52  ),2),0))=6,"C+",IF((ROUND(TRUNC(('TRI-3'!EL52  ),2),0))=5,"C-",IF((ROUND(TRUNC(('TRI-3'!EL52  ),2),0))=4,"D+",IF((ROUND(TRUNC(('TRI-3'!EL52 ),2),0))=3,"D-",IF((ROUND(TRUNC(('TRI-3'!EL52 ),2),0))=2,"E+",IF((ROUND(TRUNC(('TRI-3'!EL52  ),2),0))&lt;=1,"E-","")))))))))))</f>
        <v/>
      </c>
      <c r="EM52" s="51" t="str">
        <f>IF(OR('TRI-3'!EM52 ="",'TRI-3'!EM52&lt;0,'TRI-3'!EM52  &gt;10),"",IF((ROUND(TRUNC(('TRI-3'!EM52  ),2),0))=10,"A+",IF((ROUND(TRUNC(('TRI-3'!EM52  ),2),0))=9,"A-",IF((ROUND(TRUNC(('TRI-3'!EM52   ),2),0))=8,"B+",IF((ROUND(TRUNC(('TRI-3'!EM52 ),2),0))=7,"B-",IF((ROUND(TRUNC(('TRI-3'!EM52  ),2),0))=6,"C+",IF((ROUND(TRUNC(('TRI-3'!EM52  ),2),0))=5,"C-",IF((ROUND(TRUNC(('TRI-3'!EM52  ),2),0))=4,"D+",IF((ROUND(TRUNC(('TRI-3'!EM52 ),2),0))=3,"D-",IF((ROUND(TRUNC(('TRI-3'!EM52 ),2),0))=2,"E+",IF((ROUND(TRUNC(('TRI-3'!EM52  ),2),0))&lt;=1,"E-","")))))))))))</f>
        <v/>
      </c>
      <c r="EN52" s="51" t="str">
        <f>IF(OR('TRI-3'!EN52 ="",'TRI-3'!EN52&lt;0,'TRI-3'!EN52  &gt;10),"",IF((ROUND(TRUNC(('TRI-3'!EN52  ),2),0))=10,"A+",IF((ROUND(TRUNC(('TRI-3'!EN52  ),2),0))=9,"A-",IF((ROUND(TRUNC(('TRI-3'!EN52   ),2),0))=8,"B+",IF((ROUND(TRUNC(('TRI-3'!EN52 ),2),0))=7,"B-",IF((ROUND(TRUNC(('TRI-3'!EN52  ),2),0))=6,"C+",IF((ROUND(TRUNC(('TRI-3'!EN52  ),2),0))=5,"C-",IF((ROUND(TRUNC(('TRI-3'!EN52  ),2),0))=4,"D+",IF((ROUND(TRUNC(('TRI-3'!EN52 ),2),0))=3,"D-",IF((ROUND(TRUNC(('TRI-3'!EN52 ),2),0))=2,"E+",IF((ROUND(TRUNC(('TRI-3'!EN52  ),2),0))&lt;=1,"E-","")))))))))))</f>
        <v/>
      </c>
      <c r="EO52" s="51" t="str">
        <f>IF(OR('TRI-3'!EO52 ="",'TRI-3'!EO52&lt;0,'TRI-3'!EO52  &gt;10),"",IF((ROUND(TRUNC(('TRI-3'!EO52  ),2),0))=10,"A+",IF((ROUND(TRUNC(('TRI-3'!EO52  ),2),0))=9,"A-",IF((ROUND(TRUNC(('TRI-3'!EO52   ),2),0))=8,"B+",IF((ROUND(TRUNC(('TRI-3'!EO52 ),2),0))=7,"B-",IF((ROUND(TRUNC(('TRI-3'!EO52  ),2),0))=6,"C+",IF((ROUND(TRUNC(('TRI-3'!EO52  ),2),0))=5,"C-",IF((ROUND(TRUNC(('TRI-3'!EO52  ),2),0))=4,"D+",IF((ROUND(TRUNC(('TRI-3'!EO52 ),2),0))=3,"D-",IF((ROUND(TRUNC(('TRI-3'!EO52 ),2),0))=2,"E+",IF((ROUND(TRUNC(('TRI-3'!EO52  ),2),0))&lt;=1,"E-","")))))))))))</f>
        <v/>
      </c>
      <c r="EP52" s="51" t="str">
        <f>IF(OR('TRI-3'!EP52 ="",'TRI-3'!EP52&lt;0,'TRI-3'!EP52  &gt;10),"",IF((ROUND(TRUNC(('TRI-3'!EP52  ),2),0))=10,"A+",IF((ROUND(TRUNC(('TRI-3'!EP52  ),2),0))=9,"A-",IF((ROUND(TRUNC(('TRI-3'!EP52   ),2),0))=8,"B+",IF((ROUND(TRUNC(('TRI-3'!EP52 ),2),0))=7,"B-",IF((ROUND(TRUNC(('TRI-3'!EP52  ),2),0))=6,"C+",IF((ROUND(TRUNC(('TRI-3'!EP52  ),2),0))=5,"C-",IF((ROUND(TRUNC(('TRI-3'!EP52  ),2),0))=4,"D+",IF((ROUND(TRUNC(('TRI-3'!EP52 ),2),0))=3,"D-",IF((ROUND(TRUNC(('TRI-3'!EP52 ),2),0))=2,"E+",IF((ROUND(TRUNC(('TRI-3'!EP52  ),2),0))&lt;=1,"E-","")))))))))))</f>
        <v/>
      </c>
      <c r="EQ52" s="51" t="str">
        <f>IF(OR('TRI-3'!EQ52 ="",'TRI-3'!EQ52&lt;0,'TRI-3'!EQ52  &gt;10),"",IF((ROUND(TRUNC(('TRI-3'!EQ52  ),2),0))=10,"A+",IF((ROUND(TRUNC(('TRI-3'!EQ52  ),2),0))=9,"A-",IF((ROUND(TRUNC(('TRI-3'!EQ52   ),2),0))=8,"B+",IF((ROUND(TRUNC(('TRI-3'!EQ52 ),2),0))=7,"B-",IF((ROUND(TRUNC(('TRI-3'!EQ52  ),2),0))=6,"C+",IF((ROUND(TRUNC(('TRI-3'!EQ52  ),2),0))=5,"C-",IF((ROUND(TRUNC(('TRI-3'!EQ52  ),2),0))=4,"D+",IF((ROUND(TRUNC(('TRI-3'!EQ52 ),2),0))=3,"D-",IF((ROUND(TRUNC(('TRI-3'!EQ52 ),2),0))=2,"E+",IF((ROUND(TRUNC(('TRI-3'!EQ52  ),2),0))&lt;=1,"E-","")))))))))))</f>
        <v/>
      </c>
      <c r="ER52" s="51" t="str">
        <f>IF(OR('TRI-3'!ER52 ="",'TRI-3'!ER52&lt;0,'TRI-3'!ER52  &gt;10),"",IF((ROUND(TRUNC(('TRI-3'!ER52  ),2),0))=10,"A+",IF((ROUND(TRUNC(('TRI-3'!ER52  ),2),0))=9,"A-",IF((ROUND(TRUNC(('TRI-3'!ER52   ),2),0))=8,"B+",IF((ROUND(TRUNC(('TRI-3'!ER52 ),2),0))=7,"B-",IF((ROUND(TRUNC(('TRI-3'!ER52  ),2),0))=6,"C+",IF((ROUND(TRUNC(('TRI-3'!ER52  ),2),0))=5,"C-",IF((ROUND(TRUNC(('TRI-3'!ER52  ),2),0))=4,"D+",IF((ROUND(TRUNC(('TRI-3'!ER52 ),2),0))=3,"D-",IF((ROUND(TRUNC(('TRI-3'!ER52 ),2),0))=2,"E+",IF((ROUND(TRUNC(('TRI-3'!ER52  ),2),0))&lt;=1,"E-","")))))))))))</f>
        <v/>
      </c>
      <c r="ES52" s="51" t="str">
        <f>IF(OR('TRI-3'!ES52 ="",'TRI-3'!ES52&lt;0,'TRI-3'!ES52  &gt;10),"",IF((ROUND(TRUNC(('TRI-3'!ES52  ),2),0))=10,"A+",IF((ROUND(TRUNC(('TRI-3'!ES52  ),2),0))=9,"A-",IF((ROUND(TRUNC(('TRI-3'!ES52   ),2),0))=8,"B+",IF((ROUND(TRUNC(('TRI-3'!ES52 ),2),0))=7,"B-",IF((ROUND(TRUNC(('TRI-3'!ES52  ),2),0))=6,"C+",IF((ROUND(TRUNC(('TRI-3'!ES52  ),2),0))=5,"C-",IF((ROUND(TRUNC(('TRI-3'!ES52  ),2),0))=4,"D+",IF((ROUND(TRUNC(('TRI-3'!ES52 ),2),0))=3,"D-",IF((ROUND(TRUNC(('TRI-3'!ES52 ),2),0))=2,"E+",IF((ROUND(TRUNC(('TRI-3'!ES52  ),2),0))&lt;=1,"E-","")))))))))))</f>
        <v/>
      </c>
      <c r="ET52" s="51" t="str">
        <f>IF('TRI-3'!ET52 ="","",'TRI-3'!ET52 )</f>
        <v/>
      </c>
      <c r="EU52" s="51" t="str">
        <f>IF('TRI-3'!EU52 ="","",'TRI-3'!EU52 )</f>
        <v/>
      </c>
      <c r="EV52" s="51" t="str">
        <f>IF('TRI-3'!EV52 ="","",'TRI-3'!EV52 )</f>
        <v/>
      </c>
      <c r="EW52" s="51" t="str">
        <f>IF('TRI-3'!EW52 ="","",'TRI-3'!EW52 )</f>
        <v/>
      </c>
      <c r="EX52" s="51" t="str">
        <f>IF('TRI-3'!EX52 ="","",'TRI-3'!EX52 )</f>
        <v/>
      </c>
      <c r="EY52" s="51" t="str">
        <f>IF('TRI-3'!EY52 ="","",'TRI-3'!EY52 )</f>
        <v/>
      </c>
      <c r="EZ52" s="51" t="str">
        <f>IF('TRI-3'!EZ52 ="","",'TRI-3'!EZ52 )</f>
        <v/>
      </c>
      <c r="FA52" s="51" t="str">
        <f>IF('TRI-3'!FA52 ="","",'TRI-3'!FA52 )</f>
        <v/>
      </c>
      <c r="FB52" s="51" t="str">
        <f>IF('TRI-3'!FB52 ="","",'TRI-3'!FB52 )</f>
        <v/>
      </c>
      <c r="FC52" s="51" t="str">
        <f>IF('TRI-3'!FC52 ="","",'TRI-3'!FC52 )</f>
        <v/>
      </c>
      <c r="FD52" s="51">
        <f>IF('TRI-3'!FD52 ="","",'TRI-3'!FD52 )</f>
        <v>0</v>
      </c>
      <c r="FE52" s="51" t="str">
        <f>IF('TRI-3'!FE52 ="","",'TRI-3'!FE52 )</f>
        <v/>
      </c>
      <c r="FF52" s="51" t="str">
        <f>IF('TRI-3'!FF52 ="","",'TRI-3'!FF52 )</f>
        <v/>
      </c>
      <c r="FG52" s="51" t="str">
        <f>IF('TRI-3'!FG52 ="","",'TRI-3'!FG52 )</f>
        <v/>
      </c>
      <c r="FH52" s="51" t="str">
        <f>IF('TRI-3'!FH52 ="","",'TRI-3'!FH52 )</f>
        <v/>
      </c>
    </row>
    <row r="53" spans="2:164" ht="21" hidden="1" customHeight="1">
      <c r="B53" s="53">
        <v>36</v>
      </c>
      <c r="C53" s="272" t="str">
        <f>IF(NOTAS!XBX56&lt;&gt;"",NOTAS!XBX56,"")</f>
        <v/>
      </c>
      <c r="D53" s="273"/>
      <c r="E53" s="273"/>
      <c r="F53" s="274"/>
      <c r="G53" s="51" t="str">
        <f>IF(OR('TRI-3'!G53 ="",'TRI-3'!G53&lt;0,'TRI-3'!G53  &gt;10),"",IF((ROUND(TRUNC(('TRI-3'!G53  ),2),0))=10,"A+",IF((ROUND(TRUNC(('TRI-3'!G53  ),2),0))=9,"A-",IF((ROUND(TRUNC(('TRI-3'!G53   ),2),0))=8,"B+",IF((ROUND(TRUNC(('TRI-3'!G53 ),2),0))=7,"B-",IF((ROUND(TRUNC(('TRI-3'!G53  ),2),0))=6,"C+",IF((ROUND(TRUNC(('TRI-3'!G53  ),2),0))=5,"C-",IF((ROUND(TRUNC(('TRI-3'!G53  ),2),0))=4,"D+",IF((ROUND(TRUNC(('TRI-3'!G53 ),2),0))=3,"D-",IF((ROUND(TRUNC(('TRI-3'!G53 ),2),0))=2,"E+",IF((ROUND(TRUNC(('TRI-3'!G53  ),2),0))&lt;=1,"E-","")))))))))))</f>
        <v/>
      </c>
      <c r="H53" s="51" t="str">
        <f>IF(OR('TRI-3'!H53 ="",'TRI-3'!H53&lt;0,'TRI-3'!H53  &gt;10),"",IF((ROUND(TRUNC(('TRI-3'!H53  ),2),0))=10,"A+",IF((ROUND(TRUNC(('TRI-3'!H53  ),2),0))=9,"A-",IF((ROUND(TRUNC(('TRI-3'!H53   ),2),0))=8,"B+",IF((ROUND(TRUNC(('TRI-3'!H53 ),2),0))=7,"B-",IF((ROUND(TRUNC(('TRI-3'!H53  ),2),0))=6,"C+",IF((ROUND(TRUNC(('TRI-3'!H53  ),2),0))=5,"C-",IF((ROUND(TRUNC(('TRI-3'!H53  ),2),0))=4,"D+",IF((ROUND(TRUNC(('TRI-3'!H53 ),2),0))=3,"D-",IF((ROUND(TRUNC(('TRI-3'!H53 ),2),0))=2,"E+",IF((ROUND(TRUNC(('TRI-3'!H53  ),2),0))&lt;=1,"E-","")))))))))))</f>
        <v/>
      </c>
      <c r="I53" s="51" t="str">
        <f>IF(OR('TRI-3'!I53 ="",'TRI-3'!I53&lt;0,'TRI-3'!I53  &gt;10),"",IF((ROUND(TRUNC(('TRI-3'!I53  ),2),0))=10,"A+",IF((ROUND(TRUNC(('TRI-3'!I53  ),2),0))=9,"A-",IF((ROUND(TRUNC(('TRI-3'!I53   ),2),0))=8,"B+",IF((ROUND(TRUNC(('TRI-3'!I53 ),2),0))=7,"B-",IF((ROUND(TRUNC(('TRI-3'!I53  ),2),0))=6,"C+",IF((ROUND(TRUNC(('TRI-3'!I53  ),2),0))=5,"C-",IF((ROUND(TRUNC(('TRI-3'!I53  ),2),0))=4,"D+",IF((ROUND(TRUNC(('TRI-3'!I53 ),2),0))=3,"D-",IF((ROUND(TRUNC(('TRI-3'!I53 ),2),0))=2,"E+",IF((ROUND(TRUNC(('TRI-3'!I53  ),2),0))&lt;=1,"E-","")))))))))))</f>
        <v/>
      </c>
      <c r="J53" s="51" t="str">
        <f>IF(OR('TRI-3'!J53 ="",'TRI-3'!J53&lt;0,'TRI-3'!J53  &gt;10),"",IF((ROUND(TRUNC(('TRI-3'!J53  ),2),0))=10,"A+",IF((ROUND(TRUNC(('TRI-3'!J53  ),2),0))=9,"A-",IF((ROUND(TRUNC(('TRI-3'!J53   ),2),0))=8,"B+",IF((ROUND(TRUNC(('TRI-3'!J53 ),2),0))=7,"B-",IF((ROUND(TRUNC(('TRI-3'!J53  ),2),0))=6,"C+",IF((ROUND(TRUNC(('TRI-3'!J53  ),2),0))=5,"C-",IF((ROUND(TRUNC(('TRI-3'!J53  ),2),0))=4,"D+",IF((ROUND(TRUNC(('TRI-3'!J53 ),2),0))=3,"D-",IF((ROUND(TRUNC(('TRI-3'!J53 ),2),0))=2,"E+",IF((ROUND(TRUNC(('TRI-3'!J53  ),2),0))&lt;=1,"E-","")))))))))))</f>
        <v/>
      </c>
      <c r="K53" s="51" t="str">
        <f>IF(OR('TRI-3'!K53 ="",'TRI-3'!K53&lt;0,'TRI-3'!K53  &gt;10),"",IF((ROUND(TRUNC(('TRI-3'!K53  ),2),0))=10,"A+",IF((ROUND(TRUNC(('TRI-3'!K53  ),2),0))=9,"A-",IF((ROUND(TRUNC(('TRI-3'!K53   ),2),0))=8,"B+",IF((ROUND(TRUNC(('TRI-3'!K53 ),2),0))=7,"B-",IF((ROUND(TRUNC(('TRI-3'!K53  ),2),0))=6,"C+",IF((ROUND(TRUNC(('TRI-3'!K53  ),2),0))=5,"C-",IF((ROUND(TRUNC(('TRI-3'!K53  ),2),0))=4,"D+",IF((ROUND(TRUNC(('TRI-3'!K53 ),2),0))=3,"D-",IF((ROUND(TRUNC(('TRI-3'!K53 ),2),0))=2,"E+",IF((ROUND(TRUNC(('TRI-3'!K53  ),2),0))&lt;=1,"E-","")))))))))))</f>
        <v/>
      </c>
      <c r="L53" s="51" t="str">
        <f>IF(OR('TRI-3'!L53 ="",'TRI-3'!L53&lt;0,'TRI-3'!L53  &gt;10),"",IF((ROUND(TRUNC(('TRI-3'!L53  ),2),0))=10,"A+",IF((ROUND(TRUNC(('TRI-3'!L53  ),2),0))=9,"A-",IF((ROUND(TRUNC(('TRI-3'!L53   ),2),0))=8,"B+",IF((ROUND(TRUNC(('TRI-3'!L53 ),2),0))=7,"B-",IF((ROUND(TRUNC(('TRI-3'!L53  ),2),0))=6,"C+",IF((ROUND(TRUNC(('TRI-3'!L53  ),2),0))=5,"C-",IF((ROUND(TRUNC(('TRI-3'!L53  ),2),0))=4,"D+",IF((ROUND(TRUNC(('TRI-3'!L53 ),2),0))=3,"D-",IF((ROUND(TRUNC(('TRI-3'!L53 ),2),0))=2,"E+",IF((ROUND(TRUNC(('TRI-3'!L53  ),2),0))&lt;=1,"E-","")))))))))))</f>
        <v/>
      </c>
      <c r="M53" s="51" t="str">
        <f>IF(OR('TRI-3'!M53 ="",'TRI-3'!M53&lt;0,'TRI-3'!M53  &gt;10),"",IF((ROUND(TRUNC(('TRI-3'!M53  ),2),0))=10,"A+",IF((ROUND(TRUNC(('TRI-3'!M53  ),2),0))=9,"A-",IF((ROUND(TRUNC(('TRI-3'!M53   ),2),0))=8,"B+",IF((ROUND(TRUNC(('TRI-3'!M53 ),2),0))=7,"B-",IF((ROUND(TRUNC(('TRI-3'!M53  ),2),0))=6,"C+",IF((ROUND(TRUNC(('TRI-3'!M53  ),2),0))=5,"C-",IF((ROUND(TRUNC(('TRI-3'!M53  ),2),0))=4,"D+",IF((ROUND(TRUNC(('TRI-3'!M53 ),2),0))=3,"D-",IF((ROUND(TRUNC(('TRI-3'!M53 ),2),0))=2,"E+",IF((ROUND(TRUNC(('TRI-3'!M53  ),2),0))&lt;=1,"E-","")))))))))))</f>
        <v/>
      </c>
      <c r="N53" s="51" t="str">
        <f>IF(OR('TRI-3'!N53 ="",'TRI-3'!N53&lt;0,'TRI-3'!N53  &gt;10),"",IF((ROUND(TRUNC(('TRI-3'!N53  ),2),0))=10,"A+",IF((ROUND(TRUNC(('TRI-3'!N53  ),2),0))=9,"A-",IF((ROUND(TRUNC(('TRI-3'!N53   ),2),0))=8,"B+",IF((ROUND(TRUNC(('TRI-3'!N53 ),2),0))=7,"B-",IF((ROUND(TRUNC(('TRI-3'!N53  ),2),0))=6,"C+",IF((ROUND(TRUNC(('TRI-3'!N53  ),2),0))=5,"C-",IF((ROUND(TRUNC(('TRI-3'!N53  ),2),0))=4,"D+",IF((ROUND(TRUNC(('TRI-3'!N53 ),2),0))=3,"D-",IF((ROUND(TRUNC(('TRI-3'!N53 ),2),0))=2,"E+",IF((ROUND(TRUNC(('TRI-3'!N53  ),2),0))&lt;=1,"E-","")))))))))))</f>
        <v/>
      </c>
      <c r="O53" s="51" t="str">
        <f>IF(OR('TRI-3'!O53 ="",'TRI-3'!O53&lt;0,'TRI-3'!O53  &gt;10),"",IF((ROUND(TRUNC(('TRI-3'!O53  ),2),0))=10,"A+",IF((ROUND(TRUNC(('TRI-3'!O53  ),2),0))=9,"A-",IF((ROUND(TRUNC(('TRI-3'!O53   ),2),0))=8,"B+",IF((ROUND(TRUNC(('TRI-3'!O53 ),2),0))=7,"B-",IF((ROUND(TRUNC(('TRI-3'!O53  ),2),0))=6,"C+",IF((ROUND(TRUNC(('TRI-3'!O53  ),2),0))=5,"C-",IF((ROUND(TRUNC(('TRI-3'!O53  ),2),0))=4,"D+",IF((ROUND(TRUNC(('TRI-3'!O53 ),2),0))=3,"D-",IF((ROUND(TRUNC(('TRI-3'!O53 ),2),0))=2,"E+",IF((ROUND(TRUNC(('TRI-3'!O53  ),2),0))&lt;=1,"E-","")))))))))))</f>
        <v/>
      </c>
      <c r="P53" s="51" t="str">
        <f>IF(OR('TRI-3'!P53 ="",'TRI-3'!P53&lt;0,'TRI-3'!P53  &gt;10),"",IF((ROUND(TRUNC(('TRI-3'!P53  ),2),0))=10,"A+",IF((ROUND(TRUNC(('TRI-3'!P53  ),2),0))=9,"A-",IF((ROUND(TRUNC(('TRI-3'!P53   ),2),0))=8,"B+",IF((ROUND(TRUNC(('TRI-3'!P53 ),2),0))=7,"B-",IF((ROUND(TRUNC(('TRI-3'!P53  ),2),0))=6,"C+",IF((ROUND(TRUNC(('TRI-3'!P53  ),2),0))=5,"C-",IF((ROUND(TRUNC(('TRI-3'!P53  ),2),0))=4,"D+",IF((ROUND(TRUNC(('TRI-3'!P53 ),2),0))=3,"D-",IF((ROUND(TRUNC(('TRI-3'!P53 ),2),0))=2,"E+",IF((ROUND(TRUNC(('TRI-3'!P53  ),2),0))&lt;=1,"E-","")))))))))))</f>
        <v/>
      </c>
      <c r="Q53" s="51" t="str">
        <f>IF(OR('TRI-3'!Q53 ="",'TRI-3'!Q53&lt;0,'TRI-3'!Q53  &gt;10),"",IF((ROUND(TRUNC(('TRI-3'!Q53  ),2),0))=10,"A+",IF((ROUND(TRUNC(('TRI-3'!Q53  ),2),0))=9,"A-",IF((ROUND(TRUNC(('TRI-3'!Q53   ),2),0))=8,"B+",IF((ROUND(TRUNC(('TRI-3'!Q53 ),2),0))=7,"B-",IF((ROUND(TRUNC(('TRI-3'!Q53  ),2),0))=6,"C+",IF((ROUND(TRUNC(('TRI-3'!Q53  ),2),0))=5,"C-",IF((ROUND(TRUNC(('TRI-3'!Q53  ),2),0))=4,"D+",IF((ROUND(TRUNC(('TRI-3'!Q53 ),2),0))=3,"D-",IF((ROUND(TRUNC(('TRI-3'!Q53 ),2),0))=2,"E+",IF((ROUND(TRUNC(('TRI-3'!Q53  ),2),0))&lt;=1,"E-","")))))))))))</f>
        <v/>
      </c>
      <c r="R53" s="51" t="str">
        <f>IF(OR('TRI-3'!R53 ="",'TRI-3'!R53&lt;0,'TRI-3'!R53  &gt;10),"",IF((ROUND(TRUNC(('TRI-3'!R53  ),2),0))=10,"A+",IF((ROUND(TRUNC(('TRI-3'!R53  ),2),0))=9,"A-",IF((ROUND(TRUNC(('TRI-3'!R53   ),2),0))=8,"B+",IF((ROUND(TRUNC(('TRI-3'!R53 ),2),0))=7,"B-",IF((ROUND(TRUNC(('TRI-3'!R53  ),2),0))=6,"C+",IF((ROUND(TRUNC(('TRI-3'!R53  ),2),0))=5,"C-",IF((ROUND(TRUNC(('TRI-3'!R53  ),2),0))=4,"D+",IF((ROUND(TRUNC(('TRI-3'!R53 ),2),0))=3,"D-",IF((ROUND(TRUNC(('TRI-3'!R53 ),2),0))=2,"E+",IF((ROUND(TRUNC(('TRI-3'!R53  ),2),0))&lt;=1,"E-","")))))))))))</f>
        <v/>
      </c>
      <c r="S53" s="51" t="str">
        <f>IF(OR('TRI-3'!S53 ="",'TRI-3'!S53&lt;0,'TRI-3'!S53  &gt;10),"",IF((ROUND(TRUNC(('TRI-3'!S53  ),2),0))=10,"A+",IF((ROUND(TRUNC(('TRI-3'!S53  ),2),0))=9,"A-",IF((ROUND(TRUNC(('TRI-3'!S53   ),2),0))=8,"B+",IF((ROUND(TRUNC(('TRI-3'!S53 ),2),0))=7,"B-",IF((ROUND(TRUNC(('TRI-3'!S53  ),2),0))=6,"C+",IF((ROUND(TRUNC(('TRI-3'!S53  ),2),0))=5,"C-",IF((ROUND(TRUNC(('TRI-3'!S53  ),2),0))=4,"D+",IF((ROUND(TRUNC(('TRI-3'!S53 ),2),0))=3,"D-",IF((ROUND(TRUNC(('TRI-3'!S53 ),2),0))=2,"E+",IF((ROUND(TRUNC(('TRI-3'!S53  ),2),0))&lt;=1,"E-","")))))))))))</f>
        <v/>
      </c>
      <c r="T53" s="51" t="str">
        <f>IF(OR('TRI-3'!T53 ="",'TRI-3'!T53&lt;0,'TRI-3'!T53  &gt;10),"",IF((ROUND(TRUNC(('TRI-3'!T53  ),2),0))=10,"A+",IF((ROUND(TRUNC(('TRI-3'!T53  ),2),0))=9,"A-",IF((ROUND(TRUNC(('TRI-3'!T53   ),2),0))=8,"B+",IF((ROUND(TRUNC(('TRI-3'!T53 ),2),0))=7,"B-",IF((ROUND(TRUNC(('TRI-3'!T53  ),2),0))=6,"C+",IF((ROUND(TRUNC(('TRI-3'!T53  ),2),0))=5,"C-",IF((ROUND(TRUNC(('TRI-3'!T53  ),2),0))=4,"D+",IF((ROUND(TRUNC(('TRI-3'!T53 ),2),0))=3,"D-",IF((ROUND(TRUNC(('TRI-3'!T53 ),2),0))=2,"E+",IF((ROUND(TRUNC(('TRI-3'!T53  ),2),0))&lt;=1,"E-","")))))))))))</f>
        <v/>
      </c>
      <c r="U53" s="51" t="str">
        <f>IF(OR('TRI-3'!U53 ="",'TRI-3'!U53&lt;0,'TRI-3'!U53  &gt;10),"",IF((ROUND(TRUNC(('TRI-3'!U53  ),2),0))=10,"A+",IF((ROUND(TRUNC(('TRI-3'!U53  ),2),0))=9,"A-",IF((ROUND(TRUNC(('TRI-3'!U53   ),2),0))=8,"B+",IF((ROUND(TRUNC(('TRI-3'!U53 ),2),0))=7,"B-",IF((ROUND(TRUNC(('TRI-3'!U53  ),2),0))=6,"C+",IF((ROUND(TRUNC(('TRI-3'!U53  ),2),0))=5,"C-",IF((ROUND(TRUNC(('TRI-3'!U53  ),2),0))=4,"D+",IF((ROUND(TRUNC(('TRI-3'!U53 ),2),0))=3,"D-",IF((ROUND(TRUNC(('TRI-3'!U53 ),2),0))=2,"E+",IF((ROUND(TRUNC(('TRI-3'!U53  ),2),0))&lt;=1,"E-","")))))))))))</f>
        <v/>
      </c>
      <c r="V53" s="51" t="str">
        <f>IF(OR('TRI-3'!V53 ="",'TRI-3'!V53&lt;0,'TRI-3'!V53  &gt;10),"",IF((ROUND(TRUNC(('TRI-3'!V53  ),2),0))=10,"A+",IF((ROUND(TRUNC(('TRI-3'!V53  ),2),0))=9,"A-",IF((ROUND(TRUNC(('TRI-3'!V53   ),2),0))=8,"B+",IF((ROUND(TRUNC(('TRI-3'!V53 ),2),0))=7,"B-",IF((ROUND(TRUNC(('TRI-3'!V53  ),2),0))=6,"C+",IF((ROUND(TRUNC(('TRI-3'!V53  ),2),0))=5,"C-",IF((ROUND(TRUNC(('TRI-3'!V53  ),2),0))=4,"D+",IF((ROUND(TRUNC(('TRI-3'!V53 ),2),0))=3,"D-",IF((ROUND(TRUNC(('TRI-3'!V53 ),2),0))=2,"E+",IF((ROUND(TRUNC(('TRI-3'!V53  ),2),0))&lt;=1,"E-","")))))))))))</f>
        <v/>
      </c>
      <c r="W53" s="51" t="str">
        <f>IF(OR('TRI-3'!W53 ="",'TRI-3'!W53&lt;0,'TRI-3'!W53  &gt;10),"",IF((ROUND(TRUNC(('TRI-3'!W53  ),2),0))=10,"A+",IF((ROUND(TRUNC(('TRI-3'!W53  ),2),0))=9,"A-",IF((ROUND(TRUNC(('TRI-3'!W53   ),2),0))=8,"B+",IF((ROUND(TRUNC(('TRI-3'!W53 ),2),0))=7,"B-",IF((ROUND(TRUNC(('TRI-3'!W53  ),2),0))=6,"C+",IF((ROUND(TRUNC(('TRI-3'!W53  ),2),0))=5,"C-",IF((ROUND(TRUNC(('TRI-3'!W53  ),2),0))=4,"D+",IF((ROUND(TRUNC(('TRI-3'!W53 ),2),0))=3,"D-",IF((ROUND(TRUNC(('TRI-3'!W53 ),2),0))=2,"E+",IF((ROUND(TRUNC(('TRI-3'!W53  ),2),0))&lt;=1,"E-","")))))))))))</f>
        <v/>
      </c>
      <c r="X53" s="51" t="str">
        <f>IF(OR('TRI-3'!X53 ="",'TRI-3'!X53&lt;0,'TRI-3'!X53  &gt;10),"",IF((ROUND(TRUNC(('TRI-3'!X53  ),2),0))=10,"A+",IF((ROUND(TRUNC(('TRI-3'!X53  ),2),0))=9,"A-",IF((ROUND(TRUNC(('TRI-3'!X53   ),2),0))=8,"B+",IF((ROUND(TRUNC(('TRI-3'!X53 ),2),0))=7,"B-",IF((ROUND(TRUNC(('TRI-3'!X53  ),2),0))=6,"C+",IF((ROUND(TRUNC(('TRI-3'!X53  ),2),0))=5,"C-",IF((ROUND(TRUNC(('TRI-3'!X53  ),2),0))=4,"D+",IF((ROUND(TRUNC(('TRI-3'!X53 ),2),0))=3,"D-",IF((ROUND(TRUNC(('TRI-3'!X53 ),2),0))=2,"E+",IF((ROUND(TRUNC(('TRI-3'!X53  ),2),0))&lt;=1,"E-","")))))))))))</f>
        <v/>
      </c>
      <c r="Y53" s="51" t="str">
        <f>IF(OR('TRI-3'!Y53 ="",'TRI-3'!Y53&lt;0,'TRI-3'!Y53  &gt;10),"",IF((ROUND(TRUNC(('TRI-3'!Y53  ),2),0))=10,"A+",IF((ROUND(TRUNC(('TRI-3'!Y53  ),2),0))=9,"A-",IF((ROUND(TRUNC(('TRI-3'!Y53   ),2),0))=8,"B+",IF((ROUND(TRUNC(('TRI-3'!Y53 ),2),0))=7,"B-",IF((ROUND(TRUNC(('TRI-3'!Y53  ),2),0))=6,"C+",IF((ROUND(TRUNC(('TRI-3'!Y53  ),2),0))=5,"C-",IF((ROUND(TRUNC(('TRI-3'!Y53  ),2),0))=4,"D+",IF((ROUND(TRUNC(('TRI-3'!Y53 ),2),0))=3,"D-",IF((ROUND(TRUNC(('TRI-3'!Y53 ),2),0))=2,"E+",IF((ROUND(TRUNC(('TRI-3'!Y53  ),2),0))&lt;=1,"E-","")))))))))))</f>
        <v/>
      </c>
      <c r="Z53" s="51" t="str">
        <f>IF(OR('TRI-3'!Z53 ="",'TRI-3'!Z53&lt;0,'TRI-3'!Z53  &gt;10),"",IF((ROUND(TRUNC(('TRI-3'!Z53  ),2),0))=10,"A+",IF((ROUND(TRUNC(('TRI-3'!Z53  ),2),0))=9,"A-",IF((ROUND(TRUNC(('TRI-3'!Z53   ),2),0))=8,"B+",IF((ROUND(TRUNC(('TRI-3'!Z53 ),2),0))=7,"B-",IF((ROUND(TRUNC(('TRI-3'!Z53  ),2),0))=6,"C+",IF((ROUND(TRUNC(('TRI-3'!Z53  ),2),0))=5,"C-",IF((ROUND(TRUNC(('TRI-3'!Z53  ),2),0))=4,"D+",IF((ROUND(TRUNC(('TRI-3'!Z53 ),2),0))=3,"D-",IF((ROUND(TRUNC(('TRI-3'!Z53 ),2),0))=2,"E+",IF((ROUND(TRUNC(('TRI-3'!Z53  ),2),0))&lt;=1,"E-","")))))))))))</f>
        <v/>
      </c>
      <c r="AA53" s="51" t="str">
        <f>IF(OR('TRI-3'!AA53 ="",'TRI-3'!AA53&lt;0,'TRI-3'!AA53  &gt;10),"",IF((ROUND(TRUNC(('TRI-3'!AA53  ),2),0))=10,"A+",IF((ROUND(TRUNC(('TRI-3'!AA53  ),2),0))=9,"A-",IF((ROUND(TRUNC(('TRI-3'!AA53   ),2),0))=8,"B+",IF((ROUND(TRUNC(('TRI-3'!AA53 ),2),0))=7,"B-",IF((ROUND(TRUNC(('TRI-3'!AA53  ),2),0))=6,"C+",IF((ROUND(TRUNC(('TRI-3'!AA53  ),2),0))=5,"C-",IF((ROUND(TRUNC(('TRI-3'!AA53  ),2),0))=4,"D+",IF((ROUND(TRUNC(('TRI-3'!AA53 ),2),0))=3,"D-",IF((ROUND(TRUNC(('TRI-3'!AA53 ),2),0))=2,"E+",IF((ROUND(TRUNC(('TRI-3'!AA53  ),2),0))&lt;=1,"E-","")))))))))))</f>
        <v/>
      </c>
      <c r="AB53" s="51" t="str">
        <f>IF(OR('TRI-3'!AB53 ="",'TRI-3'!AB53&lt;0,'TRI-3'!AB53  &gt;10),"",IF((ROUND(TRUNC(('TRI-3'!AB53  ),2),0))=10,"A+",IF((ROUND(TRUNC(('TRI-3'!AB53  ),2),0))=9,"A-",IF((ROUND(TRUNC(('TRI-3'!AB53   ),2),0))=8,"B+",IF((ROUND(TRUNC(('TRI-3'!AB53 ),2),0))=7,"B-",IF((ROUND(TRUNC(('TRI-3'!AB53  ),2),0))=6,"C+",IF((ROUND(TRUNC(('TRI-3'!AB53  ),2),0))=5,"C-",IF((ROUND(TRUNC(('TRI-3'!AB53  ),2),0))=4,"D+",IF((ROUND(TRUNC(('TRI-3'!AB53 ),2),0))=3,"D-",IF((ROUND(TRUNC(('TRI-3'!AB53 ),2),0))=2,"E+",IF((ROUND(TRUNC(('TRI-3'!AB53  ),2),0))&lt;=1,"E-","")))))))))))</f>
        <v/>
      </c>
      <c r="AC53" s="51" t="str">
        <f>IF(OR('TRI-3'!AC53 ="",'TRI-3'!AC53&lt;0,'TRI-3'!AC53  &gt;10),"",IF((ROUND(TRUNC(('TRI-3'!AC53  ),2),0))=10,"A+",IF((ROUND(TRUNC(('TRI-3'!AC53  ),2),0))=9,"A-",IF((ROUND(TRUNC(('TRI-3'!AC53   ),2),0))=8,"B+",IF((ROUND(TRUNC(('TRI-3'!AC53 ),2),0))=7,"B-",IF((ROUND(TRUNC(('TRI-3'!AC53  ),2),0))=6,"C+",IF((ROUND(TRUNC(('TRI-3'!AC53  ),2),0))=5,"C-",IF((ROUND(TRUNC(('TRI-3'!AC53  ),2),0))=4,"D+",IF((ROUND(TRUNC(('TRI-3'!AC53 ),2),0))=3,"D-",IF((ROUND(TRUNC(('TRI-3'!AC53 ),2),0))=2,"E+",IF((ROUND(TRUNC(('TRI-3'!AC53  ),2),0))&lt;=1,"E-","")))))))))))</f>
        <v/>
      </c>
      <c r="AD53" s="51" t="str">
        <f>IF(OR('TRI-3'!AD53 ="",'TRI-3'!AD53&lt;0,'TRI-3'!AD53  &gt;10),"",IF((ROUND(TRUNC(('TRI-3'!AD53  ),2),0))=10,"A+",IF((ROUND(TRUNC(('TRI-3'!AD53  ),2),0))=9,"A-",IF((ROUND(TRUNC(('TRI-3'!AD53   ),2),0))=8,"B+",IF((ROUND(TRUNC(('TRI-3'!AD53 ),2),0))=7,"B-",IF((ROUND(TRUNC(('TRI-3'!AD53  ),2),0))=6,"C+",IF((ROUND(TRUNC(('TRI-3'!AD53  ),2),0))=5,"C-",IF((ROUND(TRUNC(('TRI-3'!AD53  ),2),0))=4,"D+",IF((ROUND(TRUNC(('TRI-3'!AD53 ),2),0))=3,"D-",IF((ROUND(TRUNC(('TRI-3'!AD53 ),2),0))=2,"E+",IF((ROUND(TRUNC(('TRI-3'!AD53  ),2),0))&lt;=1,"E-","")))))))))))</f>
        <v/>
      </c>
      <c r="AE53" s="51" t="str">
        <f>IF(OR('TRI-3'!AE53 ="",'TRI-3'!AE53&lt;0,'TRI-3'!AE53  &gt;10),"",IF((ROUND(TRUNC(('TRI-3'!AE53  ),2),0))=10,"A+",IF((ROUND(TRUNC(('TRI-3'!AE53  ),2),0))=9,"A-",IF((ROUND(TRUNC(('TRI-3'!AE53   ),2),0))=8,"B+",IF((ROUND(TRUNC(('TRI-3'!AE53 ),2),0))=7,"B-",IF((ROUND(TRUNC(('TRI-3'!AE53  ),2),0))=6,"C+",IF((ROUND(TRUNC(('TRI-3'!AE53  ),2),0))=5,"C-",IF((ROUND(TRUNC(('TRI-3'!AE53  ),2),0))=4,"D+",IF((ROUND(TRUNC(('TRI-3'!AE53 ),2),0))=3,"D-",IF((ROUND(TRUNC(('TRI-3'!AE53 ),2),0))=2,"E+",IF((ROUND(TRUNC(('TRI-3'!AE53  ),2),0))&lt;=1,"E-","")))))))))))</f>
        <v/>
      </c>
      <c r="AF53" s="51" t="str">
        <f>IF(OR('TRI-3'!AF53 ="",'TRI-3'!AF53&lt;0,'TRI-3'!AF53  &gt;10),"",IF((ROUND(TRUNC(('TRI-3'!AF53  ),2),0))=10,"A+",IF((ROUND(TRUNC(('TRI-3'!AF53  ),2),0))=9,"A-",IF((ROUND(TRUNC(('TRI-3'!AF53   ),2),0))=8,"B+",IF((ROUND(TRUNC(('TRI-3'!AF53 ),2),0))=7,"B-",IF((ROUND(TRUNC(('TRI-3'!AF53  ),2),0))=6,"C+",IF((ROUND(TRUNC(('TRI-3'!AF53  ),2),0))=5,"C-",IF((ROUND(TRUNC(('TRI-3'!AF53  ),2),0))=4,"D+",IF((ROUND(TRUNC(('TRI-3'!AF53 ),2),0))=3,"D-",IF((ROUND(TRUNC(('TRI-3'!AF53 ),2),0))=2,"E+",IF((ROUND(TRUNC(('TRI-3'!AF53  ),2),0))&lt;=1,"E-","")))))))))))</f>
        <v/>
      </c>
      <c r="AG53" s="51" t="str">
        <f>IF(OR('TRI-3'!AG53 ="",'TRI-3'!AG53&lt;0,'TRI-3'!AG53  &gt;10),"",IF((ROUND(TRUNC(('TRI-3'!AG53  ),2),0))=10,"A+",IF((ROUND(TRUNC(('TRI-3'!AG53  ),2),0))=9,"A-",IF((ROUND(TRUNC(('TRI-3'!AG53   ),2),0))=8,"B+",IF((ROUND(TRUNC(('TRI-3'!AG53 ),2),0))=7,"B-",IF((ROUND(TRUNC(('TRI-3'!AG53  ),2),0))=6,"C+",IF((ROUND(TRUNC(('TRI-3'!AG53  ),2),0))=5,"C-",IF((ROUND(TRUNC(('TRI-3'!AG53  ),2),0))=4,"D+",IF((ROUND(TRUNC(('TRI-3'!AG53 ),2),0))=3,"D-",IF((ROUND(TRUNC(('TRI-3'!AG53 ),2),0))=2,"E+",IF((ROUND(TRUNC(('TRI-3'!AG53  ),2),0))&lt;=1,"E-","")))))))))))</f>
        <v/>
      </c>
      <c r="AH53" s="51" t="str">
        <f>IF(OR('TRI-3'!AH53 ="",'TRI-3'!AH53&lt;0,'TRI-3'!AH53  &gt;10),"",IF((ROUND(TRUNC(('TRI-3'!AH53  ),2),0))=10,"A+",IF((ROUND(TRUNC(('TRI-3'!AH53  ),2),0))=9,"A-",IF((ROUND(TRUNC(('TRI-3'!AH53   ),2),0))=8,"B+",IF((ROUND(TRUNC(('TRI-3'!AH53 ),2),0))=7,"B-",IF((ROUND(TRUNC(('TRI-3'!AH53  ),2),0))=6,"C+",IF((ROUND(TRUNC(('TRI-3'!AH53  ),2),0))=5,"C-",IF((ROUND(TRUNC(('TRI-3'!AH53  ),2),0))=4,"D+",IF((ROUND(TRUNC(('TRI-3'!AH53 ),2),0))=3,"D-",IF((ROUND(TRUNC(('TRI-3'!AH53 ),2),0))=2,"E+",IF((ROUND(TRUNC(('TRI-3'!AH53  ),2),0))&lt;=1,"E-","")))))))))))</f>
        <v/>
      </c>
      <c r="AI53" s="51" t="str">
        <f>IF(OR('TRI-3'!AI53 ="",'TRI-3'!AI53&lt;0,'TRI-3'!AI53  &gt;10),"",IF((ROUND(TRUNC(('TRI-3'!AI53  ),2),0))=10,"A+",IF((ROUND(TRUNC(('TRI-3'!AI53  ),2),0))=9,"A-",IF((ROUND(TRUNC(('TRI-3'!AI53   ),2),0))=8,"B+",IF((ROUND(TRUNC(('TRI-3'!AI53 ),2),0))=7,"B-",IF((ROUND(TRUNC(('TRI-3'!AI53  ),2),0))=6,"C+",IF((ROUND(TRUNC(('TRI-3'!AI53  ),2),0))=5,"C-",IF((ROUND(TRUNC(('TRI-3'!AI53  ),2),0))=4,"D+",IF((ROUND(TRUNC(('TRI-3'!AI53 ),2),0))=3,"D-",IF((ROUND(TRUNC(('TRI-3'!AI53 ),2),0))=2,"E+",IF((ROUND(TRUNC(('TRI-3'!AI53  ),2),0))&lt;=1,"E-","")))))))))))</f>
        <v/>
      </c>
      <c r="AJ53" s="51" t="str">
        <f>IF(OR('TRI-3'!AJ53 ="",'TRI-3'!AJ53&lt;0,'TRI-3'!AJ53  &gt;10),"",IF((ROUND(TRUNC(('TRI-3'!AJ53  ),2),0))=10,"A+",IF((ROUND(TRUNC(('TRI-3'!AJ53  ),2),0))=9,"A-",IF((ROUND(TRUNC(('TRI-3'!AJ53   ),2),0))=8,"B+",IF((ROUND(TRUNC(('TRI-3'!AJ53 ),2),0))=7,"B-",IF((ROUND(TRUNC(('TRI-3'!AJ53  ),2),0))=6,"C+",IF((ROUND(TRUNC(('TRI-3'!AJ53  ),2),0))=5,"C-",IF((ROUND(TRUNC(('TRI-3'!AJ53  ),2),0))=4,"D+",IF((ROUND(TRUNC(('TRI-3'!AJ53 ),2),0))=3,"D-",IF((ROUND(TRUNC(('TRI-3'!AJ53 ),2),0))=2,"E+",IF((ROUND(TRUNC(('TRI-3'!AJ53  ),2),0))&lt;=1,"E-","")))))))))))</f>
        <v/>
      </c>
      <c r="AK53" s="51" t="str">
        <f>IF(OR('TRI-3'!AK53 ="",'TRI-3'!AK53&lt;0,'TRI-3'!AK53  &gt;10),"",IF((ROUND(TRUNC(('TRI-3'!AK53  ),2),0))=10,"A+",IF((ROUND(TRUNC(('TRI-3'!AK53  ),2),0))=9,"A-",IF((ROUND(TRUNC(('TRI-3'!AK53   ),2),0))=8,"B+",IF((ROUND(TRUNC(('TRI-3'!AK53 ),2),0))=7,"B-",IF((ROUND(TRUNC(('TRI-3'!AK53  ),2),0))=6,"C+",IF((ROUND(TRUNC(('TRI-3'!AK53  ),2),0))=5,"C-",IF((ROUND(TRUNC(('TRI-3'!AK53  ),2),0))=4,"D+",IF((ROUND(TRUNC(('TRI-3'!AK53 ),2),0))=3,"D-",IF((ROUND(TRUNC(('TRI-3'!AK53 ),2),0))=2,"E+",IF((ROUND(TRUNC(('TRI-3'!AK53  ),2),0))&lt;=1,"E-","")))))))))))</f>
        <v/>
      </c>
      <c r="AL53" s="51" t="str">
        <f>IF(OR('TRI-3'!AL53 ="",'TRI-3'!AL53&lt;0,'TRI-3'!AL53  &gt;10),"",IF((ROUND(TRUNC(('TRI-3'!AL53  ),2),0))=10,"A+",IF((ROUND(TRUNC(('TRI-3'!AL53  ),2),0))=9,"A-",IF((ROUND(TRUNC(('TRI-3'!AL53   ),2),0))=8,"B+",IF((ROUND(TRUNC(('TRI-3'!AL53 ),2),0))=7,"B-",IF((ROUND(TRUNC(('TRI-3'!AL53  ),2),0))=6,"C+",IF((ROUND(TRUNC(('TRI-3'!AL53  ),2),0))=5,"C-",IF((ROUND(TRUNC(('TRI-3'!AL53  ),2),0))=4,"D+",IF((ROUND(TRUNC(('TRI-3'!AL53 ),2),0))=3,"D-",IF((ROUND(TRUNC(('TRI-3'!AL53 ),2),0))=2,"E+",IF((ROUND(TRUNC(('TRI-3'!AL53  ),2),0))&lt;=1,"E-","")))))))))))</f>
        <v/>
      </c>
      <c r="AM53" s="51" t="str">
        <f>IF(OR('TRI-3'!AM53 ="",'TRI-3'!AM53&lt;0,'TRI-3'!AM53  &gt;10),"",IF((ROUND(TRUNC(('TRI-3'!AM53  ),2),0))=10,"A+",IF((ROUND(TRUNC(('TRI-3'!AM53  ),2),0))=9,"A-",IF((ROUND(TRUNC(('TRI-3'!AM53   ),2),0))=8,"B+",IF((ROUND(TRUNC(('TRI-3'!AM53 ),2),0))=7,"B-",IF((ROUND(TRUNC(('TRI-3'!AM53  ),2),0))=6,"C+",IF((ROUND(TRUNC(('TRI-3'!AM53  ),2),0))=5,"C-",IF((ROUND(TRUNC(('TRI-3'!AM53  ),2),0))=4,"D+",IF((ROUND(TRUNC(('TRI-3'!AM53 ),2),0))=3,"D-",IF((ROUND(TRUNC(('TRI-3'!AM53 ),2),0))=2,"E+",IF((ROUND(TRUNC(('TRI-3'!AM53  ),2),0))&lt;=1,"E-","")))))))))))</f>
        <v/>
      </c>
      <c r="AN53" s="51" t="str">
        <f>IF(OR('TRI-3'!AN53 ="",'TRI-3'!AN53&lt;0,'TRI-3'!AN53  &gt;10),"",IF((ROUND(TRUNC(('TRI-3'!AN53  ),2),0))=10,"A+",IF((ROUND(TRUNC(('TRI-3'!AN53  ),2),0))=9,"A-",IF((ROUND(TRUNC(('TRI-3'!AN53   ),2),0))=8,"B+",IF((ROUND(TRUNC(('TRI-3'!AN53 ),2),0))=7,"B-",IF((ROUND(TRUNC(('TRI-3'!AN53  ),2),0))=6,"C+",IF((ROUND(TRUNC(('TRI-3'!AN53  ),2),0))=5,"C-",IF((ROUND(TRUNC(('TRI-3'!AN53  ),2),0))=4,"D+",IF((ROUND(TRUNC(('TRI-3'!AN53 ),2),0))=3,"D-",IF((ROUND(TRUNC(('TRI-3'!AN53 ),2),0))=2,"E+",IF((ROUND(TRUNC(('TRI-3'!AN53  ),2),0))&lt;=1,"E-","")))))))))))</f>
        <v/>
      </c>
      <c r="AO53" s="51" t="str">
        <f>IF(OR('TRI-3'!AO53 ="",'TRI-3'!AO53&lt;0,'TRI-3'!AO53  &gt;10),"",IF((ROUND(TRUNC(('TRI-3'!AO53  ),2),0))=10,"A+",IF((ROUND(TRUNC(('TRI-3'!AO53  ),2),0))=9,"A-",IF((ROUND(TRUNC(('TRI-3'!AO53   ),2),0))=8,"B+",IF((ROUND(TRUNC(('TRI-3'!AO53 ),2),0))=7,"B-",IF((ROUND(TRUNC(('TRI-3'!AO53  ),2),0))=6,"C+",IF((ROUND(TRUNC(('TRI-3'!AO53  ),2),0))=5,"C-",IF((ROUND(TRUNC(('TRI-3'!AO53  ),2),0))=4,"D+",IF((ROUND(TRUNC(('TRI-3'!AO53 ),2),0))=3,"D-",IF((ROUND(TRUNC(('TRI-3'!AO53 ),2),0))=2,"E+",IF((ROUND(TRUNC(('TRI-3'!AO53  ),2),0))&lt;=1,"E-","")))))))))))</f>
        <v/>
      </c>
      <c r="AP53" s="51" t="str">
        <f>IF(OR('TRI-3'!AP53 ="",'TRI-3'!AP53&lt;0,'TRI-3'!AP53  &gt;10),"",IF((ROUND(TRUNC(('TRI-3'!AP53  ),2),0))=10,"A+",IF((ROUND(TRUNC(('TRI-3'!AP53  ),2),0))=9,"A-",IF((ROUND(TRUNC(('TRI-3'!AP53   ),2),0))=8,"B+",IF((ROUND(TRUNC(('TRI-3'!AP53 ),2),0))=7,"B-",IF((ROUND(TRUNC(('TRI-3'!AP53  ),2),0))=6,"C+",IF((ROUND(TRUNC(('TRI-3'!AP53  ),2),0))=5,"C-",IF((ROUND(TRUNC(('TRI-3'!AP53  ),2),0))=4,"D+",IF((ROUND(TRUNC(('TRI-3'!AP53 ),2),0))=3,"D-",IF((ROUND(TRUNC(('TRI-3'!AP53 ),2),0))=2,"E+",IF((ROUND(TRUNC(('TRI-3'!AP53  ),2),0))&lt;=1,"E-","")))))))))))</f>
        <v/>
      </c>
      <c r="AQ53" s="51" t="str">
        <f>IF(OR('TRI-3'!AQ53 ="",'TRI-3'!AQ53&lt;0,'TRI-3'!AQ53  &gt;10),"",IF((ROUND(TRUNC(('TRI-3'!AQ53  ),2),0))=10,"A+",IF((ROUND(TRUNC(('TRI-3'!AQ53  ),2),0))=9,"A-",IF((ROUND(TRUNC(('TRI-3'!AQ53   ),2),0))=8,"B+",IF((ROUND(TRUNC(('TRI-3'!AQ53 ),2),0))=7,"B-",IF((ROUND(TRUNC(('TRI-3'!AQ53  ),2),0))=6,"C+",IF((ROUND(TRUNC(('TRI-3'!AQ53  ),2),0))=5,"C-",IF((ROUND(TRUNC(('TRI-3'!AQ53  ),2),0))=4,"D+",IF((ROUND(TRUNC(('TRI-3'!AQ53 ),2),0))=3,"D-",IF((ROUND(TRUNC(('TRI-3'!AQ53 ),2),0))=2,"E+",IF((ROUND(TRUNC(('TRI-3'!AQ53  ),2),0))&lt;=1,"E-","")))))))))))</f>
        <v/>
      </c>
      <c r="AR53" s="51" t="str">
        <f>IF(OR('TRI-3'!AR53 ="",'TRI-3'!AR53&lt;0,'TRI-3'!AR53  &gt;10),"",IF((ROUND(TRUNC(('TRI-3'!AR53  ),2),0))=10,"A+",IF((ROUND(TRUNC(('TRI-3'!AR53  ),2),0))=9,"A-",IF((ROUND(TRUNC(('TRI-3'!AR53   ),2),0))=8,"B+",IF((ROUND(TRUNC(('TRI-3'!AR53 ),2),0))=7,"B-",IF((ROUND(TRUNC(('TRI-3'!AR53  ),2),0))=6,"C+",IF((ROUND(TRUNC(('TRI-3'!AR53  ),2),0))=5,"C-",IF((ROUND(TRUNC(('TRI-3'!AR53  ),2),0))=4,"D+",IF((ROUND(TRUNC(('TRI-3'!AR53 ),2),0))=3,"D-",IF((ROUND(TRUNC(('TRI-3'!AR53 ),2),0))=2,"E+",IF((ROUND(TRUNC(('TRI-3'!AR53  ),2),0))&lt;=1,"E-","")))))))))))</f>
        <v/>
      </c>
      <c r="AS53" s="51" t="str">
        <f>IF(OR('TRI-3'!AS53 ="",'TRI-3'!AS53&lt;0,'TRI-3'!AS53  &gt;10),"",IF((ROUND(TRUNC(('TRI-3'!AS53  ),2),0))=10,"A+",IF((ROUND(TRUNC(('TRI-3'!AS53  ),2),0))=9,"A-",IF((ROUND(TRUNC(('TRI-3'!AS53   ),2),0))=8,"B+",IF((ROUND(TRUNC(('TRI-3'!AS53 ),2),0))=7,"B-",IF((ROUND(TRUNC(('TRI-3'!AS53  ),2),0))=6,"C+",IF((ROUND(TRUNC(('TRI-3'!AS53  ),2),0))=5,"C-",IF((ROUND(TRUNC(('TRI-3'!AS53  ),2),0))=4,"D+",IF((ROUND(TRUNC(('TRI-3'!AS53 ),2),0))=3,"D-",IF((ROUND(TRUNC(('TRI-3'!AS53 ),2),0))=2,"E+",IF((ROUND(TRUNC(('TRI-3'!AS53  ),2),0))&lt;=1,"E-","")))))))))))</f>
        <v/>
      </c>
      <c r="AT53" s="51" t="str">
        <f>IF(OR('TRI-3'!AT53 ="",'TRI-3'!AT53&lt;0,'TRI-3'!AT53  &gt;10),"",IF((ROUND(TRUNC(('TRI-3'!AT53  ),2),0))=10,"A+",IF((ROUND(TRUNC(('TRI-3'!AT53  ),2),0))=9,"A-",IF((ROUND(TRUNC(('TRI-3'!AT53   ),2),0))=8,"B+",IF((ROUND(TRUNC(('TRI-3'!AT53 ),2),0))=7,"B-",IF((ROUND(TRUNC(('TRI-3'!AT53  ),2),0))=6,"C+",IF((ROUND(TRUNC(('TRI-3'!AT53  ),2),0))=5,"C-",IF((ROUND(TRUNC(('TRI-3'!AT53  ),2),0))=4,"D+",IF((ROUND(TRUNC(('TRI-3'!AT53 ),2),0))=3,"D-",IF((ROUND(TRUNC(('TRI-3'!AT53 ),2),0))=2,"E+",IF((ROUND(TRUNC(('TRI-3'!AT53  ),2),0))&lt;=1,"E-","")))))))))))</f>
        <v/>
      </c>
      <c r="AU53" s="51" t="str">
        <f>IF(OR('TRI-3'!AU53 ="",'TRI-3'!AU53&lt;0,'TRI-3'!AU53  &gt;10),"",IF((ROUND(TRUNC(('TRI-3'!AU53  ),2),0))=10,"A+",IF((ROUND(TRUNC(('TRI-3'!AU53  ),2),0))=9,"A-",IF((ROUND(TRUNC(('TRI-3'!AU53   ),2),0))=8,"B+",IF((ROUND(TRUNC(('TRI-3'!AU53 ),2),0))=7,"B-",IF((ROUND(TRUNC(('TRI-3'!AU53  ),2),0))=6,"C+",IF((ROUND(TRUNC(('TRI-3'!AU53  ),2),0))=5,"C-",IF((ROUND(TRUNC(('TRI-3'!AU53  ),2),0))=4,"D+",IF((ROUND(TRUNC(('TRI-3'!AU53 ),2),0))=3,"D-",IF((ROUND(TRUNC(('TRI-3'!AU53 ),2),0))=2,"E+",IF((ROUND(TRUNC(('TRI-3'!AU53  ),2),0))&lt;=1,"E-","")))))))))))</f>
        <v/>
      </c>
      <c r="AV53" s="51" t="str">
        <f>IF(OR('TRI-3'!AV53 ="",'TRI-3'!AV53&lt;0,'TRI-3'!AV53  &gt;10),"",IF((ROUND(TRUNC(('TRI-3'!AV53  ),2),0))=10,"A+",IF((ROUND(TRUNC(('TRI-3'!AV53  ),2),0))=9,"A-",IF((ROUND(TRUNC(('TRI-3'!AV53   ),2),0))=8,"B+",IF((ROUND(TRUNC(('TRI-3'!AV53 ),2),0))=7,"B-",IF((ROUND(TRUNC(('TRI-3'!AV53  ),2),0))=6,"C+",IF((ROUND(TRUNC(('TRI-3'!AV53  ),2),0))=5,"C-",IF((ROUND(TRUNC(('TRI-3'!AV53  ),2),0))=4,"D+",IF((ROUND(TRUNC(('TRI-3'!AV53 ),2),0))=3,"D-",IF((ROUND(TRUNC(('TRI-3'!AV53 ),2),0))=2,"E+",IF((ROUND(TRUNC(('TRI-3'!AV53  ),2),0))&lt;=1,"E-","")))))))))))</f>
        <v/>
      </c>
      <c r="AW53" s="51" t="str">
        <f>IF(OR('TRI-3'!AW53 ="",'TRI-3'!AW53&lt;0,'TRI-3'!AW53  &gt;10),"",IF((ROUND(TRUNC(('TRI-3'!AW53  ),2),0))=10,"A+",IF((ROUND(TRUNC(('TRI-3'!AW53  ),2),0))=9,"A-",IF((ROUND(TRUNC(('TRI-3'!AW53   ),2),0))=8,"B+",IF((ROUND(TRUNC(('TRI-3'!AW53 ),2),0))=7,"B-",IF((ROUND(TRUNC(('TRI-3'!AW53  ),2),0))=6,"C+",IF((ROUND(TRUNC(('TRI-3'!AW53  ),2),0))=5,"C-",IF((ROUND(TRUNC(('TRI-3'!AW53  ),2),0))=4,"D+",IF((ROUND(TRUNC(('TRI-3'!AW53 ),2),0))=3,"D-",IF((ROUND(TRUNC(('TRI-3'!AW53 ),2),0))=2,"E+",IF((ROUND(TRUNC(('TRI-3'!AW53  ),2),0))&lt;=1,"E-","")))))))))))</f>
        <v/>
      </c>
      <c r="AX53" s="51" t="str">
        <f>IF(OR('TRI-3'!AX53 ="",'TRI-3'!AX53&lt;0,'TRI-3'!AX53  &gt;10),"",IF((ROUND(TRUNC(('TRI-3'!AX53  ),2),0))=10,"A+",IF((ROUND(TRUNC(('TRI-3'!AX53  ),2),0))=9,"A-",IF((ROUND(TRUNC(('TRI-3'!AX53   ),2),0))=8,"B+",IF((ROUND(TRUNC(('TRI-3'!AX53 ),2),0))=7,"B-",IF((ROUND(TRUNC(('TRI-3'!AX53  ),2),0))=6,"C+",IF((ROUND(TRUNC(('TRI-3'!AX53  ),2),0))=5,"C-",IF((ROUND(TRUNC(('TRI-3'!AX53  ),2),0))=4,"D+",IF((ROUND(TRUNC(('TRI-3'!AX53 ),2),0))=3,"D-",IF((ROUND(TRUNC(('TRI-3'!AX53 ),2),0))=2,"E+",IF((ROUND(TRUNC(('TRI-3'!AX53  ),2),0))&lt;=1,"E-","")))))))))))</f>
        <v/>
      </c>
      <c r="AY53" s="51" t="str">
        <f>IF(OR('TRI-3'!AY53 ="",'TRI-3'!AY53&lt;0,'TRI-3'!AY53  &gt;10),"",IF((ROUND(TRUNC(('TRI-3'!AY53  ),2),0))=10,"A+",IF((ROUND(TRUNC(('TRI-3'!AY53  ),2),0))=9,"A-",IF((ROUND(TRUNC(('TRI-3'!AY53   ),2),0))=8,"B+",IF((ROUND(TRUNC(('TRI-3'!AY53 ),2),0))=7,"B-",IF((ROUND(TRUNC(('TRI-3'!AY53  ),2),0))=6,"C+",IF((ROUND(TRUNC(('TRI-3'!AY53  ),2),0))=5,"C-",IF((ROUND(TRUNC(('TRI-3'!AY53  ),2),0))=4,"D+",IF((ROUND(TRUNC(('TRI-3'!AY53 ),2),0))=3,"D-",IF((ROUND(TRUNC(('TRI-3'!AY53 ),2),0))=2,"E+",IF((ROUND(TRUNC(('TRI-3'!AY53  ),2),0))&lt;=1,"E-","")))))))))))</f>
        <v/>
      </c>
      <c r="AZ53" s="51" t="str">
        <f>IF(OR('TRI-3'!AZ53 ="",'TRI-3'!AZ53&lt;0,'TRI-3'!AZ53  &gt;10),"",IF((ROUND(TRUNC(('TRI-3'!AZ53  ),2),0))=10,"A+",IF((ROUND(TRUNC(('TRI-3'!AZ53  ),2),0))=9,"A-",IF((ROUND(TRUNC(('TRI-3'!AZ53   ),2),0))=8,"B+",IF((ROUND(TRUNC(('TRI-3'!AZ53 ),2),0))=7,"B-",IF((ROUND(TRUNC(('TRI-3'!AZ53  ),2),0))=6,"C+",IF((ROUND(TRUNC(('TRI-3'!AZ53  ),2),0))=5,"C-",IF((ROUND(TRUNC(('TRI-3'!AZ53  ),2),0))=4,"D+",IF((ROUND(TRUNC(('TRI-3'!AZ53 ),2),0))=3,"D-",IF((ROUND(TRUNC(('TRI-3'!AZ53 ),2),0))=2,"E+",IF((ROUND(TRUNC(('TRI-3'!AZ53  ),2),0))&lt;=1,"E-","")))))))))))</f>
        <v/>
      </c>
      <c r="BA53" s="51" t="str">
        <f>IF(OR('TRI-3'!BA53 ="",'TRI-3'!BA53&lt;0,'TRI-3'!BA53  &gt;10),"",IF((ROUND(TRUNC(('TRI-3'!BA53  ),2),0))=10,"A+",IF((ROUND(TRUNC(('TRI-3'!BA53  ),2),0))=9,"A-",IF((ROUND(TRUNC(('TRI-3'!BA53   ),2),0))=8,"B+",IF((ROUND(TRUNC(('TRI-3'!BA53 ),2),0))=7,"B-",IF((ROUND(TRUNC(('TRI-3'!BA53  ),2),0))=6,"C+",IF((ROUND(TRUNC(('TRI-3'!BA53  ),2),0))=5,"C-",IF((ROUND(TRUNC(('TRI-3'!BA53  ),2),0))=4,"D+",IF((ROUND(TRUNC(('TRI-3'!BA53 ),2),0))=3,"D-",IF((ROUND(TRUNC(('TRI-3'!BA53 ),2),0))=2,"E+",IF((ROUND(TRUNC(('TRI-3'!BA53  ),2),0))&lt;=1,"E-","")))))))))))</f>
        <v/>
      </c>
      <c r="BB53" s="51" t="str">
        <f>IF(OR('TRI-3'!BB53 ="",'TRI-3'!BB53&lt;0,'TRI-3'!BB53  &gt;10),"",IF((ROUND(TRUNC(('TRI-3'!BB53  ),2),0))=10,"A+",IF((ROUND(TRUNC(('TRI-3'!BB53  ),2),0))=9,"A-",IF((ROUND(TRUNC(('TRI-3'!BB53   ),2),0))=8,"B+",IF((ROUND(TRUNC(('TRI-3'!BB53 ),2),0))=7,"B-",IF((ROUND(TRUNC(('TRI-3'!BB53  ),2),0))=6,"C+",IF((ROUND(TRUNC(('TRI-3'!BB53  ),2),0))=5,"C-",IF((ROUND(TRUNC(('TRI-3'!BB53  ),2),0))=4,"D+",IF((ROUND(TRUNC(('TRI-3'!BB53 ),2),0))=3,"D-",IF((ROUND(TRUNC(('TRI-3'!BB53 ),2),0))=2,"E+",IF((ROUND(TRUNC(('TRI-3'!BB53  ),2),0))&lt;=1,"E-","")))))))))))</f>
        <v/>
      </c>
      <c r="BC53" s="51" t="str">
        <f>IF(OR('TRI-3'!BC53 ="",'TRI-3'!BC53&lt;0,'TRI-3'!BC53  &gt;10),"",IF((ROUND(TRUNC(('TRI-3'!BC53  ),2),0))=10,"A+",IF((ROUND(TRUNC(('TRI-3'!BC53  ),2),0))=9,"A-",IF((ROUND(TRUNC(('TRI-3'!BC53   ),2),0))=8,"B+",IF((ROUND(TRUNC(('TRI-3'!BC53 ),2),0))=7,"B-",IF((ROUND(TRUNC(('TRI-3'!BC53  ),2),0))=6,"C+",IF((ROUND(TRUNC(('TRI-3'!BC53  ),2),0))=5,"C-",IF((ROUND(TRUNC(('TRI-3'!BC53  ),2),0))=4,"D+",IF((ROUND(TRUNC(('TRI-3'!BC53 ),2),0))=3,"D-",IF((ROUND(TRUNC(('TRI-3'!BC53 ),2),0))=2,"E+",IF((ROUND(TRUNC(('TRI-3'!BC53  ),2),0))&lt;=1,"E-","")))))))))))</f>
        <v/>
      </c>
      <c r="BD53" s="51" t="str">
        <f>IF(OR('TRI-3'!BD53 ="",'TRI-3'!BD53&lt;0,'TRI-3'!BD53  &gt;10),"",IF((ROUND(TRUNC(('TRI-3'!BD53  ),2),0))=10,"A+",IF((ROUND(TRUNC(('TRI-3'!BD53  ),2),0))=9,"A-",IF((ROUND(TRUNC(('TRI-3'!BD53   ),2),0))=8,"B+",IF((ROUND(TRUNC(('TRI-3'!BD53 ),2),0))=7,"B-",IF((ROUND(TRUNC(('TRI-3'!BD53  ),2),0))=6,"C+",IF((ROUND(TRUNC(('TRI-3'!BD53  ),2),0))=5,"C-",IF((ROUND(TRUNC(('TRI-3'!BD53  ),2),0))=4,"D+",IF((ROUND(TRUNC(('TRI-3'!BD53 ),2),0))=3,"D-",IF((ROUND(TRUNC(('TRI-3'!BD53 ),2),0))=2,"E+",IF((ROUND(TRUNC(('TRI-3'!BD53  ),2),0))&lt;=1,"E-","")))))))))))</f>
        <v/>
      </c>
      <c r="BE53" s="51" t="str">
        <f>IF(OR('TRI-3'!BE53 ="",'TRI-3'!BE53&lt;0,'TRI-3'!BE53  &gt;10),"",IF((ROUND(TRUNC(('TRI-3'!BE53  ),2),0))=10,"A+",IF((ROUND(TRUNC(('TRI-3'!BE53  ),2),0))=9,"A-",IF((ROUND(TRUNC(('TRI-3'!BE53   ),2),0))=8,"B+",IF((ROUND(TRUNC(('TRI-3'!BE53 ),2),0))=7,"B-",IF((ROUND(TRUNC(('TRI-3'!BE53  ),2),0))=6,"C+",IF((ROUND(TRUNC(('TRI-3'!BE53  ),2),0))=5,"C-",IF((ROUND(TRUNC(('TRI-3'!BE53  ),2),0))=4,"D+",IF((ROUND(TRUNC(('TRI-3'!BE53 ),2),0))=3,"D-",IF((ROUND(TRUNC(('TRI-3'!BE53 ),2),0))=2,"E+",IF((ROUND(TRUNC(('TRI-3'!BE53  ),2),0))&lt;=1,"E-","")))))))))))</f>
        <v/>
      </c>
      <c r="BF53" s="51" t="str">
        <f>IF(OR('TRI-3'!BF53 ="",'TRI-3'!BF53&lt;0,'TRI-3'!BF53  &gt;10),"",IF((ROUND(TRUNC(('TRI-3'!BF53  ),2),0))=10,"A+",IF((ROUND(TRUNC(('TRI-3'!BF53  ),2),0))=9,"A-",IF((ROUND(TRUNC(('TRI-3'!BF53   ),2),0))=8,"B+",IF((ROUND(TRUNC(('TRI-3'!BF53 ),2),0))=7,"B-",IF((ROUND(TRUNC(('TRI-3'!BF53  ),2),0))=6,"C+",IF((ROUND(TRUNC(('TRI-3'!BF53  ),2),0))=5,"C-",IF((ROUND(TRUNC(('TRI-3'!BF53  ),2),0))=4,"D+",IF((ROUND(TRUNC(('TRI-3'!BF53 ),2),0))=3,"D-",IF((ROUND(TRUNC(('TRI-3'!BF53 ),2),0))=2,"E+",IF((ROUND(TRUNC(('TRI-3'!BF53  ),2),0))&lt;=1,"E-","")))))))))))</f>
        <v/>
      </c>
      <c r="BG53" s="51" t="str">
        <f>IF(OR('TRI-3'!BG53 ="",'TRI-3'!BG53&lt;0,'TRI-3'!BG53  &gt;10),"",IF((ROUND(TRUNC(('TRI-3'!BG53  ),2),0))=10,"A+",IF((ROUND(TRUNC(('TRI-3'!BG53  ),2),0))=9,"A-",IF((ROUND(TRUNC(('TRI-3'!BG53   ),2),0))=8,"B+",IF((ROUND(TRUNC(('TRI-3'!BG53 ),2),0))=7,"B-",IF((ROUND(TRUNC(('TRI-3'!BG53  ),2),0))=6,"C+",IF((ROUND(TRUNC(('TRI-3'!BG53  ),2),0))=5,"C-",IF((ROUND(TRUNC(('TRI-3'!BG53  ),2),0))=4,"D+",IF((ROUND(TRUNC(('TRI-3'!BG53 ),2),0))=3,"D-",IF((ROUND(TRUNC(('TRI-3'!BG53 ),2),0))=2,"E+",IF((ROUND(TRUNC(('TRI-3'!BG53  ),2),0))&lt;=1,"E-","")))))))))))</f>
        <v/>
      </c>
      <c r="BH53" s="51" t="str">
        <f>IF(OR('TRI-3'!BH53 ="",'TRI-3'!BH53&lt;0,'TRI-3'!BH53  &gt;10),"",IF((ROUND(TRUNC(('TRI-3'!BH53  ),2),0))=10,"A+",IF((ROUND(TRUNC(('TRI-3'!BH53  ),2),0))=9,"A-",IF((ROUND(TRUNC(('TRI-3'!BH53   ),2),0))=8,"B+",IF((ROUND(TRUNC(('TRI-3'!BH53 ),2),0))=7,"B-",IF((ROUND(TRUNC(('TRI-3'!BH53  ),2),0))=6,"C+",IF((ROUND(TRUNC(('TRI-3'!BH53  ),2),0))=5,"C-",IF((ROUND(TRUNC(('TRI-3'!BH53  ),2),0))=4,"D+",IF((ROUND(TRUNC(('TRI-3'!BH53 ),2),0))=3,"D-",IF((ROUND(TRUNC(('TRI-3'!BH53 ),2),0))=2,"E+",IF((ROUND(TRUNC(('TRI-3'!BH53  ),2),0))&lt;=1,"E-","")))))))))))</f>
        <v/>
      </c>
      <c r="BI53" s="51" t="str">
        <f>IF(OR('TRI-3'!BI53 ="",'TRI-3'!BI53&lt;0,'TRI-3'!BI53  &gt;10),"",IF((ROUND(TRUNC(('TRI-3'!BI53  ),2),0))=10,"A+",IF((ROUND(TRUNC(('TRI-3'!BI53  ),2),0))=9,"A-",IF((ROUND(TRUNC(('TRI-3'!BI53   ),2),0))=8,"B+",IF((ROUND(TRUNC(('TRI-3'!BI53 ),2),0))=7,"B-",IF((ROUND(TRUNC(('TRI-3'!BI53  ),2),0))=6,"C+",IF((ROUND(TRUNC(('TRI-3'!BI53  ),2),0))=5,"C-",IF((ROUND(TRUNC(('TRI-3'!BI53  ),2),0))=4,"D+",IF((ROUND(TRUNC(('TRI-3'!BI53 ),2),0))=3,"D-",IF((ROUND(TRUNC(('TRI-3'!BI53 ),2),0))=2,"E+",IF((ROUND(TRUNC(('TRI-3'!BI53  ),2),0))&lt;=1,"E-","")))))))))))</f>
        <v/>
      </c>
      <c r="BJ53" s="51" t="str">
        <f>IF(OR('TRI-3'!BJ53 ="",'TRI-3'!BJ53&lt;0,'TRI-3'!BJ53  &gt;10),"",IF((ROUND(TRUNC(('TRI-3'!BJ53  ),2),0))=10,"A+",IF((ROUND(TRUNC(('TRI-3'!BJ53  ),2),0))=9,"A-",IF((ROUND(TRUNC(('TRI-3'!BJ53   ),2),0))=8,"B+",IF((ROUND(TRUNC(('TRI-3'!BJ53 ),2),0))=7,"B-",IF((ROUND(TRUNC(('TRI-3'!BJ53  ),2),0))=6,"C+",IF((ROUND(TRUNC(('TRI-3'!BJ53  ),2),0))=5,"C-",IF((ROUND(TRUNC(('TRI-3'!BJ53  ),2),0))=4,"D+",IF((ROUND(TRUNC(('TRI-3'!BJ53 ),2),0))=3,"D-",IF((ROUND(TRUNC(('TRI-3'!BJ53 ),2),0))=2,"E+",IF((ROUND(TRUNC(('TRI-3'!BJ53  ),2),0))&lt;=1,"E-","")))))))))))</f>
        <v/>
      </c>
      <c r="BK53" s="51" t="str">
        <f>IF(OR('TRI-3'!BK53 ="",'TRI-3'!BK53&lt;0,'TRI-3'!BK53  &gt;10),"",IF((ROUND(TRUNC(('TRI-3'!BK53  ),2),0))=10,"A+",IF((ROUND(TRUNC(('TRI-3'!BK53  ),2),0))=9,"A-",IF((ROUND(TRUNC(('TRI-3'!BK53   ),2),0))=8,"B+",IF((ROUND(TRUNC(('TRI-3'!BK53 ),2),0))=7,"B-",IF((ROUND(TRUNC(('TRI-3'!BK53  ),2),0))=6,"C+",IF((ROUND(TRUNC(('TRI-3'!BK53  ),2),0))=5,"C-",IF((ROUND(TRUNC(('TRI-3'!BK53  ),2),0))=4,"D+",IF((ROUND(TRUNC(('TRI-3'!BK53 ),2),0))=3,"D-",IF((ROUND(TRUNC(('TRI-3'!BK53 ),2),0))=2,"E+",IF((ROUND(TRUNC(('TRI-3'!BK53  ),2),0))&lt;=1,"E-","")))))))))))</f>
        <v/>
      </c>
      <c r="BL53" s="51" t="str">
        <f>IF(OR('TRI-3'!BL53 ="",'TRI-3'!BL53&lt;0,'TRI-3'!BL53  &gt;10),"",IF((ROUND(TRUNC(('TRI-3'!BL53  ),2),0))=10,"A+",IF((ROUND(TRUNC(('TRI-3'!BL53  ),2),0))=9,"A-",IF((ROUND(TRUNC(('TRI-3'!BL53   ),2),0))=8,"B+",IF((ROUND(TRUNC(('TRI-3'!BL53 ),2),0))=7,"B-",IF((ROUND(TRUNC(('TRI-3'!BL53  ),2),0))=6,"C+",IF((ROUND(TRUNC(('TRI-3'!BL53  ),2),0))=5,"C-",IF((ROUND(TRUNC(('TRI-3'!BL53  ),2),0))=4,"D+",IF((ROUND(TRUNC(('TRI-3'!BL53 ),2),0))=3,"D-",IF((ROUND(TRUNC(('TRI-3'!BL53 ),2),0))=2,"E+",IF((ROUND(TRUNC(('TRI-3'!BL53  ),2),0))&lt;=1,"E-","")))))))))))</f>
        <v/>
      </c>
      <c r="BM53" s="51" t="str">
        <f>IF(OR('TRI-3'!BM53 ="",'TRI-3'!BM53&lt;0,'TRI-3'!BM53  &gt;10),"",IF((ROUND(TRUNC(('TRI-3'!BM53  ),2),0))=10,"A+",IF((ROUND(TRUNC(('TRI-3'!BM53  ),2),0))=9,"A-",IF((ROUND(TRUNC(('TRI-3'!BM53   ),2),0))=8,"B+",IF((ROUND(TRUNC(('TRI-3'!BM53 ),2),0))=7,"B-",IF((ROUND(TRUNC(('TRI-3'!BM53  ),2),0))=6,"C+",IF((ROUND(TRUNC(('TRI-3'!BM53  ),2),0))=5,"C-",IF((ROUND(TRUNC(('TRI-3'!BM53  ),2),0))=4,"D+",IF((ROUND(TRUNC(('TRI-3'!BM53 ),2),0))=3,"D-",IF((ROUND(TRUNC(('TRI-3'!BM53 ),2),0))=2,"E+",IF((ROUND(TRUNC(('TRI-3'!BM53  ),2),0))&lt;=1,"E-","")))))))))))</f>
        <v/>
      </c>
      <c r="BN53" s="51" t="str">
        <f>IF(OR('TRI-3'!BN53 ="",'TRI-3'!BN53&lt;0,'TRI-3'!BN53  &gt;10),"",IF((ROUND(TRUNC(('TRI-3'!BN53  ),2),0))=10,"A+",IF((ROUND(TRUNC(('TRI-3'!BN53  ),2),0))=9,"A-",IF((ROUND(TRUNC(('TRI-3'!BN53   ),2),0))=8,"B+",IF((ROUND(TRUNC(('TRI-3'!BN53 ),2),0))=7,"B-",IF((ROUND(TRUNC(('TRI-3'!BN53  ),2),0))=6,"C+",IF((ROUND(TRUNC(('TRI-3'!BN53  ),2),0))=5,"C-",IF((ROUND(TRUNC(('TRI-3'!BN53  ),2),0))=4,"D+",IF((ROUND(TRUNC(('TRI-3'!BN53 ),2),0))=3,"D-",IF((ROUND(TRUNC(('TRI-3'!BN53 ),2),0))=2,"E+",IF((ROUND(TRUNC(('TRI-3'!BN53  ),2),0))&lt;=1,"E-","")))))))))))</f>
        <v/>
      </c>
      <c r="BO53" s="51" t="str">
        <f>IF(OR('TRI-3'!BO53 ="",'TRI-3'!BO53&lt;0,'TRI-3'!BO53  &gt;10),"",IF((ROUND(TRUNC(('TRI-3'!BO53  ),2),0))=10,"A+",IF((ROUND(TRUNC(('TRI-3'!BO53  ),2),0))=9,"A-",IF((ROUND(TRUNC(('TRI-3'!BO53   ),2),0))=8,"B+",IF((ROUND(TRUNC(('TRI-3'!BO53 ),2),0))=7,"B-",IF((ROUND(TRUNC(('TRI-3'!BO53  ),2),0))=6,"C+",IF((ROUND(TRUNC(('TRI-3'!BO53  ),2),0))=5,"C-",IF((ROUND(TRUNC(('TRI-3'!BO53  ),2),0))=4,"D+",IF((ROUND(TRUNC(('TRI-3'!BO53 ),2),0))=3,"D-",IF((ROUND(TRUNC(('TRI-3'!BO53 ),2),0))=2,"E+",IF((ROUND(TRUNC(('TRI-3'!BO53  ),2),0))&lt;=1,"E-","")))))))))))</f>
        <v/>
      </c>
      <c r="BP53" s="51" t="str">
        <f>IF(OR('TRI-3'!BP53 ="",'TRI-3'!BP53&lt;0,'TRI-3'!BP53  &gt;10),"",IF((ROUND(TRUNC(('TRI-3'!BP53  ),2),0))=10,"A+",IF((ROUND(TRUNC(('TRI-3'!BP53  ),2),0))=9,"A-",IF((ROUND(TRUNC(('TRI-3'!BP53   ),2),0))=8,"B+",IF((ROUND(TRUNC(('TRI-3'!BP53 ),2),0))=7,"B-",IF((ROUND(TRUNC(('TRI-3'!BP53  ),2),0))=6,"C+",IF((ROUND(TRUNC(('TRI-3'!BP53  ),2),0))=5,"C-",IF((ROUND(TRUNC(('TRI-3'!BP53  ),2),0))=4,"D+",IF((ROUND(TRUNC(('TRI-3'!BP53 ),2),0))=3,"D-",IF((ROUND(TRUNC(('TRI-3'!BP53 ),2),0))=2,"E+",IF((ROUND(TRUNC(('TRI-3'!BP53  ),2),0))&lt;=1,"E-","")))))))))))</f>
        <v/>
      </c>
      <c r="BQ53" s="51" t="str">
        <f>IF(OR('TRI-3'!BQ53 ="",'TRI-3'!BQ53&lt;0,'TRI-3'!BQ53  &gt;10),"",IF((ROUND(TRUNC(('TRI-3'!BQ53  ),2),0))=10,"A+",IF((ROUND(TRUNC(('TRI-3'!BQ53  ),2),0))=9,"A-",IF((ROUND(TRUNC(('TRI-3'!BQ53   ),2),0))=8,"B+",IF((ROUND(TRUNC(('TRI-3'!BQ53 ),2),0))=7,"B-",IF((ROUND(TRUNC(('TRI-3'!BQ53  ),2),0))=6,"C+",IF((ROUND(TRUNC(('TRI-3'!BQ53  ),2),0))=5,"C-",IF((ROUND(TRUNC(('TRI-3'!BQ53  ),2),0))=4,"D+",IF((ROUND(TRUNC(('TRI-3'!BQ53 ),2),0))=3,"D-",IF((ROUND(TRUNC(('TRI-3'!BQ53 ),2),0))=2,"E+",IF((ROUND(TRUNC(('TRI-3'!BQ53  ),2),0))&lt;=1,"E-","")))))))))))</f>
        <v/>
      </c>
      <c r="BR53" s="51" t="str">
        <f>IF(OR('TRI-3'!BR53 ="",'TRI-3'!BR53&lt;0,'TRI-3'!BR53  &gt;10),"",IF((ROUND(TRUNC(('TRI-3'!BR53  ),2),0))=10,"A+",IF((ROUND(TRUNC(('TRI-3'!BR53  ),2),0))=9,"A-",IF((ROUND(TRUNC(('TRI-3'!BR53   ),2),0))=8,"B+",IF((ROUND(TRUNC(('TRI-3'!BR53 ),2),0))=7,"B-",IF((ROUND(TRUNC(('TRI-3'!BR53  ),2),0))=6,"C+",IF((ROUND(TRUNC(('TRI-3'!BR53  ),2),0))=5,"C-",IF((ROUND(TRUNC(('TRI-3'!BR53  ),2),0))=4,"D+",IF((ROUND(TRUNC(('TRI-3'!BR53 ),2),0))=3,"D-",IF((ROUND(TRUNC(('TRI-3'!BR53 ),2),0))=2,"E+",IF((ROUND(TRUNC(('TRI-3'!BR53  ),2),0))&lt;=1,"E-","")))))))))))</f>
        <v/>
      </c>
      <c r="BS53" s="51" t="str">
        <f>IF(OR('TRI-3'!BS53 ="",'TRI-3'!BS53&lt;0,'TRI-3'!BS53  &gt;10),"",IF((ROUND(TRUNC(('TRI-3'!BS53  ),2),0))=10,"A+",IF((ROUND(TRUNC(('TRI-3'!BS53  ),2),0))=9,"A-",IF((ROUND(TRUNC(('TRI-3'!BS53   ),2),0))=8,"B+",IF((ROUND(TRUNC(('TRI-3'!BS53 ),2),0))=7,"B-",IF((ROUND(TRUNC(('TRI-3'!BS53  ),2),0))=6,"C+",IF((ROUND(TRUNC(('TRI-3'!BS53  ),2),0))=5,"C-",IF((ROUND(TRUNC(('TRI-3'!BS53  ),2),0))=4,"D+",IF((ROUND(TRUNC(('TRI-3'!BS53 ),2),0))=3,"D-",IF((ROUND(TRUNC(('TRI-3'!BS53 ),2),0))=2,"E+",IF((ROUND(TRUNC(('TRI-3'!BS53  ),2),0))&lt;=1,"E-","")))))))))))</f>
        <v/>
      </c>
      <c r="BT53" s="51" t="str">
        <f>IF(OR('TRI-3'!BT53 ="",'TRI-3'!BT53&lt;0,'TRI-3'!BT53  &gt;10),"",IF((ROUND(TRUNC(('TRI-3'!BT53  ),2),0))=10,"A+",IF((ROUND(TRUNC(('TRI-3'!BT53  ),2),0))=9,"A-",IF((ROUND(TRUNC(('TRI-3'!BT53   ),2),0))=8,"B+",IF((ROUND(TRUNC(('TRI-3'!BT53 ),2),0))=7,"B-",IF((ROUND(TRUNC(('TRI-3'!BT53  ),2),0))=6,"C+",IF((ROUND(TRUNC(('TRI-3'!BT53  ),2),0))=5,"C-",IF((ROUND(TRUNC(('TRI-3'!BT53  ),2),0))=4,"D+",IF((ROUND(TRUNC(('TRI-3'!BT53 ),2),0))=3,"D-",IF((ROUND(TRUNC(('TRI-3'!BT53 ),2),0))=2,"E+",IF((ROUND(TRUNC(('TRI-3'!BT53  ),2),0))&lt;=1,"E-","")))))))))))</f>
        <v/>
      </c>
      <c r="BU53" s="51" t="str">
        <f>IF(OR('TRI-3'!BU53 ="",'TRI-3'!BU53&lt;0,'TRI-3'!BU53  &gt;10),"",IF((ROUND(TRUNC(('TRI-3'!BU53  ),2),0))=10,"A+",IF((ROUND(TRUNC(('TRI-3'!BU53  ),2),0))=9,"A-",IF((ROUND(TRUNC(('TRI-3'!BU53   ),2),0))=8,"B+",IF((ROUND(TRUNC(('TRI-3'!BU53 ),2),0))=7,"B-",IF((ROUND(TRUNC(('TRI-3'!BU53  ),2),0))=6,"C+",IF((ROUND(TRUNC(('TRI-3'!BU53  ),2),0))=5,"C-",IF((ROUND(TRUNC(('TRI-3'!BU53  ),2),0))=4,"D+",IF((ROUND(TRUNC(('TRI-3'!BU53 ),2),0))=3,"D-",IF((ROUND(TRUNC(('TRI-3'!BU53 ),2),0))=2,"E+",IF((ROUND(TRUNC(('TRI-3'!BU53  ),2),0))&lt;=1,"E-","")))))))))))</f>
        <v/>
      </c>
      <c r="BV53" s="51" t="str">
        <f>IF(OR('TRI-3'!BV53 ="",'TRI-3'!BV53&lt;0,'TRI-3'!BV53  &gt;10),"",IF((ROUND(TRUNC(('TRI-3'!BV53  ),2),0))=10,"A+",IF((ROUND(TRUNC(('TRI-3'!BV53  ),2),0))=9,"A-",IF((ROUND(TRUNC(('TRI-3'!BV53   ),2),0))=8,"B+",IF((ROUND(TRUNC(('TRI-3'!BV53 ),2),0))=7,"B-",IF((ROUND(TRUNC(('TRI-3'!BV53  ),2),0))=6,"C+",IF((ROUND(TRUNC(('TRI-3'!BV53  ),2),0))=5,"C-",IF((ROUND(TRUNC(('TRI-3'!BV53  ),2),0))=4,"D+",IF((ROUND(TRUNC(('TRI-3'!BV53 ),2),0))=3,"D-",IF((ROUND(TRUNC(('TRI-3'!BV53 ),2),0))=2,"E+",IF((ROUND(TRUNC(('TRI-3'!BV53  ),2),0))&lt;=1,"E-","")))))))))))</f>
        <v/>
      </c>
      <c r="BW53" s="51" t="str">
        <f>IF(OR('TRI-3'!BW53 ="",'TRI-3'!BW53&lt;0,'TRI-3'!BW53  &gt;10),"",IF((ROUND(TRUNC(('TRI-3'!BW53  ),2),0))=10,"A+",IF((ROUND(TRUNC(('TRI-3'!BW53  ),2),0))=9,"A-",IF((ROUND(TRUNC(('TRI-3'!BW53   ),2),0))=8,"B+",IF((ROUND(TRUNC(('TRI-3'!BW53 ),2),0))=7,"B-",IF((ROUND(TRUNC(('TRI-3'!BW53  ),2),0))=6,"C+",IF((ROUND(TRUNC(('TRI-3'!BW53  ),2),0))=5,"C-",IF((ROUND(TRUNC(('TRI-3'!BW53  ),2),0))=4,"D+",IF((ROUND(TRUNC(('TRI-3'!BW53 ),2),0))=3,"D-",IF((ROUND(TRUNC(('TRI-3'!BW53 ),2),0))=2,"E+",IF((ROUND(TRUNC(('TRI-3'!BW53  ),2),0))&lt;=1,"E-","")))))))))))</f>
        <v/>
      </c>
      <c r="BX53" s="51" t="str">
        <f>IF(OR('TRI-3'!BX53 ="",'TRI-3'!BX53&lt;0,'TRI-3'!BX53  &gt;10),"",IF((ROUND(TRUNC(('TRI-3'!BX53  ),2),0))=10,"A+",IF((ROUND(TRUNC(('TRI-3'!BX53  ),2),0))=9,"A-",IF((ROUND(TRUNC(('TRI-3'!BX53   ),2),0))=8,"B+",IF((ROUND(TRUNC(('TRI-3'!BX53 ),2),0))=7,"B-",IF((ROUND(TRUNC(('TRI-3'!BX53  ),2),0))=6,"C+",IF((ROUND(TRUNC(('TRI-3'!BX53  ),2),0))=5,"C-",IF((ROUND(TRUNC(('TRI-3'!BX53  ),2),0))=4,"D+",IF((ROUND(TRUNC(('TRI-3'!BX53 ),2),0))=3,"D-",IF((ROUND(TRUNC(('TRI-3'!BX53 ),2),0))=2,"E+",IF((ROUND(TRUNC(('TRI-3'!BX53  ),2),0))&lt;=1,"E-","")))))))))))</f>
        <v/>
      </c>
      <c r="BY53" s="51" t="str">
        <f>IF(OR('TRI-3'!BY53 ="",'TRI-3'!BY53&lt;0,'TRI-3'!BY53  &gt;10),"",IF((ROUND(TRUNC(('TRI-3'!BY53  ),2),0))=10,"A+",IF((ROUND(TRUNC(('TRI-3'!BY53  ),2),0))=9,"A-",IF((ROUND(TRUNC(('TRI-3'!BY53   ),2),0))=8,"B+",IF((ROUND(TRUNC(('TRI-3'!BY53 ),2),0))=7,"B-",IF((ROUND(TRUNC(('TRI-3'!BY53  ),2),0))=6,"C+",IF((ROUND(TRUNC(('TRI-3'!BY53  ),2),0))=5,"C-",IF((ROUND(TRUNC(('TRI-3'!BY53  ),2),0))=4,"D+",IF((ROUND(TRUNC(('TRI-3'!BY53 ),2),0))=3,"D-",IF((ROUND(TRUNC(('TRI-3'!BY53 ),2),0))=2,"E+",IF((ROUND(TRUNC(('TRI-3'!BY53  ),2),0))&lt;=1,"E-","")))))))))))</f>
        <v/>
      </c>
      <c r="BZ53" s="51" t="str">
        <f>IF(OR('TRI-3'!BZ53 ="",'TRI-3'!BZ53&lt;0,'TRI-3'!BZ53  &gt;10),"",IF((ROUND(TRUNC(('TRI-3'!BZ53  ),2),0))=10,"A+",IF((ROUND(TRUNC(('TRI-3'!BZ53  ),2),0))=9,"A-",IF((ROUND(TRUNC(('TRI-3'!BZ53   ),2),0))=8,"B+",IF((ROUND(TRUNC(('TRI-3'!BZ53 ),2),0))=7,"B-",IF((ROUND(TRUNC(('TRI-3'!BZ53  ),2),0))=6,"C+",IF((ROUND(TRUNC(('TRI-3'!BZ53  ),2),0))=5,"C-",IF((ROUND(TRUNC(('TRI-3'!BZ53  ),2),0))=4,"D+",IF((ROUND(TRUNC(('TRI-3'!BZ53 ),2),0))=3,"D-",IF((ROUND(TRUNC(('TRI-3'!BZ53 ),2),0))=2,"E+",IF((ROUND(TRUNC(('TRI-3'!BZ53  ),2),0))&lt;=1,"E-","")))))))))))</f>
        <v/>
      </c>
      <c r="CA53" s="51" t="str">
        <f>IF(OR('TRI-3'!CA53 ="",'TRI-3'!CA53&lt;0,'TRI-3'!CA53  &gt;10),"",IF((ROUND(TRUNC(('TRI-3'!CA53  ),2),0))=10,"A+",IF((ROUND(TRUNC(('TRI-3'!CA53  ),2),0))=9,"A-",IF((ROUND(TRUNC(('TRI-3'!CA53   ),2),0))=8,"B+",IF((ROUND(TRUNC(('TRI-3'!CA53 ),2),0))=7,"B-",IF((ROUND(TRUNC(('TRI-3'!CA53  ),2),0))=6,"C+",IF((ROUND(TRUNC(('TRI-3'!CA53  ),2),0))=5,"C-",IF((ROUND(TRUNC(('TRI-3'!CA53  ),2),0))=4,"D+",IF((ROUND(TRUNC(('TRI-3'!CA53 ),2),0))=3,"D-",IF((ROUND(TRUNC(('TRI-3'!CA53 ),2),0))=2,"E+",IF((ROUND(TRUNC(('TRI-3'!CA53  ),2),0))&lt;=1,"E-","")))))))))))</f>
        <v/>
      </c>
      <c r="CB53" s="51" t="str">
        <f>IF(OR('TRI-3'!CB53 ="",'TRI-3'!CB53&lt;0,'TRI-3'!CB53  &gt;10),"",IF((ROUND(TRUNC(('TRI-3'!CB53  ),2),0))=10,"A+",IF((ROUND(TRUNC(('TRI-3'!CB53  ),2),0))=9,"A-",IF((ROUND(TRUNC(('TRI-3'!CB53   ),2),0))=8,"B+",IF((ROUND(TRUNC(('TRI-3'!CB53 ),2),0))=7,"B-",IF((ROUND(TRUNC(('TRI-3'!CB53  ),2),0))=6,"C+",IF((ROUND(TRUNC(('TRI-3'!CB53  ),2),0))=5,"C-",IF((ROUND(TRUNC(('TRI-3'!CB53  ),2),0))=4,"D+",IF((ROUND(TRUNC(('TRI-3'!CB53 ),2),0))=3,"D-",IF((ROUND(TRUNC(('TRI-3'!CB53 ),2),0))=2,"E+",IF((ROUND(TRUNC(('TRI-3'!CB53  ),2),0))&lt;=1,"E-","")))))))))))</f>
        <v/>
      </c>
      <c r="CC53" s="51" t="str">
        <f>IF(OR('TRI-3'!CC53 ="",'TRI-3'!CC53&lt;0,'TRI-3'!CC53  &gt;10),"",IF((ROUND(TRUNC(('TRI-3'!CC53  ),2),0))=10,"A+",IF((ROUND(TRUNC(('TRI-3'!CC53  ),2),0))=9,"A-",IF((ROUND(TRUNC(('TRI-3'!CC53   ),2),0))=8,"B+",IF((ROUND(TRUNC(('TRI-3'!CC53 ),2),0))=7,"B-",IF((ROUND(TRUNC(('TRI-3'!CC53  ),2),0))=6,"C+",IF((ROUND(TRUNC(('TRI-3'!CC53  ),2),0))=5,"C-",IF((ROUND(TRUNC(('TRI-3'!CC53  ),2),0))=4,"D+",IF((ROUND(TRUNC(('TRI-3'!CC53 ),2),0))=3,"D-",IF((ROUND(TRUNC(('TRI-3'!CC53 ),2),0))=2,"E+",IF((ROUND(TRUNC(('TRI-3'!CC53  ),2),0))&lt;=1,"E-","")))))))))))</f>
        <v/>
      </c>
      <c r="CD53" s="51" t="str">
        <f>IF(OR('TRI-3'!CD53 ="",'TRI-3'!CD53&lt;0,'TRI-3'!CD53  &gt;10),"",IF((ROUND(TRUNC(('TRI-3'!CD53  ),2),0))=10,"A+",IF((ROUND(TRUNC(('TRI-3'!CD53  ),2),0))=9,"A-",IF((ROUND(TRUNC(('TRI-3'!CD53   ),2),0))=8,"B+",IF((ROUND(TRUNC(('TRI-3'!CD53 ),2),0))=7,"B-",IF((ROUND(TRUNC(('TRI-3'!CD53  ),2),0))=6,"C+",IF((ROUND(TRUNC(('TRI-3'!CD53  ),2),0))=5,"C-",IF((ROUND(TRUNC(('TRI-3'!CD53  ),2),0))=4,"D+",IF((ROUND(TRUNC(('TRI-3'!CD53 ),2),0))=3,"D-",IF((ROUND(TRUNC(('TRI-3'!CD53 ),2),0))=2,"E+",IF((ROUND(TRUNC(('TRI-3'!CD53  ),2),0))&lt;=1,"E-","")))))))))))</f>
        <v/>
      </c>
      <c r="CE53" s="51" t="str">
        <f>IF(OR('TRI-3'!CE53 ="",'TRI-3'!CE53&lt;0,'TRI-3'!CE53  &gt;10),"",IF((ROUND(TRUNC(('TRI-3'!CE53  ),2),0))=10,"A+",IF((ROUND(TRUNC(('TRI-3'!CE53  ),2),0))=9,"A-",IF((ROUND(TRUNC(('TRI-3'!CE53   ),2),0))=8,"B+",IF((ROUND(TRUNC(('TRI-3'!CE53 ),2),0))=7,"B-",IF((ROUND(TRUNC(('TRI-3'!CE53  ),2),0))=6,"C+",IF((ROUND(TRUNC(('TRI-3'!CE53  ),2),0))=5,"C-",IF((ROUND(TRUNC(('TRI-3'!CE53  ),2),0))=4,"D+",IF((ROUND(TRUNC(('TRI-3'!CE53 ),2),0))=3,"D-",IF((ROUND(TRUNC(('TRI-3'!CE53 ),2),0))=2,"E+",IF((ROUND(TRUNC(('TRI-3'!CE53  ),2),0))&lt;=1,"E-","")))))))))))</f>
        <v/>
      </c>
      <c r="CF53" s="51" t="str">
        <f>IF(OR('TRI-3'!CF53 ="",'TRI-3'!CF53&lt;0,'TRI-3'!CF53  &gt;10),"",IF((ROUND(TRUNC(('TRI-3'!CF53  ),2),0))=10,"A+",IF((ROUND(TRUNC(('TRI-3'!CF53  ),2),0))=9,"A-",IF((ROUND(TRUNC(('TRI-3'!CF53   ),2),0))=8,"B+",IF((ROUND(TRUNC(('TRI-3'!CF53 ),2),0))=7,"B-",IF((ROUND(TRUNC(('TRI-3'!CF53  ),2),0))=6,"C+",IF((ROUND(TRUNC(('TRI-3'!CF53  ),2),0))=5,"C-",IF((ROUND(TRUNC(('TRI-3'!CF53  ),2),0))=4,"D+",IF((ROUND(TRUNC(('TRI-3'!CF53 ),2),0))=3,"D-",IF((ROUND(TRUNC(('TRI-3'!CF53 ),2),0))=2,"E+",IF((ROUND(TRUNC(('TRI-3'!CF53  ),2),0))&lt;=1,"E-","")))))))))))</f>
        <v/>
      </c>
      <c r="CG53" s="51" t="str">
        <f>IF(OR('TRI-3'!CG53 ="",'TRI-3'!CG53&lt;0,'TRI-3'!CG53  &gt;10),"",IF((ROUND(TRUNC(('TRI-3'!CG53  ),2),0))=10,"A+",IF((ROUND(TRUNC(('TRI-3'!CG53  ),2),0))=9,"A-",IF((ROUND(TRUNC(('TRI-3'!CG53   ),2),0))=8,"B+",IF((ROUND(TRUNC(('TRI-3'!CG53 ),2),0))=7,"B-",IF((ROUND(TRUNC(('TRI-3'!CG53  ),2),0))=6,"C+",IF((ROUND(TRUNC(('TRI-3'!CG53  ),2),0))=5,"C-",IF((ROUND(TRUNC(('TRI-3'!CG53  ),2),0))=4,"D+",IF((ROUND(TRUNC(('TRI-3'!CG53 ),2),0))=3,"D-",IF((ROUND(TRUNC(('TRI-3'!CG53 ),2),0))=2,"E+",IF((ROUND(TRUNC(('TRI-3'!CG53  ),2),0))&lt;=1,"E-","")))))))))))</f>
        <v/>
      </c>
      <c r="CH53" s="51" t="str">
        <f>IF(OR('TRI-3'!CH53 ="",'TRI-3'!CH53&lt;0,'TRI-3'!CH53  &gt;10),"",IF((ROUND(TRUNC(('TRI-3'!CH53  ),2),0))=10,"A+",IF((ROUND(TRUNC(('TRI-3'!CH53  ),2),0))=9,"A-",IF((ROUND(TRUNC(('TRI-3'!CH53   ),2),0))=8,"B+",IF((ROUND(TRUNC(('TRI-3'!CH53 ),2),0))=7,"B-",IF((ROUND(TRUNC(('TRI-3'!CH53  ),2),0))=6,"C+",IF((ROUND(TRUNC(('TRI-3'!CH53  ),2),0))=5,"C-",IF((ROUND(TRUNC(('TRI-3'!CH53  ),2),0))=4,"D+",IF((ROUND(TRUNC(('TRI-3'!CH53 ),2),0))=3,"D-",IF((ROUND(TRUNC(('TRI-3'!CH53 ),2),0))=2,"E+",IF((ROUND(TRUNC(('TRI-3'!CH53  ),2),0))&lt;=1,"E-","")))))))))))</f>
        <v/>
      </c>
      <c r="CI53" s="51" t="str">
        <f>IF(OR('TRI-3'!CI53 ="",'TRI-3'!CI53&lt;0,'TRI-3'!CI53  &gt;10),"",IF((ROUND(TRUNC(('TRI-3'!CI53  ),2),0))=10,"A+",IF((ROUND(TRUNC(('TRI-3'!CI53  ),2),0))=9,"A-",IF((ROUND(TRUNC(('TRI-3'!CI53   ),2),0))=8,"B+",IF((ROUND(TRUNC(('TRI-3'!CI53 ),2),0))=7,"B-",IF((ROUND(TRUNC(('TRI-3'!CI53  ),2),0))=6,"C+",IF((ROUND(TRUNC(('TRI-3'!CI53  ),2),0))=5,"C-",IF((ROUND(TRUNC(('TRI-3'!CI53  ),2),0))=4,"D+",IF((ROUND(TRUNC(('TRI-3'!CI53 ),2),0))=3,"D-",IF((ROUND(TRUNC(('TRI-3'!CI53 ),2),0))=2,"E+",IF((ROUND(TRUNC(('TRI-3'!CI53  ),2),0))&lt;=1,"E-","")))))))))))</f>
        <v/>
      </c>
      <c r="CJ53" s="51" t="str">
        <f>IF(OR('TRI-3'!CJ53 ="",'TRI-3'!CJ53&lt;0,'TRI-3'!CJ53  &gt;10),"",IF((ROUND(TRUNC(('TRI-3'!CJ53  ),2),0))=10,"A+",IF((ROUND(TRUNC(('TRI-3'!CJ53  ),2),0))=9,"A-",IF((ROUND(TRUNC(('TRI-3'!CJ53   ),2),0))=8,"B+",IF((ROUND(TRUNC(('TRI-3'!CJ53 ),2),0))=7,"B-",IF((ROUND(TRUNC(('TRI-3'!CJ53  ),2),0))=6,"C+",IF((ROUND(TRUNC(('TRI-3'!CJ53  ),2),0))=5,"C-",IF((ROUND(TRUNC(('TRI-3'!CJ53  ),2),0))=4,"D+",IF((ROUND(TRUNC(('TRI-3'!CJ53 ),2),0))=3,"D-",IF((ROUND(TRUNC(('TRI-3'!CJ53 ),2),0))=2,"E+",IF((ROUND(TRUNC(('TRI-3'!CJ53  ),2),0))&lt;=1,"E-","")))))))))))</f>
        <v/>
      </c>
      <c r="CK53" s="51" t="str">
        <f>IF(OR('TRI-3'!CK53 ="",'TRI-3'!CK53&lt;0,'TRI-3'!CK53  &gt;10),"",IF((ROUND(TRUNC(('TRI-3'!CK53  ),2),0))=10,"A+",IF((ROUND(TRUNC(('TRI-3'!CK53  ),2),0))=9,"A-",IF((ROUND(TRUNC(('TRI-3'!CK53   ),2),0))=8,"B+",IF((ROUND(TRUNC(('TRI-3'!CK53 ),2),0))=7,"B-",IF((ROUND(TRUNC(('TRI-3'!CK53  ),2),0))=6,"C+",IF((ROUND(TRUNC(('TRI-3'!CK53  ),2),0))=5,"C-",IF((ROUND(TRUNC(('TRI-3'!CK53  ),2),0))=4,"D+",IF((ROUND(TRUNC(('TRI-3'!CK53 ),2),0))=3,"D-",IF((ROUND(TRUNC(('TRI-3'!CK53 ),2),0))=2,"E+",IF((ROUND(TRUNC(('TRI-3'!CK53  ),2),0))&lt;=1,"E-","")))))))))))</f>
        <v/>
      </c>
      <c r="CL53" s="51" t="str">
        <f>IF(OR('TRI-3'!CL53 ="",'TRI-3'!CL53&lt;0,'TRI-3'!CL53  &gt;10),"",IF((ROUND(TRUNC(('TRI-3'!CL53  ),2),0))=10,"A+",IF((ROUND(TRUNC(('TRI-3'!CL53  ),2),0))=9,"A-",IF((ROUND(TRUNC(('TRI-3'!CL53   ),2),0))=8,"B+",IF((ROUND(TRUNC(('TRI-3'!CL53 ),2),0))=7,"B-",IF((ROUND(TRUNC(('TRI-3'!CL53  ),2),0))=6,"C+",IF((ROUND(TRUNC(('TRI-3'!CL53  ),2),0))=5,"C-",IF((ROUND(TRUNC(('TRI-3'!CL53  ),2),0))=4,"D+",IF((ROUND(TRUNC(('TRI-3'!CL53 ),2),0))=3,"D-",IF((ROUND(TRUNC(('TRI-3'!CL53 ),2),0))=2,"E+",IF((ROUND(TRUNC(('TRI-3'!CL53  ),2),0))&lt;=1,"E-","")))))))))))</f>
        <v/>
      </c>
      <c r="CM53" s="51" t="str">
        <f>IF(OR('TRI-3'!CM53 ="",'TRI-3'!CM53&lt;0,'TRI-3'!CM53  &gt;10),"",IF((ROUND(TRUNC(('TRI-3'!CM53  ),2),0))=10,"A+",IF((ROUND(TRUNC(('TRI-3'!CM53  ),2),0))=9,"A-",IF((ROUND(TRUNC(('TRI-3'!CM53   ),2),0))=8,"B+",IF((ROUND(TRUNC(('TRI-3'!CM53 ),2),0))=7,"B-",IF((ROUND(TRUNC(('TRI-3'!CM53  ),2),0))=6,"C+",IF((ROUND(TRUNC(('TRI-3'!CM53  ),2),0))=5,"C-",IF((ROUND(TRUNC(('TRI-3'!CM53  ),2),0))=4,"D+",IF((ROUND(TRUNC(('TRI-3'!CM53 ),2),0))=3,"D-",IF((ROUND(TRUNC(('TRI-3'!CM53 ),2),0))=2,"E+",IF((ROUND(TRUNC(('TRI-3'!CM53  ),2),0))&lt;=1,"E-","")))))))))))</f>
        <v/>
      </c>
      <c r="CN53" s="51" t="str">
        <f>IF(OR('TRI-3'!CN53 ="",'TRI-3'!CN53&lt;0,'TRI-3'!CN53  &gt;10),"",IF((ROUND(TRUNC(('TRI-3'!CN53  ),2),0))=10,"A+",IF((ROUND(TRUNC(('TRI-3'!CN53  ),2),0))=9,"A-",IF((ROUND(TRUNC(('TRI-3'!CN53   ),2),0))=8,"B+",IF((ROUND(TRUNC(('TRI-3'!CN53 ),2),0))=7,"B-",IF((ROUND(TRUNC(('TRI-3'!CN53  ),2),0))=6,"C+",IF((ROUND(TRUNC(('TRI-3'!CN53  ),2),0))=5,"C-",IF((ROUND(TRUNC(('TRI-3'!CN53  ),2),0))=4,"D+",IF((ROUND(TRUNC(('TRI-3'!CN53 ),2),0))=3,"D-",IF((ROUND(TRUNC(('TRI-3'!CN53 ),2),0))=2,"E+",IF((ROUND(TRUNC(('TRI-3'!CN53  ),2),0))&lt;=1,"E-","")))))))))))</f>
        <v/>
      </c>
      <c r="CO53" s="51" t="str">
        <f>IF(OR('TRI-3'!CO53 ="",'TRI-3'!CO53&lt;0,'TRI-3'!CO53  &gt;10),"",IF((ROUND(TRUNC(('TRI-3'!CO53  ),2),0))=10,"A+",IF((ROUND(TRUNC(('TRI-3'!CO53  ),2),0))=9,"A-",IF((ROUND(TRUNC(('TRI-3'!CO53   ),2),0))=8,"B+",IF((ROUND(TRUNC(('TRI-3'!CO53 ),2),0))=7,"B-",IF((ROUND(TRUNC(('TRI-3'!CO53  ),2),0))=6,"C+",IF((ROUND(TRUNC(('TRI-3'!CO53  ),2),0))=5,"C-",IF((ROUND(TRUNC(('TRI-3'!CO53  ),2),0))=4,"D+",IF((ROUND(TRUNC(('TRI-3'!CO53 ),2),0))=3,"D-",IF((ROUND(TRUNC(('TRI-3'!CO53 ),2),0))=2,"E+",IF((ROUND(TRUNC(('TRI-3'!CO53  ),2),0))&lt;=1,"E-","")))))))))))</f>
        <v/>
      </c>
      <c r="CP53" s="51" t="str">
        <f>IF(OR('TRI-3'!CP53 ="",'TRI-3'!CP53&lt;0,'TRI-3'!CP53  &gt;10),"",IF((ROUND(TRUNC(('TRI-3'!CP53  ),2),0))=10,"A+",IF((ROUND(TRUNC(('TRI-3'!CP53  ),2),0))=9,"A-",IF((ROUND(TRUNC(('TRI-3'!CP53   ),2),0))=8,"B+",IF((ROUND(TRUNC(('TRI-3'!CP53 ),2),0))=7,"B-",IF((ROUND(TRUNC(('TRI-3'!CP53  ),2),0))=6,"C+",IF((ROUND(TRUNC(('TRI-3'!CP53  ),2),0))=5,"C-",IF((ROUND(TRUNC(('TRI-3'!CP53  ),2),0))=4,"D+",IF((ROUND(TRUNC(('TRI-3'!CP53 ),2),0))=3,"D-",IF((ROUND(TRUNC(('TRI-3'!CP53 ),2),0))=2,"E+",IF((ROUND(TRUNC(('TRI-3'!CP53  ),2),0))&lt;=1,"E-","")))))))))))</f>
        <v/>
      </c>
      <c r="CQ53" s="51" t="str">
        <f>IF(OR('TRI-3'!CQ53 ="",'TRI-3'!CQ53&lt;0,'TRI-3'!CQ53  &gt;10),"",IF((ROUND(TRUNC(('TRI-3'!CQ53  ),2),0))=10,"A+",IF((ROUND(TRUNC(('TRI-3'!CQ53  ),2),0))=9,"A-",IF((ROUND(TRUNC(('TRI-3'!CQ53   ),2),0))=8,"B+",IF((ROUND(TRUNC(('TRI-3'!CQ53 ),2),0))=7,"B-",IF((ROUND(TRUNC(('TRI-3'!CQ53  ),2),0))=6,"C+",IF((ROUND(TRUNC(('TRI-3'!CQ53  ),2),0))=5,"C-",IF((ROUND(TRUNC(('TRI-3'!CQ53  ),2),0))=4,"D+",IF((ROUND(TRUNC(('TRI-3'!CQ53 ),2),0))=3,"D-",IF((ROUND(TRUNC(('TRI-3'!CQ53 ),2),0))=2,"E+",IF((ROUND(TRUNC(('TRI-3'!CQ53  ),2),0))&lt;=1,"E-","")))))))))))</f>
        <v/>
      </c>
      <c r="CR53" s="51" t="str">
        <f>IF(OR('TRI-3'!CR53 ="",'TRI-3'!CR53&lt;0,'TRI-3'!CR53  &gt;10),"",IF((ROUND(TRUNC(('TRI-3'!CR53  ),2),0))=10,"A+",IF((ROUND(TRUNC(('TRI-3'!CR53  ),2),0))=9,"A-",IF((ROUND(TRUNC(('TRI-3'!CR53   ),2),0))=8,"B+",IF((ROUND(TRUNC(('TRI-3'!CR53 ),2),0))=7,"B-",IF((ROUND(TRUNC(('TRI-3'!CR53  ),2),0))=6,"C+",IF((ROUND(TRUNC(('TRI-3'!CR53  ),2),0))=5,"C-",IF((ROUND(TRUNC(('TRI-3'!CR53  ),2),0))=4,"D+",IF((ROUND(TRUNC(('TRI-3'!CR53 ),2),0))=3,"D-",IF((ROUND(TRUNC(('TRI-3'!CR53 ),2),0))=2,"E+",IF((ROUND(TRUNC(('TRI-3'!CR53  ),2),0))&lt;=1,"E-","")))))))))))</f>
        <v/>
      </c>
      <c r="CS53" s="51" t="str">
        <f>IF(OR('TRI-3'!CS53 ="",'TRI-3'!CS53&lt;0,'TRI-3'!CS53  &gt;10),"",IF((ROUND(TRUNC(('TRI-3'!CS53  ),2),0))=10,"A+",IF((ROUND(TRUNC(('TRI-3'!CS53  ),2),0))=9,"A-",IF((ROUND(TRUNC(('TRI-3'!CS53   ),2),0))=8,"B+",IF((ROUND(TRUNC(('TRI-3'!CS53 ),2),0))=7,"B-",IF((ROUND(TRUNC(('TRI-3'!CS53  ),2),0))=6,"C+",IF((ROUND(TRUNC(('TRI-3'!CS53  ),2),0))=5,"C-",IF((ROUND(TRUNC(('TRI-3'!CS53  ),2),0))=4,"D+",IF((ROUND(TRUNC(('TRI-3'!CS53 ),2),0))=3,"D-",IF((ROUND(TRUNC(('TRI-3'!CS53 ),2),0))=2,"E+",IF((ROUND(TRUNC(('TRI-3'!CS53  ),2),0))&lt;=1,"E-","")))))))))))</f>
        <v/>
      </c>
      <c r="CT53" s="51" t="str">
        <f>IF(OR('TRI-3'!CT53 ="",'TRI-3'!CT53&lt;0,'TRI-3'!CT53  &gt;10),"",IF((ROUND(TRUNC(('TRI-3'!CT53  ),2),0))=10,"A+",IF((ROUND(TRUNC(('TRI-3'!CT53  ),2),0))=9,"A-",IF((ROUND(TRUNC(('TRI-3'!CT53   ),2),0))=8,"B+",IF((ROUND(TRUNC(('TRI-3'!CT53 ),2),0))=7,"B-",IF((ROUND(TRUNC(('TRI-3'!CT53  ),2),0))=6,"C+",IF((ROUND(TRUNC(('TRI-3'!CT53  ),2),0))=5,"C-",IF((ROUND(TRUNC(('TRI-3'!CT53  ),2),0))=4,"D+",IF((ROUND(TRUNC(('TRI-3'!CT53 ),2),0))=3,"D-",IF((ROUND(TRUNC(('TRI-3'!CT53 ),2),0))=2,"E+",IF((ROUND(TRUNC(('TRI-3'!CT53  ),2),0))&lt;=1,"E-","")))))))))))</f>
        <v/>
      </c>
      <c r="CU53" s="51" t="str">
        <f>IF(OR('TRI-3'!CU53 ="",'TRI-3'!CU53&lt;0,'TRI-3'!CU53  &gt;10),"",IF((ROUND(TRUNC(('TRI-3'!CU53  ),2),0))=10,"A+",IF((ROUND(TRUNC(('TRI-3'!CU53  ),2),0))=9,"A-",IF((ROUND(TRUNC(('TRI-3'!CU53   ),2),0))=8,"B+",IF((ROUND(TRUNC(('TRI-3'!CU53 ),2),0))=7,"B-",IF((ROUND(TRUNC(('TRI-3'!CU53  ),2),0))=6,"C+",IF((ROUND(TRUNC(('TRI-3'!CU53  ),2),0))=5,"C-",IF((ROUND(TRUNC(('TRI-3'!CU53  ),2),0))=4,"D+",IF((ROUND(TRUNC(('TRI-3'!CU53 ),2),0))=3,"D-",IF((ROUND(TRUNC(('TRI-3'!CU53 ),2),0))=2,"E+",IF((ROUND(TRUNC(('TRI-3'!CU53  ),2),0))&lt;=1,"E-","")))))))))))</f>
        <v/>
      </c>
      <c r="CV53" s="51" t="str">
        <f>IF(OR('TRI-3'!CV53 ="",'TRI-3'!CV53&lt;0,'TRI-3'!CV53  &gt;10),"",IF((ROUND(TRUNC(('TRI-3'!CV53  ),2),0))=10,"A+",IF((ROUND(TRUNC(('TRI-3'!CV53  ),2),0))=9,"A-",IF((ROUND(TRUNC(('TRI-3'!CV53   ),2),0))=8,"B+",IF((ROUND(TRUNC(('TRI-3'!CV53 ),2),0))=7,"B-",IF((ROUND(TRUNC(('TRI-3'!CV53  ),2),0))=6,"C+",IF((ROUND(TRUNC(('TRI-3'!CV53  ),2),0))=5,"C-",IF((ROUND(TRUNC(('TRI-3'!CV53  ),2),0))=4,"D+",IF((ROUND(TRUNC(('TRI-3'!CV53 ),2),0))=3,"D-",IF((ROUND(TRUNC(('TRI-3'!CV53 ),2),0))=2,"E+",IF((ROUND(TRUNC(('TRI-3'!CV53  ),2),0))&lt;=1,"E-","")))))))))))</f>
        <v/>
      </c>
      <c r="CW53" s="51" t="str">
        <f>IF(OR('TRI-3'!CW53 ="",'TRI-3'!CW53&lt;0,'TRI-3'!CW53  &gt;10),"",IF((ROUND(TRUNC(('TRI-3'!CW53  ),2),0))=10,"A+",IF((ROUND(TRUNC(('TRI-3'!CW53  ),2),0))=9,"A-",IF((ROUND(TRUNC(('TRI-3'!CW53   ),2),0))=8,"B+",IF((ROUND(TRUNC(('TRI-3'!CW53 ),2),0))=7,"B-",IF((ROUND(TRUNC(('TRI-3'!CW53  ),2),0))=6,"C+",IF((ROUND(TRUNC(('TRI-3'!CW53  ),2),0))=5,"C-",IF((ROUND(TRUNC(('TRI-3'!CW53  ),2),0))=4,"D+",IF((ROUND(TRUNC(('TRI-3'!CW53 ),2),0))=3,"D-",IF((ROUND(TRUNC(('TRI-3'!CW53 ),2),0))=2,"E+",IF((ROUND(TRUNC(('TRI-3'!CW53  ),2),0))&lt;=1,"E-","")))))))))))</f>
        <v/>
      </c>
      <c r="CX53" s="51" t="str">
        <f>IF(OR('TRI-3'!CX53 ="",'TRI-3'!CX53&lt;0,'TRI-3'!CX53  &gt;10),"",IF((ROUND(TRUNC(('TRI-3'!CX53  ),2),0))=10,"A+",IF((ROUND(TRUNC(('TRI-3'!CX53  ),2),0))=9,"A-",IF((ROUND(TRUNC(('TRI-3'!CX53   ),2),0))=8,"B+",IF((ROUND(TRUNC(('TRI-3'!CX53 ),2),0))=7,"B-",IF((ROUND(TRUNC(('TRI-3'!CX53  ),2),0))=6,"C+",IF((ROUND(TRUNC(('TRI-3'!CX53  ),2),0))=5,"C-",IF((ROUND(TRUNC(('TRI-3'!CX53  ),2),0))=4,"D+",IF((ROUND(TRUNC(('TRI-3'!CX53 ),2),0))=3,"D-",IF((ROUND(TRUNC(('TRI-3'!CX53 ),2),0))=2,"E+",IF((ROUND(TRUNC(('TRI-3'!CX53  ),2),0))&lt;=1,"E-","")))))))))))</f>
        <v/>
      </c>
      <c r="CY53" s="51" t="str">
        <f>IF(OR('TRI-3'!CY53 ="",'TRI-3'!CY53&lt;0,'TRI-3'!CY53  &gt;10),"",IF((ROUND(TRUNC(('TRI-3'!CY53  ),2),0))=10,"A+",IF((ROUND(TRUNC(('TRI-3'!CY53  ),2),0))=9,"A-",IF((ROUND(TRUNC(('TRI-3'!CY53   ),2),0))=8,"B+",IF((ROUND(TRUNC(('TRI-3'!CY53 ),2),0))=7,"B-",IF((ROUND(TRUNC(('TRI-3'!CY53  ),2),0))=6,"C+",IF((ROUND(TRUNC(('TRI-3'!CY53  ),2),0))=5,"C-",IF((ROUND(TRUNC(('TRI-3'!CY53  ),2),0))=4,"D+",IF((ROUND(TRUNC(('TRI-3'!CY53 ),2),0))=3,"D-",IF((ROUND(TRUNC(('TRI-3'!CY53 ),2),0))=2,"E+",IF((ROUND(TRUNC(('TRI-3'!CY53  ),2),0))&lt;=1,"E-","")))))))))))</f>
        <v/>
      </c>
      <c r="CZ53" s="51" t="str">
        <f>IF(OR('TRI-3'!CZ53 ="",'TRI-3'!CZ53&lt;0,'TRI-3'!CZ53  &gt;10),"",IF((ROUND(TRUNC(('TRI-3'!CZ53  ),2),0))=10,"A+",IF((ROUND(TRUNC(('TRI-3'!CZ53  ),2),0))=9,"A-",IF((ROUND(TRUNC(('TRI-3'!CZ53   ),2),0))=8,"B+",IF((ROUND(TRUNC(('TRI-3'!CZ53 ),2),0))=7,"B-",IF((ROUND(TRUNC(('TRI-3'!CZ53  ),2),0))=6,"C+",IF((ROUND(TRUNC(('TRI-3'!CZ53  ),2),0))=5,"C-",IF((ROUND(TRUNC(('TRI-3'!CZ53  ),2),0))=4,"D+",IF((ROUND(TRUNC(('TRI-3'!CZ53 ),2),0))=3,"D-",IF((ROUND(TRUNC(('TRI-3'!CZ53 ),2),0))=2,"E+",IF((ROUND(TRUNC(('TRI-3'!CZ53  ),2),0))&lt;=1,"E-","")))))))))))</f>
        <v/>
      </c>
      <c r="DA53" s="51" t="str">
        <f>IF(OR('TRI-3'!DA53 ="",'TRI-3'!DA53&lt;0,'TRI-3'!DA53  &gt;10),"",IF((ROUND(TRUNC(('TRI-3'!DA53  ),2),0))=10,"A+",IF((ROUND(TRUNC(('TRI-3'!DA53  ),2),0))=9,"A-",IF((ROUND(TRUNC(('TRI-3'!DA53   ),2),0))=8,"B+",IF((ROUND(TRUNC(('TRI-3'!DA53 ),2),0))=7,"B-",IF((ROUND(TRUNC(('TRI-3'!DA53  ),2),0))=6,"C+",IF((ROUND(TRUNC(('TRI-3'!DA53  ),2),0))=5,"C-",IF((ROUND(TRUNC(('TRI-3'!DA53  ),2),0))=4,"D+",IF((ROUND(TRUNC(('TRI-3'!DA53 ),2),0))=3,"D-",IF((ROUND(TRUNC(('TRI-3'!DA53 ),2),0))=2,"E+",IF((ROUND(TRUNC(('TRI-3'!DA53  ),2),0))&lt;=1,"E-","")))))))))))</f>
        <v/>
      </c>
      <c r="DB53" s="51" t="str">
        <f>IF(OR('TRI-3'!DB53 ="",'TRI-3'!DB53&lt;0,'TRI-3'!DB53  &gt;10),"",IF((ROUND(TRUNC(('TRI-3'!DB53  ),2),0))=10,"A+",IF((ROUND(TRUNC(('TRI-3'!DB53  ),2),0))=9,"A-",IF((ROUND(TRUNC(('TRI-3'!DB53   ),2),0))=8,"B+",IF((ROUND(TRUNC(('TRI-3'!DB53 ),2),0))=7,"B-",IF((ROUND(TRUNC(('TRI-3'!DB53  ),2),0))=6,"C+",IF((ROUND(TRUNC(('TRI-3'!DB53  ),2),0))=5,"C-",IF((ROUND(TRUNC(('TRI-3'!DB53  ),2),0))=4,"D+",IF((ROUND(TRUNC(('TRI-3'!DB53 ),2),0))=3,"D-",IF((ROUND(TRUNC(('TRI-3'!DB53 ),2),0))=2,"E+",IF((ROUND(TRUNC(('TRI-3'!DB53  ),2),0))&lt;=1,"E-","")))))))))))</f>
        <v/>
      </c>
      <c r="DC53" s="51" t="str">
        <f>IF(OR('TRI-3'!DC53 ="",'TRI-3'!DC53&lt;0,'TRI-3'!DC53  &gt;10),"",IF((ROUND(TRUNC(('TRI-3'!DC53  ),2),0))=10,"A+",IF((ROUND(TRUNC(('TRI-3'!DC53  ),2),0))=9,"A-",IF((ROUND(TRUNC(('TRI-3'!DC53   ),2),0))=8,"B+",IF((ROUND(TRUNC(('TRI-3'!DC53 ),2),0))=7,"B-",IF((ROUND(TRUNC(('TRI-3'!DC53  ),2),0))=6,"C+",IF((ROUND(TRUNC(('TRI-3'!DC53  ),2),0))=5,"C-",IF((ROUND(TRUNC(('TRI-3'!DC53  ),2),0))=4,"D+",IF((ROUND(TRUNC(('TRI-3'!DC53 ),2),0))=3,"D-",IF((ROUND(TRUNC(('TRI-3'!DC53 ),2),0))=2,"E+",IF((ROUND(TRUNC(('TRI-3'!DC53  ),2),0))&lt;=1,"E-","")))))))))))</f>
        <v/>
      </c>
      <c r="DD53" s="51" t="str">
        <f>IF(OR('TRI-3'!DD53 ="",'TRI-3'!DD53&lt;0,'TRI-3'!DD53  &gt;10),"",IF((ROUND(TRUNC(('TRI-3'!DD53  ),2),0))=10,"A+",IF((ROUND(TRUNC(('TRI-3'!DD53  ),2),0))=9,"A-",IF((ROUND(TRUNC(('TRI-3'!DD53   ),2),0))=8,"B+",IF((ROUND(TRUNC(('TRI-3'!DD53 ),2),0))=7,"B-",IF((ROUND(TRUNC(('TRI-3'!DD53  ),2),0))=6,"C+",IF((ROUND(TRUNC(('TRI-3'!DD53  ),2),0))=5,"C-",IF((ROUND(TRUNC(('TRI-3'!DD53  ),2),0))=4,"D+",IF((ROUND(TRUNC(('TRI-3'!DD53 ),2),0))=3,"D-",IF((ROUND(TRUNC(('TRI-3'!DD53 ),2),0))=2,"E+",IF((ROUND(TRUNC(('TRI-3'!DD53  ),2),0))&lt;=1,"E-","")))))))))))</f>
        <v/>
      </c>
      <c r="DE53" s="51" t="str">
        <f>IF(OR('TRI-3'!DE53 ="",'TRI-3'!DE53&lt;0,'TRI-3'!DE53  &gt;10),"",IF((ROUND(TRUNC(('TRI-3'!DE53  ),2),0))=10,"A+",IF((ROUND(TRUNC(('TRI-3'!DE53  ),2),0))=9,"A-",IF((ROUND(TRUNC(('TRI-3'!DE53   ),2),0))=8,"B+",IF((ROUND(TRUNC(('TRI-3'!DE53 ),2),0))=7,"B-",IF((ROUND(TRUNC(('TRI-3'!DE53  ),2),0))=6,"C+",IF((ROUND(TRUNC(('TRI-3'!DE53  ),2),0))=5,"C-",IF((ROUND(TRUNC(('TRI-3'!DE53  ),2),0))=4,"D+",IF((ROUND(TRUNC(('TRI-3'!DE53 ),2),0))=3,"D-",IF((ROUND(TRUNC(('TRI-3'!DE53 ),2),0))=2,"E+",IF((ROUND(TRUNC(('TRI-3'!DE53  ),2),0))&lt;=1,"E-","")))))))))))</f>
        <v/>
      </c>
      <c r="DF53" s="51" t="str">
        <f>IF(OR('TRI-3'!DF53 ="",'TRI-3'!DF53&lt;0,'TRI-3'!DF53  &gt;10),"",IF((ROUND(TRUNC(('TRI-3'!DF53  ),2),0))=10,"A+",IF((ROUND(TRUNC(('TRI-3'!DF53  ),2),0))=9,"A-",IF((ROUND(TRUNC(('TRI-3'!DF53   ),2),0))=8,"B+",IF((ROUND(TRUNC(('TRI-3'!DF53 ),2),0))=7,"B-",IF((ROUND(TRUNC(('TRI-3'!DF53  ),2),0))=6,"C+",IF((ROUND(TRUNC(('TRI-3'!DF53  ),2),0))=5,"C-",IF((ROUND(TRUNC(('TRI-3'!DF53  ),2),0))=4,"D+",IF((ROUND(TRUNC(('TRI-3'!DF53 ),2),0))=3,"D-",IF((ROUND(TRUNC(('TRI-3'!DF53 ),2),0))=2,"E+",IF((ROUND(TRUNC(('TRI-3'!DF53  ),2),0))&lt;=1,"E-","")))))))))))</f>
        <v/>
      </c>
      <c r="DG53" s="51" t="str">
        <f>IF(OR('TRI-3'!DG53 ="",'TRI-3'!DG53&lt;0,'TRI-3'!DG53  &gt;10),"",IF((ROUND(TRUNC(('TRI-3'!DG53  ),2),0))=10,"A+",IF((ROUND(TRUNC(('TRI-3'!DG53  ),2),0))=9,"A-",IF((ROUND(TRUNC(('TRI-3'!DG53   ),2),0))=8,"B+",IF((ROUND(TRUNC(('TRI-3'!DG53 ),2),0))=7,"B-",IF((ROUND(TRUNC(('TRI-3'!DG53  ),2),0))=6,"C+",IF((ROUND(TRUNC(('TRI-3'!DG53  ),2),0))=5,"C-",IF((ROUND(TRUNC(('TRI-3'!DG53  ),2),0))=4,"D+",IF((ROUND(TRUNC(('TRI-3'!DG53 ),2),0))=3,"D-",IF((ROUND(TRUNC(('TRI-3'!DG53 ),2),0))=2,"E+",IF((ROUND(TRUNC(('TRI-3'!DG53  ),2),0))&lt;=1,"E-","")))))))))))</f>
        <v/>
      </c>
      <c r="DH53" s="51" t="str">
        <f>IF(OR('TRI-3'!DH53 ="",'TRI-3'!DH53&lt;0,'TRI-3'!DH53  &gt;10),"",IF((ROUND(TRUNC(('TRI-3'!DH53  ),2),0))=10,"A+",IF((ROUND(TRUNC(('TRI-3'!DH53  ),2),0))=9,"A-",IF((ROUND(TRUNC(('TRI-3'!DH53   ),2),0))=8,"B+",IF((ROUND(TRUNC(('TRI-3'!DH53 ),2),0))=7,"B-",IF((ROUND(TRUNC(('TRI-3'!DH53  ),2),0))=6,"C+",IF((ROUND(TRUNC(('TRI-3'!DH53  ),2),0))=5,"C-",IF((ROUND(TRUNC(('TRI-3'!DH53  ),2),0))=4,"D+",IF((ROUND(TRUNC(('TRI-3'!DH53 ),2),0))=3,"D-",IF((ROUND(TRUNC(('TRI-3'!DH53 ),2),0))=2,"E+",IF((ROUND(TRUNC(('TRI-3'!DH53  ),2),0))&lt;=1,"E-","")))))))))))</f>
        <v/>
      </c>
      <c r="DI53" s="51" t="str">
        <f>IF(OR('TRI-3'!DI53 ="",'TRI-3'!DI53&lt;0,'TRI-3'!DI53  &gt;10),"",IF((ROUND(TRUNC(('TRI-3'!DI53  ),2),0))=10,"A+",IF((ROUND(TRUNC(('TRI-3'!DI53  ),2),0))=9,"A-",IF((ROUND(TRUNC(('TRI-3'!DI53   ),2),0))=8,"B+",IF((ROUND(TRUNC(('TRI-3'!DI53 ),2),0))=7,"B-",IF((ROUND(TRUNC(('TRI-3'!DI53  ),2),0))=6,"C+",IF((ROUND(TRUNC(('TRI-3'!DI53  ),2),0))=5,"C-",IF((ROUND(TRUNC(('TRI-3'!DI53  ),2),0))=4,"D+",IF((ROUND(TRUNC(('TRI-3'!DI53 ),2),0))=3,"D-",IF((ROUND(TRUNC(('TRI-3'!DI53 ),2),0))=2,"E+",IF((ROUND(TRUNC(('TRI-3'!DI53  ),2),0))&lt;=1,"E-","")))))))))))</f>
        <v/>
      </c>
      <c r="DJ53" s="51" t="str">
        <f>IF(OR('TRI-3'!DJ53 ="",'TRI-3'!DJ53&lt;0,'TRI-3'!DJ53  &gt;10),"",IF((ROUND(TRUNC(('TRI-3'!DJ53  ),2),0))=10,"A+",IF((ROUND(TRUNC(('TRI-3'!DJ53  ),2),0))=9,"A-",IF((ROUND(TRUNC(('TRI-3'!DJ53   ),2),0))=8,"B+",IF((ROUND(TRUNC(('TRI-3'!DJ53 ),2),0))=7,"B-",IF((ROUND(TRUNC(('TRI-3'!DJ53  ),2),0))=6,"C+",IF((ROUND(TRUNC(('TRI-3'!DJ53  ),2),0))=5,"C-",IF((ROUND(TRUNC(('TRI-3'!DJ53  ),2),0))=4,"D+",IF((ROUND(TRUNC(('TRI-3'!DJ53 ),2),0))=3,"D-",IF((ROUND(TRUNC(('TRI-3'!DJ53 ),2),0))=2,"E+",IF((ROUND(TRUNC(('TRI-3'!DJ53  ),2),0))&lt;=1,"E-","")))))))))))</f>
        <v/>
      </c>
      <c r="DK53" s="51" t="str">
        <f>IF(OR('TRI-3'!DK53 ="",'TRI-3'!DK53&lt;0,'TRI-3'!DK53  &gt;10),"",IF((ROUND(TRUNC(('TRI-3'!DK53  ),2),0))=10,"A+",IF((ROUND(TRUNC(('TRI-3'!DK53  ),2),0))=9,"A-",IF((ROUND(TRUNC(('TRI-3'!DK53   ),2),0))=8,"B+",IF((ROUND(TRUNC(('TRI-3'!DK53 ),2),0))=7,"B-",IF((ROUND(TRUNC(('TRI-3'!DK53  ),2),0))=6,"C+",IF((ROUND(TRUNC(('TRI-3'!DK53  ),2),0))=5,"C-",IF((ROUND(TRUNC(('TRI-3'!DK53  ),2),0))=4,"D+",IF((ROUND(TRUNC(('TRI-3'!DK53 ),2),0))=3,"D-",IF((ROUND(TRUNC(('TRI-3'!DK53 ),2),0))=2,"E+",IF((ROUND(TRUNC(('TRI-3'!DK53  ),2),0))&lt;=1,"E-","")))))))))))</f>
        <v/>
      </c>
      <c r="DL53" s="51" t="str">
        <f>IF(OR('TRI-3'!DL53 ="",'TRI-3'!DL53&lt;0,'TRI-3'!DL53  &gt;10),"",IF((ROUND(TRUNC(('TRI-3'!DL53  ),2),0))=10,"A+",IF((ROUND(TRUNC(('TRI-3'!DL53  ),2),0))=9,"A-",IF((ROUND(TRUNC(('TRI-3'!DL53   ),2),0))=8,"B+",IF((ROUND(TRUNC(('TRI-3'!DL53 ),2),0))=7,"B-",IF((ROUND(TRUNC(('TRI-3'!DL53  ),2),0))=6,"C+",IF((ROUND(TRUNC(('TRI-3'!DL53  ),2),0))=5,"C-",IF((ROUND(TRUNC(('TRI-3'!DL53  ),2),0))=4,"D+",IF((ROUND(TRUNC(('TRI-3'!DL53 ),2),0))=3,"D-",IF((ROUND(TRUNC(('TRI-3'!DL53 ),2),0))=2,"E+",IF((ROUND(TRUNC(('TRI-3'!DL53  ),2),0))&lt;=1,"E-","")))))))))))</f>
        <v/>
      </c>
      <c r="DM53" s="51" t="str">
        <f>IF(OR('TRI-3'!DM53 ="",'TRI-3'!DM53&lt;0,'TRI-3'!DM53  &gt;10),"",IF((ROUND(TRUNC(('TRI-3'!DM53  ),2),0))=10,"A+",IF((ROUND(TRUNC(('TRI-3'!DM53  ),2),0))=9,"A-",IF((ROUND(TRUNC(('TRI-3'!DM53   ),2),0))=8,"B+",IF((ROUND(TRUNC(('TRI-3'!DM53 ),2),0))=7,"B-",IF((ROUND(TRUNC(('TRI-3'!DM53  ),2),0))=6,"C+",IF((ROUND(TRUNC(('TRI-3'!DM53  ),2),0))=5,"C-",IF((ROUND(TRUNC(('TRI-3'!DM53  ),2),0))=4,"D+",IF((ROUND(TRUNC(('TRI-3'!DM53 ),2),0))=3,"D-",IF((ROUND(TRUNC(('TRI-3'!DM53 ),2),0))=2,"E+",IF((ROUND(TRUNC(('TRI-3'!DM53  ),2),0))&lt;=1,"E-","")))))))))))</f>
        <v/>
      </c>
      <c r="DN53" s="51" t="str">
        <f>IF(OR('TRI-3'!DN53 ="",'TRI-3'!DN53&lt;0,'TRI-3'!DN53  &gt;10),"",IF((ROUND(TRUNC(('TRI-3'!DN53  ),2),0))=10,"A+",IF((ROUND(TRUNC(('TRI-3'!DN53  ),2),0))=9,"A-",IF((ROUND(TRUNC(('TRI-3'!DN53   ),2),0))=8,"B+",IF((ROUND(TRUNC(('TRI-3'!DN53 ),2),0))=7,"B-",IF((ROUND(TRUNC(('TRI-3'!DN53  ),2),0))=6,"C+",IF((ROUND(TRUNC(('TRI-3'!DN53  ),2),0))=5,"C-",IF((ROUND(TRUNC(('TRI-3'!DN53  ),2),0))=4,"D+",IF((ROUND(TRUNC(('TRI-3'!DN53 ),2),0))=3,"D-",IF((ROUND(TRUNC(('TRI-3'!DN53 ),2),0))=2,"E+",IF((ROUND(TRUNC(('TRI-3'!DN53  ),2),0))&lt;=1,"E-","")))))))))))</f>
        <v/>
      </c>
      <c r="DO53" s="51" t="str">
        <f>IF(OR('TRI-3'!DO53 ="",'TRI-3'!DO53&lt;0,'TRI-3'!DO53  &gt;10),"",IF((ROUND(TRUNC(('TRI-3'!DO53  ),2),0))=10,"A+",IF((ROUND(TRUNC(('TRI-3'!DO53  ),2),0))=9,"A-",IF((ROUND(TRUNC(('TRI-3'!DO53   ),2),0))=8,"B+",IF((ROUND(TRUNC(('TRI-3'!DO53 ),2),0))=7,"B-",IF((ROUND(TRUNC(('TRI-3'!DO53  ),2),0))=6,"C+",IF((ROUND(TRUNC(('TRI-3'!DO53  ),2),0))=5,"C-",IF((ROUND(TRUNC(('TRI-3'!DO53  ),2),0))=4,"D+",IF((ROUND(TRUNC(('TRI-3'!DO53 ),2),0))=3,"D-",IF((ROUND(TRUNC(('TRI-3'!DO53 ),2),0))=2,"E+",IF((ROUND(TRUNC(('TRI-3'!DO53  ),2),0))&lt;=1,"E-","")))))))))))</f>
        <v/>
      </c>
      <c r="DP53" s="51" t="str">
        <f>IF(OR('TRI-3'!DP53 ="",'TRI-3'!DP53&lt;0,'TRI-3'!DP53  &gt;10),"",IF((ROUND(TRUNC(('TRI-3'!DP53  ),2),0))=10,"A+",IF((ROUND(TRUNC(('TRI-3'!DP53  ),2),0))=9,"A-",IF((ROUND(TRUNC(('TRI-3'!DP53   ),2),0))=8,"B+",IF((ROUND(TRUNC(('TRI-3'!DP53 ),2),0))=7,"B-",IF((ROUND(TRUNC(('TRI-3'!DP53  ),2),0))=6,"C+",IF((ROUND(TRUNC(('TRI-3'!DP53  ),2),0))=5,"C-",IF((ROUND(TRUNC(('TRI-3'!DP53  ),2),0))=4,"D+",IF((ROUND(TRUNC(('TRI-3'!DP53 ),2),0))=3,"D-",IF((ROUND(TRUNC(('TRI-3'!DP53 ),2),0))=2,"E+",IF((ROUND(TRUNC(('TRI-3'!DP53  ),2),0))&lt;=1,"E-","")))))))))))</f>
        <v/>
      </c>
      <c r="DQ53" s="51" t="str">
        <f>IF(OR('TRI-3'!DQ53 ="",'TRI-3'!DQ53&lt;0,'TRI-3'!DQ53  &gt;10),"",IF((ROUND(TRUNC(('TRI-3'!DQ53  ),2),0))=10,"A+",IF((ROUND(TRUNC(('TRI-3'!DQ53  ),2),0))=9,"A-",IF((ROUND(TRUNC(('TRI-3'!DQ53   ),2),0))=8,"B+",IF((ROUND(TRUNC(('TRI-3'!DQ53 ),2),0))=7,"B-",IF((ROUND(TRUNC(('TRI-3'!DQ53  ),2),0))=6,"C+",IF((ROUND(TRUNC(('TRI-3'!DQ53  ),2),0))=5,"C-",IF((ROUND(TRUNC(('TRI-3'!DQ53  ),2),0))=4,"D+",IF((ROUND(TRUNC(('TRI-3'!DQ53 ),2),0))=3,"D-",IF((ROUND(TRUNC(('TRI-3'!DQ53 ),2),0))=2,"E+",IF((ROUND(TRUNC(('TRI-3'!DQ53  ),2),0))&lt;=1,"E-","")))))))))))</f>
        <v/>
      </c>
      <c r="DR53" s="51" t="str">
        <f>IF(OR('TRI-3'!DR53 ="",'TRI-3'!DR53&lt;0,'TRI-3'!DR53  &gt;10),"",IF((ROUND(TRUNC(('TRI-3'!DR53  ),2),0))=10,"A+",IF((ROUND(TRUNC(('TRI-3'!DR53  ),2),0))=9,"A-",IF((ROUND(TRUNC(('TRI-3'!DR53   ),2),0))=8,"B+",IF((ROUND(TRUNC(('TRI-3'!DR53 ),2),0))=7,"B-",IF((ROUND(TRUNC(('TRI-3'!DR53  ),2),0))=6,"C+",IF((ROUND(TRUNC(('TRI-3'!DR53  ),2),0))=5,"C-",IF((ROUND(TRUNC(('TRI-3'!DR53  ),2),0))=4,"D+",IF((ROUND(TRUNC(('TRI-3'!DR53 ),2),0))=3,"D-",IF((ROUND(TRUNC(('TRI-3'!DR53 ),2),0))=2,"E+",IF((ROUND(TRUNC(('TRI-3'!DR53  ),2),0))&lt;=1,"E-","")))))))))))</f>
        <v/>
      </c>
      <c r="DS53" s="51" t="str">
        <f>IF(OR('TRI-3'!DS53 ="",'TRI-3'!DS53&lt;0,'TRI-3'!DS53  &gt;10),"",IF((ROUND(TRUNC(('TRI-3'!DS53  ),2),0))=10,"A+",IF((ROUND(TRUNC(('TRI-3'!DS53  ),2),0))=9,"A-",IF((ROUND(TRUNC(('TRI-3'!DS53   ),2),0))=8,"B+",IF((ROUND(TRUNC(('TRI-3'!DS53 ),2),0))=7,"B-",IF((ROUND(TRUNC(('TRI-3'!DS53  ),2),0))=6,"C+",IF((ROUND(TRUNC(('TRI-3'!DS53  ),2),0))=5,"C-",IF((ROUND(TRUNC(('TRI-3'!DS53  ),2),0))=4,"D+",IF((ROUND(TRUNC(('TRI-3'!DS53 ),2),0))=3,"D-",IF((ROUND(TRUNC(('TRI-3'!DS53 ),2),0))=2,"E+",IF((ROUND(TRUNC(('TRI-3'!DS53  ),2),0))&lt;=1,"E-","")))))))))))</f>
        <v/>
      </c>
      <c r="DT53" s="51" t="str">
        <f>IF(OR('TRI-3'!DT53 ="",'TRI-3'!DT53&lt;0,'TRI-3'!DT53  &gt;10),"",IF((ROUND(TRUNC(('TRI-3'!DT53  ),2),0))=10,"A+",IF((ROUND(TRUNC(('TRI-3'!DT53  ),2),0))=9,"A-",IF((ROUND(TRUNC(('TRI-3'!DT53   ),2),0))=8,"B+",IF((ROUND(TRUNC(('TRI-3'!DT53 ),2),0))=7,"B-",IF((ROUND(TRUNC(('TRI-3'!DT53  ),2),0))=6,"C+",IF((ROUND(TRUNC(('TRI-3'!DT53  ),2),0))=5,"C-",IF((ROUND(TRUNC(('TRI-3'!DT53  ),2),0))=4,"D+",IF((ROUND(TRUNC(('TRI-3'!DT53 ),2),0))=3,"D-",IF((ROUND(TRUNC(('TRI-3'!DT53 ),2),0))=2,"E+",IF((ROUND(TRUNC(('TRI-3'!DT53  ),2),0))&lt;=1,"E-","")))))))))))</f>
        <v/>
      </c>
      <c r="DU53" s="51" t="str">
        <f>IF(OR('TRI-3'!DU53 ="",'TRI-3'!DU53&lt;0,'TRI-3'!DU53  &gt;10),"",IF((ROUND(TRUNC(('TRI-3'!DU53  ),2),0))=10,"A+",IF((ROUND(TRUNC(('TRI-3'!DU53  ),2),0))=9,"A-",IF((ROUND(TRUNC(('TRI-3'!DU53   ),2),0))=8,"B+",IF((ROUND(TRUNC(('TRI-3'!DU53 ),2),0))=7,"B-",IF((ROUND(TRUNC(('TRI-3'!DU53  ),2),0))=6,"C+",IF((ROUND(TRUNC(('TRI-3'!DU53  ),2),0))=5,"C-",IF((ROUND(TRUNC(('TRI-3'!DU53  ),2),0))=4,"D+",IF((ROUND(TRUNC(('TRI-3'!DU53 ),2),0))=3,"D-",IF((ROUND(TRUNC(('TRI-3'!DU53 ),2),0))=2,"E+",IF((ROUND(TRUNC(('TRI-3'!DU53  ),2),0))&lt;=1,"E-","")))))))))))</f>
        <v/>
      </c>
      <c r="DV53" s="51" t="str">
        <f>IF(OR('TRI-3'!DV53 ="",'TRI-3'!DV53&lt;0,'TRI-3'!DV53  &gt;10),"",IF((ROUND(TRUNC(('TRI-3'!DV53  ),2),0))=10,"A+",IF((ROUND(TRUNC(('TRI-3'!DV53  ),2),0))=9,"A-",IF((ROUND(TRUNC(('TRI-3'!DV53   ),2),0))=8,"B+",IF((ROUND(TRUNC(('TRI-3'!DV53 ),2),0))=7,"B-",IF((ROUND(TRUNC(('TRI-3'!DV53  ),2),0))=6,"C+",IF((ROUND(TRUNC(('TRI-3'!DV53  ),2),0))=5,"C-",IF((ROUND(TRUNC(('TRI-3'!DV53  ),2),0))=4,"D+",IF((ROUND(TRUNC(('TRI-3'!DV53 ),2),0))=3,"D-",IF((ROUND(TRUNC(('TRI-3'!DV53 ),2),0))=2,"E+",IF((ROUND(TRUNC(('TRI-3'!DV53  ),2),0))&lt;=1,"E-","")))))))))))</f>
        <v/>
      </c>
      <c r="DW53" s="51" t="str">
        <f>IF(OR('TRI-3'!DW53 ="",'TRI-3'!DW53&lt;0,'TRI-3'!DW53  &gt;10),"",IF((ROUND(TRUNC(('TRI-3'!DW53  ),2),0))=10,"A+",IF((ROUND(TRUNC(('TRI-3'!DW53  ),2),0))=9,"A-",IF((ROUND(TRUNC(('TRI-3'!DW53   ),2),0))=8,"B+",IF((ROUND(TRUNC(('TRI-3'!DW53 ),2),0))=7,"B-",IF((ROUND(TRUNC(('TRI-3'!DW53  ),2),0))=6,"C+",IF((ROUND(TRUNC(('TRI-3'!DW53  ),2),0))=5,"C-",IF((ROUND(TRUNC(('TRI-3'!DW53  ),2),0))=4,"D+",IF((ROUND(TRUNC(('TRI-3'!DW53 ),2),0))=3,"D-",IF((ROUND(TRUNC(('TRI-3'!DW53 ),2),0))=2,"E+",IF((ROUND(TRUNC(('TRI-3'!DW53  ),2),0))&lt;=1,"E-","")))))))))))</f>
        <v/>
      </c>
      <c r="DX53" s="51" t="str">
        <f>IF(OR('TRI-3'!DX53 ="",'TRI-3'!DX53&lt;0,'TRI-3'!DX53  &gt;10),"",IF((ROUND(TRUNC(('TRI-3'!DX53  ),2),0))=10,"A+",IF((ROUND(TRUNC(('TRI-3'!DX53  ),2),0))=9,"A-",IF((ROUND(TRUNC(('TRI-3'!DX53   ),2),0))=8,"B+",IF((ROUND(TRUNC(('TRI-3'!DX53 ),2),0))=7,"B-",IF((ROUND(TRUNC(('TRI-3'!DX53  ),2),0))=6,"C+",IF((ROUND(TRUNC(('TRI-3'!DX53  ),2),0))=5,"C-",IF((ROUND(TRUNC(('TRI-3'!DX53  ),2),0))=4,"D+",IF((ROUND(TRUNC(('TRI-3'!DX53 ),2),0))=3,"D-",IF((ROUND(TRUNC(('TRI-3'!DX53 ),2),0))=2,"E+",IF((ROUND(TRUNC(('TRI-3'!DX53  ),2),0))&lt;=1,"E-","")))))))))))</f>
        <v/>
      </c>
      <c r="DY53" s="51" t="str">
        <f>IF(OR('TRI-3'!DY53 ="",'TRI-3'!DY53&lt;0,'TRI-3'!DY53  &gt;10),"",IF((ROUND(TRUNC(('TRI-3'!DY53  ),2),0))=10,"A+",IF((ROUND(TRUNC(('TRI-3'!DY53  ),2),0))=9,"A-",IF((ROUND(TRUNC(('TRI-3'!DY53   ),2),0))=8,"B+",IF((ROUND(TRUNC(('TRI-3'!DY53 ),2),0))=7,"B-",IF((ROUND(TRUNC(('TRI-3'!DY53  ),2),0))=6,"C+",IF((ROUND(TRUNC(('TRI-3'!DY53  ),2),0))=5,"C-",IF((ROUND(TRUNC(('TRI-3'!DY53  ),2),0))=4,"D+",IF((ROUND(TRUNC(('TRI-3'!DY53 ),2),0))=3,"D-",IF((ROUND(TRUNC(('TRI-3'!DY53 ),2),0))=2,"E+",IF((ROUND(TRUNC(('TRI-3'!DY53  ),2),0))&lt;=1,"E-","")))))))))))</f>
        <v/>
      </c>
      <c r="DZ53" s="51" t="str">
        <f>IF(OR('TRI-3'!DZ53 ="",'TRI-3'!DZ53&lt;0,'TRI-3'!DZ53  &gt;10),"",IF((ROUND(TRUNC(('TRI-3'!DZ53  ),2),0))=10,"A+",IF((ROUND(TRUNC(('TRI-3'!DZ53  ),2),0))=9,"A-",IF((ROUND(TRUNC(('TRI-3'!DZ53   ),2),0))=8,"B+",IF((ROUND(TRUNC(('TRI-3'!DZ53 ),2),0))=7,"B-",IF((ROUND(TRUNC(('TRI-3'!DZ53  ),2),0))=6,"C+",IF((ROUND(TRUNC(('TRI-3'!DZ53  ),2),0))=5,"C-",IF((ROUND(TRUNC(('TRI-3'!DZ53  ),2),0))=4,"D+",IF((ROUND(TRUNC(('TRI-3'!DZ53 ),2),0))=3,"D-",IF((ROUND(TRUNC(('TRI-3'!DZ53 ),2),0))=2,"E+",IF((ROUND(TRUNC(('TRI-3'!DZ53  ),2),0))&lt;=1,"E-","")))))))))))</f>
        <v/>
      </c>
      <c r="EA53" s="51" t="str">
        <f>IF(OR('TRI-3'!EA53 ="",'TRI-3'!EA53&lt;0,'TRI-3'!EA53  &gt;10),"",IF((ROUND(TRUNC(('TRI-3'!EA53  ),2),0))=10,"A+",IF((ROUND(TRUNC(('TRI-3'!EA53  ),2),0))=9,"A-",IF((ROUND(TRUNC(('TRI-3'!EA53   ),2),0))=8,"B+",IF((ROUND(TRUNC(('TRI-3'!EA53 ),2),0))=7,"B-",IF((ROUND(TRUNC(('TRI-3'!EA53  ),2),0))=6,"C+",IF((ROUND(TRUNC(('TRI-3'!EA53  ),2),0))=5,"C-",IF((ROUND(TRUNC(('TRI-3'!EA53  ),2),0))=4,"D+",IF((ROUND(TRUNC(('TRI-3'!EA53 ),2),0))=3,"D-",IF((ROUND(TRUNC(('TRI-3'!EA53 ),2),0))=2,"E+",IF((ROUND(TRUNC(('TRI-3'!EA53  ),2),0))&lt;=1,"E-","")))))))))))</f>
        <v/>
      </c>
      <c r="EB53" s="51" t="str">
        <f>IF(OR('TRI-3'!EB53 ="",'TRI-3'!EB53&lt;0,'TRI-3'!EB53  &gt;10),"",IF((ROUND(TRUNC(('TRI-3'!EB53  ),2),0))=10,"A+",IF((ROUND(TRUNC(('TRI-3'!EB53  ),2),0))=9,"A-",IF((ROUND(TRUNC(('TRI-3'!EB53   ),2),0))=8,"B+",IF((ROUND(TRUNC(('TRI-3'!EB53 ),2),0))=7,"B-",IF((ROUND(TRUNC(('TRI-3'!EB53  ),2),0))=6,"C+",IF((ROUND(TRUNC(('TRI-3'!EB53  ),2),0))=5,"C-",IF((ROUND(TRUNC(('TRI-3'!EB53  ),2),0))=4,"D+",IF((ROUND(TRUNC(('TRI-3'!EB53 ),2),0))=3,"D-",IF((ROUND(TRUNC(('TRI-3'!EB53 ),2),0))=2,"E+",IF((ROUND(TRUNC(('TRI-3'!EB53  ),2),0))&lt;=1,"E-","")))))))))))</f>
        <v/>
      </c>
      <c r="EC53" s="51" t="str">
        <f>IF(OR('TRI-3'!EC53 ="",'TRI-3'!EC53&lt;0,'TRI-3'!EC53  &gt;10),"",IF((ROUND(TRUNC(('TRI-3'!EC53  ),2),0))=10,"A+",IF((ROUND(TRUNC(('TRI-3'!EC53  ),2),0))=9,"A-",IF((ROUND(TRUNC(('TRI-3'!EC53   ),2),0))=8,"B+",IF((ROUND(TRUNC(('TRI-3'!EC53 ),2),0))=7,"B-",IF((ROUND(TRUNC(('TRI-3'!EC53  ),2),0))=6,"C+",IF((ROUND(TRUNC(('TRI-3'!EC53  ),2),0))=5,"C-",IF((ROUND(TRUNC(('TRI-3'!EC53  ),2),0))=4,"D+",IF((ROUND(TRUNC(('TRI-3'!EC53 ),2),0))=3,"D-",IF((ROUND(TRUNC(('TRI-3'!EC53 ),2),0))=2,"E+",IF((ROUND(TRUNC(('TRI-3'!EC53  ),2),0))&lt;=1,"E-","")))))))))))</f>
        <v/>
      </c>
      <c r="ED53" s="51" t="str">
        <f>IF(OR('TRI-3'!ED53 ="",'TRI-3'!ED53&lt;0,'TRI-3'!ED53  &gt;10),"",IF((ROUND(TRUNC(('TRI-3'!ED53  ),2),0))=10,"A+",IF((ROUND(TRUNC(('TRI-3'!ED53  ),2),0))=9,"A-",IF((ROUND(TRUNC(('TRI-3'!ED53   ),2),0))=8,"B+",IF((ROUND(TRUNC(('TRI-3'!ED53 ),2),0))=7,"B-",IF((ROUND(TRUNC(('TRI-3'!ED53  ),2),0))=6,"C+",IF((ROUND(TRUNC(('TRI-3'!ED53  ),2),0))=5,"C-",IF((ROUND(TRUNC(('TRI-3'!ED53  ),2),0))=4,"D+",IF((ROUND(TRUNC(('TRI-3'!ED53 ),2),0))=3,"D-",IF((ROUND(TRUNC(('TRI-3'!ED53 ),2),0))=2,"E+",IF((ROUND(TRUNC(('TRI-3'!ED53  ),2),0))&lt;=1,"E-","")))))))))))</f>
        <v/>
      </c>
      <c r="EE53" s="51" t="str">
        <f>IF(OR('TRI-3'!EE53 ="",'TRI-3'!EE53&lt;0,'TRI-3'!EE53  &gt;10),"",IF((ROUND(TRUNC(('TRI-3'!EE53  ),2),0))=10,"A+",IF((ROUND(TRUNC(('TRI-3'!EE53  ),2),0))=9,"A-",IF((ROUND(TRUNC(('TRI-3'!EE53   ),2),0))=8,"B+",IF((ROUND(TRUNC(('TRI-3'!EE53 ),2),0))=7,"B-",IF((ROUND(TRUNC(('TRI-3'!EE53  ),2),0))=6,"C+",IF((ROUND(TRUNC(('TRI-3'!EE53  ),2),0))=5,"C-",IF((ROUND(TRUNC(('TRI-3'!EE53  ),2),0))=4,"D+",IF((ROUND(TRUNC(('TRI-3'!EE53 ),2),0))=3,"D-",IF((ROUND(TRUNC(('TRI-3'!EE53 ),2),0))=2,"E+",IF((ROUND(TRUNC(('TRI-3'!EE53  ),2),0))&lt;=1,"E-","")))))))))))</f>
        <v/>
      </c>
      <c r="EF53" s="51" t="str">
        <f>IF(OR('TRI-3'!EF53 ="",'TRI-3'!EF53&lt;0,'TRI-3'!EF53  &gt;10),"",IF((ROUND(TRUNC(('TRI-3'!EF53  ),2),0))=10,"A+",IF((ROUND(TRUNC(('TRI-3'!EF53  ),2),0))=9,"A-",IF((ROUND(TRUNC(('TRI-3'!EF53   ),2),0))=8,"B+",IF((ROUND(TRUNC(('TRI-3'!EF53 ),2),0))=7,"B-",IF((ROUND(TRUNC(('TRI-3'!EF53  ),2),0))=6,"C+",IF((ROUND(TRUNC(('TRI-3'!EF53  ),2),0))=5,"C-",IF((ROUND(TRUNC(('TRI-3'!EF53  ),2),0))=4,"D+",IF((ROUND(TRUNC(('TRI-3'!EF53 ),2),0))=3,"D-",IF((ROUND(TRUNC(('TRI-3'!EF53 ),2),0))=2,"E+",IF((ROUND(TRUNC(('TRI-3'!EF53  ),2),0))&lt;=1,"E-","")))))))))))</f>
        <v/>
      </c>
      <c r="EG53" s="51" t="str">
        <f>IF(OR('TRI-3'!EG53 ="",'TRI-3'!EG53&lt;0,'TRI-3'!EG53  &gt;10),"",IF((ROUND(TRUNC(('TRI-3'!EG53  ),2),0))=10,"A+",IF((ROUND(TRUNC(('TRI-3'!EG53  ),2),0))=9,"A-",IF((ROUND(TRUNC(('TRI-3'!EG53   ),2),0))=8,"B+",IF((ROUND(TRUNC(('TRI-3'!EG53 ),2),0))=7,"B-",IF((ROUND(TRUNC(('TRI-3'!EG53  ),2),0))=6,"C+",IF((ROUND(TRUNC(('TRI-3'!EG53  ),2),0))=5,"C-",IF((ROUND(TRUNC(('TRI-3'!EG53  ),2),0))=4,"D+",IF((ROUND(TRUNC(('TRI-3'!EG53 ),2),0))=3,"D-",IF((ROUND(TRUNC(('TRI-3'!EG53 ),2),0))=2,"E+",IF((ROUND(TRUNC(('TRI-3'!EG53  ),2),0))&lt;=1,"E-","")))))))))))</f>
        <v/>
      </c>
      <c r="EH53" s="51" t="str">
        <f>IF(OR('TRI-3'!EH53 ="",'TRI-3'!EH53&lt;0,'TRI-3'!EH53  &gt;10),"",IF((ROUND(TRUNC(('TRI-3'!EH53  ),2),0))=10,"A+",IF((ROUND(TRUNC(('TRI-3'!EH53  ),2),0))=9,"A-",IF((ROUND(TRUNC(('TRI-3'!EH53   ),2),0))=8,"B+",IF((ROUND(TRUNC(('TRI-3'!EH53 ),2),0))=7,"B-",IF((ROUND(TRUNC(('TRI-3'!EH53  ),2),0))=6,"C+",IF((ROUND(TRUNC(('TRI-3'!EH53  ),2),0))=5,"C-",IF((ROUND(TRUNC(('TRI-3'!EH53  ),2),0))=4,"D+",IF((ROUND(TRUNC(('TRI-3'!EH53 ),2),0))=3,"D-",IF((ROUND(TRUNC(('TRI-3'!EH53 ),2),0))=2,"E+",IF((ROUND(TRUNC(('TRI-3'!EH53  ),2),0))&lt;=1,"E-","")))))))))))</f>
        <v/>
      </c>
      <c r="EI53" s="51" t="str">
        <f>IF(OR('TRI-3'!EI53 ="",'TRI-3'!EI53&lt;0,'TRI-3'!EI53  &gt;10),"",IF((ROUND(TRUNC(('TRI-3'!EI53  ),2),0))=10,"A+",IF((ROUND(TRUNC(('TRI-3'!EI53  ),2),0))=9,"A-",IF((ROUND(TRUNC(('TRI-3'!EI53   ),2),0))=8,"B+",IF((ROUND(TRUNC(('TRI-3'!EI53 ),2),0))=7,"B-",IF((ROUND(TRUNC(('TRI-3'!EI53  ),2),0))=6,"C+",IF((ROUND(TRUNC(('TRI-3'!EI53  ),2),0))=5,"C-",IF((ROUND(TRUNC(('TRI-3'!EI53  ),2),0))=4,"D+",IF((ROUND(TRUNC(('TRI-3'!EI53 ),2),0))=3,"D-",IF((ROUND(TRUNC(('TRI-3'!EI53 ),2),0))=2,"E+",IF((ROUND(TRUNC(('TRI-3'!EI53  ),2),0))&lt;=1,"E-","")))))))))))</f>
        <v/>
      </c>
      <c r="EJ53" s="51" t="str">
        <f>IF(OR('TRI-3'!EJ53 ="",'TRI-3'!EJ53&lt;0,'TRI-3'!EJ53  &gt;10),"",IF((ROUND(TRUNC(('TRI-3'!EJ53  ),2),0))=10,"A+",IF((ROUND(TRUNC(('TRI-3'!EJ53  ),2),0))=9,"A-",IF((ROUND(TRUNC(('TRI-3'!EJ53   ),2),0))=8,"B+",IF((ROUND(TRUNC(('TRI-3'!EJ53 ),2),0))=7,"B-",IF((ROUND(TRUNC(('TRI-3'!EJ53  ),2),0))=6,"C+",IF((ROUND(TRUNC(('TRI-3'!EJ53  ),2),0))=5,"C-",IF((ROUND(TRUNC(('TRI-3'!EJ53  ),2),0))=4,"D+",IF((ROUND(TRUNC(('TRI-3'!EJ53 ),2),0))=3,"D-",IF((ROUND(TRUNC(('TRI-3'!EJ53 ),2),0))=2,"E+",IF((ROUND(TRUNC(('TRI-3'!EJ53  ),2),0))&lt;=1,"E-","")))))))))))</f>
        <v/>
      </c>
      <c r="EK53" s="51" t="str">
        <f>IF(OR('TRI-3'!EK53 ="",'TRI-3'!EK53&lt;0,'TRI-3'!EK53  &gt;10),"",IF((ROUND(TRUNC(('TRI-3'!EK53  ),2),0))=10,"A+",IF((ROUND(TRUNC(('TRI-3'!EK53  ),2),0))=9,"A-",IF((ROUND(TRUNC(('TRI-3'!EK53   ),2),0))=8,"B+",IF((ROUND(TRUNC(('TRI-3'!EK53 ),2),0))=7,"B-",IF((ROUND(TRUNC(('TRI-3'!EK53  ),2),0))=6,"C+",IF((ROUND(TRUNC(('TRI-3'!EK53  ),2),0))=5,"C-",IF((ROUND(TRUNC(('TRI-3'!EK53  ),2),0))=4,"D+",IF((ROUND(TRUNC(('TRI-3'!EK53 ),2),0))=3,"D-",IF((ROUND(TRUNC(('TRI-3'!EK53 ),2),0))=2,"E+",IF((ROUND(TRUNC(('TRI-3'!EK53  ),2),0))&lt;=1,"E-","")))))))))))</f>
        <v/>
      </c>
      <c r="EL53" s="51" t="str">
        <f>IF(OR('TRI-3'!EL53 ="",'TRI-3'!EL53&lt;0,'TRI-3'!EL53  &gt;10),"",IF((ROUND(TRUNC(('TRI-3'!EL53  ),2),0))=10,"A+",IF((ROUND(TRUNC(('TRI-3'!EL53  ),2),0))=9,"A-",IF((ROUND(TRUNC(('TRI-3'!EL53   ),2),0))=8,"B+",IF((ROUND(TRUNC(('TRI-3'!EL53 ),2),0))=7,"B-",IF((ROUND(TRUNC(('TRI-3'!EL53  ),2),0))=6,"C+",IF((ROUND(TRUNC(('TRI-3'!EL53  ),2),0))=5,"C-",IF((ROUND(TRUNC(('TRI-3'!EL53  ),2),0))=4,"D+",IF((ROUND(TRUNC(('TRI-3'!EL53 ),2),0))=3,"D-",IF((ROUND(TRUNC(('TRI-3'!EL53 ),2),0))=2,"E+",IF((ROUND(TRUNC(('TRI-3'!EL53  ),2),0))&lt;=1,"E-","")))))))))))</f>
        <v/>
      </c>
      <c r="EM53" s="51" t="str">
        <f>IF(OR('TRI-3'!EM53 ="",'TRI-3'!EM53&lt;0,'TRI-3'!EM53  &gt;10),"",IF((ROUND(TRUNC(('TRI-3'!EM53  ),2),0))=10,"A+",IF((ROUND(TRUNC(('TRI-3'!EM53  ),2),0))=9,"A-",IF((ROUND(TRUNC(('TRI-3'!EM53   ),2),0))=8,"B+",IF((ROUND(TRUNC(('TRI-3'!EM53 ),2),0))=7,"B-",IF((ROUND(TRUNC(('TRI-3'!EM53  ),2),0))=6,"C+",IF((ROUND(TRUNC(('TRI-3'!EM53  ),2),0))=5,"C-",IF((ROUND(TRUNC(('TRI-3'!EM53  ),2),0))=4,"D+",IF((ROUND(TRUNC(('TRI-3'!EM53 ),2),0))=3,"D-",IF((ROUND(TRUNC(('TRI-3'!EM53 ),2),0))=2,"E+",IF((ROUND(TRUNC(('TRI-3'!EM53  ),2),0))&lt;=1,"E-","")))))))))))</f>
        <v/>
      </c>
      <c r="EN53" s="51" t="str">
        <f>IF(OR('TRI-3'!EN53 ="",'TRI-3'!EN53&lt;0,'TRI-3'!EN53  &gt;10),"",IF((ROUND(TRUNC(('TRI-3'!EN53  ),2),0))=10,"A+",IF((ROUND(TRUNC(('TRI-3'!EN53  ),2),0))=9,"A-",IF((ROUND(TRUNC(('TRI-3'!EN53   ),2),0))=8,"B+",IF((ROUND(TRUNC(('TRI-3'!EN53 ),2),0))=7,"B-",IF((ROUND(TRUNC(('TRI-3'!EN53  ),2),0))=6,"C+",IF((ROUND(TRUNC(('TRI-3'!EN53  ),2),0))=5,"C-",IF((ROUND(TRUNC(('TRI-3'!EN53  ),2),0))=4,"D+",IF((ROUND(TRUNC(('TRI-3'!EN53 ),2),0))=3,"D-",IF((ROUND(TRUNC(('TRI-3'!EN53 ),2),0))=2,"E+",IF((ROUND(TRUNC(('TRI-3'!EN53  ),2),0))&lt;=1,"E-","")))))))))))</f>
        <v/>
      </c>
      <c r="EO53" s="51" t="str">
        <f>IF(OR('TRI-3'!EO53 ="",'TRI-3'!EO53&lt;0,'TRI-3'!EO53  &gt;10),"",IF((ROUND(TRUNC(('TRI-3'!EO53  ),2),0))=10,"A+",IF((ROUND(TRUNC(('TRI-3'!EO53  ),2),0))=9,"A-",IF((ROUND(TRUNC(('TRI-3'!EO53   ),2),0))=8,"B+",IF((ROUND(TRUNC(('TRI-3'!EO53 ),2),0))=7,"B-",IF((ROUND(TRUNC(('TRI-3'!EO53  ),2),0))=6,"C+",IF((ROUND(TRUNC(('TRI-3'!EO53  ),2),0))=5,"C-",IF((ROUND(TRUNC(('TRI-3'!EO53  ),2),0))=4,"D+",IF((ROUND(TRUNC(('TRI-3'!EO53 ),2),0))=3,"D-",IF((ROUND(TRUNC(('TRI-3'!EO53 ),2),0))=2,"E+",IF((ROUND(TRUNC(('TRI-3'!EO53  ),2),0))&lt;=1,"E-","")))))))))))</f>
        <v/>
      </c>
      <c r="EP53" s="51" t="str">
        <f>IF(OR('TRI-3'!EP53 ="",'TRI-3'!EP53&lt;0,'TRI-3'!EP53  &gt;10),"",IF((ROUND(TRUNC(('TRI-3'!EP53  ),2),0))=10,"A+",IF((ROUND(TRUNC(('TRI-3'!EP53  ),2),0))=9,"A-",IF((ROUND(TRUNC(('TRI-3'!EP53   ),2),0))=8,"B+",IF((ROUND(TRUNC(('TRI-3'!EP53 ),2),0))=7,"B-",IF((ROUND(TRUNC(('TRI-3'!EP53  ),2),0))=6,"C+",IF((ROUND(TRUNC(('TRI-3'!EP53  ),2),0))=5,"C-",IF((ROUND(TRUNC(('TRI-3'!EP53  ),2),0))=4,"D+",IF((ROUND(TRUNC(('TRI-3'!EP53 ),2),0))=3,"D-",IF((ROUND(TRUNC(('TRI-3'!EP53 ),2),0))=2,"E+",IF((ROUND(TRUNC(('TRI-3'!EP53  ),2),0))&lt;=1,"E-","")))))))))))</f>
        <v/>
      </c>
      <c r="EQ53" s="51" t="str">
        <f>IF(OR('TRI-3'!EQ53 ="",'TRI-3'!EQ53&lt;0,'TRI-3'!EQ53  &gt;10),"",IF((ROUND(TRUNC(('TRI-3'!EQ53  ),2),0))=10,"A+",IF((ROUND(TRUNC(('TRI-3'!EQ53  ),2),0))=9,"A-",IF((ROUND(TRUNC(('TRI-3'!EQ53   ),2),0))=8,"B+",IF((ROUND(TRUNC(('TRI-3'!EQ53 ),2),0))=7,"B-",IF((ROUND(TRUNC(('TRI-3'!EQ53  ),2),0))=6,"C+",IF((ROUND(TRUNC(('TRI-3'!EQ53  ),2),0))=5,"C-",IF((ROUND(TRUNC(('TRI-3'!EQ53  ),2),0))=4,"D+",IF((ROUND(TRUNC(('TRI-3'!EQ53 ),2),0))=3,"D-",IF((ROUND(TRUNC(('TRI-3'!EQ53 ),2),0))=2,"E+",IF((ROUND(TRUNC(('TRI-3'!EQ53  ),2),0))&lt;=1,"E-","")))))))))))</f>
        <v/>
      </c>
      <c r="ER53" s="51" t="str">
        <f>IF(OR('TRI-3'!ER53 ="",'TRI-3'!ER53&lt;0,'TRI-3'!ER53  &gt;10),"",IF((ROUND(TRUNC(('TRI-3'!ER53  ),2),0))=10,"A+",IF((ROUND(TRUNC(('TRI-3'!ER53  ),2),0))=9,"A-",IF((ROUND(TRUNC(('TRI-3'!ER53   ),2),0))=8,"B+",IF((ROUND(TRUNC(('TRI-3'!ER53 ),2),0))=7,"B-",IF((ROUND(TRUNC(('TRI-3'!ER53  ),2),0))=6,"C+",IF((ROUND(TRUNC(('TRI-3'!ER53  ),2),0))=5,"C-",IF((ROUND(TRUNC(('TRI-3'!ER53  ),2),0))=4,"D+",IF((ROUND(TRUNC(('TRI-3'!ER53 ),2),0))=3,"D-",IF((ROUND(TRUNC(('TRI-3'!ER53 ),2),0))=2,"E+",IF((ROUND(TRUNC(('TRI-3'!ER53  ),2),0))&lt;=1,"E-","")))))))))))</f>
        <v/>
      </c>
      <c r="ES53" s="51" t="str">
        <f>IF(OR('TRI-3'!ES53 ="",'TRI-3'!ES53&lt;0,'TRI-3'!ES53  &gt;10),"",IF((ROUND(TRUNC(('TRI-3'!ES53  ),2),0))=10,"A+",IF((ROUND(TRUNC(('TRI-3'!ES53  ),2),0))=9,"A-",IF((ROUND(TRUNC(('TRI-3'!ES53   ),2),0))=8,"B+",IF((ROUND(TRUNC(('TRI-3'!ES53 ),2),0))=7,"B-",IF((ROUND(TRUNC(('TRI-3'!ES53  ),2),0))=6,"C+",IF((ROUND(TRUNC(('TRI-3'!ES53  ),2),0))=5,"C-",IF((ROUND(TRUNC(('TRI-3'!ES53  ),2),0))=4,"D+",IF((ROUND(TRUNC(('TRI-3'!ES53 ),2),0))=3,"D-",IF((ROUND(TRUNC(('TRI-3'!ES53 ),2),0))=2,"E+",IF((ROUND(TRUNC(('TRI-3'!ES53  ),2),0))&lt;=1,"E-","")))))))))))</f>
        <v/>
      </c>
      <c r="ET53" s="51" t="str">
        <f>IF('TRI-3'!ET53 ="","",'TRI-3'!ET53 )</f>
        <v/>
      </c>
      <c r="EU53" s="51" t="str">
        <f>IF('TRI-3'!EU53 ="","",'TRI-3'!EU53 )</f>
        <v/>
      </c>
      <c r="EV53" s="51" t="str">
        <f>IF('TRI-3'!EV53 ="","",'TRI-3'!EV53 )</f>
        <v/>
      </c>
      <c r="EW53" s="51" t="str">
        <f>IF('TRI-3'!EW53 ="","",'TRI-3'!EW53 )</f>
        <v/>
      </c>
      <c r="EX53" s="51" t="str">
        <f>IF('TRI-3'!EX53 ="","",'TRI-3'!EX53 )</f>
        <v/>
      </c>
      <c r="EY53" s="51" t="str">
        <f>IF('TRI-3'!EY53 ="","",'TRI-3'!EY53 )</f>
        <v/>
      </c>
      <c r="EZ53" s="51" t="str">
        <f>IF('TRI-3'!EZ53 ="","",'TRI-3'!EZ53 )</f>
        <v/>
      </c>
      <c r="FA53" s="51" t="str">
        <f>IF('TRI-3'!FA53 ="","",'TRI-3'!FA53 )</f>
        <v/>
      </c>
      <c r="FB53" s="51" t="str">
        <f>IF('TRI-3'!FB53 ="","",'TRI-3'!FB53 )</f>
        <v/>
      </c>
      <c r="FC53" s="51" t="str">
        <f>IF('TRI-3'!FC53 ="","",'TRI-3'!FC53 )</f>
        <v/>
      </c>
      <c r="FD53" s="51">
        <f>IF('TRI-3'!FD53 ="","",'TRI-3'!FD53 )</f>
        <v>0</v>
      </c>
      <c r="FE53" s="51" t="str">
        <f>IF('TRI-3'!FE53 ="","",'TRI-3'!FE53 )</f>
        <v/>
      </c>
      <c r="FF53" s="51" t="str">
        <f>IF('TRI-3'!FF53 ="","",'TRI-3'!FF53 )</f>
        <v/>
      </c>
      <c r="FG53" s="51" t="str">
        <f>IF('TRI-3'!FG53 ="","",'TRI-3'!FG53 )</f>
        <v/>
      </c>
      <c r="FH53" s="51" t="str">
        <f>IF('TRI-3'!FH53 ="","",'TRI-3'!FH53 )</f>
        <v/>
      </c>
    </row>
    <row r="54" spans="2:164" ht="21" hidden="1" customHeight="1">
      <c r="B54" s="53">
        <v>37</v>
      </c>
      <c r="C54" s="272" t="str">
        <f>IF(NOTAS!XBX57&lt;&gt;"",NOTAS!XBX57,"")</f>
        <v/>
      </c>
      <c r="D54" s="273"/>
      <c r="E54" s="273"/>
      <c r="F54" s="274"/>
      <c r="G54" s="51"/>
      <c r="H54" s="51"/>
      <c r="I54" s="51"/>
      <c r="J54" s="51"/>
      <c r="K54" s="51"/>
      <c r="L54" s="51"/>
      <c r="M54" s="108"/>
      <c r="N54" s="52"/>
      <c r="O54" s="52"/>
      <c r="P54" s="51"/>
      <c r="Q54" s="52"/>
      <c r="R54" s="108"/>
      <c r="S54" s="108"/>
      <c r="T54" s="51"/>
      <c r="U54" s="51"/>
      <c r="V54" s="51"/>
      <c r="W54" s="51"/>
      <c r="X54" s="108"/>
      <c r="Y54" s="50" t="str">
        <f t="shared" ref="Y54:Y61" si="0">IFERROR(INT(FIXED(TRUNC(AVERAGE(G54:X54),2),0)),"")</f>
        <v/>
      </c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50" t="str">
        <f t="shared" ref="AO54:AO61" si="1">IFERROR(INT(FIXED(TRUNC(AVERAGE(Z54:AN54),2),0)),"")</f>
        <v/>
      </c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50" t="str">
        <f t="shared" ref="BJ54:BJ61" si="2">IFERROR(INT(FIXED(TRUNC(AVERAGE(AP54:BI54),2),0)),"")</f>
        <v/>
      </c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  <c r="BY54" s="110"/>
      <c r="BZ54" s="110"/>
      <c r="CA54" s="110"/>
      <c r="CB54" s="110"/>
      <c r="CC54" s="110"/>
      <c r="CD54" s="110"/>
      <c r="CE54" s="110"/>
      <c r="CF54" s="110"/>
      <c r="CG54" s="50" t="str">
        <f t="shared" ref="CG54:CG61" si="3">IFERROR(INT(FIXED(TRUNC(AVERAGE(BK54:CF54),2),0)),"")</f>
        <v/>
      </c>
      <c r="CH54" s="110"/>
      <c r="CI54" s="110"/>
      <c r="CJ54" s="110"/>
      <c r="CK54" s="110"/>
      <c r="CL54" s="110"/>
      <c r="CM54" s="110"/>
      <c r="CN54" s="110"/>
      <c r="CO54" s="110"/>
      <c r="CP54" s="110"/>
      <c r="CQ54" s="110"/>
      <c r="CR54" s="110"/>
      <c r="CS54" s="110"/>
      <c r="CT54" s="110"/>
      <c r="CU54" s="110"/>
      <c r="CV54" s="110"/>
      <c r="CW54" s="110"/>
      <c r="CX54" s="110"/>
      <c r="CY54" s="110"/>
      <c r="CZ54" s="110"/>
      <c r="DA54" s="110"/>
      <c r="DB54" s="110"/>
      <c r="DC54" s="50" t="str">
        <f t="shared" ref="DC54:DC61" si="4">IFERROR(INT(FIXED(TRUNC(AVERAGE(CH54:DB54),2),0)),"")</f>
        <v/>
      </c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110"/>
      <c r="DO54" s="110"/>
      <c r="DP54" s="110"/>
      <c r="DQ54" s="110"/>
      <c r="DR54" s="110"/>
      <c r="DS54" s="110"/>
      <c r="DT54" s="110"/>
      <c r="DU54" s="110"/>
      <c r="DV54" s="110"/>
      <c r="DW54" s="110"/>
      <c r="DX54" s="110"/>
      <c r="DY54" s="110"/>
      <c r="DZ54" s="110"/>
      <c r="EA54" s="110"/>
      <c r="EB54" s="110"/>
      <c r="EC54" s="110"/>
      <c r="ED54" s="110"/>
      <c r="EE54" s="110"/>
      <c r="EF54" s="110"/>
      <c r="EG54" s="110"/>
      <c r="EH54" s="110"/>
      <c r="EI54" s="110"/>
      <c r="EJ54" s="110"/>
      <c r="EK54" s="110"/>
      <c r="EL54" s="110"/>
      <c r="EM54" s="110"/>
      <c r="EN54" s="110"/>
      <c r="EO54" s="110"/>
      <c r="EP54" s="110"/>
      <c r="EQ54" s="110"/>
      <c r="ER54" s="50" t="str">
        <f t="shared" ref="ER54:ER61" si="5">IFERROR(INT(FIXED(TRUNC(AVERAGE(DP54:EQ54),2),0)),"")</f>
        <v/>
      </c>
      <c r="ES54" s="50" t="str">
        <f t="shared" ref="ES54:ES61" si="6">IF(OR(Y54="",AO54="",BJ54="",CG54="",DC54="",DO54=""),"",IFERROR(AVERAGE(Y54,AO54,BJ54,CG54,DC54,DO54),""))</f>
        <v/>
      </c>
      <c r="ET54" s="110"/>
      <c r="EU54" s="110"/>
      <c r="EV54" s="110"/>
      <c r="EW54" s="110"/>
      <c r="EX54" s="110"/>
      <c r="EY54" s="110"/>
      <c r="EZ54" s="110"/>
      <c r="FA54" s="110"/>
      <c r="FB54" s="110"/>
      <c r="FC54" s="50" t="str">
        <f t="shared" ref="FC54:FC61" si="7">IF(OR(ET54="",EU54="",EV54="",EW54="",EX54="",EY54="",EZ54="",FA54="",FB54=""),"",IF(FD54&gt;=35,"A+",IF(FD54&gt;=33,"A-",IF(FD54&gt;=30,"B+",IF(FD54&gt;=27,"B-",IF(FD54&gt;=20,"C+",IF(FD54&gt;=18,"C-",IF(FD54&gt;=15,"D+",IF(FD54&gt;=13,"D-",IF(FD54&gt;=11,"E+",IF(FD54&gt;=0,"E-")))))))))))</f>
        <v/>
      </c>
      <c r="FD54" s="50">
        <f t="shared" ref="FD54:FD61" si="8">IF(ET54="S",4,IF(ET54="F",3,IF(ET54="O",2,IF(ET54="N",1))))+IF(EU54="S",4,IF(EU54="F",3,IF(EU54="O",2,IF(EU54="N",1))))+IF(EV54="S",4,IF(EV54="F",3,IF(EV54="O",2,IF(EV54="N",1))))+IF(EW54="S",4,IF(EW54="F",3,IF(EW54="O",2,IF(EW54="N",1))))+IF(EX54="S",4,IF(EX54="F",3,IF(EX54="O",2,IF(EX54="N",1))))+IF(EY54="S",4,IF(EY54="F",3,IF(EY54="O",2,IF(EY54="N",1))))+IF(EZ54="S",4,IF(EZ54="F",3,IF(EZ54="O",2,IF(EZ54="N",1))))+IF(FA54="S",4,IF(FA54="F",3,IF(FA54="O",2,IF(FA54="N",1))))+IF(FB54="S",4,IF(FB54="F",3,IF(FB54="O",2,IF(FB54="N",1))))</f>
        <v>0</v>
      </c>
      <c r="FE54" s="110"/>
      <c r="FF54" s="110"/>
      <c r="FG54" s="110"/>
      <c r="FH54" s="110"/>
    </row>
    <row r="55" spans="2:164" ht="21" hidden="1" customHeight="1">
      <c r="B55" s="53">
        <v>38</v>
      </c>
      <c r="C55" s="272" t="str">
        <f>IF(NOTAS!XBX58&lt;&gt;"",NOTAS!XBX58,"")</f>
        <v/>
      </c>
      <c r="D55" s="273"/>
      <c r="E55" s="273"/>
      <c r="F55" s="274"/>
      <c r="G55" s="51"/>
      <c r="H55" s="51"/>
      <c r="I55" s="51"/>
      <c r="J55" s="51"/>
      <c r="K55" s="51"/>
      <c r="L55" s="51"/>
      <c r="M55" s="108"/>
      <c r="N55" s="52"/>
      <c r="O55" s="52"/>
      <c r="P55" s="51"/>
      <c r="Q55" s="52"/>
      <c r="R55" s="108"/>
      <c r="S55" s="108"/>
      <c r="T55" s="51"/>
      <c r="U55" s="51"/>
      <c r="V55" s="51"/>
      <c r="W55" s="51"/>
      <c r="X55" s="108"/>
      <c r="Y55" s="50" t="str">
        <f t="shared" si="0"/>
        <v/>
      </c>
      <c r="Z55" s="109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50" t="str">
        <f t="shared" si="1"/>
        <v/>
      </c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50" t="str">
        <f t="shared" si="2"/>
        <v/>
      </c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  <c r="BY55" s="110"/>
      <c r="BZ55" s="110"/>
      <c r="CA55" s="110"/>
      <c r="CB55" s="110"/>
      <c r="CC55" s="110"/>
      <c r="CD55" s="110"/>
      <c r="CE55" s="110"/>
      <c r="CF55" s="110"/>
      <c r="CG55" s="50" t="str">
        <f t="shared" si="3"/>
        <v/>
      </c>
      <c r="CH55" s="110"/>
      <c r="CI55" s="110"/>
      <c r="CJ55" s="110"/>
      <c r="CK55" s="110"/>
      <c r="CL55" s="110"/>
      <c r="CM55" s="110"/>
      <c r="CN55" s="110"/>
      <c r="CO55" s="110"/>
      <c r="CP55" s="110"/>
      <c r="CQ55" s="110"/>
      <c r="CR55" s="110"/>
      <c r="CS55" s="110"/>
      <c r="CT55" s="110"/>
      <c r="CU55" s="110"/>
      <c r="CV55" s="110"/>
      <c r="CW55" s="110"/>
      <c r="CX55" s="110"/>
      <c r="CY55" s="110"/>
      <c r="CZ55" s="110"/>
      <c r="DA55" s="110"/>
      <c r="DB55" s="110"/>
      <c r="DC55" s="50" t="str">
        <f t="shared" si="4"/>
        <v/>
      </c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110"/>
      <c r="DO55" s="110"/>
      <c r="DP55" s="110"/>
      <c r="DQ55" s="110"/>
      <c r="DR55" s="110"/>
      <c r="DS55" s="110"/>
      <c r="DT55" s="110"/>
      <c r="DU55" s="110"/>
      <c r="DV55" s="110"/>
      <c r="DW55" s="110"/>
      <c r="DX55" s="110"/>
      <c r="DY55" s="110"/>
      <c r="DZ55" s="110"/>
      <c r="EA55" s="110"/>
      <c r="EB55" s="110"/>
      <c r="EC55" s="110"/>
      <c r="ED55" s="110"/>
      <c r="EE55" s="110"/>
      <c r="EF55" s="110"/>
      <c r="EG55" s="110"/>
      <c r="EH55" s="110"/>
      <c r="EI55" s="110"/>
      <c r="EJ55" s="110"/>
      <c r="EK55" s="110"/>
      <c r="EL55" s="110"/>
      <c r="EM55" s="110"/>
      <c r="EN55" s="110"/>
      <c r="EO55" s="110"/>
      <c r="EP55" s="110"/>
      <c r="EQ55" s="110"/>
      <c r="ER55" s="50" t="str">
        <f t="shared" si="5"/>
        <v/>
      </c>
      <c r="ES55" s="50" t="str">
        <f t="shared" si="6"/>
        <v/>
      </c>
      <c r="ET55" s="110"/>
      <c r="EU55" s="110"/>
      <c r="EV55" s="110"/>
      <c r="EW55" s="110"/>
      <c r="EX55" s="110"/>
      <c r="EY55" s="110"/>
      <c r="EZ55" s="110"/>
      <c r="FA55" s="110"/>
      <c r="FB55" s="110"/>
      <c r="FC55" s="50" t="str">
        <f t="shared" si="7"/>
        <v/>
      </c>
      <c r="FD55" s="50">
        <f t="shared" si="8"/>
        <v>0</v>
      </c>
      <c r="FE55" s="110"/>
      <c r="FF55" s="110"/>
      <c r="FG55" s="110"/>
      <c r="FH55" s="110"/>
    </row>
    <row r="56" spans="2:164" ht="21" hidden="1" customHeight="1">
      <c r="B56" s="53">
        <v>39</v>
      </c>
      <c r="C56" s="272" t="str">
        <f>IF(NOTAS!XBX59&lt;&gt;"",NOTAS!XBX59,"")</f>
        <v/>
      </c>
      <c r="D56" s="273"/>
      <c r="E56" s="273"/>
      <c r="F56" s="274"/>
      <c r="G56" s="51"/>
      <c r="H56" s="51"/>
      <c r="I56" s="51"/>
      <c r="J56" s="51"/>
      <c r="K56" s="51"/>
      <c r="L56" s="51"/>
      <c r="M56" s="108"/>
      <c r="N56" s="52"/>
      <c r="O56" s="52"/>
      <c r="P56" s="51"/>
      <c r="Q56" s="52"/>
      <c r="R56" s="108"/>
      <c r="S56" s="108"/>
      <c r="T56" s="51"/>
      <c r="U56" s="51"/>
      <c r="V56" s="51"/>
      <c r="W56" s="51"/>
      <c r="X56" s="108"/>
      <c r="Y56" s="50" t="str">
        <f t="shared" si="0"/>
        <v/>
      </c>
      <c r="Z56" s="109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50" t="str">
        <f t="shared" si="1"/>
        <v/>
      </c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50" t="str">
        <f t="shared" si="2"/>
        <v/>
      </c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  <c r="BY56" s="110"/>
      <c r="BZ56" s="110"/>
      <c r="CA56" s="110"/>
      <c r="CB56" s="110"/>
      <c r="CC56" s="110"/>
      <c r="CD56" s="110"/>
      <c r="CE56" s="110"/>
      <c r="CF56" s="110"/>
      <c r="CG56" s="50" t="str">
        <f t="shared" si="3"/>
        <v/>
      </c>
      <c r="CH56" s="110"/>
      <c r="CI56" s="110"/>
      <c r="CJ56" s="110"/>
      <c r="CK56" s="110"/>
      <c r="CL56" s="110"/>
      <c r="CM56" s="110"/>
      <c r="CN56" s="110"/>
      <c r="CO56" s="110"/>
      <c r="CP56" s="110"/>
      <c r="CQ56" s="110"/>
      <c r="CR56" s="110"/>
      <c r="CS56" s="110"/>
      <c r="CT56" s="110"/>
      <c r="CU56" s="110"/>
      <c r="CV56" s="110"/>
      <c r="CW56" s="110"/>
      <c r="CX56" s="110"/>
      <c r="CY56" s="110"/>
      <c r="CZ56" s="110"/>
      <c r="DA56" s="110"/>
      <c r="DB56" s="110"/>
      <c r="DC56" s="50" t="str">
        <f t="shared" si="4"/>
        <v/>
      </c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110"/>
      <c r="DO56" s="110"/>
      <c r="DP56" s="110"/>
      <c r="DQ56" s="110"/>
      <c r="DR56" s="110"/>
      <c r="DS56" s="110"/>
      <c r="DT56" s="110"/>
      <c r="DU56" s="110"/>
      <c r="DV56" s="110"/>
      <c r="DW56" s="110"/>
      <c r="DX56" s="110"/>
      <c r="DY56" s="110"/>
      <c r="DZ56" s="110"/>
      <c r="EA56" s="110"/>
      <c r="EB56" s="110"/>
      <c r="EC56" s="110"/>
      <c r="ED56" s="110"/>
      <c r="EE56" s="110"/>
      <c r="EF56" s="110"/>
      <c r="EG56" s="110"/>
      <c r="EH56" s="110"/>
      <c r="EI56" s="110"/>
      <c r="EJ56" s="110"/>
      <c r="EK56" s="110"/>
      <c r="EL56" s="110"/>
      <c r="EM56" s="110"/>
      <c r="EN56" s="110"/>
      <c r="EO56" s="110"/>
      <c r="EP56" s="110"/>
      <c r="EQ56" s="110"/>
      <c r="ER56" s="50" t="str">
        <f t="shared" si="5"/>
        <v/>
      </c>
      <c r="ES56" s="50" t="str">
        <f t="shared" si="6"/>
        <v/>
      </c>
      <c r="ET56" s="110"/>
      <c r="EU56" s="110"/>
      <c r="EV56" s="110"/>
      <c r="EW56" s="110"/>
      <c r="EX56" s="110"/>
      <c r="EY56" s="110"/>
      <c r="EZ56" s="110"/>
      <c r="FA56" s="110"/>
      <c r="FB56" s="110"/>
      <c r="FC56" s="50" t="str">
        <f t="shared" si="7"/>
        <v/>
      </c>
      <c r="FD56" s="50">
        <f t="shared" si="8"/>
        <v>0</v>
      </c>
      <c r="FE56" s="110"/>
      <c r="FF56" s="110"/>
      <c r="FG56" s="110"/>
      <c r="FH56" s="110"/>
    </row>
    <row r="57" spans="2:164" ht="21" hidden="1" customHeight="1">
      <c r="B57" s="53">
        <v>40</v>
      </c>
      <c r="C57" s="272" t="str">
        <f>IF(NOTAS!XBX60&lt;&gt;"",NOTAS!XBX60,"")</f>
        <v/>
      </c>
      <c r="D57" s="273"/>
      <c r="E57" s="273"/>
      <c r="F57" s="274"/>
      <c r="G57" s="51"/>
      <c r="H57" s="51"/>
      <c r="I57" s="51"/>
      <c r="J57" s="51"/>
      <c r="K57" s="51"/>
      <c r="L57" s="51"/>
      <c r="M57" s="108"/>
      <c r="N57" s="52"/>
      <c r="O57" s="52"/>
      <c r="P57" s="51"/>
      <c r="Q57" s="52"/>
      <c r="R57" s="108"/>
      <c r="S57" s="108"/>
      <c r="T57" s="51"/>
      <c r="U57" s="51"/>
      <c r="V57" s="51"/>
      <c r="W57" s="51"/>
      <c r="X57" s="108"/>
      <c r="Y57" s="50" t="str">
        <f t="shared" si="0"/>
        <v/>
      </c>
      <c r="Z57" s="109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50" t="str">
        <f t="shared" si="1"/>
        <v/>
      </c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50" t="str">
        <f t="shared" si="2"/>
        <v/>
      </c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50" t="str">
        <f t="shared" si="3"/>
        <v/>
      </c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50" t="str">
        <f t="shared" si="4"/>
        <v/>
      </c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50" t="str">
        <f t="shared" si="5"/>
        <v/>
      </c>
      <c r="ES57" s="50" t="str">
        <f t="shared" si="6"/>
        <v/>
      </c>
      <c r="ET57" s="110"/>
      <c r="EU57" s="110"/>
      <c r="EV57" s="110"/>
      <c r="EW57" s="110"/>
      <c r="EX57" s="110"/>
      <c r="EY57" s="110"/>
      <c r="EZ57" s="110"/>
      <c r="FA57" s="110"/>
      <c r="FB57" s="110"/>
      <c r="FC57" s="50" t="str">
        <f t="shared" si="7"/>
        <v/>
      </c>
      <c r="FD57" s="50">
        <f t="shared" si="8"/>
        <v>0</v>
      </c>
      <c r="FE57" s="110"/>
      <c r="FF57" s="110"/>
      <c r="FG57" s="110"/>
      <c r="FH57" s="110"/>
    </row>
    <row r="58" spans="2:164" ht="21" hidden="1" customHeight="1">
      <c r="B58" s="53">
        <v>41</v>
      </c>
      <c r="C58" s="272" t="str">
        <f>IF(NOTAS!XBX61&lt;&gt;"",NOTAS!XBX61,"")</f>
        <v/>
      </c>
      <c r="D58" s="273"/>
      <c r="E58" s="273"/>
      <c r="F58" s="274"/>
      <c r="G58" s="51"/>
      <c r="H58" s="51"/>
      <c r="I58" s="51"/>
      <c r="J58" s="51"/>
      <c r="K58" s="51"/>
      <c r="L58" s="51"/>
      <c r="M58" s="108"/>
      <c r="N58" s="52"/>
      <c r="O58" s="52"/>
      <c r="P58" s="51"/>
      <c r="Q58" s="52"/>
      <c r="R58" s="108"/>
      <c r="S58" s="108"/>
      <c r="T58" s="51"/>
      <c r="U58" s="51"/>
      <c r="V58" s="51"/>
      <c r="W58" s="51"/>
      <c r="X58" s="108"/>
      <c r="Y58" s="50" t="str">
        <f t="shared" si="0"/>
        <v/>
      </c>
      <c r="Z58" s="109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50" t="str">
        <f t="shared" si="1"/>
        <v/>
      </c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50" t="str">
        <f t="shared" si="2"/>
        <v/>
      </c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50" t="str">
        <f t="shared" si="3"/>
        <v/>
      </c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50" t="str">
        <f t="shared" si="4"/>
        <v/>
      </c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50" t="str">
        <f t="shared" si="5"/>
        <v/>
      </c>
      <c r="ES58" s="50" t="str">
        <f t="shared" si="6"/>
        <v/>
      </c>
      <c r="ET58" s="110"/>
      <c r="EU58" s="110"/>
      <c r="EV58" s="110"/>
      <c r="EW58" s="110"/>
      <c r="EX58" s="110"/>
      <c r="EY58" s="110"/>
      <c r="EZ58" s="110"/>
      <c r="FA58" s="110"/>
      <c r="FB58" s="110"/>
      <c r="FC58" s="50" t="str">
        <f t="shared" si="7"/>
        <v/>
      </c>
      <c r="FD58" s="50">
        <f t="shared" si="8"/>
        <v>0</v>
      </c>
      <c r="FE58" s="110"/>
      <c r="FF58" s="110"/>
      <c r="FG58" s="110"/>
      <c r="FH58" s="110"/>
    </row>
    <row r="59" spans="2:164" ht="21" hidden="1" customHeight="1">
      <c r="B59" s="53">
        <v>42</v>
      </c>
      <c r="C59" s="272" t="str">
        <f>IF(NOTAS!XBX62&lt;&gt;"",NOTAS!XBX62,"")</f>
        <v/>
      </c>
      <c r="D59" s="273"/>
      <c r="E59" s="273"/>
      <c r="F59" s="274"/>
      <c r="G59" s="51"/>
      <c r="H59" s="51"/>
      <c r="I59" s="51"/>
      <c r="J59" s="51"/>
      <c r="K59" s="51"/>
      <c r="L59" s="51"/>
      <c r="M59" s="108"/>
      <c r="N59" s="52"/>
      <c r="O59" s="52"/>
      <c r="P59" s="51"/>
      <c r="Q59" s="52"/>
      <c r="R59" s="108"/>
      <c r="S59" s="108"/>
      <c r="T59" s="51"/>
      <c r="U59" s="51"/>
      <c r="V59" s="51"/>
      <c r="W59" s="51"/>
      <c r="X59" s="108"/>
      <c r="Y59" s="50" t="str">
        <f t="shared" si="0"/>
        <v/>
      </c>
      <c r="Z59" s="109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50" t="str">
        <f t="shared" si="1"/>
        <v/>
      </c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50" t="str">
        <f t="shared" si="2"/>
        <v/>
      </c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50" t="str">
        <f t="shared" si="3"/>
        <v/>
      </c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50" t="str">
        <f t="shared" si="4"/>
        <v/>
      </c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50" t="str">
        <f t="shared" si="5"/>
        <v/>
      </c>
      <c r="ES59" s="50" t="str">
        <f t="shared" si="6"/>
        <v/>
      </c>
      <c r="ET59" s="110"/>
      <c r="EU59" s="110"/>
      <c r="EV59" s="110"/>
      <c r="EW59" s="110"/>
      <c r="EX59" s="110"/>
      <c r="EY59" s="110"/>
      <c r="EZ59" s="110"/>
      <c r="FA59" s="110"/>
      <c r="FB59" s="110"/>
      <c r="FC59" s="50" t="str">
        <f t="shared" si="7"/>
        <v/>
      </c>
      <c r="FD59" s="50">
        <f t="shared" si="8"/>
        <v>0</v>
      </c>
      <c r="FE59" s="110"/>
      <c r="FF59" s="110"/>
      <c r="FG59" s="110"/>
      <c r="FH59" s="110"/>
    </row>
    <row r="60" spans="2:164" ht="21" hidden="1" customHeight="1">
      <c r="B60" s="53">
        <v>43</v>
      </c>
      <c r="C60" s="272" t="str">
        <f>IF(NOTAS!XBX63&lt;&gt;"",NOTAS!XBX63,"")</f>
        <v/>
      </c>
      <c r="D60" s="273"/>
      <c r="E60" s="273"/>
      <c r="F60" s="274"/>
      <c r="G60" s="51"/>
      <c r="H60" s="51"/>
      <c r="I60" s="51"/>
      <c r="J60" s="51"/>
      <c r="K60" s="51"/>
      <c r="L60" s="51"/>
      <c r="M60" s="108"/>
      <c r="N60" s="52"/>
      <c r="O60" s="52"/>
      <c r="P60" s="51"/>
      <c r="Q60" s="52"/>
      <c r="R60" s="108"/>
      <c r="S60" s="108"/>
      <c r="T60" s="51"/>
      <c r="U60" s="51"/>
      <c r="V60" s="51"/>
      <c r="W60" s="51"/>
      <c r="X60" s="108"/>
      <c r="Y60" s="50" t="str">
        <f t="shared" si="0"/>
        <v/>
      </c>
      <c r="Z60" s="109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50" t="str">
        <f t="shared" si="1"/>
        <v/>
      </c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50" t="str">
        <f t="shared" si="2"/>
        <v/>
      </c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50" t="str">
        <f t="shared" si="3"/>
        <v/>
      </c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50" t="str">
        <f t="shared" si="4"/>
        <v/>
      </c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50" t="str">
        <f t="shared" si="5"/>
        <v/>
      </c>
      <c r="ES60" s="50" t="str">
        <f t="shared" si="6"/>
        <v/>
      </c>
      <c r="ET60" s="110"/>
      <c r="EU60" s="110"/>
      <c r="EV60" s="110"/>
      <c r="EW60" s="110"/>
      <c r="EX60" s="110"/>
      <c r="EY60" s="110"/>
      <c r="EZ60" s="110"/>
      <c r="FA60" s="110"/>
      <c r="FB60" s="110"/>
      <c r="FC60" s="50" t="str">
        <f t="shared" si="7"/>
        <v/>
      </c>
      <c r="FD60" s="50">
        <f t="shared" si="8"/>
        <v>0</v>
      </c>
      <c r="FE60" s="110"/>
      <c r="FF60" s="110"/>
      <c r="FG60" s="110"/>
      <c r="FH60" s="110"/>
    </row>
    <row r="61" spans="2:164" ht="21" hidden="1" customHeight="1">
      <c r="B61" s="53">
        <v>44</v>
      </c>
      <c r="C61" s="272" t="str">
        <f>IF(NOTAS!XBX64&lt;&gt;"",NOTAS!XBX64,"")</f>
        <v/>
      </c>
      <c r="D61" s="273"/>
      <c r="E61" s="273"/>
      <c r="F61" s="274"/>
      <c r="G61" s="51"/>
      <c r="H61" s="51"/>
      <c r="I61" s="51"/>
      <c r="J61" s="51"/>
      <c r="K61" s="51"/>
      <c r="L61" s="51"/>
      <c r="M61" s="108"/>
      <c r="N61" s="52"/>
      <c r="O61" s="52"/>
      <c r="P61" s="51"/>
      <c r="Q61" s="52"/>
      <c r="R61" s="108"/>
      <c r="S61" s="108"/>
      <c r="T61" s="51"/>
      <c r="U61" s="51"/>
      <c r="V61" s="51"/>
      <c r="W61" s="51"/>
      <c r="X61" s="108"/>
      <c r="Y61" s="50" t="str">
        <f t="shared" si="0"/>
        <v/>
      </c>
      <c r="Z61" s="109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50" t="str">
        <f t="shared" si="1"/>
        <v/>
      </c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50" t="str">
        <f t="shared" si="2"/>
        <v/>
      </c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50" t="str">
        <f t="shared" si="3"/>
        <v/>
      </c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50" t="str">
        <f t="shared" si="4"/>
        <v/>
      </c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50" t="str">
        <f t="shared" si="5"/>
        <v/>
      </c>
      <c r="ES61" s="50" t="str">
        <f t="shared" si="6"/>
        <v/>
      </c>
      <c r="ET61" s="110"/>
      <c r="EU61" s="110"/>
      <c r="EV61" s="110"/>
      <c r="EW61" s="110"/>
      <c r="EX61" s="110"/>
      <c r="EY61" s="110"/>
      <c r="EZ61" s="110"/>
      <c r="FA61" s="110"/>
      <c r="FB61" s="110"/>
      <c r="FC61" s="50" t="str">
        <f t="shared" si="7"/>
        <v/>
      </c>
      <c r="FD61" s="50">
        <f t="shared" si="8"/>
        <v>0</v>
      </c>
      <c r="FE61" s="110"/>
      <c r="FF61" s="110"/>
      <c r="FG61" s="110"/>
      <c r="FH61" s="110"/>
    </row>
    <row r="62" spans="2:164" ht="12" customHeight="1"/>
    <row r="63" spans="2:164">
      <c r="B63" t="s">
        <v>43</v>
      </c>
      <c r="X63" s="71"/>
    </row>
    <row r="64" spans="2:164">
      <c r="B64" s="17" t="str">
        <f>NOTAS!B24</f>
        <v>CUZCO GUERRERO JENNY DEL PILAR</v>
      </c>
      <c r="C64" s="17"/>
      <c r="D64" s="17"/>
      <c r="X64" s="42"/>
    </row>
    <row r="65" spans="2:24">
      <c r="B65" s="276" t="s">
        <v>110</v>
      </c>
      <c r="C65" s="276"/>
      <c r="X65" s="71"/>
    </row>
    <row r="66" spans="2:24" ht="18.75" customHeight="1"/>
    <row r="72" spans="2:24" ht="15" customHeight="1"/>
    <row r="73" spans="2:24" ht="15" customHeight="1"/>
    <row r="108" ht="15" customHeight="1"/>
    <row r="109" ht="15" customHeight="1"/>
    <row r="110" ht="15" customHeight="1"/>
    <row r="111" ht="15" customHeight="1"/>
    <row r="117" ht="15" customHeight="1"/>
    <row r="118" ht="15" customHeight="1"/>
    <row r="131" ht="15" customHeight="1"/>
    <row r="132" ht="15" customHeight="1"/>
    <row r="140" ht="15" customHeight="1"/>
    <row r="141" ht="15" customHeight="1"/>
    <row r="154" ht="15" customHeight="1"/>
    <row r="155" ht="15" customHeight="1"/>
    <row r="164" ht="15" customHeight="1"/>
    <row r="165" ht="15" customHeight="1"/>
  </sheetData>
  <sheetProtection sheet="1" objects="1" scenarios="1"/>
  <protectedRanges>
    <protectedRange sqref="G18:FH53" name="Rango1"/>
  </protectedRanges>
  <mergeCells count="243">
    <mergeCell ref="B1:X2"/>
    <mergeCell ref="B3:X4"/>
    <mergeCell ref="D7:I7"/>
    <mergeCell ref="Q7:S7"/>
    <mergeCell ref="B10:B17"/>
    <mergeCell ref="C10:F17"/>
    <mergeCell ref="G10:Y10"/>
    <mergeCell ref="X11:X12"/>
    <mergeCell ref="Y11:Y17"/>
    <mergeCell ref="L13:L17"/>
    <mergeCell ref="G13:G17"/>
    <mergeCell ref="H13:H17"/>
    <mergeCell ref="I13:I17"/>
    <mergeCell ref="J13:J17"/>
    <mergeCell ref="K13:K17"/>
    <mergeCell ref="S13:S17"/>
    <mergeCell ref="T13:T17"/>
    <mergeCell ref="U13:U17"/>
    <mergeCell ref="V13:V17"/>
    <mergeCell ref="W13:W17"/>
    <mergeCell ref="X13:X17"/>
    <mergeCell ref="M13:M17"/>
    <mergeCell ref="N13:N17"/>
    <mergeCell ref="O13:O17"/>
    <mergeCell ref="G11:M12"/>
    <mergeCell ref="N11:O12"/>
    <mergeCell ref="P11:P12"/>
    <mergeCell ref="Q11:Q12"/>
    <mergeCell ref="R11:T12"/>
    <mergeCell ref="W11:W12"/>
    <mergeCell ref="Z10:AO10"/>
    <mergeCell ref="AP10:BJ10"/>
    <mergeCell ref="BK10:CG10"/>
    <mergeCell ref="BA11:BB12"/>
    <mergeCell ref="BC11:BI12"/>
    <mergeCell ref="Z11:AB12"/>
    <mergeCell ref="AC11:AC12"/>
    <mergeCell ref="AD11:AD12"/>
    <mergeCell ref="AE11:AH12"/>
    <mergeCell ref="AI11:AN12"/>
    <mergeCell ref="AO11:AO17"/>
    <mergeCell ref="AP11:AS12"/>
    <mergeCell ref="AT11:AT12"/>
    <mergeCell ref="AU11:AW12"/>
    <mergeCell ref="AX11:AZ12"/>
    <mergeCell ref="AW13:AW17"/>
    <mergeCell ref="BJ11:BJ17"/>
    <mergeCell ref="BK11:BO12"/>
    <mergeCell ref="ES10:ES17"/>
    <mergeCell ref="ET10:FB10"/>
    <mergeCell ref="FC10:FC17"/>
    <mergeCell ref="FE10:FH10"/>
    <mergeCell ref="CH10:DC10"/>
    <mergeCell ref="DD10:DO10"/>
    <mergeCell ref="DP10:ER10"/>
    <mergeCell ref="CH11:CK12"/>
    <mergeCell ref="CL11:CL12"/>
    <mergeCell ref="CM11:CP12"/>
    <mergeCell ref="DB11:DB12"/>
    <mergeCell ref="DC11:DC17"/>
    <mergeCell ref="CM13:CM17"/>
    <mergeCell ref="CN13:CN17"/>
    <mergeCell ref="CO13:CO17"/>
    <mergeCell ref="CP13:CP17"/>
    <mergeCell ref="CQ13:CQ17"/>
    <mergeCell ref="CR13:CR17"/>
    <mergeCell ref="DB13:DB17"/>
    <mergeCell ref="DD13:DD17"/>
    <mergeCell ref="DE13:DE17"/>
    <mergeCell ref="DL13:DL17"/>
    <mergeCell ref="DM13:DM17"/>
    <mergeCell ref="DN13:DN17"/>
    <mergeCell ref="BP11:BR12"/>
    <mergeCell ref="BS11:BS12"/>
    <mergeCell ref="CF11:CF12"/>
    <mergeCell ref="CG11:CG17"/>
    <mergeCell ref="BP13:BP17"/>
    <mergeCell ref="BQ13:BQ17"/>
    <mergeCell ref="BR13:BR17"/>
    <mergeCell ref="BS13:BS17"/>
    <mergeCell ref="P13:P17"/>
    <mergeCell ref="Q13:Q17"/>
    <mergeCell ref="R13:R17"/>
    <mergeCell ref="AJ13:AJ17"/>
    <mergeCell ref="AK13:AK17"/>
    <mergeCell ref="AL13:AL17"/>
    <mergeCell ref="AM13:AM17"/>
    <mergeCell ref="AN13:AN17"/>
    <mergeCell ref="AP13:AP17"/>
    <mergeCell ref="AD13:AD17"/>
    <mergeCell ref="AE13:AE17"/>
    <mergeCell ref="AF13:AF17"/>
    <mergeCell ref="AG13:AG17"/>
    <mergeCell ref="AH13:AH17"/>
    <mergeCell ref="AI13:AI17"/>
    <mergeCell ref="Z13:Z17"/>
    <mergeCell ref="AA13:AA17"/>
    <mergeCell ref="AB13:AB17"/>
    <mergeCell ref="AC13:AC17"/>
    <mergeCell ref="AX13:AX17"/>
    <mergeCell ref="AY13:AY17"/>
    <mergeCell ref="AZ13:AZ17"/>
    <mergeCell ref="BA13:BA17"/>
    <mergeCell ref="BB13:BB17"/>
    <mergeCell ref="AQ13:AQ17"/>
    <mergeCell ref="AR13:AR17"/>
    <mergeCell ref="AS13:AS17"/>
    <mergeCell ref="AT13:AT17"/>
    <mergeCell ref="AU13:AU17"/>
    <mergeCell ref="AV13:AV17"/>
    <mergeCell ref="BI13:BI17"/>
    <mergeCell ref="BK13:BK17"/>
    <mergeCell ref="BL13:BL17"/>
    <mergeCell ref="BM13:BM17"/>
    <mergeCell ref="BN13:BN17"/>
    <mergeCell ref="BO13:BO17"/>
    <mergeCell ref="BC13:BC17"/>
    <mergeCell ref="BD13:BD17"/>
    <mergeCell ref="BE13:BE17"/>
    <mergeCell ref="BF13:BF17"/>
    <mergeCell ref="BG13:BG17"/>
    <mergeCell ref="BH13:BH17"/>
    <mergeCell ref="BZ13:BZ17"/>
    <mergeCell ref="CA13:CA17"/>
    <mergeCell ref="CB13:CB17"/>
    <mergeCell ref="CC13:CC17"/>
    <mergeCell ref="CD13:CD17"/>
    <mergeCell ref="CE13:CE17"/>
    <mergeCell ref="BT13:BT17"/>
    <mergeCell ref="BU13:BU17"/>
    <mergeCell ref="BV13:BV17"/>
    <mergeCell ref="BW13:BW17"/>
    <mergeCell ref="BX13:BX17"/>
    <mergeCell ref="BY13:BY17"/>
    <mergeCell ref="CF13:CF17"/>
    <mergeCell ref="CH13:CH17"/>
    <mergeCell ref="CI13:CI17"/>
    <mergeCell ref="CJ13:CJ17"/>
    <mergeCell ref="CK13:CK17"/>
    <mergeCell ref="CL13:CL17"/>
    <mergeCell ref="CY13:CY17"/>
    <mergeCell ref="CZ13:CZ17"/>
    <mergeCell ref="DA13:DA17"/>
    <mergeCell ref="CS13:CS17"/>
    <mergeCell ref="CT13:CT17"/>
    <mergeCell ref="CU13:CU17"/>
    <mergeCell ref="CV13:CV17"/>
    <mergeCell ref="CW13:CW17"/>
    <mergeCell ref="CX13:CX17"/>
    <mergeCell ref="DO13:DO17"/>
    <mergeCell ref="DP13:DP17"/>
    <mergeCell ref="DQ13:DQ17"/>
    <mergeCell ref="DF13:DF17"/>
    <mergeCell ref="DG13:DG17"/>
    <mergeCell ref="DH13:DH17"/>
    <mergeCell ref="DI13:DI17"/>
    <mergeCell ref="DJ13:DJ17"/>
    <mergeCell ref="DK13:DK17"/>
    <mergeCell ref="FH13:FH17"/>
    <mergeCell ref="C18:F18"/>
    <mergeCell ref="C19:F19"/>
    <mergeCell ref="EW13:EW17"/>
    <mergeCell ref="EX13:EX17"/>
    <mergeCell ref="EY13:EY17"/>
    <mergeCell ref="EZ13:EZ17"/>
    <mergeCell ref="FA13:FA17"/>
    <mergeCell ref="FB13:FB17"/>
    <mergeCell ref="EP13:EP17"/>
    <mergeCell ref="EQ13:EQ17"/>
    <mergeCell ref="ER13:ER17"/>
    <mergeCell ref="ET13:ET17"/>
    <mergeCell ref="EU13:EU17"/>
    <mergeCell ref="EV13:EV17"/>
    <mergeCell ref="EJ13:EJ17"/>
    <mergeCell ref="EK13:EK17"/>
    <mergeCell ref="EL13:EL17"/>
    <mergeCell ref="EM13:EM17"/>
    <mergeCell ref="EN13:EN17"/>
    <mergeCell ref="EO13:EO17"/>
    <mergeCell ref="ED13:ED17"/>
    <mergeCell ref="EE13:EE17"/>
    <mergeCell ref="EF13:EF17"/>
    <mergeCell ref="C20:F20"/>
    <mergeCell ref="C21:F21"/>
    <mergeCell ref="C22:F22"/>
    <mergeCell ref="C23:F23"/>
    <mergeCell ref="C24:F24"/>
    <mergeCell ref="C25:F25"/>
    <mergeCell ref="FE13:FE17"/>
    <mergeCell ref="FF13:FF17"/>
    <mergeCell ref="FG13:FG17"/>
    <mergeCell ref="EG13:EG17"/>
    <mergeCell ref="EH13:EH17"/>
    <mergeCell ref="EI13:EI17"/>
    <mergeCell ref="DX13:DX17"/>
    <mergeCell ref="DY13:DY17"/>
    <mergeCell ref="DZ13:DZ17"/>
    <mergeCell ref="EA13:EA17"/>
    <mergeCell ref="EB13:EB17"/>
    <mergeCell ref="EC13:EC17"/>
    <mergeCell ref="DR13:DR17"/>
    <mergeCell ref="DS13:DS17"/>
    <mergeCell ref="DT13:DT17"/>
    <mergeCell ref="DU13:DU17"/>
    <mergeCell ref="DV13:DV17"/>
    <mergeCell ref="DW13:DW17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B65:C65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</mergeCells>
  <dataValidations count="3">
    <dataValidation type="decimal" allowBlank="1" showInputMessage="1" showErrorMessage="1" sqref="CH54:DB60 G54:X60 Z54:AN60 BK54:CF60 AP54:BI60" xr:uid="{7431A448-6E9E-46C5-B91C-74ECF311033B}">
      <formula1>0</formula1>
      <formula2>10</formula2>
    </dataValidation>
    <dataValidation allowBlank="1" sqref="X8" xr:uid="{15698010-E827-4BD1-AEEC-76155A3B1B9B}"/>
    <dataValidation type="decimal" allowBlank="1" showErrorMessage="1" errorTitle="Validación de Datos" error="Por favor; sólo Ingrese Datos entre 0 y 10" sqref="T61:W61 G61:L61 N61:Q61" xr:uid="{4857BAE1-4198-4B2F-BD51-4F9B1C1948D9}">
      <formula1>0</formula1>
      <formula2>10</formula2>
    </dataValidation>
  </dataValidations>
  <pageMargins left="0.25" right="0.25" top="0.75" bottom="0.75" header="0.3" footer="0.3"/>
  <pageSetup paperSize="9" scale="20" fitToHeight="2" orientation="landscape" horizontalDpi="4294967295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Y936"/>
  <sheetViews>
    <sheetView view="pageLayout" topLeftCell="A13" zoomScale="82" zoomScaleNormal="100" zoomScalePageLayoutView="82" workbookViewId="0">
      <selection activeCell="C25" sqref="C25"/>
    </sheetView>
  </sheetViews>
  <sheetFormatPr baseColWidth="10" defaultColWidth="11.453125" defaultRowHeight="14.5"/>
  <cols>
    <col min="1" max="1" width="11.90625" style="112" customWidth="1"/>
    <col min="2" max="2" width="18.6328125" style="112" customWidth="1"/>
    <col min="3" max="5" width="11.453125" style="112"/>
    <col min="6" max="6" width="21" style="112" customWidth="1"/>
    <col min="7" max="7" width="11.90625" style="113" hidden="1" customWidth="1"/>
    <col min="8" max="8" width="3.54296875" style="112" hidden="1" customWidth="1"/>
    <col min="9" max="9" width="23" style="114" customWidth="1"/>
    <col min="10" max="10" width="3.08984375" style="114" hidden="1" customWidth="1"/>
    <col min="11" max="11" width="3" style="112" customWidth="1"/>
    <col min="12" max="12" width="3.6328125" style="112" customWidth="1"/>
    <col min="13" max="16384" width="11.453125" style="112"/>
  </cols>
  <sheetData>
    <row r="2" spans="1:25" ht="15.5">
      <c r="A2" s="111" t="s">
        <v>153</v>
      </c>
      <c r="C2" t="str">
        <f>IF(VLOOKUP(K5,NOTAS!$D$14:$P$60,2,FALSE)="","",VLOOKUP(K5,NOTAS!$D$14:$P$60,2,FALSE))</f>
        <v>ALARCON GARCIA LIAM KAEL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>
      <c r="A3" s="111" t="s">
        <v>154</v>
      </c>
      <c r="C3" t="str">
        <f>NOTAS!$B$14&amp; " "&amp;NOTAS!$B$15</f>
        <v>INICIAL II A</v>
      </c>
      <c r="F3" s="111"/>
      <c r="G3" s="116"/>
      <c r="H3" s="117"/>
      <c r="I3" s="118"/>
      <c r="J3" s="118"/>
      <c r="K3" s="117"/>
      <c r="P3" s="119"/>
      <c r="Q3" s="119"/>
      <c r="R3" s="119"/>
      <c r="S3" s="119"/>
      <c r="T3" s="119"/>
      <c r="U3" s="119"/>
      <c r="V3" s="119"/>
      <c r="W3" s="119"/>
      <c r="X3" s="120"/>
      <c r="Y3" s="120"/>
    </row>
    <row r="4" spans="1:25" ht="12" customHeight="1">
      <c r="A4" s="111" t="s">
        <v>6</v>
      </c>
      <c r="C4" t="str">
        <f>NOTAS!$B$18</f>
        <v>2025-2026 MATUTINA</v>
      </c>
      <c r="H4" s="117"/>
      <c r="I4" s="118"/>
      <c r="J4" s="118"/>
      <c r="K4" s="117"/>
    </row>
    <row r="5" spans="1:25" ht="14.25" customHeight="1" thickBot="1">
      <c r="A5" s="486" t="s">
        <v>167</v>
      </c>
      <c r="B5" s="486"/>
      <c r="I5" s="114" t="s">
        <v>74</v>
      </c>
      <c r="K5" s="121">
        <v>1</v>
      </c>
    </row>
    <row r="6" spans="1:25">
      <c r="A6" s="482" t="s">
        <v>133</v>
      </c>
      <c r="B6" s="483"/>
      <c r="C6" s="483"/>
      <c r="D6" s="483"/>
      <c r="E6" s="483"/>
      <c r="F6" s="484"/>
      <c r="G6" s="485" t="s">
        <v>141</v>
      </c>
      <c r="H6" s="483"/>
      <c r="I6" s="485" t="s">
        <v>141</v>
      </c>
      <c r="J6" s="483"/>
      <c r="K6" s="483"/>
    </row>
    <row r="7" spans="1:25">
      <c r="A7" s="141" t="str">
        <f>IF('TRI-1C'!$G$10="","",'TRI-1C'!$G$10)</f>
        <v>IDENTIDAD Y AUTONOMÍA</v>
      </c>
      <c r="B7" s="142"/>
      <c r="C7" s="142"/>
      <c r="D7" s="143"/>
      <c r="E7" s="144"/>
      <c r="F7" s="145"/>
      <c r="G7" s="146" t="str">
        <f>IF(A7="","",VLOOKUP(K5,'TRI-1C'!$B$18:$FH$61,24,FALSE))</f>
        <v>A-</v>
      </c>
      <c r="H7" s="144"/>
      <c r="I7" s="187" t="str">
        <f>IF(G7="","",G7)</f>
        <v>A-</v>
      </c>
      <c r="J7" s="166"/>
      <c r="K7" s="145"/>
    </row>
    <row r="8" spans="1:25">
      <c r="A8" s="147" t="str">
        <f>IF('TRI-1C'!$Z$10="","",'TRI-1C'!$Z$10)</f>
        <v>CONVIVENCIA</v>
      </c>
      <c r="B8" s="139"/>
      <c r="C8" s="139"/>
      <c r="F8" s="123"/>
      <c r="G8" s="124" t="str">
        <f>IF(A8="","",VLOOKUP(K5,'TRI-1C'!$B$18:$FH$61,40,FALSE))</f>
        <v>B-</v>
      </c>
      <c r="I8" s="170" t="str">
        <f t="shared" ref="I8:I22" si="0">IF(G8="","",G8)</f>
        <v>B-</v>
      </c>
      <c r="J8" s="167"/>
      <c r="K8" s="128"/>
    </row>
    <row r="9" spans="1:25">
      <c r="A9" s="148" t="str">
        <f>IF('TRI-1C'!$AP$10="","",'TRI-1C'!$AP$10)</f>
        <v>RELACIONES CON EL MEDIO NATURAL Y CULTURAL</v>
      </c>
      <c r="B9" s="149"/>
      <c r="C9" s="149"/>
      <c r="D9" s="150"/>
      <c r="E9" s="150"/>
      <c r="F9" s="126"/>
      <c r="G9" s="122" t="str">
        <f>IF(A9="","",VLOOKUP(K5,'TRI-1C'!$B$18:$FH$61,61,FALSE))</f>
        <v>B-</v>
      </c>
      <c r="H9" s="150"/>
      <c r="I9" s="171" t="str">
        <f t="shared" si="0"/>
        <v>B-</v>
      </c>
      <c r="J9" s="168"/>
      <c r="K9" s="126"/>
    </row>
    <row r="10" spans="1:25">
      <c r="A10" s="147" t="str">
        <f>IF('TRI-1C'!$BK$10="","",'TRI-1C'!$BK$10)</f>
        <v>RELACIONES LOGICAS MATEMATICAS</v>
      </c>
      <c r="B10" s="139"/>
      <c r="C10" s="139"/>
      <c r="F10" s="128"/>
      <c r="G10" s="124" t="str">
        <f>IF(A10="","",VLOOKUP(K5,'TRI-1C'!$B$18:$FH$61,84,FALSE))</f>
        <v>B+</v>
      </c>
      <c r="I10" s="170" t="str">
        <f t="shared" si="0"/>
        <v>B+</v>
      </c>
      <c r="J10" s="167"/>
      <c r="K10" s="128"/>
    </row>
    <row r="11" spans="1:25">
      <c r="A11" s="148" t="str">
        <f>IF('TRI-1C'!$CH$10="","",'TRI-1C'!$CH$10)</f>
        <v>COMPRENSIÓN Y EXPRESION DEL LENGUAJE</v>
      </c>
      <c r="B11" s="149"/>
      <c r="C11" s="149"/>
      <c r="D11" s="150"/>
      <c r="E11" s="150"/>
      <c r="F11" s="126"/>
      <c r="G11" s="122" t="str">
        <f>IF(A11="","",VLOOKUP(K5,'TRI-1C'!$B$18:$FH$61,106,FALSE))</f>
        <v>B-</v>
      </c>
      <c r="H11" s="150"/>
      <c r="I11" s="171" t="str">
        <f t="shared" si="0"/>
        <v>B-</v>
      </c>
      <c r="J11" s="168"/>
      <c r="K11" s="126"/>
    </row>
    <row r="12" spans="1:25">
      <c r="A12" s="147" t="str">
        <f>IF('TRI-1C'!$DD$10="","",'TRI-1C'!$DD$10)</f>
        <v>EXPRESIÓN ARTISTICA</v>
      </c>
      <c r="B12" s="139"/>
      <c r="C12" s="139"/>
      <c r="F12" s="128"/>
      <c r="G12" s="124" t="str">
        <f>IF(A12="","",VLOOKUP(K5,'TRI-1C'!$B$18:$FH$61,118,FALSE))</f>
        <v>B-</v>
      </c>
      <c r="I12" s="170" t="str">
        <f t="shared" si="0"/>
        <v>B-</v>
      </c>
      <c r="J12" s="167"/>
      <c r="K12" s="128"/>
    </row>
    <row r="13" spans="1:25">
      <c r="A13" s="148" t="str">
        <f>IF('TRI-1C'!$DP$10="","",'TRI-1C'!$DP$10)</f>
        <v>EXPRESION CORPORAL Y MOTRICIDAD</v>
      </c>
      <c r="B13" s="149"/>
      <c r="C13" s="149"/>
      <c r="D13" s="150"/>
      <c r="E13" s="150"/>
      <c r="F13" s="126"/>
      <c r="G13" s="122" t="str">
        <f>IF(A13="","",VLOOKUP(K5,'TRI-1C'!$B$18:$FH$61,147,FALSE))</f>
        <v>B+</v>
      </c>
      <c r="H13" s="150"/>
      <c r="I13" s="171" t="str">
        <f t="shared" si="0"/>
        <v>B+</v>
      </c>
      <c r="J13" s="168"/>
      <c r="K13" s="126"/>
    </row>
    <row r="14" spans="1:25">
      <c r="A14" s="147" t="str">
        <f>IF('TRI-1C'!$CK$10="","",'TRI-1C'!$CK$10)</f>
        <v/>
      </c>
      <c r="B14" s="139"/>
      <c r="C14" s="139"/>
      <c r="F14" s="123"/>
      <c r="G14" s="124" t="str">
        <f>IF(A14="","",VLOOKUP(K5,'TRI-1C'!$B$18:$FH$61,90,FALSE))</f>
        <v/>
      </c>
      <c r="I14" s="170" t="str">
        <f t="shared" si="0"/>
        <v/>
      </c>
      <c r="J14" s="167"/>
      <c r="K14" s="128"/>
    </row>
    <row r="15" spans="1:25">
      <c r="A15" s="148" t="str">
        <f>IF('TRI-1C'!$CN$10="","",'TRI-1C'!$CN$10)</f>
        <v/>
      </c>
      <c r="B15" s="149"/>
      <c r="C15" s="149"/>
      <c r="D15" s="150"/>
      <c r="E15" s="150"/>
      <c r="F15" s="126"/>
      <c r="G15" s="122" t="str">
        <f>IF(A15="","",VLOOKUP(K5,'TRI-1C'!$B$18:$FH$61,92,FALSE))</f>
        <v/>
      </c>
      <c r="H15" s="150"/>
      <c r="I15" s="171" t="str">
        <f t="shared" si="0"/>
        <v/>
      </c>
      <c r="J15" s="168"/>
      <c r="K15" s="126"/>
    </row>
    <row r="16" spans="1:25">
      <c r="A16" s="147" t="str">
        <f>IF('TRI-1C'!$CP$10="","",'TRI-1C'!$CP$10)</f>
        <v/>
      </c>
      <c r="B16" s="139"/>
      <c r="C16" s="139"/>
      <c r="F16" s="128"/>
      <c r="G16" s="124" t="str">
        <f>IF(A16="","",VLOOKUP(K5,'TRI-1C'!$B$18:$FH$61,98,FALSE))</f>
        <v/>
      </c>
      <c r="I16" s="170" t="str">
        <f t="shared" si="0"/>
        <v/>
      </c>
      <c r="J16" s="167"/>
      <c r="K16" s="128"/>
    </row>
    <row r="17" spans="1:11">
      <c r="A17" s="148" t="str">
        <f>IF('TRI-1C'!$CV$10="","",'TRI-1C'!$CV$10)</f>
        <v/>
      </c>
      <c r="B17" s="149"/>
      <c r="C17" s="149"/>
      <c r="D17" s="150"/>
      <c r="E17" s="150"/>
      <c r="F17" s="126"/>
      <c r="G17" s="122" t="str">
        <f>IF(A17="","",VLOOKUP(K5,'TRI-1C'!$B$18:$FH$61,100,FALSE))</f>
        <v/>
      </c>
      <c r="H17" s="150"/>
      <c r="I17" s="171" t="str">
        <f t="shared" si="0"/>
        <v/>
      </c>
      <c r="J17" s="168"/>
      <c r="K17" s="126"/>
    </row>
    <row r="18" spans="1:11">
      <c r="A18" s="147" t="str">
        <f>IF('TRI-1C'!$CX$10="","",'TRI-1C'!$CX$10)</f>
        <v/>
      </c>
      <c r="B18" s="139"/>
      <c r="C18" s="139"/>
      <c r="F18" s="128"/>
      <c r="G18" s="124" t="str">
        <f>IF(A18="","",VLOOKUP(K5,'TRI-1C'!$B$18:$FH$61,103,FALSE))</f>
        <v/>
      </c>
      <c r="I18" s="170" t="str">
        <f t="shared" si="0"/>
        <v/>
      </c>
      <c r="J18" s="167"/>
      <c r="K18" s="128"/>
    </row>
    <row r="19" spans="1:11">
      <c r="A19" s="148" t="str">
        <f>IF('TRI-1C'!$DB$10="","",'TRI-1C'!$DB$10)</f>
        <v/>
      </c>
      <c r="B19" s="149"/>
      <c r="C19" s="149"/>
      <c r="D19" s="150"/>
      <c r="E19" s="150"/>
      <c r="F19" s="126"/>
      <c r="G19" s="122" t="str">
        <f>IF(A19="","",VLOOKUP(K5,'TRI-1C'!$B$18:$FH$61,108,FALSE))</f>
        <v/>
      </c>
      <c r="H19" s="150"/>
      <c r="I19" s="171" t="str">
        <f t="shared" si="0"/>
        <v/>
      </c>
      <c r="J19" s="168"/>
      <c r="K19" s="126"/>
    </row>
    <row r="20" spans="1:11">
      <c r="A20" s="147" t="str">
        <f>IF('TRI-1C'!$DF$10="","",'TRI-1C'!$DF$10)</f>
        <v/>
      </c>
      <c r="B20" s="139"/>
      <c r="C20" s="139"/>
      <c r="F20" s="128"/>
      <c r="G20" s="124" t="str">
        <f>IF(A20="","",VLOOKUP(K5,'TRI-1C'!$B$18:$FH$61,111,FALSE))</f>
        <v/>
      </c>
      <c r="I20" s="170" t="str">
        <f t="shared" si="0"/>
        <v/>
      </c>
      <c r="J20" s="167"/>
      <c r="K20" s="128"/>
    </row>
    <row r="21" spans="1:11">
      <c r="A21" s="148" t="str">
        <f>IF('TRI-1C'!$DI$10="","",'TRI-1C'!$DI$10)</f>
        <v/>
      </c>
      <c r="B21" s="149"/>
      <c r="C21" s="149"/>
      <c r="D21" s="150"/>
      <c r="E21" s="150"/>
      <c r="F21" s="126"/>
      <c r="G21" s="122" t="str">
        <f>IF(A21="","",VLOOKUP(K5,'TRI-1C'!$B$18:$FH$61,114,FALSE))</f>
        <v/>
      </c>
      <c r="H21" s="150"/>
      <c r="I21" s="171" t="str">
        <f t="shared" si="0"/>
        <v/>
      </c>
      <c r="J21" s="168"/>
      <c r="K21" s="126"/>
    </row>
    <row r="22" spans="1:11">
      <c r="A22" s="151"/>
      <c r="B22" s="129"/>
      <c r="C22" s="129"/>
      <c r="D22" s="130"/>
      <c r="E22" s="130"/>
      <c r="F22" s="131"/>
      <c r="G22" s="132"/>
      <c r="H22" s="130"/>
      <c r="I22" s="172" t="str">
        <f t="shared" si="0"/>
        <v/>
      </c>
      <c r="J22" s="169"/>
      <c r="K22" s="131"/>
    </row>
    <row r="23" spans="1:11" ht="18.75" customHeight="1">
      <c r="A23" s="134"/>
      <c r="B23" s="134"/>
      <c r="C23" s="134"/>
      <c r="D23" s="134"/>
      <c r="E23" s="134"/>
      <c r="F23" s="140"/>
      <c r="G23" s="191"/>
      <c r="H23" s="191"/>
      <c r="I23" s="190"/>
      <c r="J23" s="190"/>
      <c r="K23" s="190"/>
    </row>
    <row r="24" spans="1:11" ht="13.5" customHeight="1">
      <c r="A24" s="487" t="s">
        <v>156</v>
      </c>
      <c r="B24" s="488"/>
      <c r="C24" s="135" t="s">
        <v>157</v>
      </c>
      <c r="F24" s="189"/>
      <c r="G24" s="189"/>
      <c r="H24" s="189"/>
      <c r="I24" s="189"/>
      <c r="J24" s="189"/>
      <c r="K24" s="189"/>
    </row>
    <row r="25" spans="1:11">
      <c r="A25" s="489" t="s">
        <v>158</v>
      </c>
      <c r="B25" s="490"/>
      <c r="C25" s="136" t="str">
        <f>VLOOKUP(K5,'TRI-1C'!$B$18:$FH$61,160,FALSE)</f>
        <v>A-</v>
      </c>
      <c r="E25" s="189"/>
      <c r="F25" s="189"/>
      <c r="G25" s="189"/>
      <c r="H25" s="189"/>
      <c r="I25" s="189"/>
      <c r="J25" s="189"/>
      <c r="K25" s="189"/>
    </row>
    <row r="26" spans="1:11">
      <c r="A26" s="491" t="s">
        <v>159</v>
      </c>
      <c r="B26" s="492"/>
      <c r="C26" s="493"/>
      <c r="E26" s="189"/>
      <c r="F26" s="189"/>
      <c r="G26" s="189"/>
      <c r="H26" s="189"/>
      <c r="I26" s="189"/>
      <c r="J26" s="189"/>
      <c r="K26" s="189"/>
    </row>
    <row r="27" spans="1:11" ht="12.75" customHeight="1">
      <c r="A27" s="137" t="s">
        <v>160</v>
      </c>
      <c r="B27" s="138"/>
      <c r="C27" s="188">
        <f>VLOOKUP(K5,'TRI-1C'!$B$18:$FH$61,161,FALSE)</f>
        <v>15</v>
      </c>
      <c r="E27" s="189"/>
    </row>
    <row r="28" spans="1:11" ht="11.25" customHeight="1">
      <c r="A28" s="137" t="s">
        <v>161</v>
      </c>
      <c r="B28" s="138"/>
      <c r="C28" s="188" t="str">
        <f>VLOOKUP(K5,'TRI-1C'!$B$18:$FH$61,162,FALSE)</f>
        <v/>
      </c>
      <c r="E28" s="189"/>
      <c r="F28" s="189"/>
      <c r="G28" s="189"/>
      <c r="H28" s="189"/>
      <c r="I28" s="189"/>
      <c r="J28" s="189"/>
      <c r="K28" s="189"/>
    </row>
    <row r="29" spans="1:11" ht="11.25" customHeight="1">
      <c r="A29" s="480" t="s">
        <v>163</v>
      </c>
      <c r="B29" s="481"/>
      <c r="C29" s="188">
        <f>VLOOKUP(K5,'TRI-1C'!$B$18:$FH$61,163,FALSE)</f>
        <v>0</v>
      </c>
      <c r="F29" s="114" t="s">
        <v>162</v>
      </c>
      <c r="G29" s="494">
        <f ca="1">NOW()</f>
        <v>45994.739222685188</v>
      </c>
      <c r="H29" s="494"/>
      <c r="I29" s="494"/>
      <c r="J29" s="494"/>
      <c r="K29" s="494"/>
    </row>
    <row r="33" spans="1:11">
      <c r="G33" s="112"/>
    </row>
    <row r="35" spans="1:11">
      <c r="C35" s="111" t="s">
        <v>164</v>
      </c>
      <c r="F35" s="495" t="s">
        <v>165</v>
      </c>
      <c r="G35" s="495"/>
      <c r="H35" s="495"/>
      <c r="I35" s="495"/>
    </row>
    <row r="39" spans="1:11">
      <c r="A39" s="111" t="s">
        <v>153</v>
      </c>
      <c r="C39" t="str">
        <f>IF(VLOOKUP(K42,NOTAS!$D$14:$P$60,2,FALSE)="","",VLOOKUP(K42,NOTAS!$D$14:$P$60,2,FALSE))</f>
        <v>BURGOS MARTINEZ ALEXANDER ABDIEL</v>
      </c>
    </row>
    <row r="40" spans="1:11">
      <c r="A40" s="111" t="s">
        <v>154</v>
      </c>
      <c r="C40" t="str">
        <f>NOTAS!$B$14&amp; " "&amp;NOTAS!$B$15</f>
        <v>INICIAL II A</v>
      </c>
      <c r="F40" s="111"/>
      <c r="G40" s="116"/>
      <c r="H40" s="117"/>
      <c r="I40" s="118"/>
      <c r="J40" s="118"/>
      <c r="K40" s="117"/>
    </row>
    <row r="41" spans="1:11">
      <c r="A41" s="111" t="s">
        <v>6</v>
      </c>
      <c r="C41" t="str">
        <f>NOTAS!$B$18</f>
        <v>2025-2026 MATUTINA</v>
      </c>
      <c r="H41" s="117"/>
      <c r="I41" s="118"/>
      <c r="J41" s="118"/>
      <c r="K41" s="117"/>
    </row>
    <row r="42" spans="1:11" ht="15" thickBot="1">
      <c r="A42" s="486" t="s">
        <v>167</v>
      </c>
      <c r="B42" s="486"/>
      <c r="I42" s="114" t="s">
        <v>74</v>
      </c>
      <c r="K42" s="121">
        <v>2</v>
      </c>
    </row>
    <row r="43" spans="1:11">
      <c r="A43" s="482" t="s">
        <v>133</v>
      </c>
      <c r="B43" s="483"/>
      <c r="C43" s="483"/>
      <c r="D43" s="483"/>
      <c r="E43" s="483"/>
      <c r="F43" s="484"/>
      <c r="G43" s="485" t="s">
        <v>141</v>
      </c>
      <c r="H43" s="483"/>
      <c r="I43" s="485" t="s">
        <v>141</v>
      </c>
      <c r="J43" s="483"/>
      <c r="K43" s="483"/>
    </row>
    <row r="44" spans="1:11">
      <c r="A44" s="141" t="str">
        <f>IF('TRI-1C'!$G$10="","",'TRI-1C'!$G$10)</f>
        <v>IDENTIDAD Y AUTONOMÍA</v>
      </c>
      <c r="B44" s="142"/>
      <c r="C44" s="142"/>
      <c r="D44" s="143"/>
      <c r="E44" s="144"/>
      <c r="F44" s="145"/>
      <c r="G44" s="146" t="str">
        <f>IF(A44="","",VLOOKUP(K42,'TRI-1C'!$B$18:$FH$61,24,FALSE))</f>
        <v>A-</v>
      </c>
      <c r="H44" s="144"/>
      <c r="I44" s="187" t="str">
        <f>IF(G44="","",G44)</f>
        <v>A-</v>
      </c>
      <c r="J44" s="166"/>
      <c r="K44" s="145"/>
    </row>
    <row r="45" spans="1:11">
      <c r="A45" s="147" t="str">
        <f>IF('TRI-1C'!$Z$10="","",'TRI-1C'!$Z$10)</f>
        <v>CONVIVENCIA</v>
      </c>
      <c r="B45" s="139"/>
      <c r="C45" s="139"/>
      <c r="F45" s="123"/>
      <c r="G45" s="124" t="str">
        <f>IF(A45="","",VLOOKUP(K42,'TRI-1C'!$B$18:$FH$61,40,FALSE))</f>
        <v>B-</v>
      </c>
      <c r="I45" s="170" t="str">
        <f t="shared" ref="I45:I59" si="1">IF(G45="","",G45)</f>
        <v>B-</v>
      </c>
      <c r="J45" s="167"/>
      <c r="K45" s="128"/>
    </row>
    <row r="46" spans="1:11">
      <c r="A46" s="148" t="str">
        <f>IF('TRI-1C'!$AP$10="","",'TRI-1C'!$AP$10)</f>
        <v>RELACIONES CON EL MEDIO NATURAL Y CULTURAL</v>
      </c>
      <c r="B46" s="149"/>
      <c r="C46" s="149"/>
      <c r="D46" s="150"/>
      <c r="E46" s="150"/>
      <c r="F46" s="126"/>
      <c r="G46" s="122" t="str">
        <f>IF(A46="","",VLOOKUP(K42,'TRI-1C'!$B$18:$FH$61,61,FALSE))</f>
        <v>B-</v>
      </c>
      <c r="H46" s="150"/>
      <c r="I46" s="171" t="str">
        <f t="shared" si="1"/>
        <v>B-</v>
      </c>
      <c r="J46" s="168"/>
      <c r="K46" s="126"/>
    </row>
    <row r="47" spans="1:11">
      <c r="A47" s="147" t="str">
        <f>IF('TRI-1C'!$BK$10="","",'TRI-1C'!$BK$10)</f>
        <v>RELACIONES LOGICAS MATEMATICAS</v>
      </c>
      <c r="B47" s="139"/>
      <c r="C47" s="139"/>
      <c r="F47" s="128"/>
      <c r="G47" s="124" t="str">
        <f>IF(A47="","",VLOOKUP(K42,'TRI-1C'!$B$18:$FH$61,84,FALSE))</f>
        <v>B+</v>
      </c>
      <c r="I47" s="170" t="str">
        <f t="shared" si="1"/>
        <v>B+</v>
      </c>
      <c r="J47" s="167"/>
      <c r="K47" s="128"/>
    </row>
    <row r="48" spans="1:11">
      <c r="A48" s="148" t="str">
        <f>IF('TRI-1C'!$CH$10="","",'TRI-1C'!$CH$10)</f>
        <v>COMPRENSIÓN Y EXPRESION DEL LENGUAJE</v>
      </c>
      <c r="B48" s="149"/>
      <c r="C48" s="149"/>
      <c r="D48" s="150"/>
      <c r="E48" s="150"/>
      <c r="F48" s="126"/>
      <c r="G48" s="122" t="str">
        <f>IF(A48="","",VLOOKUP(K42,'TRI-1C'!$B$18:$FH$61,106,FALSE))</f>
        <v>B-</v>
      </c>
      <c r="H48" s="150"/>
      <c r="I48" s="171" t="str">
        <f t="shared" si="1"/>
        <v>B-</v>
      </c>
      <c r="J48" s="168"/>
      <c r="K48" s="126"/>
    </row>
    <row r="49" spans="1:11">
      <c r="A49" s="147" t="str">
        <f>IF('TRI-1C'!$DD$10="","",'TRI-1C'!$DD$10)</f>
        <v>EXPRESIÓN ARTISTICA</v>
      </c>
      <c r="B49" s="139"/>
      <c r="C49" s="139"/>
      <c r="F49" s="128"/>
      <c r="G49" s="124" t="str">
        <f>IF(A49="","",VLOOKUP(K42,'TRI-1C'!$B$18:$FH$61,118,FALSE))</f>
        <v>B-</v>
      </c>
      <c r="I49" s="170" t="str">
        <f t="shared" si="1"/>
        <v>B-</v>
      </c>
      <c r="J49" s="167"/>
      <c r="K49" s="128"/>
    </row>
    <row r="50" spans="1:11">
      <c r="A50" s="148" t="str">
        <f>IF('TRI-1C'!$DP$10="","",'TRI-1C'!$DP$10)</f>
        <v>EXPRESION CORPORAL Y MOTRICIDAD</v>
      </c>
      <c r="B50" s="149"/>
      <c r="C50" s="149"/>
      <c r="D50" s="150"/>
      <c r="E50" s="150"/>
      <c r="F50" s="126"/>
      <c r="G50" s="122" t="str">
        <f>IF(A50="","",VLOOKUP(K42,'TRI-1C'!$B$18:$FH$61,147,FALSE))</f>
        <v>A+</v>
      </c>
      <c r="H50" s="150"/>
      <c r="I50" s="171" t="str">
        <f t="shared" si="1"/>
        <v>A+</v>
      </c>
      <c r="J50" s="168"/>
      <c r="K50" s="126"/>
    </row>
    <row r="51" spans="1:11">
      <c r="A51" s="147" t="str">
        <f>IF('TRI-1C'!$CK$10="","",'TRI-1C'!$CK$10)</f>
        <v/>
      </c>
      <c r="B51" s="139"/>
      <c r="C51" s="139"/>
      <c r="F51" s="123"/>
      <c r="G51" s="124" t="str">
        <f>IF(A51="","",VLOOKUP(K42,'TRI-1C'!$B$18:$FH$61,90,FALSE))</f>
        <v/>
      </c>
      <c r="I51" s="170" t="str">
        <f t="shared" si="1"/>
        <v/>
      </c>
      <c r="J51" s="167"/>
      <c r="K51" s="128"/>
    </row>
    <row r="52" spans="1:11">
      <c r="A52" s="148" t="str">
        <f>IF('TRI-1C'!$CN$10="","",'TRI-1C'!$CN$10)</f>
        <v/>
      </c>
      <c r="B52" s="149"/>
      <c r="C52" s="149"/>
      <c r="D52" s="150"/>
      <c r="E52" s="150"/>
      <c r="F52" s="126"/>
      <c r="G52" s="122" t="str">
        <f>IF(A52="","",VLOOKUP(K42,'TRI-1C'!$B$18:$FH$61,92,FALSE))</f>
        <v/>
      </c>
      <c r="H52" s="150"/>
      <c r="I52" s="171" t="str">
        <f t="shared" si="1"/>
        <v/>
      </c>
      <c r="J52" s="168"/>
      <c r="K52" s="126"/>
    </row>
    <row r="53" spans="1:11">
      <c r="A53" s="147" t="str">
        <f>IF('TRI-1C'!$CP$10="","",'TRI-1C'!$CP$10)</f>
        <v/>
      </c>
      <c r="B53" s="139"/>
      <c r="C53" s="139"/>
      <c r="F53" s="128"/>
      <c r="G53" s="124" t="str">
        <f>IF(A53="","",VLOOKUP(K42,'TRI-1C'!$B$18:$FH$61,98,FALSE))</f>
        <v/>
      </c>
      <c r="I53" s="170" t="str">
        <f t="shared" si="1"/>
        <v/>
      </c>
      <c r="J53" s="167"/>
      <c r="K53" s="128"/>
    </row>
    <row r="54" spans="1:11">
      <c r="A54" s="148" t="str">
        <f>IF('TRI-1C'!$CV$10="","",'TRI-1C'!$CV$10)</f>
        <v/>
      </c>
      <c r="B54" s="149"/>
      <c r="C54" s="149"/>
      <c r="D54" s="150"/>
      <c r="E54" s="150"/>
      <c r="F54" s="126"/>
      <c r="G54" s="122" t="str">
        <f>IF(A54="","",VLOOKUP(K42,'TRI-1C'!$B$18:$FH$61,100,FALSE))</f>
        <v/>
      </c>
      <c r="H54" s="150"/>
      <c r="I54" s="171" t="str">
        <f t="shared" si="1"/>
        <v/>
      </c>
      <c r="J54" s="168"/>
      <c r="K54" s="126"/>
    </row>
    <row r="55" spans="1:11">
      <c r="A55" s="147" t="str">
        <f>IF('TRI-1C'!$CX$10="","",'TRI-1C'!$CX$10)</f>
        <v/>
      </c>
      <c r="B55" s="139"/>
      <c r="C55" s="139"/>
      <c r="F55" s="128"/>
      <c r="G55" s="124" t="str">
        <f>IF(A55="","",VLOOKUP(K42,'TRI-1C'!$B$18:$FH$61,103,FALSE))</f>
        <v/>
      </c>
      <c r="I55" s="170" t="str">
        <f t="shared" si="1"/>
        <v/>
      </c>
      <c r="J55" s="167"/>
      <c r="K55" s="128"/>
    </row>
    <row r="56" spans="1:11">
      <c r="A56" s="148" t="str">
        <f>IF('TRI-1C'!$DB$10="","",'TRI-1C'!$DB$10)</f>
        <v/>
      </c>
      <c r="B56" s="149"/>
      <c r="C56" s="149"/>
      <c r="D56" s="150"/>
      <c r="E56" s="150"/>
      <c r="F56" s="126"/>
      <c r="G56" s="122" t="str">
        <f>IF(A56="","",VLOOKUP(K42,'TRI-1C'!$B$18:$FH$61,108,FALSE))</f>
        <v/>
      </c>
      <c r="H56" s="150"/>
      <c r="I56" s="171" t="str">
        <f t="shared" si="1"/>
        <v/>
      </c>
      <c r="J56" s="168"/>
      <c r="K56" s="126"/>
    </row>
    <row r="57" spans="1:11">
      <c r="A57" s="147" t="str">
        <f>IF('TRI-1C'!$DF$10="","",'TRI-1C'!$DF$10)</f>
        <v/>
      </c>
      <c r="B57" s="139"/>
      <c r="C57" s="139"/>
      <c r="F57" s="128"/>
      <c r="G57" s="124" t="str">
        <f>IF(A57="","",VLOOKUP(K42,'TRI-1C'!$B$18:$FH$61,111,FALSE))</f>
        <v/>
      </c>
      <c r="I57" s="170" t="str">
        <f t="shared" si="1"/>
        <v/>
      </c>
      <c r="J57" s="167"/>
      <c r="K57" s="128"/>
    </row>
    <row r="58" spans="1:11">
      <c r="A58" s="148" t="str">
        <f>IF('TRI-1C'!$DI$10="","",'TRI-1C'!$DI$10)</f>
        <v/>
      </c>
      <c r="B58" s="149"/>
      <c r="C58" s="149"/>
      <c r="D58" s="150"/>
      <c r="E58" s="150"/>
      <c r="F58" s="126"/>
      <c r="G58" s="122" t="str">
        <f>IF(A58="","",VLOOKUP(K42,'TRI-1C'!$B$18:$FH$61,114,FALSE))</f>
        <v/>
      </c>
      <c r="H58" s="150"/>
      <c r="I58" s="171" t="str">
        <f t="shared" si="1"/>
        <v/>
      </c>
      <c r="J58" s="168"/>
      <c r="K58" s="126"/>
    </row>
    <row r="59" spans="1:11">
      <c r="A59" s="151"/>
      <c r="B59" s="129"/>
      <c r="C59" s="129"/>
      <c r="D59" s="130"/>
      <c r="E59" s="130"/>
      <c r="F59" s="131"/>
      <c r="G59" s="132"/>
      <c r="H59" s="130"/>
      <c r="I59" s="172" t="str">
        <f t="shared" si="1"/>
        <v/>
      </c>
      <c r="J59" s="169"/>
      <c r="K59" s="131"/>
    </row>
    <row r="60" spans="1:11">
      <c r="A60" s="134"/>
      <c r="B60" s="134"/>
      <c r="C60" s="134"/>
      <c r="D60" s="134"/>
      <c r="E60" s="134"/>
      <c r="F60" s="140"/>
      <c r="G60" s="191"/>
      <c r="H60" s="191"/>
      <c r="I60" s="190"/>
      <c r="J60" s="190"/>
      <c r="K60" s="190"/>
    </row>
    <row r="61" spans="1:11">
      <c r="A61" s="487" t="s">
        <v>156</v>
      </c>
      <c r="B61" s="488"/>
      <c r="C61" s="135" t="s">
        <v>157</v>
      </c>
      <c r="F61" s="189"/>
      <c r="G61" s="189"/>
      <c r="H61" s="189"/>
      <c r="I61" s="189"/>
      <c r="J61" s="189"/>
      <c r="K61" s="189"/>
    </row>
    <row r="62" spans="1:11">
      <c r="A62" s="489" t="s">
        <v>158</v>
      </c>
      <c r="B62" s="490"/>
      <c r="C62" s="136" t="str">
        <f>VLOOKUP(K42,'TRI-1C'!$B$18:$FH$61,160,FALSE)</f>
        <v>B+</v>
      </c>
      <c r="E62" s="189"/>
      <c r="F62" s="189"/>
      <c r="G62" s="189"/>
      <c r="H62" s="189"/>
      <c r="I62" s="189"/>
      <c r="J62" s="189"/>
      <c r="K62" s="189"/>
    </row>
    <row r="63" spans="1:11">
      <c r="A63" s="491" t="s">
        <v>159</v>
      </c>
      <c r="B63" s="492"/>
      <c r="C63" s="493"/>
      <c r="E63" s="189"/>
      <c r="F63" s="189"/>
      <c r="G63" s="189"/>
      <c r="H63" s="189"/>
      <c r="I63" s="189"/>
      <c r="J63" s="189"/>
      <c r="K63" s="189"/>
    </row>
    <row r="64" spans="1:11">
      <c r="A64" s="137" t="s">
        <v>160</v>
      </c>
      <c r="B64" s="138"/>
      <c r="C64" s="188" t="str">
        <f>VLOOKUP(K42,'TRI-1C'!$B$18:$FH$61,161,FALSE)</f>
        <v/>
      </c>
      <c r="E64" s="189"/>
    </row>
    <row r="65" spans="1:11">
      <c r="A65" s="137" t="s">
        <v>161</v>
      </c>
      <c r="B65" s="138"/>
      <c r="C65" s="188" t="str">
        <f>VLOOKUP(K42,'TRI-1C'!$B$18:$FH$61,162,FALSE)</f>
        <v/>
      </c>
      <c r="E65" s="189"/>
      <c r="F65" s="189"/>
      <c r="G65" s="189"/>
      <c r="H65" s="189"/>
      <c r="I65" s="189"/>
      <c r="J65" s="189"/>
      <c r="K65" s="189"/>
    </row>
    <row r="66" spans="1:11">
      <c r="A66" s="480" t="s">
        <v>163</v>
      </c>
      <c r="B66" s="481"/>
      <c r="C66" s="188">
        <f>VLOOKUP(K42,'TRI-1C'!$B$18:$FH$61,163,FALSE)</f>
        <v>10</v>
      </c>
      <c r="F66" s="114" t="s">
        <v>162</v>
      </c>
      <c r="G66" s="494">
        <f ca="1">NOW()</f>
        <v>45994.739222569442</v>
      </c>
      <c r="H66" s="494"/>
      <c r="I66" s="494"/>
      <c r="J66" s="494"/>
      <c r="K66" s="494"/>
    </row>
    <row r="70" spans="1:11">
      <c r="G70" s="112"/>
    </row>
    <row r="72" spans="1:11">
      <c r="C72" s="111" t="s">
        <v>164</v>
      </c>
      <c r="F72" s="495" t="s">
        <v>165</v>
      </c>
      <c r="G72" s="495"/>
      <c r="H72" s="495"/>
      <c r="I72" s="495"/>
    </row>
    <row r="75" spans="1:11">
      <c r="A75" s="111" t="s">
        <v>153</v>
      </c>
      <c r="C75" t="str">
        <f>IF(VLOOKUP(K78,NOTAS!$D$14:$P$60,2,FALSE)="","",VLOOKUP(K78,NOTAS!$D$14:$P$60,2,FALSE))</f>
        <v>CARREÑO SANCHEZ AMMY VALENTINA</v>
      </c>
    </row>
    <row r="76" spans="1:11">
      <c r="A76" s="111" t="s">
        <v>154</v>
      </c>
      <c r="C76" t="str">
        <f>NOTAS!$B$14&amp; " "&amp;NOTAS!$B$15</f>
        <v>INICIAL II A</v>
      </c>
      <c r="F76" s="111"/>
      <c r="G76" s="116"/>
      <c r="H76" s="117"/>
      <c r="I76" s="118"/>
      <c r="J76" s="118"/>
      <c r="K76" s="117"/>
    </row>
    <row r="77" spans="1:11">
      <c r="A77" s="111" t="s">
        <v>6</v>
      </c>
      <c r="C77" t="str">
        <f>NOTAS!$B$18</f>
        <v>2025-2026 MATUTINA</v>
      </c>
      <c r="H77" s="117"/>
      <c r="I77" s="118"/>
      <c r="J77" s="118"/>
      <c r="K77" s="117"/>
    </row>
    <row r="78" spans="1:11" ht="15" thickBot="1">
      <c r="A78" s="486" t="s">
        <v>167</v>
      </c>
      <c r="B78" s="486"/>
      <c r="I78" s="114" t="s">
        <v>74</v>
      </c>
      <c r="K78" s="121">
        <v>3</v>
      </c>
    </row>
    <row r="79" spans="1:11">
      <c r="A79" s="482" t="s">
        <v>133</v>
      </c>
      <c r="B79" s="483"/>
      <c r="C79" s="483"/>
      <c r="D79" s="483"/>
      <c r="E79" s="483"/>
      <c r="F79" s="484"/>
      <c r="G79" s="485" t="s">
        <v>141</v>
      </c>
      <c r="H79" s="483"/>
      <c r="I79" s="485" t="s">
        <v>141</v>
      </c>
      <c r="J79" s="483"/>
      <c r="K79" s="483"/>
    </row>
    <row r="80" spans="1:11">
      <c r="A80" s="141" t="str">
        <f>IF('TRI-1C'!$G$10="","",'TRI-1C'!$G$10)</f>
        <v>IDENTIDAD Y AUTONOMÍA</v>
      </c>
      <c r="B80" s="142"/>
      <c r="C80" s="142"/>
      <c r="D80" s="143"/>
      <c r="E80" s="144"/>
      <c r="F80" s="145"/>
      <c r="G80" s="146" t="str">
        <f>IF(A80="","",VLOOKUP(K78,'TRI-1C'!$B$18:$FH$61,24,FALSE))</f>
        <v>A+</v>
      </c>
      <c r="H80" s="144"/>
      <c r="I80" s="187" t="str">
        <f>IF(G80="","",G80)</f>
        <v>A+</v>
      </c>
      <c r="J80" s="166"/>
      <c r="K80" s="145"/>
    </row>
    <row r="81" spans="1:11">
      <c r="A81" s="147" t="str">
        <f>IF('TRI-1C'!$Z$10="","",'TRI-1C'!$Z$10)</f>
        <v>CONVIVENCIA</v>
      </c>
      <c r="B81" s="139"/>
      <c r="C81" s="139"/>
      <c r="F81" s="123"/>
      <c r="G81" s="124" t="str">
        <f>IF(A81="","",VLOOKUP(K78,'TRI-1C'!$B$18:$FH$61,40,FALSE))</f>
        <v>A+</v>
      </c>
      <c r="I81" s="170" t="str">
        <f t="shared" ref="I81:I95" si="2">IF(G81="","",G81)</f>
        <v>A+</v>
      </c>
      <c r="J81" s="167"/>
      <c r="K81" s="128"/>
    </row>
    <row r="82" spans="1:11">
      <c r="A82" s="148" t="str">
        <f>IF('TRI-1C'!$AP$10="","",'TRI-1C'!$AP$10)</f>
        <v>RELACIONES CON EL MEDIO NATURAL Y CULTURAL</v>
      </c>
      <c r="B82" s="149"/>
      <c r="C82" s="149"/>
      <c r="D82" s="150"/>
      <c r="E82" s="150"/>
      <c r="F82" s="126"/>
      <c r="G82" s="122" t="str">
        <f>IF(A82="","",VLOOKUP(K78,'TRI-1C'!$B$18:$FH$61,61,FALSE))</f>
        <v>A+</v>
      </c>
      <c r="H82" s="150"/>
      <c r="I82" s="171" t="str">
        <f t="shared" si="2"/>
        <v>A+</v>
      </c>
      <c r="J82" s="168"/>
      <c r="K82" s="126"/>
    </row>
    <row r="83" spans="1:11">
      <c r="A83" s="147" t="str">
        <f>IF('TRI-1C'!$BK$10="","",'TRI-1C'!$BK$10)</f>
        <v>RELACIONES LOGICAS MATEMATICAS</v>
      </c>
      <c r="B83" s="139"/>
      <c r="C83" s="139"/>
      <c r="F83" s="128"/>
      <c r="G83" s="124" t="str">
        <f>IF(A83="","",VLOOKUP(K78,'TRI-1C'!$B$18:$FH$61,84,FALSE))</f>
        <v>A+</v>
      </c>
      <c r="I83" s="170" t="str">
        <f t="shared" si="2"/>
        <v>A+</v>
      </c>
      <c r="J83" s="167"/>
      <c r="K83" s="128"/>
    </row>
    <row r="84" spans="1:11">
      <c r="A84" s="148" t="str">
        <f>IF('TRI-1C'!$CH$10="","",'TRI-1C'!$CH$10)</f>
        <v>COMPRENSIÓN Y EXPRESION DEL LENGUAJE</v>
      </c>
      <c r="B84" s="149"/>
      <c r="C84" s="149"/>
      <c r="D84" s="150"/>
      <c r="E84" s="150"/>
      <c r="F84" s="126"/>
      <c r="G84" s="122" t="str">
        <f>IF(A84="","",VLOOKUP(K78,'TRI-1C'!$B$18:$FH$61,106,FALSE))</f>
        <v>A+</v>
      </c>
      <c r="H84" s="150"/>
      <c r="I84" s="171" t="str">
        <f t="shared" si="2"/>
        <v>A+</v>
      </c>
      <c r="J84" s="168"/>
      <c r="K84" s="126"/>
    </row>
    <row r="85" spans="1:11">
      <c r="A85" s="147" t="str">
        <f>IF('TRI-1C'!$DD$10="","",'TRI-1C'!$DD$10)</f>
        <v>EXPRESIÓN ARTISTICA</v>
      </c>
      <c r="B85" s="139"/>
      <c r="C85" s="139"/>
      <c r="F85" s="128"/>
      <c r="G85" s="124" t="str">
        <f>IF(A85="","",VLOOKUP(K78,'TRI-1C'!$B$18:$FH$61,118,FALSE))</f>
        <v>A+</v>
      </c>
      <c r="I85" s="170" t="str">
        <f t="shared" si="2"/>
        <v>A+</v>
      </c>
      <c r="J85" s="167"/>
      <c r="K85" s="128"/>
    </row>
    <row r="86" spans="1:11">
      <c r="A86" s="148" t="str">
        <f>IF('TRI-1C'!$DP$10="","",'TRI-1C'!$DP$10)</f>
        <v>EXPRESION CORPORAL Y MOTRICIDAD</v>
      </c>
      <c r="B86" s="149"/>
      <c r="C86" s="149"/>
      <c r="D86" s="150"/>
      <c r="E86" s="150"/>
      <c r="F86" s="126"/>
      <c r="G86" s="122" t="str">
        <f>IF(A86="","",VLOOKUP(K78,'TRI-1C'!$B$18:$FH$61,147,FALSE))</f>
        <v>A+</v>
      </c>
      <c r="H86" s="150"/>
      <c r="I86" s="171" t="str">
        <f t="shared" si="2"/>
        <v>A+</v>
      </c>
      <c r="J86" s="168"/>
      <c r="K86" s="126"/>
    </row>
    <row r="87" spans="1:11">
      <c r="A87" s="147" t="str">
        <f>IF('TRI-1C'!$CK$10="","",'TRI-1C'!$CK$10)</f>
        <v/>
      </c>
      <c r="B87" s="139"/>
      <c r="C87" s="139"/>
      <c r="F87" s="123"/>
      <c r="G87" s="124" t="str">
        <f>IF(A87="","",VLOOKUP(K78,'TRI-1C'!$B$18:$FH$61,90,FALSE))</f>
        <v/>
      </c>
      <c r="I87" s="170" t="str">
        <f t="shared" si="2"/>
        <v/>
      </c>
      <c r="J87" s="167"/>
      <c r="K87" s="128"/>
    </row>
    <row r="88" spans="1:11">
      <c r="A88" s="148" t="str">
        <f>IF('TRI-1C'!$CN$10="","",'TRI-1C'!$CN$10)</f>
        <v/>
      </c>
      <c r="B88" s="149"/>
      <c r="C88" s="149"/>
      <c r="D88" s="150"/>
      <c r="E88" s="150"/>
      <c r="F88" s="126"/>
      <c r="G88" s="122" t="str">
        <f>IF(A88="","",VLOOKUP(K78,'TRI-1C'!$B$18:$FH$61,92,FALSE))</f>
        <v/>
      </c>
      <c r="H88" s="150"/>
      <c r="I88" s="171" t="str">
        <f t="shared" si="2"/>
        <v/>
      </c>
      <c r="J88" s="168"/>
      <c r="K88" s="126"/>
    </row>
    <row r="89" spans="1:11">
      <c r="A89" s="147" t="str">
        <f>IF('TRI-1C'!$CP$10="","",'TRI-1C'!$CP$10)</f>
        <v/>
      </c>
      <c r="B89" s="139"/>
      <c r="C89" s="139"/>
      <c r="F89" s="128"/>
      <c r="G89" s="124" t="str">
        <f>IF(A89="","",VLOOKUP(K78,'TRI-1C'!$B$18:$FH$61,98,FALSE))</f>
        <v/>
      </c>
      <c r="I89" s="170" t="str">
        <f t="shared" si="2"/>
        <v/>
      </c>
      <c r="J89" s="167"/>
      <c r="K89" s="128"/>
    </row>
    <row r="90" spans="1:11">
      <c r="A90" s="148" t="str">
        <f>IF('TRI-1C'!$CV$10="","",'TRI-1C'!$CV$10)</f>
        <v/>
      </c>
      <c r="B90" s="149"/>
      <c r="C90" s="149"/>
      <c r="D90" s="150"/>
      <c r="E90" s="150"/>
      <c r="F90" s="126"/>
      <c r="G90" s="122" t="str">
        <f>IF(A90="","",VLOOKUP(K78,'TRI-1C'!$B$18:$FH$61,100,FALSE))</f>
        <v/>
      </c>
      <c r="H90" s="150"/>
      <c r="I90" s="171" t="str">
        <f t="shared" si="2"/>
        <v/>
      </c>
      <c r="J90" s="168"/>
      <c r="K90" s="126"/>
    </row>
    <row r="91" spans="1:11">
      <c r="A91" s="147" t="str">
        <f>IF('TRI-1C'!$CX$10="","",'TRI-1C'!$CX$10)</f>
        <v/>
      </c>
      <c r="B91" s="139"/>
      <c r="C91" s="139"/>
      <c r="F91" s="128"/>
      <c r="G91" s="124" t="str">
        <f>IF(A91="","",VLOOKUP(K78,'TRI-1C'!$B$18:$FH$61,103,FALSE))</f>
        <v/>
      </c>
      <c r="I91" s="170" t="str">
        <f t="shared" si="2"/>
        <v/>
      </c>
      <c r="J91" s="167"/>
      <c r="K91" s="128"/>
    </row>
    <row r="92" spans="1:11">
      <c r="A92" s="148" t="str">
        <f>IF('TRI-1C'!$DB$10="","",'TRI-1C'!$DB$10)</f>
        <v/>
      </c>
      <c r="B92" s="149"/>
      <c r="C92" s="149"/>
      <c r="D92" s="150"/>
      <c r="E92" s="150"/>
      <c r="F92" s="126"/>
      <c r="G92" s="122" t="str">
        <f>IF(A92="","",VLOOKUP(K78,'TRI-1C'!$B$18:$FH$61,108,FALSE))</f>
        <v/>
      </c>
      <c r="H92" s="150"/>
      <c r="I92" s="171" t="str">
        <f t="shared" si="2"/>
        <v/>
      </c>
      <c r="J92" s="168"/>
      <c r="K92" s="126"/>
    </row>
    <row r="93" spans="1:11">
      <c r="A93" s="147" t="str">
        <f>IF('TRI-1C'!$DF$10="","",'TRI-1C'!$DF$10)</f>
        <v/>
      </c>
      <c r="B93" s="139"/>
      <c r="C93" s="139"/>
      <c r="F93" s="128"/>
      <c r="G93" s="124" t="str">
        <f>IF(A93="","",VLOOKUP(K78,'TRI-1C'!$B$18:$FH$61,111,FALSE))</f>
        <v/>
      </c>
      <c r="I93" s="170" t="str">
        <f t="shared" si="2"/>
        <v/>
      </c>
      <c r="J93" s="167"/>
      <c r="K93" s="128"/>
    </row>
    <row r="94" spans="1:11">
      <c r="A94" s="148" t="str">
        <f>IF('TRI-1C'!$DI$10="","",'TRI-1C'!$DI$10)</f>
        <v/>
      </c>
      <c r="B94" s="149"/>
      <c r="C94" s="149"/>
      <c r="D94" s="150"/>
      <c r="E94" s="150"/>
      <c r="F94" s="126"/>
      <c r="G94" s="122" t="str">
        <f>IF(A94="","",VLOOKUP(K78,'TRI-1C'!$B$18:$FH$61,114,FALSE))</f>
        <v/>
      </c>
      <c r="H94" s="150"/>
      <c r="I94" s="171" t="str">
        <f t="shared" si="2"/>
        <v/>
      </c>
      <c r="J94" s="168"/>
      <c r="K94" s="126"/>
    </row>
    <row r="95" spans="1:11">
      <c r="A95" s="151"/>
      <c r="B95" s="129"/>
      <c r="C95" s="129"/>
      <c r="D95" s="130"/>
      <c r="E95" s="130"/>
      <c r="F95" s="131"/>
      <c r="G95" s="132"/>
      <c r="H95" s="130"/>
      <c r="I95" s="172" t="str">
        <f t="shared" si="2"/>
        <v/>
      </c>
      <c r="J95" s="169"/>
      <c r="K95" s="131"/>
    </row>
    <row r="96" spans="1:11">
      <c r="A96" s="134"/>
      <c r="B96" s="134"/>
      <c r="C96" s="134"/>
      <c r="D96" s="134"/>
      <c r="E96" s="134"/>
      <c r="F96" s="140"/>
      <c r="G96" s="191"/>
      <c r="H96" s="191"/>
      <c r="I96" s="190"/>
      <c r="J96" s="190"/>
      <c r="K96" s="190"/>
    </row>
    <row r="97" spans="1:11">
      <c r="A97" s="487" t="s">
        <v>156</v>
      </c>
      <c r="B97" s="488"/>
      <c r="C97" s="135" t="s">
        <v>157</v>
      </c>
      <c r="F97" s="189"/>
      <c r="G97" s="189"/>
      <c r="H97" s="189"/>
      <c r="I97" s="189"/>
      <c r="J97" s="189"/>
      <c r="K97" s="189"/>
    </row>
    <row r="98" spans="1:11">
      <c r="A98" s="489" t="s">
        <v>158</v>
      </c>
      <c r="B98" s="490"/>
      <c r="C98" s="136" t="str">
        <f>VLOOKUP(K78,'TRI-1C'!$B$18:$FH$61,160,FALSE)</f>
        <v>A+</v>
      </c>
      <c r="E98" s="189"/>
      <c r="F98" s="189"/>
      <c r="G98" s="189"/>
      <c r="H98" s="189"/>
      <c r="I98" s="189"/>
      <c r="J98" s="189"/>
      <c r="K98" s="189"/>
    </row>
    <row r="99" spans="1:11">
      <c r="A99" s="491" t="s">
        <v>159</v>
      </c>
      <c r="B99" s="492"/>
      <c r="C99" s="493"/>
      <c r="E99" s="189"/>
      <c r="F99" s="189"/>
      <c r="G99" s="189"/>
      <c r="H99" s="189"/>
      <c r="I99" s="189"/>
      <c r="J99" s="189"/>
      <c r="K99" s="189"/>
    </row>
    <row r="100" spans="1:11">
      <c r="A100" s="137" t="s">
        <v>160</v>
      </c>
      <c r="B100" s="138"/>
      <c r="C100" s="188" t="str">
        <f>VLOOKUP(K78,'TRI-1C'!$B$18:$FH$61,161,FALSE)</f>
        <v/>
      </c>
      <c r="E100" s="189"/>
    </row>
    <row r="101" spans="1:11">
      <c r="A101" s="137" t="s">
        <v>161</v>
      </c>
      <c r="B101" s="138"/>
      <c r="C101" s="188" t="str">
        <f>VLOOKUP(K78,'TRI-1C'!$B$18:$FH$61,162,FALSE)</f>
        <v/>
      </c>
      <c r="E101" s="189"/>
      <c r="F101" s="189"/>
      <c r="G101" s="189"/>
      <c r="H101" s="189"/>
      <c r="I101" s="189"/>
      <c r="J101" s="189"/>
      <c r="K101" s="189"/>
    </row>
    <row r="102" spans="1:11">
      <c r="A102" s="480" t="s">
        <v>163</v>
      </c>
      <c r="B102" s="481"/>
      <c r="C102" s="188">
        <f>VLOOKUP(K78,'TRI-1C'!$B$18:$FH$61,163,FALSE)</f>
        <v>0</v>
      </c>
      <c r="F102" s="114" t="s">
        <v>162</v>
      </c>
      <c r="G102" s="494">
        <f ca="1">NOW()</f>
        <v>45994.739222569442</v>
      </c>
      <c r="H102" s="494"/>
      <c r="I102" s="494"/>
      <c r="J102" s="494"/>
      <c r="K102" s="494"/>
    </row>
    <row r="106" spans="1:11">
      <c r="G106" s="112"/>
    </row>
    <row r="108" spans="1:11">
      <c r="C108" s="111" t="s">
        <v>164</v>
      </c>
      <c r="F108" s="495" t="s">
        <v>165</v>
      </c>
      <c r="G108" s="495"/>
      <c r="H108" s="495"/>
      <c r="I108" s="495"/>
    </row>
    <row r="111" spans="1:11">
      <c r="A111" s="111" t="s">
        <v>153</v>
      </c>
      <c r="C111" t="str">
        <f>IF(VLOOKUP(K114,NOTAS!$D$14:$P$60,2,FALSE)="","",VLOOKUP(K114,NOTAS!$D$14:$P$60,2,FALSE))</f>
        <v>CASTRO GOMEZ ANNIA VALENTINA</v>
      </c>
    </row>
    <row r="112" spans="1:11">
      <c r="A112" s="111" t="s">
        <v>154</v>
      </c>
      <c r="C112" t="str">
        <f>NOTAS!$B$14&amp; " "&amp;NOTAS!$B$15</f>
        <v>INICIAL II A</v>
      </c>
      <c r="F112" s="111"/>
      <c r="G112" s="116"/>
      <c r="H112" s="117"/>
      <c r="I112" s="118"/>
      <c r="J112" s="118"/>
      <c r="K112" s="117"/>
    </row>
    <row r="113" spans="1:11">
      <c r="A113" s="111" t="s">
        <v>6</v>
      </c>
      <c r="C113" t="str">
        <f>NOTAS!$B$18</f>
        <v>2025-2026 MATUTINA</v>
      </c>
      <c r="H113" s="117"/>
      <c r="I113" s="118"/>
      <c r="J113" s="118"/>
      <c r="K113" s="117"/>
    </row>
    <row r="114" spans="1:11" ht="15" thickBot="1">
      <c r="A114" s="486" t="s">
        <v>167</v>
      </c>
      <c r="B114" s="486"/>
      <c r="I114" s="114" t="s">
        <v>74</v>
      </c>
      <c r="K114" s="121">
        <v>4</v>
      </c>
    </row>
    <row r="115" spans="1:11">
      <c r="A115" s="482" t="s">
        <v>133</v>
      </c>
      <c r="B115" s="483"/>
      <c r="C115" s="483"/>
      <c r="D115" s="483"/>
      <c r="E115" s="483"/>
      <c r="F115" s="484"/>
      <c r="G115" s="485" t="s">
        <v>141</v>
      </c>
      <c r="H115" s="483"/>
      <c r="I115" s="485" t="s">
        <v>141</v>
      </c>
      <c r="J115" s="483"/>
      <c r="K115" s="483"/>
    </row>
    <row r="116" spans="1:11">
      <c r="A116" s="141" t="str">
        <f>IF('TRI-1C'!$G$10="","",'TRI-1C'!$G$10)</f>
        <v>IDENTIDAD Y AUTONOMÍA</v>
      </c>
      <c r="B116" s="142"/>
      <c r="C116" s="142"/>
      <c r="D116" s="143"/>
      <c r="E116" s="144"/>
      <c r="F116" s="145"/>
      <c r="G116" s="146" t="str">
        <f>IF(A116="","",VLOOKUP(K114,'TRI-1C'!$B$18:$FH$61,24,FALSE))</f>
        <v>A+</v>
      </c>
      <c r="H116" s="144"/>
      <c r="I116" s="187" t="str">
        <f>IF(G116="","",G116)</f>
        <v>A+</v>
      </c>
      <c r="J116" s="166"/>
      <c r="K116" s="145"/>
    </row>
    <row r="117" spans="1:11">
      <c r="A117" s="147" t="str">
        <f>IF('TRI-1C'!$Z$10="","",'TRI-1C'!$Z$10)</f>
        <v>CONVIVENCIA</v>
      </c>
      <c r="B117" s="139"/>
      <c r="C117" s="139"/>
      <c r="F117" s="123"/>
      <c r="G117" s="124" t="str">
        <f>IF(A117="","",VLOOKUP(K114,'TRI-1C'!$B$18:$FH$61,40,FALSE))</f>
        <v>A+</v>
      </c>
      <c r="I117" s="170" t="str">
        <f t="shared" ref="I117:I131" si="3">IF(G117="","",G117)</f>
        <v>A+</v>
      </c>
      <c r="J117" s="167"/>
      <c r="K117" s="128"/>
    </row>
    <row r="118" spans="1:11">
      <c r="A118" s="148" t="str">
        <f>IF('TRI-1C'!$AP$10="","",'TRI-1C'!$AP$10)</f>
        <v>RELACIONES CON EL MEDIO NATURAL Y CULTURAL</v>
      </c>
      <c r="B118" s="149"/>
      <c r="C118" s="149"/>
      <c r="D118" s="150"/>
      <c r="E118" s="150"/>
      <c r="F118" s="126"/>
      <c r="G118" s="122" t="str">
        <f>IF(A118="","",VLOOKUP(K114,'TRI-1C'!$B$18:$FH$61,61,FALSE))</f>
        <v>A+</v>
      </c>
      <c r="H118" s="150"/>
      <c r="I118" s="171" t="str">
        <f t="shared" si="3"/>
        <v>A+</v>
      </c>
      <c r="J118" s="168"/>
      <c r="K118" s="126"/>
    </row>
    <row r="119" spans="1:11">
      <c r="A119" s="147" t="str">
        <f>IF('TRI-1C'!$BK$10="","",'TRI-1C'!$BK$10)</f>
        <v>RELACIONES LOGICAS MATEMATICAS</v>
      </c>
      <c r="B119" s="139"/>
      <c r="C119" s="139"/>
      <c r="F119" s="128"/>
      <c r="G119" s="124" t="str">
        <f>IF(A119="","",VLOOKUP(K114,'TRI-1C'!$B$18:$FH$61,84,FALSE))</f>
        <v>A+</v>
      </c>
      <c r="I119" s="170" t="str">
        <f t="shared" si="3"/>
        <v>A+</v>
      </c>
      <c r="J119" s="167"/>
      <c r="K119" s="128"/>
    </row>
    <row r="120" spans="1:11">
      <c r="A120" s="148" t="str">
        <f>IF('TRI-1C'!$CH$10="","",'TRI-1C'!$CH$10)</f>
        <v>COMPRENSIÓN Y EXPRESION DEL LENGUAJE</v>
      </c>
      <c r="B120" s="149"/>
      <c r="C120" s="149"/>
      <c r="D120" s="150"/>
      <c r="E120" s="150"/>
      <c r="F120" s="126"/>
      <c r="G120" s="122" t="str">
        <f>IF(A120="","",VLOOKUP(K114,'TRI-1C'!$B$18:$FH$61,106,FALSE))</f>
        <v>A+</v>
      </c>
      <c r="H120" s="150"/>
      <c r="I120" s="171" t="str">
        <f t="shared" si="3"/>
        <v>A+</v>
      </c>
      <c r="J120" s="168"/>
      <c r="K120" s="126"/>
    </row>
    <row r="121" spans="1:11">
      <c r="A121" s="147" t="str">
        <f>IF('TRI-1C'!$DD$10="","",'TRI-1C'!$DD$10)</f>
        <v>EXPRESIÓN ARTISTICA</v>
      </c>
      <c r="B121" s="139"/>
      <c r="C121" s="139"/>
      <c r="F121" s="128"/>
      <c r="G121" s="124" t="str">
        <f>IF(A121="","",VLOOKUP(K114,'TRI-1C'!$B$18:$FH$61,118,FALSE))</f>
        <v>A+</v>
      </c>
      <c r="I121" s="170" t="str">
        <f t="shared" si="3"/>
        <v>A+</v>
      </c>
      <c r="J121" s="167"/>
      <c r="K121" s="128"/>
    </row>
    <row r="122" spans="1:11">
      <c r="A122" s="148" t="str">
        <f>IF('TRI-1C'!$DP$10="","",'TRI-1C'!$DP$10)</f>
        <v>EXPRESION CORPORAL Y MOTRICIDAD</v>
      </c>
      <c r="B122" s="149"/>
      <c r="C122" s="149"/>
      <c r="D122" s="150"/>
      <c r="E122" s="150"/>
      <c r="F122" s="126"/>
      <c r="G122" s="122" t="str">
        <f>IF(A122="","",VLOOKUP(K114,'TRI-1C'!$B$18:$FH$61,147,FALSE))</f>
        <v>A+</v>
      </c>
      <c r="H122" s="150"/>
      <c r="I122" s="171" t="str">
        <f t="shared" si="3"/>
        <v>A+</v>
      </c>
      <c r="J122" s="168"/>
      <c r="K122" s="126"/>
    </row>
    <row r="123" spans="1:11">
      <c r="A123" s="147" t="str">
        <f>IF('TRI-1C'!$CK$10="","",'TRI-1C'!$CK$10)</f>
        <v/>
      </c>
      <c r="B123" s="139"/>
      <c r="C123" s="139"/>
      <c r="F123" s="123"/>
      <c r="G123" s="124" t="str">
        <f>IF(A123="","",VLOOKUP(K114,'TRI-1C'!$B$18:$FH$61,90,FALSE))</f>
        <v/>
      </c>
      <c r="I123" s="170" t="str">
        <f t="shared" si="3"/>
        <v/>
      </c>
      <c r="J123" s="167"/>
      <c r="K123" s="128"/>
    </row>
    <row r="124" spans="1:11">
      <c r="A124" s="148" t="str">
        <f>IF('TRI-1C'!$CN$10="","",'TRI-1C'!$CN$10)</f>
        <v/>
      </c>
      <c r="B124" s="149"/>
      <c r="C124" s="149"/>
      <c r="D124" s="150"/>
      <c r="E124" s="150"/>
      <c r="F124" s="126"/>
      <c r="G124" s="122" t="str">
        <f>IF(A124="","",VLOOKUP(K114,'TRI-1C'!$B$18:$FH$61,92,FALSE))</f>
        <v/>
      </c>
      <c r="H124" s="150"/>
      <c r="I124" s="171" t="str">
        <f t="shared" si="3"/>
        <v/>
      </c>
      <c r="J124" s="168"/>
      <c r="K124" s="126"/>
    </row>
    <row r="125" spans="1:11">
      <c r="A125" s="147" t="str">
        <f>IF('TRI-1C'!$CP$10="","",'TRI-1C'!$CP$10)</f>
        <v/>
      </c>
      <c r="B125" s="139"/>
      <c r="C125" s="139"/>
      <c r="F125" s="128"/>
      <c r="G125" s="124" t="str">
        <f>IF(A125="","",VLOOKUP(K114,'TRI-1C'!$B$18:$FH$61,98,FALSE))</f>
        <v/>
      </c>
      <c r="I125" s="170" t="str">
        <f t="shared" si="3"/>
        <v/>
      </c>
      <c r="J125" s="167"/>
      <c r="K125" s="128"/>
    </row>
    <row r="126" spans="1:11">
      <c r="A126" s="148" t="str">
        <f>IF('TRI-1C'!$CV$10="","",'TRI-1C'!$CV$10)</f>
        <v/>
      </c>
      <c r="B126" s="149"/>
      <c r="C126" s="149"/>
      <c r="D126" s="150"/>
      <c r="E126" s="150"/>
      <c r="F126" s="126"/>
      <c r="G126" s="122" t="str">
        <f>IF(A126="","",VLOOKUP(K114,'TRI-1C'!$B$18:$FH$61,100,FALSE))</f>
        <v/>
      </c>
      <c r="H126" s="150"/>
      <c r="I126" s="171" t="str">
        <f t="shared" si="3"/>
        <v/>
      </c>
      <c r="J126" s="168"/>
      <c r="K126" s="126"/>
    </row>
    <row r="127" spans="1:11">
      <c r="A127" s="147" t="str">
        <f>IF('TRI-1C'!$CX$10="","",'TRI-1C'!$CX$10)</f>
        <v/>
      </c>
      <c r="B127" s="139"/>
      <c r="C127" s="139"/>
      <c r="F127" s="128"/>
      <c r="G127" s="124" t="str">
        <f>IF(A127="","",VLOOKUP(K114,'TRI-1C'!$B$18:$FH$61,103,FALSE))</f>
        <v/>
      </c>
      <c r="I127" s="170" t="str">
        <f t="shared" si="3"/>
        <v/>
      </c>
      <c r="J127" s="167"/>
      <c r="K127" s="128"/>
    </row>
    <row r="128" spans="1:11">
      <c r="A128" s="148" t="str">
        <f>IF('TRI-1C'!$DB$10="","",'TRI-1C'!$DB$10)</f>
        <v/>
      </c>
      <c r="B128" s="149"/>
      <c r="C128" s="149"/>
      <c r="D128" s="150"/>
      <c r="E128" s="150"/>
      <c r="F128" s="126"/>
      <c r="G128" s="122" t="str">
        <f>IF(A128="","",VLOOKUP(K114,'TRI-1C'!$B$18:$FH$61,108,FALSE))</f>
        <v/>
      </c>
      <c r="H128" s="150"/>
      <c r="I128" s="171" t="str">
        <f t="shared" si="3"/>
        <v/>
      </c>
      <c r="J128" s="168"/>
      <c r="K128" s="126"/>
    </row>
    <row r="129" spans="1:11">
      <c r="A129" s="147" t="str">
        <f>IF('TRI-1C'!$DF$10="","",'TRI-1C'!$DF$10)</f>
        <v/>
      </c>
      <c r="B129" s="139"/>
      <c r="C129" s="139"/>
      <c r="F129" s="128"/>
      <c r="G129" s="124" t="str">
        <f>IF(A129="","",VLOOKUP(K114,'TRI-1C'!$B$18:$FH$61,111,FALSE))</f>
        <v/>
      </c>
      <c r="I129" s="170" t="str">
        <f t="shared" si="3"/>
        <v/>
      </c>
      <c r="J129" s="167"/>
      <c r="K129" s="128"/>
    </row>
    <row r="130" spans="1:11">
      <c r="A130" s="148" t="str">
        <f>IF('TRI-1C'!$DI$10="","",'TRI-1C'!$DI$10)</f>
        <v/>
      </c>
      <c r="B130" s="149"/>
      <c r="C130" s="149"/>
      <c r="D130" s="150"/>
      <c r="E130" s="150"/>
      <c r="F130" s="126"/>
      <c r="G130" s="122" t="str">
        <f>IF(A130="","",VLOOKUP(K114,'TRI-1C'!$B$18:$FH$61,114,FALSE))</f>
        <v/>
      </c>
      <c r="H130" s="150"/>
      <c r="I130" s="171" t="str">
        <f t="shared" si="3"/>
        <v/>
      </c>
      <c r="J130" s="168"/>
      <c r="K130" s="126"/>
    </row>
    <row r="131" spans="1:11">
      <c r="A131" s="151"/>
      <c r="B131" s="129"/>
      <c r="C131" s="129"/>
      <c r="D131" s="130"/>
      <c r="E131" s="130"/>
      <c r="F131" s="131"/>
      <c r="G131" s="132"/>
      <c r="H131" s="130"/>
      <c r="I131" s="172" t="str">
        <f t="shared" si="3"/>
        <v/>
      </c>
      <c r="J131" s="169"/>
      <c r="K131" s="131"/>
    </row>
    <row r="132" spans="1:11">
      <c r="A132" s="134"/>
      <c r="B132" s="134"/>
      <c r="C132" s="134"/>
      <c r="D132" s="134"/>
      <c r="E132" s="134"/>
      <c r="F132" s="140"/>
      <c r="G132" s="191"/>
      <c r="H132" s="191"/>
      <c r="I132" s="190"/>
      <c r="J132" s="190"/>
      <c r="K132" s="190"/>
    </row>
    <row r="133" spans="1:11">
      <c r="A133" s="487" t="s">
        <v>156</v>
      </c>
      <c r="B133" s="488"/>
      <c r="C133" s="135" t="s">
        <v>157</v>
      </c>
      <c r="F133" s="189"/>
      <c r="G133" s="189"/>
      <c r="H133" s="189"/>
      <c r="I133" s="189"/>
      <c r="J133" s="189"/>
      <c r="K133" s="189"/>
    </row>
    <row r="134" spans="1:11">
      <c r="A134" s="489" t="s">
        <v>158</v>
      </c>
      <c r="B134" s="490"/>
      <c r="C134" s="136" t="str">
        <f>VLOOKUP(K114,'TRI-1C'!$B$18:$FH$61,160,FALSE)</f>
        <v>A-</v>
      </c>
      <c r="E134" s="189"/>
      <c r="F134" s="189"/>
      <c r="G134" s="189"/>
      <c r="H134" s="189"/>
      <c r="I134" s="189"/>
      <c r="J134" s="189"/>
      <c r="K134" s="189"/>
    </row>
    <row r="135" spans="1:11">
      <c r="A135" s="491" t="s">
        <v>159</v>
      </c>
      <c r="B135" s="492"/>
      <c r="C135" s="493"/>
      <c r="E135" s="189"/>
      <c r="F135" s="189"/>
      <c r="G135" s="189"/>
      <c r="H135" s="189"/>
      <c r="I135" s="189"/>
      <c r="J135" s="189"/>
      <c r="K135" s="189"/>
    </row>
    <row r="136" spans="1:11">
      <c r="A136" s="137" t="s">
        <v>160</v>
      </c>
      <c r="B136" s="138"/>
      <c r="C136" s="188" t="str">
        <f>VLOOKUP(K114,'TRI-1C'!$B$18:$FH$61,161,FALSE)</f>
        <v/>
      </c>
      <c r="E136" s="189"/>
    </row>
    <row r="137" spans="1:11">
      <c r="A137" s="137" t="s">
        <v>161</v>
      </c>
      <c r="B137" s="138"/>
      <c r="C137" s="188" t="str">
        <f>VLOOKUP(K114,'TRI-1C'!$B$18:$FH$61,162,FALSE)</f>
        <v/>
      </c>
      <c r="E137" s="189"/>
      <c r="F137" s="189"/>
      <c r="G137" s="189"/>
      <c r="H137" s="189"/>
      <c r="I137" s="189"/>
      <c r="J137" s="189"/>
      <c r="K137" s="189"/>
    </row>
    <row r="138" spans="1:11">
      <c r="A138" s="480" t="s">
        <v>163</v>
      </c>
      <c r="B138" s="481"/>
      <c r="C138" s="188">
        <f>VLOOKUP(K114,'TRI-1C'!$B$18:$FH$61,163,FALSE)</f>
        <v>0</v>
      </c>
      <c r="F138" s="114" t="s">
        <v>162</v>
      </c>
      <c r="G138" s="494">
        <f ca="1">NOW()</f>
        <v>45994.739222569442</v>
      </c>
      <c r="H138" s="494"/>
      <c r="I138" s="494"/>
      <c r="J138" s="494"/>
      <c r="K138" s="494"/>
    </row>
    <row r="142" spans="1:11">
      <c r="G142" s="112"/>
    </row>
    <row r="144" spans="1:11">
      <c r="C144" s="111" t="s">
        <v>164</v>
      </c>
      <c r="F144" s="495" t="s">
        <v>165</v>
      </c>
      <c r="G144" s="495"/>
      <c r="H144" s="495"/>
      <c r="I144" s="495"/>
    </row>
    <row r="147" spans="1:11">
      <c r="A147" s="111" t="s">
        <v>153</v>
      </c>
      <c r="C147" t="str">
        <f>IF(VLOOKUP(K150,NOTAS!$D$14:$P$60,2,FALSE)="","",VLOOKUP(K150,NOTAS!$D$14:$P$60,2,FALSE))</f>
        <v>CEDEÑO AGUIRRE KEYLOR DEMIR</v>
      </c>
    </row>
    <row r="148" spans="1:11">
      <c r="A148" s="111" t="s">
        <v>154</v>
      </c>
      <c r="C148" t="str">
        <f>NOTAS!$B$14&amp; " "&amp;NOTAS!$B$15</f>
        <v>INICIAL II A</v>
      </c>
      <c r="F148" s="111"/>
      <c r="G148" s="116"/>
      <c r="H148" s="117"/>
      <c r="I148" s="118"/>
      <c r="J148" s="118"/>
      <c r="K148" s="117"/>
    </row>
    <row r="149" spans="1:11">
      <c r="A149" s="111" t="s">
        <v>6</v>
      </c>
      <c r="C149" t="str">
        <f>NOTAS!$B$18</f>
        <v>2025-2026 MATUTINA</v>
      </c>
      <c r="H149" s="117"/>
      <c r="I149" s="118"/>
      <c r="J149" s="118"/>
      <c r="K149" s="117"/>
    </row>
    <row r="150" spans="1:11" ht="15" thickBot="1">
      <c r="A150" s="486" t="s">
        <v>167</v>
      </c>
      <c r="B150" s="486"/>
      <c r="I150" s="114" t="s">
        <v>74</v>
      </c>
      <c r="K150" s="121">
        <v>5</v>
      </c>
    </row>
    <row r="151" spans="1:11">
      <c r="A151" s="482" t="s">
        <v>133</v>
      </c>
      <c r="B151" s="483"/>
      <c r="C151" s="483"/>
      <c r="D151" s="483"/>
      <c r="E151" s="483"/>
      <c r="F151" s="484"/>
      <c r="G151" s="485" t="s">
        <v>141</v>
      </c>
      <c r="H151" s="483"/>
      <c r="I151" s="485" t="s">
        <v>141</v>
      </c>
      <c r="J151" s="483"/>
      <c r="K151" s="483"/>
    </row>
    <row r="152" spans="1:11">
      <c r="A152" s="141" t="str">
        <f>IF('TRI-1C'!$G$10="","",'TRI-1C'!$G$10)</f>
        <v>IDENTIDAD Y AUTONOMÍA</v>
      </c>
      <c r="B152" s="142"/>
      <c r="C152" s="142"/>
      <c r="D152" s="143"/>
      <c r="E152" s="144"/>
      <c r="F152" s="145"/>
      <c r="G152" s="146" t="str">
        <f>IF(A152="","",VLOOKUP(K150,'TRI-1C'!$B$18:$FH$61,24,FALSE))</f>
        <v>A+</v>
      </c>
      <c r="H152" s="144"/>
      <c r="I152" s="187" t="str">
        <f>IF(G152="","",G152)</f>
        <v>A+</v>
      </c>
      <c r="J152" s="166"/>
      <c r="K152" s="145"/>
    </row>
    <row r="153" spans="1:11">
      <c r="A153" s="147" t="str">
        <f>IF('TRI-1C'!$Z$10="","",'TRI-1C'!$Z$10)</f>
        <v>CONVIVENCIA</v>
      </c>
      <c r="B153" s="139"/>
      <c r="C153" s="139"/>
      <c r="F153" s="123"/>
      <c r="G153" s="124" t="str">
        <f>IF(A153="","",VLOOKUP(K150,'TRI-1C'!$B$18:$FH$61,40,FALSE))</f>
        <v>A+</v>
      </c>
      <c r="I153" s="170" t="str">
        <f t="shared" ref="I153:I167" si="4">IF(G153="","",G153)</f>
        <v>A+</v>
      </c>
      <c r="J153" s="167"/>
      <c r="K153" s="128"/>
    </row>
    <row r="154" spans="1:11">
      <c r="A154" s="148" t="str">
        <f>IF('TRI-1C'!$AP$10="","",'TRI-1C'!$AP$10)</f>
        <v>RELACIONES CON EL MEDIO NATURAL Y CULTURAL</v>
      </c>
      <c r="B154" s="149"/>
      <c r="C154" s="149"/>
      <c r="D154" s="150"/>
      <c r="E154" s="150"/>
      <c r="F154" s="126"/>
      <c r="G154" s="122" t="str">
        <f>IF(A154="","",VLOOKUP(K150,'TRI-1C'!$B$18:$FH$61,61,FALSE))</f>
        <v>A+</v>
      </c>
      <c r="H154" s="150"/>
      <c r="I154" s="171" t="str">
        <f t="shared" si="4"/>
        <v>A+</v>
      </c>
      <c r="J154" s="168"/>
      <c r="K154" s="126"/>
    </row>
    <row r="155" spans="1:11">
      <c r="A155" s="147" t="str">
        <f>IF('TRI-1C'!$BK$10="","",'TRI-1C'!$BK$10)</f>
        <v>RELACIONES LOGICAS MATEMATICAS</v>
      </c>
      <c r="B155" s="139"/>
      <c r="C155" s="139"/>
      <c r="F155" s="128"/>
      <c r="G155" s="124" t="str">
        <f>IF(A155="","",VLOOKUP(K150,'TRI-1C'!$B$18:$FH$61,84,FALSE))</f>
        <v>A+</v>
      </c>
      <c r="I155" s="170" t="str">
        <f t="shared" si="4"/>
        <v>A+</v>
      </c>
      <c r="J155" s="167"/>
      <c r="K155" s="128"/>
    </row>
    <row r="156" spans="1:11">
      <c r="A156" s="148" t="str">
        <f>IF('TRI-1C'!$CH$10="","",'TRI-1C'!$CH$10)</f>
        <v>COMPRENSIÓN Y EXPRESION DEL LENGUAJE</v>
      </c>
      <c r="B156" s="149"/>
      <c r="C156" s="149"/>
      <c r="D156" s="150"/>
      <c r="E156" s="150"/>
      <c r="F156" s="126"/>
      <c r="G156" s="122" t="str">
        <f>IF(A156="","",VLOOKUP(K150,'TRI-1C'!$B$18:$FH$61,106,FALSE))</f>
        <v>B-</v>
      </c>
      <c r="H156" s="150"/>
      <c r="I156" s="171" t="str">
        <f t="shared" si="4"/>
        <v>B-</v>
      </c>
      <c r="J156" s="168"/>
      <c r="K156" s="126"/>
    </row>
    <row r="157" spans="1:11">
      <c r="A157" s="147" t="str">
        <f>IF('TRI-1C'!$DD$10="","",'TRI-1C'!$DD$10)</f>
        <v>EXPRESIÓN ARTISTICA</v>
      </c>
      <c r="B157" s="139"/>
      <c r="C157" s="139"/>
      <c r="F157" s="128"/>
      <c r="G157" s="124" t="str">
        <f>IF(A157="","",VLOOKUP(K150,'TRI-1C'!$B$18:$FH$61,118,FALSE))</f>
        <v>A+</v>
      </c>
      <c r="I157" s="170" t="str">
        <f t="shared" si="4"/>
        <v>A+</v>
      </c>
      <c r="J157" s="167"/>
      <c r="K157" s="128"/>
    </row>
    <row r="158" spans="1:11">
      <c r="A158" s="148" t="str">
        <f>IF('TRI-1C'!$DP$10="","",'TRI-1C'!$DP$10)</f>
        <v>EXPRESION CORPORAL Y MOTRICIDAD</v>
      </c>
      <c r="B158" s="149"/>
      <c r="C158" s="149"/>
      <c r="D158" s="150"/>
      <c r="E158" s="150"/>
      <c r="F158" s="126"/>
      <c r="G158" s="122" t="str">
        <f>IF(A158="","",VLOOKUP(K150,'TRI-1C'!$B$18:$FH$61,147,FALSE))</f>
        <v>A+</v>
      </c>
      <c r="H158" s="150"/>
      <c r="I158" s="171" t="str">
        <f t="shared" si="4"/>
        <v>A+</v>
      </c>
      <c r="J158" s="168"/>
      <c r="K158" s="126"/>
    </row>
    <row r="159" spans="1:11">
      <c r="A159" s="147" t="str">
        <f>IF('TRI-1C'!$CK$10="","",'TRI-1C'!$CK$10)</f>
        <v/>
      </c>
      <c r="B159" s="139"/>
      <c r="C159" s="139"/>
      <c r="F159" s="123"/>
      <c r="G159" s="124" t="str">
        <f>IF(A159="","",VLOOKUP(K150,'TRI-1C'!$B$18:$FH$61,90,FALSE))</f>
        <v/>
      </c>
      <c r="I159" s="170" t="str">
        <f t="shared" si="4"/>
        <v/>
      </c>
      <c r="J159" s="167"/>
      <c r="K159" s="128"/>
    </row>
    <row r="160" spans="1:11">
      <c r="A160" s="148" t="str">
        <f>IF('TRI-1C'!$CN$10="","",'TRI-1C'!$CN$10)</f>
        <v/>
      </c>
      <c r="B160" s="149"/>
      <c r="C160" s="149"/>
      <c r="D160" s="150"/>
      <c r="E160" s="150"/>
      <c r="F160" s="126"/>
      <c r="G160" s="122" t="str">
        <f>IF(A160="","",VLOOKUP(K150,'TRI-1C'!$B$18:$FH$61,92,FALSE))</f>
        <v/>
      </c>
      <c r="H160" s="150"/>
      <c r="I160" s="171" t="str">
        <f t="shared" si="4"/>
        <v/>
      </c>
      <c r="J160" s="168"/>
      <c r="K160" s="126"/>
    </row>
    <row r="161" spans="1:11">
      <c r="A161" s="147" t="str">
        <f>IF('TRI-1C'!$CP$10="","",'TRI-1C'!$CP$10)</f>
        <v/>
      </c>
      <c r="B161" s="139"/>
      <c r="C161" s="139"/>
      <c r="F161" s="128"/>
      <c r="G161" s="124" t="str">
        <f>IF(A161="","",VLOOKUP(K150,'TRI-1C'!$B$18:$FH$61,98,FALSE))</f>
        <v/>
      </c>
      <c r="I161" s="170" t="str">
        <f t="shared" si="4"/>
        <v/>
      </c>
      <c r="J161" s="167"/>
      <c r="K161" s="128"/>
    </row>
    <row r="162" spans="1:11">
      <c r="A162" s="148" t="str">
        <f>IF('TRI-1C'!$CV$10="","",'TRI-1C'!$CV$10)</f>
        <v/>
      </c>
      <c r="B162" s="149"/>
      <c r="C162" s="149"/>
      <c r="D162" s="150"/>
      <c r="E162" s="150"/>
      <c r="F162" s="126"/>
      <c r="G162" s="122" t="str">
        <f>IF(A162="","",VLOOKUP(K150,'TRI-1C'!$B$18:$FH$61,100,FALSE))</f>
        <v/>
      </c>
      <c r="H162" s="150"/>
      <c r="I162" s="171" t="str">
        <f t="shared" si="4"/>
        <v/>
      </c>
      <c r="J162" s="168"/>
      <c r="K162" s="126"/>
    </row>
    <row r="163" spans="1:11">
      <c r="A163" s="147" t="str">
        <f>IF('TRI-1C'!$CX$10="","",'TRI-1C'!$CX$10)</f>
        <v/>
      </c>
      <c r="B163" s="139"/>
      <c r="C163" s="139"/>
      <c r="F163" s="128"/>
      <c r="G163" s="124" t="str">
        <f>IF(A163="","",VLOOKUP(K150,'TRI-1C'!$B$18:$FH$61,103,FALSE))</f>
        <v/>
      </c>
      <c r="I163" s="170" t="str">
        <f t="shared" si="4"/>
        <v/>
      </c>
      <c r="J163" s="167"/>
      <c r="K163" s="128"/>
    </row>
    <row r="164" spans="1:11">
      <c r="A164" s="148" t="str">
        <f>IF('TRI-1C'!$DB$10="","",'TRI-1C'!$DB$10)</f>
        <v/>
      </c>
      <c r="B164" s="149"/>
      <c r="C164" s="149"/>
      <c r="D164" s="150"/>
      <c r="E164" s="150"/>
      <c r="F164" s="126"/>
      <c r="G164" s="122" t="str">
        <f>IF(A164="","",VLOOKUP(K150,'TRI-1C'!$B$18:$FH$61,108,FALSE))</f>
        <v/>
      </c>
      <c r="H164" s="150"/>
      <c r="I164" s="171" t="str">
        <f t="shared" si="4"/>
        <v/>
      </c>
      <c r="J164" s="168"/>
      <c r="K164" s="126"/>
    </row>
    <row r="165" spans="1:11">
      <c r="A165" s="147" t="str">
        <f>IF('TRI-1C'!$DF$10="","",'TRI-1C'!$DF$10)</f>
        <v/>
      </c>
      <c r="B165" s="139"/>
      <c r="C165" s="139"/>
      <c r="F165" s="128"/>
      <c r="G165" s="124" t="str">
        <f>IF(A165="","",VLOOKUP(K150,'TRI-1C'!$B$18:$FH$61,111,FALSE))</f>
        <v/>
      </c>
      <c r="I165" s="170" t="str">
        <f t="shared" si="4"/>
        <v/>
      </c>
      <c r="J165" s="167"/>
      <c r="K165" s="128"/>
    </row>
    <row r="166" spans="1:11">
      <c r="A166" s="148" t="str">
        <f>IF('TRI-1C'!$DI$10="","",'TRI-1C'!$DI$10)</f>
        <v/>
      </c>
      <c r="B166" s="149"/>
      <c r="C166" s="149"/>
      <c r="D166" s="150"/>
      <c r="E166" s="150"/>
      <c r="F166" s="126"/>
      <c r="G166" s="122" t="str">
        <f>IF(A166="","",VLOOKUP(K150,'TRI-1C'!$B$18:$FH$61,114,FALSE))</f>
        <v/>
      </c>
      <c r="H166" s="150"/>
      <c r="I166" s="171" t="str">
        <f t="shared" si="4"/>
        <v/>
      </c>
      <c r="J166" s="168"/>
      <c r="K166" s="126"/>
    </row>
    <row r="167" spans="1:11">
      <c r="A167" s="151"/>
      <c r="B167" s="129"/>
      <c r="C167" s="129"/>
      <c r="D167" s="130"/>
      <c r="E167" s="130"/>
      <c r="F167" s="131"/>
      <c r="G167" s="132"/>
      <c r="H167" s="130"/>
      <c r="I167" s="172" t="str">
        <f t="shared" si="4"/>
        <v/>
      </c>
      <c r="J167" s="169"/>
      <c r="K167" s="131"/>
    </row>
    <row r="168" spans="1:11">
      <c r="A168" s="134"/>
      <c r="B168" s="134"/>
      <c r="C168" s="134"/>
      <c r="D168" s="134"/>
      <c r="E168" s="134"/>
      <c r="F168" s="140"/>
      <c r="G168" s="191"/>
      <c r="H168" s="191"/>
      <c r="I168" s="190"/>
      <c r="J168" s="190"/>
      <c r="K168" s="190"/>
    </row>
    <row r="169" spans="1:11">
      <c r="A169" s="487" t="s">
        <v>156</v>
      </c>
      <c r="B169" s="488"/>
      <c r="C169" s="135" t="s">
        <v>157</v>
      </c>
      <c r="F169" s="189"/>
      <c r="G169" s="189"/>
      <c r="H169" s="189"/>
      <c r="I169" s="189"/>
      <c r="J169" s="189"/>
      <c r="K169" s="189"/>
    </row>
    <row r="170" spans="1:11">
      <c r="A170" s="489" t="s">
        <v>158</v>
      </c>
      <c r="B170" s="490"/>
      <c r="C170" s="136" t="str">
        <f>VLOOKUP(K150,'TRI-1C'!$B$18:$FH$61,160,FALSE)</f>
        <v>A-</v>
      </c>
      <c r="E170" s="189"/>
      <c r="F170" s="189"/>
      <c r="G170" s="189"/>
      <c r="H170" s="189"/>
      <c r="I170" s="189"/>
      <c r="J170" s="189"/>
      <c r="K170" s="189"/>
    </row>
    <row r="171" spans="1:11">
      <c r="A171" s="491" t="s">
        <v>159</v>
      </c>
      <c r="B171" s="492"/>
      <c r="C171" s="493"/>
      <c r="E171" s="189"/>
      <c r="F171" s="189"/>
      <c r="G171" s="189"/>
      <c r="H171" s="189"/>
      <c r="I171" s="189"/>
      <c r="J171" s="189"/>
      <c r="K171" s="189"/>
    </row>
    <row r="172" spans="1:11">
      <c r="A172" s="137" t="s">
        <v>160</v>
      </c>
      <c r="B172" s="138"/>
      <c r="C172" s="188">
        <f>VLOOKUP(K150,'TRI-1C'!$B$18:$FH$61,161,FALSE)</f>
        <v>3</v>
      </c>
      <c r="E172" s="189"/>
    </row>
    <row r="173" spans="1:11">
      <c r="A173" s="137" t="s">
        <v>161</v>
      </c>
      <c r="B173" s="138"/>
      <c r="C173" s="188" t="str">
        <f>VLOOKUP(K150,'TRI-1C'!$B$18:$FH$61,162,FALSE)</f>
        <v/>
      </c>
      <c r="E173" s="189"/>
      <c r="F173" s="189"/>
      <c r="G173" s="189"/>
      <c r="H173" s="189"/>
      <c r="I173" s="189"/>
      <c r="J173" s="189"/>
      <c r="K173" s="189"/>
    </row>
    <row r="174" spans="1:11">
      <c r="A174" s="480" t="s">
        <v>163</v>
      </c>
      <c r="B174" s="481"/>
      <c r="C174" s="188">
        <f>VLOOKUP(K150,'TRI-1C'!$B$18:$FH$61,163,FALSE)</f>
        <v>0</v>
      </c>
      <c r="F174" s="114" t="s">
        <v>162</v>
      </c>
      <c r="G174" s="494">
        <f ca="1">NOW()</f>
        <v>45994.739222569442</v>
      </c>
      <c r="H174" s="494"/>
      <c r="I174" s="494"/>
      <c r="J174" s="494"/>
      <c r="K174" s="494"/>
    </row>
    <row r="178" spans="1:11">
      <c r="G178" s="112"/>
    </row>
    <row r="180" spans="1:11">
      <c r="C180" s="111" t="s">
        <v>164</v>
      </c>
      <c r="F180" s="495" t="s">
        <v>165</v>
      </c>
      <c r="G180" s="495"/>
      <c r="H180" s="495"/>
      <c r="I180" s="495"/>
    </row>
    <row r="183" spans="1:11">
      <c r="A183" s="111" t="s">
        <v>153</v>
      </c>
      <c r="C183" t="str">
        <f>IF(VLOOKUP(K186,NOTAS!$D$14:$P$60,2,FALSE)="","",VLOOKUP(K186,NOTAS!$D$14:$P$60,2,FALSE))</f>
        <v>CERDAN TORO MADISON YARELIS</v>
      </c>
    </row>
    <row r="184" spans="1:11">
      <c r="A184" s="111" t="s">
        <v>154</v>
      </c>
      <c r="C184" t="str">
        <f>NOTAS!$B$14&amp; " "&amp;NOTAS!$B$15</f>
        <v>INICIAL II A</v>
      </c>
      <c r="F184" s="111"/>
      <c r="G184" s="116"/>
      <c r="H184" s="117"/>
      <c r="I184" s="118"/>
      <c r="J184" s="118"/>
      <c r="K184" s="117"/>
    </row>
    <row r="185" spans="1:11">
      <c r="A185" s="111" t="s">
        <v>6</v>
      </c>
      <c r="C185" t="str">
        <f>NOTAS!$B$18</f>
        <v>2025-2026 MATUTINA</v>
      </c>
      <c r="H185" s="117"/>
      <c r="I185" s="118"/>
      <c r="J185" s="118"/>
      <c r="K185" s="117"/>
    </row>
    <row r="186" spans="1:11" ht="15" thickBot="1">
      <c r="A186" s="486" t="s">
        <v>167</v>
      </c>
      <c r="B186" s="486"/>
      <c r="I186" s="114" t="s">
        <v>74</v>
      </c>
      <c r="K186" s="121">
        <v>6</v>
      </c>
    </row>
    <row r="187" spans="1:11">
      <c r="A187" s="482" t="s">
        <v>133</v>
      </c>
      <c r="B187" s="483"/>
      <c r="C187" s="483"/>
      <c r="D187" s="483"/>
      <c r="E187" s="483"/>
      <c r="F187" s="484"/>
      <c r="G187" s="485" t="s">
        <v>141</v>
      </c>
      <c r="H187" s="483"/>
      <c r="I187" s="485" t="s">
        <v>141</v>
      </c>
      <c r="J187" s="483"/>
      <c r="K187" s="483"/>
    </row>
    <row r="188" spans="1:11">
      <c r="A188" s="141" t="str">
        <f>IF('TRI-1C'!$G$10="","",'TRI-1C'!$G$10)</f>
        <v>IDENTIDAD Y AUTONOMÍA</v>
      </c>
      <c r="B188" s="142"/>
      <c r="C188" s="142"/>
      <c r="D188" s="143"/>
      <c r="E188" s="144"/>
      <c r="F188" s="145"/>
      <c r="G188" s="146" t="str">
        <f>IF(A188="","",VLOOKUP(K186,'TRI-1C'!$B$18:$FH$61,24,FALSE))</f>
        <v>A-</v>
      </c>
      <c r="H188" s="144"/>
      <c r="I188" s="187" t="str">
        <f>IF(G188="","",G188)</f>
        <v>A-</v>
      </c>
      <c r="J188" s="166"/>
      <c r="K188" s="145"/>
    </row>
    <row r="189" spans="1:11">
      <c r="A189" s="147" t="str">
        <f>IF('TRI-1C'!$Z$10="","",'TRI-1C'!$Z$10)</f>
        <v>CONVIVENCIA</v>
      </c>
      <c r="B189" s="139"/>
      <c r="C189" s="139"/>
      <c r="F189" s="123"/>
      <c r="G189" s="124" t="str">
        <f>IF(A189="","",VLOOKUP(K186,'TRI-1C'!$B$18:$FH$61,40,FALSE))</f>
        <v>B-</v>
      </c>
      <c r="I189" s="170" t="str">
        <f t="shared" ref="I189:I203" si="5">IF(G189="","",G189)</f>
        <v>B-</v>
      </c>
      <c r="J189" s="167"/>
      <c r="K189" s="128"/>
    </row>
    <row r="190" spans="1:11">
      <c r="A190" s="148" t="str">
        <f>IF('TRI-1C'!$AP$10="","",'TRI-1C'!$AP$10)</f>
        <v>RELACIONES CON EL MEDIO NATURAL Y CULTURAL</v>
      </c>
      <c r="B190" s="149"/>
      <c r="C190" s="149"/>
      <c r="D190" s="150"/>
      <c r="E190" s="150"/>
      <c r="F190" s="126"/>
      <c r="G190" s="122" t="str">
        <f>IF(A190="","",VLOOKUP(K186,'TRI-1C'!$B$18:$FH$61,61,FALSE))</f>
        <v>B-</v>
      </c>
      <c r="H190" s="150"/>
      <c r="I190" s="171" t="str">
        <f t="shared" si="5"/>
        <v>B-</v>
      </c>
      <c r="J190" s="168"/>
      <c r="K190" s="126"/>
    </row>
    <row r="191" spans="1:11">
      <c r="A191" s="147" t="str">
        <f>IF('TRI-1C'!$BK$10="","",'TRI-1C'!$BK$10)</f>
        <v>RELACIONES LOGICAS MATEMATICAS</v>
      </c>
      <c r="B191" s="139"/>
      <c r="C191" s="139"/>
      <c r="F191" s="128"/>
      <c r="G191" s="124" t="str">
        <f>IF(A191="","",VLOOKUP(K186,'TRI-1C'!$B$18:$FH$61,84,FALSE))</f>
        <v>A+</v>
      </c>
      <c r="I191" s="170" t="str">
        <f t="shared" si="5"/>
        <v>A+</v>
      </c>
      <c r="J191" s="167"/>
      <c r="K191" s="128"/>
    </row>
    <row r="192" spans="1:11">
      <c r="A192" s="148" t="str">
        <f>IF('TRI-1C'!$CH$10="","",'TRI-1C'!$CH$10)</f>
        <v>COMPRENSIÓN Y EXPRESION DEL LENGUAJE</v>
      </c>
      <c r="B192" s="149"/>
      <c r="C192" s="149"/>
      <c r="D192" s="150"/>
      <c r="E192" s="150"/>
      <c r="F192" s="126"/>
      <c r="G192" s="122" t="str">
        <f>IF(A192="","",VLOOKUP(K186,'TRI-1C'!$B$18:$FH$61,106,FALSE))</f>
        <v>A+</v>
      </c>
      <c r="H192" s="150"/>
      <c r="I192" s="171" t="str">
        <f t="shared" si="5"/>
        <v>A+</v>
      </c>
      <c r="J192" s="168"/>
      <c r="K192" s="126"/>
    </row>
    <row r="193" spans="1:11">
      <c r="A193" s="147" t="str">
        <f>IF('TRI-1C'!$DD$10="","",'TRI-1C'!$DD$10)</f>
        <v>EXPRESIÓN ARTISTICA</v>
      </c>
      <c r="B193" s="139"/>
      <c r="C193" s="139"/>
      <c r="F193" s="128"/>
      <c r="G193" s="124" t="str">
        <f>IF(A193="","",VLOOKUP(K186,'TRI-1C'!$B$18:$FH$61,118,FALSE))</f>
        <v>A+</v>
      </c>
      <c r="I193" s="170" t="str">
        <f t="shared" si="5"/>
        <v>A+</v>
      </c>
      <c r="J193" s="167"/>
      <c r="K193" s="128"/>
    </row>
    <row r="194" spans="1:11">
      <c r="A194" s="148" t="str">
        <f>IF('TRI-1C'!$DP$10="","",'TRI-1C'!$DP$10)</f>
        <v>EXPRESION CORPORAL Y MOTRICIDAD</v>
      </c>
      <c r="B194" s="149"/>
      <c r="C194" s="149"/>
      <c r="D194" s="150"/>
      <c r="E194" s="150"/>
      <c r="F194" s="126"/>
      <c r="G194" s="122" t="str">
        <f>IF(A194="","",VLOOKUP(K186,'TRI-1C'!$B$18:$FH$61,147,FALSE))</f>
        <v>A+</v>
      </c>
      <c r="H194" s="150"/>
      <c r="I194" s="171" t="str">
        <f t="shared" si="5"/>
        <v>A+</v>
      </c>
      <c r="J194" s="168"/>
      <c r="K194" s="126"/>
    </row>
    <row r="195" spans="1:11">
      <c r="A195" s="147" t="str">
        <f>IF('TRI-1C'!$CK$10="","",'TRI-1C'!$CK$10)</f>
        <v/>
      </c>
      <c r="B195" s="139"/>
      <c r="C195" s="139"/>
      <c r="F195" s="123"/>
      <c r="G195" s="124" t="str">
        <f>IF(A195="","",VLOOKUP(K186,'TRI-1C'!$B$18:$FH$61,90,FALSE))</f>
        <v/>
      </c>
      <c r="I195" s="170" t="str">
        <f t="shared" si="5"/>
        <v/>
      </c>
      <c r="J195" s="167"/>
      <c r="K195" s="128"/>
    </row>
    <row r="196" spans="1:11">
      <c r="A196" s="148" t="str">
        <f>IF('TRI-1C'!$CN$10="","",'TRI-1C'!$CN$10)</f>
        <v/>
      </c>
      <c r="B196" s="149"/>
      <c r="C196" s="149"/>
      <c r="D196" s="150"/>
      <c r="E196" s="150"/>
      <c r="F196" s="126"/>
      <c r="G196" s="122" t="str">
        <f>IF(A196="","",VLOOKUP(K186,'TRI-1C'!$B$18:$FH$61,92,FALSE))</f>
        <v/>
      </c>
      <c r="H196" s="150"/>
      <c r="I196" s="171" t="str">
        <f t="shared" si="5"/>
        <v/>
      </c>
      <c r="J196" s="168"/>
      <c r="K196" s="126"/>
    </row>
    <row r="197" spans="1:11">
      <c r="A197" s="147" t="str">
        <f>IF('TRI-1C'!$CP$10="","",'TRI-1C'!$CP$10)</f>
        <v/>
      </c>
      <c r="B197" s="139"/>
      <c r="C197" s="139"/>
      <c r="F197" s="128"/>
      <c r="G197" s="124" t="str">
        <f>IF(A197="","",VLOOKUP(K186,'TRI-1C'!$B$18:$FH$61,98,FALSE))</f>
        <v/>
      </c>
      <c r="I197" s="170" t="str">
        <f t="shared" si="5"/>
        <v/>
      </c>
      <c r="J197" s="167"/>
      <c r="K197" s="128"/>
    </row>
    <row r="198" spans="1:11">
      <c r="A198" s="148" t="str">
        <f>IF('TRI-1C'!$CV$10="","",'TRI-1C'!$CV$10)</f>
        <v/>
      </c>
      <c r="B198" s="149"/>
      <c r="C198" s="149"/>
      <c r="D198" s="150"/>
      <c r="E198" s="150"/>
      <c r="F198" s="126"/>
      <c r="G198" s="122" t="str">
        <f>IF(A198="","",VLOOKUP(K186,'TRI-1C'!$B$18:$FH$61,100,FALSE))</f>
        <v/>
      </c>
      <c r="H198" s="150"/>
      <c r="I198" s="171" t="str">
        <f t="shared" si="5"/>
        <v/>
      </c>
      <c r="J198" s="168"/>
      <c r="K198" s="126"/>
    </row>
    <row r="199" spans="1:11">
      <c r="A199" s="147" t="str">
        <f>IF('TRI-1C'!$CX$10="","",'TRI-1C'!$CX$10)</f>
        <v/>
      </c>
      <c r="B199" s="139"/>
      <c r="C199" s="139"/>
      <c r="F199" s="128"/>
      <c r="G199" s="124" t="str">
        <f>IF(A199="","",VLOOKUP(K186,'TRI-1C'!$B$18:$FH$61,103,FALSE))</f>
        <v/>
      </c>
      <c r="I199" s="170" t="str">
        <f t="shared" si="5"/>
        <v/>
      </c>
      <c r="J199" s="167"/>
      <c r="K199" s="128"/>
    </row>
    <row r="200" spans="1:11">
      <c r="A200" s="148" t="str">
        <f>IF('TRI-1C'!$DB$10="","",'TRI-1C'!$DB$10)</f>
        <v/>
      </c>
      <c r="B200" s="149"/>
      <c r="C200" s="149"/>
      <c r="D200" s="150"/>
      <c r="E200" s="150"/>
      <c r="F200" s="126"/>
      <c r="G200" s="122" t="str">
        <f>IF(A200="","",VLOOKUP(K186,'TRI-1C'!$B$18:$FH$61,108,FALSE))</f>
        <v/>
      </c>
      <c r="H200" s="150"/>
      <c r="I200" s="171" t="str">
        <f t="shared" si="5"/>
        <v/>
      </c>
      <c r="J200" s="168"/>
      <c r="K200" s="126"/>
    </row>
    <row r="201" spans="1:11">
      <c r="A201" s="147" t="str">
        <f>IF('TRI-1C'!$DF$10="","",'TRI-1C'!$DF$10)</f>
        <v/>
      </c>
      <c r="B201" s="139"/>
      <c r="C201" s="139"/>
      <c r="F201" s="128"/>
      <c r="G201" s="124" t="str">
        <f>IF(A201="","",VLOOKUP(K186,'TRI-1C'!$B$18:$FH$61,111,FALSE))</f>
        <v/>
      </c>
      <c r="I201" s="170" t="str">
        <f t="shared" si="5"/>
        <v/>
      </c>
      <c r="J201" s="167"/>
      <c r="K201" s="128"/>
    </row>
    <row r="202" spans="1:11">
      <c r="A202" s="148" t="str">
        <f>IF('TRI-1C'!$DI$10="","",'TRI-1C'!$DI$10)</f>
        <v/>
      </c>
      <c r="B202" s="149"/>
      <c r="C202" s="149"/>
      <c r="D202" s="150"/>
      <c r="E202" s="150"/>
      <c r="F202" s="126"/>
      <c r="G202" s="122" t="str">
        <f>IF(A202="","",VLOOKUP(K186,'TRI-1C'!$B$18:$FH$61,114,FALSE))</f>
        <v/>
      </c>
      <c r="H202" s="150"/>
      <c r="I202" s="171" t="str">
        <f t="shared" si="5"/>
        <v/>
      </c>
      <c r="J202" s="168"/>
      <c r="K202" s="126"/>
    </row>
    <row r="203" spans="1:11">
      <c r="A203" s="151"/>
      <c r="B203" s="129"/>
      <c r="C203" s="129"/>
      <c r="D203" s="130"/>
      <c r="E203" s="130"/>
      <c r="F203" s="131"/>
      <c r="G203" s="132"/>
      <c r="H203" s="130"/>
      <c r="I203" s="172" t="str">
        <f t="shared" si="5"/>
        <v/>
      </c>
      <c r="J203" s="169"/>
      <c r="K203" s="131"/>
    </row>
    <row r="204" spans="1:11">
      <c r="A204" s="134"/>
      <c r="B204" s="134"/>
      <c r="C204" s="134"/>
      <c r="D204" s="134"/>
      <c r="E204" s="134"/>
      <c r="F204" s="140"/>
      <c r="G204" s="191"/>
      <c r="H204" s="191"/>
      <c r="I204" s="190"/>
      <c r="J204" s="190"/>
      <c r="K204" s="190"/>
    </row>
    <row r="205" spans="1:11">
      <c r="A205" s="487" t="s">
        <v>156</v>
      </c>
      <c r="B205" s="488"/>
      <c r="C205" s="135" t="s">
        <v>157</v>
      </c>
      <c r="F205" s="189"/>
      <c r="G205" s="189"/>
      <c r="H205" s="189"/>
      <c r="I205" s="189"/>
      <c r="J205" s="189"/>
      <c r="K205" s="189"/>
    </row>
    <row r="206" spans="1:11">
      <c r="A206" s="489" t="s">
        <v>158</v>
      </c>
      <c r="B206" s="490"/>
      <c r="C206" s="136" t="str">
        <f>VLOOKUP(K186,'TRI-1C'!$B$18:$FH$61,160,FALSE)</f>
        <v>B+</v>
      </c>
      <c r="E206" s="189"/>
      <c r="F206" s="189"/>
      <c r="G206" s="189"/>
      <c r="H206" s="189"/>
      <c r="I206" s="189"/>
      <c r="J206" s="189"/>
      <c r="K206" s="189"/>
    </row>
    <row r="207" spans="1:11">
      <c r="A207" s="491" t="s">
        <v>159</v>
      </c>
      <c r="B207" s="492"/>
      <c r="C207" s="493"/>
      <c r="E207" s="189"/>
      <c r="F207" s="189"/>
      <c r="G207" s="189"/>
      <c r="H207" s="189"/>
      <c r="I207" s="189"/>
      <c r="J207" s="189"/>
      <c r="K207" s="189"/>
    </row>
    <row r="208" spans="1:11">
      <c r="A208" s="137" t="s">
        <v>160</v>
      </c>
      <c r="B208" s="138"/>
      <c r="C208" s="188" t="str">
        <f>VLOOKUP(K186,'TRI-1C'!$B$18:$FH$61,161,FALSE)</f>
        <v/>
      </c>
      <c r="E208" s="189"/>
    </row>
    <row r="209" spans="1:11">
      <c r="A209" s="137" t="s">
        <v>161</v>
      </c>
      <c r="B209" s="138"/>
      <c r="C209" s="188" t="str">
        <f>VLOOKUP(K186,'TRI-1C'!$B$18:$FH$61,162,FALSE)</f>
        <v/>
      </c>
      <c r="E209" s="189"/>
      <c r="F209" s="189"/>
      <c r="G209" s="189"/>
      <c r="H209" s="189"/>
      <c r="I209" s="189"/>
      <c r="J209" s="189"/>
      <c r="K209" s="189"/>
    </row>
    <row r="210" spans="1:11">
      <c r="A210" s="480" t="s">
        <v>163</v>
      </c>
      <c r="B210" s="481"/>
      <c r="C210" s="188">
        <f>VLOOKUP(K186,'TRI-1C'!$B$18:$FH$61,163,FALSE)</f>
        <v>0</v>
      </c>
      <c r="F210" s="114" t="s">
        <v>162</v>
      </c>
      <c r="G210" s="494">
        <f ca="1">NOW()</f>
        <v>45994.739222569442</v>
      </c>
      <c r="H210" s="494"/>
      <c r="I210" s="494"/>
      <c r="J210" s="494"/>
      <c r="K210" s="494"/>
    </row>
    <row r="214" spans="1:11">
      <c r="G214" s="112"/>
    </row>
    <row r="216" spans="1:11">
      <c r="C216" s="111" t="s">
        <v>164</v>
      </c>
      <c r="F216" s="495" t="s">
        <v>165</v>
      </c>
      <c r="G216" s="495"/>
      <c r="H216" s="495"/>
      <c r="I216" s="495"/>
    </row>
    <row r="219" spans="1:11">
      <c r="A219" s="111" t="s">
        <v>153</v>
      </c>
      <c r="C219" t="str">
        <f>IF(VLOOKUP(K222,NOTAS!$D$14:$P$60,2,FALSE)="","",VLOOKUP(K222,NOTAS!$D$14:$P$60,2,FALSE))</f>
        <v>CEVALLOS ZAMBRANO IAN SAHIR</v>
      </c>
    </row>
    <row r="220" spans="1:11">
      <c r="A220" s="111" t="s">
        <v>154</v>
      </c>
      <c r="C220" t="str">
        <f>NOTAS!$B$14&amp; " "&amp;NOTAS!$B$15</f>
        <v>INICIAL II A</v>
      </c>
      <c r="F220" s="111"/>
      <c r="G220" s="116"/>
      <c r="H220" s="117"/>
      <c r="I220" s="118"/>
      <c r="J220" s="118"/>
      <c r="K220" s="117"/>
    </row>
    <row r="221" spans="1:11">
      <c r="A221" s="111" t="s">
        <v>6</v>
      </c>
      <c r="C221" t="str">
        <f>NOTAS!$B$18</f>
        <v>2025-2026 MATUTINA</v>
      </c>
      <c r="H221" s="117"/>
      <c r="I221" s="118"/>
      <c r="J221" s="118"/>
      <c r="K221" s="117"/>
    </row>
    <row r="222" spans="1:11" ht="15" thickBot="1">
      <c r="A222" s="486" t="s">
        <v>167</v>
      </c>
      <c r="B222" s="486"/>
      <c r="I222" s="114" t="s">
        <v>74</v>
      </c>
      <c r="K222" s="121">
        <v>7</v>
      </c>
    </row>
    <row r="223" spans="1:11">
      <c r="A223" s="482" t="s">
        <v>133</v>
      </c>
      <c r="B223" s="483"/>
      <c r="C223" s="483"/>
      <c r="D223" s="483"/>
      <c r="E223" s="483"/>
      <c r="F223" s="484"/>
      <c r="G223" s="485" t="s">
        <v>141</v>
      </c>
      <c r="H223" s="483"/>
      <c r="I223" s="485" t="s">
        <v>141</v>
      </c>
      <c r="J223" s="483"/>
      <c r="K223" s="483"/>
    </row>
    <row r="224" spans="1:11">
      <c r="A224" s="141" t="str">
        <f>IF('TRI-1C'!$G$10="","",'TRI-1C'!$G$10)</f>
        <v>IDENTIDAD Y AUTONOMÍA</v>
      </c>
      <c r="B224" s="142"/>
      <c r="C224" s="142"/>
      <c r="D224" s="143"/>
      <c r="E224" s="144"/>
      <c r="F224" s="145"/>
      <c r="G224" s="146" t="str">
        <f>IF(A224="","",VLOOKUP(K222,'TRI-1C'!$B$18:$FH$61,24,FALSE))</f>
        <v/>
      </c>
      <c r="H224" s="144"/>
      <c r="I224" s="187" t="str">
        <f>IF(G224="","",G224)</f>
        <v/>
      </c>
      <c r="J224" s="166"/>
      <c r="K224" s="145"/>
    </row>
    <row r="225" spans="1:11">
      <c r="A225" s="147" t="str">
        <f>IF('TRI-1C'!$Z$10="","",'TRI-1C'!$Z$10)</f>
        <v>CONVIVENCIA</v>
      </c>
      <c r="B225" s="139"/>
      <c r="C225" s="139"/>
      <c r="F225" s="123"/>
      <c r="G225" s="124" t="str">
        <f>IF(A225="","",VLOOKUP(K222,'TRI-1C'!$B$18:$FH$61,40,FALSE))</f>
        <v/>
      </c>
      <c r="I225" s="170" t="str">
        <f t="shared" ref="I225:I239" si="6">IF(G225="","",G225)</f>
        <v/>
      </c>
      <c r="J225" s="167"/>
      <c r="K225" s="128"/>
    </row>
    <row r="226" spans="1:11">
      <c r="A226" s="148" t="str">
        <f>IF('TRI-1C'!$AP$10="","",'TRI-1C'!$AP$10)</f>
        <v>RELACIONES CON EL MEDIO NATURAL Y CULTURAL</v>
      </c>
      <c r="B226" s="149"/>
      <c r="C226" s="149"/>
      <c r="D226" s="150"/>
      <c r="E226" s="150"/>
      <c r="F226" s="126"/>
      <c r="G226" s="122" t="str">
        <f>IF(A226="","",VLOOKUP(K222,'TRI-1C'!$B$18:$FH$61,61,FALSE))</f>
        <v/>
      </c>
      <c r="H226" s="150"/>
      <c r="I226" s="171" t="str">
        <f t="shared" si="6"/>
        <v/>
      </c>
      <c r="J226" s="168"/>
      <c r="K226" s="126"/>
    </row>
    <row r="227" spans="1:11">
      <c r="A227" s="147" t="str">
        <f>IF('TRI-1C'!$BK$10="","",'TRI-1C'!$BK$10)</f>
        <v>RELACIONES LOGICAS MATEMATICAS</v>
      </c>
      <c r="B227" s="139"/>
      <c r="C227" s="139"/>
      <c r="F227" s="128"/>
      <c r="G227" s="124" t="str">
        <f>IF(A227="","",VLOOKUP(K222,'TRI-1C'!$B$18:$FH$61,84,FALSE))</f>
        <v/>
      </c>
      <c r="I227" s="170" t="str">
        <f t="shared" si="6"/>
        <v/>
      </c>
      <c r="J227" s="167"/>
      <c r="K227" s="128"/>
    </row>
    <row r="228" spans="1:11">
      <c r="A228" s="148" t="str">
        <f>IF('TRI-1C'!$CH$10="","",'TRI-1C'!$CH$10)</f>
        <v>COMPRENSIÓN Y EXPRESION DEL LENGUAJE</v>
      </c>
      <c r="B228" s="149"/>
      <c r="C228" s="149"/>
      <c r="D228" s="150"/>
      <c r="E228" s="150"/>
      <c r="F228" s="126"/>
      <c r="G228" s="122" t="str">
        <f>IF(A228="","",VLOOKUP(K222,'TRI-1C'!$B$18:$FH$61,106,FALSE))</f>
        <v/>
      </c>
      <c r="H228" s="150"/>
      <c r="I228" s="171" t="str">
        <f t="shared" si="6"/>
        <v/>
      </c>
      <c r="J228" s="168"/>
      <c r="K228" s="126"/>
    </row>
    <row r="229" spans="1:11">
      <c r="A229" s="147" t="str">
        <f>IF('TRI-1C'!$DD$10="","",'TRI-1C'!$DD$10)</f>
        <v>EXPRESIÓN ARTISTICA</v>
      </c>
      <c r="B229" s="139"/>
      <c r="C229" s="139"/>
      <c r="F229" s="128"/>
      <c r="G229" s="124" t="str">
        <f>IF(A229="","",VLOOKUP(K222,'TRI-1C'!$B$18:$FH$61,118,FALSE))</f>
        <v/>
      </c>
      <c r="I229" s="170" t="str">
        <f t="shared" si="6"/>
        <v/>
      </c>
      <c r="J229" s="167"/>
      <c r="K229" s="128"/>
    </row>
    <row r="230" spans="1:11">
      <c r="A230" s="148" t="str">
        <f>IF('TRI-1C'!$DP$10="","",'TRI-1C'!$DP$10)</f>
        <v>EXPRESION CORPORAL Y MOTRICIDAD</v>
      </c>
      <c r="B230" s="149"/>
      <c r="C230" s="149"/>
      <c r="D230" s="150"/>
      <c r="E230" s="150"/>
      <c r="F230" s="126"/>
      <c r="G230" s="122" t="str">
        <f>IF(A230="","",VLOOKUP(K222,'TRI-1C'!$B$18:$FH$61,147,FALSE))</f>
        <v/>
      </c>
      <c r="H230" s="150"/>
      <c r="I230" s="171" t="str">
        <f t="shared" si="6"/>
        <v/>
      </c>
      <c r="J230" s="168"/>
      <c r="K230" s="126"/>
    </row>
    <row r="231" spans="1:11">
      <c r="A231" s="147" t="str">
        <f>IF('TRI-1C'!$CK$10="","",'TRI-1C'!$CK$10)</f>
        <v/>
      </c>
      <c r="B231" s="139"/>
      <c r="C231" s="139"/>
      <c r="F231" s="123"/>
      <c r="G231" s="124" t="str">
        <f>IF(A231="","",VLOOKUP(K222,'TRI-1C'!$B$18:$FH$61,90,FALSE))</f>
        <v/>
      </c>
      <c r="I231" s="170" t="str">
        <f t="shared" si="6"/>
        <v/>
      </c>
      <c r="J231" s="167"/>
      <c r="K231" s="128"/>
    </row>
    <row r="232" spans="1:11">
      <c r="A232" s="148" t="str">
        <f>IF('TRI-1C'!$CN$10="","",'TRI-1C'!$CN$10)</f>
        <v/>
      </c>
      <c r="B232" s="149"/>
      <c r="C232" s="149"/>
      <c r="D232" s="150"/>
      <c r="E232" s="150"/>
      <c r="F232" s="126"/>
      <c r="G232" s="122" t="str">
        <f>IF(A232="","",VLOOKUP(K222,'TRI-1C'!$B$18:$FH$61,92,FALSE))</f>
        <v/>
      </c>
      <c r="H232" s="150"/>
      <c r="I232" s="171" t="str">
        <f t="shared" si="6"/>
        <v/>
      </c>
      <c r="J232" s="168"/>
      <c r="K232" s="126"/>
    </row>
    <row r="233" spans="1:11">
      <c r="A233" s="147" t="str">
        <f>IF('TRI-1C'!$CP$10="","",'TRI-1C'!$CP$10)</f>
        <v/>
      </c>
      <c r="B233" s="139"/>
      <c r="C233" s="139"/>
      <c r="F233" s="128"/>
      <c r="G233" s="124" t="str">
        <f>IF(A233="","",VLOOKUP(K222,'TRI-1C'!$B$18:$FH$61,98,FALSE))</f>
        <v/>
      </c>
      <c r="I233" s="170" t="str">
        <f t="shared" si="6"/>
        <v/>
      </c>
      <c r="J233" s="167"/>
      <c r="K233" s="128"/>
    </row>
    <row r="234" spans="1:11">
      <c r="A234" s="148" t="str">
        <f>IF('TRI-1C'!$CV$10="","",'TRI-1C'!$CV$10)</f>
        <v/>
      </c>
      <c r="B234" s="149"/>
      <c r="C234" s="149"/>
      <c r="D234" s="150"/>
      <c r="E234" s="150"/>
      <c r="F234" s="126"/>
      <c r="G234" s="122" t="str">
        <f>IF(A234="","",VLOOKUP(K222,'TRI-1C'!$B$18:$FH$61,100,FALSE))</f>
        <v/>
      </c>
      <c r="H234" s="150"/>
      <c r="I234" s="171" t="str">
        <f t="shared" si="6"/>
        <v/>
      </c>
      <c r="J234" s="168"/>
      <c r="K234" s="126"/>
    </row>
    <row r="235" spans="1:11">
      <c r="A235" s="147" t="str">
        <f>IF('TRI-1C'!$CX$10="","",'TRI-1C'!$CX$10)</f>
        <v/>
      </c>
      <c r="B235" s="139"/>
      <c r="C235" s="139"/>
      <c r="F235" s="128"/>
      <c r="G235" s="124" t="str">
        <f>IF(A235="","",VLOOKUP(K222,'TRI-1C'!$B$18:$FH$61,103,FALSE))</f>
        <v/>
      </c>
      <c r="I235" s="170" t="str">
        <f t="shared" si="6"/>
        <v/>
      </c>
      <c r="J235" s="167"/>
      <c r="K235" s="128"/>
    </row>
    <row r="236" spans="1:11">
      <c r="A236" s="148" t="str">
        <f>IF('TRI-1C'!$DB$10="","",'TRI-1C'!$DB$10)</f>
        <v/>
      </c>
      <c r="B236" s="149"/>
      <c r="C236" s="149"/>
      <c r="D236" s="150"/>
      <c r="E236" s="150"/>
      <c r="F236" s="126"/>
      <c r="G236" s="122" t="str">
        <f>IF(A236="","",VLOOKUP(K222,'TRI-1C'!$B$18:$FH$61,108,FALSE))</f>
        <v/>
      </c>
      <c r="H236" s="150"/>
      <c r="I236" s="171" t="str">
        <f t="shared" si="6"/>
        <v/>
      </c>
      <c r="J236" s="168"/>
      <c r="K236" s="126"/>
    </row>
    <row r="237" spans="1:11">
      <c r="A237" s="147" t="str">
        <f>IF('TRI-1C'!$DF$10="","",'TRI-1C'!$DF$10)</f>
        <v/>
      </c>
      <c r="B237" s="139"/>
      <c r="C237" s="139"/>
      <c r="F237" s="128"/>
      <c r="G237" s="124" t="str">
        <f>IF(A237="","",VLOOKUP(K222,'TRI-1C'!$B$18:$FH$61,111,FALSE))</f>
        <v/>
      </c>
      <c r="I237" s="170" t="str">
        <f t="shared" si="6"/>
        <v/>
      </c>
      <c r="J237" s="167"/>
      <c r="K237" s="128"/>
    </row>
    <row r="238" spans="1:11">
      <c r="A238" s="148" t="str">
        <f>IF('TRI-1C'!$DI$10="","",'TRI-1C'!$DI$10)</f>
        <v/>
      </c>
      <c r="B238" s="149"/>
      <c r="C238" s="149"/>
      <c r="D238" s="150"/>
      <c r="E238" s="150"/>
      <c r="F238" s="126"/>
      <c r="G238" s="122" t="str">
        <f>IF(A238="","",VLOOKUP(K222,'TRI-1C'!$B$18:$FH$61,114,FALSE))</f>
        <v/>
      </c>
      <c r="H238" s="150"/>
      <c r="I238" s="171" t="str">
        <f t="shared" si="6"/>
        <v/>
      </c>
      <c r="J238" s="168"/>
      <c r="K238" s="126"/>
    </row>
    <row r="239" spans="1:11">
      <c r="A239" s="151"/>
      <c r="B239" s="129"/>
      <c r="C239" s="129"/>
      <c r="D239" s="130"/>
      <c r="E239" s="130"/>
      <c r="F239" s="131"/>
      <c r="G239" s="132"/>
      <c r="H239" s="130"/>
      <c r="I239" s="172" t="str">
        <f t="shared" si="6"/>
        <v/>
      </c>
      <c r="J239" s="169"/>
      <c r="K239" s="131"/>
    </row>
    <row r="240" spans="1:11">
      <c r="A240" s="134"/>
      <c r="B240" s="134"/>
      <c r="C240" s="134"/>
      <c r="D240" s="134"/>
      <c r="E240" s="134"/>
      <c r="F240" s="140"/>
      <c r="G240" s="191"/>
      <c r="H240" s="191"/>
      <c r="I240" s="190"/>
      <c r="J240" s="190"/>
      <c r="K240" s="190"/>
    </row>
    <row r="241" spans="1:11">
      <c r="A241" s="487" t="s">
        <v>156</v>
      </c>
      <c r="B241" s="488"/>
      <c r="C241" s="135" t="s">
        <v>157</v>
      </c>
      <c r="F241" s="189"/>
      <c r="G241" s="189"/>
      <c r="H241" s="189"/>
      <c r="I241" s="189"/>
      <c r="J241" s="189"/>
      <c r="K241" s="189"/>
    </row>
    <row r="242" spans="1:11">
      <c r="A242" s="489" t="s">
        <v>158</v>
      </c>
      <c r="B242" s="490"/>
      <c r="C242" s="136" t="str">
        <f>VLOOKUP(K222,'TRI-1C'!$B$18:$FH$61,160,FALSE)</f>
        <v/>
      </c>
      <c r="E242" s="189"/>
      <c r="F242" s="189"/>
      <c r="G242" s="189"/>
      <c r="H242" s="189"/>
      <c r="I242" s="189"/>
      <c r="J242" s="189"/>
      <c r="K242" s="189"/>
    </row>
    <row r="243" spans="1:11">
      <c r="A243" s="491" t="s">
        <v>159</v>
      </c>
      <c r="B243" s="492"/>
      <c r="C243" s="493"/>
      <c r="E243" s="189"/>
      <c r="F243" s="189"/>
      <c r="G243" s="189"/>
      <c r="H243" s="189"/>
      <c r="I243" s="189"/>
      <c r="J243" s="189"/>
      <c r="K243" s="189"/>
    </row>
    <row r="244" spans="1:11">
      <c r="A244" s="137" t="s">
        <v>160</v>
      </c>
      <c r="B244" s="138"/>
      <c r="C244" s="188" t="str">
        <f>VLOOKUP(K222,'TRI-1C'!$B$18:$FH$61,161,FALSE)</f>
        <v/>
      </c>
      <c r="E244" s="189"/>
    </row>
    <row r="245" spans="1:11">
      <c r="A245" s="137" t="s">
        <v>161</v>
      </c>
      <c r="B245" s="138"/>
      <c r="C245" s="188" t="str">
        <f>VLOOKUP(K222,'TRI-1C'!$B$18:$FH$61,162,FALSE)</f>
        <v/>
      </c>
      <c r="E245" s="189"/>
      <c r="F245" s="189"/>
      <c r="G245" s="189"/>
      <c r="H245" s="189"/>
      <c r="I245" s="189"/>
      <c r="J245" s="189"/>
      <c r="K245" s="189"/>
    </row>
    <row r="246" spans="1:11">
      <c r="A246" s="480" t="s">
        <v>163</v>
      </c>
      <c r="B246" s="481"/>
      <c r="C246" s="188" t="str">
        <f>VLOOKUP(K222,'TRI-1C'!$B$18:$FH$61,163,FALSE)</f>
        <v/>
      </c>
      <c r="F246" s="114" t="s">
        <v>162</v>
      </c>
      <c r="G246" s="494">
        <f ca="1">NOW()</f>
        <v>45994.739222569442</v>
      </c>
      <c r="H246" s="494"/>
      <c r="I246" s="494"/>
      <c r="J246" s="494"/>
      <c r="K246" s="494"/>
    </row>
    <row r="250" spans="1:11">
      <c r="G250" s="112"/>
    </row>
    <row r="252" spans="1:11">
      <c r="C252" s="111" t="s">
        <v>164</v>
      </c>
      <c r="F252" s="495" t="s">
        <v>165</v>
      </c>
      <c r="G252" s="495"/>
      <c r="H252" s="495"/>
      <c r="I252" s="495"/>
    </row>
    <row r="255" spans="1:11">
      <c r="A255" s="111" t="s">
        <v>153</v>
      </c>
      <c r="C255" t="str">
        <f>IF(VLOOKUP(K258,NOTAS!$D$14:$P$60,2,FALSE)="","",VLOOKUP(K258,NOTAS!$D$14:$P$60,2,FALSE))</f>
        <v>CONGACHA OÑA JEAN PIERRE</v>
      </c>
    </row>
    <row r="256" spans="1:11">
      <c r="A256" s="111" t="s">
        <v>154</v>
      </c>
      <c r="C256" t="str">
        <f>NOTAS!$B$14&amp; " "&amp;NOTAS!$B$15</f>
        <v>INICIAL II A</v>
      </c>
      <c r="F256" s="111"/>
      <c r="G256" s="116"/>
      <c r="H256" s="117"/>
      <c r="I256" s="118"/>
      <c r="J256" s="118"/>
      <c r="K256" s="117"/>
    </row>
    <row r="257" spans="1:11">
      <c r="A257" s="111" t="s">
        <v>6</v>
      </c>
      <c r="C257" t="str">
        <f>NOTAS!$B$18</f>
        <v>2025-2026 MATUTINA</v>
      </c>
      <c r="H257" s="117"/>
      <c r="I257" s="118"/>
      <c r="J257" s="118"/>
      <c r="K257" s="117"/>
    </row>
    <row r="258" spans="1:11" ht="15" thickBot="1">
      <c r="A258" s="486" t="s">
        <v>167</v>
      </c>
      <c r="B258" s="486"/>
      <c r="I258" s="114" t="s">
        <v>74</v>
      </c>
      <c r="K258" s="121">
        <v>8</v>
      </c>
    </row>
    <row r="259" spans="1:11">
      <c r="A259" s="482" t="s">
        <v>133</v>
      </c>
      <c r="B259" s="483"/>
      <c r="C259" s="483"/>
      <c r="D259" s="483"/>
      <c r="E259" s="483"/>
      <c r="F259" s="484"/>
      <c r="G259" s="485" t="s">
        <v>141</v>
      </c>
      <c r="H259" s="483"/>
      <c r="I259" s="485" t="s">
        <v>141</v>
      </c>
      <c r="J259" s="483"/>
      <c r="K259" s="483"/>
    </row>
    <row r="260" spans="1:11">
      <c r="A260" s="141" t="str">
        <f>IF('TRI-1C'!$G$10="","",'TRI-1C'!$G$10)</f>
        <v>IDENTIDAD Y AUTONOMÍA</v>
      </c>
      <c r="B260" s="142"/>
      <c r="C260" s="142"/>
      <c r="D260" s="143"/>
      <c r="E260" s="144"/>
      <c r="F260" s="145"/>
      <c r="G260" s="146" t="str">
        <f>IF(A260="","",VLOOKUP(K258,'TRI-1C'!$B$18:$FH$61,24,FALSE))</f>
        <v>A+</v>
      </c>
      <c r="H260" s="144"/>
      <c r="I260" s="187" t="str">
        <f>IF(G260="","",G260)</f>
        <v>A+</v>
      </c>
      <c r="J260" s="166"/>
      <c r="K260" s="145"/>
    </row>
    <row r="261" spans="1:11">
      <c r="A261" s="147" t="str">
        <f>IF('TRI-1C'!$Z$10="","",'TRI-1C'!$Z$10)</f>
        <v>CONVIVENCIA</v>
      </c>
      <c r="B261" s="139"/>
      <c r="C261" s="139"/>
      <c r="F261" s="123"/>
      <c r="G261" s="124" t="str">
        <f>IF(A261="","",VLOOKUP(K258,'TRI-1C'!$B$18:$FH$61,40,FALSE))</f>
        <v>A+</v>
      </c>
      <c r="I261" s="170" t="str">
        <f t="shared" ref="I261:I275" si="7">IF(G261="","",G261)</f>
        <v>A+</v>
      </c>
      <c r="J261" s="167"/>
      <c r="K261" s="128"/>
    </row>
    <row r="262" spans="1:11">
      <c r="A262" s="148" t="str">
        <f>IF('TRI-1C'!$AP$10="","",'TRI-1C'!$AP$10)</f>
        <v>RELACIONES CON EL MEDIO NATURAL Y CULTURAL</v>
      </c>
      <c r="B262" s="149"/>
      <c r="C262" s="149"/>
      <c r="D262" s="150"/>
      <c r="E262" s="150"/>
      <c r="F262" s="126"/>
      <c r="G262" s="122" t="str">
        <f>IF(A262="","",VLOOKUP(K258,'TRI-1C'!$B$18:$FH$61,61,FALSE))</f>
        <v>A+</v>
      </c>
      <c r="H262" s="150"/>
      <c r="I262" s="171" t="str">
        <f t="shared" si="7"/>
        <v>A+</v>
      </c>
      <c r="J262" s="168"/>
      <c r="K262" s="126"/>
    </row>
    <row r="263" spans="1:11">
      <c r="A263" s="147" t="str">
        <f>IF('TRI-1C'!$BK$10="","",'TRI-1C'!$BK$10)</f>
        <v>RELACIONES LOGICAS MATEMATICAS</v>
      </c>
      <c r="B263" s="139"/>
      <c r="C263" s="139"/>
      <c r="F263" s="128"/>
      <c r="G263" s="124" t="str">
        <f>IF(A263="","",VLOOKUP(K258,'TRI-1C'!$B$18:$FH$61,84,FALSE))</f>
        <v>A+</v>
      </c>
      <c r="I263" s="170" t="str">
        <f t="shared" si="7"/>
        <v>A+</v>
      </c>
      <c r="J263" s="167"/>
      <c r="K263" s="128"/>
    </row>
    <row r="264" spans="1:11">
      <c r="A264" s="148" t="str">
        <f>IF('TRI-1C'!$CH$10="","",'TRI-1C'!$CH$10)</f>
        <v>COMPRENSIÓN Y EXPRESION DEL LENGUAJE</v>
      </c>
      <c r="B264" s="149"/>
      <c r="C264" s="149"/>
      <c r="D264" s="150"/>
      <c r="E264" s="150"/>
      <c r="F264" s="126"/>
      <c r="G264" s="122" t="str">
        <f>IF(A264="","",VLOOKUP(K258,'TRI-1C'!$B$18:$FH$61,106,FALSE))</f>
        <v>A+</v>
      </c>
      <c r="H264" s="150"/>
      <c r="I264" s="171" t="str">
        <f t="shared" si="7"/>
        <v>A+</v>
      </c>
      <c r="J264" s="168"/>
      <c r="K264" s="126"/>
    </row>
    <row r="265" spans="1:11">
      <c r="A265" s="147" t="str">
        <f>IF('TRI-1C'!$DD$10="","",'TRI-1C'!$DD$10)</f>
        <v>EXPRESIÓN ARTISTICA</v>
      </c>
      <c r="B265" s="139"/>
      <c r="C265" s="139"/>
      <c r="F265" s="128"/>
      <c r="G265" s="124" t="str">
        <f>IF(A265="","",VLOOKUP(K258,'TRI-1C'!$B$18:$FH$61,118,FALSE))</f>
        <v>A+</v>
      </c>
      <c r="I265" s="170" t="str">
        <f t="shared" si="7"/>
        <v>A+</v>
      </c>
      <c r="J265" s="167"/>
      <c r="K265" s="128"/>
    </row>
    <row r="266" spans="1:11">
      <c r="A266" s="148" t="str">
        <f>IF('TRI-1C'!$DP$10="","",'TRI-1C'!$DP$10)</f>
        <v>EXPRESION CORPORAL Y MOTRICIDAD</v>
      </c>
      <c r="B266" s="149"/>
      <c r="C266" s="149"/>
      <c r="D266" s="150"/>
      <c r="E266" s="150"/>
      <c r="F266" s="126"/>
      <c r="G266" s="122" t="str">
        <f>IF(A266="","",VLOOKUP(K258,'TRI-1C'!$B$18:$FH$61,147,FALSE))</f>
        <v>A+</v>
      </c>
      <c r="H266" s="150"/>
      <c r="I266" s="171" t="str">
        <f t="shared" si="7"/>
        <v>A+</v>
      </c>
      <c r="J266" s="168"/>
      <c r="K266" s="126"/>
    </row>
    <row r="267" spans="1:11">
      <c r="A267" s="147" t="str">
        <f>IF('TRI-1C'!$CK$10="","",'TRI-1C'!$CK$10)</f>
        <v/>
      </c>
      <c r="B267" s="139"/>
      <c r="C267" s="139"/>
      <c r="F267" s="123"/>
      <c r="G267" s="124" t="str">
        <f>IF(A267="","",VLOOKUP(K258,'TRI-1C'!$B$18:$FH$61,90,FALSE))</f>
        <v/>
      </c>
      <c r="I267" s="170" t="str">
        <f t="shared" si="7"/>
        <v/>
      </c>
      <c r="J267" s="167"/>
      <c r="K267" s="128"/>
    </row>
    <row r="268" spans="1:11">
      <c r="A268" s="148" t="str">
        <f>IF('TRI-1C'!$CN$10="","",'TRI-1C'!$CN$10)</f>
        <v/>
      </c>
      <c r="B268" s="149"/>
      <c r="C268" s="149"/>
      <c r="D268" s="150"/>
      <c r="E268" s="150"/>
      <c r="F268" s="126"/>
      <c r="G268" s="122" t="str">
        <f>IF(A268="","",VLOOKUP(K258,'TRI-1C'!$B$18:$FH$61,92,FALSE))</f>
        <v/>
      </c>
      <c r="H268" s="150"/>
      <c r="I268" s="171" t="str">
        <f t="shared" si="7"/>
        <v/>
      </c>
      <c r="J268" s="168"/>
      <c r="K268" s="126"/>
    </row>
    <row r="269" spans="1:11">
      <c r="A269" s="147" t="str">
        <f>IF('TRI-1C'!$CP$10="","",'TRI-1C'!$CP$10)</f>
        <v/>
      </c>
      <c r="B269" s="139"/>
      <c r="C269" s="139"/>
      <c r="F269" s="128"/>
      <c r="G269" s="124" t="str">
        <f>IF(A269="","",VLOOKUP(K258,'TRI-1C'!$B$18:$FH$61,98,FALSE))</f>
        <v/>
      </c>
      <c r="I269" s="170" t="str">
        <f t="shared" si="7"/>
        <v/>
      </c>
      <c r="J269" s="167"/>
      <c r="K269" s="128"/>
    </row>
    <row r="270" spans="1:11">
      <c r="A270" s="148" t="str">
        <f>IF('TRI-1C'!$CV$10="","",'TRI-1C'!$CV$10)</f>
        <v/>
      </c>
      <c r="B270" s="149"/>
      <c r="C270" s="149"/>
      <c r="D270" s="150"/>
      <c r="E270" s="150"/>
      <c r="F270" s="126"/>
      <c r="G270" s="122" t="str">
        <f>IF(A270="","",VLOOKUP(K258,'TRI-1C'!$B$18:$FH$61,100,FALSE))</f>
        <v/>
      </c>
      <c r="H270" s="150"/>
      <c r="I270" s="171" t="str">
        <f t="shared" si="7"/>
        <v/>
      </c>
      <c r="J270" s="168"/>
      <c r="K270" s="126"/>
    </row>
    <row r="271" spans="1:11">
      <c r="A271" s="147" t="str">
        <f>IF('TRI-1C'!$CX$10="","",'TRI-1C'!$CX$10)</f>
        <v/>
      </c>
      <c r="B271" s="139"/>
      <c r="C271" s="139"/>
      <c r="F271" s="128"/>
      <c r="G271" s="124" t="str">
        <f>IF(A271="","",VLOOKUP(K258,'TRI-1C'!$B$18:$FH$61,103,FALSE))</f>
        <v/>
      </c>
      <c r="I271" s="170" t="str">
        <f t="shared" si="7"/>
        <v/>
      </c>
      <c r="J271" s="167"/>
      <c r="K271" s="128"/>
    </row>
    <row r="272" spans="1:11">
      <c r="A272" s="148" t="str">
        <f>IF('TRI-1C'!$DB$10="","",'TRI-1C'!$DB$10)</f>
        <v/>
      </c>
      <c r="B272" s="149"/>
      <c r="C272" s="149"/>
      <c r="D272" s="150"/>
      <c r="E272" s="150"/>
      <c r="F272" s="126"/>
      <c r="G272" s="122" t="str">
        <f>IF(A272="","",VLOOKUP(K258,'TRI-1C'!$B$18:$FH$61,108,FALSE))</f>
        <v/>
      </c>
      <c r="H272" s="150"/>
      <c r="I272" s="171" t="str">
        <f t="shared" si="7"/>
        <v/>
      </c>
      <c r="J272" s="168"/>
      <c r="K272" s="126"/>
    </row>
    <row r="273" spans="1:11">
      <c r="A273" s="147" t="str">
        <f>IF('TRI-1C'!$DF$10="","",'TRI-1C'!$DF$10)</f>
        <v/>
      </c>
      <c r="B273" s="139"/>
      <c r="C273" s="139"/>
      <c r="F273" s="128"/>
      <c r="G273" s="124" t="str">
        <f>IF(A273="","",VLOOKUP(K258,'TRI-1C'!$B$18:$FH$61,111,FALSE))</f>
        <v/>
      </c>
      <c r="I273" s="170" t="str">
        <f t="shared" si="7"/>
        <v/>
      </c>
      <c r="J273" s="167"/>
      <c r="K273" s="128"/>
    </row>
    <row r="274" spans="1:11">
      <c r="A274" s="148" t="str">
        <f>IF('TRI-1C'!$DI$10="","",'TRI-1C'!$DI$10)</f>
        <v/>
      </c>
      <c r="B274" s="149"/>
      <c r="C274" s="149"/>
      <c r="D274" s="150"/>
      <c r="E274" s="150"/>
      <c r="F274" s="126"/>
      <c r="G274" s="122" t="str">
        <f>IF(A274="","",VLOOKUP(K258,'TRI-1C'!$B$18:$FH$61,114,FALSE))</f>
        <v/>
      </c>
      <c r="H274" s="150"/>
      <c r="I274" s="171" t="str">
        <f t="shared" si="7"/>
        <v/>
      </c>
      <c r="J274" s="168"/>
      <c r="K274" s="126"/>
    </row>
    <row r="275" spans="1:11">
      <c r="A275" s="151"/>
      <c r="B275" s="129"/>
      <c r="C275" s="129"/>
      <c r="D275" s="130"/>
      <c r="E275" s="130"/>
      <c r="F275" s="131"/>
      <c r="G275" s="132"/>
      <c r="H275" s="130"/>
      <c r="I275" s="172" t="str">
        <f t="shared" si="7"/>
        <v/>
      </c>
      <c r="J275" s="169"/>
      <c r="K275" s="131"/>
    </row>
    <row r="276" spans="1:11">
      <c r="A276" s="134"/>
      <c r="B276" s="134"/>
      <c r="C276" s="134"/>
      <c r="D276" s="134"/>
      <c r="E276" s="134"/>
      <c r="F276" s="140"/>
      <c r="G276" s="191"/>
      <c r="H276" s="191"/>
      <c r="I276" s="190"/>
      <c r="J276" s="190"/>
      <c r="K276" s="190"/>
    </row>
    <row r="277" spans="1:11">
      <c r="A277" s="487" t="s">
        <v>156</v>
      </c>
      <c r="B277" s="488"/>
      <c r="C277" s="135" t="s">
        <v>157</v>
      </c>
      <c r="F277" s="189"/>
      <c r="G277" s="189"/>
      <c r="H277" s="189"/>
      <c r="I277" s="189"/>
      <c r="J277" s="189"/>
      <c r="K277" s="189"/>
    </row>
    <row r="278" spans="1:11">
      <c r="A278" s="489" t="s">
        <v>158</v>
      </c>
      <c r="B278" s="490"/>
      <c r="C278" s="136" t="str">
        <f>VLOOKUP(K258,'TRI-1C'!$B$18:$FH$61,160,FALSE)</f>
        <v>A-</v>
      </c>
      <c r="E278" s="189"/>
      <c r="F278" s="189"/>
      <c r="G278" s="189"/>
      <c r="H278" s="189"/>
      <c r="I278" s="189"/>
      <c r="J278" s="189"/>
      <c r="K278" s="189"/>
    </row>
    <row r="279" spans="1:11">
      <c r="A279" s="491" t="s">
        <v>159</v>
      </c>
      <c r="B279" s="492"/>
      <c r="C279" s="493"/>
      <c r="E279" s="189"/>
      <c r="F279" s="189"/>
      <c r="G279" s="189"/>
      <c r="H279" s="189"/>
      <c r="I279" s="189"/>
      <c r="J279" s="189"/>
      <c r="K279" s="189"/>
    </row>
    <row r="280" spans="1:11">
      <c r="A280" s="137" t="s">
        <v>160</v>
      </c>
      <c r="B280" s="138"/>
      <c r="C280" s="188" t="str">
        <f>VLOOKUP(K258,'TRI-1C'!$B$18:$FH$61,161,FALSE)</f>
        <v/>
      </c>
      <c r="E280" s="189"/>
    </row>
    <row r="281" spans="1:11">
      <c r="A281" s="137" t="s">
        <v>161</v>
      </c>
      <c r="B281" s="138"/>
      <c r="C281" s="188" t="str">
        <f>VLOOKUP(K258,'TRI-1C'!$B$18:$FH$61,162,FALSE)</f>
        <v/>
      </c>
      <c r="E281" s="189"/>
      <c r="F281" s="189"/>
      <c r="G281" s="189"/>
      <c r="H281" s="189"/>
      <c r="I281" s="189"/>
      <c r="J281" s="189"/>
      <c r="K281" s="189"/>
    </row>
    <row r="282" spans="1:11">
      <c r="A282" s="480" t="s">
        <v>163</v>
      </c>
      <c r="B282" s="481"/>
      <c r="C282" s="188">
        <f>VLOOKUP(K258,'TRI-1C'!$B$18:$FH$61,163,FALSE)</f>
        <v>0</v>
      </c>
      <c r="F282" s="114" t="s">
        <v>162</v>
      </c>
      <c r="G282" s="494">
        <f ca="1">NOW()</f>
        <v>45994.739222569442</v>
      </c>
      <c r="H282" s="494"/>
      <c r="I282" s="494"/>
      <c r="J282" s="494"/>
      <c r="K282" s="494"/>
    </row>
    <row r="286" spans="1:11">
      <c r="G286" s="112"/>
    </row>
    <row r="288" spans="1:11">
      <c r="C288" s="111" t="s">
        <v>164</v>
      </c>
      <c r="F288" s="495" t="s">
        <v>165</v>
      </c>
      <c r="G288" s="495"/>
      <c r="H288" s="495"/>
      <c r="I288" s="495"/>
    </row>
    <row r="291" spans="1:11">
      <c r="A291" s="111" t="s">
        <v>153</v>
      </c>
      <c r="C291" t="str">
        <f>IF(VLOOKUP(K294,NOTAS!$D$14:$P$60,2,FALSE)="","",VLOOKUP(K294,NOTAS!$D$14:$P$60,2,FALSE))</f>
        <v>CUEVA VILLEGAS VALENTINA STEFANIA</v>
      </c>
    </row>
    <row r="292" spans="1:11">
      <c r="A292" s="111" t="s">
        <v>154</v>
      </c>
      <c r="C292" t="str">
        <f>NOTAS!$B$14&amp; " "&amp;NOTAS!$B$15</f>
        <v>INICIAL II A</v>
      </c>
      <c r="F292" s="111"/>
      <c r="G292" s="116"/>
      <c r="H292" s="117"/>
      <c r="I292" s="118"/>
      <c r="J292" s="118"/>
      <c r="K292" s="117"/>
    </row>
    <row r="293" spans="1:11">
      <c r="A293" s="111" t="s">
        <v>6</v>
      </c>
      <c r="C293" t="str">
        <f>NOTAS!$B$18</f>
        <v>2025-2026 MATUTINA</v>
      </c>
      <c r="H293" s="117"/>
      <c r="I293" s="118"/>
      <c r="J293" s="118"/>
      <c r="K293" s="117"/>
    </row>
    <row r="294" spans="1:11" ht="15" thickBot="1">
      <c r="A294" s="486" t="s">
        <v>167</v>
      </c>
      <c r="B294" s="486"/>
      <c r="I294" s="114" t="s">
        <v>74</v>
      </c>
      <c r="K294" s="121">
        <v>9</v>
      </c>
    </row>
    <row r="295" spans="1:11">
      <c r="A295" s="482" t="s">
        <v>133</v>
      </c>
      <c r="B295" s="483"/>
      <c r="C295" s="483"/>
      <c r="D295" s="483"/>
      <c r="E295" s="483"/>
      <c r="F295" s="484"/>
      <c r="G295" s="485" t="s">
        <v>141</v>
      </c>
      <c r="H295" s="483"/>
      <c r="I295" s="485" t="s">
        <v>141</v>
      </c>
      <c r="J295" s="483"/>
      <c r="K295" s="483"/>
    </row>
    <row r="296" spans="1:11">
      <c r="A296" s="141" t="str">
        <f>IF('TRI-1C'!$G$10="","",'TRI-1C'!$G$10)</f>
        <v>IDENTIDAD Y AUTONOMÍA</v>
      </c>
      <c r="B296" s="142"/>
      <c r="C296" s="142"/>
      <c r="D296" s="143"/>
      <c r="E296" s="144"/>
      <c r="F296" s="145"/>
      <c r="G296" s="146" t="str">
        <f>IF(A296="","",VLOOKUP(K294,'TRI-1C'!$B$18:$FH$61,24,FALSE))</f>
        <v>A+</v>
      </c>
      <c r="H296" s="144"/>
      <c r="I296" s="187" t="str">
        <f>IF(G296="","",G296)</f>
        <v>A+</v>
      </c>
      <c r="J296" s="166"/>
      <c r="K296" s="145"/>
    </row>
    <row r="297" spans="1:11">
      <c r="A297" s="147" t="str">
        <f>IF('TRI-1C'!$Z$10="","",'TRI-1C'!$Z$10)</f>
        <v>CONVIVENCIA</v>
      </c>
      <c r="B297" s="139"/>
      <c r="C297" s="139"/>
      <c r="F297" s="123"/>
      <c r="G297" s="124" t="str">
        <f>IF(A297="","",VLOOKUP(K294,'TRI-1C'!$B$18:$FH$61,40,FALSE))</f>
        <v>A+</v>
      </c>
      <c r="I297" s="170" t="str">
        <f t="shared" ref="I297:I311" si="8">IF(G297="","",G297)</f>
        <v>A+</v>
      </c>
      <c r="J297" s="167"/>
      <c r="K297" s="128"/>
    </row>
    <row r="298" spans="1:11">
      <c r="A298" s="148" t="str">
        <f>IF('TRI-1C'!$AP$10="","",'TRI-1C'!$AP$10)</f>
        <v>RELACIONES CON EL MEDIO NATURAL Y CULTURAL</v>
      </c>
      <c r="B298" s="149"/>
      <c r="C298" s="149"/>
      <c r="D298" s="150"/>
      <c r="E298" s="150"/>
      <c r="F298" s="126"/>
      <c r="G298" s="122" t="str">
        <f>IF(A298="","",VLOOKUP(K294,'TRI-1C'!$B$18:$FH$61,61,FALSE))</f>
        <v>A+</v>
      </c>
      <c r="H298" s="150"/>
      <c r="I298" s="171" t="str">
        <f t="shared" si="8"/>
        <v>A+</v>
      </c>
      <c r="J298" s="168"/>
      <c r="K298" s="126"/>
    </row>
    <row r="299" spans="1:11">
      <c r="A299" s="147" t="str">
        <f>IF('TRI-1C'!$BK$10="","",'TRI-1C'!$BK$10)</f>
        <v>RELACIONES LOGICAS MATEMATICAS</v>
      </c>
      <c r="B299" s="139"/>
      <c r="C299" s="139"/>
      <c r="F299" s="128"/>
      <c r="G299" s="124" t="str">
        <f>IF(A299="","",VLOOKUP(K294,'TRI-1C'!$B$18:$FH$61,84,FALSE))</f>
        <v>A+</v>
      </c>
      <c r="I299" s="170" t="str">
        <f t="shared" si="8"/>
        <v>A+</v>
      </c>
      <c r="J299" s="167"/>
      <c r="K299" s="128"/>
    </row>
    <row r="300" spans="1:11">
      <c r="A300" s="148" t="str">
        <f>IF('TRI-1C'!$CH$10="","",'TRI-1C'!$CH$10)</f>
        <v>COMPRENSIÓN Y EXPRESION DEL LENGUAJE</v>
      </c>
      <c r="B300" s="149"/>
      <c r="C300" s="149"/>
      <c r="D300" s="150"/>
      <c r="E300" s="150"/>
      <c r="F300" s="126"/>
      <c r="G300" s="122" t="str">
        <f>IF(A300="","",VLOOKUP(K294,'TRI-1C'!$B$18:$FH$61,106,FALSE))</f>
        <v>A+</v>
      </c>
      <c r="H300" s="150"/>
      <c r="I300" s="171" t="str">
        <f t="shared" si="8"/>
        <v>A+</v>
      </c>
      <c r="J300" s="168"/>
      <c r="K300" s="126"/>
    </row>
    <row r="301" spans="1:11">
      <c r="A301" s="147" t="str">
        <f>IF('TRI-1C'!$DD$10="","",'TRI-1C'!$DD$10)</f>
        <v>EXPRESIÓN ARTISTICA</v>
      </c>
      <c r="B301" s="139"/>
      <c r="C301" s="139"/>
      <c r="F301" s="128"/>
      <c r="G301" s="124" t="str">
        <f>IF(A301="","",VLOOKUP(K294,'TRI-1C'!$B$18:$FH$61,118,FALSE))</f>
        <v>A+</v>
      </c>
      <c r="I301" s="170" t="str">
        <f t="shared" si="8"/>
        <v>A+</v>
      </c>
      <c r="J301" s="167"/>
      <c r="K301" s="128"/>
    </row>
    <row r="302" spans="1:11">
      <c r="A302" s="148" t="str">
        <f>IF('TRI-1C'!$DP$10="","",'TRI-1C'!$DP$10)</f>
        <v>EXPRESION CORPORAL Y MOTRICIDAD</v>
      </c>
      <c r="B302" s="149"/>
      <c r="C302" s="149"/>
      <c r="D302" s="150"/>
      <c r="E302" s="150"/>
      <c r="F302" s="126"/>
      <c r="G302" s="122" t="str">
        <f>IF(A302="","",VLOOKUP(K294,'TRI-1C'!$B$18:$FH$61,147,FALSE))</f>
        <v>A+</v>
      </c>
      <c r="H302" s="150"/>
      <c r="I302" s="171" t="str">
        <f t="shared" si="8"/>
        <v>A+</v>
      </c>
      <c r="J302" s="168"/>
      <c r="K302" s="126"/>
    </row>
    <row r="303" spans="1:11">
      <c r="A303" s="147" t="str">
        <f>IF('TRI-1C'!$CK$10="","",'TRI-1C'!$CK$10)</f>
        <v/>
      </c>
      <c r="B303" s="139"/>
      <c r="C303" s="139"/>
      <c r="F303" s="123"/>
      <c r="G303" s="124" t="str">
        <f>IF(A303="","",VLOOKUP(K294,'TRI-1C'!$B$18:$FH$61,90,FALSE))</f>
        <v/>
      </c>
      <c r="I303" s="170" t="str">
        <f t="shared" si="8"/>
        <v/>
      </c>
      <c r="J303" s="167"/>
      <c r="K303" s="128"/>
    </row>
    <row r="304" spans="1:11">
      <c r="A304" s="148" t="str">
        <f>IF('TRI-1C'!$CN$10="","",'TRI-1C'!$CN$10)</f>
        <v/>
      </c>
      <c r="B304" s="149"/>
      <c r="C304" s="149"/>
      <c r="D304" s="150"/>
      <c r="E304" s="150"/>
      <c r="F304" s="126"/>
      <c r="G304" s="122" t="str">
        <f>IF(A304="","",VLOOKUP(K294,'TRI-1C'!$B$18:$FH$61,92,FALSE))</f>
        <v/>
      </c>
      <c r="H304" s="150"/>
      <c r="I304" s="171" t="str">
        <f t="shared" si="8"/>
        <v/>
      </c>
      <c r="J304" s="168"/>
      <c r="K304" s="126"/>
    </row>
    <row r="305" spans="1:11">
      <c r="A305" s="147" t="str">
        <f>IF('TRI-1C'!$CP$10="","",'TRI-1C'!$CP$10)</f>
        <v/>
      </c>
      <c r="B305" s="139"/>
      <c r="C305" s="139"/>
      <c r="F305" s="128"/>
      <c r="G305" s="124" t="str">
        <f>IF(A305="","",VLOOKUP(K294,'TRI-1C'!$B$18:$FH$61,98,FALSE))</f>
        <v/>
      </c>
      <c r="I305" s="170" t="str">
        <f t="shared" si="8"/>
        <v/>
      </c>
      <c r="J305" s="167"/>
      <c r="K305" s="128"/>
    </row>
    <row r="306" spans="1:11">
      <c r="A306" s="148" t="str">
        <f>IF('TRI-1C'!$CV$10="","",'TRI-1C'!$CV$10)</f>
        <v/>
      </c>
      <c r="B306" s="149"/>
      <c r="C306" s="149"/>
      <c r="D306" s="150"/>
      <c r="E306" s="150"/>
      <c r="F306" s="126"/>
      <c r="G306" s="122" t="str">
        <f>IF(A306="","",VLOOKUP(K294,'TRI-1C'!$B$18:$FH$61,100,FALSE))</f>
        <v/>
      </c>
      <c r="H306" s="150"/>
      <c r="I306" s="171" t="str">
        <f t="shared" si="8"/>
        <v/>
      </c>
      <c r="J306" s="168"/>
      <c r="K306" s="126"/>
    </row>
    <row r="307" spans="1:11">
      <c r="A307" s="147" t="str">
        <f>IF('TRI-1C'!$CX$10="","",'TRI-1C'!$CX$10)</f>
        <v/>
      </c>
      <c r="B307" s="139"/>
      <c r="C307" s="139"/>
      <c r="F307" s="128"/>
      <c r="G307" s="124" t="str">
        <f>IF(A307="","",VLOOKUP(K294,'TRI-1C'!$B$18:$FH$61,103,FALSE))</f>
        <v/>
      </c>
      <c r="I307" s="170" t="str">
        <f t="shared" si="8"/>
        <v/>
      </c>
      <c r="J307" s="167"/>
      <c r="K307" s="128"/>
    </row>
    <row r="308" spans="1:11">
      <c r="A308" s="148" t="str">
        <f>IF('TRI-1C'!$DB$10="","",'TRI-1C'!$DB$10)</f>
        <v/>
      </c>
      <c r="B308" s="149"/>
      <c r="C308" s="149"/>
      <c r="D308" s="150"/>
      <c r="E308" s="150"/>
      <c r="F308" s="126"/>
      <c r="G308" s="122" t="str">
        <f>IF(A308="","",VLOOKUP(K294,'TRI-1C'!$B$18:$FH$61,108,FALSE))</f>
        <v/>
      </c>
      <c r="H308" s="150"/>
      <c r="I308" s="171" t="str">
        <f t="shared" si="8"/>
        <v/>
      </c>
      <c r="J308" s="168"/>
      <c r="K308" s="126"/>
    </row>
    <row r="309" spans="1:11">
      <c r="A309" s="147" t="str">
        <f>IF('TRI-1C'!$DF$10="","",'TRI-1C'!$DF$10)</f>
        <v/>
      </c>
      <c r="B309" s="139"/>
      <c r="C309" s="139"/>
      <c r="F309" s="128"/>
      <c r="G309" s="124" t="str">
        <f>IF(A309="","",VLOOKUP(K294,'TRI-1C'!$B$18:$FH$61,111,FALSE))</f>
        <v/>
      </c>
      <c r="I309" s="170" t="str">
        <f t="shared" si="8"/>
        <v/>
      </c>
      <c r="J309" s="167"/>
      <c r="K309" s="128"/>
    </row>
    <row r="310" spans="1:11">
      <c r="A310" s="148" t="str">
        <f>IF('TRI-1C'!$DI$10="","",'TRI-1C'!$DI$10)</f>
        <v/>
      </c>
      <c r="B310" s="149"/>
      <c r="C310" s="149"/>
      <c r="D310" s="150"/>
      <c r="E310" s="150"/>
      <c r="F310" s="126"/>
      <c r="G310" s="122" t="str">
        <f>IF(A310="","",VLOOKUP(K294,'TRI-1C'!$B$18:$FH$61,114,FALSE))</f>
        <v/>
      </c>
      <c r="H310" s="150"/>
      <c r="I310" s="171" t="str">
        <f t="shared" si="8"/>
        <v/>
      </c>
      <c r="J310" s="168"/>
      <c r="K310" s="126"/>
    </row>
    <row r="311" spans="1:11">
      <c r="A311" s="151"/>
      <c r="B311" s="129"/>
      <c r="C311" s="129"/>
      <c r="D311" s="130"/>
      <c r="E311" s="130"/>
      <c r="F311" s="131"/>
      <c r="G311" s="132"/>
      <c r="H311" s="130"/>
      <c r="I311" s="172" t="str">
        <f t="shared" si="8"/>
        <v/>
      </c>
      <c r="J311" s="169"/>
      <c r="K311" s="131"/>
    </row>
    <row r="312" spans="1:11">
      <c r="A312" s="134"/>
      <c r="B312" s="134"/>
      <c r="C312" s="134"/>
      <c r="D312" s="134"/>
      <c r="E312" s="134"/>
      <c r="F312" s="140"/>
      <c r="G312" s="191"/>
      <c r="H312" s="191"/>
      <c r="I312" s="190"/>
      <c r="J312" s="190"/>
      <c r="K312" s="190"/>
    </row>
    <row r="313" spans="1:11">
      <c r="A313" s="487" t="s">
        <v>156</v>
      </c>
      <c r="B313" s="488"/>
      <c r="C313" s="135" t="s">
        <v>157</v>
      </c>
      <c r="F313" s="189"/>
      <c r="G313" s="189"/>
      <c r="H313" s="189"/>
      <c r="I313" s="189"/>
      <c r="J313" s="189"/>
      <c r="K313" s="189"/>
    </row>
    <row r="314" spans="1:11">
      <c r="A314" s="489" t="s">
        <v>158</v>
      </c>
      <c r="B314" s="490"/>
      <c r="C314" s="136" t="str">
        <f>VLOOKUP(K294,'TRI-1C'!$B$18:$FH$61,160,FALSE)</f>
        <v>A+</v>
      </c>
      <c r="E314" s="189"/>
      <c r="F314" s="189"/>
      <c r="G314" s="189"/>
      <c r="H314" s="189"/>
      <c r="I314" s="189"/>
      <c r="J314" s="189"/>
      <c r="K314" s="189"/>
    </row>
    <row r="315" spans="1:11">
      <c r="A315" s="491" t="s">
        <v>159</v>
      </c>
      <c r="B315" s="492"/>
      <c r="C315" s="493"/>
      <c r="E315" s="189"/>
      <c r="F315" s="189"/>
      <c r="G315" s="189"/>
      <c r="H315" s="189"/>
      <c r="I315" s="189"/>
      <c r="J315" s="189"/>
      <c r="K315" s="189"/>
    </row>
    <row r="316" spans="1:11">
      <c r="A316" s="137" t="s">
        <v>160</v>
      </c>
      <c r="B316" s="138"/>
      <c r="C316" s="188" t="str">
        <f>VLOOKUP(K294,'TRI-1C'!$B$18:$FH$61,161,FALSE)</f>
        <v/>
      </c>
      <c r="E316" s="189"/>
    </row>
    <row r="317" spans="1:11">
      <c r="A317" s="137" t="s">
        <v>161</v>
      </c>
      <c r="B317" s="138"/>
      <c r="C317" s="188" t="str">
        <f>VLOOKUP(K294,'TRI-1C'!$B$18:$FH$61,162,FALSE)</f>
        <v/>
      </c>
      <c r="E317" s="189"/>
      <c r="F317" s="189"/>
      <c r="G317" s="189"/>
      <c r="H317" s="189"/>
      <c r="I317" s="189"/>
      <c r="J317" s="189"/>
      <c r="K317" s="189"/>
    </row>
    <row r="318" spans="1:11">
      <c r="A318" s="480" t="s">
        <v>163</v>
      </c>
      <c r="B318" s="481"/>
      <c r="C318" s="188">
        <f>VLOOKUP(K294,'TRI-1C'!$B$18:$FH$61,163,FALSE)</f>
        <v>0</v>
      </c>
      <c r="F318" s="114" t="s">
        <v>162</v>
      </c>
      <c r="G318" s="494">
        <f ca="1">NOW()</f>
        <v>45994.739222569442</v>
      </c>
      <c r="H318" s="494"/>
      <c r="I318" s="494"/>
      <c r="J318" s="494"/>
      <c r="K318" s="494"/>
    </row>
    <row r="322" spans="1:11">
      <c r="G322" s="112"/>
    </row>
    <row r="324" spans="1:11">
      <c r="C324" s="111" t="s">
        <v>164</v>
      </c>
      <c r="F324" s="495" t="s">
        <v>165</v>
      </c>
      <c r="G324" s="495"/>
      <c r="H324" s="495"/>
      <c r="I324" s="495"/>
    </row>
    <row r="327" spans="1:11">
      <c r="A327" s="111" t="s">
        <v>153</v>
      </c>
      <c r="C327" t="str">
        <f>IF(VLOOKUP(K330,NOTAS!$D$14:$P$60,2,FALSE)="","",VLOOKUP(K330,NOTAS!$D$14:$P$60,2,FALSE))</f>
        <v>DE LA CRUZ VALLEJO JOEL ALEXANDER</v>
      </c>
    </row>
    <row r="328" spans="1:11">
      <c r="A328" s="111" t="s">
        <v>154</v>
      </c>
      <c r="C328" t="str">
        <f>NOTAS!$B$14&amp; " "&amp;NOTAS!$B$15</f>
        <v>INICIAL II A</v>
      </c>
      <c r="F328" s="111"/>
      <c r="G328" s="116"/>
      <c r="H328" s="117"/>
      <c r="I328" s="118"/>
      <c r="J328" s="118"/>
      <c r="K328" s="117"/>
    </row>
    <row r="329" spans="1:11">
      <c r="A329" s="111" t="s">
        <v>6</v>
      </c>
      <c r="C329" t="str">
        <f>NOTAS!$B$18</f>
        <v>2025-2026 MATUTINA</v>
      </c>
      <c r="H329" s="117"/>
      <c r="I329" s="118"/>
      <c r="J329" s="118"/>
      <c r="K329" s="117"/>
    </row>
    <row r="330" spans="1:11" ht="15" thickBot="1">
      <c r="A330" s="486" t="s">
        <v>167</v>
      </c>
      <c r="B330" s="486"/>
      <c r="I330" s="114" t="s">
        <v>74</v>
      </c>
      <c r="K330" s="121">
        <v>10</v>
      </c>
    </row>
    <row r="331" spans="1:11">
      <c r="A331" s="482" t="s">
        <v>133</v>
      </c>
      <c r="B331" s="483"/>
      <c r="C331" s="483"/>
      <c r="D331" s="483"/>
      <c r="E331" s="483"/>
      <c r="F331" s="484"/>
      <c r="G331" s="485" t="s">
        <v>141</v>
      </c>
      <c r="H331" s="483"/>
      <c r="I331" s="485" t="s">
        <v>141</v>
      </c>
      <c r="J331" s="483"/>
      <c r="K331" s="483"/>
    </row>
    <row r="332" spans="1:11">
      <c r="A332" s="141" t="str">
        <f>IF('TRI-1C'!$G$10="","",'TRI-1C'!$G$10)</f>
        <v>IDENTIDAD Y AUTONOMÍA</v>
      </c>
      <c r="B332" s="142"/>
      <c r="C332" s="142"/>
      <c r="D332" s="143"/>
      <c r="E332" s="144"/>
      <c r="F332" s="145"/>
      <c r="G332" s="146" t="str">
        <f>IF(A332="","",VLOOKUP(K330,'TRI-1C'!$B$18:$FH$61,24,FALSE))</f>
        <v>A+</v>
      </c>
      <c r="H332" s="144"/>
      <c r="I332" s="187" t="str">
        <f>IF(G332="","",G332)</f>
        <v>A+</v>
      </c>
      <c r="J332" s="166"/>
      <c r="K332" s="145"/>
    </row>
    <row r="333" spans="1:11">
      <c r="A333" s="147" t="str">
        <f>IF('TRI-1C'!$Z$10="","",'TRI-1C'!$Z$10)</f>
        <v>CONVIVENCIA</v>
      </c>
      <c r="B333" s="139"/>
      <c r="C333" s="139"/>
      <c r="F333" s="123"/>
      <c r="G333" s="124" t="str">
        <f>IF(A333="","",VLOOKUP(K330,'TRI-1C'!$B$18:$FH$61,40,FALSE))</f>
        <v>A+</v>
      </c>
      <c r="I333" s="170" t="str">
        <f t="shared" ref="I333:I347" si="9">IF(G333="","",G333)</f>
        <v>A+</v>
      </c>
      <c r="J333" s="167"/>
      <c r="K333" s="128"/>
    </row>
    <row r="334" spans="1:11">
      <c r="A334" s="148" t="str">
        <f>IF('TRI-1C'!$AP$10="","",'TRI-1C'!$AP$10)</f>
        <v>RELACIONES CON EL MEDIO NATURAL Y CULTURAL</v>
      </c>
      <c r="B334" s="149"/>
      <c r="C334" s="149"/>
      <c r="D334" s="150"/>
      <c r="E334" s="150"/>
      <c r="F334" s="126"/>
      <c r="G334" s="122" t="str">
        <f>IF(A334="","",VLOOKUP(K330,'TRI-1C'!$B$18:$FH$61,61,FALSE))</f>
        <v>A+</v>
      </c>
      <c r="H334" s="150"/>
      <c r="I334" s="171" t="str">
        <f t="shared" si="9"/>
        <v>A+</v>
      </c>
      <c r="J334" s="168"/>
      <c r="K334" s="126"/>
    </row>
    <row r="335" spans="1:11">
      <c r="A335" s="147" t="str">
        <f>IF('TRI-1C'!$BK$10="","",'TRI-1C'!$BK$10)</f>
        <v>RELACIONES LOGICAS MATEMATICAS</v>
      </c>
      <c r="B335" s="139"/>
      <c r="C335" s="139"/>
      <c r="F335" s="128"/>
      <c r="G335" s="124" t="str">
        <f>IF(A335="","",VLOOKUP(K330,'TRI-1C'!$B$18:$FH$61,84,FALSE))</f>
        <v>A+</v>
      </c>
      <c r="I335" s="170" t="str">
        <f t="shared" si="9"/>
        <v>A+</v>
      </c>
      <c r="J335" s="167"/>
      <c r="K335" s="128"/>
    </row>
    <row r="336" spans="1:11">
      <c r="A336" s="148" t="str">
        <f>IF('TRI-1C'!$CH$10="","",'TRI-1C'!$CH$10)</f>
        <v>COMPRENSIÓN Y EXPRESION DEL LENGUAJE</v>
      </c>
      <c r="B336" s="149"/>
      <c r="C336" s="149"/>
      <c r="D336" s="150"/>
      <c r="E336" s="150"/>
      <c r="F336" s="126"/>
      <c r="G336" s="122" t="str">
        <f>IF(A336="","",VLOOKUP(K330,'TRI-1C'!$B$18:$FH$61,106,FALSE))</f>
        <v>A+</v>
      </c>
      <c r="H336" s="150"/>
      <c r="I336" s="171" t="str">
        <f t="shared" si="9"/>
        <v>A+</v>
      </c>
      <c r="J336" s="168"/>
      <c r="K336" s="126"/>
    </row>
    <row r="337" spans="1:11">
      <c r="A337" s="147" t="str">
        <f>IF('TRI-1C'!$DD$10="","",'TRI-1C'!$DD$10)</f>
        <v>EXPRESIÓN ARTISTICA</v>
      </c>
      <c r="B337" s="139"/>
      <c r="C337" s="139"/>
      <c r="F337" s="128"/>
      <c r="G337" s="124" t="str">
        <f>IF(A337="","",VLOOKUP(K330,'TRI-1C'!$B$18:$FH$61,118,FALSE))</f>
        <v>A+</v>
      </c>
      <c r="I337" s="170" t="str">
        <f t="shared" si="9"/>
        <v>A+</v>
      </c>
      <c r="J337" s="167"/>
      <c r="K337" s="128"/>
    </row>
    <row r="338" spans="1:11">
      <c r="A338" s="148" t="str">
        <f>IF('TRI-1C'!$DP$10="","",'TRI-1C'!$DP$10)</f>
        <v>EXPRESION CORPORAL Y MOTRICIDAD</v>
      </c>
      <c r="B338" s="149"/>
      <c r="C338" s="149"/>
      <c r="D338" s="150"/>
      <c r="E338" s="150"/>
      <c r="F338" s="126"/>
      <c r="G338" s="122" t="str">
        <f>IF(A338="","",VLOOKUP(K330,'TRI-1C'!$B$18:$FH$61,147,FALSE))</f>
        <v>A+</v>
      </c>
      <c r="H338" s="150"/>
      <c r="I338" s="171" t="str">
        <f t="shared" si="9"/>
        <v>A+</v>
      </c>
      <c r="J338" s="168"/>
      <c r="K338" s="126"/>
    </row>
    <row r="339" spans="1:11">
      <c r="A339" s="147" t="str">
        <f>IF('TRI-1C'!$CK$10="","",'TRI-1C'!$CK$10)</f>
        <v/>
      </c>
      <c r="B339" s="139"/>
      <c r="C339" s="139"/>
      <c r="F339" s="123"/>
      <c r="G339" s="124" t="str">
        <f>IF(A339="","",VLOOKUP(K330,'TRI-1C'!$B$18:$FH$61,90,FALSE))</f>
        <v/>
      </c>
      <c r="I339" s="170" t="str">
        <f t="shared" si="9"/>
        <v/>
      </c>
      <c r="J339" s="167"/>
      <c r="K339" s="128"/>
    </row>
    <row r="340" spans="1:11">
      <c r="A340" s="148" t="str">
        <f>IF('TRI-1C'!$CN$10="","",'TRI-1C'!$CN$10)</f>
        <v/>
      </c>
      <c r="B340" s="149"/>
      <c r="C340" s="149"/>
      <c r="D340" s="150"/>
      <c r="E340" s="150"/>
      <c r="F340" s="126"/>
      <c r="G340" s="122" t="str">
        <f>IF(A340="","",VLOOKUP(K330,'TRI-1C'!$B$18:$FH$61,92,FALSE))</f>
        <v/>
      </c>
      <c r="H340" s="150"/>
      <c r="I340" s="171" t="str">
        <f t="shared" si="9"/>
        <v/>
      </c>
      <c r="J340" s="168"/>
      <c r="K340" s="126"/>
    </row>
    <row r="341" spans="1:11">
      <c r="A341" s="147" t="str">
        <f>IF('TRI-1C'!$CP$10="","",'TRI-1C'!$CP$10)</f>
        <v/>
      </c>
      <c r="B341" s="139"/>
      <c r="C341" s="139"/>
      <c r="F341" s="128"/>
      <c r="G341" s="124" t="str">
        <f>IF(A341="","",VLOOKUP(K330,'TRI-1C'!$B$18:$FH$61,98,FALSE))</f>
        <v/>
      </c>
      <c r="I341" s="170" t="str">
        <f t="shared" si="9"/>
        <v/>
      </c>
      <c r="J341" s="167"/>
      <c r="K341" s="128"/>
    </row>
    <row r="342" spans="1:11">
      <c r="A342" s="148" t="str">
        <f>IF('TRI-1C'!$CV$10="","",'TRI-1C'!$CV$10)</f>
        <v/>
      </c>
      <c r="B342" s="149"/>
      <c r="C342" s="149"/>
      <c r="D342" s="150"/>
      <c r="E342" s="150"/>
      <c r="F342" s="126"/>
      <c r="G342" s="122" t="str">
        <f>IF(A342="","",VLOOKUP(K330,'TRI-1C'!$B$18:$FH$61,100,FALSE))</f>
        <v/>
      </c>
      <c r="H342" s="150"/>
      <c r="I342" s="171" t="str">
        <f t="shared" si="9"/>
        <v/>
      </c>
      <c r="J342" s="168"/>
      <c r="K342" s="126"/>
    </row>
    <row r="343" spans="1:11">
      <c r="A343" s="147" t="str">
        <f>IF('TRI-1C'!$CX$10="","",'TRI-1C'!$CX$10)</f>
        <v/>
      </c>
      <c r="B343" s="139"/>
      <c r="C343" s="139"/>
      <c r="F343" s="128"/>
      <c r="G343" s="124" t="str">
        <f>IF(A343="","",VLOOKUP(K330,'TRI-1C'!$B$18:$FH$61,103,FALSE))</f>
        <v/>
      </c>
      <c r="I343" s="170" t="str">
        <f t="shared" si="9"/>
        <v/>
      </c>
      <c r="J343" s="167"/>
      <c r="K343" s="128"/>
    </row>
    <row r="344" spans="1:11">
      <c r="A344" s="148" t="str">
        <f>IF('TRI-1C'!$DB$10="","",'TRI-1C'!$DB$10)</f>
        <v/>
      </c>
      <c r="B344" s="149"/>
      <c r="C344" s="149"/>
      <c r="D344" s="150"/>
      <c r="E344" s="150"/>
      <c r="F344" s="126"/>
      <c r="G344" s="122" t="str">
        <f>IF(A344="","",VLOOKUP(K330,'TRI-1C'!$B$18:$FH$61,108,FALSE))</f>
        <v/>
      </c>
      <c r="H344" s="150"/>
      <c r="I344" s="171" t="str">
        <f t="shared" si="9"/>
        <v/>
      </c>
      <c r="J344" s="168"/>
      <c r="K344" s="126"/>
    </row>
    <row r="345" spans="1:11">
      <c r="A345" s="147" t="str">
        <f>IF('TRI-1C'!$DF$10="","",'TRI-1C'!$DF$10)</f>
        <v/>
      </c>
      <c r="B345" s="139"/>
      <c r="C345" s="139"/>
      <c r="F345" s="128"/>
      <c r="G345" s="124" t="str">
        <f>IF(A345="","",VLOOKUP(K330,'TRI-1C'!$B$18:$FH$61,111,FALSE))</f>
        <v/>
      </c>
      <c r="I345" s="170" t="str">
        <f t="shared" si="9"/>
        <v/>
      </c>
      <c r="J345" s="167"/>
      <c r="K345" s="128"/>
    </row>
    <row r="346" spans="1:11">
      <c r="A346" s="148" t="str">
        <f>IF('TRI-1C'!$DI$10="","",'TRI-1C'!$DI$10)</f>
        <v/>
      </c>
      <c r="B346" s="149"/>
      <c r="C346" s="149"/>
      <c r="D346" s="150"/>
      <c r="E346" s="150"/>
      <c r="F346" s="126"/>
      <c r="G346" s="122" t="str">
        <f>IF(A346="","",VLOOKUP(K330,'TRI-1C'!$B$18:$FH$61,114,FALSE))</f>
        <v/>
      </c>
      <c r="H346" s="150"/>
      <c r="I346" s="171" t="str">
        <f t="shared" si="9"/>
        <v/>
      </c>
      <c r="J346" s="168"/>
      <c r="K346" s="126"/>
    </row>
    <row r="347" spans="1:11">
      <c r="A347" s="151"/>
      <c r="B347" s="129"/>
      <c r="C347" s="129"/>
      <c r="D347" s="130"/>
      <c r="E347" s="130"/>
      <c r="F347" s="131"/>
      <c r="G347" s="132"/>
      <c r="H347" s="130"/>
      <c r="I347" s="172" t="str">
        <f t="shared" si="9"/>
        <v/>
      </c>
      <c r="J347" s="169"/>
      <c r="K347" s="131"/>
    </row>
    <row r="348" spans="1:11">
      <c r="A348" s="134"/>
      <c r="B348" s="134"/>
      <c r="C348" s="134"/>
      <c r="D348" s="134"/>
      <c r="E348" s="134"/>
      <c r="F348" s="140"/>
      <c r="G348" s="191"/>
      <c r="H348" s="191"/>
      <c r="I348" s="190"/>
      <c r="J348" s="190"/>
      <c r="K348" s="190"/>
    </row>
    <row r="349" spans="1:11">
      <c r="A349" s="487" t="s">
        <v>156</v>
      </c>
      <c r="B349" s="488"/>
      <c r="C349" s="135" t="s">
        <v>157</v>
      </c>
      <c r="F349" s="189"/>
      <c r="G349" s="189"/>
      <c r="H349" s="189"/>
      <c r="I349" s="189"/>
      <c r="J349" s="189"/>
      <c r="K349" s="189"/>
    </row>
    <row r="350" spans="1:11">
      <c r="A350" s="489" t="s">
        <v>158</v>
      </c>
      <c r="B350" s="490"/>
      <c r="C350" s="136" t="str">
        <f>VLOOKUP(K330,'TRI-1C'!$B$18:$FH$61,160,FALSE)</f>
        <v>A+</v>
      </c>
      <c r="E350" s="189"/>
      <c r="F350" s="189"/>
      <c r="G350" s="189"/>
      <c r="H350" s="189"/>
      <c r="I350" s="189"/>
      <c r="J350" s="189"/>
      <c r="K350" s="189"/>
    </row>
    <row r="351" spans="1:11">
      <c r="A351" s="491" t="s">
        <v>159</v>
      </c>
      <c r="B351" s="492"/>
      <c r="C351" s="493"/>
      <c r="E351" s="189"/>
      <c r="F351" s="189"/>
      <c r="G351" s="189"/>
      <c r="H351" s="189"/>
      <c r="I351" s="189"/>
      <c r="J351" s="189"/>
      <c r="K351" s="189"/>
    </row>
    <row r="352" spans="1:11">
      <c r="A352" s="137" t="s">
        <v>160</v>
      </c>
      <c r="B352" s="138"/>
      <c r="C352" s="188" t="str">
        <f>VLOOKUP(K330,'TRI-1C'!$B$18:$FH$61,161,FALSE)</f>
        <v/>
      </c>
      <c r="E352" s="189"/>
    </row>
    <row r="353" spans="1:11">
      <c r="A353" s="137" t="s">
        <v>161</v>
      </c>
      <c r="B353" s="138"/>
      <c r="C353" s="188" t="str">
        <f>VLOOKUP(K330,'TRI-1C'!$B$18:$FH$61,162,FALSE)</f>
        <v/>
      </c>
      <c r="E353" s="189"/>
      <c r="F353" s="189"/>
      <c r="G353" s="189"/>
      <c r="H353" s="189"/>
      <c r="I353" s="189"/>
      <c r="J353" s="189"/>
      <c r="K353" s="189"/>
    </row>
    <row r="354" spans="1:11">
      <c r="A354" s="480" t="s">
        <v>163</v>
      </c>
      <c r="B354" s="481"/>
      <c r="C354" s="188">
        <f>VLOOKUP(K330,'TRI-1C'!$B$18:$FH$61,163,FALSE)</f>
        <v>0</v>
      </c>
      <c r="F354" s="114" t="s">
        <v>162</v>
      </c>
      <c r="G354" s="494">
        <f ca="1">NOW()</f>
        <v>45994.739222569442</v>
      </c>
      <c r="H354" s="494"/>
      <c r="I354" s="494"/>
      <c r="J354" s="494"/>
      <c r="K354" s="494"/>
    </row>
    <row r="358" spans="1:11">
      <c r="G358" s="112"/>
    </row>
    <row r="360" spans="1:11">
      <c r="C360" s="111" t="s">
        <v>164</v>
      </c>
      <c r="F360" s="495" t="s">
        <v>165</v>
      </c>
      <c r="G360" s="495"/>
      <c r="H360" s="495"/>
      <c r="I360" s="495"/>
    </row>
    <row r="363" spans="1:11">
      <c r="A363" s="111" t="s">
        <v>153</v>
      </c>
      <c r="C363" t="str">
        <f>IF(VLOOKUP(K366,NOTAS!$D$14:$P$60,2,FALSE)="","",VLOOKUP(K366,NOTAS!$D$14:$P$60,2,FALSE))</f>
        <v>DUEÑAS CALDERON LEONIDAS NICOLAI</v>
      </c>
    </row>
    <row r="364" spans="1:11">
      <c r="A364" s="111" t="s">
        <v>154</v>
      </c>
      <c r="C364" t="str">
        <f>NOTAS!$B$14&amp; " "&amp;NOTAS!$B$15</f>
        <v>INICIAL II A</v>
      </c>
      <c r="F364" s="111"/>
      <c r="G364" s="116"/>
      <c r="H364" s="117"/>
      <c r="I364" s="118"/>
      <c r="J364" s="118"/>
      <c r="K364" s="117"/>
    </row>
    <row r="365" spans="1:11">
      <c r="A365" s="111" t="s">
        <v>6</v>
      </c>
      <c r="C365" t="str">
        <f>NOTAS!$B$18</f>
        <v>2025-2026 MATUTINA</v>
      </c>
      <c r="H365" s="117"/>
      <c r="I365" s="118"/>
      <c r="J365" s="118"/>
      <c r="K365" s="117"/>
    </row>
    <row r="366" spans="1:11" ht="15" thickBot="1">
      <c r="A366" s="486" t="s">
        <v>167</v>
      </c>
      <c r="B366" s="486"/>
      <c r="I366" s="114" t="s">
        <v>74</v>
      </c>
      <c r="K366" s="121">
        <v>11</v>
      </c>
    </row>
    <row r="367" spans="1:11">
      <c r="A367" s="482" t="s">
        <v>133</v>
      </c>
      <c r="B367" s="483"/>
      <c r="C367" s="483"/>
      <c r="D367" s="483"/>
      <c r="E367" s="483"/>
      <c r="F367" s="484"/>
      <c r="G367" s="485" t="s">
        <v>141</v>
      </c>
      <c r="H367" s="483"/>
      <c r="I367" s="485" t="s">
        <v>141</v>
      </c>
      <c r="J367" s="483"/>
      <c r="K367" s="483"/>
    </row>
    <row r="368" spans="1:11">
      <c r="A368" s="141" t="str">
        <f>IF('TRI-1C'!$G$10="","",'TRI-1C'!$G$10)</f>
        <v>IDENTIDAD Y AUTONOMÍA</v>
      </c>
      <c r="B368" s="142"/>
      <c r="C368" s="142"/>
      <c r="D368" s="143"/>
      <c r="E368" s="144"/>
      <c r="F368" s="145"/>
      <c r="G368" s="146" t="str">
        <f>IF(A368="","",VLOOKUP(K366,'TRI-1C'!$B$18:$FH$61,24,FALSE))</f>
        <v>A-</v>
      </c>
      <c r="H368" s="144"/>
      <c r="I368" s="187" t="str">
        <f>IF(G368="","",G368)</f>
        <v>A-</v>
      </c>
      <c r="J368" s="166"/>
      <c r="K368" s="145"/>
    </row>
    <row r="369" spans="1:11">
      <c r="A369" s="147" t="str">
        <f>IF('TRI-1C'!$Z$10="","",'TRI-1C'!$Z$10)</f>
        <v>CONVIVENCIA</v>
      </c>
      <c r="B369" s="139"/>
      <c r="C369" s="139"/>
      <c r="F369" s="123"/>
      <c r="G369" s="124" t="str">
        <f>IF(A369="","",VLOOKUP(K366,'TRI-1C'!$B$18:$FH$61,40,FALSE))</f>
        <v>B-</v>
      </c>
      <c r="I369" s="170" t="str">
        <f t="shared" ref="I369:I383" si="10">IF(G369="","",G369)</f>
        <v>B-</v>
      </c>
      <c r="J369" s="167"/>
      <c r="K369" s="128"/>
    </row>
    <row r="370" spans="1:11">
      <c r="A370" s="148" t="str">
        <f>IF('TRI-1C'!$AP$10="","",'TRI-1C'!$AP$10)</f>
        <v>RELACIONES CON EL MEDIO NATURAL Y CULTURAL</v>
      </c>
      <c r="B370" s="149"/>
      <c r="C370" s="149"/>
      <c r="D370" s="150"/>
      <c r="E370" s="150"/>
      <c r="F370" s="126"/>
      <c r="G370" s="122" t="str">
        <f>IF(A370="","",VLOOKUP(K366,'TRI-1C'!$B$18:$FH$61,61,FALSE))</f>
        <v>B-</v>
      </c>
      <c r="H370" s="150"/>
      <c r="I370" s="171" t="str">
        <f t="shared" si="10"/>
        <v>B-</v>
      </c>
      <c r="J370" s="168"/>
      <c r="K370" s="126"/>
    </row>
    <row r="371" spans="1:11">
      <c r="A371" s="147" t="str">
        <f>IF('TRI-1C'!$BK$10="","",'TRI-1C'!$BK$10)</f>
        <v>RELACIONES LOGICAS MATEMATICAS</v>
      </c>
      <c r="B371" s="139"/>
      <c r="C371" s="139"/>
      <c r="F371" s="128"/>
      <c r="G371" s="124" t="str">
        <f>IF(A371="","",VLOOKUP(K366,'TRI-1C'!$B$18:$FH$61,84,FALSE))</f>
        <v>A+</v>
      </c>
      <c r="I371" s="170" t="str">
        <f t="shared" si="10"/>
        <v>A+</v>
      </c>
      <c r="J371" s="167"/>
      <c r="K371" s="128"/>
    </row>
    <row r="372" spans="1:11">
      <c r="A372" s="148" t="str">
        <f>IF('TRI-1C'!$CH$10="","",'TRI-1C'!$CH$10)</f>
        <v>COMPRENSIÓN Y EXPRESION DEL LENGUAJE</v>
      </c>
      <c r="B372" s="149"/>
      <c r="C372" s="149"/>
      <c r="D372" s="150"/>
      <c r="E372" s="150"/>
      <c r="F372" s="126"/>
      <c r="G372" s="122" t="str">
        <f>IF(A372="","",VLOOKUP(K366,'TRI-1C'!$B$18:$FH$61,106,FALSE))</f>
        <v>A+</v>
      </c>
      <c r="H372" s="150"/>
      <c r="I372" s="171" t="str">
        <f t="shared" si="10"/>
        <v>A+</v>
      </c>
      <c r="J372" s="168"/>
      <c r="K372" s="126"/>
    </row>
    <row r="373" spans="1:11">
      <c r="A373" s="147" t="str">
        <f>IF('TRI-1C'!$DD$10="","",'TRI-1C'!$DD$10)</f>
        <v>EXPRESIÓN ARTISTICA</v>
      </c>
      <c r="B373" s="139"/>
      <c r="C373" s="139"/>
      <c r="F373" s="128"/>
      <c r="G373" s="124" t="str">
        <f>IF(A373="","",VLOOKUP(K366,'TRI-1C'!$B$18:$FH$61,118,FALSE))</f>
        <v>A+</v>
      </c>
      <c r="I373" s="170" t="str">
        <f t="shared" si="10"/>
        <v>A+</v>
      </c>
      <c r="J373" s="167"/>
      <c r="K373" s="128"/>
    </row>
    <row r="374" spans="1:11">
      <c r="A374" s="148" t="str">
        <f>IF('TRI-1C'!$DP$10="","",'TRI-1C'!$DP$10)</f>
        <v>EXPRESION CORPORAL Y MOTRICIDAD</v>
      </c>
      <c r="B374" s="149"/>
      <c r="C374" s="149"/>
      <c r="D374" s="150"/>
      <c r="E374" s="150"/>
      <c r="F374" s="126"/>
      <c r="G374" s="122" t="str">
        <f>IF(A374="","",VLOOKUP(K366,'TRI-1C'!$B$18:$FH$61,147,FALSE))</f>
        <v>A+</v>
      </c>
      <c r="H374" s="150"/>
      <c r="I374" s="171" t="str">
        <f t="shared" si="10"/>
        <v>A+</v>
      </c>
      <c r="J374" s="168"/>
      <c r="K374" s="126"/>
    </row>
    <row r="375" spans="1:11">
      <c r="A375" s="147" t="str">
        <f>IF('TRI-1C'!$CK$10="","",'TRI-1C'!$CK$10)</f>
        <v/>
      </c>
      <c r="B375" s="139"/>
      <c r="C375" s="139"/>
      <c r="F375" s="123"/>
      <c r="G375" s="124" t="str">
        <f>IF(A375="","",VLOOKUP(K366,'TRI-1C'!$B$18:$FH$61,90,FALSE))</f>
        <v/>
      </c>
      <c r="I375" s="170" t="str">
        <f t="shared" si="10"/>
        <v/>
      </c>
      <c r="J375" s="167"/>
      <c r="K375" s="128"/>
    </row>
    <row r="376" spans="1:11">
      <c r="A376" s="148" t="str">
        <f>IF('TRI-1C'!$CN$10="","",'TRI-1C'!$CN$10)</f>
        <v/>
      </c>
      <c r="B376" s="149"/>
      <c r="C376" s="149"/>
      <c r="D376" s="150"/>
      <c r="E376" s="150"/>
      <c r="F376" s="126"/>
      <c r="G376" s="122" t="str">
        <f>IF(A376="","",VLOOKUP(K366,'TRI-1C'!$B$18:$FH$61,92,FALSE))</f>
        <v/>
      </c>
      <c r="H376" s="150"/>
      <c r="I376" s="171" t="str">
        <f t="shared" si="10"/>
        <v/>
      </c>
      <c r="J376" s="168"/>
      <c r="K376" s="126"/>
    </row>
    <row r="377" spans="1:11">
      <c r="A377" s="147" t="str">
        <f>IF('TRI-1C'!$CP$10="","",'TRI-1C'!$CP$10)</f>
        <v/>
      </c>
      <c r="B377" s="139"/>
      <c r="C377" s="139"/>
      <c r="F377" s="128"/>
      <c r="G377" s="124" t="str">
        <f>IF(A377="","",VLOOKUP(K366,'TRI-1C'!$B$18:$FH$61,98,FALSE))</f>
        <v/>
      </c>
      <c r="I377" s="170" t="str">
        <f t="shared" si="10"/>
        <v/>
      </c>
      <c r="J377" s="167"/>
      <c r="K377" s="128"/>
    </row>
    <row r="378" spans="1:11">
      <c r="A378" s="148" t="str">
        <f>IF('TRI-1C'!$CV$10="","",'TRI-1C'!$CV$10)</f>
        <v/>
      </c>
      <c r="B378" s="149"/>
      <c r="C378" s="149"/>
      <c r="D378" s="150"/>
      <c r="E378" s="150"/>
      <c r="F378" s="126"/>
      <c r="G378" s="122" t="str">
        <f>IF(A378="","",VLOOKUP(K366,'TRI-1C'!$B$18:$FH$61,100,FALSE))</f>
        <v/>
      </c>
      <c r="H378" s="150"/>
      <c r="I378" s="171" t="str">
        <f t="shared" si="10"/>
        <v/>
      </c>
      <c r="J378" s="168"/>
      <c r="K378" s="126"/>
    </row>
    <row r="379" spans="1:11">
      <c r="A379" s="147" t="str">
        <f>IF('TRI-1C'!$CX$10="","",'TRI-1C'!$CX$10)</f>
        <v/>
      </c>
      <c r="B379" s="139"/>
      <c r="C379" s="139"/>
      <c r="F379" s="128"/>
      <c r="G379" s="124" t="str">
        <f>IF(A379="","",VLOOKUP(K366,'TRI-1C'!$B$18:$FH$61,103,FALSE))</f>
        <v/>
      </c>
      <c r="I379" s="170" t="str">
        <f t="shared" si="10"/>
        <v/>
      </c>
      <c r="J379" s="167"/>
      <c r="K379" s="128"/>
    </row>
    <row r="380" spans="1:11">
      <c r="A380" s="148" t="str">
        <f>IF('TRI-1C'!$DB$10="","",'TRI-1C'!$DB$10)</f>
        <v/>
      </c>
      <c r="B380" s="149"/>
      <c r="C380" s="149"/>
      <c r="D380" s="150"/>
      <c r="E380" s="150"/>
      <c r="F380" s="126"/>
      <c r="G380" s="122" t="str">
        <f>IF(A380="","",VLOOKUP(K366,'TRI-1C'!$B$18:$FH$61,108,FALSE))</f>
        <v/>
      </c>
      <c r="H380" s="150"/>
      <c r="I380" s="171" t="str">
        <f t="shared" si="10"/>
        <v/>
      </c>
      <c r="J380" s="168"/>
      <c r="K380" s="126"/>
    </row>
    <row r="381" spans="1:11">
      <c r="A381" s="147" t="str">
        <f>IF('TRI-1C'!$DF$10="","",'TRI-1C'!$DF$10)</f>
        <v/>
      </c>
      <c r="B381" s="139"/>
      <c r="C381" s="139"/>
      <c r="F381" s="128"/>
      <c r="G381" s="124" t="str">
        <f>IF(A381="","",VLOOKUP(K366,'TRI-1C'!$B$18:$FH$61,111,FALSE))</f>
        <v/>
      </c>
      <c r="I381" s="170" t="str">
        <f t="shared" si="10"/>
        <v/>
      </c>
      <c r="J381" s="167"/>
      <c r="K381" s="128"/>
    </row>
    <row r="382" spans="1:11">
      <c r="A382" s="148" t="str">
        <f>IF('TRI-1C'!$DI$10="","",'TRI-1C'!$DI$10)</f>
        <v/>
      </c>
      <c r="B382" s="149"/>
      <c r="C382" s="149"/>
      <c r="D382" s="150"/>
      <c r="E382" s="150"/>
      <c r="F382" s="126"/>
      <c r="G382" s="122" t="str">
        <f>IF(A382="","",VLOOKUP(K366,'TRI-1C'!$B$18:$FH$61,114,FALSE))</f>
        <v/>
      </c>
      <c r="H382" s="150"/>
      <c r="I382" s="171" t="str">
        <f t="shared" si="10"/>
        <v/>
      </c>
      <c r="J382" s="168"/>
      <c r="K382" s="126"/>
    </row>
    <row r="383" spans="1:11">
      <c r="A383" s="151"/>
      <c r="B383" s="129"/>
      <c r="C383" s="129"/>
      <c r="D383" s="130"/>
      <c r="E383" s="130"/>
      <c r="F383" s="131"/>
      <c r="G383" s="132"/>
      <c r="H383" s="130"/>
      <c r="I383" s="172" t="str">
        <f t="shared" si="10"/>
        <v/>
      </c>
      <c r="J383" s="169"/>
      <c r="K383" s="131"/>
    </row>
    <row r="384" spans="1:11">
      <c r="A384" s="134"/>
      <c r="B384" s="134"/>
      <c r="C384" s="134"/>
      <c r="D384" s="134"/>
      <c r="E384" s="134"/>
      <c r="F384" s="140"/>
      <c r="G384" s="191"/>
      <c r="H384" s="191"/>
      <c r="I384" s="190"/>
      <c r="J384" s="190"/>
      <c r="K384" s="190"/>
    </row>
    <row r="385" spans="1:11">
      <c r="A385" s="487" t="s">
        <v>156</v>
      </c>
      <c r="B385" s="488"/>
      <c r="C385" s="135" t="s">
        <v>157</v>
      </c>
      <c r="F385" s="189"/>
      <c r="G385" s="189"/>
      <c r="H385" s="189"/>
      <c r="I385" s="189"/>
      <c r="J385" s="189"/>
      <c r="K385" s="189"/>
    </row>
    <row r="386" spans="1:11">
      <c r="A386" s="489" t="s">
        <v>158</v>
      </c>
      <c r="B386" s="490"/>
      <c r="C386" s="136" t="str">
        <f>VLOOKUP(K366,'TRI-1C'!$B$18:$FH$61,160,FALSE)</f>
        <v>A-</v>
      </c>
      <c r="E386" s="189"/>
      <c r="F386" s="189"/>
      <c r="G386" s="189"/>
      <c r="H386" s="189"/>
      <c r="I386" s="189"/>
      <c r="J386" s="189"/>
      <c r="K386" s="189"/>
    </row>
    <row r="387" spans="1:11">
      <c r="A387" s="491" t="s">
        <v>159</v>
      </c>
      <c r="B387" s="492"/>
      <c r="C387" s="493"/>
      <c r="E387" s="189"/>
      <c r="F387" s="189"/>
      <c r="G387" s="189"/>
      <c r="H387" s="189"/>
      <c r="I387" s="189"/>
      <c r="J387" s="189"/>
      <c r="K387" s="189"/>
    </row>
    <row r="388" spans="1:11">
      <c r="A388" s="137" t="s">
        <v>160</v>
      </c>
      <c r="B388" s="138"/>
      <c r="C388" s="188" t="str">
        <f>VLOOKUP(K366,'TRI-1C'!$B$18:$FH$61,161,FALSE)</f>
        <v/>
      </c>
      <c r="E388" s="189"/>
    </row>
    <row r="389" spans="1:11">
      <c r="A389" s="137" t="s">
        <v>161</v>
      </c>
      <c r="B389" s="138"/>
      <c r="C389" s="188" t="str">
        <f>VLOOKUP(K366,'TRI-1C'!$B$18:$FH$61,162,FALSE)</f>
        <v/>
      </c>
      <c r="E389" s="189"/>
      <c r="F389" s="189"/>
      <c r="G389" s="189"/>
      <c r="H389" s="189"/>
      <c r="I389" s="189"/>
      <c r="J389" s="189"/>
      <c r="K389" s="189"/>
    </row>
    <row r="390" spans="1:11">
      <c r="A390" s="480" t="s">
        <v>163</v>
      </c>
      <c r="B390" s="481"/>
      <c r="C390" s="188">
        <f>VLOOKUP(K366,'TRI-1C'!$B$18:$FH$61,163,FALSE)</f>
        <v>5</v>
      </c>
      <c r="F390" s="114" t="s">
        <v>162</v>
      </c>
      <c r="G390" s="494">
        <f ca="1">NOW()</f>
        <v>45994.739222569442</v>
      </c>
      <c r="H390" s="494"/>
      <c r="I390" s="494"/>
      <c r="J390" s="494"/>
      <c r="K390" s="494"/>
    </row>
    <row r="394" spans="1:11">
      <c r="G394" s="112"/>
    </row>
    <row r="396" spans="1:11">
      <c r="C396" s="111" t="s">
        <v>164</v>
      </c>
      <c r="F396" s="495" t="s">
        <v>165</v>
      </c>
      <c r="G396" s="495"/>
      <c r="H396" s="495"/>
      <c r="I396" s="495"/>
    </row>
    <row r="399" spans="1:11">
      <c r="A399" s="111" t="s">
        <v>153</v>
      </c>
      <c r="C399" t="str">
        <f>IF(VLOOKUP(K402,NOTAS!$D$14:$P$60,2,FALSE)="","",VLOOKUP(K402,NOTAS!$D$14:$P$60,2,FALSE))</f>
        <v>GOMEZ CELI ELIAM LEVIT</v>
      </c>
    </row>
    <row r="400" spans="1:11">
      <c r="A400" s="111" t="s">
        <v>154</v>
      </c>
      <c r="C400" t="str">
        <f>NOTAS!$B$14&amp; " "&amp;NOTAS!$B$15</f>
        <v>INICIAL II A</v>
      </c>
      <c r="F400" s="111"/>
      <c r="G400" s="116"/>
      <c r="H400" s="117"/>
      <c r="I400" s="118"/>
      <c r="J400" s="118"/>
      <c r="K400" s="117"/>
    </row>
    <row r="401" spans="1:11">
      <c r="A401" s="111" t="s">
        <v>6</v>
      </c>
      <c r="C401" t="str">
        <f>NOTAS!$B$18</f>
        <v>2025-2026 MATUTINA</v>
      </c>
      <c r="H401" s="117"/>
      <c r="I401" s="118"/>
      <c r="J401" s="118"/>
      <c r="K401" s="117"/>
    </row>
    <row r="402" spans="1:11" ht="15" thickBot="1">
      <c r="A402" s="486" t="s">
        <v>167</v>
      </c>
      <c r="B402" s="486"/>
      <c r="I402" s="114" t="s">
        <v>74</v>
      </c>
      <c r="K402" s="121">
        <v>12</v>
      </c>
    </row>
    <row r="403" spans="1:11">
      <c r="A403" s="482" t="s">
        <v>133</v>
      </c>
      <c r="B403" s="483"/>
      <c r="C403" s="483"/>
      <c r="D403" s="483"/>
      <c r="E403" s="483"/>
      <c r="F403" s="484"/>
      <c r="G403" s="485" t="s">
        <v>141</v>
      </c>
      <c r="H403" s="483"/>
      <c r="I403" s="485" t="s">
        <v>141</v>
      </c>
      <c r="J403" s="483"/>
      <c r="K403" s="483"/>
    </row>
    <row r="404" spans="1:11">
      <c r="A404" s="141" t="str">
        <f>IF('TRI-1C'!$G$10="","",'TRI-1C'!$G$10)</f>
        <v>IDENTIDAD Y AUTONOMÍA</v>
      </c>
      <c r="B404" s="142"/>
      <c r="C404" s="142"/>
      <c r="D404" s="143"/>
      <c r="E404" s="144"/>
      <c r="F404" s="145"/>
      <c r="G404" s="146" t="str">
        <f>IF(A404="","",VLOOKUP(K402,'TRI-1C'!$B$18:$FH$61,24,FALSE))</f>
        <v>A-</v>
      </c>
      <c r="H404" s="144"/>
      <c r="I404" s="187" t="str">
        <f>IF(G404="","",G404)</f>
        <v>A-</v>
      </c>
      <c r="J404" s="166"/>
      <c r="K404" s="145"/>
    </row>
    <row r="405" spans="1:11">
      <c r="A405" s="147" t="str">
        <f>IF('TRI-1C'!$Z$10="","",'TRI-1C'!$Z$10)</f>
        <v>CONVIVENCIA</v>
      </c>
      <c r="B405" s="139"/>
      <c r="C405" s="139"/>
      <c r="F405" s="123"/>
      <c r="G405" s="124" t="str">
        <f>IF(A405="","",VLOOKUP(K402,'TRI-1C'!$B$18:$FH$61,40,FALSE))</f>
        <v>A+</v>
      </c>
      <c r="I405" s="170" t="str">
        <f t="shared" ref="I405:I419" si="11">IF(G405="","",G405)</f>
        <v>A+</v>
      </c>
      <c r="J405" s="167"/>
      <c r="K405" s="128"/>
    </row>
    <row r="406" spans="1:11">
      <c r="A406" s="148" t="str">
        <f>IF('TRI-1C'!$AP$10="","",'TRI-1C'!$AP$10)</f>
        <v>RELACIONES CON EL MEDIO NATURAL Y CULTURAL</v>
      </c>
      <c r="B406" s="149"/>
      <c r="C406" s="149"/>
      <c r="D406" s="150"/>
      <c r="E406" s="150"/>
      <c r="F406" s="126"/>
      <c r="G406" s="122" t="str">
        <f>IF(A406="","",VLOOKUP(K402,'TRI-1C'!$B$18:$FH$61,61,FALSE))</f>
        <v>A+</v>
      </c>
      <c r="H406" s="150"/>
      <c r="I406" s="171" t="str">
        <f t="shared" si="11"/>
        <v>A+</v>
      </c>
      <c r="J406" s="168"/>
      <c r="K406" s="126"/>
    </row>
    <row r="407" spans="1:11">
      <c r="A407" s="147" t="str">
        <f>IF('TRI-1C'!$BK$10="","",'TRI-1C'!$BK$10)</f>
        <v>RELACIONES LOGICAS MATEMATICAS</v>
      </c>
      <c r="B407" s="139"/>
      <c r="C407" s="139"/>
      <c r="F407" s="128"/>
      <c r="G407" s="124" t="str">
        <f>IF(A407="","",VLOOKUP(K402,'TRI-1C'!$B$18:$FH$61,84,FALSE))</f>
        <v>A+</v>
      </c>
      <c r="I407" s="170" t="str">
        <f t="shared" si="11"/>
        <v>A+</v>
      </c>
      <c r="J407" s="167"/>
      <c r="K407" s="128"/>
    </row>
    <row r="408" spans="1:11">
      <c r="A408" s="148" t="str">
        <f>IF('TRI-1C'!$CH$10="","",'TRI-1C'!$CH$10)</f>
        <v>COMPRENSIÓN Y EXPRESION DEL LENGUAJE</v>
      </c>
      <c r="B408" s="149"/>
      <c r="C408" s="149"/>
      <c r="D408" s="150"/>
      <c r="E408" s="150"/>
      <c r="F408" s="126"/>
      <c r="G408" s="122" t="str">
        <f>IF(A408="","",VLOOKUP(K402,'TRI-1C'!$B$18:$FH$61,106,FALSE))</f>
        <v>A+</v>
      </c>
      <c r="H408" s="150"/>
      <c r="I408" s="171" t="str">
        <f t="shared" si="11"/>
        <v>A+</v>
      </c>
      <c r="J408" s="168"/>
      <c r="K408" s="126"/>
    </row>
    <row r="409" spans="1:11">
      <c r="A409" s="147" t="str">
        <f>IF('TRI-1C'!$DD$10="","",'TRI-1C'!$DD$10)</f>
        <v>EXPRESIÓN ARTISTICA</v>
      </c>
      <c r="B409" s="139"/>
      <c r="C409" s="139"/>
      <c r="F409" s="128"/>
      <c r="G409" s="124" t="str">
        <f>IF(A409="","",VLOOKUP(K402,'TRI-1C'!$B$18:$FH$61,118,FALSE))</f>
        <v>B+</v>
      </c>
      <c r="I409" s="170" t="str">
        <f t="shared" si="11"/>
        <v>B+</v>
      </c>
      <c r="J409" s="167"/>
      <c r="K409" s="128"/>
    </row>
    <row r="410" spans="1:11">
      <c r="A410" s="148" t="str">
        <f>IF('TRI-1C'!$DP$10="","",'TRI-1C'!$DP$10)</f>
        <v>EXPRESION CORPORAL Y MOTRICIDAD</v>
      </c>
      <c r="B410" s="149"/>
      <c r="C410" s="149"/>
      <c r="D410" s="150"/>
      <c r="E410" s="150"/>
      <c r="F410" s="126"/>
      <c r="G410" s="122" t="str">
        <f>IF(A410="","",VLOOKUP(K402,'TRI-1C'!$B$18:$FH$61,147,FALSE))</f>
        <v>A+</v>
      </c>
      <c r="H410" s="150"/>
      <c r="I410" s="171" t="str">
        <f t="shared" si="11"/>
        <v>A+</v>
      </c>
      <c r="J410" s="168"/>
      <c r="K410" s="126"/>
    </row>
    <row r="411" spans="1:11">
      <c r="A411" s="147" t="str">
        <f>IF('TRI-1C'!$CK$10="","",'TRI-1C'!$CK$10)</f>
        <v/>
      </c>
      <c r="B411" s="139"/>
      <c r="C411" s="139"/>
      <c r="F411" s="123"/>
      <c r="G411" s="124" t="str">
        <f>IF(A411="","",VLOOKUP(K402,'TRI-1C'!$B$18:$FH$61,90,FALSE))</f>
        <v/>
      </c>
      <c r="I411" s="170" t="str">
        <f t="shared" si="11"/>
        <v/>
      </c>
      <c r="J411" s="167"/>
      <c r="K411" s="128"/>
    </row>
    <row r="412" spans="1:11">
      <c r="A412" s="148" t="str">
        <f>IF('TRI-1C'!$CN$10="","",'TRI-1C'!$CN$10)</f>
        <v/>
      </c>
      <c r="B412" s="149"/>
      <c r="C412" s="149"/>
      <c r="D412" s="150"/>
      <c r="E412" s="150"/>
      <c r="F412" s="126"/>
      <c r="G412" s="122" t="str">
        <f>IF(A412="","",VLOOKUP(K402,'TRI-1C'!$B$18:$FH$61,92,FALSE))</f>
        <v/>
      </c>
      <c r="H412" s="150"/>
      <c r="I412" s="171" t="str">
        <f t="shared" si="11"/>
        <v/>
      </c>
      <c r="J412" s="168"/>
      <c r="K412" s="126"/>
    </row>
    <row r="413" spans="1:11">
      <c r="A413" s="147" t="str">
        <f>IF('TRI-1C'!$CP$10="","",'TRI-1C'!$CP$10)</f>
        <v/>
      </c>
      <c r="B413" s="139"/>
      <c r="C413" s="139"/>
      <c r="F413" s="128"/>
      <c r="G413" s="124" t="str">
        <f>IF(A413="","",VLOOKUP(K402,'TRI-1C'!$B$18:$FH$61,98,FALSE))</f>
        <v/>
      </c>
      <c r="I413" s="170" t="str">
        <f t="shared" si="11"/>
        <v/>
      </c>
      <c r="J413" s="167"/>
      <c r="K413" s="128"/>
    </row>
    <row r="414" spans="1:11">
      <c r="A414" s="148" t="str">
        <f>IF('TRI-1C'!$CV$10="","",'TRI-1C'!$CV$10)</f>
        <v/>
      </c>
      <c r="B414" s="149"/>
      <c r="C414" s="149"/>
      <c r="D414" s="150"/>
      <c r="E414" s="150"/>
      <c r="F414" s="126"/>
      <c r="G414" s="122" t="str">
        <f>IF(A414="","",VLOOKUP(K402,'TRI-1C'!$B$18:$FH$61,100,FALSE))</f>
        <v/>
      </c>
      <c r="H414" s="150"/>
      <c r="I414" s="171" t="str">
        <f t="shared" si="11"/>
        <v/>
      </c>
      <c r="J414" s="168"/>
      <c r="K414" s="126"/>
    </row>
    <row r="415" spans="1:11">
      <c r="A415" s="147" t="str">
        <f>IF('TRI-1C'!$CX$10="","",'TRI-1C'!$CX$10)</f>
        <v/>
      </c>
      <c r="B415" s="139"/>
      <c r="C415" s="139"/>
      <c r="F415" s="128"/>
      <c r="G415" s="124" t="str">
        <f>IF(A415="","",VLOOKUP(K402,'TRI-1C'!$B$18:$FH$61,103,FALSE))</f>
        <v/>
      </c>
      <c r="I415" s="170" t="str">
        <f t="shared" si="11"/>
        <v/>
      </c>
      <c r="J415" s="167"/>
      <c r="K415" s="128"/>
    </row>
    <row r="416" spans="1:11">
      <c r="A416" s="148" t="str">
        <f>IF('TRI-1C'!$DB$10="","",'TRI-1C'!$DB$10)</f>
        <v/>
      </c>
      <c r="B416" s="149"/>
      <c r="C416" s="149"/>
      <c r="D416" s="150"/>
      <c r="E416" s="150"/>
      <c r="F416" s="126"/>
      <c r="G416" s="122" t="str">
        <f>IF(A416="","",VLOOKUP(K402,'TRI-1C'!$B$18:$FH$61,108,FALSE))</f>
        <v/>
      </c>
      <c r="H416" s="150"/>
      <c r="I416" s="171" t="str">
        <f t="shared" si="11"/>
        <v/>
      </c>
      <c r="J416" s="168"/>
      <c r="K416" s="126"/>
    </row>
    <row r="417" spans="1:11">
      <c r="A417" s="147" t="str">
        <f>IF('TRI-1C'!$DF$10="","",'TRI-1C'!$DF$10)</f>
        <v/>
      </c>
      <c r="B417" s="139"/>
      <c r="C417" s="139"/>
      <c r="F417" s="128"/>
      <c r="G417" s="124" t="str">
        <f>IF(A417="","",VLOOKUP(K402,'TRI-1C'!$B$18:$FH$61,111,FALSE))</f>
        <v/>
      </c>
      <c r="I417" s="170" t="str">
        <f t="shared" si="11"/>
        <v/>
      </c>
      <c r="J417" s="167"/>
      <c r="K417" s="128"/>
    </row>
    <row r="418" spans="1:11">
      <c r="A418" s="148" t="str">
        <f>IF('TRI-1C'!$DI$10="","",'TRI-1C'!$DI$10)</f>
        <v/>
      </c>
      <c r="B418" s="149"/>
      <c r="C418" s="149"/>
      <c r="D418" s="150"/>
      <c r="E418" s="150"/>
      <c r="F418" s="126"/>
      <c r="G418" s="122" t="str">
        <f>IF(A418="","",VLOOKUP(K402,'TRI-1C'!$B$18:$FH$61,114,FALSE))</f>
        <v/>
      </c>
      <c r="H418" s="150"/>
      <c r="I418" s="171" t="str">
        <f t="shared" si="11"/>
        <v/>
      </c>
      <c r="J418" s="168"/>
      <c r="K418" s="126"/>
    </row>
    <row r="419" spans="1:11">
      <c r="A419" s="151"/>
      <c r="B419" s="129"/>
      <c r="C419" s="129"/>
      <c r="D419" s="130"/>
      <c r="E419" s="130"/>
      <c r="F419" s="131"/>
      <c r="G419" s="132"/>
      <c r="H419" s="130"/>
      <c r="I419" s="172" t="str">
        <f t="shared" si="11"/>
        <v/>
      </c>
      <c r="J419" s="169"/>
      <c r="K419" s="131"/>
    </row>
    <row r="420" spans="1:11">
      <c r="A420" s="134"/>
      <c r="B420" s="134"/>
      <c r="C420" s="134"/>
      <c r="D420" s="134"/>
      <c r="E420" s="134"/>
      <c r="F420" s="140"/>
      <c r="G420" s="191"/>
      <c r="H420" s="191"/>
      <c r="I420" s="190"/>
      <c r="J420" s="190"/>
      <c r="K420" s="190"/>
    </row>
    <row r="421" spans="1:11">
      <c r="A421" s="487" t="s">
        <v>156</v>
      </c>
      <c r="B421" s="488"/>
      <c r="C421" s="135" t="s">
        <v>157</v>
      </c>
      <c r="F421" s="189"/>
      <c r="G421" s="189"/>
      <c r="H421" s="189"/>
      <c r="I421" s="189"/>
      <c r="J421" s="189"/>
      <c r="K421" s="189"/>
    </row>
    <row r="422" spans="1:11">
      <c r="A422" s="489" t="s">
        <v>158</v>
      </c>
      <c r="B422" s="490"/>
      <c r="C422" s="136" t="str">
        <f>VLOOKUP(K402,'TRI-1C'!$B$18:$FH$61,160,FALSE)</f>
        <v>A-</v>
      </c>
      <c r="E422" s="189"/>
      <c r="F422" s="189"/>
      <c r="G422" s="189"/>
      <c r="H422" s="189"/>
      <c r="I422" s="189"/>
      <c r="J422" s="189"/>
      <c r="K422" s="189"/>
    </row>
    <row r="423" spans="1:11">
      <c r="A423" s="491" t="s">
        <v>159</v>
      </c>
      <c r="B423" s="492"/>
      <c r="C423" s="493"/>
      <c r="E423" s="189"/>
      <c r="F423" s="189"/>
      <c r="G423" s="189"/>
      <c r="H423" s="189"/>
      <c r="I423" s="189"/>
      <c r="J423" s="189"/>
      <c r="K423" s="189"/>
    </row>
    <row r="424" spans="1:11">
      <c r="A424" s="137" t="s">
        <v>160</v>
      </c>
      <c r="B424" s="138"/>
      <c r="C424" s="188" t="str">
        <f>VLOOKUP(K402,'TRI-1C'!$B$18:$FH$61,161,FALSE)</f>
        <v/>
      </c>
      <c r="E424" s="189"/>
    </row>
    <row r="425" spans="1:11">
      <c r="A425" s="137" t="s">
        <v>161</v>
      </c>
      <c r="B425" s="138"/>
      <c r="C425" s="188" t="str">
        <f>VLOOKUP(K402,'TRI-1C'!$B$18:$FH$61,162,FALSE)</f>
        <v/>
      </c>
      <c r="E425" s="189"/>
      <c r="F425" s="189"/>
      <c r="G425" s="189"/>
      <c r="H425" s="189"/>
      <c r="I425" s="189"/>
      <c r="J425" s="189"/>
      <c r="K425" s="189"/>
    </row>
    <row r="426" spans="1:11">
      <c r="A426" s="480" t="s">
        <v>163</v>
      </c>
      <c r="B426" s="481"/>
      <c r="C426" s="188">
        <f>VLOOKUP(K402,'TRI-1C'!$B$18:$FH$61,163,FALSE)</f>
        <v>0</v>
      </c>
      <c r="F426" s="114" t="s">
        <v>162</v>
      </c>
      <c r="G426" s="494">
        <f ca="1">NOW()</f>
        <v>45994.739222569442</v>
      </c>
      <c r="H426" s="494"/>
      <c r="I426" s="494"/>
      <c r="J426" s="494"/>
      <c r="K426" s="494"/>
    </row>
    <row r="430" spans="1:11">
      <c r="G430" s="112"/>
    </row>
    <row r="432" spans="1:11">
      <c r="C432" s="111" t="s">
        <v>164</v>
      </c>
      <c r="F432" s="495" t="s">
        <v>165</v>
      </c>
      <c r="G432" s="495"/>
      <c r="H432" s="495"/>
      <c r="I432" s="495"/>
    </row>
    <row r="435" spans="1:11">
      <c r="A435" s="111" t="s">
        <v>153</v>
      </c>
      <c r="C435" t="str">
        <f>IF(VLOOKUP(K438,NOTAS!$D$14:$P$60,2,FALSE)="","",VLOOKUP(K438,NOTAS!$D$14:$P$60,2,FALSE))</f>
        <v>GUILLEN ABRIL JEOVANNY EMMANUEL</v>
      </c>
    </row>
    <row r="436" spans="1:11">
      <c r="A436" s="111" t="s">
        <v>154</v>
      </c>
      <c r="C436" t="str">
        <f>NOTAS!$B$14&amp; " "&amp;NOTAS!$B$15</f>
        <v>INICIAL II A</v>
      </c>
      <c r="F436" s="111"/>
      <c r="G436" s="116"/>
      <c r="H436" s="117"/>
      <c r="I436" s="118"/>
      <c r="J436" s="118"/>
      <c r="K436" s="117"/>
    </row>
    <row r="437" spans="1:11">
      <c r="A437" s="111" t="s">
        <v>6</v>
      </c>
      <c r="C437" t="str">
        <f>NOTAS!$B$18</f>
        <v>2025-2026 MATUTINA</v>
      </c>
      <c r="H437" s="117"/>
      <c r="I437" s="118"/>
      <c r="J437" s="118"/>
      <c r="K437" s="117"/>
    </row>
    <row r="438" spans="1:11" ht="15" thickBot="1">
      <c r="A438" s="486" t="s">
        <v>167</v>
      </c>
      <c r="B438" s="486"/>
      <c r="I438" s="114" t="s">
        <v>74</v>
      </c>
      <c r="K438" s="121">
        <v>13</v>
      </c>
    </row>
    <row r="439" spans="1:11">
      <c r="A439" s="482" t="s">
        <v>133</v>
      </c>
      <c r="B439" s="483"/>
      <c r="C439" s="483"/>
      <c r="D439" s="483"/>
      <c r="E439" s="483"/>
      <c r="F439" s="484"/>
      <c r="G439" s="485" t="s">
        <v>141</v>
      </c>
      <c r="H439" s="483"/>
      <c r="I439" s="485" t="s">
        <v>141</v>
      </c>
      <c r="J439" s="483"/>
      <c r="K439" s="483"/>
    </row>
    <row r="440" spans="1:11">
      <c r="A440" s="141" t="str">
        <f>IF('TRI-1C'!$G$10="","",'TRI-1C'!$G$10)</f>
        <v>IDENTIDAD Y AUTONOMÍA</v>
      </c>
      <c r="B440" s="142"/>
      <c r="C440" s="142"/>
      <c r="D440" s="143"/>
      <c r="E440" s="144"/>
      <c r="F440" s="145"/>
      <c r="G440" s="146" t="str">
        <f>IF(A440="","",VLOOKUP(K438,'TRI-1C'!$B$18:$FH$61,24,FALSE))</f>
        <v>A+</v>
      </c>
      <c r="H440" s="144"/>
      <c r="I440" s="187" t="str">
        <f>IF(G440="","",G440)</f>
        <v>A+</v>
      </c>
      <c r="J440" s="166"/>
      <c r="K440" s="145"/>
    </row>
    <row r="441" spans="1:11">
      <c r="A441" s="147" t="str">
        <f>IF('TRI-1C'!$Z$10="","",'TRI-1C'!$Z$10)</f>
        <v>CONVIVENCIA</v>
      </c>
      <c r="B441" s="139"/>
      <c r="C441" s="139"/>
      <c r="F441" s="123"/>
      <c r="G441" s="124" t="str">
        <f>IF(A441="","",VLOOKUP(K438,'TRI-1C'!$B$18:$FH$61,40,FALSE))</f>
        <v>A+</v>
      </c>
      <c r="I441" s="170" t="str">
        <f t="shared" ref="I441:I455" si="12">IF(G441="","",G441)</f>
        <v>A+</v>
      </c>
      <c r="J441" s="167"/>
      <c r="K441" s="128"/>
    </row>
    <row r="442" spans="1:11">
      <c r="A442" s="148" t="str">
        <f>IF('TRI-1C'!$AP$10="","",'TRI-1C'!$AP$10)</f>
        <v>RELACIONES CON EL MEDIO NATURAL Y CULTURAL</v>
      </c>
      <c r="B442" s="149"/>
      <c r="C442" s="149"/>
      <c r="D442" s="150"/>
      <c r="E442" s="150"/>
      <c r="F442" s="126"/>
      <c r="G442" s="122" t="str">
        <f>IF(A442="","",VLOOKUP(K438,'TRI-1C'!$B$18:$FH$61,61,FALSE))</f>
        <v>A+</v>
      </c>
      <c r="H442" s="150"/>
      <c r="I442" s="171" t="str">
        <f t="shared" si="12"/>
        <v>A+</v>
      </c>
      <c r="J442" s="168"/>
      <c r="K442" s="126"/>
    </row>
    <row r="443" spans="1:11">
      <c r="A443" s="147" t="str">
        <f>IF('TRI-1C'!$BK$10="","",'TRI-1C'!$BK$10)</f>
        <v>RELACIONES LOGICAS MATEMATICAS</v>
      </c>
      <c r="B443" s="139"/>
      <c r="C443" s="139"/>
      <c r="F443" s="128"/>
      <c r="G443" s="124" t="str">
        <f>IF(A443="","",VLOOKUP(K438,'TRI-1C'!$B$18:$FH$61,84,FALSE))</f>
        <v>A+</v>
      </c>
      <c r="I443" s="170" t="str">
        <f t="shared" si="12"/>
        <v>A+</v>
      </c>
      <c r="J443" s="167"/>
      <c r="K443" s="128"/>
    </row>
    <row r="444" spans="1:11">
      <c r="A444" s="148" t="str">
        <f>IF('TRI-1C'!$CH$10="","",'TRI-1C'!$CH$10)</f>
        <v>COMPRENSIÓN Y EXPRESION DEL LENGUAJE</v>
      </c>
      <c r="B444" s="149"/>
      <c r="C444" s="149"/>
      <c r="D444" s="150"/>
      <c r="E444" s="150"/>
      <c r="F444" s="126"/>
      <c r="G444" s="122" t="str">
        <f>IF(A444="","",VLOOKUP(K438,'TRI-1C'!$B$18:$FH$61,106,FALSE))</f>
        <v>A+</v>
      </c>
      <c r="H444" s="150"/>
      <c r="I444" s="171" t="str">
        <f t="shared" si="12"/>
        <v>A+</v>
      </c>
      <c r="J444" s="168"/>
      <c r="K444" s="126"/>
    </row>
    <row r="445" spans="1:11">
      <c r="A445" s="147" t="str">
        <f>IF('TRI-1C'!$DD$10="","",'TRI-1C'!$DD$10)</f>
        <v>EXPRESIÓN ARTISTICA</v>
      </c>
      <c r="B445" s="139"/>
      <c r="C445" s="139"/>
      <c r="F445" s="128"/>
      <c r="G445" s="124" t="str">
        <f>IF(A445="","",VLOOKUP(K438,'TRI-1C'!$B$18:$FH$61,118,FALSE))</f>
        <v>A+</v>
      </c>
      <c r="I445" s="170" t="str">
        <f t="shared" si="12"/>
        <v>A+</v>
      </c>
      <c r="J445" s="167"/>
      <c r="K445" s="128"/>
    </row>
    <row r="446" spans="1:11">
      <c r="A446" s="148" t="str">
        <f>IF('TRI-1C'!$DP$10="","",'TRI-1C'!$DP$10)</f>
        <v>EXPRESION CORPORAL Y MOTRICIDAD</v>
      </c>
      <c r="B446" s="149"/>
      <c r="C446" s="149"/>
      <c r="D446" s="150"/>
      <c r="E446" s="150"/>
      <c r="F446" s="126"/>
      <c r="G446" s="122" t="str">
        <f>IF(A446="","",VLOOKUP(K438,'TRI-1C'!$B$18:$FH$61,147,FALSE))</f>
        <v>A+</v>
      </c>
      <c r="H446" s="150"/>
      <c r="I446" s="171" t="str">
        <f t="shared" si="12"/>
        <v>A+</v>
      </c>
      <c r="J446" s="168"/>
      <c r="K446" s="126"/>
    </row>
    <row r="447" spans="1:11">
      <c r="A447" s="147" t="str">
        <f>IF('TRI-1C'!$CK$10="","",'TRI-1C'!$CK$10)</f>
        <v/>
      </c>
      <c r="B447" s="139"/>
      <c r="C447" s="139"/>
      <c r="F447" s="123"/>
      <c r="G447" s="124" t="str">
        <f>IF(A447="","",VLOOKUP(K438,'TRI-1C'!$B$18:$FH$61,90,FALSE))</f>
        <v/>
      </c>
      <c r="I447" s="170" t="str">
        <f t="shared" si="12"/>
        <v/>
      </c>
      <c r="J447" s="167"/>
      <c r="K447" s="128"/>
    </row>
    <row r="448" spans="1:11">
      <c r="A448" s="148" t="str">
        <f>IF('TRI-1C'!$CN$10="","",'TRI-1C'!$CN$10)</f>
        <v/>
      </c>
      <c r="B448" s="149"/>
      <c r="C448" s="149"/>
      <c r="D448" s="150"/>
      <c r="E448" s="150"/>
      <c r="F448" s="126"/>
      <c r="G448" s="122" t="str">
        <f>IF(A448="","",VLOOKUP(K438,'TRI-1C'!$B$18:$FH$61,92,FALSE))</f>
        <v/>
      </c>
      <c r="H448" s="150"/>
      <c r="I448" s="171" t="str">
        <f t="shared" si="12"/>
        <v/>
      </c>
      <c r="J448" s="168"/>
      <c r="K448" s="126"/>
    </row>
    <row r="449" spans="1:11">
      <c r="A449" s="147" t="str">
        <f>IF('TRI-1C'!$CP$10="","",'TRI-1C'!$CP$10)</f>
        <v/>
      </c>
      <c r="B449" s="139"/>
      <c r="C449" s="139"/>
      <c r="F449" s="128"/>
      <c r="G449" s="124" t="str">
        <f>IF(A449="","",VLOOKUP(K438,'TRI-1C'!$B$18:$FH$61,98,FALSE))</f>
        <v/>
      </c>
      <c r="I449" s="170" t="str">
        <f t="shared" si="12"/>
        <v/>
      </c>
      <c r="J449" s="167"/>
      <c r="K449" s="128"/>
    </row>
    <row r="450" spans="1:11">
      <c r="A450" s="148" t="str">
        <f>IF('TRI-1C'!$CV$10="","",'TRI-1C'!$CV$10)</f>
        <v/>
      </c>
      <c r="B450" s="149"/>
      <c r="C450" s="149"/>
      <c r="D450" s="150"/>
      <c r="E450" s="150"/>
      <c r="F450" s="126"/>
      <c r="G450" s="122" t="str">
        <f>IF(A450="","",VLOOKUP(K438,'TRI-1C'!$B$18:$FH$61,100,FALSE))</f>
        <v/>
      </c>
      <c r="H450" s="150"/>
      <c r="I450" s="171" t="str">
        <f t="shared" si="12"/>
        <v/>
      </c>
      <c r="J450" s="168"/>
      <c r="K450" s="126"/>
    </row>
    <row r="451" spans="1:11">
      <c r="A451" s="147" t="str">
        <f>IF('TRI-1C'!$CX$10="","",'TRI-1C'!$CX$10)</f>
        <v/>
      </c>
      <c r="B451" s="139"/>
      <c r="C451" s="139"/>
      <c r="F451" s="128"/>
      <c r="G451" s="124" t="str">
        <f>IF(A451="","",VLOOKUP(K438,'TRI-1C'!$B$18:$FH$61,103,FALSE))</f>
        <v/>
      </c>
      <c r="I451" s="170" t="str">
        <f t="shared" si="12"/>
        <v/>
      </c>
      <c r="J451" s="167"/>
      <c r="K451" s="128"/>
    </row>
    <row r="452" spans="1:11">
      <c r="A452" s="148" t="str">
        <f>IF('TRI-1C'!$DB$10="","",'TRI-1C'!$DB$10)</f>
        <v/>
      </c>
      <c r="B452" s="149"/>
      <c r="C452" s="149"/>
      <c r="D452" s="150"/>
      <c r="E452" s="150"/>
      <c r="F452" s="126"/>
      <c r="G452" s="122" t="str">
        <f>IF(A452="","",VLOOKUP(K438,'TRI-1C'!$B$18:$FH$61,108,FALSE))</f>
        <v/>
      </c>
      <c r="H452" s="150"/>
      <c r="I452" s="171" t="str">
        <f t="shared" si="12"/>
        <v/>
      </c>
      <c r="J452" s="168"/>
      <c r="K452" s="126"/>
    </row>
    <row r="453" spans="1:11">
      <c r="A453" s="147" t="str">
        <f>IF('TRI-1C'!$DF$10="","",'TRI-1C'!$DF$10)</f>
        <v/>
      </c>
      <c r="B453" s="139"/>
      <c r="C453" s="139"/>
      <c r="F453" s="128"/>
      <c r="G453" s="124" t="str">
        <f>IF(A453="","",VLOOKUP(K438,'TRI-1C'!$B$18:$FH$61,111,FALSE))</f>
        <v/>
      </c>
      <c r="I453" s="170" t="str">
        <f t="shared" si="12"/>
        <v/>
      </c>
      <c r="J453" s="167"/>
      <c r="K453" s="128"/>
    </row>
    <row r="454" spans="1:11">
      <c r="A454" s="148" t="str">
        <f>IF('TRI-1C'!$DI$10="","",'TRI-1C'!$DI$10)</f>
        <v/>
      </c>
      <c r="B454" s="149"/>
      <c r="C454" s="149"/>
      <c r="D454" s="150"/>
      <c r="E454" s="150"/>
      <c r="F454" s="126"/>
      <c r="G454" s="122" t="str">
        <f>IF(A454="","",VLOOKUP(K438,'TRI-1C'!$B$18:$FH$61,114,FALSE))</f>
        <v/>
      </c>
      <c r="H454" s="150"/>
      <c r="I454" s="171" t="str">
        <f t="shared" si="12"/>
        <v/>
      </c>
      <c r="J454" s="168"/>
      <c r="K454" s="126"/>
    </row>
    <row r="455" spans="1:11">
      <c r="A455" s="151"/>
      <c r="B455" s="129"/>
      <c r="C455" s="129"/>
      <c r="D455" s="130"/>
      <c r="E455" s="130"/>
      <c r="F455" s="131"/>
      <c r="G455" s="132"/>
      <c r="H455" s="130"/>
      <c r="I455" s="172" t="str">
        <f t="shared" si="12"/>
        <v/>
      </c>
      <c r="J455" s="169"/>
      <c r="K455" s="131"/>
    </row>
    <row r="456" spans="1:11">
      <c r="A456" s="134"/>
      <c r="B456" s="134"/>
      <c r="C456" s="134"/>
      <c r="D456" s="134"/>
      <c r="E456" s="134"/>
      <c r="F456" s="140"/>
      <c r="G456" s="191"/>
      <c r="H456" s="191"/>
      <c r="I456" s="190"/>
      <c r="J456" s="190"/>
      <c r="K456" s="190"/>
    </row>
    <row r="457" spans="1:11">
      <c r="A457" s="487" t="s">
        <v>156</v>
      </c>
      <c r="B457" s="488"/>
      <c r="C457" s="135" t="s">
        <v>157</v>
      </c>
      <c r="F457" s="189"/>
      <c r="G457" s="189"/>
      <c r="H457" s="189"/>
      <c r="I457" s="189"/>
      <c r="J457" s="189"/>
      <c r="K457" s="189"/>
    </row>
    <row r="458" spans="1:11">
      <c r="A458" s="489" t="s">
        <v>158</v>
      </c>
      <c r="B458" s="490"/>
      <c r="C458" s="136" t="str">
        <f>VLOOKUP(K438,'TRI-1C'!$B$18:$FH$61,160,FALSE)</f>
        <v>A+</v>
      </c>
      <c r="E458" s="189"/>
      <c r="F458" s="189"/>
      <c r="G458" s="189"/>
      <c r="H458" s="189"/>
      <c r="I458" s="189"/>
      <c r="J458" s="189"/>
      <c r="K458" s="189"/>
    </row>
    <row r="459" spans="1:11">
      <c r="A459" s="491" t="s">
        <v>159</v>
      </c>
      <c r="B459" s="492"/>
      <c r="C459" s="493"/>
      <c r="E459" s="189"/>
      <c r="F459" s="189"/>
      <c r="G459" s="189"/>
      <c r="H459" s="189"/>
      <c r="I459" s="189"/>
      <c r="J459" s="189"/>
      <c r="K459" s="189"/>
    </row>
    <row r="460" spans="1:11">
      <c r="A460" s="137" t="s">
        <v>160</v>
      </c>
      <c r="B460" s="138"/>
      <c r="C460" s="188" t="str">
        <f>VLOOKUP(K438,'TRI-1C'!$B$18:$FH$61,161,FALSE)</f>
        <v/>
      </c>
      <c r="E460" s="189"/>
    </row>
    <row r="461" spans="1:11">
      <c r="A461" s="137" t="s">
        <v>161</v>
      </c>
      <c r="B461" s="138"/>
      <c r="C461" s="188" t="str">
        <f>VLOOKUP(K438,'TRI-1C'!$B$18:$FH$61,162,FALSE)</f>
        <v/>
      </c>
      <c r="E461" s="189"/>
      <c r="F461" s="189"/>
      <c r="G461" s="189"/>
      <c r="H461" s="189"/>
      <c r="I461" s="189"/>
      <c r="J461" s="189"/>
      <c r="K461" s="189"/>
    </row>
    <row r="462" spans="1:11">
      <c r="A462" s="480" t="s">
        <v>163</v>
      </c>
      <c r="B462" s="481"/>
      <c r="C462" s="188">
        <f>VLOOKUP(K438,'TRI-1C'!$B$18:$FH$61,163,FALSE)</f>
        <v>0</v>
      </c>
      <c r="F462" s="114" t="s">
        <v>162</v>
      </c>
      <c r="G462" s="494">
        <f ca="1">NOW()</f>
        <v>45994.739222569442</v>
      </c>
      <c r="H462" s="494"/>
      <c r="I462" s="494"/>
      <c r="J462" s="494"/>
      <c r="K462" s="494"/>
    </row>
    <row r="466" spans="1:11">
      <c r="G466" s="112"/>
    </row>
    <row r="468" spans="1:11">
      <c r="C468" s="111" t="s">
        <v>164</v>
      </c>
      <c r="F468" s="495" t="s">
        <v>165</v>
      </c>
      <c r="G468" s="495"/>
      <c r="H468" s="495"/>
      <c r="I468" s="495"/>
    </row>
    <row r="471" spans="1:11">
      <c r="A471" s="111" t="s">
        <v>153</v>
      </c>
      <c r="C471" t="str">
        <f>IF(VLOOKUP(K474,NOTAS!$D$14:$P$60,2,FALSE)="","",VLOOKUP(K474,NOTAS!$D$14:$P$60,2,FALSE))</f>
        <v>LOOR ROLDAN HEYDAN YADIEL</v>
      </c>
    </row>
    <row r="472" spans="1:11">
      <c r="A472" s="111" t="s">
        <v>154</v>
      </c>
      <c r="C472" t="str">
        <f>NOTAS!$B$14&amp; " "&amp;NOTAS!$B$15</f>
        <v>INICIAL II A</v>
      </c>
      <c r="F472" s="111"/>
      <c r="G472" s="116"/>
      <c r="H472" s="117"/>
      <c r="I472" s="118"/>
      <c r="J472" s="118"/>
      <c r="K472" s="117"/>
    </row>
    <row r="473" spans="1:11">
      <c r="A473" s="111" t="s">
        <v>6</v>
      </c>
      <c r="C473" t="str">
        <f>NOTAS!$B$18</f>
        <v>2025-2026 MATUTINA</v>
      </c>
      <c r="H473" s="117"/>
      <c r="I473" s="118"/>
      <c r="J473" s="118"/>
      <c r="K473" s="117"/>
    </row>
    <row r="474" spans="1:11" ht="15" thickBot="1">
      <c r="A474" s="486" t="s">
        <v>167</v>
      </c>
      <c r="B474" s="486"/>
      <c r="I474" s="114" t="s">
        <v>74</v>
      </c>
      <c r="K474" s="121">
        <v>14</v>
      </c>
    </row>
    <row r="475" spans="1:11">
      <c r="A475" s="482" t="s">
        <v>133</v>
      </c>
      <c r="B475" s="483"/>
      <c r="C475" s="483"/>
      <c r="D475" s="483"/>
      <c r="E475" s="483"/>
      <c r="F475" s="484"/>
      <c r="G475" s="485" t="s">
        <v>141</v>
      </c>
      <c r="H475" s="483"/>
      <c r="I475" s="485" t="s">
        <v>141</v>
      </c>
      <c r="J475" s="483"/>
      <c r="K475" s="483"/>
    </row>
    <row r="476" spans="1:11">
      <c r="A476" s="141" t="str">
        <f>IF('TRI-1C'!$G$10="","",'TRI-1C'!$G$10)</f>
        <v>IDENTIDAD Y AUTONOMÍA</v>
      </c>
      <c r="B476" s="142"/>
      <c r="C476" s="142"/>
      <c r="D476" s="143"/>
      <c r="E476" s="144"/>
      <c r="F476" s="145"/>
      <c r="G476" s="146" t="str">
        <f>IF(A476="","",VLOOKUP(K474,'TRI-1C'!$B$18:$FH$61,24,FALSE))</f>
        <v>B+</v>
      </c>
      <c r="H476" s="144"/>
      <c r="I476" s="187" t="str">
        <f>IF(G476="","",G476)</f>
        <v>B+</v>
      </c>
      <c r="J476" s="166"/>
      <c r="K476" s="145"/>
    </row>
    <row r="477" spans="1:11">
      <c r="A477" s="147" t="str">
        <f>IF('TRI-1C'!$Z$10="","",'TRI-1C'!$Z$10)</f>
        <v>CONVIVENCIA</v>
      </c>
      <c r="B477" s="139"/>
      <c r="C477" s="139"/>
      <c r="F477" s="123"/>
      <c r="G477" s="124" t="str">
        <f>IF(A477="","",VLOOKUP(K474,'TRI-1C'!$B$18:$FH$61,40,FALSE))</f>
        <v>A-</v>
      </c>
      <c r="I477" s="170" t="str">
        <f t="shared" ref="I477:I491" si="13">IF(G477="","",G477)</f>
        <v>A-</v>
      </c>
      <c r="J477" s="167"/>
      <c r="K477" s="128"/>
    </row>
    <row r="478" spans="1:11">
      <c r="A478" s="148" t="str">
        <f>IF('TRI-1C'!$AP$10="","",'TRI-1C'!$AP$10)</f>
        <v>RELACIONES CON EL MEDIO NATURAL Y CULTURAL</v>
      </c>
      <c r="B478" s="149"/>
      <c r="C478" s="149"/>
      <c r="D478" s="150"/>
      <c r="E478" s="150"/>
      <c r="F478" s="126"/>
      <c r="G478" s="122" t="str">
        <f>IF(A478="","",VLOOKUP(K474,'TRI-1C'!$B$18:$FH$61,61,FALSE))</f>
        <v>B+</v>
      </c>
      <c r="H478" s="150"/>
      <c r="I478" s="171" t="str">
        <f t="shared" si="13"/>
        <v>B+</v>
      </c>
      <c r="J478" s="168"/>
      <c r="K478" s="126"/>
    </row>
    <row r="479" spans="1:11">
      <c r="A479" s="147" t="str">
        <f>IF('TRI-1C'!$BK$10="","",'TRI-1C'!$BK$10)</f>
        <v>RELACIONES LOGICAS MATEMATICAS</v>
      </c>
      <c r="B479" s="139"/>
      <c r="C479" s="139"/>
      <c r="F479" s="128"/>
      <c r="G479" s="124" t="str">
        <f>IF(A479="","",VLOOKUP(K474,'TRI-1C'!$B$18:$FH$61,84,FALSE))</f>
        <v>B+</v>
      </c>
      <c r="I479" s="170" t="str">
        <f t="shared" si="13"/>
        <v>B+</v>
      </c>
      <c r="J479" s="167"/>
      <c r="K479" s="128"/>
    </row>
    <row r="480" spans="1:11">
      <c r="A480" s="148" t="str">
        <f>IF('TRI-1C'!$CH$10="","",'TRI-1C'!$CH$10)</f>
        <v>COMPRENSIÓN Y EXPRESION DEL LENGUAJE</v>
      </c>
      <c r="B480" s="149"/>
      <c r="C480" s="149"/>
      <c r="D480" s="150"/>
      <c r="E480" s="150"/>
      <c r="F480" s="126"/>
      <c r="G480" s="122" t="str">
        <f>IF(A480="","",VLOOKUP(K474,'TRI-1C'!$B$18:$FH$61,106,FALSE))</f>
        <v>B-</v>
      </c>
      <c r="H480" s="150"/>
      <c r="I480" s="171" t="str">
        <f t="shared" si="13"/>
        <v>B-</v>
      </c>
      <c r="J480" s="168"/>
      <c r="K480" s="126"/>
    </row>
    <row r="481" spans="1:11">
      <c r="A481" s="147" t="str">
        <f>IF('TRI-1C'!$DD$10="","",'TRI-1C'!$DD$10)</f>
        <v>EXPRESIÓN ARTISTICA</v>
      </c>
      <c r="B481" s="139"/>
      <c r="C481" s="139"/>
      <c r="F481" s="128"/>
      <c r="G481" s="124" t="str">
        <f>IF(A481="","",VLOOKUP(K474,'TRI-1C'!$B$18:$FH$61,118,FALSE))</f>
        <v>A-</v>
      </c>
      <c r="I481" s="170" t="str">
        <f t="shared" si="13"/>
        <v>A-</v>
      </c>
      <c r="J481" s="167"/>
      <c r="K481" s="128"/>
    </row>
    <row r="482" spans="1:11">
      <c r="A482" s="148" t="str">
        <f>IF('TRI-1C'!$DP$10="","",'TRI-1C'!$DP$10)</f>
        <v>EXPRESION CORPORAL Y MOTRICIDAD</v>
      </c>
      <c r="B482" s="149"/>
      <c r="C482" s="149"/>
      <c r="D482" s="150"/>
      <c r="E482" s="150"/>
      <c r="F482" s="126"/>
      <c r="G482" s="122" t="str">
        <f>IF(A482="","",VLOOKUP(K474,'TRI-1C'!$B$18:$FH$61,147,FALSE))</f>
        <v>B+</v>
      </c>
      <c r="H482" s="150"/>
      <c r="I482" s="171" t="str">
        <f t="shared" si="13"/>
        <v>B+</v>
      </c>
      <c r="J482" s="168"/>
      <c r="K482" s="126"/>
    </row>
    <row r="483" spans="1:11">
      <c r="A483" s="147" t="str">
        <f>IF('TRI-1C'!$CK$10="","",'TRI-1C'!$CK$10)</f>
        <v/>
      </c>
      <c r="B483" s="139"/>
      <c r="C483" s="139"/>
      <c r="F483" s="123"/>
      <c r="G483" s="124" t="str">
        <f>IF(A483="","",VLOOKUP(K474,'TRI-1C'!$B$18:$FH$61,90,FALSE))</f>
        <v/>
      </c>
      <c r="I483" s="170" t="str">
        <f t="shared" si="13"/>
        <v/>
      </c>
      <c r="J483" s="167"/>
      <c r="K483" s="128"/>
    </row>
    <row r="484" spans="1:11">
      <c r="A484" s="148" t="str">
        <f>IF('TRI-1C'!$CN$10="","",'TRI-1C'!$CN$10)</f>
        <v/>
      </c>
      <c r="B484" s="149"/>
      <c r="C484" s="149"/>
      <c r="D484" s="150"/>
      <c r="E484" s="150"/>
      <c r="F484" s="126"/>
      <c r="G484" s="122" t="str">
        <f>IF(A484="","",VLOOKUP(K474,'TRI-1C'!$B$18:$FH$61,92,FALSE))</f>
        <v/>
      </c>
      <c r="H484" s="150"/>
      <c r="I484" s="171" t="str">
        <f t="shared" si="13"/>
        <v/>
      </c>
      <c r="J484" s="168"/>
      <c r="K484" s="126"/>
    </row>
    <row r="485" spans="1:11">
      <c r="A485" s="147" t="str">
        <f>IF('TRI-1C'!$CP$10="","",'TRI-1C'!$CP$10)</f>
        <v/>
      </c>
      <c r="B485" s="139"/>
      <c r="C485" s="139"/>
      <c r="F485" s="128"/>
      <c r="G485" s="124" t="str">
        <f>IF(A485="","",VLOOKUP(K474,'TRI-1C'!$B$18:$FH$61,98,FALSE))</f>
        <v/>
      </c>
      <c r="I485" s="170" t="str">
        <f t="shared" si="13"/>
        <v/>
      </c>
      <c r="J485" s="167"/>
      <c r="K485" s="128"/>
    </row>
    <row r="486" spans="1:11">
      <c r="A486" s="148" t="str">
        <f>IF('TRI-1C'!$CV$10="","",'TRI-1C'!$CV$10)</f>
        <v/>
      </c>
      <c r="B486" s="149"/>
      <c r="C486" s="149"/>
      <c r="D486" s="150"/>
      <c r="E486" s="150"/>
      <c r="F486" s="126"/>
      <c r="G486" s="122" t="str">
        <f>IF(A486="","",VLOOKUP(K474,'TRI-1C'!$B$18:$FH$61,100,FALSE))</f>
        <v/>
      </c>
      <c r="H486" s="150"/>
      <c r="I486" s="171" t="str">
        <f t="shared" si="13"/>
        <v/>
      </c>
      <c r="J486" s="168"/>
      <c r="K486" s="126"/>
    </row>
    <row r="487" spans="1:11">
      <c r="A487" s="147" t="str">
        <f>IF('TRI-1C'!$CX$10="","",'TRI-1C'!$CX$10)</f>
        <v/>
      </c>
      <c r="B487" s="139"/>
      <c r="C487" s="139"/>
      <c r="F487" s="128"/>
      <c r="G487" s="124" t="str">
        <f>IF(A487="","",VLOOKUP(K474,'TRI-1C'!$B$18:$FH$61,103,FALSE))</f>
        <v/>
      </c>
      <c r="I487" s="170" t="str">
        <f t="shared" si="13"/>
        <v/>
      </c>
      <c r="J487" s="167"/>
      <c r="K487" s="128"/>
    </row>
    <row r="488" spans="1:11">
      <c r="A488" s="148" t="str">
        <f>IF('TRI-1C'!$DB$10="","",'TRI-1C'!$DB$10)</f>
        <v/>
      </c>
      <c r="B488" s="149"/>
      <c r="C488" s="149"/>
      <c r="D488" s="150"/>
      <c r="E488" s="150"/>
      <c r="F488" s="126"/>
      <c r="G488" s="122" t="str">
        <f>IF(A488="","",VLOOKUP(K474,'TRI-1C'!$B$18:$FH$61,108,FALSE))</f>
        <v/>
      </c>
      <c r="H488" s="150"/>
      <c r="I488" s="171" t="str">
        <f t="shared" si="13"/>
        <v/>
      </c>
      <c r="J488" s="168"/>
      <c r="K488" s="126"/>
    </row>
    <row r="489" spans="1:11">
      <c r="A489" s="147" t="str">
        <f>IF('TRI-1C'!$DF$10="","",'TRI-1C'!$DF$10)</f>
        <v/>
      </c>
      <c r="B489" s="139"/>
      <c r="C489" s="139"/>
      <c r="F489" s="128"/>
      <c r="G489" s="124" t="str">
        <f>IF(A489="","",VLOOKUP(K474,'TRI-1C'!$B$18:$FH$61,111,FALSE))</f>
        <v/>
      </c>
      <c r="I489" s="170" t="str">
        <f t="shared" si="13"/>
        <v/>
      </c>
      <c r="J489" s="167"/>
      <c r="K489" s="128"/>
    </row>
    <row r="490" spans="1:11">
      <c r="A490" s="148" t="str">
        <f>IF('TRI-1C'!$DI$10="","",'TRI-1C'!$DI$10)</f>
        <v/>
      </c>
      <c r="B490" s="149"/>
      <c r="C490" s="149"/>
      <c r="D490" s="150"/>
      <c r="E490" s="150"/>
      <c r="F490" s="126"/>
      <c r="G490" s="122" t="str">
        <f>IF(A490="","",VLOOKUP(K474,'TRI-1C'!$B$18:$FH$61,114,FALSE))</f>
        <v/>
      </c>
      <c r="H490" s="150"/>
      <c r="I490" s="171" t="str">
        <f t="shared" si="13"/>
        <v/>
      </c>
      <c r="J490" s="168"/>
      <c r="K490" s="126"/>
    </row>
    <row r="491" spans="1:11">
      <c r="A491" s="151"/>
      <c r="B491" s="129"/>
      <c r="C491" s="129"/>
      <c r="D491" s="130"/>
      <c r="E491" s="130"/>
      <c r="F491" s="131"/>
      <c r="G491" s="132"/>
      <c r="H491" s="130"/>
      <c r="I491" s="172" t="str">
        <f t="shared" si="13"/>
        <v/>
      </c>
      <c r="J491" s="169"/>
      <c r="K491" s="131"/>
    </row>
    <row r="492" spans="1:11">
      <c r="A492" s="134"/>
      <c r="B492" s="134"/>
      <c r="C492" s="134"/>
      <c r="D492" s="134"/>
      <c r="E492" s="134"/>
      <c r="F492" s="140"/>
      <c r="G492" s="191"/>
      <c r="H492" s="191"/>
      <c r="I492" s="190"/>
      <c r="J492" s="190"/>
      <c r="K492" s="190"/>
    </row>
    <row r="493" spans="1:11">
      <c r="A493" s="487" t="s">
        <v>156</v>
      </c>
      <c r="B493" s="488"/>
      <c r="C493" s="135" t="s">
        <v>157</v>
      </c>
      <c r="F493" s="189"/>
      <c r="G493" s="189"/>
      <c r="H493" s="189"/>
      <c r="I493" s="189"/>
      <c r="J493" s="189"/>
      <c r="K493" s="189"/>
    </row>
    <row r="494" spans="1:11">
      <c r="A494" s="489" t="s">
        <v>158</v>
      </c>
      <c r="B494" s="490"/>
      <c r="C494" s="136" t="str">
        <f>VLOOKUP(K474,'TRI-1C'!$B$18:$FH$61,160,FALSE)</f>
        <v>B+</v>
      </c>
      <c r="E494" s="189"/>
      <c r="F494" s="189"/>
      <c r="G494" s="189"/>
      <c r="H494" s="189"/>
      <c r="I494" s="189"/>
      <c r="J494" s="189"/>
      <c r="K494" s="189"/>
    </row>
    <row r="495" spans="1:11">
      <c r="A495" s="491" t="s">
        <v>159</v>
      </c>
      <c r="B495" s="492"/>
      <c r="C495" s="493"/>
      <c r="E495" s="189"/>
      <c r="F495" s="189"/>
      <c r="G495" s="189"/>
      <c r="H495" s="189"/>
      <c r="I495" s="189"/>
      <c r="J495" s="189"/>
      <c r="K495" s="189"/>
    </row>
    <row r="496" spans="1:11">
      <c r="A496" s="137" t="s">
        <v>160</v>
      </c>
      <c r="B496" s="138"/>
      <c r="C496" s="188" t="str">
        <f>VLOOKUP(K474,'TRI-1C'!$B$18:$FH$61,161,FALSE)</f>
        <v/>
      </c>
      <c r="E496" s="189"/>
    </row>
    <row r="497" spans="1:11">
      <c r="A497" s="137" t="s">
        <v>161</v>
      </c>
      <c r="B497" s="138"/>
      <c r="C497" s="188" t="str">
        <f>VLOOKUP(K474,'TRI-1C'!$B$18:$FH$61,162,FALSE)</f>
        <v/>
      </c>
      <c r="E497" s="189"/>
      <c r="F497" s="189"/>
      <c r="G497" s="189"/>
      <c r="H497" s="189"/>
      <c r="I497" s="189"/>
      <c r="J497" s="189"/>
      <c r="K497" s="189"/>
    </row>
    <row r="498" spans="1:11">
      <c r="A498" s="480" t="s">
        <v>163</v>
      </c>
      <c r="B498" s="481"/>
      <c r="C498" s="188">
        <f>VLOOKUP(K474,'TRI-1C'!$B$18:$FH$61,163,FALSE)</f>
        <v>0</v>
      </c>
      <c r="F498" s="114" t="s">
        <v>162</v>
      </c>
      <c r="G498" s="494">
        <f ca="1">NOW()</f>
        <v>45994.739222569442</v>
      </c>
      <c r="H498" s="494"/>
      <c r="I498" s="494"/>
      <c r="J498" s="494"/>
      <c r="K498" s="494"/>
    </row>
    <row r="502" spans="1:11">
      <c r="G502" s="112"/>
    </row>
    <row r="504" spans="1:11">
      <c r="C504" s="111" t="s">
        <v>164</v>
      </c>
      <c r="F504" s="495" t="s">
        <v>165</v>
      </c>
      <c r="G504" s="495"/>
      <c r="H504" s="495"/>
      <c r="I504" s="495"/>
    </row>
    <row r="507" spans="1:11">
      <c r="A507" s="111" t="s">
        <v>153</v>
      </c>
      <c r="C507" t="str">
        <f>IF(VLOOKUP(K510,NOTAS!$D$14:$P$60,2,FALSE)="","",VLOOKUP(K510,NOTAS!$D$14:$P$60,2,FALSE))</f>
        <v>LOPEZ PALLO GRACE SAMANTHA</v>
      </c>
    </row>
    <row r="508" spans="1:11">
      <c r="A508" s="111" t="s">
        <v>154</v>
      </c>
      <c r="C508" t="str">
        <f>NOTAS!$B$14&amp; " "&amp;NOTAS!$B$15</f>
        <v>INICIAL II A</v>
      </c>
      <c r="F508" s="111"/>
      <c r="G508" s="116"/>
      <c r="H508" s="117"/>
      <c r="I508" s="118"/>
      <c r="J508" s="118"/>
      <c r="K508" s="117"/>
    </row>
    <row r="509" spans="1:11">
      <c r="A509" s="111" t="s">
        <v>6</v>
      </c>
      <c r="C509" t="str">
        <f>NOTAS!$B$18</f>
        <v>2025-2026 MATUTINA</v>
      </c>
      <c r="H509" s="117"/>
      <c r="I509" s="118"/>
      <c r="J509" s="118"/>
      <c r="K509" s="117"/>
    </row>
    <row r="510" spans="1:11" ht="15" thickBot="1">
      <c r="A510" s="486" t="s">
        <v>167</v>
      </c>
      <c r="B510" s="486"/>
      <c r="I510" s="114" t="s">
        <v>74</v>
      </c>
      <c r="K510" s="121">
        <v>15</v>
      </c>
    </row>
    <row r="511" spans="1:11">
      <c r="A511" s="482" t="s">
        <v>133</v>
      </c>
      <c r="B511" s="483"/>
      <c r="C511" s="483"/>
      <c r="D511" s="483"/>
      <c r="E511" s="483"/>
      <c r="F511" s="484"/>
      <c r="G511" s="485" t="s">
        <v>141</v>
      </c>
      <c r="H511" s="483"/>
      <c r="I511" s="485" t="s">
        <v>141</v>
      </c>
      <c r="J511" s="483"/>
      <c r="K511" s="483"/>
    </row>
    <row r="512" spans="1:11">
      <c r="A512" s="141" t="str">
        <f>IF('TRI-1C'!$G$10="","",'TRI-1C'!$G$10)</f>
        <v>IDENTIDAD Y AUTONOMÍA</v>
      </c>
      <c r="B512" s="142"/>
      <c r="C512" s="142"/>
      <c r="D512" s="143"/>
      <c r="E512" s="144"/>
      <c r="F512" s="145"/>
      <c r="G512" s="146" t="str">
        <f>IF(A512="","",VLOOKUP(K510,'TRI-1C'!$B$18:$FH$61,24,FALSE))</f>
        <v>A+</v>
      </c>
      <c r="H512" s="144"/>
      <c r="I512" s="187" t="str">
        <f>IF(G512="","",G512)</f>
        <v>A+</v>
      </c>
      <c r="J512" s="166"/>
      <c r="K512" s="145"/>
    </row>
    <row r="513" spans="1:11">
      <c r="A513" s="147" t="str">
        <f>IF('TRI-1C'!$Z$10="","",'TRI-1C'!$Z$10)</f>
        <v>CONVIVENCIA</v>
      </c>
      <c r="B513" s="139"/>
      <c r="C513" s="139"/>
      <c r="F513" s="123"/>
      <c r="G513" s="124" t="str">
        <f>IF(A513="","",VLOOKUP(K510,'TRI-1C'!$B$18:$FH$61,40,FALSE))</f>
        <v>A-</v>
      </c>
      <c r="I513" s="170" t="str">
        <f t="shared" ref="I513:I527" si="14">IF(G513="","",G513)</f>
        <v>A-</v>
      </c>
      <c r="J513" s="167"/>
      <c r="K513" s="128"/>
    </row>
    <row r="514" spans="1:11">
      <c r="A514" s="148" t="str">
        <f>IF('TRI-1C'!$AP$10="","",'TRI-1C'!$AP$10)</f>
        <v>RELACIONES CON EL MEDIO NATURAL Y CULTURAL</v>
      </c>
      <c r="B514" s="149"/>
      <c r="C514" s="149"/>
      <c r="D514" s="150"/>
      <c r="E514" s="150"/>
      <c r="F514" s="126"/>
      <c r="G514" s="122" t="str">
        <f>IF(A514="","",VLOOKUP(K510,'TRI-1C'!$B$18:$FH$61,61,FALSE))</f>
        <v>A+</v>
      </c>
      <c r="H514" s="150"/>
      <c r="I514" s="171" t="str">
        <f t="shared" si="14"/>
        <v>A+</v>
      </c>
      <c r="J514" s="168"/>
      <c r="K514" s="126"/>
    </row>
    <row r="515" spans="1:11">
      <c r="A515" s="147" t="str">
        <f>IF('TRI-1C'!$BK$10="","",'TRI-1C'!$BK$10)</f>
        <v>RELACIONES LOGICAS MATEMATICAS</v>
      </c>
      <c r="B515" s="139"/>
      <c r="C515" s="139"/>
      <c r="F515" s="128"/>
      <c r="G515" s="124" t="str">
        <f>IF(A515="","",VLOOKUP(K510,'TRI-1C'!$B$18:$FH$61,84,FALSE))</f>
        <v>A+</v>
      </c>
      <c r="I515" s="170" t="str">
        <f t="shared" si="14"/>
        <v>A+</v>
      </c>
      <c r="J515" s="167"/>
      <c r="K515" s="128"/>
    </row>
    <row r="516" spans="1:11">
      <c r="A516" s="148" t="str">
        <f>IF('TRI-1C'!$CH$10="","",'TRI-1C'!$CH$10)</f>
        <v>COMPRENSIÓN Y EXPRESION DEL LENGUAJE</v>
      </c>
      <c r="B516" s="149"/>
      <c r="C516" s="149"/>
      <c r="D516" s="150"/>
      <c r="E516" s="150"/>
      <c r="F516" s="126"/>
      <c r="G516" s="122" t="str">
        <f>IF(A516="","",VLOOKUP(K510,'TRI-1C'!$B$18:$FH$61,106,FALSE))</f>
        <v>B+</v>
      </c>
      <c r="H516" s="150"/>
      <c r="I516" s="171" t="str">
        <f t="shared" si="14"/>
        <v>B+</v>
      </c>
      <c r="J516" s="168"/>
      <c r="K516" s="126"/>
    </row>
    <row r="517" spans="1:11">
      <c r="A517" s="147" t="str">
        <f>IF('TRI-1C'!$DD$10="","",'TRI-1C'!$DD$10)</f>
        <v>EXPRESIÓN ARTISTICA</v>
      </c>
      <c r="B517" s="139"/>
      <c r="C517" s="139"/>
      <c r="F517" s="128"/>
      <c r="G517" s="124" t="str">
        <f>IF(A517="","",VLOOKUP(K510,'TRI-1C'!$B$18:$FH$61,118,FALSE))</f>
        <v>A+</v>
      </c>
      <c r="I517" s="170" t="str">
        <f t="shared" si="14"/>
        <v>A+</v>
      </c>
      <c r="J517" s="167"/>
      <c r="K517" s="128"/>
    </row>
    <row r="518" spans="1:11">
      <c r="A518" s="148" t="str">
        <f>IF('TRI-1C'!$DP$10="","",'TRI-1C'!$DP$10)</f>
        <v>EXPRESION CORPORAL Y MOTRICIDAD</v>
      </c>
      <c r="B518" s="149"/>
      <c r="C518" s="149"/>
      <c r="D518" s="150"/>
      <c r="E518" s="150"/>
      <c r="F518" s="126"/>
      <c r="G518" s="122" t="str">
        <f>IF(A518="","",VLOOKUP(K510,'TRI-1C'!$B$18:$FH$61,147,FALSE))</f>
        <v>B+</v>
      </c>
      <c r="H518" s="150"/>
      <c r="I518" s="171" t="str">
        <f t="shared" si="14"/>
        <v>B+</v>
      </c>
      <c r="J518" s="168"/>
      <c r="K518" s="126"/>
    </row>
    <row r="519" spans="1:11">
      <c r="A519" s="147" t="str">
        <f>IF('TRI-1C'!$CK$10="","",'TRI-1C'!$CK$10)</f>
        <v/>
      </c>
      <c r="B519" s="139"/>
      <c r="C519" s="139"/>
      <c r="F519" s="123"/>
      <c r="G519" s="124" t="str">
        <f>IF(A519="","",VLOOKUP(K510,'TRI-1C'!$B$18:$FH$61,90,FALSE))</f>
        <v/>
      </c>
      <c r="I519" s="170" t="str">
        <f t="shared" si="14"/>
        <v/>
      </c>
      <c r="J519" s="167"/>
      <c r="K519" s="128"/>
    </row>
    <row r="520" spans="1:11">
      <c r="A520" s="148" t="str">
        <f>IF('TRI-1C'!$CN$10="","",'TRI-1C'!$CN$10)</f>
        <v/>
      </c>
      <c r="B520" s="149"/>
      <c r="C520" s="149"/>
      <c r="D520" s="150"/>
      <c r="E520" s="150"/>
      <c r="F520" s="126"/>
      <c r="G520" s="122" t="str">
        <f>IF(A520="","",VLOOKUP(K510,'TRI-1C'!$B$18:$FH$61,92,FALSE))</f>
        <v/>
      </c>
      <c r="H520" s="150"/>
      <c r="I520" s="171" t="str">
        <f t="shared" si="14"/>
        <v/>
      </c>
      <c r="J520" s="168"/>
      <c r="K520" s="126"/>
    </row>
    <row r="521" spans="1:11">
      <c r="A521" s="147" t="str">
        <f>IF('TRI-1C'!$CP$10="","",'TRI-1C'!$CP$10)</f>
        <v/>
      </c>
      <c r="B521" s="139"/>
      <c r="C521" s="139"/>
      <c r="F521" s="128"/>
      <c r="G521" s="124" t="str">
        <f>IF(A521="","",VLOOKUP(K510,'TRI-1C'!$B$18:$FH$61,98,FALSE))</f>
        <v/>
      </c>
      <c r="I521" s="170" t="str">
        <f t="shared" si="14"/>
        <v/>
      </c>
      <c r="J521" s="167"/>
      <c r="K521" s="128"/>
    </row>
    <row r="522" spans="1:11">
      <c r="A522" s="148" t="str">
        <f>IF('TRI-1C'!$CV$10="","",'TRI-1C'!$CV$10)</f>
        <v/>
      </c>
      <c r="B522" s="149"/>
      <c r="C522" s="149"/>
      <c r="D522" s="150"/>
      <c r="E522" s="150"/>
      <c r="F522" s="126"/>
      <c r="G522" s="122" t="str">
        <f>IF(A522="","",VLOOKUP(K510,'TRI-1C'!$B$18:$FH$61,100,FALSE))</f>
        <v/>
      </c>
      <c r="H522" s="150"/>
      <c r="I522" s="171" t="str">
        <f t="shared" si="14"/>
        <v/>
      </c>
      <c r="J522" s="168"/>
      <c r="K522" s="126"/>
    </row>
    <row r="523" spans="1:11">
      <c r="A523" s="147" t="str">
        <f>IF('TRI-1C'!$CX$10="","",'TRI-1C'!$CX$10)</f>
        <v/>
      </c>
      <c r="B523" s="139"/>
      <c r="C523" s="139"/>
      <c r="F523" s="128"/>
      <c r="G523" s="124" t="str">
        <f>IF(A523="","",VLOOKUP(K510,'TRI-1C'!$B$18:$FH$61,103,FALSE))</f>
        <v/>
      </c>
      <c r="I523" s="170" t="str">
        <f t="shared" si="14"/>
        <v/>
      </c>
      <c r="J523" s="167"/>
      <c r="K523" s="128"/>
    </row>
    <row r="524" spans="1:11">
      <c r="A524" s="148" t="str">
        <f>IF('TRI-1C'!$DB$10="","",'TRI-1C'!$DB$10)</f>
        <v/>
      </c>
      <c r="B524" s="149"/>
      <c r="C524" s="149"/>
      <c r="D524" s="150"/>
      <c r="E524" s="150"/>
      <c r="F524" s="126"/>
      <c r="G524" s="122" t="str">
        <f>IF(A524="","",VLOOKUP(K510,'TRI-1C'!$B$18:$FH$61,108,FALSE))</f>
        <v/>
      </c>
      <c r="H524" s="150"/>
      <c r="I524" s="171" t="str">
        <f t="shared" si="14"/>
        <v/>
      </c>
      <c r="J524" s="168"/>
      <c r="K524" s="126"/>
    </row>
    <row r="525" spans="1:11">
      <c r="A525" s="147" t="str">
        <f>IF('TRI-1C'!$DF$10="","",'TRI-1C'!$DF$10)</f>
        <v/>
      </c>
      <c r="B525" s="139"/>
      <c r="C525" s="139"/>
      <c r="F525" s="128"/>
      <c r="G525" s="124" t="str">
        <f>IF(A525="","",VLOOKUP(K510,'TRI-1C'!$B$18:$FH$61,111,FALSE))</f>
        <v/>
      </c>
      <c r="I525" s="170" t="str">
        <f t="shared" si="14"/>
        <v/>
      </c>
      <c r="J525" s="167"/>
      <c r="K525" s="128"/>
    </row>
    <row r="526" spans="1:11">
      <c r="A526" s="148" t="str">
        <f>IF('TRI-1C'!$DI$10="","",'TRI-1C'!$DI$10)</f>
        <v/>
      </c>
      <c r="B526" s="149"/>
      <c r="C526" s="149"/>
      <c r="D526" s="150"/>
      <c r="E526" s="150"/>
      <c r="F526" s="126"/>
      <c r="G526" s="122" t="str">
        <f>IF(A526="","",VLOOKUP(K510,'TRI-1C'!$B$18:$FH$61,114,FALSE))</f>
        <v/>
      </c>
      <c r="H526" s="150"/>
      <c r="I526" s="171" t="str">
        <f t="shared" si="14"/>
        <v/>
      </c>
      <c r="J526" s="168"/>
      <c r="K526" s="126"/>
    </row>
    <row r="527" spans="1:11">
      <c r="A527" s="151"/>
      <c r="B527" s="129"/>
      <c r="C527" s="129"/>
      <c r="D527" s="130"/>
      <c r="E527" s="130"/>
      <c r="F527" s="131"/>
      <c r="G527" s="132"/>
      <c r="H527" s="130"/>
      <c r="I527" s="172" t="str">
        <f t="shared" si="14"/>
        <v/>
      </c>
      <c r="J527" s="169"/>
      <c r="K527" s="131"/>
    </row>
    <row r="528" spans="1:11">
      <c r="A528" s="134"/>
      <c r="B528" s="134"/>
      <c r="C528" s="134"/>
      <c r="D528" s="134"/>
      <c r="E528" s="134"/>
      <c r="F528" s="140"/>
      <c r="G528" s="191"/>
      <c r="H528" s="191"/>
      <c r="I528" s="190"/>
      <c r="J528" s="190"/>
      <c r="K528" s="190"/>
    </row>
    <row r="529" spans="1:11">
      <c r="A529" s="487" t="s">
        <v>156</v>
      </c>
      <c r="B529" s="488"/>
      <c r="C529" s="135" t="s">
        <v>157</v>
      </c>
      <c r="F529" s="189"/>
      <c r="G529" s="189"/>
      <c r="H529" s="189"/>
      <c r="I529" s="189"/>
      <c r="J529" s="189"/>
      <c r="K529" s="189"/>
    </row>
    <row r="530" spans="1:11">
      <c r="A530" s="489" t="s">
        <v>158</v>
      </c>
      <c r="B530" s="490"/>
      <c r="C530" s="136" t="str">
        <f>VLOOKUP(K510,'TRI-1C'!$B$18:$FH$61,160,FALSE)</f>
        <v>A+</v>
      </c>
      <c r="E530" s="189"/>
      <c r="F530" s="189"/>
      <c r="G530" s="189"/>
      <c r="H530" s="189"/>
      <c r="I530" s="189"/>
      <c r="J530" s="189"/>
      <c r="K530" s="189"/>
    </row>
    <row r="531" spans="1:11">
      <c r="A531" s="491" t="s">
        <v>159</v>
      </c>
      <c r="B531" s="492"/>
      <c r="C531" s="493"/>
      <c r="E531" s="189"/>
      <c r="F531" s="189"/>
      <c r="G531" s="189"/>
      <c r="H531" s="189"/>
      <c r="I531" s="189"/>
      <c r="J531" s="189"/>
      <c r="K531" s="189"/>
    </row>
    <row r="532" spans="1:11">
      <c r="A532" s="137" t="s">
        <v>160</v>
      </c>
      <c r="B532" s="138"/>
      <c r="C532" s="188" t="str">
        <f>VLOOKUP(K510,'TRI-1C'!$B$18:$FH$61,161,FALSE)</f>
        <v/>
      </c>
      <c r="E532" s="189"/>
    </row>
    <row r="533" spans="1:11">
      <c r="A533" s="137" t="s">
        <v>161</v>
      </c>
      <c r="B533" s="138"/>
      <c r="C533" s="188" t="str">
        <f>VLOOKUP(K510,'TRI-1C'!$B$18:$FH$61,162,FALSE)</f>
        <v/>
      </c>
      <c r="E533" s="189"/>
      <c r="F533" s="189"/>
      <c r="G533" s="189"/>
      <c r="H533" s="189"/>
      <c r="I533" s="189"/>
      <c r="J533" s="189"/>
      <c r="K533" s="189"/>
    </row>
    <row r="534" spans="1:11">
      <c r="A534" s="480" t="s">
        <v>163</v>
      </c>
      <c r="B534" s="481"/>
      <c r="C534" s="188">
        <f>VLOOKUP(K510,'TRI-1C'!$B$18:$FH$61,163,FALSE)</f>
        <v>10</v>
      </c>
      <c r="F534" s="114" t="s">
        <v>162</v>
      </c>
      <c r="G534" s="494">
        <f ca="1">NOW()</f>
        <v>45994.739222569442</v>
      </c>
      <c r="H534" s="494"/>
      <c r="I534" s="494"/>
      <c r="J534" s="494"/>
      <c r="K534" s="494"/>
    </row>
    <row r="538" spans="1:11">
      <c r="G538" s="112"/>
    </row>
    <row r="540" spans="1:11">
      <c r="C540" s="111" t="s">
        <v>164</v>
      </c>
      <c r="F540" s="495" t="s">
        <v>165</v>
      </c>
      <c r="G540" s="495"/>
      <c r="H540" s="495"/>
      <c r="I540" s="495"/>
    </row>
    <row r="543" spans="1:11">
      <c r="A543" s="111" t="s">
        <v>153</v>
      </c>
      <c r="C543" t="str">
        <f>IF(VLOOKUP(K546,NOTAS!$D$14:$P$60,2,FALSE)="","",VLOOKUP(K546,NOTAS!$D$14:$P$60,2,FALSE))</f>
        <v>MARIN CHAVEZ JULEISY BEDRIYE</v>
      </c>
    </row>
    <row r="544" spans="1:11">
      <c r="A544" s="111" t="s">
        <v>154</v>
      </c>
      <c r="C544" t="str">
        <f>NOTAS!$B$14&amp; " "&amp;NOTAS!$B$15</f>
        <v>INICIAL II A</v>
      </c>
      <c r="F544" s="111"/>
      <c r="G544" s="116"/>
      <c r="H544" s="117"/>
      <c r="I544" s="118"/>
      <c r="J544" s="118"/>
      <c r="K544" s="117"/>
    </row>
    <row r="545" spans="1:11">
      <c r="A545" s="111" t="s">
        <v>6</v>
      </c>
      <c r="C545" t="str">
        <f>NOTAS!$B$18</f>
        <v>2025-2026 MATUTINA</v>
      </c>
      <c r="H545" s="117"/>
      <c r="I545" s="118"/>
      <c r="J545" s="118"/>
      <c r="K545" s="117"/>
    </row>
    <row r="546" spans="1:11" ht="15" thickBot="1">
      <c r="A546" s="486" t="s">
        <v>167</v>
      </c>
      <c r="B546" s="486"/>
      <c r="I546" s="114" t="s">
        <v>74</v>
      </c>
      <c r="K546" s="121">
        <v>16</v>
      </c>
    </row>
    <row r="547" spans="1:11">
      <c r="A547" s="482" t="s">
        <v>133</v>
      </c>
      <c r="B547" s="483"/>
      <c r="C547" s="483"/>
      <c r="D547" s="483"/>
      <c r="E547" s="483"/>
      <c r="F547" s="484"/>
      <c r="G547" s="485" t="s">
        <v>141</v>
      </c>
      <c r="H547" s="483"/>
      <c r="I547" s="485" t="s">
        <v>141</v>
      </c>
      <c r="J547" s="483"/>
      <c r="K547" s="483"/>
    </row>
    <row r="548" spans="1:11">
      <c r="A548" s="141" t="str">
        <f>IF('TRI-1C'!$G$10="","",'TRI-1C'!$G$10)</f>
        <v>IDENTIDAD Y AUTONOMÍA</v>
      </c>
      <c r="B548" s="142"/>
      <c r="C548" s="142"/>
      <c r="D548" s="143"/>
      <c r="E548" s="144"/>
      <c r="F548" s="145"/>
      <c r="G548" s="146" t="str">
        <f>IF(A548="","",VLOOKUP(K546,'TRI-1C'!$B$18:$FH$61,24,FALSE))</f>
        <v>A-</v>
      </c>
      <c r="H548" s="144"/>
      <c r="I548" s="187" t="str">
        <f>IF(G548="","",G548)</f>
        <v>A-</v>
      </c>
      <c r="J548" s="166"/>
      <c r="K548" s="145"/>
    </row>
    <row r="549" spans="1:11">
      <c r="A549" s="147" t="str">
        <f>IF('TRI-1C'!$Z$10="","",'TRI-1C'!$Z$10)</f>
        <v>CONVIVENCIA</v>
      </c>
      <c r="B549" s="139"/>
      <c r="C549" s="139"/>
      <c r="F549" s="123"/>
      <c r="G549" s="124" t="str">
        <f>IF(A549="","",VLOOKUP(K546,'TRI-1C'!$B$18:$FH$61,40,FALSE))</f>
        <v>A+</v>
      </c>
      <c r="I549" s="170" t="str">
        <f t="shared" ref="I549:I563" si="15">IF(G549="","",G549)</f>
        <v>A+</v>
      </c>
      <c r="J549" s="167"/>
      <c r="K549" s="128"/>
    </row>
    <row r="550" spans="1:11">
      <c r="A550" s="148" t="str">
        <f>IF('TRI-1C'!$AP$10="","",'TRI-1C'!$AP$10)</f>
        <v>RELACIONES CON EL MEDIO NATURAL Y CULTURAL</v>
      </c>
      <c r="B550" s="149"/>
      <c r="C550" s="149"/>
      <c r="D550" s="150"/>
      <c r="E550" s="150"/>
      <c r="F550" s="126"/>
      <c r="G550" s="122" t="str">
        <f>IF(A550="","",VLOOKUP(K546,'TRI-1C'!$B$18:$FH$61,61,FALSE))</f>
        <v>B+</v>
      </c>
      <c r="H550" s="150"/>
      <c r="I550" s="171" t="str">
        <f t="shared" si="15"/>
        <v>B+</v>
      </c>
      <c r="J550" s="168"/>
      <c r="K550" s="126"/>
    </row>
    <row r="551" spans="1:11">
      <c r="A551" s="147" t="str">
        <f>IF('TRI-1C'!$BK$10="","",'TRI-1C'!$BK$10)</f>
        <v>RELACIONES LOGICAS MATEMATICAS</v>
      </c>
      <c r="B551" s="139"/>
      <c r="C551" s="139"/>
      <c r="F551" s="128"/>
      <c r="G551" s="124" t="str">
        <f>IF(A551="","",VLOOKUP(K546,'TRI-1C'!$B$18:$FH$61,84,FALSE))</f>
        <v>B-</v>
      </c>
      <c r="I551" s="170" t="str">
        <f t="shared" si="15"/>
        <v>B-</v>
      </c>
      <c r="J551" s="167"/>
      <c r="K551" s="128"/>
    </row>
    <row r="552" spans="1:11">
      <c r="A552" s="148" t="str">
        <f>IF('TRI-1C'!$CH$10="","",'TRI-1C'!$CH$10)</f>
        <v>COMPRENSIÓN Y EXPRESION DEL LENGUAJE</v>
      </c>
      <c r="B552" s="149"/>
      <c r="C552" s="149"/>
      <c r="D552" s="150"/>
      <c r="E552" s="150"/>
      <c r="F552" s="126"/>
      <c r="G552" s="122" t="str">
        <f>IF(A552="","",VLOOKUP(K546,'TRI-1C'!$B$18:$FH$61,106,FALSE))</f>
        <v>B-</v>
      </c>
      <c r="H552" s="150"/>
      <c r="I552" s="171" t="str">
        <f t="shared" si="15"/>
        <v>B-</v>
      </c>
      <c r="J552" s="168"/>
      <c r="K552" s="126"/>
    </row>
    <row r="553" spans="1:11">
      <c r="A553" s="147" t="str">
        <f>IF('TRI-1C'!$DD$10="","",'TRI-1C'!$DD$10)</f>
        <v>EXPRESIÓN ARTISTICA</v>
      </c>
      <c r="B553" s="139"/>
      <c r="C553" s="139"/>
      <c r="F553" s="128"/>
      <c r="G553" s="124" t="str">
        <f>IF(A553="","",VLOOKUP(K546,'TRI-1C'!$B$18:$FH$61,118,FALSE))</f>
        <v>B-</v>
      </c>
      <c r="I553" s="170" t="str">
        <f t="shared" si="15"/>
        <v>B-</v>
      </c>
      <c r="J553" s="167"/>
      <c r="K553" s="128"/>
    </row>
    <row r="554" spans="1:11">
      <c r="A554" s="148" t="str">
        <f>IF('TRI-1C'!$DP$10="","",'TRI-1C'!$DP$10)</f>
        <v>EXPRESION CORPORAL Y MOTRICIDAD</v>
      </c>
      <c r="B554" s="149"/>
      <c r="C554" s="149"/>
      <c r="D554" s="150"/>
      <c r="E554" s="150"/>
      <c r="F554" s="126"/>
      <c r="G554" s="122" t="str">
        <f>IF(A554="","",VLOOKUP(K546,'TRI-1C'!$B$18:$FH$61,147,FALSE))</f>
        <v>B+</v>
      </c>
      <c r="H554" s="150"/>
      <c r="I554" s="171" t="str">
        <f t="shared" si="15"/>
        <v>B+</v>
      </c>
      <c r="J554" s="168"/>
      <c r="K554" s="126"/>
    </row>
    <row r="555" spans="1:11">
      <c r="A555" s="147" t="str">
        <f>IF('TRI-1C'!$CK$10="","",'TRI-1C'!$CK$10)</f>
        <v/>
      </c>
      <c r="B555" s="139"/>
      <c r="C555" s="139"/>
      <c r="F555" s="123"/>
      <c r="G555" s="124" t="str">
        <f>IF(A555="","",VLOOKUP(K546,'TRI-1C'!$B$18:$FH$61,90,FALSE))</f>
        <v/>
      </c>
      <c r="I555" s="170" t="str">
        <f t="shared" si="15"/>
        <v/>
      </c>
      <c r="J555" s="167"/>
      <c r="K555" s="128"/>
    </row>
    <row r="556" spans="1:11">
      <c r="A556" s="148" t="str">
        <f>IF('TRI-1C'!$CN$10="","",'TRI-1C'!$CN$10)</f>
        <v/>
      </c>
      <c r="B556" s="149"/>
      <c r="C556" s="149"/>
      <c r="D556" s="150"/>
      <c r="E556" s="150"/>
      <c r="F556" s="126"/>
      <c r="G556" s="122" t="str">
        <f>IF(A556="","",VLOOKUP(K546,'TRI-1C'!$B$18:$FH$61,92,FALSE))</f>
        <v/>
      </c>
      <c r="H556" s="150"/>
      <c r="I556" s="171" t="str">
        <f t="shared" si="15"/>
        <v/>
      </c>
      <c r="J556" s="168"/>
      <c r="K556" s="126"/>
    </row>
    <row r="557" spans="1:11">
      <c r="A557" s="147" t="str">
        <f>IF('TRI-1C'!$CP$10="","",'TRI-1C'!$CP$10)</f>
        <v/>
      </c>
      <c r="B557" s="139"/>
      <c r="C557" s="139"/>
      <c r="F557" s="128"/>
      <c r="G557" s="124" t="str">
        <f>IF(A557="","",VLOOKUP(K546,'TRI-1C'!$B$18:$FH$61,98,FALSE))</f>
        <v/>
      </c>
      <c r="I557" s="170" t="str">
        <f t="shared" si="15"/>
        <v/>
      </c>
      <c r="J557" s="167"/>
      <c r="K557" s="128"/>
    </row>
    <row r="558" spans="1:11">
      <c r="A558" s="148" t="str">
        <f>IF('TRI-1C'!$CV$10="","",'TRI-1C'!$CV$10)</f>
        <v/>
      </c>
      <c r="B558" s="149"/>
      <c r="C558" s="149"/>
      <c r="D558" s="150"/>
      <c r="E558" s="150"/>
      <c r="F558" s="126"/>
      <c r="G558" s="122" t="str">
        <f>IF(A558="","",VLOOKUP(K546,'TRI-1C'!$B$18:$FH$61,100,FALSE))</f>
        <v/>
      </c>
      <c r="H558" s="150"/>
      <c r="I558" s="171" t="str">
        <f t="shared" si="15"/>
        <v/>
      </c>
      <c r="J558" s="168"/>
      <c r="K558" s="126"/>
    </row>
    <row r="559" spans="1:11">
      <c r="A559" s="147" t="str">
        <f>IF('TRI-1C'!$CX$10="","",'TRI-1C'!$CX$10)</f>
        <v/>
      </c>
      <c r="B559" s="139"/>
      <c r="C559" s="139"/>
      <c r="F559" s="128"/>
      <c r="G559" s="124" t="str">
        <f>IF(A559="","",VLOOKUP(K546,'TRI-1C'!$B$18:$FH$61,103,FALSE))</f>
        <v/>
      </c>
      <c r="I559" s="170" t="str">
        <f t="shared" si="15"/>
        <v/>
      </c>
      <c r="J559" s="167"/>
      <c r="K559" s="128"/>
    </row>
    <row r="560" spans="1:11">
      <c r="A560" s="148" t="str">
        <f>IF('TRI-1C'!$DB$10="","",'TRI-1C'!$DB$10)</f>
        <v/>
      </c>
      <c r="B560" s="149"/>
      <c r="C560" s="149"/>
      <c r="D560" s="150"/>
      <c r="E560" s="150"/>
      <c r="F560" s="126"/>
      <c r="G560" s="122" t="str">
        <f>IF(A560="","",VLOOKUP(K546,'TRI-1C'!$B$18:$FH$61,108,FALSE))</f>
        <v/>
      </c>
      <c r="H560" s="150"/>
      <c r="I560" s="171" t="str">
        <f t="shared" si="15"/>
        <v/>
      </c>
      <c r="J560" s="168"/>
      <c r="K560" s="126"/>
    </row>
    <row r="561" spans="1:11">
      <c r="A561" s="147" t="str">
        <f>IF('TRI-1C'!$DF$10="","",'TRI-1C'!$DF$10)</f>
        <v/>
      </c>
      <c r="B561" s="139"/>
      <c r="C561" s="139"/>
      <c r="F561" s="128"/>
      <c r="G561" s="124" t="str">
        <f>IF(A561="","",VLOOKUP(K546,'TRI-1C'!$B$18:$FH$61,111,FALSE))</f>
        <v/>
      </c>
      <c r="I561" s="170" t="str">
        <f t="shared" si="15"/>
        <v/>
      </c>
      <c r="J561" s="167"/>
      <c r="K561" s="128"/>
    </row>
    <row r="562" spans="1:11">
      <c r="A562" s="148" t="str">
        <f>IF('TRI-1C'!$DI$10="","",'TRI-1C'!$DI$10)</f>
        <v/>
      </c>
      <c r="B562" s="149"/>
      <c r="C562" s="149"/>
      <c r="D562" s="150"/>
      <c r="E562" s="150"/>
      <c r="F562" s="126"/>
      <c r="G562" s="122" t="str">
        <f>IF(A562="","",VLOOKUP(K546,'TRI-1C'!$B$18:$FH$61,114,FALSE))</f>
        <v/>
      </c>
      <c r="H562" s="150"/>
      <c r="I562" s="171" t="str">
        <f t="shared" si="15"/>
        <v/>
      </c>
      <c r="J562" s="168"/>
      <c r="K562" s="126"/>
    </row>
    <row r="563" spans="1:11">
      <c r="A563" s="151"/>
      <c r="B563" s="129"/>
      <c r="C563" s="129"/>
      <c r="D563" s="130"/>
      <c r="E563" s="130"/>
      <c r="F563" s="131"/>
      <c r="G563" s="132"/>
      <c r="H563" s="130"/>
      <c r="I563" s="172" t="str">
        <f t="shared" si="15"/>
        <v/>
      </c>
      <c r="J563" s="169"/>
      <c r="K563" s="131"/>
    </row>
    <row r="564" spans="1:11">
      <c r="A564" s="134"/>
      <c r="B564" s="134"/>
      <c r="C564" s="134"/>
      <c r="D564" s="134"/>
      <c r="E564" s="134"/>
      <c r="F564" s="140"/>
      <c r="G564" s="191"/>
      <c r="H564" s="191"/>
      <c r="I564" s="190"/>
      <c r="J564" s="190"/>
      <c r="K564" s="190"/>
    </row>
    <row r="565" spans="1:11">
      <c r="A565" s="487" t="s">
        <v>156</v>
      </c>
      <c r="B565" s="488"/>
      <c r="C565" s="135" t="s">
        <v>157</v>
      </c>
      <c r="F565" s="189"/>
      <c r="G565" s="189"/>
      <c r="H565" s="189"/>
      <c r="I565" s="189"/>
      <c r="J565" s="189"/>
      <c r="K565" s="189"/>
    </row>
    <row r="566" spans="1:11">
      <c r="A566" s="489" t="s">
        <v>158</v>
      </c>
      <c r="B566" s="490"/>
      <c r="C566" s="136" t="str">
        <f>VLOOKUP(K546,'TRI-1C'!$B$18:$FH$61,160,FALSE)</f>
        <v>B-</v>
      </c>
      <c r="E566" s="189"/>
      <c r="F566" s="189"/>
      <c r="G566" s="189"/>
      <c r="H566" s="189"/>
      <c r="I566" s="189"/>
      <c r="J566" s="189"/>
      <c r="K566" s="189"/>
    </row>
    <row r="567" spans="1:11">
      <c r="A567" s="491" t="s">
        <v>159</v>
      </c>
      <c r="B567" s="492"/>
      <c r="C567" s="493"/>
      <c r="E567" s="189"/>
      <c r="F567" s="189"/>
      <c r="G567" s="189"/>
      <c r="H567" s="189"/>
      <c r="I567" s="189"/>
      <c r="J567" s="189"/>
      <c r="K567" s="189"/>
    </row>
    <row r="568" spans="1:11">
      <c r="A568" s="137" t="s">
        <v>160</v>
      </c>
      <c r="B568" s="138"/>
      <c r="C568" s="188" t="str">
        <f>VLOOKUP(K546,'TRI-1C'!$B$18:$FH$61,161,FALSE)</f>
        <v/>
      </c>
      <c r="E568" s="189"/>
    </row>
    <row r="569" spans="1:11">
      <c r="A569" s="137" t="s">
        <v>161</v>
      </c>
      <c r="B569" s="138"/>
      <c r="C569" s="188" t="str">
        <f>VLOOKUP(K546,'TRI-1C'!$B$18:$FH$61,162,FALSE)</f>
        <v/>
      </c>
      <c r="E569" s="189"/>
      <c r="F569" s="189"/>
      <c r="G569" s="189"/>
      <c r="H569" s="189"/>
      <c r="I569" s="189"/>
      <c r="J569" s="189"/>
      <c r="K569" s="189"/>
    </row>
    <row r="570" spans="1:11">
      <c r="A570" s="480" t="s">
        <v>163</v>
      </c>
      <c r="B570" s="481"/>
      <c r="C570" s="188">
        <f>VLOOKUP(K546,'TRI-1C'!$B$18:$FH$61,163,FALSE)</f>
        <v>0</v>
      </c>
      <c r="F570" s="114" t="s">
        <v>162</v>
      </c>
      <c r="G570" s="494">
        <f ca="1">NOW()</f>
        <v>45994.739222569442</v>
      </c>
      <c r="H570" s="494"/>
      <c r="I570" s="494"/>
      <c r="J570" s="494"/>
      <c r="K570" s="494"/>
    </row>
    <row r="574" spans="1:11">
      <c r="G574" s="112"/>
    </row>
    <row r="576" spans="1:11">
      <c r="C576" s="111" t="s">
        <v>164</v>
      </c>
      <c r="F576" s="495" t="s">
        <v>165</v>
      </c>
      <c r="G576" s="495"/>
      <c r="H576" s="495"/>
      <c r="I576" s="495"/>
    </row>
    <row r="579" spans="1:11">
      <c r="A579" s="111" t="s">
        <v>153</v>
      </c>
      <c r="C579" t="str">
        <f>IF(VLOOKUP(K582,NOTAS!$D$14:$P$60,2,FALSE)="","",VLOOKUP(K582,NOTAS!$D$14:$P$60,2,FALSE))</f>
        <v>MERA ZAMBRANO YADIEL ATES</v>
      </c>
    </row>
    <row r="580" spans="1:11">
      <c r="A580" s="111" t="s">
        <v>154</v>
      </c>
      <c r="C580" t="str">
        <f>NOTAS!$B$14&amp; " "&amp;NOTAS!$B$15</f>
        <v>INICIAL II A</v>
      </c>
      <c r="F580" s="111"/>
      <c r="G580" s="116"/>
      <c r="H580" s="117"/>
      <c r="I580" s="118"/>
      <c r="J580" s="118"/>
      <c r="K580" s="117"/>
    </row>
    <row r="581" spans="1:11">
      <c r="A581" s="111" t="s">
        <v>6</v>
      </c>
      <c r="C581" t="str">
        <f>NOTAS!$B$18</f>
        <v>2025-2026 MATUTINA</v>
      </c>
      <c r="H581" s="117"/>
      <c r="I581" s="118"/>
      <c r="J581" s="118"/>
      <c r="K581" s="117"/>
    </row>
    <row r="582" spans="1:11" ht="15" thickBot="1">
      <c r="A582" s="486" t="s">
        <v>167</v>
      </c>
      <c r="B582" s="486"/>
      <c r="I582" s="114" t="s">
        <v>74</v>
      </c>
      <c r="K582" s="121">
        <v>17</v>
      </c>
    </row>
    <row r="583" spans="1:11">
      <c r="A583" s="482" t="s">
        <v>133</v>
      </c>
      <c r="B583" s="483"/>
      <c r="C583" s="483"/>
      <c r="D583" s="483"/>
      <c r="E583" s="483"/>
      <c r="F583" s="484"/>
      <c r="G583" s="485" t="s">
        <v>141</v>
      </c>
      <c r="H583" s="483"/>
      <c r="I583" s="485" t="s">
        <v>141</v>
      </c>
      <c r="J583" s="483"/>
      <c r="K583" s="483"/>
    </row>
    <row r="584" spans="1:11">
      <c r="A584" s="141" t="str">
        <f>IF('TRI-1C'!$G$10="","",'TRI-1C'!$G$10)</f>
        <v>IDENTIDAD Y AUTONOMÍA</v>
      </c>
      <c r="B584" s="142"/>
      <c r="C584" s="142"/>
      <c r="D584" s="143"/>
      <c r="E584" s="144"/>
      <c r="F584" s="145"/>
      <c r="G584" s="146" t="str">
        <f>IF(A584="","",VLOOKUP(K582,'TRI-1C'!$B$18:$FH$61,24,FALSE))</f>
        <v>A+</v>
      </c>
      <c r="H584" s="144"/>
      <c r="I584" s="187" t="str">
        <f>IF(G584="","",G584)</f>
        <v>A+</v>
      </c>
      <c r="J584" s="166"/>
      <c r="K584" s="145"/>
    </row>
    <row r="585" spans="1:11">
      <c r="A585" s="147" t="str">
        <f>IF('TRI-1C'!$Z$10="","",'TRI-1C'!$Z$10)</f>
        <v>CONVIVENCIA</v>
      </c>
      <c r="B585" s="139"/>
      <c r="C585" s="139"/>
      <c r="F585" s="123"/>
      <c r="G585" s="124" t="str">
        <f>IF(A585="","",VLOOKUP(K582,'TRI-1C'!$B$18:$FH$61,40,FALSE))</f>
        <v>A+</v>
      </c>
      <c r="I585" s="170" t="str">
        <f t="shared" ref="I585:I599" si="16">IF(G585="","",G585)</f>
        <v>A+</v>
      </c>
      <c r="J585" s="167"/>
      <c r="K585" s="128"/>
    </row>
    <row r="586" spans="1:11">
      <c r="A586" s="148" t="str">
        <f>IF('TRI-1C'!$AP$10="","",'TRI-1C'!$AP$10)</f>
        <v>RELACIONES CON EL MEDIO NATURAL Y CULTURAL</v>
      </c>
      <c r="B586" s="149"/>
      <c r="C586" s="149"/>
      <c r="D586" s="150"/>
      <c r="E586" s="150"/>
      <c r="F586" s="126"/>
      <c r="G586" s="122" t="str">
        <f>IF(A586="","",VLOOKUP(K582,'TRI-1C'!$B$18:$FH$61,61,FALSE))</f>
        <v>B+</v>
      </c>
      <c r="H586" s="150"/>
      <c r="I586" s="171" t="str">
        <f t="shared" si="16"/>
        <v>B+</v>
      </c>
      <c r="J586" s="168"/>
      <c r="K586" s="126"/>
    </row>
    <row r="587" spans="1:11">
      <c r="A587" s="147" t="str">
        <f>IF('TRI-1C'!$BK$10="","",'TRI-1C'!$BK$10)</f>
        <v>RELACIONES LOGICAS MATEMATICAS</v>
      </c>
      <c r="B587" s="139"/>
      <c r="C587" s="139"/>
      <c r="F587" s="128"/>
      <c r="G587" s="124" t="str">
        <f>IF(A587="","",VLOOKUP(K582,'TRI-1C'!$B$18:$FH$61,84,FALSE))</f>
        <v>A+</v>
      </c>
      <c r="I587" s="170" t="str">
        <f t="shared" si="16"/>
        <v>A+</v>
      </c>
      <c r="J587" s="167"/>
      <c r="K587" s="128"/>
    </row>
    <row r="588" spans="1:11">
      <c r="A588" s="148" t="str">
        <f>IF('TRI-1C'!$CH$10="","",'TRI-1C'!$CH$10)</f>
        <v>COMPRENSIÓN Y EXPRESION DEL LENGUAJE</v>
      </c>
      <c r="B588" s="149"/>
      <c r="C588" s="149"/>
      <c r="D588" s="150"/>
      <c r="E588" s="150"/>
      <c r="F588" s="126"/>
      <c r="G588" s="122" t="str">
        <f>IF(A588="","",VLOOKUP(K582,'TRI-1C'!$B$18:$FH$61,106,FALSE))</f>
        <v>A+</v>
      </c>
      <c r="H588" s="150"/>
      <c r="I588" s="171" t="str">
        <f t="shared" si="16"/>
        <v>A+</v>
      </c>
      <c r="J588" s="168"/>
      <c r="K588" s="126"/>
    </row>
    <row r="589" spans="1:11">
      <c r="A589" s="147" t="str">
        <f>IF('TRI-1C'!$DD$10="","",'TRI-1C'!$DD$10)</f>
        <v>EXPRESIÓN ARTISTICA</v>
      </c>
      <c r="B589" s="139"/>
      <c r="C589" s="139"/>
      <c r="F589" s="128"/>
      <c r="G589" s="124" t="str">
        <f>IF(A589="","",VLOOKUP(K582,'TRI-1C'!$B$18:$FH$61,118,FALSE))</f>
        <v>A+</v>
      </c>
      <c r="I589" s="170" t="str">
        <f t="shared" si="16"/>
        <v>A+</v>
      </c>
      <c r="J589" s="167"/>
      <c r="K589" s="128"/>
    </row>
    <row r="590" spans="1:11">
      <c r="A590" s="148" t="str">
        <f>IF('TRI-1C'!$DP$10="","",'TRI-1C'!$DP$10)</f>
        <v>EXPRESION CORPORAL Y MOTRICIDAD</v>
      </c>
      <c r="B590" s="149"/>
      <c r="C590" s="149"/>
      <c r="D590" s="150"/>
      <c r="E590" s="150"/>
      <c r="F590" s="126"/>
      <c r="G590" s="122" t="str">
        <f>IF(A590="","",VLOOKUP(K582,'TRI-1C'!$B$18:$FH$61,147,FALSE))</f>
        <v>A+</v>
      </c>
      <c r="H590" s="150"/>
      <c r="I590" s="171" t="str">
        <f t="shared" si="16"/>
        <v>A+</v>
      </c>
      <c r="J590" s="168"/>
      <c r="K590" s="126"/>
    </row>
    <row r="591" spans="1:11">
      <c r="A591" s="147" t="str">
        <f>IF('TRI-1C'!$CK$10="","",'TRI-1C'!$CK$10)</f>
        <v/>
      </c>
      <c r="B591" s="139"/>
      <c r="C591" s="139"/>
      <c r="F591" s="123"/>
      <c r="G591" s="124" t="str">
        <f>IF(A591="","",VLOOKUP(K582,'TRI-1C'!$B$18:$FH$61,90,FALSE))</f>
        <v/>
      </c>
      <c r="I591" s="170" t="str">
        <f t="shared" si="16"/>
        <v/>
      </c>
      <c r="J591" s="167"/>
      <c r="K591" s="128"/>
    </row>
    <row r="592" spans="1:11">
      <c r="A592" s="148" t="str">
        <f>IF('TRI-1C'!$CN$10="","",'TRI-1C'!$CN$10)</f>
        <v/>
      </c>
      <c r="B592" s="149"/>
      <c r="C592" s="149"/>
      <c r="D592" s="150"/>
      <c r="E592" s="150"/>
      <c r="F592" s="126"/>
      <c r="G592" s="122" t="str">
        <f>IF(A592="","",VLOOKUP(K582,'TRI-1C'!$B$18:$FH$61,92,FALSE))</f>
        <v/>
      </c>
      <c r="H592" s="150"/>
      <c r="I592" s="171" t="str">
        <f t="shared" si="16"/>
        <v/>
      </c>
      <c r="J592" s="168"/>
      <c r="K592" s="126"/>
    </row>
    <row r="593" spans="1:11">
      <c r="A593" s="147" t="str">
        <f>IF('TRI-1C'!$CP$10="","",'TRI-1C'!$CP$10)</f>
        <v/>
      </c>
      <c r="B593" s="139"/>
      <c r="C593" s="139"/>
      <c r="F593" s="128"/>
      <c r="G593" s="124" t="str">
        <f>IF(A593="","",VLOOKUP(K582,'TRI-1C'!$B$18:$FH$61,98,FALSE))</f>
        <v/>
      </c>
      <c r="I593" s="170" t="str">
        <f t="shared" si="16"/>
        <v/>
      </c>
      <c r="J593" s="167"/>
      <c r="K593" s="128"/>
    </row>
    <row r="594" spans="1:11">
      <c r="A594" s="148" t="str">
        <f>IF('TRI-1C'!$CV$10="","",'TRI-1C'!$CV$10)</f>
        <v/>
      </c>
      <c r="B594" s="149"/>
      <c r="C594" s="149"/>
      <c r="D594" s="150"/>
      <c r="E594" s="150"/>
      <c r="F594" s="126"/>
      <c r="G594" s="122" t="str">
        <f>IF(A594="","",VLOOKUP(K582,'TRI-1C'!$B$18:$FH$61,100,FALSE))</f>
        <v/>
      </c>
      <c r="H594" s="150"/>
      <c r="I594" s="171" t="str">
        <f t="shared" si="16"/>
        <v/>
      </c>
      <c r="J594" s="168"/>
      <c r="K594" s="126"/>
    </row>
    <row r="595" spans="1:11">
      <c r="A595" s="147" t="str">
        <f>IF('TRI-1C'!$CX$10="","",'TRI-1C'!$CX$10)</f>
        <v/>
      </c>
      <c r="B595" s="139"/>
      <c r="C595" s="139"/>
      <c r="F595" s="128"/>
      <c r="G595" s="124" t="str">
        <f>IF(A595="","",VLOOKUP(K582,'TRI-1C'!$B$18:$FH$61,103,FALSE))</f>
        <v/>
      </c>
      <c r="I595" s="170" t="str">
        <f t="shared" si="16"/>
        <v/>
      </c>
      <c r="J595" s="167"/>
      <c r="K595" s="128"/>
    </row>
    <row r="596" spans="1:11">
      <c r="A596" s="148" t="str">
        <f>IF('TRI-1C'!$DB$10="","",'TRI-1C'!$DB$10)</f>
        <v/>
      </c>
      <c r="B596" s="149"/>
      <c r="C596" s="149"/>
      <c r="D596" s="150"/>
      <c r="E596" s="150"/>
      <c r="F596" s="126"/>
      <c r="G596" s="122" t="str">
        <f>IF(A596="","",VLOOKUP(K582,'TRI-1C'!$B$18:$FH$61,108,FALSE))</f>
        <v/>
      </c>
      <c r="H596" s="150"/>
      <c r="I596" s="171" t="str">
        <f t="shared" si="16"/>
        <v/>
      </c>
      <c r="J596" s="168"/>
      <c r="K596" s="126"/>
    </row>
    <row r="597" spans="1:11">
      <c r="A597" s="147" t="str">
        <f>IF('TRI-1C'!$DF$10="","",'TRI-1C'!$DF$10)</f>
        <v/>
      </c>
      <c r="B597" s="139"/>
      <c r="C597" s="139"/>
      <c r="F597" s="128"/>
      <c r="G597" s="124" t="str">
        <f>IF(A597="","",VLOOKUP(K582,'TRI-1C'!$B$18:$FH$61,111,FALSE))</f>
        <v/>
      </c>
      <c r="I597" s="170" t="str">
        <f t="shared" si="16"/>
        <v/>
      </c>
      <c r="J597" s="167"/>
      <c r="K597" s="128"/>
    </row>
    <row r="598" spans="1:11">
      <c r="A598" s="148" t="str">
        <f>IF('TRI-1C'!$DI$10="","",'TRI-1C'!$DI$10)</f>
        <v/>
      </c>
      <c r="B598" s="149"/>
      <c r="C598" s="149"/>
      <c r="D598" s="150"/>
      <c r="E598" s="150"/>
      <c r="F598" s="126"/>
      <c r="G598" s="122" t="str">
        <f>IF(A598="","",VLOOKUP(K582,'TRI-1C'!$B$18:$FH$61,114,FALSE))</f>
        <v/>
      </c>
      <c r="H598" s="150"/>
      <c r="I598" s="171" t="str">
        <f t="shared" si="16"/>
        <v/>
      </c>
      <c r="J598" s="168"/>
      <c r="K598" s="126"/>
    </row>
    <row r="599" spans="1:11">
      <c r="A599" s="151"/>
      <c r="B599" s="129"/>
      <c r="C599" s="129"/>
      <c r="D599" s="130"/>
      <c r="E599" s="130"/>
      <c r="F599" s="131"/>
      <c r="G599" s="132"/>
      <c r="H599" s="130"/>
      <c r="I599" s="172" t="str">
        <f t="shared" si="16"/>
        <v/>
      </c>
      <c r="J599" s="169"/>
      <c r="K599" s="131"/>
    </row>
    <row r="600" spans="1:11">
      <c r="A600" s="134"/>
      <c r="B600" s="134"/>
      <c r="C600" s="134"/>
      <c r="D600" s="134"/>
      <c r="E600" s="134"/>
      <c r="F600" s="140"/>
      <c r="G600" s="191"/>
      <c r="H600" s="191"/>
      <c r="I600" s="190"/>
      <c r="J600" s="190"/>
      <c r="K600" s="190"/>
    </row>
    <row r="601" spans="1:11">
      <c r="A601" s="487" t="s">
        <v>156</v>
      </c>
      <c r="B601" s="488"/>
      <c r="C601" s="135" t="s">
        <v>157</v>
      </c>
      <c r="F601" s="189"/>
      <c r="G601" s="189"/>
      <c r="H601" s="189"/>
      <c r="I601" s="189"/>
      <c r="J601" s="189"/>
      <c r="K601" s="189"/>
    </row>
    <row r="602" spans="1:11">
      <c r="A602" s="489" t="s">
        <v>158</v>
      </c>
      <c r="B602" s="490"/>
      <c r="C602" s="136" t="str">
        <f>VLOOKUP(K582,'TRI-1C'!$B$18:$FH$61,160,FALSE)</f>
        <v>A+</v>
      </c>
      <c r="E602" s="189"/>
      <c r="F602" s="189"/>
      <c r="G602" s="189"/>
      <c r="H602" s="189"/>
      <c r="I602" s="189"/>
      <c r="J602" s="189"/>
      <c r="K602" s="189"/>
    </row>
    <row r="603" spans="1:11">
      <c r="A603" s="491" t="s">
        <v>159</v>
      </c>
      <c r="B603" s="492"/>
      <c r="C603" s="493"/>
      <c r="E603" s="189"/>
      <c r="F603" s="189"/>
      <c r="G603" s="189"/>
      <c r="H603" s="189"/>
      <c r="I603" s="189"/>
      <c r="J603" s="189"/>
      <c r="K603" s="189"/>
    </row>
    <row r="604" spans="1:11">
      <c r="A604" s="137" t="s">
        <v>160</v>
      </c>
      <c r="B604" s="138"/>
      <c r="C604" s="188" t="str">
        <f>VLOOKUP(K582,'TRI-1C'!$B$18:$FH$61,161,FALSE)</f>
        <v/>
      </c>
      <c r="E604" s="189"/>
    </row>
    <row r="605" spans="1:11">
      <c r="A605" s="137" t="s">
        <v>161</v>
      </c>
      <c r="B605" s="138"/>
      <c r="C605" s="188" t="str">
        <f>VLOOKUP(K582,'TRI-1C'!$B$18:$FH$61,162,FALSE)</f>
        <v/>
      </c>
      <c r="E605" s="189"/>
      <c r="F605" s="189"/>
      <c r="G605" s="189"/>
      <c r="H605" s="189"/>
      <c r="I605" s="189"/>
      <c r="J605" s="189"/>
      <c r="K605" s="189"/>
    </row>
    <row r="606" spans="1:11">
      <c r="A606" s="480" t="s">
        <v>163</v>
      </c>
      <c r="B606" s="481"/>
      <c r="C606" s="188">
        <f>VLOOKUP(K582,'TRI-1C'!$B$18:$FH$61,163,FALSE)</f>
        <v>0</v>
      </c>
      <c r="F606" s="114" t="s">
        <v>162</v>
      </c>
      <c r="G606" s="494">
        <f ca="1">NOW()</f>
        <v>45994.739222569442</v>
      </c>
      <c r="H606" s="494"/>
      <c r="I606" s="494"/>
      <c r="J606" s="494"/>
      <c r="K606" s="494"/>
    </row>
    <row r="610" spans="1:11">
      <c r="G610" s="112"/>
    </row>
    <row r="612" spans="1:11">
      <c r="C612" s="111" t="s">
        <v>164</v>
      </c>
      <c r="F612" s="495" t="s">
        <v>165</v>
      </c>
      <c r="G612" s="495"/>
      <c r="H612" s="495"/>
      <c r="I612" s="495"/>
    </row>
    <row r="615" spans="1:11">
      <c r="A615" s="111" t="s">
        <v>153</v>
      </c>
      <c r="C615" t="str">
        <f>IF(VLOOKUP(K618,NOTAS!$D$14:$P$60,2,FALSE)="","",VLOOKUP(K618,NOTAS!$D$14:$P$60,2,FALSE))</f>
        <v>MORA QUINTEROS THIAGO JOSE</v>
      </c>
    </row>
    <row r="616" spans="1:11">
      <c r="A616" s="111" t="s">
        <v>154</v>
      </c>
      <c r="C616" t="str">
        <f>NOTAS!$B$14&amp; " "&amp;NOTAS!$B$15</f>
        <v>INICIAL II A</v>
      </c>
      <c r="F616" s="111"/>
      <c r="G616" s="116"/>
      <c r="H616" s="117"/>
      <c r="I616" s="118"/>
      <c r="J616" s="118"/>
      <c r="K616" s="117"/>
    </row>
    <row r="617" spans="1:11">
      <c r="A617" s="111" t="s">
        <v>6</v>
      </c>
      <c r="C617" t="str">
        <f>NOTAS!$B$18</f>
        <v>2025-2026 MATUTINA</v>
      </c>
      <c r="H617" s="117"/>
      <c r="I617" s="118"/>
      <c r="J617" s="118"/>
      <c r="K617" s="117"/>
    </row>
    <row r="618" spans="1:11" ht="15" thickBot="1">
      <c r="A618" s="486" t="s">
        <v>167</v>
      </c>
      <c r="B618" s="486"/>
      <c r="I618" s="114" t="s">
        <v>74</v>
      </c>
      <c r="K618" s="121">
        <v>18</v>
      </c>
    </row>
    <row r="619" spans="1:11">
      <c r="A619" s="482" t="s">
        <v>133</v>
      </c>
      <c r="B619" s="483"/>
      <c r="C619" s="483"/>
      <c r="D619" s="483"/>
      <c r="E619" s="483"/>
      <c r="F619" s="484"/>
      <c r="G619" s="485" t="s">
        <v>141</v>
      </c>
      <c r="H619" s="483"/>
      <c r="I619" s="485" t="s">
        <v>141</v>
      </c>
      <c r="J619" s="483"/>
      <c r="K619" s="483"/>
    </row>
    <row r="620" spans="1:11">
      <c r="A620" s="141" t="str">
        <f>IF('TRI-1C'!$G$10="","",'TRI-1C'!$G$10)</f>
        <v>IDENTIDAD Y AUTONOMÍA</v>
      </c>
      <c r="B620" s="142"/>
      <c r="C620" s="142"/>
      <c r="D620" s="143"/>
      <c r="E620" s="144"/>
      <c r="F620" s="145"/>
      <c r="G620" s="146" t="str">
        <f>IF(A620="","",VLOOKUP(K618,'TRI-1C'!$B$18:$FH$61,24,FALSE))</f>
        <v>A-</v>
      </c>
      <c r="H620" s="144"/>
      <c r="I620" s="187" t="str">
        <f>IF(G620="","",G620)</f>
        <v>A-</v>
      </c>
      <c r="J620" s="166"/>
      <c r="K620" s="145"/>
    </row>
    <row r="621" spans="1:11">
      <c r="A621" s="147" t="str">
        <f>IF('TRI-1C'!$Z$10="","",'TRI-1C'!$Z$10)</f>
        <v>CONVIVENCIA</v>
      </c>
      <c r="B621" s="139"/>
      <c r="C621" s="139"/>
      <c r="F621" s="123"/>
      <c r="G621" s="124" t="str">
        <f>IF(A621="","",VLOOKUP(K618,'TRI-1C'!$B$18:$FH$61,40,FALSE))</f>
        <v>B-</v>
      </c>
      <c r="I621" s="170" t="str">
        <f t="shared" ref="I621:I635" si="17">IF(G621="","",G621)</f>
        <v>B-</v>
      </c>
      <c r="J621" s="167"/>
      <c r="K621" s="128"/>
    </row>
    <row r="622" spans="1:11">
      <c r="A622" s="148" t="str">
        <f>IF('TRI-1C'!$AP$10="","",'TRI-1C'!$AP$10)</f>
        <v>RELACIONES CON EL MEDIO NATURAL Y CULTURAL</v>
      </c>
      <c r="B622" s="149"/>
      <c r="C622" s="149"/>
      <c r="D622" s="150"/>
      <c r="E622" s="150"/>
      <c r="F622" s="126"/>
      <c r="G622" s="122" t="str">
        <f>IF(A622="","",VLOOKUP(K618,'TRI-1C'!$B$18:$FH$61,61,FALSE))</f>
        <v>B-</v>
      </c>
      <c r="H622" s="150"/>
      <c r="I622" s="171" t="str">
        <f t="shared" si="17"/>
        <v>B-</v>
      </c>
      <c r="J622" s="168"/>
      <c r="K622" s="126"/>
    </row>
    <row r="623" spans="1:11">
      <c r="A623" s="147" t="str">
        <f>IF('TRI-1C'!$BK$10="","",'TRI-1C'!$BK$10)</f>
        <v>RELACIONES LOGICAS MATEMATICAS</v>
      </c>
      <c r="B623" s="139"/>
      <c r="C623" s="139"/>
      <c r="F623" s="128"/>
      <c r="G623" s="124" t="str">
        <f>IF(A623="","",VLOOKUP(K618,'TRI-1C'!$B$18:$FH$61,84,FALSE))</f>
        <v>B+</v>
      </c>
      <c r="I623" s="170" t="str">
        <f t="shared" si="17"/>
        <v>B+</v>
      </c>
      <c r="J623" s="167"/>
      <c r="K623" s="128"/>
    </row>
    <row r="624" spans="1:11">
      <c r="A624" s="148" t="str">
        <f>IF('TRI-1C'!$CH$10="","",'TRI-1C'!$CH$10)</f>
        <v>COMPRENSIÓN Y EXPRESION DEL LENGUAJE</v>
      </c>
      <c r="B624" s="149"/>
      <c r="C624" s="149"/>
      <c r="D624" s="150"/>
      <c r="E624" s="150"/>
      <c r="F624" s="126"/>
      <c r="G624" s="122" t="str">
        <f>IF(A624="","",VLOOKUP(K618,'TRI-1C'!$B$18:$FH$61,106,FALSE))</f>
        <v>A+</v>
      </c>
      <c r="H624" s="150"/>
      <c r="I624" s="171" t="str">
        <f t="shared" si="17"/>
        <v>A+</v>
      </c>
      <c r="J624" s="168"/>
      <c r="K624" s="126"/>
    </row>
    <row r="625" spans="1:11">
      <c r="A625" s="147" t="str">
        <f>IF('TRI-1C'!$DD$10="","",'TRI-1C'!$DD$10)</f>
        <v>EXPRESIÓN ARTISTICA</v>
      </c>
      <c r="B625" s="139"/>
      <c r="C625" s="139"/>
      <c r="F625" s="128"/>
      <c r="G625" s="124" t="str">
        <f>IF(A625="","",VLOOKUP(K618,'TRI-1C'!$B$18:$FH$61,118,FALSE))</f>
        <v>A+</v>
      </c>
      <c r="I625" s="170" t="str">
        <f t="shared" si="17"/>
        <v>A+</v>
      </c>
      <c r="J625" s="167"/>
      <c r="K625" s="128"/>
    </row>
    <row r="626" spans="1:11">
      <c r="A626" s="148" t="str">
        <f>IF('TRI-1C'!$DP$10="","",'TRI-1C'!$DP$10)</f>
        <v>EXPRESION CORPORAL Y MOTRICIDAD</v>
      </c>
      <c r="B626" s="149"/>
      <c r="C626" s="149"/>
      <c r="D626" s="150"/>
      <c r="E626" s="150"/>
      <c r="F626" s="126"/>
      <c r="G626" s="122" t="str">
        <f>IF(A626="","",VLOOKUP(K618,'TRI-1C'!$B$18:$FH$61,147,FALSE))</f>
        <v>A+</v>
      </c>
      <c r="H626" s="150"/>
      <c r="I626" s="171" t="str">
        <f t="shared" si="17"/>
        <v>A+</v>
      </c>
      <c r="J626" s="168"/>
      <c r="K626" s="126"/>
    </row>
    <row r="627" spans="1:11">
      <c r="A627" s="147" t="str">
        <f>IF('TRI-1C'!$CK$10="","",'TRI-1C'!$CK$10)</f>
        <v/>
      </c>
      <c r="B627" s="139"/>
      <c r="C627" s="139"/>
      <c r="F627" s="123"/>
      <c r="G627" s="124" t="str">
        <f>IF(A627="","",VLOOKUP(K618,'TRI-1C'!$B$18:$FH$61,90,FALSE))</f>
        <v/>
      </c>
      <c r="I627" s="170" t="str">
        <f t="shared" si="17"/>
        <v/>
      </c>
      <c r="J627" s="167"/>
      <c r="K627" s="128"/>
    </row>
    <row r="628" spans="1:11">
      <c r="A628" s="148" t="str">
        <f>IF('TRI-1C'!$CN$10="","",'TRI-1C'!$CN$10)</f>
        <v/>
      </c>
      <c r="B628" s="149"/>
      <c r="C628" s="149"/>
      <c r="D628" s="150"/>
      <c r="E628" s="150"/>
      <c r="F628" s="126"/>
      <c r="G628" s="122" t="str">
        <f>IF(A628="","",VLOOKUP(K618,'TRI-1C'!$B$18:$FH$61,92,FALSE))</f>
        <v/>
      </c>
      <c r="H628" s="150"/>
      <c r="I628" s="171" t="str">
        <f t="shared" si="17"/>
        <v/>
      </c>
      <c r="J628" s="168"/>
      <c r="K628" s="126"/>
    </row>
    <row r="629" spans="1:11">
      <c r="A629" s="147" t="str">
        <f>IF('TRI-1C'!$CP$10="","",'TRI-1C'!$CP$10)</f>
        <v/>
      </c>
      <c r="B629" s="139"/>
      <c r="C629" s="139"/>
      <c r="F629" s="128"/>
      <c r="G629" s="124" t="str">
        <f>IF(A629="","",VLOOKUP(K618,'TRI-1C'!$B$18:$FH$61,98,FALSE))</f>
        <v/>
      </c>
      <c r="I629" s="170" t="str">
        <f t="shared" si="17"/>
        <v/>
      </c>
      <c r="J629" s="167"/>
      <c r="K629" s="128"/>
    </row>
    <row r="630" spans="1:11">
      <c r="A630" s="148" t="str">
        <f>IF('TRI-1C'!$CV$10="","",'TRI-1C'!$CV$10)</f>
        <v/>
      </c>
      <c r="B630" s="149"/>
      <c r="C630" s="149"/>
      <c r="D630" s="150"/>
      <c r="E630" s="150"/>
      <c r="F630" s="126"/>
      <c r="G630" s="122" t="str">
        <f>IF(A630="","",VLOOKUP(K618,'TRI-1C'!$B$18:$FH$61,100,FALSE))</f>
        <v/>
      </c>
      <c r="H630" s="150"/>
      <c r="I630" s="171" t="str">
        <f t="shared" si="17"/>
        <v/>
      </c>
      <c r="J630" s="168"/>
      <c r="K630" s="126"/>
    </row>
    <row r="631" spans="1:11">
      <c r="A631" s="147" t="str">
        <f>IF('TRI-1C'!$CX$10="","",'TRI-1C'!$CX$10)</f>
        <v/>
      </c>
      <c r="B631" s="139"/>
      <c r="C631" s="139"/>
      <c r="F631" s="128"/>
      <c r="G631" s="124" t="str">
        <f>IF(A631="","",VLOOKUP(K618,'TRI-1C'!$B$18:$FH$61,103,FALSE))</f>
        <v/>
      </c>
      <c r="I631" s="170" t="str">
        <f t="shared" si="17"/>
        <v/>
      </c>
      <c r="J631" s="167"/>
      <c r="K631" s="128"/>
    </row>
    <row r="632" spans="1:11">
      <c r="A632" s="148" t="str">
        <f>IF('TRI-1C'!$DB$10="","",'TRI-1C'!$DB$10)</f>
        <v/>
      </c>
      <c r="B632" s="149"/>
      <c r="C632" s="149"/>
      <c r="D632" s="150"/>
      <c r="E632" s="150"/>
      <c r="F632" s="126"/>
      <c r="G632" s="122" t="str">
        <f>IF(A632="","",VLOOKUP(K618,'TRI-1C'!$B$18:$FH$61,108,FALSE))</f>
        <v/>
      </c>
      <c r="H632" s="150"/>
      <c r="I632" s="171" t="str">
        <f t="shared" si="17"/>
        <v/>
      </c>
      <c r="J632" s="168"/>
      <c r="K632" s="126"/>
    </row>
    <row r="633" spans="1:11">
      <c r="A633" s="147" t="str">
        <f>IF('TRI-1C'!$DF$10="","",'TRI-1C'!$DF$10)</f>
        <v/>
      </c>
      <c r="B633" s="139"/>
      <c r="C633" s="139"/>
      <c r="F633" s="128"/>
      <c r="G633" s="124" t="str">
        <f>IF(A633="","",VLOOKUP(K618,'TRI-1C'!$B$18:$FH$61,111,FALSE))</f>
        <v/>
      </c>
      <c r="I633" s="170" t="str">
        <f t="shared" si="17"/>
        <v/>
      </c>
      <c r="J633" s="167"/>
      <c r="K633" s="128"/>
    </row>
    <row r="634" spans="1:11">
      <c r="A634" s="148" t="str">
        <f>IF('TRI-1C'!$DI$10="","",'TRI-1C'!$DI$10)</f>
        <v/>
      </c>
      <c r="B634" s="149"/>
      <c r="C634" s="149"/>
      <c r="D634" s="150"/>
      <c r="E634" s="150"/>
      <c r="F634" s="126"/>
      <c r="G634" s="122" t="str">
        <f>IF(A634="","",VLOOKUP(K618,'TRI-1C'!$B$18:$FH$61,114,FALSE))</f>
        <v/>
      </c>
      <c r="H634" s="150"/>
      <c r="I634" s="171" t="str">
        <f t="shared" si="17"/>
        <v/>
      </c>
      <c r="J634" s="168"/>
      <c r="K634" s="126"/>
    </row>
    <row r="635" spans="1:11">
      <c r="A635" s="151"/>
      <c r="B635" s="129"/>
      <c r="C635" s="129"/>
      <c r="D635" s="130"/>
      <c r="E635" s="130"/>
      <c r="F635" s="131"/>
      <c r="G635" s="132"/>
      <c r="H635" s="130"/>
      <c r="I635" s="172" t="str">
        <f t="shared" si="17"/>
        <v/>
      </c>
      <c r="J635" s="169"/>
      <c r="K635" s="131"/>
    </row>
    <row r="636" spans="1:11">
      <c r="A636" s="134"/>
      <c r="B636" s="134"/>
      <c r="C636" s="134"/>
      <c r="D636" s="134"/>
      <c r="E636" s="134"/>
      <c r="F636" s="140"/>
      <c r="G636" s="191"/>
      <c r="H636" s="191"/>
      <c r="I636" s="190"/>
      <c r="J636" s="190"/>
      <c r="K636" s="190"/>
    </row>
    <row r="637" spans="1:11">
      <c r="A637" s="487" t="s">
        <v>156</v>
      </c>
      <c r="B637" s="488"/>
      <c r="C637" s="135" t="s">
        <v>157</v>
      </c>
      <c r="F637" s="189"/>
      <c r="G637" s="189"/>
      <c r="H637" s="189"/>
      <c r="I637" s="189"/>
      <c r="J637" s="189"/>
      <c r="K637" s="189"/>
    </row>
    <row r="638" spans="1:11">
      <c r="A638" s="489" t="s">
        <v>158</v>
      </c>
      <c r="B638" s="490"/>
      <c r="C638" s="136" t="str">
        <f>VLOOKUP(K618,'TRI-1C'!$B$18:$FH$61,160,FALSE)</f>
        <v>B+</v>
      </c>
      <c r="E638" s="189"/>
      <c r="F638" s="189"/>
      <c r="G638" s="189"/>
      <c r="H638" s="189"/>
      <c r="I638" s="189"/>
      <c r="J638" s="189"/>
      <c r="K638" s="189"/>
    </row>
    <row r="639" spans="1:11">
      <c r="A639" s="491" t="s">
        <v>159</v>
      </c>
      <c r="B639" s="492"/>
      <c r="C639" s="493"/>
      <c r="E639" s="189"/>
      <c r="F639" s="189"/>
      <c r="G639" s="189"/>
      <c r="H639" s="189"/>
      <c r="I639" s="189"/>
      <c r="J639" s="189"/>
      <c r="K639" s="189"/>
    </row>
    <row r="640" spans="1:11">
      <c r="A640" s="137" t="s">
        <v>160</v>
      </c>
      <c r="B640" s="138"/>
      <c r="C640" s="188" t="str">
        <f>VLOOKUP(K618,'TRI-1C'!$B$18:$FH$61,161,FALSE)</f>
        <v/>
      </c>
      <c r="E640" s="189"/>
    </row>
    <row r="641" spans="1:11">
      <c r="A641" s="137" t="s">
        <v>161</v>
      </c>
      <c r="B641" s="138"/>
      <c r="C641" s="188" t="str">
        <f>VLOOKUP(K618,'TRI-1C'!$B$18:$FH$61,162,FALSE)</f>
        <v/>
      </c>
      <c r="E641" s="189"/>
      <c r="F641" s="189"/>
      <c r="G641" s="189"/>
      <c r="H641" s="189"/>
      <c r="I641" s="189"/>
      <c r="J641" s="189"/>
      <c r="K641" s="189"/>
    </row>
    <row r="642" spans="1:11">
      <c r="A642" s="480" t="s">
        <v>163</v>
      </c>
      <c r="B642" s="481"/>
      <c r="C642" s="188">
        <f>VLOOKUP(K618,'TRI-1C'!$B$18:$FH$61,163,FALSE)</f>
        <v>0</v>
      </c>
      <c r="F642" s="114" t="s">
        <v>162</v>
      </c>
      <c r="G642" s="494">
        <f ca="1">NOW()</f>
        <v>45994.739222569442</v>
      </c>
      <c r="H642" s="494"/>
      <c r="I642" s="494"/>
      <c r="J642" s="494"/>
      <c r="K642" s="494"/>
    </row>
    <row r="646" spans="1:11">
      <c r="G646" s="112"/>
    </row>
    <row r="648" spans="1:11">
      <c r="C648" s="111" t="s">
        <v>164</v>
      </c>
      <c r="F648" s="495" t="s">
        <v>165</v>
      </c>
      <c r="G648" s="495"/>
      <c r="H648" s="495"/>
      <c r="I648" s="495"/>
    </row>
    <row r="651" spans="1:11">
      <c r="A651" s="111" t="s">
        <v>153</v>
      </c>
      <c r="C651" t="str">
        <f>IF(VLOOKUP(K654,NOTAS!$D$14:$P$60,2,FALSE)="","",VLOOKUP(K654,NOTAS!$D$14:$P$60,2,FALSE))</f>
        <v>PAREDES GUANOLUISA KENDRA ESTEFANIA</v>
      </c>
    </row>
    <row r="652" spans="1:11">
      <c r="A652" s="111" t="s">
        <v>154</v>
      </c>
      <c r="C652" t="str">
        <f>NOTAS!$B$14&amp; " "&amp;NOTAS!$B$15</f>
        <v>INICIAL II A</v>
      </c>
      <c r="F652" s="111"/>
      <c r="G652" s="116"/>
      <c r="H652" s="117"/>
      <c r="I652" s="118"/>
      <c r="J652" s="118"/>
      <c r="K652" s="117"/>
    </row>
    <row r="653" spans="1:11">
      <c r="A653" s="111" t="s">
        <v>6</v>
      </c>
      <c r="C653" t="str">
        <f>NOTAS!$B$18</f>
        <v>2025-2026 MATUTINA</v>
      </c>
      <c r="H653" s="117"/>
      <c r="I653" s="118"/>
      <c r="J653" s="118"/>
      <c r="K653" s="117"/>
    </row>
    <row r="654" spans="1:11" ht="15" thickBot="1">
      <c r="A654" s="486" t="s">
        <v>167</v>
      </c>
      <c r="B654" s="486"/>
      <c r="I654" s="114" t="s">
        <v>74</v>
      </c>
      <c r="K654" s="121">
        <v>19</v>
      </c>
    </row>
    <row r="655" spans="1:11">
      <c r="A655" s="482" t="s">
        <v>133</v>
      </c>
      <c r="B655" s="483"/>
      <c r="C655" s="483"/>
      <c r="D655" s="483"/>
      <c r="E655" s="483"/>
      <c r="F655" s="484"/>
      <c r="G655" s="485" t="s">
        <v>141</v>
      </c>
      <c r="H655" s="483"/>
      <c r="I655" s="485" t="s">
        <v>141</v>
      </c>
      <c r="J655" s="483"/>
      <c r="K655" s="483"/>
    </row>
    <row r="656" spans="1:11">
      <c r="A656" s="141" t="str">
        <f>IF('TRI-1C'!$G$10="","",'TRI-1C'!$G$10)</f>
        <v>IDENTIDAD Y AUTONOMÍA</v>
      </c>
      <c r="B656" s="142"/>
      <c r="C656" s="142"/>
      <c r="D656" s="143"/>
      <c r="E656" s="144"/>
      <c r="F656" s="145"/>
      <c r="G656" s="146" t="str">
        <f>IF(A656="","",VLOOKUP(K654,'TRI-1C'!$B$18:$FH$61,24,FALSE))</f>
        <v>A+</v>
      </c>
      <c r="H656" s="144"/>
      <c r="I656" s="187" t="str">
        <f>IF(G656="","",G656)</f>
        <v>A+</v>
      </c>
      <c r="J656" s="166"/>
      <c r="K656" s="145"/>
    </row>
    <row r="657" spans="1:11">
      <c r="A657" s="147" t="str">
        <f>IF('TRI-1C'!$Z$10="","",'TRI-1C'!$Z$10)</f>
        <v>CONVIVENCIA</v>
      </c>
      <c r="B657" s="139"/>
      <c r="C657" s="139"/>
      <c r="F657" s="123"/>
      <c r="G657" s="124" t="str">
        <f>IF(A657="","",VLOOKUP(K654,'TRI-1C'!$B$18:$FH$61,40,FALSE))</f>
        <v>A+</v>
      </c>
      <c r="I657" s="170" t="str">
        <f t="shared" ref="I657:I671" si="18">IF(G657="","",G657)</f>
        <v>A+</v>
      </c>
      <c r="J657" s="167"/>
      <c r="K657" s="128"/>
    </row>
    <row r="658" spans="1:11">
      <c r="A658" s="148" t="str">
        <f>IF('TRI-1C'!$AP$10="","",'TRI-1C'!$AP$10)</f>
        <v>RELACIONES CON EL MEDIO NATURAL Y CULTURAL</v>
      </c>
      <c r="B658" s="149"/>
      <c r="C658" s="149"/>
      <c r="D658" s="150"/>
      <c r="E658" s="150"/>
      <c r="F658" s="126"/>
      <c r="G658" s="122" t="str">
        <f>IF(A658="","",VLOOKUP(K654,'TRI-1C'!$B$18:$FH$61,61,FALSE))</f>
        <v>A-</v>
      </c>
      <c r="H658" s="150"/>
      <c r="I658" s="171" t="str">
        <f t="shared" si="18"/>
        <v>A-</v>
      </c>
      <c r="J658" s="168"/>
      <c r="K658" s="126"/>
    </row>
    <row r="659" spans="1:11">
      <c r="A659" s="147" t="str">
        <f>IF('TRI-1C'!$BK$10="","",'TRI-1C'!$BK$10)</f>
        <v>RELACIONES LOGICAS MATEMATICAS</v>
      </c>
      <c r="B659" s="139"/>
      <c r="C659" s="139"/>
      <c r="F659" s="128"/>
      <c r="G659" s="124" t="str">
        <f>IF(A659="","",VLOOKUP(K654,'TRI-1C'!$B$18:$FH$61,84,FALSE))</f>
        <v>A+</v>
      </c>
      <c r="I659" s="170" t="str">
        <f t="shared" si="18"/>
        <v>A+</v>
      </c>
      <c r="J659" s="167"/>
      <c r="K659" s="128"/>
    </row>
    <row r="660" spans="1:11">
      <c r="A660" s="148" t="str">
        <f>IF('TRI-1C'!$CH$10="","",'TRI-1C'!$CH$10)</f>
        <v>COMPRENSIÓN Y EXPRESION DEL LENGUAJE</v>
      </c>
      <c r="B660" s="149"/>
      <c r="C660" s="149"/>
      <c r="D660" s="150"/>
      <c r="E660" s="150"/>
      <c r="F660" s="126"/>
      <c r="G660" s="122" t="str">
        <f>IF(A660="","",VLOOKUP(K654,'TRI-1C'!$B$18:$FH$61,106,FALSE))</f>
        <v>A+</v>
      </c>
      <c r="H660" s="150"/>
      <c r="I660" s="171" t="str">
        <f t="shared" si="18"/>
        <v>A+</v>
      </c>
      <c r="J660" s="168"/>
      <c r="K660" s="126"/>
    </row>
    <row r="661" spans="1:11">
      <c r="A661" s="147" t="str">
        <f>IF('TRI-1C'!$DD$10="","",'TRI-1C'!$DD$10)</f>
        <v>EXPRESIÓN ARTISTICA</v>
      </c>
      <c r="B661" s="139"/>
      <c r="C661" s="139"/>
      <c r="F661" s="128"/>
      <c r="G661" s="124" t="str">
        <f>IF(A661="","",VLOOKUP(K654,'TRI-1C'!$B$18:$FH$61,118,FALSE))</f>
        <v>A+</v>
      </c>
      <c r="I661" s="170" t="str">
        <f t="shared" si="18"/>
        <v>A+</v>
      </c>
      <c r="J661" s="167"/>
      <c r="K661" s="128"/>
    </row>
    <row r="662" spans="1:11">
      <c r="A662" s="148" t="str">
        <f>IF('TRI-1C'!$DP$10="","",'TRI-1C'!$DP$10)</f>
        <v>EXPRESION CORPORAL Y MOTRICIDAD</v>
      </c>
      <c r="B662" s="149"/>
      <c r="C662" s="149"/>
      <c r="D662" s="150"/>
      <c r="E662" s="150"/>
      <c r="F662" s="126"/>
      <c r="G662" s="122" t="str">
        <f>IF(A662="","",VLOOKUP(K654,'TRI-1C'!$B$18:$FH$61,147,FALSE))</f>
        <v>A+</v>
      </c>
      <c r="H662" s="150"/>
      <c r="I662" s="171" t="str">
        <f t="shared" si="18"/>
        <v>A+</v>
      </c>
      <c r="J662" s="168"/>
      <c r="K662" s="126"/>
    </row>
    <row r="663" spans="1:11">
      <c r="A663" s="147" t="str">
        <f>IF('TRI-1C'!$CK$10="","",'TRI-1C'!$CK$10)</f>
        <v/>
      </c>
      <c r="B663" s="139"/>
      <c r="C663" s="139"/>
      <c r="F663" s="123"/>
      <c r="G663" s="124" t="str">
        <f>IF(A663="","",VLOOKUP(K654,'TRI-1C'!$B$18:$FH$61,90,FALSE))</f>
        <v/>
      </c>
      <c r="I663" s="170" t="str">
        <f t="shared" si="18"/>
        <v/>
      </c>
      <c r="J663" s="167"/>
      <c r="K663" s="128"/>
    </row>
    <row r="664" spans="1:11">
      <c r="A664" s="148" t="str">
        <f>IF('TRI-1C'!$CN$10="","",'TRI-1C'!$CN$10)</f>
        <v/>
      </c>
      <c r="B664" s="149"/>
      <c r="C664" s="149"/>
      <c r="D664" s="150"/>
      <c r="E664" s="150"/>
      <c r="F664" s="126"/>
      <c r="G664" s="122" t="str">
        <f>IF(A664="","",VLOOKUP(K654,'TRI-1C'!$B$18:$FH$61,92,FALSE))</f>
        <v/>
      </c>
      <c r="H664" s="150"/>
      <c r="I664" s="171" t="str">
        <f t="shared" si="18"/>
        <v/>
      </c>
      <c r="J664" s="168"/>
      <c r="K664" s="126"/>
    </row>
    <row r="665" spans="1:11">
      <c r="A665" s="147" t="str">
        <f>IF('TRI-1C'!$CP$10="","",'TRI-1C'!$CP$10)</f>
        <v/>
      </c>
      <c r="B665" s="139"/>
      <c r="C665" s="139"/>
      <c r="F665" s="128"/>
      <c r="G665" s="124" t="str">
        <f>IF(A665="","",VLOOKUP(K654,'TRI-1C'!$B$18:$FH$61,98,FALSE))</f>
        <v/>
      </c>
      <c r="I665" s="170" t="str">
        <f t="shared" si="18"/>
        <v/>
      </c>
      <c r="J665" s="167"/>
      <c r="K665" s="128"/>
    </row>
    <row r="666" spans="1:11">
      <c r="A666" s="148" t="str">
        <f>IF('TRI-1C'!$CV$10="","",'TRI-1C'!$CV$10)</f>
        <v/>
      </c>
      <c r="B666" s="149"/>
      <c r="C666" s="149"/>
      <c r="D666" s="150"/>
      <c r="E666" s="150"/>
      <c r="F666" s="126"/>
      <c r="G666" s="122" t="str">
        <f>IF(A666="","",VLOOKUP(K654,'TRI-1C'!$B$18:$FH$61,100,FALSE))</f>
        <v/>
      </c>
      <c r="H666" s="150"/>
      <c r="I666" s="171" t="str">
        <f t="shared" si="18"/>
        <v/>
      </c>
      <c r="J666" s="168"/>
      <c r="K666" s="126"/>
    </row>
    <row r="667" spans="1:11">
      <c r="A667" s="147" t="str">
        <f>IF('TRI-1C'!$CX$10="","",'TRI-1C'!$CX$10)</f>
        <v/>
      </c>
      <c r="B667" s="139"/>
      <c r="C667" s="139"/>
      <c r="F667" s="128"/>
      <c r="G667" s="124" t="str">
        <f>IF(A667="","",VLOOKUP(K654,'TRI-1C'!$B$18:$FH$61,103,FALSE))</f>
        <v/>
      </c>
      <c r="I667" s="170" t="str">
        <f t="shared" si="18"/>
        <v/>
      </c>
      <c r="J667" s="167"/>
      <c r="K667" s="128"/>
    </row>
    <row r="668" spans="1:11">
      <c r="A668" s="148" t="str">
        <f>IF('TRI-1C'!$DB$10="","",'TRI-1C'!$DB$10)</f>
        <v/>
      </c>
      <c r="B668" s="149"/>
      <c r="C668" s="149"/>
      <c r="D668" s="150"/>
      <c r="E668" s="150"/>
      <c r="F668" s="126"/>
      <c r="G668" s="122" t="str">
        <f>IF(A668="","",VLOOKUP(K654,'TRI-1C'!$B$18:$FH$61,108,FALSE))</f>
        <v/>
      </c>
      <c r="H668" s="150"/>
      <c r="I668" s="171" t="str">
        <f t="shared" si="18"/>
        <v/>
      </c>
      <c r="J668" s="168"/>
      <c r="K668" s="126"/>
    </row>
    <row r="669" spans="1:11">
      <c r="A669" s="147" t="str">
        <f>IF('TRI-1C'!$DF$10="","",'TRI-1C'!$DF$10)</f>
        <v/>
      </c>
      <c r="B669" s="139"/>
      <c r="C669" s="139"/>
      <c r="F669" s="128"/>
      <c r="G669" s="124" t="str">
        <f>IF(A669="","",VLOOKUP(K654,'TRI-1C'!$B$18:$FH$61,111,FALSE))</f>
        <v/>
      </c>
      <c r="I669" s="170" t="str">
        <f t="shared" si="18"/>
        <v/>
      </c>
      <c r="J669" s="167"/>
      <c r="K669" s="128"/>
    </row>
    <row r="670" spans="1:11">
      <c r="A670" s="148" t="str">
        <f>IF('TRI-1C'!$DI$10="","",'TRI-1C'!$DI$10)</f>
        <v/>
      </c>
      <c r="B670" s="149"/>
      <c r="C670" s="149"/>
      <c r="D670" s="150"/>
      <c r="E670" s="150"/>
      <c r="F670" s="126"/>
      <c r="G670" s="122" t="str">
        <f>IF(A670="","",VLOOKUP(K654,'TRI-1C'!$B$18:$FH$61,114,FALSE))</f>
        <v/>
      </c>
      <c r="H670" s="150"/>
      <c r="I670" s="171" t="str">
        <f t="shared" si="18"/>
        <v/>
      </c>
      <c r="J670" s="168"/>
      <c r="K670" s="126"/>
    </row>
    <row r="671" spans="1:11">
      <c r="A671" s="151"/>
      <c r="B671" s="129"/>
      <c r="C671" s="129"/>
      <c r="D671" s="130"/>
      <c r="E671" s="130"/>
      <c r="F671" s="131"/>
      <c r="G671" s="132"/>
      <c r="H671" s="130"/>
      <c r="I671" s="172" t="str">
        <f t="shared" si="18"/>
        <v/>
      </c>
      <c r="J671" s="169"/>
      <c r="K671" s="131"/>
    </row>
    <row r="672" spans="1:11">
      <c r="A672" s="134"/>
      <c r="B672" s="134"/>
      <c r="C672" s="134"/>
      <c r="D672" s="134"/>
      <c r="E672" s="134"/>
      <c r="F672" s="140"/>
      <c r="G672" s="191"/>
      <c r="H672" s="191"/>
      <c r="I672" s="190"/>
      <c r="J672" s="190"/>
      <c r="K672" s="190"/>
    </row>
    <row r="673" spans="1:11">
      <c r="A673" s="487" t="s">
        <v>156</v>
      </c>
      <c r="B673" s="488"/>
      <c r="C673" s="135" t="s">
        <v>157</v>
      </c>
      <c r="F673" s="189"/>
      <c r="G673" s="189"/>
      <c r="H673" s="189"/>
      <c r="I673" s="189"/>
      <c r="J673" s="189"/>
      <c r="K673" s="189"/>
    </row>
    <row r="674" spans="1:11">
      <c r="A674" s="489" t="s">
        <v>158</v>
      </c>
      <c r="B674" s="490"/>
      <c r="C674" s="136" t="str">
        <f>VLOOKUP(K654,'TRI-1C'!$B$18:$FH$61,160,FALSE)</f>
        <v>A+</v>
      </c>
      <c r="E674" s="189"/>
      <c r="F674" s="189"/>
      <c r="G674" s="189"/>
      <c r="H674" s="189"/>
      <c r="I674" s="189"/>
      <c r="J674" s="189"/>
      <c r="K674" s="189"/>
    </row>
    <row r="675" spans="1:11">
      <c r="A675" s="491" t="s">
        <v>159</v>
      </c>
      <c r="B675" s="492"/>
      <c r="C675" s="493"/>
      <c r="E675" s="189"/>
      <c r="F675" s="189"/>
      <c r="G675" s="189"/>
      <c r="H675" s="189"/>
      <c r="I675" s="189"/>
      <c r="J675" s="189"/>
      <c r="K675" s="189"/>
    </row>
    <row r="676" spans="1:11">
      <c r="A676" s="137" t="s">
        <v>160</v>
      </c>
      <c r="B676" s="138"/>
      <c r="C676" s="188" t="str">
        <f>VLOOKUP(K654,'TRI-1C'!$B$18:$FH$61,161,FALSE)</f>
        <v/>
      </c>
      <c r="E676" s="189"/>
    </row>
    <row r="677" spans="1:11">
      <c r="A677" s="137" t="s">
        <v>161</v>
      </c>
      <c r="B677" s="138"/>
      <c r="C677" s="188" t="str">
        <f>VLOOKUP(K654,'TRI-1C'!$B$18:$FH$61,162,FALSE)</f>
        <v/>
      </c>
      <c r="E677" s="189"/>
      <c r="F677" s="189"/>
      <c r="G677" s="189"/>
      <c r="H677" s="189"/>
      <c r="I677" s="189"/>
      <c r="J677" s="189"/>
      <c r="K677" s="189"/>
    </row>
    <row r="678" spans="1:11">
      <c r="A678" s="480" t="s">
        <v>163</v>
      </c>
      <c r="B678" s="481"/>
      <c r="C678" s="188">
        <f>VLOOKUP(K654,'TRI-1C'!$B$18:$FH$61,163,FALSE)</f>
        <v>10</v>
      </c>
      <c r="F678" s="114" t="s">
        <v>162</v>
      </c>
      <c r="G678" s="494">
        <f ca="1">NOW()</f>
        <v>45994.739222569442</v>
      </c>
      <c r="H678" s="494"/>
      <c r="I678" s="494"/>
      <c r="J678" s="494"/>
      <c r="K678" s="494"/>
    </row>
    <row r="682" spans="1:11">
      <c r="G682" s="112"/>
    </row>
    <row r="684" spans="1:11">
      <c r="C684" s="111" t="s">
        <v>164</v>
      </c>
      <c r="F684" s="495" t="s">
        <v>165</v>
      </c>
      <c r="G684" s="495"/>
      <c r="H684" s="495"/>
      <c r="I684" s="495"/>
    </row>
    <row r="687" spans="1:11">
      <c r="A687" s="111" t="s">
        <v>153</v>
      </c>
      <c r="C687" t="str">
        <f>IF(VLOOKUP(K690,NOTAS!$D$14:$P$60,2,FALSE)="","",VLOOKUP(K690,NOTAS!$D$14:$P$60,2,FALSE))</f>
        <v>PINARGOTE OLMEDO LIAM ALEXANDER</v>
      </c>
    </row>
    <row r="688" spans="1:11">
      <c r="A688" s="111" t="s">
        <v>154</v>
      </c>
      <c r="C688" t="str">
        <f>NOTAS!$B$14&amp; " "&amp;NOTAS!$B$15</f>
        <v>INICIAL II A</v>
      </c>
      <c r="F688" s="111"/>
      <c r="G688" s="116"/>
      <c r="H688" s="117"/>
      <c r="I688" s="118"/>
      <c r="J688" s="118"/>
      <c r="K688" s="117"/>
    </row>
    <row r="689" spans="1:11">
      <c r="A689" s="111" t="s">
        <v>6</v>
      </c>
      <c r="C689" t="str">
        <f>NOTAS!$B$18</f>
        <v>2025-2026 MATUTINA</v>
      </c>
      <c r="H689" s="117"/>
      <c r="I689" s="118"/>
      <c r="J689" s="118"/>
      <c r="K689" s="117"/>
    </row>
    <row r="690" spans="1:11" ht="15" thickBot="1">
      <c r="A690" s="486" t="s">
        <v>167</v>
      </c>
      <c r="B690" s="486"/>
      <c r="I690" s="114" t="s">
        <v>74</v>
      </c>
      <c r="K690" s="121">
        <v>20</v>
      </c>
    </row>
    <row r="691" spans="1:11">
      <c r="A691" s="482" t="s">
        <v>133</v>
      </c>
      <c r="B691" s="483"/>
      <c r="C691" s="483"/>
      <c r="D691" s="483"/>
      <c r="E691" s="483"/>
      <c r="F691" s="484"/>
      <c r="G691" s="485" t="s">
        <v>141</v>
      </c>
      <c r="H691" s="483"/>
      <c r="I691" s="485" t="s">
        <v>141</v>
      </c>
      <c r="J691" s="483"/>
      <c r="K691" s="483"/>
    </row>
    <row r="692" spans="1:11">
      <c r="A692" s="141" t="str">
        <f>IF('TRI-1C'!$G$10="","",'TRI-1C'!$G$10)</f>
        <v>IDENTIDAD Y AUTONOMÍA</v>
      </c>
      <c r="B692" s="142"/>
      <c r="C692" s="142"/>
      <c r="D692" s="143"/>
      <c r="E692" s="144"/>
      <c r="F692" s="145"/>
      <c r="G692" s="146" t="str">
        <f>IF(A692="","",VLOOKUP(K690,'TRI-1C'!$B$18:$FH$61,24,FALSE))</f>
        <v>A-</v>
      </c>
      <c r="H692" s="144"/>
      <c r="I692" s="187" t="str">
        <f>IF(G692="","",G692)</f>
        <v>A-</v>
      </c>
      <c r="J692" s="166"/>
      <c r="K692" s="145"/>
    </row>
    <row r="693" spans="1:11">
      <c r="A693" s="147" t="str">
        <f>IF('TRI-1C'!$Z$10="","",'TRI-1C'!$Z$10)</f>
        <v>CONVIVENCIA</v>
      </c>
      <c r="B693" s="139"/>
      <c r="C693" s="139"/>
      <c r="F693" s="123"/>
      <c r="G693" s="124" t="str">
        <f>IF(A693="","",VLOOKUP(K690,'TRI-1C'!$B$18:$FH$61,40,FALSE))</f>
        <v>A+</v>
      </c>
      <c r="I693" s="170" t="str">
        <f t="shared" ref="I693:I707" si="19">IF(G693="","",G693)</f>
        <v>A+</v>
      </c>
      <c r="J693" s="167"/>
      <c r="K693" s="128"/>
    </row>
    <row r="694" spans="1:11">
      <c r="A694" s="148" t="str">
        <f>IF('TRI-1C'!$AP$10="","",'TRI-1C'!$AP$10)</f>
        <v>RELACIONES CON EL MEDIO NATURAL Y CULTURAL</v>
      </c>
      <c r="B694" s="149"/>
      <c r="C694" s="149"/>
      <c r="D694" s="150"/>
      <c r="E694" s="150"/>
      <c r="F694" s="126"/>
      <c r="G694" s="122" t="str">
        <f>IF(A694="","",VLOOKUP(K690,'TRI-1C'!$B$18:$FH$61,61,FALSE))</f>
        <v>B+</v>
      </c>
      <c r="H694" s="150"/>
      <c r="I694" s="171" t="str">
        <f t="shared" si="19"/>
        <v>B+</v>
      </c>
      <c r="J694" s="168"/>
      <c r="K694" s="126"/>
    </row>
    <row r="695" spans="1:11">
      <c r="A695" s="147" t="str">
        <f>IF('TRI-1C'!$BK$10="","",'TRI-1C'!$BK$10)</f>
        <v>RELACIONES LOGICAS MATEMATICAS</v>
      </c>
      <c r="B695" s="139"/>
      <c r="C695" s="139"/>
      <c r="F695" s="128"/>
      <c r="G695" s="124" t="str">
        <f>IF(A695="","",VLOOKUP(K690,'TRI-1C'!$B$18:$FH$61,84,FALSE))</f>
        <v>A+</v>
      </c>
      <c r="I695" s="170" t="str">
        <f t="shared" si="19"/>
        <v>A+</v>
      </c>
      <c r="J695" s="167"/>
      <c r="K695" s="128"/>
    </row>
    <row r="696" spans="1:11">
      <c r="A696" s="148" t="str">
        <f>IF('TRI-1C'!$CH$10="","",'TRI-1C'!$CH$10)</f>
        <v>COMPRENSIÓN Y EXPRESION DEL LENGUAJE</v>
      </c>
      <c r="B696" s="149"/>
      <c r="C696" s="149"/>
      <c r="D696" s="150"/>
      <c r="E696" s="150"/>
      <c r="F696" s="126"/>
      <c r="G696" s="122" t="str">
        <f>IF(A696="","",VLOOKUP(K690,'TRI-1C'!$B$18:$FH$61,106,FALSE))</f>
        <v>A+</v>
      </c>
      <c r="H696" s="150"/>
      <c r="I696" s="171" t="str">
        <f t="shared" si="19"/>
        <v>A+</v>
      </c>
      <c r="J696" s="168"/>
      <c r="K696" s="126"/>
    </row>
    <row r="697" spans="1:11">
      <c r="A697" s="147" t="str">
        <f>IF('TRI-1C'!$DD$10="","",'TRI-1C'!$DD$10)</f>
        <v>EXPRESIÓN ARTISTICA</v>
      </c>
      <c r="B697" s="139"/>
      <c r="C697" s="139"/>
      <c r="F697" s="128"/>
      <c r="G697" s="124" t="str">
        <f>IF(A697="","",VLOOKUP(K690,'TRI-1C'!$B$18:$FH$61,118,FALSE))</f>
        <v>A+</v>
      </c>
      <c r="I697" s="170" t="str">
        <f t="shared" si="19"/>
        <v>A+</v>
      </c>
      <c r="J697" s="167"/>
      <c r="K697" s="128"/>
    </row>
    <row r="698" spans="1:11">
      <c r="A698" s="148" t="str">
        <f>IF('TRI-1C'!$DP$10="","",'TRI-1C'!$DP$10)</f>
        <v>EXPRESION CORPORAL Y MOTRICIDAD</v>
      </c>
      <c r="B698" s="149"/>
      <c r="C698" s="149"/>
      <c r="D698" s="150"/>
      <c r="E698" s="150"/>
      <c r="F698" s="126"/>
      <c r="G698" s="122" t="str">
        <f>IF(A698="","",VLOOKUP(K690,'TRI-1C'!$B$18:$FH$61,147,FALSE))</f>
        <v>B+</v>
      </c>
      <c r="H698" s="150"/>
      <c r="I698" s="171" t="str">
        <f t="shared" si="19"/>
        <v>B+</v>
      </c>
      <c r="J698" s="168"/>
      <c r="K698" s="126"/>
    </row>
    <row r="699" spans="1:11">
      <c r="A699" s="147" t="str">
        <f>IF('TRI-1C'!$CK$10="","",'TRI-1C'!$CK$10)</f>
        <v/>
      </c>
      <c r="B699" s="139"/>
      <c r="C699" s="139"/>
      <c r="F699" s="123"/>
      <c r="G699" s="124" t="str">
        <f>IF(A699="","",VLOOKUP(K690,'TRI-1C'!$B$18:$FH$61,90,FALSE))</f>
        <v/>
      </c>
      <c r="I699" s="170" t="str">
        <f t="shared" si="19"/>
        <v/>
      </c>
      <c r="J699" s="167"/>
      <c r="K699" s="128"/>
    </row>
    <row r="700" spans="1:11">
      <c r="A700" s="148" t="str">
        <f>IF('TRI-1C'!$CN$10="","",'TRI-1C'!$CN$10)</f>
        <v/>
      </c>
      <c r="B700" s="149"/>
      <c r="C700" s="149"/>
      <c r="D700" s="150"/>
      <c r="E700" s="150"/>
      <c r="F700" s="126"/>
      <c r="G700" s="122" t="str">
        <f>IF(A700="","",VLOOKUP(K690,'TRI-1C'!$B$18:$FH$61,92,FALSE))</f>
        <v/>
      </c>
      <c r="H700" s="150"/>
      <c r="I700" s="171" t="str">
        <f t="shared" si="19"/>
        <v/>
      </c>
      <c r="J700" s="168"/>
      <c r="K700" s="126"/>
    </row>
    <row r="701" spans="1:11">
      <c r="A701" s="147" t="str">
        <f>IF('TRI-1C'!$CP$10="","",'TRI-1C'!$CP$10)</f>
        <v/>
      </c>
      <c r="B701" s="139"/>
      <c r="C701" s="139"/>
      <c r="F701" s="128"/>
      <c r="G701" s="124" t="str">
        <f>IF(A701="","",VLOOKUP(K690,'TRI-1C'!$B$18:$FH$61,98,FALSE))</f>
        <v/>
      </c>
      <c r="I701" s="170" t="str">
        <f t="shared" si="19"/>
        <v/>
      </c>
      <c r="J701" s="167"/>
      <c r="K701" s="128"/>
    </row>
    <row r="702" spans="1:11">
      <c r="A702" s="148" t="str">
        <f>IF('TRI-1C'!$CV$10="","",'TRI-1C'!$CV$10)</f>
        <v/>
      </c>
      <c r="B702" s="149"/>
      <c r="C702" s="149"/>
      <c r="D702" s="150"/>
      <c r="E702" s="150"/>
      <c r="F702" s="126"/>
      <c r="G702" s="122" t="str">
        <f>IF(A702="","",VLOOKUP(K690,'TRI-1C'!$B$18:$FH$61,100,FALSE))</f>
        <v/>
      </c>
      <c r="H702" s="150"/>
      <c r="I702" s="171" t="str">
        <f t="shared" si="19"/>
        <v/>
      </c>
      <c r="J702" s="168"/>
      <c r="K702" s="126"/>
    </row>
    <row r="703" spans="1:11">
      <c r="A703" s="147" t="str">
        <f>IF('TRI-1C'!$CX$10="","",'TRI-1C'!$CX$10)</f>
        <v/>
      </c>
      <c r="B703" s="139"/>
      <c r="C703" s="139"/>
      <c r="F703" s="128"/>
      <c r="G703" s="124" t="str">
        <f>IF(A703="","",VLOOKUP(K690,'TRI-1C'!$B$18:$FH$61,103,FALSE))</f>
        <v/>
      </c>
      <c r="I703" s="170" t="str">
        <f t="shared" si="19"/>
        <v/>
      </c>
      <c r="J703" s="167"/>
      <c r="K703" s="128"/>
    </row>
    <row r="704" spans="1:11">
      <c r="A704" s="148" t="str">
        <f>IF('TRI-1C'!$DB$10="","",'TRI-1C'!$DB$10)</f>
        <v/>
      </c>
      <c r="B704" s="149"/>
      <c r="C704" s="149"/>
      <c r="D704" s="150"/>
      <c r="E704" s="150"/>
      <c r="F704" s="126"/>
      <c r="G704" s="122" t="str">
        <f>IF(A704="","",VLOOKUP(K690,'TRI-1C'!$B$18:$FH$61,108,FALSE))</f>
        <v/>
      </c>
      <c r="H704" s="150"/>
      <c r="I704" s="171" t="str">
        <f t="shared" si="19"/>
        <v/>
      </c>
      <c r="J704" s="168"/>
      <c r="K704" s="126"/>
    </row>
    <row r="705" spans="1:11">
      <c r="A705" s="147" t="str">
        <f>IF('TRI-1C'!$DF$10="","",'TRI-1C'!$DF$10)</f>
        <v/>
      </c>
      <c r="B705" s="139"/>
      <c r="C705" s="139"/>
      <c r="F705" s="128"/>
      <c r="G705" s="124" t="str">
        <f>IF(A705="","",VLOOKUP(K690,'TRI-1C'!$B$18:$FH$61,111,FALSE))</f>
        <v/>
      </c>
      <c r="I705" s="170" t="str">
        <f t="shared" si="19"/>
        <v/>
      </c>
      <c r="J705" s="167"/>
      <c r="K705" s="128"/>
    </row>
    <row r="706" spans="1:11">
      <c r="A706" s="148" t="str">
        <f>IF('TRI-1C'!$DI$10="","",'TRI-1C'!$DI$10)</f>
        <v/>
      </c>
      <c r="B706" s="149"/>
      <c r="C706" s="149"/>
      <c r="D706" s="150"/>
      <c r="E706" s="150"/>
      <c r="F706" s="126"/>
      <c r="G706" s="122" t="str">
        <f>IF(A706="","",VLOOKUP(K690,'TRI-1C'!$B$18:$FH$61,114,FALSE))</f>
        <v/>
      </c>
      <c r="H706" s="150"/>
      <c r="I706" s="171" t="str">
        <f t="shared" si="19"/>
        <v/>
      </c>
      <c r="J706" s="168"/>
      <c r="K706" s="126"/>
    </row>
    <row r="707" spans="1:11">
      <c r="A707" s="151"/>
      <c r="B707" s="129"/>
      <c r="C707" s="129"/>
      <c r="D707" s="130"/>
      <c r="E707" s="130"/>
      <c r="F707" s="131"/>
      <c r="G707" s="132"/>
      <c r="H707" s="130"/>
      <c r="I707" s="172" t="str">
        <f t="shared" si="19"/>
        <v/>
      </c>
      <c r="J707" s="169"/>
      <c r="K707" s="131"/>
    </row>
    <row r="708" spans="1:11">
      <c r="A708" s="134"/>
      <c r="B708" s="134"/>
      <c r="C708" s="134"/>
      <c r="D708" s="134"/>
      <c r="E708" s="134"/>
      <c r="F708" s="140"/>
      <c r="G708" s="191"/>
      <c r="H708" s="191"/>
      <c r="I708" s="190"/>
      <c r="J708" s="190"/>
      <c r="K708" s="190"/>
    </row>
    <row r="709" spans="1:11">
      <c r="A709" s="487" t="s">
        <v>156</v>
      </c>
      <c r="B709" s="488"/>
      <c r="C709" s="135" t="s">
        <v>157</v>
      </c>
      <c r="F709" s="189"/>
      <c r="G709" s="189"/>
      <c r="H709" s="189"/>
      <c r="I709" s="189"/>
      <c r="J709" s="189"/>
      <c r="K709" s="189"/>
    </row>
    <row r="710" spans="1:11">
      <c r="A710" s="489" t="s">
        <v>158</v>
      </c>
      <c r="B710" s="490"/>
      <c r="C710" s="136" t="str">
        <f>VLOOKUP(K690,'TRI-1C'!$B$18:$FH$61,160,FALSE)</f>
        <v>A-</v>
      </c>
      <c r="E710" s="189"/>
      <c r="F710" s="189"/>
      <c r="G710" s="189"/>
      <c r="H710" s="189"/>
      <c r="I710" s="189"/>
      <c r="J710" s="189"/>
      <c r="K710" s="189"/>
    </row>
    <row r="711" spans="1:11">
      <c r="A711" s="491" t="s">
        <v>159</v>
      </c>
      <c r="B711" s="492"/>
      <c r="C711" s="493"/>
      <c r="E711" s="189"/>
      <c r="F711" s="189"/>
      <c r="G711" s="189"/>
      <c r="H711" s="189"/>
      <c r="I711" s="189"/>
      <c r="J711" s="189"/>
      <c r="K711" s="189"/>
    </row>
    <row r="712" spans="1:11">
      <c r="A712" s="137" t="s">
        <v>160</v>
      </c>
      <c r="B712" s="138"/>
      <c r="C712" s="188" t="str">
        <f>VLOOKUP(K690,'TRI-1C'!$B$18:$FH$61,161,FALSE)</f>
        <v/>
      </c>
      <c r="E712" s="189"/>
    </row>
    <row r="713" spans="1:11">
      <c r="A713" s="137" t="s">
        <v>161</v>
      </c>
      <c r="B713" s="138"/>
      <c r="C713" s="188" t="str">
        <f>VLOOKUP(K690,'TRI-1C'!$B$18:$FH$61,162,FALSE)</f>
        <v/>
      </c>
      <c r="E713" s="189"/>
      <c r="F713" s="189"/>
      <c r="G713" s="189"/>
      <c r="H713" s="189"/>
      <c r="I713" s="189"/>
      <c r="J713" s="189"/>
      <c r="K713" s="189"/>
    </row>
    <row r="714" spans="1:11">
      <c r="A714" s="480" t="s">
        <v>163</v>
      </c>
      <c r="B714" s="481"/>
      <c r="C714" s="188">
        <f>VLOOKUP(K690,'TRI-1C'!$B$18:$FH$61,163,FALSE)</f>
        <v>0</v>
      </c>
      <c r="F714" s="114" t="s">
        <v>162</v>
      </c>
      <c r="G714" s="494">
        <f ca="1">NOW()</f>
        <v>45994.739222569442</v>
      </c>
      <c r="H714" s="494"/>
      <c r="I714" s="494"/>
      <c r="J714" s="494"/>
      <c r="K714" s="494"/>
    </row>
    <row r="718" spans="1:11">
      <c r="G718" s="112"/>
    </row>
    <row r="720" spans="1:11">
      <c r="C720" s="111" t="s">
        <v>164</v>
      </c>
      <c r="F720" s="495" t="s">
        <v>165</v>
      </c>
      <c r="G720" s="495"/>
      <c r="H720" s="495"/>
      <c r="I720" s="495"/>
    </row>
    <row r="723" spans="1:11">
      <c r="A723" s="111" t="s">
        <v>153</v>
      </c>
      <c r="C723" t="str">
        <f>IF(VLOOKUP(K726,NOTAS!$D$14:$P$60,2,FALSE)="","",VLOOKUP(K726,NOTAS!$D$14:$P$60,2,FALSE))</f>
        <v>QUIROZ VALDEZ IKER EDUARDO</v>
      </c>
    </row>
    <row r="724" spans="1:11">
      <c r="A724" s="111" t="s">
        <v>154</v>
      </c>
      <c r="C724" t="str">
        <f>NOTAS!$B$14&amp; " "&amp;NOTAS!$B$15</f>
        <v>INICIAL II A</v>
      </c>
      <c r="F724" s="111"/>
      <c r="G724" s="116"/>
      <c r="H724" s="117"/>
      <c r="I724" s="118"/>
      <c r="J724" s="118"/>
      <c r="K724" s="117"/>
    </row>
    <row r="725" spans="1:11">
      <c r="A725" s="111" t="s">
        <v>6</v>
      </c>
      <c r="C725" t="str">
        <f>NOTAS!$B$18</f>
        <v>2025-2026 MATUTINA</v>
      </c>
      <c r="H725" s="117"/>
      <c r="I725" s="118"/>
      <c r="J725" s="118"/>
      <c r="K725" s="117"/>
    </row>
    <row r="726" spans="1:11" ht="15" thickBot="1">
      <c r="A726" s="486" t="s">
        <v>167</v>
      </c>
      <c r="B726" s="486"/>
      <c r="I726" s="114" t="s">
        <v>74</v>
      </c>
      <c r="K726" s="121">
        <v>21</v>
      </c>
    </row>
    <row r="727" spans="1:11">
      <c r="A727" s="482" t="s">
        <v>133</v>
      </c>
      <c r="B727" s="483"/>
      <c r="C727" s="483"/>
      <c r="D727" s="483"/>
      <c r="E727" s="483"/>
      <c r="F727" s="484"/>
      <c r="G727" s="485" t="s">
        <v>141</v>
      </c>
      <c r="H727" s="483"/>
      <c r="I727" s="485" t="s">
        <v>141</v>
      </c>
      <c r="J727" s="483"/>
      <c r="K727" s="483"/>
    </row>
    <row r="728" spans="1:11">
      <c r="A728" s="141" t="str">
        <f>IF('TRI-1C'!$G$10="","",'TRI-1C'!$G$10)</f>
        <v>IDENTIDAD Y AUTONOMÍA</v>
      </c>
      <c r="B728" s="142"/>
      <c r="C728" s="142"/>
      <c r="D728" s="143"/>
      <c r="E728" s="144"/>
      <c r="F728" s="145"/>
      <c r="G728" s="146" t="str">
        <f>IF(A728="","",VLOOKUP(K726,'TRI-1C'!$B$18:$FH$61,24,FALSE))</f>
        <v>A+</v>
      </c>
      <c r="H728" s="144"/>
      <c r="I728" s="187" t="str">
        <f>IF(G728="","",G728)</f>
        <v>A+</v>
      </c>
      <c r="J728" s="166"/>
      <c r="K728" s="145"/>
    </row>
    <row r="729" spans="1:11">
      <c r="A729" s="147" t="str">
        <f>IF('TRI-1C'!$Z$10="","",'TRI-1C'!$Z$10)</f>
        <v>CONVIVENCIA</v>
      </c>
      <c r="B729" s="139"/>
      <c r="C729" s="139"/>
      <c r="F729" s="123"/>
      <c r="G729" s="124" t="str">
        <f>IF(A729="","",VLOOKUP(K726,'TRI-1C'!$B$18:$FH$61,40,FALSE))</f>
        <v>A+</v>
      </c>
      <c r="I729" s="170" t="str">
        <f t="shared" ref="I729:I743" si="20">IF(G729="","",G729)</f>
        <v>A+</v>
      </c>
      <c r="J729" s="167"/>
      <c r="K729" s="128"/>
    </row>
    <row r="730" spans="1:11">
      <c r="A730" s="148" t="str">
        <f>IF('TRI-1C'!$AP$10="","",'TRI-1C'!$AP$10)</f>
        <v>RELACIONES CON EL MEDIO NATURAL Y CULTURAL</v>
      </c>
      <c r="B730" s="149"/>
      <c r="C730" s="149"/>
      <c r="D730" s="150"/>
      <c r="E730" s="150"/>
      <c r="F730" s="126"/>
      <c r="G730" s="122" t="str">
        <f>IF(A730="","",VLOOKUP(K726,'TRI-1C'!$B$18:$FH$61,61,FALSE))</f>
        <v>B+</v>
      </c>
      <c r="H730" s="150"/>
      <c r="I730" s="171" t="str">
        <f t="shared" si="20"/>
        <v>B+</v>
      </c>
      <c r="J730" s="168"/>
      <c r="K730" s="126"/>
    </row>
    <row r="731" spans="1:11">
      <c r="A731" s="147" t="str">
        <f>IF('TRI-1C'!$BK$10="","",'TRI-1C'!$BK$10)</f>
        <v>RELACIONES LOGICAS MATEMATICAS</v>
      </c>
      <c r="B731" s="139"/>
      <c r="C731" s="139"/>
      <c r="F731" s="128"/>
      <c r="G731" s="124" t="str">
        <f>IF(A731="","",VLOOKUP(K726,'TRI-1C'!$B$18:$FH$61,84,FALSE))</f>
        <v>B+</v>
      </c>
      <c r="I731" s="170" t="str">
        <f t="shared" si="20"/>
        <v>B+</v>
      </c>
      <c r="J731" s="167"/>
      <c r="K731" s="128"/>
    </row>
    <row r="732" spans="1:11">
      <c r="A732" s="148" t="str">
        <f>IF('TRI-1C'!$CH$10="","",'TRI-1C'!$CH$10)</f>
        <v>COMPRENSIÓN Y EXPRESION DEL LENGUAJE</v>
      </c>
      <c r="B732" s="149"/>
      <c r="C732" s="149"/>
      <c r="D732" s="150"/>
      <c r="E732" s="150"/>
      <c r="F732" s="126"/>
      <c r="G732" s="122" t="str">
        <f>IF(A732="","",VLOOKUP(K726,'TRI-1C'!$B$18:$FH$61,106,FALSE))</f>
        <v>A+</v>
      </c>
      <c r="H732" s="150"/>
      <c r="I732" s="171" t="str">
        <f t="shared" si="20"/>
        <v>A+</v>
      </c>
      <c r="J732" s="168"/>
      <c r="K732" s="126"/>
    </row>
    <row r="733" spans="1:11">
      <c r="A733" s="147" t="str">
        <f>IF('TRI-1C'!$DD$10="","",'TRI-1C'!$DD$10)</f>
        <v>EXPRESIÓN ARTISTICA</v>
      </c>
      <c r="B733" s="139"/>
      <c r="C733" s="139"/>
      <c r="F733" s="128"/>
      <c r="G733" s="124" t="str">
        <f>IF(A733="","",VLOOKUP(K726,'TRI-1C'!$B$18:$FH$61,118,FALSE))</f>
        <v>B+</v>
      </c>
      <c r="I733" s="170" t="str">
        <f t="shared" si="20"/>
        <v>B+</v>
      </c>
      <c r="J733" s="167"/>
      <c r="K733" s="128"/>
    </row>
    <row r="734" spans="1:11">
      <c r="A734" s="148" t="str">
        <f>IF('TRI-1C'!$DP$10="","",'TRI-1C'!$DP$10)</f>
        <v>EXPRESION CORPORAL Y MOTRICIDAD</v>
      </c>
      <c r="B734" s="149"/>
      <c r="C734" s="149"/>
      <c r="D734" s="150"/>
      <c r="E734" s="150"/>
      <c r="F734" s="126"/>
      <c r="G734" s="122" t="str">
        <f>IF(A734="","",VLOOKUP(K726,'TRI-1C'!$B$18:$FH$61,147,FALSE))</f>
        <v>A-</v>
      </c>
      <c r="H734" s="150"/>
      <c r="I734" s="171" t="str">
        <f t="shared" si="20"/>
        <v>A-</v>
      </c>
      <c r="J734" s="168"/>
      <c r="K734" s="126"/>
    </row>
    <row r="735" spans="1:11">
      <c r="A735" s="147" t="str">
        <f>IF('TRI-1C'!$CK$10="","",'TRI-1C'!$CK$10)</f>
        <v/>
      </c>
      <c r="B735" s="139"/>
      <c r="C735" s="139"/>
      <c r="F735" s="123"/>
      <c r="G735" s="124" t="str">
        <f>IF(A735="","",VLOOKUP(K726,'TRI-1C'!$B$18:$FH$61,90,FALSE))</f>
        <v/>
      </c>
      <c r="I735" s="170" t="str">
        <f t="shared" si="20"/>
        <v/>
      </c>
      <c r="J735" s="167"/>
      <c r="K735" s="128"/>
    </row>
    <row r="736" spans="1:11">
      <c r="A736" s="148" t="str">
        <f>IF('TRI-1C'!$CN$10="","",'TRI-1C'!$CN$10)</f>
        <v/>
      </c>
      <c r="B736" s="149"/>
      <c r="C736" s="149"/>
      <c r="D736" s="150"/>
      <c r="E736" s="150"/>
      <c r="F736" s="126"/>
      <c r="G736" s="122" t="str">
        <f>IF(A736="","",VLOOKUP(K726,'TRI-1C'!$B$18:$FH$61,92,FALSE))</f>
        <v/>
      </c>
      <c r="H736" s="150"/>
      <c r="I736" s="171" t="str">
        <f t="shared" si="20"/>
        <v/>
      </c>
      <c r="J736" s="168"/>
      <c r="K736" s="126"/>
    </row>
    <row r="737" spans="1:11">
      <c r="A737" s="147" t="str">
        <f>IF('TRI-1C'!$CP$10="","",'TRI-1C'!$CP$10)</f>
        <v/>
      </c>
      <c r="B737" s="139"/>
      <c r="C737" s="139"/>
      <c r="F737" s="128"/>
      <c r="G737" s="124" t="str">
        <f>IF(A737="","",VLOOKUP(K726,'TRI-1C'!$B$18:$FH$61,98,FALSE))</f>
        <v/>
      </c>
      <c r="I737" s="170" t="str">
        <f t="shared" si="20"/>
        <v/>
      </c>
      <c r="J737" s="167"/>
      <c r="K737" s="128"/>
    </row>
    <row r="738" spans="1:11">
      <c r="A738" s="148" t="str">
        <f>IF('TRI-1C'!$CV$10="","",'TRI-1C'!$CV$10)</f>
        <v/>
      </c>
      <c r="B738" s="149"/>
      <c r="C738" s="149"/>
      <c r="D738" s="150"/>
      <c r="E738" s="150"/>
      <c r="F738" s="126"/>
      <c r="G738" s="122" t="str">
        <f>IF(A738="","",VLOOKUP(K726,'TRI-1C'!$B$18:$FH$61,100,FALSE))</f>
        <v/>
      </c>
      <c r="H738" s="150"/>
      <c r="I738" s="171" t="str">
        <f t="shared" si="20"/>
        <v/>
      </c>
      <c r="J738" s="168"/>
      <c r="K738" s="126"/>
    </row>
    <row r="739" spans="1:11">
      <c r="A739" s="147" t="str">
        <f>IF('TRI-1C'!$CX$10="","",'TRI-1C'!$CX$10)</f>
        <v/>
      </c>
      <c r="B739" s="139"/>
      <c r="C739" s="139"/>
      <c r="F739" s="128"/>
      <c r="G739" s="124" t="str">
        <f>IF(A739="","",VLOOKUP(K726,'TRI-1C'!$B$18:$FH$61,103,FALSE))</f>
        <v/>
      </c>
      <c r="I739" s="170" t="str">
        <f t="shared" si="20"/>
        <v/>
      </c>
      <c r="J739" s="167"/>
      <c r="K739" s="128"/>
    </row>
    <row r="740" spans="1:11">
      <c r="A740" s="148" t="str">
        <f>IF('TRI-1C'!$DB$10="","",'TRI-1C'!$DB$10)</f>
        <v/>
      </c>
      <c r="B740" s="149"/>
      <c r="C740" s="149"/>
      <c r="D740" s="150"/>
      <c r="E740" s="150"/>
      <c r="F740" s="126"/>
      <c r="G740" s="122" t="str">
        <f>IF(A740="","",VLOOKUP(K726,'TRI-1C'!$B$18:$FH$61,108,FALSE))</f>
        <v/>
      </c>
      <c r="H740" s="150"/>
      <c r="I740" s="171" t="str">
        <f t="shared" si="20"/>
        <v/>
      </c>
      <c r="J740" s="168"/>
      <c r="K740" s="126"/>
    </row>
    <row r="741" spans="1:11">
      <c r="A741" s="147" t="str">
        <f>IF('TRI-1C'!$DF$10="","",'TRI-1C'!$DF$10)</f>
        <v/>
      </c>
      <c r="B741" s="139"/>
      <c r="C741" s="139"/>
      <c r="F741" s="128"/>
      <c r="G741" s="124" t="str">
        <f>IF(A741="","",VLOOKUP(K726,'TRI-1C'!$B$18:$FH$61,111,FALSE))</f>
        <v/>
      </c>
      <c r="I741" s="170" t="str">
        <f t="shared" si="20"/>
        <v/>
      </c>
      <c r="J741" s="167"/>
      <c r="K741" s="128"/>
    </row>
    <row r="742" spans="1:11">
      <c r="A742" s="148" t="str">
        <f>IF('TRI-1C'!$DI$10="","",'TRI-1C'!$DI$10)</f>
        <v/>
      </c>
      <c r="B742" s="149"/>
      <c r="C742" s="149"/>
      <c r="D742" s="150"/>
      <c r="E742" s="150"/>
      <c r="F742" s="126"/>
      <c r="G742" s="122" t="str">
        <f>IF(A742="","",VLOOKUP(K726,'TRI-1C'!$B$18:$FH$61,114,FALSE))</f>
        <v/>
      </c>
      <c r="H742" s="150"/>
      <c r="I742" s="171" t="str">
        <f t="shared" si="20"/>
        <v/>
      </c>
      <c r="J742" s="168"/>
      <c r="K742" s="126"/>
    </row>
    <row r="743" spans="1:11">
      <c r="A743" s="151"/>
      <c r="B743" s="129"/>
      <c r="C743" s="129"/>
      <c r="D743" s="130"/>
      <c r="E743" s="130"/>
      <c r="F743" s="131"/>
      <c r="G743" s="132"/>
      <c r="H743" s="130"/>
      <c r="I743" s="172" t="str">
        <f t="shared" si="20"/>
        <v/>
      </c>
      <c r="J743" s="169"/>
      <c r="K743" s="131"/>
    </row>
    <row r="744" spans="1:11">
      <c r="A744" s="134"/>
      <c r="B744" s="134"/>
      <c r="C744" s="134"/>
      <c r="D744" s="134"/>
      <c r="E744" s="134"/>
      <c r="F744" s="140"/>
      <c r="G744" s="191"/>
      <c r="H744" s="191"/>
      <c r="I744" s="190"/>
      <c r="J744" s="190"/>
      <c r="K744" s="190"/>
    </row>
    <row r="745" spans="1:11">
      <c r="A745" s="487" t="s">
        <v>156</v>
      </c>
      <c r="B745" s="488"/>
      <c r="C745" s="135" t="s">
        <v>157</v>
      </c>
      <c r="F745" s="189"/>
      <c r="G745" s="189"/>
      <c r="H745" s="189"/>
      <c r="I745" s="189"/>
      <c r="J745" s="189"/>
      <c r="K745" s="189"/>
    </row>
    <row r="746" spans="1:11">
      <c r="A746" s="489" t="s">
        <v>158</v>
      </c>
      <c r="B746" s="490"/>
      <c r="C746" s="136" t="str">
        <f>VLOOKUP(K726,'TRI-1C'!$B$18:$FH$61,160,FALSE)</f>
        <v>A-</v>
      </c>
      <c r="E746" s="189"/>
      <c r="F746" s="189"/>
      <c r="G746" s="189"/>
      <c r="H746" s="189"/>
      <c r="I746" s="189"/>
      <c r="J746" s="189"/>
      <c r="K746" s="189"/>
    </row>
    <row r="747" spans="1:11">
      <c r="A747" s="491" t="s">
        <v>159</v>
      </c>
      <c r="B747" s="492"/>
      <c r="C747" s="493"/>
      <c r="E747" s="189"/>
      <c r="F747" s="189"/>
      <c r="G747" s="189"/>
      <c r="H747" s="189"/>
      <c r="I747" s="189"/>
      <c r="J747" s="189"/>
      <c r="K747" s="189"/>
    </row>
    <row r="748" spans="1:11">
      <c r="A748" s="137" t="s">
        <v>160</v>
      </c>
      <c r="B748" s="138"/>
      <c r="C748" s="188" t="str">
        <f>VLOOKUP(K726,'TRI-1C'!$B$18:$FH$61,161,FALSE)</f>
        <v/>
      </c>
      <c r="E748" s="189"/>
    </row>
    <row r="749" spans="1:11">
      <c r="A749" s="137" t="s">
        <v>161</v>
      </c>
      <c r="B749" s="138"/>
      <c r="C749" s="188" t="str">
        <f>VLOOKUP(K726,'TRI-1C'!$B$18:$FH$61,162,FALSE)</f>
        <v/>
      </c>
      <c r="E749" s="189"/>
      <c r="F749" s="189"/>
      <c r="G749" s="189"/>
      <c r="H749" s="189"/>
      <c r="I749" s="189"/>
      <c r="J749" s="189"/>
      <c r="K749" s="189"/>
    </row>
    <row r="750" spans="1:11">
      <c r="A750" s="480" t="s">
        <v>163</v>
      </c>
      <c r="B750" s="481"/>
      <c r="C750" s="188">
        <f>VLOOKUP(K726,'TRI-1C'!$B$18:$FH$61,163,FALSE)</f>
        <v>0</v>
      </c>
      <c r="F750" s="114" t="s">
        <v>162</v>
      </c>
      <c r="G750" s="494">
        <f ca="1">NOW()</f>
        <v>45994.739222569442</v>
      </c>
      <c r="H750" s="494"/>
      <c r="I750" s="494"/>
      <c r="J750" s="494"/>
      <c r="K750" s="494"/>
    </row>
    <row r="754" spans="1:11">
      <c r="G754" s="112"/>
    </row>
    <row r="756" spans="1:11">
      <c r="C756" s="111" t="s">
        <v>164</v>
      </c>
      <c r="F756" s="495" t="s">
        <v>165</v>
      </c>
      <c r="G756" s="495"/>
      <c r="H756" s="495"/>
      <c r="I756" s="495"/>
    </row>
    <row r="759" spans="1:11">
      <c r="A759" s="111" t="s">
        <v>153</v>
      </c>
      <c r="C759" t="str">
        <f>IF(VLOOKUP(K762,NOTAS!$D$14:$P$60,2,FALSE)="","",VLOOKUP(K762,NOTAS!$D$14:$P$60,2,FALSE))</f>
        <v>RUIZ VILLAMARIN EMIR SAUL</v>
      </c>
    </row>
    <row r="760" spans="1:11">
      <c r="A760" s="111" t="s">
        <v>154</v>
      </c>
      <c r="C760" t="str">
        <f>NOTAS!$B$14&amp; " "&amp;NOTAS!$B$15</f>
        <v>INICIAL II A</v>
      </c>
      <c r="F760" s="111"/>
      <c r="G760" s="116"/>
      <c r="H760" s="117"/>
      <c r="I760" s="118"/>
      <c r="J760" s="118"/>
      <c r="K760" s="117"/>
    </row>
    <row r="761" spans="1:11">
      <c r="A761" s="111" t="s">
        <v>6</v>
      </c>
      <c r="C761" t="str">
        <f>NOTAS!$B$18</f>
        <v>2025-2026 MATUTINA</v>
      </c>
      <c r="H761" s="117"/>
      <c r="I761" s="118"/>
      <c r="J761" s="118"/>
      <c r="K761" s="117"/>
    </row>
    <row r="762" spans="1:11" ht="15" thickBot="1">
      <c r="A762" s="486" t="s">
        <v>167</v>
      </c>
      <c r="B762" s="486"/>
      <c r="I762" s="114" t="s">
        <v>74</v>
      </c>
      <c r="K762" s="121">
        <v>22</v>
      </c>
    </row>
    <row r="763" spans="1:11">
      <c r="A763" s="482" t="s">
        <v>133</v>
      </c>
      <c r="B763" s="483"/>
      <c r="C763" s="483"/>
      <c r="D763" s="483"/>
      <c r="E763" s="483"/>
      <c r="F763" s="484"/>
      <c r="G763" s="485" t="s">
        <v>141</v>
      </c>
      <c r="H763" s="483"/>
      <c r="I763" s="485" t="s">
        <v>141</v>
      </c>
      <c r="J763" s="483"/>
      <c r="K763" s="483"/>
    </row>
    <row r="764" spans="1:11">
      <c r="A764" s="141" t="str">
        <f>IF('TRI-1C'!$G$10="","",'TRI-1C'!$G$10)</f>
        <v>IDENTIDAD Y AUTONOMÍA</v>
      </c>
      <c r="B764" s="142"/>
      <c r="C764" s="142"/>
      <c r="D764" s="143"/>
      <c r="E764" s="144"/>
      <c r="F764" s="145"/>
      <c r="G764" s="146" t="str">
        <f>IF(A764="","",VLOOKUP(K762,'TRI-1C'!$B$18:$FH$61,24,FALSE))</f>
        <v>A-</v>
      </c>
      <c r="H764" s="144"/>
      <c r="I764" s="187" t="str">
        <f>IF(G764="","",G764)</f>
        <v>A-</v>
      </c>
      <c r="J764" s="166"/>
      <c r="K764" s="145"/>
    </row>
    <row r="765" spans="1:11">
      <c r="A765" s="147" t="str">
        <f>IF('TRI-1C'!$Z$10="","",'TRI-1C'!$Z$10)</f>
        <v>CONVIVENCIA</v>
      </c>
      <c r="B765" s="139"/>
      <c r="C765" s="139"/>
      <c r="F765" s="123"/>
      <c r="G765" s="124" t="str">
        <f>IF(A765="","",VLOOKUP(K762,'TRI-1C'!$B$18:$FH$61,40,FALSE))</f>
        <v>B-</v>
      </c>
      <c r="I765" s="170" t="str">
        <f t="shared" ref="I765:I779" si="21">IF(G765="","",G765)</f>
        <v>B-</v>
      </c>
      <c r="J765" s="167"/>
      <c r="K765" s="128"/>
    </row>
    <row r="766" spans="1:11">
      <c r="A766" s="148" t="str">
        <f>IF('TRI-1C'!$AP$10="","",'TRI-1C'!$AP$10)</f>
        <v>RELACIONES CON EL MEDIO NATURAL Y CULTURAL</v>
      </c>
      <c r="B766" s="149"/>
      <c r="C766" s="149"/>
      <c r="D766" s="150"/>
      <c r="E766" s="150"/>
      <c r="F766" s="126"/>
      <c r="G766" s="122" t="str">
        <f>IF(A766="","",VLOOKUP(K762,'TRI-1C'!$B$18:$FH$61,61,FALSE))</f>
        <v>B-</v>
      </c>
      <c r="H766" s="150"/>
      <c r="I766" s="171" t="str">
        <f t="shared" si="21"/>
        <v>B-</v>
      </c>
      <c r="J766" s="168"/>
      <c r="K766" s="126"/>
    </row>
    <row r="767" spans="1:11">
      <c r="A767" s="147" t="str">
        <f>IF('TRI-1C'!$BK$10="","",'TRI-1C'!$BK$10)</f>
        <v>RELACIONES LOGICAS MATEMATICAS</v>
      </c>
      <c r="B767" s="139"/>
      <c r="C767" s="139"/>
      <c r="F767" s="128"/>
      <c r="G767" s="124" t="str">
        <f>IF(A767="","",VLOOKUP(K762,'TRI-1C'!$B$18:$FH$61,84,FALSE))</f>
        <v>B+</v>
      </c>
      <c r="I767" s="170" t="str">
        <f t="shared" si="21"/>
        <v>B+</v>
      </c>
      <c r="J767" s="167"/>
      <c r="K767" s="128"/>
    </row>
    <row r="768" spans="1:11">
      <c r="A768" s="148" t="str">
        <f>IF('TRI-1C'!$CH$10="","",'TRI-1C'!$CH$10)</f>
        <v>COMPRENSIÓN Y EXPRESION DEL LENGUAJE</v>
      </c>
      <c r="B768" s="149"/>
      <c r="C768" s="149"/>
      <c r="D768" s="150"/>
      <c r="E768" s="150"/>
      <c r="F768" s="126"/>
      <c r="G768" s="122" t="str">
        <f>IF(A768="","",VLOOKUP(K762,'TRI-1C'!$B$18:$FH$61,106,FALSE))</f>
        <v>B+</v>
      </c>
      <c r="H768" s="150"/>
      <c r="I768" s="171" t="str">
        <f t="shared" si="21"/>
        <v>B+</v>
      </c>
      <c r="J768" s="168"/>
      <c r="K768" s="126"/>
    </row>
    <row r="769" spans="1:11">
      <c r="A769" s="147" t="str">
        <f>IF('TRI-1C'!$DD$10="","",'TRI-1C'!$DD$10)</f>
        <v>EXPRESIÓN ARTISTICA</v>
      </c>
      <c r="B769" s="139"/>
      <c r="C769" s="139"/>
      <c r="F769" s="128"/>
      <c r="G769" s="124" t="str">
        <f>IF(A769="","",VLOOKUP(K762,'TRI-1C'!$B$18:$FH$61,118,FALSE))</f>
        <v>A+</v>
      </c>
      <c r="I769" s="170" t="str">
        <f t="shared" si="21"/>
        <v>A+</v>
      </c>
      <c r="J769" s="167"/>
      <c r="K769" s="128"/>
    </row>
    <row r="770" spans="1:11">
      <c r="A770" s="148" t="str">
        <f>IF('TRI-1C'!$DP$10="","",'TRI-1C'!$DP$10)</f>
        <v>EXPRESION CORPORAL Y MOTRICIDAD</v>
      </c>
      <c r="B770" s="149"/>
      <c r="C770" s="149"/>
      <c r="D770" s="150"/>
      <c r="E770" s="150"/>
      <c r="F770" s="126"/>
      <c r="G770" s="122" t="str">
        <f>IF(A770="","",VLOOKUP(K762,'TRI-1C'!$B$18:$FH$61,147,FALSE))</f>
        <v>A+</v>
      </c>
      <c r="H770" s="150"/>
      <c r="I770" s="171" t="str">
        <f t="shared" si="21"/>
        <v>A+</v>
      </c>
      <c r="J770" s="168"/>
      <c r="K770" s="126"/>
    </row>
    <row r="771" spans="1:11">
      <c r="A771" s="147" t="str">
        <f>IF('TRI-1C'!$CK$10="","",'TRI-1C'!$CK$10)</f>
        <v/>
      </c>
      <c r="B771" s="139"/>
      <c r="C771" s="139"/>
      <c r="F771" s="123"/>
      <c r="G771" s="124" t="str">
        <f>IF(A771="","",VLOOKUP(K762,'TRI-1C'!$B$18:$FH$61,90,FALSE))</f>
        <v/>
      </c>
      <c r="I771" s="170" t="str">
        <f t="shared" si="21"/>
        <v/>
      </c>
      <c r="J771" s="167"/>
      <c r="K771" s="128"/>
    </row>
    <row r="772" spans="1:11">
      <c r="A772" s="148" t="str">
        <f>IF('TRI-1C'!$CN$10="","",'TRI-1C'!$CN$10)</f>
        <v/>
      </c>
      <c r="B772" s="149"/>
      <c r="C772" s="149"/>
      <c r="D772" s="150"/>
      <c r="E772" s="150"/>
      <c r="F772" s="126"/>
      <c r="G772" s="122" t="str">
        <f>IF(A772="","",VLOOKUP(K762,'TRI-1C'!$B$18:$FH$61,92,FALSE))</f>
        <v/>
      </c>
      <c r="H772" s="150"/>
      <c r="I772" s="171" t="str">
        <f t="shared" si="21"/>
        <v/>
      </c>
      <c r="J772" s="168"/>
      <c r="K772" s="126"/>
    </row>
    <row r="773" spans="1:11">
      <c r="A773" s="147" t="str">
        <f>IF('TRI-1C'!$CP$10="","",'TRI-1C'!$CP$10)</f>
        <v/>
      </c>
      <c r="B773" s="139"/>
      <c r="C773" s="139"/>
      <c r="F773" s="128"/>
      <c r="G773" s="124" t="str">
        <f>IF(A773="","",VLOOKUP(K762,'TRI-1C'!$B$18:$FH$61,98,FALSE))</f>
        <v/>
      </c>
      <c r="I773" s="170" t="str">
        <f t="shared" si="21"/>
        <v/>
      </c>
      <c r="J773" s="167"/>
      <c r="K773" s="128"/>
    </row>
    <row r="774" spans="1:11">
      <c r="A774" s="148" t="str">
        <f>IF('TRI-1C'!$CV$10="","",'TRI-1C'!$CV$10)</f>
        <v/>
      </c>
      <c r="B774" s="149"/>
      <c r="C774" s="149"/>
      <c r="D774" s="150"/>
      <c r="E774" s="150"/>
      <c r="F774" s="126"/>
      <c r="G774" s="122" t="str">
        <f>IF(A774="","",VLOOKUP(K762,'TRI-1C'!$B$18:$FH$61,100,FALSE))</f>
        <v/>
      </c>
      <c r="H774" s="150"/>
      <c r="I774" s="171" t="str">
        <f t="shared" si="21"/>
        <v/>
      </c>
      <c r="J774" s="168"/>
      <c r="K774" s="126"/>
    </row>
    <row r="775" spans="1:11">
      <c r="A775" s="147" t="str">
        <f>IF('TRI-1C'!$CX$10="","",'TRI-1C'!$CX$10)</f>
        <v/>
      </c>
      <c r="B775" s="139"/>
      <c r="C775" s="139"/>
      <c r="F775" s="128"/>
      <c r="G775" s="124" t="str">
        <f>IF(A775="","",VLOOKUP(K762,'TRI-1C'!$B$18:$FH$61,103,FALSE))</f>
        <v/>
      </c>
      <c r="I775" s="170" t="str">
        <f t="shared" si="21"/>
        <v/>
      </c>
      <c r="J775" s="167"/>
      <c r="K775" s="128"/>
    </row>
    <row r="776" spans="1:11">
      <c r="A776" s="148" t="str">
        <f>IF('TRI-1C'!$DB$10="","",'TRI-1C'!$DB$10)</f>
        <v/>
      </c>
      <c r="B776" s="149"/>
      <c r="C776" s="149"/>
      <c r="D776" s="150"/>
      <c r="E776" s="150"/>
      <c r="F776" s="126"/>
      <c r="G776" s="122" t="str">
        <f>IF(A776="","",VLOOKUP(K762,'TRI-1C'!$B$18:$FH$61,108,FALSE))</f>
        <v/>
      </c>
      <c r="H776" s="150"/>
      <c r="I776" s="171" t="str">
        <f t="shared" si="21"/>
        <v/>
      </c>
      <c r="J776" s="168"/>
      <c r="K776" s="126"/>
    </row>
    <row r="777" spans="1:11">
      <c r="A777" s="147" t="str">
        <f>IF('TRI-1C'!$DF$10="","",'TRI-1C'!$DF$10)</f>
        <v/>
      </c>
      <c r="B777" s="139"/>
      <c r="C777" s="139"/>
      <c r="F777" s="128"/>
      <c r="G777" s="124" t="str">
        <f>IF(A777="","",VLOOKUP(K762,'TRI-1C'!$B$18:$FH$61,111,FALSE))</f>
        <v/>
      </c>
      <c r="I777" s="170" t="str">
        <f t="shared" si="21"/>
        <v/>
      </c>
      <c r="J777" s="167"/>
      <c r="K777" s="128"/>
    </row>
    <row r="778" spans="1:11">
      <c r="A778" s="148" t="str">
        <f>IF('TRI-1C'!$DI$10="","",'TRI-1C'!$DI$10)</f>
        <v/>
      </c>
      <c r="B778" s="149"/>
      <c r="C778" s="149"/>
      <c r="D778" s="150"/>
      <c r="E778" s="150"/>
      <c r="F778" s="126"/>
      <c r="G778" s="122" t="str">
        <f>IF(A778="","",VLOOKUP(K762,'TRI-1C'!$B$18:$FH$61,114,FALSE))</f>
        <v/>
      </c>
      <c r="H778" s="150"/>
      <c r="I778" s="171" t="str">
        <f t="shared" si="21"/>
        <v/>
      </c>
      <c r="J778" s="168"/>
      <c r="K778" s="126"/>
    </row>
    <row r="779" spans="1:11">
      <c r="A779" s="151"/>
      <c r="B779" s="129"/>
      <c r="C779" s="129"/>
      <c r="D779" s="130"/>
      <c r="E779" s="130"/>
      <c r="F779" s="131"/>
      <c r="G779" s="132"/>
      <c r="H779" s="130"/>
      <c r="I779" s="172" t="str">
        <f t="shared" si="21"/>
        <v/>
      </c>
      <c r="J779" s="169"/>
      <c r="K779" s="131"/>
    </row>
    <row r="780" spans="1:11">
      <c r="A780" s="134"/>
      <c r="B780" s="134"/>
      <c r="C780" s="134"/>
      <c r="D780" s="134"/>
      <c r="E780" s="134"/>
      <c r="F780" s="140"/>
      <c r="G780" s="191"/>
      <c r="H780" s="191"/>
      <c r="I780" s="190"/>
      <c r="J780" s="190"/>
      <c r="K780" s="190"/>
    </row>
    <row r="781" spans="1:11">
      <c r="A781" s="487" t="s">
        <v>156</v>
      </c>
      <c r="B781" s="488"/>
      <c r="C781" s="135" t="s">
        <v>157</v>
      </c>
      <c r="F781" s="189"/>
      <c r="G781" s="189"/>
      <c r="H781" s="189"/>
      <c r="I781" s="189"/>
      <c r="J781" s="189"/>
      <c r="K781" s="189"/>
    </row>
    <row r="782" spans="1:11">
      <c r="A782" s="489" t="s">
        <v>158</v>
      </c>
      <c r="B782" s="490"/>
      <c r="C782" s="136" t="str">
        <f>VLOOKUP(K762,'TRI-1C'!$B$18:$FH$61,160,FALSE)</f>
        <v>B+</v>
      </c>
      <c r="E782" s="189"/>
      <c r="F782" s="189"/>
      <c r="G782" s="189"/>
      <c r="H782" s="189"/>
      <c r="I782" s="189"/>
      <c r="J782" s="189"/>
      <c r="K782" s="189"/>
    </row>
    <row r="783" spans="1:11">
      <c r="A783" s="491" t="s">
        <v>159</v>
      </c>
      <c r="B783" s="492"/>
      <c r="C783" s="493"/>
      <c r="E783" s="189"/>
      <c r="F783" s="189"/>
      <c r="G783" s="189"/>
      <c r="H783" s="189"/>
      <c r="I783" s="189"/>
      <c r="J783" s="189"/>
      <c r="K783" s="189"/>
    </row>
    <row r="784" spans="1:11">
      <c r="A784" s="137" t="s">
        <v>160</v>
      </c>
      <c r="B784" s="138"/>
      <c r="C784" s="188" t="str">
        <f>VLOOKUP(K762,'TRI-1C'!$B$18:$FH$61,161,FALSE)</f>
        <v/>
      </c>
      <c r="E784" s="189"/>
    </row>
    <row r="785" spans="1:11">
      <c r="A785" s="137" t="s">
        <v>161</v>
      </c>
      <c r="B785" s="138"/>
      <c r="C785" s="188" t="str">
        <f>VLOOKUP(K762,'TRI-1C'!$B$18:$FH$61,162,FALSE)</f>
        <v/>
      </c>
      <c r="E785" s="189"/>
      <c r="F785" s="189"/>
      <c r="G785" s="189"/>
      <c r="H785" s="189"/>
      <c r="I785" s="189"/>
      <c r="J785" s="189"/>
      <c r="K785" s="189"/>
    </row>
    <row r="786" spans="1:11">
      <c r="A786" s="480" t="s">
        <v>163</v>
      </c>
      <c r="B786" s="481"/>
      <c r="C786" s="188">
        <f>VLOOKUP(K762,'TRI-1C'!$B$18:$FH$61,163,FALSE)</f>
        <v>0</v>
      </c>
      <c r="F786" s="114" t="s">
        <v>162</v>
      </c>
      <c r="G786" s="494">
        <f ca="1">NOW()</f>
        <v>45994.739222569442</v>
      </c>
      <c r="H786" s="494"/>
      <c r="I786" s="494"/>
      <c r="J786" s="494"/>
      <c r="K786" s="494"/>
    </row>
    <row r="790" spans="1:11">
      <c r="G790" s="112"/>
    </row>
    <row r="792" spans="1:11">
      <c r="C792" s="111" t="s">
        <v>164</v>
      </c>
      <c r="F792" s="495" t="s">
        <v>165</v>
      </c>
      <c r="G792" s="495"/>
      <c r="H792" s="495"/>
      <c r="I792" s="495"/>
    </row>
    <row r="795" spans="1:11">
      <c r="A795" s="111" t="s">
        <v>153</v>
      </c>
      <c r="C795" t="str">
        <f>IF(VLOOKUP(K798,NOTAS!$D$14:$P$60,2,FALSE)="","",VLOOKUP(K798,NOTAS!$D$14:$P$60,2,FALSE))</f>
        <v>SEGOVIA ELIZALDE ERICK ISAAC</v>
      </c>
    </row>
    <row r="796" spans="1:11">
      <c r="A796" s="111" t="s">
        <v>154</v>
      </c>
      <c r="C796" t="str">
        <f>NOTAS!$B$14&amp; " "&amp;NOTAS!$B$15</f>
        <v>INICIAL II A</v>
      </c>
      <c r="F796" s="111"/>
      <c r="G796" s="116"/>
      <c r="H796" s="117"/>
      <c r="I796" s="118"/>
      <c r="J796" s="118"/>
      <c r="K796" s="117"/>
    </row>
    <row r="797" spans="1:11">
      <c r="A797" s="111" t="s">
        <v>6</v>
      </c>
      <c r="C797" t="str">
        <f>NOTAS!$B$18</f>
        <v>2025-2026 MATUTINA</v>
      </c>
      <c r="H797" s="117"/>
      <c r="I797" s="118"/>
      <c r="J797" s="118"/>
      <c r="K797" s="117"/>
    </row>
    <row r="798" spans="1:11" ht="15" thickBot="1">
      <c r="A798" s="486" t="s">
        <v>167</v>
      </c>
      <c r="B798" s="486"/>
      <c r="I798" s="114" t="s">
        <v>74</v>
      </c>
      <c r="K798" s="121">
        <v>23</v>
      </c>
    </row>
    <row r="799" spans="1:11">
      <c r="A799" s="482" t="s">
        <v>133</v>
      </c>
      <c r="B799" s="483"/>
      <c r="C799" s="483"/>
      <c r="D799" s="483"/>
      <c r="E799" s="483"/>
      <c r="F799" s="484"/>
      <c r="G799" s="485" t="s">
        <v>141</v>
      </c>
      <c r="H799" s="483"/>
      <c r="I799" s="485" t="s">
        <v>141</v>
      </c>
      <c r="J799" s="483"/>
      <c r="K799" s="483"/>
    </row>
    <row r="800" spans="1:11">
      <c r="A800" s="141" t="str">
        <f>IF('TRI-1C'!$G$10="","",'TRI-1C'!$G$10)</f>
        <v>IDENTIDAD Y AUTONOMÍA</v>
      </c>
      <c r="B800" s="142"/>
      <c r="C800" s="142"/>
      <c r="D800" s="143"/>
      <c r="E800" s="144"/>
      <c r="F800" s="145"/>
      <c r="G800" s="146" t="str">
        <f>IF(A800="","",VLOOKUP(K798,'TRI-1C'!$B$18:$FH$61,24,FALSE))</f>
        <v>A-</v>
      </c>
      <c r="H800" s="144"/>
      <c r="I800" s="187" t="str">
        <f>IF(G800="","",G800)</f>
        <v>A-</v>
      </c>
      <c r="J800" s="166"/>
      <c r="K800" s="145"/>
    </row>
    <row r="801" spans="1:11">
      <c r="A801" s="147" t="str">
        <f>IF('TRI-1C'!$Z$10="","",'TRI-1C'!$Z$10)</f>
        <v>CONVIVENCIA</v>
      </c>
      <c r="B801" s="139"/>
      <c r="C801" s="139"/>
      <c r="F801" s="123"/>
      <c r="G801" s="124" t="str">
        <f>IF(A801="","",VLOOKUP(K798,'TRI-1C'!$B$18:$FH$61,40,FALSE))</f>
        <v>B-</v>
      </c>
      <c r="I801" s="170" t="str">
        <f t="shared" ref="I801:I815" si="22">IF(G801="","",G801)</f>
        <v>B-</v>
      </c>
      <c r="J801" s="167"/>
      <c r="K801" s="128"/>
    </row>
    <row r="802" spans="1:11">
      <c r="A802" s="148" t="str">
        <f>IF('TRI-1C'!$AP$10="","",'TRI-1C'!$AP$10)</f>
        <v>RELACIONES CON EL MEDIO NATURAL Y CULTURAL</v>
      </c>
      <c r="B802" s="149"/>
      <c r="C802" s="149"/>
      <c r="D802" s="150"/>
      <c r="E802" s="150"/>
      <c r="F802" s="126"/>
      <c r="G802" s="122" t="str">
        <f>IF(A802="","",VLOOKUP(K798,'TRI-1C'!$B$18:$FH$61,61,FALSE))</f>
        <v>B-</v>
      </c>
      <c r="H802" s="150"/>
      <c r="I802" s="171" t="str">
        <f t="shared" si="22"/>
        <v>B-</v>
      </c>
      <c r="J802" s="168"/>
      <c r="K802" s="126"/>
    </row>
    <row r="803" spans="1:11">
      <c r="A803" s="147" t="str">
        <f>IF('TRI-1C'!$BK$10="","",'TRI-1C'!$BK$10)</f>
        <v>RELACIONES LOGICAS MATEMATICAS</v>
      </c>
      <c r="B803" s="139"/>
      <c r="C803" s="139"/>
      <c r="F803" s="128"/>
      <c r="G803" s="124" t="str">
        <f>IF(A803="","",VLOOKUP(K798,'TRI-1C'!$B$18:$FH$61,84,FALSE))</f>
        <v>A+</v>
      </c>
      <c r="I803" s="170" t="str">
        <f t="shared" si="22"/>
        <v>A+</v>
      </c>
      <c r="J803" s="167"/>
      <c r="K803" s="128"/>
    </row>
    <row r="804" spans="1:11">
      <c r="A804" s="148" t="str">
        <f>IF('TRI-1C'!$CH$10="","",'TRI-1C'!$CH$10)</f>
        <v>COMPRENSIÓN Y EXPRESION DEL LENGUAJE</v>
      </c>
      <c r="B804" s="149"/>
      <c r="C804" s="149"/>
      <c r="D804" s="150"/>
      <c r="E804" s="150"/>
      <c r="F804" s="126"/>
      <c r="G804" s="122" t="str">
        <f>IF(A804="","",VLOOKUP(K798,'TRI-1C'!$B$18:$FH$61,106,FALSE))</f>
        <v>A+</v>
      </c>
      <c r="H804" s="150"/>
      <c r="I804" s="171" t="str">
        <f t="shared" si="22"/>
        <v>A+</v>
      </c>
      <c r="J804" s="168"/>
      <c r="K804" s="126"/>
    </row>
    <row r="805" spans="1:11">
      <c r="A805" s="147" t="str">
        <f>IF('TRI-1C'!$DD$10="","",'TRI-1C'!$DD$10)</f>
        <v>EXPRESIÓN ARTISTICA</v>
      </c>
      <c r="B805" s="139"/>
      <c r="C805" s="139"/>
      <c r="F805" s="128"/>
      <c r="G805" s="124" t="str">
        <f>IF(A805="","",VLOOKUP(K798,'TRI-1C'!$B$18:$FH$61,118,FALSE))</f>
        <v>A+</v>
      </c>
      <c r="I805" s="170" t="str">
        <f t="shared" si="22"/>
        <v>A+</v>
      </c>
      <c r="J805" s="167"/>
      <c r="K805" s="128"/>
    </row>
    <row r="806" spans="1:11">
      <c r="A806" s="148" t="str">
        <f>IF('TRI-1C'!$DP$10="","",'TRI-1C'!$DP$10)</f>
        <v>EXPRESION CORPORAL Y MOTRICIDAD</v>
      </c>
      <c r="B806" s="149"/>
      <c r="C806" s="149"/>
      <c r="D806" s="150"/>
      <c r="E806" s="150"/>
      <c r="F806" s="126"/>
      <c r="G806" s="122" t="str">
        <f>IF(A806="","",VLOOKUP(K798,'TRI-1C'!$B$18:$FH$61,147,FALSE))</f>
        <v>A+</v>
      </c>
      <c r="H806" s="150"/>
      <c r="I806" s="171" t="str">
        <f t="shared" si="22"/>
        <v>A+</v>
      </c>
      <c r="J806" s="168"/>
      <c r="K806" s="126"/>
    </row>
    <row r="807" spans="1:11">
      <c r="A807" s="147" t="str">
        <f>IF('TRI-1C'!$CK$10="","",'TRI-1C'!$CK$10)</f>
        <v/>
      </c>
      <c r="B807" s="139"/>
      <c r="C807" s="139"/>
      <c r="F807" s="123"/>
      <c r="G807" s="124" t="str">
        <f>IF(A807="","",VLOOKUP(K798,'TRI-1C'!$B$18:$FH$61,90,FALSE))</f>
        <v/>
      </c>
      <c r="I807" s="170" t="str">
        <f t="shared" si="22"/>
        <v/>
      </c>
      <c r="J807" s="167"/>
      <c r="K807" s="128"/>
    </row>
    <row r="808" spans="1:11">
      <c r="A808" s="148" t="str">
        <f>IF('TRI-1C'!$CN$10="","",'TRI-1C'!$CN$10)</f>
        <v/>
      </c>
      <c r="B808" s="149"/>
      <c r="C808" s="149"/>
      <c r="D808" s="150"/>
      <c r="E808" s="150"/>
      <c r="F808" s="126"/>
      <c r="G808" s="122" t="str">
        <f>IF(A808="","",VLOOKUP(K798,'TRI-1C'!$B$18:$FH$61,92,FALSE))</f>
        <v/>
      </c>
      <c r="H808" s="150"/>
      <c r="I808" s="171" t="str">
        <f t="shared" si="22"/>
        <v/>
      </c>
      <c r="J808" s="168"/>
      <c r="K808" s="126"/>
    </row>
    <row r="809" spans="1:11">
      <c r="A809" s="147" t="str">
        <f>IF('TRI-1C'!$CP$10="","",'TRI-1C'!$CP$10)</f>
        <v/>
      </c>
      <c r="B809" s="139"/>
      <c r="C809" s="139"/>
      <c r="F809" s="128"/>
      <c r="G809" s="124" t="str">
        <f>IF(A809="","",VLOOKUP(K798,'TRI-1C'!$B$18:$FH$61,98,FALSE))</f>
        <v/>
      </c>
      <c r="I809" s="170" t="str">
        <f t="shared" si="22"/>
        <v/>
      </c>
      <c r="J809" s="167"/>
      <c r="K809" s="128"/>
    </row>
    <row r="810" spans="1:11">
      <c r="A810" s="148" t="str">
        <f>IF('TRI-1C'!$CV$10="","",'TRI-1C'!$CV$10)</f>
        <v/>
      </c>
      <c r="B810" s="149"/>
      <c r="C810" s="149"/>
      <c r="D810" s="150"/>
      <c r="E810" s="150"/>
      <c r="F810" s="126"/>
      <c r="G810" s="122" t="str">
        <f>IF(A810="","",VLOOKUP(K798,'TRI-1C'!$B$18:$FH$61,100,FALSE))</f>
        <v/>
      </c>
      <c r="H810" s="150"/>
      <c r="I810" s="171" t="str">
        <f t="shared" si="22"/>
        <v/>
      </c>
      <c r="J810" s="168"/>
      <c r="K810" s="126"/>
    </row>
    <row r="811" spans="1:11">
      <c r="A811" s="147" t="str">
        <f>IF('TRI-1C'!$CX$10="","",'TRI-1C'!$CX$10)</f>
        <v/>
      </c>
      <c r="B811" s="139"/>
      <c r="C811" s="139"/>
      <c r="F811" s="128"/>
      <c r="G811" s="124" t="str">
        <f>IF(A811="","",VLOOKUP(K798,'TRI-1C'!$B$18:$FH$61,103,FALSE))</f>
        <v/>
      </c>
      <c r="I811" s="170" t="str">
        <f t="shared" si="22"/>
        <v/>
      </c>
      <c r="J811" s="167"/>
      <c r="K811" s="128"/>
    </row>
    <row r="812" spans="1:11">
      <c r="A812" s="148" t="str">
        <f>IF('TRI-1C'!$DB$10="","",'TRI-1C'!$DB$10)</f>
        <v/>
      </c>
      <c r="B812" s="149"/>
      <c r="C812" s="149"/>
      <c r="D812" s="150"/>
      <c r="E812" s="150"/>
      <c r="F812" s="126"/>
      <c r="G812" s="122" t="str">
        <f>IF(A812="","",VLOOKUP(K798,'TRI-1C'!$B$18:$FH$61,108,FALSE))</f>
        <v/>
      </c>
      <c r="H812" s="150"/>
      <c r="I812" s="171" t="str">
        <f t="shared" si="22"/>
        <v/>
      </c>
      <c r="J812" s="168"/>
      <c r="K812" s="126"/>
    </row>
    <row r="813" spans="1:11">
      <c r="A813" s="147" t="str">
        <f>IF('TRI-1C'!$DF$10="","",'TRI-1C'!$DF$10)</f>
        <v/>
      </c>
      <c r="B813" s="139"/>
      <c r="C813" s="139"/>
      <c r="F813" s="128"/>
      <c r="G813" s="124" t="str">
        <f>IF(A813="","",VLOOKUP(K798,'TRI-1C'!$B$18:$FH$61,111,FALSE))</f>
        <v/>
      </c>
      <c r="I813" s="170" t="str">
        <f t="shared" si="22"/>
        <v/>
      </c>
      <c r="J813" s="167"/>
      <c r="K813" s="128"/>
    </row>
    <row r="814" spans="1:11">
      <c r="A814" s="148" t="str">
        <f>IF('TRI-1C'!$DI$10="","",'TRI-1C'!$DI$10)</f>
        <v/>
      </c>
      <c r="B814" s="149"/>
      <c r="C814" s="149"/>
      <c r="D814" s="150"/>
      <c r="E814" s="150"/>
      <c r="F814" s="126"/>
      <c r="G814" s="122" t="str">
        <f>IF(A814="","",VLOOKUP(K798,'TRI-1C'!$B$18:$FH$61,114,FALSE))</f>
        <v/>
      </c>
      <c r="H814" s="150"/>
      <c r="I814" s="171" t="str">
        <f t="shared" si="22"/>
        <v/>
      </c>
      <c r="J814" s="168"/>
      <c r="K814" s="126"/>
    </row>
    <row r="815" spans="1:11">
      <c r="A815" s="151"/>
      <c r="B815" s="129"/>
      <c r="C815" s="129"/>
      <c r="D815" s="130"/>
      <c r="E815" s="130"/>
      <c r="F815" s="131"/>
      <c r="G815" s="132"/>
      <c r="H815" s="130"/>
      <c r="I815" s="172" t="str">
        <f t="shared" si="22"/>
        <v/>
      </c>
      <c r="J815" s="169"/>
      <c r="K815" s="131"/>
    </row>
    <row r="816" spans="1:11">
      <c r="A816" s="134"/>
      <c r="B816" s="134"/>
      <c r="C816" s="134"/>
      <c r="D816" s="134"/>
      <c r="E816" s="134"/>
      <c r="F816" s="140"/>
      <c r="G816" s="191"/>
      <c r="H816" s="191"/>
      <c r="I816" s="190"/>
      <c r="J816" s="190"/>
      <c r="K816" s="190"/>
    </row>
    <row r="817" spans="1:11">
      <c r="A817" s="487" t="s">
        <v>156</v>
      </c>
      <c r="B817" s="488"/>
      <c r="C817" s="135" t="s">
        <v>157</v>
      </c>
      <c r="F817" s="189"/>
      <c r="G817" s="189"/>
      <c r="H817" s="189"/>
      <c r="I817" s="189"/>
      <c r="J817" s="189"/>
      <c r="K817" s="189"/>
    </row>
    <row r="818" spans="1:11">
      <c r="A818" s="489" t="s">
        <v>158</v>
      </c>
      <c r="B818" s="490"/>
      <c r="C818" s="136" t="str">
        <f>VLOOKUP(K798,'TRI-1C'!$B$18:$FH$61,160,FALSE)</f>
        <v>B+</v>
      </c>
      <c r="E818" s="189"/>
      <c r="F818" s="189"/>
      <c r="G818" s="189"/>
      <c r="H818" s="189"/>
      <c r="I818" s="189"/>
      <c r="J818" s="189"/>
      <c r="K818" s="189"/>
    </row>
    <row r="819" spans="1:11">
      <c r="A819" s="491" t="s">
        <v>159</v>
      </c>
      <c r="B819" s="492"/>
      <c r="C819" s="493"/>
      <c r="E819" s="189"/>
      <c r="F819" s="189"/>
      <c r="G819" s="189"/>
      <c r="H819" s="189"/>
      <c r="I819" s="189"/>
      <c r="J819" s="189"/>
      <c r="K819" s="189"/>
    </row>
    <row r="820" spans="1:11">
      <c r="A820" s="137" t="s">
        <v>160</v>
      </c>
      <c r="B820" s="138"/>
      <c r="C820" s="188">
        <f>VLOOKUP(K798,'TRI-1C'!$B$18:$FH$61,161,FALSE)</f>
        <v>3</v>
      </c>
      <c r="E820" s="189"/>
    </row>
    <row r="821" spans="1:11">
      <c r="A821" s="137" t="s">
        <v>161</v>
      </c>
      <c r="B821" s="138"/>
      <c r="C821" s="188" t="str">
        <f>VLOOKUP(K798,'TRI-1C'!$B$18:$FH$61,162,FALSE)</f>
        <v/>
      </c>
      <c r="E821" s="189"/>
      <c r="F821" s="189"/>
      <c r="G821" s="189"/>
      <c r="H821" s="189"/>
      <c r="I821" s="189"/>
      <c r="J821" s="189"/>
      <c r="K821" s="189"/>
    </row>
    <row r="822" spans="1:11">
      <c r="A822" s="480" t="s">
        <v>163</v>
      </c>
      <c r="B822" s="481"/>
      <c r="C822" s="188">
        <f>VLOOKUP(K798,'TRI-1C'!$B$18:$FH$61,163,FALSE)</f>
        <v>0</v>
      </c>
      <c r="F822" s="114" t="s">
        <v>162</v>
      </c>
      <c r="G822" s="494">
        <f ca="1">NOW()</f>
        <v>45994.739222569442</v>
      </c>
      <c r="H822" s="494"/>
      <c r="I822" s="494"/>
      <c r="J822" s="494"/>
      <c r="K822" s="494"/>
    </row>
    <row r="826" spans="1:11">
      <c r="G826" s="112"/>
    </row>
    <row r="828" spans="1:11">
      <c r="C828" s="111" t="s">
        <v>164</v>
      </c>
      <c r="F828" s="495" t="s">
        <v>165</v>
      </c>
      <c r="G828" s="495"/>
      <c r="H828" s="495"/>
      <c r="I828" s="495"/>
    </row>
    <row r="831" spans="1:11">
      <c r="A831" s="111" t="s">
        <v>153</v>
      </c>
      <c r="C831" t="str">
        <f>IF(VLOOKUP(K834,NOTAS!$D$14:$P$60,2,FALSE)="","",VLOOKUP(K834,NOTAS!$D$14:$P$60,2,FALSE))</f>
        <v>VERNAZA CERVANTES KEYLER JHAIR</v>
      </c>
    </row>
    <row r="832" spans="1:11">
      <c r="A832" s="111" t="s">
        <v>154</v>
      </c>
      <c r="C832" t="str">
        <f>NOTAS!$B$14&amp; " "&amp;NOTAS!$B$15</f>
        <v>INICIAL II A</v>
      </c>
      <c r="F832" s="111"/>
      <c r="G832" s="116"/>
      <c r="H832" s="117"/>
      <c r="I832" s="118"/>
      <c r="J832" s="118"/>
      <c r="K832" s="117"/>
    </row>
    <row r="833" spans="1:11">
      <c r="A833" s="111" t="s">
        <v>6</v>
      </c>
      <c r="C833" t="str">
        <f>NOTAS!$B$18</f>
        <v>2025-2026 MATUTINA</v>
      </c>
      <c r="H833" s="117"/>
      <c r="I833" s="118"/>
      <c r="J833" s="118"/>
      <c r="K833" s="117"/>
    </row>
    <row r="834" spans="1:11" ht="15" thickBot="1">
      <c r="A834" s="486" t="s">
        <v>167</v>
      </c>
      <c r="B834" s="486"/>
      <c r="I834" s="114" t="s">
        <v>74</v>
      </c>
      <c r="K834" s="121">
        <v>24</v>
      </c>
    </row>
    <row r="835" spans="1:11">
      <c r="A835" s="482" t="s">
        <v>133</v>
      </c>
      <c r="B835" s="483"/>
      <c r="C835" s="483"/>
      <c r="D835" s="483"/>
      <c r="E835" s="483"/>
      <c r="F835" s="484"/>
      <c r="G835" s="485" t="s">
        <v>141</v>
      </c>
      <c r="H835" s="483"/>
      <c r="I835" s="485" t="s">
        <v>141</v>
      </c>
      <c r="J835" s="483"/>
      <c r="K835" s="483"/>
    </row>
    <row r="836" spans="1:11">
      <c r="A836" s="141" t="str">
        <f>IF('TRI-1C'!$G$10="","",'TRI-1C'!$G$10)</f>
        <v>IDENTIDAD Y AUTONOMÍA</v>
      </c>
      <c r="B836" s="142"/>
      <c r="C836" s="142"/>
      <c r="D836" s="143"/>
      <c r="E836" s="144"/>
      <c r="F836" s="145"/>
      <c r="G836" s="146" t="str">
        <f>IF(A836="","",VLOOKUP(K834,'TRI-1C'!$B$18:$FH$61,24,FALSE))</f>
        <v>A-</v>
      </c>
      <c r="H836" s="144"/>
      <c r="I836" s="187" t="str">
        <f>IF(G836="","",G836)</f>
        <v>A-</v>
      </c>
      <c r="J836" s="166"/>
      <c r="K836" s="145"/>
    </row>
    <row r="837" spans="1:11">
      <c r="A837" s="147" t="str">
        <f>IF('TRI-1C'!$Z$10="","",'TRI-1C'!$Z$10)</f>
        <v>CONVIVENCIA</v>
      </c>
      <c r="B837" s="139"/>
      <c r="C837" s="139"/>
      <c r="F837" s="123"/>
      <c r="G837" s="124" t="str">
        <f>IF(A837="","",VLOOKUP(K834,'TRI-1C'!$B$18:$FH$61,40,FALSE))</f>
        <v>B-</v>
      </c>
      <c r="I837" s="170" t="str">
        <f t="shared" ref="I837:I851" si="23">IF(G837="","",G837)</f>
        <v>B-</v>
      </c>
      <c r="J837" s="167"/>
      <c r="K837" s="128"/>
    </row>
    <row r="838" spans="1:11">
      <c r="A838" s="148" t="str">
        <f>IF('TRI-1C'!$AP$10="","",'TRI-1C'!$AP$10)</f>
        <v>RELACIONES CON EL MEDIO NATURAL Y CULTURAL</v>
      </c>
      <c r="B838" s="149"/>
      <c r="C838" s="149"/>
      <c r="D838" s="150"/>
      <c r="E838" s="150"/>
      <c r="F838" s="126"/>
      <c r="G838" s="122" t="str">
        <f>IF(A838="","",VLOOKUP(K834,'TRI-1C'!$B$18:$FH$61,61,FALSE))</f>
        <v>B-</v>
      </c>
      <c r="H838" s="150"/>
      <c r="I838" s="171" t="str">
        <f t="shared" si="23"/>
        <v>B-</v>
      </c>
      <c r="J838" s="168"/>
      <c r="K838" s="126"/>
    </row>
    <row r="839" spans="1:11">
      <c r="A839" s="147" t="str">
        <f>IF('TRI-1C'!$BK$10="","",'TRI-1C'!$BK$10)</f>
        <v>RELACIONES LOGICAS MATEMATICAS</v>
      </c>
      <c r="B839" s="139"/>
      <c r="C839" s="139"/>
      <c r="F839" s="128"/>
      <c r="G839" s="124" t="str">
        <f>IF(A839="","",VLOOKUP(K834,'TRI-1C'!$B$18:$FH$61,84,FALSE))</f>
        <v>B+</v>
      </c>
      <c r="I839" s="170" t="str">
        <f t="shared" si="23"/>
        <v>B+</v>
      </c>
      <c r="J839" s="167"/>
      <c r="K839" s="128"/>
    </row>
    <row r="840" spans="1:11">
      <c r="A840" s="148" t="str">
        <f>IF('TRI-1C'!$CH$10="","",'TRI-1C'!$CH$10)</f>
        <v>COMPRENSIÓN Y EXPRESION DEL LENGUAJE</v>
      </c>
      <c r="B840" s="149"/>
      <c r="C840" s="149"/>
      <c r="D840" s="150"/>
      <c r="E840" s="150"/>
      <c r="F840" s="126"/>
      <c r="G840" s="122" t="str">
        <f>IF(A840="","",VLOOKUP(K834,'TRI-1C'!$B$18:$FH$61,106,FALSE))</f>
        <v>A+</v>
      </c>
      <c r="H840" s="150"/>
      <c r="I840" s="171" t="str">
        <f t="shared" si="23"/>
        <v>A+</v>
      </c>
      <c r="J840" s="168"/>
      <c r="K840" s="126"/>
    </row>
    <row r="841" spans="1:11">
      <c r="A841" s="147" t="str">
        <f>IF('TRI-1C'!$DD$10="","",'TRI-1C'!$DD$10)</f>
        <v>EXPRESIÓN ARTISTICA</v>
      </c>
      <c r="B841" s="139"/>
      <c r="C841" s="139"/>
      <c r="F841" s="128"/>
      <c r="G841" s="124" t="str">
        <f>IF(A841="","",VLOOKUP(K834,'TRI-1C'!$B$18:$FH$61,118,FALSE))</f>
        <v>A+</v>
      </c>
      <c r="I841" s="170" t="str">
        <f t="shared" si="23"/>
        <v>A+</v>
      </c>
      <c r="J841" s="167"/>
      <c r="K841" s="128"/>
    </row>
    <row r="842" spans="1:11">
      <c r="A842" s="148" t="str">
        <f>IF('TRI-1C'!$DP$10="","",'TRI-1C'!$DP$10)</f>
        <v>EXPRESION CORPORAL Y MOTRICIDAD</v>
      </c>
      <c r="B842" s="149"/>
      <c r="C842" s="149"/>
      <c r="D842" s="150"/>
      <c r="E842" s="150"/>
      <c r="F842" s="126"/>
      <c r="G842" s="122" t="str">
        <f>IF(A842="","",VLOOKUP(K834,'TRI-1C'!$B$18:$FH$61,147,FALSE))</f>
        <v>A+</v>
      </c>
      <c r="H842" s="150"/>
      <c r="I842" s="171" t="str">
        <f t="shared" si="23"/>
        <v>A+</v>
      </c>
      <c r="J842" s="168"/>
      <c r="K842" s="126"/>
    </row>
    <row r="843" spans="1:11">
      <c r="A843" s="147" t="str">
        <f>IF('TRI-1C'!$CK$10="","",'TRI-1C'!$CK$10)</f>
        <v/>
      </c>
      <c r="B843" s="139"/>
      <c r="C843" s="139"/>
      <c r="F843" s="123"/>
      <c r="G843" s="124" t="str">
        <f>IF(A843="","",VLOOKUP(K834,'TRI-1C'!$B$18:$FH$61,90,FALSE))</f>
        <v/>
      </c>
      <c r="I843" s="170" t="str">
        <f t="shared" si="23"/>
        <v/>
      </c>
      <c r="J843" s="167"/>
      <c r="K843" s="128"/>
    </row>
    <row r="844" spans="1:11">
      <c r="A844" s="148" t="str">
        <f>IF('TRI-1C'!$CN$10="","",'TRI-1C'!$CN$10)</f>
        <v/>
      </c>
      <c r="B844" s="149"/>
      <c r="C844" s="149"/>
      <c r="D844" s="150"/>
      <c r="E844" s="150"/>
      <c r="F844" s="126"/>
      <c r="G844" s="122" t="str">
        <f>IF(A844="","",VLOOKUP(K834,'TRI-1C'!$B$18:$FH$61,92,FALSE))</f>
        <v/>
      </c>
      <c r="H844" s="150"/>
      <c r="I844" s="171" t="str">
        <f t="shared" si="23"/>
        <v/>
      </c>
      <c r="J844" s="168"/>
      <c r="K844" s="126"/>
    </row>
    <row r="845" spans="1:11">
      <c r="A845" s="147" t="str">
        <f>IF('TRI-1C'!$CP$10="","",'TRI-1C'!$CP$10)</f>
        <v/>
      </c>
      <c r="B845" s="139"/>
      <c r="C845" s="139"/>
      <c r="F845" s="128"/>
      <c r="G845" s="124" t="str">
        <f>IF(A845="","",VLOOKUP(K834,'TRI-1C'!$B$18:$FH$61,98,FALSE))</f>
        <v/>
      </c>
      <c r="I845" s="170" t="str">
        <f t="shared" si="23"/>
        <v/>
      </c>
      <c r="J845" s="167"/>
      <c r="K845" s="128"/>
    </row>
    <row r="846" spans="1:11">
      <c r="A846" s="148" t="str">
        <f>IF('TRI-1C'!$CV$10="","",'TRI-1C'!$CV$10)</f>
        <v/>
      </c>
      <c r="B846" s="149"/>
      <c r="C846" s="149"/>
      <c r="D846" s="150"/>
      <c r="E846" s="150"/>
      <c r="F846" s="126"/>
      <c r="G846" s="122" t="str">
        <f>IF(A846="","",VLOOKUP(K834,'TRI-1C'!$B$18:$FH$61,100,FALSE))</f>
        <v/>
      </c>
      <c r="H846" s="150"/>
      <c r="I846" s="171" t="str">
        <f t="shared" si="23"/>
        <v/>
      </c>
      <c r="J846" s="168"/>
      <c r="K846" s="126"/>
    </row>
    <row r="847" spans="1:11">
      <c r="A847" s="147" t="str">
        <f>IF('TRI-1C'!$CX$10="","",'TRI-1C'!$CX$10)</f>
        <v/>
      </c>
      <c r="B847" s="139"/>
      <c r="C847" s="139"/>
      <c r="F847" s="128"/>
      <c r="G847" s="124" t="str">
        <f>IF(A847="","",VLOOKUP(K834,'TRI-1C'!$B$18:$FH$61,103,FALSE))</f>
        <v/>
      </c>
      <c r="I847" s="170" t="str">
        <f t="shared" si="23"/>
        <v/>
      </c>
      <c r="J847" s="167"/>
      <c r="K847" s="128"/>
    </row>
    <row r="848" spans="1:11">
      <c r="A848" s="148" t="str">
        <f>IF('TRI-1C'!$DB$10="","",'TRI-1C'!$DB$10)</f>
        <v/>
      </c>
      <c r="B848" s="149"/>
      <c r="C848" s="149"/>
      <c r="D848" s="150"/>
      <c r="E848" s="150"/>
      <c r="F848" s="126"/>
      <c r="G848" s="122" t="str">
        <f>IF(A848="","",VLOOKUP(K834,'TRI-1C'!$B$18:$FH$61,108,FALSE))</f>
        <v/>
      </c>
      <c r="H848" s="150"/>
      <c r="I848" s="171" t="str">
        <f t="shared" si="23"/>
        <v/>
      </c>
      <c r="J848" s="168"/>
      <c r="K848" s="126"/>
    </row>
    <row r="849" spans="1:11">
      <c r="A849" s="147" t="str">
        <f>IF('TRI-1C'!$DF$10="","",'TRI-1C'!$DF$10)</f>
        <v/>
      </c>
      <c r="B849" s="139"/>
      <c r="C849" s="139"/>
      <c r="F849" s="128"/>
      <c r="G849" s="124" t="str">
        <f>IF(A849="","",VLOOKUP(K834,'TRI-1C'!$B$18:$FH$61,111,FALSE))</f>
        <v/>
      </c>
      <c r="I849" s="170" t="str">
        <f t="shared" si="23"/>
        <v/>
      </c>
      <c r="J849" s="167"/>
      <c r="K849" s="128"/>
    </row>
    <row r="850" spans="1:11">
      <c r="A850" s="148" t="str">
        <f>IF('TRI-1C'!$DI$10="","",'TRI-1C'!$DI$10)</f>
        <v/>
      </c>
      <c r="B850" s="149"/>
      <c r="C850" s="149"/>
      <c r="D850" s="150"/>
      <c r="E850" s="150"/>
      <c r="F850" s="126"/>
      <c r="G850" s="122" t="str">
        <f>IF(A850="","",VLOOKUP(K834,'TRI-1C'!$B$18:$FH$61,114,FALSE))</f>
        <v/>
      </c>
      <c r="H850" s="150"/>
      <c r="I850" s="171" t="str">
        <f t="shared" si="23"/>
        <v/>
      </c>
      <c r="J850" s="168"/>
      <c r="K850" s="126"/>
    </row>
    <row r="851" spans="1:11">
      <c r="A851" s="151"/>
      <c r="B851" s="129"/>
      <c r="C851" s="129"/>
      <c r="D851" s="130"/>
      <c r="E851" s="130"/>
      <c r="F851" s="131"/>
      <c r="G851" s="132"/>
      <c r="H851" s="130"/>
      <c r="I851" s="172" t="str">
        <f t="shared" si="23"/>
        <v/>
      </c>
      <c r="J851" s="169"/>
      <c r="K851" s="131"/>
    </row>
    <row r="852" spans="1:11">
      <c r="A852" s="134"/>
      <c r="B852" s="134"/>
      <c r="C852" s="134"/>
      <c r="D852" s="134"/>
      <c r="E852" s="134"/>
      <c r="F852" s="140"/>
      <c r="G852" s="191"/>
      <c r="H852" s="191"/>
      <c r="I852" s="190"/>
      <c r="J852" s="190"/>
      <c r="K852" s="190"/>
    </row>
    <row r="853" spans="1:11">
      <c r="A853" s="487" t="s">
        <v>156</v>
      </c>
      <c r="B853" s="488"/>
      <c r="C853" s="135" t="s">
        <v>157</v>
      </c>
      <c r="F853" s="189"/>
      <c r="G853" s="189"/>
      <c r="H853" s="189"/>
      <c r="I853" s="189"/>
      <c r="J853" s="189"/>
      <c r="K853" s="189"/>
    </row>
    <row r="854" spans="1:11">
      <c r="A854" s="489" t="s">
        <v>158</v>
      </c>
      <c r="B854" s="490"/>
      <c r="C854" s="136" t="str">
        <f>VLOOKUP(K834,'TRI-1C'!$B$18:$FH$61,160,FALSE)</f>
        <v>B+</v>
      </c>
      <c r="E854" s="189"/>
      <c r="F854" s="189"/>
      <c r="G854" s="189"/>
      <c r="H854" s="189"/>
      <c r="I854" s="189"/>
      <c r="J854" s="189"/>
      <c r="K854" s="189"/>
    </row>
    <row r="855" spans="1:11">
      <c r="A855" s="491" t="s">
        <v>159</v>
      </c>
      <c r="B855" s="492"/>
      <c r="C855" s="493"/>
      <c r="E855" s="189"/>
      <c r="F855" s="189"/>
      <c r="G855" s="189"/>
      <c r="H855" s="189"/>
      <c r="I855" s="189"/>
      <c r="J855" s="189"/>
      <c r="K855" s="189"/>
    </row>
    <row r="856" spans="1:11">
      <c r="A856" s="137" t="s">
        <v>160</v>
      </c>
      <c r="B856" s="138"/>
      <c r="C856" s="188" t="str">
        <f>VLOOKUP(K834,'TRI-1C'!$B$18:$FH$61,161,FALSE)</f>
        <v/>
      </c>
      <c r="E856" s="189"/>
    </row>
    <row r="857" spans="1:11">
      <c r="A857" s="137" t="s">
        <v>161</v>
      </c>
      <c r="B857" s="138"/>
      <c r="C857" s="188" t="str">
        <f>VLOOKUP(K834,'TRI-1C'!$B$18:$FH$61,162,FALSE)</f>
        <v/>
      </c>
      <c r="E857" s="189"/>
      <c r="F857" s="189"/>
      <c r="G857" s="189"/>
      <c r="H857" s="189"/>
      <c r="I857" s="189"/>
      <c r="J857" s="189"/>
      <c r="K857" s="189"/>
    </row>
    <row r="858" spans="1:11">
      <c r="A858" s="480" t="s">
        <v>163</v>
      </c>
      <c r="B858" s="481"/>
      <c r="C858" s="188">
        <f>VLOOKUP(K834,'TRI-1C'!$B$18:$FH$61,163,FALSE)</f>
        <v>0</v>
      </c>
      <c r="F858" s="114" t="s">
        <v>162</v>
      </c>
      <c r="G858" s="494">
        <f ca="1">NOW()</f>
        <v>45994.739222569442</v>
      </c>
      <c r="H858" s="494"/>
      <c r="I858" s="494"/>
      <c r="J858" s="494"/>
      <c r="K858" s="494"/>
    </row>
    <row r="862" spans="1:11">
      <c r="G862" s="112"/>
    </row>
    <row r="864" spans="1:11">
      <c r="C864" s="111" t="s">
        <v>164</v>
      </c>
      <c r="F864" s="495" t="s">
        <v>165</v>
      </c>
      <c r="G864" s="495"/>
      <c r="H864" s="495"/>
      <c r="I864" s="495"/>
    </row>
    <row r="867" spans="1:11">
      <c r="A867" s="111" t="s">
        <v>153</v>
      </c>
      <c r="C867" t="str">
        <f>IF(VLOOKUP(K870,NOTAS!$D$14:$P$60,2,FALSE)="","",VLOOKUP(K870,NOTAS!$D$14:$P$60,2,FALSE))</f>
        <v>ZAMBRANO CEDEÑO LESLY GISELL</v>
      </c>
    </row>
    <row r="868" spans="1:11">
      <c r="A868" s="111" t="s">
        <v>154</v>
      </c>
      <c r="C868" t="str">
        <f>NOTAS!$B$14&amp; " "&amp;NOTAS!$B$15</f>
        <v>INICIAL II A</v>
      </c>
      <c r="F868" s="111"/>
      <c r="G868" s="116"/>
      <c r="H868" s="117"/>
      <c r="I868" s="118"/>
      <c r="J868" s="118"/>
      <c r="K868" s="117"/>
    </row>
    <row r="869" spans="1:11">
      <c r="A869" s="111" t="s">
        <v>6</v>
      </c>
      <c r="C869" t="str">
        <f>NOTAS!$B$18</f>
        <v>2025-2026 MATUTINA</v>
      </c>
      <c r="H869" s="117"/>
      <c r="I869" s="118"/>
      <c r="J869" s="118"/>
      <c r="K869" s="117"/>
    </row>
    <row r="870" spans="1:11" ht="15" thickBot="1">
      <c r="A870" s="486" t="s">
        <v>167</v>
      </c>
      <c r="B870" s="486"/>
      <c r="I870" s="114" t="s">
        <v>74</v>
      </c>
      <c r="K870" s="121">
        <v>25</v>
      </c>
    </row>
    <row r="871" spans="1:11">
      <c r="A871" s="482" t="s">
        <v>133</v>
      </c>
      <c r="B871" s="483"/>
      <c r="C871" s="483"/>
      <c r="D871" s="483"/>
      <c r="E871" s="483"/>
      <c r="F871" s="484"/>
      <c r="G871" s="485" t="s">
        <v>141</v>
      </c>
      <c r="H871" s="483"/>
      <c r="I871" s="485" t="s">
        <v>141</v>
      </c>
      <c r="J871" s="483"/>
      <c r="K871" s="483"/>
    </row>
    <row r="872" spans="1:11">
      <c r="A872" s="141" t="str">
        <f>IF('TRI-1C'!$G$10="","",'TRI-1C'!$G$10)</f>
        <v>IDENTIDAD Y AUTONOMÍA</v>
      </c>
      <c r="B872" s="142"/>
      <c r="C872" s="142"/>
      <c r="D872" s="143"/>
      <c r="E872" s="144"/>
      <c r="F872" s="145"/>
      <c r="G872" s="146" t="str">
        <f>IF(A872="","",VLOOKUP(K870,'TRI-1C'!$B$18:$FH$61,24,FALSE))</f>
        <v>A+</v>
      </c>
      <c r="H872" s="144"/>
      <c r="I872" s="187" t="str">
        <f>IF(G872="","",G872)</f>
        <v>A+</v>
      </c>
      <c r="J872" s="166"/>
      <c r="K872" s="145"/>
    </row>
    <row r="873" spans="1:11">
      <c r="A873" s="147" t="str">
        <f>IF('TRI-1C'!$Z$10="","",'TRI-1C'!$Z$10)</f>
        <v>CONVIVENCIA</v>
      </c>
      <c r="B873" s="139"/>
      <c r="C873" s="139"/>
      <c r="F873" s="123"/>
      <c r="G873" s="124" t="str">
        <f>IF(A873="","",VLOOKUP(K870,'TRI-1C'!$B$18:$FH$61,40,FALSE))</f>
        <v>A+</v>
      </c>
      <c r="I873" s="170" t="str">
        <f t="shared" ref="I873:I887" si="24">IF(G873="","",G873)</f>
        <v>A+</v>
      </c>
      <c r="J873" s="167"/>
      <c r="K873" s="128"/>
    </row>
    <row r="874" spans="1:11">
      <c r="A874" s="148" t="str">
        <f>IF('TRI-1C'!$AP$10="","",'TRI-1C'!$AP$10)</f>
        <v>RELACIONES CON EL MEDIO NATURAL Y CULTURAL</v>
      </c>
      <c r="B874" s="149"/>
      <c r="C874" s="149"/>
      <c r="D874" s="150"/>
      <c r="E874" s="150"/>
      <c r="F874" s="126"/>
      <c r="G874" s="122" t="str">
        <f>IF(A874="","",VLOOKUP(K870,'TRI-1C'!$B$18:$FH$61,61,FALSE))</f>
        <v>A+</v>
      </c>
      <c r="H874" s="150"/>
      <c r="I874" s="171" t="str">
        <f t="shared" si="24"/>
        <v>A+</v>
      </c>
      <c r="J874" s="168"/>
      <c r="K874" s="126"/>
    </row>
    <row r="875" spans="1:11">
      <c r="A875" s="147" t="str">
        <f>IF('TRI-1C'!$BK$10="","",'TRI-1C'!$BK$10)</f>
        <v>RELACIONES LOGICAS MATEMATICAS</v>
      </c>
      <c r="B875" s="139"/>
      <c r="C875" s="139"/>
      <c r="F875" s="128"/>
      <c r="G875" s="124" t="str">
        <f>IF(A875="","",VLOOKUP(K870,'TRI-1C'!$B$18:$FH$61,84,FALSE))</f>
        <v>A+</v>
      </c>
      <c r="I875" s="170" t="str">
        <f t="shared" si="24"/>
        <v>A+</v>
      </c>
      <c r="J875" s="167"/>
      <c r="K875" s="128"/>
    </row>
    <row r="876" spans="1:11">
      <c r="A876" s="148" t="str">
        <f>IF('TRI-1C'!$CH$10="","",'TRI-1C'!$CH$10)</f>
        <v>COMPRENSIÓN Y EXPRESION DEL LENGUAJE</v>
      </c>
      <c r="B876" s="149"/>
      <c r="C876" s="149"/>
      <c r="D876" s="150"/>
      <c r="E876" s="150"/>
      <c r="F876" s="126"/>
      <c r="G876" s="122" t="str">
        <f>IF(A876="","",VLOOKUP(K870,'TRI-1C'!$B$18:$FH$61,106,FALSE))</f>
        <v>A+</v>
      </c>
      <c r="H876" s="150"/>
      <c r="I876" s="171" t="str">
        <f t="shared" si="24"/>
        <v>A+</v>
      </c>
      <c r="J876" s="168"/>
      <c r="K876" s="126"/>
    </row>
    <row r="877" spans="1:11">
      <c r="A877" s="147" t="str">
        <f>IF('TRI-1C'!$DD$10="","",'TRI-1C'!$DD$10)</f>
        <v>EXPRESIÓN ARTISTICA</v>
      </c>
      <c r="B877" s="139"/>
      <c r="C877" s="139"/>
      <c r="F877" s="128"/>
      <c r="G877" s="124" t="str">
        <f>IF(A877="","",VLOOKUP(K870,'TRI-1C'!$B$18:$FH$61,118,FALSE))</f>
        <v>A+</v>
      </c>
      <c r="I877" s="170" t="str">
        <f t="shared" si="24"/>
        <v>A+</v>
      </c>
      <c r="J877" s="167"/>
      <c r="K877" s="128"/>
    </row>
    <row r="878" spans="1:11">
      <c r="A878" s="148" t="str">
        <f>IF('TRI-1C'!$DP$10="","",'TRI-1C'!$DP$10)</f>
        <v>EXPRESION CORPORAL Y MOTRICIDAD</v>
      </c>
      <c r="B878" s="149"/>
      <c r="C878" s="149"/>
      <c r="D878" s="150"/>
      <c r="E878" s="150"/>
      <c r="F878" s="126"/>
      <c r="G878" s="122" t="str">
        <f>IF(A878="","",VLOOKUP(K870,'TRI-1C'!$B$18:$FH$61,147,FALSE))</f>
        <v>A+</v>
      </c>
      <c r="H878" s="150"/>
      <c r="I878" s="171" t="str">
        <f t="shared" si="24"/>
        <v>A+</v>
      </c>
      <c r="J878" s="168"/>
      <c r="K878" s="126"/>
    </row>
    <row r="879" spans="1:11">
      <c r="A879" s="147" t="str">
        <f>IF('TRI-1C'!$CK$10="","",'TRI-1C'!$CK$10)</f>
        <v/>
      </c>
      <c r="B879" s="139"/>
      <c r="C879" s="139"/>
      <c r="F879" s="123"/>
      <c r="G879" s="124" t="str">
        <f>IF(A879="","",VLOOKUP(K870,'TRI-1C'!$B$18:$FH$61,90,FALSE))</f>
        <v/>
      </c>
      <c r="I879" s="170" t="str">
        <f t="shared" si="24"/>
        <v/>
      </c>
      <c r="J879" s="167"/>
      <c r="K879" s="128"/>
    </row>
    <row r="880" spans="1:11">
      <c r="A880" s="148" t="str">
        <f>IF('TRI-1C'!$CN$10="","",'TRI-1C'!$CN$10)</f>
        <v/>
      </c>
      <c r="B880" s="149"/>
      <c r="C880" s="149"/>
      <c r="D880" s="150"/>
      <c r="E880" s="150"/>
      <c r="F880" s="126"/>
      <c r="G880" s="122" t="str">
        <f>IF(A880="","",VLOOKUP(K870,'TRI-1C'!$B$18:$FH$61,92,FALSE))</f>
        <v/>
      </c>
      <c r="H880" s="150"/>
      <c r="I880" s="171" t="str">
        <f t="shared" si="24"/>
        <v/>
      </c>
      <c r="J880" s="168"/>
      <c r="K880" s="126"/>
    </row>
    <row r="881" spans="1:11">
      <c r="A881" s="147" t="str">
        <f>IF('TRI-1C'!$CP$10="","",'TRI-1C'!$CP$10)</f>
        <v/>
      </c>
      <c r="B881" s="139"/>
      <c r="C881" s="139"/>
      <c r="F881" s="128"/>
      <c r="G881" s="124" t="str">
        <f>IF(A881="","",VLOOKUP(K870,'TRI-1C'!$B$18:$FH$61,98,FALSE))</f>
        <v/>
      </c>
      <c r="I881" s="170" t="str">
        <f t="shared" si="24"/>
        <v/>
      </c>
      <c r="J881" s="167"/>
      <c r="K881" s="128"/>
    </row>
    <row r="882" spans="1:11">
      <c r="A882" s="148" t="str">
        <f>IF('TRI-1C'!$CV$10="","",'TRI-1C'!$CV$10)</f>
        <v/>
      </c>
      <c r="B882" s="149"/>
      <c r="C882" s="149"/>
      <c r="D882" s="150"/>
      <c r="E882" s="150"/>
      <c r="F882" s="126"/>
      <c r="G882" s="122" t="str">
        <f>IF(A882="","",VLOOKUP(K870,'TRI-1C'!$B$18:$FH$61,100,FALSE))</f>
        <v/>
      </c>
      <c r="H882" s="150"/>
      <c r="I882" s="171" t="str">
        <f t="shared" si="24"/>
        <v/>
      </c>
      <c r="J882" s="168"/>
      <c r="K882" s="126"/>
    </row>
    <row r="883" spans="1:11">
      <c r="A883" s="147" t="str">
        <f>IF('TRI-1C'!$CX$10="","",'TRI-1C'!$CX$10)</f>
        <v/>
      </c>
      <c r="B883" s="139"/>
      <c r="C883" s="139"/>
      <c r="F883" s="128"/>
      <c r="G883" s="124" t="str">
        <f>IF(A883="","",VLOOKUP(K870,'TRI-1C'!$B$18:$FH$61,103,FALSE))</f>
        <v/>
      </c>
      <c r="I883" s="170" t="str">
        <f t="shared" si="24"/>
        <v/>
      </c>
      <c r="J883" s="167"/>
      <c r="K883" s="128"/>
    </row>
    <row r="884" spans="1:11">
      <c r="A884" s="148" t="str">
        <f>IF('TRI-1C'!$DB$10="","",'TRI-1C'!$DB$10)</f>
        <v/>
      </c>
      <c r="B884" s="149"/>
      <c r="C884" s="149"/>
      <c r="D884" s="150"/>
      <c r="E884" s="150"/>
      <c r="F884" s="126"/>
      <c r="G884" s="122" t="str">
        <f>IF(A884="","",VLOOKUP(K870,'TRI-1C'!$B$18:$FH$61,108,FALSE))</f>
        <v/>
      </c>
      <c r="H884" s="150"/>
      <c r="I884" s="171" t="str">
        <f t="shared" si="24"/>
        <v/>
      </c>
      <c r="J884" s="168"/>
      <c r="K884" s="126"/>
    </row>
    <row r="885" spans="1:11">
      <c r="A885" s="147" t="str">
        <f>IF('TRI-1C'!$DF$10="","",'TRI-1C'!$DF$10)</f>
        <v/>
      </c>
      <c r="B885" s="139"/>
      <c r="C885" s="139"/>
      <c r="F885" s="128"/>
      <c r="G885" s="124" t="str">
        <f>IF(A885="","",VLOOKUP(K870,'TRI-1C'!$B$18:$FH$61,111,FALSE))</f>
        <v/>
      </c>
      <c r="I885" s="170" t="str">
        <f t="shared" si="24"/>
        <v/>
      </c>
      <c r="J885" s="167"/>
      <c r="K885" s="128"/>
    </row>
    <row r="886" spans="1:11">
      <c r="A886" s="148" t="str">
        <f>IF('TRI-1C'!$DI$10="","",'TRI-1C'!$DI$10)</f>
        <v/>
      </c>
      <c r="B886" s="149"/>
      <c r="C886" s="149"/>
      <c r="D886" s="150"/>
      <c r="E886" s="150"/>
      <c r="F886" s="126"/>
      <c r="G886" s="122" t="str">
        <f>IF(A886="","",VLOOKUP(K870,'TRI-1C'!$B$18:$FH$61,114,FALSE))</f>
        <v/>
      </c>
      <c r="H886" s="150"/>
      <c r="I886" s="171" t="str">
        <f t="shared" si="24"/>
        <v/>
      </c>
      <c r="J886" s="168"/>
      <c r="K886" s="126"/>
    </row>
    <row r="887" spans="1:11">
      <c r="A887" s="151"/>
      <c r="B887" s="129"/>
      <c r="C887" s="129"/>
      <c r="D887" s="130"/>
      <c r="E887" s="130"/>
      <c r="F887" s="131"/>
      <c r="G887" s="132"/>
      <c r="H887" s="130"/>
      <c r="I887" s="172" t="str">
        <f t="shared" si="24"/>
        <v/>
      </c>
      <c r="J887" s="169"/>
      <c r="K887" s="131"/>
    </row>
    <row r="888" spans="1:11">
      <c r="A888" s="134"/>
      <c r="B888" s="134"/>
      <c r="C888" s="134"/>
      <c r="D888" s="134"/>
      <c r="E888" s="134"/>
      <c r="F888" s="140"/>
      <c r="G888" s="191"/>
      <c r="H888" s="191"/>
      <c r="I888" s="190"/>
      <c r="J888" s="190"/>
      <c r="K888" s="190"/>
    </row>
    <row r="889" spans="1:11">
      <c r="A889" s="487" t="s">
        <v>156</v>
      </c>
      <c r="B889" s="488"/>
      <c r="C889" s="135" t="s">
        <v>157</v>
      </c>
      <c r="F889" s="189"/>
      <c r="G889" s="189"/>
      <c r="H889" s="189"/>
      <c r="I889" s="189"/>
      <c r="J889" s="189"/>
      <c r="K889" s="189"/>
    </row>
    <row r="890" spans="1:11">
      <c r="A890" s="489" t="s">
        <v>158</v>
      </c>
      <c r="B890" s="490"/>
      <c r="C890" s="136" t="str">
        <f>VLOOKUP(K870,'TRI-1C'!$B$18:$FH$61,160,FALSE)</f>
        <v>A+</v>
      </c>
      <c r="E890" s="189"/>
      <c r="F890" s="189"/>
      <c r="G890" s="189"/>
      <c r="H890" s="189"/>
      <c r="I890" s="189"/>
      <c r="J890" s="189"/>
      <c r="K890" s="189"/>
    </row>
    <row r="891" spans="1:11">
      <c r="A891" s="491" t="s">
        <v>159</v>
      </c>
      <c r="B891" s="492"/>
      <c r="C891" s="493"/>
      <c r="E891" s="189"/>
      <c r="F891" s="189"/>
      <c r="G891" s="189"/>
      <c r="H891" s="189"/>
      <c r="I891" s="189"/>
      <c r="J891" s="189"/>
      <c r="K891" s="189"/>
    </row>
    <row r="892" spans="1:11">
      <c r="A892" s="137" t="s">
        <v>160</v>
      </c>
      <c r="B892" s="138"/>
      <c r="C892" s="188" t="str">
        <f>VLOOKUP(K870,'TRI-1C'!$B$18:$FH$61,161,FALSE)</f>
        <v/>
      </c>
      <c r="E892" s="189"/>
    </row>
    <row r="893" spans="1:11">
      <c r="A893" s="137" t="s">
        <v>161</v>
      </c>
      <c r="B893" s="138"/>
      <c r="C893" s="188" t="str">
        <f>VLOOKUP(K870,'TRI-1C'!$B$18:$FH$61,162,FALSE)</f>
        <v/>
      </c>
      <c r="E893" s="189"/>
      <c r="F893" s="189"/>
      <c r="G893" s="189"/>
      <c r="H893" s="189"/>
      <c r="I893" s="189"/>
      <c r="J893" s="189"/>
      <c r="K893" s="189"/>
    </row>
    <row r="894" spans="1:11">
      <c r="A894" s="480" t="s">
        <v>163</v>
      </c>
      <c r="B894" s="481"/>
      <c r="C894" s="188">
        <f>VLOOKUP(K870,'TRI-1C'!$B$18:$FH$61,163,FALSE)</f>
        <v>0</v>
      </c>
      <c r="F894" s="114" t="s">
        <v>162</v>
      </c>
      <c r="G894" s="494">
        <f ca="1">NOW()</f>
        <v>45994.739222569442</v>
      </c>
      <c r="H894" s="494"/>
      <c r="I894" s="494"/>
      <c r="J894" s="494"/>
      <c r="K894" s="494"/>
    </row>
    <row r="898" spans="1:11">
      <c r="G898" s="112"/>
    </row>
    <row r="900" spans="1:11">
      <c r="C900" s="111" t="s">
        <v>164</v>
      </c>
      <c r="F900" s="495" t="s">
        <v>165</v>
      </c>
      <c r="G900" s="495"/>
      <c r="H900" s="495"/>
      <c r="I900" s="495"/>
    </row>
    <row r="903" spans="1:11">
      <c r="A903" s="111" t="s">
        <v>153</v>
      </c>
      <c r="C903" t="str">
        <f>IF(VLOOKUP(K906,NOTAS!$D$14:$P$60,2,FALSE)="","",VLOOKUP(K906,NOTAS!$D$14:$P$60,2,FALSE))</f>
        <v/>
      </c>
    </row>
    <row r="904" spans="1:11">
      <c r="A904" s="111" t="s">
        <v>154</v>
      </c>
      <c r="C904" t="str">
        <f>NOTAS!$B$14&amp; " "&amp;NOTAS!$B$15</f>
        <v>INICIAL II A</v>
      </c>
      <c r="F904" s="111"/>
      <c r="G904" s="116"/>
      <c r="H904" s="117"/>
      <c r="I904" s="118"/>
      <c r="J904" s="118"/>
      <c r="K904" s="117"/>
    </row>
    <row r="905" spans="1:11">
      <c r="A905" s="111" t="s">
        <v>6</v>
      </c>
      <c r="C905" t="str">
        <f>NOTAS!$B$18</f>
        <v>2025-2026 MATUTINA</v>
      </c>
      <c r="H905" s="117"/>
      <c r="I905" s="118"/>
      <c r="J905" s="118"/>
      <c r="K905" s="117"/>
    </row>
    <row r="906" spans="1:11" ht="15" thickBot="1">
      <c r="A906" s="486" t="s">
        <v>167</v>
      </c>
      <c r="B906" s="486"/>
      <c r="I906" s="114" t="s">
        <v>74</v>
      </c>
      <c r="K906" s="121">
        <v>26</v>
      </c>
    </row>
    <row r="907" spans="1:11">
      <c r="A907" s="482" t="s">
        <v>133</v>
      </c>
      <c r="B907" s="483"/>
      <c r="C907" s="483"/>
      <c r="D907" s="483"/>
      <c r="E907" s="483"/>
      <c r="F907" s="484"/>
      <c r="G907" s="485" t="s">
        <v>141</v>
      </c>
      <c r="H907" s="483"/>
      <c r="I907" s="485" t="s">
        <v>141</v>
      </c>
      <c r="J907" s="483"/>
      <c r="K907" s="483"/>
    </row>
    <row r="908" spans="1:11">
      <c r="A908" s="141" t="str">
        <f>IF('TRI-1C'!$G$10="","",'TRI-1C'!$G$10)</f>
        <v>IDENTIDAD Y AUTONOMÍA</v>
      </c>
      <c r="B908" s="142"/>
      <c r="C908" s="142"/>
      <c r="D908" s="143"/>
      <c r="E908" s="144"/>
      <c r="F908" s="145"/>
      <c r="G908" s="146" t="str">
        <f>IF(A908="","",VLOOKUP(K906,'TRI-1C'!$B$18:$FH$61,24,FALSE))</f>
        <v/>
      </c>
      <c r="H908" s="144"/>
      <c r="I908" s="187" t="str">
        <f>IF(G908="","",G908)</f>
        <v/>
      </c>
      <c r="J908" s="166"/>
      <c r="K908" s="145"/>
    </row>
    <row r="909" spans="1:11">
      <c r="A909" s="147" t="str">
        <f>IF('TRI-1C'!$Z$10="","",'TRI-1C'!$Z$10)</f>
        <v>CONVIVENCIA</v>
      </c>
      <c r="B909" s="139"/>
      <c r="C909" s="139"/>
      <c r="F909" s="123"/>
      <c r="G909" s="124" t="str">
        <f>IF(A909="","",VLOOKUP(K906,'TRI-1C'!$B$18:$FH$61,40,FALSE))</f>
        <v/>
      </c>
      <c r="I909" s="170" t="str">
        <f t="shared" ref="I909:I923" si="25">IF(G909="","",G909)</f>
        <v/>
      </c>
      <c r="J909" s="167"/>
      <c r="K909" s="128"/>
    </row>
    <row r="910" spans="1:11">
      <c r="A910" s="148" t="str">
        <f>IF('TRI-1C'!$AP$10="","",'TRI-1C'!$AP$10)</f>
        <v>RELACIONES CON EL MEDIO NATURAL Y CULTURAL</v>
      </c>
      <c r="B910" s="149"/>
      <c r="C910" s="149"/>
      <c r="D910" s="150"/>
      <c r="E910" s="150"/>
      <c r="F910" s="126"/>
      <c r="G910" s="122" t="str">
        <f>IF(A910="","",VLOOKUP(K906,'TRI-1C'!$B$18:$FH$61,61,FALSE))</f>
        <v/>
      </c>
      <c r="H910" s="150"/>
      <c r="I910" s="171" t="str">
        <f t="shared" si="25"/>
        <v/>
      </c>
      <c r="J910" s="168"/>
      <c r="K910" s="126"/>
    </row>
    <row r="911" spans="1:11">
      <c r="A911" s="147" t="str">
        <f>IF('TRI-1C'!$BK$10="","",'TRI-1C'!$BK$10)</f>
        <v>RELACIONES LOGICAS MATEMATICAS</v>
      </c>
      <c r="B911" s="139"/>
      <c r="C911" s="139"/>
      <c r="F911" s="128"/>
      <c r="G911" s="124" t="str">
        <f>IF(A911="","",VLOOKUP(K906,'TRI-1C'!$B$18:$FH$61,84,FALSE))</f>
        <v/>
      </c>
      <c r="I911" s="170" t="str">
        <f t="shared" si="25"/>
        <v/>
      </c>
      <c r="J911" s="167"/>
      <c r="K911" s="128"/>
    </row>
    <row r="912" spans="1:11">
      <c r="A912" s="148" t="str">
        <f>IF('TRI-1C'!$CH$10="","",'TRI-1C'!$CH$10)</f>
        <v>COMPRENSIÓN Y EXPRESION DEL LENGUAJE</v>
      </c>
      <c r="B912" s="149"/>
      <c r="C912" s="149"/>
      <c r="D912" s="150"/>
      <c r="E912" s="150"/>
      <c r="F912" s="126"/>
      <c r="G912" s="122" t="str">
        <f>IF(A912="","",VLOOKUP(K906,'TRI-1C'!$B$18:$FH$61,106,FALSE))</f>
        <v/>
      </c>
      <c r="H912" s="150"/>
      <c r="I912" s="171" t="str">
        <f t="shared" si="25"/>
        <v/>
      </c>
      <c r="J912" s="168"/>
      <c r="K912" s="126"/>
    </row>
    <row r="913" spans="1:11">
      <c r="A913" s="147" t="str">
        <f>IF('TRI-1C'!$DD$10="","",'TRI-1C'!$DD$10)</f>
        <v>EXPRESIÓN ARTISTICA</v>
      </c>
      <c r="B913" s="139"/>
      <c r="C913" s="139"/>
      <c r="F913" s="128"/>
      <c r="G913" s="124" t="str">
        <f>IF(A913="","",VLOOKUP(K906,'TRI-1C'!$B$18:$FH$61,118,FALSE))</f>
        <v/>
      </c>
      <c r="I913" s="170" t="str">
        <f t="shared" si="25"/>
        <v/>
      </c>
      <c r="J913" s="167"/>
      <c r="K913" s="128"/>
    </row>
    <row r="914" spans="1:11">
      <c r="A914" s="148" t="str">
        <f>IF('TRI-1C'!$DP$10="","",'TRI-1C'!$DP$10)</f>
        <v>EXPRESION CORPORAL Y MOTRICIDAD</v>
      </c>
      <c r="B914" s="149"/>
      <c r="C914" s="149"/>
      <c r="D914" s="150"/>
      <c r="E914" s="150"/>
      <c r="F914" s="126"/>
      <c r="G914" s="122" t="str">
        <f>IF(A914="","",VLOOKUP(K906,'TRI-1C'!$B$18:$FH$61,147,FALSE))</f>
        <v/>
      </c>
      <c r="H914" s="150"/>
      <c r="I914" s="171" t="str">
        <f t="shared" si="25"/>
        <v/>
      </c>
      <c r="J914" s="168"/>
      <c r="K914" s="126"/>
    </row>
    <row r="915" spans="1:11">
      <c r="A915" s="147" t="str">
        <f>IF('TRI-1C'!$CK$10="","",'TRI-1C'!$CK$10)</f>
        <v/>
      </c>
      <c r="B915" s="139"/>
      <c r="C915" s="139"/>
      <c r="F915" s="123"/>
      <c r="G915" s="124" t="str">
        <f>IF(A915="","",VLOOKUP(K906,'TRI-1C'!$B$18:$FH$61,90,FALSE))</f>
        <v/>
      </c>
      <c r="I915" s="170" t="str">
        <f t="shared" si="25"/>
        <v/>
      </c>
      <c r="J915" s="167"/>
      <c r="K915" s="128"/>
    </row>
    <row r="916" spans="1:11">
      <c r="A916" s="148" t="str">
        <f>IF('TRI-1C'!$CN$10="","",'TRI-1C'!$CN$10)</f>
        <v/>
      </c>
      <c r="B916" s="149"/>
      <c r="C916" s="149"/>
      <c r="D916" s="150"/>
      <c r="E916" s="150"/>
      <c r="F916" s="126"/>
      <c r="G916" s="122" t="str">
        <f>IF(A916="","",VLOOKUP(K906,'TRI-1C'!$B$18:$FH$61,92,FALSE))</f>
        <v/>
      </c>
      <c r="H916" s="150"/>
      <c r="I916" s="171" t="str">
        <f t="shared" si="25"/>
        <v/>
      </c>
      <c r="J916" s="168"/>
      <c r="K916" s="126"/>
    </row>
    <row r="917" spans="1:11">
      <c r="A917" s="147" t="str">
        <f>IF('TRI-1C'!$CP$10="","",'TRI-1C'!$CP$10)</f>
        <v/>
      </c>
      <c r="B917" s="139"/>
      <c r="C917" s="139"/>
      <c r="F917" s="128"/>
      <c r="G917" s="124" t="str">
        <f>IF(A917="","",VLOOKUP(K906,'TRI-1C'!$B$18:$FH$61,98,FALSE))</f>
        <v/>
      </c>
      <c r="I917" s="170" t="str">
        <f t="shared" si="25"/>
        <v/>
      </c>
      <c r="J917" s="167"/>
      <c r="K917" s="128"/>
    </row>
    <row r="918" spans="1:11">
      <c r="A918" s="148" t="str">
        <f>IF('TRI-1C'!$CV$10="","",'TRI-1C'!$CV$10)</f>
        <v/>
      </c>
      <c r="B918" s="149"/>
      <c r="C918" s="149"/>
      <c r="D918" s="150"/>
      <c r="E918" s="150"/>
      <c r="F918" s="126"/>
      <c r="G918" s="122" t="str">
        <f>IF(A918="","",VLOOKUP(K906,'TRI-1C'!$B$18:$FH$61,100,FALSE))</f>
        <v/>
      </c>
      <c r="H918" s="150"/>
      <c r="I918" s="171" t="str">
        <f t="shared" si="25"/>
        <v/>
      </c>
      <c r="J918" s="168"/>
      <c r="K918" s="126"/>
    </row>
    <row r="919" spans="1:11">
      <c r="A919" s="147" t="str">
        <f>IF('TRI-1C'!$CX$10="","",'TRI-1C'!$CX$10)</f>
        <v/>
      </c>
      <c r="B919" s="139"/>
      <c r="C919" s="139"/>
      <c r="F919" s="128"/>
      <c r="G919" s="124" t="str">
        <f>IF(A919="","",VLOOKUP(K906,'TRI-1C'!$B$18:$FH$61,103,FALSE))</f>
        <v/>
      </c>
      <c r="I919" s="170" t="str">
        <f t="shared" si="25"/>
        <v/>
      </c>
      <c r="J919" s="167"/>
      <c r="K919" s="128"/>
    </row>
    <row r="920" spans="1:11">
      <c r="A920" s="148" t="str">
        <f>IF('TRI-1C'!$DB$10="","",'TRI-1C'!$DB$10)</f>
        <v/>
      </c>
      <c r="B920" s="149"/>
      <c r="C920" s="149"/>
      <c r="D920" s="150"/>
      <c r="E920" s="150"/>
      <c r="F920" s="126"/>
      <c r="G920" s="122" t="str">
        <f>IF(A920="","",VLOOKUP(K906,'TRI-1C'!$B$18:$FH$61,108,FALSE))</f>
        <v/>
      </c>
      <c r="H920" s="150"/>
      <c r="I920" s="171" t="str">
        <f t="shared" si="25"/>
        <v/>
      </c>
      <c r="J920" s="168"/>
      <c r="K920" s="126"/>
    </row>
    <row r="921" spans="1:11">
      <c r="A921" s="147" t="str">
        <f>IF('TRI-1C'!$DF$10="","",'TRI-1C'!$DF$10)</f>
        <v/>
      </c>
      <c r="B921" s="139"/>
      <c r="C921" s="139"/>
      <c r="F921" s="128"/>
      <c r="G921" s="124" t="str">
        <f>IF(A921="","",VLOOKUP(K906,'TRI-1C'!$B$18:$FH$61,111,FALSE))</f>
        <v/>
      </c>
      <c r="I921" s="170" t="str">
        <f t="shared" si="25"/>
        <v/>
      </c>
      <c r="J921" s="167"/>
      <c r="K921" s="128"/>
    </row>
    <row r="922" spans="1:11">
      <c r="A922" s="148" t="str">
        <f>IF('TRI-1C'!$DI$10="","",'TRI-1C'!$DI$10)</f>
        <v/>
      </c>
      <c r="B922" s="149"/>
      <c r="C922" s="149"/>
      <c r="D922" s="150"/>
      <c r="E922" s="150"/>
      <c r="F922" s="126"/>
      <c r="G922" s="122" t="str">
        <f>IF(A922="","",VLOOKUP(K906,'TRI-1C'!$B$18:$FH$61,114,FALSE))</f>
        <v/>
      </c>
      <c r="H922" s="150"/>
      <c r="I922" s="171" t="str">
        <f t="shared" si="25"/>
        <v/>
      </c>
      <c r="J922" s="168"/>
      <c r="K922" s="126"/>
    </row>
    <row r="923" spans="1:11">
      <c r="A923" s="151"/>
      <c r="B923" s="129"/>
      <c r="C923" s="129"/>
      <c r="D923" s="130"/>
      <c r="E923" s="130"/>
      <c r="F923" s="131"/>
      <c r="G923" s="132"/>
      <c r="H923" s="130"/>
      <c r="I923" s="172" t="str">
        <f t="shared" si="25"/>
        <v/>
      </c>
      <c r="J923" s="169"/>
      <c r="K923" s="131"/>
    </row>
    <row r="924" spans="1:11">
      <c r="A924" s="134"/>
      <c r="B924" s="134"/>
      <c r="C924" s="134"/>
      <c r="D924" s="134"/>
      <c r="E924" s="134"/>
      <c r="F924" s="140"/>
      <c r="G924" s="191"/>
      <c r="H924" s="191"/>
      <c r="I924" s="190"/>
      <c r="J924" s="190"/>
      <c r="K924" s="190"/>
    </row>
    <row r="925" spans="1:11">
      <c r="A925" s="487" t="s">
        <v>156</v>
      </c>
      <c r="B925" s="488"/>
      <c r="C925" s="135" t="s">
        <v>157</v>
      </c>
      <c r="F925" s="189"/>
      <c r="G925" s="189"/>
      <c r="H925" s="189"/>
      <c r="I925" s="189"/>
      <c r="J925" s="189"/>
      <c r="K925" s="189"/>
    </row>
    <row r="926" spans="1:11">
      <c r="A926" s="489" t="s">
        <v>158</v>
      </c>
      <c r="B926" s="490"/>
      <c r="C926" s="136" t="str">
        <f>VLOOKUP(K906,'TRI-1C'!$B$18:$FH$61,160,FALSE)</f>
        <v/>
      </c>
      <c r="E926" s="189"/>
      <c r="F926" s="189"/>
      <c r="G926" s="189"/>
      <c r="H926" s="189"/>
      <c r="I926" s="189"/>
      <c r="J926" s="189"/>
      <c r="K926" s="189"/>
    </row>
    <row r="927" spans="1:11">
      <c r="A927" s="491" t="s">
        <v>159</v>
      </c>
      <c r="B927" s="492"/>
      <c r="C927" s="493"/>
      <c r="E927" s="189"/>
      <c r="F927" s="189"/>
      <c r="G927" s="189"/>
      <c r="H927" s="189"/>
      <c r="I927" s="189"/>
      <c r="J927" s="189"/>
      <c r="K927" s="189"/>
    </row>
    <row r="928" spans="1:11">
      <c r="A928" s="137" t="s">
        <v>160</v>
      </c>
      <c r="B928" s="138"/>
      <c r="C928" s="188" t="str">
        <f>VLOOKUP(K906,'TRI-1C'!$B$18:$FH$61,161,FALSE)</f>
        <v/>
      </c>
      <c r="E928" s="189"/>
    </row>
    <row r="929" spans="1:11">
      <c r="A929" s="137" t="s">
        <v>161</v>
      </c>
      <c r="B929" s="138"/>
      <c r="C929" s="188" t="str">
        <f>VLOOKUP(K906,'TRI-1C'!$B$18:$FH$61,162,FALSE)</f>
        <v/>
      </c>
      <c r="E929" s="189"/>
      <c r="F929" s="189"/>
      <c r="G929" s="189"/>
      <c r="H929" s="189"/>
      <c r="I929" s="189"/>
      <c r="J929" s="189"/>
      <c r="K929" s="189"/>
    </row>
    <row r="930" spans="1:11">
      <c r="A930" s="480" t="s">
        <v>163</v>
      </c>
      <c r="B930" s="481"/>
      <c r="C930" s="188" t="str">
        <f>VLOOKUP(K906,'TRI-1C'!$B$18:$FH$61,163,FALSE)</f>
        <v/>
      </c>
      <c r="F930" s="114" t="s">
        <v>162</v>
      </c>
      <c r="G930" s="494">
        <f ca="1">NOW()</f>
        <v>45994.739222569442</v>
      </c>
      <c r="H930" s="494"/>
      <c r="I930" s="494"/>
      <c r="J930" s="494"/>
      <c r="K930" s="494"/>
    </row>
    <row r="934" spans="1:11">
      <c r="G934" s="112"/>
    </row>
    <row r="936" spans="1:11">
      <c r="C936" s="111" t="s">
        <v>164</v>
      </c>
      <c r="F936" s="495" t="s">
        <v>165</v>
      </c>
      <c r="G936" s="495"/>
      <c r="H936" s="495"/>
      <c r="I936" s="495"/>
    </row>
  </sheetData>
  <sheetProtection sheet="1" formatCells="0" formatColumns="0" formatRows="0" insertRows="0" deleteRows="0"/>
  <mergeCells count="260">
    <mergeCell ref="G714:K714"/>
    <mergeCell ref="G750:K750"/>
    <mergeCell ref="G786:K786"/>
    <mergeCell ref="G822:K822"/>
    <mergeCell ref="G858:K858"/>
    <mergeCell ref="G894:K894"/>
    <mergeCell ref="G930:K930"/>
    <mergeCell ref="F864:I864"/>
    <mergeCell ref="I547:K547"/>
    <mergeCell ref="A655:F655"/>
    <mergeCell ref="G655:H655"/>
    <mergeCell ref="I655:K655"/>
    <mergeCell ref="A690:B690"/>
    <mergeCell ref="A691:F691"/>
    <mergeCell ref="G691:H691"/>
    <mergeCell ref="I691:K691"/>
    <mergeCell ref="F900:I900"/>
    <mergeCell ref="A889:B889"/>
    <mergeCell ref="A890:B890"/>
    <mergeCell ref="A891:C891"/>
    <mergeCell ref="A894:B894"/>
    <mergeCell ref="A870:B870"/>
    <mergeCell ref="A871:F871"/>
    <mergeCell ref="G871:H871"/>
    <mergeCell ref="I871:K871"/>
    <mergeCell ref="A783:C783"/>
    <mergeCell ref="A786:B786"/>
    <mergeCell ref="F792:I792"/>
    <mergeCell ref="F828:I828"/>
    <mergeCell ref="A819:C819"/>
    <mergeCell ref="A822:B822"/>
    <mergeCell ref="A799:F799"/>
    <mergeCell ref="G799:H799"/>
    <mergeCell ref="I799:K799"/>
    <mergeCell ref="A834:B834"/>
    <mergeCell ref="A835:F835"/>
    <mergeCell ref="G835:H835"/>
    <mergeCell ref="I835:K835"/>
    <mergeCell ref="A817:B817"/>
    <mergeCell ref="F35:I35"/>
    <mergeCell ref="F720:I720"/>
    <mergeCell ref="F756:I756"/>
    <mergeCell ref="F108:I108"/>
    <mergeCell ref="F72:I72"/>
    <mergeCell ref="F252:I252"/>
    <mergeCell ref="F216:I216"/>
    <mergeCell ref="F324:I324"/>
    <mergeCell ref="F288:I288"/>
    <mergeCell ref="F468:I468"/>
    <mergeCell ref="F432:I432"/>
    <mergeCell ref="G426:K426"/>
    <mergeCell ref="G462:K462"/>
    <mergeCell ref="F612:I612"/>
    <mergeCell ref="F576:I576"/>
    <mergeCell ref="F504:I504"/>
    <mergeCell ref="G102:K102"/>
    <mergeCell ref="F540:I540"/>
    <mergeCell ref="G498:K498"/>
    <mergeCell ref="G534:K534"/>
    <mergeCell ref="G570:K570"/>
    <mergeCell ref="G606:K606"/>
    <mergeCell ref="F684:I684"/>
    <mergeCell ref="G678:K678"/>
    <mergeCell ref="A930:B930"/>
    <mergeCell ref="F936:I936"/>
    <mergeCell ref="A925:B925"/>
    <mergeCell ref="A926:B926"/>
    <mergeCell ref="A927:C927"/>
    <mergeCell ref="A727:F727"/>
    <mergeCell ref="G727:H727"/>
    <mergeCell ref="I727:K727"/>
    <mergeCell ref="A709:B709"/>
    <mergeCell ref="A710:B710"/>
    <mergeCell ref="A750:B750"/>
    <mergeCell ref="A854:B854"/>
    <mergeCell ref="A762:B762"/>
    <mergeCell ref="A763:F763"/>
    <mergeCell ref="G763:H763"/>
    <mergeCell ref="I763:K763"/>
    <mergeCell ref="A711:C711"/>
    <mergeCell ref="A714:B714"/>
    <mergeCell ref="A745:B745"/>
    <mergeCell ref="A726:B726"/>
    <mergeCell ref="A855:C855"/>
    <mergeCell ref="A858:B858"/>
    <mergeCell ref="A906:B906"/>
    <mergeCell ref="A818:B818"/>
    <mergeCell ref="A654:B654"/>
    <mergeCell ref="A907:F907"/>
    <mergeCell ref="G907:H907"/>
    <mergeCell ref="I907:K907"/>
    <mergeCell ref="A619:F619"/>
    <mergeCell ref="G619:H619"/>
    <mergeCell ref="I619:K619"/>
    <mergeCell ref="A606:B606"/>
    <mergeCell ref="A638:B638"/>
    <mergeCell ref="A639:C639"/>
    <mergeCell ref="A642:B642"/>
    <mergeCell ref="G642:K642"/>
    <mergeCell ref="A637:B637"/>
    <mergeCell ref="A673:B673"/>
    <mergeCell ref="A674:B674"/>
    <mergeCell ref="A675:C675"/>
    <mergeCell ref="A678:B678"/>
    <mergeCell ref="F648:I648"/>
    <mergeCell ref="A781:B781"/>
    <mergeCell ref="A782:B782"/>
    <mergeCell ref="A853:B853"/>
    <mergeCell ref="A746:B746"/>
    <mergeCell ref="A747:C747"/>
    <mergeCell ref="A798:B798"/>
    <mergeCell ref="A565:B565"/>
    <mergeCell ref="A566:B566"/>
    <mergeCell ref="A567:C567"/>
    <mergeCell ref="A570:B570"/>
    <mergeCell ref="A603:C603"/>
    <mergeCell ref="A583:F583"/>
    <mergeCell ref="G583:H583"/>
    <mergeCell ref="I583:K583"/>
    <mergeCell ref="A618:B618"/>
    <mergeCell ref="A582:B582"/>
    <mergeCell ref="A601:B601"/>
    <mergeCell ref="A602:B602"/>
    <mergeCell ref="A205:B205"/>
    <mergeCell ref="A258:B258"/>
    <mergeCell ref="A330:B330"/>
    <mergeCell ref="A331:F331"/>
    <mergeCell ref="G331:H331"/>
    <mergeCell ref="I331:K331"/>
    <mergeCell ref="A241:B241"/>
    <mergeCell ref="A242:B242"/>
    <mergeCell ref="A243:C243"/>
    <mergeCell ref="A246:B246"/>
    <mergeCell ref="A259:F259"/>
    <mergeCell ref="G259:H259"/>
    <mergeCell ref="I259:K259"/>
    <mergeCell ref="A294:B294"/>
    <mergeCell ref="A295:F295"/>
    <mergeCell ref="G295:H295"/>
    <mergeCell ref="I295:K295"/>
    <mergeCell ref="A277:B277"/>
    <mergeCell ref="G210:K210"/>
    <mergeCell ref="G246:K246"/>
    <mergeCell ref="G282:K282"/>
    <mergeCell ref="G318:K318"/>
    <mergeCell ref="G354:K354"/>
    <mergeCell ref="I367:K367"/>
    <mergeCell ref="A402:B402"/>
    <mergeCell ref="A403:F403"/>
    <mergeCell ref="G403:H403"/>
    <mergeCell ref="A222:B222"/>
    <mergeCell ref="A223:F223"/>
    <mergeCell ref="G223:H223"/>
    <mergeCell ref="I223:K223"/>
    <mergeCell ref="A366:B366"/>
    <mergeCell ref="G390:K390"/>
    <mergeCell ref="I403:K403"/>
    <mergeCell ref="A438:B438"/>
    <mergeCell ref="A439:F439"/>
    <mergeCell ref="G439:H439"/>
    <mergeCell ref="I439:K439"/>
    <mergeCell ref="A387:C387"/>
    <mergeCell ref="A390:B390"/>
    <mergeCell ref="A421:B421"/>
    <mergeCell ref="A367:F367"/>
    <mergeCell ref="G367:H367"/>
    <mergeCell ref="A385:B385"/>
    <mergeCell ref="A386:B386"/>
    <mergeCell ref="A426:B426"/>
    <mergeCell ref="G43:H43"/>
    <mergeCell ref="I43:K43"/>
    <mergeCell ref="A61:B61"/>
    <mergeCell ref="A62:B62"/>
    <mergeCell ref="A102:B102"/>
    <mergeCell ref="A318:B318"/>
    <mergeCell ref="A349:B349"/>
    <mergeCell ref="A350:B350"/>
    <mergeCell ref="A351:C351"/>
    <mergeCell ref="A206:B206"/>
    <mergeCell ref="A207:C207"/>
    <mergeCell ref="A210:B210"/>
    <mergeCell ref="G66:K66"/>
    <mergeCell ref="G138:K138"/>
    <mergeCell ref="G174:K174"/>
    <mergeCell ref="A187:F187"/>
    <mergeCell ref="G187:H187"/>
    <mergeCell ref="I187:K187"/>
    <mergeCell ref="F180:I180"/>
    <mergeCell ref="A133:B133"/>
    <mergeCell ref="A134:B134"/>
    <mergeCell ref="A135:C135"/>
    <mergeCell ref="A138:B138"/>
    <mergeCell ref="F144:I144"/>
    <mergeCell ref="A474:B474"/>
    <mergeCell ref="A546:B546"/>
    <mergeCell ref="A547:F547"/>
    <mergeCell ref="G547:H547"/>
    <mergeCell ref="A278:B278"/>
    <mergeCell ref="A279:C279"/>
    <mergeCell ref="A282:B282"/>
    <mergeCell ref="A313:B313"/>
    <mergeCell ref="A314:B314"/>
    <mergeCell ref="A315:C315"/>
    <mergeCell ref="A354:B354"/>
    <mergeCell ref="A422:B422"/>
    <mergeCell ref="A423:C423"/>
    <mergeCell ref="F396:I396"/>
    <mergeCell ref="F360:I360"/>
    <mergeCell ref="A457:B457"/>
    <mergeCell ref="A458:B458"/>
    <mergeCell ref="A529:B529"/>
    <mergeCell ref="A530:B530"/>
    <mergeCell ref="A531:C531"/>
    <mergeCell ref="A534:B534"/>
    <mergeCell ref="A459:C459"/>
    <mergeCell ref="A462:B462"/>
    <mergeCell ref="A495:C495"/>
    <mergeCell ref="A5:B5"/>
    <mergeCell ref="A6:F6"/>
    <mergeCell ref="G6:H6"/>
    <mergeCell ref="I6:K6"/>
    <mergeCell ref="A114:B114"/>
    <mergeCell ref="A115:F115"/>
    <mergeCell ref="G115:H115"/>
    <mergeCell ref="A78:B78"/>
    <mergeCell ref="A79:F79"/>
    <mergeCell ref="G79:H79"/>
    <mergeCell ref="I79:K79"/>
    <mergeCell ref="A63:C63"/>
    <mergeCell ref="A66:B66"/>
    <mergeCell ref="A97:B97"/>
    <mergeCell ref="A98:B98"/>
    <mergeCell ref="A99:C99"/>
    <mergeCell ref="A24:B24"/>
    <mergeCell ref="A25:B25"/>
    <mergeCell ref="A26:C26"/>
    <mergeCell ref="G29:K29"/>
    <mergeCell ref="A29:B29"/>
    <mergeCell ref="I115:K115"/>
    <mergeCell ref="A42:B42"/>
    <mergeCell ref="A43:F43"/>
    <mergeCell ref="A170:B170"/>
    <mergeCell ref="A171:C171"/>
    <mergeCell ref="A174:B174"/>
    <mergeCell ref="A150:B150"/>
    <mergeCell ref="A151:F151"/>
    <mergeCell ref="G151:H151"/>
    <mergeCell ref="I151:K151"/>
    <mergeCell ref="A169:B169"/>
    <mergeCell ref="A186:B186"/>
    <mergeCell ref="A498:B498"/>
    <mergeCell ref="A475:F475"/>
    <mergeCell ref="G475:H475"/>
    <mergeCell ref="I475:K475"/>
    <mergeCell ref="A510:B510"/>
    <mergeCell ref="A511:F511"/>
    <mergeCell ref="G511:H511"/>
    <mergeCell ref="I511:K511"/>
    <mergeCell ref="A493:B493"/>
    <mergeCell ref="A494:B494"/>
  </mergeCells>
  <printOptions horizontalCentered="1"/>
  <pageMargins left="0.70866141732283472" right="1.1811023622047245" top="0.74803149606299213" bottom="0.74803149606299213" header="0.31496062992125984" footer="0.31496062992125984"/>
  <pageSetup scale="95" orientation="landscape" horizontalDpi="360" verticalDpi="360" r:id="rId1"/>
  <headerFooter>
    <oddHeader>&amp;L&amp;G&amp;C&amp;14UNIDAD EDUCATIVA "SANTO DOMINGO DE LOS COLORADOS"&amp;R&amp;G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D107-18C9-4E07-8608-C421E70AA3E7}">
  <dimension ref="A2:Y936"/>
  <sheetViews>
    <sheetView tabSelected="1" view="pageLayout" topLeftCell="A4" zoomScale="82" zoomScaleNormal="100" zoomScalePageLayoutView="82" workbookViewId="0">
      <selection activeCell="C25" sqref="C25"/>
    </sheetView>
  </sheetViews>
  <sheetFormatPr baseColWidth="10" defaultColWidth="11.453125" defaultRowHeight="14.5"/>
  <cols>
    <col min="1" max="1" width="11.90625" style="112" customWidth="1"/>
    <col min="2" max="2" width="18.6328125" style="112" customWidth="1"/>
    <col min="3" max="5" width="11.453125" style="112"/>
    <col min="6" max="6" width="21" style="112" customWidth="1"/>
    <col min="7" max="7" width="11.90625" style="113" hidden="1" customWidth="1"/>
    <col min="8" max="8" width="3.54296875" style="112" hidden="1" customWidth="1"/>
    <col min="9" max="9" width="23" style="114" customWidth="1"/>
    <col min="10" max="10" width="3.08984375" style="114" hidden="1" customWidth="1"/>
    <col min="11" max="11" width="3" style="112" customWidth="1"/>
    <col min="12" max="12" width="3.6328125" style="112" customWidth="1"/>
    <col min="13" max="16384" width="11.453125" style="112"/>
  </cols>
  <sheetData>
    <row r="2" spans="1:25" ht="15.5">
      <c r="A2" s="111" t="s">
        <v>153</v>
      </c>
      <c r="C2" t="str">
        <f>IF(VLOOKUP(K5,NOTAS!$D$14:$P$60,2,FALSE)="","",VLOOKUP(K5,NOTAS!$D$14:$P$60,2,FALSE))</f>
        <v>ALARCON GARCIA LIAM KAEL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>
      <c r="A3" s="111" t="s">
        <v>154</v>
      </c>
      <c r="C3" t="str">
        <f>NOTAS!$B$14&amp; " "&amp;NOTAS!$B$15</f>
        <v>INICIAL II A</v>
      </c>
      <c r="F3" s="111"/>
      <c r="G3" s="116"/>
      <c r="H3" s="117"/>
      <c r="I3" s="118"/>
      <c r="J3" s="118"/>
      <c r="K3" s="117"/>
      <c r="P3" s="119"/>
      <c r="Q3" s="119"/>
      <c r="R3" s="119"/>
      <c r="S3" s="119"/>
      <c r="T3" s="119"/>
      <c r="U3" s="119"/>
      <c r="V3" s="119"/>
      <c r="W3" s="119"/>
      <c r="X3" s="120"/>
      <c r="Y3" s="120"/>
    </row>
    <row r="4" spans="1:25" ht="12" customHeight="1">
      <c r="A4" s="111" t="s">
        <v>6</v>
      </c>
      <c r="C4" t="str">
        <f>NOTAS!$B$18</f>
        <v>2025-2026 MATUTINA</v>
      </c>
      <c r="H4" s="117"/>
      <c r="I4" s="118"/>
      <c r="J4" s="118"/>
      <c r="K4" s="117"/>
    </row>
    <row r="5" spans="1:25" ht="14.25" customHeight="1" thickBot="1">
      <c r="A5" s="486" t="s">
        <v>336</v>
      </c>
      <c r="B5" s="486"/>
      <c r="I5" s="114" t="s">
        <v>74</v>
      </c>
      <c r="K5" s="121">
        <v>1</v>
      </c>
    </row>
    <row r="6" spans="1:25">
      <c r="A6" s="482" t="s">
        <v>133</v>
      </c>
      <c r="B6" s="483"/>
      <c r="C6" s="483"/>
      <c r="D6" s="483"/>
      <c r="E6" s="483"/>
      <c r="F6" s="484"/>
      <c r="G6" s="485" t="s">
        <v>141</v>
      </c>
      <c r="H6" s="483"/>
      <c r="I6" s="485" t="s">
        <v>141</v>
      </c>
      <c r="J6" s="483"/>
      <c r="K6" s="483"/>
    </row>
    <row r="7" spans="1:25">
      <c r="A7" s="141" t="str">
        <f>IF('TRI-2C'!$G$10="","",'TRI-2C'!$G$10)</f>
        <v>IDENTIDAD Y AUTONOMÍA</v>
      </c>
      <c r="B7" s="142"/>
      <c r="C7" s="142"/>
      <c r="D7" s="143"/>
      <c r="E7" s="144"/>
      <c r="F7" s="145"/>
      <c r="G7" s="146" t="str">
        <f>IF(A7="","",VLOOKUP(K5,'TRI-2C'!$B$18:$FH$61,24,FALSE))</f>
        <v>A+</v>
      </c>
      <c r="H7" s="144"/>
      <c r="I7" s="187" t="str">
        <f>IF(G7="","",G7)</f>
        <v>A+</v>
      </c>
      <c r="J7" s="166"/>
      <c r="K7" s="145"/>
    </row>
    <row r="8" spans="1:25">
      <c r="A8" s="147" t="str">
        <f>IF('TRI-2C'!$Z$10="","",'TRI-2C'!$Z$10)</f>
        <v>CONVIVENCIA</v>
      </c>
      <c r="B8" s="139"/>
      <c r="C8" s="139"/>
      <c r="F8" s="123"/>
      <c r="G8" s="124" t="str">
        <f>IF(A8="","",VLOOKUP(K5,'TRI-2C'!$B$18:$FH$61,40,FALSE))</f>
        <v>B+</v>
      </c>
      <c r="I8" s="170" t="str">
        <f t="shared" ref="I8:I22" si="0">IF(G8="","",G8)</f>
        <v>B+</v>
      </c>
      <c r="J8" s="167"/>
      <c r="K8" s="128"/>
    </row>
    <row r="9" spans="1:25">
      <c r="A9" s="148" t="str">
        <f>IF('TRI-2C'!$AP$10="","",'TRI-2C'!$AP$10)</f>
        <v>RELACIONES CON EL MEDIO NATURAL Y CULTURAL</v>
      </c>
      <c r="B9" s="149"/>
      <c r="C9" s="149"/>
      <c r="D9" s="150"/>
      <c r="E9" s="150"/>
      <c r="F9" s="126"/>
      <c r="G9" s="122" t="str">
        <f>IF(A9="","",VLOOKUP(K5,'TRI-2C'!$B$18:$FH$61,61,FALSE))</f>
        <v>A+</v>
      </c>
      <c r="H9" s="150"/>
      <c r="I9" s="171" t="str">
        <f t="shared" si="0"/>
        <v>A+</v>
      </c>
      <c r="J9" s="168"/>
      <c r="K9" s="126"/>
    </row>
    <row r="10" spans="1:25">
      <c r="A10" s="147" t="str">
        <f>IF('TRI-2C'!$BK$10="","",'TRI-2C'!$BK$10)</f>
        <v>RELACIONES LOGICAS MATEMATICAS</v>
      </c>
      <c r="B10" s="139"/>
      <c r="C10" s="139"/>
      <c r="F10" s="128"/>
      <c r="G10" s="124" t="str">
        <f>IF(A10="","",VLOOKUP(K5,'TRI-2C'!$B$18:$FH$61,84,FALSE))</f>
        <v>B+</v>
      </c>
      <c r="I10" s="170" t="str">
        <f t="shared" si="0"/>
        <v>B+</v>
      </c>
      <c r="J10" s="167"/>
      <c r="K10" s="128"/>
    </row>
    <row r="11" spans="1:25">
      <c r="A11" s="148" t="str">
        <f>IF('TRI-2C'!$CH$10="","",'TRI-2C'!$CH$10)</f>
        <v>COMPRENSIÓN Y EXPRESION DEL LENGUAJE</v>
      </c>
      <c r="B11" s="149"/>
      <c r="C11" s="149"/>
      <c r="D11" s="150"/>
      <c r="E11" s="150"/>
      <c r="F11" s="126"/>
      <c r="G11" s="122" t="str">
        <f>IF(A11="","",VLOOKUP(K5,'TRI-2C'!$B$18:$FH$61,106,FALSE))</f>
        <v>A+</v>
      </c>
      <c r="H11" s="150"/>
      <c r="I11" s="171" t="str">
        <f t="shared" si="0"/>
        <v>A+</v>
      </c>
      <c r="J11" s="168"/>
      <c r="K11" s="126"/>
    </row>
    <row r="12" spans="1:25">
      <c r="A12" s="147" t="str">
        <f>IF('TRI-2C'!$DD$10="","",'TRI-2C'!$DD$10)</f>
        <v>EXPRESIÓN ARTISTICA</v>
      </c>
      <c r="B12" s="139"/>
      <c r="C12" s="139"/>
      <c r="F12" s="128"/>
      <c r="G12" s="124" t="str">
        <f>IF(A12="","",VLOOKUP(K5,'TRI-2C'!$B$18:$FH$61,118,FALSE))</f>
        <v>A+</v>
      </c>
      <c r="I12" s="170" t="str">
        <f t="shared" si="0"/>
        <v>A+</v>
      </c>
      <c r="J12" s="167"/>
      <c r="K12" s="128"/>
    </row>
    <row r="13" spans="1:25">
      <c r="A13" s="148" t="str">
        <f>IF('TRI-2C'!$DP$10="","",'TRI-2C'!$DP$10)</f>
        <v>EXPRESION CORPORAL Y MOTRICIDAD</v>
      </c>
      <c r="B13" s="149"/>
      <c r="C13" s="149"/>
      <c r="D13" s="150"/>
      <c r="E13" s="150"/>
      <c r="F13" s="126"/>
      <c r="G13" s="122" t="str">
        <f>IF(A13="","",VLOOKUP(K5,'TRI-2C'!$B$18:$FH$61,147,FALSE))</f>
        <v>A+</v>
      </c>
      <c r="H13" s="150"/>
      <c r="I13" s="171" t="str">
        <f t="shared" si="0"/>
        <v>A+</v>
      </c>
      <c r="J13" s="168"/>
      <c r="K13" s="126"/>
    </row>
    <row r="14" spans="1:25">
      <c r="A14" s="147" t="str">
        <f>IF('TRI-2C'!$CK$10="","",'TRI-2C'!$CK$10)</f>
        <v/>
      </c>
      <c r="B14" s="139"/>
      <c r="C14" s="139"/>
      <c r="F14" s="123"/>
      <c r="G14" s="124" t="str">
        <f>IF(A14="","",VLOOKUP(K5,'TRI-2C'!$B$18:$FH$61,90,FALSE))</f>
        <v/>
      </c>
      <c r="I14" s="170" t="str">
        <f t="shared" si="0"/>
        <v/>
      </c>
      <c r="J14" s="167"/>
      <c r="K14" s="128"/>
    </row>
    <row r="15" spans="1:25">
      <c r="A15" s="148" t="str">
        <f>IF('TRI-2C'!$CN$10="","",'TRI-2C'!$CN$10)</f>
        <v/>
      </c>
      <c r="B15" s="149"/>
      <c r="C15" s="149"/>
      <c r="D15" s="150"/>
      <c r="E15" s="150"/>
      <c r="F15" s="126"/>
      <c r="G15" s="122" t="str">
        <f>IF(A15="","",VLOOKUP(K5,'TRI-2C'!$B$18:$FH$61,92,FALSE))</f>
        <v/>
      </c>
      <c r="H15" s="150"/>
      <c r="I15" s="171" t="str">
        <f t="shared" si="0"/>
        <v/>
      </c>
      <c r="J15" s="168"/>
      <c r="K15" s="126"/>
    </row>
    <row r="16" spans="1:25">
      <c r="A16" s="147" t="str">
        <f>IF('TRI-2C'!$CP$10="","",'TRI-2C'!$CP$10)</f>
        <v/>
      </c>
      <c r="B16" s="139"/>
      <c r="C16" s="139"/>
      <c r="F16" s="128"/>
      <c r="G16" s="124" t="str">
        <f>IF(A16="","",VLOOKUP(K5,'TRI-2C'!$B$18:$FH$61,98,FALSE))</f>
        <v/>
      </c>
      <c r="I16" s="170" t="str">
        <f t="shared" si="0"/>
        <v/>
      </c>
      <c r="J16" s="167"/>
      <c r="K16" s="128"/>
    </row>
    <row r="17" spans="1:11">
      <c r="A17" s="148" t="str">
        <f>IF('TRI-2C'!$CV$10="","",'TRI-2C'!$CV$10)</f>
        <v/>
      </c>
      <c r="B17" s="149"/>
      <c r="C17" s="149"/>
      <c r="D17" s="150"/>
      <c r="E17" s="150"/>
      <c r="F17" s="126"/>
      <c r="G17" s="122" t="str">
        <f>IF(A17="","",VLOOKUP(K5,'TRI-2C'!$B$18:$FH$61,100,FALSE))</f>
        <v/>
      </c>
      <c r="H17" s="150"/>
      <c r="I17" s="171" t="str">
        <f t="shared" si="0"/>
        <v/>
      </c>
      <c r="J17" s="168"/>
      <c r="K17" s="126"/>
    </row>
    <row r="18" spans="1:11">
      <c r="A18" s="147" t="str">
        <f>IF('TRI-2C'!$CX$10="","",'TRI-2C'!$CX$10)</f>
        <v/>
      </c>
      <c r="B18" s="139"/>
      <c r="C18" s="139"/>
      <c r="F18" s="128"/>
      <c r="G18" s="124" t="str">
        <f>IF(A18="","",VLOOKUP(K5,'TRI-2C'!$B$18:$FH$61,103,FALSE))</f>
        <v/>
      </c>
      <c r="I18" s="170" t="str">
        <f t="shared" si="0"/>
        <v/>
      </c>
      <c r="J18" s="167"/>
      <c r="K18" s="128"/>
    </row>
    <row r="19" spans="1:11">
      <c r="A19" s="148" t="str">
        <f>IF('TRI-2C'!$DB$10="","",'TRI-2C'!$DB$10)</f>
        <v/>
      </c>
      <c r="B19" s="149"/>
      <c r="C19" s="149"/>
      <c r="D19" s="150"/>
      <c r="E19" s="150"/>
      <c r="F19" s="126"/>
      <c r="G19" s="122" t="str">
        <f>IF(A19="","",VLOOKUP(K5,'TRI-2C'!$B$18:$FH$61,108,FALSE))</f>
        <v/>
      </c>
      <c r="H19" s="150"/>
      <c r="I19" s="171" t="str">
        <f t="shared" si="0"/>
        <v/>
      </c>
      <c r="J19" s="168"/>
      <c r="K19" s="126"/>
    </row>
    <row r="20" spans="1:11">
      <c r="A20" s="147" t="str">
        <f>IF('TRI-2C'!$DF$10="","",'TRI-2C'!$DF$10)</f>
        <v/>
      </c>
      <c r="B20" s="139"/>
      <c r="C20" s="139"/>
      <c r="F20" s="128"/>
      <c r="G20" s="124" t="str">
        <f>IF(A20="","",VLOOKUP(K5,'TRI-2C'!$B$18:$FH$61,111,FALSE))</f>
        <v/>
      </c>
      <c r="I20" s="170" t="str">
        <f t="shared" si="0"/>
        <v/>
      </c>
      <c r="J20" s="167"/>
      <c r="K20" s="128"/>
    </row>
    <row r="21" spans="1:11">
      <c r="A21" s="148" t="str">
        <f>IF('TRI-2C'!$DI$10="","",'TRI-2C'!$DI$10)</f>
        <v/>
      </c>
      <c r="B21" s="149"/>
      <c r="C21" s="149"/>
      <c r="D21" s="150"/>
      <c r="E21" s="150"/>
      <c r="F21" s="126"/>
      <c r="G21" s="122" t="str">
        <f>IF(A21="","",VLOOKUP(K5,'TRI-2C'!$B$18:$FH$61,114,FALSE))</f>
        <v/>
      </c>
      <c r="H21" s="150"/>
      <c r="I21" s="171" t="str">
        <f t="shared" si="0"/>
        <v/>
      </c>
      <c r="J21" s="168"/>
      <c r="K21" s="126"/>
    </row>
    <row r="22" spans="1:11">
      <c r="A22" s="151"/>
      <c r="B22" s="129"/>
      <c r="C22" s="129"/>
      <c r="D22" s="130"/>
      <c r="E22" s="130"/>
      <c r="F22" s="131"/>
      <c r="G22" s="132"/>
      <c r="H22" s="130"/>
      <c r="I22" s="172" t="str">
        <f t="shared" si="0"/>
        <v/>
      </c>
      <c r="J22" s="169"/>
      <c r="K22" s="131"/>
    </row>
    <row r="23" spans="1:11" ht="18.75" customHeight="1">
      <c r="A23" s="134"/>
      <c r="B23" s="134"/>
      <c r="C23" s="134"/>
      <c r="D23" s="134"/>
      <c r="E23" s="134"/>
      <c r="F23" s="140"/>
      <c r="G23" s="191"/>
      <c r="H23" s="191"/>
      <c r="I23" s="190"/>
      <c r="J23" s="190"/>
      <c r="K23" s="190"/>
    </row>
    <row r="24" spans="1:11" ht="13.5" customHeight="1">
      <c r="A24" s="487" t="s">
        <v>156</v>
      </c>
      <c r="B24" s="488"/>
      <c r="C24" s="135" t="s">
        <v>157</v>
      </c>
      <c r="F24" s="189"/>
      <c r="G24" s="189"/>
      <c r="H24" s="189"/>
      <c r="I24" s="189"/>
      <c r="J24" s="189"/>
      <c r="K24" s="189"/>
    </row>
    <row r="25" spans="1:11">
      <c r="A25" s="489" t="s">
        <v>158</v>
      </c>
      <c r="B25" s="490"/>
      <c r="C25" s="136" t="str">
        <f>VLOOKUP(K5,'TRI-2C'!$B$18:$FH$61,160,FALSE)</f>
        <v>B+</v>
      </c>
      <c r="E25" s="189"/>
      <c r="F25" s="189"/>
      <c r="G25" s="189"/>
      <c r="H25" s="189"/>
      <c r="I25" s="189"/>
      <c r="J25" s="189"/>
      <c r="K25" s="189"/>
    </row>
    <row r="26" spans="1:11">
      <c r="A26" s="491" t="s">
        <v>159</v>
      </c>
      <c r="B26" s="492"/>
      <c r="C26" s="493"/>
      <c r="E26" s="189"/>
      <c r="F26" s="189"/>
      <c r="G26" s="189"/>
      <c r="H26" s="189"/>
      <c r="I26" s="189"/>
      <c r="J26" s="189"/>
      <c r="K26" s="189"/>
    </row>
    <row r="27" spans="1:11" ht="12.75" customHeight="1">
      <c r="A27" s="137" t="s">
        <v>160</v>
      </c>
      <c r="B27" s="138"/>
      <c r="C27" s="188" t="str">
        <f>VLOOKUP(K5,'TRI-2C'!$B$18:$FH$61,161,FALSE)</f>
        <v/>
      </c>
      <c r="E27" s="189"/>
    </row>
    <row r="28" spans="1:11" ht="11.25" customHeight="1">
      <c r="A28" s="137" t="s">
        <v>161</v>
      </c>
      <c r="B28" s="138"/>
      <c r="C28" s="188" t="str">
        <f>VLOOKUP(K5,'TRI-2C'!$B$18:$FH$61,162,FALSE)</f>
        <v/>
      </c>
      <c r="E28" s="189"/>
      <c r="F28" s="189"/>
      <c r="G28" s="189"/>
      <c r="H28" s="189"/>
      <c r="I28" s="189"/>
      <c r="J28" s="189"/>
      <c r="K28" s="189"/>
    </row>
    <row r="29" spans="1:11" ht="11.25" customHeight="1">
      <c r="A29" s="480" t="s">
        <v>163</v>
      </c>
      <c r="B29" s="481"/>
      <c r="C29" s="188" t="str">
        <f>VLOOKUP(K5,'TRI-2C'!$B$18:$FH$61,163,FALSE)</f>
        <v/>
      </c>
      <c r="F29" s="114" t="s">
        <v>162</v>
      </c>
      <c r="G29" s="494">
        <f ca="1">NOW()</f>
        <v>45994.739222569442</v>
      </c>
      <c r="H29" s="494"/>
      <c r="I29" s="494"/>
      <c r="J29" s="494"/>
      <c r="K29" s="494"/>
    </row>
    <row r="33" spans="1:11">
      <c r="G33" s="112"/>
    </row>
    <row r="35" spans="1:11">
      <c r="C35" s="111" t="s">
        <v>164</v>
      </c>
      <c r="F35" s="495" t="s">
        <v>165</v>
      </c>
      <c r="G35" s="495"/>
      <c r="H35" s="495"/>
      <c r="I35" s="495"/>
    </row>
    <row r="39" spans="1:11">
      <c r="A39" s="111" t="s">
        <v>153</v>
      </c>
      <c r="C39" t="str">
        <f>IF(VLOOKUP(K42,NOTAS!$D$14:$P$60,2,FALSE)="","",VLOOKUP(K42,NOTAS!$D$14:$P$60,2,FALSE))</f>
        <v>BURGOS MARTINEZ ALEXANDER ABDIEL</v>
      </c>
    </row>
    <row r="40" spans="1:11">
      <c r="A40" s="111" t="s">
        <v>154</v>
      </c>
      <c r="C40" t="str">
        <f>NOTAS!$B$14&amp; " "&amp;NOTAS!$B$15</f>
        <v>INICIAL II A</v>
      </c>
      <c r="F40" s="111"/>
      <c r="G40" s="116"/>
      <c r="H40" s="117"/>
      <c r="I40" s="118"/>
      <c r="J40" s="118"/>
      <c r="K40" s="117"/>
    </row>
    <row r="41" spans="1:11">
      <c r="A41" s="111" t="s">
        <v>6</v>
      </c>
      <c r="C41" t="str">
        <f>NOTAS!$B$18</f>
        <v>2025-2026 MATUTINA</v>
      </c>
      <c r="H41" s="117"/>
      <c r="I41" s="118"/>
      <c r="J41" s="118"/>
      <c r="K41" s="117"/>
    </row>
    <row r="42" spans="1:11" ht="15" thickBot="1">
      <c r="A42" s="486" t="s">
        <v>336</v>
      </c>
      <c r="B42" s="486"/>
      <c r="I42" s="114" t="s">
        <v>74</v>
      </c>
      <c r="K42" s="121">
        <v>2</v>
      </c>
    </row>
    <row r="43" spans="1:11">
      <c r="A43" s="482" t="s">
        <v>133</v>
      </c>
      <c r="B43" s="483"/>
      <c r="C43" s="483"/>
      <c r="D43" s="483"/>
      <c r="E43" s="483"/>
      <c r="F43" s="484"/>
      <c r="G43" s="485" t="s">
        <v>141</v>
      </c>
      <c r="H43" s="483"/>
      <c r="I43" s="485" t="s">
        <v>141</v>
      </c>
      <c r="J43" s="483"/>
      <c r="K43" s="483"/>
    </row>
    <row r="44" spans="1:11">
      <c r="A44" s="141" t="str">
        <f>IF('TRI-2C'!$G$10="","",'TRI-2C'!$G$10)</f>
        <v>IDENTIDAD Y AUTONOMÍA</v>
      </c>
      <c r="B44" s="142"/>
      <c r="C44" s="142"/>
      <c r="D44" s="143"/>
      <c r="E44" s="144"/>
      <c r="F44" s="145"/>
      <c r="G44" s="146" t="str">
        <f>IF(A44="","",VLOOKUP(K42,'TRI-2C'!$B$18:$FH$61,24,FALSE))</f>
        <v>A+</v>
      </c>
      <c r="H44" s="144"/>
      <c r="I44" s="187" t="str">
        <f>IF(G44="","",G44)</f>
        <v>A+</v>
      </c>
      <c r="J44" s="166"/>
      <c r="K44" s="145"/>
    </row>
    <row r="45" spans="1:11">
      <c r="A45" s="147" t="str">
        <f>IF('TRI-2C'!$Z$10="","",'TRI-2C'!$Z$10)</f>
        <v>CONVIVENCIA</v>
      </c>
      <c r="B45" s="139"/>
      <c r="C45" s="139"/>
      <c r="F45" s="123"/>
      <c r="G45" s="124" t="str">
        <f>IF(A45="","",VLOOKUP(K42,'TRI-2C'!$B$18:$FH$61,40,FALSE))</f>
        <v>A+</v>
      </c>
      <c r="I45" s="170" t="str">
        <f t="shared" ref="I45:I59" si="1">IF(G45="","",G45)</f>
        <v>A+</v>
      </c>
      <c r="J45" s="167"/>
      <c r="K45" s="128"/>
    </row>
    <row r="46" spans="1:11">
      <c r="A46" s="148" t="str">
        <f>IF('TRI-2C'!$AP$10="","",'TRI-2C'!$AP$10)</f>
        <v>RELACIONES CON EL MEDIO NATURAL Y CULTURAL</v>
      </c>
      <c r="B46" s="149"/>
      <c r="C46" s="149"/>
      <c r="D46" s="150"/>
      <c r="E46" s="150"/>
      <c r="F46" s="126"/>
      <c r="G46" s="122" t="str">
        <f>IF(A46="","",VLOOKUP(K42,'TRI-2C'!$B$18:$FH$61,61,FALSE))</f>
        <v>A+</v>
      </c>
      <c r="H46" s="150"/>
      <c r="I46" s="171" t="str">
        <f t="shared" si="1"/>
        <v>A+</v>
      </c>
      <c r="J46" s="168"/>
      <c r="K46" s="126"/>
    </row>
    <row r="47" spans="1:11">
      <c r="A47" s="147" t="str">
        <f>IF('TRI-2C'!$BK$10="","",'TRI-2C'!$BK$10)</f>
        <v>RELACIONES LOGICAS MATEMATICAS</v>
      </c>
      <c r="B47" s="139"/>
      <c r="C47" s="139"/>
      <c r="F47" s="128"/>
      <c r="G47" s="124" t="str">
        <f>IF(A47="","",VLOOKUP(K42,'TRI-2C'!$B$18:$FH$61,84,FALSE))</f>
        <v>B-</v>
      </c>
      <c r="I47" s="170" t="str">
        <f t="shared" si="1"/>
        <v>B-</v>
      </c>
      <c r="J47" s="167"/>
      <c r="K47" s="128"/>
    </row>
    <row r="48" spans="1:11">
      <c r="A48" s="148" t="str">
        <f>IF('TRI-2C'!$CH$10="","",'TRI-2C'!$CH$10)</f>
        <v>COMPRENSIÓN Y EXPRESION DEL LENGUAJE</v>
      </c>
      <c r="B48" s="149"/>
      <c r="C48" s="149"/>
      <c r="D48" s="150"/>
      <c r="E48" s="150"/>
      <c r="F48" s="126"/>
      <c r="G48" s="122" t="str">
        <f>IF(A48="","",VLOOKUP(K42,'TRI-2C'!$B$18:$FH$61,106,FALSE))</f>
        <v>B+</v>
      </c>
      <c r="H48" s="150"/>
      <c r="I48" s="171" t="str">
        <f t="shared" si="1"/>
        <v>B+</v>
      </c>
      <c r="J48" s="168"/>
      <c r="K48" s="126"/>
    </row>
    <row r="49" spans="1:11">
      <c r="A49" s="147" t="str">
        <f>IF('TRI-2C'!$DD$10="","",'TRI-2C'!$DD$10)</f>
        <v>EXPRESIÓN ARTISTICA</v>
      </c>
      <c r="B49" s="139"/>
      <c r="C49" s="139"/>
      <c r="F49" s="128"/>
      <c r="G49" s="124" t="str">
        <f>IF(A49="","",VLOOKUP(K42,'TRI-2C'!$B$18:$FH$61,118,FALSE))</f>
        <v>A+</v>
      </c>
      <c r="I49" s="170" t="str">
        <f t="shared" si="1"/>
        <v>A+</v>
      </c>
      <c r="J49" s="167"/>
      <c r="K49" s="128"/>
    </row>
    <row r="50" spans="1:11">
      <c r="A50" s="148" t="str">
        <f>IF('TRI-2C'!$DP$10="","",'TRI-2C'!$DP$10)</f>
        <v>EXPRESION CORPORAL Y MOTRICIDAD</v>
      </c>
      <c r="B50" s="149"/>
      <c r="C50" s="149"/>
      <c r="D50" s="150"/>
      <c r="E50" s="150"/>
      <c r="F50" s="126"/>
      <c r="G50" s="122" t="str">
        <f>IF(A50="","",VLOOKUP(K42,'TRI-2C'!$B$18:$FH$61,147,FALSE))</f>
        <v>A+</v>
      </c>
      <c r="H50" s="150"/>
      <c r="I50" s="171" t="str">
        <f t="shared" si="1"/>
        <v>A+</v>
      </c>
      <c r="J50" s="168"/>
      <c r="K50" s="126"/>
    </row>
    <row r="51" spans="1:11">
      <c r="A51" s="147" t="str">
        <f>IF('TRI-2C'!$CK$10="","",'TRI-2C'!$CK$10)</f>
        <v/>
      </c>
      <c r="B51" s="139"/>
      <c r="C51" s="139"/>
      <c r="F51" s="123"/>
      <c r="G51" s="124" t="str">
        <f>IF(A51="","",VLOOKUP(K42,'TRI-2C'!$B$18:$FH$61,90,FALSE))</f>
        <v/>
      </c>
      <c r="I51" s="170" t="str">
        <f t="shared" si="1"/>
        <v/>
      </c>
      <c r="J51" s="167"/>
      <c r="K51" s="128"/>
    </row>
    <row r="52" spans="1:11">
      <c r="A52" s="148" t="str">
        <f>IF('TRI-2C'!$CN$10="","",'TRI-2C'!$CN$10)</f>
        <v/>
      </c>
      <c r="B52" s="149"/>
      <c r="C52" s="149"/>
      <c r="D52" s="150"/>
      <c r="E52" s="150"/>
      <c r="F52" s="126"/>
      <c r="G52" s="122" t="str">
        <f>IF(A52="","",VLOOKUP(K42,'TRI-2C'!$B$18:$FH$61,92,FALSE))</f>
        <v/>
      </c>
      <c r="H52" s="150"/>
      <c r="I52" s="171" t="str">
        <f t="shared" si="1"/>
        <v/>
      </c>
      <c r="J52" s="168"/>
      <c r="K52" s="126"/>
    </row>
    <row r="53" spans="1:11">
      <c r="A53" s="147" t="str">
        <f>IF('TRI-2C'!$CP$10="","",'TRI-2C'!$CP$10)</f>
        <v/>
      </c>
      <c r="B53" s="139"/>
      <c r="C53" s="139"/>
      <c r="F53" s="128"/>
      <c r="G53" s="124" t="str">
        <f>IF(A53="","",VLOOKUP(K42,'TRI-2C'!$B$18:$FH$61,98,FALSE))</f>
        <v/>
      </c>
      <c r="I53" s="170" t="str">
        <f t="shared" si="1"/>
        <v/>
      </c>
      <c r="J53" s="167"/>
      <c r="K53" s="128"/>
    </row>
    <row r="54" spans="1:11">
      <c r="A54" s="148" t="str">
        <f>IF('TRI-2C'!$CV$10="","",'TRI-2C'!$CV$10)</f>
        <v/>
      </c>
      <c r="B54" s="149"/>
      <c r="C54" s="149"/>
      <c r="D54" s="150"/>
      <c r="E54" s="150"/>
      <c r="F54" s="126"/>
      <c r="G54" s="122" t="str">
        <f>IF(A54="","",VLOOKUP(K42,'TRI-2C'!$B$18:$FH$61,100,FALSE))</f>
        <v/>
      </c>
      <c r="H54" s="150"/>
      <c r="I54" s="171" t="str">
        <f t="shared" si="1"/>
        <v/>
      </c>
      <c r="J54" s="168"/>
      <c r="K54" s="126"/>
    </row>
    <row r="55" spans="1:11">
      <c r="A55" s="147" t="str">
        <f>IF('TRI-2C'!$CX$10="","",'TRI-2C'!$CX$10)</f>
        <v/>
      </c>
      <c r="B55" s="139"/>
      <c r="C55" s="139"/>
      <c r="F55" s="128"/>
      <c r="G55" s="124" t="str">
        <f>IF(A55="","",VLOOKUP(K42,'TRI-2C'!$B$18:$FH$61,103,FALSE))</f>
        <v/>
      </c>
      <c r="I55" s="170" t="str">
        <f t="shared" si="1"/>
        <v/>
      </c>
      <c r="J55" s="167"/>
      <c r="K55" s="128"/>
    </row>
    <row r="56" spans="1:11">
      <c r="A56" s="148" t="str">
        <f>IF('TRI-2C'!$DB$10="","",'TRI-2C'!$DB$10)</f>
        <v/>
      </c>
      <c r="B56" s="149"/>
      <c r="C56" s="149"/>
      <c r="D56" s="150"/>
      <c r="E56" s="150"/>
      <c r="F56" s="126"/>
      <c r="G56" s="122" t="str">
        <f>IF(A56="","",VLOOKUP(K42,'TRI-2C'!$B$18:$FH$61,108,FALSE))</f>
        <v/>
      </c>
      <c r="H56" s="150"/>
      <c r="I56" s="171" t="str">
        <f t="shared" si="1"/>
        <v/>
      </c>
      <c r="J56" s="168"/>
      <c r="K56" s="126"/>
    </row>
    <row r="57" spans="1:11">
      <c r="A57" s="147" t="str">
        <f>IF('TRI-2C'!$DF$10="","",'TRI-2C'!$DF$10)</f>
        <v/>
      </c>
      <c r="B57" s="139"/>
      <c r="C57" s="139"/>
      <c r="F57" s="128"/>
      <c r="G57" s="124" t="str">
        <f>IF(A57="","",VLOOKUP(K42,'TRI-2C'!$B$18:$FH$61,111,FALSE))</f>
        <v/>
      </c>
      <c r="I57" s="170" t="str">
        <f t="shared" si="1"/>
        <v/>
      </c>
      <c r="J57" s="167"/>
      <c r="K57" s="128"/>
    </row>
    <row r="58" spans="1:11">
      <c r="A58" s="148" t="str">
        <f>IF('TRI-2C'!$DI$10="","",'TRI-2C'!$DI$10)</f>
        <v/>
      </c>
      <c r="B58" s="149"/>
      <c r="C58" s="149"/>
      <c r="D58" s="150"/>
      <c r="E58" s="150"/>
      <c r="F58" s="126"/>
      <c r="G58" s="122" t="str">
        <f>IF(A58="","",VLOOKUP(K42,'TRI-2C'!$B$18:$FH$61,114,FALSE))</f>
        <v/>
      </c>
      <c r="H58" s="150"/>
      <c r="I58" s="171" t="str">
        <f t="shared" si="1"/>
        <v/>
      </c>
      <c r="J58" s="168"/>
      <c r="K58" s="126"/>
    </row>
    <row r="59" spans="1:11">
      <c r="A59" s="151"/>
      <c r="B59" s="129"/>
      <c r="C59" s="129"/>
      <c r="D59" s="130"/>
      <c r="E59" s="130"/>
      <c r="F59" s="131"/>
      <c r="G59" s="132"/>
      <c r="H59" s="130"/>
      <c r="I59" s="172" t="str">
        <f t="shared" si="1"/>
        <v/>
      </c>
      <c r="J59" s="169"/>
      <c r="K59" s="131"/>
    </row>
    <row r="60" spans="1:11">
      <c r="A60" s="134"/>
      <c r="B60" s="134"/>
      <c r="C60" s="134"/>
      <c r="D60" s="134"/>
      <c r="E60" s="134"/>
      <c r="F60" s="140"/>
      <c r="G60" s="191"/>
      <c r="H60" s="191"/>
      <c r="I60" s="190"/>
      <c r="J60" s="190"/>
      <c r="K60" s="190"/>
    </row>
    <row r="61" spans="1:11">
      <c r="A61" s="487" t="s">
        <v>156</v>
      </c>
      <c r="B61" s="488"/>
      <c r="C61" s="135" t="s">
        <v>157</v>
      </c>
      <c r="F61" s="189"/>
      <c r="G61" s="189"/>
      <c r="H61" s="189"/>
      <c r="I61" s="189"/>
      <c r="J61" s="189"/>
      <c r="K61" s="189"/>
    </row>
    <row r="62" spans="1:11">
      <c r="A62" s="489" t="s">
        <v>158</v>
      </c>
      <c r="B62" s="490"/>
      <c r="C62" s="136" t="str">
        <f>VLOOKUP(K42,'TRI-2C'!$B$18:$FH$61,160,FALSE)</f>
        <v>A+</v>
      </c>
      <c r="E62" s="189"/>
      <c r="F62" s="189"/>
      <c r="G62" s="189"/>
      <c r="H62" s="189"/>
      <c r="I62" s="189"/>
      <c r="J62" s="189"/>
      <c r="K62" s="189"/>
    </row>
    <row r="63" spans="1:11">
      <c r="A63" s="491" t="s">
        <v>159</v>
      </c>
      <c r="B63" s="492"/>
      <c r="C63" s="493"/>
      <c r="E63" s="189"/>
      <c r="F63" s="189"/>
      <c r="G63" s="189"/>
      <c r="H63" s="189"/>
      <c r="I63" s="189"/>
      <c r="J63" s="189"/>
      <c r="K63" s="189"/>
    </row>
    <row r="64" spans="1:11">
      <c r="A64" s="137" t="s">
        <v>160</v>
      </c>
      <c r="B64" s="138"/>
      <c r="C64" s="188" t="str">
        <f>VLOOKUP(K42,'TRI-2C'!$B$18:$FH$61,161,FALSE)</f>
        <v/>
      </c>
      <c r="E64" s="189"/>
    </row>
    <row r="65" spans="1:11">
      <c r="A65" s="137" t="s">
        <v>161</v>
      </c>
      <c r="B65" s="138"/>
      <c r="C65" s="188" t="str">
        <f>VLOOKUP(K42,'TRI-2C'!$B$18:$FH$61,162,FALSE)</f>
        <v/>
      </c>
      <c r="E65" s="189"/>
      <c r="F65" s="189"/>
      <c r="G65" s="189"/>
      <c r="H65" s="189"/>
      <c r="I65" s="189"/>
      <c r="J65" s="189"/>
      <c r="K65" s="189"/>
    </row>
    <row r="66" spans="1:11">
      <c r="A66" s="480" t="s">
        <v>163</v>
      </c>
      <c r="B66" s="481"/>
      <c r="C66" s="188" t="str">
        <f>VLOOKUP(K42,'TRI-2C'!$B$18:$FH$61,163,FALSE)</f>
        <v/>
      </c>
      <c r="F66" s="114" t="s">
        <v>162</v>
      </c>
      <c r="G66" s="494">
        <f ca="1">NOW()</f>
        <v>45994.739222569442</v>
      </c>
      <c r="H66" s="494"/>
      <c r="I66" s="494"/>
      <c r="J66" s="494"/>
      <c r="K66" s="494"/>
    </row>
    <row r="70" spans="1:11">
      <c r="G70" s="112"/>
    </row>
    <row r="72" spans="1:11">
      <c r="C72" s="111" t="s">
        <v>164</v>
      </c>
      <c r="F72" s="495" t="s">
        <v>165</v>
      </c>
      <c r="G72" s="495"/>
      <c r="H72" s="495"/>
      <c r="I72" s="495"/>
    </row>
    <row r="75" spans="1:11">
      <c r="A75" s="111" t="s">
        <v>153</v>
      </c>
      <c r="C75" t="str">
        <f>IF(VLOOKUP(K78,NOTAS!$D$14:$P$60,2,FALSE)="","",VLOOKUP(K78,NOTAS!$D$14:$P$60,2,FALSE))</f>
        <v>CARREÑO SANCHEZ AMMY VALENTINA</v>
      </c>
    </row>
    <row r="76" spans="1:11">
      <c r="A76" s="111" t="s">
        <v>154</v>
      </c>
      <c r="C76" t="str">
        <f>NOTAS!$B$14&amp; " "&amp;NOTAS!$B$15</f>
        <v>INICIAL II A</v>
      </c>
      <c r="F76" s="111"/>
      <c r="G76" s="116"/>
      <c r="H76" s="117"/>
      <c r="I76" s="118"/>
      <c r="J76" s="118"/>
      <c r="K76" s="117"/>
    </row>
    <row r="77" spans="1:11">
      <c r="A77" s="111" t="s">
        <v>6</v>
      </c>
      <c r="C77" t="str">
        <f>NOTAS!$B$18</f>
        <v>2025-2026 MATUTINA</v>
      </c>
      <c r="H77" s="117"/>
      <c r="I77" s="118"/>
      <c r="J77" s="118"/>
      <c r="K77" s="117"/>
    </row>
    <row r="78" spans="1:11" ht="15" thickBot="1">
      <c r="A78" s="486" t="s">
        <v>336</v>
      </c>
      <c r="B78" s="486"/>
      <c r="I78" s="114" t="s">
        <v>74</v>
      </c>
      <c r="K78" s="121">
        <v>3</v>
      </c>
    </row>
    <row r="79" spans="1:11">
      <c r="A79" s="482" t="s">
        <v>133</v>
      </c>
      <c r="B79" s="483"/>
      <c r="C79" s="483"/>
      <c r="D79" s="483"/>
      <c r="E79" s="483"/>
      <c r="F79" s="484"/>
      <c r="G79" s="485" t="s">
        <v>141</v>
      </c>
      <c r="H79" s="483"/>
      <c r="I79" s="485" t="s">
        <v>141</v>
      </c>
      <c r="J79" s="483"/>
      <c r="K79" s="483"/>
    </row>
    <row r="80" spans="1:11">
      <c r="A80" s="141" t="str">
        <f>IF('TRI-2C'!$G$10="","",'TRI-2C'!$G$10)</f>
        <v>IDENTIDAD Y AUTONOMÍA</v>
      </c>
      <c r="B80" s="142"/>
      <c r="C80" s="142"/>
      <c r="D80" s="143"/>
      <c r="E80" s="144"/>
      <c r="F80" s="145"/>
      <c r="G80" s="146" t="str">
        <f>IF(A80="","",VLOOKUP(K78,'TRI-2C'!$B$18:$FH$61,24,FALSE))</f>
        <v>A+</v>
      </c>
      <c r="H80" s="144"/>
      <c r="I80" s="187" t="str">
        <f>IF(G80="","",G80)</f>
        <v>A+</v>
      </c>
      <c r="J80" s="166"/>
      <c r="K80" s="145"/>
    </row>
    <row r="81" spans="1:11">
      <c r="A81" s="147" t="str">
        <f>IF('TRI-2C'!$Z$10="","",'TRI-2C'!$Z$10)</f>
        <v>CONVIVENCIA</v>
      </c>
      <c r="B81" s="139"/>
      <c r="C81" s="139"/>
      <c r="F81" s="123"/>
      <c r="G81" s="124" t="str">
        <f>IF(A81="","",VLOOKUP(K78,'TRI-2C'!$B$18:$FH$61,40,FALSE))</f>
        <v>A+</v>
      </c>
      <c r="I81" s="170" t="str">
        <f t="shared" ref="I81:I95" si="2">IF(G81="","",G81)</f>
        <v>A+</v>
      </c>
      <c r="J81" s="167"/>
      <c r="K81" s="128"/>
    </row>
    <row r="82" spans="1:11">
      <c r="A82" s="148" t="str">
        <f>IF('TRI-2C'!$AP$10="","",'TRI-2C'!$AP$10)</f>
        <v>RELACIONES CON EL MEDIO NATURAL Y CULTURAL</v>
      </c>
      <c r="B82" s="149"/>
      <c r="C82" s="149"/>
      <c r="D82" s="150"/>
      <c r="E82" s="150"/>
      <c r="F82" s="126"/>
      <c r="G82" s="122" t="str">
        <f>IF(A82="","",VLOOKUP(K78,'TRI-2C'!$B$18:$FH$61,61,FALSE))</f>
        <v>A+</v>
      </c>
      <c r="H82" s="150"/>
      <c r="I82" s="171" t="str">
        <f t="shared" si="2"/>
        <v>A+</v>
      </c>
      <c r="J82" s="168"/>
      <c r="K82" s="126"/>
    </row>
    <row r="83" spans="1:11">
      <c r="A83" s="147" t="str">
        <f>IF('TRI-2C'!$BK$10="","",'TRI-2C'!$BK$10)</f>
        <v>RELACIONES LOGICAS MATEMATICAS</v>
      </c>
      <c r="B83" s="139"/>
      <c r="C83" s="139"/>
      <c r="F83" s="128"/>
      <c r="G83" s="124" t="str">
        <f>IF(A83="","",VLOOKUP(K78,'TRI-2C'!$B$18:$FH$61,84,FALSE))</f>
        <v>A+</v>
      </c>
      <c r="I83" s="170" t="str">
        <f t="shared" si="2"/>
        <v>A+</v>
      </c>
      <c r="J83" s="167"/>
      <c r="K83" s="128"/>
    </row>
    <row r="84" spans="1:11">
      <c r="A84" s="148" t="str">
        <f>IF('TRI-2C'!$CH$10="","",'TRI-2C'!$CH$10)</f>
        <v>COMPRENSIÓN Y EXPRESION DEL LENGUAJE</v>
      </c>
      <c r="B84" s="149"/>
      <c r="C84" s="149"/>
      <c r="D84" s="150"/>
      <c r="E84" s="150"/>
      <c r="F84" s="126"/>
      <c r="G84" s="122" t="str">
        <f>IF(A84="","",VLOOKUP(K78,'TRI-2C'!$B$18:$FH$61,106,FALSE))</f>
        <v>B+</v>
      </c>
      <c r="H84" s="150"/>
      <c r="I84" s="171" t="str">
        <f t="shared" si="2"/>
        <v>B+</v>
      </c>
      <c r="J84" s="168"/>
      <c r="K84" s="126"/>
    </row>
    <row r="85" spans="1:11">
      <c r="A85" s="147" t="str">
        <f>IF('TRI-2C'!$DD$10="","",'TRI-2C'!$DD$10)</f>
        <v>EXPRESIÓN ARTISTICA</v>
      </c>
      <c r="B85" s="139"/>
      <c r="C85" s="139"/>
      <c r="F85" s="128"/>
      <c r="G85" s="124" t="str">
        <f>IF(A85="","",VLOOKUP(K78,'TRI-2C'!$B$18:$FH$61,118,FALSE))</f>
        <v>A+</v>
      </c>
      <c r="I85" s="170" t="str">
        <f t="shared" si="2"/>
        <v>A+</v>
      </c>
      <c r="J85" s="167"/>
      <c r="K85" s="128"/>
    </row>
    <row r="86" spans="1:11">
      <c r="A86" s="148" t="str">
        <f>IF('TRI-2C'!$DP$10="","",'TRI-2C'!$DP$10)</f>
        <v>EXPRESION CORPORAL Y MOTRICIDAD</v>
      </c>
      <c r="B86" s="149"/>
      <c r="C86" s="149"/>
      <c r="D86" s="150"/>
      <c r="E86" s="150"/>
      <c r="F86" s="126"/>
      <c r="G86" s="122" t="str">
        <f>IF(A86="","",VLOOKUP(K78,'TRI-2C'!$B$18:$FH$61,147,FALSE))</f>
        <v>A+</v>
      </c>
      <c r="H86" s="150"/>
      <c r="I86" s="171" t="str">
        <f t="shared" si="2"/>
        <v>A+</v>
      </c>
      <c r="J86" s="168"/>
      <c r="K86" s="126"/>
    </row>
    <row r="87" spans="1:11">
      <c r="A87" s="147" t="str">
        <f>IF('TRI-2C'!$CK$10="","",'TRI-2C'!$CK$10)</f>
        <v/>
      </c>
      <c r="B87" s="139"/>
      <c r="C87" s="139"/>
      <c r="F87" s="123"/>
      <c r="G87" s="124" t="str">
        <f>IF(A87="","",VLOOKUP(K78,'TRI-2C'!$B$18:$FH$61,90,FALSE))</f>
        <v/>
      </c>
      <c r="I87" s="170" t="str">
        <f t="shared" si="2"/>
        <v/>
      </c>
      <c r="J87" s="167"/>
      <c r="K87" s="128"/>
    </row>
    <row r="88" spans="1:11">
      <c r="A88" s="148" t="str">
        <f>IF('TRI-2C'!$CN$10="","",'TRI-2C'!$CN$10)</f>
        <v/>
      </c>
      <c r="B88" s="149"/>
      <c r="C88" s="149"/>
      <c r="D88" s="150"/>
      <c r="E88" s="150"/>
      <c r="F88" s="126"/>
      <c r="G88" s="122" t="str">
        <f>IF(A88="","",VLOOKUP(K78,'TRI-2C'!$B$18:$FH$61,92,FALSE))</f>
        <v/>
      </c>
      <c r="H88" s="150"/>
      <c r="I88" s="171" t="str">
        <f t="shared" si="2"/>
        <v/>
      </c>
      <c r="J88" s="168"/>
      <c r="K88" s="126"/>
    </row>
    <row r="89" spans="1:11">
      <c r="A89" s="147" t="str">
        <f>IF('TRI-2C'!$CP$10="","",'TRI-2C'!$CP$10)</f>
        <v/>
      </c>
      <c r="B89" s="139"/>
      <c r="C89" s="139"/>
      <c r="F89" s="128"/>
      <c r="G89" s="124" t="str">
        <f>IF(A89="","",VLOOKUP(K78,'TRI-2C'!$B$18:$FH$61,98,FALSE))</f>
        <v/>
      </c>
      <c r="I89" s="170" t="str">
        <f t="shared" si="2"/>
        <v/>
      </c>
      <c r="J89" s="167"/>
      <c r="K89" s="128"/>
    </row>
    <row r="90" spans="1:11">
      <c r="A90" s="148" t="str">
        <f>IF('TRI-2C'!$CV$10="","",'TRI-2C'!$CV$10)</f>
        <v/>
      </c>
      <c r="B90" s="149"/>
      <c r="C90" s="149"/>
      <c r="D90" s="150"/>
      <c r="E90" s="150"/>
      <c r="F90" s="126"/>
      <c r="G90" s="122" t="str">
        <f>IF(A90="","",VLOOKUP(K78,'TRI-2C'!$B$18:$FH$61,100,FALSE))</f>
        <v/>
      </c>
      <c r="H90" s="150"/>
      <c r="I90" s="171" t="str">
        <f t="shared" si="2"/>
        <v/>
      </c>
      <c r="J90" s="168"/>
      <c r="K90" s="126"/>
    </row>
    <row r="91" spans="1:11">
      <c r="A91" s="147" t="str">
        <f>IF('TRI-2C'!$CX$10="","",'TRI-2C'!$CX$10)</f>
        <v/>
      </c>
      <c r="B91" s="139"/>
      <c r="C91" s="139"/>
      <c r="F91" s="128"/>
      <c r="G91" s="124" t="str">
        <f>IF(A91="","",VLOOKUP(K78,'TRI-2C'!$B$18:$FH$61,103,FALSE))</f>
        <v/>
      </c>
      <c r="I91" s="170" t="str">
        <f t="shared" si="2"/>
        <v/>
      </c>
      <c r="J91" s="167"/>
      <c r="K91" s="128"/>
    </row>
    <row r="92" spans="1:11">
      <c r="A92" s="148" t="str">
        <f>IF('TRI-2C'!$DB$10="","",'TRI-2C'!$DB$10)</f>
        <v/>
      </c>
      <c r="B92" s="149"/>
      <c r="C92" s="149"/>
      <c r="D92" s="150"/>
      <c r="E92" s="150"/>
      <c r="F92" s="126"/>
      <c r="G92" s="122" t="str">
        <f>IF(A92="","",VLOOKUP(K78,'TRI-2C'!$B$18:$FH$61,108,FALSE))</f>
        <v/>
      </c>
      <c r="H92" s="150"/>
      <c r="I92" s="171" t="str">
        <f t="shared" si="2"/>
        <v/>
      </c>
      <c r="J92" s="168"/>
      <c r="K92" s="126"/>
    </row>
    <row r="93" spans="1:11">
      <c r="A93" s="147" t="str">
        <f>IF('TRI-2C'!$DF$10="","",'TRI-2C'!$DF$10)</f>
        <v/>
      </c>
      <c r="B93" s="139"/>
      <c r="C93" s="139"/>
      <c r="F93" s="128"/>
      <c r="G93" s="124" t="str">
        <f>IF(A93="","",VLOOKUP(K78,'TRI-2C'!$B$18:$FH$61,111,FALSE))</f>
        <v/>
      </c>
      <c r="I93" s="170" t="str">
        <f t="shared" si="2"/>
        <v/>
      </c>
      <c r="J93" s="167"/>
      <c r="K93" s="128"/>
    </row>
    <row r="94" spans="1:11">
      <c r="A94" s="148" t="str">
        <f>IF('TRI-2C'!$DI$10="","",'TRI-2C'!$DI$10)</f>
        <v/>
      </c>
      <c r="B94" s="149"/>
      <c r="C94" s="149"/>
      <c r="D94" s="150"/>
      <c r="E94" s="150"/>
      <c r="F94" s="126"/>
      <c r="G94" s="122" t="str">
        <f>IF(A94="","",VLOOKUP(K78,'TRI-2C'!$B$18:$FH$61,114,FALSE))</f>
        <v/>
      </c>
      <c r="H94" s="150"/>
      <c r="I94" s="171" t="str">
        <f t="shared" si="2"/>
        <v/>
      </c>
      <c r="J94" s="168"/>
      <c r="K94" s="126"/>
    </row>
    <row r="95" spans="1:11">
      <c r="A95" s="151"/>
      <c r="B95" s="129"/>
      <c r="C95" s="129"/>
      <c r="D95" s="130"/>
      <c r="E95" s="130"/>
      <c r="F95" s="131"/>
      <c r="G95" s="132"/>
      <c r="H95" s="130"/>
      <c r="I95" s="172" t="str">
        <f t="shared" si="2"/>
        <v/>
      </c>
      <c r="J95" s="169"/>
      <c r="K95" s="131"/>
    </row>
    <row r="96" spans="1:11">
      <c r="A96" s="134"/>
      <c r="B96" s="134"/>
      <c r="C96" s="134"/>
      <c r="D96" s="134"/>
      <c r="E96" s="134"/>
      <c r="F96" s="140"/>
      <c r="G96" s="191"/>
      <c r="H96" s="191"/>
      <c r="I96" s="190"/>
      <c r="J96" s="190"/>
      <c r="K96" s="190"/>
    </row>
    <row r="97" spans="1:11">
      <c r="A97" s="487" t="s">
        <v>156</v>
      </c>
      <c r="B97" s="488"/>
      <c r="C97" s="135" t="s">
        <v>157</v>
      </c>
      <c r="F97" s="189"/>
      <c r="G97" s="189"/>
      <c r="H97" s="189"/>
      <c r="I97" s="189"/>
      <c r="J97" s="189"/>
      <c r="K97" s="189"/>
    </row>
    <row r="98" spans="1:11">
      <c r="A98" s="489" t="s">
        <v>158</v>
      </c>
      <c r="B98" s="490"/>
      <c r="C98" s="136" t="str">
        <f>VLOOKUP(K78,'TRI-2C'!$B$18:$FH$61,160,FALSE)</f>
        <v>A+</v>
      </c>
      <c r="E98" s="189"/>
      <c r="F98" s="189"/>
      <c r="G98" s="189"/>
      <c r="H98" s="189"/>
      <c r="I98" s="189"/>
      <c r="J98" s="189"/>
      <c r="K98" s="189"/>
    </row>
    <row r="99" spans="1:11">
      <c r="A99" s="491" t="s">
        <v>159</v>
      </c>
      <c r="B99" s="492"/>
      <c r="C99" s="493"/>
      <c r="E99" s="189"/>
      <c r="F99" s="189"/>
      <c r="G99" s="189"/>
      <c r="H99" s="189"/>
      <c r="I99" s="189"/>
      <c r="J99" s="189"/>
      <c r="K99" s="189"/>
    </row>
    <row r="100" spans="1:11">
      <c r="A100" s="137" t="s">
        <v>160</v>
      </c>
      <c r="B100" s="138"/>
      <c r="C100" s="188" t="str">
        <f>VLOOKUP(K78,'TRI-2C'!$B$18:$FH$61,161,FALSE)</f>
        <v/>
      </c>
      <c r="E100" s="189"/>
    </row>
    <row r="101" spans="1:11">
      <c r="A101" s="137" t="s">
        <v>161</v>
      </c>
      <c r="B101" s="138"/>
      <c r="C101" s="188" t="str">
        <f>VLOOKUP(K78,'TRI-2C'!$B$18:$FH$61,162,FALSE)</f>
        <v/>
      </c>
      <c r="E101" s="189"/>
      <c r="F101" s="189"/>
      <c r="G101" s="189"/>
      <c r="H101" s="189"/>
      <c r="I101" s="189"/>
      <c r="J101" s="189"/>
      <c r="K101" s="189"/>
    </row>
    <row r="102" spans="1:11">
      <c r="A102" s="480" t="s">
        <v>163</v>
      </c>
      <c r="B102" s="481"/>
      <c r="C102" s="188" t="str">
        <f>VLOOKUP(K78,'TRI-2C'!$B$18:$FH$61,163,FALSE)</f>
        <v/>
      </c>
      <c r="F102" s="114" t="s">
        <v>162</v>
      </c>
      <c r="G102" s="494">
        <f ca="1">NOW()</f>
        <v>45994.739222569442</v>
      </c>
      <c r="H102" s="494"/>
      <c r="I102" s="494"/>
      <c r="J102" s="494"/>
      <c r="K102" s="494"/>
    </row>
    <row r="106" spans="1:11">
      <c r="G106" s="112"/>
    </row>
    <row r="108" spans="1:11">
      <c r="C108" s="111" t="s">
        <v>164</v>
      </c>
      <c r="F108" s="495" t="s">
        <v>165</v>
      </c>
      <c r="G108" s="495"/>
      <c r="H108" s="495"/>
      <c r="I108" s="495"/>
    </row>
    <row r="111" spans="1:11">
      <c r="A111" s="111" t="s">
        <v>153</v>
      </c>
      <c r="C111" t="str">
        <f>IF(VLOOKUP(K114,NOTAS!$D$14:$P$60,2,FALSE)="","",VLOOKUP(K114,NOTAS!$D$14:$P$60,2,FALSE))</f>
        <v>CASTRO GOMEZ ANNIA VALENTINA</v>
      </c>
    </row>
    <row r="112" spans="1:11">
      <c r="A112" s="111" t="s">
        <v>154</v>
      </c>
      <c r="C112" t="str">
        <f>NOTAS!$B$14&amp; " "&amp;NOTAS!$B$15</f>
        <v>INICIAL II A</v>
      </c>
      <c r="F112" s="111"/>
      <c r="G112" s="116"/>
      <c r="H112" s="117"/>
      <c r="I112" s="118"/>
      <c r="J112" s="118"/>
      <c r="K112" s="117"/>
    </row>
    <row r="113" spans="1:11">
      <c r="A113" s="111" t="s">
        <v>6</v>
      </c>
      <c r="C113" t="str">
        <f>NOTAS!$B$18</f>
        <v>2025-2026 MATUTINA</v>
      </c>
      <c r="H113" s="117"/>
      <c r="I113" s="118"/>
      <c r="J113" s="118"/>
      <c r="K113" s="117"/>
    </row>
    <row r="114" spans="1:11" ht="15" thickBot="1">
      <c r="A114" s="486" t="s">
        <v>336</v>
      </c>
      <c r="B114" s="486"/>
      <c r="I114" s="114" t="s">
        <v>74</v>
      </c>
      <c r="K114" s="121">
        <v>4</v>
      </c>
    </row>
    <row r="115" spans="1:11">
      <c r="A115" s="482" t="s">
        <v>133</v>
      </c>
      <c r="B115" s="483"/>
      <c r="C115" s="483"/>
      <c r="D115" s="483"/>
      <c r="E115" s="483"/>
      <c r="F115" s="484"/>
      <c r="G115" s="485" t="s">
        <v>141</v>
      </c>
      <c r="H115" s="483"/>
      <c r="I115" s="485" t="s">
        <v>141</v>
      </c>
      <c r="J115" s="483"/>
      <c r="K115" s="483"/>
    </row>
    <row r="116" spans="1:11">
      <c r="A116" s="141" t="str">
        <f>IF('TRI-2C'!$G$10="","",'TRI-2C'!$G$10)</f>
        <v>IDENTIDAD Y AUTONOMÍA</v>
      </c>
      <c r="B116" s="142"/>
      <c r="C116" s="142"/>
      <c r="D116" s="143"/>
      <c r="E116" s="144"/>
      <c r="F116" s="145"/>
      <c r="G116" s="146" t="str">
        <f>IF(A116="","",VLOOKUP(K114,'TRI-2C'!$B$18:$FH$61,24,FALSE))</f>
        <v>A+</v>
      </c>
      <c r="H116" s="144"/>
      <c r="I116" s="187" t="str">
        <f>IF(G116="","",G116)</f>
        <v>A+</v>
      </c>
      <c r="J116" s="166"/>
      <c r="K116" s="145"/>
    </row>
    <row r="117" spans="1:11">
      <c r="A117" s="147" t="str">
        <f>IF('TRI-2C'!$Z$10="","",'TRI-2C'!$Z$10)</f>
        <v>CONVIVENCIA</v>
      </c>
      <c r="B117" s="139"/>
      <c r="C117" s="139"/>
      <c r="F117" s="123"/>
      <c r="G117" s="124" t="str">
        <f>IF(A117="","",VLOOKUP(K114,'TRI-2C'!$B$18:$FH$61,40,FALSE))</f>
        <v>A+</v>
      </c>
      <c r="I117" s="170" t="str">
        <f t="shared" ref="I117:I131" si="3">IF(G117="","",G117)</f>
        <v>A+</v>
      </c>
      <c r="J117" s="167"/>
      <c r="K117" s="128"/>
    </row>
    <row r="118" spans="1:11">
      <c r="A118" s="148" t="str">
        <f>IF('TRI-2C'!$AP$10="","",'TRI-2C'!$AP$10)</f>
        <v>RELACIONES CON EL MEDIO NATURAL Y CULTURAL</v>
      </c>
      <c r="B118" s="149"/>
      <c r="C118" s="149"/>
      <c r="D118" s="150"/>
      <c r="E118" s="150"/>
      <c r="F118" s="126"/>
      <c r="G118" s="122" t="str">
        <f>IF(A118="","",VLOOKUP(K114,'TRI-2C'!$B$18:$FH$61,61,FALSE))</f>
        <v>A+</v>
      </c>
      <c r="H118" s="150"/>
      <c r="I118" s="171" t="str">
        <f t="shared" si="3"/>
        <v>A+</v>
      </c>
      <c r="J118" s="168"/>
      <c r="K118" s="126"/>
    </row>
    <row r="119" spans="1:11">
      <c r="A119" s="147" t="str">
        <f>IF('TRI-2C'!$BK$10="","",'TRI-2C'!$BK$10)</f>
        <v>RELACIONES LOGICAS MATEMATICAS</v>
      </c>
      <c r="B119" s="139"/>
      <c r="C119" s="139"/>
      <c r="F119" s="128"/>
      <c r="G119" s="124" t="str">
        <f>IF(A119="","",VLOOKUP(K114,'TRI-2C'!$B$18:$FH$61,84,FALSE))</f>
        <v>A+</v>
      </c>
      <c r="I119" s="170" t="str">
        <f t="shared" si="3"/>
        <v>A+</v>
      </c>
      <c r="J119" s="167"/>
      <c r="K119" s="128"/>
    </row>
    <row r="120" spans="1:11">
      <c r="A120" s="148" t="str">
        <f>IF('TRI-2C'!$CH$10="","",'TRI-2C'!$CH$10)</f>
        <v>COMPRENSIÓN Y EXPRESION DEL LENGUAJE</v>
      </c>
      <c r="B120" s="149"/>
      <c r="C120" s="149"/>
      <c r="D120" s="150"/>
      <c r="E120" s="150"/>
      <c r="F120" s="126"/>
      <c r="G120" s="122" t="str">
        <f>IF(A120="","",VLOOKUP(K114,'TRI-2C'!$B$18:$FH$61,106,FALSE))</f>
        <v>B+</v>
      </c>
      <c r="H120" s="150"/>
      <c r="I120" s="171" t="str">
        <f t="shared" si="3"/>
        <v>B+</v>
      </c>
      <c r="J120" s="168"/>
      <c r="K120" s="126"/>
    </row>
    <row r="121" spans="1:11">
      <c r="A121" s="147" t="str">
        <f>IF('TRI-2C'!$DD$10="","",'TRI-2C'!$DD$10)</f>
        <v>EXPRESIÓN ARTISTICA</v>
      </c>
      <c r="B121" s="139"/>
      <c r="C121" s="139"/>
      <c r="F121" s="128"/>
      <c r="G121" s="124" t="str">
        <f>IF(A121="","",VLOOKUP(K114,'TRI-2C'!$B$18:$FH$61,118,FALSE))</f>
        <v>A+</v>
      </c>
      <c r="I121" s="170" t="str">
        <f t="shared" si="3"/>
        <v>A+</v>
      </c>
      <c r="J121" s="167"/>
      <c r="K121" s="128"/>
    </row>
    <row r="122" spans="1:11">
      <c r="A122" s="148" t="str">
        <f>IF('TRI-2C'!$DP$10="","",'TRI-2C'!$DP$10)</f>
        <v>EXPRESION CORPORAL Y MOTRICIDAD</v>
      </c>
      <c r="B122" s="149"/>
      <c r="C122" s="149"/>
      <c r="D122" s="150"/>
      <c r="E122" s="150"/>
      <c r="F122" s="126"/>
      <c r="G122" s="122" t="str">
        <f>IF(A122="","",VLOOKUP(K114,'TRI-2C'!$B$18:$FH$61,147,FALSE))</f>
        <v>A+</v>
      </c>
      <c r="H122" s="150"/>
      <c r="I122" s="171" t="str">
        <f t="shared" si="3"/>
        <v>A+</v>
      </c>
      <c r="J122" s="168"/>
      <c r="K122" s="126"/>
    </row>
    <row r="123" spans="1:11">
      <c r="A123" s="147" t="str">
        <f>IF('TRI-2C'!$CK$10="","",'TRI-2C'!$CK$10)</f>
        <v/>
      </c>
      <c r="B123" s="139"/>
      <c r="C123" s="139"/>
      <c r="F123" s="123"/>
      <c r="G123" s="124" t="str">
        <f>IF(A123="","",VLOOKUP(K114,'TRI-2C'!$B$18:$FH$61,90,FALSE))</f>
        <v/>
      </c>
      <c r="I123" s="170" t="str">
        <f t="shared" si="3"/>
        <v/>
      </c>
      <c r="J123" s="167"/>
      <c r="K123" s="128"/>
    </row>
    <row r="124" spans="1:11">
      <c r="A124" s="148" t="str">
        <f>IF('TRI-2C'!$CN$10="","",'TRI-2C'!$CN$10)</f>
        <v/>
      </c>
      <c r="B124" s="149"/>
      <c r="C124" s="149"/>
      <c r="D124" s="150"/>
      <c r="E124" s="150"/>
      <c r="F124" s="126"/>
      <c r="G124" s="122" t="str">
        <f>IF(A124="","",VLOOKUP(K114,'TRI-2C'!$B$18:$FH$61,92,FALSE))</f>
        <v/>
      </c>
      <c r="H124" s="150"/>
      <c r="I124" s="171" t="str">
        <f t="shared" si="3"/>
        <v/>
      </c>
      <c r="J124" s="168"/>
      <c r="K124" s="126"/>
    </row>
    <row r="125" spans="1:11">
      <c r="A125" s="147" t="str">
        <f>IF('TRI-2C'!$CP$10="","",'TRI-2C'!$CP$10)</f>
        <v/>
      </c>
      <c r="B125" s="139"/>
      <c r="C125" s="139"/>
      <c r="F125" s="128"/>
      <c r="G125" s="124" t="str">
        <f>IF(A125="","",VLOOKUP(K114,'TRI-2C'!$B$18:$FH$61,98,FALSE))</f>
        <v/>
      </c>
      <c r="I125" s="170" t="str">
        <f t="shared" si="3"/>
        <v/>
      </c>
      <c r="J125" s="167"/>
      <c r="K125" s="128"/>
    </row>
    <row r="126" spans="1:11">
      <c r="A126" s="148" t="str">
        <f>IF('TRI-2C'!$CV$10="","",'TRI-2C'!$CV$10)</f>
        <v/>
      </c>
      <c r="B126" s="149"/>
      <c r="C126" s="149"/>
      <c r="D126" s="150"/>
      <c r="E126" s="150"/>
      <c r="F126" s="126"/>
      <c r="G126" s="122" t="str">
        <f>IF(A126="","",VLOOKUP(K114,'TRI-2C'!$B$18:$FH$61,100,FALSE))</f>
        <v/>
      </c>
      <c r="H126" s="150"/>
      <c r="I126" s="171" t="str">
        <f t="shared" si="3"/>
        <v/>
      </c>
      <c r="J126" s="168"/>
      <c r="K126" s="126"/>
    </row>
    <row r="127" spans="1:11">
      <c r="A127" s="147" t="str">
        <f>IF('TRI-2C'!$CX$10="","",'TRI-2C'!$CX$10)</f>
        <v/>
      </c>
      <c r="B127" s="139"/>
      <c r="C127" s="139"/>
      <c r="F127" s="128"/>
      <c r="G127" s="124" t="str">
        <f>IF(A127="","",VLOOKUP(K114,'TRI-2C'!$B$18:$FH$61,103,FALSE))</f>
        <v/>
      </c>
      <c r="I127" s="170" t="str">
        <f t="shared" si="3"/>
        <v/>
      </c>
      <c r="J127" s="167"/>
      <c r="K127" s="128"/>
    </row>
    <row r="128" spans="1:11">
      <c r="A128" s="148" t="str">
        <f>IF('TRI-2C'!$DB$10="","",'TRI-2C'!$DB$10)</f>
        <v/>
      </c>
      <c r="B128" s="149"/>
      <c r="C128" s="149"/>
      <c r="D128" s="150"/>
      <c r="E128" s="150"/>
      <c r="F128" s="126"/>
      <c r="G128" s="122" t="str">
        <f>IF(A128="","",VLOOKUP(K114,'TRI-2C'!$B$18:$FH$61,108,FALSE))</f>
        <v/>
      </c>
      <c r="H128" s="150"/>
      <c r="I128" s="171" t="str">
        <f t="shared" si="3"/>
        <v/>
      </c>
      <c r="J128" s="168"/>
      <c r="K128" s="126"/>
    </row>
    <row r="129" spans="1:11">
      <c r="A129" s="147" t="str">
        <f>IF('TRI-2C'!$DF$10="","",'TRI-2C'!$DF$10)</f>
        <v/>
      </c>
      <c r="B129" s="139"/>
      <c r="C129" s="139"/>
      <c r="F129" s="128"/>
      <c r="G129" s="124" t="str">
        <f>IF(A129="","",VLOOKUP(K114,'TRI-2C'!$B$18:$FH$61,111,FALSE))</f>
        <v/>
      </c>
      <c r="I129" s="170" t="str">
        <f t="shared" si="3"/>
        <v/>
      </c>
      <c r="J129" s="167"/>
      <c r="K129" s="128"/>
    </row>
    <row r="130" spans="1:11">
      <c r="A130" s="148" t="str">
        <f>IF('TRI-2C'!$DI$10="","",'TRI-2C'!$DI$10)</f>
        <v/>
      </c>
      <c r="B130" s="149"/>
      <c r="C130" s="149"/>
      <c r="D130" s="150"/>
      <c r="E130" s="150"/>
      <c r="F130" s="126"/>
      <c r="G130" s="122" t="str">
        <f>IF(A130="","",VLOOKUP(K114,'TRI-2C'!$B$18:$FH$61,114,FALSE))</f>
        <v/>
      </c>
      <c r="H130" s="150"/>
      <c r="I130" s="171" t="str">
        <f t="shared" si="3"/>
        <v/>
      </c>
      <c r="J130" s="168"/>
      <c r="K130" s="126"/>
    </row>
    <row r="131" spans="1:11">
      <c r="A131" s="151"/>
      <c r="B131" s="129"/>
      <c r="C131" s="129"/>
      <c r="D131" s="130"/>
      <c r="E131" s="130"/>
      <c r="F131" s="131"/>
      <c r="G131" s="132"/>
      <c r="H131" s="130"/>
      <c r="I131" s="172" t="str">
        <f t="shared" si="3"/>
        <v/>
      </c>
      <c r="J131" s="169"/>
      <c r="K131" s="131"/>
    </row>
    <row r="132" spans="1:11">
      <c r="A132" s="134"/>
      <c r="B132" s="134"/>
      <c r="C132" s="134"/>
      <c r="D132" s="134"/>
      <c r="E132" s="134"/>
      <c r="F132" s="140"/>
      <c r="G132" s="191"/>
      <c r="H132" s="191"/>
      <c r="I132" s="190"/>
      <c r="J132" s="190"/>
      <c r="K132" s="190"/>
    </row>
    <row r="133" spans="1:11">
      <c r="A133" s="487" t="s">
        <v>156</v>
      </c>
      <c r="B133" s="488"/>
      <c r="C133" s="135" t="s">
        <v>157</v>
      </c>
      <c r="F133" s="189"/>
      <c r="G133" s="189"/>
      <c r="H133" s="189"/>
      <c r="I133" s="189"/>
      <c r="J133" s="189"/>
      <c r="K133" s="189"/>
    </row>
    <row r="134" spans="1:11">
      <c r="A134" s="489" t="s">
        <v>158</v>
      </c>
      <c r="B134" s="490"/>
      <c r="C134" s="136" t="str">
        <f>VLOOKUP(K114,'TRI-2C'!$B$18:$FH$61,160,FALSE)</f>
        <v>A+</v>
      </c>
      <c r="E134" s="189"/>
      <c r="F134" s="189"/>
      <c r="G134" s="189"/>
      <c r="H134" s="189"/>
      <c r="I134" s="189"/>
      <c r="J134" s="189"/>
      <c r="K134" s="189"/>
    </row>
    <row r="135" spans="1:11">
      <c r="A135" s="491" t="s">
        <v>159</v>
      </c>
      <c r="B135" s="492"/>
      <c r="C135" s="493"/>
      <c r="E135" s="189"/>
      <c r="F135" s="189"/>
      <c r="G135" s="189"/>
      <c r="H135" s="189"/>
      <c r="I135" s="189"/>
      <c r="J135" s="189"/>
      <c r="K135" s="189"/>
    </row>
    <row r="136" spans="1:11">
      <c r="A136" s="137" t="s">
        <v>160</v>
      </c>
      <c r="B136" s="138"/>
      <c r="C136" s="188" t="str">
        <f>VLOOKUP(K114,'TRI-2C'!$B$18:$FH$61,161,FALSE)</f>
        <v/>
      </c>
      <c r="E136" s="189"/>
    </row>
    <row r="137" spans="1:11">
      <c r="A137" s="137" t="s">
        <v>161</v>
      </c>
      <c r="B137" s="138"/>
      <c r="C137" s="188" t="str">
        <f>VLOOKUP(K114,'TRI-2C'!$B$18:$FH$61,162,FALSE)</f>
        <v/>
      </c>
      <c r="E137" s="189"/>
      <c r="F137" s="189"/>
      <c r="G137" s="189"/>
      <c r="H137" s="189"/>
      <c r="I137" s="189"/>
      <c r="J137" s="189"/>
      <c r="K137" s="189"/>
    </row>
    <row r="138" spans="1:11">
      <c r="A138" s="480" t="s">
        <v>163</v>
      </c>
      <c r="B138" s="481"/>
      <c r="C138" s="188" t="str">
        <f>VLOOKUP(K114,'TRI-2C'!$B$18:$FH$61,163,FALSE)</f>
        <v/>
      </c>
      <c r="F138" s="114" t="s">
        <v>162</v>
      </c>
      <c r="G138" s="494">
        <f ca="1">NOW()</f>
        <v>45994.739222569442</v>
      </c>
      <c r="H138" s="494"/>
      <c r="I138" s="494"/>
      <c r="J138" s="494"/>
      <c r="K138" s="494"/>
    </row>
    <row r="142" spans="1:11">
      <c r="G142" s="112"/>
    </row>
    <row r="144" spans="1:11">
      <c r="C144" s="111" t="s">
        <v>164</v>
      </c>
      <c r="F144" s="495" t="s">
        <v>165</v>
      </c>
      <c r="G144" s="495"/>
      <c r="H144" s="495"/>
      <c r="I144" s="495"/>
    </row>
    <row r="147" spans="1:11">
      <c r="A147" s="111" t="s">
        <v>153</v>
      </c>
      <c r="C147" t="str">
        <f>IF(VLOOKUP(K150,NOTAS!$D$14:$P$60,2,FALSE)="","",VLOOKUP(K150,NOTAS!$D$14:$P$60,2,FALSE))</f>
        <v>CEDEÑO AGUIRRE KEYLOR DEMIR</v>
      </c>
    </row>
    <row r="148" spans="1:11">
      <c r="A148" s="111" t="s">
        <v>154</v>
      </c>
      <c r="C148" t="str">
        <f>NOTAS!$B$14&amp; " "&amp;NOTAS!$B$15</f>
        <v>INICIAL II A</v>
      </c>
      <c r="F148" s="111"/>
      <c r="G148" s="116"/>
      <c r="H148" s="117"/>
      <c r="I148" s="118"/>
      <c r="J148" s="118"/>
      <c r="K148" s="117"/>
    </row>
    <row r="149" spans="1:11">
      <c r="A149" s="111" t="s">
        <v>6</v>
      </c>
      <c r="C149" t="str">
        <f>NOTAS!$B$18</f>
        <v>2025-2026 MATUTINA</v>
      </c>
      <c r="H149" s="117"/>
      <c r="I149" s="118"/>
      <c r="J149" s="118"/>
      <c r="K149" s="117"/>
    </row>
    <row r="150" spans="1:11" ht="15" thickBot="1">
      <c r="A150" s="486" t="s">
        <v>336</v>
      </c>
      <c r="B150" s="486"/>
      <c r="I150" s="114" t="s">
        <v>74</v>
      </c>
      <c r="K150" s="121">
        <v>5</v>
      </c>
    </row>
    <row r="151" spans="1:11">
      <c r="A151" s="482" t="s">
        <v>133</v>
      </c>
      <c r="B151" s="483"/>
      <c r="C151" s="483"/>
      <c r="D151" s="483"/>
      <c r="E151" s="483"/>
      <c r="F151" s="484"/>
      <c r="G151" s="485" t="s">
        <v>141</v>
      </c>
      <c r="H151" s="483"/>
      <c r="I151" s="485" t="s">
        <v>141</v>
      </c>
      <c r="J151" s="483"/>
      <c r="K151" s="483"/>
    </row>
    <row r="152" spans="1:11">
      <c r="A152" s="141" t="str">
        <f>IF('TRI-2C'!$G$10="","",'TRI-2C'!$G$10)</f>
        <v>IDENTIDAD Y AUTONOMÍA</v>
      </c>
      <c r="B152" s="142"/>
      <c r="C152" s="142"/>
      <c r="D152" s="143"/>
      <c r="E152" s="144"/>
      <c r="F152" s="145"/>
      <c r="G152" s="146" t="str">
        <f>IF(A152="","",VLOOKUP(K150,'TRI-2C'!$B$18:$FH$61,24,FALSE))</f>
        <v>A+</v>
      </c>
      <c r="H152" s="144"/>
      <c r="I152" s="187" t="str">
        <f>IF(G152="","",G152)</f>
        <v>A+</v>
      </c>
      <c r="J152" s="166"/>
      <c r="K152" s="145"/>
    </row>
    <row r="153" spans="1:11">
      <c r="A153" s="147" t="str">
        <f>IF('TRI-2C'!$Z$10="","",'TRI-2C'!$Z$10)</f>
        <v>CONVIVENCIA</v>
      </c>
      <c r="B153" s="139"/>
      <c r="C153" s="139"/>
      <c r="F153" s="123"/>
      <c r="G153" s="124" t="str">
        <f>IF(A153="","",VLOOKUP(K150,'TRI-2C'!$B$18:$FH$61,40,FALSE))</f>
        <v>A+</v>
      </c>
      <c r="I153" s="170" t="str">
        <f t="shared" ref="I153:I167" si="4">IF(G153="","",G153)</f>
        <v>A+</v>
      </c>
      <c r="J153" s="167"/>
      <c r="K153" s="128"/>
    </row>
    <row r="154" spans="1:11">
      <c r="A154" s="148" t="str">
        <f>IF('TRI-2C'!$AP$10="","",'TRI-2C'!$AP$10)</f>
        <v>RELACIONES CON EL MEDIO NATURAL Y CULTURAL</v>
      </c>
      <c r="B154" s="149"/>
      <c r="C154" s="149"/>
      <c r="D154" s="150"/>
      <c r="E154" s="150"/>
      <c r="F154" s="126"/>
      <c r="G154" s="122" t="str">
        <f>IF(A154="","",VLOOKUP(K150,'TRI-2C'!$B$18:$FH$61,61,FALSE))</f>
        <v>A+</v>
      </c>
      <c r="H154" s="150"/>
      <c r="I154" s="171" t="str">
        <f t="shared" si="4"/>
        <v>A+</v>
      </c>
      <c r="J154" s="168"/>
      <c r="K154" s="126"/>
    </row>
    <row r="155" spans="1:11">
      <c r="A155" s="147" t="str">
        <f>IF('TRI-2C'!$BK$10="","",'TRI-2C'!$BK$10)</f>
        <v>RELACIONES LOGICAS MATEMATICAS</v>
      </c>
      <c r="B155" s="139"/>
      <c r="C155" s="139"/>
      <c r="F155" s="128"/>
      <c r="G155" s="124" t="str">
        <f>IF(A155="","",VLOOKUP(K150,'TRI-2C'!$B$18:$FH$61,84,FALSE))</f>
        <v>B+</v>
      </c>
      <c r="I155" s="170" t="str">
        <f t="shared" si="4"/>
        <v>B+</v>
      </c>
      <c r="J155" s="167"/>
      <c r="K155" s="128"/>
    </row>
    <row r="156" spans="1:11">
      <c r="A156" s="148" t="str">
        <f>IF('TRI-2C'!$CH$10="","",'TRI-2C'!$CH$10)</f>
        <v>COMPRENSIÓN Y EXPRESION DEL LENGUAJE</v>
      </c>
      <c r="B156" s="149"/>
      <c r="C156" s="149"/>
      <c r="D156" s="150"/>
      <c r="E156" s="150"/>
      <c r="F156" s="126"/>
      <c r="G156" s="122" t="str">
        <f>IF(A156="","",VLOOKUP(K150,'TRI-2C'!$B$18:$FH$61,106,FALSE))</f>
        <v>B+</v>
      </c>
      <c r="H156" s="150"/>
      <c r="I156" s="171" t="str">
        <f t="shared" si="4"/>
        <v>B+</v>
      </c>
      <c r="J156" s="168"/>
      <c r="K156" s="126"/>
    </row>
    <row r="157" spans="1:11">
      <c r="A157" s="147" t="str">
        <f>IF('TRI-2C'!$DD$10="","",'TRI-2C'!$DD$10)</f>
        <v>EXPRESIÓN ARTISTICA</v>
      </c>
      <c r="B157" s="139"/>
      <c r="C157" s="139"/>
      <c r="F157" s="128"/>
      <c r="G157" s="124" t="str">
        <f>IF(A157="","",VLOOKUP(K150,'TRI-2C'!$B$18:$FH$61,118,FALSE))</f>
        <v>A+</v>
      </c>
      <c r="I157" s="170" t="str">
        <f t="shared" si="4"/>
        <v>A+</v>
      </c>
      <c r="J157" s="167"/>
      <c r="K157" s="128"/>
    </row>
    <row r="158" spans="1:11">
      <c r="A158" s="148" t="str">
        <f>IF('TRI-2C'!$DP$10="","",'TRI-2C'!$DP$10)</f>
        <v>EXPRESION CORPORAL Y MOTRICIDAD</v>
      </c>
      <c r="B158" s="149"/>
      <c r="C158" s="149"/>
      <c r="D158" s="150"/>
      <c r="E158" s="150"/>
      <c r="F158" s="126"/>
      <c r="G158" s="122" t="str">
        <f>IF(A158="","",VLOOKUP(K150,'TRI-2C'!$B$18:$FH$61,147,FALSE))</f>
        <v>A+</v>
      </c>
      <c r="H158" s="150"/>
      <c r="I158" s="171" t="str">
        <f t="shared" si="4"/>
        <v>A+</v>
      </c>
      <c r="J158" s="168"/>
      <c r="K158" s="126"/>
    </row>
    <row r="159" spans="1:11">
      <c r="A159" s="147" t="str">
        <f>IF('TRI-2C'!$CK$10="","",'TRI-2C'!$CK$10)</f>
        <v/>
      </c>
      <c r="B159" s="139"/>
      <c r="C159" s="139"/>
      <c r="F159" s="123"/>
      <c r="G159" s="124" t="str">
        <f>IF(A159="","",VLOOKUP(K150,'TRI-2C'!$B$18:$FH$61,90,FALSE))</f>
        <v/>
      </c>
      <c r="I159" s="170" t="str">
        <f t="shared" si="4"/>
        <v/>
      </c>
      <c r="J159" s="167"/>
      <c r="K159" s="128"/>
    </row>
    <row r="160" spans="1:11">
      <c r="A160" s="148" t="str">
        <f>IF('TRI-2C'!$CN$10="","",'TRI-2C'!$CN$10)</f>
        <v/>
      </c>
      <c r="B160" s="149"/>
      <c r="C160" s="149"/>
      <c r="D160" s="150"/>
      <c r="E160" s="150"/>
      <c r="F160" s="126"/>
      <c r="G160" s="122" t="str">
        <f>IF(A160="","",VLOOKUP(K150,'TRI-2C'!$B$18:$FH$61,92,FALSE))</f>
        <v/>
      </c>
      <c r="H160" s="150"/>
      <c r="I160" s="171" t="str">
        <f t="shared" si="4"/>
        <v/>
      </c>
      <c r="J160" s="168"/>
      <c r="K160" s="126"/>
    </row>
    <row r="161" spans="1:11">
      <c r="A161" s="147" t="str">
        <f>IF('TRI-2C'!$CP$10="","",'TRI-2C'!$CP$10)</f>
        <v/>
      </c>
      <c r="B161" s="139"/>
      <c r="C161" s="139"/>
      <c r="F161" s="128"/>
      <c r="G161" s="124" t="str">
        <f>IF(A161="","",VLOOKUP(K150,'TRI-2C'!$B$18:$FH$61,98,FALSE))</f>
        <v/>
      </c>
      <c r="I161" s="170" t="str">
        <f t="shared" si="4"/>
        <v/>
      </c>
      <c r="J161" s="167"/>
      <c r="K161" s="128"/>
    </row>
    <row r="162" spans="1:11">
      <c r="A162" s="148" t="str">
        <f>IF('TRI-2C'!$CV$10="","",'TRI-2C'!$CV$10)</f>
        <v/>
      </c>
      <c r="B162" s="149"/>
      <c r="C162" s="149"/>
      <c r="D162" s="150"/>
      <c r="E162" s="150"/>
      <c r="F162" s="126"/>
      <c r="G162" s="122" t="str">
        <f>IF(A162="","",VLOOKUP(K150,'TRI-2C'!$B$18:$FH$61,100,FALSE))</f>
        <v/>
      </c>
      <c r="H162" s="150"/>
      <c r="I162" s="171" t="str">
        <f t="shared" si="4"/>
        <v/>
      </c>
      <c r="J162" s="168"/>
      <c r="K162" s="126"/>
    </row>
    <row r="163" spans="1:11">
      <c r="A163" s="147" t="str">
        <f>IF('TRI-2C'!$CX$10="","",'TRI-2C'!$CX$10)</f>
        <v/>
      </c>
      <c r="B163" s="139"/>
      <c r="C163" s="139"/>
      <c r="F163" s="128"/>
      <c r="G163" s="124" t="str">
        <f>IF(A163="","",VLOOKUP(K150,'TRI-2C'!$B$18:$FH$61,103,FALSE))</f>
        <v/>
      </c>
      <c r="I163" s="170" t="str">
        <f t="shared" si="4"/>
        <v/>
      </c>
      <c r="J163" s="167"/>
      <c r="K163" s="128"/>
    </row>
    <row r="164" spans="1:11">
      <c r="A164" s="148" t="str">
        <f>IF('TRI-2C'!$DB$10="","",'TRI-2C'!$DB$10)</f>
        <v/>
      </c>
      <c r="B164" s="149"/>
      <c r="C164" s="149"/>
      <c r="D164" s="150"/>
      <c r="E164" s="150"/>
      <c r="F164" s="126"/>
      <c r="G164" s="122" t="str">
        <f>IF(A164="","",VLOOKUP(K150,'TRI-2C'!$B$18:$FH$61,108,FALSE))</f>
        <v/>
      </c>
      <c r="H164" s="150"/>
      <c r="I164" s="171" t="str">
        <f t="shared" si="4"/>
        <v/>
      </c>
      <c r="J164" s="168"/>
      <c r="K164" s="126"/>
    </row>
    <row r="165" spans="1:11">
      <c r="A165" s="147" t="str">
        <f>IF('TRI-2C'!$DF$10="","",'TRI-2C'!$DF$10)</f>
        <v/>
      </c>
      <c r="B165" s="139"/>
      <c r="C165" s="139"/>
      <c r="F165" s="128"/>
      <c r="G165" s="124" t="str">
        <f>IF(A165="","",VLOOKUP(K150,'TRI-2C'!$B$18:$FH$61,111,FALSE))</f>
        <v/>
      </c>
      <c r="I165" s="170" t="str">
        <f t="shared" si="4"/>
        <v/>
      </c>
      <c r="J165" s="167"/>
      <c r="K165" s="128"/>
    </row>
    <row r="166" spans="1:11">
      <c r="A166" s="148" t="str">
        <f>IF('TRI-2C'!$DI$10="","",'TRI-2C'!$DI$10)</f>
        <v/>
      </c>
      <c r="B166" s="149"/>
      <c r="C166" s="149"/>
      <c r="D166" s="150"/>
      <c r="E166" s="150"/>
      <c r="F166" s="126"/>
      <c r="G166" s="122" t="str">
        <f>IF(A166="","",VLOOKUP(K150,'TRI-2C'!$B$18:$FH$61,114,FALSE))</f>
        <v/>
      </c>
      <c r="H166" s="150"/>
      <c r="I166" s="171" t="str">
        <f t="shared" si="4"/>
        <v/>
      </c>
      <c r="J166" s="168"/>
      <c r="K166" s="126"/>
    </row>
    <row r="167" spans="1:11">
      <c r="A167" s="151"/>
      <c r="B167" s="129"/>
      <c r="C167" s="129"/>
      <c r="D167" s="130"/>
      <c r="E167" s="130"/>
      <c r="F167" s="131"/>
      <c r="G167" s="132"/>
      <c r="H167" s="130"/>
      <c r="I167" s="172" t="str">
        <f t="shared" si="4"/>
        <v/>
      </c>
      <c r="J167" s="169"/>
      <c r="K167" s="131"/>
    </row>
    <row r="168" spans="1:11">
      <c r="A168" s="134"/>
      <c r="B168" s="134"/>
      <c r="C168" s="134"/>
      <c r="D168" s="134"/>
      <c r="E168" s="134"/>
      <c r="F168" s="140"/>
      <c r="G168" s="191"/>
      <c r="H168" s="191"/>
      <c r="I168" s="190"/>
      <c r="J168" s="190"/>
      <c r="K168" s="190"/>
    </row>
    <row r="169" spans="1:11">
      <c r="A169" s="487" t="s">
        <v>156</v>
      </c>
      <c r="B169" s="488"/>
      <c r="C169" s="135" t="s">
        <v>157</v>
      </c>
      <c r="F169" s="189"/>
      <c r="G169" s="189"/>
      <c r="H169" s="189"/>
      <c r="I169" s="189"/>
      <c r="J169" s="189"/>
      <c r="K169" s="189"/>
    </row>
    <row r="170" spans="1:11">
      <c r="A170" s="489" t="s">
        <v>158</v>
      </c>
      <c r="B170" s="490"/>
      <c r="C170" s="136" t="str">
        <f>VLOOKUP(K150,'TRI-2C'!$B$18:$FH$61,160,FALSE)</f>
        <v>A+</v>
      </c>
      <c r="E170" s="189"/>
      <c r="F170" s="189"/>
      <c r="G170" s="189"/>
      <c r="H170" s="189"/>
      <c r="I170" s="189"/>
      <c r="J170" s="189"/>
      <c r="K170" s="189"/>
    </row>
    <row r="171" spans="1:11">
      <c r="A171" s="491" t="s">
        <v>159</v>
      </c>
      <c r="B171" s="492"/>
      <c r="C171" s="493"/>
      <c r="E171" s="189"/>
      <c r="F171" s="189"/>
      <c r="G171" s="189"/>
      <c r="H171" s="189"/>
      <c r="I171" s="189"/>
      <c r="J171" s="189"/>
      <c r="K171" s="189"/>
    </row>
    <row r="172" spans="1:11">
      <c r="A172" s="137" t="s">
        <v>160</v>
      </c>
      <c r="B172" s="138"/>
      <c r="C172" s="188" t="str">
        <f>VLOOKUP(K150,'TRI-2C'!$B$18:$FH$61,161,FALSE)</f>
        <v/>
      </c>
      <c r="E172" s="189"/>
    </row>
    <row r="173" spans="1:11">
      <c r="A173" s="137" t="s">
        <v>161</v>
      </c>
      <c r="B173" s="138"/>
      <c r="C173" s="188" t="str">
        <f>VLOOKUP(K150,'TRI-2C'!$B$18:$FH$61,162,FALSE)</f>
        <v/>
      </c>
      <c r="E173" s="189"/>
      <c r="F173" s="189"/>
      <c r="G173" s="189"/>
      <c r="H173" s="189"/>
      <c r="I173" s="189"/>
      <c r="J173" s="189"/>
      <c r="K173" s="189"/>
    </row>
    <row r="174" spans="1:11">
      <c r="A174" s="480" t="s">
        <v>163</v>
      </c>
      <c r="B174" s="481"/>
      <c r="C174" s="188" t="str">
        <f>VLOOKUP(K150,'TRI-2C'!$B$18:$FH$61,163,FALSE)</f>
        <v/>
      </c>
      <c r="F174" s="114" t="s">
        <v>162</v>
      </c>
      <c r="G174" s="494">
        <f ca="1">NOW()</f>
        <v>45994.739222569442</v>
      </c>
      <c r="H174" s="494"/>
      <c r="I174" s="494"/>
      <c r="J174" s="494"/>
      <c r="K174" s="494"/>
    </row>
    <row r="178" spans="1:11">
      <c r="G178" s="112"/>
    </row>
    <row r="180" spans="1:11">
      <c r="C180" s="111" t="s">
        <v>164</v>
      </c>
      <c r="F180" s="495" t="s">
        <v>165</v>
      </c>
      <c r="G180" s="495"/>
      <c r="H180" s="495"/>
      <c r="I180" s="495"/>
    </row>
    <row r="183" spans="1:11">
      <c r="A183" s="111" t="s">
        <v>153</v>
      </c>
      <c r="C183" t="str">
        <f>IF(VLOOKUP(K186,NOTAS!$D$14:$P$60,2,FALSE)="","",VLOOKUP(K186,NOTAS!$D$14:$P$60,2,FALSE))</f>
        <v>CERDAN TORO MADISON YARELIS</v>
      </c>
    </row>
    <row r="184" spans="1:11">
      <c r="A184" s="111" t="s">
        <v>154</v>
      </c>
      <c r="C184" t="str">
        <f>NOTAS!$B$14&amp; " "&amp;NOTAS!$B$15</f>
        <v>INICIAL II A</v>
      </c>
      <c r="F184" s="111"/>
      <c r="G184" s="116"/>
      <c r="H184" s="117"/>
      <c r="I184" s="118"/>
      <c r="J184" s="118"/>
      <c r="K184" s="117"/>
    </row>
    <row r="185" spans="1:11">
      <c r="A185" s="111" t="s">
        <v>6</v>
      </c>
      <c r="C185" t="str">
        <f>NOTAS!$B$18</f>
        <v>2025-2026 MATUTINA</v>
      </c>
      <c r="H185" s="117"/>
      <c r="I185" s="118"/>
      <c r="J185" s="118"/>
      <c r="K185" s="117"/>
    </row>
    <row r="186" spans="1:11" ht="15" thickBot="1">
      <c r="A186" s="486" t="s">
        <v>336</v>
      </c>
      <c r="B186" s="486"/>
      <c r="I186" s="114" t="s">
        <v>74</v>
      </c>
      <c r="K186" s="121">
        <v>6</v>
      </c>
    </row>
    <row r="187" spans="1:11">
      <c r="A187" s="482" t="s">
        <v>133</v>
      </c>
      <c r="B187" s="483"/>
      <c r="C187" s="483"/>
      <c r="D187" s="483"/>
      <c r="E187" s="483"/>
      <c r="F187" s="484"/>
      <c r="G187" s="485" t="s">
        <v>141</v>
      </c>
      <c r="H187" s="483"/>
      <c r="I187" s="485" t="s">
        <v>141</v>
      </c>
      <c r="J187" s="483"/>
      <c r="K187" s="483"/>
    </row>
    <row r="188" spans="1:11">
      <c r="A188" s="141" t="str">
        <f>IF('TRI-2C'!$G$10="","",'TRI-2C'!$G$10)</f>
        <v>IDENTIDAD Y AUTONOMÍA</v>
      </c>
      <c r="B188" s="142"/>
      <c r="C188" s="142"/>
      <c r="D188" s="143"/>
      <c r="E188" s="144"/>
      <c r="F188" s="145"/>
      <c r="G188" s="146" t="str">
        <f>IF(A188="","",VLOOKUP(K186,'TRI-2C'!$B$18:$FH$61,24,FALSE))</f>
        <v>A+</v>
      </c>
      <c r="H188" s="144"/>
      <c r="I188" s="187" t="str">
        <f>IF(G188="","",G188)</f>
        <v>A+</v>
      </c>
      <c r="J188" s="166"/>
      <c r="K188" s="145"/>
    </row>
    <row r="189" spans="1:11">
      <c r="A189" s="147" t="str">
        <f>IF('TRI-2C'!$Z$10="","",'TRI-2C'!$Z$10)</f>
        <v>CONVIVENCIA</v>
      </c>
      <c r="B189" s="139"/>
      <c r="C189" s="139"/>
      <c r="F189" s="123"/>
      <c r="G189" s="124" t="str">
        <f>IF(A189="","",VLOOKUP(K186,'TRI-2C'!$B$18:$FH$61,40,FALSE))</f>
        <v>A+</v>
      </c>
      <c r="I189" s="170" t="str">
        <f t="shared" ref="I189:I203" si="5">IF(G189="","",G189)</f>
        <v>A+</v>
      </c>
      <c r="J189" s="167"/>
      <c r="K189" s="128"/>
    </row>
    <row r="190" spans="1:11">
      <c r="A190" s="148" t="str">
        <f>IF('TRI-2C'!$AP$10="","",'TRI-2C'!$AP$10)</f>
        <v>RELACIONES CON EL MEDIO NATURAL Y CULTURAL</v>
      </c>
      <c r="B190" s="149"/>
      <c r="C190" s="149"/>
      <c r="D190" s="150"/>
      <c r="E190" s="150"/>
      <c r="F190" s="126"/>
      <c r="G190" s="122" t="str">
        <f>IF(A190="","",VLOOKUP(K186,'TRI-2C'!$B$18:$FH$61,61,FALSE))</f>
        <v>A+</v>
      </c>
      <c r="H190" s="150"/>
      <c r="I190" s="171" t="str">
        <f t="shared" si="5"/>
        <v>A+</v>
      </c>
      <c r="J190" s="168"/>
      <c r="K190" s="126"/>
    </row>
    <row r="191" spans="1:11">
      <c r="A191" s="147" t="str">
        <f>IF('TRI-2C'!$BK$10="","",'TRI-2C'!$BK$10)</f>
        <v>RELACIONES LOGICAS MATEMATICAS</v>
      </c>
      <c r="B191" s="139"/>
      <c r="C191" s="139"/>
      <c r="F191" s="128"/>
      <c r="G191" s="124" t="str">
        <f>IF(A191="","",VLOOKUP(K186,'TRI-2C'!$B$18:$FH$61,84,FALSE))</f>
        <v>A+</v>
      </c>
      <c r="I191" s="170" t="str">
        <f t="shared" si="5"/>
        <v>A+</v>
      </c>
      <c r="J191" s="167"/>
      <c r="K191" s="128"/>
    </row>
    <row r="192" spans="1:11">
      <c r="A192" s="148" t="str">
        <f>IF('TRI-2C'!$CH$10="","",'TRI-2C'!$CH$10)</f>
        <v>COMPRENSIÓN Y EXPRESION DEL LENGUAJE</v>
      </c>
      <c r="B192" s="149"/>
      <c r="C192" s="149"/>
      <c r="D192" s="150"/>
      <c r="E192" s="150"/>
      <c r="F192" s="126"/>
      <c r="G192" s="122" t="str">
        <f>IF(A192="","",VLOOKUP(K186,'TRI-2C'!$B$18:$FH$61,106,FALSE))</f>
        <v>B+</v>
      </c>
      <c r="H192" s="150"/>
      <c r="I192" s="171" t="str">
        <f t="shared" si="5"/>
        <v>B+</v>
      </c>
      <c r="J192" s="168"/>
      <c r="K192" s="126"/>
    </row>
    <row r="193" spans="1:11">
      <c r="A193" s="147" t="str">
        <f>IF('TRI-2C'!$DD$10="","",'TRI-2C'!$DD$10)</f>
        <v>EXPRESIÓN ARTISTICA</v>
      </c>
      <c r="B193" s="139"/>
      <c r="C193" s="139"/>
      <c r="F193" s="128"/>
      <c r="G193" s="124" t="str">
        <f>IF(A193="","",VLOOKUP(K186,'TRI-2C'!$B$18:$FH$61,118,FALSE))</f>
        <v>A+</v>
      </c>
      <c r="I193" s="170" t="str">
        <f t="shared" si="5"/>
        <v>A+</v>
      </c>
      <c r="J193" s="167"/>
      <c r="K193" s="128"/>
    </row>
    <row r="194" spans="1:11">
      <c r="A194" s="148" t="str">
        <f>IF('TRI-2C'!$DP$10="","",'TRI-2C'!$DP$10)</f>
        <v>EXPRESION CORPORAL Y MOTRICIDAD</v>
      </c>
      <c r="B194" s="149"/>
      <c r="C194" s="149"/>
      <c r="D194" s="150"/>
      <c r="E194" s="150"/>
      <c r="F194" s="126"/>
      <c r="G194" s="122" t="str">
        <f>IF(A194="","",VLOOKUP(K186,'TRI-2C'!$B$18:$FH$61,147,FALSE))</f>
        <v>A+</v>
      </c>
      <c r="H194" s="150"/>
      <c r="I194" s="171" t="str">
        <f t="shared" si="5"/>
        <v>A+</v>
      </c>
      <c r="J194" s="168"/>
      <c r="K194" s="126"/>
    </row>
    <row r="195" spans="1:11">
      <c r="A195" s="147" t="str">
        <f>IF('TRI-2C'!$CK$10="","",'TRI-2C'!$CK$10)</f>
        <v/>
      </c>
      <c r="B195" s="139"/>
      <c r="C195" s="139"/>
      <c r="F195" s="123"/>
      <c r="G195" s="124" t="str">
        <f>IF(A195="","",VLOOKUP(K186,'TRI-2C'!$B$18:$FH$61,90,FALSE))</f>
        <v/>
      </c>
      <c r="I195" s="170" t="str">
        <f t="shared" si="5"/>
        <v/>
      </c>
      <c r="J195" s="167"/>
      <c r="K195" s="128"/>
    </row>
    <row r="196" spans="1:11">
      <c r="A196" s="148" t="str">
        <f>IF('TRI-2C'!$CN$10="","",'TRI-2C'!$CN$10)</f>
        <v/>
      </c>
      <c r="B196" s="149"/>
      <c r="C196" s="149"/>
      <c r="D196" s="150"/>
      <c r="E196" s="150"/>
      <c r="F196" s="126"/>
      <c r="G196" s="122" t="str">
        <f>IF(A196="","",VLOOKUP(K186,'TRI-2C'!$B$18:$FH$61,92,FALSE))</f>
        <v/>
      </c>
      <c r="H196" s="150"/>
      <c r="I196" s="171" t="str">
        <f t="shared" si="5"/>
        <v/>
      </c>
      <c r="J196" s="168"/>
      <c r="K196" s="126"/>
    </row>
    <row r="197" spans="1:11">
      <c r="A197" s="147" t="str">
        <f>IF('TRI-2C'!$CP$10="","",'TRI-2C'!$CP$10)</f>
        <v/>
      </c>
      <c r="B197" s="139"/>
      <c r="C197" s="139"/>
      <c r="F197" s="128"/>
      <c r="G197" s="124" t="str">
        <f>IF(A197="","",VLOOKUP(K186,'TRI-2C'!$B$18:$FH$61,98,FALSE))</f>
        <v/>
      </c>
      <c r="I197" s="170" t="str">
        <f t="shared" si="5"/>
        <v/>
      </c>
      <c r="J197" s="167"/>
      <c r="K197" s="128"/>
    </row>
    <row r="198" spans="1:11">
      <c r="A198" s="148" t="str">
        <f>IF('TRI-2C'!$CV$10="","",'TRI-2C'!$CV$10)</f>
        <v/>
      </c>
      <c r="B198" s="149"/>
      <c r="C198" s="149"/>
      <c r="D198" s="150"/>
      <c r="E198" s="150"/>
      <c r="F198" s="126"/>
      <c r="G198" s="122" t="str">
        <f>IF(A198="","",VLOOKUP(K186,'TRI-2C'!$B$18:$FH$61,100,FALSE))</f>
        <v/>
      </c>
      <c r="H198" s="150"/>
      <c r="I198" s="171" t="str">
        <f t="shared" si="5"/>
        <v/>
      </c>
      <c r="J198" s="168"/>
      <c r="K198" s="126"/>
    </row>
    <row r="199" spans="1:11">
      <c r="A199" s="147" t="str">
        <f>IF('TRI-2C'!$CX$10="","",'TRI-2C'!$CX$10)</f>
        <v/>
      </c>
      <c r="B199" s="139"/>
      <c r="C199" s="139"/>
      <c r="F199" s="128"/>
      <c r="G199" s="124" t="str">
        <f>IF(A199="","",VLOOKUP(K186,'TRI-2C'!$B$18:$FH$61,103,FALSE))</f>
        <v/>
      </c>
      <c r="I199" s="170" t="str">
        <f t="shared" si="5"/>
        <v/>
      </c>
      <c r="J199" s="167"/>
      <c r="K199" s="128"/>
    </row>
    <row r="200" spans="1:11">
      <c r="A200" s="148" t="str">
        <f>IF('TRI-2C'!$DB$10="","",'TRI-2C'!$DB$10)</f>
        <v/>
      </c>
      <c r="B200" s="149"/>
      <c r="C200" s="149"/>
      <c r="D200" s="150"/>
      <c r="E200" s="150"/>
      <c r="F200" s="126"/>
      <c r="G200" s="122" t="str">
        <f>IF(A200="","",VLOOKUP(K186,'TRI-2C'!$B$18:$FH$61,108,FALSE))</f>
        <v/>
      </c>
      <c r="H200" s="150"/>
      <c r="I200" s="171" t="str">
        <f t="shared" si="5"/>
        <v/>
      </c>
      <c r="J200" s="168"/>
      <c r="K200" s="126"/>
    </row>
    <row r="201" spans="1:11">
      <c r="A201" s="147" t="str">
        <f>IF('TRI-2C'!$DF$10="","",'TRI-2C'!$DF$10)</f>
        <v/>
      </c>
      <c r="B201" s="139"/>
      <c r="C201" s="139"/>
      <c r="F201" s="128"/>
      <c r="G201" s="124" t="str">
        <f>IF(A201="","",VLOOKUP(K186,'TRI-2C'!$B$18:$FH$61,111,FALSE))</f>
        <v/>
      </c>
      <c r="I201" s="170" t="str">
        <f t="shared" si="5"/>
        <v/>
      </c>
      <c r="J201" s="167"/>
      <c r="K201" s="128"/>
    </row>
    <row r="202" spans="1:11">
      <c r="A202" s="148" t="str">
        <f>IF('TRI-2C'!$DI$10="","",'TRI-2C'!$DI$10)</f>
        <v/>
      </c>
      <c r="B202" s="149"/>
      <c r="C202" s="149"/>
      <c r="D202" s="150"/>
      <c r="E202" s="150"/>
      <c r="F202" s="126"/>
      <c r="G202" s="122" t="str">
        <f>IF(A202="","",VLOOKUP(K186,'TRI-2C'!$B$18:$FH$61,114,FALSE))</f>
        <v/>
      </c>
      <c r="H202" s="150"/>
      <c r="I202" s="171" t="str">
        <f t="shared" si="5"/>
        <v/>
      </c>
      <c r="J202" s="168"/>
      <c r="K202" s="126"/>
    </row>
    <row r="203" spans="1:11">
      <c r="A203" s="151"/>
      <c r="B203" s="129"/>
      <c r="C203" s="129"/>
      <c r="D203" s="130"/>
      <c r="E203" s="130"/>
      <c r="F203" s="131"/>
      <c r="G203" s="132"/>
      <c r="H203" s="130"/>
      <c r="I203" s="172" t="str">
        <f t="shared" si="5"/>
        <v/>
      </c>
      <c r="J203" s="169"/>
      <c r="K203" s="131"/>
    </row>
    <row r="204" spans="1:11">
      <c r="A204" s="134"/>
      <c r="B204" s="134"/>
      <c r="C204" s="134"/>
      <c r="D204" s="134"/>
      <c r="E204" s="134"/>
      <c r="F204" s="140"/>
      <c r="G204" s="191"/>
      <c r="H204" s="191"/>
      <c r="I204" s="190"/>
      <c r="J204" s="190"/>
      <c r="K204" s="190"/>
    </row>
    <row r="205" spans="1:11">
      <c r="A205" s="487" t="s">
        <v>156</v>
      </c>
      <c r="B205" s="488"/>
      <c r="C205" s="135" t="s">
        <v>157</v>
      </c>
      <c r="F205" s="189"/>
      <c r="G205" s="189"/>
      <c r="H205" s="189"/>
      <c r="I205" s="189"/>
      <c r="J205" s="189"/>
      <c r="K205" s="189"/>
    </row>
    <row r="206" spans="1:11">
      <c r="A206" s="489" t="s">
        <v>158</v>
      </c>
      <c r="B206" s="490"/>
      <c r="C206" s="136" t="str">
        <f>VLOOKUP(K186,'TRI-2C'!$B$18:$FH$61,160,FALSE)</f>
        <v>A+</v>
      </c>
      <c r="E206" s="189"/>
      <c r="F206" s="189"/>
      <c r="G206" s="189"/>
      <c r="H206" s="189"/>
      <c r="I206" s="189"/>
      <c r="J206" s="189"/>
      <c r="K206" s="189"/>
    </row>
    <row r="207" spans="1:11">
      <c r="A207" s="491" t="s">
        <v>159</v>
      </c>
      <c r="B207" s="492"/>
      <c r="C207" s="493"/>
      <c r="E207" s="189"/>
      <c r="F207" s="189"/>
      <c r="G207" s="189"/>
      <c r="H207" s="189"/>
      <c r="I207" s="189"/>
      <c r="J207" s="189"/>
      <c r="K207" s="189"/>
    </row>
    <row r="208" spans="1:11">
      <c r="A208" s="137" t="s">
        <v>160</v>
      </c>
      <c r="B208" s="138"/>
      <c r="C208" s="188" t="str">
        <f>VLOOKUP(K186,'TRI-2C'!$B$18:$FH$61,161,FALSE)</f>
        <v/>
      </c>
      <c r="E208" s="189"/>
    </row>
    <row r="209" spans="1:11">
      <c r="A209" s="137" t="s">
        <v>161</v>
      </c>
      <c r="B209" s="138"/>
      <c r="C209" s="188" t="str">
        <f>VLOOKUP(K186,'TRI-2C'!$B$18:$FH$61,162,FALSE)</f>
        <v/>
      </c>
      <c r="E209" s="189"/>
      <c r="F209" s="189"/>
      <c r="G209" s="189"/>
      <c r="H209" s="189"/>
      <c r="I209" s="189"/>
      <c r="J209" s="189"/>
      <c r="K209" s="189"/>
    </row>
    <row r="210" spans="1:11">
      <c r="A210" s="480" t="s">
        <v>163</v>
      </c>
      <c r="B210" s="481"/>
      <c r="C210" s="188" t="str">
        <f>VLOOKUP(K186,'TRI-2C'!$B$18:$FH$61,163,FALSE)</f>
        <v/>
      </c>
      <c r="F210" s="114" t="s">
        <v>162</v>
      </c>
      <c r="G210" s="494">
        <f ca="1">NOW()</f>
        <v>45994.739222569442</v>
      </c>
      <c r="H210" s="494"/>
      <c r="I210" s="494"/>
      <c r="J210" s="494"/>
      <c r="K210" s="494"/>
    </row>
    <row r="214" spans="1:11">
      <c r="G214" s="112"/>
    </row>
    <row r="216" spans="1:11">
      <c r="C216" s="111" t="s">
        <v>164</v>
      </c>
      <c r="F216" s="495" t="s">
        <v>165</v>
      </c>
      <c r="G216" s="495"/>
      <c r="H216" s="495"/>
      <c r="I216" s="495"/>
    </row>
    <row r="219" spans="1:11">
      <c r="A219" s="111" t="s">
        <v>153</v>
      </c>
      <c r="C219" t="str">
        <f>IF(VLOOKUP(K222,NOTAS!$D$14:$P$60,2,FALSE)="","",VLOOKUP(K222,NOTAS!$D$14:$P$60,2,FALSE))</f>
        <v>CEVALLOS ZAMBRANO IAN SAHIR</v>
      </c>
    </row>
    <row r="220" spans="1:11">
      <c r="A220" s="111" t="s">
        <v>154</v>
      </c>
      <c r="C220" t="str">
        <f>NOTAS!$B$14&amp; " "&amp;NOTAS!$B$15</f>
        <v>INICIAL II A</v>
      </c>
      <c r="F220" s="111"/>
      <c r="G220" s="116"/>
      <c r="H220" s="117"/>
      <c r="I220" s="118"/>
      <c r="J220" s="118"/>
      <c r="K220" s="117"/>
    </row>
    <row r="221" spans="1:11">
      <c r="A221" s="111" t="s">
        <v>6</v>
      </c>
      <c r="C221" t="str">
        <f>NOTAS!$B$18</f>
        <v>2025-2026 MATUTINA</v>
      </c>
      <c r="H221" s="117"/>
      <c r="I221" s="118"/>
      <c r="J221" s="118"/>
      <c r="K221" s="117"/>
    </row>
    <row r="222" spans="1:11" ht="15" thickBot="1">
      <c r="A222" s="486" t="s">
        <v>336</v>
      </c>
      <c r="B222" s="486"/>
      <c r="I222" s="114" t="s">
        <v>74</v>
      </c>
      <c r="K222" s="121">
        <v>7</v>
      </c>
    </row>
    <row r="223" spans="1:11">
      <c r="A223" s="482" t="s">
        <v>133</v>
      </c>
      <c r="B223" s="483"/>
      <c r="C223" s="483"/>
      <c r="D223" s="483"/>
      <c r="E223" s="483"/>
      <c r="F223" s="484"/>
      <c r="G223" s="485" t="s">
        <v>141</v>
      </c>
      <c r="H223" s="483"/>
      <c r="I223" s="485" t="s">
        <v>141</v>
      </c>
      <c r="J223" s="483"/>
      <c r="K223" s="483"/>
    </row>
    <row r="224" spans="1:11">
      <c r="A224" s="141" t="str">
        <f>IF('TRI-2C'!$G$10="","",'TRI-2C'!$G$10)</f>
        <v>IDENTIDAD Y AUTONOMÍA</v>
      </c>
      <c r="B224" s="142"/>
      <c r="C224" s="142"/>
      <c r="D224" s="143"/>
      <c r="E224" s="144"/>
      <c r="F224" s="145"/>
      <c r="G224" s="146" t="str">
        <f>IF(A224="","",VLOOKUP(K222,'TRI-2C'!$B$18:$FH$61,24,FALSE))</f>
        <v>A+</v>
      </c>
      <c r="H224" s="144"/>
      <c r="I224" s="187" t="str">
        <f>IF(G224="","",G224)</f>
        <v>A+</v>
      </c>
      <c r="J224" s="166"/>
      <c r="K224" s="145"/>
    </row>
    <row r="225" spans="1:11">
      <c r="A225" s="147" t="str">
        <f>IF('TRI-2C'!$Z$10="","",'TRI-2C'!$Z$10)</f>
        <v>CONVIVENCIA</v>
      </c>
      <c r="B225" s="139"/>
      <c r="C225" s="139"/>
      <c r="F225" s="123"/>
      <c r="G225" s="124" t="str">
        <f>IF(A225="","",VLOOKUP(K222,'TRI-2C'!$B$18:$FH$61,40,FALSE))</f>
        <v>B+</v>
      </c>
      <c r="I225" s="170" t="str">
        <f t="shared" ref="I225:I239" si="6">IF(G225="","",G225)</f>
        <v>B+</v>
      </c>
      <c r="J225" s="167"/>
      <c r="K225" s="128"/>
    </row>
    <row r="226" spans="1:11">
      <c r="A226" s="148" t="str">
        <f>IF('TRI-2C'!$AP$10="","",'TRI-2C'!$AP$10)</f>
        <v>RELACIONES CON EL MEDIO NATURAL Y CULTURAL</v>
      </c>
      <c r="B226" s="149"/>
      <c r="C226" s="149"/>
      <c r="D226" s="150"/>
      <c r="E226" s="150"/>
      <c r="F226" s="126"/>
      <c r="G226" s="122" t="str">
        <f>IF(A226="","",VLOOKUP(K222,'TRI-2C'!$B$18:$FH$61,61,FALSE))</f>
        <v>A+</v>
      </c>
      <c r="H226" s="150"/>
      <c r="I226" s="171" t="str">
        <f t="shared" si="6"/>
        <v>A+</v>
      </c>
      <c r="J226" s="168"/>
      <c r="K226" s="126"/>
    </row>
    <row r="227" spans="1:11">
      <c r="A227" s="147" t="str">
        <f>IF('TRI-2C'!$BK$10="","",'TRI-2C'!$BK$10)</f>
        <v>RELACIONES LOGICAS MATEMATICAS</v>
      </c>
      <c r="B227" s="139"/>
      <c r="C227" s="139"/>
      <c r="F227" s="128"/>
      <c r="G227" s="124" t="str">
        <f>IF(A227="","",VLOOKUP(K222,'TRI-2C'!$B$18:$FH$61,84,FALSE))</f>
        <v>A+</v>
      </c>
      <c r="I227" s="170" t="str">
        <f t="shared" si="6"/>
        <v>A+</v>
      </c>
      <c r="J227" s="167"/>
      <c r="K227" s="128"/>
    </row>
    <row r="228" spans="1:11">
      <c r="A228" s="148" t="str">
        <f>IF('TRI-2C'!$CH$10="","",'TRI-2C'!$CH$10)</f>
        <v>COMPRENSIÓN Y EXPRESION DEL LENGUAJE</v>
      </c>
      <c r="B228" s="149"/>
      <c r="C228" s="149"/>
      <c r="D228" s="150"/>
      <c r="E228" s="150"/>
      <c r="F228" s="126"/>
      <c r="G228" s="122" t="str">
        <f>IF(A228="","",VLOOKUP(K222,'TRI-2C'!$B$18:$FH$61,106,FALSE))</f>
        <v>A+</v>
      </c>
      <c r="H228" s="150"/>
      <c r="I228" s="171" t="str">
        <f t="shared" si="6"/>
        <v>A+</v>
      </c>
      <c r="J228" s="168"/>
      <c r="K228" s="126"/>
    </row>
    <row r="229" spans="1:11">
      <c r="A229" s="147" t="str">
        <f>IF('TRI-2C'!$DD$10="","",'TRI-2C'!$DD$10)</f>
        <v>EXPRESIÓN ARTISTICA</v>
      </c>
      <c r="B229" s="139"/>
      <c r="C229" s="139"/>
      <c r="F229" s="128"/>
      <c r="G229" s="124" t="str">
        <f>IF(A229="","",VLOOKUP(K222,'TRI-2C'!$B$18:$FH$61,118,FALSE))</f>
        <v>A+</v>
      </c>
      <c r="I229" s="170" t="str">
        <f t="shared" si="6"/>
        <v>A+</v>
      </c>
      <c r="J229" s="167"/>
      <c r="K229" s="128"/>
    </row>
    <row r="230" spans="1:11">
      <c r="A230" s="148" t="str">
        <f>IF('TRI-2C'!$DP$10="","",'TRI-2C'!$DP$10)</f>
        <v>EXPRESION CORPORAL Y MOTRICIDAD</v>
      </c>
      <c r="B230" s="149"/>
      <c r="C230" s="149"/>
      <c r="D230" s="150"/>
      <c r="E230" s="150"/>
      <c r="F230" s="126"/>
      <c r="G230" s="122" t="str">
        <f>IF(A230="","",VLOOKUP(K222,'TRI-2C'!$B$18:$FH$61,147,FALSE))</f>
        <v>A+</v>
      </c>
      <c r="H230" s="150"/>
      <c r="I230" s="171" t="str">
        <f t="shared" si="6"/>
        <v>A+</v>
      </c>
      <c r="J230" s="168"/>
      <c r="K230" s="126"/>
    </row>
    <row r="231" spans="1:11">
      <c r="A231" s="147" t="str">
        <f>IF('TRI-2C'!$CK$10="","",'TRI-2C'!$CK$10)</f>
        <v/>
      </c>
      <c r="B231" s="139"/>
      <c r="C231" s="139"/>
      <c r="F231" s="123"/>
      <c r="G231" s="124" t="str">
        <f>IF(A231="","",VLOOKUP(K222,'TRI-2C'!$B$18:$FH$61,90,FALSE))</f>
        <v/>
      </c>
      <c r="I231" s="170" t="str">
        <f t="shared" si="6"/>
        <v/>
      </c>
      <c r="J231" s="167"/>
      <c r="K231" s="128"/>
    </row>
    <row r="232" spans="1:11">
      <c r="A232" s="148" t="str">
        <f>IF('TRI-2C'!$CN$10="","",'TRI-2C'!$CN$10)</f>
        <v/>
      </c>
      <c r="B232" s="149"/>
      <c r="C232" s="149"/>
      <c r="D232" s="150"/>
      <c r="E232" s="150"/>
      <c r="F232" s="126"/>
      <c r="G232" s="122" t="str">
        <f>IF(A232="","",VLOOKUP(K222,'TRI-2C'!$B$18:$FH$61,92,FALSE))</f>
        <v/>
      </c>
      <c r="H232" s="150"/>
      <c r="I232" s="171" t="str">
        <f t="shared" si="6"/>
        <v/>
      </c>
      <c r="J232" s="168"/>
      <c r="K232" s="126"/>
    </row>
    <row r="233" spans="1:11">
      <c r="A233" s="147" t="str">
        <f>IF('TRI-2C'!$CP$10="","",'TRI-2C'!$CP$10)</f>
        <v/>
      </c>
      <c r="B233" s="139"/>
      <c r="C233" s="139"/>
      <c r="F233" s="128"/>
      <c r="G233" s="124" t="str">
        <f>IF(A233="","",VLOOKUP(K222,'TRI-2C'!$B$18:$FH$61,98,FALSE))</f>
        <v/>
      </c>
      <c r="I233" s="170" t="str">
        <f t="shared" si="6"/>
        <v/>
      </c>
      <c r="J233" s="167"/>
      <c r="K233" s="128"/>
    </row>
    <row r="234" spans="1:11">
      <c r="A234" s="148" t="str">
        <f>IF('TRI-2C'!$CV$10="","",'TRI-2C'!$CV$10)</f>
        <v/>
      </c>
      <c r="B234" s="149"/>
      <c r="C234" s="149"/>
      <c r="D234" s="150"/>
      <c r="E234" s="150"/>
      <c r="F234" s="126"/>
      <c r="G234" s="122" t="str">
        <f>IF(A234="","",VLOOKUP(K222,'TRI-2C'!$B$18:$FH$61,100,FALSE))</f>
        <v/>
      </c>
      <c r="H234" s="150"/>
      <c r="I234" s="171" t="str">
        <f t="shared" si="6"/>
        <v/>
      </c>
      <c r="J234" s="168"/>
      <c r="K234" s="126"/>
    </row>
    <row r="235" spans="1:11">
      <c r="A235" s="147" t="str">
        <f>IF('TRI-2C'!$CX$10="","",'TRI-2C'!$CX$10)</f>
        <v/>
      </c>
      <c r="B235" s="139"/>
      <c r="C235" s="139"/>
      <c r="F235" s="128"/>
      <c r="G235" s="124" t="str">
        <f>IF(A235="","",VLOOKUP(K222,'TRI-2C'!$B$18:$FH$61,103,FALSE))</f>
        <v/>
      </c>
      <c r="I235" s="170" t="str">
        <f t="shared" si="6"/>
        <v/>
      </c>
      <c r="J235" s="167"/>
      <c r="K235" s="128"/>
    </row>
    <row r="236" spans="1:11">
      <c r="A236" s="148" t="str">
        <f>IF('TRI-2C'!$DB$10="","",'TRI-2C'!$DB$10)</f>
        <v/>
      </c>
      <c r="B236" s="149"/>
      <c r="C236" s="149"/>
      <c r="D236" s="150"/>
      <c r="E236" s="150"/>
      <c r="F236" s="126"/>
      <c r="G236" s="122" t="str">
        <f>IF(A236="","",VLOOKUP(K222,'TRI-2C'!$B$18:$FH$61,108,FALSE))</f>
        <v/>
      </c>
      <c r="H236" s="150"/>
      <c r="I236" s="171" t="str">
        <f t="shared" si="6"/>
        <v/>
      </c>
      <c r="J236" s="168"/>
      <c r="K236" s="126"/>
    </row>
    <row r="237" spans="1:11">
      <c r="A237" s="147" t="str">
        <f>IF('TRI-2C'!$DF$10="","",'TRI-2C'!$DF$10)</f>
        <v/>
      </c>
      <c r="B237" s="139"/>
      <c r="C237" s="139"/>
      <c r="F237" s="128"/>
      <c r="G237" s="124" t="str">
        <f>IF(A237="","",VLOOKUP(K222,'TRI-2C'!$B$18:$FH$61,111,FALSE))</f>
        <v/>
      </c>
      <c r="I237" s="170" t="str">
        <f t="shared" si="6"/>
        <v/>
      </c>
      <c r="J237" s="167"/>
      <c r="K237" s="128"/>
    </row>
    <row r="238" spans="1:11">
      <c r="A238" s="148" t="str">
        <f>IF('TRI-2C'!$DI$10="","",'TRI-2C'!$DI$10)</f>
        <v/>
      </c>
      <c r="B238" s="149"/>
      <c r="C238" s="149"/>
      <c r="D238" s="150"/>
      <c r="E238" s="150"/>
      <c r="F238" s="126"/>
      <c r="G238" s="122" t="str">
        <f>IF(A238="","",VLOOKUP(K222,'TRI-2C'!$B$18:$FH$61,114,FALSE))</f>
        <v/>
      </c>
      <c r="H238" s="150"/>
      <c r="I238" s="171" t="str">
        <f t="shared" si="6"/>
        <v/>
      </c>
      <c r="J238" s="168"/>
      <c r="K238" s="126"/>
    </row>
    <row r="239" spans="1:11">
      <c r="A239" s="151"/>
      <c r="B239" s="129"/>
      <c r="C239" s="129"/>
      <c r="D239" s="130"/>
      <c r="E239" s="130"/>
      <c r="F239" s="131"/>
      <c r="G239" s="132"/>
      <c r="H239" s="130"/>
      <c r="I239" s="172" t="str">
        <f t="shared" si="6"/>
        <v/>
      </c>
      <c r="J239" s="169"/>
      <c r="K239" s="131"/>
    </row>
    <row r="240" spans="1:11">
      <c r="A240" s="134"/>
      <c r="B240" s="134"/>
      <c r="C240" s="134"/>
      <c r="D240" s="134"/>
      <c r="E240" s="134"/>
      <c r="F240" s="140"/>
      <c r="G240" s="191"/>
      <c r="H240" s="191"/>
      <c r="I240" s="190"/>
      <c r="J240" s="190"/>
      <c r="K240" s="190"/>
    </row>
    <row r="241" spans="1:11">
      <c r="A241" s="487" t="s">
        <v>156</v>
      </c>
      <c r="B241" s="488"/>
      <c r="C241" s="135" t="s">
        <v>157</v>
      </c>
      <c r="F241" s="189"/>
      <c r="G241" s="189"/>
      <c r="H241" s="189"/>
      <c r="I241" s="189"/>
      <c r="J241" s="189"/>
      <c r="K241" s="189"/>
    </row>
    <row r="242" spans="1:11">
      <c r="A242" s="489" t="s">
        <v>158</v>
      </c>
      <c r="B242" s="490"/>
      <c r="C242" s="136" t="str">
        <f>VLOOKUP(K222,'TRI-2C'!$B$18:$FH$61,160,FALSE)</f>
        <v>B+</v>
      </c>
      <c r="E242" s="189"/>
      <c r="F242" s="189"/>
      <c r="G242" s="189"/>
      <c r="H242" s="189"/>
      <c r="I242" s="189"/>
      <c r="J242" s="189"/>
      <c r="K242" s="189"/>
    </row>
    <row r="243" spans="1:11">
      <c r="A243" s="491" t="s">
        <v>159</v>
      </c>
      <c r="B243" s="492"/>
      <c r="C243" s="493"/>
      <c r="E243" s="189"/>
      <c r="F243" s="189"/>
      <c r="G243" s="189"/>
      <c r="H243" s="189"/>
      <c r="I243" s="189"/>
      <c r="J243" s="189"/>
      <c r="K243" s="189"/>
    </row>
    <row r="244" spans="1:11">
      <c r="A244" s="137" t="s">
        <v>160</v>
      </c>
      <c r="B244" s="138"/>
      <c r="C244" s="188" t="str">
        <f>VLOOKUP(K222,'TRI-2C'!$B$18:$FH$61,161,FALSE)</f>
        <v/>
      </c>
      <c r="E244" s="189"/>
    </row>
    <row r="245" spans="1:11">
      <c r="A245" s="137" t="s">
        <v>161</v>
      </c>
      <c r="B245" s="138"/>
      <c r="C245" s="188" t="str">
        <f>VLOOKUP(K222,'TRI-2C'!$B$18:$FH$61,162,FALSE)</f>
        <v/>
      </c>
      <c r="E245" s="189"/>
      <c r="F245" s="189"/>
      <c r="G245" s="189"/>
      <c r="H245" s="189"/>
      <c r="I245" s="189"/>
      <c r="J245" s="189"/>
      <c r="K245" s="189"/>
    </row>
    <row r="246" spans="1:11">
      <c r="A246" s="480" t="s">
        <v>163</v>
      </c>
      <c r="B246" s="481"/>
      <c r="C246" s="188" t="str">
        <f>VLOOKUP(K222,'TRI-2C'!$B$18:$FH$61,163,FALSE)</f>
        <v/>
      </c>
      <c r="F246" s="114" t="s">
        <v>162</v>
      </c>
      <c r="G246" s="494">
        <f ca="1">NOW()</f>
        <v>45994.739222569442</v>
      </c>
      <c r="H246" s="494"/>
      <c r="I246" s="494"/>
      <c r="J246" s="494"/>
      <c r="K246" s="494"/>
    </row>
    <row r="250" spans="1:11">
      <c r="G250" s="112"/>
    </row>
    <row r="252" spans="1:11">
      <c r="C252" s="111" t="s">
        <v>164</v>
      </c>
      <c r="F252" s="495" t="s">
        <v>165</v>
      </c>
      <c r="G252" s="495"/>
      <c r="H252" s="495"/>
      <c r="I252" s="495"/>
    </row>
    <row r="255" spans="1:11">
      <c r="A255" s="111" t="s">
        <v>153</v>
      </c>
      <c r="C255" t="str">
        <f>IF(VLOOKUP(K258,NOTAS!$D$14:$P$60,2,FALSE)="","",VLOOKUP(K258,NOTAS!$D$14:$P$60,2,FALSE))</f>
        <v>CONGACHA OÑA JEAN PIERRE</v>
      </c>
    </row>
    <row r="256" spans="1:11">
      <c r="A256" s="111" t="s">
        <v>154</v>
      </c>
      <c r="C256" t="str">
        <f>NOTAS!$B$14&amp; " "&amp;NOTAS!$B$15</f>
        <v>INICIAL II A</v>
      </c>
      <c r="F256" s="111"/>
      <c r="G256" s="116"/>
      <c r="H256" s="117"/>
      <c r="I256" s="118"/>
      <c r="J256" s="118"/>
      <c r="K256" s="117"/>
    </row>
    <row r="257" spans="1:11">
      <c r="A257" s="111" t="s">
        <v>6</v>
      </c>
      <c r="C257" t="str">
        <f>NOTAS!$B$18</f>
        <v>2025-2026 MATUTINA</v>
      </c>
      <c r="H257" s="117"/>
      <c r="I257" s="118"/>
      <c r="J257" s="118"/>
      <c r="K257" s="117"/>
    </row>
    <row r="258" spans="1:11" ht="15" thickBot="1">
      <c r="A258" s="486" t="s">
        <v>336</v>
      </c>
      <c r="B258" s="486"/>
      <c r="I258" s="114" t="s">
        <v>74</v>
      </c>
      <c r="K258" s="121">
        <v>8</v>
      </c>
    </row>
    <row r="259" spans="1:11">
      <c r="A259" s="482" t="s">
        <v>133</v>
      </c>
      <c r="B259" s="483"/>
      <c r="C259" s="483"/>
      <c r="D259" s="483"/>
      <c r="E259" s="483"/>
      <c r="F259" s="484"/>
      <c r="G259" s="485" t="s">
        <v>141</v>
      </c>
      <c r="H259" s="483"/>
      <c r="I259" s="485" t="s">
        <v>141</v>
      </c>
      <c r="J259" s="483"/>
      <c r="K259" s="483"/>
    </row>
    <row r="260" spans="1:11">
      <c r="A260" s="141" t="str">
        <f>IF('TRI-2C'!$G$10="","",'TRI-2C'!$G$10)</f>
        <v>IDENTIDAD Y AUTONOMÍA</v>
      </c>
      <c r="B260" s="142"/>
      <c r="C260" s="142"/>
      <c r="D260" s="143"/>
      <c r="E260" s="144"/>
      <c r="F260" s="145"/>
      <c r="G260" s="146" t="str">
        <f>IF(A260="","",VLOOKUP(K258,'TRI-2C'!$B$18:$FH$61,24,FALSE))</f>
        <v>A+</v>
      </c>
      <c r="H260" s="144"/>
      <c r="I260" s="187" t="str">
        <f>IF(G260="","",G260)</f>
        <v>A+</v>
      </c>
      <c r="J260" s="166"/>
      <c r="K260" s="145"/>
    </row>
    <row r="261" spans="1:11">
      <c r="A261" s="147" t="str">
        <f>IF('TRI-2C'!$Z$10="","",'TRI-2C'!$Z$10)</f>
        <v>CONVIVENCIA</v>
      </c>
      <c r="B261" s="139"/>
      <c r="C261" s="139"/>
      <c r="F261" s="123"/>
      <c r="G261" s="124" t="str">
        <f>IF(A261="","",VLOOKUP(K258,'TRI-2C'!$B$18:$FH$61,40,FALSE))</f>
        <v>A+</v>
      </c>
      <c r="I261" s="170" t="str">
        <f t="shared" ref="I261:I275" si="7">IF(G261="","",G261)</f>
        <v>A+</v>
      </c>
      <c r="J261" s="167"/>
      <c r="K261" s="128"/>
    </row>
    <row r="262" spans="1:11">
      <c r="A262" s="148" t="str">
        <f>IF('TRI-2C'!$AP$10="","",'TRI-2C'!$AP$10)</f>
        <v>RELACIONES CON EL MEDIO NATURAL Y CULTURAL</v>
      </c>
      <c r="B262" s="149"/>
      <c r="C262" s="149"/>
      <c r="D262" s="150"/>
      <c r="E262" s="150"/>
      <c r="F262" s="126"/>
      <c r="G262" s="122" t="str">
        <f>IF(A262="","",VLOOKUP(K258,'TRI-2C'!$B$18:$FH$61,61,FALSE))</f>
        <v>A+</v>
      </c>
      <c r="H262" s="150"/>
      <c r="I262" s="171" t="str">
        <f t="shared" si="7"/>
        <v>A+</v>
      </c>
      <c r="J262" s="168"/>
      <c r="K262" s="126"/>
    </row>
    <row r="263" spans="1:11">
      <c r="A263" s="147" t="str">
        <f>IF('TRI-2C'!$BK$10="","",'TRI-2C'!$BK$10)</f>
        <v>RELACIONES LOGICAS MATEMATICAS</v>
      </c>
      <c r="B263" s="139"/>
      <c r="C263" s="139"/>
      <c r="F263" s="128"/>
      <c r="G263" s="124" t="str">
        <f>IF(A263="","",VLOOKUP(K258,'TRI-2C'!$B$18:$FH$61,84,FALSE))</f>
        <v>A+</v>
      </c>
      <c r="I263" s="170" t="str">
        <f t="shared" si="7"/>
        <v>A+</v>
      </c>
      <c r="J263" s="167"/>
      <c r="K263" s="128"/>
    </row>
    <row r="264" spans="1:11">
      <c r="A264" s="148" t="str">
        <f>IF('TRI-2C'!$CH$10="","",'TRI-2C'!$CH$10)</f>
        <v>COMPRENSIÓN Y EXPRESION DEL LENGUAJE</v>
      </c>
      <c r="B264" s="149"/>
      <c r="C264" s="149"/>
      <c r="D264" s="150"/>
      <c r="E264" s="150"/>
      <c r="F264" s="126"/>
      <c r="G264" s="122" t="str">
        <f>IF(A264="","",VLOOKUP(K258,'TRI-2C'!$B$18:$FH$61,106,FALSE))</f>
        <v>A+</v>
      </c>
      <c r="H264" s="150"/>
      <c r="I264" s="171" t="str">
        <f t="shared" si="7"/>
        <v>A+</v>
      </c>
      <c r="J264" s="168"/>
      <c r="K264" s="126"/>
    </row>
    <row r="265" spans="1:11">
      <c r="A265" s="147" t="str">
        <f>IF('TRI-2C'!$DD$10="","",'TRI-2C'!$DD$10)</f>
        <v>EXPRESIÓN ARTISTICA</v>
      </c>
      <c r="B265" s="139"/>
      <c r="C265" s="139"/>
      <c r="F265" s="128"/>
      <c r="G265" s="124" t="str">
        <f>IF(A265="","",VLOOKUP(K258,'TRI-2C'!$B$18:$FH$61,118,FALSE))</f>
        <v>A+</v>
      </c>
      <c r="I265" s="170" t="str">
        <f t="shared" si="7"/>
        <v>A+</v>
      </c>
      <c r="J265" s="167"/>
      <c r="K265" s="128"/>
    </row>
    <row r="266" spans="1:11">
      <c r="A266" s="148" t="str">
        <f>IF('TRI-2C'!$DP$10="","",'TRI-2C'!$DP$10)</f>
        <v>EXPRESION CORPORAL Y MOTRICIDAD</v>
      </c>
      <c r="B266" s="149"/>
      <c r="C266" s="149"/>
      <c r="D266" s="150"/>
      <c r="E266" s="150"/>
      <c r="F266" s="126"/>
      <c r="G266" s="122" t="str">
        <f>IF(A266="","",VLOOKUP(K258,'TRI-2C'!$B$18:$FH$61,147,FALSE))</f>
        <v>A+</v>
      </c>
      <c r="H266" s="150"/>
      <c r="I266" s="171" t="str">
        <f t="shared" si="7"/>
        <v>A+</v>
      </c>
      <c r="J266" s="168"/>
      <c r="K266" s="126"/>
    </row>
    <row r="267" spans="1:11">
      <c r="A267" s="147" t="str">
        <f>IF('TRI-2C'!$CK$10="","",'TRI-2C'!$CK$10)</f>
        <v/>
      </c>
      <c r="B267" s="139"/>
      <c r="C267" s="139"/>
      <c r="F267" s="123"/>
      <c r="G267" s="124" t="str">
        <f>IF(A267="","",VLOOKUP(K258,'TRI-2C'!$B$18:$FH$61,90,FALSE))</f>
        <v/>
      </c>
      <c r="I267" s="170" t="str">
        <f t="shared" si="7"/>
        <v/>
      </c>
      <c r="J267" s="167"/>
      <c r="K267" s="128"/>
    </row>
    <row r="268" spans="1:11">
      <c r="A268" s="148" t="str">
        <f>IF('TRI-2C'!$CN$10="","",'TRI-2C'!$CN$10)</f>
        <v/>
      </c>
      <c r="B268" s="149"/>
      <c r="C268" s="149"/>
      <c r="D268" s="150"/>
      <c r="E268" s="150"/>
      <c r="F268" s="126"/>
      <c r="G268" s="122" t="str">
        <f>IF(A268="","",VLOOKUP(K258,'TRI-2C'!$B$18:$FH$61,92,FALSE))</f>
        <v/>
      </c>
      <c r="H268" s="150"/>
      <c r="I268" s="171" t="str">
        <f t="shared" si="7"/>
        <v/>
      </c>
      <c r="J268" s="168"/>
      <c r="K268" s="126"/>
    </row>
    <row r="269" spans="1:11">
      <c r="A269" s="147" t="str">
        <f>IF('TRI-2C'!$CP$10="","",'TRI-2C'!$CP$10)</f>
        <v/>
      </c>
      <c r="B269" s="139"/>
      <c r="C269" s="139"/>
      <c r="F269" s="128"/>
      <c r="G269" s="124" t="str">
        <f>IF(A269="","",VLOOKUP(K258,'TRI-2C'!$B$18:$FH$61,98,FALSE))</f>
        <v/>
      </c>
      <c r="I269" s="170" t="str">
        <f t="shared" si="7"/>
        <v/>
      </c>
      <c r="J269" s="167"/>
      <c r="K269" s="128"/>
    </row>
    <row r="270" spans="1:11">
      <c r="A270" s="148" t="str">
        <f>IF('TRI-2C'!$CV$10="","",'TRI-2C'!$CV$10)</f>
        <v/>
      </c>
      <c r="B270" s="149"/>
      <c r="C270" s="149"/>
      <c r="D270" s="150"/>
      <c r="E270" s="150"/>
      <c r="F270" s="126"/>
      <c r="G270" s="122" t="str">
        <f>IF(A270="","",VLOOKUP(K258,'TRI-2C'!$B$18:$FH$61,100,FALSE))</f>
        <v/>
      </c>
      <c r="H270" s="150"/>
      <c r="I270" s="171" t="str">
        <f t="shared" si="7"/>
        <v/>
      </c>
      <c r="J270" s="168"/>
      <c r="K270" s="126"/>
    </row>
    <row r="271" spans="1:11">
      <c r="A271" s="147" t="str">
        <f>IF('TRI-2C'!$CX$10="","",'TRI-2C'!$CX$10)</f>
        <v/>
      </c>
      <c r="B271" s="139"/>
      <c r="C271" s="139"/>
      <c r="F271" s="128"/>
      <c r="G271" s="124" t="str">
        <f>IF(A271="","",VLOOKUP(K258,'TRI-2C'!$B$18:$FH$61,103,FALSE))</f>
        <v/>
      </c>
      <c r="I271" s="170" t="str">
        <f t="shared" si="7"/>
        <v/>
      </c>
      <c r="J271" s="167"/>
      <c r="K271" s="128"/>
    </row>
    <row r="272" spans="1:11">
      <c r="A272" s="148" t="str">
        <f>IF('TRI-2C'!$DB$10="","",'TRI-2C'!$DB$10)</f>
        <v/>
      </c>
      <c r="B272" s="149"/>
      <c r="C272" s="149"/>
      <c r="D272" s="150"/>
      <c r="E272" s="150"/>
      <c r="F272" s="126"/>
      <c r="G272" s="122" t="str">
        <f>IF(A272="","",VLOOKUP(K258,'TRI-2C'!$B$18:$FH$61,108,FALSE))</f>
        <v/>
      </c>
      <c r="H272" s="150"/>
      <c r="I272" s="171" t="str">
        <f t="shared" si="7"/>
        <v/>
      </c>
      <c r="J272" s="168"/>
      <c r="K272" s="126"/>
    </row>
    <row r="273" spans="1:11">
      <c r="A273" s="147" t="str">
        <f>IF('TRI-2C'!$DF$10="","",'TRI-2C'!$DF$10)</f>
        <v/>
      </c>
      <c r="B273" s="139"/>
      <c r="C273" s="139"/>
      <c r="F273" s="128"/>
      <c r="G273" s="124" t="str">
        <f>IF(A273="","",VLOOKUP(K258,'TRI-2C'!$B$18:$FH$61,111,FALSE))</f>
        <v/>
      </c>
      <c r="I273" s="170" t="str">
        <f t="shared" si="7"/>
        <v/>
      </c>
      <c r="J273" s="167"/>
      <c r="K273" s="128"/>
    </row>
    <row r="274" spans="1:11">
      <c r="A274" s="148" t="str">
        <f>IF('TRI-2C'!$DI$10="","",'TRI-2C'!$DI$10)</f>
        <v/>
      </c>
      <c r="B274" s="149"/>
      <c r="C274" s="149"/>
      <c r="D274" s="150"/>
      <c r="E274" s="150"/>
      <c r="F274" s="126"/>
      <c r="G274" s="122" t="str">
        <f>IF(A274="","",VLOOKUP(K258,'TRI-2C'!$B$18:$FH$61,114,FALSE))</f>
        <v/>
      </c>
      <c r="H274" s="150"/>
      <c r="I274" s="171" t="str">
        <f t="shared" si="7"/>
        <v/>
      </c>
      <c r="J274" s="168"/>
      <c r="K274" s="126"/>
    </row>
    <row r="275" spans="1:11">
      <c r="A275" s="151"/>
      <c r="B275" s="129"/>
      <c r="C275" s="129"/>
      <c r="D275" s="130"/>
      <c r="E275" s="130"/>
      <c r="F275" s="131"/>
      <c r="G275" s="132"/>
      <c r="H275" s="130"/>
      <c r="I275" s="172" t="str">
        <f t="shared" si="7"/>
        <v/>
      </c>
      <c r="J275" s="169"/>
      <c r="K275" s="131"/>
    </row>
    <row r="276" spans="1:11">
      <c r="A276" s="134"/>
      <c r="B276" s="134"/>
      <c r="C276" s="134"/>
      <c r="D276" s="134"/>
      <c r="E276" s="134"/>
      <c r="F276" s="140"/>
      <c r="G276" s="191"/>
      <c r="H276" s="191"/>
      <c r="I276" s="190"/>
      <c r="J276" s="190"/>
      <c r="K276" s="190"/>
    </row>
    <row r="277" spans="1:11">
      <c r="A277" s="487" t="s">
        <v>156</v>
      </c>
      <c r="B277" s="488"/>
      <c r="C277" s="135" t="s">
        <v>157</v>
      </c>
      <c r="F277" s="189"/>
      <c r="G277" s="189"/>
      <c r="H277" s="189"/>
      <c r="I277" s="189"/>
      <c r="J277" s="189"/>
      <c r="K277" s="189"/>
    </row>
    <row r="278" spans="1:11">
      <c r="A278" s="489" t="s">
        <v>158</v>
      </c>
      <c r="B278" s="490"/>
      <c r="C278" s="136" t="str">
        <f>VLOOKUP(K258,'TRI-2C'!$B$18:$FH$61,160,FALSE)</f>
        <v>B+</v>
      </c>
      <c r="E278" s="189"/>
      <c r="F278" s="189"/>
      <c r="G278" s="189"/>
      <c r="H278" s="189"/>
      <c r="I278" s="189"/>
      <c r="J278" s="189"/>
      <c r="K278" s="189"/>
    </row>
    <row r="279" spans="1:11">
      <c r="A279" s="491" t="s">
        <v>159</v>
      </c>
      <c r="B279" s="492"/>
      <c r="C279" s="493"/>
      <c r="E279" s="189"/>
      <c r="F279" s="189"/>
      <c r="G279" s="189"/>
      <c r="H279" s="189"/>
      <c r="I279" s="189"/>
      <c r="J279" s="189"/>
      <c r="K279" s="189"/>
    </row>
    <row r="280" spans="1:11">
      <c r="A280" s="137" t="s">
        <v>160</v>
      </c>
      <c r="B280" s="138"/>
      <c r="C280" s="188" t="str">
        <f>VLOOKUP(K258,'TRI-2C'!$B$18:$FH$61,161,FALSE)</f>
        <v/>
      </c>
      <c r="E280" s="189"/>
    </row>
    <row r="281" spans="1:11">
      <c r="A281" s="137" t="s">
        <v>161</v>
      </c>
      <c r="B281" s="138"/>
      <c r="C281" s="188" t="str">
        <f>VLOOKUP(K258,'TRI-2C'!$B$18:$FH$61,162,FALSE)</f>
        <v/>
      </c>
      <c r="E281" s="189"/>
      <c r="F281" s="189"/>
      <c r="G281" s="189"/>
      <c r="H281" s="189"/>
      <c r="I281" s="189"/>
      <c r="J281" s="189"/>
      <c r="K281" s="189"/>
    </row>
    <row r="282" spans="1:11">
      <c r="A282" s="480" t="s">
        <v>163</v>
      </c>
      <c r="B282" s="481"/>
      <c r="C282" s="188" t="str">
        <f>VLOOKUP(K258,'TRI-2C'!$B$18:$FH$61,163,FALSE)</f>
        <v/>
      </c>
      <c r="F282" s="114" t="s">
        <v>162</v>
      </c>
      <c r="G282" s="494">
        <f ca="1">NOW()</f>
        <v>45994.739222569442</v>
      </c>
      <c r="H282" s="494"/>
      <c r="I282" s="494"/>
      <c r="J282" s="494"/>
      <c r="K282" s="494"/>
    </row>
    <row r="286" spans="1:11">
      <c r="G286" s="112"/>
    </row>
    <row r="288" spans="1:11">
      <c r="C288" s="111" t="s">
        <v>164</v>
      </c>
      <c r="F288" s="495" t="s">
        <v>165</v>
      </c>
      <c r="G288" s="495"/>
      <c r="H288" s="495"/>
      <c r="I288" s="495"/>
    </row>
    <row r="291" spans="1:11">
      <c r="A291" s="111" t="s">
        <v>153</v>
      </c>
      <c r="C291" t="str">
        <f>IF(VLOOKUP(K294,NOTAS!$D$14:$P$60,2,FALSE)="","",VLOOKUP(K294,NOTAS!$D$14:$P$60,2,FALSE))</f>
        <v>CUEVA VILLEGAS VALENTINA STEFANIA</v>
      </c>
    </row>
    <row r="292" spans="1:11">
      <c r="A292" s="111" t="s">
        <v>154</v>
      </c>
      <c r="C292" t="str">
        <f>NOTAS!$B$14&amp; " "&amp;NOTAS!$B$15</f>
        <v>INICIAL II A</v>
      </c>
      <c r="F292" s="111"/>
      <c r="G292" s="116"/>
      <c r="H292" s="117"/>
      <c r="I292" s="118"/>
      <c r="J292" s="118"/>
      <c r="K292" s="117"/>
    </row>
    <row r="293" spans="1:11">
      <c r="A293" s="111" t="s">
        <v>6</v>
      </c>
      <c r="C293" t="str">
        <f>NOTAS!$B$18</f>
        <v>2025-2026 MATUTINA</v>
      </c>
      <c r="H293" s="117"/>
      <c r="I293" s="118"/>
      <c r="J293" s="118"/>
      <c r="K293" s="117"/>
    </row>
    <row r="294" spans="1:11" ht="15" thickBot="1">
      <c r="A294" s="486" t="s">
        <v>336</v>
      </c>
      <c r="B294" s="486"/>
      <c r="I294" s="114" t="s">
        <v>74</v>
      </c>
      <c r="K294" s="121">
        <v>9</v>
      </c>
    </row>
    <row r="295" spans="1:11">
      <c r="A295" s="482" t="s">
        <v>133</v>
      </c>
      <c r="B295" s="483"/>
      <c r="C295" s="483"/>
      <c r="D295" s="483"/>
      <c r="E295" s="483"/>
      <c r="F295" s="484"/>
      <c r="G295" s="485" t="s">
        <v>141</v>
      </c>
      <c r="H295" s="483"/>
      <c r="I295" s="485" t="s">
        <v>141</v>
      </c>
      <c r="J295" s="483"/>
      <c r="K295" s="483"/>
    </row>
    <row r="296" spans="1:11">
      <c r="A296" s="141" t="str">
        <f>IF('TRI-2C'!$G$10="","",'TRI-2C'!$G$10)</f>
        <v>IDENTIDAD Y AUTONOMÍA</v>
      </c>
      <c r="B296" s="142"/>
      <c r="C296" s="142"/>
      <c r="D296" s="143"/>
      <c r="E296" s="144"/>
      <c r="F296" s="145"/>
      <c r="G296" s="146" t="str">
        <f>IF(A296="","",VLOOKUP(K294,'TRI-2C'!$B$18:$FH$61,24,FALSE))</f>
        <v>A+</v>
      </c>
      <c r="H296" s="144"/>
      <c r="I296" s="187" t="str">
        <f>IF(G296="","",G296)</f>
        <v>A+</v>
      </c>
      <c r="J296" s="166"/>
      <c r="K296" s="145"/>
    </row>
    <row r="297" spans="1:11">
      <c r="A297" s="147" t="str">
        <f>IF('TRI-2C'!$Z$10="","",'TRI-2C'!$Z$10)</f>
        <v>CONVIVENCIA</v>
      </c>
      <c r="B297" s="139"/>
      <c r="C297" s="139"/>
      <c r="F297" s="123"/>
      <c r="G297" s="124" t="str">
        <f>IF(A297="","",VLOOKUP(K294,'TRI-2C'!$B$18:$FH$61,40,FALSE))</f>
        <v>A+</v>
      </c>
      <c r="I297" s="170" t="str">
        <f t="shared" ref="I297:I311" si="8">IF(G297="","",G297)</f>
        <v>A+</v>
      </c>
      <c r="J297" s="167"/>
      <c r="K297" s="128"/>
    </row>
    <row r="298" spans="1:11">
      <c r="A298" s="148" t="str">
        <f>IF('TRI-2C'!$AP$10="","",'TRI-2C'!$AP$10)</f>
        <v>RELACIONES CON EL MEDIO NATURAL Y CULTURAL</v>
      </c>
      <c r="B298" s="149"/>
      <c r="C298" s="149"/>
      <c r="D298" s="150"/>
      <c r="E298" s="150"/>
      <c r="F298" s="126"/>
      <c r="G298" s="122" t="str">
        <f>IF(A298="","",VLOOKUP(K294,'TRI-2C'!$B$18:$FH$61,61,FALSE))</f>
        <v>A+</v>
      </c>
      <c r="H298" s="150"/>
      <c r="I298" s="171" t="str">
        <f t="shared" si="8"/>
        <v>A+</v>
      </c>
      <c r="J298" s="168"/>
      <c r="K298" s="126"/>
    </row>
    <row r="299" spans="1:11">
      <c r="A299" s="147" t="str">
        <f>IF('TRI-2C'!$BK$10="","",'TRI-2C'!$BK$10)</f>
        <v>RELACIONES LOGICAS MATEMATICAS</v>
      </c>
      <c r="B299" s="139"/>
      <c r="C299" s="139"/>
      <c r="F299" s="128"/>
      <c r="G299" s="124" t="str">
        <f>IF(A299="","",VLOOKUP(K294,'TRI-2C'!$B$18:$FH$61,84,FALSE))</f>
        <v>A+</v>
      </c>
      <c r="I299" s="170" t="str">
        <f t="shared" si="8"/>
        <v>A+</v>
      </c>
      <c r="J299" s="167"/>
      <c r="K299" s="128"/>
    </row>
    <row r="300" spans="1:11">
      <c r="A300" s="148" t="str">
        <f>IF('TRI-2C'!$CH$10="","",'TRI-2C'!$CH$10)</f>
        <v>COMPRENSIÓN Y EXPRESION DEL LENGUAJE</v>
      </c>
      <c r="B300" s="149"/>
      <c r="C300" s="149"/>
      <c r="D300" s="150"/>
      <c r="E300" s="150"/>
      <c r="F300" s="126"/>
      <c r="G300" s="122" t="str">
        <f>IF(A300="","",VLOOKUP(K294,'TRI-2C'!$B$18:$FH$61,106,FALSE))</f>
        <v>A+</v>
      </c>
      <c r="H300" s="150"/>
      <c r="I300" s="171" t="str">
        <f t="shared" si="8"/>
        <v>A+</v>
      </c>
      <c r="J300" s="168"/>
      <c r="K300" s="126"/>
    </row>
    <row r="301" spans="1:11">
      <c r="A301" s="147" t="str">
        <f>IF('TRI-2C'!$DD$10="","",'TRI-2C'!$DD$10)</f>
        <v>EXPRESIÓN ARTISTICA</v>
      </c>
      <c r="B301" s="139"/>
      <c r="C301" s="139"/>
      <c r="F301" s="128"/>
      <c r="G301" s="124" t="str">
        <f>IF(A301="","",VLOOKUP(K294,'TRI-2C'!$B$18:$FH$61,118,FALSE))</f>
        <v>A+</v>
      </c>
      <c r="I301" s="170" t="str">
        <f t="shared" si="8"/>
        <v>A+</v>
      </c>
      <c r="J301" s="167"/>
      <c r="K301" s="128"/>
    </row>
    <row r="302" spans="1:11">
      <c r="A302" s="148" t="str">
        <f>IF('TRI-2C'!$DP$10="","",'TRI-2C'!$DP$10)</f>
        <v>EXPRESION CORPORAL Y MOTRICIDAD</v>
      </c>
      <c r="B302" s="149"/>
      <c r="C302" s="149"/>
      <c r="D302" s="150"/>
      <c r="E302" s="150"/>
      <c r="F302" s="126"/>
      <c r="G302" s="122" t="str">
        <f>IF(A302="","",VLOOKUP(K294,'TRI-2C'!$B$18:$FH$61,147,FALSE))</f>
        <v>A+</v>
      </c>
      <c r="H302" s="150"/>
      <c r="I302" s="171" t="str">
        <f t="shared" si="8"/>
        <v>A+</v>
      </c>
      <c r="J302" s="168"/>
      <c r="K302" s="126"/>
    </row>
    <row r="303" spans="1:11">
      <c r="A303" s="147" t="str">
        <f>IF('TRI-2C'!$CK$10="","",'TRI-2C'!$CK$10)</f>
        <v/>
      </c>
      <c r="B303" s="139"/>
      <c r="C303" s="139"/>
      <c r="F303" s="123"/>
      <c r="G303" s="124" t="str">
        <f>IF(A303="","",VLOOKUP(K294,'TRI-2C'!$B$18:$FH$61,90,FALSE))</f>
        <v/>
      </c>
      <c r="I303" s="170" t="str">
        <f t="shared" si="8"/>
        <v/>
      </c>
      <c r="J303" s="167"/>
      <c r="K303" s="128"/>
    </row>
    <row r="304" spans="1:11">
      <c r="A304" s="148" t="str">
        <f>IF('TRI-2C'!$CN$10="","",'TRI-2C'!$CN$10)</f>
        <v/>
      </c>
      <c r="B304" s="149"/>
      <c r="C304" s="149"/>
      <c r="D304" s="150"/>
      <c r="E304" s="150"/>
      <c r="F304" s="126"/>
      <c r="G304" s="122" t="str">
        <f>IF(A304="","",VLOOKUP(K294,'TRI-2C'!$B$18:$FH$61,92,FALSE))</f>
        <v/>
      </c>
      <c r="H304" s="150"/>
      <c r="I304" s="171" t="str">
        <f t="shared" si="8"/>
        <v/>
      </c>
      <c r="J304" s="168"/>
      <c r="K304" s="126"/>
    </row>
    <row r="305" spans="1:11">
      <c r="A305" s="147" t="str">
        <f>IF('TRI-2C'!$CP$10="","",'TRI-2C'!$CP$10)</f>
        <v/>
      </c>
      <c r="B305" s="139"/>
      <c r="C305" s="139"/>
      <c r="F305" s="128"/>
      <c r="G305" s="124" t="str">
        <f>IF(A305="","",VLOOKUP(K294,'TRI-2C'!$B$18:$FH$61,98,FALSE))</f>
        <v/>
      </c>
      <c r="I305" s="170" t="str">
        <f t="shared" si="8"/>
        <v/>
      </c>
      <c r="J305" s="167"/>
      <c r="K305" s="128"/>
    </row>
    <row r="306" spans="1:11">
      <c r="A306" s="148" t="str">
        <f>IF('TRI-2C'!$CV$10="","",'TRI-2C'!$CV$10)</f>
        <v/>
      </c>
      <c r="B306" s="149"/>
      <c r="C306" s="149"/>
      <c r="D306" s="150"/>
      <c r="E306" s="150"/>
      <c r="F306" s="126"/>
      <c r="G306" s="122" t="str">
        <f>IF(A306="","",VLOOKUP(K294,'TRI-2C'!$B$18:$FH$61,100,FALSE))</f>
        <v/>
      </c>
      <c r="H306" s="150"/>
      <c r="I306" s="171" t="str">
        <f t="shared" si="8"/>
        <v/>
      </c>
      <c r="J306" s="168"/>
      <c r="K306" s="126"/>
    </row>
    <row r="307" spans="1:11">
      <c r="A307" s="147" t="str">
        <f>IF('TRI-2C'!$CX$10="","",'TRI-2C'!$CX$10)</f>
        <v/>
      </c>
      <c r="B307" s="139"/>
      <c r="C307" s="139"/>
      <c r="F307" s="128"/>
      <c r="G307" s="124" t="str">
        <f>IF(A307="","",VLOOKUP(K294,'TRI-2C'!$B$18:$FH$61,103,FALSE))</f>
        <v/>
      </c>
      <c r="I307" s="170" t="str">
        <f t="shared" si="8"/>
        <v/>
      </c>
      <c r="J307" s="167"/>
      <c r="K307" s="128"/>
    </row>
    <row r="308" spans="1:11">
      <c r="A308" s="148" t="str">
        <f>IF('TRI-2C'!$DB$10="","",'TRI-2C'!$DB$10)</f>
        <v/>
      </c>
      <c r="B308" s="149"/>
      <c r="C308" s="149"/>
      <c r="D308" s="150"/>
      <c r="E308" s="150"/>
      <c r="F308" s="126"/>
      <c r="G308" s="122" t="str">
        <f>IF(A308="","",VLOOKUP(K294,'TRI-2C'!$B$18:$FH$61,108,FALSE))</f>
        <v/>
      </c>
      <c r="H308" s="150"/>
      <c r="I308" s="171" t="str">
        <f t="shared" si="8"/>
        <v/>
      </c>
      <c r="J308" s="168"/>
      <c r="K308" s="126"/>
    </row>
    <row r="309" spans="1:11">
      <c r="A309" s="147" t="str">
        <f>IF('TRI-2C'!$DF$10="","",'TRI-2C'!$DF$10)</f>
        <v/>
      </c>
      <c r="B309" s="139"/>
      <c r="C309" s="139"/>
      <c r="F309" s="128"/>
      <c r="G309" s="124" t="str">
        <f>IF(A309="","",VLOOKUP(K294,'TRI-2C'!$B$18:$FH$61,111,FALSE))</f>
        <v/>
      </c>
      <c r="I309" s="170" t="str">
        <f t="shared" si="8"/>
        <v/>
      </c>
      <c r="J309" s="167"/>
      <c r="K309" s="128"/>
    </row>
    <row r="310" spans="1:11">
      <c r="A310" s="148" t="str">
        <f>IF('TRI-2C'!$DI$10="","",'TRI-2C'!$DI$10)</f>
        <v/>
      </c>
      <c r="B310" s="149"/>
      <c r="C310" s="149"/>
      <c r="D310" s="150"/>
      <c r="E310" s="150"/>
      <c r="F310" s="126"/>
      <c r="G310" s="122" t="str">
        <f>IF(A310="","",VLOOKUP(K294,'TRI-2C'!$B$18:$FH$61,114,FALSE))</f>
        <v/>
      </c>
      <c r="H310" s="150"/>
      <c r="I310" s="171" t="str">
        <f t="shared" si="8"/>
        <v/>
      </c>
      <c r="J310" s="168"/>
      <c r="K310" s="126"/>
    </row>
    <row r="311" spans="1:11">
      <c r="A311" s="151"/>
      <c r="B311" s="129"/>
      <c r="C311" s="129"/>
      <c r="D311" s="130"/>
      <c r="E311" s="130"/>
      <c r="F311" s="131"/>
      <c r="G311" s="132"/>
      <c r="H311" s="130"/>
      <c r="I311" s="172" t="str">
        <f t="shared" si="8"/>
        <v/>
      </c>
      <c r="J311" s="169"/>
      <c r="K311" s="131"/>
    </row>
    <row r="312" spans="1:11">
      <c r="A312" s="134"/>
      <c r="B312" s="134"/>
      <c r="C312" s="134"/>
      <c r="D312" s="134"/>
      <c r="E312" s="134"/>
      <c r="F312" s="140"/>
      <c r="G312" s="191"/>
      <c r="H312" s="191"/>
      <c r="I312" s="190"/>
      <c r="J312" s="190"/>
      <c r="K312" s="190"/>
    </row>
    <row r="313" spans="1:11">
      <c r="A313" s="487" t="s">
        <v>156</v>
      </c>
      <c r="B313" s="488"/>
      <c r="C313" s="135" t="s">
        <v>157</v>
      </c>
      <c r="F313" s="189"/>
      <c r="G313" s="189"/>
      <c r="H313" s="189"/>
      <c r="I313" s="189"/>
      <c r="J313" s="189"/>
      <c r="K313" s="189"/>
    </row>
    <row r="314" spans="1:11">
      <c r="A314" s="489" t="s">
        <v>158</v>
      </c>
      <c r="B314" s="490"/>
      <c r="C314" s="136" t="str">
        <f>VLOOKUP(K294,'TRI-2C'!$B$18:$FH$61,160,FALSE)</f>
        <v>A+</v>
      </c>
      <c r="E314" s="189"/>
      <c r="F314" s="189"/>
      <c r="G314" s="189"/>
      <c r="H314" s="189"/>
      <c r="I314" s="189"/>
      <c r="J314" s="189"/>
      <c r="K314" s="189"/>
    </row>
    <row r="315" spans="1:11">
      <c r="A315" s="491" t="s">
        <v>159</v>
      </c>
      <c r="B315" s="492"/>
      <c r="C315" s="493"/>
      <c r="E315" s="189"/>
      <c r="F315" s="189"/>
      <c r="G315" s="189"/>
      <c r="H315" s="189"/>
      <c r="I315" s="189"/>
      <c r="J315" s="189"/>
      <c r="K315" s="189"/>
    </row>
    <row r="316" spans="1:11">
      <c r="A316" s="137" t="s">
        <v>160</v>
      </c>
      <c r="B316" s="138"/>
      <c r="C316" s="188" t="str">
        <f>VLOOKUP(K294,'TRI-2C'!$B$18:$FH$61,161,FALSE)</f>
        <v/>
      </c>
      <c r="E316" s="189"/>
    </row>
    <row r="317" spans="1:11">
      <c r="A317" s="137" t="s">
        <v>161</v>
      </c>
      <c r="B317" s="138"/>
      <c r="C317" s="188" t="str">
        <f>VLOOKUP(K294,'TRI-2C'!$B$18:$FH$61,162,FALSE)</f>
        <v/>
      </c>
      <c r="E317" s="189"/>
      <c r="F317" s="189"/>
      <c r="G317" s="189"/>
      <c r="H317" s="189"/>
      <c r="I317" s="189"/>
      <c r="J317" s="189"/>
      <c r="K317" s="189"/>
    </row>
    <row r="318" spans="1:11">
      <c r="A318" s="480" t="s">
        <v>163</v>
      </c>
      <c r="B318" s="481"/>
      <c r="C318" s="188" t="str">
        <f>VLOOKUP(K294,'TRI-2C'!$B$18:$FH$61,163,FALSE)</f>
        <v/>
      </c>
      <c r="F318" s="114" t="s">
        <v>162</v>
      </c>
      <c r="G318" s="494">
        <f ca="1">NOW()</f>
        <v>45994.739222569442</v>
      </c>
      <c r="H318" s="494"/>
      <c r="I318" s="494"/>
      <c r="J318" s="494"/>
      <c r="K318" s="494"/>
    </row>
    <row r="322" spans="1:11">
      <c r="G322" s="112"/>
    </row>
    <row r="324" spans="1:11">
      <c r="C324" s="111" t="s">
        <v>164</v>
      </c>
      <c r="F324" s="495" t="s">
        <v>165</v>
      </c>
      <c r="G324" s="495"/>
      <c r="H324" s="495"/>
      <c r="I324" s="495"/>
    </row>
    <row r="327" spans="1:11">
      <c r="A327" s="111" t="s">
        <v>153</v>
      </c>
      <c r="C327" t="str">
        <f>IF(VLOOKUP(K330,NOTAS!$D$14:$P$60,2,FALSE)="","",VLOOKUP(K330,NOTAS!$D$14:$P$60,2,FALSE))</f>
        <v>DE LA CRUZ VALLEJO JOEL ALEXANDER</v>
      </c>
    </row>
    <row r="328" spans="1:11">
      <c r="A328" s="111" t="s">
        <v>154</v>
      </c>
      <c r="C328" t="str">
        <f>NOTAS!$B$14&amp; " "&amp;NOTAS!$B$15</f>
        <v>INICIAL II A</v>
      </c>
      <c r="F328" s="111"/>
      <c r="G328" s="116"/>
      <c r="H328" s="117"/>
      <c r="I328" s="118"/>
      <c r="J328" s="118"/>
      <c r="K328" s="117"/>
    </row>
    <row r="329" spans="1:11">
      <c r="A329" s="111" t="s">
        <v>6</v>
      </c>
      <c r="C329" t="str">
        <f>NOTAS!$B$18</f>
        <v>2025-2026 MATUTINA</v>
      </c>
      <c r="H329" s="117"/>
      <c r="I329" s="118"/>
      <c r="J329" s="118"/>
      <c r="K329" s="117"/>
    </row>
    <row r="330" spans="1:11" ht="15" thickBot="1">
      <c r="A330" s="486" t="s">
        <v>336</v>
      </c>
      <c r="B330" s="486"/>
      <c r="I330" s="114" t="s">
        <v>74</v>
      </c>
      <c r="K330" s="121">
        <v>10</v>
      </c>
    </row>
    <row r="331" spans="1:11">
      <c r="A331" s="482" t="s">
        <v>133</v>
      </c>
      <c r="B331" s="483"/>
      <c r="C331" s="483"/>
      <c r="D331" s="483"/>
      <c r="E331" s="483"/>
      <c r="F331" s="484"/>
      <c r="G331" s="485" t="s">
        <v>141</v>
      </c>
      <c r="H331" s="483"/>
      <c r="I331" s="485" t="s">
        <v>141</v>
      </c>
      <c r="J331" s="483"/>
      <c r="K331" s="483"/>
    </row>
    <row r="332" spans="1:11">
      <c r="A332" s="141" t="str">
        <f>IF('TRI-2C'!$G$10="","",'TRI-2C'!$G$10)</f>
        <v>IDENTIDAD Y AUTONOMÍA</v>
      </c>
      <c r="B332" s="142"/>
      <c r="C332" s="142"/>
      <c r="D332" s="143"/>
      <c r="E332" s="144"/>
      <c r="F332" s="145"/>
      <c r="G332" s="146" t="str">
        <f>IF(A332="","",VLOOKUP(K330,'TRI-2C'!$B$18:$FH$61,24,FALSE))</f>
        <v>A+</v>
      </c>
      <c r="H332" s="144"/>
      <c r="I332" s="187" t="str">
        <f>IF(G332="","",G332)</f>
        <v>A+</v>
      </c>
      <c r="J332" s="166"/>
      <c r="K332" s="145"/>
    </row>
    <row r="333" spans="1:11">
      <c r="A333" s="147" t="str">
        <f>IF('TRI-2C'!$Z$10="","",'TRI-2C'!$Z$10)</f>
        <v>CONVIVENCIA</v>
      </c>
      <c r="B333" s="139"/>
      <c r="C333" s="139"/>
      <c r="F333" s="123"/>
      <c r="G333" s="124" t="str">
        <f>IF(A333="","",VLOOKUP(K330,'TRI-2C'!$B$18:$FH$61,40,FALSE))</f>
        <v>A+</v>
      </c>
      <c r="I333" s="170" t="str">
        <f t="shared" ref="I333:I347" si="9">IF(G333="","",G333)</f>
        <v>A+</v>
      </c>
      <c r="J333" s="167"/>
      <c r="K333" s="128"/>
    </row>
    <row r="334" spans="1:11">
      <c r="A334" s="148" t="str">
        <f>IF('TRI-2C'!$AP$10="","",'TRI-2C'!$AP$10)</f>
        <v>RELACIONES CON EL MEDIO NATURAL Y CULTURAL</v>
      </c>
      <c r="B334" s="149"/>
      <c r="C334" s="149"/>
      <c r="D334" s="150"/>
      <c r="E334" s="150"/>
      <c r="F334" s="126"/>
      <c r="G334" s="122" t="str">
        <f>IF(A334="","",VLOOKUP(K330,'TRI-2C'!$B$18:$FH$61,61,FALSE))</f>
        <v>A+</v>
      </c>
      <c r="H334" s="150"/>
      <c r="I334" s="171" t="str">
        <f t="shared" si="9"/>
        <v>A+</v>
      </c>
      <c r="J334" s="168"/>
      <c r="K334" s="126"/>
    </row>
    <row r="335" spans="1:11">
      <c r="A335" s="147" t="str">
        <f>IF('TRI-2C'!$BK$10="","",'TRI-2C'!$BK$10)</f>
        <v>RELACIONES LOGICAS MATEMATICAS</v>
      </c>
      <c r="B335" s="139"/>
      <c r="C335" s="139"/>
      <c r="F335" s="128"/>
      <c r="G335" s="124" t="str">
        <f>IF(A335="","",VLOOKUP(K330,'TRI-2C'!$B$18:$FH$61,84,FALSE))</f>
        <v>A+</v>
      </c>
      <c r="I335" s="170" t="str">
        <f t="shared" si="9"/>
        <v>A+</v>
      </c>
      <c r="J335" s="167"/>
      <c r="K335" s="128"/>
    </row>
    <row r="336" spans="1:11">
      <c r="A336" s="148" t="str">
        <f>IF('TRI-2C'!$CH$10="","",'TRI-2C'!$CH$10)</f>
        <v>COMPRENSIÓN Y EXPRESION DEL LENGUAJE</v>
      </c>
      <c r="B336" s="149"/>
      <c r="C336" s="149"/>
      <c r="D336" s="150"/>
      <c r="E336" s="150"/>
      <c r="F336" s="126"/>
      <c r="G336" s="122" t="str">
        <f>IF(A336="","",VLOOKUP(K330,'TRI-2C'!$B$18:$FH$61,106,FALSE))</f>
        <v>A+</v>
      </c>
      <c r="H336" s="150"/>
      <c r="I336" s="171" t="str">
        <f t="shared" si="9"/>
        <v>A+</v>
      </c>
      <c r="J336" s="168"/>
      <c r="K336" s="126"/>
    </row>
    <row r="337" spans="1:11">
      <c r="A337" s="147" t="str">
        <f>IF('TRI-2C'!$DD$10="","",'TRI-2C'!$DD$10)</f>
        <v>EXPRESIÓN ARTISTICA</v>
      </c>
      <c r="B337" s="139"/>
      <c r="C337" s="139"/>
      <c r="F337" s="128"/>
      <c r="G337" s="124" t="str">
        <f>IF(A337="","",VLOOKUP(K330,'TRI-2C'!$B$18:$FH$61,118,FALSE))</f>
        <v>A+</v>
      </c>
      <c r="I337" s="170" t="str">
        <f t="shared" si="9"/>
        <v>A+</v>
      </c>
      <c r="J337" s="167"/>
      <c r="K337" s="128"/>
    </row>
    <row r="338" spans="1:11">
      <c r="A338" s="148" t="str">
        <f>IF('TRI-2C'!$DP$10="","",'TRI-2C'!$DP$10)</f>
        <v>EXPRESION CORPORAL Y MOTRICIDAD</v>
      </c>
      <c r="B338" s="149"/>
      <c r="C338" s="149"/>
      <c r="D338" s="150"/>
      <c r="E338" s="150"/>
      <c r="F338" s="126"/>
      <c r="G338" s="122" t="str">
        <f>IF(A338="","",VLOOKUP(K330,'TRI-2C'!$B$18:$FH$61,147,FALSE))</f>
        <v>A+</v>
      </c>
      <c r="H338" s="150"/>
      <c r="I338" s="171" t="str">
        <f t="shared" si="9"/>
        <v>A+</v>
      </c>
      <c r="J338" s="168"/>
      <c r="K338" s="126"/>
    </row>
    <row r="339" spans="1:11">
      <c r="A339" s="147" t="str">
        <f>IF('TRI-2C'!$CK$10="","",'TRI-2C'!$CK$10)</f>
        <v/>
      </c>
      <c r="B339" s="139"/>
      <c r="C339" s="139"/>
      <c r="F339" s="123"/>
      <c r="G339" s="124" t="str">
        <f>IF(A339="","",VLOOKUP(K330,'TRI-2C'!$B$18:$FH$61,90,FALSE))</f>
        <v/>
      </c>
      <c r="I339" s="170" t="str">
        <f t="shared" si="9"/>
        <v/>
      </c>
      <c r="J339" s="167"/>
      <c r="K339" s="128"/>
    </row>
    <row r="340" spans="1:11">
      <c r="A340" s="148" t="str">
        <f>IF('TRI-2C'!$CN$10="","",'TRI-2C'!$CN$10)</f>
        <v/>
      </c>
      <c r="B340" s="149"/>
      <c r="C340" s="149"/>
      <c r="D340" s="150"/>
      <c r="E340" s="150"/>
      <c r="F340" s="126"/>
      <c r="G340" s="122" t="str">
        <f>IF(A340="","",VLOOKUP(K330,'TRI-2C'!$B$18:$FH$61,92,FALSE))</f>
        <v/>
      </c>
      <c r="H340" s="150"/>
      <c r="I340" s="171" t="str">
        <f t="shared" si="9"/>
        <v/>
      </c>
      <c r="J340" s="168"/>
      <c r="K340" s="126"/>
    </row>
    <row r="341" spans="1:11">
      <c r="A341" s="147" t="str">
        <f>IF('TRI-2C'!$CP$10="","",'TRI-2C'!$CP$10)</f>
        <v/>
      </c>
      <c r="B341" s="139"/>
      <c r="C341" s="139"/>
      <c r="F341" s="128"/>
      <c r="G341" s="124" t="str">
        <f>IF(A341="","",VLOOKUP(K330,'TRI-2C'!$B$18:$FH$61,98,FALSE))</f>
        <v/>
      </c>
      <c r="I341" s="170" t="str">
        <f t="shared" si="9"/>
        <v/>
      </c>
      <c r="J341" s="167"/>
      <c r="K341" s="128"/>
    </row>
    <row r="342" spans="1:11">
      <c r="A342" s="148" t="str">
        <f>IF('TRI-2C'!$CV$10="","",'TRI-2C'!$CV$10)</f>
        <v/>
      </c>
      <c r="B342" s="149"/>
      <c r="C342" s="149"/>
      <c r="D342" s="150"/>
      <c r="E342" s="150"/>
      <c r="F342" s="126"/>
      <c r="G342" s="122" t="str">
        <f>IF(A342="","",VLOOKUP(K330,'TRI-2C'!$B$18:$FH$61,100,FALSE))</f>
        <v/>
      </c>
      <c r="H342" s="150"/>
      <c r="I342" s="171" t="str">
        <f t="shared" si="9"/>
        <v/>
      </c>
      <c r="J342" s="168"/>
      <c r="K342" s="126"/>
    </row>
    <row r="343" spans="1:11">
      <c r="A343" s="147" t="str">
        <f>IF('TRI-2C'!$CX$10="","",'TRI-2C'!$CX$10)</f>
        <v/>
      </c>
      <c r="B343" s="139"/>
      <c r="C343" s="139"/>
      <c r="F343" s="128"/>
      <c r="G343" s="124" t="str">
        <f>IF(A343="","",VLOOKUP(K330,'TRI-2C'!$B$18:$FH$61,103,FALSE))</f>
        <v/>
      </c>
      <c r="I343" s="170" t="str">
        <f t="shared" si="9"/>
        <v/>
      </c>
      <c r="J343" s="167"/>
      <c r="K343" s="128"/>
    </row>
    <row r="344" spans="1:11">
      <c r="A344" s="148" t="str">
        <f>IF('TRI-2C'!$DB$10="","",'TRI-2C'!$DB$10)</f>
        <v/>
      </c>
      <c r="B344" s="149"/>
      <c r="C344" s="149"/>
      <c r="D344" s="150"/>
      <c r="E344" s="150"/>
      <c r="F344" s="126"/>
      <c r="G344" s="122" t="str">
        <f>IF(A344="","",VLOOKUP(K330,'TRI-2C'!$B$18:$FH$61,108,FALSE))</f>
        <v/>
      </c>
      <c r="H344" s="150"/>
      <c r="I344" s="171" t="str">
        <f t="shared" si="9"/>
        <v/>
      </c>
      <c r="J344" s="168"/>
      <c r="K344" s="126"/>
    </row>
    <row r="345" spans="1:11">
      <c r="A345" s="147" t="str">
        <f>IF('TRI-2C'!$DF$10="","",'TRI-2C'!$DF$10)</f>
        <v/>
      </c>
      <c r="B345" s="139"/>
      <c r="C345" s="139"/>
      <c r="F345" s="128"/>
      <c r="G345" s="124" t="str">
        <f>IF(A345="","",VLOOKUP(K330,'TRI-2C'!$B$18:$FH$61,111,FALSE))</f>
        <v/>
      </c>
      <c r="I345" s="170" t="str">
        <f t="shared" si="9"/>
        <v/>
      </c>
      <c r="J345" s="167"/>
      <c r="K345" s="128"/>
    </row>
    <row r="346" spans="1:11">
      <c r="A346" s="148" t="str">
        <f>IF('TRI-2C'!$DI$10="","",'TRI-2C'!$DI$10)</f>
        <v/>
      </c>
      <c r="B346" s="149"/>
      <c r="C346" s="149"/>
      <c r="D346" s="150"/>
      <c r="E346" s="150"/>
      <c r="F346" s="126"/>
      <c r="G346" s="122" t="str">
        <f>IF(A346="","",VLOOKUP(K330,'TRI-2C'!$B$18:$FH$61,114,FALSE))</f>
        <v/>
      </c>
      <c r="H346" s="150"/>
      <c r="I346" s="171" t="str">
        <f t="shared" si="9"/>
        <v/>
      </c>
      <c r="J346" s="168"/>
      <c r="K346" s="126"/>
    </row>
    <row r="347" spans="1:11">
      <c r="A347" s="151"/>
      <c r="B347" s="129"/>
      <c r="C347" s="129"/>
      <c r="D347" s="130"/>
      <c r="E347" s="130"/>
      <c r="F347" s="131"/>
      <c r="G347" s="132"/>
      <c r="H347" s="130"/>
      <c r="I347" s="172" t="str">
        <f t="shared" si="9"/>
        <v/>
      </c>
      <c r="J347" s="169"/>
      <c r="K347" s="131"/>
    </row>
    <row r="348" spans="1:11">
      <c r="A348" s="134"/>
      <c r="B348" s="134"/>
      <c r="C348" s="134"/>
      <c r="D348" s="134"/>
      <c r="E348" s="134"/>
      <c r="F348" s="140"/>
      <c r="G348" s="191"/>
      <c r="H348" s="191"/>
      <c r="I348" s="190"/>
      <c r="J348" s="190"/>
      <c r="K348" s="190"/>
    </row>
    <row r="349" spans="1:11">
      <c r="A349" s="487" t="s">
        <v>156</v>
      </c>
      <c r="B349" s="488"/>
      <c r="C349" s="135" t="s">
        <v>157</v>
      </c>
      <c r="F349" s="189"/>
      <c r="G349" s="189"/>
      <c r="H349" s="189"/>
      <c r="I349" s="189"/>
      <c r="J349" s="189"/>
      <c r="K349" s="189"/>
    </row>
    <row r="350" spans="1:11">
      <c r="A350" s="489" t="s">
        <v>158</v>
      </c>
      <c r="B350" s="490"/>
      <c r="C350" s="136" t="str">
        <f>VLOOKUP(K330,'TRI-2C'!$B$18:$FH$61,160,FALSE)</f>
        <v>A+</v>
      </c>
      <c r="E350" s="189"/>
      <c r="F350" s="189"/>
      <c r="G350" s="189"/>
      <c r="H350" s="189"/>
      <c r="I350" s="189"/>
      <c r="J350" s="189"/>
      <c r="K350" s="189"/>
    </row>
    <row r="351" spans="1:11">
      <c r="A351" s="491" t="s">
        <v>159</v>
      </c>
      <c r="B351" s="492"/>
      <c r="C351" s="493"/>
      <c r="E351" s="189"/>
      <c r="F351" s="189"/>
      <c r="G351" s="189"/>
      <c r="H351" s="189"/>
      <c r="I351" s="189"/>
      <c r="J351" s="189"/>
      <c r="K351" s="189"/>
    </row>
    <row r="352" spans="1:11">
      <c r="A352" s="137" t="s">
        <v>160</v>
      </c>
      <c r="B352" s="138"/>
      <c r="C352" s="188" t="str">
        <f>VLOOKUP(K330,'TRI-2C'!$B$18:$FH$61,161,FALSE)</f>
        <v/>
      </c>
      <c r="E352" s="189"/>
    </row>
    <row r="353" spans="1:11">
      <c r="A353" s="137" t="s">
        <v>161</v>
      </c>
      <c r="B353" s="138"/>
      <c r="C353" s="188" t="str">
        <f>VLOOKUP(K330,'TRI-2C'!$B$18:$FH$61,162,FALSE)</f>
        <v/>
      </c>
      <c r="E353" s="189"/>
      <c r="F353" s="189"/>
      <c r="G353" s="189"/>
      <c r="H353" s="189"/>
      <c r="I353" s="189"/>
      <c r="J353" s="189"/>
      <c r="K353" s="189"/>
    </row>
    <row r="354" spans="1:11">
      <c r="A354" s="480" t="s">
        <v>163</v>
      </c>
      <c r="B354" s="481"/>
      <c r="C354" s="188" t="str">
        <f>VLOOKUP(K330,'TRI-2C'!$B$18:$FH$61,163,FALSE)</f>
        <v/>
      </c>
      <c r="F354" s="114" t="s">
        <v>162</v>
      </c>
      <c r="G354" s="494">
        <f ca="1">NOW()</f>
        <v>45994.739222569442</v>
      </c>
      <c r="H354" s="494"/>
      <c r="I354" s="494"/>
      <c r="J354" s="494"/>
      <c r="K354" s="494"/>
    </row>
    <row r="358" spans="1:11">
      <c r="G358" s="112"/>
    </row>
    <row r="360" spans="1:11">
      <c r="C360" s="111" t="s">
        <v>164</v>
      </c>
      <c r="F360" s="495" t="s">
        <v>165</v>
      </c>
      <c r="G360" s="495"/>
      <c r="H360" s="495"/>
      <c r="I360" s="495"/>
    </row>
    <row r="363" spans="1:11">
      <c r="A363" s="111" t="s">
        <v>153</v>
      </c>
      <c r="C363" t="str">
        <f>IF(VLOOKUP(K366,NOTAS!$D$14:$P$60,2,FALSE)="","",VLOOKUP(K366,NOTAS!$D$14:$P$60,2,FALSE))</f>
        <v>DUEÑAS CALDERON LEONIDAS NICOLAI</v>
      </c>
    </row>
    <row r="364" spans="1:11">
      <c r="A364" s="111" t="s">
        <v>154</v>
      </c>
      <c r="C364" t="str">
        <f>NOTAS!$B$14&amp; " "&amp;NOTAS!$B$15</f>
        <v>INICIAL II A</v>
      </c>
      <c r="F364" s="111"/>
      <c r="G364" s="116"/>
      <c r="H364" s="117"/>
      <c r="I364" s="118"/>
      <c r="J364" s="118"/>
      <c r="K364" s="117"/>
    </row>
    <row r="365" spans="1:11">
      <c r="A365" s="111" t="s">
        <v>6</v>
      </c>
      <c r="C365" t="str">
        <f>NOTAS!$B$18</f>
        <v>2025-2026 MATUTINA</v>
      </c>
      <c r="H365" s="117"/>
      <c r="I365" s="118"/>
      <c r="J365" s="118"/>
      <c r="K365" s="117"/>
    </row>
    <row r="366" spans="1:11" ht="15" thickBot="1">
      <c r="A366" s="486" t="s">
        <v>336</v>
      </c>
      <c r="B366" s="486"/>
      <c r="I366" s="114" t="s">
        <v>74</v>
      </c>
      <c r="K366" s="121">
        <v>11</v>
      </c>
    </row>
    <row r="367" spans="1:11">
      <c r="A367" s="482" t="s">
        <v>133</v>
      </c>
      <c r="B367" s="483"/>
      <c r="C367" s="483"/>
      <c r="D367" s="483"/>
      <c r="E367" s="483"/>
      <c r="F367" s="484"/>
      <c r="G367" s="485" t="s">
        <v>141</v>
      </c>
      <c r="H367" s="483"/>
      <c r="I367" s="485" t="s">
        <v>141</v>
      </c>
      <c r="J367" s="483"/>
      <c r="K367" s="483"/>
    </row>
    <row r="368" spans="1:11">
      <c r="A368" s="141" t="str">
        <f>IF('TRI-2C'!$G$10="","",'TRI-2C'!$G$10)</f>
        <v>IDENTIDAD Y AUTONOMÍA</v>
      </c>
      <c r="B368" s="142"/>
      <c r="C368" s="142"/>
      <c r="D368" s="143"/>
      <c r="E368" s="144"/>
      <c r="F368" s="145"/>
      <c r="G368" s="146" t="str">
        <f>IF(A368="","",VLOOKUP(K366,'TRI-2C'!$B$18:$FH$61,24,FALSE))</f>
        <v>A+</v>
      </c>
      <c r="H368" s="144"/>
      <c r="I368" s="187" t="str">
        <f>IF(G368="","",G368)</f>
        <v>A+</v>
      </c>
      <c r="J368" s="166"/>
      <c r="K368" s="145"/>
    </row>
    <row r="369" spans="1:11">
      <c r="A369" s="147" t="str">
        <f>IF('TRI-2C'!$Z$10="","",'TRI-2C'!$Z$10)</f>
        <v>CONVIVENCIA</v>
      </c>
      <c r="B369" s="139"/>
      <c r="C369" s="139"/>
      <c r="F369" s="123"/>
      <c r="G369" s="124" t="str">
        <f>IF(A369="","",VLOOKUP(K366,'TRI-2C'!$B$18:$FH$61,40,FALSE))</f>
        <v>A+</v>
      </c>
      <c r="I369" s="170" t="str">
        <f t="shared" ref="I369:I383" si="10">IF(G369="","",G369)</f>
        <v>A+</v>
      </c>
      <c r="J369" s="167"/>
      <c r="K369" s="128"/>
    </row>
    <row r="370" spans="1:11">
      <c r="A370" s="148" t="str">
        <f>IF('TRI-2C'!$AP$10="","",'TRI-2C'!$AP$10)</f>
        <v>RELACIONES CON EL MEDIO NATURAL Y CULTURAL</v>
      </c>
      <c r="B370" s="149"/>
      <c r="C370" s="149"/>
      <c r="D370" s="150"/>
      <c r="E370" s="150"/>
      <c r="F370" s="126"/>
      <c r="G370" s="122" t="str">
        <f>IF(A370="","",VLOOKUP(K366,'TRI-2C'!$B$18:$FH$61,61,FALSE))</f>
        <v>A+</v>
      </c>
      <c r="H370" s="150"/>
      <c r="I370" s="171" t="str">
        <f t="shared" si="10"/>
        <v>A+</v>
      </c>
      <c r="J370" s="168"/>
      <c r="K370" s="126"/>
    </row>
    <row r="371" spans="1:11">
      <c r="A371" s="147" t="str">
        <f>IF('TRI-2C'!$BK$10="","",'TRI-2C'!$BK$10)</f>
        <v>RELACIONES LOGICAS MATEMATICAS</v>
      </c>
      <c r="B371" s="139"/>
      <c r="C371" s="139"/>
      <c r="F371" s="128"/>
      <c r="G371" s="124" t="str">
        <f>IF(A371="","",VLOOKUP(K366,'TRI-2C'!$B$18:$FH$61,84,FALSE))</f>
        <v>A+</v>
      </c>
      <c r="I371" s="170" t="str">
        <f t="shared" si="10"/>
        <v>A+</v>
      </c>
      <c r="J371" s="167"/>
      <c r="K371" s="128"/>
    </row>
    <row r="372" spans="1:11">
      <c r="A372" s="148" t="str">
        <f>IF('TRI-2C'!$CH$10="","",'TRI-2C'!$CH$10)</f>
        <v>COMPRENSIÓN Y EXPRESION DEL LENGUAJE</v>
      </c>
      <c r="B372" s="149"/>
      <c r="C372" s="149"/>
      <c r="D372" s="150"/>
      <c r="E372" s="150"/>
      <c r="F372" s="126"/>
      <c r="G372" s="122" t="str">
        <f>IF(A372="","",VLOOKUP(K366,'TRI-2C'!$B$18:$FH$61,106,FALSE))</f>
        <v>A+</v>
      </c>
      <c r="H372" s="150"/>
      <c r="I372" s="171" t="str">
        <f t="shared" si="10"/>
        <v>A+</v>
      </c>
      <c r="J372" s="168"/>
      <c r="K372" s="126"/>
    </row>
    <row r="373" spans="1:11">
      <c r="A373" s="147" t="str">
        <f>IF('TRI-2C'!$DD$10="","",'TRI-2C'!$DD$10)</f>
        <v>EXPRESIÓN ARTISTICA</v>
      </c>
      <c r="B373" s="139"/>
      <c r="C373" s="139"/>
      <c r="F373" s="128"/>
      <c r="G373" s="124" t="str">
        <f>IF(A373="","",VLOOKUP(K366,'TRI-2C'!$B$18:$FH$61,118,FALSE))</f>
        <v>A+</v>
      </c>
      <c r="I373" s="170" t="str">
        <f t="shared" si="10"/>
        <v>A+</v>
      </c>
      <c r="J373" s="167"/>
      <c r="K373" s="128"/>
    </row>
    <row r="374" spans="1:11">
      <c r="A374" s="148" t="str">
        <f>IF('TRI-2C'!$DP$10="","",'TRI-2C'!$DP$10)</f>
        <v>EXPRESION CORPORAL Y MOTRICIDAD</v>
      </c>
      <c r="B374" s="149"/>
      <c r="C374" s="149"/>
      <c r="D374" s="150"/>
      <c r="E374" s="150"/>
      <c r="F374" s="126"/>
      <c r="G374" s="122" t="str">
        <f>IF(A374="","",VLOOKUP(K366,'TRI-2C'!$B$18:$FH$61,147,FALSE))</f>
        <v>A+</v>
      </c>
      <c r="H374" s="150"/>
      <c r="I374" s="171" t="str">
        <f t="shared" si="10"/>
        <v>A+</v>
      </c>
      <c r="J374" s="168"/>
      <c r="K374" s="126"/>
    </row>
    <row r="375" spans="1:11">
      <c r="A375" s="147" t="str">
        <f>IF('TRI-2C'!$CK$10="","",'TRI-2C'!$CK$10)</f>
        <v/>
      </c>
      <c r="B375" s="139"/>
      <c r="C375" s="139"/>
      <c r="F375" s="123"/>
      <c r="G375" s="124" t="str">
        <f>IF(A375="","",VLOOKUP(K366,'TRI-2C'!$B$18:$FH$61,90,FALSE))</f>
        <v/>
      </c>
      <c r="I375" s="170" t="str">
        <f t="shared" si="10"/>
        <v/>
      </c>
      <c r="J375" s="167"/>
      <c r="K375" s="128"/>
    </row>
    <row r="376" spans="1:11">
      <c r="A376" s="148" t="str">
        <f>IF('TRI-2C'!$CN$10="","",'TRI-2C'!$CN$10)</f>
        <v/>
      </c>
      <c r="B376" s="149"/>
      <c r="C376" s="149"/>
      <c r="D376" s="150"/>
      <c r="E376" s="150"/>
      <c r="F376" s="126"/>
      <c r="G376" s="122" t="str">
        <f>IF(A376="","",VLOOKUP(K366,'TRI-2C'!$B$18:$FH$61,92,FALSE))</f>
        <v/>
      </c>
      <c r="H376" s="150"/>
      <c r="I376" s="171" t="str">
        <f t="shared" si="10"/>
        <v/>
      </c>
      <c r="J376" s="168"/>
      <c r="K376" s="126"/>
    </row>
    <row r="377" spans="1:11">
      <c r="A377" s="147" t="str">
        <f>IF('TRI-2C'!$CP$10="","",'TRI-2C'!$CP$10)</f>
        <v/>
      </c>
      <c r="B377" s="139"/>
      <c r="C377" s="139"/>
      <c r="F377" s="128"/>
      <c r="G377" s="124" t="str">
        <f>IF(A377="","",VLOOKUP(K366,'TRI-2C'!$B$18:$FH$61,98,FALSE))</f>
        <v/>
      </c>
      <c r="I377" s="170" t="str">
        <f t="shared" si="10"/>
        <v/>
      </c>
      <c r="J377" s="167"/>
      <c r="K377" s="128"/>
    </row>
    <row r="378" spans="1:11">
      <c r="A378" s="148" t="str">
        <f>IF('TRI-2C'!$CV$10="","",'TRI-2C'!$CV$10)</f>
        <v/>
      </c>
      <c r="B378" s="149"/>
      <c r="C378" s="149"/>
      <c r="D378" s="150"/>
      <c r="E378" s="150"/>
      <c r="F378" s="126"/>
      <c r="G378" s="122" t="str">
        <f>IF(A378="","",VLOOKUP(K366,'TRI-2C'!$B$18:$FH$61,100,FALSE))</f>
        <v/>
      </c>
      <c r="H378" s="150"/>
      <c r="I378" s="171" t="str">
        <f t="shared" si="10"/>
        <v/>
      </c>
      <c r="J378" s="168"/>
      <c r="K378" s="126"/>
    </row>
    <row r="379" spans="1:11">
      <c r="A379" s="147" t="str">
        <f>IF('TRI-2C'!$CX$10="","",'TRI-2C'!$CX$10)</f>
        <v/>
      </c>
      <c r="B379" s="139"/>
      <c r="C379" s="139"/>
      <c r="F379" s="128"/>
      <c r="G379" s="124" t="str">
        <f>IF(A379="","",VLOOKUP(K366,'TRI-2C'!$B$18:$FH$61,103,FALSE))</f>
        <v/>
      </c>
      <c r="I379" s="170" t="str">
        <f t="shared" si="10"/>
        <v/>
      </c>
      <c r="J379" s="167"/>
      <c r="K379" s="128"/>
    </row>
    <row r="380" spans="1:11">
      <c r="A380" s="148" t="str">
        <f>IF('TRI-2C'!$DB$10="","",'TRI-2C'!$DB$10)</f>
        <v/>
      </c>
      <c r="B380" s="149"/>
      <c r="C380" s="149"/>
      <c r="D380" s="150"/>
      <c r="E380" s="150"/>
      <c r="F380" s="126"/>
      <c r="G380" s="122" t="str">
        <f>IF(A380="","",VLOOKUP(K366,'TRI-2C'!$B$18:$FH$61,108,FALSE))</f>
        <v/>
      </c>
      <c r="H380" s="150"/>
      <c r="I380" s="171" t="str">
        <f t="shared" si="10"/>
        <v/>
      </c>
      <c r="J380" s="168"/>
      <c r="K380" s="126"/>
    </row>
    <row r="381" spans="1:11">
      <c r="A381" s="147" t="str">
        <f>IF('TRI-2C'!$DF$10="","",'TRI-2C'!$DF$10)</f>
        <v/>
      </c>
      <c r="B381" s="139"/>
      <c r="C381" s="139"/>
      <c r="F381" s="128"/>
      <c r="G381" s="124" t="str">
        <f>IF(A381="","",VLOOKUP(K366,'TRI-2C'!$B$18:$FH$61,111,FALSE))</f>
        <v/>
      </c>
      <c r="I381" s="170" t="str">
        <f t="shared" si="10"/>
        <v/>
      </c>
      <c r="J381" s="167"/>
      <c r="K381" s="128"/>
    </row>
    <row r="382" spans="1:11">
      <c r="A382" s="148" t="str">
        <f>IF('TRI-2C'!$DI$10="","",'TRI-2C'!$DI$10)</f>
        <v/>
      </c>
      <c r="B382" s="149"/>
      <c r="C382" s="149"/>
      <c r="D382" s="150"/>
      <c r="E382" s="150"/>
      <c r="F382" s="126"/>
      <c r="G382" s="122" t="str">
        <f>IF(A382="","",VLOOKUP(K366,'TRI-2C'!$B$18:$FH$61,114,FALSE))</f>
        <v/>
      </c>
      <c r="H382" s="150"/>
      <c r="I382" s="171" t="str">
        <f t="shared" si="10"/>
        <v/>
      </c>
      <c r="J382" s="168"/>
      <c r="K382" s="126"/>
    </row>
    <row r="383" spans="1:11">
      <c r="A383" s="151"/>
      <c r="B383" s="129"/>
      <c r="C383" s="129"/>
      <c r="D383" s="130"/>
      <c r="E383" s="130"/>
      <c r="F383" s="131"/>
      <c r="G383" s="132"/>
      <c r="H383" s="130"/>
      <c r="I383" s="172" t="str">
        <f t="shared" si="10"/>
        <v/>
      </c>
      <c r="J383" s="169"/>
      <c r="K383" s="131"/>
    </row>
    <row r="384" spans="1:11">
      <c r="A384" s="134"/>
      <c r="B384" s="134"/>
      <c r="C384" s="134"/>
      <c r="D384" s="134"/>
      <c r="E384" s="134"/>
      <c r="F384" s="140"/>
      <c r="G384" s="191"/>
      <c r="H384" s="191"/>
      <c r="I384" s="190"/>
      <c r="J384" s="190"/>
      <c r="K384" s="190"/>
    </row>
    <row r="385" spans="1:11">
      <c r="A385" s="487" t="s">
        <v>156</v>
      </c>
      <c r="B385" s="488"/>
      <c r="C385" s="135" t="s">
        <v>157</v>
      </c>
      <c r="F385" s="189"/>
      <c r="G385" s="189"/>
      <c r="H385" s="189"/>
      <c r="I385" s="189"/>
      <c r="J385" s="189"/>
      <c r="K385" s="189"/>
    </row>
    <row r="386" spans="1:11">
      <c r="A386" s="489" t="s">
        <v>158</v>
      </c>
      <c r="B386" s="490"/>
      <c r="C386" s="136" t="str">
        <f>VLOOKUP(K366,'TRI-2C'!$B$18:$FH$61,160,FALSE)</f>
        <v>B+</v>
      </c>
      <c r="E386" s="189"/>
      <c r="F386" s="189"/>
      <c r="G386" s="189"/>
      <c r="H386" s="189"/>
      <c r="I386" s="189"/>
      <c r="J386" s="189"/>
      <c r="K386" s="189"/>
    </row>
    <row r="387" spans="1:11">
      <c r="A387" s="491" t="s">
        <v>159</v>
      </c>
      <c r="B387" s="492"/>
      <c r="C387" s="493"/>
      <c r="E387" s="189"/>
      <c r="F387" s="189"/>
      <c r="G387" s="189"/>
      <c r="H387" s="189"/>
      <c r="I387" s="189"/>
      <c r="J387" s="189"/>
      <c r="K387" s="189"/>
    </row>
    <row r="388" spans="1:11">
      <c r="A388" s="137" t="s">
        <v>160</v>
      </c>
      <c r="B388" s="138"/>
      <c r="C388" s="188" t="str">
        <f>VLOOKUP(K366,'TRI-2C'!$B$18:$FH$61,161,FALSE)</f>
        <v/>
      </c>
      <c r="E388" s="189"/>
    </row>
    <row r="389" spans="1:11">
      <c r="A389" s="137" t="s">
        <v>161</v>
      </c>
      <c r="B389" s="138"/>
      <c r="C389" s="188" t="str">
        <f>VLOOKUP(K366,'TRI-2C'!$B$18:$FH$61,162,FALSE)</f>
        <v/>
      </c>
      <c r="E389" s="189"/>
      <c r="F389" s="189"/>
      <c r="G389" s="189"/>
      <c r="H389" s="189"/>
      <c r="I389" s="189"/>
      <c r="J389" s="189"/>
      <c r="K389" s="189"/>
    </row>
    <row r="390" spans="1:11">
      <c r="A390" s="480" t="s">
        <v>163</v>
      </c>
      <c r="B390" s="481"/>
      <c r="C390" s="188" t="str">
        <f>VLOOKUP(K366,'TRI-2C'!$B$18:$FH$61,163,FALSE)</f>
        <v/>
      </c>
      <c r="F390" s="114" t="s">
        <v>162</v>
      </c>
      <c r="G390" s="494">
        <f ca="1">NOW()</f>
        <v>45994.739222569442</v>
      </c>
      <c r="H390" s="494"/>
      <c r="I390" s="494"/>
      <c r="J390" s="494"/>
      <c r="K390" s="494"/>
    </row>
    <row r="394" spans="1:11">
      <c r="G394" s="112"/>
    </row>
    <row r="396" spans="1:11">
      <c r="C396" s="111" t="s">
        <v>164</v>
      </c>
      <c r="F396" s="495" t="s">
        <v>165</v>
      </c>
      <c r="G396" s="495"/>
      <c r="H396" s="495"/>
      <c r="I396" s="495"/>
    </row>
    <row r="399" spans="1:11">
      <c r="A399" s="111" t="s">
        <v>153</v>
      </c>
      <c r="C399" t="str">
        <f>IF(VLOOKUP(K402,NOTAS!$D$14:$P$60,2,FALSE)="","",VLOOKUP(K402,NOTAS!$D$14:$P$60,2,FALSE))</f>
        <v>GOMEZ CELI ELIAM LEVIT</v>
      </c>
    </row>
    <row r="400" spans="1:11">
      <c r="A400" s="111" t="s">
        <v>154</v>
      </c>
      <c r="C400" t="str">
        <f>NOTAS!$B$14&amp; " "&amp;NOTAS!$B$15</f>
        <v>INICIAL II A</v>
      </c>
      <c r="F400" s="111"/>
      <c r="G400" s="116"/>
      <c r="H400" s="117"/>
      <c r="I400" s="118"/>
      <c r="J400" s="118"/>
      <c r="K400" s="117"/>
    </row>
    <row r="401" spans="1:11">
      <c r="A401" s="111" t="s">
        <v>6</v>
      </c>
      <c r="C401" t="str">
        <f>NOTAS!$B$18</f>
        <v>2025-2026 MATUTINA</v>
      </c>
      <c r="H401" s="117"/>
      <c r="I401" s="118"/>
      <c r="J401" s="118"/>
      <c r="K401" s="117"/>
    </row>
    <row r="402" spans="1:11" ht="15" thickBot="1">
      <c r="A402" s="486" t="s">
        <v>336</v>
      </c>
      <c r="B402" s="486"/>
      <c r="I402" s="114" t="s">
        <v>74</v>
      </c>
      <c r="K402" s="121">
        <v>12</v>
      </c>
    </row>
    <row r="403" spans="1:11">
      <c r="A403" s="482" t="s">
        <v>133</v>
      </c>
      <c r="B403" s="483"/>
      <c r="C403" s="483"/>
      <c r="D403" s="483"/>
      <c r="E403" s="483"/>
      <c r="F403" s="484"/>
      <c r="G403" s="485" t="s">
        <v>141</v>
      </c>
      <c r="H403" s="483"/>
      <c r="I403" s="485" t="s">
        <v>141</v>
      </c>
      <c r="J403" s="483"/>
      <c r="K403" s="483"/>
    </row>
    <row r="404" spans="1:11">
      <c r="A404" s="141" t="str">
        <f>IF('TRI-2C'!$G$10="","",'TRI-2C'!$G$10)</f>
        <v>IDENTIDAD Y AUTONOMÍA</v>
      </c>
      <c r="B404" s="142"/>
      <c r="C404" s="142"/>
      <c r="D404" s="143"/>
      <c r="E404" s="144"/>
      <c r="F404" s="145"/>
      <c r="G404" s="146" t="str">
        <f>IF(A404="","",VLOOKUP(K402,'TRI-2C'!$B$18:$FH$61,24,FALSE))</f>
        <v>A+</v>
      </c>
      <c r="H404" s="144"/>
      <c r="I404" s="187" t="str">
        <f>IF(G404="","",G404)</f>
        <v>A+</v>
      </c>
      <c r="J404" s="166"/>
      <c r="K404" s="145"/>
    </row>
    <row r="405" spans="1:11">
      <c r="A405" s="147" t="str">
        <f>IF('TRI-2C'!$Z$10="","",'TRI-2C'!$Z$10)</f>
        <v>CONVIVENCIA</v>
      </c>
      <c r="B405" s="139"/>
      <c r="C405" s="139"/>
      <c r="F405" s="123"/>
      <c r="G405" s="124" t="str">
        <f>IF(A405="","",VLOOKUP(K402,'TRI-2C'!$B$18:$FH$61,40,FALSE))</f>
        <v>A+</v>
      </c>
      <c r="I405" s="170" t="str">
        <f t="shared" ref="I405:I419" si="11">IF(G405="","",G405)</f>
        <v>A+</v>
      </c>
      <c r="J405" s="167"/>
      <c r="K405" s="128"/>
    </row>
    <row r="406" spans="1:11">
      <c r="A406" s="148" t="str">
        <f>IF('TRI-2C'!$AP$10="","",'TRI-2C'!$AP$10)</f>
        <v>RELACIONES CON EL MEDIO NATURAL Y CULTURAL</v>
      </c>
      <c r="B406" s="149"/>
      <c r="C406" s="149"/>
      <c r="D406" s="150"/>
      <c r="E406" s="150"/>
      <c r="F406" s="126"/>
      <c r="G406" s="122" t="str">
        <f>IF(A406="","",VLOOKUP(K402,'TRI-2C'!$B$18:$FH$61,61,FALSE))</f>
        <v>A+</v>
      </c>
      <c r="H406" s="150"/>
      <c r="I406" s="171" t="str">
        <f t="shared" si="11"/>
        <v>A+</v>
      </c>
      <c r="J406" s="168"/>
      <c r="K406" s="126"/>
    </row>
    <row r="407" spans="1:11">
      <c r="A407" s="147" t="str">
        <f>IF('TRI-2C'!$BK$10="","",'TRI-2C'!$BK$10)</f>
        <v>RELACIONES LOGICAS MATEMATICAS</v>
      </c>
      <c r="B407" s="139"/>
      <c r="C407" s="139"/>
      <c r="F407" s="128"/>
      <c r="G407" s="124" t="str">
        <f>IF(A407="","",VLOOKUP(K402,'TRI-2C'!$B$18:$FH$61,84,FALSE))</f>
        <v>A+</v>
      </c>
      <c r="I407" s="170" t="str">
        <f t="shared" si="11"/>
        <v>A+</v>
      </c>
      <c r="J407" s="167"/>
      <c r="K407" s="128"/>
    </row>
    <row r="408" spans="1:11">
      <c r="A408" s="148" t="str">
        <f>IF('TRI-2C'!$CH$10="","",'TRI-2C'!$CH$10)</f>
        <v>COMPRENSIÓN Y EXPRESION DEL LENGUAJE</v>
      </c>
      <c r="B408" s="149"/>
      <c r="C408" s="149"/>
      <c r="D408" s="150"/>
      <c r="E408" s="150"/>
      <c r="F408" s="126"/>
      <c r="G408" s="122" t="str">
        <f>IF(A408="","",VLOOKUP(K402,'TRI-2C'!$B$18:$FH$61,106,FALSE))</f>
        <v>B+</v>
      </c>
      <c r="H408" s="150"/>
      <c r="I408" s="171" t="str">
        <f t="shared" si="11"/>
        <v>B+</v>
      </c>
      <c r="J408" s="168"/>
      <c r="K408" s="126"/>
    </row>
    <row r="409" spans="1:11">
      <c r="A409" s="147" t="str">
        <f>IF('TRI-2C'!$DD$10="","",'TRI-2C'!$DD$10)</f>
        <v>EXPRESIÓN ARTISTICA</v>
      </c>
      <c r="B409" s="139"/>
      <c r="C409" s="139"/>
      <c r="F409" s="128"/>
      <c r="G409" s="124" t="str">
        <f>IF(A409="","",VLOOKUP(K402,'TRI-2C'!$B$18:$FH$61,118,FALSE))</f>
        <v>A+</v>
      </c>
      <c r="I409" s="170" t="str">
        <f t="shared" si="11"/>
        <v>A+</v>
      </c>
      <c r="J409" s="167"/>
      <c r="K409" s="128"/>
    </row>
    <row r="410" spans="1:11">
      <c r="A410" s="148" t="str">
        <f>IF('TRI-2C'!$DP$10="","",'TRI-2C'!$DP$10)</f>
        <v>EXPRESION CORPORAL Y MOTRICIDAD</v>
      </c>
      <c r="B410" s="149"/>
      <c r="C410" s="149"/>
      <c r="D410" s="150"/>
      <c r="E410" s="150"/>
      <c r="F410" s="126"/>
      <c r="G410" s="122" t="str">
        <f>IF(A410="","",VLOOKUP(K402,'TRI-2C'!$B$18:$FH$61,147,FALSE))</f>
        <v>A+</v>
      </c>
      <c r="H410" s="150"/>
      <c r="I410" s="171" t="str">
        <f t="shared" si="11"/>
        <v>A+</v>
      </c>
      <c r="J410" s="168"/>
      <c r="K410" s="126"/>
    </row>
    <row r="411" spans="1:11">
      <c r="A411" s="147" t="str">
        <f>IF('TRI-2C'!$CK$10="","",'TRI-2C'!$CK$10)</f>
        <v/>
      </c>
      <c r="B411" s="139"/>
      <c r="C411" s="139"/>
      <c r="F411" s="123"/>
      <c r="G411" s="124" t="str">
        <f>IF(A411="","",VLOOKUP(K402,'TRI-2C'!$B$18:$FH$61,90,FALSE))</f>
        <v/>
      </c>
      <c r="I411" s="170" t="str">
        <f t="shared" si="11"/>
        <v/>
      </c>
      <c r="J411" s="167"/>
      <c r="K411" s="128"/>
    </row>
    <row r="412" spans="1:11">
      <c r="A412" s="148" t="str">
        <f>IF('TRI-2C'!$CN$10="","",'TRI-2C'!$CN$10)</f>
        <v/>
      </c>
      <c r="B412" s="149"/>
      <c r="C412" s="149"/>
      <c r="D412" s="150"/>
      <c r="E412" s="150"/>
      <c r="F412" s="126"/>
      <c r="G412" s="122" t="str">
        <f>IF(A412="","",VLOOKUP(K402,'TRI-2C'!$B$18:$FH$61,92,FALSE))</f>
        <v/>
      </c>
      <c r="H412" s="150"/>
      <c r="I412" s="171" t="str">
        <f t="shared" si="11"/>
        <v/>
      </c>
      <c r="J412" s="168"/>
      <c r="K412" s="126"/>
    </row>
    <row r="413" spans="1:11">
      <c r="A413" s="147" t="str">
        <f>IF('TRI-2C'!$CP$10="","",'TRI-2C'!$CP$10)</f>
        <v/>
      </c>
      <c r="B413" s="139"/>
      <c r="C413" s="139"/>
      <c r="F413" s="128"/>
      <c r="G413" s="124" t="str">
        <f>IF(A413="","",VLOOKUP(K402,'TRI-2C'!$B$18:$FH$61,98,FALSE))</f>
        <v/>
      </c>
      <c r="I413" s="170" t="str">
        <f t="shared" si="11"/>
        <v/>
      </c>
      <c r="J413" s="167"/>
      <c r="K413" s="128"/>
    </row>
    <row r="414" spans="1:11">
      <c r="A414" s="148" t="str">
        <f>IF('TRI-2C'!$CV$10="","",'TRI-2C'!$CV$10)</f>
        <v/>
      </c>
      <c r="B414" s="149"/>
      <c r="C414" s="149"/>
      <c r="D414" s="150"/>
      <c r="E414" s="150"/>
      <c r="F414" s="126"/>
      <c r="G414" s="122" t="str">
        <f>IF(A414="","",VLOOKUP(K402,'TRI-2C'!$B$18:$FH$61,100,FALSE))</f>
        <v/>
      </c>
      <c r="H414" s="150"/>
      <c r="I414" s="171" t="str">
        <f t="shared" si="11"/>
        <v/>
      </c>
      <c r="J414" s="168"/>
      <c r="K414" s="126"/>
    </row>
    <row r="415" spans="1:11">
      <c r="A415" s="147" t="str">
        <f>IF('TRI-2C'!$CX$10="","",'TRI-2C'!$CX$10)</f>
        <v/>
      </c>
      <c r="B415" s="139"/>
      <c r="C415" s="139"/>
      <c r="F415" s="128"/>
      <c r="G415" s="124" t="str">
        <f>IF(A415="","",VLOOKUP(K402,'TRI-2C'!$B$18:$FH$61,103,FALSE))</f>
        <v/>
      </c>
      <c r="I415" s="170" t="str">
        <f t="shared" si="11"/>
        <v/>
      </c>
      <c r="J415" s="167"/>
      <c r="K415" s="128"/>
    </row>
    <row r="416" spans="1:11">
      <c r="A416" s="148" t="str">
        <f>IF('TRI-2C'!$DB$10="","",'TRI-2C'!$DB$10)</f>
        <v/>
      </c>
      <c r="B416" s="149"/>
      <c r="C416" s="149"/>
      <c r="D416" s="150"/>
      <c r="E416" s="150"/>
      <c r="F416" s="126"/>
      <c r="G416" s="122" t="str">
        <f>IF(A416="","",VLOOKUP(K402,'TRI-2C'!$B$18:$FH$61,108,FALSE))</f>
        <v/>
      </c>
      <c r="H416" s="150"/>
      <c r="I416" s="171" t="str">
        <f t="shared" si="11"/>
        <v/>
      </c>
      <c r="J416" s="168"/>
      <c r="K416" s="126"/>
    </row>
    <row r="417" spans="1:11">
      <c r="A417" s="147" t="str">
        <f>IF('TRI-2C'!$DF$10="","",'TRI-2C'!$DF$10)</f>
        <v/>
      </c>
      <c r="B417" s="139"/>
      <c r="C417" s="139"/>
      <c r="F417" s="128"/>
      <c r="G417" s="124" t="str">
        <f>IF(A417="","",VLOOKUP(K402,'TRI-2C'!$B$18:$FH$61,111,FALSE))</f>
        <v/>
      </c>
      <c r="I417" s="170" t="str">
        <f t="shared" si="11"/>
        <v/>
      </c>
      <c r="J417" s="167"/>
      <c r="K417" s="128"/>
    </row>
    <row r="418" spans="1:11">
      <c r="A418" s="148" t="str">
        <f>IF('TRI-2C'!$DI$10="","",'TRI-2C'!$DI$10)</f>
        <v/>
      </c>
      <c r="B418" s="149"/>
      <c r="C418" s="149"/>
      <c r="D418" s="150"/>
      <c r="E418" s="150"/>
      <c r="F418" s="126"/>
      <c r="G418" s="122" t="str">
        <f>IF(A418="","",VLOOKUP(K402,'TRI-2C'!$B$18:$FH$61,114,FALSE))</f>
        <v/>
      </c>
      <c r="H418" s="150"/>
      <c r="I418" s="171" t="str">
        <f t="shared" si="11"/>
        <v/>
      </c>
      <c r="J418" s="168"/>
      <c r="K418" s="126"/>
    </row>
    <row r="419" spans="1:11">
      <c r="A419" s="151"/>
      <c r="B419" s="129"/>
      <c r="C419" s="129"/>
      <c r="D419" s="130"/>
      <c r="E419" s="130"/>
      <c r="F419" s="131"/>
      <c r="G419" s="132"/>
      <c r="H419" s="130"/>
      <c r="I419" s="172" t="str">
        <f t="shared" si="11"/>
        <v/>
      </c>
      <c r="J419" s="169"/>
      <c r="K419" s="131"/>
    </row>
    <row r="420" spans="1:11">
      <c r="A420" s="134"/>
      <c r="B420" s="134"/>
      <c r="C420" s="134"/>
      <c r="D420" s="134"/>
      <c r="E420" s="134"/>
      <c r="F420" s="140"/>
      <c r="G420" s="191"/>
      <c r="H420" s="191"/>
      <c r="I420" s="190"/>
      <c r="J420" s="190"/>
      <c r="K420" s="190"/>
    </row>
    <row r="421" spans="1:11">
      <c r="A421" s="487" t="s">
        <v>156</v>
      </c>
      <c r="B421" s="488"/>
      <c r="C421" s="135" t="s">
        <v>157</v>
      </c>
      <c r="F421" s="189"/>
      <c r="G421" s="189"/>
      <c r="H421" s="189"/>
      <c r="I421" s="189"/>
      <c r="J421" s="189"/>
      <c r="K421" s="189"/>
    </row>
    <row r="422" spans="1:11">
      <c r="A422" s="489" t="s">
        <v>158</v>
      </c>
      <c r="B422" s="490"/>
      <c r="C422" s="136" t="str">
        <f>VLOOKUP(K402,'TRI-2C'!$B$18:$FH$61,160,FALSE)</f>
        <v>A+</v>
      </c>
      <c r="E422" s="189"/>
      <c r="F422" s="189"/>
      <c r="G422" s="189"/>
      <c r="H422" s="189"/>
      <c r="I422" s="189"/>
      <c r="J422" s="189"/>
      <c r="K422" s="189"/>
    </row>
    <row r="423" spans="1:11">
      <c r="A423" s="491" t="s">
        <v>159</v>
      </c>
      <c r="B423" s="492"/>
      <c r="C423" s="493"/>
      <c r="E423" s="189"/>
      <c r="F423" s="189"/>
      <c r="G423" s="189"/>
      <c r="H423" s="189"/>
      <c r="I423" s="189"/>
      <c r="J423" s="189"/>
      <c r="K423" s="189"/>
    </row>
    <row r="424" spans="1:11">
      <c r="A424" s="137" t="s">
        <v>160</v>
      </c>
      <c r="B424" s="138"/>
      <c r="C424" s="188" t="str">
        <f>VLOOKUP(K402,'TRI-2C'!$B$18:$FH$61,161,FALSE)</f>
        <v/>
      </c>
      <c r="E424" s="189"/>
    </row>
    <row r="425" spans="1:11">
      <c r="A425" s="137" t="s">
        <v>161</v>
      </c>
      <c r="B425" s="138"/>
      <c r="C425" s="188" t="str">
        <f>VLOOKUP(K402,'TRI-2C'!$B$18:$FH$61,162,FALSE)</f>
        <v/>
      </c>
      <c r="E425" s="189"/>
      <c r="F425" s="189"/>
      <c r="G425" s="189"/>
      <c r="H425" s="189"/>
      <c r="I425" s="189"/>
      <c r="J425" s="189"/>
      <c r="K425" s="189"/>
    </row>
    <row r="426" spans="1:11">
      <c r="A426" s="480" t="s">
        <v>163</v>
      </c>
      <c r="B426" s="481"/>
      <c r="C426" s="188" t="str">
        <f>VLOOKUP(K402,'TRI-2C'!$B$18:$FH$61,163,FALSE)</f>
        <v/>
      </c>
      <c r="F426" s="114" t="s">
        <v>162</v>
      </c>
      <c r="G426" s="494">
        <f ca="1">NOW()</f>
        <v>45994.739222569442</v>
      </c>
      <c r="H426" s="494"/>
      <c r="I426" s="494"/>
      <c r="J426" s="494"/>
      <c r="K426" s="494"/>
    </row>
    <row r="430" spans="1:11">
      <c r="G430" s="112"/>
    </row>
    <row r="432" spans="1:11">
      <c r="C432" s="111" t="s">
        <v>164</v>
      </c>
      <c r="F432" s="495" t="s">
        <v>165</v>
      </c>
      <c r="G432" s="495"/>
      <c r="H432" s="495"/>
      <c r="I432" s="495"/>
    </row>
    <row r="435" spans="1:11">
      <c r="A435" s="111" t="s">
        <v>153</v>
      </c>
      <c r="C435" t="str">
        <f>IF(VLOOKUP(K438,NOTAS!$D$14:$P$60,2,FALSE)="","",VLOOKUP(K438,NOTAS!$D$14:$P$60,2,FALSE))</f>
        <v>GUILLEN ABRIL JEOVANNY EMMANUEL</v>
      </c>
    </row>
    <row r="436" spans="1:11">
      <c r="A436" s="111" t="s">
        <v>154</v>
      </c>
      <c r="C436" t="str">
        <f>NOTAS!$B$14&amp; " "&amp;NOTAS!$B$15</f>
        <v>INICIAL II A</v>
      </c>
      <c r="F436" s="111"/>
      <c r="G436" s="116"/>
      <c r="H436" s="117"/>
      <c r="I436" s="118"/>
      <c r="J436" s="118"/>
      <c r="K436" s="117"/>
    </row>
    <row r="437" spans="1:11">
      <c r="A437" s="111" t="s">
        <v>6</v>
      </c>
      <c r="C437" t="str">
        <f>NOTAS!$B$18</f>
        <v>2025-2026 MATUTINA</v>
      </c>
      <c r="H437" s="117"/>
      <c r="I437" s="118"/>
      <c r="J437" s="118"/>
      <c r="K437" s="117"/>
    </row>
    <row r="438" spans="1:11" ht="15" thickBot="1">
      <c r="A438" s="486" t="s">
        <v>336</v>
      </c>
      <c r="B438" s="486"/>
      <c r="I438" s="114" t="s">
        <v>74</v>
      </c>
      <c r="K438" s="121">
        <v>13</v>
      </c>
    </row>
    <row r="439" spans="1:11">
      <c r="A439" s="482" t="s">
        <v>133</v>
      </c>
      <c r="B439" s="483"/>
      <c r="C439" s="483"/>
      <c r="D439" s="483"/>
      <c r="E439" s="483"/>
      <c r="F439" s="484"/>
      <c r="G439" s="485" t="s">
        <v>141</v>
      </c>
      <c r="H439" s="483"/>
      <c r="I439" s="485" t="s">
        <v>141</v>
      </c>
      <c r="J439" s="483"/>
      <c r="K439" s="483"/>
    </row>
    <row r="440" spans="1:11">
      <c r="A440" s="141" t="str">
        <f>IF('TRI-2C'!$G$10="","",'TRI-2C'!$G$10)</f>
        <v>IDENTIDAD Y AUTONOMÍA</v>
      </c>
      <c r="B440" s="142"/>
      <c r="C440" s="142"/>
      <c r="D440" s="143"/>
      <c r="E440" s="144"/>
      <c r="F440" s="145"/>
      <c r="G440" s="146" t="str">
        <f>IF(A440="","",VLOOKUP(K438,'TRI-2C'!$B$18:$FH$61,24,FALSE))</f>
        <v>A+</v>
      </c>
      <c r="H440" s="144"/>
      <c r="I440" s="187" t="str">
        <f>IF(G440="","",G440)</f>
        <v>A+</v>
      </c>
      <c r="J440" s="166"/>
      <c r="K440" s="145"/>
    </row>
    <row r="441" spans="1:11">
      <c r="A441" s="147" t="str">
        <f>IF('TRI-2C'!$Z$10="","",'TRI-2C'!$Z$10)</f>
        <v>CONVIVENCIA</v>
      </c>
      <c r="B441" s="139"/>
      <c r="C441" s="139"/>
      <c r="F441" s="123"/>
      <c r="G441" s="124" t="str">
        <f>IF(A441="","",VLOOKUP(K438,'TRI-2C'!$B$18:$FH$61,40,FALSE))</f>
        <v>A+</v>
      </c>
      <c r="I441" s="170" t="str">
        <f t="shared" ref="I441:I455" si="12">IF(G441="","",G441)</f>
        <v>A+</v>
      </c>
      <c r="J441" s="167"/>
      <c r="K441" s="128"/>
    </row>
    <row r="442" spans="1:11">
      <c r="A442" s="148" t="str">
        <f>IF('TRI-2C'!$AP$10="","",'TRI-2C'!$AP$10)</f>
        <v>RELACIONES CON EL MEDIO NATURAL Y CULTURAL</v>
      </c>
      <c r="B442" s="149"/>
      <c r="C442" s="149"/>
      <c r="D442" s="150"/>
      <c r="E442" s="150"/>
      <c r="F442" s="126"/>
      <c r="G442" s="122" t="str">
        <f>IF(A442="","",VLOOKUP(K438,'TRI-2C'!$B$18:$FH$61,61,FALSE))</f>
        <v>A+</v>
      </c>
      <c r="H442" s="150"/>
      <c r="I442" s="171" t="str">
        <f t="shared" si="12"/>
        <v>A+</v>
      </c>
      <c r="J442" s="168"/>
      <c r="K442" s="126"/>
    </row>
    <row r="443" spans="1:11">
      <c r="A443" s="147" t="str">
        <f>IF('TRI-2C'!$BK$10="","",'TRI-2C'!$BK$10)</f>
        <v>RELACIONES LOGICAS MATEMATICAS</v>
      </c>
      <c r="B443" s="139"/>
      <c r="C443" s="139"/>
      <c r="F443" s="128"/>
      <c r="G443" s="124" t="str">
        <f>IF(A443="","",VLOOKUP(K438,'TRI-2C'!$B$18:$FH$61,84,FALSE))</f>
        <v>A+</v>
      </c>
      <c r="I443" s="170" t="str">
        <f t="shared" si="12"/>
        <v>A+</v>
      </c>
      <c r="J443" s="167"/>
      <c r="K443" s="128"/>
    </row>
    <row r="444" spans="1:11">
      <c r="A444" s="148" t="str">
        <f>IF('TRI-2C'!$CH$10="","",'TRI-2C'!$CH$10)</f>
        <v>COMPRENSIÓN Y EXPRESION DEL LENGUAJE</v>
      </c>
      <c r="B444" s="149"/>
      <c r="C444" s="149"/>
      <c r="D444" s="150"/>
      <c r="E444" s="150"/>
      <c r="F444" s="126"/>
      <c r="G444" s="122" t="str">
        <f>IF(A444="","",VLOOKUP(K438,'TRI-2C'!$B$18:$FH$61,106,FALSE))</f>
        <v>A+</v>
      </c>
      <c r="H444" s="150"/>
      <c r="I444" s="171" t="str">
        <f t="shared" si="12"/>
        <v>A+</v>
      </c>
      <c r="J444" s="168"/>
      <c r="K444" s="126"/>
    </row>
    <row r="445" spans="1:11">
      <c r="A445" s="147" t="str">
        <f>IF('TRI-2C'!$DD$10="","",'TRI-2C'!$DD$10)</f>
        <v>EXPRESIÓN ARTISTICA</v>
      </c>
      <c r="B445" s="139"/>
      <c r="C445" s="139"/>
      <c r="F445" s="128"/>
      <c r="G445" s="124" t="str">
        <f>IF(A445="","",VLOOKUP(K438,'TRI-2C'!$B$18:$FH$61,118,FALSE))</f>
        <v>A+</v>
      </c>
      <c r="I445" s="170" t="str">
        <f t="shared" si="12"/>
        <v>A+</v>
      </c>
      <c r="J445" s="167"/>
      <c r="K445" s="128"/>
    </row>
    <row r="446" spans="1:11">
      <c r="A446" s="148" t="str">
        <f>IF('TRI-2C'!$DP$10="","",'TRI-2C'!$DP$10)</f>
        <v>EXPRESION CORPORAL Y MOTRICIDAD</v>
      </c>
      <c r="B446" s="149"/>
      <c r="C446" s="149"/>
      <c r="D446" s="150"/>
      <c r="E446" s="150"/>
      <c r="F446" s="126"/>
      <c r="G446" s="122" t="str">
        <f>IF(A446="","",VLOOKUP(K438,'TRI-2C'!$B$18:$FH$61,147,FALSE))</f>
        <v>A+</v>
      </c>
      <c r="H446" s="150"/>
      <c r="I446" s="171" t="str">
        <f t="shared" si="12"/>
        <v>A+</v>
      </c>
      <c r="J446" s="168"/>
      <c r="K446" s="126"/>
    </row>
    <row r="447" spans="1:11">
      <c r="A447" s="147" t="str">
        <f>IF('TRI-2C'!$CK$10="","",'TRI-2C'!$CK$10)</f>
        <v/>
      </c>
      <c r="B447" s="139"/>
      <c r="C447" s="139"/>
      <c r="F447" s="123"/>
      <c r="G447" s="124" t="str">
        <f>IF(A447="","",VLOOKUP(K438,'TRI-2C'!$B$18:$FH$61,90,FALSE))</f>
        <v/>
      </c>
      <c r="I447" s="170" t="str">
        <f t="shared" si="12"/>
        <v/>
      </c>
      <c r="J447" s="167"/>
      <c r="K447" s="128"/>
    </row>
    <row r="448" spans="1:11">
      <c r="A448" s="148" t="str">
        <f>IF('TRI-2C'!$CN$10="","",'TRI-2C'!$CN$10)</f>
        <v/>
      </c>
      <c r="B448" s="149"/>
      <c r="C448" s="149"/>
      <c r="D448" s="150"/>
      <c r="E448" s="150"/>
      <c r="F448" s="126"/>
      <c r="G448" s="122" t="str">
        <f>IF(A448="","",VLOOKUP(K438,'TRI-2C'!$B$18:$FH$61,92,FALSE))</f>
        <v/>
      </c>
      <c r="H448" s="150"/>
      <c r="I448" s="171" t="str">
        <f t="shared" si="12"/>
        <v/>
      </c>
      <c r="J448" s="168"/>
      <c r="K448" s="126"/>
    </row>
    <row r="449" spans="1:11">
      <c r="A449" s="147" t="str">
        <f>IF('TRI-2C'!$CP$10="","",'TRI-2C'!$CP$10)</f>
        <v/>
      </c>
      <c r="B449" s="139"/>
      <c r="C449" s="139"/>
      <c r="F449" s="128"/>
      <c r="G449" s="124" t="str">
        <f>IF(A449="","",VLOOKUP(K438,'TRI-2C'!$B$18:$FH$61,98,FALSE))</f>
        <v/>
      </c>
      <c r="I449" s="170" t="str">
        <f t="shared" si="12"/>
        <v/>
      </c>
      <c r="J449" s="167"/>
      <c r="K449" s="128"/>
    </row>
    <row r="450" spans="1:11">
      <c r="A450" s="148" t="str">
        <f>IF('TRI-2C'!$CV$10="","",'TRI-2C'!$CV$10)</f>
        <v/>
      </c>
      <c r="B450" s="149"/>
      <c r="C450" s="149"/>
      <c r="D450" s="150"/>
      <c r="E450" s="150"/>
      <c r="F450" s="126"/>
      <c r="G450" s="122" t="str">
        <f>IF(A450="","",VLOOKUP(K438,'TRI-2C'!$B$18:$FH$61,100,FALSE))</f>
        <v/>
      </c>
      <c r="H450" s="150"/>
      <c r="I450" s="171" t="str">
        <f t="shared" si="12"/>
        <v/>
      </c>
      <c r="J450" s="168"/>
      <c r="K450" s="126"/>
    </row>
    <row r="451" spans="1:11">
      <c r="A451" s="147" t="str">
        <f>IF('TRI-2C'!$CX$10="","",'TRI-2C'!$CX$10)</f>
        <v/>
      </c>
      <c r="B451" s="139"/>
      <c r="C451" s="139"/>
      <c r="F451" s="128"/>
      <c r="G451" s="124" t="str">
        <f>IF(A451="","",VLOOKUP(K438,'TRI-2C'!$B$18:$FH$61,103,FALSE))</f>
        <v/>
      </c>
      <c r="I451" s="170" t="str">
        <f t="shared" si="12"/>
        <v/>
      </c>
      <c r="J451" s="167"/>
      <c r="K451" s="128"/>
    </row>
    <row r="452" spans="1:11">
      <c r="A452" s="148" t="str">
        <f>IF('TRI-2C'!$DB$10="","",'TRI-2C'!$DB$10)</f>
        <v/>
      </c>
      <c r="B452" s="149"/>
      <c r="C452" s="149"/>
      <c r="D452" s="150"/>
      <c r="E452" s="150"/>
      <c r="F452" s="126"/>
      <c r="G452" s="122" t="str">
        <f>IF(A452="","",VLOOKUP(K438,'TRI-2C'!$B$18:$FH$61,108,FALSE))</f>
        <v/>
      </c>
      <c r="H452" s="150"/>
      <c r="I452" s="171" t="str">
        <f t="shared" si="12"/>
        <v/>
      </c>
      <c r="J452" s="168"/>
      <c r="K452" s="126"/>
    </row>
    <row r="453" spans="1:11">
      <c r="A453" s="147" t="str">
        <f>IF('TRI-2C'!$DF$10="","",'TRI-2C'!$DF$10)</f>
        <v/>
      </c>
      <c r="B453" s="139"/>
      <c r="C453" s="139"/>
      <c r="F453" s="128"/>
      <c r="G453" s="124" t="str">
        <f>IF(A453="","",VLOOKUP(K438,'TRI-2C'!$B$18:$FH$61,111,FALSE))</f>
        <v/>
      </c>
      <c r="I453" s="170" t="str">
        <f t="shared" si="12"/>
        <v/>
      </c>
      <c r="J453" s="167"/>
      <c r="K453" s="128"/>
    </row>
    <row r="454" spans="1:11">
      <c r="A454" s="148" t="str">
        <f>IF('TRI-2C'!$DI$10="","",'TRI-2C'!$DI$10)</f>
        <v/>
      </c>
      <c r="B454" s="149"/>
      <c r="C454" s="149"/>
      <c r="D454" s="150"/>
      <c r="E454" s="150"/>
      <c r="F454" s="126"/>
      <c r="G454" s="122" t="str">
        <f>IF(A454="","",VLOOKUP(K438,'TRI-2C'!$B$18:$FH$61,114,FALSE))</f>
        <v/>
      </c>
      <c r="H454" s="150"/>
      <c r="I454" s="171" t="str">
        <f t="shared" si="12"/>
        <v/>
      </c>
      <c r="J454" s="168"/>
      <c r="K454" s="126"/>
    </row>
    <row r="455" spans="1:11">
      <c r="A455" s="151"/>
      <c r="B455" s="129"/>
      <c r="C455" s="129"/>
      <c r="D455" s="130"/>
      <c r="E455" s="130"/>
      <c r="F455" s="131"/>
      <c r="G455" s="132"/>
      <c r="H455" s="130"/>
      <c r="I455" s="172" t="str">
        <f t="shared" si="12"/>
        <v/>
      </c>
      <c r="J455" s="169"/>
      <c r="K455" s="131"/>
    </row>
    <row r="456" spans="1:11">
      <c r="A456" s="134"/>
      <c r="B456" s="134"/>
      <c r="C456" s="134"/>
      <c r="D456" s="134"/>
      <c r="E456" s="134"/>
      <c r="F456" s="140"/>
      <c r="G456" s="191"/>
      <c r="H456" s="191"/>
      <c r="I456" s="190"/>
      <c r="J456" s="190"/>
      <c r="K456" s="190"/>
    </row>
    <row r="457" spans="1:11">
      <c r="A457" s="487" t="s">
        <v>156</v>
      </c>
      <c r="B457" s="488"/>
      <c r="C457" s="135" t="s">
        <v>157</v>
      </c>
      <c r="F457" s="189"/>
      <c r="G457" s="189"/>
      <c r="H457" s="189"/>
      <c r="I457" s="189"/>
      <c r="J457" s="189"/>
      <c r="K457" s="189"/>
    </row>
    <row r="458" spans="1:11">
      <c r="A458" s="489" t="s">
        <v>158</v>
      </c>
      <c r="B458" s="490"/>
      <c r="C458" s="136" t="str">
        <f>VLOOKUP(K438,'TRI-2C'!$B$18:$FH$61,160,FALSE)</f>
        <v>A+</v>
      </c>
      <c r="E458" s="189"/>
      <c r="F458" s="189"/>
      <c r="G458" s="189"/>
      <c r="H458" s="189"/>
      <c r="I458" s="189"/>
      <c r="J458" s="189"/>
      <c r="K458" s="189"/>
    </row>
    <row r="459" spans="1:11">
      <c r="A459" s="491" t="s">
        <v>159</v>
      </c>
      <c r="B459" s="492"/>
      <c r="C459" s="493"/>
      <c r="E459" s="189"/>
      <c r="F459" s="189"/>
      <c r="G459" s="189"/>
      <c r="H459" s="189"/>
      <c r="I459" s="189"/>
      <c r="J459" s="189"/>
      <c r="K459" s="189"/>
    </row>
    <row r="460" spans="1:11">
      <c r="A460" s="137" t="s">
        <v>160</v>
      </c>
      <c r="B460" s="138"/>
      <c r="C460" s="188" t="str">
        <f>VLOOKUP(K438,'TRI-2C'!$B$18:$FH$61,161,FALSE)</f>
        <v/>
      </c>
      <c r="E460" s="189"/>
    </row>
    <row r="461" spans="1:11">
      <c r="A461" s="137" t="s">
        <v>161</v>
      </c>
      <c r="B461" s="138"/>
      <c r="C461" s="188" t="str">
        <f>VLOOKUP(K438,'TRI-2C'!$B$18:$FH$61,162,FALSE)</f>
        <v/>
      </c>
      <c r="E461" s="189"/>
      <c r="F461" s="189"/>
      <c r="G461" s="189"/>
      <c r="H461" s="189"/>
      <c r="I461" s="189"/>
      <c r="J461" s="189"/>
      <c r="K461" s="189"/>
    </row>
    <row r="462" spans="1:11">
      <c r="A462" s="480" t="s">
        <v>163</v>
      </c>
      <c r="B462" s="481"/>
      <c r="C462" s="188" t="str">
        <f>VLOOKUP(K438,'TRI-2C'!$B$18:$FH$61,163,FALSE)</f>
        <v/>
      </c>
      <c r="F462" s="114" t="s">
        <v>162</v>
      </c>
      <c r="G462" s="494">
        <f ca="1">NOW()</f>
        <v>45994.739222569442</v>
      </c>
      <c r="H462" s="494"/>
      <c r="I462" s="494"/>
      <c r="J462" s="494"/>
      <c r="K462" s="494"/>
    </row>
    <row r="466" spans="1:11">
      <c r="G466" s="112"/>
    </row>
    <row r="468" spans="1:11">
      <c r="C468" s="111" t="s">
        <v>164</v>
      </c>
      <c r="F468" s="495" t="s">
        <v>165</v>
      </c>
      <c r="G468" s="495"/>
      <c r="H468" s="495"/>
      <c r="I468" s="495"/>
    </row>
    <row r="471" spans="1:11">
      <c r="A471" s="111" t="s">
        <v>153</v>
      </c>
      <c r="C471" t="str">
        <f>IF(VLOOKUP(K474,NOTAS!$D$14:$P$60,2,FALSE)="","",VLOOKUP(K474,NOTAS!$D$14:$P$60,2,FALSE))</f>
        <v>LOOR ROLDAN HEYDAN YADIEL</v>
      </c>
    </row>
    <row r="472" spans="1:11">
      <c r="A472" s="111" t="s">
        <v>154</v>
      </c>
      <c r="C472" t="str">
        <f>NOTAS!$B$14&amp; " "&amp;NOTAS!$B$15</f>
        <v>INICIAL II A</v>
      </c>
      <c r="F472" s="111"/>
      <c r="G472" s="116"/>
      <c r="H472" s="117"/>
      <c r="I472" s="118"/>
      <c r="J472" s="118"/>
      <c r="K472" s="117"/>
    </row>
    <row r="473" spans="1:11">
      <c r="A473" s="111" t="s">
        <v>6</v>
      </c>
      <c r="C473" t="str">
        <f>NOTAS!$B$18</f>
        <v>2025-2026 MATUTINA</v>
      </c>
      <c r="H473" s="117"/>
      <c r="I473" s="118"/>
      <c r="J473" s="118"/>
      <c r="K473" s="117"/>
    </row>
    <row r="474" spans="1:11" ht="15" thickBot="1">
      <c r="A474" s="486" t="s">
        <v>336</v>
      </c>
      <c r="B474" s="486"/>
      <c r="I474" s="114" t="s">
        <v>74</v>
      </c>
      <c r="K474" s="121">
        <v>14</v>
      </c>
    </row>
    <row r="475" spans="1:11">
      <c r="A475" s="482" t="s">
        <v>133</v>
      </c>
      <c r="B475" s="483"/>
      <c r="C475" s="483"/>
      <c r="D475" s="483"/>
      <c r="E475" s="483"/>
      <c r="F475" s="484"/>
      <c r="G475" s="485" t="s">
        <v>141</v>
      </c>
      <c r="H475" s="483"/>
      <c r="I475" s="485" t="s">
        <v>141</v>
      </c>
      <c r="J475" s="483"/>
      <c r="K475" s="483"/>
    </row>
    <row r="476" spans="1:11">
      <c r="A476" s="141" t="str">
        <f>IF('TRI-2C'!$G$10="","",'TRI-2C'!$G$10)</f>
        <v>IDENTIDAD Y AUTONOMÍA</v>
      </c>
      <c r="B476" s="142"/>
      <c r="C476" s="142"/>
      <c r="D476" s="143"/>
      <c r="E476" s="144"/>
      <c r="F476" s="145"/>
      <c r="G476" s="146" t="str">
        <f>IF(A476="","",VLOOKUP(K474,'TRI-2C'!$B$18:$FH$61,24,FALSE))</f>
        <v>B+</v>
      </c>
      <c r="H476" s="144"/>
      <c r="I476" s="187" t="str">
        <f>IF(G476="","",G476)</f>
        <v>B+</v>
      </c>
      <c r="J476" s="166"/>
      <c r="K476" s="145"/>
    </row>
    <row r="477" spans="1:11">
      <c r="A477" s="147" t="str">
        <f>IF('TRI-2C'!$Z$10="","",'TRI-2C'!$Z$10)</f>
        <v>CONVIVENCIA</v>
      </c>
      <c r="B477" s="139"/>
      <c r="C477" s="139"/>
      <c r="F477" s="123"/>
      <c r="G477" s="124" t="str">
        <f>IF(A477="","",VLOOKUP(K474,'TRI-2C'!$B$18:$FH$61,40,FALSE))</f>
        <v>A+</v>
      </c>
      <c r="I477" s="170" t="str">
        <f t="shared" ref="I477:I491" si="13">IF(G477="","",G477)</f>
        <v>A+</v>
      </c>
      <c r="J477" s="167"/>
      <c r="K477" s="128"/>
    </row>
    <row r="478" spans="1:11">
      <c r="A478" s="148" t="str">
        <f>IF('TRI-2C'!$AP$10="","",'TRI-2C'!$AP$10)</f>
        <v>RELACIONES CON EL MEDIO NATURAL Y CULTURAL</v>
      </c>
      <c r="B478" s="149"/>
      <c r="C478" s="149"/>
      <c r="D478" s="150"/>
      <c r="E478" s="150"/>
      <c r="F478" s="126"/>
      <c r="G478" s="122" t="str">
        <f>IF(A478="","",VLOOKUP(K474,'TRI-2C'!$B$18:$FH$61,61,FALSE))</f>
        <v>A+</v>
      </c>
      <c r="H478" s="150"/>
      <c r="I478" s="171" t="str">
        <f t="shared" si="13"/>
        <v>A+</v>
      </c>
      <c r="J478" s="168"/>
      <c r="K478" s="126"/>
    </row>
    <row r="479" spans="1:11">
      <c r="A479" s="147" t="str">
        <f>IF('TRI-2C'!$BK$10="","",'TRI-2C'!$BK$10)</f>
        <v>RELACIONES LOGICAS MATEMATICAS</v>
      </c>
      <c r="B479" s="139"/>
      <c r="C479" s="139"/>
      <c r="F479" s="128"/>
      <c r="G479" s="124" t="str">
        <f>IF(A479="","",VLOOKUP(K474,'TRI-2C'!$B$18:$FH$61,84,FALSE))</f>
        <v>B+</v>
      </c>
      <c r="I479" s="170" t="str">
        <f t="shared" si="13"/>
        <v>B+</v>
      </c>
      <c r="J479" s="167"/>
      <c r="K479" s="128"/>
    </row>
    <row r="480" spans="1:11">
      <c r="A480" s="148" t="str">
        <f>IF('TRI-2C'!$CH$10="","",'TRI-2C'!$CH$10)</f>
        <v>COMPRENSIÓN Y EXPRESION DEL LENGUAJE</v>
      </c>
      <c r="B480" s="149"/>
      <c r="C480" s="149"/>
      <c r="D480" s="150"/>
      <c r="E480" s="150"/>
      <c r="F480" s="126"/>
      <c r="G480" s="122" t="str">
        <f>IF(A480="","",VLOOKUP(K474,'TRI-2C'!$B$18:$FH$61,106,FALSE))</f>
        <v>B+</v>
      </c>
      <c r="H480" s="150"/>
      <c r="I480" s="171" t="str">
        <f t="shared" si="13"/>
        <v>B+</v>
      </c>
      <c r="J480" s="168"/>
      <c r="K480" s="126"/>
    </row>
    <row r="481" spans="1:11">
      <c r="A481" s="147" t="str">
        <f>IF('TRI-2C'!$DD$10="","",'TRI-2C'!$DD$10)</f>
        <v>EXPRESIÓN ARTISTICA</v>
      </c>
      <c r="B481" s="139"/>
      <c r="C481" s="139"/>
      <c r="F481" s="128"/>
      <c r="G481" s="124" t="str">
        <f>IF(A481="","",VLOOKUP(K474,'TRI-2C'!$B$18:$FH$61,118,FALSE))</f>
        <v>A+</v>
      </c>
      <c r="I481" s="170" t="str">
        <f t="shared" si="13"/>
        <v>A+</v>
      </c>
      <c r="J481" s="167"/>
      <c r="K481" s="128"/>
    </row>
    <row r="482" spans="1:11">
      <c r="A482" s="148" t="str">
        <f>IF('TRI-2C'!$DP$10="","",'TRI-2C'!$DP$10)</f>
        <v>EXPRESION CORPORAL Y MOTRICIDAD</v>
      </c>
      <c r="B482" s="149"/>
      <c r="C482" s="149"/>
      <c r="D482" s="150"/>
      <c r="E482" s="150"/>
      <c r="F482" s="126"/>
      <c r="G482" s="122" t="str">
        <f>IF(A482="","",VLOOKUP(K474,'TRI-2C'!$B$18:$FH$61,147,FALSE))</f>
        <v>A-</v>
      </c>
      <c r="H482" s="150"/>
      <c r="I482" s="171" t="str">
        <f t="shared" si="13"/>
        <v>A-</v>
      </c>
      <c r="J482" s="168"/>
      <c r="K482" s="126"/>
    </row>
    <row r="483" spans="1:11">
      <c r="A483" s="147" t="str">
        <f>IF('TRI-2C'!$CK$10="","",'TRI-2C'!$CK$10)</f>
        <v/>
      </c>
      <c r="B483" s="139"/>
      <c r="C483" s="139"/>
      <c r="F483" s="123"/>
      <c r="G483" s="124" t="str">
        <f>IF(A483="","",VLOOKUP(K474,'TRI-2C'!$B$18:$FH$61,90,FALSE))</f>
        <v/>
      </c>
      <c r="I483" s="170" t="str">
        <f t="shared" si="13"/>
        <v/>
      </c>
      <c r="J483" s="167"/>
      <c r="K483" s="128"/>
    </row>
    <row r="484" spans="1:11">
      <c r="A484" s="148" t="str">
        <f>IF('TRI-2C'!$CN$10="","",'TRI-2C'!$CN$10)</f>
        <v/>
      </c>
      <c r="B484" s="149"/>
      <c r="C484" s="149"/>
      <c r="D484" s="150"/>
      <c r="E484" s="150"/>
      <c r="F484" s="126"/>
      <c r="G484" s="122" t="str">
        <f>IF(A484="","",VLOOKUP(K474,'TRI-2C'!$B$18:$FH$61,92,FALSE))</f>
        <v/>
      </c>
      <c r="H484" s="150"/>
      <c r="I484" s="171" t="str">
        <f t="shared" si="13"/>
        <v/>
      </c>
      <c r="J484" s="168"/>
      <c r="K484" s="126"/>
    </row>
    <row r="485" spans="1:11">
      <c r="A485" s="147" t="str">
        <f>IF('TRI-2C'!$CP$10="","",'TRI-2C'!$CP$10)</f>
        <v/>
      </c>
      <c r="B485" s="139"/>
      <c r="C485" s="139"/>
      <c r="F485" s="128"/>
      <c r="G485" s="124" t="str">
        <f>IF(A485="","",VLOOKUP(K474,'TRI-2C'!$B$18:$FH$61,98,FALSE))</f>
        <v/>
      </c>
      <c r="I485" s="170" t="str">
        <f t="shared" si="13"/>
        <v/>
      </c>
      <c r="J485" s="167"/>
      <c r="K485" s="128"/>
    </row>
    <row r="486" spans="1:11">
      <c r="A486" s="148" t="str">
        <f>IF('TRI-2C'!$CV$10="","",'TRI-2C'!$CV$10)</f>
        <v/>
      </c>
      <c r="B486" s="149"/>
      <c r="C486" s="149"/>
      <c r="D486" s="150"/>
      <c r="E486" s="150"/>
      <c r="F486" s="126"/>
      <c r="G486" s="122" t="str">
        <f>IF(A486="","",VLOOKUP(K474,'TRI-2C'!$B$18:$FH$61,100,FALSE))</f>
        <v/>
      </c>
      <c r="H486" s="150"/>
      <c r="I486" s="171" t="str">
        <f t="shared" si="13"/>
        <v/>
      </c>
      <c r="J486" s="168"/>
      <c r="K486" s="126"/>
    </row>
    <row r="487" spans="1:11">
      <c r="A487" s="147" t="str">
        <f>IF('TRI-2C'!$CX$10="","",'TRI-2C'!$CX$10)</f>
        <v/>
      </c>
      <c r="B487" s="139"/>
      <c r="C487" s="139"/>
      <c r="F487" s="128"/>
      <c r="G487" s="124" t="str">
        <f>IF(A487="","",VLOOKUP(K474,'TRI-2C'!$B$18:$FH$61,103,FALSE))</f>
        <v/>
      </c>
      <c r="I487" s="170" t="str">
        <f t="shared" si="13"/>
        <v/>
      </c>
      <c r="J487" s="167"/>
      <c r="K487" s="128"/>
    </row>
    <row r="488" spans="1:11">
      <c r="A488" s="148" t="str">
        <f>IF('TRI-2C'!$DB$10="","",'TRI-2C'!$DB$10)</f>
        <v/>
      </c>
      <c r="B488" s="149"/>
      <c r="C488" s="149"/>
      <c r="D488" s="150"/>
      <c r="E488" s="150"/>
      <c r="F488" s="126"/>
      <c r="G488" s="122" t="str">
        <f>IF(A488="","",VLOOKUP(K474,'TRI-2C'!$B$18:$FH$61,108,FALSE))</f>
        <v/>
      </c>
      <c r="H488" s="150"/>
      <c r="I488" s="171" t="str">
        <f t="shared" si="13"/>
        <v/>
      </c>
      <c r="J488" s="168"/>
      <c r="K488" s="126"/>
    </row>
    <row r="489" spans="1:11">
      <c r="A489" s="147" t="str">
        <f>IF('TRI-2C'!$DF$10="","",'TRI-2C'!$DF$10)</f>
        <v/>
      </c>
      <c r="B489" s="139"/>
      <c r="C489" s="139"/>
      <c r="F489" s="128"/>
      <c r="G489" s="124" t="str">
        <f>IF(A489="","",VLOOKUP(K474,'TRI-2C'!$B$18:$FH$61,111,FALSE))</f>
        <v/>
      </c>
      <c r="I489" s="170" t="str">
        <f t="shared" si="13"/>
        <v/>
      </c>
      <c r="J489" s="167"/>
      <c r="K489" s="128"/>
    </row>
    <row r="490" spans="1:11">
      <c r="A490" s="148" t="str">
        <f>IF('TRI-2C'!$DI$10="","",'TRI-2C'!$DI$10)</f>
        <v/>
      </c>
      <c r="B490" s="149"/>
      <c r="C490" s="149"/>
      <c r="D490" s="150"/>
      <c r="E490" s="150"/>
      <c r="F490" s="126"/>
      <c r="G490" s="122" t="str">
        <f>IF(A490="","",VLOOKUP(K474,'TRI-2C'!$B$18:$FH$61,114,FALSE))</f>
        <v/>
      </c>
      <c r="H490" s="150"/>
      <c r="I490" s="171" t="str">
        <f t="shared" si="13"/>
        <v/>
      </c>
      <c r="J490" s="168"/>
      <c r="K490" s="126"/>
    </row>
    <row r="491" spans="1:11">
      <c r="A491" s="151"/>
      <c r="B491" s="129"/>
      <c r="C491" s="129"/>
      <c r="D491" s="130"/>
      <c r="E491" s="130"/>
      <c r="F491" s="131"/>
      <c r="G491" s="132"/>
      <c r="H491" s="130"/>
      <c r="I491" s="172" t="str">
        <f t="shared" si="13"/>
        <v/>
      </c>
      <c r="J491" s="169"/>
      <c r="K491" s="131"/>
    </row>
    <row r="492" spans="1:11">
      <c r="A492" s="134"/>
      <c r="B492" s="134"/>
      <c r="C492" s="134"/>
      <c r="D492" s="134"/>
      <c r="E492" s="134"/>
      <c r="F492" s="140"/>
      <c r="G492" s="191"/>
      <c r="H492" s="191"/>
      <c r="I492" s="190"/>
      <c r="J492" s="190"/>
      <c r="K492" s="190"/>
    </row>
    <row r="493" spans="1:11">
      <c r="A493" s="487" t="s">
        <v>156</v>
      </c>
      <c r="B493" s="488"/>
      <c r="C493" s="135" t="s">
        <v>157</v>
      </c>
      <c r="F493" s="189"/>
      <c r="G493" s="189"/>
      <c r="H493" s="189"/>
      <c r="I493" s="189"/>
      <c r="J493" s="189"/>
      <c r="K493" s="189"/>
    </row>
    <row r="494" spans="1:11">
      <c r="A494" s="489" t="s">
        <v>158</v>
      </c>
      <c r="B494" s="490"/>
      <c r="C494" s="136" t="str">
        <f>VLOOKUP(K474,'TRI-2C'!$B$18:$FH$61,160,FALSE)</f>
        <v>A+</v>
      </c>
      <c r="E494" s="189"/>
      <c r="F494" s="189"/>
      <c r="G494" s="189"/>
      <c r="H494" s="189"/>
      <c r="I494" s="189"/>
      <c r="J494" s="189"/>
      <c r="K494" s="189"/>
    </row>
    <row r="495" spans="1:11">
      <c r="A495" s="491" t="s">
        <v>159</v>
      </c>
      <c r="B495" s="492"/>
      <c r="C495" s="493"/>
      <c r="E495" s="189"/>
      <c r="F495" s="189"/>
      <c r="G495" s="189"/>
      <c r="H495" s="189"/>
      <c r="I495" s="189"/>
      <c r="J495" s="189"/>
      <c r="K495" s="189"/>
    </row>
    <row r="496" spans="1:11">
      <c r="A496" s="137" t="s">
        <v>160</v>
      </c>
      <c r="B496" s="138"/>
      <c r="C496" s="188" t="str">
        <f>VLOOKUP(K474,'TRI-2C'!$B$18:$FH$61,161,FALSE)</f>
        <v/>
      </c>
      <c r="E496" s="189"/>
    </row>
    <row r="497" spans="1:11">
      <c r="A497" s="137" t="s">
        <v>161</v>
      </c>
      <c r="B497" s="138"/>
      <c r="C497" s="188" t="str">
        <f>VLOOKUP(K474,'TRI-2C'!$B$18:$FH$61,162,FALSE)</f>
        <v/>
      </c>
      <c r="E497" s="189"/>
      <c r="F497" s="189"/>
      <c r="G497" s="189"/>
      <c r="H497" s="189"/>
      <c r="I497" s="189"/>
      <c r="J497" s="189"/>
      <c r="K497" s="189"/>
    </row>
    <row r="498" spans="1:11">
      <c r="A498" s="480" t="s">
        <v>163</v>
      </c>
      <c r="B498" s="481"/>
      <c r="C498" s="188" t="str">
        <f>VLOOKUP(K474,'TRI-2C'!$B$18:$FH$61,163,FALSE)</f>
        <v/>
      </c>
      <c r="F498" s="114" t="s">
        <v>162</v>
      </c>
      <c r="G498" s="494">
        <f ca="1">NOW()</f>
        <v>45994.739222569442</v>
      </c>
      <c r="H498" s="494"/>
      <c r="I498" s="494"/>
      <c r="J498" s="494"/>
      <c r="K498" s="494"/>
    </row>
    <row r="502" spans="1:11">
      <c r="G502" s="112"/>
    </row>
    <row r="504" spans="1:11">
      <c r="C504" s="111" t="s">
        <v>164</v>
      </c>
      <c r="F504" s="495" t="s">
        <v>165</v>
      </c>
      <c r="G504" s="495"/>
      <c r="H504" s="495"/>
      <c r="I504" s="495"/>
    </row>
    <row r="507" spans="1:11">
      <c r="A507" s="111" t="s">
        <v>153</v>
      </c>
      <c r="C507" t="str">
        <f>IF(VLOOKUP(K510,NOTAS!$D$14:$P$60,2,FALSE)="","",VLOOKUP(K510,NOTAS!$D$14:$P$60,2,FALSE))</f>
        <v>LOPEZ PALLO GRACE SAMANTHA</v>
      </c>
    </row>
    <row r="508" spans="1:11">
      <c r="A508" s="111" t="s">
        <v>154</v>
      </c>
      <c r="C508" t="str">
        <f>NOTAS!$B$14&amp; " "&amp;NOTAS!$B$15</f>
        <v>INICIAL II A</v>
      </c>
      <c r="F508" s="111"/>
      <c r="G508" s="116"/>
      <c r="H508" s="117"/>
      <c r="I508" s="118"/>
      <c r="J508" s="118"/>
      <c r="K508" s="117"/>
    </row>
    <row r="509" spans="1:11">
      <c r="A509" s="111" t="s">
        <v>6</v>
      </c>
      <c r="C509" t="str">
        <f>NOTAS!$B$18</f>
        <v>2025-2026 MATUTINA</v>
      </c>
      <c r="H509" s="117"/>
      <c r="I509" s="118"/>
      <c r="J509" s="118"/>
      <c r="K509" s="117"/>
    </row>
    <row r="510" spans="1:11" ht="15" thickBot="1">
      <c r="A510" s="486" t="s">
        <v>336</v>
      </c>
      <c r="B510" s="486"/>
      <c r="I510" s="114" t="s">
        <v>74</v>
      </c>
      <c r="K510" s="121">
        <v>15</v>
      </c>
    </row>
    <row r="511" spans="1:11">
      <c r="A511" s="482" t="s">
        <v>133</v>
      </c>
      <c r="B511" s="483"/>
      <c r="C511" s="483"/>
      <c r="D511" s="483"/>
      <c r="E511" s="483"/>
      <c r="F511" s="484"/>
      <c r="G511" s="485" t="s">
        <v>141</v>
      </c>
      <c r="H511" s="483"/>
      <c r="I511" s="485" t="s">
        <v>141</v>
      </c>
      <c r="J511" s="483"/>
      <c r="K511" s="483"/>
    </row>
    <row r="512" spans="1:11">
      <c r="A512" s="141" t="str">
        <f>IF('TRI-2C'!$G$10="","",'TRI-2C'!$G$10)</f>
        <v>IDENTIDAD Y AUTONOMÍA</v>
      </c>
      <c r="B512" s="142"/>
      <c r="C512" s="142"/>
      <c r="D512" s="143"/>
      <c r="E512" s="144"/>
      <c r="F512" s="145"/>
      <c r="G512" s="146" t="str">
        <f>IF(A512="","",VLOOKUP(K510,'TRI-2C'!$B$18:$FH$61,24,FALSE))</f>
        <v>A+</v>
      </c>
      <c r="H512" s="144"/>
      <c r="I512" s="187" t="str">
        <f>IF(G512="","",G512)</f>
        <v>A+</v>
      </c>
      <c r="J512" s="166"/>
      <c r="K512" s="145"/>
    </row>
    <row r="513" spans="1:11">
      <c r="A513" s="147" t="str">
        <f>IF('TRI-2C'!$Z$10="","",'TRI-2C'!$Z$10)</f>
        <v>CONVIVENCIA</v>
      </c>
      <c r="B513" s="139"/>
      <c r="C513" s="139"/>
      <c r="F513" s="123"/>
      <c r="G513" s="124" t="str">
        <f>IF(A513="","",VLOOKUP(K510,'TRI-2C'!$B$18:$FH$61,40,FALSE))</f>
        <v>A+</v>
      </c>
      <c r="I513" s="170" t="str">
        <f t="shared" ref="I513:I527" si="14">IF(G513="","",G513)</f>
        <v>A+</v>
      </c>
      <c r="J513" s="167"/>
      <c r="K513" s="128"/>
    </row>
    <row r="514" spans="1:11">
      <c r="A514" s="148" t="str">
        <f>IF('TRI-2C'!$AP$10="","",'TRI-2C'!$AP$10)</f>
        <v>RELACIONES CON EL MEDIO NATURAL Y CULTURAL</v>
      </c>
      <c r="B514" s="149"/>
      <c r="C514" s="149"/>
      <c r="D514" s="150"/>
      <c r="E514" s="150"/>
      <c r="F514" s="126"/>
      <c r="G514" s="122" t="str">
        <f>IF(A514="","",VLOOKUP(K510,'TRI-2C'!$B$18:$FH$61,61,FALSE))</f>
        <v>A+</v>
      </c>
      <c r="H514" s="150"/>
      <c r="I514" s="171" t="str">
        <f t="shared" si="14"/>
        <v>A+</v>
      </c>
      <c r="J514" s="168"/>
      <c r="K514" s="126"/>
    </row>
    <row r="515" spans="1:11">
      <c r="A515" s="147" t="str">
        <f>IF('TRI-2C'!$BK$10="","",'TRI-2C'!$BK$10)</f>
        <v>RELACIONES LOGICAS MATEMATICAS</v>
      </c>
      <c r="B515" s="139"/>
      <c r="C515" s="139"/>
      <c r="F515" s="128"/>
      <c r="G515" s="124" t="str">
        <f>IF(A515="","",VLOOKUP(K510,'TRI-2C'!$B$18:$FH$61,84,FALSE))</f>
        <v>A+</v>
      </c>
      <c r="I515" s="170" t="str">
        <f t="shared" si="14"/>
        <v>A+</v>
      </c>
      <c r="J515" s="167"/>
      <c r="K515" s="128"/>
    </row>
    <row r="516" spans="1:11">
      <c r="A516" s="148" t="str">
        <f>IF('TRI-2C'!$CH$10="","",'TRI-2C'!$CH$10)</f>
        <v>COMPRENSIÓN Y EXPRESION DEL LENGUAJE</v>
      </c>
      <c r="B516" s="149"/>
      <c r="C516" s="149"/>
      <c r="D516" s="150"/>
      <c r="E516" s="150"/>
      <c r="F516" s="126"/>
      <c r="G516" s="122" t="str">
        <f>IF(A516="","",VLOOKUP(K510,'TRI-2C'!$B$18:$FH$61,106,FALSE))</f>
        <v>B+</v>
      </c>
      <c r="H516" s="150"/>
      <c r="I516" s="171" t="str">
        <f t="shared" si="14"/>
        <v>B+</v>
      </c>
      <c r="J516" s="168"/>
      <c r="K516" s="126"/>
    </row>
    <row r="517" spans="1:11">
      <c r="A517" s="147" t="str">
        <f>IF('TRI-2C'!$DD$10="","",'TRI-2C'!$DD$10)</f>
        <v>EXPRESIÓN ARTISTICA</v>
      </c>
      <c r="B517" s="139"/>
      <c r="C517" s="139"/>
      <c r="F517" s="128"/>
      <c r="G517" s="124" t="str">
        <f>IF(A517="","",VLOOKUP(K510,'TRI-2C'!$B$18:$FH$61,118,FALSE))</f>
        <v>A+</v>
      </c>
      <c r="I517" s="170" t="str">
        <f t="shared" si="14"/>
        <v>A+</v>
      </c>
      <c r="J517" s="167"/>
      <c r="K517" s="128"/>
    </row>
    <row r="518" spans="1:11">
      <c r="A518" s="148" t="str">
        <f>IF('TRI-2C'!$DP$10="","",'TRI-2C'!$DP$10)</f>
        <v>EXPRESION CORPORAL Y MOTRICIDAD</v>
      </c>
      <c r="B518" s="149"/>
      <c r="C518" s="149"/>
      <c r="D518" s="150"/>
      <c r="E518" s="150"/>
      <c r="F518" s="126"/>
      <c r="G518" s="122" t="str">
        <f>IF(A518="","",VLOOKUP(K510,'TRI-2C'!$B$18:$FH$61,147,FALSE))</f>
        <v>A+</v>
      </c>
      <c r="H518" s="150"/>
      <c r="I518" s="171" t="str">
        <f t="shared" si="14"/>
        <v>A+</v>
      </c>
      <c r="J518" s="168"/>
      <c r="K518" s="126"/>
    </row>
    <row r="519" spans="1:11">
      <c r="A519" s="147" t="str">
        <f>IF('TRI-2C'!$CK$10="","",'TRI-2C'!$CK$10)</f>
        <v/>
      </c>
      <c r="B519" s="139"/>
      <c r="C519" s="139"/>
      <c r="F519" s="123"/>
      <c r="G519" s="124" t="str">
        <f>IF(A519="","",VLOOKUP(K510,'TRI-2C'!$B$18:$FH$61,90,FALSE))</f>
        <v/>
      </c>
      <c r="I519" s="170" t="str">
        <f t="shared" si="14"/>
        <v/>
      </c>
      <c r="J519" s="167"/>
      <c r="K519" s="128"/>
    </row>
    <row r="520" spans="1:11">
      <c r="A520" s="148" t="str">
        <f>IF('TRI-2C'!$CN$10="","",'TRI-2C'!$CN$10)</f>
        <v/>
      </c>
      <c r="B520" s="149"/>
      <c r="C520" s="149"/>
      <c r="D520" s="150"/>
      <c r="E520" s="150"/>
      <c r="F520" s="126"/>
      <c r="G520" s="122" t="str">
        <f>IF(A520="","",VLOOKUP(K510,'TRI-2C'!$B$18:$FH$61,92,FALSE))</f>
        <v/>
      </c>
      <c r="H520" s="150"/>
      <c r="I520" s="171" t="str">
        <f t="shared" si="14"/>
        <v/>
      </c>
      <c r="J520" s="168"/>
      <c r="K520" s="126"/>
    </row>
    <row r="521" spans="1:11">
      <c r="A521" s="147" t="str">
        <f>IF('TRI-2C'!$CP$10="","",'TRI-2C'!$CP$10)</f>
        <v/>
      </c>
      <c r="B521" s="139"/>
      <c r="C521" s="139"/>
      <c r="F521" s="128"/>
      <c r="G521" s="124" t="str">
        <f>IF(A521="","",VLOOKUP(K510,'TRI-2C'!$B$18:$FH$61,98,FALSE))</f>
        <v/>
      </c>
      <c r="I521" s="170" t="str">
        <f t="shared" si="14"/>
        <v/>
      </c>
      <c r="J521" s="167"/>
      <c r="K521" s="128"/>
    </row>
    <row r="522" spans="1:11">
      <c r="A522" s="148" t="str">
        <f>IF('TRI-2C'!$CV$10="","",'TRI-2C'!$CV$10)</f>
        <v/>
      </c>
      <c r="B522" s="149"/>
      <c r="C522" s="149"/>
      <c r="D522" s="150"/>
      <c r="E522" s="150"/>
      <c r="F522" s="126"/>
      <c r="G522" s="122" t="str">
        <f>IF(A522="","",VLOOKUP(K510,'TRI-2C'!$B$18:$FH$61,100,FALSE))</f>
        <v/>
      </c>
      <c r="H522" s="150"/>
      <c r="I522" s="171" t="str">
        <f t="shared" si="14"/>
        <v/>
      </c>
      <c r="J522" s="168"/>
      <c r="K522" s="126"/>
    </row>
    <row r="523" spans="1:11">
      <c r="A523" s="147" t="str">
        <f>IF('TRI-2C'!$CX$10="","",'TRI-2C'!$CX$10)</f>
        <v/>
      </c>
      <c r="B523" s="139"/>
      <c r="C523" s="139"/>
      <c r="F523" s="128"/>
      <c r="G523" s="124" t="str">
        <f>IF(A523="","",VLOOKUP(K510,'TRI-2C'!$B$18:$FH$61,103,FALSE))</f>
        <v/>
      </c>
      <c r="I523" s="170" t="str">
        <f t="shared" si="14"/>
        <v/>
      </c>
      <c r="J523" s="167"/>
      <c r="K523" s="128"/>
    </row>
    <row r="524" spans="1:11">
      <c r="A524" s="148" t="str">
        <f>IF('TRI-2C'!$DB$10="","",'TRI-2C'!$DB$10)</f>
        <v/>
      </c>
      <c r="B524" s="149"/>
      <c r="C524" s="149"/>
      <c r="D524" s="150"/>
      <c r="E524" s="150"/>
      <c r="F524" s="126"/>
      <c r="G524" s="122" t="str">
        <f>IF(A524="","",VLOOKUP(K510,'TRI-2C'!$B$18:$FH$61,108,FALSE))</f>
        <v/>
      </c>
      <c r="H524" s="150"/>
      <c r="I524" s="171" t="str">
        <f t="shared" si="14"/>
        <v/>
      </c>
      <c r="J524" s="168"/>
      <c r="K524" s="126"/>
    </row>
    <row r="525" spans="1:11">
      <c r="A525" s="147" t="str">
        <f>IF('TRI-2C'!$DF$10="","",'TRI-2C'!$DF$10)</f>
        <v/>
      </c>
      <c r="B525" s="139"/>
      <c r="C525" s="139"/>
      <c r="F525" s="128"/>
      <c r="G525" s="124" t="str">
        <f>IF(A525="","",VLOOKUP(K510,'TRI-2C'!$B$18:$FH$61,111,FALSE))</f>
        <v/>
      </c>
      <c r="I525" s="170" t="str">
        <f t="shared" si="14"/>
        <v/>
      </c>
      <c r="J525" s="167"/>
      <c r="K525" s="128"/>
    </row>
    <row r="526" spans="1:11">
      <c r="A526" s="148" t="str">
        <f>IF('TRI-2C'!$DI$10="","",'TRI-2C'!$DI$10)</f>
        <v/>
      </c>
      <c r="B526" s="149"/>
      <c r="C526" s="149"/>
      <c r="D526" s="150"/>
      <c r="E526" s="150"/>
      <c r="F526" s="126"/>
      <c r="G526" s="122" t="str">
        <f>IF(A526="","",VLOOKUP(K510,'TRI-2C'!$B$18:$FH$61,114,FALSE))</f>
        <v/>
      </c>
      <c r="H526" s="150"/>
      <c r="I526" s="171" t="str">
        <f t="shared" si="14"/>
        <v/>
      </c>
      <c r="J526" s="168"/>
      <c r="K526" s="126"/>
    </row>
    <row r="527" spans="1:11">
      <c r="A527" s="151"/>
      <c r="B527" s="129"/>
      <c r="C527" s="129"/>
      <c r="D527" s="130"/>
      <c r="E527" s="130"/>
      <c r="F527" s="131"/>
      <c r="G527" s="132"/>
      <c r="H527" s="130"/>
      <c r="I527" s="172" t="str">
        <f t="shared" si="14"/>
        <v/>
      </c>
      <c r="J527" s="169"/>
      <c r="K527" s="131"/>
    </row>
    <row r="528" spans="1:11">
      <c r="A528" s="134"/>
      <c r="B528" s="134"/>
      <c r="C528" s="134"/>
      <c r="D528" s="134"/>
      <c r="E528" s="134"/>
      <c r="F528" s="140"/>
      <c r="G528" s="191"/>
      <c r="H528" s="191"/>
      <c r="I528" s="190"/>
      <c r="J528" s="190"/>
      <c r="K528" s="190"/>
    </row>
    <row r="529" spans="1:11">
      <c r="A529" s="487" t="s">
        <v>156</v>
      </c>
      <c r="B529" s="488"/>
      <c r="C529" s="135" t="s">
        <v>157</v>
      </c>
      <c r="F529" s="189"/>
      <c r="G529" s="189"/>
      <c r="H529" s="189"/>
      <c r="I529" s="189"/>
      <c r="J529" s="189"/>
      <c r="K529" s="189"/>
    </row>
    <row r="530" spans="1:11">
      <c r="A530" s="489" t="s">
        <v>158</v>
      </c>
      <c r="B530" s="490"/>
      <c r="C530" s="136" t="str">
        <f>VLOOKUP(K510,'TRI-2C'!$B$18:$FH$61,160,FALSE)</f>
        <v>A+</v>
      </c>
      <c r="E530" s="189"/>
      <c r="F530" s="189"/>
      <c r="G530" s="189"/>
      <c r="H530" s="189"/>
      <c r="I530" s="189"/>
      <c r="J530" s="189"/>
      <c r="K530" s="189"/>
    </row>
    <row r="531" spans="1:11">
      <c r="A531" s="491" t="s">
        <v>159</v>
      </c>
      <c r="B531" s="492"/>
      <c r="C531" s="493"/>
      <c r="E531" s="189"/>
      <c r="F531" s="189"/>
      <c r="G531" s="189"/>
      <c r="H531" s="189"/>
      <c r="I531" s="189"/>
      <c r="J531" s="189"/>
      <c r="K531" s="189"/>
    </row>
    <row r="532" spans="1:11">
      <c r="A532" s="137" t="s">
        <v>160</v>
      </c>
      <c r="B532" s="138"/>
      <c r="C532" s="188" t="str">
        <f>VLOOKUP(K510,'TRI-2C'!$B$18:$FH$61,161,FALSE)</f>
        <v/>
      </c>
      <c r="E532" s="189"/>
    </row>
    <row r="533" spans="1:11">
      <c r="A533" s="137" t="s">
        <v>161</v>
      </c>
      <c r="B533" s="138"/>
      <c r="C533" s="188" t="str">
        <f>VLOOKUP(K510,'TRI-2C'!$B$18:$FH$61,162,FALSE)</f>
        <v/>
      </c>
      <c r="E533" s="189"/>
      <c r="F533" s="189"/>
      <c r="G533" s="189"/>
      <c r="H533" s="189"/>
      <c r="I533" s="189"/>
      <c r="J533" s="189"/>
      <c r="K533" s="189"/>
    </row>
    <row r="534" spans="1:11">
      <c r="A534" s="480" t="s">
        <v>163</v>
      </c>
      <c r="B534" s="481"/>
      <c r="C534" s="188" t="str">
        <f>VLOOKUP(K510,'TRI-2C'!$B$18:$FH$61,163,FALSE)</f>
        <v/>
      </c>
      <c r="F534" s="114" t="s">
        <v>162</v>
      </c>
      <c r="G534" s="494">
        <f ca="1">NOW()</f>
        <v>45994.739222569442</v>
      </c>
      <c r="H534" s="494"/>
      <c r="I534" s="494"/>
      <c r="J534" s="494"/>
      <c r="K534" s="494"/>
    </row>
    <row r="538" spans="1:11">
      <c r="G538" s="112"/>
    </row>
    <row r="540" spans="1:11">
      <c r="C540" s="111" t="s">
        <v>164</v>
      </c>
      <c r="F540" s="495" t="s">
        <v>165</v>
      </c>
      <c r="G540" s="495"/>
      <c r="H540" s="495"/>
      <c r="I540" s="495"/>
    </row>
    <row r="543" spans="1:11">
      <c r="A543" s="111" t="s">
        <v>153</v>
      </c>
      <c r="C543" t="str">
        <f>IF(VLOOKUP(K546,NOTAS!$D$14:$P$60,2,FALSE)="","",VLOOKUP(K546,NOTAS!$D$14:$P$60,2,FALSE))</f>
        <v>MARIN CHAVEZ JULEISY BEDRIYE</v>
      </c>
    </row>
    <row r="544" spans="1:11">
      <c r="A544" s="111" t="s">
        <v>154</v>
      </c>
      <c r="C544" t="str">
        <f>NOTAS!$B$14&amp; " "&amp;NOTAS!$B$15</f>
        <v>INICIAL II A</v>
      </c>
      <c r="F544" s="111"/>
      <c r="G544" s="116"/>
      <c r="H544" s="117"/>
      <c r="I544" s="118"/>
      <c r="J544" s="118"/>
      <c r="K544" s="117"/>
    </row>
    <row r="545" spans="1:11">
      <c r="A545" s="111" t="s">
        <v>6</v>
      </c>
      <c r="C545" t="str">
        <f>NOTAS!$B$18</f>
        <v>2025-2026 MATUTINA</v>
      </c>
      <c r="H545" s="117"/>
      <c r="I545" s="118"/>
      <c r="J545" s="118"/>
      <c r="K545" s="117"/>
    </row>
    <row r="546" spans="1:11" ht="15" thickBot="1">
      <c r="A546" s="486" t="s">
        <v>336</v>
      </c>
      <c r="B546" s="486"/>
      <c r="I546" s="114" t="s">
        <v>74</v>
      </c>
      <c r="K546" s="121">
        <v>16</v>
      </c>
    </row>
    <row r="547" spans="1:11">
      <c r="A547" s="482" t="s">
        <v>133</v>
      </c>
      <c r="B547" s="483"/>
      <c r="C547" s="483"/>
      <c r="D547" s="483"/>
      <c r="E547" s="483"/>
      <c r="F547" s="484"/>
      <c r="G547" s="485" t="s">
        <v>141</v>
      </c>
      <c r="H547" s="483"/>
      <c r="I547" s="485" t="s">
        <v>141</v>
      </c>
      <c r="J547" s="483"/>
      <c r="K547" s="483"/>
    </row>
    <row r="548" spans="1:11">
      <c r="A548" s="141" t="str">
        <f>IF('TRI-2C'!$G$10="","",'TRI-2C'!$G$10)</f>
        <v>IDENTIDAD Y AUTONOMÍA</v>
      </c>
      <c r="B548" s="142"/>
      <c r="C548" s="142"/>
      <c r="D548" s="143"/>
      <c r="E548" s="144"/>
      <c r="F548" s="145"/>
      <c r="G548" s="146" t="str">
        <f>IF(A548="","",VLOOKUP(K546,'TRI-2C'!$B$18:$FH$61,24,FALSE))</f>
        <v>A+</v>
      </c>
      <c r="H548" s="144"/>
      <c r="I548" s="187" t="str">
        <f>IF(G548="","",G548)</f>
        <v>A+</v>
      </c>
      <c r="J548" s="166"/>
      <c r="K548" s="145"/>
    </row>
    <row r="549" spans="1:11">
      <c r="A549" s="147" t="str">
        <f>IF('TRI-2C'!$Z$10="","",'TRI-2C'!$Z$10)</f>
        <v>CONVIVENCIA</v>
      </c>
      <c r="B549" s="139"/>
      <c r="C549" s="139"/>
      <c r="F549" s="123"/>
      <c r="G549" s="124" t="str">
        <f>IF(A549="","",VLOOKUP(K546,'TRI-2C'!$B$18:$FH$61,40,FALSE))</f>
        <v>A+</v>
      </c>
      <c r="I549" s="170" t="str">
        <f t="shared" ref="I549:I563" si="15">IF(G549="","",G549)</f>
        <v>A+</v>
      </c>
      <c r="J549" s="167"/>
      <c r="K549" s="128"/>
    </row>
    <row r="550" spans="1:11">
      <c r="A550" s="148" t="str">
        <f>IF('TRI-2C'!$AP$10="","",'TRI-2C'!$AP$10)</f>
        <v>RELACIONES CON EL MEDIO NATURAL Y CULTURAL</v>
      </c>
      <c r="B550" s="149"/>
      <c r="C550" s="149"/>
      <c r="D550" s="150"/>
      <c r="E550" s="150"/>
      <c r="F550" s="126"/>
      <c r="G550" s="122" t="str">
        <f>IF(A550="","",VLOOKUP(K546,'TRI-2C'!$B$18:$FH$61,61,FALSE))</f>
        <v>A+</v>
      </c>
      <c r="H550" s="150"/>
      <c r="I550" s="171" t="str">
        <f t="shared" si="15"/>
        <v>A+</v>
      </c>
      <c r="J550" s="168"/>
      <c r="K550" s="126"/>
    </row>
    <row r="551" spans="1:11">
      <c r="A551" s="147" t="str">
        <f>IF('TRI-2C'!$BK$10="","",'TRI-2C'!$BK$10)</f>
        <v>RELACIONES LOGICAS MATEMATICAS</v>
      </c>
      <c r="B551" s="139"/>
      <c r="C551" s="139"/>
      <c r="F551" s="128"/>
      <c r="G551" s="124" t="str">
        <f>IF(A551="","",VLOOKUP(K546,'TRI-2C'!$B$18:$FH$61,84,FALSE))</f>
        <v>B+</v>
      </c>
      <c r="I551" s="170" t="str">
        <f t="shared" si="15"/>
        <v>B+</v>
      </c>
      <c r="J551" s="167"/>
      <c r="K551" s="128"/>
    </row>
    <row r="552" spans="1:11">
      <c r="A552" s="148" t="str">
        <f>IF('TRI-2C'!$CH$10="","",'TRI-2C'!$CH$10)</f>
        <v>COMPRENSIÓN Y EXPRESION DEL LENGUAJE</v>
      </c>
      <c r="B552" s="149"/>
      <c r="C552" s="149"/>
      <c r="D552" s="150"/>
      <c r="E552" s="150"/>
      <c r="F552" s="126"/>
      <c r="G552" s="122" t="str">
        <f>IF(A552="","",VLOOKUP(K546,'TRI-2C'!$B$18:$FH$61,106,FALSE))</f>
        <v>B+</v>
      </c>
      <c r="H552" s="150"/>
      <c r="I552" s="171" t="str">
        <f t="shared" si="15"/>
        <v>B+</v>
      </c>
      <c r="J552" s="168"/>
      <c r="K552" s="126"/>
    </row>
    <row r="553" spans="1:11">
      <c r="A553" s="147" t="str">
        <f>IF('TRI-2C'!$DD$10="","",'TRI-2C'!$DD$10)</f>
        <v>EXPRESIÓN ARTISTICA</v>
      </c>
      <c r="B553" s="139"/>
      <c r="C553" s="139"/>
      <c r="F553" s="128"/>
      <c r="G553" s="124" t="str">
        <f>IF(A553="","",VLOOKUP(K546,'TRI-2C'!$B$18:$FH$61,118,FALSE))</f>
        <v>A+</v>
      </c>
      <c r="I553" s="170" t="str">
        <f t="shared" si="15"/>
        <v>A+</v>
      </c>
      <c r="J553" s="167"/>
      <c r="K553" s="128"/>
    </row>
    <row r="554" spans="1:11">
      <c r="A554" s="148" t="str">
        <f>IF('TRI-2C'!$DP$10="","",'TRI-2C'!$DP$10)</f>
        <v>EXPRESION CORPORAL Y MOTRICIDAD</v>
      </c>
      <c r="B554" s="149"/>
      <c r="C554" s="149"/>
      <c r="D554" s="150"/>
      <c r="E554" s="150"/>
      <c r="F554" s="126"/>
      <c r="G554" s="122" t="str">
        <f>IF(A554="","",VLOOKUP(K546,'TRI-2C'!$B$18:$FH$61,147,FALSE))</f>
        <v>A+</v>
      </c>
      <c r="H554" s="150"/>
      <c r="I554" s="171" t="str">
        <f t="shared" si="15"/>
        <v>A+</v>
      </c>
      <c r="J554" s="168"/>
      <c r="K554" s="126"/>
    </row>
    <row r="555" spans="1:11">
      <c r="A555" s="147" t="str">
        <f>IF('TRI-2C'!$CK$10="","",'TRI-2C'!$CK$10)</f>
        <v/>
      </c>
      <c r="B555" s="139"/>
      <c r="C555" s="139"/>
      <c r="F555" s="123"/>
      <c r="G555" s="124" t="str">
        <f>IF(A555="","",VLOOKUP(K546,'TRI-2C'!$B$18:$FH$61,90,FALSE))</f>
        <v/>
      </c>
      <c r="I555" s="170" t="str">
        <f t="shared" si="15"/>
        <v/>
      </c>
      <c r="J555" s="167"/>
      <c r="K555" s="128"/>
    </row>
    <row r="556" spans="1:11">
      <c r="A556" s="148" t="str">
        <f>IF('TRI-2C'!$CN$10="","",'TRI-2C'!$CN$10)</f>
        <v/>
      </c>
      <c r="B556" s="149"/>
      <c r="C556" s="149"/>
      <c r="D556" s="150"/>
      <c r="E556" s="150"/>
      <c r="F556" s="126"/>
      <c r="G556" s="122" t="str">
        <f>IF(A556="","",VLOOKUP(K546,'TRI-2C'!$B$18:$FH$61,92,FALSE))</f>
        <v/>
      </c>
      <c r="H556" s="150"/>
      <c r="I556" s="171" t="str">
        <f t="shared" si="15"/>
        <v/>
      </c>
      <c r="J556" s="168"/>
      <c r="K556" s="126"/>
    </row>
    <row r="557" spans="1:11">
      <c r="A557" s="147" t="str">
        <f>IF('TRI-2C'!$CP$10="","",'TRI-2C'!$CP$10)</f>
        <v/>
      </c>
      <c r="B557" s="139"/>
      <c r="C557" s="139"/>
      <c r="F557" s="128"/>
      <c r="G557" s="124" t="str">
        <f>IF(A557="","",VLOOKUP(K546,'TRI-2C'!$B$18:$FH$61,98,FALSE))</f>
        <v/>
      </c>
      <c r="I557" s="170" t="str">
        <f t="shared" si="15"/>
        <v/>
      </c>
      <c r="J557" s="167"/>
      <c r="K557" s="128"/>
    </row>
    <row r="558" spans="1:11">
      <c r="A558" s="148" t="str">
        <f>IF('TRI-2C'!$CV$10="","",'TRI-2C'!$CV$10)</f>
        <v/>
      </c>
      <c r="B558" s="149"/>
      <c r="C558" s="149"/>
      <c r="D558" s="150"/>
      <c r="E558" s="150"/>
      <c r="F558" s="126"/>
      <c r="G558" s="122" t="str">
        <f>IF(A558="","",VLOOKUP(K546,'TRI-2C'!$B$18:$FH$61,100,FALSE))</f>
        <v/>
      </c>
      <c r="H558" s="150"/>
      <c r="I558" s="171" t="str">
        <f t="shared" si="15"/>
        <v/>
      </c>
      <c r="J558" s="168"/>
      <c r="K558" s="126"/>
    </row>
    <row r="559" spans="1:11">
      <c r="A559" s="147" t="str">
        <f>IF('TRI-2C'!$CX$10="","",'TRI-2C'!$CX$10)</f>
        <v/>
      </c>
      <c r="B559" s="139"/>
      <c r="C559" s="139"/>
      <c r="F559" s="128"/>
      <c r="G559" s="124" t="str">
        <f>IF(A559="","",VLOOKUP(K546,'TRI-2C'!$B$18:$FH$61,103,FALSE))</f>
        <v/>
      </c>
      <c r="I559" s="170" t="str">
        <f t="shared" si="15"/>
        <v/>
      </c>
      <c r="J559" s="167"/>
      <c r="K559" s="128"/>
    </row>
    <row r="560" spans="1:11">
      <c r="A560" s="148" t="str">
        <f>IF('TRI-2C'!$DB$10="","",'TRI-2C'!$DB$10)</f>
        <v/>
      </c>
      <c r="B560" s="149"/>
      <c r="C560" s="149"/>
      <c r="D560" s="150"/>
      <c r="E560" s="150"/>
      <c r="F560" s="126"/>
      <c r="G560" s="122" t="str">
        <f>IF(A560="","",VLOOKUP(K546,'TRI-2C'!$B$18:$FH$61,108,FALSE))</f>
        <v/>
      </c>
      <c r="H560" s="150"/>
      <c r="I560" s="171" t="str">
        <f t="shared" si="15"/>
        <v/>
      </c>
      <c r="J560" s="168"/>
      <c r="K560" s="126"/>
    </row>
    <row r="561" spans="1:11">
      <c r="A561" s="147" t="str">
        <f>IF('TRI-2C'!$DF$10="","",'TRI-2C'!$DF$10)</f>
        <v/>
      </c>
      <c r="B561" s="139"/>
      <c r="C561" s="139"/>
      <c r="F561" s="128"/>
      <c r="G561" s="124" t="str">
        <f>IF(A561="","",VLOOKUP(K546,'TRI-2C'!$B$18:$FH$61,111,FALSE))</f>
        <v/>
      </c>
      <c r="I561" s="170" t="str">
        <f t="shared" si="15"/>
        <v/>
      </c>
      <c r="J561" s="167"/>
      <c r="K561" s="128"/>
    </row>
    <row r="562" spans="1:11">
      <c r="A562" s="148" t="str">
        <f>IF('TRI-2C'!$DI$10="","",'TRI-2C'!$DI$10)</f>
        <v/>
      </c>
      <c r="B562" s="149"/>
      <c r="C562" s="149"/>
      <c r="D562" s="150"/>
      <c r="E562" s="150"/>
      <c r="F562" s="126"/>
      <c r="G562" s="122" t="str">
        <f>IF(A562="","",VLOOKUP(K546,'TRI-2C'!$B$18:$FH$61,114,FALSE))</f>
        <v/>
      </c>
      <c r="H562" s="150"/>
      <c r="I562" s="171" t="str">
        <f t="shared" si="15"/>
        <v/>
      </c>
      <c r="J562" s="168"/>
      <c r="K562" s="126"/>
    </row>
    <row r="563" spans="1:11">
      <c r="A563" s="151"/>
      <c r="B563" s="129"/>
      <c r="C563" s="129"/>
      <c r="D563" s="130"/>
      <c r="E563" s="130"/>
      <c r="F563" s="131"/>
      <c r="G563" s="132"/>
      <c r="H563" s="130"/>
      <c r="I563" s="172" t="str">
        <f t="shared" si="15"/>
        <v/>
      </c>
      <c r="J563" s="169"/>
      <c r="K563" s="131"/>
    </row>
    <row r="564" spans="1:11">
      <c r="A564" s="134"/>
      <c r="B564" s="134"/>
      <c r="C564" s="134"/>
      <c r="D564" s="134"/>
      <c r="E564" s="134"/>
      <c r="F564" s="140"/>
      <c r="G564" s="191"/>
      <c r="H564" s="191"/>
      <c r="I564" s="190"/>
      <c r="J564" s="190"/>
      <c r="K564" s="190"/>
    </row>
    <row r="565" spans="1:11">
      <c r="A565" s="487" t="s">
        <v>156</v>
      </c>
      <c r="B565" s="488"/>
      <c r="C565" s="135" t="s">
        <v>157</v>
      </c>
      <c r="F565" s="189"/>
      <c r="G565" s="189"/>
      <c r="H565" s="189"/>
      <c r="I565" s="189"/>
      <c r="J565" s="189"/>
      <c r="K565" s="189"/>
    </row>
    <row r="566" spans="1:11">
      <c r="A566" s="489" t="s">
        <v>158</v>
      </c>
      <c r="B566" s="490"/>
      <c r="C566" s="136" t="str">
        <f>VLOOKUP(K546,'TRI-2C'!$B$18:$FH$61,160,FALSE)</f>
        <v>A+</v>
      </c>
      <c r="E566" s="189"/>
      <c r="F566" s="189"/>
      <c r="G566" s="189"/>
      <c r="H566" s="189"/>
      <c r="I566" s="189"/>
      <c r="J566" s="189"/>
      <c r="K566" s="189"/>
    </row>
    <row r="567" spans="1:11">
      <c r="A567" s="491" t="s">
        <v>159</v>
      </c>
      <c r="B567" s="492"/>
      <c r="C567" s="493"/>
      <c r="E567" s="189"/>
      <c r="F567" s="189"/>
      <c r="G567" s="189"/>
      <c r="H567" s="189"/>
      <c r="I567" s="189"/>
      <c r="J567" s="189"/>
      <c r="K567" s="189"/>
    </row>
    <row r="568" spans="1:11">
      <c r="A568" s="137" t="s">
        <v>160</v>
      </c>
      <c r="B568" s="138"/>
      <c r="C568" s="188" t="str">
        <f>VLOOKUP(K546,'TRI-2C'!$B$18:$FH$61,161,FALSE)</f>
        <v/>
      </c>
      <c r="E568" s="189"/>
    </row>
    <row r="569" spans="1:11">
      <c r="A569" s="137" t="s">
        <v>161</v>
      </c>
      <c r="B569" s="138"/>
      <c r="C569" s="188" t="str">
        <f>VLOOKUP(K546,'TRI-2C'!$B$18:$FH$61,162,FALSE)</f>
        <v/>
      </c>
      <c r="E569" s="189"/>
      <c r="F569" s="189"/>
      <c r="G569" s="189"/>
      <c r="H569" s="189"/>
      <c r="I569" s="189"/>
      <c r="J569" s="189"/>
      <c r="K569" s="189"/>
    </row>
    <row r="570" spans="1:11">
      <c r="A570" s="480" t="s">
        <v>163</v>
      </c>
      <c r="B570" s="481"/>
      <c r="C570" s="188" t="str">
        <f>VLOOKUP(K546,'TRI-2C'!$B$18:$FH$61,163,FALSE)</f>
        <v/>
      </c>
      <c r="F570" s="114" t="s">
        <v>162</v>
      </c>
      <c r="G570" s="494">
        <f ca="1">NOW()</f>
        <v>45994.739222569442</v>
      </c>
      <c r="H570" s="494"/>
      <c r="I570" s="494"/>
      <c r="J570" s="494"/>
      <c r="K570" s="494"/>
    </row>
    <row r="574" spans="1:11">
      <c r="G574" s="112"/>
    </row>
    <row r="576" spans="1:11">
      <c r="C576" s="111" t="s">
        <v>164</v>
      </c>
      <c r="F576" s="495" t="s">
        <v>165</v>
      </c>
      <c r="G576" s="495"/>
      <c r="H576" s="495"/>
      <c r="I576" s="495"/>
    </row>
    <row r="579" spans="1:11">
      <c r="A579" s="111" t="s">
        <v>153</v>
      </c>
      <c r="C579" t="str">
        <f>IF(VLOOKUP(K582,NOTAS!$D$14:$P$60,2,FALSE)="","",VLOOKUP(K582,NOTAS!$D$14:$P$60,2,FALSE))</f>
        <v>MERA ZAMBRANO YADIEL ATES</v>
      </c>
    </row>
    <row r="580" spans="1:11">
      <c r="A580" s="111" t="s">
        <v>154</v>
      </c>
      <c r="C580" t="str">
        <f>NOTAS!$B$14&amp; " "&amp;NOTAS!$B$15</f>
        <v>INICIAL II A</v>
      </c>
      <c r="F580" s="111"/>
      <c r="G580" s="116"/>
      <c r="H580" s="117"/>
      <c r="I580" s="118"/>
      <c r="J580" s="118"/>
      <c r="K580" s="117"/>
    </row>
    <row r="581" spans="1:11">
      <c r="A581" s="111" t="s">
        <v>6</v>
      </c>
      <c r="C581" t="str">
        <f>NOTAS!$B$18</f>
        <v>2025-2026 MATUTINA</v>
      </c>
      <c r="H581" s="117"/>
      <c r="I581" s="118"/>
      <c r="J581" s="118"/>
      <c r="K581" s="117"/>
    </row>
    <row r="582" spans="1:11" ht="15" thickBot="1">
      <c r="A582" s="486" t="s">
        <v>336</v>
      </c>
      <c r="B582" s="486"/>
      <c r="I582" s="114" t="s">
        <v>74</v>
      </c>
      <c r="K582" s="121">
        <v>17</v>
      </c>
    </row>
    <row r="583" spans="1:11">
      <c r="A583" s="482" t="s">
        <v>133</v>
      </c>
      <c r="B583" s="483"/>
      <c r="C583" s="483"/>
      <c r="D583" s="483"/>
      <c r="E583" s="483"/>
      <c r="F583" s="484"/>
      <c r="G583" s="485" t="s">
        <v>141</v>
      </c>
      <c r="H583" s="483"/>
      <c r="I583" s="485" t="s">
        <v>141</v>
      </c>
      <c r="J583" s="483"/>
      <c r="K583" s="483"/>
    </row>
    <row r="584" spans="1:11">
      <c r="A584" s="141" t="str">
        <f>IF('TRI-2C'!$G$10="","",'TRI-2C'!$G$10)</f>
        <v>IDENTIDAD Y AUTONOMÍA</v>
      </c>
      <c r="B584" s="142"/>
      <c r="C584" s="142"/>
      <c r="D584" s="143"/>
      <c r="E584" s="144"/>
      <c r="F584" s="145"/>
      <c r="G584" s="146" t="str">
        <f>IF(A584="","",VLOOKUP(K582,'TRI-2C'!$B$18:$FH$61,24,FALSE))</f>
        <v>A+</v>
      </c>
      <c r="H584" s="144"/>
      <c r="I584" s="187" t="str">
        <f>IF(G584="","",G584)</f>
        <v>A+</v>
      </c>
      <c r="J584" s="166"/>
      <c r="K584" s="145"/>
    </row>
    <row r="585" spans="1:11">
      <c r="A585" s="147" t="str">
        <f>IF('TRI-2C'!$Z$10="","",'TRI-2C'!$Z$10)</f>
        <v>CONVIVENCIA</v>
      </c>
      <c r="B585" s="139"/>
      <c r="C585" s="139"/>
      <c r="F585" s="123"/>
      <c r="G585" s="124" t="str">
        <f>IF(A585="","",VLOOKUP(K582,'TRI-2C'!$B$18:$FH$61,40,FALSE))</f>
        <v>A+</v>
      </c>
      <c r="I585" s="170" t="str">
        <f t="shared" ref="I585:I599" si="16">IF(G585="","",G585)</f>
        <v>A+</v>
      </c>
      <c r="J585" s="167"/>
      <c r="K585" s="128"/>
    </row>
    <row r="586" spans="1:11">
      <c r="A586" s="148" t="str">
        <f>IF('TRI-2C'!$AP$10="","",'TRI-2C'!$AP$10)</f>
        <v>RELACIONES CON EL MEDIO NATURAL Y CULTURAL</v>
      </c>
      <c r="B586" s="149"/>
      <c r="C586" s="149"/>
      <c r="D586" s="150"/>
      <c r="E586" s="150"/>
      <c r="F586" s="126"/>
      <c r="G586" s="122" t="str">
        <f>IF(A586="","",VLOOKUP(K582,'TRI-2C'!$B$18:$FH$61,61,FALSE))</f>
        <v>A+</v>
      </c>
      <c r="H586" s="150"/>
      <c r="I586" s="171" t="str">
        <f t="shared" si="16"/>
        <v>A+</v>
      </c>
      <c r="J586" s="168"/>
      <c r="K586" s="126"/>
    </row>
    <row r="587" spans="1:11">
      <c r="A587" s="147" t="str">
        <f>IF('TRI-2C'!$BK$10="","",'TRI-2C'!$BK$10)</f>
        <v>RELACIONES LOGICAS MATEMATICAS</v>
      </c>
      <c r="B587" s="139"/>
      <c r="C587" s="139"/>
      <c r="F587" s="128"/>
      <c r="G587" s="124" t="str">
        <f>IF(A587="","",VLOOKUP(K582,'TRI-2C'!$B$18:$FH$61,84,FALSE))</f>
        <v>A+</v>
      </c>
      <c r="I587" s="170" t="str">
        <f t="shared" si="16"/>
        <v>A+</v>
      </c>
      <c r="J587" s="167"/>
      <c r="K587" s="128"/>
    </row>
    <row r="588" spans="1:11">
      <c r="A588" s="148" t="str">
        <f>IF('TRI-2C'!$CH$10="","",'TRI-2C'!$CH$10)</f>
        <v>COMPRENSIÓN Y EXPRESION DEL LENGUAJE</v>
      </c>
      <c r="B588" s="149"/>
      <c r="C588" s="149"/>
      <c r="D588" s="150"/>
      <c r="E588" s="150"/>
      <c r="F588" s="126"/>
      <c r="G588" s="122" t="str">
        <f>IF(A588="","",VLOOKUP(K582,'TRI-2C'!$B$18:$FH$61,106,FALSE))</f>
        <v>B+</v>
      </c>
      <c r="H588" s="150"/>
      <c r="I588" s="171" t="str">
        <f t="shared" si="16"/>
        <v>B+</v>
      </c>
      <c r="J588" s="168"/>
      <c r="K588" s="126"/>
    </row>
    <row r="589" spans="1:11">
      <c r="A589" s="147" t="str">
        <f>IF('TRI-2C'!$DD$10="","",'TRI-2C'!$DD$10)</f>
        <v>EXPRESIÓN ARTISTICA</v>
      </c>
      <c r="B589" s="139"/>
      <c r="C589" s="139"/>
      <c r="F589" s="128"/>
      <c r="G589" s="124" t="str">
        <f>IF(A589="","",VLOOKUP(K582,'TRI-2C'!$B$18:$FH$61,118,FALSE))</f>
        <v>A+</v>
      </c>
      <c r="I589" s="170" t="str">
        <f t="shared" si="16"/>
        <v>A+</v>
      </c>
      <c r="J589" s="167"/>
      <c r="K589" s="128"/>
    </row>
    <row r="590" spans="1:11">
      <c r="A590" s="148" t="str">
        <f>IF('TRI-2C'!$DP$10="","",'TRI-2C'!$DP$10)</f>
        <v>EXPRESION CORPORAL Y MOTRICIDAD</v>
      </c>
      <c r="B590" s="149"/>
      <c r="C590" s="149"/>
      <c r="D590" s="150"/>
      <c r="E590" s="150"/>
      <c r="F590" s="126"/>
      <c r="G590" s="122" t="str">
        <f>IF(A590="","",VLOOKUP(K582,'TRI-2C'!$B$18:$FH$61,147,FALSE))</f>
        <v>A+</v>
      </c>
      <c r="H590" s="150"/>
      <c r="I590" s="171" t="str">
        <f t="shared" si="16"/>
        <v>A+</v>
      </c>
      <c r="J590" s="168"/>
      <c r="K590" s="126"/>
    </row>
    <row r="591" spans="1:11">
      <c r="A591" s="147" t="str">
        <f>IF('TRI-2C'!$CK$10="","",'TRI-2C'!$CK$10)</f>
        <v/>
      </c>
      <c r="B591" s="139"/>
      <c r="C591" s="139"/>
      <c r="F591" s="123"/>
      <c r="G591" s="124" t="str">
        <f>IF(A591="","",VLOOKUP(K582,'TRI-2C'!$B$18:$FH$61,90,FALSE))</f>
        <v/>
      </c>
      <c r="I591" s="170" t="str">
        <f t="shared" si="16"/>
        <v/>
      </c>
      <c r="J591" s="167"/>
      <c r="K591" s="128"/>
    </row>
    <row r="592" spans="1:11">
      <c r="A592" s="148" t="str">
        <f>IF('TRI-2C'!$CN$10="","",'TRI-2C'!$CN$10)</f>
        <v/>
      </c>
      <c r="B592" s="149"/>
      <c r="C592" s="149"/>
      <c r="D592" s="150"/>
      <c r="E592" s="150"/>
      <c r="F592" s="126"/>
      <c r="G592" s="122" t="str">
        <f>IF(A592="","",VLOOKUP(K582,'TRI-2C'!$B$18:$FH$61,92,FALSE))</f>
        <v/>
      </c>
      <c r="H592" s="150"/>
      <c r="I592" s="171" t="str">
        <f t="shared" si="16"/>
        <v/>
      </c>
      <c r="J592" s="168"/>
      <c r="K592" s="126"/>
    </row>
    <row r="593" spans="1:11">
      <c r="A593" s="147" t="str">
        <f>IF('TRI-2C'!$CP$10="","",'TRI-2C'!$CP$10)</f>
        <v/>
      </c>
      <c r="B593" s="139"/>
      <c r="C593" s="139"/>
      <c r="F593" s="128"/>
      <c r="G593" s="124" t="str">
        <f>IF(A593="","",VLOOKUP(K582,'TRI-2C'!$B$18:$FH$61,98,FALSE))</f>
        <v/>
      </c>
      <c r="I593" s="170" t="str">
        <f t="shared" si="16"/>
        <v/>
      </c>
      <c r="J593" s="167"/>
      <c r="K593" s="128"/>
    </row>
    <row r="594" spans="1:11">
      <c r="A594" s="148" t="str">
        <f>IF('TRI-2C'!$CV$10="","",'TRI-2C'!$CV$10)</f>
        <v/>
      </c>
      <c r="B594" s="149"/>
      <c r="C594" s="149"/>
      <c r="D594" s="150"/>
      <c r="E594" s="150"/>
      <c r="F594" s="126"/>
      <c r="G594" s="122" t="str">
        <f>IF(A594="","",VLOOKUP(K582,'TRI-2C'!$B$18:$FH$61,100,FALSE))</f>
        <v/>
      </c>
      <c r="H594" s="150"/>
      <c r="I594" s="171" t="str">
        <f t="shared" si="16"/>
        <v/>
      </c>
      <c r="J594" s="168"/>
      <c r="K594" s="126"/>
    </row>
    <row r="595" spans="1:11">
      <c r="A595" s="147" t="str">
        <f>IF('TRI-2C'!$CX$10="","",'TRI-2C'!$CX$10)</f>
        <v/>
      </c>
      <c r="B595" s="139"/>
      <c r="C595" s="139"/>
      <c r="F595" s="128"/>
      <c r="G595" s="124" t="str">
        <f>IF(A595="","",VLOOKUP(K582,'TRI-2C'!$B$18:$FH$61,103,FALSE))</f>
        <v/>
      </c>
      <c r="I595" s="170" t="str">
        <f t="shared" si="16"/>
        <v/>
      </c>
      <c r="J595" s="167"/>
      <c r="K595" s="128"/>
    </row>
    <row r="596" spans="1:11">
      <c r="A596" s="148" t="str">
        <f>IF('TRI-2C'!$DB$10="","",'TRI-2C'!$DB$10)</f>
        <v/>
      </c>
      <c r="B596" s="149"/>
      <c r="C596" s="149"/>
      <c r="D596" s="150"/>
      <c r="E596" s="150"/>
      <c r="F596" s="126"/>
      <c r="G596" s="122" t="str">
        <f>IF(A596="","",VLOOKUP(K582,'TRI-2C'!$B$18:$FH$61,108,FALSE))</f>
        <v/>
      </c>
      <c r="H596" s="150"/>
      <c r="I596" s="171" t="str">
        <f t="shared" si="16"/>
        <v/>
      </c>
      <c r="J596" s="168"/>
      <c r="K596" s="126"/>
    </row>
    <row r="597" spans="1:11">
      <c r="A597" s="147" t="str">
        <f>IF('TRI-2C'!$DF$10="","",'TRI-2C'!$DF$10)</f>
        <v/>
      </c>
      <c r="B597" s="139"/>
      <c r="C597" s="139"/>
      <c r="F597" s="128"/>
      <c r="G597" s="124" t="str">
        <f>IF(A597="","",VLOOKUP(K582,'TRI-2C'!$B$18:$FH$61,111,FALSE))</f>
        <v/>
      </c>
      <c r="I597" s="170" t="str">
        <f t="shared" si="16"/>
        <v/>
      </c>
      <c r="J597" s="167"/>
      <c r="K597" s="128"/>
    </row>
    <row r="598" spans="1:11">
      <c r="A598" s="148" t="str">
        <f>IF('TRI-2C'!$DI$10="","",'TRI-2C'!$DI$10)</f>
        <v/>
      </c>
      <c r="B598" s="149"/>
      <c r="C598" s="149"/>
      <c r="D598" s="150"/>
      <c r="E598" s="150"/>
      <c r="F598" s="126"/>
      <c r="G598" s="122" t="str">
        <f>IF(A598="","",VLOOKUP(K582,'TRI-2C'!$B$18:$FH$61,114,FALSE))</f>
        <v/>
      </c>
      <c r="H598" s="150"/>
      <c r="I598" s="171" t="str">
        <f t="shared" si="16"/>
        <v/>
      </c>
      <c r="J598" s="168"/>
      <c r="K598" s="126"/>
    </row>
    <row r="599" spans="1:11">
      <c r="A599" s="151"/>
      <c r="B599" s="129"/>
      <c r="C599" s="129"/>
      <c r="D599" s="130"/>
      <c r="E599" s="130"/>
      <c r="F599" s="131"/>
      <c r="G599" s="132"/>
      <c r="H599" s="130"/>
      <c r="I599" s="172" t="str">
        <f t="shared" si="16"/>
        <v/>
      </c>
      <c r="J599" s="169"/>
      <c r="K599" s="131"/>
    </row>
    <row r="600" spans="1:11">
      <c r="A600" s="134"/>
      <c r="B600" s="134"/>
      <c r="C600" s="134"/>
      <c r="D600" s="134"/>
      <c r="E600" s="134"/>
      <c r="F600" s="140"/>
      <c r="G600" s="191"/>
      <c r="H600" s="191"/>
      <c r="I600" s="190"/>
      <c r="J600" s="190"/>
      <c r="K600" s="190"/>
    </row>
    <row r="601" spans="1:11">
      <c r="A601" s="487" t="s">
        <v>156</v>
      </c>
      <c r="B601" s="488"/>
      <c r="C601" s="135" t="s">
        <v>157</v>
      </c>
      <c r="F601" s="189"/>
      <c r="G601" s="189"/>
      <c r="H601" s="189"/>
      <c r="I601" s="189"/>
      <c r="J601" s="189"/>
      <c r="K601" s="189"/>
    </row>
    <row r="602" spans="1:11">
      <c r="A602" s="489" t="s">
        <v>158</v>
      </c>
      <c r="B602" s="490"/>
      <c r="C602" s="136" t="str">
        <f>VLOOKUP(K582,'TRI-2C'!$B$18:$FH$61,160,FALSE)</f>
        <v>A+</v>
      </c>
      <c r="E602" s="189"/>
      <c r="F602" s="189"/>
      <c r="G602" s="189"/>
      <c r="H602" s="189"/>
      <c r="I602" s="189"/>
      <c r="J602" s="189"/>
      <c r="K602" s="189"/>
    </row>
    <row r="603" spans="1:11">
      <c r="A603" s="491" t="s">
        <v>159</v>
      </c>
      <c r="B603" s="492"/>
      <c r="C603" s="493"/>
      <c r="E603" s="189"/>
      <c r="F603" s="189"/>
      <c r="G603" s="189"/>
      <c r="H603" s="189"/>
      <c r="I603" s="189"/>
      <c r="J603" s="189"/>
      <c r="K603" s="189"/>
    </row>
    <row r="604" spans="1:11">
      <c r="A604" s="137" t="s">
        <v>160</v>
      </c>
      <c r="B604" s="138"/>
      <c r="C604" s="188" t="str">
        <f>VLOOKUP(K582,'TRI-2C'!$B$18:$FH$61,161,FALSE)</f>
        <v/>
      </c>
      <c r="E604" s="189"/>
    </row>
    <row r="605" spans="1:11">
      <c r="A605" s="137" t="s">
        <v>161</v>
      </c>
      <c r="B605" s="138"/>
      <c r="C605" s="188" t="str">
        <f>VLOOKUP(K582,'TRI-2C'!$B$18:$FH$61,162,FALSE)</f>
        <v/>
      </c>
      <c r="E605" s="189"/>
      <c r="F605" s="189"/>
      <c r="G605" s="189"/>
      <c r="H605" s="189"/>
      <c r="I605" s="189"/>
      <c r="J605" s="189"/>
      <c r="K605" s="189"/>
    </row>
    <row r="606" spans="1:11">
      <c r="A606" s="480" t="s">
        <v>163</v>
      </c>
      <c r="B606" s="481"/>
      <c r="C606" s="188" t="str">
        <f>VLOOKUP(K582,'TRI-2C'!$B$18:$FH$61,163,FALSE)</f>
        <v/>
      </c>
      <c r="F606" s="114" t="s">
        <v>162</v>
      </c>
      <c r="G606" s="494">
        <f ca="1">NOW()</f>
        <v>45994.739222569442</v>
      </c>
      <c r="H606" s="494"/>
      <c r="I606" s="494"/>
      <c r="J606" s="494"/>
      <c r="K606" s="494"/>
    </row>
    <row r="610" spans="1:11">
      <c r="G610" s="112"/>
    </row>
    <row r="612" spans="1:11">
      <c r="C612" s="111" t="s">
        <v>164</v>
      </c>
      <c r="F612" s="495" t="s">
        <v>165</v>
      </c>
      <c r="G612" s="495"/>
      <c r="H612" s="495"/>
      <c r="I612" s="495"/>
    </row>
    <row r="615" spans="1:11">
      <c r="A615" s="111" t="s">
        <v>153</v>
      </c>
      <c r="C615" t="str">
        <f>IF(VLOOKUP(K618,NOTAS!$D$14:$P$60,2,FALSE)="","",VLOOKUP(K618,NOTAS!$D$14:$P$60,2,FALSE))</f>
        <v>MORA QUINTEROS THIAGO JOSE</v>
      </c>
    </row>
    <row r="616" spans="1:11">
      <c r="A616" s="111" t="s">
        <v>154</v>
      </c>
      <c r="C616" t="str">
        <f>NOTAS!$B$14&amp; " "&amp;NOTAS!$B$15</f>
        <v>INICIAL II A</v>
      </c>
      <c r="F616" s="111"/>
      <c r="G616" s="116"/>
      <c r="H616" s="117"/>
      <c r="I616" s="118"/>
      <c r="J616" s="118"/>
      <c r="K616" s="117"/>
    </row>
    <row r="617" spans="1:11">
      <c r="A617" s="111" t="s">
        <v>6</v>
      </c>
      <c r="C617" t="str">
        <f>NOTAS!$B$18</f>
        <v>2025-2026 MATUTINA</v>
      </c>
      <c r="H617" s="117"/>
      <c r="I617" s="118"/>
      <c r="J617" s="118"/>
      <c r="K617" s="117"/>
    </row>
    <row r="618" spans="1:11" ht="15" thickBot="1">
      <c r="A618" s="486" t="s">
        <v>336</v>
      </c>
      <c r="B618" s="486"/>
      <c r="I618" s="114" t="s">
        <v>74</v>
      </c>
      <c r="K618" s="121">
        <v>18</v>
      </c>
    </row>
    <row r="619" spans="1:11">
      <c r="A619" s="482" t="s">
        <v>133</v>
      </c>
      <c r="B619" s="483"/>
      <c r="C619" s="483"/>
      <c r="D619" s="483"/>
      <c r="E619" s="483"/>
      <c r="F619" s="484"/>
      <c r="G619" s="485" t="s">
        <v>141</v>
      </c>
      <c r="H619" s="483"/>
      <c r="I619" s="485" t="s">
        <v>141</v>
      </c>
      <c r="J619" s="483"/>
      <c r="K619" s="483"/>
    </row>
    <row r="620" spans="1:11">
      <c r="A620" s="141" t="str">
        <f>IF('TRI-2C'!$G$10="","",'TRI-2C'!$G$10)</f>
        <v>IDENTIDAD Y AUTONOMÍA</v>
      </c>
      <c r="B620" s="142"/>
      <c r="C620" s="142"/>
      <c r="D620" s="143"/>
      <c r="E620" s="144"/>
      <c r="F620" s="145"/>
      <c r="G620" s="146" t="str">
        <f>IF(A620="","",VLOOKUP(K618,'TRI-2C'!$B$18:$FH$61,24,FALSE))</f>
        <v>A+</v>
      </c>
      <c r="H620" s="144"/>
      <c r="I620" s="187" t="str">
        <f>IF(G620="","",G620)</f>
        <v>A+</v>
      </c>
      <c r="J620" s="166"/>
      <c r="K620" s="145"/>
    </row>
    <row r="621" spans="1:11">
      <c r="A621" s="147" t="str">
        <f>IF('TRI-2C'!$Z$10="","",'TRI-2C'!$Z$10)</f>
        <v>CONVIVENCIA</v>
      </c>
      <c r="B621" s="139"/>
      <c r="C621" s="139"/>
      <c r="F621" s="123"/>
      <c r="G621" s="124" t="str">
        <f>IF(A621="","",VLOOKUP(K618,'TRI-2C'!$B$18:$FH$61,40,FALSE))</f>
        <v>A+</v>
      </c>
      <c r="I621" s="170" t="str">
        <f t="shared" ref="I621:I635" si="17">IF(G621="","",G621)</f>
        <v>A+</v>
      </c>
      <c r="J621" s="167"/>
      <c r="K621" s="128"/>
    </row>
    <row r="622" spans="1:11">
      <c r="A622" s="148" t="str">
        <f>IF('TRI-2C'!$AP$10="","",'TRI-2C'!$AP$10)</f>
        <v>RELACIONES CON EL MEDIO NATURAL Y CULTURAL</v>
      </c>
      <c r="B622" s="149"/>
      <c r="C622" s="149"/>
      <c r="D622" s="150"/>
      <c r="E622" s="150"/>
      <c r="F622" s="126"/>
      <c r="G622" s="122" t="str">
        <f>IF(A622="","",VLOOKUP(K618,'TRI-2C'!$B$18:$FH$61,61,FALSE))</f>
        <v>A+</v>
      </c>
      <c r="H622" s="150"/>
      <c r="I622" s="171" t="str">
        <f t="shared" si="17"/>
        <v>A+</v>
      </c>
      <c r="J622" s="168"/>
      <c r="K622" s="126"/>
    </row>
    <row r="623" spans="1:11">
      <c r="A623" s="147" t="str">
        <f>IF('TRI-2C'!$BK$10="","",'TRI-2C'!$BK$10)</f>
        <v>RELACIONES LOGICAS MATEMATICAS</v>
      </c>
      <c r="B623" s="139"/>
      <c r="C623" s="139"/>
      <c r="F623" s="128"/>
      <c r="G623" s="124" t="str">
        <f>IF(A623="","",VLOOKUP(K618,'TRI-2C'!$B$18:$FH$61,84,FALSE))</f>
        <v>B+</v>
      </c>
      <c r="I623" s="170" t="str">
        <f t="shared" si="17"/>
        <v>B+</v>
      </c>
      <c r="J623" s="167"/>
      <c r="K623" s="128"/>
    </row>
    <row r="624" spans="1:11">
      <c r="A624" s="148" t="str">
        <f>IF('TRI-2C'!$CH$10="","",'TRI-2C'!$CH$10)</f>
        <v>COMPRENSIÓN Y EXPRESION DEL LENGUAJE</v>
      </c>
      <c r="B624" s="149"/>
      <c r="C624" s="149"/>
      <c r="D624" s="150"/>
      <c r="E624" s="150"/>
      <c r="F624" s="126"/>
      <c r="G624" s="122" t="str">
        <f>IF(A624="","",VLOOKUP(K618,'TRI-2C'!$B$18:$FH$61,106,FALSE))</f>
        <v>B+</v>
      </c>
      <c r="H624" s="150"/>
      <c r="I624" s="171" t="str">
        <f t="shared" si="17"/>
        <v>B+</v>
      </c>
      <c r="J624" s="168"/>
      <c r="K624" s="126"/>
    </row>
    <row r="625" spans="1:11">
      <c r="A625" s="147" t="str">
        <f>IF('TRI-2C'!$DD$10="","",'TRI-2C'!$DD$10)</f>
        <v>EXPRESIÓN ARTISTICA</v>
      </c>
      <c r="B625" s="139"/>
      <c r="C625" s="139"/>
      <c r="F625" s="128"/>
      <c r="G625" s="124" t="str">
        <f>IF(A625="","",VLOOKUP(K618,'TRI-2C'!$B$18:$FH$61,118,FALSE))</f>
        <v>A+</v>
      </c>
      <c r="I625" s="170" t="str">
        <f t="shared" si="17"/>
        <v>A+</v>
      </c>
      <c r="J625" s="167"/>
      <c r="K625" s="128"/>
    </row>
    <row r="626" spans="1:11">
      <c r="A626" s="148" t="str">
        <f>IF('TRI-2C'!$DP$10="","",'TRI-2C'!$DP$10)</f>
        <v>EXPRESION CORPORAL Y MOTRICIDAD</v>
      </c>
      <c r="B626" s="149"/>
      <c r="C626" s="149"/>
      <c r="D626" s="150"/>
      <c r="E626" s="150"/>
      <c r="F626" s="126"/>
      <c r="G626" s="122" t="str">
        <f>IF(A626="","",VLOOKUP(K618,'TRI-2C'!$B$18:$FH$61,147,FALSE))</f>
        <v>A+</v>
      </c>
      <c r="H626" s="150"/>
      <c r="I626" s="171" t="str">
        <f t="shared" si="17"/>
        <v>A+</v>
      </c>
      <c r="J626" s="168"/>
      <c r="K626" s="126"/>
    </row>
    <row r="627" spans="1:11">
      <c r="A627" s="147" t="str">
        <f>IF('TRI-2C'!$CK$10="","",'TRI-2C'!$CK$10)</f>
        <v/>
      </c>
      <c r="B627" s="139"/>
      <c r="C627" s="139"/>
      <c r="F627" s="123"/>
      <c r="G627" s="124" t="str">
        <f>IF(A627="","",VLOOKUP(K618,'TRI-2C'!$B$18:$FH$61,90,FALSE))</f>
        <v/>
      </c>
      <c r="I627" s="170" t="str">
        <f t="shared" si="17"/>
        <v/>
      </c>
      <c r="J627" s="167"/>
      <c r="K627" s="128"/>
    </row>
    <row r="628" spans="1:11">
      <c r="A628" s="148" t="str">
        <f>IF('TRI-2C'!$CN$10="","",'TRI-2C'!$CN$10)</f>
        <v/>
      </c>
      <c r="B628" s="149"/>
      <c r="C628" s="149"/>
      <c r="D628" s="150"/>
      <c r="E628" s="150"/>
      <c r="F628" s="126"/>
      <c r="G628" s="122" t="str">
        <f>IF(A628="","",VLOOKUP(K618,'TRI-2C'!$B$18:$FH$61,92,FALSE))</f>
        <v/>
      </c>
      <c r="H628" s="150"/>
      <c r="I628" s="171" t="str">
        <f t="shared" si="17"/>
        <v/>
      </c>
      <c r="J628" s="168"/>
      <c r="K628" s="126"/>
    </row>
    <row r="629" spans="1:11">
      <c r="A629" s="147" t="str">
        <f>IF('TRI-2C'!$CP$10="","",'TRI-2C'!$CP$10)</f>
        <v/>
      </c>
      <c r="B629" s="139"/>
      <c r="C629" s="139"/>
      <c r="F629" s="128"/>
      <c r="G629" s="124" t="str">
        <f>IF(A629="","",VLOOKUP(K618,'TRI-2C'!$B$18:$FH$61,98,FALSE))</f>
        <v/>
      </c>
      <c r="I629" s="170" t="str">
        <f t="shared" si="17"/>
        <v/>
      </c>
      <c r="J629" s="167"/>
      <c r="K629" s="128"/>
    </row>
    <row r="630" spans="1:11">
      <c r="A630" s="148" t="str">
        <f>IF('TRI-2C'!$CV$10="","",'TRI-2C'!$CV$10)</f>
        <v/>
      </c>
      <c r="B630" s="149"/>
      <c r="C630" s="149"/>
      <c r="D630" s="150"/>
      <c r="E630" s="150"/>
      <c r="F630" s="126"/>
      <c r="G630" s="122" t="str">
        <f>IF(A630="","",VLOOKUP(K618,'TRI-2C'!$B$18:$FH$61,100,FALSE))</f>
        <v/>
      </c>
      <c r="H630" s="150"/>
      <c r="I630" s="171" t="str">
        <f t="shared" si="17"/>
        <v/>
      </c>
      <c r="J630" s="168"/>
      <c r="K630" s="126"/>
    </row>
    <row r="631" spans="1:11">
      <c r="A631" s="147" t="str">
        <f>IF('TRI-2C'!$CX$10="","",'TRI-2C'!$CX$10)</f>
        <v/>
      </c>
      <c r="B631" s="139"/>
      <c r="C631" s="139"/>
      <c r="F631" s="128"/>
      <c r="G631" s="124" t="str">
        <f>IF(A631="","",VLOOKUP(K618,'TRI-2C'!$B$18:$FH$61,103,FALSE))</f>
        <v/>
      </c>
      <c r="I631" s="170" t="str">
        <f t="shared" si="17"/>
        <v/>
      </c>
      <c r="J631" s="167"/>
      <c r="K631" s="128"/>
    </row>
    <row r="632" spans="1:11">
      <c r="A632" s="148" t="str">
        <f>IF('TRI-2C'!$DB$10="","",'TRI-2C'!$DB$10)</f>
        <v/>
      </c>
      <c r="B632" s="149"/>
      <c r="C632" s="149"/>
      <c r="D632" s="150"/>
      <c r="E632" s="150"/>
      <c r="F632" s="126"/>
      <c r="G632" s="122" t="str">
        <f>IF(A632="","",VLOOKUP(K618,'TRI-2C'!$B$18:$FH$61,108,FALSE))</f>
        <v/>
      </c>
      <c r="H632" s="150"/>
      <c r="I632" s="171" t="str">
        <f t="shared" si="17"/>
        <v/>
      </c>
      <c r="J632" s="168"/>
      <c r="K632" s="126"/>
    </row>
    <row r="633" spans="1:11">
      <c r="A633" s="147" t="str">
        <f>IF('TRI-2C'!$DF$10="","",'TRI-2C'!$DF$10)</f>
        <v/>
      </c>
      <c r="B633" s="139"/>
      <c r="C633" s="139"/>
      <c r="F633" s="128"/>
      <c r="G633" s="124" t="str">
        <f>IF(A633="","",VLOOKUP(K618,'TRI-2C'!$B$18:$FH$61,111,FALSE))</f>
        <v/>
      </c>
      <c r="I633" s="170" t="str">
        <f t="shared" si="17"/>
        <v/>
      </c>
      <c r="J633" s="167"/>
      <c r="K633" s="128"/>
    </row>
    <row r="634" spans="1:11">
      <c r="A634" s="148" t="str">
        <f>IF('TRI-2C'!$DI$10="","",'TRI-2C'!$DI$10)</f>
        <v/>
      </c>
      <c r="B634" s="149"/>
      <c r="C634" s="149"/>
      <c r="D634" s="150"/>
      <c r="E634" s="150"/>
      <c r="F634" s="126"/>
      <c r="G634" s="122" t="str">
        <f>IF(A634="","",VLOOKUP(K618,'TRI-2C'!$B$18:$FH$61,114,FALSE))</f>
        <v/>
      </c>
      <c r="H634" s="150"/>
      <c r="I634" s="171" t="str">
        <f t="shared" si="17"/>
        <v/>
      </c>
      <c r="J634" s="168"/>
      <c r="K634" s="126"/>
    </row>
    <row r="635" spans="1:11">
      <c r="A635" s="151"/>
      <c r="B635" s="129"/>
      <c r="C635" s="129"/>
      <c r="D635" s="130"/>
      <c r="E635" s="130"/>
      <c r="F635" s="131"/>
      <c r="G635" s="132"/>
      <c r="H635" s="130"/>
      <c r="I635" s="172" t="str">
        <f t="shared" si="17"/>
        <v/>
      </c>
      <c r="J635" s="169"/>
      <c r="K635" s="131"/>
    </row>
    <row r="636" spans="1:11">
      <c r="A636" s="134"/>
      <c r="B636" s="134"/>
      <c r="C636" s="134"/>
      <c r="D636" s="134"/>
      <c r="E636" s="134"/>
      <c r="F636" s="140"/>
      <c r="G636" s="191"/>
      <c r="H636" s="191"/>
      <c r="I636" s="190"/>
      <c r="J636" s="190"/>
      <c r="K636" s="190"/>
    </row>
    <row r="637" spans="1:11">
      <c r="A637" s="487" t="s">
        <v>156</v>
      </c>
      <c r="B637" s="488"/>
      <c r="C637" s="135" t="s">
        <v>157</v>
      </c>
      <c r="F637" s="189"/>
      <c r="G637" s="189"/>
      <c r="H637" s="189"/>
      <c r="I637" s="189"/>
      <c r="J637" s="189"/>
      <c r="K637" s="189"/>
    </row>
    <row r="638" spans="1:11">
      <c r="A638" s="489" t="s">
        <v>158</v>
      </c>
      <c r="B638" s="490"/>
      <c r="C638" s="136" t="str">
        <f>VLOOKUP(K618,'TRI-2C'!$B$18:$FH$61,160,FALSE)</f>
        <v>B+</v>
      </c>
      <c r="E638" s="189"/>
      <c r="F638" s="189"/>
      <c r="G638" s="189"/>
      <c r="H638" s="189"/>
      <c r="I638" s="189"/>
      <c r="J638" s="189"/>
      <c r="K638" s="189"/>
    </row>
    <row r="639" spans="1:11">
      <c r="A639" s="491" t="s">
        <v>159</v>
      </c>
      <c r="B639" s="492"/>
      <c r="C639" s="493"/>
      <c r="E639" s="189"/>
      <c r="F639" s="189"/>
      <c r="G639" s="189"/>
      <c r="H639" s="189"/>
      <c r="I639" s="189"/>
      <c r="J639" s="189"/>
      <c r="K639" s="189"/>
    </row>
    <row r="640" spans="1:11">
      <c r="A640" s="137" t="s">
        <v>160</v>
      </c>
      <c r="B640" s="138"/>
      <c r="C640" s="188" t="str">
        <f>VLOOKUP(K618,'TRI-2C'!$B$18:$FH$61,161,FALSE)</f>
        <v/>
      </c>
      <c r="E640" s="189"/>
    </row>
    <row r="641" spans="1:11">
      <c r="A641" s="137" t="s">
        <v>161</v>
      </c>
      <c r="B641" s="138"/>
      <c r="C641" s="188" t="str">
        <f>VLOOKUP(K618,'TRI-2C'!$B$18:$FH$61,162,FALSE)</f>
        <v/>
      </c>
      <c r="E641" s="189"/>
      <c r="F641" s="189"/>
      <c r="G641" s="189"/>
      <c r="H641" s="189"/>
      <c r="I641" s="189"/>
      <c r="J641" s="189"/>
      <c r="K641" s="189"/>
    </row>
    <row r="642" spans="1:11">
      <c r="A642" s="480" t="s">
        <v>163</v>
      </c>
      <c r="B642" s="481"/>
      <c r="C642" s="188" t="str">
        <f>VLOOKUP(K618,'TRI-2C'!$B$18:$FH$61,163,FALSE)</f>
        <v/>
      </c>
      <c r="F642" s="114" t="s">
        <v>162</v>
      </c>
      <c r="G642" s="494">
        <f ca="1">NOW()</f>
        <v>45994.739222569442</v>
      </c>
      <c r="H642" s="494"/>
      <c r="I642" s="494"/>
      <c r="J642" s="494"/>
      <c r="K642" s="494"/>
    </row>
    <row r="646" spans="1:11">
      <c r="G646" s="112"/>
    </row>
    <row r="648" spans="1:11">
      <c r="C648" s="111" t="s">
        <v>164</v>
      </c>
      <c r="F648" s="495" t="s">
        <v>165</v>
      </c>
      <c r="G648" s="495"/>
      <c r="H648" s="495"/>
      <c r="I648" s="495"/>
    </row>
    <row r="651" spans="1:11">
      <c r="A651" s="111" t="s">
        <v>153</v>
      </c>
      <c r="C651" t="str">
        <f>IF(VLOOKUP(K654,NOTAS!$D$14:$P$60,2,FALSE)="","",VLOOKUP(K654,NOTAS!$D$14:$P$60,2,FALSE))</f>
        <v>PAREDES GUANOLUISA KENDRA ESTEFANIA</v>
      </c>
    </row>
    <row r="652" spans="1:11">
      <c r="A652" s="111" t="s">
        <v>154</v>
      </c>
      <c r="C652" t="str">
        <f>NOTAS!$B$14&amp; " "&amp;NOTAS!$B$15</f>
        <v>INICIAL II A</v>
      </c>
      <c r="F652" s="111"/>
      <c r="G652" s="116"/>
      <c r="H652" s="117"/>
      <c r="I652" s="118"/>
      <c r="J652" s="118"/>
      <c r="K652" s="117"/>
    </row>
    <row r="653" spans="1:11">
      <c r="A653" s="111" t="s">
        <v>6</v>
      </c>
      <c r="C653" t="str">
        <f>NOTAS!$B$18</f>
        <v>2025-2026 MATUTINA</v>
      </c>
      <c r="H653" s="117"/>
      <c r="I653" s="118"/>
      <c r="J653" s="118"/>
      <c r="K653" s="117"/>
    </row>
    <row r="654" spans="1:11" ht="15" thickBot="1">
      <c r="A654" s="486" t="s">
        <v>336</v>
      </c>
      <c r="B654" s="486"/>
      <c r="I654" s="114" t="s">
        <v>74</v>
      </c>
      <c r="K654" s="121">
        <v>19</v>
      </c>
    </row>
    <row r="655" spans="1:11">
      <c r="A655" s="482" t="s">
        <v>133</v>
      </c>
      <c r="B655" s="483"/>
      <c r="C655" s="483"/>
      <c r="D655" s="483"/>
      <c r="E655" s="483"/>
      <c r="F655" s="484"/>
      <c r="G655" s="485" t="s">
        <v>141</v>
      </c>
      <c r="H655" s="483"/>
      <c r="I655" s="485" t="s">
        <v>141</v>
      </c>
      <c r="J655" s="483"/>
      <c r="K655" s="483"/>
    </row>
    <row r="656" spans="1:11">
      <c r="A656" s="141" t="str">
        <f>IF('TRI-2C'!$G$10="","",'TRI-2C'!$G$10)</f>
        <v>IDENTIDAD Y AUTONOMÍA</v>
      </c>
      <c r="B656" s="142"/>
      <c r="C656" s="142"/>
      <c r="D656" s="143"/>
      <c r="E656" s="144"/>
      <c r="F656" s="145"/>
      <c r="G656" s="146" t="str">
        <f>IF(A656="","",VLOOKUP(K654,'TRI-2C'!$B$18:$FH$61,24,FALSE))</f>
        <v>A+</v>
      </c>
      <c r="H656" s="144"/>
      <c r="I656" s="187" t="str">
        <f>IF(G656="","",G656)</f>
        <v>A+</v>
      </c>
      <c r="J656" s="166"/>
      <c r="K656" s="145"/>
    </row>
    <row r="657" spans="1:11">
      <c r="A657" s="147" t="str">
        <f>IF('TRI-2C'!$Z$10="","",'TRI-2C'!$Z$10)</f>
        <v>CONVIVENCIA</v>
      </c>
      <c r="B657" s="139"/>
      <c r="C657" s="139"/>
      <c r="F657" s="123"/>
      <c r="G657" s="124" t="str">
        <f>IF(A657="","",VLOOKUP(K654,'TRI-2C'!$B$18:$FH$61,40,FALSE))</f>
        <v>A+</v>
      </c>
      <c r="I657" s="170" t="str">
        <f t="shared" ref="I657:I671" si="18">IF(G657="","",G657)</f>
        <v>A+</v>
      </c>
      <c r="J657" s="167"/>
      <c r="K657" s="128"/>
    </row>
    <row r="658" spans="1:11">
      <c r="A658" s="148" t="str">
        <f>IF('TRI-2C'!$AP$10="","",'TRI-2C'!$AP$10)</f>
        <v>RELACIONES CON EL MEDIO NATURAL Y CULTURAL</v>
      </c>
      <c r="B658" s="149"/>
      <c r="C658" s="149"/>
      <c r="D658" s="150"/>
      <c r="E658" s="150"/>
      <c r="F658" s="126"/>
      <c r="G658" s="122" t="str">
        <f>IF(A658="","",VLOOKUP(K654,'TRI-2C'!$B$18:$FH$61,61,FALSE))</f>
        <v>A+</v>
      </c>
      <c r="H658" s="150"/>
      <c r="I658" s="171" t="str">
        <f t="shared" si="18"/>
        <v>A+</v>
      </c>
      <c r="J658" s="168"/>
      <c r="K658" s="126"/>
    </row>
    <row r="659" spans="1:11">
      <c r="A659" s="147" t="str">
        <f>IF('TRI-2C'!$BK$10="","",'TRI-2C'!$BK$10)</f>
        <v>RELACIONES LOGICAS MATEMATICAS</v>
      </c>
      <c r="B659" s="139"/>
      <c r="C659" s="139"/>
      <c r="F659" s="128"/>
      <c r="G659" s="124" t="str">
        <f>IF(A659="","",VLOOKUP(K654,'TRI-2C'!$B$18:$FH$61,84,FALSE))</f>
        <v>B-</v>
      </c>
      <c r="I659" s="170" t="str">
        <f t="shared" si="18"/>
        <v>B-</v>
      </c>
      <c r="J659" s="167"/>
      <c r="K659" s="128"/>
    </row>
    <row r="660" spans="1:11">
      <c r="A660" s="148" t="str">
        <f>IF('TRI-2C'!$CH$10="","",'TRI-2C'!$CH$10)</f>
        <v>COMPRENSIÓN Y EXPRESION DEL LENGUAJE</v>
      </c>
      <c r="B660" s="149"/>
      <c r="C660" s="149"/>
      <c r="D660" s="150"/>
      <c r="E660" s="150"/>
      <c r="F660" s="126"/>
      <c r="G660" s="122" t="str">
        <f>IF(A660="","",VLOOKUP(K654,'TRI-2C'!$B$18:$FH$61,106,FALSE))</f>
        <v>B+</v>
      </c>
      <c r="H660" s="150"/>
      <c r="I660" s="171" t="str">
        <f t="shared" si="18"/>
        <v>B+</v>
      </c>
      <c r="J660" s="168"/>
      <c r="K660" s="126"/>
    </row>
    <row r="661" spans="1:11">
      <c r="A661" s="147" t="str">
        <f>IF('TRI-2C'!$DD$10="","",'TRI-2C'!$DD$10)</f>
        <v>EXPRESIÓN ARTISTICA</v>
      </c>
      <c r="B661" s="139"/>
      <c r="C661" s="139"/>
      <c r="F661" s="128"/>
      <c r="G661" s="124" t="str">
        <f>IF(A661="","",VLOOKUP(K654,'TRI-2C'!$B$18:$FH$61,118,FALSE))</f>
        <v>A+</v>
      </c>
      <c r="I661" s="170" t="str">
        <f t="shared" si="18"/>
        <v>A+</v>
      </c>
      <c r="J661" s="167"/>
      <c r="K661" s="128"/>
    </row>
    <row r="662" spans="1:11">
      <c r="A662" s="148" t="str">
        <f>IF('TRI-2C'!$DP$10="","",'TRI-2C'!$DP$10)</f>
        <v>EXPRESION CORPORAL Y MOTRICIDAD</v>
      </c>
      <c r="B662" s="149"/>
      <c r="C662" s="149"/>
      <c r="D662" s="150"/>
      <c r="E662" s="150"/>
      <c r="F662" s="126"/>
      <c r="G662" s="122" t="str">
        <f>IF(A662="","",VLOOKUP(K654,'TRI-2C'!$B$18:$FH$61,147,FALSE))</f>
        <v>A+</v>
      </c>
      <c r="H662" s="150"/>
      <c r="I662" s="171" t="str">
        <f t="shared" si="18"/>
        <v>A+</v>
      </c>
      <c r="J662" s="168"/>
      <c r="K662" s="126"/>
    </row>
    <row r="663" spans="1:11">
      <c r="A663" s="147" t="str">
        <f>IF('TRI-2C'!$CK$10="","",'TRI-2C'!$CK$10)</f>
        <v/>
      </c>
      <c r="B663" s="139"/>
      <c r="C663" s="139"/>
      <c r="F663" s="123"/>
      <c r="G663" s="124" t="str">
        <f>IF(A663="","",VLOOKUP(K654,'TRI-2C'!$B$18:$FH$61,90,FALSE))</f>
        <v/>
      </c>
      <c r="I663" s="170" t="str">
        <f t="shared" si="18"/>
        <v/>
      </c>
      <c r="J663" s="167"/>
      <c r="K663" s="128"/>
    </row>
    <row r="664" spans="1:11">
      <c r="A664" s="148" t="str">
        <f>IF('TRI-2C'!$CN$10="","",'TRI-2C'!$CN$10)</f>
        <v/>
      </c>
      <c r="B664" s="149"/>
      <c r="C664" s="149"/>
      <c r="D664" s="150"/>
      <c r="E664" s="150"/>
      <c r="F664" s="126"/>
      <c r="G664" s="122" t="str">
        <f>IF(A664="","",VLOOKUP(K654,'TRI-2C'!$B$18:$FH$61,92,FALSE))</f>
        <v/>
      </c>
      <c r="H664" s="150"/>
      <c r="I664" s="171" t="str">
        <f t="shared" si="18"/>
        <v/>
      </c>
      <c r="J664" s="168"/>
      <c r="K664" s="126"/>
    </row>
    <row r="665" spans="1:11">
      <c r="A665" s="147" t="str">
        <f>IF('TRI-2C'!$CP$10="","",'TRI-2C'!$CP$10)</f>
        <v/>
      </c>
      <c r="B665" s="139"/>
      <c r="C665" s="139"/>
      <c r="F665" s="128"/>
      <c r="G665" s="124" t="str">
        <f>IF(A665="","",VLOOKUP(K654,'TRI-2C'!$B$18:$FH$61,98,FALSE))</f>
        <v/>
      </c>
      <c r="I665" s="170" t="str">
        <f t="shared" si="18"/>
        <v/>
      </c>
      <c r="J665" s="167"/>
      <c r="K665" s="128"/>
    </row>
    <row r="666" spans="1:11">
      <c r="A666" s="148" t="str">
        <f>IF('TRI-2C'!$CV$10="","",'TRI-2C'!$CV$10)</f>
        <v/>
      </c>
      <c r="B666" s="149"/>
      <c r="C666" s="149"/>
      <c r="D666" s="150"/>
      <c r="E666" s="150"/>
      <c r="F666" s="126"/>
      <c r="G666" s="122" t="str">
        <f>IF(A666="","",VLOOKUP(K654,'TRI-2C'!$B$18:$FH$61,100,FALSE))</f>
        <v/>
      </c>
      <c r="H666" s="150"/>
      <c r="I666" s="171" t="str">
        <f t="shared" si="18"/>
        <v/>
      </c>
      <c r="J666" s="168"/>
      <c r="K666" s="126"/>
    </row>
    <row r="667" spans="1:11">
      <c r="A667" s="147" t="str">
        <f>IF('TRI-2C'!$CX$10="","",'TRI-2C'!$CX$10)</f>
        <v/>
      </c>
      <c r="B667" s="139"/>
      <c r="C667" s="139"/>
      <c r="F667" s="128"/>
      <c r="G667" s="124" t="str">
        <f>IF(A667="","",VLOOKUP(K654,'TRI-2C'!$B$18:$FH$61,103,FALSE))</f>
        <v/>
      </c>
      <c r="I667" s="170" t="str">
        <f t="shared" si="18"/>
        <v/>
      </c>
      <c r="J667" s="167"/>
      <c r="K667" s="128"/>
    </row>
    <row r="668" spans="1:11">
      <c r="A668" s="148" t="str">
        <f>IF('TRI-2C'!$DB$10="","",'TRI-2C'!$DB$10)</f>
        <v/>
      </c>
      <c r="B668" s="149"/>
      <c r="C668" s="149"/>
      <c r="D668" s="150"/>
      <c r="E668" s="150"/>
      <c r="F668" s="126"/>
      <c r="G668" s="122" t="str">
        <f>IF(A668="","",VLOOKUP(K654,'TRI-2C'!$B$18:$FH$61,108,FALSE))</f>
        <v/>
      </c>
      <c r="H668" s="150"/>
      <c r="I668" s="171" t="str">
        <f t="shared" si="18"/>
        <v/>
      </c>
      <c r="J668" s="168"/>
      <c r="K668" s="126"/>
    </row>
    <row r="669" spans="1:11">
      <c r="A669" s="147" t="str">
        <f>IF('TRI-2C'!$DF$10="","",'TRI-2C'!$DF$10)</f>
        <v/>
      </c>
      <c r="B669" s="139"/>
      <c r="C669" s="139"/>
      <c r="F669" s="128"/>
      <c r="G669" s="124" t="str">
        <f>IF(A669="","",VLOOKUP(K654,'TRI-2C'!$B$18:$FH$61,111,FALSE))</f>
        <v/>
      </c>
      <c r="I669" s="170" t="str">
        <f t="shared" si="18"/>
        <v/>
      </c>
      <c r="J669" s="167"/>
      <c r="K669" s="128"/>
    </row>
    <row r="670" spans="1:11">
      <c r="A670" s="148" t="str">
        <f>IF('TRI-2C'!$DI$10="","",'TRI-2C'!$DI$10)</f>
        <v/>
      </c>
      <c r="B670" s="149"/>
      <c r="C670" s="149"/>
      <c r="D670" s="150"/>
      <c r="E670" s="150"/>
      <c r="F670" s="126"/>
      <c r="G670" s="122" t="str">
        <f>IF(A670="","",VLOOKUP(K654,'TRI-2C'!$B$18:$FH$61,114,FALSE))</f>
        <v/>
      </c>
      <c r="H670" s="150"/>
      <c r="I670" s="171" t="str">
        <f t="shared" si="18"/>
        <v/>
      </c>
      <c r="J670" s="168"/>
      <c r="K670" s="126"/>
    </row>
    <row r="671" spans="1:11">
      <c r="A671" s="151"/>
      <c r="B671" s="129"/>
      <c r="C671" s="129"/>
      <c r="D671" s="130"/>
      <c r="E671" s="130"/>
      <c r="F671" s="131"/>
      <c r="G671" s="132"/>
      <c r="H671" s="130"/>
      <c r="I671" s="172" t="str">
        <f t="shared" si="18"/>
        <v/>
      </c>
      <c r="J671" s="169"/>
      <c r="K671" s="131"/>
    </row>
    <row r="672" spans="1:11">
      <c r="A672" s="134"/>
      <c r="B672" s="134"/>
      <c r="C672" s="134"/>
      <c r="D672" s="134"/>
      <c r="E672" s="134"/>
      <c r="F672" s="140"/>
      <c r="G672" s="191"/>
      <c r="H672" s="191"/>
      <c r="I672" s="190"/>
      <c r="J672" s="190"/>
      <c r="K672" s="190"/>
    </row>
    <row r="673" spans="1:11">
      <c r="A673" s="487" t="s">
        <v>156</v>
      </c>
      <c r="B673" s="488"/>
      <c r="C673" s="135" t="s">
        <v>157</v>
      </c>
      <c r="F673" s="189"/>
      <c r="G673" s="189"/>
      <c r="H673" s="189"/>
      <c r="I673" s="189"/>
      <c r="J673" s="189"/>
      <c r="K673" s="189"/>
    </row>
    <row r="674" spans="1:11">
      <c r="A674" s="489" t="s">
        <v>158</v>
      </c>
      <c r="B674" s="490"/>
      <c r="C674" s="136" t="str">
        <f>VLOOKUP(K654,'TRI-2C'!$B$18:$FH$61,160,FALSE)</f>
        <v>A+</v>
      </c>
      <c r="E674" s="189"/>
      <c r="F674" s="189"/>
      <c r="G674" s="189"/>
      <c r="H674" s="189"/>
      <c r="I674" s="189"/>
      <c r="J674" s="189"/>
      <c r="K674" s="189"/>
    </row>
    <row r="675" spans="1:11">
      <c r="A675" s="491" t="s">
        <v>159</v>
      </c>
      <c r="B675" s="492"/>
      <c r="C675" s="493"/>
      <c r="E675" s="189"/>
      <c r="F675" s="189"/>
      <c r="G675" s="189"/>
      <c r="H675" s="189"/>
      <c r="I675" s="189"/>
      <c r="J675" s="189"/>
      <c r="K675" s="189"/>
    </row>
    <row r="676" spans="1:11">
      <c r="A676" s="137" t="s">
        <v>160</v>
      </c>
      <c r="B676" s="138"/>
      <c r="C676" s="188" t="str">
        <f>VLOOKUP(K654,'TRI-2C'!$B$18:$FH$61,161,FALSE)</f>
        <v/>
      </c>
      <c r="E676" s="189"/>
    </row>
    <row r="677" spans="1:11">
      <c r="A677" s="137" t="s">
        <v>161</v>
      </c>
      <c r="B677" s="138"/>
      <c r="C677" s="188" t="str">
        <f>VLOOKUP(K654,'TRI-2C'!$B$18:$FH$61,162,FALSE)</f>
        <v/>
      </c>
      <c r="E677" s="189"/>
      <c r="F677" s="189"/>
      <c r="G677" s="189"/>
      <c r="H677" s="189"/>
      <c r="I677" s="189"/>
      <c r="J677" s="189"/>
      <c r="K677" s="189"/>
    </row>
    <row r="678" spans="1:11">
      <c r="A678" s="480" t="s">
        <v>163</v>
      </c>
      <c r="B678" s="481"/>
      <c r="C678" s="188" t="str">
        <f>VLOOKUP(K654,'TRI-2C'!$B$18:$FH$61,163,FALSE)</f>
        <v/>
      </c>
      <c r="F678" s="114" t="s">
        <v>162</v>
      </c>
      <c r="G678" s="494">
        <f ca="1">NOW()</f>
        <v>45994.739222569442</v>
      </c>
      <c r="H678" s="494"/>
      <c r="I678" s="494"/>
      <c r="J678" s="494"/>
      <c r="K678" s="494"/>
    </row>
    <row r="682" spans="1:11">
      <c r="G682" s="112"/>
    </row>
    <row r="684" spans="1:11">
      <c r="C684" s="111" t="s">
        <v>164</v>
      </c>
      <c r="F684" s="495" t="s">
        <v>165</v>
      </c>
      <c r="G684" s="495"/>
      <c r="H684" s="495"/>
      <c r="I684" s="495"/>
    </row>
    <row r="687" spans="1:11">
      <c r="A687" s="111" t="s">
        <v>153</v>
      </c>
      <c r="C687" t="str">
        <f>IF(VLOOKUP(K690,NOTAS!$D$14:$P$60,2,FALSE)="","",VLOOKUP(K690,NOTAS!$D$14:$P$60,2,FALSE))</f>
        <v>PINARGOTE OLMEDO LIAM ALEXANDER</v>
      </c>
    </row>
    <row r="688" spans="1:11">
      <c r="A688" s="111" t="s">
        <v>154</v>
      </c>
      <c r="C688" t="str">
        <f>NOTAS!$B$14&amp; " "&amp;NOTAS!$B$15</f>
        <v>INICIAL II A</v>
      </c>
      <c r="F688" s="111"/>
      <c r="G688" s="116"/>
      <c r="H688" s="117"/>
      <c r="I688" s="118"/>
      <c r="J688" s="118"/>
      <c r="K688" s="117"/>
    </row>
    <row r="689" spans="1:11">
      <c r="A689" s="111" t="s">
        <v>6</v>
      </c>
      <c r="C689" t="str">
        <f>NOTAS!$B$18</f>
        <v>2025-2026 MATUTINA</v>
      </c>
      <c r="H689" s="117"/>
      <c r="I689" s="118"/>
      <c r="J689" s="118"/>
      <c r="K689" s="117"/>
    </row>
    <row r="690" spans="1:11" ht="15" thickBot="1">
      <c r="A690" s="486" t="s">
        <v>336</v>
      </c>
      <c r="B690" s="486"/>
      <c r="I690" s="114" t="s">
        <v>74</v>
      </c>
      <c r="K690" s="121">
        <v>20</v>
      </c>
    </row>
    <row r="691" spans="1:11">
      <c r="A691" s="482" t="s">
        <v>133</v>
      </c>
      <c r="B691" s="483"/>
      <c r="C691" s="483"/>
      <c r="D691" s="483"/>
      <c r="E691" s="483"/>
      <c r="F691" s="484"/>
      <c r="G691" s="485" t="s">
        <v>141</v>
      </c>
      <c r="H691" s="483"/>
      <c r="I691" s="485" t="s">
        <v>141</v>
      </c>
      <c r="J691" s="483"/>
      <c r="K691" s="483"/>
    </row>
    <row r="692" spans="1:11">
      <c r="A692" s="141" t="str">
        <f>IF('TRI-2C'!$G$10="","",'TRI-2C'!$G$10)</f>
        <v>IDENTIDAD Y AUTONOMÍA</v>
      </c>
      <c r="B692" s="142"/>
      <c r="C692" s="142"/>
      <c r="D692" s="143"/>
      <c r="E692" s="144"/>
      <c r="F692" s="145"/>
      <c r="G692" s="146" t="str">
        <f>IF(A692="","",VLOOKUP(K690,'TRI-2C'!$B$18:$FH$61,24,FALSE))</f>
        <v>A+</v>
      </c>
      <c r="H692" s="144"/>
      <c r="I692" s="187" t="str">
        <f>IF(G692="","",G692)</f>
        <v>A+</v>
      </c>
      <c r="J692" s="166"/>
      <c r="K692" s="145"/>
    </row>
    <row r="693" spans="1:11">
      <c r="A693" s="147" t="str">
        <f>IF('TRI-2C'!$Z$10="","",'TRI-2C'!$Z$10)</f>
        <v>CONVIVENCIA</v>
      </c>
      <c r="B693" s="139"/>
      <c r="C693" s="139"/>
      <c r="F693" s="123"/>
      <c r="G693" s="124" t="str">
        <f>IF(A693="","",VLOOKUP(K690,'TRI-2C'!$B$18:$FH$61,40,FALSE))</f>
        <v>A+</v>
      </c>
      <c r="I693" s="170" t="str">
        <f t="shared" ref="I693:I707" si="19">IF(G693="","",G693)</f>
        <v>A+</v>
      </c>
      <c r="J693" s="167"/>
      <c r="K693" s="128"/>
    </row>
    <row r="694" spans="1:11">
      <c r="A694" s="148" t="str">
        <f>IF('TRI-2C'!$AP$10="","",'TRI-2C'!$AP$10)</f>
        <v>RELACIONES CON EL MEDIO NATURAL Y CULTURAL</v>
      </c>
      <c r="B694" s="149"/>
      <c r="C694" s="149"/>
      <c r="D694" s="150"/>
      <c r="E694" s="150"/>
      <c r="F694" s="126"/>
      <c r="G694" s="122" t="str">
        <f>IF(A694="","",VLOOKUP(K690,'TRI-2C'!$B$18:$FH$61,61,FALSE))</f>
        <v>A+</v>
      </c>
      <c r="H694" s="150"/>
      <c r="I694" s="171" t="str">
        <f t="shared" si="19"/>
        <v>A+</v>
      </c>
      <c r="J694" s="168"/>
      <c r="K694" s="126"/>
    </row>
    <row r="695" spans="1:11">
      <c r="A695" s="147" t="str">
        <f>IF('TRI-2C'!$BK$10="","",'TRI-2C'!$BK$10)</f>
        <v>RELACIONES LOGICAS MATEMATICAS</v>
      </c>
      <c r="B695" s="139"/>
      <c r="C695" s="139"/>
      <c r="F695" s="128"/>
      <c r="G695" s="124" t="str">
        <f>IF(A695="","",VLOOKUP(K690,'TRI-2C'!$B$18:$FH$61,84,FALSE))</f>
        <v>A+</v>
      </c>
      <c r="I695" s="170" t="str">
        <f t="shared" si="19"/>
        <v>A+</v>
      </c>
      <c r="J695" s="167"/>
      <c r="K695" s="128"/>
    </row>
    <row r="696" spans="1:11">
      <c r="A696" s="148" t="str">
        <f>IF('TRI-2C'!$CH$10="","",'TRI-2C'!$CH$10)</f>
        <v>COMPRENSIÓN Y EXPRESION DEL LENGUAJE</v>
      </c>
      <c r="B696" s="149"/>
      <c r="C696" s="149"/>
      <c r="D696" s="150"/>
      <c r="E696" s="150"/>
      <c r="F696" s="126"/>
      <c r="G696" s="122" t="str">
        <f>IF(A696="","",VLOOKUP(K690,'TRI-2C'!$B$18:$FH$61,106,FALSE))</f>
        <v>B+</v>
      </c>
      <c r="H696" s="150"/>
      <c r="I696" s="171" t="str">
        <f t="shared" si="19"/>
        <v>B+</v>
      </c>
      <c r="J696" s="168"/>
      <c r="K696" s="126"/>
    </row>
    <row r="697" spans="1:11">
      <c r="A697" s="147" t="str">
        <f>IF('TRI-2C'!$DD$10="","",'TRI-2C'!$DD$10)</f>
        <v>EXPRESIÓN ARTISTICA</v>
      </c>
      <c r="B697" s="139"/>
      <c r="C697" s="139"/>
      <c r="F697" s="128"/>
      <c r="G697" s="124" t="str">
        <f>IF(A697="","",VLOOKUP(K690,'TRI-2C'!$B$18:$FH$61,118,FALSE))</f>
        <v>A+</v>
      </c>
      <c r="I697" s="170" t="str">
        <f t="shared" si="19"/>
        <v>A+</v>
      </c>
      <c r="J697" s="167"/>
      <c r="K697" s="128"/>
    </row>
    <row r="698" spans="1:11">
      <c r="A698" s="148" t="str">
        <f>IF('TRI-2C'!$DP$10="","",'TRI-2C'!$DP$10)</f>
        <v>EXPRESION CORPORAL Y MOTRICIDAD</v>
      </c>
      <c r="B698" s="149"/>
      <c r="C698" s="149"/>
      <c r="D698" s="150"/>
      <c r="E698" s="150"/>
      <c r="F698" s="126"/>
      <c r="G698" s="122" t="str">
        <f>IF(A698="","",VLOOKUP(K690,'TRI-2C'!$B$18:$FH$61,147,FALSE))</f>
        <v>A-</v>
      </c>
      <c r="H698" s="150"/>
      <c r="I698" s="171" t="str">
        <f t="shared" si="19"/>
        <v>A-</v>
      </c>
      <c r="J698" s="168"/>
      <c r="K698" s="126"/>
    </row>
    <row r="699" spans="1:11">
      <c r="A699" s="147" t="str">
        <f>IF('TRI-2C'!$CK$10="","",'TRI-2C'!$CK$10)</f>
        <v/>
      </c>
      <c r="B699" s="139"/>
      <c r="C699" s="139"/>
      <c r="F699" s="123"/>
      <c r="G699" s="124" t="str">
        <f>IF(A699="","",VLOOKUP(K690,'TRI-2C'!$B$18:$FH$61,90,FALSE))</f>
        <v/>
      </c>
      <c r="I699" s="170" t="str">
        <f t="shared" si="19"/>
        <v/>
      </c>
      <c r="J699" s="167"/>
      <c r="K699" s="128"/>
    </row>
    <row r="700" spans="1:11">
      <c r="A700" s="148" t="str">
        <f>IF('TRI-2C'!$CN$10="","",'TRI-2C'!$CN$10)</f>
        <v/>
      </c>
      <c r="B700" s="149"/>
      <c r="C700" s="149"/>
      <c r="D700" s="150"/>
      <c r="E700" s="150"/>
      <c r="F700" s="126"/>
      <c r="G700" s="122" t="str">
        <f>IF(A700="","",VLOOKUP(K690,'TRI-2C'!$B$18:$FH$61,92,FALSE))</f>
        <v/>
      </c>
      <c r="H700" s="150"/>
      <c r="I700" s="171" t="str">
        <f t="shared" si="19"/>
        <v/>
      </c>
      <c r="J700" s="168"/>
      <c r="K700" s="126"/>
    </row>
    <row r="701" spans="1:11">
      <c r="A701" s="147" t="str">
        <f>IF('TRI-2C'!$CP$10="","",'TRI-2C'!$CP$10)</f>
        <v/>
      </c>
      <c r="B701" s="139"/>
      <c r="C701" s="139"/>
      <c r="F701" s="128"/>
      <c r="G701" s="124" t="str">
        <f>IF(A701="","",VLOOKUP(K690,'TRI-2C'!$B$18:$FH$61,98,FALSE))</f>
        <v/>
      </c>
      <c r="I701" s="170" t="str">
        <f t="shared" si="19"/>
        <v/>
      </c>
      <c r="J701" s="167"/>
      <c r="K701" s="128"/>
    </row>
    <row r="702" spans="1:11">
      <c r="A702" s="148" t="str">
        <f>IF('TRI-2C'!$CV$10="","",'TRI-2C'!$CV$10)</f>
        <v/>
      </c>
      <c r="B702" s="149"/>
      <c r="C702" s="149"/>
      <c r="D702" s="150"/>
      <c r="E702" s="150"/>
      <c r="F702" s="126"/>
      <c r="G702" s="122" t="str">
        <f>IF(A702="","",VLOOKUP(K690,'TRI-2C'!$B$18:$FH$61,100,FALSE))</f>
        <v/>
      </c>
      <c r="H702" s="150"/>
      <c r="I702" s="171" t="str">
        <f t="shared" si="19"/>
        <v/>
      </c>
      <c r="J702" s="168"/>
      <c r="K702" s="126"/>
    </row>
    <row r="703" spans="1:11">
      <c r="A703" s="147" t="str">
        <f>IF('TRI-2C'!$CX$10="","",'TRI-2C'!$CX$10)</f>
        <v/>
      </c>
      <c r="B703" s="139"/>
      <c r="C703" s="139"/>
      <c r="F703" s="128"/>
      <c r="G703" s="124" t="str">
        <f>IF(A703="","",VLOOKUP(K690,'TRI-2C'!$B$18:$FH$61,103,FALSE))</f>
        <v/>
      </c>
      <c r="I703" s="170" t="str">
        <f t="shared" si="19"/>
        <v/>
      </c>
      <c r="J703" s="167"/>
      <c r="K703" s="128"/>
    </row>
    <row r="704" spans="1:11">
      <c r="A704" s="148" t="str">
        <f>IF('TRI-2C'!$DB$10="","",'TRI-2C'!$DB$10)</f>
        <v/>
      </c>
      <c r="B704" s="149"/>
      <c r="C704" s="149"/>
      <c r="D704" s="150"/>
      <c r="E704" s="150"/>
      <c r="F704" s="126"/>
      <c r="G704" s="122" t="str">
        <f>IF(A704="","",VLOOKUP(K690,'TRI-2C'!$B$18:$FH$61,108,FALSE))</f>
        <v/>
      </c>
      <c r="H704" s="150"/>
      <c r="I704" s="171" t="str">
        <f t="shared" si="19"/>
        <v/>
      </c>
      <c r="J704" s="168"/>
      <c r="K704" s="126"/>
    </row>
    <row r="705" spans="1:11">
      <c r="A705" s="147" t="str">
        <f>IF('TRI-2C'!$DF$10="","",'TRI-2C'!$DF$10)</f>
        <v/>
      </c>
      <c r="B705" s="139"/>
      <c r="C705" s="139"/>
      <c r="F705" s="128"/>
      <c r="G705" s="124" t="str">
        <f>IF(A705="","",VLOOKUP(K690,'TRI-2C'!$B$18:$FH$61,111,FALSE))</f>
        <v/>
      </c>
      <c r="I705" s="170" t="str">
        <f t="shared" si="19"/>
        <v/>
      </c>
      <c r="J705" s="167"/>
      <c r="K705" s="128"/>
    </row>
    <row r="706" spans="1:11">
      <c r="A706" s="148" t="str">
        <f>IF('TRI-2C'!$DI$10="","",'TRI-2C'!$DI$10)</f>
        <v/>
      </c>
      <c r="B706" s="149"/>
      <c r="C706" s="149"/>
      <c r="D706" s="150"/>
      <c r="E706" s="150"/>
      <c r="F706" s="126"/>
      <c r="G706" s="122" t="str">
        <f>IF(A706="","",VLOOKUP(K690,'TRI-2C'!$B$18:$FH$61,114,FALSE))</f>
        <v/>
      </c>
      <c r="H706" s="150"/>
      <c r="I706" s="171" t="str">
        <f t="shared" si="19"/>
        <v/>
      </c>
      <c r="J706" s="168"/>
      <c r="K706" s="126"/>
    </row>
    <row r="707" spans="1:11">
      <c r="A707" s="151"/>
      <c r="B707" s="129"/>
      <c r="C707" s="129"/>
      <c r="D707" s="130"/>
      <c r="E707" s="130"/>
      <c r="F707" s="131"/>
      <c r="G707" s="132"/>
      <c r="H707" s="130"/>
      <c r="I707" s="172" t="str">
        <f t="shared" si="19"/>
        <v/>
      </c>
      <c r="J707" s="169"/>
      <c r="K707" s="131"/>
    </row>
    <row r="708" spans="1:11">
      <c r="A708" s="134"/>
      <c r="B708" s="134"/>
      <c r="C708" s="134"/>
      <c r="D708" s="134"/>
      <c r="E708" s="134"/>
      <c r="F708" s="140"/>
      <c r="G708" s="191"/>
      <c r="H708" s="191"/>
      <c r="I708" s="190"/>
      <c r="J708" s="190"/>
      <c r="K708" s="190"/>
    </row>
    <row r="709" spans="1:11">
      <c r="A709" s="487" t="s">
        <v>156</v>
      </c>
      <c r="B709" s="488"/>
      <c r="C709" s="135" t="s">
        <v>157</v>
      </c>
      <c r="F709" s="189"/>
      <c r="G709" s="189"/>
      <c r="H709" s="189"/>
      <c r="I709" s="189"/>
      <c r="J709" s="189"/>
      <c r="K709" s="189"/>
    </row>
    <row r="710" spans="1:11">
      <c r="A710" s="489" t="s">
        <v>158</v>
      </c>
      <c r="B710" s="490"/>
      <c r="C710" s="136" t="str">
        <f>VLOOKUP(K690,'TRI-2C'!$B$18:$FH$61,160,FALSE)</f>
        <v>A+</v>
      </c>
      <c r="E710" s="189"/>
      <c r="F710" s="189"/>
      <c r="G710" s="189"/>
      <c r="H710" s="189"/>
      <c r="I710" s="189"/>
      <c r="J710" s="189"/>
      <c r="K710" s="189"/>
    </row>
    <row r="711" spans="1:11">
      <c r="A711" s="491" t="s">
        <v>159</v>
      </c>
      <c r="B711" s="492"/>
      <c r="C711" s="493"/>
      <c r="E711" s="189"/>
      <c r="F711" s="189"/>
      <c r="G711" s="189"/>
      <c r="H711" s="189"/>
      <c r="I711" s="189"/>
      <c r="J711" s="189"/>
      <c r="K711" s="189"/>
    </row>
    <row r="712" spans="1:11">
      <c r="A712" s="137" t="s">
        <v>160</v>
      </c>
      <c r="B712" s="138"/>
      <c r="C712" s="188" t="str">
        <f>VLOOKUP(K690,'TRI-2C'!$B$18:$FH$61,161,FALSE)</f>
        <v/>
      </c>
      <c r="E712" s="189"/>
    </row>
    <row r="713" spans="1:11">
      <c r="A713" s="137" t="s">
        <v>161</v>
      </c>
      <c r="B713" s="138"/>
      <c r="C713" s="188" t="str">
        <f>VLOOKUP(K690,'TRI-2C'!$B$18:$FH$61,162,FALSE)</f>
        <v/>
      </c>
      <c r="E713" s="189"/>
      <c r="F713" s="189"/>
      <c r="G713" s="189"/>
      <c r="H713" s="189"/>
      <c r="I713" s="189"/>
      <c r="J713" s="189"/>
      <c r="K713" s="189"/>
    </row>
    <row r="714" spans="1:11">
      <c r="A714" s="480" t="s">
        <v>163</v>
      </c>
      <c r="B714" s="481"/>
      <c r="C714" s="188" t="str">
        <f>VLOOKUP(K690,'TRI-2C'!$B$18:$FH$61,163,FALSE)</f>
        <v/>
      </c>
      <c r="F714" s="114" t="s">
        <v>162</v>
      </c>
      <c r="G714" s="494">
        <f ca="1">NOW()</f>
        <v>45994.739222569442</v>
      </c>
      <c r="H714" s="494"/>
      <c r="I714" s="494"/>
      <c r="J714" s="494"/>
      <c r="K714" s="494"/>
    </row>
    <row r="718" spans="1:11">
      <c r="G718" s="112"/>
    </row>
    <row r="720" spans="1:11">
      <c r="C720" s="111" t="s">
        <v>164</v>
      </c>
      <c r="F720" s="495" t="s">
        <v>165</v>
      </c>
      <c r="G720" s="495"/>
      <c r="H720" s="495"/>
      <c r="I720" s="495"/>
    </row>
    <row r="723" spans="1:11">
      <c r="A723" s="111" t="s">
        <v>153</v>
      </c>
      <c r="C723" t="str">
        <f>IF(VLOOKUP(K726,NOTAS!$D$14:$P$60,2,FALSE)="","",VLOOKUP(K726,NOTAS!$D$14:$P$60,2,FALSE))</f>
        <v>QUIROZ VALDEZ IKER EDUARDO</v>
      </c>
    </row>
    <row r="724" spans="1:11">
      <c r="A724" s="111" t="s">
        <v>154</v>
      </c>
      <c r="C724" t="str">
        <f>NOTAS!$B$14&amp; " "&amp;NOTAS!$B$15</f>
        <v>INICIAL II A</v>
      </c>
      <c r="F724" s="111"/>
      <c r="G724" s="116"/>
      <c r="H724" s="117"/>
      <c r="I724" s="118"/>
      <c r="J724" s="118"/>
      <c r="K724" s="117"/>
    </row>
    <row r="725" spans="1:11">
      <c r="A725" s="111" t="s">
        <v>6</v>
      </c>
      <c r="C725" t="str">
        <f>NOTAS!$B$18</f>
        <v>2025-2026 MATUTINA</v>
      </c>
      <c r="H725" s="117"/>
      <c r="I725" s="118"/>
      <c r="J725" s="118"/>
      <c r="K725" s="117"/>
    </row>
    <row r="726" spans="1:11" ht="15" thickBot="1">
      <c r="A726" s="486" t="s">
        <v>336</v>
      </c>
      <c r="B726" s="486"/>
      <c r="I726" s="114" t="s">
        <v>74</v>
      </c>
      <c r="K726" s="121">
        <v>21</v>
      </c>
    </row>
    <row r="727" spans="1:11">
      <c r="A727" s="482" t="s">
        <v>133</v>
      </c>
      <c r="B727" s="483"/>
      <c r="C727" s="483"/>
      <c r="D727" s="483"/>
      <c r="E727" s="483"/>
      <c r="F727" s="484"/>
      <c r="G727" s="485" t="s">
        <v>141</v>
      </c>
      <c r="H727" s="483"/>
      <c r="I727" s="485" t="s">
        <v>141</v>
      </c>
      <c r="J727" s="483"/>
      <c r="K727" s="483"/>
    </row>
    <row r="728" spans="1:11">
      <c r="A728" s="141" t="str">
        <f>IF('TRI-2C'!$G$10="","",'TRI-2C'!$G$10)</f>
        <v>IDENTIDAD Y AUTONOMÍA</v>
      </c>
      <c r="B728" s="142"/>
      <c r="C728" s="142"/>
      <c r="D728" s="143"/>
      <c r="E728" s="144"/>
      <c r="F728" s="145"/>
      <c r="G728" s="146" t="str">
        <f>IF(A728="","",VLOOKUP(K726,'TRI-2C'!$B$18:$FH$61,24,FALSE))</f>
        <v>A+</v>
      </c>
      <c r="H728" s="144"/>
      <c r="I728" s="187" t="str">
        <f>IF(G728="","",G728)</f>
        <v>A+</v>
      </c>
      <c r="J728" s="166"/>
      <c r="K728" s="145"/>
    </row>
    <row r="729" spans="1:11">
      <c r="A729" s="147" t="str">
        <f>IF('TRI-2C'!$Z$10="","",'TRI-2C'!$Z$10)</f>
        <v>CONVIVENCIA</v>
      </c>
      <c r="B729" s="139"/>
      <c r="C729" s="139"/>
      <c r="F729" s="123"/>
      <c r="G729" s="124" t="str">
        <f>IF(A729="","",VLOOKUP(K726,'TRI-2C'!$B$18:$FH$61,40,FALSE))</f>
        <v>A+</v>
      </c>
      <c r="I729" s="170" t="str">
        <f t="shared" ref="I729:I743" si="20">IF(G729="","",G729)</f>
        <v>A+</v>
      </c>
      <c r="J729" s="167"/>
      <c r="K729" s="128"/>
    </row>
    <row r="730" spans="1:11">
      <c r="A730" s="148" t="str">
        <f>IF('TRI-2C'!$AP$10="","",'TRI-2C'!$AP$10)</f>
        <v>RELACIONES CON EL MEDIO NATURAL Y CULTURAL</v>
      </c>
      <c r="B730" s="149"/>
      <c r="C730" s="149"/>
      <c r="D730" s="150"/>
      <c r="E730" s="150"/>
      <c r="F730" s="126"/>
      <c r="G730" s="122" t="str">
        <f>IF(A730="","",VLOOKUP(K726,'TRI-2C'!$B$18:$FH$61,61,FALSE))</f>
        <v>A+</v>
      </c>
      <c r="H730" s="150"/>
      <c r="I730" s="171" t="str">
        <f t="shared" si="20"/>
        <v>A+</v>
      </c>
      <c r="J730" s="168"/>
      <c r="K730" s="126"/>
    </row>
    <row r="731" spans="1:11">
      <c r="A731" s="147" t="str">
        <f>IF('TRI-2C'!$BK$10="","",'TRI-2C'!$BK$10)</f>
        <v>RELACIONES LOGICAS MATEMATICAS</v>
      </c>
      <c r="B731" s="139"/>
      <c r="C731" s="139"/>
      <c r="F731" s="128"/>
      <c r="G731" s="124" t="str">
        <f>IF(A731="","",VLOOKUP(K726,'TRI-2C'!$B$18:$FH$61,84,FALSE))</f>
        <v>A+</v>
      </c>
      <c r="I731" s="170" t="str">
        <f t="shared" si="20"/>
        <v>A+</v>
      </c>
      <c r="J731" s="167"/>
      <c r="K731" s="128"/>
    </row>
    <row r="732" spans="1:11">
      <c r="A732" s="148" t="str">
        <f>IF('TRI-2C'!$CH$10="","",'TRI-2C'!$CH$10)</f>
        <v>COMPRENSIÓN Y EXPRESION DEL LENGUAJE</v>
      </c>
      <c r="B732" s="149"/>
      <c r="C732" s="149"/>
      <c r="D732" s="150"/>
      <c r="E732" s="150"/>
      <c r="F732" s="126"/>
      <c r="G732" s="122" t="str">
        <f>IF(A732="","",VLOOKUP(K726,'TRI-2C'!$B$18:$FH$61,106,FALSE))</f>
        <v>A+</v>
      </c>
      <c r="H732" s="150"/>
      <c r="I732" s="171" t="str">
        <f t="shared" si="20"/>
        <v>A+</v>
      </c>
      <c r="J732" s="168"/>
      <c r="K732" s="126"/>
    </row>
    <row r="733" spans="1:11">
      <c r="A733" s="147" t="str">
        <f>IF('TRI-2C'!$DD$10="","",'TRI-2C'!$DD$10)</f>
        <v>EXPRESIÓN ARTISTICA</v>
      </c>
      <c r="B733" s="139"/>
      <c r="C733" s="139"/>
      <c r="F733" s="128"/>
      <c r="G733" s="124" t="str">
        <f>IF(A733="","",VLOOKUP(K726,'TRI-2C'!$B$18:$FH$61,118,FALSE))</f>
        <v>A+</v>
      </c>
      <c r="I733" s="170" t="str">
        <f t="shared" si="20"/>
        <v>A+</v>
      </c>
      <c r="J733" s="167"/>
      <c r="K733" s="128"/>
    </row>
    <row r="734" spans="1:11">
      <c r="A734" s="148" t="str">
        <f>IF('TRI-2C'!$DP$10="","",'TRI-2C'!$DP$10)</f>
        <v>EXPRESION CORPORAL Y MOTRICIDAD</v>
      </c>
      <c r="B734" s="149"/>
      <c r="C734" s="149"/>
      <c r="D734" s="150"/>
      <c r="E734" s="150"/>
      <c r="F734" s="126"/>
      <c r="G734" s="122" t="str">
        <f>IF(A734="","",VLOOKUP(K726,'TRI-2C'!$B$18:$FH$61,147,FALSE))</f>
        <v>A+</v>
      </c>
      <c r="H734" s="150"/>
      <c r="I734" s="171" t="str">
        <f t="shared" si="20"/>
        <v>A+</v>
      </c>
      <c r="J734" s="168"/>
      <c r="K734" s="126"/>
    </row>
    <row r="735" spans="1:11">
      <c r="A735" s="147" t="str">
        <f>IF('TRI-2C'!$CK$10="","",'TRI-2C'!$CK$10)</f>
        <v/>
      </c>
      <c r="B735" s="139"/>
      <c r="C735" s="139"/>
      <c r="F735" s="123"/>
      <c r="G735" s="124" t="str">
        <f>IF(A735="","",VLOOKUP(K726,'TRI-2C'!$B$18:$FH$61,90,FALSE))</f>
        <v/>
      </c>
      <c r="I735" s="170" t="str">
        <f t="shared" si="20"/>
        <v/>
      </c>
      <c r="J735" s="167"/>
      <c r="K735" s="128"/>
    </row>
    <row r="736" spans="1:11">
      <c r="A736" s="148" t="str">
        <f>IF('TRI-2C'!$CN$10="","",'TRI-2C'!$CN$10)</f>
        <v/>
      </c>
      <c r="B736" s="149"/>
      <c r="C736" s="149"/>
      <c r="D736" s="150"/>
      <c r="E736" s="150"/>
      <c r="F736" s="126"/>
      <c r="G736" s="122" t="str">
        <f>IF(A736="","",VLOOKUP(K726,'TRI-2C'!$B$18:$FH$61,92,FALSE))</f>
        <v/>
      </c>
      <c r="H736" s="150"/>
      <c r="I736" s="171" t="str">
        <f t="shared" si="20"/>
        <v/>
      </c>
      <c r="J736" s="168"/>
      <c r="K736" s="126"/>
    </row>
    <row r="737" spans="1:11">
      <c r="A737" s="147" t="str">
        <f>IF('TRI-2C'!$CP$10="","",'TRI-2C'!$CP$10)</f>
        <v/>
      </c>
      <c r="B737" s="139"/>
      <c r="C737" s="139"/>
      <c r="F737" s="128"/>
      <c r="G737" s="124" t="str">
        <f>IF(A737="","",VLOOKUP(K726,'TRI-2C'!$B$18:$FH$61,98,FALSE))</f>
        <v/>
      </c>
      <c r="I737" s="170" t="str">
        <f t="shared" si="20"/>
        <v/>
      </c>
      <c r="J737" s="167"/>
      <c r="K737" s="128"/>
    </row>
    <row r="738" spans="1:11">
      <c r="A738" s="148" t="str">
        <f>IF('TRI-2C'!$CV$10="","",'TRI-2C'!$CV$10)</f>
        <v/>
      </c>
      <c r="B738" s="149"/>
      <c r="C738" s="149"/>
      <c r="D738" s="150"/>
      <c r="E738" s="150"/>
      <c r="F738" s="126"/>
      <c r="G738" s="122" t="str">
        <f>IF(A738="","",VLOOKUP(K726,'TRI-2C'!$B$18:$FH$61,100,FALSE))</f>
        <v/>
      </c>
      <c r="H738" s="150"/>
      <c r="I738" s="171" t="str">
        <f t="shared" si="20"/>
        <v/>
      </c>
      <c r="J738" s="168"/>
      <c r="K738" s="126"/>
    </row>
    <row r="739" spans="1:11">
      <c r="A739" s="147" t="str">
        <f>IF('TRI-2C'!$CX$10="","",'TRI-2C'!$CX$10)</f>
        <v/>
      </c>
      <c r="B739" s="139"/>
      <c r="C739" s="139"/>
      <c r="F739" s="128"/>
      <c r="G739" s="124" t="str">
        <f>IF(A739="","",VLOOKUP(K726,'TRI-2C'!$B$18:$FH$61,103,FALSE))</f>
        <v/>
      </c>
      <c r="I739" s="170" t="str">
        <f t="shared" si="20"/>
        <v/>
      </c>
      <c r="J739" s="167"/>
      <c r="K739" s="128"/>
    </row>
    <row r="740" spans="1:11">
      <c r="A740" s="148" t="str">
        <f>IF('TRI-2C'!$DB$10="","",'TRI-2C'!$DB$10)</f>
        <v/>
      </c>
      <c r="B740" s="149"/>
      <c r="C740" s="149"/>
      <c r="D740" s="150"/>
      <c r="E740" s="150"/>
      <c r="F740" s="126"/>
      <c r="G740" s="122" t="str">
        <f>IF(A740="","",VLOOKUP(K726,'TRI-2C'!$B$18:$FH$61,108,FALSE))</f>
        <v/>
      </c>
      <c r="H740" s="150"/>
      <c r="I740" s="171" t="str">
        <f t="shared" si="20"/>
        <v/>
      </c>
      <c r="J740" s="168"/>
      <c r="K740" s="126"/>
    </row>
    <row r="741" spans="1:11">
      <c r="A741" s="147" t="str">
        <f>IF('TRI-2C'!$DF$10="","",'TRI-2C'!$DF$10)</f>
        <v/>
      </c>
      <c r="B741" s="139"/>
      <c r="C741" s="139"/>
      <c r="F741" s="128"/>
      <c r="G741" s="124" t="str">
        <f>IF(A741="","",VLOOKUP(K726,'TRI-2C'!$B$18:$FH$61,111,FALSE))</f>
        <v/>
      </c>
      <c r="I741" s="170" t="str">
        <f t="shared" si="20"/>
        <v/>
      </c>
      <c r="J741" s="167"/>
      <c r="K741" s="128"/>
    </row>
    <row r="742" spans="1:11">
      <c r="A742" s="148" t="str">
        <f>IF('TRI-2C'!$DI$10="","",'TRI-2C'!$DI$10)</f>
        <v/>
      </c>
      <c r="B742" s="149"/>
      <c r="C742" s="149"/>
      <c r="D742" s="150"/>
      <c r="E742" s="150"/>
      <c r="F742" s="126"/>
      <c r="G742" s="122" t="str">
        <f>IF(A742="","",VLOOKUP(K726,'TRI-2C'!$B$18:$FH$61,114,FALSE))</f>
        <v/>
      </c>
      <c r="H742" s="150"/>
      <c r="I742" s="171" t="str">
        <f t="shared" si="20"/>
        <v/>
      </c>
      <c r="J742" s="168"/>
      <c r="K742" s="126"/>
    </row>
    <row r="743" spans="1:11">
      <c r="A743" s="151"/>
      <c r="B743" s="129"/>
      <c r="C743" s="129"/>
      <c r="D743" s="130"/>
      <c r="E743" s="130"/>
      <c r="F743" s="131"/>
      <c r="G743" s="132"/>
      <c r="H743" s="130"/>
      <c r="I743" s="172" t="str">
        <f t="shared" si="20"/>
        <v/>
      </c>
      <c r="J743" s="169"/>
      <c r="K743" s="131"/>
    </row>
    <row r="744" spans="1:11">
      <c r="A744" s="134"/>
      <c r="B744" s="134"/>
      <c r="C744" s="134"/>
      <c r="D744" s="134"/>
      <c r="E744" s="134"/>
      <c r="F744" s="140"/>
      <c r="G744" s="191"/>
      <c r="H744" s="191"/>
      <c r="I744" s="190"/>
      <c r="J744" s="190"/>
      <c r="K744" s="190"/>
    </row>
    <row r="745" spans="1:11">
      <c r="A745" s="487" t="s">
        <v>156</v>
      </c>
      <c r="B745" s="488"/>
      <c r="C745" s="135" t="s">
        <v>157</v>
      </c>
      <c r="F745" s="189"/>
      <c r="G745" s="189"/>
      <c r="H745" s="189"/>
      <c r="I745" s="189"/>
      <c r="J745" s="189"/>
      <c r="K745" s="189"/>
    </row>
    <row r="746" spans="1:11">
      <c r="A746" s="489" t="s">
        <v>158</v>
      </c>
      <c r="B746" s="490"/>
      <c r="C746" s="136" t="str">
        <f>VLOOKUP(K726,'TRI-2C'!$B$18:$FH$61,160,FALSE)</f>
        <v>A+</v>
      </c>
      <c r="E746" s="189"/>
      <c r="F746" s="189"/>
      <c r="G746" s="189"/>
      <c r="H746" s="189"/>
      <c r="I746" s="189"/>
      <c r="J746" s="189"/>
      <c r="K746" s="189"/>
    </row>
    <row r="747" spans="1:11">
      <c r="A747" s="491" t="s">
        <v>159</v>
      </c>
      <c r="B747" s="492"/>
      <c r="C747" s="493"/>
      <c r="E747" s="189"/>
      <c r="F747" s="189"/>
      <c r="G747" s="189"/>
      <c r="H747" s="189"/>
      <c r="I747" s="189"/>
      <c r="J747" s="189"/>
      <c r="K747" s="189"/>
    </row>
    <row r="748" spans="1:11">
      <c r="A748" s="137" t="s">
        <v>160</v>
      </c>
      <c r="B748" s="138"/>
      <c r="C748" s="188" t="str">
        <f>VLOOKUP(K726,'TRI-2C'!$B$18:$FH$61,161,FALSE)</f>
        <v/>
      </c>
      <c r="E748" s="189"/>
    </row>
    <row r="749" spans="1:11">
      <c r="A749" s="137" t="s">
        <v>161</v>
      </c>
      <c r="B749" s="138"/>
      <c r="C749" s="188" t="str">
        <f>VLOOKUP(K726,'TRI-2C'!$B$18:$FH$61,162,FALSE)</f>
        <v/>
      </c>
      <c r="E749" s="189"/>
      <c r="F749" s="189"/>
      <c r="G749" s="189"/>
      <c r="H749" s="189"/>
      <c r="I749" s="189"/>
      <c r="J749" s="189"/>
      <c r="K749" s="189"/>
    </row>
    <row r="750" spans="1:11">
      <c r="A750" s="480" t="s">
        <v>163</v>
      </c>
      <c r="B750" s="481"/>
      <c r="C750" s="188" t="str">
        <f>VLOOKUP(K726,'TRI-2C'!$B$18:$FH$61,163,FALSE)</f>
        <v/>
      </c>
      <c r="F750" s="114" t="s">
        <v>162</v>
      </c>
      <c r="G750" s="494">
        <f ca="1">NOW()</f>
        <v>45994.739222569442</v>
      </c>
      <c r="H750" s="494"/>
      <c r="I750" s="494"/>
      <c r="J750" s="494"/>
      <c r="K750" s="494"/>
    </row>
    <row r="754" spans="1:11">
      <c r="G754" s="112"/>
    </row>
    <row r="756" spans="1:11">
      <c r="C756" s="111" t="s">
        <v>164</v>
      </c>
      <c r="F756" s="495" t="s">
        <v>165</v>
      </c>
      <c r="G756" s="495"/>
      <c r="H756" s="495"/>
      <c r="I756" s="495"/>
    </row>
    <row r="759" spans="1:11">
      <c r="A759" s="111" t="s">
        <v>153</v>
      </c>
      <c r="C759" t="str">
        <f>IF(VLOOKUP(K762,NOTAS!$D$14:$P$60,2,FALSE)="","",VLOOKUP(K762,NOTAS!$D$14:$P$60,2,FALSE))</f>
        <v>RUIZ VILLAMARIN EMIR SAUL</v>
      </c>
    </row>
    <row r="760" spans="1:11">
      <c r="A760" s="111" t="s">
        <v>154</v>
      </c>
      <c r="C760" t="str">
        <f>NOTAS!$B$14&amp; " "&amp;NOTAS!$B$15</f>
        <v>INICIAL II A</v>
      </c>
      <c r="F760" s="111"/>
      <c r="G760" s="116"/>
      <c r="H760" s="117"/>
      <c r="I760" s="118"/>
      <c r="J760" s="118"/>
      <c r="K760" s="117"/>
    </row>
    <row r="761" spans="1:11">
      <c r="A761" s="111" t="s">
        <v>6</v>
      </c>
      <c r="C761" t="str">
        <f>NOTAS!$B$18</f>
        <v>2025-2026 MATUTINA</v>
      </c>
      <c r="H761" s="117"/>
      <c r="I761" s="118"/>
      <c r="J761" s="118"/>
      <c r="K761" s="117"/>
    </row>
    <row r="762" spans="1:11" ht="15" thickBot="1">
      <c r="A762" s="486" t="s">
        <v>336</v>
      </c>
      <c r="B762" s="486"/>
      <c r="I762" s="114" t="s">
        <v>74</v>
      </c>
      <c r="K762" s="121">
        <v>22</v>
      </c>
    </row>
    <row r="763" spans="1:11">
      <c r="A763" s="482" t="s">
        <v>133</v>
      </c>
      <c r="B763" s="483"/>
      <c r="C763" s="483"/>
      <c r="D763" s="483"/>
      <c r="E763" s="483"/>
      <c r="F763" s="484"/>
      <c r="G763" s="485" t="s">
        <v>141</v>
      </c>
      <c r="H763" s="483"/>
      <c r="I763" s="485" t="s">
        <v>141</v>
      </c>
      <c r="J763" s="483"/>
      <c r="K763" s="483"/>
    </row>
    <row r="764" spans="1:11">
      <c r="A764" s="141" t="str">
        <f>IF('TRI-2C'!$G$10="","",'TRI-2C'!$G$10)</f>
        <v>IDENTIDAD Y AUTONOMÍA</v>
      </c>
      <c r="B764" s="142"/>
      <c r="C764" s="142"/>
      <c r="D764" s="143"/>
      <c r="E764" s="144"/>
      <c r="F764" s="145"/>
      <c r="G764" s="146" t="str">
        <f>IF(A764="","",VLOOKUP(K762,'TRI-2C'!$B$18:$FH$61,24,FALSE))</f>
        <v>A+</v>
      </c>
      <c r="H764" s="144"/>
      <c r="I764" s="187" t="str">
        <f>IF(G764="","",G764)</f>
        <v>A+</v>
      </c>
      <c r="J764" s="166"/>
      <c r="K764" s="145"/>
    </row>
    <row r="765" spans="1:11">
      <c r="A765" s="147" t="str">
        <f>IF('TRI-2C'!$Z$10="","",'TRI-2C'!$Z$10)</f>
        <v>CONVIVENCIA</v>
      </c>
      <c r="B765" s="139"/>
      <c r="C765" s="139"/>
      <c r="F765" s="123"/>
      <c r="G765" s="124" t="str">
        <f>IF(A765="","",VLOOKUP(K762,'TRI-2C'!$B$18:$FH$61,40,FALSE))</f>
        <v>B+</v>
      </c>
      <c r="I765" s="170" t="str">
        <f t="shared" ref="I765:I779" si="21">IF(G765="","",G765)</f>
        <v>B+</v>
      </c>
      <c r="J765" s="167"/>
      <c r="K765" s="128"/>
    </row>
    <row r="766" spans="1:11">
      <c r="A766" s="148" t="str">
        <f>IF('TRI-2C'!$AP$10="","",'TRI-2C'!$AP$10)</f>
        <v>RELACIONES CON EL MEDIO NATURAL Y CULTURAL</v>
      </c>
      <c r="B766" s="149"/>
      <c r="C766" s="149"/>
      <c r="D766" s="150"/>
      <c r="E766" s="150"/>
      <c r="F766" s="126"/>
      <c r="G766" s="122" t="str">
        <f>IF(A766="","",VLOOKUP(K762,'TRI-2C'!$B$18:$FH$61,61,FALSE))</f>
        <v>A+</v>
      </c>
      <c r="H766" s="150"/>
      <c r="I766" s="171" t="str">
        <f t="shared" si="21"/>
        <v>A+</v>
      </c>
      <c r="J766" s="168"/>
      <c r="K766" s="126"/>
    </row>
    <row r="767" spans="1:11">
      <c r="A767" s="147" t="str">
        <f>IF('TRI-2C'!$BK$10="","",'TRI-2C'!$BK$10)</f>
        <v>RELACIONES LOGICAS MATEMATICAS</v>
      </c>
      <c r="B767" s="139"/>
      <c r="C767" s="139"/>
      <c r="F767" s="128"/>
      <c r="G767" s="124" t="str">
        <f>IF(A767="","",VLOOKUP(K762,'TRI-2C'!$B$18:$FH$61,84,FALSE))</f>
        <v>A+</v>
      </c>
      <c r="I767" s="170" t="str">
        <f t="shared" si="21"/>
        <v>A+</v>
      </c>
      <c r="J767" s="167"/>
      <c r="K767" s="128"/>
    </row>
    <row r="768" spans="1:11">
      <c r="A768" s="148" t="str">
        <f>IF('TRI-2C'!$CH$10="","",'TRI-2C'!$CH$10)</f>
        <v>COMPRENSIÓN Y EXPRESION DEL LENGUAJE</v>
      </c>
      <c r="B768" s="149"/>
      <c r="C768" s="149"/>
      <c r="D768" s="150"/>
      <c r="E768" s="150"/>
      <c r="F768" s="126"/>
      <c r="G768" s="122" t="str">
        <f>IF(A768="","",VLOOKUP(K762,'TRI-2C'!$B$18:$FH$61,106,FALSE))</f>
        <v>B+</v>
      </c>
      <c r="H768" s="150"/>
      <c r="I768" s="171" t="str">
        <f t="shared" si="21"/>
        <v>B+</v>
      </c>
      <c r="J768" s="168"/>
      <c r="K768" s="126"/>
    </row>
    <row r="769" spans="1:11">
      <c r="A769" s="147" t="str">
        <f>IF('TRI-2C'!$DD$10="","",'TRI-2C'!$DD$10)</f>
        <v>EXPRESIÓN ARTISTICA</v>
      </c>
      <c r="B769" s="139"/>
      <c r="C769" s="139"/>
      <c r="F769" s="128"/>
      <c r="G769" s="124" t="str">
        <f>IF(A769="","",VLOOKUP(K762,'TRI-2C'!$B$18:$FH$61,118,FALSE))</f>
        <v>A+</v>
      </c>
      <c r="I769" s="170" t="str">
        <f t="shared" si="21"/>
        <v>A+</v>
      </c>
      <c r="J769" s="167"/>
      <c r="K769" s="128"/>
    </row>
    <row r="770" spans="1:11">
      <c r="A770" s="148" t="str">
        <f>IF('TRI-2C'!$DP$10="","",'TRI-2C'!$DP$10)</f>
        <v>EXPRESION CORPORAL Y MOTRICIDAD</v>
      </c>
      <c r="B770" s="149"/>
      <c r="C770" s="149"/>
      <c r="D770" s="150"/>
      <c r="E770" s="150"/>
      <c r="F770" s="126"/>
      <c r="G770" s="122" t="str">
        <f>IF(A770="","",VLOOKUP(K762,'TRI-2C'!$B$18:$FH$61,147,FALSE))</f>
        <v>A+</v>
      </c>
      <c r="H770" s="150"/>
      <c r="I770" s="171" t="str">
        <f t="shared" si="21"/>
        <v>A+</v>
      </c>
      <c r="J770" s="168"/>
      <c r="K770" s="126"/>
    </row>
    <row r="771" spans="1:11">
      <c r="A771" s="147" t="str">
        <f>IF('TRI-2C'!$CK$10="","",'TRI-2C'!$CK$10)</f>
        <v/>
      </c>
      <c r="B771" s="139"/>
      <c r="C771" s="139"/>
      <c r="F771" s="123"/>
      <c r="G771" s="124" t="str">
        <f>IF(A771="","",VLOOKUP(K762,'TRI-2C'!$B$18:$FH$61,90,FALSE))</f>
        <v/>
      </c>
      <c r="I771" s="170" t="str">
        <f t="shared" si="21"/>
        <v/>
      </c>
      <c r="J771" s="167"/>
      <c r="K771" s="128"/>
    </row>
    <row r="772" spans="1:11">
      <c r="A772" s="148" t="str">
        <f>IF('TRI-2C'!$CN$10="","",'TRI-2C'!$CN$10)</f>
        <v/>
      </c>
      <c r="B772" s="149"/>
      <c r="C772" s="149"/>
      <c r="D772" s="150"/>
      <c r="E772" s="150"/>
      <c r="F772" s="126"/>
      <c r="G772" s="122" t="str">
        <f>IF(A772="","",VLOOKUP(K762,'TRI-2C'!$B$18:$FH$61,92,FALSE))</f>
        <v/>
      </c>
      <c r="H772" s="150"/>
      <c r="I772" s="171" t="str">
        <f t="shared" si="21"/>
        <v/>
      </c>
      <c r="J772" s="168"/>
      <c r="K772" s="126"/>
    </row>
    <row r="773" spans="1:11">
      <c r="A773" s="147" t="str">
        <f>IF('TRI-2C'!$CP$10="","",'TRI-2C'!$CP$10)</f>
        <v/>
      </c>
      <c r="B773" s="139"/>
      <c r="C773" s="139"/>
      <c r="F773" s="128"/>
      <c r="G773" s="124" t="str">
        <f>IF(A773="","",VLOOKUP(K762,'TRI-2C'!$B$18:$FH$61,98,FALSE))</f>
        <v/>
      </c>
      <c r="I773" s="170" t="str">
        <f t="shared" si="21"/>
        <v/>
      </c>
      <c r="J773" s="167"/>
      <c r="K773" s="128"/>
    </row>
    <row r="774" spans="1:11">
      <c r="A774" s="148" t="str">
        <f>IF('TRI-2C'!$CV$10="","",'TRI-2C'!$CV$10)</f>
        <v/>
      </c>
      <c r="B774" s="149"/>
      <c r="C774" s="149"/>
      <c r="D774" s="150"/>
      <c r="E774" s="150"/>
      <c r="F774" s="126"/>
      <c r="G774" s="122" t="str">
        <f>IF(A774="","",VLOOKUP(K762,'TRI-2C'!$B$18:$FH$61,100,FALSE))</f>
        <v/>
      </c>
      <c r="H774" s="150"/>
      <c r="I774" s="171" t="str">
        <f t="shared" si="21"/>
        <v/>
      </c>
      <c r="J774" s="168"/>
      <c r="K774" s="126"/>
    </row>
    <row r="775" spans="1:11">
      <c r="A775" s="147" t="str">
        <f>IF('TRI-2C'!$CX$10="","",'TRI-2C'!$CX$10)</f>
        <v/>
      </c>
      <c r="B775" s="139"/>
      <c r="C775" s="139"/>
      <c r="F775" s="128"/>
      <c r="G775" s="124" t="str">
        <f>IF(A775="","",VLOOKUP(K762,'TRI-2C'!$B$18:$FH$61,103,FALSE))</f>
        <v/>
      </c>
      <c r="I775" s="170" t="str">
        <f t="shared" si="21"/>
        <v/>
      </c>
      <c r="J775" s="167"/>
      <c r="K775" s="128"/>
    </row>
    <row r="776" spans="1:11">
      <c r="A776" s="148" t="str">
        <f>IF('TRI-2C'!$DB$10="","",'TRI-2C'!$DB$10)</f>
        <v/>
      </c>
      <c r="B776" s="149"/>
      <c r="C776" s="149"/>
      <c r="D776" s="150"/>
      <c r="E776" s="150"/>
      <c r="F776" s="126"/>
      <c r="G776" s="122" t="str">
        <f>IF(A776="","",VLOOKUP(K762,'TRI-2C'!$B$18:$FH$61,108,FALSE))</f>
        <v/>
      </c>
      <c r="H776" s="150"/>
      <c r="I776" s="171" t="str">
        <f t="shared" si="21"/>
        <v/>
      </c>
      <c r="J776" s="168"/>
      <c r="K776" s="126"/>
    </row>
    <row r="777" spans="1:11">
      <c r="A777" s="147" t="str">
        <f>IF('TRI-2C'!$DF$10="","",'TRI-2C'!$DF$10)</f>
        <v/>
      </c>
      <c r="B777" s="139"/>
      <c r="C777" s="139"/>
      <c r="F777" s="128"/>
      <c r="G777" s="124" t="str">
        <f>IF(A777="","",VLOOKUP(K762,'TRI-2C'!$B$18:$FH$61,111,FALSE))</f>
        <v/>
      </c>
      <c r="I777" s="170" t="str">
        <f t="shared" si="21"/>
        <v/>
      </c>
      <c r="J777" s="167"/>
      <c r="K777" s="128"/>
    </row>
    <row r="778" spans="1:11">
      <c r="A778" s="148" t="str">
        <f>IF('TRI-2C'!$DI$10="","",'TRI-2C'!$DI$10)</f>
        <v/>
      </c>
      <c r="B778" s="149"/>
      <c r="C778" s="149"/>
      <c r="D778" s="150"/>
      <c r="E778" s="150"/>
      <c r="F778" s="126"/>
      <c r="G778" s="122" t="str">
        <f>IF(A778="","",VLOOKUP(K762,'TRI-2C'!$B$18:$FH$61,114,FALSE))</f>
        <v/>
      </c>
      <c r="H778" s="150"/>
      <c r="I778" s="171" t="str">
        <f t="shared" si="21"/>
        <v/>
      </c>
      <c r="J778" s="168"/>
      <c r="K778" s="126"/>
    </row>
    <row r="779" spans="1:11">
      <c r="A779" s="151"/>
      <c r="B779" s="129"/>
      <c r="C779" s="129"/>
      <c r="D779" s="130"/>
      <c r="E779" s="130"/>
      <c r="F779" s="131"/>
      <c r="G779" s="132"/>
      <c r="H779" s="130"/>
      <c r="I779" s="172" t="str">
        <f t="shared" si="21"/>
        <v/>
      </c>
      <c r="J779" s="169"/>
      <c r="K779" s="131"/>
    </row>
    <row r="780" spans="1:11">
      <c r="A780" s="134"/>
      <c r="B780" s="134"/>
      <c r="C780" s="134"/>
      <c r="D780" s="134"/>
      <c r="E780" s="134"/>
      <c r="F780" s="140"/>
      <c r="G780" s="191"/>
      <c r="H780" s="191"/>
      <c r="I780" s="190"/>
      <c r="J780" s="190"/>
      <c r="K780" s="190"/>
    </row>
    <row r="781" spans="1:11">
      <c r="A781" s="487" t="s">
        <v>156</v>
      </c>
      <c r="B781" s="488"/>
      <c r="C781" s="135" t="s">
        <v>157</v>
      </c>
      <c r="F781" s="189"/>
      <c r="G781" s="189"/>
      <c r="H781" s="189"/>
      <c r="I781" s="189"/>
      <c r="J781" s="189"/>
      <c r="K781" s="189"/>
    </row>
    <row r="782" spans="1:11">
      <c r="A782" s="489" t="s">
        <v>158</v>
      </c>
      <c r="B782" s="490"/>
      <c r="C782" s="136" t="str">
        <f>VLOOKUP(K762,'TRI-2C'!$B$18:$FH$61,160,FALSE)</f>
        <v>B+</v>
      </c>
      <c r="E782" s="189"/>
      <c r="F782" s="189"/>
      <c r="G782" s="189"/>
      <c r="H782" s="189"/>
      <c r="I782" s="189"/>
      <c r="J782" s="189"/>
      <c r="K782" s="189"/>
    </row>
    <row r="783" spans="1:11">
      <c r="A783" s="491" t="s">
        <v>159</v>
      </c>
      <c r="B783" s="492"/>
      <c r="C783" s="493"/>
      <c r="E783" s="189"/>
      <c r="F783" s="189"/>
      <c r="G783" s="189"/>
      <c r="H783" s="189"/>
      <c r="I783" s="189"/>
      <c r="J783" s="189"/>
      <c r="K783" s="189"/>
    </row>
    <row r="784" spans="1:11">
      <c r="A784" s="137" t="s">
        <v>160</v>
      </c>
      <c r="B784" s="138"/>
      <c r="C784" s="188" t="str">
        <f>VLOOKUP(K762,'TRI-2C'!$B$18:$FH$61,161,FALSE)</f>
        <v/>
      </c>
      <c r="E784" s="189"/>
    </row>
    <row r="785" spans="1:11">
      <c r="A785" s="137" t="s">
        <v>161</v>
      </c>
      <c r="B785" s="138"/>
      <c r="C785" s="188" t="str">
        <f>VLOOKUP(K762,'TRI-2C'!$B$18:$FH$61,162,FALSE)</f>
        <v/>
      </c>
      <c r="E785" s="189"/>
      <c r="F785" s="189"/>
      <c r="G785" s="189"/>
      <c r="H785" s="189"/>
      <c r="I785" s="189"/>
      <c r="J785" s="189"/>
      <c r="K785" s="189"/>
    </row>
    <row r="786" spans="1:11">
      <c r="A786" s="480" t="s">
        <v>163</v>
      </c>
      <c r="B786" s="481"/>
      <c r="C786" s="188" t="str">
        <f>VLOOKUP(K762,'TRI-2C'!$B$18:$FH$61,163,FALSE)</f>
        <v/>
      </c>
      <c r="F786" s="114" t="s">
        <v>162</v>
      </c>
      <c r="G786" s="494">
        <f ca="1">NOW()</f>
        <v>45994.739222569442</v>
      </c>
      <c r="H786" s="494"/>
      <c r="I786" s="494"/>
      <c r="J786" s="494"/>
      <c r="K786" s="494"/>
    </row>
    <row r="790" spans="1:11">
      <c r="G790" s="112"/>
    </row>
    <row r="792" spans="1:11">
      <c r="C792" s="111" t="s">
        <v>164</v>
      </c>
      <c r="F792" s="495" t="s">
        <v>165</v>
      </c>
      <c r="G792" s="495"/>
      <c r="H792" s="495"/>
      <c r="I792" s="495"/>
    </row>
    <row r="795" spans="1:11">
      <c r="A795" s="111" t="s">
        <v>153</v>
      </c>
      <c r="C795" t="str">
        <f>IF(VLOOKUP(K798,NOTAS!$D$14:$P$60,2,FALSE)="","",VLOOKUP(K798,NOTAS!$D$14:$P$60,2,FALSE))</f>
        <v>SEGOVIA ELIZALDE ERICK ISAAC</v>
      </c>
    </row>
    <row r="796" spans="1:11">
      <c r="A796" s="111" t="s">
        <v>154</v>
      </c>
      <c r="C796" t="str">
        <f>NOTAS!$B$14&amp; " "&amp;NOTAS!$B$15</f>
        <v>INICIAL II A</v>
      </c>
      <c r="F796" s="111"/>
      <c r="G796" s="116"/>
      <c r="H796" s="117"/>
      <c r="I796" s="118"/>
      <c r="J796" s="118"/>
      <c r="K796" s="117"/>
    </row>
    <row r="797" spans="1:11">
      <c r="A797" s="111" t="s">
        <v>6</v>
      </c>
      <c r="C797" t="str">
        <f>NOTAS!$B$18</f>
        <v>2025-2026 MATUTINA</v>
      </c>
      <c r="H797" s="117"/>
      <c r="I797" s="118"/>
      <c r="J797" s="118"/>
      <c r="K797" s="117"/>
    </row>
    <row r="798" spans="1:11" ht="15" thickBot="1">
      <c r="A798" s="486" t="s">
        <v>336</v>
      </c>
      <c r="B798" s="486"/>
      <c r="I798" s="114" t="s">
        <v>74</v>
      </c>
      <c r="K798" s="121">
        <v>23</v>
      </c>
    </row>
    <row r="799" spans="1:11">
      <c r="A799" s="482" t="s">
        <v>133</v>
      </c>
      <c r="B799" s="483"/>
      <c r="C799" s="483"/>
      <c r="D799" s="483"/>
      <c r="E799" s="483"/>
      <c r="F799" s="484"/>
      <c r="G799" s="485" t="s">
        <v>141</v>
      </c>
      <c r="H799" s="483"/>
      <c r="I799" s="485" t="s">
        <v>141</v>
      </c>
      <c r="J799" s="483"/>
      <c r="K799" s="483"/>
    </row>
    <row r="800" spans="1:11">
      <c r="A800" s="141" t="str">
        <f>IF('TRI-2C'!$G$10="","",'TRI-2C'!$G$10)</f>
        <v>IDENTIDAD Y AUTONOMÍA</v>
      </c>
      <c r="B800" s="142"/>
      <c r="C800" s="142"/>
      <c r="D800" s="143"/>
      <c r="E800" s="144"/>
      <c r="F800" s="145"/>
      <c r="G800" s="146" t="str">
        <f>IF(A800="","",VLOOKUP(K798,'TRI-2C'!$B$18:$FH$61,24,FALSE))</f>
        <v>A+</v>
      </c>
      <c r="H800" s="144"/>
      <c r="I800" s="187" t="str">
        <f>IF(G800="","",G800)</f>
        <v>A+</v>
      </c>
      <c r="J800" s="166"/>
      <c r="K800" s="145"/>
    </row>
    <row r="801" spans="1:11">
      <c r="A801" s="147" t="str">
        <f>IF('TRI-2C'!$Z$10="","",'TRI-2C'!$Z$10)</f>
        <v>CONVIVENCIA</v>
      </c>
      <c r="B801" s="139"/>
      <c r="C801" s="139"/>
      <c r="F801" s="123"/>
      <c r="G801" s="124" t="str">
        <f>IF(A801="","",VLOOKUP(K798,'TRI-2C'!$B$18:$FH$61,40,FALSE))</f>
        <v>B+</v>
      </c>
      <c r="I801" s="170" t="str">
        <f t="shared" ref="I801:I815" si="22">IF(G801="","",G801)</f>
        <v>B+</v>
      </c>
      <c r="J801" s="167"/>
      <c r="K801" s="128"/>
    </row>
    <row r="802" spans="1:11">
      <c r="A802" s="148" t="str">
        <f>IF('TRI-2C'!$AP$10="","",'TRI-2C'!$AP$10)</f>
        <v>RELACIONES CON EL MEDIO NATURAL Y CULTURAL</v>
      </c>
      <c r="B802" s="149"/>
      <c r="C802" s="149"/>
      <c r="D802" s="150"/>
      <c r="E802" s="150"/>
      <c r="F802" s="126"/>
      <c r="G802" s="122" t="str">
        <f>IF(A802="","",VLOOKUP(K798,'TRI-2C'!$B$18:$FH$61,61,FALSE))</f>
        <v>A+</v>
      </c>
      <c r="H802" s="150"/>
      <c r="I802" s="171" t="str">
        <f t="shared" si="22"/>
        <v>A+</v>
      </c>
      <c r="J802" s="168"/>
      <c r="K802" s="126"/>
    </row>
    <row r="803" spans="1:11">
      <c r="A803" s="147" t="str">
        <f>IF('TRI-2C'!$BK$10="","",'TRI-2C'!$BK$10)</f>
        <v>RELACIONES LOGICAS MATEMATICAS</v>
      </c>
      <c r="B803" s="139"/>
      <c r="C803" s="139"/>
      <c r="F803" s="128"/>
      <c r="G803" s="124" t="str">
        <f>IF(A803="","",VLOOKUP(K798,'TRI-2C'!$B$18:$FH$61,84,FALSE))</f>
        <v>A+</v>
      </c>
      <c r="I803" s="170" t="str">
        <f t="shared" si="22"/>
        <v>A+</v>
      </c>
      <c r="J803" s="167"/>
      <c r="K803" s="128"/>
    </row>
    <row r="804" spans="1:11">
      <c r="A804" s="148" t="str">
        <f>IF('TRI-2C'!$CH$10="","",'TRI-2C'!$CH$10)</f>
        <v>COMPRENSIÓN Y EXPRESION DEL LENGUAJE</v>
      </c>
      <c r="B804" s="149"/>
      <c r="C804" s="149"/>
      <c r="D804" s="150"/>
      <c r="E804" s="150"/>
      <c r="F804" s="126"/>
      <c r="G804" s="122" t="str">
        <f>IF(A804="","",VLOOKUP(K798,'TRI-2C'!$B$18:$FH$61,106,FALSE))</f>
        <v>A+</v>
      </c>
      <c r="H804" s="150"/>
      <c r="I804" s="171" t="str">
        <f t="shared" si="22"/>
        <v>A+</v>
      </c>
      <c r="J804" s="168"/>
      <c r="K804" s="126"/>
    </row>
    <row r="805" spans="1:11">
      <c r="A805" s="147" t="str">
        <f>IF('TRI-2C'!$DD$10="","",'TRI-2C'!$DD$10)</f>
        <v>EXPRESIÓN ARTISTICA</v>
      </c>
      <c r="B805" s="139"/>
      <c r="C805" s="139"/>
      <c r="F805" s="128"/>
      <c r="G805" s="124" t="str">
        <f>IF(A805="","",VLOOKUP(K798,'TRI-2C'!$B$18:$FH$61,118,FALSE))</f>
        <v>A+</v>
      </c>
      <c r="I805" s="170" t="str">
        <f t="shared" si="22"/>
        <v>A+</v>
      </c>
      <c r="J805" s="167"/>
      <c r="K805" s="128"/>
    </row>
    <row r="806" spans="1:11">
      <c r="A806" s="148" t="str">
        <f>IF('TRI-2C'!$DP$10="","",'TRI-2C'!$DP$10)</f>
        <v>EXPRESION CORPORAL Y MOTRICIDAD</v>
      </c>
      <c r="B806" s="149"/>
      <c r="C806" s="149"/>
      <c r="D806" s="150"/>
      <c r="E806" s="150"/>
      <c r="F806" s="126"/>
      <c r="G806" s="122" t="str">
        <f>IF(A806="","",VLOOKUP(K798,'TRI-2C'!$B$18:$FH$61,147,FALSE))</f>
        <v>A+</v>
      </c>
      <c r="H806" s="150"/>
      <c r="I806" s="171" t="str">
        <f t="shared" si="22"/>
        <v>A+</v>
      </c>
      <c r="J806" s="168"/>
      <c r="K806" s="126"/>
    </row>
    <row r="807" spans="1:11">
      <c r="A807" s="147" t="str">
        <f>IF('TRI-2C'!$CK$10="","",'TRI-2C'!$CK$10)</f>
        <v/>
      </c>
      <c r="B807" s="139"/>
      <c r="C807" s="139"/>
      <c r="F807" s="123"/>
      <c r="G807" s="124" t="str">
        <f>IF(A807="","",VLOOKUP(K798,'TRI-2C'!$B$18:$FH$61,90,FALSE))</f>
        <v/>
      </c>
      <c r="I807" s="170" t="str">
        <f t="shared" si="22"/>
        <v/>
      </c>
      <c r="J807" s="167"/>
      <c r="K807" s="128"/>
    </row>
    <row r="808" spans="1:11">
      <c r="A808" s="148" t="str">
        <f>IF('TRI-2C'!$CN$10="","",'TRI-2C'!$CN$10)</f>
        <v/>
      </c>
      <c r="B808" s="149"/>
      <c r="C808" s="149"/>
      <c r="D808" s="150"/>
      <c r="E808" s="150"/>
      <c r="F808" s="126"/>
      <c r="G808" s="122" t="str">
        <f>IF(A808="","",VLOOKUP(K798,'TRI-2C'!$B$18:$FH$61,92,FALSE))</f>
        <v/>
      </c>
      <c r="H808" s="150"/>
      <c r="I808" s="171" t="str">
        <f t="shared" si="22"/>
        <v/>
      </c>
      <c r="J808" s="168"/>
      <c r="K808" s="126"/>
    </row>
    <row r="809" spans="1:11">
      <c r="A809" s="147" t="str">
        <f>IF('TRI-2C'!$CP$10="","",'TRI-2C'!$CP$10)</f>
        <v/>
      </c>
      <c r="B809" s="139"/>
      <c r="C809" s="139"/>
      <c r="F809" s="128"/>
      <c r="G809" s="124" t="str">
        <f>IF(A809="","",VLOOKUP(K798,'TRI-2C'!$B$18:$FH$61,98,FALSE))</f>
        <v/>
      </c>
      <c r="I809" s="170" t="str">
        <f t="shared" si="22"/>
        <v/>
      </c>
      <c r="J809" s="167"/>
      <c r="K809" s="128"/>
    </row>
    <row r="810" spans="1:11">
      <c r="A810" s="148" t="str">
        <f>IF('TRI-2C'!$CV$10="","",'TRI-2C'!$CV$10)</f>
        <v/>
      </c>
      <c r="B810" s="149"/>
      <c r="C810" s="149"/>
      <c r="D810" s="150"/>
      <c r="E810" s="150"/>
      <c r="F810" s="126"/>
      <c r="G810" s="122" t="str">
        <f>IF(A810="","",VLOOKUP(K798,'TRI-2C'!$B$18:$FH$61,100,FALSE))</f>
        <v/>
      </c>
      <c r="H810" s="150"/>
      <c r="I810" s="171" t="str">
        <f t="shared" si="22"/>
        <v/>
      </c>
      <c r="J810" s="168"/>
      <c r="K810" s="126"/>
    </row>
    <row r="811" spans="1:11">
      <c r="A811" s="147" t="str">
        <f>IF('TRI-2C'!$CX$10="","",'TRI-2C'!$CX$10)</f>
        <v/>
      </c>
      <c r="B811" s="139"/>
      <c r="C811" s="139"/>
      <c r="F811" s="128"/>
      <c r="G811" s="124" t="str">
        <f>IF(A811="","",VLOOKUP(K798,'TRI-2C'!$B$18:$FH$61,103,FALSE))</f>
        <v/>
      </c>
      <c r="I811" s="170" t="str">
        <f t="shared" si="22"/>
        <v/>
      </c>
      <c r="J811" s="167"/>
      <c r="K811" s="128"/>
    </row>
    <row r="812" spans="1:11">
      <c r="A812" s="148" t="str">
        <f>IF('TRI-2C'!$DB$10="","",'TRI-2C'!$DB$10)</f>
        <v/>
      </c>
      <c r="B812" s="149"/>
      <c r="C812" s="149"/>
      <c r="D812" s="150"/>
      <c r="E812" s="150"/>
      <c r="F812" s="126"/>
      <c r="G812" s="122" t="str">
        <f>IF(A812="","",VLOOKUP(K798,'TRI-2C'!$B$18:$FH$61,108,FALSE))</f>
        <v/>
      </c>
      <c r="H812" s="150"/>
      <c r="I812" s="171" t="str">
        <f t="shared" si="22"/>
        <v/>
      </c>
      <c r="J812" s="168"/>
      <c r="K812" s="126"/>
    </row>
    <row r="813" spans="1:11">
      <c r="A813" s="147" t="str">
        <f>IF('TRI-2C'!$DF$10="","",'TRI-2C'!$DF$10)</f>
        <v/>
      </c>
      <c r="B813" s="139"/>
      <c r="C813" s="139"/>
      <c r="F813" s="128"/>
      <c r="G813" s="124" t="str">
        <f>IF(A813="","",VLOOKUP(K798,'TRI-2C'!$B$18:$FH$61,111,FALSE))</f>
        <v/>
      </c>
      <c r="I813" s="170" t="str">
        <f t="shared" si="22"/>
        <v/>
      </c>
      <c r="J813" s="167"/>
      <c r="K813" s="128"/>
    </row>
    <row r="814" spans="1:11">
      <c r="A814" s="148" t="str">
        <f>IF('TRI-2C'!$DI$10="","",'TRI-2C'!$DI$10)</f>
        <v/>
      </c>
      <c r="B814" s="149"/>
      <c r="C814" s="149"/>
      <c r="D814" s="150"/>
      <c r="E814" s="150"/>
      <c r="F814" s="126"/>
      <c r="G814" s="122" t="str">
        <f>IF(A814="","",VLOOKUP(K798,'TRI-2C'!$B$18:$FH$61,114,FALSE))</f>
        <v/>
      </c>
      <c r="H814" s="150"/>
      <c r="I814" s="171" t="str">
        <f t="shared" si="22"/>
        <v/>
      </c>
      <c r="J814" s="168"/>
      <c r="K814" s="126"/>
    </row>
    <row r="815" spans="1:11">
      <c r="A815" s="151"/>
      <c r="B815" s="129"/>
      <c r="C815" s="129"/>
      <c r="D815" s="130"/>
      <c r="E815" s="130"/>
      <c r="F815" s="131"/>
      <c r="G815" s="132"/>
      <c r="H815" s="130"/>
      <c r="I815" s="172" t="str">
        <f t="shared" si="22"/>
        <v/>
      </c>
      <c r="J815" s="169"/>
      <c r="K815" s="131"/>
    </row>
    <row r="816" spans="1:11">
      <c r="A816" s="134"/>
      <c r="B816" s="134"/>
      <c r="C816" s="134"/>
      <c r="D816" s="134"/>
      <c r="E816" s="134"/>
      <c r="F816" s="140"/>
      <c r="G816" s="191"/>
      <c r="H816" s="191"/>
      <c r="I816" s="190"/>
      <c r="J816" s="190"/>
      <c r="K816" s="190"/>
    </row>
    <row r="817" spans="1:11">
      <c r="A817" s="487" t="s">
        <v>156</v>
      </c>
      <c r="B817" s="488"/>
      <c r="C817" s="135" t="s">
        <v>157</v>
      </c>
      <c r="F817" s="189"/>
      <c r="G817" s="189"/>
      <c r="H817" s="189"/>
      <c r="I817" s="189"/>
      <c r="J817" s="189"/>
      <c r="K817" s="189"/>
    </row>
    <row r="818" spans="1:11">
      <c r="A818" s="489" t="s">
        <v>158</v>
      </c>
      <c r="B818" s="490"/>
      <c r="C818" s="136" t="str">
        <f>VLOOKUP(K798,'TRI-2C'!$B$18:$FH$61,160,FALSE)</f>
        <v>B+</v>
      </c>
      <c r="E818" s="189"/>
      <c r="F818" s="189"/>
      <c r="G818" s="189"/>
      <c r="H818" s="189"/>
      <c r="I818" s="189"/>
      <c r="J818" s="189"/>
      <c r="K818" s="189"/>
    </row>
    <row r="819" spans="1:11">
      <c r="A819" s="491" t="s">
        <v>159</v>
      </c>
      <c r="B819" s="492"/>
      <c r="C819" s="493"/>
      <c r="E819" s="189"/>
      <c r="F819" s="189"/>
      <c r="G819" s="189"/>
      <c r="H819" s="189"/>
      <c r="I819" s="189"/>
      <c r="J819" s="189"/>
      <c r="K819" s="189"/>
    </row>
    <row r="820" spans="1:11">
      <c r="A820" s="137" t="s">
        <v>160</v>
      </c>
      <c r="B820" s="138"/>
      <c r="C820" s="188" t="str">
        <f>VLOOKUP(K798,'TRI-2C'!$B$18:$FH$61,161,FALSE)</f>
        <v/>
      </c>
      <c r="E820" s="189"/>
    </row>
    <row r="821" spans="1:11">
      <c r="A821" s="137" t="s">
        <v>161</v>
      </c>
      <c r="B821" s="138"/>
      <c r="C821" s="188" t="str">
        <f>VLOOKUP(K798,'TRI-2C'!$B$18:$FH$61,162,FALSE)</f>
        <v/>
      </c>
      <c r="E821" s="189"/>
      <c r="F821" s="189"/>
      <c r="G821" s="189"/>
      <c r="H821" s="189"/>
      <c r="I821" s="189"/>
      <c r="J821" s="189"/>
      <c r="K821" s="189"/>
    </row>
    <row r="822" spans="1:11">
      <c r="A822" s="480" t="s">
        <v>163</v>
      </c>
      <c r="B822" s="481"/>
      <c r="C822" s="188" t="str">
        <f>VLOOKUP(K798,'TRI-2C'!$B$18:$FH$61,163,FALSE)</f>
        <v/>
      </c>
      <c r="F822" s="114" t="s">
        <v>162</v>
      </c>
      <c r="G822" s="494">
        <f ca="1">NOW()</f>
        <v>45994.739222569442</v>
      </c>
      <c r="H822" s="494"/>
      <c r="I822" s="494"/>
      <c r="J822" s="494"/>
      <c r="K822" s="494"/>
    </row>
    <row r="826" spans="1:11">
      <c r="G826" s="112"/>
    </row>
    <row r="828" spans="1:11">
      <c r="C828" s="111" t="s">
        <v>164</v>
      </c>
      <c r="F828" s="495" t="s">
        <v>165</v>
      </c>
      <c r="G828" s="495"/>
      <c r="H828" s="495"/>
      <c r="I828" s="495"/>
    </row>
    <row r="831" spans="1:11">
      <c r="A831" s="111" t="s">
        <v>153</v>
      </c>
      <c r="C831" t="str">
        <f>IF(VLOOKUP(K834,NOTAS!$D$14:$P$60,2,FALSE)="","",VLOOKUP(K834,NOTAS!$D$14:$P$60,2,FALSE))</f>
        <v>VERNAZA CERVANTES KEYLER JHAIR</v>
      </c>
    </row>
    <row r="832" spans="1:11">
      <c r="A832" s="111" t="s">
        <v>154</v>
      </c>
      <c r="C832" t="str">
        <f>NOTAS!$B$14&amp; " "&amp;NOTAS!$B$15</f>
        <v>INICIAL II A</v>
      </c>
      <c r="F832" s="111"/>
      <c r="G832" s="116"/>
      <c r="H832" s="117"/>
      <c r="I832" s="118"/>
      <c r="J832" s="118"/>
      <c r="K832" s="117"/>
    </row>
    <row r="833" spans="1:11">
      <c r="A833" s="111" t="s">
        <v>6</v>
      </c>
      <c r="C833" t="str">
        <f>NOTAS!$B$18</f>
        <v>2025-2026 MATUTINA</v>
      </c>
      <c r="H833" s="117"/>
      <c r="I833" s="118"/>
      <c r="J833" s="118"/>
      <c r="K833" s="117"/>
    </row>
    <row r="834" spans="1:11" ht="15" thickBot="1">
      <c r="A834" s="486" t="s">
        <v>336</v>
      </c>
      <c r="B834" s="486"/>
      <c r="I834" s="114" t="s">
        <v>74</v>
      </c>
      <c r="K834" s="121">
        <v>24</v>
      </c>
    </row>
    <row r="835" spans="1:11">
      <c r="A835" s="482" t="s">
        <v>133</v>
      </c>
      <c r="B835" s="483"/>
      <c r="C835" s="483"/>
      <c r="D835" s="483"/>
      <c r="E835" s="483"/>
      <c r="F835" s="484"/>
      <c r="G835" s="485" t="s">
        <v>141</v>
      </c>
      <c r="H835" s="483"/>
      <c r="I835" s="485" t="s">
        <v>141</v>
      </c>
      <c r="J835" s="483"/>
      <c r="K835" s="483"/>
    </row>
    <row r="836" spans="1:11">
      <c r="A836" s="141" t="str">
        <f>IF('TRI-2C'!$G$10="","",'TRI-2C'!$G$10)</f>
        <v>IDENTIDAD Y AUTONOMÍA</v>
      </c>
      <c r="B836" s="142"/>
      <c r="C836" s="142"/>
      <c r="D836" s="143"/>
      <c r="E836" s="144"/>
      <c r="F836" s="145"/>
      <c r="G836" s="146" t="str">
        <f>IF(A836="","",VLOOKUP(K834,'TRI-2C'!$B$18:$FH$61,24,FALSE))</f>
        <v>A+</v>
      </c>
      <c r="H836" s="144"/>
      <c r="I836" s="187" t="str">
        <f>IF(G836="","",G836)</f>
        <v>A+</v>
      </c>
      <c r="J836" s="166"/>
      <c r="K836" s="145"/>
    </row>
    <row r="837" spans="1:11">
      <c r="A837" s="147" t="str">
        <f>IF('TRI-2C'!$Z$10="","",'TRI-2C'!$Z$10)</f>
        <v>CONVIVENCIA</v>
      </c>
      <c r="B837" s="139"/>
      <c r="C837" s="139"/>
      <c r="F837" s="123"/>
      <c r="G837" s="124" t="str">
        <f>IF(A837="","",VLOOKUP(K834,'TRI-2C'!$B$18:$FH$61,40,FALSE))</f>
        <v>B+</v>
      </c>
      <c r="I837" s="170" t="str">
        <f t="shared" ref="I837:I851" si="23">IF(G837="","",G837)</f>
        <v>B+</v>
      </c>
      <c r="J837" s="167"/>
      <c r="K837" s="128"/>
    </row>
    <row r="838" spans="1:11">
      <c r="A838" s="148" t="str">
        <f>IF('TRI-2C'!$AP$10="","",'TRI-2C'!$AP$10)</f>
        <v>RELACIONES CON EL MEDIO NATURAL Y CULTURAL</v>
      </c>
      <c r="B838" s="149"/>
      <c r="C838" s="149"/>
      <c r="D838" s="150"/>
      <c r="E838" s="150"/>
      <c r="F838" s="126"/>
      <c r="G838" s="122" t="str">
        <f>IF(A838="","",VLOOKUP(K834,'TRI-2C'!$B$18:$FH$61,61,FALSE))</f>
        <v>A+</v>
      </c>
      <c r="H838" s="150"/>
      <c r="I838" s="171" t="str">
        <f t="shared" si="23"/>
        <v>A+</v>
      </c>
      <c r="J838" s="168"/>
      <c r="K838" s="126"/>
    </row>
    <row r="839" spans="1:11">
      <c r="A839" s="147" t="str">
        <f>IF('TRI-2C'!$BK$10="","",'TRI-2C'!$BK$10)</f>
        <v>RELACIONES LOGICAS MATEMATICAS</v>
      </c>
      <c r="B839" s="139"/>
      <c r="C839" s="139"/>
      <c r="F839" s="128"/>
      <c r="G839" s="124" t="str">
        <f>IF(A839="","",VLOOKUP(K834,'TRI-2C'!$B$18:$FH$61,84,FALSE))</f>
        <v>A+</v>
      </c>
      <c r="I839" s="170" t="str">
        <f t="shared" si="23"/>
        <v>A+</v>
      </c>
      <c r="J839" s="167"/>
      <c r="K839" s="128"/>
    </row>
    <row r="840" spans="1:11">
      <c r="A840" s="148" t="str">
        <f>IF('TRI-2C'!$CH$10="","",'TRI-2C'!$CH$10)</f>
        <v>COMPRENSIÓN Y EXPRESION DEL LENGUAJE</v>
      </c>
      <c r="B840" s="149"/>
      <c r="C840" s="149"/>
      <c r="D840" s="150"/>
      <c r="E840" s="150"/>
      <c r="F840" s="126"/>
      <c r="G840" s="122" t="str">
        <f>IF(A840="","",VLOOKUP(K834,'TRI-2C'!$B$18:$FH$61,106,FALSE))</f>
        <v>B+</v>
      </c>
      <c r="H840" s="150"/>
      <c r="I840" s="171" t="str">
        <f t="shared" si="23"/>
        <v>B+</v>
      </c>
      <c r="J840" s="168"/>
      <c r="K840" s="126"/>
    </row>
    <row r="841" spans="1:11">
      <c r="A841" s="147" t="str">
        <f>IF('TRI-2C'!$DD$10="","",'TRI-2C'!$DD$10)</f>
        <v>EXPRESIÓN ARTISTICA</v>
      </c>
      <c r="B841" s="139"/>
      <c r="C841" s="139"/>
      <c r="F841" s="128"/>
      <c r="G841" s="124" t="str">
        <f>IF(A841="","",VLOOKUP(K834,'TRI-2C'!$B$18:$FH$61,118,FALSE))</f>
        <v>A+</v>
      </c>
      <c r="I841" s="170" t="str">
        <f t="shared" si="23"/>
        <v>A+</v>
      </c>
      <c r="J841" s="167"/>
      <c r="K841" s="128"/>
    </row>
    <row r="842" spans="1:11">
      <c r="A842" s="148" t="str">
        <f>IF('TRI-2C'!$DP$10="","",'TRI-2C'!$DP$10)</f>
        <v>EXPRESION CORPORAL Y MOTRICIDAD</v>
      </c>
      <c r="B842" s="149"/>
      <c r="C842" s="149"/>
      <c r="D842" s="150"/>
      <c r="E842" s="150"/>
      <c r="F842" s="126"/>
      <c r="G842" s="122" t="str">
        <f>IF(A842="","",VLOOKUP(K834,'TRI-2C'!$B$18:$FH$61,147,FALSE))</f>
        <v>A+</v>
      </c>
      <c r="H842" s="150"/>
      <c r="I842" s="171" t="str">
        <f t="shared" si="23"/>
        <v>A+</v>
      </c>
      <c r="J842" s="168"/>
      <c r="K842" s="126"/>
    </row>
    <row r="843" spans="1:11">
      <c r="A843" s="147" t="str">
        <f>IF('TRI-2C'!$CK$10="","",'TRI-2C'!$CK$10)</f>
        <v/>
      </c>
      <c r="B843" s="139"/>
      <c r="C843" s="139"/>
      <c r="F843" s="123"/>
      <c r="G843" s="124" t="str">
        <f>IF(A843="","",VLOOKUP(K834,'TRI-2C'!$B$18:$FH$61,90,FALSE))</f>
        <v/>
      </c>
      <c r="I843" s="170" t="str">
        <f t="shared" si="23"/>
        <v/>
      </c>
      <c r="J843" s="167"/>
      <c r="K843" s="128"/>
    </row>
    <row r="844" spans="1:11">
      <c r="A844" s="148" t="str">
        <f>IF('TRI-2C'!$CN$10="","",'TRI-2C'!$CN$10)</f>
        <v/>
      </c>
      <c r="B844" s="149"/>
      <c r="C844" s="149"/>
      <c r="D844" s="150"/>
      <c r="E844" s="150"/>
      <c r="F844" s="126"/>
      <c r="G844" s="122" t="str">
        <f>IF(A844="","",VLOOKUP(K834,'TRI-2C'!$B$18:$FH$61,92,FALSE))</f>
        <v/>
      </c>
      <c r="H844" s="150"/>
      <c r="I844" s="171" t="str">
        <f t="shared" si="23"/>
        <v/>
      </c>
      <c r="J844" s="168"/>
      <c r="K844" s="126"/>
    </row>
    <row r="845" spans="1:11">
      <c r="A845" s="147" t="str">
        <f>IF('TRI-2C'!$CP$10="","",'TRI-2C'!$CP$10)</f>
        <v/>
      </c>
      <c r="B845" s="139"/>
      <c r="C845" s="139"/>
      <c r="F845" s="128"/>
      <c r="G845" s="124" t="str">
        <f>IF(A845="","",VLOOKUP(K834,'TRI-2C'!$B$18:$FH$61,98,FALSE))</f>
        <v/>
      </c>
      <c r="I845" s="170" t="str">
        <f t="shared" si="23"/>
        <v/>
      </c>
      <c r="J845" s="167"/>
      <c r="K845" s="128"/>
    </row>
    <row r="846" spans="1:11">
      <c r="A846" s="148" t="str">
        <f>IF('TRI-2C'!$CV$10="","",'TRI-2C'!$CV$10)</f>
        <v/>
      </c>
      <c r="B846" s="149"/>
      <c r="C846" s="149"/>
      <c r="D846" s="150"/>
      <c r="E846" s="150"/>
      <c r="F846" s="126"/>
      <c r="G846" s="122" t="str">
        <f>IF(A846="","",VLOOKUP(K834,'TRI-2C'!$B$18:$FH$61,100,FALSE))</f>
        <v/>
      </c>
      <c r="H846" s="150"/>
      <c r="I846" s="171" t="str">
        <f t="shared" si="23"/>
        <v/>
      </c>
      <c r="J846" s="168"/>
      <c r="K846" s="126"/>
    </row>
    <row r="847" spans="1:11">
      <c r="A847" s="147" t="str">
        <f>IF('TRI-2C'!$CX$10="","",'TRI-2C'!$CX$10)</f>
        <v/>
      </c>
      <c r="B847" s="139"/>
      <c r="C847" s="139"/>
      <c r="F847" s="128"/>
      <c r="G847" s="124" t="str">
        <f>IF(A847="","",VLOOKUP(K834,'TRI-2C'!$B$18:$FH$61,103,FALSE))</f>
        <v/>
      </c>
      <c r="I847" s="170" t="str">
        <f t="shared" si="23"/>
        <v/>
      </c>
      <c r="J847" s="167"/>
      <c r="K847" s="128"/>
    </row>
    <row r="848" spans="1:11">
      <c r="A848" s="148" t="str">
        <f>IF('TRI-2C'!$DB$10="","",'TRI-2C'!$DB$10)</f>
        <v/>
      </c>
      <c r="B848" s="149"/>
      <c r="C848" s="149"/>
      <c r="D848" s="150"/>
      <c r="E848" s="150"/>
      <c r="F848" s="126"/>
      <c r="G848" s="122" t="str">
        <f>IF(A848="","",VLOOKUP(K834,'TRI-2C'!$B$18:$FH$61,108,FALSE))</f>
        <v/>
      </c>
      <c r="H848" s="150"/>
      <c r="I848" s="171" t="str">
        <f t="shared" si="23"/>
        <v/>
      </c>
      <c r="J848" s="168"/>
      <c r="K848" s="126"/>
    </row>
    <row r="849" spans="1:11">
      <c r="A849" s="147" t="str">
        <f>IF('TRI-2C'!$DF$10="","",'TRI-2C'!$DF$10)</f>
        <v/>
      </c>
      <c r="B849" s="139"/>
      <c r="C849" s="139"/>
      <c r="F849" s="128"/>
      <c r="G849" s="124" t="str">
        <f>IF(A849="","",VLOOKUP(K834,'TRI-2C'!$B$18:$FH$61,111,FALSE))</f>
        <v/>
      </c>
      <c r="I849" s="170" t="str">
        <f t="shared" si="23"/>
        <v/>
      </c>
      <c r="J849" s="167"/>
      <c r="K849" s="128"/>
    </row>
    <row r="850" spans="1:11">
      <c r="A850" s="148" t="str">
        <f>IF('TRI-2C'!$DI$10="","",'TRI-2C'!$DI$10)</f>
        <v/>
      </c>
      <c r="B850" s="149"/>
      <c r="C850" s="149"/>
      <c r="D850" s="150"/>
      <c r="E850" s="150"/>
      <c r="F850" s="126"/>
      <c r="G850" s="122" t="str">
        <f>IF(A850="","",VLOOKUP(K834,'TRI-2C'!$B$18:$FH$61,114,FALSE))</f>
        <v/>
      </c>
      <c r="H850" s="150"/>
      <c r="I850" s="171" t="str">
        <f t="shared" si="23"/>
        <v/>
      </c>
      <c r="J850" s="168"/>
      <c r="K850" s="126"/>
    </row>
    <row r="851" spans="1:11">
      <c r="A851" s="151"/>
      <c r="B851" s="129"/>
      <c r="C851" s="129"/>
      <c r="D851" s="130"/>
      <c r="E851" s="130"/>
      <c r="F851" s="131"/>
      <c r="G851" s="132"/>
      <c r="H851" s="130"/>
      <c r="I851" s="172" t="str">
        <f t="shared" si="23"/>
        <v/>
      </c>
      <c r="J851" s="169"/>
      <c r="K851" s="131"/>
    </row>
    <row r="852" spans="1:11">
      <c r="A852" s="134"/>
      <c r="B852" s="134"/>
      <c r="C852" s="134"/>
      <c r="D852" s="134"/>
      <c r="E852" s="134"/>
      <c r="F852" s="140"/>
      <c r="G852" s="191"/>
      <c r="H852" s="191"/>
      <c r="I852" s="190"/>
      <c r="J852" s="190"/>
      <c r="K852" s="190"/>
    </row>
    <row r="853" spans="1:11">
      <c r="A853" s="487" t="s">
        <v>156</v>
      </c>
      <c r="B853" s="488"/>
      <c r="C853" s="135" t="s">
        <v>157</v>
      </c>
      <c r="F853" s="189"/>
      <c r="G853" s="189"/>
      <c r="H853" s="189"/>
      <c r="I853" s="189"/>
      <c r="J853" s="189"/>
      <c r="K853" s="189"/>
    </row>
    <row r="854" spans="1:11">
      <c r="A854" s="489" t="s">
        <v>158</v>
      </c>
      <c r="B854" s="490"/>
      <c r="C854" s="136" t="str">
        <f>VLOOKUP(K834,'TRI-2C'!$B$18:$FH$61,160,FALSE)</f>
        <v>B+</v>
      </c>
      <c r="E854" s="189"/>
      <c r="F854" s="189"/>
      <c r="G854" s="189"/>
      <c r="H854" s="189"/>
      <c r="I854" s="189"/>
      <c r="J854" s="189"/>
      <c r="K854" s="189"/>
    </row>
    <row r="855" spans="1:11">
      <c r="A855" s="491" t="s">
        <v>159</v>
      </c>
      <c r="B855" s="492"/>
      <c r="C855" s="493"/>
      <c r="E855" s="189"/>
      <c r="F855" s="189"/>
      <c r="G855" s="189"/>
      <c r="H855" s="189"/>
      <c r="I855" s="189"/>
      <c r="J855" s="189"/>
      <c r="K855" s="189"/>
    </row>
    <row r="856" spans="1:11">
      <c r="A856" s="137" t="s">
        <v>160</v>
      </c>
      <c r="B856" s="138"/>
      <c r="C856" s="188" t="str">
        <f>VLOOKUP(K834,'TRI-2C'!$B$18:$FH$61,161,FALSE)</f>
        <v/>
      </c>
      <c r="E856" s="189"/>
    </row>
    <row r="857" spans="1:11">
      <c r="A857" s="137" t="s">
        <v>161</v>
      </c>
      <c r="B857" s="138"/>
      <c r="C857" s="188" t="str">
        <f>VLOOKUP(K834,'TRI-2C'!$B$18:$FH$61,162,FALSE)</f>
        <v/>
      </c>
      <c r="E857" s="189"/>
      <c r="F857" s="189"/>
      <c r="G857" s="189"/>
      <c r="H857" s="189"/>
      <c r="I857" s="189"/>
      <c r="J857" s="189"/>
      <c r="K857" s="189"/>
    </row>
    <row r="858" spans="1:11">
      <c r="A858" s="480" t="s">
        <v>163</v>
      </c>
      <c r="B858" s="481"/>
      <c r="C858" s="188" t="str">
        <f>VLOOKUP(K834,'TRI-2C'!$B$18:$FH$61,163,FALSE)</f>
        <v/>
      </c>
      <c r="F858" s="114" t="s">
        <v>162</v>
      </c>
      <c r="G858" s="494">
        <f ca="1">NOW()</f>
        <v>45994.739222569442</v>
      </c>
      <c r="H858" s="494"/>
      <c r="I858" s="494"/>
      <c r="J858" s="494"/>
      <c r="K858" s="494"/>
    </row>
    <row r="862" spans="1:11">
      <c r="G862" s="112"/>
    </row>
    <row r="864" spans="1:11">
      <c r="C864" s="111" t="s">
        <v>164</v>
      </c>
      <c r="F864" s="495" t="s">
        <v>165</v>
      </c>
      <c r="G864" s="495"/>
      <c r="H864" s="495"/>
      <c r="I864" s="495"/>
    </row>
    <row r="867" spans="1:11">
      <c r="A867" s="111" t="s">
        <v>153</v>
      </c>
      <c r="C867" t="str">
        <f>IF(VLOOKUP(K870,NOTAS!$D$14:$P$60,2,FALSE)="","",VLOOKUP(K870,NOTAS!$D$14:$P$60,2,FALSE))</f>
        <v>ZAMBRANO CEDEÑO LESLY GISELL</v>
      </c>
    </row>
    <row r="868" spans="1:11">
      <c r="A868" s="111" t="s">
        <v>154</v>
      </c>
      <c r="C868" t="str">
        <f>NOTAS!$B$14&amp; " "&amp;NOTAS!$B$15</f>
        <v>INICIAL II A</v>
      </c>
      <c r="F868" s="111"/>
      <c r="G868" s="116"/>
      <c r="H868" s="117"/>
      <c r="I868" s="118"/>
      <c r="J868" s="118"/>
      <c r="K868" s="117"/>
    </row>
    <row r="869" spans="1:11">
      <c r="A869" s="111" t="s">
        <v>6</v>
      </c>
      <c r="C869" t="str">
        <f>NOTAS!$B$18</f>
        <v>2025-2026 MATUTINA</v>
      </c>
      <c r="H869" s="117"/>
      <c r="I869" s="118"/>
      <c r="J869" s="118"/>
      <c r="K869" s="117"/>
    </row>
    <row r="870" spans="1:11" ht="15" thickBot="1">
      <c r="A870" s="486" t="s">
        <v>336</v>
      </c>
      <c r="B870" s="486"/>
      <c r="I870" s="114" t="s">
        <v>74</v>
      </c>
      <c r="K870" s="121">
        <v>25</v>
      </c>
    </row>
    <row r="871" spans="1:11">
      <c r="A871" s="482" t="s">
        <v>133</v>
      </c>
      <c r="B871" s="483"/>
      <c r="C871" s="483"/>
      <c r="D871" s="483"/>
      <c r="E871" s="483"/>
      <c r="F871" s="484"/>
      <c r="G871" s="485" t="s">
        <v>141</v>
      </c>
      <c r="H871" s="483"/>
      <c r="I871" s="485" t="s">
        <v>141</v>
      </c>
      <c r="J871" s="483"/>
      <c r="K871" s="483"/>
    </row>
    <row r="872" spans="1:11">
      <c r="A872" s="141" t="str">
        <f>IF('TRI-2C'!$G$10="","",'TRI-2C'!$G$10)</f>
        <v>IDENTIDAD Y AUTONOMÍA</v>
      </c>
      <c r="B872" s="142"/>
      <c r="C872" s="142"/>
      <c r="D872" s="143"/>
      <c r="E872" s="144"/>
      <c r="F872" s="145"/>
      <c r="G872" s="146" t="str">
        <f>IF(A872="","",VLOOKUP(K870,'TRI-2C'!$B$18:$FH$61,24,FALSE))</f>
        <v>A+</v>
      </c>
      <c r="H872" s="144"/>
      <c r="I872" s="187" t="str">
        <f>IF(G872="","",G872)</f>
        <v>A+</v>
      </c>
      <c r="J872" s="166"/>
      <c r="K872" s="145"/>
    </row>
    <row r="873" spans="1:11">
      <c r="A873" s="147" t="str">
        <f>IF('TRI-2C'!$Z$10="","",'TRI-2C'!$Z$10)</f>
        <v>CONVIVENCIA</v>
      </c>
      <c r="B873" s="139"/>
      <c r="C873" s="139"/>
      <c r="F873" s="123"/>
      <c r="G873" s="124" t="str">
        <f>IF(A873="","",VLOOKUP(K870,'TRI-2C'!$B$18:$FH$61,40,FALSE))</f>
        <v>A+</v>
      </c>
      <c r="I873" s="170" t="str">
        <f t="shared" ref="I873:I887" si="24">IF(G873="","",G873)</f>
        <v>A+</v>
      </c>
      <c r="J873" s="167"/>
      <c r="K873" s="128"/>
    </row>
    <row r="874" spans="1:11">
      <c r="A874" s="148" t="str">
        <f>IF('TRI-2C'!$AP$10="","",'TRI-2C'!$AP$10)</f>
        <v>RELACIONES CON EL MEDIO NATURAL Y CULTURAL</v>
      </c>
      <c r="B874" s="149"/>
      <c r="C874" s="149"/>
      <c r="D874" s="150"/>
      <c r="E874" s="150"/>
      <c r="F874" s="126"/>
      <c r="G874" s="122" t="str">
        <f>IF(A874="","",VLOOKUP(K870,'TRI-2C'!$B$18:$FH$61,61,FALSE))</f>
        <v>A+</v>
      </c>
      <c r="H874" s="150"/>
      <c r="I874" s="171" t="str">
        <f t="shared" si="24"/>
        <v>A+</v>
      </c>
      <c r="J874" s="168"/>
      <c r="K874" s="126"/>
    </row>
    <row r="875" spans="1:11">
      <c r="A875" s="147" t="str">
        <f>IF('TRI-2C'!$BK$10="","",'TRI-2C'!$BK$10)</f>
        <v>RELACIONES LOGICAS MATEMATICAS</v>
      </c>
      <c r="B875" s="139"/>
      <c r="C875" s="139"/>
      <c r="F875" s="128"/>
      <c r="G875" s="124" t="str">
        <f>IF(A875="","",VLOOKUP(K870,'TRI-2C'!$B$18:$FH$61,84,FALSE))</f>
        <v>A+</v>
      </c>
      <c r="I875" s="170" t="str">
        <f t="shared" si="24"/>
        <v>A+</v>
      </c>
      <c r="J875" s="167"/>
      <c r="K875" s="128"/>
    </row>
    <row r="876" spans="1:11">
      <c r="A876" s="148" t="str">
        <f>IF('TRI-2C'!$CH$10="","",'TRI-2C'!$CH$10)</f>
        <v>COMPRENSIÓN Y EXPRESION DEL LENGUAJE</v>
      </c>
      <c r="B876" s="149"/>
      <c r="C876" s="149"/>
      <c r="D876" s="150"/>
      <c r="E876" s="150"/>
      <c r="F876" s="126"/>
      <c r="G876" s="122" t="str">
        <f>IF(A876="","",VLOOKUP(K870,'TRI-2C'!$B$18:$FH$61,106,FALSE))</f>
        <v>B+</v>
      </c>
      <c r="H876" s="150"/>
      <c r="I876" s="171" t="str">
        <f t="shared" si="24"/>
        <v>B+</v>
      </c>
      <c r="J876" s="168"/>
      <c r="K876" s="126"/>
    </row>
    <row r="877" spans="1:11">
      <c r="A877" s="147" t="str">
        <f>IF('TRI-2C'!$DD$10="","",'TRI-2C'!$DD$10)</f>
        <v>EXPRESIÓN ARTISTICA</v>
      </c>
      <c r="B877" s="139"/>
      <c r="C877" s="139"/>
      <c r="F877" s="128"/>
      <c r="G877" s="124" t="str">
        <f>IF(A877="","",VLOOKUP(K870,'TRI-2C'!$B$18:$FH$61,118,FALSE))</f>
        <v>A+</v>
      </c>
      <c r="I877" s="170" t="str">
        <f t="shared" si="24"/>
        <v>A+</v>
      </c>
      <c r="J877" s="167"/>
      <c r="K877" s="128"/>
    </row>
    <row r="878" spans="1:11">
      <c r="A878" s="148" t="str">
        <f>IF('TRI-2C'!$DP$10="","",'TRI-2C'!$DP$10)</f>
        <v>EXPRESION CORPORAL Y MOTRICIDAD</v>
      </c>
      <c r="B878" s="149"/>
      <c r="C878" s="149"/>
      <c r="D878" s="150"/>
      <c r="E878" s="150"/>
      <c r="F878" s="126"/>
      <c r="G878" s="122" t="str">
        <f>IF(A878="","",VLOOKUP(K870,'TRI-2C'!$B$18:$FH$61,147,FALSE))</f>
        <v>A+</v>
      </c>
      <c r="H878" s="150"/>
      <c r="I878" s="171" t="str">
        <f t="shared" si="24"/>
        <v>A+</v>
      </c>
      <c r="J878" s="168"/>
      <c r="K878" s="126"/>
    </row>
    <row r="879" spans="1:11">
      <c r="A879" s="147" t="str">
        <f>IF('TRI-2C'!$CK$10="","",'TRI-2C'!$CK$10)</f>
        <v/>
      </c>
      <c r="B879" s="139"/>
      <c r="C879" s="139"/>
      <c r="F879" s="123"/>
      <c r="G879" s="124" t="str">
        <f>IF(A879="","",VLOOKUP(K870,'TRI-2C'!$B$18:$FH$61,90,FALSE))</f>
        <v/>
      </c>
      <c r="I879" s="170" t="str">
        <f t="shared" si="24"/>
        <v/>
      </c>
      <c r="J879" s="167"/>
      <c r="K879" s="128"/>
    </row>
    <row r="880" spans="1:11">
      <c r="A880" s="148" t="str">
        <f>IF('TRI-2C'!$CN$10="","",'TRI-2C'!$CN$10)</f>
        <v/>
      </c>
      <c r="B880" s="149"/>
      <c r="C880" s="149"/>
      <c r="D880" s="150"/>
      <c r="E880" s="150"/>
      <c r="F880" s="126"/>
      <c r="G880" s="122" t="str">
        <f>IF(A880="","",VLOOKUP(K870,'TRI-2C'!$B$18:$FH$61,92,FALSE))</f>
        <v/>
      </c>
      <c r="H880" s="150"/>
      <c r="I880" s="171" t="str">
        <f t="shared" si="24"/>
        <v/>
      </c>
      <c r="J880" s="168"/>
      <c r="K880" s="126"/>
    </row>
    <row r="881" spans="1:11">
      <c r="A881" s="147" t="str">
        <f>IF('TRI-2C'!$CP$10="","",'TRI-2C'!$CP$10)</f>
        <v/>
      </c>
      <c r="B881" s="139"/>
      <c r="C881" s="139"/>
      <c r="F881" s="128"/>
      <c r="G881" s="124" t="str">
        <f>IF(A881="","",VLOOKUP(K870,'TRI-2C'!$B$18:$FH$61,98,FALSE))</f>
        <v/>
      </c>
      <c r="I881" s="170" t="str">
        <f t="shared" si="24"/>
        <v/>
      </c>
      <c r="J881" s="167"/>
      <c r="K881" s="128"/>
    </row>
    <row r="882" spans="1:11">
      <c r="A882" s="148" t="str">
        <f>IF('TRI-2C'!$CV$10="","",'TRI-2C'!$CV$10)</f>
        <v/>
      </c>
      <c r="B882" s="149"/>
      <c r="C882" s="149"/>
      <c r="D882" s="150"/>
      <c r="E882" s="150"/>
      <c r="F882" s="126"/>
      <c r="G882" s="122" t="str">
        <f>IF(A882="","",VLOOKUP(K870,'TRI-2C'!$B$18:$FH$61,100,FALSE))</f>
        <v/>
      </c>
      <c r="H882" s="150"/>
      <c r="I882" s="171" t="str">
        <f t="shared" si="24"/>
        <v/>
      </c>
      <c r="J882" s="168"/>
      <c r="K882" s="126"/>
    </row>
    <row r="883" spans="1:11">
      <c r="A883" s="147" t="str">
        <f>IF('TRI-2C'!$CX$10="","",'TRI-2C'!$CX$10)</f>
        <v/>
      </c>
      <c r="B883" s="139"/>
      <c r="C883" s="139"/>
      <c r="F883" s="128"/>
      <c r="G883" s="124" t="str">
        <f>IF(A883="","",VLOOKUP(K870,'TRI-2C'!$B$18:$FH$61,103,FALSE))</f>
        <v/>
      </c>
      <c r="I883" s="170" t="str">
        <f t="shared" si="24"/>
        <v/>
      </c>
      <c r="J883" s="167"/>
      <c r="K883" s="128"/>
    </row>
    <row r="884" spans="1:11">
      <c r="A884" s="148" t="str">
        <f>IF('TRI-2C'!$DB$10="","",'TRI-2C'!$DB$10)</f>
        <v/>
      </c>
      <c r="B884" s="149"/>
      <c r="C884" s="149"/>
      <c r="D884" s="150"/>
      <c r="E884" s="150"/>
      <c r="F884" s="126"/>
      <c r="G884" s="122" t="str">
        <f>IF(A884="","",VLOOKUP(K870,'TRI-2C'!$B$18:$FH$61,108,FALSE))</f>
        <v/>
      </c>
      <c r="H884" s="150"/>
      <c r="I884" s="171" t="str">
        <f t="shared" si="24"/>
        <v/>
      </c>
      <c r="J884" s="168"/>
      <c r="K884" s="126"/>
    </row>
    <row r="885" spans="1:11">
      <c r="A885" s="147" t="str">
        <f>IF('TRI-2C'!$DF$10="","",'TRI-2C'!$DF$10)</f>
        <v/>
      </c>
      <c r="B885" s="139"/>
      <c r="C885" s="139"/>
      <c r="F885" s="128"/>
      <c r="G885" s="124" t="str">
        <f>IF(A885="","",VLOOKUP(K870,'TRI-2C'!$B$18:$FH$61,111,FALSE))</f>
        <v/>
      </c>
      <c r="I885" s="170" t="str">
        <f t="shared" si="24"/>
        <v/>
      </c>
      <c r="J885" s="167"/>
      <c r="K885" s="128"/>
    </row>
    <row r="886" spans="1:11">
      <c r="A886" s="148" t="str">
        <f>IF('TRI-2C'!$DI$10="","",'TRI-2C'!$DI$10)</f>
        <v/>
      </c>
      <c r="B886" s="149"/>
      <c r="C886" s="149"/>
      <c r="D886" s="150"/>
      <c r="E886" s="150"/>
      <c r="F886" s="126"/>
      <c r="G886" s="122" t="str">
        <f>IF(A886="","",VLOOKUP(K870,'TRI-2C'!$B$18:$FH$61,114,FALSE))</f>
        <v/>
      </c>
      <c r="H886" s="150"/>
      <c r="I886" s="171" t="str">
        <f t="shared" si="24"/>
        <v/>
      </c>
      <c r="J886" s="168"/>
      <c r="K886" s="126"/>
    </row>
    <row r="887" spans="1:11">
      <c r="A887" s="151"/>
      <c r="B887" s="129"/>
      <c r="C887" s="129"/>
      <c r="D887" s="130"/>
      <c r="E887" s="130"/>
      <c r="F887" s="131"/>
      <c r="G887" s="132"/>
      <c r="H887" s="130"/>
      <c r="I887" s="172" t="str">
        <f t="shared" si="24"/>
        <v/>
      </c>
      <c r="J887" s="169"/>
      <c r="K887" s="131"/>
    </row>
    <row r="888" spans="1:11">
      <c r="A888" s="134"/>
      <c r="B888" s="134"/>
      <c r="C888" s="134"/>
      <c r="D888" s="134"/>
      <c r="E888" s="134"/>
      <c r="F888" s="140"/>
      <c r="G888" s="191"/>
      <c r="H888" s="191"/>
      <c r="I888" s="190"/>
      <c r="J888" s="190"/>
      <c r="K888" s="190"/>
    </row>
    <row r="889" spans="1:11">
      <c r="A889" s="487" t="s">
        <v>156</v>
      </c>
      <c r="B889" s="488"/>
      <c r="C889" s="135" t="s">
        <v>157</v>
      </c>
      <c r="F889" s="189"/>
      <c r="G889" s="189"/>
      <c r="H889" s="189"/>
      <c r="I889" s="189"/>
      <c r="J889" s="189"/>
      <c r="K889" s="189"/>
    </row>
    <row r="890" spans="1:11">
      <c r="A890" s="489" t="s">
        <v>158</v>
      </c>
      <c r="B890" s="490"/>
      <c r="C890" s="136" t="str">
        <f>VLOOKUP(K870,'TRI-2C'!$B$18:$FH$61,160,FALSE)</f>
        <v>A+</v>
      </c>
      <c r="E890" s="189"/>
      <c r="F890" s="189"/>
      <c r="G890" s="189"/>
      <c r="H890" s="189"/>
      <c r="I890" s="189"/>
      <c r="J890" s="189"/>
      <c r="K890" s="189"/>
    </row>
    <row r="891" spans="1:11">
      <c r="A891" s="491" t="s">
        <v>159</v>
      </c>
      <c r="B891" s="492"/>
      <c r="C891" s="493"/>
      <c r="E891" s="189"/>
      <c r="F891" s="189"/>
      <c r="G891" s="189"/>
      <c r="H891" s="189"/>
      <c r="I891" s="189"/>
      <c r="J891" s="189"/>
      <c r="K891" s="189"/>
    </row>
    <row r="892" spans="1:11">
      <c r="A892" s="137" t="s">
        <v>160</v>
      </c>
      <c r="B892" s="138"/>
      <c r="C892" s="188" t="str">
        <f>VLOOKUP(K870,'TRI-2C'!$B$18:$FH$61,161,FALSE)</f>
        <v/>
      </c>
      <c r="E892" s="189"/>
    </row>
    <row r="893" spans="1:11">
      <c r="A893" s="137" t="s">
        <v>161</v>
      </c>
      <c r="B893" s="138"/>
      <c r="C893" s="188" t="str">
        <f>VLOOKUP(K870,'TRI-2C'!$B$18:$FH$61,162,FALSE)</f>
        <v/>
      </c>
      <c r="E893" s="189"/>
      <c r="F893" s="189"/>
      <c r="G893" s="189"/>
      <c r="H893" s="189"/>
      <c r="I893" s="189"/>
      <c r="J893" s="189"/>
      <c r="K893" s="189"/>
    </row>
    <row r="894" spans="1:11">
      <c r="A894" s="480" t="s">
        <v>163</v>
      </c>
      <c r="B894" s="481"/>
      <c r="C894" s="188" t="str">
        <f>VLOOKUP(K870,'TRI-2C'!$B$18:$FH$61,163,FALSE)</f>
        <v/>
      </c>
      <c r="F894" s="114" t="s">
        <v>162</v>
      </c>
      <c r="G894" s="494">
        <f ca="1">NOW()</f>
        <v>45994.739222569442</v>
      </c>
      <c r="H894" s="494"/>
      <c r="I894" s="494"/>
      <c r="J894" s="494"/>
      <c r="K894" s="494"/>
    </row>
    <row r="898" spans="1:11">
      <c r="G898" s="112"/>
    </row>
    <row r="900" spans="1:11">
      <c r="C900" s="111" t="s">
        <v>164</v>
      </c>
      <c r="F900" s="495" t="s">
        <v>165</v>
      </c>
      <c r="G900" s="495"/>
      <c r="H900" s="495"/>
      <c r="I900" s="495"/>
    </row>
    <row r="903" spans="1:11">
      <c r="A903" s="111" t="s">
        <v>153</v>
      </c>
      <c r="C903" t="str">
        <f>IF(VLOOKUP(K906,NOTAS!$D$14:$P$60,2,FALSE)="","",VLOOKUP(K906,NOTAS!$D$14:$P$60,2,FALSE))</f>
        <v/>
      </c>
    </row>
    <row r="904" spans="1:11">
      <c r="A904" s="111" t="s">
        <v>154</v>
      </c>
      <c r="C904" t="str">
        <f>NOTAS!$B$14&amp; " "&amp;NOTAS!$B$15</f>
        <v>INICIAL II A</v>
      </c>
      <c r="F904" s="111"/>
      <c r="G904" s="116"/>
      <c r="H904" s="117"/>
      <c r="I904" s="118"/>
      <c r="J904" s="118"/>
      <c r="K904" s="117"/>
    </row>
    <row r="905" spans="1:11">
      <c r="A905" s="111" t="s">
        <v>6</v>
      </c>
      <c r="C905" t="str">
        <f>NOTAS!$B$18</f>
        <v>2025-2026 MATUTINA</v>
      </c>
      <c r="H905" s="117"/>
      <c r="I905" s="118"/>
      <c r="J905" s="118"/>
      <c r="K905" s="117"/>
    </row>
    <row r="906" spans="1:11" ht="15" thickBot="1">
      <c r="A906" s="486" t="s">
        <v>336</v>
      </c>
      <c r="B906" s="486"/>
      <c r="I906" s="114" t="s">
        <v>74</v>
      </c>
      <c r="K906" s="121">
        <v>26</v>
      </c>
    </row>
    <row r="907" spans="1:11">
      <c r="A907" s="482" t="s">
        <v>133</v>
      </c>
      <c r="B907" s="483"/>
      <c r="C907" s="483"/>
      <c r="D907" s="483"/>
      <c r="E907" s="483"/>
      <c r="F907" s="484"/>
      <c r="G907" s="485" t="s">
        <v>141</v>
      </c>
      <c r="H907" s="483"/>
      <c r="I907" s="485" t="s">
        <v>141</v>
      </c>
      <c r="J907" s="483"/>
      <c r="K907" s="483"/>
    </row>
    <row r="908" spans="1:11">
      <c r="A908" s="141" t="str">
        <f>IF('TRI-2C'!$G$10="","",'TRI-2C'!$G$10)</f>
        <v>IDENTIDAD Y AUTONOMÍA</v>
      </c>
      <c r="B908" s="142"/>
      <c r="C908" s="142"/>
      <c r="D908" s="143"/>
      <c r="E908" s="144"/>
      <c r="F908" s="145"/>
      <c r="G908" s="146" t="str">
        <f>IF(A908="","",VLOOKUP(K906,'TRI-2C'!$B$18:$FH$61,24,FALSE))</f>
        <v/>
      </c>
      <c r="H908" s="144"/>
      <c r="I908" s="187" t="str">
        <f>IF(G908="","",G908)</f>
        <v/>
      </c>
      <c r="J908" s="166"/>
      <c r="K908" s="145"/>
    </row>
    <row r="909" spans="1:11">
      <c r="A909" s="147" t="str">
        <f>IF('TRI-2C'!$Z$10="","",'TRI-2C'!$Z$10)</f>
        <v>CONVIVENCIA</v>
      </c>
      <c r="B909" s="139"/>
      <c r="C909" s="139"/>
      <c r="F909" s="123"/>
      <c r="G909" s="124" t="str">
        <f>IF(A909="","",VLOOKUP(K906,'TRI-2C'!$B$18:$FH$61,40,FALSE))</f>
        <v/>
      </c>
      <c r="I909" s="170" t="str">
        <f t="shared" ref="I909:I923" si="25">IF(G909="","",G909)</f>
        <v/>
      </c>
      <c r="J909" s="167"/>
      <c r="K909" s="128"/>
    </row>
    <row r="910" spans="1:11">
      <c r="A910" s="148" t="str">
        <f>IF('TRI-2C'!$AP$10="","",'TRI-2C'!$AP$10)</f>
        <v>RELACIONES CON EL MEDIO NATURAL Y CULTURAL</v>
      </c>
      <c r="B910" s="149"/>
      <c r="C910" s="149"/>
      <c r="D910" s="150"/>
      <c r="E910" s="150"/>
      <c r="F910" s="126"/>
      <c r="G910" s="122" t="str">
        <f>IF(A910="","",VLOOKUP(K906,'TRI-2C'!$B$18:$FH$61,61,FALSE))</f>
        <v/>
      </c>
      <c r="H910" s="150"/>
      <c r="I910" s="171" t="str">
        <f t="shared" si="25"/>
        <v/>
      </c>
      <c r="J910" s="168"/>
      <c r="K910" s="126"/>
    </row>
    <row r="911" spans="1:11">
      <c r="A911" s="147" t="str">
        <f>IF('TRI-2C'!$BK$10="","",'TRI-2C'!$BK$10)</f>
        <v>RELACIONES LOGICAS MATEMATICAS</v>
      </c>
      <c r="B911" s="139"/>
      <c r="C911" s="139"/>
      <c r="F911" s="128"/>
      <c r="G911" s="124" t="str">
        <f>IF(A911="","",VLOOKUP(K906,'TRI-2C'!$B$18:$FH$61,84,FALSE))</f>
        <v/>
      </c>
      <c r="I911" s="170" t="str">
        <f t="shared" si="25"/>
        <v/>
      </c>
      <c r="J911" s="167"/>
      <c r="K911" s="128"/>
    </row>
    <row r="912" spans="1:11">
      <c r="A912" s="148" t="str">
        <f>IF('TRI-2C'!$CH$10="","",'TRI-2C'!$CH$10)</f>
        <v>COMPRENSIÓN Y EXPRESION DEL LENGUAJE</v>
      </c>
      <c r="B912" s="149"/>
      <c r="C912" s="149"/>
      <c r="D912" s="150"/>
      <c r="E912" s="150"/>
      <c r="F912" s="126"/>
      <c r="G912" s="122" t="str">
        <f>IF(A912="","",VLOOKUP(K906,'TRI-2C'!$B$18:$FH$61,106,FALSE))</f>
        <v/>
      </c>
      <c r="H912" s="150"/>
      <c r="I912" s="171" t="str">
        <f t="shared" si="25"/>
        <v/>
      </c>
      <c r="J912" s="168"/>
      <c r="K912" s="126"/>
    </row>
    <row r="913" spans="1:11">
      <c r="A913" s="147" t="str">
        <f>IF('TRI-2C'!$DD$10="","",'TRI-2C'!$DD$10)</f>
        <v>EXPRESIÓN ARTISTICA</v>
      </c>
      <c r="B913" s="139"/>
      <c r="C913" s="139"/>
      <c r="F913" s="128"/>
      <c r="G913" s="124" t="str">
        <f>IF(A913="","",VLOOKUP(K906,'TRI-2C'!$B$18:$FH$61,118,FALSE))</f>
        <v/>
      </c>
      <c r="I913" s="170" t="str">
        <f t="shared" si="25"/>
        <v/>
      </c>
      <c r="J913" s="167"/>
      <c r="K913" s="128"/>
    </row>
    <row r="914" spans="1:11">
      <c r="A914" s="148" t="str">
        <f>IF('TRI-2C'!$DP$10="","",'TRI-2C'!$DP$10)</f>
        <v>EXPRESION CORPORAL Y MOTRICIDAD</v>
      </c>
      <c r="B914" s="149"/>
      <c r="C914" s="149"/>
      <c r="D914" s="150"/>
      <c r="E914" s="150"/>
      <c r="F914" s="126"/>
      <c r="G914" s="122" t="str">
        <f>IF(A914="","",VLOOKUP(K906,'TRI-2C'!$B$18:$FH$61,147,FALSE))</f>
        <v/>
      </c>
      <c r="H914" s="150"/>
      <c r="I914" s="171" t="str">
        <f t="shared" si="25"/>
        <v/>
      </c>
      <c r="J914" s="168"/>
      <c r="K914" s="126"/>
    </row>
    <row r="915" spans="1:11">
      <c r="A915" s="147" t="str">
        <f>IF('TRI-2C'!$CK$10="","",'TRI-2C'!$CK$10)</f>
        <v/>
      </c>
      <c r="B915" s="139"/>
      <c r="C915" s="139"/>
      <c r="F915" s="123"/>
      <c r="G915" s="124" t="str">
        <f>IF(A915="","",VLOOKUP(K906,'TRI-2C'!$B$18:$FH$61,90,FALSE))</f>
        <v/>
      </c>
      <c r="I915" s="170" t="str">
        <f t="shared" si="25"/>
        <v/>
      </c>
      <c r="J915" s="167"/>
      <c r="K915" s="128"/>
    </row>
    <row r="916" spans="1:11">
      <c r="A916" s="148" t="str">
        <f>IF('TRI-2C'!$CN$10="","",'TRI-2C'!$CN$10)</f>
        <v/>
      </c>
      <c r="B916" s="149"/>
      <c r="C916" s="149"/>
      <c r="D916" s="150"/>
      <c r="E916" s="150"/>
      <c r="F916" s="126"/>
      <c r="G916" s="122" t="str">
        <f>IF(A916="","",VLOOKUP(K906,'TRI-2C'!$B$18:$FH$61,92,FALSE))</f>
        <v/>
      </c>
      <c r="H916" s="150"/>
      <c r="I916" s="171" t="str">
        <f t="shared" si="25"/>
        <v/>
      </c>
      <c r="J916" s="168"/>
      <c r="K916" s="126"/>
    </row>
    <row r="917" spans="1:11">
      <c r="A917" s="147" t="str">
        <f>IF('TRI-2C'!$CP$10="","",'TRI-2C'!$CP$10)</f>
        <v/>
      </c>
      <c r="B917" s="139"/>
      <c r="C917" s="139"/>
      <c r="F917" s="128"/>
      <c r="G917" s="124" t="str">
        <f>IF(A917="","",VLOOKUP(K906,'TRI-2C'!$B$18:$FH$61,98,FALSE))</f>
        <v/>
      </c>
      <c r="I917" s="170" t="str">
        <f t="shared" si="25"/>
        <v/>
      </c>
      <c r="J917" s="167"/>
      <c r="K917" s="128"/>
    </row>
    <row r="918" spans="1:11">
      <c r="A918" s="148" t="str">
        <f>IF('TRI-2C'!$CV$10="","",'TRI-2C'!$CV$10)</f>
        <v/>
      </c>
      <c r="B918" s="149"/>
      <c r="C918" s="149"/>
      <c r="D918" s="150"/>
      <c r="E918" s="150"/>
      <c r="F918" s="126"/>
      <c r="G918" s="122" t="str">
        <f>IF(A918="","",VLOOKUP(K906,'TRI-2C'!$B$18:$FH$61,100,FALSE))</f>
        <v/>
      </c>
      <c r="H918" s="150"/>
      <c r="I918" s="171" t="str">
        <f t="shared" si="25"/>
        <v/>
      </c>
      <c r="J918" s="168"/>
      <c r="K918" s="126"/>
    </row>
    <row r="919" spans="1:11">
      <c r="A919" s="147" t="str">
        <f>IF('TRI-2C'!$CX$10="","",'TRI-2C'!$CX$10)</f>
        <v/>
      </c>
      <c r="B919" s="139"/>
      <c r="C919" s="139"/>
      <c r="F919" s="128"/>
      <c r="G919" s="124" t="str">
        <f>IF(A919="","",VLOOKUP(K906,'TRI-2C'!$B$18:$FH$61,103,FALSE))</f>
        <v/>
      </c>
      <c r="I919" s="170" t="str">
        <f t="shared" si="25"/>
        <v/>
      </c>
      <c r="J919" s="167"/>
      <c r="K919" s="128"/>
    </row>
    <row r="920" spans="1:11">
      <c r="A920" s="148" t="str">
        <f>IF('TRI-2C'!$DB$10="","",'TRI-2C'!$DB$10)</f>
        <v/>
      </c>
      <c r="B920" s="149"/>
      <c r="C920" s="149"/>
      <c r="D920" s="150"/>
      <c r="E920" s="150"/>
      <c r="F920" s="126"/>
      <c r="G920" s="122" t="str">
        <f>IF(A920="","",VLOOKUP(K906,'TRI-2C'!$B$18:$FH$61,108,FALSE))</f>
        <v/>
      </c>
      <c r="H920" s="150"/>
      <c r="I920" s="171" t="str">
        <f t="shared" si="25"/>
        <v/>
      </c>
      <c r="J920" s="168"/>
      <c r="K920" s="126"/>
    </row>
    <row r="921" spans="1:11">
      <c r="A921" s="147" t="str">
        <f>IF('TRI-2C'!$DF$10="","",'TRI-2C'!$DF$10)</f>
        <v/>
      </c>
      <c r="B921" s="139"/>
      <c r="C921" s="139"/>
      <c r="F921" s="128"/>
      <c r="G921" s="124" t="str">
        <f>IF(A921="","",VLOOKUP(K906,'TRI-2C'!$B$18:$FH$61,111,FALSE))</f>
        <v/>
      </c>
      <c r="I921" s="170" t="str">
        <f t="shared" si="25"/>
        <v/>
      </c>
      <c r="J921" s="167"/>
      <c r="K921" s="128"/>
    </row>
    <row r="922" spans="1:11">
      <c r="A922" s="148" t="str">
        <f>IF('TRI-2C'!$DI$10="","",'TRI-2C'!$DI$10)</f>
        <v/>
      </c>
      <c r="B922" s="149"/>
      <c r="C922" s="149"/>
      <c r="D922" s="150"/>
      <c r="E922" s="150"/>
      <c r="F922" s="126"/>
      <c r="G922" s="122" t="str">
        <f>IF(A922="","",VLOOKUP(K906,'TRI-2C'!$B$18:$FH$61,114,FALSE))</f>
        <v/>
      </c>
      <c r="H922" s="150"/>
      <c r="I922" s="171" t="str">
        <f t="shared" si="25"/>
        <v/>
      </c>
      <c r="J922" s="168"/>
      <c r="K922" s="126"/>
    </row>
    <row r="923" spans="1:11">
      <c r="A923" s="151"/>
      <c r="B923" s="129"/>
      <c r="C923" s="129"/>
      <c r="D923" s="130"/>
      <c r="E923" s="130"/>
      <c r="F923" s="131"/>
      <c r="G923" s="132"/>
      <c r="H923" s="130"/>
      <c r="I923" s="172" t="str">
        <f t="shared" si="25"/>
        <v/>
      </c>
      <c r="J923" s="169"/>
      <c r="K923" s="131"/>
    </row>
    <row r="924" spans="1:11">
      <c r="A924" s="134"/>
      <c r="B924" s="134"/>
      <c r="C924" s="134"/>
      <c r="D924" s="134"/>
      <c r="E924" s="134"/>
      <c r="F924" s="140"/>
      <c r="G924" s="191"/>
      <c r="H924" s="191"/>
      <c r="I924" s="190"/>
      <c r="J924" s="190"/>
      <c r="K924" s="190"/>
    </row>
    <row r="925" spans="1:11">
      <c r="A925" s="487" t="s">
        <v>156</v>
      </c>
      <c r="B925" s="488"/>
      <c r="C925" s="135" t="s">
        <v>157</v>
      </c>
      <c r="F925" s="189"/>
      <c r="G925" s="189"/>
      <c r="H925" s="189"/>
      <c r="I925" s="189"/>
      <c r="J925" s="189"/>
      <c r="K925" s="189"/>
    </row>
    <row r="926" spans="1:11">
      <c r="A926" s="489" t="s">
        <v>158</v>
      </c>
      <c r="B926" s="490"/>
      <c r="C926" s="136" t="str">
        <f>VLOOKUP(K906,'TRI-2C'!$B$18:$FH$61,160,FALSE)</f>
        <v/>
      </c>
      <c r="E926" s="189"/>
      <c r="F926" s="189"/>
      <c r="G926" s="189"/>
      <c r="H926" s="189"/>
      <c r="I926" s="189"/>
      <c r="J926" s="189"/>
      <c r="K926" s="189"/>
    </row>
    <row r="927" spans="1:11">
      <c r="A927" s="491" t="s">
        <v>159</v>
      </c>
      <c r="B927" s="492"/>
      <c r="C927" s="493"/>
      <c r="E927" s="189"/>
      <c r="F927" s="189"/>
      <c r="G927" s="189"/>
      <c r="H927" s="189"/>
      <c r="I927" s="189"/>
      <c r="J927" s="189"/>
      <c r="K927" s="189"/>
    </row>
    <row r="928" spans="1:11">
      <c r="A928" s="137" t="s">
        <v>160</v>
      </c>
      <c r="B928" s="138"/>
      <c r="C928" s="188" t="str">
        <f>VLOOKUP(K906,'TRI-2C'!$B$18:$FH$61,161,FALSE)</f>
        <v/>
      </c>
      <c r="E928" s="189"/>
    </row>
    <row r="929" spans="1:11">
      <c r="A929" s="137" t="s">
        <v>161</v>
      </c>
      <c r="B929" s="138"/>
      <c r="C929" s="188" t="str">
        <f>VLOOKUP(K906,'TRI-2C'!$B$18:$FH$61,162,FALSE)</f>
        <v/>
      </c>
      <c r="E929" s="189"/>
      <c r="F929" s="189"/>
      <c r="G929" s="189"/>
      <c r="H929" s="189"/>
      <c r="I929" s="189"/>
      <c r="J929" s="189"/>
      <c r="K929" s="189"/>
    </row>
    <row r="930" spans="1:11">
      <c r="A930" s="480" t="s">
        <v>163</v>
      </c>
      <c r="B930" s="481"/>
      <c r="C930" s="188" t="str">
        <f>VLOOKUP(K906,'TRI-2C'!$B$18:$FH$61,163,FALSE)</f>
        <v/>
      </c>
      <c r="F930" s="114" t="s">
        <v>162</v>
      </c>
      <c r="G930" s="494">
        <f ca="1">NOW()</f>
        <v>45994.739222569442</v>
      </c>
      <c r="H930" s="494"/>
      <c r="I930" s="494"/>
      <c r="J930" s="494"/>
      <c r="K930" s="494"/>
    </row>
    <row r="934" spans="1:11">
      <c r="G934" s="112"/>
    </row>
    <row r="936" spans="1:11">
      <c r="C936" s="111" t="s">
        <v>164</v>
      </c>
      <c r="F936" s="495" t="s">
        <v>165</v>
      </c>
      <c r="G936" s="495"/>
      <c r="H936" s="495"/>
      <c r="I936" s="495"/>
    </row>
  </sheetData>
  <sheetProtection sheet="1" formatCells="0" formatColumns="0" formatRows="0" insertRows="0" deleteRows="0"/>
  <mergeCells count="260">
    <mergeCell ref="A5:B5"/>
    <mergeCell ref="A6:F6"/>
    <mergeCell ref="G6:H6"/>
    <mergeCell ref="I6:K6"/>
    <mergeCell ref="A24:B24"/>
    <mergeCell ref="A25:B25"/>
    <mergeCell ref="A61:B61"/>
    <mergeCell ref="A62:B62"/>
    <mergeCell ref="A63:C63"/>
    <mergeCell ref="A66:B66"/>
    <mergeCell ref="G66:K66"/>
    <mergeCell ref="F72:I72"/>
    <mergeCell ref="A26:C26"/>
    <mergeCell ref="A29:B29"/>
    <mergeCell ref="G29:K29"/>
    <mergeCell ref="F35:I35"/>
    <mergeCell ref="A42:B42"/>
    <mergeCell ref="A43:F43"/>
    <mergeCell ref="G43:H43"/>
    <mergeCell ref="I43:K43"/>
    <mergeCell ref="A99:C99"/>
    <mergeCell ref="A102:B102"/>
    <mergeCell ref="G102:K102"/>
    <mergeCell ref="F108:I108"/>
    <mergeCell ref="A114:B114"/>
    <mergeCell ref="A115:F115"/>
    <mergeCell ref="G115:H115"/>
    <mergeCell ref="I115:K115"/>
    <mergeCell ref="A78:B78"/>
    <mergeCell ref="A79:F79"/>
    <mergeCell ref="G79:H79"/>
    <mergeCell ref="I79:K79"/>
    <mergeCell ref="A97:B97"/>
    <mergeCell ref="A98:B98"/>
    <mergeCell ref="A150:B150"/>
    <mergeCell ref="A151:F151"/>
    <mergeCell ref="G151:H151"/>
    <mergeCell ref="I151:K151"/>
    <mergeCell ref="A169:B169"/>
    <mergeCell ref="A170:B170"/>
    <mergeCell ref="A133:B133"/>
    <mergeCell ref="A134:B134"/>
    <mergeCell ref="A135:C135"/>
    <mergeCell ref="A138:B138"/>
    <mergeCell ref="G138:K138"/>
    <mergeCell ref="F144:I144"/>
    <mergeCell ref="A205:B205"/>
    <mergeCell ref="A206:B206"/>
    <mergeCell ref="A207:C207"/>
    <mergeCell ref="A210:B210"/>
    <mergeCell ref="G210:K210"/>
    <mergeCell ref="F216:I216"/>
    <mergeCell ref="A171:C171"/>
    <mergeCell ref="A174:B174"/>
    <mergeCell ref="G174:K174"/>
    <mergeCell ref="F180:I180"/>
    <mergeCell ref="A186:B186"/>
    <mergeCell ref="A187:F187"/>
    <mergeCell ref="G187:H187"/>
    <mergeCell ref="I187:K187"/>
    <mergeCell ref="A243:C243"/>
    <mergeCell ref="A246:B246"/>
    <mergeCell ref="G246:K246"/>
    <mergeCell ref="F252:I252"/>
    <mergeCell ref="A258:B258"/>
    <mergeCell ref="A259:F259"/>
    <mergeCell ref="G259:H259"/>
    <mergeCell ref="I259:K259"/>
    <mergeCell ref="A222:B222"/>
    <mergeCell ref="A223:F223"/>
    <mergeCell ref="G223:H223"/>
    <mergeCell ref="I223:K223"/>
    <mergeCell ref="A241:B241"/>
    <mergeCell ref="A242:B242"/>
    <mergeCell ref="A294:B294"/>
    <mergeCell ref="A295:F295"/>
    <mergeCell ref="G295:H295"/>
    <mergeCell ref="I295:K295"/>
    <mergeCell ref="A313:B313"/>
    <mergeCell ref="A314:B314"/>
    <mergeCell ref="A277:B277"/>
    <mergeCell ref="A278:B278"/>
    <mergeCell ref="A279:C279"/>
    <mergeCell ref="A282:B282"/>
    <mergeCell ref="G282:K282"/>
    <mergeCell ref="F288:I288"/>
    <mergeCell ref="A349:B349"/>
    <mergeCell ref="A350:B350"/>
    <mergeCell ref="A351:C351"/>
    <mergeCell ref="A354:B354"/>
    <mergeCell ref="G354:K354"/>
    <mergeCell ref="F360:I360"/>
    <mergeCell ref="A315:C315"/>
    <mergeCell ref="A318:B318"/>
    <mergeCell ref="G318:K318"/>
    <mergeCell ref="F324:I324"/>
    <mergeCell ref="A330:B330"/>
    <mergeCell ref="A331:F331"/>
    <mergeCell ref="G331:H331"/>
    <mergeCell ref="I331:K331"/>
    <mergeCell ref="A387:C387"/>
    <mergeCell ref="A390:B390"/>
    <mergeCell ref="G390:K390"/>
    <mergeCell ref="F396:I396"/>
    <mergeCell ref="A402:B402"/>
    <mergeCell ref="A403:F403"/>
    <mergeCell ref="G403:H403"/>
    <mergeCell ref="I403:K403"/>
    <mergeCell ref="A366:B366"/>
    <mergeCell ref="A367:F367"/>
    <mergeCell ref="G367:H367"/>
    <mergeCell ref="I367:K367"/>
    <mergeCell ref="A385:B385"/>
    <mergeCell ref="A386:B386"/>
    <mergeCell ref="A438:B438"/>
    <mergeCell ref="A439:F439"/>
    <mergeCell ref="G439:H439"/>
    <mergeCell ref="I439:K439"/>
    <mergeCell ref="A457:B457"/>
    <mergeCell ref="A458:B458"/>
    <mergeCell ref="A421:B421"/>
    <mergeCell ref="A422:B422"/>
    <mergeCell ref="A423:C423"/>
    <mergeCell ref="A426:B426"/>
    <mergeCell ref="G426:K426"/>
    <mergeCell ref="F432:I432"/>
    <mergeCell ref="A493:B493"/>
    <mergeCell ref="A494:B494"/>
    <mergeCell ref="A495:C495"/>
    <mergeCell ref="A498:B498"/>
    <mergeCell ref="G498:K498"/>
    <mergeCell ref="F504:I504"/>
    <mergeCell ref="A459:C459"/>
    <mergeCell ref="A462:B462"/>
    <mergeCell ref="G462:K462"/>
    <mergeCell ref="F468:I468"/>
    <mergeCell ref="A474:B474"/>
    <mergeCell ref="A475:F475"/>
    <mergeCell ref="G475:H475"/>
    <mergeCell ref="I475:K475"/>
    <mergeCell ref="A531:C531"/>
    <mergeCell ref="A534:B534"/>
    <mergeCell ref="G534:K534"/>
    <mergeCell ref="F540:I540"/>
    <mergeCell ref="A546:B546"/>
    <mergeCell ref="A547:F547"/>
    <mergeCell ref="G547:H547"/>
    <mergeCell ref="I547:K547"/>
    <mergeCell ref="A510:B510"/>
    <mergeCell ref="A511:F511"/>
    <mergeCell ref="G511:H511"/>
    <mergeCell ref="I511:K511"/>
    <mergeCell ref="A529:B529"/>
    <mergeCell ref="A530:B530"/>
    <mergeCell ref="A582:B582"/>
    <mergeCell ref="A583:F583"/>
    <mergeCell ref="G583:H583"/>
    <mergeCell ref="I583:K583"/>
    <mergeCell ref="A601:B601"/>
    <mergeCell ref="A602:B602"/>
    <mergeCell ref="A565:B565"/>
    <mergeCell ref="A566:B566"/>
    <mergeCell ref="A567:C567"/>
    <mergeCell ref="A570:B570"/>
    <mergeCell ref="G570:K570"/>
    <mergeCell ref="F576:I576"/>
    <mergeCell ref="A637:B637"/>
    <mergeCell ref="A638:B638"/>
    <mergeCell ref="A639:C639"/>
    <mergeCell ref="A642:B642"/>
    <mergeCell ref="G642:K642"/>
    <mergeCell ref="F648:I648"/>
    <mergeCell ref="A603:C603"/>
    <mergeCell ref="A606:B606"/>
    <mergeCell ref="G606:K606"/>
    <mergeCell ref="F612:I612"/>
    <mergeCell ref="A618:B618"/>
    <mergeCell ref="A619:F619"/>
    <mergeCell ref="G619:H619"/>
    <mergeCell ref="I619:K619"/>
    <mergeCell ref="A675:C675"/>
    <mergeCell ref="A678:B678"/>
    <mergeCell ref="G678:K678"/>
    <mergeCell ref="F684:I684"/>
    <mergeCell ref="A690:B690"/>
    <mergeCell ref="A691:F691"/>
    <mergeCell ref="G691:H691"/>
    <mergeCell ref="I691:K691"/>
    <mergeCell ref="A654:B654"/>
    <mergeCell ref="A655:F655"/>
    <mergeCell ref="G655:H655"/>
    <mergeCell ref="I655:K655"/>
    <mergeCell ref="A673:B673"/>
    <mergeCell ref="A674:B674"/>
    <mergeCell ref="A726:B726"/>
    <mergeCell ref="A727:F727"/>
    <mergeCell ref="G727:H727"/>
    <mergeCell ref="I727:K727"/>
    <mergeCell ref="A745:B745"/>
    <mergeCell ref="A746:B746"/>
    <mergeCell ref="A709:B709"/>
    <mergeCell ref="A710:B710"/>
    <mergeCell ref="A711:C711"/>
    <mergeCell ref="A714:B714"/>
    <mergeCell ref="G714:K714"/>
    <mergeCell ref="F720:I720"/>
    <mergeCell ref="A781:B781"/>
    <mergeCell ref="A782:B782"/>
    <mergeCell ref="A783:C783"/>
    <mergeCell ref="A786:B786"/>
    <mergeCell ref="G786:K786"/>
    <mergeCell ref="F792:I792"/>
    <mergeCell ref="A747:C747"/>
    <mergeCell ref="A750:B750"/>
    <mergeCell ref="G750:K750"/>
    <mergeCell ref="F756:I756"/>
    <mergeCell ref="A762:B762"/>
    <mergeCell ref="A763:F763"/>
    <mergeCell ref="G763:H763"/>
    <mergeCell ref="I763:K763"/>
    <mergeCell ref="A819:C819"/>
    <mergeCell ref="A822:B822"/>
    <mergeCell ref="G822:K822"/>
    <mergeCell ref="F828:I828"/>
    <mergeCell ref="A834:B834"/>
    <mergeCell ref="A835:F835"/>
    <mergeCell ref="G835:H835"/>
    <mergeCell ref="I835:K835"/>
    <mergeCell ref="A798:B798"/>
    <mergeCell ref="A799:F799"/>
    <mergeCell ref="G799:H799"/>
    <mergeCell ref="I799:K799"/>
    <mergeCell ref="A817:B817"/>
    <mergeCell ref="A818:B818"/>
    <mergeCell ref="A870:B870"/>
    <mergeCell ref="A871:F871"/>
    <mergeCell ref="G871:H871"/>
    <mergeCell ref="I871:K871"/>
    <mergeCell ref="A889:B889"/>
    <mergeCell ref="A890:B890"/>
    <mergeCell ref="A853:B853"/>
    <mergeCell ref="A854:B854"/>
    <mergeCell ref="A855:C855"/>
    <mergeCell ref="A858:B858"/>
    <mergeCell ref="G858:K858"/>
    <mergeCell ref="F864:I864"/>
    <mergeCell ref="A925:B925"/>
    <mergeCell ref="A926:B926"/>
    <mergeCell ref="A927:C927"/>
    <mergeCell ref="A930:B930"/>
    <mergeCell ref="G930:K930"/>
    <mergeCell ref="F936:I936"/>
    <mergeCell ref="A891:C891"/>
    <mergeCell ref="A894:B894"/>
    <mergeCell ref="G894:K894"/>
    <mergeCell ref="F900:I900"/>
    <mergeCell ref="A906:B906"/>
    <mergeCell ref="A907:F907"/>
    <mergeCell ref="G907:H907"/>
    <mergeCell ref="I907:K907"/>
  </mergeCells>
  <printOptions horizontalCentered="1"/>
  <pageMargins left="0.70866141732283472" right="1.1811023622047245" top="0.74803149606299213" bottom="0.74803149606299213" header="0.31496062992125984" footer="0.31496062992125984"/>
  <pageSetup scale="95" orientation="landscape" horizontalDpi="360" verticalDpi="360" r:id="rId1"/>
  <headerFooter>
    <oddHeader>&amp;L&amp;G&amp;C&amp;14UNIDAD EDUCATIVA "SANTO DOMINGO DE LOS COLORADOS"&amp;R&amp;G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499F-E24B-4315-BC47-DAA88D4C0548}">
  <dimension ref="A2:Y936"/>
  <sheetViews>
    <sheetView view="pageLayout" topLeftCell="A4" zoomScale="82" zoomScaleNormal="100" zoomScalePageLayoutView="82" workbookViewId="0">
      <selection activeCell="C25" sqref="C25"/>
    </sheetView>
  </sheetViews>
  <sheetFormatPr baseColWidth="10" defaultColWidth="11.453125" defaultRowHeight="14.5"/>
  <cols>
    <col min="1" max="1" width="11.90625" style="112" customWidth="1"/>
    <col min="2" max="2" width="18.6328125" style="112" customWidth="1"/>
    <col min="3" max="5" width="11.453125" style="112"/>
    <col min="6" max="6" width="21" style="112" customWidth="1"/>
    <col min="7" max="7" width="11.90625" style="113" hidden="1" customWidth="1"/>
    <col min="8" max="8" width="3.54296875" style="112" hidden="1" customWidth="1"/>
    <col min="9" max="9" width="23" style="114" customWidth="1"/>
    <col min="10" max="10" width="3.08984375" style="114" hidden="1" customWidth="1"/>
    <col min="11" max="11" width="3" style="112" customWidth="1"/>
    <col min="12" max="12" width="3.6328125" style="112" customWidth="1"/>
    <col min="13" max="16384" width="11.453125" style="112"/>
  </cols>
  <sheetData>
    <row r="2" spans="1:25" ht="15.5">
      <c r="A2" s="111" t="s">
        <v>153</v>
      </c>
      <c r="C2" t="str">
        <f>IF(VLOOKUP(K5,NOTAS!$D$14:$P$60,2,FALSE)="","",VLOOKUP(K5,NOTAS!$D$14:$P$60,2,FALSE))</f>
        <v>ALARCON GARCIA LIAM KAEL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>
      <c r="A3" s="111" t="s">
        <v>154</v>
      </c>
      <c r="C3" t="str">
        <f>NOTAS!$B$14&amp; " "&amp;NOTAS!$B$15</f>
        <v>INICIAL II A</v>
      </c>
      <c r="F3" s="111"/>
      <c r="G3" s="116"/>
      <c r="H3" s="117"/>
      <c r="I3" s="118"/>
      <c r="J3" s="118"/>
      <c r="K3" s="117"/>
      <c r="P3" s="119"/>
      <c r="Q3" s="119"/>
      <c r="R3" s="119"/>
      <c r="S3" s="119"/>
      <c r="T3" s="119"/>
      <c r="U3" s="119"/>
      <c r="V3" s="119"/>
      <c r="W3" s="119"/>
      <c r="X3" s="120"/>
      <c r="Y3" s="120"/>
    </row>
    <row r="4" spans="1:25" ht="12" customHeight="1">
      <c r="A4" s="111" t="s">
        <v>6</v>
      </c>
      <c r="C4" t="str">
        <f>NOTAS!$B$18</f>
        <v>2025-2026 MATUTINA</v>
      </c>
      <c r="H4" s="117"/>
      <c r="I4" s="118"/>
      <c r="J4" s="118"/>
      <c r="K4" s="117"/>
    </row>
    <row r="5" spans="1:25" ht="14.25" customHeight="1" thickBot="1">
      <c r="A5" s="486" t="s">
        <v>337</v>
      </c>
      <c r="B5" s="486"/>
      <c r="I5" s="114" t="s">
        <v>74</v>
      </c>
      <c r="K5" s="121">
        <v>1</v>
      </c>
    </row>
    <row r="6" spans="1:25">
      <c r="A6" s="482" t="s">
        <v>133</v>
      </c>
      <c r="B6" s="483"/>
      <c r="C6" s="483"/>
      <c r="D6" s="483"/>
      <c r="E6" s="483"/>
      <c r="F6" s="484"/>
      <c r="G6" s="485" t="s">
        <v>141</v>
      </c>
      <c r="H6" s="483"/>
      <c r="I6" s="485" t="s">
        <v>141</v>
      </c>
      <c r="J6" s="483"/>
      <c r="K6" s="483"/>
    </row>
    <row r="7" spans="1:25">
      <c r="A7" s="141" t="str">
        <f>IF('TRI-3C'!$G$10="","",'TRI-3C'!$G$10)</f>
        <v>IDENTIDAD Y AUTONOMÍA</v>
      </c>
      <c r="B7" s="142"/>
      <c r="C7" s="142"/>
      <c r="D7" s="143"/>
      <c r="E7" s="144"/>
      <c r="F7" s="145"/>
      <c r="G7" s="146" t="str">
        <f>IF(A7="","",VLOOKUP(K5,'TRI-3C'!$B$18:$FH$61,24,FALSE))</f>
        <v/>
      </c>
      <c r="H7" s="144"/>
      <c r="I7" s="187" t="str">
        <f>IF(G7="","",G7)</f>
        <v/>
      </c>
      <c r="J7" s="166"/>
      <c r="K7" s="145"/>
    </row>
    <row r="8" spans="1:25">
      <c r="A8" s="147" t="str">
        <f>IF('TRI-3C'!$Z$10="","",'TRI-3C'!$Z$10)</f>
        <v>CONVIVENCIA</v>
      </c>
      <c r="B8" s="139"/>
      <c r="C8" s="139"/>
      <c r="F8" s="123"/>
      <c r="G8" s="124" t="str">
        <f>IF(A8="","",VLOOKUP(K5,'TRI-3C'!$B$18:$FH$61,40,FALSE))</f>
        <v/>
      </c>
      <c r="I8" s="170" t="str">
        <f t="shared" ref="I8:I22" si="0">IF(G8="","",G8)</f>
        <v/>
      </c>
      <c r="J8" s="167"/>
      <c r="K8" s="128"/>
    </row>
    <row r="9" spans="1:25">
      <c r="A9" s="148" t="str">
        <f>IF('TRI-3C'!$AP$10="","",'TRI-3C'!$AP$10)</f>
        <v>RELACIONES CON EL MEDIO NATURAL Y CULTURAL</v>
      </c>
      <c r="B9" s="149"/>
      <c r="C9" s="149"/>
      <c r="D9" s="150"/>
      <c r="E9" s="150"/>
      <c r="F9" s="126"/>
      <c r="G9" s="122" t="str">
        <f>IF(A9="","",VLOOKUP(K5,'TRI-3C'!$B$18:$FH$61,61,FALSE))</f>
        <v/>
      </c>
      <c r="H9" s="150"/>
      <c r="I9" s="171" t="str">
        <f t="shared" si="0"/>
        <v/>
      </c>
      <c r="J9" s="168"/>
      <c r="K9" s="126"/>
    </row>
    <row r="10" spans="1:25">
      <c r="A10" s="147" t="str">
        <f>IF('TRI-3C'!$BK$10="","",'TRI-3C'!$BK$10)</f>
        <v>RELACIONES LOGICAS MATEMATICAS</v>
      </c>
      <c r="B10" s="139"/>
      <c r="C10" s="139"/>
      <c r="F10" s="128"/>
      <c r="G10" s="124" t="str">
        <f>IF(A10="","",VLOOKUP(K5,'TRI-3C'!$B$18:$FH$61,84,FALSE))</f>
        <v/>
      </c>
      <c r="I10" s="170" t="str">
        <f t="shared" si="0"/>
        <v/>
      </c>
      <c r="J10" s="167"/>
      <c r="K10" s="128"/>
    </row>
    <row r="11" spans="1:25">
      <c r="A11" s="148" t="str">
        <f>IF('TRI-3C'!$CH$10="","",'TRI-3C'!$CH$10)</f>
        <v>COMPRENSIÓN Y EXPRESION DEL LENGUAJE</v>
      </c>
      <c r="B11" s="149"/>
      <c r="C11" s="149"/>
      <c r="D11" s="150"/>
      <c r="E11" s="150"/>
      <c r="F11" s="126"/>
      <c r="G11" s="122" t="str">
        <f>IF(A11="","",VLOOKUP(K5,'TRI-3C'!$B$18:$FH$61,106,FALSE))</f>
        <v/>
      </c>
      <c r="H11" s="150"/>
      <c r="I11" s="171" t="str">
        <f t="shared" si="0"/>
        <v/>
      </c>
      <c r="J11" s="168"/>
      <c r="K11" s="126"/>
    </row>
    <row r="12" spans="1:25">
      <c r="A12" s="147" t="str">
        <f>IF('TRI-3C'!$DD$10="","",'TRI-3C'!$DD$10)</f>
        <v>EXPRESIÓN ARTISTICA</v>
      </c>
      <c r="B12" s="139"/>
      <c r="C12" s="139"/>
      <c r="F12" s="128"/>
      <c r="G12" s="124" t="str">
        <f>IF(A12="","",VLOOKUP(K5,'TRI-3C'!$B$18:$FH$61,118,FALSE))</f>
        <v/>
      </c>
      <c r="I12" s="170" t="str">
        <f t="shared" si="0"/>
        <v/>
      </c>
      <c r="J12" s="167"/>
      <c r="K12" s="128"/>
    </row>
    <row r="13" spans="1:25">
      <c r="A13" s="148" t="str">
        <f>IF('TRI-3C'!$DP$10="","",'TRI-3C'!$DP$10)</f>
        <v>EXPRESION CORPORAL Y MOTRICIDAD</v>
      </c>
      <c r="B13" s="149"/>
      <c r="C13" s="149"/>
      <c r="D13" s="150"/>
      <c r="E13" s="150"/>
      <c r="F13" s="126"/>
      <c r="G13" s="122" t="str">
        <f>IF(A13="","",VLOOKUP(K5,'TRI-3C'!$B$18:$FH$61,147,FALSE))</f>
        <v/>
      </c>
      <c r="H13" s="150"/>
      <c r="I13" s="171" t="str">
        <f t="shared" si="0"/>
        <v/>
      </c>
      <c r="J13" s="168"/>
      <c r="K13" s="126"/>
    </row>
    <row r="14" spans="1:25">
      <c r="A14" s="147" t="str">
        <f>IF('TRI-3C'!$CK$10="","",'TRI-3C'!$CK$10)</f>
        <v/>
      </c>
      <c r="B14" s="139"/>
      <c r="C14" s="139"/>
      <c r="F14" s="123"/>
      <c r="G14" s="124" t="str">
        <f>IF(A14="","",VLOOKUP(K5,'TRI-3C'!$B$18:$FH$61,90,FALSE))</f>
        <v/>
      </c>
      <c r="I14" s="170" t="str">
        <f t="shared" si="0"/>
        <v/>
      </c>
      <c r="J14" s="167"/>
      <c r="K14" s="128"/>
    </row>
    <row r="15" spans="1:25">
      <c r="A15" s="148" t="str">
        <f>IF('TRI-3C'!$CN$10="","",'TRI-3C'!$CN$10)</f>
        <v/>
      </c>
      <c r="B15" s="149"/>
      <c r="C15" s="149"/>
      <c r="D15" s="150"/>
      <c r="E15" s="150"/>
      <c r="F15" s="126"/>
      <c r="G15" s="122" t="str">
        <f>IF(A15="","",VLOOKUP(K5,'TRI-3C'!$B$18:$FH$61,92,FALSE))</f>
        <v/>
      </c>
      <c r="H15" s="150"/>
      <c r="I15" s="171" t="str">
        <f t="shared" si="0"/>
        <v/>
      </c>
      <c r="J15" s="168"/>
      <c r="K15" s="126"/>
    </row>
    <row r="16" spans="1:25">
      <c r="A16" s="147" t="str">
        <f>IF('TRI-3C'!$CP$10="","",'TRI-3C'!$CP$10)</f>
        <v/>
      </c>
      <c r="B16" s="139"/>
      <c r="C16" s="139"/>
      <c r="F16" s="128"/>
      <c r="G16" s="124" t="str">
        <f>IF(A16="","",VLOOKUP(K5,'TRI-3C'!$B$18:$FH$61,98,FALSE))</f>
        <v/>
      </c>
      <c r="I16" s="170" t="str">
        <f t="shared" si="0"/>
        <v/>
      </c>
      <c r="J16" s="167"/>
      <c r="K16" s="128"/>
    </row>
    <row r="17" spans="1:11">
      <c r="A17" s="148" t="str">
        <f>IF('TRI-3C'!$CV$10="","",'TRI-3C'!$CV$10)</f>
        <v/>
      </c>
      <c r="B17" s="149"/>
      <c r="C17" s="149"/>
      <c r="D17" s="150"/>
      <c r="E17" s="150"/>
      <c r="F17" s="126"/>
      <c r="G17" s="122" t="str">
        <f>IF(A17="","",VLOOKUP(K5,'TRI-3C'!$B$18:$FH$61,100,FALSE))</f>
        <v/>
      </c>
      <c r="H17" s="150"/>
      <c r="I17" s="171" t="str">
        <f t="shared" si="0"/>
        <v/>
      </c>
      <c r="J17" s="168"/>
      <c r="K17" s="126"/>
    </row>
    <row r="18" spans="1:11">
      <c r="A18" s="147" t="str">
        <f>IF('TRI-3C'!$CX$10="","",'TRI-3C'!$CX$10)</f>
        <v/>
      </c>
      <c r="B18" s="139"/>
      <c r="C18" s="139"/>
      <c r="F18" s="128"/>
      <c r="G18" s="124" t="str">
        <f>IF(A18="","",VLOOKUP(K5,'TRI-3C'!$B$18:$FH$61,103,FALSE))</f>
        <v/>
      </c>
      <c r="I18" s="170" t="str">
        <f t="shared" si="0"/>
        <v/>
      </c>
      <c r="J18" s="167"/>
      <c r="K18" s="128"/>
    </row>
    <row r="19" spans="1:11">
      <c r="A19" s="148" t="str">
        <f>IF('TRI-3C'!$DB$10="","",'TRI-3C'!$DB$10)</f>
        <v/>
      </c>
      <c r="B19" s="149"/>
      <c r="C19" s="149"/>
      <c r="D19" s="150"/>
      <c r="E19" s="150"/>
      <c r="F19" s="126"/>
      <c r="G19" s="122" t="str">
        <f>IF(A19="","",VLOOKUP(K5,'TRI-3C'!$B$18:$FH$61,108,FALSE))</f>
        <v/>
      </c>
      <c r="H19" s="150"/>
      <c r="I19" s="171" t="str">
        <f t="shared" si="0"/>
        <v/>
      </c>
      <c r="J19" s="168"/>
      <c r="K19" s="126"/>
    </row>
    <row r="20" spans="1:11">
      <c r="A20" s="147" t="str">
        <f>IF('TRI-3C'!$DF$10="","",'TRI-3C'!$DF$10)</f>
        <v/>
      </c>
      <c r="B20" s="139"/>
      <c r="C20" s="139"/>
      <c r="F20" s="128"/>
      <c r="G20" s="124" t="str">
        <f>IF(A20="","",VLOOKUP(K5,'TRI-3C'!$B$18:$FH$61,111,FALSE))</f>
        <v/>
      </c>
      <c r="I20" s="170" t="str">
        <f t="shared" si="0"/>
        <v/>
      </c>
      <c r="J20" s="167"/>
      <c r="K20" s="128"/>
    </row>
    <row r="21" spans="1:11">
      <c r="A21" s="148" t="str">
        <f>IF('TRI-3C'!$DI$10="","",'TRI-3C'!$DI$10)</f>
        <v/>
      </c>
      <c r="B21" s="149"/>
      <c r="C21" s="149"/>
      <c r="D21" s="150"/>
      <c r="E21" s="150"/>
      <c r="F21" s="126"/>
      <c r="G21" s="122" t="str">
        <f>IF(A21="","",VLOOKUP(K5,'TRI-3C'!$B$18:$FH$61,114,FALSE))</f>
        <v/>
      </c>
      <c r="H21" s="150"/>
      <c r="I21" s="171" t="str">
        <f t="shared" si="0"/>
        <v/>
      </c>
      <c r="J21" s="168"/>
      <c r="K21" s="126"/>
    </row>
    <row r="22" spans="1:11">
      <c r="A22" s="151"/>
      <c r="B22" s="129"/>
      <c r="C22" s="129"/>
      <c r="D22" s="130"/>
      <c r="E22" s="130"/>
      <c r="F22" s="131"/>
      <c r="G22" s="132"/>
      <c r="H22" s="130"/>
      <c r="I22" s="172" t="str">
        <f t="shared" si="0"/>
        <v/>
      </c>
      <c r="J22" s="169"/>
      <c r="K22" s="131"/>
    </row>
    <row r="23" spans="1:11" ht="18.75" customHeight="1">
      <c r="A23" s="134"/>
      <c r="B23" s="134"/>
      <c r="C23" s="134"/>
      <c r="D23" s="134"/>
      <c r="E23" s="134"/>
      <c r="F23" s="140"/>
      <c r="G23" s="191"/>
      <c r="H23" s="191"/>
      <c r="I23" s="190"/>
      <c r="J23" s="190"/>
      <c r="K23" s="190"/>
    </row>
    <row r="24" spans="1:11" ht="13.5" customHeight="1">
      <c r="A24" s="487" t="s">
        <v>156</v>
      </c>
      <c r="B24" s="488"/>
      <c r="C24" s="135" t="s">
        <v>157</v>
      </c>
      <c r="F24" s="189"/>
      <c r="G24" s="189"/>
      <c r="H24" s="189"/>
      <c r="I24" s="189"/>
      <c r="J24" s="189"/>
      <c r="K24" s="189"/>
    </row>
    <row r="25" spans="1:11">
      <c r="A25" s="489" t="s">
        <v>158</v>
      </c>
      <c r="B25" s="490"/>
      <c r="C25" s="136" t="str">
        <f>VLOOKUP(K5,'TRI-3C'!$B$18:$FH$61,160,FALSE)</f>
        <v/>
      </c>
      <c r="E25" s="189"/>
      <c r="F25" s="189"/>
      <c r="G25" s="189"/>
      <c r="H25" s="189"/>
      <c r="I25" s="189"/>
      <c r="J25" s="189"/>
      <c r="K25" s="189"/>
    </row>
    <row r="26" spans="1:11">
      <c r="A26" s="491" t="s">
        <v>159</v>
      </c>
      <c r="B26" s="492"/>
      <c r="C26" s="493"/>
      <c r="E26" s="189"/>
      <c r="F26" s="189"/>
      <c r="G26" s="189"/>
      <c r="H26" s="189"/>
      <c r="I26" s="189"/>
      <c r="J26" s="189"/>
      <c r="K26" s="189"/>
    </row>
    <row r="27" spans="1:11" ht="12.75" customHeight="1">
      <c r="A27" s="137" t="s">
        <v>160</v>
      </c>
      <c r="B27" s="138"/>
      <c r="C27" s="188" t="str">
        <f>VLOOKUP(K5,'TRI-3C'!$B$18:$FH$61,161,FALSE)</f>
        <v/>
      </c>
      <c r="E27" s="189"/>
    </row>
    <row r="28" spans="1:11" ht="11.25" customHeight="1">
      <c r="A28" s="137" t="s">
        <v>161</v>
      </c>
      <c r="B28" s="138"/>
      <c r="C28" s="188" t="str">
        <f>VLOOKUP(K5,'TRI-3C'!$B$18:$FH$61,162,FALSE)</f>
        <v/>
      </c>
      <c r="E28" s="189"/>
      <c r="F28" s="189"/>
      <c r="G28" s="189"/>
      <c r="H28" s="189"/>
      <c r="I28" s="189"/>
      <c r="J28" s="189"/>
      <c r="K28" s="189"/>
    </row>
    <row r="29" spans="1:11" ht="11.25" customHeight="1">
      <c r="A29" s="480" t="s">
        <v>163</v>
      </c>
      <c r="B29" s="481"/>
      <c r="C29" s="188" t="str">
        <f>VLOOKUP(K5,'TRI-3C'!$B$18:$FH$61,163,FALSE)</f>
        <v/>
      </c>
      <c r="F29" s="114" t="s">
        <v>162</v>
      </c>
      <c r="G29" s="494">
        <f ca="1">NOW()</f>
        <v>45994.739222569442</v>
      </c>
      <c r="H29" s="494"/>
      <c r="I29" s="494"/>
      <c r="J29" s="494"/>
      <c r="K29" s="494"/>
    </row>
    <row r="33" spans="1:11">
      <c r="G33" s="112"/>
    </row>
    <row r="35" spans="1:11">
      <c r="C35" s="111" t="s">
        <v>164</v>
      </c>
      <c r="F35" s="495" t="s">
        <v>165</v>
      </c>
      <c r="G35" s="495"/>
      <c r="H35" s="495"/>
      <c r="I35" s="495"/>
    </row>
    <row r="39" spans="1:11">
      <c r="A39" s="111" t="s">
        <v>153</v>
      </c>
      <c r="C39" t="str">
        <f>IF(VLOOKUP(K42,NOTAS!$D$14:$P$60,2,FALSE)="","",VLOOKUP(K42,NOTAS!$D$14:$P$60,2,FALSE))</f>
        <v>BURGOS MARTINEZ ALEXANDER ABDIEL</v>
      </c>
    </row>
    <row r="40" spans="1:11">
      <c r="A40" s="111" t="s">
        <v>154</v>
      </c>
      <c r="C40" t="str">
        <f>NOTAS!$B$14&amp; " "&amp;NOTAS!$B$15</f>
        <v>INICIAL II A</v>
      </c>
      <c r="F40" s="111"/>
      <c r="G40" s="116"/>
      <c r="H40" s="117"/>
      <c r="I40" s="118"/>
      <c r="J40" s="118"/>
      <c r="K40" s="117"/>
    </row>
    <row r="41" spans="1:11">
      <c r="A41" s="111" t="s">
        <v>6</v>
      </c>
      <c r="C41" t="str">
        <f>NOTAS!$B$18</f>
        <v>2025-2026 MATUTINA</v>
      </c>
      <c r="H41" s="117"/>
      <c r="I41" s="118"/>
      <c r="J41" s="118"/>
      <c r="K41" s="117"/>
    </row>
    <row r="42" spans="1:11" ht="15" thickBot="1">
      <c r="A42" s="486" t="s">
        <v>337</v>
      </c>
      <c r="B42" s="486"/>
      <c r="I42" s="114" t="s">
        <v>74</v>
      </c>
      <c r="K42" s="121">
        <v>2</v>
      </c>
    </row>
    <row r="43" spans="1:11">
      <c r="A43" s="482" t="s">
        <v>133</v>
      </c>
      <c r="B43" s="483"/>
      <c r="C43" s="483"/>
      <c r="D43" s="483"/>
      <c r="E43" s="483"/>
      <c r="F43" s="484"/>
      <c r="G43" s="485" t="s">
        <v>141</v>
      </c>
      <c r="H43" s="483"/>
      <c r="I43" s="485" t="s">
        <v>141</v>
      </c>
      <c r="J43" s="483"/>
      <c r="K43" s="483"/>
    </row>
    <row r="44" spans="1:11">
      <c r="A44" s="141" t="str">
        <f>IF('TRI-3C'!$G$10="","",'TRI-3C'!$G$10)</f>
        <v>IDENTIDAD Y AUTONOMÍA</v>
      </c>
      <c r="B44" s="142"/>
      <c r="C44" s="142"/>
      <c r="D44" s="143"/>
      <c r="E44" s="144"/>
      <c r="F44" s="145"/>
      <c r="G44" s="146" t="str">
        <f>IF(A44="","",VLOOKUP(K42,'TRI-3C'!$B$18:$FH$61,24,FALSE))</f>
        <v/>
      </c>
      <c r="H44" s="144"/>
      <c r="I44" s="187" t="str">
        <f>IF(G44="","",G44)</f>
        <v/>
      </c>
      <c r="J44" s="166"/>
      <c r="K44" s="145"/>
    </row>
    <row r="45" spans="1:11">
      <c r="A45" s="147" t="str">
        <f>IF('TRI-3C'!$Z$10="","",'TRI-3C'!$Z$10)</f>
        <v>CONVIVENCIA</v>
      </c>
      <c r="B45" s="139"/>
      <c r="C45" s="139"/>
      <c r="F45" s="123"/>
      <c r="G45" s="124" t="str">
        <f>IF(A45="","",VLOOKUP(K42,'TRI-3C'!$B$18:$FH$61,40,FALSE))</f>
        <v/>
      </c>
      <c r="I45" s="170" t="str">
        <f t="shared" ref="I45:I59" si="1">IF(G45="","",G45)</f>
        <v/>
      </c>
      <c r="J45" s="167"/>
      <c r="K45" s="128"/>
    </row>
    <row r="46" spans="1:11">
      <c r="A46" s="148" t="str">
        <f>IF('TRI-3C'!$AP$10="","",'TRI-3C'!$AP$10)</f>
        <v>RELACIONES CON EL MEDIO NATURAL Y CULTURAL</v>
      </c>
      <c r="B46" s="149"/>
      <c r="C46" s="149"/>
      <c r="D46" s="150"/>
      <c r="E46" s="150"/>
      <c r="F46" s="126"/>
      <c r="G46" s="122" t="str">
        <f>IF(A46="","",VLOOKUP(K42,'TRI-3C'!$B$18:$FH$61,61,FALSE))</f>
        <v/>
      </c>
      <c r="H46" s="150"/>
      <c r="I46" s="171" t="str">
        <f t="shared" si="1"/>
        <v/>
      </c>
      <c r="J46" s="168"/>
      <c r="K46" s="126"/>
    </row>
    <row r="47" spans="1:11">
      <c r="A47" s="147" t="str">
        <f>IF('TRI-3C'!$BK$10="","",'TRI-3C'!$BK$10)</f>
        <v>RELACIONES LOGICAS MATEMATICAS</v>
      </c>
      <c r="B47" s="139"/>
      <c r="C47" s="139"/>
      <c r="F47" s="128"/>
      <c r="G47" s="124" t="str">
        <f>IF(A47="","",VLOOKUP(K42,'TRI-3C'!$B$18:$FH$61,84,FALSE))</f>
        <v/>
      </c>
      <c r="I47" s="170" t="str">
        <f t="shared" si="1"/>
        <v/>
      </c>
      <c r="J47" s="167"/>
      <c r="K47" s="128"/>
    </row>
    <row r="48" spans="1:11">
      <c r="A48" s="148" t="str">
        <f>IF('TRI-3C'!$CH$10="","",'TRI-3C'!$CH$10)</f>
        <v>COMPRENSIÓN Y EXPRESION DEL LENGUAJE</v>
      </c>
      <c r="B48" s="149"/>
      <c r="C48" s="149"/>
      <c r="D48" s="150"/>
      <c r="E48" s="150"/>
      <c r="F48" s="126"/>
      <c r="G48" s="122" t="str">
        <f>IF(A48="","",VLOOKUP(K42,'TRI-3C'!$B$18:$FH$61,106,FALSE))</f>
        <v/>
      </c>
      <c r="H48" s="150"/>
      <c r="I48" s="171" t="str">
        <f t="shared" si="1"/>
        <v/>
      </c>
      <c r="J48" s="168"/>
      <c r="K48" s="126"/>
    </row>
    <row r="49" spans="1:11">
      <c r="A49" s="147" t="str">
        <f>IF('TRI-3C'!$DD$10="","",'TRI-3C'!$DD$10)</f>
        <v>EXPRESIÓN ARTISTICA</v>
      </c>
      <c r="B49" s="139"/>
      <c r="C49" s="139"/>
      <c r="F49" s="128"/>
      <c r="G49" s="124" t="str">
        <f>IF(A49="","",VLOOKUP(K42,'TRI-3C'!$B$18:$FH$61,118,FALSE))</f>
        <v/>
      </c>
      <c r="I49" s="170" t="str">
        <f t="shared" si="1"/>
        <v/>
      </c>
      <c r="J49" s="167"/>
      <c r="K49" s="128"/>
    </row>
    <row r="50" spans="1:11">
      <c r="A50" s="148" t="str">
        <f>IF('TRI-3C'!$DP$10="","",'TRI-3C'!$DP$10)</f>
        <v>EXPRESION CORPORAL Y MOTRICIDAD</v>
      </c>
      <c r="B50" s="149"/>
      <c r="C50" s="149"/>
      <c r="D50" s="150"/>
      <c r="E50" s="150"/>
      <c r="F50" s="126"/>
      <c r="G50" s="122" t="str">
        <f>IF(A50="","",VLOOKUP(K42,'TRI-3C'!$B$18:$FH$61,147,FALSE))</f>
        <v/>
      </c>
      <c r="H50" s="150"/>
      <c r="I50" s="171" t="str">
        <f t="shared" si="1"/>
        <v/>
      </c>
      <c r="J50" s="168"/>
      <c r="K50" s="126"/>
    </row>
    <row r="51" spans="1:11">
      <c r="A51" s="147" t="str">
        <f>IF('TRI-3C'!$CK$10="","",'TRI-3C'!$CK$10)</f>
        <v/>
      </c>
      <c r="B51" s="139"/>
      <c r="C51" s="139"/>
      <c r="F51" s="123"/>
      <c r="G51" s="124" t="str">
        <f>IF(A51="","",VLOOKUP(K42,'TRI-3C'!$B$18:$FH$61,90,FALSE))</f>
        <v/>
      </c>
      <c r="I51" s="170" t="str">
        <f t="shared" si="1"/>
        <v/>
      </c>
      <c r="J51" s="167"/>
      <c r="K51" s="128"/>
    </row>
    <row r="52" spans="1:11">
      <c r="A52" s="148" t="str">
        <f>IF('TRI-3C'!$CN$10="","",'TRI-3C'!$CN$10)</f>
        <v/>
      </c>
      <c r="B52" s="149"/>
      <c r="C52" s="149"/>
      <c r="D52" s="150"/>
      <c r="E52" s="150"/>
      <c r="F52" s="126"/>
      <c r="G52" s="122" t="str">
        <f>IF(A52="","",VLOOKUP(K42,'TRI-3C'!$B$18:$FH$61,92,FALSE))</f>
        <v/>
      </c>
      <c r="H52" s="150"/>
      <c r="I52" s="171" t="str">
        <f t="shared" si="1"/>
        <v/>
      </c>
      <c r="J52" s="168"/>
      <c r="K52" s="126"/>
    </row>
    <row r="53" spans="1:11">
      <c r="A53" s="147" t="str">
        <f>IF('TRI-3C'!$CP$10="","",'TRI-3C'!$CP$10)</f>
        <v/>
      </c>
      <c r="B53" s="139"/>
      <c r="C53" s="139"/>
      <c r="F53" s="128"/>
      <c r="G53" s="124" t="str">
        <f>IF(A53="","",VLOOKUP(K42,'TRI-3C'!$B$18:$FH$61,98,FALSE))</f>
        <v/>
      </c>
      <c r="I53" s="170" t="str">
        <f t="shared" si="1"/>
        <v/>
      </c>
      <c r="J53" s="167"/>
      <c r="K53" s="128"/>
    </row>
    <row r="54" spans="1:11">
      <c r="A54" s="148" t="str">
        <f>IF('TRI-3C'!$CV$10="","",'TRI-3C'!$CV$10)</f>
        <v/>
      </c>
      <c r="B54" s="149"/>
      <c r="C54" s="149"/>
      <c r="D54" s="150"/>
      <c r="E54" s="150"/>
      <c r="F54" s="126"/>
      <c r="G54" s="122" t="str">
        <f>IF(A54="","",VLOOKUP(K42,'TRI-3C'!$B$18:$FH$61,100,FALSE))</f>
        <v/>
      </c>
      <c r="H54" s="150"/>
      <c r="I54" s="171" t="str">
        <f t="shared" si="1"/>
        <v/>
      </c>
      <c r="J54" s="168"/>
      <c r="K54" s="126"/>
    </row>
    <row r="55" spans="1:11">
      <c r="A55" s="147" t="str">
        <f>IF('TRI-3C'!$CX$10="","",'TRI-3C'!$CX$10)</f>
        <v/>
      </c>
      <c r="B55" s="139"/>
      <c r="C55" s="139"/>
      <c r="F55" s="128"/>
      <c r="G55" s="124" t="str">
        <f>IF(A55="","",VLOOKUP(K42,'TRI-3C'!$B$18:$FH$61,103,FALSE))</f>
        <v/>
      </c>
      <c r="I55" s="170" t="str">
        <f t="shared" si="1"/>
        <v/>
      </c>
      <c r="J55" s="167"/>
      <c r="K55" s="128"/>
    </row>
    <row r="56" spans="1:11">
      <c r="A56" s="148" t="str">
        <f>IF('TRI-3C'!$DB$10="","",'TRI-3C'!$DB$10)</f>
        <v/>
      </c>
      <c r="B56" s="149"/>
      <c r="C56" s="149"/>
      <c r="D56" s="150"/>
      <c r="E56" s="150"/>
      <c r="F56" s="126"/>
      <c r="G56" s="122" t="str">
        <f>IF(A56="","",VLOOKUP(K42,'TRI-3C'!$B$18:$FH$61,108,FALSE))</f>
        <v/>
      </c>
      <c r="H56" s="150"/>
      <c r="I56" s="171" t="str">
        <f t="shared" si="1"/>
        <v/>
      </c>
      <c r="J56" s="168"/>
      <c r="K56" s="126"/>
    </row>
    <row r="57" spans="1:11">
      <c r="A57" s="147" t="str">
        <f>IF('TRI-3C'!$DF$10="","",'TRI-3C'!$DF$10)</f>
        <v/>
      </c>
      <c r="B57" s="139"/>
      <c r="C57" s="139"/>
      <c r="F57" s="128"/>
      <c r="G57" s="124" t="str">
        <f>IF(A57="","",VLOOKUP(K42,'TRI-3C'!$B$18:$FH$61,111,FALSE))</f>
        <v/>
      </c>
      <c r="I57" s="170" t="str">
        <f t="shared" si="1"/>
        <v/>
      </c>
      <c r="J57" s="167"/>
      <c r="K57" s="128"/>
    </row>
    <row r="58" spans="1:11">
      <c r="A58" s="148" t="str">
        <f>IF('TRI-3C'!$DI$10="","",'TRI-3C'!$DI$10)</f>
        <v/>
      </c>
      <c r="B58" s="149"/>
      <c r="C58" s="149"/>
      <c r="D58" s="150"/>
      <c r="E58" s="150"/>
      <c r="F58" s="126"/>
      <c r="G58" s="122" t="str">
        <f>IF(A58="","",VLOOKUP(K42,'TRI-3C'!$B$18:$FH$61,114,FALSE))</f>
        <v/>
      </c>
      <c r="H58" s="150"/>
      <c r="I58" s="171" t="str">
        <f t="shared" si="1"/>
        <v/>
      </c>
      <c r="J58" s="168"/>
      <c r="K58" s="126"/>
    </row>
    <row r="59" spans="1:11">
      <c r="A59" s="151"/>
      <c r="B59" s="129"/>
      <c r="C59" s="129"/>
      <c r="D59" s="130"/>
      <c r="E59" s="130"/>
      <c r="F59" s="131"/>
      <c r="G59" s="132"/>
      <c r="H59" s="130"/>
      <c r="I59" s="172" t="str">
        <f t="shared" si="1"/>
        <v/>
      </c>
      <c r="J59" s="169"/>
      <c r="K59" s="131"/>
    </row>
    <row r="60" spans="1:11">
      <c r="A60" s="134"/>
      <c r="B60" s="134"/>
      <c r="C60" s="134"/>
      <c r="D60" s="134"/>
      <c r="E60" s="134"/>
      <c r="F60" s="140"/>
      <c r="G60" s="191"/>
      <c r="H60" s="191"/>
      <c r="I60" s="190"/>
      <c r="J60" s="190"/>
      <c r="K60" s="190"/>
    </row>
    <row r="61" spans="1:11">
      <c r="A61" s="487" t="s">
        <v>156</v>
      </c>
      <c r="B61" s="488"/>
      <c r="C61" s="135" t="s">
        <v>157</v>
      </c>
      <c r="F61" s="189"/>
      <c r="G61" s="189"/>
      <c r="H61" s="189"/>
      <c r="I61" s="189"/>
      <c r="J61" s="189"/>
      <c r="K61" s="189"/>
    </row>
    <row r="62" spans="1:11">
      <c r="A62" s="489" t="s">
        <v>158</v>
      </c>
      <c r="B62" s="490"/>
      <c r="C62" s="136" t="str">
        <f>VLOOKUP(K42,'TRI-3C'!$B$18:$FH$61,160,FALSE)</f>
        <v/>
      </c>
      <c r="E62" s="189"/>
      <c r="F62" s="189"/>
      <c r="G62" s="189"/>
      <c r="H62" s="189"/>
      <c r="I62" s="189"/>
      <c r="J62" s="189"/>
      <c r="K62" s="189"/>
    </row>
    <row r="63" spans="1:11">
      <c r="A63" s="491" t="s">
        <v>159</v>
      </c>
      <c r="B63" s="492"/>
      <c r="C63" s="493"/>
      <c r="E63" s="189"/>
      <c r="F63" s="189"/>
      <c r="G63" s="189"/>
      <c r="H63" s="189"/>
      <c r="I63" s="189"/>
      <c r="J63" s="189"/>
      <c r="K63" s="189"/>
    </row>
    <row r="64" spans="1:11">
      <c r="A64" s="137" t="s">
        <v>160</v>
      </c>
      <c r="B64" s="138"/>
      <c r="C64" s="188" t="str">
        <f>VLOOKUP(K42,'TRI-3C'!$B$18:$FH$61,161,FALSE)</f>
        <v/>
      </c>
      <c r="E64" s="189"/>
    </row>
    <row r="65" spans="1:11">
      <c r="A65" s="137" t="s">
        <v>161</v>
      </c>
      <c r="B65" s="138"/>
      <c r="C65" s="188" t="str">
        <f>VLOOKUP(K42,'TRI-3C'!$B$18:$FH$61,162,FALSE)</f>
        <v/>
      </c>
      <c r="E65" s="189"/>
      <c r="F65" s="189"/>
      <c r="G65" s="189"/>
      <c r="H65" s="189"/>
      <c r="I65" s="189"/>
      <c r="J65" s="189"/>
      <c r="K65" s="189"/>
    </row>
    <row r="66" spans="1:11">
      <c r="A66" s="480" t="s">
        <v>163</v>
      </c>
      <c r="B66" s="481"/>
      <c r="C66" s="188" t="str">
        <f>VLOOKUP(K42,'TRI-3C'!$B$18:$FH$61,163,FALSE)</f>
        <v/>
      </c>
      <c r="F66" s="114" t="s">
        <v>162</v>
      </c>
      <c r="G66" s="494">
        <f ca="1">NOW()</f>
        <v>45994.739222569442</v>
      </c>
      <c r="H66" s="494"/>
      <c r="I66" s="494"/>
      <c r="J66" s="494"/>
      <c r="K66" s="494"/>
    </row>
    <row r="70" spans="1:11">
      <c r="G70" s="112"/>
    </row>
    <row r="72" spans="1:11">
      <c r="C72" s="111" t="s">
        <v>164</v>
      </c>
      <c r="F72" s="495" t="s">
        <v>165</v>
      </c>
      <c r="G72" s="495"/>
      <c r="H72" s="495"/>
      <c r="I72" s="495"/>
    </row>
    <row r="75" spans="1:11">
      <c r="A75" s="111" t="s">
        <v>153</v>
      </c>
      <c r="C75" t="str">
        <f>IF(VLOOKUP(K78,NOTAS!$D$14:$P$60,2,FALSE)="","",VLOOKUP(K78,NOTAS!$D$14:$P$60,2,FALSE))</f>
        <v>CARREÑO SANCHEZ AMMY VALENTINA</v>
      </c>
    </row>
    <row r="76" spans="1:11">
      <c r="A76" s="111" t="s">
        <v>154</v>
      </c>
      <c r="C76" t="str">
        <f>NOTAS!$B$14&amp; " "&amp;NOTAS!$B$15</f>
        <v>INICIAL II A</v>
      </c>
      <c r="F76" s="111"/>
      <c r="G76" s="116"/>
      <c r="H76" s="117"/>
      <c r="I76" s="118"/>
      <c r="J76" s="118"/>
      <c r="K76" s="117"/>
    </row>
    <row r="77" spans="1:11">
      <c r="A77" s="111" t="s">
        <v>6</v>
      </c>
      <c r="C77" t="str">
        <f>NOTAS!$B$18</f>
        <v>2025-2026 MATUTINA</v>
      </c>
      <c r="H77" s="117"/>
      <c r="I77" s="118"/>
      <c r="J77" s="118"/>
      <c r="K77" s="117"/>
    </row>
    <row r="78" spans="1:11" ht="15" thickBot="1">
      <c r="A78" s="486" t="s">
        <v>337</v>
      </c>
      <c r="B78" s="486"/>
      <c r="I78" s="114" t="s">
        <v>74</v>
      </c>
      <c r="K78" s="121">
        <v>3</v>
      </c>
    </row>
    <row r="79" spans="1:11">
      <c r="A79" s="482" t="s">
        <v>133</v>
      </c>
      <c r="B79" s="483"/>
      <c r="C79" s="483"/>
      <c r="D79" s="483"/>
      <c r="E79" s="483"/>
      <c r="F79" s="484"/>
      <c r="G79" s="485" t="s">
        <v>141</v>
      </c>
      <c r="H79" s="483"/>
      <c r="I79" s="485" t="s">
        <v>141</v>
      </c>
      <c r="J79" s="483"/>
      <c r="K79" s="483"/>
    </row>
    <row r="80" spans="1:11">
      <c r="A80" s="141" t="str">
        <f>IF('TRI-3C'!$G$10="","",'TRI-3C'!$G$10)</f>
        <v>IDENTIDAD Y AUTONOMÍA</v>
      </c>
      <c r="B80" s="142"/>
      <c r="C80" s="142"/>
      <c r="D80" s="143"/>
      <c r="E80" s="144"/>
      <c r="F80" s="145"/>
      <c r="G80" s="146" t="str">
        <f>IF(A80="","",VLOOKUP(K78,'TRI-3C'!$B$18:$FH$61,24,FALSE))</f>
        <v/>
      </c>
      <c r="H80" s="144"/>
      <c r="I80" s="187" t="str">
        <f>IF(G80="","",G80)</f>
        <v/>
      </c>
      <c r="J80" s="166"/>
      <c r="K80" s="145"/>
    </row>
    <row r="81" spans="1:11">
      <c r="A81" s="147" t="str">
        <f>IF('TRI-3C'!$Z$10="","",'TRI-3C'!$Z$10)</f>
        <v>CONVIVENCIA</v>
      </c>
      <c r="B81" s="139"/>
      <c r="C81" s="139"/>
      <c r="F81" s="123"/>
      <c r="G81" s="124" t="str">
        <f>IF(A81="","",VLOOKUP(K78,'TRI-3C'!$B$18:$FH$61,40,FALSE))</f>
        <v/>
      </c>
      <c r="I81" s="170" t="str">
        <f t="shared" ref="I81:I95" si="2">IF(G81="","",G81)</f>
        <v/>
      </c>
      <c r="J81" s="167"/>
      <c r="K81" s="128"/>
    </row>
    <row r="82" spans="1:11">
      <c r="A82" s="148" t="str">
        <f>IF('TRI-3C'!$AP$10="","",'TRI-3C'!$AP$10)</f>
        <v>RELACIONES CON EL MEDIO NATURAL Y CULTURAL</v>
      </c>
      <c r="B82" s="149"/>
      <c r="C82" s="149"/>
      <c r="D82" s="150"/>
      <c r="E82" s="150"/>
      <c r="F82" s="126"/>
      <c r="G82" s="122" t="str">
        <f>IF(A82="","",VLOOKUP(K78,'TRI-3C'!$B$18:$FH$61,61,FALSE))</f>
        <v/>
      </c>
      <c r="H82" s="150"/>
      <c r="I82" s="171" t="str">
        <f t="shared" si="2"/>
        <v/>
      </c>
      <c r="J82" s="168"/>
      <c r="K82" s="126"/>
    </row>
    <row r="83" spans="1:11">
      <c r="A83" s="147" t="str">
        <f>IF('TRI-3C'!$BK$10="","",'TRI-3C'!$BK$10)</f>
        <v>RELACIONES LOGICAS MATEMATICAS</v>
      </c>
      <c r="B83" s="139"/>
      <c r="C83" s="139"/>
      <c r="F83" s="128"/>
      <c r="G83" s="124" t="str">
        <f>IF(A83="","",VLOOKUP(K78,'TRI-3C'!$B$18:$FH$61,84,FALSE))</f>
        <v/>
      </c>
      <c r="I83" s="170" t="str">
        <f t="shared" si="2"/>
        <v/>
      </c>
      <c r="J83" s="167"/>
      <c r="K83" s="128"/>
    </row>
    <row r="84" spans="1:11">
      <c r="A84" s="148" t="str">
        <f>IF('TRI-3C'!$CH$10="","",'TRI-3C'!$CH$10)</f>
        <v>COMPRENSIÓN Y EXPRESION DEL LENGUAJE</v>
      </c>
      <c r="B84" s="149"/>
      <c r="C84" s="149"/>
      <c r="D84" s="150"/>
      <c r="E84" s="150"/>
      <c r="F84" s="126"/>
      <c r="G84" s="122" t="str">
        <f>IF(A84="","",VLOOKUP(K78,'TRI-3C'!$B$18:$FH$61,106,FALSE))</f>
        <v/>
      </c>
      <c r="H84" s="150"/>
      <c r="I84" s="171" t="str">
        <f t="shared" si="2"/>
        <v/>
      </c>
      <c r="J84" s="168"/>
      <c r="K84" s="126"/>
    </row>
    <row r="85" spans="1:11">
      <c r="A85" s="147" t="str">
        <f>IF('TRI-3C'!$DD$10="","",'TRI-3C'!$DD$10)</f>
        <v>EXPRESIÓN ARTISTICA</v>
      </c>
      <c r="B85" s="139"/>
      <c r="C85" s="139"/>
      <c r="F85" s="128"/>
      <c r="G85" s="124" t="str">
        <f>IF(A85="","",VLOOKUP(K78,'TRI-3C'!$B$18:$FH$61,118,FALSE))</f>
        <v/>
      </c>
      <c r="I85" s="170" t="str">
        <f t="shared" si="2"/>
        <v/>
      </c>
      <c r="J85" s="167"/>
      <c r="K85" s="128"/>
    </row>
    <row r="86" spans="1:11">
      <c r="A86" s="148" t="str">
        <f>IF('TRI-3C'!$DP$10="","",'TRI-3C'!$DP$10)</f>
        <v>EXPRESION CORPORAL Y MOTRICIDAD</v>
      </c>
      <c r="B86" s="149"/>
      <c r="C86" s="149"/>
      <c r="D86" s="150"/>
      <c r="E86" s="150"/>
      <c r="F86" s="126"/>
      <c r="G86" s="122" t="str">
        <f>IF(A86="","",VLOOKUP(K78,'TRI-3C'!$B$18:$FH$61,147,FALSE))</f>
        <v/>
      </c>
      <c r="H86" s="150"/>
      <c r="I86" s="171" t="str">
        <f t="shared" si="2"/>
        <v/>
      </c>
      <c r="J86" s="168"/>
      <c r="K86" s="126"/>
    </row>
    <row r="87" spans="1:11">
      <c r="A87" s="147" t="str">
        <f>IF('TRI-3C'!$CK$10="","",'TRI-3C'!$CK$10)</f>
        <v/>
      </c>
      <c r="B87" s="139"/>
      <c r="C87" s="139"/>
      <c r="F87" s="123"/>
      <c r="G87" s="124" t="str">
        <f>IF(A87="","",VLOOKUP(K78,'TRI-3C'!$B$18:$FH$61,90,FALSE))</f>
        <v/>
      </c>
      <c r="I87" s="170" t="str">
        <f t="shared" si="2"/>
        <v/>
      </c>
      <c r="J87" s="167"/>
      <c r="K87" s="128"/>
    </row>
    <row r="88" spans="1:11">
      <c r="A88" s="148" t="str">
        <f>IF('TRI-3C'!$CN$10="","",'TRI-3C'!$CN$10)</f>
        <v/>
      </c>
      <c r="B88" s="149"/>
      <c r="C88" s="149"/>
      <c r="D88" s="150"/>
      <c r="E88" s="150"/>
      <c r="F88" s="126"/>
      <c r="G88" s="122" t="str">
        <f>IF(A88="","",VLOOKUP(K78,'TRI-3C'!$B$18:$FH$61,92,FALSE))</f>
        <v/>
      </c>
      <c r="H88" s="150"/>
      <c r="I88" s="171" t="str">
        <f t="shared" si="2"/>
        <v/>
      </c>
      <c r="J88" s="168"/>
      <c r="K88" s="126"/>
    </row>
    <row r="89" spans="1:11">
      <c r="A89" s="147" t="str">
        <f>IF('TRI-3C'!$CP$10="","",'TRI-3C'!$CP$10)</f>
        <v/>
      </c>
      <c r="B89" s="139"/>
      <c r="C89" s="139"/>
      <c r="F89" s="128"/>
      <c r="G89" s="124" t="str">
        <f>IF(A89="","",VLOOKUP(K78,'TRI-3C'!$B$18:$FH$61,98,FALSE))</f>
        <v/>
      </c>
      <c r="I89" s="170" t="str">
        <f t="shared" si="2"/>
        <v/>
      </c>
      <c r="J89" s="167"/>
      <c r="K89" s="128"/>
    </row>
    <row r="90" spans="1:11">
      <c r="A90" s="148" t="str">
        <f>IF('TRI-3C'!$CV$10="","",'TRI-3C'!$CV$10)</f>
        <v/>
      </c>
      <c r="B90" s="149"/>
      <c r="C90" s="149"/>
      <c r="D90" s="150"/>
      <c r="E90" s="150"/>
      <c r="F90" s="126"/>
      <c r="G90" s="122" t="str">
        <f>IF(A90="","",VLOOKUP(K78,'TRI-3C'!$B$18:$FH$61,100,FALSE))</f>
        <v/>
      </c>
      <c r="H90" s="150"/>
      <c r="I90" s="171" t="str">
        <f t="shared" si="2"/>
        <v/>
      </c>
      <c r="J90" s="168"/>
      <c r="K90" s="126"/>
    </row>
    <row r="91" spans="1:11">
      <c r="A91" s="147" t="str">
        <f>IF('TRI-3C'!$CX$10="","",'TRI-3C'!$CX$10)</f>
        <v/>
      </c>
      <c r="B91" s="139"/>
      <c r="C91" s="139"/>
      <c r="F91" s="128"/>
      <c r="G91" s="124" t="str">
        <f>IF(A91="","",VLOOKUP(K78,'TRI-3C'!$B$18:$FH$61,103,FALSE))</f>
        <v/>
      </c>
      <c r="I91" s="170" t="str">
        <f t="shared" si="2"/>
        <v/>
      </c>
      <c r="J91" s="167"/>
      <c r="K91" s="128"/>
    </row>
    <row r="92" spans="1:11">
      <c r="A92" s="148" t="str">
        <f>IF('TRI-3C'!$DB$10="","",'TRI-3C'!$DB$10)</f>
        <v/>
      </c>
      <c r="B92" s="149"/>
      <c r="C92" s="149"/>
      <c r="D92" s="150"/>
      <c r="E92" s="150"/>
      <c r="F92" s="126"/>
      <c r="G92" s="122" t="str">
        <f>IF(A92="","",VLOOKUP(K78,'TRI-3C'!$B$18:$FH$61,108,FALSE))</f>
        <v/>
      </c>
      <c r="H92" s="150"/>
      <c r="I92" s="171" t="str">
        <f t="shared" si="2"/>
        <v/>
      </c>
      <c r="J92" s="168"/>
      <c r="K92" s="126"/>
    </row>
    <row r="93" spans="1:11">
      <c r="A93" s="147" t="str">
        <f>IF('TRI-3C'!$DF$10="","",'TRI-3C'!$DF$10)</f>
        <v/>
      </c>
      <c r="B93" s="139"/>
      <c r="C93" s="139"/>
      <c r="F93" s="128"/>
      <c r="G93" s="124" t="str">
        <f>IF(A93="","",VLOOKUP(K78,'TRI-3C'!$B$18:$FH$61,111,FALSE))</f>
        <v/>
      </c>
      <c r="I93" s="170" t="str">
        <f t="shared" si="2"/>
        <v/>
      </c>
      <c r="J93" s="167"/>
      <c r="K93" s="128"/>
    </row>
    <row r="94" spans="1:11">
      <c r="A94" s="148" t="str">
        <f>IF('TRI-3C'!$DI$10="","",'TRI-3C'!$DI$10)</f>
        <v/>
      </c>
      <c r="B94" s="149"/>
      <c r="C94" s="149"/>
      <c r="D94" s="150"/>
      <c r="E94" s="150"/>
      <c r="F94" s="126"/>
      <c r="G94" s="122" t="str">
        <f>IF(A94="","",VLOOKUP(K78,'TRI-3C'!$B$18:$FH$61,114,FALSE))</f>
        <v/>
      </c>
      <c r="H94" s="150"/>
      <c r="I94" s="171" t="str">
        <f t="shared" si="2"/>
        <v/>
      </c>
      <c r="J94" s="168"/>
      <c r="K94" s="126"/>
    </row>
    <row r="95" spans="1:11">
      <c r="A95" s="151"/>
      <c r="B95" s="129"/>
      <c r="C95" s="129"/>
      <c r="D95" s="130"/>
      <c r="E95" s="130"/>
      <c r="F95" s="131"/>
      <c r="G95" s="132"/>
      <c r="H95" s="130"/>
      <c r="I95" s="172" t="str">
        <f t="shared" si="2"/>
        <v/>
      </c>
      <c r="J95" s="169"/>
      <c r="K95" s="131"/>
    </row>
    <row r="96" spans="1:11">
      <c r="A96" s="134"/>
      <c r="B96" s="134"/>
      <c r="C96" s="134"/>
      <c r="D96" s="134"/>
      <c r="E96" s="134"/>
      <c r="F96" s="140"/>
      <c r="G96" s="191"/>
      <c r="H96" s="191"/>
      <c r="I96" s="190"/>
      <c r="J96" s="190"/>
      <c r="K96" s="190"/>
    </row>
    <row r="97" spans="1:11">
      <c r="A97" s="487" t="s">
        <v>156</v>
      </c>
      <c r="B97" s="488"/>
      <c r="C97" s="135" t="s">
        <v>157</v>
      </c>
      <c r="F97" s="189"/>
      <c r="G97" s="189"/>
      <c r="H97" s="189"/>
      <c r="I97" s="189"/>
      <c r="J97" s="189"/>
      <c r="K97" s="189"/>
    </row>
    <row r="98" spans="1:11">
      <c r="A98" s="489" t="s">
        <v>158</v>
      </c>
      <c r="B98" s="490"/>
      <c r="C98" s="136" t="str">
        <f>VLOOKUP(K78,'TRI-3C'!$B$18:$FH$61,160,FALSE)</f>
        <v/>
      </c>
      <c r="E98" s="189"/>
      <c r="F98" s="189"/>
      <c r="G98" s="189"/>
      <c r="H98" s="189"/>
      <c r="I98" s="189"/>
      <c r="J98" s="189"/>
      <c r="K98" s="189"/>
    </row>
    <row r="99" spans="1:11">
      <c r="A99" s="491" t="s">
        <v>159</v>
      </c>
      <c r="B99" s="492"/>
      <c r="C99" s="493"/>
      <c r="E99" s="189"/>
      <c r="F99" s="189"/>
      <c r="G99" s="189"/>
      <c r="H99" s="189"/>
      <c r="I99" s="189"/>
      <c r="J99" s="189"/>
      <c r="K99" s="189"/>
    </row>
    <row r="100" spans="1:11">
      <c r="A100" s="137" t="s">
        <v>160</v>
      </c>
      <c r="B100" s="138"/>
      <c r="C100" s="188" t="str">
        <f>VLOOKUP(K78,'TRI-3C'!$B$18:$FH$61,161,FALSE)</f>
        <v/>
      </c>
      <c r="E100" s="189"/>
    </row>
    <row r="101" spans="1:11">
      <c r="A101" s="137" t="s">
        <v>161</v>
      </c>
      <c r="B101" s="138"/>
      <c r="C101" s="188" t="str">
        <f>VLOOKUP(K78,'TRI-3C'!$B$18:$FH$61,162,FALSE)</f>
        <v/>
      </c>
      <c r="E101" s="189"/>
      <c r="F101" s="189"/>
      <c r="G101" s="189"/>
      <c r="H101" s="189"/>
      <c r="I101" s="189"/>
      <c r="J101" s="189"/>
      <c r="K101" s="189"/>
    </row>
    <row r="102" spans="1:11">
      <c r="A102" s="480" t="s">
        <v>163</v>
      </c>
      <c r="B102" s="481"/>
      <c r="C102" s="188" t="str">
        <f>VLOOKUP(K78,'TRI-3C'!$B$18:$FH$61,163,FALSE)</f>
        <v/>
      </c>
      <c r="F102" s="114" t="s">
        <v>162</v>
      </c>
      <c r="G102" s="494">
        <f ca="1">NOW()</f>
        <v>45994.739222569442</v>
      </c>
      <c r="H102" s="494"/>
      <c r="I102" s="494"/>
      <c r="J102" s="494"/>
      <c r="K102" s="494"/>
    </row>
    <row r="106" spans="1:11">
      <c r="G106" s="112"/>
    </row>
    <row r="108" spans="1:11">
      <c r="C108" s="111" t="s">
        <v>164</v>
      </c>
      <c r="F108" s="495" t="s">
        <v>165</v>
      </c>
      <c r="G108" s="495"/>
      <c r="H108" s="495"/>
      <c r="I108" s="495"/>
    </row>
    <row r="111" spans="1:11">
      <c r="A111" s="111" t="s">
        <v>153</v>
      </c>
      <c r="C111" t="str">
        <f>IF(VLOOKUP(K114,NOTAS!$D$14:$P$60,2,FALSE)="","",VLOOKUP(K114,NOTAS!$D$14:$P$60,2,FALSE))</f>
        <v>CASTRO GOMEZ ANNIA VALENTINA</v>
      </c>
    </row>
    <row r="112" spans="1:11">
      <c r="A112" s="111" t="s">
        <v>154</v>
      </c>
      <c r="C112" t="str">
        <f>NOTAS!$B$14&amp; " "&amp;NOTAS!$B$15</f>
        <v>INICIAL II A</v>
      </c>
      <c r="F112" s="111"/>
      <c r="G112" s="116"/>
      <c r="H112" s="117"/>
      <c r="I112" s="118"/>
      <c r="J112" s="118"/>
      <c r="K112" s="117"/>
    </row>
    <row r="113" spans="1:11">
      <c r="A113" s="111" t="s">
        <v>6</v>
      </c>
      <c r="C113" t="str">
        <f>NOTAS!$B$18</f>
        <v>2025-2026 MATUTINA</v>
      </c>
      <c r="H113" s="117"/>
      <c r="I113" s="118"/>
      <c r="J113" s="118"/>
      <c r="K113" s="117"/>
    </row>
    <row r="114" spans="1:11" ht="15" thickBot="1">
      <c r="A114" s="486" t="s">
        <v>337</v>
      </c>
      <c r="B114" s="486"/>
      <c r="I114" s="114" t="s">
        <v>74</v>
      </c>
      <c r="K114" s="121">
        <v>4</v>
      </c>
    </row>
    <row r="115" spans="1:11">
      <c r="A115" s="482" t="s">
        <v>133</v>
      </c>
      <c r="B115" s="483"/>
      <c r="C115" s="483"/>
      <c r="D115" s="483"/>
      <c r="E115" s="483"/>
      <c r="F115" s="484"/>
      <c r="G115" s="485" t="s">
        <v>141</v>
      </c>
      <c r="H115" s="483"/>
      <c r="I115" s="485" t="s">
        <v>141</v>
      </c>
      <c r="J115" s="483"/>
      <c r="K115" s="483"/>
    </row>
    <row r="116" spans="1:11">
      <c r="A116" s="141" t="str">
        <f>IF('TRI-3C'!$G$10="","",'TRI-3C'!$G$10)</f>
        <v>IDENTIDAD Y AUTONOMÍA</v>
      </c>
      <c r="B116" s="142"/>
      <c r="C116" s="142"/>
      <c r="D116" s="143"/>
      <c r="E116" s="144"/>
      <c r="F116" s="145"/>
      <c r="G116" s="146" t="str">
        <f>IF(A116="","",VLOOKUP(K114,'TRI-3C'!$B$18:$FH$61,24,FALSE))</f>
        <v/>
      </c>
      <c r="H116" s="144"/>
      <c r="I116" s="187" t="str">
        <f>IF(G116="","",G116)</f>
        <v/>
      </c>
      <c r="J116" s="166"/>
      <c r="K116" s="145"/>
    </row>
    <row r="117" spans="1:11">
      <c r="A117" s="147" t="str">
        <f>IF('TRI-3C'!$Z$10="","",'TRI-3C'!$Z$10)</f>
        <v>CONVIVENCIA</v>
      </c>
      <c r="B117" s="139"/>
      <c r="C117" s="139"/>
      <c r="F117" s="123"/>
      <c r="G117" s="124" t="str">
        <f>IF(A117="","",VLOOKUP(K114,'TRI-3C'!$B$18:$FH$61,40,FALSE))</f>
        <v/>
      </c>
      <c r="I117" s="170" t="str">
        <f t="shared" ref="I117:I131" si="3">IF(G117="","",G117)</f>
        <v/>
      </c>
      <c r="J117" s="167"/>
      <c r="K117" s="128"/>
    </row>
    <row r="118" spans="1:11">
      <c r="A118" s="148" t="str">
        <f>IF('TRI-3C'!$AP$10="","",'TRI-3C'!$AP$10)</f>
        <v>RELACIONES CON EL MEDIO NATURAL Y CULTURAL</v>
      </c>
      <c r="B118" s="149"/>
      <c r="C118" s="149"/>
      <c r="D118" s="150"/>
      <c r="E118" s="150"/>
      <c r="F118" s="126"/>
      <c r="G118" s="122" t="str">
        <f>IF(A118="","",VLOOKUP(K114,'TRI-3C'!$B$18:$FH$61,61,FALSE))</f>
        <v/>
      </c>
      <c r="H118" s="150"/>
      <c r="I118" s="171" t="str">
        <f t="shared" si="3"/>
        <v/>
      </c>
      <c r="J118" s="168"/>
      <c r="K118" s="126"/>
    </row>
    <row r="119" spans="1:11">
      <c r="A119" s="147" t="str">
        <f>IF('TRI-3C'!$BK$10="","",'TRI-3C'!$BK$10)</f>
        <v>RELACIONES LOGICAS MATEMATICAS</v>
      </c>
      <c r="B119" s="139"/>
      <c r="C119" s="139"/>
      <c r="F119" s="128"/>
      <c r="G119" s="124" t="str">
        <f>IF(A119="","",VLOOKUP(K114,'TRI-3C'!$B$18:$FH$61,84,FALSE))</f>
        <v/>
      </c>
      <c r="I119" s="170" t="str">
        <f t="shared" si="3"/>
        <v/>
      </c>
      <c r="J119" s="167"/>
      <c r="K119" s="128"/>
    </row>
    <row r="120" spans="1:11">
      <c r="A120" s="148" t="str">
        <f>IF('TRI-3C'!$CH$10="","",'TRI-3C'!$CH$10)</f>
        <v>COMPRENSIÓN Y EXPRESION DEL LENGUAJE</v>
      </c>
      <c r="B120" s="149"/>
      <c r="C120" s="149"/>
      <c r="D120" s="150"/>
      <c r="E120" s="150"/>
      <c r="F120" s="126"/>
      <c r="G120" s="122" t="str">
        <f>IF(A120="","",VLOOKUP(K114,'TRI-3C'!$B$18:$FH$61,106,FALSE))</f>
        <v/>
      </c>
      <c r="H120" s="150"/>
      <c r="I120" s="171" t="str">
        <f t="shared" si="3"/>
        <v/>
      </c>
      <c r="J120" s="168"/>
      <c r="K120" s="126"/>
    </row>
    <row r="121" spans="1:11">
      <c r="A121" s="147" t="str">
        <f>IF('TRI-3C'!$DD$10="","",'TRI-3C'!$DD$10)</f>
        <v>EXPRESIÓN ARTISTICA</v>
      </c>
      <c r="B121" s="139"/>
      <c r="C121" s="139"/>
      <c r="F121" s="128"/>
      <c r="G121" s="124" t="str">
        <f>IF(A121="","",VLOOKUP(K114,'TRI-3C'!$B$18:$FH$61,118,FALSE))</f>
        <v/>
      </c>
      <c r="I121" s="170" t="str">
        <f t="shared" si="3"/>
        <v/>
      </c>
      <c r="J121" s="167"/>
      <c r="K121" s="128"/>
    </row>
    <row r="122" spans="1:11">
      <c r="A122" s="148" t="str">
        <f>IF('TRI-3C'!$DP$10="","",'TRI-3C'!$DP$10)</f>
        <v>EXPRESION CORPORAL Y MOTRICIDAD</v>
      </c>
      <c r="B122" s="149"/>
      <c r="C122" s="149"/>
      <c r="D122" s="150"/>
      <c r="E122" s="150"/>
      <c r="F122" s="126"/>
      <c r="G122" s="122" t="str">
        <f>IF(A122="","",VLOOKUP(K114,'TRI-3C'!$B$18:$FH$61,147,FALSE))</f>
        <v/>
      </c>
      <c r="H122" s="150"/>
      <c r="I122" s="171" t="str">
        <f t="shared" si="3"/>
        <v/>
      </c>
      <c r="J122" s="168"/>
      <c r="K122" s="126"/>
    </row>
    <row r="123" spans="1:11">
      <c r="A123" s="147" t="str">
        <f>IF('TRI-3C'!$CK$10="","",'TRI-3C'!$CK$10)</f>
        <v/>
      </c>
      <c r="B123" s="139"/>
      <c r="C123" s="139"/>
      <c r="F123" s="123"/>
      <c r="G123" s="124" t="str">
        <f>IF(A123="","",VLOOKUP(K114,'TRI-3C'!$B$18:$FH$61,90,FALSE))</f>
        <v/>
      </c>
      <c r="I123" s="170" t="str">
        <f t="shared" si="3"/>
        <v/>
      </c>
      <c r="J123" s="167"/>
      <c r="K123" s="128"/>
    </row>
    <row r="124" spans="1:11">
      <c r="A124" s="148" t="str">
        <f>IF('TRI-3C'!$CN$10="","",'TRI-3C'!$CN$10)</f>
        <v/>
      </c>
      <c r="B124" s="149"/>
      <c r="C124" s="149"/>
      <c r="D124" s="150"/>
      <c r="E124" s="150"/>
      <c r="F124" s="126"/>
      <c r="G124" s="122" t="str">
        <f>IF(A124="","",VLOOKUP(K114,'TRI-3C'!$B$18:$FH$61,92,FALSE))</f>
        <v/>
      </c>
      <c r="H124" s="150"/>
      <c r="I124" s="171" t="str">
        <f t="shared" si="3"/>
        <v/>
      </c>
      <c r="J124" s="168"/>
      <c r="K124" s="126"/>
    </row>
    <row r="125" spans="1:11">
      <c r="A125" s="147" t="str">
        <f>IF('TRI-3C'!$CP$10="","",'TRI-3C'!$CP$10)</f>
        <v/>
      </c>
      <c r="B125" s="139"/>
      <c r="C125" s="139"/>
      <c r="F125" s="128"/>
      <c r="G125" s="124" t="str">
        <f>IF(A125="","",VLOOKUP(K114,'TRI-3C'!$B$18:$FH$61,98,FALSE))</f>
        <v/>
      </c>
      <c r="I125" s="170" t="str">
        <f t="shared" si="3"/>
        <v/>
      </c>
      <c r="J125" s="167"/>
      <c r="K125" s="128"/>
    </row>
    <row r="126" spans="1:11">
      <c r="A126" s="148" t="str">
        <f>IF('TRI-3C'!$CV$10="","",'TRI-3C'!$CV$10)</f>
        <v/>
      </c>
      <c r="B126" s="149"/>
      <c r="C126" s="149"/>
      <c r="D126" s="150"/>
      <c r="E126" s="150"/>
      <c r="F126" s="126"/>
      <c r="G126" s="122" t="str">
        <f>IF(A126="","",VLOOKUP(K114,'TRI-3C'!$B$18:$FH$61,100,FALSE))</f>
        <v/>
      </c>
      <c r="H126" s="150"/>
      <c r="I126" s="171" t="str">
        <f t="shared" si="3"/>
        <v/>
      </c>
      <c r="J126" s="168"/>
      <c r="K126" s="126"/>
    </row>
    <row r="127" spans="1:11">
      <c r="A127" s="147" t="str">
        <f>IF('TRI-3C'!$CX$10="","",'TRI-3C'!$CX$10)</f>
        <v/>
      </c>
      <c r="B127" s="139"/>
      <c r="C127" s="139"/>
      <c r="F127" s="128"/>
      <c r="G127" s="124" t="str">
        <f>IF(A127="","",VLOOKUP(K114,'TRI-3C'!$B$18:$FH$61,103,FALSE))</f>
        <v/>
      </c>
      <c r="I127" s="170" t="str">
        <f t="shared" si="3"/>
        <v/>
      </c>
      <c r="J127" s="167"/>
      <c r="K127" s="128"/>
    </row>
    <row r="128" spans="1:11">
      <c r="A128" s="148" t="str">
        <f>IF('TRI-3C'!$DB$10="","",'TRI-3C'!$DB$10)</f>
        <v/>
      </c>
      <c r="B128" s="149"/>
      <c r="C128" s="149"/>
      <c r="D128" s="150"/>
      <c r="E128" s="150"/>
      <c r="F128" s="126"/>
      <c r="G128" s="122" t="str">
        <f>IF(A128="","",VLOOKUP(K114,'TRI-3C'!$B$18:$FH$61,108,FALSE))</f>
        <v/>
      </c>
      <c r="H128" s="150"/>
      <c r="I128" s="171" t="str">
        <f t="shared" si="3"/>
        <v/>
      </c>
      <c r="J128" s="168"/>
      <c r="K128" s="126"/>
    </row>
    <row r="129" spans="1:11">
      <c r="A129" s="147" t="str">
        <f>IF('TRI-3C'!$DF$10="","",'TRI-3C'!$DF$10)</f>
        <v/>
      </c>
      <c r="B129" s="139"/>
      <c r="C129" s="139"/>
      <c r="F129" s="128"/>
      <c r="G129" s="124" t="str">
        <f>IF(A129="","",VLOOKUP(K114,'TRI-3C'!$B$18:$FH$61,111,FALSE))</f>
        <v/>
      </c>
      <c r="I129" s="170" t="str">
        <f t="shared" si="3"/>
        <v/>
      </c>
      <c r="J129" s="167"/>
      <c r="K129" s="128"/>
    </row>
    <row r="130" spans="1:11">
      <c r="A130" s="148" t="str">
        <f>IF('TRI-3C'!$DI$10="","",'TRI-3C'!$DI$10)</f>
        <v/>
      </c>
      <c r="B130" s="149"/>
      <c r="C130" s="149"/>
      <c r="D130" s="150"/>
      <c r="E130" s="150"/>
      <c r="F130" s="126"/>
      <c r="G130" s="122" t="str">
        <f>IF(A130="","",VLOOKUP(K114,'TRI-3C'!$B$18:$FH$61,114,FALSE))</f>
        <v/>
      </c>
      <c r="H130" s="150"/>
      <c r="I130" s="171" t="str">
        <f t="shared" si="3"/>
        <v/>
      </c>
      <c r="J130" s="168"/>
      <c r="K130" s="126"/>
    </row>
    <row r="131" spans="1:11">
      <c r="A131" s="151"/>
      <c r="B131" s="129"/>
      <c r="C131" s="129"/>
      <c r="D131" s="130"/>
      <c r="E131" s="130"/>
      <c r="F131" s="131"/>
      <c r="G131" s="132"/>
      <c r="H131" s="130"/>
      <c r="I131" s="172" t="str">
        <f t="shared" si="3"/>
        <v/>
      </c>
      <c r="J131" s="169"/>
      <c r="K131" s="131"/>
    </row>
    <row r="132" spans="1:11">
      <c r="A132" s="134"/>
      <c r="B132" s="134"/>
      <c r="C132" s="134"/>
      <c r="D132" s="134"/>
      <c r="E132" s="134"/>
      <c r="F132" s="140"/>
      <c r="G132" s="191"/>
      <c r="H132" s="191"/>
      <c r="I132" s="190"/>
      <c r="J132" s="190"/>
      <c r="K132" s="190"/>
    </row>
    <row r="133" spans="1:11">
      <c r="A133" s="487" t="s">
        <v>156</v>
      </c>
      <c r="B133" s="488"/>
      <c r="C133" s="135" t="s">
        <v>157</v>
      </c>
      <c r="F133" s="189"/>
      <c r="G133" s="189"/>
      <c r="H133" s="189"/>
      <c r="I133" s="189"/>
      <c r="J133" s="189"/>
      <c r="K133" s="189"/>
    </row>
    <row r="134" spans="1:11">
      <c r="A134" s="489" t="s">
        <v>158</v>
      </c>
      <c r="B134" s="490"/>
      <c r="C134" s="136" t="str">
        <f>VLOOKUP(K114,'TRI-3C'!$B$18:$FH$61,160,FALSE)</f>
        <v/>
      </c>
      <c r="E134" s="189"/>
      <c r="F134" s="189"/>
      <c r="G134" s="189"/>
      <c r="H134" s="189"/>
      <c r="I134" s="189"/>
      <c r="J134" s="189"/>
      <c r="K134" s="189"/>
    </row>
    <row r="135" spans="1:11">
      <c r="A135" s="491" t="s">
        <v>159</v>
      </c>
      <c r="B135" s="492"/>
      <c r="C135" s="493"/>
      <c r="E135" s="189"/>
      <c r="F135" s="189"/>
      <c r="G135" s="189"/>
      <c r="H135" s="189"/>
      <c r="I135" s="189"/>
      <c r="J135" s="189"/>
      <c r="K135" s="189"/>
    </row>
    <row r="136" spans="1:11">
      <c r="A136" s="137" t="s">
        <v>160</v>
      </c>
      <c r="B136" s="138"/>
      <c r="C136" s="188" t="str">
        <f>VLOOKUP(K114,'TRI-3C'!$B$18:$FH$61,161,FALSE)</f>
        <v/>
      </c>
      <c r="E136" s="189"/>
    </row>
    <row r="137" spans="1:11">
      <c r="A137" s="137" t="s">
        <v>161</v>
      </c>
      <c r="B137" s="138"/>
      <c r="C137" s="188" t="str">
        <f>VLOOKUP(K114,'TRI-3C'!$B$18:$FH$61,162,FALSE)</f>
        <v/>
      </c>
      <c r="E137" s="189"/>
      <c r="F137" s="189"/>
      <c r="G137" s="189"/>
      <c r="H137" s="189"/>
      <c r="I137" s="189"/>
      <c r="J137" s="189"/>
      <c r="K137" s="189"/>
    </row>
    <row r="138" spans="1:11">
      <c r="A138" s="480" t="s">
        <v>163</v>
      </c>
      <c r="B138" s="481"/>
      <c r="C138" s="188" t="str">
        <f>VLOOKUP(K114,'TRI-3C'!$B$18:$FH$61,163,FALSE)</f>
        <v/>
      </c>
      <c r="F138" s="114" t="s">
        <v>162</v>
      </c>
      <c r="G138" s="494">
        <f ca="1">NOW()</f>
        <v>45994.739222569442</v>
      </c>
      <c r="H138" s="494"/>
      <c r="I138" s="494"/>
      <c r="J138" s="494"/>
      <c r="K138" s="494"/>
    </row>
    <row r="142" spans="1:11">
      <c r="G142" s="112"/>
    </row>
    <row r="144" spans="1:11">
      <c r="C144" s="111" t="s">
        <v>164</v>
      </c>
      <c r="F144" s="495" t="s">
        <v>165</v>
      </c>
      <c r="G144" s="495"/>
      <c r="H144" s="495"/>
      <c r="I144" s="495"/>
    </row>
    <row r="147" spans="1:11">
      <c r="A147" s="111" t="s">
        <v>153</v>
      </c>
      <c r="C147" t="str">
        <f>IF(VLOOKUP(K150,NOTAS!$D$14:$P$60,2,FALSE)="","",VLOOKUP(K150,NOTAS!$D$14:$P$60,2,FALSE))</f>
        <v>CEDEÑO AGUIRRE KEYLOR DEMIR</v>
      </c>
    </row>
    <row r="148" spans="1:11">
      <c r="A148" s="111" t="s">
        <v>154</v>
      </c>
      <c r="C148" t="str">
        <f>NOTAS!$B$14&amp; " "&amp;NOTAS!$B$15</f>
        <v>INICIAL II A</v>
      </c>
      <c r="F148" s="111"/>
      <c r="G148" s="116"/>
      <c r="H148" s="117"/>
      <c r="I148" s="118"/>
      <c r="J148" s="118"/>
      <c r="K148" s="117"/>
    </row>
    <row r="149" spans="1:11">
      <c r="A149" s="111" t="s">
        <v>6</v>
      </c>
      <c r="C149" t="str">
        <f>NOTAS!$B$18</f>
        <v>2025-2026 MATUTINA</v>
      </c>
      <c r="H149" s="117"/>
      <c r="I149" s="118"/>
      <c r="J149" s="118"/>
      <c r="K149" s="117"/>
    </row>
    <row r="150" spans="1:11" ht="15" thickBot="1">
      <c r="A150" s="486" t="s">
        <v>337</v>
      </c>
      <c r="B150" s="486"/>
      <c r="I150" s="114" t="s">
        <v>74</v>
      </c>
      <c r="K150" s="121">
        <v>5</v>
      </c>
    </row>
    <row r="151" spans="1:11">
      <c r="A151" s="482" t="s">
        <v>133</v>
      </c>
      <c r="B151" s="483"/>
      <c r="C151" s="483"/>
      <c r="D151" s="483"/>
      <c r="E151" s="483"/>
      <c r="F151" s="484"/>
      <c r="G151" s="485" t="s">
        <v>141</v>
      </c>
      <c r="H151" s="483"/>
      <c r="I151" s="485" t="s">
        <v>141</v>
      </c>
      <c r="J151" s="483"/>
      <c r="K151" s="483"/>
    </row>
    <row r="152" spans="1:11">
      <c r="A152" s="141" t="str">
        <f>IF('TRI-3C'!$G$10="","",'TRI-3C'!$G$10)</f>
        <v>IDENTIDAD Y AUTONOMÍA</v>
      </c>
      <c r="B152" s="142"/>
      <c r="C152" s="142"/>
      <c r="D152" s="143"/>
      <c r="E152" s="144"/>
      <c r="F152" s="145"/>
      <c r="G152" s="146" t="str">
        <f>IF(A152="","",VLOOKUP(K150,'TRI-3C'!$B$18:$FH$61,24,FALSE))</f>
        <v/>
      </c>
      <c r="H152" s="144"/>
      <c r="I152" s="187" t="str">
        <f>IF(G152="","",G152)</f>
        <v/>
      </c>
      <c r="J152" s="166"/>
      <c r="K152" s="145"/>
    </row>
    <row r="153" spans="1:11">
      <c r="A153" s="147" t="str">
        <f>IF('TRI-3C'!$Z$10="","",'TRI-3C'!$Z$10)</f>
        <v>CONVIVENCIA</v>
      </c>
      <c r="B153" s="139"/>
      <c r="C153" s="139"/>
      <c r="F153" s="123"/>
      <c r="G153" s="124" t="str">
        <f>IF(A153="","",VLOOKUP(K150,'TRI-3C'!$B$18:$FH$61,40,FALSE))</f>
        <v/>
      </c>
      <c r="I153" s="170" t="str">
        <f t="shared" ref="I153:I167" si="4">IF(G153="","",G153)</f>
        <v/>
      </c>
      <c r="J153" s="167"/>
      <c r="K153" s="128"/>
    </row>
    <row r="154" spans="1:11">
      <c r="A154" s="148" t="str">
        <f>IF('TRI-3C'!$AP$10="","",'TRI-3C'!$AP$10)</f>
        <v>RELACIONES CON EL MEDIO NATURAL Y CULTURAL</v>
      </c>
      <c r="B154" s="149"/>
      <c r="C154" s="149"/>
      <c r="D154" s="150"/>
      <c r="E154" s="150"/>
      <c r="F154" s="126"/>
      <c r="G154" s="122" t="str">
        <f>IF(A154="","",VLOOKUP(K150,'TRI-3C'!$B$18:$FH$61,61,FALSE))</f>
        <v/>
      </c>
      <c r="H154" s="150"/>
      <c r="I154" s="171" t="str">
        <f t="shared" si="4"/>
        <v/>
      </c>
      <c r="J154" s="168"/>
      <c r="K154" s="126"/>
    </row>
    <row r="155" spans="1:11">
      <c r="A155" s="147" t="str">
        <f>IF('TRI-3C'!$BK$10="","",'TRI-3C'!$BK$10)</f>
        <v>RELACIONES LOGICAS MATEMATICAS</v>
      </c>
      <c r="B155" s="139"/>
      <c r="C155" s="139"/>
      <c r="F155" s="128"/>
      <c r="G155" s="124" t="str">
        <f>IF(A155="","",VLOOKUP(K150,'TRI-3C'!$B$18:$FH$61,84,FALSE))</f>
        <v/>
      </c>
      <c r="I155" s="170" t="str">
        <f t="shared" si="4"/>
        <v/>
      </c>
      <c r="J155" s="167"/>
      <c r="K155" s="128"/>
    </row>
    <row r="156" spans="1:11">
      <c r="A156" s="148" t="str">
        <f>IF('TRI-3C'!$CH$10="","",'TRI-3C'!$CH$10)</f>
        <v>COMPRENSIÓN Y EXPRESION DEL LENGUAJE</v>
      </c>
      <c r="B156" s="149"/>
      <c r="C156" s="149"/>
      <c r="D156" s="150"/>
      <c r="E156" s="150"/>
      <c r="F156" s="126"/>
      <c r="G156" s="122" t="str">
        <f>IF(A156="","",VLOOKUP(K150,'TRI-3C'!$B$18:$FH$61,106,FALSE))</f>
        <v/>
      </c>
      <c r="H156" s="150"/>
      <c r="I156" s="171" t="str">
        <f t="shared" si="4"/>
        <v/>
      </c>
      <c r="J156" s="168"/>
      <c r="K156" s="126"/>
    </row>
    <row r="157" spans="1:11">
      <c r="A157" s="147" t="str">
        <f>IF('TRI-3C'!$DD$10="","",'TRI-3C'!$DD$10)</f>
        <v>EXPRESIÓN ARTISTICA</v>
      </c>
      <c r="B157" s="139"/>
      <c r="C157" s="139"/>
      <c r="F157" s="128"/>
      <c r="G157" s="124" t="str">
        <f>IF(A157="","",VLOOKUP(K150,'TRI-3C'!$B$18:$FH$61,118,FALSE))</f>
        <v/>
      </c>
      <c r="I157" s="170" t="str">
        <f t="shared" si="4"/>
        <v/>
      </c>
      <c r="J157" s="167"/>
      <c r="K157" s="128"/>
    </row>
    <row r="158" spans="1:11">
      <c r="A158" s="148" t="str">
        <f>IF('TRI-3C'!$DP$10="","",'TRI-3C'!$DP$10)</f>
        <v>EXPRESION CORPORAL Y MOTRICIDAD</v>
      </c>
      <c r="B158" s="149"/>
      <c r="C158" s="149"/>
      <c r="D158" s="150"/>
      <c r="E158" s="150"/>
      <c r="F158" s="126"/>
      <c r="G158" s="122" t="str">
        <f>IF(A158="","",VLOOKUP(K150,'TRI-3C'!$B$18:$FH$61,147,FALSE))</f>
        <v/>
      </c>
      <c r="H158" s="150"/>
      <c r="I158" s="171" t="str">
        <f t="shared" si="4"/>
        <v/>
      </c>
      <c r="J158" s="168"/>
      <c r="K158" s="126"/>
    </row>
    <row r="159" spans="1:11">
      <c r="A159" s="147" t="str">
        <f>IF('TRI-3C'!$CK$10="","",'TRI-3C'!$CK$10)</f>
        <v/>
      </c>
      <c r="B159" s="139"/>
      <c r="C159" s="139"/>
      <c r="F159" s="123"/>
      <c r="G159" s="124" t="str">
        <f>IF(A159="","",VLOOKUP(K150,'TRI-3C'!$B$18:$FH$61,90,FALSE))</f>
        <v/>
      </c>
      <c r="I159" s="170" t="str">
        <f t="shared" si="4"/>
        <v/>
      </c>
      <c r="J159" s="167"/>
      <c r="K159" s="128"/>
    </row>
    <row r="160" spans="1:11">
      <c r="A160" s="148" t="str">
        <f>IF('TRI-3C'!$CN$10="","",'TRI-3C'!$CN$10)</f>
        <v/>
      </c>
      <c r="B160" s="149"/>
      <c r="C160" s="149"/>
      <c r="D160" s="150"/>
      <c r="E160" s="150"/>
      <c r="F160" s="126"/>
      <c r="G160" s="122" t="str">
        <f>IF(A160="","",VLOOKUP(K150,'TRI-3C'!$B$18:$FH$61,92,FALSE))</f>
        <v/>
      </c>
      <c r="H160" s="150"/>
      <c r="I160" s="171" t="str">
        <f t="shared" si="4"/>
        <v/>
      </c>
      <c r="J160" s="168"/>
      <c r="K160" s="126"/>
    </row>
    <row r="161" spans="1:11">
      <c r="A161" s="147" t="str">
        <f>IF('TRI-3C'!$CP$10="","",'TRI-3C'!$CP$10)</f>
        <v/>
      </c>
      <c r="B161" s="139"/>
      <c r="C161" s="139"/>
      <c r="F161" s="128"/>
      <c r="G161" s="124" t="str">
        <f>IF(A161="","",VLOOKUP(K150,'TRI-3C'!$B$18:$FH$61,98,FALSE))</f>
        <v/>
      </c>
      <c r="I161" s="170" t="str">
        <f t="shared" si="4"/>
        <v/>
      </c>
      <c r="J161" s="167"/>
      <c r="K161" s="128"/>
    </row>
    <row r="162" spans="1:11">
      <c r="A162" s="148" t="str">
        <f>IF('TRI-3C'!$CV$10="","",'TRI-3C'!$CV$10)</f>
        <v/>
      </c>
      <c r="B162" s="149"/>
      <c r="C162" s="149"/>
      <c r="D162" s="150"/>
      <c r="E162" s="150"/>
      <c r="F162" s="126"/>
      <c r="G162" s="122" t="str">
        <f>IF(A162="","",VLOOKUP(K150,'TRI-3C'!$B$18:$FH$61,100,FALSE))</f>
        <v/>
      </c>
      <c r="H162" s="150"/>
      <c r="I162" s="171" t="str">
        <f t="shared" si="4"/>
        <v/>
      </c>
      <c r="J162" s="168"/>
      <c r="K162" s="126"/>
    </row>
    <row r="163" spans="1:11">
      <c r="A163" s="147" t="str">
        <f>IF('TRI-3C'!$CX$10="","",'TRI-3C'!$CX$10)</f>
        <v/>
      </c>
      <c r="B163" s="139"/>
      <c r="C163" s="139"/>
      <c r="F163" s="128"/>
      <c r="G163" s="124" t="str">
        <f>IF(A163="","",VLOOKUP(K150,'TRI-3C'!$B$18:$FH$61,103,FALSE))</f>
        <v/>
      </c>
      <c r="I163" s="170" t="str">
        <f t="shared" si="4"/>
        <v/>
      </c>
      <c r="J163" s="167"/>
      <c r="K163" s="128"/>
    </row>
    <row r="164" spans="1:11">
      <c r="A164" s="148" t="str">
        <f>IF('TRI-3C'!$DB$10="","",'TRI-3C'!$DB$10)</f>
        <v/>
      </c>
      <c r="B164" s="149"/>
      <c r="C164" s="149"/>
      <c r="D164" s="150"/>
      <c r="E164" s="150"/>
      <c r="F164" s="126"/>
      <c r="G164" s="122" t="str">
        <f>IF(A164="","",VLOOKUP(K150,'TRI-3C'!$B$18:$FH$61,108,FALSE))</f>
        <v/>
      </c>
      <c r="H164" s="150"/>
      <c r="I164" s="171" t="str">
        <f t="shared" si="4"/>
        <v/>
      </c>
      <c r="J164" s="168"/>
      <c r="K164" s="126"/>
    </row>
    <row r="165" spans="1:11">
      <c r="A165" s="147" t="str">
        <f>IF('TRI-3C'!$DF$10="","",'TRI-3C'!$DF$10)</f>
        <v/>
      </c>
      <c r="B165" s="139"/>
      <c r="C165" s="139"/>
      <c r="F165" s="128"/>
      <c r="G165" s="124" t="str">
        <f>IF(A165="","",VLOOKUP(K150,'TRI-3C'!$B$18:$FH$61,111,FALSE))</f>
        <v/>
      </c>
      <c r="I165" s="170" t="str">
        <f t="shared" si="4"/>
        <v/>
      </c>
      <c r="J165" s="167"/>
      <c r="K165" s="128"/>
    </row>
    <row r="166" spans="1:11">
      <c r="A166" s="148" t="str">
        <f>IF('TRI-3C'!$DI$10="","",'TRI-3C'!$DI$10)</f>
        <v/>
      </c>
      <c r="B166" s="149"/>
      <c r="C166" s="149"/>
      <c r="D166" s="150"/>
      <c r="E166" s="150"/>
      <c r="F166" s="126"/>
      <c r="G166" s="122" t="str">
        <f>IF(A166="","",VLOOKUP(K150,'TRI-3C'!$B$18:$FH$61,114,FALSE))</f>
        <v/>
      </c>
      <c r="H166" s="150"/>
      <c r="I166" s="171" t="str">
        <f t="shared" si="4"/>
        <v/>
      </c>
      <c r="J166" s="168"/>
      <c r="K166" s="126"/>
    </row>
    <row r="167" spans="1:11">
      <c r="A167" s="151"/>
      <c r="B167" s="129"/>
      <c r="C167" s="129"/>
      <c r="D167" s="130"/>
      <c r="E167" s="130"/>
      <c r="F167" s="131"/>
      <c r="G167" s="132"/>
      <c r="H167" s="130"/>
      <c r="I167" s="172" t="str">
        <f t="shared" si="4"/>
        <v/>
      </c>
      <c r="J167" s="169"/>
      <c r="K167" s="131"/>
    </row>
    <row r="168" spans="1:11">
      <c r="A168" s="134"/>
      <c r="B168" s="134"/>
      <c r="C168" s="134"/>
      <c r="D168" s="134"/>
      <c r="E168" s="134"/>
      <c r="F168" s="140"/>
      <c r="G168" s="191"/>
      <c r="H168" s="191"/>
      <c r="I168" s="190"/>
      <c r="J168" s="190"/>
      <c r="K168" s="190"/>
    </row>
    <row r="169" spans="1:11">
      <c r="A169" s="487" t="s">
        <v>156</v>
      </c>
      <c r="B169" s="488"/>
      <c r="C169" s="135" t="s">
        <v>157</v>
      </c>
      <c r="F169" s="189"/>
      <c r="G169" s="189"/>
      <c r="H169" s="189"/>
      <c r="I169" s="189"/>
      <c r="J169" s="189"/>
      <c r="K169" s="189"/>
    </row>
    <row r="170" spans="1:11">
      <c r="A170" s="489" t="s">
        <v>158</v>
      </c>
      <c r="B170" s="490"/>
      <c r="C170" s="136" t="str">
        <f>VLOOKUP(K150,'TRI-3C'!$B$18:$FH$61,160,FALSE)</f>
        <v/>
      </c>
      <c r="E170" s="189"/>
      <c r="F170" s="189"/>
      <c r="G170" s="189"/>
      <c r="H170" s="189"/>
      <c r="I170" s="189"/>
      <c r="J170" s="189"/>
      <c r="K170" s="189"/>
    </row>
    <row r="171" spans="1:11">
      <c r="A171" s="491" t="s">
        <v>159</v>
      </c>
      <c r="B171" s="492"/>
      <c r="C171" s="493"/>
      <c r="E171" s="189"/>
      <c r="F171" s="189"/>
      <c r="G171" s="189"/>
      <c r="H171" s="189"/>
      <c r="I171" s="189"/>
      <c r="J171" s="189"/>
      <c r="K171" s="189"/>
    </row>
    <row r="172" spans="1:11">
      <c r="A172" s="137" t="s">
        <v>160</v>
      </c>
      <c r="B172" s="138"/>
      <c r="C172" s="188" t="str">
        <f>VLOOKUP(K150,'TRI-3C'!$B$18:$FH$61,161,FALSE)</f>
        <v/>
      </c>
      <c r="E172" s="189"/>
    </row>
    <row r="173" spans="1:11">
      <c r="A173" s="137" t="s">
        <v>161</v>
      </c>
      <c r="B173" s="138"/>
      <c r="C173" s="188" t="str">
        <f>VLOOKUP(K150,'TRI-3C'!$B$18:$FH$61,162,FALSE)</f>
        <v/>
      </c>
      <c r="E173" s="189"/>
      <c r="F173" s="189"/>
      <c r="G173" s="189"/>
      <c r="H173" s="189"/>
      <c r="I173" s="189"/>
      <c r="J173" s="189"/>
      <c r="K173" s="189"/>
    </row>
    <row r="174" spans="1:11">
      <c r="A174" s="480" t="s">
        <v>163</v>
      </c>
      <c r="B174" s="481"/>
      <c r="C174" s="188" t="str">
        <f>VLOOKUP(K150,'TRI-3C'!$B$18:$FH$61,163,FALSE)</f>
        <v/>
      </c>
      <c r="F174" s="114" t="s">
        <v>162</v>
      </c>
      <c r="G174" s="494">
        <f ca="1">NOW()</f>
        <v>45994.739222569442</v>
      </c>
      <c r="H174" s="494"/>
      <c r="I174" s="494"/>
      <c r="J174" s="494"/>
      <c r="K174" s="494"/>
    </row>
    <row r="178" spans="1:11">
      <c r="G178" s="112"/>
    </row>
    <row r="180" spans="1:11">
      <c r="C180" s="111" t="s">
        <v>164</v>
      </c>
      <c r="F180" s="495" t="s">
        <v>165</v>
      </c>
      <c r="G180" s="495"/>
      <c r="H180" s="495"/>
      <c r="I180" s="495"/>
    </row>
    <row r="183" spans="1:11">
      <c r="A183" s="111" t="s">
        <v>153</v>
      </c>
      <c r="C183" t="str">
        <f>IF(VLOOKUP(K186,NOTAS!$D$14:$P$60,2,FALSE)="","",VLOOKUP(K186,NOTAS!$D$14:$P$60,2,FALSE))</f>
        <v>CERDAN TORO MADISON YARELIS</v>
      </c>
    </row>
    <row r="184" spans="1:11">
      <c r="A184" s="111" t="s">
        <v>154</v>
      </c>
      <c r="C184" t="str">
        <f>NOTAS!$B$14&amp; " "&amp;NOTAS!$B$15</f>
        <v>INICIAL II A</v>
      </c>
      <c r="F184" s="111"/>
      <c r="G184" s="116"/>
      <c r="H184" s="117"/>
      <c r="I184" s="118"/>
      <c r="J184" s="118"/>
      <c r="K184" s="117"/>
    </row>
    <row r="185" spans="1:11">
      <c r="A185" s="111" t="s">
        <v>6</v>
      </c>
      <c r="C185" t="str">
        <f>NOTAS!$B$18</f>
        <v>2025-2026 MATUTINA</v>
      </c>
      <c r="H185" s="117"/>
      <c r="I185" s="118"/>
      <c r="J185" s="118"/>
      <c r="K185" s="117"/>
    </row>
    <row r="186" spans="1:11" ht="15" thickBot="1">
      <c r="A186" s="486" t="s">
        <v>337</v>
      </c>
      <c r="B186" s="486"/>
      <c r="I186" s="114" t="s">
        <v>74</v>
      </c>
      <c r="K186" s="121">
        <v>6</v>
      </c>
    </row>
    <row r="187" spans="1:11">
      <c r="A187" s="482" t="s">
        <v>133</v>
      </c>
      <c r="B187" s="483"/>
      <c r="C187" s="483"/>
      <c r="D187" s="483"/>
      <c r="E187" s="483"/>
      <c r="F187" s="484"/>
      <c r="G187" s="485" t="s">
        <v>141</v>
      </c>
      <c r="H187" s="483"/>
      <c r="I187" s="485" t="s">
        <v>141</v>
      </c>
      <c r="J187" s="483"/>
      <c r="K187" s="483"/>
    </row>
    <row r="188" spans="1:11">
      <c r="A188" s="141" t="str">
        <f>IF('TRI-3C'!$G$10="","",'TRI-3C'!$G$10)</f>
        <v>IDENTIDAD Y AUTONOMÍA</v>
      </c>
      <c r="B188" s="142"/>
      <c r="C188" s="142"/>
      <c r="D188" s="143"/>
      <c r="E188" s="144"/>
      <c r="F188" s="145"/>
      <c r="G188" s="146" t="str">
        <f>IF(A188="","",VLOOKUP(K186,'TRI-3C'!$B$18:$FH$61,24,FALSE))</f>
        <v/>
      </c>
      <c r="H188" s="144"/>
      <c r="I188" s="187" t="str">
        <f>IF(G188="","",G188)</f>
        <v/>
      </c>
      <c r="J188" s="166"/>
      <c r="K188" s="145"/>
    </row>
    <row r="189" spans="1:11">
      <c r="A189" s="147" t="str">
        <f>IF('TRI-3C'!$Z$10="","",'TRI-3C'!$Z$10)</f>
        <v>CONVIVENCIA</v>
      </c>
      <c r="B189" s="139"/>
      <c r="C189" s="139"/>
      <c r="F189" s="123"/>
      <c r="G189" s="124" t="str">
        <f>IF(A189="","",VLOOKUP(K186,'TRI-3C'!$B$18:$FH$61,40,FALSE))</f>
        <v/>
      </c>
      <c r="I189" s="170" t="str">
        <f t="shared" ref="I189:I203" si="5">IF(G189="","",G189)</f>
        <v/>
      </c>
      <c r="J189" s="167"/>
      <c r="K189" s="128"/>
    </row>
    <row r="190" spans="1:11">
      <c r="A190" s="148" t="str">
        <f>IF('TRI-3C'!$AP$10="","",'TRI-3C'!$AP$10)</f>
        <v>RELACIONES CON EL MEDIO NATURAL Y CULTURAL</v>
      </c>
      <c r="B190" s="149"/>
      <c r="C190" s="149"/>
      <c r="D190" s="150"/>
      <c r="E190" s="150"/>
      <c r="F190" s="126"/>
      <c r="G190" s="122" t="str">
        <f>IF(A190="","",VLOOKUP(K186,'TRI-3C'!$B$18:$FH$61,61,FALSE))</f>
        <v/>
      </c>
      <c r="H190" s="150"/>
      <c r="I190" s="171" t="str">
        <f t="shared" si="5"/>
        <v/>
      </c>
      <c r="J190" s="168"/>
      <c r="K190" s="126"/>
    </row>
    <row r="191" spans="1:11">
      <c r="A191" s="147" t="str">
        <f>IF('TRI-3C'!$BK$10="","",'TRI-3C'!$BK$10)</f>
        <v>RELACIONES LOGICAS MATEMATICAS</v>
      </c>
      <c r="B191" s="139"/>
      <c r="C191" s="139"/>
      <c r="F191" s="128"/>
      <c r="G191" s="124" t="str">
        <f>IF(A191="","",VLOOKUP(K186,'TRI-3C'!$B$18:$FH$61,84,FALSE))</f>
        <v/>
      </c>
      <c r="I191" s="170" t="str">
        <f t="shared" si="5"/>
        <v/>
      </c>
      <c r="J191" s="167"/>
      <c r="K191" s="128"/>
    </row>
    <row r="192" spans="1:11">
      <c r="A192" s="148" t="str">
        <f>IF('TRI-3C'!$CH$10="","",'TRI-3C'!$CH$10)</f>
        <v>COMPRENSIÓN Y EXPRESION DEL LENGUAJE</v>
      </c>
      <c r="B192" s="149"/>
      <c r="C192" s="149"/>
      <c r="D192" s="150"/>
      <c r="E192" s="150"/>
      <c r="F192" s="126"/>
      <c r="G192" s="122" t="str">
        <f>IF(A192="","",VLOOKUP(K186,'TRI-3C'!$B$18:$FH$61,106,FALSE))</f>
        <v/>
      </c>
      <c r="H192" s="150"/>
      <c r="I192" s="171" t="str">
        <f t="shared" si="5"/>
        <v/>
      </c>
      <c r="J192" s="168"/>
      <c r="K192" s="126"/>
    </row>
    <row r="193" spans="1:11">
      <c r="A193" s="147" t="str">
        <f>IF('TRI-3C'!$DD$10="","",'TRI-3C'!$DD$10)</f>
        <v>EXPRESIÓN ARTISTICA</v>
      </c>
      <c r="B193" s="139"/>
      <c r="C193" s="139"/>
      <c r="F193" s="128"/>
      <c r="G193" s="124" t="str">
        <f>IF(A193="","",VLOOKUP(K186,'TRI-3C'!$B$18:$FH$61,118,FALSE))</f>
        <v/>
      </c>
      <c r="I193" s="170" t="str">
        <f t="shared" si="5"/>
        <v/>
      </c>
      <c r="J193" s="167"/>
      <c r="K193" s="128"/>
    </row>
    <row r="194" spans="1:11">
      <c r="A194" s="148" t="str">
        <f>IF('TRI-3C'!$DP$10="","",'TRI-3C'!$DP$10)</f>
        <v>EXPRESION CORPORAL Y MOTRICIDAD</v>
      </c>
      <c r="B194" s="149"/>
      <c r="C194" s="149"/>
      <c r="D194" s="150"/>
      <c r="E194" s="150"/>
      <c r="F194" s="126"/>
      <c r="G194" s="122" t="str">
        <f>IF(A194="","",VLOOKUP(K186,'TRI-3C'!$B$18:$FH$61,147,FALSE))</f>
        <v/>
      </c>
      <c r="H194" s="150"/>
      <c r="I194" s="171" t="str">
        <f t="shared" si="5"/>
        <v/>
      </c>
      <c r="J194" s="168"/>
      <c r="K194" s="126"/>
    </row>
    <row r="195" spans="1:11">
      <c r="A195" s="147" t="str">
        <f>IF('TRI-3C'!$CK$10="","",'TRI-3C'!$CK$10)</f>
        <v/>
      </c>
      <c r="B195" s="139"/>
      <c r="C195" s="139"/>
      <c r="F195" s="123"/>
      <c r="G195" s="124" t="str">
        <f>IF(A195="","",VLOOKUP(K186,'TRI-3C'!$B$18:$FH$61,90,FALSE))</f>
        <v/>
      </c>
      <c r="I195" s="170" t="str">
        <f t="shared" si="5"/>
        <v/>
      </c>
      <c r="J195" s="167"/>
      <c r="K195" s="128"/>
    </row>
    <row r="196" spans="1:11">
      <c r="A196" s="148" t="str">
        <f>IF('TRI-3C'!$CN$10="","",'TRI-3C'!$CN$10)</f>
        <v/>
      </c>
      <c r="B196" s="149"/>
      <c r="C196" s="149"/>
      <c r="D196" s="150"/>
      <c r="E196" s="150"/>
      <c r="F196" s="126"/>
      <c r="G196" s="122" t="str">
        <f>IF(A196="","",VLOOKUP(K186,'TRI-3C'!$B$18:$FH$61,92,FALSE))</f>
        <v/>
      </c>
      <c r="H196" s="150"/>
      <c r="I196" s="171" t="str">
        <f t="shared" si="5"/>
        <v/>
      </c>
      <c r="J196" s="168"/>
      <c r="K196" s="126"/>
    </row>
    <row r="197" spans="1:11">
      <c r="A197" s="147" t="str">
        <f>IF('TRI-3C'!$CP$10="","",'TRI-3C'!$CP$10)</f>
        <v/>
      </c>
      <c r="B197" s="139"/>
      <c r="C197" s="139"/>
      <c r="F197" s="128"/>
      <c r="G197" s="124" t="str">
        <f>IF(A197="","",VLOOKUP(K186,'TRI-3C'!$B$18:$FH$61,98,FALSE))</f>
        <v/>
      </c>
      <c r="I197" s="170" t="str">
        <f t="shared" si="5"/>
        <v/>
      </c>
      <c r="J197" s="167"/>
      <c r="K197" s="128"/>
    </row>
    <row r="198" spans="1:11">
      <c r="A198" s="148" t="str">
        <f>IF('TRI-3C'!$CV$10="","",'TRI-3C'!$CV$10)</f>
        <v/>
      </c>
      <c r="B198" s="149"/>
      <c r="C198" s="149"/>
      <c r="D198" s="150"/>
      <c r="E198" s="150"/>
      <c r="F198" s="126"/>
      <c r="G198" s="122" t="str">
        <f>IF(A198="","",VLOOKUP(K186,'TRI-3C'!$B$18:$FH$61,100,FALSE))</f>
        <v/>
      </c>
      <c r="H198" s="150"/>
      <c r="I198" s="171" t="str">
        <f t="shared" si="5"/>
        <v/>
      </c>
      <c r="J198" s="168"/>
      <c r="K198" s="126"/>
    </row>
    <row r="199" spans="1:11">
      <c r="A199" s="147" t="str">
        <f>IF('TRI-3C'!$CX$10="","",'TRI-3C'!$CX$10)</f>
        <v/>
      </c>
      <c r="B199" s="139"/>
      <c r="C199" s="139"/>
      <c r="F199" s="128"/>
      <c r="G199" s="124" t="str">
        <f>IF(A199="","",VLOOKUP(K186,'TRI-3C'!$B$18:$FH$61,103,FALSE))</f>
        <v/>
      </c>
      <c r="I199" s="170" t="str">
        <f t="shared" si="5"/>
        <v/>
      </c>
      <c r="J199" s="167"/>
      <c r="K199" s="128"/>
    </row>
    <row r="200" spans="1:11">
      <c r="A200" s="148" t="str">
        <f>IF('TRI-3C'!$DB$10="","",'TRI-3C'!$DB$10)</f>
        <v/>
      </c>
      <c r="B200" s="149"/>
      <c r="C200" s="149"/>
      <c r="D200" s="150"/>
      <c r="E200" s="150"/>
      <c r="F200" s="126"/>
      <c r="G200" s="122" t="str">
        <f>IF(A200="","",VLOOKUP(K186,'TRI-3C'!$B$18:$FH$61,108,FALSE))</f>
        <v/>
      </c>
      <c r="H200" s="150"/>
      <c r="I200" s="171" t="str">
        <f t="shared" si="5"/>
        <v/>
      </c>
      <c r="J200" s="168"/>
      <c r="K200" s="126"/>
    </row>
    <row r="201" spans="1:11">
      <c r="A201" s="147" t="str">
        <f>IF('TRI-3C'!$DF$10="","",'TRI-3C'!$DF$10)</f>
        <v/>
      </c>
      <c r="B201" s="139"/>
      <c r="C201" s="139"/>
      <c r="F201" s="128"/>
      <c r="G201" s="124" t="str">
        <f>IF(A201="","",VLOOKUP(K186,'TRI-3C'!$B$18:$FH$61,111,FALSE))</f>
        <v/>
      </c>
      <c r="I201" s="170" t="str">
        <f t="shared" si="5"/>
        <v/>
      </c>
      <c r="J201" s="167"/>
      <c r="K201" s="128"/>
    </row>
    <row r="202" spans="1:11">
      <c r="A202" s="148" t="str">
        <f>IF('TRI-3C'!$DI$10="","",'TRI-3C'!$DI$10)</f>
        <v/>
      </c>
      <c r="B202" s="149"/>
      <c r="C202" s="149"/>
      <c r="D202" s="150"/>
      <c r="E202" s="150"/>
      <c r="F202" s="126"/>
      <c r="G202" s="122" t="str">
        <f>IF(A202="","",VLOOKUP(K186,'TRI-3C'!$B$18:$FH$61,114,FALSE))</f>
        <v/>
      </c>
      <c r="H202" s="150"/>
      <c r="I202" s="171" t="str">
        <f t="shared" si="5"/>
        <v/>
      </c>
      <c r="J202" s="168"/>
      <c r="K202" s="126"/>
    </row>
    <row r="203" spans="1:11">
      <c r="A203" s="151"/>
      <c r="B203" s="129"/>
      <c r="C203" s="129"/>
      <c r="D203" s="130"/>
      <c r="E203" s="130"/>
      <c r="F203" s="131"/>
      <c r="G203" s="132"/>
      <c r="H203" s="130"/>
      <c r="I203" s="172" t="str">
        <f t="shared" si="5"/>
        <v/>
      </c>
      <c r="J203" s="169"/>
      <c r="K203" s="131"/>
    </row>
    <row r="204" spans="1:11">
      <c r="A204" s="134"/>
      <c r="B204" s="134"/>
      <c r="C204" s="134"/>
      <c r="D204" s="134"/>
      <c r="E204" s="134"/>
      <c r="F204" s="140"/>
      <c r="G204" s="191"/>
      <c r="H204" s="191"/>
      <c r="I204" s="190"/>
      <c r="J204" s="190"/>
      <c r="K204" s="190"/>
    </row>
    <row r="205" spans="1:11">
      <c r="A205" s="487" t="s">
        <v>156</v>
      </c>
      <c r="B205" s="488"/>
      <c r="C205" s="135" t="s">
        <v>157</v>
      </c>
      <c r="F205" s="189"/>
      <c r="G205" s="189"/>
      <c r="H205" s="189"/>
      <c r="I205" s="189"/>
      <c r="J205" s="189"/>
      <c r="K205" s="189"/>
    </row>
    <row r="206" spans="1:11">
      <c r="A206" s="489" t="s">
        <v>158</v>
      </c>
      <c r="B206" s="490"/>
      <c r="C206" s="136" t="str">
        <f>VLOOKUP(K186,'TRI-3C'!$B$18:$FH$61,160,FALSE)</f>
        <v/>
      </c>
      <c r="E206" s="189"/>
      <c r="F206" s="189"/>
      <c r="G206" s="189"/>
      <c r="H206" s="189"/>
      <c r="I206" s="189"/>
      <c r="J206" s="189"/>
      <c r="K206" s="189"/>
    </row>
    <row r="207" spans="1:11">
      <c r="A207" s="491" t="s">
        <v>159</v>
      </c>
      <c r="B207" s="492"/>
      <c r="C207" s="493"/>
      <c r="E207" s="189"/>
      <c r="F207" s="189"/>
      <c r="G207" s="189"/>
      <c r="H207" s="189"/>
      <c r="I207" s="189"/>
      <c r="J207" s="189"/>
      <c r="K207" s="189"/>
    </row>
    <row r="208" spans="1:11">
      <c r="A208" s="137" t="s">
        <v>160</v>
      </c>
      <c r="B208" s="138"/>
      <c r="C208" s="188" t="str">
        <f>VLOOKUP(K186,'TRI-3C'!$B$18:$FH$61,161,FALSE)</f>
        <v/>
      </c>
      <c r="E208" s="189"/>
    </row>
    <row r="209" spans="1:11">
      <c r="A209" s="137" t="s">
        <v>161</v>
      </c>
      <c r="B209" s="138"/>
      <c r="C209" s="188" t="str">
        <f>VLOOKUP(K186,'TRI-3C'!$B$18:$FH$61,162,FALSE)</f>
        <v/>
      </c>
      <c r="E209" s="189"/>
      <c r="F209" s="189"/>
      <c r="G209" s="189"/>
      <c r="H209" s="189"/>
      <c r="I209" s="189"/>
      <c r="J209" s="189"/>
      <c r="K209" s="189"/>
    </row>
    <row r="210" spans="1:11">
      <c r="A210" s="480" t="s">
        <v>163</v>
      </c>
      <c r="B210" s="481"/>
      <c r="C210" s="188" t="str">
        <f>VLOOKUP(K186,'TRI-3C'!$B$18:$FH$61,163,FALSE)</f>
        <v/>
      </c>
      <c r="F210" s="114" t="s">
        <v>162</v>
      </c>
      <c r="G210" s="494">
        <f ca="1">NOW()</f>
        <v>45994.739222569442</v>
      </c>
      <c r="H210" s="494"/>
      <c r="I210" s="494"/>
      <c r="J210" s="494"/>
      <c r="K210" s="494"/>
    </row>
    <row r="214" spans="1:11">
      <c r="G214" s="112"/>
    </row>
    <row r="216" spans="1:11">
      <c r="C216" s="111" t="s">
        <v>164</v>
      </c>
      <c r="F216" s="495" t="s">
        <v>165</v>
      </c>
      <c r="G216" s="495"/>
      <c r="H216" s="495"/>
      <c r="I216" s="495"/>
    </row>
    <row r="219" spans="1:11">
      <c r="A219" s="111" t="s">
        <v>153</v>
      </c>
      <c r="C219" t="str">
        <f>IF(VLOOKUP(K222,NOTAS!$D$14:$P$60,2,FALSE)="","",VLOOKUP(K222,NOTAS!$D$14:$P$60,2,FALSE))</f>
        <v>CEVALLOS ZAMBRANO IAN SAHIR</v>
      </c>
    </row>
    <row r="220" spans="1:11">
      <c r="A220" s="111" t="s">
        <v>154</v>
      </c>
      <c r="C220" t="str">
        <f>NOTAS!$B$14&amp; " "&amp;NOTAS!$B$15</f>
        <v>INICIAL II A</v>
      </c>
      <c r="F220" s="111"/>
      <c r="G220" s="116"/>
      <c r="H220" s="117"/>
      <c r="I220" s="118"/>
      <c r="J220" s="118"/>
      <c r="K220" s="117"/>
    </row>
    <row r="221" spans="1:11">
      <c r="A221" s="111" t="s">
        <v>6</v>
      </c>
      <c r="C221" t="str">
        <f>NOTAS!$B$18</f>
        <v>2025-2026 MATUTINA</v>
      </c>
      <c r="H221" s="117"/>
      <c r="I221" s="118"/>
      <c r="J221" s="118"/>
      <c r="K221" s="117"/>
    </row>
    <row r="222" spans="1:11" ht="15" thickBot="1">
      <c r="A222" s="486" t="s">
        <v>337</v>
      </c>
      <c r="B222" s="486"/>
      <c r="I222" s="114" t="s">
        <v>74</v>
      </c>
      <c r="K222" s="121">
        <v>7</v>
      </c>
    </row>
    <row r="223" spans="1:11">
      <c r="A223" s="482" t="s">
        <v>133</v>
      </c>
      <c r="B223" s="483"/>
      <c r="C223" s="483"/>
      <c r="D223" s="483"/>
      <c r="E223" s="483"/>
      <c r="F223" s="484"/>
      <c r="G223" s="485" t="s">
        <v>141</v>
      </c>
      <c r="H223" s="483"/>
      <c r="I223" s="485" t="s">
        <v>141</v>
      </c>
      <c r="J223" s="483"/>
      <c r="K223" s="483"/>
    </row>
    <row r="224" spans="1:11">
      <c r="A224" s="141" t="str">
        <f>IF('TRI-3C'!$G$10="","",'TRI-3C'!$G$10)</f>
        <v>IDENTIDAD Y AUTONOMÍA</v>
      </c>
      <c r="B224" s="142"/>
      <c r="C224" s="142"/>
      <c r="D224" s="143"/>
      <c r="E224" s="144"/>
      <c r="F224" s="145"/>
      <c r="G224" s="146" t="str">
        <f>IF(A224="","",VLOOKUP(K222,'TRI-3C'!$B$18:$FH$61,24,FALSE))</f>
        <v/>
      </c>
      <c r="H224" s="144"/>
      <c r="I224" s="187" t="str">
        <f>IF(G224="","",G224)</f>
        <v/>
      </c>
      <c r="J224" s="166"/>
      <c r="K224" s="145"/>
    </row>
    <row r="225" spans="1:11">
      <c r="A225" s="147" t="str">
        <f>IF('TRI-3C'!$Z$10="","",'TRI-3C'!$Z$10)</f>
        <v>CONVIVENCIA</v>
      </c>
      <c r="B225" s="139"/>
      <c r="C225" s="139"/>
      <c r="F225" s="123"/>
      <c r="G225" s="124" t="str">
        <f>IF(A225="","",VLOOKUP(K222,'TRI-3C'!$B$18:$FH$61,40,FALSE))</f>
        <v/>
      </c>
      <c r="I225" s="170" t="str">
        <f t="shared" ref="I225:I239" si="6">IF(G225="","",G225)</f>
        <v/>
      </c>
      <c r="J225" s="167"/>
      <c r="K225" s="128"/>
    </row>
    <row r="226" spans="1:11">
      <c r="A226" s="148" t="str">
        <f>IF('TRI-3C'!$AP$10="","",'TRI-3C'!$AP$10)</f>
        <v>RELACIONES CON EL MEDIO NATURAL Y CULTURAL</v>
      </c>
      <c r="B226" s="149"/>
      <c r="C226" s="149"/>
      <c r="D226" s="150"/>
      <c r="E226" s="150"/>
      <c r="F226" s="126"/>
      <c r="G226" s="122" t="str">
        <f>IF(A226="","",VLOOKUP(K222,'TRI-3C'!$B$18:$FH$61,61,FALSE))</f>
        <v/>
      </c>
      <c r="H226" s="150"/>
      <c r="I226" s="171" t="str">
        <f t="shared" si="6"/>
        <v/>
      </c>
      <c r="J226" s="168"/>
      <c r="K226" s="126"/>
    </row>
    <row r="227" spans="1:11">
      <c r="A227" s="147" t="str">
        <f>IF('TRI-3C'!$BK$10="","",'TRI-3C'!$BK$10)</f>
        <v>RELACIONES LOGICAS MATEMATICAS</v>
      </c>
      <c r="B227" s="139"/>
      <c r="C227" s="139"/>
      <c r="F227" s="128"/>
      <c r="G227" s="124" t="str">
        <f>IF(A227="","",VLOOKUP(K222,'TRI-3C'!$B$18:$FH$61,84,FALSE))</f>
        <v/>
      </c>
      <c r="I227" s="170" t="str">
        <f t="shared" si="6"/>
        <v/>
      </c>
      <c r="J227" s="167"/>
      <c r="K227" s="128"/>
    </row>
    <row r="228" spans="1:11">
      <c r="A228" s="148" t="str">
        <f>IF('TRI-3C'!$CH$10="","",'TRI-3C'!$CH$10)</f>
        <v>COMPRENSIÓN Y EXPRESION DEL LENGUAJE</v>
      </c>
      <c r="B228" s="149"/>
      <c r="C228" s="149"/>
      <c r="D228" s="150"/>
      <c r="E228" s="150"/>
      <c r="F228" s="126"/>
      <c r="G228" s="122" t="str">
        <f>IF(A228="","",VLOOKUP(K222,'TRI-3C'!$B$18:$FH$61,106,FALSE))</f>
        <v/>
      </c>
      <c r="H228" s="150"/>
      <c r="I228" s="171" t="str">
        <f t="shared" si="6"/>
        <v/>
      </c>
      <c r="J228" s="168"/>
      <c r="K228" s="126"/>
    </row>
    <row r="229" spans="1:11">
      <c r="A229" s="147" t="str">
        <f>IF('TRI-3C'!$DD$10="","",'TRI-3C'!$DD$10)</f>
        <v>EXPRESIÓN ARTISTICA</v>
      </c>
      <c r="B229" s="139"/>
      <c r="C229" s="139"/>
      <c r="F229" s="128"/>
      <c r="G229" s="124" t="str">
        <f>IF(A229="","",VLOOKUP(K222,'TRI-3C'!$B$18:$FH$61,118,FALSE))</f>
        <v/>
      </c>
      <c r="I229" s="170" t="str">
        <f t="shared" si="6"/>
        <v/>
      </c>
      <c r="J229" s="167"/>
      <c r="K229" s="128"/>
    </row>
    <row r="230" spans="1:11">
      <c r="A230" s="148" t="str">
        <f>IF('TRI-3C'!$DP$10="","",'TRI-3C'!$DP$10)</f>
        <v>EXPRESION CORPORAL Y MOTRICIDAD</v>
      </c>
      <c r="B230" s="149"/>
      <c r="C230" s="149"/>
      <c r="D230" s="150"/>
      <c r="E230" s="150"/>
      <c r="F230" s="126"/>
      <c r="G230" s="122" t="str">
        <f>IF(A230="","",VLOOKUP(K222,'TRI-3C'!$B$18:$FH$61,147,FALSE))</f>
        <v/>
      </c>
      <c r="H230" s="150"/>
      <c r="I230" s="171" t="str">
        <f t="shared" si="6"/>
        <v/>
      </c>
      <c r="J230" s="168"/>
      <c r="K230" s="126"/>
    </row>
    <row r="231" spans="1:11">
      <c r="A231" s="147" t="str">
        <f>IF('TRI-3C'!$CK$10="","",'TRI-3C'!$CK$10)</f>
        <v/>
      </c>
      <c r="B231" s="139"/>
      <c r="C231" s="139"/>
      <c r="F231" s="123"/>
      <c r="G231" s="124" t="str">
        <f>IF(A231="","",VLOOKUP(K222,'TRI-3C'!$B$18:$FH$61,90,FALSE))</f>
        <v/>
      </c>
      <c r="I231" s="170" t="str">
        <f t="shared" si="6"/>
        <v/>
      </c>
      <c r="J231" s="167"/>
      <c r="K231" s="128"/>
    </row>
    <row r="232" spans="1:11">
      <c r="A232" s="148" t="str">
        <f>IF('TRI-3C'!$CN$10="","",'TRI-3C'!$CN$10)</f>
        <v/>
      </c>
      <c r="B232" s="149"/>
      <c r="C232" s="149"/>
      <c r="D232" s="150"/>
      <c r="E232" s="150"/>
      <c r="F232" s="126"/>
      <c r="G232" s="122" t="str">
        <f>IF(A232="","",VLOOKUP(K222,'TRI-3C'!$B$18:$FH$61,92,FALSE))</f>
        <v/>
      </c>
      <c r="H232" s="150"/>
      <c r="I232" s="171" t="str">
        <f t="shared" si="6"/>
        <v/>
      </c>
      <c r="J232" s="168"/>
      <c r="K232" s="126"/>
    </row>
    <row r="233" spans="1:11">
      <c r="A233" s="147" t="str">
        <f>IF('TRI-3C'!$CP$10="","",'TRI-3C'!$CP$10)</f>
        <v/>
      </c>
      <c r="B233" s="139"/>
      <c r="C233" s="139"/>
      <c r="F233" s="128"/>
      <c r="G233" s="124" t="str">
        <f>IF(A233="","",VLOOKUP(K222,'TRI-3C'!$B$18:$FH$61,98,FALSE))</f>
        <v/>
      </c>
      <c r="I233" s="170" t="str">
        <f t="shared" si="6"/>
        <v/>
      </c>
      <c r="J233" s="167"/>
      <c r="K233" s="128"/>
    </row>
    <row r="234" spans="1:11">
      <c r="A234" s="148" t="str">
        <f>IF('TRI-3C'!$CV$10="","",'TRI-3C'!$CV$10)</f>
        <v/>
      </c>
      <c r="B234" s="149"/>
      <c r="C234" s="149"/>
      <c r="D234" s="150"/>
      <c r="E234" s="150"/>
      <c r="F234" s="126"/>
      <c r="G234" s="122" t="str">
        <f>IF(A234="","",VLOOKUP(K222,'TRI-3C'!$B$18:$FH$61,100,FALSE))</f>
        <v/>
      </c>
      <c r="H234" s="150"/>
      <c r="I234" s="171" t="str">
        <f t="shared" si="6"/>
        <v/>
      </c>
      <c r="J234" s="168"/>
      <c r="K234" s="126"/>
    </row>
    <row r="235" spans="1:11">
      <c r="A235" s="147" t="str">
        <f>IF('TRI-3C'!$CX$10="","",'TRI-3C'!$CX$10)</f>
        <v/>
      </c>
      <c r="B235" s="139"/>
      <c r="C235" s="139"/>
      <c r="F235" s="128"/>
      <c r="G235" s="124" t="str">
        <f>IF(A235="","",VLOOKUP(K222,'TRI-3C'!$B$18:$FH$61,103,FALSE))</f>
        <v/>
      </c>
      <c r="I235" s="170" t="str">
        <f t="shared" si="6"/>
        <v/>
      </c>
      <c r="J235" s="167"/>
      <c r="K235" s="128"/>
    </row>
    <row r="236" spans="1:11">
      <c r="A236" s="148" t="str">
        <f>IF('TRI-3C'!$DB$10="","",'TRI-3C'!$DB$10)</f>
        <v/>
      </c>
      <c r="B236" s="149"/>
      <c r="C236" s="149"/>
      <c r="D236" s="150"/>
      <c r="E236" s="150"/>
      <c r="F236" s="126"/>
      <c r="G236" s="122" t="str">
        <f>IF(A236="","",VLOOKUP(K222,'TRI-3C'!$B$18:$FH$61,108,FALSE))</f>
        <v/>
      </c>
      <c r="H236" s="150"/>
      <c r="I236" s="171" t="str">
        <f t="shared" si="6"/>
        <v/>
      </c>
      <c r="J236" s="168"/>
      <c r="K236" s="126"/>
    </row>
    <row r="237" spans="1:11">
      <c r="A237" s="147" t="str">
        <f>IF('TRI-3C'!$DF$10="","",'TRI-3C'!$DF$10)</f>
        <v/>
      </c>
      <c r="B237" s="139"/>
      <c r="C237" s="139"/>
      <c r="F237" s="128"/>
      <c r="G237" s="124" t="str">
        <f>IF(A237="","",VLOOKUP(K222,'TRI-3C'!$B$18:$FH$61,111,FALSE))</f>
        <v/>
      </c>
      <c r="I237" s="170" t="str">
        <f t="shared" si="6"/>
        <v/>
      </c>
      <c r="J237" s="167"/>
      <c r="K237" s="128"/>
    </row>
    <row r="238" spans="1:11">
      <c r="A238" s="148" t="str">
        <f>IF('TRI-3C'!$DI$10="","",'TRI-3C'!$DI$10)</f>
        <v/>
      </c>
      <c r="B238" s="149"/>
      <c r="C238" s="149"/>
      <c r="D238" s="150"/>
      <c r="E238" s="150"/>
      <c r="F238" s="126"/>
      <c r="G238" s="122" t="str">
        <f>IF(A238="","",VLOOKUP(K222,'TRI-3C'!$B$18:$FH$61,114,FALSE))</f>
        <v/>
      </c>
      <c r="H238" s="150"/>
      <c r="I238" s="171" t="str">
        <f t="shared" si="6"/>
        <v/>
      </c>
      <c r="J238" s="168"/>
      <c r="K238" s="126"/>
    </row>
    <row r="239" spans="1:11">
      <c r="A239" s="151"/>
      <c r="B239" s="129"/>
      <c r="C239" s="129"/>
      <c r="D239" s="130"/>
      <c r="E239" s="130"/>
      <c r="F239" s="131"/>
      <c r="G239" s="132"/>
      <c r="H239" s="130"/>
      <c r="I239" s="172" t="str">
        <f t="shared" si="6"/>
        <v/>
      </c>
      <c r="J239" s="169"/>
      <c r="K239" s="131"/>
    </row>
    <row r="240" spans="1:11">
      <c r="A240" s="134"/>
      <c r="B240" s="134"/>
      <c r="C240" s="134"/>
      <c r="D240" s="134"/>
      <c r="E240" s="134"/>
      <c r="F240" s="140"/>
      <c r="G240" s="191"/>
      <c r="H240" s="191"/>
      <c r="I240" s="190"/>
      <c r="J240" s="190"/>
      <c r="K240" s="190"/>
    </row>
    <row r="241" spans="1:11">
      <c r="A241" s="487" t="s">
        <v>156</v>
      </c>
      <c r="B241" s="488"/>
      <c r="C241" s="135" t="s">
        <v>157</v>
      </c>
      <c r="F241" s="189"/>
      <c r="G241" s="189"/>
      <c r="H241" s="189"/>
      <c r="I241" s="189"/>
      <c r="J241" s="189"/>
      <c r="K241" s="189"/>
    </row>
    <row r="242" spans="1:11">
      <c r="A242" s="489" t="s">
        <v>158</v>
      </c>
      <c r="B242" s="490"/>
      <c r="C242" s="136" t="str">
        <f>VLOOKUP(K222,'TRI-3C'!$B$18:$FH$61,160,FALSE)</f>
        <v/>
      </c>
      <c r="E242" s="189"/>
      <c r="F242" s="189"/>
      <c r="G242" s="189"/>
      <c r="H242" s="189"/>
      <c r="I242" s="189"/>
      <c r="J242" s="189"/>
      <c r="K242" s="189"/>
    </row>
    <row r="243" spans="1:11">
      <c r="A243" s="491" t="s">
        <v>159</v>
      </c>
      <c r="B243" s="492"/>
      <c r="C243" s="493"/>
      <c r="E243" s="189"/>
      <c r="F243" s="189"/>
      <c r="G243" s="189"/>
      <c r="H243" s="189"/>
      <c r="I243" s="189"/>
      <c r="J243" s="189"/>
      <c r="K243" s="189"/>
    </row>
    <row r="244" spans="1:11">
      <c r="A244" s="137" t="s">
        <v>160</v>
      </c>
      <c r="B244" s="138"/>
      <c r="C244" s="188" t="str">
        <f>VLOOKUP(K222,'TRI-3C'!$B$18:$FH$61,161,FALSE)</f>
        <v/>
      </c>
      <c r="E244" s="189"/>
    </row>
    <row r="245" spans="1:11">
      <c r="A245" s="137" t="s">
        <v>161</v>
      </c>
      <c r="B245" s="138"/>
      <c r="C245" s="188" t="str">
        <f>VLOOKUP(K222,'TRI-3C'!$B$18:$FH$61,162,FALSE)</f>
        <v/>
      </c>
      <c r="E245" s="189"/>
      <c r="F245" s="189"/>
      <c r="G245" s="189"/>
      <c r="H245" s="189"/>
      <c r="I245" s="189"/>
      <c r="J245" s="189"/>
      <c r="K245" s="189"/>
    </row>
    <row r="246" spans="1:11">
      <c r="A246" s="480" t="s">
        <v>163</v>
      </c>
      <c r="B246" s="481"/>
      <c r="C246" s="188" t="str">
        <f>VLOOKUP(K222,'TRI-3C'!$B$18:$FH$61,163,FALSE)</f>
        <v/>
      </c>
      <c r="F246" s="114" t="s">
        <v>162</v>
      </c>
      <c r="G246" s="494">
        <f ca="1">NOW()</f>
        <v>45994.739222569442</v>
      </c>
      <c r="H246" s="494"/>
      <c r="I246" s="494"/>
      <c r="J246" s="494"/>
      <c r="K246" s="494"/>
    </row>
    <row r="250" spans="1:11">
      <c r="G250" s="112"/>
    </row>
    <row r="252" spans="1:11">
      <c r="C252" s="111" t="s">
        <v>164</v>
      </c>
      <c r="F252" s="495" t="s">
        <v>165</v>
      </c>
      <c r="G252" s="495"/>
      <c r="H252" s="495"/>
      <c r="I252" s="495"/>
    </row>
    <row r="255" spans="1:11">
      <c r="A255" s="111" t="s">
        <v>153</v>
      </c>
      <c r="C255" t="str">
        <f>IF(VLOOKUP(K258,NOTAS!$D$14:$P$60,2,FALSE)="","",VLOOKUP(K258,NOTAS!$D$14:$P$60,2,FALSE))</f>
        <v>CONGACHA OÑA JEAN PIERRE</v>
      </c>
    </row>
    <row r="256" spans="1:11">
      <c r="A256" s="111" t="s">
        <v>154</v>
      </c>
      <c r="C256" t="str">
        <f>NOTAS!$B$14&amp; " "&amp;NOTAS!$B$15</f>
        <v>INICIAL II A</v>
      </c>
      <c r="F256" s="111"/>
      <c r="G256" s="116"/>
      <c r="H256" s="117"/>
      <c r="I256" s="118"/>
      <c r="J256" s="118"/>
      <c r="K256" s="117"/>
    </row>
    <row r="257" spans="1:11">
      <c r="A257" s="111" t="s">
        <v>6</v>
      </c>
      <c r="C257" t="str">
        <f>NOTAS!$B$18</f>
        <v>2025-2026 MATUTINA</v>
      </c>
      <c r="H257" s="117"/>
      <c r="I257" s="118"/>
      <c r="J257" s="118"/>
      <c r="K257" s="117"/>
    </row>
    <row r="258" spans="1:11" ht="15" thickBot="1">
      <c r="A258" s="486" t="s">
        <v>337</v>
      </c>
      <c r="B258" s="486"/>
      <c r="I258" s="114" t="s">
        <v>74</v>
      </c>
      <c r="K258" s="121">
        <v>8</v>
      </c>
    </row>
    <row r="259" spans="1:11">
      <c r="A259" s="482" t="s">
        <v>133</v>
      </c>
      <c r="B259" s="483"/>
      <c r="C259" s="483"/>
      <c r="D259" s="483"/>
      <c r="E259" s="483"/>
      <c r="F259" s="484"/>
      <c r="G259" s="485" t="s">
        <v>141</v>
      </c>
      <c r="H259" s="483"/>
      <c r="I259" s="485" t="s">
        <v>141</v>
      </c>
      <c r="J259" s="483"/>
      <c r="K259" s="483"/>
    </row>
    <row r="260" spans="1:11">
      <c r="A260" s="141" t="str">
        <f>IF('TRI-3C'!$G$10="","",'TRI-3C'!$G$10)</f>
        <v>IDENTIDAD Y AUTONOMÍA</v>
      </c>
      <c r="B260" s="142"/>
      <c r="C260" s="142"/>
      <c r="D260" s="143"/>
      <c r="E260" s="144"/>
      <c r="F260" s="145"/>
      <c r="G260" s="146" t="str">
        <f>IF(A260="","",VLOOKUP(K258,'TRI-3C'!$B$18:$FH$61,24,FALSE))</f>
        <v/>
      </c>
      <c r="H260" s="144"/>
      <c r="I260" s="187" t="str">
        <f>IF(G260="","",G260)</f>
        <v/>
      </c>
      <c r="J260" s="166"/>
      <c r="K260" s="145"/>
    </row>
    <row r="261" spans="1:11">
      <c r="A261" s="147" t="str">
        <f>IF('TRI-3C'!$Z$10="","",'TRI-3C'!$Z$10)</f>
        <v>CONVIVENCIA</v>
      </c>
      <c r="B261" s="139"/>
      <c r="C261" s="139"/>
      <c r="F261" s="123"/>
      <c r="G261" s="124" t="str">
        <f>IF(A261="","",VLOOKUP(K258,'TRI-3C'!$B$18:$FH$61,40,FALSE))</f>
        <v/>
      </c>
      <c r="I261" s="170" t="str">
        <f t="shared" ref="I261:I275" si="7">IF(G261="","",G261)</f>
        <v/>
      </c>
      <c r="J261" s="167"/>
      <c r="K261" s="128"/>
    </row>
    <row r="262" spans="1:11">
      <c r="A262" s="148" t="str">
        <f>IF('TRI-3C'!$AP$10="","",'TRI-3C'!$AP$10)</f>
        <v>RELACIONES CON EL MEDIO NATURAL Y CULTURAL</v>
      </c>
      <c r="B262" s="149"/>
      <c r="C262" s="149"/>
      <c r="D262" s="150"/>
      <c r="E262" s="150"/>
      <c r="F262" s="126"/>
      <c r="G262" s="122" t="str">
        <f>IF(A262="","",VLOOKUP(K258,'TRI-3C'!$B$18:$FH$61,61,FALSE))</f>
        <v/>
      </c>
      <c r="H262" s="150"/>
      <c r="I262" s="171" t="str">
        <f t="shared" si="7"/>
        <v/>
      </c>
      <c r="J262" s="168"/>
      <c r="K262" s="126"/>
    </row>
    <row r="263" spans="1:11">
      <c r="A263" s="147" t="str">
        <f>IF('TRI-3C'!$BK$10="","",'TRI-3C'!$BK$10)</f>
        <v>RELACIONES LOGICAS MATEMATICAS</v>
      </c>
      <c r="B263" s="139"/>
      <c r="C263" s="139"/>
      <c r="F263" s="128"/>
      <c r="G263" s="124" t="str">
        <f>IF(A263="","",VLOOKUP(K258,'TRI-3C'!$B$18:$FH$61,84,FALSE))</f>
        <v/>
      </c>
      <c r="I263" s="170" t="str">
        <f t="shared" si="7"/>
        <v/>
      </c>
      <c r="J263" s="167"/>
      <c r="K263" s="128"/>
    </row>
    <row r="264" spans="1:11">
      <c r="A264" s="148" t="str">
        <f>IF('TRI-3C'!$CH$10="","",'TRI-3C'!$CH$10)</f>
        <v>COMPRENSIÓN Y EXPRESION DEL LENGUAJE</v>
      </c>
      <c r="B264" s="149"/>
      <c r="C264" s="149"/>
      <c r="D264" s="150"/>
      <c r="E264" s="150"/>
      <c r="F264" s="126"/>
      <c r="G264" s="122" t="str">
        <f>IF(A264="","",VLOOKUP(K258,'TRI-3C'!$B$18:$FH$61,106,FALSE))</f>
        <v/>
      </c>
      <c r="H264" s="150"/>
      <c r="I264" s="171" t="str">
        <f t="shared" si="7"/>
        <v/>
      </c>
      <c r="J264" s="168"/>
      <c r="K264" s="126"/>
    </row>
    <row r="265" spans="1:11">
      <c r="A265" s="147" t="str">
        <f>IF('TRI-3C'!$DD$10="","",'TRI-3C'!$DD$10)</f>
        <v>EXPRESIÓN ARTISTICA</v>
      </c>
      <c r="B265" s="139"/>
      <c r="C265" s="139"/>
      <c r="F265" s="128"/>
      <c r="G265" s="124" t="str">
        <f>IF(A265="","",VLOOKUP(K258,'TRI-3C'!$B$18:$FH$61,118,FALSE))</f>
        <v/>
      </c>
      <c r="I265" s="170" t="str">
        <f t="shared" si="7"/>
        <v/>
      </c>
      <c r="J265" s="167"/>
      <c r="K265" s="128"/>
    </row>
    <row r="266" spans="1:11">
      <c r="A266" s="148" t="str">
        <f>IF('TRI-3C'!$DP$10="","",'TRI-3C'!$DP$10)</f>
        <v>EXPRESION CORPORAL Y MOTRICIDAD</v>
      </c>
      <c r="B266" s="149"/>
      <c r="C266" s="149"/>
      <c r="D266" s="150"/>
      <c r="E266" s="150"/>
      <c r="F266" s="126"/>
      <c r="G266" s="122" t="str">
        <f>IF(A266="","",VLOOKUP(K258,'TRI-3C'!$B$18:$FH$61,147,FALSE))</f>
        <v/>
      </c>
      <c r="H266" s="150"/>
      <c r="I266" s="171" t="str">
        <f t="shared" si="7"/>
        <v/>
      </c>
      <c r="J266" s="168"/>
      <c r="K266" s="126"/>
    </row>
    <row r="267" spans="1:11">
      <c r="A267" s="147" t="str">
        <f>IF('TRI-3C'!$CK$10="","",'TRI-3C'!$CK$10)</f>
        <v/>
      </c>
      <c r="B267" s="139"/>
      <c r="C267" s="139"/>
      <c r="F267" s="123"/>
      <c r="G267" s="124" t="str">
        <f>IF(A267="","",VLOOKUP(K258,'TRI-3C'!$B$18:$FH$61,90,FALSE))</f>
        <v/>
      </c>
      <c r="I267" s="170" t="str">
        <f t="shared" si="7"/>
        <v/>
      </c>
      <c r="J267" s="167"/>
      <c r="K267" s="128"/>
    </row>
    <row r="268" spans="1:11">
      <c r="A268" s="148" t="str">
        <f>IF('TRI-3C'!$CN$10="","",'TRI-3C'!$CN$10)</f>
        <v/>
      </c>
      <c r="B268" s="149"/>
      <c r="C268" s="149"/>
      <c r="D268" s="150"/>
      <c r="E268" s="150"/>
      <c r="F268" s="126"/>
      <c r="G268" s="122" t="str">
        <f>IF(A268="","",VLOOKUP(K258,'TRI-3C'!$B$18:$FH$61,92,FALSE))</f>
        <v/>
      </c>
      <c r="H268" s="150"/>
      <c r="I268" s="171" t="str">
        <f t="shared" si="7"/>
        <v/>
      </c>
      <c r="J268" s="168"/>
      <c r="K268" s="126"/>
    </row>
    <row r="269" spans="1:11">
      <c r="A269" s="147" t="str">
        <f>IF('TRI-3C'!$CP$10="","",'TRI-3C'!$CP$10)</f>
        <v/>
      </c>
      <c r="B269" s="139"/>
      <c r="C269" s="139"/>
      <c r="F269" s="128"/>
      <c r="G269" s="124" t="str">
        <f>IF(A269="","",VLOOKUP(K258,'TRI-3C'!$B$18:$FH$61,98,FALSE))</f>
        <v/>
      </c>
      <c r="I269" s="170" t="str">
        <f t="shared" si="7"/>
        <v/>
      </c>
      <c r="J269" s="167"/>
      <c r="K269" s="128"/>
    </row>
    <row r="270" spans="1:11">
      <c r="A270" s="148" t="str">
        <f>IF('TRI-3C'!$CV$10="","",'TRI-3C'!$CV$10)</f>
        <v/>
      </c>
      <c r="B270" s="149"/>
      <c r="C270" s="149"/>
      <c r="D270" s="150"/>
      <c r="E270" s="150"/>
      <c r="F270" s="126"/>
      <c r="G270" s="122" t="str">
        <f>IF(A270="","",VLOOKUP(K258,'TRI-3C'!$B$18:$FH$61,100,FALSE))</f>
        <v/>
      </c>
      <c r="H270" s="150"/>
      <c r="I270" s="171" t="str">
        <f t="shared" si="7"/>
        <v/>
      </c>
      <c r="J270" s="168"/>
      <c r="K270" s="126"/>
    </row>
    <row r="271" spans="1:11">
      <c r="A271" s="147" t="str">
        <f>IF('TRI-3C'!$CX$10="","",'TRI-3C'!$CX$10)</f>
        <v/>
      </c>
      <c r="B271" s="139"/>
      <c r="C271" s="139"/>
      <c r="F271" s="128"/>
      <c r="G271" s="124" t="str">
        <f>IF(A271="","",VLOOKUP(K258,'TRI-3C'!$B$18:$FH$61,103,FALSE))</f>
        <v/>
      </c>
      <c r="I271" s="170" t="str">
        <f t="shared" si="7"/>
        <v/>
      </c>
      <c r="J271" s="167"/>
      <c r="K271" s="128"/>
    </row>
    <row r="272" spans="1:11">
      <c r="A272" s="148" t="str">
        <f>IF('TRI-3C'!$DB$10="","",'TRI-3C'!$DB$10)</f>
        <v/>
      </c>
      <c r="B272" s="149"/>
      <c r="C272" s="149"/>
      <c r="D272" s="150"/>
      <c r="E272" s="150"/>
      <c r="F272" s="126"/>
      <c r="G272" s="122" t="str">
        <f>IF(A272="","",VLOOKUP(K258,'TRI-3C'!$B$18:$FH$61,108,FALSE))</f>
        <v/>
      </c>
      <c r="H272" s="150"/>
      <c r="I272" s="171" t="str">
        <f t="shared" si="7"/>
        <v/>
      </c>
      <c r="J272" s="168"/>
      <c r="K272" s="126"/>
    </row>
    <row r="273" spans="1:11">
      <c r="A273" s="147" t="str">
        <f>IF('TRI-3C'!$DF$10="","",'TRI-3C'!$DF$10)</f>
        <v/>
      </c>
      <c r="B273" s="139"/>
      <c r="C273" s="139"/>
      <c r="F273" s="128"/>
      <c r="G273" s="124" t="str">
        <f>IF(A273="","",VLOOKUP(K258,'TRI-3C'!$B$18:$FH$61,111,FALSE))</f>
        <v/>
      </c>
      <c r="I273" s="170" t="str">
        <f t="shared" si="7"/>
        <v/>
      </c>
      <c r="J273" s="167"/>
      <c r="K273" s="128"/>
    </row>
    <row r="274" spans="1:11">
      <c r="A274" s="148" t="str">
        <f>IF('TRI-3C'!$DI$10="","",'TRI-3C'!$DI$10)</f>
        <v/>
      </c>
      <c r="B274" s="149"/>
      <c r="C274" s="149"/>
      <c r="D274" s="150"/>
      <c r="E274" s="150"/>
      <c r="F274" s="126"/>
      <c r="G274" s="122" t="str">
        <f>IF(A274="","",VLOOKUP(K258,'TRI-3C'!$B$18:$FH$61,114,FALSE))</f>
        <v/>
      </c>
      <c r="H274" s="150"/>
      <c r="I274" s="171" t="str">
        <f t="shared" si="7"/>
        <v/>
      </c>
      <c r="J274" s="168"/>
      <c r="K274" s="126"/>
    </row>
    <row r="275" spans="1:11">
      <c r="A275" s="151"/>
      <c r="B275" s="129"/>
      <c r="C275" s="129"/>
      <c r="D275" s="130"/>
      <c r="E275" s="130"/>
      <c r="F275" s="131"/>
      <c r="G275" s="132"/>
      <c r="H275" s="130"/>
      <c r="I275" s="172" t="str">
        <f t="shared" si="7"/>
        <v/>
      </c>
      <c r="J275" s="169"/>
      <c r="K275" s="131"/>
    </row>
    <row r="276" spans="1:11">
      <c r="A276" s="134"/>
      <c r="B276" s="134"/>
      <c r="C276" s="134"/>
      <c r="D276" s="134"/>
      <c r="E276" s="134"/>
      <c r="F276" s="140"/>
      <c r="G276" s="191"/>
      <c r="H276" s="191"/>
      <c r="I276" s="190"/>
      <c r="J276" s="190"/>
      <c r="K276" s="190"/>
    </row>
    <row r="277" spans="1:11">
      <c r="A277" s="487" t="s">
        <v>156</v>
      </c>
      <c r="B277" s="488"/>
      <c r="C277" s="135" t="s">
        <v>157</v>
      </c>
      <c r="F277" s="189"/>
      <c r="G277" s="189"/>
      <c r="H277" s="189"/>
      <c r="I277" s="189"/>
      <c r="J277" s="189"/>
      <c r="K277" s="189"/>
    </row>
    <row r="278" spans="1:11">
      <c r="A278" s="489" t="s">
        <v>158</v>
      </c>
      <c r="B278" s="490"/>
      <c r="C278" s="136" t="str">
        <f>VLOOKUP(K258,'TRI-3C'!$B$18:$FH$61,160,FALSE)</f>
        <v/>
      </c>
      <c r="E278" s="189"/>
      <c r="F278" s="189"/>
      <c r="G278" s="189"/>
      <c r="H278" s="189"/>
      <c r="I278" s="189"/>
      <c r="J278" s="189"/>
      <c r="K278" s="189"/>
    </row>
    <row r="279" spans="1:11">
      <c r="A279" s="491" t="s">
        <v>159</v>
      </c>
      <c r="B279" s="492"/>
      <c r="C279" s="493"/>
      <c r="E279" s="189"/>
      <c r="F279" s="189"/>
      <c r="G279" s="189"/>
      <c r="H279" s="189"/>
      <c r="I279" s="189"/>
      <c r="J279" s="189"/>
      <c r="K279" s="189"/>
    </row>
    <row r="280" spans="1:11">
      <c r="A280" s="137" t="s">
        <v>160</v>
      </c>
      <c r="B280" s="138"/>
      <c r="C280" s="188" t="str">
        <f>VLOOKUP(K258,'TRI-3C'!$B$18:$FH$61,161,FALSE)</f>
        <v/>
      </c>
      <c r="E280" s="189"/>
    </row>
    <row r="281" spans="1:11">
      <c r="A281" s="137" t="s">
        <v>161</v>
      </c>
      <c r="B281" s="138"/>
      <c r="C281" s="188" t="str">
        <f>VLOOKUP(K258,'TRI-3C'!$B$18:$FH$61,162,FALSE)</f>
        <v/>
      </c>
      <c r="E281" s="189"/>
      <c r="F281" s="189"/>
      <c r="G281" s="189"/>
      <c r="H281" s="189"/>
      <c r="I281" s="189"/>
      <c r="J281" s="189"/>
      <c r="K281" s="189"/>
    </row>
    <row r="282" spans="1:11">
      <c r="A282" s="480" t="s">
        <v>163</v>
      </c>
      <c r="B282" s="481"/>
      <c r="C282" s="188" t="str">
        <f>VLOOKUP(K258,'TRI-3C'!$B$18:$FH$61,163,FALSE)</f>
        <v/>
      </c>
      <c r="F282" s="114" t="s">
        <v>162</v>
      </c>
      <c r="G282" s="494">
        <f ca="1">NOW()</f>
        <v>45994.739222569442</v>
      </c>
      <c r="H282" s="494"/>
      <c r="I282" s="494"/>
      <c r="J282" s="494"/>
      <c r="K282" s="494"/>
    </row>
    <row r="286" spans="1:11">
      <c r="G286" s="112"/>
    </row>
    <row r="288" spans="1:11">
      <c r="C288" s="111" t="s">
        <v>164</v>
      </c>
      <c r="F288" s="495" t="s">
        <v>165</v>
      </c>
      <c r="G288" s="495"/>
      <c r="H288" s="495"/>
      <c r="I288" s="495"/>
    </row>
    <row r="291" spans="1:11">
      <c r="A291" s="111" t="s">
        <v>153</v>
      </c>
      <c r="C291" t="str">
        <f>IF(VLOOKUP(K294,NOTAS!$D$14:$P$60,2,FALSE)="","",VLOOKUP(K294,NOTAS!$D$14:$P$60,2,FALSE))</f>
        <v>CUEVA VILLEGAS VALENTINA STEFANIA</v>
      </c>
    </row>
    <row r="292" spans="1:11">
      <c r="A292" s="111" t="s">
        <v>154</v>
      </c>
      <c r="C292" t="str">
        <f>NOTAS!$B$14&amp; " "&amp;NOTAS!$B$15</f>
        <v>INICIAL II A</v>
      </c>
      <c r="F292" s="111"/>
      <c r="G292" s="116"/>
      <c r="H292" s="117"/>
      <c r="I292" s="118"/>
      <c r="J292" s="118"/>
      <c r="K292" s="117"/>
    </row>
    <row r="293" spans="1:11">
      <c r="A293" s="111" t="s">
        <v>6</v>
      </c>
      <c r="C293" t="str">
        <f>NOTAS!$B$18</f>
        <v>2025-2026 MATUTINA</v>
      </c>
      <c r="H293" s="117"/>
      <c r="I293" s="118"/>
      <c r="J293" s="118"/>
      <c r="K293" s="117"/>
    </row>
    <row r="294" spans="1:11" ht="15" thickBot="1">
      <c r="A294" s="486" t="s">
        <v>337</v>
      </c>
      <c r="B294" s="486"/>
      <c r="I294" s="114" t="s">
        <v>74</v>
      </c>
      <c r="K294" s="121">
        <v>9</v>
      </c>
    </row>
    <row r="295" spans="1:11">
      <c r="A295" s="482" t="s">
        <v>133</v>
      </c>
      <c r="B295" s="483"/>
      <c r="C295" s="483"/>
      <c r="D295" s="483"/>
      <c r="E295" s="483"/>
      <c r="F295" s="484"/>
      <c r="G295" s="485" t="s">
        <v>141</v>
      </c>
      <c r="H295" s="483"/>
      <c r="I295" s="485" t="s">
        <v>141</v>
      </c>
      <c r="J295" s="483"/>
      <c r="K295" s="483"/>
    </row>
    <row r="296" spans="1:11">
      <c r="A296" s="141" t="str">
        <f>IF('TRI-3C'!$G$10="","",'TRI-3C'!$G$10)</f>
        <v>IDENTIDAD Y AUTONOMÍA</v>
      </c>
      <c r="B296" s="142"/>
      <c r="C296" s="142"/>
      <c r="D296" s="143"/>
      <c r="E296" s="144"/>
      <c r="F296" s="145"/>
      <c r="G296" s="146" t="str">
        <f>IF(A296="","",VLOOKUP(K294,'TRI-3C'!$B$18:$FH$61,24,FALSE))</f>
        <v/>
      </c>
      <c r="H296" s="144"/>
      <c r="I296" s="187" t="str">
        <f>IF(G296="","",G296)</f>
        <v/>
      </c>
      <c r="J296" s="166"/>
      <c r="K296" s="145"/>
    </row>
    <row r="297" spans="1:11">
      <c r="A297" s="147" t="str">
        <f>IF('TRI-3C'!$Z$10="","",'TRI-3C'!$Z$10)</f>
        <v>CONVIVENCIA</v>
      </c>
      <c r="B297" s="139"/>
      <c r="C297" s="139"/>
      <c r="F297" s="123"/>
      <c r="G297" s="124" t="str">
        <f>IF(A297="","",VLOOKUP(K294,'TRI-3C'!$B$18:$FH$61,40,FALSE))</f>
        <v/>
      </c>
      <c r="I297" s="170" t="str">
        <f t="shared" ref="I297:I311" si="8">IF(G297="","",G297)</f>
        <v/>
      </c>
      <c r="J297" s="167"/>
      <c r="K297" s="128"/>
    </row>
    <row r="298" spans="1:11">
      <c r="A298" s="148" t="str">
        <f>IF('TRI-3C'!$AP$10="","",'TRI-3C'!$AP$10)</f>
        <v>RELACIONES CON EL MEDIO NATURAL Y CULTURAL</v>
      </c>
      <c r="B298" s="149"/>
      <c r="C298" s="149"/>
      <c r="D298" s="150"/>
      <c r="E298" s="150"/>
      <c r="F298" s="126"/>
      <c r="G298" s="122" t="str">
        <f>IF(A298="","",VLOOKUP(K294,'TRI-3C'!$B$18:$FH$61,61,FALSE))</f>
        <v/>
      </c>
      <c r="H298" s="150"/>
      <c r="I298" s="171" t="str">
        <f t="shared" si="8"/>
        <v/>
      </c>
      <c r="J298" s="168"/>
      <c r="K298" s="126"/>
    </row>
    <row r="299" spans="1:11">
      <c r="A299" s="147" t="str">
        <f>IF('TRI-3C'!$BK$10="","",'TRI-3C'!$BK$10)</f>
        <v>RELACIONES LOGICAS MATEMATICAS</v>
      </c>
      <c r="B299" s="139"/>
      <c r="C299" s="139"/>
      <c r="F299" s="128"/>
      <c r="G299" s="124" t="str">
        <f>IF(A299="","",VLOOKUP(K294,'TRI-3C'!$B$18:$FH$61,84,FALSE))</f>
        <v/>
      </c>
      <c r="I299" s="170" t="str">
        <f t="shared" si="8"/>
        <v/>
      </c>
      <c r="J299" s="167"/>
      <c r="K299" s="128"/>
    </row>
    <row r="300" spans="1:11">
      <c r="A300" s="148" t="str">
        <f>IF('TRI-3C'!$CH$10="","",'TRI-3C'!$CH$10)</f>
        <v>COMPRENSIÓN Y EXPRESION DEL LENGUAJE</v>
      </c>
      <c r="B300" s="149"/>
      <c r="C300" s="149"/>
      <c r="D300" s="150"/>
      <c r="E300" s="150"/>
      <c r="F300" s="126"/>
      <c r="G300" s="122" t="str">
        <f>IF(A300="","",VLOOKUP(K294,'TRI-3C'!$B$18:$FH$61,106,FALSE))</f>
        <v/>
      </c>
      <c r="H300" s="150"/>
      <c r="I300" s="171" t="str">
        <f t="shared" si="8"/>
        <v/>
      </c>
      <c r="J300" s="168"/>
      <c r="K300" s="126"/>
    </row>
    <row r="301" spans="1:11">
      <c r="A301" s="147" t="str">
        <f>IF('TRI-3C'!$DD$10="","",'TRI-3C'!$DD$10)</f>
        <v>EXPRESIÓN ARTISTICA</v>
      </c>
      <c r="B301" s="139"/>
      <c r="C301" s="139"/>
      <c r="F301" s="128"/>
      <c r="G301" s="124" t="str">
        <f>IF(A301="","",VLOOKUP(K294,'TRI-3C'!$B$18:$FH$61,118,FALSE))</f>
        <v/>
      </c>
      <c r="I301" s="170" t="str">
        <f t="shared" si="8"/>
        <v/>
      </c>
      <c r="J301" s="167"/>
      <c r="K301" s="128"/>
    </row>
    <row r="302" spans="1:11">
      <c r="A302" s="148" t="str">
        <f>IF('TRI-3C'!$DP$10="","",'TRI-3C'!$DP$10)</f>
        <v>EXPRESION CORPORAL Y MOTRICIDAD</v>
      </c>
      <c r="B302" s="149"/>
      <c r="C302" s="149"/>
      <c r="D302" s="150"/>
      <c r="E302" s="150"/>
      <c r="F302" s="126"/>
      <c r="G302" s="122" t="str">
        <f>IF(A302="","",VLOOKUP(K294,'TRI-3C'!$B$18:$FH$61,147,FALSE))</f>
        <v/>
      </c>
      <c r="H302" s="150"/>
      <c r="I302" s="171" t="str">
        <f t="shared" si="8"/>
        <v/>
      </c>
      <c r="J302" s="168"/>
      <c r="K302" s="126"/>
    </row>
    <row r="303" spans="1:11">
      <c r="A303" s="147" t="str">
        <f>IF('TRI-3C'!$CK$10="","",'TRI-3C'!$CK$10)</f>
        <v/>
      </c>
      <c r="B303" s="139"/>
      <c r="C303" s="139"/>
      <c r="F303" s="123"/>
      <c r="G303" s="124" t="str">
        <f>IF(A303="","",VLOOKUP(K294,'TRI-3C'!$B$18:$FH$61,90,FALSE))</f>
        <v/>
      </c>
      <c r="I303" s="170" t="str">
        <f t="shared" si="8"/>
        <v/>
      </c>
      <c r="J303" s="167"/>
      <c r="K303" s="128"/>
    </row>
    <row r="304" spans="1:11">
      <c r="A304" s="148" t="str">
        <f>IF('TRI-3C'!$CN$10="","",'TRI-3C'!$CN$10)</f>
        <v/>
      </c>
      <c r="B304" s="149"/>
      <c r="C304" s="149"/>
      <c r="D304" s="150"/>
      <c r="E304" s="150"/>
      <c r="F304" s="126"/>
      <c r="G304" s="122" t="str">
        <f>IF(A304="","",VLOOKUP(K294,'TRI-3C'!$B$18:$FH$61,92,FALSE))</f>
        <v/>
      </c>
      <c r="H304" s="150"/>
      <c r="I304" s="171" t="str">
        <f t="shared" si="8"/>
        <v/>
      </c>
      <c r="J304" s="168"/>
      <c r="K304" s="126"/>
    </row>
    <row r="305" spans="1:11">
      <c r="A305" s="147" t="str">
        <f>IF('TRI-3C'!$CP$10="","",'TRI-3C'!$CP$10)</f>
        <v/>
      </c>
      <c r="B305" s="139"/>
      <c r="C305" s="139"/>
      <c r="F305" s="128"/>
      <c r="G305" s="124" t="str">
        <f>IF(A305="","",VLOOKUP(K294,'TRI-3C'!$B$18:$FH$61,98,FALSE))</f>
        <v/>
      </c>
      <c r="I305" s="170" t="str">
        <f t="shared" si="8"/>
        <v/>
      </c>
      <c r="J305" s="167"/>
      <c r="K305" s="128"/>
    </row>
    <row r="306" spans="1:11">
      <c r="A306" s="148" t="str">
        <f>IF('TRI-3C'!$CV$10="","",'TRI-3C'!$CV$10)</f>
        <v/>
      </c>
      <c r="B306" s="149"/>
      <c r="C306" s="149"/>
      <c r="D306" s="150"/>
      <c r="E306" s="150"/>
      <c r="F306" s="126"/>
      <c r="G306" s="122" t="str">
        <f>IF(A306="","",VLOOKUP(K294,'TRI-3C'!$B$18:$FH$61,100,FALSE))</f>
        <v/>
      </c>
      <c r="H306" s="150"/>
      <c r="I306" s="171" t="str">
        <f t="shared" si="8"/>
        <v/>
      </c>
      <c r="J306" s="168"/>
      <c r="K306" s="126"/>
    </row>
    <row r="307" spans="1:11">
      <c r="A307" s="147" t="str">
        <f>IF('TRI-3C'!$CX$10="","",'TRI-3C'!$CX$10)</f>
        <v/>
      </c>
      <c r="B307" s="139"/>
      <c r="C307" s="139"/>
      <c r="F307" s="128"/>
      <c r="G307" s="124" t="str">
        <f>IF(A307="","",VLOOKUP(K294,'TRI-3C'!$B$18:$FH$61,103,FALSE))</f>
        <v/>
      </c>
      <c r="I307" s="170" t="str">
        <f t="shared" si="8"/>
        <v/>
      </c>
      <c r="J307" s="167"/>
      <c r="K307" s="128"/>
    </row>
    <row r="308" spans="1:11">
      <c r="A308" s="148" t="str">
        <f>IF('TRI-3C'!$DB$10="","",'TRI-3C'!$DB$10)</f>
        <v/>
      </c>
      <c r="B308" s="149"/>
      <c r="C308" s="149"/>
      <c r="D308" s="150"/>
      <c r="E308" s="150"/>
      <c r="F308" s="126"/>
      <c r="G308" s="122" t="str">
        <f>IF(A308="","",VLOOKUP(K294,'TRI-3C'!$B$18:$FH$61,108,FALSE))</f>
        <v/>
      </c>
      <c r="H308" s="150"/>
      <c r="I308" s="171" t="str">
        <f t="shared" si="8"/>
        <v/>
      </c>
      <c r="J308" s="168"/>
      <c r="K308" s="126"/>
    </row>
    <row r="309" spans="1:11">
      <c r="A309" s="147" t="str">
        <f>IF('TRI-3C'!$DF$10="","",'TRI-3C'!$DF$10)</f>
        <v/>
      </c>
      <c r="B309" s="139"/>
      <c r="C309" s="139"/>
      <c r="F309" s="128"/>
      <c r="G309" s="124" t="str">
        <f>IF(A309="","",VLOOKUP(K294,'TRI-3C'!$B$18:$FH$61,111,FALSE))</f>
        <v/>
      </c>
      <c r="I309" s="170" t="str">
        <f t="shared" si="8"/>
        <v/>
      </c>
      <c r="J309" s="167"/>
      <c r="K309" s="128"/>
    </row>
    <row r="310" spans="1:11">
      <c r="A310" s="148" t="str">
        <f>IF('TRI-3C'!$DI$10="","",'TRI-3C'!$DI$10)</f>
        <v/>
      </c>
      <c r="B310" s="149"/>
      <c r="C310" s="149"/>
      <c r="D310" s="150"/>
      <c r="E310" s="150"/>
      <c r="F310" s="126"/>
      <c r="G310" s="122" t="str">
        <f>IF(A310="","",VLOOKUP(K294,'TRI-3C'!$B$18:$FH$61,114,FALSE))</f>
        <v/>
      </c>
      <c r="H310" s="150"/>
      <c r="I310" s="171" t="str">
        <f t="shared" si="8"/>
        <v/>
      </c>
      <c r="J310" s="168"/>
      <c r="K310" s="126"/>
    </row>
    <row r="311" spans="1:11">
      <c r="A311" s="151"/>
      <c r="B311" s="129"/>
      <c r="C311" s="129"/>
      <c r="D311" s="130"/>
      <c r="E311" s="130"/>
      <c r="F311" s="131"/>
      <c r="G311" s="132"/>
      <c r="H311" s="130"/>
      <c r="I311" s="172" t="str">
        <f t="shared" si="8"/>
        <v/>
      </c>
      <c r="J311" s="169"/>
      <c r="K311" s="131"/>
    </row>
    <row r="312" spans="1:11">
      <c r="A312" s="134"/>
      <c r="B312" s="134"/>
      <c r="C312" s="134"/>
      <c r="D312" s="134"/>
      <c r="E312" s="134"/>
      <c r="F312" s="140"/>
      <c r="G312" s="191"/>
      <c r="H312" s="191"/>
      <c r="I312" s="190"/>
      <c r="J312" s="190"/>
      <c r="K312" s="190"/>
    </row>
    <row r="313" spans="1:11">
      <c r="A313" s="487" t="s">
        <v>156</v>
      </c>
      <c r="B313" s="488"/>
      <c r="C313" s="135" t="s">
        <v>157</v>
      </c>
      <c r="F313" s="189"/>
      <c r="G313" s="189"/>
      <c r="H313" s="189"/>
      <c r="I313" s="189"/>
      <c r="J313" s="189"/>
      <c r="K313" s="189"/>
    </row>
    <row r="314" spans="1:11">
      <c r="A314" s="489" t="s">
        <v>158</v>
      </c>
      <c r="B314" s="490"/>
      <c r="C314" s="136" t="str">
        <f>VLOOKUP(K294,'TRI-3C'!$B$18:$FH$61,160,FALSE)</f>
        <v/>
      </c>
      <c r="E314" s="189"/>
      <c r="F314" s="189"/>
      <c r="G314" s="189"/>
      <c r="H314" s="189"/>
      <c r="I314" s="189"/>
      <c r="J314" s="189"/>
      <c r="K314" s="189"/>
    </row>
    <row r="315" spans="1:11">
      <c r="A315" s="491" t="s">
        <v>159</v>
      </c>
      <c r="B315" s="492"/>
      <c r="C315" s="493"/>
      <c r="E315" s="189"/>
      <c r="F315" s="189"/>
      <c r="G315" s="189"/>
      <c r="H315" s="189"/>
      <c r="I315" s="189"/>
      <c r="J315" s="189"/>
      <c r="K315" s="189"/>
    </row>
    <row r="316" spans="1:11">
      <c r="A316" s="137" t="s">
        <v>160</v>
      </c>
      <c r="B316" s="138"/>
      <c r="C316" s="188" t="str">
        <f>VLOOKUP(K294,'TRI-3C'!$B$18:$FH$61,161,FALSE)</f>
        <v/>
      </c>
      <c r="E316" s="189"/>
    </row>
    <row r="317" spans="1:11">
      <c r="A317" s="137" t="s">
        <v>161</v>
      </c>
      <c r="B317" s="138"/>
      <c r="C317" s="188" t="str">
        <f>VLOOKUP(K294,'TRI-3C'!$B$18:$FH$61,162,FALSE)</f>
        <v/>
      </c>
      <c r="E317" s="189"/>
      <c r="F317" s="189"/>
      <c r="G317" s="189"/>
      <c r="H317" s="189"/>
      <c r="I317" s="189"/>
      <c r="J317" s="189"/>
      <c r="K317" s="189"/>
    </row>
    <row r="318" spans="1:11">
      <c r="A318" s="480" t="s">
        <v>163</v>
      </c>
      <c r="B318" s="481"/>
      <c r="C318" s="188" t="str">
        <f>VLOOKUP(K294,'TRI-3C'!$B$18:$FH$61,163,FALSE)</f>
        <v/>
      </c>
      <c r="F318" s="114" t="s">
        <v>162</v>
      </c>
      <c r="G318" s="494">
        <f ca="1">NOW()</f>
        <v>45994.739222569442</v>
      </c>
      <c r="H318" s="494"/>
      <c r="I318" s="494"/>
      <c r="J318" s="494"/>
      <c r="K318" s="494"/>
    </row>
    <row r="322" spans="1:11">
      <c r="G322" s="112"/>
    </row>
    <row r="324" spans="1:11">
      <c r="C324" s="111" t="s">
        <v>164</v>
      </c>
      <c r="F324" s="495" t="s">
        <v>165</v>
      </c>
      <c r="G324" s="495"/>
      <c r="H324" s="495"/>
      <c r="I324" s="495"/>
    </row>
    <row r="327" spans="1:11">
      <c r="A327" s="111" t="s">
        <v>153</v>
      </c>
      <c r="C327" t="str">
        <f>IF(VLOOKUP(K330,NOTAS!$D$14:$P$60,2,FALSE)="","",VLOOKUP(K330,NOTAS!$D$14:$P$60,2,FALSE))</f>
        <v>DE LA CRUZ VALLEJO JOEL ALEXANDER</v>
      </c>
    </row>
    <row r="328" spans="1:11">
      <c r="A328" s="111" t="s">
        <v>154</v>
      </c>
      <c r="C328" t="str">
        <f>NOTAS!$B$14&amp; " "&amp;NOTAS!$B$15</f>
        <v>INICIAL II A</v>
      </c>
      <c r="F328" s="111"/>
      <c r="G328" s="116"/>
      <c r="H328" s="117"/>
      <c r="I328" s="118"/>
      <c r="J328" s="118"/>
      <c r="K328" s="117"/>
    </row>
    <row r="329" spans="1:11">
      <c r="A329" s="111" t="s">
        <v>6</v>
      </c>
      <c r="C329" t="str">
        <f>NOTAS!$B$18</f>
        <v>2025-2026 MATUTINA</v>
      </c>
      <c r="H329" s="117"/>
      <c r="I329" s="118"/>
      <c r="J329" s="118"/>
      <c r="K329" s="117"/>
    </row>
    <row r="330" spans="1:11" ht="15" thickBot="1">
      <c r="A330" s="486" t="s">
        <v>337</v>
      </c>
      <c r="B330" s="486"/>
      <c r="I330" s="114" t="s">
        <v>74</v>
      </c>
      <c r="K330" s="121">
        <v>10</v>
      </c>
    </row>
    <row r="331" spans="1:11">
      <c r="A331" s="482" t="s">
        <v>133</v>
      </c>
      <c r="B331" s="483"/>
      <c r="C331" s="483"/>
      <c r="D331" s="483"/>
      <c r="E331" s="483"/>
      <c r="F331" s="484"/>
      <c r="G331" s="485" t="s">
        <v>141</v>
      </c>
      <c r="H331" s="483"/>
      <c r="I331" s="485" t="s">
        <v>141</v>
      </c>
      <c r="J331" s="483"/>
      <c r="K331" s="483"/>
    </row>
    <row r="332" spans="1:11">
      <c r="A332" s="141" t="str">
        <f>IF('TRI-3C'!$G$10="","",'TRI-3C'!$G$10)</f>
        <v>IDENTIDAD Y AUTONOMÍA</v>
      </c>
      <c r="B332" s="142"/>
      <c r="C332" s="142"/>
      <c r="D332" s="143"/>
      <c r="E332" s="144"/>
      <c r="F332" s="145"/>
      <c r="G332" s="146" t="str">
        <f>IF(A332="","",VLOOKUP(K330,'TRI-3C'!$B$18:$FH$61,24,FALSE))</f>
        <v/>
      </c>
      <c r="H332" s="144"/>
      <c r="I332" s="187" t="str">
        <f>IF(G332="","",G332)</f>
        <v/>
      </c>
      <c r="J332" s="166"/>
      <c r="K332" s="145"/>
    </row>
    <row r="333" spans="1:11">
      <c r="A333" s="147" t="str">
        <f>IF('TRI-3C'!$Z$10="","",'TRI-3C'!$Z$10)</f>
        <v>CONVIVENCIA</v>
      </c>
      <c r="B333" s="139"/>
      <c r="C333" s="139"/>
      <c r="F333" s="123"/>
      <c r="G333" s="124" t="str">
        <f>IF(A333="","",VLOOKUP(K330,'TRI-3C'!$B$18:$FH$61,40,FALSE))</f>
        <v/>
      </c>
      <c r="I333" s="170" t="str">
        <f t="shared" ref="I333:I347" si="9">IF(G333="","",G333)</f>
        <v/>
      </c>
      <c r="J333" s="167"/>
      <c r="K333" s="128"/>
    </row>
    <row r="334" spans="1:11">
      <c r="A334" s="148" t="str">
        <f>IF('TRI-3C'!$AP$10="","",'TRI-3C'!$AP$10)</f>
        <v>RELACIONES CON EL MEDIO NATURAL Y CULTURAL</v>
      </c>
      <c r="B334" s="149"/>
      <c r="C334" s="149"/>
      <c r="D334" s="150"/>
      <c r="E334" s="150"/>
      <c r="F334" s="126"/>
      <c r="G334" s="122" t="str">
        <f>IF(A334="","",VLOOKUP(K330,'TRI-3C'!$B$18:$FH$61,61,FALSE))</f>
        <v/>
      </c>
      <c r="H334" s="150"/>
      <c r="I334" s="171" t="str">
        <f t="shared" si="9"/>
        <v/>
      </c>
      <c r="J334" s="168"/>
      <c r="K334" s="126"/>
    </row>
    <row r="335" spans="1:11">
      <c r="A335" s="147" t="str">
        <f>IF('TRI-3C'!$BK$10="","",'TRI-3C'!$BK$10)</f>
        <v>RELACIONES LOGICAS MATEMATICAS</v>
      </c>
      <c r="B335" s="139"/>
      <c r="C335" s="139"/>
      <c r="F335" s="128"/>
      <c r="G335" s="124" t="str">
        <f>IF(A335="","",VLOOKUP(K330,'TRI-3C'!$B$18:$FH$61,84,FALSE))</f>
        <v/>
      </c>
      <c r="I335" s="170" t="str">
        <f t="shared" si="9"/>
        <v/>
      </c>
      <c r="J335" s="167"/>
      <c r="K335" s="128"/>
    </row>
    <row r="336" spans="1:11">
      <c r="A336" s="148" t="str">
        <f>IF('TRI-3C'!$CH$10="","",'TRI-3C'!$CH$10)</f>
        <v>COMPRENSIÓN Y EXPRESION DEL LENGUAJE</v>
      </c>
      <c r="B336" s="149"/>
      <c r="C336" s="149"/>
      <c r="D336" s="150"/>
      <c r="E336" s="150"/>
      <c r="F336" s="126"/>
      <c r="G336" s="122" t="str">
        <f>IF(A336="","",VLOOKUP(K330,'TRI-3C'!$B$18:$FH$61,106,FALSE))</f>
        <v/>
      </c>
      <c r="H336" s="150"/>
      <c r="I336" s="171" t="str">
        <f t="shared" si="9"/>
        <v/>
      </c>
      <c r="J336" s="168"/>
      <c r="K336" s="126"/>
    </row>
    <row r="337" spans="1:11">
      <c r="A337" s="147" t="str">
        <f>IF('TRI-3C'!$DD$10="","",'TRI-3C'!$DD$10)</f>
        <v>EXPRESIÓN ARTISTICA</v>
      </c>
      <c r="B337" s="139"/>
      <c r="C337" s="139"/>
      <c r="F337" s="128"/>
      <c r="G337" s="124" t="str">
        <f>IF(A337="","",VLOOKUP(K330,'TRI-3C'!$B$18:$FH$61,118,FALSE))</f>
        <v/>
      </c>
      <c r="I337" s="170" t="str">
        <f t="shared" si="9"/>
        <v/>
      </c>
      <c r="J337" s="167"/>
      <c r="K337" s="128"/>
    </row>
    <row r="338" spans="1:11">
      <c r="A338" s="148" t="str">
        <f>IF('TRI-3C'!$DP$10="","",'TRI-3C'!$DP$10)</f>
        <v>EXPRESION CORPORAL Y MOTRICIDAD</v>
      </c>
      <c r="B338" s="149"/>
      <c r="C338" s="149"/>
      <c r="D338" s="150"/>
      <c r="E338" s="150"/>
      <c r="F338" s="126"/>
      <c r="G338" s="122" t="str">
        <f>IF(A338="","",VLOOKUP(K330,'TRI-3C'!$B$18:$FH$61,147,FALSE))</f>
        <v/>
      </c>
      <c r="H338" s="150"/>
      <c r="I338" s="171" t="str">
        <f t="shared" si="9"/>
        <v/>
      </c>
      <c r="J338" s="168"/>
      <c r="K338" s="126"/>
    </row>
    <row r="339" spans="1:11">
      <c r="A339" s="147" t="str">
        <f>IF('TRI-3C'!$CK$10="","",'TRI-3C'!$CK$10)</f>
        <v/>
      </c>
      <c r="B339" s="139"/>
      <c r="C339" s="139"/>
      <c r="F339" s="123"/>
      <c r="G339" s="124" t="str">
        <f>IF(A339="","",VLOOKUP(K330,'TRI-3C'!$B$18:$FH$61,90,FALSE))</f>
        <v/>
      </c>
      <c r="I339" s="170" t="str">
        <f t="shared" si="9"/>
        <v/>
      </c>
      <c r="J339" s="167"/>
      <c r="K339" s="128"/>
    </row>
    <row r="340" spans="1:11">
      <c r="A340" s="148" t="str">
        <f>IF('TRI-3C'!$CN$10="","",'TRI-3C'!$CN$10)</f>
        <v/>
      </c>
      <c r="B340" s="149"/>
      <c r="C340" s="149"/>
      <c r="D340" s="150"/>
      <c r="E340" s="150"/>
      <c r="F340" s="126"/>
      <c r="G340" s="122" t="str">
        <f>IF(A340="","",VLOOKUP(K330,'TRI-3C'!$B$18:$FH$61,92,FALSE))</f>
        <v/>
      </c>
      <c r="H340" s="150"/>
      <c r="I340" s="171" t="str">
        <f t="shared" si="9"/>
        <v/>
      </c>
      <c r="J340" s="168"/>
      <c r="K340" s="126"/>
    </row>
    <row r="341" spans="1:11">
      <c r="A341" s="147" t="str">
        <f>IF('TRI-3C'!$CP$10="","",'TRI-3C'!$CP$10)</f>
        <v/>
      </c>
      <c r="B341" s="139"/>
      <c r="C341" s="139"/>
      <c r="F341" s="128"/>
      <c r="G341" s="124" t="str">
        <f>IF(A341="","",VLOOKUP(K330,'TRI-3C'!$B$18:$FH$61,98,FALSE))</f>
        <v/>
      </c>
      <c r="I341" s="170" t="str">
        <f t="shared" si="9"/>
        <v/>
      </c>
      <c r="J341" s="167"/>
      <c r="K341" s="128"/>
    </row>
    <row r="342" spans="1:11">
      <c r="A342" s="148" t="str">
        <f>IF('TRI-3C'!$CV$10="","",'TRI-3C'!$CV$10)</f>
        <v/>
      </c>
      <c r="B342" s="149"/>
      <c r="C342" s="149"/>
      <c r="D342" s="150"/>
      <c r="E342" s="150"/>
      <c r="F342" s="126"/>
      <c r="G342" s="122" t="str">
        <f>IF(A342="","",VLOOKUP(K330,'TRI-3C'!$B$18:$FH$61,100,FALSE))</f>
        <v/>
      </c>
      <c r="H342" s="150"/>
      <c r="I342" s="171" t="str">
        <f t="shared" si="9"/>
        <v/>
      </c>
      <c r="J342" s="168"/>
      <c r="K342" s="126"/>
    </row>
    <row r="343" spans="1:11">
      <c r="A343" s="147" t="str">
        <f>IF('TRI-3C'!$CX$10="","",'TRI-3C'!$CX$10)</f>
        <v/>
      </c>
      <c r="B343" s="139"/>
      <c r="C343" s="139"/>
      <c r="F343" s="128"/>
      <c r="G343" s="124" t="str">
        <f>IF(A343="","",VLOOKUP(K330,'TRI-3C'!$B$18:$FH$61,103,FALSE))</f>
        <v/>
      </c>
      <c r="I343" s="170" t="str">
        <f t="shared" si="9"/>
        <v/>
      </c>
      <c r="J343" s="167"/>
      <c r="K343" s="128"/>
    </row>
    <row r="344" spans="1:11">
      <c r="A344" s="148" t="str">
        <f>IF('TRI-3C'!$DB$10="","",'TRI-3C'!$DB$10)</f>
        <v/>
      </c>
      <c r="B344" s="149"/>
      <c r="C344" s="149"/>
      <c r="D344" s="150"/>
      <c r="E344" s="150"/>
      <c r="F344" s="126"/>
      <c r="G344" s="122" t="str">
        <f>IF(A344="","",VLOOKUP(K330,'TRI-3C'!$B$18:$FH$61,108,FALSE))</f>
        <v/>
      </c>
      <c r="H344" s="150"/>
      <c r="I344" s="171" t="str">
        <f t="shared" si="9"/>
        <v/>
      </c>
      <c r="J344" s="168"/>
      <c r="K344" s="126"/>
    </row>
    <row r="345" spans="1:11">
      <c r="A345" s="147" t="str">
        <f>IF('TRI-3C'!$DF$10="","",'TRI-3C'!$DF$10)</f>
        <v/>
      </c>
      <c r="B345" s="139"/>
      <c r="C345" s="139"/>
      <c r="F345" s="128"/>
      <c r="G345" s="124" t="str">
        <f>IF(A345="","",VLOOKUP(K330,'TRI-3C'!$B$18:$FH$61,111,FALSE))</f>
        <v/>
      </c>
      <c r="I345" s="170" t="str">
        <f t="shared" si="9"/>
        <v/>
      </c>
      <c r="J345" s="167"/>
      <c r="K345" s="128"/>
    </row>
    <row r="346" spans="1:11">
      <c r="A346" s="148" t="str">
        <f>IF('TRI-3C'!$DI$10="","",'TRI-3C'!$DI$10)</f>
        <v/>
      </c>
      <c r="B346" s="149"/>
      <c r="C346" s="149"/>
      <c r="D346" s="150"/>
      <c r="E346" s="150"/>
      <c r="F346" s="126"/>
      <c r="G346" s="122" t="str">
        <f>IF(A346="","",VLOOKUP(K330,'TRI-3C'!$B$18:$FH$61,114,FALSE))</f>
        <v/>
      </c>
      <c r="H346" s="150"/>
      <c r="I346" s="171" t="str">
        <f t="shared" si="9"/>
        <v/>
      </c>
      <c r="J346" s="168"/>
      <c r="K346" s="126"/>
    </row>
    <row r="347" spans="1:11">
      <c r="A347" s="151"/>
      <c r="B347" s="129"/>
      <c r="C347" s="129"/>
      <c r="D347" s="130"/>
      <c r="E347" s="130"/>
      <c r="F347" s="131"/>
      <c r="G347" s="132"/>
      <c r="H347" s="130"/>
      <c r="I347" s="172" t="str">
        <f t="shared" si="9"/>
        <v/>
      </c>
      <c r="J347" s="169"/>
      <c r="K347" s="131"/>
    </row>
    <row r="348" spans="1:11">
      <c r="A348" s="134"/>
      <c r="B348" s="134"/>
      <c r="C348" s="134"/>
      <c r="D348" s="134"/>
      <c r="E348" s="134"/>
      <c r="F348" s="140"/>
      <c r="G348" s="191"/>
      <c r="H348" s="191"/>
      <c r="I348" s="190"/>
      <c r="J348" s="190"/>
      <c r="K348" s="190"/>
    </row>
    <row r="349" spans="1:11">
      <c r="A349" s="487" t="s">
        <v>156</v>
      </c>
      <c r="B349" s="488"/>
      <c r="C349" s="135" t="s">
        <v>157</v>
      </c>
      <c r="F349" s="189"/>
      <c r="G349" s="189"/>
      <c r="H349" s="189"/>
      <c r="I349" s="189"/>
      <c r="J349" s="189"/>
      <c r="K349" s="189"/>
    </row>
    <row r="350" spans="1:11">
      <c r="A350" s="489" t="s">
        <v>158</v>
      </c>
      <c r="B350" s="490"/>
      <c r="C350" s="136" t="str">
        <f>VLOOKUP(K330,'TRI-3C'!$B$18:$FH$61,160,FALSE)</f>
        <v/>
      </c>
      <c r="E350" s="189"/>
      <c r="F350" s="189"/>
      <c r="G350" s="189"/>
      <c r="H350" s="189"/>
      <c r="I350" s="189"/>
      <c r="J350" s="189"/>
      <c r="K350" s="189"/>
    </row>
    <row r="351" spans="1:11">
      <c r="A351" s="491" t="s">
        <v>159</v>
      </c>
      <c r="B351" s="492"/>
      <c r="C351" s="493"/>
      <c r="E351" s="189"/>
      <c r="F351" s="189"/>
      <c r="G351" s="189"/>
      <c r="H351" s="189"/>
      <c r="I351" s="189"/>
      <c r="J351" s="189"/>
      <c r="K351" s="189"/>
    </row>
    <row r="352" spans="1:11">
      <c r="A352" s="137" t="s">
        <v>160</v>
      </c>
      <c r="B352" s="138"/>
      <c r="C352" s="188" t="str">
        <f>VLOOKUP(K330,'TRI-3C'!$B$18:$FH$61,161,FALSE)</f>
        <v/>
      </c>
      <c r="E352" s="189"/>
    </row>
    <row r="353" spans="1:11">
      <c r="A353" s="137" t="s">
        <v>161</v>
      </c>
      <c r="B353" s="138"/>
      <c r="C353" s="188" t="str">
        <f>VLOOKUP(K330,'TRI-3C'!$B$18:$FH$61,162,FALSE)</f>
        <v/>
      </c>
      <c r="E353" s="189"/>
      <c r="F353" s="189"/>
      <c r="G353" s="189"/>
      <c r="H353" s="189"/>
      <c r="I353" s="189"/>
      <c r="J353" s="189"/>
      <c r="K353" s="189"/>
    </row>
    <row r="354" spans="1:11">
      <c r="A354" s="480" t="s">
        <v>163</v>
      </c>
      <c r="B354" s="481"/>
      <c r="C354" s="188" t="str">
        <f>VLOOKUP(K330,'TRI-3C'!$B$18:$FH$61,163,FALSE)</f>
        <v/>
      </c>
      <c r="F354" s="114" t="s">
        <v>162</v>
      </c>
      <c r="G354" s="494">
        <f ca="1">NOW()</f>
        <v>45994.739222569442</v>
      </c>
      <c r="H354" s="494"/>
      <c r="I354" s="494"/>
      <c r="J354" s="494"/>
      <c r="K354" s="494"/>
    </row>
    <row r="358" spans="1:11">
      <c r="G358" s="112"/>
    </row>
    <row r="360" spans="1:11">
      <c r="C360" s="111" t="s">
        <v>164</v>
      </c>
      <c r="F360" s="495" t="s">
        <v>165</v>
      </c>
      <c r="G360" s="495"/>
      <c r="H360" s="495"/>
      <c r="I360" s="495"/>
    </row>
    <row r="363" spans="1:11">
      <c r="A363" s="111" t="s">
        <v>153</v>
      </c>
      <c r="C363" t="str">
        <f>IF(VLOOKUP(K366,NOTAS!$D$14:$P$60,2,FALSE)="","",VLOOKUP(K366,NOTAS!$D$14:$P$60,2,FALSE))</f>
        <v>DUEÑAS CALDERON LEONIDAS NICOLAI</v>
      </c>
    </row>
    <row r="364" spans="1:11">
      <c r="A364" s="111" t="s">
        <v>154</v>
      </c>
      <c r="C364" t="str">
        <f>NOTAS!$B$14&amp; " "&amp;NOTAS!$B$15</f>
        <v>INICIAL II A</v>
      </c>
      <c r="F364" s="111"/>
      <c r="G364" s="116"/>
      <c r="H364" s="117"/>
      <c r="I364" s="118"/>
      <c r="J364" s="118"/>
      <c r="K364" s="117"/>
    </row>
    <row r="365" spans="1:11">
      <c r="A365" s="111" t="s">
        <v>6</v>
      </c>
      <c r="C365" t="str">
        <f>NOTAS!$B$18</f>
        <v>2025-2026 MATUTINA</v>
      </c>
      <c r="H365" s="117"/>
      <c r="I365" s="118"/>
      <c r="J365" s="118"/>
      <c r="K365" s="117"/>
    </row>
    <row r="366" spans="1:11" ht="15" thickBot="1">
      <c r="A366" s="486" t="s">
        <v>337</v>
      </c>
      <c r="B366" s="486"/>
      <c r="I366" s="114" t="s">
        <v>74</v>
      </c>
      <c r="K366" s="121">
        <v>11</v>
      </c>
    </row>
    <row r="367" spans="1:11">
      <c r="A367" s="482" t="s">
        <v>133</v>
      </c>
      <c r="B367" s="483"/>
      <c r="C367" s="483"/>
      <c r="D367" s="483"/>
      <c r="E367" s="483"/>
      <c r="F367" s="484"/>
      <c r="G367" s="485" t="s">
        <v>141</v>
      </c>
      <c r="H367" s="483"/>
      <c r="I367" s="485" t="s">
        <v>141</v>
      </c>
      <c r="J367" s="483"/>
      <c r="K367" s="483"/>
    </row>
    <row r="368" spans="1:11">
      <c r="A368" s="141" t="str">
        <f>IF('TRI-3C'!$G$10="","",'TRI-3C'!$G$10)</f>
        <v>IDENTIDAD Y AUTONOMÍA</v>
      </c>
      <c r="B368" s="142"/>
      <c r="C368" s="142"/>
      <c r="D368" s="143"/>
      <c r="E368" s="144"/>
      <c r="F368" s="145"/>
      <c r="G368" s="146" t="str">
        <f>IF(A368="","",VLOOKUP(K366,'TRI-3C'!$B$18:$FH$61,24,FALSE))</f>
        <v/>
      </c>
      <c r="H368" s="144"/>
      <c r="I368" s="187" t="str">
        <f>IF(G368="","",G368)</f>
        <v/>
      </c>
      <c r="J368" s="166"/>
      <c r="K368" s="145"/>
    </row>
    <row r="369" spans="1:11">
      <c r="A369" s="147" t="str">
        <f>IF('TRI-3C'!$Z$10="","",'TRI-3C'!$Z$10)</f>
        <v>CONVIVENCIA</v>
      </c>
      <c r="B369" s="139"/>
      <c r="C369" s="139"/>
      <c r="F369" s="123"/>
      <c r="G369" s="124" t="str">
        <f>IF(A369="","",VLOOKUP(K366,'TRI-3C'!$B$18:$FH$61,40,FALSE))</f>
        <v/>
      </c>
      <c r="I369" s="170" t="str">
        <f t="shared" ref="I369:I383" si="10">IF(G369="","",G369)</f>
        <v/>
      </c>
      <c r="J369" s="167"/>
      <c r="K369" s="128"/>
    </row>
    <row r="370" spans="1:11">
      <c r="A370" s="148" t="str">
        <f>IF('TRI-3C'!$AP$10="","",'TRI-3C'!$AP$10)</f>
        <v>RELACIONES CON EL MEDIO NATURAL Y CULTURAL</v>
      </c>
      <c r="B370" s="149"/>
      <c r="C370" s="149"/>
      <c r="D370" s="150"/>
      <c r="E370" s="150"/>
      <c r="F370" s="126"/>
      <c r="G370" s="122" t="str">
        <f>IF(A370="","",VLOOKUP(K366,'TRI-3C'!$B$18:$FH$61,61,FALSE))</f>
        <v/>
      </c>
      <c r="H370" s="150"/>
      <c r="I370" s="171" t="str">
        <f t="shared" si="10"/>
        <v/>
      </c>
      <c r="J370" s="168"/>
      <c r="K370" s="126"/>
    </row>
    <row r="371" spans="1:11">
      <c r="A371" s="147" t="str">
        <f>IF('TRI-3C'!$BK$10="","",'TRI-3C'!$BK$10)</f>
        <v>RELACIONES LOGICAS MATEMATICAS</v>
      </c>
      <c r="B371" s="139"/>
      <c r="C371" s="139"/>
      <c r="F371" s="128"/>
      <c r="G371" s="124" t="str">
        <f>IF(A371="","",VLOOKUP(K366,'TRI-3C'!$B$18:$FH$61,84,FALSE))</f>
        <v/>
      </c>
      <c r="I371" s="170" t="str">
        <f t="shared" si="10"/>
        <v/>
      </c>
      <c r="J371" s="167"/>
      <c r="K371" s="128"/>
    </row>
    <row r="372" spans="1:11">
      <c r="A372" s="148" t="str">
        <f>IF('TRI-3C'!$CH$10="","",'TRI-3C'!$CH$10)</f>
        <v>COMPRENSIÓN Y EXPRESION DEL LENGUAJE</v>
      </c>
      <c r="B372" s="149"/>
      <c r="C372" s="149"/>
      <c r="D372" s="150"/>
      <c r="E372" s="150"/>
      <c r="F372" s="126"/>
      <c r="G372" s="122" t="str">
        <f>IF(A372="","",VLOOKUP(K366,'TRI-3C'!$B$18:$FH$61,106,FALSE))</f>
        <v/>
      </c>
      <c r="H372" s="150"/>
      <c r="I372" s="171" t="str">
        <f t="shared" si="10"/>
        <v/>
      </c>
      <c r="J372" s="168"/>
      <c r="K372" s="126"/>
    </row>
    <row r="373" spans="1:11">
      <c r="A373" s="147" t="str">
        <f>IF('TRI-3C'!$DD$10="","",'TRI-3C'!$DD$10)</f>
        <v>EXPRESIÓN ARTISTICA</v>
      </c>
      <c r="B373" s="139"/>
      <c r="C373" s="139"/>
      <c r="F373" s="128"/>
      <c r="G373" s="124" t="str">
        <f>IF(A373="","",VLOOKUP(K366,'TRI-3C'!$B$18:$FH$61,118,FALSE))</f>
        <v/>
      </c>
      <c r="I373" s="170" t="str">
        <f t="shared" si="10"/>
        <v/>
      </c>
      <c r="J373" s="167"/>
      <c r="K373" s="128"/>
    </row>
    <row r="374" spans="1:11">
      <c r="A374" s="148" t="str">
        <f>IF('TRI-3C'!$DP$10="","",'TRI-3C'!$DP$10)</f>
        <v>EXPRESION CORPORAL Y MOTRICIDAD</v>
      </c>
      <c r="B374" s="149"/>
      <c r="C374" s="149"/>
      <c r="D374" s="150"/>
      <c r="E374" s="150"/>
      <c r="F374" s="126"/>
      <c r="G374" s="122" t="str">
        <f>IF(A374="","",VLOOKUP(K366,'TRI-3C'!$B$18:$FH$61,147,FALSE))</f>
        <v/>
      </c>
      <c r="H374" s="150"/>
      <c r="I374" s="171" t="str">
        <f t="shared" si="10"/>
        <v/>
      </c>
      <c r="J374" s="168"/>
      <c r="K374" s="126"/>
    </row>
    <row r="375" spans="1:11">
      <c r="A375" s="147" t="str">
        <f>IF('TRI-3C'!$CK$10="","",'TRI-3C'!$CK$10)</f>
        <v/>
      </c>
      <c r="B375" s="139"/>
      <c r="C375" s="139"/>
      <c r="F375" s="123"/>
      <c r="G375" s="124" t="str">
        <f>IF(A375="","",VLOOKUP(K366,'TRI-3C'!$B$18:$FH$61,90,FALSE))</f>
        <v/>
      </c>
      <c r="I375" s="170" t="str">
        <f t="shared" si="10"/>
        <v/>
      </c>
      <c r="J375" s="167"/>
      <c r="K375" s="128"/>
    </row>
    <row r="376" spans="1:11">
      <c r="A376" s="148" t="str">
        <f>IF('TRI-3C'!$CN$10="","",'TRI-3C'!$CN$10)</f>
        <v/>
      </c>
      <c r="B376" s="149"/>
      <c r="C376" s="149"/>
      <c r="D376" s="150"/>
      <c r="E376" s="150"/>
      <c r="F376" s="126"/>
      <c r="G376" s="122" t="str">
        <f>IF(A376="","",VLOOKUP(K366,'TRI-3C'!$B$18:$FH$61,92,FALSE))</f>
        <v/>
      </c>
      <c r="H376" s="150"/>
      <c r="I376" s="171" t="str">
        <f t="shared" si="10"/>
        <v/>
      </c>
      <c r="J376" s="168"/>
      <c r="K376" s="126"/>
    </row>
    <row r="377" spans="1:11">
      <c r="A377" s="147" t="str">
        <f>IF('TRI-3C'!$CP$10="","",'TRI-3C'!$CP$10)</f>
        <v/>
      </c>
      <c r="B377" s="139"/>
      <c r="C377" s="139"/>
      <c r="F377" s="128"/>
      <c r="G377" s="124" t="str">
        <f>IF(A377="","",VLOOKUP(K366,'TRI-3C'!$B$18:$FH$61,98,FALSE))</f>
        <v/>
      </c>
      <c r="I377" s="170" t="str">
        <f t="shared" si="10"/>
        <v/>
      </c>
      <c r="J377" s="167"/>
      <c r="K377" s="128"/>
    </row>
    <row r="378" spans="1:11">
      <c r="A378" s="148" t="str">
        <f>IF('TRI-3C'!$CV$10="","",'TRI-3C'!$CV$10)</f>
        <v/>
      </c>
      <c r="B378" s="149"/>
      <c r="C378" s="149"/>
      <c r="D378" s="150"/>
      <c r="E378" s="150"/>
      <c r="F378" s="126"/>
      <c r="G378" s="122" t="str">
        <f>IF(A378="","",VLOOKUP(K366,'TRI-3C'!$B$18:$FH$61,100,FALSE))</f>
        <v/>
      </c>
      <c r="H378" s="150"/>
      <c r="I378" s="171" t="str">
        <f t="shared" si="10"/>
        <v/>
      </c>
      <c r="J378" s="168"/>
      <c r="K378" s="126"/>
    </row>
    <row r="379" spans="1:11">
      <c r="A379" s="147" t="str">
        <f>IF('TRI-3C'!$CX$10="","",'TRI-3C'!$CX$10)</f>
        <v/>
      </c>
      <c r="B379" s="139"/>
      <c r="C379" s="139"/>
      <c r="F379" s="128"/>
      <c r="G379" s="124" t="str">
        <f>IF(A379="","",VLOOKUP(K366,'TRI-3C'!$B$18:$FH$61,103,FALSE))</f>
        <v/>
      </c>
      <c r="I379" s="170" t="str">
        <f t="shared" si="10"/>
        <v/>
      </c>
      <c r="J379" s="167"/>
      <c r="K379" s="128"/>
    </row>
    <row r="380" spans="1:11">
      <c r="A380" s="148" t="str">
        <f>IF('TRI-3C'!$DB$10="","",'TRI-3C'!$DB$10)</f>
        <v/>
      </c>
      <c r="B380" s="149"/>
      <c r="C380" s="149"/>
      <c r="D380" s="150"/>
      <c r="E380" s="150"/>
      <c r="F380" s="126"/>
      <c r="G380" s="122" t="str">
        <f>IF(A380="","",VLOOKUP(K366,'TRI-3C'!$B$18:$FH$61,108,FALSE))</f>
        <v/>
      </c>
      <c r="H380" s="150"/>
      <c r="I380" s="171" t="str">
        <f t="shared" si="10"/>
        <v/>
      </c>
      <c r="J380" s="168"/>
      <c r="K380" s="126"/>
    </row>
    <row r="381" spans="1:11">
      <c r="A381" s="147" t="str">
        <f>IF('TRI-3C'!$DF$10="","",'TRI-3C'!$DF$10)</f>
        <v/>
      </c>
      <c r="B381" s="139"/>
      <c r="C381" s="139"/>
      <c r="F381" s="128"/>
      <c r="G381" s="124" t="str">
        <f>IF(A381="","",VLOOKUP(K366,'TRI-3C'!$B$18:$FH$61,111,FALSE))</f>
        <v/>
      </c>
      <c r="I381" s="170" t="str">
        <f t="shared" si="10"/>
        <v/>
      </c>
      <c r="J381" s="167"/>
      <c r="K381" s="128"/>
    </row>
    <row r="382" spans="1:11">
      <c r="A382" s="148" t="str">
        <f>IF('TRI-3C'!$DI$10="","",'TRI-3C'!$DI$10)</f>
        <v/>
      </c>
      <c r="B382" s="149"/>
      <c r="C382" s="149"/>
      <c r="D382" s="150"/>
      <c r="E382" s="150"/>
      <c r="F382" s="126"/>
      <c r="G382" s="122" t="str">
        <f>IF(A382="","",VLOOKUP(K366,'TRI-3C'!$B$18:$FH$61,114,FALSE))</f>
        <v/>
      </c>
      <c r="H382" s="150"/>
      <c r="I382" s="171" t="str">
        <f t="shared" si="10"/>
        <v/>
      </c>
      <c r="J382" s="168"/>
      <c r="K382" s="126"/>
    </row>
    <row r="383" spans="1:11">
      <c r="A383" s="151"/>
      <c r="B383" s="129"/>
      <c r="C383" s="129"/>
      <c r="D383" s="130"/>
      <c r="E383" s="130"/>
      <c r="F383" s="131"/>
      <c r="G383" s="132"/>
      <c r="H383" s="130"/>
      <c r="I383" s="172" t="str">
        <f t="shared" si="10"/>
        <v/>
      </c>
      <c r="J383" s="169"/>
      <c r="K383" s="131"/>
    </row>
    <row r="384" spans="1:11">
      <c r="A384" s="134"/>
      <c r="B384" s="134"/>
      <c r="C384" s="134"/>
      <c r="D384" s="134"/>
      <c r="E384" s="134"/>
      <c r="F384" s="140"/>
      <c r="G384" s="191"/>
      <c r="H384" s="191"/>
      <c r="I384" s="190"/>
      <c r="J384" s="190"/>
      <c r="K384" s="190"/>
    </row>
    <row r="385" spans="1:11">
      <c r="A385" s="487" t="s">
        <v>156</v>
      </c>
      <c r="B385" s="488"/>
      <c r="C385" s="135" t="s">
        <v>157</v>
      </c>
      <c r="F385" s="189"/>
      <c r="G385" s="189"/>
      <c r="H385" s="189"/>
      <c r="I385" s="189"/>
      <c r="J385" s="189"/>
      <c r="K385" s="189"/>
    </row>
    <row r="386" spans="1:11">
      <c r="A386" s="489" t="s">
        <v>158</v>
      </c>
      <c r="B386" s="490"/>
      <c r="C386" s="136" t="str">
        <f>VLOOKUP(K366,'TRI-3C'!$B$18:$FH$61,160,FALSE)</f>
        <v/>
      </c>
      <c r="E386" s="189"/>
      <c r="F386" s="189"/>
      <c r="G386" s="189"/>
      <c r="H386" s="189"/>
      <c r="I386" s="189"/>
      <c r="J386" s="189"/>
      <c r="K386" s="189"/>
    </row>
    <row r="387" spans="1:11">
      <c r="A387" s="491" t="s">
        <v>159</v>
      </c>
      <c r="B387" s="492"/>
      <c r="C387" s="493"/>
      <c r="E387" s="189"/>
      <c r="F387" s="189"/>
      <c r="G387" s="189"/>
      <c r="H387" s="189"/>
      <c r="I387" s="189"/>
      <c r="J387" s="189"/>
      <c r="K387" s="189"/>
    </row>
    <row r="388" spans="1:11">
      <c r="A388" s="137" t="s">
        <v>160</v>
      </c>
      <c r="B388" s="138"/>
      <c r="C388" s="188" t="str">
        <f>VLOOKUP(K366,'TRI-3C'!$B$18:$FH$61,161,FALSE)</f>
        <v/>
      </c>
      <c r="E388" s="189"/>
    </row>
    <row r="389" spans="1:11">
      <c r="A389" s="137" t="s">
        <v>161</v>
      </c>
      <c r="B389" s="138"/>
      <c r="C389" s="188" t="str">
        <f>VLOOKUP(K366,'TRI-3C'!$B$18:$FH$61,162,FALSE)</f>
        <v/>
      </c>
      <c r="E389" s="189"/>
      <c r="F389" s="189"/>
      <c r="G389" s="189"/>
      <c r="H389" s="189"/>
      <c r="I389" s="189"/>
      <c r="J389" s="189"/>
      <c r="K389" s="189"/>
    </row>
    <row r="390" spans="1:11">
      <c r="A390" s="480" t="s">
        <v>163</v>
      </c>
      <c r="B390" s="481"/>
      <c r="C390" s="188" t="str">
        <f>VLOOKUP(K366,'TRI-3C'!$B$18:$FH$61,163,FALSE)</f>
        <v/>
      </c>
      <c r="F390" s="114" t="s">
        <v>162</v>
      </c>
      <c r="G390" s="494">
        <f ca="1">NOW()</f>
        <v>45994.739222569442</v>
      </c>
      <c r="H390" s="494"/>
      <c r="I390" s="494"/>
      <c r="J390" s="494"/>
      <c r="K390" s="494"/>
    </row>
    <row r="394" spans="1:11">
      <c r="G394" s="112"/>
    </row>
    <row r="396" spans="1:11">
      <c r="C396" s="111" t="s">
        <v>164</v>
      </c>
      <c r="F396" s="495" t="s">
        <v>165</v>
      </c>
      <c r="G396" s="495"/>
      <c r="H396" s="495"/>
      <c r="I396" s="495"/>
    </row>
    <row r="399" spans="1:11">
      <c r="A399" s="111" t="s">
        <v>153</v>
      </c>
      <c r="C399" t="str">
        <f>IF(VLOOKUP(K402,NOTAS!$D$14:$P$60,2,FALSE)="","",VLOOKUP(K402,NOTAS!$D$14:$P$60,2,FALSE))</f>
        <v>GOMEZ CELI ELIAM LEVIT</v>
      </c>
    </row>
    <row r="400" spans="1:11">
      <c r="A400" s="111" t="s">
        <v>154</v>
      </c>
      <c r="C400" t="str">
        <f>NOTAS!$B$14&amp; " "&amp;NOTAS!$B$15</f>
        <v>INICIAL II A</v>
      </c>
      <c r="F400" s="111"/>
      <c r="G400" s="116"/>
      <c r="H400" s="117"/>
      <c r="I400" s="118"/>
      <c r="J400" s="118"/>
      <c r="K400" s="117"/>
    </row>
    <row r="401" spans="1:11">
      <c r="A401" s="111" t="s">
        <v>6</v>
      </c>
      <c r="C401" t="str">
        <f>NOTAS!$B$18</f>
        <v>2025-2026 MATUTINA</v>
      </c>
      <c r="H401" s="117"/>
      <c r="I401" s="118"/>
      <c r="J401" s="118"/>
      <c r="K401" s="117"/>
    </row>
    <row r="402" spans="1:11" ht="15" thickBot="1">
      <c r="A402" s="486" t="s">
        <v>337</v>
      </c>
      <c r="B402" s="486"/>
      <c r="I402" s="114" t="s">
        <v>74</v>
      </c>
      <c r="K402" s="121">
        <v>12</v>
      </c>
    </row>
    <row r="403" spans="1:11">
      <c r="A403" s="482" t="s">
        <v>133</v>
      </c>
      <c r="B403" s="483"/>
      <c r="C403" s="483"/>
      <c r="D403" s="483"/>
      <c r="E403" s="483"/>
      <c r="F403" s="484"/>
      <c r="G403" s="485" t="s">
        <v>141</v>
      </c>
      <c r="H403" s="483"/>
      <c r="I403" s="485" t="s">
        <v>141</v>
      </c>
      <c r="J403" s="483"/>
      <c r="K403" s="483"/>
    </row>
    <row r="404" spans="1:11">
      <c r="A404" s="141" t="str">
        <f>IF('TRI-3C'!$G$10="","",'TRI-3C'!$G$10)</f>
        <v>IDENTIDAD Y AUTONOMÍA</v>
      </c>
      <c r="B404" s="142"/>
      <c r="C404" s="142"/>
      <c r="D404" s="143"/>
      <c r="E404" s="144"/>
      <c r="F404" s="145"/>
      <c r="G404" s="146" t="str">
        <f>IF(A404="","",VLOOKUP(K402,'TRI-3C'!$B$18:$FH$61,24,FALSE))</f>
        <v/>
      </c>
      <c r="H404" s="144"/>
      <c r="I404" s="187" t="str">
        <f>IF(G404="","",G404)</f>
        <v/>
      </c>
      <c r="J404" s="166"/>
      <c r="K404" s="145"/>
    </row>
    <row r="405" spans="1:11">
      <c r="A405" s="147" t="str">
        <f>IF('TRI-3C'!$Z$10="","",'TRI-3C'!$Z$10)</f>
        <v>CONVIVENCIA</v>
      </c>
      <c r="B405" s="139"/>
      <c r="C405" s="139"/>
      <c r="F405" s="123"/>
      <c r="G405" s="124" t="str">
        <f>IF(A405="","",VLOOKUP(K402,'TRI-3C'!$B$18:$FH$61,40,FALSE))</f>
        <v/>
      </c>
      <c r="I405" s="170" t="str">
        <f t="shared" ref="I405:I419" si="11">IF(G405="","",G405)</f>
        <v/>
      </c>
      <c r="J405" s="167"/>
      <c r="K405" s="128"/>
    </row>
    <row r="406" spans="1:11">
      <c r="A406" s="148" t="str">
        <f>IF('TRI-3C'!$AP$10="","",'TRI-3C'!$AP$10)</f>
        <v>RELACIONES CON EL MEDIO NATURAL Y CULTURAL</v>
      </c>
      <c r="B406" s="149"/>
      <c r="C406" s="149"/>
      <c r="D406" s="150"/>
      <c r="E406" s="150"/>
      <c r="F406" s="126"/>
      <c r="G406" s="122" t="str">
        <f>IF(A406="","",VLOOKUP(K402,'TRI-3C'!$B$18:$FH$61,61,FALSE))</f>
        <v/>
      </c>
      <c r="H406" s="150"/>
      <c r="I406" s="171" t="str">
        <f t="shared" si="11"/>
        <v/>
      </c>
      <c r="J406" s="168"/>
      <c r="K406" s="126"/>
    </row>
    <row r="407" spans="1:11">
      <c r="A407" s="147" t="str">
        <f>IF('TRI-3C'!$BK$10="","",'TRI-3C'!$BK$10)</f>
        <v>RELACIONES LOGICAS MATEMATICAS</v>
      </c>
      <c r="B407" s="139"/>
      <c r="C407" s="139"/>
      <c r="F407" s="128"/>
      <c r="G407" s="124" t="str">
        <f>IF(A407="","",VLOOKUP(K402,'TRI-3C'!$B$18:$FH$61,84,FALSE))</f>
        <v/>
      </c>
      <c r="I407" s="170" t="str">
        <f t="shared" si="11"/>
        <v/>
      </c>
      <c r="J407" s="167"/>
      <c r="K407" s="128"/>
    </row>
    <row r="408" spans="1:11">
      <c r="A408" s="148" t="str">
        <f>IF('TRI-3C'!$CH$10="","",'TRI-3C'!$CH$10)</f>
        <v>COMPRENSIÓN Y EXPRESION DEL LENGUAJE</v>
      </c>
      <c r="B408" s="149"/>
      <c r="C408" s="149"/>
      <c r="D408" s="150"/>
      <c r="E408" s="150"/>
      <c r="F408" s="126"/>
      <c r="G408" s="122" t="str">
        <f>IF(A408="","",VLOOKUP(K402,'TRI-3C'!$B$18:$FH$61,106,FALSE))</f>
        <v/>
      </c>
      <c r="H408" s="150"/>
      <c r="I408" s="171" t="str">
        <f t="shared" si="11"/>
        <v/>
      </c>
      <c r="J408" s="168"/>
      <c r="K408" s="126"/>
    </row>
    <row r="409" spans="1:11">
      <c r="A409" s="147" t="str">
        <f>IF('TRI-3C'!$DD$10="","",'TRI-3C'!$DD$10)</f>
        <v>EXPRESIÓN ARTISTICA</v>
      </c>
      <c r="B409" s="139"/>
      <c r="C409" s="139"/>
      <c r="F409" s="128"/>
      <c r="G409" s="124" t="str">
        <f>IF(A409="","",VLOOKUP(K402,'TRI-3C'!$B$18:$FH$61,118,FALSE))</f>
        <v/>
      </c>
      <c r="I409" s="170" t="str">
        <f t="shared" si="11"/>
        <v/>
      </c>
      <c r="J409" s="167"/>
      <c r="K409" s="128"/>
    </row>
    <row r="410" spans="1:11">
      <c r="A410" s="148" t="str">
        <f>IF('TRI-3C'!$DP$10="","",'TRI-3C'!$DP$10)</f>
        <v>EXPRESION CORPORAL Y MOTRICIDAD</v>
      </c>
      <c r="B410" s="149"/>
      <c r="C410" s="149"/>
      <c r="D410" s="150"/>
      <c r="E410" s="150"/>
      <c r="F410" s="126"/>
      <c r="G410" s="122" t="str">
        <f>IF(A410="","",VLOOKUP(K402,'TRI-3C'!$B$18:$FH$61,147,FALSE))</f>
        <v/>
      </c>
      <c r="H410" s="150"/>
      <c r="I410" s="171" t="str">
        <f t="shared" si="11"/>
        <v/>
      </c>
      <c r="J410" s="168"/>
      <c r="K410" s="126"/>
    </row>
    <row r="411" spans="1:11">
      <c r="A411" s="147" t="str">
        <f>IF('TRI-3C'!$CK$10="","",'TRI-3C'!$CK$10)</f>
        <v/>
      </c>
      <c r="B411" s="139"/>
      <c r="C411" s="139"/>
      <c r="F411" s="123"/>
      <c r="G411" s="124" t="str">
        <f>IF(A411="","",VLOOKUP(K402,'TRI-3C'!$B$18:$FH$61,90,FALSE))</f>
        <v/>
      </c>
      <c r="I411" s="170" t="str">
        <f t="shared" si="11"/>
        <v/>
      </c>
      <c r="J411" s="167"/>
      <c r="K411" s="128"/>
    </row>
    <row r="412" spans="1:11">
      <c r="A412" s="148" t="str">
        <f>IF('TRI-3C'!$CN$10="","",'TRI-3C'!$CN$10)</f>
        <v/>
      </c>
      <c r="B412" s="149"/>
      <c r="C412" s="149"/>
      <c r="D412" s="150"/>
      <c r="E412" s="150"/>
      <c r="F412" s="126"/>
      <c r="G412" s="122" t="str">
        <f>IF(A412="","",VLOOKUP(K402,'TRI-3C'!$B$18:$FH$61,92,FALSE))</f>
        <v/>
      </c>
      <c r="H412" s="150"/>
      <c r="I412" s="171" t="str">
        <f t="shared" si="11"/>
        <v/>
      </c>
      <c r="J412" s="168"/>
      <c r="K412" s="126"/>
    </row>
    <row r="413" spans="1:11">
      <c r="A413" s="147" t="str">
        <f>IF('TRI-3C'!$CP$10="","",'TRI-3C'!$CP$10)</f>
        <v/>
      </c>
      <c r="B413" s="139"/>
      <c r="C413" s="139"/>
      <c r="F413" s="128"/>
      <c r="G413" s="124" t="str">
        <f>IF(A413="","",VLOOKUP(K402,'TRI-3C'!$B$18:$FH$61,98,FALSE))</f>
        <v/>
      </c>
      <c r="I413" s="170" t="str">
        <f t="shared" si="11"/>
        <v/>
      </c>
      <c r="J413" s="167"/>
      <c r="K413" s="128"/>
    </row>
    <row r="414" spans="1:11">
      <c r="A414" s="148" t="str">
        <f>IF('TRI-3C'!$CV$10="","",'TRI-3C'!$CV$10)</f>
        <v/>
      </c>
      <c r="B414" s="149"/>
      <c r="C414" s="149"/>
      <c r="D414" s="150"/>
      <c r="E414" s="150"/>
      <c r="F414" s="126"/>
      <c r="G414" s="122" t="str">
        <f>IF(A414="","",VLOOKUP(K402,'TRI-3C'!$B$18:$FH$61,100,FALSE))</f>
        <v/>
      </c>
      <c r="H414" s="150"/>
      <c r="I414" s="171" t="str">
        <f t="shared" si="11"/>
        <v/>
      </c>
      <c r="J414" s="168"/>
      <c r="K414" s="126"/>
    </row>
    <row r="415" spans="1:11">
      <c r="A415" s="147" t="str">
        <f>IF('TRI-3C'!$CX$10="","",'TRI-3C'!$CX$10)</f>
        <v/>
      </c>
      <c r="B415" s="139"/>
      <c r="C415" s="139"/>
      <c r="F415" s="128"/>
      <c r="G415" s="124" t="str">
        <f>IF(A415="","",VLOOKUP(K402,'TRI-3C'!$B$18:$FH$61,103,FALSE))</f>
        <v/>
      </c>
      <c r="I415" s="170" t="str">
        <f t="shared" si="11"/>
        <v/>
      </c>
      <c r="J415" s="167"/>
      <c r="K415" s="128"/>
    </row>
    <row r="416" spans="1:11">
      <c r="A416" s="148" t="str">
        <f>IF('TRI-3C'!$DB$10="","",'TRI-3C'!$DB$10)</f>
        <v/>
      </c>
      <c r="B416" s="149"/>
      <c r="C416" s="149"/>
      <c r="D416" s="150"/>
      <c r="E416" s="150"/>
      <c r="F416" s="126"/>
      <c r="G416" s="122" t="str">
        <f>IF(A416="","",VLOOKUP(K402,'TRI-3C'!$B$18:$FH$61,108,FALSE))</f>
        <v/>
      </c>
      <c r="H416" s="150"/>
      <c r="I416" s="171" t="str">
        <f t="shared" si="11"/>
        <v/>
      </c>
      <c r="J416" s="168"/>
      <c r="K416" s="126"/>
    </row>
    <row r="417" spans="1:11">
      <c r="A417" s="147" t="str">
        <f>IF('TRI-3C'!$DF$10="","",'TRI-3C'!$DF$10)</f>
        <v/>
      </c>
      <c r="B417" s="139"/>
      <c r="C417" s="139"/>
      <c r="F417" s="128"/>
      <c r="G417" s="124" t="str">
        <f>IF(A417="","",VLOOKUP(K402,'TRI-3C'!$B$18:$FH$61,111,FALSE))</f>
        <v/>
      </c>
      <c r="I417" s="170" t="str">
        <f t="shared" si="11"/>
        <v/>
      </c>
      <c r="J417" s="167"/>
      <c r="K417" s="128"/>
    </row>
    <row r="418" spans="1:11">
      <c r="A418" s="148" t="str">
        <f>IF('TRI-3C'!$DI$10="","",'TRI-3C'!$DI$10)</f>
        <v/>
      </c>
      <c r="B418" s="149"/>
      <c r="C418" s="149"/>
      <c r="D418" s="150"/>
      <c r="E418" s="150"/>
      <c r="F418" s="126"/>
      <c r="G418" s="122" t="str">
        <f>IF(A418="","",VLOOKUP(K402,'TRI-3C'!$B$18:$FH$61,114,FALSE))</f>
        <v/>
      </c>
      <c r="H418" s="150"/>
      <c r="I418" s="171" t="str">
        <f t="shared" si="11"/>
        <v/>
      </c>
      <c r="J418" s="168"/>
      <c r="K418" s="126"/>
    </row>
    <row r="419" spans="1:11">
      <c r="A419" s="151"/>
      <c r="B419" s="129"/>
      <c r="C419" s="129"/>
      <c r="D419" s="130"/>
      <c r="E419" s="130"/>
      <c r="F419" s="131"/>
      <c r="G419" s="132"/>
      <c r="H419" s="130"/>
      <c r="I419" s="172" t="str">
        <f t="shared" si="11"/>
        <v/>
      </c>
      <c r="J419" s="169"/>
      <c r="K419" s="131"/>
    </row>
    <row r="420" spans="1:11">
      <c r="A420" s="134"/>
      <c r="B420" s="134"/>
      <c r="C420" s="134"/>
      <c r="D420" s="134"/>
      <c r="E420" s="134"/>
      <c r="F420" s="140"/>
      <c r="G420" s="191"/>
      <c r="H420" s="191"/>
      <c r="I420" s="190"/>
      <c r="J420" s="190"/>
      <c r="K420" s="190"/>
    </row>
    <row r="421" spans="1:11">
      <c r="A421" s="487" t="s">
        <v>156</v>
      </c>
      <c r="B421" s="488"/>
      <c r="C421" s="135" t="s">
        <v>157</v>
      </c>
      <c r="F421" s="189"/>
      <c r="G421" s="189"/>
      <c r="H421" s="189"/>
      <c r="I421" s="189"/>
      <c r="J421" s="189"/>
      <c r="K421" s="189"/>
    </row>
    <row r="422" spans="1:11">
      <c r="A422" s="489" t="s">
        <v>158</v>
      </c>
      <c r="B422" s="490"/>
      <c r="C422" s="136" t="str">
        <f>VLOOKUP(K402,'TRI-3C'!$B$18:$FH$61,160,FALSE)</f>
        <v/>
      </c>
      <c r="E422" s="189"/>
      <c r="F422" s="189"/>
      <c r="G422" s="189"/>
      <c r="H422" s="189"/>
      <c r="I422" s="189"/>
      <c r="J422" s="189"/>
      <c r="K422" s="189"/>
    </row>
    <row r="423" spans="1:11">
      <c r="A423" s="491" t="s">
        <v>159</v>
      </c>
      <c r="B423" s="492"/>
      <c r="C423" s="493"/>
      <c r="E423" s="189"/>
      <c r="F423" s="189"/>
      <c r="G423" s="189"/>
      <c r="H423" s="189"/>
      <c r="I423" s="189"/>
      <c r="J423" s="189"/>
      <c r="K423" s="189"/>
    </row>
    <row r="424" spans="1:11">
      <c r="A424" s="137" t="s">
        <v>160</v>
      </c>
      <c r="B424" s="138"/>
      <c r="C424" s="188" t="str">
        <f>VLOOKUP(K402,'TRI-3C'!$B$18:$FH$61,161,FALSE)</f>
        <v/>
      </c>
      <c r="E424" s="189"/>
    </row>
    <row r="425" spans="1:11">
      <c r="A425" s="137" t="s">
        <v>161</v>
      </c>
      <c r="B425" s="138"/>
      <c r="C425" s="188" t="str">
        <f>VLOOKUP(K402,'TRI-3C'!$B$18:$FH$61,162,FALSE)</f>
        <v/>
      </c>
      <c r="E425" s="189"/>
      <c r="F425" s="189"/>
      <c r="G425" s="189"/>
      <c r="H425" s="189"/>
      <c r="I425" s="189"/>
      <c r="J425" s="189"/>
      <c r="K425" s="189"/>
    </row>
    <row r="426" spans="1:11">
      <c r="A426" s="480" t="s">
        <v>163</v>
      </c>
      <c r="B426" s="481"/>
      <c r="C426" s="188" t="str">
        <f>VLOOKUP(K402,'TRI-3C'!$B$18:$FH$61,163,FALSE)</f>
        <v/>
      </c>
      <c r="F426" s="114" t="s">
        <v>162</v>
      </c>
      <c r="G426" s="494">
        <f ca="1">NOW()</f>
        <v>45994.739222569442</v>
      </c>
      <c r="H426" s="494"/>
      <c r="I426" s="494"/>
      <c r="J426" s="494"/>
      <c r="K426" s="494"/>
    </row>
    <row r="430" spans="1:11">
      <c r="G430" s="112"/>
    </row>
    <row r="432" spans="1:11">
      <c r="C432" s="111" t="s">
        <v>164</v>
      </c>
      <c r="F432" s="495" t="s">
        <v>165</v>
      </c>
      <c r="G432" s="495"/>
      <c r="H432" s="495"/>
      <c r="I432" s="495"/>
    </row>
    <row r="435" spans="1:11">
      <c r="A435" s="111" t="s">
        <v>153</v>
      </c>
      <c r="C435" t="str">
        <f>IF(VLOOKUP(K438,NOTAS!$D$14:$P$60,2,FALSE)="","",VLOOKUP(K438,NOTAS!$D$14:$P$60,2,FALSE))</f>
        <v>GUILLEN ABRIL JEOVANNY EMMANUEL</v>
      </c>
    </row>
    <row r="436" spans="1:11">
      <c r="A436" s="111" t="s">
        <v>154</v>
      </c>
      <c r="C436" t="str">
        <f>NOTAS!$B$14&amp; " "&amp;NOTAS!$B$15</f>
        <v>INICIAL II A</v>
      </c>
      <c r="F436" s="111"/>
      <c r="G436" s="116"/>
      <c r="H436" s="117"/>
      <c r="I436" s="118"/>
      <c r="J436" s="118"/>
      <c r="K436" s="117"/>
    </row>
    <row r="437" spans="1:11">
      <c r="A437" s="111" t="s">
        <v>6</v>
      </c>
      <c r="C437" t="str">
        <f>NOTAS!$B$18</f>
        <v>2025-2026 MATUTINA</v>
      </c>
      <c r="H437" s="117"/>
      <c r="I437" s="118"/>
      <c r="J437" s="118"/>
      <c r="K437" s="117"/>
    </row>
    <row r="438" spans="1:11" ht="15" thickBot="1">
      <c r="A438" s="486" t="s">
        <v>337</v>
      </c>
      <c r="B438" s="486"/>
      <c r="I438" s="114" t="s">
        <v>74</v>
      </c>
      <c r="K438" s="121">
        <v>13</v>
      </c>
    </row>
    <row r="439" spans="1:11">
      <c r="A439" s="482" t="s">
        <v>133</v>
      </c>
      <c r="B439" s="483"/>
      <c r="C439" s="483"/>
      <c r="D439" s="483"/>
      <c r="E439" s="483"/>
      <c r="F439" s="484"/>
      <c r="G439" s="485" t="s">
        <v>141</v>
      </c>
      <c r="H439" s="483"/>
      <c r="I439" s="485" t="s">
        <v>141</v>
      </c>
      <c r="J439" s="483"/>
      <c r="K439" s="483"/>
    </row>
    <row r="440" spans="1:11">
      <c r="A440" s="141" t="str">
        <f>IF('TRI-3C'!$G$10="","",'TRI-3C'!$G$10)</f>
        <v>IDENTIDAD Y AUTONOMÍA</v>
      </c>
      <c r="B440" s="142"/>
      <c r="C440" s="142"/>
      <c r="D440" s="143"/>
      <c r="E440" s="144"/>
      <c r="F440" s="145"/>
      <c r="G440" s="146" t="str">
        <f>IF(A440="","",VLOOKUP(K438,'TRI-3C'!$B$18:$FH$61,24,FALSE))</f>
        <v/>
      </c>
      <c r="H440" s="144"/>
      <c r="I440" s="187" t="str">
        <f>IF(G440="","",G440)</f>
        <v/>
      </c>
      <c r="J440" s="166"/>
      <c r="K440" s="145"/>
    </row>
    <row r="441" spans="1:11">
      <c r="A441" s="147" t="str">
        <f>IF('TRI-3C'!$Z$10="","",'TRI-3C'!$Z$10)</f>
        <v>CONVIVENCIA</v>
      </c>
      <c r="B441" s="139"/>
      <c r="C441" s="139"/>
      <c r="F441" s="123"/>
      <c r="G441" s="124" t="str">
        <f>IF(A441="","",VLOOKUP(K438,'TRI-3C'!$B$18:$FH$61,40,FALSE))</f>
        <v/>
      </c>
      <c r="I441" s="170" t="str">
        <f t="shared" ref="I441:I455" si="12">IF(G441="","",G441)</f>
        <v/>
      </c>
      <c r="J441" s="167"/>
      <c r="K441" s="128"/>
    </row>
    <row r="442" spans="1:11">
      <c r="A442" s="148" t="str">
        <f>IF('TRI-3C'!$AP$10="","",'TRI-3C'!$AP$10)</f>
        <v>RELACIONES CON EL MEDIO NATURAL Y CULTURAL</v>
      </c>
      <c r="B442" s="149"/>
      <c r="C442" s="149"/>
      <c r="D442" s="150"/>
      <c r="E442" s="150"/>
      <c r="F442" s="126"/>
      <c r="G442" s="122" t="str">
        <f>IF(A442="","",VLOOKUP(K438,'TRI-3C'!$B$18:$FH$61,61,FALSE))</f>
        <v/>
      </c>
      <c r="H442" s="150"/>
      <c r="I442" s="171" t="str">
        <f t="shared" si="12"/>
        <v/>
      </c>
      <c r="J442" s="168"/>
      <c r="K442" s="126"/>
    </row>
    <row r="443" spans="1:11">
      <c r="A443" s="147" t="str">
        <f>IF('TRI-3C'!$BK$10="","",'TRI-3C'!$BK$10)</f>
        <v>RELACIONES LOGICAS MATEMATICAS</v>
      </c>
      <c r="B443" s="139"/>
      <c r="C443" s="139"/>
      <c r="F443" s="128"/>
      <c r="G443" s="124" t="str">
        <f>IF(A443="","",VLOOKUP(K438,'TRI-3C'!$B$18:$FH$61,84,FALSE))</f>
        <v/>
      </c>
      <c r="I443" s="170" t="str">
        <f t="shared" si="12"/>
        <v/>
      </c>
      <c r="J443" s="167"/>
      <c r="K443" s="128"/>
    </row>
    <row r="444" spans="1:11">
      <c r="A444" s="148" t="str">
        <f>IF('TRI-3C'!$CH$10="","",'TRI-3C'!$CH$10)</f>
        <v>COMPRENSIÓN Y EXPRESION DEL LENGUAJE</v>
      </c>
      <c r="B444" s="149"/>
      <c r="C444" s="149"/>
      <c r="D444" s="150"/>
      <c r="E444" s="150"/>
      <c r="F444" s="126"/>
      <c r="G444" s="122" t="str">
        <f>IF(A444="","",VLOOKUP(K438,'TRI-3C'!$B$18:$FH$61,106,FALSE))</f>
        <v/>
      </c>
      <c r="H444" s="150"/>
      <c r="I444" s="171" t="str">
        <f t="shared" si="12"/>
        <v/>
      </c>
      <c r="J444" s="168"/>
      <c r="K444" s="126"/>
    </row>
    <row r="445" spans="1:11">
      <c r="A445" s="147" t="str">
        <f>IF('TRI-3C'!$DD$10="","",'TRI-3C'!$DD$10)</f>
        <v>EXPRESIÓN ARTISTICA</v>
      </c>
      <c r="B445" s="139"/>
      <c r="C445" s="139"/>
      <c r="F445" s="128"/>
      <c r="G445" s="124" t="str">
        <f>IF(A445="","",VLOOKUP(K438,'TRI-3C'!$B$18:$FH$61,118,FALSE))</f>
        <v/>
      </c>
      <c r="I445" s="170" t="str">
        <f t="shared" si="12"/>
        <v/>
      </c>
      <c r="J445" s="167"/>
      <c r="K445" s="128"/>
    </row>
    <row r="446" spans="1:11">
      <c r="A446" s="148" t="str">
        <f>IF('TRI-3C'!$DP$10="","",'TRI-3C'!$DP$10)</f>
        <v>EXPRESION CORPORAL Y MOTRICIDAD</v>
      </c>
      <c r="B446" s="149"/>
      <c r="C446" s="149"/>
      <c r="D446" s="150"/>
      <c r="E446" s="150"/>
      <c r="F446" s="126"/>
      <c r="G446" s="122" t="str">
        <f>IF(A446="","",VLOOKUP(K438,'TRI-3C'!$B$18:$FH$61,147,FALSE))</f>
        <v/>
      </c>
      <c r="H446" s="150"/>
      <c r="I446" s="171" t="str">
        <f t="shared" si="12"/>
        <v/>
      </c>
      <c r="J446" s="168"/>
      <c r="K446" s="126"/>
    </row>
    <row r="447" spans="1:11">
      <c r="A447" s="147" t="str">
        <f>IF('TRI-3C'!$CK$10="","",'TRI-3C'!$CK$10)</f>
        <v/>
      </c>
      <c r="B447" s="139"/>
      <c r="C447" s="139"/>
      <c r="F447" s="123"/>
      <c r="G447" s="124" t="str">
        <f>IF(A447="","",VLOOKUP(K438,'TRI-3C'!$B$18:$FH$61,90,FALSE))</f>
        <v/>
      </c>
      <c r="I447" s="170" t="str">
        <f t="shared" si="12"/>
        <v/>
      </c>
      <c r="J447" s="167"/>
      <c r="K447" s="128"/>
    </row>
    <row r="448" spans="1:11">
      <c r="A448" s="148" t="str">
        <f>IF('TRI-3C'!$CN$10="","",'TRI-3C'!$CN$10)</f>
        <v/>
      </c>
      <c r="B448" s="149"/>
      <c r="C448" s="149"/>
      <c r="D448" s="150"/>
      <c r="E448" s="150"/>
      <c r="F448" s="126"/>
      <c r="G448" s="122" t="str">
        <f>IF(A448="","",VLOOKUP(K438,'TRI-3C'!$B$18:$FH$61,92,FALSE))</f>
        <v/>
      </c>
      <c r="H448" s="150"/>
      <c r="I448" s="171" t="str">
        <f t="shared" si="12"/>
        <v/>
      </c>
      <c r="J448" s="168"/>
      <c r="K448" s="126"/>
    </row>
    <row r="449" spans="1:11">
      <c r="A449" s="147" t="str">
        <f>IF('TRI-3C'!$CP$10="","",'TRI-3C'!$CP$10)</f>
        <v/>
      </c>
      <c r="B449" s="139"/>
      <c r="C449" s="139"/>
      <c r="F449" s="128"/>
      <c r="G449" s="124" t="str">
        <f>IF(A449="","",VLOOKUP(K438,'TRI-3C'!$B$18:$FH$61,98,FALSE))</f>
        <v/>
      </c>
      <c r="I449" s="170" t="str">
        <f t="shared" si="12"/>
        <v/>
      </c>
      <c r="J449" s="167"/>
      <c r="K449" s="128"/>
    </row>
    <row r="450" spans="1:11">
      <c r="A450" s="148" t="str">
        <f>IF('TRI-3C'!$CV$10="","",'TRI-3C'!$CV$10)</f>
        <v/>
      </c>
      <c r="B450" s="149"/>
      <c r="C450" s="149"/>
      <c r="D450" s="150"/>
      <c r="E450" s="150"/>
      <c r="F450" s="126"/>
      <c r="G450" s="122" t="str">
        <f>IF(A450="","",VLOOKUP(K438,'TRI-3C'!$B$18:$FH$61,100,FALSE))</f>
        <v/>
      </c>
      <c r="H450" s="150"/>
      <c r="I450" s="171" t="str">
        <f t="shared" si="12"/>
        <v/>
      </c>
      <c r="J450" s="168"/>
      <c r="K450" s="126"/>
    </row>
    <row r="451" spans="1:11">
      <c r="A451" s="147" t="str">
        <f>IF('TRI-3C'!$CX$10="","",'TRI-3C'!$CX$10)</f>
        <v/>
      </c>
      <c r="B451" s="139"/>
      <c r="C451" s="139"/>
      <c r="F451" s="128"/>
      <c r="G451" s="124" t="str">
        <f>IF(A451="","",VLOOKUP(K438,'TRI-3C'!$B$18:$FH$61,103,FALSE))</f>
        <v/>
      </c>
      <c r="I451" s="170" t="str">
        <f t="shared" si="12"/>
        <v/>
      </c>
      <c r="J451" s="167"/>
      <c r="K451" s="128"/>
    </row>
    <row r="452" spans="1:11">
      <c r="A452" s="148" t="str">
        <f>IF('TRI-3C'!$DB$10="","",'TRI-3C'!$DB$10)</f>
        <v/>
      </c>
      <c r="B452" s="149"/>
      <c r="C452" s="149"/>
      <c r="D452" s="150"/>
      <c r="E452" s="150"/>
      <c r="F452" s="126"/>
      <c r="G452" s="122" t="str">
        <f>IF(A452="","",VLOOKUP(K438,'TRI-3C'!$B$18:$FH$61,108,FALSE))</f>
        <v/>
      </c>
      <c r="H452" s="150"/>
      <c r="I452" s="171" t="str">
        <f t="shared" si="12"/>
        <v/>
      </c>
      <c r="J452" s="168"/>
      <c r="K452" s="126"/>
    </row>
    <row r="453" spans="1:11">
      <c r="A453" s="147" t="str">
        <f>IF('TRI-3C'!$DF$10="","",'TRI-3C'!$DF$10)</f>
        <v/>
      </c>
      <c r="B453" s="139"/>
      <c r="C453" s="139"/>
      <c r="F453" s="128"/>
      <c r="G453" s="124" t="str">
        <f>IF(A453="","",VLOOKUP(K438,'TRI-3C'!$B$18:$FH$61,111,FALSE))</f>
        <v/>
      </c>
      <c r="I453" s="170" t="str">
        <f t="shared" si="12"/>
        <v/>
      </c>
      <c r="J453" s="167"/>
      <c r="K453" s="128"/>
    </row>
    <row r="454" spans="1:11">
      <c r="A454" s="148" t="str">
        <f>IF('TRI-3C'!$DI$10="","",'TRI-3C'!$DI$10)</f>
        <v/>
      </c>
      <c r="B454" s="149"/>
      <c r="C454" s="149"/>
      <c r="D454" s="150"/>
      <c r="E454" s="150"/>
      <c r="F454" s="126"/>
      <c r="G454" s="122" t="str">
        <f>IF(A454="","",VLOOKUP(K438,'TRI-3C'!$B$18:$FH$61,114,FALSE))</f>
        <v/>
      </c>
      <c r="H454" s="150"/>
      <c r="I454" s="171" t="str">
        <f t="shared" si="12"/>
        <v/>
      </c>
      <c r="J454" s="168"/>
      <c r="K454" s="126"/>
    </row>
    <row r="455" spans="1:11">
      <c r="A455" s="151"/>
      <c r="B455" s="129"/>
      <c r="C455" s="129"/>
      <c r="D455" s="130"/>
      <c r="E455" s="130"/>
      <c r="F455" s="131"/>
      <c r="G455" s="132"/>
      <c r="H455" s="130"/>
      <c r="I455" s="172" t="str">
        <f t="shared" si="12"/>
        <v/>
      </c>
      <c r="J455" s="169"/>
      <c r="K455" s="131"/>
    </row>
    <row r="456" spans="1:11">
      <c r="A456" s="134"/>
      <c r="B456" s="134"/>
      <c r="C456" s="134"/>
      <c r="D456" s="134"/>
      <c r="E456" s="134"/>
      <c r="F456" s="140"/>
      <c r="G456" s="191"/>
      <c r="H456" s="191"/>
      <c r="I456" s="190"/>
      <c r="J456" s="190"/>
      <c r="K456" s="190"/>
    </row>
    <row r="457" spans="1:11">
      <c r="A457" s="487" t="s">
        <v>156</v>
      </c>
      <c r="B457" s="488"/>
      <c r="C457" s="135" t="s">
        <v>157</v>
      </c>
      <c r="F457" s="189"/>
      <c r="G457" s="189"/>
      <c r="H457" s="189"/>
      <c r="I457" s="189"/>
      <c r="J457" s="189"/>
      <c r="K457" s="189"/>
    </row>
    <row r="458" spans="1:11">
      <c r="A458" s="489" t="s">
        <v>158</v>
      </c>
      <c r="B458" s="490"/>
      <c r="C458" s="136" t="str">
        <f>VLOOKUP(K438,'TRI-3C'!$B$18:$FH$61,160,FALSE)</f>
        <v/>
      </c>
      <c r="E458" s="189"/>
      <c r="F458" s="189"/>
      <c r="G458" s="189"/>
      <c r="H458" s="189"/>
      <c r="I458" s="189"/>
      <c r="J458" s="189"/>
      <c r="K458" s="189"/>
    </row>
    <row r="459" spans="1:11">
      <c r="A459" s="491" t="s">
        <v>159</v>
      </c>
      <c r="B459" s="492"/>
      <c r="C459" s="493"/>
      <c r="E459" s="189"/>
      <c r="F459" s="189"/>
      <c r="G459" s="189"/>
      <c r="H459" s="189"/>
      <c r="I459" s="189"/>
      <c r="J459" s="189"/>
      <c r="K459" s="189"/>
    </row>
    <row r="460" spans="1:11">
      <c r="A460" s="137" t="s">
        <v>160</v>
      </c>
      <c r="B460" s="138"/>
      <c r="C460" s="188" t="str">
        <f>VLOOKUP(K438,'TRI-3C'!$B$18:$FH$61,161,FALSE)</f>
        <v/>
      </c>
      <c r="E460" s="189"/>
    </row>
    <row r="461" spans="1:11">
      <c r="A461" s="137" t="s">
        <v>161</v>
      </c>
      <c r="B461" s="138"/>
      <c r="C461" s="188" t="str">
        <f>VLOOKUP(K438,'TRI-3C'!$B$18:$FH$61,162,FALSE)</f>
        <v/>
      </c>
      <c r="E461" s="189"/>
      <c r="F461" s="189"/>
      <c r="G461" s="189"/>
      <c r="H461" s="189"/>
      <c r="I461" s="189"/>
      <c r="J461" s="189"/>
      <c r="K461" s="189"/>
    </row>
    <row r="462" spans="1:11">
      <c r="A462" s="480" t="s">
        <v>163</v>
      </c>
      <c r="B462" s="481"/>
      <c r="C462" s="188" t="str">
        <f>VLOOKUP(K438,'TRI-3C'!$B$18:$FH$61,163,FALSE)</f>
        <v/>
      </c>
      <c r="F462" s="114" t="s">
        <v>162</v>
      </c>
      <c r="G462" s="494">
        <f ca="1">NOW()</f>
        <v>45994.739222569442</v>
      </c>
      <c r="H462" s="494"/>
      <c r="I462" s="494"/>
      <c r="J462" s="494"/>
      <c r="K462" s="494"/>
    </row>
    <row r="466" spans="1:11">
      <c r="G466" s="112"/>
    </row>
    <row r="468" spans="1:11">
      <c r="C468" s="111" t="s">
        <v>164</v>
      </c>
      <c r="F468" s="495" t="s">
        <v>165</v>
      </c>
      <c r="G468" s="495"/>
      <c r="H468" s="495"/>
      <c r="I468" s="495"/>
    </row>
    <row r="471" spans="1:11">
      <c r="A471" s="111" t="s">
        <v>153</v>
      </c>
      <c r="C471" t="str">
        <f>IF(VLOOKUP(K474,NOTAS!$D$14:$P$60,2,FALSE)="","",VLOOKUP(K474,NOTAS!$D$14:$P$60,2,FALSE))</f>
        <v>LOOR ROLDAN HEYDAN YADIEL</v>
      </c>
    </row>
    <row r="472" spans="1:11">
      <c r="A472" s="111" t="s">
        <v>154</v>
      </c>
      <c r="C472" t="str">
        <f>NOTAS!$B$14&amp; " "&amp;NOTAS!$B$15</f>
        <v>INICIAL II A</v>
      </c>
      <c r="F472" s="111"/>
      <c r="G472" s="116"/>
      <c r="H472" s="117"/>
      <c r="I472" s="118"/>
      <c r="J472" s="118"/>
      <c r="K472" s="117"/>
    </row>
    <row r="473" spans="1:11">
      <c r="A473" s="111" t="s">
        <v>6</v>
      </c>
      <c r="C473" t="str">
        <f>NOTAS!$B$18</f>
        <v>2025-2026 MATUTINA</v>
      </c>
      <c r="H473" s="117"/>
      <c r="I473" s="118"/>
      <c r="J473" s="118"/>
      <c r="K473" s="117"/>
    </row>
    <row r="474" spans="1:11" ht="15" thickBot="1">
      <c r="A474" s="486" t="s">
        <v>337</v>
      </c>
      <c r="B474" s="486"/>
      <c r="I474" s="114" t="s">
        <v>74</v>
      </c>
      <c r="K474" s="121">
        <v>14</v>
      </c>
    </row>
    <row r="475" spans="1:11">
      <c r="A475" s="482" t="s">
        <v>133</v>
      </c>
      <c r="B475" s="483"/>
      <c r="C475" s="483"/>
      <c r="D475" s="483"/>
      <c r="E475" s="483"/>
      <c r="F475" s="484"/>
      <c r="G475" s="485" t="s">
        <v>141</v>
      </c>
      <c r="H475" s="483"/>
      <c r="I475" s="485" t="s">
        <v>141</v>
      </c>
      <c r="J475" s="483"/>
      <c r="K475" s="483"/>
    </row>
    <row r="476" spans="1:11">
      <c r="A476" s="141" t="str">
        <f>IF('TRI-3C'!$G$10="","",'TRI-3C'!$G$10)</f>
        <v>IDENTIDAD Y AUTONOMÍA</v>
      </c>
      <c r="B476" s="142"/>
      <c r="C476" s="142"/>
      <c r="D476" s="143"/>
      <c r="E476" s="144"/>
      <c r="F476" s="145"/>
      <c r="G476" s="146" t="str">
        <f>IF(A476="","",VLOOKUP(K474,'TRI-3C'!$B$18:$FH$61,24,FALSE))</f>
        <v/>
      </c>
      <c r="H476" s="144"/>
      <c r="I476" s="187" t="str">
        <f>IF(G476="","",G476)</f>
        <v/>
      </c>
      <c r="J476" s="166"/>
      <c r="K476" s="145"/>
    </row>
    <row r="477" spans="1:11">
      <c r="A477" s="147" t="str">
        <f>IF('TRI-3C'!$Z$10="","",'TRI-3C'!$Z$10)</f>
        <v>CONVIVENCIA</v>
      </c>
      <c r="B477" s="139"/>
      <c r="C477" s="139"/>
      <c r="F477" s="123"/>
      <c r="G477" s="124" t="str">
        <f>IF(A477="","",VLOOKUP(K474,'TRI-3C'!$B$18:$FH$61,40,FALSE))</f>
        <v/>
      </c>
      <c r="I477" s="170" t="str">
        <f t="shared" ref="I477:I491" si="13">IF(G477="","",G477)</f>
        <v/>
      </c>
      <c r="J477" s="167"/>
      <c r="K477" s="128"/>
    </row>
    <row r="478" spans="1:11">
      <c r="A478" s="148" t="str">
        <f>IF('TRI-3C'!$AP$10="","",'TRI-3C'!$AP$10)</f>
        <v>RELACIONES CON EL MEDIO NATURAL Y CULTURAL</v>
      </c>
      <c r="B478" s="149"/>
      <c r="C478" s="149"/>
      <c r="D478" s="150"/>
      <c r="E478" s="150"/>
      <c r="F478" s="126"/>
      <c r="G478" s="122" t="str">
        <f>IF(A478="","",VLOOKUP(K474,'TRI-3C'!$B$18:$FH$61,61,FALSE))</f>
        <v/>
      </c>
      <c r="H478" s="150"/>
      <c r="I478" s="171" t="str">
        <f t="shared" si="13"/>
        <v/>
      </c>
      <c r="J478" s="168"/>
      <c r="K478" s="126"/>
    </row>
    <row r="479" spans="1:11">
      <c r="A479" s="147" t="str">
        <f>IF('TRI-3C'!$BK$10="","",'TRI-3C'!$BK$10)</f>
        <v>RELACIONES LOGICAS MATEMATICAS</v>
      </c>
      <c r="B479" s="139"/>
      <c r="C479" s="139"/>
      <c r="F479" s="128"/>
      <c r="G479" s="124" t="str">
        <f>IF(A479="","",VLOOKUP(K474,'TRI-3C'!$B$18:$FH$61,84,FALSE))</f>
        <v/>
      </c>
      <c r="I479" s="170" t="str">
        <f t="shared" si="13"/>
        <v/>
      </c>
      <c r="J479" s="167"/>
      <c r="K479" s="128"/>
    </row>
    <row r="480" spans="1:11">
      <c r="A480" s="148" t="str">
        <f>IF('TRI-3C'!$CH$10="","",'TRI-3C'!$CH$10)</f>
        <v>COMPRENSIÓN Y EXPRESION DEL LENGUAJE</v>
      </c>
      <c r="B480" s="149"/>
      <c r="C480" s="149"/>
      <c r="D480" s="150"/>
      <c r="E480" s="150"/>
      <c r="F480" s="126"/>
      <c r="G480" s="122" t="str">
        <f>IF(A480="","",VLOOKUP(K474,'TRI-3C'!$B$18:$FH$61,106,FALSE))</f>
        <v/>
      </c>
      <c r="H480" s="150"/>
      <c r="I480" s="171" t="str">
        <f t="shared" si="13"/>
        <v/>
      </c>
      <c r="J480" s="168"/>
      <c r="K480" s="126"/>
    </row>
    <row r="481" spans="1:11">
      <c r="A481" s="147" t="str">
        <f>IF('TRI-3C'!$DD$10="","",'TRI-3C'!$DD$10)</f>
        <v>EXPRESIÓN ARTISTICA</v>
      </c>
      <c r="B481" s="139"/>
      <c r="C481" s="139"/>
      <c r="F481" s="128"/>
      <c r="G481" s="124" t="str">
        <f>IF(A481="","",VLOOKUP(K474,'TRI-3C'!$B$18:$FH$61,118,FALSE))</f>
        <v/>
      </c>
      <c r="I481" s="170" t="str">
        <f t="shared" si="13"/>
        <v/>
      </c>
      <c r="J481" s="167"/>
      <c r="K481" s="128"/>
    </row>
    <row r="482" spans="1:11">
      <c r="A482" s="148" t="str">
        <f>IF('TRI-3C'!$DP$10="","",'TRI-3C'!$DP$10)</f>
        <v>EXPRESION CORPORAL Y MOTRICIDAD</v>
      </c>
      <c r="B482" s="149"/>
      <c r="C482" s="149"/>
      <c r="D482" s="150"/>
      <c r="E482" s="150"/>
      <c r="F482" s="126"/>
      <c r="G482" s="122" t="str">
        <f>IF(A482="","",VLOOKUP(K474,'TRI-3C'!$B$18:$FH$61,147,FALSE))</f>
        <v/>
      </c>
      <c r="H482" s="150"/>
      <c r="I482" s="171" t="str">
        <f t="shared" si="13"/>
        <v/>
      </c>
      <c r="J482" s="168"/>
      <c r="K482" s="126"/>
    </row>
    <row r="483" spans="1:11">
      <c r="A483" s="147" t="str">
        <f>IF('TRI-3C'!$CK$10="","",'TRI-3C'!$CK$10)</f>
        <v/>
      </c>
      <c r="B483" s="139"/>
      <c r="C483" s="139"/>
      <c r="F483" s="123"/>
      <c r="G483" s="124" t="str">
        <f>IF(A483="","",VLOOKUP(K474,'TRI-3C'!$B$18:$FH$61,90,FALSE))</f>
        <v/>
      </c>
      <c r="I483" s="170" t="str">
        <f t="shared" si="13"/>
        <v/>
      </c>
      <c r="J483" s="167"/>
      <c r="K483" s="128"/>
    </row>
    <row r="484" spans="1:11">
      <c r="A484" s="148" t="str">
        <f>IF('TRI-3C'!$CN$10="","",'TRI-3C'!$CN$10)</f>
        <v/>
      </c>
      <c r="B484" s="149"/>
      <c r="C484" s="149"/>
      <c r="D484" s="150"/>
      <c r="E484" s="150"/>
      <c r="F484" s="126"/>
      <c r="G484" s="122" t="str">
        <f>IF(A484="","",VLOOKUP(K474,'TRI-3C'!$B$18:$FH$61,92,FALSE))</f>
        <v/>
      </c>
      <c r="H484" s="150"/>
      <c r="I484" s="171" t="str">
        <f t="shared" si="13"/>
        <v/>
      </c>
      <c r="J484" s="168"/>
      <c r="K484" s="126"/>
    </row>
    <row r="485" spans="1:11">
      <c r="A485" s="147" t="str">
        <f>IF('TRI-3C'!$CP$10="","",'TRI-3C'!$CP$10)</f>
        <v/>
      </c>
      <c r="B485" s="139"/>
      <c r="C485" s="139"/>
      <c r="F485" s="128"/>
      <c r="G485" s="124" t="str">
        <f>IF(A485="","",VLOOKUP(K474,'TRI-3C'!$B$18:$FH$61,98,FALSE))</f>
        <v/>
      </c>
      <c r="I485" s="170" t="str">
        <f t="shared" si="13"/>
        <v/>
      </c>
      <c r="J485" s="167"/>
      <c r="K485" s="128"/>
    </row>
    <row r="486" spans="1:11">
      <c r="A486" s="148" t="str">
        <f>IF('TRI-3C'!$CV$10="","",'TRI-3C'!$CV$10)</f>
        <v/>
      </c>
      <c r="B486" s="149"/>
      <c r="C486" s="149"/>
      <c r="D486" s="150"/>
      <c r="E486" s="150"/>
      <c r="F486" s="126"/>
      <c r="G486" s="122" t="str">
        <f>IF(A486="","",VLOOKUP(K474,'TRI-3C'!$B$18:$FH$61,100,FALSE))</f>
        <v/>
      </c>
      <c r="H486" s="150"/>
      <c r="I486" s="171" t="str">
        <f t="shared" si="13"/>
        <v/>
      </c>
      <c r="J486" s="168"/>
      <c r="K486" s="126"/>
    </row>
    <row r="487" spans="1:11">
      <c r="A487" s="147" t="str">
        <f>IF('TRI-3C'!$CX$10="","",'TRI-3C'!$CX$10)</f>
        <v/>
      </c>
      <c r="B487" s="139"/>
      <c r="C487" s="139"/>
      <c r="F487" s="128"/>
      <c r="G487" s="124" t="str">
        <f>IF(A487="","",VLOOKUP(K474,'TRI-3C'!$B$18:$FH$61,103,FALSE))</f>
        <v/>
      </c>
      <c r="I487" s="170" t="str">
        <f t="shared" si="13"/>
        <v/>
      </c>
      <c r="J487" s="167"/>
      <c r="K487" s="128"/>
    </row>
    <row r="488" spans="1:11">
      <c r="A488" s="148" t="str">
        <f>IF('TRI-3C'!$DB$10="","",'TRI-3C'!$DB$10)</f>
        <v/>
      </c>
      <c r="B488" s="149"/>
      <c r="C488" s="149"/>
      <c r="D488" s="150"/>
      <c r="E488" s="150"/>
      <c r="F488" s="126"/>
      <c r="G488" s="122" t="str">
        <f>IF(A488="","",VLOOKUP(K474,'TRI-3C'!$B$18:$FH$61,108,FALSE))</f>
        <v/>
      </c>
      <c r="H488" s="150"/>
      <c r="I488" s="171" t="str">
        <f t="shared" si="13"/>
        <v/>
      </c>
      <c r="J488" s="168"/>
      <c r="K488" s="126"/>
    </row>
    <row r="489" spans="1:11">
      <c r="A489" s="147" t="str">
        <f>IF('TRI-3C'!$DF$10="","",'TRI-3C'!$DF$10)</f>
        <v/>
      </c>
      <c r="B489" s="139"/>
      <c r="C489" s="139"/>
      <c r="F489" s="128"/>
      <c r="G489" s="124" t="str">
        <f>IF(A489="","",VLOOKUP(K474,'TRI-3C'!$B$18:$FH$61,111,FALSE))</f>
        <v/>
      </c>
      <c r="I489" s="170" t="str">
        <f t="shared" si="13"/>
        <v/>
      </c>
      <c r="J489" s="167"/>
      <c r="K489" s="128"/>
    </row>
    <row r="490" spans="1:11">
      <c r="A490" s="148" t="str">
        <f>IF('TRI-3C'!$DI$10="","",'TRI-3C'!$DI$10)</f>
        <v/>
      </c>
      <c r="B490" s="149"/>
      <c r="C490" s="149"/>
      <c r="D490" s="150"/>
      <c r="E490" s="150"/>
      <c r="F490" s="126"/>
      <c r="G490" s="122" t="str">
        <f>IF(A490="","",VLOOKUP(K474,'TRI-3C'!$B$18:$FH$61,114,FALSE))</f>
        <v/>
      </c>
      <c r="H490" s="150"/>
      <c r="I490" s="171" t="str">
        <f t="shared" si="13"/>
        <v/>
      </c>
      <c r="J490" s="168"/>
      <c r="K490" s="126"/>
    </row>
    <row r="491" spans="1:11">
      <c r="A491" s="151"/>
      <c r="B491" s="129"/>
      <c r="C491" s="129"/>
      <c r="D491" s="130"/>
      <c r="E491" s="130"/>
      <c r="F491" s="131"/>
      <c r="G491" s="132"/>
      <c r="H491" s="130"/>
      <c r="I491" s="172" t="str">
        <f t="shared" si="13"/>
        <v/>
      </c>
      <c r="J491" s="169"/>
      <c r="K491" s="131"/>
    </row>
    <row r="492" spans="1:11">
      <c r="A492" s="134"/>
      <c r="B492" s="134"/>
      <c r="C492" s="134"/>
      <c r="D492" s="134"/>
      <c r="E492" s="134"/>
      <c r="F492" s="140"/>
      <c r="G492" s="191"/>
      <c r="H492" s="191"/>
      <c r="I492" s="190"/>
      <c r="J492" s="190"/>
      <c r="K492" s="190"/>
    </row>
    <row r="493" spans="1:11">
      <c r="A493" s="487" t="s">
        <v>156</v>
      </c>
      <c r="B493" s="488"/>
      <c r="C493" s="135" t="s">
        <v>157</v>
      </c>
      <c r="F493" s="189"/>
      <c r="G493" s="189"/>
      <c r="H493" s="189"/>
      <c r="I493" s="189"/>
      <c r="J493" s="189"/>
      <c r="K493" s="189"/>
    </row>
    <row r="494" spans="1:11">
      <c r="A494" s="489" t="s">
        <v>158</v>
      </c>
      <c r="B494" s="490"/>
      <c r="C494" s="136" t="str">
        <f>VLOOKUP(K474,'TRI-3C'!$B$18:$FH$61,160,FALSE)</f>
        <v/>
      </c>
      <c r="E494" s="189"/>
      <c r="F494" s="189"/>
      <c r="G494" s="189"/>
      <c r="H494" s="189"/>
      <c r="I494" s="189"/>
      <c r="J494" s="189"/>
      <c r="K494" s="189"/>
    </row>
    <row r="495" spans="1:11">
      <c r="A495" s="491" t="s">
        <v>159</v>
      </c>
      <c r="B495" s="492"/>
      <c r="C495" s="493"/>
      <c r="E495" s="189"/>
      <c r="F495" s="189"/>
      <c r="G495" s="189"/>
      <c r="H495" s="189"/>
      <c r="I495" s="189"/>
      <c r="J495" s="189"/>
      <c r="K495" s="189"/>
    </row>
    <row r="496" spans="1:11">
      <c r="A496" s="137" t="s">
        <v>160</v>
      </c>
      <c r="B496" s="138"/>
      <c r="C496" s="188" t="str">
        <f>VLOOKUP(K474,'TRI-3C'!$B$18:$FH$61,161,FALSE)</f>
        <v/>
      </c>
      <c r="E496" s="189"/>
    </row>
    <row r="497" spans="1:11">
      <c r="A497" s="137" t="s">
        <v>161</v>
      </c>
      <c r="B497" s="138"/>
      <c r="C497" s="188" t="str">
        <f>VLOOKUP(K474,'TRI-3C'!$B$18:$FH$61,162,FALSE)</f>
        <v/>
      </c>
      <c r="E497" s="189"/>
      <c r="F497" s="189"/>
      <c r="G497" s="189"/>
      <c r="H497" s="189"/>
      <c r="I497" s="189"/>
      <c r="J497" s="189"/>
      <c r="K497" s="189"/>
    </row>
    <row r="498" spans="1:11">
      <c r="A498" s="480" t="s">
        <v>163</v>
      </c>
      <c r="B498" s="481"/>
      <c r="C498" s="188" t="str">
        <f>VLOOKUP(K474,'TRI-3C'!$B$18:$FH$61,163,FALSE)</f>
        <v/>
      </c>
      <c r="F498" s="114" t="s">
        <v>162</v>
      </c>
      <c r="G498" s="494">
        <f ca="1">NOW()</f>
        <v>45994.739222569442</v>
      </c>
      <c r="H498" s="494"/>
      <c r="I498" s="494"/>
      <c r="J498" s="494"/>
      <c r="K498" s="494"/>
    </row>
    <row r="502" spans="1:11">
      <c r="G502" s="112"/>
    </row>
    <row r="504" spans="1:11">
      <c r="C504" s="111" t="s">
        <v>164</v>
      </c>
      <c r="F504" s="495" t="s">
        <v>165</v>
      </c>
      <c r="G504" s="495"/>
      <c r="H504" s="495"/>
      <c r="I504" s="495"/>
    </row>
    <row r="507" spans="1:11">
      <c r="A507" s="111" t="s">
        <v>153</v>
      </c>
      <c r="C507" t="str">
        <f>IF(VLOOKUP(K510,NOTAS!$D$14:$P$60,2,FALSE)="","",VLOOKUP(K510,NOTAS!$D$14:$P$60,2,FALSE))</f>
        <v>LOPEZ PALLO GRACE SAMANTHA</v>
      </c>
    </row>
    <row r="508" spans="1:11">
      <c r="A508" s="111" t="s">
        <v>154</v>
      </c>
      <c r="C508" t="str">
        <f>NOTAS!$B$14&amp; " "&amp;NOTAS!$B$15</f>
        <v>INICIAL II A</v>
      </c>
      <c r="F508" s="111"/>
      <c r="G508" s="116"/>
      <c r="H508" s="117"/>
      <c r="I508" s="118"/>
      <c r="J508" s="118"/>
      <c r="K508" s="117"/>
    </row>
    <row r="509" spans="1:11">
      <c r="A509" s="111" t="s">
        <v>6</v>
      </c>
      <c r="C509" t="str">
        <f>NOTAS!$B$18</f>
        <v>2025-2026 MATUTINA</v>
      </c>
      <c r="H509" s="117"/>
      <c r="I509" s="118"/>
      <c r="J509" s="118"/>
      <c r="K509" s="117"/>
    </row>
    <row r="510" spans="1:11" ht="15" thickBot="1">
      <c r="A510" s="486" t="s">
        <v>337</v>
      </c>
      <c r="B510" s="486"/>
      <c r="I510" s="114" t="s">
        <v>74</v>
      </c>
      <c r="K510" s="121">
        <v>15</v>
      </c>
    </row>
    <row r="511" spans="1:11">
      <c r="A511" s="482" t="s">
        <v>133</v>
      </c>
      <c r="B511" s="483"/>
      <c r="C511" s="483"/>
      <c r="D511" s="483"/>
      <c r="E511" s="483"/>
      <c r="F511" s="484"/>
      <c r="G511" s="485" t="s">
        <v>141</v>
      </c>
      <c r="H511" s="483"/>
      <c r="I511" s="485" t="s">
        <v>141</v>
      </c>
      <c r="J511" s="483"/>
      <c r="K511" s="483"/>
    </row>
    <row r="512" spans="1:11">
      <c r="A512" s="141" t="str">
        <f>IF('TRI-3C'!$G$10="","",'TRI-3C'!$G$10)</f>
        <v>IDENTIDAD Y AUTONOMÍA</v>
      </c>
      <c r="B512" s="142"/>
      <c r="C512" s="142"/>
      <c r="D512" s="143"/>
      <c r="E512" s="144"/>
      <c r="F512" s="145"/>
      <c r="G512" s="146" t="str">
        <f>IF(A512="","",VLOOKUP(K510,'TRI-3C'!$B$18:$FH$61,24,FALSE))</f>
        <v/>
      </c>
      <c r="H512" s="144"/>
      <c r="I512" s="187" t="str">
        <f>IF(G512="","",G512)</f>
        <v/>
      </c>
      <c r="J512" s="166"/>
      <c r="K512" s="145"/>
    </row>
    <row r="513" spans="1:11">
      <c r="A513" s="147" t="str">
        <f>IF('TRI-3C'!$Z$10="","",'TRI-3C'!$Z$10)</f>
        <v>CONVIVENCIA</v>
      </c>
      <c r="B513" s="139"/>
      <c r="C513" s="139"/>
      <c r="F513" s="123"/>
      <c r="G513" s="124" t="str">
        <f>IF(A513="","",VLOOKUP(K510,'TRI-3C'!$B$18:$FH$61,40,FALSE))</f>
        <v/>
      </c>
      <c r="I513" s="170" t="str">
        <f t="shared" ref="I513:I527" si="14">IF(G513="","",G513)</f>
        <v/>
      </c>
      <c r="J513" s="167"/>
      <c r="K513" s="128"/>
    </row>
    <row r="514" spans="1:11">
      <c r="A514" s="148" t="str">
        <f>IF('TRI-3C'!$AP$10="","",'TRI-3C'!$AP$10)</f>
        <v>RELACIONES CON EL MEDIO NATURAL Y CULTURAL</v>
      </c>
      <c r="B514" s="149"/>
      <c r="C514" s="149"/>
      <c r="D514" s="150"/>
      <c r="E514" s="150"/>
      <c r="F514" s="126"/>
      <c r="G514" s="122" t="str">
        <f>IF(A514="","",VLOOKUP(K510,'TRI-3C'!$B$18:$FH$61,61,FALSE))</f>
        <v/>
      </c>
      <c r="H514" s="150"/>
      <c r="I514" s="171" t="str">
        <f t="shared" si="14"/>
        <v/>
      </c>
      <c r="J514" s="168"/>
      <c r="K514" s="126"/>
    </row>
    <row r="515" spans="1:11">
      <c r="A515" s="147" t="str">
        <f>IF('TRI-3C'!$BK$10="","",'TRI-3C'!$BK$10)</f>
        <v>RELACIONES LOGICAS MATEMATICAS</v>
      </c>
      <c r="B515" s="139"/>
      <c r="C515" s="139"/>
      <c r="F515" s="128"/>
      <c r="G515" s="124" t="str">
        <f>IF(A515="","",VLOOKUP(K510,'TRI-3C'!$B$18:$FH$61,84,FALSE))</f>
        <v/>
      </c>
      <c r="I515" s="170" t="str">
        <f t="shared" si="14"/>
        <v/>
      </c>
      <c r="J515" s="167"/>
      <c r="K515" s="128"/>
    </row>
    <row r="516" spans="1:11">
      <c r="A516" s="148" t="str">
        <f>IF('TRI-3C'!$CH$10="","",'TRI-3C'!$CH$10)</f>
        <v>COMPRENSIÓN Y EXPRESION DEL LENGUAJE</v>
      </c>
      <c r="B516" s="149"/>
      <c r="C516" s="149"/>
      <c r="D516" s="150"/>
      <c r="E516" s="150"/>
      <c r="F516" s="126"/>
      <c r="G516" s="122" t="str">
        <f>IF(A516="","",VLOOKUP(K510,'TRI-3C'!$B$18:$FH$61,106,FALSE))</f>
        <v/>
      </c>
      <c r="H516" s="150"/>
      <c r="I516" s="171" t="str">
        <f t="shared" si="14"/>
        <v/>
      </c>
      <c r="J516" s="168"/>
      <c r="K516" s="126"/>
    </row>
    <row r="517" spans="1:11">
      <c r="A517" s="147" t="str">
        <f>IF('TRI-3C'!$DD$10="","",'TRI-3C'!$DD$10)</f>
        <v>EXPRESIÓN ARTISTICA</v>
      </c>
      <c r="B517" s="139"/>
      <c r="C517" s="139"/>
      <c r="F517" s="128"/>
      <c r="G517" s="124" t="str">
        <f>IF(A517="","",VLOOKUP(K510,'TRI-3C'!$B$18:$FH$61,118,FALSE))</f>
        <v/>
      </c>
      <c r="I517" s="170" t="str">
        <f t="shared" si="14"/>
        <v/>
      </c>
      <c r="J517" s="167"/>
      <c r="K517" s="128"/>
    </row>
    <row r="518" spans="1:11">
      <c r="A518" s="148" t="str">
        <f>IF('TRI-3C'!$DP$10="","",'TRI-3C'!$DP$10)</f>
        <v>EXPRESION CORPORAL Y MOTRICIDAD</v>
      </c>
      <c r="B518" s="149"/>
      <c r="C518" s="149"/>
      <c r="D518" s="150"/>
      <c r="E518" s="150"/>
      <c r="F518" s="126"/>
      <c r="G518" s="122" t="str">
        <f>IF(A518="","",VLOOKUP(K510,'TRI-3C'!$B$18:$FH$61,147,FALSE))</f>
        <v/>
      </c>
      <c r="H518" s="150"/>
      <c r="I518" s="171" t="str">
        <f t="shared" si="14"/>
        <v/>
      </c>
      <c r="J518" s="168"/>
      <c r="K518" s="126"/>
    </row>
    <row r="519" spans="1:11">
      <c r="A519" s="147" t="str">
        <f>IF('TRI-3C'!$CK$10="","",'TRI-3C'!$CK$10)</f>
        <v/>
      </c>
      <c r="B519" s="139"/>
      <c r="C519" s="139"/>
      <c r="F519" s="123"/>
      <c r="G519" s="124" t="str">
        <f>IF(A519="","",VLOOKUP(K510,'TRI-3C'!$B$18:$FH$61,90,FALSE))</f>
        <v/>
      </c>
      <c r="I519" s="170" t="str">
        <f t="shared" si="14"/>
        <v/>
      </c>
      <c r="J519" s="167"/>
      <c r="K519" s="128"/>
    </row>
    <row r="520" spans="1:11">
      <c r="A520" s="148" t="str">
        <f>IF('TRI-3C'!$CN$10="","",'TRI-3C'!$CN$10)</f>
        <v/>
      </c>
      <c r="B520" s="149"/>
      <c r="C520" s="149"/>
      <c r="D520" s="150"/>
      <c r="E520" s="150"/>
      <c r="F520" s="126"/>
      <c r="G520" s="122" t="str">
        <f>IF(A520="","",VLOOKUP(K510,'TRI-3C'!$B$18:$FH$61,92,FALSE))</f>
        <v/>
      </c>
      <c r="H520" s="150"/>
      <c r="I520" s="171" t="str">
        <f t="shared" si="14"/>
        <v/>
      </c>
      <c r="J520" s="168"/>
      <c r="K520" s="126"/>
    </row>
    <row r="521" spans="1:11">
      <c r="A521" s="147" t="str">
        <f>IF('TRI-3C'!$CP$10="","",'TRI-3C'!$CP$10)</f>
        <v/>
      </c>
      <c r="B521" s="139"/>
      <c r="C521" s="139"/>
      <c r="F521" s="128"/>
      <c r="G521" s="124" t="str">
        <f>IF(A521="","",VLOOKUP(K510,'TRI-3C'!$B$18:$FH$61,98,FALSE))</f>
        <v/>
      </c>
      <c r="I521" s="170" t="str">
        <f t="shared" si="14"/>
        <v/>
      </c>
      <c r="J521" s="167"/>
      <c r="K521" s="128"/>
    </row>
    <row r="522" spans="1:11">
      <c r="A522" s="148" t="str">
        <f>IF('TRI-3C'!$CV$10="","",'TRI-3C'!$CV$10)</f>
        <v/>
      </c>
      <c r="B522" s="149"/>
      <c r="C522" s="149"/>
      <c r="D522" s="150"/>
      <c r="E522" s="150"/>
      <c r="F522" s="126"/>
      <c r="G522" s="122" t="str">
        <f>IF(A522="","",VLOOKUP(K510,'TRI-3C'!$B$18:$FH$61,100,FALSE))</f>
        <v/>
      </c>
      <c r="H522" s="150"/>
      <c r="I522" s="171" t="str">
        <f t="shared" si="14"/>
        <v/>
      </c>
      <c r="J522" s="168"/>
      <c r="K522" s="126"/>
    </row>
    <row r="523" spans="1:11">
      <c r="A523" s="147" t="str">
        <f>IF('TRI-3C'!$CX$10="","",'TRI-3C'!$CX$10)</f>
        <v/>
      </c>
      <c r="B523" s="139"/>
      <c r="C523" s="139"/>
      <c r="F523" s="128"/>
      <c r="G523" s="124" t="str">
        <f>IF(A523="","",VLOOKUP(K510,'TRI-3C'!$B$18:$FH$61,103,FALSE))</f>
        <v/>
      </c>
      <c r="I523" s="170" t="str">
        <f t="shared" si="14"/>
        <v/>
      </c>
      <c r="J523" s="167"/>
      <c r="K523" s="128"/>
    </row>
    <row r="524" spans="1:11">
      <c r="A524" s="148" t="str">
        <f>IF('TRI-3C'!$DB$10="","",'TRI-3C'!$DB$10)</f>
        <v/>
      </c>
      <c r="B524" s="149"/>
      <c r="C524" s="149"/>
      <c r="D524" s="150"/>
      <c r="E524" s="150"/>
      <c r="F524" s="126"/>
      <c r="G524" s="122" t="str">
        <f>IF(A524="","",VLOOKUP(K510,'TRI-3C'!$B$18:$FH$61,108,FALSE))</f>
        <v/>
      </c>
      <c r="H524" s="150"/>
      <c r="I524" s="171" t="str">
        <f t="shared" si="14"/>
        <v/>
      </c>
      <c r="J524" s="168"/>
      <c r="K524" s="126"/>
    </row>
    <row r="525" spans="1:11">
      <c r="A525" s="147" t="str">
        <f>IF('TRI-3C'!$DF$10="","",'TRI-3C'!$DF$10)</f>
        <v/>
      </c>
      <c r="B525" s="139"/>
      <c r="C525" s="139"/>
      <c r="F525" s="128"/>
      <c r="G525" s="124" t="str">
        <f>IF(A525="","",VLOOKUP(K510,'TRI-3C'!$B$18:$FH$61,111,FALSE))</f>
        <v/>
      </c>
      <c r="I525" s="170" t="str">
        <f t="shared" si="14"/>
        <v/>
      </c>
      <c r="J525" s="167"/>
      <c r="K525" s="128"/>
    </row>
    <row r="526" spans="1:11">
      <c r="A526" s="148" t="str">
        <f>IF('TRI-3C'!$DI$10="","",'TRI-3C'!$DI$10)</f>
        <v/>
      </c>
      <c r="B526" s="149"/>
      <c r="C526" s="149"/>
      <c r="D526" s="150"/>
      <c r="E526" s="150"/>
      <c r="F526" s="126"/>
      <c r="G526" s="122" t="str">
        <f>IF(A526="","",VLOOKUP(K510,'TRI-3C'!$B$18:$FH$61,114,FALSE))</f>
        <v/>
      </c>
      <c r="H526" s="150"/>
      <c r="I526" s="171" t="str">
        <f t="shared" si="14"/>
        <v/>
      </c>
      <c r="J526" s="168"/>
      <c r="K526" s="126"/>
    </row>
    <row r="527" spans="1:11">
      <c r="A527" s="151"/>
      <c r="B527" s="129"/>
      <c r="C527" s="129"/>
      <c r="D527" s="130"/>
      <c r="E527" s="130"/>
      <c r="F527" s="131"/>
      <c r="G527" s="132"/>
      <c r="H527" s="130"/>
      <c r="I527" s="172" t="str">
        <f t="shared" si="14"/>
        <v/>
      </c>
      <c r="J527" s="169"/>
      <c r="K527" s="131"/>
    </row>
    <row r="528" spans="1:11">
      <c r="A528" s="134"/>
      <c r="B528" s="134"/>
      <c r="C528" s="134"/>
      <c r="D528" s="134"/>
      <c r="E528" s="134"/>
      <c r="F528" s="140"/>
      <c r="G528" s="191"/>
      <c r="H528" s="191"/>
      <c r="I528" s="190"/>
      <c r="J528" s="190"/>
      <c r="K528" s="190"/>
    </row>
    <row r="529" spans="1:11">
      <c r="A529" s="487" t="s">
        <v>156</v>
      </c>
      <c r="B529" s="488"/>
      <c r="C529" s="135" t="s">
        <v>157</v>
      </c>
      <c r="F529" s="189"/>
      <c r="G529" s="189"/>
      <c r="H529" s="189"/>
      <c r="I529" s="189"/>
      <c r="J529" s="189"/>
      <c r="K529" s="189"/>
    </row>
    <row r="530" spans="1:11">
      <c r="A530" s="489" t="s">
        <v>158</v>
      </c>
      <c r="B530" s="490"/>
      <c r="C530" s="136" t="str">
        <f>VLOOKUP(K510,'TRI-3C'!$B$18:$FH$61,160,FALSE)</f>
        <v/>
      </c>
      <c r="E530" s="189"/>
      <c r="F530" s="189"/>
      <c r="G530" s="189"/>
      <c r="H530" s="189"/>
      <c r="I530" s="189"/>
      <c r="J530" s="189"/>
      <c r="K530" s="189"/>
    </row>
    <row r="531" spans="1:11">
      <c r="A531" s="491" t="s">
        <v>159</v>
      </c>
      <c r="B531" s="492"/>
      <c r="C531" s="493"/>
      <c r="E531" s="189"/>
      <c r="F531" s="189"/>
      <c r="G531" s="189"/>
      <c r="H531" s="189"/>
      <c r="I531" s="189"/>
      <c r="J531" s="189"/>
      <c r="K531" s="189"/>
    </row>
    <row r="532" spans="1:11">
      <c r="A532" s="137" t="s">
        <v>160</v>
      </c>
      <c r="B532" s="138"/>
      <c r="C532" s="188" t="str">
        <f>VLOOKUP(K510,'TRI-3C'!$B$18:$FH$61,161,FALSE)</f>
        <v/>
      </c>
      <c r="E532" s="189"/>
    </row>
    <row r="533" spans="1:11">
      <c r="A533" s="137" t="s">
        <v>161</v>
      </c>
      <c r="B533" s="138"/>
      <c r="C533" s="188" t="str">
        <f>VLOOKUP(K510,'TRI-3C'!$B$18:$FH$61,162,FALSE)</f>
        <v/>
      </c>
      <c r="E533" s="189"/>
      <c r="F533" s="189"/>
      <c r="G533" s="189"/>
      <c r="H533" s="189"/>
      <c r="I533" s="189"/>
      <c r="J533" s="189"/>
      <c r="K533" s="189"/>
    </row>
    <row r="534" spans="1:11">
      <c r="A534" s="480" t="s">
        <v>163</v>
      </c>
      <c r="B534" s="481"/>
      <c r="C534" s="188" t="str">
        <f>VLOOKUP(K510,'TRI-3C'!$B$18:$FH$61,163,FALSE)</f>
        <v/>
      </c>
      <c r="F534" s="114" t="s">
        <v>162</v>
      </c>
      <c r="G534" s="494">
        <f ca="1">NOW()</f>
        <v>45994.739222569442</v>
      </c>
      <c r="H534" s="494"/>
      <c r="I534" s="494"/>
      <c r="J534" s="494"/>
      <c r="K534" s="494"/>
    </row>
    <row r="538" spans="1:11">
      <c r="G538" s="112"/>
    </row>
    <row r="540" spans="1:11">
      <c r="C540" s="111" t="s">
        <v>164</v>
      </c>
      <c r="F540" s="495" t="s">
        <v>165</v>
      </c>
      <c r="G540" s="495"/>
      <c r="H540" s="495"/>
      <c r="I540" s="495"/>
    </row>
    <row r="543" spans="1:11">
      <c r="A543" s="111" t="s">
        <v>153</v>
      </c>
      <c r="C543" t="str">
        <f>IF(VLOOKUP(K546,NOTAS!$D$14:$P$60,2,FALSE)="","",VLOOKUP(K546,NOTAS!$D$14:$P$60,2,FALSE))</f>
        <v>MARIN CHAVEZ JULEISY BEDRIYE</v>
      </c>
    </row>
    <row r="544" spans="1:11">
      <c r="A544" s="111" t="s">
        <v>154</v>
      </c>
      <c r="C544" t="str">
        <f>NOTAS!$B$14&amp; " "&amp;NOTAS!$B$15</f>
        <v>INICIAL II A</v>
      </c>
      <c r="F544" s="111"/>
      <c r="G544" s="116"/>
      <c r="H544" s="117"/>
      <c r="I544" s="118"/>
      <c r="J544" s="118"/>
      <c r="K544" s="117"/>
    </row>
    <row r="545" spans="1:11">
      <c r="A545" s="111" t="s">
        <v>6</v>
      </c>
      <c r="C545" t="str">
        <f>NOTAS!$B$18</f>
        <v>2025-2026 MATUTINA</v>
      </c>
      <c r="H545" s="117"/>
      <c r="I545" s="118"/>
      <c r="J545" s="118"/>
      <c r="K545" s="117"/>
    </row>
    <row r="546" spans="1:11" ht="15" thickBot="1">
      <c r="A546" s="486" t="s">
        <v>337</v>
      </c>
      <c r="B546" s="486"/>
      <c r="I546" s="114" t="s">
        <v>74</v>
      </c>
      <c r="K546" s="121">
        <v>16</v>
      </c>
    </row>
    <row r="547" spans="1:11">
      <c r="A547" s="482" t="s">
        <v>133</v>
      </c>
      <c r="B547" s="483"/>
      <c r="C547" s="483"/>
      <c r="D547" s="483"/>
      <c r="E547" s="483"/>
      <c r="F547" s="484"/>
      <c r="G547" s="485" t="s">
        <v>141</v>
      </c>
      <c r="H547" s="483"/>
      <c r="I547" s="485" t="s">
        <v>141</v>
      </c>
      <c r="J547" s="483"/>
      <c r="K547" s="483"/>
    </row>
    <row r="548" spans="1:11">
      <c r="A548" s="141" t="str">
        <f>IF('TRI-3C'!$G$10="","",'TRI-3C'!$G$10)</f>
        <v>IDENTIDAD Y AUTONOMÍA</v>
      </c>
      <c r="B548" s="142"/>
      <c r="C548" s="142"/>
      <c r="D548" s="143"/>
      <c r="E548" s="144"/>
      <c r="F548" s="145"/>
      <c r="G548" s="146" t="str">
        <f>IF(A548="","",VLOOKUP(K546,'TRI-3C'!$B$18:$FH$61,24,FALSE))</f>
        <v/>
      </c>
      <c r="H548" s="144"/>
      <c r="I548" s="187" t="str">
        <f>IF(G548="","",G548)</f>
        <v/>
      </c>
      <c r="J548" s="166"/>
      <c r="K548" s="145"/>
    </row>
    <row r="549" spans="1:11">
      <c r="A549" s="147" t="str">
        <f>IF('TRI-3C'!$Z$10="","",'TRI-3C'!$Z$10)</f>
        <v>CONVIVENCIA</v>
      </c>
      <c r="B549" s="139"/>
      <c r="C549" s="139"/>
      <c r="F549" s="123"/>
      <c r="G549" s="124" t="str">
        <f>IF(A549="","",VLOOKUP(K546,'TRI-3C'!$B$18:$FH$61,40,FALSE))</f>
        <v/>
      </c>
      <c r="I549" s="170" t="str">
        <f t="shared" ref="I549:I563" si="15">IF(G549="","",G549)</f>
        <v/>
      </c>
      <c r="J549" s="167"/>
      <c r="K549" s="128"/>
    </row>
    <row r="550" spans="1:11">
      <c r="A550" s="148" t="str">
        <f>IF('TRI-3C'!$AP$10="","",'TRI-3C'!$AP$10)</f>
        <v>RELACIONES CON EL MEDIO NATURAL Y CULTURAL</v>
      </c>
      <c r="B550" s="149"/>
      <c r="C550" s="149"/>
      <c r="D550" s="150"/>
      <c r="E550" s="150"/>
      <c r="F550" s="126"/>
      <c r="G550" s="122" t="str">
        <f>IF(A550="","",VLOOKUP(K546,'TRI-3C'!$B$18:$FH$61,61,FALSE))</f>
        <v/>
      </c>
      <c r="H550" s="150"/>
      <c r="I550" s="171" t="str">
        <f t="shared" si="15"/>
        <v/>
      </c>
      <c r="J550" s="168"/>
      <c r="K550" s="126"/>
    </row>
    <row r="551" spans="1:11">
      <c r="A551" s="147" t="str">
        <f>IF('TRI-3C'!$BK$10="","",'TRI-3C'!$BK$10)</f>
        <v>RELACIONES LOGICAS MATEMATICAS</v>
      </c>
      <c r="B551" s="139"/>
      <c r="C551" s="139"/>
      <c r="F551" s="128"/>
      <c r="G551" s="124" t="str">
        <f>IF(A551="","",VLOOKUP(K546,'TRI-3C'!$B$18:$FH$61,84,FALSE))</f>
        <v/>
      </c>
      <c r="I551" s="170" t="str">
        <f t="shared" si="15"/>
        <v/>
      </c>
      <c r="J551" s="167"/>
      <c r="K551" s="128"/>
    </row>
    <row r="552" spans="1:11">
      <c r="A552" s="148" t="str">
        <f>IF('TRI-3C'!$CH$10="","",'TRI-3C'!$CH$10)</f>
        <v>COMPRENSIÓN Y EXPRESION DEL LENGUAJE</v>
      </c>
      <c r="B552" s="149"/>
      <c r="C552" s="149"/>
      <c r="D552" s="150"/>
      <c r="E552" s="150"/>
      <c r="F552" s="126"/>
      <c r="G552" s="122" t="str">
        <f>IF(A552="","",VLOOKUP(K546,'TRI-3C'!$B$18:$FH$61,106,FALSE))</f>
        <v/>
      </c>
      <c r="H552" s="150"/>
      <c r="I552" s="171" t="str">
        <f t="shared" si="15"/>
        <v/>
      </c>
      <c r="J552" s="168"/>
      <c r="K552" s="126"/>
    </row>
    <row r="553" spans="1:11">
      <c r="A553" s="147" t="str">
        <f>IF('TRI-3C'!$DD$10="","",'TRI-3C'!$DD$10)</f>
        <v>EXPRESIÓN ARTISTICA</v>
      </c>
      <c r="B553" s="139"/>
      <c r="C553" s="139"/>
      <c r="F553" s="128"/>
      <c r="G553" s="124" t="str">
        <f>IF(A553="","",VLOOKUP(K546,'TRI-3C'!$B$18:$FH$61,118,FALSE))</f>
        <v/>
      </c>
      <c r="I553" s="170" t="str">
        <f t="shared" si="15"/>
        <v/>
      </c>
      <c r="J553" s="167"/>
      <c r="K553" s="128"/>
    </row>
    <row r="554" spans="1:11">
      <c r="A554" s="148" t="str">
        <f>IF('TRI-3C'!$DP$10="","",'TRI-3C'!$DP$10)</f>
        <v>EXPRESION CORPORAL Y MOTRICIDAD</v>
      </c>
      <c r="B554" s="149"/>
      <c r="C554" s="149"/>
      <c r="D554" s="150"/>
      <c r="E554" s="150"/>
      <c r="F554" s="126"/>
      <c r="G554" s="122" t="str">
        <f>IF(A554="","",VLOOKUP(K546,'TRI-3C'!$B$18:$FH$61,147,FALSE))</f>
        <v/>
      </c>
      <c r="H554" s="150"/>
      <c r="I554" s="171" t="str">
        <f t="shared" si="15"/>
        <v/>
      </c>
      <c r="J554" s="168"/>
      <c r="K554" s="126"/>
    </row>
    <row r="555" spans="1:11">
      <c r="A555" s="147" t="str">
        <f>IF('TRI-3C'!$CK$10="","",'TRI-3C'!$CK$10)</f>
        <v/>
      </c>
      <c r="B555" s="139"/>
      <c r="C555" s="139"/>
      <c r="F555" s="123"/>
      <c r="G555" s="124" t="str">
        <f>IF(A555="","",VLOOKUP(K546,'TRI-3C'!$B$18:$FH$61,90,FALSE))</f>
        <v/>
      </c>
      <c r="I555" s="170" t="str">
        <f t="shared" si="15"/>
        <v/>
      </c>
      <c r="J555" s="167"/>
      <c r="K555" s="128"/>
    </row>
    <row r="556" spans="1:11">
      <c r="A556" s="148" t="str">
        <f>IF('TRI-3C'!$CN$10="","",'TRI-3C'!$CN$10)</f>
        <v/>
      </c>
      <c r="B556" s="149"/>
      <c r="C556" s="149"/>
      <c r="D556" s="150"/>
      <c r="E556" s="150"/>
      <c r="F556" s="126"/>
      <c r="G556" s="122" t="str">
        <f>IF(A556="","",VLOOKUP(K546,'TRI-3C'!$B$18:$FH$61,92,FALSE))</f>
        <v/>
      </c>
      <c r="H556" s="150"/>
      <c r="I556" s="171" t="str">
        <f t="shared" si="15"/>
        <v/>
      </c>
      <c r="J556" s="168"/>
      <c r="K556" s="126"/>
    </row>
    <row r="557" spans="1:11">
      <c r="A557" s="147" t="str">
        <f>IF('TRI-3C'!$CP$10="","",'TRI-3C'!$CP$10)</f>
        <v/>
      </c>
      <c r="B557" s="139"/>
      <c r="C557" s="139"/>
      <c r="F557" s="128"/>
      <c r="G557" s="124" t="str">
        <f>IF(A557="","",VLOOKUP(K546,'TRI-3C'!$B$18:$FH$61,98,FALSE))</f>
        <v/>
      </c>
      <c r="I557" s="170" t="str">
        <f t="shared" si="15"/>
        <v/>
      </c>
      <c r="J557" s="167"/>
      <c r="K557" s="128"/>
    </row>
    <row r="558" spans="1:11">
      <c r="A558" s="148" t="str">
        <f>IF('TRI-3C'!$CV$10="","",'TRI-3C'!$CV$10)</f>
        <v/>
      </c>
      <c r="B558" s="149"/>
      <c r="C558" s="149"/>
      <c r="D558" s="150"/>
      <c r="E558" s="150"/>
      <c r="F558" s="126"/>
      <c r="G558" s="122" t="str">
        <f>IF(A558="","",VLOOKUP(K546,'TRI-3C'!$B$18:$FH$61,100,FALSE))</f>
        <v/>
      </c>
      <c r="H558" s="150"/>
      <c r="I558" s="171" t="str">
        <f t="shared" si="15"/>
        <v/>
      </c>
      <c r="J558" s="168"/>
      <c r="K558" s="126"/>
    </row>
    <row r="559" spans="1:11">
      <c r="A559" s="147" t="str">
        <f>IF('TRI-3C'!$CX$10="","",'TRI-3C'!$CX$10)</f>
        <v/>
      </c>
      <c r="B559" s="139"/>
      <c r="C559" s="139"/>
      <c r="F559" s="128"/>
      <c r="G559" s="124" t="str">
        <f>IF(A559="","",VLOOKUP(K546,'TRI-3C'!$B$18:$FH$61,103,FALSE))</f>
        <v/>
      </c>
      <c r="I559" s="170" t="str">
        <f t="shared" si="15"/>
        <v/>
      </c>
      <c r="J559" s="167"/>
      <c r="K559" s="128"/>
    </row>
    <row r="560" spans="1:11">
      <c r="A560" s="148" t="str">
        <f>IF('TRI-3C'!$DB$10="","",'TRI-3C'!$DB$10)</f>
        <v/>
      </c>
      <c r="B560" s="149"/>
      <c r="C560" s="149"/>
      <c r="D560" s="150"/>
      <c r="E560" s="150"/>
      <c r="F560" s="126"/>
      <c r="G560" s="122" t="str">
        <f>IF(A560="","",VLOOKUP(K546,'TRI-3C'!$B$18:$FH$61,108,FALSE))</f>
        <v/>
      </c>
      <c r="H560" s="150"/>
      <c r="I560" s="171" t="str">
        <f t="shared" si="15"/>
        <v/>
      </c>
      <c r="J560" s="168"/>
      <c r="K560" s="126"/>
    </row>
    <row r="561" spans="1:11">
      <c r="A561" s="147" t="str">
        <f>IF('TRI-3C'!$DF$10="","",'TRI-3C'!$DF$10)</f>
        <v/>
      </c>
      <c r="B561" s="139"/>
      <c r="C561" s="139"/>
      <c r="F561" s="128"/>
      <c r="G561" s="124" t="str">
        <f>IF(A561="","",VLOOKUP(K546,'TRI-3C'!$B$18:$FH$61,111,FALSE))</f>
        <v/>
      </c>
      <c r="I561" s="170" t="str">
        <f t="shared" si="15"/>
        <v/>
      </c>
      <c r="J561" s="167"/>
      <c r="K561" s="128"/>
    </row>
    <row r="562" spans="1:11">
      <c r="A562" s="148" t="str">
        <f>IF('TRI-3C'!$DI$10="","",'TRI-3C'!$DI$10)</f>
        <v/>
      </c>
      <c r="B562" s="149"/>
      <c r="C562" s="149"/>
      <c r="D562" s="150"/>
      <c r="E562" s="150"/>
      <c r="F562" s="126"/>
      <c r="G562" s="122" t="str">
        <f>IF(A562="","",VLOOKUP(K546,'TRI-3C'!$B$18:$FH$61,114,FALSE))</f>
        <v/>
      </c>
      <c r="H562" s="150"/>
      <c r="I562" s="171" t="str">
        <f t="shared" si="15"/>
        <v/>
      </c>
      <c r="J562" s="168"/>
      <c r="K562" s="126"/>
    </row>
    <row r="563" spans="1:11">
      <c r="A563" s="151"/>
      <c r="B563" s="129"/>
      <c r="C563" s="129"/>
      <c r="D563" s="130"/>
      <c r="E563" s="130"/>
      <c r="F563" s="131"/>
      <c r="G563" s="132"/>
      <c r="H563" s="130"/>
      <c r="I563" s="172" t="str">
        <f t="shared" si="15"/>
        <v/>
      </c>
      <c r="J563" s="169"/>
      <c r="K563" s="131"/>
    </row>
    <row r="564" spans="1:11">
      <c r="A564" s="134"/>
      <c r="B564" s="134"/>
      <c r="C564" s="134"/>
      <c r="D564" s="134"/>
      <c r="E564" s="134"/>
      <c r="F564" s="140"/>
      <c r="G564" s="191"/>
      <c r="H564" s="191"/>
      <c r="I564" s="190"/>
      <c r="J564" s="190"/>
      <c r="K564" s="190"/>
    </row>
    <row r="565" spans="1:11">
      <c r="A565" s="487" t="s">
        <v>156</v>
      </c>
      <c r="B565" s="488"/>
      <c r="C565" s="135" t="s">
        <v>157</v>
      </c>
      <c r="F565" s="189"/>
      <c r="G565" s="189"/>
      <c r="H565" s="189"/>
      <c r="I565" s="189"/>
      <c r="J565" s="189"/>
      <c r="K565" s="189"/>
    </row>
    <row r="566" spans="1:11">
      <c r="A566" s="489" t="s">
        <v>158</v>
      </c>
      <c r="B566" s="490"/>
      <c r="C566" s="136" t="str">
        <f>VLOOKUP(K546,'TRI-3C'!$B$18:$FH$61,160,FALSE)</f>
        <v/>
      </c>
      <c r="E566" s="189"/>
      <c r="F566" s="189"/>
      <c r="G566" s="189"/>
      <c r="H566" s="189"/>
      <c r="I566" s="189"/>
      <c r="J566" s="189"/>
      <c r="K566" s="189"/>
    </row>
    <row r="567" spans="1:11">
      <c r="A567" s="491" t="s">
        <v>159</v>
      </c>
      <c r="B567" s="492"/>
      <c r="C567" s="493"/>
      <c r="E567" s="189"/>
      <c r="F567" s="189"/>
      <c r="G567" s="189"/>
      <c r="H567" s="189"/>
      <c r="I567" s="189"/>
      <c r="J567" s="189"/>
      <c r="K567" s="189"/>
    </row>
    <row r="568" spans="1:11">
      <c r="A568" s="137" t="s">
        <v>160</v>
      </c>
      <c r="B568" s="138"/>
      <c r="C568" s="188" t="str">
        <f>VLOOKUP(K546,'TRI-3C'!$B$18:$FH$61,161,FALSE)</f>
        <v/>
      </c>
      <c r="E568" s="189"/>
    </row>
    <row r="569" spans="1:11">
      <c r="A569" s="137" t="s">
        <v>161</v>
      </c>
      <c r="B569" s="138"/>
      <c r="C569" s="188" t="str">
        <f>VLOOKUP(K546,'TRI-3C'!$B$18:$FH$61,162,FALSE)</f>
        <v/>
      </c>
      <c r="E569" s="189"/>
      <c r="F569" s="189"/>
      <c r="G569" s="189"/>
      <c r="H569" s="189"/>
      <c r="I569" s="189"/>
      <c r="J569" s="189"/>
      <c r="K569" s="189"/>
    </row>
    <row r="570" spans="1:11">
      <c r="A570" s="480" t="s">
        <v>163</v>
      </c>
      <c r="B570" s="481"/>
      <c r="C570" s="188" t="str">
        <f>VLOOKUP(K546,'TRI-3C'!$B$18:$FH$61,163,FALSE)</f>
        <v/>
      </c>
      <c r="F570" s="114" t="s">
        <v>162</v>
      </c>
      <c r="G570" s="494">
        <f ca="1">NOW()</f>
        <v>45994.739222569442</v>
      </c>
      <c r="H570" s="494"/>
      <c r="I570" s="494"/>
      <c r="J570" s="494"/>
      <c r="K570" s="494"/>
    </row>
    <row r="574" spans="1:11">
      <c r="G574" s="112"/>
    </row>
    <row r="576" spans="1:11">
      <c r="C576" s="111" t="s">
        <v>164</v>
      </c>
      <c r="F576" s="495" t="s">
        <v>165</v>
      </c>
      <c r="G576" s="495"/>
      <c r="H576" s="495"/>
      <c r="I576" s="495"/>
    </row>
    <row r="579" spans="1:11">
      <c r="A579" s="111" t="s">
        <v>153</v>
      </c>
      <c r="C579" t="str">
        <f>IF(VLOOKUP(K582,NOTAS!$D$14:$P$60,2,FALSE)="","",VLOOKUP(K582,NOTAS!$D$14:$P$60,2,FALSE))</f>
        <v>MERA ZAMBRANO YADIEL ATES</v>
      </c>
    </row>
    <row r="580" spans="1:11">
      <c r="A580" s="111" t="s">
        <v>154</v>
      </c>
      <c r="C580" t="str">
        <f>NOTAS!$B$14&amp; " "&amp;NOTAS!$B$15</f>
        <v>INICIAL II A</v>
      </c>
      <c r="F580" s="111"/>
      <c r="G580" s="116"/>
      <c r="H580" s="117"/>
      <c r="I580" s="118"/>
      <c r="J580" s="118"/>
      <c r="K580" s="117"/>
    </row>
    <row r="581" spans="1:11">
      <c r="A581" s="111" t="s">
        <v>6</v>
      </c>
      <c r="C581" t="str">
        <f>NOTAS!$B$18</f>
        <v>2025-2026 MATUTINA</v>
      </c>
      <c r="H581" s="117"/>
      <c r="I581" s="118"/>
      <c r="J581" s="118"/>
      <c r="K581" s="117"/>
    </row>
    <row r="582" spans="1:11" ht="15" thickBot="1">
      <c r="A582" s="486" t="s">
        <v>337</v>
      </c>
      <c r="B582" s="486"/>
      <c r="I582" s="114" t="s">
        <v>74</v>
      </c>
      <c r="K582" s="121">
        <v>17</v>
      </c>
    </row>
    <row r="583" spans="1:11">
      <c r="A583" s="482" t="s">
        <v>133</v>
      </c>
      <c r="B583" s="483"/>
      <c r="C583" s="483"/>
      <c r="D583" s="483"/>
      <c r="E583" s="483"/>
      <c r="F583" s="484"/>
      <c r="G583" s="485" t="s">
        <v>141</v>
      </c>
      <c r="H583" s="483"/>
      <c r="I583" s="485" t="s">
        <v>141</v>
      </c>
      <c r="J583" s="483"/>
      <c r="K583" s="483"/>
    </row>
    <row r="584" spans="1:11">
      <c r="A584" s="141" t="str">
        <f>IF('TRI-3C'!$G$10="","",'TRI-3C'!$G$10)</f>
        <v>IDENTIDAD Y AUTONOMÍA</v>
      </c>
      <c r="B584" s="142"/>
      <c r="C584" s="142"/>
      <c r="D584" s="143"/>
      <c r="E584" s="144"/>
      <c r="F584" s="145"/>
      <c r="G584" s="146" t="str">
        <f>IF(A584="","",VLOOKUP(K582,'TRI-3C'!$B$18:$FH$61,24,FALSE))</f>
        <v/>
      </c>
      <c r="H584" s="144"/>
      <c r="I584" s="187" t="str">
        <f>IF(G584="","",G584)</f>
        <v/>
      </c>
      <c r="J584" s="166"/>
      <c r="K584" s="145"/>
    </row>
    <row r="585" spans="1:11">
      <c r="A585" s="147" t="str">
        <f>IF('TRI-3C'!$Z$10="","",'TRI-3C'!$Z$10)</f>
        <v>CONVIVENCIA</v>
      </c>
      <c r="B585" s="139"/>
      <c r="C585" s="139"/>
      <c r="F585" s="123"/>
      <c r="G585" s="124" t="str">
        <f>IF(A585="","",VLOOKUP(K582,'TRI-3C'!$B$18:$FH$61,40,FALSE))</f>
        <v/>
      </c>
      <c r="I585" s="170" t="str">
        <f t="shared" ref="I585:I599" si="16">IF(G585="","",G585)</f>
        <v/>
      </c>
      <c r="J585" s="167"/>
      <c r="K585" s="128"/>
    </row>
    <row r="586" spans="1:11">
      <c r="A586" s="148" t="str">
        <f>IF('TRI-3C'!$AP$10="","",'TRI-3C'!$AP$10)</f>
        <v>RELACIONES CON EL MEDIO NATURAL Y CULTURAL</v>
      </c>
      <c r="B586" s="149"/>
      <c r="C586" s="149"/>
      <c r="D586" s="150"/>
      <c r="E586" s="150"/>
      <c r="F586" s="126"/>
      <c r="G586" s="122" t="str">
        <f>IF(A586="","",VLOOKUP(K582,'TRI-3C'!$B$18:$FH$61,61,FALSE))</f>
        <v/>
      </c>
      <c r="H586" s="150"/>
      <c r="I586" s="171" t="str">
        <f t="shared" si="16"/>
        <v/>
      </c>
      <c r="J586" s="168"/>
      <c r="K586" s="126"/>
    </row>
    <row r="587" spans="1:11">
      <c r="A587" s="147" t="str">
        <f>IF('TRI-3C'!$BK$10="","",'TRI-3C'!$BK$10)</f>
        <v>RELACIONES LOGICAS MATEMATICAS</v>
      </c>
      <c r="B587" s="139"/>
      <c r="C587" s="139"/>
      <c r="F587" s="128"/>
      <c r="G587" s="124" t="str">
        <f>IF(A587="","",VLOOKUP(K582,'TRI-3C'!$B$18:$FH$61,84,FALSE))</f>
        <v/>
      </c>
      <c r="I587" s="170" t="str">
        <f t="shared" si="16"/>
        <v/>
      </c>
      <c r="J587" s="167"/>
      <c r="K587" s="128"/>
    </row>
    <row r="588" spans="1:11">
      <c r="A588" s="148" t="str">
        <f>IF('TRI-3C'!$CH$10="","",'TRI-3C'!$CH$10)</f>
        <v>COMPRENSIÓN Y EXPRESION DEL LENGUAJE</v>
      </c>
      <c r="B588" s="149"/>
      <c r="C588" s="149"/>
      <c r="D588" s="150"/>
      <c r="E588" s="150"/>
      <c r="F588" s="126"/>
      <c r="G588" s="122" t="str">
        <f>IF(A588="","",VLOOKUP(K582,'TRI-3C'!$B$18:$FH$61,106,FALSE))</f>
        <v/>
      </c>
      <c r="H588" s="150"/>
      <c r="I588" s="171" t="str">
        <f t="shared" si="16"/>
        <v/>
      </c>
      <c r="J588" s="168"/>
      <c r="K588" s="126"/>
    </row>
    <row r="589" spans="1:11">
      <c r="A589" s="147" t="str">
        <f>IF('TRI-3C'!$DD$10="","",'TRI-3C'!$DD$10)</f>
        <v>EXPRESIÓN ARTISTICA</v>
      </c>
      <c r="B589" s="139"/>
      <c r="C589" s="139"/>
      <c r="F589" s="128"/>
      <c r="G589" s="124" t="str">
        <f>IF(A589="","",VLOOKUP(K582,'TRI-3C'!$B$18:$FH$61,118,FALSE))</f>
        <v/>
      </c>
      <c r="I589" s="170" t="str">
        <f t="shared" si="16"/>
        <v/>
      </c>
      <c r="J589" s="167"/>
      <c r="K589" s="128"/>
    </row>
    <row r="590" spans="1:11">
      <c r="A590" s="148" t="str">
        <f>IF('TRI-3C'!$DP$10="","",'TRI-3C'!$DP$10)</f>
        <v>EXPRESION CORPORAL Y MOTRICIDAD</v>
      </c>
      <c r="B590" s="149"/>
      <c r="C590" s="149"/>
      <c r="D590" s="150"/>
      <c r="E590" s="150"/>
      <c r="F590" s="126"/>
      <c r="G590" s="122" t="str">
        <f>IF(A590="","",VLOOKUP(K582,'TRI-3C'!$B$18:$FH$61,147,FALSE))</f>
        <v/>
      </c>
      <c r="H590" s="150"/>
      <c r="I590" s="171" t="str">
        <f t="shared" si="16"/>
        <v/>
      </c>
      <c r="J590" s="168"/>
      <c r="K590" s="126"/>
    </row>
    <row r="591" spans="1:11">
      <c r="A591" s="147" t="str">
        <f>IF('TRI-3C'!$CK$10="","",'TRI-3C'!$CK$10)</f>
        <v/>
      </c>
      <c r="B591" s="139"/>
      <c r="C591" s="139"/>
      <c r="F591" s="123"/>
      <c r="G591" s="124" t="str">
        <f>IF(A591="","",VLOOKUP(K582,'TRI-3C'!$B$18:$FH$61,90,FALSE))</f>
        <v/>
      </c>
      <c r="I591" s="170" t="str">
        <f t="shared" si="16"/>
        <v/>
      </c>
      <c r="J591" s="167"/>
      <c r="K591" s="128"/>
    </row>
    <row r="592" spans="1:11">
      <c r="A592" s="148" t="str">
        <f>IF('TRI-3C'!$CN$10="","",'TRI-3C'!$CN$10)</f>
        <v/>
      </c>
      <c r="B592" s="149"/>
      <c r="C592" s="149"/>
      <c r="D592" s="150"/>
      <c r="E592" s="150"/>
      <c r="F592" s="126"/>
      <c r="G592" s="122" t="str">
        <f>IF(A592="","",VLOOKUP(K582,'TRI-3C'!$B$18:$FH$61,92,FALSE))</f>
        <v/>
      </c>
      <c r="H592" s="150"/>
      <c r="I592" s="171" t="str">
        <f t="shared" si="16"/>
        <v/>
      </c>
      <c r="J592" s="168"/>
      <c r="K592" s="126"/>
    </row>
    <row r="593" spans="1:11">
      <c r="A593" s="147" t="str">
        <f>IF('TRI-3C'!$CP$10="","",'TRI-3C'!$CP$10)</f>
        <v/>
      </c>
      <c r="B593" s="139"/>
      <c r="C593" s="139"/>
      <c r="F593" s="128"/>
      <c r="G593" s="124" t="str">
        <f>IF(A593="","",VLOOKUP(K582,'TRI-3C'!$B$18:$FH$61,98,FALSE))</f>
        <v/>
      </c>
      <c r="I593" s="170" t="str">
        <f t="shared" si="16"/>
        <v/>
      </c>
      <c r="J593" s="167"/>
      <c r="K593" s="128"/>
    </row>
    <row r="594" spans="1:11">
      <c r="A594" s="148" t="str">
        <f>IF('TRI-3C'!$CV$10="","",'TRI-3C'!$CV$10)</f>
        <v/>
      </c>
      <c r="B594" s="149"/>
      <c r="C594" s="149"/>
      <c r="D594" s="150"/>
      <c r="E594" s="150"/>
      <c r="F594" s="126"/>
      <c r="G594" s="122" t="str">
        <f>IF(A594="","",VLOOKUP(K582,'TRI-3C'!$B$18:$FH$61,100,FALSE))</f>
        <v/>
      </c>
      <c r="H594" s="150"/>
      <c r="I594" s="171" t="str">
        <f t="shared" si="16"/>
        <v/>
      </c>
      <c r="J594" s="168"/>
      <c r="K594" s="126"/>
    </row>
    <row r="595" spans="1:11">
      <c r="A595" s="147" t="str">
        <f>IF('TRI-3C'!$CX$10="","",'TRI-3C'!$CX$10)</f>
        <v/>
      </c>
      <c r="B595" s="139"/>
      <c r="C595" s="139"/>
      <c r="F595" s="128"/>
      <c r="G595" s="124" t="str">
        <f>IF(A595="","",VLOOKUP(K582,'TRI-3C'!$B$18:$FH$61,103,FALSE))</f>
        <v/>
      </c>
      <c r="I595" s="170" t="str">
        <f t="shared" si="16"/>
        <v/>
      </c>
      <c r="J595" s="167"/>
      <c r="K595" s="128"/>
    </row>
    <row r="596" spans="1:11">
      <c r="A596" s="148" t="str">
        <f>IF('TRI-3C'!$DB$10="","",'TRI-3C'!$DB$10)</f>
        <v/>
      </c>
      <c r="B596" s="149"/>
      <c r="C596" s="149"/>
      <c r="D596" s="150"/>
      <c r="E596" s="150"/>
      <c r="F596" s="126"/>
      <c r="G596" s="122" t="str">
        <f>IF(A596="","",VLOOKUP(K582,'TRI-3C'!$B$18:$FH$61,108,FALSE))</f>
        <v/>
      </c>
      <c r="H596" s="150"/>
      <c r="I596" s="171" t="str">
        <f t="shared" si="16"/>
        <v/>
      </c>
      <c r="J596" s="168"/>
      <c r="K596" s="126"/>
    </row>
    <row r="597" spans="1:11">
      <c r="A597" s="147" t="str">
        <f>IF('TRI-3C'!$DF$10="","",'TRI-3C'!$DF$10)</f>
        <v/>
      </c>
      <c r="B597" s="139"/>
      <c r="C597" s="139"/>
      <c r="F597" s="128"/>
      <c r="G597" s="124" t="str">
        <f>IF(A597="","",VLOOKUP(K582,'TRI-3C'!$B$18:$FH$61,111,FALSE))</f>
        <v/>
      </c>
      <c r="I597" s="170" t="str">
        <f t="shared" si="16"/>
        <v/>
      </c>
      <c r="J597" s="167"/>
      <c r="K597" s="128"/>
    </row>
    <row r="598" spans="1:11">
      <c r="A598" s="148" t="str">
        <f>IF('TRI-3C'!$DI$10="","",'TRI-3C'!$DI$10)</f>
        <v/>
      </c>
      <c r="B598" s="149"/>
      <c r="C598" s="149"/>
      <c r="D598" s="150"/>
      <c r="E598" s="150"/>
      <c r="F598" s="126"/>
      <c r="G598" s="122" t="str">
        <f>IF(A598="","",VLOOKUP(K582,'TRI-3C'!$B$18:$FH$61,114,FALSE))</f>
        <v/>
      </c>
      <c r="H598" s="150"/>
      <c r="I598" s="171" t="str">
        <f t="shared" si="16"/>
        <v/>
      </c>
      <c r="J598" s="168"/>
      <c r="K598" s="126"/>
    </row>
    <row r="599" spans="1:11">
      <c r="A599" s="151"/>
      <c r="B599" s="129"/>
      <c r="C599" s="129"/>
      <c r="D599" s="130"/>
      <c r="E599" s="130"/>
      <c r="F599" s="131"/>
      <c r="G599" s="132"/>
      <c r="H599" s="130"/>
      <c r="I599" s="172" t="str">
        <f t="shared" si="16"/>
        <v/>
      </c>
      <c r="J599" s="169"/>
      <c r="K599" s="131"/>
    </row>
    <row r="600" spans="1:11">
      <c r="A600" s="134"/>
      <c r="B600" s="134"/>
      <c r="C600" s="134"/>
      <c r="D600" s="134"/>
      <c r="E600" s="134"/>
      <c r="F600" s="140"/>
      <c r="G600" s="191"/>
      <c r="H600" s="191"/>
      <c r="I600" s="190"/>
      <c r="J600" s="190"/>
      <c r="K600" s="190"/>
    </row>
    <row r="601" spans="1:11">
      <c r="A601" s="487" t="s">
        <v>156</v>
      </c>
      <c r="B601" s="488"/>
      <c r="C601" s="135" t="s">
        <v>157</v>
      </c>
      <c r="F601" s="189"/>
      <c r="G601" s="189"/>
      <c r="H601" s="189"/>
      <c r="I601" s="189"/>
      <c r="J601" s="189"/>
      <c r="K601" s="189"/>
    </row>
    <row r="602" spans="1:11">
      <c r="A602" s="489" t="s">
        <v>158</v>
      </c>
      <c r="B602" s="490"/>
      <c r="C602" s="136" t="str">
        <f>VLOOKUP(K582,'TRI-3C'!$B$18:$FH$61,160,FALSE)</f>
        <v/>
      </c>
      <c r="E602" s="189"/>
      <c r="F602" s="189"/>
      <c r="G602" s="189"/>
      <c r="H602" s="189"/>
      <c r="I602" s="189"/>
      <c r="J602" s="189"/>
      <c r="K602" s="189"/>
    </row>
    <row r="603" spans="1:11">
      <c r="A603" s="491" t="s">
        <v>159</v>
      </c>
      <c r="B603" s="492"/>
      <c r="C603" s="493"/>
      <c r="E603" s="189"/>
      <c r="F603" s="189"/>
      <c r="G603" s="189"/>
      <c r="H603" s="189"/>
      <c r="I603" s="189"/>
      <c r="J603" s="189"/>
      <c r="K603" s="189"/>
    </row>
    <row r="604" spans="1:11">
      <c r="A604" s="137" t="s">
        <v>160</v>
      </c>
      <c r="B604" s="138"/>
      <c r="C604" s="188" t="str">
        <f>VLOOKUP(K582,'TRI-3C'!$B$18:$FH$61,161,FALSE)</f>
        <v/>
      </c>
      <c r="E604" s="189"/>
    </row>
    <row r="605" spans="1:11">
      <c r="A605" s="137" t="s">
        <v>161</v>
      </c>
      <c r="B605" s="138"/>
      <c r="C605" s="188" t="str">
        <f>VLOOKUP(K582,'TRI-3C'!$B$18:$FH$61,162,FALSE)</f>
        <v/>
      </c>
      <c r="E605" s="189"/>
      <c r="F605" s="189"/>
      <c r="G605" s="189"/>
      <c r="H605" s="189"/>
      <c r="I605" s="189"/>
      <c r="J605" s="189"/>
      <c r="K605" s="189"/>
    </row>
    <row r="606" spans="1:11">
      <c r="A606" s="480" t="s">
        <v>163</v>
      </c>
      <c r="B606" s="481"/>
      <c r="C606" s="188" t="str">
        <f>VLOOKUP(K582,'TRI-3C'!$B$18:$FH$61,163,FALSE)</f>
        <v/>
      </c>
      <c r="F606" s="114" t="s">
        <v>162</v>
      </c>
      <c r="G606" s="494">
        <f ca="1">NOW()</f>
        <v>45994.739222569442</v>
      </c>
      <c r="H606" s="494"/>
      <c r="I606" s="494"/>
      <c r="J606" s="494"/>
      <c r="K606" s="494"/>
    </row>
    <row r="610" spans="1:11">
      <c r="G610" s="112"/>
    </row>
    <row r="612" spans="1:11">
      <c r="C612" s="111" t="s">
        <v>164</v>
      </c>
      <c r="F612" s="495" t="s">
        <v>165</v>
      </c>
      <c r="G612" s="495"/>
      <c r="H612" s="495"/>
      <c r="I612" s="495"/>
    </row>
    <row r="615" spans="1:11">
      <c r="A615" s="111" t="s">
        <v>153</v>
      </c>
      <c r="C615" t="str">
        <f>IF(VLOOKUP(K618,NOTAS!$D$14:$P$60,2,FALSE)="","",VLOOKUP(K618,NOTAS!$D$14:$P$60,2,FALSE))</f>
        <v>MORA QUINTEROS THIAGO JOSE</v>
      </c>
    </row>
    <row r="616" spans="1:11">
      <c r="A616" s="111" t="s">
        <v>154</v>
      </c>
      <c r="C616" t="str">
        <f>NOTAS!$B$14&amp; " "&amp;NOTAS!$B$15</f>
        <v>INICIAL II A</v>
      </c>
      <c r="F616" s="111"/>
      <c r="G616" s="116"/>
      <c r="H616" s="117"/>
      <c r="I616" s="118"/>
      <c r="J616" s="118"/>
      <c r="K616" s="117"/>
    </row>
    <row r="617" spans="1:11">
      <c r="A617" s="111" t="s">
        <v>6</v>
      </c>
      <c r="C617" t="str">
        <f>NOTAS!$B$18</f>
        <v>2025-2026 MATUTINA</v>
      </c>
      <c r="H617" s="117"/>
      <c r="I617" s="118"/>
      <c r="J617" s="118"/>
      <c r="K617" s="117"/>
    </row>
    <row r="618" spans="1:11" ht="15" thickBot="1">
      <c r="A618" s="486" t="s">
        <v>337</v>
      </c>
      <c r="B618" s="486"/>
      <c r="I618" s="114" t="s">
        <v>74</v>
      </c>
      <c r="K618" s="121">
        <v>18</v>
      </c>
    </row>
    <row r="619" spans="1:11">
      <c r="A619" s="482" t="s">
        <v>133</v>
      </c>
      <c r="B619" s="483"/>
      <c r="C619" s="483"/>
      <c r="D619" s="483"/>
      <c r="E619" s="483"/>
      <c r="F619" s="484"/>
      <c r="G619" s="485" t="s">
        <v>141</v>
      </c>
      <c r="H619" s="483"/>
      <c r="I619" s="485" t="s">
        <v>141</v>
      </c>
      <c r="J619" s="483"/>
      <c r="K619" s="483"/>
    </row>
    <row r="620" spans="1:11">
      <c r="A620" s="141" t="str">
        <f>IF('TRI-3C'!$G$10="","",'TRI-3C'!$G$10)</f>
        <v>IDENTIDAD Y AUTONOMÍA</v>
      </c>
      <c r="B620" s="142"/>
      <c r="C620" s="142"/>
      <c r="D620" s="143"/>
      <c r="E620" s="144"/>
      <c r="F620" s="145"/>
      <c r="G620" s="146" t="str">
        <f>IF(A620="","",VLOOKUP(K618,'TRI-3C'!$B$18:$FH$61,24,FALSE))</f>
        <v/>
      </c>
      <c r="H620" s="144"/>
      <c r="I620" s="187" t="str">
        <f>IF(G620="","",G620)</f>
        <v/>
      </c>
      <c r="J620" s="166"/>
      <c r="K620" s="145"/>
    </row>
    <row r="621" spans="1:11">
      <c r="A621" s="147" t="str">
        <f>IF('TRI-3C'!$Z$10="","",'TRI-3C'!$Z$10)</f>
        <v>CONVIVENCIA</v>
      </c>
      <c r="B621" s="139"/>
      <c r="C621" s="139"/>
      <c r="F621" s="123"/>
      <c r="G621" s="124" t="str">
        <f>IF(A621="","",VLOOKUP(K618,'TRI-3C'!$B$18:$FH$61,40,FALSE))</f>
        <v/>
      </c>
      <c r="I621" s="170" t="str">
        <f t="shared" ref="I621:I635" si="17">IF(G621="","",G621)</f>
        <v/>
      </c>
      <c r="J621" s="167"/>
      <c r="K621" s="128"/>
    </row>
    <row r="622" spans="1:11">
      <c r="A622" s="148" t="str">
        <f>IF('TRI-3C'!$AP$10="","",'TRI-3C'!$AP$10)</f>
        <v>RELACIONES CON EL MEDIO NATURAL Y CULTURAL</v>
      </c>
      <c r="B622" s="149"/>
      <c r="C622" s="149"/>
      <c r="D622" s="150"/>
      <c r="E622" s="150"/>
      <c r="F622" s="126"/>
      <c r="G622" s="122" t="str">
        <f>IF(A622="","",VLOOKUP(K618,'TRI-3C'!$B$18:$FH$61,61,FALSE))</f>
        <v/>
      </c>
      <c r="H622" s="150"/>
      <c r="I622" s="171" t="str">
        <f t="shared" si="17"/>
        <v/>
      </c>
      <c r="J622" s="168"/>
      <c r="K622" s="126"/>
    </row>
    <row r="623" spans="1:11">
      <c r="A623" s="147" t="str">
        <f>IF('TRI-3C'!$BK$10="","",'TRI-3C'!$BK$10)</f>
        <v>RELACIONES LOGICAS MATEMATICAS</v>
      </c>
      <c r="B623" s="139"/>
      <c r="C623" s="139"/>
      <c r="F623" s="128"/>
      <c r="G623" s="124" t="str">
        <f>IF(A623="","",VLOOKUP(K618,'TRI-3C'!$B$18:$FH$61,84,FALSE))</f>
        <v/>
      </c>
      <c r="I623" s="170" t="str">
        <f t="shared" si="17"/>
        <v/>
      </c>
      <c r="J623" s="167"/>
      <c r="K623" s="128"/>
    </row>
    <row r="624" spans="1:11">
      <c r="A624" s="148" t="str">
        <f>IF('TRI-3C'!$CH$10="","",'TRI-3C'!$CH$10)</f>
        <v>COMPRENSIÓN Y EXPRESION DEL LENGUAJE</v>
      </c>
      <c r="B624" s="149"/>
      <c r="C624" s="149"/>
      <c r="D624" s="150"/>
      <c r="E624" s="150"/>
      <c r="F624" s="126"/>
      <c r="G624" s="122" t="str">
        <f>IF(A624="","",VLOOKUP(K618,'TRI-3C'!$B$18:$FH$61,106,FALSE))</f>
        <v/>
      </c>
      <c r="H624" s="150"/>
      <c r="I624" s="171" t="str">
        <f t="shared" si="17"/>
        <v/>
      </c>
      <c r="J624" s="168"/>
      <c r="K624" s="126"/>
    </row>
    <row r="625" spans="1:11">
      <c r="A625" s="147" t="str">
        <f>IF('TRI-3C'!$DD$10="","",'TRI-3C'!$DD$10)</f>
        <v>EXPRESIÓN ARTISTICA</v>
      </c>
      <c r="B625" s="139"/>
      <c r="C625" s="139"/>
      <c r="F625" s="128"/>
      <c r="G625" s="124" t="str">
        <f>IF(A625="","",VLOOKUP(K618,'TRI-3C'!$B$18:$FH$61,118,FALSE))</f>
        <v/>
      </c>
      <c r="I625" s="170" t="str">
        <f t="shared" si="17"/>
        <v/>
      </c>
      <c r="J625" s="167"/>
      <c r="K625" s="128"/>
    </row>
    <row r="626" spans="1:11">
      <c r="A626" s="148" t="str">
        <f>IF('TRI-3C'!$DP$10="","",'TRI-3C'!$DP$10)</f>
        <v>EXPRESION CORPORAL Y MOTRICIDAD</v>
      </c>
      <c r="B626" s="149"/>
      <c r="C626" s="149"/>
      <c r="D626" s="150"/>
      <c r="E626" s="150"/>
      <c r="F626" s="126"/>
      <c r="G626" s="122" t="str">
        <f>IF(A626="","",VLOOKUP(K618,'TRI-3C'!$B$18:$FH$61,147,FALSE))</f>
        <v/>
      </c>
      <c r="H626" s="150"/>
      <c r="I626" s="171" t="str">
        <f t="shared" si="17"/>
        <v/>
      </c>
      <c r="J626" s="168"/>
      <c r="K626" s="126"/>
    </row>
    <row r="627" spans="1:11">
      <c r="A627" s="147" t="str">
        <f>IF('TRI-3C'!$CK$10="","",'TRI-3C'!$CK$10)</f>
        <v/>
      </c>
      <c r="B627" s="139"/>
      <c r="C627" s="139"/>
      <c r="F627" s="123"/>
      <c r="G627" s="124" t="str">
        <f>IF(A627="","",VLOOKUP(K618,'TRI-3C'!$B$18:$FH$61,90,FALSE))</f>
        <v/>
      </c>
      <c r="I627" s="170" t="str">
        <f t="shared" si="17"/>
        <v/>
      </c>
      <c r="J627" s="167"/>
      <c r="K627" s="128"/>
    </row>
    <row r="628" spans="1:11">
      <c r="A628" s="148" t="str">
        <f>IF('TRI-3C'!$CN$10="","",'TRI-3C'!$CN$10)</f>
        <v/>
      </c>
      <c r="B628" s="149"/>
      <c r="C628" s="149"/>
      <c r="D628" s="150"/>
      <c r="E628" s="150"/>
      <c r="F628" s="126"/>
      <c r="G628" s="122" t="str">
        <f>IF(A628="","",VLOOKUP(K618,'TRI-3C'!$B$18:$FH$61,92,FALSE))</f>
        <v/>
      </c>
      <c r="H628" s="150"/>
      <c r="I628" s="171" t="str">
        <f t="shared" si="17"/>
        <v/>
      </c>
      <c r="J628" s="168"/>
      <c r="K628" s="126"/>
    </row>
    <row r="629" spans="1:11">
      <c r="A629" s="147" t="str">
        <f>IF('TRI-3C'!$CP$10="","",'TRI-3C'!$CP$10)</f>
        <v/>
      </c>
      <c r="B629" s="139"/>
      <c r="C629" s="139"/>
      <c r="F629" s="128"/>
      <c r="G629" s="124" t="str">
        <f>IF(A629="","",VLOOKUP(K618,'TRI-3C'!$B$18:$FH$61,98,FALSE))</f>
        <v/>
      </c>
      <c r="I629" s="170" t="str">
        <f t="shared" si="17"/>
        <v/>
      </c>
      <c r="J629" s="167"/>
      <c r="K629" s="128"/>
    </row>
    <row r="630" spans="1:11">
      <c r="A630" s="148" t="str">
        <f>IF('TRI-3C'!$CV$10="","",'TRI-3C'!$CV$10)</f>
        <v/>
      </c>
      <c r="B630" s="149"/>
      <c r="C630" s="149"/>
      <c r="D630" s="150"/>
      <c r="E630" s="150"/>
      <c r="F630" s="126"/>
      <c r="G630" s="122" t="str">
        <f>IF(A630="","",VLOOKUP(K618,'TRI-3C'!$B$18:$FH$61,100,FALSE))</f>
        <v/>
      </c>
      <c r="H630" s="150"/>
      <c r="I630" s="171" t="str">
        <f t="shared" si="17"/>
        <v/>
      </c>
      <c r="J630" s="168"/>
      <c r="K630" s="126"/>
    </row>
    <row r="631" spans="1:11">
      <c r="A631" s="147" t="str">
        <f>IF('TRI-3C'!$CX$10="","",'TRI-3C'!$CX$10)</f>
        <v/>
      </c>
      <c r="B631" s="139"/>
      <c r="C631" s="139"/>
      <c r="F631" s="128"/>
      <c r="G631" s="124" t="str">
        <f>IF(A631="","",VLOOKUP(K618,'TRI-3C'!$B$18:$FH$61,103,FALSE))</f>
        <v/>
      </c>
      <c r="I631" s="170" t="str">
        <f t="shared" si="17"/>
        <v/>
      </c>
      <c r="J631" s="167"/>
      <c r="K631" s="128"/>
    </row>
    <row r="632" spans="1:11">
      <c r="A632" s="148" t="str">
        <f>IF('TRI-3C'!$DB$10="","",'TRI-3C'!$DB$10)</f>
        <v/>
      </c>
      <c r="B632" s="149"/>
      <c r="C632" s="149"/>
      <c r="D632" s="150"/>
      <c r="E632" s="150"/>
      <c r="F632" s="126"/>
      <c r="G632" s="122" t="str">
        <f>IF(A632="","",VLOOKUP(K618,'TRI-3C'!$B$18:$FH$61,108,FALSE))</f>
        <v/>
      </c>
      <c r="H632" s="150"/>
      <c r="I632" s="171" t="str">
        <f t="shared" si="17"/>
        <v/>
      </c>
      <c r="J632" s="168"/>
      <c r="K632" s="126"/>
    </row>
    <row r="633" spans="1:11">
      <c r="A633" s="147" t="str">
        <f>IF('TRI-3C'!$DF$10="","",'TRI-3C'!$DF$10)</f>
        <v/>
      </c>
      <c r="B633" s="139"/>
      <c r="C633" s="139"/>
      <c r="F633" s="128"/>
      <c r="G633" s="124" t="str">
        <f>IF(A633="","",VLOOKUP(K618,'TRI-3C'!$B$18:$FH$61,111,FALSE))</f>
        <v/>
      </c>
      <c r="I633" s="170" t="str">
        <f t="shared" si="17"/>
        <v/>
      </c>
      <c r="J633" s="167"/>
      <c r="K633" s="128"/>
    </row>
    <row r="634" spans="1:11">
      <c r="A634" s="148" t="str">
        <f>IF('TRI-3C'!$DI$10="","",'TRI-3C'!$DI$10)</f>
        <v/>
      </c>
      <c r="B634" s="149"/>
      <c r="C634" s="149"/>
      <c r="D634" s="150"/>
      <c r="E634" s="150"/>
      <c r="F634" s="126"/>
      <c r="G634" s="122" t="str">
        <f>IF(A634="","",VLOOKUP(K618,'TRI-3C'!$B$18:$FH$61,114,FALSE))</f>
        <v/>
      </c>
      <c r="H634" s="150"/>
      <c r="I634" s="171" t="str">
        <f t="shared" si="17"/>
        <v/>
      </c>
      <c r="J634" s="168"/>
      <c r="K634" s="126"/>
    </row>
    <row r="635" spans="1:11">
      <c r="A635" s="151"/>
      <c r="B635" s="129"/>
      <c r="C635" s="129"/>
      <c r="D635" s="130"/>
      <c r="E635" s="130"/>
      <c r="F635" s="131"/>
      <c r="G635" s="132"/>
      <c r="H635" s="130"/>
      <c r="I635" s="172" t="str">
        <f t="shared" si="17"/>
        <v/>
      </c>
      <c r="J635" s="169"/>
      <c r="K635" s="131"/>
    </row>
    <row r="636" spans="1:11">
      <c r="A636" s="134"/>
      <c r="B636" s="134"/>
      <c r="C636" s="134"/>
      <c r="D636" s="134"/>
      <c r="E636" s="134"/>
      <c r="F636" s="140"/>
      <c r="G636" s="191"/>
      <c r="H636" s="191"/>
      <c r="I636" s="190"/>
      <c r="J636" s="190"/>
      <c r="K636" s="190"/>
    </row>
    <row r="637" spans="1:11">
      <c r="A637" s="487" t="s">
        <v>156</v>
      </c>
      <c r="B637" s="488"/>
      <c r="C637" s="135" t="s">
        <v>157</v>
      </c>
      <c r="F637" s="189"/>
      <c r="G637" s="189"/>
      <c r="H637" s="189"/>
      <c r="I637" s="189"/>
      <c r="J637" s="189"/>
      <c r="K637" s="189"/>
    </row>
    <row r="638" spans="1:11">
      <c r="A638" s="489" t="s">
        <v>158</v>
      </c>
      <c r="B638" s="490"/>
      <c r="C638" s="136" t="str">
        <f>VLOOKUP(K618,'TRI-3C'!$B$18:$FH$61,160,FALSE)</f>
        <v/>
      </c>
      <c r="E638" s="189"/>
      <c r="F638" s="189"/>
      <c r="G638" s="189"/>
      <c r="H638" s="189"/>
      <c r="I638" s="189"/>
      <c r="J638" s="189"/>
      <c r="K638" s="189"/>
    </row>
    <row r="639" spans="1:11">
      <c r="A639" s="491" t="s">
        <v>159</v>
      </c>
      <c r="B639" s="492"/>
      <c r="C639" s="493"/>
      <c r="E639" s="189"/>
      <c r="F639" s="189"/>
      <c r="G639" s="189"/>
      <c r="H639" s="189"/>
      <c r="I639" s="189"/>
      <c r="J639" s="189"/>
      <c r="K639" s="189"/>
    </row>
    <row r="640" spans="1:11">
      <c r="A640" s="137" t="s">
        <v>160</v>
      </c>
      <c r="B640" s="138"/>
      <c r="C640" s="188" t="str">
        <f>VLOOKUP(K618,'TRI-3C'!$B$18:$FH$61,161,FALSE)</f>
        <v/>
      </c>
      <c r="E640" s="189"/>
    </row>
    <row r="641" spans="1:11">
      <c r="A641" s="137" t="s">
        <v>161</v>
      </c>
      <c r="B641" s="138"/>
      <c r="C641" s="188" t="str">
        <f>VLOOKUP(K618,'TRI-3C'!$B$18:$FH$61,162,FALSE)</f>
        <v/>
      </c>
      <c r="E641" s="189"/>
      <c r="F641" s="189"/>
      <c r="G641" s="189"/>
      <c r="H641" s="189"/>
      <c r="I641" s="189"/>
      <c r="J641" s="189"/>
      <c r="K641" s="189"/>
    </row>
    <row r="642" spans="1:11">
      <c r="A642" s="480" t="s">
        <v>163</v>
      </c>
      <c r="B642" s="481"/>
      <c r="C642" s="188" t="str">
        <f>VLOOKUP(K618,'TRI-3C'!$B$18:$FH$61,163,FALSE)</f>
        <v/>
      </c>
      <c r="F642" s="114" t="s">
        <v>162</v>
      </c>
      <c r="G642" s="494">
        <f ca="1">NOW()</f>
        <v>45994.739222569442</v>
      </c>
      <c r="H642" s="494"/>
      <c r="I642" s="494"/>
      <c r="J642" s="494"/>
      <c r="K642" s="494"/>
    </row>
    <row r="646" spans="1:11">
      <c r="G646" s="112"/>
    </row>
    <row r="648" spans="1:11">
      <c r="C648" s="111" t="s">
        <v>164</v>
      </c>
      <c r="F648" s="495" t="s">
        <v>165</v>
      </c>
      <c r="G648" s="495"/>
      <c r="H648" s="495"/>
      <c r="I648" s="495"/>
    </row>
    <row r="651" spans="1:11">
      <c r="A651" s="111" t="s">
        <v>153</v>
      </c>
      <c r="C651" t="str">
        <f>IF(VLOOKUP(K654,NOTAS!$D$14:$P$60,2,FALSE)="","",VLOOKUP(K654,NOTAS!$D$14:$P$60,2,FALSE))</f>
        <v>PAREDES GUANOLUISA KENDRA ESTEFANIA</v>
      </c>
    </row>
    <row r="652" spans="1:11">
      <c r="A652" s="111" t="s">
        <v>154</v>
      </c>
      <c r="C652" t="str">
        <f>NOTAS!$B$14&amp; " "&amp;NOTAS!$B$15</f>
        <v>INICIAL II A</v>
      </c>
      <c r="F652" s="111"/>
      <c r="G652" s="116"/>
      <c r="H652" s="117"/>
      <c r="I652" s="118"/>
      <c r="J652" s="118"/>
      <c r="K652" s="117"/>
    </row>
    <row r="653" spans="1:11">
      <c r="A653" s="111" t="s">
        <v>6</v>
      </c>
      <c r="C653" t="str">
        <f>NOTAS!$B$18</f>
        <v>2025-2026 MATUTINA</v>
      </c>
      <c r="H653" s="117"/>
      <c r="I653" s="118"/>
      <c r="J653" s="118"/>
      <c r="K653" s="117"/>
    </row>
    <row r="654" spans="1:11" ht="15" thickBot="1">
      <c r="A654" s="486" t="s">
        <v>337</v>
      </c>
      <c r="B654" s="486"/>
      <c r="I654" s="114" t="s">
        <v>74</v>
      </c>
      <c r="K654" s="121">
        <v>19</v>
      </c>
    </row>
    <row r="655" spans="1:11">
      <c r="A655" s="482" t="s">
        <v>133</v>
      </c>
      <c r="B655" s="483"/>
      <c r="C655" s="483"/>
      <c r="D655" s="483"/>
      <c r="E655" s="483"/>
      <c r="F655" s="484"/>
      <c r="G655" s="485" t="s">
        <v>141</v>
      </c>
      <c r="H655" s="483"/>
      <c r="I655" s="485" t="s">
        <v>141</v>
      </c>
      <c r="J655" s="483"/>
      <c r="K655" s="483"/>
    </row>
    <row r="656" spans="1:11">
      <c r="A656" s="141" t="str">
        <f>IF('TRI-3C'!$G$10="","",'TRI-3C'!$G$10)</f>
        <v>IDENTIDAD Y AUTONOMÍA</v>
      </c>
      <c r="B656" s="142"/>
      <c r="C656" s="142"/>
      <c r="D656" s="143"/>
      <c r="E656" s="144"/>
      <c r="F656" s="145"/>
      <c r="G656" s="146" t="str">
        <f>IF(A656="","",VLOOKUP(K654,'TRI-3C'!$B$18:$FH$61,24,FALSE))</f>
        <v/>
      </c>
      <c r="H656" s="144"/>
      <c r="I656" s="187" t="str">
        <f>IF(G656="","",G656)</f>
        <v/>
      </c>
      <c r="J656" s="166"/>
      <c r="K656" s="145"/>
    </row>
    <row r="657" spans="1:11">
      <c r="A657" s="147" t="str">
        <f>IF('TRI-3C'!$Z$10="","",'TRI-3C'!$Z$10)</f>
        <v>CONVIVENCIA</v>
      </c>
      <c r="B657" s="139"/>
      <c r="C657" s="139"/>
      <c r="F657" s="123"/>
      <c r="G657" s="124" t="str">
        <f>IF(A657="","",VLOOKUP(K654,'TRI-3C'!$B$18:$FH$61,40,FALSE))</f>
        <v/>
      </c>
      <c r="I657" s="170" t="str">
        <f t="shared" ref="I657:I671" si="18">IF(G657="","",G657)</f>
        <v/>
      </c>
      <c r="J657" s="167"/>
      <c r="K657" s="128"/>
    </row>
    <row r="658" spans="1:11">
      <c r="A658" s="148" t="str">
        <f>IF('TRI-3C'!$AP$10="","",'TRI-3C'!$AP$10)</f>
        <v>RELACIONES CON EL MEDIO NATURAL Y CULTURAL</v>
      </c>
      <c r="B658" s="149"/>
      <c r="C658" s="149"/>
      <c r="D658" s="150"/>
      <c r="E658" s="150"/>
      <c r="F658" s="126"/>
      <c r="G658" s="122" t="str">
        <f>IF(A658="","",VLOOKUP(K654,'TRI-3C'!$B$18:$FH$61,61,FALSE))</f>
        <v/>
      </c>
      <c r="H658" s="150"/>
      <c r="I658" s="171" t="str">
        <f t="shared" si="18"/>
        <v/>
      </c>
      <c r="J658" s="168"/>
      <c r="K658" s="126"/>
    </row>
    <row r="659" spans="1:11">
      <c r="A659" s="147" t="str">
        <f>IF('TRI-3C'!$BK$10="","",'TRI-3C'!$BK$10)</f>
        <v>RELACIONES LOGICAS MATEMATICAS</v>
      </c>
      <c r="B659" s="139"/>
      <c r="C659" s="139"/>
      <c r="F659" s="128"/>
      <c r="G659" s="124" t="str">
        <f>IF(A659="","",VLOOKUP(K654,'TRI-3C'!$B$18:$FH$61,84,FALSE))</f>
        <v/>
      </c>
      <c r="I659" s="170" t="str">
        <f t="shared" si="18"/>
        <v/>
      </c>
      <c r="J659" s="167"/>
      <c r="K659" s="128"/>
    </row>
    <row r="660" spans="1:11">
      <c r="A660" s="148" t="str">
        <f>IF('TRI-3C'!$CH$10="","",'TRI-3C'!$CH$10)</f>
        <v>COMPRENSIÓN Y EXPRESION DEL LENGUAJE</v>
      </c>
      <c r="B660" s="149"/>
      <c r="C660" s="149"/>
      <c r="D660" s="150"/>
      <c r="E660" s="150"/>
      <c r="F660" s="126"/>
      <c r="G660" s="122" t="str">
        <f>IF(A660="","",VLOOKUP(K654,'TRI-3C'!$B$18:$FH$61,106,FALSE))</f>
        <v/>
      </c>
      <c r="H660" s="150"/>
      <c r="I660" s="171" t="str">
        <f t="shared" si="18"/>
        <v/>
      </c>
      <c r="J660" s="168"/>
      <c r="K660" s="126"/>
    </row>
    <row r="661" spans="1:11">
      <c r="A661" s="147" t="str">
        <f>IF('TRI-3C'!$DD$10="","",'TRI-3C'!$DD$10)</f>
        <v>EXPRESIÓN ARTISTICA</v>
      </c>
      <c r="B661" s="139"/>
      <c r="C661" s="139"/>
      <c r="F661" s="128"/>
      <c r="G661" s="124" t="str">
        <f>IF(A661="","",VLOOKUP(K654,'TRI-3C'!$B$18:$FH$61,118,FALSE))</f>
        <v/>
      </c>
      <c r="I661" s="170" t="str">
        <f t="shared" si="18"/>
        <v/>
      </c>
      <c r="J661" s="167"/>
      <c r="K661" s="128"/>
    </row>
    <row r="662" spans="1:11">
      <c r="A662" s="148" t="str">
        <f>IF('TRI-3C'!$DP$10="","",'TRI-3C'!$DP$10)</f>
        <v>EXPRESION CORPORAL Y MOTRICIDAD</v>
      </c>
      <c r="B662" s="149"/>
      <c r="C662" s="149"/>
      <c r="D662" s="150"/>
      <c r="E662" s="150"/>
      <c r="F662" s="126"/>
      <c r="G662" s="122" t="str">
        <f>IF(A662="","",VLOOKUP(K654,'TRI-3C'!$B$18:$FH$61,147,FALSE))</f>
        <v/>
      </c>
      <c r="H662" s="150"/>
      <c r="I662" s="171" t="str">
        <f t="shared" si="18"/>
        <v/>
      </c>
      <c r="J662" s="168"/>
      <c r="K662" s="126"/>
    </row>
    <row r="663" spans="1:11">
      <c r="A663" s="147" t="str">
        <f>IF('TRI-3C'!$CK$10="","",'TRI-3C'!$CK$10)</f>
        <v/>
      </c>
      <c r="B663" s="139"/>
      <c r="C663" s="139"/>
      <c r="F663" s="123"/>
      <c r="G663" s="124" t="str">
        <f>IF(A663="","",VLOOKUP(K654,'TRI-3C'!$B$18:$FH$61,90,FALSE))</f>
        <v/>
      </c>
      <c r="I663" s="170" t="str">
        <f t="shared" si="18"/>
        <v/>
      </c>
      <c r="J663" s="167"/>
      <c r="K663" s="128"/>
    </row>
    <row r="664" spans="1:11">
      <c r="A664" s="148" t="str">
        <f>IF('TRI-3C'!$CN$10="","",'TRI-3C'!$CN$10)</f>
        <v/>
      </c>
      <c r="B664" s="149"/>
      <c r="C664" s="149"/>
      <c r="D664" s="150"/>
      <c r="E664" s="150"/>
      <c r="F664" s="126"/>
      <c r="G664" s="122" t="str">
        <f>IF(A664="","",VLOOKUP(K654,'TRI-3C'!$B$18:$FH$61,92,FALSE))</f>
        <v/>
      </c>
      <c r="H664" s="150"/>
      <c r="I664" s="171" t="str">
        <f t="shared" si="18"/>
        <v/>
      </c>
      <c r="J664" s="168"/>
      <c r="K664" s="126"/>
    </row>
    <row r="665" spans="1:11">
      <c r="A665" s="147" t="str">
        <f>IF('TRI-3C'!$CP$10="","",'TRI-3C'!$CP$10)</f>
        <v/>
      </c>
      <c r="B665" s="139"/>
      <c r="C665" s="139"/>
      <c r="F665" s="128"/>
      <c r="G665" s="124" t="str">
        <f>IF(A665="","",VLOOKUP(K654,'TRI-3C'!$B$18:$FH$61,98,FALSE))</f>
        <v/>
      </c>
      <c r="I665" s="170" t="str">
        <f t="shared" si="18"/>
        <v/>
      </c>
      <c r="J665" s="167"/>
      <c r="K665" s="128"/>
    </row>
    <row r="666" spans="1:11">
      <c r="A666" s="148" t="str">
        <f>IF('TRI-3C'!$CV$10="","",'TRI-3C'!$CV$10)</f>
        <v/>
      </c>
      <c r="B666" s="149"/>
      <c r="C666" s="149"/>
      <c r="D666" s="150"/>
      <c r="E666" s="150"/>
      <c r="F666" s="126"/>
      <c r="G666" s="122" t="str">
        <f>IF(A666="","",VLOOKUP(K654,'TRI-3C'!$B$18:$FH$61,100,FALSE))</f>
        <v/>
      </c>
      <c r="H666" s="150"/>
      <c r="I666" s="171" t="str">
        <f t="shared" si="18"/>
        <v/>
      </c>
      <c r="J666" s="168"/>
      <c r="K666" s="126"/>
    </row>
    <row r="667" spans="1:11">
      <c r="A667" s="147" t="str">
        <f>IF('TRI-3C'!$CX$10="","",'TRI-3C'!$CX$10)</f>
        <v/>
      </c>
      <c r="B667" s="139"/>
      <c r="C667" s="139"/>
      <c r="F667" s="128"/>
      <c r="G667" s="124" t="str">
        <f>IF(A667="","",VLOOKUP(K654,'TRI-3C'!$B$18:$FH$61,103,FALSE))</f>
        <v/>
      </c>
      <c r="I667" s="170" t="str">
        <f t="shared" si="18"/>
        <v/>
      </c>
      <c r="J667" s="167"/>
      <c r="K667" s="128"/>
    </row>
    <row r="668" spans="1:11">
      <c r="A668" s="148" t="str">
        <f>IF('TRI-3C'!$DB$10="","",'TRI-3C'!$DB$10)</f>
        <v/>
      </c>
      <c r="B668" s="149"/>
      <c r="C668" s="149"/>
      <c r="D668" s="150"/>
      <c r="E668" s="150"/>
      <c r="F668" s="126"/>
      <c r="G668" s="122" t="str">
        <f>IF(A668="","",VLOOKUP(K654,'TRI-3C'!$B$18:$FH$61,108,FALSE))</f>
        <v/>
      </c>
      <c r="H668" s="150"/>
      <c r="I668" s="171" t="str">
        <f t="shared" si="18"/>
        <v/>
      </c>
      <c r="J668" s="168"/>
      <c r="K668" s="126"/>
    </row>
    <row r="669" spans="1:11">
      <c r="A669" s="147" t="str">
        <f>IF('TRI-3C'!$DF$10="","",'TRI-3C'!$DF$10)</f>
        <v/>
      </c>
      <c r="B669" s="139"/>
      <c r="C669" s="139"/>
      <c r="F669" s="128"/>
      <c r="G669" s="124" t="str">
        <f>IF(A669="","",VLOOKUP(K654,'TRI-3C'!$B$18:$FH$61,111,FALSE))</f>
        <v/>
      </c>
      <c r="I669" s="170" t="str">
        <f t="shared" si="18"/>
        <v/>
      </c>
      <c r="J669" s="167"/>
      <c r="K669" s="128"/>
    </row>
    <row r="670" spans="1:11">
      <c r="A670" s="148" t="str">
        <f>IF('TRI-3C'!$DI$10="","",'TRI-3C'!$DI$10)</f>
        <v/>
      </c>
      <c r="B670" s="149"/>
      <c r="C670" s="149"/>
      <c r="D670" s="150"/>
      <c r="E670" s="150"/>
      <c r="F670" s="126"/>
      <c r="G670" s="122" t="str">
        <f>IF(A670="","",VLOOKUP(K654,'TRI-3C'!$B$18:$FH$61,114,FALSE))</f>
        <v/>
      </c>
      <c r="H670" s="150"/>
      <c r="I670" s="171" t="str">
        <f t="shared" si="18"/>
        <v/>
      </c>
      <c r="J670" s="168"/>
      <c r="K670" s="126"/>
    </row>
    <row r="671" spans="1:11">
      <c r="A671" s="151"/>
      <c r="B671" s="129"/>
      <c r="C671" s="129"/>
      <c r="D671" s="130"/>
      <c r="E671" s="130"/>
      <c r="F671" s="131"/>
      <c r="G671" s="132"/>
      <c r="H671" s="130"/>
      <c r="I671" s="172" t="str">
        <f t="shared" si="18"/>
        <v/>
      </c>
      <c r="J671" s="169"/>
      <c r="K671" s="131"/>
    </row>
    <row r="672" spans="1:11">
      <c r="A672" s="134"/>
      <c r="B672" s="134"/>
      <c r="C672" s="134"/>
      <c r="D672" s="134"/>
      <c r="E672" s="134"/>
      <c r="F672" s="140"/>
      <c r="G672" s="191"/>
      <c r="H672" s="191"/>
      <c r="I672" s="190"/>
      <c r="J672" s="190"/>
      <c r="K672" s="190"/>
    </row>
    <row r="673" spans="1:11">
      <c r="A673" s="487" t="s">
        <v>156</v>
      </c>
      <c r="B673" s="488"/>
      <c r="C673" s="135" t="s">
        <v>157</v>
      </c>
      <c r="F673" s="189"/>
      <c r="G673" s="189"/>
      <c r="H673" s="189"/>
      <c r="I673" s="189"/>
      <c r="J673" s="189"/>
      <c r="K673" s="189"/>
    </row>
    <row r="674" spans="1:11">
      <c r="A674" s="489" t="s">
        <v>158</v>
      </c>
      <c r="B674" s="490"/>
      <c r="C674" s="136" t="str">
        <f>VLOOKUP(K654,'TRI-3C'!$B$18:$FH$61,160,FALSE)</f>
        <v/>
      </c>
      <c r="E674" s="189"/>
      <c r="F674" s="189"/>
      <c r="G674" s="189"/>
      <c r="H674" s="189"/>
      <c r="I674" s="189"/>
      <c r="J674" s="189"/>
      <c r="K674" s="189"/>
    </row>
    <row r="675" spans="1:11">
      <c r="A675" s="491" t="s">
        <v>159</v>
      </c>
      <c r="B675" s="492"/>
      <c r="C675" s="493"/>
      <c r="E675" s="189"/>
      <c r="F675" s="189"/>
      <c r="G675" s="189"/>
      <c r="H675" s="189"/>
      <c r="I675" s="189"/>
      <c r="J675" s="189"/>
      <c r="K675" s="189"/>
    </row>
    <row r="676" spans="1:11">
      <c r="A676" s="137" t="s">
        <v>160</v>
      </c>
      <c r="B676" s="138"/>
      <c r="C676" s="188" t="str">
        <f>VLOOKUP(K654,'TRI-3C'!$B$18:$FH$61,161,FALSE)</f>
        <v/>
      </c>
      <c r="E676" s="189"/>
    </row>
    <row r="677" spans="1:11">
      <c r="A677" s="137" t="s">
        <v>161</v>
      </c>
      <c r="B677" s="138"/>
      <c r="C677" s="188" t="str">
        <f>VLOOKUP(K654,'TRI-3C'!$B$18:$FH$61,162,FALSE)</f>
        <v/>
      </c>
      <c r="E677" s="189"/>
      <c r="F677" s="189"/>
      <c r="G677" s="189"/>
      <c r="H677" s="189"/>
      <c r="I677" s="189"/>
      <c r="J677" s="189"/>
      <c r="K677" s="189"/>
    </row>
    <row r="678" spans="1:11">
      <c r="A678" s="480" t="s">
        <v>163</v>
      </c>
      <c r="B678" s="481"/>
      <c r="C678" s="188" t="str">
        <f>VLOOKUP(K654,'TRI-3C'!$B$18:$FH$61,163,FALSE)</f>
        <v/>
      </c>
      <c r="F678" s="114" t="s">
        <v>162</v>
      </c>
      <c r="G678" s="494">
        <f ca="1">NOW()</f>
        <v>45994.739222569442</v>
      </c>
      <c r="H678" s="494"/>
      <c r="I678" s="494"/>
      <c r="J678" s="494"/>
      <c r="K678" s="494"/>
    </row>
    <row r="682" spans="1:11">
      <c r="G682" s="112"/>
    </row>
    <row r="684" spans="1:11">
      <c r="C684" s="111" t="s">
        <v>164</v>
      </c>
      <c r="F684" s="495" t="s">
        <v>165</v>
      </c>
      <c r="G684" s="495"/>
      <c r="H684" s="495"/>
      <c r="I684" s="495"/>
    </row>
    <row r="687" spans="1:11">
      <c r="A687" s="111" t="s">
        <v>153</v>
      </c>
      <c r="C687" t="str">
        <f>IF(VLOOKUP(K690,NOTAS!$D$14:$P$60,2,FALSE)="","",VLOOKUP(K690,NOTAS!$D$14:$P$60,2,FALSE))</f>
        <v>PINARGOTE OLMEDO LIAM ALEXANDER</v>
      </c>
    </row>
    <row r="688" spans="1:11">
      <c r="A688" s="111" t="s">
        <v>154</v>
      </c>
      <c r="C688" t="str">
        <f>NOTAS!$B$14&amp; " "&amp;NOTAS!$B$15</f>
        <v>INICIAL II A</v>
      </c>
      <c r="F688" s="111"/>
      <c r="G688" s="116"/>
      <c r="H688" s="117"/>
      <c r="I688" s="118"/>
      <c r="J688" s="118"/>
      <c r="K688" s="117"/>
    </row>
    <row r="689" spans="1:11">
      <c r="A689" s="111" t="s">
        <v>6</v>
      </c>
      <c r="C689" t="str">
        <f>NOTAS!$B$18</f>
        <v>2025-2026 MATUTINA</v>
      </c>
      <c r="H689" s="117"/>
      <c r="I689" s="118"/>
      <c r="J689" s="118"/>
      <c r="K689" s="117"/>
    </row>
    <row r="690" spans="1:11" ht="15" thickBot="1">
      <c r="A690" s="486" t="s">
        <v>337</v>
      </c>
      <c r="B690" s="486"/>
      <c r="I690" s="114" t="s">
        <v>74</v>
      </c>
      <c r="K690" s="121">
        <v>20</v>
      </c>
    </row>
    <row r="691" spans="1:11">
      <c r="A691" s="482" t="s">
        <v>133</v>
      </c>
      <c r="B691" s="483"/>
      <c r="C691" s="483"/>
      <c r="D691" s="483"/>
      <c r="E691" s="483"/>
      <c r="F691" s="484"/>
      <c r="G691" s="485" t="s">
        <v>141</v>
      </c>
      <c r="H691" s="483"/>
      <c r="I691" s="485" t="s">
        <v>141</v>
      </c>
      <c r="J691" s="483"/>
      <c r="K691" s="483"/>
    </row>
    <row r="692" spans="1:11">
      <c r="A692" s="141" t="str">
        <f>IF('TRI-3C'!$G$10="","",'TRI-3C'!$G$10)</f>
        <v>IDENTIDAD Y AUTONOMÍA</v>
      </c>
      <c r="B692" s="142"/>
      <c r="C692" s="142"/>
      <c r="D692" s="143"/>
      <c r="E692" s="144"/>
      <c r="F692" s="145"/>
      <c r="G692" s="146" t="str">
        <f>IF(A692="","",VLOOKUP(K690,'TRI-3C'!$B$18:$FH$61,24,FALSE))</f>
        <v/>
      </c>
      <c r="H692" s="144"/>
      <c r="I692" s="187" t="str">
        <f>IF(G692="","",G692)</f>
        <v/>
      </c>
      <c r="J692" s="166"/>
      <c r="K692" s="145"/>
    </row>
    <row r="693" spans="1:11">
      <c r="A693" s="147" t="str">
        <f>IF('TRI-3C'!$Z$10="","",'TRI-3C'!$Z$10)</f>
        <v>CONVIVENCIA</v>
      </c>
      <c r="B693" s="139"/>
      <c r="C693" s="139"/>
      <c r="F693" s="123"/>
      <c r="G693" s="124" t="str">
        <f>IF(A693="","",VLOOKUP(K690,'TRI-3C'!$B$18:$FH$61,40,FALSE))</f>
        <v/>
      </c>
      <c r="I693" s="170" t="str">
        <f t="shared" ref="I693:I707" si="19">IF(G693="","",G693)</f>
        <v/>
      </c>
      <c r="J693" s="167"/>
      <c r="K693" s="128"/>
    </row>
    <row r="694" spans="1:11">
      <c r="A694" s="148" t="str">
        <f>IF('TRI-3C'!$AP$10="","",'TRI-3C'!$AP$10)</f>
        <v>RELACIONES CON EL MEDIO NATURAL Y CULTURAL</v>
      </c>
      <c r="B694" s="149"/>
      <c r="C694" s="149"/>
      <c r="D694" s="150"/>
      <c r="E694" s="150"/>
      <c r="F694" s="126"/>
      <c r="G694" s="122" t="str">
        <f>IF(A694="","",VLOOKUP(K690,'TRI-3C'!$B$18:$FH$61,61,FALSE))</f>
        <v/>
      </c>
      <c r="H694" s="150"/>
      <c r="I694" s="171" t="str">
        <f t="shared" si="19"/>
        <v/>
      </c>
      <c r="J694" s="168"/>
      <c r="K694" s="126"/>
    </row>
    <row r="695" spans="1:11">
      <c r="A695" s="147" t="str">
        <f>IF('TRI-3C'!$BK$10="","",'TRI-3C'!$BK$10)</f>
        <v>RELACIONES LOGICAS MATEMATICAS</v>
      </c>
      <c r="B695" s="139"/>
      <c r="C695" s="139"/>
      <c r="F695" s="128"/>
      <c r="G695" s="124" t="str">
        <f>IF(A695="","",VLOOKUP(K690,'TRI-3C'!$B$18:$FH$61,84,FALSE))</f>
        <v/>
      </c>
      <c r="I695" s="170" t="str">
        <f t="shared" si="19"/>
        <v/>
      </c>
      <c r="J695" s="167"/>
      <c r="K695" s="128"/>
    </row>
    <row r="696" spans="1:11">
      <c r="A696" s="148" t="str">
        <f>IF('TRI-3C'!$CH$10="","",'TRI-3C'!$CH$10)</f>
        <v>COMPRENSIÓN Y EXPRESION DEL LENGUAJE</v>
      </c>
      <c r="B696" s="149"/>
      <c r="C696" s="149"/>
      <c r="D696" s="150"/>
      <c r="E696" s="150"/>
      <c r="F696" s="126"/>
      <c r="G696" s="122" t="str">
        <f>IF(A696="","",VLOOKUP(K690,'TRI-3C'!$B$18:$FH$61,106,FALSE))</f>
        <v/>
      </c>
      <c r="H696" s="150"/>
      <c r="I696" s="171" t="str">
        <f t="shared" si="19"/>
        <v/>
      </c>
      <c r="J696" s="168"/>
      <c r="K696" s="126"/>
    </row>
    <row r="697" spans="1:11">
      <c r="A697" s="147" t="str">
        <f>IF('TRI-3C'!$DD$10="","",'TRI-3C'!$DD$10)</f>
        <v>EXPRESIÓN ARTISTICA</v>
      </c>
      <c r="B697" s="139"/>
      <c r="C697" s="139"/>
      <c r="F697" s="128"/>
      <c r="G697" s="124" t="str">
        <f>IF(A697="","",VLOOKUP(K690,'TRI-3C'!$B$18:$FH$61,118,FALSE))</f>
        <v/>
      </c>
      <c r="I697" s="170" t="str">
        <f t="shared" si="19"/>
        <v/>
      </c>
      <c r="J697" s="167"/>
      <c r="K697" s="128"/>
    </row>
    <row r="698" spans="1:11">
      <c r="A698" s="148" t="str">
        <f>IF('TRI-3C'!$DP$10="","",'TRI-3C'!$DP$10)</f>
        <v>EXPRESION CORPORAL Y MOTRICIDAD</v>
      </c>
      <c r="B698" s="149"/>
      <c r="C698" s="149"/>
      <c r="D698" s="150"/>
      <c r="E698" s="150"/>
      <c r="F698" s="126"/>
      <c r="G698" s="122" t="str">
        <f>IF(A698="","",VLOOKUP(K690,'TRI-3C'!$B$18:$FH$61,147,FALSE))</f>
        <v/>
      </c>
      <c r="H698" s="150"/>
      <c r="I698" s="171" t="str">
        <f t="shared" si="19"/>
        <v/>
      </c>
      <c r="J698" s="168"/>
      <c r="K698" s="126"/>
    </row>
    <row r="699" spans="1:11">
      <c r="A699" s="147" t="str">
        <f>IF('TRI-3C'!$CK$10="","",'TRI-3C'!$CK$10)</f>
        <v/>
      </c>
      <c r="B699" s="139"/>
      <c r="C699" s="139"/>
      <c r="F699" s="123"/>
      <c r="G699" s="124" t="str">
        <f>IF(A699="","",VLOOKUP(K690,'TRI-3C'!$B$18:$FH$61,90,FALSE))</f>
        <v/>
      </c>
      <c r="I699" s="170" t="str">
        <f t="shared" si="19"/>
        <v/>
      </c>
      <c r="J699" s="167"/>
      <c r="K699" s="128"/>
    </row>
    <row r="700" spans="1:11">
      <c r="A700" s="148" t="str">
        <f>IF('TRI-3C'!$CN$10="","",'TRI-3C'!$CN$10)</f>
        <v/>
      </c>
      <c r="B700" s="149"/>
      <c r="C700" s="149"/>
      <c r="D700" s="150"/>
      <c r="E700" s="150"/>
      <c r="F700" s="126"/>
      <c r="G700" s="122" t="str">
        <f>IF(A700="","",VLOOKUP(K690,'TRI-3C'!$B$18:$FH$61,92,FALSE))</f>
        <v/>
      </c>
      <c r="H700" s="150"/>
      <c r="I700" s="171" t="str">
        <f t="shared" si="19"/>
        <v/>
      </c>
      <c r="J700" s="168"/>
      <c r="K700" s="126"/>
    </row>
    <row r="701" spans="1:11">
      <c r="A701" s="147" t="str">
        <f>IF('TRI-3C'!$CP$10="","",'TRI-3C'!$CP$10)</f>
        <v/>
      </c>
      <c r="B701" s="139"/>
      <c r="C701" s="139"/>
      <c r="F701" s="128"/>
      <c r="G701" s="124" t="str">
        <f>IF(A701="","",VLOOKUP(K690,'TRI-3C'!$B$18:$FH$61,98,FALSE))</f>
        <v/>
      </c>
      <c r="I701" s="170" t="str">
        <f t="shared" si="19"/>
        <v/>
      </c>
      <c r="J701" s="167"/>
      <c r="K701" s="128"/>
    </row>
    <row r="702" spans="1:11">
      <c r="A702" s="148" t="str">
        <f>IF('TRI-3C'!$CV$10="","",'TRI-3C'!$CV$10)</f>
        <v/>
      </c>
      <c r="B702" s="149"/>
      <c r="C702" s="149"/>
      <c r="D702" s="150"/>
      <c r="E702" s="150"/>
      <c r="F702" s="126"/>
      <c r="G702" s="122" t="str">
        <f>IF(A702="","",VLOOKUP(K690,'TRI-3C'!$B$18:$FH$61,100,FALSE))</f>
        <v/>
      </c>
      <c r="H702" s="150"/>
      <c r="I702" s="171" t="str">
        <f t="shared" si="19"/>
        <v/>
      </c>
      <c r="J702" s="168"/>
      <c r="K702" s="126"/>
    </row>
    <row r="703" spans="1:11">
      <c r="A703" s="147" t="str">
        <f>IF('TRI-3C'!$CX$10="","",'TRI-3C'!$CX$10)</f>
        <v/>
      </c>
      <c r="B703" s="139"/>
      <c r="C703" s="139"/>
      <c r="F703" s="128"/>
      <c r="G703" s="124" t="str">
        <f>IF(A703="","",VLOOKUP(K690,'TRI-3C'!$B$18:$FH$61,103,FALSE))</f>
        <v/>
      </c>
      <c r="I703" s="170" t="str">
        <f t="shared" si="19"/>
        <v/>
      </c>
      <c r="J703" s="167"/>
      <c r="K703" s="128"/>
    </row>
    <row r="704" spans="1:11">
      <c r="A704" s="148" t="str">
        <f>IF('TRI-3C'!$DB$10="","",'TRI-3C'!$DB$10)</f>
        <v/>
      </c>
      <c r="B704" s="149"/>
      <c r="C704" s="149"/>
      <c r="D704" s="150"/>
      <c r="E704" s="150"/>
      <c r="F704" s="126"/>
      <c r="G704" s="122" t="str">
        <f>IF(A704="","",VLOOKUP(K690,'TRI-3C'!$B$18:$FH$61,108,FALSE))</f>
        <v/>
      </c>
      <c r="H704" s="150"/>
      <c r="I704" s="171" t="str">
        <f t="shared" si="19"/>
        <v/>
      </c>
      <c r="J704" s="168"/>
      <c r="K704" s="126"/>
    </row>
    <row r="705" spans="1:11">
      <c r="A705" s="147" t="str">
        <f>IF('TRI-3C'!$DF$10="","",'TRI-3C'!$DF$10)</f>
        <v/>
      </c>
      <c r="B705" s="139"/>
      <c r="C705" s="139"/>
      <c r="F705" s="128"/>
      <c r="G705" s="124" t="str">
        <f>IF(A705="","",VLOOKUP(K690,'TRI-3C'!$B$18:$FH$61,111,FALSE))</f>
        <v/>
      </c>
      <c r="I705" s="170" t="str">
        <f t="shared" si="19"/>
        <v/>
      </c>
      <c r="J705" s="167"/>
      <c r="K705" s="128"/>
    </row>
    <row r="706" spans="1:11">
      <c r="A706" s="148" t="str">
        <f>IF('TRI-3C'!$DI$10="","",'TRI-3C'!$DI$10)</f>
        <v/>
      </c>
      <c r="B706" s="149"/>
      <c r="C706" s="149"/>
      <c r="D706" s="150"/>
      <c r="E706" s="150"/>
      <c r="F706" s="126"/>
      <c r="G706" s="122" t="str">
        <f>IF(A706="","",VLOOKUP(K690,'TRI-3C'!$B$18:$FH$61,114,FALSE))</f>
        <v/>
      </c>
      <c r="H706" s="150"/>
      <c r="I706" s="171" t="str">
        <f t="shared" si="19"/>
        <v/>
      </c>
      <c r="J706" s="168"/>
      <c r="K706" s="126"/>
    </row>
    <row r="707" spans="1:11">
      <c r="A707" s="151"/>
      <c r="B707" s="129"/>
      <c r="C707" s="129"/>
      <c r="D707" s="130"/>
      <c r="E707" s="130"/>
      <c r="F707" s="131"/>
      <c r="G707" s="132"/>
      <c r="H707" s="130"/>
      <c r="I707" s="172" t="str">
        <f t="shared" si="19"/>
        <v/>
      </c>
      <c r="J707" s="169"/>
      <c r="K707" s="131"/>
    </row>
    <row r="708" spans="1:11">
      <c r="A708" s="134"/>
      <c r="B708" s="134"/>
      <c r="C708" s="134"/>
      <c r="D708" s="134"/>
      <c r="E708" s="134"/>
      <c r="F708" s="140"/>
      <c r="G708" s="191"/>
      <c r="H708" s="191"/>
      <c r="I708" s="190"/>
      <c r="J708" s="190"/>
      <c r="K708" s="190"/>
    </row>
    <row r="709" spans="1:11">
      <c r="A709" s="487" t="s">
        <v>156</v>
      </c>
      <c r="B709" s="488"/>
      <c r="C709" s="135" t="s">
        <v>157</v>
      </c>
      <c r="F709" s="189"/>
      <c r="G709" s="189"/>
      <c r="H709" s="189"/>
      <c r="I709" s="189"/>
      <c r="J709" s="189"/>
      <c r="K709" s="189"/>
    </row>
    <row r="710" spans="1:11">
      <c r="A710" s="489" t="s">
        <v>158</v>
      </c>
      <c r="B710" s="490"/>
      <c r="C710" s="136" t="str">
        <f>VLOOKUP(K690,'TRI-3C'!$B$18:$FH$61,160,FALSE)</f>
        <v/>
      </c>
      <c r="E710" s="189"/>
      <c r="F710" s="189"/>
      <c r="G710" s="189"/>
      <c r="H710" s="189"/>
      <c r="I710" s="189"/>
      <c r="J710" s="189"/>
      <c r="K710" s="189"/>
    </row>
    <row r="711" spans="1:11">
      <c r="A711" s="491" t="s">
        <v>159</v>
      </c>
      <c r="B711" s="492"/>
      <c r="C711" s="493"/>
      <c r="E711" s="189"/>
      <c r="F711" s="189"/>
      <c r="G711" s="189"/>
      <c r="H711" s="189"/>
      <c r="I711" s="189"/>
      <c r="J711" s="189"/>
      <c r="K711" s="189"/>
    </row>
    <row r="712" spans="1:11">
      <c r="A712" s="137" t="s">
        <v>160</v>
      </c>
      <c r="B712" s="138"/>
      <c r="C712" s="188" t="str">
        <f>VLOOKUP(K690,'TRI-3C'!$B$18:$FH$61,161,FALSE)</f>
        <v/>
      </c>
      <c r="E712" s="189"/>
    </row>
    <row r="713" spans="1:11">
      <c r="A713" s="137" t="s">
        <v>161</v>
      </c>
      <c r="B713" s="138"/>
      <c r="C713" s="188" t="str">
        <f>VLOOKUP(K690,'TRI-3C'!$B$18:$FH$61,162,FALSE)</f>
        <v/>
      </c>
      <c r="E713" s="189"/>
      <c r="F713" s="189"/>
      <c r="G713" s="189"/>
      <c r="H713" s="189"/>
      <c r="I713" s="189"/>
      <c r="J713" s="189"/>
      <c r="K713" s="189"/>
    </row>
    <row r="714" spans="1:11">
      <c r="A714" s="480" t="s">
        <v>163</v>
      </c>
      <c r="B714" s="481"/>
      <c r="C714" s="188" t="str">
        <f>VLOOKUP(K690,'TRI-3C'!$B$18:$FH$61,163,FALSE)</f>
        <v/>
      </c>
      <c r="F714" s="114" t="s">
        <v>162</v>
      </c>
      <c r="G714" s="494">
        <f ca="1">NOW()</f>
        <v>45994.739222569442</v>
      </c>
      <c r="H714" s="494"/>
      <c r="I714" s="494"/>
      <c r="J714" s="494"/>
      <c r="K714" s="494"/>
    </row>
    <row r="718" spans="1:11">
      <c r="G718" s="112"/>
    </row>
    <row r="720" spans="1:11">
      <c r="C720" s="111" t="s">
        <v>164</v>
      </c>
      <c r="F720" s="495" t="s">
        <v>165</v>
      </c>
      <c r="G720" s="495"/>
      <c r="H720" s="495"/>
      <c r="I720" s="495"/>
    </row>
    <row r="723" spans="1:11">
      <c r="A723" s="111" t="s">
        <v>153</v>
      </c>
      <c r="C723" t="str">
        <f>IF(VLOOKUP(K726,NOTAS!$D$14:$P$60,2,FALSE)="","",VLOOKUP(K726,NOTAS!$D$14:$P$60,2,FALSE))</f>
        <v>QUIROZ VALDEZ IKER EDUARDO</v>
      </c>
    </row>
    <row r="724" spans="1:11">
      <c r="A724" s="111" t="s">
        <v>154</v>
      </c>
      <c r="C724" t="str">
        <f>NOTAS!$B$14&amp; " "&amp;NOTAS!$B$15</f>
        <v>INICIAL II A</v>
      </c>
      <c r="F724" s="111"/>
      <c r="G724" s="116"/>
      <c r="H724" s="117"/>
      <c r="I724" s="118"/>
      <c r="J724" s="118"/>
      <c r="K724" s="117"/>
    </row>
    <row r="725" spans="1:11">
      <c r="A725" s="111" t="s">
        <v>6</v>
      </c>
      <c r="C725" t="str">
        <f>NOTAS!$B$18</f>
        <v>2025-2026 MATUTINA</v>
      </c>
      <c r="H725" s="117"/>
      <c r="I725" s="118"/>
      <c r="J725" s="118"/>
      <c r="K725" s="117"/>
    </row>
    <row r="726" spans="1:11" ht="15" thickBot="1">
      <c r="A726" s="486" t="s">
        <v>337</v>
      </c>
      <c r="B726" s="486"/>
      <c r="I726" s="114" t="s">
        <v>74</v>
      </c>
      <c r="K726" s="121">
        <v>21</v>
      </c>
    </row>
    <row r="727" spans="1:11">
      <c r="A727" s="482" t="s">
        <v>133</v>
      </c>
      <c r="B727" s="483"/>
      <c r="C727" s="483"/>
      <c r="D727" s="483"/>
      <c r="E727" s="483"/>
      <c r="F727" s="484"/>
      <c r="G727" s="485" t="s">
        <v>141</v>
      </c>
      <c r="H727" s="483"/>
      <c r="I727" s="485" t="s">
        <v>141</v>
      </c>
      <c r="J727" s="483"/>
      <c r="K727" s="483"/>
    </row>
    <row r="728" spans="1:11">
      <c r="A728" s="141" t="str">
        <f>IF('TRI-3C'!$G$10="","",'TRI-3C'!$G$10)</f>
        <v>IDENTIDAD Y AUTONOMÍA</v>
      </c>
      <c r="B728" s="142"/>
      <c r="C728" s="142"/>
      <c r="D728" s="143"/>
      <c r="E728" s="144"/>
      <c r="F728" s="145"/>
      <c r="G728" s="146" t="str">
        <f>IF(A728="","",VLOOKUP(K726,'TRI-3C'!$B$18:$FH$61,24,FALSE))</f>
        <v/>
      </c>
      <c r="H728" s="144"/>
      <c r="I728" s="187" t="str">
        <f>IF(G728="","",G728)</f>
        <v/>
      </c>
      <c r="J728" s="166"/>
      <c r="K728" s="145"/>
    </row>
    <row r="729" spans="1:11">
      <c r="A729" s="147" t="str">
        <f>IF('TRI-3C'!$Z$10="","",'TRI-3C'!$Z$10)</f>
        <v>CONVIVENCIA</v>
      </c>
      <c r="B729" s="139"/>
      <c r="C729" s="139"/>
      <c r="F729" s="123"/>
      <c r="G729" s="124" t="str">
        <f>IF(A729="","",VLOOKUP(K726,'TRI-3C'!$B$18:$FH$61,40,FALSE))</f>
        <v/>
      </c>
      <c r="I729" s="170" t="str">
        <f t="shared" ref="I729:I743" si="20">IF(G729="","",G729)</f>
        <v/>
      </c>
      <c r="J729" s="167"/>
      <c r="K729" s="128"/>
    </row>
    <row r="730" spans="1:11">
      <c r="A730" s="148" t="str">
        <f>IF('TRI-3C'!$AP$10="","",'TRI-3C'!$AP$10)</f>
        <v>RELACIONES CON EL MEDIO NATURAL Y CULTURAL</v>
      </c>
      <c r="B730" s="149"/>
      <c r="C730" s="149"/>
      <c r="D730" s="150"/>
      <c r="E730" s="150"/>
      <c r="F730" s="126"/>
      <c r="G730" s="122" t="str">
        <f>IF(A730="","",VLOOKUP(K726,'TRI-3C'!$B$18:$FH$61,61,FALSE))</f>
        <v/>
      </c>
      <c r="H730" s="150"/>
      <c r="I730" s="171" t="str">
        <f t="shared" si="20"/>
        <v/>
      </c>
      <c r="J730" s="168"/>
      <c r="K730" s="126"/>
    </row>
    <row r="731" spans="1:11">
      <c r="A731" s="147" t="str">
        <f>IF('TRI-3C'!$BK$10="","",'TRI-3C'!$BK$10)</f>
        <v>RELACIONES LOGICAS MATEMATICAS</v>
      </c>
      <c r="B731" s="139"/>
      <c r="C731" s="139"/>
      <c r="F731" s="128"/>
      <c r="G731" s="124" t="str">
        <f>IF(A731="","",VLOOKUP(K726,'TRI-3C'!$B$18:$FH$61,84,FALSE))</f>
        <v/>
      </c>
      <c r="I731" s="170" t="str">
        <f t="shared" si="20"/>
        <v/>
      </c>
      <c r="J731" s="167"/>
      <c r="K731" s="128"/>
    </row>
    <row r="732" spans="1:11">
      <c r="A732" s="148" t="str">
        <f>IF('TRI-3C'!$CH$10="","",'TRI-3C'!$CH$10)</f>
        <v>COMPRENSIÓN Y EXPRESION DEL LENGUAJE</v>
      </c>
      <c r="B732" s="149"/>
      <c r="C732" s="149"/>
      <c r="D732" s="150"/>
      <c r="E732" s="150"/>
      <c r="F732" s="126"/>
      <c r="G732" s="122" t="str">
        <f>IF(A732="","",VLOOKUP(K726,'TRI-3C'!$B$18:$FH$61,106,FALSE))</f>
        <v/>
      </c>
      <c r="H732" s="150"/>
      <c r="I732" s="171" t="str">
        <f t="shared" si="20"/>
        <v/>
      </c>
      <c r="J732" s="168"/>
      <c r="K732" s="126"/>
    </row>
    <row r="733" spans="1:11">
      <c r="A733" s="147" t="str">
        <f>IF('TRI-3C'!$DD$10="","",'TRI-3C'!$DD$10)</f>
        <v>EXPRESIÓN ARTISTICA</v>
      </c>
      <c r="B733" s="139"/>
      <c r="C733" s="139"/>
      <c r="F733" s="128"/>
      <c r="G733" s="124" t="str">
        <f>IF(A733="","",VLOOKUP(K726,'TRI-3C'!$B$18:$FH$61,118,FALSE))</f>
        <v/>
      </c>
      <c r="I733" s="170" t="str">
        <f t="shared" si="20"/>
        <v/>
      </c>
      <c r="J733" s="167"/>
      <c r="K733" s="128"/>
    </row>
    <row r="734" spans="1:11">
      <c r="A734" s="148" t="str">
        <f>IF('TRI-3C'!$DP$10="","",'TRI-3C'!$DP$10)</f>
        <v>EXPRESION CORPORAL Y MOTRICIDAD</v>
      </c>
      <c r="B734" s="149"/>
      <c r="C734" s="149"/>
      <c r="D734" s="150"/>
      <c r="E734" s="150"/>
      <c r="F734" s="126"/>
      <c r="G734" s="122" t="str">
        <f>IF(A734="","",VLOOKUP(K726,'TRI-3C'!$B$18:$FH$61,147,FALSE))</f>
        <v/>
      </c>
      <c r="H734" s="150"/>
      <c r="I734" s="171" t="str">
        <f t="shared" si="20"/>
        <v/>
      </c>
      <c r="J734" s="168"/>
      <c r="K734" s="126"/>
    </row>
    <row r="735" spans="1:11">
      <c r="A735" s="147" t="str">
        <f>IF('TRI-3C'!$CK$10="","",'TRI-3C'!$CK$10)</f>
        <v/>
      </c>
      <c r="B735" s="139"/>
      <c r="C735" s="139"/>
      <c r="F735" s="123"/>
      <c r="G735" s="124" t="str">
        <f>IF(A735="","",VLOOKUP(K726,'TRI-3C'!$B$18:$FH$61,90,FALSE))</f>
        <v/>
      </c>
      <c r="I735" s="170" t="str">
        <f t="shared" si="20"/>
        <v/>
      </c>
      <c r="J735" s="167"/>
      <c r="K735" s="128"/>
    </row>
    <row r="736" spans="1:11">
      <c r="A736" s="148" t="str">
        <f>IF('TRI-3C'!$CN$10="","",'TRI-3C'!$CN$10)</f>
        <v/>
      </c>
      <c r="B736" s="149"/>
      <c r="C736" s="149"/>
      <c r="D736" s="150"/>
      <c r="E736" s="150"/>
      <c r="F736" s="126"/>
      <c r="G736" s="122" t="str">
        <f>IF(A736="","",VLOOKUP(K726,'TRI-3C'!$B$18:$FH$61,92,FALSE))</f>
        <v/>
      </c>
      <c r="H736" s="150"/>
      <c r="I736" s="171" t="str">
        <f t="shared" si="20"/>
        <v/>
      </c>
      <c r="J736" s="168"/>
      <c r="K736" s="126"/>
    </row>
    <row r="737" spans="1:11">
      <c r="A737" s="147" t="str">
        <f>IF('TRI-3C'!$CP$10="","",'TRI-3C'!$CP$10)</f>
        <v/>
      </c>
      <c r="B737" s="139"/>
      <c r="C737" s="139"/>
      <c r="F737" s="128"/>
      <c r="G737" s="124" t="str">
        <f>IF(A737="","",VLOOKUP(K726,'TRI-3C'!$B$18:$FH$61,98,FALSE))</f>
        <v/>
      </c>
      <c r="I737" s="170" t="str">
        <f t="shared" si="20"/>
        <v/>
      </c>
      <c r="J737" s="167"/>
      <c r="K737" s="128"/>
    </row>
    <row r="738" spans="1:11">
      <c r="A738" s="148" t="str">
        <f>IF('TRI-3C'!$CV$10="","",'TRI-3C'!$CV$10)</f>
        <v/>
      </c>
      <c r="B738" s="149"/>
      <c r="C738" s="149"/>
      <c r="D738" s="150"/>
      <c r="E738" s="150"/>
      <c r="F738" s="126"/>
      <c r="G738" s="122" t="str">
        <f>IF(A738="","",VLOOKUP(K726,'TRI-3C'!$B$18:$FH$61,100,FALSE))</f>
        <v/>
      </c>
      <c r="H738" s="150"/>
      <c r="I738" s="171" t="str">
        <f t="shared" si="20"/>
        <v/>
      </c>
      <c r="J738" s="168"/>
      <c r="K738" s="126"/>
    </row>
    <row r="739" spans="1:11">
      <c r="A739" s="147" t="str">
        <f>IF('TRI-3C'!$CX$10="","",'TRI-3C'!$CX$10)</f>
        <v/>
      </c>
      <c r="B739" s="139"/>
      <c r="C739" s="139"/>
      <c r="F739" s="128"/>
      <c r="G739" s="124" t="str">
        <f>IF(A739="","",VLOOKUP(K726,'TRI-3C'!$B$18:$FH$61,103,FALSE))</f>
        <v/>
      </c>
      <c r="I739" s="170" t="str">
        <f t="shared" si="20"/>
        <v/>
      </c>
      <c r="J739" s="167"/>
      <c r="K739" s="128"/>
    </row>
    <row r="740" spans="1:11">
      <c r="A740" s="148" t="str">
        <f>IF('TRI-3C'!$DB$10="","",'TRI-3C'!$DB$10)</f>
        <v/>
      </c>
      <c r="B740" s="149"/>
      <c r="C740" s="149"/>
      <c r="D740" s="150"/>
      <c r="E740" s="150"/>
      <c r="F740" s="126"/>
      <c r="G740" s="122" t="str">
        <f>IF(A740="","",VLOOKUP(K726,'TRI-3C'!$B$18:$FH$61,108,FALSE))</f>
        <v/>
      </c>
      <c r="H740" s="150"/>
      <c r="I740" s="171" t="str">
        <f t="shared" si="20"/>
        <v/>
      </c>
      <c r="J740" s="168"/>
      <c r="K740" s="126"/>
    </row>
    <row r="741" spans="1:11">
      <c r="A741" s="147" t="str">
        <f>IF('TRI-3C'!$DF$10="","",'TRI-3C'!$DF$10)</f>
        <v/>
      </c>
      <c r="B741" s="139"/>
      <c r="C741" s="139"/>
      <c r="F741" s="128"/>
      <c r="G741" s="124" t="str">
        <f>IF(A741="","",VLOOKUP(K726,'TRI-3C'!$B$18:$FH$61,111,FALSE))</f>
        <v/>
      </c>
      <c r="I741" s="170" t="str">
        <f t="shared" si="20"/>
        <v/>
      </c>
      <c r="J741" s="167"/>
      <c r="K741" s="128"/>
    </row>
    <row r="742" spans="1:11">
      <c r="A742" s="148" t="str">
        <f>IF('TRI-3C'!$DI$10="","",'TRI-3C'!$DI$10)</f>
        <v/>
      </c>
      <c r="B742" s="149"/>
      <c r="C742" s="149"/>
      <c r="D742" s="150"/>
      <c r="E742" s="150"/>
      <c r="F742" s="126"/>
      <c r="G742" s="122" t="str">
        <f>IF(A742="","",VLOOKUP(K726,'TRI-3C'!$B$18:$FH$61,114,FALSE))</f>
        <v/>
      </c>
      <c r="H742" s="150"/>
      <c r="I742" s="171" t="str">
        <f t="shared" si="20"/>
        <v/>
      </c>
      <c r="J742" s="168"/>
      <c r="K742" s="126"/>
    </row>
    <row r="743" spans="1:11">
      <c r="A743" s="151"/>
      <c r="B743" s="129"/>
      <c r="C743" s="129"/>
      <c r="D743" s="130"/>
      <c r="E743" s="130"/>
      <c r="F743" s="131"/>
      <c r="G743" s="132"/>
      <c r="H743" s="130"/>
      <c r="I743" s="172" t="str">
        <f t="shared" si="20"/>
        <v/>
      </c>
      <c r="J743" s="169"/>
      <c r="K743" s="131"/>
    </row>
    <row r="744" spans="1:11">
      <c r="A744" s="134"/>
      <c r="B744" s="134"/>
      <c r="C744" s="134"/>
      <c r="D744" s="134"/>
      <c r="E744" s="134"/>
      <c r="F744" s="140"/>
      <c r="G744" s="191"/>
      <c r="H744" s="191"/>
      <c r="I744" s="190"/>
      <c r="J744" s="190"/>
      <c r="K744" s="190"/>
    </row>
    <row r="745" spans="1:11">
      <c r="A745" s="487" t="s">
        <v>156</v>
      </c>
      <c r="B745" s="488"/>
      <c r="C745" s="135" t="s">
        <v>157</v>
      </c>
      <c r="F745" s="189"/>
      <c r="G745" s="189"/>
      <c r="H745" s="189"/>
      <c r="I745" s="189"/>
      <c r="J745" s="189"/>
      <c r="K745" s="189"/>
    </row>
    <row r="746" spans="1:11">
      <c r="A746" s="489" t="s">
        <v>158</v>
      </c>
      <c r="B746" s="490"/>
      <c r="C746" s="136" t="str">
        <f>VLOOKUP(K726,'TRI-3C'!$B$18:$FH$61,160,FALSE)</f>
        <v/>
      </c>
      <c r="E746" s="189"/>
      <c r="F746" s="189"/>
      <c r="G746" s="189"/>
      <c r="H746" s="189"/>
      <c r="I746" s="189"/>
      <c r="J746" s="189"/>
      <c r="K746" s="189"/>
    </row>
    <row r="747" spans="1:11">
      <c r="A747" s="491" t="s">
        <v>159</v>
      </c>
      <c r="B747" s="492"/>
      <c r="C747" s="493"/>
      <c r="E747" s="189"/>
      <c r="F747" s="189"/>
      <c r="G747" s="189"/>
      <c r="H747" s="189"/>
      <c r="I747" s="189"/>
      <c r="J747" s="189"/>
      <c r="K747" s="189"/>
    </row>
    <row r="748" spans="1:11">
      <c r="A748" s="137" t="s">
        <v>160</v>
      </c>
      <c r="B748" s="138"/>
      <c r="C748" s="188" t="str">
        <f>VLOOKUP(K726,'TRI-3C'!$B$18:$FH$61,161,FALSE)</f>
        <v/>
      </c>
      <c r="E748" s="189"/>
    </row>
    <row r="749" spans="1:11">
      <c r="A749" s="137" t="s">
        <v>161</v>
      </c>
      <c r="B749" s="138"/>
      <c r="C749" s="188" t="str">
        <f>VLOOKUP(K726,'TRI-3C'!$B$18:$FH$61,162,FALSE)</f>
        <v/>
      </c>
      <c r="E749" s="189"/>
      <c r="F749" s="189"/>
      <c r="G749" s="189"/>
      <c r="H749" s="189"/>
      <c r="I749" s="189"/>
      <c r="J749" s="189"/>
      <c r="K749" s="189"/>
    </row>
    <row r="750" spans="1:11">
      <c r="A750" s="480" t="s">
        <v>163</v>
      </c>
      <c r="B750" s="481"/>
      <c r="C750" s="188" t="str">
        <f>VLOOKUP(K726,'TRI-3C'!$B$18:$FH$61,163,FALSE)</f>
        <v/>
      </c>
      <c r="F750" s="114" t="s">
        <v>162</v>
      </c>
      <c r="G750" s="494">
        <f ca="1">NOW()</f>
        <v>45994.739222569442</v>
      </c>
      <c r="H750" s="494"/>
      <c r="I750" s="494"/>
      <c r="J750" s="494"/>
      <c r="K750" s="494"/>
    </row>
    <row r="754" spans="1:11">
      <c r="G754" s="112"/>
    </row>
    <row r="756" spans="1:11">
      <c r="C756" s="111" t="s">
        <v>164</v>
      </c>
      <c r="F756" s="495" t="s">
        <v>165</v>
      </c>
      <c r="G756" s="495"/>
      <c r="H756" s="495"/>
      <c r="I756" s="495"/>
    </row>
    <row r="759" spans="1:11">
      <c r="A759" s="111" t="s">
        <v>153</v>
      </c>
      <c r="C759" t="str">
        <f>IF(VLOOKUP(K762,NOTAS!$D$14:$P$60,2,FALSE)="","",VLOOKUP(K762,NOTAS!$D$14:$P$60,2,FALSE))</f>
        <v>RUIZ VILLAMARIN EMIR SAUL</v>
      </c>
    </row>
    <row r="760" spans="1:11">
      <c r="A760" s="111" t="s">
        <v>154</v>
      </c>
      <c r="C760" t="str">
        <f>NOTAS!$B$14&amp; " "&amp;NOTAS!$B$15</f>
        <v>INICIAL II A</v>
      </c>
      <c r="F760" s="111"/>
      <c r="G760" s="116"/>
      <c r="H760" s="117"/>
      <c r="I760" s="118"/>
      <c r="J760" s="118"/>
      <c r="K760" s="117"/>
    </row>
    <row r="761" spans="1:11">
      <c r="A761" s="111" t="s">
        <v>6</v>
      </c>
      <c r="C761" t="str">
        <f>NOTAS!$B$18</f>
        <v>2025-2026 MATUTINA</v>
      </c>
      <c r="H761" s="117"/>
      <c r="I761" s="118"/>
      <c r="J761" s="118"/>
      <c r="K761" s="117"/>
    </row>
    <row r="762" spans="1:11" ht="15" thickBot="1">
      <c r="A762" s="486" t="s">
        <v>337</v>
      </c>
      <c r="B762" s="486"/>
      <c r="I762" s="114" t="s">
        <v>74</v>
      </c>
      <c r="K762" s="121">
        <v>22</v>
      </c>
    </row>
    <row r="763" spans="1:11">
      <c r="A763" s="482" t="s">
        <v>133</v>
      </c>
      <c r="B763" s="483"/>
      <c r="C763" s="483"/>
      <c r="D763" s="483"/>
      <c r="E763" s="483"/>
      <c r="F763" s="484"/>
      <c r="G763" s="485" t="s">
        <v>141</v>
      </c>
      <c r="H763" s="483"/>
      <c r="I763" s="485" t="s">
        <v>141</v>
      </c>
      <c r="J763" s="483"/>
      <c r="K763" s="483"/>
    </row>
    <row r="764" spans="1:11">
      <c r="A764" s="141" t="str">
        <f>IF('TRI-3C'!$G$10="","",'TRI-3C'!$G$10)</f>
        <v>IDENTIDAD Y AUTONOMÍA</v>
      </c>
      <c r="B764" s="142"/>
      <c r="C764" s="142"/>
      <c r="D764" s="143"/>
      <c r="E764" s="144"/>
      <c r="F764" s="145"/>
      <c r="G764" s="146" t="str">
        <f>IF(A764="","",VLOOKUP(K762,'TRI-3C'!$B$18:$FH$61,24,FALSE))</f>
        <v/>
      </c>
      <c r="H764" s="144"/>
      <c r="I764" s="187" t="str">
        <f>IF(G764="","",G764)</f>
        <v/>
      </c>
      <c r="J764" s="166"/>
      <c r="K764" s="145"/>
    </row>
    <row r="765" spans="1:11">
      <c r="A765" s="147" t="str">
        <f>IF('TRI-3C'!$Z$10="","",'TRI-3C'!$Z$10)</f>
        <v>CONVIVENCIA</v>
      </c>
      <c r="B765" s="139"/>
      <c r="C765" s="139"/>
      <c r="F765" s="123"/>
      <c r="G765" s="124" t="str">
        <f>IF(A765="","",VLOOKUP(K762,'TRI-3C'!$B$18:$FH$61,40,FALSE))</f>
        <v/>
      </c>
      <c r="I765" s="170" t="str">
        <f t="shared" ref="I765:I779" si="21">IF(G765="","",G765)</f>
        <v/>
      </c>
      <c r="J765" s="167"/>
      <c r="K765" s="128"/>
    </row>
    <row r="766" spans="1:11">
      <c r="A766" s="148" t="str">
        <f>IF('TRI-3C'!$AP$10="","",'TRI-3C'!$AP$10)</f>
        <v>RELACIONES CON EL MEDIO NATURAL Y CULTURAL</v>
      </c>
      <c r="B766" s="149"/>
      <c r="C766" s="149"/>
      <c r="D766" s="150"/>
      <c r="E766" s="150"/>
      <c r="F766" s="126"/>
      <c r="G766" s="122" t="str">
        <f>IF(A766="","",VLOOKUP(K762,'TRI-3C'!$B$18:$FH$61,61,FALSE))</f>
        <v/>
      </c>
      <c r="H766" s="150"/>
      <c r="I766" s="171" t="str">
        <f t="shared" si="21"/>
        <v/>
      </c>
      <c r="J766" s="168"/>
      <c r="K766" s="126"/>
    </row>
    <row r="767" spans="1:11">
      <c r="A767" s="147" t="str">
        <f>IF('TRI-3C'!$BK$10="","",'TRI-3C'!$BK$10)</f>
        <v>RELACIONES LOGICAS MATEMATICAS</v>
      </c>
      <c r="B767" s="139"/>
      <c r="C767" s="139"/>
      <c r="F767" s="128"/>
      <c r="G767" s="124" t="str">
        <f>IF(A767="","",VLOOKUP(K762,'TRI-3C'!$B$18:$FH$61,84,FALSE))</f>
        <v/>
      </c>
      <c r="I767" s="170" t="str">
        <f t="shared" si="21"/>
        <v/>
      </c>
      <c r="J767" s="167"/>
      <c r="K767" s="128"/>
    </row>
    <row r="768" spans="1:11">
      <c r="A768" s="148" t="str">
        <f>IF('TRI-3C'!$CH$10="","",'TRI-3C'!$CH$10)</f>
        <v>COMPRENSIÓN Y EXPRESION DEL LENGUAJE</v>
      </c>
      <c r="B768" s="149"/>
      <c r="C768" s="149"/>
      <c r="D768" s="150"/>
      <c r="E768" s="150"/>
      <c r="F768" s="126"/>
      <c r="G768" s="122" t="str">
        <f>IF(A768="","",VLOOKUP(K762,'TRI-3C'!$B$18:$FH$61,106,FALSE))</f>
        <v/>
      </c>
      <c r="H768" s="150"/>
      <c r="I768" s="171" t="str">
        <f t="shared" si="21"/>
        <v/>
      </c>
      <c r="J768" s="168"/>
      <c r="K768" s="126"/>
    </row>
    <row r="769" spans="1:11">
      <c r="A769" s="147" t="str">
        <f>IF('TRI-3C'!$DD$10="","",'TRI-3C'!$DD$10)</f>
        <v>EXPRESIÓN ARTISTICA</v>
      </c>
      <c r="B769" s="139"/>
      <c r="C769" s="139"/>
      <c r="F769" s="128"/>
      <c r="G769" s="124" t="str">
        <f>IF(A769="","",VLOOKUP(K762,'TRI-3C'!$B$18:$FH$61,118,FALSE))</f>
        <v/>
      </c>
      <c r="I769" s="170" t="str">
        <f t="shared" si="21"/>
        <v/>
      </c>
      <c r="J769" s="167"/>
      <c r="K769" s="128"/>
    </row>
    <row r="770" spans="1:11">
      <c r="A770" s="148" t="str">
        <f>IF('TRI-3C'!$DP$10="","",'TRI-3C'!$DP$10)</f>
        <v>EXPRESION CORPORAL Y MOTRICIDAD</v>
      </c>
      <c r="B770" s="149"/>
      <c r="C770" s="149"/>
      <c r="D770" s="150"/>
      <c r="E770" s="150"/>
      <c r="F770" s="126"/>
      <c r="G770" s="122" t="str">
        <f>IF(A770="","",VLOOKUP(K762,'TRI-3C'!$B$18:$FH$61,147,FALSE))</f>
        <v/>
      </c>
      <c r="H770" s="150"/>
      <c r="I770" s="171" t="str">
        <f t="shared" si="21"/>
        <v/>
      </c>
      <c r="J770" s="168"/>
      <c r="K770" s="126"/>
    </row>
    <row r="771" spans="1:11">
      <c r="A771" s="147" t="str">
        <f>IF('TRI-3C'!$CK$10="","",'TRI-3C'!$CK$10)</f>
        <v/>
      </c>
      <c r="B771" s="139"/>
      <c r="C771" s="139"/>
      <c r="F771" s="123"/>
      <c r="G771" s="124" t="str">
        <f>IF(A771="","",VLOOKUP(K762,'TRI-3C'!$B$18:$FH$61,90,FALSE))</f>
        <v/>
      </c>
      <c r="I771" s="170" t="str">
        <f t="shared" si="21"/>
        <v/>
      </c>
      <c r="J771" s="167"/>
      <c r="K771" s="128"/>
    </row>
    <row r="772" spans="1:11">
      <c r="A772" s="148" t="str">
        <f>IF('TRI-3C'!$CN$10="","",'TRI-3C'!$CN$10)</f>
        <v/>
      </c>
      <c r="B772" s="149"/>
      <c r="C772" s="149"/>
      <c r="D772" s="150"/>
      <c r="E772" s="150"/>
      <c r="F772" s="126"/>
      <c r="G772" s="122" t="str">
        <f>IF(A772="","",VLOOKUP(K762,'TRI-3C'!$B$18:$FH$61,92,FALSE))</f>
        <v/>
      </c>
      <c r="H772" s="150"/>
      <c r="I772" s="171" t="str">
        <f t="shared" si="21"/>
        <v/>
      </c>
      <c r="J772" s="168"/>
      <c r="K772" s="126"/>
    </row>
    <row r="773" spans="1:11">
      <c r="A773" s="147" t="str">
        <f>IF('TRI-3C'!$CP$10="","",'TRI-3C'!$CP$10)</f>
        <v/>
      </c>
      <c r="B773" s="139"/>
      <c r="C773" s="139"/>
      <c r="F773" s="128"/>
      <c r="G773" s="124" t="str">
        <f>IF(A773="","",VLOOKUP(K762,'TRI-3C'!$B$18:$FH$61,98,FALSE))</f>
        <v/>
      </c>
      <c r="I773" s="170" t="str">
        <f t="shared" si="21"/>
        <v/>
      </c>
      <c r="J773" s="167"/>
      <c r="K773" s="128"/>
    </row>
    <row r="774" spans="1:11">
      <c r="A774" s="148" t="str">
        <f>IF('TRI-3C'!$CV$10="","",'TRI-3C'!$CV$10)</f>
        <v/>
      </c>
      <c r="B774" s="149"/>
      <c r="C774" s="149"/>
      <c r="D774" s="150"/>
      <c r="E774" s="150"/>
      <c r="F774" s="126"/>
      <c r="G774" s="122" t="str">
        <f>IF(A774="","",VLOOKUP(K762,'TRI-3C'!$B$18:$FH$61,100,FALSE))</f>
        <v/>
      </c>
      <c r="H774" s="150"/>
      <c r="I774" s="171" t="str">
        <f t="shared" si="21"/>
        <v/>
      </c>
      <c r="J774" s="168"/>
      <c r="K774" s="126"/>
    </row>
    <row r="775" spans="1:11">
      <c r="A775" s="147" t="str">
        <f>IF('TRI-3C'!$CX$10="","",'TRI-3C'!$CX$10)</f>
        <v/>
      </c>
      <c r="B775" s="139"/>
      <c r="C775" s="139"/>
      <c r="F775" s="128"/>
      <c r="G775" s="124" t="str">
        <f>IF(A775="","",VLOOKUP(K762,'TRI-3C'!$B$18:$FH$61,103,FALSE))</f>
        <v/>
      </c>
      <c r="I775" s="170" t="str">
        <f t="shared" si="21"/>
        <v/>
      </c>
      <c r="J775" s="167"/>
      <c r="K775" s="128"/>
    </row>
    <row r="776" spans="1:11">
      <c r="A776" s="148" t="str">
        <f>IF('TRI-3C'!$DB$10="","",'TRI-3C'!$DB$10)</f>
        <v/>
      </c>
      <c r="B776" s="149"/>
      <c r="C776" s="149"/>
      <c r="D776" s="150"/>
      <c r="E776" s="150"/>
      <c r="F776" s="126"/>
      <c r="G776" s="122" t="str">
        <f>IF(A776="","",VLOOKUP(K762,'TRI-3C'!$B$18:$FH$61,108,FALSE))</f>
        <v/>
      </c>
      <c r="H776" s="150"/>
      <c r="I776" s="171" t="str">
        <f t="shared" si="21"/>
        <v/>
      </c>
      <c r="J776" s="168"/>
      <c r="K776" s="126"/>
    </row>
    <row r="777" spans="1:11">
      <c r="A777" s="147" t="str">
        <f>IF('TRI-3C'!$DF$10="","",'TRI-3C'!$DF$10)</f>
        <v/>
      </c>
      <c r="B777" s="139"/>
      <c r="C777" s="139"/>
      <c r="F777" s="128"/>
      <c r="G777" s="124" t="str">
        <f>IF(A777="","",VLOOKUP(K762,'TRI-3C'!$B$18:$FH$61,111,FALSE))</f>
        <v/>
      </c>
      <c r="I777" s="170" t="str">
        <f t="shared" si="21"/>
        <v/>
      </c>
      <c r="J777" s="167"/>
      <c r="K777" s="128"/>
    </row>
    <row r="778" spans="1:11">
      <c r="A778" s="148" t="str">
        <f>IF('TRI-3C'!$DI$10="","",'TRI-3C'!$DI$10)</f>
        <v/>
      </c>
      <c r="B778" s="149"/>
      <c r="C778" s="149"/>
      <c r="D778" s="150"/>
      <c r="E778" s="150"/>
      <c r="F778" s="126"/>
      <c r="G778" s="122" t="str">
        <f>IF(A778="","",VLOOKUP(K762,'TRI-3C'!$B$18:$FH$61,114,FALSE))</f>
        <v/>
      </c>
      <c r="H778" s="150"/>
      <c r="I778" s="171" t="str">
        <f t="shared" si="21"/>
        <v/>
      </c>
      <c r="J778" s="168"/>
      <c r="K778" s="126"/>
    </row>
    <row r="779" spans="1:11">
      <c r="A779" s="151"/>
      <c r="B779" s="129"/>
      <c r="C779" s="129"/>
      <c r="D779" s="130"/>
      <c r="E779" s="130"/>
      <c r="F779" s="131"/>
      <c r="G779" s="132"/>
      <c r="H779" s="130"/>
      <c r="I779" s="172" t="str">
        <f t="shared" si="21"/>
        <v/>
      </c>
      <c r="J779" s="169"/>
      <c r="K779" s="131"/>
    </row>
    <row r="780" spans="1:11">
      <c r="A780" s="134"/>
      <c r="B780" s="134"/>
      <c r="C780" s="134"/>
      <c r="D780" s="134"/>
      <c r="E780" s="134"/>
      <c r="F780" s="140"/>
      <c r="G780" s="191"/>
      <c r="H780" s="191"/>
      <c r="I780" s="190"/>
      <c r="J780" s="190"/>
      <c r="K780" s="190"/>
    </row>
    <row r="781" spans="1:11">
      <c r="A781" s="487" t="s">
        <v>156</v>
      </c>
      <c r="B781" s="488"/>
      <c r="C781" s="135" t="s">
        <v>157</v>
      </c>
      <c r="F781" s="189"/>
      <c r="G781" s="189"/>
      <c r="H781" s="189"/>
      <c r="I781" s="189"/>
      <c r="J781" s="189"/>
      <c r="K781" s="189"/>
    </row>
    <row r="782" spans="1:11">
      <c r="A782" s="489" t="s">
        <v>158</v>
      </c>
      <c r="B782" s="490"/>
      <c r="C782" s="136" t="str">
        <f>VLOOKUP(K762,'TRI-3C'!$B$18:$FH$61,160,FALSE)</f>
        <v/>
      </c>
      <c r="E782" s="189"/>
      <c r="F782" s="189"/>
      <c r="G782" s="189"/>
      <c r="H782" s="189"/>
      <c r="I782" s="189"/>
      <c r="J782" s="189"/>
      <c r="K782" s="189"/>
    </row>
    <row r="783" spans="1:11">
      <c r="A783" s="491" t="s">
        <v>159</v>
      </c>
      <c r="B783" s="492"/>
      <c r="C783" s="493"/>
      <c r="E783" s="189"/>
      <c r="F783" s="189"/>
      <c r="G783" s="189"/>
      <c r="H783" s="189"/>
      <c r="I783" s="189"/>
      <c r="J783" s="189"/>
      <c r="K783" s="189"/>
    </row>
    <row r="784" spans="1:11">
      <c r="A784" s="137" t="s">
        <v>160</v>
      </c>
      <c r="B784" s="138"/>
      <c r="C784" s="188" t="str">
        <f>VLOOKUP(K762,'TRI-3C'!$B$18:$FH$61,161,FALSE)</f>
        <v/>
      </c>
      <c r="E784" s="189"/>
    </row>
    <row r="785" spans="1:11">
      <c r="A785" s="137" t="s">
        <v>161</v>
      </c>
      <c r="B785" s="138"/>
      <c r="C785" s="188" t="str">
        <f>VLOOKUP(K762,'TRI-3C'!$B$18:$FH$61,162,FALSE)</f>
        <v/>
      </c>
      <c r="E785" s="189"/>
      <c r="F785" s="189"/>
      <c r="G785" s="189"/>
      <c r="H785" s="189"/>
      <c r="I785" s="189"/>
      <c r="J785" s="189"/>
      <c r="K785" s="189"/>
    </row>
    <row r="786" spans="1:11">
      <c r="A786" s="480" t="s">
        <v>163</v>
      </c>
      <c r="B786" s="481"/>
      <c r="C786" s="188" t="str">
        <f>VLOOKUP(K762,'TRI-3C'!$B$18:$FH$61,163,FALSE)</f>
        <v/>
      </c>
      <c r="F786" s="114" t="s">
        <v>162</v>
      </c>
      <c r="G786" s="494">
        <f ca="1">NOW()</f>
        <v>45994.739222569442</v>
      </c>
      <c r="H786" s="494"/>
      <c r="I786" s="494"/>
      <c r="J786" s="494"/>
      <c r="K786" s="494"/>
    </row>
    <row r="790" spans="1:11">
      <c r="G790" s="112"/>
    </row>
    <row r="792" spans="1:11">
      <c r="C792" s="111" t="s">
        <v>164</v>
      </c>
      <c r="F792" s="495" t="s">
        <v>165</v>
      </c>
      <c r="G792" s="495"/>
      <c r="H792" s="495"/>
      <c r="I792" s="495"/>
    </row>
    <row r="795" spans="1:11">
      <c r="A795" s="111" t="s">
        <v>153</v>
      </c>
      <c r="C795" t="str">
        <f>IF(VLOOKUP(K798,NOTAS!$D$14:$P$60,2,FALSE)="","",VLOOKUP(K798,NOTAS!$D$14:$P$60,2,FALSE))</f>
        <v>SEGOVIA ELIZALDE ERICK ISAAC</v>
      </c>
    </row>
    <row r="796" spans="1:11">
      <c r="A796" s="111" t="s">
        <v>154</v>
      </c>
      <c r="C796" t="str">
        <f>NOTAS!$B$14&amp; " "&amp;NOTAS!$B$15</f>
        <v>INICIAL II A</v>
      </c>
      <c r="F796" s="111"/>
      <c r="G796" s="116"/>
      <c r="H796" s="117"/>
      <c r="I796" s="118"/>
      <c r="J796" s="118"/>
      <c r="K796" s="117"/>
    </row>
    <row r="797" spans="1:11">
      <c r="A797" s="111" t="s">
        <v>6</v>
      </c>
      <c r="C797" t="str">
        <f>NOTAS!$B$18</f>
        <v>2025-2026 MATUTINA</v>
      </c>
      <c r="H797" s="117"/>
      <c r="I797" s="118"/>
      <c r="J797" s="118"/>
      <c r="K797" s="117"/>
    </row>
    <row r="798" spans="1:11" ht="15" thickBot="1">
      <c r="A798" s="486" t="s">
        <v>337</v>
      </c>
      <c r="B798" s="486"/>
      <c r="I798" s="114" t="s">
        <v>74</v>
      </c>
      <c r="K798" s="121">
        <v>23</v>
      </c>
    </row>
    <row r="799" spans="1:11">
      <c r="A799" s="482" t="s">
        <v>133</v>
      </c>
      <c r="B799" s="483"/>
      <c r="C799" s="483"/>
      <c r="D799" s="483"/>
      <c r="E799" s="483"/>
      <c r="F799" s="484"/>
      <c r="G799" s="485" t="s">
        <v>141</v>
      </c>
      <c r="H799" s="483"/>
      <c r="I799" s="485" t="s">
        <v>141</v>
      </c>
      <c r="J799" s="483"/>
      <c r="K799" s="483"/>
    </row>
    <row r="800" spans="1:11">
      <c r="A800" s="141" t="str">
        <f>IF('TRI-3C'!$G$10="","",'TRI-3C'!$G$10)</f>
        <v>IDENTIDAD Y AUTONOMÍA</v>
      </c>
      <c r="B800" s="142"/>
      <c r="C800" s="142"/>
      <c r="D800" s="143"/>
      <c r="E800" s="144"/>
      <c r="F800" s="145"/>
      <c r="G800" s="146" t="str">
        <f>IF(A800="","",VLOOKUP(K798,'TRI-3C'!$B$18:$FH$61,24,FALSE))</f>
        <v/>
      </c>
      <c r="H800" s="144"/>
      <c r="I800" s="187" t="str">
        <f>IF(G800="","",G800)</f>
        <v/>
      </c>
      <c r="J800" s="166"/>
      <c r="K800" s="145"/>
    </row>
    <row r="801" spans="1:11">
      <c r="A801" s="147" t="str">
        <f>IF('TRI-3C'!$Z$10="","",'TRI-3C'!$Z$10)</f>
        <v>CONVIVENCIA</v>
      </c>
      <c r="B801" s="139"/>
      <c r="C801" s="139"/>
      <c r="F801" s="123"/>
      <c r="G801" s="124" t="str">
        <f>IF(A801="","",VLOOKUP(K798,'TRI-3C'!$B$18:$FH$61,40,FALSE))</f>
        <v/>
      </c>
      <c r="I801" s="170" t="str">
        <f t="shared" ref="I801:I815" si="22">IF(G801="","",G801)</f>
        <v/>
      </c>
      <c r="J801" s="167"/>
      <c r="K801" s="128"/>
    </row>
    <row r="802" spans="1:11">
      <c r="A802" s="148" t="str">
        <f>IF('TRI-3C'!$AP$10="","",'TRI-3C'!$AP$10)</f>
        <v>RELACIONES CON EL MEDIO NATURAL Y CULTURAL</v>
      </c>
      <c r="B802" s="149"/>
      <c r="C802" s="149"/>
      <c r="D802" s="150"/>
      <c r="E802" s="150"/>
      <c r="F802" s="126"/>
      <c r="G802" s="122" t="str">
        <f>IF(A802="","",VLOOKUP(K798,'TRI-3C'!$B$18:$FH$61,61,FALSE))</f>
        <v/>
      </c>
      <c r="H802" s="150"/>
      <c r="I802" s="171" t="str">
        <f t="shared" si="22"/>
        <v/>
      </c>
      <c r="J802" s="168"/>
      <c r="K802" s="126"/>
    </row>
    <row r="803" spans="1:11">
      <c r="A803" s="147" t="str">
        <f>IF('TRI-3C'!$BK$10="","",'TRI-3C'!$BK$10)</f>
        <v>RELACIONES LOGICAS MATEMATICAS</v>
      </c>
      <c r="B803" s="139"/>
      <c r="C803" s="139"/>
      <c r="F803" s="128"/>
      <c r="G803" s="124" t="str">
        <f>IF(A803="","",VLOOKUP(K798,'TRI-3C'!$B$18:$FH$61,84,FALSE))</f>
        <v/>
      </c>
      <c r="I803" s="170" t="str">
        <f t="shared" si="22"/>
        <v/>
      </c>
      <c r="J803" s="167"/>
      <c r="K803" s="128"/>
    </row>
    <row r="804" spans="1:11">
      <c r="A804" s="148" t="str">
        <f>IF('TRI-3C'!$CH$10="","",'TRI-3C'!$CH$10)</f>
        <v>COMPRENSIÓN Y EXPRESION DEL LENGUAJE</v>
      </c>
      <c r="B804" s="149"/>
      <c r="C804" s="149"/>
      <c r="D804" s="150"/>
      <c r="E804" s="150"/>
      <c r="F804" s="126"/>
      <c r="G804" s="122" t="str">
        <f>IF(A804="","",VLOOKUP(K798,'TRI-3C'!$B$18:$FH$61,106,FALSE))</f>
        <v/>
      </c>
      <c r="H804" s="150"/>
      <c r="I804" s="171" t="str">
        <f t="shared" si="22"/>
        <v/>
      </c>
      <c r="J804" s="168"/>
      <c r="K804" s="126"/>
    </row>
    <row r="805" spans="1:11">
      <c r="A805" s="147" t="str">
        <f>IF('TRI-3C'!$DD$10="","",'TRI-3C'!$DD$10)</f>
        <v>EXPRESIÓN ARTISTICA</v>
      </c>
      <c r="B805" s="139"/>
      <c r="C805" s="139"/>
      <c r="F805" s="128"/>
      <c r="G805" s="124" t="str">
        <f>IF(A805="","",VLOOKUP(K798,'TRI-3C'!$B$18:$FH$61,118,FALSE))</f>
        <v/>
      </c>
      <c r="I805" s="170" t="str">
        <f t="shared" si="22"/>
        <v/>
      </c>
      <c r="J805" s="167"/>
      <c r="K805" s="128"/>
    </row>
    <row r="806" spans="1:11">
      <c r="A806" s="148" t="str">
        <f>IF('TRI-3C'!$DP$10="","",'TRI-3C'!$DP$10)</f>
        <v>EXPRESION CORPORAL Y MOTRICIDAD</v>
      </c>
      <c r="B806" s="149"/>
      <c r="C806" s="149"/>
      <c r="D806" s="150"/>
      <c r="E806" s="150"/>
      <c r="F806" s="126"/>
      <c r="G806" s="122" t="str">
        <f>IF(A806="","",VLOOKUP(K798,'TRI-3C'!$B$18:$FH$61,147,FALSE))</f>
        <v/>
      </c>
      <c r="H806" s="150"/>
      <c r="I806" s="171" t="str">
        <f t="shared" si="22"/>
        <v/>
      </c>
      <c r="J806" s="168"/>
      <c r="K806" s="126"/>
    </row>
    <row r="807" spans="1:11">
      <c r="A807" s="147" t="str">
        <f>IF('TRI-3C'!$CK$10="","",'TRI-3C'!$CK$10)</f>
        <v/>
      </c>
      <c r="B807" s="139"/>
      <c r="C807" s="139"/>
      <c r="F807" s="123"/>
      <c r="G807" s="124" t="str">
        <f>IF(A807="","",VLOOKUP(K798,'TRI-3C'!$B$18:$FH$61,90,FALSE))</f>
        <v/>
      </c>
      <c r="I807" s="170" t="str">
        <f t="shared" si="22"/>
        <v/>
      </c>
      <c r="J807" s="167"/>
      <c r="K807" s="128"/>
    </row>
    <row r="808" spans="1:11">
      <c r="A808" s="148" t="str">
        <f>IF('TRI-3C'!$CN$10="","",'TRI-3C'!$CN$10)</f>
        <v/>
      </c>
      <c r="B808" s="149"/>
      <c r="C808" s="149"/>
      <c r="D808" s="150"/>
      <c r="E808" s="150"/>
      <c r="F808" s="126"/>
      <c r="G808" s="122" t="str">
        <f>IF(A808="","",VLOOKUP(K798,'TRI-3C'!$B$18:$FH$61,92,FALSE))</f>
        <v/>
      </c>
      <c r="H808" s="150"/>
      <c r="I808" s="171" t="str">
        <f t="shared" si="22"/>
        <v/>
      </c>
      <c r="J808" s="168"/>
      <c r="K808" s="126"/>
    </row>
    <row r="809" spans="1:11">
      <c r="A809" s="147" t="str">
        <f>IF('TRI-3C'!$CP$10="","",'TRI-3C'!$CP$10)</f>
        <v/>
      </c>
      <c r="B809" s="139"/>
      <c r="C809" s="139"/>
      <c r="F809" s="128"/>
      <c r="G809" s="124" t="str">
        <f>IF(A809="","",VLOOKUP(K798,'TRI-3C'!$B$18:$FH$61,98,FALSE))</f>
        <v/>
      </c>
      <c r="I809" s="170" t="str">
        <f t="shared" si="22"/>
        <v/>
      </c>
      <c r="J809" s="167"/>
      <c r="K809" s="128"/>
    </row>
    <row r="810" spans="1:11">
      <c r="A810" s="148" t="str">
        <f>IF('TRI-3C'!$CV$10="","",'TRI-3C'!$CV$10)</f>
        <v/>
      </c>
      <c r="B810" s="149"/>
      <c r="C810" s="149"/>
      <c r="D810" s="150"/>
      <c r="E810" s="150"/>
      <c r="F810" s="126"/>
      <c r="G810" s="122" t="str">
        <f>IF(A810="","",VLOOKUP(K798,'TRI-3C'!$B$18:$FH$61,100,FALSE))</f>
        <v/>
      </c>
      <c r="H810" s="150"/>
      <c r="I810" s="171" t="str">
        <f t="shared" si="22"/>
        <v/>
      </c>
      <c r="J810" s="168"/>
      <c r="K810" s="126"/>
    </row>
    <row r="811" spans="1:11">
      <c r="A811" s="147" t="str">
        <f>IF('TRI-3C'!$CX$10="","",'TRI-3C'!$CX$10)</f>
        <v/>
      </c>
      <c r="B811" s="139"/>
      <c r="C811" s="139"/>
      <c r="F811" s="128"/>
      <c r="G811" s="124" t="str">
        <f>IF(A811="","",VLOOKUP(K798,'TRI-3C'!$B$18:$FH$61,103,FALSE))</f>
        <v/>
      </c>
      <c r="I811" s="170" t="str">
        <f t="shared" si="22"/>
        <v/>
      </c>
      <c r="J811" s="167"/>
      <c r="K811" s="128"/>
    </row>
    <row r="812" spans="1:11">
      <c r="A812" s="148" t="str">
        <f>IF('TRI-3C'!$DB$10="","",'TRI-3C'!$DB$10)</f>
        <v/>
      </c>
      <c r="B812" s="149"/>
      <c r="C812" s="149"/>
      <c r="D812" s="150"/>
      <c r="E812" s="150"/>
      <c r="F812" s="126"/>
      <c r="G812" s="122" t="str">
        <f>IF(A812="","",VLOOKUP(K798,'TRI-3C'!$B$18:$FH$61,108,FALSE))</f>
        <v/>
      </c>
      <c r="H812" s="150"/>
      <c r="I812" s="171" t="str">
        <f t="shared" si="22"/>
        <v/>
      </c>
      <c r="J812" s="168"/>
      <c r="K812" s="126"/>
    </row>
    <row r="813" spans="1:11">
      <c r="A813" s="147" t="str">
        <f>IF('TRI-3C'!$DF$10="","",'TRI-3C'!$DF$10)</f>
        <v/>
      </c>
      <c r="B813" s="139"/>
      <c r="C813" s="139"/>
      <c r="F813" s="128"/>
      <c r="G813" s="124" t="str">
        <f>IF(A813="","",VLOOKUP(K798,'TRI-3C'!$B$18:$FH$61,111,FALSE))</f>
        <v/>
      </c>
      <c r="I813" s="170" t="str">
        <f t="shared" si="22"/>
        <v/>
      </c>
      <c r="J813" s="167"/>
      <c r="K813" s="128"/>
    </row>
    <row r="814" spans="1:11">
      <c r="A814" s="148" t="str">
        <f>IF('TRI-3C'!$DI$10="","",'TRI-3C'!$DI$10)</f>
        <v/>
      </c>
      <c r="B814" s="149"/>
      <c r="C814" s="149"/>
      <c r="D814" s="150"/>
      <c r="E814" s="150"/>
      <c r="F814" s="126"/>
      <c r="G814" s="122" t="str">
        <f>IF(A814="","",VLOOKUP(K798,'TRI-3C'!$B$18:$FH$61,114,FALSE))</f>
        <v/>
      </c>
      <c r="H814" s="150"/>
      <c r="I814" s="171" t="str">
        <f t="shared" si="22"/>
        <v/>
      </c>
      <c r="J814" s="168"/>
      <c r="K814" s="126"/>
    </row>
    <row r="815" spans="1:11">
      <c r="A815" s="151"/>
      <c r="B815" s="129"/>
      <c r="C815" s="129"/>
      <c r="D815" s="130"/>
      <c r="E815" s="130"/>
      <c r="F815" s="131"/>
      <c r="G815" s="132"/>
      <c r="H815" s="130"/>
      <c r="I815" s="172" t="str">
        <f t="shared" si="22"/>
        <v/>
      </c>
      <c r="J815" s="169"/>
      <c r="K815" s="131"/>
    </row>
    <row r="816" spans="1:11">
      <c r="A816" s="134"/>
      <c r="B816" s="134"/>
      <c r="C816" s="134"/>
      <c r="D816" s="134"/>
      <c r="E816" s="134"/>
      <c r="F816" s="140"/>
      <c r="G816" s="191"/>
      <c r="H816" s="191"/>
      <c r="I816" s="190"/>
      <c r="J816" s="190"/>
      <c r="K816" s="190"/>
    </row>
    <row r="817" spans="1:11">
      <c r="A817" s="487" t="s">
        <v>156</v>
      </c>
      <c r="B817" s="488"/>
      <c r="C817" s="135" t="s">
        <v>157</v>
      </c>
      <c r="F817" s="189"/>
      <c r="G817" s="189"/>
      <c r="H817" s="189"/>
      <c r="I817" s="189"/>
      <c r="J817" s="189"/>
      <c r="K817" s="189"/>
    </row>
    <row r="818" spans="1:11">
      <c r="A818" s="489" t="s">
        <v>158</v>
      </c>
      <c r="B818" s="490"/>
      <c r="C818" s="136" t="str">
        <f>VLOOKUP(K798,'TRI-3C'!$B$18:$FH$61,160,FALSE)</f>
        <v/>
      </c>
      <c r="E818" s="189"/>
      <c r="F818" s="189"/>
      <c r="G818" s="189"/>
      <c r="H818" s="189"/>
      <c r="I818" s="189"/>
      <c r="J818" s="189"/>
      <c r="K818" s="189"/>
    </row>
    <row r="819" spans="1:11">
      <c r="A819" s="491" t="s">
        <v>159</v>
      </c>
      <c r="B819" s="492"/>
      <c r="C819" s="493"/>
      <c r="E819" s="189"/>
      <c r="F819" s="189"/>
      <c r="G819" s="189"/>
      <c r="H819" s="189"/>
      <c r="I819" s="189"/>
      <c r="J819" s="189"/>
      <c r="K819" s="189"/>
    </row>
    <row r="820" spans="1:11">
      <c r="A820" s="137" t="s">
        <v>160</v>
      </c>
      <c r="B820" s="138"/>
      <c r="C820" s="188" t="str">
        <f>VLOOKUP(K798,'TRI-3C'!$B$18:$FH$61,161,FALSE)</f>
        <v/>
      </c>
      <c r="E820" s="189"/>
    </row>
    <row r="821" spans="1:11">
      <c r="A821" s="137" t="s">
        <v>161</v>
      </c>
      <c r="B821" s="138"/>
      <c r="C821" s="188" t="str">
        <f>VLOOKUP(K798,'TRI-3C'!$B$18:$FH$61,162,FALSE)</f>
        <v/>
      </c>
      <c r="E821" s="189"/>
      <c r="F821" s="189"/>
      <c r="G821" s="189"/>
      <c r="H821" s="189"/>
      <c r="I821" s="189"/>
      <c r="J821" s="189"/>
      <c r="K821" s="189"/>
    </row>
    <row r="822" spans="1:11">
      <c r="A822" s="480" t="s">
        <v>163</v>
      </c>
      <c r="B822" s="481"/>
      <c r="C822" s="188" t="str">
        <f>VLOOKUP(K798,'TRI-3C'!$B$18:$FH$61,163,FALSE)</f>
        <v/>
      </c>
      <c r="F822" s="114" t="s">
        <v>162</v>
      </c>
      <c r="G822" s="494">
        <f ca="1">NOW()</f>
        <v>45994.739222569442</v>
      </c>
      <c r="H822" s="494"/>
      <c r="I822" s="494"/>
      <c r="J822" s="494"/>
      <c r="K822" s="494"/>
    </row>
    <row r="826" spans="1:11">
      <c r="G826" s="112"/>
    </row>
    <row r="828" spans="1:11">
      <c r="C828" s="111" t="s">
        <v>164</v>
      </c>
      <c r="F828" s="495" t="s">
        <v>165</v>
      </c>
      <c r="G828" s="495"/>
      <c r="H828" s="495"/>
      <c r="I828" s="495"/>
    </row>
    <row r="831" spans="1:11">
      <c r="A831" s="111" t="s">
        <v>153</v>
      </c>
      <c r="C831" t="str">
        <f>IF(VLOOKUP(K834,NOTAS!$D$14:$P$60,2,FALSE)="","",VLOOKUP(K834,NOTAS!$D$14:$P$60,2,FALSE))</f>
        <v>VERNAZA CERVANTES KEYLER JHAIR</v>
      </c>
    </row>
    <row r="832" spans="1:11">
      <c r="A832" s="111" t="s">
        <v>154</v>
      </c>
      <c r="C832" t="str">
        <f>NOTAS!$B$14&amp; " "&amp;NOTAS!$B$15</f>
        <v>INICIAL II A</v>
      </c>
      <c r="F832" s="111"/>
      <c r="G832" s="116"/>
      <c r="H832" s="117"/>
      <c r="I832" s="118"/>
      <c r="J832" s="118"/>
      <c r="K832" s="117"/>
    </row>
    <row r="833" spans="1:11">
      <c r="A833" s="111" t="s">
        <v>6</v>
      </c>
      <c r="C833" t="str">
        <f>NOTAS!$B$18</f>
        <v>2025-2026 MATUTINA</v>
      </c>
      <c r="H833" s="117"/>
      <c r="I833" s="118"/>
      <c r="J833" s="118"/>
      <c r="K833" s="117"/>
    </row>
    <row r="834" spans="1:11" ht="15" thickBot="1">
      <c r="A834" s="486" t="s">
        <v>337</v>
      </c>
      <c r="B834" s="486"/>
      <c r="I834" s="114" t="s">
        <v>74</v>
      </c>
      <c r="K834" s="121">
        <v>24</v>
      </c>
    </row>
    <row r="835" spans="1:11">
      <c r="A835" s="482" t="s">
        <v>133</v>
      </c>
      <c r="B835" s="483"/>
      <c r="C835" s="483"/>
      <c r="D835" s="483"/>
      <c r="E835" s="483"/>
      <c r="F835" s="484"/>
      <c r="G835" s="485" t="s">
        <v>141</v>
      </c>
      <c r="H835" s="483"/>
      <c r="I835" s="485" t="s">
        <v>141</v>
      </c>
      <c r="J835" s="483"/>
      <c r="K835" s="483"/>
    </row>
    <row r="836" spans="1:11">
      <c r="A836" s="141" t="str">
        <f>IF('TRI-3C'!$G$10="","",'TRI-3C'!$G$10)</f>
        <v>IDENTIDAD Y AUTONOMÍA</v>
      </c>
      <c r="B836" s="142"/>
      <c r="C836" s="142"/>
      <c r="D836" s="143"/>
      <c r="E836" s="144"/>
      <c r="F836" s="145"/>
      <c r="G836" s="146" t="str">
        <f>IF(A836="","",VLOOKUP(K834,'TRI-3C'!$B$18:$FH$61,24,FALSE))</f>
        <v/>
      </c>
      <c r="H836" s="144"/>
      <c r="I836" s="187" t="str">
        <f>IF(G836="","",G836)</f>
        <v/>
      </c>
      <c r="J836" s="166"/>
      <c r="K836" s="145"/>
    </row>
    <row r="837" spans="1:11">
      <c r="A837" s="147" t="str">
        <f>IF('TRI-3C'!$Z$10="","",'TRI-3C'!$Z$10)</f>
        <v>CONVIVENCIA</v>
      </c>
      <c r="B837" s="139"/>
      <c r="C837" s="139"/>
      <c r="F837" s="123"/>
      <c r="G837" s="124" t="str">
        <f>IF(A837="","",VLOOKUP(K834,'TRI-3C'!$B$18:$FH$61,40,FALSE))</f>
        <v/>
      </c>
      <c r="I837" s="170" t="str">
        <f t="shared" ref="I837:I851" si="23">IF(G837="","",G837)</f>
        <v/>
      </c>
      <c r="J837" s="167"/>
      <c r="K837" s="128"/>
    </row>
    <row r="838" spans="1:11">
      <c r="A838" s="148" t="str">
        <f>IF('TRI-3C'!$AP$10="","",'TRI-3C'!$AP$10)</f>
        <v>RELACIONES CON EL MEDIO NATURAL Y CULTURAL</v>
      </c>
      <c r="B838" s="149"/>
      <c r="C838" s="149"/>
      <c r="D838" s="150"/>
      <c r="E838" s="150"/>
      <c r="F838" s="126"/>
      <c r="G838" s="122" t="str">
        <f>IF(A838="","",VLOOKUP(K834,'TRI-3C'!$B$18:$FH$61,61,FALSE))</f>
        <v/>
      </c>
      <c r="H838" s="150"/>
      <c r="I838" s="171" t="str">
        <f t="shared" si="23"/>
        <v/>
      </c>
      <c r="J838" s="168"/>
      <c r="K838" s="126"/>
    </row>
    <row r="839" spans="1:11">
      <c r="A839" s="147" t="str">
        <f>IF('TRI-3C'!$BK$10="","",'TRI-3C'!$BK$10)</f>
        <v>RELACIONES LOGICAS MATEMATICAS</v>
      </c>
      <c r="B839" s="139"/>
      <c r="C839" s="139"/>
      <c r="F839" s="128"/>
      <c r="G839" s="124" t="str">
        <f>IF(A839="","",VLOOKUP(K834,'TRI-3C'!$B$18:$FH$61,84,FALSE))</f>
        <v/>
      </c>
      <c r="I839" s="170" t="str">
        <f t="shared" si="23"/>
        <v/>
      </c>
      <c r="J839" s="167"/>
      <c r="K839" s="128"/>
    </row>
    <row r="840" spans="1:11">
      <c r="A840" s="148" t="str">
        <f>IF('TRI-3C'!$CH$10="","",'TRI-3C'!$CH$10)</f>
        <v>COMPRENSIÓN Y EXPRESION DEL LENGUAJE</v>
      </c>
      <c r="B840" s="149"/>
      <c r="C840" s="149"/>
      <c r="D840" s="150"/>
      <c r="E840" s="150"/>
      <c r="F840" s="126"/>
      <c r="G840" s="122" t="str">
        <f>IF(A840="","",VLOOKUP(K834,'TRI-3C'!$B$18:$FH$61,106,FALSE))</f>
        <v/>
      </c>
      <c r="H840" s="150"/>
      <c r="I840" s="171" t="str">
        <f t="shared" si="23"/>
        <v/>
      </c>
      <c r="J840" s="168"/>
      <c r="K840" s="126"/>
    </row>
    <row r="841" spans="1:11">
      <c r="A841" s="147" t="str">
        <f>IF('TRI-3C'!$DD$10="","",'TRI-3C'!$DD$10)</f>
        <v>EXPRESIÓN ARTISTICA</v>
      </c>
      <c r="B841" s="139"/>
      <c r="C841" s="139"/>
      <c r="F841" s="128"/>
      <c r="G841" s="124" t="str">
        <f>IF(A841="","",VLOOKUP(K834,'TRI-3C'!$B$18:$FH$61,118,FALSE))</f>
        <v/>
      </c>
      <c r="I841" s="170" t="str">
        <f t="shared" si="23"/>
        <v/>
      </c>
      <c r="J841" s="167"/>
      <c r="K841" s="128"/>
    </row>
    <row r="842" spans="1:11">
      <c r="A842" s="148" t="str">
        <f>IF('TRI-3C'!$DP$10="","",'TRI-3C'!$DP$10)</f>
        <v>EXPRESION CORPORAL Y MOTRICIDAD</v>
      </c>
      <c r="B842" s="149"/>
      <c r="C842" s="149"/>
      <c r="D842" s="150"/>
      <c r="E842" s="150"/>
      <c r="F842" s="126"/>
      <c r="G842" s="122" t="str">
        <f>IF(A842="","",VLOOKUP(K834,'TRI-3C'!$B$18:$FH$61,147,FALSE))</f>
        <v/>
      </c>
      <c r="H842" s="150"/>
      <c r="I842" s="171" t="str">
        <f t="shared" si="23"/>
        <v/>
      </c>
      <c r="J842" s="168"/>
      <c r="K842" s="126"/>
    </row>
    <row r="843" spans="1:11">
      <c r="A843" s="147" t="str">
        <f>IF('TRI-3C'!$CK$10="","",'TRI-3C'!$CK$10)</f>
        <v/>
      </c>
      <c r="B843" s="139"/>
      <c r="C843" s="139"/>
      <c r="F843" s="123"/>
      <c r="G843" s="124" t="str">
        <f>IF(A843="","",VLOOKUP(K834,'TRI-3C'!$B$18:$FH$61,90,FALSE))</f>
        <v/>
      </c>
      <c r="I843" s="170" t="str">
        <f t="shared" si="23"/>
        <v/>
      </c>
      <c r="J843" s="167"/>
      <c r="K843" s="128"/>
    </row>
    <row r="844" spans="1:11">
      <c r="A844" s="148" t="str">
        <f>IF('TRI-3C'!$CN$10="","",'TRI-3C'!$CN$10)</f>
        <v/>
      </c>
      <c r="B844" s="149"/>
      <c r="C844" s="149"/>
      <c r="D844" s="150"/>
      <c r="E844" s="150"/>
      <c r="F844" s="126"/>
      <c r="G844" s="122" t="str">
        <f>IF(A844="","",VLOOKUP(K834,'TRI-3C'!$B$18:$FH$61,92,FALSE))</f>
        <v/>
      </c>
      <c r="H844" s="150"/>
      <c r="I844" s="171" t="str">
        <f t="shared" si="23"/>
        <v/>
      </c>
      <c r="J844" s="168"/>
      <c r="K844" s="126"/>
    </row>
    <row r="845" spans="1:11">
      <c r="A845" s="147" t="str">
        <f>IF('TRI-3C'!$CP$10="","",'TRI-3C'!$CP$10)</f>
        <v/>
      </c>
      <c r="B845" s="139"/>
      <c r="C845" s="139"/>
      <c r="F845" s="128"/>
      <c r="G845" s="124" t="str">
        <f>IF(A845="","",VLOOKUP(K834,'TRI-3C'!$B$18:$FH$61,98,FALSE))</f>
        <v/>
      </c>
      <c r="I845" s="170" t="str">
        <f t="shared" si="23"/>
        <v/>
      </c>
      <c r="J845" s="167"/>
      <c r="K845" s="128"/>
    </row>
    <row r="846" spans="1:11">
      <c r="A846" s="148" t="str">
        <f>IF('TRI-3C'!$CV$10="","",'TRI-3C'!$CV$10)</f>
        <v/>
      </c>
      <c r="B846" s="149"/>
      <c r="C846" s="149"/>
      <c r="D846" s="150"/>
      <c r="E846" s="150"/>
      <c r="F846" s="126"/>
      <c r="G846" s="122" t="str">
        <f>IF(A846="","",VLOOKUP(K834,'TRI-3C'!$B$18:$FH$61,100,FALSE))</f>
        <v/>
      </c>
      <c r="H846" s="150"/>
      <c r="I846" s="171" t="str">
        <f t="shared" si="23"/>
        <v/>
      </c>
      <c r="J846" s="168"/>
      <c r="K846" s="126"/>
    </row>
    <row r="847" spans="1:11">
      <c r="A847" s="147" t="str">
        <f>IF('TRI-3C'!$CX$10="","",'TRI-3C'!$CX$10)</f>
        <v/>
      </c>
      <c r="B847" s="139"/>
      <c r="C847" s="139"/>
      <c r="F847" s="128"/>
      <c r="G847" s="124" t="str">
        <f>IF(A847="","",VLOOKUP(K834,'TRI-3C'!$B$18:$FH$61,103,FALSE))</f>
        <v/>
      </c>
      <c r="I847" s="170" t="str">
        <f t="shared" si="23"/>
        <v/>
      </c>
      <c r="J847" s="167"/>
      <c r="K847" s="128"/>
    </row>
    <row r="848" spans="1:11">
      <c r="A848" s="148" t="str">
        <f>IF('TRI-3C'!$DB$10="","",'TRI-3C'!$DB$10)</f>
        <v/>
      </c>
      <c r="B848" s="149"/>
      <c r="C848" s="149"/>
      <c r="D848" s="150"/>
      <c r="E848" s="150"/>
      <c r="F848" s="126"/>
      <c r="G848" s="122" t="str">
        <f>IF(A848="","",VLOOKUP(K834,'TRI-3C'!$B$18:$FH$61,108,FALSE))</f>
        <v/>
      </c>
      <c r="H848" s="150"/>
      <c r="I848" s="171" t="str">
        <f t="shared" si="23"/>
        <v/>
      </c>
      <c r="J848" s="168"/>
      <c r="K848" s="126"/>
    </row>
    <row r="849" spans="1:11">
      <c r="A849" s="147" t="str">
        <f>IF('TRI-3C'!$DF$10="","",'TRI-3C'!$DF$10)</f>
        <v/>
      </c>
      <c r="B849" s="139"/>
      <c r="C849" s="139"/>
      <c r="F849" s="128"/>
      <c r="G849" s="124" t="str">
        <f>IF(A849="","",VLOOKUP(K834,'TRI-3C'!$B$18:$FH$61,111,FALSE))</f>
        <v/>
      </c>
      <c r="I849" s="170" t="str">
        <f t="shared" si="23"/>
        <v/>
      </c>
      <c r="J849" s="167"/>
      <c r="K849" s="128"/>
    </row>
    <row r="850" spans="1:11">
      <c r="A850" s="148" t="str">
        <f>IF('TRI-3C'!$DI$10="","",'TRI-3C'!$DI$10)</f>
        <v/>
      </c>
      <c r="B850" s="149"/>
      <c r="C850" s="149"/>
      <c r="D850" s="150"/>
      <c r="E850" s="150"/>
      <c r="F850" s="126"/>
      <c r="G850" s="122" t="str">
        <f>IF(A850="","",VLOOKUP(K834,'TRI-3C'!$B$18:$FH$61,114,FALSE))</f>
        <v/>
      </c>
      <c r="H850" s="150"/>
      <c r="I850" s="171" t="str">
        <f t="shared" si="23"/>
        <v/>
      </c>
      <c r="J850" s="168"/>
      <c r="K850" s="126"/>
    </row>
    <row r="851" spans="1:11">
      <c r="A851" s="151"/>
      <c r="B851" s="129"/>
      <c r="C851" s="129"/>
      <c r="D851" s="130"/>
      <c r="E851" s="130"/>
      <c r="F851" s="131"/>
      <c r="G851" s="132"/>
      <c r="H851" s="130"/>
      <c r="I851" s="172" t="str">
        <f t="shared" si="23"/>
        <v/>
      </c>
      <c r="J851" s="169"/>
      <c r="K851" s="131"/>
    </row>
    <row r="852" spans="1:11">
      <c r="A852" s="134"/>
      <c r="B852" s="134"/>
      <c r="C852" s="134"/>
      <c r="D852" s="134"/>
      <c r="E852" s="134"/>
      <c r="F852" s="140"/>
      <c r="G852" s="191"/>
      <c r="H852" s="191"/>
      <c r="I852" s="190"/>
      <c r="J852" s="190"/>
      <c r="K852" s="190"/>
    </row>
    <row r="853" spans="1:11">
      <c r="A853" s="487" t="s">
        <v>156</v>
      </c>
      <c r="B853" s="488"/>
      <c r="C853" s="135" t="s">
        <v>157</v>
      </c>
      <c r="F853" s="189"/>
      <c r="G853" s="189"/>
      <c r="H853" s="189"/>
      <c r="I853" s="189"/>
      <c r="J853" s="189"/>
      <c r="K853" s="189"/>
    </row>
    <row r="854" spans="1:11">
      <c r="A854" s="489" t="s">
        <v>158</v>
      </c>
      <c r="B854" s="490"/>
      <c r="C854" s="136" t="str">
        <f>VLOOKUP(K834,'TRI-3C'!$B$18:$FH$61,160,FALSE)</f>
        <v/>
      </c>
      <c r="E854" s="189"/>
      <c r="F854" s="189"/>
      <c r="G854" s="189"/>
      <c r="H854" s="189"/>
      <c r="I854" s="189"/>
      <c r="J854" s="189"/>
      <c r="K854" s="189"/>
    </row>
    <row r="855" spans="1:11">
      <c r="A855" s="491" t="s">
        <v>159</v>
      </c>
      <c r="B855" s="492"/>
      <c r="C855" s="493"/>
      <c r="E855" s="189"/>
      <c r="F855" s="189"/>
      <c r="G855" s="189"/>
      <c r="H855" s="189"/>
      <c r="I855" s="189"/>
      <c r="J855" s="189"/>
      <c r="K855" s="189"/>
    </row>
    <row r="856" spans="1:11">
      <c r="A856" s="137" t="s">
        <v>160</v>
      </c>
      <c r="B856" s="138"/>
      <c r="C856" s="188" t="str">
        <f>VLOOKUP(K834,'TRI-3C'!$B$18:$FH$61,161,FALSE)</f>
        <v/>
      </c>
      <c r="E856" s="189"/>
    </row>
    <row r="857" spans="1:11">
      <c r="A857" s="137" t="s">
        <v>161</v>
      </c>
      <c r="B857" s="138"/>
      <c r="C857" s="188" t="str">
        <f>VLOOKUP(K834,'TRI-3C'!$B$18:$FH$61,162,FALSE)</f>
        <v/>
      </c>
      <c r="E857" s="189"/>
      <c r="F857" s="189"/>
      <c r="G857" s="189"/>
      <c r="H857" s="189"/>
      <c r="I857" s="189"/>
      <c r="J857" s="189"/>
      <c r="K857" s="189"/>
    </row>
    <row r="858" spans="1:11">
      <c r="A858" s="480" t="s">
        <v>163</v>
      </c>
      <c r="B858" s="481"/>
      <c r="C858" s="188" t="str">
        <f>VLOOKUP(K834,'TRI-3C'!$B$18:$FH$61,163,FALSE)</f>
        <v/>
      </c>
      <c r="F858" s="114" t="s">
        <v>162</v>
      </c>
      <c r="G858" s="494">
        <f ca="1">NOW()</f>
        <v>45994.739222569442</v>
      </c>
      <c r="H858" s="494"/>
      <c r="I858" s="494"/>
      <c r="J858" s="494"/>
      <c r="K858" s="494"/>
    </row>
    <row r="862" spans="1:11">
      <c r="G862" s="112"/>
    </row>
    <row r="864" spans="1:11">
      <c r="C864" s="111" t="s">
        <v>164</v>
      </c>
      <c r="F864" s="495" t="s">
        <v>165</v>
      </c>
      <c r="G864" s="495"/>
      <c r="H864" s="495"/>
      <c r="I864" s="495"/>
    </row>
    <row r="867" spans="1:11">
      <c r="A867" s="111" t="s">
        <v>153</v>
      </c>
      <c r="C867" t="str">
        <f>IF(VLOOKUP(K870,NOTAS!$D$14:$P$60,2,FALSE)="","",VLOOKUP(K870,NOTAS!$D$14:$P$60,2,FALSE))</f>
        <v>ZAMBRANO CEDEÑO LESLY GISELL</v>
      </c>
    </row>
    <row r="868" spans="1:11">
      <c r="A868" s="111" t="s">
        <v>154</v>
      </c>
      <c r="C868" t="str">
        <f>NOTAS!$B$14&amp; " "&amp;NOTAS!$B$15</f>
        <v>INICIAL II A</v>
      </c>
      <c r="F868" s="111"/>
      <c r="G868" s="116"/>
      <c r="H868" s="117"/>
      <c r="I868" s="118"/>
      <c r="J868" s="118"/>
      <c r="K868" s="117"/>
    </row>
    <row r="869" spans="1:11">
      <c r="A869" s="111" t="s">
        <v>6</v>
      </c>
      <c r="C869" t="str">
        <f>NOTAS!$B$18</f>
        <v>2025-2026 MATUTINA</v>
      </c>
      <c r="H869" s="117"/>
      <c r="I869" s="118"/>
      <c r="J869" s="118"/>
      <c r="K869" s="117"/>
    </row>
    <row r="870" spans="1:11" ht="15" thickBot="1">
      <c r="A870" s="486" t="s">
        <v>337</v>
      </c>
      <c r="B870" s="486"/>
      <c r="I870" s="114" t="s">
        <v>74</v>
      </c>
      <c r="K870" s="121">
        <v>25</v>
      </c>
    </row>
    <row r="871" spans="1:11">
      <c r="A871" s="482" t="s">
        <v>133</v>
      </c>
      <c r="B871" s="483"/>
      <c r="C871" s="483"/>
      <c r="D871" s="483"/>
      <c r="E871" s="483"/>
      <c r="F871" s="484"/>
      <c r="G871" s="485" t="s">
        <v>141</v>
      </c>
      <c r="H871" s="483"/>
      <c r="I871" s="485" t="s">
        <v>141</v>
      </c>
      <c r="J871" s="483"/>
      <c r="K871" s="483"/>
    </row>
    <row r="872" spans="1:11">
      <c r="A872" s="141" t="str">
        <f>IF('TRI-3C'!$G$10="","",'TRI-3C'!$G$10)</f>
        <v>IDENTIDAD Y AUTONOMÍA</v>
      </c>
      <c r="B872" s="142"/>
      <c r="C872" s="142"/>
      <c r="D872" s="143"/>
      <c r="E872" s="144"/>
      <c r="F872" s="145"/>
      <c r="G872" s="146" t="str">
        <f>IF(A872="","",VLOOKUP(K870,'TRI-3C'!$B$18:$FH$61,24,FALSE))</f>
        <v/>
      </c>
      <c r="H872" s="144"/>
      <c r="I872" s="187" t="str">
        <f>IF(G872="","",G872)</f>
        <v/>
      </c>
      <c r="J872" s="166"/>
      <c r="K872" s="145"/>
    </row>
    <row r="873" spans="1:11">
      <c r="A873" s="147" t="str">
        <f>IF('TRI-3C'!$Z$10="","",'TRI-3C'!$Z$10)</f>
        <v>CONVIVENCIA</v>
      </c>
      <c r="B873" s="139"/>
      <c r="C873" s="139"/>
      <c r="F873" s="123"/>
      <c r="G873" s="124" t="str">
        <f>IF(A873="","",VLOOKUP(K870,'TRI-3C'!$B$18:$FH$61,40,FALSE))</f>
        <v/>
      </c>
      <c r="I873" s="170" t="str">
        <f t="shared" ref="I873:I887" si="24">IF(G873="","",G873)</f>
        <v/>
      </c>
      <c r="J873" s="167"/>
      <c r="K873" s="128"/>
    </row>
    <row r="874" spans="1:11">
      <c r="A874" s="148" t="str">
        <f>IF('TRI-3C'!$AP$10="","",'TRI-3C'!$AP$10)</f>
        <v>RELACIONES CON EL MEDIO NATURAL Y CULTURAL</v>
      </c>
      <c r="B874" s="149"/>
      <c r="C874" s="149"/>
      <c r="D874" s="150"/>
      <c r="E874" s="150"/>
      <c r="F874" s="126"/>
      <c r="G874" s="122" t="str">
        <f>IF(A874="","",VLOOKUP(K870,'TRI-3C'!$B$18:$FH$61,61,FALSE))</f>
        <v/>
      </c>
      <c r="H874" s="150"/>
      <c r="I874" s="171" t="str">
        <f t="shared" si="24"/>
        <v/>
      </c>
      <c r="J874" s="168"/>
      <c r="K874" s="126"/>
    </row>
    <row r="875" spans="1:11">
      <c r="A875" s="147" t="str">
        <f>IF('TRI-3C'!$BK$10="","",'TRI-3C'!$BK$10)</f>
        <v>RELACIONES LOGICAS MATEMATICAS</v>
      </c>
      <c r="B875" s="139"/>
      <c r="C875" s="139"/>
      <c r="F875" s="128"/>
      <c r="G875" s="124" t="str">
        <f>IF(A875="","",VLOOKUP(K870,'TRI-3C'!$B$18:$FH$61,84,FALSE))</f>
        <v/>
      </c>
      <c r="I875" s="170" t="str">
        <f t="shared" si="24"/>
        <v/>
      </c>
      <c r="J875" s="167"/>
      <c r="K875" s="128"/>
    </row>
    <row r="876" spans="1:11">
      <c r="A876" s="148" t="str">
        <f>IF('TRI-3C'!$CH$10="","",'TRI-3C'!$CH$10)</f>
        <v>COMPRENSIÓN Y EXPRESION DEL LENGUAJE</v>
      </c>
      <c r="B876" s="149"/>
      <c r="C876" s="149"/>
      <c r="D876" s="150"/>
      <c r="E876" s="150"/>
      <c r="F876" s="126"/>
      <c r="G876" s="122" t="str">
        <f>IF(A876="","",VLOOKUP(K870,'TRI-3C'!$B$18:$FH$61,106,FALSE))</f>
        <v/>
      </c>
      <c r="H876" s="150"/>
      <c r="I876" s="171" t="str">
        <f t="shared" si="24"/>
        <v/>
      </c>
      <c r="J876" s="168"/>
      <c r="K876" s="126"/>
    </row>
    <row r="877" spans="1:11">
      <c r="A877" s="147" t="str">
        <f>IF('TRI-3C'!$DD$10="","",'TRI-3C'!$DD$10)</f>
        <v>EXPRESIÓN ARTISTICA</v>
      </c>
      <c r="B877" s="139"/>
      <c r="C877" s="139"/>
      <c r="F877" s="128"/>
      <c r="G877" s="124" t="str">
        <f>IF(A877="","",VLOOKUP(K870,'TRI-3C'!$B$18:$FH$61,118,FALSE))</f>
        <v/>
      </c>
      <c r="I877" s="170" t="str">
        <f t="shared" si="24"/>
        <v/>
      </c>
      <c r="J877" s="167"/>
      <c r="K877" s="128"/>
    </row>
    <row r="878" spans="1:11">
      <c r="A878" s="148" t="str">
        <f>IF('TRI-3C'!$DP$10="","",'TRI-3C'!$DP$10)</f>
        <v>EXPRESION CORPORAL Y MOTRICIDAD</v>
      </c>
      <c r="B878" s="149"/>
      <c r="C878" s="149"/>
      <c r="D878" s="150"/>
      <c r="E878" s="150"/>
      <c r="F878" s="126"/>
      <c r="G878" s="122" t="str">
        <f>IF(A878="","",VLOOKUP(K870,'TRI-3C'!$B$18:$FH$61,147,FALSE))</f>
        <v/>
      </c>
      <c r="H878" s="150"/>
      <c r="I878" s="171" t="str">
        <f t="shared" si="24"/>
        <v/>
      </c>
      <c r="J878" s="168"/>
      <c r="K878" s="126"/>
    </row>
    <row r="879" spans="1:11">
      <c r="A879" s="147" t="str">
        <f>IF('TRI-3C'!$CK$10="","",'TRI-3C'!$CK$10)</f>
        <v/>
      </c>
      <c r="B879" s="139"/>
      <c r="C879" s="139"/>
      <c r="F879" s="123"/>
      <c r="G879" s="124" t="str">
        <f>IF(A879="","",VLOOKUP(K870,'TRI-3C'!$B$18:$FH$61,90,FALSE))</f>
        <v/>
      </c>
      <c r="I879" s="170" t="str">
        <f t="shared" si="24"/>
        <v/>
      </c>
      <c r="J879" s="167"/>
      <c r="K879" s="128"/>
    </row>
    <row r="880" spans="1:11">
      <c r="A880" s="148" t="str">
        <f>IF('TRI-3C'!$CN$10="","",'TRI-3C'!$CN$10)</f>
        <v/>
      </c>
      <c r="B880" s="149"/>
      <c r="C880" s="149"/>
      <c r="D880" s="150"/>
      <c r="E880" s="150"/>
      <c r="F880" s="126"/>
      <c r="G880" s="122" t="str">
        <f>IF(A880="","",VLOOKUP(K870,'TRI-3C'!$B$18:$FH$61,92,FALSE))</f>
        <v/>
      </c>
      <c r="H880" s="150"/>
      <c r="I880" s="171" t="str">
        <f t="shared" si="24"/>
        <v/>
      </c>
      <c r="J880" s="168"/>
      <c r="K880" s="126"/>
    </row>
    <row r="881" spans="1:11">
      <c r="A881" s="147" t="str">
        <f>IF('TRI-3C'!$CP$10="","",'TRI-3C'!$CP$10)</f>
        <v/>
      </c>
      <c r="B881" s="139"/>
      <c r="C881" s="139"/>
      <c r="F881" s="128"/>
      <c r="G881" s="124" t="str">
        <f>IF(A881="","",VLOOKUP(K870,'TRI-3C'!$B$18:$FH$61,98,FALSE))</f>
        <v/>
      </c>
      <c r="I881" s="170" t="str">
        <f t="shared" si="24"/>
        <v/>
      </c>
      <c r="J881" s="167"/>
      <c r="K881" s="128"/>
    </row>
    <row r="882" spans="1:11">
      <c r="A882" s="148" t="str">
        <f>IF('TRI-3C'!$CV$10="","",'TRI-3C'!$CV$10)</f>
        <v/>
      </c>
      <c r="B882" s="149"/>
      <c r="C882" s="149"/>
      <c r="D882" s="150"/>
      <c r="E882" s="150"/>
      <c r="F882" s="126"/>
      <c r="G882" s="122" t="str">
        <f>IF(A882="","",VLOOKUP(K870,'TRI-3C'!$B$18:$FH$61,100,FALSE))</f>
        <v/>
      </c>
      <c r="H882" s="150"/>
      <c r="I882" s="171" t="str">
        <f t="shared" si="24"/>
        <v/>
      </c>
      <c r="J882" s="168"/>
      <c r="K882" s="126"/>
    </row>
    <row r="883" spans="1:11">
      <c r="A883" s="147" t="str">
        <f>IF('TRI-3C'!$CX$10="","",'TRI-3C'!$CX$10)</f>
        <v/>
      </c>
      <c r="B883" s="139"/>
      <c r="C883" s="139"/>
      <c r="F883" s="128"/>
      <c r="G883" s="124" t="str">
        <f>IF(A883="","",VLOOKUP(K870,'TRI-3C'!$B$18:$FH$61,103,FALSE))</f>
        <v/>
      </c>
      <c r="I883" s="170" t="str">
        <f t="shared" si="24"/>
        <v/>
      </c>
      <c r="J883" s="167"/>
      <c r="K883" s="128"/>
    </row>
    <row r="884" spans="1:11">
      <c r="A884" s="148" t="str">
        <f>IF('TRI-3C'!$DB$10="","",'TRI-3C'!$DB$10)</f>
        <v/>
      </c>
      <c r="B884" s="149"/>
      <c r="C884" s="149"/>
      <c r="D884" s="150"/>
      <c r="E884" s="150"/>
      <c r="F884" s="126"/>
      <c r="G884" s="122" t="str">
        <f>IF(A884="","",VLOOKUP(K870,'TRI-3C'!$B$18:$FH$61,108,FALSE))</f>
        <v/>
      </c>
      <c r="H884" s="150"/>
      <c r="I884" s="171" t="str">
        <f t="shared" si="24"/>
        <v/>
      </c>
      <c r="J884" s="168"/>
      <c r="K884" s="126"/>
    </row>
    <row r="885" spans="1:11">
      <c r="A885" s="147" t="str">
        <f>IF('TRI-3C'!$DF$10="","",'TRI-3C'!$DF$10)</f>
        <v/>
      </c>
      <c r="B885" s="139"/>
      <c r="C885" s="139"/>
      <c r="F885" s="128"/>
      <c r="G885" s="124" t="str">
        <f>IF(A885="","",VLOOKUP(K870,'TRI-3C'!$B$18:$FH$61,111,FALSE))</f>
        <v/>
      </c>
      <c r="I885" s="170" t="str">
        <f t="shared" si="24"/>
        <v/>
      </c>
      <c r="J885" s="167"/>
      <c r="K885" s="128"/>
    </row>
    <row r="886" spans="1:11">
      <c r="A886" s="148" t="str">
        <f>IF('TRI-3C'!$DI$10="","",'TRI-3C'!$DI$10)</f>
        <v/>
      </c>
      <c r="B886" s="149"/>
      <c r="C886" s="149"/>
      <c r="D886" s="150"/>
      <c r="E886" s="150"/>
      <c r="F886" s="126"/>
      <c r="G886" s="122" t="str">
        <f>IF(A886="","",VLOOKUP(K870,'TRI-3C'!$B$18:$FH$61,114,FALSE))</f>
        <v/>
      </c>
      <c r="H886" s="150"/>
      <c r="I886" s="171" t="str">
        <f t="shared" si="24"/>
        <v/>
      </c>
      <c r="J886" s="168"/>
      <c r="K886" s="126"/>
    </row>
    <row r="887" spans="1:11">
      <c r="A887" s="151"/>
      <c r="B887" s="129"/>
      <c r="C887" s="129"/>
      <c r="D887" s="130"/>
      <c r="E887" s="130"/>
      <c r="F887" s="131"/>
      <c r="G887" s="132"/>
      <c r="H887" s="130"/>
      <c r="I887" s="172" t="str">
        <f t="shared" si="24"/>
        <v/>
      </c>
      <c r="J887" s="169"/>
      <c r="K887" s="131"/>
    </row>
    <row r="888" spans="1:11">
      <c r="A888" s="134"/>
      <c r="B888" s="134"/>
      <c r="C888" s="134"/>
      <c r="D888" s="134"/>
      <c r="E888" s="134"/>
      <c r="F888" s="140"/>
      <c r="G888" s="191"/>
      <c r="H888" s="191"/>
      <c r="I888" s="190"/>
      <c r="J888" s="190"/>
      <c r="K888" s="190"/>
    </row>
    <row r="889" spans="1:11">
      <c r="A889" s="487" t="s">
        <v>156</v>
      </c>
      <c r="B889" s="488"/>
      <c r="C889" s="135" t="s">
        <v>157</v>
      </c>
      <c r="F889" s="189"/>
      <c r="G889" s="189"/>
      <c r="H889" s="189"/>
      <c r="I889" s="189"/>
      <c r="J889" s="189"/>
      <c r="K889" s="189"/>
    </row>
    <row r="890" spans="1:11">
      <c r="A890" s="489" t="s">
        <v>158</v>
      </c>
      <c r="B890" s="490"/>
      <c r="C890" s="136" t="str">
        <f>VLOOKUP(K870,'TRI-3C'!$B$18:$FH$61,160,FALSE)</f>
        <v/>
      </c>
      <c r="E890" s="189"/>
      <c r="F890" s="189"/>
      <c r="G890" s="189"/>
      <c r="H890" s="189"/>
      <c r="I890" s="189"/>
      <c r="J890" s="189"/>
      <c r="K890" s="189"/>
    </row>
    <row r="891" spans="1:11">
      <c r="A891" s="491" t="s">
        <v>159</v>
      </c>
      <c r="B891" s="492"/>
      <c r="C891" s="493"/>
      <c r="E891" s="189"/>
      <c r="F891" s="189"/>
      <c r="G891" s="189"/>
      <c r="H891" s="189"/>
      <c r="I891" s="189"/>
      <c r="J891" s="189"/>
      <c r="K891" s="189"/>
    </row>
    <row r="892" spans="1:11">
      <c r="A892" s="137" t="s">
        <v>160</v>
      </c>
      <c r="B892" s="138"/>
      <c r="C892" s="188" t="str">
        <f>VLOOKUP(K870,'TRI-3C'!$B$18:$FH$61,161,FALSE)</f>
        <v/>
      </c>
      <c r="E892" s="189"/>
    </row>
    <row r="893" spans="1:11">
      <c r="A893" s="137" t="s">
        <v>161</v>
      </c>
      <c r="B893" s="138"/>
      <c r="C893" s="188" t="str">
        <f>VLOOKUP(K870,'TRI-3C'!$B$18:$FH$61,162,FALSE)</f>
        <v/>
      </c>
      <c r="E893" s="189"/>
      <c r="F893" s="189"/>
      <c r="G893" s="189"/>
      <c r="H893" s="189"/>
      <c r="I893" s="189"/>
      <c r="J893" s="189"/>
      <c r="K893" s="189"/>
    </row>
    <row r="894" spans="1:11">
      <c r="A894" s="480" t="s">
        <v>163</v>
      </c>
      <c r="B894" s="481"/>
      <c r="C894" s="188" t="str">
        <f>VLOOKUP(K870,'TRI-3C'!$B$18:$FH$61,163,FALSE)</f>
        <v/>
      </c>
      <c r="F894" s="114" t="s">
        <v>162</v>
      </c>
      <c r="G894" s="494">
        <f ca="1">NOW()</f>
        <v>45994.739222569442</v>
      </c>
      <c r="H894" s="494"/>
      <c r="I894" s="494"/>
      <c r="J894" s="494"/>
      <c r="K894" s="494"/>
    </row>
    <row r="898" spans="1:11">
      <c r="G898" s="112"/>
    </row>
    <row r="900" spans="1:11">
      <c r="C900" s="111" t="s">
        <v>164</v>
      </c>
      <c r="F900" s="495" t="s">
        <v>165</v>
      </c>
      <c r="G900" s="495"/>
      <c r="H900" s="495"/>
      <c r="I900" s="495"/>
    </row>
    <row r="903" spans="1:11">
      <c r="A903" s="111" t="s">
        <v>153</v>
      </c>
      <c r="C903" t="str">
        <f>IF(VLOOKUP(K906,NOTAS!$D$14:$P$60,2,FALSE)="","",VLOOKUP(K906,NOTAS!$D$14:$P$60,2,FALSE))</f>
        <v/>
      </c>
    </row>
    <row r="904" spans="1:11">
      <c r="A904" s="111" t="s">
        <v>154</v>
      </c>
      <c r="C904" t="str">
        <f>NOTAS!$B$14&amp; " "&amp;NOTAS!$B$15</f>
        <v>INICIAL II A</v>
      </c>
      <c r="F904" s="111"/>
      <c r="G904" s="116"/>
      <c r="H904" s="117"/>
      <c r="I904" s="118"/>
      <c r="J904" s="118"/>
      <c r="K904" s="117"/>
    </row>
    <row r="905" spans="1:11">
      <c r="A905" s="111" t="s">
        <v>6</v>
      </c>
      <c r="C905" t="str">
        <f>NOTAS!$B$18</f>
        <v>2025-2026 MATUTINA</v>
      </c>
      <c r="H905" s="117"/>
      <c r="I905" s="118"/>
      <c r="J905" s="118"/>
      <c r="K905" s="117"/>
    </row>
    <row r="906" spans="1:11" ht="15" thickBot="1">
      <c r="A906" s="486" t="s">
        <v>337</v>
      </c>
      <c r="B906" s="486"/>
      <c r="I906" s="114" t="s">
        <v>74</v>
      </c>
      <c r="K906" s="121">
        <v>26</v>
      </c>
    </row>
    <row r="907" spans="1:11">
      <c r="A907" s="482" t="s">
        <v>133</v>
      </c>
      <c r="B907" s="483"/>
      <c r="C907" s="483"/>
      <c r="D907" s="483"/>
      <c r="E907" s="483"/>
      <c r="F907" s="484"/>
      <c r="G907" s="485" t="s">
        <v>141</v>
      </c>
      <c r="H907" s="483"/>
      <c r="I907" s="485" t="s">
        <v>141</v>
      </c>
      <c r="J907" s="483"/>
      <c r="K907" s="483"/>
    </row>
    <row r="908" spans="1:11">
      <c r="A908" s="141" t="str">
        <f>IF('TRI-3C'!$G$10="","",'TRI-3C'!$G$10)</f>
        <v>IDENTIDAD Y AUTONOMÍA</v>
      </c>
      <c r="B908" s="142"/>
      <c r="C908" s="142"/>
      <c r="D908" s="143"/>
      <c r="E908" s="144"/>
      <c r="F908" s="145"/>
      <c r="G908" s="146" t="str">
        <f>IF(A908="","",VLOOKUP(K906,'TRI-3C'!$B$18:$FH$61,24,FALSE))</f>
        <v/>
      </c>
      <c r="H908" s="144"/>
      <c r="I908" s="187" t="str">
        <f>IF(G908="","",G908)</f>
        <v/>
      </c>
      <c r="J908" s="166"/>
      <c r="K908" s="145"/>
    </row>
    <row r="909" spans="1:11">
      <c r="A909" s="147" t="str">
        <f>IF('TRI-3C'!$Z$10="","",'TRI-3C'!$Z$10)</f>
        <v>CONVIVENCIA</v>
      </c>
      <c r="B909" s="139"/>
      <c r="C909" s="139"/>
      <c r="F909" s="123"/>
      <c r="G909" s="124" t="str">
        <f>IF(A909="","",VLOOKUP(K906,'TRI-3C'!$B$18:$FH$61,40,FALSE))</f>
        <v/>
      </c>
      <c r="I909" s="170" t="str">
        <f t="shared" ref="I909:I923" si="25">IF(G909="","",G909)</f>
        <v/>
      </c>
      <c r="J909" s="167"/>
      <c r="K909" s="128"/>
    </row>
    <row r="910" spans="1:11">
      <c r="A910" s="148" t="str">
        <f>IF('TRI-3C'!$AP$10="","",'TRI-3C'!$AP$10)</f>
        <v>RELACIONES CON EL MEDIO NATURAL Y CULTURAL</v>
      </c>
      <c r="B910" s="149"/>
      <c r="C910" s="149"/>
      <c r="D910" s="150"/>
      <c r="E910" s="150"/>
      <c r="F910" s="126"/>
      <c r="G910" s="122" t="str">
        <f>IF(A910="","",VLOOKUP(K906,'TRI-3C'!$B$18:$FH$61,61,FALSE))</f>
        <v/>
      </c>
      <c r="H910" s="150"/>
      <c r="I910" s="171" t="str">
        <f t="shared" si="25"/>
        <v/>
      </c>
      <c r="J910" s="168"/>
      <c r="K910" s="126"/>
    </row>
    <row r="911" spans="1:11">
      <c r="A911" s="147" t="str">
        <f>IF('TRI-3C'!$BK$10="","",'TRI-3C'!$BK$10)</f>
        <v>RELACIONES LOGICAS MATEMATICAS</v>
      </c>
      <c r="B911" s="139"/>
      <c r="C911" s="139"/>
      <c r="F911" s="128"/>
      <c r="G911" s="124" t="str">
        <f>IF(A911="","",VLOOKUP(K906,'TRI-3C'!$B$18:$FH$61,84,FALSE))</f>
        <v/>
      </c>
      <c r="I911" s="170" t="str">
        <f t="shared" si="25"/>
        <v/>
      </c>
      <c r="J911" s="167"/>
      <c r="K911" s="128"/>
    </row>
    <row r="912" spans="1:11">
      <c r="A912" s="148" t="str">
        <f>IF('TRI-3C'!$CH$10="","",'TRI-3C'!$CH$10)</f>
        <v>COMPRENSIÓN Y EXPRESION DEL LENGUAJE</v>
      </c>
      <c r="B912" s="149"/>
      <c r="C912" s="149"/>
      <c r="D912" s="150"/>
      <c r="E912" s="150"/>
      <c r="F912" s="126"/>
      <c r="G912" s="122" t="str">
        <f>IF(A912="","",VLOOKUP(K906,'TRI-3C'!$B$18:$FH$61,106,FALSE))</f>
        <v/>
      </c>
      <c r="H912" s="150"/>
      <c r="I912" s="171" t="str">
        <f t="shared" si="25"/>
        <v/>
      </c>
      <c r="J912" s="168"/>
      <c r="K912" s="126"/>
    </row>
    <row r="913" spans="1:11">
      <c r="A913" s="147" t="str">
        <f>IF('TRI-3C'!$DD$10="","",'TRI-3C'!$DD$10)</f>
        <v>EXPRESIÓN ARTISTICA</v>
      </c>
      <c r="B913" s="139"/>
      <c r="C913" s="139"/>
      <c r="F913" s="128"/>
      <c r="G913" s="124" t="str">
        <f>IF(A913="","",VLOOKUP(K906,'TRI-3C'!$B$18:$FH$61,118,FALSE))</f>
        <v/>
      </c>
      <c r="I913" s="170" t="str">
        <f t="shared" si="25"/>
        <v/>
      </c>
      <c r="J913" s="167"/>
      <c r="K913" s="128"/>
    </row>
    <row r="914" spans="1:11">
      <c r="A914" s="148" t="str">
        <f>IF('TRI-3C'!$DP$10="","",'TRI-3C'!$DP$10)</f>
        <v>EXPRESION CORPORAL Y MOTRICIDAD</v>
      </c>
      <c r="B914" s="149"/>
      <c r="C914" s="149"/>
      <c r="D914" s="150"/>
      <c r="E914" s="150"/>
      <c r="F914" s="126"/>
      <c r="G914" s="122" t="str">
        <f>IF(A914="","",VLOOKUP(K906,'TRI-3C'!$B$18:$FH$61,147,FALSE))</f>
        <v/>
      </c>
      <c r="H914" s="150"/>
      <c r="I914" s="171" t="str">
        <f t="shared" si="25"/>
        <v/>
      </c>
      <c r="J914" s="168"/>
      <c r="K914" s="126"/>
    </row>
    <row r="915" spans="1:11">
      <c r="A915" s="147" t="str">
        <f>IF('TRI-3C'!$CK$10="","",'TRI-3C'!$CK$10)</f>
        <v/>
      </c>
      <c r="B915" s="139"/>
      <c r="C915" s="139"/>
      <c r="F915" s="123"/>
      <c r="G915" s="124" t="str">
        <f>IF(A915="","",VLOOKUP(K906,'TRI-3C'!$B$18:$FH$61,90,FALSE))</f>
        <v/>
      </c>
      <c r="I915" s="170" t="str">
        <f t="shared" si="25"/>
        <v/>
      </c>
      <c r="J915" s="167"/>
      <c r="K915" s="128"/>
    </row>
    <row r="916" spans="1:11">
      <c r="A916" s="148" t="str">
        <f>IF('TRI-3C'!$CN$10="","",'TRI-3C'!$CN$10)</f>
        <v/>
      </c>
      <c r="B916" s="149"/>
      <c r="C916" s="149"/>
      <c r="D916" s="150"/>
      <c r="E916" s="150"/>
      <c r="F916" s="126"/>
      <c r="G916" s="122" t="str">
        <f>IF(A916="","",VLOOKUP(K906,'TRI-3C'!$B$18:$FH$61,92,FALSE))</f>
        <v/>
      </c>
      <c r="H916" s="150"/>
      <c r="I916" s="171" t="str">
        <f t="shared" si="25"/>
        <v/>
      </c>
      <c r="J916" s="168"/>
      <c r="K916" s="126"/>
    </row>
    <row r="917" spans="1:11">
      <c r="A917" s="147" t="str">
        <f>IF('TRI-3C'!$CP$10="","",'TRI-3C'!$CP$10)</f>
        <v/>
      </c>
      <c r="B917" s="139"/>
      <c r="C917" s="139"/>
      <c r="F917" s="128"/>
      <c r="G917" s="124" t="str">
        <f>IF(A917="","",VLOOKUP(K906,'TRI-3C'!$B$18:$FH$61,98,FALSE))</f>
        <v/>
      </c>
      <c r="I917" s="170" t="str">
        <f t="shared" si="25"/>
        <v/>
      </c>
      <c r="J917" s="167"/>
      <c r="K917" s="128"/>
    </row>
    <row r="918" spans="1:11">
      <c r="A918" s="148" t="str">
        <f>IF('TRI-3C'!$CV$10="","",'TRI-3C'!$CV$10)</f>
        <v/>
      </c>
      <c r="B918" s="149"/>
      <c r="C918" s="149"/>
      <c r="D918" s="150"/>
      <c r="E918" s="150"/>
      <c r="F918" s="126"/>
      <c r="G918" s="122" t="str">
        <f>IF(A918="","",VLOOKUP(K906,'TRI-3C'!$B$18:$FH$61,100,FALSE))</f>
        <v/>
      </c>
      <c r="H918" s="150"/>
      <c r="I918" s="171" t="str">
        <f t="shared" si="25"/>
        <v/>
      </c>
      <c r="J918" s="168"/>
      <c r="K918" s="126"/>
    </row>
    <row r="919" spans="1:11">
      <c r="A919" s="147" t="str">
        <f>IF('TRI-3C'!$CX$10="","",'TRI-3C'!$CX$10)</f>
        <v/>
      </c>
      <c r="B919" s="139"/>
      <c r="C919" s="139"/>
      <c r="F919" s="128"/>
      <c r="G919" s="124" t="str">
        <f>IF(A919="","",VLOOKUP(K906,'TRI-3C'!$B$18:$FH$61,103,FALSE))</f>
        <v/>
      </c>
      <c r="I919" s="170" t="str">
        <f t="shared" si="25"/>
        <v/>
      </c>
      <c r="J919" s="167"/>
      <c r="K919" s="128"/>
    </row>
    <row r="920" spans="1:11">
      <c r="A920" s="148" t="str">
        <f>IF('TRI-3C'!$DB$10="","",'TRI-3C'!$DB$10)</f>
        <v/>
      </c>
      <c r="B920" s="149"/>
      <c r="C920" s="149"/>
      <c r="D920" s="150"/>
      <c r="E920" s="150"/>
      <c r="F920" s="126"/>
      <c r="G920" s="122" t="str">
        <f>IF(A920="","",VLOOKUP(K906,'TRI-3C'!$B$18:$FH$61,108,FALSE))</f>
        <v/>
      </c>
      <c r="H920" s="150"/>
      <c r="I920" s="171" t="str">
        <f t="shared" si="25"/>
        <v/>
      </c>
      <c r="J920" s="168"/>
      <c r="K920" s="126"/>
    </row>
    <row r="921" spans="1:11">
      <c r="A921" s="147" t="str">
        <f>IF('TRI-3C'!$DF$10="","",'TRI-3C'!$DF$10)</f>
        <v/>
      </c>
      <c r="B921" s="139"/>
      <c r="C921" s="139"/>
      <c r="F921" s="128"/>
      <c r="G921" s="124" t="str">
        <f>IF(A921="","",VLOOKUP(K906,'TRI-3C'!$B$18:$FH$61,111,FALSE))</f>
        <v/>
      </c>
      <c r="I921" s="170" t="str">
        <f t="shared" si="25"/>
        <v/>
      </c>
      <c r="J921" s="167"/>
      <c r="K921" s="128"/>
    </row>
    <row r="922" spans="1:11">
      <c r="A922" s="148" t="str">
        <f>IF('TRI-3C'!$DI$10="","",'TRI-3C'!$DI$10)</f>
        <v/>
      </c>
      <c r="B922" s="149"/>
      <c r="C922" s="149"/>
      <c r="D922" s="150"/>
      <c r="E922" s="150"/>
      <c r="F922" s="126"/>
      <c r="G922" s="122" t="str">
        <f>IF(A922="","",VLOOKUP(K906,'TRI-3C'!$B$18:$FH$61,114,FALSE))</f>
        <v/>
      </c>
      <c r="H922" s="150"/>
      <c r="I922" s="171" t="str">
        <f t="shared" si="25"/>
        <v/>
      </c>
      <c r="J922" s="168"/>
      <c r="K922" s="126"/>
    </row>
    <row r="923" spans="1:11">
      <c r="A923" s="151"/>
      <c r="B923" s="129"/>
      <c r="C923" s="129"/>
      <c r="D923" s="130"/>
      <c r="E923" s="130"/>
      <c r="F923" s="131"/>
      <c r="G923" s="132"/>
      <c r="H923" s="130"/>
      <c r="I923" s="172" t="str">
        <f t="shared" si="25"/>
        <v/>
      </c>
      <c r="J923" s="169"/>
      <c r="K923" s="131"/>
    </row>
    <row r="924" spans="1:11">
      <c r="A924" s="134"/>
      <c r="B924" s="134"/>
      <c r="C924" s="134"/>
      <c r="D924" s="134"/>
      <c r="E924" s="134"/>
      <c r="F924" s="140"/>
      <c r="G924" s="191"/>
      <c r="H924" s="191"/>
      <c r="I924" s="190"/>
      <c r="J924" s="190"/>
      <c r="K924" s="190"/>
    </row>
    <row r="925" spans="1:11">
      <c r="A925" s="487" t="s">
        <v>156</v>
      </c>
      <c r="B925" s="488"/>
      <c r="C925" s="135" t="s">
        <v>157</v>
      </c>
      <c r="F925" s="189"/>
      <c r="G925" s="189"/>
      <c r="H925" s="189"/>
      <c r="I925" s="189"/>
      <c r="J925" s="189"/>
      <c r="K925" s="189"/>
    </row>
    <row r="926" spans="1:11">
      <c r="A926" s="489" t="s">
        <v>158</v>
      </c>
      <c r="B926" s="490"/>
      <c r="C926" s="136" t="str">
        <f>VLOOKUP(K906,'TRI-3C'!$B$18:$FH$61,160,FALSE)</f>
        <v/>
      </c>
      <c r="E926" s="189"/>
      <c r="F926" s="189"/>
      <c r="G926" s="189"/>
      <c r="H926" s="189"/>
      <c r="I926" s="189"/>
      <c r="J926" s="189"/>
      <c r="K926" s="189"/>
    </row>
    <row r="927" spans="1:11">
      <c r="A927" s="491" t="s">
        <v>159</v>
      </c>
      <c r="B927" s="492"/>
      <c r="C927" s="493"/>
      <c r="E927" s="189"/>
      <c r="F927" s="189"/>
      <c r="G927" s="189"/>
      <c r="H927" s="189"/>
      <c r="I927" s="189"/>
      <c r="J927" s="189"/>
      <c r="K927" s="189"/>
    </row>
    <row r="928" spans="1:11">
      <c r="A928" s="137" t="s">
        <v>160</v>
      </c>
      <c r="B928" s="138"/>
      <c r="C928" s="188" t="str">
        <f>VLOOKUP(K906,'TRI-3C'!$B$18:$FH$61,161,FALSE)</f>
        <v/>
      </c>
      <c r="E928" s="189"/>
    </row>
    <row r="929" spans="1:11">
      <c r="A929" s="137" t="s">
        <v>161</v>
      </c>
      <c r="B929" s="138"/>
      <c r="C929" s="188" t="str">
        <f>VLOOKUP(K906,'TRI-3C'!$B$18:$FH$61,162,FALSE)</f>
        <v/>
      </c>
      <c r="E929" s="189"/>
      <c r="F929" s="189"/>
      <c r="G929" s="189"/>
      <c r="H929" s="189"/>
      <c r="I929" s="189"/>
      <c r="J929" s="189"/>
      <c r="K929" s="189"/>
    </row>
    <row r="930" spans="1:11">
      <c r="A930" s="480" t="s">
        <v>163</v>
      </c>
      <c r="B930" s="481"/>
      <c r="C930" s="188" t="str">
        <f>VLOOKUP(K906,'TRI-3C'!$B$18:$FH$61,163,FALSE)</f>
        <v/>
      </c>
      <c r="F930" s="114" t="s">
        <v>162</v>
      </c>
      <c r="G930" s="494">
        <f ca="1">NOW()</f>
        <v>45994.739222569442</v>
      </c>
      <c r="H930" s="494"/>
      <c r="I930" s="494"/>
      <c r="J930" s="494"/>
      <c r="K930" s="494"/>
    </row>
    <row r="934" spans="1:11">
      <c r="G934" s="112"/>
    </row>
    <row r="936" spans="1:11">
      <c r="C936" s="111" t="s">
        <v>164</v>
      </c>
      <c r="F936" s="495" t="s">
        <v>165</v>
      </c>
      <c r="G936" s="495"/>
      <c r="H936" s="495"/>
      <c r="I936" s="495"/>
    </row>
  </sheetData>
  <sheetProtection sheet="1" formatCells="0" formatColumns="0" formatRows="0" insertRows="0" deleteRows="0"/>
  <mergeCells count="260">
    <mergeCell ref="A5:B5"/>
    <mergeCell ref="A6:F6"/>
    <mergeCell ref="G6:H6"/>
    <mergeCell ref="I6:K6"/>
    <mergeCell ref="A24:B24"/>
    <mergeCell ref="A25:B25"/>
    <mergeCell ref="A61:B61"/>
    <mergeCell ref="A62:B62"/>
    <mergeCell ref="A63:C63"/>
    <mergeCell ref="A66:B66"/>
    <mergeCell ref="G66:K66"/>
    <mergeCell ref="F72:I72"/>
    <mergeCell ref="A26:C26"/>
    <mergeCell ref="A29:B29"/>
    <mergeCell ref="G29:K29"/>
    <mergeCell ref="F35:I35"/>
    <mergeCell ref="A42:B42"/>
    <mergeCell ref="A43:F43"/>
    <mergeCell ref="G43:H43"/>
    <mergeCell ref="I43:K43"/>
    <mergeCell ref="A99:C99"/>
    <mergeCell ref="A102:B102"/>
    <mergeCell ref="G102:K102"/>
    <mergeCell ref="F108:I108"/>
    <mergeCell ref="A114:B114"/>
    <mergeCell ref="A115:F115"/>
    <mergeCell ref="G115:H115"/>
    <mergeCell ref="I115:K115"/>
    <mergeCell ref="A78:B78"/>
    <mergeCell ref="A79:F79"/>
    <mergeCell ref="G79:H79"/>
    <mergeCell ref="I79:K79"/>
    <mergeCell ref="A97:B97"/>
    <mergeCell ref="A98:B98"/>
    <mergeCell ref="A150:B150"/>
    <mergeCell ref="A151:F151"/>
    <mergeCell ref="G151:H151"/>
    <mergeCell ref="I151:K151"/>
    <mergeCell ref="A169:B169"/>
    <mergeCell ref="A170:B170"/>
    <mergeCell ref="A133:B133"/>
    <mergeCell ref="A134:B134"/>
    <mergeCell ref="A135:C135"/>
    <mergeCell ref="A138:B138"/>
    <mergeCell ref="G138:K138"/>
    <mergeCell ref="F144:I144"/>
    <mergeCell ref="A205:B205"/>
    <mergeCell ref="A206:B206"/>
    <mergeCell ref="A207:C207"/>
    <mergeCell ref="A210:B210"/>
    <mergeCell ref="G210:K210"/>
    <mergeCell ref="F216:I216"/>
    <mergeCell ref="A171:C171"/>
    <mergeCell ref="A174:B174"/>
    <mergeCell ref="G174:K174"/>
    <mergeCell ref="F180:I180"/>
    <mergeCell ref="A186:B186"/>
    <mergeCell ref="A187:F187"/>
    <mergeCell ref="G187:H187"/>
    <mergeCell ref="I187:K187"/>
    <mergeCell ref="A243:C243"/>
    <mergeCell ref="A246:B246"/>
    <mergeCell ref="G246:K246"/>
    <mergeCell ref="F252:I252"/>
    <mergeCell ref="A258:B258"/>
    <mergeCell ref="A259:F259"/>
    <mergeCell ref="G259:H259"/>
    <mergeCell ref="I259:K259"/>
    <mergeCell ref="A222:B222"/>
    <mergeCell ref="A223:F223"/>
    <mergeCell ref="G223:H223"/>
    <mergeCell ref="I223:K223"/>
    <mergeCell ref="A241:B241"/>
    <mergeCell ref="A242:B242"/>
    <mergeCell ref="A294:B294"/>
    <mergeCell ref="A295:F295"/>
    <mergeCell ref="G295:H295"/>
    <mergeCell ref="I295:K295"/>
    <mergeCell ref="A313:B313"/>
    <mergeCell ref="A314:B314"/>
    <mergeCell ref="A277:B277"/>
    <mergeCell ref="A278:B278"/>
    <mergeCell ref="A279:C279"/>
    <mergeCell ref="A282:B282"/>
    <mergeCell ref="G282:K282"/>
    <mergeCell ref="F288:I288"/>
    <mergeCell ref="A349:B349"/>
    <mergeCell ref="A350:B350"/>
    <mergeCell ref="A351:C351"/>
    <mergeCell ref="A354:B354"/>
    <mergeCell ref="G354:K354"/>
    <mergeCell ref="F360:I360"/>
    <mergeCell ref="A315:C315"/>
    <mergeCell ref="A318:B318"/>
    <mergeCell ref="G318:K318"/>
    <mergeCell ref="F324:I324"/>
    <mergeCell ref="A330:B330"/>
    <mergeCell ref="A331:F331"/>
    <mergeCell ref="G331:H331"/>
    <mergeCell ref="I331:K331"/>
    <mergeCell ref="A387:C387"/>
    <mergeCell ref="A390:B390"/>
    <mergeCell ref="G390:K390"/>
    <mergeCell ref="F396:I396"/>
    <mergeCell ref="A402:B402"/>
    <mergeCell ref="A403:F403"/>
    <mergeCell ref="G403:H403"/>
    <mergeCell ref="I403:K403"/>
    <mergeCell ref="A366:B366"/>
    <mergeCell ref="A367:F367"/>
    <mergeCell ref="G367:H367"/>
    <mergeCell ref="I367:K367"/>
    <mergeCell ref="A385:B385"/>
    <mergeCell ref="A386:B386"/>
    <mergeCell ref="A438:B438"/>
    <mergeCell ref="A439:F439"/>
    <mergeCell ref="G439:H439"/>
    <mergeCell ref="I439:K439"/>
    <mergeCell ref="A457:B457"/>
    <mergeCell ref="A458:B458"/>
    <mergeCell ref="A421:B421"/>
    <mergeCell ref="A422:B422"/>
    <mergeCell ref="A423:C423"/>
    <mergeCell ref="A426:B426"/>
    <mergeCell ref="G426:K426"/>
    <mergeCell ref="F432:I432"/>
    <mergeCell ref="A493:B493"/>
    <mergeCell ref="A494:B494"/>
    <mergeCell ref="A495:C495"/>
    <mergeCell ref="A498:B498"/>
    <mergeCell ref="G498:K498"/>
    <mergeCell ref="F504:I504"/>
    <mergeCell ref="A459:C459"/>
    <mergeCell ref="A462:B462"/>
    <mergeCell ref="G462:K462"/>
    <mergeCell ref="F468:I468"/>
    <mergeCell ref="A474:B474"/>
    <mergeCell ref="A475:F475"/>
    <mergeCell ref="G475:H475"/>
    <mergeCell ref="I475:K475"/>
    <mergeCell ref="A531:C531"/>
    <mergeCell ref="A534:B534"/>
    <mergeCell ref="G534:K534"/>
    <mergeCell ref="F540:I540"/>
    <mergeCell ref="A546:B546"/>
    <mergeCell ref="A547:F547"/>
    <mergeCell ref="G547:H547"/>
    <mergeCell ref="I547:K547"/>
    <mergeCell ref="A510:B510"/>
    <mergeCell ref="A511:F511"/>
    <mergeCell ref="G511:H511"/>
    <mergeCell ref="I511:K511"/>
    <mergeCell ref="A529:B529"/>
    <mergeCell ref="A530:B530"/>
    <mergeCell ref="A582:B582"/>
    <mergeCell ref="A583:F583"/>
    <mergeCell ref="G583:H583"/>
    <mergeCell ref="I583:K583"/>
    <mergeCell ref="A601:B601"/>
    <mergeCell ref="A602:B602"/>
    <mergeCell ref="A565:B565"/>
    <mergeCell ref="A566:B566"/>
    <mergeCell ref="A567:C567"/>
    <mergeCell ref="A570:B570"/>
    <mergeCell ref="G570:K570"/>
    <mergeCell ref="F576:I576"/>
    <mergeCell ref="A637:B637"/>
    <mergeCell ref="A638:B638"/>
    <mergeCell ref="A639:C639"/>
    <mergeCell ref="A642:B642"/>
    <mergeCell ref="G642:K642"/>
    <mergeCell ref="F648:I648"/>
    <mergeCell ref="A603:C603"/>
    <mergeCell ref="A606:B606"/>
    <mergeCell ref="G606:K606"/>
    <mergeCell ref="F612:I612"/>
    <mergeCell ref="A618:B618"/>
    <mergeCell ref="A619:F619"/>
    <mergeCell ref="G619:H619"/>
    <mergeCell ref="I619:K619"/>
    <mergeCell ref="A675:C675"/>
    <mergeCell ref="A678:B678"/>
    <mergeCell ref="G678:K678"/>
    <mergeCell ref="F684:I684"/>
    <mergeCell ref="A690:B690"/>
    <mergeCell ref="A691:F691"/>
    <mergeCell ref="G691:H691"/>
    <mergeCell ref="I691:K691"/>
    <mergeCell ref="A654:B654"/>
    <mergeCell ref="A655:F655"/>
    <mergeCell ref="G655:H655"/>
    <mergeCell ref="I655:K655"/>
    <mergeCell ref="A673:B673"/>
    <mergeCell ref="A674:B674"/>
    <mergeCell ref="A726:B726"/>
    <mergeCell ref="A727:F727"/>
    <mergeCell ref="G727:H727"/>
    <mergeCell ref="I727:K727"/>
    <mergeCell ref="A745:B745"/>
    <mergeCell ref="A746:B746"/>
    <mergeCell ref="A709:B709"/>
    <mergeCell ref="A710:B710"/>
    <mergeCell ref="A711:C711"/>
    <mergeCell ref="A714:B714"/>
    <mergeCell ref="G714:K714"/>
    <mergeCell ref="F720:I720"/>
    <mergeCell ref="A781:B781"/>
    <mergeCell ref="A782:B782"/>
    <mergeCell ref="A783:C783"/>
    <mergeCell ref="A786:B786"/>
    <mergeCell ref="G786:K786"/>
    <mergeCell ref="F792:I792"/>
    <mergeCell ref="A747:C747"/>
    <mergeCell ref="A750:B750"/>
    <mergeCell ref="G750:K750"/>
    <mergeCell ref="F756:I756"/>
    <mergeCell ref="A762:B762"/>
    <mergeCell ref="A763:F763"/>
    <mergeCell ref="G763:H763"/>
    <mergeCell ref="I763:K763"/>
    <mergeCell ref="A819:C819"/>
    <mergeCell ref="A822:B822"/>
    <mergeCell ref="G822:K822"/>
    <mergeCell ref="F828:I828"/>
    <mergeCell ref="A834:B834"/>
    <mergeCell ref="A835:F835"/>
    <mergeCell ref="G835:H835"/>
    <mergeCell ref="I835:K835"/>
    <mergeCell ref="A798:B798"/>
    <mergeCell ref="A799:F799"/>
    <mergeCell ref="G799:H799"/>
    <mergeCell ref="I799:K799"/>
    <mergeCell ref="A817:B817"/>
    <mergeCell ref="A818:B818"/>
    <mergeCell ref="A870:B870"/>
    <mergeCell ref="A871:F871"/>
    <mergeCell ref="G871:H871"/>
    <mergeCell ref="I871:K871"/>
    <mergeCell ref="A889:B889"/>
    <mergeCell ref="A890:B890"/>
    <mergeCell ref="A853:B853"/>
    <mergeCell ref="A854:B854"/>
    <mergeCell ref="A855:C855"/>
    <mergeCell ref="A858:B858"/>
    <mergeCell ref="G858:K858"/>
    <mergeCell ref="F864:I864"/>
    <mergeCell ref="A925:B925"/>
    <mergeCell ref="A926:B926"/>
    <mergeCell ref="A927:C927"/>
    <mergeCell ref="A930:B930"/>
    <mergeCell ref="G930:K930"/>
    <mergeCell ref="F936:I936"/>
    <mergeCell ref="A891:C891"/>
    <mergeCell ref="A894:B894"/>
    <mergeCell ref="G894:K894"/>
    <mergeCell ref="F900:I900"/>
    <mergeCell ref="A906:B906"/>
    <mergeCell ref="A907:F907"/>
    <mergeCell ref="G907:H907"/>
    <mergeCell ref="I907:K907"/>
  </mergeCells>
  <printOptions horizontalCentered="1"/>
  <pageMargins left="0.70866141732283472" right="1.1811023622047245" top="0.74803149606299213" bottom="0.74803149606299213" header="0.31496062992125984" footer="0.31496062992125984"/>
  <pageSetup scale="95" orientation="landscape" horizontalDpi="360" verticalDpi="360" r:id="rId1"/>
  <headerFooter>
    <oddHeader>&amp;L&amp;G&amp;C&amp;14UNIDAD EDUCATIVA "SANTO DOMINGO DE LOS COLORADOS"&amp;R&amp;G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5339"/>
  <sheetViews>
    <sheetView view="pageLayout" topLeftCell="A142" zoomScale="82" zoomScaleNormal="100" zoomScalePageLayoutView="82" workbookViewId="0">
      <selection activeCell="C163" sqref="C163"/>
    </sheetView>
  </sheetViews>
  <sheetFormatPr baseColWidth="10" defaultColWidth="11.453125" defaultRowHeight="12.75" customHeight="1"/>
  <cols>
    <col min="1" max="1" width="11.90625" style="112" customWidth="1"/>
    <col min="2" max="2" width="18.6328125" style="112" customWidth="1"/>
    <col min="3" max="5" width="11.453125" style="112"/>
    <col min="6" max="6" width="42.54296875" style="112" customWidth="1"/>
    <col min="7" max="7" width="6" style="113" hidden="1" customWidth="1"/>
    <col min="8" max="8" width="5.6328125" style="112" hidden="1" customWidth="1"/>
    <col min="9" max="9" width="8.6328125" style="114" customWidth="1"/>
    <col min="10" max="10" width="4.453125" style="112" customWidth="1"/>
    <col min="11" max="16384" width="11.453125" style="112"/>
  </cols>
  <sheetData>
    <row r="2" spans="1:24" ht="12.75" customHeight="1">
      <c r="A2" s="111" t="s">
        <v>153</v>
      </c>
      <c r="C2" t="str">
        <f>IF(VLOOKUP(J5,NOTAS!$D$14:$P$60,2,FALSE)="","",VLOOKUP(J5,NOTAS!$D$14:$P$60,2,FALSE))</f>
        <v>ALARCON GARCIA LIAM KAEL</v>
      </c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12.75" customHeight="1">
      <c r="A3" s="111" t="s">
        <v>154</v>
      </c>
      <c r="C3" t="str">
        <f>NOTAS!$B$14&amp; " "&amp;NOTAS!$B$15</f>
        <v>INICIAL II A</v>
      </c>
      <c r="F3" s="111"/>
      <c r="G3" s="116"/>
      <c r="H3" s="117"/>
      <c r="I3" s="118"/>
      <c r="J3" s="117"/>
      <c r="O3" s="119"/>
      <c r="P3" s="119"/>
      <c r="Q3" s="119"/>
      <c r="R3" s="119"/>
      <c r="S3" s="119"/>
      <c r="T3" s="119"/>
      <c r="U3" s="119"/>
      <c r="V3" s="119"/>
      <c r="W3" s="120"/>
      <c r="X3" s="120"/>
    </row>
    <row r="4" spans="1:24" ht="12.75" customHeight="1">
      <c r="A4" s="111" t="s">
        <v>6</v>
      </c>
      <c r="C4" t="str">
        <f>NOTAS!$B$18</f>
        <v>2025-2026 MATUTINA</v>
      </c>
      <c r="H4" s="117"/>
      <c r="I4" s="118"/>
      <c r="J4" s="117"/>
    </row>
    <row r="5" spans="1:24" ht="12.75" customHeight="1" thickBot="1">
      <c r="A5" s="486" t="s">
        <v>167</v>
      </c>
      <c r="B5" s="486"/>
      <c r="I5" s="114" t="s">
        <v>74</v>
      </c>
      <c r="J5" s="121">
        <v>1</v>
      </c>
    </row>
    <row r="6" spans="1:24" ht="12.75" customHeight="1">
      <c r="A6" s="482" t="s">
        <v>155</v>
      </c>
      <c r="B6" s="483"/>
      <c r="C6" s="483"/>
      <c r="D6" s="483"/>
      <c r="E6" s="483"/>
      <c r="F6" s="484"/>
      <c r="G6" s="485" t="s">
        <v>141</v>
      </c>
      <c r="H6" s="483"/>
      <c r="I6" s="498" t="s">
        <v>141</v>
      </c>
      <c r="J6" s="499"/>
    </row>
    <row r="7" spans="1:24" ht="12.75" customHeight="1">
      <c r="A7" s="500" t="str">
        <f>IF('TRI-1C'!G$10="","",'TRI-1C'!G$10)</f>
        <v>IDENTIDAD Y AUTONOMÍA</v>
      </c>
      <c r="B7" s="501"/>
      <c r="C7" s="501"/>
      <c r="D7" s="501"/>
      <c r="E7" s="501"/>
      <c r="F7" s="502"/>
      <c r="G7" s="160"/>
      <c r="H7" s="161"/>
      <c r="I7" s="162"/>
      <c r="J7" s="163"/>
    </row>
    <row r="8" spans="1:24" ht="12.75" customHeight="1">
      <c r="A8" s="148" t="str">
        <f>IF('TRI-1C'!G$13="","",'TRI-1C'!G$13)</f>
        <v>Comunicar algunos datos de su identidad como: nombres completos, edad, nombres de familiares cercanos, lugar dónde vive.</v>
      </c>
      <c r="B8" s="158"/>
      <c r="C8" s="158"/>
      <c r="D8" s="158"/>
      <c r="E8" s="158"/>
      <c r="F8" s="159"/>
      <c r="G8" s="122" t="str">
        <f>IF(A8="","",VLOOKUP(J5,'TRI-1C'!$B$18:$FH$61,6,FALSE))</f>
        <v>A-</v>
      </c>
      <c r="H8" s="150"/>
      <c r="I8" s="127" t="str">
        <f>IF(G8="","",G8)</f>
        <v>A-</v>
      </c>
      <c r="J8" s="126"/>
    </row>
    <row r="9" spans="1:24" ht="12.75" customHeight="1">
      <c r="A9" s="11" t="str">
        <f>IF('TRI-1C'!$H$13="","",'TRI-1C'!$H$13)</f>
        <v>Demostrar curiosidad por las características físicas (genitales) que le permiten reconocerse como niño y niña</v>
      </c>
      <c r="B9" s="156"/>
      <c r="C9" s="156"/>
      <c r="D9" s="156"/>
      <c r="E9" s="156"/>
      <c r="F9" s="157"/>
      <c r="G9" s="124" t="str">
        <f>IF(A9="","",VLOOKUP(J5,'TRI-1C'!$B$18:$FH$61,7,FALSE))</f>
        <v>A+</v>
      </c>
      <c r="I9" s="125" t="str">
        <f t="shared" ref="I9:I72" si="0">IF(G9="","",G9)</f>
        <v>A+</v>
      </c>
      <c r="J9" s="128"/>
    </row>
    <row r="10" spans="1:24" ht="12.75" customHeight="1">
      <c r="A10" s="148" t="str">
        <f>IF('TRI-1C'!$I$13="","",'TRI-1C'!$I$13)</f>
        <v>Identificar la importancia de usar el cinturón de seguridad para promover el autocuidado y la protección personal.</v>
      </c>
      <c r="B10" s="149"/>
      <c r="C10" s="149"/>
      <c r="D10" s="150"/>
      <c r="E10" s="150"/>
      <c r="F10" s="126"/>
      <c r="G10" s="122" t="str">
        <f>IF(A10="","",VLOOKUP(J5,'TRI-1C'!$B$18:$FH$61,8,FALSE))</f>
        <v>B-</v>
      </c>
      <c r="H10" s="150"/>
      <c r="I10" s="127" t="str">
        <f t="shared" si="0"/>
        <v>B-</v>
      </c>
      <c r="J10" s="126"/>
    </row>
    <row r="11" spans="1:24" ht="12.75" customHeight="1">
      <c r="A11" s="147" t="str">
        <f>IF('TRI-1C'!$J$13="","",'TRI-1C'!$J$13)</f>
        <v>Identificar las situaciones de peligro a las que se puede exponer en su entorno inmediato y seguir pautas de comportamiento para evitarlas.</v>
      </c>
      <c r="B11" s="139"/>
      <c r="C11" s="139"/>
      <c r="F11" s="128"/>
      <c r="G11" s="124" t="str">
        <f>IF(A11="","",VLOOKUP(J5,'TRI-1C'!$B$18:$FH$61,9,FALSE))</f>
        <v>B-</v>
      </c>
      <c r="I11" s="125" t="str">
        <f t="shared" si="0"/>
        <v>B-</v>
      </c>
      <c r="J11" s="128"/>
    </row>
    <row r="12" spans="1:24" ht="12.75" customHeight="1">
      <c r="A12" s="148" t="str">
        <f>IF('TRI-1C'!$K$13="","",'TRI-1C'!$K$13)</f>
        <v>Identificar sus características físicas y las de las personas de su entorno como parte del proceso de aceptación de sí mismo y de respeto a los demás.</v>
      </c>
      <c r="B12" s="149"/>
      <c r="C12" s="149"/>
      <c r="D12" s="150"/>
      <c r="E12" s="150"/>
      <c r="F12" s="126"/>
      <c r="G12" s="122" t="str">
        <f>IF(A12="","",VLOOKUP(J5,'TRI-1C'!$B$18:$FH$61,10,FALSE))</f>
        <v>A+</v>
      </c>
      <c r="H12" s="150"/>
      <c r="I12" s="127" t="str">
        <f t="shared" si="0"/>
        <v>A+</v>
      </c>
      <c r="J12" s="126"/>
    </row>
    <row r="13" spans="1:24" ht="12.75" customHeight="1">
      <c r="A13" s="147" t="str">
        <f>IF('TRI-1C'!$L$13="","",'TRI-1C'!$L$13)</f>
        <v>Identificar y manifestar sus emociones y sentimientos, expresando las causas de los mismos mediante el lenguaje verbal. (D.EIB.10.3.)</v>
      </c>
      <c r="B13" s="139"/>
      <c r="C13" s="139"/>
      <c r="F13" s="128"/>
      <c r="G13" s="124" t="str">
        <f>IF(A13="","",VLOOKUP(J5,'TRI-1C'!$B$18:$FH$61,11,FALSE))</f>
        <v>A+</v>
      </c>
      <c r="I13" s="125" t="str">
        <f t="shared" si="0"/>
        <v>A+</v>
      </c>
      <c r="J13" s="128"/>
    </row>
    <row r="14" spans="1:24" ht="12.75" customHeight="1">
      <c r="A14" s="192" t="str">
        <f>IF('TRI-1C'!$M$13="","",'TRI-1C'!$M$13)</f>
        <v>Identificarse como miembro de una familia reconociéndose como parte importante de la misma.</v>
      </c>
      <c r="B14" s="154"/>
      <c r="C14" s="154"/>
      <c r="D14" s="154"/>
      <c r="E14" s="154"/>
      <c r="F14" s="155"/>
      <c r="G14" s="122" t="str">
        <f>IF(A14="","",VLOOKUP(J5,'TRI-1C'!$B$18:$FH$61,12,FALSE))</f>
        <v>A+</v>
      </c>
      <c r="H14" s="150"/>
      <c r="I14" s="127" t="str">
        <f t="shared" si="0"/>
        <v>A+</v>
      </c>
      <c r="J14" s="126"/>
    </row>
    <row r="15" spans="1:24" ht="12.75" customHeight="1">
      <c r="A15" s="147" t="str">
        <f>IF('TRI-1C'!$N$13="","",'TRI-1C'!$N$13)</f>
        <v>Practicar con autonomía hábitos de higiene personal como lavarse las manos, los dientes y la cara.</v>
      </c>
      <c r="B15" s="139"/>
      <c r="C15" s="139"/>
      <c r="F15" s="128"/>
      <c r="G15" s="124" t="str">
        <f>IF(A15="","",VLOOKUP(J5,'TRI-1C'!$B$18:$FH$61,13,FALSE))</f>
        <v>A+</v>
      </c>
      <c r="I15" s="125" t="str">
        <f t="shared" si="0"/>
        <v>A+</v>
      </c>
      <c r="J15" s="128"/>
    </row>
    <row r="16" spans="1:24" ht="12.75" customHeight="1">
      <c r="A16" s="148" t="str">
        <f>IF('TRI-1C'!$O$13="","",'TRI-1C'!$O$13)</f>
        <v>Practicar hábitos de orden ubicando los objetos en el lugar correspondiente.</v>
      </c>
      <c r="B16" s="149"/>
      <c r="C16" s="149"/>
      <c r="D16" s="150"/>
      <c r="E16" s="150"/>
      <c r="F16" s="126"/>
      <c r="G16" s="122" t="str">
        <f>IF(A16="","",VLOOKUP(J5,'TRI-1C'!$B$18:$FH$61,14,FALSE))</f>
        <v>B-</v>
      </c>
      <c r="H16" s="150"/>
      <c r="I16" s="127" t="str">
        <f t="shared" si="0"/>
        <v>B-</v>
      </c>
      <c r="J16" s="126"/>
    </row>
    <row r="17" spans="1:10" ht="12.75" customHeight="1">
      <c r="A17" s="147" t="str">
        <f>IF('TRI-1C'!$P$13="","",'TRI-1C'!$P$13)</f>
        <v>Practicar las acciones a seguir en situaciones de riesgo como: temblores, incendios, entre otros, determinadas en el plan de contingencia institucional.</v>
      </c>
      <c r="B17" s="139"/>
      <c r="C17" s="139"/>
      <c r="F17" s="128"/>
      <c r="G17" s="124" t="str">
        <f>IF(A17="","",VLOOKUP(J5,'TRI-1C'!$B$18:$FH$61,15,FALSE))</f>
        <v>A+</v>
      </c>
      <c r="I17" s="125" t="str">
        <f t="shared" si="0"/>
        <v>A+</v>
      </c>
      <c r="J17" s="128"/>
    </row>
    <row r="18" spans="1:10" ht="12.75" customHeight="1">
      <c r="A18" s="148" t="str">
        <f>IF('TRI-1C'!$Q$13="","",'TRI-1C'!$Q$13)</f>
        <v>Practicar normas de seguridad para evitar accidentes a los que se puede exponer en su entorno inmediato.</v>
      </c>
      <c r="B18" s="158"/>
      <c r="C18" s="158"/>
      <c r="D18" s="158"/>
      <c r="E18" s="158"/>
      <c r="F18" s="159"/>
      <c r="G18" s="122" t="str">
        <f>IF(A18="","",VLOOKUP(J5,'TRI-1C'!$B$18:$FH$61,16,FALSE))</f>
        <v>A+</v>
      </c>
      <c r="H18" s="150"/>
      <c r="I18" s="127" t="str">
        <f t="shared" si="0"/>
        <v>A+</v>
      </c>
      <c r="J18" s="126"/>
    </row>
    <row r="19" spans="1:10" ht="12.75" customHeight="1">
      <c r="A19" s="11" t="str">
        <f>IF('TRI-1C'!$R$13="","",'TRI-1C'!$R$13)</f>
        <v>Realiza independientemente normas de aseo al ir al baño.</v>
      </c>
      <c r="B19" s="156"/>
      <c r="C19" s="156"/>
      <c r="D19" s="156"/>
      <c r="E19" s="156"/>
      <c r="F19" s="157"/>
      <c r="G19" s="124" t="str">
        <f>IF(A19="","",VLOOKUP(J5,'TRI-1C'!$B$18:$FH$61,17,FALSE))</f>
        <v>A+</v>
      </c>
      <c r="I19" s="125" t="str">
        <f t="shared" si="0"/>
        <v>A+</v>
      </c>
      <c r="J19" s="128"/>
    </row>
    <row r="20" spans="1:10" ht="12.75" customHeight="1">
      <c r="A20" s="148" t="str">
        <f>IF('TRI-1C'!$S$13="","",'TRI-1C'!$S$13)</f>
        <v>Reconocer la importancia del uso del casco y demás indumentaria de pro tección para protegerse de lesiones en actividades que requieran su uso</v>
      </c>
      <c r="B20" s="149"/>
      <c r="C20" s="149"/>
      <c r="D20" s="150"/>
      <c r="E20" s="150"/>
      <c r="F20" s="126"/>
      <c r="G20" s="122" t="str">
        <f>IF(A20="","",VLOOKUP(J5,'TRI-1C'!$B$18:$FH$61,18,FALSE))</f>
        <v>B+</v>
      </c>
      <c r="H20" s="150"/>
      <c r="I20" s="127" t="str">
        <f t="shared" si="0"/>
        <v>B+</v>
      </c>
      <c r="J20" s="126"/>
    </row>
    <row r="21" spans="1:10" ht="12.75" customHeight="1">
      <c r="A21" s="147" t="str">
        <f>IF('TRI-1C'!$T$13="","",'TRI-1C'!$T$13)</f>
        <v>Reconocer situaciones problémicas en las actividades escolares para solucionarlas de forma creativa y con autonomía.</v>
      </c>
      <c r="B21" s="139"/>
      <c r="C21" s="139"/>
      <c r="F21" s="128"/>
      <c r="G21" s="124" t="str">
        <f>IF(A21="","",VLOOKUP(J5,'TRI-1C'!$B$18:$FH$61,19,FALSE))</f>
        <v>B-</v>
      </c>
      <c r="I21" s="125" t="str">
        <f t="shared" si="0"/>
        <v>B-</v>
      </c>
      <c r="J21" s="128"/>
    </row>
    <row r="22" spans="1:10" ht="12.75" customHeight="1">
      <c r="A22" s="148" t="str">
        <f>IF('TRI-1C'!$U$13="","",'TRI-1C'!$U$13)</f>
        <v>Seleccionar las prendas de vestir de acuerdo al estado climático (prendas para el frío / prendas para el calor).</v>
      </c>
      <c r="B22" s="149"/>
      <c r="C22" s="149"/>
      <c r="D22" s="150"/>
      <c r="E22" s="150"/>
      <c r="F22" s="126"/>
      <c r="G22" s="122" t="str">
        <f>IF(A22="","",VLOOKUP(J5,'TRI-1C'!$B$18:$FH$61,20,FALSE))</f>
        <v>A+</v>
      </c>
      <c r="H22" s="150"/>
      <c r="I22" s="127" t="str">
        <f t="shared" si="0"/>
        <v>A+</v>
      </c>
      <c r="J22" s="126"/>
    </row>
    <row r="23" spans="1:10" ht="12.75" customHeight="1">
      <c r="A23" s="147" t="str">
        <f>IF('TRI-1C'!$V$13="","",'TRI-1C'!$V$13)</f>
        <v>Tomar decisiones con respecto a la elección de actividades, vestuario entre otros, en función de sus gustos y preferencias, argumentando las mismas.</v>
      </c>
      <c r="B23" s="139"/>
      <c r="C23" s="139"/>
      <c r="F23" s="128"/>
      <c r="G23" s="124" t="str">
        <f>IF(A23="","",VLOOKUP(J5,'TRI-1C'!$B$18:$FH$61,21,FALSE))</f>
        <v>A+</v>
      </c>
      <c r="I23" s="125" t="str">
        <f t="shared" si="0"/>
        <v>A+</v>
      </c>
      <c r="J23" s="128"/>
    </row>
    <row r="24" spans="1:10" ht="12.75" customHeight="1">
      <c r="A24" s="192" t="str">
        <f>IF('TRI-1C'!$W$13="","",'TRI-1C'!$W$13)</f>
        <v>Utilizar la cuchara, tenedor y el vaso cuando se alimenta de manera autónoma.</v>
      </c>
      <c r="B24" s="154"/>
      <c r="C24" s="154"/>
      <c r="D24" s="154"/>
      <c r="E24" s="154"/>
      <c r="F24" s="155"/>
      <c r="G24" s="122" t="str">
        <f>IF(A24="","",VLOOKUP(J5,'TRI-1C'!$B$18:$FH$61,22,FALSE))</f>
        <v>A+</v>
      </c>
      <c r="H24" s="150"/>
      <c r="I24" s="127" t="str">
        <f t="shared" si="0"/>
        <v>A+</v>
      </c>
      <c r="J24" s="126"/>
    </row>
    <row r="25" spans="1:10" ht="12.75" customHeight="1">
      <c r="A25" s="147" t="str">
        <f>IF('TRI-1C'!$X$13="","",'TRI-1C'!$X$13)</f>
        <v>Vestirse y desvestirse de manera independiente con prendas de vestir sencillas. (D.EIB.10.5)</v>
      </c>
      <c r="B25" s="139"/>
      <c r="C25" s="139"/>
      <c r="F25" s="128"/>
      <c r="G25" s="124" t="str">
        <f>IF(A25="","",VLOOKUP(J5,'TRI-1C'!$B$18:$FH$61,23,FALSE))</f>
        <v>B+</v>
      </c>
      <c r="I25" s="125" t="str">
        <f t="shared" si="0"/>
        <v>B+</v>
      </c>
      <c r="J25" s="128"/>
    </row>
    <row r="26" spans="1:10" ht="12.75" customHeight="1">
      <c r="A26" s="165" t="str">
        <f>'BI-1T'!$A$8</f>
        <v>CONVIVENCIA</v>
      </c>
      <c r="B26" s="149"/>
      <c r="C26" s="149"/>
      <c r="D26" s="150"/>
      <c r="E26" s="150"/>
      <c r="F26" s="126"/>
      <c r="G26" s="122" t="str">
        <f>IF(A26="","",VLOOKUP(J5,'TRI-1C'!$B$18:$FH$61,24,FALSE))</f>
        <v>A-</v>
      </c>
      <c r="H26" s="150"/>
      <c r="I26" s="127"/>
      <c r="J26" s="126"/>
    </row>
    <row r="27" spans="1:10" ht="12.75" customHeight="1">
      <c r="A27" s="147" t="str">
        <f>IF('TRI-1C'!$Z$13="","",'TRI-1C'!$Z$13)</f>
        <v>Apoyar y motivar a otras personas a participar en actividades grupales, particularmente a quienes muestran dificultades al hacerlo</v>
      </c>
      <c r="B27" s="139"/>
      <c r="C27" s="139"/>
      <c r="F27" s="128"/>
      <c r="G27" s="124" t="str">
        <f>IF(A27="","",VLOOKUP(J5,'TRI-1C'!$B$18:$FH$61,25,FALSE))</f>
        <v>B-</v>
      </c>
      <c r="I27" s="125" t="str">
        <f t="shared" si="0"/>
        <v>B-</v>
      </c>
      <c r="J27" s="128"/>
    </row>
    <row r="28" spans="1:10" ht="12.75" customHeight="1">
      <c r="A28" s="148" t="str">
        <f>IF('TRI-1C'!$AA$13="","",'TRI-1C'!$AA$13)</f>
        <v>Asumir y respetar normas de convivencia en la institución de educación inicial y en el hogar acordadas con el adulto. (D.EIB.10.15.)</v>
      </c>
      <c r="B28" s="158"/>
      <c r="C28" s="158"/>
      <c r="D28" s="158"/>
      <c r="E28" s="158"/>
      <c r="F28" s="159"/>
      <c r="G28" s="122" t="str">
        <f>IF(A28="","",VLOOKUP(J5,'TRI-1C'!$B$18:$FH$61,26,FALSE))</f>
        <v>B-</v>
      </c>
      <c r="H28" s="150"/>
      <c r="I28" s="127" t="str">
        <f t="shared" si="0"/>
        <v>B-</v>
      </c>
      <c r="J28" s="126"/>
    </row>
    <row r="29" spans="1:10" ht="12.75" customHeight="1">
      <c r="A29" s="11" t="str">
        <f>IF('TRI-1C'!$AB$13="","",'TRI-1C'!$AB$13)</f>
        <v>Colaborar en actividades que se desarrollan con otros niños y adultos de su entorno.</v>
      </c>
      <c r="B29" s="156"/>
      <c r="C29" s="156"/>
      <c r="D29" s="156"/>
      <c r="E29" s="156"/>
      <c r="F29" s="157"/>
      <c r="G29" s="124" t="str">
        <f>IF(A29="","",VLOOKUP(J5,'TRI-1C'!$B$18:$FH$61,27,FALSE))</f>
        <v>B-</v>
      </c>
      <c r="I29" s="125" t="str">
        <f t="shared" si="0"/>
        <v>B-</v>
      </c>
      <c r="J29" s="128"/>
    </row>
    <row r="30" spans="1:10" ht="12.75" customHeight="1">
      <c r="A30" s="148" t="str">
        <f>IF('TRI-1C'!$AC$13="","",'TRI-1C'!$AC$13)</f>
        <v>Demostrar actitudes de solidaridad ante situaciones de necesidad de sus compañeros y adultos de su entorno</v>
      </c>
      <c r="B30" s="149"/>
      <c r="C30" s="149"/>
      <c r="D30" s="150"/>
      <c r="E30" s="150"/>
      <c r="F30" s="126"/>
      <c r="G30" s="122" t="str">
        <f>IF(A30="","",VLOOKUP(J5,'TRI-1C'!$B$18:$FH$61,28,FALSE))</f>
        <v>B-</v>
      </c>
      <c r="H30" s="150"/>
      <c r="I30" s="127" t="str">
        <f t="shared" si="0"/>
        <v>B-</v>
      </c>
      <c r="J30" s="126"/>
    </row>
    <row r="31" spans="1:10" ht="12.75" customHeight="1">
      <c r="A31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1" s="139"/>
      <c r="C31" s="139"/>
      <c r="F31" s="128"/>
      <c r="G31" s="124" t="str">
        <f>IF(A31="","",VLOOKUP(J5,'TRI-1C'!$B$18:$FH$61,29,FALSE))</f>
        <v>B-</v>
      </c>
      <c r="I31" s="125" t="str">
        <f t="shared" si="0"/>
        <v>B-</v>
      </c>
      <c r="J31" s="128"/>
    </row>
    <row r="32" spans="1:10" ht="12.75" customHeight="1">
      <c r="A32" s="148" t="str">
        <f>IF('TRI-1C'!$AE$13="","",'TRI-1C'!$AE$13)</f>
        <v>Demostrar preferencia de jugar la mayor parte del tiempo con un amigo estableciendo niveles de empatías más estables.</v>
      </c>
      <c r="B32" s="149"/>
      <c r="C32" s="149"/>
      <c r="D32" s="150"/>
      <c r="E32" s="150"/>
      <c r="F32" s="126"/>
      <c r="G32" s="122" t="str">
        <f>IF(A32="","",VLOOKUP(J5,'TRI-1C'!$B$18:$FH$61,30,FALSE))</f>
        <v>B-</v>
      </c>
      <c r="H32" s="150"/>
      <c r="I32" s="127" t="str">
        <f t="shared" si="0"/>
        <v>B-</v>
      </c>
      <c r="J32" s="126"/>
    </row>
    <row r="33" spans="1:10" ht="12.75" customHeight="1">
      <c r="A33" s="147" t="str">
        <f>IF('TRI-1C'!$AF$13="","",'TRI-1C'!$AF$13)</f>
        <v>Demostrar sensibilidad ante deseos, emociones y sentimientos de otras personas.</v>
      </c>
      <c r="B33" s="139"/>
      <c r="C33" s="139"/>
      <c r="F33" s="128"/>
      <c r="G33" s="124" t="str">
        <f>IF(A33="","",VLOOKUP(J5,'TRI-1C'!$B$18:$FH$61,31,FALSE))</f>
        <v>B-</v>
      </c>
      <c r="I33" s="125" t="str">
        <f t="shared" si="0"/>
        <v>B-</v>
      </c>
      <c r="J33" s="128"/>
    </row>
    <row r="34" spans="1:10" ht="12.75" customHeight="1">
      <c r="A34" s="192" t="str">
        <f>IF('TRI-1C'!$AG$13="","",'TRI-1C'!$AG$13)</f>
        <v>Desarrollar la capacidad de esperar para obtener una recompensa mayor en el futuro.</v>
      </c>
      <c r="B34" s="154"/>
      <c r="C34" s="154"/>
      <c r="D34" s="154"/>
      <c r="E34" s="154"/>
      <c r="F34" s="155"/>
      <c r="G34" s="122" t="str">
        <f>IF(A34="","",VLOOKUP(J5,'TRI-1C'!$B$18:$FH$61,32,FALSE))</f>
        <v>B-</v>
      </c>
      <c r="H34" s="150"/>
      <c r="I34" s="127" t="str">
        <f t="shared" si="0"/>
        <v>B-</v>
      </c>
      <c r="J34" s="126"/>
    </row>
    <row r="35" spans="1:10" ht="12.75" customHeight="1">
      <c r="A35" s="147" t="str">
        <f>IF('TRI-1C'!$AH$13="","",'TRI-1C'!$AH$13)</f>
        <v>Identificar instituciones y profesiones que brindan servicios a la comunidad y los roles que ellos cumplen.</v>
      </c>
      <c r="B35" s="139"/>
      <c r="C35" s="139"/>
      <c r="F35" s="128"/>
      <c r="G35" s="124" t="str">
        <f>IF(A35="","",VLOOKUP(J5,'TRI-1C'!$B$18:$FH$61,33,FALSE))</f>
        <v>B-</v>
      </c>
      <c r="I35" s="125" t="str">
        <f t="shared" si="0"/>
        <v>B-</v>
      </c>
      <c r="J35" s="128"/>
    </row>
    <row r="36" spans="1:10" ht="12.75" customHeight="1">
      <c r="A36" s="148" t="str">
        <f>IF('TRI-1C'!$AI$13="","",'TRI-1C'!$AI$13)</f>
        <v>Identificar las profesiones, oficios y ocupaciones que cumplen los miembros de su familia.</v>
      </c>
      <c r="B36" s="149"/>
      <c r="C36" s="149"/>
      <c r="D36" s="150"/>
      <c r="E36" s="150"/>
      <c r="F36" s="126"/>
      <c r="G36" s="122" t="str">
        <f>IF(A36="","",VLOOKUP(J5,'TRI-1C'!$B$18:$FH$61,34,FALSE))</f>
        <v>B-</v>
      </c>
      <c r="H36" s="150"/>
      <c r="I36" s="127" t="str">
        <f t="shared" si="0"/>
        <v>B-</v>
      </c>
      <c r="J36" s="126"/>
    </row>
    <row r="37" spans="1:10" ht="12.75" customHeight="1">
      <c r="A37" s="147" t="str">
        <f>IF('TRI-1C'!$AJ$13="","",'TRI-1C'!$AJ$13)</f>
        <v>Incrementar su campo de interrelación con otras personas a más del grupo familiar y escolar interactuando con mayor facilidad.</v>
      </c>
      <c r="B37" s="139"/>
      <c r="C37" s="139"/>
      <c r="F37" s="128"/>
      <c r="G37" s="124" t="str">
        <f>IF(A37="","",VLOOKUP(J5,'TRI-1C'!$B$18:$FH$61,35,FALSE))</f>
        <v>B-</v>
      </c>
      <c r="I37" s="125" t="str">
        <f t="shared" si="0"/>
        <v>B-</v>
      </c>
      <c r="J37" s="128"/>
    </row>
    <row r="38" spans="1:10" ht="12.75" customHeight="1">
      <c r="A38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38" s="158"/>
      <c r="C38" s="158"/>
      <c r="D38" s="158"/>
      <c r="E38" s="158"/>
      <c r="F38" s="159"/>
      <c r="G38" s="122" t="str">
        <f>IF(A38="","",VLOOKUP(J5,'TRI-1C'!$B$18:$FH$61,36,FALSE))</f>
        <v>B-</v>
      </c>
      <c r="H38" s="150"/>
      <c r="I38" s="127" t="str">
        <f t="shared" si="0"/>
        <v>B-</v>
      </c>
      <c r="J38" s="126"/>
    </row>
    <row r="39" spans="1:10" ht="12.75" customHeight="1">
      <c r="A39" s="11" t="str">
        <f>IF('TRI-1C'!$AL$13="","",'TRI-1C'!$AL$13)</f>
        <v>Participar juegos grupales siguiendo las reglas y asumiendo roles que le permitan mantener un ambiente armónico con sus pares. (D.EIB.10.11.)</v>
      </c>
      <c r="B39" s="156"/>
      <c r="C39" s="156"/>
      <c r="D39" s="156"/>
      <c r="E39" s="156"/>
      <c r="F39" s="157"/>
      <c r="G39" s="124" t="str">
        <f>IF(A39="","",VLOOKUP(J5,'TRI-1C'!$B$18:$FH$61,37,FALSE))</f>
        <v>B-</v>
      </c>
      <c r="I39" s="125" t="str">
        <f t="shared" si="0"/>
        <v>B-</v>
      </c>
      <c r="J39" s="128"/>
    </row>
    <row r="40" spans="1:10" ht="12.75" customHeight="1">
      <c r="A40" s="148" t="str">
        <f>IF('TRI-1C'!$AM$13="","",'TRI-1C'!$AM$13)</f>
        <v>Practicar la costumbre de ahorrar para ocasiones y casos especiales</v>
      </c>
      <c r="B40" s="149"/>
      <c r="C40" s="149"/>
      <c r="D40" s="150"/>
      <c r="E40" s="150"/>
      <c r="F40" s="126"/>
      <c r="G40" s="122" t="str">
        <f>IF(A40="","",VLOOKUP(J5,'TRI-1C'!$B$18:$FH$61,38,FALSE))</f>
        <v>B-</v>
      </c>
      <c r="H40" s="150"/>
      <c r="I40" s="127" t="str">
        <f t="shared" si="0"/>
        <v>B-</v>
      </c>
      <c r="J40" s="126"/>
    </row>
    <row r="41" spans="1:10" ht="12.75" customHeight="1">
      <c r="A41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41" s="139"/>
      <c r="C41" s="139"/>
      <c r="F41" s="128"/>
      <c r="G41" s="124" t="str">
        <f>IF(A41="","",VLOOKUP(J5,'TRI-1C'!$B$18:$FH$61,39,FALSE))</f>
        <v>B-</v>
      </c>
      <c r="I41" s="125" t="str">
        <f t="shared" si="0"/>
        <v>B-</v>
      </c>
      <c r="J41" s="128"/>
    </row>
    <row r="42" spans="1:10" ht="12.75" customHeight="1">
      <c r="A42" s="165" t="str">
        <f>'BI-1T'!$A$9</f>
        <v>RELACIONES CON EL MEDIO NATURAL Y CULTURAL</v>
      </c>
      <c r="B42" s="149"/>
      <c r="C42" s="149"/>
      <c r="D42" s="150"/>
      <c r="E42" s="150"/>
      <c r="F42" s="126"/>
      <c r="G42" s="122" t="str">
        <f>IF(A42="","",VLOOKUP(J5,'TRI-1C'!$B$18:$FH$61,40,FALSE))</f>
        <v>B-</v>
      </c>
      <c r="H42" s="150"/>
      <c r="I42" s="127"/>
      <c r="J42" s="126"/>
    </row>
    <row r="43" spans="1:10" ht="12.75" customHeight="1">
      <c r="A43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43" s="139"/>
      <c r="C43" s="139"/>
      <c r="F43" s="128"/>
      <c r="G43" s="124" t="str">
        <f>IF(A43="","",VLOOKUP(J5,'TRI-1C'!$B$18:$FH$61,41,FALSE))</f>
        <v>B-</v>
      </c>
      <c r="I43" s="125" t="str">
        <f t="shared" si="0"/>
        <v>B-</v>
      </c>
      <c r="J43" s="128"/>
    </row>
    <row r="44" spans="1:10" ht="12.75" customHeight="1">
      <c r="A44" s="192" t="str">
        <f>IF('TRI-1C'!$AQ$13="","",'TRI-1C'!$AQ$13)</f>
        <v>Construir conexiones emocionales con su contexto natural (plantas, animales, agua, tierra, aire) y social.</v>
      </c>
      <c r="B44" s="154"/>
      <c r="C44" s="154"/>
      <c r="D44" s="154"/>
      <c r="E44" s="154"/>
      <c r="F44" s="155"/>
      <c r="G44" s="122" t="str">
        <f>IF(A44="","",VLOOKUP(J5,'TRI-1C'!$B$18:$FH$61,42,FALSE))</f>
        <v>B-</v>
      </c>
      <c r="H44" s="150"/>
      <c r="I44" s="127" t="str">
        <f t="shared" si="0"/>
        <v>B-</v>
      </c>
      <c r="J44" s="126"/>
    </row>
    <row r="45" spans="1:10" ht="12.75" customHeight="1">
      <c r="A45" s="147" t="str">
        <f>IF('TRI-1C'!$AR$13="","",'TRI-1C'!$AR$13)</f>
        <v>dentificar en las actividades diarias oportunidades para aprovechar los recursos y reducir los residuos para proteger el entorno natural</v>
      </c>
      <c r="B45" s="139"/>
      <c r="C45" s="139"/>
      <c r="F45" s="128"/>
      <c r="G45" s="124" t="str">
        <f>IF(A45="","",VLOOKUP(J5,'TRI-1C'!$B$18:$FH$61,43,FALSE))</f>
        <v>B-</v>
      </c>
      <c r="I45" s="125" t="str">
        <f t="shared" si="0"/>
        <v>B-</v>
      </c>
      <c r="J45" s="128"/>
    </row>
    <row r="46" spans="1:10" ht="12.75" customHeight="1">
      <c r="A46" s="148" t="str">
        <f>IF('TRI-1C'!$AS$13="","",'TRI-1C'!$AS$13)</f>
        <v>Diferenciar entre alimentos nutritivos y no nutritivos identificando los beneficios de una alimentación sana y saludable.</v>
      </c>
      <c r="B46" s="149"/>
      <c r="C46" s="149"/>
      <c r="D46" s="150"/>
      <c r="E46" s="150"/>
      <c r="F46" s="126"/>
      <c r="G46" s="122" t="str">
        <f>IF(A46="","",VLOOKUP(J5,'TRI-1C'!$B$18:$FH$61,44,FALSE))</f>
        <v>B-</v>
      </c>
      <c r="H46" s="150"/>
      <c r="I46" s="127" t="str">
        <f t="shared" si="0"/>
        <v>B-</v>
      </c>
      <c r="J46" s="126"/>
    </row>
    <row r="47" spans="1:10" ht="12.75" customHeight="1">
      <c r="A47" s="147" t="str">
        <f>IF('TRI-1C'!$AT$13="","",'TRI-1C'!$AT$13)</f>
        <v>Diferenciar entre lo que le pertenece, lo que pertenece a los demás y lo que pertenece al grupo o comunidad.</v>
      </c>
      <c r="B47" s="139"/>
      <c r="C47" s="139"/>
      <c r="F47" s="128"/>
      <c r="G47" s="124" t="str">
        <f>IF(A47="","",VLOOKUP(J5,'TRI-1C'!$B$18:$FH$61,45,FALSE))</f>
        <v>B-</v>
      </c>
      <c r="I47" s="125" t="str">
        <f t="shared" si="0"/>
        <v>B-</v>
      </c>
      <c r="J47" s="128"/>
    </row>
    <row r="48" spans="1:10" ht="12.75" customHeight="1">
      <c r="A48" s="148" t="str">
        <f>IF('TRI-1C'!$AU$13="","",'TRI-1C'!$AU$13)</f>
        <v>Diferenciar los seres vivos y elementos no vivos de su entorno explorando su mundo natural.</v>
      </c>
      <c r="B48" s="158"/>
      <c r="C48" s="158"/>
      <c r="D48" s="158"/>
      <c r="E48" s="158"/>
      <c r="F48" s="159"/>
      <c r="G48" s="122" t="str">
        <f>IF(A48="","",VLOOKUP(J5,'TRI-1C'!$B$18:$FH$61,46,FALSE))</f>
        <v>B-</v>
      </c>
      <c r="H48" s="150"/>
      <c r="I48" s="127" t="str">
        <f t="shared" si="0"/>
        <v>B-</v>
      </c>
      <c r="J48" s="126"/>
    </row>
    <row r="49" spans="1:10" ht="12.75" customHeight="1">
      <c r="A49" s="11" t="str">
        <f>IF('TRI-1C'!$AV$13="","",'TRI-1C'!$AV$13)</f>
        <v>Establecer comparaciones entre los elementos del entorno a través de la discriminación sensorial.</v>
      </c>
      <c r="B49" s="156"/>
      <c r="C49" s="156"/>
      <c r="D49" s="156"/>
      <c r="E49" s="156"/>
      <c r="F49" s="157"/>
      <c r="G49" s="124" t="str">
        <f>IF(A49="","",VLOOKUP(J5,'TRI-1C'!$B$18:$FH$61,47,FALSE))</f>
        <v>B-</v>
      </c>
      <c r="I49" s="125" t="str">
        <f t="shared" si="0"/>
        <v>B-</v>
      </c>
      <c r="J49" s="128"/>
    </row>
    <row r="50" spans="1:10" ht="12.75" customHeight="1">
      <c r="A50" s="148" t="str">
        <f>IF('TRI-1C'!$AW$13="","",'TRI-1C'!$AW$13)</f>
        <v>Explorar e identificar los diferentes elementos y fenómenos del entorno natural mediante procesos que propicien la indagación.</v>
      </c>
      <c r="B50" s="149"/>
      <c r="C50" s="149"/>
      <c r="D50" s="150"/>
      <c r="E50" s="150"/>
      <c r="F50" s="126"/>
      <c r="G50" s="122" t="str">
        <f>IF(A50="","",VLOOKUP(J5,'TRI-1C'!$B$18:$FH$61,48,FALSE))</f>
        <v>B-</v>
      </c>
      <c r="H50" s="150"/>
      <c r="I50" s="127" t="str">
        <f t="shared" si="0"/>
        <v>B-</v>
      </c>
      <c r="J50" s="126"/>
    </row>
    <row r="51" spans="1:10" ht="12.75" customHeight="1">
      <c r="A51" s="147" t="str">
        <f>IF('TRI-1C'!$AX$13="","",'TRI-1C'!$AX$13)</f>
        <v>Identificar características de las plantas por su utilidad, estableciendo diferencias entre ellas.</v>
      </c>
      <c r="B51" s="139"/>
      <c r="C51" s="139"/>
      <c r="F51" s="128"/>
      <c r="G51" s="124" t="str">
        <f>IF(A51="","",VLOOKUP(J5,'TRI-1C'!$B$18:$FH$61,49,FALSE))</f>
        <v>B-</v>
      </c>
      <c r="I51" s="125" t="str">
        <f t="shared" si="0"/>
        <v>B-</v>
      </c>
      <c r="J51" s="128"/>
    </row>
    <row r="52" spans="1:10" ht="12.75" customHeight="1">
      <c r="A52" s="148" t="str">
        <f>IF('TRI-1C'!$AY$13="","",'TRI-1C'!$AY$13)</f>
        <v>Identificar las características de los animales domésticos y silvestres estableciendo las diferencias entre ellos.</v>
      </c>
      <c r="B52" s="149"/>
      <c r="C52" s="149"/>
      <c r="D52" s="150"/>
      <c r="E52" s="150"/>
      <c r="F52" s="126"/>
      <c r="G52" s="122" t="str">
        <f>IF(A52="","",VLOOKUP(J5,'TRI-1C'!$B$18:$FH$61,50,FALSE))</f>
        <v>B-</v>
      </c>
      <c r="H52" s="150"/>
      <c r="I52" s="127" t="str">
        <f t="shared" si="0"/>
        <v>B-</v>
      </c>
      <c r="J52" s="126"/>
    </row>
    <row r="53" spans="1:10" ht="12.75" customHeight="1">
      <c r="A53" s="147" t="str">
        <f>IF('TRI-1C'!$AZ$13="","",'TRI-1C'!$AZ$13)</f>
        <v>Identificar las características del mar y reconocerlo como una parte integral del territorio nacional</v>
      </c>
      <c r="B53" s="139"/>
      <c r="C53" s="139"/>
      <c r="F53" s="128"/>
      <c r="G53" s="124" t="str">
        <f>IF(A53="","",VLOOKUP(J5,'TRI-1C'!$B$18:$FH$61,51,FALSE))</f>
        <v>B-</v>
      </c>
      <c r="I53" s="125" t="str">
        <f t="shared" si="0"/>
        <v>B-</v>
      </c>
      <c r="J53" s="128"/>
    </row>
    <row r="54" spans="1:10" ht="12.75" customHeight="1">
      <c r="A54" s="192" t="str">
        <f>IF('TRI-1C'!$BA$13="","",'TRI-1C'!$BA$13)</f>
        <v>Identificar prácticas socioculturales de su localidad demostrando curiosidad ante sus tradiciones.</v>
      </c>
      <c r="B54" s="154"/>
      <c r="C54" s="154"/>
      <c r="D54" s="154"/>
      <c r="E54" s="154"/>
      <c r="F54" s="155"/>
      <c r="G54" s="122" t="str">
        <f>IF(A54="","",VLOOKUP(J5,'TRI-1C'!$B$18:$FH$61,52,FALSE))</f>
        <v>B-</v>
      </c>
      <c r="H54" s="150"/>
      <c r="I54" s="127" t="str">
        <f t="shared" si="0"/>
        <v>B-</v>
      </c>
      <c r="J54" s="126"/>
    </row>
    <row r="55" spans="1:10" ht="12.75" customHeight="1">
      <c r="A55" s="147" t="str">
        <f>IF('TRI-1C'!$BB$13="","",'TRI-1C'!$BB$13)</f>
        <v>Observar el proceso del ciclo vital de las plantas mediante actividades de experimentación.</v>
      </c>
      <c r="B55" s="139"/>
      <c r="C55" s="139"/>
      <c r="F55" s="128"/>
      <c r="G55" s="124" t="str">
        <f>IF(A55="","",VLOOKUP(J5,'TRI-1C'!$B$18:$FH$61,53,FALSE))</f>
        <v>B-</v>
      </c>
      <c r="I55" s="125" t="str">
        <f t="shared" si="0"/>
        <v>B-</v>
      </c>
      <c r="J55" s="128"/>
    </row>
    <row r="56" spans="1:10" ht="12.75" customHeight="1">
      <c r="A56" s="148" t="str">
        <f>IF('TRI-1C'!$BC$13="","",'TRI-1C'!$BC$13)</f>
        <v>Participar en actividades lúdicas para identificar prácticas de movilidad que ayudan a cuidar el planeta</v>
      </c>
      <c r="B56" s="149"/>
      <c r="C56" s="149"/>
      <c r="D56" s="150"/>
      <c r="E56" s="150"/>
      <c r="F56" s="126"/>
      <c r="G56" s="122" t="str">
        <f>IF(A56="","",VLOOKUP(J5,'TRI-1C'!$B$18:$FH$61,54,FALSE))</f>
        <v>B-</v>
      </c>
      <c r="H56" s="150"/>
      <c r="I56" s="127" t="str">
        <f t="shared" si="0"/>
        <v>B-</v>
      </c>
      <c r="J56" s="126"/>
    </row>
    <row r="57" spans="1:10" ht="12.75" customHeight="1">
      <c r="A57" s="147" t="str">
        <f>IF('TRI-1C'!$BD$13="","",'TRI-1C'!$BD$13)</f>
        <v>Participar en algunas prácticas tradicionales de su entorno disfrutando y respetando las diferentes manifestaciones culturales</v>
      </c>
      <c r="B57" s="139"/>
      <c r="C57" s="139"/>
      <c r="F57" s="128"/>
      <c r="G57" s="124" t="str">
        <f>IF(A57="","",VLOOKUP(J5,'TRI-1C'!$B$18:$FH$61,55,FALSE))</f>
        <v>B-</v>
      </c>
      <c r="I57" s="125" t="str">
        <f t="shared" si="0"/>
        <v>B-</v>
      </c>
      <c r="J57" s="128"/>
    </row>
    <row r="58" spans="1:10" ht="12.75" customHeight="1">
      <c r="A58" s="148" t="str">
        <f>IF('TRI-1C'!$BE$13="","",'TRI-1C'!$BE$13)</f>
        <v>Practicar hábitos de cuidado y conservación del medio ambiente que eviten la contaminación del aire, suelo y agua. (D.EIB.10.19.)</v>
      </c>
      <c r="B58" s="158"/>
      <c r="C58" s="158"/>
      <c r="D58" s="158"/>
      <c r="E58" s="158"/>
      <c r="F58" s="159"/>
      <c r="G58" s="122" t="str">
        <f>IF(A58="","",VLOOKUP(J5,'TRI-1C'!$B$18:$FH$61,56,FALSE))</f>
        <v>B-</v>
      </c>
      <c r="H58" s="150"/>
      <c r="I58" s="127" t="str">
        <f t="shared" si="0"/>
        <v>B-</v>
      </c>
      <c r="J58" s="126"/>
    </row>
    <row r="59" spans="1:10" ht="12.75" customHeight="1">
      <c r="A59" s="11" t="str">
        <f>IF('TRI-1C'!$BF$13="","",'TRI-1C'!$BF$13)</f>
        <v>Realizar acciones de cuidado y protección de plantas y animales de su entorno erradicando actitudes de maltrato.</v>
      </c>
      <c r="B59" s="156"/>
      <c r="C59" s="156"/>
      <c r="D59" s="156"/>
      <c r="E59" s="156"/>
      <c r="F59" s="157"/>
      <c r="G59" s="124" t="str">
        <f>IF(A59="","",VLOOKUP(J5,'TRI-1C'!$B$18:$FH$61,57,FALSE))</f>
        <v>B-</v>
      </c>
      <c r="I59" s="125" t="str">
        <f t="shared" si="0"/>
        <v>B-</v>
      </c>
      <c r="J59" s="128"/>
    </row>
    <row r="60" spans="1:10" ht="12.75" customHeight="1">
      <c r="A60" s="148" t="str">
        <f>IF('TRI-1C'!$BG$13="","",'TRI-1C'!$BG$13)</f>
        <v>Reconocer cómo las personas utilizan el dinero en su entorno familiar para satisfacer sus necesidades y deseos</v>
      </c>
      <c r="B60" s="149"/>
      <c r="C60" s="149"/>
      <c r="D60" s="150"/>
      <c r="E60" s="150"/>
      <c r="F60" s="126"/>
      <c r="G60" s="122" t="str">
        <f>IF(A60="","",VLOOKUP(J5,'TRI-1C'!$B$18:$FH$61,58,FALSE))</f>
        <v>B-</v>
      </c>
      <c r="H60" s="150"/>
      <c r="I60" s="127" t="str">
        <f t="shared" si="0"/>
        <v>B-</v>
      </c>
      <c r="J60" s="126"/>
    </row>
    <row r="61" spans="1:10" ht="12.75" customHeight="1">
      <c r="A61" s="147" t="str">
        <f>IF('TRI-1C'!$BH$13="","",'TRI-1C'!$BH$13)</f>
        <v>Reconocer las consecuencias de no cuidar sus pertenencias.</v>
      </c>
      <c r="B61" s="139"/>
      <c r="C61" s="139"/>
      <c r="F61" s="128"/>
      <c r="G61" s="124" t="str">
        <f>IF(A61="","",VLOOKUP(J5,'TRI-1C'!$B$18:$FH$61,59,FALSE))</f>
        <v>B-</v>
      </c>
      <c r="I61" s="125" t="str">
        <f t="shared" si="0"/>
        <v>B-</v>
      </c>
      <c r="J61" s="128"/>
    </row>
    <row r="62" spans="1:10" ht="12.75" customHeight="1">
      <c r="A62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62" s="149"/>
      <c r="C62" s="149"/>
      <c r="D62" s="150"/>
      <c r="E62" s="150"/>
      <c r="F62" s="126"/>
      <c r="G62" s="122" t="str">
        <f>IF(A62="","",VLOOKUP(J5,'TRI-1C'!$B$18:$FH$61,60,FALSE))</f>
        <v>B-</v>
      </c>
      <c r="H62" s="150"/>
      <c r="I62" s="127" t="str">
        <f t="shared" si="0"/>
        <v>B-</v>
      </c>
      <c r="J62" s="126"/>
    </row>
    <row r="63" spans="1:10" ht="12.75" customHeight="1">
      <c r="A63" s="164" t="str">
        <f>'BI-1T'!$A$10</f>
        <v>RELACIONES LOGICAS MATEMATICAS</v>
      </c>
      <c r="B63" s="139"/>
      <c r="C63" s="139"/>
      <c r="F63" s="128"/>
      <c r="G63" s="124" t="str">
        <f>IF(A63="","",VLOOKUP(J5,'TRI-1C'!$B$18:$FH$61,61,FALSE))</f>
        <v>B-</v>
      </c>
      <c r="I63" s="125"/>
      <c r="J63" s="128"/>
    </row>
    <row r="64" spans="1:10" ht="12.75" customHeight="1">
      <c r="A64" s="192" t="str">
        <f>IF('TRI-1C'!$BK$13="","",'TRI-1C'!$BK$13)</f>
        <v>Asociar las formas de los objetos del entorno con figuras geométricas bidimensionales</v>
      </c>
      <c r="B64" s="154"/>
      <c r="C64" s="154"/>
      <c r="D64" s="154"/>
      <c r="E64" s="154"/>
      <c r="F64" s="155"/>
      <c r="G64" s="122" t="str">
        <f>IF(A64="","",VLOOKUP(J5,'TRI-1C'!$B$18:$FH$61,62,FALSE))</f>
        <v>B-</v>
      </c>
      <c r="H64" s="150"/>
      <c r="I64" s="127" t="str">
        <f t="shared" si="0"/>
        <v>B-</v>
      </c>
      <c r="J64" s="126"/>
    </row>
    <row r="65" spans="1:10" ht="12.75" customHeight="1">
      <c r="A65" s="147" t="str">
        <f>IF('TRI-1C'!$BL$13="","",'TRI-1C'!$BL$13)</f>
        <v>Clasificar objetos con dos atributos (tamaño, color o forma).</v>
      </c>
      <c r="B65" s="139"/>
      <c r="C65" s="139"/>
      <c r="F65" s="128"/>
      <c r="G65" s="124" t="str">
        <f>IF(A65="","",VLOOKUP(J5,'TRI-1C'!$B$18:$FH$61,63,FALSE))</f>
        <v>B+</v>
      </c>
      <c r="I65" s="125" t="str">
        <f t="shared" si="0"/>
        <v>B+</v>
      </c>
      <c r="J65" s="128"/>
    </row>
    <row r="66" spans="1:10" ht="12.75" customHeight="1">
      <c r="A66" s="148" t="str">
        <f>IF('TRI-1C'!$BM$13="","",'TRI-1C'!$BM$13)</f>
        <v>Comparar y armar colecciones de más, igual y menos objetos.</v>
      </c>
      <c r="B66" s="149"/>
      <c r="C66" s="149"/>
      <c r="D66" s="150"/>
      <c r="E66" s="150"/>
      <c r="F66" s="126"/>
      <c r="G66" s="122" t="str">
        <f>IF(A66="","",VLOOKUP(J5,'TRI-1C'!$B$18:$FH$61,64,FALSE))</f>
        <v>B+</v>
      </c>
      <c r="H66" s="150"/>
      <c r="I66" s="127" t="str">
        <f t="shared" si="0"/>
        <v>B+</v>
      </c>
      <c r="J66" s="126"/>
    </row>
    <row r="67" spans="1:10" ht="12.75" customHeight="1">
      <c r="A67" s="147" t="str">
        <f>IF('TRI-1C'!$BN$13="","",'TRI-1C'!$BN$13)</f>
        <v>Comparar y ordenar secuencialmente un conjunto pequeño de objetos de acuerdo con su tamaño.</v>
      </c>
      <c r="B67" s="139"/>
      <c r="C67" s="139"/>
      <c r="F67" s="128"/>
      <c r="G67" s="124" t="str">
        <f>IF(A67="","",VLOOKUP(J5,'TRI-1C'!$B$18:$FH$61,65,FALSE))</f>
        <v>B+</v>
      </c>
      <c r="I67" s="125" t="str">
        <f t="shared" si="0"/>
        <v>B+</v>
      </c>
      <c r="J67" s="128"/>
    </row>
    <row r="68" spans="1:10" ht="12.75" customHeight="1">
      <c r="A68" s="148" t="str">
        <f>IF('TRI-1C'!$BO$13="","",'TRI-1C'!$BO$13)</f>
        <v>Comprender la relación de número-cantidad hasta el 10.</v>
      </c>
      <c r="B68" s="158"/>
      <c r="C68" s="158"/>
      <c r="D68" s="158"/>
      <c r="E68" s="158"/>
      <c r="F68" s="159"/>
      <c r="G68" s="122" t="str">
        <f>IF(A68="","",VLOOKUP(J5,'TRI-1C'!$B$18:$FH$61,66,FALSE))</f>
        <v>B+</v>
      </c>
      <c r="H68" s="150"/>
      <c r="I68" s="127" t="str">
        <f t="shared" si="0"/>
        <v>B+</v>
      </c>
      <c r="J68" s="126"/>
    </row>
    <row r="69" spans="1:10" ht="12.75" customHeight="1">
      <c r="A69" s="11" t="str">
        <f>IF('TRI-1C'!$BP$13="","",'TRI-1C'!$BP$13)</f>
        <v>Comprender la relación del numeral (representación simbólica del número) con la cantidad hasta el 5.</v>
      </c>
      <c r="B69" s="156"/>
      <c r="C69" s="156"/>
      <c r="D69" s="156"/>
      <c r="E69" s="156"/>
      <c r="F69" s="157"/>
      <c r="G69" s="124" t="str">
        <f>IF(A69="","",VLOOKUP(J5,'TRI-1C'!$B$18:$FH$61,67,FALSE))</f>
        <v>B+</v>
      </c>
      <c r="I69" s="125" t="str">
        <f t="shared" si="0"/>
        <v>B+</v>
      </c>
      <c r="J69" s="128"/>
    </row>
    <row r="70" spans="1:10" ht="12.75" customHeight="1">
      <c r="A70" s="148" t="str">
        <f>IF('TRI-1C'!$BQ$13="","",'TRI-1C'!$BQ$13)</f>
        <v>Contar oralmente del 1 al 15 con secuencia numérica.</v>
      </c>
      <c r="B70" s="149"/>
      <c r="C70" s="149"/>
      <c r="D70" s="150"/>
      <c r="E70" s="150"/>
      <c r="F70" s="126"/>
      <c r="G70" s="122" t="str">
        <f>IF(A70="","",VLOOKUP(J5,'TRI-1C'!$B$18:$FH$61,68,FALSE))</f>
        <v>B+</v>
      </c>
      <c r="H70" s="150"/>
      <c r="I70" s="127" t="str">
        <f t="shared" si="0"/>
        <v>B+</v>
      </c>
      <c r="J70" s="126"/>
    </row>
    <row r="71" spans="1:10" ht="12.75" customHeight="1">
      <c r="A71" s="147" t="str">
        <f>IF('TRI-1C'!$BR$13="","",'TRI-1C'!$BR$13)</f>
        <v>Continuar y reproducir patrones simples con objetos concretos y representaciones gráficas.</v>
      </c>
      <c r="B71" s="139"/>
      <c r="C71" s="139"/>
      <c r="F71" s="128"/>
      <c r="G71" s="124" t="str">
        <f>IF(A71="","",VLOOKUP(J5,'TRI-1C'!$B$18:$FH$61,69,FALSE))</f>
        <v>B+</v>
      </c>
      <c r="I71" s="125" t="str">
        <f t="shared" si="0"/>
        <v>B+</v>
      </c>
      <c r="J71" s="128"/>
    </row>
    <row r="72" spans="1:10" ht="12.75" customHeight="1">
      <c r="A72" s="148" t="str">
        <f>IF('TRI-1C'!$BS$13="","",'TRI-1C'!$BS$13)</f>
        <v>Establecer la relación de correspondencia entre los elementos de colecciones de objetos.</v>
      </c>
      <c r="B72" s="149"/>
      <c r="C72" s="149"/>
      <c r="D72" s="150"/>
      <c r="E72" s="150"/>
      <c r="F72" s="126"/>
      <c r="G72" s="122" t="str">
        <f>IF(A72="","",VLOOKUP(J5,'TRI-1C'!$B$18:$FH$61,70,FALSE))</f>
        <v>B+</v>
      </c>
      <c r="H72" s="150"/>
      <c r="I72" s="127" t="str">
        <f t="shared" si="0"/>
        <v>B+</v>
      </c>
      <c r="J72" s="126"/>
    </row>
    <row r="73" spans="1:10" ht="12.75" customHeight="1">
      <c r="A73" s="147" t="str">
        <f>IF('TRI-1C'!$BT$13="","",'TRI-1C'!$BT$13)</f>
        <v>Identificar características de mañana, tarde y noche</v>
      </c>
      <c r="B73" s="139"/>
      <c r="C73" s="139"/>
      <c r="F73" s="128"/>
      <c r="G73" s="124" t="str">
        <f>IF(A73="","",VLOOKUP(J5,'TRI-1C'!$B$18:$FH$61,71,FALSE))</f>
        <v>B+</v>
      </c>
      <c r="I73" s="125" t="str">
        <f t="shared" ref="I73:I136" si="1">IF(G73="","",G73)</f>
        <v>B+</v>
      </c>
      <c r="J73" s="128"/>
    </row>
    <row r="74" spans="1:10" ht="12.75" customHeight="1">
      <c r="A74" s="192" t="str">
        <f>IF('TRI-1C'!$BU$13="","",'TRI-1C'!$BU$13)</f>
        <v>Identificar en los objetos las nociones de medida: largo/ corto, grueso/delgado.</v>
      </c>
      <c r="B74" s="154"/>
      <c r="C74" s="154"/>
      <c r="D74" s="154"/>
      <c r="E74" s="154"/>
      <c r="F74" s="155"/>
      <c r="G74" s="122" t="str">
        <f>IF(A74="","",VLOOKUP(J5,'TRI-1C'!$B$18:$FH$61,72,FALSE))</f>
        <v>B+</v>
      </c>
      <c r="H74" s="150"/>
      <c r="I74" s="127" t="str">
        <f t="shared" si="1"/>
        <v>B+</v>
      </c>
      <c r="J74" s="126"/>
    </row>
    <row r="75" spans="1:10" ht="12.75" customHeight="1">
      <c r="A75" s="147" t="str">
        <f>IF('TRI-1C'!$BV$13="","",'TRI-1C'!$BV$13)</f>
        <v>Identificar figuras geométricas básicas: círculo, cuadrado y triángulo en objetos del entorno y en representaciones gráficas.</v>
      </c>
      <c r="B75" s="139"/>
      <c r="C75" s="139"/>
      <c r="F75" s="128"/>
      <c r="G75" s="124" t="str">
        <f>IF(A75="","",VLOOKUP(J5,'TRI-1C'!$B$18:$FH$61,73,FALSE))</f>
        <v>B+</v>
      </c>
      <c r="I75" s="125" t="str">
        <f t="shared" si="1"/>
        <v>B+</v>
      </c>
      <c r="J75" s="128"/>
    </row>
    <row r="76" spans="1:10" ht="12.75" customHeight="1">
      <c r="A76" s="148" t="str">
        <f>IF('TRI-1C'!$BW$13="","",'TRI-1C'!$BW$13)</f>
        <v>Identificar la diferencia entre lo que se desea y lo que se necesita</v>
      </c>
      <c r="B76" s="149"/>
      <c r="C76" s="149"/>
      <c r="D76" s="150"/>
      <c r="E76" s="150"/>
      <c r="F76" s="126"/>
      <c r="G76" s="122" t="str">
        <f>IF(A76="","",VLOOKUP(J5,'TRI-1C'!$B$18:$FH$61,74,FALSE))</f>
        <v>B+</v>
      </c>
      <c r="H76" s="150"/>
      <c r="I76" s="127" t="str">
        <f t="shared" si="1"/>
        <v>B+</v>
      </c>
      <c r="J76" s="126"/>
    </row>
    <row r="77" spans="1:10" ht="12.75" customHeight="1">
      <c r="A77" s="147" t="str">
        <f>IF('TRI-1C'!$BX$13="","",'TRI-1C'!$BX$13)</f>
        <v>Identificar las nociones de tiempo en acciones que siceden antes, ahora y después</v>
      </c>
      <c r="B77" s="139"/>
      <c r="C77" s="139"/>
      <c r="F77" s="128"/>
      <c r="G77" s="124" t="str">
        <f>IF(A77="","",VLOOKUP(J5,'TRI-1C'!$B$18:$FH$61,75,FALSE))</f>
        <v>B+</v>
      </c>
      <c r="I77" s="125" t="str">
        <f t="shared" si="1"/>
        <v>B+</v>
      </c>
      <c r="J77" s="128"/>
    </row>
    <row r="78" spans="1:10" ht="12.75" customHeight="1">
      <c r="A78" s="148" t="str">
        <f>IF('TRI-1C'!$BY$13="","",'TRI-1C'!$BY$13)</f>
        <v>Identificar los números de emergencia a través de actividades lúdicas, y reconocer cuándo pedir ayuda en situaciones sencillas.</v>
      </c>
      <c r="B78" s="158"/>
      <c r="C78" s="158"/>
      <c r="D78" s="158"/>
      <c r="E78" s="158"/>
      <c r="F78" s="159"/>
      <c r="G78" s="122" t="str">
        <f>IF(A78="","",VLOOKUP(J5,'TRI-1C'!$B$18:$FH$61,76,FALSE))</f>
        <v>B+</v>
      </c>
      <c r="H78" s="150"/>
      <c r="I78" s="127" t="str">
        <f t="shared" si="1"/>
        <v>B+</v>
      </c>
      <c r="J78" s="126"/>
    </row>
    <row r="79" spans="1:10" ht="12.75" customHeight="1">
      <c r="A79" s="11" t="str">
        <f>IF('TRI-1C'!$BZ$13="","",'TRI-1C'!$BZ$13)</f>
        <v>Identificar semejanzas y diferencias en objetos del entorno con criterios de forma, color y tamaño</v>
      </c>
      <c r="B79" s="156"/>
      <c r="C79" s="156"/>
      <c r="D79" s="156"/>
      <c r="E79" s="156"/>
      <c r="F79" s="157"/>
      <c r="G79" s="124" t="str">
        <f>IF(A79="","",VLOOKUP(J5,'TRI-1C'!$B$18:$FH$61,77,FALSE))</f>
        <v>B+</v>
      </c>
      <c r="I79" s="125" t="str">
        <f t="shared" si="1"/>
        <v>B+</v>
      </c>
      <c r="J79" s="128"/>
    </row>
    <row r="80" spans="1:10" ht="12.75" customHeight="1">
      <c r="A80" s="148" t="str">
        <f>IF('TRI-1C'!$CA$13="","",'TRI-1C'!$CA$13)</f>
        <v>Ordenar en secuencias lógica sucesos de hasta cinco eventos en representaciones gráficas de sus actividades de la rutina diaria y en escenas de cuentos</v>
      </c>
      <c r="B80" s="149"/>
      <c r="C80" s="149"/>
      <c r="D80" s="150"/>
      <c r="E80" s="150"/>
      <c r="F80" s="126"/>
      <c r="G80" s="122" t="str">
        <f>IF(A80="","",VLOOKUP(J5,'TRI-1C'!$B$18:$FH$61,78,FALSE))</f>
        <v>B+</v>
      </c>
      <c r="H80" s="150"/>
      <c r="I80" s="127" t="str">
        <f t="shared" si="1"/>
        <v>B+</v>
      </c>
      <c r="J80" s="126"/>
    </row>
    <row r="81" spans="1:10" ht="12.75" customHeight="1">
      <c r="A81" s="147" t="str">
        <f>IF('TRI-1C'!$CB$13="","",'TRI-1C'!$CB$13)</f>
        <v>Reconocer billetes y monedas en situaciones de la vida real</v>
      </c>
      <c r="B81" s="139"/>
      <c r="C81" s="139"/>
      <c r="F81" s="128"/>
      <c r="G81" s="124" t="str">
        <f>IF(A81="","",VLOOKUP(J5,'TRI-1C'!$B$18:$FH$61,79,FALSE))</f>
        <v>B+</v>
      </c>
      <c r="I81" s="125" t="str">
        <f t="shared" si="1"/>
        <v>B+</v>
      </c>
      <c r="J81" s="128"/>
    </row>
    <row r="82" spans="1:10" ht="12.75" customHeight="1">
      <c r="A82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82" s="149"/>
      <c r="C82" s="149"/>
      <c r="D82" s="150"/>
      <c r="E82" s="150"/>
      <c r="F82" s="126"/>
      <c r="G82" s="122" t="str">
        <f>IF(A82="","",VLOOKUP(J5,'TRI-1C'!$B$18:$FH$61,80,FALSE))</f>
        <v>B+</v>
      </c>
      <c r="H82" s="150"/>
      <c r="I82" s="127" t="str">
        <f t="shared" si="1"/>
        <v>B+</v>
      </c>
      <c r="J82" s="126"/>
    </row>
    <row r="83" spans="1:10" ht="12.75" customHeight="1">
      <c r="A83" s="147" t="str">
        <f>IF('TRI-1C'!$CD$13="","",'TRI-1C'!$CD$13)</f>
        <v>Reconocer los colores secundarios en objetos e imágenes del entorno.</v>
      </c>
      <c r="B83" s="139"/>
      <c r="C83" s="139"/>
      <c r="F83" s="128"/>
      <c r="G83" s="124" t="str">
        <f>IF(A83="","",VLOOKUP(J5,'TRI-1C'!$B$18:$FH$61,81,FALSE))</f>
        <v>B+</v>
      </c>
      <c r="I83" s="125" t="str">
        <f t="shared" si="1"/>
        <v>B+</v>
      </c>
      <c r="J83" s="128"/>
    </row>
    <row r="84" spans="1:10" ht="12.75" customHeight="1">
      <c r="A84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84" s="154"/>
      <c r="C84" s="154"/>
      <c r="D84" s="154"/>
      <c r="E84" s="154"/>
      <c r="F84" s="155"/>
      <c r="G84" s="122" t="str">
        <f>IF(A84="","",VLOOKUP(J5,'TRI-1C'!$B$18:$FH$61,82,FALSE))</f>
        <v>B+</v>
      </c>
      <c r="H84" s="150"/>
      <c r="I84" s="127" t="str">
        <f t="shared" si="1"/>
        <v>B+</v>
      </c>
      <c r="J84" s="126"/>
    </row>
    <row r="85" spans="1:10" ht="12.75" customHeight="1">
      <c r="A85" s="147" t="str">
        <f>IF('TRI-1C'!$CF$13="","",'TRI-1C'!$CF$13)</f>
        <v>Relacionar las distintas formas de adquirir dinero con el trabajo y el esfuerzo.</v>
      </c>
      <c r="B85" s="139"/>
      <c r="C85" s="139"/>
      <c r="F85" s="128"/>
      <c r="G85" s="124" t="str">
        <f>IF(A85="","",VLOOKUP(J5,'TRI-1C'!$B$18:$FH$61,83,FALSE))</f>
        <v>B+</v>
      </c>
      <c r="I85" s="125" t="str">
        <f t="shared" si="1"/>
        <v>B+</v>
      </c>
      <c r="J85" s="128"/>
    </row>
    <row r="86" spans="1:10" ht="12.75" customHeight="1">
      <c r="A86" s="165" t="str">
        <f>'BI-1T'!$A$11</f>
        <v>COMPRENSIÓN Y EXPRESION DEL LENGUAJE</v>
      </c>
      <c r="B86" s="149"/>
      <c r="C86" s="149"/>
      <c r="D86" s="150"/>
      <c r="E86" s="150"/>
      <c r="F86" s="126"/>
      <c r="G86" s="122" t="str">
        <f>IF(A86="","",VLOOKUP(J5,'TRI-1C'!$B$18:$FH$61,84,FALSE))</f>
        <v>B+</v>
      </c>
      <c r="H86" s="150"/>
      <c r="I86" s="127"/>
      <c r="J86" s="126"/>
    </row>
    <row r="87" spans="1:10" ht="12.75" customHeight="1">
      <c r="A87" s="147" t="str">
        <f>IF('TRI-1C'!$CH$13="","",'TRI-1C'!$CH$13)</f>
        <v>Asociar la imagen de la portada con el título de los cuentos conocidos.</v>
      </c>
      <c r="B87" s="139"/>
      <c r="C87" s="139"/>
      <c r="F87" s="128"/>
      <c r="G87" s="124" t="str">
        <f>IF(A87="","",VLOOKUP(J5,'TRI-1C'!$B$18:$FH$61,85,FALSE))</f>
        <v>B-</v>
      </c>
      <c r="I87" s="125" t="str">
        <f t="shared" si="1"/>
        <v>B-</v>
      </c>
      <c r="J87" s="128"/>
    </row>
    <row r="88" spans="1:10" ht="12.75" customHeight="1">
      <c r="A88" s="148" t="str">
        <f>IF('TRI-1C'!$CI$13="","",'TRI-1C'!$CI$13)</f>
        <v>Colaborar en la creación de textos colectivos con la ayuda del docente.</v>
      </c>
      <c r="B88" s="158"/>
      <c r="C88" s="158"/>
      <c r="D88" s="158"/>
      <c r="E88" s="158"/>
      <c r="F88" s="159"/>
      <c r="G88" s="122" t="str">
        <f>IF(A88="","",VLOOKUP(J5,'TRI-1C'!$B$18:$FH$61,86,FALSE))</f>
        <v>B-</v>
      </c>
      <c r="H88" s="150"/>
      <c r="I88" s="127" t="str">
        <f t="shared" si="1"/>
        <v>B-</v>
      </c>
      <c r="J88" s="126"/>
    </row>
    <row r="89" spans="1:10" ht="12.75" customHeight="1">
      <c r="A89" s="11" t="str">
        <f>IF('TRI-1C'!$CJ$13="","",'TRI-1C'!$CJ$13)</f>
        <v>Comprender el derecho propio y de las otras personas a decir que no como una respuesta válida y respetable.</v>
      </c>
      <c r="B89" s="156"/>
      <c r="C89" s="156"/>
      <c r="D89" s="156"/>
      <c r="E89" s="156"/>
      <c r="F89" s="157"/>
      <c r="G89" s="124" t="str">
        <f>IF(A89="","",VLOOKUP(J5,'TRI-1C'!$B$18:$FH$61,87,FALSE))</f>
        <v>B-</v>
      </c>
      <c r="I89" s="125" t="str">
        <f t="shared" si="1"/>
        <v>B-</v>
      </c>
      <c r="J89" s="128"/>
    </row>
    <row r="90" spans="1:10" ht="12.75" customHeight="1">
      <c r="A90" s="148" t="str">
        <f>IF('TRI-1C'!$CK$13="","",'TRI-1C'!$CK$13)</f>
        <v>Comunicarse a través de dibujos de objetos con detalles que lo vuelven identificables, como representación simbólica de sus ideas.</v>
      </c>
      <c r="B90" s="149"/>
      <c r="C90" s="149"/>
      <c r="D90" s="150"/>
      <c r="E90" s="150"/>
      <c r="F90" s="126"/>
      <c r="G90" s="122" t="str">
        <f>IF(A90="","",VLOOKUP(J5,'TRI-1C'!$B$18:$FH$61,88,FALSE))</f>
        <v>B-</v>
      </c>
      <c r="H90" s="150"/>
      <c r="I90" s="127" t="str">
        <f t="shared" si="1"/>
        <v>B-</v>
      </c>
      <c r="J90" s="126"/>
    </row>
    <row r="91" spans="1:10" ht="12.75" customHeight="1">
      <c r="A91" s="147" t="str">
        <f>IF('TRI-1C'!$CL$13="","",'TRI-1C'!$CL$13)</f>
        <v>Comunicarse incorporando palabras nuevas a su vocabulario en función de los ambientes y experiencias en las que interactúa.</v>
      </c>
      <c r="B91" s="139"/>
      <c r="C91" s="139"/>
      <c r="F91" s="128"/>
      <c r="G91" s="124" t="str">
        <f>IF(A91="","",VLOOKUP(J5,'TRI-1C'!$B$18:$FH$61,89,FALSE))</f>
        <v>B-</v>
      </c>
      <c r="I91" s="125" t="str">
        <f t="shared" si="1"/>
        <v>B-</v>
      </c>
      <c r="J91" s="128"/>
    </row>
    <row r="92" spans="1:10" ht="12.75" customHeight="1">
      <c r="A92" s="148" t="str">
        <f>IF('TRI-1C'!$CM$13="","",'TRI-1C'!$CM$13)</f>
        <v>Contar un cuento en base a sus imágenes a partir de la portada y siguiendo la secuencia de las páginas.</v>
      </c>
      <c r="B92" s="149"/>
      <c r="C92" s="149"/>
      <c r="D92" s="150"/>
      <c r="E92" s="150"/>
      <c r="F92" s="126"/>
      <c r="G92" s="122" t="str">
        <f>IF(A92="","",VLOOKUP(J5,'TRI-1C'!$B$18:$FH$61,90,FALSE))</f>
        <v>B-</v>
      </c>
      <c r="H92" s="150"/>
      <c r="I92" s="127" t="str">
        <f t="shared" si="1"/>
        <v>B-</v>
      </c>
      <c r="J92" s="126"/>
    </row>
    <row r="93" spans="1:10" ht="12.75" customHeight="1">
      <c r="A93" s="147" t="str">
        <f>IF('TRI-1C'!$CN$13="","",'TRI-1C'!$CN$13)</f>
        <v>Describir oralmente imágenes gráficas (pictogramas) y digitales, estructurando oraciones más elaboradas que describan a los objetos que observa.</v>
      </c>
      <c r="B93" s="139"/>
      <c r="C93" s="139"/>
      <c r="F93" s="128"/>
      <c r="G93" s="124" t="str">
        <f>IF(A93="","",VLOOKUP(J5,'TRI-1C'!$B$18:$FH$61,91,FALSE))</f>
        <v>B-</v>
      </c>
      <c r="I93" s="125" t="str">
        <f t="shared" si="1"/>
        <v>B-</v>
      </c>
      <c r="J93" s="128"/>
    </row>
    <row r="94" spans="1:10" ht="12.75" customHeight="1">
      <c r="A94" s="192" t="str">
        <f>IF('TRI-1C'!$CO$13="","",'TRI-1C'!$CO$13)</f>
        <v>Describir oralmente imágenes relacionadas con los derechos de las personas en situación de movilidad</v>
      </c>
      <c r="B94" s="154"/>
      <c r="C94" s="154"/>
      <c r="D94" s="154"/>
      <c r="E94" s="154"/>
      <c r="F94" s="155"/>
      <c r="G94" s="122" t="str">
        <f>IF(A94="","",VLOOKUP(J5,'TRI-1C'!$B$18:$FH$61,92,FALSE))</f>
        <v>B-</v>
      </c>
      <c r="H94" s="150"/>
      <c r="I94" s="127" t="str">
        <f t="shared" si="1"/>
        <v>B-</v>
      </c>
      <c r="J94" s="126"/>
    </row>
    <row r="95" spans="1:10" ht="12.75" customHeight="1">
      <c r="A95" s="147" t="str">
        <f>IF('TRI-1C'!$CP$13="","",'TRI-1C'!$CP$13)</f>
        <v>Expresarse oralmente pronunciando correctamente la mayoría de las palabras puede presentarse dificultades en la pronunciación de s, y la r.</v>
      </c>
      <c r="B95" s="139"/>
      <c r="C95" s="139"/>
      <c r="F95" s="128"/>
      <c r="G95" s="124" t="str">
        <f>IF(A95="","",VLOOKUP(J5,'TRI-1C'!$B$18:$FH$61,93,FALSE))</f>
        <v>B-</v>
      </c>
      <c r="I95" s="125" t="str">
        <f t="shared" si="1"/>
        <v>B-</v>
      </c>
      <c r="J95" s="128"/>
    </row>
    <row r="96" spans="1:10" ht="12.75" customHeight="1">
      <c r="A96" s="148" t="str">
        <f>IF('TRI-1C'!$CQ$13="","",'TRI-1C'!$CQ$13)</f>
        <v>Expresarse utilizando oraciones cortas y completas manteniendo el orden de las palabras.</v>
      </c>
      <c r="B96" s="149"/>
      <c r="C96" s="149"/>
      <c r="D96" s="150"/>
      <c r="E96" s="150"/>
      <c r="F96" s="126"/>
      <c r="G96" s="122" t="str">
        <f>IF(A96="","",VLOOKUP(J5,'TRI-1C'!$B$18:$FH$61,94,FALSE))</f>
        <v>B-</v>
      </c>
      <c r="H96" s="150"/>
      <c r="I96" s="127" t="str">
        <f t="shared" si="1"/>
        <v>B-</v>
      </c>
      <c r="J96" s="126"/>
    </row>
    <row r="97" spans="1:10" ht="12.75" customHeight="1">
      <c r="A97" s="147" t="str">
        <f>IF('TRI-1C'!$CR$13="","",'TRI-1C'!$CR$13)</f>
        <v>Identificar “auditivamente” el fonema (sonido) inicial de las palabras más utilizadas.</v>
      </c>
      <c r="B97" s="139"/>
      <c r="C97" s="139"/>
      <c r="F97" s="128"/>
      <c r="G97" s="124" t="str">
        <f>IF(A97="","",VLOOKUP(J5,'TRI-1C'!$B$18:$FH$61,95,FALSE))</f>
        <v>B-</v>
      </c>
      <c r="I97" s="125" t="str">
        <f t="shared" si="1"/>
        <v>B-</v>
      </c>
      <c r="J97" s="128"/>
    </row>
    <row r="98" spans="1:10" ht="12.75" customHeight="1">
      <c r="A98" s="148" t="str">
        <f>IF('TRI-1C'!$CS$13="","",'TRI-1C'!$CS$13)</f>
        <v>Identificar una persona adulta de confianza para solicitar apoyo al enfrentar desafíos emocionales en situaciones cotidianas del entorno escolar</v>
      </c>
      <c r="B98" s="158"/>
      <c r="C98" s="158"/>
      <c r="D98" s="158"/>
      <c r="E98" s="158"/>
      <c r="F98" s="159"/>
      <c r="G98" s="122" t="str">
        <f>IF(A98="","",VLOOKUP(J5,'TRI-1C'!$B$18:$FH$61,96,FALSE))</f>
        <v>B-</v>
      </c>
      <c r="H98" s="150"/>
      <c r="I98" s="127" t="str">
        <f t="shared" si="1"/>
        <v>B-</v>
      </c>
      <c r="J98" s="126"/>
    </row>
    <row r="99" spans="1:10" ht="12.75" customHeight="1">
      <c r="A99" s="11" t="str">
        <f>IF('TRI-1C'!$CT$13="","",'TRI-1C'!$CT$13)</f>
        <v>Participar en conversaciones más complejas y largas manteniéndose dentro del tema.</v>
      </c>
      <c r="B99" s="156"/>
      <c r="C99" s="156"/>
      <c r="D99" s="156"/>
      <c r="E99" s="156"/>
      <c r="F99" s="157"/>
      <c r="G99" s="124" t="str">
        <f>IF(A99="","",VLOOKUP(J5,'TRI-1C'!$B$18:$FH$61,97,FALSE))</f>
        <v>B-</v>
      </c>
      <c r="I99" s="125" t="str">
        <f t="shared" si="1"/>
        <v>B-</v>
      </c>
      <c r="J99" s="128"/>
    </row>
    <row r="100" spans="1:10" ht="12.75" customHeight="1">
      <c r="A100" s="148" t="str">
        <f>IF('TRI-1C'!$CU$13="","",'TRI-1C'!$CU$13)</f>
        <v>Producir palabras que riman espontáneamente tomado en cuenta los sonidos finales de las mismas.</v>
      </c>
      <c r="B100" s="149"/>
      <c r="C100" s="149"/>
      <c r="D100" s="150"/>
      <c r="E100" s="150"/>
      <c r="F100" s="126"/>
      <c r="G100" s="122" t="str">
        <f>IF(A100="","",VLOOKUP(J5,'TRI-1C'!$B$18:$FH$61,98,FALSE))</f>
        <v>B-</v>
      </c>
      <c r="H100" s="150"/>
      <c r="I100" s="127" t="str">
        <f t="shared" si="1"/>
        <v>B-</v>
      </c>
      <c r="J100" s="126"/>
    </row>
    <row r="101" spans="1:10" ht="12.75" customHeight="1">
      <c r="A101" s="147" t="str">
        <f>IF('TRI-1C'!$CV$13="","",'TRI-1C'!$CV$13)</f>
        <v>Realizar modificaciones del contenido de un cuento relatado por el adulto, cambiando partes del él como: acciones y final.</v>
      </c>
      <c r="B101" s="139"/>
      <c r="C101" s="139"/>
      <c r="F101" s="128"/>
      <c r="G101" s="124" t="str">
        <f>IF(A101="","",VLOOKUP(J5,'TRI-1C'!$B$18:$FH$61,99,FALSE))</f>
        <v>B-</v>
      </c>
      <c r="I101" s="125" t="str">
        <f t="shared" si="1"/>
        <v>B-</v>
      </c>
      <c r="J101" s="128"/>
    </row>
    <row r="102" spans="1:10" ht="12.75" customHeight="1">
      <c r="A102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02" s="149"/>
      <c r="C102" s="149"/>
      <c r="D102" s="150"/>
      <c r="E102" s="150"/>
      <c r="F102" s="126"/>
      <c r="G102" s="122" t="str">
        <f>IF(A102="","",VLOOKUP(J5,'TRI-1C'!$B$18:$FH$61,100,FALSE))</f>
        <v>B-</v>
      </c>
      <c r="H102" s="150"/>
      <c r="I102" s="127" t="str">
        <f t="shared" si="1"/>
        <v>B-</v>
      </c>
      <c r="J102" s="126"/>
    </row>
    <row r="103" spans="1:10" ht="12.75" customHeight="1">
      <c r="A103" s="147" t="str">
        <f>IF('TRI-1C'!$CX$13="","",'TRI-1C'!$CX$13)</f>
        <v>Reconocer etiquetas y rótulos de su entorno inmediato y los “lee”.</v>
      </c>
      <c r="B103" s="139"/>
      <c r="C103" s="139"/>
      <c r="F103" s="128"/>
      <c r="G103" s="124" t="str">
        <f>IF(A103="","",VLOOKUP(J5,'TRI-1C'!$B$18:$FH$61,101,FALSE))</f>
        <v>B-</v>
      </c>
      <c r="I103" s="125" t="str">
        <f t="shared" si="1"/>
        <v>B-</v>
      </c>
      <c r="J103" s="128"/>
    </row>
    <row r="104" spans="1:10" ht="12.75" customHeight="1">
      <c r="A104" s="192" t="str">
        <f>IF('TRI-1C'!$CY$13="","",'TRI-1C'!$CY$13)</f>
        <v>Relatar cuentos, narrados por el adulto, manteniendo la secuencia, sin la ayuda del paratexto.</v>
      </c>
      <c r="B104" s="154"/>
      <c r="C104" s="154"/>
      <c r="D104" s="154"/>
      <c r="E104" s="154"/>
      <c r="F104" s="155"/>
      <c r="G104" s="122" t="str">
        <f>IF(A104="","",VLOOKUP(J5,'TRI-1C'!$B$18:$FH$61,102,FALSE))</f>
        <v>B-</v>
      </c>
      <c r="H104" s="150"/>
      <c r="I104" s="127" t="str">
        <f t="shared" si="1"/>
        <v>B-</v>
      </c>
      <c r="J104" s="126"/>
    </row>
    <row r="105" spans="1:10" ht="12.75" customHeight="1">
      <c r="A105" s="147" t="str">
        <f>IF('TRI-1C'!$CZ$13="","",'TRI-1C'!$CZ$13)</f>
        <v>Reproducir trabalenguas sencillos, adivinanzas, canciones y poemas cortos, mejorando su pronunciación y potenciando su capacidad imaginativa.</v>
      </c>
      <c r="B105" s="139"/>
      <c r="C105" s="139"/>
      <c r="F105" s="128"/>
      <c r="G105" s="124" t="str">
        <f>IF(A105="","",VLOOKUP(J5,'TRI-1C'!$B$18:$FH$61,103,FALSE))</f>
        <v>B-</v>
      </c>
      <c r="I105" s="125" t="str">
        <f t="shared" si="1"/>
        <v>B-</v>
      </c>
      <c r="J105" s="128"/>
    </row>
    <row r="106" spans="1:10" ht="12.75" customHeight="1">
      <c r="A106" s="148" t="str">
        <f>IF('TRI-1C'!$DA$13="","",'TRI-1C'!$DA$13)</f>
        <v>Responder preguntas sobre un texto narrado por el adulto, relacionadas a los personajes y acciones principales.</v>
      </c>
      <c r="B106" s="149"/>
      <c r="C106" s="149"/>
      <c r="D106" s="150"/>
      <c r="E106" s="150"/>
      <c r="F106" s="126"/>
      <c r="G106" s="122" t="str">
        <f>IF(A106="","",VLOOKUP(J5,'TRI-1C'!$B$18:$FH$61,104,FALSE))</f>
        <v>B-</v>
      </c>
      <c r="H106" s="150"/>
      <c r="I106" s="127" t="str">
        <f t="shared" si="1"/>
        <v>B-</v>
      </c>
      <c r="J106" s="126"/>
    </row>
    <row r="107" spans="1:10" ht="12.75" customHeight="1">
      <c r="A107" s="147" t="str">
        <f>IF('TRI-1C'!$DB$13="","",'TRI-1C'!$DB$13)</f>
        <v>Seguir instrucciones sencillas que involucren la ejecución de tres o más actividades</v>
      </c>
      <c r="B107" s="139"/>
      <c r="C107" s="139"/>
      <c r="F107" s="128"/>
      <c r="G107" s="124" t="str">
        <f>IF(A107="","",VLOOKUP(J5,'TRI-1C'!$B$18:$FH$61,105,FALSE))</f>
        <v>B-</v>
      </c>
      <c r="I107" s="125" t="str">
        <f t="shared" si="1"/>
        <v>B-</v>
      </c>
      <c r="J107" s="128"/>
    </row>
    <row r="108" spans="1:10" ht="12.75" customHeight="1">
      <c r="A108" s="165" t="str">
        <f>'BI-1T'!$A$12</f>
        <v>EXPRESIÓN ARTISTICA</v>
      </c>
      <c r="B108" s="158"/>
      <c r="C108" s="158"/>
      <c r="D108" s="158"/>
      <c r="E108" s="158"/>
      <c r="F108" s="159"/>
      <c r="G108" s="122" t="str">
        <f>IF(A108="","",VLOOKUP(J5,'TRI-1C'!$B$18:$FH$61,106,FALSE))</f>
        <v>B-</v>
      </c>
      <c r="H108" s="150"/>
      <c r="I108" s="127"/>
      <c r="J108" s="126"/>
    </row>
    <row r="109" spans="1:10" ht="12.75" customHeight="1">
      <c r="A109" s="11" t="str">
        <f>IF('TRI-1C'!$DD$13="","",'TRI-1C'!$DD$13)</f>
        <v>Cantar canciones siguiendo el ritmo y coordinando con las expresiones de su cuerpo.</v>
      </c>
      <c r="B109" s="156"/>
      <c r="C109" s="156"/>
      <c r="D109" s="156"/>
      <c r="E109" s="156"/>
      <c r="F109" s="157"/>
      <c r="G109" s="124" t="str">
        <f>IF(A109="","",VLOOKUP(J5,'TRI-1C'!$B$18:$FH$61,107,FALSE))</f>
        <v>B-</v>
      </c>
      <c r="I109" s="125" t="str">
        <f t="shared" si="1"/>
        <v>B-</v>
      </c>
      <c r="J109" s="128"/>
    </row>
    <row r="110" spans="1:10" ht="12.75" customHeight="1">
      <c r="A110" s="148" t="str">
        <f>IF('TRI-1C'!$DE$13="","",'TRI-1C'!$DE$13)</f>
        <v>Comunicar de manera escrita sus ideas intentando imitar letras o formas parecidas a letras.</v>
      </c>
      <c r="B110" s="149"/>
      <c r="C110" s="149"/>
      <c r="D110" s="150"/>
      <c r="E110" s="150"/>
      <c r="F110" s="126"/>
      <c r="G110" s="122" t="str">
        <f>IF(A110="","",VLOOKUP(J5,'TRI-1C'!$B$18:$FH$61,108,FALSE))</f>
        <v>B-</v>
      </c>
      <c r="H110" s="150"/>
      <c r="I110" s="127" t="str">
        <f t="shared" si="1"/>
        <v>B-</v>
      </c>
      <c r="J110" s="126"/>
    </row>
    <row r="111" spans="1:10" ht="12.75" customHeight="1">
      <c r="A111" s="147" t="str">
        <f>IF('TRI-1C'!$DF$13="","",'TRI-1C'!$DF$13)</f>
        <v>Ejecutar patrones de más de dos ritmos con partes del cuerpo y elementos o instrumentos sonoros.</v>
      </c>
      <c r="B111" s="139"/>
      <c r="C111" s="139"/>
      <c r="F111" s="128"/>
      <c r="G111" s="124" t="str">
        <f>IF(A111="","",VLOOKUP(J5,'TRI-1C'!$B$18:$FH$61,109,FALSE))</f>
        <v>B-</v>
      </c>
      <c r="I111" s="125" t="str">
        <f t="shared" si="1"/>
        <v>B-</v>
      </c>
      <c r="J111" s="128"/>
    </row>
    <row r="112" spans="1:10" ht="12.75" customHeight="1">
      <c r="A112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112" s="149"/>
      <c r="C112" s="149"/>
      <c r="D112" s="150"/>
      <c r="E112" s="150"/>
      <c r="F112" s="126"/>
      <c r="G112" s="122" t="str">
        <f>IF(A112="","",VLOOKUP(J5,'TRI-1C'!$B$18:$FH$61,110,FALSE))</f>
        <v>B-</v>
      </c>
      <c r="H112" s="150"/>
      <c r="I112" s="127" t="str">
        <f t="shared" si="1"/>
        <v>B-</v>
      </c>
      <c r="J112" s="126"/>
    </row>
    <row r="113" spans="1:10" ht="12.75" customHeight="1">
      <c r="A113" s="147" t="str">
        <f>IF('TRI-1C'!$DH$13="","",'TRI-1C'!$DH$13)</f>
        <v>Expresar su opinión al observar una obra artística relacionada a la plástica o a la escultura.</v>
      </c>
      <c r="B113" s="139"/>
      <c r="C113" s="139"/>
      <c r="F113" s="128"/>
      <c r="G113" s="124" t="str">
        <f>IF(A113="","",VLOOKUP(J5,'TRI-1C'!$B$18:$FH$61,111,FALSE))</f>
        <v>B-</v>
      </c>
      <c r="I113" s="125" t="str">
        <f t="shared" si="1"/>
        <v>B-</v>
      </c>
      <c r="J113" s="128"/>
    </row>
    <row r="114" spans="1:10" ht="12.75" customHeight="1">
      <c r="A114" s="192" t="str">
        <f>IF('TRI-1C'!$DI$13="","",'TRI-1C'!$DI$13)</f>
        <v>Expresar sus vivencias y experiencias a través del dibujo libre.</v>
      </c>
      <c r="B114" s="154"/>
      <c r="C114" s="154"/>
      <c r="D114" s="154"/>
      <c r="E114" s="154"/>
      <c r="F114" s="155"/>
      <c r="G114" s="122" t="str">
        <f>IF(A114="","",VLOOKUP(J5,'TRI-1C'!$B$18:$FH$61,112,FALSE))</f>
        <v>B-</v>
      </c>
      <c r="H114" s="150"/>
      <c r="I114" s="127" t="str">
        <f t="shared" si="1"/>
        <v>B-</v>
      </c>
      <c r="J114" s="126"/>
    </row>
    <row r="115" spans="1:10" ht="12.75" customHeight="1">
      <c r="A115" s="147" t="str">
        <f>IF('TRI-1C'!$DJ$13="","",'TRI-1C'!$DJ$13)</f>
        <v>Mantener el ritmo y las secuencias de pasos sencillos durante la ejecución de coreografías.</v>
      </c>
      <c r="B115" s="139"/>
      <c r="C115" s="139"/>
      <c r="F115" s="128"/>
      <c r="G115" s="124" t="str">
        <f>IF(A115="","",VLOOKUP(J5,'TRI-1C'!$B$18:$FH$61,113,FALSE))</f>
        <v>B-</v>
      </c>
      <c r="I115" s="125" t="str">
        <f t="shared" si="1"/>
        <v>B-</v>
      </c>
      <c r="J115" s="128"/>
    </row>
    <row r="116" spans="1:10" ht="12.75" customHeight="1">
      <c r="A116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16" s="149"/>
      <c r="C116" s="149"/>
      <c r="D116" s="150"/>
      <c r="E116" s="150"/>
      <c r="F116" s="126"/>
      <c r="G116" s="122" t="str">
        <f>IF(A116="","",VLOOKUP(J5,'TRI-1C'!$B$18:$FH$61,114,FALSE))</f>
        <v>B-</v>
      </c>
      <c r="H116" s="150"/>
      <c r="I116" s="127" t="str">
        <f t="shared" si="1"/>
        <v>B-</v>
      </c>
      <c r="J116" s="126"/>
    </row>
    <row r="117" spans="1:10" ht="12.75" customHeight="1">
      <c r="A117" s="147" t="str">
        <f>IF('TRI-1C'!$DL$13="","",'TRI-1C'!$DL$13)</f>
        <v>Participar en dramatizaciones, asumiendo roles de diferentes personas del entorno y de personajes de cuentos e historietas.</v>
      </c>
      <c r="B117" s="139"/>
      <c r="C117" s="139"/>
      <c r="F117" s="128"/>
      <c r="G117" s="124" t="str">
        <f>IF(A117="","",VLOOKUP(J5,'TRI-1C'!$B$18:$FH$61,115,FALSE))</f>
        <v>B-</v>
      </c>
      <c r="I117" s="125" t="str">
        <f t="shared" si="1"/>
        <v>B-</v>
      </c>
      <c r="J117" s="128"/>
    </row>
    <row r="118" spans="1:10" ht="12.75" customHeight="1">
      <c r="A118" s="148" t="str">
        <f>IF('TRI-1C'!$DM$13="","",'TRI-1C'!$DM$13)</f>
        <v>Participar en rondas populares, bailes y juegos tradicionales, asumiendo los roles y respetando las reglas.</v>
      </c>
      <c r="B118" s="158"/>
      <c r="C118" s="158"/>
      <c r="D118" s="158"/>
      <c r="E118" s="158"/>
      <c r="F118" s="159"/>
      <c r="G118" s="122" t="str">
        <f>IF(A118="","",VLOOKUP(J5,'TRI-1C'!$B$18:$FH$61,116,FALSE))</f>
        <v>B-</v>
      </c>
      <c r="H118" s="150"/>
      <c r="I118" s="127" t="str">
        <f t="shared" si="1"/>
        <v>B-</v>
      </c>
      <c r="J118" s="126"/>
    </row>
    <row r="119" spans="1:10" ht="12.75" customHeight="1">
      <c r="A119" s="11" t="str">
        <f>IF('TRI-1C'!$DN$13="","",'TRI-1C'!$DN$13)</f>
        <v>Realizar actividades creativas utilizando las técnicas grafo plásticas con variedad de materiales.</v>
      </c>
      <c r="B119" s="156"/>
      <c r="C119" s="156"/>
      <c r="D119" s="156"/>
      <c r="E119" s="156"/>
      <c r="F119" s="157"/>
      <c r="G119" s="124" t="str">
        <f>IF(A119="","",VLOOKUP(J5,'TRI-1C'!$B$18:$FH$61,117,FALSE))</f>
        <v>B-</v>
      </c>
      <c r="I119" s="125" t="str">
        <f t="shared" si="1"/>
        <v>B-</v>
      </c>
      <c r="J119" s="128"/>
    </row>
    <row r="120" spans="1:10" ht="12.75" customHeight="1">
      <c r="A120" s="165" t="str">
        <f>'BI-1T'!$A$13</f>
        <v>EXPRESION CORPORAL Y MOTRICIDAD</v>
      </c>
      <c r="B120" s="149"/>
      <c r="C120" s="149"/>
      <c r="D120" s="150"/>
      <c r="E120" s="150"/>
      <c r="F120" s="126"/>
      <c r="G120" s="122" t="str">
        <f>IF(A120="","",VLOOKUP(J5,'TRI-1C'!$B$18:$FH$61,118,FALSE))</f>
        <v>B-</v>
      </c>
      <c r="H120" s="150"/>
      <c r="I120" s="127"/>
      <c r="J120" s="126"/>
    </row>
    <row r="121" spans="1:10" ht="12.75" customHeight="1">
      <c r="A121" s="147" t="str">
        <f>IF('TRI-1C'!$DP$13="","",'TRI-1C'!$DP$13)</f>
        <v>Caminar y correr con soltura y seguridad manteniendo el equilibrio a diferentes distancias, orientaciones y ritmos en espacios parciales.</v>
      </c>
      <c r="B121" s="139"/>
      <c r="C121" s="139"/>
      <c r="F121" s="128"/>
      <c r="G121" s="124" t="str">
        <f>IF(A121="","",VLOOKUP(J5,'TRI-1C'!$B$18:$FH$61,119,FALSE))</f>
        <v>B+</v>
      </c>
      <c r="I121" s="125" t="str">
        <f t="shared" si="1"/>
        <v>B+</v>
      </c>
      <c r="J121" s="128"/>
    </row>
    <row r="122" spans="1:10" ht="12.75" customHeight="1">
      <c r="A122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122" s="149"/>
      <c r="C122" s="149"/>
      <c r="D122" s="150"/>
      <c r="E122" s="150"/>
      <c r="F122" s="126"/>
      <c r="G122" s="122" t="str">
        <f>IF(A122="","",VLOOKUP(J5,'TRI-1C'!$B$18:$FH$61,120,FALSE))</f>
        <v>B+</v>
      </c>
      <c r="H122" s="150"/>
      <c r="I122" s="127" t="str">
        <f t="shared" si="1"/>
        <v>B+</v>
      </c>
      <c r="J122" s="126"/>
    </row>
    <row r="123" spans="1:10" ht="12.75" customHeight="1">
      <c r="A123" s="147" t="str">
        <f>IF('TRI-1C'!$DR$13="","",'TRI-1C'!$DR$13)</f>
        <v>Discriminar sonidos onomatopéyicos y diferencia los sonidos naturales de los artificiales</v>
      </c>
      <c r="B123" s="139"/>
      <c r="C123" s="139"/>
      <c r="F123" s="128"/>
      <c r="G123" s="124" t="str">
        <f>IF(A123="","",VLOOKUP(J5,'TRI-1C'!$B$18:$FH$61,121,FALSE))</f>
        <v>B+</v>
      </c>
      <c r="I123" s="125" t="str">
        <f t="shared" si="1"/>
        <v>B+</v>
      </c>
      <c r="J123" s="128"/>
    </row>
    <row r="124" spans="1:10" ht="12.75" customHeight="1">
      <c r="A124" s="192" t="str">
        <f>IF('TRI-1C'!$DS$13="","",'TRI-1C'!$DS$13)</f>
        <v>Ejecutar actividades coordinadamente y con un control adecuado de fuerza y tonicidad muscular como: lanzar, atrapar y patear objetos y pelotas.</v>
      </c>
      <c r="B124" s="154"/>
      <c r="C124" s="154"/>
      <c r="D124" s="154"/>
      <c r="E124" s="154"/>
      <c r="F124" s="155"/>
      <c r="G124" s="122" t="str">
        <f>IF(A124="","",VLOOKUP(J5,'TRI-1C'!$B$18:$FH$61,122,FALSE))</f>
        <v>B+</v>
      </c>
      <c r="H124" s="150"/>
      <c r="I124" s="127" t="str">
        <f t="shared" si="1"/>
        <v>B+</v>
      </c>
      <c r="J124" s="126"/>
    </row>
    <row r="125" spans="1:10" ht="12.75" customHeight="1">
      <c r="A125" s="147" t="str">
        <f>IF('TRI-1C'!$DT$13="","",'TRI-1C'!$DT$13)</f>
        <v>Emplear su lado dominante en la realización de la mayoría de las actividades que utilice la mano, ojo y pie.</v>
      </c>
      <c r="B125" s="139"/>
      <c r="C125" s="139"/>
      <c r="F125" s="128"/>
      <c r="G125" s="124" t="str">
        <f>IF(A125="","",VLOOKUP(J5,'TRI-1C'!$B$18:$FH$61,123,FALSE))</f>
        <v>B+</v>
      </c>
      <c r="I125" s="125" t="str">
        <f t="shared" si="1"/>
        <v>B+</v>
      </c>
      <c r="J125" s="128"/>
    </row>
    <row r="126" spans="1:10" ht="12.75" customHeight="1">
      <c r="A126" s="148" t="str">
        <f>IF('TRI-1C'!$DU$13="","",'TRI-1C'!$DU$13)</f>
        <v>Galopar y salticar coordinadamente con obstáculos ejecutando circuitos.</v>
      </c>
      <c r="B126" s="149"/>
      <c r="C126" s="149"/>
      <c r="D126" s="150"/>
      <c r="E126" s="150"/>
      <c r="F126" s="126"/>
      <c r="G126" s="122" t="str">
        <f>IF(A126="","",VLOOKUP(J5,'TRI-1C'!$B$18:$FH$61,124,FALSE))</f>
        <v>B+</v>
      </c>
      <c r="H126" s="150"/>
      <c r="I126" s="127" t="str">
        <f t="shared" si="1"/>
        <v>B+</v>
      </c>
      <c r="J126" s="126"/>
    </row>
    <row r="127" spans="1:10" ht="12.75" customHeight="1">
      <c r="A127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127" s="139"/>
      <c r="C127" s="139"/>
      <c r="F127" s="128"/>
      <c r="G127" s="124" t="str">
        <f>IF(A127="","",VLOOKUP(J5,'TRI-1C'!$B$18:$FH$61,125,FALSE))</f>
        <v>B+</v>
      </c>
      <c r="I127" s="125" t="str">
        <f t="shared" si="1"/>
        <v>B+</v>
      </c>
      <c r="J127" s="128"/>
    </row>
    <row r="128" spans="1:10" ht="12.75" customHeight="1">
      <c r="A128" s="148" t="str">
        <f>IF('TRI-1C'!$DW$13="","",'TRI-1C'!$DW$13)</f>
        <v>Mantener el equilibro al caminar sobre líneas rectas, curvas y quebradas con altura (aprox. 20 cm) logrando un adecuado control postural.</v>
      </c>
      <c r="B128" s="158"/>
      <c r="C128" s="158"/>
      <c r="D128" s="158"/>
      <c r="E128" s="158"/>
      <c r="F128" s="159"/>
      <c r="G128" s="122" t="str">
        <f>IF(A128="","",VLOOKUP(J5,'TRI-1C'!$B$18:$FH$61,126,FALSE))</f>
        <v>B+</v>
      </c>
      <c r="H128" s="150"/>
      <c r="I128" s="127" t="str">
        <f t="shared" si="1"/>
        <v>B+</v>
      </c>
      <c r="J128" s="126"/>
    </row>
    <row r="129" spans="1:10" ht="12.75" customHeight="1">
      <c r="A129" s="11" t="str">
        <f>IF('TRI-1C'!$DX$13="","",'TRI-1C'!$DX$13)</f>
        <v>Mantener un adecuado control postural en diferentes posiciones del cuerpo y en desplazamientos.</v>
      </c>
      <c r="B129" s="156"/>
      <c r="C129" s="156"/>
      <c r="D129" s="156"/>
      <c r="E129" s="156"/>
      <c r="F129" s="157"/>
      <c r="G129" s="124" t="str">
        <f>IF(A129="","",VLOOKUP(J5,'TRI-1C'!$B$18:$FH$61,127,FALSE))</f>
        <v>B+</v>
      </c>
      <c r="I129" s="125" t="str">
        <f t="shared" si="1"/>
        <v>B+</v>
      </c>
      <c r="J129" s="128"/>
    </row>
    <row r="130" spans="1:10" ht="12.75" customHeight="1">
      <c r="A130" s="148" t="str">
        <f>IF('TRI-1C'!$DY$13="","",'TRI-1C'!$DY$13)</f>
        <v>Orientarse en el espacio realizando desplazamientos en función de consignas dadas con las nociones: entre, adelante-atrás, junto a, cerca-lejos</v>
      </c>
      <c r="B130" s="149"/>
      <c r="C130" s="149"/>
      <c r="D130" s="150"/>
      <c r="E130" s="150"/>
      <c r="F130" s="126"/>
      <c r="G130" s="122" t="str">
        <f>IF(A130="","",VLOOKUP(J5,'TRI-1C'!$B$18:$FH$61,128,FALSE))</f>
        <v>B+</v>
      </c>
      <c r="H130" s="150"/>
      <c r="I130" s="127" t="str">
        <f t="shared" si="1"/>
        <v>B+</v>
      </c>
      <c r="J130" s="126"/>
    </row>
    <row r="131" spans="1:10" ht="12.75" customHeight="1">
      <c r="A131" s="147" t="str">
        <f>IF('TRI-1C'!$DZ$13="","",'TRI-1C'!$DZ$13)</f>
        <v>Realiza varios movimientos y desplazamientos combinados a diferentes velocidades (rápido, lento), duración (largos y corto).</v>
      </c>
      <c r="B131" s="139"/>
      <c r="C131" s="139"/>
      <c r="F131" s="128"/>
      <c r="G131" s="124" t="str">
        <f>IF(A131="","",VLOOKUP(J5,'TRI-1C'!$B$18:$FH$61,129,FALSE))</f>
        <v>B+</v>
      </c>
      <c r="I131" s="125" t="str">
        <f t="shared" si="1"/>
        <v>B+</v>
      </c>
      <c r="J131" s="128"/>
    </row>
    <row r="132" spans="1:10" ht="12.75" customHeight="1">
      <c r="A132" s="148" t="str">
        <f>IF('TRI-1C'!$EA$13="","",'TRI-1C'!$EA$13)</f>
        <v>Realizar actividades de coordinación visomotriz con niveles de dificultad creciente en el tamaño y tipo de materiales.</v>
      </c>
      <c r="B132" s="149"/>
      <c r="C132" s="149"/>
      <c r="D132" s="150"/>
      <c r="E132" s="150"/>
      <c r="F132" s="126"/>
      <c r="G132" s="122" t="str">
        <f>IF(A132="","",VLOOKUP(J5,'TRI-1C'!$B$18:$FH$61,130,FALSE))</f>
        <v>B+</v>
      </c>
      <c r="H132" s="150"/>
      <c r="I132" s="127" t="str">
        <f t="shared" si="1"/>
        <v>B+</v>
      </c>
      <c r="J132" s="126"/>
    </row>
    <row r="133" spans="1:10" ht="12.75" customHeight="1">
      <c r="A133" s="147" t="str">
        <f>IF('TRI-1C'!$EB$13="","",'TRI-1C'!$EB$13)</f>
        <v>Realizar desplazamientos y movimientos combinados utilizando el espacio total y parcial a diferentes distancias (largas-cortas)</v>
      </c>
      <c r="B133" s="139"/>
      <c r="C133" s="139"/>
      <c r="F133" s="128"/>
      <c r="G133" s="124" t="str">
        <f>IF(A133="","",VLOOKUP(J5,'TRI-1C'!$B$18:$FH$61,131,FALSE))</f>
        <v>B+</v>
      </c>
      <c r="I133" s="125" t="str">
        <f t="shared" si="1"/>
        <v>B+</v>
      </c>
      <c r="J133" s="128"/>
    </row>
    <row r="134" spans="1:10" ht="12.75" customHeight="1">
      <c r="A134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134" s="154"/>
      <c r="C134" s="154"/>
      <c r="D134" s="154"/>
      <c r="E134" s="154"/>
      <c r="F134" s="155"/>
      <c r="G134" s="122" t="str">
        <f>IF(A134="","",VLOOKUP(J5,'TRI-1C'!$B$18:$FH$61,132,FALSE))</f>
        <v>B+</v>
      </c>
      <c r="H134" s="150"/>
      <c r="I134" s="127" t="str">
        <f t="shared" si="1"/>
        <v>B+</v>
      </c>
      <c r="J134" s="126"/>
    </row>
    <row r="135" spans="1:10" ht="12.75" customHeight="1">
      <c r="A135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135" s="139"/>
      <c r="C135" s="139"/>
      <c r="F135" s="128"/>
      <c r="G135" s="124" t="str">
        <f>IF(A135="","",VLOOKUP(J5,'TRI-1C'!$B$18:$FH$61,133,FALSE))</f>
        <v>B+</v>
      </c>
      <c r="I135" s="125" t="str">
        <f t="shared" si="1"/>
        <v>B+</v>
      </c>
      <c r="J135" s="128"/>
    </row>
    <row r="136" spans="1:10" ht="12.75" customHeight="1">
      <c r="A136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136" s="149"/>
      <c r="C136" s="149"/>
      <c r="D136" s="150"/>
      <c r="E136" s="150"/>
      <c r="F136" s="126"/>
      <c r="G136" s="122" t="str">
        <f>IF(A136="","",VLOOKUP(J5,'TRI-1C'!$B$18:$FH$61,134,FALSE))</f>
        <v>B+</v>
      </c>
      <c r="H136" s="150"/>
      <c r="I136" s="127" t="str">
        <f t="shared" si="1"/>
        <v>B+</v>
      </c>
      <c r="J136" s="126"/>
    </row>
    <row r="137" spans="1:10" ht="12.75" customHeight="1">
      <c r="A137" s="147" t="str">
        <f>IF('TRI-1C'!$EF$13="","",'TRI-1C'!$EF$13)</f>
        <v>Realizar movimientos diferenciados con los lados laterales del cuerpo (un lado y otro lado).</v>
      </c>
      <c r="B137" s="139"/>
      <c r="C137" s="139"/>
      <c r="F137" s="128"/>
      <c r="G137" s="124" t="str">
        <f>IF(A137="","",VLOOKUP(J5,'TRI-1C'!$B$18:$FH$61,135,FALSE))</f>
        <v>B+</v>
      </c>
      <c r="I137" s="125" t="str">
        <f t="shared" ref="I137:I159" si="2">IF(G137="","",G137)</f>
        <v>B+</v>
      </c>
      <c r="J137" s="128"/>
    </row>
    <row r="138" spans="1:10" ht="12.75" customHeight="1">
      <c r="A138" s="148" t="str">
        <f>IF('TRI-1C'!$EG$13="","",'TRI-1C'!$EG$13)</f>
        <v>Realizar movimientos para la coordinación de ojo y pie como: patear pelotas hacia un punto fijo determinado.</v>
      </c>
      <c r="B138" s="158"/>
      <c r="C138" s="158"/>
      <c r="D138" s="158"/>
      <c r="E138" s="158"/>
      <c r="F138" s="159"/>
      <c r="G138" s="122" t="str">
        <f>IF(A138="","",VLOOKUP(J5,'TRI-1C'!$B$18:$FH$61,136,FALSE))</f>
        <v>B+</v>
      </c>
      <c r="H138" s="150"/>
      <c r="I138" s="127" t="str">
        <f t="shared" si="2"/>
        <v>B+</v>
      </c>
      <c r="J138" s="126"/>
    </row>
    <row r="139" spans="1:10" ht="12.75" customHeight="1">
      <c r="A139" s="11" t="str">
        <f>IF('TRI-1C'!$EH$13="","",'TRI-1C'!$EH$13)</f>
        <v>Realizar representaciones gráficas utilizando el dibujo con detalles que le dan intencionalidad y sentido para identificarlos</v>
      </c>
      <c r="B139" s="156"/>
      <c r="C139" s="156"/>
      <c r="D139" s="156"/>
      <c r="E139" s="156"/>
      <c r="F139" s="157"/>
      <c r="G139" s="124" t="str">
        <f>IF(A139="","",VLOOKUP(J5,'TRI-1C'!$B$18:$FH$61,137,FALSE))</f>
        <v>B+</v>
      </c>
      <c r="I139" s="125" t="str">
        <f t="shared" si="2"/>
        <v>B+</v>
      </c>
      <c r="J139" s="128"/>
    </row>
    <row r="140" spans="1:10" ht="12.75" customHeight="1">
      <c r="A140" s="148" t="str">
        <f>IF('TRI-1C'!$EI$13="","",'TRI-1C'!$EI$13)</f>
        <v>Reconocer la importancia del peatón y respetar su espacio en la vía mediante actividades lúdicas que fomenten el aprendizaje de normas de tránsito.</v>
      </c>
      <c r="B140" s="149"/>
      <c r="C140" s="149"/>
      <c r="D140" s="150"/>
      <c r="E140" s="150"/>
      <c r="F140" s="126"/>
      <c r="G140" s="122" t="str">
        <f>IF(A140="","",VLOOKUP(J5,'TRI-1C'!$B$18:$FH$61,138,FALSE))</f>
        <v>B+</v>
      </c>
      <c r="H140" s="150"/>
      <c r="I140" s="127" t="str">
        <f t="shared" si="2"/>
        <v>B+</v>
      </c>
      <c r="J140" s="126"/>
    </row>
    <row r="141" spans="1:10" ht="12.75" customHeight="1">
      <c r="A141" s="147" t="str">
        <f>IF('TRI-1C'!$EJ$13="","",'TRI-1C'!$EJ$13)</f>
        <v>Representar la figura humana utilizando el monigote e incorporando detalles según la interiorización de su imagen corporal.</v>
      </c>
      <c r="B141" s="139"/>
      <c r="C141" s="139"/>
      <c r="F141" s="128"/>
      <c r="G141" s="124" t="str">
        <f>IF(A141="","",VLOOKUP(J5,'TRI-1C'!$B$18:$FH$61,139,FALSE))</f>
        <v>B+</v>
      </c>
      <c r="I141" s="125" t="str">
        <f t="shared" si="2"/>
        <v>B+</v>
      </c>
      <c r="J141" s="128"/>
    </row>
    <row r="142" spans="1:10" ht="12.75" customHeight="1">
      <c r="A142" s="148" t="str">
        <f>IF('TRI-1C'!$EK$13="","",'TRI-1C'!$EK$13)</f>
        <v>Saltar de un pie a otro alternadamente, de manera autónoma.</v>
      </c>
      <c r="B142" s="149"/>
      <c r="C142" s="149"/>
      <c r="D142" s="150"/>
      <c r="E142" s="150"/>
      <c r="F142" s="126"/>
      <c r="G142" s="122" t="str">
        <f>IF(A142="","",VLOOKUP(J5,'TRI-1C'!$B$18:$FH$61,140,FALSE))</f>
        <v>B+</v>
      </c>
      <c r="H142" s="150"/>
      <c r="I142" s="127" t="str">
        <f t="shared" si="2"/>
        <v>B+</v>
      </c>
      <c r="J142" s="126"/>
    </row>
    <row r="143" spans="1:10" ht="12.75" customHeight="1">
      <c r="A143" s="147" t="str">
        <f>IF('TRI-1C'!$EL$13="","",'TRI-1C'!$EL$13)</f>
        <v>Saltar en dos pies en sentido vertical obstáculos de 20 a 30 cm en altura y en sentido horizontal longitudes de aproximadamente 50 a 70 cm.</v>
      </c>
      <c r="B143" s="139"/>
      <c r="C143" s="139"/>
      <c r="F143" s="128"/>
      <c r="G143" s="124" t="str">
        <f>IF(A143="","",VLOOKUP(J5,'TRI-1C'!$B$18:$FH$61,141,FALSE))</f>
        <v>B+</v>
      </c>
      <c r="I143" s="125" t="str">
        <f t="shared" si="2"/>
        <v>B+</v>
      </c>
      <c r="J143" s="128"/>
    </row>
    <row r="144" spans="1:10" ht="12.75" customHeight="1">
      <c r="A144" s="192" t="str">
        <f>IF('TRI-1C'!$EM$13="","",'TRI-1C'!$EM$13)</f>
        <v>Subir y bajar escaleras alternando los pies.</v>
      </c>
      <c r="B144" s="154"/>
      <c r="C144" s="154"/>
      <c r="D144" s="154"/>
      <c r="E144" s="154"/>
      <c r="F144" s="155"/>
      <c r="G144" s="122" t="str">
        <f>IF(A144="","",VLOOKUP(J5,'TRI-1C'!$B$18:$FH$61,142,FALSE))</f>
        <v>B+</v>
      </c>
      <c r="H144" s="150"/>
      <c r="I144" s="127" t="str">
        <f t="shared" si="2"/>
        <v>B+</v>
      </c>
      <c r="J144" s="126"/>
    </row>
    <row r="145" spans="1:10" ht="12.75" customHeight="1">
      <c r="A145" s="147" t="str">
        <f>IF('TRI-1C'!$EN$13="","",'TRI-1C'!$EN$13)</f>
        <v>Trepar y reptar a diferentes ritmos y en posiciones corporales diversas (cúbito ventral y cúbito dorsal).</v>
      </c>
      <c r="B145" s="139"/>
      <c r="C145" s="139"/>
      <c r="F145" s="128"/>
      <c r="G145" s="124" t="str">
        <f>IF(A145="","",VLOOKUP(J5,'TRI-1C'!$B$18:$FH$61,143,FALSE))</f>
        <v>B+</v>
      </c>
      <c r="I145" s="125" t="str">
        <f t="shared" si="2"/>
        <v>B+</v>
      </c>
      <c r="J145" s="128"/>
    </row>
    <row r="146" spans="1:10" ht="12.75" customHeight="1">
      <c r="A146" s="148" t="str">
        <f>IF('TRI-1C'!$EO$13="","",'TRI-1C'!$EO$13)</f>
        <v>Ubicar algunas partes de su cuerpo en función de las nociones de al lado, junto a, cerca-lejos.</v>
      </c>
      <c r="B146" s="149"/>
      <c r="C146" s="149"/>
      <c r="D146" s="150"/>
      <c r="E146" s="150"/>
      <c r="F146" s="126"/>
      <c r="G146" s="122" t="str">
        <f>IF(A146="","",VLOOKUP(J5,'TRI-1C'!$B$18:$FH$61,144,FALSE))</f>
        <v>B+</v>
      </c>
      <c r="H146" s="150"/>
      <c r="I146" s="127" t="str">
        <f t="shared" si="2"/>
        <v>B+</v>
      </c>
      <c r="J146" s="126"/>
    </row>
    <row r="147" spans="1:10" ht="12.75" customHeight="1">
      <c r="A147" s="147" t="str">
        <f>IF('TRI-1C'!$EP$13="","",'TRI-1C'!$EP$13)</f>
        <v>Utilizar el espacio parcial e inicia con el uso del espacio total para realizar representaciones gráficas.</v>
      </c>
      <c r="B147" s="139"/>
      <c r="C147" s="139"/>
      <c r="F147" s="128"/>
      <c r="G147" s="124" t="str">
        <f>IF(A147="","",VLOOKUP(J5,'TRI-1C'!$B$18:$FH$61,145,FALSE))</f>
        <v>B+</v>
      </c>
      <c r="I147" s="125" t="str">
        <f t="shared" si="2"/>
        <v>B+</v>
      </c>
      <c r="J147" s="128"/>
    </row>
    <row r="148" spans="1:10" ht="12.75" customHeight="1">
      <c r="A148" s="148" t="str">
        <f>IF('TRI-1C'!$EQ$13="","",'TRI-1C'!$EQ$13)</f>
        <v>Utilizar la pinza digital para coger lápices, marcadores, pinceles y diversos tipos de materiales.</v>
      </c>
      <c r="B148" s="158"/>
      <c r="C148" s="158"/>
      <c r="D148" s="158"/>
      <c r="E148" s="158"/>
      <c r="F148" s="159"/>
      <c r="G148" s="122" t="str">
        <f>IF(A148="","",VLOOKUP(J5,'TRI-1C'!$B$18:$FH$61,146,FALSE))</f>
        <v>B+</v>
      </c>
      <c r="H148" s="150"/>
      <c r="I148" s="127" t="str">
        <f t="shared" si="2"/>
        <v>B+</v>
      </c>
      <c r="J148" s="126"/>
    </row>
    <row r="149" spans="1:10" ht="12.75" customHeight="1">
      <c r="A149" s="6" t="str">
        <f>NOTAS!$O$14</f>
        <v>CIVICA Y ACOMPAÑAMIENTO INTEGRAL</v>
      </c>
      <c r="B149" s="156"/>
      <c r="C149" s="156"/>
      <c r="D149" s="156"/>
      <c r="E149" s="156"/>
      <c r="F149" s="157"/>
      <c r="G149" s="124" t="str">
        <f>IF(A149="","",VLOOKUP(J5,'TRI-1C'!$B$18:$FH$61,146,FALSE))</f>
        <v>B+</v>
      </c>
      <c r="I149" s="125"/>
      <c r="J149" s="128"/>
    </row>
    <row r="150" spans="1:10" ht="12.75" customHeight="1">
      <c r="A150" s="148" t="str">
        <f>IF('TRI-1C'!$ES$13="","",'TRI-1C'!$ES$13)</f>
        <v/>
      </c>
      <c r="B150" s="149"/>
      <c r="C150" s="149"/>
      <c r="D150" s="150"/>
      <c r="E150" s="150"/>
      <c r="F150" s="126"/>
      <c r="G150" s="122" t="str">
        <f>IF(A150="","",VLOOKUP(J5,'TRI-1C'!$B$18:$FH$61,148,FALSE))</f>
        <v/>
      </c>
      <c r="H150" s="150"/>
      <c r="I150" s="127" t="str">
        <f t="shared" si="2"/>
        <v/>
      </c>
      <c r="J150" s="126"/>
    </row>
    <row r="151" spans="1:10" ht="12.75" customHeight="1">
      <c r="A151" s="147" t="str">
        <f>IF('TRI-1C'!$ET$13="","",'TRI-1C'!$ET$13)</f>
        <v>AUTOCONOCIMIENTO</v>
      </c>
      <c r="B151" s="139"/>
      <c r="C151" s="139"/>
      <c r="F151" s="128"/>
      <c r="G151" s="124" t="str">
        <f>IF(A151="","",VLOOKUP(J5,'TRI-1C'!$B$18:$FH$61,149,FALSE))</f>
        <v>S</v>
      </c>
      <c r="I151" s="125" t="str">
        <f t="shared" si="2"/>
        <v>S</v>
      </c>
      <c r="J151" s="128"/>
    </row>
    <row r="152" spans="1:10" ht="12.75" customHeight="1">
      <c r="A152" s="148" t="str">
        <f>IF('TRI-1C'!$EU$13="","",'TRI-1C'!$EU$13)</f>
        <v>PENSAMIENO CRITICO</v>
      </c>
      <c r="B152" s="149"/>
      <c r="C152" s="149"/>
      <c r="D152" s="150"/>
      <c r="E152" s="150"/>
      <c r="F152" s="126"/>
      <c r="G152" s="122" t="str">
        <f>IF(A152="","",VLOOKUP(J5,'TRI-1C'!$B$18:$FH$61,150,FALSE))</f>
        <v>S</v>
      </c>
      <c r="H152" s="150"/>
      <c r="I152" s="127" t="str">
        <f t="shared" si="2"/>
        <v>S</v>
      </c>
      <c r="J152" s="126"/>
    </row>
    <row r="153" spans="1:10" ht="12.75" customHeight="1">
      <c r="A153" s="147" t="str">
        <f>IF('TRI-1C'!$EV$13="","",'TRI-1C'!$EV$13)</f>
        <v>MANEJO DE PROBLEMAS</v>
      </c>
      <c r="B153" s="139"/>
      <c r="C153" s="139"/>
      <c r="F153" s="128"/>
      <c r="G153" s="124" t="str">
        <f>IF(A153="","",VLOOKUP(J5,'TRI-1C'!$B$18:$FH$61,151,FALSE))</f>
        <v>S</v>
      </c>
      <c r="I153" s="125" t="str">
        <f t="shared" si="2"/>
        <v>S</v>
      </c>
      <c r="J153" s="128"/>
    </row>
    <row r="154" spans="1:10" ht="12.75" customHeight="1">
      <c r="A154" s="192" t="str">
        <f>IF('TRI-1C'!$EW$13="","",'TRI-1C'!$EW$13)</f>
        <v>TOMA DE DECISIONES</v>
      </c>
      <c r="B154" s="154"/>
      <c r="C154" s="154"/>
      <c r="D154" s="154"/>
      <c r="E154" s="154"/>
      <c r="F154" s="155"/>
      <c r="G154" s="122" t="str">
        <f>IF(A154="","",VLOOKUP(J5,'TRI-1C'!$B$18:$FH$61,152,FALSE))</f>
        <v>S</v>
      </c>
      <c r="H154" s="150"/>
      <c r="I154" s="127" t="str">
        <f t="shared" si="2"/>
        <v>S</v>
      </c>
      <c r="J154" s="126"/>
    </row>
    <row r="155" spans="1:10" ht="12.75" customHeight="1">
      <c r="A155" s="147" t="str">
        <f>IF('TRI-1C'!$EX$13="","",'TRI-1C'!$EX$13)</f>
        <v>TRABAJO EN EQUIPO</v>
      </c>
      <c r="B155" s="139"/>
      <c r="C155" s="139"/>
      <c r="F155" s="128"/>
      <c r="G155" s="124" t="str">
        <f>IF(A155="","",VLOOKUP(J5,'TRI-1C'!$B$18:$FH$61,153,FALSE))</f>
        <v>S</v>
      </c>
      <c r="I155" s="125" t="str">
        <f t="shared" si="2"/>
        <v>S</v>
      </c>
      <c r="J155" s="128"/>
    </row>
    <row r="156" spans="1:10" ht="12.75" customHeight="1">
      <c r="A156" s="148" t="str">
        <f>IF('TRI-1C'!$EY$13="","",'TRI-1C'!$EY$13)</f>
        <v>CONCIENCIA SOCIAL</v>
      </c>
      <c r="B156" s="149"/>
      <c r="C156" s="149"/>
      <c r="D156" s="150"/>
      <c r="E156" s="150"/>
      <c r="F156" s="126"/>
      <c r="G156" s="122" t="str">
        <f>IF(A156="","",VLOOKUP(J5,'TRI-1C'!$B$18:$FH$61,154,FALSE))</f>
        <v>F</v>
      </c>
      <c r="H156" s="150"/>
      <c r="I156" s="127" t="str">
        <f t="shared" si="2"/>
        <v>F</v>
      </c>
      <c r="J156" s="126"/>
    </row>
    <row r="157" spans="1:10" ht="12.75" customHeight="1">
      <c r="A157" s="147" t="str">
        <f>IF('TRI-1C'!$EZ$13="","",'TRI-1C'!$EZ$13)</f>
        <v xml:space="preserve">RELACIONES INTERPERSONALES	</v>
      </c>
      <c r="B157" s="139"/>
      <c r="C157" s="139"/>
      <c r="F157" s="128"/>
      <c r="G157" s="124" t="str">
        <f>IF(A157="","",VLOOKUP(J5,'TRI-1C'!$B$18:$FH$61,155,FALSE))</f>
        <v>S</v>
      </c>
      <c r="I157" s="125" t="str">
        <f t="shared" si="2"/>
        <v>S</v>
      </c>
      <c r="J157" s="128"/>
    </row>
    <row r="158" spans="1:10" ht="12.75" customHeight="1">
      <c r="A158" s="148" t="str">
        <f>IF('TRI-1C'!$FA$13="","",'TRI-1C'!$FA$13)</f>
        <v>MANEJO DE CONFLICTOS</v>
      </c>
      <c r="B158" s="149"/>
      <c r="C158" s="149"/>
      <c r="D158" s="150"/>
      <c r="E158" s="150"/>
      <c r="F158" s="126"/>
      <c r="G158" s="122" t="str">
        <f>IF(A158="","",VLOOKUP(J5,'TRI-1C'!$B$18:$FH$61,156,FALSE))</f>
        <v>F</v>
      </c>
      <c r="H158" s="150"/>
      <c r="I158" s="127" t="str">
        <f t="shared" si="2"/>
        <v>F</v>
      </c>
      <c r="J158" s="126"/>
    </row>
    <row r="159" spans="1:10" ht="12.75" customHeight="1">
      <c r="A159" s="147" t="str">
        <f>IF('TRI-1C'!$FB$13="","",'TRI-1C'!$FB$13)</f>
        <v>MANEJO DE EMOCIONES Y SENTIMIENTOS</v>
      </c>
      <c r="B159" s="139"/>
      <c r="C159" s="139"/>
      <c r="F159" s="128"/>
      <c r="G159" s="124" t="str">
        <f>IF(A159="","",VLOOKUP(J5,'TRI-1C'!$B$18:$FH$61,157,FALSE))</f>
        <v>S</v>
      </c>
      <c r="I159" s="125" t="str">
        <f t="shared" si="2"/>
        <v>S</v>
      </c>
      <c r="J159" s="128"/>
    </row>
    <row r="160" spans="1:10" ht="12.75" customHeight="1">
      <c r="A160" s="151"/>
      <c r="B160" s="129"/>
      <c r="C160" s="129"/>
      <c r="D160" s="130"/>
      <c r="E160" s="130"/>
      <c r="F160" s="131"/>
      <c r="G160" s="132"/>
      <c r="H160" s="130"/>
      <c r="I160" s="133"/>
      <c r="J160" s="131"/>
    </row>
    <row r="161" spans="1:10" ht="12.75" customHeight="1">
      <c r="A161" s="134"/>
      <c r="B161" s="134"/>
      <c r="C161" s="134"/>
      <c r="D161" s="134"/>
      <c r="E161" s="134"/>
      <c r="F161" s="140"/>
      <c r="G161" s="496"/>
      <c r="H161" s="496"/>
      <c r="I161" s="497"/>
      <c r="J161" s="497"/>
    </row>
    <row r="162" spans="1:10" ht="12.75" customHeight="1">
      <c r="A162" s="487" t="s">
        <v>156</v>
      </c>
      <c r="B162" s="488"/>
      <c r="C162" s="135" t="s">
        <v>157</v>
      </c>
      <c r="G162" s="494"/>
      <c r="H162" s="494"/>
      <c r="I162" s="494"/>
      <c r="J162" s="494"/>
    </row>
    <row r="163" spans="1:10" ht="12.75" customHeight="1">
      <c r="A163" s="489" t="s">
        <v>158</v>
      </c>
      <c r="B163" s="490"/>
      <c r="C163" s="136" t="str">
        <f>VLOOKUP(J5,'TRI-1C'!$B$18:$FH$61,160,FALSE)</f>
        <v>A-</v>
      </c>
      <c r="G163" s="494"/>
      <c r="H163" s="494"/>
      <c r="I163" s="494"/>
      <c r="J163" s="494"/>
    </row>
    <row r="164" spans="1:10" ht="12.75" customHeight="1">
      <c r="A164" s="491" t="s">
        <v>159</v>
      </c>
      <c r="B164" s="492"/>
      <c r="C164" s="493"/>
      <c r="G164" s="494"/>
      <c r="H164" s="494"/>
      <c r="I164" s="494"/>
      <c r="J164" s="494"/>
    </row>
    <row r="165" spans="1:10" ht="12.75" customHeight="1">
      <c r="A165" s="137" t="s">
        <v>160</v>
      </c>
      <c r="B165" s="138"/>
      <c r="C165" s="188">
        <f>VLOOKUP(J5,'TRI-1C'!$B$18:$FH$61,161,FALSE)</f>
        <v>15</v>
      </c>
      <c r="G165" s="494"/>
      <c r="H165" s="494"/>
      <c r="I165" s="494"/>
      <c r="J165" s="494"/>
    </row>
    <row r="166" spans="1:10" ht="12.75" customHeight="1">
      <c r="A166" s="137" t="s">
        <v>161</v>
      </c>
      <c r="B166" s="138"/>
      <c r="C166" s="188" t="str">
        <f>VLOOKUP(J5,'TRI-1C'!$B$18:$FH$61,162,FALSE)</f>
        <v/>
      </c>
      <c r="G166" s="494"/>
      <c r="H166" s="494"/>
      <c r="I166" s="494"/>
      <c r="J166" s="494"/>
    </row>
    <row r="167" spans="1:10" ht="12.75" customHeight="1">
      <c r="A167" s="480" t="s">
        <v>163</v>
      </c>
      <c r="B167" s="481"/>
      <c r="C167" s="188">
        <f>VLOOKUP(J5,'TRI-1C'!$B$18:$FH$61,163,FALSE)</f>
        <v>0</v>
      </c>
      <c r="G167" s="494"/>
      <c r="H167" s="494"/>
      <c r="I167" s="494"/>
      <c r="J167" s="494"/>
    </row>
    <row r="168" spans="1:10" ht="12.75" customHeight="1">
      <c r="D168" s="503" t="s">
        <v>162</v>
      </c>
      <c r="E168" s="503"/>
      <c r="F168" s="152">
        <f ca="1">NOW()</f>
        <v>45994.739222685188</v>
      </c>
    </row>
    <row r="171" spans="1:10" ht="12.75" customHeight="1">
      <c r="G171" s="112"/>
    </row>
    <row r="173" spans="1:10" ht="12.75" customHeight="1">
      <c r="B173" s="495" t="s">
        <v>164</v>
      </c>
      <c r="C173" s="495"/>
      <c r="F173" s="116" t="s">
        <v>165</v>
      </c>
      <c r="G173" s="116" t="s">
        <v>165</v>
      </c>
    </row>
    <row r="207" spans="1:10" ht="12.75" customHeight="1">
      <c r="A207" s="111" t="s">
        <v>153</v>
      </c>
      <c r="C207" t="str">
        <f>IF(VLOOKUP(J210,NOTAS!$D$14:$P$60,2,FALSE)="","",VLOOKUP(J210,NOTAS!$D$14:$P$60,2,FALSE))</f>
        <v>BURGOS MARTINEZ ALEXANDER ABDIEL</v>
      </c>
    </row>
    <row r="208" spans="1:10" ht="12.75" customHeight="1">
      <c r="A208" s="111" t="s">
        <v>154</v>
      </c>
      <c r="C208" t="str">
        <f>NOTAS!$B$14&amp; " "&amp;NOTAS!$B$15</f>
        <v>INICIAL II A</v>
      </c>
      <c r="F208" s="111"/>
      <c r="G208" s="116"/>
      <c r="H208" s="117"/>
      <c r="I208" s="118"/>
      <c r="J208" s="117"/>
    </row>
    <row r="209" spans="1:10" ht="12.75" customHeight="1">
      <c r="A209" s="111" t="s">
        <v>6</v>
      </c>
      <c r="C209" t="str">
        <f>NOTAS!$B$18</f>
        <v>2025-2026 MATUTINA</v>
      </c>
      <c r="H209" s="117"/>
      <c r="I209" s="118"/>
      <c r="J209" s="117"/>
    </row>
    <row r="210" spans="1:10" ht="12.75" customHeight="1" thickBot="1">
      <c r="A210" s="486" t="s">
        <v>167</v>
      </c>
      <c r="B210" s="486"/>
      <c r="I210" s="114" t="s">
        <v>74</v>
      </c>
      <c r="J210" s="121">
        <v>2</v>
      </c>
    </row>
    <row r="211" spans="1:10" ht="12.75" customHeight="1">
      <c r="A211" s="482" t="s">
        <v>155</v>
      </c>
      <c r="B211" s="483"/>
      <c r="C211" s="483"/>
      <c r="D211" s="483"/>
      <c r="E211" s="483"/>
      <c r="F211" s="484"/>
      <c r="G211" s="485" t="s">
        <v>141</v>
      </c>
      <c r="H211" s="483"/>
      <c r="I211" s="498" t="s">
        <v>141</v>
      </c>
      <c r="J211" s="499"/>
    </row>
    <row r="212" spans="1:10" ht="12.75" customHeight="1">
      <c r="A212" s="500" t="str">
        <f>IF('TRI-1C'!G$10="","",'TRI-1C'!G$10)</f>
        <v>IDENTIDAD Y AUTONOMÍA</v>
      </c>
      <c r="B212" s="501"/>
      <c r="C212" s="501"/>
      <c r="D212" s="501"/>
      <c r="E212" s="501"/>
      <c r="F212" s="502"/>
      <c r="G212" s="160"/>
      <c r="H212" s="161"/>
      <c r="I212" s="162"/>
      <c r="J212" s="163"/>
    </row>
    <row r="213" spans="1:10" ht="12.75" customHeight="1">
      <c r="A213" s="148" t="str">
        <f>IF('TRI-1C'!G$13="","",'TRI-1C'!G$13)</f>
        <v>Comunicar algunos datos de su identidad como: nombres completos, edad, nombres de familiares cercanos, lugar dónde vive.</v>
      </c>
      <c r="B213" s="158"/>
      <c r="C213" s="158"/>
      <c r="D213" s="158"/>
      <c r="E213" s="158"/>
      <c r="F213" s="159"/>
      <c r="G213" s="122" t="str">
        <f>IF(A213="","",VLOOKUP(J210,'TRI-1C'!$B$18:$FH$61,6,FALSE))</f>
        <v>A-</v>
      </c>
      <c r="H213" s="150"/>
      <c r="I213" s="127" t="str">
        <f>IF(G213="","",G213)</f>
        <v>A-</v>
      </c>
      <c r="J213" s="126"/>
    </row>
    <row r="214" spans="1:10" ht="12.75" customHeight="1">
      <c r="A214" s="11" t="str">
        <f>IF('TRI-1C'!$H$13="","",'TRI-1C'!$H$13)</f>
        <v>Demostrar curiosidad por las características físicas (genitales) que le permiten reconocerse como niño y niña</v>
      </c>
      <c r="B214" s="156"/>
      <c r="C214" s="156"/>
      <c r="D214" s="156"/>
      <c r="E214" s="156"/>
      <c r="F214" s="157"/>
      <c r="G214" s="124" t="str">
        <f>IF(A214="","",VLOOKUP(J210,'TRI-1C'!$B$18:$FH$61,7,FALSE))</f>
        <v>A+</v>
      </c>
      <c r="I214" s="125" t="str">
        <f t="shared" ref="I214:I230" si="3">IF(G214="","",G214)</f>
        <v>A+</v>
      </c>
      <c r="J214" s="128"/>
    </row>
    <row r="215" spans="1:10" ht="12.75" customHeight="1">
      <c r="A215" s="148" t="str">
        <f>IF('TRI-1C'!$I$13="","",'TRI-1C'!$I$13)</f>
        <v>Identificar la importancia de usar el cinturón de seguridad para promover el autocuidado y la protección personal.</v>
      </c>
      <c r="B215" s="149"/>
      <c r="C215" s="149"/>
      <c r="D215" s="150"/>
      <c r="E215" s="150"/>
      <c r="F215" s="126"/>
      <c r="G215" s="122" t="str">
        <f>IF(A215="","",VLOOKUP(J210,'TRI-1C'!$B$18:$FH$61,8,FALSE))</f>
        <v>B-</v>
      </c>
      <c r="H215" s="150"/>
      <c r="I215" s="127" t="str">
        <f t="shared" si="3"/>
        <v>B-</v>
      </c>
      <c r="J215" s="126"/>
    </row>
    <row r="216" spans="1:10" ht="12.75" customHeight="1">
      <c r="A216" s="147" t="str">
        <f>IF('TRI-1C'!$J$13="","",'TRI-1C'!$J$13)</f>
        <v>Identificar las situaciones de peligro a las que se puede exponer en su entorno inmediato y seguir pautas de comportamiento para evitarlas.</v>
      </c>
      <c r="B216" s="139"/>
      <c r="C216" s="139"/>
      <c r="F216" s="128"/>
      <c r="G216" s="124" t="str">
        <f>IF(A216="","",VLOOKUP(J210,'TRI-1C'!$B$18:$FH$61,9,FALSE))</f>
        <v>B-</v>
      </c>
      <c r="I216" s="125" t="str">
        <f t="shared" si="3"/>
        <v>B-</v>
      </c>
      <c r="J216" s="128"/>
    </row>
    <row r="217" spans="1:10" ht="12.75" customHeight="1">
      <c r="A217" s="148" t="str">
        <f>IF('TRI-1C'!$K$13="","",'TRI-1C'!$K$13)</f>
        <v>Identificar sus características físicas y las de las personas de su entorno como parte del proceso de aceptación de sí mismo y de respeto a los demás.</v>
      </c>
      <c r="B217" s="149"/>
      <c r="C217" s="149"/>
      <c r="D217" s="150"/>
      <c r="E217" s="150"/>
      <c r="F217" s="126"/>
      <c r="G217" s="122" t="str">
        <f>IF(A217="","",VLOOKUP(J210,'TRI-1C'!$B$18:$FH$61,10,FALSE))</f>
        <v>B+</v>
      </c>
      <c r="H217" s="150"/>
      <c r="I217" s="127" t="str">
        <f t="shared" si="3"/>
        <v>B+</v>
      </c>
      <c r="J217" s="126"/>
    </row>
    <row r="218" spans="1:10" ht="12.75" customHeight="1">
      <c r="A218" s="147" t="str">
        <f>IF('TRI-1C'!$L$13="","",'TRI-1C'!$L$13)</f>
        <v>Identificar y manifestar sus emociones y sentimientos, expresando las causas de los mismos mediante el lenguaje verbal. (D.EIB.10.3.)</v>
      </c>
      <c r="B218" s="139"/>
      <c r="C218" s="139"/>
      <c r="F218" s="128"/>
      <c r="G218" s="124" t="str">
        <f>IF(A218="","",VLOOKUP(J210,'TRI-1C'!$B$18:$FH$61,11,FALSE))</f>
        <v>B+</v>
      </c>
      <c r="I218" s="125" t="str">
        <f t="shared" si="3"/>
        <v>B+</v>
      </c>
      <c r="J218" s="128"/>
    </row>
    <row r="219" spans="1:10" ht="12.75" customHeight="1">
      <c r="A219" s="192" t="str">
        <f>IF('TRI-1C'!$M$13="","",'TRI-1C'!$M$13)</f>
        <v>Identificarse como miembro de una familia reconociéndose como parte importante de la misma.</v>
      </c>
      <c r="B219" s="154"/>
      <c r="C219" s="154"/>
      <c r="D219" s="154"/>
      <c r="E219" s="154"/>
      <c r="F219" s="155"/>
      <c r="G219" s="122" t="str">
        <f>IF(A219="","",VLOOKUP(J210,'TRI-1C'!$B$18:$FH$61,12,FALSE))</f>
        <v>A+</v>
      </c>
      <c r="H219" s="150"/>
      <c r="I219" s="127" t="str">
        <f t="shared" si="3"/>
        <v>A+</v>
      </c>
      <c r="J219" s="126"/>
    </row>
    <row r="220" spans="1:10" ht="12.75" customHeight="1">
      <c r="A220" s="147" t="str">
        <f>IF('TRI-1C'!$N$13="","",'TRI-1C'!$N$13)</f>
        <v>Practicar con autonomía hábitos de higiene personal como lavarse las manos, los dientes y la cara.</v>
      </c>
      <c r="B220" s="139"/>
      <c r="C220" s="139"/>
      <c r="F220" s="128"/>
      <c r="G220" s="124" t="str">
        <f>IF(A220="","",VLOOKUP(J210,'TRI-1C'!$B$18:$FH$61,13,FALSE))</f>
        <v>A+</v>
      </c>
      <c r="I220" s="125" t="str">
        <f t="shared" si="3"/>
        <v>A+</v>
      </c>
      <c r="J220" s="128"/>
    </row>
    <row r="221" spans="1:10" ht="12.75" customHeight="1">
      <c r="A221" s="148" t="str">
        <f>IF('TRI-1C'!$O$13="","",'TRI-1C'!$O$13)</f>
        <v>Practicar hábitos de orden ubicando los objetos en el lugar correspondiente.</v>
      </c>
      <c r="B221" s="149"/>
      <c r="C221" s="149"/>
      <c r="D221" s="150"/>
      <c r="E221" s="150"/>
      <c r="F221" s="126"/>
      <c r="G221" s="122" t="str">
        <f>IF(A221="","",VLOOKUP(J210,'TRI-1C'!$B$18:$FH$61,14,FALSE))</f>
        <v>B-</v>
      </c>
      <c r="H221" s="150"/>
      <c r="I221" s="127" t="str">
        <f t="shared" si="3"/>
        <v>B-</v>
      </c>
      <c r="J221" s="126"/>
    </row>
    <row r="222" spans="1:10" ht="12.75" customHeight="1">
      <c r="A222" s="147" t="str">
        <f>IF('TRI-1C'!$P$13="","",'TRI-1C'!$P$13)</f>
        <v>Practicar las acciones a seguir en situaciones de riesgo como: temblores, incendios, entre otros, determinadas en el plan de contingencia institucional.</v>
      </c>
      <c r="B222" s="139"/>
      <c r="C222" s="139"/>
      <c r="F222" s="128"/>
      <c r="G222" s="124" t="str">
        <f>IF(A222="","",VLOOKUP(J210,'TRI-1C'!$B$18:$FH$61,15,FALSE))</f>
        <v>A+</v>
      </c>
      <c r="I222" s="125" t="str">
        <f t="shared" si="3"/>
        <v>A+</v>
      </c>
      <c r="J222" s="128"/>
    </row>
    <row r="223" spans="1:10" ht="12.75" customHeight="1">
      <c r="A223" s="148" t="str">
        <f>IF('TRI-1C'!$Q$13="","",'TRI-1C'!$Q$13)</f>
        <v>Practicar normas de seguridad para evitar accidentes a los que se puede exponer en su entorno inmediato.</v>
      </c>
      <c r="B223" s="158"/>
      <c r="C223" s="158"/>
      <c r="D223" s="158"/>
      <c r="E223" s="158"/>
      <c r="F223" s="159"/>
      <c r="G223" s="122" t="str">
        <f>IF(A223="","",VLOOKUP(J210,'TRI-1C'!$B$18:$FH$61,16,FALSE))</f>
        <v>B-</v>
      </c>
      <c r="H223" s="150"/>
      <c r="I223" s="127" t="str">
        <f t="shared" si="3"/>
        <v>B-</v>
      </c>
      <c r="J223" s="126"/>
    </row>
    <row r="224" spans="1:10" ht="12.75" customHeight="1">
      <c r="A224" s="11" t="str">
        <f>IF('TRI-1C'!$R$13="","",'TRI-1C'!$R$13)</f>
        <v>Realiza independientemente normas de aseo al ir al baño.</v>
      </c>
      <c r="B224" s="156"/>
      <c r="C224" s="156"/>
      <c r="D224" s="156"/>
      <c r="E224" s="156"/>
      <c r="F224" s="157"/>
      <c r="G224" s="124" t="str">
        <f>IF(A224="","",VLOOKUP(J210,'TRI-1C'!$B$18:$FH$61,17,FALSE))</f>
        <v>A+</v>
      </c>
      <c r="I224" s="125" t="str">
        <f t="shared" si="3"/>
        <v>A+</v>
      </c>
      <c r="J224" s="128"/>
    </row>
    <row r="225" spans="1:10" ht="12.75" customHeight="1">
      <c r="A225" s="148" t="str">
        <f>IF('TRI-1C'!$S$13="","",'TRI-1C'!$S$13)</f>
        <v>Reconocer la importancia del uso del casco y demás indumentaria de pro tección para protegerse de lesiones en actividades que requieran su uso</v>
      </c>
      <c r="B225" s="149"/>
      <c r="C225" s="149"/>
      <c r="D225" s="150"/>
      <c r="E225" s="150"/>
      <c r="F225" s="126"/>
      <c r="G225" s="122" t="str">
        <f>IF(A225="","",VLOOKUP(J210,'TRI-1C'!$B$18:$FH$61,18,FALSE))</f>
        <v>B+</v>
      </c>
      <c r="H225" s="150"/>
      <c r="I225" s="127" t="str">
        <f t="shared" si="3"/>
        <v>B+</v>
      </c>
      <c r="J225" s="126"/>
    </row>
    <row r="226" spans="1:10" ht="12.75" customHeight="1">
      <c r="A226" s="147" t="str">
        <f>IF('TRI-1C'!$T$13="","",'TRI-1C'!$T$13)</f>
        <v>Reconocer situaciones problémicas en las actividades escolares para solucionarlas de forma creativa y con autonomía.</v>
      </c>
      <c r="B226" s="139"/>
      <c r="C226" s="139"/>
      <c r="F226" s="128"/>
      <c r="G226" s="124" t="str">
        <f>IF(A226="","",VLOOKUP(J210,'TRI-1C'!$B$18:$FH$61,19,FALSE))</f>
        <v>B-</v>
      </c>
      <c r="I226" s="125" t="str">
        <f t="shared" si="3"/>
        <v>B-</v>
      </c>
      <c r="J226" s="128"/>
    </row>
    <row r="227" spans="1:10" ht="12.75" customHeight="1">
      <c r="A227" s="148" t="str">
        <f>IF('TRI-1C'!$U$13="","",'TRI-1C'!$U$13)</f>
        <v>Seleccionar las prendas de vestir de acuerdo al estado climático (prendas para el frío / prendas para el calor).</v>
      </c>
      <c r="B227" s="149"/>
      <c r="C227" s="149"/>
      <c r="D227" s="150"/>
      <c r="E227" s="150"/>
      <c r="F227" s="126"/>
      <c r="G227" s="122" t="str">
        <f>IF(A227="","",VLOOKUP(J210,'TRI-1C'!$B$18:$FH$61,20,FALSE))</f>
        <v>A+</v>
      </c>
      <c r="H227" s="150"/>
      <c r="I227" s="127" t="str">
        <f t="shared" si="3"/>
        <v>A+</v>
      </c>
      <c r="J227" s="126"/>
    </row>
    <row r="228" spans="1:10" ht="12.75" customHeight="1">
      <c r="A228" s="147" t="str">
        <f>IF('TRI-1C'!$V$13="","",'TRI-1C'!$V$13)</f>
        <v>Tomar decisiones con respecto a la elección de actividades, vestuario entre otros, en función de sus gustos y preferencias, argumentando las mismas.</v>
      </c>
      <c r="B228" s="139"/>
      <c r="C228" s="139"/>
      <c r="F228" s="128"/>
      <c r="G228" s="124" t="str">
        <f>IF(A228="","",VLOOKUP(J210,'TRI-1C'!$B$18:$FH$61,21,FALSE))</f>
        <v>A+</v>
      </c>
      <c r="I228" s="125" t="str">
        <f t="shared" si="3"/>
        <v>A+</v>
      </c>
      <c r="J228" s="128"/>
    </row>
    <row r="229" spans="1:10" ht="12.75" customHeight="1">
      <c r="A229" s="192" t="str">
        <f>IF('TRI-1C'!$W$13="","",'TRI-1C'!$W$13)</f>
        <v>Utilizar la cuchara, tenedor y el vaso cuando se alimenta de manera autónoma.</v>
      </c>
      <c r="B229" s="154"/>
      <c r="C229" s="154"/>
      <c r="D229" s="154"/>
      <c r="E229" s="154"/>
      <c r="F229" s="155"/>
      <c r="G229" s="122" t="str">
        <f>IF(A229="","",VLOOKUP(J210,'TRI-1C'!$B$18:$FH$61,22,FALSE))</f>
        <v>A+</v>
      </c>
      <c r="H229" s="150"/>
      <c r="I229" s="127" t="str">
        <f t="shared" si="3"/>
        <v>A+</v>
      </c>
      <c r="J229" s="126"/>
    </row>
    <row r="230" spans="1:10" ht="12.75" customHeight="1">
      <c r="A230" s="147" t="str">
        <f>IF('TRI-1C'!$X$13="","",'TRI-1C'!$X$13)</f>
        <v>Vestirse y desvestirse de manera independiente con prendas de vestir sencillas. (D.EIB.10.5)</v>
      </c>
      <c r="B230" s="139"/>
      <c r="C230" s="139"/>
      <c r="F230" s="128"/>
      <c r="G230" s="124" t="str">
        <f>IF(A230="","",VLOOKUP(J210,'TRI-1C'!$B$18:$FH$61,23,FALSE))</f>
        <v>A+</v>
      </c>
      <c r="I230" s="125" t="str">
        <f t="shared" si="3"/>
        <v>A+</v>
      </c>
      <c r="J230" s="128"/>
    </row>
    <row r="231" spans="1:10" ht="12.75" customHeight="1">
      <c r="A231" s="165" t="str">
        <f>'BI-1T'!$A$8</f>
        <v>CONVIVENCIA</v>
      </c>
      <c r="B231" s="149"/>
      <c r="C231" s="149"/>
      <c r="D231" s="150"/>
      <c r="E231" s="150"/>
      <c r="F231" s="126"/>
      <c r="G231" s="122" t="str">
        <f>IF(A231="","",VLOOKUP(J210,'TRI-1C'!$B$18:$FH$61,24,FALSE))</f>
        <v>A-</v>
      </c>
      <c r="H231" s="150"/>
      <c r="I231" s="127"/>
      <c r="J231" s="126"/>
    </row>
    <row r="232" spans="1:10" ht="12.75" customHeight="1">
      <c r="A232" s="147" t="str">
        <f>IF('TRI-1C'!$Z$13="","",'TRI-1C'!$Z$13)</f>
        <v>Apoyar y motivar a otras personas a participar en actividades grupales, particularmente a quienes muestran dificultades al hacerlo</v>
      </c>
      <c r="B232" s="139"/>
      <c r="C232" s="139"/>
      <c r="F232" s="128"/>
      <c r="G232" s="124" t="str">
        <f>IF(A232="","",VLOOKUP(J210,'TRI-1C'!$B$18:$FH$61,25,FALSE))</f>
        <v>B-</v>
      </c>
      <c r="I232" s="125" t="str">
        <f t="shared" ref="I232:I246" si="4">IF(G232="","",G232)</f>
        <v>B-</v>
      </c>
      <c r="J232" s="128"/>
    </row>
    <row r="233" spans="1:10" ht="12.75" customHeight="1">
      <c r="A233" s="148" t="str">
        <f>IF('TRI-1C'!$AA$13="","",'TRI-1C'!$AA$13)</f>
        <v>Asumir y respetar normas de convivencia en la institución de educación inicial y en el hogar acordadas con el adulto. (D.EIB.10.15.)</v>
      </c>
      <c r="B233" s="158"/>
      <c r="C233" s="158"/>
      <c r="D233" s="158"/>
      <c r="E233" s="158"/>
      <c r="F233" s="159"/>
      <c r="G233" s="122" t="str">
        <f>IF(A233="","",VLOOKUP(J210,'TRI-1C'!$B$18:$FH$61,26,FALSE))</f>
        <v>B-</v>
      </c>
      <c r="H233" s="150"/>
      <c r="I233" s="127" t="str">
        <f t="shared" si="4"/>
        <v>B-</v>
      </c>
      <c r="J233" s="126"/>
    </row>
    <row r="234" spans="1:10" ht="12.75" customHeight="1">
      <c r="A234" s="11" t="str">
        <f>IF('TRI-1C'!$AB$13="","",'TRI-1C'!$AB$13)</f>
        <v>Colaborar en actividades que se desarrollan con otros niños y adultos de su entorno.</v>
      </c>
      <c r="B234" s="156"/>
      <c r="C234" s="156"/>
      <c r="D234" s="156"/>
      <c r="E234" s="156"/>
      <c r="F234" s="157"/>
      <c r="G234" s="124" t="str">
        <f>IF(A234="","",VLOOKUP(J210,'TRI-1C'!$B$18:$FH$61,27,FALSE))</f>
        <v>B-</v>
      </c>
      <c r="I234" s="125" t="str">
        <f t="shared" si="4"/>
        <v>B-</v>
      </c>
      <c r="J234" s="128"/>
    </row>
    <row r="235" spans="1:10" ht="12.75" customHeight="1">
      <c r="A235" s="148" t="str">
        <f>IF('TRI-1C'!$AC$13="","",'TRI-1C'!$AC$13)</f>
        <v>Demostrar actitudes de solidaridad ante situaciones de necesidad de sus compañeros y adultos de su entorno</v>
      </c>
      <c r="B235" s="149"/>
      <c r="C235" s="149"/>
      <c r="D235" s="150"/>
      <c r="E235" s="150"/>
      <c r="F235" s="126"/>
      <c r="G235" s="122" t="str">
        <f>IF(A235="","",VLOOKUP(J210,'TRI-1C'!$B$18:$FH$61,28,FALSE))</f>
        <v>B-</v>
      </c>
      <c r="H235" s="150"/>
      <c r="I235" s="127" t="str">
        <f t="shared" si="4"/>
        <v>B-</v>
      </c>
      <c r="J235" s="126"/>
    </row>
    <row r="236" spans="1:10" ht="12.75" customHeight="1">
      <c r="A236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36" s="139"/>
      <c r="C236" s="139"/>
      <c r="F236" s="128"/>
      <c r="G236" s="124" t="str">
        <f>IF(A236="","",VLOOKUP(J210,'TRI-1C'!$B$18:$FH$61,29,FALSE))</f>
        <v>B-</v>
      </c>
      <c r="I236" s="125" t="str">
        <f t="shared" si="4"/>
        <v>B-</v>
      </c>
      <c r="J236" s="128"/>
    </row>
    <row r="237" spans="1:10" ht="12.75" customHeight="1">
      <c r="A237" s="148" t="str">
        <f>IF('TRI-1C'!$AE$13="","",'TRI-1C'!$AE$13)</f>
        <v>Demostrar preferencia de jugar la mayor parte del tiempo con un amigo estableciendo niveles de empatías más estables.</v>
      </c>
      <c r="B237" s="149"/>
      <c r="C237" s="149"/>
      <c r="D237" s="150"/>
      <c r="E237" s="150"/>
      <c r="F237" s="126"/>
      <c r="G237" s="122" t="str">
        <f>IF(A237="","",VLOOKUP(J210,'TRI-1C'!$B$18:$FH$61,30,FALSE))</f>
        <v>B-</v>
      </c>
      <c r="H237" s="150"/>
      <c r="I237" s="127" t="str">
        <f t="shared" si="4"/>
        <v>B-</v>
      </c>
      <c r="J237" s="126"/>
    </row>
    <row r="238" spans="1:10" ht="12.75" customHeight="1">
      <c r="A238" s="147" t="str">
        <f>IF('TRI-1C'!$AF$13="","",'TRI-1C'!$AF$13)</f>
        <v>Demostrar sensibilidad ante deseos, emociones y sentimientos de otras personas.</v>
      </c>
      <c r="B238" s="139"/>
      <c r="C238" s="139"/>
      <c r="F238" s="128"/>
      <c r="G238" s="124" t="str">
        <f>IF(A238="","",VLOOKUP(J210,'TRI-1C'!$B$18:$FH$61,31,FALSE))</f>
        <v>B-</v>
      </c>
      <c r="I238" s="125" t="str">
        <f t="shared" si="4"/>
        <v>B-</v>
      </c>
      <c r="J238" s="128"/>
    </row>
    <row r="239" spans="1:10" ht="12.75" customHeight="1">
      <c r="A239" s="192" t="str">
        <f>IF('TRI-1C'!$AG$13="","",'TRI-1C'!$AG$13)</f>
        <v>Desarrollar la capacidad de esperar para obtener una recompensa mayor en el futuro.</v>
      </c>
      <c r="B239" s="154"/>
      <c r="C239" s="154"/>
      <c r="D239" s="154"/>
      <c r="E239" s="154"/>
      <c r="F239" s="155"/>
      <c r="G239" s="122" t="str">
        <f>IF(A239="","",VLOOKUP(J210,'TRI-1C'!$B$18:$FH$61,32,FALSE))</f>
        <v>B-</v>
      </c>
      <c r="H239" s="150"/>
      <c r="I239" s="127" t="str">
        <f t="shared" si="4"/>
        <v>B-</v>
      </c>
      <c r="J239" s="126"/>
    </row>
    <row r="240" spans="1:10" ht="12.75" customHeight="1">
      <c r="A240" s="147" t="str">
        <f>IF('TRI-1C'!$AH$13="","",'TRI-1C'!$AH$13)</f>
        <v>Identificar instituciones y profesiones que brindan servicios a la comunidad y los roles que ellos cumplen.</v>
      </c>
      <c r="B240" s="139"/>
      <c r="C240" s="139"/>
      <c r="F240" s="128"/>
      <c r="G240" s="124" t="str">
        <f>IF(A240="","",VLOOKUP(J210,'TRI-1C'!$B$18:$FH$61,33,FALSE))</f>
        <v>B-</v>
      </c>
      <c r="I240" s="125" t="str">
        <f t="shared" si="4"/>
        <v>B-</v>
      </c>
      <c r="J240" s="128"/>
    </row>
    <row r="241" spans="1:10" ht="12.75" customHeight="1">
      <c r="A241" s="148" t="str">
        <f>IF('TRI-1C'!$AI$13="","",'TRI-1C'!$AI$13)</f>
        <v>Identificar las profesiones, oficios y ocupaciones que cumplen los miembros de su familia.</v>
      </c>
      <c r="B241" s="149"/>
      <c r="C241" s="149"/>
      <c r="D241" s="150"/>
      <c r="E241" s="150"/>
      <c r="F241" s="126"/>
      <c r="G241" s="122" t="str">
        <f>IF(A241="","",VLOOKUP(J210,'TRI-1C'!$B$18:$FH$61,34,FALSE))</f>
        <v>B-</v>
      </c>
      <c r="H241" s="150"/>
      <c r="I241" s="127" t="str">
        <f t="shared" si="4"/>
        <v>B-</v>
      </c>
      <c r="J241" s="126"/>
    </row>
    <row r="242" spans="1:10" ht="12.75" customHeight="1">
      <c r="A242" s="147" t="str">
        <f>IF('TRI-1C'!$AJ$13="","",'TRI-1C'!$AJ$13)</f>
        <v>Incrementar su campo de interrelación con otras personas a más del grupo familiar y escolar interactuando con mayor facilidad.</v>
      </c>
      <c r="B242" s="139"/>
      <c r="C242" s="139"/>
      <c r="F242" s="128"/>
      <c r="G242" s="124" t="str">
        <f>IF(A242="","",VLOOKUP(J210,'TRI-1C'!$B$18:$FH$61,35,FALSE))</f>
        <v>B-</v>
      </c>
      <c r="I242" s="125" t="str">
        <f t="shared" si="4"/>
        <v>B-</v>
      </c>
      <c r="J242" s="128"/>
    </row>
    <row r="243" spans="1:10" ht="12.75" customHeight="1">
      <c r="A243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243" s="158"/>
      <c r="C243" s="158"/>
      <c r="D243" s="158"/>
      <c r="E243" s="158"/>
      <c r="F243" s="159"/>
      <c r="G243" s="122" t="str">
        <f>IF(A243="","",VLOOKUP(J210,'TRI-1C'!$B$18:$FH$61,36,FALSE))</f>
        <v>B-</v>
      </c>
      <c r="H243" s="150"/>
      <c r="I243" s="127" t="str">
        <f t="shared" si="4"/>
        <v>B-</v>
      </c>
      <c r="J243" s="126"/>
    </row>
    <row r="244" spans="1:10" ht="12.75" customHeight="1">
      <c r="A244" s="11" t="str">
        <f>IF('TRI-1C'!$AL$13="","",'TRI-1C'!$AL$13)</f>
        <v>Participar juegos grupales siguiendo las reglas y asumiendo roles que le permitan mantener un ambiente armónico con sus pares. (D.EIB.10.11.)</v>
      </c>
      <c r="B244" s="156"/>
      <c r="C244" s="156"/>
      <c r="D244" s="156"/>
      <c r="E244" s="156"/>
      <c r="F244" s="157"/>
      <c r="G244" s="124" t="str">
        <f>IF(A244="","",VLOOKUP(J210,'TRI-1C'!$B$18:$FH$61,37,FALSE))</f>
        <v>B-</v>
      </c>
      <c r="I244" s="125" t="str">
        <f t="shared" si="4"/>
        <v>B-</v>
      </c>
      <c r="J244" s="128"/>
    </row>
    <row r="245" spans="1:10" ht="12.75" customHeight="1">
      <c r="A245" s="148" t="str">
        <f>IF('TRI-1C'!$AM$13="","",'TRI-1C'!$AM$13)</f>
        <v>Practicar la costumbre de ahorrar para ocasiones y casos especiales</v>
      </c>
      <c r="B245" s="149"/>
      <c r="C245" s="149"/>
      <c r="D245" s="150"/>
      <c r="E245" s="150"/>
      <c r="F245" s="126"/>
      <c r="G245" s="122" t="str">
        <f>IF(A245="","",VLOOKUP(J210,'TRI-1C'!$B$18:$FH$61,38,FALSE))</f>
        <v>B-</v>
      </c>
      <c r="H245" s="150"/>
      <c r="I245" s="127" t="str">
        <f t="shared" si="4"/>
        <v>B-</v>
      </c>
      <c r="J245" s="126"/>
    </row>
    <row r="246" spans="1:10" ht="12.75" customHeight="1">
      <c r="A246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246" s="139"/>
      <c r="C246" s="139"/>
      <c r="F246" s="128"/>
      <c r="G246" s="124" t="str">
        <f>IF(A246="","",VLOOKUP(J210,'TRI-1C'!$B$18:$FH$61,39,FALSE))</f>
        <v>B-</v>
      </c>
      <c r="I246" s="125" t="str">
        <f t="shared" si="4"/>
        <v>B-</v>
      </c>
      <c r="J246" s="128"/>
    </row>
    <row r="247" spans="1:10" ht="12.75" customHeight="1">
      <c r="A247" s="165" t="str">
        <f>'BI-1T'!$A$9</f>
        <v>RELACIONES CON EL MEDIO NATURAL Y CULTURAL</v>
      </c>
      <c r="B247" s="149"/>
      <c r="C247" s="149"/>
      <c r="D247" s="150"/>
      <c r="E247" s="150"/>
      <c r="F247" s="126"/>
      <c r="G247" s="122" t="str">
        <f>IF(A247="","",VLOOKUP(J210,'TRI-1C'!$B$18:$FH$61,40,FALSE))</f>
        <v>B-</v>
      </c>
      <c r="H247" s="150"/>
      <c r="I247" s="127"/>
      <c r="J247" s="126"/>
    </row>
    <row r="248" spans="1:10" ht="12.75" customHeight="1">
      <c r="A248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248" s="139"/>
      <c r="C248" s="139"/>
      <c r="F248" s="128"/>
      <c r="G248" s="124" t="str">
        <f>IF(A248="","",VLOOKUP(J210,'TRI-1C'!$B$18:$FH$61,41,FALSE))</f>
        <v>B-</v>
      </c>
      <c r="I248" s="125" t="str">
        <f t="shared" ref="I248:I267" si="5">IF(G248="","",G248)</f>
        <v>B-</v>
      </c>
      <c r="J248" s="128"/>
    </row>
    <row r="249" spans="1:10" ht="12.75" customHeight="1">
      <c r="A249" s="192" t="str">
        <f>IF('TRI-1C'!$AQ$13="","",'TRI-1C'!$AQ$13)</f>
        <v>Construir conexiones emocionales con su contexto natural (plantas, animales, agua, tierra, aire) y social.</v>
      </c>
      <c r="B249" s="154"/>
      <c r="C249" s="154"/>
      <c r="D249" s="154"/>
      <c r="E249" s="154"/>
      <c r="F249" s="155"/>
      <c r="G249" s="122" t="str">
        <f>IF(A249="","",VLOOKUP(J210,'TRI-1C'!$B$18:$FH$61,42,FALSE))</f>
        <v>B-</v>
      </c>
      <c r="H249" s="150"/>
      <c r="I249" s="127" t="str">
        <f t="shared" si="5"/>
        <v>B-</v>
      </c>
      <c r="J249" s="126"/>
    </row>
    <row r="250" spans="1:10" ht="12.75" customHeight="1">
      <c r="A250" s="147" t="str">
        <f>IF('TRI-1C'!$AR$13="","",'TRI-1C'!$AR$13)</f>
        <v>dentificar en las actividades diarias oportunidades para aprovechar los recursos y reducir los residuos para proteger el entorno natural</v>
      </c>
      <c r="B250" s="139"/>
      <c r="C250" s="139"/>
      <c r="F250" s="128"/>
      <c r="G250" s="124" t="str">
        <f>IF(A250="","",VLOOKUP(J210,'TRI-1C'!$B$18:$FH$61,43,FALSE))</f>
        <v>B-</v>
      </c>
      <c r="I250" s="125" t="str">
        <f t="shared" si="5"/>
        <v>B-</v>
      </c>
      <c r="J250" s="128"/>
    </row>
    <row r="251" spans="1:10" ht="12.75" customHeight="1">
      <c r="A251" s="148" t="str">
        <f>IF('TRI-1C'!$AS$13="","",'TRI-1C'!$AS$13)</f>
        <v>Diferenciar entre alimentos nutritivos y no nutritivos identificando los beneficios de una alimentación sana y saludable.</v>
      </c>
      <c r="B251" s="149"/>
      <c r="C251" s="149"/>
      <c r="D251" s="150"/>
      <c r="E251" s="150"/>
      <c r="F251" s="126"/>
      <c r="G251" s="122" t="str">
        <f>IF(A251="","",VLOOKUP(J210,'TRI-1C'!$B$18:$FH$61,44,FALSE))</f>
        <v>B-</v>
      </c>
      <c r="H251" s="150"/>
      <c r="I251" s="127" t="str">
        <f t="shared" si="5"/>
        <v>B-</v>
      </c>
      <c r="J251" s="126"/>
    </row>
    <row r="252" spans="1:10" ht="12.75" customHeight="1">
      <c r="A252" s="147" t="str">
        <f>IF('TRI-1C'!$AT$13="","",'TRI-1C'!$AT$13)</f>
        <v>Diferenciar entre lo que le pertenece, lo que pertenece a los demás y lo que pertenece al grupo o comunidad.</v>
      </c>
      <c r="B252" s="139"/>
      <c r="C252" s="139"/>
      <c r="F252" s="128"/>
      <c r="G252" s="124" t="str">
        <f>IF(A252="","",VLOOKUP(J210,'TRI-1C'!$B$18:$FH$61,45,FALSE))</f>
        <v>B-</v>
      </c>
      <c r="I252" s="125" t="str">
        <f t="shared" si="5"/>
        <v>B-</v>
      </c>
      <c r="J252" s="128"/>
    </row>
    <row r="253" spans="1:10" ht="12.75" customHeight="1">
      <c r="A253" s="148" t="str">
        <f>IF('TRI-1C'!$AU$13="","",'TRI-1C'!$AU$13)</f>
        <v>Diferenciar los seres vivos y elementos no vivos de su entorno explorando su mundo natural.</v>
      </c>
      <c r="B253" s="158"/>
      <c r="C253" s="158"/>
      <c r="D253" s="158"/>
      <c r="E253" s="158"/>
      <c r="F253" s="159"/>
      <c r="G253" s="122" t="str">
        <f>IF(A253="","",VLOOKUP(J210,'TRI-1C'!$B$18:$FH$61,46,FALSE))</f>
        <v>B-</v>
      </c>
      <c r="H253" s="150"/>
      <c r="I253" s="127" t="str">
        <f t="shared" si="5"/>
        <v>B-</v>
      </c>
      <c r="J253" s="126"/>
    </row>
    <row r="254" spans="1:10" ht="12.75" customHeight="1">
      <c r="A254" s="11" t="str">
        <f>IF('TRI-1C'!$AV$13="","",'TRI-1C'!$AV$13)</f>
        <v>Establecer comparaciones entre los elementos del entorno a través de la discriminación sensorial.</v>
      </c>
      <c r="B254" s="156"/>
      <c r="C254" s="156"/>
      <c r="D254" s="156"/>
      <c r="E254" s="156"/>
      <c r="F254" s="157"/>
      <c r="G254" s="124" t="str">
        <f>IF(A254="","",VLOOKUP(J210,'TRI-1C'!$B$18:$FH$61,47,FALSE))</f>
        <v>B-</v>
      </c>
      <c r="I254" s="125" t="str">
        <f t="shared" si="5"/>
        <v>B-</v>
      </c>
      <c r="J254" s="128"/>
    </row>
    <row r="255" spans="1:10" ht="12.75" customHeight="1">
      <c r="A255" s="148" t="str">
        <f>IF('TRI-1C'!$AW$13="","",'TRI-1C'!$AW$13)</f>
        <v>Explorar e identificar los diferentes elementos y fenómenos del entorno natural mediante procesos que propicien la indagación.</v>
      </c>
      <c r="B255" s="149"/>
      <c r="C255" s="149"/>
      <c r="D255" s="150"/>
      <c r="E255" s="150"/>
      <c r="F255" s="126"/>
      <c r="G255" s="122" t="str">
        <f>IF(A255="","",VLOOKUP(J210,'TRI-1C'!$B$18:$FH$61,48,FALSE))</f>
        <v>B-</v>
      </c>
      <c r="H255" s="150"/>
      <c r="I255" s="127" t="str">
        <f t="shared" si="5"/>
        <v>B-</v>
      </c>
      <c r="J255" s="126"/>
    </row>
    <row r="256" spans="1:10" ht="12.75" customHeight="1">
      <c r="A256" s="147" t="str">
        <f>IF('TRI-1C'!$AX$13="","",'TRI-1C'!$AX$13)</f>
        <v>Identificar características de las plantas por su utilidad, estableciendo diferencias entre ellas.</v>
      </c>
      <c r="B256" s="139"/>
      <c r="C256" s="139"/>
      <c r="F256" s="128"/>
      <c r="G256" s="124" t="str">
        <f>IF(A256="","",VLOOKUP(J210,'TRI-1C'!$B$18:$FH$61,49,FALSE))</f>
        <v>B-</v>
      </c>
      <c r="I256" s="125" t="str">
        <f t="shared" si="5"/>
        <v>B-</v>
      </c>
      <c r="J256" s="128"/>
    </row>
    <row r="257" spans="1:10" ht="12.75" customHeight="1">
      <c r="A257" s="148" t="str">
        <f>IF('TRI-1C'!$AY$13="","",'TRI-1C'!$AY$13)</f>
        <v>Identificar las características de los animales domésticos y silvestres estableciendo las diferencias entre ellos.</v>
      </c>
      <c r="B257" s="149"/>
      <c r="C257" s="149"/>
      <c r="D257" s="150"/>
      <c r="E257" s="150"/>
      <c r="F257" s="126"/>
      <c r="G257" s="122" t="str">
        <f>IF(A257="","",VLOOKUP(J210,'TRI-1C'!$B$18:$FH$61,50,FALSE))</f>
        <v>B-</v>
      </c>
      <c r="H257" s="150"/>
      <c r="I257" s="127" t="str">
        <f t="shared" si="5"/>
        <v>B-</v>
      </c>
      <c r="J257" s="126"/>
    </row>
    <row r="258" spans="1:10" ht="12.75" customHeight="1">
      <c r="A258" s="147" t="str">
        <f>IF('TRI-1C'!$AZ$13="","",'TRI-1C'!$AZ$13)</f>
        <v>Identificar las características del mar y reconocerlo como una parte integral del territorio nacional</v>
      </c>
      <c r="B258" s="139"/>
      <c r="C258" s="139"/>
      <c r="F258" s="128"/>
      <c r="G258" s="124" t="str">
        <f>IF(A258="","",VLOOKUP(J210,'TRI-1C'!$B$18:$FH$61,51,FALSE))</f>
        <v>B-</v>
      </c>
      <c r="I258" s="125" t="str">
        <f t="shared" si="5"/>
        <v>B-</v>
      </c>
      <c r="J258" s="128"/>
    </row>
    <row r="259" spans="1:10" ht="12.75" customHeight="1">
      <c r="A259" s="192" t="str">
        <f>IF('TRI-1C'!$BA$13="","",'TRI-1C'!$BA$13)</f>
        <v>Identificar prácticas socioculturales de su localidad demostrando curiosidad ante sus tradiciones.</v>
      </c>
      <c r="B259" s="154"/>
      <c r="C259" s="154"/>
      <c r="D259" s="154"/>
      <c r="E259" s="154"/>
      <c r="F259" s="155"/>
      <c r="G259" s="122" t="str">
        <f>IF(A259="","",VLOOKUP(J210,'TRI-1C'!$B$18:$FH$61,52,FALSE))</f>
        <v>B-</v>
      </c>
      <c r="H259" s="150"/>
      <c r="I259" s="127" t="str">
        <f t="shared" si="5"/>
        <v>B-</v>
      </c>
      <c r="J259" s="126"/>
    </row>
    <row r="260" spans="1:10" ht="12.75" customHeight="1">
      <c r="A260" s="147" t="str">
        <f>IF('TRI-1C'!$BB$13="","",'TRI-1C'!$BB$13)</f>
        <v>Observar el proceso del ciclo vital de las plantas mediante actividades de experimentación.</v>
      </c>
      <c r="B260" s="139"/>
      <c r="C260" s="139"/>
      <c r="F260" s="128"/>
      <c r="G260" s="124" t="str">
        <f>IF(A260="","",VLOOKUP(J210,'TRI-1C'!$B$18:$FH$61,53,FALSE))</f>
        <v>B-</v>
      </c>
      <c r="I260" s="125" t="str">
        <f t="shared" si="5"/>
        <v>B-</v>
      </c>
      <c r="J260" s="128"/>
    </row>
    <row r="261" spans="1:10" ht="12.75" customHeight="1">
      <c r="A261" s="148" t="str">
        <f>IF('TRI-1C'!$BC$13="","",'TRI-1C'!$BC$13)</f>
        <v>Participar en actividades lúdicas para identificar prácticas de movilidad que ayudan a cuidar el planeta</v>
      </c>
      <c r="B261" s="149"/>
      <c r="C261" s="149"/>
      <c r="D261" s="150"/>
      <c r="E261" s="150"/>
      <c r="F261" s="126"/>
      <c r="G261" s="122" t="str">
        <f>IF(A261="","",VLOOKUP(J210,'TRI-1C'!$B$18:$FH$61,54,FALSE))</f>
        <v>B-</v>
      </c>
      <c r="H261" s="150"/>
      <c r="I261" s="127" t="str">
        <f t="shared" si="5"/>
        <v>B-</v>
      </c>
      <c r="J261" s="126"/>
    </row>
    <row r="262" spans="1:10" ht="12.75" customHeight="1">
      <c r="A262" s="147" t="str">
        <f>IF('TRI-1C'!$BD$13="","",'TRI-1C'!$BD$13)</f>
        <v>Participar en algunas prácticas tradicionales de su entorno disfrutando y respetando las diferentes manifestaciones culturales</v>
      </c>
      <c r="B262" s="139"/>
      <c r="C262" s="139"/>
      <c r="F262" s="128"/>
      <c r="G262" s="124" t="str">
        <f>IF(A262="","",VLOOKUP(J210,'TRI-1C'!$B$18:$FH$61,55,FALSE))</f>
        <v>B-</v>
      </c>
      <c r="I262" s="125" t="str">
        <f t="shared" si="5"/>
        <v>B-</v>
      </c>
      <c r="J262" s="128"/>
    </row>
    <row r="263" spans="1:10" ht="12.75" customHeight="1">
      <c r="A263" s="148" t="str">
        <f>IF('TRI-1C'!$BE$13="","",'TRI-1C'!$BE$13)</f>
        <v>Practicar hábitos de cuidado y conservación del medio ambiente que eviten la contaminación del aire, suelo y agua. (D.EIB.10.19.)</v>
      </c>
      <c r="B263" s="158"/>
      <c r="C263" s="158"/>
      <c r="D263" s="158"/>
      <c r="E263" s="158"/>
      <c r="F263" s="159"/>
      <c r="G263" s="122" t="str">
        <f>IF(A263="","",VLOOKUP(J210,'TRI-1C'!$B$18:$FH$61,56,FALSE))</f>
        <v>B-</v>
      </c>
      <c r="H263" s="150"/>
      <c r="I263" s="127" t="str">
        <f t="shared" si="5"/>
        <v>B-</v>
      </c>
      <c r="J263" s="126"/>
    </row>
    <row r="264" spans="1:10" ht="12.75" customHeight="1">
      <c r="A264" s="11" t="str">
        <f>IF('TRI-1C'!$BF$13="","",'TRI-1C'!$BF$13)</f>
        <v>Realizar acciones de cuidado y protección de plantas y animales de su entorno erradicando actitudes de maltrato.</v>
      </c>
      <c r="B264" s="156"/>
      <c r="C264" s="156"/>
      <c r="D264" s="156"/>
      <c r="E264" s="156"/>
      <c r="F264" s="157"/>
      <c r="G264" s="124" t="str">
        <f>IF(A264="","",VLOOKUP(J210,'TRI-1C'!$B$18:$FH$61,57,FALSE))</f>
        <v>B-</v>
      </c>
      <c r="I264" s="125" t="str">
        <f t="shared" si="5"/>
        <v>B-</v>
      </c>
      <c r="J264" s="128"/>
    </row>
    <row r="265" spans="1:10" ht="12.75" customHeight="1">
      <c r="A265" s="148" t="str">
        <f>IF('TRI-1C'!$BG$13="","",'TRI-1C'!$BG$13)</f>
        <v>Reconocer cómo las personas utilizan el dinero en su entorno familiar para satisfacer sus necesidades y deseos</v>
      </c>
      <c r="B265" s="149"/>
      <c r="C265" s="149"/>
      <c r="D265" s="150"/>
      <c r="E265" s="150"/>
      <c r="F265" s="126"/>
      <c r="G265" s="122" t="str">
        <f>IF(A265="","",VLOOKUP(J210,'TRI-1C'!$B$18:$FH$61,58,FALSE))</f>
        <v>B-</v>
      </c>
      <c r="H265" s="150"/>
      <c r="I265" s="127" t="str">
        <f t="shared" si="5"/>
        <v>B-</v>
      </c>
      <c r="J265" s="126"/>
    </row>
    <row r="266" spans="1:10" ht="12.75" customHeight="1">
      <c r="A266" s="147" t="str">
        <f>IF('TRI-1C'!$BH$13="","",'TRI-1C'!$BH$13)</f>
        <v>Reconocer las consecuencias de no cuidar sus pertenencias.</v>
      </c>
      <c r="B266" s="139"/>
      <c r="C266" s="139"/>
      <c r="F266" s="128"/>
      <c r="G266" s="124" t="str">
        <f>IF(A266="","",VLOOKUP(J210,'TRI-1C'!$B$18:$FH$61,59,FALSE))</f>
        <v>B-</v>
      </c>
      <c r="I266" s="125" t="str">
        <f t="shared" si="5"/>
        <v>B-</v>
      </c>
      <c r="J266" s="128"/>
    </row>
    <row r="267" spans="1:10" ht="12.75" customHeight="1">
      <c r="A267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267" s="149"/>
      <c r="C267" s="149"/>
      <c r="D267" s="150"/>
      <c r="E267" s="150"/>
      <c r="F267" s="126"/>
      <c r="G267" s="122" t="str">
        <f>IF(A267="","",VLOOKUP(J210,'TRI-1C'!$B$18:$FH$61,60,FALSE))</f>
        <v>B-</v>
      </c>
      <c r="H267" s="150"/>
      <c r="I267" s="127" t="str">
        <f t="shared" si="5"/>
        <v>B-</v>
      </c>
      <c r="J267" s="126"/>
    </row>
    <row r="268" spans="1:10" ht="12.75" customHeight="1">
      <c r="A268" s="164" t="str">
        <f>'BI-1T'!$A$10</f>
        <v>RELACIONES LOGICAS MATEMATICAS</v>
      </c>
      <c r="B268" s="139"/>
      <c r="C268" s="139"/>
      <c r="F268" s="128"/>
      <c r="G268" s="124" t="str">
        <f>IF(A268="","",VLOOKUP(J210,'TRI-1C'!$B$18:$FH$61,61,FALSE))</f>
        <v>B-</v>
      </c>
      <c r="I268" s="125"/>
      <c r="J268" s="128"/>
    </row>
    <row r="269" spans="1:10" ht="12.75" customHeight="1">
      <c r="A269" s="192" t="str">
        <f>IF('TRI-1C'!$BK$13="","",'TRI-1C'!$BK$13)</f>
        <v>Asociar las formas de los objetos del entorno con figuras geométricas bidimensionales</v>
      </c>
      <c r="B269" s="154"/>
      <c r="C269" s="154"/>
      <c r="D269" s="154"/>
      <c r="E269" s="154"/>
      <c r="F269" s="155"/>
      <c r="G269" s="122" t="str">
        <f>IF(A269="","",VLOOKUP(J210,'TRI-1C'!$B$18:$FH$61,62,FALSE))</f>
        <v>B-</v>
      </c>
      <c r="H269" s="150"/>
      <c r="I269" s="127" t="str">
        <f t="shared" ref="I269:I290" si="6">IF(G269="","",G269)</f>
        <v>B-</v>
      </c>
      <c r="J269" s="126"/>
    </row>
    <row r="270" spans="1:10" ht="12.75" customHeight="1">
      <c r="A270" s="147" t="str">
        <f>IF('TRI-1C'!$BL$13="","",'TRI-1C'!$BL$13)</f>
        <v>Clasificar objetos con dos atributos (tamaño, color o forma).</v>
      </c>
      <c r="B270" s="139"/>
      <c r="C270" s="139"/>
      <c r="F270" s="128"/>
      <c r="G270" s="124" t="str">
        <f>IF(A270="","",VLOOKUP(J210,'TRI-1C'!$B$18:$FH$61,63,FALSE))</f>
        <v>B+</v>
      </c>
      <c r="I270" s="125" t="str">
        <f t="shared" si="6"/>
        <v>B+</v>
      </c>
      <c r="J270" s="128"/>
    </row>
    <row r="271" spans="1:10" ht="12.75" customHeight="1">
      <c r="A271" s="148" t="str">
        <f>IF('TRI-1C'!$BM$13="","",'TRI-1C'!$BM$13)</f>
        <v>Comparar y armar colecciones de más, igual y menos objetos.</v>
      </c>
      <c r="B271" s="149"/>
      <c r="C271" s="149"/>
      <c r="D271" s="150"/>
      <c r="E271" s="150"/>
      <c r="F271" s="126"/>
      <c r="G271" s="122" t="str">
        <f>IF(A271="","",VLOOKUP(J210,'TRI-1C'!$B$18:$FH$61,64,FALSE))</f>
        <v>B+</v>
      </c>
      <c r="H271" s="150"/>
      <c r="I271" s="127" t="str">
        <f t="shared" si="6"/>
        <v>B+</v>
      </c>
      <c r="J271" s="126"/>
    </row>
    <row r="272" spans="1:10" ht="12.75" customHeight="1">
      <c r="A272" s="147" t="str">
        <f>IF('TRI-1C'!$BN$13="","",'TRI-1C'!$BN$13)</f>
        <v>Comparar y ordenar secuencialmente un conjunto pequeño de objetos de acuerdo con su tamaño.</v>
      </c>
      <c r="B272" s="139"/>
      <c r="C272" s="139"/>
      <c r="F272" s="128"/>
      <c r="G272" s="124" t="str">
        <f>IF(A272="","",VLOOKUP(J210,'TRI-1C'!$B$18:$FH$61,65,FALSE))</f>
        <v>B+</v>
      </c>
      <c r="I272" s="125" t="str">
        <f t="shared" si="6"/>
        <v>B+</v>
      </c>
      <c r="J272" s="128"/>
    </row>
    <row r="273" spans="1:10" ht="12.75" customHeight="1">
      <c r="A273" s="148" t="str">
        <f>IF('TRI-1C'!$BO$13="","",'TRI-1C'!$BO$13)</f>
        <v>Comprender la relación de número-cantidad hasta el 10.</v>
      </c>
      <c r="B273" s="158"/>
      <c r="C273" s="158"/>
      <c r="D273" s="158"/>
      <c r="E273" s="158"/>
      <c r="F273" s="159"/>
      <c r="G273" s="122" t="str">
        <f>IF(A273="","",VLOOKUP(J210,'TRI-1C'!$B$18:$FH$61,66,FALSE))</f>
        <v>B+</v>
      </c>
      <c r="H273" s="150"/>
      <c r="I273" s="127" t="str">
        <f t="shared" si="6"/>
        <v>B+</v>
      </c>
      <c r="J273" s="126"/>
    </row>
    <row r="274" spans="1:10" ht="12.75" customHeight="1">
      <c r="A274" s="11" t="str">
        <f>IF('TRI-1C'!$BP$13="","",'TRI-1C'!$BP$13)</f>
        <v>Comprender la relación del numeral (representación simbólica del número) con la cantidad hasta el 5.</v>
      </c>
      <c r="B274" s="156"/>
      <c r="C274" s="156"/>
      <c r="D274" s="156"/>
      <c r="E274" s="156"/>
      <c r="F274" s="157"/>
      <c r="G274" s="124" t="str">
        <f>IF(A274="","",VLOOKUP(J210,'TRI-1C'!$B$18:$FH$61,67,FALSE))</f>
        <v>B+</v>
      </c>
      <c r="I274" s="125" t="str">
        <f t="shared" si="6"/>
        <v>B+</v>
      </c>
      <c r="J274" s="128"/>
    </row>
    <row r="275" spans="1:10" ht="12.75" customHeight="1">
      <c r="A275" s="148" t="str">
        <f>IF('TRI-1C'!$BQ$13="","",'TRI-1C'!$BQ$13)</f>
        <v>Contar oralmente del 1 al 15 con secuencia numérica.</v>
      </c>
      <c r="B275" s="149"/>
      <c r="C275" s="149"/>
      <c r="D275" s="150"/>
      <c r="E275" s="150"/>
      <c r="F275" s="126"/>
      <c r="G275" s="122" t="str">
        <f>IF(A275="","",VLOOKUP(J210,'TRI-1C'!$B$18:$FH$61,68,FALSE))</f>
        <v>B+</v>
      </c>
      <c r="H275" s="150"/>
      <c r="I275" s="127" t="str">
        <f t="shared" si="6"/>
        <v>B+</v>
      </c>
      <c r="J275" s="126"/>
    </row>
    <row r="276" spans="1:10" ht="12.75" customHeight="1">
      <c r="A276" s="147" t="str">
        <f>IF('TRI-1C'!$BR$13="","",'TRI-1C'!$BR$13)</f>
        <v>Continuar y reproducir patrones simples con objetos concretos y representaciones gráficas.</v>
      </c>
      <c r="B276" s="139"/>
      <c r="C276" s="139"/>
      <c r="F276" s="128"/>
      <c r="G276" s="124" t="str">
        <f>IF(A276="","",VLOOKUP(J210,'TRI-1C'!$B$18:$FH$61,69,FALSE))</f>
        <v>B+</v>
      </c>
      <c r="I276" s="125" t="str">
        <f t="shared" si="6"/>
        <v>B+</v>
      </c>
      <c r="J276" s="128"/>
    </row>
    <row r="277" spans="1:10" ht="12.75" customHeight="1">
      <c r="A277" s="148" t="str">
        <f>IF('TRI-1C'!$BS$13="","",'TRI-1C'!$BS$13)</f>
        <v>Establecer la relación de correspondencia entre los elementos de colecciones de objetos.</v>
      </c>
      <c r="B277" s="149"/>
      <c r="C277" s="149"/>
      <c r="D277" s="150"/>
      <c r="E277" s="150"/>
      <c r="F277" s="126"/>
      <c r="G277" s="122" t="str">
        <f>IF(A277="","",VLOOKUP(J210,'TRI-1C'!$B$18:$FH$61,70,FALSE))</f>
        <v>B+</v>
      </c>
      <c r="H277" s="150"/>
      <c r="I277" s="127" t="str">
        <f t="shared" si="6"/>
        <v>B+</v>
      </c>
      <c r="J277" s="126"/>
    </row>
    <row r="278" spans="1:10" ht="12.75" customHeight="1">
      <c r="A278" s="147" t="str">
        <f>IF('TRI-1C'!$BT$13="","",'TRI-1C'!$BT$13)</f>
        <v>Identificar características de mañana, tarde y noche</v>
      </c>
      <c r="B278" s="139"/>
      <c r="C278" s="139"/>
      <c r="F278" s="128"/>
      <c r="G278" s="124" t="str">
        <f>IF(A278="","",VLOOKUP(J210,'TRI-1C'!$B$18:$FH$61,71,FALSE))</f>
        <v>B+</v>
      </c>
      <c r="I278" s="125" t="str">
        <f t="shared" si="6"/>
        <v>B+</v>
      </c>
      <c r="J278" s="128"/>
    </row>
    <row r="279" spans="1:10" ht="12.75" customHeight="1">
      <c r="A279" s="192" t="str">
        <f>IF('TRI-1C'!$BU$13="","",'TRI-1C'!$BU$13)</f>
        <v>Identificar en los objetos las nociones de medida: largo/ corto, grueso/delgado.</v>
      </c>
      <c r="B279" s="154"/>
      <c r="C279" s="154"/>
      <c r="D279" s="154"/>
      <c r="E279" s="154"/>
      <c r="F279" s="155"/>
      <c r="G279" s="122" t="str">
        <f>IF(A279="","",VLOOKUP(J210,'TRI-1C'!$B$18:$FH$61,72,FALSE))</f>
        <v>B+</v>
      </c>
      <c r="H279" s="150"/>
      <c r="I279" s="127" t="str">
        <f t="shared" si="6"/>
        <v>B+</v>
      </c>
      <c r="J279" s="126"/>
    </row>
    <row r="280" spans="1:10" ht="12.75" customHeight="1">
      <c r="A280" s="147" t="str">
        <f>IF('TRI-1C'!$BV$13="","",'TRI-1C'!$BV$13)</f>
        <v>Identificar figuras geométricas básicas: círculo, cuadrado y triángulo en objetos del entorno y en representaciones gráficas.</v>
      </c>
      <c r="B280" s="139"/>
      <c r="C280" s="139"/>
      <c r="F280" s="128"/>
      <c r="G280" s="124" t="str">
        <f>IF(A280="","",VLOOKUP(J210,'TRI-1C'!$B$18:$FH$61,73,FALSE))</f>
        <v>B+</v>
      </c>
      <c r="I280" s="125" t="str">
        <f t="shared" si="6"/>
        <v>B+</v>
      </c>
      <c r="J280" s="128"/>
    </row>
    <row r="281" spans="1:10" ht="12.75" customHeight="1">
      <c r="A281" s="148" t="str">
        <f>IF('TRI-1C'!$BW$13="","",'TRI-1C'!$BW$13)</f>
        <v>Identificar la diferencia entre lo que se desea y lo que se necesita</v>
      </c>
      <c r="B281" s="149"/>
      <c r="C281" s="149"/>
      <c r="D281" s="150"/>
      <c r="E281" s="150"/>
      <c r="F281" s="126"/>
      <c r="G281" s="122" t="str">
        <f>IF(A281="","",VLOOKUP(J210,'TRI-1C'!$B$18:$FH$61,74,FALSE))</f>
        <v>B+</v>
      </c>
      <c r="H281" s="150"/>
      <c r="I281" s="127" t="str">
        <f t="shared" si="6"/>
        <v>B+</v>
      </c>
      <c r="J281" s="126"/>
    </row>
    <row r="282" spans="1:10" ht="12.75" customHeight="1">
      <c r="A282" s="147" t="str">
        <f>IF('TRI-1C'!$BX$13="","",'TRI-1C'!$BX$13)</f>
        <v>Identificar las nociones de tiempo en acciones que siceden antes, ahora y después</v>
      </c>
      <c r="B282" s="139"/>
      <c r="C282" s="139"/>
      <c r="F282" s="128"/>
      <c r="G282" s="124" t="str">
        <f>IF(A282="","",VLOOKUP(J210,'TRI-1C'!$B$18:$FH$61,75,FALSE))</f>
        <v>B+</v>
      </c>
      <c r="I282" s="125" t="str">
        <f t="shared" si="6"/>
        <v>B+</v>
      </c>
      <c r="J282" s="128"/>
    </row>
    <row r="283" spans="1:10" ht="12.75" customHeight="1">
      <c r="A283" s="148" t="str">
        <f>IF('TRI-1C'!$BY$13="","",'TRI-1C'!$BY$13)</f>
        <v>Identificar los números de emergencia a través de actividades lúdicas, y reconocer cuándo pedir ayuda en situaciones sencillas.</v>
      </c>
      <c r="B283" s="158"/>
      <c r="C283" s="158"/>
      <c r="D283" s="158"/>
      <c r="E283" s="158"/>
      <c r="F283" s="159"/>
      <c r="G283" s="122" t="str">
        <f>IF(A283="","",VLOOKUP(J210,'TRI-1C'!$B$18:$FH$61,76,FALSE))</f>
        <v>B+</v>
      </c>
      <c r="H283" s="150"/>
      <c r="I283" s="127" t="str">
        <f t="shared" si="6"/>
        <v>B+</v>
      </c>
      <c r="J283" s="126"/>
    </row>
    <row r="284" spans="1:10" ht="12.75" customHeight="1">
      <c r="A284" s="11" t="str">
        <f>IF('TRI-1C'!$BZ$13="","",'TRI-1C'!$BZ$13)</f>
        <v>Identificar semejanzas y diferencias en objetos del entorno con criterios de forma, color y tamaño</v>
      </c>
      <c r="B284" s="156"/>
      <c r="C284" s="156"/>
      <c r="D284" s="156"/>
      <c r="E284" s="156"/>
      <c r="F284" s="157"/>
      <c r="G284" s="124" t="str">
        <f>IF(A284="","",VLOOKUP(J210,'TRI-1C'!$B$18:$FH$61,77,FALSE))</f>
        <v>B+</v>
      </c>
      <c r="I284" s="125" t="str">
        <f t="shared" si="6"/>
        <v>B+</v>
      </c>
      <c r="J284" s="128"/>
    </row>
    <row r="285" spans="1:10" ht="12.75" customHeight="1">
      <c r="A285" s="148" t="str">
        <f>IF('TRI-1C'!$CA$13="","",'TRI-1C'!$CA$13)</f>
        <v>Ordenar en secuencias lógica sucesos de hasta cinco eventos en representaciones gráficas de sus actividades de la rutina diaria y en escenas de cuentos</v>
      </c>
      <c r="B285" s="149"/>
      <c r="C285" s="149"/>
      <c r="D285" s="150"/>
      <c r="E285" s="150"/>
      <c r="F285" s="126"/>
      <c r="G285" s="122" t="str">
        <f>IF(A285="","",VLOOKUP(J210,'TRI-1C'!$B$18:$FH$61,78,FALSE))</f>
        <v>B+</v>
      </c>
      <c r="H285" s="150"/>
      <c r="I285" s="127" t="str">
        <f t="shared" si="6"/>
        <v>B+</v>
      </c>
      <c r="J285" s="126"/>
    </row>
    <row r="286" spans="1:10" ht="12.75" customHeight="1">
      <c r="A286" s="147" t="str">
        <f>IF('TRI-1C'!$CB$13="","",'TRI-1C'!$CB$13)</f>
        <v>Reconocer billetes y monedas en situaciones de la vida real</v>
      </c>
      <c r="B286" s="139"/>
      <c r="C286" s="139"/>
      <c r="F286" s="128"/>
      <c r="G286" s="124" t="str">
        <f>IF(A286="","",VLOOKUP(J210,'TRI-1C'!$B$18:$FH$61,79,FALSE))</f>
        <v>B+</v>
      </c>
      <c r="I286" s="125" t="str">
        <f t="shared" si="6"/>
        <v>B+</v>
      </c>
      <c r="J286" s="128"/>
    </row>
    <row r="287" spans="1:10" ht="12.75" customHeight="1">
      <c r="A287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287" s="149"/>
      <c r="C287" s="149"/>
      <c r="D287" s="150"/>
      <c r="E287" s="150"/>
      <c r="F287" s="126"/>
      <c r="G287" s="122" t="str">
        <f>IF(A287="","",VLOOKUP(J210,'TRI-1C'!$B$18:$FH$61,80,FALSE))</f>
        <v>B+</v>
      </c>
      <c r="H287" s="150"/>
      <c r="I287" s="127" t="str">
        <f t="shared" si="6"/>
        <v>B+</v>
      </c>
      <c r="J287" s="126"/>
    </row>
    <row r="288" spans="1:10" ht="12.75" customHeight="1">
      <c r="A288" s="147" t="str">
        <f>IF('TRI-1C'!$CD$13="","",'TRI-1C'!$CD$13)</f>
        <v>Reconocer los colores secundarios en objetos e imágenes del entorno.</v>
      </c>
      <c r="B288" s="139"/>
      <c r="C288" s="139"/>
      <c r="F288" s="128"/>
      <c r="G288" s="124" t="str">
        <f>IF(A288="","",VLOOKUP(J210,'TRI-1C'!$B$18:$FH$61,81,FALSE))</f>
        <v>B+</v>
      </c>
      <c r="I288" s="125" t="str">
        <f t="shared" si="6"/>
        <v>B+</v>
      </c>
      <c r="J288" s="128"/>
    </row>
    <row r="289" spans="1:10" ht="12.75" customHeight="1">
      <c r="A289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289" s="154"/>
      <c r="C289" s="154"/>
      <c r="D289" s="154"/>
      <c r="E289" s="154"/>
      <c r="F289" s="155"/>
      <c r="G289" s="122" t="str">
        <f>IF(A289="","",VLOOKUP(J210,'TRI-1C'!$B$18:$FH$61,82,FALSE))</f>
        <v>B+</v>
      </c>
      <c r="H289" s="150"/>
      <c r="I289" s="127" t="str">
        <f t="shared" si="6"/>
        <v>B+</v>
      </c>
      <c r="J289" s="126"/>
    </row>
    <row r="290" spans="1:10" ht="12.75" customHeight="1">
      <c r="A290" s="147" t="str">
        <f>IF('TRI-1C'!$CF$13="","",'TRI-1C'!$CF$13)</f>
        <v>Relacionar las distintas formas de adquirir dinero con el trabajo y el esfuerzo.</v>
      </c>
      <c r="B290" s="139"/>
      <c r="C290" s="139"/>
      <c r="F290" s="128"/>
      <c r="G290" s="124" t="str">
        <f>IF(A290="","",VLOOKUP(J210,'TRI-1C'!$B$18:$FH$61,83,FALSE))</f>
        <v>B+</v>
      </c>
      <c r="I290" s="125" t="str">
        <f t="shared" si="6"/>
        <v>B+</v>
      </c>
      <c r="J290" s="128"/>
    </row>
    <row r="291" spans="1:10" ht="12.75" customHeight="1">
      <c r="A291" s="165" t="str">
        <f>'BI-1T'!$A$11</f>
        <v>COMPRENSIÓN Y EXPRESION DEL LENGUAJE</v>
      </c>
      <c r="B291" s="149"/>
      <c r="C291" s="149"/>
      <c r="D291" s="150"/>
      <c r="E291" s="150"/>
      <c r="F291" s="126"/>
      <c r="G291" s="122" t="str">
        <f>IF(A291="","",VLOOKUP(J210,'TRI-1C'!$B$18:$FH$61,84,FALSE))</f>
        <v>B+</v>
      </c>
      <c r="H291" s="150"/>
      <c r="I291" s="127"/>
      <c r="J291" s="126"/>
    </row>
    <row r="292" spans="1:10" ht="12.75" customHeight="1">
      <c r="A292" s="147" t="str">
        <f>IF('TRI-1C'!$CH$13="","",'TRI-1C'!$CH$13)</f>
        <v>Asociar la imagen de la portada con el título de los cuentos conocidos.</v>
      </c>
      <c r="B292" s="139"/>
      <c r="C292" s="139"/>
      <c r="F292" s="128"/>
      <c r="G292" s="124" t="str">
        <f>IF(A292="","",VLOOKUP(J210,'TRI-1C'!$B$18:$FH$61,85,FALSE))</f>
        <v>B-</v>
      </c>
      <c r="I292" s="125" t="str">
        <f t="shared" ref="I292:I312" si="7">IF(G292="","",G292)</f>
        <v>B-</v>
      </c>
      <c r="J292" s="128"/>
    </row>
    <row r="293" spans="1:10" ht="12.75" customHeight="1">
      <c r="A293" s="148" t="str">
        <f>IF('TRI-1C'!$CI$13="","",'TRI-1C'!$CI$13)</f>
        <v>Colaborar en la creación de textos colectivos con la ayuda del docente.</v>
      </c>
      <c r="B293" s="158"/>
      <c r="C293" s="158"/>
      <c r="D293" s="158"/>
      <c r="E293" s="158"/>
      <c r="F293" s="159"/>
      <c r="G293" s="122" t="str">
        <f>IF(A293="","",VLOOKUP(J210,'TRI-1C'!$B$18:$FH$61,86,FALSE))</f>
        <v>B-</v>
      </c>
      <c r="H293" s="150"/>
      <c r="I293" s="127" t="str">
        <f t="shared" si="7"/>
        <v>B-</v>
      </c>
      <c r="J293" s="126"/>
    </row>
    <row r="294" spans="1:10" ht="12.75" customHeight="1">
      <c r="A294" s="11" t="str">
        <f>IF('TRI-1C'!$CJ$13="","",'TRI-1C'!$CJ$13)</f>
        <v>Comprender el derecho propio y de las otras personas a decir que no como una respuesta válida y respetable.</v>
      </c>
      <c r="B294" s="156"/>
      <c r="C294" s="156"/>
      <c r="D294" s="156"/>
      <c r="E294" s="156"/>
      <c r="F294" s="157"/>
      <c r="G294" s="124" t="str">
        <f>IF(A294="","",VLOOKUP(J210,'TRI-1C'!$B$18:$FH$61,87,FALSE))</f>
        <v>B-</v>
      </c>
      <c r="I294" s="125" t="str">
        <f t="shared" si="7"/>
        <v>B-</v>
      </c>
      <c r="J294" s="128"/>
    </row>
    <row r="295" spans="1:10" ht="12.75" customHeight="1">
      <c r="A295" s="148" t="str">
        <f>IF('TRI-1C'!$CK$13="","",'TRI-1C'!$CK$13)</f>
        <v>Comunicarse a través de dibujos de objetos con detalles que lo vuelven identificables, como representación simbólica de sus ideas.</v>
      </c>
      <c r="B295" s="149"/>
      <c r="C295" s="149"/>
      <c r="D295" s="150"/>
      <c r="E295" s="150"/>
      <c r="F295" s="126"/>
      <c r="G295" s="122" t="str">
        <f>IF(A295="","",VLOOKUP(J210,'TRI-1C'!$B$18:$FH$61,88,FALSE))</f>
        <v>B-</v>
      </c>
      <c r="H295" s="150"/>
      <c r="I295" s="127" t="str">
        <f t="shared" si="7"/>
        <v>B-</v>
      </c>
      <c r="J295" s="126"/>
    </row>
    <row r="296" spans="1:10" ht="12.75" customHeight="1">
      <c r="A296" s="147" t="str">
        <f>IF('TRI-1C'!$CL$13="","",'TRI-1C'!$CL$13)</f>
        <v>Comunicarse incorporando palabras nuevas a su vocabulario en función de los ambientes y experiencias en las que interactúa.</v>
      </c>
      <c r="B296" s="139"/>
      <c r="C296" s="139"/>
      <c r="F296" s="128"/>
      <c r="G296" s="124" t="str">
        <f>IF(A296="","",VLOOKUP(J210,'TRI-1C'!$B$18:$FH$61,89,FALSE))</f>
        <v>B-</v>
      </c>
      <c r="I296" s="125" t="str">
        <f t="shared" si="7"/>
        <v>B-</v>
      </c>
      <c r="J296" s="128"/>
    </row>
    <row r="297" spans="1:10" ht="12.75" customHeight="1">
      <c r="A297" s="148" t="str">
        <f>IF('TRI-1C'!$CM$13="","",'TRI-1C'!$CM$13)</f>
        <v>Contar un cuento en base a sus imágenes a partir de la portada y siguiendo la secuencia de las páginas.</v>
      </c>
      <c r="B297" s="149"/>
      <c r="C297" s="149"/>
      <c r="D297" s="150"/>
      <c r="E297" s="150"/>
      <c r="F297" s="126"/>
      <c r="G297" s="122" t="str">
        <f>IF(A297="","",VLOOKUP(J210,'TRI-1C'!$B$18:$FH$61,90,FALSE))</f>
        <v>B-</v>
      </c>
      <c r="H297" s="150"/>
      <c r="I297" s="127" t="str">
        <f t="shared" si="7"/>
        <v>B-</v>
      </c>
      <c r="J297" s="126"/>
    </row>
    <row r="298" spans="1:10" ht="12.75" customHeight="1">
      <c r="A298" s="147" t="str">
        <f>IF('TRI-1C'!$CN$13="","",'TRI-1C'!$CN$13)</f>
        <v>Describir oralmente imágenes gráficas (pictogramas) y digitales, estructurando oraciones más elaboradas que describan a los objetos que observa.</v>
      </c>
      <c r="B298" s="139"/>
      <c r="C298" s="139"/>
      <c r="F298" s="128"/>
      <c r="G298" s="124" t="str">
        <f>IF(A298="","",VLOOKUP(J210,'TRI-1C'!$B$18:$FH$61,91,FALSE))</f>
        <v>B-</v>
      </c>
      <c r="I298" s="125" t="str">
        <f t="shared" si="7"/>
        <v>B-</v>
      </c>
      <c r="J298" s="128"/>
    </row>
    <row r="299" spans="1:10" ht="12.75" customHeight="1">
      <c r="A299" s="192" t="str">
        <f>IF('TRI-1C'!$CO$13="","",'TRI-1C'!$CO$13)</f>
        <v>Describir oralmente imágenes relacionadas con los derechos de las personas en situación de movilidad</v>
      </c>
      <c r="B299" s="154"/>
      <c r="C299" s="154"/>
      <c r="D299" s="154"/>
      <c r="E299" s="154"/>
      <c r="F299" s="155"/>
      <c r="G299" s="122" t="str">
        <f>IF(A299="","",VLOOKUP(J210,'TRI-1C'!$B$18:$FH$61,92,FALSE))</f>
        <v>B-</v>
      </c>
      <c r="H299" s="150"/>
      <c r="I299" s="127" t="str">
        <f t="shared" si="7"/>
        <v>B-</v>
      </c>
      <c r="J299" s="126"/>
    </row>
    <row r="300" spans="1:10" ht="12.75" customHeight="1">
      <c r="A300" s="147" t="str">
        <f>IF('TRI-1C'!$CP$13="","",'TRI-1C'!$CP$13)</f>
        <v>Expresarse oralmente pronunciando correctamente la mayoría de las palabras puede presentarse dificultades en la pronunciación de s, y la r.</v>
      </c>
      <c r="B300" s="139"/>
      <c r="C300" s="139"/>
      <c r="F300" s="128"/>
      <c r="G300" s="124" t="str">
        <f>IF(A300="","",VLOOKUP(J210,'TRI-1C'!$B$18:$FH$61,93,FALSE))</f>
        <v>B-</v>
      </c>
      <c r="I300" s="125" t="str">
        <f t="shared" si="7"/>
        <v>B-</v>
      </c>
      <c r="J300" s="128"/>
    </row>
    <row r="301" spans="1:10" ht="12.75" customHeight="1">
      <c r="A301" s="148" t="str">
        <f>IF('TRI-1C'!$CQ$13="","",'TRI-1C'!$CQ$13)</f>
        <v>Expresarse utilizando oraciones cortas y completas manteniendo el orden de las palabras.</v>
      </c>
      <c r="B301" s="149"/>
      <c r="C301" s="149"/>
      <c r="D301" s="150"/>
      <c r="E301" s="150"/>
      <c r="F301" s="126"/>
      <c r="G301" s="122" t="str">
        <f>IF(A301="","",VLOOKUP(J210,'TRI-1C'!$B$18:$FH$61,94,FALSE))</f>
        <v>B-</v>
      </c>
      <c r="H301" s="150"/>
      <c r="I301" s="127" t="str">
        <f t="shared" si="7"/>
        <v>B-</v>
      </c>
      <c r="J301" s="126"/>
    </row>
    <row r="302" spans="1:10" ht="12.75" customHeight="1">
      <c r="A302" s="147" t="str">
        <f>IF('TRI-1C'!$CR$13="","",'TRI-1C'!$CR$13)</f>
        <v>Identificar “auditivamente” el fonema (sonido) inicial de las palabras más utilizadas.</v>
      </c>
      <c r="B302" s="139"/>
      <c r="C302" s="139"/>
      <c r="F302" s="128"/>
      <c r="G302" s="124" t="str">
        <f>IF(A302="","",VLOOKUP(J210,'TRI-1C'!$B$18:$FH$61,95,FALSE))</f>
        <v>B-</v>
      </c>
      <c r="I302" s="125" t="str">
        <f t="shared" si="7"/>
        <v>B-</v>
      </c>
      <c r="J302" s="128"/>
    </row>
    <row r="303" spans="1:10" ht="12.75" customHeight="1">
      <c r="A303" s="148" t="str">
        <f>IF('TRI-1C'!$CS$13="","",'TRI-1C'!$CS$13)</f>
        <v>Identificar una persona adulta de confianza para solicitar apoyo al enfrentar desafíos emocionales en situaciones cotidianas del entorno escolar</v>
      </c>
      <c r="B303" s="158"/>
      <c r="C303" s="158"/>
      <c r="D303" s="158"/>
      <c r="E303" s="158"/>
      <c r="F303" s="159"/>
      <c r="G303" s="122" t="str">
        <f>IF(A303="","",VLOOKUP(J210,'TRI-1C'!$B$18:$FH$61,96,FALSE))</f>
        <v>B-</v>
      </c>
      <c r="H303" s="150"/>
      <c r="I303" s="127" t="str">
        <f t="shared" si="7"/>
        <v>B-</v>
      </c>
      <c r="J303" s="126"/>
    </row>
    <row r="304" spans="1:10" ht="12.75" customHeight="1">
      <c r="A304" s="11" t="str">
        <f>IF('TRI-1C'!$CT$13="","",'TRI-1C'!$CT$13)</f>
        <v>Participar en conversaciones más complejas y largas manteniéndose dentro del tema.</v>
      </c>
      <c r="B304" s="156"/>
      <c r="C304" s="156"/>
      <c r="D304" s="156"/>
      <c r="E304" s="156"/>
      <c r="F304" s="157"/>
      <c r="G304" s="124" t="str">
        <f>IF(A304="","",VLOOKUP(J210,'TRI-1C'!$B$18:$FH$61,97,FALSE))</f>
        <v>B-</v>
      </c>
      <c r="I304" s="125" t="str">
        <f t="shared" si="7"/>
        <v>B-</v>
      </c>
      <c r="J304" s="128"/>
    </row>
    <row r="305" spans="1:10" ht="12.75" customHeight="1">
      <c r="A305" s="148" t="str">
        <f>IF('TRI-1C'!$CU$13="","",'TRI-1C'!$CU$13)</f>
        <v>Producir palabras que riman espontáneamente tomado en cuenta los sonidos finales de las mismas.</v>
      </c>
      <c r="B305" s="149"/>
      <c r="C305" s="149"/>
      <c r="D305" s="150"/>
      <c r="E305" s="150"/>
      <c r="F305" s="126"/>
      <c r="G305" s="122" t="str">
        <f>IF(A305="","",VLOOKUP(J210,'TRI-1C'!$B$18:$FH$61,98,FALSE))</f>
        <v>B-</v>
      </c>
      <c r="H305" s="150"/>
      <c r="I305" s="127" t="str">
        <f t="shared" si="7"/>
        <v>B-</v>
      </c>
      <c r="J305" s="126"/>
    </row>
    <row r="306" spans="1:10" ht="12.75" customHeight="1">
      <c r="A306" s="147" t="str">
        <f>IF('TRI-1C'!$CV$13="","",'TRI-1C'!$CV$13)</f>
        <v>Realizar modificaciones del contenido de un cuento relatado por el adulto, cambiando partes del él como: acciones y final.</v>
      </c>
      <c r="B306" s="139"/>
      <c r="C306" s="139"/>
      <c r="F306" s="128"/>
      <c r="G306" s="124" t="str">
        <f>IF(A306="","",VLOOKUP(J210,'TRI-1C'!$B$18:$FH$61,99,FALSE))</f>
        <v>B-</v>
      </c>
      <c r="I306" s="125" t="str">
        <f t="shared" si="7"/>
        <v>B-</v>
      </c>
      <c r="J306" s="128"/>
    </row>
    <row r="307" spans="1:10" ht="12.75" customHeight="1">
      <c r="A307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07" s="149"/>
      <c r="C307" s="149"/>
      <c r="D307" s="150"/>
      <c r="E307" s="150"/>
      <c r="F307" s="126"/>
      <c r="G307" s="122" t="str">
        <f>IF(A307="","",VLOOKUP(J210,'TRI-1C'!$B$18:$FH$61,100,FALSE))</f>
        <v>B-</v>
      </c>
      <c r="H307" s="150"/>
      <c r="I307" s="127" t="str">
        <f t="shared" si="7"/>
        <v>B-</v>
      </c>
      <c r="J307" s="126"/>
    </row>
    <row r="308" spans="1:10" ht="12.75" customHeight="1">
      <c r="A308" s="147" t="str">
        <f>IF('TRI-1C'!$CX$13="","",'TRI-1C'!$CX$13)</f>
        <v>Reconocer etiquetas y rótulos de su entorno inmediato y los “lee”.</v>
      </c>
      <c r="B308" s="139"/>
      <c r="C308" s="139"/>
      <c r="F308" s="128"/>
      <c r="G308" s="124" t="str">
        <f>IF(A308="","",VLOOKUP(J210,'TRI-1C'!$B$18:$FH$61,101,FALSE))</f>
        <v>B-</v>
      </c>
      <c r="I308" s="125" t="str">
        <f t="shared" si="7"/>
        <v>B-</v>
      </c>
      <c r="J308" s="128"/>
    </row>
    <row r="309" spans="1:10" ht="12.75" customHeight="1">
      <c r="A309" s="192" t="str">
        <f>IF('TRI-1C'!$CY$13="","",'TRI-1C'!$CY$13)</f>
        <v>Relatar cuentos, narrados por el adulto, manteniendo la secuencia, sin la ayuda del paratexto.</v>
      </c>
      <c r="B309" s="154"/>
      <c r="C309" s="154"/>
      <c r="D309" s="154"/>
      <c r="E309" s="154"/>
      <c r="F309" s="155"/>
      <c r="G309" s="122" t="str">
        <f>IF(A309="","",VLOOKUP(J210,'TRI-1C'!$B$18:$FH$61,102,FALSE))</f>
        <v>B-</v>
      </c>
      <c r="H309" s="150"/>
      <c r="I309" s="127" t="str">
        <f t="shared" si="7"/>
        <v>B-</v>
      </c>
      <c r="J309" s="126"/>
    </row>
    <row r="310" spans="1:10" ht="12.75" customHeight="1">
      <c r="A310" s="147" t="str">
        <f>IF('TRI-1C'!$CZ$13="","",'TRI-1C'!$CZ$13)</f>
        <v>Reproducir trabalenguas sencillos, adivinanzas, canciones y poemas cortos, mejorando su pronunciación y potenciando su capacidad imaginativa.</v>
      </c>
      <c r="B310" s="139"/>
      <c r="C310" s="139"/>
      <c r="F310" s="128"/>
      <c r="G310" s="124" t="str">
        <f>IF(A310="","",VLOOKUP(J210,'TRI-1C'!$B$18:$FH$61,103,FALSE))</f>
        <v>B-</v>
      </c>
      <c r="I310" s="125" t="str">
        <f t="shared" si="7"/>
        <v>B-</v>
      </c>
      <c r="J310" s="128"/>
    </row>
    <row r="311" spans="1:10" ht="12.75" customHeight="1">
      <c r="A311" s="148" t="str">
        <f>IF('TRI-1C'!$DA$13="","",'TRI-1C'!$DA$13)</f>
        <v>Responder preguntas sobre un texto narrado por el adulto, relacionadas a los personajes y acciones principales.</v>
      </c>
      <c r="B311" s="149"/>
      <c r="C311" s="149"/>
      <c r="D311" s="150"/>
      <c r="E311" s="150"/>
      <c r="F311" s="126"/>
      <c r="G311" s="122" t="str">
        <f>IF(A311="","",VLOOKUP(J210,'TRI-1C'!$B$18:$FH$61,104,FALSE))</f>
        <v>B-</v>
      </c>
      <c r="H311" s="150"/>
      <c r="I311" s="127" t="str">
        <f t="shared" si="7"/>
        <v>B-</v>
      </c>
      <c r="J311" s="126"/>
    </row>
    <row r="312" spans="1:10" ht="12.75" customHeight="1">
      <c r="A312" s="147" t="str">
        <f>IF('TRI-1C'!$DB$13="","",'TRI-1C'!$DB$13)</f>
        <v>Seguir instrucciones sencillas que involucren la ejecución de tres o más actividades</v>
      </c>
      <c r="B312" s="139"/>
      <c r="C312" s="139"/>
      <c r="F312" s="128"/>
      <c r="G312" s="124" t="str">
        <f>IF(A312="","",VLOOKUP(J210,'TRI-1C'!$B$18:$FH$61,105,FALSE))</f>
        <v>B-</v>
      </c>
      <c r="I312" s="125" t="str">
        <f t="shared" si="7"/>
        <v>B-</v>
      </c>
      <c r="J312" s="128"/>
    </row>
    <row r="313" spans="1:10" ht="12.75" customHeight="1">
      <c r="A313" s="165" t="str">
        <f>'BI-1T'!$A$12</f>
        <v>EXPRESIÓN ARTISTICA</v>
      </c>
      <c r="B313" s="158"/>
      <c r="C313" s="158"/>
      <c r="D313" s="158"/>
      <c r="E313" s="158"/>
      <c r="F313" s="159"/>
      <c r="G313" s="122" t="str">
        <f>IF(A313="","",VLOOKUP(J210,'TRI-1C'!$B$18:$FH$61,106,FALSE))</f>
        <v>B-</v>
      </c>
      <c r="H313" s="150"/>
      <c r="I313" s="127"/>
      <c r="J313" s="126"/>
    </row>
    <row r="314" spans="1:10" ht="12.75" customHeight="1">
      <c r="A314" s="11" t="str">
        <f>IF('TRI-1C'!$DD$13="","",'TRI-1C'!$DD$13)</f>
        <v>Cantar canciones siguiendo el ritmo y coordinando con las expresiones de su cuerpo.</v>
      </c>
      <c r="B314" s="156"/>
      <c r="C314" s="156"/>
      <c r="D314" s="156"/>
      <c r="E314" s="156"/>
      <c r="F314" s="157"/>
      <c r="G314" s="124" t="str">
        <f>IF(A314="","",VLOOKUP(J210,'TRI-1C'!$B$18:$FH$61,107,FALSE))</f>
        <v>B-</v>
      </c>
      <c r="I314" s="125" t="str">
        <f t="shared" ref="I314:I324" si="8">IF(G314="","",G314)</f>
        <v>B-</v>
      </c>
      <c r="J314" s="128"/>
    </row>
    <row r="315" spans="1:10" ht="12.75" customHeight="1">
      <c r="A315" s="148" t="str">
        <f>IF('TRI-1C'!$DE$13="","",'TRI-1C'!$DE$13)</f>
        <v>Comunicar de manera escrita sus ideas intentando imitar letras o formas parecidas a letras.</v>
      </c>
      <c r="B315" s="149"/>
      <c r="C315" s="149"/>
      <c r="D315" s="150"/>
      <c r="E315" s="150"/>
      <c r="F315" s="126"/>
      <c r="G315" s="122" t="str">
        <f>IF(A315="","",VLOOKUP(J210,'TRI-1C'!$B$18:$FH$61,108,FALSE))</f>
        <v>B-</v>
      </c>
      <c r="H315" s="150"/>
      <c r="I315" s="127" t="str">
        <f t="shared" si="8"/>
        <v>B-</v>
      </c>
      <c r="J315" s="126"/>
    </row>
    <row r="316" spans="1:10" ht="12.75" customHeight="1">
      <c r="A316" s="147" t="str">
        <f>IF('TRI-1C'!$DF$13="","",'TRI-1C'!$DF$13)</f>
        <v>Ejecutar patrones de más de dos ritmos con partes del cuerpo y elementos o instrumentos sonoros.</v>
      </c>
      <c r="B316" s="139"/>
      <c r="C316" s="139"/>
      <c r="F316" s="128"/>
      <c r="G316" s="124" t="str">
        <f>IF(A316="","",VLOOKUP(J210,'TRI-1C'!$B$18:$FH$61,109,FALSE))</f>
        <v>B-</v>
      </c>
      <c r="I316" s="125" t="str">
        <f t="shared" si="8"/>
        <v>B-</v>
      </c>
      <c r="J316" s="128"/>
    </row>
    <row r="317" spans="1:10" ht="12.75" customHeight="1">
      <c r="A317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317" s="149"/>
      <c r="C317" s="149"/>
      <c r="D317" s="150"/>
      <c r="E317" s="150"/>
      <c r="F317" s="126"/>
      <c r="G317" s="122" t="str">
        <f>IF(A317="","",VLOOKUP(J210,'TRI-1C'!$B$18:$FH$61,110,FALSE))</f>
        <v>B-</v>
      </c>
      <c r="H317" s="150"/>
      <c r="I317" s="127" t="str">
        <f t="shared" si="8"/>
        <v>B-</v>
      </c>
      <c r="J317" s="126"/>
    </row>
    <row r="318" spans="1:10" ht="12.75" customHeight="1">
      <c r="A318" s="147" t="str">
        <f>IF('TRI-1C'!$DH$13="","",'TRI-1C'!$DH$13)</f>
        <v>Expresar su opinión al observar una obra artística relacionada a la plástica o a la escultura.</v>
      </c>
      <c r="B318" s="139"/>
      <c r="C318" s="139"/>
      <c r="F318" s="128"/>
      <c r="G318" s="124" t="str">
        <f>IF(A318="","",VLOOKUP(J210,'TRI-1C'!$B$18:$FH$61,111,FALSE))</f>
        <v>B-</v>
      </c>
      <c r="I318" s="125" t="str">
        <f t="shared" si="8"/>
        <v>B-</v>
      </c>
      <c r="J318" s="128"/>
    </row>
    <row r="319" spans="1:10" ht="12.75" customHeight="1">
      <c r="A319" s="192" t="str">
        <f>IF('TRI-1C'!$DI$13="","",'TRI-1C'!$DI$13)</f>
        <v>Expresar sus vivencias y experiencias a través del dibujo libre.</v>
      </c>
      <c r="B319" s="154"/>
      <c r="C319" s="154"/>
      <c r="D319" s="154"/>
      <c r="E319" s="154"/>
      <c r="F319" s="155"/>
      <c r="G319" s="122" t="str">
        <f>IF(A319="","",VLOOKUP(J210,'TRI-1C'!$B$18:$FH$61,112,FALSE))</f>
        <v>B-</v>
      </c>
      <c r="H319" s="150"/>
      <c r="I319" s="127" t="str">
        <f t="shared" si="8"/>
        <v>B-</v>
      </c>
      <c r="J319" s="126"/>
    </row>
    <row r="320" spans="1:10" ht="12.75" customHeight="1">
      <c r="A320" s="147" t="str">
        <f>IF('TRI-1C'!$DJ$13="","",'TRI-1C'!$DJ$13)</f>
        <v>Mantener el ritmo y las secuencias de pasos sencillos durante la ejecución de coreografías.</v>
      </c>
      <c r="B320" s="139"/>
      <c r="C320" s="139"/>
      <c r="F320" s="128"/>
      <c r="G320" s="124" t="str">
        <f>IF(A320="","",VLOOKUP(J210,'TRI-1C'!$B$18:$FH$61,113,FALSE))</f>
        <v>B-</v>
      </c>
      <c r="I320" s="125" t="str">
        <f t="shared" si="8"/>
        <v>B-</v>
      </c>
      <c r="J320" s="128"/>
    </row>
    <row r="321" spans="1:10" ht="12.75" customHeight="1">
      <c r="A321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21" s="149"/>
      <c r="C321" s="149"/>
      <c r="D321" s="150"/>
      <c r="E321" s="150"/>
      <c r="F321" s="126"/>
      <c r="G321" s="122" t="str">
        <f>IF(A321="","",VLOOKUP(J210,'TRI-1C'!$B$18:$FH$61,114,FALSE))</f>
        <v>B-</v>
      </c>
      <c r="H321" s="150"/>
      <c r="I321" s="127" t="str">
        <f t="shared" si="8"/>
        <v>B-</v>
      </c>
      <c r="J321" s="126"/>
    </row>
    <row r="322" spans="1:10" ht="12.75" customHeight="1">
      <c r="A322" s="147" t="str">
        <f>IF('TRI-1C'!$DL$13="","",'TRI-1C'!$DL$13)</f>
        <v>Participar en dramatizaciones, asumiendo roles de diferentes personas del entorno y de personajes de cuentos e historietas.</v>
      </c>
      <c r="B322" s="139"/>
      <c r="C322" s="139"/>
      <c r="F322" s="128"/>
      <c r="G322" s="124" t="str">
        <f>IF(A322="","",VLOOKUP(J210,'TRI-1C'!$B$18:$FH$61,115,FALSE))</f>
        <v>B-</v>
      </c>
      <c r="I322" s="125" t="str">
        <f t="shared" si="8"/>
        <v>B-</v>
      </c>
      <c r="J322" s="128"/>
    </row>
    <row r="323" spans="1:10" ht="12.75" customHeight="1">
      <c r="A323" s="148" t="str">
        <f>IF('TRI-1C'!$DM$13="","",'TRI-1C'!$DM$13)</f>
        <v>Participar en rondas populares, bailes y juegos tradicionales, asumiendo los roles y respetando las reglas.</v>
      </c>
      <c r="B323" s="158"/>
      <c r="C323" s="158"/>
      <c r="D323" s="158"/>
      <c r="E323" s="158"/>
      <c r="F323" s="159"/>
      <c r="G323" s="122" t="str">
        <f>IF(A323="","",VLOOKUP(J210,'TRI-1C'!$B$18:$FH$61,116,FALSE))</f>
        <v>B-</v>
      </c>
      <c r="H323" s="150"/>
      <c r="I323" s="127" t="str">
        <f t="shared" si="8"/>
        <v>B-</v>
      </c>
      <c r="J323" s="126"/>
    </row>
    <row r="324" spans="1:10" ht="12.75" customHeight="1">
      <c r="A324" s="11" t="str">
        <f>IF('TRI-1C'!$DN$13="","",'TRI-1C'!$DN$13)</f>
        <v>Realizar actividades creativas utilizando las técnicas grafo plásticas con variedad de materiales.</v>
      </c>
      <c r="B324" s="156"/>
      <c r="C324" s="156"/>
      <c r="D324" s="156"/>
      <c r="E324" s="156"/>
      <c r="F324" s="157"/>
      <c r="G324" s="124" t="str">
        <f>IF(A324="","",VLOOKUP(J210,'TRI-1C'!$B$18:$FH$61,117,FALSE))</f>
        <v>B-</v>
      </c>
      <c r="I324" s="125" t="str">
        <f t="shared" si="8"/>
        <v>B-</v>
      </c>
      <c r="J324" s="128"/>
    </row>
    <row r="325" spans="1:10" ht="12.75" customHeight="1">
      <c r="A325" s="165" t="str">
        <f>'BI-1T'!$A$13</f>
        <v>EXPRESION CORPORAL Y MOTRICIDAD</v>
      </c>
      <c r="B325" s="149"/>
      <c r="C325" s="149"/>
      <c r="D325" s="150"/>
      <c r="E325" s="150"/>
      <c r="F325" s="126"/>
      <c r="G325" s="122" t="str">
        <f>IF(A325="","",VLOOKUP(J210,'TRI-1C'!$B$18:$FH$61,118,FALSE))</f>
        <v>B-</v>
      </c>
      <c r="H325" s="150"/>
      <c r="I325" s="127"/>
      <c r="J325" s="126"/>
    </row>
    <row r="326" spans="1:10" ht="12.75" customHeight="1">
      <c r="A326" s="147" t="str">
        <f>IF('TRI-1C'!$DP$13="","",'TRI-1C'!$DP$13)</f>
        <v>Caminar y correr con soltura y seguridad manteniendo el equilibrio a diferentes distancias, orientaciones y ritmos en espacios parciales.</v>
      </c>
      <c r="B326" s="139"/>
      <c r="C326" s="139"/>
      <c r="F326" s="128"/>
      <c r="G326" s="124" t="str">
        <f>IF(A326="","",VLOOKUP(J210,'TRI-1C'!$B$18:$FH$61,119,FALSE))</f>
        <v>A+</v>
      </c>
      <c r="I326" s="125" t="str">
        <f t="shared" ref="I326:I353" si="9">IF(G326="","",G326)</f>
        <v>A+</v>
      </c>
      <c r="J326" s="128"/>
    </row>
    <row r="327" spans="1:10" ht="12.75" customHeight="1">
      <c r="A327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327" s="149"/>
      <c r="C327" s="149"/>
      <c r="D327" s="150"/>
      <c r="E327" s="150"/>
      <c r="F327" s="126"/>
      <c r="G327" s="122" t="str">
        <f>IF(A327="","",VLOOKUP(J210,'TRI-1C'!$B$18:$FH$61,120,FALSE))</f>
        <v>A+</v>
      </c>
      <c r="H327" s="150"/>
      <c r="I327" s="127" t="str">
        <f t="shared" si="9"/>
        <v>A+</v>
      </c>
      <c r="J327" s="126"/>
    </row>
    <row r="328" spans="1:10" ht="12.75" customHeight="1">
      <c r="A328" s="147" t="str">
        <f>IF('TRI-1C'!$DR$13="","",'TRI-1C'!$DR$13)</f>
        <v>Discriminar sonidos onomatopéyicos y diferencia los sonidos naturales de los artificiales</v>
      </c>
      <c r="B328" s="139"/>
      <c r="C328" s="139"/>
      <c r="F328" s="128"/>
      <c r="G328" s="124" t="str">
        <f>IF(A328="","",VLOOKUP(J210,'TRI-1C'!$B$18:$FH$61,121,FALSE))</f>
        <v>A+</v>
      </c>
      <c r="I328" s="125" t="str">
        <f t="shared" si="9"/>
        <v>A+</v>
      </c>
      <c r="J328" s="128"/>
    </row>
    <row r="329" spans="1:10" ht="12.75" customHeight="1">
      <c r="A329" s="192" t="str">
        <f>IF('TRI-1C'!$DS$13="","",'TRI-1C'!$DS$13)</f>
        <v>Ejecutar actividades coordinadamente y con un control adecuado de fuerza y tonicidad muscular como: lanzar, atrapar y patear objetos y pelotas.</v>
      </c>
      <c r="B329" s="154"/>
      <c r="C329" s="154"/>
      <c r="D329" s="154"/>
      <c r="E329" s="154"/>
      <c r="F329" s="155"/>
      <c r="G329" s="122" t="str">
        <f>IF(A329="","",VLOOKUP(J210,'TRI-1C'!$B$18:$FH$61,122,FALSE))</f>
        <v>A+</v>
      </c>
      <c r="H329" s="150"/>
      <c r="I329" s="127" t="str">
        <f t="shared" si="9"/>
        <v>A+</v>
      </c>
      <c r="J329" s="126"/>
    </row>
    <row r="330" spans="1:10" ht="12.75" customHeight="1">
      <c r="A330" s="147" t="str">
        <f>IF('TRI-1C'!$DT$13="","",'TRI-1C'!$DT$13)</f>
        <v>Emplear su lado dominante en la realización de la mayoría de las actividades que utilice la mano, ojo y pie.</v>
      </c>
      <c r="B330" s="139"/>
      <c r="C330" s="139"/>
      <c r="F330" s="128"/>
      <c r="G330" s="124" t="str">
        <f>IF(A330="","",VLOOKUP(J210,'TRI-1C'!$B$18:$FH$61,123,FALSE))</f>
        <v>A+</v>
      </c>
      <c r="I330" s="125" t="str">
        <f t="shared" si="9"/>
        <v>A+</v>
      </c>
      <c r="J330" s="128"/>
    </row>
    <row r="331" spans="1:10" ht="12.75" customHeight="1">
      <c r="A331" s="148" t="str">
        <f>IF('TRI-1C'!$DU$13="","",'TRI-1C'!$DU$13)</f>
        <v>Galopar y salticar coordinadamente con obstáculos ejecutando circuitos.</v>
      </c>
      <c r="B331" s="149"/>
      <c r="C331" s="149"/>
      <c r="D331" s="150"/>
      <c r="E331" s="150"/>
      <c r="F331" s="126"/>
      <c r="G331" s="122" t="str">
        <f>IF(A331="","",VLOOKUP(J210,'TRI-1C'!$B$18:$FH$61,124,FALSE))</f>
        <v>A+</v>
      </c>
      <c r="H331" s="150"/>
      <c r="I331" s="127" t="str">
        <f t="shared" si="9"/>
        <v>A+</v>
      </c>
      <c r="J331" s="126"/>
    </row>
    <row r="332" spans="1:10" ht="12.75" customHeight="1">
      <c r="A332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332" s="139"/>
      <c r="C332" s="139"/>
      <c r="F332" s="128"/>
      <c r="G332" s="124" t="str">
        <f>IF(A332="","",VLOOKUP(J210,'TRI-1C'!$B$18:$FH$61,125,FALSE))</f>
        <v>A+</v>
      </c>
      <c r="I332" s="125" t="str">
        <f t="shared" si="9"/>
        <v>A+</v>
      </c>
      <c r="J332" s="128"/>
    </row>
    <row r="333" spans="1:10" ht="12.75" customHeight="1">
      <c r="A333" s="148" t="str">
        <f>IF('TRI-1C'!$DW$13="","",'TRI-1C'!$DW$13)</f>
        <v>Mantener el equilibro al caminar sobre líneas rectas, curvas y quebradas con altura (aprox. 20 cm) logrando un adecuado control postural.</v>
      </c>
      <c r="B333" s="158"/>
      <c r="C333" s="158"/>
      <c r="D333" s="158"/>
      <c r="E333" s="158"/>
      <c r="F333" s="159"/>
      <c r="G333" s="122" t="str">
        <f>IF(A333="","",VLOOKUP(J210,'TRI-1C'!$B$18:$FH$61,126,FALSE))</f>
        <v>A+</v>
      </c>
      <c r="H333" s="150"/>
      <c r="I333" s="127" t="str">
        <f t="shared" si="9"/>
        <v>A+</v>
      </c>
      <c r="J333" s="126"/>
    </row>
    <row r="334" spans="1:10" ht="12.75" customHeight="1">
      <c r="A334" s="11" t="str">
        <f>IF('TRI-1C'!$DX$13="","",'TRI-1C'!$DX$13)</f>
        <v>Mantener un adecuado control postural en diferentes posiciones del cuerpo y en desplazamientos.</v>
      </c>
      <c r="B334" s="156"/>
      <c r="C334" s="156"/>
      <c r="D334" s="156"/>
      <c r="E334" s="156"/>
      <c r="F334" s="157"/>
      <c r="G334" s="124" t="str">
        <f>IF(A334="","",VLOOKUP(J210,'TRI-1C'!$B$18:$FH$61,127,FALSE))</f>
        <v>A+</v>
      </c>
      <c r="I334" s="125" t="str">
        <f t="shared" si="9"/>
        <v>A+</v>
      </c>
      <c r="J334" s="128"/>
    </row>
    <row r="335" spans="1:10" ht="12.75" customHeight="1">
      <c r="A335" s="148" t="str">
        <f>IF('TRI-1C'!$DY$13="","",'TRI-1C'!$DY$13)</f>
        <v>Orientarse en el espacio realizando desplazamientos en función de consignas dadas con las nociones: entre, adelante-atrás, junto a, cerca-lejos</v>
      </c>
      <c r="B335" s="149"/>
      <c r="C335" s="149"/>
      <c r="D335" s="150"/>
      <c r="E335" s="150"/>
      <c r="F335" s="126"/>
      <c r="G335" s="122" t="str">
        <f>IF(A335="","",VLOOKUP(J210,'TRI-1C'!$B$18:$FH$61,128,FALSE))</f>
        <v>A+</v>
      </c>
      <c r="H335" s="150"/>
      <c r="I335" s="127" t="str">
        <f t="shared" si="9"/>
        <v>A+</v>
      </c>
      <c r="J335" s="126"/>
    </row>
    <row r="336" spans="1:10" ht="12.75" customHeight="1">
      <c r="A336" s="147" t="str">
        <f>IF('TRI-1C'!$DZ$13="","",'TRI-1C'!$DZ$13)</f>
        <v>Realiza varios movimientos y desplazamientos combinados a diferentes velocidades (rápido, lento), duración (largos y corto).</v>
      </c>
      <c r="B336" s="139"/>
      <c r="C336" s="139"/>
      <c r="F336" s="128"/>
      <c r="G336" s="124" t="str">
        <f>IF(A336="","",VLOOKUP(J210,'TRI-1C'!$B$18:$FH$61,129,FALSE))</f>
        <v>A+</v>
      </c>
      <c r="I336" s="125" t="str">
        <f t="shared" si="9"/>
        <v>A+</v>
      </c>
      <c r="J336" s="128"/>
    </row>
    <row r="337" spans="1:10" ht="12.75" customHeight="1">
      <c r="A337" s="148" t="str">
        <f>IF('TRI-1C'!$EA$13="","",'TRI-1C'!$EA$13)</f>
        <v>Realizar actividades de coordinación visomotriz con niveles de dificultad creciente en el tamaño y tipo de materiales.</v>
      </c>
      <c r="B337" s="149"/>
      <c r="C337" s="149"/>
      <c r="D337" s="150"/>
      <c r="E337" s="150"/>
      <c r="F337" s="126"/>
      <c r="G337" s="122" t="str">
        <f>IF(A337="","",VLOOKUP(J210,'TRI-1C'!$B$18:$FH$61,130,FALSE))</f>
        <v>A+</v>
      </c>
      <c r="H337" s="150"/>
      <c r="I337" s="127" t="str">
        <f t="shared" si="9"/>
        <v>A+</v>
      </c>
      <c r="J337" s="126"/>
    </row>
    <row r="338" spans="1:10" ht="12.75" customHeight="1">
      <c r="A338" s="147" t="str">
        <f>IF('TRI-1C'!$EB$13="","",'TRI-1C'!$EB$13)</f>
        <v>Realizar desplazamientos y movimientos combinados utilizando el espacio total y parcial a diferentes distancias (largas-cortas)</v>
      </c>
      <c r="B338" s="139"/>
      <c r="C338" s="139"/>
      <c r="F338" s="128"/>
      <c r="G338" s="124" t="str">
        <f>IF(A338="","",VLOOKUP(J210,'TRI-1C'!$B$18:$FH$61,131,FALSE))</f>
        <v>A+</v>
      </c>
      <c r="I338" s="125" t="str">
        <f t="shared" si="9"/>
        <v>A+</v>
      </c>
      <c r="J338" s="128"/>
    </row>
    <row r="339" spans="1:10" ht="12.75" customHeight="1">
      <c r="A339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339" s="154"/>
      <c r="C339" s="154"/>
      <c r="D339" s="154"/>
      <c r="E339" s="154"/>
      <c r="F339" s="155"/>
      <c r="G339" s="122" t="str">
        <f>IF(A339="","",VLOOKUP(J210,'TRI-1C'!$B$18:$FH$61,132,FALSE))</f>
        <v>A+</v>
      </c>
      <c r="H339" s="150"/>
      <c r="I339" s="127" t="str">
        <f t="shared" si="9"/>
        <v>A+</v>
      </c>
      <c r="J339" s="126"/>
    </row>
    <row r="340" spans="1:10" ht="12.75" customHeight="1">
      <c r="A340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340" s="139"/>
      <c r="C340" s="139"/>
      <c r="F340" s="128"/>
      <c r="G340" s="124" t="str">
        <f>IF(A340="","",VLOOKUP(J210,'TRI-1C'!$B$18:$FH$61,133,FALSE))</f>
        <v>A+</v>
      </c>
      <c r="I340" s="125" t="str">
        <f t="shared" si="9"/>
        <v>A+</v>
      </c>
      <c r="J340" s="128"/>
    </row>
    <row r="341" spans="1:10" ht="12.75" customHeight="1">
      <c r="A341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341" s="149"/>
      <c r="C341" s="149"/>
      <c r="D341" s="150"/>
      <c r="E341" s="150"/>
      <c r="F341" s="126"/>
      <c r="G341" s="122" t="str">
        <f>IF(A341="","",VLOOKUP(J210,'TRI-1C'!$B$18:$FH$61,134,FALSE))</f>
        <v>A+</v>
      </c>
      <c r="H341" s="150"/>
      <c r="I341" s="127" t="str">
        <f t="shared" si="9"/>
        <v>A+</v>
      </c>
      <c r="J341" s="126"/>
    </row>
    <row r="342" spans="1:10" ht="12.75" customHeight="1">
      <c r="A342" s="147" t="str">
        <f>IF('TRI-1C'!$EF$13="","",'TRI-1C'!$EF$13)</f>
        <v>Realizar movimientos diferenciados con los lados laterales del cuerpo (un lado y otro lado).</v>
      </c>
      <c r="B342" s="139"/>
      <c r="C342" s="139"/>
      <c r="F342" s="128"/>
      <c r="G342" s="124" t="str">
        <f>IF(A342="","",VLOOKUP(J210,'TRI-1C'!$B$18:$FH$61,135,FALSE))</f>
        <v>A+</v>
      </c>
      <c r="I342" s="125" t="str">
        <f t="shared" si="9"/>
        <v>A+</v>
      </c>
      <c r="J342" s="128"/>
    </row>
    <row r="343" spans="1:10" ht="12.75" customHeight="1">
      <c r="A343" s="148" t="str">
        <f>IF('TRI-1C'!$EG$13="","",'TRI-1C'!$EG$13)</f>
        <v>Realizar movimientos para la coordinación de ojo y pie como: patear pelotas hacia un punto fijo determinado.</v>
      </c>
      <c r="B343" s="158"/>
      <c r="C343" s="158"/>
      <c r="D343" s="158"/>
      <c r="E343" s="158"/>
      <c r="F343" s="159"/>
      <c r="G343" s="122" t="str">
        <f>IF(A343="","",VLOOKUP(J210,'TRI-1C'!$B$18:$FH$61,136,FALSE))</f>
        <v>A+</v>
      </c>
      <c r="H343" s="150"/>
      <c r="I343" s="127" t="str">
        <f t="shared" si="9"/>
        <v>A+</v>
      </c>
      <c r="J343" s="126"/>
    </row>
    <row r="344" spans="1:10" ht="12.75" customHeight="1">
      <c r="A344" s="11" t="str">
        <f>IF('TRI-1C'!$EH$13="","",'TRI-1C'!$EH$13)</f>
        <v>Realizar representaciones gráficas utilizando el dibujo con detalles que le dan intencionalidad y sentido para identificarlos</v>
      </c>
      <c r="B344" s="156"/>
      <c r="C344" s="156"/>
      <c r="D344" s="156"/>
      <c r="E344" s="156"/>
      <c r="F344" s="157"/>
      <c r="G344" s="124" t="str">
        <f>IF(A344="","",VLOOKUP(J210,'TRI-1C'!$B$18:$FH$61,137,FALSE))</f>
        <v>A+</v>
      </c>
      <c r="I344" s="125" t="str">
        <f t="shared" si="9"/>
        <v>A+</v>
      </c>
      <c r="J344" s="128"/>
    </row>
    <row r="345" spans="1:10" ht="12.75" customHeight="1">
      <c r="A345" s="148" t="str">
        <f>IF('TRI-1C'!$EI$13="","",'TRI-1C'!$EI$13)</f>
        <v>Reconocer la importancia del peatón y respetar su espacio en la vía mediante actividades lúdicas que fomenten el aprendizaje de normas de tránsito.</v>
      </c>
      <c r="B345" s="149"/>
      <c r="C345" s="149"/>
      <c r="D345" s="150"/>
      <c r="E345" s="150"/>
      <c r="F345" s="126"/>
      <c r="G345" s="122" t="str">
        <f>IF(A345="","",VLOOKUP(J210,'TRI-1C'!$B$18:$FH$61,138,FALSE))</f>
        <v>A+</v>
      </c>
      <c r="H345" s="150"/>
      <c r="I345" s="127" t="str">
        <f t="shared" si="9"/>
        <v>A+</v>
      </c>
      <c r="J345" s="126"/>
    </row>
    <row r="346" spans="1:10" ht="12.75" customHeight="1">
      <c r="A346" s="147" t="str">
        <f>IF('TRI-1C'!$EJ$13="","",'TRI-1C'!$EJ$13)</f>
        <v>Representar la figura humana utilizando el monigote e incorporando detalles según la interiorización de su imagen corporal.</v>
      </c>
      <c r="B346" s="139"/>
      <c r="C346" s="139"/>
      <c r="F346" s="128"/>
      <c r="G346" s="124" t="str">
        <f>IF(A346="","",VLOOKUP(J210,'TRI-1C'!$B$18:$FH$61,139,FALSE))</f>
        <v>A+</v>
      </c>
      <c r="I346" s="125" t="str">
        <f t="shared" si="9"/>
        <v>A+</v>
      </c>
      <c r="J346" s="128"/>
    </row>
    <row r="347" spans="1:10" ht="12.75" customHeight="1">
      <c r="A347" s="148" t="str">
        <f>IF('TRI-1C'!$EK$13="","",'TRI-1C'!$EK$13)</f>
        <v>Saltar de un pie a otro alternadamente, de manera autónoma.</v>
      </c>
      <c r="B347" s="149"/>
      <c r="C347" s="149"/>
      <c r="D347" s="150"/>
      <c r="E347" s="150"/>
      <c r="F347" s="126"/>
      <c r="G347" s="122" t="str">
        <f>IF(A347="","",VLOOKUP(J210,'TRI-1C'!$B$18:$FH$61,140,FALSE))</f>
        <v>A+</v>
      </c>
      <c r="H347" s="150"/>
      <c r="I347" s="127" t="str">
        <f t="shared" si="9"/>
        <v>A+</v>
      </c>
      <c r="J347" s="126"/>
    </row>
    <row r="348" spans="1:10" ht="12.75" customHeight="1">
      <c r="A348" s="147" t="str">
        <f>IF('TRI-1C'!$EL$13="","",'TRI-1C'!$EL$13)</f>
        <v>Saltar en dos pies en sentido vertical obstáculos de 20 a 30 cm en altura y en sentido horizontal longitudes de aproximadamente 50 a 70 cm.</v>
      </c>
      <c r="B348" s="139"/>
      <c r="C348" s="139"/>
      <c r="F348" s="128"/>
      <c r="G348" s="124" t="str">
        <f>IF(A348="","",VLOOKUP(J210,'TRI-1C'!$B$18:$FH$61,141,FALSE))</f>
        <v>A+</v>
      </c>
      <c r="I348" s="125" t="str">
        <f t="shared" si="9"/>
        <v>A+</v>
      </c>
      <c r="J348" s="128"/>
    </row>
    <row r="349" spans="1:10" ht="12.75" customHeight="1">
      <c r="A349" s="192" t="str">
        <f>IF('TRI-1C'!$EM$13="","",'TRI-1C'!$EM$13)</f>
        <v>Subir y bajar escaleras alternando los pies.</v>
      </c>
      <c r="B349" s="154"/>
      <c r="C349" s="154"/>
      <c r="D349" s="154"/>
      <c r="E349" s="154"/>
      <c r="F349" s="155"/>
      <c r="G349" s="122" t="str">
        <f>IF(A349="","",VLOOKUP(J210,'TRI-1C'!$B$18:$FH$61,142,FALSE))</f>
        <v>A+</v>
      </c>
      <c r="H349" s="150"/>
      <c r="I349" s="127" t="str">
        <f t="shared" si="9"/>
        <v>A+</v>
      </c>
      <c r="J349" s="126"/>
    </row>
    <row r="350" spans="1:10" ht="12.75" customHeight="1">
      <c r="A350" s="147" t="str">
        <f>IF('TRI-1C'!$EN$13="","",'TRI-1C'!$EN$13)</f>
        <v>Trepar y reptar a diferentes ritmos y en posiciones corporales diversas (cúbito ventral y cúbito dorsal).</v>
      </c>
      <c r="B350" s="139"/>
      <c r="C350" s="139"/>
      <c r="F350" s="128"/>
      <c r="G350" s="124" t="str">
        <f>IF(A350="","",VLOOKUP(J210,'TRI-1C'!$B$18:$FH$61,143,FALSE))</f>
        <v>A+</v>
      </c>
      <c r="I350" s="125" t="str">
        <f t="shared" si="9"/>
        <v>A+</v>
      </c>
      <c r="J350" s="128"/>
    </row>
    <row r="351" spans="1:10" ht="12.75" customHeight="1">
      <c r="A351" s="148" t="str">
        <f>IF('TRI-1C'!$EO$13="","",'TRI-1C'!$EO$13)</f>
        <v>Ubicar algunas partes de su cuerpo en función de las nociones de al lado, junto a, cerca-lejos.</v>
      </c>
      <c r="B351" s="149"/>
      <c r="C351" s="149"/>
      <c r="D351" s="150"/>
      <c r="E351" s="150"/>
      <c r="F351" s="126"/>
      <c r="G351" s="122" t="str">
        <f>IF(A351="","",VLOOKUP(J210,'TRI-1C'!$B$18:$FH$61,144,FALSE))</f>
        <v>A+</v>
      </c>
      <c r="H351" s="150"/>
      <c r="I351" s="127" t="str">
        <f t="shared" si="9"/>
        <v>A+</v>
      </c>
      <c r="J351" s="126"/>
    </row>
    <row r="352" spans="1:10" ht="12.75" customHeight="1">
      <c r="A352" s="147" t="str">
        <f>IF('TRI-1C'!$EP$13="","",'TRI-1C'!$EP$13)</f>
        <v>Utilizar el espacio parcial e inicia con el uso del espacio total para realizar representaciones gráficas.</v>
      </c>
      <c r="B352" s="139"/>
      <c r="C352" s="139"/>
      <c r="F352" s="128"/>
      <c r="G352" s="124" t="str">
        <f>IF(A352="","",VLOOKUP(J210,'TRI-1C'!$B$18:$FH$61,145,FALSE))</f>
        <v>A+</v>
      </c>
      <c r="I352" s="125" t="str">
        <f t="shared" si="9"/>
        <v>A+</v>
      </c>
      <c r="J352" s="128"/>
    </row>
    <row r="353" spans="1:10" ht="12.75" customHeight="1">
      <c r="A353" s="148" t="str">
        <f>IF('TRI-1C'!$EQ$13="","",'TRI-1C'!$EQ$13)</f>
        <v>Utilizar la pinza digital para coger lápices, marcadores, pinceles y diversos tipos de materiales.</v>
      </c>
      <c r="B353" s="158"/>
      <c r="C353" s="158"/>
      <c r="D353" s="158"/>
      <c r="E353" s="158"/>
      <c r="F353" s="159"/>
      <c r="G353" s="122" t="str">
        <f>IF(A353="","",VLOOKUP(J210,'TRI-1C'!$B$18:$FH$61,146,FALSE))</f>
        <v>A+</v>
      </c>
      <c r="H353" s="150"/>
      <c r="I353" s="127" t="str">
        <f t="shared" si="9"/>
        <v>A+</v>
      </c>
      <c r="J353" s="126"/>
    </row>
    <row r="354" spans="1:10" ht="12.75" customHeight="1">
      <c r="A354" s="6" t="str">
        <f>NOTAS!$O$14</f>
        <v>CIVICA Y ACOMPAÑAMIENTO INTEGRAL</v>
      </c>
      <c r="B354" s="156"/>
      <c r="C354" s="156"/>
      <c r="D354" s="156"/>
      <c r="E354" s="156"/>
      <c r="F354" s="157"/>
      <c r="G354" s="124" t="str">
        <f>IF(A354="","",VLOOKUP(J210,'TRI-1C'!$B$18:$FH$61,146,FALSE))</f>
        <v>A+</v>
      </c>
      <c r="I354" s="125"/>
      <c r="J354" s="128"/>
    </row>
    <row r="355" spans="1:10" ht="12.75" customHeight="1">
      <c r="A355" s="148" t="str">
        <f>IF('TRI-1C'!$ES$13="","",'TRI-1C'!$ES$13)</f>
        <v/>
      </c>
      <c r="B355" s="149"/>
      <c r="C355" s="149"/>
      <c r="D355" s="150"/>
      <c r="E355" s="150"/>
      <c r="F355" s="126"/>
      <c r="G355" s="122" t="str">
        <f>IF(A355="","",VLOOKUP(J210,'TRI-1C'!$B$18:$FH$61,148,FALSE))</f>
        <v/>
      </c>
      <c r="H355" s="150"/>
      <c r="I355" s="127" t="str">
        <f t="shared" ref="I355:I364" si="10">IF(G355="","",G355)</f>
        <v/>
      </c>
      <c r="J355" s="126"/>
    </row>
    <row r="356" spans="1:10" ht="12.75" customHeight="1">
      <c r="A356" s="147" t="str">
        <f>IF('TRI-1C'!$ET$13="","",'TRI-1C'!$ET$13)</f>
        <v>AUTOCONOCIMIENTO</v>
      </c>
      <c r="B356" s="139"/>
      <c r="C356" s="139"/>
      <c r="F356" s="128"/>
      <c r="G356" s="124" t="str">
        <f>IF(A356="","",VLOOKUP(J210,'TRI-1C'!$B$18:$FH$61,149,FALSE))</f>
        <v>S</v>
      </c>
      <c r="I356" s="125" t="str">
        <f t="shared" si="10"/>
        <v>S</v>
      </c>
      <c r="J356" s="128"/>
    </row>
    <row r="357" spans="1:10" ht="12.75" customHeight="1">
      <c r="A357" s="148" t="str">
        <f>IF('TRI-1C'!$EU$13="","",'TRI-1C'!$EU$13)</f>
        <v>PENSAMIENO CRITICO</v>
      </c>
      <c r="B357" s="149"/>
      <c r="C357" s="149"/>
      <c r="D357" s="150"/>
      <c r="E357" s="150"/>
      <c r="F357" s="126"/>
      <c r="G357" s="122" t="str">
        <f>IF(A357="","",VLOOKUP(J210,'TRI-1C'!$B$18:$FH$61,150,FALSE))</f>
        <v>S</v>
      </c>
      <c r="H357" s="150"/>
      <c r="I357" s="127" t="str">
        <f t="shared" si="10"/>
        <v>S</v>
      </c>
      <c r="J357" s="126"/>
    </row>
    <row r="358" spans="1:10" ht="12.75" customHeight="1">
      <c r="A358" s="147" t="str">
        <f>IF('TRI-1C'!$EV$13="","",'TRI-1C'!$EV$13)</f>
        <v>MANEJO DE PROBLEMAS</v>
      </c>
      <c r="B358" s="139"/>
      <c r="C358" s="139"/>
      <c r="F358" s="128"/>
      <c r="G358" s="124" t="str">
        <f>IF(A358="","",VLOOKUP(J210,'TRI-1C'!$B$18:$FH$61,151,FALSE))</f>
        <v>S</v>
      </c>
      <c r="I358" s="125" t="str">
        <f t="shared" si="10"/>
        <v>S</v>
      </c>
      <c r="J358" s="128"/>
    </row>
    <row r="359" spans="1:10" ht="12.75" customHeight="1">
      <c r="A359" s="192" t="str">
        <f>IF('TRI-1C'!$EW$13="","",'TRI-1C'!$EW$13)</f>
        <v>TOMA DE DECISIONES</v>
      </c>
      <c r="B359" s="154"/>
      <c r="C359" s="154"/>
      <c r="D359" s="154"/>
      <c r="E359" s="154"/>
      <c r="F359" s="155"/>
      <c r="G359" s="122" t="str">
        <f>IF(A359="","",VLOOKUP(J210,'TRI-1C'!$B$18:$FH$61,152,FALSE))</f>
        <v>S</v>
      </c>
      <c r="H359" s="150"/>
      <c r="I359" s="127" t="str">
        <f t="shared" si="10"/>
        <v>S</v>
      </c>
      <c r="J359" s="126"/>
    </row>
    <row r="360" spans="1:10" ht="12.75" customHeight="1">
      <c r="A360" s="147" t="str">
        <f>IF('TRI-1C'!$EX$13="","",'TRI-1C'!$EX$13)</f>
        <v>TRABAJO EN EQUIPO</v>
      </c>
      <c r="B360" s="139"/>
      <c r="C360" s="139"/>
      <c r="F360" s="128"/>
      <c r="G360" s="124" t="str">
        <f>IF(A360="","",VLOOKUP(J210,'TRI-1C'!$B$18:$FH$61,153,FALSE))</f>
        <v>S</v>
      </c>
      <c r="I360" s="125" t="str">
        <f t="shared" si="10"/>
        <v>S</v>
      </c>
      <c r="J360" s="128"/>
    </row>
    <row r="361" spans="1:10" ht="12.75" customHeight="1">
      <c r="A361" s="148" t="str">
        <f>IF('TRI-1C'!$EY$13="","",'TRI-1C'!$EY$13)</f>
        <v>CONCIENCIA SOCIAL</v>
      </c>
      <c r="B361" s="149"/>
      <c r="C361" s="149"/>
      <c r="D361" s="150"/>
      <c r="E361" s="150"/>
      <c r="F361" s="126"/>
      <c r="G361" s="122" t="str">
        <f>IF(A361="","",VLOOKUP(J210,'TRI-1C'!$B$18:$FH$61,154,FALSE))</f>
        <v>F</v>
      </c>
      <c r="H361" s="150"/>
      <c r="I361" s="127" t="str">
        <f t="shared" si="10"/>
        <v>F</v>
      </c>
      <c r="J361" s="126"/>
    </row>
    <row r="362" spans="1:10" ht="12.75" customHeight="1">
      <c r="A362" s="147" t="str">
        <f>IF('TRI-1C'!$EZ$13="","",'TRI-1C'!$EZ$13)</f>
        <v xml:space="preserve">RELACIONES INTERPERSONALES	</v>
      </c>
      <c r="B362" s="139"/>
      <c r="C362" s="139"/>
      <c r="F362" s="128"/>
      <c r="G362" s="124" t="str">
        <f>IF(A362="","",VLOOKUP(J210,'TRI-1C'!$B$18:$FH$61,155,FALSE))</f>
        <v>F</v>
      </c>
      <c r="I362" s="125" t="str">
        <f t="shared" si="10"/>
        <v>F</v>
      </c>
      <c r="J362" s="128"/>
    </row>
    <row r="363" spans="1:10" ht="12.75" customHeight="1">
      <c r="A363" s="148" t="str">
        <f>IF('TRI-1C'!$FA$13="","",'TRI-1C'!$FA$13)</f>
        <v>MANEJO DE CONFLICTOS</v>
      </c>
      <c r="B363" s="149"/>
      <c r="C363" s="149"/>
      <c r="D363" s="150"/>
      <c r="E363" s="150"/>
      <c r="F363" s="126"/>
      <c r="G363" s="122" t="str">
        <f>IF(A363="","",VLOOKUP(J210,'TRI-1C'!$B$18:$FH$61,156,FALSE))</f>
        <v>F</v>
      </c>
      <c r="H363" s="150"/>
      <c r="I363" s="127" t="str">
        <f t="shared" si="10"/>
        <v>F</v>
      </c>
      <c r="J363" s="126"/>
    </row>
    <row r="364" spans="1:10" ht="12.75" customHeight="1">
      <c r="A364" s="147" t="str">
        <f>IF('TRI-1C'!$FB$13="","",'TRI-1C'!$FB$13)</f>
        <v>MANEJO DE EMOCIONES Y SENTIMIENTOS</v>
      </c>
      <c r="B364" s="139"/>
      <c r="C364" s="139"/>
      <c r="F364" s="128"/>
      <c r="G364" s="124" t="str">
        <f>IF(A364="","",VLOOKUP(J210,'TRI-1C'!$B$18:$FH$61,157,FALSE))</f>
        <v>F</v>
      </c>
      <c r="I364" s="125" t="str">
        <f t="shared" si="10"/>
        <v>F</v>
      </c>
      <c r="J364" s="128"/>
    </row>
    <row r="365" spans="1:10" ht="12.75" customHeight="1">
      <c r="A365" s="151"/>
      <c r="B365" s="129"/>
      <c r="C365" s="129"/>
      <c r="D365" s="130"/>
      <c r="E365" s="130"/>
      <c r="F365" s="131"/>
      <c r="G365" s="132"/>
      <c r="H365" s="130"/>
      <c r="I365" s="133"/>
      <c r="J365" s="131"/>
    </row>
    <row r="366" spans="1:10" ht="12.75" customHeight="1">
      <c r="A366" s="134"/>
      <c r="B366" s="134"/>
      <c r="C366" s="134"/>
      <c r="D366" s="134"/>
      <c r="E366" s="134"/>
      <c r="F366" s="140"/>
      <c r="G366" s="496"/>
      <c r="H366" s="496"/>
      <c r="I366" s="497"/>
      <c r="J366" s="497"/>
    </row>
    <row r="367" spans="1:10" ht="12.75" customHeight="1">
      <c r="A367" s="487" t="s">
        <v>156</v>
      </c>
      <c r="B367" s="488"/>
      <c r="C367" s="135" t="s">
        <v>157</v>
      </c>
      <c r="G367" s="494"/>
      <c r="H367" s="494"/>
      <c r="I367" s="494"/>
      <c r="J367" s="494"/>
    </row>
    <row r="368" spans="1:10" ht="12.75" customHeight="1">
      <c r="A368" s="489" t="s">
        <v>158</v>
      </c>
      <c r="B368" s="490"/>
      <c r="C368" s="136" t="str">
        <f>VLOOKUP(J210,'TRI-1C'!$B$18:$FH$61,160,FALSE)</f>
        <v>B+</v>
      </c>
      <c r="G368" s="494"/>
      <c r="H368" s="494"/>
      <c r="I368" s="494"/>
      <c r="J368" s="494"/>
    </row>
    <row r="369" spans="1:10" ht="12.75" customHeight="1">
      <c r="A369" s="491" t="s">
        <v>159</v>
      </c>
      <c r="B369" s="492"/>
      <c r="C369" s="493"/>
      <c r="G369" s="494"/>
      <c r="H369" s="494"/>
      <c r="I369" s="494"/>
      <c r="J369" s="494"/>
    </row>
    <row r="370" spans="1:10" ht="12.75" customHeight="1">
      <c r="A370" s="137" t="s">
        <v>160</v>
      </c>
      <c r="B370" s="138"/>
      <c r="C370" s="188" t="str">
        <f>VLOOKUP(J210,'TRI-1C'!$B$18:$FH$61,161,FALSE)</f>
        <v/>
      </c>
      <c r="G370" s="494"/>
      <c r="H370" s="494"/>
      <c r="I370" s="494"/>
      <c r="J370" s="494"/>
    </row>
    <row r="371" spans="1:10" ht="12.75" customHeight="1">
      <c r="A371" s="137" t="s">
        <v>161</v>
      </c>
      <c r="B371" s="138"/>
      <c r="C371" s="188" t="str">
        <f>VLOOKUP(J210,'TRI-1C'!$B$18:$FH$61,162,FALSE)</f>
        <v/>
      </c>
      <c r="G371" s="494"/>
      <c r="H371" s="494"/>
      <c r="I371" s="494"/>
      <c r="J371" s="494"/>
    </row>
    <row r="372" spans="1:10" ht="12.75" customHeight="1">
      <c r="A372" s="480" t="s">
        <v>163</v>
      </c>
      <c r="B372" s="481"/>
      <c r="C372" s="188">
        <f>VLOOKUP(J210,'TRI-1C'!$B$18:$FH$61,163,FALSE)</f>
        <v>10</v>
      </c>
      <c r="G372" s="494"/>
      <c r="H372" s="494"/>
      <c r="I372" s="494"/>
      <c r="J372" s="494"/>
    </row>
    <row r="373" spans="1:10" ht="12.75" customHeight="1">
      <c r="D373" s="503" t="s">
        <v>162</v>
      </c>
      <c r="E373" s="503"/>
      <c r="F373" s="152">
        <f ca="1">NOW()</f>
        <v>45994.739222569442</v>
      </c>
    </row>
    <row r="376" spans="1:10" ht="12.75" customHeight="1">
      <c r="G376" s="112"/>
    </row>
    <row r="378" spans="1:10" ht="12.75" customHeight="1">
      <c r="B378" s="495" t="s">
        <v>164</v>
      </c>
      <c r="C378" s="495"/>
      <c r="F378" s="116" t="s">
        <v>165</v>
      </c>
      <c r="G378" s="116" t="s">
        <v>165</v>
      </c>
    </row>
    <row r="412" spans="1:10" ht="12.75" customHeight="1">
      <c r="A412" s="111" t="s">
        <v>153</v>
      </c>
      <c r="C412" t="str">
        <f>IF(VLOOKUP(J415,NOTAS!$D$14:$P$60,2,FALSE)="","",VLOOKUP(J415,NOTAS!$D$14:$P$60,2,FALSE))</f>
        <v>CARREÑO SANCHEZ AMMY VALENTINA</v>
      </c>
    </row>
    <row r="413" spans="1:10" ht="12.75" customHeight="1">
      <c r="A413" s="111" t="s">
        <v>154</v>
      </c>
      <c r="C413" t="str">
        <f>NOTAS!$B$14&amp; " "&amp;NOTAS!$B$15</f>
        <v>INICIAL II A</v>
      </c>
      <c r="F413" s="111"/>
      <c r="G413" s="116"/>
      <c r="H413" s="117"/>
      <c r="I413" s="118"/>
      <c r="J413" s="117"/>
    </row>
    <row r="414" spans="1:10" ht="12.75" customHeight="1">
      <c r="A414" s="111" t="s">
        <v>6</v>
      </c>
      <c r="C414" t="str">
        <f>NOTAS!$B$18</f>
        <v>2025-2026 MATUTINA</v>
      </c>
      <c r="H414" s="117"/>
      <c r="I414" s="118"/>
      <c r="J414" s="117"/>
    </row>
    <row r="415" spans="1:10" ht="12.75" customHeight="1" thickBot="1">
      <c r="A415" s="486" t="s">
        <v>167</v>
      </c>
      <c r="B415" s="486"/>
      <c r="I415" s="114" t="s">
        <v>74</v>
      </c>
      <c r="J415" s="121">
        <v>3</v>
      </c>
    </row>
    <row r="416" spans="1:10" ht="12.75" customHeight="1">
      <c r="A416" s="482" t="s">
        <v>155</v>
      </c>
      <c r="B416" s="483"/>
      <c r="C416" s="483"/>
      <c r="D416" s="483"/>
      <c r="E416" s="483"/>
      <c r="F416" s="484"/>
      <c r="G416" s="485" t="s">
        <v>141</v>
      </c>
      <c r="H416" s="483"/>
      <c r="I416" s="498" t="s">
        <v>141</v>
      </c>
      <c r="J416" s="499"/>
    </row>
    <row r="417" spans="1:10" ht="12.75" customHeight="1">
      <c r="A417" s="500" t="str">
        <f>IF('TRI-1C'!G$10="","",'TRI-1C'!G$10)</f>
        <v>IDENTIDAD Y AUTONOMÍA</v>
      </c>
      <c r="B417" s="501"/>
      <c r="C417" s="501"/>
      <c r="D417" s="501"/>
      <c r="E417" s="501"/>
      <c r="F417" s="502"/>
      <c r="G417" s="160"/>
      <c r="H417" s="161"/>
      <c r="I417" s="162"/>
      <c r="J417" s="163"/>
    </row>
    <row r="418" spans="1:10" ht="12.75" customHeight="1">
      <c r="A418" s="148" t="str">
        <f>IF('TRI-1C'!G$13="","",'TRI-1C'!G$13)</f>
        <v>Comunicar algunos datos de su identidad como: nombres completos, edad, nombres de familiares cercanos, lugar dónde vive.</v>
      </c>
      <c r="B418" s="158"/>
      <c r="C418" s="158"/>
      <c r="D418" s="158"/>
      <c r="E418" s="158"/>
      <c r="F418" s="159"/>
      <c r="G418" s="122" t="str">
        <f>IF(A418="","",VLOOKUP(J415,'TRI-1C'!$B$18:$FH$61,6,FALSE))</f>
        <v>A-</v>
      </c>
      <c r="H418" s="150"/>
      <c r="I418" s="127" t="str">
        <f>IF(G418="","",G418)</f>
        <v>A-</v>
      </c>
      <c r="J418" s="126"/>
    </row>
    <row r="419" spans="1:10" ht="12.75" customHeight="1">
      <c r="A419" s="11" t="str">
        <f>IF('TRI-1C'!$H$13="","",'TRI-1C'!$H$13)</f>
        <v>Demostrar curiosidad por las características físicas (genitales) que le permiten reconocerse como niño y niña</v>
      </c>
      <c r="B419" s="156"/>
      <c r="C419" s="156"/>
      <c r="D419" s="156"/>
      <c r="E419" s="156"/>
      <c r="F419" s="157"/>
      <c r="G419" s="124" t="str">
        <f>IF(A419="","",VLOOKUP(J415,'TRI-1C'!$B$18:$FH$61,7,FALSE))</f>
        <v>A+</v>
      </c>
      <c r="I419" s="125" t="str">
        <f t="shared" ref="I419:I435" si="11">IF(G419="","",G419)</f>
        <v>A+</v>
      </c>
      <c r="J419" s="128"/>
    </row>
    <row r="420" spans="1:10" ht="12.75" customHeight="1">
      <c r="A420" s="148" t="str">
        <f>IF('TRI-1C'!$I$13="","",'TRI-1C'!$I$13)</f>
        <v>Identificar la importancia de usar el cinturón de seguridad para promover el autocuidado y la protección personal.</v>
      </c>
      <c r="B420" s="149"/>
      <c r="C420" s="149"/>
      <c r="D420" s="150"/>
      <c r="E420" s="150"/>
      <c r="F420" s="126"/>
      <c r="G420" s="122" t="str">
        <f>IF(A420="","",VLOOKUP(J415,'TRI-1C'!$B$18:$FH$61,8,FALSE))</f>
        <v>B-</v>
      </c>
      <c r="H420" s="150"/>
      <c r="I420" s="127" t="str">
        <f t="shared" si="11"/>
        <v>B-</v>
      </c>
      <c r="J420" s="126"/>
    </row>
    <row r="421" spans="1:10" ht="12.75" customHeight="1">
      <c r="A421" s="147" t="str">
        <f>IF('TRI-1C'!$J$13="","",'TRI-1C'!$J$13)</f>
        <v>Identificar las situaciones de peligro a las que se puede exponer en su entorno inmediato y seguir pautas de comportamiento para evitarlas.</v>
      </c>
      <c r="B421" s="139"/>
      <c r="C421" s="139"/>
      <c r="F421" s="128"/>
      <c r="G421" s="124" t="str">
        <f>IF(A421="","",VLOOKUP(J415,'TRI-1C'!$B$18:$FH$61,9,FALSE))</f>
        <v>A+</v>
      </c>
      <c r="I421" s="125" t="str">
        <f t="shared" si="11"/>
        <v>A+</v>
      </c>
      <c r="J421" s="128"/>
    </row>
    <row r="422" spans="1:10" ht="12.75" customHeight="1">
      <c r="A422" s="148" t="str">
        <f>IF('TRI-1C'!$K$13="","",'TRI-1C'!$K$13)</f>
        <v>Identificar sus características físicas y las de las personas de su entorno como parte del proceso de aceptación de sí mismo y de respeto a los demás.</v>
      </c>
      <c r="B422" s="149"/>
      <c r="C422" s="149"/>
      <c r="D422" s="150"/>
      <c r="E422" s="150"/>
      <c r="F422" s="126"/>
      <c r="G422" s="122" t="str">
        <f>IF(A422="","",VLOOKUP(J415,'TRI-1C'!$B$18:$FH$61,10,FALSE))</f>
        <v>A+</v>
      </c>
      <c r="H422" s="150"/>
      <c r="I422" s="127" t="str">
        <f t="shared" si="11"/>
        <v>A+</v>
      </c>
      <c r="J422" s="126"/>
    </row>
    <row r="423" spans="1:10" ht="12.75" customHeight="1">
      <c r="A423" s="147" t="str">
        <f>IF('TRI-1C'!$L$13="","",'TRI-1C'!$L$13)</f>
        <v>Identificar y manifestar sus emociones y sentimientos, expresando las causas de los mismos mediante el lenguaje verbal. (D.EIB.10.3.)</v>
      </c>
      <c r="B423" s="139"/>
      <c r="C423" s="139"/>
      <c r="F423" s="128"/>
      <c r="G423" s="124" t="str">
        <f>IF(A423="","",VLOOKUP(J415,'TRI-1C'!$B$18:$FH$61,11,FALSE))</f>
        <v>A+</v>
      </c>
      <c r="I423" s="125" t="str">
        <f t="shared" si="11"/>
        <v>A+</v>
      </c>
      <c r="J423" s="128"/>
    </row>
    <row r="424" spans="1:10" ht="12.75" customHeight="1">
      <c r="A424" s="192" t="str">
        <f>IF('TRI-1C'!$M$13="","",'TRI-1C'!$M$13)</f>
        <v>Identificarse como miembro de una familia reconociéndose como parte importante de la misma.</v>
      </c>
      <c r="B424" s="154"/>
      <c r="C424" s="154"/>
      <c r="D424" s="154"/>
      <c r="E424" s="154"/>
      <c r="F424" s="155"/>
      <c r="G424" s="122" t="str">
        <f>IF(A424="","",VLOOKUP(J415,'TRI-1C'!$B$18:$FH$61,12,FALSE))</f>
        <v>A+</v>
      </c>
      <c r="H424" s="150"/>
      <c r="I424" s="127" t="str">
        <f t="shared" si="11"/>
        <v>A+</v>
      </c>
      <c r="J424" s="126"/>
    </row>
    <row r="425" spans="1:10" ht="12.75" customHeight="1">
      <c r="A425" s="147" t="str">
        <f>IF('TRI-1C'!$N$13="","",'TRI-1C'!$N$13)</f>
        <v>Practicar con autonomía hábitos de higiene personal como lavarse las manos, los dientes y la cara.</v>
      </c>
      <c r="B425" s="139"/>
      <c r="C425" s="139"/>
      <c r="F425" s="128"/>
      <c r="G425" s="124" t="str">
        <f>IF(A425="","",VLOOKUP(J415,'TRI-1C'!$B$18:$FH$61,13,FALSE))</f>
        <v>A+</v>
      </c>
      <c r="I425" s="125" t="str">
        <f t="shared" si="11"/>
        <v>A+</v>
      </c>
      <c r="J425" s="128"/>
    </row>
    <row r="426" spans="1:10" ht="12.75" customHeight="1">
      <c r="A426" s="148" t="str">
        <f>IF('TRI-1C'!$O$13="","",'TRI-1C'!$O$13)</f>
        <v>Practicar hábitos de orden ubicando los objetos en el lugar correspondiente.</v>
      </c>
      <c r="B426" s="149"/>
      <c r="C426" s="149"/>
      <c r="D426" s="150"/>
      <c r="E426" s="150"/>
      <c r="F426" s="126"/>
      <c r="G426" s="122" t="str">
        <f>IF(A426="","",VLOOKUP(J415,'TRI-1C'!$B$18:$FH$61,14,FALSE))</f>
        <v>A+</v>
      </c>
      <c r="H426" s="150"/>
      <c r="I426" s="127" t="str">
        <f t="shared" si="11"/>
        <v>A+</v>
      </c>
      <c r="J426" s="126"/>
    </row>
    <row r="427" spans="1:10" ht="12.75" customHeight="1">
      <c r="A427" s="147" t="str">
        <f>IF('TRI-1C'!$P$13="","",'TRI-1C'!$P$13)</f>
        <v>Practicar las acciones a seguir en situaciones de riesgo como: temblores, incendios, entre otros, determinadas en el plan de contingencia institucional.</v>
      </c>
      <c r="B427" s="139"/>
      <c r="C427" s="139"/>
      <c r="F427" s="128"/>
      <c r="G427" s="124" t="str">
        <f>IF(A427="","",VLOOKUP(J415,'TRI-1C'!$B$18:$FH$61,15,FALSE))</f>
        <v>A+</v>
      </c>
      <c r="I427" s="125" t="str">
        <f t="shared" si="11"/>
        <v>A+</v>
      </c>
      <c r="J427" s="128"/>
    </row>
    <row r="428" spans="1:10" ht="12.75" customHeight="1">
      <c r="A428" s="148" t="str">
        <f>IF('TRI-1C'!$Q$13="","",'TRI-1C'!$Q$13)</f>
        <v>Practicar normas de seguridad para evitar accidentes a los que se puede exponer en su entorno inmediato.</v>
      </c>
      <c r="B428" s="158"/>
      <c r="C428" s="158"/>
      <c r="D428" s="158"/>
      <c r="E428" s="158"/>
      <c r="F428" s="159"/>
      <c r="G428" s="122" t="str">
        <f>IF(A428="","",VLOOKUP(J415,'TRI-1C'!$B$18:$FH$61,16,FALSE))</f>
        <v>A+</v>
      </c>
      <c r="H428" s="150"/>
      <c r="I428" s="127" t="str">
        <f t="shared" si="11"/>
        <v>A+</v>
      </c>
      <c r="J428" s="126"/>
    </row>
    <row r="429" spans="1:10" ht="12.75" customHeight="1">
      <c r="A429" s="11" t="str">
        <f>IF('TRI-1C'!$R$13="","",'TRI-1C'!$R$13)</f>
        <v>Realiza independientemente normas de aseo al ir al baño.</v>
      </c>
      <c r="B429" s="156"/>
      <c r="C429" s="156"/>
      <c r="D429" s="156"/>
      <c r="E429" s="156"/>
      <c r="F429" s="157"/>
      <c r="G429" s="124" t="str">
        <f>IF(A429="","",VLOOKUP(J415,'TRI-1C'!$B$18:$FH$61,17,FALSE))</f>
        <v>A+</v>
      </c>
      <c r="I429" s="125" t="str">
        <f t="shared" si="11"/>
        <v>A+</v>
      </c>
      <c r="J429" s="128"/>
    </row>
    <row r="430" spans="1:10" ht="12.75" customHeight="1">
      <c r="A430" s="148" t="str">
        <f>IF('TRI-1C'!$S$13="","",'TRI-1C'!$S$13)</f>
        <v>Reconocer la importancia del uso del casco y demás indumentaria de pro tección para protegerse de lesiones en actividades que requieran su uso</v>
      </c>
      <c r="B430" s="149"/>
      <c r="C430" s="149"/>
      <c r="D430" s="150"/>
      <c r="E430" s="150"/>
      <c r="F430" s="126"/>
      <c r="G430" s="122" t="str">
        <f>IF(A430="","",VLOOKUP(J415,'TRI-1C'!$B$18:$FH$61,18,FALSE))</f>
        <v>B+</v>
      </c>
      <c r="H430" s="150"/>
      <c r="I430" s="127" t="str">
        <f t="shared" si="11"/>
        <v>B+</v>
      </c>
      <c r="J430" s="126"/>
    </row>
    <row r="431" spans="1:10" ht="12.75" customHeight="1">
      <c r="A431" s="147" t="str">
        <f>IF('TRI-1C'!$T$13="","",'TRI-1C'!$T$13)</f>
        <v>Reconocer situaciones problémicas en las actividades escolares para solucionarlas de forma creativa y con autonomía.</v>
      </c>
      <c r="B431" s="139"/>
      <c r="C431" s="139"/>
      <c r="F431" s="128"/>
      <c r="G431" s="124" t="str">
        <f>IF(A431="","",VLOOKUP(J415,'TRI-1C'!$B$18:$FH$61,19,FALSE))</f>
        <v>A+</v>
      </c>
      <c r="I431" s="125" t="str">
        <f t="shared" si="11"/>
        <v>A+</v>
      </c>
      <c r="J431" s="128"/>
    </row>
    <row r="432" spans="1:10" ht="12.75" customHeight="1">
      <c r="A432" s="148" t="str">
        <f>IF('TRI-1C'!$U$13="","",'TRI-1C'!$U$13)</f>
        <v>Seleccionar las prendas de vestir de acuerdo al estado climático (prendas para el frío / prendas para el calor).</v>
      </c>
      <c r="B432" s="149"/>
      <c r="C432" s="149"/>
      <c r="D432" s="150"/>
      <c r="E432" s="150"/>
      <c r="F432" s="126"/>
      <c r="G432" s="122" t="str">
        <f>IF(A432="","",VLOOKUP(J415,'TRI-1C'!$B$18:$FH$61,20,FALSE))</f>
        <v>A+</v>
      </c>
      <c r="H432" s="150"/>
      <c r="I432" s="127" t="str">
        <f t="shared" si="11"/>
        <v>A+</v>
      </c>
      <c r="J432" s="126"/>
    </row>
    <row r="433" spans="1:10" ht="12.75" customHeight="1">
      <c r="A433" s="147" t="str">
        <f>IF('TRI-1C'!$V$13="","",'TRI-1C'!$V$13)</f>
        <v>Tomar decisiones con respecto a la elección de actividades, vestuario entre otros, en función de sus gustos y preferencias, argumentando las mismas.</v>
      </c>
      <c r="B433" s="139"/>
      <c r="C433" s="139"/>
      <c r="F433" s="128"/>
      <c r="G433" s="124" t="str">
        <f>IF(A433="","",VLOOKUP(J415,'TRI-1C'!$B$18:$FH$61,21,FALSE))</f>
        <v>A+</v>
      </c>
      <c r="I433" s="125" t="str">
        <f t="shared" si="11"/>
        <v>A+</v>
      </c>
      <c r="J433" s="128"/>
    </row>
    <row r="434" spans="1:10" ht="12.75" customHeight="1">
      <c r="A434" s="192" t="str">
        <f>IF('TRI-1C'!$W$13="","",'TRI-1C'!$W$13)</f>
        <v>Utilizar la cuchara, tenedor y el vaso cuando se alimenta de manera autónoma.</v>
      </c>
      <c r="B434" s="154"/>
      <c r="C434" s="154"/>
      <c r="D434" s="154"/>
      <c r="E434" s="154"/>
      <c r="F434" s="155"/>
      <c r="G434" s="122" t="str">
        <f>IF(A434="","",VLOOKUP(J415,'TRI-1C'!$B$18:$FH$61,22,FALSE))</f>
        <v>A+</v>
      </c>
      <c r="H434" s="150"/>
      <c r="I434" s="127" t="str">
        <f t="shared" si="11"/>
        <v>A+</v>
      </c>
      <c r="J434" s="126"/>
    </row>
    <row r="435" spans="1:10" ht="12.75" customHeight="1">
      <c r="A435" s="147" t="str">
        <f>IF('TRI-1C'!$X$13="","",'TRI-1C'!$X$13)</f>
        <v>Vestirse y desvestirse de manera independiente con prendas de vestir sencillas. (D.EIB.10.5)</v>
      </c>
      <c r="B435" s="139"/>
      <c r="C435" s="139"/>
      <c r="F435" s="128"/>
      <c r="G435" s="124" t="str">
        <f>IF(A435="","",VLOOKUP(J415,'TRI-1C'!$B$18:$FH$61,23,FALSE))</f>
        <v>A+</v>
      </c>
      <c r="I435" s="125" t="str">
        <f t="shared" si="11"/>
        <v>A+</v>
      </c>
      <c r="J435" s="128"/>
    </row>
    <row r="436" spans="1:10" ht="12.75" customHeight="1">
      <c r="A436" s="165" t="str">
        <f>'BI-1T'!$A$8</f>
        <v>CONVIVENCIA</v>
      </c>
      <c r="B436" s="149"/>
      <c r="C436" s="149"/>
      <c r="D436" s="150"/>
      <c r="E436" s="150"/>
      <c r="F436" s="126"/>
      <c r="G436" s="122" t="str">
        <f>IF(A436="","",VLOOKUP(J415,'TRI-1C'!$B$18:$FH$61,24,FALSE))</f>
        <v>A+</v>
      </c>
      <c r="H436" s="150"/>
      <c r="I436" s="127"/>
      <c r="J436" s="126"/>
    </row>
    <row r="437" spans="1:10" ht="12.75" customHeight="1">
      <c r="A437" s="147" t="str">
        <f>IF('TRI-1C'!$Z$13="","",'TRI-1C'!$Z$13)</f>
        <v>Apoyar y motivar a otras personas a participar en actividades grupales, particularmente a quienes muestran dificultades al hacerlo</v>
      </c>
      <c r="B437" s="139"/>
      <c r="C437" s="139"/>
      <c r="F437" s="128"/>
      <c r="G437" s="124" t="str">
        <f>IF(A437="","",VLOOKUP(J415,'TRI-1C'!$B$18:$FH$61,25,FALSE))</f>
        <v>A+</v>
      </c>
      <c r="I437" s="125" t="str">
        <f t="shared" ref="I437:I451" si="12">IF(G437="","",G437)</f>
        <v>A+</v>
      </c>
      <c r="J437" s="128"/>
    </row>
    <row r="438" spans="1:10" ht="12.75" customHeight="1">
      <c r="A438" s="148" t="str">
        <f>IF('TRI-1C'!$AA$13="","",'TRI-1C'!$AA$13)</f>
        <v>Asumir y respetar normas de convivencia en la institución de educación inicial y en el hogar acordadas con el adulto. (D.EIB.10.15.)</v>
      </c>
      <c r="B438" s="158"/>
      <c r="C438" s="158"/>
      <c r="D438" s="158"/>
      <c r="E438" s="158"/>
      <c r="F438" s="159"/>
      <c r="G438" s="122" t="str">
        <f>IF(A438="","",VLOOKUP(J415,'TRI-1C'!$B$18:$FH$61,26,FALSE))</f>
        <v>A+</v>
      </c>
      <c r="H438" s="150"/>
      <c r="I438" s="127" t="str">
        <f t="shared" si="12"/>
        <v>A+</v>
      </c>
      <c r="J438" s="126"/>
    </row>
    <row r="439" spans="1:10" ht="12.75" customHeight="1">
      <c r="A439" s="11" t="str">
        <f>IF('TRI-1C'!$AB$13="","",'TRI-1C'!$AB$13)</f>
        <v>Colaborar en actividades que se desarrollan con otros niños y adultos de su entorno.</v>
      </c>
      <c r="B439" s="156"/>
      <c r="C439" s="156"/>
      <c r="D439" s="156"/>
      <c r="E439" s="156"/>
      <c r="F439" s="157"/>
      <c r="G439" s="124" t="str">
        <f>IF(A439="","",VLOOKUP(J415,'TRI-1C'!$B$18:$FH$61,27,FALSE))</f>
        <v>A+</v>
      </c>
      <c r="I439" s="125" t="str">
        <f t="shared" si="12"/>
        <v>A+</v>
      </c>
      <c r="J439" s="128"/>
    </row>
    <row r="440" spans="1:10" ht="12.75" customHeight="1">
      <c r="A440" s="148" t="str">
        <f>IF('TRI-1C'!$AC$13="","",'TRI-1C'!$AC$13)</f>
        <v>Demostrar actitudes de solidaridad ante situaciones de necesidad de sus compañeros y adultos de su entorno</v>
      </c>
      <c r="B440" s="149"/>
      <c r="C440" s="149"/>
      <c r="D440" s="150"/>
      <c r="E440" s="150"/>
      <c r="F440" s="126"/>
      <c r="G440" s="122" t="str">
        <f>IF(A440="","",VLOOKUP(J415,'TRI-1C'!$B$18:$FH$61,28,FALSE))</f>
        <v>A+</v>
      </c>
      <c r="H440" s="150"/>
      <c r="I440" s="127" t="str">
        <f t="shared" si="12"/>
        <v>A+</v>
      </c>
      <c r="J440" s="126"/>
    </row>
    <row r="441" spans="1:10" ht="12.75" customHeight="1">
      <c r="A441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41" s="139"/>
      <c r="C441" s="139"/>
      <c r="F441" s="128"/>
      <c r="G441" s="124" t="str">
        <f>IF(A441="","",VLOOKUP(J415,'TRI-1C'!$B$18:$FH$61,29,FALSE))</f>
        <v>A+</v>
      </c>
      <c r="I441" s="125" t="str">
        <f t="shared" si="12"/>
        <v>A+</v>
      </c>
      <c r="J441" s="128"/>
    </row>
    <row r="442" spans="1:10" ht="12.75" customHeight="1">
      <c r="A442" s="148" t="str">
        <f>IF('TRI-1C'!$AE$13="","",'TRI-1C'!$AE$13)</f>
        <v>Demostrar preferencia de jugar la mayor parte del tiempo con un amigo estableciendo niveles de empatías más estables.</v>
      </c>
      <c r="B442" s="149"/>
      <c r="C442" s="149"/>
      <c r="D442" s="150"/>
      <c r="E442" s="150"/>
      <c r="F442" s="126"/>
      <c r="G442" s="122" t="str">
        <f>IF(A442="","",VLOOKUP(J415,'TRI-1C'!$B$18:$FH$61,30,FALSE))</f>
        <v>A+</v>
      </c>
      <c r="H442" s="150"/>
      <c r="I442" s="127" t="str">
        <f t="shared" si="12"/>
        <v>A+</v>
      </c>
      <c r="J442" s="126"/>
    </row>
    <row r="443" spans="1:10" ht="12.75" customHeight="1">
      <c r="A443" s="147" t="str">
        <f>IF('TRI-1C'!$AF$13="","",'TRI-1C'!$AF$13)</f>
        <v>Demostrar sensibilidad ante deseos, emociones y sentimientos de otras personas.</v>
      </c>
      <c r="B443" s="139"/>
      <c r="C443" s="139"/>
      <c r="F443" s="128"/>
      <c r="G443" s="124" t="str">
        <f>IF(A443="","",VLOOKUP(J415,'TRI-1C'!$B$18:$FH$61,31,FALSE))</f>
        <v>A+</v>
      </c>
      <c r="I443" s="125" t="str">
        <f t="shared" si="12"/>
        <v>A+</v>
      </c>
      <c r="J443" s="128"/>
    </row>
    <row r="444" spans="1:10" ht="12.75" customHeight="1">
      <c r="A444" s="192" t="str">
        <f>IF('TRI-1C'!$AG$13="","",'TRI-1C'!$AG$13)</f>
        <v>Desarrollar la capacidad de esperar para obtener una recompensa mayor en el futuro.</v>
      </c>
      <c r="B444" s="154"/>
      <c r="C444" s="154"/>
      <c r="D444" s="154"/>
      <c r="E444" s="154"/>
      <c r="F444" s="155"/>
      <c r="G444" s="122" t="str">
        <f>IF(A444="","",VLOOKUP(J415,'TRI-1C'!$B$18:$FH$61,32,FALSE))</f>
        <v>A+</v>
      </c>
      <c r="H444" s="150"/>
      <c r="I444" s="127" t="str">
        <f t="shared" si="12"/>
        <v>A+</v>
      </c>
      <c r="J444" s="126"/>
    </row>
    <row r="445" spans="1:10" ht="12.75" customHeight="1">
      <c r="A445" s="147" t="str">
        <f>IF('TRI-1C'!$AH$13="","",'TRI-1C'!$AH$13)</f>
        <v>Identificar instituciones y profesiones que brindan servicios a la comunidad y los roles que ellos cumplen.</v>
      </c>
      <c r="B445" s="139"/>
      <c r="C445" s="139"/>
      <c r="F445" s="128"/>
      <c r="G445" s="124" t="str">
        <f>IF(A445="","",VLOOKUP(J415,'TRI-1C'!$B$18:$FH$61,33,FALSE))</f>
        <v>B+</v>
      </c>
      <c r="I445" s="125" t="str">
        <f t="shared" si="12"/>
        <v>B+</v>
      </c>
      <c r="J445" s="128"/>
    </row>
    <row r="446" spans="1:10" ht="12.75" customHeight="1">
      <c r="A446" s="148" t="str">
        <f>IF('TRI-1C'!$AI$13="","",'TRI-1C'!$AI$13)</f>
        <v>Identificar las profesiones, oficios y ocupaciones que cumplen los miembros de su familia.</v>
      </c>
      <c r="B446" s="149"/>
      <c r="C446" s="149"/>
      <c r="D446" s="150"/>
      <c r="E446" s="150"/>
      <c r="F446" s="126"/>
      <c r="G446" s="122" t="str">
        <f>IF(A446="","",VLOOKUP(J415,'TRI-1C'!$B$18:$FH$61,34,FALSE))</f>
        <v>B+</v>
      </c>
      <c r="H446" s="150"/>
      <c r="I446" s="127" t="str">
        <f t="shared" si="12"/>
        <v>B+</v>
      </c>
      <c r="J446" s="126"/>
    </row>
    <row r="447" spans="1:10" ht="12.75" customHeight="1">
      <c r="A447" s="147" t="str">
        <f>IF('TRI-1C'!$AJ$13="","",'TRI-1C'!$AJ$13)</f>
        <v>Incrementar su campo de interrelación con otras personas a más del grupo familiar y escolar interactuando con mayor facilidad.</v>
      </c>
      <c r="B447" s="139"/>
      <c r="C447" s="139"/>
      <c r="F447" s="128"/>
      <c r="G447" s="124" t="str">
        <f>IF(A447="","",VLOOKUP(J415,'TRI-1C'!$B$18:$FH$61,35,FALSE))</f>
        <v>A+</v>
      </c>
      <c r="I447" s="125" t="str">
        <f t="shared" si="12"/>
        <v>A+</v>
      </c>
      <c r="J447" s="128"/>
    </row>
    <row r="448" spans="1:10" ht="12.75" customHeight="1">
      <c r="A448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448" s="158"/>
      <c r="C448" s="158"/>
      <c r="D448" s="158"/>
      <c r="E448" s="158"/>
      <c r="F448" s="159"/>
      <c r="G448" s="122" t="str">
        <f>IF(A448="","",VLOOKUP(J415,'TRI-1C'!$B$18:$FH$61,36,FALSE))</f>
        <v>A+</v>
      </c>
      <c r="H448" s="150"/>
      <c r="I448" s="127" t="str">
        <f t="shared" si="12"/>
        <v>A+</v>
      </c>
      <c r="J448" s="126"/>
    </row>
    <row r="449" spans="1:10" ht="12.75" customHeight="1">
      <c r="A449" s="11" t="str">
        <f>IF('TRI-1C'!$AL$13="","",'TRI-1C'!$AL$13)</f>
        <v>Participar juegos grupales siguiendo las reglas y asumiendo roles que le permitan mantener un ambiente armónico con sus pares. (D.EIB.10.11.)</v>
      </c>
      <c r="B449" s="156"/>
      <c r="C449" s="156"/>
      <c r="D449" s="156"/>
      <c r="E449" s="156"/>
      <c r="F449" s="157"/>
      <c r="G449" s="124" t="str">
        <f>IF(A449="","",VLOOKUP(J415,'TRI-1C'!$B$18:$FH$61,37,FALSE))</f>
        <v>A+</v>
      </c>
      <c r="I449" s="125" t="str">
        <f t="shared" si="12"/>
        <v>A+</v>
      </c>
      <c r="J449" s="128"/>
    </row>
    <row r="450" spans="1:10" ht="12.75" customHeight="1">
      <c r="A450" s="148" t="str">
        <f>IF('TRI-1C'!$AM$13="","",'TRI-1C'!$AM$13)</f>
        <v>Practicar la costumbre de ahorrar para ocasiones y casos especiales</v>
      </c>
      <c r="B450" s="149"/>
      <c r="C450" s="149"/>
      <c r="D450" s="150"/>
      <c r="E450" s="150"/>
      <c r="F450" s="126"/>
      <c r="G450" s="122" t="str">
        <f>IF(A450="","",VLOOKUP(J415,'TRI-1C'!$B$18:$FH$61,38,FALSE))</f>
        <v>B-</v>
      </c>
      <c r="H450" s="150"/>
      <c r="I450" s="127" t="str">
        <f t="shared" si="12"/>
        <v>B-</v>
      </c>
      <c r="J450" s="126"/>
    </row>
    <row r="451" spans="1:10" ht="12.75" customHeight="1">
      <c r="A451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451" s="139"/>
      <c r="C451" s="139"/>
      <c r="F451" s="128"/>
      <c r="G451" s="124" t="str">
        <f>IF(A451="","",VLOOKUP(J415,'TRI-1C'!$B$18:$FH$61,39,FALSE))</f>
        <v>A+</v>
      </c>
      <c r="I451" s="125" t="str">
        <f t="shared" si="12"/>
        <v>A+</v>
      </c>
      <c r="J451" s="128"/>
    </row>
    <row r="452" spans="1:10" ht="12.75" customHeight="1">
      <c r="A452" s="165" t="str">
        <f>'BI-1T'!$A$9</f>
        <v>RELACIONES CON EL MEDIO NATURAL Y CULTURAL</v>
      </c>
      <c r="B452" s="149"/>
      <c r="C452" s="149"/>
      <c r="D452" s="150"/>
      <c r="E452" s="150"/>
      <c r="F452" s="126"/>
      <c r="G452" s="122" t="str">
        <f>IF(A452="","",VLOOKUP(J415,'TRI-1C'!$B$18:$FH$61,40,FALSE))</f>
        <v>A+</v>
      </c>
      <c r="H452" s="150"/>
      <c r="I452" s="127"/>
      <c r="J452" s="126"/>
    </row>
    <row r="453" spans="1:10" ht="12.75" customHeight="1">
      <c r="A453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453" s="139"/>
      <c r="C453" s="139"/>
      <c r="F453" s="128"/>
      <c r="G453" s="124" t="str">
        <f>IF(A453="","",VLOOKUP(J415,'TRI-1C'!$B$18:$FH$61,41,FALSE))</f>
        <v>A+</v>
      </c>
      <c r="I453" s="125" t="str">
        <f t="shared" ref="I453:I472" si="13">IF(G453="","",G453)</f>
        <v>A+</v>
      </c>
      <c r="J453" s="128"/>
    </row>
    <row r="454" spans="1:10" ht="12.75" customHeight="1">
      <c r="A454" s="192" t="str">
        <f>IF('TRI-1C'!$AQ$13="","",'TRI-1C'!$AQ$13)</f>
        <v>Construir conexiones emocionales con su contexto natural (plantas, animales, agua, tierra, aire) y social.</v>
      </c>
      <c r="B454" s="154"/>
      <c r="C454" s="154"/>
      <c r="D454" s="154"/>
      <c r="E454" s="154"/>
      <c r="F454" s="155"/>
      <c r="G454" s="122" t="str">
        <f>IF(A454="","",VLOOKUP(J415,'TRI-1C'!$B$18:$FH$61,42,FALSE))</f>
        <v>A+</v>
      </c>
      <c r="H454" s="150"/>
      <c r="I454" s="127" t="str">
        <f t="shared" si="13"/>
        <v>A+</v>
      </c>
      <c r="J454" s="126"/>
    </row>
    <row r="455" spans="1:10" ht="12.75" customHeight="1">
      <c r="A455" s="147" t="str">
        <f>IF('TRI-1C'!$AR$13="","",'TRI-1C'!$AR$13)</f>
        <v>dentificar en las actividades diarias oportunidades para aprovechar los recursos y reducir los residuos para proteger el entorno natural</v>
      </c>
      <c r="B455" s="139"/>
      <c r="C455" s="139"/>
      <c r="F455" s="128"/>
      <c r="G455" s="124" t="str">
        <f>IF(A455="","",VLOOKUP(J415,'TRI-1C'!$B$18:$FH$61,43,FALSE))</f>
        <v>A+</v>
      </c>
      <c r="I455" s="125" t="str">
        <f t="shared" si="13"/>
        <v>A+</v>
      </c>
      <c r="J455" s="128"/>
    </row>
    <row r="456" spans="1:10" ht="12.75" customHeight="1">
      <c r="A456" s="148" t="str">
        <f>IF('TRI-1C'!$AS$13="","",'TRI-1C'!$AS$13)</f>
        <v>Diferenciar entre alimentos nutritivos y no nutritivos identificando los beneficios de una alimentación sana y saludable.</v>
      </c>
      <c r="B456" s="149"/>
      <c r="C456" s="149"/>
      <c r="D456" s="150"/>
      <c r="E456" s="150"/>
      <c r="F456" s="126"/>
      <c r="G456" s="122" t="str">
        <f>IF(A456="","",VLOOKUP(J415,'TRI-1C'!$B$18:$FH$61,44,FALSE))</f>
        <v>A+</v>
      </c>
      <c r="H456" s="150"/>
      <c r="I456" s="127" t="str">
        <f t="shared" si="13"/>
        <v>A+</v>
      </c>
      <c r="J456" s="126"/>
    </row>
    <row r="457" spans="1:10" ht="12.75" customHeight="1">
      <c r="A457" s="147" t="str">
        <f>IF('TRI-1C'!$AT$13="","",'TRI-1C'!$AT$13)</f>
        <v>Diferenciar entre lo que le pertenece, lo que pertenece a los demás y lo que pertenece al grupo o comunidad.</v>
      </c>
      <c r="B457" s="139"/>
      <c r="C457" s="139"/>
      <c r="F457" s="128"/>
      <c r="G457" s="124" t="str">
        <f>IF(A457="","",VLOOKUP(J415,'TRI-1C'!$B$18:$FH$61,45,FALSE))</f>
        <v>A+</v>
      </c>
      <c r="I457" s="125" t="str">
        <f t="shared" si="13"/>
        <v>A+</v>
      </c>
      <c r="J457" s="128"/>
    </row>
    <row r="458" spans="1:10" ht="12.75" customHeight="1">
      <c r="A458" s="148" t="str">
        <f>IF('TRI-1C'!$AU$13="","",'TRI-1C'!$AU$13)</f>
        <v>Diferenciar los seres vivos y elementos no vivos de su entorno explorando su mundo natural.</v>
      </c>
      <c r="B458" s="158"/>
      <c r="C458" s="158"/>
      <c r="D458" s="158"/>
      <c r="E458" s="158"/>
      <c r="F458" s="159"/>
      <c r="G458" s="122" t="str">
        <f>IF(A458="","",VLOOKUP(J415,'TRI-1C'!$B$18:$FH$61,46,FALSE))</f>
        <v>A+</v>
      </c>
      <c r="H458" s="150"/>
      <c r="I458" s="127" t="str">
        <f t="shared" si="13"/>
        <v>A+</v>
      </c>
      <c r="J458" s="126"/>
    </row>
    <row r="459" spans="1:10" ht="12.75" customHeight="1">
      <c r="A459" s="11" t="str">
        <f>IF('TRI-1C'!$AV$13="","",'TRI-1C'!$AV$13)</f>
        <v>Establecer comparaciones entre los elementos del entorno a través de la discriminación sensorial.</v>
      </c>
      <c r="B459" s="156"/>
      <c r="C459" s="156"/>
      <c r="D459" s="156"/>
      <c r="E459" s="156"/>
      <c r="F459" s="157"/>
      <c r="G459" s="124" t="str">
        <f>IF(A459="","",VLOOKUP(J415,'TRI-1C'!$B$18:$FH$61,47,FALSE))</f>
        <v>A+</v>
      </c>
      <c r="I459" s="125" t="str">
        <f t="shared" si="13"/>
        <v>A+</v>
      </c>
      <c r="J459" s="128"/>
    </row>
    <row r="460" spans="1:10" ht="12.75" customHeight="1">
      <c r="A460" s="148" t="str">
        <f>IF('TRI-1C'!$AW$13="","",'TRI-1C'!$AW$13)</f>
        <v>Explorar e identificar los diferentes elementos y fenómenos del entorno natural mediante procesos que propicien la indagación.</v>
      </c>
      <c r="B460" s="149"/>
      <c r="C460" s="149"/>
      <c r="D460" s="150"/>
      <c r="E460" s="150"/>
      <c r="F460" s="126"/>
      <c r="G460" s="122" t="str">
        <f>IF(A460="","",VLOOKUP(J415,'TRI-1C'!$B$18:$FH$61,48,FALSE))</f>
        <v>A+</v>
      </c>
      <c r="H460" s="150"/>
      <c r="I460" s="127" t="str">
        <f t="shared" si="13"/>
        <v>A+</v>
      </c>
      <c r="J460" s="126"/>
    </row>
    <row r="461" spans="1:10" ht="12.75" customHeight="1">
      <c r="A461" s="147" t="str">
        <f>IF('TRI-1C'!$AX$13="","",'TRI-1C'!$AX$13)</f>
        <v>Identificar características de las plantas por su utilidad, estableciendo diferencias entre ellas.</v>
      </c>
      <c r="B461" s="139"/>
      <c r="C461" s="139"/>
      <c r="F461" s="128"/>
      <c r="G461" s="124" t="str">
        <f>IF(A461="","",VLOOKUP(J415,'TRI-1C'!$B$18:$FH$61,49,FALSE))</f>
        <v>A+</v>
      </c>
      <c r="I461" s="125" t="str">
        <f t="shared" si="13"/>
        <v>A+</v>
      </c>
      <c r="J461" s="128"/>
    </row>
    <row r="462" spans="1:10" ht="12.75" customHeight="1">
      <c r="A462" s="148" t="str">
        <f>IF('TRI-1C'!$AY$13="","",'TRI-1C'!$AY$13)</f>
        <v>Identificar las características de los animales domésticos y silvestres estableciendo las diferencias entre ellos.</v>
      </c>
      <c r="B462" s="149"/>
      <c r="C462" s="149"/>
      <c r="D462" s="150"/>
      <c r="E462" s="150"/>
      <c r="F462" s="126"/>
      <c r="G462" s="122" t="str">
        <f>IF(A462="","",VLOOKUP(J415,'TRI-1C'!$B$18:$FH$61,50,FALSE))</f>
        <v>A+</v>
      </c>
      <c r="H462" s="150"/>
      <c r="I462" s="127" t="str">
        <f t="shared" si="13"/>
        <v>A+</v>
      </c>
      <c r="J462" s="126"/>
    </row>
    <row r="463" spans="1:10" ht="12.75" customHeight="1">
      <c r="A463" s="147" t="str">
        <f>IF('TRI-1C'!$AZ$13="","",'TRI-1C'!$AZ$13)</f>
        <v>Identificar las características del mar y reconocerlo como una parte integral del territorio nacional</v>
      </c>
      <c r="B463" s="139"/>
      <c r="C463" s="139"/>
      <c r="F463" s="128"/>
      <c r="G463" s="124" t="str">
        <f>IF(A463="","",VLOOKUP(J415,'TRI-1C'!$B$18:$FH$61,51,FALSE))</f>
        <v>A+</v>
      </c>
      <c r="I463" s="125" t="str">
        <f t="shared" si="13"/>
        <v>A+</v>
      </c>
      <c r="J463" s="128"/>
    </row>
    <row r="464" spans="1:10" ht="12.75" customHeight="1">
      <c r="A464" s="192" t="str">
        <f>IF('TRI-1C'!$BA$13="","",'TRI-1C'!$BA$13)</f>
        <v>Identificar prácticas socioculturales de su localidad demostrando curiosidad ante sus tradiciones.</v>
      </c>
      <c r="B464" s="154"/>
      <c r="C464" s="154"/>
      <c r="D464" s="154"/>
      <c r="E464" s="154"/>
      <c r="F464" s="155"/>
      <c r="G464" s="122" t="str">
        <f>IF(A464="","",VLOOKUP(J415,'TRI-1C'!$B$18:$FH$61,52,FALSE))</f>
        <v>A+</v>
      </c>
      <c r="H464" s="150"/>
      <c r="I464" s="127" t="str">
        <f t="shared" si="13"/>
        <v>A+</v>
      </c>
      <c r="J464" s="126"/>
    </row>
    <row r="465" spans="1:10" ht="12.75" customHeight="1">
      <c r="A465" s="147" t="str">
        <f>IF('TRI-1C'!$BB$13="","",'TRI-1C'!$BB$13)</f>
        <v>Observar el proceso del ciclo vital de las plantas mediante actividades de experimentación.</v>
      </c>
      <c r="B465" s="139"/>
      <c r="C465" s="139"/>
      <c r="F465" s="128"/>
      <c r="G465" s="124" t="str">
        <f>IF(A465="","",VLOOKUP(J415,'TRI-1C'!$B$18:$FH$61,53,FALSE))</f>
        <v>A+</v>
      </c>
      <c r="I465" s="125" t="str">
        <f t="shared" si="13"/>
        <v>A+</v>
      </c>
      <c r="J465" s="128"/>
    </row>
    <row r="466" spans="1:10" ht="12.75" customHeight="1">
      <c r="A466" s="148" t="str">
        <f>IF('TRI-1C'!$BC$13="","",'TRI-1C'!$BC$13)</f>
        <v>Participar en actividades lúdicas para identificar prácticas de movilidad que ayudan a cuidar el planeta</v>
      </c>
      <c r="B466" s="149"/>
      <c r="C466" s="149"/>
      <c r="D466" s="150"/>
      <c r="E466" s="150"/>
      <c r="F466" s="126"/>
      <c r="G466" s="122" t="str">
        <f>IF(A466="","",VLOOKUP(J415,'TRI-1C'!$B$18:$FH$61,54,FALSE))</f>
        <v>A+</v>
      </c>
      <c r="H466" s="150"/>
      <c r="I466" s="127" t="str">
        <f t="shared" si="13"/>
        <v>A+</v>
      </c>
      <c r="J466" s="126"/>
    </row>
    <row r="467" spans="1:10" ht="12.75" customHeight="1">
      <c r="A467" s="147" t="str">
        <f>IF('TRI-1C'!$BD$13="","",'TRI-1C'!$BD$13)</f>
        <v>Participar en algunas prácticas tradicionales de su entorno disfrutando y respetando las diferentes manifestaciones culturales</v>
      </c>
      <c r="B467" s="139"/>
      <c r="C467" s="139"/>
      <c r="F467" s="128"/>
      <c r="G467" s="124" t="str">
        <f>IF(A467="","",VLOOKUP(J415,'TRI-1C'!$B$18:$FH$61,55,FALSE))</f>
        <v>A+</v>
      </c>
      <c r="I467" s="125" t="str">
        <f t="shared" si="13"/>
        <v>A+</v>
      </c>
      <c r="J467" s="128"/>
    </row>
    <row r="468" spans="1:10" ht="12.75" customHeight="1">
      <c r="A468" s="148" t="str">
        <f>IF('TRI-1C'!$BE$13="","",'TRI-1C'!$BE$13)</f>
        <v>Practicar hábitos de cuidado y conservación del medio ambiente que eviten la contaminación del aire, suelo y agua. (D.EIB.10.19.)</v>
      </c>
      <c r="B468" s="158"/>
      <c r="C468" s="158"/>
      <c r="D468" s="158"/>
      <c r="E468" s="158"/>
      <c r="F468" s="159"/>
      <c r="G468" s="122" t="str">
        <f>IF(A468="","",VLOOKUP(J415,'TRI-1C'!$B$18:$FH$61,56,FALSE))</f>
        <v>A+</v>
      </c>
      <c r="H468" s="150"/>
      <c r="I468" s="127" t="str">
        <f t="shared" si="13"/>
        <v>A+</v>
      </c>
      <c r="J468" s="126"/>
    </row>
    <row r="469" spans="1:10" ht="12.75" customHeight="1">
      <c r="A469" s="11" t="str">
        <f>IF('TRI-1C'!$BF$13="","",'TRI-1C'!$BF$13)</f>
        <v>Realizar acciones de cuidado y protección de plantas y animales de su entorno erradicando actitudes de maltrato.</v>
      </c>
      <c r="B469" s="156"/>
      <c r="C469" s="156"/>
      <c r="D469" s="156"/>
      <c r="E469" s="156"/>
      <c r="F469" s="157"/>
      <c r="G469" s="124" t="str">
        <f>IF(A469="","",VLOOKUP(J415,'TRI-1C'!$B$18:$FH$61,57,FALSE))</f>
        <v>A+</v>
      </c>
      <c r="I469" s="125" t="str">
        <f t="shared" si="13"/>
        <v>A+</v>
      </c>
      <c r="J469" s="128"/>
    </row>
    <row r="470" spans="1:10" ht="12.75" customHeight="1">
      <c r="A470" s="148" t="str">
        <f>IF('TRI-1C'!$BG$13="","",'TRI-1C'!$BG$13)</f>
        <v>Reconocer cómo las personas utilizan el dinero en su entorno familiar para satisfacer sus necesidades y deseos</v>
      </c>
      <c r="B470" s="149"/>
      <c r="C470" s="149"/>
      <c r="D470" s="150"/>
      <c r="E470" s="150"/>
      <c r="F470" s="126"/>
      <c r="G470" s="122" t="str">
        <f>IF(A470="","",VLOOKUP(J415,'TRI-1C'!$B$18:$FH$61,58,FALSE))</f>
        <v>A+</v>
      </c>
      <c r="H470" s="150"/>
      <c r="I470" s="127" t="str">
        <f t="shared" si="13"/>
        <v>A+</v>
      </c>
      <c r="J470" s="126"/>
    </row>
    <row r="471" spans="1:10" ht="12.75" customHeight="1">
      <c r="A471" s="147" t="str">
        <f>IF('TRI-1C'!$BH$13="","",'TRI-1C'!$BH$13)</f>
        <v>Reconocer las consecuencias de no cuidar sus pertenencias.</v>
      </c>
      <c r="B471" s="139"/>
      <c r="C471" s="139"/>
      <c r="F471" s="128"/>
      <c r="G471" s="124" t="str">
        <f>IF(A471="","",VLOOKUP(J415,'TRI-1C'!$B$18:$FH$61,59,FALSE))</f>
        <v>A+</v>
      </c>
      <c r="I471" s="125" t="str">
        <f t="shared" si="13"/>
        <v>A+</v>
      </c>
      <c r="J471" s="128"/>
    </row>
    <row r="472" spans="1:10" ht="12.75" customHeight="1">
      <c r="A472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472" s="149"/>
      <c r="C472" s="149"/>
      <c r="D472" s="150"/>
      <c r="E472" s="150"/>
      <c r="F472" s="126"/>
      <c r="G472" s="122" t="str">
        <f>IF(A472="","",VLOOKUP(J415,'TRI-1C'!$B$18:$FH$61,60,FALSE))</f>
        <v>A+</v>
      </c>
      <c r="H472" s="150"/>
      <c r="I472" s="127" t="str">
        <f t="shared" si="13"/>
        <v>A+</v>
      </c>
      <c r="J472" s="126"/>
    </row>
    <row r="473" spans="1:10" ht="12.75" customHeight="1">
      <c r="A473" s="164" t="str">
        <f>'BI-1T'!$A$10</f>
        <v>RELACIONES LOGICAS MATEMATICAS</v>
      </c>
      <c r="B473" s="139"/>
      <c r="C473" s="139"/>
      <c r="F473" s="128"/>
      <c r="G473" s="124" t="str">
        <f>IF(A473="","",VLOOKUP(J415,'TRI-1C'!$B$18:$FH$61,61,FALSE))</f>
        <v>A+</v>
      </c>
      <c r="I473" s="125"/>
      <c r="J473" s="128"/>
    </row>
    <row r="474" spans="1:10" ht="12.75" customHeight="1">
      <c r="A474" s="192" t="str">
        <f>IF('TRI-1C'!$BK$13="","",'TRI-1C'!$BK$13)</f>
        <v>Asociar las formas de los objetos del entorno con figuras geométricas bidimensionales</v>
      </c>
      <c r="B474" s="154"/>
      <c r="C474" s="154"/>
      <c r="D474" s="154"/>
      <c r="E474" s="154"/>
      <c r="F474" s="155"/>
      <c r="G474" s="122" t="str">
        <f>IF(A474="","",VLOOKUP(J415,'TRI-1C'!$B$18:$FH$61,62,FALSE))</f>
        <v>A+</v>
      </c>
      <c r="H474" s="150"/>
      <c r="I474" s="127" t="str">
        <f t="shared" ref="I474:I495" si="14">IF(G474="","",G474)</f>
        <v>A+</v>
      </c>
      <c r="J474" s="126"/>
    </row>
    <row r="475" spans="1:10" ht="12.75" customHeight="1">
      <c r="A475" s="147" t="str">
        <f>IF('TRI-1C'!$BL$13="","",'TRI-1C'!$BL$13)</f>
        <v>Clasificar objetos con dos atributos (tamaño, color o forma).</v>
      </c>
      <c r="B475" s="139"/>
      <c r="C475" s="139"/>
      <c r="F475" s="128"/>
      <c r="G475" s="124" t="str">
        <f>IF(A475="","",VLOOKUP(J415,'TRI-1C'!$B$18:$FH$61,63,FALSE))</f>
        <v>A+</v>
      </c>
      <c r="I475" s="125" t="str">
        <f t="shared" si="14"/>
        <v>A+</v>
      </c>
      <c r="J475" s="128"/>
    </row>
    <row r="476" spans="1:10" ht="12.75" customHeight="1">
      <c r="A476" s="148" t="str">
        <f>IF('TRI-1C'!$BM$13="","",'TRI-1C'!$BM$13)</f>
        <v>Comparar y armar colecciones de más, igual y menos objetos.</v>
      </c>
      <c r="B476" s="149"/>
      <c r="C476" s="149"/>
      <c r="D476" s="150"/>
      <c r="E476" s="150"/>
      <c r="F476" s="126"/>
      <c r="G476" s="122" t="str">
        <f>IF(A476="","",VLOOKUP(J415,'TRI-1C'!$B$18:$FH$61,64,FALSE))</f>
        <v>A+</v>
      </c>
      <c r="H476" s="150"/>
      <c r="I476" s="127" t="str">
        <f t="shared" si="14"/>
        <v>A+</v>
      </c>
      <c r="J476" s="126"/>
    </row>
    <row r="477" spans="1:10" ht="12.75" customHeight="1">
      <c r="A477" s="147" t="str">
        <f>IF('TRI-1C'!$BN$13="","",'TRI-1C'!$BN$13)</f>
        <v>Comparar y ordenar secuencialmente un conjunto pequeño de objetos de acuerdo con su tamaño.</v>
      </c>
      <c r="B477" s="139"/>
      <c r="C477" s="139"/>
      <c r="F477" s="128"/>
      <c r="G477" s="124" t="str">
        <f>IF(A477="","",VLOOKUP(J415,'TRI-1C'!$B$18:$FH$61,65,FALSE))</f>
        <v>A+</v>
      </c>
      <c r="I477" s="125" t="str">
        <f t="shared" si="14"/>
        <v>A+</v>
      </c>
      <c r="J477" s="128"/>
    </row>
    <row r="478" spans="1:10" ht="12.75" customHeight="1">
      <c r="A478" s="148" t="str">
        <f>IF('TRI-1C'!$BO$13="","",'TRI-1C'!$BO$13)</f>
        <v>Comprender la relación de número-cantidad hasta el 10.</v>
      </c>
      <c r="B478" s="158"/>
      <c r="C478" s="158"/>
      <c r="D478" s="158"/>
      <c r="E478" s="158"/>
      <c r="F478" s="159"/>
      <c r="G478" s="122" t="str">
        <f>IF(A478="","",VLOOKUP(J415,'TRI-1C'!$B$18:$FH$61,66,FALSE))</f>
        <v>E-</v>
      </c>
      <c r="H478" s="150"/>
      <c r="I478" s="127" t="str">
        <f t="shared" si="14"/>
        <v>E-</v>
      </c>
      <c r="J478" s="126"/>
    </row>
    <row r="479" spans="1:10" ht="12.75" customHeight="1">
      <c r="A479" s="11" t="str">
        <f>IF('TRI-1C'!$BP$13="","",'TRI-1C'!$BP$13)</f>
        <v>Comprender la relación del numeral (representación simbólica del número) con la cantidad hasta el 5.</v>
      </c>
      <c r="B479" s="156"/>
      <c r="C479" s="156"/>
      <c r="D479" s="156"/>
      <c r="E479" s="156"/>
      <c r="F479" s="157"/>
      <c r="G479" s="124" t="str">
        <f>IF(A479="","",VLOOKUP(J415,'TRI-1C'!$B$18:$FH$61,67,FALSE))</f>
        <v>A+</v>
      </c>
      <c r="I479" s="125" t="str">
        <f t="shared" si="14"/>
        <v>A+</v>
      </c>
      <c r="J479" s="128"/>
    </row>
    <row r="480" spans="1:10" ht="12.75" customHeight="1">
      <c r="A480" s="148" t="str">
        <f>IF('TRI-1C'!$BQ$13="","",'TRI-1C'!$BQ$13)</f>
        <v>Contar oralmente del 1 al 15 con secuencia numérica.</v>
      </c>
      <c r="B480" s="149"/>
      <c r="C480" s="149"/>
      <c r="D480" s="150"/>
      <c r="E480" s="150"/>
      <c r="F480" s="126"/>
      <c r="G480" s="122" t="str">
        <f>IF(A480="","",VLOOKUP(J415,'TRI-1C'!$B$18:$FH$61,68,FALSE))</f>
        <v>A+</v>
      </c>
      <c r="H480" s="150"/>
      <c r="I480" s="127" t="str">
        <f t="shared" si="14"/>
        <v>A+</v>
      </c>
      <c r="J480" s="126"/>
    </row>
    <row r="481" spans="1:10" ht="12.75" customHeight="1">
      <c r="A481" s="147" t="str">
        <f>IF('TRI-1C'!$BR$13="","",'TRI-1C'!$BR$13)</f>
        <v>Continuar y reproducir patrones simples con objetos concretos y representaciones gráficas.</v>
      </c>
      <c r="B481" s="139"/>
      <c r="C481" s="139"/>
      <c r="F481" s="128"/>
      <c r="G481" s="124" t="str">
        <f>IF(A481="","",VLOOKUP(J415,'TRI-1C'!$B$18:$FH$61,69,FALSE))</f>
        <v>A+</v>
      </c>
      <c r="I481" s="125" t="str">
        <f t="shared" si="14"/>
        <v>A+</v>
      </c>
      <c r="J481" s="128"/>
    </row>
    <row r="482" spans="1:10" ht="12.75" customHeight="1">
      <c r="A482" s="148" t="str">
        <f>IF('TRI-1C'!$BS$13="","",'TRI-1C'!$BS$13)</f>
        <v>Establecer la relación de correspondencia entre los elementos de colecciones de objetos.</v>
      </c>
      <c r="B482" s="149"/>
      <c r="C482" s="149"/>
      <c r="D482" s="150"/>
      <c r="E482" s="150"/>
      <c r="F482" s="126"/>
      <c r="G482" s="122" t="str">
        <f>IF(A482="","",VLOOKUP(J415,'TRI-1C'!$B$18:$FH$61,70,FALSE))</f>
        <v>A+</v>
      </c>
      <c r="H482" s="150"/>
      <c r="I482" s="127" t="str">
        <f t="shared" si="14"/>
        <v>A+</v>
      </c>
      <c r="J482" s="126"/>
    </row>
    <row r="483" spans="1:10" ht="12.75" customHeight="1">
      <c r="A483" s="147" t="str">
        <f>IF('TRI-1C'!$BT$13="","",'TRI-1C'!$BT$13)</f>
        <v>Identificar características de mañana, tarde y noche</v>
      </c>
      <c r="B483" s="139"/>
      <c r="C483" s="139"/>
      <c r="F483" s="128"/>
      <c r="G483" s="124" t="str">
        <f>IF(A483="","",VLOOKUP(J415,'TRI-1C'!$B$18:$FH$61,71,FALSE))</f>
        <v>A+</v>
      </c>
      <c r="I483" s="125" t="str">
        <f t="shared" si="14"/>
        <v>A+</v>
      </c>
      <c r="J483" s="128"/>
    </row>
    <row r="484" spans="1:10" ht="12.75" customHeight="1">
      <c r="A484" s="192" t="str">
        <f>IF('TRI-1C'!$BU$13="","",'TRI-1C'!$BU$13)</f>
        <v>Identificar en los objetos las nociones de medida: largo/ corto, grueso/delgado.</v>
      </c>
      <c r="B484" s="154"/>
      <c r="C484" s="154"/>
      <c r="D484" s="154"/>
      <c r="E484" s="154"/>
      <c r="F484" s="155"/>
      <c r="G484" s="122" t="str">
        <f>IF(A484="","",VLOOKUP(J415,'TRI-1C'!$B$18:$FH$61,72,FALSE))</f>
        <v>A+</v>
      </c>
      <c r="H484" s="150"/>
      <c r="I484" s="127" t="str">
        <f t="shared" si="14"/>
        <v>A+</v>
      </c>
      <c r="J484" s="126"/>
    </row>
    <row r="485" spans="1:10" ht="12.75" customHeight="1">
      <c r="A485" s="147" t="str">
        <f>IF('TRI-1C'!$BV$13="","",'TRI-1C'!$BV$13)</f>
        <v>Identificar figuras geométricas básicas: círculo, cuadrado y triángulo en objetos del entorno y en representaciones gráficas.</v>
      </c>
      <c r="B485" s="139"/>
      <c r="C485" s="139"/>
      <c r="F485" s="128"/>
      <c r="G485" s="124" t="str">
        <f>IF(A485="","",VLOOKUP(J415,'TRI-1C'!$B$18:$FH$61,73,FALSE))</f>
        <v>A+</v>
      </c>
      <c r="I485" s="125" t="str">
        <f t="shared" si="14"/>
        <v>A+</v>
      </c>
      <c r="J485" s="128"/>
    </row>
    <row r="486" spans="1:10" ht="12.75" customHeight="1">
      <c r="A486" s="148" t="str">
        <f>IF('TRI-1C'!$BW$13="","",'TRI-1C'!$BW$13)</f>
        <v>Identificar la diferencia entre lo que se desea y lo que se necesita</v>
      </c>
      <c r="B486" s="149"/>
      <c r="C486" s="149"/>
      <c r="D486" s="150"/>
      <c r="E486" s="150"/>
      <c r="F486" s="126"/>
      <c r="G486" s="122" t="str">
        <f>IF(A486="","",VLOOKUP(J415,'TRI-1C'!$B$18:$FH$61,74,FALSE))</f>
        <v>A+</v>
      </c>
      <c r="H486" s="150"/>
      <c r="I486" s="127" t="str">
        <f t="shared" si="14"/>
        <v>A+</v>
      </c>
      <c r="J486" s="126"/>
    </row>
    <row r="487" spans="1:10" ht="12.75" customHeight="1">
      <c r="A487" s="147" t="str">
        <f>IF('TRI-1C'!$BX$13="","",'TRI-1C'!$BX$13)</f>
        <v>Identificar las nociones de tiempo en acciones que siceden antes, ahora y después</v>
      </c>
      <c r="B487" s="139"/>
      <c r="C487" s="139"/>
      <c r="F487" s="128"/>
      <c r="G487" s="124" t="str">
        <f>IF(A487="","",VLOOKUP(J415,'TRI-1C'!$B$18:$FH$61,75,FALSE))</f>
        <v>A+</v>
      </c>
      <c r="I487" s="125" t="str">
        <f t="shared" si="14"/>
        <v>A+</v>
      </c>
      <c r="J487" s="128"/>
    </row>
    <row r="488" spans="1:10" ht="12.75" customHeight="1">
      <c r="A488" s="148" t="str">
        <f>IF('TRI-1C'!$BY$13="","",'TRI-1C'!$BY$13)</f>
        <v>Identificar los números de emergencia a través de actividades lúdicas, y reconocer cuándo pedir ayuda en situaciones sencillas.</v>
      </c>
      <c r="B488" s="158"/>
      <c r="C488" s="158"/>
      <c r="D488" s="158"/>
      <c r="E488" s="158"/>
      <c r="F488" s="159"/>
      <c r="G488" s="122" t="str">
        <f>IF(A488="","",VLOOKUP(J415,'TRI-1C'!$B$18:$FH$61,76,FALSE))</f>
        <v>A+</v>
      </c>
      <c r="H488" s="150"/>
      <c r="I488" s="127" t="str">
        <f t="shared" si="14"/>
        <v>A+</v>
      </c>
      <c r="J488" s="126"/>
    </row>
    <row r="489" spans="1:10" ht="12.75" customHeight="1">
      <c r="A489" s="11" t="str">
        <f>IF('TRI-1C'!$BZ$13="","",'TRI-1C'!$BZ$13)</f>
        <v>Identificar semejanzas y diferencias en objetos del entorno con criterios de forma, color y tamaño</v>
      </c>
      <c r="B489" s="156"/>
      <c r="C489" s="156"/>
      <c r="D489" s="156"/>
      <c r="E489" s="156"/>
      <c r="F489" s="157"/>
      <c r="G489" s="124" t="str">
        <f>IF(A489="","",VLOOKUP(J415,'TRI-1C'!$B$18:$FH$61,77,FALSE))</f>
        <v>A+</v>
      </c>
      <c r="I489" s="125" t="str">
        <f t="shared" si="14"/>
        <v>A+</v>
      </c>
      <c r="J489" s="128"/>
    </row>
    <row r="490" spans="1:10" ht="12.75" customHeight="1">
      <c r="A490" s="148" t="str">
        <f>IF('TRI-1C'!$CA$13="","",'TRI-1C'!$CA$13)</f>
        <v>Ordenar en secuencias lógica sucesos de hasta cinco eventos en representaciones gráficas de sus actividades de la rutina diaria y en escenas de cuentos</v>
      </c>
      <c r="B490" s="149"/>
      <c r="C490" s="149"/>
      <c r="D490" s="150"/>
      <c r="E490" s="150"/>
      <c r="F490" s="126"/>
      <c r="G490" s="122" t="str">
        <f>IF(A490="","",VLOOKUP(J415,'TRI-1C'!$B$18:$FH$61,78,FALSE))</f>
        <v>A+</v>
      </c>
      <c r="H490" s="150"/>
      <c r="I490" s="127" t="str">
        <f t="shared" si="14"/>
        <v>A+</v>
      </c>
      <c r="J490" s="126"/>
    </row>
    <row r="491" spans="1:10" ht="12.75" customHeight="1">
      <c r="A491" s="147" t="str">
        <f>IF('TRI-1C'!$CB$13="","",'TRI-1C'!$CB$13)</f>
        <v>Reconocer billetes y monedas en situaciones de la vida real</v>
      </c>
      <c r="B491" s="139"/>
      <c r="C491" s="139"/>
      <c r="F491" s="128"/>
      <c r="G491" s="124" t="str">
        <f>IF(A491="","",VLOOKUP(J415,'TRI-1C'!$B$18:$FH$61,79,FALSE))</f>
        <v>A+</v>
      </c>
      <c r="I491" s="125" t="str">
        <f t="shared" si="14"/>
        <v>A+</v>
      </c>
      <c r="J491" s="128"/>
    </row>
    <row r="492" spans="1:10" ht="12.75" customHeight="1">
      <c r="A492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492" s="149"/>
      <c r="C492" s="149"/>
      <c r="D492" s="150"/>
      <c r="E492" s="150"/>
      <c r="F492" s="126"/>
      <c r="G492" s="122" t="str">
        <f>IF(A492="","",VLOOKUP(J415,'TRI-1C'!$B$18:$FH$61,80,FALSE))</f>
        <v>A+</v>
      </c>
      <c r="H492" s="150"/>
      <c r="I492" s="127" t="str">
        <f t="shared" si="14"/>
        <v>A+</v>
      </c>
      <c r="J492" s="126"/>
    </row>
    <row r="493" spans="1:10" ht="12.75" customHeight="1">
      <c r="A493" s="147" t="str">
        <f>IF('TRI-1C'!$CD$13="","",'TRI-1C'!$CD$13)</f>
        <v>Reconocer los colores secundarios en objetos e imágenes del entorno.</v>
      </c>
      <c r="B493" s="139"/>
      <c r="C493" s="139"/>
      <c r="F493" s="128"/>
      <c r="G493" s="124" t="str">
        <f>IF(A493="","",VLOOKUP(J415,'TRI-1C'!$B$18:$FH$61,81,FALSE))</f>
        <v>A+</v>
      </c>
      <c r="I493" s="125" t="str">
        <f t="shared" si="14"/>
        <v>A+</v>
      </c>
      <c r="J493" s="128"/>
    </row>
    <row r="494" spans="1:10" ht="12.75" customHeight="1">
      <c r="A494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494" s="154"/>
      <c r="C494" s="154"/>
      <c r="D494" s="154"/>
      <c r="E494" s="154"/>
      <c r="F494" s="155"/>
      <c r="G494" s="122" t="str">
        <f>IF(A494="","",VLOOKUP(J415,'TRI-1C'!$B$18:$FH$61,82,FALSE))</f>
        <v>A+</v>
      </c>
      <c r="H494" s="150"/>
      <c r="I494" s="127" t="str">
        <f t="shared" si="14"/>
        <v>A+</v>
      </c>
      <c r="J494" s="126"/>
    </row>
    <row r="495" spans="1:10" ht="12.75" customHeight="1">
      <c r="A495" s="147" t="str">
        <f>IF('TRI-1C'!$CF$13="","",'TRI-1C'!$CF$13)</f>
        <v>Relacionar las distintas formas de adquirir dinero con el trabajo y el esfuerzo.</v>
      </c>
      <c r="B495" s="139"/>
      <c r="C495" s="139"/>
      <c r="F495" s="128"/>
      <c r="G495" s="124" t="str">
        <f>IF(A495="","",VLOOKUP(J415,'TRI-1C'!$B$18:$FH$61,83,FALSE))</f>
        <v>A+</v>
      </c>
      <c r="I495" s="125" t="str">
        <f t="shared" si="14"/>
        <v>A+</v>
      </c>
      <c r="J495" s="128"/>
    </row>
    <row r="496" spans="1:10" ht="12.75" customHeight="1">
      <c r="A496" s="165" t="str">
        <f>'BI-1T'!$A$11</f>
        <v>COMPRENSIÓN Y EXPRESION DEL LENGUAJE</v>
      </c>
      <c r="B496" s="149"/>
      <c r="C496" s="149"/>
      <c r="D496" s="150"/>
      <c r="E496" s="150"/>
      <c r="F496" s="126"/>
      <c r="G496" s="122" t="str">
        <f>IF(A496="","",VLOOKUP(J415,'TRI-1C'!$B$18:$FH$61,84,FALSE))</f>
        <v>A+</v>
      </c>
      <c r="H496" s="150"/>
      <c r="I496" s="127"/>
      <c r="J496" s="126"/>
    </row>
    <row r="497" spans="1:10" ht="12.75" customHeight="1">
      <c r="A497" s="147" t="str">
        <f>IF('TRI-1C'!$CH$13="","",'TRI-1C'!$CH$13)</f>
        <v>Asociar la imagen de la portada con el título de los cuentos conocidos.</v>
      </c>
      <c r="B497" s="139"/>
      <c r="C497" s="139"/>
      <c r="F497" s="128"/>
      <c r="G497" s="124" t="str">
        <f>IF(A497="","",VLOOKUP(J415,'TRI-1C'!$B$18:$FH$61,85,FALSE))</f>
        <v>A+</v>
      </c>
      <c r="I497" s="125" t="str">
        <f t="shared" ref="I497:I517" si="15">IF(G497="","",G497)</f>
        <v>A+</v>
      </c>
      <c r="J497" s="128"/>
    </row>
    <row r="498" spans="1:10" ht="12.75" customHeight="1">
      <c r="A498" s="148" t="str">
        <f>IF('TRI-1C'!$CI$13="","",'TRI-1C'!$CI$13)</f>
        <v>Colaborar en la creación de textos colectivos con la ayuda del docente.</v>
      </c>
      <c r="B498" s="158"/>
      <c r="C498" s="158"/>
      <c r="D498" s="158"/>
      <c r="E498" s="158"/>
      <c r="F498" s="159"/>
      <c r="G498" s="122" t="str">
        <f>IF(A498="","",VLOOKUP(J415,'TRI-1C'!$B$18:$FH$61,86,FALSE))</f>
        <v>A+</v>
      </c>
      <c r="H498" s="150"/>
      <c r="I498" s="127" t="str">
        <f t="shared" si="15"/>
        <v>A+</v>
      </c>
      <c r="J498" s="126"/>
    </row>
    <row r="499" spans="1:10" ht="12.75" customHeight="1">
      <c r="A499" s="11" t="str">
        <f>IF('TRI-1C'!$CJ$13="","",'TRI-1C'!$CJ$13)</f>
        <v>Comprender el derecho propio y de las otras personas a decir que no como una respuesta válida y respetable.</v>
      </c>
      <c r="B499" s="156"/>
      <c r="C499" s="156"/>
      <c r="D499" s="156"/>
      <c r="E499" s="156"/>
      <c r="F499" s="157"/>
      <c r="G499" s="124" t="str">
        <f>IF(A499="","",VLOOKUP(J415,'TRI-1C'!$B$18:$FH$61,87,FALSE))</f>
        <v>A+</v>
      </c>
      <c r="I499" s="125" t="str">
        <f t="shared" si="15"/>
        <v>A+</v>
      </c>
      <c r="J499" s="128"/>
    </row>
    <row r="500" spans="1:10" ht="12.75" customHeight="1">
      <c r="A500" s="148" t="str">
        <f>IF('TRI-1C'!$CK$13="","",'TRI-1C'!$CK$13)</f>
        <v>Comunicarse a través de dibujos de objetos con detalles que lo vuelven identificables, como representación simbólica de sus ideas.</v>
      </c>
      <c r="B500" s="149"/>
      <c r="C500" s="149"/>
      <c r="D500" s="150"/>
      <c r="E500" s="150"/>
      <c r="F500" s="126"/>
      <c r="G500" s="122" t="str">
        <f>IF(A500="","",VLOOKUP(J415,'TRI-1C'!$B$18:$FH$61,88,FALSE))</f>
        <v>A+</v>
      </c>
      <c r="H500" s="150"/>
      <c r="I500" s="127" t="str">
        <f t="shared" si="15"/>
        <v>A+</v>
      </c>
      <c r="J500" s="126"/>
    </row>
    <row r="501" spans="1:10" ht="12.75" customHeight="1">
      <c r="A501" s="147" t="str">
        <f>IF('TRI-1C'!$CL$13="","",'TRI-1C'!$CL$13)</f>
        <v>Comunicarse incorporando palabras nuevas a su vocabulario en función de los ambientes y experiencias en las que interactúa.</v>
      </c>
      <c r="B501" s="139"/>
      <c r="C501" s="139"/>
      <c r="F501" s="128"/>
      <c r="G501" s="124" t="str">
        <f>IF(A501="","",VLOOKUP(J415,'TRI-1C'!$B$18:$FH$61,89,FALSE))</f>
        <v>A+</v>
      </c>
      <c r="I501" s="125" t="str">
        <f t="shared" si="15"/>
        <v>A+</v>
      </c>
      <c r="J501" s="128"/>
    </row>
    <row r="502" spans="1:10" ht="12.75" customHeight="1">
      <c r="A502" s="148" t="str">
        <f>IF('TRI-1C'!$CM$13="","",'TRI-1C'!$CM$13)</f>
        <v>Contar un cuento en base a sus imágenes a partir de la portada y siguiendo la secuencia de las páginas.</v>
      </c>
      <c r="B502" s="149"/>
      <c r="C502" s="149"/>
      <c r="D502" s="150"/>
      <c r="E502" s="150"/>
      <c r="F502" s="126"/>
      <c r="G502" s="122" t="str">
        <f>IF(A502="","",VLOOKUP(J415,'TRI-1C'!$B$18:$FH$61,90,FALSE))</f>
        <v>A+</v>
      </c>
      <c r="H502" s="150"/>
      <c r="I502" s="127" t="str">
        <f t="shared" si="15"/>
        <v>A+</v>
      </c>
      <c r="J502" s="126"/>
    </row>
    <row r="503" spans="1:10" ht="12.75" customHeight="1">
      <c r="A503" s="147" t="str">
        <f>IF('TRI-1C'!$CN$13="","",'TRI-1C'!$CN$13)</f>
        <v>Describir oralmente imágenes gráficas (pictogramas) y digitales, estructurando oraciones más elaboradas que describan a los objetos que observa.</v>
      </c>
      <c r="B503" s="139"/>
      <c r="C503" s="139"/>
      <c r="F503" s="128"/>
      <c r="G503" s="124" t="str">
        <f>IF(A503="","",VLOOKUP(J415,'TRI-1C'!$B$18:$FH$61,91,FALSE))</f>
        <v>A+</v>
      </c>
      <c r="I503" s="125" t="str">
        <f t="shared" si="15"/>
        <v>A+</v>
      </c>
      <c r="J503" s="128"/>
    </row>
    <row r="504" spans="1:10" ht="12.75" customHeight="1">
      <c r="A504" s="192" t="str">
        <f>IF('TRI-1C'!$CO$13="","",'TRI-1C'!$CO$13)</f>
        <v>Describir oralmente imágenes relacionadas con los derechos de las personas en situación de movilidad</v>
      </c>
      <c r="B504" s="154"/>
      <c r="C504" s="154"/>
      <c r="D504" s="154"/>
      <c r="E504" s="154"/>
      <c r="F504" s="155"/>
      <c r="G504" s="122" t="str">
        <f>IF(A504="","",VLOOKUP(J415,'TRI-1C'!$B$18:$FH$61,92,FALSE))</f>
        <v>A+</v>
      </c>
      <c r="H504" s="150"/>
      <c r="I504" s="127" t="str">
        <f t="shared" si="15"/>
        <v>A+</v>
      </c>
      <c r="J504" s="126"/>
    </row>
    <row r="505" spans="1:10" ht="12.75" customHeight="1">
      <c r="A505" s="147" t="str">
        <f>IF('TRI-1C'!$CP$13="","",'TRI-1C'!$CP$13)</f>
        <v>Expresarse oralmente pronunciando correctamente la mayoría de las palabras puede presentarse dificultades en la pronunciación de s, y la r.</v>
      </c>
      <c r="B505" s="139"/>
      <c r="C505" s="139"/>
      <c r="F505" s="128"/>
      <c r="G505" s="124" t="str">
        <f>IF(A505="","",VLOOKUP(J415,'TRI-1C'!$B$18:$FH$61,93,FALSE))</f>
        <v>A+</v>
      </c>
      <c r="I505" s="125" t="str">
        <f t="shared" si="15"/>
        <v>A+</v>
      </c>
      <c r="J505" s="128"/>
    </row>
    <row r="506" spans="1:10" ht="12.75" customHeight="1">
      <c r="A506" s="148" t="str">
        <f>IF('TRI-1C'!$CQ$13="","",'TRI-1C'!$CQ$13)</f>
        <v>Expresarse utilizando oraciones cortas y completas manteniendo el orden de las palabras.</v>
      </c>
      <c r="B506" s="149"/>
      <c r="C506" s="149"/>
      <c r="D506" s="150"/>
      <c r="E506" s="150"/>
      <c r="F506" s="126"/>
      <c r="G506" s="122" t="str">
        <f>IF(A506="","",VLOOKUP(J415,'TRI-1C'!$B$18:$FH$61,94,FALSE))</f>
        <v>A+</v>
      </c>
      <c r="H506" s="150"/>
      <c r="I506" s="127" t="str">
        <f t="shared" si="15"/>
        <v>A+</v>
      </c>
      <c r="J506" s="126"/>
    </row>
    <row r="507" spans="1:10" ht="12.75" customHeight="1">
      <c r="A507" s="147" t="str">
        <f>IF('TRI-1C'!$CR$13="","",'TRI-1C'!$CR$13)</f>
        <v>Identificar “auditivamente” el fonema (sonido) inicial de las palabras más utilizadas.</v>
      </c>
      <c r="B507" s="139"/>
      <c r="C507" s="139"/>
      <c r="F507" s="128"/>
      <c r="G507" s="124" t="str">
        <f>IF(A507="","",VLOOKUP(J415,'TRI-1C'!$B$18:$FH$61,95,FALSE))</f>
        <v>A+</v>
      </c>
      <c r="I507" s="125" t="str">
        <f t="shared" si="15"/>
        <v>A+</v>
      </c>
      <c r="J507" s="128"/>
    </row>
    <row r="508" spans="1:10" ht="12.75" customHeight="1">
      <c r="A508" s="148" t="str">
        <f>IF('TRI-1C'!$CS$13="","",'TRI-1C'!$CS$13)</f>
        <v>Identificar una persona adulta de confianza para solicitar apoyo al enfrentar desafíos emocionales en situaciones cotidianas del entorno escolar</v>
      </c>
      <c r="B508" s="158"/>
      <c r="C508" s="158"/>
      <c r="D508" s="158"/>
      <c r="E508" s="158"/>
      <c r="F508" s="159"/>
      <c r="G508" s="122" t="str">
        <f>IF(A508="","",VLOOKUP(J415,'TRI-1C'!$B$18:$FH$61,96,FALSE))</f>
        <v>A+</v>
      </c>
      <c r="H508" s="150"/>
      <c r="I508" s="127" t="str">
        <f t="shared" si="15"/>
        <v>A+</v>
      </c>
      <c r="J508" s="126"/>
    </row>
    <row r="509" spans="1:10" ht="12.75" customHeight="1">
      <c r="A509" s="11" t="str">
        <f>IF('TRI-1C'!$CT$13="","",'TRI-1C'!$CT$13)</f>
        <v>Participar en conversaciones más complejas y largas manteniéndose dentro del tema.</v>
      </c>
      <c r="B509" s="156"/>
      <c r="C509" s="156"/>
      <c r="D509" s="156"/>
      <c r="E509" s="156"/>
      <c r="F509" s="157"/>
      <c r="G509" s="124" t="str">
        <f>IF(A509="","",VLOOKUP(J415,'TRI-1C'!$B$18:$FH$61,97,FALSE))</f>
        <v>A+</v>
      </c>
      <c r="I509" s="125" t="str">
        <f t="shared" si="15"/>
        <v>A+</v>
      </c>
      <c r="J509" s="128"/>
    </row>
    <row r="510" spans="1:10" ht="12.75" customHeight="1">
      <c r="A510" s="148" t="str">
        <f>IF('TRI-1C'!$CU$13="","",'TRI-1C'!$CU$13)</f>
        <v>Producir palabras que riman espontáneamente tomado en cuenta los sonidos finales de las mismas.</v>
      </c>
      <c r="B510" s="149"/>
      <c r="C510" s="149"/>
      <c r="D510" s="150"/>
      <c r="E510" s="150"/>
      <c r="F510" s="126"/>
      <c r="G510" s="122" t="str">
        <f>IF(A510="","",VLOOKUP(J415,'TRI-1C'!$B$18:$FH$61,98,FALSE))</f>
        <v>A+</v>
      </c>
      <c r="H510" s="150"/>
      <c r="I510" s="127" t="str">
        <f t="shared" si="15"/>
        <v>A+</v>
      </c>
      <c r="J510" s="126"/>
    </row>
    <row r="511" spans="1:10" ht="12.75" customHeight="1">
      <c r="A511" s="147" t="str">
        <f>IF('TRI-1C'!$CV$13="","",'TRI-1C'!$CV$13)</f>
        <v>Realizar modificaciones del contenido de un cuento relatado por el adulto, cambiando partes del él como: acciones y final.</v>
      </c>
      <c r="B511" s="139"/>
      <c r="C511" s="139"/>
      <c r="F511" s="128"/>
      <c r="G511" s="124" t="str">
        <f>IF(A511="","",VLOOKUP(J415,'TRI-1C'!$B$18:$FH$61,99,FALSE))</f>
        <v>A+</v>
      </c>
      <c r="I511" s="125" t="str">
        <f t="shared" si="15"/>
        <v>A+</v>
      </c>
      <c r="J511" s="128"/>
    </row>
    <row r="512" spans="1:10" ht="12.75" customHeight="1">
      <c r="A512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12" s="149"/>
      <c r="C512" s="149"/>
      <c r="D512" s="150"/>
      <c r="E512" s="150"/>
      <c r="F512" s="126"/>
      <c r="G512" s="122" t="str">
        <f>IF(A512="","",VLOOKUP(J415,'TRI-1C'!$B$18:$FH$61,100,FALSE))</f>
        <v>A+</v>
      </c>
      <c r="H512" s="150"/>
      <c r="I512" s="127" t="str">
        <f t="shared" si="15"/>
        <v>A+</v>
      </c>
      <c r="J512" s="126"/>
    </row>
    <row r="513" spans="1:10" ht="12.75" customHeight="1">
      <c r="A513" s="147" t="str">
        <f>IF('TRI-1C'!$CX$13="","",'TRI-1C'!$CX$13)</f>
        <v>Reconocer etiquetas y rótulos de su entorno inmediato y los “lee”.</v>
      </c>
      <c r="B513" s="139"/>
      <c r="C513" s="139"/>
      <c r="F513" s="128"/>
      <c r="G513" s="124" t="str">
        <f>IF(A513="","",VLOOKUP(J415,'TRI-1C'!$B$18:$FH$61,101,FALSE))</f>
        <v>A+</v>
      </c>
      <c r="I513" s="125" t="str">
        <f t="shared" si="15"/>
        <v>A+</v>
      </c>
      <c r="J513" s="128"/>
    </row>
    <row r="514" spans="1:10" ht="12.75" customHeight="1">
      <c r="A514" s="192" t="str">
        <f>IF('TRI-1C'!$CY$13="","",'TRI-1C'!$CY$13)</f>
        <v>Relatar cuentos, narrados por el adulto, manteniendo la secuencia, sin la ayuda del paratexto.</v>
      </c>
      <c r="B514" s="154"/>
      <c r="C514" s="154"/>
      <c r="D514" s="154"/>
      <c r="E514" s="154"/>
      <c r="F514" s="155"/>
      <c r="G514" s="122" t="str">
        <f>IF(A514="","",VLOOKUP(J415,'TRI-1C'!$B$18:$FH$61,102,FALSE))</f>
        <v>A+</v>
      </c>
      <c r="H514" s="150"/>
      <c r="I514" s="127" t="str">
        <f t="shared" si="15"/>
        <v>A+</v>
      </c>
      <c r="J514" s="126"/>
    </row>
    <row r="515" spans="1:10" ht="12.75" customHeight="1">
      <c r="A515" s="147" t="str">
        <f>IF('TRI-1C'!$CZ$13="","",'TRI-1C'!$CZ$13)</f>
        <v>Reproducir trabalenguas sencillos, adivinanzas, canciones y poemas cortos, mejorando su pronunciación y potenciando su capacidad imaginativa.</v>
      </c>
      <c r="B515" s="139"/>
      <c r="C515" s="139"/>
      <c r="F515" s="128"/>
      <c r="G515" s="124" t="str">
        <f>IF(A515="","",VLOOKUP(J415,'TRI-1C'!$B$18:$FH$61,103,FALSE))</f>
        <v>A+</v>
      </c>
      <c r="I515" s="125" t="str">
        <f t="shared" si="15"/>
        <v>A+</v>
      </c>
      <c r="J515" s="128"/>
    </row>
    <row r="516" spans="1:10" ht="12.75" customHeight="1">
      <c r="A516" s="148" t="str">
        <f>IF('TRI-1C'!$DA$13="","",'TRI-1C'!$DA$13)</f>
        <v>Responder preguntas sobre un texto narrado por el adulto, relacionadas a los personajes y acciones principales.</v>
      </c>
      <c r="B516" s="149"/>
      <c r="C516" s="149"/>
      <c r="D516" s="150"/>
      <c r="E516" s="150"/>
      <c r="F516" s="126"/>
      <c r="G516" s="122" t="str">
        <f>IF(A516="","",VLOOKUP(J415,'TRI-1C'!$B$18:$FH$61,104,FALSE))</f>
        <v>A+</v>
      </c>
      <c r="H516" s="150"/>
      <c r="I516" s="127" t="str">
        <f t="shared" si="15"/>
        <v>A+</v>
      </c>
      <c r="J516" s="126"/>
    </row>
    <row r="517" spans="1:10" ht="12.75" customHeight="1">
      <c r="A517" s="147" t="str">
        <f>IF('TRI-1C'!$DB$13="","",'TRI-1C'!$DB$13)</f>
        <v>Seguir instrucciones sencillas que involucren la ejecución de tres o más actividades</v>
      </c>
      <c r="B517" s="139"/>
      <c r="C517" s="139"/>
      <c r="F517" s="128"/>
      <c r="G517" s="124" t="str">
        <f>IF(A517="","",VLOOKUP(J415,'TRI-1C'!$B$18:$FH$61,105,FALSE))</f>
        <v>A+</v>
      </c>
      <c r="I517" s="125" t="str">
        <f t="shared" si="15"/>
        <v>A+</v>
      </c>
      <c r="J517" s="128"/>
    </row>
    <row r="518" spans="1:10" ht="12.75" customHeight="1">
      <c r="A518" s="165" t="str">
        <f>'BI-1T'!$A$12</f>
        <v>EXPRESIÓN ARTISTICA</v>
      </c>
      <c r="B518" s="158"/>
      <c r="C518" s="158"/>
      <c r="D518" s="158"/>
      <c r="E518" s="158"/>
      <c r="F518" s="159"/>
      <c r="G518" s="122" t="str">
        <f>IF(A518="","",VLOOKUP(J415,'TRI-1C'!$B$18:$FH$61,106,FALSE))</f>
        <v>A+</v>
      </c>
      <c r="H518" s="150"/>
      <c r="I518" s="127"/>
      <c r="J518" s="126"/>
    </row>
    <row r="519" spans="1:10" ht="12.75" customHeight="1">
      <c r="A519" s="11" t="str">
        <f>IF('TRI-1C'!$DD$13="","",'TRI-1C'!$DD$13)</f>
        <v>Cantar canciones siguiendo el ritmo y coordinando con las expresiones de su cuerpo.</v>
      </c>
      <c r="B519" s="156"/>
      <c r="C519" s="156"/>
      <c r="D519" s="156"/>
      <c r="E519" s="156"/>
      <c r="F519" s="157"/>
      <c r="G519" s="124" t="str">
        <f>IF(A519="","",VLOOKUP(J415,'TRI-1C'!$B$18:$FH$61,107,FALSE))</f>
        <v>A+</v>
      </c>
      <c r="I519" s="125" t="str">
        <f t="shared" ref="I519:I529" si="16">IF(G519="","",G519)</f>
        <v>A+</v>
      </c>
      <c r="J519" s="128"/>
    </row>
    <row r="520" spans="1:10" ht="12.75" customHeight="1">
      <c r="A520" s="148" t="str">
        <f>IF('TRI-1C'!$DE$13="","",'TRI-1C'!$DE$13)</f>
        <v>Comunicar de manera escrita sus ideas intentando imitar letras o formas parecidas a letras.</v>
      </c>
      <c r="B520" s="149"/>
      <c r="C520" s="149"/>
      <c r="D520" s="150"/>
      <c r="E520" s="150"/>
      <c r="F520" s="126"/>
      <c r="G520" s="122" t="str">
        <f>IF(A520="","",VLOOKUP(J415,'TRI-1C'!$B$18:$FH$61,108,FALSE))</f>
        <v>A+</v>
      </c>
      <c r="H520" s="150"/>
      <c r="I520" s="127" t="str">
        <f t="shared" si="16"/>
        <v>A+</v>
      </c>
      <c r="J520" s="126"/>
    </row>
    <row r="521" spans="1:10" ht="12.75" customHeight="1">
      <c r="A521" s="147" t="str">
        <f>IF('TRI-1C'!$DF$13="","",'TRI-1C'!$DF$13)</f>
        <v>Ejecutar patrones de más de dos ritmos con partes del cuerpo y elementos o instrumentos sonoros.</v>
      </c>
      <c r="B521" s="139"/>
      <c r="C521" s="139"/>
      <c r="F521" s="128"/>
      <c r="G521" s="124" t="str">
        <f>IF(A521="","",VLOOKUP(J415,'TRI-1C'!$B$18:$FH$61,109,FALSE))</f>
        <v>A+</v>
      </c>
      <c r="I521" s="125" t="str">
        <f t="shared" si="16"/>
        <v>A+</v>
      </c>
      <c r="J521" s="128"/>
    </row>
    <row r="522" spans="1:10" ht="12.75" customHeight="1">
      <c r="A522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522" s="149"/>
      <c r="C522" s="149"/>
      <c r="D522" s="150"/>
      <c r="E522" s="150"/>
      <c r="F522" s="126"/>
      <c r="G522" s="122" t="str">
        <f>IF(A522="","",VLOOKUP(J415,'TRI-1C'!$B$18:$FH$61,110,FALSE))</f>
        <v>A+</v>
      </c>
      <c r="H522" s="150"/>
      <c r="I522" s="127" t="str">
        <f t="shared" si="16"/>
        <v>A+</v>
      </c>
      <c r="J522" s="126"/>
    </row>
    <row r="523" spans="1:10" ht="12.75" customHeight="1">
      <c r="A523" s="147" t="str">
        <f>IF('TRI-1C'!$DH$13="","",'TRI-1C'!$DH$13)</f>
        <v>Expresar su opinión al observar una obra artística relacionada a la plástica o a la escultura.</v>
      </c>
      <c r="B523" s="139"/>
      <c r="C523" s="139"/>
      <c r="F523" s="128"/>
      <c r="G523" s="124" t="str">
        <f>IF(A523="","",VLOOKUP(J415,'TRI-1C'!$B$18:$FH$61,111,FALSE))</f>
        <v>A+</v>
      </c>
      <c r="I523" s="125" t="str">
        <f t="shared" si="16"/>
        <v>A+</v>
      </c>
      <c r="J523" s="128"/>
    </row>
    <row r="524" spans="1:10" ht="12.75" customHeight="1">
      <c r="A524" s="192" t="str">
        <f>IF('TRI-1C'!$DI$13="","",'TRI-1C'!$DI$13)</f>
        <v>Expresar sus vivencias y experiencias a través del dibujo libre.</v>
      </c>
      <c r="B524" s="154"/>
      <c r="C524" s="154"/>
      <c r="D524" s="154"/>
      <c r="E524" s="154"/>
      <c r="F524" s="155"/>
      <c r="G524" s="122" t="str">
        <f>IF(A524="","",VLOOKUP(J415,'TRI-1C'!$B$18:$FH$61,112,FALSE))</f>
        <v>A+</v>
      </c>
      <c r="H524" s="150"/>
      <c r="I524" s="127" t="str">
        <f t="shared" si="16"/>
        <v>A+</v>
      </c>
      <c r="J524" s="126"/>
    </row>
    <row r="525" spans="1:10" ht="12.75" customHeight="1">
      <c r="A525" s="147" t="str">
        <f>IF('TRI-1C'!$DJ$13="","",'TRI-1C'!$DJ$13)</f>
        <v>Mantener el ritmo y las secuencias de pasos sencillos durante la ejecución de coreografías.</v>
      </c>
      <c r="B525" s="139"/>
      <c r="C525" s="139"/>
      <c r="F525" s="128"/>
      <c r="G525" s="124" t="str">
        <f>IF(A525="","",VLOOKUP(J415,'TRI-1C'!$B$18:$FH$61,113,FALSE))</f>
        <v>A+</v>
      </c>
      <c r="I525" s="125" t="str">
        <f t="shared" si="16"/>
        <v>A+</v>
      </c>
      <c r="J525" s="128"/>
    </row>
    <row r="526" spans="1:10" ht="12.75" customHeight="1">
      <c r="A526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26" s="149"/>
      <c r="C526" s="149"/>
      <c r="D526" s="150"/>
      <c r="E526" s="150"/>
      <c r="F526" s="126"/>
      <c r="G526" s="122" t="str">
        <f>IF(A526="","",VLOOKUP(J415,'TRI-1C'!$B$18:$FH$61,114,FALSE))</f>
        <v>A+</v>
      </c>
      <c r="H526" s="150"/>
      <c r="I526" s="127" t="str">
        <f t="shared" si="16"/>
        <v>A+</v>
      </c>
      <c r="J526" s="126"/>
    </row>
    <row r="527" spans="1:10" ht="12.75" customHeight="1">
      <c r="A527" s="147" t="str">
        <f>IF('TRI-1C'!$DL$13="","",'TRI-1C'!$DL$13)</f>
        <v>Participar en dramatizaciones, asumiendo roles de diferentes personas del entorno y de personajes de cuentos e historietas.</v>
      </c>
      <c r="B527" s="139"/>
      <c r="C527" s="139"/>
      <c r="F527" s="128"/>
      <c r="G527" s="124" t="str">
        <f>IF(A527="","",VLOOKUP(J415,'TRI-1C'!$B$18:$FH$61,115,FALSE))</f>
        <v>A+</v>
      </c>
      <c r="I527" s="125" t="str">
        <f t="shared" si="16"/>
        <v>A+</v>
      </c>
      <c r="J527" s="128"/>
    </row>
    <row r="528" spans="1:10" ht="12.75" customHeight="1">
      <c r="A528" s="148" t="str">
        <f>IF('TRI-1C'!$DM$13="","",'TRI-1C'!$DM$13)</f>
        <v>Participar en rondas populares, bailes y juegos tradicionales, asumiendo los roles y respetando las reglas.</v>
      </c>
      <c r="B528" s="158"/>
      <c r="C528" s="158"/>
      <c r="D528" s="158"/>
      <c r="E528" s="158"/>
      <c r="F528" s="159"/>
      <c r="G528" s="122" t="str">
        <f>IF(A528="","",VLOOKUP(J415,'TRI-1C'!$B$18:$FH$61,116,FALSE))</f>
        <v>A+</v>
      </c>
      <c r="H528" s="150"/>
      <c r="I528" s="127" t="str">
        <f t="shared" si="16"/>
        <v>A+</v>
      </c>
      <c r="J528" s="126"/>
    </row>
    <row r="529" spans="1:10" ht="12.75" customHeight="1">
      <c r="A529" s="11" t="str">
        <f>IF('TRI-1C'!$DN$13="","",'TRI-1C'!$DN$13)</f>
        <v>Realizar actividades creativas utilizando las técnicas grafo plásticas con variedad de materiales.</v>
      </c>
      <c r="B529" s="156"/>
      <c r="C529" s="156"/>
      <c r="D529" s="156"/>
      <c r="E529" s="156"/>
      <c r="F529" s="157"/>
      <c r="G529" s="124" t="str">
        <f>IF(A529="","",VLOOKUP(J415,'TRI-1C'!$B$18:$FH$61,117,FALSE))</f>
        <v>A+</v>
      </c>
      <c r="I529" s="125" t="str">
        <f t="shared" si="16"/>
        <v>A+</v>
      </c>
      <c r="J529" s="128"/>
    </row>
    <row r="530" spans="1:10" ht="12.75" customHeight="1">
      <c r="A530" s="165" t="str">
        <f>'BI-1T'!$A$13</f>
        <v>EXPRESION CORPORAL Y MOTRICIDAD</v>
      </c>
      <c r="B530" s="149"/>
      <c r="C530" s="149"/>
      <c r="D530" s="150"/>
      <c r="E530" s="150"/>
      <c r="F530" s="126"/>
      <c r="G530" s="122" t="str">
        <f>IF(A530="","",VLOOKUP(J415,'TRI-1C'!$B$18:$FH$61,118,FALSE))</f>
        <v>A+</v>
      </c>
      <c r="H530" s="150"/>
      <c r="I530" s="127"/>
      <c r="J530" s="126"/>
    </row>
    <row r="531" spans="1:10" ht="12.75" customHeight="1">
      <c r="A531" s="147" t="str">
        <f>IF('TRI-1C'!$DP$13="","",'TRI-1C'!$DP$13)</f>
        <v>Caminar y correr con soltura y seguridad manteniendo el equilibrio a diferentes distancias, orientaciones y ritmos en espacios parciales.</v>
      </c>
      <c r="B531" s="139"/>
      <c r="C531" s="139"/>
      <c r="F531" s="128"/>
      <c r="G531" s="124" t="str">
        <f>IF(A531="","",VLOOKUP(J415,'TRI-1C'!$B$18:$FH$61,119,FALSE))</f>
        <v>A+</v>
      </c>
      <c r="I531" s="125" t="str">
        <f t="shared" ref="I531:I558" si="17">IF(G531="","",G531)</f>
        <v>A+</v>
      </c>
      <c r="J531" s="128"/>
    </row>
    <row r="532" spans="1:10" ht="12.75" customHeight="1">
      <c r="A532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532" s="149"/>
      <c r="C532" s="149"/>
      <c r="D532" s="150"/>
      <c r="E532" s="150"/>
      <c r="F532" s="126"/>
      <c r="G532" s="122" t="str">
        <f>IF(A532="","",VLOOKUP(J415,'TRI-1C'!$B$18:$FH$61,120,FALSE))</f>
        <v>A+</v>
      </c>
      <c r="H532" s="150"/>
      <c r="I532" s="127" t="str">
        <f t="shared" si="17"/>
        <v>A+</v>
      </c>
      <c r="J532" s="126"/>
    </row>
    <row r="533" spans="1:10" ht="12.75" customHeight="1">
      <c r="A533" s="147" t="str">
        <f>IF('TRI-1C'!$DR$13="","",'TRI-1C'!$DR$13)</f>
        <v>Discriminar sonidos onomatopéyicos y diferencia los sonidos naturales de los artificiales</v>
      </c>
      <c r="B533" s="139"/>
      <c r="C533" s="139"/>
      <c r="F533" s="128"/>
      <c r="G533" s="124" t="str">
        <f>IF(A533="","",VLOOKUP(J415,'TRI-1C'!$B$18:$FH$61,121,FALSE))</f>
        <v>A+</v>
      </c>
      <c r="I533" s="125" t="str">
        <f t="shared" si="17"/>
        <v>A+</v>
      </c>
      <c r="J533" s="128"/>
    </row>
    <row r="534" spans="1:10" ht="12.75" customHeight="1">
      <c r="A534" s="192" t="str">
        <f>IF('TRI-1C'!$DS$13="","",'TRI-1C'!$DS$13)</f>
        <v>Ejecutar actividades coordinadamente y con un control adecuado de fuerza y tonicidad muscular como: lanzar, atrapar y patear objetos y pelotas.</v>
      </c>
      <c r="B534" s="154"/>
      <c r="C534" s="154"/>
      <c r="D534" s="154"/>
      <c r="E534" s="154"/>
      <c r="F534" s="155"/>
      <c r="G534" s="122" t="str">
        <f>IF(A534="","",VLOOKUP(J415,'TRI-1C'!$B$18:$FH$61,122,FALSE))</f>
        <v>A+</v>
      </c>
      <c r="H534" s="150"/>
      <c r="I534" s="127" t="str">
        <f t="shared" si="17"/>
        <v>A+</v>
      </c>
      <c r="J534" s="126"/>
    </row>
    <row r="535" spans="1:10" ht="12.75" customHeight="1">
      <c r="A535" s="147" t="str">
        <f>IF('TRI-1C'!$DT$13="","",'TRI-1C'!$DT$13)</f>
        <v>Emplear su lado dominante en la realización de la mayoría de las actividades que utilice la mano, ojo y pie.</v>
      </c>
      <c r="B535" s="139"/>
      <c r="C535" s="139"/>
      <c r="F535" s="128"/>
      <c r="G535" s="124" t="str">
        <f>IF(A535="","",VLOOKUP(J415,'TRI-1C'!$B$18:$FH$61,123,FALSE))</f>
        <v>A+</v>
      </c>
      <c r="I535" s="125" t="str">
        <f t="shared" si="17"/>
        <v>A+</v>
      </c>
      <c r="J535" s="128"/>
    </row>
    <row r="536" spans="1:10" ht="12.75" customHeight="1">
      <c r="A536" s="148" t="str">
        <f>IF('TRI-1C'!$DU$13="","",'TRI-1C'!$DU$13)</f>
        <v>Galopar y salticar coordinadamente con obstáculos ejecutando circuitos.</v>
      </c>
      <c r="B536" s="149"/>
      <c r="C536" s="149"/>
      <c r="D536" s="150"/>
      <c r="E536" s="150"/>
      <c r="F536" s="126"/>
      <c r="G536" s="122" t="str">
        <f>IF(A536="","",VLOOKUP(J415,'TRI-1C'!$B$18:$FH$61,124,FALSE))</f>
        <v>A+</v>
      </c>
      <c r="H536" s="150"/>
      <c r="I536" s="127" t="str">
        <f t="shared" si="17"/>
        <v>A+</v>
      </c>
      <c r="J536" s="126"/>
    </row>
    <row r="537" spans="1:10" ht="12.75" customHeight="1">
      <c r="A537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537" s="139"/>
      <c r="C537" s="139"/>
      <c r="F537" s="128"/>
      <c r="G537" s="124" t="str">
        <f>IF(A537="","",VLOOKUP(J415,'TRI-1C'!$B$18:$FH$61,125,FALSE))</f>
        <v>A+</v>
      </c>
      <c r="I537" s="125" t="str">
        <f t="shared" si="17"/>
        <v>A+</v>
      </c>
      <c r="J537" s="128"/>
    </row>
    <row r="538" spans="1:10" ht="12.75" customHeight="1">
      <c r="A538" s="148" t="str">
        <f>IF('TRI-1C'!$DW$13="","",'TRI-1C'!$DW$13)</f>
        <v>Mantener el equilibro al caminar sobre líneas rectas, curvas y quebradas con altura (aprox. 20 cm) logrando un adecuado control postural.</v>
      </c>
      <c r="B538" s="158"/>
      <c r="C538" s="158"/>
      <c r="D538" s="158"/>
      <c r="E538" s="158"/>
      <c r="F538" s="159"/>
      <c r="G538" s="122" t="str">
        <f>IF(A538="","",VLOOKUP(J415,'TRI-1C'!$B$18:$FH$61,126,FALSE))</f>
        <v>A+</v>
      </c>
      <c r="H538" s="150"/>
      <c r="I538" s="127" t="str">
        <f t="shared" si="17"/>
        <v>A+</v>
      </c>
      <c r="J538" s="126"/>
    </row>
    <row r="539" spans="1:10" ht="12.75" customHeight="1">
      <c r="A539" s="11" t="str">
        <f>IF('TRI-1C'!$DX$13="","",'TRI-1C'!$DX$13)</f>
        <v>Mantener un adecuado control postural en diferentes posiciones del cuerpo y en desplazamientos.</v>
      </c>
      <c r="B539" s="156"/>
      <c r="C539" s="156"/>
      <c r="D539" s="156"/>
      <c r="E539" s="156"/>
      <c r="F539" s="157"/>
      <c r="G539" s="124" t="str">
        <f>IF(A539="","",VLOOKUP(J415,'TRI-1C'!$B$18:$FH$61,127,FALSE))</f>
        <v>A+</v>
      </c>
      <c r="I539" s="125" t="str">
        <f t="shared" si="17"/>
        <v>A+</v>
      </c>
      <c r="J539" s="128"/>
    </row>
    <row r="540" spans="1:10" ht="12.75" customHeight="1">
      <c r="A540" s="148" t="str">
        <f>IF('TRI-1C'!$DY$13="","",'TRI-1C'!$DY$13)</f>
        <v>Orientarse en el espacio realizando desplazamientos en función de consignas dadas con las nociones: entre, adelante-atrás, junto a, cerca-lejos</v>
      </c>
      <c r="B540" s="149"/>
      <c r="C540" s="149"/>
      <c r="D540" s="150"/>
      <c r="E540" s="150"/>
      <c r="F540" s="126"/>
      <c r="G540" s="122" t="str">
        <f>IF(A540="","",VLOOKUP(J415,'TRI-1C'!$B$18:$FH$61,128,FALSE))</f>
        <v>A+</v>
      </c>
      <c r="H540" s="150"/>
      <c r="I540" s="127" t="str">
        <f t="shared" si="17"/>
        <v>A+</v>
      </c>
      <c r="J540" s="126"/>
    </row>
    <row r="541" spans="1:10" ht="12.75" customHeight="1">
      <c r="A541" s="147" t="str">
        <f>IF('TRI-1C'!$DZ$13="","",'TRI-1C'!$DZ$13)</f>
        <v>Realiza varios movimientos y desplazamientos combinados a diferentes velocidades (rápido, lento), duración (largos y corto).</v>
      </c>
      <c r="B541" s="139"/>
      <c r="C541" s="139"/>
      <c r="F541" s="128"/>
      <c r="G541" s="124" t="str">
        <f>IF(A541="","",VLOOKUP(J415,'TRI-1C'!$B$18:$FH$61,129,FALSE))</f>
        <v>A+</v>
      </c>
      <c r="I541" s="125" t="str">
        <f t="shared" si="17"/>
        <v>A+</v>
      </c>
      <c r="J541" s="128"/>
    </row>
    <row r="542" spans="1:10" ht="12.75" customHeight="1">
      <c r="A542" s="148" t="str">
        <f>IF('TRI-1C'!$EA$13="","",'TRI-1C'!$EA$13)</f>
        <v>Realizar actividades de coordinación visomotriz con niveles de dificultad creciente en el tamaño y tipo de materiales.</v>
      </c>
      <c r="B542" s="149"/>
      <c r="C542" s="149"/>
      <c r="D542" s="150"/>
      <c r="E542" s="150"/>
      <c r="F542" s="126"/>
      <c r="G542" s="122" t="str">
        <f>IF(A542="","",VLOOKUP(J415,'TRI-1C'!$B$18:$FH$61,130,FALSE))</f>
        <v>A+</v>
      </c>
      <c r="H542" s="150"/>
      <c r="I542" s="127" t="str">
        <f t="shared" si="17"/>
        <v>A+</v>
      </c>
      <c r="J542" s="126"/>
    </row>
    <row r="543" spans="1:10" ht="12.75" customHeight="1">
      <c r="A543" s="147" t="str">
        <f>IF('TRI-1C'!$EB$13="","",'TRI-1C'!$EB$13)</f>
        <v>Realizar desplazamientos y movimientos combinados utilizando el espacio total y parcial a diferentes distancias (largas-cortas)</v>
      </c>
      <c r="B543" s="139"/>
      <c r="C543" s="139"/>
      <c r="F543" s="128"/>
      <c r="G543" s="124" t="str">
        <f>IF(A543="","",VLOOKUP(J415,'TRI-1C'!$B$18:$FH$61,131,FALSE))</f>
        <v>A+</v>
      </c>
      <c r="I543" s="125" t="str">
        <f t="shared" si="17"/>
        <v>A+</v>
      </c>
      <c r="J543" s="128"/>
    </row>
    <row r="544" spans="1:10" ht="12.75" customHeight="1">
      <c r="A544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544" s="154"/>
      <c r="C544" s="154"/>
      <c r="D544" s="154"/>
      <c r="E544" s="154"/>
      <c r="F544" s="155"/>
      <c r="G544" s="122" t="str">
        <f>IF(A544="","",VLOOKUP(J415,'TRI-1C'!$B$18:$FH$61,132,FALSE))</f>
        <v>A+</v>
      </c>
      <c r="H544" s="150"/>
      <c r="I544" s="127" t="str">
        <f t="shared" si="17"/>
        <v>A+</v>
      </c>
      <c r="J544" s="126"/>
    </row>
    <row r="545" spans="1:10" ht="12.75" customHeight="1">
      <c r="A545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545" s="139"/>
      <c r="C545" s="139"/>
      <c r="F545" s="128"/>
      <c r="G545" s="124" t="str">
        <f>IF(A545="","",VLOOKUP(J415,'TRI-1C'!$B$18:$FH$61,133,FALSE))</f>
        <v>A+</v>
      </c>
      <c r="I545" s="125" t="str">
        <f t="shared" si="17"/>
        <v>A+</v>
      </c>
      <c r="J545" s="128"/>
    </row>
    <row r="546" spans="1:10" ht="12.75" customHeight="1">
      <c r="A546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546" s="149"/>
      <c r="C546" s="149"/>
      <c r="D546" s="150"/>
      <c r="E546" s="150"/>
      <c r="F546" s="126"/>
      <c r="G546" s="122" t="str">
        <f>IF(A546="","",VLOOKUP(J415,'TRI-1C'!$B$18:$FH$61,134,FALSE))</f>
        <v>A+</v>
      </c>
      <c r="H546" s="150"/>
      <c r="I546" s="127" t="str">
        <f t="shared" si="17"/>
        <v>A+</v>
      </c>
      <c r="J546" s="126"/>
    </row>
    <row r="547" spans="1:10" ht="12.75" customHeight="1">
      <c r="A547" s="147" t="str">
        <f>IF('TRI-1C'!$EF$13="","",'TRI-1C'!$EF$13)</f>
        <v>Realizar movimientos diferenciados con los lados laterales del cuerpo (un lado y otro lado).</v>
      </c>
      <c r="B547" s="139"/>
      <c r="C547" s="139"/>
      <c r="F547" s="128"/>
      <c r="G547" s="124" t="str">
        <f>IF(A547="","",VLOOKUP(J415,'TRI-1C'!$B$18:$FH$61,135,FALSE))</f>
        <v>A+</v>
      </c>
      <c r="I547" s="125" t="str">
        <f t="shared" si="17"/>
        <v>A+</v>
      </c>
      <c r="J547" s="128"/>
    </row>
    <row r="548" spans="1:10" ht="12.75" customHeight="1">
      <c r="A548" s="148" t="str">
        <f>IF('TRI-1C'!$EG$13="","",'TRI-1C'!$EG$13)</f>
        <v>Realizar movimientos para la coordinación de ojo y pie como: patear pelotas hacia un punto fijo determinado.</v>
      </c>
      <c r="B548" s="158"/>
      <c r="C548" s="158"/>
      <c r="D548" s="158"/>
      <c r="E548" s="158"/>
      <c r="F548" s="159"/>
      <c r="G548" s="122" t="str">
        <f>IF(A548="","",VLOOKUP(J415,'TRI-1C'!$B$18:$FH$61,136,FALSE))</f>
        <v>A+</v>
      </c>
      <c r="H548" s="150"/>
      <c r="I548" s="127" t="str">
        <f t="shared" si="17"/>
        <v>A+</v>
      </c>
      <c r="J548" s="126"/>
    </row>
    <row r="549" spans="1:10" ht="12.75" customHeight="1">
      <c r="A549" s="11" t="str">
        <f>IF('TRI-1C'!$EH$13="","",'TRI-1C'!$EH$13)</f>
        <v>Realizar representaciones gráficas utilizando el dibujo con detalles que le dan intencionalidad y sentido para identificarlos</v>
      </c>
      <c r="B549" s="156"/>
      <c r="C549" s="156"/>
      <c r="D549" s="156"/>
      <c r="E549" s="156"/>
      <c r="F549" s="157"/>
      <c r="G549" s="124" t="str">
        <f>IF(A549="","",VLOOKUP(J415,'TRI-1C'!$B$18:$FH$61,137,FALSE))</f>
        <v>A+</v>
      </c>
      <c r="I549" s="125" t="str">
        <f t="shared" si="17"/>
        <v>A+</v>
      </c>
      <c r="J549" s="128"/>
    </row>
    <row r="550" spans="1:10" ht="12.75" customHeight="1">
      <c r="A550" s="148" t="str">
        <f>IF('TRI-1C'!$EI$13="","",'TRI-1C'!$EI$13)</f>
        <v>Reconocer la importancia del peatón y respetar su espacio en la vía mediante actividades lúdicas que fomenten el aprendizaje de normas de tránsito.</v>
      </c>
      <c r="B550" s="149"/>
      <c r="C550" s="149"/>
      <c r="D550" s="150"/>
      <c r="E550" s="150"/>
      <c r="F550" s="126"/>
      <c r="G550" s="122" t="str">
        <f>IF(A550="","",VLOOKUP(J415,'TRI-1C'!$B$18:$FH$61,138,FALSE))</f>
        <v>A+</v>
      </c>
      <c r="H550" s="150"/>
      <c r="I550" s="127" t="str">
        <f t="shared" si="17"/>
        <v>A+</v>
      </c>
      <c r="J550" s="126"/>
    </row>
    <row r="551" spans="1:10" ht="12.75" customHeight="1">
      <c r="A551" s="147" t="str">
        <f>IF('TRI-1C'!$EJ$13="","",'TRI-1C'!$EJ$13)</f>
        <v>Representar la figura humana utilizando el monigote e incorporando detalles según la interiorización de su imagen corporal.</v>
      </c>
      <c r="B551" s="139"/>
      <c r="C551" s="139"/>
      <c r="F551" s="128"/>
      <c r="G551" s="124" t="str">
        <f>IF(A551="","",VLOOKUP(J415,'TRI-1C'!$B$18:$FH$61,139,FALSE))</f>
        <v>A+</v>
      </c>
      <c r="I551" s="125" t="str">
        <f t="shared" si="17"/>
        <v>A+</v>
      </c>
      <c r="J551" s="128"/>
    </row>
    <row r="552" spans="1:10" ht="12.75" customHeight="1">
      <c r="A552" s="148" t="str">
        <f>IF('TRI-1C'!$EK$13="","",'TRI-1C'!$EK$13)</f>
        <v>Saltar de un pie a otro alternadamente, de manera autónoma.</v>
      </c>
      <c r="B552" s="149"/>
      <c r="C552" s="149"/>
      <c r="D552" s="150"/>
      <c r="E552" s="150"/>
      <c r="F552" s="126"/>
      <c r="G552" s="122" t="str">
        <f>IF(A552="","",VLOOKUP(J415,'TRI-1C'!$B$18:$FH$61,140,FALSE))</f>
        <v>A+</v>
      </c>
      <c r="H552" s="150"/>
      <c r="I552" s="127" t="str">
        <f t="shared" si="17"/>
        <v>A+</v>
      </c>
      <c r="J552" s="126"/>
    </row>
    <row r="553" spans="1:10" ht="12.75" customHeight="1">
      <c r="A553" s="147" t="str">
        <f>IF('TRI-1C'!$EL$13="","",'TRI-1C'!$EL$13)</f>
        <v>Saltar en dos pies en sentido vertical obstáculos de 20 a 30 cm en altura y en sentido horizontal longitudes de aproximadamente 50 a 70 cm.</v>
      </c>
      <c r="B553" s="139"/>
      <c r="C553" s="139"/>
      <c r="F553" s="128"/>
      <c r="G553" s="124" t="str">
        <f>IF(A553="","",VLOOKUP(J415,'TRI-1C'!$B$18:$FH$61,141,FALSE))</f>
        <v>A+</v>
      </c>
      <c r="I553" s="125" t="str">
        <f t="shared" si="17"/>
        <v>A+</v>
      </c>
      <c r="J553" s="128"/>
    </row>
    <row r="554" spans="1:10" ht="12.75" customHeight="1">
      <c r="A554" s="192" t="str">
        <f>IF('TRI-1C'!$EM$13="","",'TRI-1C'!$EM$13)</f>
        <v>Subir y bajar escaleras alternando los pies.</v>
      </c>
      <c r="B554" s="154"/>
      <c r="C554" s="154"/>
      <c r="D554" s="154"/>
      <c r="E554" s="154"/>
      <c r="F554" s="155"/>
      <c r="G554" s="122" t="str">
        <f>IF(A554="","",VLOOKUP(J415,'TRI-1C'!$B$18:$FH$61,142,FALSE))</f>
        <v>A+</v>
      </c>
      <c r="H554" s="150"/>
      <c r="I554" s="127" t="str">
        <f t="shared" si="17"/>
        <v>A+</v>
      </c>
      <c r="J554" s="126"/>
    </row>
    <row r="555" spans="1:10" ht="12.75" customHeight="1">
      <c r="A555" s="147" t="str">
        <f>IF('TRI-1C'!$EN$13="","",'TRI-1C'!$EN$13)</f>
        <v>Trepar y reptar a diferentes ritmos y en posiciones corporales diversas (cúbito ventral y cúbito dorsal).</v>
      </c>
      <c r="B555" s="139"/>
      <c r="C555" s="139"/>
      <c r="F555" s="128"/>
      <c r="G555" s="124" t="str">
        <f>IF(A555="","",VLOOKUP(J415,'TRI-1C'!$B$18:$FH$61,143,FALSE))</f>
        <v>A+</v>
      </c>
      <c r="I555" s="125" t="str">
        <f t="shared" si="17"/>
        <v>A+</v>
      </c>
      <c r="J555" s="128"/>
    </row>
    <row r="556" spans="1:10" ht="12.75" customHeight="1">
      <c r="A556" s="148" t="str">
        <f>IF('TRI-1C'!$EO$13="","",'TRI-1C'!$EO$13)</f>
        <v>Ubicar algunas partes de su cuerpo en función de las nociones de al lado, junto a, cerca-lejos.</v>
      </c>
      <c r="B556" s="149"/>
      <c r="C556" s="149"/>
      <c r="D556" s="150"/>
      <c r="E556" s="150"/>
      <c r="F556" s="126"/>
      <c r="G556" s="122" t="str">
        <f>IF(A556="","",VLOOKUP(J415,'TRI-1C'!$B$18:$FH$61,144,FALSE))</f>
        <v>A+</v>
      </c>
      <c r="H556" s="150"/>
      <c r="I556" s="127" t="str">
        <f t="shared" si="17"/>
        <v>A+</v>
      </c>
      <c r="J556" s="126"/>
    </row>
    <row r="557" spans="1:10" ht="12.75" customHeight="1">
      <c r="A557" s="147" t="str">
        <f>IF('TRI-1C'!$EP$13="","",'TRI-1C'!$EP$13)</f>
        <v>Utilizar el espacio parcial e inicia con el uso del espacio total para realizar representaciones gráficas.</v>
      </c>
      <c r="B557" s="139"/>
      <c r="C557" s="139"/>
      <c r="F557" s="128"/>
      <c r="G557" s="124" t="str">
        <f>IF(A557="","",VLOOKUP(J415,'TRI-1C'!$B$18:$FH$61,145,FALSE))</f>
        <v>A+</v>
      </c>
      <c r="I557" s="125" t="str">
        <f t="shared" si="17"/>
        <v>A+</v>
      </c>
      <c r="J557" s="128"/>
    </row>
    <row r="558" spans="1:10" ht="12.75" customHeight="1">
      <c r="A558" s="148" t="str">
        <f>IF('TRI-1C'!$EQ$13="","",'TRI-1C'!$EQ$13)</f>
        <v>Utilizar la pinza digital para coger lápices, marcadores, pinceles y diversos tipos de materiales.</v>
      </c>
      <c r="B558" s="158"/>
      <c r="C558" s="158"/>
      <c r="D558" s="158"/>
      <c r="E558" s="158"/>
      <c r="F558" s="159"/>
      <c r="G558" s="122" t="str">
        <f>IF(A558="","",VLOOKUP(J415,'TRI-1C'!$B$18:$FH$61,146,FALSE))</f>
        <v>A+</v>
      </c>
      <c r="H558" s="150"/>
      <c r="I558" s="127" t="str">
        <f t="shared" si="17"/>
        <v>A+</v>
      </c>
      <c r="J558" s="126"/>
    </row>
    <row r="559" spans="1:10" ht="12.75" customHeight="1">
      <c r="A559" s="6" t="str">
        <f>NOTAS!$O$14</f>
        <v>CIVICA Y ACOMPAÑAMIENTO INTEGRAL</v>
      </c>
      <c r="B559" s="156"/>
      <c r="C559" s="156"/>
      <c r="D559" s="156"/>
      <c r="E559" s="156"/>
      <c r="F559" s="157"/>
      <c r="G559" s="124" t="str">
        <f>IF(A559="","",VLOOKUP(J415,'TRI-1C'!$B$18:$FH$61,146,FALSE))</f>
        <v>A+</v>
      </c>
      <c r="I559" s="125"/>
      <c r="J559" s="128"/>
    </row>
    <row r="560" spans="1:10" ht="12.75" customHeight="1">
      <c r="A560" s="148" t="str">
        <f>IF('TRI-1C'!$ES$13="","",'TRI-1C'!$ES$13)</f>
        <v/>
      </c>
      <c r="B560" s="149"/>
      <c r="C560" s="149"/>
      <c r="D560" s="150"/>
      <c r="E560" s="150"/>
      <c r="F560" s="126"/>
      <c r="G560" s="122" t="str">
        <f>IF(A560="","",VLOOKUP(J415,'TRI-1C'!$B$18:$FH$61,148,FALSE))</f>
        <v/>
      </c>
      <c r="H560" s="150"/>
      <c r="I560" s="127" t="str">
        <f t="shared" ref="I560:I569" si="18">IF(G560="","",G560)</f>
        <v/>
      </c>
      <c r="J560" s="126"/>
    </row>
    <row r="561" spans="1:10" ht="12.75" customHeight="1">
      <c r="A561" s="147" t="str">
        <f>IF('TRI-1C'!$ET$13="","",'TRI-1C'!$ET$13)</f>
        <v>AUTOCONOCIMIENTO</v>
      </c>
      <c r="B561" s="139"/>
      <c r="C561" s="139"/>
      <c r="F561" s="128"/>
      <c r="G561" s="124" t="str">
        <f>IF(A561="","",VLOOKUP(J415,'TRI-1C'!$B$18:$FH$61,149,FALSE))</f>
        <v>S</v>
      </c>
      <c r="I561" s="125" t="str">
        <f t="shared" si="18"/>
        <v>S</v>
      </c>
      <c r="J561" s="128"/>
    </row>
    <row r="562" spans="1:10" ht="12.75" customHeight="1">
      <c r="A562" s="148" t="str">
        <f>IF('TRI-1C'!$EU$13="","",'TRI-1C'!$EU$13)</f>
        <v>PENSAMIENO CRITICO</v>
      </c>
      <c r="B562" s="149"/>
      <c r="C562" s="149"/>
      <c r="D562" s="150"/>
      <c r="E562" s="150"/>
      <c r="F562" s="126"/>
      <c r="G562" s="122" t="str">
        <f>IF(A562="","",VLOOKUP(J415,'TRI-1C'!$B$18:$FH$61,150,FALSE))</f>
        <v>S</v>
      </c>
      <c r="H562" s="150"/>
      <c r="I562" s="127" t="str">
        <f t="shared" si="18"/>
        <v>S</v>
      </c>
      <c r="J562" s="126"/>
    </row>
    <row r="563" spans="1:10" ht="12.75" customHeight="1">
      <c r="A563" s="147" t="str">
        <f>IF('TRI-1C'!$EV$13="","",'TRI-1C'!$EV$13)</f>
        <v>MANEJO DE PROBLEMAS</v>
      </c>
      <c r="B563" s="139"/>
      <c r="C563" s="139"/>
      <c r="F563" s="128"/>
      <c r="G563" s="124" t="str">
        <f>IF(A563="","",VLOOKUP(J415,'TRI-1C'!$B$18:$FH$61,151,FALSE))</f>
        <v>S</v>
      </c>
      <c r="I563" s="125" t="str">
        <f t="shared" si="18"/>
        <v>S</v>
      </c>
      <c r="J563" s="128"/>
    </row>
    <row r="564" spans="1:10" ht="12.75" customHeight="1">
      <c r="A564" s="192" t="str">
        <f>IF('TRI-1C'!$EW$13="","",'TRI-1C'!$EW$13)</f>
        <v>TOMA DE DECISIONES</v>
      </c>
      <c r="B564" s="154"/>
      <c r="C564" s="154"/>
      <c r="D564" s="154"/>
      <c r="E564" s="154"/>
      <c r="F564" s="155"/>
      <c r="G564" s="122" t="str">
        <f>IF(A564="","",VLOOKUP(J415,'TRI-1C'!$B$18:$FH$61,152,FALSE))</f>
        <v>S</v>
      </c>
      <c r="H564" s="150"/>
      <c r="I564" s="127" t="str">
        <f t="shared" si="18"/>
        <v>S</v>
      </c>
      <c r="J564" s="126"/>
    </row>
    <row r="565" spans="1:10" ht="12.75" customHeight="1">
      <c r="A565" s="147" t="str">
        <f>IF('TRI-1C'!$EX$13="","",'TRI-1C'!$EX$13)</f>
        <v>TRABAJO EN EQUIPO</v>
      </c>
      <c r="B565" s="139"/>
      <c r="C565" s="139"/>
      <c r="F565" s="128"/>
      <c r="G565" s="124" t="str">
        <f>IF(A565="","",VLOOKUP(J415,'TRI-1C'!$B$18:$FH$61,153,FALSE))</f>
        <v>S</v>
      </c>
      <c r="I565" s="125" t="str">
        <f t="shared" si="18"/>
        <v>S</v>
      </c>
      <c r="J565" s="128"/>
    </row>
    <row r="566" spans="1:10" ht="12.75" customHeight="1">
      <c r="A566" s="148" t="str">
        <f>IF('TRI-1C'!$EY$13="","",'TRI-1C'!$EY$13)</f>
        <v>CONCIENCIA SOCIAL</v>
      </c>
      <c r="B566" s="149"/>
      <c r="C566" s="149"/>
      <c r="D566" s="150"/>
      <c r="E566" s="150"/>
      <c r="F566" s="126"/>
      <c r="G566" s="122" t="str">
        <f>IF(A566="","",VLOOKUP(J415,'TRI-1C'!$B$18:$FH$61,154,FALSE))</f>
        <v>S</v>
      </c>
      <c r="H566" s="150"/>
      <c r="I566" s="127" t="str">
        <f t="shared" si="18"/>
        <v>S</v>
      </c>
      <c r="J566" s="126"/>
    </row>
    <row r="567" spans="1:10" ht="12.75" customHeight="1">
      <c r="A567" s="147" t="str">
        <f>IF('TRI-1C'!$EZ$13="","",'TRI-1C'!$EZ$13)</f>
        <v xml:space="preserve">RELACIONES INTERPERSONALES	</v>
      </c>
      <c r="B567" s="139"/>
      <c r="C567" s="139"/>
      <c r="F567" s="128"/>
      <c r="G567" s="124" t="str">
        <f>IF(A567="","",VLOOKUP(J415,'TRI-1C'!$B$18:$FH$61,155,FALSE))</f>
        <v>S</v>
      </c>
      <c r="I567" s="125" t="str">
        <f t="shared" si="18"/>
        <v>S</v>
      </c>
      <c r="J567" s="128"/>
    </row>
    <row r="568" spans="1:10" ht="12.75" customHeight="1">
      <c r="A568" s="148" t="str">
        <f>IF('TRI-1C'!$FA$13="","",'TRI-1C'!$FA$13)</f>
        <v>MANEJO DE CONFLICTOS</v>
      </c>
      <c r="B568" s="149"/>
      <c r="C568" s="149"/>
      <c r="D568" s="150"/>
      <c r="E568" s="150"/>
      <c r="F568" s="126"/>
      <c r="G568" s="122" t="str">
        <f>IF(A568="","",VLOOKUP(J415,'TRI-1C'!$B$18:$FH$61,156,FALSE))</f>
        <v>F</v>
      </c>
      <c r="H568" s="150"/>
      <c r="I568" s="127" t="str">
        <f t="shared" si="18"/>
        <v>F</v>
      </c>
      <c r="J568" s="126"/>
    </row>
    <row r="569" spans="1:10" ht="12.75" customHeight="1">
      <c r="A569" s="147" t="str">
        <f>IF('TRI-1C'!$FB$13="","",'TRI-1C'!$FB$13)</f>
        <v>MANEJO DE EMOCIONES Y SENTIMIENTOS</v>
      </c>
      <c r="B569" s="139"/>
      <c r="C569" s="139"/>
      <c r="F569" s="128"/>
      <c r="G569" s="124" t="str">
        <f>IF(A569="","",VLOOKUP(J415,'TRI-1C'!$B$18:$FH$61,157,FALSE))</f>
        <v>S</v>
      </c>
      <c r="I569" s="125" t="str">
        <f t="shared" si="18"/>
        <v>S</v>
      </c>
      <c r="J569" s="128"/>
    </row>
    <row r="570" spans="1:10" ht="12.75" customHeight="1">
      <c r="A570" s="151"/>
      <c r="B570" s="129"/>
      <c r="C570" s="129"/>
      <c r="D570" s="130"/>
      <c r="E570" s="130"/>
      <c r="F570" s="131"/>
      <c r="G570" s="132"/>
      <c r="H570" s="130"/>
      <c r="I570" s="133"/>
      <c r="J570" s="131"/>
    </row>
    <row r="571" spans="1:10" ht="12.75" customHeight="1">
      <c r="A571" s="134"/>
      <c r="B571" s="134"/>
      <c r="C571" s="134"/>
      <c r="D571" s="134"/>
      <c r="E571" s="134"/>
      <c r="F571" s="140"/>
      <c r="G571" s="496"/>
      <c r="H571" s="496"/>
      <c r="I571" s="497"/>
      <c r="J571" s="497"/>
    </row>
    <row r="572" spans="1:10" ht="12.75" customHeight="1">
      <c r="A572" s="487" t="s">
        <v>156</v>
      </c>
      <c r="B572" s="488"/>
      <c r="C572" s="135" t="s">
        <v>157</v>
      </c>
      <c r="G572" s="494"/>
      <c r="H572" s="494"/>
      <c r="I572" s="494"/>
      <c r="J572" s="494"/>
    </row>
    <row r="573" spans="1:10" ht="12.75" customHeight="1">
      <c r="A573" s="489" t="s">
        <v>158</v>
      </c>
      <c r="B573" s="490"/>
      <c r="C573" s="136" t="str">
        <f>VLOOKUP(J415,'TRI-1C'!$B$18:$FH$61,160,FALSE)</f>
        <v>A+</v>
      </c>
      <c r="G573" s="494"/>
      <c r="H573" s="494"/>
      <c r="I573" s="494"/>
      <c r="J573" s="494"/>
    </row>
    <row r="574" spans="1:10" ht="12.75" customHeight="1">
      <c r="A574" s="491" t="s">
        <v>159</v>
      </c>
      <c r="B574" s="492"/>
      <c r="C574" s="493"/>
      <c r="G574" s="494"/>
      <c r="H574" s="494"/>
      <c r="I574" s="494"/>
      <c r="J574" s="494"/>
    </row>
    <row r="575" spans="1:10" ht="12.75" customHeight="1">
      <c r="A575" s="137" t="s">
        <v>160</v>
      </c>
      <c r="B575" s="138"/>
      <c r="C575" s="188" t="str">
        <f>VLOOKUP(J415,'TRI-1C'!$B$18:$FH$61,161,FALSE)</f>
        <v/>
      </c>
      <c r="G575" s="494"/>
      <c r="H575" s="494"/>
      <c r="I575" s="494"/>
      <c r="J575" s="494"/>
    </row>
    <row r="576" spans="1:10" ht="12.75" customHeight="1">
      <c r="A576" s="137" t="s">
        <v>161</v>
      </c>
      <c r="B576" s="138"/>
      <c r="C576" s="188" t="str">
        <f>VLOOKUP(J415,'TRI-1C'!$B$18:$FH$61,162,FALSE)</f>
        <v/>
      </c>
      <c r="G576" s="494"/>
      <c r="H576" s="494"/>
      <c r="I576" s="494"/>
      <c r="J576" s="494"/>
    </row>
    <row r="577" spans="1:10" ht="12.75" customHeight="1">
      <c r="A577" s="480" t="s">
        <v>163</v>
      </c>
      <c r="B577" s="481"/>
      <c r="C577" s="188">
        <f>VLOOKUP(J415,'TRI-1C'!$B$18:$FH$61,163,FALSE)</f>
        <v>0</v>
      </c>
      <c r="G577" s="494"/>
      <c r="H577" s="494"/>
      <c r="I577" s="494"/>
      <c r="J577" s="494"/>
    </row>
    <row r="578" spans="1:10" ht="12.75" customHeight="1">
      <c r="D578" s="503" t="s">
        <v>162</v>
      </c>
      <c r="E578" s="503"/>
      <c r="F578" s="152">
        <f ca="1">NOW()</f>
        <v>45994.739222569442</v>
      </c>
    </row>
    <row r="581" spans="1:10" ht="12.75" customHeight="1">
      <c r="G581" s="112"/>
    </row>
    <row r="583" spans="1:10" ht="12.75" customHeight="1">
      <c r="B583" s="495" t="s">
        <v>164</v>
      </c>
      <c r="C583" s="495"/>
      <c r="F583" s="116" t="s">
        <v>165</v>
      </c>
      <c r="G583" s="116" t="s">
        <v>165</v>
      </c>
    </row>
    <row r="617" spans="1:10" ht="12.75" customHeight="1">
      <c r="A617" s="111" t="s">
        <v>153</v>
      </c>
      <c r="C617" t="str">
        <f>IF(VLOOKUP(J620,NOTAS!$D$14:$P$60,2,FALSE)="","",VLOOKUP(J620,NOTAS!$D$14:$P$60,2,FALSE))</f>
        <v>CASTRO GOMEZ ANNIA VALENTINA</v>
      </c>
    </row>
    <row r="618" spans="1:10" ht="12.75" customHeight="1">
      <c r="A618" s="111" t="s">
        <v>154</v>
      </c>
      <c r="C618" t="str">
        <f>NOTAS!$B$14&amp; " "&amp;NOTAS!$B$15</f>
        <v>INICIAL II A</v>
      </c>
      <c r="F618" s="111"/>
      <c r="G618" s="116"/>
      <c r="H618" s="117"/>
      <c r="I618" s="118"/>
      <c r="J618" s="117"/>
    </row>
    <row r="619" spans="1:10" ht="12.75" customHeight="1">
      <c r="A619" s="111" t="s">
        <v>6</v>
      </c>
      <c r="C619" t="str">
        <f>NOTAS!$B$18</f>
        <v>2025-2026 MATUTINA</v>
      </c>
      <c r="H619" s="117"/>
      <c r="I619" s="118"/>
      <c r="J619" s="117"/>
    </row>
    <row r="620" spans="1:10" ht="12.75" customHeight="1" thickBot="1">
      <c r="A620" s="486" t="s">
        <v>167</v>
      </c>
      <c r="B620" s="486"/>
      <c r="I620" s="114" t="s">
        <v>74</v>
      </c>
      <c r="J620" s="121">
        <v>4</v>
      </c>
    </row>
    <row r="621" spans="1:10" ht="12.75" customHeight="1">
      <c r="A621" s="482" t="s">
        <v>155</v>
      </c>
      <c r="B621" s="483"/>
      <c r="C621" s="483"/>
      <c r="D621" s="483"/>
      <c r="E621" s="483"/>
      <c r="F621" s="484"/>
      <c r="G621" s="485" t="s">
        <v>141</v>
      </c>
      <c r="H621" s="483"/>
      <c r="I621" s="498" t="s">
        <v>141</v>
      </c>
      <c r="J621" s="499"/>
    </row>
    <row r="622" spans="1:10" ht="12.75" customHeight="1">
      <c r="A622" s="500" t="str">
        <f>IF('TRI-1C'!G$10="","",'TRI-1C'!G$10)</f>
        <v>IDENTIDAD Y AUTONOMÍA</v>
      </c>
      <c r="B622" s="501"/>
      <c r="C622" s="501"/>
      <c r="D622" s="501"/>
      <c r="E622" s="501"/>
      <c r="F622" s="502"/>
      <c r="G622" s="160"/>
      <c r="H622" s="161"/>
      <c r="I622" s="162"/>
      <c r="J622" s="163"/>
    </row>
    <row r="623" spans="1:10" ht="12.75" customHeight="1">
      <c r="A623" s="148" t="str">
        <f>IF('TRI-1C'!G$13="","",'TRI-1C'!G$13)</f>
        <v>Comunicar algunos datos de su identidad como: nombres completos, edad, nombres de familiares cercanos, lugar dónde vive.</v>
      </c>
      <c r="B623" s="158"/>
      <c r="C623" s="158"/>
      <c r="D623" s="158"/>
      <c r="E623" s="158"/>
      <c r="F623" s="159"/>
      <c r="G623" s="122" t="str">
        <f>IF(A623="","",VLOOKUP(J620,'TRI-1C'!$B$18:$FH$61,6,FALSE))</f>
        <v>A-</v>
      </c>
      <c r="H623" s="150"/>
      <c r="I623" s="127" t="str">
        <f>IF(G623="","",G623)</f>
        <v>A-</v>
      </c>
      <c r="J623" s="126"/>
    </row>
    <row r="624" spans="1:10" ht="12.75" customHeight="1">
      <c r="A624" s="11" t="str">
        <f>IF('TRI-1C'!$H$13="","",'TRI-1C'!$H$13)</f>
        <v>Demostrar curiosidad por las características físicas (genitales) que le permiten reconocerse como niño y niña</v>
      </c>
      <c r="B624" s="156"/>
      <c r="C624" s="156"/>
      <c r="D624" s="156"/>
      <c r="E624" s="156"/>
      <c r="F624" s="157"/>
      <c r="G624" s="124" t="str">
        <f>IF(A624="","",VLOOKUP(J620,'TRI-1C'!$B$18:$FH$61,7,FALSE))</f>
        <v>A+</v>
      </c>
      <c r="I624" s="125" t="str">
        <f t="shared" ref="I624:I640" si="19">IF(G624="","",G624)</f>
        <v>A+</v>
      </c>
      <c r="J624" s="128"/>
    </row>
    <row r="625" spans="1:10" ht="12.75" customHeight="1">
      <c r="A625" s="148" t="str">
        <f>IF('TRI-1C'!$I$13="","",'TRI-1C'!$I$13)</f>
        <v>Identificar la importancia de usar el cinturón de seguridad para promover el autocuidado y la protección personal.</v>
      </c>
      <c r="B625" s="149"/>
      <c r="C625" s="149"/>
      <c r="D625" s="150"/>
      <c r="E625" s="150"/>
      <c r="F625" s="126"/>
      <c r="G625" s="122" t="str">
        <f>IF(A625="","",VLOOKUP(J620,'TRI-1C'!$B$18:$FH$61,8,FALSE))</f>
        <v>B-</v>
      </c>
      <c r="H625" s="150"/>
      <c r="I625" s="127" t="str">
        <f t="shared" si="19"/>
        <v>B-</v>
      </c>
      <c r="J625" s="126"/>
    </row>
    <row r="626" spans="1:10" ht="12.75" customHeight="1">
      <c r="A626" s="147" t="str">
        <f>IF('TRI-1C'!$J$13="","",'TRI-1C'!$J$13)</f>
        <v>Identificar las situaciones de peligro a las que se puede exponer en su entorno inmediato y seguir pautas de comportamiento para evitarlas.</v>
      </c>
      <c r="B626" s="139"/>
      <c r="C626" s="139"/>
      <c r="F626" s="128"/>
      <c r="G626" s="124" t="str">
        <f>IF(A626="","",VLOOKUP(J620,'TRI-1C'!$B$18:$FH$61,9,FALSE))</f>
        <v>A+</v>
      </c>
      <c r="I626" s="125" t="str">
        <f t="shared" si="19"/>
        <v>A+</v>
      </c>
      <c r="J626" s="128"/>
    </row>
    <row r="627" spans="1:10" ht="12.75" customHeight="1">
      <c r="A627" s="148" t="str">
        <f>IF('TRI-1C'!$K$13="","",'TRI-1C'!$K$13)</f>
        <v>Identificar sus características físicas y las de las personas de su entorno como parte del proceso de aceptación de sí mismo y de respeto a los demás.</v>
      </c>
      <c r="B627" s="149"/>
      <c r="C627" s="149"/>
      <c r="D627" s="150"/>
      <c r="E627" s="150"/>
      <c r="F627" s="126"/>
      <c r="G627" s="122" t="str">
        <f>IF(A627="","",VLOOKUP(J620,'TRI-1C'!$B$18:$FH$61,10,FALSE))</f>
        <v>A+</v>
      </c>
      <c r="H627" s="150"/>
      <c r="I627" s="127" t="str">
        <f t="shared" si="19"/>
        <v>A+</v>
      </c>
      <c r="J627" s="126"/>
    </row>
    <row r="628" spans="1:10" ht="12.75" customHeight="1">
      <c r="A628" s="147" t="str">
        <f>IF('TRI-1C'!$L$13="","",'TRI-1C'!$L$13)</f>
        <v>Identificar y manifestar sus emociones y sentimientos, expresando las causas de los mismos mediante el lenguaje verbal. (D.EIB.10.3.)</v>
      </c>
      <c r="B628" s="139"/>
      <c r="C628" s="139"/>
      <c r="F628" s="128"/>
      <c r="G628" s="124" t="str">
        <f>IF(A628="","",VLOOKUP(J620,'TRI-1C'!$B$18:$FH$61,11,FALSE))</f>
        <v>A+</v>
      </c>
      <c r="I628" s="125" t="str">
        <f t="shared" si="19"/>
        <v>A+</v>
      </c>
      <c r="J628" s="128"/>
    </row>
    <row r="629" spans="1:10" ht="12.75" customHeight="1">
      <c r="A629" s="192" t="str">
        <f>IF('TRI-1C'!$M$13="","",'TRI-1C'!$M$13)</f>
        <v>Identificarse como miembro de una familia reconociéndose como parte importante de la misma.</v>
      </c>
      <c r="B629" s="154"/>
      <c r="C629" s="154"/>
      <c r="D629" s="154"/>
      <c r="E629" s="154"/>
      <c r="F629" s="155"/>
      <c r="G629" s="122" t="str">
        <f>IF(A629="","",VLOOKUP(J620,'TRI-1C'!$B$18:$FH$61,12,FALSE))</f>
        <v>A+</v>
      </c>
      <c r="H629" s="150"/>
      <c r="I629" s="127" t="str">
        <f t="shared" si="19"/>
        <v>A+</v>
      </c>
      <c r="J629" s="126"/>
    </row>
    <row r="630" spans="1:10" ht="12.75" customHeight="1">
      <c r="A630" s="147" t="str">
        <f>IF('TRI-1C'!$N$13="","",'TRI-1C'!$N$13)</f>
        <v>Practicar con autonomía hábitos de higiene personal como lavarse las manos, los dientes y la cara.</v>
      </c>
      <c r="B630" s="139"/>
      <c r="C630" s="139"/>
      <c r="F630" s="128"/>
      <c r="G630" s="124" t="str">
        <f>IF(A630="","",VLOOKUP(J620,'TRI-1C'!$B$18:$FH$61,13,FALSE))</f>
        <v>A+</v>
      </c>
      <c r="I630" s="125" t="str">
        <f t="shared" si="19"/>
        <v>A+</v>
      </c>
      <c r="J630" s="128"/>
    </row>
    <row r="631" spans="1:10" ht="12.75" customHeight="1">
      <c r="A631" s="148" t="str">
        <f>IF('TRI-1C'!$O$13="","",'TRI-1C'!$O$13)</f>
        <v>Practicar hábitos de orden ubicando los objetos en el lugar correspondiente.</v>
      </c>
      <c r="B631" s="149"/>
      <c r="C631" s="149"/>
      <c r="D631" s="150"/>
      <c r="E631" s="150"/>
      <c r="F631" s="126"/>
      <c r="G631" s="122" t="str">
        <f>IF(A631="","",VLOOKUP(J620,'TRI-1C'!$B$18:$FH$61,14,FALSE))</f>
        <v>A+</v>
      </c>
      <c r="H631" s="150"/>
      <c r="I631" s="127" t="str">
        <f t="shared" si="19"/>
        <v>A+</v>
      </c>
      <c r="J631" s="126"/>
    </row>
    <row r="632" spans="1:10" ht="12.75" customHeight="1">
      <c r="A632" s="147" t="str">
        <f>IF('TRI-1C'!$P$13="","",'TRI-1C'!$P$13)</f>
        <v>Practicar las acciones a seguir en situaciones de riesgo como: temblores, incendios, entre otros, determinadas en el plan de contingencia institucional.</v>
      </c>
      <c r="B632" s="139"/>
      <c r="C632" s="139"/>
      <c r="F632" s="128"/>
      <c r="G632" s="124" t="str">
        <f>IF(A632="","",VLOOKUP(J620,'TRI-1C'!$B$18:$FH$61,15,FALSE))</f>
        <v>A+</v>
      </c>
      <c r="I632" s="125" t="str">
        <f t="shared" si="19"/>
        <v>A+</v>
      </c>
      <c r="J632" s="128"/>
    </row>
    <row r="633" spans="1:10" ht="12.75" customHeight="1">
      <c r="A633" s="148" t="str">
        <f>IF('TRI-1C'!$Q$13="","",'TRI-1C'!$Q$13)</f>
        <v>Practicar normas de seguridad para evitar accidentes a los que se puede exponer en su entorno inmediato.</v>
      </c>
      <c r="B633" s="158"/>
      <c r="C633" s="158"/>
      <c r="D633" s="158"/>
      <c r="E633" s="158"/>
      <c r="F633" s="159"/>
      <c r="G633" s="122" t="str">
        <f>IF(A633="","",VLOOKUP(J620,'TRI-1C'!$B$18:$FH$61,16,FALSE))</f>
        <v>A+</v>
      </c>
      <c r="H633" s="150"/>
      <c r="I633" s="127" t="str">
        <f t="shared" si="19"/>
        <v>A+</v>
      </c>
      <c r="J633" s="126"/>
    </row>
    <row r="634" spans="1:10" ht="12.75" customHeight="1">
      <c r="A634" s="11" t="str">
        <f>IF('TRI-1C'!$R$13="","",'TRI-1C'!$R$13)</f>
        <v>Realiza independientemente normas de aseo al ir al baño.</v>
      </c>
      <c r="B634" s="156"/>
      <c r="C634" s="156"/>
      <c r="D634" s="156"/>
      <c r="E634" s="156"/>
      <c r="F634" s="157"/>
      <c r="G634" s="124" t="str">
        <f>IF(A634="","",VLOOKUP(J620,'TRI-1C'!$B$18:$FH$61,17,FALSE))</f>
        <v>A+</v>
      </c>
      <c r="I634" s="125" t="str">
        <f t="shared" si="19"/>
        <v>A+</v>
      </c>
      <c r="J634" s="128"/>
    </row>
    <row r="635" spans="1:10" ht="12.75" customHeight="1">
      <c r="A635" s="148" t="str">
        <f>IF('TRI-1C'!$S$13="","",'TRI-1C'!$S$13)</f>
        <v>Reconocer la importancia del uso del casco y demás indumentaria de pro tección para protegerse de lesiones en actividades que requieran su uso</v>
      </c>
      <c r="B635" s="149"/>
      <c r="C635" s="149"/>
      <c r="D635" s="150"/>
      <c r="E635" s="150"/>
      <c r="F635" s="126"/>
      <c r="G635" s="122" t="str">
        <f>IF(A635="","",VLOOKUP(J620,'TRI-1C'!$B$18:$FH$61,18,FALSE))</f>
        <v>B+</v>
      </c>
      <c r="H635" s="150"/>
      <c r="I635" s="127" t="str">
        <f t="shared" si="19"/>
        <v>B+</v>
      </c>
      <c r="J635" s="126"/>
    </row>
    <row r="636" spans="1:10" ht="12.75" customHeight="1">
      <c r="A636" s="147" t="str">
        <f>IF('TRI-1C'!$T$13="","",'TRI-1C'!$T$13)</f>
        <v>Reconocer situaciones problémicas en las actividades escolares para solucionarlas de forma creativa y con autonomía.</v>
      </c>
      <c r="B636" s="139"/>
      <c r="C636" s="139"/>
      <c r="F636" s="128"/>
      <c r="G636" s="124" t="str">
        <f>IF(A636="","",VLOOKUP(J620,'TRI-1C'!$B$18:$FH$61,19,FALSE))</f>
        <v>A+</v>
      </c>
      <c r="I636" s="125" t="str">
        <f t="shared" si="19"/>
        <v>A+</v>
      </c>
      <c r="J636" s="128"/>
    </row>
    <row r="637" spans="1:10" ht="12.75" customHeight="1">
      <c r="A637" s="148" t="str">
        <f>IF('TRI-1C'!$U$13="","",'TRI-1C'!$U$13)</f>
        <v>Seleccionar las prendas de vestir de acuerdo al estado climático (prendas para el frío / prendas para el calor).</v>
      </c>
      <c r="B637" s="149"/>
      <c r="C637" s="149"/>
      <c r="D637" s="150"/>
      <c r="E637" s="150"/>
      <c r="F637" s="126"/>
      <c r="G637" s="122" t="str">
        <f>IF(A637="","",VLOOKUP(J620,'TRI-1C'!$B$18:$FH$61,20,FALSE))</f>
        <v>A+</v>
      </c>
      <c r="H637" s="150"/>
      <c r="I637" s="127" t="str">
        <f t="shared" si="19"/>
        <v>A+</v>
      </c>
      <c r="J637" s="126"/>
    </row>
    <row r="638" spans="1:10" ht="12.75" customHeight="1">
      <c r="A638" s="147" t="str">
        <f>IF('TRI-1C'!$V$13="","",'TRI-1C'!$V$13)</f>
        <v>Tomar decisiones con respecto a la elección de actividades, vestuario entre otros, en función de sus gustos y preferencias, argumentando las mismas.</v>
      </c>
      <c r="B638" s="139"/>
      <c r="C638" s="139"/>
      <c r="F638" s="128"/>
      <c r="G638" s="124" t="str">
        <f>IF(A638="","",VLOOKUP(J620,'TRI-1C'!$B$18:$FH$61,21,FALSE))</f>
        <v>A+</v>
      </c>
      <c r="I638" s="125" t="str">
        <f t="shared" si="19"/>
        <v>A+</v>
      </c>
      <c r="J638" s="128"/>
    </row>
    <row r="639" spans="1:10" ht="12.75" customHeight="1">
      <c r="A639" s="192" t="str">
        <f>IF('TRI-1C'!$W$13="","",'TRI-1C'!$W$13)</f>
        <v>Utilizar la cuchara, tenedor y el vaso cuando se alimenta de manera autónoma.</v>
      </c>
      <c r="B639" s="154"/>
      <c r="C639" s="154"/>
      <c r="D639" s="154"/>
      <c r="E639" s="154"/>
      <c r="F639" s="155"/>
      <c r="G639" s="122" t="str">
        <f>IF(A639="","",VLOOKUP(J620,'TRI-1C'!$B$18:$FH$61,22,FALSE))</f>
        <v>A+</v>
      </c>
      <c r="H639" s="150"/>
      <c r="I639" s="127" t="str">
        <f t="shared" si="19"/>
        <v>A+</v>
      </c>
      <c r="J639" s="126"/>
    </row>
    <row r="640" spans="1:10" ht="12.75" customHeight="1">
      <c r="A640" s="147" t="str">
        <f>IF('TRI-1C'!$X$13="","",'TRI-1C'!$X$13)</f>
        <v>Vestirse y desvestirse de manera independiente con prendas de vestir sencillas. (D.EIB.10.5)</v>
      </c>
      <c r="B640" s="139"/>
      <c r="C640" s="139"/>
      <c r="F640" s="128"/>
      <c r="G640" s="124" t="str">
        <f>IF(A640="","",VLOOKUP(J620,'TRI-1C'!$B$18:$FH$61,23,FALSE))</f>
        <v>A+</v>
      </c>
      <c r="I640" s="125" t="str">
        <f t="shared" si="19"/>
        <v>A+</v>
      </c>
      <c r="J640" s="128"/>
    </row>
    <row r="641" spans="1:10" ht="12.75" customHeight="1">
      <c r="A641" s="165" t="str">
        <f>'BI-1T'!$A$8</f>
        <v>CONVIVENCIA</v>
      </c>
      <c r="B641" s="149"/>
      <c r="C641" s="149"/>
      <c r="D641" s="150"/>
      <c r="E641" s="150"/>
      <c r="F641" s="126"/>
      <c r="G641" s="122" t="str">
        <f>IF(A641="","",VLOOKUP(J620,'TRI-1C'!$B$18:$FH$61,24,FALSE))</f>
        <v>A+</v>
      </c>
      <c r="H641" s="150"/>
      <c r="I641" s="127"/>
      <c r="J641" s="126"/>
    </row>
    <row r="642" spans="1:10" ht="12.75" customHeight="1">
      <c r="A642" s="147" t="str">
        <f>IF('TRI-1C'!$Z$13="","",'TRI-1C'!$Z$13)</f>
        <v>Apoyar y motivar a otras personas a participar en actividades grupales, particularmente a quienes muestran dificultades al hacerlo</v>
      </c>
      <c r="B642" s="139"/>
      <c r="C642" s="139"/>
      <c r="F642" s="128"/>
      <c r="G642" s="124" t="str">
        <f>IF(A642="","",VLOOKUP(J620,'TRI-1C'!$B$18:$FH$61,25,FALSE))</f>
        <v>A+</v>
      </c>
      <c r="I642" s="125" t="str">
        <f t="shared" ref="I642:I656" si="20">IF(G642="","",G642)</f>
        <v>A+</v>
      </c>
      <c r="J642" s="128"/>
    </row>
    <row r="643" spans="1:10" ht="12.75" customHeight="1">
      <c r="A643" s="148" t="str">
        <f>IF('TRI-1C'!$AA$13="","",'TRI-1C'!$AA$13)</f>
        <v>Asumir y respetar normas de convivencia en la institución de educación inicial y en el hogar acordadas con el adulto. (D.EIB.10.15.)</v>
      </c>
      <c r="B643" s="158"/>
      <c r="C643" s="158"/>
      <c r="D643" s="158"/>
      <c r="E643" s="158"/>
      <c r="F643" s="159"/>
      <c r="G643" s="122" t="str">
        <f>IF(A643="","",VLOOKUP(J620,'TRI-1C'!$B$18:$FH$61,26,FALSE))</f>
        <v>A+</v>
      </c>
      <c r="H643" s="150"/>
      <c r="I643" s="127" t="str">
        <f t="shared" si="20"/>
        <v>A+</v>
      </c>
      <c r="J643" s="126"/>
    </row>
    <row r="644" spans="1:10" ht="12.75" customHeight="1">
      <c r="A644" s="11" t="str">
        <f>IF('TRI-1C'!$AB$13="","",'TRI-1C'!$AB$13)</f>
        <v>Colaborar en actividades que se desarrollan con otros niños y adultos de su entorno.</v>
      </c>
      <c r="B644" s="156"/>
      <c r="C644" s="156"/>
      <c r="D644" s="156"/>
      <c r="E644" s="156"/>
      <c r="F644" s="157"/>
      <c r="G644" s="124" t="str">
        <f>IF(A644="","",VLOOKUP(J620,'TRI-1C'!$B$18:$FH$61,27,FALSE))</f>
        <v>A+</v>
      </c>
      <c r="I644" s="125" t="str">
        <f t="shared" si="20"/>
        <v>A+</v>
      </c>
      <c r="J644" s="128"/>
    </row>
    <row r="645" spans="1:10" ht="12.75" customHeight="1">
      <c r="A645" s="148" t="str">
        <f>IF('TRI-1C'!$AC$13="","",'TRI-1C'!$AC$13)</f>
        <v>Demostrar actitudes de solidaridad ante situaciones de necesidad de sus compañeros y adultos de su entorno</v>
      </c>
      <c r="B645" s="149"/>
      <c r="C645" s="149"/>
      <c r="D645" s="150"/>
      <c r="E645" s="150"/>
      <c r="F645" s="126"/>
      <c r="G645" s="122" t="str">
        <f>IF(A645="","",VLOOKUP(J620,'TRI-1C'!$B$18:$FH$61,28,FALSE))</f>
        <v>A+</v>
      </c>
      <c r="H645" s="150"/>
      <c r="I645" s="127" t="str">
        <f t="shared" si="20"/>
        <v>A+</v>
      </c>
      <c r="J645" s="126"/>
    </row>
    <row r="646" spans="1:10" ht="12.75" customHeight="1">
      <c r="A646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646" s="139"/>
      <c r="C646" s="139"/>
      <c r="F646" s="128"/>
      <c r="G646" s="124" t="str">
        <f>IF(A646="","",VLOOKUP(J620,'TRI-1C'!$B$18:$FH$61,29,FALSE))</f>
        <v>A+</v>
      </c>
      <c r="I646" s="125" t="str">
        <f t="shared" si="20"/>
        <v>A+</v>
      </c>
      <c r="J646" s="128"/>
    </row>
    <row r="647" spans="1:10" ht="12.75" customHeight="1">
      <c r="A647" s="148" t="str">
        <f>IF('TRI-1C'!$AE$13="","",'TRI-1C'!$AE$13)</f>
        <v>Demostrar preferencia de jugar la mayor parte del tiempo con un amigo estableciendo niveles de empatías más estables.</v>
      </c>
      <c r="B647" s="149"/>
      <c r="C647" s="149"/>
      <c r="D647" s="150"/>
      <c r="E647" s="150"/>
      <c r="F647" s="126"/>
      <c r="G647" s="122" t="str">
        <f>IF(A647="","",VLOOKUP(J620,'TRI-1C'!$B$18:$FH$61,30,FALSE))</f>
        <v>A+</v>
      </c>
      <c r="H647" s="150"/>
      <c r="I647" s="127" t="str">
        <f t="shared" si="20"/>
        <v>A+</v>
      </c>
      <c r="J647" s="126"/>
    </row>
    <row r="648" spans="1:10" ht="12.75" customHeight="1">
      <c r="A648" s="147" t="str">
        <f>IF('TRI-1C'!$AF$13="","",'TRI-1C'!$AF$13)</f>
        <v>Demostrar sensibilidad ante deseos, emociones y sentimientos de otras personas.</v>
      </c>
      <c r="B648" s="139"/>
      <c r="C648" s="139"/>
      <c r="F648" s="128"/>
      <c r="G648" s="124" t="str">
        <f>IF(A648="","",VLOOKUP(J620,'TRI-1C'!$B$18:$FH$61,31,FALSE))</f>
        <v>A+</v>
      </c>
      <c r="I648" s="125" t="str">
        <f t="shared" si="20"/>
        <v>A+</v>
      </c>
      <c r="J648" s="128"/>
    </row>
    <row r="649" spans="1:10" ht="12.75" customHeight="1">
      <c r="A649" s="192" t="str">
        <f>IF('TRI-1C'!$AG$13="","",'TRI-1C'!$AG$13)</f>
        <v>Desarrollar la capacidad de esperar para obtener una recompensa mayor en el futuro.</v>
      </c>
      <c r="B649" s="154"/>
      <c r="C649" s="154"/>
      <c r="D649" s="154"/>
      <c r="E649" s="154"/>
      <c r="F649" s="155"/>
      <c r="G649" s="122" t="str">
        <f>IF(A649="","",VLOOKUP(J620,'TRI-1C'!$B$18:$FH$61,32,FALSE))</f>
        <v>A+</v>
      </c>
      <c r="H649" s="150"/>
      <c r="I649" s="127" t="str">
        <f t="shared" si="20"/>
        <v>A+</v>
      </c>
      <c r="J649" s="126"/>
    </row>
    <row r="650" spans="1:10" ht="12.75" customHeight="1">
      <c r="A650" s="147" t="str">
        <f>IF('TRI-1C'!$AH$13="","",'TRI-1C'!$AH$13)</f>
        <v>Identificar instituciones y profesiones que brindan servicios a la comunidad y los roles que ellos cumplen.</v>
      </c>
      <c r="B650" s="139"/>
      <c r="C650" s="139"/>
      <c r="F650" s="128"/>
      <c r="G650" s="124" t="str">
        <f>IF(A650="","",VLOOKUP(J620,'TRI-1C'!$B$18:$FH$61,33,FALSE))</f>
        <v>B+</v>
      </c>
      <c r="I650" s="125" t="str">
        <f t="shared" si="20"/>
        <v>B+</v>
      </c>
      <c r="J650" s="128"/>
    </row>
    <row r="651" spans="1:10" ht="12.75" customHeight="1">
      <c r="A651" s="148" t="str">
        <f>IF('TRI-1C'!$AI$13="","",'TRI-1C'!$AI$13)</f>
        <v>Identificar las profesiones, oficios y ocupaciones que cumplen los miembros de su familia.</v>
      </c>
      <c r="B651" s="149"/>
      <c r="C651" s="149"/>
      <c r="D651" s="150"/>
      <c r="E651" s="150"/>
      <c r="F651" s="126"/>
      <c r="G651" s="122" t="str">
        <f>IF(A651="","",VLOOKUP(J620,'TRI-1C'!$B$18:$FH$61,34,FALSE))</f>
        <v>B+</v>
      </c>
      <c r="H651" s="150"/>
      <c r="I651" s="127" t="str">
        <f t="shared" si="20"/>
        <v>B+</v>
      </c>
      <c r="J651" s="126"/>
    </row>
    <row r="652" spans="1:10" ht="12.75" customHeight="1">
      <c r="A652" s="147" t="str">
        <f>IF('TRI-1C'!$AJ$13="","",'TRI-1C'!$AJ$13)</f>
        <v>Incrementar su campo de interrelación con otras personas a más del grupo familiar y escolar interactuando con mayor facilidad.</v>
      </c>
      <c r="B652" s="139"/>
      <c r="C652" s="139"/>
      <c r="F652" s="128"/>
      <c r="G652" s="124" t="str">
        <f>IF(A652="","",VLOOKUP(J620,'TRI-1C'!$B$18:$FH$61,35,FALSE))</f>
        <v>A+</v>
      </c>
      <c r="I652" s="125" t="str">
        <f t="shared" si="20"/>
        <v>A+</v>
      </c>
      <c r="J652" s="128"/>
    </row>
    <row r="653" spans="1:10" ht="12.75" customHeight="1">
      <c r="A653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653" s="158"/>
      <c r="C653" s="158"/>
      <c r="D653" s="158"/>
      <c r="E653" s="158"/>
      <c r="F653" s="159"/>
      <c r="G653" s="122" t="str">
        <f>IF(A653="","",VLOOKUP(J620,'TRI-1C'!$B$18:$FH$61,36,FALSE))</f>
        <v>A+</v>
      </c>
      <c r="H653" s="150"/>
      <c r="I653" s="127" t="str">
        <f t="shared" si="20"/>
        <v>A+</v>
      </c>
      <c r="J653" s="126"/>
    </row>
    <row r="654" spans="1:10" ht="12.75" customHeight="1">
      <c r="A654" s="11" t="str">
        <f>IF('TRI-1C'!$AL$13="","",'TRI-1C'!$AL$13)</f>
        <v>Participar juegos grupales siguiendo las reglas y asumiendo roles que le permitan mantener un ambiente armónico con sus pares. (D.EIB.10.11.)</v>
      </c>
      <c r="B654" s="156"/>
      <c r="C654" s="156"/>
      <c r="D654" s="156"/>
      <c r="E654" s="156"/>
      <c r="F654" s="157"/>
      <c r="G654" s="124" t="str">
        <f>IF(A654="","",VLOOKUP(J620,'TRI-1C'!$B$18:$FH$61,37,FALSE))</f>
        <v>A+</v>
      </c>
      <c r="I654" s="125" t="str">
        <f t="shared" si="20"/>
        <v>A+</v>
      </c>
      <c r="J654" s="128"/>
    </row>
    <row r="655" spans="1:10" ht="12.75" customHeight="1">
      <c r="A655" s="148" t="str">
        <f>IF('TRI-1C'!$AM$13="","",'TRI-1C'!$AM$13)</f>
        <v>Practicar la costumbre de ahorrar para ocasiones y casos especiales</v>
      </c>
      <c r="B655" s="149"/>
      <c r="C655" s="149"/>
      <c r="D655" s="150"/>
      <c r="E655" s="150"/>
      <c r="F655" s="126"/>
      <c r="G655" s="122" t="str">
        <f>IF(A655="","",VLOOKUP(J620,'TRI-1C'!$B$18:$FH$61,38,FALSE))</f>
        <v>B-</v>
      </c>
      <c r="H655" s="150"/>
      <c r="I655" s="127" t="str">
        <f t="shared" si="20"/>
        <v>B-</v>
      </c>
      <c r="J655" s="126"/>
    </row>
    <row r="656" spans="1:10" ht="12.75" customHeight="1">
      <c r="A656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656" s="139"/>
      <c r="C656" s="139"/>
      <c r="F656" s="128"/>
      <c r="G656" s="124" t="str">
        <f>IF(A656="","",VLOOKUP(J620,'TRI-1C'!$B$18:$FH$61,39,FALSE))</f>
        <v>A+</v>
      </c>
      <c r="I656" s="125" t="str">
        <f t="shared" si="20"/>
        <v>A+</v>
      </c>
      <c r="J656" s="128"/>
    </row>
    <row r="657" spans="1:10" ht="12.75" customHeight="1">
      <c r="A657" s="165" t="str">
        <f>'BI-1T'!$A$9</f>
        <v>RELACIONES CON EL MEDIO NATURAL Y CULTURAL</v>
      </c>
      <c r="B657" s="149"/>
      <c r="C657" s="149"/>
      <c r="D657" s="150"/>
      <c r="E657" s="150"/>
      <c r="F657" s="126"/>
      <c r="G657" s="122" t="str">
        <f>IF(A657="","",VLOOKUP(J620,'TRI-1C'!$B$18:$FH$61,40,FALSE))</f>
        <v>A+</v>
      </c>
      <c r="H657" s="150"/>
      <c r="I657" s="127"/>
      <c r="J657" s="126"/>
    </row>
    <row r="658" spans="1:10" ht="12.75" customHeight="1">
      <c r="A658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658" s="139"/>
      <c r="C658" s="139"/>
      <c r="F658" s="128"/>
      <c r="G658" s="124" t="str">
        <f>IF(A658="","",VLOOKUP(J620,'TRI-1C'!$B$18:$FH$61,41,FALSE))</f>
        <v>A+</v>
      </c>
      <c r="I658" s="125" t="str">
        <f t="shared" ref="I658:I677" si="21">IF(G658="","",G658)</f>
        <v>A+</v>
      </c>
      <c r="J658" s="128"/>
    </row>
    <row r="659" spans="1:10" ht="12.75" customHeight="1">
      <c r="A659" s="192" t="str">
        <f>IF('TRI-1C'!$AQ$13="","",'TRI-1C'!$AQ$13)</f>
        <v>Construir conexiones emocionales con su contexto natural (plantas, animales, agua, tierra, aire) y social.</v>
      </c>
      <c r="B659" s="154"/>
      <c r="C659" s="154"/>
      <c r="D659" s="154"/>
      <c r="E659" s="154"/>
      <c r="F659" s="155"/>
      <c r="G659" s="122" t="str">
        <f>IF(A659="","",VLOOKUP(J620,'TRI-1C'!$B$18:$FH$61,42,FALSE))</f>
        <v>A+</v>
      </c>
      <c r="H659" s="150"/>
      <c r="I659" s="127" t="str">
        <f t="shared" si="21"/>
        <v>A+</v>
      </c>
      <c r="J659" s="126"/>
    </row>
    <row r="660" spans="1:10" ht="12.75" customHeight="1">
      <c r="A660" s="147" t="str">
        <f>IF('TRI-1C'!$AR$13="","",'TRI-1C'!$AR$13)</f>
        <v>dentificar en las actividades diarias oportunidades para aprovechar los recursos y reducir los residuos para proteger el entorno natural</v>
      </c>
      <c r="B660" s="139"/>
      <c r="C660" s="139"/>
      <c r="F660" s="128"/>
      <c r="G660" s="124" t="str">
        <f>IF(A660="","",VLOOKUP(J620,'TRI-1C'!$B$18:$FH$61,43,FALSE))</f>
        <v>A+</v>
      </c>
      <c r="I660" s="125" t="str">
        <f t="shared" si="21"/>
        <v>A+</v>
      </c>
      <c r="J660" s="128"/>
    </row>
    <row r="661" spans="1:10" ht="12.75" customHeight="1">
      <c r="A661" s="148" t="str">
        <f>IF('TRI-1C'!$AS$13="","",'TRI-1C'!$AS$13)</f>
        <v>Diferenciar entre alimentos nutritivos y no nutritivos identificando los beneficios de una alimentación sana y saludable.</v>
      </c>
      <c r="B661" s="149"/>
      <c r="C661" s="149"/>
      <c r="D661" s="150"/>
      <c r="E661" s="150"/>
      <c r="F661" s="126"/>
      <c r="G661" s="122" t="str">
        <f>IF(A661="","",VLOOKUP(J620,'TRI-1C'!$B$18:$FH$61,44,FALSE))</f>
        <v>A+</v>
      </c>
      <c r="H661" s="150"/>
      <c r="I661" s="127" t="str">
        <f t="shared" si="21"/>
        <v>A+</v>
      </c>
      <c r="J661" s="126"/>
    </row>
    <row r="662" spans="1:10" ht="12.75" customHeight="1">
      <c r="A662" s="147" t="str">
        <f>IF('TRI-1C'!$AT$13="","",'TRI-1C'!$AT$13)</f>
        <v>Diferenciar entre lo que le pertenece, lo que pertenece a los demás y lo que pertenece al grupo o comunidad.</v>
      </c>
      <c r="B662" s="139"/>
      <c r="C662" s="139"/>
      <c r="F662" s="128"/>
      <c r="G662" s="124" t="str">
        <f>IF(A662="","",VLOOKUP(J620,'TRI-1C'!$B$18:$FH$61,45,FALSE))</f>
        <v>A+</v>
      </c>
      <c r="I662" s="125" t="str">
        <f t="shared" si="21"/>
        <v>A+</v>
      </c>
      <c r="J662" s="128"/>
    </row>
    <row r="663" spans="1:10" ht="12.75" customHeight="1">
      <c r="A663" s="148" t="str">
        <f>IF('TRI-1C'!$AU$13="","",'TRI-1C'!$AU$13)</f>
        <v>Diferenciar los seres vivos y elementos no vivos de su entorno explorando su mundo natural.</v>
      </c>
      <c r="B663" s="158"/>
      <c r="C663" s="158"/>
      <c r="D663" s="158"/>
      <c r="E663" s="158"/>
      <c r="F663" s="159"/>
      <c r="G663" s="122" t="str">
        <f>IF(A663="","",VLOOKUP(J620,'TRI-1C'!$B$18:$FH$61,46,FALSE))</f>
        <v>A+</v>
      </c>
      <c r="H663" s="150"/>
      <c r="I663" s="127" t="str">
        <f t="shared" si="21"/>
        <v>A+</v>
      </c>
      <c r="J663" s="126"/>
    </row>
    <row r="664" spans="1:10" ht="12.75" customHeight="1">
      <c r="A664" s="11" t="str">
        <f>IF('TRI-1C'!$AV$13="","",'TRI-1C'!$AV$13)</f>
        <v>Establecer comparaciones entre los elementos del entorno a través de la discriminación sensorial.</v>
      </c>
      <c r="B664" s="156"/>
      <c r="C664" s="156"/>
      <c r="D664" s="156"/>
      <c r="E664" s="156"/>
      <c r="F664" s="157"/>
      <c r="G664" s="124" t="str">
        <f>IF(A664="","",VLOOKUP(J620,'TRI-1C'!$B$18:$FH$61,47,FALSE))</f>
        <v>A+</v>
      </c>
      <c r="I664" s="125" t="str">
        <f t="shared" si="21"/>
        <v>A+</v>
      </c>
      <c r="J664" s="128"/>
    </row>
    <row r="665" spans="1:10" ht="12.75" customHeight="1">
      <c r="A665" s="148" t="str">
        <f>IF('TRI-1C'!$AW$13="","",'TRI-1C'!$AW$13)</f>
        <v>Explorar e identificar los diferentes elementos y fenómenos del entorno natural mediante procesos que propicien la indagación.</v>
      </c>
      <c r="B665" s="149"/>
      <c r="C665" s="149"/>
      <c r="D665" s="150"/>
      <c r="E665" s="150"/>
      <c r="F665" s="126"/>
      <c r="G665" s="122" t="str">
        <f>IF(A665="","",VLOOKUP(J620,'TRI-1C'!$B$18:$FH$61,48,FALSE))</f>
        <v>A+</v>
      </c>
      <c r="H665" s="150"/>
      <c r="I665" s="127" t="str">
        <f t="shared" si="21"/>
        <v>A+</v>
      </c>
      <c r="J665" s="126"/>
    </row>
    <row r="666" spans="1:10" ht="12.75" customHeight="1">
      <c r="A666" s="147" t="str">
        <f>IF('TRI-1C'!$AX$13="","",'TRI-1C'!$AX$13)</f>
        <v>Identificar características de las plantas por su utilidad, estableciendo diferencias entre ellas.</v>
      </c>
      <c r="B666" s="139"/>
      <c r="C666" s="139"/>
      <c r="F666" s="128"/>
      <c r="G666" s="124" t="str">
        <f>IF(A666="","",VLOOKUP(J620,'TRI-1C'!$B$18:$FH$61,49,FALSE))</f>
        <v>A+</v>
      </c>
      <c r="I666" s="125" t="str">
        <f t="shared" si="21"/>
        <v>A+</v>
      </c>
      <c r="J666" s="128"/>
    </row>
    <row r="667" spans="1:10" ht="12.75" customHeight="1">
      <c r="A667" s="148" t="str">
        <f>IF('TRI-1C'!$AY$13="","",'TRI-1C'!$AY$13)</f>
        <v>Identificar las características de los animales domésticos y silvestres estableciendo las diferencias entre ellos.</v>
      </c>
      <c r="B667" s="149"/>
      <c r="C667" s="149"/>
      <c r="D667" s="150"/>
      <c r="E667" s="150"/>
      <c r="F667" s="126"/>
      <c r="G667" s="122" t="str">
        <f>IF(A667="","",VLOOKUP(J620,'TRI-1C'!$B$18:$FH$61,50,FALSE))</f>
        <v>A+</v>
      </c>
      <c r="H667" s="150"/>
      <c r="I667" s="127" t="str">
        <f t="shared" si="21"/>
        <v>A+</v>
      </c>
      <c r="J667" s="126"/>
    </row>
    <row r="668" spans="1:10" ht="12.75" customHeight="1">
      <c r="A668" s="147" t="str">
        <f>IF('TRI-1C'!$AZ$13="","",'TRI-1C'!$AZ$13)</f>
        <v>Identificar las características del mar y reconocerlo como una parte integral del territorio nacional</v>
      </c>
      <c r="B668" s="139"/>
      <c r="C668" s="139"/>
      <c r="F668" s="128"/>
      <c r="G668" s="124" t="str">
        <f>IF(A668="","",VLOOKUP(J620,'TRI-1C'!$B$18:$FH$61,51,FALSE))</f>
        <v>A+</v>
      </c>
      <c r="I668" s="125" t="str">
        <f t="shared" si="21"/>
        <v>A+</v>
      </c>
      <c r="J668" s="128"/>
    </row>
    <row r="669" spans="1:10" ht="12.75" customHeight="1">
      <c r="A669" s="192" t="str">
        <f>IF('TRI-1C'!$BA$13="","",'TRI-1C'!$BA$13)</f>
        <v>Identificar prácticas socioculturales de su localidad demostrando curiosidad ante sus tradiciones.</v>
      </c>
      <c r="B669" s="154"/>
      <c r="C669" s="154"/>
      <c r="D669" s="154"/>
      <c r="E669" s="154"/>
      <c r="F669" s="155"/>
      <c r="G669" s="122" t="str">
        <f>IF(A669="","",VLOOKUP(J620,'TRI-1C'!$B$18:$FH$61,52,FALSE))</f>
        <v>A+</v>
      </c>
      <c r="H669" s="150"/>
      <c r="I669" s="127" t="str">
        <f t="shared" si="21"/>
        <v>A+</v>
      </c>
      <c r="J669" s="126"/>
    </row>
    <row r="670" spans="1:10" ht="12.75" customHeight="1">
      <c r="A670" s="147" t="str">
        <f>IF('TRI-1C'!$BB$13="","",'TRI-1C'!$BB$13)</f>
        <v>Observar el proceso del ciclo vital de las plantas mediante actividades de experimentación.</v>
      </c>
      <c r="B670" s="139"/>
      <c r="C670" s="139"/>
      <c r="F670" s="128"/>
      <c r="G670" s="124" t="str">
        <f>IF(A670="","",VLOOKUP(J620,'TRI-1C'!$B$18:$FH$61,53,FALSE))</f>
        <v>A+</v>
      </c>
      <c r="I670" s="125" t="str">
        <f t="shared" si="21"/>
        <v>A+</v>
      </c>
      <c r="J670" s="128"/>
    </row>
    <row r="671" spans="1:10" ht="12.75" customHeight="1">
      <c r="A671" s="148" t="str">
        <f>IF('TRI-1C'!$BC$13="","",'TRI-1C'!$BC$13)</f>
        <v>Participar en actividades lúdicas para identificar prácticas de movilidad que ayudan a cuidar el planeta</v>
      </c>
      <c r="B671" s="149"/>
      <c r="C671" s="149"/>
      <c r="D671" s="150"/>
      <c r="E671" s="150"/>
      <c r="F671" s="126"/>
      <c r="G671" s="122" t="str">
        <f>IF(A671="","",VLOOKUP(J620,'TRI-1C'!$B$18:$FH$61,54,FALSE))</f>
        <v>A+</v>
      </c>
      <c r="H671" s="150"/>
      <c r="I671" s="127" t="str">
        <f t="shared" si="21"/>
        <v>A+</v>
      </c>
      <c r="J671" s="126"/>
    </row>
    <row r="672" spans="1:10" ht="12.75" customHeight="1">
      <c r="A672" s="147" t="str">
        <f>IF('TRI-1C'!$BD$13="","",'TRI-1C'!$BD$13)</f>
        <v>Participar en algunas prácticas tradicionales de su entorno disfrutando y respetando las diferentes manifestaciones culturales</v>
      </c>
      <c r="B672" s="139"/>
      <c r="C672" s="139"/>
      <c r="F672" s="128"/>
      <c r="G672" s="124" t="str">
        <f>IF(A672="","",VLOOKUP(J620,'TRI-1C'!$B$18:$FH$61,55,FALSE))</f>
        <v>A+</v>
      </c>
      <c r="I672" s="125" t="str">
        <f t="shared" si="21"/>
        <v>A+</v>
      </c>
      <c r="J672" s="128"/>
    </row>
    <row r="673" spans="1:10" ht="12.75" customHeight="1">
      <c r="A673" s="148" t="str">
        <f>IF('TRI-1C'!$BE$13="","",'TRI-1C'!$BE$13)</f>
        <v>Practicar hábitos de cuidado y conservación del medio ambiente que eviten la contaminación del aire, suelo y agua. (D.EIB.10.19.)</v>
      </c>
      <c r="B673" s="158"/>
      <c r="C673" s="158"/>
      <c r="D673" s="158"/>
      <c r="E673" s="158"/>
      <c r="F673" s="159"/>
      <c r="G673" s="122" t="str">
        <f>IF(A673="","",VLOOKUP(J620,'TRI-1C'!$B$18:$FH$61,56,FALSE))</f>
        <v>A+</v>
      </c>
      <c r="H673" s="150"/>
      <c r="I673" s="127" t="str">
        <f t="shared" si="21"/>
        <v>A+</v>
      </c>
      <c r="J673" s="126"/>
    </row>
    <row r="674" spans="1:10" ht="12.75" customHeight="1">
      <c r="A674" s="11" t="str">
        <f>IF('TRI-1C'!$BF$13="","",'TRI-1C'!$BF$13)</f>
        <v>Realizar acciones de cuidado y protección de plantas y animales de su entorno erradicando actitudes de maltrato.</v>
      </c>
      <c r="B674" s="156"/>
      <c r="C674" s="156"/>
      <c r="D674" s="156"/>
      <c r="E674" s="156"/>
      <c r="F674" s="157"/>
      <c r="G674" s="124" t="str">
        <f>IF(A674="","",VLOOKUP(J620,'TRI-1C'!$B$18:$FH$61,57,FALSE))</f>
        <v>A+</v>
      </c>
      <c r="I674" s="125" t="str">
        <f t="shared" si="21"/>
        <v>A+</v>
      </c>
      <c r="J674" s="128"/>
    </row>
    <row r="675" spans="1:10" ht="12.75" customHeight="1">
      <c r="A675" s="148" t="str">
        <f>IF('TRI-1C'!$BG$13="","",'TRI-1C'!$BG$13)</f>
        <v>Reconocer cómo las personas utilizan el dinero en su entorno familiar para satisfacer sus necesidades y deseos</v>
      </c>
      <c r="B675" s="149"/>
      <c r="C675" s="149"/>
      <c r="D675" s="150"/>
      <c r="E675" s="150"/>
      <c r="F675" s="126"/>
      <c r="G675" s="122" t="str">
        <f>IF(A675="","",VLOOKUP(J620,'TRI-1C'!$B$18:$FH$61,58,FALSE))</f>
        <v>A+</v>
      </c>
      <c r="H675" s="150"/>
      <c r="I675" s="127" t="str">
        <f t="shared" si="21"/>
        <v>A+</v>
      </c>
      <c r="J675" s="126"/>
    </row>
    <row r="676" spans="1:10" ht="12.75" customHeight="1">
      <c r="A676" s="147" t="str">
        <f>IF('TRI-1C'!$BH$13="","",'TRI-1C'!$BH$13)</f>
        <v>Reconocer las consecuencias de no cuidar sus pertenencias.</v>
      </c>
      <c r="B676" s="139"/>
      <c r="C676" s="139"/>
      <c r="F676" s="128"/>
      <c r="G676" s="124" t="str">
        <f>IF(A676="","",VLOOKUP(J620,'TRI-1C'!$B$18:$FH$61,59,FALSE))</f>
        <v>A+</v>
      </c>
      <c r="I676" s="125" t="str">
        <f t="shared" si="21"/>
        <v>A+</v>
      </c>
      <c r="J676" s="128"/>
    </row>
    <row r="677" spans="1:10" ht="12.75" customHeight="1">
      <c r="A677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677" s="149"/>
      <c r="C677" s="149"/>
      <c r="D677" s="150"/>
      <c r="E677" s="150"/>
      <c r="F677" s="126"/>
      <c r="G677" s="122" t="str">
        <f>IF(A677="","",VLOOKUP(J620,'TRI-1C'!$B$18:$FH$61,60,FALSE))</f>
        <v>A+</v>
      </c>
      <c r="H677" s="150"/>
      <c r="I677" s="127" t="str">
        <f t="shared" si="21"/>
        <v>A+</v>
      </c>
      <c r="J677" s="126"/>
    </row>
    <row r="678" spans="1:10" ht="12.75" customHeight="1">
      <c r="A678" s="164" t="str">
        <f>'BI-1T'!$A$10</f>
        <v>RELACIONES LOGICAS MATEMATICAS</v>
      </c>
      <c r="B678" s="139"/>
      <c r="C678" s="139"/>
      <c r="F678" s="128"/>
      <c r="G678" s="124" t="str">
        <f>IF(A678="","",VLOOKUP(J620,'TRI-1C'!$B$18:$FH$61,61,FALSE))</f>
        <v>A+</v>
      </c>
      <c r="I678" s="125"/>
      <c r="J678" s="128"/>
    </row>
    <row r="679" spans="1:10" ht="12.75" customHeight="1">
      <c r="A679" s="192" t="str">
        <f>IF('TRI-1C'!$BK$13="","",'TRI-1C'!$BK$13)</f>
        <v>Asociar las formas de los objetos del entorno con figuras geométricas bidimensionales</v>
      </c>
      <c r="B679" s="154"/>
      <c r="C679" s="154"/>
      <c r="D679" s="154"/>
      <c r="E679" s="154"/>
      <c r="F679" s="155"/>
      <c r="G679" s="122" t="str">
        <f>IF(A679="","",VLOOKUP(J620,'TRI-1C'!$B$18:$FH$61,62,FALSE))</f>
        <v>A+</v>
      </c>
      <c r="H679" s="150"/>
      <c r="I679" s="127" t="str">
        <f t="shared" ref="I679:I700" si="22">IF(G679="","",G679)</f>
        <v>A+</v>
      </c>
      <c r="J679" s="126"/>
    </row>
    <row r="680" spans="1:10" ht="12.75" customHeight="1">
      <c r="A680" s="147" t="str">
        <f>IF('TRI-1C'!$BL$13="","",'TRI-1C'!$BL$13)</f>
        <v>Clasificar objetos con dos atributos (tamaño, color o forma).</v>
      </c>
      <c r="B680" s="139"/>
      <c r="C680" s="139"/>
      <c r="F680" s="128"/>
      <c r="G680" s="124" t="str">
        <f>IF(A680="","",VLOOKUP(J620,'TRI-1C'!$B$18:$FH$61,63,FALSE))</f>
        <v>A+</v>
      </c>
      <c r="I680" s="125" t="str">
        <f t="shared" si="22"/>
        <v>A+</v>
      </c>
      <c r="J680" s="128"/>
    </row>
    <row r="681" spans="1:10" ht="12.75" customHeight="1">
      <c r="A681" s="148" t="str">
        <f>IF('TRI-1C'!$BM$13="","",'TRI-1C'!$BM$13)</f>
        <v>Comparar y armar colecciones de más, igual y menos objetos.</v>
      </c>
      <c r="B681" s="149"/>
      <c r="C681" s="149"/>
      <c r="D681" s="150"/>
      <c r="E681" s="150"/>
      <c r="F681" s="126"/>
      <c r="G681" s="122" t="str">
        <f>IF(A681="","",VLOOKUP(J620,'TRI-1C'!$B$18:$FH$61,64,FALSE))</f>
        <v>A+</v>
      </c>
      <c r="H681" s="150"/>
      <c r="I681" s="127" t="str">
        <f t="shared" si="22"/>
        <v>A+</v>
      </c>
      <c r="J681" s="126"/>
    </row>
    <row r="682" spans="1:10" ht="12.75" customHeight="1">
      <c r="A682" s="147" t="str">
        <f>IF('TRI-1C'!$BN$13="","",'TRI-1C'!$BN$13)</f>
        <v>Comparar y ordenar secuencialmente un conjunto pequeño de objetos de acuerdo con su tamaño.</v>
      </c>
      <c r="B682" s="139"/>
      <c r="C682" s="139"/>
      <c r="F682" s="128"/>
      <c r="G682" s="124" t="str">
        <f>IF(A682="","",VLOOKUP(J620,'TRI-1C'!$B$18:$FH$61,65,FALSE))</f>
        <v>A+</v>
      </c>
      <c r="I682" s="125" t="str">
        <f t="shared" si="22"/>
        <v>A+</v>
      </c>
      <c r="J682" s="128"/>
    </row>
    <row r="683" spans="1:10" ht="12.75" customHeight="1">
      <c r="A683" s="148" t="str">
        <f>IF('TRI-1C'!$BO$13="","",'TRI-1C'!$BO$13)</f>
        <v>Comprender la relación de número-cantidad hasta el 10.</v>
      </c>
      <c r="B683" s="158"/>
      <c r="C683" s="158"/>
      <c r="D683" s="158"/>
      <c r="E683" s="158"/>
      <c r="F683" s="159"/>
      <c r="G683" s="122" t="str">
        <f>IF(A683="","",VLOOKUP(J620,'TRI-1C'!$B$18:$FH$61,66,FALSE))</f>
        <v>A+</v>
      </c>
      <c r="H683" s="150"/>
      <c r="I683" s="127" t="str">
        <f t="shared" si="22"/>
        <v>A+</v>
      </c>
      <c r="J683" s="126"/>
    </row>
    <row r="684" spans="1:10" ht="12.75" customHeight="1">
      <c r="A684" s="11" t="str">
        <f>IF('TRI-1C'!$BP$13="","",'TRI-1C'!$BP$13)</f>
        <v>Comprender la relación del numeral (representación simbólica del número) con la cantidad hasta el 5.</v>
      </c>
      <c r="B684" s="156"/>
      <c r="C684" s="156"/>
      <c r="D684" s="156"/>
      <c r="E684" s="156"/>
      <c r="F684" s="157"/>
      <c r="G684" s="124" t="str">
        <f>IF(A684="","",VLOOKUP(J620,'TRI-1C'!$B$18:$FH$61,67,FALSE))</f>
        <v>A+</v>
      </c>
      <c r="I684" s="125" t="str">
        <f t="shared" si="22"/>
        <v>A+</v>
      </c>
      <c r="J684" s="128"/>
    </row>
    <row r="685" spans="1:10" ht="12.75" customHeight="1">
      <c r="A685" s="148" t="str">
        <f>IF('TRI-1C'!$BQ$13="","",'TRI-1C'!$BQ$13)</f>
        <v>Contar oralmente del 1 al 15 con secuencia numérica.</v>
      </c>
      <c r="B685" s="149"/>
      <c r="C685" s="149"/>
      <c r="D685" s="150"/>
      <c r="E685" s="150"/>
      <c r="F685" s="126"/>
      <c r="G685" s="122" t="str">
        <f>IF(A685="","",VLOOKUP(J620,'TRI-1C'!$B$18:$FH$61,68,FALSE))</f>
        <v>A+</v>
      </c>
      <c r="H685" s="150"/>
      <c r="I685" s="127" t="str">
        <f t="shared" si="22"/>
        <v>A+</v>
      </c>
      <c r="J685" s="126"/>
    </row>
    <row r="686" spans="1:10" ht="12.75" customHeight="1">
      <c r="A686" s="147" t="str">
        <f>IF('TRI-1C'!$BR$13="","",'TRI-1C'!$BR$13)</f>
        <v>Continuar y reproducir patrones simples con objetos concretos y representaciones gráficas.</v>
      </c>
      <c r="B686" s="139"/>
      <c r="C686" s="139"/>
      <c r="F686" s="128"/>
      <c r="G686" s="124" t="str">
        <f>IF(A686="","",VLOOKUP(J620,'TRI-1C'!$B$18:$FH$61,69,FALSE))</f>
        <v>A+</v>
      </c>
      <c r="I686" s="125" t="str">
        <f t="shared" si="22"/>
        <v>A+</v>
      </c>
      <c r="J686" s="128"/>
    </row>
    <row r="687" spans="1:10" ht="12.75" customHeight="1">
      <c r="A687" s="148" t="str">
        <f>IF('TRI-1C'!$BS$13="","",'TRI-1C'!$BS$13)</f>
        <v>Establecer la relación de correspondencia entre los elementos de colecciones de objetos.</v>
      </c>
      <c r="B687" s="149"/>
      <c r="C687" s="149"/>
      <c r="D687" s="150"/>
      <c r="E687" s="150"/>
      <c r="F687" s="126"/>
      <c r="G687" s="122" t="str">
        <f>IF(A687="","",VLOOKUP(J620,'TRI-1C'!$B$18:$FH$61,70,FALSE))</f>
        <v>A+</v>
      </c>
      <c r="H687" s="150"/>
      <c r="I687" s="127" t="str">
        <f t="shared" si="22"/>
        <v>A+</v>
      </c>
      <c r="J687" s="126"/>
    </row>
    <row r="688" spans="1:10" ht="12.75" customHeight="1">
      <c r="A688" s="147" t="str">
        <f>IF('TRI-1C'!$BT$13="","",'TRI-1C'!$BT$13)</f>
        <v>Identificar características de mañana, tarde y noche</v>
      </c>
      <c r="B688" s="139"/>
      <c r="C688" s="139"/>
      <c r="F688" s="128"/>
      <c r="G688" s="124" t="str">
        <f>IF(A688="","",VLOOKUP(J620,'TRI-1C'!$B$18:$FH$61,71,FALSE))</f>
        <v>A+</v>
      </c>
      <c r="I688" s="125" t="str">
        <f t="shared" si="22"/>
        <v>A+</v>
      </c>
      <c r="J688" s="128"/>
    </row>
    <row r="689" spans="1:10" ht="12.75" customHeight="1">
      <c r="A689" s="192" t="str">
        <f>IF('TRI-1C'!$BU$13="","",'TRI-1C'!$BU$13)</f>
        <v>Identificar en los objetos las nociones de medida: largo/ corto, grueso/delgado.</v>
      </c>
      <c r="B689" s="154"/>
      <c r="C689" s="154"/>
      <c r="D689" s="154"/>
      <c r="E689" s="154"/>
      <c r="F689" s="155"/>
      <c r="G689" s="122" t="str">
        <f>IF(A689="","",VLOOKUP(J620,'TRI-1C'!$B$18:$FH$61,72,FALSE))</f>
        <v>A+</v>
      </c>
      <c r="H689" s="150"/>
      <c r="I689" s="127" t="str">
        <f t="shared" si="22"/>
        <v>A+</v>
      </c>
      <c r="J689" s="126"/>
    </row>
    <row r="690" spans="1:10" ht="12.75" customHeight="1">
      <c r="A690" s="147" t="str">
        <f>IF('TRI-1C'!$BV$13="","",'TRI-1C'!$BV$13)</f>
        <v>Identificar figuras geométricas básicas: círculo, cuadrado y triángulo en objetos del entorno y en representaciones gráficas.</v>
      </c>
      <c r="B690" s="139"/>
      <c r="C690" s="139"/>
      <c r="F690" s="128"/>
      <c r="G690" s="124" t="str">
        <f>IF(A690="","",VLOOKUP(J620,'TRI-1C'!$B$18:$FH$61,73,FALSE))</f>
        <v>A+</v>
      </c>
      <c r="I690" s="125" t="str">
        <f t="shared" si="22"/>
        <v>A+</v>
      </c>
      <c r="J690" s="128"/>
    </row>
    <row r="691" spans="1:10" ht="12.75" customHeight="1">
      <c r="A691" s="148" t="str">
        <f>IF('TRI-1C'!$BW$13="","",'TRI-1C'!$BW$13)</f>
        <v>Identificar la diferencia entre lo que se desea y lo que se necesita</v>
      </c>
      <c r="B691" s="149"/>
      <c r="C691" s="149"/>
      <c r="D691" s="150"/>
      <c r="E691" s="150"/>
      <c r="F691" s="126"/>
      <c r="G691" s="122" t="str">
        <f>IF(A691="","",VLOOKUP(J620,'TRI-1C'!$B$18:$FH$61,74,FALSE))</f>
        <v>A+</v>
      </c>
      <c r="H691" s="150"/>
      <c r="I691" s="127" t="str">
        <f t="shared" si="22"/>
        <v>A+</v>
      </c>
      <c r="J691" s="126"/>
    </row>
    <row r="692" spans="1:10" ht="12.75" customHeight="1">
      <c r="A692" s="147" t="str">
        <f>IF('TRI-1C'!$BX$13="","",'TRI-1C'!$BX$13)</f>
        <v>Identificar las nociones de tiempo en acciones que siceden antes, ahora y después</v>
      </c>
      <c r="B692" s="139"/>
      <c r="C692" s="139"/>
      <c r="F692" s="128"/>
      <c r="G692" s="124" t="str">
        <f>IF(A692="","",VLOOKUP(J620,'TRI-1C'!$B$18:$FH$61,75,FALSE))</f>
        <v>A+</v>
      </c>
      <c r="I692" s="125" t="str">
        <f t="shared" si="22"/>
        <v>A+</v>
      </c>
      <c r="J692" s="128"/>
    </row>
    <row r="693" spans="1:10" ht="12.75" customHeight="1">
      <c r="A693" s="148" t="str">
        <f>IF('TRI-1C'!$BY$13="","",'TRI-1C'!$BY$13)</f>
        <v>Identificar los números de emergencia a través de actividades lúdicas, y reconocer cuándo pedir ayuda en situaciones sencillas.</v>
      </c>
      <c r="B693" s="158"/>
      <c r="C693" s="158"/>
      <c r="D693" s="158"/>
      <c r="E693" s="158"/>
      <c r="F693" s="159"/>
      <c r="G693" s="122" t="str">
        <f>IF(A693="","",VLOOKUP(J620,'TRI-1C'!$B$18:$FH$61,76,FALSE))</f>
        <v>A+</v>
      </c>
      <c r="H693" s="150"/>
      <c r="I693" s="127" t="str">
        <f t="shared" si="22"/>
        <v>A+</v>
      </c>
      <c r="J693" s="126"/>
    </row>
    <row r="694" spans="1:10" ht="12.75" customHeight="1">
      <c r="A694" s="11" t="str">
        <f>IF('TRI-1C'!$BZ$13="","",'TRI-1C'!$BZ$13)</f>
        <v>Identificar semejanzas y diferencias en objetos del entorno con criterios de forma, color y tamaño</v>
      </c>
      <c r="B694" s="156"/>
      <c r="C694" s="156"/>
      <c r="D694" s="156"/>
      <c r="E694" s="156"/>
      <c r="F694" s="157"/>
      <c r="G694" s="124" t="str">
        <f>IF(A694="","",VLOOKUP(J620,'TRI-1C'!$B$18:$FH$61,77,FALSE))</f>
        <v>A+</v>
      </c>
      <c r="I694" s="125" t="str">
        <f t="shared" si="22"/>
        <v>A+</v>
      </c>
      <c r="J694" s="128"/>
    </row>
    <row r="695" spans="1:10" ht="12.75" customHeight="1">
      <c r="A695" s="148" t="str">
        <f>IF('TRI-1C'!$CA$13="","",'TRI-1C'!$CA$13)</f>
        <v>Ordenar en secuencias lógica sucesos de hasta cinco eventos en representaciones gráficas de sus actividades de la rutina diaria y en escenas de cuentos</v>
      </c>
      <c r="B695" s="149"/>
      <c r="C695" s="149"/>
      <c r="D695" s="150"/>
      <c r="E695" s="150"/>
      <c r="F695" s="126"/>
      <c r="G695" s="122" t="str">
        <f>IF(A695="","",VLOOKUP(J620,'TRI-1C'!$B$18:$FH$61,78,FALSE))</f>
        <v>A+</v>
      </c>
      <c r="H695" s="150"/>
      <c r="I695" s="127" t="str">
        <f t="shared" si="22"/>
        <v>A+</v>
      </c>
      <c r="J695" s="126"/>
    </row>
    <row r="696" spans="1:10" ht="12.75" customHeight="1">
      <c r="A696" s="147" t="str">
        <f>IF('TRI-1C'!$CB$13="","",'TRI-1C'!$CB$13)</f>
        <v>Reconocer billetes y monedas en situaciones de la vida real</v>
      </c>
      <c r="B696" s="139"/>
      <c r="C696" s="139"/>
      <c r="F696" s="128"/>
      <c r="G696" s="124" t="str">
        <f>IF(A696="","",VLOOKUP(J620,'TRI-1C'!$B$18:$FH$61,79,FALSE))</f>
        <v>A+</v>
      </c>
      <c r="I696" s="125" t="str">
        <f t="shared" si="22"/>
        <v>A+</v>
      </c>
      <c r="J696" s="128"/>
    </row>
    <row r="697" spans="1:10" ht="12.75" customHeight="1">
      <c r="A697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697" s="149"/>
      <c r="C697" s="149"/>
      <c r="D697" s="150"/>
      <c r="E697" s="150"/>
      <c r="F697" s="126"/>
      <c r="G697" s="122" t="str">
        <f>IF(A697="","",VLOOKUP(J620,'TRI-1C'!$B$18:$FH$61,80,FALSE))</f>
        <v>A+</v>
      </c>
      <c r="H697" s="150"/>
      <c r="I697" s="127" t="str">
        <f t="shared" si="22"/>
        <v>A+</v>
      </c>
      <c r="J697" s="126"/>
    </row>
    <row r="698" spans="1:10" ht="12.75" customHeight="1">
      <c r="A698" s="147" t="str">
        <f>IF('TRI-1C'!$CD$13="","",'TRI-1C'!$CD$13)</f>
        <v>Reconocer los colores secundarios en objetos e imágenes del entorno.</v>
      </c>
      <c r="B698" s="139"/>
      <c r="C698" s="139"/>
      <c r="F698" s="128"/>
      <c r="G698" s="124" t="str">
        <f>IF(A698="","",VLOOKUP(J620,'TRI-1C'!$B$18:$FH$61,81,FALSE))</f>
        <v>A+</v>
      </c>
      <c r="I698" s="125" t="str">
        <f t="shared" si="22"/>
        <v>A+</v>
      </c>
      <c r="J698" s="128"/>
    </row>
    <row r="699" spans="1:10" ht="12.75" customHeight="1">
      <c r="A699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699" s="154"/>
      <c r="C699" s="154"/>
      <c r="D699" s="154"/>
      <c r="E699" s="154"/>
      <c r="F699" s="155"/>
      <c r="G699" s="122" t="str">
        <f>IF(A699="","",VLOOKUP(J620,'TRI-1C'!$B$18:$FH$61,82,FALSE))</f>
        <v>A+</v>
      </c>
      <c r="H699" s="150"/>
      <c r="I699" s="127" t="str">
        <f t="shared" si="22"/>
        <v>A+</v>
      </c>
      <c r="J699" s="126"/>
    </row>
    <row r="700" spans="1:10" ht="12.75" customHeight="1">
      <c r="A700" s="147" t="str">
        <f>IF('TRI-1C'!$CF$13="","",'TRI-1C'!$CF$13)</f>
        <v>Relacionar las distintas formas de adquirir dinero con el trabajo y el esfuerzo.</v>
      </c>
      <c r="B700" s="139"/>
      <c r="C700" s="139"/>
      <c r="F700" s="128"/>
      <c r="G700" s="124" t="str">
        <f>IF(A700="","",VLOOKUP(J620,'TRI-1C'!$B$18:$FH$61,83,FALSE))</f>
        <v>A+</v>
      </c>
      <c r="I700" s="125" t="str">
        <f t="shared" si="22"/>
        <v>A+</v>
      </c>
      <c r="J700" s="128"/>
    </row>
    <row r="701" spans="1:10" ht="12.75" customHeight="1">
      <c r="A701" s="165" t="str">
        <f>'BI-1T'!$A$11</f>
        <v>COMPRENSIÓN Y EXPRESION DEL LENGUAJE</v>
      </c>
      <c r="B701" s="149"/>
      <c r="C701" s="149"/>
      <c r="D701" s="150"/>
      <c r="E701" s="150"/>
      <c r="F701" s="126"/>
      <c r="G701" s="122" t="str">
        <f>IF(A701="","",VLOOKUP(J620,'TRI-1C'!$B$18:$FH$61,84,FALSE))</f>
        <v>A+</v>
      </c>
      <c r="H701" s="150"/>
      <c r="I701" s="127"/>
      <c r="J701" s="126"/>
    </row>
    <row r="702" spans="1:10" ht="12.75" customHeight="1">
      <c r="A702" s="147" t="str">
        <f>IF('TRI-1C'!$CH$13="","",'TRI-1C'!$CH$13)</f>
        <v>Asociar la imagen de la portada con el título de los cuentos conocidos.</v>
      </c>
      <c r="B702" s="139"/>
      <c r="C702" s="139"/>
      <c r="F702" s="128"/>
      <c r="G702" s="124" t="str">
        <f>IF(A702="","",VLOOKUP(J620,'TRI-1C'!$B$18:$FH$61,85,FALSE))</f>
        <v>A+</v>
      </c>
      <c r="I702" s="125" t="str">
        <f t="shared" ref="I702:I722" si="23">IF(G702="","",G702)</f>
        <v>A+</v>
      </c>
      <c r="J702" s="128"/>
    </row>
    <row r="703" spans="1:10" ht="12.75" customHeight="1">
      <c r="A703" s="148" t="str">
        <f>IF('TRI-1C'!$CI$13="","",'TRI-1C'!$CI$13)</f>
        <v>Colaborar en la creación de textos colectivos con la ayuda del docente.</v>
      </c>
      <c r="B703" s="158"/>
      <c r="C703" s="158"/>
      <c r="D703" s="158"/>
      <c r="E703" s="158"/>
      <c r="F703" s="159"/>
      <c r="G703" s="122" t="str">
        <f>IF(A703="","",VLOOKUP(J620,'TRI-1C'!$B$18:$FH$61,86,FALSE))</f>
        <v>A+</v>
      </c>
      <c r="H703" s="150"/>
      <c r="I703" s="127" t="str">
        <f t="shared" si="23"/>
        <v>A+</v>
      </c>
      <c r="J703" s="126"/>
    </row>
    <row r="704" spans="1:10" ht="12.75" customHeight="1">
      <c r="A704" s="11" t="str">
        <f>IF('TRI-1C'!$CJ$13="","",'TRI-1C'!$CJ$13)</f>
        <v>Comprender el derecho propio y de las otras personas a decir que no como una respuesta válida y respetable.</v>
      </c>
      <c r="B704" s="156"/>
      <c r="C704" s="156"/>
      <c r="D704" s="156"/>
      <c r="E704" s="156"/>
      <c r="F704" s="157"/>
      <c r="G704" s="124" t="str">
        <f>IF(A704="","",VLOOKUP(J620,'TRI-1C'!$B$18:$FH$61,87,FALSE))</f>
        <v>A+</v>
      </c>
      <c r="I704" s="125" t="str">
        <f t="shared" si="23"/>
        <v>A+</v>
      </c>
      <c r="J704" s="128"/>
    </row>
    <row r="705" spans="1:10" ht="12.75" customHeight="1">
      <c r="A705" s="148" t="str">
        <f>IF('TRI-1C'!$CK$13="","",'TRI-1C'!$CK$13)</f>
        <v>Comunicarse a través de dibujos de objetos con detalles que lo vuelven identificables, como representación simbólica de sus ideas.</v>
      </c>
      <c r="B705" s="149"/>
      <c r="C705" s="149"/>
      <c r="D705" s="150"/>
      <c r="E705" s="150"/>
      <c r="F705" s="126"/>
      <c r="G705" s="122" t="str">
        <f>IF(A705="","",VLOOKUP(J620,'TRI-1C'!$B$18:$FH$61,88,FALSE))</f>
        <v>A+</v>
      </c>
      <c r="H705" s="150"/>
      <c r="I705" s="127" t="str">
        <f t="shared" si="23"/>
        <v>A+</v>
      </c>
      <c r="J705" s="126"/>
    </row>
    <row r="706" spans="1:10" ht="12.75" customHeight="1">
      <c r="A706" s="147" t="str">
        <f>IF('TRI-1C'!$CL$13="","",'TRI-1C'!$CL$13)</f>
        <v>Comunicarse incorporando palabras nuevas a su vocabulario en función de los ambientes y experiencias en las que interactúa.</v>
      </c>
      <c r="B706" s="139"/>
      <c r="C706" s="139"/>
      <c r="F706" s="128"/>
      <c r="G706" s="124" t="str">
        <f>IF(A706="","",VLOOKUP(J620,'TRI-1C'!$B$18:$FH$61,89,FALSE))</f>
        <v>A+</v>
      </c>
      <c r="I706" s="125" t="str">
        <f t="shared" si="23"/>
        <v>A+</v>
      </c>
      <c r="J706" s="128"/>
    </row>
    <row r="707" spans="1:10" ht="12.75" customHeight="1">
      <c r="A707" s="148" t="str">
        <f>IF('TRI-1C'!$CM$13="","",'TRI-1C'!$CM$13)</f>
        <v>Contar un cuento en base a sus imágenes a partir de la portada y siguiendo la secuencia de las páginas.</v>
      </c>
      <c r="B707" s="149"/>
      <c r="C707" s="149"/>
      <c r="D707" s="150"/>
      <c r="E707" s="150"/>
      <c r="F707" s="126"/>
      <c r="G707" s="122" t="str">
        <f>IF(A707="","",VLOOKUP(J620,'TRI-1C'!$B$18:$FH$61,90,FALSE))</f>
        <v>A+</v>
      </c>
      <c r="H707" s="150"/>
      <c r="I707" s="127" t="str">
        <f t="shared" si="23"/>
        <v>A+</v>
      </c>
      <c r="J707" s="126"/>
    </row>
    <row r="708" spans="1:10" ht="12.75" customHeight="1">
      <c r="A708" s="147" t="str">
        <f>IF('TRI-1C'!$CN$13="","",'TRI-1C'!$CN$13)</f>
        <v>Describir oralmente imágenes gráficas (pictogramas) y digitales, estructurando oraciones más elaboradas que describan a los objetos que observa.</v>
      </c>
      <c r="B708" s="139"/>
      <c r="C708" s="139"/>
      <c r="F708" s="128"/>
      <c r="G708" s="124" t="str">
        <f>IF(A708="","",VLOOKUP(J620,'TRI-1C'!$B$18:$FH$61,91,FALSE))</f>
        <v>A+</v>
      </c>
      <c r="I708" s="125" t="str">
        <f t="shared" si="23"/>
        <v>A+</v>
      </c>
      <c r="J708" s="128"/>
    </row>
    <row r="709" spans="1:10" ht="12.75" customHeight="1">
      <c r="A709" s="192" t="str">
        <f>IF('TRI-1C'!$CO$13="","",'TRI-1C'!$CO$13)</f>
        <v>Describir oralmente imágenes relacionadas con los derechos de las personas en situación de movilidad</v>
      </c>
      <c r="B709" s="154"/>
      <c r="C709" s="154"/>
      <c r="D709" s="154"/>
      <c r="E709" s="154"/>
      <c r="F709" s="155"/>
      <c r="G709" s="122" t="str">
        <f>IF(A709="","",VLOOKUP(J620,'TRI-1C'!$B$18:$FH$61,92,FALSE))</f>
        <v>A+</v>
      </c>
      <c r="H709" s="150"/>
      <c r="I709" s="127" t="str">
        <f t="shared" si="23"/>
        <v>A+</v>
      </c>
      <c r="J709" s="126"/>
    </row>
    <row r="710" spans="1:10" ht="12.75" customHeight="1">
      <c r="A710" s="147" t="str">
        <f>IF('TRI-1C'!$CP$13="","",'TRI-1C'!$CP$13)</f>
        <v>Expresarse oralmente pronunciando correctamente la mayoría de las palabras puede presentarse dificultades en la pronunciación de s, y la r.</v>
      </c>
      <c r="B710" s="139"/>
      <c r="C710" s="139"/>
      <c r="F710" s="128"/>
      <c r="G710" s="124" t="str">
        <f>IF(A710="","",VLOOKUP(J620,'TRI-1C'!$B$18:$FH$61,93,FALSE))</f>
        <v>A+</v>
      </c>
      <c r="I710" s="125" t="str">
        <f t="shared" si="23"/>
        <v>A+</v>
      </c>
      <c r="J710" s="128"/>
    </row>
    <row r="711" spans="1:10" ht="12.75" customHeight="1">
      <c r="A711" s="148" t="str">
        <f>IF('TRI-1C'!$CQ$13="","",'TRI-1C'!$CQ$13)</f>
        <v>Expresarse utilizando oraciones cortas y completas manteniendo el orden de las palabras.</v>
      </c>
      <c r="B711" s="149"/>
      <c r="C711" s="149"/>
      <c r="D711" s="150"/>
      <c r="E711" s="150"/>
      <c r="F711" s="126"/>
      <c r="G711" s="122" t="str">
        <f>IF(A711="","",VLOOKUP(J620,'TRI-1C'!$B$18:$FH$61,94,FALSE))</f>
        <v>A+</v>
      </c>
      <c r="H711" s="150"/>
      <c r="I711" s="127" t="str">
        <f t="shared" si="23"/>
        <v>A+</v>
      </c>
      <c r="J711" s="126"/>
    </row>
    <row r="712" spans="1:10" ht="12.75" customHeight="1">
      <c r="A712" s="147" t="str">
        <f>IF('TRI-1C'!$CR$13="","",'TRI-1C'!$CR$13)</f>
        <v>Identificar “auditivamente” el fonema (sonido) inicial de las palabras más utilizadas.</v>
      </c>
      <c r="B712" s="139"/>
      <c r="C712" s="139"/>
      <c r="F712" s="128"/>
      <c r="G712" s="124" t="str">
        <f>IF(A712="","",VLOOKUP(J620,'TRI-1C'!$B$18:$FH$61,95,FALSE))</f>
        <v>A+</v>
      </c>
      <c r="I712" s="125" t="str">
        <f t="shared" si="23"/>
        <v>A+</v>
      </c>
      <c r="J712" s="128"/>
    </row>
    <row r="713" spans="1:10" ht="12.75" customHeight="1">
      <c r="A713" s="148" t="str">
        <f>IF('TRI-1C'!$CS$13="","",'TRI-1C'!$CS$13)</f>
        <v>Identificar una persona adulta de confianza para solicitar apoyo al enfrentar desafíos emocionales en situaciones cotidianas del entorno escolar</v>
      </c>
      <c r="B713" s="158"/>
      <c r="C713" s="158"/>
      <c r="D713" s="158"/>
      <c r="E713" s="158"/>
      <c r="F713" s="159"/>
      <c r="G713" s="122" t="str">
        <f>IF(A713="","",VLOOKUP(J620,'TRI-1C'!$B$18:$FH$61,96,FALSE))</f>
        <v>A+</v>
      </c>
      <c r="H713" s="150"/>
      <c r="I713" s="127" t="str">
        <f t="shared" si="23"/>
        <v>A+</v>
      </c>
      <c r="J713" s="126"/>
    </row>
    <row r="714" spans="1:10" ht="12.75" customHeight="1">
      <c r="A714" s="11" t="str">
        <f>IF('TRI-1C'!$CT$13="","",'TRI-1C'!$CT$13)</f>
        <v>Participar en conversaciones más complejas y largas manteniéndose dentro del tema.</v>
      </c>
      <c r="B714" s="156"/>
      <c r="C714" s="156"/>
      <c r="D714" s="156"/>
      <c r="E714" s="156"/>
      <c r="F714" s="157"/>
      <c r="G714" s="124" t="str">
        <f>IF(A714="","",VLOOKUP(J620,'TRI-1C'!$B$18:$FH$61,97,FALSE))</f>
        <v>A+</v>
      </c>
      <c r="I714" s="125" t="str">
        <f t="shared" si="23"/>
        <v>A+</v>
      </c>
      <c r="J714" s="128"/>
    </row>
    <row r="715" spans="1:10" ht="12.75" customHeight="1">
      <c r="A715" s="148" t="str">
        <f>IF('TRI-1C'!$CU$13="","",'TRI-1C'!$CU$13)</f>
        <v>Producir palabras que riman espontáneamente tomado en cuenta los sonidos finales de las mismas.</v>
      </c>
      <c r="B715" s="149"/>
      <c r="C715" s="149"/>
      <c r="D715" s="150"/>
      <c r="E715" s="150"/>
      <c r="F715" s="126"/>
      <c r="G715" s="122" t="str">
        <f>IF(A715="","",VLOOKUP(J620,'TRI-1C'!$B$18:$FH$61,98,FALSE))</f>
        <v>A+</v>
      </c>
      <c r="H715" s="150"/>
      <c r="I715" s="127" t="str">
        <f t="shared" si="23"/>
        <v>A+</v>
      </c>
      <c r="J715" s="126"/>
    </row>
    <row r="716" spans="1:10" ht="12.75" customHeight="1">
      <c r="A716" s="147" t="str">
        <f>IF('TRI-1C'!$CV$13="","",'TRI-1C'!$CV$13)</f>
        <v>Realizar modificaciones del contenido de un cuento relatado por el adulto, cambiando partes del él como: acciones y final.</v>
      </c>
      <c r="B716" s="139"/>
      <c r="C716" s="139"/>
      <c r="F716" s="128"/>
      <c r="G716" s="124" t="str">
        <f>IF(A716="","",VLOOKUP(J620,'TRI-1C'!$B$18:$FH$61,99,FALSE))</f>
        <v>A+</v>
      </c>
      <c r="I716" s="125" t="str">
        <f t="shared" si="23"/>
        <v>A+</v>
      </c>
      <c r="J716" s="128"/>
    </row>
    <row r="717" spans="1:10" ht="12.75" customHeight="1">
      <c r="A717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717" s="149"/>
      <c r="C717" s="149"/>
      <c r="D717" s="150"/>
      <c r="E717" s="150"/>
      <c r="F717" s="126"/>
      <c r="G717" s="122" t="str">
        <f>IF(A717="","",VLOOKUP(J620,'TRI-1C'!$B$18:$FH$61,100,FALSE))</f>
        <v>A+</v>
      </c>
      <c r="H717" s="150"/>
      <c r="I717" s="127" t="str">
        <f t="shared" si="23"/>
        <v>A+</v>
      </c>
      <c r="J717" s="126"/>
    </row>
    <row r="718" spans="1:10" ht="12.75" customHeight="1">
      <c r="A718" s="147" t="str">
        <f>IF('TRI-1C'!$CX$13="","",'TRI-1C'!$CX$13)</f>
        <v>Reconocer etiquetas y rótulos de su entorno inmediato y los “lee”.</v>
      </c>
      <c r="B718" s="139"/>
      <c r="C718" s="139"/>
      <c r="F718" s="128"/>
      <c r="G718" s="124" t="str">
        <f>IF(A718="","",VLOOKUP(J620,'TRI-1C'!$B$18:$FH$61,101,FALSE))</f>
        <v>A+</v>
      </c>
      <c r="I718" s="125" t="str">
        <f t="shared" si="23"/>
        <v>A+</v>
      </c>
      <c r="J718" s="128"/>
    </row>
    <row r="719" spans="1:10" ht="12.75" customHeight="1">
      <c r="A719" s="192" t="str">
        <f>IF('TRI-1C'!$CY$13="","",'TRI-1C'!$CY$13)</f>
        <v>Relatar cuentos, narrados por el adulto, manteniendo la secuencia, sin la ayuda del paratexto.</v>
      </c>
      <c r="B719" s="154"/>
      <c r="C719" s="154"/>
      <c r="D719" s="154"/>
      <c r="E719" s="154"/>
      <c r="F719" s="155"/>
      <c r="G719" s="122" t="str">
        <f>IF(A719="","",VLOOKUP(J620,'TRI-1C'!$B$18:$FH$61,102,FALSE))</f>
        <v>A+</v>
      </c>
      <c r="H719" s="150"/>
      <c r="I719" s="127" t="str">
        <f t="shared" si="23"/>
        <v>A+</v>
      </c>
      <c r="J719" s="126"/>
    </row>
    <row r="720" spans="1:10" ht="12.75" customHeight="1">
      <c r="A720" s="147" t="str">
        <f>IF('TRI-1C'!$CZ$13="","",'TRI-1C'!$CZ$13)</f>
        <v>Reproducir trabalenguas sencillos, adivinanzas, canciones y poemas cortos, mejorando su pronunciación y potenciando su capacidad imaginativa.</v>
      </c>
      <c r="B720" s="139"/>
      <c r="C720" s="139"/>
      <c r="F720" s="128"/>
      <c r="G720" s="124" t="str">
        <f>IF(A720="","",VLOOKUP(J620,'TRI-1C'!$B$18:$FH$61,103,FALSE))</f>
        <v>A+</v>
      </c>
      <c r="I720" s="125" t="str">
        <f t="shared" si="23"/>
        <v>A+</v>
      </c>
      <c r="J720" s="128"/>
    </row>
    <row r="721" spans="1:10" ht="12.75" customHeight="1">
      <c r="A721" s="148" t="str">
        <f>IF('TRI-1C'!$DA$13="","",'TRI-1C'!$DA$13)</f>
        <v>Responder preguntas sobre un texto narrado por el adulto, relacionadas a los personajes y acciones principales.</v>
      </c>
      <c r="B721" s="149"/>
      <c r="C721" s="149"/>
      <c r="D721" s="150"/>
      <c r="E721" s="150"/>
      <c r="F721" s="126"/>
      <c r="G721" s="122" t="str">
        <f>IF(A721="","",VLOOKUP(J620,'TRI-1C'!$B$18:$FH$61,104,FALSE))</f>
        <v>A+</v>
      </c>
      <c r="H721" s="150"/>
      <c r="I721" s="127" t="str">
        <f t="shared" si="23"/>
        <v>A+</v>
      </c>
      <c r="J721" s="126"/>
    </row>
    <row r="722" spans="1:10" ht="12.75" customHeight="1">
      <c r="A722" s="147" t="str">
        <f>IF('TRI-1C'!$DB$13="","",'TRI-1C'!$DB$13)</f>
        <v>Seguir instrucciones sencillas que involucren la ejecución de tres o más actividades</v>
      </c>
      <c r="B722" s="139"/>
      <c r="C722" s="139"/>
      <c r="F722" s="128"/>
      <c r="G722" s="124" t="str">
        <f>IF(A722="","",VLOOKUP(J620,'TRI-1C'!$B$18:$FH$61,105,FALSE))</f>
        <v>A+</v>
      </c>
      <c r="I722" s="125" t="str">
        <f t="shared" si="23"/>
        <v>A+</v>
      </c>
      <c r="J722" s="128"/>
    </row>
    <row r="723" spans="1:10" ht="12.75" customHeight="1">
      <c r="A723" s="165" t="str">
        <f>'BI-1T'!$A$12</f>
        <v>EXPRESIÓN ARTISTICA</v>
      </c>
      <c r="B723" s="158"/>
      <c r="C723" s="158"/>
      <c r="D723" s="158"/>
      <c r="E723" s="158"/>
      <c r="F723" s="159"/>
      <c r="G723" s="122" t="str">
        <f>IF(A723="","",VLOOKUP(J620,'TRI-1C'!$B$18:$FH$61,106,FALSE))</f>
        <v>A+</v>
      </c>
      <c r="H723" s="150"/>
      <c r="I723" s="127"/>
      <c r="J723" s="126"/>
    </row>
    <row r="724" spans="1:10" ht="12.75" customHeight="1">
      <c r="A724" s="11" t="str">
        <f>IF('TRI-1C'!$DD$13="","",'TRI-1C'!$DD$13)</f>
        <v>Cantar canciones siguiendo el ritmo y coordinando con las expresiones de su cuerpo.</v>
      </c>
      <c r="B724" s="156"/>
      <c r="C724" s="156"/>
      <c r="D724" s="156"/>
      <c r="E724" s="156"/>
      <c r="F724" s="157"/>
      <c r="G724" s="124" t="str">
        <f>IF(A724="","",VLOOKUP(J620,'TRI-1C'!$B$18:$FH$61,107,FALSE))</f>
        <v>A+</v>
      </c>
      <c r="I724" s="125" t="str">
        <f t="shared" ref="I724:I734" si="24">IF(G724="","",G724)</f>
        <v>A+</v>
      </c>
      <c r="J724" s="128"/>
    </row>
    <row r="725" spans="1:10" ht="12.75" customHeight="1">
      <c r="A725" s="148" t="str">
        <f>IF('TRI-1C'!$DE$13="","",'TRI-1C'!$DE$13)</f>
        <v>Comunicar de manera escrita sus ideas intentando imitar letras o formas parecidas a letras.</v>
      </c>
      <c r="B725" s="149"/>
      <c r="C725" s="149"/>
      <c r="D725" s="150"/>
      <c r="E725" s="150"/>
      <c r="F725" s="126"/>
      <c r="G725" s="122" t="str">
        <f>IF(A725="","",VLOOKUP(J620,'TRI-1C'!$B$18:$FH$61,108,FALSE))</f>
        <v>A+</v>
      </c>
      <c r="H725" s="150"/>
      <c r="I725" s="127" t="str">
        <f t="shared" si="24"/>
        <v>A+</v>
      </c>
      <c r="J725" s="126"/>
    </row>
    <row r="726" spans="1:10" ht="12.75" customHeight="1">
      <c r="A726" s="147" t="str">
        <f>IF('TRI-1C'!$DF$13="","",'TRI-1C'!$DF$13)</f>
        <v>Ejecutar patrones de más de dos ritmos con partes del cuerpo y elementos o instrumentos sonoros.</v>
      </c>
      <c r="B726" s="139"/>
      <c r="C726" s="139"/>
      <c r="F726" s="128"/>
      <c r="G726" s="124" t="str">
        <f>IF(A726="","",VLOOKUP(J620,'TRI-1C'!$B$18:$FH$61,109,FALSE))</f>
        <v>A+</v>
      </c>
      <c r="I726" s="125" t="str">
        <f t="shared" si="24"/>
        <v>A+</v>
      </c>
      <c r="J726" s="128"/>
    </row>
    <row r="727" spans="1:10" ht="12.75" customHeight="1">
      <c r="A727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727" s="149"/>
      <c r="C727" s="149"/>
      <c r="D727" s="150"/>
      <c r="E727" s="150"/>
      <c r="F727" s="126"/>
      <c r="G727" s="122" t="str">
        <f>IF(A727="","",VLOOKUP(J620,'TRI-1C'!$B$18:$FH$61,110,FALSE))</f>
        <v>A+</v>
      </c>
      <c r="H727" s="150"/>
      <c r="I727" s="127" t="str">
        <f t="shared" si="24"/>
        <v>A+</v>
      </c>
      <c r="J727" s="126"/>
    </row>
    <row r="728" spans="1:10" ht="12.75" customHeight="1">
      <c r="A728" s="147" t="str">
        <f>IF('TRI-1C'!$DH$13="","",'TRI-1C'!$DH$13)</f>
        <v>Expresar su opinión al observar una obra artística relacionada a la plástica o a la escultura.</v>
      </c>
      <c r="B728" s="139"/>
      <c r="C728" s="139"/>
      <c r="F728" s="128"/>
      <c r="G728" s="124" t="str">
        <f>IF(A728="","",VLOOKUP(J620,'TRI-1C'!$B$18:$FH$61,111,FALSE))</f>
        <v>A+</v>
      </c>
      <c r="I728" s="125" t="str">
        <f t="shared" si="24"/>
        <v>A+</v>
      </c>
      <c r="J728" s="128"/>
    </row>
    <row r="729" spans="1:10" ht="12.75" customHeight="1">
      <c r="A729" s="192" t="str">
        <f>IF('TRI-1C'!$DI$13="","",'TRI-1C'!$DI$13)</f>
        <v>Expresar sus vivencias y experiencias a través del dibujo libre.</v>
      </c>
      <c r="B729" s="154"/>
      <c r="C729" s="154"/>
      <c r="D729" s="154"/>
      <c r="E729" s="154"/>
      <c r="F729" s="155"/>
      <c r="G729" s="122" t="str">
        <f>IF(A729="","",VLOOKUP(J620,'TRI-1C'!$B$18:$FH$61,112,FALSE))</f>
        <v>A+</v>
      </c>
      <c r="H729" s="150"/>
      <c r="I729" s="127" t="str">
        <f t="shared" si="24"/>
        <v>A+</v>
      </c>
      <c r="J729" s="126"/>
    </row>
    <row r="730" spans="1:10" ht="12.75" customHeight="1">
      <c r="A730" s="147" t="str">
        <f>IF('TRI-1C'!$DJ$13="","",'TRI-1C'!$DJ$13)</f>
        <v>Mantener el ritmo y las secuencias de pasos sencillos durante la ejecución de coreografías.</v>
      </c>
      <c r="B730" s="139"/>
      <c r="C730" s="139"/>
      <c r="F730" s="128"/>
      <c r="G730" s="124" t="str">
        <f>IF(A730="","",VLOOKUP(J620,'TRI-1C'!$B$18:$FH$61,113,FALSE))</f>
        <v>A+</v>
      </c>
      <c r="I730" s="125" t="str">
        <f t="shared" si="24"/>
        <v>A+</v>
      </c>
      <c r="J730" s="128"/>
    </row>
    <row r="731" spans="1:10" ht="12.75" customHeight="1">
      <c r="A731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731" s="149"/>
      <c r="C731" s="149"/>
      <c r="D731" s="150"/>
      <c r="E731" s="150"/>
      <c r="F731" s="126"/>
      <c r="G731" s="122" t="str">
        <f>IF(A731="","",VLOOKUP(J620,'TRI-1C'!$B$18:$FH$61,114,FALSE))</f>
        <v>A+</v>
      </c>
      <c r="H731" s="150"/>
      <c r="I731" s="127" t="str">
        <f t="shared" si="24"/>
        <v>A+</v>
      </c>
      <c r="J731" s="126"/>
    </row>
    <row r="732" spans="1:10" ht="12.75" customHeight="1">
      <c r="A732" s="147" t="str">
        <f>IF('TRI-1C'!$DL$13="","",'TRI-1C'!$DL$13)</f>
        <v>Participar en dramatizaciones, asumiendo roles de diferentes personas del entorno y de personajes de cuentos e historietas.</v>
      </c>
      <c r="B732" s="139"/>
      <c r="C732" s="139"/>
      <c r="F732" s="128"/>
      <c r="G732" s="124" t="str">
        <f>IF(A732="","",VLOOKUP(J620,'TRI-1C'!$B$18:$FH$61,115,FALSE))</f>
        <v>A+</v>
      </c>
      <c r="I732" s="125" t="str">
        <f t="shared" si="24"/>
        <v>A+</v>
      </c>
      <c r="J732" s="128"/>
    </row>
    <row r="733" spans="1:10" ht="12.75" customHeight="1">
      <c r="A733" s="148" t="str">
        <f>IF('TRI-1C'!$DM$13="","",'TRI-1C'!$DM$13)</f>
        <v>Participar en rondas populares, bailes y juegos tradicionales, asumiendo los roles y respetando las reglas.</v>
      </c>
      <c r="B733" s="158"/>
      <c r="C733" s="158"/>
      <c r="D733" s="158"/>
      <c r="E733" s="158"/>
      <c r="F733" s="159"/>
      <c r="G733" s="122" t="str">
        <f>IF(A733="","",VLOOKUP(J620,'TRI-1C'!$B$18:$FH$61,116,FALSE))</f>
        <v>A+</v>
      </c>
      <c r="H733" s="150"/>
      <c r="I733" s="127" t="str">
        <f t="shared" si="24"/>
        <v>A+</v>
      </c>
      <c r="J733" s="126"/>
    </row>
    <row r="734" spans="1:10" ht="12.75" customHeight="1">
      <c r="A734" s="11" t="str">
        <f>IF('TRI-1C'!$DN$13="","",'TRI-1C'!$DN$13)</f>
        <v>Realizar actividades creativas utilizando las técnicas grafo plásticas con variedad de materiales.</v>
      </c>
      <c r="B734" s="156"/>
      <c r="C734" s="156"/>
      <c r="D734" s="156"/>
      <c r="E734" s="156"/>
      <c r="F734" s="157"/>
      <c r="G734" s="124" t="str">
        <f>IF(A734="","",VLOOKUP(J620,'TRI-1C'!$B$18:$FH$61,117,FALSE))</f>
        <v>A+</v>
      </c>
      <c r="I734" s="125" t="str">
        <f t="shared" si="24"/>
        <v>A+</v>
      </c>
      <c r="J734" s="128"/>
    </row>
    <row r="735" spans="1:10" ht="12.75" customHeight="1">
      <c r="A735" s="165" t="str">
        <f>'BI-1T'!$A$13</f>
        <v>EXPRESION CORPORAL Y MOTRICIDAD</v>
      </c>
      <c r="B735" s="149"/>
      <c r="C735" s="149"/>
      <c r="D735" s="150"/>
      <c r="E735" s="150"/>
      <c r="F735" s="126"/>
      <c r="G735" s="122" t="str">
        <f>IF(A735="","",VLOOKUP(J620,'TRI-1C'!$B$18:$FH$61,118,FALSE))</f>
        <v>A+</v>
      </c>
      <c r="H735" s="150"/>
      <c r="I735" s="127"/>
      <c r="J735" s="126"/>
    </row>
    <row r="736" spans="1:10" ht="12.75" customHeight="1">
      <c r="A736" s="147" t="str">
        <f>IF('TRI-1C'!$DP$13="","",'TRI-1C'!$DP$13)</f>
        <v>Caminar y correr con soltura y seguridad manteniendo el equilibrio a diferentes distancias, orientaciones y ritmos en espacios parciales.</v>
      </c>
      <c r="B736" s="139"/>
      <c r="C736" s="139"/>
      <c r="F736" s="128"/>
      <c r="G736" s="124" t="str">
        <f>IF(A736="","",VLOOKUP(J620,'TRI-1C'!$B$18:$FH$61,119,FALSE))</f>
        <v>A+</v>
      </c>
      <c r="I736" s="125" t="str">
        <f t="shared" ref="I736:I763" si="25">IF(G736="","",G736)</f>
        <v>A+</v>
      </c>
      <c r="J736" s="128"/>
    </row>
    <row r="737" spans="1:10" ht="12.75" customHeight="1">
      <c r="A737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737" s="149"/>
      <c r="C737" s="149"/>
      <c r="D737" s="150"/>
      <c r="E737" s="150"/>
      <c r="F737" s="126"/>
      <c r="G737" s="122" t="str">
        <f>IF(A737="","",VLOOKUP(J620,'TRI-1C'!$B$18:$FH$61,120,FALSE))</f>
        <v>A+</v>
      </c>
      <c r="H737" s="150"/>
      <c r="I737" s="127" t="str">
        <f t="shared" si="25"/>
        <v>A+</v>
      </c>
      <c r="J737" s="126"/>
    </row>
    <row r="738" spans="1:10" ht="12.75" customHeight="1">
      <c r="A738" s="147" t="str">
        <f>IF('TRI-1C'!$DR$13="","",'TRI-1C'!$DR$13)</f>
        <v>Discriminar sonidos onomatopéyicos y diferencia los sonidos naturales de los artificiales</v>
      </c>
      <c r="B738" s="139"/>
      <c r="C738" s="139"/>
      <c r="F738" s="128"/>
      <c r="G738" s="124" t="str">
        <f>IF(A738="","",VLOOKUP(J620,'TRI-1C'!$B$18:$FH$61,121,FALSE))</f>
        <v>A+</v>
      </c>
      <c r="I738" s="125" t="str">
        <f t="shared" si="25"/>
        <v>A+</v>
      </c>
      <c r="J738" s="128"/>
    </row>
    <row r="739" spans="1:10" ht="12.75" customHeight="1">
      <c r="A739" s="192" t="str">
        <f>IF('TRI-1C'!$DS$13="","",'TRI-1C'!$DS$13)</f>
        <v>Ejecutar actividades coordinadamente y con un control adecuado de fuerza y tonicidad muscular como: lanzar, atrapar y patear objetos y pelotas.</v>
      </c>
      <c r="B739" s="154"/>
      <c r="C739" s="154"/>
      <c r="D739" s="154"/>
      <c r="E739" s="154"/>
      <c r="F739" s="155"/>
      <c r="G739" s="122" t="str">
        <f>IF(A739="","",VLOOKUP(J620,'TRI-1C'!$B$18:$FH$61,122,FALSE))</f>
        <v>A+</v>
      </c>
      <c r="H739" s="150"/>
      <c r="I739" s="127" t="str">
        <f t="shared" si="25"/>
        <v>A+</v>
      </c>
      <c r="J739" s="126"/>
    </row>
    <row r="740" spans="1:10" ht="12.75" customHeight="1">
      <c r="A740" s="147" t="str">
        <f>IF('TRI-1C'!$DT$13="","",'TRI-1C'!$DT$13)</f>
        <v>Emplear su lado dominante en la realización de la mayoría de las actividades que utilice la mano, ojo y pie.</v>
      </c>
      <c r="B740" s="139"/>
      <c r="C740" s="139"/>
      <c r="F740" s="128"/>
      <c r="G740" s="124" t="str">
        <f>IF(A740="","",VLOOKUP(J620,'TRI-1C'!$B$18:$FH$61,123,FALSE))</f>
        <v>A+</v>
      </c>
      <c r="I740" s="125" t="str">
        <f t="shared" si="25"/>
        <v>A+</v>
      </c>
      <c r="J740" s="128"/>
    </row>
    <row r="741" spans="1:10" ht="12.75" customHeight="1">
      <c r="A741" s="148" t="str">
        <f>IF('TRI-1C'!$DU$13="","",'TRI-1C'!$DU$13)</f>
        <v>Galopar y salticar coordinadamente con obstáculos ejecutando circuitos.</v>
      </c>
      <c r="B741" s="149"/>
      <c r="C741" s="149"/>
      <c r="D741" s="150"/>
      <c r="E741" s="150"/>
      <c r="F741" s="126"/>
      <c r="G741" s="122" t="str">
        <f>IF(A741="","",VLOOKUP(J620,'TRI-1C'!$B$18:$FH$61,124,FALSE))</f>
        <v>A+</v>
      </c>
      <c r="H741" s="150"/>
      <c r="I741" s="127" t="str">
        <f t="shared" si="25"/>
        <v>A+</v>
      </c>
      <c r="J741" s="126"/>
    </row>
    <row r="742" spans="1:10" ht="12.75" customHeight="1">
      <c r="A742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742" s="139"/>
      <c r="C742" s="139"/>
      <c r="F742" s="128"/>
      <c r="G742" s="124" t="str">
        <f>IF(A742="","",VLOOKUP(J620,'TRI-1C'!$B$18:$FH$61,125,FALSE))</f>
        <v>A+</v>
      </c>
      <c r="I742" s="125" t="str">
        <f t="shared" si="25"/>
        <v>A+</v>
      </c>
      <c r="J742" s="128"/>
    </row>
    <row r="743" spans="1:10" ht="12.75" customHeight="1">
      <c r="A743" s="148" t="str">
        <f>IF('TRI-1C'!$DW$13="","",'TRI-1C'!$DW$13)</f>
        <v>Mantener el equilibro al caminar sobre líneas rectas, curvas y quebradas con altura (aprox. 20 cm) logrando un adecuado control postural.</v>
      </c>
      <c r="B743" s="158"/>
      <c r="C743" s="158"/>
      <c r="D743" s="158"/>
      <c r="E743" s="158"/>
      <c r="F743" s="159"/>
      <c r="G743" s="122" t="str">
        <f>IF(A743="","",VLOOKUP(J620,'TRI-1C'!$B$18:$FH$61,126,FALSE))</f>
        <v>A+</v>
      </c>
      <c r="H743" s="150"/>
      <c r="I743" s="127" t="str">
        <f t="shared" si="25"/>
        <v>A+</v>
      </c>
      <c r="J743" s="126"/>
    </row>
    <row r="744" spans="1:10" ht="12.75" customHeight="1">
      <c r="A744" s="11" t="str">
        <f>IF('TRI-1C'!$DX$13="","",'TRI-1C'!$DX$13)</f>
        <v>Mantener un adecuado control postural en diferentes posiciones del cuerpo y en desplazamientos.</v>
      </c>
      <c r="B744" s="156"/>
      <c r="C744" s="156"/>
      <c r="D744" s="156"/>
      <c r="E744" s="156"/>
      <c r="F744" s="157"/>
      <c r="G744" s="124" t="str">
        <f>IF(A744="","",VLOOKUP(J620,'TRI-1C'!$B$18:$FH$61,127,FALSE))</f>
        <v>A+</v>
      </c>
      <c r="I744" s="125" t="str">
        <f t="shared" si="25"/>
        <v>A+</v>
      </c>
      <c r="J744" s="128"/>
    </row>
    <row r="745" spans="1:10" ht="12.75" customHeight="1">
      <c r="A745" s="148" t="str">
        <f>IF('TRI-1C'!$DY$13="","",'TRI-1C'!$DY$13)</f>
        <v>Orientarse en el espacio realizando desplazamientos en función de consignas dadas con las nociones: entre, adelante-atrás, junto a, cerca-lejos</v>
      </c>
      <c r="B745" s="149"/>
      <c r="C745" s="149"/>
      <c r="D745" s="150"/>
      <c r="E745" s="150"/>
      <c r="F745" s="126"/>
      <c r="G745" s="122" t="str">
        <f>IF(A745="","",VLOOKUP(J620,'TRI-1C'!$B$18:$FH$61,128,FALSE))</f>
        <v>A+</v>
      </c>
      <c r="H745" s="150"/>
      <c r="I745" s="127" t="str">
        <f t="shared" si="25"/>
        <v>A+</v>
      </c>
      <c r="J745" s="126"/>
    </row>
    <row r="746" spans="1:10" ht="12.75" customHeight="1">
      <c r="A746" s="147" t="str">
        <f>IF('TRI-1C'!$DZ$13="","",'TRI-1C'!$DZ$13)</f>
        <v>Realiza varios movimientos y desplazamientos combinados a diferentes velocidades (rápido, lento), duración (largos y corto).</v>
      </c>
      <c r="B746" s="139"/>
      <c r="C746" s="139"/>
      <c r="F746" s="128"/>
      <c r="G746" s="124" t="str">
        <f>IF(A746="","",VLOOKUP(J620,'TRI-1C'!$B$18:$FH$61,129,FALSE))</f>
        <v>A+</v>
      </c>
      <c r="I746" s="125" t="str">
        <f t="shared" si="25"/>
        <v>A+</v>
      </c>
      <c r="J746" s="128"/>
    </row>
    <row r="747" spans="1:10" ht="12.75" customHeight="1">
      <c r="A747" s="148" t="str">
        <f>IF('TRI-1C'!$EA$13="","",'TRI-1C'!$EA$13)</f>
        <v>Realizar actividades de coordinación visomotriz con niveles de dificultad creciente en el tamaño y tipo de materiales.</v>
      </c>
      <c r="B747" s="149"/>
      <c r="C747" s="149"/>
      <c r="D747" s="150"/>
      <c r="E747" s="150"/>
      <c r="F747" s="126"/>
      <c r="G747" s="122" t="str">
        <f>IF(A747="","",VLOOKUP(J620,'TRI-1C'!$B$18:$FH$61,130,FALSE))</f>
        <v>A+</v>
      </c>
      <c r="H747" s="150"/>
      <c r="I747" s="127" t="str">
        <f t="shared" si="25"/>
        <v>A+</v>
      </c>
      <c r="J747" s="126"/>
    </row>
    <row r="748" spans="1:10" ht="12.75" customHeight="1">
      <c r="A748" s="147" t="str">
        <f>IF('TRI-1C'!$EB$13="","",'TRI-1C'!$EB$13)</f>
        <v>Realizar desplazamientos y movimientos combinados utilizando el espacio total y parcial a diferentes distancias (largas-cortas)</v>
      </c>
      <c r="B748" s="139"/>
      <c r="C748" s="139"/>
      <c r="F748" s="128"/>
      <c r="G748" s="124" t="str">
        <f>IF(A748="","",VLOOKUP(J620,'TRI-1C'!$B$18:$FH$61,131,FALSE))</f>
        <v>A+</v>
      </c>
      <c r="I748" s="125" t="str">
        <f t="shared" si="25"/>
        <v>A+</v>
      </c>
      <c r="J748" s="128"/>
    </row>
    <row r="749" spans="1:10" ht="12.75" customHeight="1">
      <c r="A749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749" s="154"/>
      <c r="C749" s="154"/>
      <c r="D749" s="154"/>
      <c r="E749" s="154"/>
      <c r="F749" s="155"/>
      <c r="G749" s="122" t="str">
        <f>IF(A749="","",VLOOKUP(J620,'TRI-1C'!$B$18:$FH$61,132,FALSE))</f>
        <v>A+</v>
      </c>
      <c r="H749" s="150"/>
      <c r="I749" s="127" t="str">
        <f t="shared" si="25"/>
        <v>A+</v>
      </c>
      <c r="J749" s="126"/>
    </row>
    <row r="750" spans="1:10" ht="12.75" customHeight="1">
      <c r="A750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750" s="139"/>
      <c r="C750" s="139"/>
      <c r="F750" s="128"/>
      <c r="G750" s="124" t="str">
        <f>IF(A750="","",VLOOKUP(J620,'TRI-1C'!$B$18:$FH$61,133,FALSE))</f>
        <v>A+</v>
      </c>
      <c r="I750" s="125" t="str">
        <f t="shared" si="25"/>
        <v>A+</v>
      </c>
      <c r="J750" s="128"/>
    </row>
    <row r="751" spans="1:10" ht="12.75" customHeight="1">
      <c r="A751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751" s="149"/>
      <c r="C751" s="149"/>
      <c r="D751" s="150"/>
      <c r="E751" s="150"/>
      <c r="F751" s="126"/>
      <c r="G751" s="122" t="str">
        <f>IF(A751="","",VLOOKUP(J620,'TRI-1C'!$B$18:$FH$61,134,FALSE))</f>
        <v>A+</v>
      </c>
      <c r="H751" s="150"/>
      <c r="I751" s="127" t="str">
        <f t="shared" si="25"/>
        <v>A+</v>
      </c>
      <c r="J751" s="126"/>
    </row>
    <row r="752" spans="1:10" ht="12.75" customHeight="1">
      <c r="A752" s="147" t="str">
        <f>IF('TRI-1C'!$EF$13="","",'TRI-1C'!$EF$13)</f>
        <v>Realizar movimientos diferenciados con los lados laterales del cuerpo (un lado y otro lado).</v>
      </c>
      <c r="B752" s="139"/>
      <c r="C752" s="139"/>
      <c r="F752" s="128"/>
      <c r="G752" s="124" t="str">
        <f>IF(A752="","",VLOOKUP(J620,'TRI-1C'!$B$18:$FH$61,135,FALSE))</f>
        <v>A+</v>
      </c>
      <c r="I752" s="125" t="str">
        <f t="shared" si="25"/>
        <v>A+</v>
      </c>
      <c r="J752" s="128"/>
    </row>
    <row r="753" spans="1:10" ht="12.75" customHeight="1">
      <c r="A753" s="148" t="str">
        <f>IF('TRI-1C'!$EG$13="","",'TRI-1C'!$EG$13)</f>
        <v>Realizar movimientos para la coordinación de ojo y pie como: patear pelotas hacia un punto fijo determinado.</v>
      </c>
      <c r="B753" s="158"/>
      <c r="C753" s="158"/>
      <c r="D753" s="158"/>
      <c r="E753" s="158"/>
      <c r="F753" s="159"/>
      <c r="G753" s="122" t="str">
        <f>IF(A753="","",VLOOKUP(J620,'TRI-1C'!$B$18:$FH$61,136,FALSE))</f>
        <v>A+</v>
      </c>
      <c r="H753" s="150"/>
      <c r="I753" s="127" t="str">
        <f t="shared" si="25"/>
        <v>A+</v>
      </c>
      <c r="J753" s="126"/>
    </row>
    <row r="754" spans="1:10" ht="12.75" customHeight="1">
      <c r="A754" s="11" t="str">
        <f>IF('TRI-1C'!$EH$13="","",'TRI-1C'!$EH$13)</f>
        <v>Realizar representaciones gráficas utilizando el dibujo con detalles que le dan intencionalidad y sentido para identificarlos</v>
      </c>
      <c r="B754" s="156"/>
      <c r="C754" s="156"/>
      <c r="D754" s="156"/>
      <c r="E754" s="156"/>
      <c r="F754" s="157"/>
      <c r="G754" s="124" t="str">
        <f>IF(A754="","",VLOOKUP(J620,'TRI-1C'!$B$18:$FH$61,137,FALSE))</f>
        <v>A+</v>
      </c>
      <c r="I754" s="125" t="str">
        <f t="shared" si="25"/>
        <v>A+</v>
      </c>
      <c r="J754" s="128"/>
    </row>
    <row r="755" spans="1:10" ht="12.75" customHeight="1">
      <c r="A755" s="148" t="str">
        <f>IF('TRI-1C'!$EI$13="","",'TRI-1C'!$EI$13)</f>
        <v>Reconocer la importancia del peatón y respetar su espacio en la vía mediante actividades lúdicas que fomenten el aprendizaje de normas de tránsito.</v>
      </c>
      <c r="B755" s="149"/>
      <c r="C755" s="149"/>
      <c r="D755" s="150"/>
      <c r="E755" s="150"/>
      <c r="F755" s="126"/>
      <c r="G755" s="122" t="str">
        <f>IF(A755="","",VLOOKUP(J620,'TRI-1C'!$B$18:$FH$61,138,FALSE))</f>
        <v>A+</v>
      </c>
      <c r="H755" s="150"/>
      <c r="I755" s="127" t="str">
        <f t="shared" si="25"/>
        <v>A+</v>
      </c>
      <c r="J755" s="126"/>
    </row>
    <row r="756" spans="1:10" ht="12.75" customHeight="1">
      <c r="A756" s="147" t="str">
        <f>IF('TRI-1C'!$EJ$13="","",'TRI-1C'!$EJ$13)</f>
        <v>Representar la figura humana utilizando el monigote e incorporando detalles según la interiorización de su imagen corporal.</v>
      </c>
      <c r="B756" s="139"/>
      <c r="C756" s="139"/>
      <c r="F756" s="128"/>
      <c r="G756" s="124" t="str">
        <f>IF(A756="","",VLOOKUP(J620,'TRI-1C'!$B$18:$FH$61,139,FALSE))</f>
        <v>A+</v>
      </c>
      <c r="I756" s="125" t="str">
        <f t="shared" si="25"/>
        <v>A+</v>
      </c>
      <c r="J756" s="128"/>
    </row>
    <row r="757" spans="1:10" ht="12.75" customHeight="1">
      <c r="A757" s="148" t="str">
        <f>IF('TRI-1C'!$EK$13="","",'TRI-1C'!$EK$13)</f>
        <v>Saltar de un pie a otro alternadamente, de manera autónoma.</v>
      </c>
      <c r="B757" s="149"/>
      <c r="C757" s="149"/>
      <c r="D757" s="150"/>
      <c r="E757" s="150"/>
      <c r="F757" s="126"/>
      <c r="G757" s="122" t="str">
        <f>IF(A757="","",VLOOKUP(J620,'TRI-1C'!$B$18:$FH$61,140,FALSE))</f>
        <v>A+</v>
      </c>
      <c r="H757" s="150"/>
      <c r="I757" s="127" t="str">
        <f t="shared" si="25"/>
        <v>A+</v>
      </c>
      <c r="J757" s="126"/>
    </row>
    <row r="758" spans="1:10" ht="12.75" customHeight="1">
      <c r="A758" s="147" t="str">
        <f>IF('TRI-1C'!$EL$13="","",'TRI-1C'!$EL$13)</f>
        <v>Saltar en dos pies en sentido vertical obstáculos de 20 a 30 cm en altura y en sentido horizontal longitudes de aproximadamente 50 a 70 cm.</v>
      </c>
      <c r="B758" s="139"/>
      <c r="C758" s="139"/>
      <c r="F758" s="128"/>
      <c r="G758" s="124" t="str">
        <f>IF(A758="","",VLOOKUP(J620,'TRI-1C'!$B$18:$FH$61,141,FALSE))</f>
        <v>A+</v>
      </c>
      <c r="I758" s="125" t="str">
        <f t="shared" si="25"/>
        <v>A+</v>
      </c>
      <c r="J758" s="128"/>
    </row>
    <row r="759" spans="1:10" ht="12.75" customHeight="1">
      <c r="A759" s="192" t="str">
        <f>IF('TRI-1C'!$EM$13="","",'TRI-1C'!$EM$13)</f>
        <v>Subir y bajar escaleras alternando los pies.</v>
      </c>
      <c r="B759" s="154"/>
      <c r="C759" s="154"/>
      <c r="D759" s="154"/>
      <c r="E759" s="154"/>
      <c r="F759" s="155"/>
      <c r="G759" s="122" t="str">
        <f>IF(A759="","",VLOOKUP(J620,'TRI-1C'!$B$18:$FH$61,142,FALSE))</f>
        <v>A+</v>
      </c>
      <c r="H759" s="150"/>
      <c r="I759" s="127" t="str">
        <f t="shared" si="25"/>
        <v>A+</v>
      </c>
      <c r="J759" s="126"/>
    </row>
    <row r="760" spans="1:10" ht="12.75" customHeight="1">
      <c r="A760" s="147" t="str">
        <f>IF('TRI-1C'!$EN$13="","",'TRI-1C'!$EN$13)</f>
        <v>Trepar y reptar a diferentes ritmos y en posiciones corporales diversas (cúbito ventral y cúbito dorsal).</v>
      </c>
      <c r="B760" s="139"/>
      <c r="C760" s="139"/>
      <c r="F760" s="128"/>
      <c r="G760" s="124" t="str">
        <f>IF(A760="","",VLOOKUP(J620,'TRI-1C'!$B$18:$FH$61,143,FALSE))</f>
        <v>A+</v>
      </c>
      <c r="I760" s="125" t="str">
        <f t="shared" si="25"/>
        <v>A+</v>
      </c>
      <c r="J760" s="128"/>
    </row>
    <row r="761" spans="1:10" ht="12.75" customHeight="1">
      <c r="A761" s="148" t="str">
        <f>IF('TRI-1C'!$EO$13="","",'TRI-1C'!$EO$13)</f>
        <v>Ubicar algunas partes de su cuerpo en función de las nociones de al lado, junto a, cerca-lejos.</v>
      </c>
      <c r="B761" s="149"/>
      <c r="C761" s="149"/>
      <c r="D761" s="150"/>
      <c r="E761" s="150"/>
      <c r="F761" s="126"/>
      <c r="G761" s="122" t="str">
        <f>IF(A761="","",VLOOKUP(J620,'TRI-1C'!$B$18:$FH$61,144,FALSE))</f>
        <v>A+</v>
      </c>
      <c r="H761" s="150"/>
      <c r="I761" s="127" t="str">
        <f t="shared" si="25"/>
        <v>A+</v>
      </c>
      <c r="J761" s="126"/>
    </row>
    <row r="762" spans="1:10" ht="12.75" customHeight="1">
      <c r="A762" s="147" t="str">
        <f>IF('TRI-1C'!$EP$13="","",'TRI-1C'!$EP$13)</f>
        <v>Utilizar el espacio parcial e inicia con el uso del espacio total para realizar representaciones gráficas.</v>
      </c>
      <c r="B762" s="139"/>
      <c r="C762" s="139"/>
      <c r="F762" s="128"/>
      <c r="G762" s="124" t="str">
        <f>IF(A762="","",VLOOKUP(J620,'TRI-1C'!$B$18:$FH$61,145,FALSE))</f>
        <v>A+</v>
      </c>
      <c r="I762" s="125" t="str">
        <f t="shared" si="25"/>
        <v>A+</v>
      </c>
      <c r="J762" s="128"/>
    </row>
    <row r="763" spans="1:10" ht="12.75" customHeight="1">
      <c r="A763" s="148" t="str">
        <f>IF('TRI-1C'!$EQ$13="","",'TRI-1C'!$EQ$13)</f>
        <v>Utilizar la pinza digital para coger lápices, marcadores, pinceles y diversos tipos de materiales.</v>
      </c>
      <c r="B763" s="158"/>
      <c r="C763" s="158"/>
      <c r="D763" s="158"/>
      <c r="E763" s="158"/>
      <c r="F763" s="159"/>
      <c r="G763" s="122" t="str">
        <f>IF(A763="","",VLOOKUP(J620,'TRI-1C'!$B$18:$FH$61,146,FALSE))</f>
        <v>A+</v>
      </c>
      <c r="H763" s="150"/>
      <c r="I763" s="127" t="str">
        <f t="shared" si="25"/>
        <v>A+</v>
      </c>
      <c r="J763" s="126"/>
    </row>
    <row r="764" spans="1:10" ht="12.75" customHeight="1">
      <c r="A764" s="6" t="str">
        <f>NOTAS!$O$14</f>
        <v>CIVICA Y ACOMPAÑAMIENTO INTEGRAL</v>
      </c>
      <c r="B764" s="156"/>
      <c r="C764" s="156"/>
      <c r="D764" s="156"/>
      <c r="E764" s="156"/>
      <c r="F764" s="157"/>
      <c r="G764" s="124" t="str">
        <f>IF(A764="","",VLOOKUP(J620,'TRI-1C'!$B$18:$FH$61,146,FALSE))</f>
        <v>A+</v>
      </c>
      <c r="I764" s="125"/>
      <c r="J764" s="128"/>
    </row>
    <row r="765" spans="1:10" ht="12.75" customHeight="1">
      <c r="A765" s="148" t="str">
        <f>IF('TRI-1C'!$ES$13="","",'TRI-1C'!$ES$13)</f>
        <v/>
      </c>
      <c r="B765" s="149"/>
      <c r="C765" s="149"/>
      <c r="D765" s="150"/>
      <c r="E765" s="150"/>
      <c r="F765" s="126"/>
      <c r="G765" s="122" t="str">
        <f>IF(A765="","",VLOOKUP(J620,'TRI-1C'!$B$18:$FH$61,148,FALSE))</f>
        <v/>
      </c>
      <c r="H765" s="150"/>
      <c r="I765" s="127" t="str">
        <f t="shared" ref="I765:I774" si="26">IF(G765="","",G765)</f>
        <v/>
      </c>
      <c r="J765" s="126"/>
    </row>
    <row r="766" spans="1:10" ht="12.75" customHeight="1">
      <c r="A766" s="147" t="str">
        <f>IF('TRI-1C'!$ET$13="","",'TRI-1C'!$ET$13)</f>
        <v>AUTOCONOCIMIENTO</v>
      </c>
      <c r="B766" s="139"/>
      <c r="C766" s="139"/>
      <c r="F766" s="128"/>
      <c r="G766" s="124" t="str">
        <f>IF(A766="","",VLOOKUP(J620,'TRI-1C'!$B$18:$FH$61,149,FALSE))</f>
        <v>S</v>
      </c>
      <c r="I766" s="125" t="str">
        <f t="shared" si="26"/>
        <v>S</v>
      </c>
      <c r="J766" s="128"/>
    </row>
    <row r="767" spans="1:10" ht="12.75" customHeight="1">
      <c r="A767" s="148" t="str">
        <f>IF('TRI-1C'!$EU$13="","",'TRI-1C'!$EU$13)</f>
        <v>PENSAMIENO CRITICO</v>
      </c>
      <c r="B767" s="149"/>
      <c r="C767" s="149"/>
      <c r="D767" s="150"/>
      <c r="E767" s="150"/>
      <c r="F767" s="126"/>
      <c r="G767" s="122" t="str">
        <f>IF(A767="","",VLOOKUP(J620,'TRI-1C'!$B$18:$FH$61,150,FALSE))</f>
        <v>S</v>
      </c>
      <c r="H767" s="150"/>
      <c r="I767" s="127" t="str">
        <f t="shared" si="26"/>
        <v>S</v>
      </c>
      <c r="J767" s="126"/>
    </row>
    <row r="768" spans="1:10" ht="12.75" customHeight="1">
      <c r="A768" s="147" t="str">
        <f>IF('TRI-1C'!$EV$13="","",'TRI-1C'!$EV$13)</f>
        <v>MANEJO DE PROBLEMAS</v>
      </c>
      <c r="B768" s="139"/>
      <c r="C768" s="139"/>
      <c r="F768" s="128"/>
      <c r="G768" s="124" t="str">
        <f>IF(A768="","",VLOOKUP(J620,'TRI-1C'!$B$18:$FH$61,151,FALSE))</f>
        <v>S</v>
      </c>
      <c r="I768" s="125" t="str">
        <f t="shared" si="26"/>
        <v>S</v>
      </c>
      <c r="J768" s="128"/>
    </row>
    <row r="769" spans="1:10" ht="12.75" customHeight="1">
      <c r="A769" s="192" t="str">
        <f>IF('TRI-1C'!$EW$13="","",'TRI-1C'!$EW$13)</f>
        <v>TOMA DE DECISIONES</v>
      </c>
      <c r="B769" s="154"/>
      <c r="C769" s="154"/>
      <c r="D769" s="154"/>
      <c r="E769" s="154"/>
      <c r="F769" s="155"/>
      <c r="G769" s="122" t="str">
        <f>IF(A769="","",VLOOKUP(J620,'TRI-1C'!$B$18:$FH$61,152,FALSE))</f>
        <v>S</v>
      </c>
      <c r="H769" s="150"/>
      <c r="I769" s="127" t="str">
        <f t="shared" si="26"/>
        <v>S</v>
      </c>
      <c r="J769" s="126"/>
    </row>
    <row r="770" spans="1:10" ht="12.75" customHeight="1">
      <c r="A770" s="147" t="str">
        <f>IF('TRI-1C'!$EX$13="","",'TRI-1C'!$EX$13)</f>
        <v>TRABAJO EN EQUIPO</v>
      </c>
      <c r="B770" s="139"/>
      <c r="C770" s="139"/>
      <c r="F770" s="128"/>
      <c r="G770" s="124" t="str">
        <f>IF(A770="","",VLOOKUP(J620,'TRI-1C'!$B$18:$FH$61,153,FALSE))</f>
        <v>S</v>
      </c>
      <c r="I770" s="125" t="str">
        <f t="shared" si="26"/>
        <v>S</v>
      </c>
      <c r="J770" s="128"/>
    </row>
    <row r="771" spans="1:10" ht="12.75" customHeight="1">
      <c r="A771" s="148" t="str">
        <f>IF('TRI-1C'!$EY$13="","",'TRI-1C'!$EY$13)</f>
        <v>CONCIENCIA SOCIAL</v>
      </c>
      <c r="B771" s="149"/>
      <c r="C771" s="149"/>
      <c r="D771" s="150"/>
      <c r="E771" s="150"/>
      <c r="F771" s="126"/>
      <c r="G771" s="122" t="str">
        <f>IF(A771="","",VLOOKUP(J620,'TRI-1C'!$B$18:$FH$61,154,FALSE))</f>
        <v>S</v>
      </c>
      <c r="H771" s="150"/>
      <c r="I771" s="127" t="str">
        <f t="shared" si="26"/>
        <v>S</v>
      </c>
      <c r="J771" s="126"/>
    </row>
    <row r="772" spans="1:10" ht="12.75" customHeight="1">
      <c r="A772" s="147" t="str">
        <f>IF('TRI-1C'!$EZ$13="","",'TRI-1C'!$EZ$13)</f>
        <v xml:space="preserve">RELACIONES INTERPERSONALES	</v>
      </c>
      <c r="B772" s="139"/>
      <c r="C772" s="139"/>
      <c r="F772" s="128"/>
      <c r="G772" s="124" t="str">
        <f>IF(A772="","",VLOOKUP(J620,'TRI-1C'!$B$18:$FH$61,155,FALSE))</f>
        <v>S</v>
      </c>
      <c r="I772" s="125" t="str">
        <f t="shared" si="26"/>
        <v>S</v>
      </c>
      <c r="J772" s="128"/>
    </row>
    <row r="773" spans="1:10" ht="12.75" customHeight="1">
      <c r="A773" s="148" t="str">
        <f>IF('TRI-1C'!$FA$13="","",'TRI-1C'!$FA$13)</f>
        <v>MANEJO DE CONFLICTOS</v>
      </c>
      <c r="B773" s="149"/>
      <c r="C773" s="149"/>
      <c r="D773" s="150"/>
      <c r="E773" s="150"/>
      <c r="F773" s="126"/>
      <c r="G773" s="122" t="str">
        <f>IF(A773="","",VLOOKUP(J620,'TRI-1C'!$B$18:$FH$61,156,FALSE))</f>
        <v>F</v>
      </c>
      <c r="H773" s="150"/>
      <c r="I773" s="127" t="str">
        <f t="shared" si="26"/>
        <v>F</v>
      </c>
      <c r="J773" s="126"/>
    </row>
    <row r="774" spans="1:10" ht="12.75" customHeight="1">
      <c r="A774" s="147" t="str">
        <f>IF('TRI-1C'!$FB$13="","",'TRI-1C'!$FB$13)</f>
        <v>MANEJO DE EMOCIONES Y SENTIMIENTOS</v>
      </c>
      <c r="B774" s="139"/>
      <c r="C774" s="139"/>
      <c r="F774" s="128"/>
      <c r="G774" s="124" t="str">
        <f>IF(A774="","",VLOOKUP(J620,'TRI-1C'!$B$18:$FH$61,157,FALSE))</f>
        <v>F</v>
      </c>
      <c r="I774" s="125" t="str">
        <f t="shared" si="26"/>
        <v>F</v>
      </c>
      <c r="J774" s="128"/>
    </row>
    <row r="775" spans="1:10" ht="12.75" customHeight="1">
      <c r="A775" s="151"/>
      <c r="B775" s="129"/>
      <c r="C775" s="129"/>
      <c r="D775" s="130"/>
      <c r="E775" s="130"/>
      <c r="F775" s="131"/>
      <c r="G775" s="132"/>
      <c r="H775" s="130"/>
      <c r="I775" s="133"/>
      <c r="J775" s="131"/>
    </row>
    <row r="776" spans="1:10" ht="12.75" customHeight="1">
      <c r="A776" s="134"/>
      <c r="B776" s="134"/>
      <c r="C776" s="134"/>
      <c r="D776" s="134"/>
      <c r="E776" s="134"/>
      <c r="F776" s="140"/>
      <c r="G776" s="496"/>
      <c r="H776" s="496"/>
      <c r="I776" s="497"/>
      <c r="J776" s="497"/>
    </row>
    <row r="777" spans="1:10" ht="12.75" customHeight="1">
      <c r="A777" s="487" t="s">
        <v>156</v>
      </c>
      <c r="B777" s="488"/>
      <c r="C777" s="135" t="s">
        <v>157</v>
      </c>
      <c r="G777" s="494"/>
      <c r="H777" s="494"/>
      <c r="I777" s="494"/>
      <c r="J777" s="494"/>
    </row>
    <row r="778" spans="1:10" ht="12.75" customHeight="1">
      <c r="A778" s="489" t="s">
        <v>158</v>
      </c>
      <c r="B778" s="490"/>
      <c r="C778" s="136" t="str">
        <f>VLOOKUP(J620,'TRI-1C'!$B$18:$FH$61,160,FALSE)</f>
        <v>A-</v>
      </c>
      <c r="G778" s="494"/>
      <c r="H778" s="494"/>
      <c r="I778" s="494"/>
      <c r="J778" s="494"/>
    </row>
    <row r="779" spans="1:10" ht="12.75" customHeight="1">
      <c r="A779" s="491" t="s">
        <v>159</v>
      </c>
      <c r="B779" s="492"/>
      <c r="C779" s="493"/>
      <c r="G779" s="494"/>
      <c r="H779" s="494"/>
      <c r="I779" s="494"/>
      <c r="J779" s="494"/>
    </row>
    <row r="780" spans="1:10" ht="12.75" customHeight="1">
      <c r="A780" s="137" t="s">
        <v>160</v>
      </c>
      <c r="B780" s="138"/>
      <c r="C780" s="188" t="str">
        <f>VLOOKUP(J620,'TRI-1C'!$B$18:$FH$61,161,FALSE)</f>
        <v/>
      </c>
      <c r="G780" s="494"/>
      <c r="H780" s="494"/>
      <c r="I780" s="494"/>
      <c r="J780" s="494"/>
    </row>
    <row r="781" spans="1:10" ht="12.75" customHeight="1">
      <c r="A781" s="137" t="s">
        <v>161</v>
      </c>
      <c r="B781" s="138"/>
      <c r="C781" s="188" t="str">
        <f>VLOOKUP(J620,'TRI-1C'!$B$18:$FH$61,162,FALSE)</f>
        <v/>
      </c>
      <c r="G781" s="494"/>
      <c r="H781" s="494"/>
      <c r="I781" s="494"/>
      <c r="J781" s="494"/>
    </row>
    <row r="782" spans="1:10" ht="12.75" customHeight="1">
      <c r="A782" s="480" t="s">
        <v>163</v>
      </c>
      <c r="B782" s="481"/>
      <c r="C782" s="188">
        <f>VLOOKUP(J620,'TRI-1C'!$B$18:$FH$61,163,FALSE)</f>
        <v>0</v>
      </c>
      <c r="G782" s="494"/>
      <c r="H782" s="494"/>
      <c r="I782" s="494"/>
      <c r="J782" s="494"/>
    </row>
    <row r="783" spans="1:10" ht="12.75" customHeight="1">
      <c r="D783" s="503" t="s">
        <v>162</v>
      </c>
      <c r="E783" s="503"/>
      <c r="F783" s="152">
        <f ca="1">NOW()</f>
        <v>45994.739222569442</v>
      </c>
    </row>
    <row r="786" spans="2:7" ht="12.75" customHeight="1">
      <c r="G786" s="112"/>
    </row>
    <row r="788" spans="2:7" ht="12.75" customHeight="1">
      <c r="B788" s="495" t="s">
        <v>164</v>
      </c>
      <c r="C788" s="495"/>
      <c r="F788" s="116" t="s">
        <v>165</v>
      </c>
      <c r="G788" s="116" t="s">
        <v>165</v>
      </c>
    </row>
    <row r="822" spans="1:10" ht="12.75" customHeight="1">
      <c r="A822" s="111" t="s">
        <v>153</v>
      </c>
      <c r="C822" t="str">
        <f>IF(VLOOKUP(J825,NOTAS!$D$14:$P$60,2,FALSE)="","",VLOOKUP(J825,NOTAS!$D$14:$P$60,2,FALSE))</f>
        <v>CEDEÑO AGUIRRE KEYLOR DEMIR</v>
      </c>
    </row>
    <row r="823" spans="1:10" ht="12.75" customHeight="1">
      <c r="A823" s="111" t="s">
        <v>154</v>
      </c>
      <c r="C823" t="str">
        <f>NOTAS!$B$14&amp; " "&amp;NOTAS!$B$15</f>
        <v>INICIAL II A</v>
      </c>
      <c r="F823" s="111"/>
      <c r="G823" s="116"/>
      <c r="H823" s="117"/>
      <c r="I823" s="118"/>
      <c r="J823" s="117"/>
    </row>
    <row r="824" spans="1:10" ht="12.75" customHeight="1">
      <c r="A824" s="111" t="s">
        <v>6</v>
      </c>
      <c r="C824" t="str">
        <f>NOTAS!$B$18</f>
        <v>2025-2026 MATUTINA</v>
      </c>
      <c r="H824" s="117"/>
      <c r="I824" s="118"/>
      <c r="J824" s="117"/>
    </row>
    <row r="825" spans="1:10" ht="12.75" customHeight="1" thickBot="1">
      <c r="A825" s="486" t="s">
        <v>167</v>
      </c>
      <c r="B825" s="486"/>
      <c r="I825" s="114" t="s">
        <v>74</v>
      </c>
      <c r="J825" s="121">
        <v>5</v>
      </c>
    </row>
    <row r="826" spans="1:10" ht="12.75" customHeight="1">
      <c r="A826" s="482" t="s">
        <v>155</v>
      </c>
      <c r="B826" s="483"/>
      <c r="C826" s="483"/>
      <c r="D826" s="483"/>
      <c r="E826" s="483"/>
      <c r="F826" s="484"/>
      <c r="G826" s="485" t="s">
        <v>141</v>
      </c>
      <c r="H826" s="483"/>
      <c r="I826" s="498" t="s">
        <v>141</v>
      </c>
      <c r="J826" s="499"/>
    </row>
    <row r="827" spans="1:10" ht="12.75" customHeight="1">
      <c r="A827" s="500" t="str">
        <f>IF('TRI-1C'!G$10="","",'TRI-1C'!G$10)</f>
        <v>IDENTIDAD Y AUTONOMÍA</v>
      </c>
      <c r="B827" s="501"/>
      <c r="C827" s="501"/>
      <c r="D827" s="501"/>
      <c r="E827" s="501"/>
      <c r="F827" s="502"/>
      <c r="G827" s="160"/>
      <c r="H827" s="161"/>
      <c r="I827" s="162"/>
      <c r="J827" s="163"/>
    </row>
    <row r="828" spans="1:10" ht="12.75" customHeight="1">
      <c r="A828" s="148" t="str">
        <f>IF('TRI-1C'!G$13="","",'TRI-1C'!G$13)</f>
        <v>Comunicar algunos datos de su identidad como: nombres completos, edad, nombres de familiares cercanos, lugar dónde vive.</v>
      </c>
      <c r="B828" s="158"/>
      <c r="C828" s="158"/>
      <c r="D828" s="158"/>
      <c r="E828" s="158"/>
      <c r="F828" s="159"/>
      <c r="G828" s="122" t="str">
        <f>IF(A828="","",VLOOKUP(J825,'TRI-1C'!$B$18:$FH$61,6,FALSE))</f>
        <v>A-</v>
      </c>
      <c r="H828" s="150"/>
      <c r="I828" s="127" t="str">
        <f>IF(G828="","",G828)</f>
        <v>A-</v>
      </c>
      <c r="J828" s="126"/>
    </row>
    <row r="829" spans="1:10" ht="12.75" customHeight="1">
      <c r="A829" s="11" t="str">
        <f>IF('TRI-1C'!$H$13="","",'TRI-1C'!$H$13)</f>
        <v>Demostrar curiosidad por las características físicas (genitales) que le permiten reconocerse como niño y niña</v>
      </c>
      <c r="B829" s="156"/>
      <c r="C829" s="156"/>
      <c r="D829" s="156"/>
      <c r="E829" s="156"/>
      <c r="F829" s="157"/>
      <c r="G829" s="124" t="str">
        <f>IF(A829="","",VLOOKUP(J825,'TRI-1C'!$B$18:$FH$61,7,FALSE))</f>
        <v>A+</v>
      </c>
      <c r="I829" s="125" t="str">
        <f t="shared" ref="I829:I845" si="27">IF(G829="","",G829)</f>
        <v>A+</v>
      </c>
      <c r="J829" s="128"/>
    </row>
    <row r="830" spans="1:10" ht="12.75" customHeight="1">
      <c r="A830" s="148" t="str">
        <f>IF('TRI-1C'!$I$13="","",'TRI-1C'!$I$13)</f>
        <v>Identificar la importancia de usar el cinturón de seguridad para promover el autocuidado y la protección personal.</v>
      </c>
      <c r="B830" s="149"/>
      <c r="C830" s="149"/>
      <c r="D830" s="150"/>
      <c r="E830" s="150"/>
      <c r="F830" s="126"/>
      <c r="G830" s="122" t="str">
        <f>IF(A830="","",VLOOKUP(J825,'TRI-1C'!$B$18:$FH$61,8,FALSE))</f>
        <v>B-</v>
      </c>
      <c r="H830" s="150"/>
      <c r="I830" s="127" t="str">
        <f t="shared" si="27"/>
        <v>B-</v>
      </c>
      <c r="J830" s="126"/>
    </row>
    <row r="831" spans="1:10" ht="12.75" customHeight="1">
      <c r="A831" s="147" t="str">
        <f>IF('TRI-1C'!$J$13="","",'TRI-1C'!$J$13)</f>
        <v>Identificar las situaciones de peligro a las que se puede exponer en su entorno inmediato y seguir pautas de comportamiento para evitarlas.</v>
      </c>
      <c r="B831" s="139"/>
      <c r="C831" s="139"/>
      <c r="F831" s="128"/>
      <c r="G831" s="124" t="str">
        <f>IF(A831="","",VLOOKUP(J825,'TRI-1C'!$B$18:$FH$61,9,FALSE))</f>
        <v>A+</v>
      </c>
      <c r="I831" s="125" t="str">
        <f t="shared" si="27"/>
        <v>A+</v>
      </c>
      <c r="J831" s="128"/>
    </row>
    <row r="832" spans="1:10" ht="12.75" customHeight="1">
      <c r="A832" s="148" t="str">
        <f>IF('TRI-1C'!$K$13="","",'TRI-1C'!$K$13)</f>
        <v>Identificar sus características físicas y las de las personas de su entorno como parte del proceso de aceptación de sí mismo y de respeto a los demás.</v>
      </c>
      <c r="B832" s="149"/>
      <c r="C832" s="149"/>
      <c r="D832" s="150"/>
      <c r="E832" s="150"/>
      <c r="F832" s="126"/>
      <c r="G832" s="122" t="str">
        <f>IF(A832="","",VLOOKUP(J825,'TRI-1C'!$B$18:$FH$61,10,FALSE))</f>
        <v>A+</v>
      </c>
      <c r="H832" s="150"/>
      <c r="I832" s="127" t="str">
        <f t="shared" si="27"/>
        <v>A+</v>
      </c>
      <c r="J832" s="126"/>
    </row>
    <row r="833" spans="1:10" ht="12.75" customHeight="1">
      <c r="A833" s="147" t="str">
        <f>IF('TRI-1C'!$L$13="","",'TRI-1C'!$L$13)</f>
        <v>Identificar y manifestar sus emociones y sentimientos, expresando las causas de los mismos mediante el lenguaje verbal. (D.EIB.10.3.)</v>
      </c>
      <c r="B833" s="139"/>
      <c r="C833" s="139"/>
      <c r="F833" s="128"/>
      <c r="G833" s="124" t="str">
        <f>IF(A833="","",VLOOKUP(J825,'TRI-1C'!$B$18:$FH$61,11,FALSE))</f>
        <v>A+</v>
      </c>
      <c r="I833" s="125" t="str">
        <f t="shared" si="27"/>
        <v>A+</v>
      </c>
      <c r="J833" s="128"/>
    </row>
    <row r="834" spans="1:10" ht="12.75" customHeight="1">
      <c r="A834" s="192" t="str">
        <f>IF('TRI-1C'!$M$13="","",'TRI-1C'!$M$13)</f>
        <v>Identificarse como miembro de una familia reconociéndose como parte importante de la misma.</v>
      </c>
      <c r="B834" s="154"/>
      <c r="C834" s="154"/>
      <c r="D834" s="154"/>
      <c r="E834" s="154"/>
      <c r="F834" s="155"/>
      <c r="G834" s="122" t="str">
        <f>IF(A834="","",VLOOKUP(J825,'TRI-1C'!$B$18:$FH$61,12,FALSE))</f>
        <v>A+</v>
      </c>
      <c r="H834" s="150"/>
      <c r="I834" s="127" t="str">
        <f t="shared" si="27"/>
        <v>A+</v>
      </c>
      <c r="J834" s="126"/>
    </row>
    <row r="835" spans="1:10" ht="12.75" customHeight="1">
      <c r="A835" s="147" t="str">
        <f>IF('TRI-1C'!$N$13="","",'TRI-1C'!$N$13)</f>
        <v>Practicar con autonomía hábitos de higiene personal como lavarse las manos, los dientes y la cara.</v>
      </c>
      <c r="B835" s="139"/>
      <c r="C835" s="139"/>
      <c r="F835" s="128"/>
      <c r="G835" s="124" t="str">
        <f>IF(A835="","",VLOOKUP(J825,'TRI-1C'!$B$18:$FH$61,13,FALSE))</f>
        <v>A+</v>
      </c>
      <c r="I835" s="125" t="str">
        <f t="shared" si="27"/>
        <v>A+</v>
      </c>
      <c r="J835" s="128"/>
    </row>
    <row r="836" spans="1:10" ht="12.75" customHeight="1">
      <c r="A836" s="148" t="str">
        <f>IF('TRI-1C'!$O$13="","",'TRI-1C'!$O$13)</f>
        <v>Practicar hábitos de orden ubicando los objetos en el lugar correspondiente.</v>
      </c>
      <c r="B836" s="149"/>
      <c r="C836" s="149"/>
      <c r="D836" s="150"/>
      <c r="E836" s="150"/>
      <c r="F836" s="126"/>
      <c r="G836" s="122" t="str">
        <f>IF(A836="","",VLOOKUP(J825,'TRI-1C'!$B$18:$FH$61,14,FALSE))</f>
        <v>A+</v>
      </c>
      <c r="H836" s="150"/>
      <c r="I836" s="127" t="str">
        <f t="shared" si="27"/>
        <v>A+</v>
      </c>
      <c r="J836" s="126"/>
    </row>
    <row r="837" spans="1:10" ht="12.75" customHeight="1">
      <c r="A837" s="147" t="str">
        <f>IF('TRI-1C'!$P$13="","",'TRI-1C'!$P$13)</f>
        <v>Practicar las acciones a seguir en situaciones de riesgo como: temblores, incendios, entre otros, determinadas en el plan de contingencia institucional.</v>
      </c>
      <c r="B837" s="139"/>
      <c r="C837" s="139"/>
      <c r="F837" s="128"/>
      <c r="G837" s="124" t="str">
        <f>IF(A837="","",VLOOKUP(J825,'TRI-1C'!$B$18:$FH$61,15,FALSE))</f>
        <v>A+</v>
      </c>
      <c r="I837" s="125" t="str">
        <f t="shared" si="27"/>
        <v>A+</v>
      </c>
      <c r="J837" s="128"/>
    </row>
    <row r="838" spans="1:10" ht="12.75" customHeight="1">
      <c r="A838" s="148" t="str">
        <f>IF('TRI-1C'!$Q$13="","",'TRI-1C'!$Q$13)</f>
        <v>Practicar normas de seguridad para evitar accidentes a los que se puede exponer en su entorno inmediato.</v>
      </c>
      <c r="B838" s="158"/>
      <c r="C838" s="158"/>
      <c r="D838" s="158"/>
      <c r="E838" s="158"/>
      <c r="F838" s="159"/>
      <c r="G838" s="122" t="str">
        <f>IF(A838="","",VLOOKUP(J825,'TRI-1C'!$B$18:$FH$61,16,FALSE))</f>
        <v>A+</v>
      </c>
      <c r="H838" s="150"/>
      <c r="I838" s="127" t="str">
        <f t="shared" si="27"/>
        <v>A+</v>
      </c>
      <c r="J838" s="126"/>
    </row>
    <row r="839" spans="1:10" ht="12.75" customHeight="1">
      <c r="A839" s="11" t="str">
        <f>IF('TRI-1C'!$R$13="","",'TRI-1C'!$R$13)</f>
        <v>Realiza independientemente normas de aseo al ir al baño.</v>
      </c>
      <c r="B839" s="156"/>
      <c r="C839" s="156"/>
      <c r="D839" s="156"/>
      <c r="E839" s="156"/>
      <c r="F839" s="157"/>
      <c r="G839" s="124" t="str">
        <f>IF(A839="","",VLOOKUP(J825,'TRI-1C'!$B$18:$FH$61,17,FALSE))</f>
        <v>A+</v>
      </c>
      <c r="I839" s="125" t="str">
        <f t="shared" si="27"/>
        <v>A+</v>
      </c>
      <c r="J839" s="128"/>
    </row>
    <row r="840" spans="1:10" ht="12.75" customHeight="1">
      <c r="A840" s="148" t="str">
        <f>IF('TRI-1C'!$S$13="","",'TRI-1C'!$S$13)</f>
        <v>Reconocer la importancia del uso del casco y demás indumentaria de pro tección para protegerse de lesiones en actividades que requieran su uso</v>
      </c>
      <c r="B840" s="149"/>
      <c r="C840" s="149"/>
      <c r="D840" s="150"/>
      <c r="E840" s="150"/>
      <c r="F840" s="126"/>
      <c r="G840" s="122" t="str">
        <f>IF(A840="","",VLOOKUP(J825,'TRI-1C'!$B$18:$FH$61,18,FALSE))</f>
        <v>B+</v>
      </c>
      <c r="H840" s="150"/>
      <c r="I840" s="127" t="str">
        <f t="shared" si="27"/>
        <v>B+</v>
      </c>
      <c r="J840" s="126"/>
    </row>
    <row r="841" spans="1:10" ht="12.75" customHeight="1">
      <c r="A841" s="147" t="str">
        <f>IF('TRI-1C'!$T$13="","",'TRI-1C'!$T$13)</f>
        <v>Reconocer situaciones problémicas en las actividades escolares para solucionarlas de forma creativa y con autonomía.</v>
      </c>
      <c r="B841" s="139"/>
      <c r="C841" s="139"/>
      <c r="F841" s="128"/>
      <c r="G841" s="124" t="str">
        <f>IF(A841="","",VLOOKUP(J825,'TRI-1C'!$B$18:$FH$61,19,FALSE))</f>
        <v>A+</v>
      </c>
      <c r="I841" s="125" t="str">
        <f t="shared" si="27"/>
        <v>A+</v>
      </c>
      <c r="J841" s="128"/>
    </row>
    <row r="842" spans="1:10" ht="12.75" customHeight="1">
      <c r="A842" s="148" t="str">
        <f>IF('TRI-1C'!$U$13="","",'TRI-1C'!$U$13)</f>
        <v>Seleccionar las prendas de vestir de acuerdo al estado climático (prendas para el frío / prendas para el calor).</v>
      </c>
      <c r="B842" s="149"/>
      <c r="C842" s="149"/>
      <c r="D842" s="150"/>
      <c r="E842" s="150"/>
      <c r="F842" s="126"/>
      <c r="G842" s="122" t="str">
        <f>IF(A842="","",VLOOKUP(J825,'TRI-1C'!$B$18:$FH$61,20,FALSE))</f>
        <v>A+</v>
      </c>
      <c r="H842" s="150"/>
      <c r="I842" s="127" t="str">
        <f t="shared" si="27"/>
        <v>A+</v>
      </c>
      <c r="J842" s="126"/>
    </row>
    <row r="843" spans="1:10" ht="12.75" customHeight="1">
      <c r="A843" s="147" t="str">
        <f>IF('TRI-1C'!$V$13="","",'TRI-1C'!$V$13)</f>
        <v>Tomar decisiones con respecto a la elección de actividades, vestuario entre otros, en función de sus gustos y preferencias, argumentando las mismas.</v>
      </c>
      <c r="B843" s="139"/>
      <c r="C843" s="139"/>
      <c r="F843" s="128"/>
      <c r="G843" s="124" t="str">
        <f>IF(A843="","",VLOOKUP(J825,'TRI-1C'!$B$18:$FH$61,21,FALSE))</f>
        <v>A+</v>
      </c>
      <c r="I843" s="125" t="str">
        <f t="shared" si="27"/>
        <v>A+</v>
      </c>
      <c r="J843" s="128"/>
    </row>
    <row r="844" spans="1:10" ht="12.75" customHeight="1">
      <c r="A844" s="192" t="str">
        <f>IF('TRI-1C'!$W$13="","",'TRI-1C'!$W$13)</f>
        <v>Utilizar la cuchara, tenedor y el vaso cuando se alimenta de manera autónoma.</v>
      </c>
      <c r="B844" s="154"/>
      <c r="C844" s="154"/>
      <c r="D844" s="154"/>
      <c r="E844" s="154"/>
      <c r="F844" s="155"/>
      <c r="G844" s="122" t="str">
        <f>IF(A844="","",VLOOKUP(J825,'TRI-1C'!$B$18:$FH$61,22,FALSE))</f>
        <v>A+</v>
      </c>
      <c r="H844" s="150"/>
      <c r="I844" s="127" t="str">
        <f t="shared" si="27"/>
        <v>A+</v>
      </c>
      <c r="J844" s="126"/>
    </row>
    <row r="845" spans="1:10" ht="12.75" customHeight="1">
      <c r="A845" s="147" t="str">
        <f>IF('TRI-1C'!$X$13="","",'TRI-1C'!$X$13)</f>
        <v>Vestirse y desvestirse de manera independiente con prendas de vestir sencillas. (D.EIB.10.5)</v>
      </c>
      <c r="B845" s="139"/>
      <c r="C845" s="139"/>
      <c r="F845" s="128"/>
      <c r="G845" s="124" t="str">
        <f>IF(A845="","",VLOOKUP(J825,'TRI-1C'!$B$18:$FH$61,23,FALSE))</f>
        <v>A+</v>
      </c>
      <c r="I845" s="125" t="str">
        <f t="shared" si="27"/>
        <v>A+</v>
      </c>
      <c r="J845" s="128"/>
    </row>
    <row r="846" spans="1:10" ht="12.75" customHeight="1">
      <c r="A846" s="165" t="str">
        <f>'BI-1T'!$A$8</f>
        <v>CONVIVENCIA</v>
      </c>
      <c r="B846" s="149"/>
      <c r="C846" s="149"/>
      <c r="D846" s="150"/>
      <c r="E846" s="150"/>
      <c r="F846" s="126"/>
      <c r="G846" s="122" t="str">
        <f>IF(A846="","",VLOOKUP(J825,'TRI-1C'!$B$18:$FH$61,24,FALSE))</f>
        <v>A+</v>
      </c>
      <c r="H846" s="150"/>
      <c r="I846" s="127"/>
      <c r="J846" s="126"/>
    </row>
    <row r="847" spans="1:10" ht="12.75" customHeight="1">
      <c r="A847" s="147" t="str">
        <f>IF('TRI-1C'!$Z$13="","",'TRI-1C'!$Z$13)</f>
        <v>Apoyar y motivar a otras personas a participar en actividades grupales, particularmente a quienes muestran dificultades al hacerlo</v>
      </c>
      <c r="B847" s="139"/>
      <c r="C847" s="139"/>
      <c r="F847" s="128"/>
      <c r="G847" s="124" t="str">
        <f>IF(A847="","",VLOOKUP(J825,'TRI-1C'!$B$18:$FH$61,25,FALSE))</f>
        <v>A+</v>
      </c>
      <c r="I847" s="125" t="str">
        <f t="shared" ref="I847:I861" si="28">IF(G847="","",G847)</f>
        <v>A+</v>
      </c>
      <c r="J847" s="128"/>
    </row>
    <row r="848" spans="1:10" ht="12.75" customHeight="1">
      <c r="A848" s="148" t="str">
        <f>IF('TRI-1C'!$AA$13="","",'TRI-1C'!$AA$13)</f>
        <v>Asumir y respetar normas de convivencia en la institución de educación inicial y en el hogar acordadas con el adulto. (D.EIB.10.15.)</v>
      </c>
      <c r="B848" s="158"/>
      <c r="C848" s="158"/>
      <c r="D848" s="158"/>
      <c r="E848" s="158"/>
      <c r="F848" s="159"/>
      <c r="G848" s="122" t="str">
        <f>IF(A848="","",VLOOKUP(J825,'TRI-1C'!$B$18:$FH$61,26,FALSE))</f>
        <v>A+</v>
      </c>
      <c r="H848" s="150"/>
      <c r="I848" s="127" t="str">
        <f t="shared" si="28"/>
        <v>A+</v>
      </c>
      <c r="J848" s="126"/>
    </row>
    <row r="849" spans="1:10" ht="12.75" customHeight="1">
      <c r="A849" s="11" t="str">
        <f>IF('TRI-1C'!$AB$13="","",'TRI-1C'!$AB$13)</f>
        <v>Colaborar en actividades que se desarrollan con otros niños y adultos de su entorno.</v>
      </c>
      <c r="B849" s="156"/>
      <c r="C849" s="156"/>
      <c r="D849" s="156"/>
      <c r="E849" s="156"/>
      <c r="F849" s="157"/>
      <c r="G849" s="124" t="str">
        <f>IF(A849="","",VLOOKUP(J825,'TRI-1C'!$B$18:$FH$61,27,FALSE))</f>
        <v>A+</v>
      </c>
      <c r="I849" s="125" t="str">
        <f t="shared" si="28"/>
        <v>A+</v>
      </c>
      <c r="J849" s="128"/>
    </row>
    <row r="850" spans="1:10" ht="12.75" customHeight="1">
      <c r="A850" s="148" t="str">
        <f>IF('TRI-1C'!$AC$13="","",'TRI-1C'!$AC$13)</f>
        <v>Demostrar actitudes de solidaridad ante situaciones de necesidad de sus compañeros y adultos de su entorno</v>
      </c>
      <c r="B850" s="149"/>
      <c r="C850" s="149"/>
      <c r="D850" s="150"/>
      <c r="E850" s="150"/>
      <c r="F850" s="126"/>
      <c r="G850" s="122" t="str">
        <f>IF(A850="","",VLOOKUP(J825,'TRI-1C'!$B$18:$FH$61,28,FALSE))</f>
        <v>A+</v>
      </c>
      <c r="H850" s="150"/>
      <c r="I850" s="127" t="str">
        <f t="shared" si="28"/>
        <v>A+</v>
      </c>
      <c r="J850" s="126"/>
    </row>
    <row r="851" spans="1:10" ht="12.75" customHeight="1">
      <c r="A851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851" s="139"/>
      <c r="C851" s="139"/>
      <c r="F851" s="128"/>
      <c r="G851" s="124" t="str">
        <f>IF(A851="","",VLOOKUP(J825,'TRI-1C'!$B$18:$FH$61,29,FALSE))</f>
        <v>A+</v>
      </c>
      <c r="I851" s="125" t="str">
        <f t="shared" si="28"/>
        <v>A+</v>
      </c>
      <c r="J851" s="128"/>
    </row>
    <row r="852" spans="1:10" ht="12.75" customHeight="1">
      <c r="A852" s="148" t="str">
        <f>IF('TRI-1C'!$AE$13="","",'TRI-1C'!$AE$13)</f>
        <v>Demostrar preferencia de jugar la mayor parte del tiempo con un amigo estableciendo niveles de empatías más estables.</v>
      </c>
      <c r="B852" s="149"/>
      <c r="C852" s="149"/>
      <c r="D852" s="150"/>
      <c r="E852" s="150"/>
      <c r="F852" s="126"/>
      <c r="G852" s="122" t="str">
        <f>IF(A852="","",VLOOKUP(J825,'TRI-1C'!$B$18:$FH$61,30,FALSE))</f>
        <v>A+</v>
      </c>
      <c r="H852" s="150"/>
      <c r="I852" s="127" t="str">
        <f t="shared" si="28"/>
        <v>A+</v>
      </c>
      <c r="J852" s="126"/>
    </row>
    <row r="853" spans="1:10" ht="12.75" customHeight="1">
      <c r="A853" s="147" t="str">
        <f>IF('TRI-1C'!$AF$13="","",'TRI-1C'!$AF$13)</f>
        <v>Demostrar sensibilidad ante deseos, emociones y sentimientos de otras personas.</v>
      </c>
      <c r="B853" s="139"/>
      <c r="C853" s="139"/>
      <c r="F853" s="128"/>
      <c r="G853" s="124" t="str">
        <f>IF(A853="","",VLOOKUP(J825,'TRI-1C'!$B$18:$FH$61,31,FALSE))</f>
        <v>A+</v>
      </c>
      <c r="I853" s="125" t="str">
        <f t="shared" si="28"/>
        <v>A+</v>
      </c>
      <c r="J853" s="128"/>
    </row>
    <row r="854" spans="1:10" ht="12.75" customHeight="1">
      <c r="A854" s="192" t="str">
        <f>IF('TRI-1C'!$AG$13="","",'TRI-1C'!$AG$13)</f>
        <v>Desarrollar la capacidad de esperar para obtener una recompensa mayor en el futuro.</v>
      </c>
      <c r="B854" s="154"/>
      <c r="C854" s="154"/>
      <c r="D854" s="154"/>
      <c r="E854" s="154"/>
      <c r="F854" s="155"/>
      <c r="G854" s="122" t="str">
        <f>IF(A854="","",VLOOKUP(J825,'TRI-1C'!$B$18:$FH$61,32,FALSE))</f>
        <v>A+</v>
      </c>
      <c r="H854" s="150"/>
      <c r="I854" s="127" t="str">
        <f t="shared" si="28"/>
        <v>A+</v>
      </c>
      <c r="J854" s="126"/>
    </row>
    <row r="855" spans="1:10" ht="12.75" customHeight="1">
      <c r="A855" s="147" t="str">
        <f>IF('TRI-1C'!$AH$13="","",'TRI-1C'!$AH$13)</f>
        <v>Identificar instituciones y profesiones que brindan servicios a la comunidad y los roles que ellos cumplen.</v>
      </c>
      <c r="B855" s="139"/>
      <c r="C855" s="139"/>
      <c r="F855" s="128"/>
      <c r="G855" s="124" t="str">
        <f>IF(A855="","",VLOOKUP(J825,'TRI-1C'!$B$18:$FH$61,33,FALSE))</f>
        <v>B+</v>
      </c>
      <c r="I855" s="125" t="str">
        <f t="shared" si="28"/>
        <v>B+</v>
      </c>
      <c r="J855" s="128"/>
    </row>
    <row r="856" spans="1:10" ht="12.75" customHeight="1">
      <c r="A856" s="148" t="str">
        <f>IF('TRI-1C'!$AI$13="","",'TRI-1C'!$AI$13)</f>
        <v>Identificar las profesiones, oficios y ocupaciones que cumplen los miembros de su familia.</v>
      </c>
      <c r="B856" s="149"/>
      <c r="C856" s="149"/>
      <c r="D856" s="150"/>
      <c r="E856" s="150"/>
      <c r="F856" s="126"/>
      <c r="G856" s="122" t="str">
        <f>IF(A856="","",VLOOKUP(J825,'TRI-1C'!$B$18:$FH$61,34,FALSE))</f>
        <v>B+</v>
      </c>
      <c r="H856" s="150"/>
      <c r="I856" s="127" t="str">
        <f t="shared" si="28"/>
        <v>B+</v>
      </c>
      <c r="J856" s="126"/>
    </row>
    <row r="857" spans="1:10" ht="12.75" customHeight="1">
      <c r="A857" s="147" t="str">
        <f>IF('TRI-1C'!$AJ$13="","",'TRI-1C'!$AJ$13)</f>
        <v>Incrementar su campo de interrelación con otras personas a más del grupo familiar y escolar interactuando con mayor facilidad.</v>
      </c>
      <c r="B857" s="139"/>
      <c r="C857" s="139"/>
      <c r="F857" s="128"/>
      <c r="G857" s="124" t="str">
        <f>IF(A857="","",VLOOKUP(J825,'TRI-1C'!$B$18:$FH$61,35,FALSE))</f>
        <v>A+</v>
      </c>
      <c r="I857" s="125" t="str">
        <f t="shared" si="28"/>
        <v>A+</v>
      </c>
      <c r="J857" s="128"/>
    </row>
    <row r="858" spans="1:10" ht="12.75" customHeight="1">
      <c r="A858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858" s="158"/>
      <c r="C858" s="158"/>
      <c r="D858" s="158"/>
      <c r="E858" s="158"/>
      <c r="F858" s="159"/>
      <c r="G858" s="122" t="str">
        <f>IF(A858="","",VLOOKUP(J825,'TRI-1C'!$B$18:$FH$61,36,FALSE))</f>
        <v>A+</v>
      </c>
      <c r="H858" s="150"/>
      <c r="I858" s="127" t="str">
        <f t="shared" si="28"/>
        <v>A+</v>
      </c>
      <c r="J858" s="126"/>
    </row>
    <row r="859" spans="1:10" ht="12.75" customHeight="1">
      <c r="A859" s="11" t="str">
        <f>IF('TRI-1C'!$AL$13="","",'TRI-1C'!$AL$13)</f>
        <v>Participar juegos grupales siguiendo las reglas y asumiendo roles que le permitan mantener un ambiente armónico con sus pares. (D.EIB.10.11.)</v>
      </c>
      <c r="B859" s="156"/>
      <c r="C859" s="156"/>
      <c r="D859" s="156"/>
      <c r="E859" s="156"/>
      <c r="F859" s="157"/>
      <c r="G859" s="124" t="str">
        <f>IF(A859="","",VLOOKUP(J825,'TRI-1C'!$B$18:$FH$61,37,FALSE))</f>
        <v>A+</v>
      </c>
      <c r="I859" s="125" t="str">
        <f t="shared" si="28"/>
        <v>A+</v>
      </c>
      <c r="J859" s="128"/>
    </row>
    <row r="860" spans="1:10" ht="12.75" customHeight="1">
      <c r="A860" s="148" t="str">
        <f>IF('TRI-1C'!$AM$13="","",'TRI-1C'!$AM$13)</f>
        <v>Practicar la costumbre de ahorrar para ocasiones y casos especiales</v>
      </c>
      <c r="B860" s="149"/>
      <c r="C860" s="149"/>
      <c r="D860" s="150"/>
      <c r="E860" s="150"/>
      <c r="F860" s="126"/>
      <c r="G860" s="122" t="str">
        <f>IF(A860="","",VLOOKUP(J825,'TRI-1C'!$B$18:$FH$61,38,FALSE))</f>
        <v>B-</v>
      </c>
      <c r="H860" s="150"/>
      <c r="I860" s="127" t="str">
        <f t="shared" si="28"/>
        <v>B-</v>
      </c>
      <c r="J860" s="126"/>
    </row>
    <row r="861" spans="1:10" ht="12.75" customHeight="1">
      <c r="A861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861" s="139"/>
      <c r="C861" s="139"/>
      <c r="F861" s="128"/>
      <c r="G861" s="124" t="str">
        <f>IF(A861="","",VLOOKUP(J825,'TRI-1C'!$B$18:$FH$61,39,FALSE))</f>
        <v>A+</v>
      </c>
      <c r="I861" s="125" t="str">
        <f t="shared" si="28"/>
        <v>A+</v>
      </c>
      <c r="J861" s="128"/>
    </row>
    <row r="862" spans="1:10" ht="12.75" customHeight="1">
      <c r="A862" s="165" t="str">
        <f>'BI-1T'!$A$9</f>
        <v>RELACIONES CON EL MEDIO NATURAL Y CULTURAL</v>
      </c>
      <c r="B862" s="149"/>
      <c r="C862" s="149"/>
      <c r="D862" s="150"/>
      <c r="E862" s="150"/>
      <c r="F862" s="126"/>
      <c r="G862" s="122" t="str">
        <f>IF(A862="","",VLOOKUP(J825,'TRI-1C'!$B$18:$FH$61,40,FALSE))</f>
        <v>A+</v>
      </c>
      <c r="H862" s="150"/>
      <c r="I862" s="127"/>
      <c r="J862" s="126"/>
    </row>
    <row r="863" spans="1:10" ht="12.75" customHeight="1">
      <c r="A863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863" s="139"/>
      <c r="C863" s="139"/>
      <c r="F863" s="128"/>
      <c r="G863" s="124" t="str">
        <f>IF(A863="","",VLOOKUP(J825,'TRI-1C'!$B$18:$FH$61,41,FALSE))</f>
        <v>A+</v>
      </c>
      <c r="I863" s="125" t="str">
        <f t="shared" ref="I863:I882" si="29">IF(G863="","",G863)</f>
        <v>A+</v>
      </c>
      <c r="J863" s="128"/>
    </row>
    <row r="864" spans="1:10" ht="12.75" customHeight="1">
      <c r="A864" s="192" t="str">
        <f>IF('TRI-1C'!$AQ$13="","",'TRI-1C'!$AQ$13)</f>
        <v>Construir conexiones emocionales con su contexto natural (plantas, animales, agua, tierra, aire) y social.</v>
      </c>
      <c r="B864" s="154"/>
      <c r="C864" s="154"/>
      <c r="D864" s="154"/>
      <c r="E864" s="154"/>
      <c r="F864" s="155"/>
      <c r="G864" s="122" t="str">
        <f>IF(A864="","",VLOOKUP(J825,'TRI-1C'!$B$18:$FH$61,42,FALSE))</f>
        <v>A+</v>
      </c>
      <c r="H864" s="150"/>
      <c r="I864" s="127" t="str">
        <f t="shared" si="29"/>
        <v>A+</v>
      </c>
      <c r="J864" s="126"/>
    </row>
    <row r="865" spans="1:10" ht="12.75" customHeight="1">
      <c r="A865" s="147" t="str">
        <f>IF('TRI-1C'!$AR$13="","",'TRI-1C'!$AR$13)</f>
        <v>dentificar en las actividades diarias oportunidades para aprovechar los recursos y reducir los residuos para proteger el entorno natural</v>
      </c>
      <c r="B865" s="139"/>
      <c r="C865" s="139"/>
      <c r="F865" s="128"/>
      <c r="G865" s="124" t="str">
        <f>IF(A865="","",VLOOKUP(J825,'TRI-1C'!$B$18:$FH$61,43,FALSE))</f>
        <v>A+</v>
      </c>
      <c r="I865" s="125" t="str">
        <f t="shared" si="29"/>
        <v>A+</v>
      </c>
      <c r="J865" s="128"/>
    </row>
    <row r="866" spans="1:10" ht="12.75" customHeight="1">
      <c r="A866" s="148" t="str">
        <f>IF('TRI-1C'!$AS$13="","",'TRI-1C'!$AS$13)</f>
        <v>Diferenciar entre alimentos nutritivos y no nutritivos identificando los beneficios de una alimentación sana y saludable.</v>
      </c>
      <c r="B866" s="149"/>
      <c r="C866" s="149"/>
      <c r="D866" s="150"/>
      <c r="E866" s="150"/>
      <c r="F866" s="126"/>
      <c r="G866" s="122" t="str">
        <f>IF(A866="","",VLOOKUP(J825,'TRI-1C'!$B$18:$FH$61,44,FALSE))</f>
        <v>A+</v>
      </c>
      <c r="H866" s="150"/>
      <c r="I866" s="127" t="str">
        <f t="shared" si="29"/>
        <v>A+</v>
      </c>
      <c r="J866" s="126"/>
    </row>
    <row r="867" spans="1:10" ht="12.75" customHeight="1">
      <c r="A867" s="147" t="str">
        <f>IF('TRI-1C'!$AT$13="","",'TRI-1C'!$AT$13)</f>
        <v>Diferenciar entre lo que le pertenece, lo que pertenece a los demás y lo que pertenece al grupo o comunidad.</v>
      </c>
      <c r="B867" s="139"/>
      <c r="C867" s="139"/>
      <c r="F867" s="128"/>
      <c r="G867" s="124" t="str">
        <f>IF(A867="","",VLOOKUP(J825,'TRI-1C'!$B$18:$FH$61,45,FALSE))</f>
        <v>A+</v>
      </c>
      <c r="I867" s="125" t="str">
        <f t="shared" si="29"/>
        <v>A+</v>
      </c>
      <c r="J867" s="128"/>
    </row>
    <row r="868" spans="1:10" ht="12.75" customHeight="1">
      <c r="A868" s="148" t="str">
        <f>IF('TRI-1C'!$AU$13="","",'TRI-1C'!$AU$13)</f>
        <v>Diferenciar los seres vivos y elementos no vivos de su entorno explorando su mundo natural.</v>
      </c>
      <c r="B868" s="158"/>
      <c r="C868" s="158"/>
      <c r="D868" s="158"/>
      <c r="E868" s="158"/>
      <c r="F868" s="159"/>
      <c r="G868" s="122" t="str">
        <f>IF(A868="","",VLOOKUP(J825,'TRI-1C'!$B$18:$FH$61,46,FALSE))</f>
        <v>A+</v>
      </c>
      <c r="H868" s="150"/>
      <c r="I868" s="127" t="str">
        <f t="shared" si="29"/>
        <v>A+</v>
      </c>
      <c r="J868" s="126"/>
    </row>
    <row r="869" spans="1:10" ht="12.75" customHeight="1">
      <c r="A869" s="11" t="str">
        <f>IF('TRI-1C'!$AV$13="","",'TRI-1C'!$AV$13)</f>
        <v>Establecer comparaciones entre los elementos del entorno a través de la discriminación sensorial.</v>
      </c>
      <c r="B869" s="156"/>
      <c r="C869" s="156"/>
      <c r="D869" s="156"/>
      <c r="E869" s="156"/>
      <c r="F869" s="157"/>
      <c r="G869" s="124" t="str">
        <f>IF(A869="","",VLOOKUP(J825,'TRI-1C'!$B$18:$FH$61,47,FALSE))</f>
        <v>A+</v>
      </c>
      <c r="I869" s="125" t="str">
        <f t="shared" si="29"/>
        <v>A+</v>
      </c>
      <c r="J869" s="128"/>
    </row>
    <row r="870" spans="1:10" ht="12.75" customHeight="1">
      <c r="A870" s="148" t="str">
        <f>IF('TRI-1C'!$AW$13="","",'TRI-1C'!$AW$13)</f>
        <v>Explorar e identificar los diferentes elementos y fenómenos del entorno natural mediante procesos que propicien la indagación.</v>
      </c>
      <c r="B870" s="149"/>
      <c r="C870" s="149"/>
      <c r="D870" s="150"/>
      <c r="E870" s="150"/>
      <c r="F870" s="126"/>
      <c r="G870" s="122" t="str">
        <f>IF(A870="","",VLOOKUP(J825,'TRI-1C'!$B$18:$FH$61,48,FALSE))</f>
        <v>A+</v>
      </c>
      <c r="H870" s="150"/>
      <c r="I870" s="127" t="str">
        <f t="shared" si="29"/>
        <v>A+</v>
      </c>
      <c r="J870" s="126"/>
    </row>
    <row r="871" spans="1:10" ht="12.75" customHeight="1">
      <c r="A871" s="147" t="str">
        <f>IF('TRI-1C'!$AX$13="","",'TRI-1C'!$AX$13)</f>
        <v>Identificar características de las plantas por su utilidad, estableciendo diferencias entre ellas.</v>
      </c>
      <c r="B871" s="139"/>
      <c r="C871" s="139"/>
      <c r="F871" s="128"/>
      <c r="G871" s="124" t="str">
        <f>IF(A871="","",VLOOKUP(J825,'TRI-1C'!$B$18:$FH$61,49,FALSE))</f>
        <v>A+</v>
      </c>
      <c r="I871" s="125" t="str">
        <f t="shared" si="29"/>
        <v>A+</v>
      </c>
      <c r="J871" s="128"/>
    </row>
    <row r="872" spans="1:10" ht="12.75" customHeight="1">
      <c r="A872" s="148" t="str">
        <f>IF('TRI-1C'!$AY$13="","",'TRI-1C'!$AY$13)</f>
        <v>Identificar las características de los animales domésticos y silvestres estableciendo las diferencias entre ellos.</v>
      </c>
      <c r="B872" s="149"/>
      <c r="C872" s="149"/>
      <c r="D872" s="150"/>
      <c r="E872" s="150"/>
      <c r="F872" s="126"/>
      <c r="G872" s="122" t="str">
        <f>IF(A872="","",VLOOKUP(J825,'TRI-1C'!$B$18:$FH$61,50,FALSE))</f>
        <v>A+</v>
      </c>
      <c r="H872" s="150"/>
      <c r="I872" s="127" t="str">
        <f t="shared" si="29"/>
        <v>A+</v>
      </c>
      <c r="J872" s="126"/>
    </row>
    <row r="873" spans="1:10" ht="12.75" customHeight="1">
      <c r="A873" s="147" t="str">
        <f>IF('TRI-1C'!$AZ$13="","",'TRI-1C'!$AZ$13)</f>
        <v>Identificar las características del mar y reconocerlo como una parte integral del territorio nacional</v>
      </c>
      <c r="B873" s="139"/>
      <c r="C873" s="139"/>
      <c r="F873" s="128"/>
      <c r="G873" s="124" t="str">
        <f>IF(A873="","",VLOOKUP(J825,'TRI-1C'!$B$18:$FH$61,51,FALSE))</f>
        <v>A+</v>
      </c>
      <c r="I873" s="125" t="str">
        <f t="shared" si="29"/>
        <v>A+</v>
      </c>
      <c r="J873" s="128"/>
    </row>
    <row r="874" spans="1:10" ht="12.75" customHeight="1">
      <c r="A874" s="192" t="str">
        <f>IF('TRI-1C'!$BA$13="","",'TRI-1C'!$BA$13)</f>
        <v>Identificar prácticas socioculturales de su localidad demostrando curiosidad ante sus tradiciones.</v>
      </c>
      <c r="B874" s="154"/>
      <c r="C874" s="154"/>
      <c r="D874" s="154"/>
      <c r="E874" s="154"/>
      <c r="F874" s="155"/>
      <c r="G874" s="122" t="str">
        <f>IF(A874="","",VLOOKUP(J825,'TRI-1C'!$B$18:$FH$61,52,FALSE))</f>
        <v>A+</v>
      </c>
      <c r="H874" s="150"/>
      <c r="I874" s="127" t="str">
        <f t="shared" si="29"/>
        <v>A+</v>
      </c>
      <c r="J874" s="126"/>
    </row>
    <row r="875" spans="1:10" ht="12.75" customHeight="1">
      <c r="A875" s="147" t="str">
        <f>IF('TRI-1C'!$BB$13="","",'TRI-1C'!$BB$13)</f>
        <v>Observar el proceso del ciclo vital de las plantas mediante actividades de experimentación.</v>
      </c>
      <c r="B875" s="139"/>
      <c r="C875" s="139"/>
      <c r="F875" s="128"/>
      <c r="G875" s="124" t="str">
        <f>IF(A875="","",VLOOKUP(J825,'TRI-1C'!$B$18:$FH$61,53,FALSE))</f>
        <v>A+</v>
      </c>
      <c r="I875" s="125" t="str">
        <f t="shared" si="29"/>
        <v>A+</v>
      </c>
      <c r="J875" s="128"/>
    </row>
    <row r="876" spans="1:10" ht="12.75" customHeight="1">
      <c r="A876" s="148" t="str">
        <f>IF('TRI-1C'!$BC$13="","",'TRI-1C'!$BC$13)</f>
        <v>Participar en actividades lúdicas para identificar prácticas de movilidad que ayudan a cuidar el planeta</v>
      </c>
      <c r="B876" s="149"/>
      <c r="C876" s="149"/>
      <c r="D876" s="150"/>
      <c r="E876" s="150"/>
      <c r="F876" s="126"/>
      <c r="G876" s="122" t="str">
        <f>IF(A876="","",VLOOKUP(J825,'TRI-1C'!$B$18:$FH$61,54,FALSE))</f>
        <v>A+</v>
      </c>
      <c r="H876" s="150"/>
      <c r="I876" s="127" t="str">
        <f t="shared" si="29"/>
        <v>A+</v>
      </c>
      <c r="J876" s="126"/>
    </row>
    <row r="877" spans="1:10" ht="12.75" customHeight="1">
      <c r="A877" s="147" t="str">
        <f>IF('TRI-1C'!$BD$13="","",'TRI-1C'!$BD$13)</f>
        <v>Participar en algunas prácticas tradicionales de su entorno disfrutando y respetando las diferentes manifestaciones culturales</v>
      </c>
      <c r="B877" s="139"/>
      <c r="C877" s="139"/>
      <c r="F877" s="128"/>
      <c r="G877" s="124" t="str">
        <f>IF(A877="","",VLOOKUP(J825,'TRI-1C'!$B$18:$FH$61,55,FALSE))</f>
        <v>A+</v>
      </c>
      <c r="I877" s="125" t="str">
        <f t="shared" si="29"/>
        <v>A+</v>
      </c>
      <c r="J877" s="128"/>
    </row>
    <row r="878" spans="1:10" ht="12.75" customHeight="1">
      <c r="A878" s="148" t="str">
        <f>IF('TRI-1C'!$BE$13="","",'TRI-1C'!$BE$13)</f>
        <v>Practicar hábitos de cuidado y conservación del medio ambiente que eviten la contaminación del aire, suelo y agua. (D.EIB.10.19.)</v>
      </c>
      <c r="B878" s="158"/>
      <c r="C878" s="158"/>
      <c r="D878" s="158"/>
      <c r="E878" s="158"/>
      <c r="F878" s="159"/>
      <c r="G878" s="122" t="str">
        <f>IF(A878="","",VLOOKUP(J825,'TRI-1C'!$B$18:$FH$61,56,FALSE))</f>
        <v>A+</v>
      </c>
      <c r="H878" s="150"/>
      <c r="I878" s="127" t="str">
        <f t="shared" si="29"/>
        <v>A+</v>
      </c>
      <c r="J878" s="126"/>
    </row>
    <row r="879" spans="1:10" ht="12.75" customHeight="1">
      <c r="A879" s="11" t="str">
        <f>IF('TRI-1C'!$BF$13="","",'TRI-1C'!$BF$13)</f>
        <v>Realizar acciones de cuidado y protección de plantas y animales de su entorno erradicando actitudes de maltrato.</v>
      </c>
      <c r="B879" s="156"/>
      <c r="C879" s="156"/>
      <c r="D879" s="156"/>
      <c r="E879" s="156"/>
      <c r="F879" s="157"/>
      <c r="G879" s="124" t="str">
        <f>IF(A879="","",VLOOKUP(J825,'TRI-1C'!$B$18:$FH$61,57,FALSE))</f>
        <v>A+</v>
      </c>
      <c r="I879" s="125" t="str">
        <f t="shared" si="29"/>
        <v>A+</v>
      </c>
      <c r="J879" s="128"/>
    </row>
    <row r="880" spans="1:10" ht="12.75" customHeight="1">
      <c r="A880" s="148" t="str">
        <f>IF('TRI-1C'!$BG$13="","",'TRI-1C'!$BG$13)</f>
        <v>Reconocer cómo las personas utilizan el dinero en su entorno familiar para satisfacer sus necesidades y deseos</v>
      </c>
      <c r="B880" s="149"/>
      <c r="C880" s="149"/>
      <c r="D880" s="150"/>
      <c r="E880" s="150"/>
      <c r="F880" s="126"/>
      <c r="G880" s="122" t="str">
        <f>IF(A880="","",VLOOKUP(J825,'TRI-1C'!$B$18:$FH$61,58,FALSE))</f>
        <v>A+</v>
      </c>
      <c r="H880" s="150"/>
      <c r="I880" s="127" t="str">
        <f t="shared" si="29"/>
        <v>A+</v>
      </c>
      <c r="J880" s="126"/>
    </row>
    <row r="881" spans="1:10" ht="12.75" customHeight="1">
      <c r="A881" s="147" t="str">
        <f>IF('TRI-1C'!$BH$13="","",'TRI-1C'!$BH$13)</f>
        <v>Reconocer las consecuencias de no cuidar sus pertenencias.</v>
      </c>
      <c r="B881" s="139"/>
      <c r="C881" s="139"/>
      <c r="F881" s="128"/>
      <c r="G881" s="124" t="str">
        <f>IF(A881="","",VLOOKUP(J825,'TRI-1C'!$B$18:$FH$61,59,FALSE))</f>
        <v>A+</v>
      </c>
      <c r="I881" s="125" t="str">
        <f t="shared" si="29"/>
        <v>A+</v>
      </c>
      <c r="J881" s="128"/>
    </row>
    <row r="882" spans="1:10" ht="12.75" customHeight="1">
      <c r="A882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882" s="149"/>
      <c r="C882" s="149"/>
      <c r="D882" s="150"/>
      <c r="E882" s="150"/>
      <c r="F882" s="126"/>
      <c r="G882" s="122" t="str">
        <f>IF(A882="","",VLOOKUP(J825,'TRI-1C'!$B$18:$FH$61,60,FALSE))</f>
        <v>A+</v>
      </c>
      <c r="H882" s="150"/>
      <c r="I882" s="127" t="str">
        <f t="shared" si="29"/>
        <v>A+</v>
      </c>
      <c r="J882" s="126"/>
    </row>
    <row r="883" spans="1:10" ht="12.75" customHeight="1">
      <c r="A883" s="164" t="str">
        <f>'BI-1T'!$A$10</f>
        <v>RELACIONES LOGICAS MATEMATICAS</v>
      </c>
      <c r="B883" s="139"/>
      <c r="C883" s="139"/>
      <c r="F883" s="128"/>
      <c r="G883" s="124" t="str">
        <f>IF(A883="","",VLOOKUP(J825,'TRI-1C'!$B$18:$FH$61,61,FALSE))</f>
        <v>A+</v>
      </c>
      <c r="I883" s="125"/>
      <c r="J883" s="128"/>
    </row>
    <row r="884" spans="1:10" ht="12.75" customHeight="1">
      <c r="A884" s="192" t="str">
        <f>IF('TRI-1C'!$BK$13="","",'TRI-1C'!$BK$13)</f>
        <v>Asociar las formas de los objetos del entorno con figuras geométricas bidimensionales</v>
      </c>
      <c r="B884" s="154"/>
      <c r="C884" s="154"/>
      <c r="D884" s="154"/>
      <c r="E884" s="154"/>
      <c r="F884" s="155"/>
      <c r="G884" s="122" t="str">
        <f>IF(A884="","",VLOOKUP(J825,'TRI-1C'!$B$18:$FH$61,62,FALSE))</f>
        <v>A+</v>
      </c>
      <c r="H884" s="150"/>
      <c r="I884" s="127" t="str">
        <f t="shared" ref="I884:I905" si="30">IF(G884="","",G884)</f>
        <v>A+</v>
      </c>
      <c r="J884" s="126"/>
    </row>
    <row r="885" spans="1:10" ht="12.75" customHeight="1">
      <c r="A885" s="147" t="str">
        <f>IF('TRI-1C'!$BL$13="","",'TRI-1C'!$BL$13)</f>
        <v>Clasificar objetos con dos atributos (tamaño, color o forma).</v>
      </c>
      <c r="B885" s="139"/>
      <c r="C885" s="139"/>
      <c r="F885" s="128"/>
      <c r="G885" s="124" t="str">
        <f>IF(A885="","",VLOOKUP(J825,'TRI-1C'!$B$18:$FH$61,63,FALSE))</f>
        <v>A+</v>
      </c>
      <c r="I885" s="125" t="str">
        <f t="shared" si="30"/>
        <v>A+</v>
      </c>
      <c r="J885" s="128"/>
    </row>
    <row r="886" spans="1:10" ht="12.75" customHeight="1">
      <c r="A886" s="148" t="str">
        <f>IF('TRI-1C'!$BM$13="","",'TRI-1C'!$BM$13)</f>
        <v>Comparar y armar colecciones de más, igual y menos objetos.</v>
      </c>
      <c r="B886" s="149"/>
      <c r="C886" s="149"/>
      <c r="D886" s="150"/>
      <c r="E886" s="150"/>
      <c r="F886" s="126"/>
      <c r="G886" s="122" t="str">
        <f>IF(A886="","",VLOOKUP(J825,'TRI-1C'!$B$18:$FH$61,64,FALSE))</f>
        <v>A+</v>
      </c>
      <c r="H886" s="150"/>
      <c r="I886" s="127" t="str">
        <f t="shared" si="30"/>
        <v>A+</v>
      </c>
      <c r="J886" s="126"/>
    </row>
    <row r="887" spans="1:10" ht="12.75" customHeight="1">
      <c r="A887" s="147" t="str">
        <f>IF('TRI-1C'!$BN$13="","",'TRI-1C'!$BN$13)</f>
        <v>Comparar y ordenar secuencialmente un conjunto pequeño de objetos de acuerdo con su tamaño.</v>
      </c>
      <c r="B887" s="139"/>
      <c r="C887" s="139"/>
      <c r="F887" s="128"/>
      <c r="G887" s="124" t="str">
        <f>IF(A887="","",VLOOKUP(J825,'TRI-1C'!$B$18:$FH$61,65,FALSE))</f>
        <v>A+</v>
      </c>
      <c r="I887" s="125" t="str">
        <f t="shared" si="30"/>
        <v>A+</v>
      </c>
      <c r="J887" s="128"/>
    </row>
    <row r="888" spans="1:10" ht="12.75" customHeight="1">
      <c r="A888" s="148" t="str">
        <f>IF('TRI-1C'!$BO$13="","",'TRI-1C'!$BO$13)</f>
        <v>Comprender la relación de número-cantidad hasta el 10.</v>
      </c>
      <c r="B888" s="158"/>
      <c r="C888" s="158"/>
      <c r="D888" s="158"/>
      <c r="E888" s="158"/>
      <c r="F888" s="159"/>
      <c r="G888" s="122" t="str">
        <f>IF(A888="","",VLOOKUP(J825,'TRI-1C'!$B$18:$FH$61,66,FALSE))</f>
        <v>A+</v>
      </c>
      <c r="H888" s="150"/>
      <c r="I888" s="127" t="str">
        <f t="shared" si="30"/>
        <v>A+</v>
      </c>
      <c r="J888" s="126"/>
    </row>
    <row r="889" spans="1:10" ht="12.75" customHeight="1">
      <c r="A889" s="11" t="str">
        <f>IF('TRI-1C'!$BP$13="","",'TRI-1C'!$BP$13)</f>
        <v>Comprender la relación del numeral (representación simbólica del número) con la cantidad hasta el 5.</v>
      </c>
      <c r="B889" s="156"/>
      <c r="C889" s="156"/>
      <c r="D889" s="156"/>
      <c r="E889" s="156"/>
      <c r="F889" s="157"/>
      <c r="G889" s="124" t="str">
        <f>IF(A889="","",VLOOKUP(J825,'TRI-1C'!$B$18:$FH$61,67,FALSE))</f>
        <v>A+</v>
      </c>
      <c r="I889" s="125" t="str">
        <f t="shared" si="30"/>
        <v>A+</v>
      </c>
      <c r="J889" s="128"/>
    </row>
    <row r="890" spans="1:10" ht="12.75" customHeight="1">
      <c r="A890" s="148" t="str">
        <f>IF('TRI-1C'!$BQ$13="","",'TRI-1C'!$BQ$13)</f>
        <v>Contar oralmente del 1 al 15 con secuencia numérica.</v>
      </c>
      <c r="B890" s="149"/>
      <c r="C890" s="149"/>
      <c r="D890" s="150"/>
      <c r="E890" s="150"/>
      <c r="F890" s="126"/>
      <c r="G890" s="122" t="str">
        <f>IF(A890="","",VLOOKUP(J825,'TRI-1C'!$B$18:$FH$61,68,FALSE))</f>
        <v>A+</v>
      </c>
      <c r="H890" s="150"/>
      <c r="I890" s="127" t="str">
        <f t="shared" si="30"/>
        <v>A+</v>
      </c>
      <c r="J890" s="126"/>
    </row>
    <row r="891" spans="1:10" ht="12.75" customHeight="1">
      <c r="A891" s="147" t="str">
        <f>IF('TRI-1C'!$BR$13="","",'TRI-1C'!$BR$13)</f>
        <v>Continuar y reproducir patrones simples con objetos concretos y representaciones gráficas.</v>
      </c>
      <c r="B891" s="139"/>
      <c r="C891" s="139"/>
      <c r="F891" s="128"/>
      <c r="G891" s="124" t="str">
        <f>IF(A891="","",VLOOKUP(J825,'TRI-1C'!$B$18:$FH$61,69,FALSE))</f>
        <v>A+</v>
      </c>
      <c r="I891" s="125" t="str">
        <f t="shared" si="30"/>
        <v>A+</v>
      </c>
      <c r="J891" s="128"/>
    </row>
    <row r="892" spans="1:10" ht="12.75" customHeight="1">
      <c r="A892" s="148" t="str">
        <f>IF('TRI-1C'!$BS$13="","",'TRI-1C'!$BS$13)</f>
        <v>Establecer la relación de correspondencia entre los elementos de colecciones de objetos.</v>
      </c>
      <c r="B892" s="149"/>
      <c r="C892" s="149"/>
      <c r="D892" s="150"/>
      <c r="E892" s="150"/>
      <c r="F892" s="126"/>
      <c r="G892" s="122" t="str">
        <f>IF(A892="","",VLOOKUP(J825,'TRI-1C'!$B$18:$FH$61,70,FALSE))</f>
        <v>A+</v>
      </c>
      <c r="H892" s="150"/>
      <c r="I892" s="127" t="str">
        <f t="shared" si="30"/>
        <v>A+</v>
      </c>
      <c r="J892" s="126"/>
    </row>
    <row r="893" spans="1:10" ht="12.75" customHeight="1">
      <c r="A893" s="147" t="str">
        <f>IF('TRI-1C'!$BT$13="","",'TRI-1C'!$BT$13)</f>
        <v>Identificar características de mañana, tarde y noche</v>
      </c>
      <c r="B893" s="139"/>
      <c r="C893" s="139"/>
      <c r="F893" s="128"/>
      <c r="G893" s="124" t="str">
        <f>IF(A893="","",VLOOKUP(J825,'TRI-1C'!$B$18:$FH$61,71,FALSE))</f>
        <v>A+</v>
      </c>
      <c r="I893" s="125" t="str">
        <f t="shared" si="30"/>
        <v>A+</v>
      </c>
      <c r="J893" s="128"/>
    </row>
    <row r="894" spans="1:10" ht="12.75" customHeight="1">
      <c r="A894" s="192" t="str">
        <f>IF('TRI-1C'!$BU$13="","",'TRI-1C'!$BU$13)</f>
        <v>Identificar en los objetos las nociones de medida: largo/ corto, grueso/delgado.</v>
      </c>
      <c r="B894" s="154"/>
      <c r="C894" s="154"/>
      <c r="D894" s="154"/>
      <c r="E894" s="154"/>
      <c r="F894" s="155"/>
      <c r="G894" s="122" t="str">
        <f>IF(A894="","",VLOOKUP(J825,'TRI-1C'!$B$18:$FH$61,72,FALSE))</f>
        <v>A+</v>
      </c>
      <c r="H894" s="150"/>
      <c r="I894" s="127" t="str">
        <f t="shared" si="30"/>
        <v>A+</v>
      </c>
      <c r="J894" s="126"/>
    </row>
    <row r="895" spans="1:10" ht="12.75" customHeight="1">
      <c r="A895" s="147" t="str">
        <f>IF('TRI-1C'!$BV$13="","",'TRI-1C'!$BV$13)</f>
        <v>Identificar figuras geométricas básicas: círculo, cuadrado y triángulo en objetos del entorno y en representaciones gráficas.</v>
      </c>
      <c r="B895" s="139"/>
      <c r="C895" s="139"/>
      <c r="F895" s="128"/>
      <c r="G895" s="124" t="str">
        <f>IF(A895="","",VLOOKUP(J825,'TRI-1C'!$B$18:$FH$61,73,FALSE))</f>
        <v>A+</v>
      </c>
      <c r="I895" s="125" t="str">
        <f t="shared" si="30"/>
        <v>A+</v>
      </c>
      <c r="J895" s="128"/>
    </row>
    <row r="896" spans="1:10" ht="12.75" customHeight="1">
      <c r="A896" s="148" t="str">
        <f>IF('TRI-1C'!$BW$13="","",'TRI-1C'!$BW$13)</f>
        <v>Identificar la diferencia entre lo que se desea y lo que se necesita</v>
      </c>
      <c r="B896" s="149"/>
      <c r="C896" s="149"/>
      <c r="D896" s="150"/>
      <c r="E896" s="150"/>
      <c r="F896" s="126"/>
      <c r="G896" s="122" t="str">
        <f>IF(A896="","",VLOOKUP(J825,'TRI-1C'!$B$18:$FH$61,74,FALSE))</f>
        <v>A+</v>
      </c>
      <c r="H896" s="150"/>
      <c r="I896" s="127" t="str">
        <f t="shared" si="30"/>
        <v>A+</v>
      </c>
      <c r="J896" s="126"/>
    </row>
    <row r="897" spans="1:10" ht="12.75" customHeight="1">
      <c r="A897" s="147" t="str">
        <f>IF('TRI-1C'!$BX$13="","",'TRI-1C'!$BX$13)</f>
        <v>Identificar las nociones de tiempo en acciones que siceden antes, ahora y después</v>
      </c>
      <c r="B897" s="139"/>
      <c r="C897" s="139"/>
      <c r="F897" s="128"/>
      <c r="G897" s="124" t="str">
        <f>IF(A897="","",VLOOKUP(J825,'TRI-1C'!$B$18:$FH$61,75,FALSE))</f>
        <v>A+</v>
      </c>
      <c r="I897" s="125" t="str">
        <f t="shared" si="30"/>
        <v>A+</v>
      </c>
      <c r="J897" s="128"/>
    </row>
    <row r="898" spans="1:10" ht="12.75" customHeight="1">
      <c r="A898" s="148" t="str">
        <f>IF('TRI-1C'!$BY$13="","",'TRI-1C'!$BY$13)</f>
        <v>Identificar los números de emergencia a través de actividades lúdicas, y reconocer cuándo pedir ayuda en situaciones sencillas.</v>
      </c>
      <c r="B898" s="158"/>
      <c r="C898" s="158"/>
      <c r="D898" s="158"/>
      <c r="E898" s="158"/>
      <c r="F898" s="159"/>
      <c r="G898" s="122" t="str">
        <f>IF(A898="","",VLOOKUP(J825,'TRI-1C'!$B$18:$FH$61,76,FALSE))</f>
        <v>A+</v>
      </c>
      <c r="H898" s="150"/>
      <c r="I898" s="127" t="str">
        <f t="shared" si="30"/>
        <v>A+</v>
      </c>
      <c r="J898" s="126"/>
    </row>
    <row r="899" spans="1:10" ht="12.75" customHeight="1">
      <c r="A899" s="11" t="str">
        <f>IF('TRI-1C'!$BZ$13="","",'TRI-1C'!$BZ$13)</f>
        <v>Identificar semejanzas y diferencias en objetos del entorno con criterios de forma, color y tamaño</v>
      </c>
      <c r="B899" s="156"/>
      <c r="C899" s="156"/>
      <c r="D899" s="156"/>
      <c r="E899" s="156"/>
      <c r="F899" s="157"/>
      <c r="G899" s="124" t="str">
        <f>IF(A899="","",VLOOKUP(J825,'TRI-1C'!$B$18:$FH$61,77,FALSE))</f>
        <v>A+</v>
      </c>
      <c r="I899" s="125" t="str">
        <f t="shared" si="30"/>
        <v>A+</v>
      </c>
      <c r="J899" s="128"/>
    </row>
    <row r="900" spans="1:10" ht="12.75" customHeight="1">
      <c r="A900" s="148" t="str">
        <f>IF('TRI-1C'!$CA$13="","",'TRI-1C'!$CA$13)</f>
        <v>Ordenar en secuencias lógica sucesos de hasta cinco eventos en representaciones gráficas de sus actividades de la rutina diaria y en escenas de cuentos</v>
      </c>
      <c r="B900" s="149"/>
      <c r="C900" s="149"/>
      <c r="D900" s="150"/>
      <c r="E900" s="150"/>
      <c r="F900" s="126"/>
      <c r="G900" s="122" t="str">
        <f>IF(A900="","",VLOOKUP(J825,'TRI-1C'!$B$18:$FH$61,78,FALSE))</f>
        <v>A+</v>
      </c>
      <c r="H900" s="150"/>
      <c r="I900" s="127" t="str">
        <f t="shared" si="30"/>
        <v>A+</v>
      </c>
      <c r="J900" s="126"/>
    </row>
    <row r="901" spans="1:10" ht="12.75" customHeight="1">
      <c r="A901" s="147" t="str">
        <f>IF('TRI-1C'!$CB$13="","",'TRI-1C'!$CB$13)</f>
        <v>Reconocer billetes y monedas en situaciones de la vida real</v>
      </c>
      <c r="B901" s="139"/>
      <c r="C901" s="139"/>
      <c r="F901" s="128"/>
      <c r="G901" s="124" t="str">
        <f>IF(A901="","",VLOOKUP(J825,'TRI-1C'!$B$18:$FH$61,79,FALSE))</f>
        <v>A+</v>
      </c>
      <c r="I901" s="125" t="str">
        <f t="shared" si="30"/>
        <v>A+</v>
      </c>
      <c r="J901" s="128"/>
    </row>
    <row r="902" spans="1:10" ht="12.75" customHeight="1">
      <c r="A902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902" s="149"/>
      <c r="C902" s="149"/>
      <c r="D902" s="150"/>
      <c r="E902" s="150"/>
      <c r="F902" s="126"/>
      <c r="G902" s="122" t="str">
        <f>IF(A902="","",VLOOKUP(J825,'TRI-1C'!$B$18:$FH$61,80,FALSE))</f>
        <v>A+</v>
      </c>
      <c r="H902" s="150"/>
      <c r="I902" s="127" t="str">
        <f t="shared" si="30"/>
        <v>A+</v>
      </c>
      <c r="J902" s="126"/>
    </row>
    <row r="903" spans="1:10" ht="12.75" customHeight="1">
      <c r="A903" s="147" t="str">
        <f>IF('TRI-1C'!$CD$13="","",'TRI-1C'!$CD$13)</f>
        <v>Reconocer los colores secundarios en objetos e imágenes del entorno.</v>
      </c>
      <c r="B903" s="139"/>
      <c r="C903" s="139"/>
      <c r="F903" s="128"/>
      <c r="G903" s="124" t="str">
        <f>IF(A903="","",VLOOKUP(J825,'TRI-1C'!$B$18:$FH$61,81,FALSE))</f>
        <v>A+</v>
      </c>
      <c r="I903" s="125" t="str">
        <f t="shared" si="30"/>
        <v>A+</v>
      </c>
      <c r="J903" s="128"/>
    </row>
    <row r="904" spans="1:10" ht="12.75" customHeight="1">
      <c r="A904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904" s="154"/>
      <c r="C904" s="154"/>
      <c r="D904" s="154"/>
      <c r="E904" s="154"/>
      <c r="F904" s="155"/>
      <c r="G904" s="122" t="str">
        <f>IF(A904="","",VLOOKUP(J825,'TRI-1C'!$B$18:$FH$61,82,FALSE))</f>
        <v>A+</v>
      </c>
      <c r="H904" s="150"/>
      <c r="I904" s="127" t="str">
        <f t="shared" si="30"/>
        <v>A+</v>
      </c>
      <c r="J904" s="126"/>
    </row>
    <row r="905" spans="1:10" ht="12.75" customHeight="1">
      <c r="A905" s="147" t="str">
        <f>IF('TRI-1C'!$CF$13="","",'TRI-1C'!$CF$13)</f>
        <v>Relacionar las distintas formas de adquirir dinero con el trabajo y el esfuerzo.</v>
      </c>
      <c r="B905" s="139"/>
      <c r="C905" s="139"/>
      <c r="F905" s="128"/>
      <c r="G905" s="124" t="str">
        <f>IF(A905="","",VLOOKUP(J825,'TRI-1C'!$B$18:$FH$61,83,FALSE))</f>
        <v>A+</v>
      </c>
      <c r="I905" s="125" t="str">
        <f t="shared" si="30"/>
        <v>A+</v>
      </c>
      <c r="J905" s="128"/>
    </row>
    <row r="906" spans="1:10" ht="12.75" customHeight="1">
      <c r="A906" s="165" t="str">
        <f>'BI-1T'!$A$11</f>
        <v>COMPRENSIÓN Y EXPRESION DEL LENGUAJE</v>
      </c>
      <c r="B906" s="149"/>
      <c r="C906" s="149"/>
      <c r="D906" s="150"/>
      <c r="E906" s="150"/>
      <c r="F906" s="126"/>
      <c r="G906" s="122" t="str">
        <f>IF(A906="","",VLOOKUP(J825,'TRI-1C'!$B$18:$FH$61,84,FALSE))</f>
        <v>A+</v>
      </c>
      <c r="H906" s="150"/>
      <c r="I906" s="127"/>
      <c r="J906" s="126"/>
    </row>
    <row r="907" spans="1:10" ht="12.75" customHeight="1">
      <c r="A907" s="147" t="str">
        <f>IF('TRI-1C'!$CH$13="","",'TRI-1C'!$CH$13)</f>
        <v>Asociar la imagen de la portada con el título de los cuentos conocidos.</v>
      </c>
      <c r="B907" s="139"/>
      <c r="C907" s="139"/>
      <c r="F907" s="128"/>
      <c r="G907" s="124" t="str">
        <f>IF(A907="","",VLOOKUP(J825,'TRI-1C'!$B$18:$FH$61,85,FALSE))</f>
        <v>B-</v>
      </c>
      <c r="I907" s="125" t="str">
        <f t="shared" ref="I907:I927" si="31">IF(G907="","",G907)</f>
        <v>B-</v>
      </c>
      <c r="J907" s="128"/>
    </row>
    <row r="908" spans="1:10" ht="12.75" customHeight="1">
      <c r="A908" s="148" t="str">
        <f>IF('TRI-1C'!$CI$13="","",'TRI-1C'!$CI$13)</f>
        <v>Colaborar en la creación de textos colectivos con la ayuda del docente.</v>
      </c>
      <c r="B908" s="158"/>
      <c r="C908" s="158"/>
      <c r="D908" s="158"/>
      <c r="E908" s="158"/>
      <c r="F908" s="159"/>
      <c r="G908" s="122" t="str">
        <f>IF(A908="","",VLOOKUP(J825,'TRI-1C'!$B$18:$FH$61,86,FALSE))</f>
        <v>B-</v>
      </c>
      <c r="H908" s="150"/>
      <c r="I908" s="127" t="str">
        <f t="shared" si="31"/>
        <v>B-</v>
      </c>
      <c r="J908" s="126"/>
    </row>
    <row r="909" spans="1:10" ht="12.75" customHeight="1">
      <c r="A909" s="11" t="str">
        <f>IF('TRI-1C'!$CJ$13="","",'TRI-1C'!$CJ$13)</f>
        <v>Comprender el derecho propio y de las otras personas a decir que no como una respuesta válida y respetable.</v>
      </c>
      <c r="B909" s="156"/>
      <c r="C909" s="156"/>
      <c r="D909" s="156"/>
      <c r="E909" s="156"/>
      <c r="F909" s="157"/>
      <c r="G909" s="124" t="str">
        <f>IF(A909="","",VLOOKUP(J825,'TRI-1C'!$B$18:$FH$61,87,FALSE))</f>
        <v>B-</v>
      </c>
      <c r="I909" s="125" t="str">
        <f t="shared" si="31"/>
        <v>B-</v>
      </c>
      <c r="J909" s="128"/>
    </row>
    <row r="910" spans="1:10" ht="12.75" customHeight="1">
      <c r="A910" s="148" t="str">
        <f>IF('TRI-1C'!$CK$13="","",'TRI-1C'!$CK$13)</f>
        <v>Comunicarse a través de dibujos de objetos con detalles que lo vuelven identificables, como representación simbólica de sus ideas.</v>
      </c>
      <c r="B910" s="149"/>
      <c r="C910" s="149"/>
      <c r="D910" s="150"/>
      <c r="E910" s="150"/>
      <c r="F910" s="126"/>
      <c r="G910" s="122" t="str">
        <f>IF(A910="","",VLOOKUP(J825,'TRI-1C'!$B$18:$FH$61,88,FALSE))</f>
        <v>B-</v>
      </c>
      <c r="H910" s="150"/>
      <c r="I910" s="127" t="str">
        <f t="shared" si="31"/>
        <v>B-</v>
      </c>
      <c r="J910" s="126"/>
    </row>
    <row r="911" spans="1:10" ht="12.75" customHeight="1">
      <c r="A911" s="147" t="str">
        <f>IF('TRI-1C'!$CL$13="","",'TRI-1C'!$CL$13)</f>
        <v>Comunicarse incorporando palabras nuevas a su vocabulario en función de los ambientes y experiencias en las que interactúa.</v>
      </c>
      <c r="B911" s="139"/>
      <c r="C911" s="139"/>
      <c r="F911" s="128"/>
      <c r="G911" s="124" t="str">
        <f>IF(A911="","",VLOOKUP(J825,'TRI-1C'!$B$18:$FH$61,89,FALSE))</f>
        <v>B-</v>
      </c>
      <c r="I911" s="125" t="str">
        <f t="shared" si="31"/>
        <v>B-</v>
      </c>
      <c r="J911" s="128"/>
    </row>
    <row r="912" spans="1:10" ht="12.75" customHeight="1">
      <c r="A912" s="148" t="str">
        <f>IF('TRI-1C'!$CM$13="","",'TRI-1C'!$CM$13)</f>
        <v>Contar un cuento en base a sus imágenes a partir de la portada y siguiendo la secuencia de las páginas.</v>
      </c>
      <c r="B912" s="149"/>
      <c r="C912" s="149"/>
      <c r="D912" s="150"/>
      <c r="E912" s="150"/>
      <c r="F912" s="126"/>
      <c r="G912" s="122" t="str">
        <f>IF(A912="","",VLOOKUP(J825,'TRI-1C'!$B$18:$FH$61,90,FALSE))</f>
        <v>B-</v>
      </c>
      <c r="H912" s="150"/>
      <c r="I912" s="127" t="str">
        <f t="shared" si="31"/>
        <v>B-</v>
      </c>
      <c r="J912" s="126"/>
    </row>
    <row r="913" spans="1:10" ht="12.75" customHeight="1">
      <c r="A913" s="147" t="str">
        <f>IF('TRI-1C'!$CN$13="","",'TRI-1C'!$CN$13)</f>
        <v>Describir oralmente imágenes gráficas (pictogramas) y digitales, estructurando oraciones más elaboradas que describan a los objetos que observa.</v>
      </c>
      <c r="B913" s="139"/>
      <c r="C913" s="139"/>
      <c r="F913" s="128"/>
      <c r="G913" s="124" t="str">
        <f>IF(A913="","",VLOOKUP(J825,'TRI-1C'!$B$18:$FH$61,91,FALSE))</f>
        <v>B-</v>
      </c>
      <c r="I913" s="125" t="str">
        <f t="shared" si="31"/>
        <v>B-</v>
      </c>
      <c r="J913" s="128"/>
    </row>
    <row r="914" spans="1:10" ht="12.75" customHeight="1">
      <c r="A914" s="192" t="str">
        <f>IF('TRI-1C'!$CO$13="","",'TRI-1C'!$CO$13)</f>
        <v>Describir oralmente imágenes relacionadas con los derechos de las personas en situación de movilidad</v>
      </c>
      <c r="B914" s="154"/>
      <c r="C914" s="154"/>
      <c r="D914" s="154"/>
      <c r="E914" s="154"/>
      <c r="F914" s="155"/>
      <c r="G914" s="122" t="str">
        <f>IF(A914="","",VLOOKUP(J825,'TRI-1C'!$B$18:$FH$61,92,FALSE))</f>
        <v>B-</v>
      </c>
      <c r="H914" s="150"/>
      <c r="I914" s="127" t="str">
        <f t="shared" si="31"/>
        <v>B-</v>
      </c>
      <c r="J914" s="126"/>
    </row>
    <row r="915" spans="1:10" ht="12.75" customHeight="1">
      <c r="A915" s="147" t="str">
        <f>IF('TRI-1C'!$CP$13="","",'TRI-1C'!$CP$13)</f>
        <v>Expresarse oralmente pronunciando correctamente la mayoría de las palabras puede presentarse dificultades en la pronunciación de s, y la r.</v>
      </c>
      <c r="B915" s="139"/>
      <c r="C915" s="139"/>
      <c r="F915" s="128"/>
      <c r="G915" s="124" t="str">
        <f>IF(A915="","",VLOOKUP(J825,'TRI-1C'!$B$18:$FH$61,93,FALSE))</f>
        <v>B-</v>
      </c>
      <c r="I915" s="125" t="str">
        <f t="shared" si="31"/>
        <v>B-</v>
      </c>
      <c r="J915" s="128"/>
    </row>
    <row r="916" spans="1:10" ht="12.75" customHeight="1">
      <c r="A916" s="148" t="str">
        <f>IF('TRI-1C'!$CQ$13="","",'TRI-1C'!$CQ$13)</f>
        <v>Expresarse utilizando oraciones cortas y completas manteniendo el orden de las palabras.</v>
      </c>
      <c r="B916" s="149"/>
      <c r="C916" s="149"/>
      <c r="D916" s="150"/>
      <c r="E916" s="150"/>
      <c r="F916" s="126"/>
      <c r="G916" s="122" t="str">
        <f>IF(A916="","",VLOOKUP(J825,'TRI-1C'!$B$18:$FH$61,94,FALSE))</f>
        <v>B-</v>
      </c>
      <c r="H916" s="150"/>
      <c r="I916" s="127" t="str">
        <f t="shared" si="31"/>
        <v>B-</v>
      </c>
      <c r="J916" s="126"/>
    </row>
    <row r="917" spans="1:10" ht="12.75" customHeight="1">
      <c r="A917" s="147" t="str">
        <f>IF('TRI-1C'!$CR$13="","",'TRI-1C'!$CR$13)</f>
        <v>Identificar “auditivamente” el fonema (sonido) inicial de las palabras más utilizadas.</v>
      </c>
      <c r="B917" s="139"/>
      <c r="C917" s="139"/>
      <c r="F917" s="128"/>
      <c r="G917" s="124" t="str">
        <f>IF(A917="","",VLOOKUP(J825,'TRI-1C'!$B$18:$FH$61,95,FALSE))</f>
        <v>B-</v>
      </c>
      <c r="I917" s="125" t="str">
        <f t="shared" si="31"/>
        <v>B-</v>
      </c>
      <c r="J917" s="128"/>
    </row>
    <row r="918" spans="1:10" ht="12.75" customHeight="1">
      <c r="A918" s="148" t="str">
        <f>IF('TRI-1C'!$CS$13="","",'TRI-1C'!$CS$13)</f>
        <v>Identificar una persona adulta de confianza para solicitar apoyo al enfrentar desafíos emocionales en situaciones cotidianas del entorno escolar</v>
      </c>
      <c r="B918" s="158"/>
      <c r="C918" s="158"/>
      <c r="D918" s="158"/>
      <c r="E918" s="158"/>
      <c r="F918" s="159"/>
      <c r="G918" s="122" t="str">
        <f>IF(A918="","",VLOOKUP(J825,'TRI-1C'!$B$18:$FH$61,96,FALSE))</f>
        <v>B-</v>
      </c>
      <c r="H918" s="150"/>
      <c r="I918" s="127" t="str">
        <f t="shared" si="31"/>
        <v>B-</v>
      </c>
      <c r="J918" s="126"/>
    </row>
    <row r="919" spans="1:10" ht="12.75" customHeight="1">
      <c r="A919" s="11" t="str">
        <f>IF('TRI-1C'!$CT$13="","",'TRI-1C'!$CT$13)</f>
        <v>Participar en conversaciones más complejas y largas manteniéndose dentro del tema.</v>
      </c>
      <c r="B919" s="156"/>
      <c r="C919" s="156"/>
      <c r="D919" s="156"/>
      <c r="E919" s="156"/>
      <c r="F919" s="157"/>
      <c r="G919" s="124" t="str">
        <f>IF(A919="","",VLOOKUP(J825,'TRI-1C'!$B$18:$FH$61,97,FALSE))</f>
        <v>B-</v>
      </c>
      <c r="I919" s="125" t="str">
        <f t="shared" si="31"/>
        <v>B-</v>
      </c>
      <c r="J919" s="128"/>
    </row>
    <row r="920" spans="1:10" ht="12.75" customHeight="1">
      <c r="A920" s="148" t="str">
        <f>IF('TRI-1C'!$CU$13="","",'TRI-1C'!$CU$13)</f>
        <v>Producir palabras que riman espontáneamente tomado en cuenta los sonidos finales de las mismas.</v>
      </c>
      <c r="B920" s="149"/>
      <c r="C920" s="149"/>
      <c r="D920" s="150"/>
      <c r="E920" s="150"/>
      <c r="F920" s="126"/>
      <c r="G920" s="122" t="str">
        <f>IF(A920="","",VLOOKUP(J825,'TRI-1C'!$B$18:$FH$61,98,FALSE))</f>
        <v>B-</v>
      </c>
      <c r="H920" s="150"/>
      <c r="I920" s="127" t="str">
        <f t="shared" si="31"/>
        <v>B-</v>
      </c>
      <c r="J920" s="126"/>
    </row>
    <row r="921" spans="1:10" ht="12.75" customHeight="1">
      <c r="A921" s="147" t="str">
        <f>IF('TRI-1C'!$CV$13="","",'TRI-1C'!$CV$13)</f>
        <v>Realizar modificaciones del contenido de un cuento relatado por el adulto, cambiando partes del él como: acciones y final.</v>
      </c>
      <c r="B921" s="139"/>
      <c r="C921" s="139"/>
      <c r="F921" s="128"/>
      <c r="G921" s="124" t="str">
        <f>IF(A921="","",VLOOKUP(J825,'TRI-1C'!$B$18:$FH$61,99,FALSE))</f>
        <v>B-</v>
      </c>
      <c r="I921" s="125" t="str">
        <f t="shared" si="31"/>
        <v>B-</v>
      </c>
      <c r="J921" s="128"/>
    </row>
    <row r="922" spans="1:10" ht="12.75" customHeight="1">
      <c r="A922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922" s="149"/>
      <c r="C922" s="149"/>
      <c r="D922" s="150"/>
      <c r="E922" s="150"/>
      <c r="F922" s="126"/>
      <c r="G922" s="122" t="str">
        <f>IF(A922="","",VLOOKUP(J825,'TRI-1C'!$B$18:$FH$61,100,FALSE))</f>
        <v>B-</v>
      </c>
      <c r="H922" s="150"/>
      <c r="I922" s="127" t="str">
        <f t="shared" si="31"/>
        <v>B-</v>
      </c>
      <c r="J922" s="126"/>
    </row>
    <row r="923" spans="1:10" ht="12.75" customHeight="1">
      <c r="A923" s="147" t="str">
        <f>IF('TRI-1C'!$CX$13="","",'TRI-1C'!$CX$13)</f>
        <v>Reconocer etiquetas y rótulos de su entorno inmediato y los “lee”.</v>
      </c>
      <c r="B923" s="139"/>
      <c r="C923" s="139"/>
      <c r="F923" s="128"/>
      <c r="G923" s="124" t="str">
        <f>IF(A923="","",VLOOKUP(J825,'TRI-1C'!$B$18:$FH$61,101,FALSE))</f>
        <v>B-</v>
      </c>
      <c r="I923" s="125" t="str">
        <f t="shared" si="31"/>
        <v>B-</v>
      </c>
      <c r="J923" s="128"/>
    </row>
    <row r="924" spans="1:10" ht="12.75" customHeight="1">
      <c r="A924" s="192" t="str">
        <f>IF('TRI-1C'!$CY$13="","",'TRI-1C'!$CY$13)</f>
        <v>Relatar cuentos, narrados por el adulto, manteniendo la secuencia, sin la ayuda del paratexto.</v>
      </c>
      <c r="B924" s="154"/>
      <c r="C924" s="154"/>
      <c r="D924" s="154"/>
      <c r="E924" s="154"/>
      <c r="F924" s="155"/>
      <c r="G924" s="122" t="str">
        <f>IF(A924="","",VLOOKUP(J825,'TRI-1C'!$B$18:$FH$61,102,FALSE))</f>
        <v>B-</v>
      </c>
      <c r="H924" s="150"/>
      <c r="I924" s="127" t="str">
        <f t="shared" si="31"/>
        <v>B-</v>
      </c>
      <c r="J924" s="126"/>
    </row>
    <row r="925" spans="1:10" ht="12.75" customHeight="1">
      <c r="A925" s="147" t="str">
        <f>IF('TRI-1C'!$CZ$13="","",'TRI-1C'!$CZ$13)</f>
        <v>Reproducir trabalenguas sencillos, adivinanzas, canciones y poemas cortos, mejorando su pronunciación y potenciando su capacidad imaginativa.</v>
      </c>
      <c r="B925" s="139"/>
      <c r="C925" s="139"/>
      <c r="F925" s="128"/>
      <c r="G925" s="124" t="str">
        <f>IF(A925="","",VLOOKUP(J825,'TRI-1C'!$B$18:$FH$61,103,FALSE))</f>
        <v>B-</v>
      </c>
      <c r="I925" s="125" t="str">
        <f t="shared" si="31"/>
        <v>B-</v>
      </c>
      <c r="J925" s="128"/>
    </row>
    <row r="926" spans="1:10" ht="12.75" customHeight="1">
      <c r="A926" s="148" t="str">
        <f>IF('TRI-1C'!$DA$13="","",'TRI-1C'!$DA$13)</f>
        <v>Responder preguntas sobre un texto narrado por el adulto, relacionadas a los personajes y acciones principales.</v>
      </c>
      <c r="B926" s="149"/>
      <c r="C926" s="149"/>
      <c r="D926" s="150"/>
      <c r="E926" s="150"/>
      <c r="F926" s="126"/>
      <c r="G926" s="122" t="str">
        <f>IF(A926="","",VLOOKUP(J825,'TRI-1C'!$B$18:$FH$61,104,FALSE))</f>
        <v>B-</v>
      </c>
      <c r="H926" s="150"/>
      <c r="I926" s="127" t="str">
        <f t="shared" si="31"/>
        <v>B-</v>
      </c>
      <c r="J926" s="126"/>
    </row>
    <row r="927" spans="1:10" ht="12.75" customHeight="1">
      <c r="A927" s="147" t="str">
        <f>IF('TRI-1C'!$DB$13="","",'TRI-1C'!$DB$13)</f>
        <v>Seguir instrucciones sencillas que involucren la ejecución de tres o más actividades</v>
      </c>
      <c r="B927" s="139"/>
      <c r="C927" s="139"/>
      <c r="F927" s="128"/>
      <c r="G927" s="124" t="str">
        <f>IF(A927="","",VLOOKUP(J825,'TRI-1C'!$B$18:$FH$61,105,FALSE))</f>
        <v>B-</v>
      </c>
      <c r="I927" s="125" t="str">
        <f t="shared" si="31"/>
        <v>B-</v>
      </c>
      <c r="J927" s="128"/>
    </row>
    <row r="928" spans="1:10" ht="12.75" customHeight="1">
      <c r="A928" s="165" t="str">
        <f>'BI-1T'!$A$12</f>
        <v>EXPRESIÓN ARTISTICA</v>
      </c>
      <c r="B928" s="158"/>
      <c r="C928" s="158"/>
      <c r="D928" s="158"/>
      <c r="E928" s="158"/>
      <c r="F928" s="159"/>
      <c r="G928" s="122" t="str">
        <f>IF(A928="","",VLOOKUP(J825,'TRI-1C'!$B$18:$FH$61,106,FALSE))</f>
        <v>B-</v>
      </c>
      <c r="H928" s="150"/>
      <c r="I928" s="127"/>
      <c r="J928" s="126"/>
    </row>
    <row r="929" spans="1:10" ht="12.75" customHeight="1">
      <c r="A929" s="11" t="str">
        <f>IF('TRI-1C'!$DD$13="","",'TRI-1C'!$DD$13)</f>
        <v>Cantar canciones siguiendo el ritmo y coordinando con las expresiones de su cuerpo.</v>
      </c>
      <c r="B929" s="156"/>
      <c r="C929" s="156"/>
      <c r="D929" s="156"/>
      <c r="E929" s="156"/>
      <c r="F929" s="157"/>
      <c r="G929" s="124" t="str">
        <f>IF(A929="","",VLOOKUP(J825,'TRI-1C'!$B$18:$FH$61,107,FALSE))</f>
        <v>A+</v>
      </c>
      <c r="I929" s="125" t="str">
        <f t="shared" ref="I929:I939" si="32">IF(G929="","",G929)</f>
        <v>A+</v>
      </c>
      <c r="J929" s="128"/>
    </row>
    <row r="930" spans="1:10" ht="12.75" customHeight="1">
      <c r="A930" s="148" t="str">
        <f>IF('TRI-1C'!$DE$13="","",'TRI-1C'!$DE$13)</f>
        <v>Comunicar de manera escrita sus ideas intentando imitar letras o formas parecidas a letras.</v>
      </c>
      <c r="B930" s="149"/>
      <c r="C930" s="149"/>
      <c r="D930" s="150"/>
      <c r="E930" s="150"/>
      <c r="F930" s="126"/>
      <c r="G930" s="122" t="str">
        <f>IF(A930="","",VLOOKUP(J825,'TRI-1C'!$B$18:$FH$61,108,FALSE))</f>
        <v>A+</v>
      </c>
      <c r="H930" s="150"/>
      <c r="I930" s="127" t="str">
        <f t="shared" si="32"/>
        <v>A+</v>
      </c>
      <c r="J930" s="126"/>
    </row>
    <row r="931" spans="1:10" ht="12.75" customHeight="1">
      <c r="A931" s="147" t="str">
        <f>IF('TRI-1C'!$DF$13="","",'TRI-1C'!$DF$13)</f>
        <v>Ejecutar patrones de más de dos ritmos con partes del cuerpo y elementos o instrumentos sonoros.</v>
      </c>
      <c r="B931" s="139"/>
      <c r="C931" s="139"/>
      <c r="F931" s="128"/>
      <c r="G931" s="124" t="str">
        <f>IF(A931="","",VLOOKUP(J825,'TRI-1C'!$B$18:$FH$61,109,FALSE))</f>
        <v>A+</v>
      </c>
      <c r="I931" s="125" t="str">
        <f t="shared" si="32"/>
        <v>A+</v>
      </c>
      <c r="J931" s="128"/>
    </row>
    <row r="932" spans="1:10" ht="12.75" customHeight="1">
      <c r="A932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932" s="149"/>
      <c r="C932" s="149"/>
      <c r="D932" s="150"/>
      <c r="E932" s="150"/>
      <c r="F932" s="126"/>
      <c r="G932" s="122" t="str">
        <f>IF(A932="","",VLOOKUP(J825,'TRI-1C'!$B$18:$FH$61,110,FALSE))</f>
        <v>A+</v>
      </c>
      <c r="H932" s="150"/>
      <c r="I932" s="127" t="str">
        <f t="shared" si="32"/>
        <v>A+</v>
      </c>
      <c r="J932" s="126"/>
    </row>
    <row r="933" spans="1:10" ht="12.75" customHeight="1">
      <c r="A933" s="147" t="str">
        <f>IF('TRI-1C'!$DH$13="","",'TRI-1C'!$DH$13)</f>
        <v>Expresar su opinión al observar una obra artística relacionada a la plástica o a la escultura.</v>
      </c>
      <c r="B933" s="139"/>
      <c r="C933" s="139"/>
      <c r="F933" s="128"/>
      <c r="G933" s="124" t="str">
        <f>IF(A933="","",VLOOKUP(J825,'TRI-1C'!$B$18:$FH$61,111,FALSE))</f>
        <v>A+</v>
      </c>
      <c r="I933" s="125" t="str">
        <f t="shared" si="32"/>
        <v>A+</v>
      </c>
      <c r="J933" s="128"/>
    </row>
    <row r="934" spans="1:10" ht="12.75" customHeight="1">
      <c r="A934" s="192" t="str">
        <f>IF('TRI-1C'!$DI$13="","",'TRI-1C'!$DI$13)</f>
        <v>Expresar sus vivencias y experiencias a través del dibujo libre.</v>
      </c>
      <c r="B934" s="154"/>
      <c r="C934" s="154"/>
      <c r="D934" s="154"/>
      <c r="E934" s="154"/>
      <c r="F934" s="155"/>
      <c r="G934" s="122" t="str">
        <f>IF(A934="","",VLOOKUP(J825,'TRI-1C'!$B$18:$FH$61,112,FALSE))</f>
        <v>A+</v>
      </c>
      <c r="H934" s="150"/>
      <c r="I934" s="127" t="str">
        <f t="shared" si="32"/>
        <v>A+</v>
      </c>
      <c r="J934" s="126"/>
    </row>
    <row r="935" spans="1:10" ht="12.75" customHeight="1">
      <c r="A935" s="147" t="str">
        <f>IF('TRI-1C'!$DJ$13="","",'TRI-1C'!$DJ$13)</f>
        <v>Mantener el ritmo y las secuencias de pasos sencillos durante la ejecución de coreografías.</v>
      </c>
      <c r="B935" s="139"/>
      <c r="C935" s="139"/>
      <c r="F935" s="128"/>
      <c r="G935" s="124" t="str">
        <f>IF(A935="","",VLOOKUP(J825,'TRI-1C'!$B$18:$FH$61,113,FALSE))</f>
        <v>A+</v>
      </c>
      <c r="I935" s="125" t="str">
        <f t="shared" si="32"/>
        <v>A+</v>
      </c>
      <c r="J935" s="128"/>
    </row>
    <row r="936" spans="1:10" ht="12.75" customHeight="1">
      <c r="A936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936" s="149"/>
      <c r="C936" s="149"/>
      <c r="D936" s="150"/>
      <c r="E936" s="150"/>
      <c r="F936" s="126"/>
      <c r="G936" s="122" t="str">
        <f>IF(A936="","",VLOOKUP(J825,'TRI-1C'!$B$18:$FH$61,114,FALSE))</f>
        <v>A+</v>
      </c>
      <c r="H936" s="150"/>
      <c r="I936" s="127" t="str">
        <f t="shared" si="32"/>
        <v>A+</v>
      </c>
      <c r="J936" s="126"/>
    </row>
    <row r="937" spans="1:10" ht="12.75" customHeight="1">
      <c r="A937" s="147" t="str">
        <f>IF('TRI-1C'!$DL$13="","",'TRI-1C'!$DL$13)</f>
        <v>Participar en dramatizaciones, asumiendo roles de diferentes personas del entorno y de personajes de cuentos e historietas.</v>
      </c>
      <c r="B937" s="139"/>
      <c r="C937" s="139"/>
      <c r="F937" s="128"/>
      <c r="G937" s="124" t="str">
        <f>IF(A937="","",VLOOKUP(J825,'TRI-1C'!$B$18:$FH$61,115,FALSE))</f>
        <v>A+</v>
      </c>
      <c r="I937" s="125" t="str">
        <f t="shared" si="32"/>
        <v>A+</v>
      </c>
      <c r="J937" s="128"/>
    </row>
    <row r="938" spans="1:10" ht="12.75" customHeight="1">
      <c r="A938" s="148" t="str">
        <f>IF('TRI-1C'!$DM$13="","",'TRI-1C'!$DM$13)</f>
        <v>Participar en rondas populares, bailes y juegos tradicionales, asumiendo los roles y respetando las reglas.</v>
      </c>
      <c r="B938" s="158"/>
      <c r="C938" s="158"/>
      <c r="D938" s="158"/>
      <c r="E938" s="158"/>
      <c r="F938" s="159"/>
      <c r="G938" s="122" t="str">
        <f>IF(A938="","",VLOOKUP(J825,'TRI-1C'!$B$18:$FH$61,116,FALSE))</f>
        <v>A+</v>
      </c>
      <c r="H938" s="150"/>
      <c r="I938" s="127" t="str">
        <f t="shared" si="32"/>
        <v>A+</v>
      </c>
      <c r="J938" s="126"/>
    </row>
    <row r="939" spans="1:10" ht="12.75" customHeight="1">
      <c r="A939" s="11" t="str">
        <f>IF('TRI-1C'!$DN$13="","",'TRI-1C'!$DN$13)</f>
        <v>Realizar actividades creativas utilizando las técnicas grafo plásticas con variedad de materiales.</v>
      </c>
      <c r="B939" s="156"/>
      <c r="C939" s="156"/>
      <c r="D939" s="156"/>
      <c r="E939" s="156"/>
      <c r="F939" s="157"/>
      <c r="G939" s="124" t="str">
        <f>IF(A939="","",VLOOKUP(J825,'TRI-1C'!$B$18:$FH$61,117,FALSE))</f>
        <v>A+</v>
      </c>
      <c r="I939" s="125" t="str">
        <f t="shared" si="32"/>
        <v>A+</v>
      </c>
      <c r="J939" s="128"/>
    </row>
    <row r="940" spans="1:10" ht="12.75" customHeight="1">
      <c r="A940" s="165" t="str">
        <f>'BI-1T'!$A$13</f>
        <v>EXPRESION CORPORAL Y MOTRICIDAD</v>
      </c>
      <c r="B940" s="149"/>
      <c r="C940" s="149"/>
      <c r="D940" s="150"/>
      <c r="E940" s="150"/>
      <c r="F940" s="126"/>
      <c r="G940" s="122" t="str">
        <f>IF(A940="","",VLOOKUP(J825,'TRI-1C'!$B$18:$FH$61,118,FALSE))</f>
        <v>A+</v>
      </c>
      <c r="H940" s="150"/>
      <c r="I940" s="127"/>
      <c r="J940" s="126"/>
    </row>
    <row r="941" spans="1:10" ht="12.75" customHeight="1">
      <c r="A941" s="147" t="str">
        <f>IF('TRI-1C'!$DP$13="","",'TRI-1C'!$DP$13)</f>
        <v>Caminar y correr con soltura y seguridad manteniendo el equilibrio a diferentes distancias, orientaciones y ritmos en espacios parciales.</v>
      </c>
      <c r="B941" s="139"/>
      <c r="C941" s="139"/>
      <c r="F941" s="128"/>
      <c r="G941" s="124" t="str">
        <f>IF(A941="","",VLOOKUP(J825,'TRI-1C'!$B$18:$FH$61,119,FALSE))</f>
        <v>A+</v>
      </c>
      <c r="I941" s="125" t="str">
        <f t="shared" ref="I941:I968" si="33">IF(G941="","",G941)</f>
        <v>A+</v>
      </c>
      <c r="J941" s="128"/>
    </row>
    <row r="942" spans="1:10" ht="12.75" customHeight="1">
      <c r="A942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942" s="149"/>
      <c r="C942" s="149"/>
      <c r="D942" s="150"/>
      <c r="E942" s="150"/>
      <c r="F942" s="126"/>
      <c r="G942" s="122" t="str">
        <f>IF(A942="","",VLOOKUP(J825,'TRI-1C'!$B$18:$FH$61,120,FALSE))</f>
        <v>A+</v>
      </c>
      <c r="H942" s="150"/>
      <c r="I942" s="127" t="str">
        <f t="shared" si="33"/>
        <v>A+</v>
      </c>
      <c r="J942" s="126"/>
    </row>
    <row r="943" spans="1:10" ht="12.75" customHeight="1">
      <c r="A943" s="147" t="str">
        <f>IF('TRI-1C'!$DR$13="","",'TRI-1C'!$DR$13)</f>
        <v>Discriminar sonidos onomatopéyicos y diferencia los sonidos naturales de los artificiales</v>
      </c>
      <c r="B943" s="139"/>
      <c r="C943" s="139"/>
      <c r="F943" s="128"/>
      <c r="G943" s="124" t="str">
        <f>IF(A943="","",VLOOKUP(J825,'TRI-1C'!$B$18:$FH$61,121,FALSE))</f>
        <v>A+</v>
      </c>
      <c r="I943" s="125" t="str">
        <f t="shared" si="33"/>
        <v>A+</v>
      </c>
      <c r="J943" s="128"/>
    </row>
    <row r="944" spans="1:10" ht="12.75" customHeight="1">
      <c r="A944" s="192" t="str">
        <f>IF('TRI-1C'!$DS$13="","",'TRI-1C'!$DS$13)</f>
        <v>Ejecutar actividades coordinadamente y con un control adecuado de fuerza y tonicidad muscular como: lanzar, atrapar y patear objetos y pelotas.</v>
      </c>
      <c r="B944" s="154"/>
      <c r="C944" s="154"/>
      <c r="D944" s="154"/>
      <c r="E944" s="154"/>
      <c r="F944" s="155"/>
      <c r="G944" s="122" t="str">
        <f>IF(A944="","",VLOOKUP(J825,'TRI-1C'!$B$18:$FH$61,122,FALSE))</f>
        <v>A+</v>
      </c>
      <c r="H944" s="150"/>
      <c r="I944" s="127" t="str">
        <f t="shared" si="33"/>
        <v>A+</v>
      </c>
      <c r="J944" s="126"/>
    </row>
    <row r="945" spans="1:10" ht="12.75" customHeight="1">
      <c r="A945" s="147" t="str">
        <f>IF('TRI-1C'!$DT$13="","",'TRI-1C'!$DT$13)</f>
        <v>Emplear su lado dominante en la realización de la mayoría de las actividades que utilice la mano, ojo y pie.</v>
      </c>
      <c r="B945" s="139"/>
      <c r="C945" s="139"/>
      <c r="F945" s="128"/>
      <c r="G945" s="124" t="str">
        <f>IF(A945="","",VLOOKUP(J825,'TRI-1C'!$B$18:$FH$61,123,FALSE))</f>
        <v>A+</v>
      </c>
      <c r="I945" s="125" t="str">
        <f t="shared" si="33"/>
        <v>A+</v>
      </c>
      <c r="J945" s="128"/>
    </row>
    <row r="946" spans="1:10" ht="12.75" customHeight="1">
      <c r="A946" s="148" t="str">
        <f>IF('TRI-1C'!$DU$13="","",'TRI-1C'!$DU$13)</f>
        <v>Galopar y salticar coordinadamente con obstáculos ejecutando circuitos.</v>
      </c>
      <c r="B946" s="149"/>
      <c r="C946" s="149"/>
      <c r="D946" s="150"/>
      <c r="E946" s="150"/>
      <c r="F946" s="126"/>
      <c r="G946" s="122" t="str">
        <f>IF(A946="","",VLOOKUP(J825,'TRI-1C'!$B$18:$FH$61,124,FALSE))</f>
        <v>A+</v>
      </c>
      <c r="H946" s="150"/>
      <c r="I946" s="127" t="str">
        <f t="shared" si="33"/>
        <v>A+</v>
      </c>
      <c r="J946" s="126"/>
    </row>
    <row r="947" spans="1:10" ht="12.75" customHeight="1">
      <c r="A947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947" s="139"/>
      <c r="C947" s="139"/>
      <c r="F947" s="128"/>
      <c r="G947" s="124" t="str">
        <f>IF(A947="","",VLOOKUP(J825,'TRI-1C'!$B$18:$FH$61,125,FALSE))</f>
        <v>A+</v>
      </c>
      <c r="I947" s="125" t="str">
        <f t="shared" si="33"/>
        <v>A+</v>
      </c>
      <c r="J947" s="128"/>
    </row>
    <row r="948" spans="1:10" ht="12.75" customHeight="1">
      <c r="A948" s="148" t="str">
        <f>IF('TRI-1C'!$DW$13="","",'TRI-1C'!$DW$13)</f>
        <v>Mantener el equilibro al caminar sobre líneas rectas, curvas y quebradas con altura (aprox. 20 cm) logrando un adecuado control postural.</v>
      </c>
      <c r="B948" s="158"/>
      <c r="C948" s="158"/>
      <c r="D948" s="158"/>
      <c r="E948" s="158"/>
      <c r="F948" s="159"/>
      <c r="G948" s="122" t="str">
        <f>IF(A948="","",VLOOKUP(J825,'TRI-1C'!$B$18:$FH$61,126,FALSE))</f>
        <v>A+</v>
      </c>
      <c r="H948" s="150"/>
      <c r="I948" s="127" t="str">
        <f t="shared" si="33"/>
        <v>A+</v>
      </c>
      <c r="J948" s="126"/>
    </row>
    <row r="949" spans="1:10" ht="12.75" customHeight="1">
      <c r="A949" s="11" t="str">
        <f>IF('TRI-1C'!$DX$13="","",'TRI-1C'!$DX$13)</f>
        <v>Mantener un adecuado control postural en diferentes posiciones del cuerpo y en desplazamientos.</v>
      </c>
      <c r="B949" s="156"/>
      <c r="C949" s="156"/>
      <c r="D949" s="156"/>
      <c r="E949" s="156"/>
      <c r="F949" s="157"/>
      <c r="G949" s="124" t="str">
        <f>IF(A949="","",VLOOKUP(J825,'TRI-1C'!$B$18:$FH$61,127,FALSE))</f>
        <v>A+</v>
      </c>
      <c r="I949" s="125" t="str">
        <f t="shared" si="33"/>
        <v>A+</v>
      </c>
      <c r="J949" s="128"/>
    </row>
    <row r="950" spans="1:10" ht="12.75" customHeight="1">
      <c r="A950" s="148" t="str">
        <f>IF('TRI-1C'!$DY$13="","",'TRI-1C'!$DY$13)</f>
        <v>Orientarse en el espacio realizando desplazamientos en función de consignas dadas con las nociones: entre, adelante-atrás, junto a, cerca-lejos</v>
      </c>
      <c r="B950" s="149"/>
      <c r="C950" s="149"/>
      <c r="D950" s="150"/>
      <c r="E950" s="150"/>
      <c r="F950" s="126"/>
      <c r="G950" s="122" t="str">
        <f>IF(A950="","",VLOOKUP(J825,'TRI-1C'!$B$18:$FH$61,128,FALSE))</f>
        <v>A+</v>
      </c>
      <c r="H950" s="150"/>
      <c r="I950" s="127" t="str">
        <f t="shared" si="33"/>
        <v>A+</v>
      </c>
      <c r="J950" s="126"/>
    </row>
    <row r="951" spans="1:10" ht="12.75" customHeight="1">
      <c r="A951" s="147" t="str">
        <f>IF('TRI-1C'!$DZ$13="","",'TRI-1C'!$DZ$13)</f>
        <v>Realiza varios movimientos y desplazamientos combinados a diferentes velocidades (rápido, lento), duración (largos y corto).</v>
      </c>
      <c r="B951" s="139"/>
      <c r="C951" s="139"/>
      <c r="F951" s="128"/>
      <c r="G951" s="124" t="str">
        <f>IF(A951="","",VLOOKUP(J825,'TRI-1C'!$B$18:$FH$61,129,FALSE))</f>
        <v>A+</v>
      </c>
      <c r="I951" s="125" t="str">
        <f t="shared" si="33"/>
        <v>A+</v>
      </c>
      <c r="J951" s="128"/>
    </row>
    <row r="952" spans="1:10" ht="12.75" customHeight="1">
      <c r="A952" s="148" t="str">
        <f>IF('TRI-1C'!$EA$13="","",'TRI-1C'!$EA$13)</f>
        <v>Realizar actividades de coordinación visomotriz con niveles de dificultad creciente en el tamaño y tipo de materiales.</v>
      </c>
      <c r="B952" s="149"/>
      <c r="C952" s="149"/>
      <c r="D952" s="150"/>
      <c r="E952" s="150"/>
      <c r="F952" s="126"/>
      <c r="G952" s="122" t="str">
        <f>IF(A952="","",VLOOKUP(J825,'TRI-1C'!$B$18:$FH$61,130,FALSE))</f>
        <v>A+</v>
      </c>
      <c r="H952" s="150"/>
      <c r="I952" s="127" t="str">
        <f t="shared" si="33"/>
        <v>A+</v>
      </c>
      <c r="J952" s="126"/>
    </row>
    <row r="953" spans="1:10" ht="12.75" customHeight="1">
      <c r="A953" s="147" t="str">
        <f>IF('TRI-1C'!$EB$13="","",'TRI-1C'!$EB$13)</f>
        <v>Realizar desplazamientos y movimientos combinados utilizando el espacio total y parcial a diferentes distancias (largas-cortas)</v>
      </c>
      <c r="B953" s="139"/>
      <c r="C953" s="139"/>
      <c r="F953" s="128"/>
      <c r="G953" s="124" t="str">
        <f>IF(A953="","",VLOOKUP(J825,'TRI-1C'!$B$18:$FH$61,131,FALSE))</f>
        <v>A+</v>
      </c>
      <c r="I953" s="125" t="str">
        <f t="shared" si="33"/>
        <v>A+</v>
      </c>
      <c r="J953" s="128"/>
    </row>
    <row r="954" spans="1:10" ht="12.75" customHeight="1">
      <c r="A954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954" s="154"/>
      <c r="C954" s="154"/>
      <c r="D954" s="154"/>
      <c r="E954" s="154"/>
      <c r="F954" s="155"/>
      <c r="G954" s="122" t="str">
        <f>IF(A954="","",VLOOKUP(J825,'TRI-1C'!$B$18:$FH$61,132,FALSE))</f>
        <v>A+</v>
      </c>
      <c r="H954" s="150"/>
      <c r="I954" s="127" t="str">
        <f t="shared" si="33"/>
        <v>A+</v>
      </c>
      <c r="J954" s="126"/>
    </row>
    <row r="955" spans="1:10" ht="12.75" customHeight="1">
      <c r="A955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955" s="139"/>
      <c r="C955" s="139"/>
      <c r="F955" s="128"/>
      <c r="G955" s="124" t="str">
        <f>IF(A955="","",VLOOKUP(J825,'TRI-1C'!$B$18:$FH$61,133,FALSE))</f>
        <v>A+</v>
      </c>
      <c r="I955" s="125" t="str">
        <f t="shared" si="33"/>
        <v>A+</v>
      </c>
      <c r="J955" s="128"/>
    </row>
    <row r="956" spans="1:10" ht="12.75" customHeight="1">
      <c r="A956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956" s="149"/>
      <c r="C956" s="149"/>
      <c r="D956" s="150"/>
      <c r="E956" s="150"/>
      <c r="F956" s="126"/>
      <c r="G956" s="122" t="str">
        <f>IF(A956="","",VLOOKUP(J825,'TRI-1C'!$B$18:$FH$61,134,FALSE))</f>
        <v>A+</v>
      </c>
      <c r="H956" s="150"/>
      <c r="I956" s="127" t="str">
        <f t="shared" si="33"/>
        <v>A+</v>
      </c>
      <c r="J956" s="126"/>
    </row>
    <row r="957" spans="1:10" ht="12.75" customHeight="1">
      <c r="A957" s="147" t="str">
        <f>IF('TRI-1C'!$EF$13="","",'TRI-1C'!$EF$13)</f>
        <v>Realizar movimientos diferenciados con los lados laterales del cuerpo (un lado y otro lado).</v>
      </c>
      <c r="B957" s="139"/>
      <c r="C957" s="139"/>
      <c r="F957" s="128"/>
      <c r="G957" s="124" t="str">
        <f>IF(A957="","",VLOOKUP(J825,'TRI-1C'!$B$18:$FH$61,135,FALSE))</f>
        <v>A+</v>
      </c>
      <c r="I957" s="125" t="str">
        <f t="shared" si="33"/>
        <v>A+</v>
      </c>
      <c r="J957" s="128"/>
    </row>
    <row r="958" spans="1:10" ht="12.75" customHeight="1">
      <c r="A958" s="148" t="str">
        <f>IF('TRI-1C'!$EG$13="","",'TRI-1C'!$EG$13)</f>
        <v>Realizar movimientos para la coordinación de ojo y pie como: patear pelotas hacia un punto fijo determinado.</v>
      </c>
      <c r="B958" s="158"/>
      <c r="C958" s="158"/>
      <c r="D958" s="158"/>
      <c r="E958" s="158"/>
      <c r="F958" s="159"/>
      <c r="G958" s="122" t="str">
        <f>IF(A958="","",VLOOKUP(J825,'TRI-1C'!$B$18:$FH$61,136,FALSE))</f>
        <v>A+</v>
      </c>
      <c r="H958" s="150"/>
      <c r="I958" s="127" t="str">
        <f t="shared" si="33"/>
        <v>A+</v>
      </c>
      <c r="J958" s="126"/>
    </row>
    <row r="959" spans="1:10" ht="12.75" customHeight="1">
      <c r="A959" s="11" t="str">
        <f>IF('TRI-1C'!$EH$13="","",'TRI-1C'!$EH$13)</f>
        <v>Realizar representaciones gráficas utilizando el dibujo con detalles que le dan intencionalidad y sentido para identificarlos</v>
      </c>
      <c r="B959" s="156"/>
      <c r="C959" s="156"/>
      <c r="D959" s="156"/>
      <c r="E959" s="156"/>
      <c r="F959" s="157"/>
      <c r="G959" s="124" t="str">
        <f>IF(A959="","",VLOOKUP(J825,'TRI-1C'!$B$18:$FH$61,137,FALSE))</f>
        <v>A+</v>
      </c>
      <c r="I959" s="125" t="str">
        <f t="shared" si="33"/>
        <v>A+</v>
      </c>
      <c r="J959" s="128"/>
    </row>
    <row r="960" spans="1:10" ht="12.75" customHeight="1">
      <c r="A960" s="148" t="str">
        <f>IF('TRI-1C'!$EI$13="","",'TRI-1C'!$EI$13)</f>
        <v>Reconocer la importancia del peatón y respetar su espacio en la vía mediante actividades lúdicas que fomenten el aprendizaje de normas de tránsito.</v>
      </c>
      <c r="B960" s="149"/>
      <c r="C960" s="149"/>
      <c r="D960" s="150"/>
      <c r="E960" s="150"/>
      <c r="F960" s="126"/>
      <c r="G960" s="122" t="str">
        <f>IF(A960="","",VLOOKUP(J825,'TRI-1C'!$B$18:$FH$61,138,FALSE))</f>
        <v>A+</v>
      </c>
      <c r="H960" s="150"/>
      <c r="I960" s="127" t="str">
        <f t="shared" si="33"/>
        <v>A+</v>
      </c>
      <c r="J960" s="126"/>
    </row>
    <row r="961" spans="1:10" ht="12.75" customHeight="1">
      <c r="A961" s="147" t="str">
        <f>IF('TRI-1C'!$EJ$13="","",'TRI-1C'!$EJ$13)</f>
        <v>Representar la figura humana utilizando el monigote e incorporando detalles según la interiorización de su imagen corporal.</v>
      </c>
      <c r="B961" s="139"/>
      <c r="C961" s="139"/>
      <c r="F961" s="128"/>
      <c r="G961" s="124" t="str">
        <f>IF(A961="","",VLOOKUP(J825,'TRI-1C'!$B$18:$FH$61,139,FALSE))</f>
        <v>A+</v>
      </c>
      <c r="I961" s="125" t="str">
        <f t="shared" si="33"/>
        <v>A+</v>
      </c>
      <c r="J961" s="128"/>
    </row>
    <row r="962" spans="1:10" ht="12.75" customHeight="1">
      <c r="A962" s="148" t="str">
        <f>IF('TRI-1C'!$EK$13="","",'TRI-1C'!$EK$13)</f>
        <v>Saltar de un pie a otro alternadamente, de manera autónoma.</v>
      </c>
      <c r="B962" s="149"/>
      <c r="C962" s="149"/>
      <c r="D962" s="150"/>
      <c r="E962" s="150"/>
      <c r="F962" s="126"/>
      <c r="G962" s="122" t="str">
        <f>IF(A962="","",VLOOKUP(J825,'TRI-1C'!$B$18:$FH$61,140,FALSE))</f>
        <v>A+</v>
      </c>
      <c r="H962" s="150"/>
      <c r="I962" s="127" t="str">
        <f t="shared" si="33"/>
        <v>A+</v>
      </c>
      <c r="J962" s="126"/>
    </row>
    <row r="963" spans="1:10" ht="12.75" customHeight="1">
      <c r="A963" s="147" t="str">
        <f>IF('TRI-1C'!$EL$13="","",'TRI-1C'!$EL$13)</f>
        <v>Saltar en dos pies en sentido vertical obstáculos de 20 a 30 cm en altura y en sentido horizontal longitudes de aproximadamente 50 a 70 cm.</v>
      </c>
      <c r="B963" s="139"/>
      <c r="C963" s="139"/>
      <c r="F963" s="128"/>
      <c r="G963" s="124" t="str">
        <f>IF(A963="","",VLOOKUP(J825,'TRI-1C'!$B$18:$FH$61,141,FALSE))</f>
        <v>A+</v>
      </c>
      <c r="I963" s="125" t="str">
        <f t="shared" si="33"/>
        <v>A+</v>
      </c>
      <c r="J963" s="128"/>
    </row>
    <row r="964" spans="1:10" ht="12.75" customHeight="1">
      <c r="A964" s="192" t="str">
        <f>IF('TRI-1C'!$EM$13="","",'TRI-1C'!$EM$13)</f>
        <v>Subir y bajar escaleras alternando los pies.</v>
      </c>
      <c r="B964" s="154"/>
      <c r="C964" s="154"/>
      <c r="D964" s="154"/>
      <c r="E964" s="154"/>
      <c r="F964" s="155"/>
      <c r="G964" s="122" t="str">
        <f>IF(A964="","",VLOOKUP(J825,'TRI-1C'!$B$18:$FH$61,142,FALSE))</f>
        <v>A+</v>
      </c>
      <c r="H964" s="150"/>
      <c r="I964" s="127" t="str">
        <f t="shared" si="33"/>
        <v>A+</v>
      </c>
      <c r="J964" s="126"/>
    </row>
    <row r="965" spans="1:10" ht="12.75" customHeight="1">
      <c r="A965" s="147" t="str">
        <f>IF('TRI-1C'!$EN$13="","",'TRI-1C'!$EN$13)</f>
        <v>Trepar y reptar a diferentes ritmos y en posiciones corporales diversas (cúbito ventral y cúbito dorsal).</v>
      </c>
      <c r="B965" s="139"/>
      <c r="C965" s="139"/>
      <c r="F965" s="128"/>
      <c r="G965" s="124" t="str">
        <f>IF(A965="","",VLOOKUP(J825,'TRI-1C'!$B$18:$FH$61,143,FALSE))</f>
        <v>A+</v>
      </c>
      <c r="I965" s="125" t="str">
        <f t="shared" si="33"/>
        <v>A+</v>
      </c>
      <c r="J965" s="128"/>
    </row>
    <row r="966" spans="1:10" ht="12.75" customHeight="1">
      <c r="A966" s="148" t="str">
        <f>IF('TRI-1C'!$EO$13="","",'TRI-1C'!$EO$13)</f>
        <v>Ubicar algunas partes de su cuerpo en función de las nociones de al lado, junto a, cerca-lejos.</v>
      </c>
      <c r="B966" s="149"/>
      <c r="C966" s="149"/>
      <c r="D966" s="150"/>
      <c r="E966" s="150"/>
      <c r="F966" s="126"/>
      <c r="G966" s="122" t="str">
        <f>IF(A966="","",VLOOKUP(J825,'TRI-1C'!$B$18:$FH$61,144,FALSE))</f>
        <v>A+</v>
      </c>
      <c r="H966" s="150"/>
      <c r="I966" s="127" t="str">
        <f t="shared" si="33"/>
        <v>A+</v>
      </c>
      <c r="J966" s="126"/>
    </row>
    <row r="967" spans="1:10" ht="12.75" customHeight="1">
      <c r="A967" s="147" t="str">
        <f>IF('TRI-1C'!$EP$13="","",'TRI-1C'!$EP$13)</f>
        <v>Utilizar el espacio parcial e inicia con el uso del espacio total para realizar representaciones gráficas.</v>
      </c>
      <c r="B967" s="139"/>
      <c r="C967" s="139"/>
      <c r="F967" s="128"/>
      <c r="G967" s="124" t="str">
        <f>IF(A967="","",VLOOKUP(J825,'TRI-1C'!$B$18:$FH$61,145,FALSE))</f>
        <v>A+</v>
      </c>
      <c r="I967" s="125" t="str">
        <f t="shared" si="33"/>
        <v>A+</v>
      </c>
      <c r="J967" s="128"/>
    </row>
    <row r="968" spans="1:10" ht="12.75" customHeight="1">
      <c r="A968" s="148" t="str">
        <f>IF('TRI-1C'!$EQ$13="","",'TRI-1C'!$EQ$13)</f>
        <v>Utilizar la pinza digital para coger lápices, marcadores, pinceles y diversos tipos de materiales.</v>
      </c>
      <c r="B968" s="158"/>
      <c r="C968" s="158"/>
      <c r="D968" s="158"/>
      <c r="E968" s="158"/>
      <c r="F968" s="159"/>
      <c r="G968" s="122" t="str">
        <f>IF(A968="","",VLOOKUP(J825,'TRI-1C'!$B$18:$FH$61,146,FALSE))</f>
        <v>A+</v>
      </c>
      <c r="H968" s="150"/>
      <c r="I968" s="127" t="str">
        <f t="shared" si="33"/>
        <v>A+</v>
      </c>
      <c r="J968" s="126"/>
    </row>
    <row r="969" spans="1:10" ht="12.75" customHeight="1">
      <c r="A969" s="6" t="str">
        <f>NOTAS!$O$14</f>
        <v>CIVICA Y ACOMPAÑAMIENTO INTEGRAL</v>
      </c>
      <c r="B969" s="156"/>
      <c r="C969" s="156"/>
      <c r="D969" s="156"/>
      <c r="E969" s="156"/>
      <c r="F969" s="157"/>
      <c r="G969" s="124" t="str">
        <f>IF(A969="","",VLOOKUP(J825,'TRI-1C'!$B$18:$FH$61,146,FALSE))</f>
        <v>A+</v>
      </c>
      <c r="I969" s="125"/>
      <c r="J969" s="128"/>
    </row>
    <row r="970" spans="1:10" ht="12.75" customHeight="1">
      <c r="A970" s="148" t="str">
        <f>IF('TRI-1C'!$ES$13="","",'TRI-1C'!$ES$13)</f>
        <v/>
      </c>
      <c r="B970" s="149"/>
      <c r="C970" s="149"/>
      <c r="D970" s="150"/>
      <c r="E970" s="150"/>
      <c r="F970" s="126"/>
      <c r="G970" s="122" t="str">
        <f>IF(A970="","",VLOOKUP(J825,'TRI-1C'!$B$18:$FH$61,148,FALSE))</f>
        <v/>
      </c>
      <c r="H970" s="150"/>
      <c r="I970" s="127" t="str">
        <f t="shared" ref="I970:I979" si="34">IF(G970="","",G970)</f>
        <v/>
      </c>
      <c r="J970" s="126"/>
    </row>
    <row r="971" spans="1:10" ht="12.75" customHeight="1">
      <c r="A971" s="147" t="str">
        <f>IF('TRI-1C'!$ET$13="","",'TRI-1C'!$ET$13)</f>
        <v>AUTOCONOCIMIENTO</v>
      </c>
      <c r="B971" s="139"/>
      <c r="C971" s="139"/>
      <c r="F971" s="128"/>
      <c r="G971" s="124" t="str">
        <f>IF(A971="","",VLOOKUP(J825,'TRI-1C'!$B$18:$FH$61,149,FALSE))</f>
        <v>S</v>
      </c>
      <c r="I971" s="125" t="str">
        <f t="shared" si="34"/>
        <v>S</v>
      </c>
      <c r="J971" s="128"/>
    </row>
    <row r="972" spans="1:10" ht="12.75" customHeight="1">
      <c r="A972" s="148" t="str">
        <f>IF('TRI-1C'!$EU$13="","",'TRI-1C'!$EU$13)</f>
        <v>PENSAMIENO CRITICO</v>
      </c>
      <c r="B972" s="149"/>
      <c r="C972" s="149"/>
      <c r="D972" s="150"/>
      <c r="E972" s="150"/>
      <c r="F972" s="126"/>
      <c r="G972" s="122" t="str">
        <f>IF(A972="","",VLOOKUP(J825,'TRI-1C'!$B$18:$FH$61,150,FALSE))</f>
        <v>S</v>
      </c>
      <c r="H972" s="150"/>
      <c r="I972" s="127" t="str">
        <f t="shared" si="34"/>
        <v>S</v>
      </c>
      <c r="J972" s="126"/>
    </row>
    <row r="973" spans="1:10" ht="12.75" customHeight="1">
      <c r="A973" s="147" t="str">
        <f>IF('TRI-1C'!$EV$13="","",'TRI-1C'!$EV$13)</f>
        <v>MANEJO DE PROBLEMAS</v>
      </c>
      <c r="B973" s="139"/>
      <c r="C973" s="139"/>
      <c r="F973" s="128"/>
      <c r="G973" s="124" t="str">
        <f>IF(A973="","",VLOOKUP(J825,'TRI-1C'!$B$18:$FH$61,151,FALSE))</f>
        <v>S</v>
      </c>
      <c r="I973" s="125" t="str">
        <f t="shared" si="34"/>
        <v>S</v>
      </c>
      <c r="J973" s="128"/>
    </row>
    <row r="974" spans="1:10" ht="12.75" customHeight="1">
      <c r="A974" s="192" t="str">
        <f>IF('TRI-1C'!$EW$13="","",'TRI-1C'!$EW$13)</f>
        <v>TOMA DE DECISIONES</v>
      </c>
      <c r="B974" s="154"/>
      <c r="C974" s="154"/>
      <c r="D974" s="154"/>
      <c r="E974" s="154"/>
      <c r="F974" s="155"/>
      <c r="G974" s="122" t="str">
        <f>IF(A974="","",VLOOKUP(J825,'TRI-1C'!$B$18:$FH$61,152,FALSE))</f>
        <v>S</v>
      </c>
      <c r="H974" s="150"/>
      <c r="I974" s="127" t="str">
        <f t="shared" si="34"/>
        <v>S</v>
      </c>
      <c r="J974" s="126"/>
    </row>
    <row r="975" spans="1:10" ht="12.75" customHeight="1">
      <c r="A975" s="147" t="str">
        <f>IF('TRI-1C'!$EX$13="","",'TRI-1C'!$EX$13)</f>
        <v>TRABAJO EN EQUIPO</v>
      </c>
      <c r="B975" s="139"/>
      <c r="C975" s="139"/>
      <c r="F975" s="128"/>
      <c r="G975" s="124" t="str">
        <f>IF(A975="","",VLOOKUP(J825,'TRI-1C'!$B$18:$FH$61,153,FALSE))</f>
        <v>S</v>
      </c>
      <c r="I975" s="125" t="str">
        <f t="shared" si="34"/>
        <v>S</v>
      </c>
      <c r="J975" s="128"/>
    </row>
    <row r="976" spans="1:10" ht="12.75" customHeight="1">
      <c r="A976" s="148" t="str">
        <f>IF('TRI-1C'!$EY$13="","",'TRI-1C'!$EY$13)</f>
        <v>CONCIENCIA SOCIAL</v>
      </c>
      <c r="B976" s="149"/>
      <c r="C976" s="149"/>
      <c r="D976" s="150"/>
      <c r="E976" s="150"/>
      <c r="F976" s="126"/>
      <c r="G976" s="122" t="str">
        <f>IF(A976="","",VLOOKUP(J825,'TRI-1C'!$B$18:$FH$61,154,FALSE))</f>
        <v>F</v>
      </c>
      <c r="H976" s="150"/>
      <c r="I976" s="127" t="str">
        <f t="shared" si="34"/>
        <v>F</v>
      </c>
      <c r="J976" s="126"/>
    </row>
    <row r="977" spans="1:10" ht="12.75" customHeight="1">
      <c r="A977" s="147" t="str">
        <f>IF('TRI-1C'!$EZ$13="","",'TRI-1C'!$EZ$13)</f>
        <v xml:space="preserve">RELACIONES INTERPERSONALES	</v>
      </c>
      <c r="B977" s="139"/>
      <c r="C977" s="139"/>
      <c r="F977" s="128"/>
      <c r="G977" s="124" t="str">
        <f>IF(A977="","",VLOOKUP(J825,'TRI-1C'!$B$18:$FH$61,155,FALSE))</f>
        <v>S</v>
      </c>
      <c r="I977" s="125" t="str">
        <f t="shared" si="34"/>
        <v>S</v>
      </c>
      <c r="J977" s="128"/>
    </row>
    <row r="978" spans="1:10" ht="12.75" customHeight="1">
      <c r="A978" s="148" t="str">
        <f>IF('TRI-1C'!$FA$13="","",'TRI-1C'!$FA$13)</f>
        <v>MANEJO DE CONFLICTOS</v>
      </c>
      <c r="B978" s="149"/>
      <c r="C978" s="149"/>
      <c r="D978" s="150"/>
      <c r="E978" s="150"/>
      <c r="F978" s="126"/>
      <c r="G978" s="122" t="str">
        <f>IF(A978="","",VLOOKUP(J825,'TRI-1C'!$B$18:$FH$61,156,FALSE))</f>
        <v>F</v>
      </c>
      <c r="H978" s="150"/>
      <c r="I978" s="127" t="str">
        <f t="shared" si="34"/>
        <v>F</v>
      </c>
      <c r="J978" s="126"/>
    </row>
    <row r="979" spans="1:10" ht="12.75" customHeight="1">
      <c r="A979" s="147" t="str">
        <f>IF('TRI-1C'!$FB$13="","",'TRI-1C'!$FB$13)</f>
        <v>MANEJO DE EMOCIONES Y SENTIMIENTOS</v>
      </c>
      <c r="B979" s="139"/>
      <c r="C979" s="139"/>
      <c r="F979" s="128"/>
      <c r="G979" s="124" t="str">
        <f>IF(A979="","",VLOOKUP(J825,'TRI-1C'!$B$18:$FH$61,157,FALSE))</f>
        <v>S</v>
      </c>
      <c r="I979" s="125" t="str">
        <f t="shared" si="34"/>
        <v>S</v>
      </c>
      <c r="J979" s="128"/>
    </row>
    <row r="980" spans="1:10" ht="12.75" customHeight="1">
      <c r="A980" s="151"/>
      <c r="B980" s="129"/>
      <c r="C980" s="129"/>
      <c r="D980" s="130"/>
      <c r="E980" s="130"/>
      <c r="F980" s="131"/>
      <c r="G980" s="132"/>
      <c r="H980" s="130"/>
      <c r="I980" s="133"/>
      <c r="J980" s="131"/>
    </row>
    <row r="981" spans="1:10" ht="12.75" customHeight="1">
      <c r="A981" s="134"/>
      <c r="B981" s="134"/>
      <c r="C981" s="134"/>
      <c r="D981" s="134"/>
      <c r="E981" s="134"/>
      <c r="F981" s="140"/>
      <c r="G981" s="496"/>
      <c r="H981" s="496"/>
      <c r="I981" s="497"/>
      <c r="J981" s="497"/>
    </row>
    <row r="982" spans="1:10" ht="12.75" customHeight="1">
      <c r="A982" s="487" t="s">
        <v>156</v>
      </c>
      <c r="B982" s="488"/>
      <c r="C982" s="135" t="s">
        <v>157</v>
      </c>
      <c r="G982" s="494"/>
      <c r="H982" s="494"/>
      <c r="I982" s="494"/>
      <c r="J982" s="494"/>
    </row>
    <row r="983" spans="1:10" ht="12.75" customHeight="1">
      <c r="A983" s="489" t="s">
        <v>158</v>
      </c>
      <c r="B983" s="490"/>
      <c r="C983" s="136" t="str">
        <f>VLOOKUP(J825,'TRI-1C'!$B$18:$FH$61,160,FALSE)</f>
        <v>A-</v>
      </c>
      <c r="G983" s="494"/>
      <c r="H983" s="494"/>
      <c r="I983" s="494"/>
      <c r="J983" s="494"/>
    </row>
    <row r="984" spans="1:10" ht="12.75" customHeight="1">
      <c r="A984" s="491" t="s">
        <v>159</v>
      </c>
      <c r="B984" s="492"/>
      <c r="C984" s="493"/>
      <c r="G984" s="494"/>
      <c r="H984" s="494"/>
      <c r="I984" s="494"/>
      <c r="J984" s="494"/>
    </row>
    <row r="985" spans="1:10" ht="12.75" customHeight="1">
      <c r="A985" s="137" t="s">
        <v>160</v>
      </c>
      <c r="B985" s="138"/>
      <c r="C985" s="188">
        <f>VLOOKUP(J825,'TRI-1C'!$B$18:$FH$61,161,FALSE)</f>
        <v>3</v>
      </c>
      <c r="G985" s="494"/>
      <c r="H985" s="494"/>
      <c r="I985" s="494"/>
      <c r="J985" s="494"/>
    </row>
    <row r="986" spans="1:10" ht="12.75" customHeight="1">
      <c r="A986" s="137" t="s">
        <v>161</v>
      </c>
      <c r="B986" s="138"/>
      <c r="C986" s="188" t="str">
        <f>VLOOKUP(J825,'TRI-1C'!$B$18:$FH$61,162,FALSE)</f>
        <v/>
      </c>
      <c r="G986" s="494"/>
      <c r="H986" s="494"/>
      <c r="I986" s="494"/>
      <c r="J986" s="494"/>
    </row>
    <row r="987" spans="1:10" ht="12.75" customHeight="1">
      <c r="A987" s="480" t="s">
        <v>163</v>
      </c>
      <c r="B987" s="481"/>
      <c r="C987" s="188">
        <f>VLOOKUP(J825,'TRI-1C'!$B$18:$FH$61,163,FALSE)</f>
        <v>0</v>
      </c>
      <c r="G987" s="494"/>
      <c r="H987" s="494"/>
      <c r="I987" s="494"/>
      <c r="J987" s="494"/>
    </row>
    <row r="988" spans="1:10" ht="12.75" customHeight="1">
      <c r="D988" s="503" t="s">
        <v>162</v>
      </c>
      <c r="E988" s="503"/>
      <c r="F988" s="152">
        <f ca="1">NOW()</f>
        <v>45994.739222569442</v>
      </c>
    </row>
    <row r="991" spans="1:10" ht="12.75" customHeight="1">
      <c r="G991" s="112"/>
    </row>
    <row r="993" spans="2:7" ht="12.75" customHeight="1">
      <c r="B993" s="495" t="s">
        <v>164</v>
      </c>
      <c r="C993" s="495"/>
      <c r="F993" s="116" t="s">
        <v>165</v>
      </c>
      <c r="G993" s="116" t="s">
        <v>165</v>
      </c>
    </row>
    <row r="1027" spans="1:10" ht="12.75" customHeight="1">
      <c r="A1027" s="111" t="s">
        <v>153</v>
      </c>
      <c r="C1027" t="str">
        <f>IF(VLOOKUP(J1030,NOTAS!$D$14:$P$60,2,FALSE)="","",VLOOKUP(J1030,NOTAS!$D$14:$P$60,2,FALSE))</f>
        <v>CERDAN TORO MADISON YARELIS</v>
      </c>
    </row>
    <row r="1028" spans="1:10" ht="12.75" customHeight="1">
      <c r="A1028" s="111" t="s">
        <v>154</v>
      </c>
      <c r="C1028" t="str">
        <f>NOTAS!$B$14&amp; " "&amp;NOTAS!$B$15</f>
        <v>INICIAL II A</v>
      </c>
      <c r="F1028" s="111"/>
      <c r="G1028" s="116"/>
      <c r="H1028" s="117"/>
      <c r="I1028" s="118"/>
      <c r="J1028" s="117"/>
    </row>
    <row r="1029" spans="1:10" ht="12.75" customHeight="1">
      <c r="A1029" s="111" t="s">
        <v>6</v>
      </c>
      <c r="C1029" t="str">
        <f>NOTAS!$B$18</f>
        <v>2025-2026 MATUTINA</v>
      </c>
      <c r="H1029" s="117"/>
      <c r="I1029" s="118"/>
      <c r="J1029" s="117"/>
    </row>
    <row r="1030" spans="1:10" ht="12.75" customHeight="1" thickBot="1">
      <c r="A1030" s="486" t="s">
        <v>167</v>
      </c>
      <c r="B1030" s="486"/>
      <c r="I1030" s="114" t="s">
        <v>74</v>
      </c>
      <c r="J1030" s="121">
        <v>6</v>
      </c>
    </row>
    <row r="1031" spans="1:10" ht="12.75" customHeight="1">
      <c r="A1031" s="482" t="s">
        <v>155</v>
      </c>
      <c r="B1031" s="483"/>
      <c r="C1031" s="483"/>
      <c r="D1031" s="483"/>
      <c r="E1031" s="483"/>
      <c r="F1031" s="484"/>
      <c r="G1031" s="485" t="s">
        <v>141</v>
      </c>
      <c r="H1031" s="483"/>
      <c r="I1031" s="498" t="s">
        <v>141</v>
      </c>
      <c r="J1031" s="499"/>
    </row>
    <row r="1032" spans="1:10" ht="12.75" customHeight="1">
      <c r="A1032" s="500" t="str">
        <f>IF('TRI-1C'!G$10="","",'TRI-1C'!G$10)</f>
        <v>IDENTIDAD Y AUTONOMÍA</v>
      </c>
      <c r="B1032" s="501"/>
      <c r="C1032" s="501"/>
      <c r="D1032" s="501"/>
      <c r="E1032" s="501"/>
      <c r="F1032" s="502"/>
      <c r="G1032" s="160"/>
      <c r="H1032" s="161"/>
      <c r="I1032" s="162"/>
      <c r="J1032" s="163"/>
    </row>
    <row r="1033" spans="1:10" ht="12.75" customHeight="1">
      <c r="A1033" s="148" t="str">
        <f>IF('TRI-1C'!G$13="","",'TRI-1C'!G$13)</f>
        <v>Comunicar algunos datos de su identidad como: nombres completos, edad, nombres de familiares cercanos, lugar dónde vive.</v>
      </c>
      <c r="B1033" s="158"/>
      <c r="C1033" s="158"/>
      <c r="D1033" s="158"/>
      <c r="E1033" s="158"/>
      <c r="F1033" s="159"/>
      <c r="G1033" s="122" t="str">
        <f>IF(A1033="","",VLOOKUP(J1030,'TRI-1C'!$B$18:$FH$61,6,FALSE))</f>
        <v>A-</v>
      </c>
      <c r="H1033" s="150"/>
      <c r="I1033" s="127" t="str">
        <f>IF(G1033="","",G1033)</f>
        <v>A-</v>
      </c>
      <c r="J1033" s="126"/>
    </row>
    <row r="1034" spans="1:10" ht="12.75" customHeight="1">
      <c r="A1034" s="11" t="str">
        <f>IF('TRI-1C'!$H$13="","",'TRI-1C'!$H$13)</f>
        <v>Demostrar curiosidad por las características físicas (genitales) que le permiten reconocerse como niño y niña</v>
      </c>
      <c r="B1034" s="156"/>
      <c r="C1034" s="156"/>
      <c r="D1034" s="156"/>
      <c r="E1034" s="156"/>
      <c r="F1034" s="157"/>
      <c r="G1034" s="124" t="str">
        <f>IF(A1034="","",VLOOKUP(J1030,'TRI-1C'!$B$18:$FH$61,7,FALSE))</f>
        <v>A+</v>
      </c>
      <c r="I1034" s="125" t="str">
        <f t="shared" ref="I1034:I1050" si="35">IF(G1034="","",G1034)</f>
        <v>A+</v>
      </c>
      <c r="J1034" s="128"/>
    </row>
    <row r="1035" spans="1:10" ht="12.75" customHeight="1">
      <c r="A1035" s="148" t="str">
        <f>IF('TRI-1C'!$I$13="","",'TRI-1C'!$I$13)</f>
        <v>Identificar la importancia de usar el cinturón de seguridad para promover el autocuidado y la protección personal.</v>
      </c>
      <c r="B1035" s="149"/>
      <c r="C1035" s="149"/>
      <c r="D1035" s="150"/>
      <c r="E1035" s="150"/>
      <c r="F1035" s="126"/>
      <c r="G1035" s="122" t="str">
        <f>IF(A1035="","",VLOOKUP(J1030,'TRI-1C'!$B$18:$FH$61,8,FALSE))</f>
        <v>B-</v>
      </c>
      <c r="H1035" s="150"/>
      <c r="I1035" s="127" t="str">
        <f t="shared" si="35"/>
        <v>B-</v>
      </c>
      <c r="J1035" s="126"/>
    </row>
    <row r="1036" spans="1:10" ht="12.75" customHeight="1">
      <c r="A1036" s="147" t="str">
        <f>IF('TRI-1C'!$J$13="","",'TRI-1C'!$J$13)</f>
        <v>Identificar las situaciones de peligro a las que se puede exponer en su entorno inmediato y seguir pautas de comportamiento para evitarlas.</v>
      </c>
      <c r="B1036" s="139"/>
      <c r="C1036" s="139"/>
      <c r="F1036" s="128"/>
      <c r="G1036" s="124" t="str">
        <f>IF(A1036="","",VLOOKUP(J1030,'TRI-1C'!$B$18:$FH$61,9,FALSE))</f>
        <v>B-</v>
      </c>
      <c r="I1036" s="125" t="str">
        <f t="shared" si="35"/>
        <v>B-</v>
      </c>
      <c r="J1036" s="128"/>
    </row>
    <row r="1037" spans="1:10" ht="12.75" customHeight="1">
      <c r="A1037" s="148" t="str">
        <f>IF('TRI-1C'!$K$13="","",'TRI-1C'!$K$13)</f>
        <v>Identificar sus características físicas y las de las personas de su entorno como parte del proceso de aceptación de sí mismo y de respeto a los demás.</v>
      </c>
      <c r="B1037" s="149"/>
      <c r="C1037" s="149"/>
      <c r="D1037" s="150"/>
      <c r="E1037" s="150"/>
      <c r="F1037" s="126"/>
      <c r="G1037" s="122" t="str">
        <f>IF(A1037="","",VLOOKUP(J1030,'TRI-1C'!$B$18:$FH$61,10,FALSE))</f>
        <v>B+</v>
      </c>
      <c r="H1037" s="150"/>
      <c r="I1037" s="127" t="str">
        <f t="shared" si="35"/>
        <v>B+</v>
      </c>
      <c r="J1037" s="126"/>
    </row>
    <row r="1038" spans="1:10" ht="12.75" customHeight="1">
      <c r="A1038" s="147" t="str">
        <f>IF('TRI-1C'!$L$13="","",'TRI-1C'!$L$13)</f>
        <v>Identificar y manifestar sus emociones y sentimientos, expresando las causas de los mismos mediante el lenguaje verbal. (D.EIB.10.3.)</v>
      </c>
      <c r="B1038" s="139"/>
      <c r="C1038" s="139"/>
      <c r="F1038" s="128"/>
      <c r="G1038" s="124" t="str">
        <f>IF(A1038="","",VLOOKUP(J1030,'TRI-1C'!$B$18:$FH$61,11,FALSE))</f>
        <v>B+</v>
      </c>
      <c r="I1038" s="125" t="str">
        <f t="shared" si="35"/>
        <v>B+</v>
      </c>
      <c r="J1038" s="128"/>
    </row>
    <row r="1039" spans="1:10" ht="12.75" customHeight="1">
      <c r="A1039" s="192" t="str">
        <f>IF('TRI-1C'!$M$13="","",'TRI-1C'!$M$13)</f>
        <v>Identificarse como miembro de una familia reconociéndose como parte importante de la misma.</v>
      </c>
      <c r="B1039" s="154"/>
      <c r="C1039" s="154"/>
      <c r="D1039" s="154"/>
      <c r="E1039" s="154"/>
      <c r="F1039" s="155"/>
      <c r="G1039" s="122" t="str">
        <f>IF(A1039="","",VLOOKUP(J1030,'TRI-1C'!$B$18:$FH$61,12,FALSE))</f>
        <v>A+</v>
      </c>
      <c r="H1039" s="150"/>
      <c r="I1039" s="127" t="str">
        <f t="shared" si="35"/>
        <v>A+</v>
      </c>
      <c r="J1039" s="126"/>
    </row>
    <row r="1040" spans="1:10" ht="12.75" customHeight="1">
      <c r="A1040" s="147" t="str">
        <f>IF('TRI-1C'!$N$13="","",'TRI-1C'!$N$13)</f>
        <v>Practicar con autonomía hábitos de higiene personal como lavarse las manos, los dientes y la cara.</v>
      </c>
      <c r="B1040" s="139"/>
      <c r="C1040" s="139"/>
      <c r="F1040" s="128"/>
      <c r="G1040" s="124" t="str">
        <f>IF(A1040="","",VLOOKUP(J1030,'TRI-1C'!$B$18:$FH$61,13,FALSE))</f>
        <v>A+</v>
      </c>
      <c r="I1040" s="125" t="str">
        <f t="shared" si="35"/>
        <v>A+</v>
      </c>
      <c r="J1040" s="128"/>
    </row>
    <row r="1041" spans="1:10" ht="12.75" customHeight="1">
      <c r="A1041" s="148" t="str">
        <f>IF('TRI-1C'!$O$13="","",'TRI-1C'!$O$13)</f>
        <v>Practicar hábitos de orden ubicando los objetos en el lugar correspondiente.</v>
      </c>
      <c r="B1041" s="149"/>
      <c r="C1041" s="149"/>
      <c r="D1041" s="150"/>
      <c r="E1041" s="150"/>
      <c r="F1041" s="126"/>
      <c r="G1041" s="122" t="str">
        <f>IF(A1041="","",VLOOKUP(J1030,'TRI-1C'!$B$18:$FH$61,14,FALSE))</f>
        <v>B-</v>
      </c>
      <c r="H1041" s="150"/>
      <c r="I1041" s="127" t="str">
        <f t="shared" si="35"/>
        <v>B-</v>
      </c>
      <c r="J1041" s="126"/>
    </row>
    <row r="1042" spans="1:10" ht="12.75" customHeight="1">
      <c r="A1042" s="147" t="str">
        <f>IF('TRI-1C'!$P$13="","",'TRI-1C'!$P$13)</f>
        <v>Practicar las acciones a seguir en situaciones de riesgo como: temblores, incendios, entre otros, determinadas en el plan de contingencia institucional.</v>
      </c>
      <c r="B1042" s="139"/>
      <c r="C1042" s="139"/>
      <c r="F1042" s="128"/>
      <c r="G1042" s="124" t="str">
        <f>IF(A1042="","",VLOOKUP(J1030,'TRI-1C'!$B$18:$FH$61,15,FALSE))</f>
        <v>B-</v>
      </c>
      <c r="I1042" s="125" t="str">
        <f t="shared" si="35"/>
        <v>B-</v>
      </c>
      <c r="J1042" s="128"/>
    </row>
    <row r="1043" spans="1:10" ht="12.75" customHeight="1">
      <c r="A1043" s="148" t="str">
        <f>IF('TRI-1C'!$Q$13="","",'TRI-1C'!$Q$13)</f>
        <v>Practicar normas de seguridad para evitar accidentes a los que se puede exponer en su entorno inmediato.</v>
      </c>
      <c r="B1043" s="158"/>
      <c r="C1043" s="158"/>
      <c r="D1043" s="158"/>
      <c r="E1043" s="158"/>
      <c r="F1043" s="159"/>
      <c r="G1043" s="122" t="str">
        <f>IF(A1043="","",VLOOKUP(J1030,'TRI-1C'!$B$18:$FH$61,16,FALSE))</f>
        <v>B-</v>
      </c>
      <c r="H1043" s="150"/>
      <c r="I1043" s="127" t="str">
        <f t="shared" si="35"/>
        <v>B-</v>
      </c>
      <c r="J1043" s="126"/>
    </row>
    <row r="1044" spans="1:10" ht="12.75" customHeight="1">
      <c r="A1044" s="11" t="str">
        <f>IF('TRI-1C'!$R$13="","",'TRI-1C'!$R$13)</f>
        <v>Realiza independientemente normas de aseo al ir al baño.</v>
      </c>
      <c r="B1044" s="156"/>
      <c r="C1044" s="156"/>
      <c r="D1044" s="156"/>
      <c r="E1044" s="156"/>
      <c r="F1044" s="157"/>
      <c r="G1044" s="124" t="str">
        <f>IF(A1044="","",VLOOKUP(J1030,'TRI-1C'!$B$18:$FH$61,17,FALSE))</f>
        <v>A+</v>
      </c>
      <c r="I1044" s="125" t="str">
        <f t="shared" si="35"/>
        <v>A+</v>
      </c>
      <c r="J1044" s="128"/>
    </row>
    <row r="1045" spans="1:10" ht="12.75" customHeight="1">
      <c r="A1045" s="148" t="str">
        <f>IF('TRI-1C'!$S$13="","",'TRI-1C'!$S$13)</f>
        <v>Reconocer la importancia del uso del casco y demás indumentaria de pro tección para protegerse de lesiones en actividades que requieran su uso</v>
      </c>
      <c r="B1045" s="149"/>
      <c r="C1045" s="149"/>
      <c r="D1045" s="150"/>
      <c r="E1045" s="150"/>
      <c r="F1045" s="126"/>
      <c r="G1045" s="122" t="str">
        <f>IF(A1045="","",VLOOKUP(J1030,'TRI-1C'!$B$18:$FH$61,18,FALSE))</f>
        <v>B+</v>
      </c>
      <c r="H1045" s="150"/>
      <c r="I1045" s="127" t="str">
        <f t="shared" si="35"/>
        <v>B+</v>
      </c>
      <c r="J1045" s="126"/>
    </row>
    <row r="1046" spans="1:10" ht="12.75" customHeight="1">
      <c r="A1046" s="147" t="str">
        <f>IF('TRI-1C'!$T$13="","",'TRI-1C'!$T$13)</f>
        <v>Reconocer situaciones problémicas en las actividades escolares para solucionarlas de forma creativa y con autonomía.</v>
      </c>
      <c r="B1046" s="139"/>
      <c r="C1046" s="139"/>
      <c r="F1046" s="128"/>
      <c r="G1046" s="124" t="str">
        <f>IF(A1046="","",VLOOKUP(J1030,'TRI-1C'!$B$18:$FH$61,19,FALSE))</f>
        <v>B-</v>
      </c>
      <c r="I1046" s="125" t="str">
        <f t="shared" si="35"/>
        <v>B-</v>
      </c>
      <c r="J1046" s="128"/>
    </row>
    <row r="1047" spans="1:10" ht="12.75" customHeight="1">
      <c r="A1047" s="148" t="str">
        <f>IF('TRI-1C'!$U$13="","",'TRI-1C'!$U$13)</f>
        <v>Seleccionar las prendas de vestir de acuerdo al estado climático (prendas para el frío / prendas para el calor).</v>
      </c>
      <c r="B1047" s="149"/>
      <c r="C1047" s="149"/>
      <c r="D1047" s="150"/>
      <c r="E1047" s="150"/>
      <c r="F1047" s="126"/>
      <c r="G1047" s="122" t="str">
        <f>IF(A1047="","",VLOOKUP(J1030,'TRI-1C'!$B$18:$FH$61,20,FALSE))</f>
        <v>A+</v>
      </c>
      <c r="H1047" s="150"/>
      <c r="I1047" s="127" t="str">
        <f t="shared" si="35"/>
        <v>A+</v>
      </c>
      <c r="J1047" s="126"/>
    </row>
    <row r="1048" spans="1:10" ht="12.75" customHeight="1">
      <c r="A1048" s="147" t="str">
        <f>IF('TRI-1C'!$V$13="","",'TRI-1C'!$V$13)</f>
        <v>Tomar decisiones con respecto a la elección de actividades, vestuario entre otros, en función de sus gustos y preferencias, argumentando las mismas.</v>
      </c>
      <c r="B1048" s="139"/>
      <c r="C1048" s="139"/>
      <c r="F1048" s="128"/>
      <c r="G1048" s="124" t="str">
        <f>IF(A1048="","",VLOOKUP(J1030,'TRI-1C'!$B$18:$FH$61,21,FALSE))</f>
        <v>A+</v>
      </c>
      <c r="I1048" s="125" t="str">
        <f t="shared" si="35"/>
        <v>A+</v>
      </c>
      <c r="J1048" s="128"/>
    </row>
    <row r="1049" spans="1:10" ht="12.75" customHeight="1">
      <c r="A1049" s="192" t="str">
        <f>IF('TRI-1C'!$W$13="","",'TRI-1C'!$W$13)</f>
        <v>Utilizar la cuchara, tenedor y el vaso cuando se alimenta de manera autónoma.</v>
      </c>
      <c r="B1049" s="154"/>
      <c r="C1049" s="154"/>
      <c r="D1049" s="154"/>
      <c r="E1049" s="154"/>
      <c r="F1049" s="155"/>
      <c r="G1049" s="122" t="str">
        <f>IF(A1049="","",VLOOKUP(J1030,'TRI-1C'!$B$18:$FH$61,22,FALSE))</f>
        <v>A+</v>
      </c>
      <c r="H1049" s="150"/>
      <c r="I1049" s="127" t="str">
        <f t="shared" si="35"/>
        <v>A+</v>
      </c>
      <c r="J1049" s="126"/>
    </row>
    <row r="1050" spans="1:10" ht="12.75" customHeight="1">
      <c r="A1050" s="147" t="str">
        <f>IF('TRI-1C'!$X$13="","",'TRI-1C'!$X$13)</f>
        <v>Vestirse y desvestirse de manera independiente con prendas de vestir sencillas. (D.EIB.10.5)</v>
      </c>
      <c r="B1050" s="139"/>
      <c r="C1050" s="139"/>
      <c r="F1050" s="128"/>
      <c r="G1050" s="124" t="str">
        <f>IF(A1050="","",VLOOKUP(J1030,'TRI-1C'!$B$18:$FH$61,23,FALSE))</f>
        <v>A+</v>
      </c>
      <c r="I1050" s="125" t="str">
        <f t="shared" si="35"/>
        <v>A+</v>
      </c>
      <c r="J1050" s="128"/>
    </row>
    <row r="1051" spans="1:10" ht="12.75" customHeight="1">
      <c r="A1051" s="165" t="str">
        <f>'BI-1T'!$A$8</f>
        <v>CONVIVENCIA</v>
      </c>
      <c r="B1051" s="149"/>
      <c r="C1051" s="149"/>
      <c r="D1051" s="150"/>
      <c r="E1051" s="150"/>
      <c r="F1051" s="126"/>
      <c r="G1051" s="122" t="str">
        <f>IF(A1051="","",VLOOKUP(J1030,'TRI-1C'!$B$18:$FH$61,24,FALSE))</f>
        <v>A-</v>
      </c>
      <c r="H1051" s="150"/>
      <c r="I1051" s="127"/>
      <c r="J1051" s="126"/>
    </row>
    <row r="1052" spans="1:10" ht="12.75" customHeight="1">
      <c r="A1052" s="147" t="str">
        <f>IF('TRI-1C'!$Z$13="","",'TRI-1C'!$Z$13)</f>
        <v>Apoyar y motivar a otras personas a participar en actividades grupales, particularmente a quienes muestran dificultades al hacerlo</v>
      </c>
      <c r="B1052" s="139"/>
      <c r="C1052" s="139"/>
      <c r="F1052" s="128"/>
      <c r="G1052" s="124" t="str">
        <f>IF(A1052="","",VLOOKUP(J1030,'TRI-1C'!$B$18:$FH$61,25,FALSE))</f>
        <v>B-</v>
      </c>
      <c r="I1052" s="125" t="str">
        <f t="shared" ref="I1052:I1066" si="36">IF(G1052="","",G1052)</f>
        <v>B-</v>
      </c>
      <c r="J1052" s="128"/>
    </row>
    <row r="1053" spans="1:10" ht="12.75" customHeight="1">
      <c r="A1053" s="148" t="str">
        <f>IF('TRI-1C'!$AA$13="","",'TRI-1C'!$AA$13)</f>
        <v>Asumir y respetar normas de convivencia en la institución de educación inicial y en el hogar acordadas con el adulto. (D.EIB.10.15.)</v>
      </c>
      <c r="B1053" s="158"/>
      <c r="C1053" s="158"/>
      <c r="D1053" s="158"/>
      <c r="E1053" s="158"/>
      <c r="F1053" s="159"/>
      <c r="G1053" s="122" t="str">
        <f>IF(A1053="","",VLOOKUP(J1030,'TRI-1C'!$B$18:$FH$61,26,FALSE))</f>
        <v>B-</v>
      </c>
      <c r="H1053" s="150"/>
      <c r="I1053" s="127" t="str">
        <f t="shared" si="36"/>
        <v>B-</v>
      </c>
      <c r="J1053" s="126"/>
    </row>
    <row r="1054" spans="1:10" ht="12.75" customHeight="1">
      <c r="A1054" s="11" t="str">
        <f>IF('TRI-1C'!$AB$13="","",'TRI-1C'!$AB$13)</f>
        <v>Colaborar en actividades que se desarrollan con otros niños y adultos de su entorno.</v>
      </c>
      <c r="B1054" s="156"/>
      <c r="C1054" s="156"/>
      <c r="D1054" s="156"/>
      <c r="E1054" s="156"/>
      <c r="F1054" s="157"/>
      <c r="G1054" s="124" t="str">
        <f>IF(A1054="","",VLOOKUP(J1030,'TRI-1C'!$B$18:$FH$61,27,FALSE))</f>
        <v>B-</v>
      </c>
      <c r="I1054" s="125" t="str">
        <f t="shared" si="36"/>
        <v>B-</v>
      </c>
      <c r="J1054" s="128"/>
    </row>
    <row r="1055" spans="1:10" ht="12.75" customHeight="1">
      <c r="A1055" s="148" t="str">
        <f>IF('TRI-1C'!$AC$13="","",'TRI-1C'!$AC$13)</f>
        <v>Demostrar actitudes de solidaridad ante situaciones de necesidad de sus compañeros y adultos de su entorno</v>
      </c>
      <c r="B1055" s="149"/>
      <c r="C1055" s="149"/>
      <c r="D1055" s="150"/>
      <c r="E1055" s="150"/>
      <c r="F1055" s="126"/>
      <c r="G1055" s="122" t="str">
        <f>IF(A1055="","",VLOOKUP(J1030,'TRI-1C'!$B$18:$FH$61,28,FALSE))</f>
        <v>B-</v>
      </c>
      <c r="H1055" s="150"/>
      <c r="I1055" s="127" t="str">
        <f t="shared" si="36"/>
        <v>B-</v>
      </c>
      <c r="J1055" s="126"/>
    </row>
    <row r="1056" spans="1:10" ht="12.75" customHeight="1">
      <c r="A1056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056" s="139"/>
      <c r="C1056" s="139"/>
      <c r="F1056" s="128"/>
      <c r="G1056" s="124" t="str">
        <f>IF(A1056="","",VLOOKUP(J1030,'TRI-1C'!$B$18:$FH$61,29,FALSE))</f>
        <v>B-</v>
      </c>
      <c r="I1056" s="125" t="str">
        <f t="shared" si="36"/>
        <v>B-</v>
      </c>
      <c r="J1056" s="128"/>
    </row>
    <row r="1057" spans="1:10" ht="12.75" customHeight="1">
      <c r="A1057" s="148" t="str">
        <f>IF('TRI-1C'!$AE$13="","",'TRI-1C'!$AE$13)</f>
        <v>Demostrar preferencia de jugar la mayor parte del tiempo con un amigo estableciendo niveles de empatías más estables.</v>
      </c>
      <c r="B1057" s="149"/>
      <c r="C1057" s="149"/>
      <c r="D1057" s="150"/>
      <c r="E1057" s="150"/>
      <c r="F1057" s="126"/>
      <c r="G1057" s="122" t="str">
        <f>IF(A1057="","",VLOOKUP(J1030,'TRI-1C'!$B$18:$FH$61,30,FALSE))</f>
        <v>B-</v>
      </c>
      <c r="H1057" s="150"/>
      <c r="I1057" s="127" t="str">
        <f t="shared" si="36"/>
        <v>B-</v>
      </c>
      <c r="J1057" s="126"/>
    </row>
    <row r="1058" spans="1:10" ht="12.75" customHeight="1">
      <c r="A1058" s="147" t="str">
        <f>IF('TRI-1C'!$AF$13="","",'TRI-1C'!$AF$13)</f>
        <v>Demostrar sensibilidad ante deseos, emociones y sentimientos de otras personas.</v>
      </c>
      <c r="B1058" s="139"/>
      <c r="C1058" s="139"/>
      <c r="F1058" s="128"/>
      <c r="G1058" s="124" t="str">
        <f>IF(A1058="","",VLOOKUP(J1030,'TRI-1C'!$B$18:$FH$61,31,FALSE))</f>
        <v>B-</v>
      </c>
      <c r="I1058" s="125" t="str">
        <f t="shared" si="36"/>
        <v>B-</v>
      </c>
      <c r="J1058" s="128"/>
    </row>
    <row r="1059" spans="1:10" ht="12.75" customHeight="1">
      <c r="A1059" s="192" t="str">
        <f>IF('TRI-1C'!$AG$13="","",'TRI-1C'!$AG$13)</f>
        <v>Desarrollar la capacidad de esperar para obtener una recompensa mayor en el futuro.</v>
      </c>
      <c r="B1059" s="154"/>
      <c r="C1059" s="154"/>
      <c r="D1059" s="154"/>
      <c r="E1059" s="154"/>
      <c r="F1059" s="155"/>
      <c r="G1059" s="122" t="str">
        <f>IF(A1059="","",VLOOKUP(J1030,'TRI-1C'!$B$18:$FH$61,32,FALSE))</f>
        <v>B-</v>
      </c>
      <c r="H1059" s="150"/>
      <c r="I1059" s="127" t="str">
        <f t="shared" si="36"/>
        <v>B-</v>
      </c>
      <c r="J1059" s="126"/>
    </row>
    <row r="1060" spans="1:10" ht="12.75" customHeight="1">
      <c r="A1060" s="147" t="str">
        <f>IF('TRI-1C'!$AH$13="","",'TRI-1C'!$AH$13)</f>
        <v>Identificar instituciones y profesiones que brindan servicios a la comunidad y los roles que ellos cumplen.</v>
      </c>
      <c r="B1060" s="139"/>
      <c r="C1060" s="139"/>
      <c r="F1060" s="128"/>
      <c r="G1060" s="124" t="str">
        <f>IF(A1060="","",VLOOKUP(J1030,'TRI-1C'!$B$18:$FH$61,33,FALSE))</f>
        <v>B-</v>
      </c>
      <c r="I1060" s="125" t="str">
        <f t="shared" si="36"/>
        <v>B-</v>
      </c>
      <c r="J1060" s="128"/>
    </row>
    <row r="1061" spans="1:10" ht="12.75" customHeight="1">
      <c r="A1061" s="148" t="str">
        <f>IF('TRI-1C'!$AI$13="","",'TRI-1C'!$AI$13)</f>
        <v>Identificar las profesiones, oficios y ocupaciones que cumplen los miembros de su familia.</v>
      </c>
      <c r="B1061" s="149"/>
      <c r="C1061" s="149"/>
      <c r="D1061" s="150"/>
      <c r="E1061" s="150"/>
      <c r="F1061" s="126"/>
      <c r="G1061" s="122" t="str">
        <f>IF(A1061="","",VLOOKUP(J1030,'TRI-1C'!$B$18:$FH$61,34,FALSE))</f>
        <v>B-</v>
      </c>
      <c r="H1061" s="150"/>
      <c r="I1061" s="127" t="str">
        <f t="shared" si="36"/>
        <v>B-</v>
      </c>
      <c r="J1061" s="126"/>
    </row>
    <row r="1062" spans="1:10" ht="12.75" customHeight="1">
      <c r="A1062" s="147" t="str">
        <f>IF('TRI-1C'!$AJ$13="","",'TRI-1C'!$AJ$13)</f>
        <v>Incrementar su campo de interrelación con otras personas a más del grupo familiar y escolar interactuando con mayor facilidad.</v>
      </c>
      <c r="B1062" s="139"/>
      <c r="C1062" s="139"/>
      <c r="F1062" s="128"/>
      <c r="G1062" s="124" t="str">
        <f>IF(A1062="","",VLOOKUP(J1030,'TRI-1C'!$B$18:$FH$61,35,FALSE))</f>
        <v>B-</v>
      </c>
      <c r="I1062" s="125" t="str">
        <f t="shared" si="36"/>
        <v>B-</v>
      </c>
      <c r="J1062" s="128"/>
    </row>
    <row r="1063" spans="1:10" ht="12.75" customHeight="1">
      <c r="A1063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1063" s="158"/>
      <c r="C1063" s="158"/>
      <c r="D1063" s="158"/>
      <c r="E1063" s="158"/>
      <c r="F1063" s="159"/>
      <c r="G1063" s="122" t="str">
        <f>IF(A1063="","",VLOOKUP(J1030,'TRI-1C'!$B$18:$FH$61,36,FALSE))</f>
        <v>B-</v>
      </c>
      <c r="H1063" s="150"/>
      <c r="I1063" s="127" t="str">
        <f t="shared" si="36"/>
        <v>B-</v>
      </c>
      <c r="J1063" s="126"/>
    </row>
    <row r="1064" spans="1:10" ht="12.75" customHeight="1">
      <c r="A1064" s="11" t="str">
        <f>IF('TRI-1C'!$AL$13="","",'TRI-1C'!$AL$13)</f>
        <v>Participar juegos grupales siguiendo las reglas y asumiendo roles que le permitan mantener un ambiente armónico con sus pares. (D.EIB.10.11.)</v>
      </c>
      <c r="B1064" s="156"/>
      <c r="C1064" s="156"/>
      <c r="D1064" s="156"/>
      <c r="E1064" s="156"/>
      <c r="F1064" s="157"/>
      <c r="G1064" s="124" t="str">
        <f>IF(A1064="","",VLOOKUP(J1030,'TRI-1C'!$B$18:$FH$61,37,FALSE))</f>
        <v>B-</v>
      </c>
      <c r="I1064" s="125" t="str">
        <f t="shared" si="36"/>
        <v>B-</v>
      </c>
      <c r="J1064" s="128"/>
    </row>
    <row r="1065" spans="1:10" ht="12.75" customHeight="1">
      <c r="A1065" s="148" t="str">
        <f>IF('TRI-1C'!$AM$13="","",'TRI-1C'!$AM$13)</f>
        <v>Practicar la costumbre de ahorrar para ocasiones y casos especiales</v>
      </c>
      <c r="B1065" s="149"/>
      <c r="C1065" s="149"/>
      <c r="D1065" s="150"/>
      <c r="E1065" s="150"/>
      <c r="F1065" s="126"/>
      <c r="G1065" s="122" t="str">
        <f>IF(A1065="","",VLOOKUP(J1030,'TRI-1C'!$B$18:$FH$61,38,FALSE))</f>
        <v>B-</v>
      </c>
      <c r="H1065" s="150"/>
      <c r="I1065" s="127" t="str">
        <f t="shared" si="36"/>
        <v>B-</v>
      </c>
      <c r="J1065" s="126"/>
    </row>
    <row r="1066" spans="1:10" ht="12.75" customHeight="1">
      <c r="A1066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1066" s="139"/>
      <c r="C1066" s="139"/>
      <c r="F1066" s="128"/>
      <c r="G1066" s="124" t="str">
        <f>IF(A1066="","",VLOOKUP(J1030,'TRI-1C'!$B$18:$FH$61,39,FALSE))</f>
        <v>B-</v>
      </c>
      <c r="I1066" s="125" t="str">
        <f t="shared" si="36"/>
        <v>B-</v>
      </c>
      <c r="J1066" s="128"/>
    </row>
    <row r="1067" spans="1:10" ht="12.75" customHeight="1">
      <c r="A1067" s="165" t="str">
        <f>'BI-1T'!$A$9</f>
        <v>RELACIONES CON EL MEDIO NATURAL Y CULTURAL</v>
      </c>
      <c r="B1067" s="149"/>
      <c r="C1067" s="149"/>
      <c r="D1067" s="150"/>
      <c r="E1067" s="150"/>
      <c r="F1067" s="126"/>
      <c r="G1067" s="122" t="str">
        <f>IF(A1067="","",VLOOKUP(J1030,'TRI-1C'!$B$18:$FH$61,40,FALSE))</f>
        <v>B-</v>
      </c>
      <c r="H1067" s="150"/>
      <c r="I1067" s="127"/>
      <c r="J1067" s="126"/>
    </row>
    <row r="1068" spans="1:10" ht="12.75" customHeight="1">
      <c r="A1068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1068" s="139"/>
      <c r="C1068" s="139"/>
      <c r="F1068" s="128"/>
      <c r="G1068" s="124" t="str">
        <f>IF(A1068="","",VLOOKUP(J1030,'TRI-1C'!$B$18:$FH$61,41,FALSE))</f>
        <v>B-</v>
      </c>
      <c r="I1068" s="125" t="str">
        <f t="shared" ref="I1068:I1087" si="37">IF(G1068="","",G1068)</f>
        <v>B-</v>
      </c>
      <c r="J1068" s="128"/>
    </row>
    <row r="1069" spans="1:10" ht="12.75" customHeight="1">
      <c r="A1069" s="192" t="str">
        <f>IF('TRI-1C'!$AQ$13="","",'TRI-1C'!$AQ$13)</f>
        <v>Construir conexiones emocionales con su contexto natural (plantas, animales, agua, tierra, aire) y social.</v>
      </c>
      <c r="B1069" s="154"/>
      <c r="C1069" s="154"/>
      <c r="D1069" s="154"/>
      <c r="E1069" s="154"/>
      <c r="F1069" s="155"/>
      <c r="G1069" s="122" t="str">
        <f>IF(A1069="","",VLOOKUP(J1030,'TRI-1C'!$B$18:$FH$61,42,FALSE))</f>
        <v>B-</v>
      </c>
      <c r="H1069" s="150"/>
      <c r="I1069" s="127" t="str">
        <f t="shared" si="37"/>
        <v>B-</v>
      </c>
      <c r="J1069" s="126"/>
    </row>
    <row r="1070" spans="1:10" ht="12.75" customHeight="1">
      <c r="A1070" s="147" t="str">
        <f>IF('TRI-1C'!$AR$13="","",'TRI-1C'!$AR$13)</f>
        <v>dentificar en las actividades diarias oportunidades para aprovechar los recursos y reducir los residuos para proteger el entorno natural</v>
      </c>
      <c r="B1070" s="139"/>
      <c r="C1070" s="139"/>
      <c r="F1070" s="128"/>
      <c r="G1070" s="124" t="str">
        <f>IF(A1070="","",VLOOKUP(J1030,'TRI-1C'!$B$18:$FH$61,43,FALSE))</f>
        <v>B-</v>
      </c>
      <c r="I1070" s="125" t="str">
        <f t="shared" si="37"/>
        <v>B-</v>
      </c>
      <c r="J1070" s="128"/>
    </row>
    <row r="1071" spans="1:10" ht="12.75" customHeight="1">
      <c r="A1071" s="148" t="str">
        <f>IF('TRI-1C'!$AS$13="","",'TRI-1C'!$AS$13)</f>
        <v>Diferenciar entre alimentos nutritivos y no nutritivos identificando los beneficios de una alimentación sana y saludable.</v>
      </c>
      <c r="B1071" s="149"/>
      <c r="C1071" s="149"/>
      <c r="D1071" s="150"/>
      <c r="E1071" s="150"/>
      <c r="F1071" s="126"/>
      <c r="G1071" s="122" t="str">
        <f>IF(A1071="","",VLOOKUP(J1030,'TRI-1C'!$B$18:$FH$61,44,FALSE))</f>
        <v>B-</v>
      </c>
      <c r="H1071" s="150"/>
      <c r="I1071" s="127" t="str">
        <f t="shared" si="37"/>
        <v>B-</v>
      </c>
      <c r="J1071" s="126"/>
    </row>
    <row r="1072" spans="1:10" ht="12.75" customHeight="1">
      <c r="A1072" s="147" t="str">
        <f>IF('TRI-1C'!$AT$13="","",'TRI-1C'!$AT$13)</f>
        <v>Diferenciar entre lo que le pertenece, lo que pertenece a los demás y lo que pertenece al grupo o comunidad.</v>
      </c>
      <c r="B1072" s="139"/>
      <c r="C1072" s="139"/>
      <c r="F1072" s="128"/>
      <c r="G1072" s="124" t="str">
        <f>IF(A1072="","",VLOOKUP(J1030,'TRI-1C'!$B$18:$FH$61,45,FALSE))</f>
        <v>B-</v>
      </c>
      <c r="I1072" s="125" t="str">
        <f t="shared" si="37"/>
        <v>B-</v>
      </c>
      <c r="J1072" s="128"/>
    </row>
    <row r="1073" spans="1:10" ht="12.75" customHeight="1">
      <c r="A1073" s="148" t="str">
        <f>IF('TRI-1C'!$AU$13="","",'TRI-1C'!$AU$13)</f>
        <v>Diferenciar los seres vivos y elementos no vivos de su entorno explorando su mundo natural.</v>
      </c>
      <c r="B1073" s="158"/>
      <c r="C1073" s="158"/>
      <c r="D1073" s="158"/>
      <c r="E1073" s="158"/>
      <c r="F1073" s="159"/>
      <c r="G1073" s="122" t="str">
        <f>IF(A1073="","",VLOOKUP(J1030,'TRI-1C'!$B$18:$FH$61,46,FALSE))</f>
        <v>B-</v>
      </c>
      <c r="H1073" s="150"/>
      <c r="I1073" s="127" t="str">
        <f t="shared" si="37"/>
        <v>B-</v>
      </c>
      <c r="J1073" s="126"/>
    </row>
    <row r="1074" spans="1:10" ht="12.75" customHeight="1">
      <c r="A1074" s="11" t="str">
        <f>IF('TRI-1C'!$AV$13="","",'TRI-1C'!$AV$13)</f>
        <v>Establecer comparaciones entre los elementos del entorno a través de la discriminación sensorial.</v>
      </c>
      <c r="B1074" s="156"/>
      <c r="C1074" s="156"/>
      <c r="D1074" s="156"/>
      <c r="E1074" s="156"/>
      <c r="F1074" s="157"/>
      <c r="G1074" s="124" t="str">
        <f>IF(A1074="","",VLOOKUP(J1030,'TRI-1C'!$B$18:$FH$61,47,FALSE))</f>
        <v>B-</v>
      </c>
      <c r="I1074" s="125" t="str">
        <f t="shared" si="37"/>
        <v>B-</v>
      </c>
      <c r="J1074" s="128"/>
    </row>
    <row r="1075" spans="1:10" ht="12.75" customHeight="1">
      <c r="A1075" s="148" t="str">
        <f>IF('TRI-1C'!$AW$13="","",'TRI-1C'!$AW$13)</f>
        <v>Explorar e identificar los diferentes elementos y fenómenos del entorno natural mediante procesos que propicien la indagación.</v>
      </c>
      <c r="B1075" s="149"/>
      <c r="C1075" s="149"/>
      <c r="D1075" s="150"/>
      <c r="E1075" s="150"/>
      <c r="F1075" s="126"/>
      <c r="G1075" s="122" t="str">
        <f>IF(A1075="","",VLOOKUP(J1030,'TRI-1C'!$B$18:$FH$61,48,FALSE))</f>
        <v>B-</v>
      </c>
      <c r="H1075" s="150"/>
      <c r="I1075" s="127" t="str">
        <f t="shared" si="37"/>
        <v>B-</v>
      </c>
      <c r="J1075" s="126"/>
    </row>
    <row r="1076" spans="1:10" ht="12.75" customHeight="1">
      <c r="A1076" s="147" t="str">
        <f>IF('TRI-1C'!$AX$13="","",'TRI-1C'!$AX$13)</f>
        <v>Identificar características de las plantas por su utilidad, estableciendo diferencias entre ellas.</v>
      </c>
      <c r="B1076" s="139"/>
      <c r="C1076" s="139"/>
      <c r="F1076" s="128"/>
      <c r="G1076" s="124" t="str">
        <f>IF(A1076="","",VLOOKUP(J1030,'TRI-1C'!$B$18:$FH$61,49,FALSE))</f>
        <v>B-</v>
      </c>
      <c r="I1076" s="125" t="str">
        <f t="shared" si="37"/>
        <v>B-</v>
      </c>
      <c r="J1076" s="128"/>
    </row>
    <row r="1077" spans="1:10" ht="12.75" customHeight="1">
      <c r="A1077" s="148" t="str">
        <f>IF('TRI-1C'!$AY$13="","",'TRI-1C'!$AY$13)</f>
        <v>Identificar las características de los animales domésticos y silvestres estableciendo las diferencias entre ellos.</v>
      </c>
      <c r="B1077" s="149"/>
      <c r="C1077" s="149"/>
      <c r="D1077" s="150"/>
      <c r="E1077" s="150"/>
      <c r="F1077" s="126"/>
      <c r="G1077" s="122" t="str">
        <f>IF(A1077="","",VLOOKUP(J1030,'TRI-1C'!$B$18:$FH$61,50,FALSE))</f>
        <v>B-</v>
      </c>
      <c r="H1077" s="150"/>
      <c r="I1077" s="127" t="str">
        <f t="shared" si="37"/>
        <v>B-</v>
      </c>
      <c r="J1077" s="126"/>
    </row>
    <row r="1078" spans="1:10" ht="12.75" customHeight="1">
      <c r="A1078" s="147" t="str">
        <f>IF('TRI-1C'!$AZ$13="","",'TRI-1C'!$AZ$13)</f>
        <v>Identificar las características del mar y reconocerlo como una parte integral del territorio nacional</v>
      </c>
      <c r="B1078" s="139"/>
      <c r="C1078" s="139"/>
      <c r="F1078" s="128"/>
      <c r="G1078" s="124" t="str">
        <f>IF(A1078="","",VLOOKUP(J1030,'TRI-1C'!$B$18:$FH$61,51,FALSE))</f>
        <v>B-</v>
      </c>
      <c r="I1078" s="125" t="str">
        <f t="shared" si="37"/>
        <v>B-</v>
      </c>
      <c r="J1078" s="128"/>
    </row>
    <row r="1079" spans="1:10" ht="12.75" customHeight="1">
      <c r="A1079" s="192" t="str">
        <f>IF('TRI-1C'!$BA$13="","",'TRI-1C'!$BA$13)</f>
        <v>Identificar prácticas socioculturales de su localidad demostrando curiosidad ante sus tradiciones.</v>
      </c>
      <c r="B1079" s="154"/>
      <c r="C1079" s="154"/>
      <c r="D1079" s="154"/>
      <c r="E1079" s="154"/>
      <c r="F1079" s="155"/>
      <c r="G1079" s="122" t="str">
        <f>IF(A1079="","",VLOOKUP(J1030,'TRI-1C'!$B$18:$FH$61,52,FALSE))</f>
        <v>B-</v>
      </c>
      <c r="H1079" s="150"/>
      <c r="I1079" s="127" t="str">
        <f t="shared" si="37"/>
        <v>B-</v>
      </c>
      <c r="J1079" s="126"/>
    </row>
    <row r="1080" spans="1:10" ht="12.75" customHeight="1">
      <c r="A1080" s="147" t="str">
        <f>IF('TRI-1C'!$BB$13="","",'TRI-1C'!$BB$13)</f>
        <v>Observar el proceso del ciclo vital de las plantas mediante actividades de experimentación.</v>
      </c>
      <c r="B1080" s="139"/>
      <c r="C1080" s="139"/>
      <c r="F1080" s="128"/>
      <c r="G1080" s="124" t="str">
        <f>IF(A1080="","",VLOOKUP(J1030,'TRI-1C'!$B$18:$FH$61,53,FALSE))</f>
        <v>B-</v>
      </c>
      <c r="I1080" s="125" t="str">
        <f t="shared" si="37"/>
        <v>B-</v>
      </c>
      <c r="J1080" s="128"/>
    </row>
    <row r="1081" spans="1:10" ht="12.75" customHeight="1">
      <c r="A1081" s="148" t="str">
        <f>IF('TRI-1C'!$BC$13="","",'TRI-1C'!$BC$13)</f>
        <v>Participar en actividades lúdicas para identificar prácticas de movilidad que ayudan a cuidar el planeta</v>
      </c>
      <c r="B1081" s="149"/>
      <c r="C1081" s="149"/>
      <c r="D1081" s="150"/>
      <c r="E1081" s="150"/>
      <c r="F1081" s="126"/>
      <c r="G1081" s="122" t="str">
        <f>IF(A1081="","",VLOOKUP(J1030,'TRI-1C'!$B$18:$FH$61,54,FALSE))</f>
        <v>B-</v>
      </c>
      <c r="H1081" s="150"/>
      <c r="I1081" s="127" t="str">
        <f t="shared" si="37"/>
        <v>B-</v>
      </c>
      <c r="J1081" s="126"/>
    </row>
    <row r="1082" spans="1:10" ht="12.75" customHeight="1">
      <c r="A1082" s="147" t="str">
        <f>IF('TRI-1C'!$BD$13="","",'TRI-1C'!$BD$13)</f>
        <v>Participar en algunas prácticas tradicionales de su entorno disfrutando y respetando las diferentes manifestaciones culturales</v>
      </c>
      <c r="B1082" s="139"/>
      <c r="C1082" s="139"/>
      <c r="F1082" s="128"/>
      <c r="G1082" s="124" t="str">
        <f>IF(A1082="","",VLOOKUP(J1030,'TRI-1C'!$B$18:$FH$61,55,FALSE))</f>
        <v>B-</v>
      </c>
      <c r="I1082" s="125" t="str">
        <f t="shared" si="37"/>
        <v>B-</v>
      </c>
      <c r="J1082" s="128"/>
    </row>
    <row r="1083" spans="1:10" ht="12.75" customHeight="1">
      <c r="A1083" s="148" t="str">
        <f>IF('TRI-1C'!$BE$13="","",'TRI-1C'!$BE$13)</f>
        <v>Practicar hábitos de cuidado y conservación del medio ambiente que eviten la contaminación del aire, suelo y agua. (D.EIB.10.19.)</v>
      </c>
      <c r="B1083" s="158"/>
      <c r="C1083" s="158"/>
      <c r="D1083" s="158"/>
      <c r="E1083" s="158"/>
      <c r="F1083" s="159"/>
      <c r="G1083" s="122" t="str">
        <f>IF(A1083="","",VLOOKUP(J1030,'TRI-1C'!$B$18:$FH$61,56,FALSE))</f>
        <v>B-</v>
      </c>
      <c r="H1083" s="150"/>
      <c r="I1083" s="127" t="str">
        <f t="shared" si="37"/>
        <v>B-</v>
      </c>
      <c r="J1083" s="126"/>
    </row>
    <row r="1084" spans="1:10" ht="12.75" customHeight="1">
      <c r="A1084" s="11" t="str">
        <f>IF('TRI-1C'!$BF$13="","",'TRI-1C'!$BF$13)</f>
        <v>Realizar acciones de cuidado y protección de plantas y animales de su entorno erradicando actitudes de maltrato.</v>
      </c>
      <c r="B1084" s="156"/>
      <c r="C1084" s="156"/>
      <c r="D1084" s="156"/>
      <c r="E1084" s="156"/>
      <c r="F1084" s="157"/>
      <c r="G1084" s="124" t="str">
        <f>IF(A1084="","",VLOOKUP(J1030,'TRI-1C'!$B$18:$FH$61,57,FALSE))</f>
        <v>B-</v>
      </c>
      <c r="I1084" s="125" t="str">
        <f t="shared" si="37"/>
        <v>B-</v>
      </c>
      <c r="J1084" s="128"/>
    </row>
    <row r="1085" spans="1:10" ht="12.75" customHeight="1">
      <c r="A1085" s="148" t="str">
        <f>IF('TRI-1C'!$BG$13="","",'TRI-1C'!$BG$13)</f>
        <v>Reconocer cómo las personas utilizan el dinero en su entorno familiar para satisfacer sus necesidades y deseos</v>
      </c>
      <c r="B1085" s="149"/>
      <c r="C1085" s="149"/>
      <c r="D1085" s="150"/>
      <c r="E1085" s="150"/>
      <c r="F1085" s="126"/>
      <c r="G1085" s="122" t="str">
        <f>IF(A1085="","",VLOOKUP(J1030,'TRI-1C'!$B$18:$FH$61,58,FALSE))</f>
        <v>B-</v>
      </c>
      <c r="H1085" s="150"/>
      <c r="I1085" s="127" t="str">
        <f t="shared" si="37"/>
        <v>B-</v>
      </c>
      <c r="J1085" s="126"/>
    </row>
    <row r="1086" spans="1:10" ht="12.75" customHeight="1">
      <c r="A1086" s="147" t="str">
        <f>IF('TRI-1C'!$BH$13="","",'TRI-1C'!$BH$13)</f>
        <v>Reconocer las consecuencias de no cuidar sus pertenencias.</v>
      </c>
      <c r="B1086" s="139"/>
      <c r="C1086" s="139"/>
      <c r="F1086" s="128"/>
      <c r="G1086" s="124" t="str">
        <f>IF(A1086="","",VLOOKUP(J1030,'TRI-1C'!$B$18:$FH$61,59,FALSE))</f>
        <v>B-</v>
      </c>
      <c r="I1086" s="125" t="str">
        <f t="shared" si="37"/>
        <v>B-</v>
      </c>
      <c r="J1086" s="128"/>
    </row>
    <row r="1087" spans="1:10" ht="12.75" customHeight="1">
      <c r="A1087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1087" s="149"/>
      <c r="C1087" s="149"/>
      <c r="D1087" s="150"/>
      <c r="E1087" s="150"/>
      <c r="F1087" s="126"/>
      <c r="G1087" s="122" t="str">
        <f>IF(A1087="","",VLOOKUP(J1030,'TRI-1C'!$B$18:$FH$61,60,FALSE))</f>
        <v>B-</v>
      </c>
      <c r="H1087" s="150"/>
      <c r="I1087" s="127" t="str">
        <f t="shared" si="37"/>
        <v>B-</v>
      </c>
      <c r="J1087" s="126"/>
    </row>
    <row r="1088" spans="1:10" ht="12.75" customHeight="1">
      <c r="A1088" s="164" t="str">
        <f>'BI-1T'!$A$10</f>
        <v>RELACIONES LOGICAS MATEMATICAS</v>
      </c>
      <c r="B1088" s="139"/>
      <c r="C1088" s="139"/>
      <c r="F1088" s="128"/>
      <c r="G1088" s="124" t="str">
        <f>IF(A1088="","",VLOOKUP(J1030,'TRI-1C'!$B$18:$FH$61,61,FALSE))</f>
        <v>B-</v>
      </c>
      <c r="I1088" s="125"/>
      <c r="J1088" s="128"/>
    </row>
    <row r="1089" spans="1:10" ht="12.75" customHeight="1">
      <c r="A1089" s="192" t="str">
        <f>IF('TRI-1C'!$BK$13="","",'TRI-1C'!$BK$13)</f>
        <v>Asociar las formas de los objetos del entorno con figuras geométricas bidimensionales</v>
      </c>
      <c r="B1089" s="154"/>
      <c r="C1089" s="154"/>
      <c r="D1089" s="154"/>
      <c r="E1089" s="154"/>
      <c r="F1089" s="155"/>
      <c r="G1089" s="122" t="str">
        <f>IF(A1089="","",VLOOKUP(J1030,'TRI-1C'!$B$18:$FH$61,62,FALSE))</f>
        <v>A+</v>
      </c>
      <c r="H1089" s="150"/>
      <c r="I1089" s="127" t="str">
        <f t="shared" ref="I1089:I1110" si="38">IF(G1089="","",G1089)</f>
        <v>A+</v>
      </c>
      <c r="J1089" s="126"/>
    </row>
    <row r="1090" spans="1:10" ht="12.75" customHeight="1">
      <c r="A1090" s="147" t="str">
        <f>IF('TRI-1C'!$BL$13="","",'TRI-1C'!$BL$13)</f>
        <v>Clasificar objetos con dos atributos (tamaño, color o forma).</v>
      </c>
      <c r="B1090" s="139"/>
      <c r="C1090" s="139"/>
      <c r="F1090" s="128"/>
      <c r="G1090" s="124" t="str">
        <f>IF(A1090="","",VLOOKUP(J1030,'TRI-1C'!$B$18:$FH$61,63,FALSE))</f>
        <v>A+</v>
      </c>
      <c r="I1090" s="125" t="str">
        <f t="shared" si="38"/>
        <v>A+</v>
      </c>
      <c r="J1090" s="128"/>
    </row>
    <row r="1091" spans="1:10" ht="12.75" customHeight="1">
      <c r="A1091" s="148" t="str">
        <f>IF('TRI-1C'!$BM$13="","",'TRI-1C'!$BM$13)</f>
        <v>Comparar y armar colecciones de más, igual y menos objetos.</v>
      </c>
      <c r="B1091" s="149"/>
      <c r="C1091" s="149"/>
      <c r="D1091" s="150"/>
      <c r="E1091" s="150"/>
      <c r="F1091" s="126"/>
      <c r="G1091" s="122" t="str">
        <f>IF(A1091="","",VLOOKUP(J1030,'TRI-1C'!$B$18:$FH$61,64,FALSE))</f>
        <v>A+</v>
      </c>
      <c r="H1091" s="150"/>
      <c r="I1091" s="127" t="str">
        <f t="shared" si="38"/>
        <v>A+</v>
      </c>
      <c r="J1091" s="126"/>
    </row>
    <row r="1092" spans="1:10" ht="12.75" customHeight="1">
      <c r="A1092" s="147" t="str">
        <f>IF('TRI-1C'!$BN$13="","",'TRI-1C'!$BN$13)</f>
        <v>Comparar y ordenar secuencialmente un conjunto pequeño de objetos de acuerdo con su tamaño.</v>
      </c>
      <c r="B1092" s="139"/>
      <c r="C1092" s="139"/>
      <c r="F1092" s="128"/>
      <c r="G1092" s="124" t="str">
        <f>IF(A1092="","",VLOOKUP(J1030,'TRI-1C'!$B$18:$FH$61,65,FALSE))</f>
        <v>A+</v>
      </c>
      <c r="I1092" s="125" t="str">
        <f t="shared" si="38"/>
        <v>A+</v>
      </c>
      <c r="J1092" s="128"/>
    </row>
    <row r="1093" spans="1:10" ht="12.75" customHeight="1">
      <c r="A1093" s="148" t="str">
        <f>IF('TRI-1C'!$BO$13="","",'TRI-1C'!$BO$13)</f>
        <v>Comprender la relación de número-cantidad hasta el 10.</v>
      </c>
      <c r="B1093" s="158"/>
      <c r="C1093" s="158"/>
      <c r="D1093" s="158"/>
      <c r="E1093" s="158"/>
      <c r="F1093" s="159"/>
      <c r="G1093" s="122" t="str">
        <f>IF(A1093="","",VLOOKUP(J1030,'TRI-1C'!$B$18:$FH$61,66,FALSE))</f>
        <v>A+</v>
      </c>
      <c r="H1093" s="150"/>
      <c r="I1093" s="127" t="str">
        <f t="shared" si="38"/>
        <v>A+</v>
      </c>
      <c r="J1093" s="126"/>
    </row>
    <row r="1094" spans="1:10" ht="12.75" customHeight="1">
      <c r="A1094" s="11" t="str">
        <f>IF('TRI-1C'!$BP$13="","",'TRI-1C'!$BP$13)</f>
        <v>Comprender la relación del numeral (representación simbólica del número) con la cantidad hasta el 5.</v>
      </c>
      <c r="B1094" s="156"/>
      <c r="C1094" s="156"/>
      <c r="D1094" s="156"/>
      <c r="E1094" s="156"/>
      <c r="F1094" s="157"/>
      <c r="G1094" s="124" t="str">
        <f>IF(A1094="","",VLOOKUP(J1030,'TRI-1C'!$B$18:$FH$61,67,FALSE))</f>
        <v>A+</v>
      </c>
      <c r="I1094" s="125" t="str">
        <f t="shared" si="38"/>
        <v>A+</v>
      </c>
      <c r="J1094" s="128"/>
    </row>
    <row r="1095" spans="1:10" ht="12.75" customHeight="1">
      <c r="A1095" s="148" t="str">
        <f>IF('TRI-1C'!$BQ$13="","",'TRI-1C'!$BQ$13)</f>
        <v>Contar oralmente del 1 al 15 con secuencia numérica.</v>
      </c>
      <c r="B1095" s="149"/>
      <c r="C1095" s="149"/>
      <c r="D1095" s="150"/>
      <c r="E1095" s="150"/>
      <c r="F1095" s="126"/>
      <c r="G1095" s="122" t="str">
        <f>IF(A1095="","",VLOOKUP(J1030,'TRI-1C'!$B$18:$FH$61,68,FALSE))</f>
        <v>A+</v>
      </c>
      <c r="H1095" s="150"/>
      <c r="I1095" s="127" t="str">
        <f t="shared" si="38"/>
        <v>A+</v>
      </c>
      <c r="J1095" s="126"/>
    </row>
    <row r="1096" spans="1:10" ht="12.75" customHeight="1">
      <c r="A1096" s="147" t="str">
        <f>IF('TRI-1C'!$BR$13="","",'TRI-1C'!$BR$13)</f>
        <v>Continuar y reproducir patrones simples con objetos concretos y representaciones gráficas.</v>
      </c>
      <c r="B1096" s="139"/>
      <c r="C1096" s="139"/>
      <c r="F1096" s="128"/>
      <c r="G1096" s="124" t="str">
        <f>IF(A1096="","",VLOOKUP(J1030,'TRI-1C'!$B$18:$FH$61,69,FALSE))</f>
        <v>A+</v>
      </c>
      <c r="I1096" s="125" t="str">
        <f t="shared" si="38"/>
        <v>A+</v>
      </c>
      <c r="J1096" s="128"/>
    </row>
    <row r="1097" spans="1:10" ht="12.75" customHeight="1">
      <c r="A1097" s="148" t="str">
        <f>IF('TRI-1C'!$BS$13="","",'TRI-1C'!$BS$13)</f>
        <v>Establecer la relación de correspondencia entre los elementos de colecciones de objetos.</v>
      </c>
      <c r="B1097" s="149"/>
      <c r="C1097" s="149"/>
      <c r="D1097" s="150"/>
      <c r="E1097" s="150"/>
      <c r="F1097" s="126"/>
      <c r="G1097" s="122" t="str">
        <f>IF(A1097="","",VLOOKUP(J1030,'TRI-1C'!$B$18:$FH$61,70,FALSE))</f>
        <v>A+</v>
      </c>
      <c r="H1097" s="150"/>
      <c r="I1097" s="127" t="str">
        <f t="shared" si="38"/>
        <v>A+</v>
      </c>
      <c r="J1097" s="126"/>
    </row>
    <row r="1098" spans="1:10" ht="12.75" customHeight="1">
      <c r="A1098" s="147" t="str">
        <f>IF('TRI-1C'!$BT$13="","",'TRI-1C'!$BT$13)</f>
        <v>Identificar características de mañana, tarde y noche</v>
      </c>
      <c r="B1098" s="139"/>
      <c r="C1098" s="139"/>
      <c r="F1098" s="128"/>
      <c r="G1098" s="124" t="str">
        <f>IF(A1098="","",VLOOKUP(J1030,'TRI-1C'!$B$18:$FH$61,71,FALSE))</f>
        <v>A+</v>
      </c>
      <c r="I1098" s="125" t="str">
        <f t="shared" si="38"/>
        <v>A+</v>
      </c>
      <c r="J1098" s="128"/>
    </row>
    <row r="1099" spans="1:10" ht="12.75" customHeight="1">
      <c r="A1099" s="192" t="str">
        <f>IF('TRI-1C'!$BU$13="","",'TRI-1C'!$BU$13)</f>
        <v>Identificar en los objetos las nociones de medida: largo/ corto, grueso/delgado.</v>
      </c>
      <c r="B1099" s="154"/>
      <c r="C1099" s="154"/>
      <c r="D1099" s="154"/>
      <c r="E1099" s="154"/>
      <c r="F1099" s="155"/>
      <c r="G1099" s="122" t="str">
        <f>IF(A1099="","",VLOOKUP(J1030,'TRI-1C'!$B$18:$FH$61,72,FALSE))</f>
        <v>A+</v>
      </c>
      <c r="H1099" s="150"/>
      <c r="I1099" s="127" t="str">
        <f t="shared" si="38"/>
        <v>A+</v>
      </c>
      <c r="J1099" s="126"/>
    </row>
    <row r="1100" spans="1:10" ht="12.75" customHeight="1">
      <c r="A1100" s="147" t="str">
        <f>IF('TRI-1C'!$BV$13="","",'TRI-1C'!$BV$13)</f>
        <v>Identificar figuras geométricas básicas: círculo, cuadrado y triángulo en objetos del entorno y en representaciones gráficas.</v>
      </c>
      <c r="B1100" s="139"/>
      <c r="C1100" s="139"/>
      <c r="F1100" s="128"/>
      <c r="G1100" s="124" t="str">
        <f>IF(A1100="","",VLOOKUP(J1030,'TRI-1C'!$B$18:$FH$61,73,FALSE))</f>
        <v>A+</v>
      </c>
      <c r="I1100" s="125" t="str">
        <f t="shared" si="38"/>
        <v>A+</v>
      </c>
      <c r="J1100" s="128"/>
    </row>
    <row r="1101" spans="1:10" ht="12.75" customHeight="1">
      <c r="A1101" s="148" t="str">
        <f>IF('TRI-1C'!$BW$13="","",'TRI-1C'!$BW$13)</f>
        <v>Identificar la diferencia entre lo que se desea y lo que se necesita</v>
      </c>
      <c r="B1101" s="149"/>
      <c r="C1101" s="149"/>
      <c r="D1101" s="150"/>
      <c r="E1101" s="150"/>
      <c r="F1101" s="126"/>
      <c r="G1101" s="122" t="str">
        <f>IF(A1101="","",VLOOKUP(J1030,'TRI-1C'!$B$18:$FH$61,74,FALSE))</f>
        <v>A+</v>
      </c>
      <c r="H1101" s="150"/>
      <c r="I1101" s="127" t="str">
        <f t="shared" si="38"/>
        <v>A+</v>
      </c>
      <c r="J1101" s="126"/>
    </row>
    <row r="1102" spans="1:10" ht="12.75" customHeight="1">
      <c r="A1102" s="147" t="str">
        <f>IF('TRI-1C'!$BX$13="","",'TRI-1C'!$BX$13)</f>
        <v>Identificar las nociones de tiempo en acciones que siceden antes, ahora y después</v>
      </c>
      <c r="B1102" s="139"/>
      <c r="C1102" s="139"/>
      <c r="F1102" s="128"/>
      <c r="G1102" s="124" t="str">
        <f>IF(A1102="","",VLOOKUP(J1030,'TRI-1C'!$B$18:$FH$61,75,FALSE))</f>
        <v>A+</v>
      </c>
      <c r="I1102" s="125" t="str">
        <f t="shared" si="38"/>
        <v>A+</v>
      </c>
      <c r="J1102" s="128"/>
    </row>
    <row r="1103" spans="1:10" ht="12.75" customHeight="1">
      <c r="A1103" s="148" t="str">
        <f>IF('TRI-1C'!$BY$13="","",'TRI-1C'!$BY$13)</f>
        <v>Identificar los números de emergencia a través de actividades lúdicas, y reconocer cuándo pedir ayuda en situaciones sencillas.</v>
      </c>
      <c r="B1103" s="158"/>
      <c r="C1103" s="158"/>
      <c r="D1103" s="158"/>
      <c r="E1103" s="158"/>
      <c r="F1103" s="159"/>
      <c r="G1103" s="122" t="str">
        <f>IF(A1103="","",VLOOKUP(J1030,'TRI-1C'!$B$18:$FH$61,76,FALSE))</f>
        <v>A+</v>
      </c>
      <c r="H1103" s="150"/>
      <c r="I1103" s="127" t="str">
        <f t="shared" si="38"/>
        <v>A+</v>
      </c>
      <c r="J1103" s="126"/>
    </row>
    <row r="1104" spans="1:10" ht="12.75" customHeight="1">
      <c r="A1104" s="11" t="str">
        <f>IF('TRI-1C'!$BZ$13="","",'TRI-1C'!$BZ$13)</f>
        <v>Identificar semejanzas y diferencias en objetos del entorno con criterios de forma, color y tamaño</v>
      </c>
      <c r="B1104" s="156"/>
      <c r="C1104" s="156"/>
      <c r="D1104" s="156"/>
      <c r="E1104" s="156"/>
      <c r="F1104" s="157"/>
      <c r="G1104" s="124" t="str">
        <f>IF(A1104="","",VLOOKUP(J1030,'TRI-1C'!$B$18:$FH$61,77,FALSE))</f>
        <v>A+</v>
      </c>
      <c r="I1104" s="125" t="str">
        <f t="shared" si="38"/>
        <v>A+</v>
      </c>
      <c r="J1104" s="128"/>
    </row>
    <row r="1105" spans="1:10" ht="12.75" customHeight="1">
      <c r="A1105" s="148" t="str">
        <f>IF('TRI-1C'!$CA$13="","",'TRI-1C'!$CA$13)</f>
        <v>Ordenar en secuencias lógica sucesos de hasta cinco eventos en representaciones gráficas de sus actividades de la rutina diaria y en escenas de cuentos</v>
      </c>
      <c r="B1105" s="149"/>
      <c r="C1105" s="149"/>
      <c r="D1105" s="150"/>
      <c r="E1105" s="150"/>
      <c r="F1105" s="126"/>
      <c r="G1105" s="122" t="str">
        <f>IF(A1105="","",VLOOKUP(J1030,'TRI-1C'!$B$18:$FH$61,78,FALSE))</f>
        <v>A+</v>
      </c>
      <c r="H1105" s="150"/>
      <c r="I1105" s="127" t="str">
        <f t="shared" si="38"/>
        <v>A+</v>
      </c>
      <c r="J1105" s="126"/>
    </row>
    <row r="1106" spans="1:10" ht="12.75" customHeight="1">
      <c r="A1106" s="147" t="str">
        <f>IF('TRI-1C'!$CB$13="","",'TRI-1C'!$CB$13)</f>
        <v>Reconocer billetes y monedas en situaciones de la vida real</v>
      </c>
      <c r="B1106" s="139"/>
      <c r="C1106" s="139"/>
      <c r="F1106" s="128"/>
      <c r="G1106" s="124" t="str">
        <f>IF(A1106="","",VLOOKUP(J1030,'TRI-1C'!$B$18:$FH$61,79,FALSE))</f>
        <v>A+</v>
      </c>
      <c r="I1106" s="125" t="str">
        <f t="shared" si="38"/>
        <v>A+</v>
      </c>
      <c r="J1106" s="128"/>
    </row>
    <row r="1107" spans="1:10" ht="12.75" customHeight="1">
      <c r="A1107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1107" s="149"/>
      <c r="C1107" s="149"/>
      <c r="D1107" s="150"/>
      <c r="E1107" s="150"/>
      <c r="F1107" s="126"/>
      <c r="G1107" s="122" t="str">
        <f>IF(A1107="","",VLOOKUP(J1030,'TRI-1C'!$B$18:$FH$61,80,FALSE))</f>
        <v>A+</v>
      </c>
      <c r="H1107" s="150"/>
      <c r="I1107" s="127" t="str">
        <f t="shared" si="38"/>
        <v>A+</v>
      </c>
      <c r="J1107" s="126"/>
    </row>
    <row r="1108" spans="1:10" ht="12.75" customHeight="1">
      <c r="A1108" s="147" t="str">
        <f>IF('TRI-1C'!$CD$13="","",'TRI-1C'!$CD$13)</f>
        <v>Reconocer los colores secundarios en objetos e imágenes del entorno.</v>
      </c>
      <c r="B1108" s="139"/>
      <c r="C1108" s="139"/>
      <c r="F1108" s="128"/>
      <c r="G1108" s="124" t="str">
        <f>IF(A1108="","",VLOOKUP(J1030,'TRI-1C'!$B$18:$FH$61,81,FALSE))</f>
        <v>A+</v>
      </c>
      <c r="I1108" s="125" t="str">
        <f t="shared" si="38"/>
        <v>A+</v>
      </c>
      <c r="J1108" s="128"/>
    </row>
    <row r="1109" spans="1:10" ht="12.75" customHeight="1">
      <c r="A1109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1109" s="154"/>
      <c r="C1109" s="154"/>
      <c r="D1109" s="154"/>
      <c r="E1109" s="154"/>
      <c r="F1109" s="155"/>
      <c r="G1109" s="122" t="str">
        <f>IF(A1109="","",VLOOKUP(J1030,'TRI-1C'!$B$18:$FH$61,82,FALSE))</f>
        <v>A+</v>
      </c>
      <c r="H1109" s="150"/>
      <c r="I1109" s="127" t="str">
        <f t="shared" si="38"/>
        <v>A+</v>
      </c>
      <c r="J1109" s="126"/>
    </row>
    <row r="1110" spans="1:10" ht="12.75" customHeight="1">
      <c r="A1110" s="147" t="str">
        <f>IF('TRI-1C'!$CF$13="","",'TRI-1C'!$CF$13)</f>
        <v>Relacionar las distintas formas de adquirir dinero con el trabajo y el esfuerzo.</v>
      </c>
      <c r="B1110" s="139"/>
      <c r="C1110" s="139"/>
      <c r="F1110" s="128"/>
      <c r="G1110" s="124" t="str">
        <f>IF(A1110="","",VLOOKUP(J1030,'TRI-1C'!$B$18:$FH$61,83,FALSE))</f>
        <v>A+</v>
      </c>
      <c r="I1110" s="125" t="str">
        <f t="shared" si="38"/>
        <v>A+</v>
      </c>
      <c r="J1110" s="128"/>
    </row>
    <row r="1111" spans="1:10" ht="12.75" customHeight="1">
      <c r="A1111" s="165" t="str">
        <f>'BI-1T'!$A$11</f>
        <v>COMPRENSIÓN Y EXPRESION DEL LENGUAJE</v>
      </c>
      <c r="B1111" s="149"/>
      <c r="C1111" s="149"/>
      <c r="D1111" s="150"/>
      <c r="E1111" s="150"/>
      <c r="F1111" s="126"/>
      <c r="G1111" s="122" t="str">
        <f>IF(A1111="","",VLOOKUP(J1030,'TRI-1C'!$B$18:$FH$61,84,FALSE))</f>
        <v>A+</v>
      </c>
      <c r="H1111" s="150"/>
      <c r="I1111" s="127"/>
      <c r="J1111" s="126"/>
    </row>
    <row r="1112" spans="1:10" ht="12.75" customHeight="1">
      <c r="A1112" s="147" t="str">
        <f>IF('TRI-1C'!$CH$13="","",'TRI-1C'!$CH$13)</f>
        <v>Asociar la imagen de la portada con el título de los cuentos conocidos.</v>
      </c>
      <c r="B1112" s="139"/>
      <c r="C1112" s="139"/>
      <c r="F1112" s="128"/>
      <c r="G1112" s="124" t="str">
        <f>IF(A1112="","",VLOOKUP(J1030,'TRI-1C'!$B$18:$FH$61,85,FALSE))</f>
        <v>A+</v>
      </c>
      <c r="I1112" s="125" t="str">
        <f t="shared" ref="I1112:I1132" si="39">IF(G1112="","",G1112)</f>
        <v>A+</v>
      </c>
      <c r="J1112" s="128"/>
    </row>
    <row r="1113" spans="1:10" ht="12.75" customHeight="1">
      <c r="A1113" s="148" t="str">
        <f>IF('TRI-1C'!$CI$13="","",'TRI-1C'!$CI$13)</f>
        <v>Colaborar en la creación de textos colectivos con la ayuda del docente.</v>
      </c>
      <c r="B1113" s="158"/>
      <c r="C1113" s="158"/>
      <c r="D1113" s="158"/>
      <c r="E1113" s="158"/>
      <c r="F1113" s="159"/>
      <c r="G1113" s="122" t="str">
        <f>IF(A1113="","",VLOOKUP(J1030,'TRI-1C'!$B$18:$FH$61,86,FALSE))</f>
        <v>A+</v>
      </c>
      <c r="H1113" s="150"/>
      <c r="I1113" s="127" t="str">
        <f t="shared" si="39"/>
        <v>A+</v>
      </c>
      <c r="J1113" s="126"/>
    </row>
    <row r="1114" spans="1:10" ht="12.75" customHeight="1">
      <c r="A1114" s="11" t="str">
        <f>IF('TRI-1C'!$CJ$13="","",'TRI-1C'!$CJ$13)</f>
        <v>Comprender el derecho propio y de las otras personas a decir que no como una respuesta válida y respetable.</v>
      </c>
      <c r="B1114" s="156"/>
      <c r="C1114" s="156"/>
      <c r="D1114" s="156"/>
      <c r="E1114" s="156"/>
      <c r="F1114" s="157"/>
      <c r="G1114" s="124" t="str">
        <f>IF(A1114="","",VLOOKUP(J1030,'TRI-1C'!$B$18:$FH$61,87,FALSE))</f>
        <v>A+</v>
      </c>
      <c r="I1114" s="125" t="str">
        <f t="shared" si="39"/>
        <v>A+</v>
      </c>
      <c r="J1114" s="128"/>
    </row>
    <row r="1115" spans="1:10" ht="12.75" customHeight="1">
      <c r="A1115" s="148" t="str">
        <f>IF('TRI-1C'!$CK$13="","",'TRI-1C'!$CK$13)</f>
        <v>Comunicarse a través de dibujos de objetos con detalles que lo vuelven identificables, como representación simbólica de sus ideas.</v>
      </c>
      <c r="B1115" s="149"/>
      <c r="C1115" s="149"/>
      <c r="D1115" s="150"/>
      <c r="E1115" s="150"/>
      <c r="F1115" s="126"/>
      <c r="G1115" s="122" t="str">
        <f>IF(A1115="","",VLOOKUP(J1030,'TRI-1C'!$B$18:$FH$61,88,FALSE))</f>
        <v>A+</v>
      </c>
      <c r="H1115" s="150"/>
      <c r="I1115" s="127" t="str">
        <f t="shared" si="39"/>
        <v>A+</v>
      </c>
      <c r="J1115" s="126"/>
    </row>
    <row r="1116" spans="1:10" ht="12.75" customHeight="1">
      <c r="A1116" s="147" t="str">
        <f>IF('TRI-1C'!$CL$13="","",'TRI-1C'!$CL$13)</f>
        <v>Comunicarse incorporando palabras nuevas a su vocabulario en función de los ambientes y experiencias en las que interactúa.</v>
      </c>
      <c r="B1116" s="139"/>
      <c r="C1116" s="139"/>
      <c r="F1116" s="128"/>
      <c r="G1116" s="124" t="str">
        <f>IF(A1116="","",VLOOKUP(J1030,'TRI-1C'!$B$18:$FH$61,89,FALSE))</f>
        <v>A+</v>
      </c>
      <c r="I1116" s="125" t="str">
        <f t="shared" si="39"/>
        <v>A+</v>
      </c>
      <c r="J1116" s="128"/>
    </row>
    <row r="1117" spans="1:10" ht="12.75" customHeight="1">
      <c r="A1117" s="148" t="str">
        <f>IF('TRI-1C'!$CM$13="","",'TRI-1C'!$CM$13)</f>
        <v>Contar un cuento en base a sus imágenes a partir de la portada y siguiendo la secuencia de las páginas.</v>
      </c>
      <c r="B1117" s="149"/>
      <c r="C1117" s="149"/>
      <c r="D1117" s="150"/>
      <c r="E1117" s="150"/>
      <c r="F1117" s="126"/>
      <c r="G1117" s="122" t="str">
        <f>IF(A1117="","",VLOOKUP(J1030,'TRI-1C'!$B$18:$FH$61,90,FALSE))</f>
        <v>A+</v>
      </c>
      <c r="H1117" s="150"/>
      <c r="I1117" s="127" t="str">
        <f t="shared" si="39"/>
        <v>A+</v>
      </c>
      <c r="J1117" s="126"/>
    </row>
    <row r="1118" spans="1:10" ht="12.75" customHeight="1">
      <c r="A1118" s="147" t="str">
        <f>IF('TRI-1C'!$CN$13="","",'TRI-1C'!$CN$13)</f>
        <v>Describir oralmente imágenes gráficas (pictogramas) y digitales, estructurando oraciones más elaboradas que describan a los objetos que observa.</v>
      </c>
      <c r="B1118" s="139"/>
      <c r="C1118" s="139"/>
      <c r="F1118" s="128"/>
      <c r="G1118" s="124" t="str">
        <f>IF(A1118="","",VLOOKUP(J1030,'TRI-1C'!$B$18:$FH$61,91,FALSE))</f>
        <v>A+</v>
      </c>
      <c r="I1118" s="125" t="str">
        <f t="shared" si="39"/>
        <v>A+</v>
      </c>
      <c r="J1118" s="128"/>
    </row>
    <row r="1119" spans="1:10" ht="12.75" customHeight="1">
      <c r="A1119" s="192" t="str">
        <f>IF('TRI-1C'!$CO$13="","",'TRI-1C'!$CO$13)</f>
        <v>Describir oralmente imágenes relacionadas con los derechos de las personas en situación de movilidad</v>
      </c>
      <c r="B1119" s="154"/>
      <c r="C1119" s="154"/>
      <c r="D1119" s="154"/>
      <c r="E1119" s="154"/>
      <c r="F1119" s="155"/>
      <c r="G1119" s="122" t="str">
        <f>IF(A1119="","",VLOOKUP(J1030,'TRI-1C'!$B$18:$FH$61,92,FALSE))</f>
        <v>A+</v>
      </c>
      <c r="H1119" s="150"/>
      <c r="I1119" s="127" t="str">
        <f t="shared" si="39"/>
        <v>A+</v>
      </c>
      <c r="J1119" s="126"/>
    </row>
    <row r="1120" spans="1:10" ht="12.75" customHeight="1">
      <c r="A1120" s="147" t="str">
        <f>IF('TRI-1C'!$CP$13="","",'TRI-1C'!$CP$13)</f>
        <v>Expresarse oralmente pronunciando correctamente la mayoría de las palabras puede presentarse dificultades en la pronunciación de s, y la r.</v>
      </c>
      <c r="B1120" s="139"/>
      <c r="C1120" s="139"/>
      <c r="F1120" s="128"/>
      <c r="G1120" s="124" t="str">
        <f>IF(A1120="","",VLOOKUP(J1030,'TRI-1C'!$B$18:$FH$61,93,FALSE))</f>
        <v>A+</v>
      </c>
      <c r="I1120" s="125" t="str">
        <f t="shared" si="39"/>
        <v>A+</v>
      </c>
      <c r="J1120" s="128"/>
    </row>
    <row r="1121" spans="1:10" ht="12.75" customHeight="1">
      <c r="A1121" s="148" t="str">
        <f>IF('TRI-1C'!$CQ$13="","",'TRI-1C'!$CQ$13)</f>
        <v>Expresarse utilizando oraciones cortas y completas manteniendo el orden de las palabras.</v>
      </c>
      <c r="B1121" s="149"/>
      <c r="C1121" s="149"/>
      <c r="D1121" s="150"/>
      <c r="E1121" s="150"/>
      <c r="F1121" s="126"/>
      <c r="G1121" s="122" t="str">
        <f>IF(A1121="","",VLOOKUP(J1030,'TRI-1C'!$B$18:$FH$61,94,FALSE))</f>
        <v>A+</v>
      </c>
      <c r="H1121" s="150"/>
      <c r="I1121" s="127" t="str">
        <f t="shared" si="39"/>
        <v>A+</v>
      </c>
      <c r="J1121" s="126"/>
    </row>
    <row r="1122" spans="1:10" ht="12.75" customHeight="1">
      <c r="A1122" s="147" t="str">
        <f>IF('TRI-1C'!$CR$13="","",'TRI-1C'!$CR$13)</f>
        <v>Identificar “auditivamente” el fonema (sonido) inicial de las palabras más utilizadas.</v>
      </c>
      <c r="B1122" s="139"/>
      <c r="C1122" s="139"/>
      <c r="F1122" s="128"/>
      <c r="G1122" s="124" t="str">
        <f>IF(A1122="","",VLOOKUP(J1030,'TRI-1C'!$B$18:$FH$61,95,FALSE))</f>
        <v>A+</v>
      </c>
      <c r="I1122" s="125" t="str">
        <f t="shared" si="39"/>
        <v>A+</v>
      </c>
      <c r="J1122" s="128"/>
    </row>
    <row r="1123" spans="1:10" ht="12.75" customHeight="1">
      <c r="A1123" s="148" t="str">
        <f>IF('TRI-1C'!$CS$13="","",'TRI-1C'!$CS$13)</f>
        <v>Identificar una persona adulta de confianza para solicitar apoyo al enfrentar desafíos emocionales en situaciones cotidianas del entorno escolar</v>
      </c>
      <c r="B1123" s="158"/>
      <c r="C1123" s="158"/>
      <c r="D1123" s="158"/>
      <c r="E1123" s="158"/>
      <c r="F1123" s="159"/>
      <c r="G1123" s="122" t="str">
        <f>IF(A1123="","",VLOOKUP(J1030,'TRI-1C'!$B$18:$FH$61,96,FALSE))</f>
        <v>A+</v>
      </c>
      <c r="H1123" s="150"/>
      <c r="I1123" s="127" t="str">
        <f t="shared" si="39"/>
        <v>A+</v>
      </c>
      <c r="J1123" s="126"/>
    </row>
    <row r="1124" spans="1:10" ht="12.75" customHeight="1">
      <c r="A1124" s="11" t="str">
        <f>IF('TRI-1C'!$CT$13="","",'TRI-1C'!$CT$13)</f>
        <v>Participar en conversaciones más complejas y largas manteniéndose dentro del tema.</v>
      </c>
      <c r="B1124" s="156"/>
      <c r="C1124" s="156"/>
      <c r="D1124" s="156"/>
      <c r="E1124" s="156"/>
      <c r="F1124" s="157"/>
      <c r="G1124" s="124" t="str">
        <f>IF(A1124="","",VLOOKUP(J1030,'TRI-1C'!$B$18:$FH$61,97,FALSE))</f>
        <v>A+</v>
      </c>
      <c r="I1124" s="125" t="str">
        <f t="shared" si="39"/>
        <v>A+</v>
      </c>
      <c r="J1124" s="128"/>
    </row>
    <row r="1125" spans="1:10" ht="12.75" customHeight="1">
      <c r="A1125" s="148" t="str">
        <f>IF('TRI-1C'!$CU$13="","",'TRI-1C'!$CU$13)</f>
        <v>Producir palabras que riman espontáneamente tomado en cuenta los sonidos finales de las mismas.</v>
      </c>
      <c r="B1125" s="149"/>
      <c r="C1125" s="149"/>
      <c r="D1125" s="150"/>
      <c r="E1125" s="150"/>
      <c r="F1125" s="126"/>
      <c r="G1125" s="122" t="str">
        <f>IF(A1125="","",VLOOKUP(J1030,'TRI-1C'!$B$18:$FH$61,98,FALSE))</f>
        <v>A+</v>
      </c>
      <c r="H1125" s="150"/>
      <c r="I1125" s="127" t="str">
        <f t="shared" si="39"/>
        <v>A+</v>
      </c>
      <c r="J1125" s="126"/>
    </row>
    <row r="1126" spans="1:10" ht="12.75" customHeight="1">
      <c r="A1126" s="147" t="str">
        <f>IF('TRI-1C'!$CV$13="","",'TRI-1C'!$CV$13)</f>
        <v>Realizar modificaciones del contenido de un cuento relatado por el adulto, cambiando partes del él como: acciones y final.</v>
      </c>
      <c r="B1126" s="139"/>
      <c r="C1126" s="139"/>
      <c r="F1126" s="128"/>
      <c r="G1126" s="124" t="str">
        <f>IF(A1126="","",VLOOKUP(J1030,'TRI-1C'!$B$18:$FH$61,99,FALSE))</f>
        <v>A+</v>
      </c>
      <c r="I1126" s="125" t="str">
        <f t="shared" si="39"/>
        <v>A+</v>
      </c>
      <c r="J1126" s="128"/>
    </row>
    <row r="1127" spans="1:10" ht="12.75" customHeight="1">
      <c r="A1127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127" s="149"/>
      <c r="C1127" s="149"/>
      <c r="D1127" s="150"/>
      <c r="E1127" s="150"/>
      <c r="F1127" s="126"/>
      <c r="G1127" s="122" t="str">
        <f>IF(A1127="","",VLOOKUP(J1030,'TRI-1C'!$B$18:$FH$61,100,FALSE))</f>
        <v>A+</v>
      </c>
      <c r="H1127" s="150"/>
      <c r="I1127" s="127" t="str">
        <f t="shared" si="39"/>
        <v>A+</v>
      </c>
      <c r="J1127" s="126"/>
    </row>
    <row r="1128" spans="1:10" ht="12.75" customHeight="1">
      <c r="A1128" s="147" t="str">
        <f>IF('TRI-1C'!$CX$13="","",'TRI-1C'!$CX$13)</f>
        <v>Reconocer etiquetas y rótulos de su entorno inmediato y los “lee”.</v>
      </c>
      <c r="B1128" s="139"/>
      <c r="C1128" s="139"/>
      <c r="F1128" s="128"/>
      <c r="G1128" s="124" t="str">
        <f>IF(A1128="","",VLOOKUP(J1030,'TRI-1C'!$B$18:$FH$61,101,FALSE))</f>
        <v>A+</v>
      </c>
      <c r="I1128" s="125" t="str">
        <f t="shared" si="39"/>
        <v>A+</v>
      </c>
      <c r="J1128" s="128"/>
    </row>
    <row r="1129" spans="1:10" ht="12.75" customHeight="1">
      <c r="A1129" s="192" t="str">
        <f>IF('TRI-1C'!$CY$13="","",'TRI-1C'!$CY$13)</f>
        <v>Relatar cuentos, narrados por el adulto, manteniendo la secuencia, sin la ayuda del paratexto.</v>
      </c>
      <c r="B1129" s="154"/>
      <c r="C1129" s="154"/>
      <c r="D1129" s="154"/>
      <c r="E1129" s="154"/>
      <c r="F1129" s="155"/>
      <c r="G1129" s="122" t="str">
        <f>IF(A1129="","",VLOOKUP(J1030,'TRI-1C'!$B$18:$FH$61,102,FALSE))</f>
        <v>A+</v>
      </c>
      <c r="H1129" s="150"/>
      <c r="I1129" s="127" t="str">
        <f t="shared" si="39"/>
        <v>A+</v>
      </c>
      <c r="J1129" s="126"/>
    </row>
    <row r="1130" spans="1:10" ht="12.75" customHeight="1">
      <c r="A1130" s="147" t="str">
        <f>IF('TRI-1C'!$CZ$13="","",'TRI-1C'!$CZ$13)</f>
        <v>Reproducir trabalenguas sencillos, adivinanzas, canciones y poemas cortos, mejorando su pronunciación y potenciando su capacidad imaginativa.</v>
      </c>
      <c r="B1130" s="139"/>
      <c r="C1130" s="139"/>
      <c r="F1130" s="128"/>
      <c r="G1130" s="124" t="str">
        <f>IF(A1130="","",VLOOKUP(J1030,'TRI-1C'!$B$18:$FH$61,103,FALSE))</f>
        <v>A+</v>
      </c>
      <c r="I1130" s="125" t="str">
        <f t="shared" si="39"/>
        <v>A+</v>
      </c>
      <c r="J1130" s="128"/>
    </row>
    <row r="1131" spans="1:10" ht="12.75" customHeight="1">
      <c r="A1131" s="148" t="str">
        <f>IF('TRI-1C'!$DA$13="","",'TRI-1C'!$DA$13)</f>
        <v>Responder preguntas sobre un texto narrado por el adulto, relacionadas a los personajes y acciones principales.</v>
      </c>
      <c r="B1131" s="149"/>
      <c r="C1131" s="149"/>
      <c r="D1131" s="150"/>
      <c r="E1131" s="150"/>
      <c r="F1131" s="126"/>
      <c r="G1131" s="122" t="str">
        <f>IF(A1131="","",VLOOKUP(J1030,'TRI-1C'!$B$18:$FH$61,104,FALSE))</f>
        <v>A+</v>
      </c>
      <c r="H1131" s="150"/>
      <c r="I1131" s="127" t="str">
        <f t="shared" si="39"/>
        <v>A+</v>
      </c>
      <c r="J1131" s="126"/>
    </row>
    <row r="1132" spans="1:10" ht="12.75" customHeight="1">
      <c r="A1132" s="147" t="str">
        <f>IF('TRI-1C'!$DB$13="","",'TRI-1C'!$DB$13)</f>
        <v>Seguir instrucciones sencillas que involucren la ejecución de tres o más actividades</v>
      </c>
      <c r="B1132" s="139"/>
      <c r="C1132" s="139"/>
      <c r="F1132" s="128"/>
      <c r="G1132" s="124" t="str">
        <f>IF(A1132="","",VLOOKUP(J1030,'TRI-1C'!$B$18:$FH$61,105,FALSE))</f>
        <v>A+</v>
      </c>
      <c r="I1132" s="125" t="str">
        <f t="shared" si="39"/>
        <v>A+</v>
      </c>
      <c r="J1132" s="128"/>
    </row>
    <row r="1133" spans="1:10" ht="12.75" customHeight="1">
      <c r="A1133" s="165" t="str">
        <f>'BI-1T'!$A$12</f>
        <v>EXPRESIÓN ARTISTICA</v>
      </c>
      <c r="B1133" s="158"/>
      <c r="C1133" s="158"/>
      <c r="D1133" s="158"/>
      <c r="E1133" s="158"/>
      <c r="F1133" s="159"/>
      <c r="G1133" s="122" t="str">
        <f>IF(A1133="","",VLOOKUP(J1030,'TRI-1C'!$B$18:$FH$61,106,FALSE))</f>
        <v>A+</v>
      </c>
      <c r="H1133" s="150"/>
      <c r="I1133" s="127"/>
      <c r="J1133" s="126"/>
    </row>
    <row r="1134" spans="1:10" ht="12.75" customHeight="1">
      <c r="A1134" s="11" t="str">
        <f>IF('TRI-1C'!$DD$13="","",'TRI-1C'!$DD$13)</f>
        <v>Cantar canciones siguiendo el ritmo y coordinando con las expresiones de su cuerpo.</v>
      </c>
      <c r="B1134" s="156"/>
      <c r="C1134" s="156"/>
      <c r="D1134" s="156"/>
      <c r="E1134" s="156"/>
      <c r="F1134" s="157"/>
      <c r="G1134" s="124" t="str">
        <f>IF(A1134="","",VLOOKUP(J1030,'TRI-1C'!$B$18:$FH$61,107,FALSE))</f>
        <v>A+</v>
      </c>
      <c r="I1134" s="125" t="str">
        <f t="shared" ref="I1134:I1144" si="40">IF(G1134="","",G1134)</f>
        <v>A+</v>
      </c>
      <c r="J1134" s="128"/>
    </row>
    <row r="1135" spans="1:10" ht="12.75" customHeight="1">
      <c r="A1135" s="148" t="str">
        <f>IF('TRI-1C'!$DE$13="","",'TRI-1C'!$DE$13)</f>
        <v>Comunicar de manera escrita sus ideas intentando imitar letras o formas parecidas a letras.</v>
      </c>
      <c r="B1135" s="149"/>
      <c r="C1135" s="149"/>
      <c r="D1135" s="150"/>
      <c r="E1135" s="150"/>
      <c r="F1135" s="126"/>
      <c r="G1135" s="122" t="str">
        <f>IF(A1135="","",VLOOKUP(J1030,'TRI-1C'!$B$18:$FH$61,108,FALSE))</f>
        <v>A+</v>
      </c>
      <c r="H1135" s="150"/>
      <c r="I1135" s="127" t="str">
        <f t="shared" si="40"/>
        <v>A+</v>
      </c>
      <c r="J1135" s="126"/>
    </row>
    <row r="1136" spans="1:10" ht="12.75" customHeight="1">
      <c r="A1136" s="147" t="str">
        <f>IF('TRI-1C'!$DF$13="","",'TRI-1C'!$DF$13)</f>
        <v>Ejecutar patrones de más de dos ritmos con partes del cuerpo y elementos o instrumentos sonoros.</v>
      </c>
      <c r="B1136" s="139"/>
      <c r="C1136" s="139"/>
      <c r="F1136" s="128"/>
      <c r="G1136" s="124" t="str">
        <f>IF(A1136="","",VLOOKUP(J1030,'TRI-1C'!$B$18:$FH$61,109,FALSE))</f>
        <v>A+</v>
      </c>
      <c r="I1136" s="125" t="str">
        <f t="shared" si="40"/>
        <v>A+</v>
      </c>
      <c r="J1136" s="128"/>
    </row>
    <row r="1137" spans="1:10" ht="12.75" customHeight="1">
      <c r="A1137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1137" s="149"/>
      <c r="C1137" s="149"/>
      <c r="D1137" s="150"/>
      <c r="E1137" s="150"/>
      <c r="F1137" s="126"/>
      <c r="G1137" s="122" t="str">
        <f>IF(A1137="","",VLOOKUP(J1030,'TRI-1C'!$B$18:$FH$61,110,FALSE))</f>
        <v>A+</v>
      </c>
      <c r="H1137" s="150"/>
      <c r="I1137" s="127" t="str">
        <f t="shared" si="40"/>
        <v>A+</v>
      </c>
      <c r="J1137" s="126"/>
    </row>
    <row r="1138" spans="1:10" ht="12.75" customHeight="1">
      <c r="A1138" s="147" t="str">
        <f>IF('TRI-1C'!$DH$13="","",'TRI-1C'!$DH$13)</f>
        <v>Expresar su opinión al observar una obra artística relacionada a la plástica o a la escultura.</v>
      </c>
      <c r="B1138" s="139"/>
      <c r="C1138" s="139"/>
      <c r="F1138" s="128"/>
      <c r="G1138" s="124" t="str">
        <f>IF(A1138="","",VLOOKUP(J1030,'TRI-1C'!$B$18:$FH$61,111,FALSE))</f>
        <v>A+</v>
      </c>
      <c r="I1138" s="125" t="str">
        <f t="shared" si="40"/>
        <v>A+</v>
      </c>
      <c r="J1138" s="128"/>
    </row>
    <row r="1139" spans="1:10" ht="12.75" customHeight="1">
      <c r="A1139" s="192" t="str">
        <f>IF('TRI-1C'!$DI$13="","",'TRI-1C'!$DI$13)</f>
        <v>Expresar sus vivencias y experiencias a través del dibujo libre.</v>
      </c>
      <c r="B1139" s="154"/>
      <c r="C1139" s="154"/>
      <c r="D1139" s="154"/>
      <c r="E1139" s="154"/>
      <c r="F1139" s="155"/>
      <c r="G1139" s="122" t="str">
        <f>IF(A1139="","",VLOOKUP(J1030,'TRI-1C'!$B$18:$FH$61,112,FALSE))</f>
        <v>A+</v>
      </c>
      <c r="H1139" s="150"/>
      <c r="I1139" s="127" t="str">
        <f t="shared" si="40"/>
        <v>A+</v>
      </c>
      <c r="J1139" s="126"/>
    </row>
    <row r="1140" spans="1:10" ht="12.75" customHeight="1">
      <c r="A1140" s="147" t="str">
        <f>IF('TRI-1C'!$DJ$13="","",'TRI-1C'!$DJ$13)</f>
        <v>Mantener el ritmo y las secuencias de pasos sencillos durante la ejecución de coreografías.</v>
      </c>
      <c r="B1140" s="139"/>
      <c r="C1140" s="139"/>
      <c r="F1140" s="128"/>
      <c r="G1140" s="124" t="str">
        <f>IF(A1140="","",VLOOKUP(J1030,'TRI-1C'!$B$18:$FH$61,113,FALSE))</f>
        <v>A+</v>
      </c>
      <c r="I1140" s="125" t="str">
        <f t="shared" si="40"/>
        <v>A+</v>
      </c>
      <c r="J1140" s="128"/>
    </row>
    <row r="1141" spans="1:10" ht="12.75" customHeight="1">
      <c r="A1141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141" s="149"/>
      <c r="C1141" s="149"/>
      <c r="D1141" s="150"/>
      <c r="E1141" s="150"/>
      <c r="F1141" s="126"/>
      <c r="G1141" s="122" t="str">
        <f>IF(A1141="","",VLOOKUP(J1030,'TRI-1C'!$B$18:$FH$61,114,FALSE))</f>
        <v>A+</v>
      </c>
      <c r="H1141" s="150"/>
      <c r="I1141" s="127" t="str">
        <f t="shared" si="40"/>
        <v>A+</v>
      </c>
      <c r="J1141" s="126"/>
    </row>
    <row r="1142" spans="1:10" ht="12.75" customHeight="1">
      <c r="A1142" s="147" t="str">
        <f>IF('TRI-1C'!$DL$13="","",'TRI-1C'!$DL$13)</f>
        <v>Participar en dramatizaciones, asumiendo roles de diferentes personas del entorno y de personajes de cuentos e historietas.</v>
      </c>
      <c r="B1142" s="139"/>
      <c r="C1142" s="139"/>
      <c r="F1142" s="128"/>
      <c r="G1142" s="124" t="str">
        <f>IF(A1142="","",VLOOKUP(J1030,'TRI-1C'!$B$18:$FH$61,115,FALSE))</f>
        <v>A+</v>
      </c>
      <c r="I1142" s="125" t="str">
        <f t="shared" si="40"/>
        <v>A+</v>
      </c>
      <c r="J1142" s="128"/>
    </row>
    <row r="1143" spans="1:10" ht="12.75" customHeight="1">
      <c r="A1143" s="148" t="str">
        <f>IF('TRI-1C'!$DM$13="","",'TRI-1C'!$DM$13)</f>
        <v>Participar en rondas populares, bailes y juegos tradicionales, asumiendo los roles y respetando las reglas.</v>
      </c>
      <c r="B1143" s="158"/>
      <c r="C1143" s="158"/>
      <c r="D1143" s="158"/>
      <c r="E1143" s="158"/>
      <c r="F1143" s="159"/>
      <c r="G1143" s="122" t="str">
        <f>IF(A1143="","",VLOOKUP(J1030,'TRI-1C'!$B$18:$FH$61,116,FALSE))</f>
        <v>A+</v>
      </c>
      <c r="H1143" s="150"/>
      <c r="I1143" s="127" t="str">
        <f t="shared" si="40"/>
        <v>A+</v>
      </c>
      <c r="J1143" s="126"/>
    </row>
    <row r="1144" spans="1:10" ht="12.75" customHeight="1">
      <c r="A1144" s="11" t="str">
        <f>IF('TRI-1C'!$DN$13="","",'TRI-1C'!$DN$13)</f>
        <v>Realizar actividades creativas utilizando las técnicas grafo plásticas con variedad de materiales.</v>
      </c>
      <c r="B1144" s="156"/>
      <c r="C1144" s="156"/>
      <c r="D1144" s="156"/>
      <c r="E1144" s="156"/>
      <c r="F1144" s="157"/>
      <c r="G1144" s="124" t="str">
        <f>IF(A1144="","",VLOOKUP(J1030,'TRI-1C'!$B$18:$FH$61,117,FALSE))</f>
        <v>A+</v>
      </c>
      <c r="I1144" s="125" t="str">
        <f t="shared" si="40"/>
        <v>A+</v>
      </c>
      <c r="J1144" s="128"/>
    </row>
    <row r="1145" spans="1:10" ht="12.75" customHeight="1">
      <c r="A1145" s="165" t="str">
        <f>'BI-1T'!$A$13</f>
        <v>EXPRESION CORPORAL Y MOTRICIDAD</v>
      </c>
      <c r="B1145" s="149"/>
      <c r="C1145" s="149"/>
      <c r="D1145" s="150"/>
      <c r="E1145" s="150"/>
      <c r="F1145" s="126"/>
      <c r="G1145" s="122" t="str">
        <f>IF(A1145="","",VLOOKUP(J1030,'TRI-1C'!$B$18:$FH$61,118,FALSE))</f>
        <v>A+</v>
      </c>
      <c r="H1145" s="150"/>
      <c r="I1145" s="127"/>
      <c r="J1145" s="126"/>
    </row>
    <row r="1146" spans="1:10" ht="12.75" customHeight="1">
      <c r="A1146" s="147" t="str">
        <f>IF('TRI-1C'!$DP$13="","",'TRI-1C'!$DP$13)</f>
        <v>Caminar y correr con soltura y seguridad manteniendo el equilibrio a diferentes distancias, orientaciones y ritmos en espacios parciales.</v>
      </c>
      <c r="B1146" s="139"/>
      <c r="C1146" s="139"/>
      <c r="F1146" s="128"/>
      <c r="G1146" s="124" t="str">
        <f>IF(A1146="","",VLOOKUP(J1030,'TRI-1C'!$B$18:$FH$61,119,FALSE))</f>
        <v>A+</v>
      </c>
      <c r="I1146" s="125" t="str">
        <f t="shared" ref="I1146:I1173" si="41">IF(G1146="","",G1146)</f>
        <v>A+</v>
      </c>
      <c r="J1146" s="128"/>
    </row>
    <row r="1147" spans="1:10" ht="12.75" customHeight="1">
      <c r="A1147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1147" s="149"/>
      <c r="C1147" s="149"/>
      <c r="D1147" s="150"/>
      <c r="E1147" s="150"/>
      <c r="F1147" s="126"/>
      <c r="G1147" s="122" t="str">
        <f>IF(A1147="","",VLOOKUP(J1030,'TRI-1C'!$B$18:$FH$61,120,FALSE))</f>
        <v>A+</v>
      </c>
      <c r="H1147" s="150"/>
      <c r="I1147" s="127" t="str">
        <f t="shared" si="41"/>
        <v>A+</v>
      </c>
      <c r="J1147" s="126"/>
    </row>
    <row r="1148" spans="1:10" ht="12.75" customHeight="1">
      <c r="A1148" s="147" t="str">
        <f>IF('TRI-1C'!$DR$13="","",'TRI-1C'!$DR$13)</f>
        <v>Discriminar sonidos onomatopéyicos y diferencia los sonidos naturales de los artificiales</v>
      </c>
      <c r="B1148" s="139"/>
      <c r="C1148" s="139"/>
      <c r="F1148" s="128"/>
      <c r="G1148" s="124" t="str">
        <f>IF(A1148="","",VLOOKUP(J1030,'TRI-1C'!$B$18:$FH$61,121,FALSE))</f>
        <v>A+</v>
      </c>
      <c r="I1148" s="125" t="str">
        <f t="shared" si="41"/>
        <v>A+</v>
      </c>
      <c r="J1148" s="128"/>
    </row>
    <row r="1149" spans="1:10" ht="12.75" customHeight="1">
      <c r="A1149" s="192" t="str">
        <f>IF('TRI-1C'!$DS$13="","",'TRI-1C'!$DS$13)</f>
        <v>Ejecutar actividades coordinadamente y con un control adecuado de fuerza y tonicidad muscular como: lanzar, atrapar y patear objetos y pelotas.</v>
      </c>
      <c r="B1149" s="154"/>
      <c r="C1149" s="154"/>
      <c r="D1149" s="154"/>
      <c r="E1149" s="154"/>
      <c r="F1149" s="155"/>
      <c r="G1149" s="122" t="str">
        <f>IF(A1149="","",VLOOKUP(J1030,'TRI-1C'!$B$18:$FH$61,122,FALSE))</f>
        <v>A+</v>
      </c>
      <c r="H1149" s="150"/>
      <c r="I1149" s="127" t="str">
        <f t="shared" si="41"/>
        <v>A+</v>
      </c>
      <c r="J1149" s="126"/>
    </row>
    <row r="1150" spans="1:10" ht="12.75" customHeight="1">
      <c r="A1150" s="147" t="str">
        <f>IF('TRI-1C'!$DT$13="","",'TRI-1C'!$DT$13)</f>
        <v>Emplear su lado dominante en la realización de la mayoría de las actividades que utilice la mano, ojo y pie.</v>
      </c>
      <c r="B1150" s="139"/>
      <c r="C1150" s="139"/>
      <c r="F1150" s="128"/>
      <c r="G1150" s="124" t="str">
        <f>IF(A1150="","",VLOOKUP(J1030,'TRI-1C'!$B$18:$FH$61,123,FALSE))</f>
        <v>A+</v>
      </c>
      <c r="I1150" s="125" t="str">
        <f t="shared" si="41"/>
        <v>A+</v>
      </c>
      <c r="J1150" s="128"/>
    </row>
    <row r="1151" spans="1:10" ht="12.75" customHeight="1">
      <c r="A1151" s="148" t="str">
        <f>IF('TRI-1C'!$DU$13="","",'TRI-1C'!$DU$13)</f>
        <v>Galopar y salticar coordinadamente con obstáculos ejecutando circuitos.</v>
      </c>
      <c r="B1151" s="149"/>
      <c r="C1151" s="149"/>
      <c r="D1151" s="150"/>
      <c r="E1151" s="150"/>
      <c r="F1151" s="126"/>
      <c r="G1151" s="122" t="str">
        <f>IF(A1151="","",VLOOKUP(J1030,'TRI-1C'!$B$18:$FH$61,124,FALSE))</f>
        <v>A+</v>
      </c>
      <c r="H1151" s="150"/>
      <c r="I1151" s="127" t="str">
        <f t="shared" si="41"/>
        <v>A+</v>
      </c>
      <c r="J1151" s="126"/>
    </row>
    <row r="1152" spans="1:10" ht="12.75" customHeight="1">
      <c r="A1152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1152" s="139"/>
      <c r="C1152" s="139"/>
      <c r="F1152" s="128"/>
      <c r="G1152" s="124" t="str">
        <f>IF(A1152="","",VLOOKUP(J1030,'TRI-1C'!$B$18:$FH$61,125,FALSE))</f>
        <v>A+</v>
      </c>
      <c r="I1152" s="125" t="str">
        <f t="shared" si="41"/>
        <v>A+</v>
      </c>
      <c r="J1152" s="128"/>
    </row>
    <row r="1153" spans="1:10" ht="12.75" customHeight="1">
      <c r="A1153" s="148" t="str">
        <f>IF('TRI-1C'!$DW$13="","",'TRI-1C'!$DW$13)</f>
        <v>Mantener el equilibro al caminar sobre líneas rectas, curvas y quebradas con altura (aprox. 20 cm) logrando un adecuado control postural.</v>
      </c>
      <c r="B1153" s="158"/>
      <c r="C1153" s="158"/>
      <c r="D1153" s="158"/>
      <c r="E1153" s="158"/>
      <c r="F1153" s="159"/>
      <c r="G1153" s="122" t="str">
        <f>IF(A1153="","",VLOOKUP(J1030,'TRI-1C'!$B$18:$FH$61,126,FALSE))</f>
        <v>A+</v>
      </c>
      <c r="H1153" s="150"/>
      <c r="I1153" s="127" t="str">
        <f t="shared" si="41"/>
        <v>A+</v>
      </c>
      <c r="J1153" s="126"/>
    </row>
    <row r="1154" spans="1:10" ht="12.75" customHeight="1">
      <c r="A1154" s="11" t="str">
        <f>IF('TRI-1C'!$DX$13="","",'TRI-1C'!$DX$13)</f>
        <v>Mantener un adecuado control postural en diferentes posiciones del cuerpo y en desplazamientos.</v>
      </c>
      <c r="B1154" s="156"/>
      <c r="C1154" s="156"/>
      <c r="D1154" s="156"/>
      <c r="E1154" s="156"/>
      <c r="F1154" s="157"/>
      <c r="G1154" s="124" t="str">
        <f>IF(A1154="","",VLOOKUP(J1030,'TRI-1C'!$B$18:$FH$61,127,FALSE))</f>
        <v>A+</v>
      </c>
      <c r="I1154" s="125" t="str">
        <f t="shared" si="41"/>
        <v>A+</v>
      </c>
      <c r="J1154" s="128"/>
    </row>
    <row r="1155" spans="1:10" ht="12.75" customHeight="1">
      <c r="A1155" s="148" t="str">
        <f>IF('TRI-1C'!$DY$13="","",'TRI-1C'!$DY$13)</f>
        <v>Orientarse en el espacio realizando desplazamientos en función de consignas dadas con las nociones: entre, adelante-atrás, junto a, cerca-lejos</v>
      </c>
      <c r="B1155" s="149"/>
      <c r="C1155" s="149"/>
      <c r="D1155" s="150"/>
      <c r="E1155" s="150"/>
      <c r="F1155" s="126"/>
      <c r="G1155" s="122" t="str">
        <f>IF(A1155="","",VLOOKUP(J1030,'TRI-1C'!$B$18:$FH$61,128,FALSE))</f>
        <v>A+</v>
      </c>
      <c r="H1155" s="150"/>
      <c r="I1155" s="127" t="str">
        <f t="shared" si="41"/>
        <v>A+</v>
      </c>
      <c r="J1155" s="126"/>
    </row>
    <row r="1156" spans="1:10" ht="12.75" customHeight="1">
      <c r="A1156" s="147" t="str">
        <f>IF('TRI-1C'!$DZ$13="","",'TRI-1C'!$DZ$13)</f>
        <v>Realiza varios movimientos y desplazamientos combinados a diferentes velocidades (rápido, lento), duración (largos y corto).</v>
      </c>
      <c r="B1156" s="139"/>
      <c r="C1156" s="139"/>
      <c r="F1156" s="128"/>
      <c r="G1156" s="124" t="str">
        <f>IF(A1156="","",VLOOKUP(J1030,'TRI-1C'!$B$18:$FH$61,129,FALSE))</f>
        <v>A+</v>
      </c>
      <c r="I1156" s="125" t="str">
        <f t="shared" si="41"/>
        <v>A+</v>
      </c>
      <c r="J1156" s="128"/>
    </row>
    <row r="1157" spans="1:10" ht="12.75" customHeight="1">
      <c r="A1157" s="148" t="str">
        <f>IF('TRI-1C'!$EA$13="","",'TRI-1C'!$EA$13)</f>
        <v>Realizar actividades de coordinación visomotriz con niveles de dificultad creciente en el tamaño y tipo de materiales.</v>
      </c>
      <c r="B1157" s="149"/>
      <c r="C1157" s="149"/>
      <c r="D1157" s="150"/>
      <c r="E1157" s="150"/>
      <c r="F1157" s="126"/>
      <c r="G1157" s="122" t="str">
        <f>IF(A1157="","",VLOOKUP(J1030,'TRI-1C'!$B$18:$FH$61,130,FALSE))</f>
        <v>A+</v>
      </c>
      <c r="H1157" s="150"/>
      <c r="I1157" s="127" t="str">
        <f t="shared" si="41"/>
        <v>A+</v>
      </c>
      <c r="J1157" s="126"/>
    </row>
    <row r="1158" spans="1:10" ht="12.75" customHeight="1">
      <c r="A1158" s="147" t="str">
        <f>IF('TRI-1C'!$EB$13="","",'TRI-1C'!$EB$13)</f>
        <v>Realizar desplazamientos y movimientos combinados utilizando el espacio total y parcial a diferentes distancias (largas-cortas)</v>
      </c>
      <c r="B1158" s="139"/>
      <c r="C1158" s="139"/>
      <c r="F1158" s="128"/>
      <c r="G1158" s="124" t="str">
        <f>IF(A1158="","",VLOOKUP(J1030,'TRI-1C'!$B$18:$FH$61,131,FALSE))</f>
        <v>A+</v>
      </c>
      <c r="I1158" s="125" t="str">
        <f t="shared" si="41"/>
        <v>A+</v>
      </c>
      <c r="J1158" s="128"/>
    </row>
    <row r="1159" spans="1:10" ht="12.75" customHeight="1">
      <c r="A1159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1159" s="154"/>
      <c r="C1159" s="154"/>
      <c r="D1159" s="154"/>
      <c r="E1159" s="154"/>
      <c r="F1159" s="155"/>
      <c r="G1159" s="122" t="str">
        <f>IF(A1159="","",VLOOKUP(J1030,'TRI-1C'!$B$18:$FH$61,132,FALSE))</f>
        <v>A+</v>
      </c>
      <c r="H1159" s="150"/>
      <c r="I1159" s="127" t="str">
        <f t="shared" si="41"/>
        <v>A+</v>
      </c>
      <c r="J1159" s="126"/>
    </row>
    <row r="1160" spans="1:10" ht="12.75" customHeight="1">
      <c r="A1160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1160" s="139"/>
      <c r="C1160" s="139"/>
      <c r="F1160" s="128"/>
      <c r="G1160" s="124" t="str">
        <f>IF(A1160="","",VLOOKUP(J1030,'TRI-1C'!$B$18:$FH$61,133,FALSE))</f>
        <v>A+</v>
      </c>
      <c r="I1160" s="125" t="str">
        <f t="shared" si="41"/>
        <v>A+</v>
      </c>
      <c r="J1160" s="128"/>
    </row>
    <row r="1161" spans="1:10" ht="12.75" customHeight="1">
      <c r="A1161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1161" s="149"/>
      <c r="C1161" s="149"/>
      <c r="D1161" s="150"/>
      <c r="E1161" s="150"/>
      <c r="F1161" s="126"/>
      <c r="G1161" s="122" t="str">
        <f>IF(A1161="","",VLOOKUP(J1030,'TRI-1C'!$B$18:$FH$61,134,FALSE))</f>
        <v>A+</v>
      </c>
      <c r="H1161" s="150"/>
      <c r="I1161" s="127" t="str">
        <f t="shared" si="41"/>
        <v>A+</v>
      </c>
      <c r="J1161" s="126"/>
    </row>
    <row r="1162" spans="1:10" ht="12.75" customHeight="1">
      <c r="A1162" s="147" t="str">
        <f>IF('TRI-1C'!$EF$13="","",'TRI-1C'!$EF$13)</f>
        <v>Realizar movimientos diferenciados con los lados laterales del cuerpo (un lado y otro lado).</v>
      </c>
      <c r="B1162" s="139"/>
      <c r="C1162" s="139"/>
      <c r="F1162" s="128"/>
      <c r="G1162" s="124" t="str">
        <f>IF(A1162="","",VLOOKUP(J1030,'TRI-1C'!$B$18:$FH$61,135,FALSE))</f>
        <v>A+</v>
      </c>
      <c r="I1162" s="125" t="str">
        <f t="shared" si="41"/>
        <v>A+</v>
      </c>
      <c r="J1162" s="128"/>
    </row>
    <row r="1163" spans="1:10" ht="12.75" customHeight="1">
      <c r="A1163" s="148" t="str">
        <f>IF('TRI-1C'!$EG$13="","",'TRI-1C'!$EG$13)</f>
        <v>Realizar movimientos para la coordinación de ojo y pie como: patear pelotas hacia un punto fijo determinado.</v>
      </c>
      <c r="B1163" s="158"/>
      <c r="C1163" s="158"/>
      <c r="D1163" s="158"/>
      <c r="E1163" s="158"/>
      <c r="F1163" s="159"/>
      <c r="G1163" s="122" t="str">
        <f>IF(A1163="","",VLOOKUP(J1030,'TRI-1C'!$B$18:$FH$61,136,FALSE))</f>
        <v>A+</v>
      </c>
      <c r="H1163" s="150"/>
      <c r="I1163" s="127" t="str">
        <f t="shared" si="41"/>
        <v>A+</v>
      </c>
      <c r="J1163" s="126"/>
    </row>
    <row r="1164" spans="1:10" ht="12.75" customHeight="1">
      <c r="A1164" s="11" t="str">
        <f>IF('TRI-1C'!$EH$13="","",'TRI-1C'!$EH$13)</f>
        <v>Realizar representaciones gráficas utilizando el dibujo con detalles que le dan intencionalidad y sentido para identificarlos</v>
      </c>
      <c r="B1164" s="156"/>
      <c r="C1164" s="156"/>
      <c r="D1164" s="156"/>
      <c r="E1164" s="156"/>
      <c r="F1164" s="157"/>
      <c r="G1164" s="124" t="str">
        <f>IF(A1164="","",VLOOKUP(J1030,'TRI-1C'!$B$18:$FH$61,137,FALSE))</f>
        <v>A+</v>
      </c>
      <c r="I1164" s="125" t="str">
        <f t="shared" si="41"/>
        <v>A+</v>
      </c>
      <c r="J1164" s="128"/>
    </row>
    <row r="1165" spans="1:10" ht="12.75" customHeight="1">
      <c r="A1165" s="148" t="str">
        <f>IF('TRI-1C'!$EI$13="","",'TRI-1C'!$EI$13)</f>
        <v>Reconocer la importancia del peatón y respetar su espacio en la vía mediante actividades lúdicas que fomenten el aprendizaje de normas de tránsito.</v>
      </c>
      <c r="B1165" s="149"/>
      <c r="C1165" s="149"/>
      <c r="D1165" s="150"/>
      <c r="E1165" s="150"/>
      <c r="F1165" s="126"/>
      <c r="G1165" s="122" t="str">
        <f>IF(A1165="","",VLOOKUP(J1030,'TRI-1C'!$B$18:$FH$61,138,FALSE))</f>
        <v>A+</v>
      </c>
      <c r="H1165" s="150"/>
      <c r="I1165" s="127" t="str">
        <f t="shared" si="41"/>
        <v>A+</v>
      </c>
      <c r="J1165" s="126"/>
    </row>
    <row r="1166" spans="1:10" ht="12.75" customHeight="1">
      <c r="A1166" s="147" t="str">
        <f>IF('TRI-1C'!$EJ$13="","",'TRI-1C'!$EJ$13)</f>
        <v>Representar la figura humana utilizando el monigote e incorporando detalles según la interiorización de su imagen corporal.</v>
      </c>
      <c r="B1166" s="139"/>
      <c r="C1166" s="139"/>
      <c r="F1166" s="128"/>
      <c r="G1166" s="124" t="str">
        <f>IF(A1166="","",VLOOKUP(J1030,'TRI-1C'!$B$18:$FH$61,139,FALSE))</f>
        <v>A+</v>
      </c>
      <c r="I1166" s="125" t="str">
        <f t="shared" si="41"/>
        <v>A+</v>
      </c>
      <c r="J1166" s="128"/>
    </row>
    <row r="1167" spans="1:10" ht="12.75" customHeight="1">
      <c r="A1167" s="148" t="str">
        <f>IF('TRI-1C'!$EK$13="","",'TRI-1C'!$EK$13)</f>
        <v>Saltar de un pie a otro alternadamente, de manera autónoma.</v>
      </c>
      <c r="B1167" s="149"/>
      <c r="C1167" s="149"/>
      <c r="D1167" s="150"/>
      <c r="E1167" s="150"/>
      <c r="F1167" s="126"/>
      <c r="G1167" s="122" t="str">
        <f>IF(A1167="","",VLOOKUP(J1030,'TRI-1C'!$B$18:$FH$61,140,FALSE))</f>
        <v>A+</v>
      </c>
      <c r="H1167" s="150"/>
      <c r="I1167" s="127" t="str">
        <f t="shared" si="41"/>
        <v>A+</v>
      </c>
      <c r="J1167" s="126"/>
    </row>
    <row r="1168" spans="1:10" ht="12.75" customHeight="1">
      <c r="A1168" s="147" t="str">
        <f>IF('TRI-1C'!$EL$13="","",'TRI-1C'!$EL$13)</f>
        <v>Saltar en dos pies en sentido vertical obstáculos de 20 a 30 cm en altura y en sentido horizontal longitudes de aproximadamente 50 a 70 cm.</v>
      </c>
      <c r="B1168" s="139"/>
      <c r="C1168" s="139"/>
      <c r="F1168" s="128"/>
      <c r="G1168" s="124" t="str">
        <f>IF(A1168="","",VLOOKUP(J1030,'TRI-1C'!$B$18:$FH$61,141,FALSE))</f>
        <v>A+</v>
      </c>
      <c r="I1168" s="125" t="str">
        <f t="shared" si="41"/>
        <v>A+</v>
      </c>
      <c r="J1168" s="128"/>
    </row>
    <row r="1169" spans="1:10" ht="12.75" customHeight="1">
      <c r="A1169" s="192" t="str">
        <f>IF('TRI-1C'!$EM$13="","",'TRI-1C'!$EM$13)</f>
        <v>Subir y bajar escaleras alternando los pies.</v>
      </c>
      <c r="B1169" s="154"/>
      <c r="C1169" s="154"/>
      <c r="D1169" s="154"/>
      <c r="E1169" s="154"/>
      <c r="F1169" s="155"/>
      <c r="G1169" s="122" t="str">
        <f>IF(A1169="","",VLOOKUP(J1030,'TRI-1C'!$B$18:$FH$61,142,FALSE))</f>
        <v>A+</v>
      </c>
      <c r="H1169" s="150"/>
      <c r="I1169" s="127" t="str">
        <f t="shared" si="41"/>
        <v>A+</v>
      </c>
      <c r="J1169" s="126"/>
    </row>
    <row r="1170" spans="1:10" ht="12.75" customHeight="1">
      <c r="A1170" s="147" t="str">
        <f>IF('TRI-1C'!$EN$13="","",'TRI-1C'!$EN$13)</f>
        <v>Trepar y reptar a diferentes ritmos y en posiciones corporales diversas (cúbito ventral y cúbito dorsal).</v>
      </c>
      <c r="B1170" s="139"/>
      <c r="C1170" s="139"/>
      <c r="F1170" s="128"/>
      <c r="G1170" s="124" t="str">
        <f>IF(A1170="","",VLOOKUP(J1030,'TRI-1C'!$B$18:$FH$61,143,FALSE))</f>
        <v>A+</v>
      </c>
      <c r="I1170" s="125" t="str">
        <f t="shared" si="41"/>
        <v>A+</v>
      </c>
      <c r="J1170" s="128"/>
    </row>
    <row r="1171" spans="1:10" ht="12.75" customHeight="1">
      <c r="A1171" s="148" t="str">
        <f>IF('TRI-1C'!$EO$13="","",'TRI-1C'!$EO$13)</f>
        <v>Ubicar algunas partes de su cuerpo en función de las nociones de al lado, junto a, cerca-lejos.</v>
      </c>
      <c r="B1171" s="149"/>
      <c r="C1171" s="149"/>
      <c r="D1171" s="150"/>
      <c r="E1171" s="150"/>
      <c r="F1171" s="126"/>
      <c r="G1171" s="122" t="str">
        <f>IF(A1171="","",VLOOKUP(J1030,'TRI-1C'!$B$18:$FH$61,144,FALSE))</f>
        <v>A+</v>
      </c>
      <c r="H1171" s="150"/>
      <c r="I1171" s="127" t="str">
        <f t="shared" si="41"/>
        <v>A+</v>
      </c>
      <c r="J1171" s="126"/>
    </row>
    <row r="1172" spans="1:10" ht="12.75" customHeight="1">
      <c r="A1172" s="147" t="str">
        <f>IF('TRI-1C'!$EP$13="","",'TRI-1C'!$EP$13)</f>
        <v>Utilizar el espacio parcial e inicia con el uso del espacio total para realizar representaciones gráficas.</v>
      </c>
      <c r="B1172" s="139"/>
      <c r="C1172" s="139"/>
      <c r="F1172" s="128"/>
      <c r="G1172" s="124" t="str">
        <f>IF(A1172="","",VLOOKUP(J1030,'TRI-1C'!$B$18:$FH$61,145,FALSE))</f>
        <v>A+</v>
      </c>
      <c r="I1172" s="125" t="str">
        <f t="shared" si="41"/>
        <v>A+</v>
      </c>
      <c r="J1172" s="128"/>
    </row>
    <row r="1173" spans="1:10" ht="12.75" customHeight="1">
      <c r="A1173" s="148" t="str">
        <f>IF('TRI-1C'!$EQ$13="","",'TRI-1C'!$EQ$13)</f>
        <v>Utilizar la pinza digital para coger lápices, marcadores, pinceles y diversos tipos de materiales.</v>
      </c>
      <c r="B1173" s="158"/>
      <c r="C1173" s="158"/>
      <c r="D1173" s="158"/>
      <c r="E1173" s="158"/>
      <c r="F1173" s="159"/>
      <c r="G1173" s="122" t="str">
        <f>IF(A1173="","",VLOOKUP(J1030,'TRI-1C'!$B$18:$FH$61,146,FALSE))</f>
        <v>A+</v>
      </c>
      <c r="H1173" s="150"/>
      <c r="I1173" s="127" t="str">
        <f t="shared" si="41"/>
        <v>A+</v>
      </c>
      <c r="J1173" s="126"/>
    </row>
    <row r="1174" spans="1:10" ht="12.75" customHeight="1">
      <c r="A1174" s="6" t="str">
        <f>NOTAS!$O$14</f>
        <v>CIVICA Y ACOMPAÑAMIENTO INTEGRAL</v>
      </c>
      <c r="B1174" s="156"/>
      <c r="C1174" s="156"/>
      <c r="D1174" s="156"/>
      <c r="E1174" s="156"/>
      <c r="F1174" s="157"/>
      <c r="G1174" s="124" t="str">
        <f>IF(A1174="","",VLOOKUP(J1030,'TRI-1C'!$B$18:$FH$61,146,FALSE))</f>
        <v>A+</v>
      </c>
      <c r="I1174" s="125"/>
      <c r="J1174" s="128"/>
    </row>
    <row r="1175" spans="1:10" ht="12.75" customHeight="1">
      <c r="A1175" s="148" t="str">
        <f>IF('TRI-1C'!$ES$13="","",'TRI-1C'!$ES$13)</f>
        <v/>
      </c>
      <c r="B1175" s="149"/>
      <c r="C1175" s="149"/>
      <c r="D1175" s="150"/>
      <c r="E1175" s="150"/>
      <c r="F1175" s="126"/>
      <c r="G1175" s="122" t="str">
        <f>IF(A1175="","",VLOOKUP(J1030,'TRI-1C'!$B$18:$FH$61,148,FALSE))</f>
        <v/>
      </c>
      <c r="H1175" s="150"/>
      <c r="I1175" s="127" t="str">
        <f t="shared" ref="I1175:I1184" si="42">IF(G1175="","",G1175)</f>
        <v/>
      </c>
      <c r="J1175" s="126"/>
    </row>
    <row r="1176" spans="1:10" ht="12.75" customHeight="1">
      <c r="A1176" s="147" t="str">
        <f>IF('TRI-1C'!$ET$13="","",'TRI-1C'!$ET$13)</f>
        <v>AUTOCONOCIMIENTO</v>
      </c>
      <c r="B1176" s="139"/>
      <c r="C1176" s="139"/>
      <c r="F1176" s="128"/>
      <c r="G1176" s="124" t="str">
        <f>IF(A1176="","",VLOOKUP(J1030,'TRI-1C'!$B$18:$FH$61,149,FALSE))</f>
        <v>S</v>
      </c>
      <c r="I1176" s="125" t="str">
        <f t="shared" si="42"/>
        <v>S</v>
      </c>
      <c r="J1176" s="128"/>
    </row>
    <row r="1177" spans="1:10" ht="12.75" customHeight="1">
      <c r="A1177" s="148" t="str">
        <f>IF('TRI-1C'!$EU$13="","",'TRI-1C'!$EU$13)</f>
        <v>PENSAMIENO CRITICO</v>
      </c>
      <c r="B1177" s="149"/>
      <c r="C1177" s="149"/>
      <c r="D1177" s="150"/>
      <c r="E1177" s="150"/>
      <c r="F1177" s="126"/>
      <c r="G1177" s="122" t="str">
        <f>IF(A1177="","",VLOOKUP(J1030,'TRI-1C'!$B$18:$FH$61,150,FALSE))</f>
        <v>S</v>
      </c>
      <c r="H1177" s="150"/>
      <c r="I1177" s="127" t="str">
        <f t="shared" si="42"/>
        <v>S</v>
      </c>
      <c r="J1177" s="126"/>
    </row>
    <row r="1178" spans="1:10" ht="12.75" customHeight="1">
      <c r="A1178" s="147" t="str">
        <f>IF('TRI-1C'!$EV$13="","",'TRI-1C'!$EV$13)</f>
        <v>MANEJO DE PROBLEMAS</v>
      </c>
      <c r="B1178" s="139"/>
      <c r="C1178" s="139"/>
      <c r="F1178" s="128"/>
      <c r="G1178" s="124" t="str">
        <f>IF(A1178="","",VLOOKUP(J1030,'TRI-1C'!$B$18:$FH$61,151,FALSE))</f>
        <v>S</v>
      </c>
      <c r="I1178" s="125" t="str">
        <f t="shared" si="42"/>
        <v>S</v>
      </c>
      <c r="J1178" s="128"/>
    </row>
    <row r="1179" spans="1:10" ht="12.75" customHeight="1">
      <c r="A1179" s="192" t="str">
        <f>IF('TRI-1C'!$EW$13="","",'TRI-1C'!$EW$13)</f>
        <v>TOMA DE DECISIONES</v>
      </c>
      <c r="B1179" s="154"/>
      <c r="C1179" s="154"/>
      <c r="D1179" s="154"/>
      <c r="E1179" s="154"/>
      <c r="F1179" s="155"/>
      <c r="G1179" s="122" t="str">
        <f>IF(A1179="","",VLOOKUP(J1030,'TRI-1C'!$B$18:$FH$61,152,FALSE))</f>
        <v>S</v>
      </c>
      <c r="H1179" s="150"/>
      <c r="I1179" s="127" t="str">
        <f t="shared" si="42"/>
        <v>S</v>
      </c>
      <c r="J1179" s="126"/>
    </row>
    <row r="1180" spans="1:10" ht="12.75" customHeight="1">
      <c r="A1180" s="147" t="str">
        <f>IF('TRI-1C'!$EX$13="","",'TRI-1C'!$EX$13)</f>
        <v>TRABAJO EN EQUIPO</v>
      </c>
      <c r="B1180" s="139"/>
      <c r="C1180" s="139"/>
      <c r="F1180" s="128"/>
      <c r="G1180" s="124" t="str">
        <f>IF(A1180="","",VLOOKUP(J1030,'TRI-1C'!$B$18:$FH$61,153,FALSE))</f>
        <v>S</v>
      </c>
      <c r="I1180" s="125" t="str">
        <f t="shared" si="42"/>
        <v>S</v>
      </c>
      <c r="J1180" s="128"/>
    </row>
    <row r="1181" spans="1:10" ht="12.75" customHeight="1">
      <c r="A1181" s="148" t="str">
        <f>IF('TRI-1C'!$EY$13="","",'TRI-1C'!$EY$13)</f>
        <v>CONCIENCIA SOCIAL</v>
      </c>
      <c r="B1181" s="149"/>
      <c r="C1181" s="149"/>
      <c r="D1181" s="150"/>
      <c r="E1181" s="150"/>
      <c r="F1181" s="126"/>
      <c r="G1181" s="122" t="str">
        <f>IF(A1181="","",VLOOKUP(J1030,'TRI-1C'!$B$18:$FH$61,154,FALSE))</f>
        <v>F</v>
      </c>
      <c r="H1181" s="150"/>
      <c r="I1181" s="127" t="str">
        <f t="shared" si="42"/>
        <v>F</v>
      </c>
      <c r="J1181" s="126"/>
    </row>
    <row r="1182" spans="1:10" ht="12.75" customHeight="1">
      <c r="A1182" s="147" t="str">
        <f>IF('TRI-1C'!$EZ$13="","",'TRI-1C'!$EZ$13)</f>
        <v xml:space="preserve">RELACIONES INTERPERSONALES	</v>
      </c>
      <c r="B1182" s="139"/>
      <c r="C1182" s="139"/>
      <c r="F1182" s="128"/>
      <c r="G1182" s="124" t="str">
        <f>IF(A1182="","",VLOOKUP(J1030,'TRI-1C'!$B$18:$FH$61,155,FALSE))</f>
        <v>F</v>
      </c>
      <c r="I1182" s="125" t="str">
        <f t="shared" si="42"/>
        <v>F</v>
      </c>
      <c r="J1182" s="128"/>
    </row>
    <row r="1183" spans="1:10" ht="12.75" customHeight="1">
      <c r="A1183" s="148" t="str">
        <f>IF('TRI-1C'!$FA$13="","",'TRI-1C'!$FA$13)</f>
        <v>MANEJO DE CONFLICTOS</v>
      </c>
      <c r="B1183" s="149"/>
      <c r="C1183" s="149"/>
      <c r="D1183" s="150"/>
      <c r="E1183" s="150"/>
      <c r="F1183" s="126"/>
      <c r="G1183" s="122" t="str">
        <f>IF(A1183="","",VLOOKUP(J1030,'TRI-1C'!$B$18:$FH$61,156,FALSE))</f>
        <v>F</v>
      </c>
      <c r="H1183" s="150"/>
      <c r="I1183" s="127" t="str">
        <f t="shared" si="42"/>
        <v>F</v>
      </c>
      <c r="J1183" s="126"/>
    </row>
    <row r="1184" spans="1:10" ht="12.75" customHeight="1">
      <c r="A1184" s="147" t="str">
        <f>IF('TRI-1C'!$FB$13="","",'TRI-1C'!$FB$13)</f>
        <v>MANEJO DE EMOCIONES Y SENTIMIENTOS</v>
      </c>
      <c r="B1184" s="139"/>
      <c r="C1184" s="139"/>
      <c r="F1184" s="128"/>
      <c r="G1184" s="124" t="str">
        <f>IF(A1184="","",VLOOKUP(J1030,'TRI-1C'!$B$18:$FH$61,157,FALSE))</f>
        <v>F</v>
      </c>
      <c r="I1184" s="125" t="str">
        <f t="shared" si="42"/>
        <v>F</v>
      </c>
      <c r="J1184" s="128"/>
    </row>
    <row r="1185" spans="1:10" ht="12.75" customHeight="1">
      <c r="A1185" s="151"/>
      <c r="B1185" s="129"/>
      <c r="C1185" s="129"/>
      <c r="D1185" s="130"/>
      <c r="E1185" s="130"/>
      <c r="F1185" s="131"/>
      <c r="G1185" s="132"/>
      <c r="H1185" s="130"/>
      <c r="I1185" s="133"/>
      <c r="J1185" s="131"/>
    </row>
    <row r="1186" spans="1:10" ht="12.75" customHeight="1">
      <c r="A1186" s="134"/>
      <c r="B1186" s="134"/>
      <c r="C1186" s="134"/>
      <c r="D1186" s="134"/>
      <c r="E1186" s="134"/>
      <c r="F1186" s="140"/>
      <c r="G1186" s="496"/>
      <c r="H1186" s="496"/>
      <c r="I1186" s="497"/>
      <c r="J1186" s="497"/>
    </row>
    <row r="1187" spans="1:10" ht="12.75" customHeight="1">
      <c r="A1187" s="487" t="s">
        <v>156</v>
      </c>
      <c r="B1187" s="488"/>
      <c r="C1187" s="135" t="s">
        <v>157</v>
      </c>
      <c r="G1187" s="494"/>
      <c r="H1187" s="494"/>
      <c r="I1187" s="494"/>
      <c r="J1187" s="494"/>
    </row>
    <row r="1188" spans="1:10" ht="12.75" customHeight="1">
      <c r="A1188" s="489" t="s">
        <v>158</v>
      </c>
      <c r="B1188" s="490"/>
      <c r="C1188" s="136" t="str">
        <f>VLOOKUP(J1030,'TRI-1C'!$B$18:$FH$61,160,FALSE)</f>
        <v>B+</v>
      </c>
      <c r="G1188" s="494"/>
      <c r="H1188" s="494"/>
      <c r="I1188" s="494"/>
      <c r="J1188" s="494"/>
    </row>
    <row r="1189" spans="1:10" ht="12.75" customHeight="1">
      <c r="A1189" s="491" t="s">
        <v>159</v>
      </c>
      <c r="B1189" s="492"/>
      <c r="C1189" s="493"/>
      <c r="G1189" s="494"/>
      <c r="H1189" s="494"/>
      <c r="I1189" s="494"/>
      <c r="J1189" s="494"/>
    </row>
    <row r="1190" spans="1:10" ht="12.75" customHeight="1">
      <c r="A1190" s="137" t="s">
        <v>160</v>
      </c>
      <c r="B1190" s="138"/>
      <c r="C1190" s="188" t="str">
        <f>VLOOKUP(J1030,'TRI-1C'!$B$18:$FH$61,161,FALSE)</f>
        <v/>
      </c>
      <c r="G1190" s="494"/>
      <c r="H1190" s="494"/>
      <c r="I1190" s="494"/>
      <c r="J1190" s="494"/>
    </row>
    <row r="1191" spans="1:10" ht="12.75" customHeight="1">
      <c r="A1191" s="137" t="s">
        <v>161</v>
      </c>
      <c r="B1191" s="138"/>
      <c r="C1191" s="188" t="str">
        <f>VLOOKUP(J1030,'TRI-1C'!$B$18:$FH$61,162,FALSE)</f>
        <v/>
      </c>
      <c r="G1191" s="494"/>
      <c r="H1191" s="494"/>
      <c r="I1191" s="494"/>
      <c r="J1191" s="494"/>
    </row>
    <row r="1192" spans="1:10" ht="12.75" customHeight="1">
      <c r="A1192" s="480" t="s">
        <v>163</v>
      </c>
      <c r="B1192" s="481"/>
      <c r="C1192" s="188">
        <f>VLOOKUP(J1030,'TRI-1C'!$B$18:$FH$61,163,FALSE)</f>
        <v>0</v>
      </c>
      <c r="G1192" s="494"/>
      <c r="H1192" s="494"/>
      <c r="I1192" s="494"/>
      <c r="J1192" s="494"/>
    </row>
    <row r="1193" spans="1:10" ht="12.75" customHeight="1">
      <c r="D1193" s="503" t="s">
        <v>162</v>
      </c>
      <c r="E1193" s="503"/>
      <c r="F1193" s="152">
        <f ca="1">NOW()</f>
        <v>45994.739222569442</v>
      </c>
    </row>
    <row r="1196" spans="1:10" ht="12.75" customHeight="1">
      <c r="G1196" s="112"/>
    </row>
    <row r="1198" spans="1:10" ht="12.75" customHeight="1">
      <c r="B1198" s="495" t="s">
        <v>164</v>
      </c>
      <c r="C1198" s="495"/>
      <c r="F1198" s="116" t="s">
        <v>165</v>
      </c>
      <c r="G1198" s="116" t="s">
        <v>165</v>
      </c>
    </row>
    <row r="1232" spans="1:3" ht="12.75" customHeight="1">
      <c r="A1232" s="111" t="s">
        <v>153</v>
      </c>
      <c r="C1232" t="str">
        <f>IF(VLOOKUP(J1235,NOTAS!$D$14:$P$60,2,FALSE)="","",VLOOKUP(J1235,NOTAS!$D$14:$P$60,2,FALSE))</f>
        <v>CEVALLOS ZAMBRANO IAN SAHIR</v>
      </c>
    </row>
    <row r="1233" spans="1:10" ht="12.75" customHeight="1">
      <c r="A1233" s="111" t="s">
        <v>154</v>
      </c>
      <c r="C1233" t="str">
        <f>NOTAS!$B$14&amp; " "&amp;NOTAS!$B$15</f>
        <v>INICIAL II A</v>
      </c>
      <c r="F1233" s="111"/>
      <c r="G1233" s="116"/>
      <c r="H1233" s="117"/>
      <c r="I1233" s="118"/>
      <c r="J1233" s="117"/>
    </row>
    <row r="1234" spans="1:10" ht="12.75" customHeight="1">
      <c r="A1234" s="111" t="s">
        <v>6</v>
      </c>
      <c r="C1234" t="str">
        <f>NOTAS!$B$18</f>
        <v>2025-2026 MATUTINA</v>
      </c>
      <c r="H1234" s="117"/>
      <c r="I1234" s="118"/>
      <c r="J1234" s="117"/>
    </row>
    <row r="1235" spans="1:10" ht="12.75" customHeight="1" thickBot="1">
      <c r="A1235" s="486" t="s">
        <v>167</v>
      </c>
      <c r="B1235" s="486"/>
      <c r="I1235" s="114" t="s">
        <v>74</v>
      </c>
      <c r="J1235" s="121">
        <v>7</v>
      </c>
    </row>
    <row r="1236" spans="1:10" ht="12.75" customHeight="1">
      <c r="A1236" s="482" t="s">
        <v>155</v>
      </c>
      <c r="B1236" s="483"/>
      <c r="C1236" s="483"/>
      <c r="D1236" s="483"/>
      <c r="E1236" s="483"/>
      <c r="F1236" s="484"/>
      <c r="G1236" s="485" t="s">
        <v>141</v>
      </c>
      <c r="H1236" s="483"/>
      <c r="I1236" s="498" t="s">
        <v>141</v>
      </c>
      <c r="J1236" s="499"/>
    </row>
    <row r="1237" spans="1:10" ht="12.75" customHeight="1">
      <c r="A1237" s="500" t="str">
        <f>IF('TRI-1C'!G$10="","",'TRI-1C'!G$10)</f>
        <v>IDENTIDAD Y AUTONOMÍA</v>
      </c>
      <c r="B1237" s="501"/>
      <c r="C1237" s="501"/>
      <c r="D1237" s="501"/>
      <c r="E1237" s="501"/>
      <c r="F1237" s="502"/>
      <c r="G1237" s="160"/>
      <c r="H1237" s="161"/>
      <c r="I1237" s="162"/>
      <c r="J1237" s="163"/>
    </row>
    <row r="1238" spans="1:10" ht="12.75" customHeight="1">
      <c r="A1238" s="148" t="str">
        <f>IF('TRI-1C'!G$13="","",'TRI-1C'!G$13)</f>
        <v>Comunicar algunos datos de su identidad como: nombres completos, edad, nombres de familiares cercanos, lugar dónde vive.</v>
      </c>
      <c r="B1238" s="158"/>
      <c r="C1238" s="158"/>
      <c r="D1238" s="158"/>
      <c r="E1238" s="158"/>
      <c r="F1238" s="159"/>
      <c r="G1238" s="122" t="str">
        <f>IF(A1238="","",VLOOKUP(J1235,'TRI-1C'!$B$18:$FH$61,6,FALSE))</f>
        <v/>
      </c>
      <c r="H1238" s="150"/>
      <c r="I1238" s="127" t="str">
        <f>IF(G1238="","",G1238)</f>
        <v/>
      </c>
      <c r="J1238" s="126"/>
    </row>
    <row r="1239" spans="1:10" ht="12.75" customHeight="1">
      <c r="A1239" s="11" t="str">
        <f>IF('TRI-1C'!$H$13="","",'TRI-1C'!$H$13)</f>
        <v>Demostrar curiosidad por las características físicas (genitales) que le permiten reconocerse como niño y niña</v>
      </c>
      <c r="B1239" s="156"/>
      <c r="C1239" s="156"/>
      <c r="D1239" s="156"/>
      <c r="E1239" s="156"/>
      <c r="F1239" s="157"/>
      <c r="G1239" s="124" t="str">
        <f>IF(A1239="","",VLOOKUP(J1235,'TRI-1C'!$B$18:$FH$61,7,FALSE))</f>
        <v/>
      </c>
      <c r="I1239" s="125" t="str">
        <f t="shared" ref="I1239:I1255" si="43">IF(G1239="","",G1239)</f>
        <v/>
      </c>
      <c r="J1239" s="128"/>
    </row>
    <row r="1240" spans="1:10" ht="12.75" customHeight="1">
      <c r="A1240" s="148" t="str">
        <f>IF('TRI-1C'!$I$13="","",'TRI-1C'!$I$13)</f>
        <v>Identificar la importancia de usar el cinturón de seguridad para promover el autocuidado y la protección personal.</v>
      </c>
      <c r="B1240" s="149"/>
      <c r="C1240" s="149"/>
      <c r="D1240" s="150"/>
      <c r="E1240" s="150"/>
      <c r="F1240" s="126"/>
      <c r="G1240" s="122" t="str">
        <f>IF(A1240="","",VLOOKUP(J1235,'TRI-1C'!$B$18:$FH$61,8,FALSE))</f>
        <v/>
      </c>
      <c r="H1240" s="150"/>
      <c r="I1240" s="127" t="str">
        <f t="shared" si="43"/>
        <v/>
      </c>
      <c r="J1240" s="126"/>
    </row>
    <row r="1241" spans="1:10" ht="12.75" customHeight="1">
      <c r="A1241" s="147" t="str">
        <f>IF('TRI-1C'!$J$13="","",'TRI-1C'!$J$13)</f>
        <v>Identificar las situaciones de peligro a las que se puede exponer en su entorno inmediato y seguir pautas de comportamiento para evitarlas.</v>
      </c>
      <c r="B1241" s="139"/>
      <c r="C1241" s="139"/>
      <c r="F1241" s="128"/>
      <c r="G1241" s="124" t="str">
        <f>IF(A1241="","",VLOOKUP(J1235,'TRI-1C'!$B$18:$FH$61,9,FALSE))</f>
        <v/>
      </c>
      <c r="I1241" s="125" t="str">
        <f t="shared" si="43"/>
        <v/>
      </c>
      <c r="J1241" s="128"/>
    </row>
    <row r="1242" spans="1:10" ht="12.75" customHeight="1">
      <c r="A1242" s="148" t="str">
        <f>IF('TRI-1C'!$K$13="","",'TRI-1C'!$K$13)</f>
        <v>Identificar sus características físicas y las de las personas de su entorno como parte del proceso de aceptación de sí mismo y de respeto a los demás.</v>
      </c>
      <c r="B1242" s="149"/>
      <c r="C1242" s="149"/>
      <c r="D1242" s="150"/>
      <c r="E1242" s="150"/>
      <c r="F1242" s="126"/>
      <c r="G1242" s="122" t="str">
        <f>IF(A1242="","",VLOOKUP(J1235,'TRI-1C'!$B$18:$FH$61,10,FALSE))</f>
        <v/>
      </c>
      <c r="H1242" s="150"/>
      <c r="I1242" s="127" t="str">
        <f t="shared" si="43"/>
        <v/>
      </c>
      <c r="J1242" s="126"/>
    </row>
    <row r="1243" spans="1:10" ht="12.75" customHeight="1">
      <c r="A1243" s="147" t="str">
        <f>IF('TRI-1C'!$L$13="","",'TRI-1C'!$L$13)</f>
        <v>Identificar y manifestar sus emociones y sentimientos, expresando las causas de los mismos mediante el lenguaje verbal. (D.EIB.10.3.)</v>
      </c>
      <c r="B1243" s="139"/>
      <c r="C1243" s="139"/>
      <c r="F1243" s="128"/>
      <c r="G1243" s="124" t="str">
        <f>IF(A1243="","",VLOOKUP(J1235,'TRI-1C'!$B$18:$FH$61,11,FALSE))</f>
        <v/>
      </c>
      <c r="I1243" s="125" t="str">
        <f t="shared" si="43"/>
        <v/>
      </c>
      <c r="J1243" s="128"/>
    </row>
    <row r="1244" spans="1:10" ht="12.75" customHeight="1">
      <c r="A1244" s="192" t="str">
        <f>IF('TRI-1C'!$M$13="","",'TRI-1C'!$M$13)</f>
        <v>Identificarse como miembro de una familia reconociéndose como parte importante de la misma.</v>
      </c>
      <c r="B1244" s="154"/>
      <c r="C1244" s="154"/>
      <c r="D1244" s="154"/>
      <c r="E1244" s="154"/>
      <c r="F1244" s="155"/>
      <c r="G1244" s="122" t="str">
        <f>IF(A1244="","",VLOOKUP(J1235,'TRI-1C'!$B$18:$FH$61,12,FALSE))</f>
        <v/>
      </c>
      <c r="H1244" s="150"/>
      <c r="I1244" s="127" t="str">
        <f t="shared" si="43"/>
        <v/>
      </c>
      <c r="J1244" s="126"/>
    </row>
    <row r="1245" spans="1:10" ht="12.75" customHeight="1">
      <c r="A1245" s="147" t="str">
        <f>IF('TRI-1C'!$N$13="","",'TRI-1C'!$N$13)</f>
        <v>Practicar con autonomía hábitos de higiene personal como lavarse las manos, los dientes y la cara.</v>
      </c>
      <c r="B1245" s="139"/>
      <c r="C1245" s="139"/>
      <c r="F1245" s="128"/>
      <c r="G1245" s="124" t="str">
        <f>IF(A1245="","",VLOOKUP(J1235,'TRI-1C'!$B$18:$FH$61,13,FALSE))</f>
        <v/>
      </c>
      <c r="I1245" s="125" t="str">
        <f t="shared" si="43"/>
        <v/>
      </c>
      <c r="J1245" s="128"/>
    </row>
    <row r="1246" spans="1:10" ht="12.75" customHeight="1">
      <c r="A1246" s="148" t="str">
        <f>IF('TRI-1C'!$O$13="","",'TRI-1C'!$O$13)</f>
        <v>Practicar hábitos de orden ubicando los objetos en el lugar correspondiente.</v>
      </c>
      <c r="B1246" s="149"/>
      <c r="C1246" s="149"/>
      <c r="D1246" s="150"/>
      <c r="E1246" s="150"/>
      <c r="F1246" s="126"/>
      <c r="G1246" s="122" t="str">
        <f>IF(A1246="","",VLOOKUP(J1235,'TRI-1C'!$B$18:$FH$61,14,FALSE))</f>
        <v/>
      </c>
      <c r="H1246" s="150"/>
      <c r="I1246" s="127" t="str">
        <f t="shared" si="43"/>
        <v/>
      </c>
      <c r="J1246" s="126"/>
    </row>
    <row r="1247" spans="1:10" ht="12.75" customHeight="1">
      <c r="A1247" s="147" t="str">
        <f>IF('TRI-1C'!$P$13="","",'TRI-1C'!$P$13)</f>
        <v>Practicar las acciones a seguir en situaciones de riesgo como: temblores, incendios, entre otros, determinadas en el plan de contingencia institucional.</v>
      </c>
      <c r="B1247" s="139"/>
      <c r="C1247" s="139"/>
      <c r="F1247" s="128"/>
      <c r="G1247" s="124" t="str">
        <f>IF(A1247="","",VLOOKUP(J1235,'TRI-1C'!$B$18:$FH$61,15,FALSE))</f>
        <v/>
      </c>
      <c r="I1247" s="125" t="str">
        <f t="shared" si="43"/>
        <v/>
      </c>
      <c r="J1247" s="128"/>
    </row>
    <row r="1248" spans="1:10" ht="12.75" customHeight="1">
      <c r="A1248" s="148" t="str">
        <f>IF('TRI-1C'!$Q$13="","",'TRI-1C'!$Q$13)</f>
        <v>Practicar normas de seguridad para evitar accidentes a los que se puede exponer en su entorno inmediato.</v>
      </c>
      <c r="B1248" s="158"/>
      <c r="C1248" s="158"/>
      <c r="D1248" s="158"/>
      <c r="E1248" s="158"/>
      <c r="F1248" s="159"/>
      <c r="G1248" s="122" t="str">
        <f>IF(A1248="","",VLOOKUP(J1235,'TRI-1C'!$B$18:$FH$61,16,FALSE))</f>
        <v/>
      </c>
      <c r="H1248" s="150"/>
      <c r="I1248" s="127" t="str">
        <f t="shared" si="43"/>
        <v/>
      </c>
      <c r="J1248" s="126"/>
    </row>
    <row r="1249" spans="1:10" ht="12.75" customHeight="1">
      <c r="A1249" s="11" t="str">
        <f>IF('TRI-1C'!$R$13="","",'TRI-1C'!$R$13)</f>
        <v>Realiza independientemente normas de aseo al ir al baño.</v>
      </c>
      <c r="B1249" s="156"/>
      <c r="C1249" s="156"/>
      <c r="D1249" s="156"/>
      <c r="E1249" s="156"/>
      <c r="F1249" s="157"/>
      <c r="G1249" s="124" t="str">
        <f>IF(A1249="","",VLOOKUP(J1235,'TRI-1C'!$B$18:$FH$61,17,FALSE))</f>
        <v/>
      </c>
      <c r="I1249" s="125" t="str">
        <f t="shared" si="43"/>
        <v/>
      </c>
      <c r="J1249" s="128"/>
    </row>
    <row r="1250" spans="1:10" ht="12.75" customHeight="1">
      <c r="A1250" s="148" t="str">
        <f>IF('TRI-1C'!$S$13="","",'TRI-1C'!$S$13)</f>
        <v>Reconocer la importancia del uso del casco y demás indumentaria de pro tección para protegerse de lesiones en actividades que requieran su uso</v>
      </c>
      <c r="B1250" s="149"/>
      <c r="C1250" s="149"/>
      <c r="D1250" s="150"/>
      <c r="E1250" s="150"/>
      <c r="F1250" s="126"/>
      <c r="G1250" s="122" t="str">
        <f>IF(A1250="","",VLOOKUP(J1235,'TRI-1C'!$B$18:$FH$61,18,FALSE))</f>
        <v/>
      </c>
      <c r="H1250" s="150"/>
      <c r="I1250" s="127" t="str">
        <f t="shared" si="43"/>
        <v/>
      </c>
      <c r="J1250" s="126"/>
    </row>
    <row r="1251" spans="1:10" ht="12.75" customHeight="1">
      <c r="A1251" s="147" t="str">
        <f>IF('TRI-1C'!$T$13="","",'TRI-1C'!$T$13)</f>
        <v>Reconocer situaciones problémicas en las actividades escolares para solucionarlas de forma creativa y con autonomía.</v>
      </c>
      <c r="B1251" s="139"/>
      <c r="C1251" s="139"/>
      <c r="F1251" s="128"/>
      <c r="G1251" s="124" t="str">
        <f>IF(A1251="","",VLOOKUP(J1235,'TRI-1C'!$B$18:$FH$61,19,FALSE))</f>
        <v/>
      </c>
      <c r="I1251" s="125" t="str">
        <f t="shared" si="43"/>
        <v/>
      </c>
      <c r="J1251" s="128"/>
    </row>
    <row r="1252" spans="1:10" ht="12.75" customHeight="1">
      <c r="A1252" s="148" t="str">
        <f>IF('TRI-1C'!$U$13="","",'TRI-1C'!$U$13)</f>
        <v>Seleccionar las prendas de vestir de acuerdo al estado climático (prendas para el frío / prendas para el calor).</v>
      </c>
      <c r="B1252" s="149"/>
      <c r="C1252" s="149"/>
      <c r="D1252" s="150"/>
      <c r="E1252" s="150"/>
      <c r="F1252" s="126"/>
      <c r="G1252" s="122" t="str">
        <f>IF(A1252="","",VLOOKUP(J1235,'TRI-1C'!$B$18:$FH$61,20,FALSE))</f>
        <v/>
      </c>
      <c r="H1252" s="150"/>
      <c r="I1252" s="127" t="str">
        <f t="shared" si="43"/>
        <v/>
      </c>
      <c r="J1252" s="126"/>
    </row>
    <row r="1253" spans="1:10" ht="12.75" customHeight="1">
      <c r="A1253" s="147" t="str">
        <f>IF('TRI-1C'!$V$13="","",'TRI-1C'!$V$13)</f>
        <v>Tomar decisiones con respecto a la elección de actividades, vestuario entre otros, en función de sus gustos y preferencias, argumentando las mismas.</v>
      </c>
      <c r="B1253" s="139"/>
      <c r="C1253" s="139"/>
      <c r="F1253" s="128"/>
      <c r="G1253" s="124" t="str">
        <f>IF(A1253="","",VLOOKUP(J1235,'TRI-1C'!$B$18:$FH$61,21,FALSE))</f>
        <v/>
      </c>
      <c r="I1253" s="125" t="str">
        <f t="shared" si="43"/>
        <v/>
      </c>
      <c r="J1253" s="128"/>
    </row>
    <row r="1254" spans="1:10" ht="12.75" customHeight="1">
      <c r="A1254" s="192" t="str">
        <f>IF('TRI-1C'!$W$13="","",'TRI-1C'!$W$13)</f>
        <v>Utilizar la cuchara, tenedor y el vaso cuando se alimenta de manera autónoma.</v>
      </c>
      <c r="B1254" s="154"/>
      <c r="C1254" s="154"/>
      <c r="D1254" s="154"/>
      <c r="E1254" s="154"/>
      <c r="F1254" s="155"/>
      <c r="G1254" s="122" t="str">
        <f>IF(A1254="","",VLOOKUP(J1235,'TRI-1C'!$B$18:$FH$61,22,FALSE))</f>
        <v/>
      </c>
      <c r="H1254" s="150"/>
      <c r="I1254" s="127" t="str">
        <f t="shared" si="43"/>
        <v/>
      </c>
      <c r="J1254" s="126"/>
    </row>
    <row r="1255" spans="1:10" ht="12.75" customHeight="1">
      <c r="A1255" s="147" t="str">
        <f>IF('TRI-1C'!$X$13="","",'TRI-1C'!$X$13)</f>
        <v>Vestirse y desvestirse de manera independiente con prendas de vestir sencillas. (D.EIB.10.5)</v>
      </c>
      <c r="B1255" s="139"/>
      <c r="C1255" s="139"/>
      <c r="F1255" s="128"/>
      <c r="G1255" s="124" t="str">
        <f>IF(A1255="","",VLOOKUP(J1235,'TRI-1C'!$B$18:$FH$61,23,FALSE))</f>
        <v/>
      </c>
      <c r="I1255" s="125" t="str">
        <f t="shared" si="43"/>
        <v/>
      </c>
      <c r="J1255" s="128"/>
    </row>
    <row r="1256" spans="1:10" ht="12.75" customHeight="1">
      <c r="A1256" s="165" t="str">
        <f>'BI-1T'!$A$8</f>
        <v>CONVIVENCIA</v>
      </c>
      <c r="B1256" s="149"/>
      <c r="C1256" s="149"/>
      <c r="D1256" s="150"/>
      <c r="E1256" s="150"/>
      <c r="F1256" s="126"/>
      <c r="G1256" s="122" t="str">
        <f>IF(A1256="","",VLOOKUP(J1235,'TRI-1C'!$B$18:$FH$61,24,FALSE))</f>
        <v/>
      </c>
      <c r="H1256" s="150"/>
      <c r="I1256" s="127"/>
      <c r="J1256" s="126"/>
    </row>
    <row r="1257" spans="1:10" ht="12.75" customHeight="1">
      <c r="A1257" s="147" t="str">
        <f>IF('TRI-1C'!$Z$13="","",'TRI-1C'!$Z$13)</f>
        <v>Apoyar y motivar a otras personas a participar en actividades grupales, particularmente a quienes muestran dificultades al hacerlo</v>
      </c>
      <c r="B1257" s="139"/>
      <c r="C1257" s="139"/>
      <c r="F1257" s="128"/>
      <c r="G1257" s="124" t="str">
        <f>IF(A1257="","",VLOOKUP(J1235,'TRI-1C'!$B$18:$FH$61,25,FALSE))</f>
        <v/>
      </c>
      <c r="I1257" s="125" t="str">
        <f t="shared" ref="I1257:I1271" si="44">IF(G1257="","",G1257)</f>
        <v/>
      </c>
      <c r="J1257" s="128"/>
    </row>
    <row r="1258" spans="1:10" ht="12.75" customHeight="1">
      <c r="A1258" s="148" t="str">
        <f>IF('TRI-1C'!$AA$13="","",'TRI-1C'!$AA$13)</f>
        <v>Asumir y respetar normas de convivencia en la institución de educación inicial y en el hogar acordadas con el adulto. (D.EIB.10.15.)</v>
      </c>
      <c r="B1258" s="158"/>
      <c r="C1258" s="158"/>
      <c r="D1258" s="158"/>
      <c r="E1258" s="158"/>
      <c r="F1258" s="159"/>
      <c r="G1258" s="122" t="str">
        <f>IF(A1258="","",VLOOKUP(J1235,'TRI-1C'!$B$18:$FH$61,26,FALSE))</f>
        <v/>
      </c>
      <c r="H1258" s="150"/>
      <c r="I1258" s="127" t="str">
        <f t="shared" si="44"/>
        <v/>
      </c>
      <c r="J1258" s="126"/>
    </row>
    <row r="1259" spans="1:10" ht="12.75" customHeight="1">
      <c r="A1259" s="11" t="str">
        <f>IF('TRI-1C'!$AB$13="","",'TRI-1C'!$AB$13)</f>
        <v>Colaborar en actividades que se desarrollan con otros niños y adultos de su entorno.</v>
      </c>
      <c r="B1259" s="156"/>
      <c r="C1259" s="156"/>
      <c r="D1259" s="156"/>
      <c r="E1259" s="156"/>
      <c r="F1259" s="157"/>
      <c r="G1259" s="124" t="str">
        <f>IF(A1259="","",VLOOKUP(J1235,'TRI-1C'!$B$18:$FH$61,27,FALSE))</f>
        <v/>
      </c>
      <c r="I1259" s="125" t="str">
        <f t="shared" si="44"/>
        <v/>
      </c>
      <c r="J1259" s="128"/>
    </row>
    <row r="1260" spans="1:10" ht="12.75" customHeight="1">
      <c r="A1260" s="148" t="str">
        <f>IF('TRI-1C'!$AC$13="","",'TRI-1C'!$AC$13)</f>
        <v>Demostrar actitudes de solidaridad ante situaciones de necesidad de sus compañeros y adultos de su entorno</v>
      </c>
      <c r="B1260" s="149"/>
      <c r="C1260" s="149"/>
      <c r="D1260" s="150"/>
      <c r="E1260" s="150"/>
      <c r="F1260" s="126"/>
      <c r="G1260" s="122" t="str">
        <f>IF(A1260="","",VLOOKUP(J1235,'TRI-1C'!$B$18:$FH$61,28,FALSE))</f>
        <v/>
      </c>
      <c r="H1260" s="150"/>
      <c r="I1260" s="127" t="str">
        <f t="shared" si="44"/>
        <v/>
      </c>
      <c r="J1260" s="126"/>
    </row>
    <row r="1261" spans="1:10" ht="12.75" customHeight="1">
      <c r="A1261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261" s="139"/>
      <c r="C1261" s="139"/>
      <c r="F1261" s="128"/>
      <c r="G1261" s="124" t="str">
        <f>IF(A1261="","",VLOOKUP(J1235,'TRI-1C'!$B$18:$FH$61,29,FALSE))</f>
        <v/>
      </c>
      <c r="I1261" s="125" t="str">
        <f t="shared" si="44"/>
        <v/>
      </c>
      <c r="J1261" s="128"/>
    </row>
    <row r="1262" spans="1:10" ht="12.75" customHeight="1">
      <c r="A1262" s="148" t="str">
        <f>IF('TRI-1C'!$AE$13="","",'TRI-1C'!$AE$13)</f>
        <v>Demostrar preferencia de jugar la mayor parte del tiempo con un amigo estableciendo niveles de empatías más estables.</v>
      </c>
      <c r="B1262" s="149"/>
      <c r="C1262" s="149"/>
      <c r="D1262" s="150"/>
      <c r="E1262" s="150"/>
      <c r="F1262" s="126"/>
      <c r="G1262" s="122" t="str">
        <f>IF(A1262="","",VLOOKUP(J1235,'TRI-1C'!$B$18:$FH$61,30,FALSE))</f>
        <v/>
      </c>
      <c r="H1262" s="150"/>
      <c r="I1262" s="127" t="str">
        <f t="shared" si="44"/>
        <v/>
      </c>
      <c r="J1262" s="126"/>
    </row>
    <row r="1263" spans="1:10" ht="12.75" customHeight="1">
      <c r="A1263" s="147" t="str">
        <f>IF('TRI-1C'!$AF$13="","",'TRI-1C'!$AF$13)</f>
        <v>Demostrar sensibilidad ante deseos, emociones y sentimientos de otras personas.</v>
      </c>
      <c r="B1263" s="139"/>
      <c r="C1263" s="139"/>
      <c r="F1263" s="128"/>
      <c r="G1263" s="124" t="str">
        <f>IF(A1263="","",VLOOKUP(J1235,'TRI-1C'!$B$18:$FH$61,31,FALSE))</f>
        <v/>
      </c>
      <c r="I1263" s="125" t="str">
        <f t="shared" si="44"/>
        <v/>
      </c>
      <c r="J1263" s="128"/>
    </row>
    <row r="1264" spans="1:10" ht="12.75" customHeight="1">
      <c r="A1264" s="192" t="str">
        <f>IF('TRI-1C'!$AG$13="","",'TRI-1C'!$AG$13)</f>
        <v>Desarrollar la capacidad de esperar para obtener una recompensa mayor en el futuro.</v>
      </c>
      <c r="B1264" s="154"/>
      <c r="C1264" s="154"/>
      <c r="D1264" s="154"/>
      <c r="E1264" s="154"/>
      <c r="F1264" s="155"/>
      <c r="G1264" s="122" t="str">
        <f>IF(A1264="","",VLOOKUP(J1235,'TRI-1C'!$B$18:$FH$61,32,FALSE))</f>
        <v/>
      </c>
      <c r="H1264" s="150"/>
      <c r="I1264" s="127" t="str">
        <f t="shared" si="44"/>
        <v/>
      </c>
      <c r="J1264" s="126"/>
    </row>
    <row r="1265" spans="1:10" ht="12.75" customHeight="1">
      <c r="A1265" s="147" t="str">
        <f>IF('TRI-1C'!$AH$13="","",'TRI-1C'!$AH$13)</f>
        <v>Identificar instituciones y profesiones que brindan servicios a la comunidad y los roles que ellos cumplen.</v>
      </c>
      <c r="B1265" s="139"/>
      <c r="C1265" s="139"/>
      <c r="F1265" s="128"/>
      <c r="G1265" s="124" t="str">
        <f>IF(A1265="","",VLOOKUP(J1235,'TRI-1C'!$B$18:$FH$61,33,FALSE))</f>
        <v/>
      </c>
      <c r="I1265" s="125" t="str">
        <f t="shared" si="44"/>
        <v/>
      </c>
      <c r="J1265" s="128"/>
    </row>
    <row r="1266" spans="1:10" ht="12.75" customHeight="1">
      <c r="A1266" s="148" t="str">
        <f>IF('TRI-1C'!$AI$13="","",'TRI-1C'!$AI$13)</f>
        <v>Identificar las profesiones, oficios y ocupaciones que cumplen los miembros de su familia.</v>
      </c>
      <c r="B1266" s="149"/>
      <c r="C1266" s="149"/>
      <c r="D1266" s="150"/>
      <c r="E1266" s="150"/>
      <c r="F1266" s="126"/>
      <c r="G1266" s="122" t="str">
        <f>IF(A1266="","",VLOOKUP(J1235,'TRI-1C'!$B$18:$FH$61,34,FALSE))</f>
        <v/>
      </c>
      <c r="H1266" s="150"/>
      <c r="I1266" s="127" t="str">
        <f t="shared" si="44"/>
        <v/>
      </c>
      <c r="J1266" s="126"/>
    </row>
    <row r="1267" spans="1:10" ht="12.75" customHeight="1">
      <c r="A1267" s="147" t="str">
        <f>IF('TRI-1C'!$AJ$13="","",'TRI-1C'!$AJ$13)</f>
        <v>Incrementar su campo de interrelación con otras personas a más del grupo familiar y escolar interactuando con mayor facilidad.</v>
      </c>
      <c r="B1267" s="139"/>
      <c r="C1267" s="139"/>
      <c r="F1267" s="128"/>
      <c r="G1267" s="124" t="str">
        <f>IF(A1267="","",VLOOKUP(J1235,'TRI-1C'!$B$18:$FH$61,35,FALSE))</f>
        <v/>
      </c>
      <c r="I1267" s="125" t="str">
        <f t="shared" si="44"/>
        <v/>
      </c>
      <c r="J1267" s="128"/>
    </row>
    <row r="1268" spans="1:10" ht="12.75" customHeight="1">
      <c r="A1268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1268" s="158"/>
      <c r="C1268" s="158"/>
      <c r="D1268" s="158"/>
      <c r="E1268" s="158"/>
      <c r="F1268" s="159"/>
      <c r="G1268" s="122" t="str">
        <f>IF(A1268="","",VLOOKUP(J1235,'TRI-1C'!$B$18:$FH$61,36,FALSE))</f>
        <v/>
      </c>
      <c r="H1268" s="150"/>
      <c r="I1268" s="127" t="str">
        <f t="shared" si="44"/>
        <v/>
      </c>
      <c r="J1268" s="126"/>
    </row>
    <row r="1269" spans="1:10" ht="12.75" customHeight="1">
      <c r="A1269" s="11" t="str">
        <f>IF('TRI-1C'!$AL$13="","",'TRI-1C'!$AL$13)</f>
        <v>Participar juegos grupales siguiendo las reglas y asumiendo roles que le permitan mantener un ambiente armónico con sus pares. (D.EIB.10.11.)</v>
      </c>
      <c r="B1269" s="156"/>
      <c r="C1269" s="156"/>
      <c r="D1269" s="156"/>
      <c r="E1269" s="156"/>
      <c r="F1269" s="157"/>
      <c r="G1269" s="124" t="str">
        <f>IF(A1269="","",VLOOKUP(J1235,'TRI-1C'!$B$18:$FH$61,37,FALSE))</f>
        <v/>
      </c>
      <c r="I1269" s="125" t="str">
        <f t="shared" si="44"/>
        <v/>
      </c>
      <c r="J1269" s="128"/>
    </row>
    <row r="1270" spans="1:10" ht="12.75" customHeight="1">
      <c r="A1270" s="148" t="str">
        <f>IF('TRI-1C'!$AM$13="","",'TRI-1C'!$AM$13)</f>
        <v>Practicar la costumbre de ahorrar para ocasiones y casos especiales</v>
      </c>
      <c r="B1270" s="149"/>
      <c r="C1270" s="149"/>
      <c r="D1270" s="150"/>
      <c r="E1270" s="150"/>
      <c r="F1270" s="126"/>
      <c r="G1270" s="122" t="str">
        <f>IF(A1270="","",VLOOKUP(J1235,'TRI-1C'!$B$18:$FH$61,38,FALSE))</f>
        <v/>
      </c>
      <c r="H1270" s="150"/>
      <c r="I1270" s="127" t="str">
        <f t="shared" si="44"/>
        <v/>
      </c>
      <c r="J1270" s="126"/>
    </row>
    <row r="1271" spans="1:10" ht="12.75" customHeight="1">
      <c r="A1271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1271" s="139"/>
      <c r="C1271" s="139"/>
      <c r="F1271" s="128"/>
      <c r="G1271" s="124" t="str">
        <f>IF(A1271="","",VLOOKUP(J1235,'TRI-1C'!$B$18:$FH$61,39,FALSE))</f>
        <v/>
      </c>
      <c r="I1271" s="125" t="str">
        <f t="shared" si="44"/>
        <v/>
      </c>
      <c r="J1271" s="128"/>
    </row>
    <row r="1272" spans="1:10" ht="12.75" customHeight="1">
      <c r="A1272" s="165" t="str">
        <f>'BI-1T'!$A$9</f>
        <v>RELACIONES CON EL MEDIO NATURAL Y CULTURAL</v>
      </c>
      <c r="B1272" s="149"/>
      <c r="C1272" s="149"/>
      <c r="D1272" s="150"/>
      <c r="E1272" s="150"/>
      <c r="F1272" s="126"/>
      <c r="G1272" s="122" t="str">
        <f>IF(A1272="","",VLOOKUP(J1235,'TRI-1C'!$B$18:$FH$61,40,FALSE))</f>
        <v/>
      </c>
      <c r="H1272" s="150"/>
      <c r="I1272" s="127"/>
      <c r="J1272" s="126"/>
    </row>
    <row r="1273" spans="1:10" ht="12.75" customHeight="1">
      <c r="A1273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1273" s="139"/>
      <c r="C1273" s="139"/>
      <c r="F1273" s="128"/>
      <c r="G1273" s="124" t="str">
        <f>IF(A1273="","",VLOOKUP(J1235,'TRI-1C'!$B$18:$FH$61,41,FALSE))</f>
        <v/>
      </c>
      <c r="I1273" s="125" t="str">
        <f t="shared" ref="I1273:I1292" si="45">IF(G1273="","",G1273)</f>
        <v/>
      </c>
      <c r="J1273" s="128"/>
    </row>
    <row r="1274" spans="1:10" ht="12.75" customHeight="1">
      <c r="A1274" s="192" t="str">
        <f>IF('TRI-1C'!$AQ$13="","",'TRI-1C'!$AQ$13)</f>
        <v>Construir conexiones emocionales con su contexto natural (plantas, animales, agua, tierra, aire) y social.</v>
      </c>
      <c r="B1274" s="154"/>
      <c r="C1274" s="154"/>
      <c r="D1274" s="154"/>
      <c r="E1274" s="154"/>
      <c r="F1274" s="155"/>
      <c r="G1274" s="122" t="str">
        <f>IF(A1274="","",VLOOKUP(J1235,'TRI-1C'!$B$18:$FH$61,42,FALSE))</f>
        <v/>
      </c>
      <c r="H1274" s="150"/>
      <c r="I1274" s="127" t="str">
        <f t="shared" si="45"/>
        <v/>
      </c>
      <c r="J1274" s="126"/>
    </row>
    <row r="1275" spans="1:10" ht="12.75" customHeight="1">
      <c r="A1275" s="147" t="str">
        <f>IF('TRI-1C'!$AR$13="","",'TRI-1C'!$AR$13)</f>
        <v>dentificar en las actividades diarias oportunidades para aprovechar los recursos y reducir los residuos para proteger el entorno natural</v>
      </c>
      <c r="B1275" s="139"/>
      <c r="C1275" s="139"/>
      <c r="F1275" s="128"/>
      <c r="G1275" s="124" t="str">
        <f>IF(A1275="","",VLOOKUP(J1235,'TRI-1C'!$B$18:$FH$61,43,FALSE))</f>
        <v/>
      </c>
      <c r="I1275" s="125" t="str">
        <f t="shared" si="45"/>
        <v/>
      </c>
      <c r="J1275" s="128"/>
    </row>
    <row r="1276" spans="1:10" ht="12.75" customHeight="1">
      <c r="A1276" s="148" t="str">
        <f>IF('TRI-1C'!$AS$13="","",'TRI-1C'!$AS$13)</f>
        <v>Diferenciar entre alimentos nutritivos y no nutritivos identificando los beneficios de una alimentación sana y saludable.</v>
      </c>
      <c r="B1276" s="149"/>
      <c r="C1276" s="149"/>
      <c r="D1276" s="150"/>
      <c r="E1276" s="150"/>
      <c r="F1276" s="126"/>
      <c r="G1276" s="122" t="str">
        <f>IF(A1276="","",VLOOKUP(J1235,'TRI-1C'!$B$18:$FH$61,44,FALSE))</f>
        <v/>
      </c>
      <c r="H1276" s="150"/>
      <c r="I1276" s="127" t="str">
        <f t="shared" si="45"/>
        <v/>
      </c>
      <c r="J1276" s="126"/>
    </row>
    <row r="1277" spans="1:10" ht="12.75" customHeight="1">
      <c r="A1277" s="147" t="str">
        <f>IF('TRI-1C'!$AT$13="","",'TRI-1C'!$AT$13)</f>
        <v>Diferenciar entre lo que le pertenece, lo que pertenece a los demás y lo que pertenece al grupo o comunidad.</v>
      </c>
      <c r="B1277" s="139"/>
      <c r="C1277" s="139"/>
      <c r="F1277" s="128"/>
      <c r="G1277" s="124" t="str">
        <f>IF(A1277="","",VLOOKUP(J1235,'TRI-1C'!$B$18:$FH$61,45,FALSE))</f>
        <v/>
      </c>
      <c r="I1277" s="125" t="str">
        <f t="shared" si="45"/>
        <v/>
      </c>
      <c r="J1277" s="128"/>
    </row>
    <row r="1278" spans="1:10" ht="12.75" customHeight="1">
      <c r="A1278" s="148" t="str">
        <f>IF('TRI-1C'!$AU$13="","",'TRI-1C'!$AU$13)</f>
        <v>Diferenciar los seres vivos y elementos no vivos de su entorno explorando su mundo natural.</v>
      </c>
      <c r="B1278" s="158"/>
      <c r="C1278" s="158"/>
      <c r="D1278" s="158"/>
      <c r="E1278" s="158"/>
      <c r="F1278" s="159"/>
      <c r="G1278" s="122" t="str">
        <f>IF(A1278="","",VLOOKUP(J1235,'TRI-1C'!$B$18:$FH$61,46,FALSE))</f>
        <v/>
      </c>
      <c r="H1278" s="150"/>
      <c r="I1278" s="127" t="str">
        <f t="shared" si="45"/>
        <v/>
      </c>
      <c r="J1278" s="126"/>
    </row>
    <row r="1279" spans="1:10" ht="12.75" customHeight="1">
      <c r="A1279" s="11" t="str">
        <f>IF('TRI-1C'!$AV$13="","",'TRI-1C'!$AV$13)</f>
        <v>Establecer comparaciones entre los elementos del entorno a través de la discriminación sensorial.</v>
      </c>
      <c r="B1279" s="156"/>
      <c r="C1279" s="156"/>
      <c r="D1279" s="156"/>
      <c r="E1279" s="156"/>
      <c r="F1279" s="157"/>
      <c r="G1279" s="124" t="str">
        <f>IF(A1279="","",VLOOKUP(J1235,'TRI-1C'!$B$18:$FH$61,47,FALSE))</f>
        <v/>
      </c>
      <c r="I1279" s="125" t="str">
        <f t="shared" si="45"/>
        <v/>
      </c>
      <c r="J1279" s="128"/>
    </row>
    <row r="1280" spans="1:10" ht="12.75" customHeight="1">
      <c r="A1280" s="148" t="str">
        <f>IF('TRI-1C'!$AW$13="","",'TRI-1C'!$AW$13)</f>
        <v>Explorar e identificar los diferentes elementos y fenómenos del entorno natural mediante procesos que propicien la indagación.</v>
      </c>
      <c r="B1280" s="149"/>
      <c r="C1280" s="149"/>
      <c r="D1280" s="150"/>
      <c r="E1280" s="150"/>
      <c r="F1280" s="126"/>
      <c r="G1280" s="122" t="str">
        <f>IF(A1280="","",VLOOKUP(J1235,'TRI-1C'!$B$18:$FH$61,48,FALSE))</f>
        <v/>
      </c>
      <c r="H1280" s="150"/>
      <c r="I1280" s="127" t="str">
        <f t="shared" si="45"/>
        <v/>
      </c>
      <c r="J1280" s="126"/>
    </row>
    <row r="1281" spans="1:10" ht="12.75" customHeight="1">
      <c r="A1281" s="147" t="str">
        <f>IF('TRI-1C'!$AX$13="","",'TRI-1C'!$AX$13)</f>
        <v>Identificar características de las plantas por su utilidad, estableciendo diferencias entre ellas.</v>
      </c>
      <c r="B1281" s="139"/>
      <c r="C1281" s="139"/>
      <c r="F1281" s="128"/>
      <c r="G1281" s="124" t="str">
        <f>IF(A1281="","",VLOOKUP(J1235,'TRI-1C'!$B$18:$FH$61,49,FALSE))</f>
        <v/>
      </c>
      <c r="I1281" s="125" t="str">
        <f t="shared" si="45"/>
        <v/>
      </c>
      <c r="J1281" s="128"/>
    </row>
    <row r="1282" spans="1:10" ht="12.75" customHeight="1">
      <c r="A1282" s="148" t="str">
        <f>IF('TRI-1C'!$AY$13="","",'TRI-1C'!$AY$13)</f>
        <v>Identificar las características de los animales domésticos y silvestres estableciendo las diferencias entre ellos.</v>
      </c>
      <c r="B1282" s="149"/>
      <c r="C1282" s="149"/>
      <c r="D1282" s="150"/>
      <c r="E1282" s="150"/>
      <c r="F1282" s="126"/>
      <c r="G1282" s="122" t="str">
        <f>IF(A1282="","",VLOOKUP(J1235,'TRI-1C'!$B$18:$FH$61,50,FALSE))</f>
        <v/>
      </c>
      <c r="H1282" s="150"/>
      <c r="I1282" s="127" t="str">
        <f t="shared" si="45"/>
        <v/>
      </c>
      <c r="J1282" s="126"/>
    </row>
    <row r="1283" spans="1:10" ht="12.75" customHeight="1">
      <c r="A1283" s="147" t="str">
        <f>IF('TRI-1C'!$AZ$13="","",'TRI-1C'!$AZ$13)</f>
        <v>Identificar las características del mar y reconocerlo como una parte integral del territorio nacional</v>
      </c>
      <c r="B1283" s="139"/>
      <c r="C1283" s="139"/>
      <c r="F1283" s="128"/>
      <c r="G1283" s="124" t="str">
        <f>IF(A1283="","",VLOOKUP(J1235,'TRI-1C'!$B$18:$FH$61,51,FALSE))</f>
        <v/>
      </c>
      <c r="I1283" s="125" t="str">
        <f t="shared" si="45"/>
        <v/>
      </c>
      <c r="J1283" s="128"/>
    </row>
    <row r="1284" spans="1:10" ht="12.75" customHeight="1">
      <c r="A1284" s="192" t="str">
        <f>IF('TRI-1C'!$BA$13="","",'TRI-1C'!$BA$13)</f>
        <v>Identificar prácticas socioculturales de su localidad demostrando curiosidad ante sus tradiciones.</v>
      </c>
      <c r="B1284" s="154"/>
      <c r="C1284" s="154"/>
      <c r="D1284" s="154"/>
      <c r="E1284" s="154"/>
      <c r="F1284" s="155"/>
      <c r="G1284" s="122" t="str">
        <f>IF(A1284="","",VLOOKUP(J1235,'TRI-1C'!$B$18:$FH$61,52,FALSE))</f>
        <v/>
      </c>
      <c r="H1284" s="150"/>
      <c r="I1284" s="127" t="str">
        <f t="shared" si="45"/>
        <v/>
      </c>
      <c r="J1284" s="126"/>
    </row>
    <row r="1285" spans="1:10" ht="12.75" customHeight="1">
      <c r="A1285" s="147" t="str">
        <f>IF('TRI-1C'!$BB$13="","",'TRI-1C'!$BB$13)</f>
        <v>Observar el proceso del ciclo vital de las plantas mediante actividades de experimentación.</v>
      </c>
      <c r="B1285" s="139"/>
      <c r="C1285" s="139"/>
      <c r="F1285" s="128"/>
      <c r="G1285" s="124" t="str">
        <f>IF(A1285="","",VLOOKUP(J1235,'TRI-1C'!$B$18:$FH$61,53,FALSE))</f>
        <v/>
      </c>
      <c r="I1285" s="125" t="str">
        <f t="shared" si="45"/>
        <v/>
      </c>
      <c r="J1285" s="128"/>
    </row>
    <row r="1286" spans="1:10" ht="12.75" customHeight="1">
      <c r="A1286" s="148" t="str">
        <f>IF('TRI-1C'!$BC$13="","",'TRI-1C'!$BC$13)</f>
        <v>Participar en actividades lúdicas para identificar prácticas de movilidad que ayudan a cuidar el planeta</v>
      </c>
      <c r="B1286" s="149"/>
      <c r="C1286" s="149"/>
      <c r="D1286" s="150"/>
      <c r="E1286" s="150"/>
      <c r="F1286" s="126"/>
      <c r="G1286" s="122" t="str">
        <f>IF(A1286="","",VLOOKUP(J1235,'TRI-1C'!$B$18:$FH$61,54,FALSE))</f>
        <v/>
      </c>
      <c r="H1286" s="150"/>
      <c r="I1286" s="127" t="str">
        <f t="shared" si="45"/>
        <v/>
      </c>
      <c r="J1286" s="126"/>
    </row>
    <row r="1287" spans="1:10" ht="12.75" customHeight="1">
      <c r="A1287" s="147" t="str">
        <f>IF('TRI-1C'!$BD$13="","",'TRI-1C'!$BD$13)</f>
        <v>Participar en algunas prácticas tradicionales de su entorno disfrutando y respetando las diferentes manifestaciones culturales</v>
      </c>
      <c r="B1287" s="139"/>
      <c r="C1287" s="139"/>
      <c r="F1287" s="128"/>
      <c r="G1287" s="124" t="str">
        <f>IF(A1287="","",VLOOKUP(J1235,'TRI-1C'!$B$18:$FH$61,55,FALSE))</f>
        <v/>
      </c>
      <c r="I1287" s="125" t="str">
        <f t="shared" si="45"/>
        <v/>
      </c>
      <c r="J1287" s="128"/>
    </row>
    <row r="1288" spans="1:10" ht="12.75" customHeight="1">
      <c r="A1288" s="148" t="str">
        <f>IF('TRI-1C'!$BE$13="","",'TRI-1C'!$BE$13)</f>
        <v>Practicar hábitos de cuidado y conservación del medio ambiente que eviten la contaminación del aire, suelo y agua. (D.EIB.10.19.)</v>
      </c>
      <c r="B1288" s="158"/>
      <c r="C1288" s="158"/>
      <c r="D1288" s="158"/>
      <c r="E1288" s="158"/>
      <c r="F1288" s="159"/>
      <c r="G1288" s="122" t="str">
        <f>IF(A1288="","",VLOOKUP(J1235,'TRI-1C'!$B$18:$FH$61,56,FALSE))</f>
        <v/>
      </c>
      <c r="H1288" s="150"/>
      <c r="I1288" s="127" t="str">
        <f t="shared" si="45"/>
        <v/>
      </c>
      <c r="J1288" s="126"/>
    </row>
    <row r="1289" spans="1:10" ht="12.75" customHeight="1">
      <c r="A1289" s="11" t="str">
        <f>IF('TRI-1C'!$BF$13="","",'TRI-1C'!$BF$13)</f>
        <v>Realizar acciones de cuidado y protección de plantas y animales de su entorno erradicando actitudes de maltrato.</v>
      </c>
      <c r="B1289" s="156"/>
      <c r="C1289" s="156"/>
      <c r="D1289" s="156"/>
      <c r="E1289" s="156"/>
      <c r="F1289" s="157"/>
      <c r="G1289" s="124" t="str">
        <f>IF(A1289="","",VLOOKUP(J1235,'TRI-1C'!$B$18:$FH$61,57,FALSE))</f>
        <v/>
      </c>
      <c r="I1289" s="125" t="str">
        <f t="shared" si="45"/>
        <v/>
      </c>
      <c r="J1289" s="128"/>
    </row>
    <row r="1290" spans="1:10" ht="12.75" customHeight="1">
      <c r="A1290" s="148" t="str">
        <f>IF('TRI-1C'!$BG$13="","",'TRI-1C'!$BG$13)</f>
        <v>Reconocer cómo las personas utilizan el dinero en su entorno familiar para satisfacer sus necesidades y deseos</v>
      </c>
      <c r="B1290" s="149"/>
      <c r="C1290" s="149"/>
      <c r="D1290" s="150"/>
      <c r="E1290" s="150"/>
      <c r="F1290" s="126"/>
      <c r="G1290" s="122" t="str">
        <f>IF(A1290="","",VLOOKUP(J1235,'TRI-1C'!$B$18:$FH$61,58,FALSE))</f>
        <v/>
      </c>
      <c r="H1290" s="150"/>
      <c r="I1290" s="127" t="str">
        <f t="shared" si="45"/>
        <v/>
      </c>
      <c r="J1290" s="126"/>
    </row>
    <row r="1291" spans="1:10" ht="12.75" customHeight="1">
      <c r="A1291" s="147" t="str">
        <f>IF('TRI-1C'!$BH$13="","",'TRI-1C'!$BH$13)</f>
        <v>Reconocer las consecuencias de no cuidar sus pertenencias.</v>
      </c>
      <c r="B1291" s="139"/>
      <c r="C1291" s="139"/>
      <c r="F1291" s="128"/>
      <c r="G1291" s="124" t="str">
        <f>IF(A1291="","",VLOOKUP(J1235,'TRI-1C'!$B$18:$FH$61,59,FALSE))</f>
        <v/>
      </c>
      <c r="I1291" s="125" t="str">
        <f t="shared" si="45"/>
        <v/>
      </c>
      <c r="J1291" s="128"/>
    </row>
    <row r="1292" spans="1:10" ht="12.75" customHeight="1">
      <c r="A1292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1292" s="149"/>
      <c r="C1292" s="149"/>
      <c r="D1292" s="150"/>
      <c r="E1292" s="150"/>
      <c r="F1292" s="126"/>
      <c r="G1292" s="122" t="str">
        <f>IF(A1292="","",VLOOKUP(J1235,'TRI-1C'!$B$18:$FH$61,60,FALSE))</f>
        <v/>
      </c>
      <c r="H1292" s="150"/>
      <c r="I1292" s="127" t="str">
        <f t="shared" si="45"/>
        <v/>
      </c>
      <c r="J1292" s="126"/>
    </row>
    <row r="1293" spans="1:10" ht="12.75" customHeight="1">
      <c r="A1293" s="164" t="str">
        <f>'BI-1T'!$A$10</f>
        <v>RELACIONES LOGICAS MATEMATICAS</v>
      </c>
      <c r="B1293" s="139"/>
      <c r="C1293" s="139"/>
      <c r="F1293" s="128"/>
      <c r="G1293" s="124" t="str">
        <f>IF(A1293="","",VLOOKUP(J1235,'TRI-1C'!$B$18:$FH$61,61,FALSE))</f>
        <v/>
      </c>
      <c r="I1293" s="125"/>
      <c r="J1293" s="128"/>
    </row>
    <row r="1294" spans="1:10" ht="12.75" customHeight="1">
      <c r="A1294" s="192" t="str">
        <f>IF('TRI-1C'!$BK$13="","",'TRI-1C'!$BK$13)</f>
        <v>Asociar las formas de los objetos del entorno con figuras geométricas bidimensionales</v>
      </c>
      <c r="B1294" s="154"/>
      <c r="C1294" s="154"/>
      <c r="D1294" s="154"/>
      <c r="E1294" s="154"/>
      <c r="F1294" s="155"/>
      <c r="G1294" s="122" t="str">
        <f>IF(A1294="","",VLOOKUP(J1235,'TRI-1C'!$B$18:$FH$61,62,FALSE))</f>
        <v/>
      </c>
      <c r="H1294" s="150"/>
      <c r="I1294" s="127" t="str">
        <f t="shared" ref="I1294:I1315" si="46">IF(G1294="","",G1294)</f>
        <v/>
      </c>
      <c r="J1294" s="126"/>
    </row>
    <row r="1295" spans="1:10" ht="12.75" customHeight="1">
      <c r="A1295" s="147" t="str">
        <f>IF('TRI-1C'!$BL$13="","",'TRI-1C'!$BL$13)</f>
        <v>Clasificar objetos con dos atributos (tamaño, color o forma).</v>
      </c>
      <c r="B1295" s="139"/>
      <c r="C1295" s="139"/>
      <c r="F1295" s="128"/>
      <c r="G1295" s="124" t="str">
        <f>IF(A1295="","",VLOOKUP(J1235,'TRI-1C'!$B$18:$FH$61,63,FALSE))</f>
        <v/>
      </c>
      <c r="I1295" s="125" t="str">
        <f t="shared" si="46"/>
        <v/>
      </c>
      <c r="J1295" s="128"/>
    </row>
    <row r="1296" spans="1:10" ht="12.75" customHeight="1">
      <c r="A1296" s="148" t="str">
        <f>IF('TRI-1C'!$BM$13="","",'TRI-1C'!$BM$13)</f>
        <v>Comparar y armar colecciones de más, igual y menos objetos.</v>
      </c>
      <c r="B1296" s="149"/>
      <c r="C1296" s="149"/>
      <c r="D1296" s="150"/>
      <c r="E1296" s="150"/>
      <c r="F1296" s="126"/>
      <c r="G1296" s="122" t="str">
        <f>IF(A1296="","",VLOOKUP(J1235,'TRI-1C'!$B$18:$FH$61,64,FALSE))</f>
        <v/>
      </c>
      <c r="H1296" s="150"/>
      <c r="I1296" s="127" t="str">
        <f t="shared" si="46"/>
        <v/>
      </c>
      <c r="J1296" s="126"/>
    </row>
    <row r="1297" spans="1:10" ht="12.75" customHeight="1">
      <c r="A1297" s="147" t="str">
        <f>IF('TRI-1C'!$BN$13="","",'TRI-1C'!$BN$13)</f>
        <v>Comparar y ordenar secuencialmente un conjunto pequeño de objetos de acuerdo con su tamaño.</v>
      </c>
      <c r="B1297" s="139"/>
      <c r="C1297" s="139"/>
      <c r="F1297" s="128"/>
      <c r="G1297" s="124" t="str">
        <f>IF(A1297="","",VLOOKUP(J1235,'TRI-1C'!$B$18:$FH$61,65,FALSE))</f>
        <v/>
      </c>
      <c r="I1297" s="125" t="str">
        <f t="shared" si="46"/>
        <v/>
      </c>
      <c r="J1297" s="128"/>
    </row>
    <row r="1298" spans="1:10" ht="12.75" customHeight="1">
      <c r="A1298" s="148" t="str">
        <f>IF('TRI-1C'!$BO$13="","",'TRI-1C'!$BO$13)</f>
        <v>Comprender la relación de número-cantidad hasta el 10.</v>
      </c>
      <c r="B1298" s="158"/>
      <c r="C1298" s="158"/>
      <c r="D1298" s="158"/>
      <c r="E1298" s="158"/>
      <c r="F1298" s="159"/>
      <c r="G1298" s="122" t="str">
        <f>IF(A1298="","",VLOOKUP(J1235,'TRI-1C'!$B$18:$FH$61,66,FALSE))</f>
        <v/>
      </c>
      <c r="H1298" s="150"/>
      <c r="I1298" s="127" t="str">
        <f t="shared" si="46"/>
        <v/>
      </c>
      <c r="J1298" s="126"/>
    </row>
    <row r="1299" spans="1:10" ht="12.75" customHeight="1">
      <c r="A1299" s="11" t="str">
        <f>IF('TRI-1C'!$BP$13="","",'TRI-1C'!$BP$13)</f>
        <v>Comprender la relación del numeral (representación simbólica del número) con la cantidad hasta el 5.</v>
      </c>
      <c r="B1299" s="156"/>
      <c r="C1299" s="156"/>
      <c r="D1299" s="156"/>
      <c r="E1299" s="156"/>
      <c r="F1299" s="157"/>
      <c r="G1299" s="124" t="str">
        <f>IF(A1299="","",VLOOKUP(J1235,'TRI-1C'!$B$18:$FH$61,67,FALSE))</f>
        <v/>
      </c>
      <c r="I1299" s="125" t="str">
        <f t="shared" si="46"/>
        <v/>
      </c>
      <c r="J1299" s="128"/>
    </row>
    <row r="1300" spans="1:10" ht="12.75" customHeight="1">
      <c r="A1300" s="148" t="str">
        <f>IF('TRI-1C'!$BQ$13="","",'TRI-1C'!$BQ$13)</f>
        <v>Contar oralmente del 1 al 15 con secuencia numérica.</v>
      </c>
      <c r="B1300" s="149"/>
      <c r="C1300" s="149"/>
      <c r="D1300" s="150"/>
      <c r="E1300" s="150"/>
      <c r="F1300" s="126"/>
      <c r="G1300" s="122" t="str">
        <f>IF(A1300="","",VLOOKUP(J1235,'TRI-1C'!$B$18:$FH$61,68,FALSE))</f>
        <v/>
      </c>
      <c r="H1300" s="150"/>
      <c r="I1300" s="127" t="str">
        <f t="shared" si="46"/>
        <v/>
      </c>
      <c r="J1300" s="126"/>
    </row>
    <row r="1301" spans="1:10" ht="12.75" customHeight="1">
      <c r="A1301" s="147" t="str">
        <f>IF('TRI-1C'!$BR$13="","",'TRI-1C'!$BR$13)</f>
        <v>Continuar y reproducir patrones simples con objetos concretos y representaciones gráficas.</v>
      </c>
      <c r="B1301" s="139"/>
      <c r="C1301" s="139"/>
      <c r="F1301" s="128"/>
      <c r="G1301" s="124" t="str">
        <f>IF(A1301="","",VLOOKUP(J1235,'TRI-1C'!$B$18:$FH$61,69,FALSE))</f>
        <v/>
      </c>
      <c r="I1301" s="125" t="str">
        <f t="shared" si="46"/>
        <v/>
      </c>
      <c r="J1301" s="128"/>
    </row>
    <row r="1302" spans="1:10" ht="12.75" customHeight="1">
      <c r="A1302" s="148" t="str">
        <f>IF('TRI-1C'!$BS$13="","",'TRI-1C'!$BS$13)</f>
        <v>Establecer la relación de correspondencia entre los elementos de colecciones de objetos.</v>
      </c>
      <c r="B1302" s="149"/>
      <c r="C1302" s="149"/>
      <c r="D1302" s="150"/>
      <c r="E1302" s="150"/>
      <c r="F1302" s="126"/>
      <c r="G1302" s="122" t="str">
        <f>IF(A1302="","",VLOOKUP(J1235,'TRI-1C'!$B$18:$FH$61,70,FALSE))</f>
        <v/>
      </c>
      <c r="H1302" s="150"/>
      <c r="I1302" s="127" t="str">
        <f t="shared" si="46"/>
        <v/>
      </c>
      <c r="J1302" s="126"/>
    </row>
    <row r="1303" spans="1:10" ht="12.75" customHeight="1">
      <c r="A1303" s="147" t="str">
        <f>IF('TRI-1C'!$BT$13="","",'TRI-1C'!$BT$13)</f>
        <v>Identificar características de mañana, tarde y noche</v>
      </c>
      <c r="B1303" s="139"/>
      <c r="C1303" s="139"/>
      <c r="F1303" s="128"/>
      <c r="G1303" s="124" t="str">
        <f>IF(A1303="","",VLOOKUP(J1235,'TRI-1C'!$B$18:$FH$61,71,FALSE))</f>
        <v/>
      </c>
      <c r="I1303" s="125" t="str">
        <f t="shared" si="46"/>
        <v/>
      </c>
      <c r="J1303" s="128"/>
    </row>
    <row r="1304" spans="1:10" ht="12.75" customHeight="1">
      <c r="A1304" s="192" t="str">
        <f>IF('TRI-1C'!$BU$13="","",'TRI-1C'!$BU$13)</f>
        <v>Identificar en los objetos las nociones de medida: largo/ corto, grueso/delgado.</v>
      </c>
      <c r="B1304" s="154"/>
      <c r="C1304" s="154"/>
      <c r="D1304" s="154"/>
      <c r="E1304" s="154"/>
      <c r="F1304" s="155"/>
      <c r="G1304" s="122" t="str">
        <f>IF(A1304="","",VLOOKUP(J1235,'TRI-1C'!$B$18:$FH$61,72,FALSE))</f>
        <v/>
      </c>
      <c r="H1304" s="150"/>
      <c r="I1304" s="127" t="str">
        <f t="shared" si="46"/>
        <v/>
      </c>
      <c r="J1304" s="126"/>
    </row>
    <row r="1305" spans="1:10" ht="12.75" customHeight="1">
      <c r="A1305" s="147" t="str">
        <f>IF('TRI-1C'!$BV$13="","",'TRI-1C'!$BV$13)</f>
        <v>Identificar figuras geométricas básicas: círculo, cuadrado y triángulo en objetos del entorno y en representaciones gráficas.</v>
      </c>
      <c r="B1305" s="139"/>
      <c r="C1305" s="139"/>
      <c r="F1305" s="128"/>
      <c r="G1305" s="124" t="str">
        <f>IF(A1305="","",VLOOKUP(J1235,'TRI-1C'!$B$18:$FH$61,73,FALSE))</f>
        <v/>
      </c>
      <c r="I1305" s="125" t="str">
        <f t="shared" si="46"/>
        <v/>
      </c>
      <c r="J1305" s="128"/>
    </row>
    <row r="1306" spans="1:10" ht="12.75" customHeight="1">
      <c r="A1306" s="148" t="str">
        <f>IF('TRI-1C'!$BW$13="","",'TRI-1C'!$BW$13)</f>
        <v>Identificar la diferencia entre lo que se desea y lo que se necesita</v>
      </c>
      <c r="B1306" s="149"/>
      <c r="C1306" s="149"/>
      <c r="D1306" s="150"/>
      <c r="E1306" s="150"/>
      <c r="F1306" s="126"/>
      <c r="G1306" s="122" t="str">
        <f>IF(A1306="","",VLOOKUP(J1235,'TRI-1C'!$B$18:$FH$61,74,FALSE))</f>
        <v/>
      </c>
      <c r="H1306" s="150"/>
      <c r="I1306" s="127" t="str">
        <f t="shared" si="46"/>
        <v/>
      </c>
      <c r="J1306" s="126"/>
    </row>
    <row r="1307" spans="1:10" ht="12.75" customHeight="1">
      <c r="A1307" s="147" t="str">
        <f>IF('TRI-1C'!$BX$13="","",'TRI-1C'!$BX$13)</f>
        <v>Identificar las nociones de tiempo en acciones que siceden antes, ahora y después</v>
      </c>
      <c r="B1307" s="139"/>
      <c r="C1307" s="139"/>
      <c r="F1307" s="128"/>
      <c r="G1307" s="124" t="str">
        <f>IF(A1307="","",VLOOKUP(J1235,'TRI-1C'!$B$18:$FH$61,75,FALSE))</f>
        <v/>
      </c>
      <c r="I1307" s="125" t="str">
        <f t="shared" si="46"/>
        <v/>
      </c>
      <c r="J1307" s="128"/>
    </row>
    <row r="1308" spans="1:10" ht="12.75" customHeight="1">
      <c r="A1308" s="148" t="str">
        <f>IF('TRI-1C'!$BY$13="","",'TRI-1C'!$BY$13)</f>
        <v>Identificar los números de emergencia a través de actividades lúdicas, y reconocer cuándo pedir ayuda en situaciones sencillas.</v>
      </c>
      <c r="B1308" s="158"/>
      <c r="C1308" s="158"/>
      <c r="D1308" s="158"/>
      <c r="E1308" s="158"/>
      <c r="F1308" s="159"/>
      <c r="G1308" s="122" t="str">
        <f>IF(A1308="","",VLOOKUP(J1235,'TRI-1C'!$B$18:$FH$61,76,FALSE))</f>
        <v/>
      </c>
      <c r="H1308" s="150"/>
      <c r="I1308" s="127" t="str">
        <f t="shared" si="46"/>
        <v/>
      </c>
      <c r="J1308" s="126"/>
    </row>
    <row r="1309" spans="1:10" ht="12.75" customHeight="1">
      <c r="A1309" s="11" t="str">
        <f>IF('TRI-1C'!$BZ$13="","",'TRI-1C'!$BZ$13)</f>
        <v>Identificar semejanzas y diferencias en objetos del entorno con criterios de forma, color y tamaño</v>
      </c>
      <c r="B1309" s="156"/>
      <c r="C1309" s="156"/>
      <c r="D1309" s="156"/>
      <c r="E1309" s="156"/>
      <c r="F1309" s="157"/>
      <c r="G1309" s="124" t="str">
        <f>IF(A1309="","",VLOOKUP(J1235,'TRI-1C'!$B$18:$FH$61,77,FALSE))</f>
        <v/>
      </c>
      <c r="I1309" s="125" t="str">
        <f t="shared" si="46"/>
        <v/>
      </c>
      <c r="J1309" s="128"/>
    </row>
    <row r="1310" spans="1:10" ht="12.75" customHeight="1">
      <c r="A1310" s="148" t="str">
        <f>IF('TRI-1C'!$CA$13="","",'TRI-1C'!$CA$13)</f>
        <v>Ordenar en secuencias lógica sucesos de hasta cinco eventos en representaciones gráficas de sus actividades de la rutina diaria y en escenas de cuentos</v>
      </c>
      <c r="B1310" s="149"/>
      <c r="C1310" s="149"/>
      <c r="D1310" s="150"/>
      <c r="E1310" s="150"/>
      <c r="F1310" s="126"/>
      <c r="G1310" s="122" t="str">
        <f>IF(A1310="","",VLOOKUP(J1235,'TRI-1C'!$B$18:$FH$61,78,FALSE))</f>
        <v/>
      </c>
      <c r="H1310" s="150"/>
      <c r="I1310" s="127" t="str">
        <f t="shared" si="46"/>
        <v/>
      </c>
      <c r="J1310" s="126"/>
    </row>
    <row r="1311" spans="1:10" ht="12.75" customHeight="1">
      <c r="A1311" s="147" t="str">
        <f>IF('TRI-1C'!$CB$13="","",'TRI-1C'!$CB$13)</f>
        <v>Reconocer billetes y monedas en situaciones de la vida real</v>
      </c>
      <c r="B1311" s="139"/>
      <c r="C1311" s="139"/>
      <c r="F1311" s="128"/>
      <c r="G1311" s="124" t="str">
        <f>IF(A1311="","",VLOOKUP(J1235,'TRI-1C'!$B$18:$FH$61,79,FALSE))</f>
        <v/>
      </c>
      <c r="I1311" s="125" t="str">
        <f t="shared" si="46"/>
        <v/>
      </c>
      <c r="J1311" s="128"/>
    </row>
    <row r="1312" spans="1:10" ht="12.75" customHeight="1">
      <c r="A1312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1312" s="149"/>
      <c r="C1312" s="149"/>
      <c r="D1312" s="150"/>
      <c r="E1312" s="150"/>
      <c r="F1312" s="126"/>
      <c r="G1312" s="122" t="str">
        <f>IF(A1312="","",VLOOKUP(J1235,'TRI-1C'!$B$18:$FH$61,80,FALSE))</f>
        <v/>
      </c>
      <c r="H1312" s="150"/>
      <c r="I1312" s="127" t="str">
        <f t="shared" si="46"/>
        <v/>
      </c>
      <c r="J1312" s="126"/>
    </row>
    <row r="1313" spans="1:10" ht="12.75" customHeight="1">
      <c r="A1313" s="147" t="str">
        <f>IF('TRI-1C'!$CD$13="","",'TRI-1C'!$CD$13)</f>
        <v>Reconocer los colores secundarios en objetos e imágenes del entorno.</v>
      </c>
      <c r="B1313" s="139"/>
      <c r="C1313" s="139"/>
      <c r="F1313" s="128"/>
      <c r="G1313" s="124" t="str">
        <f>IF(A1313="","",VLOOKUP(J1235,'TRI-1C'!$B$18:$FH$61,81,FALSE))</f>
        <v/>
      </c>
      <c r="I1313" s="125" t="str">
        <f t="shared" si="46"/>
        <v/>
      </c>
      <c r="J1313" s="128"/>
    </row>
    <row r="1314" spans="1:10" ht="12.75" customHeight="1">
      <c r="A1314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1314" s="154"/>
      <c r="C1314" s="154"/>
      <c r="D1314" s="154"/>
      <c r="E1314" s="154"/>
      <c r="F1314" s="155"/>
      <c r="G1314" s="122" t="str">
        <f>IF(A1314="","",VLOOKUP(J1235,'TRI-1C'!$B$18:$FH$61,82,FALSE))</f>
        <v/>
      </c>
      <c r="H1314" s="150"/>
      <c r="I1314" s="127" t="str">
        <f t="shared" si="46"/>
        <v/>
      </c>
      <c r="J1314" s="126"/>
    </row>
    <row r="1315" spans="1:10" ht="12.75" customHeight="1">
      <c r="A1315" s="147" t="str">
        <f>IF('TRI-1C'!$CF$13="","",'TRI-1C'!$CF$13)</f>
        <v>Relacionar las distintas formas de adquirir dinero con el trabajo y el esfuerzo.</v>
      </c>
      <c r="B1315" s="139"/>
      <c r="C1315" s="139"/>
      <c r="F1315" s="128"/>
      <c r="G1315" s="124" t="str">
        <f>IF(A1315="","",VLOOKUP(J1235,'TRI-1C'!$B$18:$FH$61,83,FALSE))</f>
        <v/>
      </c>
      <c r="I1315" s="125" t="str">
        <f t="shared" si="46"/>
        <v/>
      </c>
      <c r="J1315" s="128"/>
    </row>
    <row r="1316" spans="1:10" ht="12.75" customHeight="1">
      <c r="A1316" s="165" t="str">
        <f>'BI-1T'!$A$11</f>
        <v>COMPRENSIÓN Y EXPRESION DEL LENGUAJE</v>
      </c>
      <c r="B1316" s="149"/>
      <c r="C1316" s="149"/>
      <c r="D1316" s="150"/>
      <c r="E1316" s="150"/>
      <c r="F1316" s="126"/>
      <c r="G1316" s="122" t="str">
        <f>IF(A1316="","",VLOOKUP(J1235,'TRI-1C'!$B$18:$FH$61,84,FALSE))</f>
        <v/>
      </c>
      <c r="H1316" s="150"/>
      <c r="I1316" s="127"/>
      <c r="J1316" s="126"/>
    </row>
    <row r="1317" spans="1:10" ht="12.75" customHeight="1">
      <c r="A1317" s="147" t="str">
        <f>IF('TRI-1C'!$CH$13="","",'TRI-1C'!$CH$13)</f>
        <v>Asociar la imagen de la portada con el título de los cuentos conocidos.</v>
      </c>
      <c r="B1317" s="139"/>
      <c r="C1317" s="139"/>
      <c r="F1317" s="128"/>
      <c r="G1317" s="124" t="str">
        <f>IF(A1317="","",VLOOKUP(J1235,'TRI-1C'!$B$18:$FH$61,85,FALSE))</f>
        <v/>
      </c>
      <c r="I1317" s="125" t="str">
        <f t="shared" ref="I1317:I1337" si="47">IF(G1317="","",G1317)</f>
        <v/>
      </c>
      <c r="J1317" s="128"/>
    </row>
    <row r="1318" spans="1:10" ht="12.75" customHeight="1">
      <c r="A1318" s="148" t="str">
        <f>IF('TRI-1C'!$CI$13="","",'TRI-1C'!$CI$13)</f>
        <v>Colaborar en la creación de textos colectivos con la ayuda del docente.</v>
      </c>
      <c r="B1318" s="158"/>
      <c r="C1318" s="158"/>
      <c r="D1318" s="158"/>
      <c r="E1318" s="158"/>
      <c r="F1318" s="159"/>
      <c r="G1318" s="122" t="str">
        <f>IF(A1318="","",VLOOKUP(J1235,'TRI-1C'!$B$18:$FH$61,86,FALSE))</f>
        <v/>
      </c>
      <c r="H1318" s="150"/>
      <c r="I1318" s="127" t="str">
        <f t="shared" si="47"/>
        <v/>
      </c>
      <c r="J1318" s="126"/>
    </row>
    <row r="1319" spans="1:10" ht="12.75" customHeight="1">
      <c r="A1319" s="11" t="str">
        <f>IF('TRI-1C'!$CJ$13="","",'TRI-1C'!$CJ$13)</f>
        <v>Comprender el derecho propio y de las otras personas a decir que no como una respuesta válida y respetable.</v>
      </c>
      <c r="B1319" s="156"/>
      <c r="C1319" s="156"/>
      <c r="D1319" s="156"/>
      <c r="E1319" s="156"/>
      <c r="F1319" s="157"/>
      <c r="G1319" s="124" t="str">
        <f>IF(A1319="","",VLOOKUP(J1235,'TRI-1C'!$B$18:$FH$61,87,FALSE))</f>
        <v/>
      </c>
      <c r="I1319" s="125" t="str">
        <f t="shared" si="47"/>
        <v/>
      </c>
      <c r="J1319" s="128"/>
    </row>
    <row r="1320" spans="1:10" ht="12.75" customHeight="1">
      <c r="A1320" s="148" t="str">
        <f>IF('TRI-1C'!$CK$13="","",'TRI-1C'!$CK$13)</f>
        <v>Comunicarse a través de dibujos de objetos con detalles que lo vuelven identificables, como representación simbólica de sus ideas.</v>
      </c>
      <c r="B1320" s="149"/>
      <c r="C1320" s="149"/>
      <c r="D1320" s="150"/>
      <c r="E1320" s="150"/>
      <c r="F1320" s="126"/>
      <c r="G1320" s="122" t="str">
        <f>IF(A1320="","",VLOOKUP(J1235,'TRI-1C'!$B$18:$FH$61,88,FALSE))</f>
        <v/>
      </c>
      <c r="H1320" s="150"/>
      <c r="I1320" s="127" t="str">
        <f t="shared" si="47"/>
        <v/>
      </c>
      <c r="J1320" s="126"/>
    </row>
    <row r="1321" spans="1:10" ht="12.75" customHeight="1">
      <c r="A1321" s="147" t="str">
        <f>IF('TRI-1C'!$CL$13="","",'TRI-1C'!$CL$13)</f>
        <v>Comunicarse incorporando palabras nuevas a su vocabulario en función de los ambientes y experiencias en las que interactúa.</v>
      </c>
      <c r="B1321" s="139"/>
      <c r="C1321" s="139"/>
      <c r="F1321" s="128"/>
      <c r="G1321" s="124" t="str">
        <f>IF(A1321="","",VLOOKUP(J1235,'TRI-1C'!$B$18:$FH$61,89,FALSE))</f>
        <v/>
      </c>
      <c r="I1321" s="125" t="str">
        <f t="shared" si="47"/>
        <v/>
      </c>
      <c r="J1321" s="128"/>
    </row>
    <row r="1322" spans="1:10" ht="12.75" customHeight="1">
      <c r="A1322" s="148" t="str">
        <f>IF('TRI-1C'!$CM$13="","",'TRI-1C'!$CM$13)</f>
        <v>Contar un cuento en base a sus imágenes a partir de la portada y siguiendo la secuencia de las páginas.</v>
      </c>
      <c r="B1322" s="149"/>
      <c r="C1322" s="149"/>
      <c r="D1322" s="150"/>
      <c r="E1322" s="150"/>
      <c r="F1322" s="126"/>
      <c r="G1322" s="122" t="str">
        <f>IF(A1322="","",VLOOKUP(J1235,'TRI-1C'!$B$18:$FH$61,90,FALSE))</f>
        <v/>
      </c>
      <c r="H1322" s="150"/>
      <c r="I1322" s="127" t="str">
        <f t="shared" si="47"/>
        <v/>
      </c>
      <c r="J1322" s="126"/>
    </row>
    <row r="1323" spans="1:10" ht="12.75" customHeight="1">
      <c r="A1323" s="147" t="str">
        <f>IF('TRI-1C'!$CN$13="","",'TRI-1C'!$CN$13)</f>
        <v>Describir oralmente imágenes gráficas (pictogramas) y digitales, estructurando oraciones más elaboradas que describan a los objetos que observa.</v>
      </c>
      <c r="B1323" s="139"/>
      <c r="C1323" s="139"/>
      <c r="F1323" s="128"/>
      <c r="G1323" s="124" t="str">
        <f>IF(A1323="","",VLOOKUP(J1235,'TRI-1C'!$B$18:$FH$61,91,FALSE))</f>
        <v/>
      </c>
      <c r="I1323" s="125" t="str">
        <f t="shared" si="47"/>
        <v/>
      </c>
      <c r="J1323" s="128"/>
    </row>
    <row r="1324" spans="1:10" ht="12.75" customHeight="1">
      <c r="A1324" s="192" t="str">
        <f>IF('TRI-1C'!$CO$13="","",'TRI-1C'!$CO$13)</f>
        <v>Describir oralmente imágenes relacionadas con los derechos de las personas en situación de movilidad</v>
      </c>
      <c r="B1324" s="154"/>
      <c r="C1324" s="154"/>
      <c r="D1324" s="154"/>
      <c r="E1324" s="154"/>
      <c r="F1324" s="155"/>
      <c r="G1324" s="122" t="str">
        <f>IF(A1324="","",VLOOKUP(J1235,'TRI-1C'!$B$18:$FH$61,92,FALSE))</f>
        <v/>
      </c>
      <c r="H1324" s="150"/>
      <c r="I1324" s="127" t="str">
        <f t="shared" si="47"/>
        <v/>
      </c>
      <c r="J1324" s="126"/>
    </row>
    <row r="1325" spans="1:10" ht="12.75" customHeight="1">
      <c r="A1325" s="147" t="str">
        <f>IF('TRI-1C'!$CP$13="","",'TRI-1C'!$CP$13)</f>
        <v>Expresarse oralmente pronunciando correctamente la mayoría de las palabras puede presentarse dificultades en la pronunciación de s, y la r.</v>
      </c>
      <c r="B1325" s="139"/>
      <c r="C1325" s="139"/>
      <c r="F1325" s="128"/>
      <c r="G1325" s="124" t="str">
        <f>IF(A1325="","",VLOOKUP(J1235,'TRI-1C'!$B$18:$FH$61,93,FALSE))</f>
        <v/>
      </c>
      <c r="I1325" s="125" t="str">
        <f t="shared" si="47"/>
        <v/>
      </c>
      <c r="J1325" s="128"/>
    </row>
    <row r="1326" spans="1:10" ht="12.75" customHeight="1">
      <c r="A1326" s="148" t="str">
        <f>IF('TRI-1C'!$CQ$13="","",'TRI-1C'!$CQ$13)</f>
        <v>Expresarse utilizando oraciones cortas y completas manteniendo el orden de las palabras.</v>
      </c>
      <c r="B1326" s="149"/>
      <c r="C1326" s="149"/>
      <c r="D1326" s="150"/>
      <c r="E1326" s="150"/>
      <c r="F1326" s="126"/>
      <c r="G1326" s="122" t="str">
        <f>IF(A1326="","",VLOOKUP(J1235,'TRI-1C'!$B$18:$FH$61,94,FALSE))</f>
        <v/>
      </c>
      <c r="H1326" s="150"/>
      <c r="I1326" s="127" t="str">
        <f t="shared" si="47"/>
        <v/>
      </c>
      <c r="J1326" s="126"/>
    </row>
    <row r="1327" spans="1:10" ht="12.75" customHeight="1">
      <c r="A1327" s="147" t="str">
        <f>IF('TRI-1C'!$CR$13="","",'TRI-1C'!$CR$13)</f>
        <v>Identificar “auditivamente” el fonema (sonido) inicial de las palabras más utilizadas.</v>
      </c>
      <c r="B1327" s="139"/>
      <c r="C1327" s="139"/>
      <c r="F1327" s="128"/>
      <c r="G1327" s="124" t="str">
        <f>IF(A1327="","",VLOOKUP(J1235,'TRI-1C'!$B$18:$FH$61,95,FALSE))</f>
        <v/>
      </c>
      <c r="I1327" s="125" t="str">
        <f t="shared" si="47"/>
        <v/>
      </c>
      <c r="J1327" s="128"/>
    </row>
    <row r="1328" spans="1:10" ht="12.75" customHeight="1">
      <c r="A1328" s="148" t="str">
        <f>IF('TRI-1C'!$CS$13="","",'TRI-1C'!$CS$13)</f>
        <v>Identificar una persona adulta de confianza para solicitar apoyo al enfrentar desafíos emocionales en situaciones cotidianas del entorno escolar</v>
      </c>
      <c r="B1328" s="158"/>
      <c r="C1328" s="158"/>
      <c r="D1328" s="158"/>
      <c r="E1328" s="158"/>
      <c r="F1328" s="159"/>
      <c r="G1328" s="122" t="str">
        <f>IF(A1328="","",VLOOKUP(J1235,'TRI-1C'!$B$18:$FH$61,96,FALSE))</f>
        <v/>
      </c>
      <c r="H1328" s="150"/>
      <c r="I1328" s="127" t="str">
        <f t="shared" si="47"/>
        <v/>
      </c>
      <c r="J1328" s="126"/>
    </row>
    <row r="1329" spans="1:10" ht="12.75" customHeight="1">
      <c r="A1329" s="11" t="str">
        <f>IF('TRI-1C'!$CT$13="","",'TRI-1C'!$CT$13)</f>
        <v>Participar en conversaciones más complejas y largas manteniéndose dentro del tema.</v>
      </c>
      <c r="B1329" s="156"/>
      <c r="C1329" s="156"/>
      <c r="D1329" s="156"/>
      <c r="E1329" s="156"/>
      <c r="F1329" s="157"/>
      <c r="G1329" s="124" t="str">
        <f>IF(A1329="","",VLOOKUP(J1235,'TRI-1C'!$B$18:$FH$61,97,FALSE))</f>
        <v/>
      </c>
      <c r="I1329" s="125" t="str">
        <f t="shared" si="47"/>
        <v/>
      </c>
      <c r="J1329" s="128"/>
    </row>
    <row r="1330" spans="1:10" ht="12.75" customHeight="1">
      <c r="A1330" s="148" t="str">
        <f>IF('TRI-1C'!$CU$13="","",'TRI-1C'!$CU$13)</f>
        <v>Producir palabras que riman espontáneamente tomado en cuenta los sonidos finales de las mismas.</v>
      </c>
      <c r="B1330" s="149"/>
      <c r="C1330" s="149"/>
      <c r="D1330" s="150"/>
      <c r="E1330" s="150"/>
      <c r="F1330" s="126"/>
      <c r="G1330" s="122" t="str">
        <f>IF(A1330="","",VLOOKUP(J1235,'TRI-1C'!$B$18:$FH$61,98,FALSE))</f>
        <v/>
      </c>
      <c r="H1330" s="150"/>
      <c r="I1330" s="127" t="str">
        <f t="shared" si="47"/>
        <v/>
      </c>
      <c r="J1330" s="126"/>
    </row>
    <row r="1331" spans="1:10" ht="12.75" customHeight="1">
      <c r="A1331" s="147" t="str">
        <f>IF('TRI-1C'!$CV$13="","",'TRI-1C'!$CV$13)</f>
        <v>Realizar modificaciones del contenido de un cuento relatado por el adulto, cambiando partes del él como: acciones y final.</v>
      </c>
      <c r="B1331" s="139"/>
      <c r="C1331" s="139"/>
      <c r="F1331" s="128"/>
      <c r="G1331" s="124" t="str">
        <f>IF(A1331="","",VLOOKUP(J1235,'TRI-1C'!$B$18:$FH$61,99,FALSE))</f>
        <v/>
      </c>
      <c r="I1331" s="125" t="str">
        <f t="shared" si="47"/>
        <v/>
      </c>
      <c r="J1331" s="128"/>
    </row>
    <row r="1332" spans="1:10" ht="12.75" customHeight="1">
      <c r="A1332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332" s="149"/>
      <c r="C1332" s="149"/>
      <c r="D1332" s="150"/>
      <c r="E1332" s="150"/>
      <c r="F1332" s="126"/>
      <c r="G1332" s="122" t="str">
        <f>IF(A1332="","",VLOOKUP(J1235,'TRI-1C'!$B$18:$FH$61,100,FALSE))</f>
        <v/>
      </c>
      <c r="H1332" s="150"/>
      <c r="I1332" s="127" t="str">
        <f t="shared" si="47"/>
        <v/>
      </c>
      <c r="J1332" s="126"/>
    </row>
    <row r="1333" spans="1:10" ht="12.75" customHeight="1">
      <c r="A1333" s="147" t="str">
        <f>IF('TRI-1C'!$CX$13="","",'TRI-1C'!$CX$13)</f>
        <v>Reconocer etiquetas y rótulos de su entorno inmediato y los “lee”.</v>
      </c>
      <c r="B1333" s="139"/>
      <c r="C1333" s="139"/>
      <c r="F1333" s="128"/>
      <c r="G1333" s="124" t="str">
        <f>IF(A1333="","",VLOOKUP(J1235,'TRI-1C'!$B$18:$FH$61,101,FALSE))</f>
        <v/>
      </c>
      <c r="I1333" s="125" t="str">
        <f t="shared" si="47"/>
        <v/>
      </c>
      <c r="J1333" s="128"/>
    </row>
    <row r="1334" spans="1:10" ht="12.75" customHeight="1">
      <c r="A1334" s="192" t="str">
        <f>IF('TRI-1C'!$CY$13="","",'TRI-1C'!$CY$13)</f>
        <v>Relatar cuentos, narrados por el adulto, manteniendo la secuencia, sin la ayuda del paratexto.</v>
      </c>
      <c r="B1334" s="154"/>
      <c r="C1334" s="154"/>
      <c r="D1334" s="154"/>
      <c r="E1334" s="154"/>
      <c r="F1334" s="155"/>
      <c r="G1334" s="122" t="str">
        <f>IF(A1334="","",VLOOKUP(J1235,'TRI-1C'!$B$18:$FH$61,102,FALSE))</f>
        <v/>
      </c>
      <c r="H1334" s="150"/>
      <c r="I1334" s="127" t="str">
        <f t="shared" si="47"/>
        <v/>
      </c>
      <c r="J1334" s="126"/>
    </row>
    <row r="1335" spans="1:10" ht="12.75" customHeight="1">
      <c r="A1335" s="147" t="str">
        <f>IF('TRI-1C'!$CZ$13="","",'TRI-1C'!$CZ$13)</f>
        <v>Reproducir trabalenguas sencillos, adivinanzas, canciones y poemas cortos, mejorando su pronunciación y potenciando su capacidad imaginativa.</v>
      </c>
      <c r="B1335" s="139"/>
      <c r="C1335" s="139"/>
      <c r="F1335" s="128"/>
      <c r="G1335" s="124" t="str">
        <f>IF(A1335="","",VLOOKUP(J1235,'TRI-1C'!$B$18:$FH$61,103,FALSE))</f>
        <v/>
      </c>
      <c r="I1335" s="125" t="str">
        <f t="shared" si="47"/>
        <v/>
      </c>
      <c r="J1335" s="128"/>
    </row>
    <row r="1336" spans="1:10" ht="12.75" customHeight="1">
      <c r="A1336" s="148" t="str">
        <f>IF('TRI-1C'!$DA$13="","",'TRI-1C'!$DA$13)</f>
        <v>Responder preguntas sobre un texto narrado por el adulto, relacionadas a los personajes y acciones principales.</v>
      </c>
      <c r="B1336" s="149"/>
      <c r="C1336" s="149"/>
      <c r="D1336" s="150"/>
      <c r="E1336" s="150"/>
      <c r="F1336" s="126"/>
      <c r="G1336" s="122" t="str">
        <f>IF(A1336="","",VLOOKUP(J1235,'TRI-1C'!$B$18:$FH$61,104,FALSE))</f>
        <v/>
      </c>
      <c r="H1336" s="150"/>
      <c r="I1336" s="127" t="str">
        <f t="shared" si="47"/>
        <v/>
      </c>
      <c r="J1336" s="126"/>
    </row>
    <row r="1337" spans="1:10" ht="12.75" customHeight="1">
      <c r="A1337" s="147" t="str">
        <f>IF('TRI-1C'!$DB$13="","",'TRI-1C'!$DB$13)</f>
        <v>Seguir instrucciones sencillas que involucren la ejecución de tres o más actividades</v>
      </c>
      <c r="B1337" s="139"/>
      <c r="C1337" s="139"/>
      <c r="F1337" s="128"/>
      <c r="G1337" s="124" t="str">
        <f>IF(A1337="","",VLOOKUP(J1235,'TRI-1C'!$B$18:$FH$61,105,FALSE))</f>
        <v/>
      </c>
      <c r="I1337" s="125" t="str">
        <f t="shared" si="47"/>
        <v/>
      </c>
      <c r="J1337" s="128"/>
    </row>
    <row r="1338" spans="1:10" ht="12.75" customHeight="1">
      <c r="A1338" s="165" t="str">
        <f>'BI-1T'!$A$12</f>
        <v>EXPRESIÓN ARTISTICA</v>
      </c>
      <c r="B1338" s="158"/>
      <c r="C1338" s="158"/>
      <c r="D1338" s="158"/>
      <c r="E1338" s="158"/>
      <c r="F1338" s="159"/>
      <c r="G1338" s="122" t="str">
        <f>IF(A1338="","",VLOOKUP(J1235,'TRI-1C'!$B$18:$FH$61,106,FALSE))</f>
        <v/>
      </c>
      <c r="H1338" s="150"/>
      <c r="I1338" s="127"/>
      <c r="J1338" s="126"/>
    </row>
    <row r="1339" spans="1:10" ht="12.75" customHeight="1">
      <c r="A1339" s="11" t="str">
        <f>IF('TRI-1C'!$DD$13="","",'TRI-1C'!$DD$13)</f>
        <v>Cantar canciones siguiendo el ritmo y coordinando con las expresiones de su cuerpo.</v>
      </c>
      <c r="B1339" s="156"/>
      <c r="C1339" s="156"/>
      <c r="D1339" s="156"/>
      <c r="E1339" s="156"/>
      <c r="F1339" s="157"/>
      <c r="G1339" s="124" t="str">
        <f>IF(A1339="","",VLOOKUP(J1235,'TRI-1C'!$B$18:$FH$61,107,FALSE))</f>
        <v/>
      </c>
      <c r="I1339" s="125" t="str">
        <f t="shared" ref="I1339:I1349" si="48">IF(G1339="","",G1339)</f>
        <v/>
      </c>
      <c r="J1339" s="128"/>
    </row>
    <row r="1340" spans="1:10" ht="12.75" customHeight="1">
      <c r="A1340" s="148" t="str">
        <f>IF('TRI-1C'!$DE$13="","",'TRI-1C'!$DE$13)</f>
        <v>Comunicar de manera escrita sus ideas intentando imitar letras o formas parecidas a letras.</v>
      </c>
      <c r="B1340" s="149"/>
      <c r="C1340" s="149"/>
      <c r="D1340" s="150"/>
      <c r="E1340" s="150"/>
      <c r="F1340" s="126"/>
      <c r="G1340" s="122" t="str">
        <f>IF(A1340="","",VLOOKUP(J1235,'TRI-1C'!$B$18:$FH$61,108,FALSE))</f>
        <v/>
      </c>
      <c r="H1340" s="150"/>
      <c r="I1340" s="127" t="str">
        <f t="shared" si="48"/>
        <v/>
      </c>
      <c r="J1340" s="126"/>
    </row>
    <row r="1341" spans="1:10" ht="12.75" customHeight="1">
      <c r="A1341" s="147" t="str">
        <f>IF('TRI-1C'!$DF$13="","",'TRI-1C'!$DF$13)</f>
        <v>Ejecutar patrones de más de dos ritmos con partes del cuerpo y elementos o instrumentos sonoros.</v>
      </c>
      <c r="B1341" s="139"/>
      <c r="C1341" s="139"/>
      <c r="F1341" s="128"/>
      <c r="G1341" s="124" t="str">
        <f>IF(A1341="","",VLOOKUP(J1235,'TRI-1C'!$B$18:$FH$61,109,FALSE))</f>
        <v/>
      </c>
      <c r="I1341" s="125" t="str">
        <f t="shared" si="48"/>
        <v/>
      </c>
      <c r="J1341" s="128"/>
    </row>
    <row r="1342" spans="1:10" ht="12.75" customHeight="1">
      <c r="A1342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1342" s="149"/>
      <c r="C1342" s="149"/>
      <c r="D1342" s="150"/>
      <c r="E1342" s="150"/>
      <c r="F1342" s="126"/>
      <c r="G1342" s="122" t="str">
        <f>IF(A1342="","",VLOOKUP(J1235,'TRI-1C'!$B$18:$FH$61,110,FALSE))</f>
        <v/>
      </c>
      <c r="H1342" s="150"/>
      <c r="I1342" s="127" t="str">
        <f t="shared" si="48"/>
        <v/>
      </c>
      <c r="J1342" s="126"/>
    </row>
    <row r="1343" spans="1:10" ht="12.75" customHeight="1">
      <c r="A1343" s="147" t="str">
        <f>IF('TRI-1C'!$DH$13="","",'TRI-1C'!$DH$13)</f>
        <v>Expresar su opinión al observar una obra artística relacionada a la plástica o a la escultura.</v>
      </c>
      <c r="B1343" s="139"/>
      <c r="C1343" s="139"/>
      <c r="F1343" s="128"/>
      <c r="G1343" s="124" t="str">
        <f>IF(A1343="","",VLOOKUP(J1235,'TRI-1C'!$B$18:$FH$61,111,FALSE))</f>
        <v/>
      </c>
      <c r="I1343" s="125" t="str">
        <f t="shared" si="48"/>
        <v/>
      </c>
      <c r="J1343" s="128"/>
    </row>
    <row r="1344" spans="1:10" ht="12.75" customHeight="1">
      <c r="A1344" s="192" t="str">
        <f>IF('TRI-1C'!$DI$13="","",'TRI-1C'!$DI$13)</f>
        <v>Expresar sus vivencias y experiencias a través del dibujo libre.</v>
      </c>
      <c r="B1344" s="154"/>
      <c r="C1344" s="154"/>
      <c r="D1344" s="154"/>
      <c r="E1344" s="154"/>
      <c r="F1344" s="155"/>
      <c r="G1344" s="122" t="str">
        <f>IF(A1344="","",VLOOKUP(J1235,'TRI-1C'!$B$18:$FH$61,112,FALSE))</f>
        <v/>
      </c>
      <c r="H1344" s="150"/>
      <c r="I1344" s="127" t="str">
        <f t="shared" si="48"/>
        <v/>
      </c>
      <c r="J1344" s="126"/>
    </row>
    <row r="1345" spans="1:10" ht="12.75" customHeight="1">
      <c r="A1345" s="147" t="str">
        <f>IF('TRI-1C'!$DJ$13="","",'TRI-1C'!$DJ$13)</f>
        <v>Mantener el ritmo y las secuencias de pasos sencillos durante la ejecución de coreografías.</v>
      </c>
      <c r="B1345" s="139"/>
      <c r="C1345" s="139"/>
      <c r="F1345" s="128"/>
      <c r="G1345" s="124" t="str">
        <f>IF(A1345="","",VLOOKUP(J1235,'TRI-1C'!$B$18:$FH$61,113,FALSE))</f>
        <v/>
      </c>
      <c r="I1345" s="125" t="str">
        <f t="shared" si="48"/>
        <v/>
      </c>
      <c r="J1345" s="128"/>
    </row>
    <row r="1346" spans="1:10" ht="12.75" customHeight="1">
      <c r="A1346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346" s="149"/>
      <c r="C1346" s="149"/>
      <c r="D1346" s="150"/>
      <c r="E1346" s="150"/>
      <c r="F1346" s="126"/>
      <c r="G1346" s="122" t="str">
        <f>IF(A1346="","",VLOOKUP(J1235,'TRI-1C'!$B$18:$FH$61,114,FALSE))</f>
        <v/>
      </c>
      <c r="H1346" s="150"/>
      <c r="I1346" s="127" t="str">
        <f t="shared" si="48"/>
        <v/>
      </c>
      <c r="J1346" s="126"/>
    </row>
    <row r="1347" spans="1:10" ht="12.75" customHeight="1">
      <c r="A1347" s="147" t="str">
        <f>IF('TRI-1C'!$DL$13="","",'TRI-1C'!$DL$13)</f>
        <v>Participar en dramatizaciones, asumiendo roles de diferentes personas del entorno y de personajes de cuentos e historietas.</v>
      </c>
      <c r="B1347" s="139"/>
      <c r="C1347" s="139"/>
      <c r="F1347" s="128"/>
      <c r="G1347" s="124" t="str">
        <f>IF(A1347="","",VLOOKUP(J1235,'TRI-1C'!$B$18:$FH$61,115,FALSE))</f>
        <v/>
      </c>
      <c r="I1347" s="125" t="str">
        <f t="shared" si="48"/>
        <v/>
      </c>
      <c r="J1347" s="128"/>
    </row>
    <row r="1348" spans="1:10" ht="12.75" customHeight="1">
      <c r="A1348" s="148" t="str">
        <f>IF('TRI-1C'!$DM$13="","",'TRI-1C'!$DM$13)</f>
        <v>Participar en rondas populares, bailes y juegos tradicionales, asumiendo los roles y respetando las reglas.</v>
      </c>
      <c r="B1348" s="158"/>
      <c r="C1348" s="158"/>
      <c r="D1348" s="158"/>
      <c r="E1348" s="158"/>
      <c r="F1348" s="159"/>
      <c r="G1348" s="122" t="str">
        <f>IF(A1348="","",VLOOKUP(J1235,'TRI-1C'!$B$18:$FH$61,116,FALSE))</f>
        <v/>
      </c>
      <c r="H1348" s="150"/>
      <c r="I1348" s="127" t="str">
        <f t="shared" si="48"/>
        <v/>
      </c>
      <c r="J1348" s="126"/>
    </row>
    <row r="1349" spans="1:10" ht="12.75" customHeight="1">
      <c r="A1349" s="11" t="str">
        <f>IF('TRI-1C'!$DN$13="","",'TRI-1C'!$DN$13)</f>
        <v>Realizar actividades creativas utilizando las técnicas grafo plásticas con variedad de materiales.</v>
      </c>
      <c r="B1349" s="156"/>
      <c r="C1349" s="156"/>
      <c r="D1349" s="156"/>
      <c r="E1349" s="156"/>
      <c r="F1349" s="157"/>
      <c r="G1349" s="124" t="str">
        <f>IF(A1349="","",VLOOKUP(J1235,'TRI-1C'!$B$18:$FH$61,117,FALSE))</f>
        <v/>
      </c>
      <c r="I1349" s="125" t="str">
        <f t="shared" si="48"/>
        <v/>
      </c>
      <c r="J1349" s="128"/>
    </row>
    <row r="1350" spans="1:10" ht="12.75" customHeight="1">
      <c r="A1350" s="165" t="str">
        <f>'BI-1T'!$A$13</f>
        <v>EXPRESION CORPORAL Y MOTRICIDAD</v>
      </c>
      <c r="B1350" s="149"/>
      <c r="C1350" s="149"/>
      <c r="D1350" s="150"/>
      <c r="E1350" s="150"/>
      <c r="F1350" s="126"/>
      <c r="G1350" s="122" t="str">
        <f>IF(A1350="","",VLOOKUP(J1235,'TRI-1C'!$B$18:$FH$61,118,FALSE))</f>
        <v/>
      </c>
      <c r="H1350" s="150"/>
      <c r="I1350" s="127"/>
      <c r="J1350" s="126"/>
    </row>
    <row r="1351" spans="1:10" ht="12.75" customHeight="1">
      <c r="A1351" s="147" t="str">
        <f>IF('TRI-1C'!$DP$13="","",'TRI-1C'!$DP$13)</f>
        <v>Caminar y correr con soltura y seguridad manteniendo el equilibrio a diferentes distancias, orientaciones y ritmos en espacios parciales.</v>
      </c>
      <c r="B1351" s="139"/>
      <c r="C1351" s="139"/>
      <c r="F1351" s="128"/>
      <c r="G1351" s="124" t="str">
        <f>IF(A1351="","",VLOOKUP(J1235,'TRI-1C'!$B$18:$FH$61,119,FALSE))</f>
        <v/>
      </c>
      <c r="I1351" s="125" t="str">
        <f t="shared" ref="I1351:I1378" si="49">IF(G1351="","",G1351)</f>
        <v/>
      </c>
      <c r="J1351" s="128"/>
    </row>
    <row r="1352" spans="1:10" ht="12.75" customHeight="1">
      <c r="A1352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1352" s="149"/>
      <c r="C1352" s="149"/>
      <c r="D1352" s="150"/>
      <c r="E1352" s="150"/>
      <c r="F1352" s="126"/>
      <c r="G1352" s="122" t="str">
        <f>IF(A1352="","",VLOOKUP(J1235,'TRI-1C'!$B$18:$FH$61,120,FALSE))</f>
        <v/>
      </c>
      <c r="H1352" s="150"/>
      <c r="I1352" s="127" t="str">
        <f t="shared" si="49"/>
        <v/>
      </c>
      <c r="J1352" s="126"/>
    </row>
    <row r="1353" spans="1:10" ht="12.75" customHeight="1">
      <c r="A1353" s="147" t="str">
        <f>IF('TRI-1C'!$DR$13="","",'TRI-1C'!$DR$13)</f>
        <v>Discriminar sonidos onomatopéyicos y diferencia los sonidos naturales de los artificiales</v>
      </c>
      <c r="B1353" s="139"/>
      <c r="C1353" s="139"/>
      <c r="F1353" s="128"/>
      <c r="G1353" s="124" t="str">
        <f>IF(A1353="","",VLOOKUP(J1235,'TRI-1C'!$B$18:$FH$61,121,FALSE))</f>
        <v/>
      </c>
      <c r="I1353" s="125" t="str">
        <f t="shared" si="49"/>
        <v/>
      </c>
      <c r="J1353" s="128"/>
    </row>
    <row r="1354" spans="1:10" ht="12.75" customHeight="1">
      <c r="A1354" s="192" t="str">
        <f>IF('TRI-1C'!$DS$13="","",'TRI-1C'!$DS$13)</f>
        <v>Ejecutar actividades coordinadamente y con un control adecuado de fuerza y tonicidad muscular como: lanzar, atrapar y patear objetos y pelotas.</v>
      </c>
      <c r="B1354" s="154"/>
      <c r="C1354" s="154"/>
      <c r="D1354" s="154"/>
      <c r="E1354" s="154"/>
      <c r="F1354" s="155"/>
      <c r="G1354" s="122" t="str">
        <f>IF(A1354="","",VLOOKUP(J1235,'TRI-1C'!$B$18:$FH$61,122,FALSE))</f>
        <v/>
      </c>
      <c r="H1354" s="150"/>
      <c r="I1354" s="127" t="str">
        <f t="shared" si="49"/>
        <v/>
      </c>
      <c r="J1354" s="126"/>
    </row>
    <row r="1355" spans="1:10" ht="12.75" customHeight="1">
      <c r="A1355" s="147" t="str">
        <f>IF('TRI-1C'!$DT$13="","",'TRI-1C'!$DT$13)</f>
        <v>Emplear su lado dominante en la realización de la mayoría de las actividades que utilice la mano, ojo y pie.</v>
      </c>
      <c r="B1355" s="139"/>
      <c r="C1355" s="139"/>
      <c r="F1355" s="128"/>
      <c r="G1355" s="124" t="str">
        <f>IF(A1355="","",VLOOKUP(J1235,'TRI-1C'!$B$18:$FH$61,123,FALSE))</f>
        <v/>
      </c>
      <c r="I1355" s="125" t="str">
        <f t="shared" si="49"/>
        <v/>
      </c>
      <c r="J1355" s="128"/>
    </row>
    <row r="1356" spans="1:10" ht="12.75" customHeight="1">
      <c r="A1356" s="148" t="str">
        <f>IF('TRI-1C'!$DU$13="","",'TRI-1C'!$DU$13)</f>
        <v>Galopar y salticar coordinadamente con obstáculos ejecutando circuitos.</v>
      </c>
      <c r="B1356" s="149"/>
      <c r="C1356" s="149"/>
      <c r="D1356" s="150"/>
      <c r="E1356" s="150"/>
      <c r="F1356" s="126"/>
      <c r="G1356" s="122" t="str">
        <f>IF(A1356="","",VLOOKUP(J1235,'TRI-1C'!$B$18:$FH$61,124,FALSE))</f>
        <v/>
      </c>
      <c r="H1356" s="150"/>
      <c r="I1356" s="127" t="str">
        <f t="shared" si="49"/>
        <v/>
      </c>
      <c r="J1356" s="126"/>
    </row>
    <row r="1357" spans="1:10" ht="12.75" customHeight="1">
      <c r="A1357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1357" s="139"/>
      <c r="C1357" s="139"/>
      <c r="F1357" s="128"/>
      <c r="G1357" s="124" t="str">
        <f>IF(A1357="","",VLOOKUP(J1235,'TRI-1C'!$B$18:$FH$61,125,FALSE))</f>
        <v/>
      </c>
      <c r="I1357" s="125" t="str">
        <f t="shared" si="49"/>
        <v/>
      </c>
      <c r="J1357" s="128"/>
    </row>
    <row r="1358" spans="1:10" ht="12.75" customHeight="1">
      <c r="A1358" s="148" t="str">
        <f>IF('TRI-1C'!$DW$13="","",'TRI-1C'!$DW$13)</f>
        <v>Mantener el equilibro al caminar sobre líneas rectas, curvas y quebradas con altura (aprox. 20 cm) logrando un adecuado control postural.</v>
      </c>
      <c r="B1358" s="158"/>
      <c r="C1358" s="158"/>
      <c r="D1358" s="158"/>
      <c r="E1358" s="158"/>
      <c r="F1358" s="159"/>
      <c r="G1358" s="122" t="str">
        <f>IF(A1358="","",VLOOKUP(J1235,'TRI-1C'!$B$18:$FH$61,126,FALSE))</f>
        <v/>
      </c>
      <c r="H1358" s="150"/>
      <c r="I1358" s="127" t="str">
        <f t="shared" si="49"/>
        <v/>
      </c>
      <c r="J1358" s="126"/>
    </row>
    <row r="1359" spans="1:10" ht="12.75" customHeight="1">
      <c r="A1359" s="11" t="str">
        <f>IF('TRI-1C'!$DX$13="","",'TRI-1C'!$DX$13)</f>
        <v>Mantener un adecuado control postural en diferentes posiciones del cuerpo y en desplazamientos.</v>
      </c>
      <c r="B1359" s="156"/>
      <c r="C1359" s="156"/>
      <c r="D1359" s="156"/>
      <c r="E1359" s="156"/>
      <c r="F1359" s="157"/>
      <c r="G1359" s="124" t="str">
        <f>IF(A1359="","",VLOOKUP(J1235,'TRI-1C'!$B$18:$FH$61,127,FALSE))</f>
        <v/>
      </c>
      <c r="I1359" s="125" t="str">
        <f t="shared" si="49"/>
        <v/>
      </c>
      <c r="J1359" s="128"/>
    </row>
    <row r="1360" spans="1:10" ht="12.75" customHeight="1">
      <c r="A1360" s="148" t="str">
        <f>IF('TRI-1C'!$DY$13="","",'TRI-1C'!$DY$13)</f>
        <v>Orientarse en el espacio realizando desplazamientos en función de consignas dadas con las nociones: entre, adelante-atrás, junto a, cerca-lejos</v>
      </c>
      <c r="B1360" s="149"/>
      <c r="C1360" s="149"/>
      <c r="D1360" s="150"/>
      <c r="E1360" s="150"/>
      <c r="F1360" s="126"/>
      <c r="G1360" s="122" t="str">
        <f>IF(A1360="","",VLOOKUP(J1235,'TRI-1C'!$B$18:$FH$61,128,FALSE))</f>
        <v/>
      </c>
      <c r="H1360" s="150"/>
      <c r="I1360" s="127" t="str">
        <f t="shared" si="49"/>
        <v/>
      </c>
      <c r="J1360" s="126"/>
    </row>
    <row r="1361" spans="1:10" ht="12.75" customHeight="1">
      <c r="A1361" s="147" t="str">
        <f>IF('TRI-1C'!$DZ$13="","",'TRI-1C'!$DZ$13)</f>
        <v>Realiza varios movimientos y desplazamientos combinados a diferentes velocidades (rápido, lento), duración (largos y corto).</v>
      </c>
      <c r="B1361" s="139"/>
      <c r="C1361" s="139"/>
      <c r="F1361" s="128"/>
      <c r="G1361" s="124" t="str">
        <f>IF(A1361="","",VLOOKUP(J1235,'TRI-1C'!$B$18:$FH$61,129,FALSE))</f>
        <v/>
      </c>
      <c r="I1361" s="125" t="str">
        <f t="shared" si="49"/>
        <v/>
      </c>
      <c r="J1361" s="128"/>
    </row>
    <row r="1362" spans="1:10" ht="12.75" customHeight="1">
      <c r="A1362" s="148" t="str">
        <f>IF('TRI-1C'!$EA$13="","",'TRI-1C'!$EA$13)</f>
        <v>Realizar actividades de coordinación visomotriz con niveles de dificultad creciente en el tamaño y tipo de materiales.</v>
      </c>
      <c r="B1362" s="149"/>
      <c r="C1362" s="149"/>
      <c r="D1362" s="150"/>
      <c r="E1362" s="150"/>
      <c r="F1362" s="126"/>
      <c r="G1362" s="122" t="str">
        <f>IF(A1362="","",VLOOKUP(J1235,'TRI-1C'!$B$18:$FH$61,130,FALSE))</f>
        <v/>
      </c>
      <c r="H1362" s="150"/>
      <c r="I1362" s="127" t="str">
        <f t="shared" si="49"/>
        <v/>
      </c>
      <c r="J1362" s="126"/>
    </row>
    <row r="1363" spans="1:10" ht="12.75" customHeight="1">
      <c r="A1363" s="147" t="str">
        <f>IF('TRI-1C'!$EB$13="","",'TRI-1C'!$EB$13)</f>
        <v>Realizar desplazamientos y movimientos combinados utilizando el espacio total y parcial a diferentes distancias (largas-cortas)</v>
      </c>
      <c r="B1363" s="139"/>
      <c r="C1363" s="139"/>
      <c r="F1363" s="128"/>
      <c r="G1363" s="124" t="str">
        <f>IF(A1363="","",VLOOKUP(J1235,'TRI-1C'!$B$18:$FH$61,131,FALSE))</f>
        <v/>
      </c>
      <c r="I1363" s="125" t="str">
        <f t="shared" si="49"/>
        <v/>
      </c>
      <c r="J1363" s="128"/>
    </row>
    <row r="1364" spans="1:10" ht="12.75" customHeight="1">
      <c r="A1364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1364" s="154"/>
      <c r="C1364" s="154"/>
      <c r="D1364" s="154"/>
      <c r="E1364" s="154"/>
      <c r="F1364" s="155"/>
      <c r="G1364" s="122" t="str">
        <f>IF(A1364="","",VLOOKUP(J1235,'TRI-1C'!$B$18:$FH$61,132,FALSE))</f>
        <v/>
      </c>
      <c r="H1364" s="150"/>
      <c r="I1364" s="127" t="str">
        <f t="shared" si="49"/>
        <v/>
      </c>
      <c r="J1364" s="126"/>
    </row>
    <row r="1365" spans="1:10" ht="12.75" customHeight="1">
      <c r="A1365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1365" s="139"/>
      <c r="C1365" s="139"/>
      <c r="F1365" s="128"/>
      <c r="G1365" s="124" t="str">
        <f>IF(A1365="","",VLOOKUP(J1235,'TRI-1C'!$B$18:$FH$61,133,FALSE))</f>
        <v/>
      </c>
      <c r="I1365" s="125" t="str">
        <f t="shared" si="49"/>
        <v/>
      </c>
      <c r="J1365" s="128"/>
    </row>
    <row r="1366" spans="1:10" ht="12.75" customHeight="1">
      <c r="A1366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1366" s="149"/>
      <c r="C1366" s="149"/>
      <c r="D1366" s="150"/>
      <c r="E1366" s="150"/>
      <c r="F1366" s="126"/>
      <c r="G1366" s="122" t="str">
        <f>IF(A1366="","",VLOOKUP(J1235,'TRI-1C'!$B$18:$FH$61,134,FALSE))</f>
        <v/>
      </c>
      <c r="H1366" s="150"/>
      <c r="I1366" s="127" t="str">
        <f t="shared" si="49"/>
        <v/>
      </c>
      <c r="J1366" s="126"/>
    </row>
    <row r="1367" spans="1:10" ht="12.75" customHeight="1">
      <c r="A1367" s="147" t="str">
        <f>IF('TRI-1C'!$EF$13="","",'TRI-1C'!$EF$13)</f>
        <v>Realizar movimientos diferenciados con los lados laterales del cuerpo (un lado y otro lado).</v>
      </c>
      <c r="B1367" s="139"/>
      <c r="C1367" s="139"/>
      <c r="F1367" s="128"/>
      <c r="G1367" s="124" t="str">
        <f>IF(A1367="","",VLOOKUP(J1235,'TRI-1C'!$B$18:$FH$61,135,FALSE))</f>
        <v/>
      </c>
      <c r="I1367" s="125" t="str">
        <f t="shared" si="49"/>
        <v/>
      </c>
      <c r="J1367" s="128"/>
    </row>
    <row r="1368" spans="1:10" ht="12.75" customHeight="1">
      <c r="A1368" s="148" t="str">
        <f>IF('TRI-1C'!$EG$13="","",'TRI-1C'!$EG$13)</f>
        <v>Realizar movimientos para la coordinación de ojo y pie como: patear pelotas hacia un punto fijo determinado.</v>
      </c>
      <c r="B1368" s="158"/>
      <c r="C1368" s="158"/>
      <c r="D1368" s="158"/>
      <c r="E1368" s="158"/>
      <c r="F1368" s="159"/>
      <c r="G1368" s="122" t="str">
        <f>IF(A1368="","",VLOOKUP(J1235,'TRI-1C'!$B$18:$FH$61,136,FALSE))</f>
        <v/>
      </c>
      <c r="H1368" s="150"/>
      <c r="I1368" s="127" t="str">
        <f t="shared" si="49"/>
        <v/>
      </c>
      <c r="J1368" s="126"/>
    </row>
    <row r="1369" spans="1:10" ht="12.75" customHeight="1">
      <c r="A1369" s="11" t="str">
        <f>IF('TRI-1C'!$EH$13="","",'TRI-1C'!$EH$13)</f>
        <v>Realizar representaciones gráficas utilizando el dibujo con detalles que le dan intencionalidad y sentido para identificarlos</v>
      </c>
      <c r="B1369" s="156"/>
      <c r="C1369" s="156"/>
      <c r="D1369" s="156"/>
      <c r="E1369" s="156"/>
      <c r="F1369" s="157"/>
      <c r="G1369" s="124" t="str">
        <f>IF(A1369="","",VLOOKUP(J1235,'TRI-1C'!$B$18:$FH$61,137,FALSE))</f>
        <v/>
      </c>
      <c r="I1369" s="125" t="str">
        <f t="shared" si="49"/>
        <v/>
      </c>
      <c r="J1369" s="128"/>
    </row>
    <row r="1370" spans="1:10" ht="12.75" customHeight="1">
      <c r="A1370" s="148" t="str">
        <f>IF('TRI-1C'!$EI$13="","",'TRI-1C'!$EI$13)</f>
        <v>Reconocer la importancia del peatón y respetar su espacio en la vía mediante actividades lúdicas que fomenten el aprendizaje de normas de tránsito.</v>
      </c>
      <c r="B1370" s="149"/>
      <c r="C1370" s="149"/>
      <c r="D1370" s="150"/>
      <c r="E1370" s="150"/>
      <c r="F1370" s="126"/>
      <c r="G1370" s="122" t="str">
        <f>IF(A1370="","",VLOOKUP(J1235,'TRI-1C'!$B$18:$FH$61,138,FALSE))</f>
        <v/>
      </c>
      <c r="H1370" s="150"/>
      <c r="I1370" s="127" t="str">
        <f t="shared" si="49"/>
        <v/>
      </c>
      <c r="J1370" s="126"/>
    </row>
    <row r="1371" spans="1:10" ht="12.75" customHeight="1">
      <c r="A1371" s="147" t="str">
        <f>IF('TRI-1C'!$EJ$13="","",'TRI-1C'!$EJ$13)</f>
        <v>Representar la figura humana utilizando el monigote e incorporando detalles según la interiorización de su imagen corporal.</v>
      </c>
      <c r="B1371" s="139"/>
      <c r="C1371" s="139"/>
      <c r="F1371" s="128"/>
      <c r="G1371" s="124" t="str">
        <f>IF(A1371="","",VLOOKUP(J1235,'TRI-1C'!$B$18:$FH$61,139,FALSE))</f>
        <v/>
      </c>
      <c r="I1371" s="125" t="str">
        <f t="shared" si="49"/>
        <v/>
      </c>
      <c r="J1371" s="128"/>
    </row>
    <row r="1372" spans="1:10" ht="12.75" customHeight="1">
      <c r="A1372" s="148" t="str">
        <f>IF('TRI-1C'!$EK$13="","",'TRI-1C'!$EK$13)</f>
        <v>Saltar de un pie a otro alternadamente, de manera autónoma.</v>
      </c>
      <c r="B1372" s="149"/>
      <c r="C1372" s="149"/>
      <c r="D1372" s="150"/>
      <c r="E1372" s="150"/>
      <c r="F1372" s="126"/>
      <c r="G1372" s="122" t="str">
        <f>IF(A1372="","",VLOOKUP(J1235,'TRI-1C'!$B$18:$FH$61,140,FALSE))</f>
        <v/>
      </c>
      <c r="H1372" s="150"/>
      <c r="I1372" s="127" t="str">
        <f t="shared" si="49"/>
        <v/>
      </c>
      <c r="J1372" s="126"/>
    </row>
    <row r="1373" spans="1:10" ht="12.75" customHeight="1">
      <c r="A1373" s="147" t="str">
        <f>IF('TRI-1C'!$EL$13="","",'TRI-1C'!$EL$13)</f>
        <v>Saltar en dos pies en sentido vertical obstáculos de 20 a 30 cm en altura y en sentido horizontal longitudes de aproximadamente 50 a 70 cm.</v>
      </c>
      <c r="B1373" s="139"/>
      <c r="C1373" s="139"/>
      <c r="F1373" s="128"/>
      <c r="G1373" s="124" t="str">
        <f>IF(A1373="","",VLOOKUP(J1235,'TRI-1C'!$B$18:$FH$61,141,FALSE))</f>
        <v/>
      </c>
      <c r="I1373" s="125" t="str">
        <f t="shared" si="49"/>
        <v/>
      </c>
      <c r="J1373" s="128"/>
    </row>
    <row r="1374" spans="1:10" ht="12.75" customHeight="1">
      <c r="A1374" s="192" t="str">
        <f>IF('TRI-1C'!$EM$13="","",'TRI-1C'!$EM$13)</f>
        <v>Subir y bajar escaleras alternando los pies.</v>
      </c>
      <c r="B1374" s="154"/>
      <c r="C1374" s="154"/>
      <c r="D1374" s="154"/>
      <c r="E1374" s="154"/>
      <c r="F1374" s="155"/>
      <c r="G1374" s="122" t="str">
        <f>IF(A1374="","",VLOOKUP(J1235,'TRI-1C'!$B$18:$FH$61,142,FALSE))</f>
        <v/>
      </c>
      <c r="H1374" s="150"/>
      <c r="I1374" s="127" t="str">
        <f t="shared" si="49"/>
        <v/>
      </c>
      <c r="J1374" s="126"/>
    </row>
    <row r="1375" spans="1:10" ht="12.75" customHeight="1">
      <c r="A1375" s="147" t="str">
        <f>IF('TRI-1C'!$EN$13="","",'TRI-1C'!$EN$13)</f>
        <v>Trepar y reptar a diferentes ritmos y en posiciones corporales diversas (cúbito ventral y cúbito dorsal).</v>
      </c>
      <c r="B1375" s="139"/>
      <c r="C1375" s="139"/>
      <c r="F1375" s="128"/>
      <c r="G1375" s="124" t="str">
        <f>IF(A1375="","",VLOOKUP(J1235,'TRI-1C'!$B$18:$FH$61,143,FALSE))</f>
        <v/>
      </c>
      <c r="I1375" s="125" t="str">
        <f t="shared" si="49"/>
        <v/>
      </c>
      <c r="J1375" s="128"/>
    </row>
    <row r="1376" spans="1:10" ht="12.75" customHeight="1">
      <c r="A1376" s="148" t="str">
        <f>IF('TRI-1C'!$EO$13="","",'TRI-1C'!$EO$13)</f>
        <v>Ubicar algunas partes de su cuerpo en función de las nociones de al lado, junto a, cerca-lejos.</v>
      </c>
      <c r="B1376" s="149"/>
      <c r="C1376" s="149"/>
      <c r="D1376" s="150"/>
      <c r="E1376" s="150"/>
      <c r="F1376" s="126"/>
      <c r="G1376" s="122" t="str">
        <f>IF(A1376="","",VLOOKUP(J1235,'TRI-1C'!$B$18:$FH$61,144,FALSE))</f>
        <v/>
      </c>
      <c r="H1376" s="150"/>
      <c r="I1376" s="127" t="str">
        <f t="shared" si="49"/>
        <v/>
      </c>
      <c r="J1376" s="126"/>
    </row>
    <row r="1377" spans="1:10" ht="12.75" customHeight="1">
      <c r="A1377" s="147" t="str">
        <f>IF('TRI-1C'!$EP$13="","",'TRI-1C'!$EP$13)</f>
        <v>Utilizar el espacio parcial e inicia con el uso del espacio total para realizar representaciones gráficas.</v>
      </c>
      <c r="B1377" s="139"/>
      <c r="C1377" s="139"/>
      <c r="F1377" s="128"/>
      <c r="G1377" s="124" t="str">
        <f>IF(A1377="","",VLOOKUP(J1235,'TRI-1C'!$B$18:$FH$61,145,FALSE))</f>
        <v/>
      </c>
      <c r="I1377" s="125" t="str">
        <f t="shared" si="49"/>
        <v/>
      </c>
      <c r="J1377" s="128"/>
    </row>
    <row r="1378" spans="1:10" ht="12.75" customHeight="1">
      <c r="A1378" s="148" t="str">
        <f>IF('TRI-1C'!$EQ$13="","",'TRI-1C'!$EQ$13)</f>
        <v>Utilizar la pinza digital para coger lápices, marcadores, pinceles y diversos tipos de materiales.</v>
      </c>
      <c r="B1378" s="158"/>
      <c r="C1378" s="158"/>
      <c r="D1378" s="158"/>
      <c r="E1378" s="158"/>
      <c r="F1378" s="159"/>
      <c r="G1378" s="122" t="str">
        <f>IF(A1378="","",VLOOKUP(J1235,'TRI-1C'!$B$18:$FH$61,146,FALSE))</f>
        <v/>
      </c>
      <c r="H1378" s="150"/>
      <c r="I1378" s="127" t="str">
        <f t="shared" si="49"/>
        <v/>
      </c>
      <c r="J1378" s="126"/>
    </row>
    <row r="1379" spans="1:10" ht="12.75" customHeight="1">
      <c r="A1379" s="6" t="str">
        <f>NOTAS!$O$14</f>
        <v>CIVICA Y ACOMPAÑAMIENTO INTEGRAL</v>
      </c>
      <c r="B1379" s="156"/>
      <c r="C1379" s="156"/>
      <c r="D1379" s="156"/>
      <c r="E1379" s="156"/>
      <c r="F1379" s="157"/>
      <c r="G1379" s="124" t="str">
        <f>IF(A1379="","",VLOOKUP(J1235,'TRI-1C'!$B$18:$FH$61,146,FALSE))</f>
        <v/>
      </c>
      <c r="I1379" s="125"/>
      <c r="J1379" s="128"/>
    </row>
    <row r="1380" spans="1:10" ht="12.75" customHeight="1">
      <c r="A1380" s="148" t="str">
        <f>IF('TRI-1C'!$ES$13="","",'TRI-1C'!$ES$13)</f>
        <v/>
      </c>
      <c r="B1380" s="149"/>
      <c r="C1380" s="149"/>
      <c r="D1380" s="150"/>
      <c r="E1380" s="150"/>
      <c r="F1380" s="126"/>
      <c r="G1380" s="122" t="str">
        <f>IF(A1380="","",VLOOKUP(J1235,'TRI-1C'!$B$18:$FH$61,148,FALSE))</f>
        <v/>
      </c>
      <c r="H1380" s="150"/>
      <c r="I1380" s="127" t="str">
        <f t="shared" ref="I1380:I1389" si="50">IF(G1380="","",G1380)</f>
        <v/>
      </c>
      <c r="J1380" s="126"/>
    </row>
    <row r="1381" spans="1:10" ht="12.75" customHeight="1">
      <c r="A1381" s="147" t="str">
        <f>IF('TRI-1C'!$ET$13="","",'TRI-1C'!$ET$13)</f>
        <v>AUTOCONOCIMIENTO</v>
      </c>
      <c r="B1381" s="139"/>
      <c r="C1381" s="139"/>
      <c r="F1381" s="128"/>
      <c r="G1381" s="124" t="str">
        <f>IF(A1381="","",VLOOKUP(J1235,'TRI-1C'!$B$18:$FH$61,149,FALSE))</f>
        <v/>
      </c>
      <c r="I1381" s="125" t="str">
        <f t="shared" si="50"/>
        <v/>
      </c>
      <c r="J1381" s="128"/>
    </row>
    <row r="1382" spans="1:10" ht="12.75" customHeight="1">
      <c r="A1382" s="148" t="str">
        <f>IF('TRI-1C'!$EU$13="","",'TRI-1C'!$EU$13)</f>
        <v>PENSAMIENO CRITICO</v>
      </c>
      <c r="B1382" s="149"/>
      <c r="C1382" s="149"/>
      <c r="D1382" s="150"/>
      <c r="E1382" s="150"/>
      <c r="F1382" s="126"/>
      <c r="G1382" s="122" t="str">
        <f>IF(A1382="","",VLOOKUP(J1235,'TRI-1C'!$B$18:$FH$61,150,FALSE))</f>
        <v/>
      </c>
      <c r="H1382" s="150"/>
      <c r="I1382" s="127" t="str">
        <f t="shared" si="50"/>
        <v/>
      </c>
      <c r="J1382" s="126"/>
    </row>
    <row r="1383" spans="1:10" ht="12.75" customHeight="1">
      <c r="A1383" s="147" t="str">
        <f>IF('TRI-1C'!$EV$13="","",'TRI-1C'!$EV$13)</f>
        <v>MANEJO DE PROBLEMAS</v>
      </c>
      <c r="B1383" s="139"/>
      <c r="C1383" s="139"/>
      <c r="F1383" s="128"/>
      <c r="G1383" s="124" t="str">
        <f>IF(A1383="","",VLOOKUP(J1235,'TRI-1C'!$B$18:$FH$61,151,FALSE))</f>
        <v/>
      </c>
      <c r="I1383" s="125" t="str">
        <f t="shared" si="50"/>
        <v/>
      </c>
      <c r="J1383" s="128"/>
    </row>
    <row r="1384" spans="1:10" ht="12.75" customHeight="1">
      <c r="A1384" s="192" t="str">
        <f>IF('TRI-1C'!$EW$13="","",'TRI-1C'!$EW$13)</f>
        <v>TOMA DE DECISIONES</v>
      </c>
      <c r="B1384" s="154"/>
      <c r="C1384" s="154"/>
      <c r="D1384" s="154"/>
      <c r="E1384" s="154"/>
      <c r="F1384" s="155"/>
      <c r="G1384" s="122" t="str">
        <f>IF(A1384="","",VLOOKUP(J1235,'TRI-1C'!$B$18:$FH$61,152,FALSE))</f>
        <v/>
      </c>
      <c r="H1384" s="150"/>
      <c r="I1384" s="127" t="str">
        <f t="shared" si="50"/>
        <v/>
      </c>
      <c r="J1384" s="126"/>
    </row>
    <row r="1385" spans="1:10" ht="12.75" customHeight="1">
      <c r="A1385" s="147" t="str">
        <f>IF('TRI-1C'!$EX$13="","",'TRI-1C'!$EX$13)</f>
        <v>TRABAJO EN EQUIPO</v>
      </c>
      <c r="B1385" s="139"/>
      <c r="C1385" s="139"/>
      <c r="F1385" s="128"/>
      <c r="G1385" s="124" t="str">
        <f>IF(A1385="","",VLOOKUP(J1235,'TRI-1C'!$B$18:$FH$61,153,FALSE))</f>
        <v/>
      </c>
      <c r="I1385" s="125" t="str">
        <f t="shared" si="50"/>
        <v/>
      </c>
      <c r="J1385" s="128"/>
    </row>
    <row r="1386" spans="1:10" ht="12.75" customHeight="1">
      <c r="A1386" s="148" t="str">
        <f>IF('TRI-1C'!$EY$13="","",'TRI-1C'!$EY$13)</f>
        <v>CONCIENCIA SOCIAL</v>
      </c>
      <c r="B1386" s="149"/>
      <c r="C1386" s="149"/>
      <c r="D1386" s="150"/>
      <c r="E1386" s="150"/>
      <c r="F1386" s="126"/>
      <c r="G1386" s="122" t="str">
        <f>IF(A1386="","",VLOOKUP(J1235,'TRI-1C'!$B$18:$FH$61,154,FALSE))</f>
        <v/>
      </c>
      <c r="H1386" s="150"/>
      <c r="I1386" s="127" t="str">
        <f t="shared" si="50"/>
        <v/>
      </c>
      <c r="J1386" s="126"/>
    </row>
    <row r="1387" spans="1:10" ht="12.75" customHeight="1">
      <c r="A1387" s="147" t="str">
        <f>IF('TRI-1C'!$EZ$13="","",'TRI-1C'!$EZ$13)</f>
        <v xml:space="preserve">RELACIONES INTERPERSONALES	</v>
      </c>
      <c r="B1387" s="139"/>
      <c r="C1387" s="139"/>
      <c r="F1387" s="128"/>
      <c r="G1387" s="124" t="str">
        <f>IF(A1387="","",VLOOKUP(J1235,'TRI-1C'!$B$18:$FH$61,155,FALSE))</f>
        <v/>
      </c>
      <c r="I1387" s="125" t="str">
        <f t="shared" si="50"/>
        <v/>
      </c>
      <c r="J1387" s="128"/>
    </row>
    <row r="1388" spans="1:10" ht="12.75" customHeight="1">
      <c r="A1388" s="148" t="str">
        <f>IF('TRI-1C'!$FA$13="","",'TRI-1C'!$FA$13)</f>
        <v>MANEJO DE CONFLICTOS</v>
      </c>
      <c r="B1388" s="149"/>
      <c r="C1388" s="149"/>
      <c r="D1388" s="150"/>
      <c r="E1388" s="150"/>
      <c r="F1388" s="126"/>
      <c r="G1388" s="122" t="str">
        <f>IF(A1388="","",VLOOKUP(J1235,'TRI-1C'!$B$18:$FH$61,156,FALSE))</f>
        <v/>
      </c>
      <c r="H1388" s="150"/>
      <c r="I1388" s="127" t="str">
        <f t="shared" si="50"/>
        <v/>
      </c>
      <c r="J1388" s="126"/>
    </row>
    <row r="1389" spans="1:10" ht="12.75" customHeight="1">
      <c r="A1389" s="147" t="str">
        <f>IF('TRI-1C'!$FB$13="","",'TRI-1C'!$FB$13)</f>
        <v>MANEJO DE EMOCIONES Y SENTIMIENTOS</v>
      </c>
      <c r="B1389" s="139"/>
      <c r="C1389" s="139"/>
      <c r="F1389" s="128"/>
      <c r="G1389" s="124" t="str">
        <f>IF(A1389="","",VLOOKUP(J1235,'TRI-1C'!$B$18:$FH$61,157,FALSE))</f>
        <v/>
      </c>
      <c r="I1389" s="125" t="str">
        <f t="shared" si="50"/>
        <v/>
      </c>
      <c r="J1389" s="128"/>
    </row>
    <row r="1390" spans="1:10" ht="12.75" customHeight="1">
      <c r="A1390" s="151"/>
      <c r="B1390" s="129"/>
      <c r="C1390" s="129"/>
      <c r="D1390" s="130"/>
      <c r="E1390" s="130"/>
      <c r="F1390" s="131"/>
      <c r="G1390" s="132"/>
      <c r="H1390" s="130"/>
      <c r="I1390" s="133"/>
      <c r="J1390" s="131"/>
    </row>
    <row r="1391" spans="1:10" ht="12.75" customHeight="1">
      <c r="A1391" s="134"/>
      <c r="B1391" s="134"/>
      <c r="C1391" s="134"/>
      <c r="D1391" s="134"/>
      <c r="E1391" s="134"/>
      <c r="F1391" s="140"/>
      <c r="G1391" s="496"/>
      <c r="H1391" s="496"/>
      <c r="I1391" s="497"/>
      <c r="J1391" s="497"/>
    </row>
    <row r="1392" spans="1:10" ht="12.75" customHeight="1">
      <c r="A1392" s="487" t="s">
        <v>156</v>
      </c>
      <c r="B1392" s="488"/>
      <c r="C1392" s="135" t="s">
        <v>157</v>
      </c>
      <c r="G1392" s="494"/>
      <c r="H1392" s="494"/>
      <c r="I1392" s="494"/>
      <c r="J1392" s="494"/>
    </row>
    <row r="1393" spans="1:10" ht="12.75" customHeight="1">
      <c r="A1393" s="489" t="s">
        <v>158</v>
      </c>
      <c r="B1393" s="490"/>
      <c r="C1393" s="136" t="str">
        <f>VLOOKUP(J1235,'TRI-1C'!$B$18:$FH$61,160,FALSE)</f>
        <v/>
      </c>
      <c r="G1393" s="494"/>
      <c r="H1393" s="494"/>
      <c r="I1393" s="494"/>
      <c r="J1393" s="494"/>
    </row>
    <row r="1394" spans="1:10" ht="12.75" customHeight="1">
      <c r="A1394" s="491" t="s">
        <v>159</v>
      </c>
      <c r="B1394" s="492"/>
      <c r="C1394" s="493"/>
      <c r="G1394" s="494"/>
      <c r="H1394" s="494"/>
      <c r="I1394" s="494"/>
      <c r="J1394" s="494"/>
    </row>
    <row r="1395" spans="1:10" ht="12.75" customHeight="1">
      <c r="A1395" s="137" t="s">
        <v>160</v>
      </c>
      <c r="B1395" s="138"/>
      <c r="C1395" s="188" t="str">
        <f>VLOOKUP(J1235,'TRI-1C'!$B$18:$FH$61,161,FALSE)</f>
        <v/>
      </c>
      <c r="G1395" s="494"/>
      <c r="H1395" s="494"/>
      <c r="I1395" s="494"/>
      <c r="J1395" s="494"/>
    </row>
    <row r="1396" spans="1:10" ht="12.75" customHeight="1">
      <c r="A1396" s="137" t="s">
        <v>161</v>
      </c>
      <c r="B1396" s="138"/>
      <c r="C1396" s="188" t="str">
        <f>VLOOKUP(J1235,'TRI-1C'!$B$18:$FH$61,162,FALSE)</f>
        <v/>
      </c>
      <c r="G1396" s="494"/>
      <c r="H1396" s="494"/>
      <c r="I1396" s="494"/>
      <c r="J1396" s="494"/>
    </row>
    <row r="1397" spans="1:10" ht="12.75" customHeight="1">
      <c r="A1397" s="480" t="s">
        <v>163</v>
      </c>
      <c r="B1397" s="481"/>
      <c r="C1397" s="188" t="str">
        <f>VLOOKUP(J1235,'TRI-1C'!$B$18:$FH$61,163,FALSE)</f>
        <v/>
      </c>
      <c r="G1397" s="494"/>
      <c r="H1397" s="494"/>
      <c r="I1397" s="494"/>
      <c r="J1397" s="494"/>
    </row>
    <row r="1398" spans="1:10" ht="12.75" customHeight="1">
      <c r="D1398" s="503" t="s">
        <v>162</v>
      </c>
      <c r="E1398" s="503"/>
      <c r="F1398" s="152">
        <f ca="1">NOW()</f>
        <v>45994.739222569442</v>
      </c>
    </row>
    <row r="1401" spans="1:10" ht="12.75" customHeight="1">
      <c r="G1401" s="112"/>
    </row>
    <row r="1403" spans="1:10" ht="12.75" customHeight="1">
      <c r="B1403" s="495" t="s">
        <v>164</v>
      </c>
      <c r="C1403" s="495"/>
      <c r="F1403" s="116" t="s">
        <v>165</v>
      </c>
      <c r="G1403" s="116" t="s">
        <v>165</v>
      </c>
    </row>
    <row r="1437" spans="1:10" ht="12.75" customHeight="1">
      <c r="A1437" s="111" t="s">
        <v>153</v>
      </c>
      <c r="C1437" t="str">
        <f>IF(VLOOKUP(J1440,NOTAS!$D$14:$P$60,2,FALSE)="","",VLOOKUP(J1440,NOTAS!$D$14:$P$60,2,FALSE))</f>
        <v>CONGACHA OÑA JEAN PIERRE</v>
      </c>
    </row>
    <row r="1438" spans="1:10" ht="12.75" customHeight="1">
      <c r="A1438" s="111" t="s">
        <v>154</v>
      </c>
      <c r="C1438" t="str">
        <f>NOTAS!$B$14&amp; " "&amp;NOTAS!$B$15</f>
        <v>INICIAL II A</v>
      </c>
      <c r="F1438" s="111"/>
      <c r="G1438" s="116"/>
      <c r="H1438" s="117"/>
      <c r="I1438" s="118"/>
      <c r="J1438" s="117"/>
    </row>
    <row r="1439" spans="1:10" ht="12.75" customHeight="1">
      <c r="A1439" s="111" t="s">
        <v>6</v>
      </c>
      <c r="C1439" t="str">
        <f>NOTAS!$B$18</f>
        <v>2025-2026 MATUTINA</v>
      </c>
      <c r="H1439" s="117"/>
      <c r="I1439" s="118"/>
      <c r="J1439" s="117"/>
    </row>
    <row r="1440" spans="1:10" ht="12.75" customHeight="1" thickBot="1">
      <c r="A1440" s="486" t="s">
        <v>167</v>
      </c>
      <c r="B1440" s="486"/>
      <c r="I1440" s="114" t="s">
        <v>74</v>
      </c>
      <c r="J1440" s="121">
        <v>8</v>
      </c>
    </row>
    <row r="1441" spans="1:10" ht="12.75" customHeight="1">
      <c r="A1441" s="482" t="s">
        <v>155</v>
      </c>
      <c r="B1441" s="483"/>
      <c r="C1441" s="483"/>
      <c r="D1441" s="483"/>
      <c r="E1441" s="483"/>
      <c r="F1441" s="484"/>
      <c r="G1441" s="485" t="s">
        <v>141</v>
      </c>
      <c r="H1441" s="483"/>
      <c r="I1441" s="498" t="s">
        <v>141</v>
      </c>
      <c r="J1441" s="499"/>
    </row>
    <row r="1442" spans="1:10" ht="12.75" customHeight="1">
      <c r="A1442" s="500" t="str">
        <f>IF('TRI-1C'!G$10="","",'TRI-1C'!G$10)</f>
        <v>IDENTIDAD Y AUTONOMÍA</v>
      </c>
      <c r="B1442" s="501"/>
      <c r="C1442" s="501"/>
      <c r="D1442" s="501"/>
      <c r="E1442" s="501"/>
      <c r="F1442" s="502"/>
      <c r="G1442" s="160"/>
      <c r="H1442" s="161"/>
      <c r="I1442" s="162"/>
      <c r="J1442" s="163"/>
    </row>
    <row r="1443" spans="1:10" ht="12.75" customHeight="1">
      <c r="A1443" s="148" t="str">
        <f>IF('TRI-1C'!G$13="","",'TRI-1C'!G$13)</f>
        <v>Comunicar algunos datos de su identidad como: nombres completos, edad, nombres de familiares cercanos, lugar dónde vive.</v>
      </c>
      <c r="B1443" s="158"/>
      <c r="C1443" s="158"/>
      <c r="D1443" s="158"/>
      <c r="E1443" s="158"/>
      <c r="F1443" s="159"/>
      <c r="G1443" s="122" t="str">
        <f>IF(A1443="","",VLOOKUP(J1440,'TRI-1C'!$B$18:$FH$61,6,FALSE))</f>
        <v>A-</v>
      </c>
      <c r="H1443" s="150"/>
      <c r="I1443" s="127" t="str">
        <f>IF(G1443="","",G1443)</f>
        <v>A-</v>
      </c>
      <c r="J1443" s="126"/>
    </row>
    <row r="1444" spans="1:10" ht="12.75" customHeight="1">
      <c r="A1444" s="11" t="str">
        <f>IF('TRI-1C'!$H$13="","",'TRI-1C'!$H$13)</f>
        <v>Demostrar curiosidad por las características físicas (genitales) que le permiten reconocerse como niño y niña</v>
      </c>
      <c r="B1444" s="156"/>
      <c r="C1444" s="156"/>
      <c r="D1444" s="156"/>
      <c r="E1444" s="156"/>
      <c r="F1444" s="157"/>
      <c r="G1444" s="124" t="str">
        <f>IF(A1444="","",VLOOKUP(J1440,'TRI-1C'!$B$18:$FH$61,7,FALSE))</f>
        <v>A+</v>
      </c>
      <c r="I1444" s="125" t="str">
        <f t="shared" ref="I1444:I1460" si="51">IF(G1444="","",G1444)</f>
        <v>A+</v>
      </c>
      <c r="J1444" s="128"/>
    </row>
    <row r="1445" spans="1:10" ht="12.75" customHeight="1">
      <c r="A1445" s="148" t="str">
        <f>IF('TRI-1C'!$I$13="","",'TRI-1C'!$I$13)</f>
        <v>Identificar la importancia de usar el cinturón de seguridad para promover el autocuidado y la protección personal.</v>
      </c>
      <c r="B1445" s="149"/>
      <c r="C1445" s="149"/>
      <c r="D1445" s="150"/>
      <c r="E1445" s="150"/>
      <c r="F1445" s="126"/>
      <c r="G1445" s="122" t="str">
        <f>IF(A1445="","",VLOOKUP(J1440,'TRI-1C'!$B$18:$FH$61,8,FALSE))</f>
        <v>B-</v>
      </c>
      <c r="H1445" s="150"/>
      <c r="I1445" s="127" t="str">
        <f t="shared" si="51"/>
        <v>B-</v>
      </c>
      <c r="J1445" s="126"/>
    </row>
    <row r="1446" spans="1:10" ht="12.75" customHeight="1">
      <c r="A1446" s="147" t="str">
        <f>IF('TRI-1C'!$J$13="","",'TRI-1C'!$J$13)</f>
        <v>Identificar las situaciones de peligro a las que se puede exponer en su entorno inmediato y seguir pautas de comportamiento para evitarlas.</v>
      </c>
      <c r="B1446" s="139"/>
      <c r="C1446" s="139"/>
      <c r="F1446" s="128"/>
      <c r="G1446" s="124" t="str">
        <f>IF(A1446="","",VLOOKUP(J1440,'TRI-1C'!$B$18:$FH$61,9,FALSE))</f>
        <v>A+</v>
      </c>
      <c r="I1446" s="125" t="str">
        <f t="shared" si="51"/>
        <v>A+</v>
      </c>
      <c r="J1446" s="128"/>
    </row>
    <row r="1447" spans="1:10" ht="12.75" customHeight="1">
      <c r="A1447" s="148" t="str">
        <f>IF('TRI-1C'!$K$13="","",'TRI-1C'!$K$13)</f>
        <v>Identificar sus características físicas y las de las personas de su entorno como parte del proceso de aceptación de sí mismo y de respeto a los demás.</v>
      </c>
      <c r="B1447" s="149"/>
      <c r="C1447" s="149"/>
      <c r="D1447" s="150"/>
      <c r="E1447" s="150"/>
      <c r="F1447" s="126"/>
      <c r="G1447" s="122" t="str">
        <f>IF(A1447="","",VLOOKUP(J1440,'TRI-1C'!$B$18:$FH$61,10,FALSE))</f>
        <v>B+</v>
      </c>
      <c r="H1447" s="150"/>
      <c r="I1447" s="127" t="str">
        <f t="shared" si="51"/>
        <v>B+</v>
      </c>
      <c r="J1447" s="126"/>
    </row>
    <row r="1448" spans="1:10" ht="12.75" customHeight="1">
      <c r="A1448" s="147" t="str">
        <f>IF('TRI-1C'!$L$13="","",'TRI-1C'!$L$13)</f>
        <v>Identificar y manifestar sus emociones y sentimientos, expresando las causas de los mismos mediante el lenguaje verbal. (D.EIB.10.3.)</v>
      </c>
      <c r="B1448" s="139"/>
      <c r="C1448" s="139"/>
      <c r="F1448" s="128"/>
      <c r="G1448" s="124" t="str">
        <f>IF(A1448="","",VLOOKUP(J1440,'TRI-1C'!$B$18:$FH$61,11,FALSE))</f>
        <v>A+</v>
      </c>
      <c r="I1448" s="125" t="str">
        <f t="shared" si="51"/>
        <v>A+</v>
      </c>
      <c r="J1448" s="128"/>
    </row>
    <row r="1449" spans="1:10" ht="12.75" customHeight="1">
      <c r="A1449" s="192" t="str">
        <f>IF('TRI-1C'!$M$13="","",'TRI-1C'!$M$13)</f>
        <v>Identificarse como miembro de una familia reconociéndose como parte importante de la misma.</v>
      </c>
      <c r="B1449" s="154"/>
      <c r="C1449" s="154"/>
      <c r="D1449" s="154"/>
      <c r="E1449" s="154"/>
      <c r="F1449" s="155"/>
      <c r="G1449" s="122" t="str">
        <f>IF(A1449="","",VLOOKUP(J1440,'TRI-1C'!$B$18:$FH$61,12,FALSE))</f>
        <v>A+</v>
      </c>
      <c r="H1449" s="150"/>
      <c r="I1449" s="127" t="str">
        <f t="shared" si="51"/>
        <v>A+</v>
      </c>
      <c r="J1449" s="126"/>
    </row>
    <row r="1450" spans="1:10" ht="12.75" customHeight="1">
      <c r="A1450" s="147" t="str">
        <f>IF('TRI-1C'!$N$13="","",'TRI-1C'!$N$13)</f>
        <v>Practicar con autonomía hábitos de higiene personal como lavarse las manos, los dientes y la cara.</v>
      </c>
      <c r="B1450" s="139"/>
      <c r="C1450" s="139"/>
      <c r="F1450" s="128"/>
      <c r="G1450" s="124" t="str">
        <f>IF(A1450="","",VLOOKUP(J1440,'TRI-1C'!$B$18:$FH$61,13,FALSE))</f>
        <v>A+</v>
      </c>
      <c r="I1450" s="125" t="str">
        <f t="shared" si="51"/>
        <v>A+</v>
      </c>
      <c r="J1450" s="128"/>
    </row>
    <row r="1451" spans="1:10" ht="12.75" customHeight="1">
      <c r="A1451" s="148" t="str">
        <f>IF('TRI-1C'!$O$13="","",'TRI-1C'!$O$13)</f>
        <v>Practicar hábitos de orden ubicando los objetos en el lugar correspondiente.</v>
      </c>
      <c r="B1451" s="149"/>
      <c r="C1451" s="149"/>
      <c r="D1451" s="150"/>
      <c r="E1451" s="150"/>
      <c r="F1451" s="126"/>
      <c r="G1451" s="122" t="str">
        <f>IF(A1451="","",VLOOKUP(J1440,'TRI-1C'!$B$18:$FH$61,14,FALSE))</f>
        <v>A+</v>
      </c>
      <c r="H1451" s="150"/>
      <c r="I1451" s="127" t="str">
        <f t="shared" si="51"/>
        <v>A+</v>
      </c>
      <c r="J1451" s="126"/>
    </row>
    <row r="1452" spans="1:10" ht="12.75" customHeight="1">
      <c r="A1452" s="147" t="str">
        <f>IF('TRI-1C'!$P$13="","",'TRI-1C'!$P$13)</f>
        <v>Practicar las acciones a seguir en situaciones de riesgo como: temblores, incendios, entre otros, determinadas en el plan de contingencia institucional.</v>
      </c>
      <c r="B1452" s="139"/>
      <c r="C1452" s="139"/>
      <c r="F1452" s="128"/>
      <c r="G1452" s="124" t="str">
        <f>IF(A1452="","",VLOOKUP(J1440,'TRI-1C'!$B$18:$FH$61,15,FALSE))</f>
        <v>A+</v>
      </c>
      <c r="I1452" s="125" t="str">
        <f t="shared" si="51"/>
        <v>A+</v>
      </c>
      <c r="J1452" s="128"/>
    </row>
    <row r="1453" spans="1:10" ht="12.75" customHeight="1">
      <c r="A1453" s="148" t="str">
        <f>IF('TRI-1C'!$Q$13="","",'TRI-1C'!$Q$13)</f>
        <v>Practicar normas de seguridad para evitar accidentes a los que se puede exponer en su entorno inmediato.</v>
      </c>
      <c r="B1453" s="158"/>
      <c r="C1453" s="158"/>
      <c r="D1453" s="158"/>
      <c r="E1453" s="158"/>
      <c r="F1453" s="159"/>
      <c r="G1453" s="122" t="str">
        <f>IF(A1453="","",VLOOKUP(J1440,'TRI-1C'!$B$18:$FH$61,16,FALSE))</f>
        <v>A+</v>
      </c>
      <c r="H1453" s="150"/>
      <c r="I1453" s="127" t="str">
        <f t="shared" si="51"/>
        <v>A+</v>
      </c>
      <c r="J1453" s="126"/>
    </row>
    <row r="1454" spans="1:10" ht="12.75" customHeight="1">
      <c r="A1454" s="11" t="str">
        <f>IF('TRI-1C'!$R$13="","",'TRI-1C'!$R$13)</f>
        <v>Realiza independientemente normas de aseo al ir al baño.</v>
      </c>
      <c r="B1454" s="156"/>
      <c r="C1454" s="156"/>
      <c r="D1454" s="156"/>
      <c r="E1454" s="156"/>
      <c r="F1454" s="157"/>
      <c r="G1454" s="124" t="str">
        <f>IF(A1454="","",VLOOKUP(J1440,'TRI-1C'!$B$18:$FH$61,17,FALSE))</f>
        <v>A+</v>
      </c>
      <c r="I1454" s="125" t="str">
        <f t="shared" si="51"/>
        <v>A+</v>
      </c>
      <c r="J1454" s="128"/>
    </row>
    <row r="1455" spans="1:10" ht="12.75" customHeight="1">
      <c r="A1455" s="148" t="str">
        <f>IF('TRI-1C'!$S$13="","",'TRI-1C'!$S$13)</f>
        <v>Reconocer la importancia del uso del casco y demás indumentaria de pro tección para protegerse de lesiones en actividades que requieran su uso</v>
      </c>
      <c r="B1455" s="149"/>
      <c r="C1455" s="149"/>
      <c r="D1455" s="150"/>
      <c r="E1455" s="150"/>
      <c r="F1455" s="126"/>
      <c r="G1455" s="122" t="str">
        <f>IF(A1455="","",VLOOKUP(J1440,'TRI-1C'!$B$18:$FH$61,18,FALSE))</f>
        <v>B+</v>
      </c>
      <c r="H1455" s="150"/>
      <c r="I1455" s="127" t="str">
        <f t="shared" si="51"/>
        <v>B+</v>
      </c>
      <c r="J1455" s="126"/>
    </row>
    <row r="1456" spans="1:10" ht="12.75" customHeight="1">
      <c r="A1456" s="147" t="str">
        <f>IF('TRI-1C'!$T$13="","",'TRI-1C'!$T$13)</f>
        <v>Reconocer situaciones problémicas en las actividades escolares para solucionarlas de forma creativa y con autonomía.</v>
      </c>
      <c r="B1456" s="139"/>
      <c r="C1456" s="139"/>
      <c r="F1456" s="128"/>
      <c r="G1456" s="124" t="str">
        <f>IF(A1456="","",VLOOKUP(J1440,'TRI-1C'!$B$18:$FH$61,19,FALSE))</f>
        <v>A+</v>
      </c>
      <c r="I1456" s="125" t="str">
        <f t="shared" si="51"/>
        <v>A+</v>
      </c>
      <c r="J1456" s="128"/>
    </row>
    <row r="1457" spans="1:10" ht="12.75" customHeight="1">
      <c r="A1457" s="148" t="str">
        <f>IF('TRI-1C'!$U$13="","",'TRI-1C'!$U$13)</f>
        <v>Seleccionar las prendas de vestir de acuerdo al estado climático (prendas para el frío / prendas para el calor).</v>
      </c>
      <c r="B1457" s="149"/>
      <c r="C1457" s="149"/>
      <c r="D1457" s="150"/>
      <c r="E1457" s="150"/>
      <c r="F1457" s="126"/>
      <c r="G1457" s="122" t="str">
        <f>IF(A1457="","",VLOOKUP(J1440,'TRI-1C'!$B$18:$FH$61,20,FALSE))</f>
        <v>A+</v>
      </c>
      <c r="H1457" s="150"/>
      <c r="I1457" s="127" t="str">
        <f t="shared" si="51"/>
        <v>A+</v>
      </c>
      <c r="J1457" s="126"/>
    </row>
    <row r="1458" spans="1:10" ht="12.75" customHeight="1">
      <c r="A1458" s="147" t="str">
        <f>IF('TRI-1C'!$V$13="","",'TRI-1C'!$V$13)</f>
        <v>Tomar decisiones con respecto a la elección de actividades, vestuario entre otros, en función de sus gustos y preferencias, argumentando las mismas.</v>
      </c>
      <c r="B1458" s="139"/>
      <c r="C1458" s="139"/>
      <c r="F1458" s="128"/>
      <c r="G1458" s="124" t="str">
        <f>IF(A1458="","",VLOOKUP(J1440,'TRI-1C'!$B$18:$FH$61,21,FALSE))</f>
        <v>A+</v>
      </c>
      <c r="I1458" s="125" t="str">
        <f t="shared" si="51"/>
        <v>A+</v>
      </c>
      <c r="J1458" s="128"/>
    </row>
    <row r="1459" spans="1:10" ht="12.75" customHeight="1">
      <c r="A1459" s="192" t="str">
        <f>IF('TRI-1C'!$W$13="","",'TRI-1C'!$W$13)</f>
        <v>Utilizar la cuchara, tenedor y el vaso cuando se alimenta de manera autónoma.</v>
      </c>
      <c r="B1459" s="154"/>
      <c r="C1459" s="154"/>
      <c r="D1459" s="154"/>
      <c r="E1459" s="154"/>
      <c r="F1459" s="155"/>
      <c r="G1459" s="122" t="str">
        <f>IF(A1459="","",VLOOKUP(J1440,'TRI-1C'!$B$18:$FH$61,22,FALSE))</f>
        <v>A+</v>
      </c>
      <c r="H1459" s="150"/>
      <c r="I1459" s="127" t="str">
        <f t="shared" si="51"/>
        <v>A+</v>
      </c>
      <c r="J1459" s="126"/>
    </row>
    <row r="1460" spans="1:10" ht="12.75" customHeight="1">
      <c r="A1460" s="147" t="str">
        <f>IF('TRI-1C'!$X$13="","",'TRI-1C'!$X$13)</f>
        <v>Vestirse y desvestirse de manera independiente con prendas de vestir sencillas. (D.EIB.10.5)</v>
      </c>
      <c r="B1460" s="139"/>
      <c r="C1460" s="139"/>
      <c r="F1460" s="128"/>
      <c r="G1460" s="124" t="str">
        <f>IF(A1460="","",VLOOKUP(J1440,'TRI-1C'!$B$18:$FH$61,23,FALSE))</f>
        <v>A+</v>
      </c>
      <c r="I1460" s="125" t="str">
        <f t="shared" si="51"/>
        <v>A+</v>
      </c>
      <c r="J1460" s="128"/>
    </row>
    <row r="1461" spans="1:10" ht="12.75" customHeight="1">
      <c r="A1461" s="165" t="str">
        <f>'BI-1T'!$A$8</f>
        <v>CONVIVENCIA</v>
      </c>
      <c r="B1461" s="149"/>
      <c r="C1461" s="149"/>
      <c r="D1461" s="150"/>
      <c r="E1461" s="150"/>
      <c r="F1461" s="126"/>
      <c r="G1461" s="122" t="str">
        <f>IF(A1461="","",VLOOKUP(J1440,'TRI-1C'!$B$18:$FH$61,24,FALSE))</f>
        <v>A+</v>
      </c>
      <c r="H1461" s="150"/>
      <c r="I1461" s="127"/>
      <c r="J1461" s="126"/>
    </row>
    <row r="1462" spans="1:10" ht="12.75" customHeight="1">
      <c r="A1462" s="147" t="str">
        <f>IF('TRI-1C'!$Z$13="","",'TRI-1C'!$Z$13)</f>
        <v>Apoyar y motivar a otras personas a participar en actividades grupales, particularmente a quienes muestran dificultades al hacerlo</v>
      </c>
      <c r="B1462" s="139"/>
      <c r="C1462" s="139"/>
      <c r="F1462" s="128"/>
      <c r="G1462" s="124" t="str">
        <f>IF(A1462="","",VLOOKUP(J1440,'TRI-1C'!$B$18:$FH$61,25,FALSE))</f>
        <v>A+</v>
      </c>
      <c r="I1462" s="125" t="str">
        <f t="shared" ref="I1462:I1476" si="52">IF(G1462="","",G1462)</f>
        <v>A+</v>
      </c>
      <c r="J1462" s="128"/>
    </row>
    <row r="1463" spans="1:10" ht="12.75" customHeight="1">
      <c r="A1463" s="148" t="str">
        <f>IF('TRI-1C'!$AA$13="","",'TRI-1C'!$AA$13)</f>
        <v>Asumir y respetar normas de convivencia en la institución de educación inicial y en el hogar acordadas con el adulto. (D.EIB.10.15.)</v>
      </c>
      <c r="B1463" s="158"/>
      <c r="C1463" s="158"/>
      <c r="D1463" s="158"/>
      <c r="E1463" s="158"/>
      <c r="F1463" s="159"/>
      <c r="G1463" s="122" t="str">
        <f>IF(A1463="","",VLOOKUP(J1440,'TRI-1C'!$B$18:$FH$61,26,FALSE))</f>
        <v>A+</v>
      </c>
      <c r="H1463" s="150"/>
      <c r="I1463" s="127" t="str">
        <f t="shared" si="52"/>
        <v>A+</v>
      </c>
      <c r="J1463" s="126"/>
    </row>
    <row r="1464" spans="1:10" ht="12.75" customHeight="1">
      <c r="A1464" s="11" t="str">
        <f>IF('TRI-1C'!$AB$13="","",'TRI-1C'!$AB$13)</f>
        <v>Colaborar en actividades que se desarrollan con otros niños y adultos de su entorno.</v>
      </c>
      <c r="B1464" s="156"/>
      <c r="C1464" s="156"/>
      <c r="D1464" s="156"/>
      <c r="E1464" s="156"/>
      <c r="F1464" s="157"/>
      <c r="G1464" s="124" t="str">
        <f>IF(A1464="","",VLOOKUP(J1440,'TRI-1C'!$B$18:$FH$61,27,FALSE))</f>
        <v>A+</v>
      </c>
      <c r="I1464" s="125" t="str">
        <f t="shared" si="52"/>
        <v>A+</v>
      </c>
      <c r="J1464" s="128"/>
    </row>
    <row r="1465" spans="1:10" ht="12.75" customHeight="1">
      <c r="A1465" s="148" t="str">
        <f>IF('TRI-1C'!$AC$13="","",'TRI-1C'!$AC$13)</f>
        <v>Demostrar actitudes de solidaridad ante situaciones de necesidad de sus compañeros y adultos de su entorno</v>
      </c>
      <c r="B1465" s="149"/>
      <c r="C1465" s="149"/>
      <c r="D1465" s="150"/>
      <c r="E1465" s="150"/>
      <c r="F1465" s="126"/>
      <c r="G1465" s="122" t="str">
        <f>IF(A1465="","",VLOOKUP(J1440,'TRI-1C'!$B$18:$FH$61,28,FALSE))</f>
        <v>A+</v>
      </c>
      <c r="H1465" s="150"/>
      <c r="I1465" s="127" t="str">
        <f t="shared" si="52"/>
        <v>A+</v>
      </c>
      <c r="J1465" s="126"/>
    </row>
    <row r="1466" spans="1:10" ht="12.75" customHeight="1">
      <c r="A1466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466" s="139"/>
      <c r="C1466" s="139"/>
      <c r="F1466" s="128"/>
      <c r="G1466" s="124" t="str">
        <f>IF(A1466="","",VLOOKUP(J1440,'TRI-1C'!$B$18:$FH$61,29,FALSE))</f>
        <v>A+</v>
      </c>
      <c r="I1466" s="125" t="str">
        <f t="shared" si="52"/>
        <v>A+</v>
      </c>
      <c r="J1466" s="128"/>
    </row>
    <row r="1467" spans="1:10" ht="12.75" customHeight="1">
      <c r="A1467" s="148" t="str">
        <f>IF('TRI-1C'!$AE$13="","",'TRI-1C'!$AE$13)</f>
        <v>Demostrar preferencia de jugar la mayor parte del tiempo con un amigo estableciendo niveles de empatías más estables.</v>
      </c>
      <c r="B1467" s="149"/>
      <c r="C1467" s="149"/>
      <c r="D1467" s="150"/>
      <c r="E1467" s="150"/>
      <c r="F1467" s="126"/>
      <c r="G1467" s="122" t="str">
        <f>IF(A1467="","",VLOOKUP(J1440,'TRI-1C'!$B$18:$FH$61,30,FALSE))</f>
        <v>A+</v>
      </c>
      <c r="H1467" s="150"/>
      <c r="I1467" s="127" t="str">
        <f t="shared" si="52"/>
        <v>A+</v>
      </c>
      <c r="J1467" s="126"/>
    </row>
    <row r="1468" spans="1:10" ht="12.75" customHeight="1">
      <c r="A1468" s="147" t="str">
        <f>IF('TRI-1C'!$AF$13="","",'TRI-1C'!$AF$13)</f>
        <v>Demostrar sensibilidad ante deseos, emociones y sentimientos de otras personas.</v>
      </c>
      <c r="B1468" s="139"/>
      <c r="C1468" s="139"/>
      <c r="F1468" s="128"/>
      <c r="G1468" s="124" t="str">
        <f>IF(A1468="","",VLOOKUP(J1440,'TRI-1C'!$B$18:$FH$61,31,FALSE))</f>
        <v>A+</v>
      </c>
      <c r="I1468" s="125" t="str">
        <f t="shared" si="52"/>
        <v>A+</v>
      </c>
      <c r="J1468" s="128"/>
    </row>
    <row r="1469" spans="1:10" ht="12.75" customHeight="1">
      <c r="A1469" s="192" t="str">
        <f>IF('TRI-1C'!$AG$13="","",'TRI-1C'!$AG$13)</f>
        <v>Desarrollar la capacidad de esperar para obtener una recompensa mayor en el futuro.</v>
      </c>
      <c r="B1469" s="154"/>
      <c r="C1469" s="154"/>
      <c r="D1469" s="154"/>
      <c r="E1469" s="154"/>
      <c r="F1469" s="155"/>
      <c r="G1469" s="122" t="str">
        <f>IF(A1469="","",VLOOKUP(J1440,'TRI-1C'!$B$18:$FH$61,32,FALSE))</f>
        <v>A+</v>
      </c>
      <c r="H1469" s="150"/>
      <c r="I1469" s="127" t="str">
        <f t="shared" si="52"/>
        <v>A+</v>
      </c>
      <c r="J1469" s="126"/>
    </row>
    <row r="1470" spans="1:10" ht="12.75" customHeight="1">
      <c r="A1470" s="147" t="str">
        <f>IF('TRI-1C'!$AH$13="","",'TRI-1C'!$AH$13)</f>
        <v>Identificar instituciones y profesiones que brindan servicios a la comunidad y los roles que ellos cumplen.</v>
      </c>
      <c r="B1470" s="139"/>
      <c r="C1470" s="139"/>
      <c r="F1470" s="128"/>
      <c r="G1470" s="124" t="str">
        <f>IF(A1470="","",VLOOKUP(J1440,'TRI-1C'!$B$18:$FH$61,33,FALSE))</f>
        <v>B+</v>
      </c>
      <c r="I1470" s="125" t="str">
        <f t="shared" si="52"/>
        <v>B+</v>
      </c>
      <c r="J1470" s="128"/>
    </row>
    <row r="1471" spans="1:10" ht="12.75" customHeight="1">
      <c r="A1471" s="148" t="str">
        <f>IF('TRI-1C'!$AI$13="","",'TRI-1C'!$AI$13)</f>
        <v>Identificar las profesiones, oficios y ocupaciones que cumplen los miembros de su familia.</v>
      </c>
      <c r="B1471" s="149"/>
      <c r="C1471" s="149"/>
      <c r="D1471" s="150"/>
      <c r="E1471" s="150"/>
      <c r="F1471" s="126"/>
      <c r="G1471" s="122" t="str">
        <f>IF(A1471="","",VLOOKUP(J1440,'TRI-1C'!$B$18:$FH$61,34,FALSE))</f>
        <v>B+</v>
      </c>
      <c r="H1471" s="150"/>
      <c r="I1471" s="127" t="str">
        <f t="shared" si="52"/>
        <v>B+</v>
      </c>
      <c r="J1471" s="126"/>
    </row>
    <row r="1472" spans="1:10" ht="12.75" customHeight="1">
      <c r="A1472" s="147" t="str">
        <f>IF('TRI-1C'!$AJ$13="","",'TRI-1C'!$AJ$13)</f>
        <v>Incrementar su campo de interrelación con otras personas a más del grupo familiar y escolar interactuando con mayor facilidad.</v>
      </c>
      <c r="B1472" s="139"/>
      <c r="C1472" s="139"/>
      <c r="F1472" s="128"/>
      <c r="G1472" s="124" t="str">
        <f>IF(A1472="","",VLOOKUP(J1440,'TRI-1C'!$B$18:$FH$61,35,FALSE))</f>
        <v>A+</v>
      </c>
      <c r="I1472" s="125" t="str">
        <f t="shared" si="52"/>
        <v>A+</v>
      </c>
      <c r="J1472" s="128"/>
    </row>
    <row r="1473" spans="1:10" ht="12.75" customHeight="1">
      <c r="A1473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1473" s="158"/>
      <c r="C1473" s="158"/>
      <c r="D1473" s="158"/>
      <c r="E1473" s="158"/>
      <c r="F1473" s="159"/>
      <c r="G1473" s="122" t="str">
        <f>IF(A1473="","",VLOOKUP(J1440,'TRI-1C'!$B$18:$FH$61,36,FALSE))</f>
        <v>A+</v>
      </c>
      <c r="H1473" s="150"/>
      <c r="I1473" s="127" t="str">
        <f t="shared" si="52"/>
        <v>A+</v>
      </c>
      <c r="J1473" s="126"/>
    </row>
    <row r="1474" spans="1:10" ht="12.75" customHeight="1">
      <c r="A1474" s="11" t="str">
        <f>IF('TRI-1C'!$AL$13="","",'TRI-1C'!$AL$13)</f>
        <v>Participar juegos grupales siguiendo las reglas y asumiendo roles que le permitan mantener un ambiente armónico con sus pares. (D.EIB.10.11.)</v>
      </c>
      <c r="B1474" s="156"/>
      <c r="C1474" s="156"/>
      <c r="D1474" s="156"/>
      <c r="E1474" s="156"/>
      <c r="F1474" s="157"/>
      <c r="G1474" s="124" t="str">
        <f>IF(A1474="","",VLOOKUP(J1440,'TRI-1C'!$B$18:$FH$61,37,FALSE))</f>
        <v>A+</v>
      </c>
      <c r="I1474" s="125" t="str">
        <f t="shared" si="52"/>
        <v>A+</v>
      </c>
      <c r="J1474" s="128"/>
    </row>
    <row r="1475" spans="1:10" ht="12.75" customHeight="1">
      <c r="A1475" s="148" t="str">
        <f>IF('TRI-1C'!$AM$13="","",'TRI-1C'!$AM$13)</f>
        <v>Practicar la costumbre de ahorrar para ocasiones y casos especiales</v>
      </c>
      <c r="B1475" s="149"/>
      <c r="C1475" s="149"/>
      <c r="D1475" s="150"/>
      <c r="E1475" s="150"/>
      <c r="F1475" s="126"/>
      <c r="G1475" s="122" t="str">
        <f>IF(A1475="","",VLOOKUP(J1440,'TRI-1C'!$B$18:$FH$61,38,FALSE))</f>
        <v>B-</v>
      </c>
      <c r="H1475" s="150"/>
      <c r="I1475" s="127" t="str">
        <f t="shared" si="52"/>
        <v>B-</v>
      </c>
      <c r="J1475" s="126"/>
    </row>
    <row r="1476" spans="1:10" ht="12.75" customHeight="1">
      <c r="A1476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1476" s="139"/>
      <c r="C1476" s="139"/>
      <c r="F1476" s="128"/>
      <c r="G1476" s="124" t="str">
        <f>IF(A1476="","",VLOOKUP(J1440,'TRI-1C'!$B$18:$FH$61,39,FALSE))</f>
        <v>A+</v>
      </c>
      <c r="I1476" s="125" t="str">
        <f t="shared" si="52"/>
        <v>A+</v>
      </c>
      <c r="J1476" s="128"/>
    </row>
    <row r="1477" spans="1:10" ht="12.75" customHeight="1">
      <c r="A1477" s="165" t="str">
        <f>'BI-1T'!$A$9</f>
        <v>RELACIONES CON EL MEDIO NATURAL Y CULTURAL</v>
      </c>
      <c r="B1477" s="149"/>
      <c r="C1477" s="149"/>
      <c r="D1477" s="150"/>
      <c r="E1477" s="150"/>
      <c r="F1477" s="126"/>
      <c r="G1477" s="122" t="str">
        <f>IF(A1477="","",VLOOKUP(J1440,'TRI-1C'!$B$18:$FH$61,40,FALSE))</f>
        <v>A+</v>
      </c>
      <c r="H1477" s="150"/>
      <c r="I1477" s="127"/>
      <c r="J1477" s="126"/>
    </row>
    <row r="1478" spans="1:10" ht="12.75" customHeight="1">
      <c r="A1478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1478" s="139"/>
      <c r="C1478" s="139"/>
      <c r="F1478" s="128"/>
      <c r="G1478" s="124" t="str">
        <f>IF(A1478="","",VLOOKUP(J1440,'TRI-1C'!$B$18:$FH$61,41,FALSE))</f>
        <v>A+</v>
      </c>
      <c r="I1478" s="125" t="str">
        <f t="shared" ref="I1478:I1497" si="53">IF(G1478="","",G1478)</f>
        <v>A+</v>
      </c>
      <c r="J1478" s="128"/>
    </row>
    <row r="1479" spans="1:10" ht="12.75" customHeight="1">
      <c r="A1479" s="192" t="str">
        <f>IF('TRI-1C'!$AQ$13="","",'TRI-1C'!$AQ$13)</f>
        <v>Construir conexiones emocionales con su contexto natural (plantas, animales, agua, tierra, aire) y social.</v>
      </c>
      <c r="B1479" s="154"/>
      <c r="C1479" s="154"/>
      <c r="D1479" s="154"/>
      <c r="E1479" s="154"/>
      <c r="F1479" s="155"/>
      <c r="G1479" s="122" t="str">
        <f>IF(A1479="","",VLOOKUP(J1440,'TRI-1C'!$B$18:$FH$61,42,FALSE))</f>
        <v>A+</v>
      </c>
      <c r="H1479" s="150"/>
      <c r="I1479" s="127" t="str">
        <f t="shared" si="53"/>
        <v>A+</v>
      </c>
      <c r="J1479" s="126"/>
    </row>
    <row r="1480" spans="1:10" ht="12.75" customHeight="1">
      <c r="A1480" s="147" t="str">
        <f>IF('TRI-1C'!$AR$13="","",'TRI-1C'!$AR$13)</f>
        <v>dentificar en las actividades diarias oportunidades para aprovechar los recursos y reducir los residuos para proteger el entorno natural</v>
      </c>
      <c r="B1480" s="139"/>
      <c r="C1480" s="139"/>
      <c r="F1480" s="128"/>
      <c r="G1480" s="124" t="str">
        <f>IF(A1480="","",VLOOKUP(J1440,'TRI-1C'!$B$18:$FH$61,43,FALSE))</f>
        <v>A+</v>
      </c>
      <c r="I1480" s="125" t="str">
        <f t="shared" si="53"/>
        <v>A+</v>
      </c>
      <c r="J1480" s="128"/>
    </row>
    <row r="1481" spans="1:10" ht="12.75" customHeight="1">
      <c r="A1481" s="148" t="str">
        <f>IF('TRI-1C'!$AS$13="","",'TRI-1C'!$AS$13)</f>
        <v>Diferenciar entre alimentos nutritivos y no nutritivos identificando los beneficios de una alimentación sana y saludable.</v>
      </c>
      <c r="B1481" s="149"/>
      <c r="C1481" s="149"/>
      <c r="D1481" s="150"/>
      <c r="E1481" s="150"/>
      <c r="F1481" s="126"/>
      <c r="G1481" s="122" t="str">
        <f>IF(A1481="","",VLOOKUP(J1440,'TRI-1C'!$B$18:$FH$61,44,FALSE))</f>
        <v>A+</v>
      </c>
      <c r="H1481" s="150"/>
      <c r="I1481" s="127" t="str">
        <f t="shared" si="53"/>
        <v>A+</v>
      </c>
      <c r="J1481" s="126"/>
    </row>
    <row r="1482" spans="1:10" ht="12.75" customHeight="1">
      <c r="A1482" s="147" t="str">
        <f>IF('TRI-1C'!$AT$13="","",'TRI-1C'!$AT$13)</f>
        <v>Diferenciar entre lo que le pertenece, lo que pertenece a los demás y lo que pertenece al grupo o comunidad.</v>
      </c>
      <c r="B1482" s="139"/>
      <c r="C1482" s="139"/>
      <c r="F1482" s="128"/>
      <c r="G1482" s="124" t="str">
        <f>IF(A1482="","",VLOOKUP(J1440,'TRI-1C'!$B$18:$FH$61,45,FALSE))</f>
        <v>A+</v>
      </c>
      <c r="I1482" s="125" t="str">
        <f t="shared" si="53"/>
        <v>A+</v>
      </c>
      <c r="J1482" s="128"/>
    </row>
    <row r="1483" spans="1:10" ht="12.75" customHeight="1">
      <c r="A1483" s="148" t="str">
        <f>IF('TRI-1C'!$AU$13="","",'TRI-1C'!$AU$13)</f>
        <v>Diferenciar los seres vivos y elementos no vivos de su entorno explorando su mundo natural.</v>
      </c>
      <c r="B1483" s="158"/>
      <c r="C1483" s="158"/>
      <c r="D1483" s="158"/>
      <c r="E1483" s="158"/>
      <c r="F1483" s="159"/>
      <c r="G1483" s="122" t="str">
        <f>IF(A1483="","",VLOOKUP(J1440,'TRI-1C'!$B$18:$FH$61,46,FALSE))</f>
        <v>A+</v>
      </c>
      <c r="H1483" s="150"/>
      <c r="I1483" s="127" t="str">
        <f t="shared" si="53"/>
        <v>A+</v>
      </c>
      <c r="J1483" s="126"/>
    </row>
    <row r="1484" spans="1:10" ht="12.75" customHeight="1">
      <c r="A1484" s="11" t="str">
        <f>IF('TRI-1C'!$AV$13="","",'TRI-1C'!$AV$13)</f>
        <v>Establecer comparaciones entre los elementos del entorno a través de la discriminación sensorial.</v>
      </c>
      <c r="B1484" s="156"/>
      <c r="C1484" s="156"/>
      <c r="D1484" s="156"/>
      <c r="E1484" s="156"/>
      <c r="F1484" s="157"/>
      <c r="G1484" s="124" t="str">
        <f>IF(A1484="","",VLOOKUP(J1440,'TRI-1C'!$B$18:$FH$61,47,FALSE))</f>
        <v>A+</v>
      </c>
      <c r="I1484" s="125" t="str">
        <f t="shared" si="53"/>
        <v>A+</v>
      </c>
      <c r="J1484" s="128"/>
    </row>
    <row r="1485" spans="1:10" ht="12.75" customHeight="1">
      <c r="A1485" s="148" t="str">
        <f>IF('TRI-1C'!$AW$13="","",'TRI-1C'!$AW$13)</f>
        <v>Explorar e identificar los diferentes elementos y fenómenos del entorno natural mediante procesos que propicien la indagación.</v>
      </c>
      <c r="B1485" s="149"/>
      <c r="C1485" s="149"/>
      <c r="D1485" s="150"/>
      <c r="E1485" s="150"/>
      <c r="F1485" s="126"/>
      <c r="G1485" s="122" t="str">
        <f>IF(A1485="","",VLOOKUP(J1440,'TRI-1C'!$B$18:$FH$61,48,FALSE))</f>
        <v>A+</v>
      </c>
      <c r="H1485" s="150"/>
      <c r="I1485" s="127" t="str">
        <f t="shared" si="53"/>
        <v>A+</v>
      </c>
      <c r="J1485" s="126"/>
    </row>
    <row r="1486" spans="1:10" ht="12.75" customHeight="1">
      <c r="A1486" s="147" t="str">
        <f>IF('TRI-1C'!$AX$13="","",'TRI-1C'!$AX$13)</f>
        <v>Identificar características de las plantas por su utilidad, estableciendo diferencias entre ellas.</v>
      </c>
      <c r="B1486" s="139"/>
      <c r="C1486" s="139"/>
      <c r="F1486" s="128"/>
      <c r="G1486" s="124" t="str">
        <f>IF(A1486="","",VLOOKUP(J1440,'TRI-1C'!$B$18:$FH$61,49,FALSE))</f>
        <v>A+</v>
      </c>
      <c r="I1486" s="125" t="str">
        <f t="shared" si="53"/>
        <v>A+</v>
      </c>
      <c r="J1486" s="128"/>
    </row>
    <row r="1487" spans="1:10" ht="12.75" customHeight="1">
      <c r="A1487" s="148" t="str">
        <f>IF('TRI-1C'!$AY$13="","",'TRI-1C'!$AY$13)</f>
        <v>Identificar las características de los animales domésticos y silvestres estableciendo las diferencias entre ellos.</v>
      </c>
      <c r="B1487" s="149"/>
      <c r="C1487" s="149"/>
      <c r="D1487" s="150"/>
      <c r="E1487" s="150"/>
      <c r="F1487" s="126"/>
      <c r="G1487" s="122" t="str">
        <f>IF(A1487="","",VLOOKUP(J1440,'TRI-1C'!$B$18:$FH$61,50,FALSE))</f>
        <v>A+</v>
      </c>
      <c r="H1487" s="150"/>
      <c r="I1487" s="127" t="str">
        <f t="shared" si="53"/>
        <v>A+</v>
      </c>
      <c r="J1487" s="126"/>
    </row>
    <row r="1488" spans="1:10" ht="12.75" customHeight="1">
      <c r="A1488" s="147" t="str">
        <f>IF('TRI-1C'!$AZ$13="","",'TRI-1C'!$AZ$13)</f>
        <v>Identificar las características del mar y reconocerlo como una parte integral del territorio nacional</v>
      </c>
      <c r="B1488" s="139"/>
      <c r="C1488" s="139"/>
      <c r="F1488" s="128"/>
      <c r="G1488" s="124" t="str">
        <f>IF(A1488="","",VLOOKUP(J1440,'TRI-1C'!$B$18:$FH$61,51,FALSE))</f>
        <v>A+</v>
      </c>
      <c r="I1488" s="125" t="str">
        <f t="shared" si="53"/>
        <v>A+</v>
      </c>
      <c r="J1488" s="128"/>
    </row>
    <row r="1489" spans="1:10" ht="12.75" customHeight="1">
      <c r="A1489" s="192" t="str">
        <f>IF('TRI-1C'!$BA$13="","",'TRI-1C'!$BA$13)</f>
        <v>Identificar prácticas socioculturales de su localidad demostrando curiosidad ante sus tradiciones.</v>
      </c>
      <c r="B1489" s="154"/>
      <c r="C1489" s="154"/>
      <c r="D1489" s="154"/>
      <c r="E1489" s="154"/>
      <c r="F1489" s="155"/>
      <c r="G1489" s="122" t="str">
        <f>IF(A1489="","",VLOOKUP(J1440,'TRI-1C'!$B$18:$FH$61,52,FALSE))</f>
        <v>A+</v>
      </c>
      <c r="H1489" s="150"/>
      <c r="I1489" s="127" t="str">
        <f t="shared" si="53"/>
        <v>A+</v>
      </c>
      <c r="J1489" s="126"/>
    </row>
    <row r="1490" spans="1:10" ht="12.75" customHeight="1">
      <c r="A1490" s="147" t="str">
        <f>IF('TRI-1C'!$BB$13="","",'TRI-1C'!$BB$13)</f>
        <v>Observar el proceso del ciclo vital de las plantas mediante actividades de experimentación.</v>
      </c>
      <c r="B1490" s="139"/>
      <c r="C1490" s="139"/>
      <c r="F1490" s="128"/>
      <c r="G1490" s="124" t="str">
        <f>IF(A1490="","",VLOOKUP(J1440,'TRI-1C'!$B$18:$FH$61,53,FALSE))</f>
        <v>A+</v>
      </c>
      <c r="I1490" s="125" t="str">
        <f t="shared" si="53"/>
        <v>A+</v>
      </c>
      <c r="J1490" s="128"/>
    </row>
    <row r="1491" spans="1:10" ht="12.75" customHeight="1">
      <c r="A1491" s="148" t="str">
        <f>IF('TRI-1C'!$BC$13="","",'TRI-1C'!$BC$13)</f>
        <v>Participar en actividades lúdicas para identificar prácticas de movilidad que ayudan a cuidar el planeta</v>
      </c>
      <c r="B1491" s="149"/>
      <c r="C1491" s="149"/>
      <c r="D1491" s="150"/>
      <c r="E1491" s="150"/>
      <c r="F1491" s="126"/>
      <c r="G1491" s="122" t="str">
        <f>IF(A1491="","",VLOOKUP(J1440,'TRI-1C'!$B$18:$FH$61,54,FALSE))</f>
        <v>A+</v>
      </c>
      <c r="H1491" s="150"/>
      <c r="I1491" s="127" t="str">
        <f t="shared" si="53"/>
        <v>A+</v>
      </c>
      <c r="J1491" s="126"/>
    </row>
    <row r="1492" spans="1:10" ht="12.75" customHeight="1">
      <c r="A1492" s="147" t="str">
        <f>IF('TRI-1C'!$BD$13="","",'TRI-1C'!$BD$13)</f>
        <v>Participar en algunas prácticas tradicionales de su entorno disfrutando y respetando las diferentes manifestaciones culturales</v>
      </c>
      <c r="B1492" s="139"/>
      <c r="C1492" s="139"/>
      <c r="F1492" s="128"/>
      <c r="G1492" s="124" t="str">
        <f>IF(A1492="","",VLOOKUP(J1440,'TRI-1C'!$B$18:$FH$61,55,FALSE))</f>
        <v>A+</v>
      </c>
      <c r="I1492" s="125" t="str">
        <f t="shared" si="53"/>
        <v>A+</v>
      </c>
      <c r="J1492" s="128"/>
    </row>
    <row r="1493" spans="1:10" ht="12.75" customHeight="1">
      <c r="A1493" s="148" t="str">
        <f>IF('TRI-1C'!$BE$13="","",'TRI-1C'!$BE$13)</f>
        <v>Practicar hábitos de cuidado y conservación del medio ambiente que eviten la contaminación del aire, suelo y agua. (D.EIB.10.19.)</v>
      </c>
      <c r="B1493" s="158"/>
      <c r="C1493" s="158"/>
      <c r="D1493" s="158"/>
      <c r="E1493" s="158"/>
      <c r="F1493" s="159"/>
      <c r="G1493" s="122" t="str">
        <f>IF(A1493="","",VLOOKUP(J1440,'TRI-1C'!$B$18:$FH$61,56,FALSE))</f>
        <v>A+</v>
      </c>
      <c r="H1493" s="150"/>
      <c r="I1493" s="127" t="str">
        <f t="shared" si="53"/>
        <v>A+</v>
      </c>
      <c r="J1493" s="126"/>
    </row>
    <row r="1494" spans="1:10" ht="12.75" customHeight="1">
      <c r="A1494" s="11" t="str">
        <f>IF('TRI-1C'!$BF$13="","",'TRI-1C'!$BF$13)</f>
        <v>Realizar acciones de cuidado y protección de plantas y animales de su entorno erradicando actitudes de maltrato.</v>
      </c>
      <c r="B1494" s="156"/>
      <c r="C1494" s="156"/>
      <c r="D1494" s="156"/>
      <c r="E1494" s="156"/>
      <c r="F1494" s="157"/>
      <c r="G1494" s="124" t="str">
        <f>IF(A1494="","",VLOOKUP(J1440,'TRI-1C'!$B$18:$FH$61,57,FALSE))</f>
        <v>A+</v>
      </c>
      <c r="I1494" s="125" t="str">
        <f t="shared" si="53"/>
        <v>A+</v>
      </c>
      <c r="J1494" s="128"/>
    </row>
    <row r="1495" spans="1:10" ht="12.75" customHeight="1">
      <c r="A1495" s="148" t="str">
        <f>IF('TRI-1C'!$BG$13="","",'TRI-1C'!$BG$13)</f>
        <v>Reconocer cómo las personas utilizan el dinero en su entorno familiar para satisfacer sus necesidades y deseos</v>
      </c>
      <c r="B1495" s="149"/>
      <c r="C1495" s="149"/>
      <c r="D1495" s="150"/>
      <c r="E1495" s="150"/>
      <c r="F1495" s="126"/>
      <c r="G1495" s="122" t="str">
        <f>IF(A1495="","",VLOOKUP(J1440,'TRI-1C'!$B$18:$FH$61,58,FALSE))</f>
        <v>A+</v>
      </c>
      <c r="H1495" s="150"/>
      <c r="I1495" s="127" t="str">
        <f t="shared" si="53"/>
        <v>A+</v>
      </c>
      <c r="J1495" s="126"/>
    </row>
    <row r="1496" spans="1:10" ht="12.75" customHeight="1">
      <c r="A1496" s="147" t="str">
        <f>IF('TRI-1C'!$BH$13="","",'TRI-1C'!$BH$13)</f>
        <v>Reconocer las consecuencias de no cuidar sus pertenencias.</v>
      </c>
      <c r="B1496" s="139"/>
      <c r="C1496" s="139"/>
      <c r="F1496" s="128"/>
      <c r="G1496" s="124" t="str">
        <f>IF(A1496="","",VLOOKUP(J1440,'TRI-1C'!$B$18:$FH$61,59,FALSE))</f>
        <v>A+</v>
      </c>
      <c r="I1496" s="125" t="str">
        <f t="shared" si="53"/>
        <v>A+</v>
      </c>
      <c r="J1496" s="128"/>
    </row>
    <row r="1497" spans="1:10" ht="12.75" customHeight="1">
      <c r="A1497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1497" s="149"/>
      <c r="C1497" s="149"/>
      <c r="D1497" s="150"/>
      <c r="E1497" s="150"/>
      <c r="F1497" s="126"/>
      <c r="G1497" s="122" t="str">
        <f>IF(A1497="","",VLOOKUP(J1440,'TRI-1C'!$B$18:$FH$61,60,FALSE))</f>
        <v>A+</v>
      </c>
      <c r="H1497" s="150"/>
      <c r="I1497" s="127" t="str">
        <f t="shared" si="53"/>
        <v>A+</v>
      </c>
      <c r="J1497" s="126"/>
    </row>
    <row r="1498" spans="1:10" ht="12.75" customHeight="1">
      <c r="A1498" s="164" t="str">
        <f>'BI-1T'!$A$10</f>
        <v>RELACIONES LOGICAS MATEMATICAS</v>
      </c>
      <c r="B1498" s="139"/>
      <c r="C1498" s="139"/>
      <c r="F1498" s="128"/>
      <c r="G1498" s="124" t="str">
        <f>IF(A1498="","",VLOOKUP(J1440,'TRI-1C'!$B$18:$FH$61,61,FALSE))</f>
        <v>A+</v>
      </c>
      <c r="I1498" s="125"/>
      <c r="J1498" s="128"/>
    </row>
    <row r="1499" spans="1:10" ht="12.75" customHeight="1">
      <c r="A1499" s="192" t="str">
        <f>IF('TRI-1C'!$BK$13="","",'TRI-1C'!$BK$13)</f>
        <v>Asociar las formas de los objetos del entorno con figuras geométricas bidimensionales</v>
      </c>
      <c r="B1499" s="154"/>
      <c r="C1499" s="154"/>
      <c r="D1499" s="154"/>
      <c r="E1499" s="154"/>
      <c r="F1499" s="155"/>
      <c r="G1499" s="122" t="str">
        <f>IF(A1499="","",VLOOKUP(J1440,'TRI-1C'!$B$18:$FH$61,62,FALSE))</f>
        <v>A+</v>
      </c>
      <c r="H1499" s="150"/>
      <c r="I1499" s="127" t="str">
        <f t="shared" ref="I1499:I1520" si="54">IF(G1499="","",G1499)</f>
        <v>A+</v>
      </c>
      <c r="J1499" s="126"/>
    </row>
    <row r="1500" spans="1:10" ht="12.75" customHeight="1">
      <c r="A1500" s="147" t="str">
        <f>IF('TRI-1C'!$BL$13="","",'TRI-1C'!$BL$13)</f>
        <v>Clasificar objetos con dos atributos (tamaño, color o forma).</v>
      </c>
      <c r="B1500" s="139"/>
      <c r="C1500" s="139"/>
      <c r="F1500" s="128"/>
      <c r="G1500" s="124" t="str">
        <f>IF(A1500="","",VLOOKUP(J1440,'TRI-1C'!$B$18:$FH$61,63,FALSE))</f>
        <v>A+</v>
      </c>
      <c r="I1500" s="125" t="str">
        <f t="shared" si="54"/>
        <v>A+</v>
      </c>
      <c r="J1500" s="128"/>
    </row>
    <row r="1501" spans="1:10" ht="12.75" customHeight="1">
      <c r="A1501" s="148" t="str">
        <f>IF('TRI-1C'!$BM$13="","",'TRI-1C'!$BM$13)</f>
        <v>Comparar y armar colecciones de más, igual y menos objetos.</v>
      </c>
      <c r="B1501" s="149"/>
      <c r="C1501" s="149"/>
      <c r="D1501" s="150"/>
      <c r="E1501" s="150"/>
      <c r="F1501" s="126"/>
      <c r="G1501" s="122" t="str">
        <f>IF(A1501="","",VLOOKUP(J1440,'TRI-1C'!$B$18:$FH$61,64,FALSE))</f>
        <v>A+</v>
      </c>
      <c r="H1501" s="150"/>
      <c r="I1501" s="127" t="str">
        <f t="shared" si="54"/>
        <v>A+</v>
      </c>
      <c r="J1501" s="126"/>
    </row>
    <row r="1502" spans="1:10" ht="12.75" customHeight="1">
      <c r="A1502" s="147" t="str">
        <f>IF('TRI-1C'!$BN$13="","",'TRI-1C'!$BN$13)</f>
        <v>Comparar y ordenar secuencialmente un conjunto pequeño de objetos de acuerdo con su tamaño.</v>
      </c>
      <c r="B1502" s="139"/>
      <c r="C1502" s="139"/>
      <c r="F1502" s="128"/>
      <c r="G1502" s="124" t="str">
        <f>IF(A1502="","",VLOOKUP(J1440,'TRI-1C'!$B$18:$FH$61,65,FALSE))</f>
        <v>A+</v>
      </c>
      <c r="I1502" s="125" t="str">
        <f t="shared" si="54"/>
        <v>A+</v>
      </c>
      <c r="J1502" s="128"/>
    </row>
    <row r="1503" spans="1:10" ht="12.75" customHeight="1">
      <c r="A1503" s="148" t="str">
        <f>IF('TRI-1C'!$BO$13="","",'TRI-1C'!$BO$13)</f>
        <v>Comprender la relación de número-cantidad hasta el 10.</v>
      </c>
      <c r="B1503" s="158"/>
      <c r="C1503" s="158"/>
      <c r="D1503" s="158"/>
      <c r="E1503" s="158"/>
      <c r="F1503" s="159"/>
      <c r="G1503" s="122" t="str">
        <f>IF(A1503="","",VLOOKUP(J1440,'TRI-1C'!$B$18:$FH$61,66,FALSE))</f>
        <v>A+</v>
      </c>
      <c r="H1503" s="150"/>
      <c r="I1503" s="127" t="str">
        <f t="shared" si="54"/>
        <v>A+</v>
      </c>
      <c r="J1503" s="126"/>
    </row>
    <row r="1504" spans="1:10" ht="12.75" customHeight="1">
      <c r="A1504" s="11" t="str">
        <f>IF('TRI-1C'!$BP$13="","",'TRI-1C'!$BP$13)</f>
        <v>Comprender la relación del numeral (representación simbólica del número) con la cantidad hasta el 5.</v>
      </c>
      <c r="B1504" s="156"/>
      <c r="C1504" s="156"/>
      <c r="D1504" s="156"/>
      <c r="E1504" s="156"/>
      <c r="F1504" s="157"/>
      <c r="G1504" s="124" t="str">
        <f>IF(A1504="","",VLOOKUP(J1440,'TRI-1C'!$B$18:$FH$61,67,FALSE))</f>
        <v>A+</v>
      </c>
      <c r="I1504" s="125" t="str">
        <f t="shared" si="54"/>
        <v>A+</v>
      </c>
      <c r="J1504" s="128"/>
    </row>
    <row r="1505" spans="1:10" ht="12.75" customHeight="1">
      <c r="A1505" s="148" t="str">
        <f>IF('TRI-1C'!$BQ$13="","",'TRI-1C'!$BQ$13)</f>
        <v>Contar oralmente del 1 al 15 con secuencia numérica.</v>
      </c>
      <c r="B1505" s="149"/>
      <c r="C1505" s="149"/>
      <c r="D1505" s="150"/>
      <c r="E1505" s="150"/>
      <c r="F1505" s="126"/>
      <c r="G1505" s="122" t="str">
        <f>IF(A1505="","",VLOOKUP(J1440,'TRI-1C'!$B$18:$FH$61,68,FALSE))</f>
        <v>A+</v>
      </c>
      <c r="H1505" s="150"/>
      <c r="I1505" s="127" t="str">
        <f t="shared" si="54"/>
        <v>A+</v>
      </c>
      <c r="J1505" s="126"/>
    </row>
    <row r="1506" spans="1:10" ht="12.75" customHeight="1">
      <c r="A1506" s="147" t="str">
        <f>IF('TRI-1C'!$BR$13="","",'TRI-1C'!$BR$13)</f>
        <v>Continuar y reproducir patrones simples con objetos concretos y representaciones gráficas.</v>
      </c>
      <c r="B1506" s="139"/>
      <c r="C1506" s="139"/>
      <c r="F1506" s="128"/>
      <c r="G1506" s="124" t="str">
        <f>IF(A1506="","",VLOOKUP(J1440,'TRI-1C'!$B$18:$FH$61,69,FALSE))</f>
        <v>A+</v>
      </c>
      <c r="I1506" s="125" t="str">
        <f t="shared" si="54"/>
        <v>A+</v>
      </c>
      <c r="J1506" s="128"/>
    </row>
    <row r="1507" spans="1:10" ht="12.75" customHeight="1">
      <c r="A1507" s="148" t="str">
        <f>IF('TRI-1C'!$BS$13="","",'TRI-1C'!$BS$13)</f>
        <v>Establecer la relación de correspondencia entre los elementos de colecciones de objetos.</v>
      </c>
      <c r="B1507" s="149"/>
      <c r="C1507" s="149"/>
      <c r="D1507" s="150"/>
      <c r="E1507" s="150"/>
      <c r="F1507" s="126"/>
      <c r="G1507" s="122" t="str">
        <f>IF(A1507="","",VLOOKUP(J1440,'TRI-1C'!$B$18:$FH$61,70,FALSE))</f>
        <v>A+</v>
      </c>
      <c r="H1507" s="150"/>
      <c r="I1507" s="127" t="str">
        <f t="shared" si="54"/>
        <v>A+</v>
      </c>
      <c r="J1507" s="126"/>
    </row>
    <row r="1508" spans="1:10" ht="12.75" customHeight="1">
      <c r="A1508" s="147" t="str">
        <f>IF('TRI-1C'!$BT$13="","",'TRI-1C'!$BT$13)</f>
        <v>Identificar características de mañana, tarde y noche</v>
      </c>
      <c r="B1508" s="139"/>
      <c r="C1508" s="139"/>
      <c r="F1508" s="128"/>
      <c r="G1508" s="124" t="str">
        <f>IF(A1508="","",VLOOKUP(J1440,'TRI-1C'!$B$18:$FH$61,71,FALSE))</f>
        <v>A+</v>
      </c>
      <c r="I1508" s="125" t="str">
        <f t="shared" si="54"/>
        <v>A+</v>
      </c>
      <c r="J1508" s="128"/>
    </row>
    <row r="1509" spans="1:10" ht="12.75" customHeight="1">
      <c r="A1509" s="192" t="str">
        <f>IF('TRI-1C'!$BU$13="","",'TRI-1C'!$BU$13)</f>
        <v>Identificar en los objetos las nociones de medida: largo/ corto, grueso/delgado.</v>
      </c>
      <c r="B1509" s="154"/>
      <c r="C1509" s="154"/>
      <c r="D1509" s="154"/>
      <c r="E1509" s="154"/>
      <c r="F1509" s="155"/>
      <c r="G1509" s="122" t="str">
        <f>IF(A1509="","",VLOOKUP(J1440,'TRI-1C'!$B$18:$FH$61,72,FALSE))</f>
        <v>A+</v>
      </c>
      <c r="H1509" s="150"/>
      <c r="I1509" s="127" t="str">
        <f t="shared" si="54"/>
        <v>A+</v>
      </c>
      <c r="J1509" s="126"/>
    </row>
    <row r="1510" spans="1:10" ht="12.75" customHeight="1">
      <c r="A1510" s="147" t="str">
        <f>IF('TRI-1C'!$BV$13="","",'TRI-1C'!$BV$13)</f>
        <v>Identificar figuras geométricas básicas: círculo, cuadrado y triángulo en objetos del entorno y en representaciones gráficas.</v>
      </c>
      <c r="B1510" s="139"/>
      <c r="C1510" s="139"/>
      <c r="F1510" s="128"/>
      <c r="G1510" s="124" t="str">
        <f>IF(A1510="","",VLOOKUP(J1440,'TRI-1C'!$B$18:$FH$61,73,FALSE))</f>
        <v>A+</v>
      </c>
      <c r="I1510" s="125" t="str">
        <f t="shared" si="54"/>
        <v>A+</v>
      </c>
      <c r="J1510" s="128"/>
    </row>
    <row r="1511" spans="1:10" ht="12.75" customHeight="1">
      <c r="A1511" s="148" t="str">
        <f>IF('TRI-1C'!$BW$13="","",'TRI-1C'!$BW$13)</f>
        <v>Identificar la diferencia entre lo que se desea y lo que se necesita</v>
      </c>
      <c r="B1511" s="149"/>
      <c r="C1511" s="149"/>
      <c r="D1511" s="150"/>
      <c r="E1511" s="150"/>
      <c r="F1511" s="126"/>
      <c r="G1511" s="122" t="str">
        <f>IF(A1511="","",VLOOKUP(J1440,'TRI-1C'!$B$18:$FH$61,74,FALSE))</f>
        <v>A+</v>
      </c>
      <c r="H1511" s="150"/>
      <c r="I1511" s="127" t="str">
        <f t="shared" si="54"/>
        <v>A+</v>
      </c>
      <c r="J1511" s="126"/>
    </row>
    <row r="1512" spans="1:10" ht="12.75" customHeight="1">
      <c r="A1512" s="147" t="str">
        <f>IF('TRI-1C'!$BX$13="","",'TRI-1C'!$BX$13)</f>
        <v>Identificar las nociones de tiempo en acciones que siceden antes, ahora y después</v>
      </c>
      <c r="B1512" s="139"/>
      <c r="C1512" s="139"/>
      <c r="F1512" s="128"/>
      <c r="G1512" s="124" t="str">
        <f>IF(A1512="","",VLOOKUP(J1440,'TRI-1C'!$B$18:$FH$61,75,FALSE))</f>
        <v>A+</v>
      </c>
      <c r="I1512" s="125" t="str">
        <f t="shared" si="54"/>
        <v>A+</v>
      </c>
      <c r="J1512" s="128"/>
    </row>
    <row r="1513" spans="1:10" ht="12.75" customHeight="1">
      <c r="A1513" s="148" t="str">
        <f>IF('TRI-1C'!$BY$13="","",'TRI-1C'!$BY$13)</f>
        <v>Identificar los números de emergencia a través de actividades lúdicas, y reconocer cuándo pedir ayuda en situaciones sencillas.</v>
      </c>
      <c r="B1513" s="158"/>
      <c r="C1513" s="158"/>
      <c r="D1513" s="158"/>
      <c r="E1513" s="158"/>
      <c r="F1513" s="159"/>
      <c r="G1513" s="122" t="str">
        <f>IF(A1513="","",VLOOKUP(J1440,'TRI-1C'!$B$18:$FH$61,76,FALSE))</f>
        <v>A+</v>
      </c>
      <c r="H1513" s="150"/>
      <c r="I1513" s="127" t="str">
        <f t="shared" si="54"/>
        <v>A+</v>
      </c>
      <c r="J1513" s="126"/>
    </row>
    <row r="1514" spans="1:10" ht="12.75" customHeight="1">
      <c r="A1514" s="11" t="str">
        <f>IF('TRI-1C'!$BZ$13="","",'TRI-1C'!$BZ$13)</f>
        <v>Identificar semejanzas y diferencias en objetos del entorno con criterios de forma, color y tamaño</v>
      </c>
      <c r="B1514" s="156"/>
      <c r="C1514" s="156"/>
      <c r="D1514" s="156"/>
      <c r="E1514" s="156"/>
      <c r="F1514" s="157"/>
      <c r="G1514" s="124" t="str">
        <f>IF(A1514="","",VLOOKUP(J1440,'TRI-1C'!$B$18:$FH$61,77,FALSE))</f>
        <v>A+</v>
      </c>
      <c r="I1514" s="125" t="str">
        <f t="shared" si="54"/>
        <v>A+</v>
      </c>
      <c r="J1514" s="128"/>
    </row>
    <row r="1515" spans="1:10" ht="12.75" customHeight="1">
      <c r="A1515" s="148" t="str">
        <f>IF('TRI-1C'!$CA$13="","",'TRI-1C'!$CA$13)</f>
        <v>Ordenar en secuencias lógica sucesos de hasta cinco eventos en representaciones gráficas de sus actividades de la rutina diaria y en escenas de cuentos</v>
      </c>
      <c r="B1515" s="149"/>
      <c r="C1515" s="149"/>
      <c r="D1515" s="150"/>
      <c r="E1515" s="150"/>
      <c r="F1515" s="126"/>
      <c r="G1515" s="122" t="str">
        <f>IF(A1515="","",VLOOKUP(J1440,'TRI-1C'!$B$18:$FH$61,78,FALSE))</f>
        <v>A+</v>
      </c>
      <c r="H1515" s="150"/>
      <c r="I1515" s="127" t="str">
        <f t="shared" si="54"/>
        <v>A+</v>
      </c>
      <c r="J1515" s="126"/>
    </row>
    <row r="1516" spans="1:10" ht="12.75" customHeight="1">
      <c r="A1516" s="147" t="str">
        <f>IF('TRI-1C'!$CB$13="","",'TRI-1C'!$CB$13)</f>
        <v>Reconocer billetes y monedas en situaciones de la vida real</v>
      </c>
      <c r="B1516" s="139"/>
      <c r="C1516" s="139"/>
      <c r="F1516" s="128"/>
      <c r="G1516" s="124" t="str">
        <f>IF(A1516="","",VLOOKUP(J1440,'TRI-1C'!$B$18:$FH$61,79,FALSE))</f>
        <v>A+</v>
      </c>
      <c r="I1516" s="125" t="str">
        <f t="shared" si="54"/>
        <v>A+</v>
      </c>
      <c r="J1516" s="128"/>
    </row>
    <row r="1517" spans="1:10" ht="12.75" customHeight="1">
      <c r="A1517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1517" s="149"/>
      <c r="C1517" s="149"/>
      <c r="D1517" s="150"/>
      <c r="E1517" s="150"/>
      <c r="F1517" s="126"/>
      <c r="G1517" s="122" t="str">
        <f>IF(A1517="","",VLOOKUP(J1440,'TRI-1C'!$B$18:$FH$61,80,FALSE))</f>
        <v>A+</v>
      </c>
      <c r="H1517" s="150"/>
      <c r="I1517" s="127" t="str">
        <f t="shared" si="54"/>
        <v>A+</v>
      </c>
      <c r="J1517" s="126"/>
    </row>
    <row r="1518" spans="1:10" ht="12.75" customHeight="1">
      <c r="A1518" s="147" t="str">
        <f>IF('TRI-1C'!$CD$13="","",'TRI-1C'!$CD$13)</f>
        <v>Reconocer los colores secundarios en objetos e imágenes del entorno.</v>
      </c>
      <c r="B1518" s="139"/>
      <c r="C1518" s="139"/>
      <c r="F1518" s="128"/>
      <c r="G1518" s="124" t="str">
        <f>IF(A1518="","",VLOOKUP(J1440,'TRI-1C'!$B$18:$FH$61,81,FALSE))</f>
        <v>A+</v>
      </c>
      <c r="I1518" s="125" t="str">
        <f t="shared" si="54"/>
        <v>A+</v>
      </c>
      <c r="J1518" s="128"/>
    </row>
    <row r="1519" spans="1:10" ht="12.75" customHeight="1">
      <c r="A1519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1519" s="154"/>
      <c r="C1519" s="154"/>
      <c r="D1519" s="154"/>
      <c r="E1519" s="154"/>
      <c r="F1519" s="155"/>
      <c r="G1519" s="122" t="str">
        <f>IF(A1519="","",VLOOKUP(J1440,'TRI-1C'!$B$18:$FH$61,82,FALSE))</f>
        <v>A+</v>
      </c>
      <c r="H1519" s="150"/>
      <c r="I1519" s="127" t="str">
        <f t="shared" si="54"/>
        <v>A+</v>
      </c>
      <c r="J1519" s="126"/>
    </row>
    <row r="1520" spans="1:10" ht="12.75" customHeight="1">
      <c r="A1520" s="147" t="str">
        <f>IF('TRI-1C'!$CF$13="","",'TRI-1C'!$CF$13)</f>
        <v>Relacionar las distintas formas de adquirir dinero con el trabajo y el esfuerzo.</v>
      </c>
      <c r="B1520" s="139"/>
      <c r="C1520" s="139"/>
      <c r="F1520" s="128"/>
      <c r="G1520" s="124" t="str">
        <f>IF(A1520="","",VLOOKUP(J1440,'TRI-1C'!$B$18:$FH$61,83,FALSE))</f>
        <v>A+</v>
      </c>
      <c r="I1520" s="125" t="str">
        <f t="shared" si="54"/>
        <v>A+</v>
      </c>
      <c r="J1520" s="128"/>
    </row>
    <row r="1521" spans="1:10" ht="12.75" customHeight="1">
      <c r="A1521" s="165" t="str">
        <f>'BI-1T'!$A$11</f>
        <v>COMPRENSIÓN Y EXPRESION DEL LENGUAJE</v>
      </c>
      <c r="B1521" s="149"/>
      <c r="C1521" s="149"/>
      <c r="D1521" s="150"/>
      <c r="E1521" s="150"/>
      <c r="F1521" s="126"/>
      <c r="G1521" s="122" t="str">
        <f>IF(A1521="","",VLOOKUP(J1440,'TRI-1C'!$B$18:$FH$61,84,FALSE))</f>
        <v>A+</v>
      </c>
      <c r="H1521" s="150"/>
      <c r="I1521" s="127"/>
      <c r="J1521" s="126"/>
    </row>
    <row r="1522" spans="1:10" ht="12.75" customHeight="1">
      <c r="A1522" s="147" t="str">
        <f>IF('TRI-1C'!$CH$13="","",'TRI-1C'!$CH$13)</f>
        <v>Asociar la imagen de la portada con el título de los cuentos conocidos.</v>
      </c>
      <c r="B1522" s="139"/>
      <c r="C1522" s="139"/>
      <c r="F1522" s="128"/>
      <c r="G1522" s="124" t="str">
        <f>IF(A1522="","",VLOOKUP(J1440,'TRI-1C'!$B$18:$FH$61,85,FALSE))</f>
        <v>A+</v>
      </c>
      <c r="I1522" s="125" t="str">
        <f t="shared" ref="I1522:I1542" si="55">IF(G1522="","",G1522)</f>
        <v>A+</v>
      </c>
      <c r="J1522" s="128"/>
    </row>
    <row r="1523" spans="1:10" ht="12.75" customHeight="1">
      <c r="A1523" s="148" t="str">
        <f>IF('TRI-1C'!$CI$13="","",'TRI-1C'!$CI$13)</f>
        <v>Colaborar en la creación de textos colectivos con la ayuda del docente.</v>
      </c>
      <c r="B1523" s="158"/>
      <c r="C1523" s="158"/>
      <c r="D1523" s="158"/>
      <c r="E1523" s="158"/>
      <c r="F1523" s="159"/>
      <c r="G1523" s="122" t="str">
        <f>IF(A1523="","",VLOOKUP(J1440,'TRI-1C'!$B$18:$FH$61,86,FALSE))</f>
        <v>A+</v>
      </c>
      <c r="H1523" s="150"/>
      <c r="I1523" s="127" t="str">
        <f t="shared" si="55"/>
        <v>A+</v>
      </c>
      <c r="J1523" s="126"/>
    </row>
    <row r="1524" spans="1:10" ht="12.75" customHeight="1">
      <c r="A1524" s="11" t="str">
        <f>IF('TRI-1C'!$CJ$13="","",'TRI-1C'!$CJ$13)</f>
        <v>Comprender el derecho propio y de las otras personas a decir que no como una respuesta válida y respetable.</v>
      </c>
      <c r="B1524" s="156"/>
      <c r="C1524" s="156"/>
      <c r="D1524" s="156"/>
      <c r="E1524" s="156"/>
      <c r="F1524" s="157"/>
      <c r="G1524" s="124" t="str">
        <f>IF(A1524="","",VLOOKUP(J1440,'TRI-1C'!$B$18:$FH$61,87,FALSE))</f>
        <v>A+</v>
      </c>
      <c r="I1524" s="125" t="str">
        <f t="shared" si="55"/>
        <v>A+</v>
      </c>
      <c r="J1524" s="128"/>
    </row>
    <row r="1525" spans="1:10" ht="12.75" customHeight="1">
      <c r="A1525" s="148" t="str">
        <f>IF('TRI-1C'!$CK$13="","",'TRI-1C'!$CK$13)</f>
        <v>Comunicarse a través de dibujos de objetos con detalles que lo vuelven identificables, como representación simbólica de sus ideas.</v>
      </c>
      <c r="B1525" s="149"/>
      <c r="C1525" s="149"/>
      <c r="D1525" s="150"/>
      <c r="E1525" s="150"/>
      <c r="F1525" s="126"/>
      <c r="G1525" s="122" t="str">
        <f>IF(A1525="","",VLOOKUP(J1440,'TRI-1C'!$B$18:$FH$61,88,FALSE))</f>
        <v>A+</v>
      </c>
      <c r="H1525" s="150"/>
      <c r="I1525" s="127" t="str">
        <f t="shared" si="55"/>
        <v>A+</v>
      </c>
      <c r="J1525" s="126"/>
    </row>
    <row r="1526" spans="1:10" ht="12.75" customHeight="1">
      <c r="A1526" s="147" t="str">
        <f>IF('TRI-1C'!$CL$13="","",'TRI-1C'!$CL$13)</f>
        <v>Comunicarse incorporando palabras nuevas a su vocabulario en función de los ambientes y experiencias en las que interactúa.</v>
      </c>
      <c r="B1526" s="139"/>
      <c r="C1526" s="139"/>
      <c r="F1526" s="128"/>
      <c r="G1526" s="124" t="str">
        <f>IF(A1526="","",VLOOKUP(J1440,'TRI-1C'!$B$18:$FH$61,89,FALSE))</f>
        <v>A+</v>
      </c>
      <c r="I1526" s="125" t="str">
        <f t="shared" si="55"/>
        <v>A+</v>
      </c>
      <c r="J1526" s="128"/>
    </row>
    <row r="1527" spans="1:10" ht="12.75" customHeight="1">
      <c r="A1527" s="148" t="str">
        <f>IF('TRI-1C'!$CM$13="","",'TRI-1C'!$CM$13)</f>
        <v>Contar un cuento en base a sus imágenes a partir de la portada y siguiendo la secuencia de las páginas.</v>
      </c>
      <c r="B1527" s="149"/>
      <c r="C1527" s="149"/>
      <c r="D1527" s="150"/>
      <c r="E1527" s="150"/>
      <c r="F1527" s="126"/>
      <c r="G1527" s="122" t="str">
        <f>IF(A1527="","",VLOOKUP(J1440,'TRI-1C'!$B$18:$FH$61,90,FALSE))</f>
        <v>A+</v>
      </c>
      <c r="H1527" s="150"/>
      <c r="I1527" s="127" t="str">
        <f t="shared" si="55"/>
        <v>A+</v>
      </c>
      <c r="J1527" s="126"/>
    </row>
    <row r="1528" spans="1:10" ht="12.75" customHeight="1">
      <c r="A1528" s="147" t="str">
        <f>IF('TRI-1C'!$CN$13="","",'TRI-1C'!$CN$13)</f>
        <v>Describir oralmente imágenes gráficas (pictogramas) y digitales, estructurando oraciones más elaboradas que describan a los objetos que observa.</v>
      </c>
      <c r="B1528" s="139"/>
      <c r="C1528" s="139"/>
      <c r="F1528" s="128"/>
      <c r="G1528" s="124" t="str">
        <f>IF(A1528="","",VLOOKUP(J1440,'TRI-1C'!$B$18:$FH$61,91,FALSE))</f>
        <v>A+</v>
      </c>
      <c r="I1528" s="125" t="str">
        <f t="shared" si="55"/>
        <v>A+</v>
      </c>
      <c r="J1528" s="128"/>
    </row>
    <row r="1529" spans="1:10" ht="12.75" customHeight="1">
      <c r="A1529" s="192" t="str">
        <f>IF('TRI-1C'!$CO$13="","",'TRI-1C'!$CO$13)</f>
        <v>Describir oralmente imágenes relacionadas con los derechos de las personas en situación de movilidad</v>
      </c>
      <c r="B1529" s="154"/>
      <c r="C1529" s="154"/>
      <c r="D1529" s="154"/>
      <c r="E1529" s="154"/>
      <c r="F1529" s="155"/>
      <c r="G1529" s="122" t="str">
        <f>IF(A1529="","",VLOOKUP(J1440,'TRI-1C'!$B$18:$FH$61,92,FALSE))</f>
        <v>A+</v>
      </c>
      <c r="H1529" s="150"/>
      <c r="I1529" s="127" t="str">
        <f t="shared" si="55"/>
        <v>A+</v>
      </c>
      <c r="J1529" s="126"/>
    </row>
    <row r="1530" spans="1:10" ht="12.75" customHeight="1">
      <c r="A1530" s="147" t="str">
        <f>IF('TRI-1C'!$CP$13="","",'TRI-1C'!$CP$13)</f>
        <v>Expresarse oralmente pronunciando correctamente la mayoría de las palabras puede presentarse dificultades en la pronunciación de s, y la r.</v>
      </c>
      <c r="B1530" s="139"/>
      <c r="C1530" s="139"/>
      <c r="F1530" s="128"/>
      <c r="G1530" s="124" t="str">
        <f>IF(A1530="","",VLOOKUP(J1440,'TRI-1C'!$B$18:$FH$61,93,FALSE))</f>
        <v>A+</v>
      </c>
      <c r="I1530" s="125" t="str">
        <f t="shared" si="55"/>
        <v>A+</v>
      </c>
      <c r="J1530" s="128"/>
    </row>
    <row r="1531" spans="1:10" ht="12.75" customHeight="1">
      <c r="A1531" s="148" t="str">
        <f>IF('TRI-1C'!$CQ$13="","",'TRI-1C'!$CQ$13)</f>
        <v>Expresarse utilizando oraciones cortas y completas manteniendo el orden de las palabras.</v>
      </c>
      <c r="B1531" s="149"/>
      <c r="C1531" s="149"/>
      <c r="D1531" s="150"/>
      <c r="E1531" s="150"/>
      <c r="F1531" s="126"/>
      <c r="G1531" s="122" t="str">
        <f>IF(A1531="","",VLOOKUP(J1440,'TRI-1C'!$B$18:$FH$61,94,FALSE))</f>
        <v>A+</v>
      </c>
      <c r="H1531" s="150"/>
      <c r="I1531" s="127" t="str">
        <f t="shared" si="55"/>
        <v>A+</v>
      </c>
      <c r="J1531" s="126"/>
    </row>
    <row r="1532" spans="1:10" ht="12.75" customHeight="1">
      <c r="A1532" s="147" t="str">
        <f>IF('TRI-1C'!$CR$13="","",'TRI-1C'!$CR$13)</f>
        <v>Identificar “auditivamente” el fonema (sonido) inicial de las palabras más utilizadas.</v>
      </c>
      <c r="B1532" s="139"/>
      <c r="C1532" s="139"/>
      <c r="F1532" s="128"/>
      <c r="G1532" s="124" t="str">
        <f>IF(A1532="","",VLOOKUP(J1440,'TRI-1C'!$B$18:$FH$61,95,FALSE))</f>
        <v>A+</v>
      </c>
      <c r="I1532" s="125" t="str">
        <f t="shared" si="55"/>
        <v>A+</v>
      </c>
      <c r="J1532" s="128"/>
    </row>
    <row r="1533" spans="1:10" ht="12.75" customHeight="1">
      <c r="A1533" s="148" t="str">
        <f>IF('TRI-1C'!$CS$13="","",'TRI-1C'!$CS$13)</f>
        <v>Identificar una persona adulta de confianza para solicitar apoyo al enfrentar desafíos emocionales en situaciones cotidianas del entorno escolar</v>
      </c>
      <c r="B1533" s="158"/>
      <c r="C1533" s="158"/>
      <c r="D1533" s="158"/>
      <c r="E1533" s="158"/>
      <c r="F1533" s="159"/>
      <c r="G1533" s="122" t="str">
        <f>IF(A1533="","",VLOOKUP(J1440,'TRI-1C'!$B$18:$FH$61,96,FALSE))</f>
        <v>A+</v>
      </c>
      <c r="H1533" s="150"/>
      <c r="I1533" s="127" t="str">
        <f t="shared" si="55"/>
        <v>A+</v>
      </c>
      <c r="J1533" s="126"/>
    </row>
    <row r="1534" spans="1:10" ht="12.75" customHeight="1">
      <c r="A1534" s="11" t="str">
        <f>IF('TRI-1C'!$CT$13="","",'TRI-1C'!$CT$13)</f>
        <v>Participar en conversaciones más complejas y largas manteniéndose dentro del tema.</v>
      </c>
      <c r="B1534" s="156"/>
      <c r="C1534" s="156"/>
      <c r="D1534" s="156"/>
      <c r="E1534" s="156"/>
      <c r="F1534" s="157"/>
      <c r="G1534" s="124" t="str">
        <f>IF(A1534="","",VLOOKUP(J1440,'TRI-1C'!$B$18:$FH$61,97,FALSE))</f>
        <v>A+</v>
      </c>
      <c r="I1534" s="125" t="str">
        <f t="shared" si="55"/>
        <v>A+</v>
      </c>
      <c r="J1534" s="128"/>
    </row>
    <row r="1535" spans="1:10" ht="12.75" customHeight="1">
      <c r="A1535" s="148" t="str">
        <f>IF('TRI-1C'!$CU$13="","",'TRI-1C'!$CU$13)</f>
        <v>Producir palabras que riman espontáneamente tomado en cuenta los sonidos finales de las mismas.</v>
      </c>
      <c r="B1535" s="149"/>
      <c r="C1535" s="149"/>
      <c r="D1535" s="150"/>
      <c r="E1535" s="150"/>
      <c r="F1535" s="126"/>
      <c r="G1535" s="122" t="str">
        <f>IF(A1535="","",VLOOKUP(J1440,'TRI-1C'!$B$18:$FH$61,98,FALSE))</f>
        <v>A+</v>
      </c>
      <c r="H1535" s="150"/>
      <c r="I1535" s="127" t="str">
        <f t="shared" si="55"/>
        <v>A+</v>
      </c>
      <c r="J1535" s="126"/>
    </row>
    <row r="1536" spans="1:10" ht="12.75" customHeight="1">
      <c r="A1536" s="147" t="str">
        <f>IF('TRI-1C'!$CV$13="","",'TRI-1C'!$CV$13)</f>
        <v>Realizar modificaciones del contenido de un cuento relatado por el adulto, cambiando partes del él como: acciones y final.</v>
      </c>
      <c r="B1536" s="139"/>
      <c r="C1536" s="139"/>
      <c r="F1536" s="128"/>
      <c r="G1536" s="124" t="str">
        <f>IF(A1536="","",VLOOKUP(J1440,'TRI-1C'!$B$18:$FH$61,99,FALSE))</f>
        <v>A+</v>
      </c>
      <c r="I1536" s="125" t="str">
        <f t="shared" si="55"/>
        <v>A+</v>
      </c>
      <c r="J1536" s="128"/>
    </row>
    <row r="1537" spans="1:10" ht="12.75" customHeight="1">
      <c r="A1537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537" s="149"/>
      <c r="C1537" s="149"/>
      <c r="D1537" s="150"/>
      <c r="E1537" s="150"/>
      <c r="F1537" s="126"/>
      <c r="G1537" s="122" t="str">
        <f>IF(A1537="","",VLOOKUP(J1440,'TRI-1C'!$B$18:$FH$61,100,FALSE))</f>
        <v>A+</v>
      </c>
      <c r="H1537" s="150"/>
      <c r="I1537" s="127" t="str">
        <f t="shared" si="55"/>
        <v>A+</v>
      </c>
      <c r="J1537" s="126"/>
    </row>
    <row r="1538" spans="1:10" ht="12.75" customHeight="1">
      <c r="A1538" s="147" t="str">
        <f>IF('TRI-1C'!$CX$13="","",'TRI-1C'!$CX$13)</f>
        <v>Reconocer etiquetas y rótulos de su entorno inmediato y los “lee”.</v>
      </c>
      <c r="B1538" s="139"/>
      <c r="C1538" s="139"/>
      <c r="F1538" s="128"/>
      <c r="G1538" s="124" t="str">
        <f>IF(A1538="","",VLOOKUP(J1440,'TRI-1C'!$B$18:$FH$61,101,FALSE))</f>
        <v>A+</v>
      </c>
      <c r="I1538" s="125" t="str">
        <f t="shared" si="55"/>
        <v>A+</v>
      </c>
      <c r="J1538" s="128"/>
    </row>
    <row r="1539" spans="1:10" ht="12.75" customHeight="1">
      <c r="A1539" s="192" t="str">
        <f>IF('TRI-1C'!$CY$13="","",'TRI-1C'!$CY$13)</f>
        <v>Relatar cuentos, narrados por el adulto, manteniendo la secuencia, sin la ayuda del paratexto.</v>
      </c>
      <c r="B1539" s="154"/>
      <c r="C1539" s="154"/>
      <c r="D1539" s="154"/>
      <c r="E1539" s="154"/>
      <c r="F1539" s="155"/>
      <c r="G1539" s="122" t="str">
        <f>IF(A1539="","",VLOOKUP(J1440,'TRI-1C'!$B$18:$FH$61,102,FALSE))</f>
        <v>A+</v>
      </c>
      <c r="H1539" s="150"/>
      <c r="I1539" s="127" t="str">
        <f t="shared" si="55"/>
        <v>A+</v>
      </c>
      <c r="J1539" s="126"/>
    </row>
    <row r="1540" spans="1:10" ht="12.75" customHeight="1">
      <c r="A1540" s="147" t="str">
        <f>IF('TRI-1C'!$CZ$13="","",'TRI-1C'!$CZ$13)</f>
        <v>Reproducir trabalenguas sencillos, adivinanzas, canciones y poemas cortos, mejorando su pronunciación y potenciando su capacidad imaginativa.</v>
      </c>
      <c r="B1540" s="139"/>
      <c r="C1540" s="139"/>
      <c r="F1540" s="128"/>
      <c r="G1540" s="124" t="str">
        <f>IF(A1540="","",VLOOKUP(J1440,'TRI-1C'!$B$18:$FH$61,103,FALSE))</f>
        <v>A+</v>
      </c>
      <c r="I1540" s="125" t="str">
        <f t="shared" si="55"/>
        <v>A+</v>
      </c>
      <c r="J1540" s="128"/>
    </row>
    <row r="1541" spans="1:10" ht="12.75" customHeight="1">
      <c r="A1541" s="148" t="str">
        <f>IF('TRI-1C'!$DA$13="","",'TRI-1C'!$DA$13)</f>
        <v>Responder preguntas sobre un texto narrado por el adulto, relacionadas a los personajes y acciones principales.</v>
      </c>
      <c r="B1541" s="149"/>
      <c r="C1541" s="149"/>
      <c r="D1541" s="150"/>
      <c r="E1541" s="150"/>
      <c r="F1541" s="126"/>
      <c r="G1541" s="122" t="str">
        <f>IF(A1541="","",VLOOKUP(J1440,'TRI-1C'!$B$18:$FH$61,104,FALSE))</f>
        <v>A+</v>
      </c>
      <c r="H1541" s="150"/>
      <c r="I1541" s="127" t="str">
        <f t="shared" si="55"/>
        <v>A+</v>
      </c>
      <c r="J1541" s="126"/>
    </row>
    <row r="1542" spans="1:10" ht="12.75" customHeight="1">
      <c r="A1542" s="147" t="str">
        <f>IF('TRI-1C'!$DB$13="","",'TRI-1C'!$DB$13)</f>
        <v>Seguir instrucciones sencillas que involucren la ejecución de tres o más actividades</v>
      </c>
      <c r="B1542" s="139"/>
      <c r="C1542" s="139"/>
      <c r="F1542" s="128"/>
      <c r="G1542" s="124" t="str">
        <f>IF(A1542="","",VLOOKUP(J1440,'TRI-1C'!$B$18:$FH$61,105,FALSE))</f>
        <v>A+</v>
      </c>
      <c r="I1542" s="125" t="str">
        <f t="shared" si="55"/>
        <v>A+</v>
      </c>
      <c r="J1542" s="128"/>
    </row>
    <row r="1543" spans="1:10" ht="12.75" customHeight="1">
      <c r="A1543" s="165" t="str">
        <f>'BI-1T'!$A$12</f>
        <v>EXPRESIÓN ARTISTICA</v>
      </c>
      <c r="B1543" s="158"/>
      <c r="C1543" s="158"/>
      <c r="D1543" s="158"/>
      <c r="E1543" s="158"/>
      <c r="F1543" s="159"/>
      <c r="G1543" s="122" t="str">
        <f>IF(A1543="","",VLOOKUP(J1440,'TRI-1C'!$B$18:$FH$61,106,FALSE))</f>
        <v>A+</v>
      </c>
      <c r="H1543" s="150"/>
      <c r="I1543" s="127"/>
      <c r="J1543" s="126"/>
    </row>
    <row r="1544" spans="1:10" ht="12.75" customHeight="1">
      <c r="A1544" s="11" t="str">
        <f>IF('TRI-1C'!$DD$13="","",'TRI-1C'!$DD$13)</f>
        <v>Cantar canciones siguiendo el ritmo y coordinando con las expresiones de su cuerpo.</v>
      </c>
      <c r="B1544" s="156"/>
      <c r="C1544" s="156"/>
      <c r="D1544" s="156"/>
      <c r="E1544" s="156"/>
      <c r="F1544" s="157"/>
      <c r="G1544" s="124" t="str">
        <f>IF(A1544="","",VLOOKUP(J1440,'TRI-1C'!$B$18:$FH$61,107,FALSE))</f>
        <v>A+</v>
      </c>
      <c r="I1544" s="125" t="str">
        <f t="shared" ref="I1544:I1554" si="56">IF(G1544="","",G1544)</f>
        <v>A+</v>
      </c>
      <c r="J1544" s="128"/>
    </row>
    <row r="1545" spans="1:10" ht="12.75" customHeight="1">
      <c r="A1545" s="148" t="str">
        <f>IF('TRI-1C'!$DE$13="","",'TRI-1C'!$DE$13)</f>
        <v>Comunicar de manera escrita sus ideas intentando imitar letras o formas parecidas a letras.</v>
      </c>
      <c r="B1545" s="149"/>
      <c r="C1545" s="149"/>
      <c r="D1545" s="150"/>
      <c r="E1545" s="150"/>
      <c r="F1545" s="126"/>
      <c r="G1545" s="122" t="str">
        <f>IF(A1545="","",VLOOKUP(J1440,'TRI-1C'!$B$18:$FH$61,108,FALSE))</f>
        <v>A+</v>
      </c>
      <c r="H1545" s="150"/>
      <c r="I1545" s="127" t="str">
        <f t="shared" si="56"/>
        <v>A+</v>
      </c>
      <c r="J1545" s="126"/>
    </row>
    <row r="1546" spans="1:10" ht="12.75" customHeight="1">
      <c r="A1546" s="147" t="str">
        <f>IF('TRI-1C'!$DF$13="","",'TRI-1C'!$DF$13)</f>
        <v>Ejecutar patrones de más de dos ritmos con partes del cuerpo y elementos o instrumentos sonoros.</v>
      </c>
      <c r="B1546" s="139"/>
      <c r="C1546" s="139"/>
      <c r="F1546" s="128"/>
      <c r="G1546" s="124" t="str">
        <f>IF(A1546="","",VLOOKUP(J1440,'TRI-1C'!$B$18:$FH$61,109,FALSE))</f>
        <v>A+</v>
      </c>
      <c r="I1546" s="125" t="str">
        <f t="shared" si="56"/>
        <v>A+</v>
      </c>
      <c r="J1546" s="128"/>
    </row>
    <row r="1547" spans="1:10" ht="12.75" customHeight="1">
      <c r="A1547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1547" s="149"/>
      <c r="C1547" s="149"/>
      <c r="D1547" s="150"/>
      <c r="E1547" s="150"/>
      <c r="F1547" s="126"/>
      <c r="G1547" s="122" t="str">
        <f>IF(A1547="","",VLOOKUP(J1440,'TRI-1C'!$B$18:$FH$61,110,FALSE))</f>
        <v>A+</v>
      </c>
      <c r="H1547" s="150"/>
      <c r="I1547" s="127" t="str">
        <f t="shared" si="56"/>
        <v>A+</v>
      </c>
      <c r="J1547" s="126"/>
    </row>
    <row r="1548" spans="1:10" ht="12.75" customHeight="1">
      <c r="A1548" s="147" t="str">
        <f>IF('TRI-1C'!$DH$13="","",'TRI-1C'!$DH$13)</f>
        <v>Expresar su opinión al observar una obra artística relacionada a la plástica o a la escultura.</v>
      </c>
      <c r="B1548" s="139"/>
      <c r="C1548" s="139"/>
      <c r="F1548" s="128"/>
      <c r="G1548" s="124" t="str">
        <f>IF(A1548="","",VLOOKUP(J1440,'TRI-1C'!$B$18:$FH$61,111,FALSE))</f>
        <v>A+</v>
      </c>
      <c r="I1548" s="125" t="str">
        <f t="shared" si="56"/>
        <v>A+</v>
      </c>
      <c r="J1548" s="128"/>
    </row>
    <row r="1549" spans="1:10" ht="12.75" customHeight="1">
      <c r="A1549" s="192" t="str">
        <f>IF('TRI-1C'!$DI$13="","",'TRI-1C'!$DI$13)</f>
        <v>Expresar sus vivencias y experiencias a través del dibujo libre.</v>
      </c>
      <c r="B1549" s="154"/>
      <c r="C1549" s="154"/>
      <c r="D1549" s="154"/>
      <c r="E1549" s="154"/>
      <c r="F1549" s="155"/>
      <c r="G1549" s="122" t="str">
        <f>IF(A1549="","",VLOOKUP(J1440,'TRI-1C'!$B$18:$FH$61,112,FALSE))</f>
        <v>A+</v>
      </c>
      <c r="H1549" s="150"/>
      <c r="I1549" s="127" t="str">
        <f t="shared" si="56"/>
        <v>A+</v>
      </c>
      <c r="J1549" s="126"/>
    </row>
    <row r="1550" spans="1:10" ht="12.75" customHeight="1">
      <c r="A1550" s="147" t="str">
        <f>IF('TRI-1C'!$DJ$13="","",'TRI-1C'!$DJ$13)</f>
        <v>Mantener el ritmo y las secuencias de pasos sencillos durante la ejecución de coreografías.</v>
      </c>
      <c r="B1550" s="139"/>
      <c r="C1550" s="139"/>
      <c r="F1550" s="128"/>
      <c r="G1550" s="124" t="str">
        <f>IF(A1550="","",VLOOKUP(J1440,'TRI-1C'!$B$18:$FH$61,113,FALSE))</f>
        <v>A+</v>
      </c>
      <c r="I1550" s="125" t="str">
        <f t="shared" si="56"/>
        <v>A+</v>
      </c>
      <c r="J1550" s="128"/>
    </row>
    <row r="1551" spans="1:10" ht="12.75" customHeight="1">
      <c r="A1551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551" s="149"/>
      <c r="C1551" s="149"/>
      <c r="D1551" s="150"/>
      <c r="E1551" s="150"/>
      <c r="F1551" s="126"/>
      <c r="G1551" s="122" t="str">
        <f>IF(A1551="","",VLOOKUP(J1440,'TRI-1C'!$B$18:$FH$61,114,FALSE))</f>
        <v>A+</v>
      </c>
      <c r="H1551" s="150"/>
      <c r="I1551" s="127" t="str">
        <f t="shared" si="56"/>
        <v>A+</v>
      </c>
      <c r="J1551" s="126"/>
    </row>
    <row r="1552" spans="1:10" ht="12.75" customHeight="1">
      <c r="A1552" s="147" t="str">
        <f>IF('TRI-1C'!$DL$13="","",'TRI-1C'!$DL$13)</f>
        <v>Participar en dramatizaciones, asumiendo roles de diferentes personas del entorno y de personajes de cuentos e historietas.</v>
      </c>
      <c r="B1552" s="139"/>
      <c r="C1552" s="139"/>
      <c r="F1552" s="128"/>
      <c r="G1552" s="124" t="str">
        <f>IF(A1552="","",VLOOKUP(J1440,'TRI-1C'!$B$18:$FH$61,115,FALSE))</f>
        <v>A+</v>
      </c>
      <c r="I1552" s="125" t="str">
        <f t="shared" si="56"/>
        <v>A+</v>
      </c>
      <c r="J1552" s="128"/>
    </row>
    <row r="1553" spans="1:10" ht="12.75" customHeight="1">
      <c r="A1553" s="148" t="str">
        <f>IF('TRI-1C'!$DM$13="","",'TRI-1C'!$DM$13)</f>
        <v>Participar en rondas populares, bailes y juegos tradicionales, asumiendo los roles y respetando las reglas.</v>
      </c>
      <c r="B1553" s="158"/>
      <c r="C1553" s="158"/>
      <c r="D1553" s="158"/>
      <c r="E1553" s="158"/>
      <c r="F1553" s="159"/>
      <c r="G1553" s="122" t="str">
        <f>IF(A1553="","",VLOOKUP(J1440,'TRI-1C'!$B$18:$FH$61,116,FALSE))</f>
        <v>A+</v>
      </c>
      <c r="H1553" s="150"/>
      <c r="I1553" s="127" t="str">
        <f t="shared" si="56"/>
        <v>A+</v>
      </c>
      <c r="J1553" s="126"/>
    </row>
    <row r="1554" spans="1:10" ht="12.75" customHeight="1">
      <c r="A1554" s="11" t="str">
        <f>IF('TRI-1C'!$DN$13="","",'TRI-1C'!$DN$13)</f>
        <v>Realizar actividades creativas utilizando las técnicas grafo plásticas con variedad de materiales.</v>
      </c>
      <c r="B1554" s="156"/>
      <c r="C1554" s="156"/>
      <c r="D1554" s="156"/>
      <c r="E1554" s="156"/>
      <c r="F1554" s="157"/>
      <c r="G1554" s="124" t="str">
        <f>IF(A1554="","",VLOOKUP(J1440,'TRI-1C'!$B$18:$FH$61,117,FALSE))</f>
        <v>A+</v>
      </c>
      <c r="I1554" s="125" t="str">
        <f t="shared" si="56"/>
        <v>A+</v>
      </c>
      <c r="J1554" s="128"/>
    </row>
    <row r="1555" spans="1:10" ht="12.75" customHeight="1">
      <c r="A1555" s="165" t="str">
        <f>'BI-1T'!$A$13</f>
        <v>EXPRESION CORPORAL Y MOTRICIDAD</v>
      </c>
      <c r="B1555" s="149"/>
      <c r="C1555" s="149"/>
      <c r="D1555" s="150"/>
      <c r="E1555" s="150"/>
      <c r="F1555" s="126"/>
      <c r="G1555" s="122" t="str">
        <f>IF(A1555="","",VLOOKUP(J1440,'TRI-1C'!$B$18:$FH$61,118,FALSE))</f>
        <v>A+</v>
      </c>
      <c r="H1555" s="150"/>
      <c r="I1555" s="127"/>
      <c r="J1555" s="126"/>
    </row>
    <row r="1556" spans="1:10" ht="12.75" customHeight="1">
      <c r="A1556" s="147" t="str">
        <f>IF('TRI-1C'!$DP$13="","",'TRI-1C'!$DP$13)</f>
        <v>Caminar y correr con soltura y seguridad manteniendo el equilibrio a diferentes distancias, orientaciones y ritmos en espacios parciales.</v>
      </c>
      <c r="B1556" s="139"/>
      <c r="C1556" s="139"/>
      <c r="F1556" s="128"/>
      <c r="G1556" s="124" t="str">
        <f>IF(A1556="","",VLOOKUP(J1440,'TRI-1C'!$B$18:$FH$61,119,FALSE))</f>
        <v>A+</v>
      </c>
      <c r="I1556" s="125" t="str">
        <f t="shared" ref="I1556:I1583" si="57">IF(G1556="","",G1556)</f>
        <v>A+</v>
      </c>
      <c r="J1556" s="128"/>
    </row>
    <row r="1557" spans="1:10" ht="12.75" customHeight="1">
      <c r="A1557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1557" s="149"/>
      <c r="C1557" s="149"/>
      <c r="D1557" s="150"/>
      <c r="E1557" s="150"/>
      <c r="F1557" s="126"/>
      <c r="G1557" s="122" t="str">
        <f>IF(A1557="","",VLOOKUP(J1440,'TRI-1C'!$B$18:$FH$61,120,FALSE))</f>
        <v>A+</v>
      </c>
      <c r="H1557" s="150"/>
      <c r="I1557" s="127" t="str">
        <f t="shared" si="57"/>
        <v>A+</v>
      </c>
      <c r="J1557" s="126"/>
    </row>
    <row r="1558" spans="1:10" ht="12.75" customHeight="1">
      <c r="A1558" s="147" t="str">
        <f>IF('TRI-1C'!$DR$13="","",'TRI-1C'!$DR$13)</f>
        <v>Discriminar sonidos onomatopéyicos y diferencia los sonidos naturales de los artificiales</v>
      </c>
      <c r="B1558" s="139"/>
      <c r="C1558" s="139"/>
      <c r="F1558" s="128"/>
      <c r="G1558" s="124" t="str">
        <f>IF(A1558="","",VLOOKUP(J1440,'TRI-1C'!$B$18:$FH$61,121,FALSE))</f>
        <v>A+</v>
      </c>
      <c r="I1558" s="125" t="str">
        <f t="shared" si="57"/>
        <v>A+</v>
      </c>
      <c r="J1558" s="128"/>
    </row>
    <row r="1559" spans="1:10" ht="12.75" customHeight="1">
      <c r="A1559" s="192" t="str">
        <f>IF('TRI-1C'!$DS$13="","",'TRI-1C'!$DS$13)</f>
        <v>Ejecutar actividades coordinadamente y con un control adecuado de fuerza y tonicidad muscular como: lanzar, atrapar y patear objetos y pelotas.</v>
      </c>
      <c r="B1559" s="154"/>
      <c r="C1559" s="154"/>
      <c r="D1559" s="154"/>
      <c r="E1559" s="154"/>
      <c r="F1559" s="155"/>
      <c r="G1559" s="122" t="str">
        <f>IF(A1559="","",VLOOKUP(J1440,'TRI-1C'!$B$18:$FH$61,122,FALSE))</f>
        <v>A+</v>
      </c>
      <c r="H1559" s="150"/>
      <c r="I1559" s="127" t="str">
        <f t="shared" si="57"/>
        <v>A+</v>
      </c>
      <c r="J1559" s="126"/>
    </row>
    <row r="1560" spans="1:10" ht="12.75" customHeight="1">
      <c r="A1560" s="147" t="str">
        <f>IF('TRI-1C'!$DT$13="","",'TRI-1C'!$DT$13)</f>
        <v>Emplear su lado dominante en la realización de la mayoría de las actividades que utilice la mano, ojo y pie.</v>
      </c>
      <c r="B1560" s="139"/>
      <c r="C1560" s="139"/>
      <c r="F1560" s="128"/>
      <c r="G1560" s="124" t="str">
        <f>IF(A1560="","",VLOOKUP(J1440,'TRI-1C'!$B$18:$FH$61,123,FALSE))</f>
        <v>A+</v>
      </c>
      <c r="I1560" s="125" t="str">
        <f t="shared" si="57"/>
        <v>A+</v>
      </c>
      <c r="J1560" s="128"/>
    </row>
    <row r="1561" spans="1:10" ht="12.75" customHeight="1">
      <c r="A1561" s="148" t="str">
        <f>IF('TRI-1C'!$DU$13="","",'TRI-1C'!$DU$13)</f>
        <v>Galopar y salticar coordinadamente con obstáculos ejecutando circuitos.</v>
      </c>
      <c r="B1561" s="149"/>
      <c r="C1561" s="149"/>
      <c r="D1561" s="150"/>
      <c r="E1561" s="150"/>
      <c r="F1561" s="126"/>
      <c r="G1561" s="122" t="str">
        <f>IF(A1561="","",VLOOKUP(J1440,'TRI-1C'!$B$18:$FH$61,124,FALSE))</f>
        <v>A+</v>
      </c>
      <c r="H1561" s="150"/>
      <c r="I1561" s="127" t="str">
        <f t="shared" si="57"/>
        <v>A+</v>
      </c>
      <c r="J1561" s="126"/>
    </row>
    <row r="1562" spans="1:10" ht="12.75" customHeight="1">
      <c r="A1562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1562" s="139"/>
      <c r="C1562" s="139"/>
      <c r="F1562" s="128"/>
      <c r="G1562" s="124" t="str">
        <f>IF(A1562="","",VLOOKUP(J1440,'TRI-1C'!$B$18:$FH$61,125,FALSE))</f>
        <v>A+</v>
      </c>
      <c r="I1562" s="125" t="str">
        <f t="shared" si="57"/>
        <v>A+</v>
      </c>
      <c r="J1562" s="128"/>
    </row>
    <row r="1563" spans="1:10" ht="12.75" customHeight="1">
      <c r="A1563" s="148" t="str">
        <f>IF('TRI-1C'!$DW$13="","",'TRI-1C'!$DW$13)</f>
        <v>Mantener el equilibro al caminar sobre líneas rectas, curvas y quebradas con altura (aprox. 20 cm) logrando un adecuado control postural.</v>
      </c>
      <c r="B1563" s="158"/>
      <c r="C1563" s="158"/>
      <c r="D1563" s="158"/>
      <c r="E1563" s="158"/>
      <c r="F1563" s="159"/>
      <c r="G1563" s="122" t="str">
        <f>IF(A1563="","",VLOOKUP(J1440,'TRI-1C'!$B$18:$FH$61,126,FALSE))</f>
        <v>A+</v>
      </c>
      <c r="H1563" s="150"/>
      <c r="I1563" s="127" t="str">
        <f t="shared" si="57"/>
        <v>A+</v>
      </c>
      <c r="J1563" s="126"/>
    </row>
    <row r="1564" spans="1:10" ht="12.75" customHeight="1">
      <c r="A1564" s="11" t="str">
        <f>IF('TRI-1C'!$DX$13="","",'TRI-1C'!$DX$13)</f>
        <v>Mantener un adecuado control postural en diferentes posiciones del cuerpo y en desplazamientos.</v>
      </c>
      <c r="B1564" s="156"/>
      <c r="C1564" s="156"/>
      <c r="D1564" s="156"/>
      <c r="E1564" s="156"/>
      <c r="F1564" s="157"/>
      <c r="G1564" s="124" t="str">
        <f>IF(A1564="","",VLOOKUP(J1440,'TRI-1C'!$B$18:$FH$61,127,FALSE))</f>
        <v>A+</v>
      </c>
      <c r="I1564" s="125" t="str">
        <f t="shared" si="57"/>
        <v>A+</v>
      </c>
      <c r="J1564" s="128"/>
    </row>
    <row r="1565" spans="1:10" ht="12.75" customHeight="1">
      <c r="A1565" s="148" t="str">
        <f>IF('TRI-1C'!$DY$13="","",'TRI-1C'!$DY$13)</f>
        <v>Orientarse en el espacio realizando desplazamientos en función de consignas dadas con las nociones: entre, adelante-atrás, junto a, cerca-lejos</v>
      </c>
      <c r="B1565" s="149"/>
      <c r="C1565" s="149"/>
      <c r="D1565" s="150"/>
      <c r="E1565" s="150"/>
      <c r="F1565" s="126"/>
      <c r="G1565" s="122" t="str">
        <f>IF(A1565="","",VLOOKUP(J1440,'TRI-1C'!$B$18:$FH$61,128,FALSE))</f>
        <v>A+</v>
      </c>
      <c r="H1565" s="150"/>
      <c r="I1565" s="127" t="str">
        <f t="shared" si="57"/>
        <v>A+</v>
      </c>
      <c r="J1565" s="126"/>
    </row>
    <row r="1566" spans="1:10" ht="12.75" customHeight="1">
      <c r="A1566" s="147" t="str">
        <f>IF('TRI-1C'!$DZ$13="","",'TRI-1C'!$DZ$13)</f>
        <v>Realiza varios movimientos y desplazamientos combinados a diferentes velocidades (rápido, lento), duración (largos y corto).</v>
      </c>
      <c r="B1566" s="139"/>
      <c r="C1566" s="139"/>
      <c r="F1566" s="128"/>
      <c r="G1566" s="124" t="str">
        <f>IF(A1566="","",VLOOKUP(J1440,'TRI-1C'!$B$18:$FH$61,129,FALSE))</f>
        <v>A+</v>
      </c>
      <c r="I1566" s="125" t="str">
        <f t="shared" si="57"/>
        <v>A+</v>
      </c>
      <c r="J1566" s="128"/>
    </row>
    <row r="1567" spans="1:10" ht="12.75" customHeight="1">
      <c r="A1567" s="148" t="str">
        <f>IF('TRI-1C'!$EA$13="","",'TRI-1C'!$EA$13)</f>
        <v>Realizar actividades de coordinación visomotriz con niveles de dificultad creciente en el tamaño y tipo de materiales.</v>
      </c>
      <c r="B1567" s="149"/>
      <c r="C1567" s="149"/>
      <c r="D1567" s="150"/>
      <c r="E1567" s="150"/>
      <c r="F1567" s="126"/>
      <c r="G1567" s="122" t="str">
        <f>IF(A1567="","",VLOOKUP(J1440,'TRI-1C'!$B$18:$FH$61,130,FALSE))</f>
        <v>A+</v>
      </c>
      <c r="H1567" s="150"/>
      <c r="I1567" s="127" t="str">
        <f t="shared" si="57"/>
        <v>A+</v>
      </c>
      <c r="J1567" s="126"/>
    </row>
    <row r="1568" spans="1:10" ht="12.75" customHeight="1">
      <c r="A1568" s="147" t="str">
        <f>IF('TRI-1C'!$EB$13="","",'TRI-1C'!$EB$13)</f>
        <v>Realizar desplazamientos y movimientos combinados utilizando el espacio total y parcial a diferentes distancias (largas-cortas)</v>
      </c>
      <c r="B1568" s="139"/>
      <c r="C1568" s="139"/>
      <c r="F1568" s="128"/>
      <c r="G1568" s="124" t="str">
        <f>IF(A1568="","",VLOOKUP(J1440,'TRI-1C'!$B$18:$FH$61,131,FALSE))</f>
        <v>A+</v>
      </c>
      <c r="I1568" s="125" t="str">
        <f t="shared" si="57"/>
        <v>A+</v>
      </c>
      <c r="J1568" s="128"/>
    </row>
    <row r="1569" spans="1:10" ht="12.75" customHeight="1">
      <c r="A1569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1569" s="154"/>
      <c r="C1569" s="154"/>
      <c r="D1569" s="154"/>
      <c r="E1569" s="154"/>
      <c r="F1569" s="155"/>
      <c r="G1569" s="122" t="str">
        <f>IF(A1569="","",VLOOKUP(J1440,'TRI-1C'!$B$18:$FH$61,132,FALSE))</f>
        <v>A+</v>
      </c>
      <c r="H1569" s="150"/>
      <c r="I1569" s="127" t="str">
        <f t="shared" si="57"/>
        <v>A+</v>
      </c>
      <c r="J1569" s="126"/>
    </row>
    <row r="1570" spans="1:10" ht="12.75" customHeight="1">
      <c r="A1570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1570" s="139"/>
      <c r="C1570" s="139"/>
      <c r="F1570" s="128"/>
      <c r="G1570" s="124" t="str">
        <f>IF(A1570="","",VLOOKUP(J1440,'TRI-1C'!$B$18:$FH$61,133,FALSE))</f>
        <v>A+</v>
      </c>
      <c r="I1570" s="125" t="str">
        <f t="shared" si="57"/>
        <v>A+</v>
      </c>
      <c r="J1570" s="128"/>
    </row>
    <row r="1571" spans="1:10" ht="12.75" customHeight="1">
      <c r="A1571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1571" s="149"/>
      <c r="C1571" s="149"/>
      <c r="D1571" s="150"/>
      <c r="E1571" s="150"/>
      <c r="F1571" s="126"/>
      <c r="G1571" s="122" t="str">
        <f>IF(A1571="","",VLOOKUP(J1440,'TRI-1C'!$B$18:$FH$61,134,FALSE))</f>
        <v>A+</v>
      </c>
      <c r="H1571" s="150"/>
      <c r="I1571" s="127" t="str">
        <f t="shared" si="57"/>
        <v>A+</v>
      </c>
      <c r="J1571" s="126"/>
    </row>
    <row r="1572" spans="1:10" ht="12.75" customHeight="1">
      <c r="A1572" s="147" t="str">
        <f>IF('TRI-1C'!$EF$13="","",'TRI-1C'!$EF$13)</f>
        <v>Realizar movimientos diferenciados con los lados laterales del cuerpo (un lado y otro lado).</v>
      </c>
      <c r="B1572" s="139"/>
      <c r="C1572" s="139"/>
      <c r="F1572" s="128"/>
      <c r="G1572" s="124" t="str">
        <f>IF(A1572="","",VLOOKUP(J1440,'TRI-1C'!$B$18:$FH$61,135,FALSE))</f>
        <v>A+</v>
      </c>
      <c r="I1572" s="125" t="str">
        <f t="shared" si="57"/>
        <v>A+</v>
      </c>
      <c r="J1572" s="128"/>
    </row>
    <row r="1573" spans="1:10" ht="12.75" customHeight="1">
      <c r="A1573" s="148" t="str">
        <f>IF('TRI-1C'!$EG$13="","",'TRI-1C'!$EG$13)</f>
        <v>Realizar movimientos para la coordinación de ojo y pie como: patear pelotas hacia un punto fijo determinado.</v>
      </c>
      <c r="B1573" s="158"/>
      <c r="C1573" s="158"/>
      <c r="D1573" s="158"/>
      <c r="E1573" s="158"/>
      <c r="F1573" s="159"/>
      <c r="G1573" s="122" t="str">
        <f>IF(A1573="","",VLOOKUP(J1440,'TRI-1C'!$B$18:$FH$61,136,FALSE))</f>
        <v>A+</v>
      </c>
      <c r="H1573" s="150"/>
      <c r="I1573" s="127" t="str">
        <f t="shared" si="57"/>
        <v>A+</v>
      </c>
      <c r="J1573" s="126"/>
    </row>
    <row r="1574" spans="1:10" ht="12.75" customHeight="1">
      <c r="A1574" s="11" t="str">
        <f>IF('TRI-1C'!$EH$13="","",'TRI-1C'!$EH$13)</f>
        <v>Realizar representaciones gráficas utilizando el dibujo con detalles que le dan intencionalidad y sentido para identificarlos</v>
      </c>
      <c r="B1574" s="156"/>
      <c r="C1574" s="156"/>
      <c r="D1574" s="156"/>
      <c r="E1574" s="156"/>
      <c r="F1574" s="157"/>
      <c r="G1574" s="124" t="str">
        <f>IF(A1574="","",VLOOKUP(J1440,'TRI-1C'!$B$18:$FH$61,137,FALSE))</f>
        <v>A+</v>
      </c>
      <c r="I1574" s="125" t="str">
        <f t="shared" si="57"/>
        <v>A+</v>
      </c>
      <c r="J1574" s="128"/>
    </row>
    <row r="1575" spans="1:10" ht="12.75" customHeight="1">
      <c r="A1575" s="148" t="str">
        <f>IF('TRI-1C'!$EI$13="","",'TRI-1C'!$EI$13)</f>
        <v>Reconocer la importancia del peatón y respetar su espacio en la vía mediante actividades lúdicas que fomenten el aprendizaje de normas de tránsito.</v>
      </c>
      <c r="B1575" s="149"/>
      <c r="C1575" s="149"/>
      <c r="D1575" s="150"/>
      <c r="E1575" s="150"/>
      <c r="F1575" s="126"/>
      <c r="G1575" s="122" t="str">
        <f>IF(A1575="","",VLOOKUP(J1440,'TRI-1C'!$B$18:$FH$61,138,FALSE))</f>
        <v>A+</v>
      </c>
      <c r="H1575" s="150"/>
      <c r="I1575" s="127" t="str">
        <f t="shared" si="57"/>
        <v>A+</v>
      </c>
      <c r="J1575" s="126"/>
    </row>
    <row r="1576" spans="1:10" ht="12.75" customHeight="1">
      <c r="A1576" s="147" t="str">
        <f>IF('TRI-1C'!$EJ$13="","",'TRI-1C'!$EJ$13)</f>
        <v>Representar la figura humana utilizando el monigote e incorporando detalles según la interiorización de su imagen corporal.</v>
      </c>
      <c r="B1576" s="139"/>
      <c r="C1576" s="139"/>
      <c r="F1576" s="128"/>
      <c r="G1576" s="124" t="str">
        <f>IF(A1576="","",VLOOKUP(J1440,'TRI-1C'!$B$18:$FH$61,139,FALSE))</f>
        <v>A+</v>
      </c>
      <c r="I1576" s="125" t="str">
        <f t="shared" si="57"/>
        <v>A+</v>
      </c>
      <c r="J1576" s="128"/>
    </row>
    <row r="1577" spans="1:10" ht="12.75" customHeight="1">
      <c r="A1577" s="148" t="str">
        <f>IF('TRI-1C'!$EK$13="","",'TRI-1C'!$EK$13)</f>
        <v>Saltar de un pie a otro alternadamente, de manera autónoma.</v>
      </c>
      <c r="B1577" s="149"/>
      <c r="C1577" s="149"/>
      <c r="D1577" s="150"/>
      <c r="E1577" s="150"/>
      <c r="F1577" s="126"/>
      <c r="G1577" s="122" t="str">
        <f>IF(A1577="","",VLOOKUP(J1440,'TRI-1C'!$B$18:$FH$61,140,FALSE))</f>
        <v>A+</v>
      </c>
      <c r="H1577" s="150"/>
      <c r="I1577" s="127" t="str">
        <f t="shared" si="57"/>
        <v>A+</v>
      </c>
      <c r="J1577" s="126"/>
    </row>
    <row r="1578" spans="1:10" ht="12.75" customHeight="1">
      <c r="A1578" s="147" t="str">
        <f>IF('TRI-1C'!$EL$13="","",'TRI-1C'!$EL$13)</f>
        <v>Saltar en dos pies en sentido vertical obstáculos de 20 a 30 cm en altura y en sentido horizontal longitudes de aproximadamente 50 a 70 cm.</v>
      </c>
      <c r="B1578" s="139"/>
      <c r="C1578" s="139"/>
      <c r="F1578" s="128"/>
      <c r="G1578" s="124" t="str">
        <f>IF(A1578="","",VLOOKUP(J1440,'TRI-1C'!$B$18:$FH$61,141,FALSE))</f>
        <v>A+</v>
      </c>
      <c r="I1578" s="125" t="str">
        <f t="shared" si="57"/>
        <v>A+</v>
      </c>
      <c r="J1578" s="128"/>
    </row>
    <row r="1579" spans="1:10" ht="12.75" customHeight="1">
      <c r="A1579" s="192" t="str">
        <f>IF('TRI-1C'!$EM$13="","",'TRI-1C'!$EM$13)</f>
        <v>Subir y bajar escaleras alternando los pies.</v>
      </c>
      <c r="B1579" s="154"/>
      <c r="C1579" s="154"/>
      <c r="D1579" s="154"/>
      <c r="E1579" s="154"/>
      <c r="F1579" s="155"/>
      <c r="G1579" s="122" t="str">
        <f>IF(A1579="","",VLOOKUP(J1440,'TRI-1C'!$B$18:$FH$61,142,FALSE))</f>
        <v>A+</v>
      </c>
      <c r="H1579" s="150"/>
      <c r="I1579" s="127" t="str">
        <f t="shared" si="57"/>
        <v>A+</v>
      </c>
      <c r="J1579" s="126"/>
    </row>
    <row r="1580" spans="1:10" ht="12.75" customHeight="1">
      <c r="A1580" s="147" t="str">
        <f>IF('TRI-1C'!$EN$13="","",'TRI-1C'!$EN$13)</f>
        <v>Trepar y reptar a diferentes ritmos y en posiciones corporales diversas (cúbito ventral y cúbito dorsal).</v>
      </c>
      <c r="B1580" s="139"/>
      <c r="C1580" s="139"/>
      <c r="F1580" s="128"/>
      <c r="G1580" s="124" t="str">
        <f>IF(A1580="","",VLOOKUP(J1440,'TRI-1C'!$B$18:$FH$61,143,FALSE))</f>
        <v>A+</v>
      </c>
      <c r="I1580" s="125" t="str">
        <f t="shared" si="57"/>
        <v>A+</v>
      </c>
      <c r="J1580" s="128"/>
    </row>
    <row r="1581" spans="1:10" ht="12.75" customHeight="1">
      <c r="A1581" s="148" t="str">
        <f>IF('TRI-1C'!$EO$13="","",'TRI-1C'!$EO$13)</f>
        <v>Ubicar algunas partes de su cuerpo en función de las nociones de al lado, junto a, cerca-lejos.</v>
      </c>
      <c r="B1581" s="149"/>
      <c r="C1581" s="149"/>
      <c r="D1581" s="150"/>
      <c r="E1581" s="150"/>
      <c r="F1581" s="126"/>
      <c r="G1581" s="122" t="str">
        <f>IF(A1581="","",VLOOKUP(J1440,'TRI-1C'!$B$18:$FH$61,144,FALSE))</f>
        <v>A+</v>
      </c>
      <c r="H1581" s="150"/>
      <c r="I1581" s="127" t="str">
        <f t="shared" si="57"/>
        <v>A+</v>
      </c>
      <c r="J1581" s="126"/>
    </row>
    <row r="1582" spans="1:10" ht="12.75" customHeight="1">
      <c r="A1582" s="147" t="str">
        <f>IF('TRI-1C'!$EP$13="","",'TRI-1C'!$EP$13)</f>
        <v>Utilizar el espacio parcial e inicia con el uso del espacio total para realizar representaciones gráficas.</v>
      </c>
      <c r="B1582" s="139"/>
      <c r="C1582" s="139"/>
      <c r="F1582" s="128"/>
      <c r="G1582" s="124" t="str">
        <f>IF(A1582="","",VLOOKUP(J1440,'TRI-1C'!$B$18:$FH$61,145,FALSE))</f>
        <v>A+</v>
      </c>
      <c r="I1582" s="125" t="str">
        <f t="shared" si="57"/>
        <v>A+</v>
      </c>
      <c r="J1582" s="128"/>
    </row>
    <row r="1583" spans="1:10" ht="12.75" customHeight="1">
      <c r="A1583" s="148" t="str">
        <f>IF('TRI-1C'!$EQ$13="","",'TRI-1C'!$EQ$13)</f>
        <v>Utilizar la pinza digital para coger lápices, marcadores, pinceles y diversos tipos de materiales.</v>
      </c>
      <c r="B1583" s="158"/>
      <c r="C1583" s="158"/>
      <c r="D1583" s="158"/>
      <c r="E1583" s="158"/>
      <c r="F1583" s="159"/>
      <c r="G1583" s="122" t="str">
        <f>IF(A1583="","",VLOOKUP(J1440,'TRI-1C'!$B$18:$FH$61,146,FALSE))</f>
        <v>A+</v>
      </c>
      <c r="H1583" s="150"/>
      <c r="I1583" s="127" t="str">
        <f t="shared" si="57"/>
        <v>A+</v>
      </c>
      <c r="J1583" s="126"/>
    </row>
    <row r="1584" spans="1:10" ht="12.75" customHeight="1">
      <c r="A1584" s="6" t="str">
        <f>NOTAS!$O$14</f>
        <v>CIVICA Y ACOMPAÑAMIENTO INTEGRAL</v>
      </c>
      <c r="B1584" s="156"/>
      <c r="C1584" s="156"/>
      <c r="D1584" s="156"/>
      <c r="E1584" s="156"/>
      <c r="F1584" s="157"/>
      <c r="G1584" s="124" t="str">
        <f>IF(A1584="","",VLOOKUP(J1440,'TRI-1C'!$B$18:$FH$61,146,FALSE))</f>
        <v>A+</v>
      </c>
      <c r="I1584" s="125"/>
      <c r="J1584" s="128"/>
    </row>
    <row r="1585" spans="1:10" ht="12.75" customHeight="1">
      <c r="A1585" s="148" t="str">
        <f>IF('TRI-1C'!$ES$13="","",'TRI-1C'!$ES$13)</f>
        <v/>
      </c>
      <c r="B1585" s="149"/>
      <c r="C1585" s="149"/>
      <c r="D1585" s="150"/>
      <c r="E1585" s="150"/>
      <c r="F1585" s="126"/>
      <c r="G1585" s="122" t="str">
        <f>IF(A1585="","",VLOOKUP(J1440,'TRI-1C'!$B$18:$FH$61,148,FALSE))</f>
        <v/>
      </c>
      <c r="H1585" s="150"/>
      <c r="I1585" s="127" t="str">
        <f t="shared" ref="I1585:I1594" si="58">IF(G1585="","",G1585)</f>
        <v/>
      </c>
      <c r="J1585" s="126"/>
    </row>
    <row r="1586" spans="1:10" ht="12.75" customHeight="1">
      <c r="A1586" s="147" t="str">
        <f>IF('TRI-1C'!$ET$13="","",'TRI-1C'!$ET$13)</f>
        <v>AUTOCONOCIMIENTO</v>
      </c>
      <c r="B1586" s="139"/>
      <c r="C1586" s="139"/>
      <c r="F1586" s="128"/>
      <c r="G1586" s="124" t="str">
        <f>IF(A1586="","",VLOOKUP(J1440,'TRI-1C'!$B$18:$FH$61,149,FALSE))</f>
        <v>S</v>
      </c>
      <c r="I1586" s="125" t="str">
        <f t="shared" si="58"/>
        <v>S</v>
      </c>
      <c r="J1586" s="128"/>
    </row>
    <row r="1587" spans="1:10" ht="12.75" customHeight="1">
      <c r="A1587" s="148" t="str">
        <f>IF('TRI-1C'!$EU$13="","",'TRI-1C'!$EU$13)</f>
        <v>PENSAMIENO CRITICO</v>
      </c>
      <c r="B1587" s="149"/>
      <c r="C1587" s="149"/>
      <c r="D1587" s="150"/>
      <c r="E1587" s="150"/>
      <c r="F1587" s="126"/>
      <c r="G1587" s="122" t="str">
        <f>IF(A1587="","",VLOOKUP(J1440,'TRI-1C'!$B$18:$FH$61,150,FALSE))</f>
        <v>S</v>
      </c>
      <c r="H1587" s="150"/>
      <c r="I1587" s="127" t="str">
        <f t="shared" si="58"/>
        <v>S</v>
      </c>
      <c r="J1587" s="126"/>
    </row>
    <row r="1588" spans="1:10" ht="12.75" customHeight="1">
      <c r="A1588" s="147" t="str">
        <f>IF('TRI-1C'!$EV$13="","",'TRI-1C'!$EV$13)</f>
        <v>MANEJO DE PROBLEMAS</v>
      </c>
      <c r="B1588" s="139"/>
      <c r="C1588" s="139"/>
      <c r="F1588" s="128"/>
      <c r="G1588" s="124" t="str">
        <f>IF(A1588="","",VLOOKUP(J1440,'TRI-1C'!$B$18:$FH$61,151,FALSE))</f>
        <v>S</v>
      </c>
      <c r="I1588" s="125" t="str">
        <f t="shared" si="58"/>
        <v>S</v>
      </c>
      <c r="J1588" s="128"/>
    </row>
    <row r="1589" spans="1:10" ht="12.75" customHeight="1">
      <c r="A1589" s="192" t="str">
        <f>IF('TRI-1C'!$EW$13="","",'TRI-1C'!$EW$13)</f>
        <v>TOMA DE DECISIONES</v>
      </c>
      <c r="B1589" s="154"/>
      <c r="C1589" s="154"/>
      <c r="D1589" s="154"/>
      <c r="E1589" s="154"/>
      <c r="F1589" s="155"/>
      <c r="G1589" s="122" t="str">
        <f>IF(A1589="","",VLOOKUP(J1440,'TRI-1C'!$B$18:$FH$61,152,FALSE))</f>
        <v>S</v>
      </c>
      <c r="H1589" s="150"/>
      <c r="I1589" s="127" t="str">
        <f t="shared" si="58"/>
        <v>S</v>
      </c>
      <c r="J1589" s="126"/>
    </row>
    <row r="1590" spans="1:10" ht="12.75" customHeight="1">
      <c r="A1590" s="147" t="str">
        <f>IF('TRI-1C'!$EX$13="","",'TRI-1C'!$EX$13)</f>
        <v>TRABAJO EN EQUIPO</v>
      </c>
      <c r="B1590" s="139"/>
      <c r="C1590" s="139"/>
      <c r="F1590" s="128"/>
      <c r="G1590" s="124" t="str">
        <f>IF(A1590="","",VLOOKUP(J1440,'TRI-1C'!$B$18:$FH$61,153,FALSE))</f>
        <v>S</v>
      </c>
      <c r="I1590" s="125" t="str">
        <f t="shared" si="58"/>
        <v>S</v>
      </c>
      <c r="J1590" s="128"/>
    </row>
    <row r="1591" spans="1:10" ht="12.75" customHeight="1">
      <c r="A1591" s="148" t="str">
        <f>IF('TRI-1C'!$EY$13="","",'TRI-1C'!$EY$13)</f>
        <v>CONCIENCIA SOCIAL</v>
      </c>
      <c r="B1591" s="149"/>
      <c r="C1591" s="149"/>
      <c r="D1591" s="150"/>
      <c r="E1591" s="150"/>
      <c r="F1591" s="126"/>
      <c r="G1591" s="122" t="str">
        <f>IF(A1591="","",VLOOKUP(J1440,'TRI-1C'!$B$18:$FH$61,154,FALSE))</f>
        <v>S</v>
      </c>
      <c r="H1591" s="150"/>
      <c r="I1591" s="127" t="str">
        <f t="shared" si="58"/>
        <v>S</v>
      </c>
      <c r="J1591" s="126"/>
    </row>
    <row r="1592" spans="1:10" ht="12.75" customHeight="1">
      <c r="A1592" s="147" t="str">
        <f>IF('TRI-1C'!$EZ$13="","",'TRI-1C'!$EZ$13)</f>
        <v xml:space="preserve">RELACIONES INTERPERSONALES	</v>
      </c>
      <c r="B1592" s="139"/>
      <c r="C1592" s="139"/>
      <c r="F1592" s="128"/>
      <c r="G1592" s="124" t="str">
        <f>IF(A1592="","",VLOOKUP(J1440,'TRI-1C'!$B$18:$FH$61,155,FALSE))</f>
        <v>S</v>
      </c>
      <c r="I1592" s="125" t="str">
        <f t="shared" si="58"/>
        <v>S</v>
      </c>
      <c r="J1592" s="128"/>
    </row>
    <row r="1593" spans="1:10" ht="12.75" customHeight="1">
      <c r="A1593" s="148" t="str">
        <f>IF('TRI-1C'!$FA$13="","",'TRI-1C'!$FA$13)</f>
        <v>MANEJO DE CONFLICTOS</v>
      </c>
      <c r="B1593" s="149"/>
      <c r="C1593" s="149"/>
      <c r="D1593" s="150"/>
      <c r="E1593" s="150"/>
      <c r="F1593" s="126"/>
      <c r="G1593" s="122" t="str">
        <f>IF(A1593="","",VLOOKUP(J1440,'TRI-1C'!$B$18:$FH$61,156,FALSE))</f>
        <v>F</v>
      </c>
      <c r="H1593" s="150"/>
      <c r="I1593" s="127" t="str">
        <f t="shared" si="58"/>
        <v>F</v>
      </c>
      <c r="J1593" s="126"/>
    </row>
    <row r="1594" spans="1:10" ht="12.75" customHeight="1">
      <c r="A1594" s="147" t="str">
        <f>IF('TRI-1C'!$FB$13="","",'TRI-1C'!$FB$13)</f>
        <v>MANEJO DE EMOCIONES Y SENTIMIENTOS</v>
      </c>
      <c r="B1594" s="139"/>
      <c r="C1594" s="139"/>
      <c r="F1594" s="128"/>
      <c r="G1594" s="124" t="str">
        <f>IF(A1594="","",VLOOKUP(J1440,'TRI-1C'!$B$18:$FH$61,157,FALSE))</f>
        <v>F</v>
      </c>
      <c r="I1594" s="125" t="str">
        <f t="shared" si="58"/>
        <v>F</v>
      </c>
      <c r="J1594" s="128"/>
    </row>
    <row r="1595" spans="1:10" ht="12.75" customHeight="1">
      <c r="A1595" s="151"/>
      <c r="B1595" s="129"/>
      <c r="C1595" s="129"/>
      <c r="D1595" s="130"/>
      <c r="E1595" s="130"/>
      <c r="F1595" s="131"/>
      <c r="G1595" s="132"/>
      <c r="H1595" s="130"/>
      <c r="I1595" s="133"/>
      <c r="J1595" s="131"/>
    </row>
    <row r="1596" spans="1:10" ht="12.75" customHeight="1">
      <c r="A1596" s="134"/>
      <c r="B1596" s="134"/>
      <c r="C1596" s="134"/>
      <c r="D1596" s="134"/>
      <c r="E1596" s="134"/>
      <c r="F1596" s="140"/>
      <c r="G1596" s="496"/>
      <c r="H1596" s="496"/>
      <c r="I1596" s="497"/>
      <c r="J1596" s="497"/>
    </row>
    <row r="1597" spans="1:10" ht="12.75" customHeight="1">
      <c r="A1597" s="487" t="s">
        <v>156</v>
      </c>
      <c r="B1597" s="488"/>
      <c r="C1597" s="135" t="s">
        <v>157</v>
      </c>
      <c r="G1597" s="494"/>
      <c r="H1597" s="494"/>
      <c r="I1597" s="494"/>
      <c r="J1597" s="494"/>
    </row>
    <row r="1598" spans="1:10" ht="12.75" customHeight="1">
      <c r="A1598" s="489" t="s">
        <v>158</v>
      </c>
      <c r="B1598" s="490"/>
      <c r="C1598" s="136" t="str">
        <f>VLOOKUP(J1440,'TRI-1C'!$B$18:$FH$61,160,FALSE)</f>
        <v>A-</v>
      </c>
      <c r="G1598" s="494"/>
      <c r="H1598" s="494"/>
      <c r="I1598" s="494"/>
      <c r="J1598" s="494"/>
    </row>
    <row r="1599" spans="1:10" ht="12.75" customHeight="1">
      <c r="A1599" s="491" t="s">
        <v>159</v>
      </c>
      <c r="B1599" s="492"/>
      <c r="C1599" s="493"/>
      <c r="G1599" s="494"/>
      <c r="H1599" s="494"/>
      <c r="I1599" s="494"/>
      <c r="J1599" s="494"/>
    </row>
    <row r="1600" spans="1:10" ht="12.75" customHeight="1">
      <c r="A1600" s="137" t="s">
        <v>160</v>
      </c>
      <c r="B1600" s="138"/>
      <c r="C1600" s="188" t="str">
        <f>VLOOKUP(J1440,'TRI-1C'!$B$18:$FH$61,161,FALSE)</f>
        <v/>
      </c>
      <c r="G1600" s="494"/>
      <c r="H1600" s="494"/>
      <c r="I1600" s="494"/>
      <c r="J1600" s="494"/>
    </row>
    <row r="1601" spans="1:10" ht="12.75" customHeight="1">
      <c r="A1601" s="137" t="s">
        <v>161</v>
      </c>
      <c r="B1601" s="138"/>
      <c r="C1601" s="188" t="str">
        <f>VLOOKUP(J1440,'TRI-1C'!$B$18:$FH$61,162,FALSE)</f>
        <v/>
      </c>
      <c r="G1601" s="494"/>
      <c r="H1601" s="494"/>
      <c r="I1601" s="494"/>
      <c r="J1601" s="494"/>
    </row>
    <row r="1602" spans="1:10" ht="12.75" customHeight="1">
      <c r="A1602" s="480" t="s">
        <v>163</v>
      </c>
      <c r="B1602" s="481"/>
      <c r="C1602" s="188">
        <f>VLOOKUP(J1440,'TRI-1C'!$B$18:$FH$61,163,FALSE)</f>
        <v>0</v>
      </c>
      <c r="G1602" s="494"/>
      <c r="H1602" s="494"/>
      <c r="I1602" s="494"/>
      <c r="J1602" s="494"/>
    </row>
    <row r="1603" spans="1:10" ht="12.75" customHeight="1">
      <c r="D1603" s="503" t="s">
        <v>162</v>
      </c>
      <c r="E1603" s="503"/>
      <c r="F1603" s="152">
        <f ca="1">NOW()</f>
        <v>45994.739222569442</v>
      </c>
    </row>
    <row r="1606" spans="1:10" ht="12.75" customHeight="1">
      <c r="G1606" s="112"/>
    </row>
    <row r="1608" spans="1:10" ht="12.75" customHeight="1">
      <c r="B1608" s="495" t="s">
        <v>164</v>
      </c>
      <c r="C1608" s="495"/>
      <c r="F1608" s="116" t="s">
        <v>165</v>
      </c>
      <c r="G1608" s="116" t="s">
        <v>165</v>
      </c>
    </row>
    <row r="1642" spans="1:10" ht="12.75" customHeight="1">
      <c r="A1642" s="111" t="s">
        <v>153</v>
      </c>
      <c r="C1642" t="str">
        <f>IF(VLOOKUP(J1645,NOTAS!$D$14:$P$60,2,FALSE)="","",VLOOKUP(J1645,NOTAS!$D$14:$P$60,2,FALSE))</f>
        <v>CUEVA VILLEGAS VALENTINA STEFANIA</v>
      </c>
    </row>
    <row r="1643" spans="1:10" ht="12.75" customHeight="1">
      <c r="A1643" s="111" t="s">
        <v>154</v>
      </c>
      <c r="C1643" t="str">
        <f>NOTAS!$B$14&amp; " "&amp;NOTAS!$B$15</f>
        <v>INICIAL II A</v>
      </c>
      <c r="F1643" s="111"/>
      <c r="G1643" s="116"/>
      <c r="H1643" s="117"/>
      <c r="I1643" s="118"/>
      <c r="J1643" s="117"/>
    </row>
    <row r="1644" spans="1:10" ht="12.75" customHeight="1">
      <c r="A1644" s="111" t="s">
        <v>6</v>
      </c>
      <c r="C1644" t="str">
        <f>NOTAS!$B$18</f>
        <v>2025-2026 MATUTINA</v>
      </c>
      <c r="H1644" s="117"/>
      <c r="I1644" s="118"/>
      <c r="J1644" s="117"/>
    </row>
    <row r="1645" spans="1:10" ht="12.75" customHeight="1" thickBot="1">
      <c r="A1645" s="486" t="s">
        <v>167</v>
      </c>
      <c r="B1645" s="486"/>
      <c r="I1645" s="114" t="s">
        <v>74</v>
      </c>
      <c r="J1645" s="121">
        <v>9</v>
      </c>
    </row>
    <row r="1646" spans="1:10" ht="12.75" customHeight="1">
      <c r="A1646" s="482" t="s">
        <v>155</v>
      </c>
      <c r="B1646" s="483"/>
      <c r="C1646" s="483"/>
      <c r="D1646" s="483"/>
      <c r="E1646" s="483"/>
      <c r="F1646" s="484"/>
      <c r="G1646" s="485" t="s">
        <v>141</v>
      </c>
      <c r="H1646" s="483"/>
      <c r="I1646" s="498" t="s">
        <v>141</v>
      </c>
      <c r="J1646" s="499"/>
    </row>
    <row r="1647" spans="1:10" ht="12.75" customHeight="1">
      <c r="A1647" s="500" t="str">
        <f>IF('TRI-1C'!G$10="","",'TRI-1C'!G$10)</f>
        <v>IDENTIDAD Y AUTONOMÍA</v>
      </c>
      <c r="B1647" s="501"/>
      <c r="C1647" s="501"/>
      <c r="D1647" s="501"/>
      <c r="E1647" s="501"/>
      <c r="F1647" s="502"/>
      <c r="G1647" s="160"/>
      <c r="H1647" s="161"/>
      <c r="I1647" s="162"/>
      <c r="J1647" s="163"/>
    </row>
    <row r="1648" spans="1:10" ht="12.75" customHeight="1">
      <c r="A1648" s="148" t="str">
        <f>IF('TRI-1C'!G$13="","",'TRI-1C'!G$13)</f>
        <v>Comunicar algunos datos de su identidad como: nombres completos, edad, nombres de familiares cercanos, lugar dónde vive.</v>
      </c>
      <c r="B1648" s="158"/>
      <c r="C1648" s="158"/>
      <c r="D1648" s="158"/>
      <c r="E1648" s="158"/>
      <c r="F1648" s="159"/>
      <c r="G1648" s="122" t="str">
        <f>IF(A1648="","",VLOOKUP(J1645,'TRI-1C'!$B$18:$FH$61,6,FALSE))</f>
        <v>A-</v>
      </c>
      <c r="H1648" s="150"/>
      <c r="I1648" s="127" t="str">
        <f>IF(G1648="","",G1648)</f>
        <v>A-</v>
      </c>
      <c r="J1648" s="126"/>
    </row>
    <row r="1649" spans="1:10" ht="12.75" customHeight="1">
      <c r="A1649" s="11" t="str">
        <f>IF('TRI-1C'!$H$13="","",'TRI-1C'!$H$13)</f>
        <v>Demostrar curiosidad por las características físicas (genitales) que le permiten reconocerse como niño y niña</v>
      </c>
      <c r="B1649" s="156"/>
      <c r="C1649" s="156"/>
      <c r="D1649" s="156"/>
      <c r="E1649" s="156"/>
      <c r="F1649" s="157"/>
      <c r="G1649" s="124" t="str">
        <f>IF(A1649="","",VLOOKUP(J1645,'TRI-1C'!$B$18:$FH$61,7,FALSE))</f>
        <v>A+</v>
      </c>
      <c r="I1649" s="125" t="str">
        <f t="shared" ref="I1649:I1665" si="59">IF(G1649="","",G1649)</f>
        <v>A+</v>
      </c>
      <c r="J1649" s="128"/>
    </row>
    <row r="1650" spans="1:10" ht="12.75" customHeight="1">
      <c r="A1650" s="148" t="str">
        <f>IF('TRI-1C'!$I$13="","",'TRI-1C'!$I$13)</f>
        <v>Identificar la importancia de usar el cinturón de seguridad para promover el autocuidado y la protección personal.</v>
      </c>
      <c r="B1650" s="149"/>
      <c r="C1650" s="149"/>
      <c r="D1650" s="150"/>
      <c r="E1650" s="150"/>
      <c r="F1650" s="126"/>
      <c r="G1650" s="122" t="str">
        <f>IF(A1650="","",VLOOKUP(J1645,'TRI-1C'!$B$18:$FH$61,8,FALSE))</f>
        <v>B-</v>
      </c>
      <c r="H1650" s="150"/>
      <c r="I1650" s="127" t="str">
        <f t="shared" si="59"/>
        <v>B-</v>
      </c>
      <c r="J1650" s="126"/>
    </row>
    <row r="1651" spans="1:10" ht="12.75" customHeight="1">
      <c r="A1651" s="147" t="str">
        <f>IF('TRI-1C'!$J$13="","",'TRI-1C'!$J$13)</f>
        <v>Identificar las situaciones de peligro a las que se puede exponer en su entorno inmediato y seguir pautas de comportamiento para evitarlas.</v>
      </c>
      <c r="B1651" s="139"/>
      <c r="C1651" s="139"/>
      <c r="F1651" s="128"/>
      <c r="G1651" s="124" t="str">
        <f>IF(A1651="","",VLOOKUP(J1645,'TRI-1C'!$B$18:$FH$61,9,FALSE))</f>
        <v>A+</v>
      </c>
      <c r="I1651" s="125" t="str">
        <f t="shared" si="59"/>
        <v>A+</v>
      </c>
      <c r="J1651" s="128"/>
    </row>
    <row r="1652" spans="1:10" ht="12.75" customHeight="1">
      <c r="A1652" s="148" t="str">
        <f>IF('TRI-1C'!$K$13="","",'TRI-1C'!$K$13)</f>
        <v>Identificar sus características físicas y las de las personas de su entorno como parte del proceso de aceptación de sí mismo y de respeto a los demás.</v>
      </c>
      <c r="B1652" s="149"/>
      <c r="C1652" s="149"/>
      <c r="D1652" s="150"/>
      <c r="E1652" s="150"/>
      <c r="F1652" s="126"/>
      <c r="G1652" s="122" t="str">
        <f>IF(A1652="","",VLOOKUP(J1645,'TRI-1C'!$B$18:$FH$61,10,FALSE))</f>
        <v>A+</v>
      </c>
      <c r="H1652" s="150"/>
      <c r="I1652" s="127" t="str">
        <f t="shared" si="59"/>
        <v>A+</v>
      </c>
      <c r="J1652" s="126"/>
    </row>
    <row r="1653" spans="1:10" ht="12.75" customHeight="1">
      <c r="A1653" s="147" t="str">
        <f>IF('TRI-1C'!$L$13="","",'TRI-1C'!$L$13)</f>
        <v>Identificar y manifestar sus emociones y sentimientos, expresando las causas de los mismos mediante el lenguaje verbal. (D.EIB.10.3.)</v>
      </c>
      <c r="B1653" s="139"/>
      <c r="C1653" s="139"/>
      <c r="F1653" s="128"/>
      <c r="G1653" s="124" t="str">
        <f>IF(A1653="","",VLOOKUP(J1645,'TRI-1C'!$B$18:$FH$61,11,FALSE))</f>
        <v>A+</v>
      </c>
      <c r="I1653" s="125" t="str">
        <f t="shared" si="59"/>
        <v>A+</v>
      </c>
      <c r="J1653" s="128"/>
    </row>
    <row r="1654" spans="1:10" ht="12.75" customHeight="1">
      <c r="A1654" s="192" t="str">
        <f>IF('TRI-1C'!$M$13="","",'TRI-1C'!$M$13)</f>
        <v>Identificarse como miembro de una familia reconociéndose como parte importante de la misma.</v>
      </c>
      <c r="B1654" s="154"/>
      <c r="C1654" s="154"/>
      <c r="D1654" s="154"/>
      <c r="E1654" s="154"/>
      <c r="F1654" s="155"/>
      <c r="G1654" s="122" t="str">
        <f>IF(A1654="","",VLOOKUP(J1645,'TRI-1C'!$B$18:$FH$61,12,FALSE))</f>
        <v>A+</v>
      </c>
      <c r="H1654" s="150"/>
      <c r="I1654" s="127" t="str">
        <f t="shared" si="59"/>
        <v>A+</v>
      </c>
      <c r="J1654" s="126"/>
    </row>
    <row r="1655" spans="1:10" ht="12.75" customHeight="1">
      <c r="A1655" s="147" t="str">
        <f>IF('TRI-1C'!$N$13="","",'TRI-1C'!$N$13)</f>
        <v>Practicar con autonomía hábitos de higiene personal como lavarse las manos, los dientes y la cara.</v>
      </c>
      <c r="B1655" s="139"/>
      <c r="C1655" s="139"/>
      <c r="F1655" s="128"/>
      <c r="G1655" s="124" t="str">
        <f>IF(A1655="","",VLOOKUP(J1645,'TRI-1C'!$B$18:$FH$61,13,FALSE))</f>
        <v>A+</v>
      </c>
      <c r="I1655" s="125" t="str">
        <f t="shared" si="59"/>
        <v>A+</v>
      </c>
      <c r="J1655" s="128"/>
    </row>
    <row r="1656" spans="1:10" ht="12.75" customHeight="1">
      <c r="A1656" s="148" t="str">
        <f>IF('TRI-1C'!$O$13="","",'TRI-1C'!$O$13)</f>
        <v>Practicar hábitos de orden ubicando los objetos en el lugar correspondiente.</v>
      </c>
      <c r="B1656" s="149"/>
      <c r="C1656" s="149"/>
      <c r="D1656" s="150"/>
      <c r="E1656" s="150"/>
      <c r="F1656" s="126"/>
      <c r="G1656" s="122" t="str">
        <f>IF(A1656="","",VLOOKUP(J1645,'TRI-1C'!$B$18:$FH$61,14,FALSE))</f>
        <v>A+</v>
      </c>
      <c r="H1656" s="150"/>
      <c r="I1656" s="127" t="str">
        <f t="shared" si="59"/>
        <v>A+</v>
      </c>
      <c r="J1656" s="126"/>
    </row>
    <row r="1657" spans="1:10" ht="12.75" customHeight="1">
      <c r="A1657" s="147" t="str">
        <f>IF('TRI-1C'!$P$13="","",'TRI-1C'!$P$13)</f>
        <v>Practicar las acciones a seguir en situaciones de riesgo como: temblores, incendios, entre otros, determinadas en el plan de contingencia institucional.</v>
      </c>
      <c r="B1657" s="139"/>
      <c r="C1657" s="139"/>
      <c r="F1657" s="128"/>
      <c r="G1657" s="124" t="str">
        <f>IF(A1657="","",VLOOKUP(J1645,'TRI-1C'!$B$18:$FH$61,15,FALSE))</f>
        <v>A+</v>
      </c>
      <c r="I1657" s="125" t="str">
        <f t="shared" si="59"/>
        <v>A+</v>
      </c>
      <c r="J1657" s="128"/>
    </row>
    <row r="1658" spans="1:10" ht="12.75" customHeight="1">
      <c r="A1658" s="148" t="str">
        <f>IF('TRI-1C'!$Q$13="","",'TRI-1C'!$Q$13)</f>
        <v>Practicar normas de seguridad para evitar accidentes a los que se puede exponer en su entorno inmediato.</v>
      </c>
      <c r="B1658" s="158"/>
      <c r="C1658" s="158"/>
      <c r="D1658" s="158"/>
      <c r="E1658" s="158"/>
      <c r="F1658" s="159"/>
      <c r="G1658" s="122" t="str">
        <f>IF(A1658="","",VLOOKUP(J1645,'TRI-1C'!$B$18:$FH$61,16,FALSE))</f>
        <v>A+</v>
      </c>
      <c r="H1658" s="150"/>
      <c r="I1658" s="127" t="str">
        <f t="shared" si="59"/>
        <v>A+</v>
      </c>
      <c r="J1658" s="126"/>
    </row>
    <row r="1659" spans="1:10" ht="12.75" customHeight="1">
      <c r="A1659" s="11" t="str">
        <f>IF('TRI-1C'!$R$13="","",'TRI-1C'!$R$13)</f>
        <v>Realiza independientemente normas de aseo al ir al baño.</v>
      </c>
      <c r="B1659" s="156"/>
      <c r="C1659" s="156"/>
      <c r="D1659" s="156"/>
      <c r="E1659" s="156"/>
      <c r="F1659" s="157"/>
      <c r="G1659" s="124" t="str">
        <f>IF(A1659="","",VLOOKUP(J1645,'TRI-1C'!$B$18:$FH$61,17,FALSE))</f>
        <v>A+</v>
      </c>
      <c r="I1659" s="125" t="str">
        <f t="shared" si="59"/>
        <v>A+</v>
      </c>
      <c r="J1659" s="128"/>
    </row>
    <row r="1660" spans="1:10" ht="12.75" customHeight="1">
      <c r="A1660" s="148" t="str">
        <f>IF('TRI-1C'!$S$13="","",'TRI-1C'!$S$13)</f>
        <v>Reconocer la importancia del uso del casco y demás indumentaria de pro tección para protegerse de lesiones en actividades que requieran su uso</v>
      </c>
      <c r="B1660" s="149"/>
      <c r="C1660" s="149"/>
      <c r="D1660" s="150"/>
      <c r="E1660" s="150"/>
      <c r="F1660" s="126"/>
      <c r="G1660" s="122" t="str">
        <f>IF(A1660="","",VLOOKUP(J1645,'TRI-1C'!$B$18:$FH$61,18,FALSE))</f>
        <v>B+</v>
      </c>
      <c r="H1660" s="150"/>
      <c r="I1660" s="127" t="str">
        <f t="shared" si="59"/>
        <v>B+</v>
      </c>
      <c r="J1660" s="126"/>
    </row>
    <row r="1661" spans="1:10" ht="12.75" customHeight="1">
      <c r="A1661" s="147" t="str">
        <f>IF('TRI-1C'!$T$13="","",'TRI-1C'!$T$13)</f>
        <v>Reconocer situaciones problémicas en las actividades escolares para solucionarlas de forma creativa y con autonomía.</v>
      </c>
      <c r="B1661" s="139"/>
      <c r="C1661" s="139"/>
      <c r="F1661" s="128"/>
      <c r="G1661" s="124" t="str">
        <f>IF(A1661="","",VLOOKUP(J1645,'TRI-1C'!$B$18:$FH$61,19,FALSE))</f>
        <v>B-</v>
      </c>
      <c r="I1661" s="125" t="str">
        <f t="shared" si="59"/>
        <v>B-</v>
      </c>
      <c r="J1661" s="128"/>
    </row>
    <row r="1662" spans="1:10" ht="12.75" customHeight="1">
      <c r="A1662" s="148" t="str">
        <f>IF('TRI-1C'!$U$13="","",'TRI-1C'!$U$13)</f>
        <v>Seleccionar las prendas de vestir de acuerdo al estado climático (prendas para el frío / prendas para el calor).</v>
      </c>
      <c r="B1662" s="149"/>
      <c r="C1662" s="149"/>
      <c r="D1662" s="150"/>
      <c r="E1662" s="150"/>
      <c r="F1662" s="126"/>
      <c r="G1662" s="122" t="str">
        <f>IF(A1662="","",VLOOKUP(J1645,'TRI-1C'!$B$18:$FH$61,20,FALSE))</f>
        <v>A+</v>
      </c>
      <c r="H1662" s="150"/>
      <c r="I1662" s="127" t="str">
        <f t="shared" si="59"/>
        <v>A+</v>
      </c>
      <c r="J1662" s="126"/>
    </row>
    <row r="1663" spans="1:10" ht="12.75" customHeight="1">
      <c r="A1663" s="147" t="str">
        <f>IF('TRI-1C'!$V$13="","",'TRI-1C'!$V$13)</f>
        <v>Tomar decisiones con respecto a la elección de actividades, vestuario entre otros, en función de sus gustos y preferencias, argumentando las mismas.</v>
      </c>
      <c r="B1663" s="139"/>
      <c r="C1663" s="139"/>
      <c r="F1663" s="128"/>
      <c r="G1663" s="124" t="str">
        <f>IF(A1663="","",VLOOKUP(J1645,'TRI-1C'!$B$18:$FH$61,21,FALSE))</f>
        <v>A+</v>
      </c>
      <c r="I1663" s="125" t="str">
        <f t="shared" si="59"/>
        <v>A+</v>
      </c>
      <c r="J1663" s="128"/>
    </row>
    <row r="1664" spans="1:10" ht="12.75" customHeight="1">
      <c r="A1664" s="192" t="str">
        <f>IF('TRI-1C'!$W$13="","",'TRI-1C'!$W$13)</f>
        <v>Utilizar la cuchara, tenedor y el vaso cuando se alimenta de manera autónoma.</v>
      </c>
      <c r="B1664" s="154"/>
      <c r="C1664" s="154"/>
      <c r="D1664" s="154"/>
      <c r="E1664" s="154"/>
      <c r="F1664" s="155"/>
      <c r="G1664" s="122" t="str">
        <f>IF(A1664="","",VLOOKUP(J1645,'TRI-1C'!$B$18:$FH$61,22,FALSE))</f>
        <v>A+</v>
      </c>
      <c r="H1664" s="150"/>
      <c r="I1664" s="127" t="str">
        <f t="shared" si="59"/>
        <v>A+</v>
      </c>
      <c r="J1664" s="126"/>
    </row>
    <row r="1665" spans="1:10" ht="12.75" customHeight="1">
      <c r="A1665" s="147" t="str">
        <f>IF('TRI-1C'!$X$13="","",'TRI-1C'!$X$13)</f>
        <v>Vestirse y desvestirse de manera independiente con prendas de vestir sencillas. (D.EIB.10.5)</v>
      </c>
      <c r="B1665" s="139"/>
      <c r="C1665" s="139"/>
      <c r="F1665" s="128"/>
      <c r="G1665" s="124" t="str">
        <f>IF(A1665="","",VLOOKUP(J1645,'TRI-1C'!$B$18:$FH$61,23,FALSE))</f>
        <v>A+</v>
      </c>
      <c r="I1665" s="125" t="str">
        <f t="shared" si="59"/>
        <v>A+</v>
      </c>
      <c r="J1665" s="128"/>
    </row>
    <row r="1666" spans="1:10" ht="12.75" customHeight="1">
      <c r="A1666" s="165" t="str">
        <f>'BI-1T'!$A$8</f>
        <v>CONVIVENCIA</v>
      </c>
      <c r="B1666" s="149"/>
      <c r="C1666" s="149"/>
      <c r="D1666" s="150"/>
      <c r="E1666" s="150"/>
      <c r="F1666" s="126"/>
      <c r="G1666" s="122" t="str">
        <f>IF(A1666="","",VLOOKUP(J1645,'TRI-1C'!$B$18:$FH$61,24,FALSE))</f>
        <v>A+</v>
      </c>
      <c r="H1666" s="150"/>
      <c r="I1666" s="127"/>
      <c r="J1666" s="126"/>
    </row>
    <row r="1667" spans="1:10" ht="12.75" customHeight="1">
      <c r="A1667" s="147" t="str">
        <f>IF('TRI-1C'!$Z$13="","",'TRI-1C'!$Z$13)</f>
        <v>Apoyar y motivar a otras personas a participar en actividades grupales, particularmente a quienes muestran dificultades al hacerlo</v>
      </c>
      <c r="B1667" s="139"/>
      <c r="C1667" s="139"/>
      <c r="F1667" s="128"/>
      <c r="G1667" s="124" t="str">
        <f>IF(A1667="","",VLOOKUP(J1645,'TRI-1C'!$B$18:$FH$61,25,FALSE))</f>
        <v>A+</v>
      </c>
      <c r="I1667" s="125" t="str">
        <f t="shared" ref="I1667:I1681" si="60">IF(G1667="","",G1667)</f>
        <v>A+</v>
      </c>
      <c r="J1667" s="128"/>
    </row>
    <row r="1668" spans="1:10" ht="12.75" customHeight="1">
      <c r="A1668" s="148" t="str">
        <f>IF('TRI-1C'!$AA$13="","",'TRI-1C'!$AA$13)</f>
        <v>Asumir y respetar normas de convivencia en la institución de educación inicial y en el hogar acordadas con el adulto. (D.EIB.10.15.)</v>
      </c>
      <c r="B1668" s="158"/>
      <c r="C1668" s="158"/>
      <c r="D1668" s="158"/>
      <c r="E1668" s="158"/>
      <c r="F1668" s="159"/>
      <c r="G1668" s="122" t="str">
        <f>IF(A1668="","",VLOOKUP(J1645,'TRI-1C'!$B$18:$FH$61,26,FALSE))</f>
        <v>A+</v>
      </c>
      <c r="H1668" s="150"/>
      <c r="I1668" s="127" t="str">
        <f t="shared" si="60"/>
        <v>A+</v>
      </c>
      <c r="J1668" s="126"/>
    </row>
    <row r="1669" spans="1:10" ht="12.75" customHeight="1">
      <c r="A1669" s="11" t="str">
        <f>IF('TRI-1C'!$AB$13="","",'TRI-1C'!$AB$13)</f>
        <v>Colaborar en actividades que se desarrollan con otros niños y adultos de su entorno.</v>
      </c>
      <c r="B1669" s="156"/>
      <c r="C1669" s="156"/>
      <c r="D1669" s="156"/>
      <c r="E1669" s="156"/>
      <c r="F1669" s="157"/>
      <c r="G1669" s="124" t="str">
        <f>IF(A1669="","",VLOOKUP(J1645,'TRI-1C'!$B$18:$FH$61,27,FALSE))</f>
        <v>A+</v>
      </c>
      <c r="I1669" s="125" t="str">
        <f t="shared" si="60"/>
        <v>A+</v>
      </c>
      <c r="J1669" s="128"/>
    </row>
    <row r="1670" spans="1:10" ht="12.75" customHeight="1">
      <c r="A1670" s="148" t="str">
        <f>IF('TRI-1C'!$AC$13="","",'TRI-1C'!$AC$13)</f>
        <v>Demostrar actitudes de solidaridad ante situaciones de necesidad de sus compañeros y adultos de su entorno</v>
      </c>
      <c r="B1670" s="149"/>
      <c r="C1670" s="149"/>
      <c r="D1670" s="150"/>
      <c r="E1670" s="150"/>
      <c r="F1670" s="126"/>
      <c r="G1670" s="122" t="str">
        <f>IF(A1670="","",VLOOKUP(J1645,'TRI-1C'!$B$18:$FH$61,28,FALSE))</f>
        <v>A+</v>
      </c>
      <c r="H1670" s="150"/>
      <c r="I1670" s="127" t="str">
        <f t="shared" si="60"/>
        <v>A+</v>
      </c>
      <c r="J1670" s="126"/>
    </row>
    <row r="1671" spans="1:10" ht="12.75" customHeight="1">
      <c r="A1671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671" s="139"/>
      <c r="C1671" s="139"/>
      <c r="F1671" s="128"/>
      <c r="G1671" s="124" t="str">
        <f>IF(A1671="","",VLOOKUP(J1645,'TRI-1C'!$B$18:$FH$61,29,FALSE))</f>
        <v>A+</v>
      </c>
      <c r="I1671" s="125" t="str">
        <f t="shared" si="60"/>
        <v>A+</v>
      </c>
      <c r="J1671" s="128"/>
    </row>
    <row r="1672" spans="1:10" ht="12.75" customHeight="1">
      <c r="A1672" s="148" t="str">
        <f>IF('TRI-1C'!$AE$13="","",'TRI-1C'!$AE$13)</f>
        <v>Demostrar preferencia de jugar la mayor parte del tiempo con un amigo estableciendo niveles de empatías más estables.</v>
      </c>
      <c r="B1672" s="149"/>
      <c r="C1672" s="149"/>
      <c r="D1672" s="150"/>
      <c r="E1672" s="150"/>
      <c r="F1672" s="126"/>
      <c r="G1672" s="122" t="str">
        <f>IF(A1672="","",VLOOKUP(J1645,'TRI-1C'!$B$18:$FH$61,30,FALSE))</f>
        <v>A+</v>
      </c>
      <c r="H1672" s="150"/>
      <c r="I1672" s="127" t="str">
        <f t="shared" si="60"/>
        <v>A+</v>
      </c>
      <c r="J1672" s="126"/>
    </row>
    <row r="1673" spans="1:10" ht="12.75" customHeight="1">
      <c r="A1673" s="147" t="str">
        <f>IF('TRI-1C'!$AF$13="","",'TRI-1C'!$AF$13)</f>
        <v>Demostrar sensibilidad ante deseos, emociones y sentimientos de otras personas.</v>
      </c>
      <c r="B1673" s="139"/>
      <c r="C1673" s="139"/>
      <c r="F1673" s="128"/>
      <c r="G1673" s="124" t="str">
        <f>IF(A1673="","",VLOOKUP(J1645,'TRI-1C'!$B$18:$FH$61,31,FALSE))</f>
        <v>A+</v>
      </c>
      <c r="I1673" s="125" t="str">
        <f t="shared" si="60"/>
        <v>A+</v>
      </c>
      <c r="J1673" s="128"/>
    </row>
    <row r="1674" spans="1:10" ht="12.75" customHeight="1">
      <c r="A1674" s="192" t="str">
        <f>IF('TRI-1C'!$AG$13="","",'TRI-1C'!$AG$13)</f>
        <v>Desarrollar la capacidad de esperar para obtener una recompensa mayor en el futuro.</v>
      </c>
      <c r="B1674" s="154"/>
      <c r="C1674" s="154"/>
      <c r="D1674" s="154"/>
      <c r="E1674" s="154"/>
      <c r="F1674" s="155"/>
      <c r="G1674" s="122" t="str">
        <f>IF(A1674="","",VLOOKUP(J1645,'TRI-1C'!$B$18:$FH$61,32,FALSE))</f>
        <v>A+</v>
      </c>
      <c r="H1674" s="150"/>
      <c r="I1674" s="127" t="str">
        <f t="shared" si="60"/>
        <v>A+</v>
      </c>
      <c r="J1674" s="126"/>
    </row>
    <row r="1675" spans="1:10" ht="12.75" customHeight="1">
      <c r="A1675" s="147" t="str">
        <f>IF('TRI-1C'!$AH$13="","",'TRI-1C'!$AH$13)</f>
        <v>Identificar instituciones y profesiones que brindan servicios a la comunidad y los roles que ellos cumplen.</v>
      </c>
      <c r="B1675" s="139"/>
      <c r="C1675" s="139"/>
      <c r="F1675" s="128"/>
      <c r="G1675" s="124" t="str">
        <f>IF(A1675="","",VLOOKUP(J1645,'TRI-1C'!$B$18:$FH$61,33,FALSE))</f>
        <v>B+</v>
      </c>
      <c r="I1675" s="125" t="str">
        <f t="shared" si="60"/>
        <v>B+</v>
      </c>
      <c r="J1675" s="128"/>
    </row>
    <row r="1676" spans="1:10" ht="12.75" customHeight="1">
      <c r="A1676" s="148" t="str">
        <f>IF('TRI-1C'!$AI$13="","",'TRI-1C'!$AI$13)</f>
        <v>Identificar las profesiones, oficios y ocupaciones que cumplen los miembros de su familia.</v>
      </c>
      <c r="B1676" s="149"/>
      <c r="C1676" s="149"/>
      <c r="D1676" s="150"/>
      <c r="E1676" s="150"/>
      <c r="F1676" s="126"/>
      <c r="G1676" s="122" t="str">
        <f>IF(A1676="","",VLOOKUP(J1645,'TRI-1C'!$B$18:$FH$61,34,FALSE))</f>
        <v>B+</v>
      </c>
      <c r="H1676" s="150"/>
      <c r="I1676" s="127" t="str">
        <f t="shared" si="60"/>
        <v>B+</v>
      </c>
      <c r="J1676" s="126"/>
    </row>
    <row r="1677" spans="1:10" ht="12.75" customHeight="1">
      <c r="A1677" s="147" t="str">
        <f>IF('TRI-1C'!$AJ$13="","",'TRI-1C'!$AJ$13)</f>
        <v>Incrementar su campo de interrelación con otras personas a más del grupo familiar y escolar interactuando con mayor facilidad.</v>
      </c>
      <c r="B1677" s="139"/>
      <c r="C1677" s="139"/>
      <c r="F1677" s="128"/>
      <c r="G1677" s="124" t="str">
        <f>IF(A1677="","",VLOOKUP(J1645,'TRI-1C'!$B$18:$FH$61,35,FALSE))</f>
        <v>A+</v>
      </c>
      <c r="I1677" s="125" t="str">
        <f t="shared" si="60"/>
        <v>A+</v>
      </c>
      <c r="J1677" s="128"/>
    </row>
    <row r="1678" spans="1:10" ht="12.75" customHeight="1">
      <c r="A1678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1678" s="158"/>
      <c r="C1678" s="158"/>
      <c r="D1678" s="158"/>
      <c r="E1678" s="158"/>
      <c r="F1678" s="159"/>
      <c r="G1678" s="122" t="str">
        <f>IF(A1678="","",VLOOKUP(J1645,'TRI-1C'!$B$18:$FH$61,36,FALSE))</f>
        <v>A+</v>
      </c>
      <c r="H1678" s="150"/>
      <c r="I1678" s="127" t="str">
        <f t="shared" si="60"/>
        <v>A+</v>
      </c>
      <c r="J1678" s="126"/>
    </row>
    <row r="1679" spans="1:10" ht="12.75" customHeight="1">
      <c r="A1679" s="11" t="str">
        <f>IF('TRI-1C'!$AL$13="","",'TRI-1C'!$AL$13)</f>
        <v>Participar juegos grupales siguiendo las reglas y asumiendo roles que le permitan mantener un ambiente armónico con sus pares. (D.EIB.10.11.)</v>
      </c>
      <c r="B1679" s="156"/>
      <c r="C1679" s="156"/>
      <c r="D1679" s="156"/>
      <c r="E1679" s="156"/>
      <c r="F1679" s="157"/>
      <c r="G1679" s="124" t="str">
        <f>IF(A1679="","",VLOOKUP(J1645,'TRI-1C'!$B$18:$FH$61,37,FALSE))</f>
        <v>A+</v>
      </c>
      <c r="I1679" s="125" t="str">
        <f t="shared" si="60"/>
        <v>A+</v>
      </c>
      <c r="J1679" s="128"/>
    </row>
    <row r="1680" spans="1:10" ht="12.75" customHeight="1">
      <c r="A1680" s="148" t="str">
        <f>IF('TRI-1C'!$AM$13="","",'TRI-1C'!$AM$13)</f>
        <v>Practicar la costumbre de ahorrar para ocasiones y casos especiales</v>
      </c>
      <c r="B1680" s="149"/>
      <c r="C1680" s="149"/>
      <c r="D1680" s="150"/>
      <c r="E1680" s="150"/>
      <c r="F1680" s="126"/>
      <c r="G1680" s="122" t="str">
        <f>IF(A1680="","",VLOOKUP(J1645,'TRI-1C'!$B$18:$FH$61,38,FALSE))</f>
        <v>B-</v>
      </c>
      <c r="H1680" s="150"/>
      <c r="I1680" s="127" t="str">
        <f t="shared" si="60"/>
        <v>B-</v>
      </c>
      <c r="J1680" s="126"/>
    </row>
    <row r="1681" spans="1:10" ht="12.75" customHeight="1">
      <c r="A1681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1681" s="139"/>
      <c r="C1681" s="139"/>
      <c r="F1681" s="128"/>
      <c r="G1681" s="124" t="str">
        <f>IF(A1681="","",VLOOKUP(J1645,'TRI-1C'!$B$18:$FH$61,39,FALSE))</f>
        <v>A+</v>
      </c>
      <c r="I1681" s="125" t="str">
        <f t="shared" si="60"/>
        <v>A+</v>
      </c>
      <c r="J1681" s="128"/>
    </row>
    <row r="1682" spans="1:10" ht="12.75" customHeight="1">
      <c r="A1682" s="165" t="str">
        <f>'BI-1T'!$A$9</f>
        <v>RELACIONES CON EL MEDIO NATURAL Y CULTURAL</v>
      </c>
      <c r="B1682" s="149"/>
      <c r="C1682" s="149"/>
      <c r="D1682" s="150"/>
      <c r="E1682" s="150"/>
      <c r="F1682" s="126"/>
      <c r="G1682" s="122" t="str">
        <f>IF(A1682="","",VLOOKUP(J1645,'TRI-1C'!$B$18:$FH$61,40,FALSE))</f>
        <v>A+</v>
      </c>
      <c r="H1682" s="150"/>
      <c r="I1682" s="127"/>
      <c r="J1682" s="126"/>
    </row>
    <row r="1683" spans="1:10" ht="12.75" customHeight="1">
      <c r="A1683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1683" s="139"/>
      <c r="C1683" s="139"/>
      <c r="F1683" s="128"/>
      <c r="G1683" s="124" t="str">
        <f>IF(A1683="","",VLOOKUP(J1645,'TRI-1C'!$B$18:$FH$61,41,FALSE))</f>
        <v>A+</v>
      </c>
      <c r="I1683" s="125" t="str">
        <f t="shared" ref="I1683:I1702" si="61">IF(G1683="","",G1683)</f>
        <v>A+</v>
      </c>
      <c r="J1683" s="128"/>
    </row>
    <row r="1684" spans="1:10" ht="12.75" customHeight="1">
      <c r="A1684" s="192" t="str">
        <f>IF('TRI-1C'!$AQ$13="","",'TRI-1C'!$AQ$13)</f>
        <v>Construir conexiones emocionales con su contexto natural (plantas, animales, agua, tierra, aire) y social.</v>
      </c>
      <c r="B1684" s="154"/>
      <c r="C1684" s="154"/>
      <c r="D1684" s="154"/>
      <c r="E1684" s="154"/>
      <c r="F1684" s="155"/>
      <c r="G1684" s="122" t="str">
        <f>IF(A1684="","",VLOOKUP(J1645,'TRI-1C'!$B$18:$FH$61,42,FALSE))</f>
        <v>A+</v>
      </c>
      <c r="H1684" s="150"/>
      <c r="I1684" s="127" t="str">
        <f t="shared" si="61"/>
        <v>A+</v>
      </c>
      <c r="J1684" s="126"/>
    </row>
    <row r="1685" spans="1:10" ht="12.75" customHeight="1">
      <c r="A1685" s="147" t="str">
        <f>IF('TRI-1C'!$AR$13="","",'TRI-1C'!$AR$13)</f>
        <v>dentificar en las actividades diarias oportunidades para aprovechar los recursos y reducir los residuos para proteger el entorno natural</v>
      </c>
      <c r="B1685" s="139"/>
      <c r="C1685" s="139"/>
      <c r="F1685" s="128"/>
      <c r="G1685" s="124" t="str">
        <f>IF(A1685="","",VLOOKUP(J1645,'TRI-1C'!$B$18:$FH$61,43,FALSE))</f>
        <v>A+</v>
      </c>
      <c r="I1685" s="125" t="str">
        <f t="shared" si="61"/>
        <v>A+</v>
      </c>
      <c r="J1685" s="128"/>
    </row>
    <row r="1686" spans="1:10" ht="12.75" customHeight="1">
      <c r="A1686" s="148" t="str">
        <f>IF('TRI-1C'!$AS$13="","",'TRI-1C'!$AS$13)</f>
        <v>Diferenciar entre alimentos nutritivos y no nutritivos identificando los beneficios de una alimentación sana y saludable.</v>
      </c>
      <c r="B1686" s="149"/>
      <c r="C1686" s="149"/>
      <c r="D1686" s="150"/>
      <c r="E1686" s="150"/>
      <c r="F1686" s="126"/>
      <c r="G1686" s="122" t="str">
        <f>IF(A1686="","",VLOOKUP(J1645,'TRI-1C'!$B$18:$FH$61,44,FALSE))</f>
        <v>A+</v>
      </c>
      <c r="H1686" s="150"/>
      <c r="I1686" s="127" t="str">
        <f t="shared" si="61"/>
        <v>A+</v>
      </c>
      <c r="J1686" s="126"/>
    </row>
    <row r="1687" spans="1:10" ht="12.75" customHeight="1">
      <c r="A1687" s="147" t="str">
        <f>IF('TRI-1C'!$AT$13="","",'TRI-1C'!$AT$13)</f>
        <v>Diferenciar entre lo que le pertenece, lo que pertenece a los demás y lo que pertenece al grupo o comunidad.</v>
      </c>
      <c r="B1687" s="139"/>
      <c r="C1687" s="139"/>
      <c r="F1687" s="128"/>
      <c r="G1687" s="124" t="str">
        <f>IF(A1687="","",VLOOKUP(J1645,'TRI-1C'!$B$18:$FH$61,45,FALSE))</f>
        <v>A+</v>
      </c>
      <c r="I1687" s="125" t="str">
        <f t="shared" si="61"/>
        <v>A+</v>
      </c>
      <c r="J1687" s="128"/>
    </row>
    <row r="1688" spans="1:10" ht="12.75" customHeight="1">
      <c r="A1688" s="148" t="str">
        <f>IF('TRI-1C'!$AU$13="","",'TRI-1C'!$AU$13)</f>
        <v>Diferenciar los seres vivos y elementos no vivos de su entorno explorando su mundo natural.</v>
      </c>
      <c r="B1688" s="158"/>
      <c r="C1688" s="158"/>
      <c r="D1688" s="158"/>
      <c r="E1688" s="158"/>
      <c r="F1688" s="159"/>
      <c r="G1688" s="122" t="str">
        <f>IF(A1688="","",VLOOKUP(J1645,'TRI-1C'!$B$18:$FH$61,46,FALSE))</f>
        <v>A+</v>
      </c>
      <c r="H1688" s="150"/>
      <c r="I1688" s="127" t="str">
        <f t="shared" si="61"/>
        <v>A+</v>
      </c>
      <c r="J1688" s="126"/>
    </row>
    <row r="1689" spans="1:10" ht="12.75" customHeight="1">
      <c r="A1689" s="11" t="str">
        <f>IF('TRI-1C'!$AV$13="","",'TRI-1C'!$AV$13)</f>
        <v>Establecer comparaciones entre los elementos del entorno a través de la discriminación sensorial.</v>
      </c>
      <c r="B1689" s="156"/>
      <c r="C1689" s="156"/>
      <c r="D1689" s="156"/>
      <c r="E1689" s="156"/>
      <c r="F1689" s="157"/>
      <c r="G1689" s="124" t="str">
        <f>IF(A1689="","",VLOOKUP(J1645,'TRI-1C'!$B$18:$FH$61,47,FALSE))</f>
        <v>A+</v>
      </c>
      <c r="I1689" s="125" t="str">
        <f t="shared" si="61"/>
        <v>A+</v>
      </c>
      <c r="J1689" s="128"/>
    </row>
    <row r="1690" spans="1:10" ht="12.75" customHeight="1">
      <c r="A1690" s="148" t="str">
        <f>IF('TRI-1C'!$AW$13="","",'TRI-1C'!$AW$13)</f>
        <v>Explorar e identificar los diferentes elementos y fenómenos del entorno natural mediante procesos que propicien la indagación.</v>
      </c>
      <c r="B1690" s="149"/>
      <c r="C1690" s="149"/>
      <c r="D1690" s="150"/>
      <c r="E1690" s="150"/>
      <c r="F1690" s="126"/>
      <c r="G1690" s="122" t="str">
        <f>IF(A1690="","",VLOOKUP(J1645,'TRI-1C'!$B$18:$FH$61,48,FALSE))</f>
        <v>A+</v>
      </c>
      <c r="H1690" s="150"/>
      <c r="I1690" s="127" t="str">
        <f t="shared" si="61"/>
        <v>A+</v>
      </c>
      <c r="J1690" s="126"/>
    </row>
    <row r="1691" spans="1:10" ht="12.75" customHeight="1">
      <c r="A1691" s="147" t="str">
        <f>IF('TRI-1C'!$AX$13="","",'TRI-1C'!$AX$13)</f>
        <v>Identificar características de las plantas por su utilidad, estableciendo diferencias entre ellas.</v>
      </c>
      <c r="B1691" s="139"/>
      <c r="C1691" s="139"/>
      <c r="F1691" s="128"/>
      <c r="G1691" s="124" t="str">
        <f>IF(A1691="","",VLOOKUP(J1645,'TRI-1C'!$B$18:$FH$61,49,FALSE))</f>
        <v>A+</v>
      </c>
      <c r="I1691" s="125" t="str">
        <f t="shared" si="61"/>
        <v>A+</v>
      </c>
      <c r="J1691" s="128"/>
    </row>
    <row r="1692" spans="1:10" ht="12.75" customHeight="1">
      <c r="A1692" s="148" t="str">
        <f>IF('TRI-1C'!$AY$13="","",'TRI-1C'!$AY$13)</f>
        <v>Identificar las características de los animales domésticos y silvestres estableciendo las diferencias entre ellos.</v>
      </c>
      <c r="B1692" s="149"/>
      <c r="C1692" s="149"/>
      <c r="D1692" s="150"/>
      <c r="E1692" s="150"/>
      <c r="F1692" s="126"/>
      <c r="G1692" s="122" t="str">
        <f>IF(A1692="","",VLOOKUP(J1645,'TRI-1C'!$B$18:$FH$61,50,FALSE))</f>
        <v>A+</v>
      </c>
      <c r="H1692" s="150"/>
      <c r="I1692" s="127" t="str">
        <f t="shared" si="61"/>
        <v>A+</v>
      </c>
      <c r="J1692" s="126"/>
    </row>
    <row r="1693" spans="1:10" ht="12.75" customHeight="1">
      <c r="A1693" s="147" t="str">
        <f>IF('TRI-1C'!$AZ$13="","",'TRI-1C'!$AZ$13)</f>
        <v>Identificar las características del mar y reconocerlo como una parte integral del territorio nacional</v>
      </c>
      <c r="B1693" s="139"/>
      <c r="C1693" s="139"/>
      <c r="F1693" s="128"/>
      <c r="G1693" s="124" t="str">
        <f>IF(A1693="","",VLOOKUP(J1645,'TRI-1C'!$B$18:$FH$61,51,FALSE))</f>
        <v>A+</v>
      </c>
      <c r="I1693" s="125" t="str">
        <f t="shared" si="61"/>
        <v>A+</v>
      </c>
      <c r="J1693" s="128"/>
    </row>
    <row r="1694" spans="1:10" ht="12.75" customHeight="1">
      <c r="A1694" s="192" t="str">
        <f>IF('TRI-1C'!$BA$13="","",'TRI-1C'!$BA$13)</f>
        <v>Identificar prácticas socioculturales de su localidad demostrando curiosidad ante sus tradiciones.</v>
      </c>
      <c r="B1694" s="154"/>
      <c r="C1694" s="154"/>
      <c r="D1694" s="154"/>
      <c r="E1694" s="154"/>
      <c r="F1694" s="155"/>
      <c r="G1694" s="122" t="str">
        <f>IF(A1694="","",VLOOKUP(J1645,'TRI-1C'!$B$18:$FH$61,52,FALSE))</f>
        <v>A+</v>
      </c>
      <c r="H1694" s="150"/>
      <c r="I1694" s="127" t="str">
        <f t="shared" si="61"/>
        <v>A+</v>
      </c>
      <c r="J1694" s="126"/>
    </row>
    <row r="1695" spans="1:10" ht="12.75" customHeight="1">
      <c r="A1695" s="147" t="str">
        <f>IF('TRI-1C'!$BB$13="","",'TRI-1C'!$BB$13)</f>
        <v>Observar el proceso del ciclo vital de las plantas mediante actividades de experimentación.</v>
      </c>
      <c r="B1695" s="139"/>
      <c r="C1695" s="139"/>
      <c r="F1695" s="128"/>
      <c r="G1695" s="124" t="str">
        <f>IF(A1695="","",VLOOKUP(J1645,'TRI-1C'!$B$18:$FH$61,53,FALSE))</f>
        <v>A+</v>
      </c>
      <c r="I1695" s="125" t="str">
        <f t="shared" si="61"/>
        <v>A+</v>
      </c>
      <c r="J1695" s="128"/>
    </row>
    <row r="1696" spans="1:10" ht="12.75" customHeight="1">
      <c r="A1696" s="148" t="str">
        <f>IF('TRI-1C'!$BC$13="","",'TRI-1C'!$BC$13)</f>
        <v>Participar en actividades lúdicas para identificar prácticas de movilidad que ayudan a cuidar el planeta</v>
      </c>
      <c r="B1696" s="149"/>
      <c r="C1696" s="149"/>
      <c r="D1696" s="150"/>
      <c r="E1696" s="150"/>
      <c r="F1696" s="126"/>
      <c r="G1696" s="122" t="str">
        <f>IF(A1696="","",VLOOKUP(J1645,'TRI-1C'!$B$18:$FH$61,54,FALSE))</f>
        <v>A+</v>
      </c>
      <c r="H1696" s="150"/>
      <c r="I1696" s="127" t="str">
        <f t="shared" si="61"/>
        <v>A+</v>
      </c>
      <c r="J1696" s="126"/>
    </row>
    <row r="1697" spans="1:10" ht="12.75" customHeight="1">
      <c r="A1697" s="147" t="str">
        <f>IF('TRI-1C'!$BD$13="","",'TRI-1C'!$BD$13)</f>
        <v>Participar en algunas prácticas tradicionales de su entorno disfrutando y respetando las diferentes manifestaciones culturales</v>
      </c>
      <c r="B1697" s="139"/>
      <c r="C1697" s="139"/>
      <c r="F1697" s="128"/>
      <c r="G1697" s="124" t="str">
        <f>IF(A1697="","",VLOOKUP(J1645,'TRI-1C'!$B$18:$FH$61,55,FALSE))</f>
        <v>A+</v>
      </c>
      <c r="I1697" s="125" t="str">
        <f t="shared" si="61"/>
        <v>A+</v>
      </c>
      <c r="J1697" s="128"/>
    </row>
    <row r="1698" spans="1:10" ht="12.75" customHeight="1">
      <c r="A1698" s="148" t="str">
        <f>IF('TRI-1C'!$BE$13="","",'TRI-1C'!$BE$13)</f>
        <v>Practicar hábitos de cuidado y conservación del medio ambiente que eviten la contaminación del aire, suelo y agua. (D.EIB.10.19.)</v>
      </c>
      <c r="B1698" s="158"/>
      <c r="C1698" s="158"/>
      <c r="D1698" s="158"/>
      <c r="E1698" s="158"/>
      <c r="F1698" s="159"/>
      <c r="G1698" s="122" t="str">
        <f>IF(A1698="","",VLOOKUP(J1645,'TRI-1C'!$B$18:$FH$61,56,FALSE))</f>
        <v>A+</v>
      </c>
      <c r="H1698" s="150"/>
      <c r="I1698" s="127" t="str">
        <f t="shared" si="61"/>
        <v>A+</v>
      </c>
      <c r="J1698" s="126"/>
    </row>
    <row r="1699" spans="1:10" ht="12.75" customHeight="1">
      <c r="A1699" s="11" t="str">
        <f>IF('TRI-1C'!$BF$13="","",'TRI-1C'!$BF$13)</f>
        <v>Realizar acciones de cuidado y protección de plantas y animales de su entorno erradicando actitudes de maltrato.</v>
      </c>
      <c r="B1699" s="156"/>
      <c r="C1699" s="156"/>
      <c r="D1699" s="156"/>
      <c r="E1699" s="156"/>
      <c r="F1699" s="157"/>
      <c r="G1699" s="124" t="str">
        <f>IF(A1699="","",VLOOKUP(J1645,'TRI-1C'!$B$18:$FH$61,57,FALSE))</f>
        <v>A+</v>
      </c>
      <c r="I1699" s="125" t="str">
        <f t="shared" si="61"/>
        <v>A+</v>
      </c>
      <c r="J1699" s="128"/>
    </row>
    <row r="1700" spans="1:10" ht="12.75" customHeight="1">
      <c r="A1700" s="148" t="str">
        <f>IF('TRI-1C'!$BG$13="","",'TRI-1C'!$BG$13)</f>
        <v>Reconocer cómo las personas utilizan el dinero en su entorno familiar para satisfacer sus necesidades y deseos</v>
      </c>
      <c r="B1700" s="149"/>
      <c r="C1700" s="149"/>
      <c r="D1700" s="150"/>
      <c r="E1700" s="150"/>
      <c r="F1700" s="126"/>
      <c r="G1700" s="122" t="str">
        <f>IF(A1700="","",VLOOKUP(J1645,'TRI-1C'!$B$18:$FH$61,58,FALSE))</f>
        <v>A+</v>
      </c>
      <c r="H1700" s="150"/>
      <c r="I1700" s="127" t="str">
        <f t="shared" si="61"/>
        <v>A+</v>
      </c>
      <c r="J1700" s="126"/>
    </row>
    <row r="1701" spans="1:10" ht="12.75" customHeight="1">
      <c r="A1701" s="147" t="str">
        <f>IF('TRI-1C'!$BH$13="","",'TRI-1C'!$BH$13)</f>
        <v>Reconocer las consecuencias de no cuidar sus pertenencias.</v>
      </c>
      <c r="B1701" s="139"/>
      <c r="C1701" s="139"/>
      <c r="F1701" s="128"/>
      <c r="G1701" s="124" t="str">
        <f>IF(A1701="","",VLOOKUP(J1645,'TRI-1C'!$B$18:$FH$61,59,FALSE))</f>
        <v>A+</v>
      </c>
      <c r="I1701" s="125" t="str">
        <f t="shared" si="61"/>
        <v>A+</v>
      </c>
      <c r="J1701" s="128"/>
    </row>
    <row r="1702" spans="1:10" ht="12.75" customHeight="1">
      <c r="A1702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1702" s="149"/>
      <c r="C1702" s="149"/>
      <c r="D1702" s="150"/>
      <c r="E1702" s="150"/>
      <c r="F1702" s="126"/>
      <c r="G1702" s="122" t="str">
        <f>IF(A1702="","",VLOOKUP(J1645,'TRI-1C'!$B$18:$FH$61,60,FALSE))</f>
        <v>A+</v>
      </c>
      <c r="H1702" s="150"/>
      <c r="I1702" s="127" t="str">
        <f t="shared" si="61"/>
        <v>A+</v>
      </c>
      <c r="J1702" s="126"/>
    </row>
    <row r="1703" spans="1:10" ht="12.75" customHeight="1">
      <c r="A1703" s="164" t="str">
        <f>'BI-1T'!$A$10</f>
        <v>RELACIONES LOGICAS MATEMATICAS</v>
      </c>
      <c r="B1703" s="139"/>
      <c r="C1703" s="139"/>
      <c r="F1703" s="128"/>
      <c r="G1703" s="124" t="str">
        <f>IF(A1703="","",VLOOKUP(J1645,'TRI-1C'!$B$18:$FH$61,61,FALSE))</f>
        <v>A+</v>
      </c>
      <c r="I1703" s="125"/>
      <c r="J1703" s="128"/>
    </row>
    <row r="1704" spans="1:10" ht="12.75" customHeight="1">
      <c r="A1704" s="192" t="str">
        <f>IF('TRI-1C'!$BK$13="","",'TRI-1C'!$BK$13)</f>
        <v>Asociar las formas de los objetos del entorno con figuras geométricas bidimensionales</v>
      </c>
      <c r="B1704" s="154"/>
      <c r="C1704" s="154"/>
      <c r="D1704" s="154"/>
      <c r="E1704" s="154"/>
      <c r="F1704" s="155"/>
      <c r="G1704" s="122" t="str">
        <f>IF(A1704="","",VLOOKUP(J1645,'TRI-1C'!$B$18:$FH$61,62,FALSE))</f>
        <v>A+</v>
      </c>
      <c r="H1704" s="150"/>
      <c r="I1704" s="127" t="str">
        <f t="shared" ref="I1704:I1725" si="62">IF(G1704="","",G1704)</f>
        <v>A+</v>
      </c>
      <c r="J1704" s="126"/>
    </row>
    <row r="1705" spans="1:10" ht="12.75" customHeight="1">
      <c r="A1705" s="147" t="str">
        <f>IF('TRI-1C'!$BL$13="","",'TRI-1C'!$BL$13)</f>
        <v>Clasificar objetos con dos atributos (tamaño, color o forma).</v>
      </c>
      <c r="B1705" s="139"/>
      <c r="C1705" s="139"/>
      <c r="F1705" s="128"/>
      <c r="G1705" s="124" t="str">
        <f>IF(A1705="","",VLOOKUP(J1645,'TRI-1C'!$B$18:$FH$61,63,FALSE))</f>
        <v>A+</v>
      </c>
      <c r="I1705" s="125" t="str">
        <f t="shared" si="62"/>
        <v>A+</v>
      </c>
      <c r="J1705" s="128"/>
    </row>
    <row r="1706" spans="1:10" ht="12.75" customHeight="1">
      <c r="A1706" s="148" t="str">
        <f>IF('TRI-1C'!$BM$13="","",'TRI-1C'!$BM$13)</f>
        <v>Comparar y armar colecciones de más, igual y menos objetos.</v>
      </c>
      <c r="B1706" s="149"/>
      <c r="C1706" s="149"/>
      <c r="D1706" s="150"/>
      <c r="E1706" s="150"/>
      <c r="F1706" s="126"/>
      <c r="G1706" s="122" t="str">
        <f>IF(A1706="","",VLOOKUP(J1645,'TRI-1C'!$B$18:$FH$61,64,FALSE))</f>
        <v>A+</v>
      </c>
      <c r="H1706" s="150"/>
      <c r="I1706" s="127" t="str">
        <f t="shared" si="62"/>
        <v>A+</v>
      </c>
      <c r="J1706" s="126"/>
    </row>
    <row r="1707" spans="1:10" ht="12.75" customHeight="1">
      <c r="A1707" s="147" t="str">
        <f>IF('TRI-1C'!$BN$13="","",'TRI-1C'!$BN$13)</f>
        <v>Comparar y ordenar secuencialmente un conjunto pequeño de objetos de acuerdo con su tamaño.</v>
      </c>
      <c r="B1707" s="139"/>
      <c r="C1707" s="139"/>
      <c r="F1707" s="128"/>
      <c r="G1707" s="124" t="str">
        <f>IF(A1707="","",VLOOKUP(J1645,'TRI-1C'!$B$18:$FH$61,65,FALSE))</f>
        <v>A+</v>
      </c>
      <c r="I1707" s="125" t="str">
        <f t="shared" si="62"/>
        <v>A+</v>
      </c>
      <c r="J1707" s="128"/>
    </row>
    <row r="1708" spans="1:10" ht="12.75" customHeight="1">
      <c r="A1708" s="148" t="str">
        <f>IF('TRI-1C'!$BO$13="","",'TRI-1C'!$BO$13)</f>
        <v>Comprender la relación de número-cantidad hasta el 10.</v>
      </c>
      <c r="B1708" s="158"/>
      <c r="C1708" s="158"/>
      <c r="D1708" s="158"/>
      <c r="E1708" s="158"/>
      <c r="F1708" s="159"/>
      <c r="G1708" s="122" t="str">
        <f>IF(A1708="","",VLOOKUP(J1645,'TRI-1C'!$B$18:$FH$61,66,FALSE))</f>
        <v>A+</v>
      </c>
      <c r="H1708" s="150"/>
      <c r="I1708" s="127" t="str">
        <f t="shared" si="62"/>
        <v>A+</v>
      </c>
      <c r="J1708" s="126"/>
    </row>
    <row r="1709" spans="1:10" ht="12.75" customHeight="1">
      <c r="A1709" s="11" t="str">
        <f>IF('TRI-1C'!$BP$13="","",'TRI-1C'!$BP$13)</f>
        <v>Comprender la relación del numeral (representación simbólica del número) con la cantidad hasta el 5.</v>
      </c>
      <c r="B1709" s="156"/>
      <c r="C1709" s="156"/>
      <c r="D1709" s="156"/>
      <c r="E1709" s="156"/>
      <c r="F1709" s="157"/>
      <c r="G1709" s="124" t="str">
        <f>IF(A1709="","",VLOOKUP(J1645,'TRI-1C'!$B$18:$FH$61,67,FALSE))</f>
        <v>A+</v>
      </c>
      <c r="I1709" s="125" t="str">
        <f t="shared" si="62"/>
        <v>A+</v>
      </c>
      <c r="J1709" s="128"/>
    </row>
    <row r="1710" spans="1:10" ht="12.75" customHeight="1">
      <c r="A1710" s="148" t="str">
        <f>IF('TRI-1C'!$BQ$13="","",'TRI-1C'!$BQ$13)</f>
        <v>Contar oralmente del 1 al 15 con secuencia numérica.</v>
      </c>
      <c r="B1710" s="149"/>
      <c r="C1710" s="149"/>
      <c r="D1710" s="150"/>
      <c r="E1710" s="150"/>
      <c r="F1710" s="126"/>
      <c r="G1710" s="122" t="str">
        <f>IF(A1710="","",VLOOKUP(J1645,'TRI-1C'!$B$18:$FH$61,68,FALSE))</f>
        <v>A+</v>
      </c>
      <c r="H1710" s="150"/>
      <c r="I1710" s="127" t="str">
        <f t="shared" si="62"/>
        <v>A+</v>
      </c>
      <c r="J1710" s="126"/>
    </row>
    <row r="1711" spans="1:10" ht="12.75" customHeight="1">
      <c r="A1711" s="147" t="str">
        <f>IF('TRI-1C'!$BR$13="","",'TRI-1C'!$BR$13)</f>
        <v>Continuar y reproducir patrones simples con objetos concretos y representaciones gráficas.</v>
      </c>
      <c r="B1711" s="139"/>
      <c r="C1711" s="139"/>
      <c r="F1711" s="128"/>
      <c r="G1711" s="124" t="str">
        <f>IF(A1711="","",VLOOKUP(J1645,'TRI-1C'!$B$18:$FH$61,69,FALSE))</f>
        <v>A+</v>
      </c>
      <c r="I1711" s="125" t="str">
        <f t="shared" si="62"/>
        <v>A+</v>
      </c>
      <c r="J1711" s="128"/>
    </row>
    <row r="1712" spans="1:10" ht="12.75" customHeight="1">
      <c r="A1712" s="148" t="str">
        <f>IF('TRI-1C'!$BS$13="","",'TRI-1C'!$BS$13)</f>
        <v>Establecer la relación de correspondencia entre los elementos de colecciones de objetos.</v>
      </c>
      <c r="B1712" s="149"/>
      <c r="C1712" s="149"/>
      <c r="D1712" s="150"/>
      <c r="E1712" s="150"/>
      <c r="F1712" s="126"/>
      <c r="G1712" s="122" t="str">
        <f>IF(A1712="","",VLOOKUP(J1645,'TRI-1C'!$B$18:$FH$61,70,FALSE))</f>
        <v>A+</v>
      </c>
      <c r="H1712" s="150"/>
      <c r="I1712" s="127" t="str">
        <f t="shared" si="62"/>
        <v>A+</v>
      </c>
      <c r="J1712" s="126"/>
    </row>
    <row r="1713" spans="1:10" ht="12.75" customHeight="1">
      <c r="A1713" s="147" t="str">
        <f>IF('TRI-1C'!$BT$13="","",'TRI-1C'!$BT$13)</f>
        <v>Identificar características de mañana, tarde y noche</v>
      </c>
      <c r="B1713" s="139"/>
      <c r="C1713" s="139"/>
      <c r="F1713" s="128"/>
      <c r="G1713" s="124" t="str">
        <f>IF(A1713="","",VLOOKUP(J1645,'TRI-1C'!$B$18:$FH$61,71,FALSE))</f>
        <v>A+</v>
      </c>
      <c r="I1713" s="125" t="str">
        <f t="shared" si="62"/>
        <v>A+</v>
      </c>
      <c r="J1713" s="128"/>
    </row>
    <row r="1714" spans="1:10" ht="12.75" customHeight="1">
      <c r="A1714" s="192" t="str">
        <f>IF('TRI-1C'!$BU$13="","",'TRI-1C'!$BU$13)</f>
        <v>Identificar en los objetos las nociones de medida: largo/ corto, grueso/delgado.</v>
      </c>
      <c r="B1714" s="154"/>
      <c r="C1714" s="154"/>
      <c r="D1714" s="154"/>
      <c r="E1714" s="154"/>
      <c r="F1714" s="155"/>
      <c r="G1714" s="122" t="str">
        <f>IF(A1714="","",VLOOKUP(J1645,'TRI-1C'!$B$18:$FH$61,72,FALSE))</f>
        <v>A+</v>
      </c>
      <c r="H1714" s="150"/>
      <c r="I1714" s="127" t="str">
        <f t="shared" si="62"/>
        <v>A+</v>
      </c>
      <c r="J1714" s="126"/>
    </row>
    <row r="1715" spans="1:10" ht="12.75" customHeight="1">
      <c r="A1715" s="147" t="str">
        <f>IF('TRI-1C'!$BV$13="","",'TRI-1C'!$BV$13)</f>
        <v>Identificar figuras geométricas básicas: círculo, cuadrado y triángulo en objetos del entorno y en representaciones gráficas.</v>
      </c>
      <c r="B1715" s="139"/>
      <c r="C1715" s="139"/>
      <c r="F1715" s="128"/>
      <c r="G1715" s="124" t="str">
        <f>IF(A1715="","",VLOOKUP(J1645,'TRI-1C'!$B$18:$FH$61,73,FALSE))</f>
        <v>A+</v>
      </c>
      <c r="I1715" s="125" t="str">
        <f t="shared" si="62"/>
        <v>A+</v>
      </c>
      <c r="J1715" s="128"/>
    </row>
    <row r="1716" spans="1:10" ht="12.75" customHeight="1">
      <c r="A1716" s="148" t="str">
        <f>IF('TRI-1C'!$BW$13="","",'TRI-1C'!$BW$13)</f>
        <v>Identificar la diferencia entre lo que se desea y lo que se necesita</v>
      </c>
      <c r="B1716" s="149"/>
      <c r="C1716" s="149"/>
      <c r="D1716" s="150"/>
      <c r="E1716" s="150"/>
      <c r="F1716" s="126"/>
      <c r="G1716" s="122" t="str">
        <f>IF(A1716="","",VLOOKUP(J1645,'TRI-1C'!$B$18:$FH$61,74,FALSE))</f>
        <v>A+</v>
      </c>
      <c r="H1716" s="150"/>
      <c r="I1716" s="127" t="str">
        <f t="shared" si="62"/>
        <v>A+</v>
      </c>
      <c r="J1716" s="126"/>
    </row>
    <row r="1717" spans="1:10" ht="12.75" customHeight="1">
      <c r="A1717" s="147" t="str">
        <f>IF('TRI-1C'!$BX$13="","",'TRI-1C'!$BX$13)</f>
        <v>Identificar las nociones de tiempo en acciones que siceden antes, ahora y después</v>
      </c>
      <c r="B1717" s="139"/>
      <c r="C1717" s="139"/>
      <c r="F1717" s="128"/>
      <c r="G1717" s="124" t="str">
        <f>IF(A1717="","",VLOOKUP(J1645,'TRI-1C'!$B$18:$FH$61,75,FALSE))</f>
        <v>A+</v>
      </c>
      <c r="I1717" s="125" t="str">
        <f t="shared" si="62"/>
        <v>A+</v>
      </c>
      <c r="J1717" s="128"/>
    </row>
    <row r="1718" spans="1:10" ht="12.75" customHeight="1">
      <c r="A1718" s="148" t="str">
        <f>IF('TRI-1C'!$BY$13="","",'TRI-1C'!$BY$13)</f>
        <v>Identificar los números de emergencia a través de actividades lúdicas, y reconocer cuándo pedir ayuda en situaciones sencillas.</v>
      </c>
      <c r="B1718" s="158"/>
      <c r="C1718" s="158"/>
      <c r="D1718" s="158"/>
      <c r="E1718" s="158"/>
      <c r="F1718" s="159"/>
      <c r="G1718" s="122" t="str">
        <f>IF(A1718="","",VLOOKUP(J1645,'TRI-1C'!$B$18:$FH$61,76,FALSE))</f>
        <v>A+</v>
      </c>
      <c r="H1718" s="150"/>
      <c r="I1718" s="127" t="str">
        <f t="shared" si="62"/>
        <v>A+</v>
      </c>
      <c r="J1718" s="126"/>
    </row>
    <row r="1719" spans="1:10" ht="12.75" customHeight="1">
      <c r="A1719" s="11" t="str">
        <f>IF('TRI-1C'!$BZ$13="","",'TRI-1C'!$BZ$13)</f>
        <v>Identificar semejanzas y diferencias en objetos del entorno con criterios de forma, color y tamaño</v>
      </c>
      <c r="B1719" s="156"/>
      <c r="C1719" s="156"/>
      <c r="D1719" s="156"/>
      <c r="E1719" s="156"/>
      <c r="F1719" s="157"/>
      <c r="G1719" s="124" t="str">
        <f>IF(A1719="","",VLOOKUP(J1645,'TRI-1C'!$B$18:$FH$61,77,FALSE))</f>
        <v>A+</v>
      </c>
      <c r="I1719" s="125" t="str">
        <f t="shared" si="62"/>
        <v>A+</v>
      </c>
      <c r="J1719" s="128"/>
    </row>
    <row r="1720" spans="1:10" ht="12.75" customHeight="1">
      <c r="A1720" s="148" t="str">
        <f>IF('TRI-1C'!$CA$13="","",'TRI-1C'!$CA$13)</f>
        <v>Ordenar en secuencias lógica sucesos de hasta cinco eventos en representaciones gráficas de sus actividades de la rutina diaria y en escenas de cuentos</v>
      </c>
      <c r="B1720" s="149"/>
      <c r="C1720" s="149"/>
      <c r="D1720" s="150"/>
      <c r="E1720" s="150"/>
      <c r="F1720" s="126"/>
      <c r="G1720" s="122" t="str">
        <f>IF(A1720="","",VLOOKUP(J1645,'TRI-1C'!$B$18:$FH$61,78,FALSE))</f>
        <v>A+</v>
      </c>
      <c r="H1720" s="150"/>
      <c r="I1720" s="127" t="str">
        <f t="shared" si="62"/>
        <v>A+</v>
      </c>
      <c r="J1720" s="126"/>
    </row>
    <row r="1721" spans="1:10" ht="12.75" customHeight="1">
      <c r="A1721" s="147" t="str">
        <f>IF('TRI-1C'!$CB$13="","",'TRI-1C'!$CB$13)</f>
        <v>Reconocer billetes y monedas en situaciones de la vida real</v>
      </c>
      <c r="B1721" s="139"/>
      <c r="C1721" s="139"/>
      <c r="F1721" s="128"/>
      <c r="G1721" s="124" t="str">
        <f>IF(A1721="","",VLOOKUP(J1645,'TRI-1C'!$B$18:$FH$61,79,FALSE))</f>
        <v>A+</v>
      </c>
      <c r="I1721" s="125" t="str">
        <f t="shared" si="62"/>
        <v>A+</v>
      </c>
      <c r="J1721" s="128"/>
    </row>
    <row r="1722" spans="1:10" ht="12.75" customHeight="1">
      <c r="A1722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1722" s="149"/>
      <c r="C1722" s="149"/>
      <c r="D1722" s="150"/>
      <c r="E1722" s="150"/>
      <c r="F1722" s="126"/>
      <c r="G1722" s="122" t="str">
        <f>IF(A1722="","",VLOOKUP(J1645,'TRI-1C'!$B$18:$FH$61,80,FALSE))</f>
        <v>A+</v>
      </c>
      <c r="H1722" s="150"/>
      <c r="I1722" s="127" t="str">
        <f t="shared" si="62"/>
        <v>A+</v>
      </c>
      <c r="J1722" s="126"/>
    </row>
    <row r="1723" spans="1:10" ht="12.75" customHeight="1">
      <c r="A1723" s="147" t="str">
        <f>IF('TRI-1C'!$CD$13="","",'TRI-1C'!$CD$13)</f>
        <v>Reconocer los colores secundarios en objetos e imágenes del entorno.</v>
      </c>
      <c r="B1723" s="139"/>
      <c r="C1723" s="139"/>
      <c r="F1723" s="128"/>
      <c r="G1723" s="124" t="str">
        <f>IF(A1723="","",VLOOKUP(J1645,'TRI-1C'!$B$18:$FH$61,81,FALSE))</f>
        <v>A+</v>
      </c>
      <c r="I1723" s="125" t="str">
        <f t="shared" si="62"/>
        <v>A+</v>
      </c>
      <c r="J1723" s="128"/>
    </row>
    <row r="1724" spans="1:10" ht="12.75" customHeight="1">
      <c r="A1724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1724" s="154"/>
      <c r="C1724" s="154"/>
      <c r="D1724" s="154"/>
      <c r="E1724" s="154"/>
      <c r="F1724" s="155"/>
      <c r="G1724" s="122" t="str">
        <f>IF(A1724="","",VLOOKUP(J1645,'TRI-1C'!$B$18:$FH$61,82,FALSE))</f>
        <v>A+</v>
      </c>
      <c r="H1724" s="150"/>
      <c r="I1724" s="127" t="str">
        <f t="shared" si="62"/>
        <v>A+</v>
      </c>
      <c r="J1724" s="126"/>
    </row>
    <row r="1725" spans="1:10" ht="12.75" customHeight="1">
      <c r="A1725" s="147" t="str">
        <f>IF('TRI-1C'!$CF$13="","",'TRI-1C'!$CF$13)</f>
        <v>Relacionar las distintas formas de adquirir dinero con el trabajo y el esfuerzo.</v>
      </c>
      <c r="B1725" s="139"/>
      <c r="C1725" s="139"/>
      <c r="F1725" s="128"/>
      <c r="G1725" s="124" t="str">
        <f>IF(A1725="","",VLOOKUP(J1645,'TRI-1C'!$B$18:$FH$61,83,FALSE))</f>
        <v>A+</v>
      </c>
      <c r="I1725" s="125" t="str">
        <f t="shared" si="62"/>
        <v>A+</v>
      </c>
      <c r="J1725" s="128"/>
    </row>
    <row r="1726" spans="1:10" ht="12.75" customHeight="1">
      <c r="A1726" s="165" t="str">
        <f>'BI-1T'!$A$11</f>
        <v>COMPRENSIÓN Y EXPRESION DEL LENGUAJE</v>
      </c>
      <c r="B1726" s="149"/>
      <c r="C1726" s="149"/>
      <c r="D1726" s="150"/>
      <c r="E1726" s="150"/>
      <c r="F1726" s="126"/>
      <c r="G1726" s="122" t="str">
        <f>IF(A1726="","",VLOOKUP(J1645,'TRI-1C'!$B$18:$FH$61,84,FALSE))</f>
        <v>A+</v>
      </c>
      <c r="H1726" s="150"/>
      <c r="I1726" s="127"/>
      <c r="J1726" s="126"/>
    </row>
    <row r="1727" spans="1:10" ht="12.75" customHeight="1">
      <c r="A1727" s="147" t="str">
        <f>IF('TRI-1C'!$CH$13="","",'TRI-1C'!$CH$13)</f>
        <v>Asociar la imagen de la portada con el título de los cuentos conocidos.</v>
      </c>
      <c r="B1727" s="139"/>
      <c r="C1727" s="139"/>
      <c r="F1727" s="128"/>
      <c r="G1727" s="124" t="str">
        <f>IF(A1727="","",VLOOKUP(J1645,'TRI-1C'!$B$18:$FH$61,85,FALSE))</f>
        <v>A+</v>
      </c>
      <c r="I1727" s="125" t="str">
        <f t="shared" ref="I1727:I1747" si="63">IF(G1727="","",G1727)</f>
        <v>A+</v>
      </c>
      <c r="J1727" s="128"/>
    </row>
    <row r="1728" spans="1:10" ht="12.75" customHeight="1">
      <c r="A1728" s="148" t="str">
        <f>IF('TRI-1C'!$CI$13="","",'TRI-1C'!$CI$13)</f>
        <v>Colaborar en la creación de textos colectivos con la ayuda del docente.</v>
      </c>
      <c r="B1728" s="158"/>
      <c r="C1728" s="158"/>
      <c r="D1728" s="158"/>
      <c r="E1728" s="158"/>
      <c r="F1728" s="159"/>
      <c r="G1728" s="122" t="str">
        <f>IF(A1728="","",VLOOKUP(J1645,'TRI-1C'!$B$18:$FH$61,86,FALSE))</f>
        <v>A+</v>
      </c>
      <c r="H1728" s="150"/>
      <c r="I1728" s="127" t="str">
        <f t="shared" si="63"/>
        <v>A+</v>
      </c>
      <c r="J1728" s="126"/>
    </row>
    <row r="1729" spans="1:10" ht="12.75" customHeight="1">
      <c r="A1729" s="11" t="str">
        <f>IF('TRI-1C'!$CJ$13="","",'TRI-1C'!$CJ$13)</f>
        <v>Comprender el derecho propio y de las otras personas a decir que no como una respuesta válida y respetable.</v>
      </c>
      <c r="B1729" s="156"/>
      <c r="C1729" s="156"/>
      <c r="D1729" s="156"/>
      <c r="E1729" s="156"/>
      <c r="F1729" s="157"/>
      <c r="G1729" s="124" t="str">
        <f>IF(A1729="","",VLOOKUP(J1645,'TRI-1C'!$B$18:$FH$61,87,FALSE))</f>
        <v>A+</v>
      </c>
      <c r="I1729" s="125" t="str">
        <f t="shared" si="63"/>
        <v>A+</v>
      </c>
      <c r="J1729" s="128"/>
    </row>
    <row r="1730" spans="1:10" ht="12.75" customHeight="1">
      <c r="A1730" s="148" t="str">
        <f>IF('TRI-1C'!$CK$13="","",'TRI-1C'!$CK$13)</f>
        <v>Comunicarse a través de dibujos de objetos con detalles que lo vuelven identificables, como representación simbólica de sus ideas.</v>
      </c>
      <c r="B1730" s="149"/>
      <c r="C1730" s="149"/>
      <c r="D1730" s="150"/>
      <c r="E1730" s="150"/>
      <c r="F1730" s="126"/>
      <c r="G1730" s="122" t="str">
        <f>IF(A1730="","",VLOOKUP(J1645,'TRI-1C'!$B$18:$FH$61,88,FALSE))</f>
        <v>A+</v>
      </c>
      <c r="H1730" s="150"/>
      <c r="I1730" s="127" t="str">
        <f t="shared" si="63"/>
        <v>A+</v>
      </c>
      <c r="J1730" s="126"/>
    </row>
    <row r="1731" spans="1:10" ht="12.75" customHeight="1">
      <c r="A1731" s="147" t="str">
        <f>IF('TRI-1C'!$CL$13="","",'TRI-1C'!$CL$13)</f>
        <v>Comunicarse incorporando palabras nuevas a su vocabulario en función de los ambientes y experiencias en las que interactúa.</v>
      </c>
      <c r="B1731" s="139"/>
      <c r="C1731" s="139"/>
      <c r="F1731" s="128"/>
      <c r="G1731" s="124" t="str">
        <f>IF(A1731="","",VLOOKUP(J1645,'TRI-1C'!$B$18:$FH$61,89,FALSE))</f>
        <v>A+</v>
      </c>
      <c r="I1731" s="125" t="str">
        <f t="shared" si="63"/>
        <v>A+</v>
      </c>
      <c r="J1731" s="128"/>
    </row>
    <row r="1732" spans="1:10" ht="12.75" customHeight="1">
      <c r="A1732" s="148" t="str">
        <f>IF('TRI-1C'!$CM$13="","",'TRI-1C'!$CM$13)</f>
        <v>Contar un cuento en base a sus imágenes a partir de la portada y siguiendo la secuencia de las páginas.</v>
      </c>
      <c r="B1732" s="149"/>
      <c r="C1732" s="149"/>
      <c r="D1732" s="150"/>
      <c r="E1732" s="150"/>
      <c r="F1732" s="126"/>
      <c r="G1732" s="122" t="str">
        <f>IF(A1732="","",VLOOKUP(J1645,'TRI-1C'!$B$18:$FH$61,90,FALSE))</f>
        <v>A+</v>
      </c>
      <c r="H1732" s="150"/>
      <c r="I1732" s="127" t="str">
        <f t="shared" si="63"/>
        <v>A+</v>
      </c>
      <c r="J1732" s="126"/>
    </row>
    <row r="1733" spans="1:10" ht="12.75" customHeight="1">
      <c r="A1733" s="147" t="str">
        <f>IF('TRI-1C'!$CN$13="","",'TRI-1C'!$CN$13)</f>
        <v>Describir oralmente imágenes gráficas (pictogramas) y digitales, estructurando oraciones más elaboradas que describan a los objetos que observa.</v>
      </c>
      <c r="B1733" s="139"/>
      <c r="C1733" s="139"/>
      <c r="F1733" s="128"/>
      <c r="G1733" s="124" t="str">
        <f>IF(A1733="","",VLOOKUP(J1645,'TRI-1C'!$B$18:$FH$61,91,FALSE))</f>
        <v>A+</v>
      </c>
      <c r="I1733" s="125" t="str">
        <f t="shared" si="63"/>
        <v>A+</v>
      </c>
      <c r="J1733" s="128"/>
    </row>
    <row r="1734" spans="1:10" ht="12.75" customHeight="1">
      <c r="A1734" s="192" t="str">
        <f>IF('TRI-1C'!$CO$13="","",'TRI-1C'!$CO$13)</f>
        <v>Describir oralmente imágenes relacionadas con los derechos de las personas en situación de movilidad</v>
      </c>
      <c r="B1734" s="154"/>
      <c r="C1734" s="154"/>
      <c r="D1734" s="154"/>
      <c r="E1734" s="154"/>
      <c r="F1734" s="155"/>
      <c r="G1734" s="122" t="str">
        <f>IF(A1734="","",VLOOKUP(J1645,'TRI-1C'!$B$18:$FH$61,92,FALSE))</f>
        <v>A+</v>
      </c>
      <c r="H1734" s="150"/>
      <c r="I1734" s="127" t="str">
        <f t="shared" si="63"/>
        <v>A+</v>
      </c>
      <c r="J1734" s="126"/>
    </row>
    <row r="1735" spans="1:10" ht="12.75" customHeight="1">
      <c r="A1735" s="147" t="str">
        <f>IF('TRI-1C'!$CP$13="","",'TRI-1C'!$CP$13)</f>
        <v>Expresarse oralmente pronunciando correctamente la mayoría de las palabras puede presentarse dificultades en la pronunciación de s, y la r.</v>
      </c>
      <c r="B1735" s="139"/>
      <c r="C1735" s="139"/>
      <c r="F1735" s="128"/>
      <c r="G1735" s="124" t="str">
        <f>IF(A1735="","",VLOOKUP(J1645,'TRI-1C'!$B$18:$FH$61,93,FALSE))</f>
        <v>A+</v>
      </c>
      <c r="I1735" s="125" t="str">
        <f t="shared" si="63"/>
        <v>A+</v>
      </c>
      <c r="J1735" s="128"/>
    </row>
    <row r="1736" spans="1:10" ht="12.75" customHeight="1">
      <c r="A1736" s="148" t="str">
        <f>IF('TRI-1C'!$CQ$13="","",'TRI-1C'!$CQ$13)</f>
        <v>Expresarse utilizando oraciones cortas y completas manteniendo el orden de las palabras.</v>
      </c>
      <c r="B1736" s="149"/>
      <c r="C1736" s="149"/>
      <c r="D1736" s="150"/>
      <c r="E1736" s="150"/>
      <c r="F1736" s="126"/>
      <c r="G1736" s="122" t="str">
        <f>IF(A1736="","",VLOOKUP(J1645,'TRI-1C'!$B$18:$FH$61,94,FALSE))</f>
        <v>A+</v>
      </c>
      <c r="H1736" s="150"/>
      <c r="I1736" s="127" t="str">
        <f t="shared" si="63"/>
        <v>A+</v>
      </c>
      <c r="J1736" s="126"/>
    </row>
    <row r="1737" spans="1:10" ht="12.75" customHeight="1">
      <c r="A1737" s="147" t="str">
        <f>IF('TRI-1C'!$CR$13="","",'TRI-1C'!$CR$13)</f>
        <v>Identificar “auditivamente” el fonema (sonido) inicial de las palabras más utilizadas.</v>
      </c>
      <c r="B1737" s="139"/>
      <c r="C1737" s="139"/>
      <c r="F1737" s="128"/>
      <c r="G1737" s="124" t="str">
        <f>IF(A1737="","",VLOOKUP(J1645,'TRI-1C'!$B$18:$FH$61,95,FALSE))</f>
        <v>A+</v>
      </c>
      <c r="I1737" s="125" t="str">
        <f t="shared" si="63"/>
        <v>A+</v>
      </c>
      <c r="J1737" s="128"/>
    </row>
    <row r="1738" spans="1:10" ht="12.75" customHeight="1">
      <c r="A1738" s="148" t="str">
        <f>IF('TRI-1C'!$CS$13="","",'TRI-1C'!$CS$13)</f>
        <v>Identificar una persona adulta de confianza para solicitar apoyo al enfrentar desafíos emocionales en situaciones cotidianas del entorno escolar</v>
      </c>
      <c r="B1738" s="158"/>
      <c r="C1738" s="158"/>
      <c r="D1738" s="158"/>
      <c r="E1738" s="158"/>
      <c r="F1738" s="159"/>
      <c r="G1738" s="122" t="str">
        <f>IF(A1738="","",VLOOKUP(J1645,'TRI-1C'!$B$18:$FH$61,96,FALSE))</f>
        <v>A+</v>
      </c>
      <c r="H1738" s="150"/>
      <c r="I1738" s="127" t="str">
        <f t="shared" si="63"/>
        <v>A+</v>
      </c>
      <c r="J1738" s="126"/>
    </row>
    <row r="1739" spans="1:10" ht="12.75" customHeight="1">
      <c r="A1739" s="11" t="str">
        <f>IF('TRI-1C'!$CT$13="","",'TRI-1C'!$CT$13)</f>
        <v>Participar en conversaciones más complejas y largas manteniéndose dentro del tema.</v>
      </c>
      <c r="B1739" s="156"/>
      <c r="C1739" s="156"/>
      <c r="D1739" s="156"/>
      <c r="E1739" s="156"/>
      <c r="F1739" s="157"/>
      <c r="G1739" s="124" t="str">
        <f>IF(A1739="","",VLOOKUP(J1645,'TRI-1C'!$B$18:$FH$61,97,FALSE))</f>
        <v>A+</v>
      </c>
      <c r="I1739" s="125" t="str">
        <f t="shared" si="63"/>
        <v>A+</v>
      </c>
      <c r="J1739" s="128"/>
    </row>
    <row r="1740" spans="1:10" ht="12.75" customHeight="1">
      <c r="A1740" s="148" t="str">
        <f>IF('TRI-1C'!$CU$13="","",'TRI-1C'!$CU$13)</f>
        <v>Producir palabras que riman espontáneamente tomado en cuenta los sonidos finales de las mismas.</v>
      </c>
      <c r="B1740" s="149"/>
      <c r="C1740" s="149"/>
      <c r="D1740" s="150"/>
      <c r="E1740" s="150"/>
      <c r="F1740" s="126"/>
      <c r="G1740" s="122" t="str">
        <f>IF(A1740="","",VLOOKUP(J1645,'TRI-1C'!$B$18:$FH$61,98,FALSE))</f>
        <v>A+</v>
      </c>
      <c r="H1740" s="150"/>
      <c r="I1740" s="127" t="str">
        <f t="shared" si="63"/>
        <v>A+</v>
      </c>
      <c r="J1740" s="126"/>
    </row>
    <row r="1741" spans="1:10" ht="12.75" customHeight="1">
      <c r="A1741" s="147" t="str">
        <f>IF('TRI-1C'!$CV$13="","",'TRI-1C'!$CV$13)</f>
        <v>Realizar modificaciones del contenido de un cuento relatado por el adulto, cambiando partes del él como: acciones y final.</v>
      </c>
      <c r="B1741" s="139"/>
      <c r="C1741" s="139"/>
      <c r="F1741" s="128"/>
      <c r="G1741" s="124" t="str">
        <f>IF(A1741="","",VLOOKUP(J1645,'TRI-1C'!$B$18:$FH$61,99,FALSE))</f>
        <v>A+</v>
      </c>
      <c r="I1741" s="125" t="str">
        <f t="shared" si="63"/>
        <v>A+</v>
      </c>
      <c r="J1741" s="128"/>
    </row>
    <row r="1742" spans="1:10" ht="12.75" customHeight="1">
      <c r="A1742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742" s="149"/>
      <c r="C1742" s="149"/>
      <c r="D1742" s="150"/>
      <c r="E1742" s="150"/>
      <c r="F1742" s="126"/>
      <c r="G1742" s="122" t="str">
        <f>IF(A1742="","",VLOOKUP(J1645,'TRI-1C'!$B$18:$FH$61,100,FALSE))</f>
        <v>A+</v>
      </c>
      <c r="H1742" s="150"/>
      <c r="I1742" s="127" t="str">
        <f t="shared" si="63"/>
        <v>A+</v>
      </c>
      <c r="J1742" s="126"/>
    </row>
    <row r="1743" spans="1:10" ht="12.75" customHeight="1">
      <c r="A1743" s="147" t="str">
        <f>IF('TRI-1C'!$CX$13="","",'TRI-1C'!$CX$13)</f>
        <v>Reconocer etiquetas y rótulos de su entorno inmediato y los “lee”.</v>
      </c>
      <c r="B1743" s="139"/>
      <c r="C1743" s="139"/>
      <c r="F1743" s="128"/>
      <c r="G1743" s="124" t="str">
        <f>IF(A1743="","",VLOOKUP(J1645,'TRI-1C'!$B$18:$FH$61,101,FALSE))</f>
        <v>A+</v>
      </c>
      <c r="I1743" s="125" t="str">
        <f t="shared" si="63"/>
        <v>A+</v>
      </c>
      <c r="J1743" s="128"/>
    </row>
    <row r="1744" spans="1:10" ht="12.75" customHeight="1">
      <c r="A1744" s="192" t="str">
        <f>IF('TRI-1C'!$CY$13="","",'TRI-1C'!$CY$13)</f>
        <v>Relatar cuentos, narrados por el adulto, manteniendo la secuencia, sin la ayuda del paratexto.</v>
      </c>
      <c r="B1744" s="154"/>
      <c r="C1744" s="154"/>
      <c r="D1744" s="154"/>
      <c r="E1744" s="154"/>
      <c r="F1744" s="155"/>
      <c r="G1744" s="122" t="str">
        <f>IF(A1744="","",VLOOKUP(J1645,'TRI-1C'!$B$18:$FH$61,102,FALSE))</f>
        <v>A+</v>
      </c>
      <c r="H1744" s="150"/>
      <c r="I1744" s="127" t="str">
        <f t="shared" si="63"/>
        <v>A+</v>
      </c>
      <c r="J1744" s="126"/>
    </row>
    <row r="1745" spans="1:10" ht="12.75" customHeight="1">
      <c r="A1745" s="147" t="str">
        <f>IF('TRI-1C'!$CZ$13="","",'TRI-1C'!$CZ$13)</f>
        <v>Reproducir trabalenguas sencillos, adivinanzas, canciones y poemas cortos, mejorando su pronunciación y potenciando su capacidad imaginativa.</v>
      </c>
      <c r="B1745" s="139"/>
      <c r="C1745" s="139"/>
      <c r="F1745" s="128"/>
      <c r="G1745" s="124" t="str">
        <f>IF(A1745="","",VLOOKUP(J1645,'TRI-1C'!$B$18:$FH$61,103,FALSE))</f>
        <v>A+</v>
      </c>
      <c r="I1745" s="125" t="str">
        <f t="shared" si="63"/>
        <v>A+</v>
      </c>
      <c r="J1745" s="128"/>
    </row>
    <row r="1746" spans="1:10" ht="12.75" customHeight="1">
      <c r="A1746" s="148" t="str">
        <f>IF('TRI-1C'!$DA$13="","",'TRI-1C'!$DA$13)</f>
        <v>Responder preguntas sobre un texto narrado por el adulto, relacionadas a los personajes y acciones principales.</v>
      </c>
      <c r="B1746" s="149"/>
      <c r="C1746" s="149"/>
      <c r="D1746" s="150"/>
      <c r="E1746" s="150"/>
      <c r="F1746" s="126"/>
      <c r="G1746" s="122" t="str">
        <f>IF(A1746="","",VLOOKUP(J1645,'TRI-1C'!$B$18:$FH$61,104,FALSE))</f>
        <v>A+</v>
      </c>
      <c r="H1746" s="150"/>
      <c r="I1746" s="127" t="str">
        <f t="shared" si="63"/>
        <v>A+</v>
      </c>
      <c r="J1746" s="126"/>
    </row>
    <row r="1747" spans="1:10" ht="12.75" customHeight="1">
      <c r="A1747" s="147" t="str">
        <f>IF('TRI-1C'!$DB$13="","",'TRI-1C'!$DB$13)</f>
        <v>Seguir instrucciones sencillas que involucren la ejecución de tres o más actividades</v>
      </c>
      <c r="B1747" s="139"/>
      <c r="C1747" s="139"/>
      <c r="F1747" s="128"/>
      <c r="G1747" s="124" t="str">
        <f>IF(A1747="","",VLOOKUP(J1645,'TRI-1C'!$B$18:$FH$61,105,FALSE))</f>
        <v>A+</v>
      </c>
      <c r="I1747" s="125" t="str">
        <f t="shared" si="63"/>
        <v>A+</v>
      </c>
      <c r="J1747" s="128"/>
    </row>
    <row r="1748" spans="1:10" ht="12.75" customHeight="1">
      <c r="A1748" s="165" t="str">
        <f>'BI-1T'!$A$12</f>
        <v>EXPRESIÓN ARTISTICA</v>
      </c>
      <c r="B1748" s="158"/>
      <c r="C1748" s="158"/>
      <c r="D1748" s="158"/>
      <c r="E1748" s="158"/>
      <c r="F1748" s="159"/>
      <c r="G1748" s="122" t="str">
        <f>IF(A1748="","",VLOOKUP(J1645,'TRI-1C'!$B$18:$FH$61,106,FALSE))</f>
        <v>A+</v>
      </c>
      <c r="H1748" s="150"/>
      <c r="I1748" s="127"/>
      <c r="J1748" s="126"/>
    </row>
    <row r="1749" spans="1:10" ht="12.75" customHeight="1">
      <c r="A1749" s="11" t="str">
        <f>IF('TRI-1C'!$DD$13="","",'TRI-1C'!$DD$13)</f>
        <v>Cantar canciones siguiendo el ritmo y coordinando con las expresiones de su cuerpo.</v>
      </c>
      <c r="B1749" s="156"/>
      <c r="C1749" s="156"/>
      <c r="D1749" s="156"/>
      <c r="E1749" s="156"/>
      <c r="F1749" s="157"/>
      <c r="G1749" s="124" t="str">
        <f>IF(A1749="","",VLOOKUP(J1645,'TRI-1C'!$B$18:$FH$61,107,FALSE))</f>
        <v>A+</v>
      </c>
      <c r="I1749" s="125" t="str">
        <f t="shared" ref="I1749:I1759" si="64">IF(G1749="","",G1749)</f>
        <v>A+</v>
      </c>
      <c r="J1749" s="128"/>
    </row>
    <row r="1750" spans="1:10" ht="12.75" customHeight="1">
      <c r="A1750" s="148" t="str">
        <f>IF('TRI-1C'!$DE$13="","",'TRI-1C'!$DE$13)</f>
        <v>Comunicar de manera escrita sus ideas intentando imitar letras o formas parecidas a letras.</v>
      </c>
      <c r="B1750" s="149"/>
      <c r="C1750" s="149"/>
      <c r="D1750" s="150"/>
      <c r="E1750" s="150"/>
      <c r="F1750" s="126"/>
      <c r="G1750" s="122" t="str">
        <f>IF(A1750="","",VLOOKUP(J1645,'TRI-1C'!$B$18:$FH$61,108,FALSE))</f>
        <v>A+</v>
      </c>
      <c r="H1750" s="150"/>
      <c r="I1750" s="127" t="str">
        <f t="shared" si="64"/>
        <v>A+</v>
      </c>
      <c r="J1750" s="126"/>
    </row>
    <row r="1751" spans="1:10" ht="12.75" customHeight="1">
      <c r="A1751" s="147" t="str">
        <f>IF('TRI-1C'!$DF$13="","",'TRI-1C'!$DF$13)</f>
        <v>Ejecutar patrones de más de dos ritmos con partes del cuerpo y elementos o instrumentos sonoros.</v>
      </c>
      <c r="B1751" s="139"/>
      <c r="C1751" s="139"/>
      <c r="F1751" s="128"/>
      <c r="G1751" s="124" t="str">
        <f>IF(A1751="","",VLOOKUP(J1645,'TRI-1C'!$B$18:$FH$61,109,FALSE))</f>
        <v>A+</v>
      </c>
      <c r="I1751" s="125" t="str">
        <f t="shared" si="64"/>
        <v>A+</v>
      </c>
      <c r="J1751" s="128"/>
    </row>
    <row r="1752" spans="1:10" ht="12.75" customHeight="1">
      <c r="A1752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1752" s="149"/>
      <c r="C1752" s="149"/>
      <c r="D1752" s="150"/>
      <c r="E1752" s="150"/>
      <c r="F1752" s="126"/>
      <c r="G1752" s="122" t="str">
        <f>IF(A1752="","",VLOOKUP(J1645,'TRI-1C'!$B$18:$FH$61,110,FALSE))</f>
        <v>A+</v>
      </c>
      <c r="H1752" s="150"/>
      <c r="I1752" s="127" t="str">
        <f t="shared" si="64"/>
        <v>A+</v>
      </c>
      <c r="J1752" s="126"/>
    </row>
    <row r="1753" spans="1:10" ht="12.75" customHeight="1">
      <c r="A1753" s="147" t="str">
        <f>IF('TRI-1C'!$DH$13="","",'TRI-1C'!$DH$13)</f>
        <v>Expresar su opinión al observar una obra artística relacionada a la plástica o a la escultura.</v>
      </c>
      <c r="B1753" s="139"/>
      <c r="C1753" s="139"/>
      <c r="F1753" s="128"/>
      <c r="G1753" s="124" t="str">
        <f>IF(A1753="","",VLOOKUP(J1645,'TRI-1C'!$B$18:$FH$61,111,FALSE))</f>
        <v>A+</v>
      </c>
      <c r="I1753" s="125" t="str">
        <f t="shared" si="64"/>
        <v>A+</v>
      </c>
      <c r="J1753" s="128"/>
    </row>
    <row r="1754" spans="1:10" ht="12.75" customHeight="1">
      <c r="A1754" s="192" t="str">
        <f>IF('TRI-1C'!$DI$13="","",'TRI-1C'!$DI$13)</f>
        <v>Expresar sus vivencias y experiencias a través del dibujo libre.</v>
      </c>
      <c r="B1754" s="154"/>
      <c r="C1754" s="154"/>
      <c r="D1754" s="154"/>
      <c r="E1754" s="154"/>
      <c r="F1754" s="155"/>
      <c r="G1754" s="122" t="str">
        <f>IF(A1754="","",VLOOKUP(J1645,'TRI-1C'!$B$18:$FH$61,112,FALSE))</f>
        <v>A+</v>
      </c>
      <c r="H1754" s="150"/>
      <c r="I1754" s="127" t="str">
        <f t="shared" si="64"/>
        <v>A+</v>
      </c>
      <c r="J1754" s="126"/>
    </row>
    <row r="1755" spans="1:10" ht="12.75" customHeight="1">
      <c r="A1755" s="147" t="str">
        <f>IF('TRI-1C'!$DJ$13="","",'TRI-1C'!$DJ$13)</f>
        <v>Mantener el ritmo y las secuencias de pasos sencillos durante la ejecución de coreografías.</v>
      </c>
      <c r="B1755" s="139"/>
      <c r="C1755" s="139"/>
      <c r="F1755" s="128"/>
      <c r="G1755" s="124" t="str">
        <f>IF(A1755="","",VLOOKUP(J1645,'TRI-1C'!$B$18:$FH$61,113,FALSE))</f>
        <v>A+</v>
      </c>
      <c r="I1755" s="125" t="str">
        <f t="shared" si="64"/>
        <v>A+</v>
      </c>
      <c r="J1755" s="128"/>
    </row>
    <row r="1756" spans="1:10" ht="12.75" customHeight="1">
      <c r="A1756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756" s="149"/>
      <c r="C1756" s="149"/>
      <c r="D1756" s="150"/>
      <c r="E1756" s="150"/>
      <c r="F1756" s="126"/>
      <c r="G1756" s="122" t="str">
        <f>IF(A1756="","",VLOOKUP(J1645,'TRI-1C'!$B$18:$FH$61,114,FALSE))</f>
        <v>A+</v>
      </c>
      <c r="H1756" s="150"/>
      <c r="I1756" s="127" t="str">
        <f t="shared" si="64"/>
        <v>A+</v>
      </c>
      <c r="J1756" s="126"/>
    </row>
    <row r="1757" spans="1:10" ht="12.75" customHeight="1">
      <c r="A1757" s="147" t="str">
        <f>IF('TRI-1C'!$DL$13="","",'TRI-1C'!$DL$13)</f>
        <v>Participar en dramatizaciones, asumiendo roles de diferentes personas del entorno y de personajes de cuentos e historietas.</v>
      </c>
      <c r="B1757" s="139"/>
      <c r="C1757" s="139"/>
      <c r="F1757" s="128"/>
      <c r="G1757" s="124" t="str">
        <f>IF(A1757="","",VLOOKUP(J1645,'TRI-1C'!$B$18:$FH$61,115,FALSE))</f>
        <v>A+</v>
      </c>
      <c r="I1757" s="125" t="str">
        <f t="shared" si="64"/>
        <v>A+</v>
      </c>
      <c r="J1757" s="128"/>
    </row>
    <row r="1758" spans="1:10" ht="12.75" customHeight="1">
      <c r="A1758" s="148" t="str">
        <f>IF('TRI-1C'!$DM$13="","",'TRI-1C'!$DM$13)</f>
        <v>Participar en rondas populares, bailes y juegos tradicionales, asumiendo los roles y respetando las reglas.</v>
      </c>
      <c r="B1758" s="158"/>
      <c r="C1758" s="158"/>
      <c r="D1758" s="158"/>
      <c r="E1758" s="158"/>
      <c r="F1758" s="159"/>
      <c r="G1758" s="122" t="str">
        <f>IF(A1758="","",VLOOKUP(J1645,'TRI-1C'!$B$18:$FH$61,116,FALSE))</f>
        <v>A+</v>
      </c>
      <c r="H1758" s="150"/>
      <c r="I1758" s="127" t="str">
        <f t="shared" si="64"/>
        <v>A+</v>
      </c>
      <c r="J1758" s="126"/>
    </row>
    <row r="1759" spans="1:10" ht="12.75" customHeight="1">
      <c r="A1759" s="11" t="str">
        <f>IF('TRI-1C'!$DN$13="","",'TRI-1C'!$DN$13)</f>
        <v>Realizar actividades creativas utilizando las técnicas grafo plásticas con variedad de materiales.</v>
      </c>
      <c r="B1759" s="156"/>
      <c r="C1759" s="156"/>
      <c r="D1759" s="156"/>
      <c r="E1759" s="156"/>
      <c r="F1759" s="157"/>
      <c r="G1759" s="124" t="str">
        <f>IF(A1759="","",VLOOKUP(J1645,'TRI-1C'!$B$18:$FH$61,117,FALSE))</f>
        <v>A+</v>
      </c>
      <c r="I1759" s="125" t="str">
        <f t="shared" si="64"/>
        <v>A+</v>
      </c>
      <c r="J1759" s="128"/>
    </row>
    <row r="1760" spans="1:10" ht="12.75" customHeight="1">
      <c r="A1760" s="165" t="str">
        <f>'BI-1T'!$A$13</f>
        <v>EXPRESION CORPORAL Y MOTRICIDAD</v>
      </c>
      <c r="B1760" s="149"/>
      <c r="C1760" s="149"/>
      <c r="D1760" s="150"/>
      <c r="E1760" s="150"/>
      <c r="F1760" s="126"/>
      <c r="G1760" s="122" t="str">
        <f>IF(A1760="","",VLOOKUP(J1645,'TRI-1C'!$B$18:$FH$61,118,FALSE))</f>
        <v>A+</v>
      </c>
      <c r="H1760" s="150"/>
      <c r="I1760" s="127"/>
      <c r="J1760" s="126"/>
    </row>
    <row r="1761" spans="1:10" ht="12.75" customHeight="1">
      <c r="A1761" s="147" t="str">
        <f>IF('TRI-1C'!$DP$13="","",'TRI-1C'!$DP$13)</f>
        <v>Caminar y correr con soltura y seguridad manteniendo el equilibrio a diferentes distancias, orientaciones y ritmos en espacios parciales.</v>
      </c>
      <c r="B1761" s="139"/>
      <c r="C1761" s="139"/>
      <c r="F1761" s="128"/>
      <c r="G1761" s="124" t="str">
        <f>IF(A1761="","",VLOOKUP(J1645,'TRI-1C'!$B$18:$FH$61,119,FALSE))</f>
        <v>A+</v>
      </c>
      <c r="I1761" s="125" t="str">
        <f t="shared" ref="I1761:I1788" si="65">IF(G1761="","",G1761)</f>
        <v>A+</v>
      </c>
      <c r="J1761" s="128"/>
    </row>
    <row r="1762" spans="1:10" ht="12.75" customHeight="1">
      <c r="A1762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1762" s="149"/>
      <c r="C1762" s="149"/>
      <c r="D1762" s="150"/>
      <c r="E1762" s="150"/>
      <c r="F1762" s="126"/>
      <c r="G1762" s="122" t="str">
        <f>IF(A1762="","",VLOOKUP(J1645,'TRI-1C'!$B$18:$FH$61,120,FALSE))</f>
        <v>A+</v>
      </c>
      <c r="H1762" s="150"/>
      <c r="I1762" s="127" t="str">
        <f t="shared" si="65"/>
        <v>A+</v>
      </c>
      <c r="J1762" s="126"/>
    </row>
    <row r="1763" spans="1:10" ht="12.75" customHeight="1">
      <c r="A1763" s="147" t="str">
        <f>IF('TRI-1C'!$DR$13="","",'TRI-1C'!$DR$13)</f>
        <v>Discriminar sonidos onomatopéyicos y diferencia los sonidos naturales de los artificiales</v>
      </c>
      <c r="B1763" s="139"/>
      <c r="C1763" s="139"/>
      <c r="F1763" s="128"/>
      <c r="G1763" s="124" t="str">
        <f>IF(A1763="","",VLOOKUP(J1645,'TRI-1C'!$B$18:$FH$61,121,FALSE))</f>
        <v>A+</v>
      </c>
      <c r="I1763" s="125" t="str">
        <f t="shared" si="65"/>
        <v>A+</v>
      </c>
      <c r="J1763" s="128"/>
    </row>
    <row r="1764" spans="1:10" ht="12.75" customHeight="1">
      <c r="A1764" s="192" t="str">
        <f>IF('TRI-1C'!$DS$13="","",'TRI-1C'!$DS$13)</f>
        <v>Ejecutar actividades coordinadamente y con un control adecuado de fuerza y tonicidad muscular como: lanzar, atrapar y patear objetos y pelotas.</v>
      </c>
      <c r="B1764" s="154"/>
      <c r="C1764" s="154"/>
      <c r="D1764" s="154"/>
      <c r="E1764" s="154"/>
      <c r="F1764" s="155"/>
      <c r="G1764" s="122" t="str">
        <f>IF(A1764="","",VLOOKUP(J1645,'TRI-1C'!$B$18:$FH$61,122,FALSE))</f>
        <v>A+</v>
      </c>
      <c r="H1764" s="150"/>
      <c r="I1764" s="127" t="str">
        <f t="shared" si="65"/>
        <v>A+</v>
      </c>
      <c r="J1764" s="126"/>
    </row>
    <row r="1765" spans="1:10" ht="12.75" customHeight="1">
      <c r="A1765" s="147" t="str">
        <f>IF('TRI-1C'!$DT$13="","",'TRI-1C'!$DT$13)</f>
        <v>Emplear su lado dominante en la realización de la mayoría de las actividades que utilice la mano, ojo y pie.</v>
      </c>
      <c r="B1765" s="139"/>
      <c r="C1765" s="139"/>
      <c r="F1765" s="128"/>
      <c r="G1765" s="124" t="str">
        <f>IF(A1765="","",VLOOKUP(J1645,'TRI-1C'!$B$18:$FH$61,123,FALSE))</f>
        <v>A+</v>
      </c>
      <c r="I1765" s="125" t="str">
        <f t="shared" si="65"/>
        <v>A+</v>
      </c>
      <c r="J1765" s="128"/>
    </row>
    <row r="1766" spans="1:10" ht="12.75" customHeight="1">
      <c r="A1766" s="148" t="str">
        <f>IF('TRI-1C'!$DU$13="","",'TRI-1C'!$DU$13)</f>
        <v>Galopar y salticar coordinadamente con obstáculos ejecutando circuitos.</v>
      </c>
      <c r="B1766" s="149"/>
      <c r="C1766" s="149"/>
      <c r="D1766" s="150"/>
      <c r="E1766" s="150"/>
      <c r="F1766" s="126"/>
      <c r="G1766" s="122" t="str">
        <f>IF(A1766="","",VLOOKUP(J1645,'TRI-1C'!$B$18:$FH$61,124,FALSE))</f>
        <v>A+</v>
      </c>
      <c r="H1766" s="150"/>
      <c r="I1766" s="127" t="str">
        <f t="shared" si="65"/>
        <v>A+</v>
      </c>
      <c r="J1766" s="126"/>
    </row>
    <row r="1767" spans="1:10" ht="12.75" customHeight="1">
      <c r="A1767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1767" s="139"/>
      <c r="C1767" s="139"/>
      <c r="F1767" s="128"/>
      <c r="G1767" s="124" t="str">
        <f>IF(A1767="","",VLOOKUP(J1645,'TRI-1C'!$B$18:$FH$61,125,FALSE))</f>
        <v>A+</v>
      </c>
      <c r="I1767" s="125" t="str">
        <f t="shared" si="65"/>
        <v>A+</v>
      </c>
      <c r="J1767" s="128"/>
    </row>
    <row r="1768" spans="1:10" ht="12.75" customHeight="1">
      <c r="A1768" s="148" t="str">
        <f>IF('TRI-1C'!$DW$13="","",'TRI-1C'!$DW$13)</f>
        <v>Mantener el equilibro al caminar sobre líneas rectas, curvas y quebradas con altura (aprox. 20 cm) logrando un adecuado control postural.</v>
      </c>
      <c r="B1768" s="158"/>
      <c r="C1768" s="158"/>
      <c r="D1768" s="158"/>
      <c r="E1768" s="158"/>
      <c r="F1768" s="159"/>
      <c r="G1768" s="122" t="str">
        <f>IF(A1768="","",VLOOKUP(J1645,'TRI-1C'!$B$18:$FH$61,126,FALSE))</f>
        <v>A+</v>
      </c>
      <c r="H1768" s="150"/>
      <c r="I1768" s="127" t="str">
        <f t="shared" si="65"/>
        <v>A+</v>
      </c>
      <c r="J1768" s="126"/>
    </row>
    <row r="1769" spans="1:10" ht="12.75" customHeight="1">
      <c r="A1769" s="11" t="str">
        <f>IF('TRI-1C'!$DX$13="","",'TRI-1C'!$DX$13)</f>
        <v>Mantener un adecuado control postural en diferentes posiciones del cuerpo y en desplazamientos.</v>
      </c>
      <c r="B1769" s="156"/>
      <c r="C1769" s="156"/>
      <c r="D1769" s="156"/>
      <c r="E1769" s="156"/>
      <c r="F1769" s="157"/>
      <c r="G1769" s="124" t="str">
        <f>IF(A1769="","",VLOOKUP(J1645,'TRI-1C'!$B$18:$FH$61,127,FALSE))</f>
        <v>A+</v>
      </c>
      <c r="I1769" s="125" t="str">
        <f t="shared" si="65"/>
        <v>A+</v>
      </c>
      <c r="J1769" s="128"/>
    </row>
    <row r="1770" spans="1:10" ht="12.75" customHeight="1">
      <c r="A1770" s="148" t="str">
        <f>IF('TRI-1C'!$DY$13="","",'TRI-1C'!$DY$13)</f>
        <v>Orientarse en el espacio realizando desplazamientos en función de consignas dadas con las nociones: entre, adelante-atrás, junto a, cerca-lejos</v>
      </c>
      <c r="B1770" s="149"/>
      <c r="C1770" s="149"/>
      <c r="D1770" s="150"/>
      <c r="E1770" s="150"/>
      <c r="F1770" s="126"/>
      <c r="G1770" s="122" t="str">
        <f>IF(A1770="","",VLOOKUP(J1645,'TRI-1C'!$B$18:$FH$61,128,FALSE))</f>
        <v>A+</v>
      </c>
      <c r="H1770" s="150"/>
      <c r="I1770" s="127" t="str">
        <f t="shared" si="65"/>
        <v>A+</v>
      </c>
      <c r="J1770" s="126"/>
    </row>
    <row r="1771" spans="1:10" ht="12.75" customHeight="1">
      <c r="A1771" s="147" t="str">
        <f>IF('TRI-1C'!$DZ$13="","",'TRI-1C'!$DZ$13)</f>
        <v>Realiza varios movimientos y desplazamientos combinados a diferentes velocidades (rápido, lento), duración (largos y corto).</v>
      </c>
      <c r="B1771" s="139"/>
      <c r="C1771" s="139"/>
      <c r="F1771" s="128"/>
      <c r="G1771" s="124" t="str">
        <f>IF(A1771="","",VLOOKUP(J1645,'TRI-1C'!$B$18:$FH$61,129,FALSE))</f>
        <v>A+</v>
      </c>
      <c r="I1771" s="125" t="str">
        <f t="shared" si="65"/>
        <v>A+</v>
      </c>
      <c r="J1771" s="128"/>
    </row>
    <row r="1772" spans="1:10" ht="12.75" customHeight="1">
      <c r="A1772" s="148" t="str">
        <f>IF('TRI-1C'!$EA$13="","",'TRI-1C'!$EA$13)</f>
        <v>Realizar actividades de coordinación visomotriz con niveles de dificultad creciente en el tamaño y tipo de materiales.</v>
      </c>
      <c r="B1772" s="149"/>
      <c r="C1772" s="149"/>
      <c r="D1772" s="150"/>
      <c r="E1772" s="150"/>
      <c r="F1772" s="126"/>
      <c r="G1772" s="122" t="str">
        <f>IF(A1772="","",VLOOKUP(J1645,'TRI-1C'!$B$18:$FH$61,130,FALSE))</f>
        <v>A+</v>
      </c>
      <c r="H1772" s="150"/>
      <c r="I1772" s="127" t="str">
        <f t="shared" si="65"/>
        <v>A+</v>
      </c>
      <c r="J1772" s="126"/>
    </row>
    <row r="1773" spans="1:10" ht="12.75" customHeight="1">
      <c r="A1773" s="147" t="str">
        <f>IF('TRI-1C'!$EB$13="","",'TRI-1C'!$EB$13)</f>
        <v>Realizar desplazamientos y movimientos combinados utilizando el espacio total y parcial a diferentes distancias (largas-cortas)</v>
      </c>
      <c r="B1773" s="139"/>
      <c r="C1773" s="139"/>
      <c r="F1773" s="128"/>
      <c r="G1773" s="124" t="str">
        <f>IF(A1773="","",VLOOKUP(J1645,'TRI-1C'!$B$18:$FH$61,131,FALSE))</f>
        <v>A+</v>
      </c>
      <c r="I1773" s="125" t="str">
        <f t="shared" si="65"/>
        <v>A+</v>
      </c>
      <c r="J1773" s="128"/>
    </row>
    <row r="1774" spans="1:10" ht="12.75" customHeight="1">
      <c r="A1774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1774" s="154"/>
      <c r="C1774" s="154"/>
      <c r="D1774" s="154"/>
      <c r="E1774" s="154"/>
      <c r="F1774" s="155"/>
      <c r="G1774" s="122" t="str">
        <f>IF(A1774="","",VLOOKUP(J1645,'TRI-1C'!$B$18:$FH$61,132,FALSE))</f>
        <v>A+</v>
      </c>
      <c r="H1774" s="150"/>
      <c r="I1774" s="127" t="str">
        <f t="shared" si="65"/>
        <v>A+</v>
      </c>
      <c r="J1774" s="126"/>
    </row>
    <row r="1775" spans="1:10" ht="12.75" customHeight="1">
      <c r="A1775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1775" s="139"/>
      <c r="C1775" s="139"/>
      <c r="F1775" s="128"/>
      <c r="G1775" s="124" t="str">
        <f>IF(A1775="","",VLOOKUP(J1645,'TRI-1C'!$B$18:$FH$61,133,FALSE))</f>
        <v>A+</v>
      </c>
      <c r="I1775" s="125" t="str">
        <f t="shared" si="65"/>
        <v>A+</v>
      </c>
      <c r="J1775" s="128"/>
    </row>
    <row r="1776" spans="1:10" ht="12.75" customHeight="1">
      <c r="A1776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1776" s="149"/>
      <c r="C1776" s="149"/>
      <c r="D1776" s="150"/>
      <c r="E1776" s="150"/>
      <c r="F1776" s="126"/>
      <c r="G1776" s="122" t="str">
        <f>IF(A1776="","",VLOOKUP(J1645,'TRI-1C'!$B$18:$FH$61,134,FALSE))</f>
        <v>A+</v>
      </c>
      <c r="H1776" s="150"/>
      <c r="I1776" s="127" t="str">
        <f t="shared" si="65"/>
        <v>A+</v>
      </c>
      <c r="J1776" s="126"/>
    </row>
    <row r="1777" spans="1:10" ht="12.75" customHeight="1">
      <c r="A1777" s="147" t="str">
        <f>IF('TRI-1C'!$EF$13="","",'TRI-1C'!$EF$13)</f>
        <v>Realizar movimientos diferenciados con los lados laterales del cuerpo (un lado y otro lado).</v>
      </c>
      <c r="B1777" s="139"/>
      <c r="C1777" s="139"/>
      <c r="F1777" s="128"/>
      <c r="G1777" s="124" t="str">
        <f>IF(A1777="","",VLOOKUP(J1645,'TRI-1C'!$B$18:$FH$61,135,FALSE))</f>
        <v>A+</v>
      </c>
      <c r="I1777" s="125" t="str">
        <f t="shared" si="65"/>
        <v>A+</v>
      </c>
      <c r="J1777" s="128"/>
    </row>
    <row r="1778" spans="1:10" ht="12.75" customHeight="1">
      <c r="A1778" s="148" t="str">
        <f>IF('TRI-1C'!$EG$13="","",'TRI-1C'!$EG$13)</f>
        <v>Realizar movimientos para la coordinación de ojo y pie como: patear pelotas hacia un punto fijo determinado.</v>
      </c>
      <c r="B1778" s="158"/>
      <c r="C1778" s="158"/>
      <c r="D1778" s="158"/>
      <c r="E1778" s="158"/>
      <c r="F1778" s="159"/>
      <c r="G1778" s="122" t="str">
        <f>IF(A1778="","",VLOOKUP(J1645,'TRI-1C'!$B$18:$FH$61,136,FALSE))</f>
        <v>A+</v>
      </c>
      <c r="H1778" s="150"/>
      <c r="I1778" s="127" t="str">
        <f t="shared" si="65"/>
        <v>A+</v>
      </c>
      <c r="J1778" s="126"/>
    </row>
    <row r="1779" spans="1:10" ht="12.75" customHeight="1">
      <c r="A1779" s="11" t="str">
        <f>IF('TRI-1C'!$EH$13="","",'TRI-1C'!$EH$13)</f>
        <v>Realizar representaciones gráficas utilizando el dibujo con detalles que le dan intencionalidad y sentido para identificarlos</v>
      </c>
      <c r="B1779" s="156"/>
      <c r="C1779" s="156"/>
      <c r="D1779" s="156"/>
      <c r="E1779" s="156"/>
      <c r="F1779" s="157"/>
      <c r="G1779" s="124" t="str">
        <f>IF(A1779="","",VLOOKUP(J1645,'TRI-1C'!$B$18:$FH$61,137,FALSE))</f>
        <v>A+</v>
      </c>
      <c r="I1779" s="125" t="str">
        <f t="shared" si="65"/>
        <v>A+</v>
      </c>
      <c r="J1779" s="128"/>
    </row>
    <row r="1780" spans="1:10" ht="12.75" customHeight="1">
      <c r="A1780" s="148" t="str">
        <f>IF('TRI-1C'!$EI$13="","",'TRI-1C'!$EI$13)</f>
        <v>Reconocer la importancia del peatón y respetar su espacio en la vía mediante actividades lúdicas que fomenten el aprendizaje de normas de tránsito.</v>
      </c>
      <c r="B1780" s="149"/>
      <c r="C1780" s="149"/>
      <c r="D1780" s="150"/>
      <c r="E1780" s="150"/>
      <c r="F1780" s="126"/>
      <c r="G1780" s="122" t="str">
        <f>IF(A1780="","",VLOOKUP(J1645,'TRI-1C'!$B$18:$FH$61,138,FALSE))</f>
        <v>A+</v>
      </c>
      <c r="H1780" s="150"/>
      <c r="I1780" s="127" t="str">
        <f t="shared" si="65"/>
        <v>A+</v>
      </c>
      <c r="J1780" s="126"/>
    </row>
    <row r="1781" spans="1:10" ht="12.75" customHeight="1">
      <c r="A1781" s="147" t="str">
        <f>IF('TRI-1C'!$EJ$13="","",'TRI-1C'!$EJ$13)</f>
        <v>Representar la figura humana utilizando el monigote e incorporando detalles según la interiorización de su imagen corporal.</v>
      </c>
      <c r="B1781" s="139"/>
      <c r="C1781" s="139"/>
      <c r="F1781" s="128"/>
      <c r="G1781" s="124" t="str">
        <f>IF(A1781="","",VLOOKUP(J1645,'TRI-1C'!$B$18:$FH$61,139,FALSE))</f>
        <v>A+</v>
      </c>
      <c r="I1781" s="125" t="str">
        <f t="shared" si="65"/>
        <v>A+</v>
      </c>
      <c r="J1781" s="128"/>
    </row>
    <row r="1782" spans="1:10" ht="12.75" customHeight="1">
      <c r="A1782" s="148" t="str">
        <f>IF('TRI-1C'!$EK$13="","",'TRI-1C'!$EK$13)</f>
        <v>Saltar de un pie a otro alternadamente, de manera autónoma.</v>
      </c>
      <c r="B1782" s="149"/>
      <c r="C1782" s="149"/>
      <c r="D1782" s="150"/>
      <c r="E1782" s="150"/>
      <c r="F1782" s="126"/>
      <c r="G1782" s="122" t="str">
        <f>IF(A1782="","",VLOOKUP(J1645,'TRI-1C'!$B$18:$FH$61,140,FALSE))</f>
        <v>A+</v>
      </c>
      <c r="H1782" s="150"/>
      <c r="I1782" s="127" t="str">
        <f t="shared" si="65"/>
        <v>A+</v>
      </c>
      <c r="J1782" s="126"/>
    </row>
    <row r="1783" spans="1:10" ht="12.75" customHeight="1">
      <c r="A1783" s="147" t="str">
        <f>IF('TRI-1C'!$EL$13="","",'TRI-1C'!$EL$13)</f>
        <v>Saltar en dos pies en sentido vertical obstáculos de 20 a 30 cm en altura y en sentido horizontal longitudes de aproximadamente 50 a 70 cm.</v>
      </c>
      <c r="B1783" s="139"/>
      <c r="C1783" s="139"/>
      <c r="F1783" s="128"/>
      <c r="G1783" s="124" t="str">
        <f>IF(A1783="","",VLOOKUP(J1645,'TRI-1C'!$B$18:$FH$61,141,FALSE))</f>
        <v>A+</v>
      </c>
      <c r="I1783" s="125" t="str">
        <f t="shared" si="65"/>
        <v>A+</v>
      </c>
      <c r="J1783" s="128"/>
    </row>
    <row r="1784" spans="1:10" ht="12.75" customHeight="1">
      <c r="A1784" s="192" t="str">
        <f>IF('TRI-1C'!$EM$13="","",'TRI-1C'!$EM$13)</f>
        <v>Subir y bajar escaleras alternando los pies.</v>
      </c>
      <c r="B1784" s="154"/>
      <c r="C1784" s="154"/>
      <c r="D1784" s="154"/>
      <c r="E1784" s="154"/>
      <c r="F1784" s="155"/>
      <c r="G1784" s="122" t="str">
        <f>IF(A1784="","",VLOOKUP(J1645,'TRI-1C'!$B$18:$FH$61,142,FALSE))</f>
        <v>A+</v>
      </c>
      <c r="H1784" s="150"/>
      <c r="I1784" s="127" t="str">
        <f t="shared" si="65"/>
        <v>A+</v>
      </c>
      <c r="J1784" s="126"/>
    </row>
    <row r="1785" spans="1:10" ht="12.75" customHeight="1">
      <c r="A1785" s="147" t="str">
        <f>IF('TRI-1C'!$EN$13="","",'TRI-1C'!$EN$13)</f>
        <v>Trepar y reptar a diferentes ritmos y en posiciones corporales diversas (cúbito ventral y cúbito dorsal).</v>
      </c>
      <c r="B1785" s="139"/>
      <c r="C1785" s="139"/>
      <c r="F1785" s="128"/>
      <c r="G1785" s="124" t="str">
        <f>IF(A1785="","",VLOOKUP(J1645,'TRI-1C'!$B$18:$FH$61,143,FALSE))</f>
        <v>A+</v>
      </c>
      <c r="I1785" s="125" t="str">
        <f t="shared" si="65"/>
        <v>A+</v>
      </c>
      <c r="J1785" s="128"/>
    </row>
    <row r="1786" spans="1:10" ht="12.75" customHeight="1">
      <c r="A1786" s="148" t="str">
        <f>IF('TRI-1C'!$EO$13="","",'TRI-1C'!$EO$13)</f>
        <v>Ubicar algunas partes de su cuerpo en función de las nociones de al lado, junto a, cerca-lejos.</v>
      </c>
      <c r="B1786" s="149"/>
      <c r="C1786" s="149"/>
      <c r="D1786" s="150"/>
      <c r="E1786" s="150"/>
      <c r="F1786" s="126"/>
      <c r="G1786" s="122" t="str">
        <f>IF(A1786="","",VLOOKUP(J1645,'TRI-1C'!$B$18:$FH$61,144,FALSE))</f>
        <v>A+</v>
      </c>
      <c r="H1786" s="150"/>
      <c r="I1786" s="127" t="str">
        <f t="shared" si="65"/>
        <v>A+</v>
      </c>
      <c r="J1786" s="126"/>
    </row>
    <row r="1787" spans="1:10" ht="12.75" customHeight="1">
      <c r="A1787" s="147" t="str">
        <f>IF('TRI-1C'!$EP$13="","",'TRI-1C'!$EP$13)</f>
        <v>Utilizar el espacio parcial e inicia con el uso del espacio total para realizar representaciones gráficas.</v>
      </c>
      <c r="B1787" s="139"/>
      <c r="C1787" s="139"/>
      <c r="F1787" s="128"/>
      <c r="G1787" s="124" t="str">
        <f>IF(A1787="","",VLOOKUP(J1645,'TRI-1C'!$B$18:$FH$61,145,FALSE))</f>
        <v>A+</v>
      </c>
      <c r="I1787" s="125" t="str">
        <f t="shared" si="65"/>
        <v>A+</v>
      </c>
      <c r="J1787" s="128"/>
    </row>
    <row r="1788" spans="1:10" ht="12.75" customHeight="1">
      <c r="A1788" s="148" t="str">
        <f>IF('TRI-1C'!$EQ$13="","",'TRI-1C'!$EQ$13)</f>
        <v>Utilizar la pinza digital para coger lápices, marcadores, pinceles y diversos tipos de materiales.</v>
      </c>
      <c r="B1788" s="158"/>
      <c r="C1788" s="158"/>
      <c r="D1788" s="158"/>
      <c r="E1788" s="158"/>
      <c r="F1788" s="159"/>
      <c r="G1788" s="122" t="str">
        <f>IF(A1788="","",VLOOKUP(J1645,'TRI-1C'!$B$18:$FH$61,146,FALSE))</f>
        <v>A+</v>
      </c>
      <c r="H1788" s="150"/>
      <c r="I1788" s="127" t="str">
        <f t="shared" si="65"/>
        <v>A+</v>
      </c>
      <c r="J1788" s="126"/>
    </row>
    <row r="1789" spans="1:10" ht="12.75" customHeight="1">
      <c r="A1789" s="6" t="str">
        <f>NOTAS!$O$14</f>
        <v>CIVICA Y ACOMPAÑAMIENTO INTEGRAL</v>
      </c>
      <c r="B1789" s="156"/>
      <c r="C1789" s="156"/>
      <c r="D1789" s="156"/>
      <c r="E1789" s="156"/>
      <c r="F1789" s="157"/>
      <c r="G1789" s="124" t="str">
        <f>IF(A1789="","",VLOOKUP(J1645,'TRI-1C'!$B$18:$FH$61,146,FALSE))</f>
        <v>A+</v>
      </c>
      <c r="I1789" s="125"/>
      <c r="J1789" s="128"/>
    </row>
    <row r="1790" spans="1:10" ht="12.75" customHeight="1">
      <c r="A1790" s="148" t="str">
        <f>IF('TRI-1C'!$ES$13="","",'TRI-1C'!$ES$13)</f>
        <v/>
      </c>
      <c r="B1790" s="149"/>
      <c r="C1790" s="149"/>
      <c r="D1790" s="150"/>
      <c r="E1790" s="150"/>
      <c r="F1790" s="126"/>
      <c r="G1790" s="122" t="str">
        <f>IF(A1790="","",VLOOKUP(J1645,'TRI-1C'!$B$18:$FH$61,148,FALSE))</f>
        <v/>
      </c>
      <c r="H1790" s="150"/>
      <c r="I1790" s="127" t="str">
        <f t="shared" ref="I1790:I1799" si="66">IF(G1790="","",G1790)</f>
        <v/>
      </c>
      <c r="J1790" s="126"/>
    </row>
    <row r="1791" spans="1:10" ht="12.75" customHeight="1">
      <c r="A1791" s="147" t="str">
        <f>IF('TRI-1C'!$ET$13="","",'TRI-1C'!$ET$13)</f>
        <v>AUTOCONOCIMIENTO</v>
      </c>
      <c r="B1791" s="139"/>
      <c r="C1791" s="139"/>
      <c r="F1791" s="128"/>
      <c r="G1791" s="124" t="str">
        <f>IF(A1791="","",VLOOKUP(J1645,'TRI-1C'!$B$18:$FH$61,149,FALSE))</f>
        <v>S</v>
      </c>
      <c r="I1791" s="125" t="str">
        <f t="shared" si="66"/>
        <v>S</v>
      </c>
      <c r="J1791" s="128"/>
    </row>
    <row r="1792" spans="1:10" ht="12.75" customHeight="1">
      <c r="A1792" s="148" t="str">
        <f>IF('TRI-1C'!$EU$13="","",'TRI-1C'!$EU$13)</f>
        <v>PENSAMIENO CRITICO</v>
      </c>
      <c r="B1792" s="149"/>
      <c r="C1792" s="149"/>
      <c r="D1792" s="150"/>
      <c r="E1792" s="150"/>
      <c r="F1792" s="126"/>
      <c r="G1792" s="122" t="str">
        <f>IF(A1792="","",VLOOKUP(J1645,'TRI-1C'!$B$18:$FH$61,150,FALSE))</f>
        <v>S</v>
      </c>
      <c r="H1792" s="150"/>
      <c r="I1792" s="127" t="str">
        <f t="shared" si="66"/>
        <v>S</v>
      </c>
      <c r="J1792" s="126"/>
    </row>
    <row r="1793" spans="1:10" ht="12.75" customHeight="1">
      <c r="A1793" s="147" t="str">
        <f>IF('TRI-1C'!$EV$13="","",'TRI-1C'!$EV$13)</f>
        <v>MANEJO DE PROBLEMAS</v>
      </c>
      <c r="B1793" s="139"/>
      <c r="C1793" s="139"/>
      <c r="F1793" s="128"/>
      <c r="G1793" s="124" t="str">
        <f>IF(A1793="","",VLOOKUP(J1645,'TRI-1C'!$B$18:$FH$61,151,FALSE))</f>
        <v>S</v>
      </c>
      <c r="I1793" s="125" t="str">
        <f t="shared" si="66"/>
        <v>S</v>
      </c>
      <c r="J1793" s="128"/>
    </row>
    <row r="1794" spans="1:10" ht="12.75" customHeight="1">
      <c r="A1794" s="192" t="str">
        <f>IF('TRI-1C'!$EW$13="","",'TRI-1C'!$EW$13)</f>
        <v>TOMA DE DECISIONES</v>
      </c>
      <c r="B1794" s="154"/>
      <c r="C1794" s="154"/>
      <c r="D1794" s="154"/>
      <c r="E1794" s="154"/>
      <c r="F1794" s="155"/>
      <c r="G1794" s="122" t="str">
        <f>IF(A1794="","",VLOOKUP(J1645,'TRI-1C'!$B$18:$FH$61,152,FALSE))</f>
        <v>S</v>
      </c>
      <c r="H1794" s="150"/>
      <c r="I1794" s="127" t="str">
        <f t="shared" si="66"/>
        <v>S</v>
      </c>
      <c r="J1794" s="126"/>
    </row>
    <row r="1795" spans="1:10" ht="12.75" customHeight="1">
      <c r="A1795" s="147" t="str">
        <f>IF('TRI-1C'!$EX$13="","",'TRI-1C'!$EX$13)</f>
        <v>TRABAJO EN EQUIPO</v>
      </c>
      <c r="B1795" s="139"/>
      <c r="C1795" s="139"/>
      <c r="F1795" s="128"/>
      <c r="G1795" s="124" t="str">
        <f>IF(A1795="","",VLOOKUP(J1645,'TRI-1C'!$B$18:$FH$61,153,FALSE))</f>
        <v>S</v>
      </c>
      <c r="I1795" s="125" t="str">
        <f t="shared" si="66"/>
        <v>S</v>
      </c>
      <c r="J1795" s="128"/>
    </row>
    <row r="1796" spans="1:10" ht="12.75" customHeight="1">
      <c r="A1796" s="148" t="str">
        <f>IF('TRI-1C'!$EY$13="","",'TRI-1C'!$EY$13)</f>
        <v>CONCIENCIA SOCIAL</v>
      </c>
      <c r="B1796" s="149"/>
      <c r="C1796" s="149"/>
      <c r="D1796" s="150"/>
      <c r="E1796" s="150"/>
      <c r="F1796" s="126"/>
      <c r="G1796" s="122" t="str">
        <f>IF(A1796="","",VLOOKUP(J1645,'TRI-1C'!$B$18:$FH$61,154,FALSE))</f>
        <v>S</v>
      </c>
      <c r="H1796" s="150"/>
      <c r="I1796" s="127" t="str">
        <f t="shared" si="66"/>
        <v>S</v>
      </c>
      <c r="J1796" s="126"/>
    </row>
    <row r="1797" spans="1:10" ht="12.75" customHeight="1">
      <c r="A1797" s="147" t="str">
        <f>IF('TRI-1C'!$EZ$13="","",'TRI-1C'!$EZ$13)</f>
        <v xml:space="preserve">RELACIONES INTERPERSONALES	</v>
      </c>
      <c r="B1797" s="139"/>
      <c r="C1797" s="139"/>
      <c r="F1797" s="128"/>
      <c r="G1797" s="124" t="str">
        <f>IF(A1797="","",VLOOKUP(J1645,'TRI-1C'!$B$18:$FH$61,155,FALSE))</f>
        <v>S</v>
      </c>
      <c r="I1797" s="125" t="str">
        <f t="shared" si="66"/>
        <v>S</v>
      </c>
      <c r="J1797" s="128"/>
    </row>
    <row r="1798" spans="1:10" ht="12.75" customHeight="1">
      <c r="A1798" s="148" t="str">
        <f>IF('TRI-1C'!$FA$13="","",'TRI-1C'!$FA$13)</f>
        <v>MANEJO DE CONFLICTOS</v>
      </c>
      <c r="B1798" s="149"/>
      <c r="C1798" s="149"/>
      <c r="D1798" s="150"/>
      <c r="E1798" s="150"/>
      <c r="F1798" s="126"/>
      <c r="G1798" s="122" t="str">
        <f>IF(A1798="","",VLOOKUP(J1645,'TRI-1C'!$B$18:$FH$61,156,FALSE))</f>
        <v>S</v>
      </c>
      <c r="H1798" s="150"/>
      <c r="I1798" s="127" t="str">
        <f t="shared" si="66"/>
        <v>S</v>
      </c>
      <c r="J1798" s="126"/>
    </row>
    <row r="1799" spans="1:10" ht="12.75" customHeight="1">
      <c r="A1799" s="147" t="str">
        <f>IF('TRI-1C'!$FB$13="","",'TRI-1C'!$FB$13)</f>
        <v>MANEJO DE EMOCIONES Y SENTIMIENTOS</v>
      </c>
      <c r="B1799" s="139"/>
      <c r="C1799" s="139"/>
      <c r="F1799" s="128"/>
      <c r="G1799" s="124" t="str">
        <f>IF(A1799="","",VLOOKUP(J1645,'TRI-1C'!$B$18:$FH$61,157,FALSE))</f>
        <v>S</v>
      </c>
      <c r="I1799" s="125" t="str">
        <f t="shared" si="66"/>
        <v>S</v>
      </c>
      <c r="J1799" s="128"/>
    </row>
    <row r="1800" spans="1:10" ht="12.75" customHeight="1">
      <c r="A1800" s="151"/>
      <c r="B1800" s="129"/>
      <c r="C1800" s="129"/>
      <c r="D1800" s="130"/>
      <c r="E1800" s="130"/>
      <c r="F1800" s="131"/>
      <c r="G1800" s="132"/>
      <c r="H1800" s="130"/>
      <c r="I1800" s="133"/>
      <c r="J1800" s="131"/>
    </row>
    <row r="1801" spans="1:10" ht="12.75" customHeight="1">
      <c r="A1801" s="134"/>
      <c r="B1801" s="134"/>
      <c r="C1801" s="134"/>
      <c r="D1801" s="134"/>
      <c r="E1801" s="134"/>
      <c r="F1801" s="140"/>
      <c r="G1801" s="496"/>
      <c r="H1801" s="496"/>
      <c r="I1801" s="497"/>
      <c r="J1801" s="497"/>
    </row>
    <row r="1802" spans="1:10" ht="12.75" customHeight="1">
      <c r="A1802" s="487" t="s">
        <v>156</v>
      </c>
      <c r="B1802" s="488"/>
      <c r="C1802" s="135" t="s">
        <v>157</v>
      </c>
      <c r="G1802" s="494"/>
      <c r="H1802" s="494"/>
      <c r="I1802" s="494"/>
      <c r="J1802" s="494"/>
    </row>
    <row r="1803" spans="1:10" ht="12.75" customHeight="1">
      <c r="A1803" s="489" t="s">
        <v>158</v>
      </c>
      <c r="B1803" s="490"/>
      <c r="C1803" s="136" t="str">
        <f>VLOOKUP(J1645,'TRI-1C'!$B$18:$FH$61,160,FALSE)</f>
        <v>A+</v>
      </c>
      <c r="G1803" s="494"/>
      <c r="H1803" s="494"/>
      <c r="I1803" s="494"/>
      <c r="J1803" s="494"/>
    </row>
    <row r="1804" spans="1:10" ht="12.75" customHeight="1">
      <c r="A1804" s="491" t="s">
        <v>159</v>
      </c>
      <c r="B1804" s="492"/>
      <c r="C1804" s="493"/>
      <c r="G1804" s="494"/>
      <c r="H1804" s="494"/>
      <c r="I1804" s="494"/>
      <c r="J1804" s="494"/>
    </row>
    <row r="1805" spans="1:10" ht="12.75" customHeight="1">
      <c r="A1805" s="137" t="s">
        <v>160</v>
      </c>
      <c r="B1805" s="138"/>
      <c r="C1805" s="188" t="str">
        <f>VLOOKUP(J1645,'TRI-1C'!$B$18:$FH$61,161,FALSE)</f>
        <v/>
      </c>
      <c r="G1805" s="494"/>
      <c r="H1805" s="494"/>
      <c r="I1805" s="494"/>
      <c r="J1805" s="494"/>
    </row>
    <row r="1806" spans="1:10" ht="12.75" customHeight="1">
      <c r="A1806" s="137" t="s">
        <v>161</v>
      </c>
      <c r="B1806" s="138"/>
      <c r="C1806" s="188" t="str">
        <f>VLOOKUP(J1645,'TRI-1C'!$B$18:$FH$61,162,FALSE)</f>
        <v/>
      </c>
      <c r="G1806" s="494"/>
      <c r="H1806" s="494"/>
      <c r="I1806" s="494"/>
      <c r="J1806" s="494"/>
    </row>
    <row r="1807" spans="1:10" ht="12.75" customHeight="1">
      <c r="A1807" s="480" t="s">
        <v>163</v>
      </c>
      <c r="B1807" s="481"/>
      <c r="C1807" s="188">
        <f>VLOOKUP(J1645,'TRI-1C'!$B$18:$FH$61,163,FALSE)</f>
        <v>0</v>
      </c>
      <c r="G1807" s="494"/>
      <c r="H1807" s="494"/>
      <c r="I1807" s="494"/>
      <c r="J1807" s="494"/>
    </row>
    <row r="1808" spans="1:10" ht="12.75" customHeight="1">
      <c r="D1808" s="503" t="s">
        <v>162</v>
      </c>
      <c r="E1808" s="503"/>
      <c r="F1808" s="152">
        <f ca="1">NOW()</f>
        <v>45994.739222569442</v>
      </c>
    </row>
    <row r="1811" spans="2:7" ht="12.75" customHeight="1">
      <c r="G1811" s="112"/>
    </row>
    <row r="1813" spans="2:7" ht="12.75" customHeight="1">
      <c r="B1813" s="495" t="s">
        <v>164</v>
      </c>
      <c r="C1813" s="495"/>
      <c r="F1813" s="116" t="s">
        <v>165</v>
      </c>
      <c r="G1813" s="116" t="s">
        <v>165</v>
      </c>
    </row>
    <row r="1847" spans="1:10" ht="12.75" customHeight="1">
      <c r="A1847" s="111" t="s">
        <v>153</v>
      </c>
      <c r="C1847" t="str">
        <f>IF(VLOOKUP(J1850,NOTAS!$D$14:$P$60,2,FALSE)="","",VLOOKUP(J1850,NOTAS!$D$14:$P$60,2,FALSE))</f>
        <v>DE LA CRUZ VALLEJO JOEL ALEXANDER</v>
      </c>
    </row>
    <row r="1848" spans="1:10" ht="12.75" customHeight="1">
      <c r="A1848" s="111" t="s">
        <v>154</v>
      </c>
      <c r="C1848" t="str">
        <f>NOTAS!$B$14&amp; " "&amp;NOTAS!$B$15</f>
        <v>INICIAL II A</v>
      </c>
      <c r="F1848" s="111"/>
      <c r="G1848" s="116"/>
      <c r="H1848" s="117"/>
      <c r="I1848" s="118"/>
      <c r="J1848" s="117"/>
    </row>
    <row r="1849" spans="1:10" ht="12.75" customHeight="1">
      <c r="A1849" s="111" t="s">
        <v>6</v>
      </c>
      <c r="C1849" t="str">
        <f>NOTAS!$B$18</f>
        <v>2025-2026 MATUTINA</v>
      </c>
      <c r="H1849" s="117"/>
      <c r="I1849" s="118"/>
      <c r="J1849" s="117"/>
    </row>
    <row r="1850" spans="1:10" ht="12.75" customHeight="1" thickBot="1">
      <c r="A1850" s="486" t="s">
        <v>167</v>
      </c>
      <c r="B1850" s="486"/>
      <c r="I1850" s="114" t="s">
        <v>74</v>
      </c>
      <c r="J1850" s="121">
        <v>10</v>
      </c>
    </row>
    <row r="1851" spans="1:10" ht="12.75" customHeight="1">
      <c r="A1851" s="482" t="s">
        <v>155</v>
      </c>
      <c r="B1851" s="483"/>
      <c r="C1851" s="483"/>
      <c r="D1851" s="483"/>
      <c r="E1851" s="483"/>
      <c r="F1851" s="484"/>
      <c r="G1851" s="485" t="s">
        <v>141</v>
      </c>
      <c r="H1851" s="483"/>
      <c r="I1851" s="498" t="s">
        <v>141</v>
      </c>
      <c r="J1851" s="499"/>
    </row>
    <row r="1852" spans="1:10" ht="12.75" customHeight="1">
      <c r="A1852" s="500" t="str">
        <f>IF('TRI-1C'!G$10="","",'TRI-1C'!G$10)</f>
        <v>IDENTIDAD Y AUTONOMÍA</v>
      </c>
      <c r="B1852" s="501"/>
      <c r="C1852" s="501"/>
      <c r="D1852" s="501"/>
      <c r="E1852" s="501"/>
      <c r="F1852" s="502"/>
      <c r="G1852" s="160"/>
      <c r="H1852" s="161"/>
      <c r="I1852" s="162"/>
      <c r="J1852" s="163"/>
    </row>
    <row r="1853" spans="1:10" ht="12.75" customHeight="1">
      <c r="A1853" s="148" t="str">
        <f>IF('TRI-1C'!G$13="","",'TRI-1C'!G$13)</f>
        <v>Comunicar algunos datos de su identidad como: nombres completos, edad, nombres de familiares cercanos, lugar dónde vive.</v>
      </c>
      <c r="B1853" s="158"/>
      <c r="C1853" s="158"/>
      <c r="D1853" s="158"/>
      <c r="E1853" s="158"/>
      <c r="F1853" s="159"/>
      <c r="G1853" s="122" t="str">
        <f>IF(A1853="","",VLOOKUP(J1850,'TRI-1C'!$B$18:$FH$61,6,FALSE))</f>
        <v>A-</v>
      </c>
      <c r="H1853" s="150"/>
      <c r="I1853" s="127" t="str">
        <f>IF(G1853="","",G1853)</f>
        <v>A-</v>
      </c>
      <c r="J1853" s="126"/>
    </row>
    <row r="1854" spans="1:10" ht="12.75" customHeight="1">
      <c r="A1854" s="11" t="str">
        <f>IF('TRI-1C'!$H$13="","",'TRI-1C'!$H$13)</f>
        <v>Demostrar curiosidad por las características físicas (genitales) que le permiten reconocerse como niño y niña</v>
      </c>
      <c r="B1854" s="156"/>
      <c r="C1854" s="156"/>
      <c r="D1854" s="156"/>
      <c r="E1854" s="156"/>
      <c r="F1854" s="157"/>
      <c r="G1854" s="124" t="str">
        <f>IF(A1854="","",VLOOKUP(J1850,'TRI-1C'!$B$18:$FH$61,7,FALSE))</f>
        <v>A+</v>
      </c>
      <c r="I1854" s="125" t="str">
        <f t="shared" ref="I1854:I1870" si="67">IF(G1854="","",G1854)</f>
        <v>A+</v>
      </c>
      <c r="J1854" s="128"/>
    </row>
    <row r="1855" spans="1:10" ht="12.75" customHeight="1">
      <c r="A1855" s="148" t="str">
        <f>IF('TRI-1C'!$I$13="","",'TRI-1C'!$I$13)</f>
        <v>Identificar la importancia de usar el cinturón de seguridad para promover el autocuidado y la protección personal.</v>
      </c>
      <c r="B1855" s="149"/>
      <c r="C1855" s="149"/>
      <c r="D1855" s="150"/>
      <c r="E1855" s="150"/>
      <c r="F1855" s="126"/>
      <c r="G1855" s="122" t="str">
        <f>IF(A1855="","",VLOOKUP(J1850,'TRI-1C'!$B$18:$FH$61,8,FALSE))</f>
        <v>B-</v>
      </c>
      <c r="H1855" s="150"/>
      <c r="I1855" s="127" t="str">
        <f t="shared" si="67"/>
        <v>B-</v>
      </c>
      <c r="J1855" s="126"/>
    </row>
    <row r="1856" spans="1:10" ht="12.75" customHeight="1">
      <c r="A1856" s="147" t="str">
        <f>IF('TRI-1C'!$J$13="","",'TRI-1C'!$J$13)</f>
        <v>Identificar las situaciones de peligro a las que se puede exponer en su entorno inmediato y seguir pautas de comportamiento para evitarlas.</v>
      </c>
      <c r="B1856" s="139"/>
      <c r="C1856" s="139"/>
      <c r="F1856" s="128"/>
      <c r="G1856" s="124" t="str">
        <f>IF(A1856="","",VLOOKUP(J1850,'TRI-1C'!$B$18:$FH$61,9,FALSE))</f>
        <v>A+</v>
      </c>
      <c r="I1856" s="125" t="str">
        <f t="shared" si="67"/>
        <v>A+</v>
      </c>
      <c r="J1856" s="128"/>
    </row>
    <row r="1857" spans="1:10" ht="12.75" customHeight="1">
      <c r="A1857" s="148" t="str">
        <f>IF('TRI-1C'!$K$13="","",'TRI-1C'!$K$13)</f>
        <v>Identificar sus características físicas y las de las personas de su entorno como parte del proceso de aceptación de sí mismo y de respeto a los demás.</v>
      </c>
      <c r="B1857" s="149"/>
      <c r="C1857" s="149"/>
      <c r="D1857" s="150"/>
      <c r="E1857" s="150"/>
      <c r="F1857" s="126"/>
      <c r="G1857" s="122" t="str">
        <f>IF(A1857="","",VLOOKUP(J1850,'TRI-1C'!$B$18:$FH$61,10,FALSE))</f>
        <v>A+</v>
      </c>
      <c r="H1857" s="150"/>
      <c r="I1857" s="127" t="str">
        <f t="shared" si="67"/>
        <v>A+</v>
      </c>
      <c r="J1857" s="126"/>
    </row>
    <row r="1858" spans="1:10" ht="12.75" customHeight="1">
      <c r="A1858" s="147" t="str">
        <f>IF('TRI-1C'!$L$13="","",'TRI-1C'!$L$13)</f>
        <v>Identificar y manifestar sus emociones y sentimientos, expresando las causas de los mismos mediante el lenguaje verbal. (D.EIB.10.3.)</v>
      </c>
      <c r="B1858" s="139"/>
      <c r="C1858" s="139"/>
      <c r="F1858" s="128"/>
      <c r="G1858" s="124" t="str">
        <f>IF(A1858="","",VLOOKUP(J1850,'TRI-1C'!$B$18:$FH$61,11,FALSE))</f>
        <v>A+</v>
      </c>
      <c r="I1858" s="125" t="str">
        <f t="shared" si="67"/>
        <v>A+</v>
      </c>
      <c r="J1858" s="128"/>
    </row>
    <row r="1859" spans="1:10" ht="12.75" customHeight="1">
      <c r="A1859" s="192" t="str">
        <f>IF('TRI-1C'!$M$13="","",'TRI-1C'!$M$13)</f>
        <v>Identificarse como miembro de una familia reconociéndose como parte importante de la misma.</v>
      </c>
      <c r="B1859" s="154"/>
      <c r="C1859" s="154"/>
      <c r="D1859" s="154"/>
      <c r="E1859" s="154"/>
      <c r="F1859" s="155"/>
      <c r="G1859" s="122" t="str">
        <f>IF(A1859="","",VLOOKUP(J1850,'TRI-1C'!$B$18:$FH$61,12,FALSE))</f>
        <v>A+</v>
      </c>
      <c r="H1859" s="150"/>
      <c r="I1859" s="127" t="str">
        <f t="shared" si="67"/>
        <v>A+</v>
      </c>
      <c r="J1859" s="126"/>
    </row>
    <row r="1860" spans="1:10" ht="12.75" customHeight="1">
      <c r="A1860" s="147" t="str">
        <f>IF('TRI-1C'!$N$13="","",'TRI-1C'!$N$13)</f>
        <v>Practicar con autonomía hábitos de higiene personal como lavarse las manos, los dientes y la cara.</v>
      </c>
      <c r="B1860" s="139"/>
      <c r="C1860" s="139"/>
      <c r="F1860" s="128"/>
      <c r="G1860" s="124" t="str">
        <f>IF(A1860="","",VLOOKUP(J1850,'TRI-1C'!$B$18:$FH$61,13,FALSE))</f>
        <v>A+</v>
      </c>
      <c r="I1860" s="125" t="str">
        <f t="shared" si="67"/>
        <v>A+</v>
      </c>
      <c r="J1860" s="128"/>
    </row>
    <row r="1861" spans="1:10" ht="12.75" customHeight="1">
      <c r="A1861" s="148" t="str">
        <f>IF('TRI-1C'!$O$13="","",'TRI-1C'!$O$13)</f>
        <v>Practicar hábitos de orden ubicando los objetos en el lugar correspondiente.</v>
      </c>
      <c r="B1861" s="149"/>
      <c r="C1861" s="149"/>
      <c r="D1861" s="150"/>
      <c r="E1861" s="150"/>
      <c r="F1861" s="126"/>
      <c r="G1861" s="122" t="str">
        <f>IF(A1861="","",VLOOKUP(J1850,'TRI-1C'!$B$18:$FH$61,14,FALSE))</f>
        <v>A+</v>
      </c>
      <c r="H1861" s="150"/>
      <c r="I1861" s="127" t="str">
        <f t="shared" si="67"/>
        <v>A+</v>
      </c>
      <c r="J1861" s="126"/>
    </row>
    <row r="1862" spans="1:10" ht="12.75" customHeight="1">
      <c r="A1862" s="147" t="str">
        <f>IF('TRI-1C'!$P$13="","",'TRI-1C'!$P$13)</f>
        <v>Practicar las acciones a seguir en situaciones de riesgo como: temblores, incendios, entre otros, determinadas en el plan de contingencia institucional.</v>
      </c>
      <c r="B1862" s="139"/>
      <c r="C1862" s="139"/>
      <c r="F1862" s="128"/>
      <c r="G1862" s="124" t="str">
        <f>IF(A1862="","",VLOOKUP(J1850,'TRI-1C'!$B$18:$FH$61,15,FALSE))</f>
        <v>A+</v>
      </c>
      <c r="I1862" s="125" t="str">
        <f t="shared" si="67"/>
        <v>A+</v>
      </c>
      <c r="J1862" s="128"/>
    </row>
    <row r="1863" spans="1:10" ht="12.75" customHeight="1">
      <c r="A1863" s="148" t="str">
        <f>IF('TRI-1C'!$Q$13="","",'TRI-1C'!$Q$13)</f>
        <v>Practicar normas de seguridad para evitar accidentes a los que se puede exponer en su entorno inmediato.</v>
      </c>
      <c r="B1863" s="158"/>
      <c r="C1863" s="158"/>
      <c r="D1863" s="158"/>
      <c r="E1863" s="158"/>
      <c r="F1863" s="159"/>
      <c r="G1863" s="122" t="str">
        <f>IF(A1863="","",VLOOKUP(J1850,'TRI-1C'!$B$18:$FH$61,16,FALSE))</f>
        <v>A+</v>
      </c>
      <c r="H1863" s="150"/>
      <c r="I1863" s="127" t="str">
        <f t="shared" si="67"/>
        <v>A+</v>
      </c>
      <c r="J1863" s="126"/>
    </row>
    <row r="1864" spans="1:10" ht="12.75" customHeight="1">
      <c r="A1864" s="11" t="str">
        <f>IF('TRI-1C'!$R$13="","",'TRI-1C'!$R$13)</f>
        <v>Realiza independientemente normas de aseo al ir al baño.</v>
      </c>
      <c r="B1864" s="156"/>
      <c r="C1864" s="156"/>
      <c r="D1864" s="156"/>
      <c r="E1864" s="156"/>
      <c r="F1864" s="157"/>
      <c r="G1864" s="124" t="str">
        <f>IF(A1864="","",VLOOKUP(J1850,'TRI-1C'!$B$18:$FH$61,17,FALSE))</f>
        <v>A+</v>
      </c>
      <c r="I1864" s="125" t="str">
        <f t="shared" si="67"/>
        <v>A+</v>
      </c>
      <c r="J1864" s="128"/>
    </row>
    <row r="1865" spans="1:10" ht="12.75" customHeight="1">
      <c r="A1865" s="148" t="str">
        <f>IF('TRI-1C'!$S$13="","",'TRI-1C'!$S$13)</f>
        <v>Reconocer la importancia del uso del casco y demás indumentaria de pro tección para protegerse de lesiones en actividades que requieran su uso</v>
      </c>
      <c r="B1865" s="149"/>
      <c r="C1865" s="149"/>
      <c r="D1865" s="150"/>
      <c r="E1865" s="150"/>
      <c r="F1865" s="126"/>
      <c r="G1865" s="122" t="str">
        <f>IF(A1865="","",VLOOKUP(J1850,'TRI-1C'!$B$18:$FH$61,18,FALSE))</f>
        <v>B+</v>
      </c>
      <c r="H1865" s="150"/>
      <c r="I1865" s="127" t="str">
        <f t="shared" si="67"/>
        <v>B+</v>
      </c>
      <c r="J1865" s="126"/>
    </row>
    <row r="1866" spans="1:10" ht="12.75" customHeight="1">
      <c r="A1866" s="147" t="str">
        <f>IF('TRI-1C'!$T$13="","",'TRI-1C'!$T$13)</f>
        <v>Reconocer situaciones problémicas en las actividades escolares para solucionarlas de forma creativa y con autonomía.</v>
      </c>
      <c r="B1866" s="139"/>
      <c r="C1866" s="139"/>
      <c r="F1866" s="128"/>
      <c r="G1866" s="124" t="str">
        <f>IF(A1866="","",VLOOKUP(J1850,'TRI-1C'!$B$18:$FH$61,19,FALSE))</f>
        <v>B-</v>
      </c>
      <c r="I1866" s="125" t="str">
        <f t="shared" si="67"/>
        <v>B-</v>
      </c>
      <c r="J1866" s="128"/>
    </row>
    <row r="1867" spans="1:10" ht="12.75" customHeight="1">
      <c r="A1867" s="148" t="str">
        <f>IF('TRI-1C'!$U$13="","",'TRI-1C'!$U$13)</f>
        <v>Seleccionar las prendas de vestir de acuerdo al estado climático (prendas para el frío / prendas para el calor).</v>
      </c>
      <c r="B1867" s="149"/>
      <c r="C1867" s="149"/>
      <c r="D1867" s="150"/>
      <c r="E1867" s="150"/>
      <c r="F1867" s="126"/>
      <c r="G1867" s="122" t="str">
        <f>IF(A1867="","",VLOOKUP(J1850,'TRI-1C'!$B$18:$FH$61,20,FALSE))</f>
        <v>A+</v>
      </c>
      <c r="H1867" s="150"/>
      <c r="I1867" s="127" t="str">
        <f t="shared" si="67"/>
        <v>A+</v>
      </c>
      <c r="J1867" s="126"/>
    </row>
    <row r="1868" spans="1:10" ht="12.75" customHeight="1">
      <c r="A1868" s="147" t="str">
        <f>IF('TRI-1C'!$V$13="","",'TRI-1C'!$V$13)</f>
        <v>Tomar decisiones con respecto a la elección de actividades, vestuario entre otros, en función de sus gustos y preferencias, argumentando las mismas.</v>
      </c>
      <c r="B1868" s="139"/>
      <c r="C1868" s="139"/>
      <c r="F1868" s="128"/>
      <c r="G1868" s="124" t="str">
        <f>IF(A1868="","",VLOOKUP(J1850,'TRI-1C'!$B$18:$FH$61,21,FALSE))</f>
        <v>A+</v>
      </c>
      <c r="I1868" s="125" t="str">
        <f t="shared" si="67"/>
        <v>A+</v>
      </c>
      <c r="J1868" s="128"/>
    </row>
    <row r="1869" spans="1:10" ht="12.75" customHeight="1">
      <c r="A1869" s="192" t="str">
        <f>IF('TRI-1C'!$W$13="","",'TRI-1C'!$W$13)</f>
        <v>Utilizar la cuchara, tenedor y el vaso cuando se alimenta de manera autónoma.</v>
      </c>
      <c r="B1869" s="154"/>
      <c r="C1869" s="154"/>
      <c r="D1869" s="154"/>
      <c r="E1869" s="154"/>
      <c r="F1869" s="155"/>
      <c r="G1869" s="122" t="str">
        <f>IF(A1869="","",VLOOKUP(J1850,'TRI-1C'!$B$18:$FH$61,22,FALSE))</f>
        <v>A+</v>
      </c>
      <c r="H1869" s="150"/>
      <c r="I1869" s="127" t="str">
        <f t="shared" si="67"/>
        <v>A+</v>
      </c>
      <c r="J1869" s="126"/>
    </row>
    <row r="1870" spans="1:10" ht="12.75" customHeight="1">
      <c r="A1870" s="147" t="str">
        <f>IF('TRI-1C'!$X$13="","",'TRI-1C'!$X$13)</f>
        <v>Vestirse y desvestirse de manera independiente con prendas de vestir sencillas. (D.EIB.10.5)</v>
      </c>
      <c r="B1870" s="139"/>
      <c r="C1870" s="139"/>
      <c r="F1870" s="128"/>
      <c r="G1870" s="124" t="str">
        <f>IF(A1870="","",VLOOKUP(J1850,'TRI-1C'!$B$18:$FH$61,23,FALSE))</f>
        <v>A+</v>
      </c>
      <c r="I1870" s="125" t="str">
        <f t="shared" si="67"/>
        <v>A+</v>
      </c>
      <c r="J1870" s="128"/>
    </row>
    <row r="1871" spans="1:10" ht="12.75" customHeight="1">
      <c r="A1871" s="165" t="str">
        <f>'BI-1T'!$A$8</f>
        <v>CONVIVENCIA</v>
      </c>
      <c r="B1871" s="149"/>
      <c r="C1871" s="149"/>
      <c r="D1871" s="150"/>
      <c r="E1871" s="150"/>
      <c r="F1871" s="126"/>
      <c r="G1871" s="122" t="str">
        <f>IF(A1871="","",VLOOKUP(J1850,'TRI-1C'!$B$18:$FH$61,24,FALSE))</f>
        <v>A+</v>
      </c>
      <c r="H1871" s="150"/>
      <c r="I1871" s="127"/>
      <c r="J1871" s="126"/>
    </row>
    <row r="1872" spans="1:10" ht="12.75" customHeight="1">
      <c r="A1872" s="147" t="str">
        <f>IF('TRI-1C'!$Z$13="","",'TRI-1C'!$Z$13)</f>
        <v>Apoyar y motivar a otras personas a participar en actividades grupales, particularmente a quienes muestran dificultades al hacerlo</v>
      </c>
      <c r="B1872" s="139"/>
      <c r="C1872" s="139"/>
      <c r="F1872" s="128"/>
      <c r="G1872" s="124" t="str">
        <f>IF(A1872="","",VLOOKUP(J1850,'TRI-1C'!$B$18:$FH$61,25,FALSE))</f>
        <v>A+</v>
      </c>
      <c r="I1872" s="125" t="str">
        <f t="shared" ref="I1872:I1886" si="68">IF(G1872="","",G1872)</f>
        <v>A+</v>
      </c>
      <c r="J1872" s="128"/>
    </row>
    <row r="1873" spans="1:10" ht="12.75" customHeight="1">
      <c r="A1873" s="148" t="str">
        <f>IF('TRI-1C'!$AA$13="","",'TRI-1C'!$AA$13)</f>
        <v>Asumir y respetar normas de convivencia en la institución de educación inicial y en el hogar acordadas con el adulto. (D.EIB.10.15.)</v>
      </c>
      <c r="B1873" s="158"/>
      <c r="C1873" s="158"/>
      <c r="D1873" s="158"/>
      <c r="E1873" s="158"/>
      <c r="F1873" s="159"/>
      <c r="G1873" s="122" t="str">
        <f>IF(A1873="","",VLOOKUP(J1850,'TRI-1C'!$B$18:$FH$61,26,FALSE))</f>
        <v>A+</v>
      </c>
      <c r="H1873" s="150"/>
      <c r="I1873" s="127" t="str">
        <f t="shared" si="68"/>
        <v>A+</v>
      </c>
      <c r="J1873" s="126"/>
    </row>
    <row r="1874" spans="1:10" ht="12.75" customHeight="1">
      <c r="A1874" s="11" t="str">
        <f>IF('TRI-1C'!$AB$13="","",'TRI-1C'!$AB$13)</f>
        <v>Colaborar en actividades que se desarrollan con otros niños y adultos de su entorno.</v>
      </c>
      <c r="B1874" s="156"/>
      <c r="C1874" s="156"/>
      <c r="D1874" s="156"/>
      <c r="E1874" s="156"/>
      <c r="F1874" s="157"/>
      <c r="G1874" s="124" t="str">
        <f>IF(A1874="","",VLOOKUP(J1850,'TRI-1C'!$B$18:$FH$61,27,FALSE))</f>
        <v>A+</v>
      </c>
      <c r="I1874" s="125" t="str">
        <f t="shared" si="68"/>
        <v>A+</v>
      </c>
      <c r="J1874" s="128"/>
    </row>
    <row r="1875" spans="1:10" ht="12.75" customHeight="1">
      <c r="A1875" s="148" t="str">
        <f>IF('TRI-1C'!$AC$13="","",'TRI-1C'!$AC$13)</f>
        <v>Demostrar actitudes de solidaridad ante situaciones de necesidad de sus compañeros y adultos de su entorno</v>
      </c>
      <c r="B1875" s="149"/>
      <c r="C1875" s="149"/>
      <c r="D1875" s="150"/>
      <c r="E1875" s="150"/>
      <c r="F1875" s="126"/>
      <c r="G1875" s="122" t="str">
        <f>IF(A1875="","",VLOOKUP(J1850,'TRI-1C'!$B$18:$FH$61,28,FALSE))</f>
        <v>A+</v>
      </c>
      <c r="H1875" s="150"/>
      <c r="I1875" s="127" t="str">
        <f t="shared" si="68"/>
        <v>A+</v>
      </c>
      <c r="J1875" s="126"/>
    </row>
    <row r="1876" spans="1:10" ht="12.75" customHeight="1">
      <c r="A1876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876" s="139"/>
      <c r="C1876" s="139"/>
      <c r="F1876" s="128"/>
      <c r="G1876" s="124" t="str">
        <f>IF(A1876="","",VLOOKUP(J1850,'TRI-1C'!$B$18:$FH$61,29,FALSE))</f>
        <v>A+</v>
      </c>
      <c r="I1876" s="125" t="str">
        <f t="shared" si="68"/>
        <v>A+</v>
      </c>
      <c r="J1876" s="128"/>
    </row>
    <row r="1877" spans="1:10" ht="12.75" customHeight="1">
      <c r="A1877" s="148" t="str">
        <f>IF('TRI-1C'!$AE$13="","",'TRI-1C'!$AE$13)</f>
        <v>Demostrar preferencia de jugar la mayor parte del tiempo con un amigo estableciendo niveles de empatías más estables.</v>
      </c>
      <c r="B1877" s="149"/>
      <c r="C1877" s="149"/>
      <c r="D1877" s="150"/>
      <c r="E1877" s="150"/>
      <c r="F1877" s="126"/>
      <c r="G1877" s="122" t="str">
        <f>IF(A1877="","",VLOOKUP(J1850,'TRI-1C'!$B$18:$FH$61,30,FALSE))</f>
        <v>A+</v>
      </c>
      <c r="H1877" s="150"/>
      <c r="I1877" s="127" t="str">
        <f t="shared" si="68"/>
        <v>A+</v>
      </c>
      <c r="J1877" s="126"/>
    </row>
    <row r="1878" spans="1:10" ht="12.75" customHeight="1">
      <c r="A1878" s="147" t="str">
        <f>IF('TRI-1C'!$AF$13="","",'TRI-1C'!$AF$13)</f>
        <v>Demostrar sensibilidad ante deseos, emociones y sentimientos de otras personas.</v>
      </c>
      <c r="B1878" s="139"/>
      <c r="C1878" s="139"/>
      <c r="F1878" s="128"/>
      <c r="G1878" s="124" t="str">
        <f>IF(A1878="","",VLOOKUP(J1850,'TRI-1C'!$B$18:$FH$61,31,FALSE))</f>
        <v>A+</v>
      </c>
      <c r="I1878" s="125" t="str">
        <f t="shared" si="68"/>
        <v>A+</v>
      </c>
      <c r="J1878" s="128"/>
    </row>
    <row r="1879" spans="1:10" ht="12.75" customHeight="1">
      <c r="A1879" s="192" t="str">
        <f>IF('TRI-1C'!$AG$13="","",'TRI-1C'!$AG$13)</f>
        <v>Desarrollar la capacidad de esperar para obtener una recompensa mayor en el futuro.</v>
      </c>
      <c r="B1879" s="154"/>
      <c r="C1879" s="154"/>
      <c r="D1879" s="154"/>
      <c r="E1879" s="154"/>
      <c r="F1879" s="155"/>
      <c r="G1879" s="122" t="str">
        <f>IF(A1879="","",VLOOKUP(J1850,'TRI-1C'!$B$18:$FH$61,32,FALSE))</f>
        <v>A+</v>
      </c>
      <c r="H1879" s="150"/>
      <c r="I1879" s="127" t="str">
        <f t="shared" si="68"/>
        <v>A+</v>
      </c>
      <c r="J1879" s="126"/>
    </row>
    <row r="1880" spans="1:10" ht="12.75" customHeight="1">
      <c r="A1880" s="147" t="str">
        <f>IF('TRI-1C'!$AH$13="","",'TRI-1C'!$AH$13)</f>
        <v>Identificar instituciones y profesiones que brindan servicios a la comunidad y los roles que ellos cumplen.</v>
      </c>
      <c r="B1880" s="139"/>
      <c r="C1880" s="139"/>
      <c r="F1880" s="128"/>
      <c r="G1880" s="124" t="str">
        <f>IF(A1880="","",VLOOKUP(J1850,'TRI-1C'!$B$18:$FH$61,33,FALSE))</f>
        <v>B+</v>
      </c>
      <c r="I1880" s="125" t="str">
        <f t="shared" si="68"/>
        <v>B+</v>
      </c>
      <c r="J1880" s="128"/>
    </row>
    <row r="1881" spans="1:10" ht="12.75" customHeight="1">
      <c r="A1881" s="148" t="str">
        <f>IF('TRI-1C'!$AI$13="","",'TRI-1C'!$AI$13)</f>
        <v>Identificar las profesiones, oficios y ocupaciones que cumplen los miembros de su familia.</v>
      </c>
      <c r="B1881" s="149"/>
      <c r="C1881" s="149"/>
      <c r="D1881" s="150"/>
      <c r="E1881" s="150"/>
      <c r="F1881" s="126"/>
      <c r="G1881" s="122" t="str">
        <f>IF(A1881="","",VLOOKUP(J1850,'TRI-1C'!$B$18:$FH$61,34,FALSE))</f>
        <v>B+</v>
      </c>
      <c r="H1881" s="150"/>
      <c r="I1881" s="127" t="str">
        <f t="shared" si="68"/>
        <v>B+</v>
      </c>
      <c r="J1881" s="126"/>
    </row>
    <row r="1882" spans="1:10" ht="12.75" customHeight="1">
      <c r="A1882" s="147" t="str">
        <f>IF('TRI-1C'!$AJ$13="","",'TRI-1C'!$AJ$13)</f>
        <v>Incrementar su campo de interrelación con otras personas a más del grupo familiar y escolar interactuando con mayor facilidad.</v>
      </c>
      <c r="B1882" s="139"/>
      <c r="C1882" s="139"/>
      <c r="F1882" s="128"/>
      <c r="G1882" s="124" t="str">
        <f>IF(A1882="","",VLOOKUP(J1850,'TRI-1C'!$B$18:$FH$61,35,FALSE))</f>
        <v>A+</v>
      </c>
      <c r="I1882" s="125" t="str">
        <f t="shared" si="68"/>
        <v>A+</v>
      </c>
      <c r="J1882" s="128"/>
    </row>
    <row r="1883" spans="1:10" ht="12.75" customHeight="1">
      <c r="A1883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1883" s="158"/>
      <c r="C1883" s="158"/>
      <c r="D1883" s="158"/>
      <c r="E1883" s="158"/>
      <c r="F1883" s="159"/>
      <c r="G1883" s="122" t="str">
        <f>IF(A1883="","",VLOOKUP(J1850,'TRI-1C'!$B$18:$FH$61,36,FALSE))</f>
        <v>A+</v>
      </c>
      <c r="H1883" s="150"/>
      <c r="I1883" s="127" t="str">
        <f t="shared" si="68"/>
        <v>A+</v>
      </c>
      <c r="J1883" s="126"/>
    </row>
    <row r="1884" spans="1:10" ht="12.75" customHeight="1">
      <c r="A1884" s="11" t="str">
        <f>IF('TRI-1C'!$AL$13="","",'TRI-1C'!$AL$13)</f>
        <v>Participar juegos grupales siguiendo las reglas y asumiendo roles que le permitan mantener un ambiente armónico con sus pares. (D.EIB.10.11.)</v>
      </c>
      <c r="B1884" s="156"/>
      <c r="C1884" s="156"/>
      <c r="D1884" s="156"/>
      <c r="E1884" s="156"/>
      <c r="F1884" s="157"/>
      <c r="G1884" s="124" t="str">
        <f>IF(A1884="","",VLOOKUP(J1850,'TRI-1C'!$B$18:$FH$61,37,FALSE))</f>
        <v>A+</v>
      </c>
      <c r="I1884" s="125" t="str">
        <f t="shared" si="68"/>
        <v>A+</v>
      </c>
      <c r="J1884" s="128"/>
    </row>
    <row r="1885" spans="1:10" ht="12.75" customHeight="1">
      <c r="A1885" s="148" t="str">
        <f>IF('TRI-1C'!$AM$13="","",'TRI-1C'!$AM$13)</f>
        <v>Practicar la costumbre de ahorrar para ocasiones y casos especiales</v>
      </c>
      <c r="B1885" s="149"/>
      <c r="C1885" s="149"/>
      <c r="D1885" s="150"/>
      <c r="E1885" s="150"/>
      <c r="F1885" s="126"/>
      <c r="G1885" s="122" t="str">
        <f>IF(A1885="","",VLOOKUP(J1850,'TRI-1C'!$B$18:$FH$61,38,FALSE))</f>
        <v>B-</v>
      </c>
      <c r="H1885" s="150"/>
      <c r="I1885" s="127" t="str">
        <f t="shared" si="68"/>
        <v>B-</v>
      </c>
      <c r="J1885" s="126"/>
    </row>
    <row r="1886" spans="1:10" ht="12.75" customHeight="1">
      <c r="A1886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1886" s="139"/>
      <c r="C1886" s="139"/>
      <c r="F1886" s="128"/>
      <c r="G1886" s="124" t="str">
        <f>IF(A1886="","",VLOOKUP(J1850,'TRI-1C'!$B$18:$FH$61,39,FALSE))</f>
        <v>A+</v>
      </c>
      <c r="I1886" s="125" t="str">
        <f t="shared" si="68"/>
        <v>A+</v>
      </c>
      <c r="J1886" s="128"/>
    </row>
    <row r="1887" spans="1:10" ht="12.75" customHeight="1">
      <c r="A1887" s="165" t="str">
        <f>'BI-1T'!$A$9</f>
        <v>RELACIONES CON EL MEDIO NATURAL Y CULTURAL</v>
      </c>
      <c r="B1887" s="149"/>
      <c r="C1887" s="149"/>
      <c r="D1887" s="150"/>
      <c r="E1887" s="150"/>
      <c r="F1887" s="126"/>
      <c r="G1887" s="122" t="str">
        <f>IF(A1887="","",VLOOKUP(J1850,'TRI-1C'!$B$18:$FH$61,40,FALSE))</f>
        <v>A+</v>
      </c>
      <c r="H1887" s="150"/>
      <c r="I1887" s="127"/>
      <c r="J1887" s="126"/>
    </row>
    <row r="1888" spans="1:10" ht="12.75" customHeight="1">
      <c r="A1888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1888" s="139"/>
      <c r="C1888" s="139"/>
      <c r="F1888" s="128"/>
      <c r="G1888" s="124" t="str">
        <f>IF(A1888="","",VLOOKUP(J1850,'TRI-1C'!$B$18:$FH$61,41,FALSE))</f>
        <v>A+</v>
      </c>
      <c r="I1888" s="125" t="str">
        <f t="shared" ref="I1888:I1907" si="69">IF(G1888="","",G1888)</f>
        <v>A+</v>
      </c>
      <c r="J1888" s="128"/>
    </row>
    <row r="1889" spans="1:10" ht="12.75" customHeight="1">
      <c r="A1889" s="192" t="str">
        <f>IF('TRI-1C'!$AQ$13="","",'TRI-1C'!$AQ$13)</f>
        <v>Construir conexiones emocionales con su contexto natural (plantas, animales, agua, tierra, aire) y social.</v>
      </c>
      <c r="B1889" s="154"/>
      <c r="C1889" s="154"/>
      <c r="D1889" s="154"/>
      <c r="E1889" s="154"/>
      <c r="F1889" s="155"/>
      <c r="G1889" s="122" t="str">
        <f>IF(A1889="","",VLOOKUP(J1850,'TRI-1C'!$B$18:$FH$61,42,FALSE))</f>
        <v>A+</v>
      </c>
      <c r="H1889" s="150"/>
      <c r="I1889" s="127" t="str">
        <f t="shared" si="69"/>
        <v>A+</v>
      </c>
      <c r="J1889" s="126"/>
    </row>
    <row r="1890" spans="1:10" ht="12.75" customHeight="1">
      <c r="A1890" s="147" t="str">
        <f>IF('TRI-1C'!$AR$13="","",'TRI-1C'!$AR$13)</f>
        <v>dentificar en las actividades diarias oportunidades para aprovechar los recursos y reducir los residuos para proteger el entorno natural</v>
      </c>
      <c r="B1890" s="139"/>
      <c r="C1890" s="139"/>
      <c r="F1890" s="128"/>
      <c r="G1890" s="124" t="str">
        <f>IF(A1890="","",VLOOKUP(J1850,'TRI-1C'!$B$18:$FH$61,43,FALSE))</f>
        <v>A+</v>
      </c>
      <c r="I1890" s="125" t="str">
        <f t="shared" si="69"/>
        <v>A+</v>
      </c>
      <c r="J1890" s="128"/>
    </row>
    <row r="1891" spans="1:10" ht="12.75" customHeight="1">
      <c r="A1891" s="148" t="str">
        <f>IF('TRI-1C'!$AS$13="","",'TRI-1C'!$AS$13)</f>
        <v>Diferenciar entre alimentos nutritivos y no nutritivos identificando los beneficios de una alimentación sana y saludable.</v>
      </c>
      <c r="B1891" s="149"/>
      <c r="C1891" s="149"/>
      <c r="D1891" s="150"/>
      <c r="E1891" s="150"/>
      <c r="F1891" s="126"/>
      <c r="G1891" s="122" t="str">
        <f>IF(A1891="","",VLOOKUP(J1850,'TRI-1C'!$B$18:$FH$61,44,FALSE))</f>
        <v>A+</v>
      </c>
      <c r="H1891" s="150"/>
      <c r="I1891" s="127" t="str">
        <f t="shared" si="69"/>
        <v>A+</v>
      </c>
      <c r="J1891" s="126"/>
    </row>
    <row r="1892" spans="1:10" ht="12.75" customHeight="1">
      <c r="A1892" s="147" t="str">
        <f>IF('TRI-1C'!$AT$13="","",'TRI-1C'!$AT$13)</f>
        <v>Diferenciar entre lo que le pertenece, lo que pertenece a los demás y lo que pertenece al grupo o comunidad.</v>
      </c>
      <c r="B1892" s="139"/>
      <c r="C1892" s="139"/>
      <c r="F1892" s="128"/>
      <c r="G1892" s="124" t="str">
        <f>IF(A1892="","",VLOOKUP(J1850,'TRI-1C'!$B$18:$FH$61,45,FALSE))</f>
        <v>A+</v>
      </c>
      <c r="I1892" s="125" t="str">
        <f t="shared" si="69"/>
        <v>A+</v>
      </c>
      <c r="J1892" s="128"/>
    </row>
    <row r="1893" spans="1:10" ht="12.75" customHeight="1">
      <c r="A1893" s="148" t="str">
        <f>IF('TRI-1C'!$AU$13="","",'TRI-1C'!$AU$13)</f>
        <v>Diferenciar los seres vivos y elementos no vivos de su entorno explorando su mundo natural.</v>
      </c>
      <c r="B1893" s="158"/>
      <c r="C1893" s="158"/>
      <c r="D1893" s="158"/>
      <c r="E1893" s="158"/>
      <c r="F1893" s="159"/>
      <c r="G1893" s="122" t="str">
        <f>IF(A1893="","",VLOOKUP(J1850,'TRI-1C'!$B$18:$FH$61,46,FALSE))</f>
        <v>A+</v>
      </c>
      <c r="H1893" s="150"/>
      <c r="I1893" s="127" t="str">
        <f t="shared" si="69"/>
        <v>A+</v>
      </c>
      <c r="J1893" s="126"/>
    </row>
    <row r="1894" spans="1:10" ht="12.75" customHeight="1">
      <c r="A1894" s="11" t="str">
        <f>IF('TRI-1C'!$AV$13="","",'TRI-1C'!$AV$13)</f>
        <v>Establecer comparaciones entre los elementos del entorno a través de la discriminación sensorial.</v>
      </c>
      <c r="B1894" s="156"/>
      <c r="C1894" s="156"/>
      <c r="D1894" s="156"/>
      <c r="E1894" s="156"/>
      <c r="F1894" s="157"/>
      <c r="G1894" s="124" t="str">
        <f>IF(A1894="","",VLOOKUP(J1850,'TRI-1C'!$B$18:$FH$61,47,FALSE))</f>
        <v>A+</v>
      </c>
      <c r="I1894" s="125" t="str">
        <f t="shared" si="69"/>
        <v>A+</v>
      </c>
      <c r="J1894" s="128"/>
    </row>
    <row r="1895" spans="1:10" ht="12.75" customHeight="1">
      <c r="A1895" s="148" t="str">
        <f>IF('TRI-1C'!$AW$13="","",'TRI-1C'!$AW$13)</f>
        <v>Explorar e identificar los diferentes elementos y fenómenos del entorno natural mediante procesos que propicien la indagación.</v>
      </c>
      <c r="B1895" s="149"/>
      <c r="C1895" s="149"/>
      <c r="D1895" s="150"/>
      <c r="E1895" s="150"/>
      <c r="F1895" s="126"/>
      <c r="G1895" s="122" t="str">
        <f>IF(A1895="","",VLOOKUP(J1850,'TRI-1C'!$B$18:$FH$61,48,FALSE))</f>
        <v>A+</v>
      </c>
      <c r="H1895" s="150"/>
      <c r="I1895" s="127" t="str">
        <f t="shared" si="69"/>
        <v>A+</v>
      </c>
      <c r="J1895" s="126"/>
    </row>
    <row r="1896" spans="1:10" ht="12.75" customHeight="1">
      <c r="A1896" s="147" t="str">
        <f>IF('TRI-1C'!$AX$13="","",'TRI-1C'!$AX$13)</f>
        <v>Identificar características de las plantas por su utilidad, estableciendo diferencias entre ellas.</v>
      </c>
      <c r="B1896" s="139"/>
      <c r="C1896" s="139"/>
      <c r="F1896" s="128"/>
      <c r="G1896" s="124" t="str">
        <f>IF(A1896="","",VLOOKUP(J1850,'TRI-1C'!$B$18:$FH$61,49,FALSE))</f>
        <v>A+</v>
      </c>
      <c r="I1896" s="125" t="str">
        <f t="shared" si="69"/>
        <v>A+</v>
      </c>
      <c r="J1896" s="128"/>
    </row>
    <row r="1897" spans="1:10" ht="12.75" customHeight="1">
      <c r="A1897" s="148" t="str">
        <f>IF('TRI-1C'!$AY$13="","",'TRI-1C'!$AY$13)</f>
        <v>Identificar las características de los animales domésticos y silvestres estableciendo las diferencias entre ellos.</v>
      </c>
      <c r="B1897" s="149"/>
      <c r="C1897" s="149"/>
      <c r="D1897" s="150"/>
      <c r="E1897" s="150"/>
      <c r="F1897" s="126"/>
      <c r="G1897" s="122" t="str">
        <f>IF(A1897="","",VLOOKUP(J1850,'TRI-1C'!$B$18:$FH$61,50,FALSE))</f>
        <v>A+</v>
      </c>
      <c r="H1897" s="150"/>
      <c r="I1897" s="127" t="str">
        <f t="shared" si="69"/>
        <v>A+</v>
      </c>
      <c r="J1897" s="126"/>
    </row>
    <row r="1898" spans="1:10" ht="12.75" customHeight="1">
      <c r="A1898" s="147" t="str">
        <f>IF('TRI-1C'!$AZ$13="","",'TRI-1C'!$AZ$13)</f>
        <v>Identificar las características del mar y reconocerlo como una parte integral del territorio nacional</v>
      </c>
      <c r="B1898" s="139"/>
      <c r="C1898" s="139"/>
      <c r="F1898" s="128"/>
      <c r="G1898" s="124" t="str">
        <f>IF(A1898="","",VLOOKUP(J1850,'TRI-1C'!$B$18:$FH$61,51,FALSE))</f>
        <v>A+</v>
      </c>
      <c r="I1898" s="125" t="str">
        <f t="shared" si="69"/>
        <v>A+</v>
      </c>
      <c r="J1898" s="128"/>
    </row>
    <row r="1899" spans="1:10" ht="12.75" customHeight="1">
      <c r="A1899" s="192" t="str">
        <f>IF('TRI-1C'!$BA$13="","",'TRI-1C'!$BA$13)</f>
        <v>Identificar prácticas socioculturales de su localidad demostrando curiosidad ante sus tradiciones.</v>
      </c>
      <c r="B1899" s="154"/>
      <c r="C1899" s="154"/>
      <c r="D1899" s="154"/>
      <c r="E1899" s="154"/>
      <c r="F1899" s="155"/>
      <c r="G1899" s="122" t="str">
        <f>IF(A1899="","",VLOOKUP(J1850,'TRI-1C'!$B$18:$FH$61,52,FALSE))</f>
        <v>A+</v>
      </c>
      <c r="H1899" s="150"/>
      <c r="I1899" s="127" t="str">
        <f t="shared" si="69"/>
        <v>A+</v>
      </c>
      <c r="J1899" s="126"/>
    </row>
    <row r="1900" spans="1:10" ht="12.75" customHeight="1">
      <c r="A1900" s="147" t="str">
        <f>IF('TRI-1C'!$BB$13="","",'TRI-1C'!$BB$13)</f>
        <v>Observar el proceso del ciclo vital de las plantas mediante actividades de experimentación.</v>
      </c>
      <c r="B1900" s="139"/>
      <c r="C1900" s="139"/>
      <c r="F1900" s="128"/>
      <c r="G1900" s="124" t="str">
        <f>IF(A1900="","",VLOOKUP(J1850,'TRI-1C'!$B$18:$FH$61,53,FALSE))</f>
        <v>A+</v>
      </c>
      <c r="I1900" s="125" t="str">
        <f t="shared" si="69"/>
        <v>A+</v>
      </c>
      <c r="J1900" s="128"/>
    </row>
    <row r="1901" spans="1:10" ht="12.75" customHeight="1">
      <c r="A1901" s="148" t="str">
        <f>IF('TRI-1C'!$BC$13="","",'TRI-1C'!$BC$13)</f>
        <v>Participar en actividades lúdicas para identificar prácticas de movilidad que ayudan a cuidar el planeta</v>
      </c>
      <c r="B1901" s="149"/>
      <c r="C1901" s="149"/>
      <c r="D1901" s="150"/>
      <c r="E1901" s="150"/>
      <c r="F1901" s="126"/>
      <c r="G1901" s="122" t="str">
        <f>IF(A1901="","",VLOOKUP(J1850,'TRI-1C'!$B$18:$FH$61,54,FALSE))</f>
        <v>A+</v>
      </c>
      <c r="H1901" s="150"/>
      <c r="I1901" s="127" t="str">
        <f t="shared" si="69"/>
        <v>A+</v>
      </c>
      <c r="J1901" s="126"/>
    </row>
    <row r="1902" spans="1:10" ht="12.75" customHeight="1">
      <c r="A1902" s="147" t="str">
        <f>IF('TRI-1C'!$BD$13="","",'TRI-1C'!$BD$13)</f>
        <v>Participar en algunas prácticas tradicionales de su entorno disfrutando y respetando las diferentes manifestaciones culturales</v>
      </c>
      <c r="B1902" s="139"/>
      <c r="C1902" s="139"/>
      <c r="F1902" s="128"/>
      <c r="G1902" s="124" t="str">
        <f>IF(A1902="","",VLOOKUP(J1850,'TRI-1C'!$B$18:$FH$61,55,FALSE))</f>
        <v>A+</v>
      </c>
      <c r="I1902" s="125" t="str">
        <f t="shared" si="69"/>
        <v>A+</v>
      </c>
      <c r="J1902" s="128"/>
    </row>
    <row r="1903" spans="1:10" ht="12.75" customHeight="1">
      <c r="A1903" s="148" t="str">
        <f>IF('TRI-1C'!$BE$13="","",'TRI-1C'!$BE$13)</f>
        <v>Practicar hábitos de cuidado y conservación del medio ambiente que eviten la contaminación del aire, suelo y agua. (D.EIB.10.19.)</v>
      </c>
      <c r="B1903" s="158"/>
      <c r="C1903" s="158"/>
      <c r="D1903" s="158"/>
      <c r="E1903" s="158"/>
      <c r="F1903" s="159"/>
      <c r="G1903" s="122" t="str">
        <f>IF(A1903="","",VLOOKUP(J1850,'TRI-1C'!$B$18:$FH$61,56,FALSE))</f>
        <v>A+</v>
      </c>
      <c r="H1903" s="150"/>
      <c r="I1903" s="127" t="str">
        <f t="shared" si="69"/>
        <v>A+</v>
      </c>
      <c r="J1903" s="126"/>
    </row>
    <row r="1904" spans="1:10" ht="12.75" customHeight="1">
      <c r="A1904" s="11" t="str">
        <f>IF('TRI-1C'!$BF$13="","",'TRI-1C'!$BF$13)</f>
        <v>Realizar acciones de cuidado y protección de plantas y animales de su entorno erradicando actitudes de maltrato.</v>
      </c>
      <c r="B1904" s="156"/>
      <c r="C1904" s="156"/>
      <c r="D1904" s="156"/>
      <c r="E1904" s="156"/>
      <c r="F1904" s="157"/>
      <c r="G1904" s="124" t="str">
        <f>IF(A1904="","",VLOOKUP(J1850,'TRI-1C'!$B$18:$FH$61,57,FALSE))</f>
        <v>A+</v>
      </c>
      <c r="I1904" s="125" t="str">
        <f t="shared" si="69"/>
        <v>A+</v>
      </c>
      <c r="J1904" s="128"/>
    </row>
    <row r="1905" spans="1:10" ht="12.75" customHeight="1">
      <c r="A1905" s="148" t="str">
        <f>IF('TRI-1C'!$BG$13="","",'TRI-1C'!$BG$13)</f>
        <v>Reconocer cómo las personas utilizan el dinero en su entorno familiar para satisfacer sus necesidades y deseos</v>
      </c>
      <c r="B1905" s="149"/>
      <c r="C1905" s="149"/>
      <c r="D1905" s="150"/>
      <c r="E1905" s="150"/>
      <c r="F1905" s="126"/>
      <c r="G1905" s="122" t="str">
        <f>IF(A1905="","",VLOOKUP(J1850,'TRI-1C'!$B$18:$FH$61,58,FALSE))</f>
        <v>A+</v>
      </c>
      <c r="H1905" s="150"/>
      <c r="I1905" s="127" t="str">
        <f t="shared" si="69"/>
        <v>A+</v>
      </c>
      <c r="J1905" s="126"/>
    </row>
    <row r="1906" spans="1:10" ht="12.75" customHeight="1">
      <c r="A1906" s="147" t="str">
        <f>IF('TRI-1C'!$BH$13="","",'TRI-1C'!$BH$13)</f>
        <v>Reconocer las consecuencias de no cuidar sus pertenencias.</v>
      </c>
      <c r="B1906" s="139"/>
      <c r="C1906" s="139"/>
      <c r="F1906" s="128"/>
      <c r="G1906" s="124" t="str">
        <f>IF(A1906="","",VLOOKUP(J1850,'TRI-1C'!$B$18:$FH$61,59,FALSE))</f>
        <v>A+</v>
      </c>
      <c r="I1906" s="125" t="str">
        <f t="shared" si="69"/>
        <v>A+</v>
      </c>
      <c r="J1906" s="128"/>
    </row>
    <row r="1907" spans="1:10" ht="12.75" customHeight="1">
      <c r="A1907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1907" s="149"/>
      <c r="C1907" s="149"/>
      <c r="D1907" s="150"/>
      <c r="E1907" s="150"/>
      <c r="F1907" s="126"/>
      <c r="G1907" s="122" t="str">
        <f>IF(A1907="","",VLOOKUP(J1850,'TRI-1C'!$B$18:$FH$61,60,FALSE))</f>
        <v>A+</v>
      </c>
      <c r="H1907" s="150"/>
      <c r="I1907" s="127" t="str">
        <f t="shared" si="69"/>
        <v>A+</v>
      </c>
      <c r="J1907" s="126"/>
    </row>
    <row r="1908" spans="1:10" ht="12.75" customHeight="1">
      <c r="A1908" s="164" t="str">
        <f>'BI-1T'!$A$10</f>
        <v>RELACIONES LOGICAS MATEMATICAS</v>
      </c>
      <c r="B1908" s="139"/>
      <c r="C1908" s="139"/>
      <c r="F1908" s="128"/>
      <c r="G1908" s="124" t="str">
        <f>IF(A1908="","",VLOOKUP(J1850,'TRI-1C'!$B$18:$FH$61,61,FALSE))</f>
        <v>A+</v>
      </c>
      <c r="I1908" s="125"/>
      <c r="J1908" s="128"/>
    </row>
    <row r="1909" spans="1:10" ht="12.75" customHeight="1">
      <c r="A1909" s="192" t="str">
        <f>IF('TRI-1C'!$BK$13="","",'TRI-1C'!$BK$13)</f>
        <v>Asociar las formas de los objetos del entorno con figuras geométricas bidimensionales</v>
      </c>
      <c r="B1909" s="154"/>
      <c r="C1909" s="154"/>
      <c r="D1909" s="154"/>
      <c r="E1909" s="154"/>
      <c r="F1909" s="155"/>
      <c r="G1909" s="122" t="str">
        <f>IF(A1909="","",VLOOKUP(J1850,'TRI-1C'!$B$18:$FH$61,62,FALSE))</f>
        <v>A+</v>
      </c>
      <c r="H1909" s="150"/>
      <c r="I1909" s="127" t="str">
        <f t="shared" ref="I1909:I1930" si="70">IF(G1909="","",G1909)</f>
        <v>A+</v>
      </c>
      <c r="J1909" s="126"/>
    </row>
    <row r="1910" spans="1:10" ht="12.75" customHeight="1">
      <c r="A1910" s="147" t="str">
        <f>IF('TRI-1C'!$BL$13="","",'TRI-1C'!$BL$13)</f>
        <v>Clasificar objetos con dos atributos (tamaño, color o forma).</v>
      </c>
      <c r="B1910" s="139"/>
      <c r="C1910" s="139"/>
      <c r="F1910" s="128"/>
      <c r="G1910" s="124" t="str">
        <f>IF(A1910="","",VLOOKUP(J1850,'TRI-1C'!$B$18:$FH$61,63,FALSE))</f>
        <v>A+</v>
      </c>
      <c r="I1910" s="125" t="str">
        <f t="shared" si="70"/>
        <v>A+</v>
      </c>
      <c r="J1910" s="128"/>
    </row>
    <row r="1911" spans="1:10" ht="12.75" customHeight="1">
      <c r="A1911" s="148" t="str">
        <f>IF('TRI-1C'!$BM$13="","",'TRI-1C'!$BM$13)</f>
        <v>Comparar y armar colecciones de más, igual y menos objetos.</v>
      </c>
      <c r="B1911" s="149"/>
      <c r="C1911" s="149"/>
      <c r="D1911" s="150"/>
      <c r="E1911" s="150"/>
      <c r="F1911" s="126"/>
      <c r="G1911" s="122" t="str">
        <f>IF(A1911="","",VLOOKUP(J1850,'TRI-1C'!$B$18:$FH$61,64,FALSE))</f>
        <v>A+</v>
      </c>
      <c r="H1911" s="150"/>
      <c r="I1911" s="127" t="str">
        <f t="shared" si="70"/>
        <v>A+</v>
      </c>
      <c r="J1911" s="126"/>
    </row>
    <row r="1912" spans="1:10" ht="12.75" customHeight="1">
      <c r="A1912" s="147" t="str">
        <f>IF('TRI-1C'!$BN$13="","",'TRI-1C'!$BN$13)</f>
        <v>Comparar y ordenar secuencialmente un conjunto pequeño de objetos de acuerdo con su tamaño.</v>
      </c>
      <c r="B1912" s="139"/>
      <c r="C1912" s="139"/>
      <c r="F1912" s="128"/>
      <c r="G1912" s="124" t="str">
        <f>IF(A1912="","",VLOOKUP(J1850,'TRI-1C'!$B$18:$FH$61,65,FALSE))</f>
        <v>A+</v>
      </c>
      <c r="I1912" s="125" t="str">
        <f t="shared" si="70"/>
        <v>A+</v>
      </c>
      <c r="J1912" s="128"/>
    </row>
    <row r="1913" spans="1:10" ht="12.75" customHeight="1">
      <c r="A1913" s="148" t="str">
        <f>IF('TRI-1C'!$BO$13="","",'TRI-1C'!$BO$13)</f>
        <v>Comprender la relación de número-cantidad hasta el 10.</v>
      </c>
      <c r="B1913" s="158"/>
      <c r="C1913" s="158"/>
      <c r="D1913" s="158"/>
      <c r="E1913" s="158"/>
      <c r="F1913" s="159"/>
      <c r="G1913" s="122" t="str">
        <f>IF(A1913="","",VLOOKUP(J1850,'TRI-1C'!$B$18:$FH$61,66,FALSE))</f>
        <v>A+</v>
      </c>
      <c r="H1913" s="150"/>
      <c r="I1913" s="127" t="str">
        <f t="shared" si="70"/>
        <v>A+</v>
      </c>
      <c r="J1913" s="126"/>
    </row>
    <row r="1914" spans="1:10" ht="12.75" customHeight="1">
      <c r="A1914" s="11" t="str">
        <f>IF('TRI-1C'!$BP$13="","",'TRI-1C'!$BP$13)</f>
        <v>Comprender la relación del numeral (representación simbólica del número) con la cantidad hasta el 5.</v>
      </c>
      <c r="B1914" s="156"/>
      <c r="C1914" s="156"/>
      <c r="D1914" s="156"/>
      <c r="E1914" s="156"/>
      <c r="F1914" s="157"/>
      <c r="G1914" s="124" t="str">
        <f>IF(A1914="","",VLOOKUP(J1850,'TRI-1C'!$B$18:$FH$61,67,FALSE))</f>
        <v>A+</v>
      </c>
      <c r="I1914" s="125" t="str">
        <f t="shared" si="70"/>
        <v>A+</v>
      </c>
      <c r="J1914" s="128"/>
    </row>
    <row r="1915" spans="1:10" ht="12.75" customHeight="1">
      <c r="A1915" s="148" t="str">
        <f>IF('TRI-1C'!$BQ$13="","",'TRI-1C'!$BQ$13)</f>
        <v>Contar oralmente del 1 al 15 con secuencia numérica.</v>
      </c>
      <c r="B1915" s="149"/>
      <c r="C1915" s="149"/>
      <c r="D1915" s="150"/>
      <c r="E1915" s="150"/>
      <c r="F1915" s="126"/>
      <c r="G1915" s="122" t="str">
        <f>IF(A1915="","",VLOOKUP(J1850,'TRI-1C'!$B$18:$FH$61,68,FALSE))</f>
        <v>A+</v>
      </c>
      <c r="H1915" s="150"/>
      <c r="I1915" s="127" t="str">
        <f t="shared" si="70"/>
        <v>A+</v>
      </c>
      <c r="J1915" s="126"/>
    </row>
    <row r="1916" spans="1:10" ht="12.75" customHeight="1">
      <c r="A1916" s="147" t="str">
        <f>IF('TRI-1C'!$BR$13="","",'TRI-1C'!$BR$13)</f>
        <v>Continuar y reproducir patrones simples con objetos concretos y representaciones gráficas.</v>
      </c>
      <c r="B1916" s="139"/>
      <c r="C1916" s="139"/>
      <c r="F1916" s="128"/>
      <c r="G1916" s="124" t="str">
        <f>IF(A1916="","",VLOOKUP(J1850,'TRI-1C'!$B$18:$FH$61,69,FALSE))</f>
        <v>A+</v>
      </c>
      <c r="I1916" s="125" t="str">
        <f t="shared" si="70"/>
        <v>A+</v>
      </c>
      <c r="J1916" s="128"/>
    </row>
    <row r="1917" spans="1:10" ht="12.75" customHeight="1">
      <c r="A1917" s="148" t="str">
        <f>IF('TRI-1C'!$BS$13="","",'TRI-1C'!$BS$13)</f>
        <v>Establecer la relación de correspondencia entre los elementos de colecciones de objetos.</v>
      </c>
      <c r="B1917" s="149"/>
      <c r="C1917" s="149"/>
      <c r="D1917" s="150"/>
      <c r="E1917" s="150"/>
      <c r="F1917" s="126"/>
      <c r="G1917" s="122" t="str">
        <f>IF(A1917="","",VLOOKUP(J1850,'TRI-1C'!$B$18:$FH$61,70,FALSE))</f>
        <v>A+</v>
      </c>
      <c r="H1917" s="150"/>
      <c r="I1917" s="127" t="str">
        <f t="shared" si="70"/>
        <v>A+</v>
      </c>
      <c r="J1917" s="126"/>
    </row>
    <row r="1918" spans="1:10" ht="12.75" customHeight="1">
      <c r="A1918" s="147" t="str">
        <f>IF('TRI-1C'!$BT$13="","",'TRI-1C'!$BT$13)</f>
        <v>Identificar características de mañana, tarde y noche</v>
      </c>
      <c r="B1918" s="139"/>
      <c r="C1918" s="139"/>
      <c r="F1918" s="128"/>
      <c r="G1918" s="124" t="str">
        <f>IF(A1918="","",VLOOKUP(J1850,'TRI-1C'!$B$18:$FH$61,71,FALSE))</f>
        <v>A+</v>
      </c>
      <c r="I1918" s="125" t="str">
        <f t="shared" si="70"/>
        <v>A+</v>
      </c>
      <c r="J1918" s="128"/>
    </row>
    <row r="1919" spans="1:10" ht="12.75" customHeight="1">
      <c r="A1919" s="192" t="str">
        <f>IF('TRI-1C'!$BU$13="","",'TRI-1C'!$BU$13)</f>
        <v>Identificar en los objetos las nociones de medida: largo/ corto, grueso/delgado.</v>
      </c>
      <c r="B1919" s="154"/>
      <c r="C1919" s="154"/>
      <c r="D1919" s="154"/>
      <c r="E1919" s="154"/>
      <c r="F1919" s="155"/>
      <c r="G1919" s="122" t="str">
        <f>IF(A1919="","",VLOOKUP(J1850,'TRI-1C'!$B$18:$FH$61,72,FALSE))</f>
        <v>A+</v>
      </c>
      <c r="H1919" s="150"/>
      <c r="I1919" s="127" t="str">
        <f t="shared" si="70"/>
        <v>A+</v>
      </c>
      <c r="J1919" s="126"/>
    </row>
    <row r="1920" spans="1:10" ht="12.75" customHeight="1">
      <c r="A1920" s="147" t="str">
        <f>IF('TRI-1C'!$BV$13="","",'TRI-1C'!$BV$13)</f>
        <v>Identificar figuras geométricas básicas: círculo, cuadrado y triángulo en objetos del entorno y en representaciones gráficas.</v>
      </c>
      <c r="B1920" s="139"/>
      <c r="C1920" s="139"/>
      <c r="F1920" s="128"/>
      <c r="G1920" s="124" t="str">
        <f>IF(A1920="","",VLOOKUP(J1850,'TRI-1C'!$B$18:$FH$61,73,FALSE))</f>
        <v>A+</v>
      </c>
      <c r="I1920" s="125" t="str">
        <f t="shared" si="70"/>
        <v>A+</v>
      </c>
      <c r="J1920" s="128"/>
    </row>
    <row r="1921" spans="1:10" ht="12.75" customHeight="1">
      <c r="A1921" s="148" t="str">
        <f>IF('TRI-1C'!$BW$13="","",'TRI-1C'!$BW$13)</f>
        <v>Identificar la diferencia entre lo que se desea y lo que se necesita</v>
      </c>
      <c r="B1921" s="149"/>
      <c r="C1921" s="149"/>
      <c r="D1921" s="150"/>
      <c r="E1921" s="150"/>
      <c r="F1921" s="126"/>
      <c r="G1921" s="122" t="str">
        <f>IF(A1921="","",VLOOKUP(J1850,'TRI-1C'!$B$18:$FH$61,74,FALSE))</f>
        <v>A+</v>
      </c>
      <c r="H1921" s="150"/>
      <c r="I1921" s="127" t="str">
        <f t="shared" si="70"/>
        <v>A+</v>
      </c>
      <c r="J1921" s="126"/>
    </row>
    <row r="1922" spans="1:10" ht="12.75" customHeight="1">
      <c r="A1922" s="147" t="str">
        <f>IF('TRI-1C'!$BX$13="","",'TRI-1C'!$BX$13)</f>
        <v>Identificar las nociones de tiempo en acciones que siceden antes, ahora y después</v>
      </c>
      <c r="B1922" s="139"/>
      <c r="C1922" s="139"/>
      <c r="F1922" s="128"/>
      <c r="G1922" s="124" t="str">
        <f>IF(A1922="","",VLOOKUP(J1850,'TRI-1C'!$B$18:$FH$61,75,FALSE))</f>
        <v>A+</v>
      </c>
      <c r="I1922" s="125" t="str">
        <f t="shared" si="70"/>
        <v>A+</v>
      </c>
      <c r="J1922" s="128"/>
    </row>
    <row r="1923" spans="1:10" ht="12.75" customHeight="1">
      <c r="A1923" s="148" t="str">
        <f>IF('TRI-1C'!$BY$13="","",'TRI-1C'!$BY$13)</f>
        <v>Identificar los números de emergencia a través de actividades lúdicas, y reconocer cuándo pedir ayuda en situaciones sencillas.</v>
      </c>
      <c r="B1923" s="158"/>
      <c r="C1923" s="158"/>
      <c r="D1923" s="158"/>
      <c r="E1923" s="158"/>
      <c r="F1923" s="159"/>
      <c r="G1923" s="122" t="str">
        <f>IF(A1923="","",VLOOKUP(J1850,'TRI-1C'!$B$18:$FH$61,76,FALSE))</f>
        <v>A+</v>
      </c>
      <c r="H1923" s="150"/>
      <c r="I1923" s="127" t="str">
        <f t="shared" si="70"/>
        <v>A+</v>
      </c>
      <c r="J1923" s="126"/>
    </row>
    <row r="1924" spans="1:10" ht="12.75" customHeight="1">
      <c r="A1924" s="11" t="str">
        <f>IF('TRI-1C'!$BZ$13="","",'TRI-1C'!$BZ$13)</f>
        <v>Identificar semejanzas y diferencias en objetos del entorno con criterios de forma, color y tamaño</v>
      </c>
      <c r="B1924" s="156"/>
      <c r="C1924" s="156"/>
      <c r="D1924" s="156"/>
      <c r="E1924" s="156"/>
      <c r="F1924" s="157"/>
      <c r="G1924" s="124" t="str">
        <f>IF(A1924="","",VLOOKUP(J1850,'TRI-1C'!$B$18:$FH$61,77,FALSE))</f>
        <v>A+</v>
      </c>
      <c r="I1924" s="125" t="str">
        <f t="shared" si="70"/>
        <v>A+</v>
      </c>
      <c r="J1924" s="128"/>
    </row>
    <row r="1925" spans="1:10" ht="12.75" customHeight="1">
      <c r="A1925" s="148" t="str">
        <f>IF('TRI-1C'!$CA$13="","",'TRI-1C'!$CA$13)</f>
        <v>Ordenar en secuencias lógica sucesos de hasta cinco eventos en representaciones gráficas de sus actividades de la rutina diaria y en escenas de cuentos</v>
      </c>
      <c r="B1925" s="149"/>
      <c r="C1925" s="149"/>
      <c r="D1925" s="150"/>
      <c r="E1925" s="150"/>
      <c r="F1925" s="126"/>
      <c r="G1925" s="122" t="str">
        <f>IF(A1925="","",VLOOKUP(J1850,'TRI-1C'!$B$18:$FH$61,78,FALSE))</f>
        <v>A+</v>
      </c>
      <c r="H1925" s="150"/>
      <c r="I1925" s="127" t="str">
        <f t="shared" si="70"/>
        <v>A+</v>
      </c>
      <c r="J1925" s="126"/>
    </row>
    <row r="1926" spans="1:10" ht="12.75" customHeight="1">
      <c r="A1926" s="147" t="str">
        <f>IF('TRI-1C'!$CB$13="","",'TRI-1C'!$CB$13)</f>
        <v>Reconocer billetes y monedas en situaciones de la vida real</v>
      </c>
      <c r="B1926" s="139"/>
      <c r="C1926" s="139"/>
      <c r="F1926" s="128"/>
      <c r="G1926" s="124" t="str">
        <f>IF(A1926="","",VLOOKUP(J1850,'TRI-1C'!$B$18:$FH$61,79,FALSE))</f>
        <v>A+</v>
      </c>
      <c r="I1926" s="125" t="str">
        <f t="shared" si="70"/>
        <v>A+</v>
      </c>
      <c r="J1926" s="128"/>
    </row>
    <row r="1927" spans="1:10" ht="12.75" customHeight="1">
      <c r="A1927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1927" s="149"/>
      <c r="C1927" s="149"/>
      <c r="D1927" s="150"/>
      <c r="E1927" s="150"/>
      <c r="F1927" s="126"/>
      <c r="G1927" s="122" t="str">
        <f>IF(A1927="","",VLOOKUP(J1850,'TRI-1C'!$B$18:$FH$61,80,FALSE))</f>
        <v>A+</v>
      </c>
      <c r="H1927" s="150"/>
      <c r="I1927" s="127" t="str">
        <f t="shared" si="70"/>
        <v>A+</v>
      </c>
      <c r="J1927" s="126"/>
    </row>
    <row r="1928" spans="1:10" ht="12.75" customHeight="1">
      <c r="A1928" s="147" t="str">
        <f>IF('TRI-1C'!$CD$13="","",'TRI-1C'!$CD$13)</f>
        <v>Reconocer los colores secundarios en objetos e imágenes del entorno.</v>
      </c>
      <c r="B1928" s="139"/>
      <c r="C1928" s="139"/>
      <c r="F1928" s="128"/>
      <c r="G1928" s="124" t="str">
        <f>IF(A1928="","",VLOOKUP(J1850,'TRI-1C'!$B$18:$FH$61,81,FALSE))</f>
        <v>A+</v>
      </c>
      <c r="I1928" s="125" t="str">
        <f t="shared" si="70"/>
        <v>A+</v>
      </c>
      <c r="J1928" s="128"/>
    </row>
    <row r="1929" spans="1:10" ht="12.75" customHeight="1">
      <c r="A1929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1929" s="154"/>
      <c r="C1929" s="154"/>
      <c r="D1929" s="154"/>
      <c r="E1929" s="154"/>
      <c r="F1929" s="155"/>
      <c r="G1929" s="122" t="str">
        <f>IF(A1929="","",VLOOKUP(J1850,'TRI-1C'!$B$18:$FH$61,82,FALSE))</f>
        <v>A+</v>
      </c>
      <c r="H1929" s="150"/>
      <c r="I1929" s="127" t="str">
        <f t="shared" si="70"/>
        <v>A+</v>
      </c>
      <c r="J1929" s="126"/>
    </row>
    <row r="1930" spans="1:10" ht="12.75" customHeight="1">
      <c r="A1930" s="147" t="str">
        <f>IF('TRI-1C'!$CF$13="","",'TRI-1C'!$CF$13)</f>
        <v>Relacionar las distintas formas de adquirir dinero con el trabajo y el esfuerzo.</v>
      </c>
      <c r="B1930" s="139"/>
      <c r="C1930" s="139"/>
      <c r="F1930" s="128"/>
      <c r="G1930" s="124" t="str">
        <f>IF(A1930="","",VLOOKUP(J1850,'TRI-1C'!$B$18:$FH$61,83,FALSE))</f>
        <v>A+</v>
      </c>
      <c r="I1930" s="125" t="str">
        <f t="shared" si="70"/>
        <v>A+</v>
      </c>
      <c r="J1930" s="128"/>
    </row>
    <row r="1931" spans="1:10" ht="12.75" customHeight="1">
      <c r="A1931" s="165" t="str">
        <f>'BI-1T'!$A$11</f>
        <v>COMPRENSIÓN Y EXPRESION DEL LENGUAJE</v>
      </c>
      <c r="B1931" s="149"/>
      <c r="C1931" s="149"/>
      <c r="D1931" s="150"/>
      <c r="E1931" s="150"/>
      <c r="F1931" s="126"/>
      <c r="G1931" s="122" t="str">
        <f>IF(A1931="","",VLOOKUP(J1850,'TRI-1C'!$B$18:$FH$61,84,FALSE))</f>
        <v>A+</v>
      </c>
      <c r="H1931" s="150"/>
      <c r="I1931" s="127"/>
      <c r="J1931" s="126"/>
    </row>
    <row r="1932" spans="1:10" ht="12.75" customHeight="1">
      <c r="A1932" s="147" t="str">
        <f>IF('TRI-1C'!$CH$13="","",'TRI-1C'!$CH$13)</f>
        <v>Asociar la imagen de la portada con el título de los cuentos conocidos.</v>
      </c>
      <c r="B1932" s="139"/>
      <c r="C1932" s="139"/>
      <c r="F1932" s="128"/>
      <c r="G1932" s="124" t="str">
        <f>IF(A1932="","",VLOOKUP(J1850,'TRI-1C'!$B$18:$FH$61,85,FALSE))</f>
        <v>A+</v>
      </c>
      <c r="I1932" s="125" t="str">
        <f t="shared" ref="I1932:I1952" si="71">IF(G1932="","",G1932)</f>
        <v>A+</v>
      </c>
      <c r="J1932" s="128"/>
    </row>
    <row r="1933" spans="1:10" ht="12.75" customHeight="1">
      <c r="A1933" s="148" t="str">
        <f>IF('TRI-1C'!$CI$13="","",'TRI-1C'!$CI$13)</f>
        <v>Colaborar en la creación de textos colectivos con la ayuda del docente.</v>
      </c>
      <c r="B1933" s="158"/>
      <c r="C1933" s="158"/>
      <c r="D1933" s="158"/>
      <c r="E1933" s="158"/>
      <c r="F1933" s="159"/>
      <c r="G1933" s="122" t="str">
        <f>IF(A1933="","",VLOOKUP(J1850,'TRI-1C'!$B$18:$FH$61,86,FALSE))</f>
        <v>A+</v>
      </c>
      <c r="H1933" s="150"/>
      <c r="I1933" s="127" t="str">
        <f t="shared" si="71"/>
        <v>A+</v>
      </c>
      <c r="J1933" s="126"/>
    </row>
    <row r="1934" spans="1:10" ht="12.75" customHeight="1">
      <c r="A1934" s="11" t="str">
        <f>IF('TRI-1C'!$CJ$13="","",'TRI-1C'!$CJ$13)</f>
        <v>Comprender el derecho propio y de las otras personas a decir que no como una respuesta válida y respetable.</v>
      </c>
      <c r="B1934" s="156"/>
      <c r="C1934" s="156"/>
      <c r="D1934" s="156"/>
      <c r="E1934" s="156"/>
      <c r="F1934" s="157"/>
      <c r="G1934" s="124" t="str">
        <f>IF(A1934="","",VLOOKUP(J1850,'TRI-1C'!$B$18:$FH$61,87,FALSE))</f>
        <v>A+</v>
      </c>
      <c r="I1934" s="125" t="str">
        <f t="shared" si="71"/>
        <v>A+</v>
      </c>
      <c r="J1934" s="128"/>
    </row>
    <row r="1935" spans="1:10" ht="12.75" customHeight="1">
      <c r="A1935" s="148" t="str">
        <f>IF('TRI-1C'!$CK$13="","",'TRI-1C'!$CK$13)</f>
        <v>Comunicarse a través de dibujos de objetos con detalles que lo vuelven identificables, como representación simbólica de sus ideas.</v>
      </c>
      <c r="B1935" s="149"/>
      <c r="C1935" s="149"/>
      <c r="D1935" s="150"/>
      <c r="E1935" s="150"/>
      <c r="F1935" s="126"/>
      <c r="G1935" s="122" t="str">
        <f>IF(A1935="","",VLOOKUP(J1850,'TRI-1C'!$B$18:$FH$61,88,FALSE))</f>
        <v>A+</v>
      </c>
      <c r="H1935" s="150"/>
      <c r="I1935" s="127" t="str">
        <f t="shared" si="71"/>
        <v>A+</v>
      </c>
      <c r="J1935" s="126"/>
    </row>
    <row r="1936" spans="1:10" ht="12.75" customHeight="1">
      <c r="A1936" s="147" t="str">
        <f>IF('TRI-1C'!$CL$13="","",'TRI-1C'!$CL$13)</f>
        <v>Comunicarse incorporando palabras nuevas a su vocabulario en función de los ambientes y experiencias en las que interactúa.</v>
      </c>
      <c r="B1936" s="139"/>
      <c r="C1936" s="139"/>
      <c r="F1936" s="128"/>
      <c r="G1936" s="124" t="str">
        <f>IF(A1936="","",VLOOKUP(J1850,'TRI-1C'!$B$18:$FH$61,89,FALSE))</f>
        <v>A+</v>
      </c>
      <c r="I1936" s="125" t="str">
        <f t="shared" si="71"/>
        <v>A+</v>
      </c>
      <c r="J1936" s="128"/>
    </row>
    <row r="1937" spans="1:10" ht="12.75" customHeight="1">
      <c r="A1937" s="148" t="str">
        <f>IF('TRI-1C'!$CM$13="","",'TRI-1C'!$CM$13)</f>
        <v>Contar un cuento en base a sus imágenes a partir de la portada y siguiendo la secuencia de las páginas.</v>
      </c>
      <c r="B1937" s="149"/>
      <c r="C1937" s="149"/>
      <c r="D1937" s="150"/>
      <c r="E1937" s="150"/>
      <c r="F1937" s="126"/>
      <c r="G1937" s="122" t="str">
        <f>IF(A1937="","",VLOOKUP(J1850,'TRI-1C'!$B$18:$FH$61,90,FALSE))</f>
        <v>A+</v>
      </c>
      <c r="H1937" s="150"/>
      <c r="I1937" s="127" t="str">
        <f t="shared" si="71"/>
        <v>A+</v>
      </c>
      <c r="J1937" s="126"/>
    </row>
    <row r="1938" spans="1:10" ht="12.75" customHeight="1">
      <c r="A1938" s="147" t="str">
        <f>IF('TRI-1C'!$CN$13="","",'TRI-1C'!$CN$13)</f>
        <v>Describir oralmente imágenes gráficas (pictogramas) y digitales, estructurando oraciones más elaboradas que describan a los objetos que observa.</v>
      </c>
      <c r="B1938" s="139"/>
      <c r="C1938" s="139"/>
      <c r="F1938" s="128"/>
      <c r="G1938" s="124" t="str">
        <f>IF(A1938="","",VLOOKUP(J1850,'TRI-1C'!$B$18:$FH$61,91,FALSE))</f>
        <v>A+</v>
      </c>
      <c r="I1938" s="125" t="str">
        <f t="shared" si="71"/>
        <v>A+</v>
      </c>
      <c r="J1938" s="128"/>
    </row>
    <row r="1939" spans="1:10" ht="12.75" customHeight="1">
      <c r="A1939" s="192" t="str">
        <f>IF('TRI-1C'!$CO$13="","",'TRI-1C'!$CO$13)</f>
        <v>Describir oralmente imágenes relacionadas con los derechos de las personas en situación de movilidad</v>
      </c>
      <c r="B1939" s="154"/>
      <c r="C1939" s="154"/>
      <c r="D1939" s="154"/>
      <c r="E1939" s="154"/>
      <c r="F1939" s="155"/>
      <c r="G1939" s="122" t="str">
        <f>IF(A1939="","",VLOOKUP(J1850,'TRI-1C'!$B$18:$FH$61,92,FALSE))</f>
        <v>A+</v>
      </c>
      <c r="H1939" s="150"/>
      <c r="I1939" s="127" t="str">
        <f t="shared" si="71"/>
        <v>A+</v>
      </c>
      <c r="J1939" s="126"/>
    </row>
    <row r="1940" spans="1:10" ht="12.75" customHeight="1">
      <c r="A1940" s="147" t="str">
        <f>IF('TRI-1C'!$CP$13="","",'TRI-1C'!$CP$13)</f>
        <v>Expresarse oralmente pronunciando correctamente la mayoría de las palabras puede presentarse dificultades en la pronunciación de s, y la r.</v>
      </c>
      <c r="B1940" s="139"/>
      <c r="C1940" s="139"/>
      <c r="F1940" s="128"/>
      <c r="G1940" s="124" t="str">
        <f>IF(A1940="","",VLOOKUP(J1850,'TRI-1C'!$B$18:$FH$61,93,FALSE))</f>
        <v>A+</v>
      </c>
      <c r="I1940" s="125" t="str">
        <f t="shared" si="71"/>
        <v>A+</v>
      </c>
      <c r="J1940" s="128"/>
    </row>
    <row r="1941" spans="1:10" ht="12.75" customHeight="1">
      <c r="A1941" s="148" t="str">
        <f>IF('TRI-1C'!$CQ$13="","",'TRI-1C'!$CQ$13)</f>
        <v>Expresarse utilizando oraciones cortas y completas manteniendo el orden de las palabras.</v>
      </c>
      <c r="B1941" s="149"/>
      <c r="C1941" s="149"/>
      <c r="D1941" s="150"/>
      <c r="E1941" s="150"/>
      <c r="F1941" s="126"/>
      <c r="G1941" s="122" t="str">
        <f>IF(A1941="","",VLOOKUP(J1850,'TRI-1C'!$B$18:$FH$61,94,FALSE))</f>
        <v>A+</v>
      </c>
      <c r="H1941" s="150"/>
      <c r="I1941" s="127" t="str">
        <f t="shared" si="71"/>
        <v>A+</v>
      </c>
      <c r="J1941" s="126"/>
    </row>
    <row r="1942" spans="1:10" ht="12.75" customHeight="1">
      <c r="A1942" s="147" t="str">
        <f>IF('TRI-1C'!$CR$13="","",'TRI-1C'!$CR$13)</f>
        <v>Identificar “auditivamente” el fonema (sonido) inicial de las palabras más utilizadas.</v>
      </c>
      <c r="B1942" s="139"/>
      <c r="C1942" s="139"/>
      <c r="F1942" s="128"/>
      <c r="G1942" s="124" t="str">
        <f>IF(A1942="","",VLOOKUP(J1850,'TRI-1C'!$B$18:$FH$61,95,FALSE))</f>
        <v>A+</v>
      </c>
      <c r="I1942" s="125" t="str">
        <f t="shared" si="71"/>
        <v>A+</v>
      </c>
      <c r="J1942" s="128"/>
    </row>
    <row r="1943" spans="1:10" ht="12.75" customHeight="1">
      <c r="A1943" s="148" t="str">
        <f>IF('TRI-1C'!$CS$13="","",'TRI-1C'!$CS$13)</f>
        <v>Identificar una persona adulta de confianza para solicitar apoyo al enfrentar desafíos emocionales en situaciones cotidianas del entorno escolar</v>
      </c>
      <c r="B1943" s="158"/>
      <c r="C1943" s="158"/>
      <c r="D1943" s="158"/>
      <c r="E1943" s="158"/>
      <c r="F1943" s="159"/>
      <c r="G1943" s="122" t="str">
        <f>IF(A1943="","",VLOOKUP(J1850,'TRI-1C'!$B$18:$FH$61,96,FALSE))</f>
        <v>A+</v>
      </c>
      <c r="H1943" s="150"/>
      <c r="I1943" s="127" t="str">
        <f t="shared" si="71"/>
        <v>A+</v>
      </c>
      <c r="J1943" s="126"/>
    </row>
    <row r="1944" spans="1:10" ht="12.75" customHeight="1">
      <c r="A1944" s="11" t="str">
        <f>IF('TRI-1C'!$CT$13="","",'TRI-1C'!$CT$13)</f>
        <v>Participar en conversaciones más complejas y largas manteniéndose dentro del tema.</v>
      </c>
      <c r="B1944" s="156"/>
      <c r="C1944" s="156"/>
      <c r="D1944" s="156"/>
      <c r="E1944" s="156"/>
      <c r="F1944" s="157"/>
      <c r="G1944" s="124" t="str">
        <f>IF(A1944="","",VLOOKUP(J1850,'TRI-1C'!$B$18:$FH$61,97,FALSE))</f>
        <v>A+</v>
      </c>
      <c r="I1944" s="125" t="str">
        <f t="shared" si="71"/>
        <v>A+</v>
      </c>
      <c r="J1944" s="128"/>
    </row>
    <row r="1945" spans="1:10" ht="12.75" customHeight="1">
      <c r="A1945" s="148" t="str">
        <f>IF('TRI-1C'!$CU$13="","",'TRI-1C'!$CU$13)</f>
        <v>Producir palabras que riman espontáneamente tomado en cuenta los sonidos finales de las mismas.</v>
      </c>
      <c r="B1945" s="149"/>
      <c r="C1945" s="149"/>
      <c r="D1945" s="150"/>
      <c r="E1945" s="150"/>
      <c r="F1945" s="126"/>
      <c r="G1945" s="122" t="str">
        <f>IF(A1945="","",VLOOKUP(J1850,'TRI-1C'!$B$18:$FH$61,98,FALSE))</f>
        <v>A+</v>
      </c>
      <c r="H1945" s="150"/>
      <c r="I1945" s="127" t="str">
        <f t="shared" si="71"/>
        <v>A+</v>
      </c>
      <c r="J1945" s="126"/>
    </row>
    <row r="1946" spans="1:10" ht="12.75" customHeight="1">
      <c r="A1946" s="147" t="str">
        <f>IF('TRI-1C'!$CV$13="","",'TRI-1C'!$CV$13)</f>
        <v>Realizar modificaciones del contenido de un cuento relatado por el adulto, cambiando partes del él como: acciones y final.</v>
      </c>
      <c r="B1946" s="139"/>
      <c r="C1946" s="139"/>
      <c r="F1946" s="128"/>
      <c r="G1946" s="124" t="str">
        <f>IF(A1946="","",VLOOKUP(J1850,'TRI-1C'!$B$18:$FH$61,99,FALSE))</f>
        <v>A+</v>
      </c>
      <c r="I1946" s="125" t="str">
        <f t="shared" si="71"/>
        <v>A+</v>
      </c>
      <c r="J1946" s="128"/>
    </row>
    <row r="1947" spans="1:10" ht="12.75" customHeight="1">
      <c r="A1947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947" s="149"/>
      <c r="C1947" s="149"/>
      <c r="D1947" s="150"/>
      <c r="E1947" s="150"/>
      <c r="F1947" s="126"/>
      <c r="G1947" s="122" t="str">
        <f>IF(A1947="","",VLOOKUP(J1850,'TRI-1C'!$B$18:$FH$61,100,FALSE))</f>
        <v>A+</v>
      </c>
      <c r="H1947" s="150"/>
      <c r="I1947" s="127" t="str">
        <f t="shared" si="71"/>
        <v>A+</v>
      </c>
      <c r="J1947" s="126"/>
    </row>
    <row r="1948" spans="1:10" ht="12.75" customHeight="1">
      <c r="A1948" s="147" t="str">
        <f>IF('TRI-1C'!$CX$13="","",'TRI-1C'!$CX$13)</f>
        <v>Reconocer etiquetas y rótulos de su entorno inmediato y los “lee”.</v>
      </c>
      <c r="B1948" s="139"/>
      <c r="C1948" s="139"/>
      <c r="F1948" s="128"/>
      <c r="G1948" s="124" t="str">
        <f>IF(A1948="","",VLOOKUP(J1850,'TRI-1C'!$B$18:$FH$61,101,FALSE))</f>
        <v>A+</v>
      </c>
      <c r="I1948" s="125" t="str">
        <f t="shared" si="71"/>
        <v>A+</v>
      </c>
      <c r="J1948" s="128"/>
    </row>
    <row r="1949" spans="1:10" ht="12.75" customHeight="1">
      <c r="A1949" s="192" t="str">
        <f>IF('TRI-1C'!$CY$13="","",'TRI-1C'!$CY$13)</f>
        <v>Relatar cuentos, narrados por el adulto, manteniendo la secuencia, sin la ayuda del paratexto.</v>
      </c>
      <c r="B1949" s="154"/>
      <c r="C1949" s="154"/>
      <c r="D1949" s="154"/>
      <c r="E1949" s="154"/>
      <c r="F1949" s="155"/>
      <c r="G1949" s="122" t="str">
        <f>IF(A1949="","",VLOOKUP(J1850,'TRI-1C'!$B$18:$FH$61,102,FALSE))</f>
        <v>A+</v>
      </c>
      <c r="H1949" s="150"/>
      <c r="I1949" s="127" t="str">
        <f t="shared" si="71"/>
        <v>A+</v>
      </c>
      <c r="J1949" s="126"/>
    </row>
    <row r="1950" spans="1:10" ht="12.75" customHeight="1">
      <c r="A1950" s="147" t="str">
        <f>IF('TRI-1C'!$CZ$13="","",'TRI-1C'!$CZ$13)</f>
        <v>Reproducir trabalenguas sencillos, adivinanzas, canciones y poemas cortos, mejorando su pronunciación y potenciando su capacidad imaginativa.</v>
      </c>
      <c r="B1950" s="139"/>
      <c r="C1950" s="139"/>
      <c r="F1950" s="128"/>
      <c r="G1950" s="124" t="str">
        <f>IF(A1950="","",VLOOKUP(J1850,'TRI-1C'!$B$18:$FH$61,103,FALSE))</f>
        <v>A+</v>
      </c>
      <c r="I1950" s="125" t="str">
        <f t="shared" si="71"/>
        <v>A+</v>
      </c>
      <c r="J1950" s="128"/>
    </row>
    <row r="1951" spans="1:10" ht="12.75" customHeight="1">
      <c r="A1951" s="148" t="str">
        <f>IF('TRI-1C'!$DA$13="","",'TRI-1C'!$DA$13)</f>
        <v>Responder preguntas sobre un texto narrado por el adulto, relacionadas a los personajes y acciones principales.</v>
      </c>
      <c r="B1951" s="149"/>
      <c r="C1951" s="149"/>
      <c r="D1951" s="150"/>
      <c r="E1951" s="150"/>
      <c r="F1951" s="126"/>
      <c r="G1951" s="122" t="str">
        <f>IF(A1951="","",VLOOKUP(J1850,'TRI-1C'!$B$18:$FH$61,104,FALSE))</f>
        <v>A+</v>
      </c>
      <c r="H1951" s="150"/>
      <c r="I1951" s="127" t="str">
        <f t="shared" si="71"/>
        <v>A+</v>
      </c>
      <c r="J1951" s="126"/>
    </row>
    <row r="1952" spans="1:10" ht="12.75" customHeight="1">
      <c r="A1952" s="147" t="str">
        <f>IF('TRI-1C'!$DB$13="","",'TRI-1C'!$DB$13)</f>
        <v>Seguir instrucciones sencillas que involucren la ejecución de tres o más actividades</v>
      </c>
      <c r="B1952" s="139"/>
      <c r="C1952" s="139"/>
      <c r="F1952" s="128"/>
      <c r="G1952" s="124" t="str">
        <f>IF(A1952="","",VLOOKUP(J1850,'TRI-1C'!$B$18:$FH$61,105,FALSE))</f>
        <v>A+</v>
      </c>
      <c r="I1952" s="125" t="str">
        <f t="shared" si="71"/>
        <v>A+</v>
      </c>
      <c r="J1952" s="128"/>
    </row>
    <row r="1953" spans="1:10" ht="12.75" customHeight="1">
      <c r="A1953" s="165" t="str">
        <f>'BI-1T'!$A$12</f>
        <v>EXPRESIÓN ARTISTICA</v>
      </c>
      <c r="B1953" s="158"/>
      <c r="C1953" s="158"/>
      <c r="D1953" s="158"/>
      <c r="E1953" s="158"/>
      <c r="F1953" s="159"/>
      <c r="G1953" s="122" t="str">
        <f>IF(A1953="","",VLOOKUP(J1850,'TRI-1C'!$B$18:$FH$61,106,FALSE))</f>
        <v>A+</v>
      </c>
      <c r="H1953" s="150"/>
      <c r="I1953" s="127"/>
      <c r="J1953" s="126"/>
    </row>
    <row r="1954" spans="1:10" ht="12.75" customHeight="1">
      <c r="A1954" s="11" t="str">
        <f>IF('TRI-1C'!$DD$13="","",'TRI-1C'!$DD$13)</f>
        <v>Cantar canciones siguiendo el ritmo y coordinando con las expresiones de su cuerpo.</v>
      </c>
      <c r="B1954" s="156"/>
      <c r="C1954" s="156"/>
      <c r="D1954" s="156"/>
      <c r="E1954" s="156"/>
      <c r="F1954" s="157"/>
      <c r="G1954" s="124" t="str">
        <f>IF(A1954="","",VLOOKUP(J1850,'TRI-1C'!$B$18:$FH$61,107,FALSE))</f>
        <v>A+</v>
      </c>
      <c r="I1954" s="125" t="str">
        <f t="shared" ref="I1954:I1964" si="72">IF(G1954="","",G1954)</f>
        <v>A+</v>
      </c>
      <c r="J1954" s="128"/>
    </row>
    <row r="1955" spans="1:10" ht="12.75" customHeight="1">
      <c r="A1955" s="148" t="str">
        <f>IF('TRI-1C'!$DE$13="","",'TRI-1C'!$DE$13)</f>
        <v>Comunicar de manera escrita sus ideas intentando imitar letras o formas parecidas a letras.</v>
      </c>
      <c r="B1955" s="149"/>
      <c r="C1955" s="149"/>
      <c r="D1955" s="150"/>
      <c r="E1955" s="150"/>
      <c r="F1955" s="126"/>
      <c r="G1955" s="122" t="str">
        <f>IF(A1955="","",VLOOKUP(J1850,'TRI-1C'!$B$18:$FH$61,108,FALSE))</f>
        <v>A+</v>
      </c>
      <c r="H1955" s="150"/>
      <c r="I1955" s="127" t="str">
        <f t="shared" si="72"/>
        <v>A+</v>
      </c>
      <c r="J1955" s="126"/>
    </row>
    <row r="1956" spans="1:10" ht="12.75" customHeight="1">
      <c r="A1956" s="147" t="str">
        <f>IF('TRI-1C'!$DF$13="","",'TRI-1C'!$DF$13)</f>
        <v>Ejecutar patrones de más de dos ritmos con partes del cuerpo y elementos o instrumentos sonoros.</v>
      </c>
      <c r="B1956" s="139"/>
      <c r="C1956" s="139"/>
      <c r="F1956" s="128"/>
      <c r="G1956" s="124" t="str">
        <f>IF(A1956="","",VLOOKUP(J1850,'TRI-1C'!$B$18:$FH$61,109,FALSE))</f>
        <v>A+</v>
      </c>
      <c r="I1956" s="125" t="str">
        <f t="shared" si="72"/>
        <v>A+</v>
      </c>
      <c r="J1956" s="128"/>
    </row>
    <row r="1957" spans="1:10" ht="12.75" customHeight="1">
      <c r="A1957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1957" s="149"/>
      <c r="C1957" s="149"/>
      <c r="D1957" s="150"/>
      <c r="E1957" s="150"/>
      <c r="F1957" s="126"/>
      <c r="G1957" s="122" t="str">
        <f>IF(A1957="","",VLOOKUP(J1850,'TRI-1C'!$B$18:$FH$61,110,FALSE))</f>
        <v>A+</v>
      </c>
      <c r="H1957" s="150"/>
      <c r="I1957" s="127" t="str">
        <f t="shared" si="72"/>
        <v>A+</v>
      </c>
      <c r="J1957" s="126"/>
    </row>
    <row r="1958" spans="1:10" ht="12.75" customHeight="1">
      <c r="A1958" s="147" t="str">
        <f>IF('TRI-1C'!$DH$13="","",'TRI-1C'!$DH$13)</f>
        <v>Expresar su opinión al observar una obra artística relacionada a la plástica o a la escultura.</v>
      </c>
      <c r="B1958" s="139"/>
      <c r="C1958" s="139"/>
      <c r="F1958" s="128"/>
      <c r="G1958" s="124" t="str">
        <f>IF(A1958="","",VLOOKUP(J1850,'TRI-1C'!$B$18:$FH$61,111,FALSE))</f>
        <v>A+</v>
      </c>
      <c r="I1958" s="125" t="str">
        <f t="shared" si="72"/>
        <v>A+</v>
      </c>
      <c r="J1958" s="128"/>
    </row>
    <row r="1959" spans="1:10" ht="12.75" customHeight="1">
      <c r="A1959" s="192" t="str">
        <f>IF('TRI-1C'!$DI$13="","",'TRI-1C'!$DI$13)</f>
        <v>Expresar sus vivencias y experiencias a través del dibujo libre.</v>
      </c>
      <c r="B1959" s="154"/>
      <c r="C1959" s="154"/>
      <c r="D1959" s="154"/>
      <c r="E1959" s="154"/>
      <c r="F1959" s="155"/>
      <c r="G1959" s="122" t="str">
        <f>IF(A1959="","",VLOOKUP(J1850,'TRI-1C'!$B$18:$FH$61,112,FALSE))</f>
        <v>A+</v>
      </c>
      <c r="H1959" s="150"/>
      <c r="I1959" s="127" t="str">
        <f t="shared" si="72"/>
        <v>A+</v>
      </c>
      <c r="J1959" s="126"/>
    </row>
    <row r="1960" spans="1:10" ht="12.75" customHeight="1">
      <c r="A1960" s="147" t="str">
        <f>IF('TRI-1C'!$DJ$13="","",'TRI-1C'!$DJ$13)</f>
        <v>Mantener el ritmo y las secuencias de pasos sencillos durante la ejecución de coreografías.</v>
      </c>
      <c r="B1960" s="139"/>
      <c r="C1960" s="139"/>
      <c r="F1960" s="128"/>
      <c r="G1960" s="124" t="str">
        <f>IF(A1960="","",VLOOKUP(J1850,'TRI-1C'!$B$18:$FH$61,113,FALSE))</f>
        <v>A+</v>
      </c>
      <c r="I1960" s="125" t="str">
        <f t="shared" si="72"/>
        <v>A+</v>
      </c>
      <c r="J1960" s="128"/>
    </row>
    <row r="1961" spans="1:10" ht="12.75" customHeight="1">
      <c r="A1961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961" s="149"/>
      <c r="C1961" s="149"/>
      <c r="D1961" s="150"/>
      <c r="E1961" s="150"/>
      <c r="F1961" s="126"/>
      <c r="G1961" s="122" t="str">
        <f>IF(A1961="","",VLOOKUP(J1850,'TRI-1C'!$B$18:$FH$61,114,FALSE))</f>
        <v>A+</v>
      </c>
      <c r="H1961" s="150"/>
      <c r="I1961" s="127" t="str">
        <f t="shared" si="72"/>
        <v>A+</v>
      </c>
      <c r="J1961" s="126"/>
    </row>
    <row r="1962" spans="1:10" ht="12.75" customHeight="1">
      <c r="A1962" s="147" t="str">
        <f>IF('TRI-1C'!$DL$13="","",'TRI-1C'!$DL$13)</f>
        <v>Participar en dramatizaciones, asumiendo roles de diferentes personas del entorno y de personajes de cuentos e historietas.</v>
      </c>
      <c r="B1962" s="139"/>
      <c r="C1962" s="139"/>
      <c r="F1962" s="128"/>
      <c r="G1962" s="124" t="str">
        <f>IF(A1962="","",VLOOKUP(J1850,'TRI-1C'!$B$18:$FH$61,115,FALSE))</f>
        <v>A+</v>
      </c>
      <c r="I1962" s="125" t="str">
        <f t="shared" si="72"/>
        <v>A+</v>
      </c>
      <c r="J1962" s="128"/>
    </row>
    <row r="1963" spans="1:10" ht="12.75" customHeight="1">
      <c r="A1963" s="148" t="str">
        <f>IF('TRI-1C'!$DM$13="","",'TRI-1C'!$DM$13)</f>
        <v>Participar en rondas populares, bailes y juegos tradicionales, asumiendo los roles y respetando las reglas.</v>
      </c>
      <c r="B1963" s="158"/>
      <c r="C1963" s="158"/>
      <c r="D1963" s="158"/>
      <c r="E1963" s="158"/>
      <c r="F1963" s="159"/>
      <c r="G1963" s="122" t="str">
        <f>IF(A1963="","",VLOOKUP(J1850,'TRI-1C'!$B$18:$FH$61,116,FALSE))</f>
        <v>A+</v>
      </c>
      <c r="H1963" s="150"/>
      <c r="I1963" s="127" t="str">
        <f t="shared" si="72"/>
        <v>A+</v>
      </c>
      <c r="J1963" s="126"/>
    </row>
    <row r="1964" spans="1:10" ht="12.75" customHeight="1">
      <c r="A1964" s="11" t="str">
        <f>IF('TRI-1C'!$DN$13="","",'TRI-1C'!$DN$13)</f>
        <v>Realizar actividades creativas utilizando las técnicas grafo plásticas con variedad de materiales.</v>
      </c>
      <c r="B1964" s="156"/>
      <c r="C1964" s="156"/>
      <c r="D1964" s="156"/>
      <c r="E1964" s="156"/>
      <c r="F1964" s="157"/>
      <c r="G1964" s="124" t="str">
        <f>IF(A1964="","",VLOOKUP(J1850,'TRI-1C'!$B$18:$FH$61,117,FALSE))</f>
        <v>A+</v>
      </c>
      <c r="I1964" s="125" t="str">
        <f t="shared" si="72"/>
        <v>A+</v>
      </c>
      <c r="J1964" s="128"/>
    </row>
    <row r="1965" spans="1:10" ht="12.75" customHeight="1">
      <c r="A1965" s="165" t="str">
        <f>'BI-1T'!$A$13</f>
        <v>EXPRESION CORPORAL Y MOTRICIDAD</v>
      </c>
      <c r="B1965" s="149"/>
      <c r="C1965" s="149"/>
      <c r="D1965" s="150"/>
      <c r="E1965" s="150"/>
      <c r="F1965" s="126"/>
      <c r="G1965" s="122" t="str">
        <f>IF(A1965="","",VLOOKUP(J1850,'TRI-1C'!$B$18:$FH$61,118,FALSE))</f>
        <v>A+</v>
      </c>
      <c r="H1965" s="150"/>
      <c r="I1965" s="127"/>
      <c r="J1965" s="126"/>
    </row>
    <row r="1966" spans="1:10" ht="12.75" customHeight="1">
      <c r="A1966" s="147" t="str">
        <f>IF('TRI-1C'!$DP$13="","",'TRI-1C'!$DP$13)</f>
        <v>Caminar y correr con soltura y seguridad manteniendo el equilibrio a diferentes distancias, orientaciones y ritmos en espacios parciales.</v>
      </c>
      <c r="B1966" s="139"/>
      <c r="C1966" s="139"/>
      <c r="F1966" s="128"/>
      <c r="G1966" s="124" t="str">
        <f>IF(A1966="","",VLOOKUP(J1850,'TRI-1C'!$B$18:$FH$61,119,FALSE))</f>
        <v>A+</v>
      </c>
      <c r="I1966" s="125" t="str">
        <f t="shared" ref="I1966:I1993" si="73">IF(G1966="","",G1966)</f>
        <v>A+</v>
      </c>
      <c r="J1966" s="128"/>
    </row>
    <row r="1967" spans="1:10" ht="12.75" customHeight="1">
      <c r="A1967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1967" s="149"/>
      <c r="C1967" s="149"/>
      <c r="D1967" s="150"/>
      <c r="E1967" s="150"/>
      <c r="F1967" s="126"/>
      <c r="G1967" s="122" t="str">
        <f>IF(A1967="","",VLOOKUP(J1850,'TRI-1C'!$B$18:$FH$61,120,FALSE))</f>
        <v>A+</v>
      </c>
      <c r="H1967" s="150"/>
      <c r="I1967" s="127" t="str">
        <f t="shared" si="73"/>
        <v>A+</v>
      </c>
      <c r="J1967" s="126"/>
    </row>
    <row r="1968" spans="1:10" ht="12.75" customHeight="1">
      <c r="A1968" s="147" t="str">
        <f>IF('TRI-1C'!$DR$13="","",'TRI-1C'!$DR$13)</f>
        <v>Discriminar sonidos onomatopéyicos y diferencia los sonidos naturales de los artificiales</v>
      </c>
      <c r="B1968" s="139"/>
      <c r="C1968" s="139"/>
      <c r="F1968" s="128"/>
      <c r="G1968" s="124" t="str">
        <f>IF(A1968="","",VLOOKUP(J1850,'TRI-1C'!$B$18:$FH$61,121,FALSE))</f>
        <v>A+</v>
      </c>
      <c r="I1968" s="125" t="str">
        <f t="shared" si="73"/>
        <v>A+</v>
      </c>
      <c r="J1968" s="128"/>
    </row>
    <row r="1969" spans="1:10" ht="12.75" customHeight="1">
      <c r="A1969" s="192" t="str">
        <f>IF('TRI-1C'!$DS$13="","",'TRI-1C'!$DS$13)</f>
        <v>Ejecutar actividades coordinadamente y con un control adecuado de fuerza y tonicidad muscular como: lanzar, atrapar y patear objetos y pelotas.</v>
      </c>
      <c r="B1969" s="154"/>
      <c r="C1969" s="154"/>
      <c r="D1969" s="154"/>
      <c r="E1969" s="154"/>
      <c r="F1969" s="155"/>
      <c r="G1969" s="122" t="str">
        <f>IF(A1969="","",VLOOKUP(J1850,'TRI-1C'!$B$18:$FH$61,122,FALSE))</f>
        <v>A+</v>
      </c>
      <c r="H1969" s="150"/>
      <c r="I1969" s="127" t="str">
        <f t="shared" si="73"/>
        <v>A+</v>
      </c>
      <c r="J1969" s="126"/>
    </row>
    <row r="1970" spans="1:10" ht="12.75" customHeight="1">
      <c r="A1970" s="147" t="str">
        <f>IF('TRI-1C'!$DT$13="","",'TRI-1C'!$DT$13)</f>
        <v>Emplear su lado dominante en la realización de la mayoría de las actividades que utilice la mano, ojo y pie.</v>
      </c>
      <c r="B1970" s="139"/>
      <c r="C1970" s="139"/>
      <c r="F1970" s="128"/>
      <c r="G1970" s="124" t="str">
        <f>IF(A1970="","",VLOOKUP(J1850,'TRI-1C'!$B$18:$FH$61,123,FALSE))</f>
        <v>A+</v>
      </c>
      <c r="I1970" s="125" t="str">
        <f t="shared" si="73"/>
        <v>A+</v>
      </c>
      <c r="J1970" s="128"/>
    </row>
    <row r="1971" spans="1:10" ht="12.75" customHeight="1">
      <c r="A1971" s="148" t="str">
        <f>IF('TRI-1C'!$DU$13="","",'TRI-1C'!$DU$13)</f>
        <v>Galopar y salticar coordinadamente con obstáculos ejecutando circuitos.</v>
      </c>
      <c r="B1971" s="149"/>
      <c r="C1971" s="149"/>
      <c r="D1971" s="150"/>
      <c r="E1971" s="150"/>
      <c r="F1971" s="126"/>
      <c r="G1971" s="122" t="str">
        <f>IF(A1971="","",VLOOKUP(J1850,'TRI-1C'!$B$18:$FH$61,124,FALSE))</f>
        <v>A+</v>
      </c>
      <c r="H1971" s="150"/>
      <c r="I1971" s="127" t="str">
        <f t="shared" si="73"/>
        <v>A+</v>
      </c>
      <c r="J1971" s="126"/>
    </row>
    <row r="1972" spans="1:10" ht="12.75" customHeight="1">
      <c r="A1972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1972" s="139"/>
      <c r="C1972" s="139"/>
      <c r="F1972" s="128"/>
      <c r="G1972" s="124" t="str">
        <f>IF(A1972="","",VLOOKUP(J1850,'TRI-1C'!$B$18:$FH$61,125,FALSE))</f>
        <v>A+</v>
      </c>
      <c r="I1972" s="125" t="str">
        <f t="shared" si="73"/>
        <v>A+</v>
      </c>
      <c r="J1972" s="128"/>
    </row>
    <row r="1973" spans="1:10" ht="12.75" customHeight="1">
      <c r="A1973" s="148" t="str">
        <f>IF('TRI-1C'!$DW$13="","",'TRI-1C'!$DW$13)</f>
        <v>Mantener el equilibro al caminar sobre líneas rectas, curvas y quebradas con altura (aprox. 20 cm) logrando un adecuado control postural.</v>
      </c>
      <c r="B1973" s="158"/>
      <c r="C1973" s="158"/>
      <c r="D1973" s="158"/>
      <c r="E1973" s="158"/>
      <c r="F1973" s="159"/>
      <c r="G1973" s="122" t="str">
        <f>IF(A1973="","",VLOOKUP(J1850,'TRI-1C'!$B$18:$FH$61,126,FALSE))</f>
        <v>A+</v>
      </c>
      <c r="H1973" s="150"/>
      <c r="I1973" s="127" t="str">
        <f t="shared" si="73"/>
        <v>A+</v>
      </c>
      <c r="J1973" s="126"/>
    </row>
    <row r="1974" spans="1:10" ht="12.75" customHeight="1">
      <c r="A1974" s="11" t="str">
        <f>IF('TRI-1C'!$DX$13="","",'TRI-1C'!$DX$13)</f>
        <v>Mantener un adecuado control postural en diferentes posiciones del cuerpo y en desplazamientos.</v>
      </c>
      <c r="B1974" s="156"/>
      <c r="C1974" s="156"/>
      <c r="D1974" s="156"/>
      <c r="E1974" s="156"/>
      <c r="F1974" s="157"/>
      <c r="G1974" s="124" t="str">
        <f>IF(A1974="","",VLOOKUP(J1850,'TRI-1C'!$B$18:$FH$61,127,FALSE))</f>
        <v>A+</v>
      </c>
      <c r="I1974" s="125" t="str">
        <f t="shared" si="73"/>
        <v>A+</v>
      </c>
      <c r="J1974" s="128"/>
    </row>
    <row r="1975" spans="1:10" ht="12.75" customHeight="1">
      <c r="A1975" s="148" t="str">
        <f>IF('TRI-1C'!$DY$13="","",'TRI-1C'!$DY$13)</f>
        <v>Orientarse en el espacio realizando desplazamientos en función de consignas dadas con las nociones: entre, adelante-atrás, junto a, cerca-lejos</v>
      </c>
      <c r="B1975" s="149"/>
      <c r="C1975" s="149"/>
      <c r="D1975" s="150"/>
      <c r="E1975" s="150"/>
      <c r="F1975" s="126"/>
      <c r="G1975" s="122" t="str">
        <f>IF(A1975="","",VLOOKUP(J1850,'TRI-1C'!$B$18:$FH$61,128,FALSE))</f>
        <v>A+</v>
      </c>
      <c r="H1975" s="150"/>
      <c r="I1975" s="127" t="str">
        <f t="shared" si="73"/>
        <v>A+</v>
      </c>
      <c r="J1975" s="126"/>
    </row>
    <row r="1976" spans="1:10" ht="12.75" customHeight="1">
      <c r="A1976" s="147" t="str">
        <f>IF('TRI-1C'!$DZ$13="","",'TRI-1C'!$DZ$13)</f>
        <v>Realiza varios movimientos y desplazamientos combinados a diferentes velocidades (rápido, lento), duración (largos y corto).</v>
      </c>
      <c r="B1976" s="139"/>
      <c r="C1976" s="139"/>
      <c r="F1976" s="128"/>
      <c r="G1976" s="124" t="str">
        <f>IF(A1976="","",VLOOKUP(J1850,'TRI-1C'!$B$18:$FH$61,129,FALSE))</f>
        <v>A+</v>
      </c>
      <c r="I1976" s="125" t="str">
        <f t="shared" si="73"/>
        <v>A+</v>
      </c>
      <c r="J1976" s="128"/>
    </row>
    <row r="1977" spans="1:10" ht="12.75" customHeight="1">
      <c r="A1977" s="148" t="str">
        <f>IF('TRI-1C'!$EA$13="","",'TRI-1C'!$EA$13)</f>
        <v>Realizar actividades de coordinación visomotriz con niveles de dificultad creciente en el tamaño y tipo de materiales.</v>
      </c>
      <c r="B1977" s="149"/>
      <c r="C1977" s="149"/>
      <c r="D1977" s="150"/>
      <c r="E1977" s="150"/>
      <c r="F1977" s="126"/>
      <c r="G1977" s="122" t="str">
        <f>IF(A1977="","",VLOOKUP(J1850,'TRI-1C'!$B$18:$FH$61,130,FALSE))</f>
        <v>A+</v>
      </c>
      <c r="H1977" s="150"/>
      <c r="I1977" s="127" t="str">
        <f t="shared" si="73"/>
        <v>A+</v>
      </c>
      <c r="J1977" s="126"/>
    </row>
    <row r="1978" spans="1:10" ht="12.75" customHeight="1">
      <c r="A1978" s="147" t="str">
        <f>IF('TRI-1C'!$EB$13="","",'TRI-1C'!$EB$13)</f>
        <v>Realizar desplazamientos y movimientos combinados utilizando el espacio total y parcial a diferentes distancias (largas-cortas)</v>
      </c>
      <c r="B1978" s="139"/>
      <c r="C1978" s="139"/>
      <c r="F1978" s="128"/>
      <c r="G1978" s="124" t="str">
        <f>IF(A1978="","",VLOOKUP(J1850,'TRI-1C'!$B$18:$FH$61,131,FALSE))</f>
        <v>A+</v>
      </c>
      <c r="I1978" s="125" t="str">
        <f t="shared" si="73"/>
        <v>A+</v>
      </c>
      <c r="J1978" s="128"/>
    </row>
    <row r="1979" spans="1:10" ht="12.75" customHeight="1">
      <c r="A1979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1979" s="154"/>
      <c r="C1979" s="154"/>
      <c r="D1979" s="154"/>
      <c r="E1979" s="154"/>
      <c r="F1979" s="155"/>
      <c r="G1979" s="122" t="str">
        <f>IF(A1979="","",VLOOKUP(J1850,'TRI-1C'!$B$18:$FH$61,132,FALSE))</f>
        <v>A+</v>
      </c>
      <c r="H1979" s="150"/>
      <c r="I1979" s="127" t="str">
        <f t="shared" si="73"/>
        <v>A+</v>
      </c>
      <c r="J1979" s="126"/>
    </row>
    <row r="1980" spans="1:10" ht="12.75" customHeight="1">
      <c r="A1980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1980" s="139"/>
      <c r="C1980" s="139"/>
      <c r="F1980" s="128"/>
      <c r="G1980" s="124" t="str">
        <f>IF(A1980="","",VLOOKUP(J1850,'TRI-1C'!$B$18:$FH$61,133,FALSE))</f>
        <v>A+</v>
      </c>
      <c r="I1980" s="125" t="str">
        <f t="shared" si="73"/>
        <v>A+</v>
      </c>
      <c r="J1980" s="128"/>
    </row>
    <row r="1981" spans="1:10" ht="12.75" customHeight="1">
      <c r="A1981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1981" s="149"/>
      <c r="C1981" s="149"/>
      <c r="D1981" s="150"/>
      <c r="E1981" s="150"/>
      <c r="F1981" s="126"/>
      <c r="G1981" s="122" t="str">
        <f>IF(A1981="","",VLOOKUP(J1850,'TRI-1C'!$B$18:$FH$61,134,FALSE))</f>
        <v>A+</v>
      </c>
      <c r="H1981" s="150"/>
      <c r="I1981" s="127" t="str">
        <f t="shared" si="73"/>
        <v>A+</v>
      </c>
      <c r="J1981" s="126"/>
    </row>
    <row r="1982" spans="1:10" ht="12.75" customHeight="1">
      <c r="A1982" s="147" t="str">
        <f>IF('TRI-1C'!$EF$13="","",'TRI-1C'!$EF$13)</f>
        <v>Realizar movimientos diferenciados con los lados laterales del cuerpo (un lado y otro lado).</v>
      </c>
      <c r="B1982" s="139"/>
      <c r="C1982" s="139"/>
      <c r="F1982" s="128"/>
      <c r="G1982" s="124" t="str">
        <f>IF(A1982="","",VLOOKUP(J1850,'TRI-1C'!$B$18:$FH$61,135,FALSE))</f>
        <v>A+</v>
      </c>
      <c r="I1982" s="125" t="str">
        <f t="shared" si="73"/>
        <v>A+</v>
      </c>
      <c r="J1982" s="128"/>
    </row>
    <row r="1983" spans="1:10" ht="12.75" customHeight="1">
      <c r="A1983" s="148" t="str">
        <f>IF('TRI-1C'!$EG$13="","",'TRI-1C'!$EG$13)</f>
        <v>Realizar movimientos para la coordinación de ojo y pie como: patear pelotas hacia un punto fijo determinado.</v>
      </c>
      <c r="B1983" s="158"/>
      <c r="C1983" s="158"/>
      <c r="D1983" s="158"/>
      <c r="E1983" s="158"/>
      <c r="F1983" s="159"/>
      <c r="G1983" s="122" t="str">
        <f>IF(A1983="","",VLOOKUP(J1850,'TRI-1C'!$B$18:$FH$61,136,FALSE))</f>
        <v>A+</v>
      </c>
      <c r="H1983" s="150"/>
      <c r="I1983" s="127" t="str">
        <f t="shared" si="73"/>
        <v>A+</v>
      </c>
      <c r="J1983" s="126"/>
    </row>
    <row r="1984" spans="1:10" ht="12.75" customHeight="1">
      <c r="A1984" s="11" t="str">
        <f>IF('TRI-1C'!$EH$13="","",'TRI-1C'!$EH$13)</f>
        <v>Realizar representaciones gráficas utilizando el dibujo con detalles que le dan intencionalidad y sentido para identificarlos</v>
      </c>
      <c r="B1984" s="156"/>
      <c r="C1984" s="156"/>
      <c r="D1984" s="156"/>
      <c r="E1984" s="156"/>
      <c r="F1984" s="157"/>
      <c r="G1984" s="124" t="str">
        <f>IF(A1984="","",VLOOKUP(J1850,'TRI-1C'!$B$18:$FH$61,137,FALSE))</f>
        <v>A+</v>
      </c>
      <c r="I1984" s="125" t="str">
        <f t="shared" si="73"/>
        <v>A+</v>
      </c>
      <c r="J1984" s="128"/>
    </row>
    <row r="1985" spans="1:10" ht="12.75" customHeight="1">
      <c r="A1985" s="148" t="str">
        <f>IF('TRI-1C'!$EI$13="","",'TRI-1C'!$EI$13)</f>
        <v>Reconocer la importancia del peatón y respetar su espacio en la vía mediante actividades lúdicas que fomenten el aprendizaje de normas de tránsito.</v>
      </c>
      <c r="B1985" s="149"/>
      <c r="C1985" s="149"/>
      <c r="D1985" s="150"/>
      <c r="E1985" s="150"/>
      <c r="F1985" s="126"/>
      <c r="G1985" s="122" t="str">
        <f>IF(A1985="","",VLOOKUP(J1850,'TRI-1C'!$B$18:$FH$61,138,FALSE))</f>
        <v>A+</v>
      </c>
      <c r="H1985" s="150"/>
      <c r="I1985" s="127" t="str">
        <f t="shared" si="73"/>
        <v>A+</v>
      </c>
      <c r="J1985" s="126"/>
    </row>
    <row r="1986" spans="1:10" ht="12.75" customHeight="1">
      <c r="A1986" s="147" t="str">
        <f>IF('TRI-1C'!$EJ$13="","",'TRI-1C'!$EJ$13)</f>
        <v>Representar la figura humana utilizando el monigote e incorporando detalles según la interiorización de su imagen corporal.</v>
      </c>
      <c r="B1986" s="139"/>
      <c r="C1986" s="139"/>
      <c r="F1986" s="128"/>
      <c r="G1986" s="124" t="str">
        <f>IF(A1986="","",VLOOKUP(J1850,'TRI-1C'!$B$18:$FH$61,139,FALSE))</f>
        <v>A+</v>
      </c>
      <c r="I1986" s="125" t="str">
        <f t="shared" si="73"/>
        <v>A+</v>
      </c>
      <c r="J1986" s="128"/>
    </row>
    <row r="1987" spans="1:10" ht="12.75" customHeight="1">
      <c r="A1987" s="148" t="str">
        <f>IF('TRI-1C'!$EK$13="","",'TRI-1C'!$EK$13)</f>
        <v>Saltar de un pie a otro alternadamente, de manera autónoma.</v>
      </c>
      <c r="B1987" s="149"/>
      <c r="C1987" s="149"/>
      <c r="D1987" s="150"/>
      <c r="E1987" s="150"/>
      <c r="F1987" s="126"/>
      <c r="G1987" s="122" t="str">
        <f>IF(A1987="","",VLOOKUP(J1850,'TRI-1C'!$B$18:$FH$61,140,FALSE))</f>
        <v>A+</v>
      </c>
      <c r="H1987" s="150"/>
      <c r="I1987" s="127" t="str">
        <f t="shared" si="73"/>
        <v>A+</v>
      </c>
      <c r="J1987" s="126"/>
    </row>
    <row r="1988" spans="1:10" ht="12.75" customHeight="1">
      <c r="A1988" s="147" t="str">
        <f>IF('TRI-1C'!$EL$13="","",'TRI-1C'!$EL$13)</f>
        <v>Saltar en dos pies en sentido vertical obstáculos de 20 a 30 cm en altura y en sentido horizontal longitudes de aproximadamente 50 a 70 cm.</v>
      </c>
      <c r="B1988" s="139"/>
      <c r="C1988" s="139"/>
      <c r="F1988" s="128"/>
      <c r="G1988" s="124" t="str">
        <f>IF(A1988="","",VLOOKUP(J1850,'TRI-1C'!$B$18:$FH$61,141,FALSE))</f>
        <v>A+</v>
      </c>
      <c r="I1988" s="125" t="str">
        <f t="shared" si="73"/>
        <v>A+</v>
      </c>
      <c r="J1988" s="128"/>
    </row>
    <row r="1989" spans="1:10" ht="12.75" customHeight="1">
      <c r="A1989" s="192" t="str">
        <f>IF('TRI-1C'!$EM$13="","",'TRI-1C'!$EM$13)</f>
        <v>Subir y bajar escaleras alternando los pies.</v>
      </c>
      <c r="B1989" s="154"/>
      <c r="C1989" s="154"/>
      <c r="D1989" s="154"/>
      <c r="E1989" s="154"/>
      <c r="F1989" s="155"/>
      <c r="G1989" s="122" t="str">
        <f>IF(A1989="","",VLOOKUP(J1850,'TRI-1C'!$B$18:$FH$61,142,FALSE))</f>
        <v>A+</v>
      </c>
      <c r="H1989" s="150"/>
      <c r="I1989" s="127" t="str">
        <f t="shared" si="73"/>
        <v>A+</v>
      </c>
      <c r="J1989" s="126"/>
    </row>
    <row r="1990" spans="1:10" ht="12.75" customHeight="1">
      <c r="A1990" s="147" t="str">
        <f>IF('TRI-1C'!$EN$13="","",'TRI-1C'!$EN$13)</f>
        <v>Trepar y reptar a diferentes ritmos y en posiciones corporales diversas (cúbito ventral y cúbito dorsal).</v>
      </c>
      <c r="B1990" s="139"/>
      <c r="C1990" s="139"/>
      <c r="F1990" s="128"/>
      <c r="G1990" s="124" t="str">
        <f>IF(A1990="","",VLOOKUP(J1850,'TRI-1C'!$B$18:$FH$61,143,FALSE))</f>
        <v>A+</v>
      </c>
      <c r="I1990" s="125" t="str">
        <f t="shared" si="73"/>
        <v>A+</v>
      </c>
      <c r="J1990" s="128"/>
    </row>
    <row r="1991" spans="1:10" ht="12.75" customHeight="1">
      <c r="A1991" s="148" t="str">
        <f>IF('TRI-1C'!$EO$13="","",'TRI-1C'!$EO$13)</f>
        <v>Ubicar algunas partes de su cuerpo en función de las nociones de al lado, junto a, cerca-lejos.</v>
      </c>
      <c r="B1991" s="149"/>
      <c r="C1991" s="149"/>
      <c r="D1991" s="150"/>
      <c r="E1991" s="150"/>
      <c r="F1991" s="126"/>
      <c r="G1991" s="122" t="str">
        <f>IF(A1991="","",VLOOKUP(J1850,'TRI-1C'!$B$18:$FH$61,144,FALSE))</f>
        <v>A+</v>
      </c>
      <c r="H1991" s="150"/>
      <c r="I1991" s="127" t="str">
        <f t="shared" si="73"/>
        <v>A+</v>
      </c>
      <c r="J1991" s="126"/>
    </row>
    <row r="1992" spans="1:10" ht="12.75" customHeight="1">
      <c r="A1992" s="147" t="str">
        <f>IF('TRI-1C'!$EP$13="","",'TRI-1C'!$EP$13)</f>
        <v>Utilizar el espacio parcial e inicia con el uso del espacio total para realizar representaciones gráficas.</v>
      </c>
      <c r="B1992" s="139"/>
      <c r="C1992" s="139"/>
      <c r="F1992" s="128"/>
      <c r="G1992" s="124" t="str">
        <f>IF(A1992="","",VLOOKUP(J1850,'TRI-1C'!$B$18:$FH$61,145,FALSE))</f>
        <v>A+</v>
      </c>
      <c r="I1992" s="125" t="str">
        <f t="shared" si="73"/>
        <v>A+</v>
      </c>
      <c r="J1992" s="128"/>
    </row>
    <row r="1993" spans="1:10" ht="12.75" customHeight="1">
      <c r="A1993" s="148" t="str">
        <f>IF('TRI-1C'!$EQ$13="","",'TRI-1C'!$EQ$13)</f>
        <v>Utilizar la pinza digital para coger lápices, marcadores, pinceles y diversos tipos de materiales.</v>
      </c>
      <c r="B1993" s="158"/>
      <c r="C1993" s="158"/>
      <c r="D1993" s="158"/>
      <c r="E1993" s="158"/>
      <c r="F1993" s="159"/>
      <c r="G1993" s="122" t="str">
        <f>IF(A1993="","",VLOOKUP(J1850,'TRI-1C'!$B$18:$FH$61,146,FALSE))</f>
        <v>A+</v>
      </c>
      <c r="H1993" s="150"/>
      <c r="I1993" s="127" t="str">
        <f t="shared" si="73"/>
        <v>A+</v>
      </c>
      <c r="J1993" s="126"/>
    </row>
    <row r="1994" spans="1:10" ht="12.75" customHeight="1">
      <c r="A1994" s="6" t="str">
        <f>NOTAS!$O$14</f>
        <v>CIVICA Y ACOMPAÑAMIENTO INTEGRAL</v>
      </c>
      <c r="B1994" s="156"/>
      <c r="C1994" s="156"/>
      <c r="D1994" s="156"/>
      <c r="E1994" s="156"/>
      <c r="F1994" s="157"/>
      <c r="G1994" s="124" t="str">
        <f>IF(A1994="","",VLOOKUP(J1850,'TRI-1C'!$B$18:$FH$61,146,FALSE))</f>
        <v>A+</v>
      </c>
      <c r="I1994" s="125"/>
      <c r="J1994" s="128"/>
    </row>
    <row r="1995" spans="1:10" ht="12.75" customHeight="1">
      <c r="A1995" s="148" t="str">
        <f>IF('TRI-1C'!$ES$13="","",'TRI-1C'!$ES$13)</f>
        <v/>
      </c>
      <c r="B1995" s="149"/>
      <c r="C1995" s="149"/>
      <c r="D1995" s="150"/>
      <c r="E1995" s="150"/>
      <c r="F1995" s="126"/>
      <c r="G1995" s="122" t="str">
        <f>IF(A1995="","",VLOOKUP(J1850,'TRI-1C'!$B$18:$FH$61,148,FALSE))</f>
        <v/>
      </c>
      <c r="H1995" s="150"/>
      <c r="I1995" s="127" t="str">
        <f t="shared" ref="I1995:I2004" si="74">IF(G1995="","",G1995)</f>
        <v/>
      </c>
      <c r="J1995" s="126"/>
    </row>
    <row r="1996" spans="1:10" ht="12.75" customHeight="1">
      <c r="A1996" s="147" t="str">
        <f>IF('TRI-1C'!$ET$13="","",'TRI-1C'!$ET$13)</f>
        <v>AUTOCONOCIMIENTO</v>
      </c>
      <c r="B1996" s="139"/>
      <c r="C1996" s="139"/>
      <c r="F1996" s="128"/>
      <c r="G1996" s="124" t="str">
        <f>IF(A1996="","",VLOOKUP(J1850,'TRI-1C'!$B$18:$FH$61,149,FALSE))</f>
        <v>S</v>
      </c>
      <c r="I1996" s="125" t="str">
        <f t="shared" si="74"/>
        <v>S</v>
      </c>
      <c r="J1996" s="128"/>
    </row>
    <row r="1997" spans="1:10" ht="12.75" customHeight="1">
      <c r="A1997" s="148" t="str">
        <f>IF('TRI-1C'!$EU$13="","",'TRI-1C'!$EU$13)</f>
        <v>PENSAMIENO CRITICO</v>
      </c>
      <c r="B1997" s="149"/>
      <c r="C1997" s="149"/>
      <c r="D1997" s="150"/>
      <c r="E1997" s="150"/>
      <c r="F1997" s="126"/>
      <c r="G1997" s="122" t="str">
        <f>IF(A1997="","",VLOOKUP(J1850,'TRI-1C'!$B$18:$FH$61,150,FALSE))</f>
        <v>S</v>
      </c>
      <c r="H1997" s="150"/>
      <c r="I1997" s="127" t="str">
        <f t="shared" si="74"/>
        <v>S</v>
      </c>
      <c r="J1997" s="126"/>
    </row>
    <row r="1998" spans="1:10" ht="12.75" customHeight="1">
      <c r="A1998" s="147" t="str">
        <f>IF('TRI-1C'!$EV$13="","",'TRI-1C'!$EV$13)</f>
        <v>MANEJO DE PROBLEMAS</v>
      </c>
      <c r="B1998" s="139"/>
      <c r="C1998" s="139"/>
      <c r="F1998" s="128"/>
      <c r="G1998" s="124" t="str">
        <f>IF(A1998="","",VLOOKUP(J1850,'TRI-1C'!$B$18:$FH$61,151,FALSE))</f>
        <v>S</v>
      </c>
      <c r="I1998" s="125" t="str">
        <f t="shared" si="74"/>
        <v>S</v>
      </c>
      <c r="J1998" s="128"/>
    </row>
    <row r="1999" spans="1:10" ht="12.75" customHeight="1">
      <c r="A1999" s="192" t="str">
        <f>IF('TRI-1C'!$EW$13="","",'TRI-1C'!$EW$13)</f>
        <v>TOMA DE DECISIONES</v>
      </c>
      <c r="B1999" s="154"/>
      <c r="C1999" s="154"/>
      <c r="D1999" s="154"/>
      <c r="E1999" s="154"/>
      <c r="F1999" s="155"/>
      <c r="G1999" s="122" t="str">
        <f>IF(A1999="","",VLOOKUP(J1850,'TRI-1C'!$B$18:$FH$61,152,FALSE))</f>
        <v>S</v>
      </c>
      <c r="H1999" s="150"/>
      <c r="I1999" s="127" t="str">
        <f t="shared" si="74"/>
        <v>S</v>
      </c>
      <c r="J1999" s="126"/>
    </row>
    <row r="2000" spans="1:10" ht="12.75" customHeight="1">
      <c r="A2000" s="147" t="str">
        <f>IF('TRI-1C'!$EX$13="","",'TRI-1C'!$EX$13)</f>
        <v>TRABAJO EN EQUIPO</v>
      </c>
      <c r="B2000" s="139"/>
      <c r="C2000" s="139"/>
      <c r="F2000" s="128"/>
      <c r="G2000" s="124" t="str">
        <f>IF(A2000="","",VLOOKUP(J1850,'TRI-1C'!$B$18:$FH$61,153,FALSE))</f>
        <v>S</v>
      </c>
      <c r="I2000" s="125" t="str">
        <f t="shared" si="74"/>
        <v>S</v>
      </c>
      <c r="J2000" s="128"/>
    </row>
    <row r="2001" spans="1:10" ht="12.75" customHeight="1">
      <c r="A2001" s="148" t="str">
        <f>IF('TRI-1C'!$EY$13="","",'TRI-1C'!$EY$13)</f>
        <v>CONCIENCIA SOCIAL</v>
      </c>
      <c r="B2001" s="149"/>
      <c r="C2001" s="149"/>
      <c r="D2001" s="150"/>
      <c r="E2001" s="150"/>
      <c r="F2001" s="126"/>
      <c r="G2001" s="122" t="str">
        <f>IF(A2001="","",VLOOKUP(J1850,'TRI-1C'!$B$18:$FH$61,154,FALSE))</f>
        <v>S</v>
      </c>
      <c r="H2001" s="150"/>
      <c r="I2001" s="127" t="str">
        <f t="shared" si="74"/>
        <v>S</v>
      </c>
      <c r="J2001" s="126"/>
    </row>
    <row r="2002" spans="1:10" ht="12.75" customHeight="1">
      <c r="A2002" s="147" t="str">
        <f>IF('TRI-1C'!$EZ$13="","",'TRI-1C'!$EZ$13)</f>
        <v xml:space="preserve">RELACIONES INTERPERSONALES	</v>
      </c>
      <c r="B2002" s="139"/>
      <c r="C2002" s="139"/>
      <c r="F2002" s="128"/>
      <c r="G2002" s="124" t="str">
        <f>IF(A2002="","",VLOOKUP(J1850,'TRI-1C'!$B$18:$FH$61,155,FALSE))</f>
        <v>S</v>
      </c>
      <c r="I2002" s="125" t="str">
        <f t="shared" si="74"/>
        <v>S</v>
      </c>
      <c r="J2002" s="128"/>
    </row>
    <row r="2003" spans="1:10" ht="12.75" customHeight="1">
      <c r="A2003" s="148" t="str">
        <f>IF('TRI-1C'!$FA$13="","",'TRI-1C'!$FA$13)</f>
        <v>MANEJO DE CONFLICTOS</v>
      </c>
      <c r="B2003" s="149"/>
      <c r="C2003" s="149"/>
      <c r="D2003" s="150"/>
      <c r="E2003" s="150"/>
      <c r="F2003" s="126"/>
      <c r="G2003" s="122" t="str">
        <f>IF(A2003="","",VLOOKUP(J1850,'TRI-1C'!$B$18:$FH$61,156,FALSE))</f>
        <v>S</v>
      </c>
      <c r="H2003" s="150"/>
      <c r="I2003" s="127" t="str">
        <f t="shared" si="74"/>
        <v>S</v>
      </c>
      <c r="J2003" s="126"/>
    </row>
    <row r="2004" spans="1:10" ht="12.75" customHeight="1">
      <c r="A2004" s="147" t="str">
        <f>IF('TRI-1C'!$FB$13="","",'TRI-1C'!$FB$13)</f>
        <v>MANEJO DE EMOCIONES Y SENTIMIENTOS</v>
      </c>
      <c r="B2004" s="139"/>
      <c r="C2004" s="139"/>
      <c r="F2004" s="128"/>
      <c r="G2004" s="124" t="str">
        <f>IF(A2004="","",VLOOKUP(J1850,'TRI-1C'!$B$18:$FH$61,157,FALSE))</f>
        <v>S</v>
      </c>
      <c r="I2004" s="125" t="str">
        <f t="shared" si="74"/>
        <v>S</v>
      </c>
      <c r="J2004" s="128"/>
    </row>
    <row r="2005" spans="1:10" ht="12.75" customHeight="1">
      <c r="A2005" s="151"/>
      <c r="B2005" s="129"/>
      <c r="C2005" s="129"/>
      <c r="D2005" s="130"/>
      <c r="E2005" s="130"/>
      <c r="F2005" s="131"/>
      <c r="G2005" s="132"/>
      <c r="H2005" s="130"/>
      <c r="I2005" s="133"/>
      <c r="J2005" s="131"/>
    </row>
    <row r="2006" spans="1:10" ht="12.75" customHeight="1">
      <c r="A2006" s="134"/>
      <c r="B2006" s="134"/>
      <c r="C2006" s="134"/>
      <c r="D2006" s="134"/>
      <c r="E2006" s="134"/>
      <c r="F2006" s="140"/>
      <c r="G2006" s="496"/>
      <c r="H2006" s="496"/>
      <c r="I2006" s="497"/>
      <c r="J2006" s="497"/>
    </row>
    <row r="2007" spans="1:10" ht="12.75" customHeight="1">
      <c r="A2007" s="487" t="s">
        <v>156</v>
      </c>
      <c r="B2007" s="488"/>
      <c r="C2007" s="135" t="s">
        <v>157</v>
      </c>
      <c r="G2007" s="494"/>
      <c r="H2007" s="494"/>
      <c r="I2007" s="494"/>
      <c r="J2007" s="494"/>
    </row>
    <row r="2008" spans="1:10" ht="12.75" customHeight="1">
      <c r="A2008" s="489" t="s">
        <v>158</v>
      </c>
      <c r="B2008" s="490"/>
      <c r="C2008" s="136" t="str">
        <f>VLOOKUP(J1850,'TRI-1C'!$B$18:$FH$61,160,FALSE)</f>
        <v>A+</v>
      </c>
      <c r="G2008" s="494"/>
      <c r="H2008" s="494"/>
      <c r="I2008" s="494"/>
      <c r="J2008" s="494"/>
    </row>
    <row r="2009" spans="1:10" ht="12.75" customHeight="1">
      <c r="A2009" s="491" t="s">
        <v>159</v>
      </c>
      <c r="B2009" s="492"/>
      <c r="C2009" s="493"/>
      <c r="G2009" s="494"/>
      <c r="H2009" s="494"/>
      <c r="I2009" s="494"/>
      <c r="J2009" s="494"/>
    </row>
    <row r="2010" spans="1:10" ht="12.75" customHeight="1">
      <c r="A2010" s="137" t="s">
        <v>160</v>
      </c>
      <c r="B2010" s="138"/>
      <c r="C2010" s="188" t="str">
        <f>VLOOKUP(J1850,'TRI-1C'!$B$18:$FH$61,161,FALSE)</f>
        <v/>
      </c>
      <c r="G2010" s="494"/>
      <c r="H2010" s="494"/>
      <c r="I2010" s="494"/>
      <c r="J2010" s="494"/>
    </row>
    <row r="2011" spans="1:10" ht="12.75" customHeight="1">
      <c r="A2011" s="137" t="s">
        <v>161</v>
      </c>
      <c r="B2011" s="138"/>
      <c r="C2011" s="188" t="str">
        <f>VLOOKUP(J1850,'TRI-1C'!$B$18:$FH$61,162,FALSE)</f>
        <v/>
      </c>
      <c r="G2011" s="494"/>
      <c r="H2011" s="494"/>
      <c r="I2011" s="494"/>
      <c r="J2011" s="494"/>
    </row>
    <row r="2012" spans="1:10" ht="12.75" customHeight="1">
      <c r="A2012" s="480" t="s">
        <v>163</v>
      </c>
      <c r="B2012" s="481"/>
      <c r="C2012" s="188">
        <f>VLOOKUP(J1850,'TRI-1C'!$B$18:$FH$61,163,FALSE)</f>
        <v>0</v>
      </c>
      <c r="G2012" s="494"/>
      <c r="H2012" s="494"/>
      <c r="I2012" s="494"/>
      <c r="J2012" s="494"/>
    </row>
    <row r="2013" spans="1:10" ht="12.75" customHeight="1">
      <c r="D2013" s="503" t="s">
        <v>162</v>
      </c>
      <c r="E2013" s="503"/>
      <c r="F2013" s="152">
        <f ca="1">NOW()</f>
        <v>45994.739222569442</v>
      </c>
    </row>
    <row r="2016" spans="1:10" ht="12.75" customHeight="1">
      <c r="G2016" s="112"/>
    </row>
    <row r="2018" spans="2:7" ht="12.75" customHeight="1">
      <c r="B2018" s="495" t="s">
        <v>164</v>
      </c>
      <c r="C2018" s="495"/>
      <c r="F2018" s="116" t="s">
        <v>165</v>
      </c>
      <c r="G2018" s="116" t="s">
        <v>165</v>
      </c>
    </row>
    <row r="2052" spans="1:10" ht="12.75" customHeight="1">
      <c r="A2052" s="111" t="s">
        <v>153</v>
      </c>
      <c r="C2052" t="str">
        <f>IF(VLOOKUP(J2055,NOTAS!$D$14:$P$60,2,FALSE)="","",VLOOKUP(J2055,NOTAS!$D$14:$P$60,2,FALSE))</f>
        <v>DUEÑAS CALDERON LEONIDAS NICOLAI</v>
      </c>
    </row>
    <row r="2053" spans="1:10" ht="12.75" customHeight="1">
      <c r="A2053" s="111" t="s">
        <v>154</v>
      </c>
      <c r="C2053" t="str">
        <f>NOTAS!$B$14&amp; " "&amp;NOTAS!$B$15</f>
        <v>INICIAL II A</v>
      </c>
      <c r="F2053" s="111"/>
      <c r="G2053" s="116"/>
      <c r="H2053" s="117"/>
      <c r="I2053" s="118"/>
      <c r="J2053" s="117"/>
    </row>
    <row r="2054" spans="1:10" ht="12.75" customHeight="1">
      <c r="A2054" s="111" t="s">
        <v>6</v>
      </c>
      <c r="C2054" t="str">
        <f>NOTAS!$B$18</f>
        <v>2025-2026 MATUTINA</v>
      </c>
      <c r="H2054" s="117"/>
      <c r="I2054" s="118"/>
      <c r="J2054" s="117"/>
    </row>
    <row r="2055" spans="1:10" ht="12.75" customHeight="1" thickBot="1">
      <c r="A2055" s="486" t="s">
        <v>167</v>
      </c>
      <c r="B2055" s="486"/>
      <c r="I2055" s="114" t="s">
        <v>74</v>
      </c>
      <c r="J2055" s="121">
        <v>11</v>
      </c>
    </row>
    <row r="2056" spans="1:10" ht="12.75" customHeight="1">
      <c r="A2056" s="482" t="s">
        <v>155</v>
      </c>
      <c r="B2056" s="483"/>
      <c r="C2056" s="483"/>
      <c r="D2056" s="483"/>
      <c r="E2056" s="483"/>
      <c r="F2056" s="484"/>
      <c r="G2056" s="485" t="s">
        <v>141</v>
      </c>
      <c r="H2056" s="483"/>
      <c r="I2056" s="498" t="s">
        <v>141</v>
      </c>
      <c r="J2056" s="499"/>
    </row>
    <row r="2057" spans="1:10" ht="12.75" customHeight="1">
      <c r="A2057" s="500" t="str">
        <f>IF('TRI-1C'!G$10="","",'TRI-1C'!G$10)</f>
        <v>IDENTIDAD Y AUTONOMÍA</v>
      </c>
      <c r="B2057" s="501"/>
      <c r="C2057" s="501"/>
      <c r="D2057" s="501"/>
      <c r="E2057" s="501"/>
      <c r="F2057" s="502"/>
      <c r="G2057" s="160"/>
      <c r="H2057" s="161"/>
      <c r="I2057" s="162"/>
      <c r="J2057" s="163"/>
    </row>
    <row r="2058" spans="1:10" ht="12.75" customHeight="1">
      <c r="A2058" s="148" t="str">
        <f>IF('TRI-1C'!G$13="","",'TRI-1C'!G$13)</f>
        <v>Comunicar algunos datos de su identidad como: nombres completos, edad, nombres de familiares cercanos, lugar dónde vive.</v>
      </c>
      <c r="B2058" s="158"/>
      <c r="C2058" s="158"/>
      <c r="D2058" s="158"/>
      <c r="E2058" s="158"/>
      <c r="F2058" s="159"/>
      <c r="G2058" s="122" t="str">
        <f>IF(A2058="","",VLOOKUP(J2055,'TRI-1C'!$B$18:$FH$61,6,FALSE))</f>
        <v>A-</v>
      </c>
      <c r="H2058" s="150"/>
      <c r="I2058" s="127" t="str">
        <f>IF(G2058="","",G2058)</f>
        <v>A-</v>
      </c>
      <c r="J2058" s="126"/>
    </row>
    <row r="2059" spans="1:10" ht="12.75" customHeight="1">
      <c r="A2059" s="11" t="str">
        <f>IF('TRI-1C'!$H$13="","",'TRI-1C'!$H$13)</f>
        <v>Demostrar curiosidad por las características físicas (genitales) que le permiten reconocerse como niño y niña</v>
      </c>
      <c r="B2059" s="156"/>
      <c r="C2059" s="156"/>
      <c r="D2059" s="156"/>
      <c r="E2059" s="156"/>
      <c r="F2059" s="157"/>
      <c r="G2059" s="124" t="str">
        <f>IF(A2059="","",VLOOKUP(J2055,'TRI-1C'!$B$18:$FH$61,7,FALSE))</f>
        <v>A+</v>
      </c>
      <c r="I2059" s="125" t="str">
        <f t="shared" ref="I2059:I2075" si="75">IF(G2059="","",G2059)</f>
        <v>A+</v>
      </c>
      <c r="J2059" s="128"/>
    </row>
    <row r="2060" spans="1:10" ht="12.75" customHeight="1">
      <c r="A2060" s="148" t="str">
        <f>IF('TRI-1C'!$I$13="","",'TRI-1C'!$I$13)</f>
        <v>Identificar la importancia de usar el cinturón de seguridad para promover el autocuidado y la protección personal.</v>
      </c>
      <c r="B2060" s="149"/>
      <c r="C2060" s="149"/>
      <c r="D2060" s="150"/>
      <c r="E2060" s="150"/>
      <c r="F2060" s="126"/>
      <c r="G2060" s="122" t="str">
        <f>IF(A2060="","",VLOOKUP(J2055,'TRI-1C'!$B$18:$FH$61,8,FALSE))</f>
        <v>B-</v>
      </c>
      <c r="H2060" s="150"/>
      <c r="I2060" s="127" t="str">
        <f t="shared" si="75"/>
        <v>B-</v>
      </c>
      <c r="J2060" s="126"/>
    </row>
    <row r="2061" spans="1:10" ht="12.75" customHeight="1">
      <c r="A2061" s="147" t="str">
        <f>IF('TRI-1C'!$J$13="","",'TRI-1C'!$J$13)</f>
        <v>Identificar las situaciones de peligro a las que se puede exponer en su entorno inmediato y seguir pautas de comportamiento para evitarlas.</v>
      </c>
      <c r="B2061" s="139"/>
      <c r="C2061" s="139"/>
      <c r="F2061" s="128"/>
      <c r="G2061" s="124" t="str">
        <f>IF(A2061="","",VLOOKUP(J2055,'TRI-1C'!$B$18:$FH$61,9,FALSE))</f>
        <v>B+</v>
      </c>
      <c r="I2061" s="125" t="str">
        <f t="shared" si="75"/>
        <v>B+</v>
      </c>
      <c r="J2061" s="128"/>
    </row>
    <row r="2062" spans="1:10" ht="12.75" customHeight="1">
      <c r="A2062" s="148" t="str">
        <f>IF('TRI-1C'!$K$13="","",'TRI-1C'!$K$13)</f>
        <v>Identificar sus características físicas y las de las personas de su entorno como parte del proceso de aceptación de sí mismo y de respeto a los demás.</v>
      </c>
      <c r="B2062" s="149"/>
      <c r="C2062" s="149"/>
      <c r="D2062" s="150"/>
      <c r="E2062" s="150"/>
      <c r="F2062" s="126"/>
      <c r="G2062" s="122" t="str">
        <f>IF(A2062="","",VLOOKUP(J2055,'TRI-1C'!$B$18:$FH$61,10,FALSE))</f>
        <v>B+</v>
      </c>
      <c r="H2062" s="150"/>
      <c r="I2062" s="127" t="str">
        <f t="shared" si="75"/>
        <v>B+</v>
      </c>
      <c r="J2062" s="126"/>
    </row>
    <row r="2063" spans="1:10" ht="12.75" customHeight="1">
      <c r="A2063" s="147" t="str">
        <f>IF('TRI-1C'!$L$13="","",'TRI-1C'!$L$13)</f>
        <v>Identificar y manifestar sus emociones y sentimientos, expresando las causas de los mismos mediante el lenguaje verbal. (D.EIB.10.3.)</v>
      </c>
      <c r="B2063" s="139"/>
      <c r="C2063" s="139"/>
      <c r="F2063" s="128"/>
      <c r="G2063" s="124" t="str">
        <f>IF(A2063="","",VLOOKUP(J2055,'TRI-1C'!$B$18:$FH$61,11,FALSE))</f>
        <v>A+</v>
      </c>
      <c r="I2063" s="125" t="str">
        <f t="shared" si="75"/>
        <v>A+</v>
      </c>
      <c r="J2063" s="128"/>
    </row>
    <row r="2064" spans="1:10" ht="12.75" customHeight="1">
      <c r="A2064" s="192" t="str">
        <f>IF('TRI-1C'!$M$13="","",'TRI-1C'!$M$13)</f>
        <v>Identificarse como miembro de una familia reconociéndose como parte importante de la misma.</v>
      </c>
      <c r="B2064" s="154"/>
      <c r="C2064" s="154"/>
      <c r="D2064" s="154"/>
      <c r="E2064" s="154"/>
      <c r="F2064" s="155"/>
      <c r="G2064" s="122" t="str">
        <f>IF(A2064="","",VLOOKUP(J2055,'TRI-1C'!$B$18:$FH$61,12,FALSE))</f>
        <v>A+</v>
      </c>
      <c r="H2064" s="150"/>
      <c r="I2064" s="127" t="str">
        <f t="shared" si="75"/>
        <v>A+</v>
      </c>
      <c r="J2064" s="126"/>
    </row>
    <row r="2065" spans="1:10" ht="12.75" customHeight="1">
      <c r="A2065" s="147" t="str">
        <f>IF('TRI-1C'!$N$13="","",'TRI-1C'!$N$13)</f>
        <v>Practicar con autonomía hábitos de higiene personal como lavarse las manos, los dientes y la cara.</v>
      </c>
      <c r="B2065" s="139"/>
      <c r="C2065" s="139"/>
      <c r="F2065" s="128"/>
      <c r="G2065" s="124" t="str">
        <f>IF(A2065="","",VLOOKUP(J2055,'TRI-1C'!$B$18:$FH$61,13,FALSE))</f>
        <v>A+</v>
      </c>
      <c r="I2065" s="125" t="str">
        <f t="shared" si="75"/>
        <v>A+</v>
      </c>
      <c r="J2065" s="128"/>
    </row>
    <row r="2066" spans="1:10" ht="12.75" customHeight="1">
      <c r="A2066" s="148" t="str">
        <f>IF('TRI-1C'!$O$13="","",'TRI-1C'!$O$13)</f>
        <v>Practicar hábitos de orden ubicando los objetos en el lugar correspondiente.</v>
      </c>
      <c r="B2066" s="149"/>
      <c r="C2066" s="149"/>
      <c r="D2066" s="150"/>
      <c r="E2066" s="150"/>
      <c r="F2066" s="126"/>
      <c r="G2066" s="122" t="str">
        <f>IF(A2066="","",VLOOKUP(J2055,'TRI-1C'!$B$18:$FH$61,14,FALSE))</f>
        <v>B-</v>
      </c>
      <c r="H2066" s="150"/>
      <c r="I2066" s="127" t="str">
        <f t="shared" si="75"/>
        <v>B-</v>
      </c>
      <c r="J2066" s="126"/>
    </row>
    <row r="2067" spans="1:10" ht="12.75" customHeight="1">
      <c r="A2067" s="147" t="str">
        <f>IF('TRI-1C'!$P$13="","",'TRI-1C'!$P$13)</f>
        <v>Practicar las acciones a seguir en situaciones de riesgo como: temblores, incendios, entre otros, determinadas en el plan de contingencia institucional.</v>
      </c>
      <c r="B2067" s="139"/>
      <c r="C2067" s="139"/>
      <c r="F2067" s="128"/>
      <c r="G2067" s="124" t="str">
        <f>IF(A2067="","",VLOOKUP(J2055,'TRI-1C'!$B$18:$FH$61,15,FALSE))</f>
        <v>B-</v>
      </c>
      <c r="I2067" s="125" t="str">
        <f t="shared" si="75"/>
        <v>B-</v>
      </c>
      <c r="J2067" s="128"/>
    </row>
    <row r="2068" spans="1:10" ht="12.75" customHeight="1">
      <c r="A2068" s="148" t="str">
        <f>IF('TRI-1C'!$Q$13="","",'TRI-1C'!$Q$13)</f>
        <v>Practicar normas de seguridad para evitar accidentes a los que se puede exponer en su entorno inmediato.</v>
      </c>
      <c r="B2068" s="158"/>
      <c r="C2068" s="158"/>
      <c r="D2068" s="158"/>
      <c r="E2068" s="158"/>
      <c r="F2068" s="159"/>
      <c r="G2068" s="122" t="str">
        <f>IF(A2068="","",VLOOKUP(J2055,'TRI-1C'!$B$18:$FH$61,16,FALSE))</f>
        <v>B-</v>
      </c>
      <c r="H2068" s="150"/>
      <c r="I2068" s="127" t="str">
        <f t="shared" si="75"/>
        <v>B-</v>
      </c>
      <c r="J2068" s="126"/>
    </row>
    <row r="2069" spans="1:10" ht="12.75" customHeight="1">
      <c r="A2069" s="11" t="str">
        <f>IF('TRI-1C'!$R$13="","",'TRI-1C'!$R$13)</f>
        <v>Realiza independientemente normas de aseo al ir al baño.</v>
      </c>
      <c r="B2069" s="156"/>
      <c r="C2069" s="156"/>
      <c r="D2069" s="156"/>
      <c r="E2069" s="156"/>
      <c r="F2069" s="157"/>
      <c r="G2069" s="124" t="str">
        <f>IF(A2069="","",VLOOKUP(J2055,'TRI-1C'!$B$18:$FH$61,17,FALSE))</f>
        <v>A+</v>
      </c>
      <c r="I2069" s="125" t="str">
        <f t="shared" si="75"/>
        <v>A+</v>
      </c>
      <c r="J2069" s="128"/>
    </row>
    <row r="2070" spans="1:10" ht="12.75" customHeight="1">
      <c r="A2070" s="148" t="str">
        <f>IF('TRI-1C'!$S$13="","",'TRI-1C'!$S$13)</f>
        <v>Reconocer la importancia del uso del casco y demás indumentaria de pro tección para protegerse de lesiones en actividades que requieran su uso</v>
      </c>
      <c r="B2070" s="149"/>
      <c r="C2070" s="149"/>
      <c r="D2070" s="150"/>
      <c r="E2070" s="150"/>
      <c r="F2070" s="126"/>
      <c r="G2070" s="122" t="str">
        <f>IF(A2070="","",VLOOKUP(J2055,'TRI-1C'!$B$18:$FH$61,18,FALSE))</f>
        <v>B+</v>
      </c>
      <c r="H2070" s="150"/>
      <c r="I2070" s="127" t="str">
        <f t="shared" si="75"/>
        <v>B+</v>
      </c>
      <c r="J2070" s="126"/>
    </row>
    <row r="2071" spans="1:10" ht="12.75" customHeight="1">
      <c r="A2071" s="147" t="str">
        <f>IF('TRI-1C'!$T$13="","",'TRI-1C'!$T$13)</f>
        <v>Reconocer situaciones problémicas en las actividades escolares para solucionarlas de forma creativa y con autonomía.</v>
      </c>
      <c r="B2071" s="139"/>
      <c r="C2071" s="139"/>
      <c r="F2071" s="128"/>
      <c r="G2071" s="124" t="str">
        <f>IF(A2071="","",VLOOKUP(J2055,'TRI-1C'!$B$18:$FH$61,19,FALSE))</f>
        <v>B-</v>
      </c>
      <c r="I2071" s="125" t="str">
        <f t="shared" si="75"/>
        <v>B-</v>
      </c>
      <c r="J2071" s="128"/>
    </row>
    <row r="2072" spans="1:10" ht="12.75" customHeight="1">
      <c r="A2072" s="148" t="str">
        <f>IF('TRI-1C'!$U$13="","",'TRI-1C'!$U$13)</f>
        <v>Seleccionar las prendas de vestir de acuerdo al estado climático (prendas para el frío / prendas para el calor).</v>
      </c>
      <c r="B2072" s="149"/>
      <c r="C2072" s="149"/>
      <c r="D2072" s="150"/>
      <c r="E2072" s="150"/>
      <c r="F2072" s="126"/>
      <c r="G2072" s="122" t="str">
        <f>IF(A2072="","",VLOOKUP(J2055,'TRI-1C'!$B$18:$FH$61,20,FALSE))</f>
        <v>A+</v>
      </c>
      <c r="H2072" s="150"/>
      <c r="I2072" s="127" t="str">
        <f t="shared" si="75"/>
        <v>A+</v>
      </c>
      <c r="J2072" s="126"/>
    </row>
    <row r="2073" spans="1:10" ht="12.75" customHeight="1">
      <c r="A2073" s="147" t="str">
        <f>IF('TRI-1C'!$V$13="","",'TRI-1C'!$V$13)</f>
        <v>Tomar decisiones con respecto a la elección de actividades, vestuario entre otros, en función de sus gustos y preferencias, argumentando las mismas.</v>
      </c>
      <c r="B2073" s="139"/>
      <c r="C2073" s="139"/>
      <c r="F2073" s="128"/>
      <c r="G2073" s="124" t="str">
        <f>IF(A2073="","",VLOOKUP(J2055,'TRI-1C'!$B$18:$FH$61,21,FALSE))</f>
        <v>A+</v>
      </c>
      <c r="I2073" s="125" t="str">
        <f t="shared" si="75"/>
        <v>A+</v>
      </c>
      <c r="J2073" s="128"/>
    </row>
    <row r="2074" spans="1:10" ht="12.75" customHeight="1">
      <c r="A2074" s="192" t="str">
        <f>IF('TRI-1C'!$W$13="","",'TRI-1C'!$W$13)</f>
        <v>Utilizar la cuchara, tenedor y el vaso cuando se alimenta de manera autónoma.</v>
      </c>
      <c r="B2074" s="154"/>
      <c r="C2074" s="154"/>
      <c r="D2074" s="154"/>
      <c r="E2074" s="154"/>
      <c r="F2074" s="155"/>
      <c r="G2074" s="122" t="str">
        <f>IF(A2074="","",VLOOKUP(J2055,'TRI-1C'!$B$18:$FH$61,22,FALSE))</f>
        <v>A+</v>
      </c>
      <c r="H2074" s="150"/>
      <c r="I2074" s="127" t="str">
        <f t="shared" si="75"/>
        <v>A+</v>
      </c>
      <c r="J2074" s="126"/>
    </row>
    <row r="2075" spans="1:10" ht="12.75" customHeight="1">
      <c r="A2075" s="147" t="str">
        <f>IF('TRI-1C'!$X$13="","",'TRI-1C'!$X$13)</f>
        <v>Vestirse y desvestirse de manera independiente con prendas de vestir sencillas. (D.EIB.10.5)</v>
      </c>
      <c r="B2075" s="139"/>
      <c r="C2075" s="139"/>
      <c r="F2075" s="128"/>
      <c r="G2075" s="124" t="str">
        <f>IF(A2075="","",VLOOKUP(J2055,'TRI-1C'!$B$18:$FH$61,23,FALSE))</f>
        <v>A+</v>
      </c>
      <c r="I2075" s="125" t="str">
        <f t="shared" si="75"/>
        <v>A+</v>
      </c>
      <c r="J2075" s="128"/>
    </row>
    <row r="2076" spans="1:10" ht="12.75" customHeight="1">
      <c r="A2076" s="165" t="str">
        <f>'BI-1T'!$A$8</f>
        <v>CONVIVENCIA</v>
      </c>
      <c r="B2076" s="149"/>
      <c r="C2076" s="149"/>
      <c r="D2076" s="150"/>
      <c r="E2076" s="150"/>
      <c r="F2076" s="126"/>
      <c r="G2076" s="122" t="str">
        <f>IF(A2076="","",VLOOKUP(J2055,'TRI-1C'!$B$18:$FH$61,24,FALSE))</f>
        <v>A-</v>
      </c>
      <c r="H2076" s="150"/>
      <c r="I2076" s="127"/>
      <c r="J2076" s="126"/>
    </row>
    <row r="2077" spans="1:10" ht="12.75" customHeight="1">
      <c r="A2077" s="147" t="str">
        <f>IF('TRI-1C'!$Z$13="","",'TRI-1C'!$Z$13)</f>
        <v>Apoyar y motivar a otras personas a participar en actividades grupales, particularmente a quienes muestran dificultades al hacerlo</v>
      </c>
      <c r="B2077" s="139"/>
      <c r="C2077" s="139"/>
      <c r="F2077" s="128"/>
      <c r="G2077" s="124" t="str">
        <f>IF(A2077="","",VLOOKUP(J2055,'TRI-1C'!$B$18:$FH$61,25,FALSE))</f>
        <v>B-</v>
      </c>
      <c r="I2077" s="125" t="str">
        <f t="shared" ref="I2077:I2091" si="76">IF(G2077="","",G2077)</f>
        <v>B-</v>
      </c>
      <c r="J2077" s="128"/>
    </row>
    <row r="2078" spans="1:10" ht="12.75" customHeight="1">
      <c r="A2078" s="148" t="str">
        <f>IF('TRI-1C'!$AA$13="","",'TRI-1C'!$AA$13)</f>
        <v>Asumir y respetar normas de convivencia en la institución de educación inicial y en el hogar acordadas con el adulto. (D.EIB.10.15.)</v>
      </c>
      <c r="B2078" s="158"/>
      <c r="C2078" s="158"/>
      <c r="D2078" s="158"/>
      <c r="E2078" s="158"/>
      <c r="F2078" s="159"/>
      <c r="G2078" s="122" t="str">
        <f>IF(A2078="","",VLOOKUP(J2055,'TRI-1C'!$B$18:$FH$61,26,FALSE))</f>
        <v>B-</v>
      </c>
      <c r="H2078" s="150"/>
      <c r="I2078" s="127" t="str">
        <f t="shared" si="76"/>
        <v>B-</v>
      </c>
      <c r="J2078" s="126"/>
    </row>
    <row r="2079" spans="1:10" ht="12.75" customHeight="1">
      <c r="A2079" s="11" t="str">
        <f>IF('TRI-1C'!$AB$13="","",'TRI-1C'!$AB$13)</f>
        <v>Colaborar en actividades que se desarrollan con otros niños y adultos de su entorno.</v>
      </c>
      <c r="B2079" s="156"/>
      <c r="C2079" s="156"/>
      <c r="D2079" s="156"/>
      <c r="E2079" s="156"/>
      <c r="F2079" s="157"/>
      <c r="G2079" s="124" t="str">
        <f>IF(A2079="","",VLOOKUP(J2055,'TRI-1C'!$B$18:$FH$61,27,FALSE))</f>
        <v>B-</v>
      </c>
      <c r="I2079" s="125" t="str">
        <f t="shared" si="76"/>
        <v>B-</v>
      </c>
      <c r="J2079" s="128"/>
    </row>
    <row r="2080" spans="1:10" ht="12.75" customHeight="1">
      <c r="A2080" s="148" t="str">
        <f>IF('TRI-1C'!$AC$13="","",'TRI-1C'!$AC$13)</f>
        <v>Demostrar actitudes de solidaridad ante situaciones de necesidad de sus compañeros y adultos de su entorno</v>
      </c>
      <c r="B2080" s="149"/>
      <c r="C2080" s="149"/>
      <c r="D2080" s="150"/>
      <c r="E2080" s="150"/>
      <c r="F2080" s="126"/>
      <c r="G2080" s="122" t="str">
        <f>IF(A2080="","",VLOOKUP(J2055,'TRI-1C'!$B$18:$FH$61,28,FALSE))</f>
        <v>B-</v>
      </c>
      <c r="H2080" s="150"/>
      <c r="I2080" s="127" t="str">
        <f t="shared" si="76"/>
        <v>B-</v>
      </c>
      <c r="J2080" s="126"/>
    </row>
    <row r="2081" spans="1:10" ht="12.75" customHeight="1">
      <c r="A2081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081" s="139"/>
      <c r="C2081" s="139"/>
      <c r="F2081" s="128"/>
      <c r="G2081" s="124" t="str">
        <f>IF(A2081="","",VLOOKUP(J2055,'TRI-1C'!$B$18:$FH$61,29,FALSE))</f>
        <v>B-</v>
      </c>
      <c r="I2081" s="125" t="str">
        <f t="shared" si="76"/>
        <v>B-</v>
      </c>
      <c r="J2081" s="128"/>
    </row>
    <row r="2082" spans="1:10" ht="12.75" customHeight="1">
      <c r="A2082" s="148" t="str">
        <f>IF('TRI-1C'!$AE$13="","",'TRI-1C'!$AE$13)</f>
        <v>Demostrar preferencia de jugar la mayor parte del tiempo con un amigo estableciendo niveles de empatías más estables.</v>
      </c>
      <c r="B2082" s="149"/>
      <c r="C2082" s="149"/>
      <c r="D2082" s="150"/>
      <c r="E2082" s="150"/>
      <c r="F2082" s="126"/>
      <c r="G2082" s="122" t="str">
        <f>IF(A2082="","",VLOOKUP(J2055,'TRI-1C'!$B$18:$FH$61,30,FALSE))</f>
        <v>B-</v>
      </c>
      <c r="H2082" s="150"/>
      <c r="I2082" s="127" t="str">
        <f t="shared" si="76"/>
        <v>B-</v>
      </c>
      <c r="J2082" s="126"/>
    </row>
    <row r="2083" spans="1:10" ht="12.75" customHeight="1">
      <c r="A2083" s="147" t="str">
        <f>IF('TRI-1C'!$AF$13="","",'TRI-1C'!$AF$13)</f>
        <v>Demostrar sensibilidad ante deseos, emociones y sentimientos de otras personas.</v>
      </c>
      <c r="B2083" s="139"/>
      <c r="C2083" s="139"/>
      <c r="F2083" s="128"/>
      <c r="G2083" s="124" t="str">
        <f>IF(A2083="","",VLOOKUP(J2055,'TRI-1C'!$B$18:$FH$61,31,FALSE))</f>
        <v>B-</v>
      </c>
      <c r="I2083" s="125" t="str">
        <f t="shared" si="76"/>
        <v>B-</v>
      </c>
      <c r="J2083" s="128"/>
    </row>
    <row r="2084" spans="1:10" ht="12.75" customHeight="1">
      <c r="A2084" s="192" t="str">
        <f>IF('TRI-1C'!$AG$13="","",'TRI-1C'!$AG$13)</f>
        <v>Desarrollar la capacidad de esperar para obtener una recompensa mayor en el futuro.</v>
      </c>
      <c r="B2084" s="154"/>
      <c r="C2084" s="154"/>
      <c r="D2084" s="154"/>
      <c r="E2084" s="154"/>
      <c r="F2084" s="155"/>
      <c r="G2084" s="122" t="str">
        <f>IF(A2084="","",VLOOKUP(J2055,'TRI-1C'!$B$18:$FH$61,32,FALSE))</f>
        <v>B-</v>
      </c>
      <c r="H2084" s="150"/>
      <c r="I2084" s="127" t="str">
        <f t="shared" si="76"/>
        <v>B-</v>
      </c>
      <c r="J2084" s="126"/>
    </row>
    <row r="2085" spans="1:10" ht="12.75" customHeight="1">
      <c r="A2085" s="147" t="str">
        <f>IF('TRI-1C'!$AH$13="","",'TRI-1C'!$AH$13)</f>
        <v>Identificar instituciones y profesiones que brindan servicios a la comunidad y los roles que ellos cumplen.</v>
      </c>
      <c r="B2085" s="139"/>
      <c r="C2085" s="139"/>
      <c r="F2085" s="128"/>
      <c r="G2085" s="124" t="str">
        <f>IF(A2085="","",VLOOKUP(J2055,'TRI-1C'!$B$18:$FH$61,33,FALSE))</f>
        <v>B-</v>
      </c>
      <c r="I2085" s="125" t="str">
        <f t="shared" si="76"/>
        <v>B-</v>
      </c>
      <c r="J2085" s="128"/>
    </row>
    <row r="2086" spans="1:10" ht="12.75" customHeight="1">
      <c r="A2086" s="148" t="str">
        <f>IF('TRI-1C'!$AI$13="","",'TRI-1C'!$AI$13)</f>
        <v>Identificar las profesiones, oficios y ocupaciones que cumplen los miembros de su familia.</v>
      </c>
      <c r="B2086" s="149"/>
      <c r="C2086" s="149"/>
      <c r="D2086" s="150"/>
      <c r="E2086" s="150"/>
      <c r="F2086" s="126"/>
      <c r="G2086" s="122" t="str">
        <f>IF(A2086="","",VLOOKUP(J2055,'TRI-1C'!$B$18:$FH$61,34,FALSE))</f>
        <v>B-</v>
      </c>
      <c r="H2086" s="150"/>
      <c r="I2086" s="127" t="str">
        <f t="shared" si="76"/>
        <v>B-</v>
      </c>
      <c r="J2086" s="126"/>
    </row>
    <row r="2087" spans="1:10" ht="12.75" customHeight="1">
      <c r="A2087" s="147" t="str">
        <f>IF('TRI-1C'!$AJ$13="","",'TRI-1C'!$AJ$13)</f>
        <v>Incrementar su campo de interrelación con otras personas a más del grupo familiar y escolar interactuando con mayor facilidad.</v>
      </c>
      <c r="B2087" s="139"/>
      <c r="C2087" s="139"/>
      <c r="F2087" s="128"/>
      <c r="G2087" s="124" t="str">
        <f>IF(A2087="","",VLOOKUP(J2055,'TRI-1C'!$B$18:$FH$61,35,FALSE))</f>
        <v>B-</v>
      </c>
      <c r="I2087" s="125" t="str">
        <f t="shared" si="76"/>
        <v>B-</v>
      </c>
      <c r="J2087" s="128"/>
    </row>
    <row r="2088" spans="1:10" ht="12.75" customHeight="1">
      <c r="A2088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2088" s="158"/>
      <c r="C2088" s="158"/>
      <c r="D2088" s="158"/>
      <c r="E2088" s="158"/>
      <c r="F2088" s="159"/>
      <c r="G2088" s="122" t="str">
        <f>IF(A2088="","",VLOOKUP(J2055,'TRI-1C'!$B$18:$FH$61,36,FALSE))</f>
        <v>B-</v>
      </c>
      <c r="H2088" s="150"/>
      <c r="I2088" s="127" t="str">
        <f t="shared" si="76"/>
        <v>B-</v>
      </c>
      <c r="J2088" s="126"/>
    </row>
    <row r="2089" spans="1:10" ht="12.75" customHeight="1">
      <c r="A2089" s="11" t="str">
        <f>IF('TRI-1C'!$AL$13="","",'TRI-1C'!$AL$13)</f>
        <v>Participar juegos grupales siguiendo las reglas y asumiendo roles que le permitan mantener un ambiente armónico con sus pares. (D.EIB.10.11.)</v>
      </c>
      <c r="B2089" s="156"/>
      <c r="C2089" s="156"/>
      <c r="D2089" s="156"/>
      <c r="E2089" s="156"/>
      <c r="F2089" s="157"/>
      <c r="G2089" s="124" t="str">
        <f>IF(A2089="","",VLOOKUP(J2055,'TRI-1C'!$B$18:$FH$61,37,FALSE))</f>
        <v>B-</v>
      </c>
      <c r="I2089" s="125" t="str">
        <f t="shared" si="76"/>
        <v>B-</v>
      </c>
      <c r="J2089" s="128"/>
    </row>
    <row r="2090" spans="1:10" ht="12.75" customHeight="1">
      <c r="A2090" s="148" t="str">
        <f>IF('TRI-1C'!$AM$13="","",'TRI-1C'!$AM$13)</f>
        <v>Practicar la costumbre de ahorrar para ocasiones y casos especiales</v>
      </c>
      <c r="B2090" s="149"/>
      <c r="C2090" s="149"/>
      <c r="D2090" s="150"/>
      <c r="E2090" s="150"/>
      <c r="F2090" s="126"/>
      <c r="G2090" s="122" t="str">
        <f>IF(A2090="","",VLOOKUP(J2055,'TRI-1C'!$B$18:$FH$61,38,FALSE))</f>
        <v>B-</v>
      </c>
      <c r="H2090" s="150"/>
      <c r="I2090" s="127" t="str">
        <f t="shared" si="76"/>
        <v>B-</v>
      </c>
      <c r="J2090" s="126"/>
    </row>
    <row r="2091" spans="1:10" ht="12.75" customHeight="1">
      <c r="A2091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2091" s="139"/>
      <c r="C2091" s="139"/>
      <c r="F2091" s="128"/>
      <c r="G2091" s="124" t="str">
        <f>IF(A2091="","",VLOOKUP(J2055,'TRI-1C'!$B$18:$FH$61,39,FALSE))</f>
        <v>B-</v>
      </c>
      <c r="I2091" s="125" t="str">
        <f t="shared" si="76"/>
        <v>B-</v>
      </c>
      <c r="J2091" s="128"/>
    </row>
    <row r="2092" spans="1:10" ht="12.75" customHeight="1">
      <c r="A2092" s="165" t="str">
        <f>'BI-1T'!$A$9</f>
        <v>RELACIONES CON EL MEDIO NATURAL Y CULTURAL</v>
      </c>
      <c r="B2092" s="149"/>
      <c r="C2092" s="149"/>
      <c r="D2092" s="150"/>
      <c r="E2092" s="150"/>
      <c r="F2092" s="126"/>
      <c r="G2092" s="122" t="str">
        <f>IF(A2092="","",VLOOKUP(J2055,'TRI-1C'!$B$18:$FH$61,40,FALSE))</f>
        <v>B-</v>
      </c>
      <c r="H2092" s="150"/>
      <c r="I2092" s="127"/>
      <c r="J2092" s="126"/>
    </row>
    <row r="2093" spans="1:10" ht="12.75" customHeight="1">
      <c r="A2093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2093" s="139"/>
      <c r="C2093" s="139"/>
      <c r="F2093" s="128"/>
      <c r="G2093" s="124" t="str">
        <f>IF(A2093="","",VLOOKUP(J2055,'TRI-1C'!$B$18:$FH$61,41,FALSE))</f>
        <v>B-</v>
      </c>
      <c r="I2093" s="125" t="str">
        <f t="shared" ref="I2093:I2112" si="77">IF(G2093="","",G2093)</f>
        <v>B-</v>
      </c>
      <c r="J2093" s="128"/>
    </row>
    <row r="2094" spans="1:10" ht="12.75" customHeight="1">
      <c r="A2094" s="192" t="str">
        <f>IF('TRI-1C'!$AQ$13="","",'TRI-1C'!$AQ$13)</f>
        <v>Construir conexiones emocionales con su contexto natural (plantas, animales, agua, tierra, aire) y social.</v>
      </c>
      <c r="B2094" s="154"/>
      <c r="C2094" s="154"/>
      <c r="D2094" s="154"/>
      <c r="E2094" s="154"/>
      <c r="F2094" s="155"/>
      <c r="G2094" s="122" t="str">
        <f>IF(A2094="","",VLOOKUP(J2055,'TRI-1C'!$B$18:$FH$61,42,FALSE))</f>
        <v>B-</v>
      </c>
      <c r="H2094" s="150"/>
      <c r="I2094" s="127" t="str">
        <f t="shared" si="77"/>
        <v>B-</v>
      </c>
      <c r="J2094" s="126"/>
    </row>
    <row r="2095" spans="1:10" ht="12.75" customHeight="1">
      <c r="A2095" s="147" t="str">
        <f>IF('TRI-1C'!$AR$13="","",'TRI-1C'!$AR$13)</f>
        <v>dentificar en las actividades diarias oportunidades para aprovechar los recursos y reducir los residuos para proteger el entorno natural</v>
      </c>
      <c r="B2095" s="139"/>
      <c r="C2095" s="139"/>
      <c r="F2095" s="128"/>
      <c r="G2095" s="124" t="str">
        <f>IF(A2095="","",VLOOKUP(J2055,'TRI-1C'!$B$18:$FH$61,43,FALSE))</f>
        <v>B-</v>
      </c>
      <c r="I2095" s="125" t="str">
        <f t="shared" si="77"/>
        <v>B-</v>
      </c>
      <c r="J2095" s="128"/>
    </row>
    <row r="2096" spans="1:10" ht="12.75" customHeight="1">
      <c r="A2096" s="148" t="str">
        <f>IF('TRI-1C'!$AS$13="","",'TRI-1C'!$AS$13)</f>
        <v>Diferenciar entre alimentos nutritivos y no nutritivos identificando los beneficios de una alimentación sana y saludable.</v>
      </c>
      <c r="B2096" s="149"/>
      <c r="C2096" s="149"/>
      <c r="D2096" s="150"/>
      <c r="E2096" s="150"/>
      <c r="F2096" s="126"/>
      <c r="G2096" s="122" t="str">
        <f>IF(A2096="","",VLOOKUP(J2055,'TRI-1C'!$B$18:$FH$61,44,FALSE))</f>
        <v>B-</v>
      </c>
      <c r="H2096" s="150"/>
      <c r="I2096" s="127" t="str">
        <f t="shared" si="77"/>
        <v>B-</v>
      </c>
      <c r="J2096" s="126"/>
    </row>
    <row r="2097" spans="1:10" ht="12.75" customHeight="1">
      <c r="A2097" s="147" t="str">
        <f>IF('TRI-1C'!$AT$13="","",'TRI-1C'!$AT$13)</f>
        <v>Diferenciar entre lo que le pertenece, lo que pertenece a los demás y lo que pertenece al grupo o comunidad.</v>
      </c>
      <c r="B2097" s="139"/>
      <c r="C2097" s="139"/>
      <c r="F2097" s="128"/>
      <c r="G2097" s="124" t="str">
        <f>IF(A2097="","",VLOOKUP(J2055,'TRI-1C'!$B$18:$FH$61,45,FALSE))</f>
        <v>B-</v>
      </c>
      <c r="I2097" s="125" t="str">
        <f t="shared" si="77"/>
        <v>B-</v>
      </c>
      <c r="J2097" s="128"/>
    </row>
    <row r="2098" spans="1:10" ht="12.75" customHeight="1">
      <c r="A2098" s="148" t="str">
        <f>IF('TRI-1C'!$AU$13="","",'TRI-1C'!$AU$13)</f>
        <v>Diferenciar los seres vivos y elementos no vivos de su entorno explorando su mundo natural.</v>
      </c>
      <c r="B2098" s="158"/>
      <c r="C2098" s="158"/>
      <c r="D2098" s="158"/>
      <c r="E2098" s="158"/>
      <c r="F2098" s="159"/>
      <c r="G2098" s="122" t="str">
        <f>IF(A2098="","",VLOOKUP(J2055,'TRI-1C'!$B$18:$FH$61,46,FALSE))</f>
        <v>B-</v>
      </c>
      <c r="H2098" s="150"/>
      <c r="I2098" s="127" t="str">
        <f t="shared" si="77"/>
        <v>B-</v>
      </c>
      <c r="J2098" s="126"/>
    </row>
    <row r="2099" spans="1:10" ht="12.75" customHeight="1">
      <c r="A2099" s="11" t="str">
        <f>IF('TRI-1C'!$AV$13="","",'TRI-1C'!$AV$13)</f>
        <v>Establecer comparaciones entre los elementos del entorno a través de la discriminación sensorial.</v>
      </c>
      <c r="B2099" s="156"/>
      <c r="C2099" s="156"/>
      <c r="D2099" s="156"/>
      <c r="E2099" s="156"/>
      <c r="F2099" s="157"/>
      <c r="G2099" s="124" t="str">
        <f>IF(A2099="","",VLOOKUP(J2055,'TRI-1C'!$B$18:$FH$61,47,FALSE))</f>
        <v>B-</v>
      </c>
      <c r="I2099" s="125" t="str">
        <f t="shared" si="77"/>
        <v>B-</v>
      </c>
      <c r="J2099" s="128"/>
    </row>
    <row r="2100" spans="1:10" ht="12.75" customHeight="1">
      <c r="A2100" s="148" t="str">
        <f>IF('TRI-1C'!$AW$13="","",'TRI-1C'!$AW$13)</f>
        <v>Explorar e identificar los diferentes elementos y fenómenos del entorno natural mediante procesos que propicien la indagación.</v>
      </c>
      <c r="B2100" s="149"/>
      <c r="C2100" s="149"/>
      <c r="D2100" s="150"/>
      <c r="E2100" s="150"/>
      <c r="F2100" s="126"/>
      <c r="G2100" s="122" t="str">
        <f>IF(A2100="","",VLOOKUP(J2055,'TRI-1C'!$B$18:$FH$61,48,FALSE))</f>
        <v>B-</v>
      </c>
      <c r="H2100" s="150"/>
      <c r="I2100" s="127" t="str">
        <f t="shared" si="77"/>
        <v>B-</v>
      </c>
      <c r="J2100" s="126"/>
    </row>
    <row r="2101" spans="1:10" ht="12.75" customHeight="1">
      <c r="A2101" s="147" t="str">
        <f>IF('TRI-1C'!$AX$13="","",'TRI-1C'!$AX$13)</f>
        <v>Identificar características de las plantas por su utilidad, estableciendo diferencias entre ellas.</v>
      </c>
      <c r="B2101" s="139"/>
      <c r="C2101" s="139"/>
      <c r="F2101" s="128"/>
      <c r="G2101" s="124" t="str">
        <f>IF(A2101="","",VLOOKUP(J2055,'TRI-1C'!$B$18:$FH$61,49,FALSE))</f>
        <v>B-</v>
      </c>
      <c r="I2101" s="125" t="str">
        <f t="shared" si="77"/>
        <v>B-</v>
      </c>
      <c r="J2101" s="128"/>
    </row>
    <row r="2102" spans="1:10" ht="12.75" customHeight="1">
      <c r="A2102" s="148" t="str">
        <f>IF('TRI-1C'!$AY$13="","",'TRI-1C'!$AY$13)</f>
        <v>Identificar las características de los animales domésticos y silvestres estableciendo las diferencias entre ellos.</v>
      </c>
      <c r="B2102" s="149"/>
      <c r="C2102" s="149"/>
      <c r="D2102" s="150"/>
      <c r="E2102" s="150"/>
      <c r="F2102" s="126"/>
      <c r="G2102" s="122" t="str">
        <f>IF(A2102="","",VLOOKUP(J2055,'TRI-1C'!$B$18:$FH$61,50,FALSE))</f>
        <v>B-</v>
      </c>
      <c r="H2102" s="150"/>
      <c r="I2102" s="127" t="str">
        <f t="shared" si="77"/>
        <v>B-</v>
      </c>
      <c r="J2102" s="126"/>
    </row>
    <row r="2103" spans="1:10" ht="12.75" customHeight="1">
      <c r="A2103" s="147" t="str">
        <f>IF('TRI-1C'!$AZ$13="","",'TRI-1C'!$AZ$13)</f>
        <v>Identificar las características del mar y reconocerlo como una parte integral del territorio nacional</v>
      </c>
      <c r="B2103" s="139"/>
      <c r="C2103" s="139"/>
      <c r="F2103" s="128"/>
      <c r="G2103" s="124" t="str">
        <f>IF(A2103="","",VLOOKUP(J2055,'TRI-1C'!$B$18:$FH$61,51,FALSE))</f>
        <v>B-</v>
      </c>
      <c r="I2103" s="125" t="str">
        <f t="shared" si="77"/>
        <v>B-</v>
      </c>
      <c r="J2103" s="128"/>
    </row>
    <row r="2104" spans="1:10" ht="12.75" customHeight="1">
      <c r="A2104" s="192" t="str">
        <f>IF('TRI-1C'!$BA$13="","",'TRI-1C'!$BA$13)</f>
        <v>Identificar prácticas socioculturales de su localidad demostrando curiosidad ante sus tradiciones.</v>
      </c>
      <c r="B2104" s="154"/>
      <c r="C2104" s="154"/>
      <c r="D2104" s="154"/>
      <c r="E2104" s="154"/>
      <c r="F2104" s="155"/>
      <c r="G2104" s="122" t="str">
        <f>IF(A2104="","",VLOOKUP(J2055,'TRI-1C'!$B$18:$FH$61,52,FALSE))</f>
        <v>B-</v>
      </c>
      <c r="H2104" s="150"/>
      <c r="I2104" s="127" t="str">
        <f t="shared" si="77"/>
        <v>B-</v>
      </c>
      <c r="J2104" s="126"/>
    </row>
    <row r="2105" spans="1:10" ht="12.75" customHeight="1">
      <c r="A2105" s="147" t="str">
        <f>IF('TRI-1C'!$BB$13="","",'TRI-1C'!$BB$13)</f>
        <v>Observar el proceso del ciclo vital de las plantas mediante actividades de experimentación.</v>
      </c>
      <c r="B2105" s="139"/>
      <c r="C2105" s="139"/>
      <c r="F2105" s="128"/>
      <c r="G2105" s="124" t="str">
        <f>IF(A2105="","",VLOOKUP(J2055,'TRI-1C'!$B$18:$FH$61,53,FALSE))</f>
        <v>B-</v>
      </c>
      <c r="I2105" s="125" t="str">
        <f t="shared" si="77"/>
        <v>B-</v>
      </c>
      <c r="J2105" s="128"/>
    </row>
    <row r="2106" spans="1:10" ht="12.75" customHeight="1">
      <c r="A2106" s="148" t="str">
        <f>IF('TRI-1C'!$BC$13="","",'TRI-1C'!$BC$13)</f>
        <v>Participar en actividades lúdicas para identificar prácticas de movilidad que ayudan a cuidar el planeta</v>
      </c>
      <c r="B2106" s="149"/>
      <c r="C2106" s="149"/>
      <c r="D2106" s="150"/>
      <c r="E2106" s="150"/>
      <c r="F2106" s="126"/>
      <c r="G2106" s="122" t="str">
        <f>IF(A2106="","",VLOOKUP(J2055,'TRI-1C'!$B$18:$FH$61,54,FALSE))</f>
        <v>B-</v>
      </c>
      <c r="H2106" s="150"/>
      <c r="I2106" s="127" t="str">
        <f t="shared" si="77"/>
        <v>B-</v>
      </c>
      <c r="J2106" s="126"/>
    </row>
    <row r="2107" spans="1:10" ht="12.75" customHeight="1">
      <c r="A2107" s="147" t="str">
        <f>IF('TRI-1C'!$BD$13="","",'TRI-1C'!$BD$13)</f>
        <v>Participar en algunas prácticas tradicionales de su entorno disfrutando y respetando las diferentes manifestaciones culturales</v>
      </c>
      <c r="B2107" s="139"/>
      <c r="C2107" s="139"/>
      <c r="F2107" s="128"/>
      <c r="G2107" s="124" t="str">
        <f>IF(A2107="","",VLOOKUP(J2055,'TRI-1C'!$B$18:$FH$61,55,FALSE))</f>
        <v>B-</v>
      </c>
      <c r="I2107" s="125" t="str">
        <f t="shared" si="77"/>
        <v>B-</v>
      </c>
      <c r="J2107" s="128"/>
    </row>
    <row r="2108" spans="1:10" ht="12.75" customHeight="1">
      <c r="A2108" s="148" t="str">
        <f>IF('TRI-1C'!$BE$13="","",'TRI-1C'!$BE$13)</f>
        <v>Practicar hábitos de cuidado y conservación del medio ambiente que eviten la contaminación del aire, suelo y agua. (D.EIB.10.19.)</v>
      </c>
      <c r="B2108" s="158"/>
      <c r="C2108" s="158"/>
      <c r="D2108" s="158"/>
      <c r="E2108" s="158"/>
      <c r="F2108" s="159"/>
      <c r="G2108" s="122" t="str">
        <f>IF(A2108="","",VLOOKUP(J2055,'TRI-1C'!$B$18:$FH$61,56,FALSE))</f>
        <v>B-</v>
      </c>
      <c r="H2108" s="150"/>
      <c r="I2108" s="127" t="str">
        <f t="shared" si="77"/>
        <v>B-</v>
      </c>
      <c r="J2108" s="126"/>
    </row>
    <row r="2109" spans="1:10" ht="12.75" customHeight="1">
      <c r="A2109" s="11" t="str">
        <f>IF('TRI-1C'!$BF$13="","",'TRI-1C'!$BF$13)</f>
        <v>Realizar acciones de cuidado y protección de plantas y animales de su entorno erradicando actitudes de maltrato.</v>
      </c>
      <c r="B2109" s="156"/>
      <c r="C2109" s="156"/>
      <c r="D2109" s="156"/>
      <c r="E2109" s="156"/>
      <c r="F2109" s="157"/>
      <c r="G2109" s="124" t="str">
        <f>IF(A2109="","",VLOOKUP(J2055,'TRI-1C'!$B$18:$FH$61,57,FALSE))</f>
        <v>B-</v>
      </c>
      <c r="I2109" s="125" t="str">
        <f t="shared" si="77"/>
        <v>B-</v>
      </c>
      <c r="J2109" s="128"/>
    </row>
    <row r="2110" spans="1:10" ht="12.75" customHeight="1">
      <c r="A2110" s="148" t="str">
        <f>IF('TRI-1C'!$BG$13="","",'TRI-1C'!$BG$13)</f>
        <v>Reconocer cómo las personas utilizan el dinero en su entorno familiar para satisfacer sus necesidades y deseos</v>
      </c>
      <c r="B2110" s="149"/>
      <c r="C2110" s="149"/>
      <c r="D2110" s="150"/>
      <c r="E2110" s="150"/>
      <c r="F2110" s="126"/>
      <c r="G2110" s="122" t="str">
        <f>IF(A2110="","",VLOOKUP(J2055,'TRI-1C'!$B$18:$FH$61,58,FALSE))</f>
        <v>B-</v>
      </c>
      <c r="H2110" s="150"/>
      <c r="I2110" s="127" t="str">
        <f t="shared" si="77"/>
        <v>B-</v>
      </c>
      <c r="J2110" s="126"/>
    </row>
    <row r="2111" spans="1:10" ht="12.75" customHeight="1">
      <c r="A2111" s="147" t="str">
        <f>IF('TRI-1C'!$BH$13="","",'TRI-1C'!$BH$13)</f>
        <v>Reconocer las consecuencias de no cuidar sus pertenencias.</v>
      </c>
      <c r="B2111" s="139"/>
      <c r="C2111" s="139"/>
      <c r="F2111" s="128"/>
      <c r="G2111" s="124" t="str">
        <f>IF(A2111="","",VLOOKUP(J2055,'TRI-1C'!$B$18:$FH$61,59,FALSE))</f>
        <v>B-</v>
      </c>
      <c r="I2111" s="125" t="str">
        <f t="shared" si="77"/>
        <v>B-</v>
      </c>
      <c r="J2111" s="128"/>
    </row>
    <row r="2112" spans="1:10" ht="12.75" customHeight="1">
      <c r="A2112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2112" s="149"/>
      <c r="C2112" s="149"/>
      <c r="D2112" s="150"/>
      <c r="E2112" s="150"/>
      <c r="F2112" s="126"/>
      <c r="G2112" s="122" t="str">
        <f>IF(A2112="","",VLOOKUP(J2055,'TRI-1C'!$B$18:$FH$61,60,FALSE))</f>
        <v>B-</v>
      </c>
      <c r="H2112" s="150"/>
      <c r="I2112" s="127" t="str">
        <f t="shared" si="77"/>
        <v>B-</v>
      </c>
      <c r="J2112" s="126"/>
    </row>
    <row r="2113" spans="1:10" ht="12.75" customHeight="1">
      <c r="A2113" s="164" t="str">
        <f>'BI-1T'!$A$10</f>
        <v>RELACIONES LOGICAS MATEMATICAS</v>
      </c>
      <c r="B2113" s="139"/>
      <c r="C2113" s="139"/>
      <c r="F2113" s="128"/>
      <c r="G2113" s="124" t="str">
        <f>IF(A2113="","",VLOOKUP(J2055,'TRI-1C'!$B$18:$FH$61,61,FALSE))</f>
        <v>B-</v>
      </c>
      <c r="I2113" s="125"/>
      <c r="J2113" s="128"/>
    </row>
    <row r="2114" spans="1:10" ht="12.75" customHeight="1">
      <c r="A2114" s="192" t="str">
        <f>IF('TRI-1C'!$BK$13="","",'TRI-1C'!$BK$13)</f>
        <v>Asociar las formas de los objetos del entorno con figuras geométricas bidimensionales</v>
      </c>
      <c r="B2114" s="154"/>
      <c r="C2114" s="154"/>
      <c r="D2114" s="154"/>
      <c r="E2114" s="154"/>
      <c r="F2114" s="155"/>
      <c r="G2114" s="122" t="str">
        <f>IF(A2114="","",VLOOKUP(J2055,'TRI-1C'!$B$18:$FH$61,62,FALSE))</f>
        <v>A+</v>
      </c>
      <c r="H2114" s="150"/>
      <c r="I2114" s="127" t="str">
        <f t="shared" ref="I2114:I2135" si="78">IF(G2114="","",G2114)</f>
        <v>A+</v>
      </c>
      <c r="J2114" s="126"/>
    </row>
    <row r="2115" spans="1:10" ht="12.75" customHeight="1">
      <c r="A2115" s="147" t="str">
        <f>IF('TRI-1C'!$BL$13="","",'TRI-1C'!$BL$13)</f>
        <v>Clasificar objetos con dos atributos (tamaño, color o forma).</v>
      </c>
      <c r="B2115" s="139"/>
      <c r="C2115" s="139"/>
      <c r="F2115" s="128"/>
      <c r="G2115" s="124" t="str">
        <f>IF(A2115="","",VLOOKUP(J2055,'TRI-1C'!$B$18:$FH$61,63,FALSE))</f>
        <v>A+</v>
      </c>
      <c r="I2115" s="125" t="str">
        <f t="shared" si="78"/>
        <v>A+</v>
      </c>
      <c r="J2115" s="128"/>
    </row>
    <row r="2116" spans="1:10" ht="12.75" customHeight="1">
      <c r="A2116" s="148" t="str">
        <f>IF('TRI-1C'!$BM$13="","",'TRI-1C'!$BM$13)</f>
        <v>Comparar y armar colecciones de más, igual y menos objetos.</v>
      </c>
      <c r="B2116" s="149"/>
      <c r="C2116" s="149"/>
      <c r="D2116" s="150"/>
      <c r="E2116" s="150"/>
      <c r="F2116" s="126"/>
      <c r="G2116" s="122" t="str">
        <f>IF(A2116="","",VLOOKUP(J2055,'TRI-1C'!$B$18:$FH$61,64,FALSE))</f>
        <v>A+</v>
      </c>
      <c r="H2116" s="150"/>
      <c r="I2116" s="127" t="str">
        <f t="shared" si="78"/>
        <v>A+</v>
      </c>
      <c r="J2116" s="126"/>
    </row>
    <row r="2117" spans="1:10" ht="12.75" customHeight="1">
      <c r="A2117" s="147" t="str">
        <f>IF('TRI-1C'!$BN$13="","",'TRI-1C'!$BN$13)</f>
        <v>Comparar y ordenar secuencialmente un conjunto pequeño de objetos de acuerdo con su tamaño.</v>
      </c>
      <c r="B2117" s="139"/>
      <c r="C2117" s="139"/>
      <c r="F2117" s="128"/>
      <c r="G2117" s="124" t="str">
        <f>IF(A2117="","",VLOOKUP(J2055,'TRI-1C'!$B$18:$FH$61,65,FALSE))</f>
        <v>A+</v>
      </c>
      <c r="I2117" s="125" t="str">
        <f t="shared" si="78"/>
        <v>A+</v>
      </c>
      <c r="J2117" s="128"/>
    </row>
    <row r="2118" spans="1:10" ht="12.75" customHeight="1">
      <c r="A2118" s="148" t="str">
        <f>IF('TRI-1C'!$BO$13="","",'TRI-1C'!$BO$13)</f>
        <v>Comprender la relación de número-cantidad hasta el 10.</v>
      </c>
      <c r="B2118" s="158"/>
      <c r="C2118" s="158"/>
      <c r="D2118" s="158"/>
      <c r="E2118" s="158"/>
      <c r="F2118" s="159"/>
      <c r="G2118" s="122" t="str">
        <f>IF(A2118="","",VLOOKUP(J2055,'TRI-1C'!$B$18:$FH$61,66,FALSE))</f>
        <v>A+</v>
      </c>
      <c r="H2118" s="150"/>
      <c r="I2118" s="127" t="str">
        <f t="shared" si="78"/>
        <v>A+</v>
      </c>
      <c r="J2118" s="126"/>
    </row>
    <row r="2119" spans="1:10" ht="12.75" customHeight="1">
      <c r="A2119" s="11" t="str">
        <f>IF('TRI-1C'!$BP$13="","",'TRI-1C'!$BP$13)</f>
        <v>Comprender la relación del numeral (representación simbólica del número) con la cantidad hasta el 5.</v>
      </c>
      <c r="B2119" s="156"/>
      <c r="C2119" s="156"/>
      <c r="D2119" s="156"/>
      <c r="E2119" s="156"/>
      <c r="F2119" s="157"/>
      <c r="G2119" s="124" t="str">
        <f>IF(A2119="","",VLOOKUP(J2055,'TRI-1C'!$B$18:$FH$61,67,FALSE))</f>
        <v>A+</v>
      </c>
      <c r="I2119" s="125" t="str">
        <f t="shared" si="78"/>
        <v>A+</v>
      </c>
      <c r="J2119" s="128"/>
    </row>
    <row r="2120" spans="1:10" ht="12.75" customHeight="1">
      <c r="A2120" s="148" t="str">
        <f>IF('TRI-1C'!$BQ$13="","",'TRI-1C'!$BQ$13)</f>
        <v>Contar oralmente del 1 al 15 con secuencia numérica.</v>
      </c>
      <c r="B2120" s="149"/>
      <c r="C2120" s="149"/>
      <c r="D2120" s="150"/>
      <c r="E2120" s="150"/>
      <c r="F2120" s="126"/>
      <c r="G2120" s="122" t="str">
        <f>IF(A2120="","",VLOOKUP(J2055,'TRI-1C'!$B$18:$FH$61,68,FALSE))</f>
        <v>A+</v>
      </c>
      <c r="H2120" s="150"/>
      <c r="I2120" s="127" t="str">
        <f t="shared" si="78"/>
        <v>A+</v>
      </c>
      <c r="J2120" s="126"/>
    </row>
    <row r="2121" spans="1:10" ht="12.75" customHeight="1">
      <c r="A2121" s="147" t="str">
        <f>IF('TRI-1C'!$BR$13="","",'TRI-1C'!$BR$13)</f>
        <v>Continuar y reproducir patrones simples con objetos concretos y representaciones gráficas.</v>
      </c>
      <c r="B2121" s="139"/>
      <c r="C2121" s="139"/>
      <c r="F2121" s="128"/>
      <c r="G2121" s="124" t="str">
        <f>IF(A2121="","",VLOOKUP(J2055,'TRI-1C'!$B$18:$FH$61,69,FALSE))</f>
        <v>A+</v>
      </c>
      <c r="I2121" s="125" t="str">
        <f t="shared" si="78"/>
        <v>A+</v>
      </c>
      <c r="J2121" s="128"/>
    </row>
    <row r="2122" spans="1:10" ht="12.75" customHeight="1">
      <c r="A2122" s="148" t="str">
        <f>IF('TRI-1C'!$BS$13="","",'TRI-1C'!$BS$13)</f>
        <v>Establecer la relación de correspondencia entre los elementos de colecciones de objetos.</v>
      </c>
      <c r="B2122" s="149"/>
      <c r="C2122" s="149"/>
      <c r="D2122" s="150"/>
      <c r="E2122" s="150"/>
      <c r="F2122" s="126"/>
      <c r="G2122" s="122" t="str">
        <f>IF(A2122="","",VLOOKUP(J2055,'TRI-1C'!$B$18:$FH$61,70,FALSE))</f>
        <v>A+</v>
      </c>
      <c r="H2122" s="150"/>
      <c r="I2122" s="127" t="str">
        <f t="shared" si="78"/>
        <v>A+</v>
      </c>
      <c r="J2122" s="126"/>
    </row>
    <row r="2123" spans="1:10" ht="12.75" customHeight="1">
      <c r="A2123" s="147" t="str">
        <f>IF('TRI-1C'!$BT$13="","",'TRI-1C'!$BT$13)</f>
        <v>Identificar características de mañana, tarde y noche</v>
      </c>
      <c r="B2123" s="139"/>
      <c r="C2123" s="139"/>
      <c r="F2123" s="128"/>
      <c r="G2123" s="124" t="str">
        <f>IF(A2123="","",VLOOKUP(J2055,'TRI-1C'!$B$18:$FH$61,71,FALSE))</f>
        <v>A+</v>
      </c>
      <c r="I2123" s="125" t="str">
        <f t="shared" si="78"/>
        <v>A+</v>
      </c>
      <c r="J2123" s="128"/>
    </row>
    <row r="2124" spans="1:10" ht="12.75" customHeight="1">
      <c r="A2124" s="192" t="str">
        <f>IF('TRI-1C'!$BU$13="","",'TRI-1C'!$BU$13)</f>
        <v>Identificar en los objetos las nociones de medida: largo/ corto, grueso/delgado.</v>
      </c>
      <c r="B2124" s="154"/>
      <c r="C2124" s="154"/>
      <c r="D2124" s="154"/>
      <c r="E2124" s="154"/>
      <c r="F2124" s="155"/>
      <c r="G2124" s="122" t="str">
        <f>IF(A2124="","",VLOOKUP(J2055,'TRI-1C'!$B$18:$FH$61,72,FALSE))</f>
        <v>A+</v>
      </c>
      <c r="H2124" s="150"/>
      <c r="I2124" s="127" t="str">
        <f t="shared" si="78"/>
        <v>A+</v>
      </c>
      <c r="J2124" s="126"/>
    </row>
    <row r="2125" spans="1:10" ht="12.75" customHeight="1">
      <c r="A2125" s="147" t="str">
        <f>IF('TRI-1C'!$BV$13="","",'TRI-1C'!$BV$13)</f>
        <v>Identificar figuras geométricas básicas: círculo, cuadrado y triángulo en objetos del entorno y en representaciones gráficas.</v>
      </c>
      <c r="B2125" s="139"/>
      <c r="C2125" s="139"/>
      <c r="F2125" s="128"/>
      <c r="G2125" s="124" t="str">
        <f>IF(A2125="","",VLOOKUP(J2055,'TRI-1C'!$B$18:$FH$61,73,FALSE))</f>
        <v>A+</v>
      </c>
      <c r="I2125" s="125" t="str">
        <f t="shared" si="78"/>
        <v>A+</v>
      </c>
      <c r="J2125" s="128"/>
    </row>
    <row r="2126" spans="1:10" ht="12.75" customHeight="1">
      <c r="A2126" s="148" t="str">
        <f>IF('TRI-1C'!$BW$13="","",'TRI-1C'!$BW$13)</f>
        <v>Identificar la diferencia entre lo que se desea y lo que se necesita</v>
      </c>
      <c r="B2126" s="149"/>
      <c r="C2126" s="149"/>
      <c r="D2126" s="150"/>
      <c r="E2126" s="150"/>
      <c r="F2126" s="126"/>
      <c r="G2126" s="122" t="str">
        <f>IF(A2126="","",VLOOKUP(J2055,'TRI-1C'!$B$18:$FH$61,74,FALSE))</f>
        <v>A+</v>
      </c>
      <c r="H2126" s="150"/>
      <c r="I2126" s="127" t="str">
        <f t="shared" si="78"/>
        <v>A+</v>
      </c>
      <c r="J2126" s="126"/>
    </row>
    <row r="2127" spans="1:10" ht="12.75" customHeight="1">
      <c r="A2127" s="147" t="str">
        <f>IF('TRI-1C'!$BX$13="","",'TRI-1C'!$BX$13)</f>
        <v>Identificar las nociones de tiempo en acciones que siceden antes, ahora y después</v>
      </c>
      <c r="B2127" s="139"/>
      <c r="C2127" s="139"/>
      <c r="F2127" s="128"/>
      <c r="G2127" s="124" t="str">
        <f>IF(A2127="","",VLOOKUP(J2055,'TRI-1C'!$B$18:$FH$61,75,FALSE))</f>
        <v>A+</v>
      </c>
      <c r="I2127" s="125" t="str">
        <f t="shared" si="78"/>
        <v>A+</v>
      </c>
      <c r="J2127" s="128"/>
    </row>
    <row r="2128" spans="1:10" ht="12.75" customHeight="1">
      <c r="A2128" s="148" t="str">
        <f>IF('TRI-1C'!$BY$13="","",'TRI-1C'!$BY$13)</f>
        <v>Identificar los números de emergencia a través de actividades lúdicas, y reconocer cuándo pedir ayuda en situaciones sencillas.</v>
      </c>
      <c r="B2128" s="158"/>
      <c r="C2128" s="158"/>
      <c r="D2128" s="158"/>
      <c r="E2128" s="158"/>
      <c r="F2128" s="159"/>
      <c r="G2128" s="122" t="str">
        <f>IF(A2128="","",VLOOKUP(J2055,'TRI-1C'!$B$18:$FH$61,76,FALSE))</f>
        <v>A+</v>
      </c>
      <c r="H2128" s="150"/>
      <c r="I2128" s="127" t="str">
        <f t="shared" si="78"/>
        <v>A+</v>
      </c>
      <c r="J2128" s="126"/>
    </row>
    <row r="2129" spans="1:10" ht="12.75" customHeight="1">
      <c r="A2129" s="11" t="str">
        <f>IF('TRI-1C'!$BZ$13="","",'TRI-1C'!$BZ$13)</f>
        <v>Identificar semejanzas y diferencias en objetos del entorno con criterios de forma, color y tamaño</v>
      </c>
      <c r="B2129" s="156"/>
      <c r="C2129" s="156"/>
      <c r="D2129" s="156"/>
      <c r="E2129" s="156"/>
      <c r="F2129" s="157"/>
      <c r="G2129" s="124" t="str">
        <f>IF(A2129="","",VLOOKUP(J2055,'TRI-1C'!$B$18:$FH$61,77,FALSE))</f>
        <v>A+</v>
      </c>
      <c r="I2129" s="125" t="str">
        <f t="shared" si="78"/>
        <v>A+</v>
      </c>
      <c r="J2129" s="128"/>
    </row>
    <row r="2130" spans="1:10" ht="12.75" customHeight="1">
      <c r="A2130" s="148" t="str">
        <f>IF('TRI-1C'!$CA$13="","",'TRI-1C'!$CA$13)</f>
        <v>Ordenar en secuencias lógica sucesos de hasta cinco eventos en representaciones gráficas de sus actividades de la rutina diaria y en escenas de cuentos</v>
      </c>
      <c r="B2130" s="149"/>
      <c r="C2130" s="149"/>
      <c r="D2130" s="150"/>
      <c r="E2130" s="150"/>
      <c r="F2130" s="126"/>
      <c r="G2130" s="122" t="str">
        <f>IF(A2130="","",VLOOKUP(J2055,'TRI-1C'!$B$18:$FH$61,78,FALSE))</f>
        <v>A+</v>
      </c>
      <c r="H2130" s="150"/>
      <c r="I2130" s="127" t="str">
        <f t="shared" si="78"/>
        <v>A+</v>
      </c>
      <c r="J2130" s="126"/>
    </row>
    <row r="2131" spans="1:10" ht="12.75" customHeight="1">
      <c r="A2131" s="147" t="str">
        <f>IF('TRI-1C'!$CB$13="","",'TRI-1C'!$CB$13)</f>
        <v>Reconocer billetes y monedas en situaciones de la vida real</v>
      </c>
      <c r="B2131" s="139"/>
      <c r="C2131" s="139"/>
      <c r="F2131" s="128"/>
      <c r="G2131" s="124" t="str">
        <f>IF(A2131="","",VLOOKUP(J2055,'TRI-1C'!$B$18:$FH$61,79,FALSE))</f>
        <v>A+</v>
      </c>
      <c r="I2131" s="125" t="str">
        <f t="shared" si="78"/>
        <v>A+</v>
      </c>
      <c r="J2131" s="128"/>
    </row>
    <row r="2132" spans="1:10" ht="12.75" customHeight="1">
      <c r="A2132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2132" s="149"/>
      <c r="C2132" s="149"/>
      <c r="D2132" s="150"/>
      <c r="E2132" s="150"/>
      <c r="F2132" s="126"/>
      <c r="G2132" s="122" t="str">
        <f>IF(A2132="","",VLOOKUP(J2055,'TRI-1C'!$B$18:$FH$61,80,FALSE))</f>
        <v>A+</v>
      </c>
      <c r="H2132" s="150"/>
      <c r="I2132" s="127" t="str">
        <f t="shared" si="78"/>
        <v>A+</v>
      </c>
      <c r="J2132" s="126"/>
    </row>
    <row r="2133" spans="1:10" ht="12.75" customHeight="1">
      <c r="A2133" s="147" t="str">
        <f>IF('TRI-1C'!$CD$13="","",'TRI-1C'!$CD$13)</f>
        <v>Reconocer los colores secundarios en objetos e imágenes del entorno.</v>
      </c>
      <c r="B2133" s="139"/>
      <c r="C2133" s="139"/>
      <c r="F2133" s="128"/>
      <c r="G2133" s="124" t="str">
        <f>IF(A2133="","",VLOOKUP(J2055,'TRI-1C'!$B$18:$FH$61,81,FALSE))</f>
        <v>A+</v>
      </c>
      <c r="I2133" s="125" t="str">
        <f t="shared" si="78"/>
        <v>A+</v>
      </c>
      <c r="J2133" s="128"/>
    </row>
    <row r="2134" spans="1:10" ht="12.75" customHeight="1">
      <c r="A2134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2134" s="154"/>
      <c r="C2134" s="154"/>
      <c r="D2134" s="154"/>
      <c r="E2134" s="154"/>
      <c r="F2134" s="155"/>
      <c r="G2134" s="122" t="str">
        <f>IF(A2134="","",VLOOKUP(J2055,'TRI-1C'!$B$18:$FH$61,82,FALSE))</f>
        <v>A+</v>
      </c>
      <c r="H2134" s="150"/>
      <c r="I2134" s="127" t="str">
        <f t="shared" si="78"/>
        <v>A+</v>
      </c>
      <c r="J2134" s="126"/>
    </row>
    <row r="2135" spans="1:10" ht="12.75" customHeight="1">
      <c r="A2135" s="147" t="str">
        <f>IF('TRI-1C'!$CF$13="","",'TRI-1C'!$CF$13)</f>
        <v>Relacionar las distintas formas de adquirir dinero con el trabajo y el esfuerzo.</v>
      </c>
      <c r="B2135" s="139"/>
      <c r="C2135" s="139"/>
      <c r="F2135" s="128"/>
      <c r="G2135" s="124" t="str">
        <f>IF(A2135="","",VLOOKUP(J2055,'TRI-1C'!$B$18:$FH$61,83,FALSE))</f>
        <v>A+</v>
      </c>
      <c r="I2135" s="125" t="str">
        <f t="shared" si="78"/>
        <v>A+</v>
      </c>
      <c r="J2135" s="128"/>
    </row>
    <row r="2136" spans="1:10" ht="12.75" customHeight="1">
      <c r="A2136" s="165" t="str">
        <f>'BI-1T'!$A$11</f>
        <v>COMPRENSIÓN Y EXPRESION DEL LENGUAJE</v>
      </c>
      <c r="B2136" s="149"/>
      <c r="C2136" s="149"/>
      <c r="D2136" s="150"/>
      <c r="E2136" s="150"/>
      <c r="F2136" s="126"/>
      <c r="G2136" s="122" t="str">
        <f>IF(A2136="","",VLOOKUP(J2055,'TRI-1C'!$B$18:$FH$61,84,FALSE))</f>
        <v>A+</v>
      </c>
      <c r="H2136" s="150"/>
      <c r="I2136" s="127"/>
      <c r="J2136" s="126"/>
    </row>
    <row r="2137" spans="1:10" ht="12.75" customHeight="1">
      <c r="A2137" s="147" t="str">
        <f>IF('TRI-1C'!$CH$13="","",'TRI-1C'!$CH$13)</f>
        <v>Asociar la imagen de la portada con el título de los cuentos conocidos.</v>
      </c>
      <c r="B2137" s="139"/>
      <c r="C2137" s="139"/>
      <c r="F2137" s="128"/>
      <c r="G2137" s="124" t="str">
        <f>IF(A2137="","",VLOOKUP(J2055,'TRI-1C'!$B$18:$FH$61,85,FALSE))</f>
        <v>A+</v>
      </c>
      <c r="I2137" s="125" t="str">
        <f t="shared" ref="I2137:I2157" si="79">IF(G2137="","",G2137)</f>
        <v>A+</v>
      </c>
      <c r="J2137" s="128"/>
    </row>
    <row r="2138" spans="1:10" ht="12.75" customHeight="1">
      <c r="A2138" s="148" t="str">
        <f>IF('TRI-1C'!$CI$13="","",'TRI-1C'!$CI$13)</f>
        <v>Colaborar en la creación de textos colectivos con la ayuda del docente.</v>
      </c>
      <c r="B2138" s="158"/>
      <c r="C2138" s="158"/>
      <c r="D2138" s="158"/>
      <c r="E2138" s="158"/>
      <c r="F2138" s="159"/>
      <c r="G2138" s="122" t="str">
        <f>IF(A2138="","",VLOOKUP(J2055,'TRI-1C'!$B$18:$FH$61,86,FALSE))</f>
        <v>A+</v>
      </c>
      <c r="H2138" s="150"/>
      <c r="I2138" s="127" t="str">
        <f t="shared" si="79"/>
        <v>A+</v>
      </c>
      <c r="J2138" s="126"/>
    </row>
    <row r="2139" spans="1:10" ht="12.75" customHeight="1">
      <c r="A2139" s="11" t="str">
        <f>IF('TRI-1C'!$CJ$13="","",'TRI-1C'!$CJ$13)</f>
        <v>Comprender el derecho propio y de las otras personas a decir que no como una respuesta válida y respetable.</v>
      </c>
      <c r="B2139" s="156"/>
      <c r="C2139" s="156"/>
      <c r="D2139" s="156"/>
      <c r="E2139" s="156"/>
      <c r="F2139" s="157"/>
      <c r="G2139" s="124" t="str">
        <f>IF(A2139="","",VLOOKUP(J2055,'TRI-1C'!$B$18:$FH$61,87,FALSE))</f>
        <v>A+</v>
      </c>
      <c r="I2139" s="125" t="str">
        <f t="shared" si="79"/>
        <v>A+</v>
      </c>
      <c r="J2139" s="128"/>
    </row>
    <row r="2140" spans="1:10" ht="12.75" customHeight="1">
      <c r="A2140" s="148" t="str">
        <f>IF('TRI-1C'!$CK$13="","",'TRI-1C'!$CK$13)</f>
        <v>Comunicarse a través de dibujos de objetos con detalles que lo vuelven identificables, como representación simbólica de sus ideas.</v>
      </c>
      <c r="B2140" s="149"/>
      <c r="C2140" s="149"/>
      <c r="D2140" s="150"/>
      <c r="E2140" s="150"/>
      <c r="F2140" s="126"/>
      <c r="G2140" s="122" t="str">
        <f>IF(A2140="","",VLOOKUP(J2055,'TRI-1C'!$B$18:$FH$61,88,FALSE))</f>
        <v>A+</v>
      </c>
      <c r="H2140" s="150"/>
      <c r="I2140" s="127" t="str">
        <f t="shared" si="79"/>
        <v>A+</v>
      </c>
      <c r="J2140" s="126"/>
    </row>
    <row r="2141" spans="1:10" ht="12.75" customHeight="1">
      <c r="A2141" s="147" t="str">
        <f>IF('TRI-1C'!$CL$13="","",'TRI-1C'!$CL$13)</f>
        <v>Comunicarse incorporando palabras nuevas a su vocabulario en función de los ambientes y experiencias en las que interactúa.</v>
      </c>
      <c r="B2141" s="139"/>
      <c r="C2141" s="139"/>
      <c r="F2141" s="128"/>
      <c r="G2141" s="124" t="str">
        <f>IF(A2141="","",VLOOKUP(J2055,'TRI-1C'!$B$18:$FH$61,89,FALSE))</f>
        <v>A+</v>
      </c>
      <c r="I2141" s="125" t="str">
        <f t="shared" si="79"/>
        <v>A+</v>
      </c>
      <c r="J2141" s="128"/>
    </row>
    <row r="2142" spans="1:10" ht="12.75" customHeight="1">
      <c r="A2142" s="148" t="str">
        <f>IF('TRI-1C'!$CM$13="","",'TRI-1C'!$CM$13)</f>
        <v>Contar un cuento en base a sus imágenes a partir de la portada y siguiendo la secuencia de las páginas.</v>
      </c>
      <c r="B2142" s="149"/>
      <c r="C2142" s="149"/>
      <c r="D2142" s="150"/>
      <c r="E2142" s="150"/>
      <c r="F2142" s="126"/>
      <c r="G2142" s="122" t="str">
        <f>IF(A2142="","",VLOOKUP(J2055,'TRI-1C'!$B$18:$FH$61,90,FALSE))</f>
        <v>A+</v>
      </c>
      <c r="H2142" s="150"/>
      <c r="I2142" s="127" t="str">
        <f t="shared" si="79"/>
        <v>A+</v>
      </c>
      <c r="J2142" s="126"/>
    </row>
    <row r="2143" spans="1:10" ht="12.75" customHeight="1">
      <c r="A2143" s="147" t="str">
        <f>IF('TRI-1C'!$CN$13="","",'TRI-1C'!$CN$13)</f>
        <v>Describir oralmente imágenes gráficas (pictogramas) y digitales, estructurando oraciones más elaboradas que describan a los objetos que observa.</v>
      </c>
      <c r="B2143" s="139"/>
      <c r="C2143" s="139"/>
      <c r="F2143" s="128"/>
      <c r="G2143" s="124" t="str">
        <f>IF(A2143="","",VLOOKUP(J2055,'TRI-1C'!$B$18:$FH$61,91,FALSE))</f>
        <v>A+</v>
      </c>
      <c r="I2143" s="125" t="str">
        <f t="shared" si="79"/>
        <v>A+</v>
      </c>
      <c r="J2143" s="128"/>
    </row>
    <row r="2144" spans="1:10" ht="12.75" customHeight="1">
      <c r="A2144" s="192" t="str">
        <f>IF('TRI-1C'!$CO$13="","",'TRI-1C'!$CO$13)</f>
        <v>Describir oralmente imágenes relacionadas con los derechos de las personas en situación de movilidad</v>
      </c>
      <c r="B2144" s="154"/>
      <c r="C2144" s="154"/>
      <c r="D2144" s="154"/>
      <c r="E2144" s="154"/>
      <c r="F2144" s="155"/>
      <c r="G2144" s="122" t="str">
        <f>IF(A2144="","",VLOOKUP(J2055,'TRI-1C'!$B$18:$FH$61,92,FALSE))</f>
        <v>A+</v>
      </c>
      <c r="H2144" s="150"/>
      <c r="I2144" s="127" t="str">
        <f t="shared" si="79"/>
        <v>A+</v>
      </c>
      <c r="J2144" s="126"/>
    </row>
    <row r="2145" spans="1:10" ht="12.75" customHeight="1">
      <c r="A2145" s="147" t="str">
        <f>IF('TRI-1C'!$CP$13="","",'TRI-1C'!$CP$13)</f>
        <v>Expresarse oralmente pronunciando correctamente la mayoría de las palabras puede presentarse dificultades en la pronunciación de s, y la r.</v>
      </c>
      <c r="B2145" s="139"/>
      <c r="C2145" s="139"/>
      <c r="F2145" s="128"/>
      <c r="G2145" s="124" t="str">
        <f>IF(A2145="","",VLOOKUP(J2055,'TRI-1C'!$B$18:$FH$61,93,FALSE))</f>
        <v>A+</v>
      </c>
      <c r="I2145" s="125" t="str">
        <f t="shared" si="79"/>
        <v>A+</v>
      </c>
      <c r="J2145" s="128"/>
    </row>
    <row r="2146" spans="1:10" ht="12.75" customHeight="1">
      <c r="A2146" s="148" t="str">
        <f>IF('TRI-1C'!$CQ$13="","",'TRI-1C'!$CQ$13)</f>
        <v>Expresarse utilizando oraciones cortas y completas manteniendo el orden de las palabras.</v>
      </c>
      <c r="B2146" s="149"/>
      <c r="C2146" s="149"/>
      <c r="D2146" s="150"/>
      <c r="E2146" s="150"/>
      <c r="F2146" s="126"/>
      <c r="G2146" s="122" t="str">
        <f>IF(A2146="","",VLOOKUP(J2055,'TRI-1C'!$B$18:$FH$61,94,FALSE))</f>
        <v>A+</v>
      </c>
      <c r="H2146" s="150"/>
      <c r="I2146" s="127" t="str">
        <f t="shared" si="79"/>
        <v>A+</v>
      </c>
      <c r="J2146" s="126"/>
    </row>
    <row r="2147" spans="1:10" ht="12.75" customHeight="1">
      <c r="A2147" s="147" t="str">
        <f>IF('TRI-1C'!$CR$13="","",'TRI-1C'!$CR$13)</f>
        <v>Identificar “auditivamente” el fonema (sonido) inicial de las palabras más utilizadas.</v>
      </c>
      <c r="B2147" s="139"/>
      <c r="C2147" s="139"/>
      <c r="F2147" s="128"/>
      <c r="G2147" s="124" t="str">
        <f>IF(A2147="","",VLOOKUP(J2055,'TRI-1C'!$B$18:$FH$61,95,FALSE))</f>
        <v>A+</v>
      </c>
      <c r="I2147" s="125" t="str">
        <f t="shared" si="79"/>
        <v>A+</v>
      </c>
      <c r="J2147" s="128"/>
    </row>
    <row r="2148" spans="1:10" ht="12.75" customHeight="1">
      <c r="A2148" s="148" t="str">
        <f>IF('TRI-1C'!$CS$13="","",'TRI-1C'!$CS$13)</f>
        <v>Identificar una persona adulta de confianza para solicitar apoyo al enfrentar desafíos emocionales en situaciones cotidianas del entorno escolar</v>
      </c>
      <c r="B2148" s="158"/>
      <c r="C2148" s="158"/>
      <c r="D2148" s="158"/>
      <c r="E2148" s="158"/>
      <c r="F2148" s="159"/>
      <c r="G2148" s="122" t="str">
        <f>IF(A2148="","",VLOOKUP(J2055,'TRI-1C'!$B$18:$FH$61,96,FALSE))</f>
        <v>A+</v>
      </c>
      <c r="H2148" s="150"/>
      <c r="I2148" s="127" t="str">
        <f t="shared" si="79"/>
        <v>A+</v>
      </c>
      <c r="J2148" s="126"/>
    </row>
    <row r="2149" spans="1:10" ht="12.75" customHeight="1">
      <c r="A2149" s="11" t="str">
        <f>IF('TRI-1C'!$CT$13="","",'TRI-1C'!$CT$13)</f>
        <v>Participar en conversaciones más complejas y largas manteniéndose dentro del tema.</v>
      </c>
      <c r="B2149" s="156"/>
      <c r="C2149" s="156"/>
      <c r="D2149" s="156"/>
      <c r="E2149" s="156"/>
      <c r="F2149" s="157"/>
      <c r="G2149" s="124" t="str">
        <f>IF(A2149="","",VLOOKUP(J2055,'TRI-1C'!$B$18:$FH$61,97,FALSE))</f>
        <v>A+</v>
      </c>
      <c r="I2149" s="125" t="str">
        <f t="shared" si="79"/>
        <v>A+</v>
      </c>
      <c r="J2149" s="128"/>
    </row>
    <row r="2150" spans="1:10" ht="12.75" customHeight="1">
      <c r="A2150" s="148" t="str">
        <f>IF('TRI-1C'!$CU$13="","",'TRI-1C'!$CU$13)</f>
        <v>Producir palabras que riman espontáneamente tomado en cuenta los sonidos finales de las mismas.</v>
      </c>
      <c r="B2150" s="149"/>
      <c r="C2150" s="149"/>
      <c r="D2150" s="150"/>
      <c r="E2150" s="150"/>
      <c r="F2150" s="126"/>
      <c r="G2150" s="122" t="str">
        <f>IF(A2150="","",VLOOKUP(J2055,'TRI-1C'!$B$18:$FH$61,98,FALSE))</f>
        <v>A+</v>
      </c>
      <c r="H2150" s="150"/>
      <c r="I2150" s="127" t="str">
        <f t="shared" si="79"/>
        <v>A+</v>
      </c>
      <c r="J2150" s="126"/>
    </row>
    <row r="2151" spans="1:10" ht="12.75" customHeight="1">
      <c r="A2151" s="147" t="str">
        <f>IF('TRI-1C'!$CV$13="","",'TRI-1C'!$CV$13)</f>
        <v>Realizar modificaciones del contenido de un cuento relatado por el adulto, cambiando partes del él como: acciones y final.</v>
      </c>
      <c r="B2151" s="139"/>
      <c r="C2151" s="139"/>
      <c r="F2151" s="128"/>
      <c r="G2151" s="124" t="str">
        <f>IF(A2151="","",VLOOKUP(J2055,'TRI-1C'!$B$18:$FH$61,99,FALSE))</f>
        <v>A+</v>
      </c>
      <c r="I2151" s="125" t="str">
        <f t="shared" si="79"/>
        <v>A+</v>
      </c>
      <c r="J2151" s="128"/>
    </row>
    <row r="2152" spans="1:10" ht="12.75" customHeight="1">
      <c r="A2152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152" s="149"/>
      <c r="C2152" s="149"/>
      <c r="D2152" s="150"/>
      <c r="E2152" s="150"/>
      <c r="F2152" s="126"/>
      <c r="G2152" s="122" t="str">
        <f>IF(A2152="","",VLOOKUP(J2055,'TRI-1C'!$B$18:$FH$61,100,FALSE))</f>
        <v>A+</v>
      </c>
      <c r="H2152" s="150"/>
      <c r="I2152" s="127" t="str">
        <f t="shared" si="79"/>
        <v>A+</v>
      </c>
      <c r="J2152" s="126"/>
    </row>
    <row r="2153" spans="1:10" ht="12.75" customHeight="1">
      <c r="A2153" s="147" t="str">
        <f>IF('TRI-1C'!$CX$13="","",'TRI-1C'!$CX$13)</f>
        <v>Reconocer etiquetas y rótulos de su entorno inmediato y los “lee”.</v>
      </c>
      <c r="B2153" s="139"/>
      <c r="C2153" s="139"/>
      <c r="F2153" s="128"/>
      <c r="G2153" s="124" t="str">
        <f>IF(A2153="","",VLOOKUP(J2055,'TRI-1C'!$B$18:$FH$61,101,FALSE))</f>
        <v>A+</v>
      </c>
      <c r="I2153" s="125" t="str">
        <f t="shared" si="79"/>
        <v>A+</v>
      </c>
      <c r="J2153" s="128"/>
    </row>
    <row r="2154" spans="1:10" ht="12.75" customHeight="1">
      <c r="A2154" s="192" t="str">
        <f>IF('TRI-1C'!$CY$13="","",'TRI-1C'!$CY$13)</f>
        <v>Relatar cuentos, narrados por el adulto, manteniendo la secuencia, sin la ayuda del paratexto.</v>
      </c>
      <c r="B2154" s="154"/>
      <c r="C2154" s="154"/>
      <c r="D2154" s="154"/>
      <c r="E2154" s="154"/>
      <c r="F2154" s="155"/>
      <c r="G2154" s="122" t="str">
        <f>IF(A2154="","",VLOOKUP(J2055,'TRI-1C'!$B$18:$FH$61,102,FALSE))</f>
        <v>A+</v>
      </c>
      <c r="H2154" s="150"/>
      <c r="I2154" s="127" t="str">
        <f t="shared" si="79"/>
        <v>A+</v>
      </c>
      <c r="J2154" s="126"/>
    </row>
    <row r="2155" spans="1:10" ht="12.75" customHeight="1">
      <c r="A2155" s="147" t="str">
        <f>IF('TRI-1C'!$CZ$13="","",'TRI-1C'!$CZ$13)</f>
        <v>Reproducir trabalenguas sencillos, adivinanzas, canciones y poemas cortos, mejorando su pronunciación y potenciando su capacidad imaginativa.</v>
      </c>
      <c r="B2155" s="139"/>
      <c r="C2155" s="139"/>
      <c r="F2155" s="128"/>
      <c r="G2155" s="124" t="str">
        <f>IF(A2155="","",VLOOKUP(J2055,'TRI-1C'!$B$18:$FH$61,103,FALSE))</f>
        <v>A+</v>
      </c>
      <c r="I2155" s="125" t="str">
        <f t="shared" si="79"/>
        <v>A+</v>
      </c>
      <c r="J2155" s="128"/>
    </row>
    <row r="2156" spans="1:10" ht="12.75" customHeight="1">
      <c r="A2156" s="148" t="str">
        <f>IF('TRI-1C'!$DA$13="","",'TRI-1C'!$DA$13)</f>
        <v>Responder preguntas sobre un texto narrado por el adulto, relacionadas a los personajes y acciones principales.</v>
      </c>
      <c r="B2156" s="149"/>
      <c r="C2156" s="149"/>
      <c r="D2156" s="150"/>
      <c r="E2156" s="150"/>
      <c r="F2156" s="126"/>
      <c r="G2156" s="122" t="str">
        <f>IF(A2156="","",VLOOKUP(J2055,'TRI-1C'!$B$18:$FH$61,104,FALSE))</f>
        <v>A+</v>
      </c>
      <c r="H2156" s="150"/>
      <c r="I2156" s="127" t="str">
        <f t="shared" si="79"/>
        <v>A+</v>
      </c>
      <c r="J2156" s="126"/>
    </row>
    <row r="2157" spans="1:10" ht="12.75" customHeight="1">
      <c r="A2157" s="147" t="str">
        <f>IF('TRI-1C'!$DB$13="","",'TRI-1C'!$DB$13)</f>
        <v>Seguir instrucciones sencillas que involucren la ejecución de tres o más actividades</v>
      </c>
      <c r="B2157" s="139"/>
      <c r="C2157" s="139"/>
      <c r="F2157" s="128"/>
      <c r="G2157" s="124" t="str">
        <f>IF(A2157="","",VLOOKUP(J2055,'TRI-1C'!$B$18:$FH$61,105,FALSE))</f>
        <v>A+</v>
      </c>
      <c r="I2157" s="125" t="str">
        <f t="shared" si="79"/>
        <v>A+</v>
      </c>
      <c r="J2157" s="128"/>
    </row>
    <row r="2158" spans="1:10" ht="12.75" customHeight="1">
      <c r="A2158" s="165" t="str">
        <f>'BI-1T'!$A$12</f>
        <v>EXPRESIÓN ARTISTICA</v>
      </c>
      <c r="B2158" s="158"/>
      <c r="C2158" s="158"/>
      <c r="D2158" s="158"/>
      <c r="E2158" s="158"/>
      <c r="F2158" s="159"/>
      <c r="G2158" s="122" t="str">
        <f>IF(A2158="","",VLOOKUP(J2055,'TRI-1C'!$B$18:$FH$61,106,FALSE))</f>
        <v>A+</v>
      </c>
      <c r="H2158" s="150"/>
      <c r="I2158" s="127"/>
      <c r="J2158" s="126"/>
    </row>
    <row r="2159" spans="1:10" ht="12.75" customHeight="1">
      <c r="A2159" s="11" t="str">
        <f>IF('TRI-1C'!$DD$13="","",'TRI-1C'!$DD$13)</f>
        <v>Cantar canciones siguiendo el ritmo y coordinando con las expresiones de su cuerpo.</v>
      </c>
      <c r="B2159" s="156"/>
      <c r="C2159" s="156"/>
      <c r="D2159" s="156"/>
      <c r="E2159" s="156"/>
      <c r="F2159" s="157"/>
      <c r="G2159" s="124" t="str">
        <f>IF(A2159="","",VLOOKUP(J2055,'TRI-1C'!$B$18:$FH$61,107,FALSE))</f>
        <v>A+</v>
      </c>
      <c r="I2159" s="125" t="str">
        <f t="shared" ref="I2159:I2169" si="80">IF(G2159="","",G2159)</f>
        <v>A+</v>
      </c>
      <c r="J2159" s="128"/>
    </row>
    <row r="2160" spans="1:10" ht="12.75" customHeight="1">
      <c r="A2160" s="148" t="str">
        <f>IF('TRI-1C'!$DE$13="","",'TRI-1C'!$DE$13)</f>
        <v>Comunicar de manera escrita sus ideas intentando imitar letras o formas parecidas a letras.</v>
      </c>
      <c r="B2160" s="149"/>
      <c r="C2160" s="149"/>
      <c r="D2160" s="150"/>
      <c r="E2160" s="150"/>
      <c r="F2160" s="126"/>
      <c r="G2160" s="122" t="str">
        <f>IF(A2160="","",VLOOKUP(J2055,'TRI-1C'!$B$18:$FH$61,108,FALSE))</f>
        <v>A+</v>
      </c>
      <c r="H2160" s="150"/>
      <c r="I2160" s="127" t="str">
        <f t="shared" si="80"/>
        <v>A+</v>
      </c>
      <c r="J2160" s="126"/>
    </row>
    <row r="2161" spans="1:10" ht="12.75" customHeight="1">
      <c r="A2161" s="147" t="str">
        <f>IF('TRI-1C'!$DF$13="","",'TRI-1C'!$DF$13)</f>
        <v>Ejecutar patrones de más de dos ritmos con partes del cuerpo y elementos o instrumentos sonoros.</v>
      </c>
      <c r="B2161" s="139"/>
      <c r="C2161" s="139"/>
      <c r="F2161" s="128"/>
      <c r="G2161" s="124" t="str">
        <f>IF(A2161="","",VLOOKUP(J2055,'TRI-1C'!$B$18:$FH$61,109,FALSE))</f>
        <v>A+</v>
      </c>
      <c r="I2161" s="125" t="str">
        <f t="shared" si="80"/>
        <v>A+</v>
      </c>
      <c r="J2161" s="128"/>
    </row>
    <row r="2162" spans="1:10" ht="12.75" customHeight="1">
      <c r="A2162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2162" s="149"/>
      <c r="C2162" s="149"/>
      <c r="D2162" s="150"/>
      <c r="E2162" s="150"/>
      <c r="F2162" s="126"/>
      <c r="G2162" s="122" t="str">
        <f>IF(A2162="","",VLOOKUP(J2055,'TRI-1C'!$B$18:$FH$61,110,FALSE))</f>
        <v>A+</v>
      </c>
      <c r="H2162" s="150"/>
      <c r="I2162" s="127" t="str">
        <f t="shared" si="80"/>
        <v>A+</v>
      </c>
      <c r="J2162" s="126"/>
    </row>
    <row r="2163" spans="1:10" ht="12.75" customHeight="1">
      <c r="A2163" s="147" t="str">
        <f>IF('TRI-1C'!$DH$13="","",'TRI-1C'!$DH$13)</f>
        <v>Expresar su opinión al observar una obra artística relacionada a la plástica o a la escultura.</v>
      </c>
      <c r="B2163" s="139"/>
      <c r="C2163" s="139"/>
      <c r="F2163" s="128"/>
      <c r="G2163" s="124" t="str">
        <f>IF(A2163="","",VLOOKUP(J2055,'TRI-1C'!$B$18:$FH$61,111,FALSE))</f>
        <v>A+</v>
      </c>
      <c r="I2163" s="125" t="str">
        <f t="shared" si="80"/>
        <v>A+</v>
      </c>
      <c r="J2163" s="128"/>
    </row>
    <row r="2164" spans="1:10" ht="12.75" customHeight="1">
      <c r="A2164" s="192" t="str">
        <f>IF('TRI-1C'!$DI$13="","",'TRI-1C'!$DI$13)</f>
        <v>Expresar sus vivencias y experiencias a través del dibujo libre.</v>
      </c>
      <c r="B2164" s="154"/>
      <c r="C2164" s="154"/>
      <c r="D2164" s="154"/>
      <c r="E2164" s="154"/>
      <c r="F2164" s="155"/>
      <c r="G2164" s="122" t="str">
        <f>IF(A2164="","",VLOOKUP(J2055,'TRI-1C'!$B$18:$FH$61,112,FALSE))</f>
        <v>A+</v>
      </c>
      <c r="H2164" s="150"/>
      <c r="I2164" s="127" t="str">
        <f t="shared" si="80"/>
        <v>A+</v>
      </c>
      <c r="J2164" s="126"/>
    </row>
    <row r="2165" spans="1:10" ht="12.75" customHeight="1">
      <c r="A2165" s="147" t="str">
        <f>IF('TRI-1C'!$DJ$13="","",'TRI-1C'!$DJ$13)</f>
        <v>Mantener el ritmo y las secuencias de pasos sencillos durante la ejecución de coreografías.</v>
      </c>
      <c r="B2165" s="139"/>
      <c r="C2165" s="139"/>
      <c r="F2165" s="128"/>
      <c r="G2165" s="124" t="str">
        <f>IF(A2165="","",VLOOKUP(J2055,'TRI-1C'!$B$18:$FH$61,113,FALSE))</f>
        <v>A+</v>
      </c>
      <c r="I2165" s="125" t="str">
        <f t="shared" si="80"/>
        <v>A+</v>
      </c>
      <c r="J2165" s="128"/>
    </row>
    <row r="2166" spans="1:10" ht="12.75" customHeight="1">
      <c r="A2166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166" s="149"/>
      <c r="C2166" s="149"/>
      <c r="D2166" s="150"/>
      <c r="E2166" s="150"/>
      <c r="F2166" s="126"/>
      <c r="G2166" s="122" t="str">
        <f>IF(A2166="","",VLOOKUP(J2055,'TRI-1C'!$B$18:$FH$61,114,FALSE))</f>
        <v>A+</v>
      </c>
      <c r="H2166" s="150"/>
      <c r="I2166" s="127" t="str">
        <f t="shared" si="80"/>
        <v>A+</v>
      </c>
      <c r="J2166" s="126"/>
    </row>
    <row r="2167" spans="1:10" ht="12.75" customHeight="1">
      <c r="A2167" s="147" t="str">
        <f>IF('TRI-1C'!$DL$13="","",'TRI-1C'!$DL$13)</f>
        <v>Participar en dramatizaciones, asumiendo roles de diferentes personas del entorno y de personajes de cuentos e historietas.</v>
      </c>
      <c r="B2167" s="139"/>
      <c r="C2167" s="139"/>
      <c r="F2167" s="128"/>
      <c r="G2167" s="124" t="str">
        <f>IF(A2167="","",VLOOKUP(J2055,'TRI-1C'!$B$18:$FH$61,115,FALSE))</f>
        <v>A+</v>
      </c>
      <c r="I2167" s="125" t="str">
        <f t="shared" si="80"/>
        <v>A+</v>
      </c>
      <c r="J2167" s="128"/>
    </row>
    <row r="2168" spans="1:10" ht="12.75" customHeight="1">
      <c r="A2168" s="148" t="str">
        <f>IF('TRI-1C'!$DM$13="","",'TRI-1C'!$DM$13)</f>
        <v>Participar en rondas populares, bailes y juegos tradicionales, asumiendo los roles y respetando las reglas.</v>
      </c>
      <c r="B2168" s="158"/>
      <c r="C2168" s="158"/>
      <c r="D2168" s="158"/>
      <c r="E2168" s="158"/>
      <c r="F2168" s="159"/>
      <c r="G2168" s="122" t="str">
        <f>IF(A2168="","",VLOOKUP(J2055,'TRI-1C'!$B$18:$FH$61,116,FALSE))</f>
        <v>A+</v>
      </c>
      <c r="H2168" s="150"/>
      <c r="I2168" s="127" t="str">
        <f t="shared" si="80"/>
        <v>A+</v>
      </c>
      <c r="J2168" s="126"/>
    </row>
    <row r="2169" spans="1:10" ht="12.75" customHeight="1">
      <c r="A2169" s="11" t="str">
        <f>IF('TRI-1C'!$DN$13="","",'TRI-1C'!$DN$13)</f>
        <v>Realizar actividades creativas utilizando las técnicas grafo plásticas con variedad de materiales.</v>
      </c>
      <c r="B2169" s="156"/>
      <c r="C2169" s="156"/>
      <c r="D2169" s="156"/>
      <c r="E2169" s="156"/>
      <c r="F2169" s="157"/>
      <c r="G2169" s="124" t="str">
        <f>IF(A2169="","",VLOOKUP(J2055,'TRI-1C'!$B$18:$FH$61,117,FALSE))</f>
        <v>A+</v>
      </c>
      <c r="I2169" s="125" t="str">
        <f t="shared" si="80"/>
        <v>A+</v>
      </c>
      <c r="J2169" s="128"/>
    </row>
    <row r="2170" spans="1:10" ht="12.75" customHeight="1">
      <c r="A2170" s="165" t="str">
        <f>'BI-1T'!$A$13</f>
        <v>EXPRESION CORPORAL Y MOTRICIDAD</v>
      </c>
      <c r="B2170" s="149"/>
      <c r="C2170" s="149"/>
      <c r="D2170" s="150"/>
      <c r="E2170" s="150"/>
      <c r="F2170" s="126"/>
      <c r="G2170" s="122" t="str">
        <f>IF(A2170="","",VLOOKUP(J2055,'TRI-1C'!$B$18:$FH$61,118,FALSE))</f>
        <v>A+</v>
      </c>
      <c r="H2170" s="150"/>
      <c r="I2170" s="127"/>
      <c r="J2170" s="126"/>
    </row>
    <row r="2171" spans="1:10" ht="12.75" customHeight="1">
      <c r="A2171" s="147" t="str">
        <f>IF('TRI-1C'!$DP$13="","",'TRI-1C'!$DP$13)</f>
        <v>Caminar y correr con soltura y seguridad manteniendo el equilibrio a diferentes distancias, orientaciones y ritmos en espacios parciales.</v>
      </c>
      <c r="B2171" s="139"/>
      <c r="C2171" s="139"/>
      <c r="F2171" s="128"/>
      <c r="G2171" s="124" t="str">
        <f>IF(A2171="","",VLOOKUP(J2055,'TRI-1C'!$B$18:$FH$61,119,FALSE))</f>
        <v>A+</v>
      </c>
      <c r="I2171" s="125" t="str">
        <f t="shared" ref="I2171:I2198" si="81">IF(G2171="","",G2171)</f>
        <v>A+</v>
      </c>
      <c r="J2171" s="128"/>
    </row>
    <row r="2172" spans="1:10" ht="12.75" customHeight="1">
      <c r="A2172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2172" s="149"/>
      <c r="C2172" s="149"/>
      <c r="D2172" s="150"/>
      <c r="E2172" s="150"/>
      <c r="F2172" s="126"/>
      <c r="G2172" s="122" t="str">
        <f>IF(A2172="","",VLOOKUP(J2055,'TRI-1C'!$B$18:$FH$61,120,FALSE))</f>
        <v>A+</v>
      </c>
      <c r="H2172" s="150"/>
      <c r="I2172" s="127" t="str">
        <f t="shared" si="81"/>
        <v>A+</v>
      </c>
      <c r="J2172" s="126"/>
    </row>
    <row r="2173" spans="1:10" ht="12.75" customHeight="1">
      <c r="A2173" s="147" t="str">
        <f>IF('TRI-1C'!$DR$13="","",'TRI-1C'!$DR$13)</f>
        <v>Discriminar sonidos onomatopéyicos y diferencia los sonidos naturales de los artificiales</v>
      </c>
      <c r="B2173" s="139"/>
      <c r="C2173" s="139"/>
      <c r="F2173" s="128"/>
      <c r="G2173" s="124" t="str">
        <f>IF(A2173="","",VLOOKUP(J2055,'TRI-1C'!$B$18:$FH$61,121,FALSE))</f>
        <v>A+</v>
      </c>
      <c r="I2173" s="125" t="str">
        <f t="shared" si="81"/>
        <v>A+</v>
      </c>
      <c r="J2173" s="128"/>
    </row>
    <row r="2174" spans="1:10" ht="12.75" customHeight="1">
      <c r="A2174" s="192" t="str">
        <f>IF('TRI-1C'!$DS$13="","",'TRI-1C'!$DS$13)</f>
        <v>Ejecutar actividades coordinadamente y con un control adecuado de fuerza y tonicidad muscular como: lanzar, atrapar y patear objetos y pelotas.</v>
      </c>
      <c r="B2174" s="154"/>
      <c r="C2174" s="154"/>
      <c r="D2174" s="154"/>
      <c r="E2174" s="154"/>
      <c r="F2174" s="155"/>
      <c r="G2174" s="122" t="str">
        <f>IF(A2174="","",VLOOKUP(J2055,'TRI-1C'!$B$18:$FH$61,122,FALSE))</f>
        <v>A+</v>
      </c>
      <c r="H2174" s="150"/>
      <c r="I2174" s="127" t="str">
        <f t="shared" si="81"/>
        <v>A+</v>
      </c>
      <c r="J2174" s="126"/>
    </row>
    <row r="2175" spans="1:10" ht="12.75" customHeight="1">
      <c r="A2175" s="147" t="str">
        <f>IF('TRI-1C'!$DT$13="","",'TRI-1C'!$DT$13)</f>
        <v>Emplear su lado dominante en la realización de la mayoría de las actividades que utilice la mano, ojo y pie.</v>
      </c>
      <c r="B2175" s="139"/>
      <c r="C2175" s="139"/>
      <c r="F2175" s="128"/>
      <c r="G2175" s="124" t="str">
        <f>IF(A2175="","",VLOOKUP(J2055,'TRI-1C'!$B$18:$FH$61,123,FALSE))</f>
        <v>A+</v>
      </c>
      <c r="I2175" s="125" t="str">
        <f t="shared" si="81"/>
        <v>A+</v>
      </c>
      <c r="J2175" s="128"/>
    </row>
    <row r="2176" spans="1:10" ht="12.75" customHeight="1">
      <c r="A2176" s="148" t="str">
        <f>IF('TRI-1C'!$DU$13="","",'TRI-1C'!$DU$13)</f>
        <v>Galopar y salticar coordinadamente con obstáculos ejecutando circuitos.</v>
      </c>
      <c r="B2176" s="149"/>
      <c r="C2176" s="149"/>
      <c r="D2176" s="150"/>
      <c r="E2176" s="150"/>
      <c r="F2176" s="126"/>
      <c r="G2176" s="122" t="str">
        <f>IF(A2176="","",VLOOKUP(J2055,'TRI-1C'!$B$18:$FH$61,124,FALSE))</f>
        <v>A+</v>
      </c>
      <c r="H2176" s="150"/>
      <c r="I2176" s="127" t="str">
        <f t="shared" si="81"/>
        <v>A+</v>
      </c>
      <c r="J2176" s="126"/>
    </row>
    <row r="2177" spans="1:10" ht="12.75" customHeight="1">
      <c r="A2177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2177" s="139"/>
      <c r="C2177" s="139"/>
      <c r="F2177" s="128"/>
      <c r="G2177" s="124" t="str">
        <f>IF(A2177="","",VLOOKUP(J2055,'TRI-1C'!$B$18:$FH$61,125,FALSE))</f>
        <v>A+</v>
      </c>
      <c r="I2177" s="125" t="str">
        <f t="shared" si="81"/>
        <v>A+</v>
      </c>
      <c r="J2177" s="128"/>
    </row>
    <row r="2178" spans="1:10" ht="12.75" customHeight="1">
      <c r="A2178" s="148" t="str">
        <f>IF('TRI-1C'!$DW$13="","",'TRI-1C'!$DW$13)</f>
        <v>Mantener el equilibro al caminar sobre líneas rectas, curvas y quebradas con altura (aprox. 20 cm) logrando un adecuado control postural.</v>
      </c>
      <c r="B2178" s="158"/>
      <c r="C2178" s="158"/>
      <c r="D2178" s="158"/>
      <c r="E2178" s="158"/>
      <c r="F2178" s="159"/>
      <c r="G2178" s="122" t="str">
        <f>IF(A2178="","",VLOOKUP(J2055,'TRI-1C'!$B$18:$FH$61,126,FALSE))</f>
        <v>A+</v>
      </c>
      <c r="H2178" s="150"/>
      <c r="I2178" s="127" t="str">
        <f t="shared" si="81"/>
        <v>A+</v>
      </c>
      <c r="J2178" s="126"/>
    </row>
    <row r="2179" spans="1:10" ht="12.75" customHeight="1">
      <c r="A2179" s="11" t="str">
        <f>IF('TRI-1C'!$DX$13="","",'TRI-1C'!$DX$13)</f>
        <v>Mantener un adecuado control postural en diferentes posiciones del cuerpo y en desplazamientos.</v>
      </c>
      <c r="B2179" s="156"/>
      <c r="C2179" s="156"/>
      <c r="D2179" s="156"/>
      <c r="E2179" s="156"/>
      <c r="F2179" s="157"/>
      <c r="G2179" s="124" t="str">
        <f>IF(A2179="","",VLOOKUP(J2055,'TRI-1C'!$B$18:$FH$61,127,FALSE))</f>
        <v>A+</v>
      </c>
      <c r="I2179" s="125" t="str">
        <f t="shared" si="81"/>
        <v>A+</v>
      </c>
      <c r="J2179" s="128"/>
    </row>
    <row r="2180" spans="1:10" ht="12.75" customHeight="1">
      <c r="A2180" s="148" t="str">
        <f>IF('TRI-1C'!$DY$13="","",'TRI-1C'!$DY$13)</f>
        <v>Orientarse en el espacio realizando desplazamientos en función de consignas dadas con las nociones: entre, adelante-atrás, junto a, cerca-lejos</v>
      </c>
      <c r="B2180" s="149"/>
      <c r="C2180" s="149"/>
      <c r="D2180" s="150"/>
      <c r="E2180" s="150"/>
      <c r="F2180" s="126"/>
      <c r="G2180" s="122" t="str">
        <f>IF(A2180="","",VLOOKUP(J2055,'TRI-1C'!$B$18:$FH$61,128,FALSE))</f>
        <v>A+</v>
      </c>
      <c r="H2180" s="150"/>
      <c r="I2180" s="127" t="str">
        <f t="shared" si="81"/>
        <v>A+</v>
      </c>
      <c r="J2180" s="126"/>
    </row>
    <row r="2181" spans="1:10" ht="12.75" customHeight="1">
      <c r="A2181" s="147" t="str">
        <f>IF('TRI-1C'!$DZ$13="","",'TRI-1C'!$DZ$13)</f>
        <v>Realiza varios movimientos y desplazamientos combinados a diferentes velocidades (rápido, lento), duración (largos y corto).</v>
      </c>
      <c r="B2181" s="139"/>
      <c r="C2181" s="139"/>
      <c r="F2181" s="128"/>
      <c r="G2181" s="124" t="str">
        <f>IF(A2181="","",VLOOKUP(J2055,'TRI-1C'!$B$18:$FH$61,129,FALSE))</f>
        <v>A+</v>
      </c>
      <c r="I2181" s="125" t="str">
        <f t="shared" si="81"/>
        <v>A+</v>
      </c>
      <c r="J2181" s="128"/>
    </row>
    <row r="2182" spans="1:10" ht="12.75" customHeight="1">
      <c r="A2182" s="148" t="str">
        <f>IF('TRI-1C'!$EA$13="","",'TRI-1C'!$EA$13)</f>
        <v>Realizar actividades de coordinación visomotriz con niveles de dificultad creciente en el tamaño y tipo de materiales.</v>
      </c>
      <c r="B2182" s="149"/>
      <c r="C2182" s="149"/>
      <c r="D2182" s="150"/>
      <c r="E2182" s="150"/>
      <c r="F2182" s="126"/>
      <c r="G2182" s="122" t="str">
        <f>IF(A2182="","",VLOOKUP(J2055,'TRI-1C'!$B$18:$FH$61,130,FALSE))</f>
        <v>A+</v>
      </c>
      <c r="H2182" s="150"/>
      <c r="I2182" s="127" t="str">
        <f t="shared" si="81"/>
        <v>A+</v>
      </c>
      <c r="J2182" s="126"/>
    </row>
    <row r="2183" spans="1:10" ht="12.75" customHeight="1">
      <c r="A2183" s="147" t="str">
        <f>IF('TRI-1C'!$EB$13="","",'TRI-1C'!$EB$13)</f>
        <v>Realizar desplazamientos y movimientos combinados utilizando el espacio total y parcial a diferentes distancias (largas-cortas)</v>
      </c>
      <c r="B2183" s="139"/>
      <c r="C2183" s="139"/>
      <c r="F2183" s="128"/>
      <c r="G2183" s="124" t="str">
        <f>IF(A2183="","",VLOOKUP(J2055,'TRI-1C'!$B$18:$FH$61,131,FALSE))</f>
        <v>A+</v>
      </c>
      <c r="I2183" s="125" t="str">
        <f t="shared" si="81"/>
        <v>A+</v>
      </c>
      <c r="J2183" s="128"/>
    </row>
    <row r="2184" spans="1:10" ht="12.75" customHeight="1">
      <c r="A2184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2184" s="154"/>
      <c r="C2184" s="154"/>
      <c r="D2184" s="154"/>
      <c r="E2184" s="154"/>
      <c r="F2184" s="155"/>
      <c r="G2184" s="122" t="str">
        <f>IF(A2184="","",VLOOKUP(J2055,'TRI-1C'!$B$18:$FH$61,132,FALSE))</f>
        <v>A+</v>
      </c>
      <c r="H2184" s="150"/>
      <c r="I2184" s="127" t="str">
        <f t="shared" si="81"/>
        <v>A+</v>
      </c>
      <c r="J2184" s="126"/>
    </row>
    <row r="2185" spans="1:10" ht="12.75" customHeight="1">
      <c r="A2185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2185" s="139"/>
      <c r="C2185" s="139"/>
      <c r="F2185" s="128"/>
      <c r="G2185" s="124" t="str">
        <f>IF(A2185="","",VLOOKUP(J2055,'TRI-1C'!$B$18:$FH$61,133,FALSE))</f>
        <v>A+</v>
      </c>
      <c r="I2185" s="125" t="str">
        <f t="shared" si="81"/>
        <v>A+</v>
      </c>
      <c r="J2185" s="128"/>
    </row>
    <row r="2186" spans="1:10" ht="12.75" customHeight="1">
      <c r="A2186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2186" s="149"/>
      <c r="C2186" s="149"/>
      <c r="D2186" s="150"/>
      <c r="E2186" s="150"/>
      <c r="F2186" s="126"/>
      <c r="G2186" s="122" t="str">
        <f>IF(A2186="","",VLOOKUP(J2055,'TRI-1C'!$B$18:$FH$61,134,FALSE))</f>
        <v>A+</v>
      </c>
      <c r="H2186" s="150"/>
      <c r="I2186" s="127" t="str">
        <f t="shared" si="81"/>
        <v>A+</v>
      </c>
      <c r="J2186" s="126"/>
    </row>
    <row r="2187" spans="1:10" ht="12.75" customHeight="1">
      <c r="A2187" s="147" t="str">
        <f>IF('TRI-1C'!$EF$13="","",'TRI-1C'!$EF$13)</f>
        <v>Realizar movimientos diferenciados con los lados laterales del cuerpo (un lado y otro lado).</v>
      </c>
      <c r="B2187" s="139"/>
      <c r="C2187" s="139"/>
      <c r="F2187" s="128"/>
      <c r="G2187" s="124" t="str">
        <f>IF(A2187="","",VLOOKUP(J2055,'TRI-1C'!$B$18:$FH$61,135,FALSE))</f>
        <v>A+</v>
      </c>
      <c r="I2187" s="125" t="str">
        <f t="shared" si="81"/>
        <v>A+</v>
      </c>
      <c r="J2187" s="128"/>
    </row>
    <row r="2188" spans="1:10" ht="12.75" customHeight="1">
      <c r="A2188" s="148" t="str">
        <f>IF('TRI-1C'!$EG$13="","",'TRI-1C'!$EG$13)</f>
        <v>Realizar movimientos para la coordinación de ojo y pie como: patear pelotas hacia un punto fijo determinado.</v>
      </c>
      <c r="B2188" s="158"/>
      <c r="C2188" s="158"/>
      <c r="D2188" s="158"/>
      <c r="E2188" s="158"/>
      <c r="F2188" s="159"/>
      <c r="G2188" s="122" t="str">
        <f>IF(A2188="","",VLOOKUP(J2055,'TRI-1C'!$B$18:$FH$61,136,FALSE))</f>
        <v>A+</v>
      </c>
      <c r="H2188" s="150"/>
      <c r="I2188" s="127" t="str">
        <f t="shared" si="81"/>
        <v>A+</v>
      </c>
      <c r="J2188" s="126"/>
    </row>
    <row r="2189" spans="1:10" ht="12.75" customHeight="1">
      <c r="A2189" s="11" t="str">
        <f>IF('TRI-1C'!$EH$13="","",'TRI-1C'!$EH$13)</f>
        <v>Realizar representaciones gráficas utilizando el dibujo con detalles que le dan intencionalidad y sentido para identificarlos</v>
      </c>
      <c r="B2189" s="156"/>
      <c r="C2189" s="156"/>
      <c r="D2189" s="156"/>
      <c r="E2189" s="156"/>
      <c r="F2189" s="157"/>
      <c r="G2189" s="124" t="str">
        <f>IF(A2189="","",VLOOKUP(J2055,'TRI-1C'!$B$18:$FH$61,137,FALSE))</f>
        <v>A+</v>
      </c>
      <c r="I2189" s="125" t="str">
        <f t="shared" si="81"/>
        <v>A+</v>
      </c>
      <c r="J2189" s="128"/>
    </row>
    <row r="2190" spans="1:10" ht="12.75" customHeight="1">
      <c r="A2190" s="148" t="str">
        <f>IF('TRI-1C'!$EI$13="","",'TRI-1C'!$EI$13)</f>
        <v>Reconocer la importancia del peatón y respetar su espacio en la vía mediante actividades lúdicas que fomenten el aprendizaje de normas de tránsito.</v>
      </c>
      <c r="B2190" s="149"/>
      <c r="C2190" s="149"/>
      <c r="D2190" s="150"/>
      <c r="E2190" s="150"/>
      <c r="F2190" s="126"/>
      <c r="G2190" s="122" t="str">
        <f>IF(A2190="","",VLOOKUP(J2055,'TRI-1C'!$B$18:$FH$61,138,FALSE))</f>
        <v>A+</v>
      </c>
      <c r="H2190" s="150"/>
      <c r="I2190" s="127" t="str">
        <f t="shared" si="81"/>
        <v>A+</v>
      </c>
      <c r="J2190" s="126"/>
    </row>
    <row r="2191" spans="1:10" ht="12.75" customHeight="1">
      <c r="A2191" s="147" t="str">
        <f>IF('TRI-1C'!$EJ$13="","",'TRI-1C'!$EJ$13)</f>
        <v>Representar la figura humana utilizando el monigote e incorporando detalles según la interiorización de su imagen corporal.</v>
      </c>
      <c r="B2191" s="139"/>
      <c r="C2191" s="139"/>
      <c r="F2191" s="128"/>
      <c r="G2191" s="124" t="str">
        <f>IF(A2191="","",VLOOKUP(J2055,'TRI-1C'!$B$18:$FH$61,139,FALSE))</f>
        <v>A+</v>
      </c>
      <c r="I2191" s="125" t="str">
        <f t="shared" si="81"/>
        <v>A+</v>
      </c>
      <c r="J2191" s="128"/>
    </row>
    <row r="2192" spans="1:10" ht="12.75" customHeight="1">
      <c r="A2192" s="148" t="str">
        <f>IF('TRI-1C'!$EK$13="","",'TRI-1C'!$EK$13)</f>
        <v>Saltar de un pie a otro alternadamente, de manera autónoma.</v>
      </c>
      <c r="B2192" s="149"/>
      <c r="C2192" s="149"/>
      <c r="D2192" s="150"/>
      <c r="E2192" s="150"/>
      <c r="F2192" s="126"/>
      <c r="G2192" s="122" t="str">
        <f>IF(A2192="","",VLOOKUP(J2055,'TRI-1C'!$B$18:$FH$61,140,FALSE))</f>
        <v>A+</v>
      </c>
      <c r="H2192" s="150"/>
      <c r="I2192" s="127" t="str">
        <f t="shared" si="81"/>
        <v>A+</v>
      </c>
      <c r="J2192" s="126"/>
    </row>
    <row r="2193" spans="1:10" ht="12.75" customHeight="1">
      <c r="A2193" s="147" t="str">
        <f>IF('TRI-1C'!$EL$13="","",'TRI-1C'!$EL$13)</f>
        <v>Saltar en dos pies en sentido vertical obstáculos de 20 a 30 cm en altura y en sentido horizontal longitudes de aproximadamente 50 a 70 cm.</v>
      </c>
      <c r="B2193" s="139"/>
      <c r="C2193" s="139"/>
      <c r="F2193" s="128"/>
      <c r="G2193" s="124" t="str">
        <f>IF(A2193="","",VLOOKUP(J2055,'TRI-1C'!$B$18:$FH$61,141,FALSE))</f>
        <v>A+</v>
      </c>
      <c r="I2193" s="125" t="str">
        <f t="shared" si="81"/>
        <v>A+</v>
      </c>
      <c r="J2193" s="128"/>
    </row>
    <row r="2194" spans="1:10" ht="12.75" customHeight="1">
      <c r="A2194" s="192" t="str">
        <f>IF('TRI-1C'!$EM$13="","",'TRI-1C'!$EM$13)</f>
        <v>Subir y bajar escaleras alternando los pies.</v>
      </c>
      <c r="B2194" s="154"/>
      <c r="C2194" s="154"/>
      <c r="D2194" s="154"/>
      <c r="E2194" s="154"/>
      <c r="F2194" s="155"/>
      <c r="G2194" s="122" t="str">
        <f>IF(A2194="","",VLOOKUP(J2055,'TRI-1C'!$B$18:$FH$61,142,FALSE))</f>
        <v>A+</v>
      </c>
      <c r="H2194" s="150"/>
      <c r="I2194" s="127" t="str">
        <f t="shared" si="81"/>
        <v>A+</v>
      </c>
      <c r="J2194" s="126"/>
    </row>
    <row r="2195" spans="1:10" ht="12.75" customHeight="1">
      <c r="A2195" s="147" t="str">
        <f>IF('TRI-1C'!$EN$13="","",'TRI-1C'!$EN$13)</f>
        <v>Trepar y reptar a diferentes ritmos y en posiciones corporales diversas (cúbito ventral y cúbito dorsal).</v>
      </c>
      <c r="B2195" s="139"/>
      <c r="C2195" s="139"/>
      <c r="F2195" s="128"/>
      <c r="G2195" s="124" t="str">
        <f>IF(A2195="","",VLOOKUP(J2055,'TRI-1C'!$B$18:$FH$61,143,FALSE))</f>
        <v>A+</v>
      </c>
      <c r="I2195" s="125" t="str">
        <f t="shared" si="81"/>
        <v>A+</v>
      </c>
      <c r="J2195" s="128"/>
    </row>
    <row r="2196" spans="1:10" ht="12.75" customHeight="1">
      <c r="A2196" s="148" t="str">
        <f>IF('TRI-1C'!$EO$13="","",'TRI-1C'!$EO$13)</f>
        <v>Ubicar algunas partes de su cuerpo en función de las nociones de al lado, junto a, cerca-lejos.</v>
      </c>
      <c r="B2196" s="149"/>
      <c r="C2196" s="149"/>
      <c r="D2196" s="150"/>
      <c r="E2196" s="150"/>
      <c r="F2196" s="126"/>
      <c r="G2196" s="122" t="str">
        <f>IF(A2196="","",VLOOKUP(J2055,'TRI-1C'!$B$18:$FH$61,144,FALSE))</f>
        <v>A+</v>
      </c>
      <c r="H2196" s="150"/>
      <c r="I2196" s="127" t="str">
        <f t="shared" si="81"/>
        <v>A+</v>
      </c>
      <c r="J2196" s="126"/>
    </row>
    <row r="2197" spans="1:10" ht="12.75" customHeight="1">
      <c r="A2197" s="147" t="str">
        <f>IF('TRI-1C'!$EP$13="","",'TRI-1C'!$EP$13)</f>
        <v>Utilizar el espacio parcial e inicia con el uso del espacio total para realizar representaciones gráficas.</v>
      </c>
      <c r="B2197" s="139"/>
      <c r="C2197" s="139"/>
      <c r="F2197" s="128"/>
      <c r="G2197" s="124" t="str">
        <f>IF(A2197="","",VLOOKUP(J2055,'TRI-1C'!$B$18:$FH$61,145,FALSE))</f>
        <v>A+</v>
      </c>
      <c r="I2197" s="125" t="str">
        <f t="shared" si="81"/>
        <v>A+</v>
      </c>
      <c r="J2197" s="128"/>
    </row>
    <row r="2198" spans="1:10" ht="12.75" customHeight="1">
      <c r="A2198" s="148" t="str">
        <f>IF('TRI-1C'!$EQ$13="","",'TRI-1C'!$EQ$13)</f>
        <v>Utilizar la pinza digital para coger lápices, marcadores, pinceles y diversos tipos de materiales.</v>
      </c>
      <c r="B2198" s="158"/>
      <c r="C2198" s="158"/>
      <c r="D2198" s="158"/>
      <c r="E2198" s="158"/>
      <c r="F2198" s="159"/>
      <c r="G2198" s="122" t="str">
        <f>IF(A2198="","",VLOOKUP(J2055,'TRI-1C'!$B$18:$FH$61,146,FALSE))</f>
        <v>A+</v>
      </c>
      <c r="H2198" s="150"/>
      <c r="I2198" s="127" t="str">
        <f t="shared" si="81"/>
        <v>A+</v>
      </c>
      <c r="J2198" s="126"/>
    </row>
    <row r="2199" spans="1:10" ht="12.75" customHeight="1">
      <c r="A2199" s="6" t="str">
        <f>NOTAS!$O$14</f>
        <v>CIVICA Y ACOMPAÑAMIENTO INTEGRAL</v>
      </c>
      <c r="B2199" s="156"/>
      <c r="C2199" s="156"/>
      <c r="D2199" s="156"/>
      <c r="E2199" s="156"/>
      <c r="F2199" s="157"/>
      <c r="G2199" s="124" t="str">
        <f>IF(A2199="","",VLOOKUP(J2055,'TRI-1C'!$B$18:$FH$61,146,FALSE))</f>
        <v>A+</v>
      </c>
      <c r="I2199" s="125"/>
      <c r="J2199" s="128"/>
    </row>
    <row r="2200" spans="1:10" ht="12.75" customHeight="1">
      <c r="A2200" s="148" t="str">
        <f>IF('TRI-1C'!$ES$13="","",'TRI-1C'!$ES$13)</f>
        <v/>
      </c>
      <c r="B2200" s="149"/>
      <c r="C2200" s="149"/>
      <c r="D2200" s="150"/>
      <c r="E2200" s="150"/>
      <c r="F2200" s="126"/>
      <c r="G2200" s="122" t="str">
        <f>IF(A2200="","",VLOOKUP(J2055,'TRI-1C'!$B$18:$FH$61,148,FALSE))</f>
        <v/>
      </c>
      <c r="H2200" s="150"/>
      <c r="I2200" s="127" t="str">
        <f t="shared" ref="I2200:I2209" si="82">IF(G2200="","",G2200)</f>
        <v/>
      </c>
      <c r="J2200" s="126"/>
    </row>
    <row r="2201" spans="1:10" ht="12.75" customHeight="1">
      <c r="A2201" s="147" t="str">
        <f>IF('TRI-1C'!$ET$13="","",'TRI-1C'!$ET$13)</f>
        <v>AUTOCONOCIMIENTO</v>
      </c>
      <c r="B2201" s="139"/>
      <c r="C2201" s="139"/>
      <c r="F2201" s="128"/>
      <c r="G2201" s="124" t="str">
        <f>IF(A2201="","",VLOOKUP(J2055,'TRI-1C'!$B$18:$FH$61,149,FALSE))</f>
        <v>S</v>
      </c>
      <c r="I2201" s="125" t="str">
        <f t="shared" si="82"/>
        <v>S</v>
      </c>
      <c r="J2201" s="128"/>
    </row>
    <row r="2202" spans="1:10" ht="12.75" customHeight="1">
      <c r="A2202" s="148" t="str">
        <f>IF('TRI-1C'!$EU$13="","",'TRI-1C'!$EU$13)</f>
        <v>PENSAMIENO CRITICO</v>
      </c>
      <c r="B2202" s="149"/>
      <c r="C2202" s="149"/>
      <c r="D2202" s="150"/>
      <c r="E2202" s="150"/>
      <c r="F2202" s="126"/>
      <c r="G2202" s="122" t="str">
        <f>IF(A2202="","",VLOOKUP(J2055,'TRI-1C'!$B$18:$FH$61,150,FALSE))</f>
        <v>S</v>
      </c>
      <c r="H2202" s="150"/>
      <c r="I2202" s="127" t="str">
        <f t="shared" si="82"/>
        <v>S</v>
      </c>
      <c r="J2202" s="126"/>
    </row>
    <row r="2203" spans="1:10" ht="12.75" customHeight="1">
      <c r="A2203" s="147" t="str">
        <f>IF('TRI-1C'!$EV$13="","",'TRI-1C'!$EV$13)</f>
        <v>MANEJO DE PROBLEMAS</v>
      </c>
      <c r="B2203" s="139"/>
      <c r="C2203" s="139"/>
      <c r="F2203" s="128"/>
      <c r="G2203" s="124" t="str">
        <f>IF(A2203="","",VLOOKUP(J2055,'TRI-1C'!$B$18:$FH$61,151,FALSE))</f>
        <v>S</v>
      </c>
      <c r="I2203" s="125" t="str">
        <f t="shared" si="82"/>
        <v>S</v>
      </c>
      <c r="J2203" s="128"/>
    </row>
    <row r="2204" spans="1:10" ht="12.75" customHeight="1">
      <c r="A2204" s="192" t="str">
        <f>IF('TRI-1C'!$EW$13="","",'TRI-1C'!$EW$13)</f>
        <v>TOMA DE DECISIONES</v>
      </c>
      <c r="B2204" s="154"/>
      <c r="C2204" s="154"/>
      <c r="D2204" s="154"/>
      <c r="E2204" s="154"/>
      <c r="F2204" s="155"/>
      <c r="G2204" s="122" t="str">
        <f>IF(A2204="","",VLOOKUP(J2055,'TRI-1C'!$B$18:$FH$61,152,FALSE))</f>
        <v>S</v>
      </c>
      <c r="H2204" s="150"/>
      <c r="I2204" s="127" t="str">
        <f t="shared" si="82"/>
        <v>S</v>
      </c>
      <c r="J2204" s="126"/>
    </row>
    <row r="2205" spans="1:10" ht="12.75" customHeight="1">
      <c r="A2205" s="147" t="str">
        <f>IF('TRI-1C'!$EX$13="","",'TRI-1C'!$EX$13)</f>
        <v>TRABAJO EN EQUIPO</v>
      </c>
      <c r="B2205" s="139"/>
      <c r="C2205" s="139"/>
      <c r="F2205" s="128"/>
      <c r="G2205" s="124" t="str">
        <f>IF(A2205="","",VLOOKUP(J2055,'TRI-1C'!$B$18:$FH$61,153,FALSE))</f>
        <v>S</v>
      </c>
      <c r="I2205" s="125" t="str">
        <f t="shared" si="82"/>
        <v>S</v>
      </c>
      <c r="J2205" s="128"/>
    </row>
    <row r="2206" spans="1:10" ht="12.75" customHeight="1">
      <c r="A2206" s="148" t="str">
        <f>IF('TRI-1C'!$EY$13="","",'TRI-1C'!$EY$13)</f>
        <v>CONCIENCIA SOCIAL</v>
      </c>
      <c r="B2206" s="149"/>
      <c r="C2206" s="149"/>
      <c r="D2206" s="150"/>
      <c r="E2206" s="150"/>
      <c r="F2206" s="126"/>
      <c r="G2206" s="122" t="str">
        <f>IF(A2206="","",VLOOKUP(J2055,'TRI-1C'!$B$18:$FH$61,154,FALSE))</f>
        <v>S</v>
      </c>
      <c r="H2206" s="150"/>
      <c r="I2206" s="127" t="str">
        <f t="shared" si="82"/>
        <v>S</v>
      </c>
      <c r="J2206" s="126"/>
    </row>
    <row r="2207" spans="1:10" ht="12.75" customHeight="1">
      <c r="A2207" s="147" t="str">
        <f>IF('TRI-1C'!$EZ$13="","",'TRI-1C'!$EZ$13)</f>
        <v xml:space="preserve">RELACIONES INTERPERSONALES	</v>
      </c>
      <c r="B2207" s="139"/>
      <c r="C2207" s="139"/>
      <c r="F2207" s="128"/>
      <c r="G2207" s="124" t="str">
        <f>IF(A2207="","",VLOOKUP(J2055,'TRI-1C'!$B$18:$FH$61,155,FALSE))</f>
        <v>F</v>
      </c>
      <c r="I2207" s="125" t="str">
        <f t="shared" si="82"/>
        <v>F</v>
      </c>
      <c r="J2207" s="128"/>
    </row>
    <row r="2208" spans="1:10" ht="12.75" customHeight="1">
      <c r="A2208" s="148" t="str">
        <f>IF('TRI-1C'!$FA$13="","",'TRI-1C'!$FA$13)</f>
        <v>MANEJO DE CONFLICTOS</v>
      </c>
      <c r="B2208" s="149"/>
      <c r="C2208" s="149"/>
      <c r="D2208" s="150"/>
      <c r="E2208" s="150"/>
      <c r="F2208" s="126"/>
      <c r="G2208" s="122" t="str">
        <f>IF(A2208="","",VLOOKUP(J2055,'TRI-1C'!$B$18:$FH$61,156,FALSE))</f>
        <v>F</v>
      </c>
      <c r="H2208" s="150"/>
      <c r="I2208" s="127" t="str">
        <f t="shared" si="82"/>
        <v>F</v>
      </c>
      <c r="J2208" s="126"/>
    </row>
    <row r="2209" spans="1:10" ht="12.75" customHeight="1">
      <c r="A2209" s="147" t="str">
        <f>IF('TRI-1C'!$FB$13="","",'TRI-1C'!$FB$13)</f>
        <v>MANEJO DE EMOCIONES Y SENTIMIENTOS</v>
      </c>
      <c r="B2209" s="139"/>
      <c r="C2209" s="139"/>
      <c r="F2209" s="128"/>
      <c r="G2209" s="124" t="str">
        <f>IF(A2209="","",VLOOKUP(J2055,'TRI-1C'!$B$18:$FH$61,157,FALSE))</f>
        <v>F</v>
      </c>
      <c r="I2209" s="125" t="str">
        <f t="shared" si="82"/>
        <v>F</v>
      </c>
      <c r="J2209" s="128"/>
    </row>
    <row r="2210" spans="1:10" ht="12.75" customHeight="1">
      <c r="A2210" s="151"/>
      <c r="B2210" s="129"/>
      <c r="C2210" s="129"/>
      <c r="D2210" s="130"/>
      <c r="E2210" s="130"/>
      <c r="F2210" s="131"/>
      <c r="G2210" s="132"/>
      <c r="H2210" s="130"/>
      <c r="I2210" s="133"/>
      <c r="J2210" s="131"/>
    </row>
    <row r="2211" spans="1:10" ht="12.75" customHeight="1">
      <c r="A2211" s="134"/>
      <c r="B2211" s="134"/>
      <c r="C2211" s="134"/>
      <c r="D2211" s="134"/>
      <c r="E2211" s="134"/>
      <c r="F2211" s="140"/>
      <c r="G2211" s="496"/>
      <c r="H2211" s="496"/>
      <c r="I2211" s="497"/>
      <c r="J2211" s="497"/>
    </row>
    <row r="2212" spans="1:10" ht="12.75" customHeight="1">
      <c r="A2212" s="487" t="s">
        <v>156</v>
      </c>
      <c r="B2212" s="488"/>
      <c r="C2212" s="135" t="s">
        <v>157</v>
      </c>
      <c r="G2212" s="494"/>
      <c r="H2212" s="494"/>
      <c r="I2212" s="494"/>
      <c r="J2212" s="494"/>
    </row>
    <row r="2213" spans="1:10" ht="12.75" customHeight="1">
      <c r="A2213" s="489" t="s">
        <v>158</v>
      </c>
      <c r="B2213" s="490"/>
      <c r="C2213" s="136" t="str">
        <f>VLOOKUP(J2055,'TRI-1C'!$B$18:$FH$61,160,FALSE)</f>
        <v>A-</v>
      </c>
      <c r="G2213" s="494"/>
      <c r="H2213" s="494"/>
      <c r="I2213" s="494"/>
      <c r="J2213" s="494"/>
    </row>
    <row r="2214" spans="1:10" ht="12.75" customHeight="1">
      <c r="A2214" s="491" t="s">
        <v>159</v>
      </c>
      <c r="B2214" s="492"/>
      <c r="C2214" s="493"/>
      <c r="G2214" s="494"/>
      <c r="H2214" s="494"/>
      <c r="I2214" s="494"/>
      <c r="J2214" s="494"/>
    </row>
    <row r="2215" spans="1:10" ht="12.75" customHeight="1">
      <c r="A2215" s="137" t="s">
        <v>160</v>
      </c>
      <c r="B2215" s="138"/>
      <c r="C2215" s="188" t="str">
        <f>VLOOKUP(J2055,'TRI-1C'!$B$18:$FH$61,161,FALSE)</f>
        <v/>
      </c>
      <c r="G2215" s="494"/>
      <c r="H2215" s="494"/>
      <c r="I2215" s="494"/>
      <c r="J2215" s="494"/>
    </row>
    <row r="2216" spans="1:10" ht="12.75" customHeight="1">
      <c r="A2216" s="137" t="s">
        <v>161</v>
      </c>
      <c r="B2216" s="138"/>
      <c r="C2216" s="188" t="str">
        <f>VLOOKUP(J2055,'TRI-1C'!$B$18:$FH$61,162,FALSE)</f>
        <v/>
      </c>
      <c r="G2216" s="494"/>
      <c r="H2216" s="494"/>
      <c r="I2216" s="494"/>
      <c r="J2216" s="494"/>
    </row>
    <row r="2217" spans="1:10" ht="12.75" customHeight="1">
      <c r="A2217" s="480" t="s">
        <v>163</v>
      </c>
      <c r="B2217" s="481"/>
      <c r="C2217" s="188">
        <f>VLOOKUP(J2055,'TRI-1C'!$B$18:$FH$61,163,FALSE)</f>
        <v>5</v>
      </c>
      <c r="G2217" s="494"/>
      <c r="H2217" s="494"/>
      <c r="I2217" s="494"/>
      <c r="J2217" s="494"/>
    </row>
    <row r="2218" spans="1:10" ht="12.75" customHeight="1">
      <c r="D2218" s="503" t="s">
        <v>162</v>
      </c>
      <c r="E2218" s="503"/>
      <c r="F2218" s="152">
        <f ca="1">NOW()</f>
        <v>45994.739222569442</v>
      </c>
    </row>
    <row r="2221" spans="1:10" ht="12.75" customHeight="1">
      <c r="G2221" s="112"/>
    </row>
    <row r="2223" spans="1:10" ht="12.75" customHeight="1">
      <c r="B2223" s="495" t="s">
        <v>164</v>
      </c>
      <c r="C2223" s="495"/>
      <c r="F2223" s="116" t="s">
        <v>165</v>
      </c>
      <c r="G2223" s="116" t="s">
        <v>165</v>
      </c>
    </row>
    <row r="2257" spans="1:10" ht="12.75" customHeight="1">
      <c r="A2257" s="111" t="s">
        <v>153</v>
      </c>
      <c r="C2257" t="str">
        <f>IF(VLOOKUP(J2260,NOTAS!$D$14:$P$60,2,FALSE)="","",VLOOKUP(J2260,NOTAS!$D$14:$P$60,2,FALSE))</f>
        <v>GOMEZ CELI ELIAM LEVIT</v>
      </c>
    </row>
    <row r="2258" spans="1:10" ht="12.75" customHeight="1">
      <c r="A2258" s="111" t="s">
        <v>154</v>
      </c>
      <c r="C2258" t="str">
        <f>NOTAS!$B$14&amp; " "&amp;NOTAS!$B$15</f>
        <v>INICIAL II A</v>
      </c>
      <c r="F2258" s="111"/>
      <c r="G2258" s="116"/>
      <c r="H2258" s="117"/>
      <c r="I2258" s="118"/>
      <c r="J2258" s="117"/>
    </row>
    <row r="2259" spans="1:10" ht="12.75" customHeight="1">
      <c r="A2259" s="111" t="s">
        <v>6</v>
      </c>
      <c r="C2259" t="str">
        <f>NOTAS!$B$18</f>
        <v>2025-2026 MATUTINA</v>
      </c>
      <c r="H2259" s="117"/>
      <c r="I2259" s="118"/>
      <c r="J2259" s="117"/>
    </row>
    <row r="2260" spans="1:10" ht="12.75" customHeight="1" thickBot="1">
      <c r="A2260" s="486" t="s">
        <v>167</v>
      </c>
      <c r="B2260" s="486"/>
      <c r="I2260" s="114" t="s">
        <v>74</v>
      </c>
      <c r="J2260" s="121">
        <v>12</v>
      </c>
    </row>
    <row r="2261" spans="1:10" ht="12.75" customHeight="1">
      <c r="A2261" s="482" t="s">
        <v>155</v>
      </c>
      <c r="B2261" s="483"/>
      <c r="C2261" s="483"/>
      <c r="D2261" s="483"/>
      <c r="E2261" s="483"/>
      <c r="F2261" s="484"/>
      <c r="G2261" s="485" t="s">
        <v>141</v>
      </c>
      <c r="H2261" s="483"/>
      <c r="I2261" s="498" t="s">
        <v>141</v>
      </c>
      <c r="J2261" s="499"/>
    </row>
    <row r="2262" spans="1:10" ht="12.75" customHeight="1">
      <c r="A2262" s="500" t="str">
        <f>IF('TRI-1C'!G$10="","",'TRI-1C'!G$10)</f>
        <v>IDENTIDAD Y AUTONOMÍA</v>
      </c>
      <c r="B2262" s="501"/>
      <c r="C2262" s="501"/>
      <c r="D2262" s="501"/>
      <c r="E2262" s="501"/>
      <c r="F2262" s="502"/>
      <c r="G2262" s="160"/>
      <c r="H2262" s="161"/>
      <c r="I2262" s="162"/>
      <c r="J2262" s="163"/>
    </row>
    <row r="2263" spans="1:10" ht="12.75" customHeight="1">
      <c r="A2263" s="148" t="str">
        <f>IF('TRI-1C'!G$13="","",'TRI-1C'!G$13)</f>
        <v>Comunicar algunos datos de su identidad como: nombres completos, edad, nombres de familiares cercanos, lugar dónde vive.</v>
      </c>
      <c r="B2263" s="158"/>
      <c r="C2263" s="158"/>
      <c r="D2263" s="158"/>
      <c r="E2263" s="158"/>
      <c r="F2263" s="159"/>
      <c r="G2263" s="122" t="str">
        <f>IF(A2263="","",VLOOKUP(J2260,'TRI-1C'!$B$18:$FH$61,6,FALSE))</f>
        <v>A-</v>
      </c>
      <c r="H2263" s="150"/>
      <c r="I2263" s="127" t="str">
        <f>IF(G2263="","",G2263)</f>
        <v>A-</v>
      </c>
      <c r="J2263" s="126"/>
    </row>
    <row r="2264" spans="1:10" ht="12.75" customHeight="1">
      <c r="A2264" s="11" t="str">
        <f>IF('TRI-1C'!$H$13="","",'TRI-1C'!$H$13)</f>
        <v>Demostrar curiosidad por las características físicas (genitales) que le permiten reconocerse como niño y niña</v>
      </c>
      <c r="B2264" s="156"/>
      <c r="C2264" s="156"/>
      <c r="D2264" s="156"/>
      <c r="E2264" s="156"/>
      <c r="F2264" s="157"/>
      <c r="G2264" s="124" t="str">
        <f>IF(A2264="","",VLOOKUP(J2260,'TRI-1C'!$B$18:$FH$61,7,FALSE))</f>
        <v>A+</v>
      </c>
      <c r="I2264" s="125" t="str">
        <f t="shared" ref="I2264:I2280" si="83">IF(G2264="","",G2264)</f>
        <v>A+</v>
      </c>
      <c r="J2264" s="128"/>
    </row>
    <row r="2265" spans="1:10" ht="12.75" customHeight="1">
      <c r="A2265" s="148" t="str">
        <f>IF('TRI-1C'!$I$13="","",'TRI-1C'!$I$13)</f>
        <v>Identificar la importancia de usar el cinturón de seguridad para promover el autocuidado y la protección personal.</v>
      </c>
      <c r="B2265" s="149"/>
      <c r="C2265" s="149"/>
      <c r="D2265" s="150"/>
      <c r="E2265" s="150"/>
      <c r="F2265" s="126"/>
      <c r="G2265" s="122" t="str">
        <f>IF(A2265="","",VLOOKUP(J2260,'TRI-1C'!$B$18:$FH$61,8,FALSE))</f>
        <v>B-</v>
      </c>
      <c r="H2265" s="150"/>
      <c r="I2265" s="127" t="str">
        <f t="shared" si="83"/>
        <v>B-</v>
      </c>
      <c r="J2265" s="126"/>
    </row>
    <row r="2266" spans="1:10" ht="12.75" customHeight="1">
      <c r="A2266" s="147" t="str">
        <f>IF('TRI-1C'!$J$13="","",'TRI-1C'!$J$13)</f>
        <v>Identificar las situaciones de peligro a las que se puede exponer en su entorno inmediato y seguir pautas de comportamiento para evitarlas.</v>
      </c>
      <c r="B2266" s="139"/>
      <c r="C2266" s="139"/>
      <c r="F2266" s="128"/>
      <c r="G2266" s="124" t="str">
        <f>IF(A2266="","",VLOOKUP(J2260,'TRI-1C'!$B$18:$FH$61,9,FALSE))</f>
        <v>A+</v>
      </c>
      <c r="I2266" s="125" t="str">
        <f t="shared" si="83"/>
        <v>A+</v>
      </c>
      <c r="J2266" s="128"/>
    </row>
    <row r="2267" spans="1:10" ht="12.75" customHeight="1">
      <c r="A2267" s="148" t="str">
        <f>IF('TRI-1C'!$K$13="","",'TRI-1C'!$K$13)</f>
        <v>Identificar sus características físicas y las de las personas de su entorno como parte del proceso de aceptación de sí mismo y de respeto a los demás.</v>
      </c>
      <c r="B2267" s="149"/>
      <c r="C2267" s="149"/>
      <c r="D2267" s="150"/>
      <c r="E2267" s="150"/>
      <c r="F2267" s="126"/>
      <c r="G2267" s="122" t="str">
        <f>IF(A2267="","",VLOOKUP(J2260,'TRI-1C'!$B$18:$FH$61,10,FALSE))</f>
        <v>B+</v>
      </c>
      <c r="H2267" s="150"/>
      <c r="I2267" s="127" t="str">
        <f t="shared" si="83"/>
        <v>B+</v>
      </c>
      <c r="J2267" s="126"/>
    </row>
    <row r="2268" spans="1:10" ht="12.75" customHeight="1">
      <c r="A2268" s="147" t="str">
        <f>IF('TRI-1C'!$L$13="","",'TRI-1C'!$L$13)</f>
        <v>Identificar y manifestar sus emociones y sentimientos, expresando las causas de los mismos mediante el lenguaje verbal. (D.EIB.10.3.)</v>
      </c>
      <c r="B2268" s="139"/>
      <c r="C2268" s="139"/>
      <c r="F2268" s="128"/>
      <c r="G2268" s="124" t="str">
        <f>IF(A2268="","",VLOOKUP(J2260,'TRI-1C'!$B$18:$FH$61,11,FALSE))</f>
        <v>B-</v>
      </c>
      <c r="I2268" s="125" t="str">
        <f t="shared" si="83"/>
        <v>B-</v>
      </c>
      <c r="J2268" s="128"/>
    </row>
    <row r="2269" spans="1:10" ht="12.75" customHeight="1">
      <c r="A2269" s="192" t="str">
        <f>IF('TRI-1C'!$M$13="","",'TRI-1C'!$M$13)</f>
        <v>Identificarse como miembro de una familia reconociéndose como parte importante de la misma.</v>
      </c>
      <c r="B2269" s="154"/>
      <c r="C2269" s="154"/>
      <c r="D2269" s="154"/>
      <c r="E2269" s="154"/>
      <c r="F2269" s="155"/>
      <c r="G2269" s="122" t="str">
        <f>IF(A2269="","",VLOOKUP(J2260,'TRI-1C'!$B$18:$FH$61,12,FALSE))</f>
        <v>A+</v>
      </c>
      <c r="H2269" s="150"/>
      <c r="I2269" s="127" t="str">
        <f t="shared" si="83"/>
        <v>A+</v>
      </c>
      <c r="J2269" s="126"/>
    </row>
    <row r="2270" spans="1:10" ht="12.75" customHeight="1">
      <c r="A2270" s="147" t="str">
        <f>IF('TRI-1C'!$N$13="","",'TRI-1C'!$N$13)</f>
        <v>Practicar con autonomía hábitos de higiene personal como lavarse las manos, los dientes y la cara.</v>
      </c>
      <c r="B2270" s="139"/>
      <c r="C2270" s="139"/>
      <c r="F2270" s="128"/>
      <c r="G2270" s="124" t="str">
        <f>IF(A2270="","",VLOOKUP(J2260,'TRI-1C'!$B$18:$FH$61,13,FALSE))</f>
        <v>A+</v>
      </c>
      <c r="I2270" s="125" t="str">
        <f t="shared" si="83"/>
        <v>A+</v>
      </c>
      <c r="J2270" s="128"/>
    </row>
    <row r="2271" spans="1:10" ht="12.75" customHeight="1">
      <c r="A2271" s="148" t="str">
        <f>IF('TRI-1C'!$O$13="","",'TRI-1C'!$O$13)</f>
        <v>Practicar hábitos de orden ubicando los objetos en el lugar correspondiente.</v>
      </c>
      <c r="B2271" s="149"/>
      <c r="C2271" s="149"/>
      <c r="D2271" s="150"/>
      <c r="E2271" s="150"/>
      <c r="F2271" s="126"/>
      <c r="G2271" s="122" t="str">
        <f>IF(A2271="","",VLOOKUP(J2260,'TRI-1C'!$B$18:$FH$61,14,FALSE))</f>
        <v>A+</v>
      </c>
      <c r="H2271" s="150"/>
      <c r="I2271" s="127" t="str">
        <f t="shared" si="83"/>
        <v>A+</v>
      </c>
      <c r="J2271" s="126"/>
    </row>
    <row r="2272" spans="1:10" ht="12.75" customHeight="1">
      <c r="A2272" s="147" t="str">
        <f>IF('TRI-1C'!$P$13="","",'TRI-1C'!$P$13)</f>
        <v>Practicar las acciones a seguir en situaciones de riesgo como: temblores, incendios, entre otros, determinadas en el plan de contingencia institucional.</v>
      </c>
      <c r="B2272" s="139"/>
      <c r="C2272" s="139"/>
      <c r="F2272" s="128"/>
      <c r="G2272" s="124" t="str">
        <f>IF(A2272="","",VLOOKUP(J2260,'TRI-1C'!$B$18:$FH$61,15,FALSE))</f>
        <v>A+</v>
      </c>
      <c r="I2272" s="125" t="str">
        <f t="shared" si="83"/>
        <v>A+</v>
      </c>
      <c r="J2272" s="128"/>
    </row>
    <row r="2273" spans="1:10" ht="12.75" customHeight="1">
      <c r="A2273" s="148" t="str">
        <f>IF('TRI-1C'!$Q$13="","",'TRI-1C'!$Q$13)</f>
        <v>Practicar normas de seguridad para evitar accidentes a los que se puede exponer en su entorno inmediato.</v>
      </c>
      <c r="B2273" s="158"/>
      <c r="C2273" s="158"/>
      <c r="D2273" s="158"/>
      <c r="E2273" s="158"/>
      <c r="F2273" s="159"/>
      <c r="G2273" s="122" t="str">
        <f>IF(A2273="","",VLOOKUP(J2260,'TRI-1C'!$B$18:$FH$61,16,FALSE))</f>
        <v>A+</v>
      </c>
      <c r="H2273" s="150"/>
      <c r="I2273" s="127" t="str">
        <f t="shared" si="83"/>
        <v>A+</v>
      </c>
      <c r="J2273" s="126"/>
    </row>
    <row r="2274" spans="1:10" ht="12.75" customHeight="1">
      <c r="A2274" s="11" t="str">
        <f>IF('TRI-1C'!$R$13="","",'TRI-1C'!$R$13)</f>
        <v>Realiza independientemente normas de aseo al ir al baño.</v>
      </c>
      <c r="B2274" s="156"/>
      <c r="C2274" s="156"/>
      <c r="D2274" s="156"/>
      <c r="E2274" s="156"/>
      <c r="F2274" s="157"/>
      <c r="G2274" s="124" t="str">
        <f>IF(A2274="","",VLOOKUP(J2260,'TRI-1C'!$B$18:$FH$61,17,FALSE))</f>
        <v>A+</v>
      </c>
      <c r="I2274" s="125" t="str">
        <f t="shared" si="83"/>
        <v>A+</v>
      </c>
      <c r="J2274" s="128"/>
    </row>
    <row r="2275" spans="1:10" ht="12.75" customHeight="1">
      <c r="A2275" s="148" t="str">
        <f>IF('TRI-1C'!$S$13="","",'TRI-1C'!$S$13)</f>
        <v>Reconocer la importancia del uso del casco y demás indumentaria de pro tección para protegerse de lesiones en actividades que requieran su uso</v>
      </c>
      <c r="B2275" s="149"/>
      <c r="C2275" s="149"/>
      <c r="D2275" s="150"/>
      <c r="E2275" s="150"/>
      <c r="F2275" s="126"/>
      <c r="G2275" s="122" t="str">
        <f>IF(A2275="","",VLOOKUP(J2260,'TRI-1C'!$B$18:$FH$61,18,FALSE))</f>
        <v>B+</v>
      </c>
      <c r="H2275" s="150"/>
      <c r="I2275" s="127" t="str">
        <f t="shared" si="83"/>
        <v>B+</v>
      </c>
      <c r="J2275" s="126"/>
    </row>
    <row r="2276" spans="1:10" ht="12.75" customHeight="1">
      <c r="A2276" s="147" t="str">
        <f>IF('TRI-1C'!$T$13="","",'TRI-1C'!$T$13)</f>
        <v>Reconocer situaciones problémicas en las actividades escolares para solucionarlas de forma creativa y con autonomía.</v>
      </c>
      <c r="B2276" s="139"/>
      <c r="C2276" s="139"/>
      <c r="F2276" s="128"/>
      <c r="G2276" s="124" t="str">
        <f>IF(A2276="","",VLOOKUP(J2260,'TRI-1C'!$B$18:$FH$61,19,FALSE))</f>
        <v>A+</v>
      </c>
      <c r="I2276" s="125" t="str">
        <f t="shared" si="83"/>
        <v>A+</v>
      </c>
      <c r="J2276" s="128"/>
    </row>
    <row r="2277" spans="1:10" ht="12.75" customHeight="1">
      <c r="A2277" s="148" t="str">
        <f>IF('TRI-1C'!$U$13="","",'TRI-1C'!$U$13)</f>
        <v>Seleccionar las prendas de vestir de acuerdo al estado climático (prendas para el frío / prendas para el calor).</v>
      </c>
      <c r="B2277" s="149"/>
      <c r="C2277" s="149"/>
      <c r="D2277" s="150"/>
      <c r="E2277" s="150"/>
      <c r="F2277" s="126"/>
      <c r="G2277" s="122" t="str">
        <f>IF(A2277="","",VLOOKUP(J2260,'TRI-1C'!$B$18:$FH$61,20,FALSE))</f>
        <v>A+</v>
      </c>
      <c r="H2277" s="150"/>
      <c r="I2277" s="127" t="str">
        <f t="shared" si="83"/>
        <v>A+</v>
      </c>
      <c r="J2277" s="126"/>
    </row>
    <row r="2278" spans="1:10" ht="12.75" customHeight="1">
      <c r="A2278" s="147" t="str">
        <f>IF('TRI-1C'!$V$13="","",'TRI-1C'!$V$13)</f>
        <v>Tomar decisiones con respecto a la elección de actividades, vestuario entre otros, en función de sus gustos y preferencias, argumentando las mismas.</v>
      </c>
      <c r="B2278" s="139"/>
      <c r="C2278" s="139"/>
      <c r="F2278" s="128"/>
      <c r="G2278" s="124" t="str">
        <f>IF(A2278="","",VLOOKUP(J2260,'TRI-1C'!$B$18:$FH$61,21,FALSE))</f>
        <v>A+</v>
      </c>
      <c r="I2278" s="125" t="str">
        <f t="shared" si="83"/>
        <v>A+</v>
      </c>
      <c r="J2278" s="128"/>
    </row>
    <row r="2279" spans="1:10" ht="12.75" customHeight="1">
      <c r="A2279" s="192" t="str">
        <f>IF('TRI-1C'!$W$13="","",'TRI-1C'!$W$13)</f>
        <v>Utilizar la cuchara, tenedor y el vaso cuando se alimenta de manera autónoma.</v>
      </c>
      <c r="B2279" s="154"/>
      <c r="C2279" s="154"/>
      <c r="D2279" s="154"/>
      <c r="E2279" s="154"/>
      <c r="F2279" s="155"/>
      <c r="G2279" s="122" t="str">
        <f>IF(A2279="","",VLOOKUP(J2260,'TRI-1C'!$B$18:$FH$61,22,FALSE))</f>
        <v>A+</v>
      </c>
      <c r="H2279" s="150"/>
      <c r="I2279" s="127" t="str">
        <f t="shared" si="83"/>
        <v>A+</v>
      </c>
      <c r="J2279" s="126"/>
    </row>
    <row r="2280" spans="1:10" ht="12.75" customHeight="1">
      <c r="A2280" s="147" t="str">
        <f>IF('TRI-1C'!$X$13="","",'TRI-1C'!$X$13)</f>
        <v>Vestirse y desvestirse de manera independiente con prendas de vestir sencillas. (D.EIB.10.5)</v>
      </c>
      <c r="B2280" s="139"/>
      <c r="C2280" s="139"/>
      <c r="F2280" s="128"/>
      <c r="G2280" s="124" t="str">
        <f>IF(A2280="","",VLOOKUP(J2260,'TRI-1C'!$B$18:$FH$61,23,FALSE))</f>
        <v>A+</v>
      </c>
      <c r="I2280" s="125" t="str">
        <f t="shared" si="83"/>
        <v>A+</v>
      </c>
      <c r="J2280" s="128"/>
    </row>
    <row r="2281" spans="1:10" ht="12.75" customHeight="1">
      <c r="A2281" s="165" t="str">
        <f>'BI-1T'!$A$8</f>
        <v>CONVIVENCIA</v>
      </c>
      <c r="B2281" s="149"/>
      <c r="C2281" s="149"/>
      <c r="D2281" s="150"/>
      <c r="E2281" s="150"/>
      <c r="F2281" s="126"/>
      <c r="G2281" s="122" t="str">
        <f>IF(A2281="","",VLOOKUP(J2260,'TRI-1C'!$B$18:$FH$61,24,FALSE))</f>
        <v>A-</v>
      </c>
      <c r="H2281" s="150"/>
      <c r="I2281" s="127"/>
      <c r="J2281" s="126"/>
    </row>
    <row r="2282" spans="1:10" ht="12.75" customHeight="1">
      <c r="A2282" s="147" t="str">
        <f>IF('TRI-1C'!$Z$13="","",'TRI-1C'!$Z$13)</f>
        <v>Apoyar y motivar a otras personas a participar en actividades grupales, particularmente a quienes muestran dificultades al hacerlo</v>
      </c>
      <c r="B2282" s="139"/>
      <c r="C2282" s="139"/>
      <c r="F2282" s="128"/>
      <c r="G2282" s="124" t="str">
        <f>IF(A2282="","",VLOOKUP(J2260,'TRI-1C'!$B$18:$FH$61,25,FALSE))</f>
        <v>A+</v>
      </c>
      <c r="I2282" s="125" t="str">
        <f t="shared" ref="I2282:I2296" si="84">IF(G2282="","",G2282)</f>
        <v>A+</v>
      </c>
      <c r="J2282" s="128"/>
    </row>
    <row r="2283" spans="1:10" ht="12.75" customHeight="1">
      <c r="A2283" s="148" t="str">
        <f>IF('TRI-1C'!$AA$13="","",'TRI-1C'!$AA$13)</f>
        <v>Asumir y respetar normas de convivencia en la institución de educación inicial y en el hogar acordadas con el adulto. (D.EIB.10.15.)</v>
      </c>
      <c r="B2283" s="158"/>
      <c r="C2283" s="158"/>
      <c r="D2283" s="158"/>
      <c r="E2283" s="158"/>
      <c r="F2283" s="159"/>
      <c r="G2283" s="122" t="str">
        <f>IF(A2283="","",VLOOKUP(J2260,'TRI-1C'!$B$18:$FH$61,26,FALSE))</f>
        <v>A+</v>
      </c>
      <c r="H2283" s="150"/>
      <c r="I2283" s="127" t="str">
        <f t="shared" si="84"/>
        <v>A+</v>
      </c>
      <c r="J2283" s="126"/>
    </row>
    <row r="2284" spans="1:10" ht="12.75" customHeight="1">
      <c r="A2284" s="11" t="str">
        <f>IF('TRI-1C'!$AB$13="","",'TRI-1C'!$AB$13)</f>
        <v>Colaborar en actividades que se desarrollan con otros niños y adultos de su entorno.</v>
      </c>
      <c r="B2284" s="156"/>
      <c r="C2284" s="156"/>
      <c r="D2284" s="156"/>
      <c r="E2284" s="156"/>
      <c r="F2284" s="157"/>
      <c r="G2284" s="124" t="str">
        <f>IF(A2284="","",VLOOKUP(J2260,'TRI-1C'!$B$18:$FH$61,27,FALSE))</f>
        <v>A+</v>
      </c>
      <c r="I2284" s="125" t="str">
        <f t="shared" si="84"/>
        <v>A+</v>
      </c>
      <c r="J2284" s="128"/>
    </row>
    <row r="2285" spans="1:10" ht="12.75" customHeight="1">
      <c r="A2285" s="148" t="str">
        <f>IF('TRI-1C'!$AC$13="","",'TRI-1C'!$AC$13)</f>
        <v>Demostrar actitudes de solidaridad ante situaciones de necesidad de sus compañeros y adultos de su entorno</v>
      </c>
      <c r="B2285" s="149"/>
      <c r="C2285" s="149"/>
      <c r="D2285" s="150"/>
      <c r="E2285" s="150"/>
      <c r="F2285" s="126"/>
      <c r="G2285" s="122" t="str">
        <f>IF(A2285="","",VLOOKUP(J2260,'TRI-1C'!$B$18:$FH$61,28,FALSE))</f>
        <v>A+</v>
      </c>
      <c r="H2285" s="150"/>
      <c r="I2285" s="127" t="str">
        <f t="shared" si="84"/>
        <v>A+</v>
      </c>
      <c r="J2285" s="126"/>
    </row>
    <row r="2286" spans="1:10" ht="12.75" customHeight="1">
      <c r="A2286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286" s="139"/>
      <c r="C2286" s="139"/>
      <c r="F2286" s="128"/>
      <c r="G2286" s="124" t="str">
        <f>IF(A2286="","",VLOOKUP(J2260,'TRI-1C'!$B$18:$FH$61,29,FALSE))</f>
        <v>A+</v>
      </c>
      <c r="I2286" s="125" t="str">
        <f t="shared" si="84"/>
        <v>A+</v>
      </c>
      <c r="J2286" s="128"/>
    </row>
    <row r="2287" spans="1:10" ht="12.75" customHeight="1">
      <c r="A2287" s="148" t="str">
        <f>IF('TRI-1C'!$AE$13="","",'TRI-1C'!$AE$13)</f>
        <v>Demostrar preferencia de jugar la mayor parte del tiempo con un amigo estableciendo niveles de empatías más estables.</v>
      </c>
      <c r="B2287" s="149"/>
      <c r="C2287" s="149"/>
      <c r="D2287" s="150"/>
      <c r="E2287" s="150"/>
      <c r="F2287" s="126"/>
      <c r="G2287" s="122" t="str">
        <f>IF(A2287="","",VLOOKUP(J2260,'TRI-1C'!$B$18:$FH$61,30,FALSE))</f>
        <v>A+</v>
      </c>
      <c r="H2287" s="150"/>
      <c r="I2287" s="127" t="str">
        <f t="shared" si="84"/>
        <v>A+</v>
      </c>
      <c r="J2287" s="126"/>
    </row>
    <row r="2288" spans="1:10" ht="12.75" customHeight="1">
      <c r="A2288" s="147" t="str">
        <f>IF('TRI-1C'!$AF$13="","",'TRI-1C'!$AF$13)</f>
        <v>Demostrar sensibilidad ante deseos, emociones y sentimientos de otras personas.</v>
      </c>
      <c r="B2288" s="139"/>
      <c r="C2288" s="139"/>
      <c r="F2288" s="128"/>
      <c r="G2288" s="124" t="str">
        <f>IF(A2288="","",VLOOKUP(J2260,'TRI-1C'!$B$18:$FH$61,31,FALSE))</f>
        <v>A+</v>
      </c>
      <c r="I2288" s="125" t="str">
        <f t="shared" si="84"/>
        <v>A+</v>
      </c>
      <c r="J2288" s="128"/>
    </row>
    <row r="2289" spans="1:10" ht="12.75" customHeight="1">
      <c r="A2289" s="192" t="str">
        <f>IF('TRI-1C'!$AG$13="","",'TRI-1C'!$AG$13)</f>
        <v>Desarrollar la capacidad de esperar para obtener una recompensa mayor en el futuro.</v>
      </c>
      <c r="B2289" s="154"/>
      <c r="C2289" s="154"/>
      <c r="D2289" s="154"/>
      <c r="E2289" s="154"/>
      <c r="F2289" s="155"/>
      <c r="G2289" s="122" t="str">
        <f>IF(A2289="","",VLOOKUP(J2260,'TRI-1C'!$B$18:$FH$61,32,FALSE))</f>
        <v>A+</v>
      </c>
      <c r="H2289" s="150"/>
      <c r="I2289" s="127" t="str">
        <f t="shared" si="84"/>
        <v>A+</v>
      </c>
      <c r="J2289" s="126"/>
    </row>
    <row r="2290" spans="1:10" ht="12.75" customHeight="1">
      <c r="A2290" s="147" t="str">
        <f>IF('TRI-1C'!$AH$13="","",'TRI-1C'!$AH$13)</f>
        <v>Identificar instituciones y profesiones que brindan servicios a la comunidad y los roles que ellos cumplen.</v>
      </c>
      <c r="B2290" s="139"/>
      <c r="C2290" s="139"/>
      <c r="F2290" s="128"/>
      <c r="G2290" s="124" t="str">
        <f>IF(A2290="","",VLOOKUP(J2260,'TRI-1C'!$B$18:$FH$61,33,FALSE))</f>
        <v>B+</v>
      </c>
      <c r="I2290" s="125" t="str">
        <f t="shared" si="84"/>
        <v>B+</v>
      </c>
      <c r="J2290" s="128"/>
    </row>
    <row r="2291" spans="1:10" ht="12.75" customHeight="1">
      <c r="A2291" s="148" t="str">
        <f>IF('TRI-1C'!$AI$13="","",'TRI-1C'!$AI$13)</f>
        <v>Identificar las profesiones, oficios y ocupaciones que cumplen los miembros de su familia.</v>
      </c>
      <c r="B2291" s="149"/>
      <c r="C2291" s="149"/>
      <c r="D2291" s="150"/>
      <c r="E2291" s="150"/>
      <c r="F2291" s="126"/>
      <c r="G2291" s="122" t="str">
        <f>IF(A2291="","",VLOOKUP(J2260,'TRI-1C'!$B$18:$FH$61,34,FALSE))</f>
        <v>B+</v>
      </c>
      <c r="H2291" s="150"/>
      <c r="I2291" s="127" t="str">
        <f t="shared" si="84"/>
        <v>B+</v>
      </c>
      <c r="J2291" s="126"/>
    </row>
    <row r="2292" spans="1:10" ht="12.75" customHeight="1">
      <c r="A2292" s="147" t="str">
        <f>IF('TRI-1C'!$AJ$13="","",'TRI-1C'!$AJ$13)</f>
        <v>Incrementar su campo de interrelación con otras personas a más del grupo familiar y escolar interactuando con mayor facilidad.</v>
      </c>
      <c r="B2292" s="139"/>
      <c r="C2292" s="139"/>
      <c r="F2292" s="128"/>
      <c r="G2292" s="124" t="str">
        <f>IF(A2292="","",VLOOKUP(J2260,'TRI-1C'!$B$18:$FH$61,35,FALSE))</f>
        <v>A+</v>
      </c>
      <c r="I2292" s="125" t="str">
        <f t="shared" si="84"/>
        <v>A+</v>
      </c>
      <c r="J2292" s="128"/>
    </row>
    <row r="2293" spans="1:10" ht="12.75" customHeight="1">
      <c r="A2293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2293" s="158"/>
      <c r="C2293" s="158"/>
      <c r="D2293" s="158"/>
      <c r="E2293" s="158"/>
      <c r="F2293" s="159"/>
      <c r="G2293" s="122" t="str">
        <f>IF(A2293="","",VLOOKUP(J2260,'TRI-1C'!$B$18:$FH$61,36,FALSE))</f>
        <v>A+</v>
      </c>
      <c r="H2293" s="150"/>
      <c r="I2293" s="127" t="str">
        <f t="shared" si="84"/>
        <v>A+</v>
      </c>
      <c r="J2293" s="126"/>
    </row>
    <row r="2294" spans="1:10" ht="12.75" customHeight="1">
      <c r="A2294" s="11" t="str">
        <f>IF('TRI-1C'!$AL$13="","",'TRI-1C'!$AL$13)</f>
        <v>Participar juegos grupales siguiendo las reglas y asumiendo roles que le permitan mantener un ambiente armónico con sus pares. (D.EIB.10.11.)</v>
      </c>
      <c r="B2294" s="156"/>
      <c r="C2294" s="156"/>
      <c r="D2294" s="156"/>
      <c r="E2294" s="156"/>
      <c r="F2294" s="157"/>
      <c r="G2294" s="124" t="str">
        <f>IF(A2294="","",VLOOKUP(J2260,'TRI-1C'!$B$18:$FH$61,37,FALSE))</f>
        <v>A+</v>
      </c>
      <c r="I2294" s="125" t="str">
        <f t="shared" si="84"/>
        <v>A+</v>
      </c>
      <c r="J2294" s="128"/>
    </row>
    <row r="2295" spans="1:10" ht="12.75" customHeight="1">
      <c r="A2295" s="148" t="str">
        <f>IF('TRI-1C'!$AM$13="","",'TRI-1C'!$AM$13)</f>
        <v>Practicar la costumbre de ahorrar para ocasiones y casos especiales</v>
      </c>
      <c r="B2295" s="149"/>
      <c r="C2295" s="149"/>
      <c r="D2295" s="150"/>
      <c r="E2295" s="150"/>
      <c r="F2295" s="126"/>
      <c r="G2295" s="122" t="str">
        <f>IF(A2295="","",VLOOKUP(J2260,'TRI-1C'!$B$18:$FH$61,38,FALSE))</f>
        <v>B-</v>
      </c>
      <c r="H2295" s="150"/>
      <c r="I2295" s="127" t="str">
        <f t="shared" si="84"/>
        <v>B-</v>
      </c>
      <c r="J2295" s="126"/>
    </row>
    <row r="2296" spans="1:10" ht="12.75" customHeight="1">
      <c r="A2296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2296" s="139"/>
      <c r="C2296" s="139"/>
      <c r="F2296" s="128"/>
      <c r="G2296" s="124" t="str">
        <f>IF(A2296="","",VLOOKUP(J2260,'TRI-1C'!$B$18:$FH$61,39,FALSE))</f>
        <v>A+</v>
      </c>
      <c r="I2296" s="125" t="str">
        <f t="shared" si="84"/>
        <v>A+</v>
      </c>
      <c r="J2296" s="128"/>
    </row>
    <row r="2297" spans="1:10" ht="12.75" customHeight="1">
      <c r="A2297" s="165" t="str">
        <f>'BI-1T'!$A$9</f>
        <v>RELACIONES CON EL MEDIO NATURAL Y CULTURAL</v>
      </c>
      <c r="B2297" s="149"/>
      <c r="C2297" s="149"/>
      <c r="D2297" s="150"/>
      <c r="E2297" s="150"/>
      <c r="F2297" s="126"/>
      <c r="G2297" s="122" t="str">
        <f>IF(A2297="","",VLOOKUP(J2260,'TRI-1C'!$B$18:$FH$61,40,FALSE))</f>
        <v>A+</v>
      </c>
      <c r="H2297" s="150"/>
      <c r="I2297" s="127"/>
      <c r="J2297" s="126"/>
    </row>
    <row r="2298" spans="1:10" ht="12.75" customHeight="1">
      <c r="A2298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2298" s="139"/>
      <c r="C2298" s="139"/>
      <c r="F2298" s="128"/>
      <c r="G2298" s="124" t="str">
        <f>IF(A2298="","",VLOOKUP(J2260,'TRI-1C'!$B$18:$FH$61,41,FALSE))</f>
        <v>A+</v>
      </c>
      <c r="I2298" s="125" t="str">
        <f t="shared" ref="I2298:I2317" si="85">IF(G2298="","",G2298)</f>
        <v>A+</v>
      </c>
      <c r="J2298" s="128"/>
    </row>
    <row r="2299" spans="1:10" ht="12.75" customHeight="1">
      <c r="A2299" s="192" t="str">
        <f>IF('TRI-1C'!$AQ$13="","",'TRI-1C'!$AQ$13)</f>
        <v>Construir conexiones emocionales con su contexto natural (plantas, animales, agua, tierra, aire) y social.</v>
      </c>
      <c r="B2299" s="154"/>
      <c r="C2299" s="154"/>
      <c r="D2299" s="154"/>
      <c r="E2299" s="154"/>
      <c r="F2299" s="155"/>
      <c r="G2299" s="122" t="str">
        <f>IF(A2299="","",VLOOKUP(J2260,'TRI-1C'!$B$18:$FH$61,42,FALSE))</f>
        <v>A+</v>
      </c>
      <c r="H2299" s="150"/>
      <c r="I2299" s="127" t="str">
        <f t="shared" si="85"/>
        <v>A+</v>
      </c>
      <c r="J2299" s="126"/>
    </row>
    <row r="2300" spans="1:10" ht="12.75" customHeight="1">
      <c r="A2300" s="147" t="str">
        <f>IF('TRI-1C'!$AR$13="","",'TRI-1C'!$AR$13)</f>
        <v>dentificar en las actividades diarias oportunidades para aprovechar los recursos y reducir los residuos para proteger el entorno natural</v>
      </c>
      <c r="B2300" s="139"/>
      <c r="C2300" s="139"/>
      <c r="F2300" s="128"/>
      <c r="G2300" s="124" t="str">
        <f>IF(A2300="","",VLOOKUP(J2260,'TRI-1C'!$B$18:$FH$61,43,FALSE))</f>
        <v>A+</v>
      </c>
      <c r="I2300" s="125" t="str">
        <f t="shared" si="85"/>
        <v>A+</v>
      </c>
      <c r="J2300" s="128"/>
    </row>
    <row r="2301" spans="1:10" ht="12.75" customHeight="1">
      <c r="A2301" s="148" t="str">
        <f>IF('TRI-1C'!$AS$13="","",'TRI-1C'!$AS$13)</f>
        <v>Diferenciar entre alimentos nutritivos y no nutritivos identificando los beneficios de una alimentación sana y saludable.</v>
      </c>
      <c r="B2301" s="149"/>
      <c r="C2301" s="149"/>
      <c r="D2301" s="150"/>
      <c r="E2301" s="150"/>
      <c r="F2301" s="126"/>
      <c r="G2301" s="122" t="str">
        <f>IF(A2301="","",VLOOKUP(J2260,'TRI-1C'!$B$18:$FH$61,44,FALSE))</f>
        <v>A+</v>
      </c>
      <c r="H2301" s="150"/>
      <c r="I2301" s="127" t="str">
        <f t="shared" si="85"/>
        <v>A+</v>
      </c>
      <c r="J2301" s="126"/>
    </row>
    <row r="2302" spans="1:10" ht="12.75" customHeight="1">
      <c r="A2302" s="147" t="str">
        <f>IF('TRI-1C'!$AT$13="","",'TRI-1C'!$AT$13)</f>
        <v>Diferenciar entre lo que le pertenece, lo que pertenece a los demás y lo que pertenece al grupo o comunidad.</v>
      </c>
      <c r="B2302" s="139"/>
      <c r="C2302" s="139"/>
      <c r="F2302" s="128"/>
      <c r="G2302" s="124" t="str">
        <f>IF(A2302="","",VLOOKUP(J2260,'TRI-1C'!$B$18:$FH$61,45,FALSE))</f>
        <v>A+</v>
      </c>
      <c r="I2302" s="125" t="str">
        <f t="shared" si="85"/>
        <v>A+</v>
      </c>
      <c r="J2302" s="128"/>
    </row>
    <row r="2303" spans="1:10" ht="12.75" customHeight="1">
      <c r="A2303" s="148" t="str">
        <f>IF('TRI-1C'!$AU$13="","",'TRI-1C'!$AU$13)</f>
        <v>Diferenciar los seres vivos y elementos no vivos de su entorno explorando su mundo natural.</v>
      </c>
      <c r="B2303" s="158"/>
      <c r="C2303" s="158"/>
      <c r="D2303" s="158"/>
      <c r="E2303" s="158"/>
      <c r="F2303" s="159"/>
      <c r="G2303" s="122" t="str">
        <f>IF(A2303="","",VLOOKUP(J2260,'TRI-1C'!$B$18:$FH$61,46,FALSE))</f>
        <v>A+</v>
      </c>
      <c r="H2303" s="150"/>
      <c r="I2303" s="127" t="str">
        <f t="shared" si="85"/>
        <v>A+</v>
      </c>
      <c r="J2303" s="126"/>
    </row>
    <row r="2304" spans="1:10" ht="12.75" customHeight="1">
      <c r="A2304" s="11" t="str">
        <f>IF('TRI-1C'!$AV$13="","",'TRI-1C'!$AV$13)</f>
        <v>Establecer comparaciones entre los elementos del entorno a través de la discriminación sensorial.</v>
      </c>
      <c r="B2304" s="156"/>
      <c r="C2304" s="156"/>
      <c r="D2304" s="156"/>
      <c r="E2304" s="156"/>
      <c r="F2304" s="157"/>
      <c r="G2304" s="124" t="str">
        <f>IF(A2304="","",VLOOKUP(J2260,'TRI-1C'!$B$18:$FH$61,47,FALSE))</f>
        <v>A+</v>
      </c>
      <c r="I2304" s="125" t="str">
        <f t="shared" si="85"/>
        <v>A+</v>
      </c>
      <c r="J2304" s="128"/>
    </row>
    <row r="2305" spans="1:10" ht="12.75" customHeight="1">
      <c r="A2305" s="148" t="str">
        <f>IF('TRI-1C'!$AW$13="","",'TRI-1C'!$AW$13)</f>
        <v>Explorar e identificar los diferentes elementos y fenómenos del entorno natural mediante procesos que propicien la indagación.</v>
      </c>
      <c r="B2305" s="149"/>
      <c r="C2305" s="149"/>
      <c r="D2305" s="150"/>
      <c r="E2305" s="150"/>
      <c r="F2305" s="126"/>
      <c r="G2305" s="122" t="str">
        <f>IF(A2305="","",VLOOKUP(J2260,'TRI-1C'!$B$18:$FH$61,48,FALSE))</f>
        <v>A+</v>
      </c>
      <c r="H2305" s="150"/>
      <c r="I2305" s="127" t="str">
        <f t="shared" si="85"/>
        <v>A+</v>
      </c>
      <c r="J2305" s="126"/>
    </row>
    <row r="2306" spans="1:10" ht="12.75" customHeight="1">
      <c r="A2306" s="147" t="str">
        <f>IF('TRI-1C'!$AX$13="","",'TRI-1C'!$AX$13)</f>
        <v>Identificar características de las plantas por su utilidad, estableciendo diferencias entre ellas.</v>
      </c>
      <c r="B2306" s="139"/>
      <c r="C2306" s="139"/>
      <c r="F2306" s="128"/>
      <c r="G2306" s="124" t="str">
        <f>IF(A2306="","",VLOOKUP(J2260,'TRI-1C'!$B$18:$FH$61,49,FALSE))</f>
        <v>A+</v>
      </c>
      <c r="I2306" s="125" t="str">
        <f t="shared" si="85"/>
        <v>A+</v>
      </c>
      <c r="J2306" s="128"/>
    </row>
    <row r="2307" spans="1:10" ht="12.75" customHeight="1">
      <c r="A2307" s="148" t="str">
        <f>IF('TRI-1C'!$AY$13="","",'TRI-1C'!$AY$13)</f>
        <v>Identificar las características de los animales domésticos y silvestres estableciendo las diferencias entre ellos.</v>
      </c>
      <c r="B2307" s="149"/>
      <c r="C2307" s="149"/>
      <c r="D2307" s="150"/>
      <c r="E2307" s="150"/>
      <c r="F2307" s="126"/>
      <c r="G2307" s="122" t="str">
        <f>IF(A2307="","",VLOOKUP(J2260,'TRI-1C'!$B$18:$FH$61,50,FALSE))</f>
        <v>A+</v>
      </c>
      <c r="H2307" s="150"/>
      <c r="I2307" s="127" t="str">
        <f t="shared" si="85"/>
        <v>A+</v>
      </c>
      <c r="J2307" s="126"/>
    </row>
    <row r="2308" spans="1:10" ht="12.75" customHeight="1">
      <c r="A2308" s="147" t="str">
        <f>IF('TRI-1C'!$AZ$13="","",'TRI-1C'!$AZ$13)</f>
        <v>Identificar las características del mar y reconocerlo como una parte integral del territorio nacional</v>
      </c>
      <c r="B2308" s="139"/>
      <c r="C2308" s="139"/>
      <c r="F2308" s="128"/>
      <c r="G2308" s="124" t="str">
        <f>IF(A2308="","",VLOOKUP(J2260,'TRI-1C'!$B$18:$FH$61,51,FALSE))</f>
        <v>A+</v>
      </c>
      <c r="I2308" s="125" t="str">
        <f t="shared" si="85"/>
        <v>A+</v>
      </c>
      <c r="J2308" s="128"/>
    </row>
    <row r="2309" spans="1:10" ht="12.75" customHeight="1">
      <c r="A2309" s="192" t="str">
        <f>IF('TRI-1C'!$BA$13="","",'TRI-1C'!$BA$13)</f>
        <v>Identificar prácticas socioculturales de su localidad demostrando curiosidad ante sus tradiciones.</v>
      </c>
      <c r="B2309" s="154"/>
      <c r="C2309" s="154"/>
      <c r="D2309" s="154"/>
      <c r="E2309" s="154"/>
      <c r="F2309" s="155"/>
      <c r="G2309" s="122" t="str">
        <f>IF(A2309="","",VLOOKUP(J2260,'TRI-1C'!$B$18:$FH$61,52,FALSE))</f>
        <v>A+</v>
      </c>
      <c r="H2309" s="150"/>
      <c r="I2309" s="127" t="str">
        <f t="shared" si="85"/>
        <v>A+</v>
      </c>
      <c r="J2309" s="126"/>
    </row>
    <row r="2310" spans="1:10" ht="12.75" customHeight="1">
      <c r="A2310" s="147" t="str">
        <f>IF('TRI-1C'!$BB$13="","",'TRI-1C'!$BB$13)</f>
        <v>Observar el proceso del ciclo vital de las plantas mediante actividades de experimentación.</v>
      </c>
      <c r="B2310" s="139"/>
      <c r="C2310" s="139"/>
      <c r="F2310" s="128"/>
      <c r="G2310" s="124" t="str">
        <f>IF(A2310="","",VLOOKUP(J2260,'TRI-1C'!$B$18:$FH$61,53,FALSE))</f>
        <v>A+</v>
      </c>
      <c r="I2310" s="125" t="str">
        <f t="shared" si="85"/>
        <v>A+</v>
      </c>
      <c r="J2310" s="128"/>
    </row>
    <row r="2311" spans="1:10" ht="12.75" customHeight="1">
      <c r="A2311" s="148" t="str">
        <f>IF('TRI-1C'!$BC$13="","",'TRI-1C'!$BC$13)</f>
        <v>Participar en actividades lúdicas para identificar prácticas de movilidad que ayudan a cuidar el planeta</v>
      </c>
      <c r="B2311" s="149"/>
      <c r="C2311" s="149"/>
      <c r="D2311" s="150"/>
      <c r="E2311" s="150"/>
      <c r="F2311" s="126"/>
      <c r="G2311" s="122" t="str">
        <f>IF(A2311="","",VLOOKUP(J2260,'TRI-1C'!$B$18:$FH$61,54,FALSE))</f>
        <v>A+</v>
      </c>
      <c r="H2311" s="150"/>
      <c r="I2311" s="127" t="str">
        <f t="shared" si="85"/>
        <v>A+</v>
      </c>
      <c r="J2311" s="126"/>
    </row>
    <row r="2312" spans="1:10" ht="12.75" customHeight="1">
      <c r="A2312" s="147" t="str">
        <f>IF('TRI-1C'!$BD$13="","",'TRI-1C'!$BD$13)</f>
        <v>Participar en algunas prácticas tradicionales de su entorno disfrutando y respetando las diferentes manifestaciones culturales</v>
      </c>
      <c r="B2312" s="139"/>
      <c r="C2312" s="139"/>
      <c r="F2312" s="128"/>
      <c r="G2312" s="124" t="str">
        <f>IF(A2312="","",VLOOKUP(J2260,'TRI-1C'!$B$18:$FH$61,55,FALSE))</f>
        <v>A+</v>
      </c>
      <c r="I2312" s="125" t="str">
        <f t="shared" si="85"/>
        <v>A+</v>
      </c>
      <c r="J2312" s="128"/>
    </row>
    <row r="2313" spans="1:10" ht="12.75" customHeight="1">
      <c r="A2313" s="148" t="str">
        <f>IF('TRI-1C'!$BE$13="","",'TRI-1C'!$BE$13)</f>
        <v>Practicar hábitos de cuidado y conservación del medio ambiente que eviten la contaminación del aire, suelo y agua. (D.EIB.10.19.)</v>
      </c>
      <c r="B2313" s="158"/>
      <c r="C2313" s="158"/>
      <c r="D2313" s="158"/>
      <c r="E2313" s="158"/>
      <c r="F2313" s="159"/>
      <c r="G2313" s="122" t="str">
        <f>IF(A2313="","",VLOOKUP(J2260,'TRI-1C'!$B$18:$FH$61,56,FALSE))</f>
        <v>A+</v>
      </c>
      <c r="H2313" s="150"/>
      <c r="I2313" s="127" t="str">
        <f t="shared" si="85"/>
        <v>A+</v>
      </c>
      <c r="J2313" s="126"/>
    </row>
    <row r="2314" spans="1:10" ht="12.75" customHeight="1">
      <c r="A2314" s="11" t="str">
        <f>IF('TRI-1C'!$BF$13="","",'TRI-1C'!$BF$13)</f>
        <v>Realizar acciones de cuidado y protección de plantas y animales de su entorno erradicando actitudes de maltrato.</v>
      </c>
      <c r="B2314" s="156"/>
      <c r="C2314" s="156"/>
      <c r="D2314" s="156"/>
      <c r="E2314" s="156"/>
      <c r="F2314" s="157"/>
      <c r="G2314" s="124" t="str">
        <f>IF(A2314="","",VLOOKUP(J2260,'TRI-1C'!$B$18:$FH$61,57,FALSE))</f>
        <v>A+</v>
      </c>
      <c r="I2314" s="125" t="str">
        <f t="shared" si="85"/>
        <v>A+</v>
      </c>
      <c r="J2314" s="128"/>
    </row>
    <row r="2315" spans="1:10" ht="12.75" customHeight="1">
      <c r="A2315" s="148" t="str">
        <f>IF('TRI-1C'!$BG$13="","",'TRI-1C'!$BG$13)</f>
        <v>Reconocer cómo las personas utilizan el dinero en su entorno familiar para satisfacer sus necesidades y deseos</v>
      </c>
      <c r="B2315" s="149"/>
      <c r="C2315" s="149"/>
      <c r="D2315" s="150"/>
      <c r="E2315" s="150"/>
      <c r="F2315" s="126"/>
      <c r="G2315" s="122" t="str">
        <f>IF(A2315="","",VLOOKUP(J2260,'TRI-1C'!$B$18:$FH$61,58,FALSE))</f>
        <v>A+</v>
      </c>
      <c r="H2315" s="150"/>
      <c r="I2315" s="127" t="str">
        <f t="shared" si="85"/>
        <v>A+</v>
      </c>
      <c r="J2315" s="126"/>
    </row>
    <row r="2316" spans="1:10" ht="12.75" customHeight="1">
      <c r="A2316" s="147" t="str">
        <f>IF('TRI-1C'!$BH$13="","",'TRI-1C'!$BH$13)</f>
        <v>Reconocer las consecuencias de no cuidar sus pertenencias.</v>
      </c>
      <c r="B2316" s="139"/>
      <c r="C2316" s="139"/>
      <c r="F2316" s="128"/>
      <c r="G2316" s="124" t="str">
        <f>IF(A2316="","",VLOOKUP(J2260,'TRI-1C'!$B$18:$FH$61,59,FALSE))</f>
        <v>A+</v>
      </c>
      <c r="I2316" s="125" t="str">
        <f t="shared" si="85"/>
        <v>A+</v>
      </c>
      <c r="J2316" s="128"/>
    </row>
    <row r="2317" spans="1:10" ht="12.75" customHeight="1">
      <c r="A2317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2317" s="149"/>
      <c r="C2317" s="149"/>
      <c r="D2317" s="150"/>
      <c r="E2317" s="150"/>
      <c r="F2317" s="126"/>
      <c r="G2317" s="122" t="str">
        <f>IF(A2317="","",VLOOKUP(J2260,'TRI-1C'!$B$18:$FH$61,60,FALSE))</f>
        <v>A+</v>
      </c>
      <c r="H2317" s="150"/>
      <c r="I2317" s="127" t="str">
        <f t="shared" si="85"/>
        <v>A+</v>
      </c>
      <c r="J2317" s="126"/>
    </row>
    <row r="2318" spans="1:10" ht="12.75" customHeight="1">
      <c r="A2318" s="164" t="str">
        <f>'BI-1T'!$A$10</f>
        <v>RELACIONES LOGICAS MATEMATICAS</v>
      </c>
      <c r="B2318" s="139"/>
      <c r="C2318" s="139"/>
      <c r="F2318" s="128"/>
      <c r="G2318" s="124" t="str">
        <f>IF(A2318="","",VLOOKUP(J2260,'TRI-1C'!$B$18:$FH$61,61,FALSE))</f>
        <v>A+</v>
      </c>
      <c r="I2318" s="125"/>
      <c r="J2318" s="128"/>
    </row>
    <row r="2319" spans="1:10" ht="12.75" customHeight="1">
      <c r="A2319" s="192" t="str">
        <f>IF('TRI-1C'!$BK$13="","",'TRI-1C'!$BK$13)</f>
        <v>Asociar las formas de los objetos del entorno con figuras geométricas bidimensionales</v>
      </c>
      <c r="B2319" s="154"/>
      <c r="C2319" s="154"/>
      <c r="D2319" s="154"/>
      <c r="E2319" s="154"/>
      <c r="F2319" s="155"/>
      <c r="G2319" s="122" t="str">
        <f>IF(A2319="","",VLOOKUP(J2260,'TRI-1C'!$B$18:$FH$61,62,FALSE))</f>
        <v>A+</v>
      </c>
      <c r="H2319" s="150"/>
      <c r="I2319" s="127" t="str">
        <f t="shared" ref="I2319:I2340" si="86">IF(G2319="","",G2319)</f>
        <v>A+</v>
      </c>
      <c r="J2319" s="126"/>
    </row>
    <row r="2320" spans="1:10" ht="12.75" customHeight="1">
      <c r="A2320" s="147" t="str">
        <f>IF('TRI-1C'!$BL$13="","",'TRI-1C'!$BL$13)</f>
        <v>Clasificar objetos con dos atributos (tamaño, color o forma).</v>
      </c>
      <c r="B2320" s="139"/>
      <c r="C2320" s="139"/>
      <c r="F2320" s="128"/>
      <c r="G2320" s="124" t="str">
        <f>IF(A2320="","",VLOOKUP(J2260,'TRI-1C'!$B$18:$FH$61,63,FALSE))</f>
        <v>A+</v>
      </c>
      <c r="I2320" s="125" t="str">
        <f t="shared" si="86"/>
        <v>A+</v>
      </c>
      <c r="J2320" s="128"/>
    </row>
    <row r="2321" spans="1:10" ht="12.75" customHeight="1">
      <c r="A2321" s="148" t="str">
        <f>IF('TRI-1C'!$BM$13="","",'TRI-1C'!$BM$13)</f>
        <v>Comparar y armar colecciones de más, igual y menos objetos.</v>
      </c>
      <c r="B2321" s="149"/>
      <c r="C2321" s="149"/>
      <c r="D2321" s="150"/>
      <c r="E2321" s="150"/>
      <c r="F2321" s="126"/>
      <c r="G2321" s="122" t="str">
        <f>IF(A2321="","",VLOOKUP(J2260,'TRI-1C'!$B$18:$FH$61,64,FALSE))</f>
        <v>A+</v>
      </c>
      <c r="H2321" s="150"/>
      <c r="I2321" s="127" t="str">
        <f t="shared" si="86"/>
        <v>A+</v>
      </c>
      <c r="J2321" s="126"/>
    </row>
    <row r="2322" spans="1:10" ht="12.75" customHeight="1">
      <c r="A2322" s="147" t="str">
        <f>IF('TRI-1C'!$BN$13="","",'TRI-1C'!$BN$13)</f>
        <v>Comparar y ordenar secuencialmente un conjunto pequeño de objetos de acuerdo con su tamaño.</v>
      </c>
      <c r="B2322" s="139"/>
      <c r="C2322" s="139"/>
      <c r="F2322" s="128"/>
      <c r="G2322" s="124" t="str">
        <f>IF(A2322="","",VLOOKUP(J2260,'TRI-1C'!$B$18:$FH$61,65,FALSE))</f>
        <v>A+</v>
      </c>
      <c r="I2322" s="125" t="str">
        <f t="shared" si="86"/>
        <v>A+</v>
      </c>
      <c r="J2322" s="128"/>
    </row>
    <row r="2323" spans="1:10" ht="12.75" customHeight="1">
      <c r="A2323" s="148" t="str">
        <f>IF('TRI-1C'!$BO$13="","",'TRI-1C'!$BO$13)</f>
        <v>Comprender la relación de número-cantidad hasta el 10.</v>
      </c>
      <c r="B2323" s="158"/>
      <c r="C2323" s="158"/>
      <c r="D2323" s="158"/>
      <c r="E2323" s="158"/>
      <c r="F2323" s="159"/>
      <c r="G2323" s="122" t="str">
        <f>IF(A2323="","",VLOOKUP(J2260,'TRI-1C'!$B$18:$FH$61,66,FALSE))</f>
        <v>A+</v>
      </c>
      <c r="H2323" s="150"/>
      <c r="I2323" s="127" t="str">
        <f t="shared" si="86"/>
        <v>A+</v>
      </c>
      <c r="J2323" s="126"/>
    </row>
    <row r="2324" spans="1:10" ht="12.75" customHeight="1">
      <c r="A2324" s="11" t="str">
        <f>IF('TRI-1C'!$BP$13="","",'TRI-1C'!$BP$13)</f>
        <v>Comprender la relación del numeral (representación simbólica del número) con la cantidad hasta el 5.</v>
      </c>
      <c r="B2324" s="156"/>
      <c r="C2324" s="156"/>
      <c r="D2324" s="156"/>
      <c r="E2324" s="156"/>
      <c r="F2324" s="157"/>
      <c r="G2324" s="124" t="str">
        <f>IF(A2324="","",VLOOKUP(J2260,'TRI-1C'!$B$18:$FH$61,67,FALSE))</f>
        <v>A+</v>
      </c>
      <c r="I2324" s="125" t="str">
        <f t="shared" si="86"/>
        <v>A+</v>
      </c>
      <c r="J2324" s="128"/>
    </row>
    <row r="2325" spans="1:10" ht="12.75" customHeight="1">
      <c r="A2325" s="148" t="str">
        <f>IF('TRI-1C'!$BQ$13="","",'TRI-1C'!$BQ$13)</f>
        <v>Contar oralmente del 1 al 15 con secuencia numérica.</v>
      </c>
      <c r="B2325" s="149"/>
      <c r="C2325" s="149"/>
      <c r="D2325" s="150"/>
      <c r="E2325" s="150"/>
      <c r="F2325" s="126"/>
      <c r="G2325" s="122" t="str">
        <f>IF(A2325="","",VLOOKUP(J2260,'TRI-1C'!$B$18:$FH$61,68,FALSE))</f>
        <v>A+</v>
      </c>
      <c r="H2325" s="150"/>
      <c r="I2325" s="127" t="str">
        <f t="shared" si="86"/>
        <v>A+</v>
      </c>
      <c r="J2325" s="126"/>
    </row>
    <row r="2326" spans="1:10" ht="12.75" customHeight="1">
      <c r="A2326" s="147" t="str">
        <f>IF('TRI-1C'!$BR$13="","",'TRI-1C'!$BR$13)</f>
        <v>Continuar y reproducir patrones simples con objetos concretos y representaciones gráficas.</v>
      </c>
      <c r="B2326" s="139"/>
      <c r="C2326" s="139"/>
      <c r="F2326" s="128"/>
      <c r="G2326" s="124" t="str">
        <f>IF(A2326="","",VLOOKUP(J2260,'TRI-1C'!$B$18:$FH$61,69,FALSE))</f>
        <v>A+</v>
      </c>
      <c r="I2326" s="125" t="str">
        <f t="shared" si="86"/>
        <v>A+</v>
      </c>
      <c r="J2326" s="128"/>
    </row>
    <row r="2327" spans="1:10" ht="12.75" customHeight="1">
      <c r="A2327" s="148" t="str">
        <f>IF('TRI-1C'!$BS$13="","",'TRI-1C'!$BS$13)</f>
        <v>Establecer la relación de correspondencia entre los elementos de colecciones de objetos.</v>
      </c>
      <c r="B2327" s="149"/>
      <c r="C2327" s="149"/>
      <c r="D2327" s="150"/>
      <c r="E2327" s="150"/>
      <c r="F2327" s="126"/>
      <c r="G2327" s="122" t="str">
        <f>IF(A2327="","",VLOOKUP(J2260,'TRI-1C'!$B$18:$FH$61,70,FALSE))</f>
        <v>A+</v>
      </c>
      <c r="H2327" s="150"/>
      <c r="I2327" s="127" t="str">
        <f t="shared" si="86"/>
        <v>A+</v>
      </c>
      <c r="J2327" s="126"/>
    </row>
    <row r="2328" spans="1:10" ht="12.75" customHeight="1">
      <c r="A2328" s="147" t="str">
        <f>IF('TRI-1C'!$BT$13="","",'TRI-1C'!$BT$13)</f>
        <v>Identificar características de mañana, tarde y noche</v>
      </c>
      <c r="B2328" s="139"/>
      <c r="C2328" s="139"/>
      <c r="F2328" s="128"/>
      <c r="G2328" s="124" t="str">
        <f>IF(A2328="","",VLOOKUP(J2260,'TRI-1C'!$B$18:$FH$61,71,FALSE))</f>
        <v>A+</v>
      </c>
      <c r="I2328" s="125" t="str">
        <f t="shared" si="86"/>
        <v>A+</v>
      </c>
      <c r="J2328" s="128"/>
    </row>
    <row r="2329" spans="1:10" ht="12.75" customHeight="1">
      <c r="A2329" s="192" t="str">
        <f>IF('TRI-1C'!$BU$13="","",'TRI-1C'!$BU$13)</f>
        <v>Identificar en los objetos las nociones de medida: largo/ corto, grueso/delgado.</v>
      </c>
      <c r="B2329" s="154"/>
      <c r="C2329" s="154"/>
      <c r="D2329" s="154"/>
      <c r="E2329" s="154"/>
      <c r="F2329" s="155"/>
      <c r="G2329" s="122" t="str">
        <f>IF(A2329="","",VLOOKUP(J2260,'TRI-1C'!$B$18:$FH$61,72,FALSE))</f>
        <v>A+</v>
      </c>
      <c r="H2329" s="150"/>
      <c r="I2329" s="127" t="str">
        <f t="shared" si="86"/>
        <v>A+</v>
      </c>
      <c r="J2329" s="126"/>
    </row>
    <row r="2330" spans="1:10" ht="12.75" customHeight="1">
      <c r="A2330" s="147" t="str">
        <f>IF('TRI-1C'!$BV$13="","",'TRI-1C'!$BV$13)</f>
        <v>Identificar figuras geométricas básicas: círculo, cuadrado y triángulo en objetos del entorno y en representaciones gráficas.</v>
      </c>
      <c r="B2330" s="139"/>
      <c r="C2330" s="139"/>
      <c r="F2330" s="128"/>
      <c r="G2330" s="124" t="str">
        <f>IF(A2330="","",VLOOKUP(J2260,'TRI-1C'!$B$18:$FH$61,73,FALSE))</f>
        <v>A+</v>
      </c>
      <c r="I2330" s="125" t="str">
        <f t="shared" si="86"/>
        <v>A+</v>
      </c>
      <c r="J2330" s="128"/>
    </row>
    <row r="2331" spans="1:10" ht="12.75" customHeight="1">
      <c r="A2331" s="148" t="str">
        <f>IF('TRI-1C'!$BW$13="","",'TRI-1C'!$BW$13)</f>
        <v>Identificar la diferencia entre lo que se desea y lo que se necesita</v>
      </c>
      <c r="B2331" s="149"/>
      <c r="C2331" s="149"/>
      <c r="D2331" s="150"/>
      <c r="E2331" s="150"/>
      <c r="F2331" s="126"/>
      <c r="G2331" s="122" t="str">
        <f>IF(A2331="","",VLOOKUP(J2260,'TRI-1C'!$B$18:$FH$61,74,FALSE))</f>
        <v>A+</v>
      </c>
      <c r="H2331" s="150"/>
      <c r="I2331" s="127" t="str">
        <f t="shared" si="86"/>
        <v>A+</v>
      </c>
      <c r="J2331" s="126"/>
    </row>
    <row r="2332" spans="1:10" ht="12.75" customHeight="1">
      <c r="A2332" s="147" t="str">
        <f>IF('TRI-1C'!$BX$13="","",'TRI-1C'!$BX$13)</f>
        <v>Identificar las nociones de tiempo en acciones que siceden antes, ahora y después</v>
      </c>
      <c r="B2332" s="139"/>
      <c r="C2332" s="139"/>
      <c r="F2332" s="128"/>
      <c r="G2332" s="124" t="str">
        <f>IF(A2332="","",VLOOKUP(J2260,'TRI-1C'!$B$18:$FH$61,75,FALSE))</f>
        <v>A+</v>
      </c>
      <c r="I2332" s="125" t="str">
        <f t="shared" si="86"/>
        <v>A+</v>
      </c>
      <c r="J2332" s="128"/>
    </row>
    <row r="2333" spans="1:10" ht="12.75" customHeight="1">
      <c r="A2333" s="148" t="str">
        <f>IF('TRI-1C'!$BY$13="","",'TRI-1C'!$BY$13)</f>
        <v>Identificar los números de emergencia a través de actividades lúdicas, y reconocer cuándo pedir ayuda en situaciones sencillas.</v>
      </c>
      <c r="B2333" s="158"/>
      <c r="C2333" s="158"/>
      <c r="D2333" s="158"/>
      <c r="E2333" s="158"/>
      <c r="F2333" s="159"/>
      <c r="G2333" s="122" t="str">
        <f>IF(A2333="","",VLOOKUP(J2260,'TRI-1C'!$B$18:$FH$61,76,FALSE))</f>
        <v>A+</v>
      </c>
      <c r="H2333" s="150"/>
      <c r="I2333" s="127" t="str">
        <f t="shared" si="86"/>
        <v>A+</v>
      </c>
      <c r="J2333" s="126"/>
    </row>
    <row r="2334" spans="1:10" ht="12.75" customHeight="1">
      <c r="A2334" s="11" t="str">
        <f>IF('TRI-1C'!$BZ$13="","",'TRI-1C'!$BZ$13)</f>
        <v>Identificar semejanzas y diferencias en objetos del entorno con criterios de forma, color y tamaño</v>
      </c>
      <c r="B2334" s="156"/>
      <c r="C2334" s="156"/>
      <c r="D2334" s="156"/>
      <c r="E2334" s="156"/>
      <c r="F2334" s="157"/>
      <c r="G2334" s="124" t="str">
        <f>IF(A2334="","",VLOOKUP(J2260,'TRI-1C'!$B$18:$FH$61,77,FALSE))</f>
        <v>A+</v>
      </c>
      <c r="I2334" s="125" t="str">
        <f t="shared" si="86"/>
        <v>A+</v>
      </c>
      <c r="J2334" s="128"/>
    </row>
    <row r="2335" spans="1:10" ht="12.75" customHeight="1">
      <c r="A2335" s="148" t="str">
        <f>IF('TRI-1C'!$CA$13="","",'TRI-1C'!$CA$13)</f>
        <v>Ordenar en secuencias lógica sucesos de hasta cinco eventos en representaciones gráficas de sus actividades de la rutina diaria y en escenas de cuentos</v>
      </c>
      <c r="B2335" s="149"/>
      <c r="C2335" s="149"/>
      <c r="D2335" s="150"/>
      <c r="E2335" s="150"/>
      <c r="F2335" s="126"/>
      <c r="G2335" s="122" t="str">
        <f>IF(A2335="","",VLOOKUP(J2260,'TRI-1C'!$B$18:$FH$61,78,FALSE))</f>
        <v>A+</v>
      </c>
      <c r="H2335" s="150"/>
      <c r="I2335" s="127" t="str">
        <f t="shared" si="86"/>
        <v>A+</v>
      </c>
      <c r="J2335" s="126"/>
    </row>
    <row r="2336" spans="1:10" ht="12.75" customHeight="1">
      <c r="A2336" s="147" t="str">
        <f>IF('TRI-1C'!$CB$13="","",'TRI-1C'!$CB$13)</f>
        <v>Reconocer billetes y monedas en situaciones de la vida real</v>
      </c>
      <c r="B2336" s="139"/>
      <c r="C2336" s="139"/>
      <c r="F2336" s="128"/>
      <c r="G2336" s="124" t="str">
        <f>IF(A2336="","",VLOOKUP(J2260,'TRI-1C'!$B$18:$FH$61,79,FALSE))</f>
        <v>A+</v>
      </c>
      <c r="I2336" s="125" t="str">
        <f t="shared" si="86"/>
        <v>A+</v>
      </c>
      <c r="J2336" s="128"/>
    </row>
    <row r="2337" spans="1:10" ht="12.75" customHeight="1">
      <c r="A2337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2337" s="149"/>
      <c r="C2337" s="149"/>
      <c r="D2337" s="150"/>
      <c r="E2337" s="150"/>
      <c r="F2337" s="126"/>
      <c r="G2337" s="122" t="str">
        <f>IF(A2337="","",VLOOKUP(J2260,'TRI-1C'!$B$18:$FH$61,80,FALSE))</f>
        <v>A+</v>
      </c>
      <c r="H2337" s="150"/>
      <c r="I2337" s="127" t="str">
        <f t="shared" si="86"/>
        <v>A+</v>
      </c>
      <c r="J2337" s="126"/>
    </row>
    <row r="2338" spans="1:10" ht="12.75" customHeight="1">
      <c r="A2338" s="147" t="str">
        <f>IF('TRI-1C'!$CD$13="","",'TRI-1C'!$CD$13)</f>
        <v>Reconocer los colores secundarios en objetos e imágenes del entorno.</v>
      </c>
      <c r="B2338" s="139"/>
      <c r="C2338" s="139"/>
      <c r="F2338" s="128"/>
      <c r="G2338" s="124" t="str">
        <f>IF(A2338="","",VLOOKUP(J2260,'TRI-1C'!$B$18:$FH$61,81,FALSE))</f>
        <v>A+</v>
      </c>
      <c r="I2338" s="125" t="str">
        <f t="shared" si="86"/>
        <v>A+</v>
      </c>
      <c r="J2338" s="128"/>
    </row>
    <row r="2339" spans="1:10" ht="12.75" customHeight="1">
      <c r="A2339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2339" s="154"/>
      <c r="C2339" s="154"/>
      <c r="D2339" s="154"/>
      <c r="E2339" s="154"/>
      <c r="F2339" s="155"/>
      <c r="G2339" s="122" t="str">
        <f>IF(A2339="","",VLOOKUP(J2260,'TRI-1C'!$B$18:$FH$61,82,FALSE))</f>
        <v>A+</v>
      </c>
      <c r="H2339" s="150"/>
      <c r="I2339" s="127" t="str">
        <f t="shared" si="86"/>
        <v>A+</v>
      </c>
      <c r="J2339" s="126"/>
    </row>
    <row r="2340" spans="1:10" ht="12.75" customHeight="1">
      <c r="A2340" s="147" t="str">
        <f>IF('TRI-1C'!$CF$13="","",'TRI-1C'!$CF$13)</f>
        <v>Relacionar las distintas formas de adquirir dinero con el trabajo y el esfuerzo.</v>
      </c>
      <c r="B2340" s="139"/>
      <c r="C2340" s="139"/>
      <c r="F2340" s="128"/>
      <c r="G2340" s="124" t="str">
        <f>IF(A2340="","",VLOOKUP(J2260,'TRI-1C'!$B$18:$FH$61,83,FALSE))</f>
        <v>A+</v>
      </c>
      <c r="I2340" s="125" t="str">
        <f t="shared" si="86"/>
        <v>A+</v>
      </c>
      <c r="J2340" s="128"/>
    </row>
    <row r="2341" spans="1:10" ht="12.75" customHeight="1">
      <c r="A2341" s="165" t="str">
        <f>'BI-1T'!$A$11</f>
        <v>COMPRENSIÓN Y EXPRESION DEL LENGUAJE</v>
      </c>
      <c r="B2341" s="149"/>
      <c r="C2341" s="149"/>
      <c r="D2341" s="150"/>
      <c r="E2341" s="150"/>
      <c r="F2341" s="126"/>
      <c r="G2341" s="122" t="str">
        <f>IF(A2341="","",VLOOKUP(J2260,'TRI-1C'!$B$18:$FH$61,84,FALSE))</f>
        <v>A+</v>
      </c>
      <c r="H2341" s="150"/>
      <c r="I2341" s="127"/>
      <c r="J2341" s="126"/>
    </row>
    <row r="2342" spans="1:10" ht="12.75" customHeight="1">
      <c r="A2342" s="147" t="str">
        <f>IF('TRI-1C'!$CH$13="","",'TRI-1C'!$CH$13)</f>
        <v>Asociar la imagen de la portada con el título de los cuentos conocidos.</v>
      </c>
      <c r="B2342" s="139"/>
      <c r="C2342" s="139"/>
      <c r="F2342" s="128"/>
      <c r="G2342" s="124" t="str">
        <f>IF(A2342="","",VLOOKUP(J2260,'TRI-1C'!$B$18:$FH$61,85,FALSE))</f>
        <v>A+</v>
      </c>
      <c r="I2342" s="125" t="str">
        <f t="shared" ref="I2342:I2362" si="87">IF(G2342="","",G2342)</f>
        <v>A+</v>
      </c>
      <c r="J2342" s="128"/>
    </row>
    <row r="2343" spans="1:10" ht="12.75" customHeight="1">
      <c r="A2343" s="148" t="str">
        <f>IF('TRI-1C'!$CI$13="","",'TRI-1C'!$CI$13)</f>
        <v>Colaborar en la creación de textos colectivos con la ayuda del docente.</v>
      </c>
      <c r="B2343" s="158"/>
      <c r="C2343" s="158"/>
      <c r="D2343" s="158"/>
      <c r="E2343" s="158"/>
      <c r="F2343" s="159"/>
      <c r="G2343" s="122" t="str">
        <f>IF(A2343="","",VLOOKUP(J2260,'TRI-1C'!$B$18:$FH$61,86,FALSE))</f>
        <v>A+</v>
      </c>
      <c r="H2343" s="150"/>
      <c r="I2343" s="127" t="str">
        <f t="shared" si="87"/>
        <v>A+</v>
      </c>
      <c r="J2343" s="126"/>
    </row>
    <row r="2344" spans="1:10" ht="12.75" customHeight="1">
      <c r="A2344" s="11" t="str">
        <f>IF('TRI-1C'!$CJ$13="","",'TRI-1C'!$CJ$13)</f>
        <v>Comprender el derecho propio y de las otras personas a decir que no como una respuesta válida y respetable.</v>
      </c>
      <c r="B2344" s="156"/>
      <c r="C2344" s="156"/>
      <c r="D2344" s="156"/>
      <c r="E2344" s="156"/>
      <c r="F2344" s="157"/>
      <c r="G2344" s="124" t="str">
        <f>IF(A2344="","",VLOOKUP(J2260,'TRI-1C'!$B$18:$FH$61,87,FALSE))</f>
        <v>A+</v>
      </c>
      <c r="I2344" s="125" t="str">
        <f t="shared" si="87"/>
        <v>A+</v>
      </c>
      <c r="J2344" s="128"/>
    </row>
    <row r="2345" spans="1:10" ht="12.75" customHeight="1">
      <c r="A2345" s="148" t="str">
        <f>IF('TRI-1C'!$CK$13="","",'TRI-1C'!$CK$13)</f>
        <v>Comunicarse a través de dibujos de objetos con detalles que lo vuelven identificables, como representación simbólica de sus ideas.</v>
      </c>
      <c r="B2345" s="149"/>
      <c r="C2345" s="149"/>
      <c r="D2345" s="150"/>
      <c r="E2345" s="150"/>
      <c r="F2345" s="126"/>
      <c r="G2345" s="122" t="str">
        <f>IF(A2345="","",VLOOKUP(J2260,'TRI-1C'!$B$18:$FH$61,88,FALSE))</f>
        <v>A+</v>
      </c>
      <c r="H2345" s="150"/>
      <c r="I2345" s="127" t="str">
        <f t="shared" si="87"/>
        <v>A+</v>
      </c>
      <c r="J2345" s="126"/>
    </row>
    <row r="2346" spans="1:10" ht="12.75" customHeight="1">
      <c r="A2346" s="147" t="str">
        <f>IF('TRI-1C'!$CL$13="","",'TRI-1C'!$CL$13)</f>
        <v>Comunicarse incorporando palabras nuevas a su vocabulario en función de los ambientes y experiencias en las que interactúa.</v>
      </c>
      <c r="B2346" s="139"/>
      <c r="C2346" s="139"/>
      <c r="F2346" s="128"/>
      <c r="G2346" s="124" t="str">
        <f>IF(A2346="","",VLOOKUP(J2260,'TRI-1C'!$B$18:$FH$61,89,FALSE))</f>
        <v>A+</v>
      </c>
      <c r="I2346" s="125" t="str">
        <f t="shared" si="87"/>
        <v>A+</v>
      </c>
      <c r="J2346" s="128"/>
    </row>
    <row r="2347" spans="1:10" ht="12.75" customHeight="1">
      <c r="A2347" s="148" t="str">
        <f>IF('TRI-1C'!$CM$13="","",'TRI-1C'!$CM$13)</f>
        <v>Contar un cuento en base a sus imágenes a partir de la portada y siguiendo la secuencia de las páginas.</v>
      </c>
      <c r="B2347" s="149"/>
      <c r="C2347" s="149"/>
      <c r="D2347" s="150"/>
      <c r="E2347" s="150"/>
      <c r="F2347" s="126"/>
      <c r="G2347" s="122" t="str">
        <f>IF(A2347="","",VLOOKUP(J2260,'TRI-1C'!$B$18:$FH$61,90,FALSE))</f>
        <v>A+</v>
      </c>
      <c r="H2347" s="150"/>
      <c r="I2347" s="127" t="str">
        <f t="shared" si="87"/>
        <v>A+</v>
      </c>
      <c r="J2347" s="126"/>
    </row>
    <row r="2348" spans="1:10" ht="12.75" customHeight="1">
      <c r="A2348" s="147" t="str">
        <f>IF('TRI-1C'!$CN$13="","",'TRI-1C'!$CN$13)</f>
        <v>Describir oralmente imágenes gráficas (pictogramas) y digitales, estructurando oraciones más elaboradas que describan a los objetos que observa.</v>
      </c>
      <c r="B2348" s="139"/>
      <c r="C2348" s="139"/>
      <c r="F2348" s="128"/>
      <c r="G2348" s="124" t="str">
        <f>IF(A2348="","",VLOOKUP(J2260,'TRI-1C'!$B$18:$FH$61,91,FALSE))</f>
        <v>A+</v>
      </c>
      <c r="I2348" s="125" t="str">
        <f t="shared" si="87"/>
        <v>A+</v>
      </c>
      <c r="J2348" s="128"/>
    </row>
    <row r="2349" spans="1:10" ht="12.75" customHeight="1">
      <c r="A2349" s="192" t="str">
        <f>IF('TRI-1C'!$CO$13="","",'TRI-1C'!$CO$13)</f>
        <v>Describir oralmente imágenes relacionadas con los derechos de las personas en situación de movilidad</v>
      </c>
      <c r="B2349" s="154"/>
      <c r="C2349" s="154"/>
      <c r="D2349" s="154"/>
      <c r="E2349" s="154"/>
      <c r="F2349" s="155"/>
      <c r="G2349" s="122" t="str">
        <f>IF(A2349="","",VLOOKUP(J2260,'TRI-1C'!$B$18:$FH$61,92,FALSE))</f>
        <v>A+</v>
      </c>
      <c r="H2349" s="150"/>
      <c r="I2349" s="127" t="str">
        <f t="shared" si="87"/>
        <v>A+</v>
      </c>
      <c r="J2349" s="126"/>
    </row>
    <row r="2350" spans="1:10" ht="12.75" customHeight="1">
      <c r="A2350" s="147" t="str">
        <f>IF('TRI-1C'!$CP$13="","",'TRI-1C'!$CP$13)</f>
        <v>Expresarse oralmente pronunciando correctamente la mayoría de las palabras puede presentarse dificultades en la pronunciación de s, y la r.</v>
      </c>
      <c r="B2350" s="139"/>
      <c r="C2350" s="139"/>
      <c r="F2350" s="128"/>
      <c r="G2350" s="124" t="str">
        <f>IF(A2350="","",VLOOKUP(J2260,'TRI-1C'!$B$18:$FH$61,93,FALSE))</f>
        <v>A+</v>
      </c>
      <c r="I2350" s="125" t="str">
        <f t="shared" si="87"/>
        <v>A+</v>
      </c>
      <c r="J2350" s="128"/>
    </row>
    <row r="2351" spans="1:10" ht="12.75" customHeight="1">
      <c r="A2351" s="148" t="str">
        <f>IF('TRI-1C'!$CQ$13="","",'TRI-1C'!$CQ$13)</f>
        <v>Expresarse utilizando oraciones cortas y completas manteniendo el orden de las palabras.</v>
      </c>
      <c r="B2351" s="149"/>
      <c r="C2351" s="149"/>
      <c r="D2351" s="150"/>
      <c r="E2351" s="150"/>
      <c r="F2351" s="126"/>
      <c r="G2351" s="122" t="str">
        <f>IF(A2351="","",VLOOKUP(J2260,'TRI-1C'!$B$18:$FH$61,94,FALSE))</f>
        <v>A+</v>
      </c>
      <c r="H2351" s="150"/>
      <c r="I2351" s="127" t="str">
        <f t="shared" si="87"/>
        <v>A+</v>
      </c>
      <c r="J2351" s="126"/>
    </row>
    <row r="2352" spans="1:10" ht="12.75" customHeight="1">
      <c r="A2352" s="147" t="str">
        <f>IF('TRI-1C'!$CR$13="","",'TRI-1C'!$CR$13)</f>
        <v>Identificar “auditivamente” el fonema (sonido) inicial de las palabras más utilizadas.</v>
      </c>
      <c r="B2352" s="139"/>
      <c r="C2352" s="139"/>
      <c r="F2352" s="128"/>
      <c r="G2352" s="124" t="str">
        <f>IF(A2352="","",VLOOKUP(J2260,'TRI-1C'!$B$18:$FH$61,95,FALSE))</f>
        <v>A+</v>
      </c>
      <c r="I2352" s="125" t="str">
        <f t="shared" si="87"/>
        <v>A+</v>
      </c>
      <c r="J2352" s="128"/>
    </row>
    <row r="2353" spans="1:10" ht="12.75" customHeight="1">
      <c r="A2353" s="148" t="str">
        <f>IF('TRI-1C'!$CS$13="","",'TRI-1C'!$CS$13)</f>
        <v>Identificar una persona adulta de confianza para solicitar apoyo al enfrentar desafíos emocionales en situaciones cotidianas del entorno escolar</v>
      </c>
      <c r="B2353" s="158"/>
      <c r="C2353" s="158"/>
      <c r="D2353" s="158"/>
      <c r="E2353" s="158"/>
      <c r="F2353" s="159"/>
      <c r="G2353" s="122" t="str">
        <f>IF(A2353="","",VLOOKUP(J2260,'TRI-1C'!$B$18:$FH$61,96,FALSE))</f>
        <v>A+</v>
      </c>
      <c r="H2353" s="150"/>
      <c r="I2353" s="127" t="str">
        <f t="shared" si="87"/>
        <v>A+</v>
      </c>
      <c r="J2353" s="126"/>
    </row>
    <row r="2354" spans="1:10" ht="12.75" customHeight="1">
      <c r="A2354" s="11" t="str">
        <f>IF('TRI-1C'!$CT$13="","",'TRI-1C'!$CT$13)</f>
        <v>Participar en conversaciones más complejas y largas manteniéndose dentro del tema.</v>
      </c>
      <c r="B2354" s="156"/>
      <c r="C2354" s="156"/>
      <c r="D2354" s="156"/>
      <c r="E2354" s="156"/>
      <c r="F2354" s="157"/>
      <c r="G2354" s="124" t="str">
        <f>IF(A2354="","",VLOOKUP(J2260,'TRI-1C'!$B$18:$FH$61,97,FALSE))</f>
        <v>A+</v>
      </c>
      <c r="I2354" s="125" t="str">
        <f t="shared" si="87"/>
        <v>A+</v>
      </c>
      <c r="J2354" s="128"/>
    </row>
    <row r="2355" spans="1:10" ht="12.75" customHeight="1">
      <c r="A2355" s="148" t="str">
        <f>IF('TRI-1C'!$CU$13="","",'TRI-1C'!$CU$13)</f>
        <v>Producir palabras que riman espontáneamente tomado en cuenta los sonidos finales de las mismas.</v>
      </c>
      <c r="B2355" s="149"/>
      <c r="C2355" s="149"/>
      <c r="D2355" s="150"/>
      <c r="E2355" s="150"/>
      <c r="F2355" s="126"/>
      <c r="G2355" s="122" t="str">
        <f>IF(A2355="","",VLOOKUP(J2260,'TRI-1C'!$B$18:$FH$61,98,FALSE))</f>
        <v>A+</v>
      </c>
      <c r="H2355" s="150"/>
      <c r="I2355" s="127" t="str">
        <f t="shared" si="87"/>
        <v>A+</v>
      </c>
      <c r="J2355" s="126"/>
    </row>
    <row r="2356" spans="1:10" ht="12.75" customHeight="1">
      <c r="A2356" s="147" t="str">
        <f>IF('TRI-1C'!$CV$13="","",'TRI-1C'!$CV$13)</f>
        <v>Realizar modificaciones del contenido de un cuento relatado por el adulto, cambiando partes del él como: acciones y final.</v>
      </c>
      <c r="B2356" s="139"/>
      <c r="C2356" s="139"/>
      <c r="F2356" s="128"/>
      <c r="G2356" s="124" t="str">
        <f>IF(A2356="","",VLOOKUP(J2260,'TRI-1C'!$B$18:$FH$61,99,FALSE))</f>
        <v>A+</v>
      </c>
      <c r="I2356" s="125" t="str">
        <f t="shared" si="87"/>
        <v>A+</v>
      </c>
      <c r="J2356" s="128"/>
    </row>
    <row r="2357" spans="1:10" ht="12.75" customHeight="1">
      <c r="A2357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357" s="149"/>
      <c r="C2357" s="149"/>
      <c r="D2357" s="150"/>
      <c r="E2357" s="150"/>
      <c r="F2357" s="126"/>
      <c r="G2357" s="122" t="str">
        <f>IF(A2357="","",VLOOKUP(J2260,'TRI-1C'!$B$18:$FH$61,100,FALSE))</f>
        <v>A+</v>
      </c>
      <c r="H2357" s="150"/>
      <c r="I2357" s="127" t="str">
        <f t="shared" si="87"/>
        <v>A+</v>
      </c>
      <c r="J2357" s="126"/>
    </row>
    <row r="2358" spans="1:10" ht="12.75" customHeight="1">
      <c r="A2358" s="147" t="str">
        <f>IF('TRI-1C'!$CX$13="","",'TRI-1C'!$CX$13)</f>
        <v>Reconocer etiquetas y rótulos de su entorno inmediato y los “lee”.</v>
      </c>
      <c r="B2358" s="139"/>
      <c r="C2358" s="139"/>
      <c r="F2358" s="128"/>
      <c r="G2358" s="124" t="str">
        <f>IF(A2358="","",VLOOKUP(J2260,'TRI-1C'!$B$18:$FH$61,101,FALSE))</f>
        <v>A+</v>
      </c>
      <c r="I2358" s="125" t="str">
        <f t="shared" si="87"/>
        <v>A+</v>
      </c>
      <c r="J2358" s="128"/>
    </row>
    <row r="2359" spans="1:10" ht="12.75" customHeight="1">
      <c r="A2359" s="192" t="str">
        <f>IF('TRI-1C'!$CY$13="","",'TRI-1C'!$CY$13)</f>
        <v>Relatar cuentos, narrados por el adulto, manteniendo la secuencia, sin la ayuda del paratexto.</v>
      </c>
      <c r="B2359" s="154"/>
      <c r="C2359" s="154"/>
      <c r="D2359" s="154"/>
      <c r="E2359" s="154"/>
      <c r="F2359" s="155"/>
      <c r="G2359" s="122" t="str">
        <f>IF(A2359="","",VLOOKUP(J2260,'TRI-1C'!$B$18:$FH$61,102,FALSE))</f>
        <v>A+</v>
      </c>
      <c r="H2359" s="150"/>
      <c r="I2359" s="127" t="str">
        <f t="shared" si="87"/>
        <v>A+</v>
      </c>
      <c r="J2359" s="126"/>
    </row>
    <row r="2360" spans="1:10" ht="12.75" customHeight="1">
      <c r="A2360" s="147" t="str">
        <f>IF('TRI-1C'!$CZ$13="","",'TRI-1C'!$CZ$13)</f>
        <v>Reproducir trabalenguas sencillos, adivinanzas, canciones y poemas cortos, mejorando su pronunciación y potenciando su capacidad imaginativa.</v>
      </c>
      <c r="B2360" s="139"/>
      <c r="C2360" s="139"/>
      <c r="F2360" s="128"/>
      <c r="G2360" s="124" t="str">
        <f>IF(A2360="","",VLOOKUP(J2260,'TRI-1C'!$B$18:$FH$61,103,FALSE))</f>
        <v>A+</v>
      </c>
      <c r="I2360" s="125" t="str">
        <f t="shared" si="87"/>
        <v>A+</v>
      </c>
      <c r="J2360" s="128"/>
    </row>
    <row r="2361" spans="1:10" ht="12.75" customHeight="1">
      <c r="A2361" s="148" t="str">
        <f>IF('TRI-1C'!$DA$13="","",'TRI-1C'!$DA$13)</f>
        <v>Responder preguntas sobre un texto narrado por el adulto, relacionadas a los personajes y acciones principales.</v>
      </c>
      <c r="B2361" s="149"/>
      <c r="C2361" s="149"/>
      <c r="D2361" s="150"/>
      <c r="E2361" s="150"/>
      <c r="F2361" s="126"/>
      <c r="G2361" s="122" t="str">
        <f>IF(A2361="","",VLOOKUP(J2260,'TRI-1C'!$B$18:$FH$61,104,FALSE))</f>
        <v>A+</v>
      </c>
      <c r="H2361" s="150"/>
      <c r="I2361" s="127" t="str">
        <f t="shared" si="87"/>
        <v>A+</v>
      </c>
      <c r="J2361" s="126"/>
    </row>
    <row r="2362" spans="1:10" ht="12.75" customHeight="1">
      <c r="A2362" s="147" t="str">
        <f>IF('TRI-1C'!$DB$13="","",'TRI-1C'!$DB$13)</f>
        <v>Seguir instrucciones sencillas que involucren la ejecución de tres o más actividades</v>
      </c>
      <c r="B2362" s="139"/>
      <c r="C2362" s="139"/>
      <c r="F2362" s="128"/>
      <c r="G2362" s="124" t="str">
        <f>IF(A2362="","",VLOOKUP(J2260,'TRI-1C'!$B$18:$FH$61,105,FALSE))</f>
        <v>A+</v>
      </c>
      <c r="I2362" s="125" t="str">
        <f t="shared" si="87"/>
        <v>A+</v>
      </c>
      <c r="J2362" s="128"/>
    </row>
    <row r="2363" spans="1:10" ht="12.75" customHeight="1">
      <c r="A2363" s="165" t="str">
        <f>'BI-1T'!$A$12</f>
        <v>EXPRESIÓN ARTISTICA</v>
      </c>
      <c r="B2363" s="158"/>
      <c r="C2363" s="158"/>
      <c r="D2363" s="158"/>
      <c r="E2363" s="158"/>
      <c r="F2363" s="159"/>
      <c r="G2363" s="122" t="str">
        <f>IF(A2363="","",VLOOKUP(J2260,'TRI-1C'!$B$18:$FH$61,106,FALSE))</f>
        <v>A+</v>
      </c>
      <c r="H2363" s="150"/>
      <c r="I2363" s="127"/>
      <c r="J2363" s="126"/>
    </row>
    <row r="2364" spans="1:10" ht="12.75" customHeight="1">
      <c r="A2364" s="11" t="str">
        <f>IF('TRI-1C'!$DD$13="","",'TRI-1C'!$DD$13)</f>
        <v>Cantar canciones siguiendo el ritmo y coordinando con las expresiones de su cuerpo.</v>
      </c>
      <c r="B2364" s="156"/>
      <c r="C2364" s="156"/>
      <c r="D2364" s="156"/>
      <c r="E2364" s="156"/>
      <c r="F2364" s="157"/>
      <c r="G2364" s="124" t="str">
        <f>IF(A2364="","",VLOOKUP(J2260,'TRI-1C'!$B$18:$FH$61,107,FALSE))</f>
        <v>B+</v>
      </c>
      <c r="I2364" s="125" t="str">
        <f t="shared" ref="I2364:I2374" si="88">IF(G2364="","",G2364)</f>
        <v>B+</v>
      </c>
      <c r="J2364" s="128"/>
    </row>
    <row r="2365" spans="1:10" ht="12.75" customHeight="1">
      <c r="A2365" s="148" t="str">
        <f>IF('TRI-1C'!$DE$13="","",'TRI-1C'!$DE$13)</f>
        <v>Comunicar de manera escrita sus ideas intentando imitar letras o formas parecidas a letras.</v>
      </c>
      <c r="B2365" s="149"/>
      <c r="C2365" s="149"/>
      <c r="D2365" s="150"/>
      <c r="E2365" s="150"/>
      <c r="F2365" s="126"/>
      <c r="G2365" s="122" t="str">
        <f>IF(A2365="","",VLOOKUP(J2260,'TRI-1C'!$B$18:$FH$61,108,FALSE))</f>
        <v>B+</v>
      </c>
      <c r="H2365" s="150"/>
      <c r="I2365" s="127" t="str">
        <f t="shared" si="88"/>
        <v>B+</v>
      </c>
      <c r="J2365" s="126"/>
    </row>
    <row r="2366" spans="1:10" ht="12.75" customHeight="1">
      <c r="A2366" s="147" t="str">
        <f>IF('TRI-1C'!$DF$13="","",'TRI-1C'!$DF$13)</f>
        <v>Ejecutar patrones de más de dos ritmos con partes del cuerpo y elementos o instrumentos sonoros.</v>
      </c>
      <c r="B2366" s="139"/>
      <c r="C2366" s="139"/>
      <c r="F2366" s="128"/>
      <c r="G2366" s="124" t="str">
        <f>IF(A2366="","",VLOOKUP(J2260,'TRI-1C'!$B$18:$FH$61,109,FALSE))</f>
        <v>B+</v>
      </c>
      <c r="I2366" s="125" t="str">
        <f t="shared" si="88"/>
        <v>B+</v>
      </c>
      <c r="J2366" s="128"/>
    </row>
    <row r="2367" spans="1:10" ht="12.75" customHeight="1">
      <c r="A2367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2367" s="149"/>
      <c r="C2367" s="149"/>
      <c r="D2367" s="150"/>
      <c r="E2367" s="150"/>
      <c r="F2367" s="126"/>
      <c r="G2367" s="122" t="str">
        <f>IF(A2367="","",VLOOKUP(J2260,'TRI-1C'!$B$18:$FH$61,110,FALSE))</f>
        <v>B+</v>
      </c>
      <c r="H2367" s="150"/>
      <c r="I2367" s="127" t="str">
        <f t="shared" si="88"/>
        <v>B+</v>
      </c>
      <c r="J2367" s="126"/>
    </row>
    <row r="2368" spans="1:10" ht="12.75" customHeight="1">
      <c r="A2368" s="147" t="str">
        <f>IF('TRI-1C'!$DH$13="","",'TRI-1C'!$DH$13)</f>
        <v>Expresar su opinión al observar una obra artística relacionada a la plástica o a la escultura.</v>
      </c>
      <c r="B2368" s="139"/>
      <c r="C2368" s="139"/>
      <c r="F2368" s="128"/>
      <c r="G2368" s="124" t="str">
        <f>IF(A2368="","",VLOOKUP(J2260,'TRI-1C'!$B$18:$FH$61,111,FALSE))</f>
        <v>B+</v>
      </c>
      <c r="I2368" s="125" t="str">
        <f t="shared" si="88"/>
        <v>B+</v>
      </c>
      <c r="J2368" s="128"/>
    </row>
    <row r="2369" spans="1:10" ht="12.75" customHeight="1">
      <c r="A2369" s="192" t="str">
        <f>IF('TRI-1C'!$DI$13="","",'TRI-1C'!$DI$13)</f>
        <v>Expresar sus vivencias y experiencias a través del dibujo libre.</v>
      </c>
      <c r="B2369" s="154"/>
      <c r="C2369" s="154"/>
      <c r="D2369" s="154"/>
      <c r="E2369" s="154"/>
      <c r="F2369" s="155"/>
      <c r="G2369" s="122" t="str">
        <f>IF(A2369="","",VLOOKUP(J2260,'TRI-1C'!$B$18:$FH$61,112,FALSE))</f>
        <v>B+</v>
      </c>
      <c r="H2369" s="150"/>
      <c r="I2369" s="127" t="str">
        <f t="shared" si="88"/>
        <v>B+</v>
      </c>
      <c r="J2369" s="126"/>
    </row>
    <row r="2370" spans="1:10" ht="12.75" customHeight="1">
      <c r="A2370" s="147" t="str">
        <f>IF('TRI-1C'!$DJ$13="","",'TRI-1C'!$DJ$13)</f>
        <v>Mantener el ritmo y las secuencias de pasos sencillos durante la ejecución de coreografías.</v>
      </c>
      <c r="B2370" s="139"/>
      <c r="C2370" s="139"/>
      <c r="F2370" s="128"/>
      <c r="G2370" s="124" t="str">
        <f>IF(A2370="","",VLOOKUP(J2260,'TRI-1C'!$B$18:$FH$61,113,FALSE))</f>
        <v>B+</v>
      </c>
      <c r="I2370" s="125" t="str">
        <f t="shared" si="88"/>
        <v>B+</v>
      </c>
      <c r="J2370" s="128"/>
    </row>
    <row r="2371" spans="1:10" ht="12.75" customHeight="1">
      <c r="A2371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371" s="149"/>
      <c r="C2371" s="149"/>
      <c r="D2371" s="150"/>
      <c r="E2371" s="150"/>
      <c r="F2371" s="126"/>
      <c r="G2371" s="122" t="str">
        <f>IF(A2371="","",VLOOKUP(J2260,'TRI-1C'!$B$18:$FH$61,114,FALSE))</f>
        <v>B+</v>
      </c>
      <c r="H2371" s="150"/>
      <c r="I2371" s="127" t="str">
        <f t="shared" si="88"/>
        <v>B+</v>
      </c>
      <c r="J2371" s="126"/>
    </row>
    <row r="2372" spans="1:10" ht="12.75" customHeight="1">
      <c r="A2372" s="147" t="str">
        <f>IF('TRI-1C'!$DL$13="","",'TRI-1C'!$DL$13)</f>
        <v>Participar en dramatizaciones, asumiendo roles de diferentes personas del entorno y de personajes de cuentos e historietas.</v>
      </c>
      <c r="B2372" s="139"/>
      <c r="C2372" s="139"/>
      <c r="F2372" s="128"/>
      <c r="G2372" s="124" t="str">
        <f>IF(A2372="","",VLOOKUP(J2260,'TRI-1C'!$B$18:$FH$61,115,FALSE))</f>
        <v>B+</v>
      </c>
      <c r="I2372" s="125" t="str">
        <f t="shared" si="88"/>
        <v>B+</v>
      </c>
      <c r="J2372" s="128"/>
    </row>
    <row r="2373" spans="1:10" ht="12.75" customHeight="1">
      <c r="A2373" s="148" t="str">
        <f>IF('TRI-1C'!$DM$13="","",'TRI-1C'!$DM$13)</f>
        <v>Participar en rondas populares, bailes y juegos tradicionales, asumiendo los roles y respetando las reglas.</v>
      </c>
      <c r="B2373" s="158"/>
      <c r="C2373" s="158"/>
      <c r="D2373" s="158"/>
      <c r="E2373" s="158"/>
      <c r="F2373" s="159"/>
      <c r="G2373" s="122" t="str">
        <f>IF(A2373="","",VLOOKUP(J2260,'TRI-1C'!$B$18:$FH$61,116,FALSE))</f>
        <v>A+</v>
      </c>
      <c r="H2373" s="150"/>
      <c r="I2373" s="127" t="str">
        <f t="shared" si="88"/>
        <v>A+</v>
      </c>
      <c r="J2373" s="126"/>
    </row>
    <row r="2374" spans="1:10" ht="12.75" customHeight="1">
      <c r="A2374" s="11" t="str">
        <f>IF('TRI-1C'!$DN$13="","",'TRI-1C'!$DN$13)</f>
        <v>Realizar actividades creativas utilizando las técnicas grafo plásticas con variedad de materiales.</v>
      </c>
      <c r="B2374" s="156"/>
      <c r="C2374" s="156"/>
      <c r="D2374" s="156"/>
      <c r="E2374" s="156"/>
      <c r="F2374" s="157"/>
      <c r="G2374" s="124" t="str">
        <f>IF(A2374="","",VLOOKUP(J2260,'TRI-1C'!$B$18:$FH$61,117,FALSE))</f>
        <v>A+</v>
      </c>
      <c r="I2374" s="125" t="str">
        <f t="shared" si="88"/>
        <v>A+</v>
      </c>
      <c r="J2374" s="128"/>
    </row>
    <row r="2375" spans="1:10" ht="12.75" customHeight="1">
      <c r="A2375" s="165" t="str">
        <f>'BI-1T'!$A$13</f>
        <v>EXPRESION CORPORAL Y MOTRICIDAD</v>
      </c>
      <c r="B2375" s="149"/>
      <c r="C2375" s="149"/>
      <c r="D2375" s="150"/>
      <c r="E2375" s="150"/>
      <c r="F2375" s="126"/>
      <c r="G2375" s="122" t="str">
        <f>IF(A2375="","",VLOOKUP(J2260,'TRI-1C'!$B$18:$FH$61,118,FALSE))</f>
        <v>B+</v>
      </c>
      <c r="H2375" s="150"/>
      <c r="I2375" s="127"/>
      <c r="J2375" s="126"/>
    </row>
    <row r="2376" spans="1:10" ht="12.75" customHeight="1">
      <c r="A2376" s="147" t="str">
        <f>IF('TRI-1C'!$DP$13="","",'TRI-1C'!$DP$13)</f>
        <v>Caminar y correr con soltura y seguridad manteniendo el equilibrio a diferentes distancias, orientaciones y ritmos en espacios parciales.</v>
      </c>
      <c r="B2376" s="139"/>
      <c r="C2376" s="139"/>
      <c r="F2376" s="128"/>
      <c r="G2376" s="124" t="str">
        <f>IF(A2376="","",VLOOKUP(J2260,'TRI-1C'!$B$18:$FH$61,119,FALSE))</f>
        <v>A+</v>
      </c>
      <c r="I2376" s="125" t="str">
        <f t="shared" ref="I2376:I2403" si="89">IF(G2376="","",G2376)</f>
        <v>A+</v>
      </c>
      <c r="J2376" s="128"/>
    </row>
    <row r="2377" spans="1:10" ht="12.75" customHeight="1">
      <c r="A2377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2377" s="149"/>
      <c r="C2377" s="149"/>
      <c r="D2377" s="150"/>
      <c r="E2377" s="150"/>
      <c r="F2377" s="126"/>
      <c r="G2377" s="122" t="str">
        <f>IF(A2377="","",VLOOKUP(J2260,'TRI-1C'!$B$18:$FH$61,120,FALSE))</f>
        <v>A+</v>
      </c>
      <c r="H2377" s="150"/>
      <c r="I2377" s="127" t="str">
        <f t="shared" si="89"/>
        <v>A+</v>
      </c>
      <c r="J2377" s="126"/>
    </row>
    <row r="2378" spans="1:10" ht="12.75" customHeight="1">
      <c r="A2378" s="147" t="str">
        <f>IF('TRI-1C'!$DR$13="","",'TRI-1C'!$DR$13)</f>
        <v>Discriminar sonidos onomatopéyicos y diferencia los sonidos naturales de los artificiales</v>
      </c>
      <c r="B2378" s="139"/>
      <c r="C2378" s="139"/>
      <c r="F2378" s="128"/>
      <c r="G2378" s="124" t="str">
        <f>IF(A2378="","",VLOOKUP(J2260,'TRI-1C'!$B$18:$FH$61,121,FALSE))</f>
        <v>A+</v>
      </c>
      <c r="I2378" s="125" t="str">
        <f t="shared" si="89"/>
        <v>A+</v>
      </c>
      <c r="J2378" s="128"/>
    </row>
    <row r="2379" spans="1:10" ht="12.75" customHeight="1">
      <c r="A2379" s="192" t="str">
        <f>IF('TRI-1C'!$DS$13="","",'TRI-1C'!$DS$13)</f>
        <v>Ejecutar actividades coordinadamente y con un control adecuado de fuerza y tonicidad muscular como: lanzar, atrapar y patear objetos y pelotas.</v>
      </c>
      <c r="B2379" s="154"/>
      <c r="C2379" s="154"/>
      <c r="D2379" s="154"/>
      <c r="E2379" s="154"/>
      <c r="F2379" s="155"/>
      <c r="G2379" s="122" t="str">
        <f>IF(A2379="","",VLOOKUP(J2260,'TRI-1C'!$B$18:$FH$61,122,FALSE))</f>
        <v>A+</v>
      </c>
      <c r="H2379" s="150"/>
      <c r="I2379" s="127" t="str">
        <f t="shared" si="89"/>
        <v>A+</v>
      </c>
      <c r="J2379" s="126"/>
    </row>
    <row r="2380" spans="1:10" ht="12.75" customHeight="1">
      <c r="A2380" s="147" t="str">
        <f>IF('TRI-1C'!$DT$13="","",'TRI-1C'!$DT$13)</f>
        <v>Emplear su lado dominante en la realización de la mayoría de las actividades que utilice la mano, ojo y pie.</v>
      </c>
      <c r="B2380" s="139"/>
      <c r="C2380" s="139"/>
      <c r="F2380" s="128"/>
      <c r="G2380" s="124" t="str">
        <f>IF(A2380="","",VLOOKUP(J2260,'TRI-1C'!$B$18:$FH$61,123,FALSE))</f>
        <v>A+</v>
      </c>
      <c r="I2380" s="125" t="str">
        <f t="shared" si="89"/>
        <v>A+</v>
      </c>
      <c r="J2380" s="128"/>
    </row>
    <row r="2381" spans="1:10" ht="12.75" customHeight="1">
      <c r="A2381" s="148" t="str">
        <f>IF('TRI-1C'!$DU$13="","",'TRI-1C'!$DU$13)</f>
        <v>Galopar y salticar coordinadamente con obstáculos ejecutando circuitos.</v>
      </c>
      <c r="B2381" s="149"/>
      <c r="C2381" s="149"/>
      <c r="D2381" s="150"/>
      <c r="E2381" s="150"/>
      <c r="F2381" s="126"/>
      <c r="G2381" s="122" t="str">
        <f>IF(A2381="","",VLOOKUP(J2260,'TRI-1C'!$B$18:$FH$61,124,FALSE))</f>
        <v>A+</v>
      </c>
      <c r="H2381" s="150"/>
      <c r="I2381" s="127" t="str">
        <f t="shared" si="89"/>
        <v>A+</v>
      </c>
      <c r="J2381" s="126"/>
    </row>
    <row r="2382" spans="1:10" ht="12.75" customHeight="1">
      <c r="A2382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2382" s="139"/>
      <c r="C2382" s="139"/>
      <c r="F2382" s="128"/>
      <c r="G2382" s="124" t="str">
        <f>IF(A2382="","",VLOOKUP(J2260,'TRI-1C'!$B$18:$FH$61,125,FALSE))</f>
        <v>A+</v>
      </c>
      <c r="I2382" s="125" t="str">
        <f t="shared" si="89"/>
        <v>A+</v>
      </c>
      <c r="J2382" s="128"/>
    </row>
    <row r="2383" spans="1:10" ht="12.75" customHeight="1">
      <c r="A2383" s="148" t="str">
        <f>IF('TRI-1C'!$DW$13="","",'TRI-1C'!$DW$13)</f>
        <v>Mantener el equilibro al caminar sobre líneas rectas, curvas y quebradas con altura (aprox. 20 cm) logrando un adecuado control postural.</v>
      </c>
      <c r="B2383" s="158"/>
      <c r="C2383" s="158"/>
      <c r="D2383" s="158"/>
      <c r="E2383" s="158"/>
      <c r="F2383" s="159"/>
      <c r="G2383" s="122" t="str">
        <f>IF(A2383="","",VLOOKUP(J2260,'TRI-1C'!$B$18:$FH$61,126,FALSE))</f>
        <v>A+</v>
      </c>
      <c r="H2383" s="150"/>
      <c r="I2383" s="127" t="str">
        <f t="shared" si="89"/>
        <v>A+</v>
      </c>
      <c r="J2383" s="126"/>
    </row>
    <row r="2384" spans="1:10" ht="12.75" customHeight="1">
      <c r="A2384" s="11" t="str">
        <f>IF('TRI-1C'!$DX$13="","",'TRI-1C'!$DX$13)</f>
        <v>Mantener un adecuado control postural en diferentes posiciones del cuerpo y en desplazamientos.</v>
      </c>
      <c r="B2384" s="156"/>
      <c r="C2384" s="156"/>
      <c r="D2384" s="156"/>
      <c r="E2384" s="156"/>
      <c r="F2384" s="157"/>
      <c r="G2384" s="124" t="str">
        <f>IF(A2384="","",VLOOKUP(J2260,'TRI-1C'!$B$18:$FH$61,127,FALSE))</f>
        <v>A+</v>
      </c>
      <c r="I2384" s="125" t="str">
        <f t="shared" si="89"/>
        <v>A+</v>
      </c>
      <c r="J2384" s="128"/>
    </row>
    <row r="2385" spans="1:10" ht="12.75" customHeight="1">
      <c r="A2385" s="148" t="str">
        <f>IF('TRI-1C'!$DY$13="","",'TRI-1C'!$DY$13)</f>
        <v>Orientarse en el espacio realizando desplazamientos en función de consignas dadas con las nociones: entre, adelante-atrás, junto a, cerca-lejos</v>
      </c>
      <c r="B2385" s="149"/>
      <c r="C2385" s="149"/>
      <c r="D2385" s="150"/>
      <c r="E2385" s="150"/>
      <c r="F2385" s="126"/>
      <c r="G2385" s="122" t="str">
        <f>IF(A2385="","",VLOOKUP(J2260,'TRI-1C'!$B$18:$FH$61,128,FALSE))</f>
        <v>A+</v>
      </c>
      <c r="H2385" s="150"/>
      <c r="I2385" s="127" t="str">
        <f t="shared" si="89"/>
        <v>A+</v>
      </c>
      <c r="J2385" s="126"/>
    </row>
    <row r="2386" spans="1:10" ht="12.75" customHeight="1">
      <c r="A2386" s="147" t="str">
        <f>IF('TRI-1C'!$DZ$13="","",'TRI-1C'!$DZ$13)</f>
        <v>Realiza varios movimientos y desplazamientos combinados a diferentes velocidades (rápido, lento), duración (largos y corto).</v>
      </c>
      <c r="B2386" s="139"/>
      <c r="C2386" s="139"/>
      <c r="F2386" s="128"/>
      <c r="G2386" s="124" t="str">
        <f>IF(A2386="","",VLOOKUP(J2260,'TRI-1C'!$B$18:$FH$61,129,FALSE))</f>
        <v>A+</v>
      </c>
      <c r="I2386" s="125" t="str">
        <f t="shared" si="89"/>
        <v>A+</v>
      </c>
      <c r="J2386" s="128"/>
    </row>
    <row r="2387" spans="1:10" ht="12.75" customHeight="1">
      <c r="A2387" s="148" t="str">
        <f>IF('TRI-1C'!$EA$13="","",'TRI-1C'!$EA$13)</f>
        <v>Realizar actividades de coordinación visomotriz con niveles de dificultad creciente en el tamaño y tipo de materiales.</v>
      </c>
      <c r="B2387" s="149"/>
      <c r="C2387" s="149"/>
      <c r="D2387" s="150"/>
      <c r="E2387" s="150"/>
      <c r="F2387" s="126"/>
      <c r="G2387" s="122" t="str">
        <f>IF(A2387="","",VLOOKUP(J2260,'TRI-1C'!$B$18:$FH$61,130,FALSE))</f>
        <v>A+</v>
      </c>
      <c r="H2387" s="150"/>
      <c r="I2387" s="127" t="str">
        <f t="shared" si="89"/>
        <v>A+</v>
      </c>
      <c r="J2387" s="126"/>
    </row>
    <row r="2388" spans="1:10" ht="12.75" customHeight="1">
      <c r="A2388" s="147" t="str">
        <f>IF('TRI-1C'!$EB$13="","",'TRI-1C'!$EB$13)</f>
        <v>Realizar desplazamientos y movimientos combinados utilizando el espacio total y parcial a diferentes distancias (largas-cortas)</v>
      </c>
      <c r="B2388" s="139"/>
      <c r="C2388" s="139"/>
      <c r="F2388" s="128"/>
      <c r="G2388" s="124" t="str">
        <f>IF(A2388="","",VLOOKUP(J2260,'TRI-1C'!$B$18:$FH$61,131,FALSE))</f>
        <v>A+</v>
      </c>
      <c r="I2388" s="125" t="str">
        <f t="shared" si="89"/>
        <v>A+</v>
      </c>
      <c r="J2388" s="128"/>
    </row>
    <row r="2389" spans="1:10" ht="12.75" customHeight="1">
      <c r="A2389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2389" s="154"/>
      <c r="C2389" s="154"/>
      <c r="D2389" s="154"/>
      <c r="E2389" s="154"/>
      <c r="F2389" s="155"/>
      <c r="G2389" s="122" t="str">
        <f>IF(A2389="","",VLOOKUP(J2260,'TRI-1C'!$B$18:$FH$61,132,FALSE))</f>
        <v>A+</v>
      </c>
      <c r="H2389" s="150"/>
      <c r="I2389" s="127" t="str">
        <f t="shared" si="89"/>
        <v>A+</v>
      </c>
      <c r="J2389" s="126"/>
    </row>
    <row r="2390" spans="1:10" ht="12.75" customHeight="1">
      <c r="A2390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2390" s="139"/>
      <c r="C2390" s="139"/>
      <c r="F2390" s="128"/>
      <c r="G2390" s="124" t="str">
        <f>IF(A2390="","",VLOOKUP(J2260,'TRI-1C'!$B$18:$FH$61,133,FALSE))</f>
        <v>A+</v>
      </c>
      <c r="I2390" s="125" t="str">
        <f t="shared" si="89"/>
        <v>A+</v>
      </c>
      <c r="J2390" s="128"/>
    </row>
    <row r="2391" spans="1:10" ht="12.75" customHeight="1">
      <c r="A2391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2391" s="149"/>
      <c r="C2391" s="149"/>
      <c r="D2391" s="150"/>
      <c r="E2391" s="150"/>
      <c r="F2391" s="126"/>
      <c r="G2391" s="122" t="str">
        <f>IF(A2391="","",VLOOKUP(J2260,'TRI-1C'!$B$18:$FH$61,134,FALSE))</f>
        <v>A+</v>
      </c>
      <c r="H2391" s="150"/>
      <c r="I2391" s="127" t="str">
        <f t="shared" si="89"/>
        <v>A+</v>
      </c>
      <c r="J2391" s="126"/>
    </row>
    <row r="2392" spans="1:10" ht="12.75" customHeight="1">
      <c r="A2392" s="147" t="str">
        <f>IF('TRI-1C'!$EF$13="","",'TRI-1C'!$EF$13)</f>
        <v>Realizar movimientos diferenciados con los lados laterales del cuerpo (un lado y otro lado).</v>
      </c>
      <c r="B2392" s="139"/>
      <c r="C2392" s="139"/>
      <c r="F2392" s="128"/>
      <c r="G2392" s="124" t="str">
        <f>IF(A2392="","",VLOOKUP(J2260,'TRI-1C'!$B$18:$FH$61,135,FALSE))</f>
        <v>A+</v>
      </c>
      <c r="I2392" s="125" t="str">
        <f t="shared" si="89"/>
        <v>A+</v>
      </c>
      <c r="J2392" s="128"/>
    </row>
    <row r="2393" spans="1:10" ht="12.75" customHeight="1">
      <c r="A2393" s="148" t="str">
        <f>IF('TRI-1C'!$EG$13="","",'TRI-1C'!$EG$13)</f>
        <v>Realizar movimientos para la coordinación de ojo y pie como: patear pelotas hacia un punto fijo determinado.</v>
      </c>
      <c r="B2393" s="158"/>
      <c r="C2393" s="158"/>
      <c r="D2393" s="158"/>
      <c r="E2393" s="158"/>
      <c r="F2393" s="159"/>
      <c r="G2393" s="122" t="str">
        <f>IF(A2393="","",VLOOKUP(J2260,'TRI-1C'!$B$18:$FH$61,136,FALSE))</f>
        <v>A+</v>
      </c>
      <c r="H2393" s="150"/>
      <c r="I2393" s="127" t="str">
        <f t="shared" si="89"/>
        <v>A+</v>
      </c>
      <c r="J2393" s="126"/>
    </row>
    <row r="2394" spans="1:10" ht="12.75" customHeight="1">
      <c r="A2394" s="11" t="str">
        <f>IF('TRI-1C'!$EH$13="","",'TRI-1C'!$EH$13)</f>
        <v>Realizar representaciones gráficas utilizando el dibujo con detalles que le dan intencionalidad y sentido para identificarlos</v>
      </c>
      <c r="B2394" s="156"/>
      <c r="C2394" s="156"/>
      <c r="D2394" s="156"/>
      <c r="E2394" s="156"/>
      <c r="F2394" s="157"/>
      <c r="G2394" s="124" t="str">
        <f>IF(A2394="","",VLOOKUP(J2260,'TRI-1C'!$B$18:$FH$61,137,FALSE))</f>
        <v>A+</v>
      </c>
      <c r="I2394" s="125" t="str">
        <f t="shared" si="89"/>
        <v>A+</v>
      </c>
      <c r="J2394" s="128"/>
    </row>
    <row r="2395" spans="1:10" ht="12.75" customHeight="1">
      <c r="A2395" s="148" t="str">
        <f>IF('TRI-1C'!$EI$13="","",'TRI-1C'!$EI$13)</f>
        <v>Reconocer la importancia del peatón y respetar su espacio en la vía mediante actividades lúdicas que fomenten el aprendizaje de normas de tránsito.</v>
      </c>
      <c r="B2395" s="149"/>
      <c r="C2395" s="149"/>
      <c r="D2395" s="150"/>
      <c r="E2395" s="150"/>
      <c r="F2395" s="126"/>
      <c r="G2395" s="122" t="str">
        <f>IF(A2395="","",VLOOKUP(J2260,'TRI-1C'!$B$18:$FH$61,138,FALSE))</f>
        <v>A+</v>
      </c>
      <c r="H2395" s="150"/>
      <c r="I2395" s="127" t="str">
        <f t="shared" si="89"/>
        <v>A+</v>
      </c>
      <c r="J2395" s="126"/>
    </row>
    <row r="2396" spans="1:10" ht="12.75" customHeight="1">
      <c r="A2396" s="147" t="str">
        <f>IF('TRI-1C'!$EJ$13="","",'TRI-1C'!$EJ$13)</f>
        <v>Representar la figura humana utilizando el monigote e incorporando detalles según la interiorización de su imagen corporal.</v>
      </c>
      <c r="B2396" s="139"/>
      <c r="C2396" s="139"/>
      <c r="F2396" s="128"/>
      <c r="G2396" s="124" t="str">
        <f>IF(A2396="","",VLOOKUP(J2260,'TRI-1C'!$B$18:$FH$61,139,FALSE))</f>
        <v>A+</v>
      </c>
      <c r="I2396" s="125" t="str">
        <f t="shared" si="89"/>
        <v>A+</v>
      </c>
      <c r="J2396" s="128"/>
    </row>
    <row r="2397" spans="1:10" ht="12.75" customHeight="1">
      <c r="A2397" s="148" t="str">
        <f>IF('TRI-1C'!$EK$13="","",'TRI-1C'!$EK$13)</f>
        <v>Saltar de un pie a otro alternadamente, de manera autónoma.</v>
      </c>
      <c r="B2397" s="149"/>
      <c r="C2397" s="149"/>
      <c r="D2397" s="150"/>
      <c r="E2397" s="150"/>
      <c r="F2397" s="126"/>
      <c r="G2397" s="122" t="str">
        <f>IF(A2397="","",VLOOKUP(J2260,'TRI-1C'!$B$18:$FH$61,140,FALSE))</f>
        <v>A+</v>
      </c>
      <c r="H2397" s="150"/>
      <c r="I2397" s="127" t="str">
        <f t="shared" si="89"/>
        <v>A+</v>
      </c>
      <c r="J2397" s="126"/>
    </row>
    <row r="2398" spans="1:10" ht="12.75" customHeight="1">
      <c r="A2398" s="147" t="str">
        <f>IF('TRI-1C'!$EL$13="","",'TRI-1C'!$EL$13)</f>
        <v>Saltar en dos pies en sentido vertical obstáculos de 20 a 30 cm en altura y en sentido horizontal longitudes de aproximadamente 50 a 70 cm.</v>
      </c>
      <c r="B2398" s="139"/>
      <c r="C2398" s="139"/>
      <c r="F2398" s="128"/>
      <c r="G2398" s="124" t="str">
        <f>IF(A2398="","",VLOOKUP(J2260,'TRI-1C'!$B$18:$FH$61,141,FALSE))</f>
        <v>A+</v>
      </c>
      <c r="I2398" s="125" t="str">
        <f t="shared" si="89"/>
        <v>A+</v>
      </c>
      <c r="J2398" s="128"/>
    </row>
    <row r="2399" spans="1:10" ht="12.75" customHeight="1">
      <c r="A2399" s="192" t="str">
        <f>IF('TRI-1C'!$EM$13="","",'TRI-1C'!$EM$13)</f>
        <v>Subir y bajar escaleras alternando los pies.</v>
      </c>
      <c r="B2399" s="154"/>
      <c r="C2399" s="154"/>
      <c r="D2399" s="154"/>
      <c r="E2399" s="154"/>
      <c r="F2399" s="155"/>
      <c r="G2399" s="122" t="str">
        <f>IF(A2399="","",VLOOKUP(J2260,'TRI-1C'!$B$18:$FH$61,142,FALSE))</f>
        <v>A+</v>
      </c>
      <c r="H2399" s="150"/>
      <c r="I2399" s="127" t="str">
        <f t="shared" si="89"/>
        <v>A+</v>
      </c>
      <c r="J2399" s="126"/>
    </row>
    <row r="2400" spans="1:10" ht="12.75" customHeight="1">
      <c r="A2400" s="147" t="str">
        <f>IF('TRI-1C'!$EN$13="","",'TRI-1C'!$EN$13)</f>
        <v>Trepar y reptar a diferentes ritmos y en posiciones corporales diversas (cúbito ventral y cúbito dorsal).</v>
      </c>
      <c r="B2400" s="139"/>
      <c r="C2400" s="139"/>
      <c r="F2400" s="128"/>
      <c r="G2400" s="124" t="str">
        <f>IF(A2400="","",VLOOKUP(J2260,'TRI-1C'!$B$18:$FH$61,143,FALSE))</f>
        <v>A+</v>
      </c>
      <c r="I2400" s="125" t="str">
        <f t="shared" si="89"/>
        <v>A+</v>
      </c>
      <c r="J2400" s="128"/>
    </row>
    <row r="2401" spans="1:10" ht="12.75" customHeight="1">
      <c r="A2401" s="148" t="str">
        <f>IF('TRI-1C'!$EO$13="","",'TRI-1C'!$EO$13)</f>
        <v>Ubicar algunas partes de su cuerpo en función de las nociones de al lado, junto a, cerca-lejos.</v>
      </c>
      <c r="B2401" s="149"/>
      <c r="C2401" s="149"/>
      <c r="D2401" s="150"/>
      <c r="E2401" s="150"/>
      <c r="F2401" s="126"/>
      <c r="G2401" s="122" t="str">
        <f>IF(A2401="","",VLOOKUP(J2260,'TRI-1C'!$B$18:$FH$61,144,FALSE))</f>
        <v>A+</v>
      </c>
      <c r="H2401" s="150"/>
      <c r="I2401" s="127" t="str">
        <f t="shared" si="89"/>
        <v>A+</v>
      </c>
      <c r="J2401" s="126"/>
    </row>
    <row r="2402" spans="1:10" ht="12.75" customHeight="1">
      <c r="A2402" s="147" t="str">
        <f>IF('TRI-1C'!$EP$13="","",'TRI-1C'!$EP$13)</f>
        <v>Utilizar el espacio parcial e inicia con el uso del espacio total para realizar representaciones gráficas.</v>
      </c>
      <c r="B2402" s="139"/>
      <c r="C2402" s="139"/>
      <c r="F2402" s="128"/>
      <c r="G2402" s="124" t="str">
        <f>IF(A2402="","",VLOOKUP(J2260,'TRI-1C'!$B$18:$FH$61,145,FALSE))</f>
        <v>A+</v>
      </c>
      <c r="I2402" s="125" t="str">
        <f t="shared" si="89"/>
        <v>A+</v>
      </c>
      <c r="J2402" s="128"/>
    </row>
    <row r="2403" spans="1:10" ht="12.75" customHeight="1">
      <c r="A2403" s="148" t="str">
        <f>IF('TRI-1C'!$EQ$13="","",'TRI-1C'!$EQ$13)</f>
        <v>Utilizar la pinza digital para coger lápices, marcadores, pinceles y diversos tipos de materiales.</v>
      </c>
      <c r="B2403" s="158"/>
      <c r="C2403" s="158"/>
      <c r="D2403" s="158"/>
      <c r="E2403" s="158"/>
      <c r="F2403" s="159"/>
      <c r="G2403" s="122" t="str">
        <f>IF(A2403="","",VLOOKUP(J2260,'TRI-1C'!$B$18:$FH$61,146,FALSE))</f>
        <v>A+</v>
      </c>
      <c r="H2403" s="150"/>
      <c r="I2403" s="127" t="str">
        <f t="shared" si="89"/>
        <v>A+</v>
      </c>
      <c r="J2403" s="126"/>
    </row>
    <row r="2404" spans="1:10" ht="12.75" customHeight="1">
      <c r="A2404" s="6" t="str">
        <f>NOTAS!$O$14</f>
        <v>CIVICA Y ACOMPAÑAMIENTO INTEGRAL</v>
      </c>
      <c r="B2404" s="156"/>
      <c r="C2404" s="156"/>
      <c r="D2404" s="156"/>
      <c r="E2404" s="156"/>
      <c r="F2404" s="157"/>
      <c r="G2404" s="124" t="str">
        <f>IF(A2404="","",VLOOKUP(J2260,'TRI-1C'!$B$18:$FH$61,146,FALSE))</f>
        <v>A+</v>
      </c>
      <c r="I2404" s="125"/>
      <c r="J2404" s="128"/>
    </row>
    <row r="2405" spans="1:10" ht="12.75" customHeight="1">
      <c r="A2405" s="148" t="str">
        <f>IF('TRI-1C'!$ES$13="","",'TRI-1C'!$ES$13)</f>
        <v/>
      </c>
      <c r="B2405" s="149"/>
      <c r="C2405" s="149"/>
      <c r="D2405" s="150"/>
      <c r="E2405" s="150"/>
      <c r="F2405" s="126"/>
      <c r="G2405" s="122" t="str">
        <f>IF(A2405="","",VLOOKUP(J2260,'TRI-1C'!$B$18:$FH$61,148,FALSE))</f>
        <v/>
      </c>
      <c r="H2405" s="150"/>
      <c r="I2405" s="127" t="str">
        <f t="shared" ref="I2405:I2414" si="90">IF(G2405="","",G2405)</f>
        <v/>
      </c>
      <c r="J2405" s="126"/>
    </row>
    <row r="2406" spans="1:10" ht="12.75" customHeight="1">
      <c r="A2406" s="147" t="str">
        <f>IF('TRI-1C'!$ET$13="","",'TRI-1C'!$ET$13)</f>
        <v>AUTOCONOCIMIENTO</v>
      </c>
      <c r="B2406" s="139"/>
      <c r="C2406" s="139"/>
      <c r="F2406" s="128"/>
      <c r="G2406" s="124" t="str">
        <f>IF(A2406="","",VLOOKUP(J2260,'TRI-1C'!$B$18:$FH$61,149,FALSE))</f>
        <v>S</v>
      </c>
      <c r="I2406" s="125" t="str">
        <f t="shared" si="90"/>
        <v>S</v>
      </c>
      <c r="J2406" s="128"/>
    </row>
    <row r="2407" spans="1:10" ht="12.75" customHeight="1">
      <c r="A2407" s="148" t="str">
        <f>IF('TRI-1C'!$EU$13="","",'TRI-1C'!$EU$13)</f>
        <v>PENSAMIENO CRITICO</v>
      </c>
      <c r="B2407" s="149"/>
      <c r="C2407" s="149"/>
      <c r="D2407" s="150"/>
      <c r="E2407" s="150"/>
      <c r="F2407" s="126"/>
      <c r="G2407" s="122" t="str">
        <f>IF(A2407="","",VLOOKUP(J2260,'TRI-1C'!$B$18:$FH$61,150,FALSE))</f>
        <v>S</v>
      </c>
      <c r="H2407" s="150"/>
      <c r="I2407" s="127" t="str">
        <f t="shared" si="90"/>
        <v>S</v>
      </c>
      <c r="J2407" s="126"/>
    </row>
    <row r="2408" spans="1:10" ht="12.75" customHeight="1">
      <c r="A2408" s="147" t="str">
        <f>IF('TRI-1C'!$EV$13="","",'TRI-1C'!$EV$13)</f>
        <v>MANEJO DE PROBLEMAS</v>
      </c>
      <c r="B2408" s="139"/>
      <c r="C2408" s="139"/>
      <c r="F2408" s="128"/>
      <c r="G2408" s="124" t="str">
        <f>IF(A2408="","",VLOOKUP(J2260,'TRI-1C'!$B$18:$FH$61,151,FALSE))</f>
        <v>S</v>
      </c>
      <c r="I2408" s="125" t="str">
        <f t="shared" si="90"/>
        <v>S</v>
      </c>
      <c r="J2408" s="128"/>
    </row>
    <row r="2409" spans="1:10" ht="12.75" customHeight="1">
      <c r="A2409" s="192" t="str">
        <f>IF('TRI-1C'!$EW$13="","",'TRI-1C'!$EW$13)</f>
        <v>TOMA DE DECISIONES</v>
      </c>
      <c r="B2409" s="154"/>
      <c r="C2409" s="154"/>
      <c r="D2409" s="154"/>
      <c r="E2409" s="154"/>
      <c r="F2409" s="155"/>
      <c r="G2409" s="122" t="str">
        <f>IF(A2409="","",VLOOKUP(J2260,'TRI-1C'!$B$18:$FH$61,152,FALSE))</f>
        <v>S</v>
      </c>
      <c r="H2409" s="150"/>
      <c r="I2409" s="127" t="str">
        <f t="shared" si="90"/>
        <v>S</v>
      </c>
      <c r="J2409" s="126"/>
    </row>
    <row r="2410" spans="1:10" ht="12.75" customHeight="1">
      <c r="A2410" s="147" t="str">
        <f>IF('TRI-1C'!$EX$13="","",'TRI-1C'!$EX$13)</f>
        <v>TRABAJO EN EQUIPO</v>
      </c>
      <c r="B2410" s="139"/>
      <c r="C2410" s="139"/>
      <c r="F2410" s="128"/>
      <c r="G2410" s="124" t="str">
        <f>IF(A2410="","",VLOOKUP(J2260,'TRI-1C'!$B$18:$FH$61,153,FALSE))</f>
        <v>S</v>
      </c>
      <c r="I2410" s="125" t="str">
        <f t="shared" si="90"/>
        <v>S</v>
      </c>
      <c r="J2410" s="128"/>
    </row>
    <row r="2411" spans="1:10" ht="12.75" customHeight="1">
      <c r="A2411" s="148" t="str">
        <f>IF('TRI-1C'!$EY$13="","",'TRI-1C'!$EY$13)</f>
        <v>CONCIENCIA SOCIAL</v>
      </c>
      <c r="B2411" s="149"/>
      <c r="C2411" s="149"/>
      <c r="D2411" s="150"/>
      <c r="E2411" s="150"/>
      <c r="F2411" s="126"/>
      <c r="G2411" s="122" t="str">
        <f>IF(A2411="","",VLOOKUP(J2260,'TRI-1C'!$B$18:$FH$61,154,FALSE))</f>
        <v>S</v>
      </c>
      <c r="H2411" s="150"/>
      <c r="I2411" s="127" t="str">
        <f t="shared" si="90"/>
        <v>S</v>
      </c>
      <c r="J2411" s="126"/>
    </row>
    <row r="2412" spans="1:10" ht="12.75" customHeight="1">
      <c r="A2412" s="147" t="str">
        <f>IF('TRI-1C'!$EZ$13="","",'TRI-1C'!$EZ$13)</f>
        <v xml:space="preserve">RELACIONES INTERPERSONALES	</v>
      </c>
      <c r="B2412" s="139"/>
      <c r="C2412" s="139"/>
      <c r="F2412" s="128"/>
      <c r="G2412" s="124" t="str">
        <f>IF(A2412="","",VLOOKUP(J2260,'TRI-1C'!$B$18:$FH$61,155,FALSE))</f>
        <v>S</v>
      </c>
      <c r="I2412" s="125" t="str">
        <f t="shared" si="90"/>
        <v>S</v>
      </c>
      <c r="J2412" s="128"/>
    </row>
    <row r="2413" spans="1:10" ht="12.75" customHeight="1">
      <c r="A2413" s="148" t="str">
        <f>IF('TRI-1C'!$FA$13="","",'TRI-1C'!$FA$13)</f>
        <v>MANEJO DE CONFLICTOS</v>
      </c>
      <c r="B2413" s="149"/>
      <c r="C2413" s="149"/>
      <c r="D2413" s="150"/>
      <c r="E2413" s="150"/>
      <c r="F2413" s="126"/>
      <c r="G2413" s="122" t="str">
        <f>IF(A2413="","",VLOOKUP(J2260,'TRI-1C'!$B$18:$FH$61,156,FALSE))</f>
        <v>F</v>
      </c>
      <c r="H2413" s="150"/>
      <c r="I2413" s="127" t="str">
        <f t="shared" si="90"/>
        <v>F</v>
      </c>
      <c r="J2413" s="126"/>
    </row>
    <row r="2414" spans="1:10" ht="12.75" customHeight="1">
      <c r="A2414" s="147" t="str">
        <f>IF('TRI-1C'!$FB$13="","",'TRI-1C'!$FB$13)</f>
        <v>MANEJO DE EMOCIONES Y SENTIMIENTOS</v>
      </c>
      <c r="B2414" s="139"/>
      <c r="C2414" s="139"/>
      <c r="F2414" s="128"/>
      <c r="G2414" s="124" t="str">
        <f>IF(A2414="","",VLOOKUP(J2260,'TRI-1C'!$B$18:$FH$61,157,FALSE))</f>
        <v>F</v>
      </c>
      <c r="I2414" s="125" t="str">
        <f t="shared" si="90"/>
        <v>F</v>
      </c>
      <c r="J2414" s="128"/>
    </row>
    <row r="2415" spans="1:10" ht="12.75" customHeight="1">
      <c r="A2415" s="151"/>
      <c r="B2415" s="129"/>
      <c r="C2415" s="129"/>
      <c r="D2415" s="130"/>
      <c r="E2415" s="130"/>
      <c r="F2415" s="131"/>
      <c r="G2415" s="132"/>
      <c r="H2415" s="130"/>
      <c r="I2415" s="133"/>
      <c r="J2415" s="131"/>
    </row>
    <row r="2416" spans="1:10" ht="12.75" customHeight="1">
      <c r="A2416" s="134"/>
      <c r="B2416" s="134"/>
      <c r="C2416" s="134"/>
      <c r="D2416" s="134"/>
      <c r="E2416" s="134"/>
      <c r="F2416" s="140"/>
      <c r="G2416" s="496"/>
      <c r="H2416" s="496"/>
      <c r="I2416" s="497"/>
      <c r="J2416" s="497"/>
    </row>
    <row r="2417" spans="1:10" ht="12.75" customHeight="1">
      <c r="A2417" s="487" t="s">
        <v>156</v>
      </c>
      <c r="B2417" s="488"/>
      <c r="C2417" s="135" t="s">
        <v>157</v>
      </c>
      <c r="G2417" s="494"/>
      <c r="H2417" s="494"/>
      <c r="I2417" s="494"/>
      <c r="J2417" s="494"/>
    </row>
    <row r="2418" spans="1:10" ht="12.75" customHeight="1">
      <c r="A2418" s="489" t="s">
        <v>158</v>
      </c>
      <c r="B2418" s="490"/>
      <c r="C2418" s="136" t="str">
        <f>VLOOKUP(J2260,'TRI-1C'!$B$18:$FH$61,160,FALSE)</f>
        <v>A-</v>
      </c>
      <c r="G2418" s="494"/>
      <c r="H2418" s="494"/>
      <c r="I2418" s="494"/>
      <c r="J2418" s="494"/>
    </row>
    <row r="2419" spans="1:10" ht="12.75" customHeight="1">
      <c r="A2419" s="491" t="s">
        <v>159</v>
      </c>
      <c r="B2419" s="492"/>
      <c r="C2419" s="493"/>
      <c r="G2419" s="494"/>
      <c r="H2419" s="494"/>
      <c r="I2419" s="494"/>
      <c r="J2419" s="494"/>
    </row>
    <row r="2420" spans="1:10" ht="12.75" customHeight="1">
      <c r="A2420" s="137" t="s">
        <v>160</v>
      </c>
      <c r="B2420" s="138"/>
      <c r="C2420" s="188" t="str">
        <f>VLOOKUP(J2260,'TRI-1C'!$B$18:$FH$61,161,FALSE)</f>
        <v/>
      </c>
      <c r="G2420" s="494"/>
      <c r="H2420" s="494"/>
      <c r="I2420" s="494"/>
      <c r="J2420" s="494"/>
    </row>
    <row r="2421" spans="1:10" ht="12.75" customHeight="1">
      <c r="A2421" s="137" t="s">
        <v>161</v>
      </c>
      <c r="B2421" s="138"/>
      <c r="C2421" s="188" t="str">
        <f>VLOOKUP(J2260,'TRI-1C'!$B$18:$FH$61,162,FALSE)</f>
        <v/>
      </c>
      <c r="G2421" s="494"/>
      <c r="H2421" s="494"/>
      <c r="I2421" s="494"/>
      <c r="J2421" s="494"/>
    </row>
    <row r="2422" spans="1:10" ht="12.75" customHeight="1">
      <c r="A2422" s="480" t="s">
        <v>163</v>
      </c>
      <c r="B2422" s="481"/>
      <c r="C2422" s="188">
        <f>VLOOKUP(J2260,'TRI-1C'!$B$18:$FH$61,163,FALSE)</f>
        <v>0</v>
      </c>
      <c r="G2422" s="494"/>
      <c r="H2422" s="494"/>
      <c r="I2422" s="494"/>
      <c r="J2422" s="494"/>
    </row>
    <row r="2423" spans="1:10" ht="12.75" customHeight="1">
      <c r="D2423" s="503" t="s">
        <v>162</v>
      </c>
      <c r="E2423" s="503"/>
      <c r="F2423" s="152">
        <f ca="1">NOW()</f>
        <v>45994.739222569442</v>
      </c>
    </row>
    <row r="2426" spans="1:10" ht="12.75" customHeight="1">
      <c r="G2426" s="112"/>
    </row>
    <row r="2428" spans="1:10" ht="12.75" customHeight="1">
      <c r="B2428" s="495" t="s">
        <v>164</v>
      </c>
      <c r="C2428" s="495"/>
      <c r="F2428" s="116" t="s">
        <v>165</v>
      </c>
      <c r="G2428" s="116" t="s">
        <v>165</v>
      </c>
    </row>
    <row r="2461" spans="1:10" ht="12.75" customHeight="1">
      <c r="A2461" s="192" t="str">
        <f>IF('TRI-1C'!$DS$13="","",'TRI-1C'!$DS$13)</f>
        <v>Ejecutar actividades coordinadamente y con un control adecuado de fuerza y tonicidad muscular como: lanzar, atrapar y patear objetos y pelotas.</v>
      </c>
      <c r="B2461" s="154"/>
      <c r="C2461" s="154"/>
      <c r="D2461" s="154"/>
      <c r="E2461" s="154"/>
      <c r="F2461" s="155"/>
      <c r="G2461" s="122" t="e">
        <f>IF(A2461="","",VLOOKUP(J2342,'TRI-1C'!$B$18:$FH$61,121,FALSE))</f>
        <v>#N/A</v>
      </c>
      <c r="H2461" s="150"/>
      <c r="I2461" s="127" t="e">
        <f t="shared" ref="I2461:I2464" si="91">IF(G2461="","",G2461)</f>
        <v>#N/A</v>
      </c>
      <c r="J2461" s="126"/>
    </row>
    <row r="2462" spans="1:10" ht="12.75" customHeight="1">
      <c r="A2462" s="147" t="str">
        <f>IF('TRI-1C'!$DT$13="","",'TRI-1C'!$DT$13)</f>
        <v>Emplear su lado dominante en la realización de la mayoría de las actividades que utilice la mano, ojo y pie.</v>
      </c>
      <c r="B2462" s="139"/>
      <c r="C2462" s="139"/>
      <c r="F2462" s="128"/>
      <c r="G2462" s="124" t="e">
        <f>IF(A2462="","",VLOOKUP(J2342,'TRI-1C'!$B$18:$FH$61,123,FALSE))</f>
        <v>#N/A</v>
      </c>
      <c r="I2462" s="125" t="e">
        <f t="shared" si="91"/>
        <v>#N/A</v>
      </c>
      <c r="J2462" s="128"/>
    </row>
    <row r="2463" spans="1:10" ht="12.75" customHeight="1">
      <c r="A2463" s="148" t="str">
        <f>IF('TRI-1C'!$DU$13="","",'TRI-1C'!$DU$13)</f>
        <v>Galopar y salticar coordinadamente con obstáculos ejecutando circuitos.</v>
      </c>
      <c r="B2463" s="149"/>
      <c r="C2463" s="149"/>
      <c r="D2463" s="150"/>
      <c r="E2463" s="150"/>
      <c r="F2463" s="126"/>
      <c r="G2463" s="122" t="e">
        <f>IF(A2463="","",VLOOKUP(J2342,'TRI-1C'!$B$18:$FH$61,124,FALSE))</f>
        <v>#N/A</v>
      </c>
      <c r="H2463" s="150"/>
      <c r="I2463" s="127" t="e">
        <f t="shared" si="91"/>
        <v>#N/A</v>
      </c>
      <c r="J2463" s="126"/>
    </row>
    <row r="2464" spans="1:10" ht="12.75" customHeight="1">
      <c r="A2464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2464" s="139"/>
      <c r="C2464" s="139"/>
      <c r="F2464" s="128"/>
      <c r="G2464" s="124" t="e">
        <f>IF(A2464="","",VLOOKUP(J2342,'TRI-1C'!$B$18:$FH$61,125,FALSE))</f>
        <v>#N/A</v>
      </c>
      <c r="I2464" s="125" t="e">
        <f t="shared" si="91"/>
        <v>#N/A</v>
      </c>
      <c r="J2464" s="128"/>
    </row>
    <row r="2465" spans="1:10" ht="12.75" customHeight="1">
      <c r="A2465" s="151"/>
      <c r="B2465" s="129"/>
      <c r="C2465" s="129"/>
      <c r="D2465" s="130"/>
      <c r="E2465" s="130"/>
      <c r="F2465" s="131"/>
      <c r="G2465" s="132"/>
      <c r="H2465" s="130"/>
      <c r="I2465" s="133"/>
      <c r="J2465" s="131"/>
    </row>
    <row r="2466" spans="1:10" ht="12.75" customHeight="1">
      <c r="A2466" s="134"/>
      <c r="B2466" s="134"/>
      <c r="C2466" s="134"/>
      <c r="D2466" s="134"/>
      <c r="E2466" s="134"/>
      <c r="F2466" s="140"/>
      <c r="G2466" s="496"/>
      <c r="H2466" s="496"/>
      <c r="I2466" s="497"/>
      <c r="J2466" s="497"/>
    </row>
    <row r="2467" spans="1:10" ht="12.75" customHeight="1">
      <c r="A2467" s="487" t="s">
        <v>156</v>
      </c>
      <c r="B2467" s="488"/>
      <c r="C2467" s="135" t="s">
        <v>157</v>
      </c>
      <c r="G2467" s="494"/>
      <c r="H2467" s="494"/>
      <c r="I2467" s="494"/>
      <c r="J2467" s="494"/>
    </row>
    <row r="2468" spans="1:10" ht="12.75" customHeight="1">
      <c r="A2468" s="489" t="s">
        <v>158</v>
      </c>
      <c r="B2468" s="490"/>
      <c r="C2468" s="136" t="e">
        <f>VLOOKUP(J2342,'TRI-1C'!$B$18:$FH$61,128,FALSE)</f>
        <v>#N/A</v>
      </c>
      <c r="G2468" s="494"/>
      <c r="H2468" s="494"/>
      <c r="I2468" s="494"/>
      <c r="J2468" s="494"/>
    </row>
    <row r="2469" spans="1:10" ht="12.75" customHeight="1">
      <c r="A2469" s="491" t="s">
        <v>159</v>
      </c>
      <c r="B2469" s="492"/>
      <c r="C2469" s="493"/>
      <c r="G2469" s="494"/>
      <c r="H2469" s="494"/>
      <c r="I2469" s="494"/>
      <c r="J2469" s="494"/>
    </row>
    <row r="2470" spans="1:10" ht="12.75" customHeight="1">
      <c r="A2470" s="137" t="s">
        <v>160</v>
      </c>
      <c r="B2470" s="138"/>
      <c r="C2470" s="188" t="e">
        <f>VLOOKUP(J2342,'TRI-1C'!$B$18:$FH$61,129,FALSE)</f>
        <v>#N/A</v>
      </c>
      <c r="G2470" s="494"/>
      <c r="H2470" s="494"/>
      <c r="I2470" s="494"/>
      <c r="J2470" s="494"/>
    </row>
    <row r="2471" spans="1:10" ht="12.75" customHeight="1">
      <c r="A2471" s="137" t="s">
        <v>161</v>
      </c>
      <c r="B2471" s="138"/>
      <c r="C2471" s="188" t="e">
        <f>VLOOKUP(J2342,'TRI-1C'!$B$18:$FH$61,130,FALSE)</f>
        <v>#N/A</v>
      </c>
      <c r="G2471" s="494"/>
      <c r="H2471" s="494"/>
      <c r="I2471" s="494"/>
      <c r="J2471" s="494"/>
    </row>
    <row r="2472" spans="1:10" ht="12.75" customHeight="1">
      <c r="A2472" s="480" t="s">
        <v>163</v>
      </c>
      <c r="B2472" s="481"/>
      <c r="C2472" s="188" t="e">
        <f>VLOOKUP(J2342,'TRI-1C'!$B$18:$FH$61,131,FALSE)</f>
        <v>#N/A</v>
      </c>
      <c r="G2472" s="494"/>
      <c r="H2472" s="494"/>
      <c r="I2472" s="494"/>
      <c r="J2472" s="494"/>
    </row>
    <row r="2473" spans="1:10" ht="12.75" customHeight="1">
      <c r="D2473" s="503" t="s">
        <v>162</v>
      </c>
      <c r="E2473" s="503"/>
      <c r="F2473" s="152">
        <f ca="1">NOW()</f>
        <v>45994.739222569442</v>
      </c>
    </row>
    <row r="2476" spans="1:10" ht="12.75" customHeight="1">
      <c r="G2476" s="112"/>
    </row>
    <row r="2478" spans="1:10" ht="12.75" customHeight="1">
      <c r="B2478" s="495" t="s">
        <v>164</v>
      </c>
      <c r="C2478" s="495"/>
      <c r="F2478" s="116" t="s">
        <v>165</v>
      </c>
      <c r="G2478" s="116" t="s">
        <v>165</v>
      </c>
    </row>
    <row r="2503" spans="1:10" ht="12.75" customHeight="1">
      <c r="A2503" s="111" t="s">
        <v>153</v>
      </c>
      <c r="C2503" t="str">
        <f>IF(VLOOKUP(J2506,NOTAS!$D$14:$P$60,2,FALSE)="","",VLOOKUP(J2506,NOTAS!$D$14:$P$60,2,FALSE))</f>
        <v>GUILLEN ABRIL JEOVANNY EMMANUEL</v>
      </c>
    </row>
    <row r="2504" spans="1:10" ht="12.75" customHeight="1">
      <c r="A2504" s="111" t="s">
        <v>154</v>
      </c>
      <c r="C2504" t="str">
        <f>NOTAS!$B$14&amp; " "&amp;NOTAS!$B$15</f>
        <v>INICIAL II A</v>
      </c>
      <c r="F2504" s="111"/>
      <c r="G2504" s="116"/>
      <c r="H2504" s="117"/>
      <c r="I2504" s="118"/>
      <c r="J2504" s="117"/>
    </row>
    <row r="2505" spans="1:10" ht="12.75" customHeight="1">
      <c r="A2505" s="111" t="s">
        <v>6</v>
      </c>
      <c r="C2505" t="str">
        <f>NOTAS!$B$18</f>
        <v>2025-2026 MATUTINA</v>
      </c>
      <c r="H2505" s="117"/>
      <c r="I2505" s="118"/>
      <c r="J2505" s="117"/>
    </row>
    <row r="2506" spans="1:10" ht="12.75" customHeight="1" thickBot="1">
      <c r="A2506" s="486" t="s">
        <v>167</v>
      </c>
      <c r="B2506" s="486"/>
      <c r="I2506" s="114" t="s">
        <v>74</v>
      </c>
      <c r="J2506" s="121">
        <v>13</v>
      </c>
    </row>
    <row r="2507" spans="1:10" ht="12.75" customHeight="1">
      <c r="A2507" s="482" t="s">
        <v>155</v>
      </c>
      <c r="B2507" s="483"/>
      <c r="C2507" s="483"/>
      <c r="D2507" s="483"/>
      <c r="E2507" s="483"/>
      <c r="F2507" s="484"/>
      <c r="G2507" s="485" t="s">
        <v>141</v>
      </c>
      <c r="H2507" s="483"/>
      <c r="I2507" s="498" t="s">
        <v>141</v>
      </c>
      <c r="J2507" s="499"/>
    </row>
    <row r="2508" spans="1:10" ht="12.75" customHeight="1">
      <c r="A2508" s="500" t="str">
        <f>IF('TRI-1C'!G$10="","",'TRI-1C'!G$10)</f>
        <v>IDENTIDAD Y AUTONOMÍA</v>
      </c>
      <c r="B2508" s="501"/>
      <c r="C2508" s="501"/>
      <c r="D2508" s="501"/>
      <c r="E2508" s="501"/>
      <c r="F2508" s="502"/>
      <c r="G2508" s="160"/>
      <c r="H2508" s="161"/>
      <c r="I2508" s="162"/>
      <c r="J2508" s="163"/>
    </row>
    <row r="2509" spans="1:10" ht="12.75" customHeight="1">
      <c r="A2509" s="148" t="str">
        <f>IF('TRI-1C'!G$13="","",'TRI-1C'!G$13)</f>
        <v>Comunicar algunos datos de su identidad como: nombres completos, edad, nombres de familiares cercanos, lugar dónde vive.</v>
      </c>
      <c r="B2509" s="158"/>
      <c r="C2509" s="158"/>
      <c r="D2509" s="158"/>
      <c r="E2509" s="158"/>
      <c r="F2509" s="159"/>
      <c r="G2509" s="122" t="str">
        <f>IF(A2509="","",VLOOKUP(J2506,'TRI-1C'!$B$18:$FH$61,6,FALSE))</f>
        <v>A-</v>
      </c>
      <c r="H2509" s="150"/>
      <c r="I2509" s="127" t="str">
        <f>IF(G2509="","",G2509)</f>
        <v>A-</v>
      </c>
      <c r="J2509" s="126"/>
    </row>
    <row r="2510" spans="1:10" ht="12.75" customHeight="1">
      <c r="A2510" s="11" t="str">
        <f>IF('TRI-1C'!$H$13="","",'TRI-1C'!$H$13)</f>
        <v>Demostrar curiosidad por las características físicas (genitales) que le permiten reconocerse como niño y niña</v>
      </c>
      <c r="B2510" s="156"/>
      <c r="C2510" s="156"/>
      <c r="D2510" s="156"/>
      <c r="E2510" s="156"/>
      <c r="F2510" s="157"/>
      <c r="G2510" s="124" t="str">
        <f>IF(A2510="","",VLOOKUP(J2506,'TRI-1C'!$B$18:$FH$61,7,FALSE))</f>
        <v>A+</v>
      </c>
      <c r="I2510" s="125" t="str">
        <f t="shared" ref="I2510:I2526" si="92">IF(G2510="","",G2510)</f>
        <v>A+</v>
      </c>
      <c r="J2510" s="128"/>
    </row>
    <row r="2511" spans="1:10" ht="12.75" customHeight="1">
      <c r="A2511" s="148" t="str">
        <f>IF('TRI-1C'!$I$13="","",'TRI-1C'!$I$13)</f>
        <v>Identificar la importancia de usar el cinturón de seguridad para promover el autocuidado y la protección personal.</v>
      </c>
      <c r="B2511" s="149"/>
      <c r="C2511" s="149"/>
      <c r="D2511" s="150"/>
      <c r="E2511" s="150"/>
      <c r="F2511" s="126"/>
      <c r="G2511" s="122" t="str">
        <f>IF(A2511="","",VLOOKUP(J2506,'TRI-1C'!$B$18:$FH$61,8,FALSE))</f>
        <v>B-</v>
      </c>
      <c r="H2511" s="150"/>
      <c r="I2511" s="127" t="str">
        <f t="shared" si="92"/>
        <v>B-</v>
      </c>
      <c r="J2511" s="126"/>
    </row>
    <row r="2512" spans="1:10" ht="12.75" customHeight="1">
      <c r="A2512" s="147" t="str">
        <f>IF('TRI-1C'!$J$13="","",'TRI-1C'!$J$13)</f>
        <v>Identificar las situaciones de peligro a las que se puede exponer en su entorno inmediato y seguir pautas de comportamiento para evitarlas.</v>
      </c>
      <c r="B2512" s="139"/>
      <c r="C2512" s="139"/>
      <c r="F2512" s="128"/>
      <c r="G2512" s="124" t="str">
        <f>IF(A2512="","",VLOOKUP(J2506,'TRI-1C'!$B$18:$FH$61,9,FALSE))</f>
        <v>A+</v>
      </c>
      <c r="I2512" s="125" t="str">
        <f t="shared" si="92"/>
        <v>A+</v>
      </c>
      <c r="J2512" s="128"/>
    </row>
    <row r="2513" spans="1:10" ht="12.75" customHeight="1">
      <c r="A2513" s="148" t="str">
        <f>IF('TRI-1C'!$K$13="","",'TRI-1C'!$K$13)</f>
        <v>Identificar sus características físicas y las de las personas de su entorno como parte del proceso de aceptación de sí mismo y de respeto a los demás.</v>
      </c>
      <c r="B2513" s="149"/>
      <c r="C2513" s="149"/>
      <c r="D2513" s="150"/>
      <c r="E2513" s="150"/>
      <c r="F2513" s="126"/>
      <c r="G2513" s="122" t="str">
        <f>IF(A2513="","",VLOOKUP(J2506,'TRI-1C'!$B$18:$FH$61,10,FALSE))</f>
        <v>A+</v>
      </c>
      <c r="H2513" s="150"/>
      <c r="I2513" s="127" t="str">
        <f t="shared" si="92"/>
        <v>A+</v>
      </c>
      <c r="J2513" s="126"/>
    </row>
    <row r="2514" spans="1:10" ht="12.75" customHeight="1">
      <c r="A2514" s="147" t="str">
        <f>IF('TRI-1C'!$L$13="","",'TRI-1C'!$L$13)</f>
        <v>Identificar y manifestar sus emociones y sentimientos, expresando las causas de los mismos mediante el lenguaje verbal. (D.EIB.10.3.)</v>
      </c>
      <c r="B2514" s="139"/>
      <c r="C2514" s="139"/>
      <c r="F2514" s="128"/>
      <c r="G2514" s="124" t="str">
        <f>IF(A2514="","",VLOOKUP(J2506,'TRI-1C'!$B$18:$FH$61,11,FALSE))</f>
        <v>A+</v>
      </c>
      <c r="I2514" s="125" t="str">
        <f t="shared" si="92"/>
        <v>A+</v>
      </c>
      <c r="J2514" s="128"/>
    </row>
    <row r="2515" spans="1:10" ht="12.75" customHeight="1">
      <c r="A2515" s="192" t="str">
        <f>IF('TRI-1C'!$M$13="","",'TRI-1C'!$M$13)</f>
        <v>Identificarse como miembro de una familia reconociéndose como parte importante de la misma.</v>
      </c>
      <c r="B2515" s="154"/>
      <c r="C2515" s="154"/>
      <c r="D2515" s="154"/>
      <c r="E2515" s="154"/>
      <c r="F2515" s="155"/>
      <c r="G2515" s="122" t="str">
        <f>IF(A2515="","",VLOOKUP(J2506,'TRI-1C'!$B$18:$FH$61,12,FALSE))</f>
        <v>A+</v>
      </c>
      <c r="H2515" s="150"/>
      <c r="I2515" s="127" t="str">
        <f t="shared" si="92"/>
        <v>A+</v>
      </c>
      <c r="J2515" s="126"/>
    </row>
    <row r="2516" spans="1:10" ht="12.75" customHeight="1">
      <c r="A2516" s="147" t="str">
        <f>IF('TRI-1C'!$N$13="","",'TRI-1C'!$N$13)</f>
        <v>Practicar con autonomía hábitos de higiene personal como lavarse las manos, los dientes y la cara.</v>
      </c>
      <c r="B2516" s="139"/>
      <c r="C2516" s="139"/>
      <c r="F2516" s="128"/>
      <c r="G2516" s="124" t="str">
        <f>IF(A2516="","",VLOOKUP(J2506,'TRI-1C'!$B$18:$FH$61,13,FALSE))</f>
        <v>A+</v>
      </c>
      <c r="I2516" s="125" t="str">
        <f t="shared" si="92"/>
        <v>A+</v>
      </c>
      <c r="J2516" s="128"/>
    </row>
    <row r="2517" spans="1:10" ht="12.75" customHeight="1">
      <c r="A2517" s="148" t="str">
        <f>IF('TRI-1C'!$O$13="","",'TRI-1C'!$O$13)</f>
        <v>Practicar hábitos de orden ubicando los objetos en el lugar correspondiente.</v>
      </c>
      <c r="B2517" s="149"/>
      <c r="C2517" s="149"/>
      <c r="D2517" s="150"/>
      <c r="E2517" s="150"/>
      <c r="F2517" s="126"/>
      <c r="G2517" s="122" t="str">
        <f>IF(A2517="","",VLOOKUP(J2506,'TRI-1C'!$B$18:$FH$61,14,FALSE))</f>
        <v>A+</v>
      </c>
      <c r="H2517" s="150"/>
      <c r="I2517" s="127" t="str">
        <f t="shared" si="92"/>
        <v>A+</v>
      </c>
      <c r="J2517" s="126"/>
    </row>
    <row r="2518" spans="1:10" ht="12.75" customHeight="1">
      <c r="A2518" s="147" t="str">
        <f>IF('TRI-1C'!$P$13="","",'TRI-1C'!$P$13)</f>
        <v>Practicar las acciones a seguir en situaciones de riesgo como: temblores, incendios, entre otros, determinadas en el plan de contingencia institucional.</v>
      </c>
      <c r="B2518" s="139"/>
      <c r="C2518" s="139"/>
      <c r="F2518" s="128"/>
      <c r="G2518" s="124" t="str">
        <f>IF(A2518="","",VLOOKUP(J2506,'TRI-1C'!$B$18:$FH$61,15,FALSE))</f>
        <v>A+</v>
      </c>
      <c r="I2518" s="125" t="str">
        <f t="shared" si="92"/>
        <v>A+</v>
      </c>
      <c r="J2518" s="128"/>
    </row>
    <row r="2519" spans="1:10" ht="12.75" customHeight="1">
      <c r="A2519" s="148" t="str">
        <f>IF('TRI-1C'!$Q$13="","",'TRI-1C'!$Q$13)</f>
        <v>Practicar normas de seguridad para evitar accidentes a los que se puede exponer en su entorno inmediato.</v>
      </c>
      <c r="B2519" s="158"/>
      <c r="C2519" s="158"/>
      <c r="D2519" s="158"/>
      <c r="E2519" s="158"/>
      <c r="F2519" s="159"/>
      <c r="G2519" s="122" t="str">
        <f>IF(A2519="","",VLOOKUP(J2506,'TRI-1C'!$B$18:$FH$61,16,FALSE))</f>
        <v>A+</v>
      </c>
      <c r="H2519" s="150"/>
      <c r="I2519" s="127" t="str">
        <f t="shared" si="92"/>
        <v>A+</v>
      </c>
      <c r="J2519" s="126"/>
    </row>
    <row r="2520" spans="1:10" ht="12.75" customHeight="1">
      <c r="A2520" s="11" t="str">
        <f>IF('TRI-1C'!$R$13="","",'TRI-1C'!$R$13)</f>
        <v>Realiza independientemente normas de aseo al ir al baño.</v>
      </c>
      <c r="B2520" s="156"/>
      <c r="C2520" s="156"/>
      <c r="D2520" s="156"/>
      <c r="E2520" s="156"/>
      <c r="F2520" s="157"/>
      <c r="G2520" s="124" t="str">
        <f>IF(A2520="","",VLOOKUP(J2506,'TRI-1C'!$B$18:$FH$61,17,FALSE))</f>
        <v>A+</v>
      </c>
      <c r="I2520" s="125" t="str">
        <f t="shared" si="92"/>
        <v>A+</v>
      </c>
      <c r="J2520" s="128"/>
    </row>
    <row r="2521" spans="1:10" ht="12.75" customHeight="1">
      <c r="A2521" s="148" t="str">
        <f>IF('TRI-1C'!$S$13="","",'TRI-1C'!$S$13)</f>
        <v>Reconocer la importancia del uso del casco y demás indumentaria de pro tección para protegerse de lesiones en actividades que requieran su uso</v>
      </c>
      <c r="B2521" s="149"/>
      <c r="C2521" s="149"/>
      <c r="D2521" s="150"/>
      <c r="E2521" s="150"/>
      <c r="F2521" s="126"/>
      <c r="G2521" s="122" t="str">
        <f>IF(A2521="","",VLOOKUP(J2506,'TRI-1C'!$B$18:$FH$61,18,FALSE))</f>
        <v>B+</v>
      </c>
      <c r="H2521" s="150"/>
      <c r="I2521" s="127" t="str">
        <f t="shared" si="92"/>
        <v>B+</v>
      </c>
      <c r="J2521" s="126"/>
    </row>
    <row r="2522" spans="1:10" ht="12.75" customHeight="1">
      <c r="A2522" s="147" t="str">
        <f>IF('TRI-1C'!$T$13="","",'TRI-1C'!$T$13)</f>
        <v>Reconocer situaciones problémicas en las actividades escolares para solucionarlas de forma creativa y con autonomía.</v>
      </c>
      <c r="B2522" s="139"/>
      <c r="C2522" s="139"/>
      <c r="F2522" s="128"/>
      <c r="G2522" s="124" t="str">
        <f>IF(A2522="","",VLOOKUP(J2506,'TRI-1C'!$B$18:$FH$61,19,FALSE))</f>
        <v>A+</v>
      </c>
      <c r="I2522" s="125" t="str">
        <f t="shared" si="92"/>
        <v>A+</v>
      </c>
      <c r="J2522" s="128"/>
    </row>
    <row r="2523" spans="1:10" ht="12.75" customHeight="1">
      <c r="A2523" s="148" t="str">
        <f>IF('TRI-1C'!$U$13="","",'TRI-1C'!$U$13)</f>
        <v>Seleccionar las prendas de vestir de acuerdo al estado climático (prendas para el frío / prendas para el calor).</v>
      </c>
      <c r="B2523" s="149"/>
      <c r="C2523" s="149"/>
      <c r="D2523" s="150"/>
      <c r="E2523" s="150"/>
      <c r="F2523" s="126"/>
      <c r="G2523" s="122" t="str">
        <f>IF(A2523="","",VLOOKUP(J2506,'TRI-1C'!$B$18:$FH$61,20,FALSE))</f>
        <v>A+</v>
      </c>
      <c r="H2523" s="150"/>
      <c r="I2523" s="127" t="str">
        <f t="shared" si="92"/>
        <v>A+</v>
      </c>
      <c r="J2523" s="126"/>
    </row>
    <row r="2524" spans="1:10" ht="12.75" customHeight="1">
      <c r="A2524" s="147" t="str">
        <f>IF('TRI-1C'!$V$13="","",'TRI-1C'!$V$13)</f>
        <v>Tomar decisiones con respecto a la elección de actividades, vestuario entre otros, en función de sus gustos y preferencias, argumentando las mismas.</v>
      </c>
      <c r="B2524" s="139"/>
      <c r="C2524" s="139"/>
      <c r="F2524" s="128"/>
      <c r="G2524" s="124" t="str">
        <f>IF(A2524="","",VLOOKUP(J2506,'TRI-1C'!$B$18:$FH$61,21,FALSE))</f>
        <v>A+</v>
      </c>
      <c r="I2524" s="125" t="str">
        <f t="shared" si="92"/>
        <v>A+</v>
      </c>
      <c r="J2524" s="128"/>
    </row>
    <row r="2525" spans="1:10" ht="12.75" customHeight="1">
      <c r="A2525" s="192" t="str">
        <f>IF('TRI-1C'!$W$13="","",'TRI-1C'!$W$13)</f>
        <v>Utilizar la cuchara, tenedor y el vaso cuando se alimenta de manera autónoma.</v>
      </c>
      <c r="B2525" s="154"/>
      <c r="C2525" s="154"/>
      <c r="D2525" s="154"/>
      <c r="E2525" s="154"/>
      <c r="F2525" s="155"/>
      <c r="G2525" s="122" t="str">
        <f>IF(A2525="","",VLOOKUP(J2506,'TRI-1C'!$B$18:$FH$61,22,FALSE))</f>
        <v>A+</v>
      </c>
      <c r="H2525" s="150"/>
      <c r="I2525" s="127" t="str">
        <f t="shared" si="92"/>
        <v>A+</v>
      </c>
      <c r="J2525" s="126"/>
    </row>
    <row r="2526" spans="1:10" ht="12.75" customHeight="1">
      <c r="A2526" s="147" t="str">
        <f>IF('TRI-1C'!$X$13="","",'TRI-1C'!$X$13)</f>
        <v>Vestirse y desvestirse de manera independiente con prendas de vestir sencillas. (D.EIB.10.5)</v>
      </c>
      <c r="B2526" s="139"/>
      <c r="C2526" s="139"/>
      <c r="F2526" s="128"/>
      <c r="G2526" s="124" t="str">
        <f>IF(A2526="","",VLOOKUP(J2506,'TRI-1C'!$B$18:$FH$61,23,FALSE))</f>
        <v>A+</v>
      </c>
      <c r="I2526" s="125" t="str">
        <f t="shared" si="92"/>
        <v>A+</v>
      </c>
      <c r="J2526" s="128"/>
    </row>
    <row r="2527" spans="1:10" ht="12.75" customHeight="1">
      <c r="A2527" s="165" t="str">
        <f>'BI-1T'!$A$8</f>
        <v>CONVIVENCIA</v>
      </c>
      <c r="B2527" s="149"/>
      <c r="C2527" s="149"/>
      <c r="D2527" s="150"/>
      <c r="E2527" s="150"/>
      <c r="F2527" s="126"/>
      <c r="G2527" s="122" t="str">
        <f>IF(A2527="","",VLOOKUP(J2506,'TRI-1C'!$B$18:$FH$61,24,FALSE))</f>
        <v>A+</v>
      </c>
      <c r="H2527" s="150"/>
      <c r="I2527" s="127"/>
      <c r="J2527" s="126"/>
    </row>
    <row r="2528" spans="1:10" ht="12.75" customHeight="1">
      <c r="A2528" s="147" t="str">
        <f>IF('TRI-1C'!$Z$13="","",'TRI-1C'!$Z$13)</f>
        <v>Apoyar y motivar a otras personas a participar en actividades grupales, particularmente a quienes muestran dificultades al hacerlo</v>
      </c>
      <c r="B2528" s="139"/>
      <c r="C2528" s="139"/>
      <c r="F2528" s="128"/>
      <c r="G2528" s="124" t="str">
        <f>IF(A2528="","",VLOOKUP(J2506,'TRI-1C'!$B$18:$FH$61,25,FALSE))</f>
        <v>A+</v>
      </c>
      <c r="I2528" s="125" t="str">
        <f t="shared" ref="I2528:I2542" si="93">IF(G2528="","",G2528)</f>
        <v>A+</v>
      </c>
      <c r="J2528" s="128"/>
    </row>
    <row r="2529" spans="1:10" ht="12.75" customHeight="1">
      <c r="A2529" s="148" t="str">
        <f>IF('TRI-1C'!$AA$13="","",'TRI-1C'!$AA$13)</f>
        <v>Asumir y respetar normas de convivencia en la institución de educación inicial y en el hogar acordadas con el adulto. (D.EIB.10.15.)</v>
      </c>
      <c r="B2529" s="158"/>
      <c r="C2529" s="158"/>
      <c r="D2529" s="158"/>
      <c r="E2529" s="158"/>
      <c r="F2529" s="159"/>
      <c r="G2529" s="122" t="str">
        <f>IF(A2529="","",VLOOKUP(J2506,'TRI-1C'!$B$18:$FH$61,26,FALSE))</f>
        <v>A+</v>
      </c>
      <c r="H2529" s="150"/>
      <c r="I2529" s="127" t="str">
        <f t="shared" si="93"/>
        <v>A+</v>
      </c>
      <c r="J2529" s="126"/>
    </row>
    <row r="2530" spans="1:10" ht="12.75" customHeight="1">
      <c r="A2530" s="11" t="str">
        <f>IF('TRI-1C'!$AB$13="","",'TRI-1C'!$AB$13)</f>
        <v>Colaborar en actividades que se desarrollan con otros niños y adultos de su entorno.</v>
      </c>
      <c r="B2530" s="156"/>
      <c r="C2530" s="156"/>
      <c r="D2530" s="156"/>
      <c r="E2530" s="156"/>
      <c r="F2530" s="157"/>
      <c r="G2530" s="124" t="str">
        <f>IF(A2530="","",VLOOKUP(J2506,'TRI-1C'!$B$18:$FH$61,27,FALSE))</f>
        <v>A+</v>
      </c>
      <c r="I2530" s="125" t="str">
        <f t="shared" si="93"/>
        <v>A+</v>
      </c>
      <c r="J2530" s="128"/>
    </row>
    <row r="2531" spans="1:10" ht="12.75" customHeight="1">
      <c r="A2531" s="148" t="str">
        <f>IF('TRI-1C'!$AC$13="","",'TRI-1C'!$AC$13)</f>
        <v>Demostrar actitudes de solidaridad ante situaciones de necesidad de sus compañeros y adultos de su entorno</v>
      </c>
      <c r="B2531" s="149"/>
      <c r="C2531" s="149"/>
      <c r="D2531" s="150"/>
      <c r="E2531" s="150"/>
      <c r="F2531" s="126"/>
      <c r="G2531" s="122" t="str">
        <f>IF(A2531="","",VLOOKUP(J2506,'TRI-1C'!$B$18:$FH$61,28,FALSE))</f>
        <v>A+</v>
      </c>
      <c r="H2531" s="150"/>
      <c r="I2531" s="127" t="str">
        <f t="shared" si="93"/>
        <v>A+</v>
      </c>
      <c r="J2531" s="126"/>
    </row>
    <row r="2532" spans="1:10" ht="12.75" customHeight="1">
      <c r="A253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532" s="139"/>
      <c r="C2532" s="139"/>
      <c r="F2532" s="128"/>
      <c r="G2532" s="124" t="str">
        <f>IF(A2532="","",VLOOKUP(J2506,'TRI-1C'!$B$18:$FH$61,29,FALSE))</f>
        <v>A+</v>
      </c>
      <c r="I2532" s="125" t="str">
        <f t="shared" si="93"/>
        <v>A+</v>
      </c>
      <c r="J2532" s="128"/>
    </row>
    <row r="2533" spans="1:10" ht="12.75" customHeight="1">
      <c r="A2533" s="148" t="str">
        <f>IF('TRI-1C'!$AE$13="","",'TRI-1C'!$AE$13)</f>
        <v>Demostrar preferencia de jugar la mayor parte del tiempo con un amigo estableciendo niveles de empatías más estables.</v>
      </c>
      <c r="B2533" s="149"/>
      <c r="C2533" s="149"/>
      <c r="D2533" s="150"/>
      <c r="E2533" s="150"/>
      <c r="F2533" s="126"/>
      <c r="G2533" s="122" t="str">
        <f>IF(A2533="","",VLOOKUP(J2506,'TRI-1C'!$B$18:$FH$61,30,FALSE))</f>
        <v>A+</v>
      </c>
      <c r="H2533" s="150"/>
      <c r="I2533" s="127" t="str">
        <f t="shared" si="93"/>
        <v>A+</v>
      </c>
      <c r="J2533" s="126"/>
    </row>
    <row r="2534" spans="1:10" ht="12.75" customHeight="1">
      <c r="A2534" s="147" t="str">
        <f>IF('TRI-1C'!$AF$13="","",'TRI-1C'!$AF$13)</f>
        <v>Demostrar sensibilidad ante deseos, emociones y sentimientos de otras personas.</v>
      </c>
      <c r="B2534" s="139"/>
      <c r="C2534" s="139"/>
      <c r="F2534" s="128"/>
      <c r="G2534" s="124" t="str">
        <f>IF(A2534="","",VLOOKUP(J2506,'TRI-1C'!$B$18:$FH$61,31,FALSE))</f>
        <v>A+</v>
      </c>
      <c r="I2534" s="125" t="str">
        <f t="shared" si="93"/>
        <v>A+</v>
      </c>
      <c r="J2534" s="128"/>
    </row>
    <row r="2535" spans="1:10" ht="12.75" customHeight="1">
      <c r="A2535" s="192" t="str">
        <f>IF('TRI-1C'!$AG$13="","",'TRI-1C'!$AG$13)</f>
        <v>Desarrollar la capacidad de esperar para obtener una recompensa mayor en el futuro.</v>
      </c>
      <c r="B2535" s="154"/>
      <c r="C2535" s="154"/>
      <c r="D2535" s="154"/>
      <c r="E2535" s="154"/>
      <c r="F2535" s="155"/>
      <c r="G2535" s="122" t="str">
        <f>IF(A2535="","",VLOOKUP(J2506,'TRI-1C'!$B$18:$FH$61,32,FALSE))</f>
        <v>A+</v>
      </c>
      <c r="H2535" s="150"/>
      <c r="I2535" s="127" t="str">
        <f t="shared" si="93"/>
        <v>A+</v>
      </c>
      <c r="J2535" s="126"/>
    </row>
    <row r="2536" spans="1:10" ht="12.75" customHeight="1">
      <c r="A2536" s="147" t="str">
        <f>IF('TRI-1C'!$AH$13="","",'TRI-1C'!$AH$13)</f>
        <v>Identificar instituciones y profesiones que brindan servicios a la comunidad y los roles que ellos cumplen.</v>
      </c>
      <c r="B2536" s="139"/>
      <c r="C2536" s="139"/>
      <c r="F2536" s="128"/>
      <c r="G2536" s="124" t="str">
        <f>IF(A2536="","",VLOOKUP(J2506,'TRI-1C'!$B$18:$FH$61,33,FALSE))</f>
        <v>B+</v>
      </c>
      <c r="I2536" s="125" t="str">
        <f t="shared" si="93"/>
        <v>B+</v>
      </c>
      <c r="J2536" s="128"/>
    </row>
    <row r="2537" spans="1:10" ht="12.75" customHeight="1">
      <c r="A2537" s="148" t="str">
        <f>IF('TRI-1C'!$AI$13="","",'TRI-1C'!$AI$13)</f>
        <v>Identificar las profesiones, oficios y ocupaciones que cumplen los miembros de su familia.</v>
      </c>
      <c r="B2537" s="149"/>
      <c r="C2537" s="149"/>
      <c r="D2537" s="150"/>
      <c r="E2537" s="150"/>
      <c r="F2537" s="126"/>
      <c r="G2537" s="122" t="str">
        <f>IF(A2537="","",VLOOKUP(J2506,'TRI-1C'!$B$18:$FH$61,34,FALSE))</f>
        <v>B+</v>
      </c>
      <c r="H2537" s="150"/>
      <c r="I2537" s="127" t="str">
        <f t="shared" si="93"/>
        <v>B+</v>
      </c>
      <c r="J2537" s="126"/>
    </row>
    <row r="2538" spans="1:10" ht="12.75" customHeight="1">
      <c r="A2538" s="147" t="str">
        <f>IF('TRI-1C'!$AJ$13="","",'TRI-1C'!$AJ$13)</f>
        <v>Incrementar su campo de interrelación con otras personas a más del grupo familiar y escolar interactuando con mayor facilidad.</v>
      </c>
      <c r="B2538" s="139"/>
      <c r="C2538" s="139"/>
      <c r="F2538" s="128"/>
      <c r="G2538" s="124" t="str">
        <f>IF(A2538="","",VLOOKUP(J2506,'TRI-1C'!$B$18:$FH$61,35,FALSE))</f>
        <v>A+</v>
      </c>
      <c r="I2538" s="125" t="str">
        <f t="shared" si="93"/>
        <v>A+</v>
      </c>
      <c r="J2538" s="128"/>
    </row>
    <row r="2539" spans="1:10" ht="12.75" customHeight="1">
      <c r="A253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2539" s="158"/>
      <c r="C2539" s="158"/>
      <c r="D2539" s="158"/>
      <c r="E2539" s="158"/>
      <c r="F2539" s="159"/>
      <c r="G2539" s="122" t="str">
        <f>IF(A2539="","",VLOOKUP(J2506,'TRI-1C'!$B$18:$FH$61,36,FALSE))</f>
        <v>A+</v>
      </c>
      <c r="H2539" s="150"/>
      <c r="I2539" s="127" t="str">
        <f t="shared" si="93"/>
        <v>A+</v>
      </c>
      <c r="J2539" s="126"/>
    </row>
    <row r="2540" spans="1:10" ht="12.75" customHeight="1">
      <c r="A2540" s="11" t="str">
        <f>IF('TRI-1C'!$AL$13="","",'TRI-1C'!$AL$13)</f>
        <v>Participar juegos grupales siguiendo las reglas y asumiendo roles que le permitan mantener un ambiente armónico con sus pares. (D.EIB.10.11.)</v>
      </c>
      <c r="B2540" s="156"/>
      <c r="C2540" s="156"/>
      <c r="D2540" s="156"/>
      <c r="E2540" s="156"/>
      <c r="F2540" s="157"/>
      <c r="G2540" s="124" t="str">
        <f>IF(A2540="","",VLOOKUP(J2506,'TRI-1C'!$B$18:$FH$61,37,FALSE))</f>
        <v>A+</v>
      </c>
      <c r="I2540" s="125" t="str">
        <f t="shared" si="93"/>
        <v>A+</v>
      </c>
      <c r="J2540" s="128"/>
    </row>
    <row r="2541" spans="1:10" ht="12.75" customHeight="1">
      <c r="A2541" s="148" t="str">
        <f>IF('TRI-1C'!$AM$13="","",'TRI-1C'!$AM$13)</f>
        <v>Practicar la costumbre de ahorrar para ocasiones y casos especiales</v>
      </c>
      <c r="B2541" s="149"/>
      <c r="C2541" s="149"/>
      <c r="D2541" s="150"/>
      <c r="E2541" s="150"/>
      <c r="F2541" s="126"/>
      <c r="G2541" s="122" t="str">
        <f>IF(A2541="","",VLOOKUP(J2506,'TRI-1C'!$B$18:$FH$61,38,FALSE))</f>
        <v>A+</v>
      </c>
      <c r="H2541" s="150"/>
      <c r="I2541" s="127" t="str">
        <f t="shared" si="93"/>
        <v>A+</v>
      </c>
      <c r="J2541" s="126"/>
    </row>
    <row r="2542" spans="1:10" ht="12.75" customHeight="1">
      <c r="A254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2542" s="139"/>
      <c r="C2542" s="139"/>
      <c r="F2542" s="128"/>
      <c r="G2542" s="124" t="str">
        <f>IF(A2542="","",VLOOKUP(J2506,'TRI-1C'!$B$18:$FH$61,39,FALSE))</f>
        <v>A+</v>
      </c>
      <c r="I2542" s="125" t="str">
        <f t="shared" si="93"/>
        <v>A+</v>
      </c>
      <c r="J2542" s="128"/>
    </row>
    <row r="2543" spans="1:10" ht="12.75" customHeight="1">
      <c r="A2543" s="165" t="str">
        <f>'BI-1T'!$A$9</f>
        <v>RELACIONES CON EL MEDIO NATURAL Y CULTURAL</v>
      </c>
      <c r="B2543" s="149"/>
      <c r="C2543" s="149"/>
      <c r="D2543" s="150"/>
      <c r="E2543" s="150"/>
      <c r="F2543" s="126"/>
      <c r="G2543" s="122" t="str">
        <f>IF(A2543="","",VLOOKUP(J2506,'TRI-1C'!$B$18:$FH$61,40,FALSE))</f>
        <v>A+</v>
      </c>
      <c r="H2543" s="150"/>
      <c r="I2543" s="127"/>
      <c r="J2543" s="126"/>
    </row>
    <row r="2544" spans="1:10" ht="12.75" customHeight="1">
      <c r="A254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2544" s="139"/>
      <c r="C2544" s="139"/>
      <c r="F2544" s="128"/>
      <c r="G2544" s="124" t="str">
        <f>IF(A2544="","",VLOOKUP(J2506,'TRI-1C'!$B$18:$FH$61,41,FALSE))</f>
        <v>A+</v>
      </c>
      <c r="I2544" s="125" t="str">
        <f t="shared" ref="I2544:I2563" si="94">IF(G2544="","",G2544)</f>
        <v>A+</v>
      </c>
      <c r="J2544" s="128"/>
    </row>
    <row r="2545" spans="1:10" ht="12.75" customHeight="1">
      <c r="A2545" s="192" t="str">
        <f>IF('TRI-1C'!$AQ$13="","",'TRI-1C'!$AQ$13)</f>
        <v>Construir conexiones emocionales con su contexto natural (plantas, animales, agua, tierra, aire) y social.</v>
      </c>
      <c r="B2545" s="154"/>
      <c r="C2545" s="154"/>
      <c r="D2545" s="154"/>
      <c r="E2545" s="154"/>
      <c r="F2545" s="155"/>
      <c r="G2545" s="122" t="str">
        <f>IF(A2545="","",VLOOKUP(J2506,'TRI-1C'!$B$18:$FH$61,42,FALSE))</f>
        <v>A+</v>
      </c>
      <c r="H2545" s="150"/>
      <c r="I2545" s="127" t="str">
        <f t="shared" si="94"/>
        <v>A+</v>
      </c>
      <c r="J2545" s="126"/>
    </row>
    <row r="2546" spans="1:10" ht="12.75" customHeight="1">
      <c r="A2546" s="147" t="str">
        <f>IF('TRI-1C'!$AR$13="","",'TRI-1C'!$AR$13)</f>
        <v>dentificar en las actividades diarias oportunidades para aprovechar los recursos y reducir los residuos para proteger el entorno natural</v>
      </c>
      <c r="B2546" s="139"/>
      <c r="C2546" s="139"/>
      <c r="F2546" s="128"/>
      <c r="G2546" s="124" t="str">
        <f>IF(A2546="","",VLOOKUP(J2506,'TRI-1C'!$B$18:$FH$61,43,FALSE))</f>
        <v>A+</v>
      </c>
      <c r="I2546" s="125" t="str">
        <f t="shared" si="94"/>
        <v>A+</v>
      </c>
      <c r="J2546" s="128"/>
    </row>
    <row r="2547" spans="1:10" ht="12.75" customHeight="1">
      <c r="A2547" s="148" t="str">
        <f>IF('TRI-1C'!$AS$13="","",'TRI-1C'!$AS$13)</f>
        <v>Diferenciar entre alimentos nutritivos y no nutritivos identificando los beneficios de una alimentación sana y saludable.</v>
      </c>
      <c r="B2547" s="149"/>
      <c r="C2547" s="149"/>
      <c r="D2547" s="150"/>
      <c r="E2547" s="150"/>
      <c r="F2547" s="126"/>
      <c r="G2547" s="122" t="str">
        <f>IF(A2547="","",VLOOKUP(J2506,'TRI-1C'!$B$18:$FH$61,44,FALSE))</f>
        <v>A+</v>
      </c>
      <c r="H2547" s="150"/>
      <c r="I2547" s="127" t="str">
        <f t="shared" si="94"/>
        <v>A+</v>
      </c>
      <c r="J2547" s="126"/>
    </row>
    <row r="2548" spans="1:10" ht="12.75" customHeight="1">
      <c r="A2548" s="147" t="str">
        <f>IF('TRI-1C'!$AT$13="","",'TRI-1C'!$AT$13)</f>
        <v>Diferenciar entre lo que le pertenece, lo que pertenece a los demás y lo que pertenece al grupo o comunidad.</v>
      </c>
      <c r="B2548" s="139"/>
      <c r="C2548" s="139"/>
      <c r="F2548" s="128"/>
      <c r="G2548" s="124" t="str">
        <f>IF(A2548="","",VLOOKUP(J2506,'TRI-1C'!$B$18:$FH$61,45,FALSE))</f>
        <v>A+</v>
      </c>
      <c r="I2548" s="125" t="str">
        <f t="shared" si="94"/>
        <v>A+</v>
      </c>
      <c r="J2548" s="128"/>
    </row>
    <row r="2549" spans="1:10" ht="12.75" customHeight="1">
      <c r="A2549" s="148" t="str">
        <f>IF('TRI-1C'!$AU$13="","",'TRI-1C'!$AU$13)</f>
        <v>Diferenciar los seres vivos y elementos no vivos de su entorno explorando su mundo natural.</v>
      </c>
      <c r="B2549" s="158"/>
      <c r="C2549" s="158"/>
      <c r="D2549" s="158"/>
      <c r="E2549" s="158"/>
      <c r="F2549" s="159"/>
      <c r="G2549" s="122" t="str">
        <f>IF(A2549="","",VLOOKUP(J2506,'TRI-1C'!$B$18:$FH$61,46,FALSE))</f>
        <v>A+</v>
      </c>
      <c r="H2549" s="150"/>
      <c r="I2549" s="127" t="str">
        <f t="shared" si="94"/>
        <v>A+</v>
      </c>
      <c r="J2549" s="126"/>
    </row>
    <row r="2550" spans="1:10" ht="12.75" customHeight="1">
      <c r="A2550" s="11" t="str">
        <f>IF('TRI-1C'!$AV$13="","",'TRI-1C'!$AV$13)</f>
        <v>Establecer comparaciones entre los elementos del entorno a través de la discriminación sensorial.</v>
      </c>
      <c r="B2550" s="156"/>
      <c r="C2550" s="156"/>
      <c r="D2550" s="156"/>
      <c r="E2550" s="156"/>
      <c r="F2550" s="157"/>
      <c r="G2550" s="124" t="str">
        <f>IF(A2550="","",VLOOKUP(J2506,'TRI-1C'!$B$18:$FH$61,47,FALSE))</f>
        <v>A+</v>
      </c>
      <c r="I2550" s="125" t="str">
        <f t="shared" si="94"/>
        <v>A+</v>
      </c>
      <c r="J2550" s="128"/>
    </row>
    <row r="2551" spans="1:10" ht="12.75" customHeight="1">
      <c r="A2551" s="148" t="str">
        <f>IF('TRI-1C'!$AW$13="","",'TRI-1C'!$AW$13)</f>
        <v>Explorar e identificar los diferentes elementos y fenómenos del entorno natural mediante procesos que propicien la indagación.</v>
      </c>
      <c r="B2551" s="149"/>
      <c r="C2551" s="149"/>
      <c r="D2551" s="150"/>
      <c r="E2551" s="150"/>
      <c r="F2551" s="126"/>
      <c r="G2551" s="122" t="str">
        <f>IF(A2551="","",VLOOKUP(J2506,'TRI-1C'!$B$18:$FH$61,48,FALSE))</f>
        <v>A+</v>
      </c>
      <c r="H2551" s="150"/>
      <c r="I2551" s="127" t="str">
        <f t="shared" si="94"/>
        <v>A+</v>
      </c>
      <c r="J2551" s="126"/>
    </row>
    <row r="2552" spans="1:10" ht="12.75" customHeight="1">
      <c r="A2552" s="147" t="str">
        <f>IF('TRI-1C'!$AX$13="","",'TRI-1C'!$AX$13)</f>
        <v>Identificar características de las plantas por su utilidad, estableciendo diferencias entre ellas.</v>
      </c>
      <c r="B2552" s="139"/>
      <c r="C2552" s="139"/>
      <c r="F2552" s="128"/>
      <c r="G2552" s="124" t="str">
        <f>IF(A2552="","",VLOOKUP(J2506,'TRI-1C'!$B$18:$FH$61,49,FALSE))</f>
        <v>A+</v>
      </c>
      <c r="I2552" s="125" t="str">
        <f t="shared" si="94"/>
        <v>A+</v>
      </c>
      <c r="J2552" s="128"/>
    </row>
    <row r="2553" spans="1:10" ht="12.75" customHeight="1">
      <c r="A2553" s="148" t="str">
        <f>IF('TRI-1C'!$AY$13="","",'TRI-1C'!$AY$13)</f>
        <v>Identificar las características de los animales domésticos y silvestres estableciendo las diferencias entre ellos.</v>
      </c>
      <c r="B2553" s="149"/>
      <c r="C2553" s="149"/>
      <c r="D2553" s="150"/>
      <c r="E2553" s="150"/>
      <c r="F2553" s="126"/>
      <c r="G2553" s="122" t="str">
        <f>IF(A2553="","",VLOOKUP(J2506,'TRI-1C'!$B$18:$FH$61,50,FALSE))</f>
        <v>A+</v>
      </c>
      <c r="H2553" s="150"/>
      <c r="I2553" s="127" t="str">
        <f t="shared" si="94"/>
        <v>A+</v>
      </c>
      <c r="J2553" s="126"/>
    </row>
    <row r="2554" spans="1:10" ht="12.75" customHeight="1">
      <c r="A2554" s="147" t="str">
        <f>IF('TRI-1C'!$AZ$13="","",'TRI-1C'!$AZ$13)</f>
        <v>Identificar las características del mar y reconocerlo como una parte integral del territorio nacional</v>
      </c>
      <c r="B2554" s="139"/>
      <c r="C2554" s="139"/>
      <c r="F2554" s="128"/>
      <c r="G2554" s="124" t="str">
        <f>IF(A2554="","",VLOOKUP(J2506,'TRI-1C'!$B$18:$FH$61,51,FALSE))</f>
        <v>A+</v>
      </c>
      <c r="I2554" s="125" t="str">
        <f t="shared" si="94"/>
        <v>A+</v>
      </c>
      <c r="J2554" s="128"/>
    </row>
    <row r="2555" spans="1:10" ht="12.75" customHeight="1">
      <c r="A2555" s="192" t="str">
        <f>IF('TRI-1C'!$BA$13="","",'TRI-1C'!$BA$13)</f>
        <v>Identificar prácticas socioculturales de su localidad demostrando curiosidad ante sus tradiciones.</v>
      </c>
      <c r="B2555" s="154"/>
      <c r="C2555" s="154"/>
      <c r="D2555" s="154"/>
      <c r="E2555" s="154"/>
      <c r="F2555" s="155"/>
      <c r="G2555" s="122" t="str">
        <f>IF(A2555="","",VLOOKUP(J2506,'TRI-1C'!$B$18:$FH$61,52,FALSE))</f>
        <v>A+</v>
      </c>
      <c r="H2555" s="150"/>
      <c r="I2555" s="127" t="str">
        <f t="shared" si="94"/>
        <v>A+</v>
      </c>
      <c r="J2555" s="126"/>
    </row>
    <row r="2556" spans="1:10" ht="12.75" customHeight="1">
      <c r="A2556" s="147" t="str">
        <f>IF('TRI-1C'!$BB$13="","",'TRI-1C'!$BB$13)</f>
        <v>Observar el proceso del ciclo vital de las plantas mediante actividades de experimentación.</v>
      </c>
      <c r="B2556" s="139"/>
      <c r="C2556" s="139"/>
      <c r="F2556" s="128"/>
      <c r="G2556" s="124" t="str">
        <f>IF(A2556="","",VLOOKUP(J2506,'TRI-1C'!$B$18:$FH$61,53,FALSE))</f>
        <v>A+</v>
      </c>
      <c r="I2556" s="125" t="str">
        <f t="shared" si="94"/>
        <v>A+</v>
      </c>
      <c r="J2556" s="128"/>
    </row>
    <row r="2557" spans="1:10" ht="12.75" customHeight="1">
      <c r="A2557" s="148" t="str">
        <f>IF('TRI-1C'!$BC$13="","",'TRI-1C'!$BC$13)</f>
        <v>Participar en actividades lúdicas para identificar prácticas de movilidad que ayudan a cuidar el planeta</v>
      </c>
      <c r="B2557" s="149"/>
      <c r="C2557" s="149"/>
      <c r="D2557" s="150"/>
      <c r="E2557" s="150"/>
      <c r="F2557" s="126"/>
      <c r="G2557" s="122" t="str">
        <f>IF(A2557="","",VLOOKUP(J2506,'TRI-1C'!$B$18:$FH$61,54,FALSE))</f>
        <v>A+</v>
      </c>
      <c r="H2557" s="150"/>
      <c r="I2557" s="127" t="str">
        <f t="shared" si="94"/>
        <v>A+</v>
      </c>
      <c r="J2557" s="126"/>
    </row>
    <row r="2558" spans="1:10" ht="12.75" customHeight="1">
      <c r="A2558" s="147" t="str">
        <f>IF('TRI-1C'!$BD$13="","",'TRI-1C'!$BD$13)</f>
        <v>Participar en algunas prácticas tradicionales de su entorno disfrutando y respetando las diferentes manifestaciones culturales</v>
      </c>
      <c r="B2558" s="139"/>
      <c r="C2558" s="139"/>
      <c r="F2558" s="128"/>
      <c r="G2558" s="124" t="str">
        <f>IF(A2558="","",VLOOKUP(J2506,'TRI-1C'!$B$18:$FH$61,55,FALSE))</f>
        <v>A+</v>
      </c>
      <c r="I2558" s="125" t="str">
        <f t="shared" si="94"/>
        <v>A+</v>
      </c>
      <c r="J2558" s="128"/>
    </row>
    <row r="2559" spans="1:10" ht="12.75" customHeight="1">
      <c r="A2559" s="148" t="str">
        <f>IF('TRI-1C'!$BE$13="","",'TRI-1C'!$BE$13)</f>
        <v>Practicar hábitos de cuidado y conservación del medio ambiente que eviten la contaminación del aire, suelo y agua. (D.EIB.10.19.)</v>
      </c>
      <c r="B2559" s="158"/>
      <c r="C2559" s="158"/>
      <c r="D2559" s="158"/>
      <c r="E2559" s="158"/>
      <c r="F2559" s="159"/>
      <c r="G2559" s="122" t="str">
        <f>IF(A2559="","",VLOOKUP(J2506,'TRI-1C'!$B$18:$FH$61,56,FALSE))</f>
        <v>A+</v>
      </c>
      <c r="H2559" s="150"/>
      <c r="I2559" s="127" t="str">
        <f t="shared" si="94"/>
        <v>A+</v>
      </c>
      <c r="J2559" s="126"/>
    </row>
    <row r="2560" spans="1:10" ht="12.75" customHeight="1">
      <c r="A2560" s="11" t="str">
        <f>IF('TRI-1C'!$BF$13="","",'TRI-1C'!$BF$13)</f>
        <v>Realizar acciones de cuidado y protección de plantas y animales de su entorno erradicando actitudes de maltrato.</v>
      </c>
      <c r="B2560" s="156"/>
      <c r="C2560" s="156"/>
      <c r="D2560" s="156"/>
      <c r="E2560" s="156"/>
      <c r="F2560" s="157"/>
      <c r="G2560" s="124" t="str">
        <f>IF(A2560="","",VLOOKUP(J2506,'TRI-1C'!$B$18:$FH$61,57,FALSE))</f>
        <v>A+</v>
      </c>
      <c r="I2560" s="125" t="str">
        <f t="shared" si="94"/>
        <v>A+</v>
      </c>
      <c r="J2560" s="128"/>
    </row>
    <row r="2561" spans="1:10" ht="12.75" customHeight="1">
      <c r="A2561" s="148" t="str">
        <f>IF('TRI-1C'!$BG$13="","",'TRI-1C'!$BG$13)</f>
        <v>Reconocer cómo las personas utilizan el dinero en su entorno familiar para satisfacer sus necesidades y deseos</v>
      </c>
      <c r="B2561" s="149"/>
      <c r="C2561" s="149"/>
      <c r="D2561" s="150"/>
      <c r="E2561" s="150"/>
      <c r="F2561" s="126"/>
      <c r="G2561" s="122" t="str">
        <f>IF(A2561="","",VLOOKUP(J2506,'TRI-1C'!$B$18:$FH$61,58,FALSE))</f>
        <v>A+</v>
      </c>
      <c r="H2561" s="150"/>
      <c r="I2561" s="127" t="str">
        <f t="shared" si="94"/>
        <v>A+</v>
      </c>
      <c r="J2561" s="126"/>
    </row>
    <row r="2562" spans="1:10" ht="12.75" customHeight="1">
      <c r="A2562" s="147" t="str">
        <f>IF('TRI-1C'!$BH$13="","",'TRI-1C'!$BH$13)</f>
        <v>Reconocer las consecuencias de no cuidar sus pertenencias.</v>
      </c>
      <c r="B2562" s="139"/>
      <c r="C2562" s="139"/>
      <c r="F2562" s="128"/>
      <c r="G2562" s="124" t="str">
        <f>IF(A2562="","",VLOOKUP(J2506,'TRI-1C'!$B$18:$FH$61,59,FALSE))</f>
        <v>A+</v>
      </c>
      <c r="I2562" s="125" t="str">
        <f t="shared" si="94"/>
        <v>A+</v>
      </c>
      <c r="J2562" s="128"/>
    </row>
    <row r="2563" spans="1:10" ht="12.75" customHeight="1">
      <c r="A256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2563" s="149"/>
      <c r="C2563" s="149"/>
      <c r="D2563" s="150"/>
      <c r="E2563" s="150"/>
      <c r="F2563" s="126"/>
      <c r="G2563" s="122" t="str">
        <f>IF(A2563="","",VLOOKUP(J2506,'TRI-1C'!$B$18:$FH$61,60,FALSE))</f>
        <v>A+</v>
      </c>
      <c r="H2563" s="150"/>
      <c r="I2563" s="127" t="str">
        <f t="shared" si="94"/>
        <v>A+</v>
      </c>
      <c r="J2563" s="126"/>
    </row>
    <row r="2564" spans="1:10" ht="12.75" customHeight="1">
      <c r="A2564" s="164" t="str">
        <f>'BI-1T'!$A$10</f>
        <v>RELACIONES LOGICAS MATEMATICAS</v>
      </c>
      <c r="B2564" s="139"/>
      <c r="C2564" s="139"/>
      <c r="F2564" s="128"/>
      <c r="G2564" s="124" t="str">
        <f>IF(A2564="","",VLOOKUP(J2506,'TRI-1C'!$B$18:$FH$61,61,FALSE))</f>
        <v>A+</v>
      </c>
      <c r="I2564" s="125"/>
      <c r="J2564" s="128"/>
    </row>
    <row r="2565" spans="1:10" ht="12.75" customHeight="1">
      <c r="A2565" s="192" t="str">
        <f>IF('TRI-1C'!$BK$13="","",'TRI-1C'!$BK$13)</f>
        <v>Asociar las formas de los objetos del entorno con figuras geométricas bidimensionales</v>
      </c>
      <c r="B2565" s="154"/>
      <c r="C2565" s="154"/>
      <c r="D2565" s="154"/>
      <c r="E2565" s="154"/>
      <c r="F2565" s="155"/>
      <c r="G2565" s="122" t="str">
        <f>IF(A2565="","",VLOOKUP(J2506,'TRI-1C'!$B$18:$FH$61,62,FALSE))</f>
        <v>A+</v>
      </c>
      <c r="H2565" s="150"/>
      <c r="I2565" s="127" t="str">
        <f t="shared" ref="I2565:I2586" si="95">IF(G2565="","",G2565)</f>
        <v>A+</v>
      </c>
      <c r="J2565" s="126"/>
    </row>
    <row r="2566" spans="1:10" ht="12.75" customHeight="1">
      <c r="A2566" s="147" t="str">
        <f>IF('TRI-1C'!$BL$13="","",'TRI-1C'!$BL$13)</f>
        <v>Clasificar objetos con dos atributos (tamaño, color o forma).</v>
      </c>
      <c r="B2566" s="139"/>
      <c r="C2566" s="139"/>
      <c r="F2566" s="128"/>
      <c r="G2566" s="124" t="str">
        <f>IF(A2566="","",VLOOKUP(J2506,'TRI-1C'!$B$18:$FH$61,63,FALSE))</f>
        <v>A+</v>
      </c>
      <c r="I2566" s="125" t="str">
        <f t="shared" si="95"/>
        <v>A+</v>
      </c>
      <c r="J2566" s="128"/>
    </row>
    <row r="2567" spans="1:10" ht="12.75" customHeight="1">
      <c r="A2567" s="148" t="str">
        <f>IF('TRI-1C'!$BM$13="","",'TRI-1C'!$BM$13)</f>
        <v>Comparar y armar colecciones de más, igual y menos objetos.</v>
      </c>
      <c r="B2567" s="149"/>
      <c r="C2567" s="149"/>
      <c r="D2567" s="150"/>
      <c r="E2567" s="150"/>
      <c r="F2567" s="126"/>
      <c r="G2567" s="122" t="str">
        <f>IF(A2567="","",VLOOKUP(J2506,'TRI-1C'!$B$18:$FH$61,64,FALSE))</f>
        <v>A+</v>
      </c>
      <c r="H2567" s="150"/>
      <c r="I2567" s="127" t="str">
        <f t="shared" si="95"/>
        <v>A+</v>
      </c>
      <c r="J2567" s="126"/>
    </row>
    <row r="2568" spans="1:10" ht="12.75" customHeight="1">
      <c r="A2568" s="147" t="str">
        <f>IF('TRI-1C'!$BN$13="","",'TRI-1C'!$BN$13)</f>
        <v>Comparar y ordenar secuencialmente un conjunto pequeño de objetos de acuerdo con su tamaño.</v>
      </c>
      <c r="B2568" s="139"/>
      <c r="C2568" s="139"/>
      <c r="F2568" s="128"/>
      <c r="G2568" s="124" t="str">
        <f>IF(A2568="","",VLOOKUP(J2506,'TRI-1C'!$B$18:$FH$61,65,FALSE))</f>
        <v>A+</v>
      </c>
      <c r="I2568" s="125" t="str">
        <f t="shared" si="95"/>
        <v>A+</v>
      </c>
      <c r="J2568" s="128"/>
    </row>
    <row r="2569" spans="1:10" ht="12.75" customHeight="1">
      <c r="A2569" s="148" t="str">
        <f>IF('TRI-1C'!$BO$13="","",'TRI-1C'!$BO$13)</f>
        <v>Comprender la relación de número-cantidad hasta el 10.</v>
      </c>
      <c r="B2569" s="158"/>
      <c r="C2569" s="158"/>
      <c r="D2569" s="158"/>
      <c r="E2569" s="158"/>
      <c r="F2569" s="159"/>
      <c r="G2569" s="122" t="str">
        <f>IF(A2569="","",VLOOKUP(J2506,'TRI-1C'!$B$18:$FH$61,66,FALSE))</f>
        <v>A+</v>
      </c>
      <c r="H2569" s="150"/>
      <c r="I2569" s="127" t="str">
        <f t="shared" si="95"/>
        <v>A+</v>
      </c>
      <c r="J2569" s="126"/>
    </row>
    <row r="2570" spans="1:10" ht="12.75" customHeight="1">
      <c r="A2570" s="11" t="str">
        <f>IF('TRI-1C'!$BP$13="","",'TRI-1C'!$BP$13)</f>
        <v>Comprender la relación del numeral (representación simbólica del número) con la cantidad hasta el 5.</v>
      </c>
      <c r="B2570" s="156"/>
      <c r="C2570" s="156"/>
      <c r="D2570" s="156"/>
      <c r="E2570" s="156"/>
      <c r="F2570" s="157"/>
      <c r="G2570" s="124" t="str">
        <f>IF(A2570="","",VLOOKUP(J2506,'TRI-1C'!$B$18:$FH$61,67,FALSE))</f>
        <v>A+</v>
      </c>
      <c r="I2570" s="125" t="str">
        <f t="shared" si="95"/>
        <v>A+</v>
      </c>
      <c r="J2570" s="128"/>
    </row>
    <row r="2571" spans="1:10" ht="12.75" customHeight="1">
      <c r="A2571" s="148" t="str">
        <f>IF('TRI-1C'!$BQ$13="","",'TRI-1C'!$BQ$13)</f>
        <v>Contar oralmente del 1 al 15 con secuencia numérica.</v>
      </c>
      <c r="B2571" s="149"/>
      <c r="C2571" s="149"/>
      <c r="D2571" s="150"/>
      <c r="E2571" s="150"/>
      <c r="F2571" s="126"/>
      <c r="G2571" s="122" t="str">
        <f>IF(A2571="","",VLOOKUP(J2506,'TRI-1C'!$B$18:$FH$61,68,FALSE))</f>
        <v>A+</v>
      </c>
      <c r="H2571" s="150"/>
      <c r="I2571" s="127" t="str">
        <f t="shared" si="95"/>
        <v>A+</v>
      </c>
      <c r="J2571" s="126"/>
    </row>
    <row r="2572" spans="1:10" ht="12.75" customHeight="1">
      <c r="A2572" s="147" t="str">
        <f>IF('TRI-1C'!$BR$13="","",'TRI-1C'!$BR$13)</f>
        <v>Continuar y reproducir patrones simples con objetos concretos y representaciones gráficas.</v>
      </c>
      <c r="B2572" s="139"/>
      <c r="C2572" s="139"/>
      <c r="F2572" s="128"/>
      <c r="G2572" s="124" t="str">
        <f>IF(A2572="","",VLOOKUP(J2506,'TRI-1C'!$B$18:$FH$61,69,FALSE))</f>
        <v>A+</v>
      </c>
      <c r="I2572" s="125" t="str">
        <f t="shared" si="95"/>
        <v>A+</v>
      </c>
      <c r="J2572" s="128"/>
    </row>
    <row r="2573" spans="1:10" ht="12.75" customHeight="1">
      <c r="A2573" s="148" t="str">
        <f>IF('TRI-1C'!$BS$13="","",'TRI-1C'!$BS$13)</f>
        <v>Establecer la relación de correspondencia entre los elementos de colecciones de objetos.</v>
      </c>
      <c r="B2573" s="149"/>
      <c r="C2573" s="149"/>
      <c r="D2573" s="150"/>
      <c r="E2573" s="150"/>
      <c r="F2573" s="126"/>
      <c r="G2573" s="122" t="str">
        <f>IF(A2573="","",VLOOKUP(J2506,'TRI-1C'!$B$18:$FH$61,70,FALSE))</f>
        <v>A+</v>
      </c>
      <c r="H2573" s="150"/>
      <c r="I2573" s="127" t="str">
        <f t="shared" si="95"/>
        <v>A+</v>
      </c>
      <c r="J2573" s="126"/>
    </row>
    <row r="2574" spans="1:10" ht="12.75" customHeight="1">
      <c r="A2574" s="147" t="str">
        <f>IF('TRI-1C'!$BT$13="","",'TRI-1C'!$BT$13)</f>
        <v>Identificar características de mañana, tarde y noche</v>
      </c>
      <c r="B2574" s="139"/>
      <c r="C2574" s="139"/>
      <c r="F2574" s="128"/>
      <c r="G2574" s="124" t="str">
        <f>IF(A2574="","",VLOOKUP(J2506,'TRI-1C'!$B$18:$FH$61,71,FALSE))</f>
        <v>A+</v>
      </c>
      <c r="I2574" s="125" t="str">
        <f t="shared" si="95"/>
        <v>A+</v>
      </c>
      <c r="J2574" s="128"/>
    </row>
    <row r="2575" spans="1:10" ht="12.75" customHeight="1">
      <c r="A2575" s="192" t="str">
        <f>IF('TRI-1C'!$BU$13="","",'TRI-1C'!$BU$13)</f>
        <v>Identificar en los objetos las nociones de medida: largo/ corto, grueso/delgado.</v>
      </c>
      <c r="B2575" s="154"/>
      <c r="C2575" s="154"/>
      <c r="D2575" s="154"/>
      <c r="E2575" s="154"/>
      <c r="F2575" s="155"/>
      <c r="G2575" s="122" t="str">
        <f>IF(A2575="","",VLOOKUP(J2506,'TRI-1C'!$B$18:$FH$61,72,FALSE))</f>
        <v>A+</v>
      </c>
      <c r="H2575" s="150"/>
      <c r="I2575" s="127" t="str">
        <f t="shared" si="95"/>
        <v>A+</v>
      </c>
      <c r="J2575" s="126"/>
    </row>
    <row r="2576" spans="1:10" ht="12.75" customHeight="1">
      <c r="A2576" s="147" t="str">
        <f>IF('TRI-1C'!$BV$13="","",'TRI-1C'!$BV$13)</f>
        <v>Identificar figuras geométricas básicas: círculo, cuadrado y triángulo en objetos del entorno y en representaciones gráficas.</v>
      </c>
      <c r="B2576" s="139"/>
      <c r="C2576" s="139"/>
      <c r="F2576" s="128"/>
      <c r="G2576" s="124" t="str">
        <f>IF(A2576="","",VLOOKUP(J2506,'TRI-1C'!$B$18:$FH$61,73,FALSE))</f>
        <v>A+</v>
      </c>
      <c r="I2576" s="125" t="str">
        <f t="shared" si="95"/>
        <v>A+</v>
      </c>
      <c r="J2576" s="128"/>
    </row>
    <row r="2577" spans="1:10" ht="12.75" customHeight="1">
      <c r="A2577" s="148" t="str">
        <f>IF('TRI-1C'!$BW$13="","",'TRI-1C'!$BW$13)</f>
        <v>Identificar la diferencia entre lo que se desea y lo que se necesita</v>
      </c>
      <c r="B2577" s="149"/>
      <c r="C2577" s="149"/>
      <c r="D2577" s="150"/>
      <c r="E2577" s="150"/>
      <c r="F2577" s="126"/>
      <c r="G2577" s="122" t="str">
        <f>IF(A2577="","",VLOOKUP(J2506,'TRI-1C'!$B$18:$FH$61,74,FALSE))</f>
        <v>A+</v>
      </c>
      <c r="H2577" s="150"/>
      <c r="I2577" s="127" t="str">
        <f t="shared" si="95"/>
        <v>A+</v>
      </c>
      <c r="J2577" s="126"/>
    </row>
    <row r="2578" spans="1:10" ht="12.75" customHeight="1">
      <c r="A2578" s="147" t="str">
        <f>IF('TRI-1C'!$BX$13="","",'TRI-1C'!$BX$13)</f>
        <v>Identificar las nociones de tiempo en acciones que siceden antes, ahora y después</v>
      </c>
      <c r="B2578" s="139"/>
      <c r="C2578" s="139"/>
      <c r="F2578" s="128"/>
      <c r="G2578" s="124" t="str">
        <f>IF(A2578="","",VLOOKUP(J2506,'TRI-1C'!$B$18:$FH$61,75,FALSE))</f>
        <v>A+</v>
      </c>
      <c r="I2578" s="125" t="str">
        <f t="shared" si="95"/>
        <v>A+</v>
      </c>
      <c r="J2578" s="128"/>
    </row>
    <row r="2579" spans="1:10" ht="12.75" customHeight="1">
      <c r="A2579" s="148" t="str">
        <f>IF('TRI-1C'!$BY$13="","",'TRI-1C'!$BY$13)</f>
        <v>Identificar los números de emergencia a través de actividades lúdicas, y reconocer cuándo pedir ayuda en situaciones sencillas.</v>
      </c>
      <c r="B2579" s="158"/>
      <c r="C2579" s="158"/>
      <c r="D2579" s="158"/>
      <c r="E2579" s="158"/>
      <c r="F2579" s="159"/>
      <c r="G2579" s="122" t="str">
        <f>IF(A2579="","",VLOOKUP(J2506,'TRI-1C'!$B$18:$FH$61,76,FALSE))</f>
        <v>A+</v>
      </c>
      <c r="H2579" s="150"/>
      <c r="I2579" s="127" t="str">
        <f t="shared" si="95"/>
        <v>A+</v>
      </c>
      <c r="J2579" s="126"/>
    </row>
    <row r="2580" spans="1:10" ht="12.75" customHeight="1">
      <c r="A2580" s="11" t="str">
        <f>IF('TRI-1C'!$BZ$13="","",'TRI-1C'!$BZ$13)</f>
        <v>Identificar semejanzas y diferencias en objetos del entorno con criterios de forma, color y tamaño</v>
      </c>
      <c r="B2580" s="156"/>
      <c r="C2580" s="156"/>
      <c r="D2580" s="156"/>
      <c r="E2580" s="156"/>
      <c r="F2580" s="157"/>
      <c r="G2580" s="124" t="str">
        <f>IF(A2580="","",VLOOKUP(J2506,'TRI-1C'!$B$18:$FH$61,77,FALSE))</f>
        <v>A+</v>
      </c>
      <c r="I2580" s="125" t="str">
        <f t="shared" si="95"/>
        <v>A+</v>
      </c>
      <c r="J2580" s="128"/>
    </row>
    <row r="2581" spans="1:10" ht="12.75" customHeight="1">
      <c r="A2581" s="148" t="str">
        <f>IF('TRI-1C'!$CA$13="","",'TRI-1C'!$CA$13)</f>
        <v>Ordenar en secuencias lógica sucesos de hasta cinco eventos en representaciones gráficas de sus actividades de la rutina diaria y en escenas de cuentos</v>
      </c>
      <c r="B2581" s="149"/>
      <c r="C2581" s="149"/>
      <c r="D2581" s="150"/>
      <c r="E2581" s="150"/>
      <c r="F2581" s="126"/>
      <c r="G2581" s="122" t="str">
        <f>IF(A2581="","",VLOOKUP(J2506,'TRI-1C'!$B$18:$FH$61,78,FALSE))</f>
        <v>A+</v>
      </c>
      <c r="H2581" s="150"/>
      <c r="I2581" s="127" t="str">
        <f t="shared" si="95"/>
        <v>A+</v>
      </c>
      <c r="J2581" s="126"/>
    </row>
    <row r="2582" spans="1:10" ht="12.75" customHeight="1">
      <c r="A2582" s="147" t="str">
        <f>IF('TRI-1C'!$CB$13="","",'TRI-1C'!$CB$13)</f>
        <v>Reconocer billetes y monedas en situaciones de la vida real</v>
      </c>
      <c r="B2582" s="139"/>
      <c r="C2582" s="139"/>
      <c r="F2582" s="128"/>
      <c r="G2582" s="124" t="str">
        <f>IF(A2582="","",VLOOKUP(J2506,'TRI-1C'!$B$18:$FH$61,79,FALSE))</f>
        <v>A+</v>
      </c>
      <c r="I2582" s="125" t="str">
        <f t="shared" si="95"/>
        <v>A+</v>
      </c>
      <c r="J2582" s="128"/>
    </row>
    <row r="2583" spans="1:10" ht="12.75" customHeight="1">
      <c r="A258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2583" s="149"/>
      <c r="C2583" s="149"/>
      <c r="D2583" s="150"/>
      <c r="E2583" s="150"/>
      <c r="F2583" s="126"/>
      <c r="G2583" s="122" t="str">
        <f>IF(A2583="","",VLOOKUP(J2506,'TRI-1C'!$B$18:$FH$61,80,FALSE))</f>
        <v>A+</v>
      </c>
      <c r="H2583" s="150"/>
      <c r="I2583" s="127" t="str">
        <f t="shared" si="95"/>
        <v>A+</v>
      </c>
      <c r="J2583" s="126"/>
    </row>
    <row r="2584" spans="1:10" ht="12.75" customHeight="1">
      <c r="A2584" s="147" t="str">
        <f>IF('TRI-1C'!$CD$13="","",'TRI-1C'!$CD$13)</f>
        <v>Reconocer los colores secundarios en objetos e imágenes del entorno.</v>
      </c>
      <c r="B2584" s="139"/>
      <c r="C2584" s="139"/>
      <c r="F2584" s="128"/>
      <c r="G2584" s="124" t="str">
        <f>IF(A2584="","",VLOOKUP(J2506,'TRI-1C'!$B$18:$FH$61,81,FALSE))</f>
        <v>A+</v>
      </c>
      <c r="I2584" s="125" t="str">
        <f t="shared" si="95"/>
        <v>A+</v>
      </c>
      <c r="J2584" s="128"/>
    </row>
    <row r="2585" spans="1:10" ht="12.75" customHeight="1">
      <c r="A258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2585" s="154"/>
      <c r="C2585" s="154"/>
      <c r="D2585" s="154"/>
      <c r="E2585" s="154"/>
      <c r="F2585" s="155"/>
      <c r="G2585" s="122" t="str">
        <f>IF(A2585="","",VLOOKUP(J2506,'TRI-1C'!$B$18:$FH$61,82,FALSE))</f>
        <v>A+</v>
      </c>
      <c r="H2585" s="150"/>
      <c r="I2585" s="127" t="str">
        <f t="shared" si="95"/>
        <v>A+</v>
      </c>
      <c r="J2585" s="126"/>
    </row>
    <row r="2586" spans="1:10" ht="12.75" customHeight="1">
      <c r="A2586" s="147" t="str">
        <f>IF('TRI-1C'!$CF$13="","",'TRI-1C'!$CF$13)</f>
        <v>Relacionar las distintas formas de adquirir dinero con el trabajo y el esfuerzo.</v>
      </c>
      <c r="B2586" s="139"/>
      <c r="C2586" s="139"/>
      <c r="F2586" s="128"/>
      <c r="G2586" s="124" t="str">
        <f>IF(A2586="","",VLOOKUP(J2506,'TRI-1C'!$B$18:$FH$61,83,FALSE))</f>
        <v>A+</v>
      </c>
      <c r="I2586" s="125" t="str">
        <f t="shared" si="95"/>
        <v>A+</v>
      </c>
      <c r="J2586" s="128"/>
    </row>
    <row r="2587" spans="1:10" ht="12.75" customHeight="1">
      <c r="A2587" s="165" t="str">
        <f>'BI-1T'!$A$11</f>
        <v>COMPRENSIÓN Y EXPRESION DEL LENGUAJE</v>
      </c>
      <c r="B2587" s="149"/>
      <c r="C2587" s="149"/>
      <c r="D2587" s="150"/>
      <c r="E2587" s="150"/>
      <c r="F2587" s="126"/>
      <c r="G2587" s="122" t="str">
        <f>IF(A2587="","",VLOOKUP(J2506,'TRI-1C'!$B$18:$FH$61,84,FALSE))</f>
        <v>A+</v>
      </c>
      <c r="H2587" s="150"/>
      <c r="I2587" s="127"/>
      <c r="J2587" s="126"/>
    </row>
    <row r="2588" spans="1:10" ht="12.75" customHeight="1">
      <c r="A2588" s="147" t="str">
        <f>IF('TRI-1C'!$CH$13="","",'TRI-1C'!$CH$13)</f>
        <v>Asociar la imagen de la portada con el título de los cuentos conocidos.</v>
      </c>
      <c r="B2588" s="139"/>
      <c r="C2588" s="139"/>
      <c r="F2588" s="128"/>
      <c r="G2588" s="124" t="str">
        <f>IF(A2588="","",VLOOKUP(J2506,'TRI-1C'!$B$18:$FH$61,85,FALSE))</f>
        <v>A+</v>
      </c>
      <c r="I2588" s="125" t="str">
        <f t="shared" ref="I2588:I2608" si="96">IF(G2588="","",G2588)</f>
        <v>A+</v>
      </c>
      <c r="J2588" s="128"/>
    </row>
    <row r="2589" spans="1:10" ht="12.75" customHeight="1">
      <c r="A2589" s="148" t="str">
        <f>IF('TRI-1C'!$CI$13="","",'TRI-1C'!$CI$13)</f>
        <v>Colaborar en la creación de textos colectivos con la ayuda del docente.</v>
      </c>
      <c r="B2589" s="158"/>
      <c r="C2589" s="158"/>
      <c r="D2589" s="158"/>
      <c r="E2589" s="158"/>
      <c r="F2589" s="159"/>
      <c r="G2589" s="122" t="str">
        <f>IF(A2589="","",VLOOKUP(J2506,'TRI-1C'!$B$18:$FH$61,86,FALSE))</f>
        <v>A+</v>
      </c>
      <c r="H2589" s="150"/>
      <c r="I2589" s="127" t="str">
        <f t="shared" si="96"/>
        <v>A+</v>
      </c>
      <c r="J2589" s="126"/>
    </row>
    <row r="2590" spans="1:10" ht="12.75" customHeight="1">
      <c r="A2590" s="11" t="str">
        <f>IF('TRI-1C'!$CJ$13="","",'TRI-1C'!$CJ$13)</f>
        <v>Comprender el derecho propio y de las otras personas a decir que no como una respuesta válida y respetable.</v>
      </c>
      <c r="B2590" s="156"/>
      <c r="C2590" s="156"/>
      <c r="D2590" s="156"/>
      <c r="E2590" s="156"/>
      <c r="F2590" s="157"/>
      <c r="G2590" s="124" t="str">
        <f>IF(A2590="","",VLOOKUP(J2506,'TRI-1C'!$B$18:$FH$61,87,FALSE))</f>
        <v>A+</v>
      </c>
      <c r="I2590" s="125" t="str">
        <f t="shared" si="96"/>
        <v>A+</v>
      </c>
      <c r="J2590" s="128"/>
    </row>
    <row r="2591" spans="1:10" ht="12.75" customHeight="1">
      <c r="A2591" s="148" t="str">
        <f>IF('TRI-1C'!$CK$13="","",'TRI-1C'!$CK$13)</f>
        <v>Comunicarse a través de dibujos de objetos con detalles que lo vuelven identificables, como representación simbólica de sus ideas.</v>
      </c>
      <c r="B2591" s="149"/>
      <c r="C2591" s="149"/>
      <c r="D2591" s="150"/>
      <c r="E2591" s="150"/>
      <c r="F2591" s="126"/>
      <c r="G2591" s="122" t="str">
        <f>IF(A2591="","",VLOOKUP(J2506,'TRI-1C'!$B$18:$FH$61,88,FALSE))</f>
        <v>A+</v>
      </c>
      <c r="H2591" s="150"/>
      <c r="I2591" s="127" t="str">
        <f t="shared" si="96"/>
        <v>A+</v>
      </c>
      <c r="J2591" s="126"/>
    </row>
    <row r="2592" spans="1:10" ht="12.75" customHeight="1">
      <c r="A2592" s="147" t="str">
        <f>IF('TRI-1C'!$CL$13="","",'TRI-1C'!$CL$13)</f>
        <v>Comunicarse incorporando palabras nuevas a su vocabulario en función de los ambientes y experiencias en las que interactúa.</v>
      </c>
      <c r="B2592" s="139"/>
      <c r="C2592" s="139"/>
      <c r="F2592" s="128"/>
      <c r="G2592" s="124" t="str">
        <f>IF(A2592="","",VLOOKUP(J2506,'TRI-1C'!$B$18:$FH$61,89,FALSE))</f>
        <v>A+</v>
      </c>
      <c r="I2592" s="125" t="str">
        <f t="shared" si="96"/>
        <v>A+</v>
      </c>
      <c r="J2592" s="128"/>
    </row>
    <row r="2593" spans="1:10" ht="12.75" customHeight="1">
      <c r="A2593" s="148" t="str">
        <f>IF('TRI-1C'!$CM$13="","",'TRI-1C'!$CM$13)</f>
        <v>Contar un cuento en base a sus imágenes a partir de la portada y siguiendo la secuencia de las páginas.</v>
      </c>
      <c r="B2593" s="149"/>
      <c r="C2593" s="149"/>
      <c r="D2593" s="150"/>
      <c r="E2593" s="150"/>
      <c r="F2593" s="126"/>
      <c r="G2593" s="122" t="str">
        <f>IF(A2593="","",VLOOKUP(J2506,'TRI-1C'!$B$18:$FH$61,90,FALSE))</f>
        <v>A+</v>
      </c>
      <c r="H2593" s="150"/>
      <c r="I2593" s="127" t="str">
        <f t="shared" si="96"/>
        <v>A+</v>
      </c>
      <c r="J2593" s="126"/>
    </row>
    <row r="2594" spans="1:10" ht="12.75" customHeight="1">
      <c r="A2594" s="147" t="str">
        <f>IF('TRI-1C'!$CN$13="","",'TRI-1C'!$CN$13)</f>
        <v>Describir oralmente imágenes gráficas (pictogramas) y digitales, estructurando oraciones más elaboradas que describan a los objetos que observa.</v>
      </c>
      <c r="B2594" s="139"/>
      <c r="C2594" s="139"/>
      <c r="F2594" s="128"/>
      <c r="G2594" s="124" t="str">
        <f>IF(A2594="","",VLOOKUP(J2506,'TRI-1C'!$B$18:$FH$61,91,FALSE))</f>
        <v>A+</v>
      </c>
      <c r="I2594" s="125" t="str">
        <f t="shared" si="96"/>
        <v>A+</v>
      </c>
      <c r="J2594" s="128"/>
    </row>
    <row r="2595" spans="1:10" ht="12.75" customHeight="1">
      <c r="A2595" s="192" t="str">
        <f>IF('TRI-1C'!$CO$13="","",'TRI-1C'!$CO$13)</f>
        <v>Describir oralmente imágenes relacionadas con los derechos de las personas en situación de movilidad</v>
      </c>
      <c r="B2595" s="154"/>
      <c r="C2595" s="154"/>
      <c r="D2595" s="154"/>
      <c r="E2595" s="154"/>
      <c r="F2595" s="155"/>
      <c r="G2595" s="122" t="str">
        <f>IF(A2595="","",VLOOKUP(J2506,'TRI-1C'!$B$18:$FH$61,92,FALSE))</f>
        <v>A+</v>
      </c>
      <c r="H2595" s="150"/>
      <c r="I2595" s="127" t="str">
        <f t="shared" si="96"/>
        <v>A+</v>
      </c>
      <c r="J2595" s="126"/>
    </row>
    <row r="2596" spans="1:10" ht="12.75" customHeight="1">
      <c r="A2596" s="147" t="str">
        <f>IF('TRI-1C'!$CP$13="","",'TRI-1C'!$CP$13)</f>
        <v>Expresarse oralmente pronunciando correctamente la mayoría de las palabras puede presentarse dificultades en la pronunciación de s, y la r.</v>
      </c>
      <c r="B2596" s="139"/>
      <c r="C2596" s="139"/>
      <c r="F2596" s="128"/>
      <c r="G2596" s="124" t="str">
        <f>IF(A2596="","",VLOOKUP(J2506,'TRI-1C'!$B$18:$FH$61,93,FALSE))</f>
        <v>A+</v>
      </c>
      <c r="I2596" s="125" t="str">
        <f t="shared" si="96"/>
        <v>A+</v>
      </c>
      <c r="J2596" s="128"/>
    </row>
    <row r="2597" spans="1:10" ht="12.75" customHeight="1">
      <c r="A2597" s="148" t="str">
        <f>IF('TRI-1C'!$CQ$13="","",'TRI-1C'!$CQ$13)</f>
        <v>Expresarse utilizando oraciones cortas y completas manteniendo el orden de las palabras.</v>
      </c>
      <c r="B2597" s="149"/>
      <c r="C2597" s="149"/>
      <c r="D2597" s="150"/>
      <c r="E2597" s="150"/>
      <c r="F2597" s="126"/>
      <c r="G2597" s="122" t="str">
        <f>IF(A2597="","",VLOOKUP(J2506,'TRI-1C'!$B$18:$FH$61,94,FALSE))</f>
        <v>A+</v>
      </c>
      <c r="H2597" s="150"/>
      <c r="I2597" s="127" t="str">
        <f t="shared" si="96"/>
        <v>A+</v>
      </c>
      <c r="J2597" s="126"/>
    </row>
    <row r="2598" spans="1:10" ht="12.75" customHeight="1">
      <c r="A2598" s="147" t="str">
        <f>IF('TRI-1C'!$CR$13="","",'TRI-1C'!$CR$13)</f>
        <v>Identificar “auditivamente” el fonema (sonido) inicial de las palabras más utilizadas.</v>
      </c>
      <c r="B2598" s="139"/>
      <c r="C2598" s="139"/>
      <c r="F2598" s="128"/>
      <c r="G2598" s="124" t="str">
        <f>IF(A2598="","",VLOOKUP(J2506,'TRI-1C'!$B$18:$FH$61,95,FALSE))</f>
        <v>A+</v>
      </c>
      <c r="I2598" s="125" t="str">
        <f t="shared" si="96"/>
        <v>A+</v>
      </c>
      <c r="J2598" s="128"/>
    </row>
    <row r="2599" spans="1:10" ht="12.75" customHeight="1">
      <c r="A2599" s="148" t="str">
        <f>IF('TRI-1C'!$CS$13="","",'TRI-1C'!$CS$13)</f>
        <v>Identificar una persona adulta de confianza para solicitar apoyo al enfrentar desafíos emocionales en situaciones cotidianas del entorno escolar</v>
      </c>
      <c r="B2599" s="158"/>
      <c r="C2599" s="158"/>
      <c r="D2599" s="158"/>
      <c r="E2599" s="158"/>
      <c r="F2599" s="159"/>
      <c r="G2599" s="122" t="str">
        <f>IF(A2599="","",VLOOKUP(J2506,'TRI-1C'!$B$18:$FH$61,96,FALSE))</f>
        <v>A+</v>
      </c>
      <c r="H2599" s="150"/>
      <c r="I2599" s="127" t="str">
        <f t="shared" si="96"/>
        <v>A+</v>
      </c>
      <c r="J2599" s="126"/>
    </row>
    <row r="2600" spans="1:10" ht="12.75" customHeight="1">
      <c r="A2600" s="11" t="str">
        <f>IF('TRI-1C'!$CT$13="","",'TRI-1C'!$CT$13)</f>
        <v>Participar en conversaciones más complejas y largas manteniéndose dentro del tema.</v>
      </c>
      <c r="B2600" s="156"/>
      <c r="C2600" s="156"/>
      <c r="D2600" s="156"/>
      <c r="E2600" s="156"/>
      <c r="F2600" s="157"/>
      <c r="G2600" s="124" t="str">
        <f>IF(A2600="","",VLOOKUP(J2506,'TRI-1C'!$B$18:$FH$61,97,FALSE))</f>
        <v>A+</v>
      </c>
      <c r="I2600" s="125" t="str">
        <f t="shared" si="96"/>
        <v>A+</v>
      </c>
      <c r="J2600" s="128"/>
    </row>
    <row r="2601" spans="1:10" ht="12.75" customHeight="1">
      <c r="A2601" s="148" t="str">
        <f>IF('TRI-1C'!$CU$13="","",'TRI-1C'!$CU$13)</f>
        <v>Producir palabras que riman espontáneamente tomado en cuenta los sonidos finales de las mismas.</v>
      </c>
      <c r="B2601" s="149"/>
      <c r="C2601" s="149"/>
      <c r="D2601" s="150"/>
      <c r="E2601" s="150"/>
      <c r="F2601" s="126"/>
      <c r="G2601" s="122" t="str">
        <f>IF(A2601="","",VLOOKUP(J2506,'TRI-1C'!$B$18:$FH$61,98,FALSE))</f>
        <v>A+</v>
      </c>
      <c r="H2601" s="150"/>
      <c r="I2601" s="127" t="str">
        <f t="shared" si="96"/>
        <v>A+</v>
      </c>
      <c r="J2601" s="126"/>
    </row>
    <row r="2602" spans="1:10" ht="12.75" customHeight="1">
      <c r="A2602" s="147" t="str">
        <f>IF('TRI-1C'!$CV$13="","",'TRI-1C'!$CV$13)</f>
        <v>Realizar modificaciones del contenido de un cuento relatado por el adulto, cambiando partes del él como: acciones y final.</v>
      </c>
      <c r="B2602" s="139"/>
      <c r="C2602" s="139"/>
      <c r="F2602" s="128"/>
      <c r="G2602" s="124" t="str">
        <f>IF(A2602="","",VLOOKUP(J2506,'TRI-1C'!$B$18:$FH$61,99,FALSE))</f>
        <v>A+</v>
      </c>
      <c r="I2602" s="125" t="str">
        <f t="shared" si="96"/>
        <v>A+</v>
      </c>
      <c r="J2602" s="128"/>
    </row>
    <row r="2603" spans="1:10" ht="12.75" customHeight="1">
      <c r="A260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603" s="149"/>
      <c r="C2603" s="149"/>
      <c r="D2603" s="150"/>
      <c r="E2603" s="150"/>
      <c r="F2603" s="126"/>
      <c r="G2603" s="122" t="str">
        <f>IF(A2603="","",VLOOKUP(J2506,'TRI-1C'!$B$18:$FH$61,100,FALSE))</f>
        <v>A+</v>
      </c>
      <c r="H2603" s="150"/>
      <c r="I2603" s="127" t="str">
        <f t="shared" si="96"/>
        <v>A+</v>
      </c>
      <c r="J2603" s="126"/>
    </row>
    <row r="2604" spans="1:10" ht="12.75" customHeight="1">
      <c r="A2604" s="147" t="str">
        <f>IF('TRI-1C'!$CX$13="","",'TRI-1C'!$CX$13)</f>
        <v>Reconocer etiquetas y rótulos de su entorno inmediato y los “lee”.</v>
      </c>
      <c r="B2604" s="139"/>
      <c r="C2604" s="139"/>
      <c r="F2604" s="128"/>
      <c r="G2604" s="124" t="str">
        <f>IF(A2604="","",VLOOKUP(J2506,'TRI-1C'!$B$18:$FH$61,101,FALSE))</f>
        <v>A+</v>
      </c>
      <c r="I2604" s="125" t="str">
        <f t="shared" si="96"/>
        <v>A+</v>
      </c>
      <c r="J2604" s="128"/>
    </row>
    <row r="2605" spans="1:10" ht="12.75" customHeight="1">
      <c r="A2605" s="192" t="str">
        <f>IF('TRI-1C'!$CY$13="","",'TRI-1C'!$CY$13)</f>
        <v>Relatar cuentos, narrados por el adulto, manteniendo la secuencia, sin la ayuda del paratexto.</v>
      </c>
      <c r="B2605" s="154"/>
      <c r="C2605" s="154"/>
      <c r="D2605" s="154"/>
      <c r="E2605" s="154"/>
      <c r="F2605" s="155"/>
      <c r="G2605" s="122" t="str">
        <f>IF(A2605="","",VLOOKUP(J2506,'TRI-1C'!$B$18:$FH$61,102,FALSE))</f>
        <v>A+</v>
      </c>
      <c r="H2605" s="150"/>
      <c r="I2605" s="127" t="str">
        <f t="shared" si="96"/>
        <v>A+</v>
      </c>
      <c r="J2605" s="126"/>
    </row>
    <row r="2606" spans="1:10" ht="12.75" customHeight="1">
      <c r="A2606" s="147" t="str">
        <f>IF('TRI-1C'!$CZ$13="","",'TRI-1C'!$CZ$13)</f>
        <v>Reproducir trabalenguas sencillos, adivinanzas, canciones y poemas cortos, mejorando su pronunciación y potenciando su capacidad imaginativa.</v>
      </c>
      <c r="B2606" s="139"/>
      <c r="C2606" s="139"/>
      <c r="F2606" s="128"/>
      <c r="G2606" s="124" t="str">
        <f>IF(A2606="","",VLOOKUP(J2506,'TRI-1C'!$B$18:$FH$61,103,FALSE))</f>
        <v>A+</v>
      </c>
      <c r="I2606" s="125" t="str">
        <f t="shared" si="96"/>
        <v>A+</v>
      </c>
      <c r="J2606" s="128"/>
    </row>
    <row r="2607" spans="1:10" ht="12.75" customHeight="1">
      <c r="A2607" s="148" t="str">
        <f>IF('TRI-1C'!$DA$13="","",'TRI-1C'!$DA$13)</f>
        <v>Responder preguntas sobre un texto narrado por el adulto, relacionadas a los personajes y acciones principales.</v>
      </c>
      <c r="B2607" s="149"/>
      <c r="C2607" s="149"/>
      <c r="D2607" s="150"/>
      <c r="E2607" s="150"/>
      <c r="F2607" s="126"/>
      <c r="G2607" s="122" t="str">
        <f>IF(A2607="","",VLOOKUP(J2506,'TRI-1C'!$B$18:$FH$61,104,FALSE))</f>
        <v>A+</v>
      </c>
      <c r="H2607" s="150"/>
      <c r="I2607" s="127" t="str">
        <f t="shared" si="96"/>
        <v>A+</v>
      </c>
      <c r="J2607" s="126"/>
    </row>
    <row r="2608" spans="1:10" ht="12.75" customHeight="1">
      <c r="A2608" s="147" t="str">
        <f>IF('TRI-1C'!$DB$13="","",'TRI-1C'!$DB$13)</f>
        <v>Seguir instrucciones sencillas que involucren la ejecución de tres o más actividades</v>
      </c>
      <c r="B2608" s="139"/>
      <c r="C2608" s="139"/>
      <c r="F2608" s="128"/>
      <c r="G2608" s="124" t="str">
        <f>IF(A2608="","",VLOOKUP(J2506,'TRI-1C'!$B$18:$FH$61,105,FALSE))</f>
        <v>A+</v>
      </c>
      <c r="I2608" s="125" t="str">
        <f t="shared" si="96"/>
        <v>A+</v>
      </c>
      <c r="J2608" s="128"/>
    </row>
    <row r="2609" spans="1:10" ht="12.75" customHeight="1">
      <c r="A2609" s="165" t="str">
        <f>'BI-1T'!$A$12</f>
        <v>EXPRESIÓN ARTISTICA</v>
      </c>
      <c r="B2609" s="158"/>
      <c r="C2609" s="158"/>
      <c r="D2609" s="158"/>
      <c r="E2609" s="158"/>
      <c r="F2609" s="159"/>
      <c r="G2609" s="122" t="str">
        <f>IF(A2609="","",VLOOKUP(J2506,'TRI-1C'!$B$18:$FH$61,106,FALSE))</f>
        <v>A+</v>
      </c>
      <c r="H2609" s="150"/>
      <c r="I2609" s="127"/>
      <c r="J2609" s="126"/>
    </row>
    <row r="2610" spans="1:10" ht="12.75" customHeight="1">
      <c r="A2610" s="11" t="str">
        <f>IF('TRI-1C'!$DD$13="","",'TRI-1C'!$DD$13)</f>
        <v>Cantar canciones siguiendo el ritmo y coordinando con las expresiones de su cuerpo.</v>
      </c>
      <c r="B2610" s="156"/>
      <c r="C2610" s="156"/>
      <c r="D2610" s="156"/>
      <c r="E2610" s="156"/>
      <c r="F2610" s="157"/>
      <c r="G2610" s="124" t="str">
        <f>IF(A2610="","",VLOOKUP(J2506,'TRI-1C'!$B$18:$FH$61,107,FALSE))</f>
        <v>A+</v>
      </c>
      <c r="I2610" s="125" t="str">
        <f t="shared" ref="I2610:I2620" si="97">IF(G2610="","",G2610)</f>
        <v>A+</v>
      </c>
      <c r="J2610" s="128"/>
    </row>
    <row r="2611" spans="1:10" ht="12.75" customHeight="1">
      <c r="A2611" s="148" t="str">
        <f>IF('TRI-1C'!$DE$13="","",'TRI-1C'!$DE$13)</f>
        <v>Comunicar de manera escrita sus ideas intentando imitar letras o formas parecidas a letras.</v>
      </c>
      <c r="B2611" s="149"/>
      <c r="C2611" s="149"/>
      <c r="D2611" s="150"/>
      <c r="E2611" s="150"/>
      <c r="F2611" s="126"/>
      <c r="G2611" s="122" t="str">
        <f>IF(A2611="","",VLOOKUP(J2506,'TRI-1C'!$B$18:$FH$61,108,FALSE))</f>
        <v>A+</v>
      </c>
      <c r="H2611" s="150"/>
      <c r="I2611" s="127" t="str">
        <f t="shared" si="97"/>
        <v>A+</v>
      </c>
      <c r="J2611" s="126"/>
    </row>
    <row r="2612" spans="1:10" ht="12.75" customHeight="1">
      <c r="A2612" s="147" t="str">
        <f>IF('TRI-1C'!$DF$13="","",'TRI-1C'!$DF$13)</f>
        <v>Ejecutar patrones de más de dos ritmos con partes del cuerpo y elementos o instrumentos sonoros.</v>
      </c>
      <c r="B2612" s="139"/>
      <c r="C2612" s="139"/>
      <c r="F2612" s="128"/>
      <c r="G2612" s="124" t="str">
        <f>IF(A2612="","",VLOOKUP(J2506,'TRI-1C'!$B$18:$FH$61,109,FALSE))</f>
        <v>A+</v>
      </c>
      <c r="I2612" s="125" t="str">
        <f t="shared" si="97"/>
        <v>A+</v>
      </c>
      <c r="J2612" s="128"/>
    </row>
    <row r="2613" spans="1:10" ht="12.75" customHeight="1">
      <c r="A261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2613" s="149"/>
      <c r="C2613" s="149"/>
      <c r="D2613" s="150"/>
      <c r="E2613" s="150"/>
      <c r="F2613" s="126"/>
      <c r="G2613" s="122" t="str">
        <f>IF(A2613="","",VLOOKUP(J2506,'TRI-1C'!$B$18:$FH$61,110,FALSE))</f>
        <v>A+</v>
      </c>
      <c r="H2613" s="150"/>
      <c r="I2613" s="127" t="str">
        <f t="shared" si="97"/>
        <v>A+</v>
      </c>
      <c r="J2613" s="126"/>
    </row>
    <row r="2614" spans="1:10" ht="12.75" customHeight="1">
      <c r="A2614" s="147" t="str">
        <f>IF('TRI-1C'!$DH$13="","",'TRI-1C'!$DH$13)</f>
        <v>Expresar su opinión al observar una obra artística relacionada a la plástica o a la escultura.</v>
      </c>
      <c r="B2614" s="139"/>
      <c r="C2614" s="139"/>
      <c r="F2614" s="128"/>
      <c r="G2614" s="124" t="str">
        <f>IF(A2614="","",VLOOKUP(J2506,'TRI-1C'!$B$18:$FH$61,111,FALSE))</f>
        <v>A+</v>
      </c>
      <c r="I2614" s="125" t="str">
        <f t="shared" si="97"/>
        <v>A+</v>
      </c>
      <c r="J2614" s="128"/>
    </row>
    <row r="2615" spans="1:10" ht="12.75" customHeight="1">
      <c r="A2615" s="192" t="str">
        <f>IF('TRI-1C'!$DI$13="","",'TRI-1C'!$DI$13)</f>
        <v>Expresar sus vivencias y experiencias a través del dibujo libre.</v>
      </c>
      <c r="B2615" s="154"/>
      <c r="C2615" s="154"/>
      <c r="D2615" s="154"/>
      <c r="E2615" s="154"/>
      <c r="F2615" s="155"/>
      <c r="G2615" s="122" t="str">
        <f>IF(A2615="","",VLOOKUP(J2506,'TRI-1C'!$B$18:$FH$61,112,FALSE))</f>
        <v>A+</v>
      </c>
      <c r="H2615" s="150"/>
      <c r="I2615" s="127" t="str">
        <f t="shared" si="97"/>
        <v>A+</v>
      </c>
      <c r="J2615" s="126"/>
    </row>
    <row r="2616" spans="1:10" ht="12.75" customHeight="1">
      <c r="A2616" s="147" t="str">
        <f>IF('TRI-1C'!$DJ$13="","",'TRI-1C'!$DJ$13)</f>
        <v>Mantener el ritmo y las secuencias de pasos sencillos durante la ejecución de coreografías.</v>
      </c>
      <c r="B2616" s="139"/>
      <c r="C2616" s="139"/>
      <c r="F2616" s="128"/>
      <c r="G2616" s="124" t="str">
        <f>IF(A2616="","",VLOOKUP(J2506,'TRI-1C'!$B$18:$FH$61,113,FALSE))</f>
        <v>A+</v>
      </c>
      <c r="I2616" s="125" t="str">
        <f t="shared" si="97"/>
        <v>A+</v>
      </c>
      <c r="J2616" s="128"/>
    </row>
    <row r="2617" spans="1:10" ht="12.75" customHeight="1">
      <c r="A261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617" s="149"/>
      <c r="C2617" s="149"/>
      <c r="D2617" s="150"/>
      <c r="E2617" s="150"/>
      <c r="F2617" s="126"/>
      <c r="G2617" s="122" t="str">
        <f>IF(A2617="","",VLOOKUP(J2506,'TRI-1C'!$B$18:$FH$61,114,FALSE))</f>
        <v>A+</v>
      </c>
      <c r="H2617" s="150"/>
      <c r="I2617" s="127" t="str">
        <f t="shared" si="97"/>
        <v>A+</v>
      </c>
      <c r="J2617" s="126"/>
    </row>
    <row r="2618" spans="1:10" ht="12.75" customHeight="1">
      <c r="A2618" s="147" t="str">
        <f>IF('TRI-1C'!$DL$13="","",'TRI-1C'!$DL$13)</f>
        <v>Participar en dramatizaciones, asumiendo roles de diferentes personas del entorno y de personajes de cuentos e historietas.</v>
      </c>
      <c r="B2618" s="139"/>
      <c r="C2618" s="139"/>
      <c r="F2618" s="128"/>
      <c r="G2618" s="124" t="str">
        <f>IF(A2618="","",VLOOKUP(J2506,'TRI-1C'!$B$18:$FH$61,115,FALSE))</f>
        <v>A+</v>
      </c>
      <c r="I2618" s="125" t="str">
        <f t="shared" si="97"/>
        <v>A+</v>
      </c>
      <c r="J2618" s="128"/>
    </row>
    <row r="2619" spans="1:10" ht="12.75" customHeight="1">
      <c r="A2619" s="148" t="str">
        <f>IF('TRI-1C'!$DM$13="","",'TRI-1C'!$DM$13)</f>
        <v>Participar en rondas populares, bailes y juegos tradicionales, asumiendo los roles y respetando las reglas.</v>
      </c>
      <c r="B2619" s="158"/>
      <c r="C2619" s="158"/>
      <c r="D2619" s="158"/>
      <c r="E2619" s="158"/>
      <c r="F2619" s="159"/>
      <c r="G2619" s="122" t="str">
        <f>IF(A2619="","",VLOOKUP(J2506,'TRI-1C'!$B$18:$FH$61,116,FALSE))</f>
        <v>A+</v>
      </c>
      <c r="H2619" s="150"/>
      <c r="I2619" s="127" t="str">
        <f t="shared" si="97"/>
        <v>A+</v>
      </c>
      <c r="J2619" s="126"/>
    </row>
    <row r="2620" spans="1:10" ht="12.75" customHeight="1">
      <c r="A2620" s="11" t="str">
        <f>IF('TRI-1C'!$DN$13="","",'TRI-1C'!$DN$13)</f>
        <v>Realizar actividades creativas utilizando las técnicas grafo plásticas con variedad de materiales.</v>
      </c>
      <c r="B2620" s="156"/>
      <c r="C2620" s="156"/>
      <c r="D2620" s="156"/>
      <c r="E2620" s="156"/>
      <c r="F2620" s="157"/>
      <c r="G2620" s="124" t="str">
        <f>IF(A2620="","",VLOOKUP(J2506,'TRI-1C'!$B$18:$FH$61,117,FALSE))</f>
        <v>A+</v>
      </c>
      <c r="I2620" s="125" t="str">
        <f t="shared" si="97"/>
        <v>A+</v>
      </c>
      <c r="J2620" s="128"/>
    </row>
    <row r="2621" spans="1:10" ht="12.75" customHeight="1">
      <c r="A2621" s="165" t="str">
        <f>'BI-1T'!$A$13</f>
        <v>EXPRESION CORPORAL Y MOTRICIDAD</v>
      </c>
      <c r="B2621" s="149"/>
      <c r="C2621" s="149"/>
      <c r="D2621" s="150"/>
      <c r="E2621" s="150"/>
      <c r="F2621" s="126"/>
      <c r="G2621" s="122" t="str">
        <f>IF(A2621="","",VLOOKUP(J2506,'TRI-1C'!$B$18:$FH$61,118,FALSE))</f>
        <v>A+</v>
      </c>
      <c r="H2621" s="150"/>
      <c r="I2621" s="127"/>
      <c r="J2621" s="126"/>
    </row>
    <row r="2622" spans="1:10" ht="12.75" customHeight="1">
      <c r="A2622" s="147" t="str">
        <f>IF('TRI-1C'!$DP$13="","",'TRI-1C'!$DP$13)</f>
        <v>Caminar y correr con soltura y seguridad manteniendo el equilibrio a diferentes distancias, orientaciones y ritmos en espacios parciales.</v>
      </c>
      <c r="B2622" s="139"/>
      <c r="C2622" s="139"/>
      <c r="F2622" s="128"/>
      <c r="G2622" s="124" t="str">
        <f>IF(A2622="","",VLOOKUP(J2506,'TRI-1C'!$B$18:$FH$61,119,FALSE))</f>
        <v>A+</v>
      </c>
      <c r="I2622" s="125" t="str">
        <f t="shared" ref="I2622:I2649" si="98">IF(G2622="","",G2622)</f>
        <v>A+</v>
      </c>
      <c r="J2622" s="128"/>
    </row>
    <row r="2623" spans="1:10" ht="12.75" customHeight="1">
      <c r="A262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2623" s="149"/>
      <c r="C2623" s="149"/>
      <c r="D2623" s="150"/>
      <c r="E2623" s="150"/>
      <c r="F2623" s="126"/>
      <c r="G2623" s="122" t="str">
        <f>IF(A2623="","",VLOOKUP(J2506,'TRI-1C'!$B$18:$FH$61,120,FALSE))</f>
        <v>A+</v>
      </c>
      <c r="H2623" s="150"/>
      <c r="I2623" s="127" t="str">
        <f t="shared" si="98"/>
        <v>A+</v>
      </c>
      <c r="J2623" s="126"/>
    </row>
    <row r="2624" spans="1:10" ht="12.75" customHeight="1">
      <c r="A2624" s="147" t="str">
        <f>IF('TRI-1C'!$DR$13="","",'TRI-1C'!$DR$13)</f>
        <v>Discriminar sonidos onomatopéyicos y diferencia los sonidos naturales de los artificiales</v>
      </c>
      <c r="B2624" s="139"/>
      <c r="C2624" s="139"/>
      <c r="F2624" s="128"/>
      <c r="G2624" s="124" t="str">
        <f>IF(A2624="","",VLOOKUP(J2506,'TRI-1C'!$B$18:$FH$61,121,FALSE))</f>
        <v>A+</v>
      </c>
      <c r="I2624" s="125" t="str">
        <f t="shared" si="98"/>
        <v>A+</v>
      </c>
      <c r="J2624" s="128"/>
    </row>
    <row r="2625" spans="1:10" ht="12.75" customHeight="1">
      <c r="A2625" s="192" t="str">
        <f>IF('TRI-1C'!$DS$13="","",'TRI-1C'!$DS$13)</f>
        <v>Ejecutar actividades coordinadamente y con un control adecuado de fuerza y tonicidad muscular como: lanzar, atrapar y patear objetos y pelotas.</v>
      </c>
      <c r="B2625" s="154"/>
      <c r="C2625" s="154"/>
      <c r="D2625" s="154"/>
      <c r="E2625" s="154"/>
      <c r="F2625" s="155"/>
      <c r="G2625" s="122" t="str">
        <f>IF(A2625="","",VLOOKUP(J2506,'TRI-1C'!$B$18:$FH$61,122,FALSE))</f>
        <v>A+</v>
      </c>
      <c r="H2625" s="150"/>
      <c r="I2625" s="127" t="str">
        <f t="shared" si="98"/>
        <v>A+</v>
      </c>
      <c r="J2625" s="126"/>
    </row>
    <row r="2626" spans="1:10" ht="12.75" customHeight="1">
      <c r="A2626" s="147" t="str">
        <f>IF('TRI-1C'!$DT$13="","",'TRI-1C'!$DT$13)</f>
        <v>Emplear su lado dominante en la realización de la mayoría de las actividades que utilice la mano, ojo y pie.</v>
      </c>
      <c r="B2626" s="139"/>
      <c r="C2626" s="139"/>
      <c r="F2626" s="128"/>
      <c r="G2626" s="124" t="str">
        <f>IF(A2626="","",VLOOKUP(J2506,'TRI-1C'!$B$18:$FH$61,123,FALSE))</f>
        <v>A+</v>
      </c>
      <c r="I2626" s="125" t="str">
        <f t="shared" si="98"/>
        <v>A+</v>
      </c>
      <c r="J2626" s="128"/>
    </row>
    <row r="2627" spans="1:10" ht="12.75" customHeight="1">
      <c r="A2627" s="148" t="str">
        <f>IF('TRI-1C'!$DU$13="","",'TRI-1C'!$DU$13)</f>
        <v>Galopar y salticar coordinadamente con obstáculos ejecutando circuitos.</v>
      </c>
      <c r="B2627" s="149"/>
      <c r="C2627" s="149"/>
      <c r="D2627" s="150"/>
      <c r="E2627" s="150"/>
      <c r="F2627" s="126"/>
      <c r="G2627" s="122" t="str">
        <f>IF(A2627="","",VLOOKUP(J2506,'TRI-1C'!$B$18:$FH$61,124,FALSE))</f>
        <v>A+</v>
      </c>
      <c r="H2627" s="150"/>
      <c r="I2627" s="127" t="str">
        <f t="shared" si="98"/>
        <v>A+</v>
      </c>
      <c r="J2627" s="126"/>
    </row>
    <row r="2628" spans="1:10" ht="12.75" customHeight="1">
      <c r="A262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2628" s="139"/>
      <c r="C2628" s="139"/>
      <c r="F2628" s="128"/>
      <c r="G2628" s="124" t="str">
        <f>IF(A2628="","",VLOOKUP(J2506,'TRI-1C'!$B$18:$FH$61,125,FALSE))</f>
        <v>A+</v>
      </c>
      <c r="I2628" s="125" t="str">
        <f t="shared" si="98"/>
        <v>A+</v>
      </c>
      <c r="J2628" s="128"/>
    </row>
    <row r="2629" spans="1:10" ht="12.75" customHeight="1">
      <c r="A2629" s="148" t="str">
        <f>IF('TRI-1C'!$DW$13="","",'TRI-1C'!$DW$13)</f>
        <v>Mantener el equilibro al caminar sobre líneas rectas, curvas y quebradas con altura (aprox. 20 cm) logrando un adecuado control postural.</v>
      </c>
      <c r="B2629" s="158"/>
      <c r="C2629" s="158"/>
      <c r="D2629" s="158"/>
      <c r="E2629" s="158"/>
      <c r="F2629" s="159"/>
      <c r="G2629" s="122" t="str">
        <f>IF(A2629="","",VLOOKUP(J2506,'TRI-1C'!$B$18:$FH$61,126,FALSE))</f>
        <v>A+</v>
      </c>
      <c r="H2629" s="150"/>
      <c r="I2629" s="127" t="str">
        <f t="shared" si="98"/>
        <v>A+</v>
      </c>
      <c r="J2629" s="126"/>
    </row>
    <row r="2630" spans="1:10" ht="12.75" customHeight="1">
      <c r="A2630" s="11" t="str">
        <f>IF('TRI-1C'!$DX$13="","",'TRI-1C'!$DX$13)</f>
        <v>Mantener un adecuado control postural en diferentes posiciones del cuerpo y en desplazamientos.</v>
      </c>
      <c r="B2630" s="156"/>
      <c r="C2630" s="156"/>
      <c r="D2630" s="156"/>
      <c r="E2630" s="156"/>
      <c r="F2630" s="157"/>
      <c r="G2630" s="124" t="str">
        <f>IF(A2630="","",VLOOKUP(J2506,'TRI-1C'!$B$18:$FH$61,127,FALSE))</f>
        <v>A+</v>
      </c>
      <c r="I2630" s="125" t="str">
        <f t="shared" si="98"/>
        <v>A+</v>
      </c>
      <c r="J2630" s="128"/>
    </row>
    <row r="2631" spans="1:10" ht="12.75" customHeight="1">
      <c r="A2631" s="148" t="str">
        <f>IF('TRI-1C'!$DY$13="","",'TRI-1C'!$DY$13)</f>
        <v>Orientarse en el espacio realizando desplazamientos en función de consignas dadas con las nociones: entre, adelante-atrás, junto a, cerca-lejos</v>
      </c>
      <c r="B2631" s="149"/>
      <c r="C2631" s="149"/>
      <c r="D2631" s="150"/>
      <c r="E2631" s="150"/>
      <c r="F2631" s="126"/>
      <c r="G2631" s="122" t="str">
        <f>IF(A2631="","",VLOOKUP(J2506,'TRI-1C'!$B$18:$FH$61,128,FALSE))</f>
        <v>A+</v>
      </c>
      <c r="H2631" s="150"/>
      <c r="I2631" s="127" t="str">
        <f t="shared" si="98"/>
        <v>A+</v>
      </c>
      <c r="J2631" s="126"/>
    </row>
    <row r="2632" spans="1:10" ht="12.75" customHeight="1">
      <c r="A2632" s="147" t="str">
        <f>IF('TRI-1C'!$DZ$13="","",'TRI-1C'!$DZ$13)</f>
        <v>Realiza varios movimientos y desplazamientos combinados a diferentes velocidades (rápido, lento), duración (largos y corto).</v>
      </c>
      <c r="B2632" s="139"/>
      <c r="C2632" s="139"/>
      <c r="F2632" s="128"/>
      <c r="G2632" s="124" t="str">
        <f>IF(A2632="","",VLOOKUP(J2506,'TRI-1C'!$B$18:$FH$61,129,FALSE))</f>
        <v>A+</v>
      </c>
      <c r="I2632" s="125" t="str">
        <f t="shared" si="98"/>
        <v>A+</v>
      </c>
      <c r="J2632" s="128"/>
    </row>
    <row r="2633" spans="1:10" ht="12.75" customHeight="1">
      <c r="A2633" s="148" t="str">
        <f>IF('TRI-1C'!$EA$13="","",'TRI-1C'!$EA$13)</f>
        <v>Realizar actividades de coordinación visomotriz con niveles de dificultad creciente en el tamaño y tipo de materiales.</v>
      </c>
      <c r="B2633" s="149"/>
      <c r="C2633" s="149"/>
      <c r="D2633" s="150"/>
      <c r="E2633" s="150"/>
      <c r="F2633" s="126"/>
      <c r="G2633" s="122" t="str">
        <f>IF(A2633="","",VLOOKUP(J2506,'TRI-1C'!$B$18:$FH$61,130,FALSE))</f>
        <v>A+</v>
      </c>
      <c r="H2633" s="150"/>
      <c r="I2633" s="127" t="str">
        <f t="shared" si="98"/>
        <v>A+</v>
      </c>
      <c r="J2633" s="126"/>
    </row>
    <row r="2634" spans="1:10" ht="12.75" customHeight="1">
      <c r="A2634" s="147" t="str">
        <f>IF('TRI-1C'!$EB$13="","",'TRI-1C'!$EB$13)</f>
        <v>Realizar desplazamientos y movimientos combinados utilizando el espacio total y parcial a diferentes distancias (largas-cortas)</v>
      </c>
      <c r="B2634" s="139"/>
      <c r="C2634" s="139"/>
      <c r="F2634" s="128"/>
      <c r="G2634" s="124" t="str">
        <f>IF(A2634="","",VLOOKUP(J2506,'TRI-1C'!$B$18:$FH$61,131,FALSE))</f>
        <v>A+</v>
      </c>
      <c r="I2634" s="125" t="str">
        <f t="shared" si="98"/>
        <v>A+</v>
      </c>
      <c r="J2634" s="128"/>
    </row>
    <row r="2635" spans="1:10" ht="12.75" customHeight="1">
      <c r="A263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2635" s="154"/>
      <c r="C2635" s="154"/>
      <c r="D2635" s="154"/>
      <c r="E2635" s="154"/>
      <c r="F2635" s="155"/>
      <c r="G2635" s="122" t="str">
        <f>IF(A2635="","",VLOOKUP(J2506,'TRI-1C'!$B$18:$FH$61,132,FALSE))</f>
        <v>A+</v>
      </c>
      <c r="H2635" s="150"/>
      <c r="I2635" s="127" t="str">
        <f t="shared" si="98"/>
        <v>A+</v>
      </c>
      <c r="J2635" s="126"/>
    </row>
    <row r="2636" spans="1:10" ht="12.75" customHeight="1">
      <c r="A263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2636" s="139"/>
      <c r="C2636" s="139"/>
      <c r="F2636" s="128"/>
      <c r="G2636" s="124" t="str">
        <f>IF(A2636="","",VLOOKUP(J2506,'TRI-1C'!$B$18:$FH$61,133,FALSE))</f>
        <v>A+</v>
      </c>
      <c r="I2636" s="125" t="str">
        <f t="shared" si="98"/>
        <v>A+</v>
      </c>
      <c r="J2636" s="128"/>
    </row>
    <row r="2637" spans="1:10" ht="12.75" customHeight="1">
      <c r="A263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2637" s="149"/>
      <c r="C2637" s="149"/>
      <c r="D2637" s="150"/>
      <c r="E2637" s="150"/>
      <c r="F2637" s="126"/>
      <c r="G2637" s="122" t="str">
        <f>IF(A2637="","",VLOOKUP(J2506,'TRI-1C'!$B$18:$FH$61,134,FALSE))</f>
        <v>A+</v>
      </c>
      <c r="H2637" s="150"/>
      <c r="I2637" s="127" t="str">
        <f t="shared" si="98"/>
        <v>A+</v>
      </c>
      <c r="J2637" s="126"/>
    </row>
    <row r="2638" spans="1:10" ht="12.75" customHeight="1">
      <c r="A2638" s="147" t="str">
        <f>IF('TRI-1C'!$EF$13="","",'TRI-1C'!$EF$13)</f>
        <v>Realizar movimientos diferenciados con los lados laterales del cuerpo (un lado y otro lado).</v>
      </c>
      <c r="B2638" s="139"/>
      <c r="C2638" s="139"/>
      <c r="F2638" s="128"/>
      <c r="G2638" s="124" t="str">
        <f>IF(A2638="","",VLOOKUP(J2506,'TRI-1C'!$B$18:$FH$61,135,FALSE))</f>
        <v>A+</v>
      </c>
      <c r="I2638" s="125" t="str">
        <f t="shared" si="98"/>
        <v>A+</v>
      </c>
      <c r="J2638" s="128"/>
    </row>
    <row r="2639" spans="1:10" ht="12.75" customHeight="1">
      <c r="A2639" s="148" t="str">
        <f>IF('TRI-1C'!$EG$13="","",'TRI-1C'!$EG$13)</f>
        <v>Realizar movimientos para la coordinación de ojo y pie como: patear pelotas hacia un punto fijo determinado.</v>
      </c>
      <c r="B2639" s="158"/>
      <c r="C2639" s="158"/>
      <c r="D2639" s="158"/>
      <c r="E2639" s="158"/>
      <c r="F2639" s="159"/>
      <c r="G2639" s="122" t="str">
        <f>IF(A2639="","",VLOOKUP(J2506,'TRI-1C'!$B$18:$FH$61,136,FALSE))</f>
        <v>A+</v>
      </c>
      <c r="H2639" s="150"/>
      <c r="I2639" s="127" t="str">
        <f t="shared" si="98"/>
        <v>A+</v>
      </c>
      <c r="J2639" s="126"/>
    </row>
    <row r="2640" spans="1:10" ht="12.75" customHeight="1">
      <c r="A2640" s="11" t="str">
        <f>IF('TRI-1C'!$EH$13="","",'TRI-1C'!$EH$13)</f>
        <v>Realizar representaciones gráficas utilizando el dibujo con detalles que le dan intencionalidad y sentido para identificarlos</v>
      </c>
      <c r="B2640" s="156"/>
      <c r="C2640" s="156"/>
      <c r="D2640" s="156"/>
      <c r="E2640" s="156"/>
      <c r="F2640" s="157"/>
      <c r="G2640" s="124" t="str">
        <f>IF(A2640="","",VLOOKUP(J2506,'TRI-1C'!$B$18:$FH$61,137,FALSE))</f>
        <v>A+</v>
      </c>
      <c r="I2640" s="125" t="str">
        <f t="shared" si="98"/>
        <v>A+</v>
      </c>
      <c r="J2640" s="128"/>
    </row>
    <row r="2641" spans="1:10" ht="12.75" customHeight="1">
      <c r="A2641" s="148" t="str">
        <f>IF('TRI-1C'!$EI$13="","",'TRI-1C'!$EI$13)</f>
        <v>Reconocer la importancia del peatón y respetar su espacio en la vía mediante actividades lúdicas que fomenten el aprendizaje de normas de tránsito.</v>
      </c>
      <c r="B2641" s="149"/>
      <c r="C2641" s="149"/>
      <c r="D2641" s="150"/>
      <c r="E2641" s="150"/>
      <c r="F2641" s="126"/>
      <c r="G2641" s="122" t="str">
        <f>IF(A2641="","",VLOOKUP(J2506,'TRI-1C'!$B$18:$FH$61,138,FALSE))</f>
        <v>A+</v>
      </c>
      <c r="H2641" s="150"/>
      <c r="I2641" s="127" t="str">
        <f t="shared" si="98"/>
        <v>A+</v>
      </c>
      <c r="J2641" s="126"/>
    </row>
    <row r="2642" spans="1:10" ht="12.75" customHeight="1">
      <c r="A2642" s="147" t="str">
        <f>IF('TRI-1C'!$EJ$13="","",'TRI-1C'!$EJ$13)</f>
        <v>Representar la figura humana utilizando el monigote e incorporando detalles según la interiorización de su imagen corporal.</v>
      </c>
      <c r="B2642" s="139"/>
      <c r="C2642" s="139"/>
      <c r="F2642" s="128"/>
      <c r="G2642" s="124" t="str">
        <f>IF(A2642="","",VLOOKUP(J2506,'TRI-1C'!$B$18:$FH$61,139,FALSE))</f>
        <v>A+</v>
      </c>
      <c r="I2642" s="125" t="str">
        <f t="shared" si="98"/>
        <v>A+</v>
      </c>
      <c r="J2642" s="128"/>
    </row>
    <row r="2643" spans="1:10" ht="12.75" customHeight="1">
      <c r="A2643" s="148" t="str">
        <f>IF('TRI-1C'!$EK$13="","",'TRI-1C'!$EK$13)</f>
        <v>Saltar de un pie a otro alternadamente, de manera autónoma.</v>
      </c>
      <c r="B2643" s="149"/>
      <c r="C2643" s="149"/>
      <c r="D2643" s="150"/>
      <c r="E2643" s="150"/>
      <c r="F2643" s="126"/>
      <c r="G2643" s="122" t="str">
        <f>IF(A2643="","",VLOOKUP(J2506,'TRI-1C'!$B$18:$FH$61,140,FALSE))</f>
        <v>A+</v>
      </c>
      <c r="H2643" s="150"/>
      <c r="I2643" s="127" t="str">
        <f t="shared" si="98"/>
        <v>A+</v>
      </c>
      <c r="J2643" s="126"/>
    </row>
    <row r="2644" spans="1:10" ht="12.75" customHeight="1">
      <c r="A2644" s="147" t="str">
        <f>IF('TRI-1C'!$EL$13="","",'TRI-1C'!$EL$13)</f>
        <v>Saltar en dos pies en sentido vertical obstáculos de 20 a 30 cm en altura y en sentido horizontal longitudes de aproximadamente 50 a 70 cm.</v>
      </c>
      <c r="B2644" s="139"/>
      <c r="C2644" s="139"/>
      <c r="F2644" s="128"/>
      <c r="G2644" s="124" t="str">
        <f>IF(A2644="","",VLOOKUP(J2506,'TRI-1C'!$B$18:$FH$61,141,FALSE))</f>
        <v>A+</v>
      </c>
      <c r="I2644" s="125" t="str">
        <f t="shared" si="98"/>
        <v>A+</v>
      </c>
      <c r="J2644" s="128"/>
    </row>
    <row r="2645" spans="1:10" ht="12.75" customHeight="1">
      <c r="A2645" s="192" t="str">
        <f>IF('TRI-1C'!$EM$13="","",'TRI-1C'!$EM$13)</f>
        <v>Subir y bajar escaleras alternando los pies.</v>
      </c>
      <c r="B2645" s="154"/>
      <c r="C2645" s="154"/>
      <c r="D2645" s="154"/>
      <c r="E2645" s="154"/>
      <c r="F2645" s="155"/>
      <c r="G2645" s="122" t="str">
        <f>IF(A2645="","",VLOOKUP(J2506,'TRI-1C'!$B$18:$FH$61,142,FALSE))</f>
        <v>A+</v>
      </c>
      <c r="H2645" s="150"/>
      <c r="I2645" s="127" t="str">
        <f t="shared" si="98"/>
        <v>A+</v>
      </c>
      <c r="J2645" s="126"/>
    </row>
    <row r="2646" spans="1:10" ht="12.75" customHeight="1">
      <c r="A2646" s="147" t="str">
        <f>IF('TRI-1C'!$EN$13="","",'TRI-1C'!$EN$13)</f>
        <v>Trepar y reptar a diferentes ritmos y en posiciones corporales diversas (cúbito ventral y cúbito dorsal).</v>
      </c>
      <c r="B2646" s="139"/>
      <c r="C2646" s="139"/>
      <c r="F2646" s="128"/>
      <c r="G2646" s="124" t="str">
        <f>IF(A2646="","",VLOOKUP(J2506,'TRI-1C'!$B$18:$FH$61,143,FALSE))</f>
        <v>A+</v>
      </c>
      <c r="I2646" s="125" t="str">
        <f t="shared" si="98"/>
        <v>A+</v>
      </c>
      <c r="J2646" s="128"/>
    </row>
    <row r="2647" spans="1:10" ht="12.75" customHeight="1">
      <c r="A2647" s="148" t="str">
        <f>IF('TRI-1C'!$EO$13="","",'TRI-1C'!$EO$13)</f>
        <v>Ubicar algunas partes de su cuerpo en función de las nociones de al lado, junto a, cerca-lejos.</v>
      </c>
      <c r="B2647" s="149"/>
      <c r="C2647" s="149"/>
      <c r="D2647" s="150"/>
      <c r="E2647" s="150"/>
      <c r="F2647" s="126"/>
      <c r="G2647" s="122" t="str">
        <f>IF(A2647="","",VLOOKUP(J2506,'TRI-1C'!$B$18:$FH$61,144,FALSE))</f>
        <v>A+</v>
      </c>
      <c r="H2647" s="150"/>
      <c r="I2647" s="127" t="str">
        <f t="shared" si="98"/>
        <v>A+</v>
      </c>
      <c r="J2647" s="126"/>
    </row>
    <row r="2648" spans="1:10" ht="12.75" customHeight="1">
      <c r="A2648" s="147" t="str">
        <f>IF('TRI-1C'!$EP$13="","",'TRI-1C'!$EP$13)</f>
        <v>Utilizar el espacio parcial e inicia con el uso del espacio total para realizar representaciones gráficas.</v>
      </c>
      <c r="B2648" s="139"/>
      <c r="C2648" s="139"/>
      <c r="F2648" s="128"/>
      <c r="G2648" s="124" t="str">
        <f>IF(A2648="","",VLOOKUP(J2506,'TRI-1C'!$B$18:$FH$61,145,FALSE))</f>
        <v>A+</v>
      </c>
      <c r="I2648" s="125" t="str">
        <f t="shared" si="98"/>
        <v>A+</v>
      </c>
      <c r="J2648" s="128"/>
    </row>
    <row r="2649" spans="1:10" ht="12.75" customHeight="1">
      <c r="A2649" s="148" t="str">
        <f>IF('TRI-1C'!$EQ$13="","",'TRI-1C'!$EQ$13)</f>
        <v>Utilizar la pinza digital para coger lápices, marcadores, pinceles y diversos tipos de materiales.</v>
      </c>
      <c r="B2649" s="158"/>
      <c r="C2649" s="158"/>
      <c r="D2649" s="158"/>
      <c r="E2649" s="158"/>
      <c r="F2649" s="159"/>
      <c r="G2649" s="122" t="str">
        <f>IF(A2649="","",VLOOKUP(J2506,'TRI-1C'!$B$18:$FH$61,146,FALSE))</f>
        <v>A+</v>
      </c>
      <c r="H2649" s="150"/>
      <c r="I2649" s="127" t="str">
        <f t="shared" si="98"/>
        <v>A+</v>
      </c>
      <c r="J2649" s="126"/>
    </row>
    <row r="2650" spans="1:10" ht="12.75" customHeight="1">
      <c r="A2650" s="6" t="str">
        <f>NOTAS!$O$14</f>
        <v>CIVICA Y ACOMPAÑAMIENTO INTEGRAL</v>
      </c>
      <c r="B2650" s="156"/>
      <c r="C2650" s="156"/>
      <c r="D2650" s="156"/>
      <c r="E2650" s="156"/>
      <c r="F2650" s="157"/>
      <c r="G2650" s="124" t="str">
        <f>IF(A2650="","",VLOOKUP(J2506,'TRI-1C'!$B$18:$FH$61,146,FALSE))</f>
        <v>A+</v>
      </c>
      <c r="I2650" s="125"/>
      <c r="J2650" s="128"/>
    </row>
    <row r="2651" spans="1:10" ht="12.75" customHeight="1">
      <c r="A2651" s="148" t="str">
        <f>IF('TRI-1C'!$ES$13="","",'TRI-1C'!$ES$13)</f>
        <v/>
      </c>
      <c r="B2651" s="149"/>
      <c r="C2651" s="149"/>
      <c r="D2651" s="150"/>
      <c r="E2651" s="150"/>
      <c r="F2651" s="126"/>
      <c r="G2651" s="122" t="str">
        <f>IF(A2651="","",VLOOKUP(J2506,'TRI-1C'!$B$18:$FH$61,148,FALSE))</f>
        <v/>
      </c>
      <c r="H2651" s="150"/>
      <c r="I2651" s="127" t="str">
        <f t="shared" ref="I2651:I2660" si="99">IF(G2651="","",G2651)</f>
        <v/>
      </c>
      <c r="J2651" s="126"/>
    </row>
    <row r="2652" spans="1:10" ht="12.75" customHeight="1">
      <c r="A2652" s="147" t="str">
        <f>IF('TRI-1C'!$ET$13="","",'TRI-1C'!$ET$13)</f>
        <v>AUTOCONOCIMIENTO</v>
      </c>
      <c r="B2652" s="139"/>
      <c r="C2652" s="139"/>
      <c r="F2652" s="128"/>
      <c r="G2652" s="124" t="str">
        <f>IF(A2652="","",VLOOKUP(J2506,'TRI-1C'!$B$18:$FH$61,149,FALSE))</f>
        <v>S</v>
      </c>
      <c r="I2652" s="125" t="str">
        <f t="shared" si="99"/>
        <v>S</v>
      </c>
      <c r="J2652" s="128"/>
    </row>
    <row r="2653" spans="1:10" ht="12.75" customHeight="1">
      <c r="A2653" s="148" t="str">
        <f>IF('TRI-1C'!$EU$13="","",'TRI-1C'!$EU$13)</f>
        <v>PENSAMIENO CRITICO</v>
      </c>
      <c r="B2653" s="149"/>
      <c r="C2653" s="149"/>
      <c r="D2653" s="150"/>
      <c r="E2653" s="150"/>
      <c r="F2653" s="126"/>
      <c r="G2653" s="122" t="str">
        <f>IF(A2653="","",VLOOKUP(J2506,'TRI-1C'!$B$18:$FH$61,150,FALSE))</f>
        <v>S</v>
      </c>
      <c r="H2653" s="150"/>
      <c r="I2653" s="127" t="str">
        <f t="shared" si="99"/>
        <v>S</v>
      </c>
      <c r="J2653" s="126"/>
    </row>
    <row r="2654" spans="1:10" ht="12.75" customHeight="1">
      <c r="A2654" s="147" t="str">
        <f>IF('TRI-1C'!$EV$13="","",'TRI-1C'!$EV$13)</f>
        <v>MANEJO DE PROBLEMAS</v>
      </c>
      <c r="B2654" s="139"/>
      <c r="C2654" s="139"/>
      <c r="F2654" s="128"/>
      <c r="G2654" s="124" t="str">
        <f>IF(A2654="","",VLOOKUP(J2506,'TRI-1C'!$B$18:$FH$61,151,FALSE))</f>
        <v>S</v>
      </c>
      <c r="I2654" s="125" t="str">
        <f t="shared" si="99"/>
        <v>S</v>
      </c>
      <c r="J2654" s="128"/>
    </row>
    <row r="2655" spans="1:10" ht="12.75" customHeight="1">
      <c r="A2655" s="192" t="str">
        <f>IF('TRI-1C'!$EW$13="","",'TRI-1C'!$EW$13)</f>
        <v>TOMA DE DECISIONES</v>
      </c>
      <c r="B2655" s="154"/>
      <c r="C2655" s="154"/>
      <c r="D2655" s="154"/>
      <c r="E2655" s="154"/>
      <c r="F2655" s="155"/>
      <c r="G2655" s="122" t="str">
        <f>IF(A2655="","",VLOOKUP(J2506,'TRI-1C'!$B$18:$FH$61,152,FALSE))</f>
        <v>S</v>
      </c>
      <c r="H2655" s="150"/>
      <c r="I2655" s="127" t="str">
        <f t="shared" si="99"/>
        <v>S</v>
      </c>
      <c r="J2655" s="126"/>
    </row>
    <row r="2656" spans="1:10" ht="12.75" customHeight="1">
      <c r="A2656" s="147" t="str">
        <f>IF('TRI-1C'!$EX$13="","",'TRI-1C'!$EX$13)</f>
        <v>TRABAJO EN EQUIPO</v>
      </c>
      <c r="B2656" s="139"/>
      <c r="C2656" s="139"/>
      <c r="F2656" s="128"/>
      <c r="G2656" s="124" t="str">
        <f>IF(A2656="","",VLOOKUP(J2506,'TRI-1C'!$B$18:$FH$61,153,FALSE))</f>
        <v>S</v>
      </c>
      <c r="I2656" s="125" t="str">
        <f t="shared" si="99"/>
        <v>S</v>
      </c>
      <c r="J2656" s="128"/>
    </row>
    <row r="2657" spans="1:10" ht="12.75" customHeight="1">
      <c r="A2657" s="148" t="str">
        <f>IF('TRI-1C'!$EY$13="","",'TRI-1C'!$EY$13)</f>
        <v>CONCIENCIA SOCIAL</v>
      </c>
      <c r="B2657" s="149"/>
      <c r="C2657" s="149"/>
      <c r="D2657" s="150"/>
      <c r="E2657" s="150"/>
      <c r="F2657" s="126"/>
      <c r="G2657" s="122" t="str">
        <f>IF(A2657="","",VLOOKUP(J2506,'TRI-1C'!$B$18:$FH$61,154,FALSE))</f>
        <v>S</v>
      </c>
      <c r="H2657" s="150"/>
      <c r="I2657" s="127" t="str">
        <f t="shared" si="99"/>
        <v>S</v>
      </c>
      <c r="J2657" s="126"/>
    </row>
    <row r="2658" spans="1:10" ht="12.75" customHeight="1">
      <c r="A2658" s="147" t="str">
        <f>IF('TRI-1C'!$EZ$13="","",'TRI-1C'!$EZ$13)</f>
        <v xml:space="preserve">RELACIONES INTERPERSONALES	</v>
      </c>
      <c r="B2658" s="139"/>
      <c r="C2658" s="139"/>
      <c r="F2658" s="128"/>
      <c r="G2658" s="124" t="str">
        <f>IF(A2658="","",VLOOKUP(J2506,'TRI-1C'!$B$18:$FH$61,155,FALSE))</f>
        <v>S</v>
      </c>
      <c r="I2658" s="125" t="str">
        <f t="shared" si="99"/>
        <v>S</v>
      </c>
      <c r="J2658" s="128"/>
    </row>
    <row r="2659" spans="1:10" ht="12.75" customHeight="1">
      <c r="A2659" s="148" t="str">
        <f>IF('TRI-1C'!$FA$13="","",'TRI-1C'!$FA$13)</f>
        <v>MANEJO DE CONFLICTOS</v>
      </c>
      <c r="B2659" s="149"/>
      <c r="C2659" s="149"/>
      <c r="D2659" s="150"/>
      <c r="E2659" s="150"/>
      <c r="F2659" s="126"/>
      <c r="G2659" s="122" t="str">
        <f>IF(A2659="","",VLOOKUP(J2506,'TRI-1C'!$B$18:$FH$61,156,FALSE))</f>
        <v>S</v>
      </c>
      <c r="H2659" s="150"/>
      <c r="I2659" s="127" t="str">
        <f t="shared" si="99"/>
        <v>S</v>
      </c>
      <c r="J2659" s="126"/>
    </row>
    <row r="2660" spans="1:10" ht="12.75" customHeight="1">
      <c r="A2660" s="147" t="str">
        <f>IF('TRI-1C'!$FB$13="","",'TRI-1C'!$FB$13)</f>
        <v>MANEJO DE EMOCIONES Y SENTIMIENTOS</v>
      </c>
      <c r="B2660" s="139"/>
      <c r="C2660" s="139"/>
      <c r="F2660" s="128"/>
      <c r="G2660" s="124" t="str">
        <f>IF(A2660="","",VLOOKUP(J2506,'TRI-1C'!$B$18:$FH$61,157,FALSE))</f>
        <v>F</v>
      </c>
      <c r="I2660" s="125" t="str">
        <f t="shared" si="99"/>
        <v>F</v>
      </c>
      <c r="J2660" s="128"/>
    </row>
    <row r="2661" spans="1:10" ht="12.75" customHeight="1">
      <c r="A2661" s="151"/>
      <c r="B2661" s="129"/>
      <c r="C2661" s="129"/>
      <c r="D2661" s="130"/>
      <c r="E2661" s="130"/>
      <c r="F2661" s="131"/>
      <c r="G2661" s="132"/>
      <c r="H2661" s="130"/>
      <c r="I2661" s="133"/>
      <c r="J2661" s="131"/>
    </row>
    <row r="2662" spans="1:10" ht="12.75" customHeight="1">
      <c r="A2662" s="134"/>
      <c r="B2662" s="134"/>
      <c r="C2662" s="134"/>
      <c r="D2662" s="134"/>
      <c r="E2662" s="134"/>
      <c r="F2662" s="140"/>
      <c r="G2662" s="496"/>
      <c r="H2662" s="496"/>
      <c r="I2662" s="497"/>
      <c r="J2662" s="497"/>
    </row>
    <row r="2663" spans="1:10" ht="12.75" customHeight="1">
      <c r="A2663" s="487" t="s">
        <v>156</v>
      </c>
      <c r="B2663" s="488"/>
      <c r="C2663" s="135" t="s">
        <v>157</v>
      </c>
      <c r="G2663" s="494"/>
      <c r="H2663" s="494"/>
      <c r="I2663" s="494"/>
      <c r="J2663" s="494"/>
    </row>
    <row r="2664" spans="1:10" ht="12.75" customHeight="1">
      <c r="A2664" s="489" t="s">
        <v>158</v>
      </c>
      <c r="B2664" s="490"/>
      <c r="C2664" s="136" t="str">
        <f>VLOOKUP(J2506,'TRI-1C'!$B$18:$FH$61,160,FALSE)</f>
        <v>A+</v>
      </c>
      <c r="G2664" s="494"/>
      <c r="H2664" s="494"/>
      <c r="I2664" s="494"/>
      <c r="J2664" s="494"/>
    </row>
    <row r="2665" spans="1:10" ht="12.75" customHeight="1">
      <c r="A2665" s="491" t="s">
        <v>159</v>
      </c>
      <c r="B2665" s="492"/>
      <c r="C2665" s="493"/>
      <c r="G2665" s="494"/>
      <c r="H2665" s="494"/>
      <c r="I2665" s="494"/>
      <c r="J2665" s="494"/>
    </row>
    <row r="2666" spans="1:10" ht="12.75" customHeight="1">
      <c r="A2666" s="137" t="s">
        <v>160</v>
      </c>
      <c r="B2666" s="138"/>
      <c r="C2666" s="188" t="str">
        <f>VLOOKUP(J2506,'TRI-1C'!$B$18:$FH$61,161,FALSE)</f>
        <v/>
      </c>
      <c r="G2666" s="494"/>
      <c r="H2666" s="494"/>
      <c r="I2666" s="494"/>
      <c r="J2666" s="494"/>
    </row>
    <row r="2667" spans="1:10" ht="12.75" customHeight="1">
      <c r="A2667" s="137" t="s">
        <v>161</v>
      </c>
      <c r="B2667" s="138"/>
      <c r="C2667" s="188" t="str">
        <f>VLOOKUP(J2506,'TRI-1C'!$B$18:$FH$61,162,FALSE)</f>
        <v/>
      </c>
      <c r="G2667" s="494"/>
      <c r="H2667" s="494"/>
      <c r="I2667" s="494"/>
      <c r="J2667" s="494"/>
    </row>
    <row r="2668" spans="1:10" ht="12.75" customHeight="1">
      <c r="A2668" s="480" t="s">
        <v>163</v>
      </c>
      <c r="B2668" s="481"/>
      <c r="C2668" s="188">
        <f>VLOOKUP(J2506,'TRI-1C'!$B$18:$FH$61,163,FALSE)</f>
        <v>0</v>
      </c>
      <c r="G2668" s="494"/>
      <c r="H2668" s="494"/>
      <c r="I2668" s="494"/>
      <c r="J2668" s="494"/>
    </row>
    <row r="2669" spans="1:10" ht="12.75" customHeight="1">
      <c r="D2669" s="503" t="s">
        <v>162</v>
      </c>
      <c r="E2669" s="503"/>
      <c r="F2669" s="152">
        <f ca="1">NOW()</f>
        <v>45994.739222569442</v>
      </c>
    </row>
    <row r="2672" spans="1:10" ht="12.75" customHeight="1">
      <c r="G2672" s="112"/>
    </row>
    <row r="2674" spans="2:7" ht="12.75" customHeight="1">
      <c r="B2674" s="495" t="s">
        <v>164</v>
      </c>
      <c r="C2674" s="495"/>
      <c r="F2674" s="116" t="s">
        <v>165</v>
      </c>
      <c r="G2674" s="116" t="s">
        <v>165</v>
      </c>
    </row>
    <row r="2708" spans="1:10" ht="12.75" customHeight="1">
      <c r="A2708" s="111" t="s">
        <v>153</v>
      </c>
      <c r="C2708" t="str">
        <f>IF(VLOOKUP(J2711,NOTAS!$D$14:$P$60,2,FALSE)="","",VLOOKUP(J2711,NOTAS!$D$14:$P$60,2,FALSE))</f>
        <v>LOOR ROLDAN HEYDAN YADIEL</v>
      </c>
    </row>
    <row r="2709" spans="1:10" ht="12.75" customHeight="1">
      <c r="A2709" s="111" t="s">
        <v>154</v>
      </c>
      <c r="C2709" t="str">
        <f>NOTAS!$B$14&amp; " "&amp;NOTAS!$B$15</f>
        <v>INICIAL II A</v>
      </c>
      <c r="F2709" s="111"/>
      <c r="G2709" s="116"/>
      <c r="H2709" s="117"/>
      <c r="I2709" s="118"/>
      <c r="J2709" s="117"/>
    </row>
    <row r="2710" spans="1:10" ht="12.75" customHeight="1">
      <c r="A2710" s="111" t="s">
        <v>6</v>
      </c>
      <c r="C2710" t="str">
        <f>NOTAS!$B$18</f>
        <v>2025-2026 MATUTINA</v>
      </c>
      <c r="H2710" s="117"/>
      <c r="I2710" s="118"/>
      <c r="J2710" s="117"/>
    </row>
    <row r="2711" spans="1:10" ht="12.75" customHeight="1" thickBot="1">
      <c r="A2711" s="486" t="s">
        <v>167</v>
      </c>
      <c r="B2711" s="486"/>
      <c r="I2711" s="114" t="s">
        <v>74</v>
      </c>
      <c r="J2711" s="121">
        <v>14</v>
      </c>
    </row>
    <row r="2712" spans="1:10" ht="12.75" customHeight="1">
      <c r="A2712" s="482" t="s">
        <v>155</v>
      </c>
      <c r="B2712" s="483"/>
      <c r="C2712" s="483"/>
      <c r="D2712" s="483"/>
      <c r="E2712" s="483"/>
      <c r="F2712" s="484"/>
      <c r="G2712" s="485" t="s">
        <v>141</v>
      </c>
      <c r="H2712" s="483"/>
      <c r="I2712" s="498" t="s">
        <v>141</v>
      </c>
      <c r="J2712" s="499"/>
    </row>
    <row r="2713" spans="1:10" ht="12.75" customHeight="1">
      <c r="A2713" s="500" t="str">
        <f>IF('TRI-1C'!G$10="","",'TRI-1C'!G$10)</f>
        <v>IDENTIDAD Y AUTONOMÍA</v>
      </c>
      <c r="B2713" s="501"/>
      <c r="C2713" s="501"/>
      <c r="D2713" s="501"/>
      <c r="E2713" s="501"/>
      <c r="F2713" s="502"/>
      <c r="G2713" s="160"/>
      <c r="H2713" s="161"/>
      <c r="I2713" s="162"/>
      <c r="J2713" s="163"/>
    </row>
    <row r="2714" spans="1:10" ht="12.75" customHeight="1">
      <c r="A2714" s="148" t="str">
        <f>IF('TRI-1C'!G$13="","",'TRI-1C'!G$13)</f>
        <v>Comunicar algunos datos de su identidad como: nombres completos, edad, nombres de familiares cercanos, lugar dónde vive.</v>
      </c>
      <c r="B2714" s="158"/>
      <c r="C2714" s="158"/>
      <c r="D2714" s="158"/>
      <c r="E2714" s="158"/>
      <c r="F2714" s="159"/>
      <c r="G2714" s="122" t="str">
        <f>IF(A2714="","",VLOOKUP(J2711,'TRI-1C'!$B$18:$FH$61,6,FALSE))</f>
        <v>B-</v>
      </c>
      <c r="H2714" s="150"/>
      <c r="I2714" s="127" t="str">
        <f>IF(G2714="","",G2714)</f>
        <v>B-</v>
      </c>
      <c r="J2714" s="126"/>
    </row>
    <row r="2715" spans="1:10" ht="12.75" customHeight="1">
      <c r="A2715" s="11" t="str">
        <f>IF('TRI-1C'!$H$13="","",'TRI-1C'!$H$13)</f>
        <v>Demostrar curiosidad por las características físicas (genitales) que le permiten reconocerse como niño y niña</v>
      </c>
      <c r="B2715" s="156"/>
      <c r="C2715" s="156"/>
      <c r="D2715" s="156"/>
      <c r="E2715" s="156"/>
      <c r="F2715" s="157"/>
      <c r="G2715" s="124" t="str">
        <f>IF(A2715="","",VLOOKUP(J2711,'TRI-1C'!$B$18:$FH$61,7,FALSE))</f>
        <v>A+</v>
      </c>
      <c r="I2715" s="125" t="str">
        <f t="shared" ref="I2715:I2731" si="100">IF(G2715="","",G2715)</f>
        <v>A+</v>
      </c>
      <c r="J2715" s="128"/>
    </row>
    <row r="2716" spans="1:10" ht="12.75" customHeight="1">
      <c r="A2716" s="148" t="str">
        <f>IF('TRI-1C'!$I$13="","",'TRI-1C'!$I$13)</f>
        <v>Identificar la importancia de usar el cinturón de seguridad para promover el autocuidado y la protección personal.</v>
      </c>
      <c r="B2716" s="149"/>
      <c r="C2716" s="149"/>
      <c r="D2716" s="150"/>
      <c r="E2716" s="150"/>
      <c r="F2716" s="126"/>
      <c r="G2716" s="122" t="str">
        <f>IF(A2716="","",VLOOKUP(J2711,'TRI-1C'!$B$18:$FH$61,8,FALSE))</f>
        <v>B-</v>
      </c>
      <c r="H2716" s="150"/>
      <c r="I2716" s="127" t="str">
        <f t="shared" si="100"/>
        <v>B-</v>
      </c>
      <c r="J2716" s="126"/>
    </row>
    <row r="2717" spans="1:10" ht="12.75" customHeight="1">
      <c r="A2717" s="147" t="str">
        <f>IF('TRI-1C'!$J$13="","",'TRI-1C'!$J$13)</f>
        <v>Identificar las situaciones de peligro a las que se puede exponer en su entorno inmediato y seguir pautas de comportamiento para evitarlas.</v>
      </c>
      <c r="B2717" s="139"/>
      <c r="C2717" s="139"/>
      <c r="F2717" s="128"/>
      <c r="G2717" s="124" t="str">
        <f>IF(A2717="","",VLOOKUP(J2711,'TRI-1C'!$B$18:$FH$61,9,FALSE))</f>
        <v>A+</v>
      </c>
      <c r="I2717" s="125" t="str">
        <f t="shared" si="100"/>
        <v>A+</v>
      </c>
      <c r="J2717" s="128"/>
    </row>
    <row r="2718" spans="1:10" ht="12.75" customHeight="1">
      <c r="A2718" s="148" t="str">
        <f>IF('TRI-1C'!$K$13="","",'TRI-1C'!$K$13)</f>
        <v>Identificar sus características físicas y las de las personas de su entorno como parte del proceso de aceptación de sí mismo y de respeto a los demás.</v>
      </c>
      <c r="B2718" s="149"/>
      <c r="C2718" s="149"/>
      <c r="D2718" s="150"/>
      <c r="E2718" s="150"/>
      <c r="F2718" s="126"/>
      <c r="G2718" s="122" t="str">
        <f>IF(A2718="","",VLOOKUP(J2711,'TRI-1C'!$B$18:$FH$61,10,FALSE))</f>
        <v>B+</v>
      </c>
      <c r="H2718" s="150"/>
      <c r="I2718" s="127" t="str">
        <f t="shared" si="100"/>
        <v>B+</v>
      </c>
      <c r="J2718" s="126"/>
    </row>
    <row r="2719" spans="1:10" ht="12.75" customHeight="1">
      <c r="A2719" s="147" t="str">
        <f>IF('TRI-1C'!$L$13="","",'TRI-1C'!$L$13)</f>
        <v>Identificar y manifestar sus emociones y sentimientos, expresando las causas de los mismos mediante el lenguaje verbal. (D.EIB.10.3.)</v>
      </c>
      <c r="B2719" s="139"/>
      <c r="C2719" s="139"/>
      <c r="F2719" s="128"/>
      <c r="G2719" s="124" t="str">
        <f>IF(A2719="","",VLOOKUP(J2711,'TRI-1C'!$B$18:$FH$61,11,FALSE))</f>
        <v>B-</v>
      </c>
      <c r="I2719" s="125" t="str">
        <f t="shared" si="100"/>
        <v>B-</v>
      </c>
      <c r="J2719" s="128"/>
    </row>
    <row r="2720" spans="1:10" ht="12.75" customHeight="1">
      <c r="A2720" s="192" t="str">
        <f>IF('TRI-1C'!$M$13="","",'TRI-1C'!$M$13)</f>
        <v>Identificarse como miembro de una familia reconociéndose como parte importante de la misma.</v>
      </c>
      <c r="B2720" s="154"/>
      <c r="C2720" s="154"/>
      <c r="D2720" s="154"/>
      <c r="E2720" s="154"/>
      <c r="F2720" s="155"/>
      <c r="G2720" s="122" t="str">
        <f>IF(A2720="","",VLOOKUP(J2711,'TRI-1C'!$B$18:$FH$61,12,FALSE))</f>
        <v>A+</v>
      </c>
      <c r="H2720" s="150"/>
      <c r="I2720" s="127" t="str">
        <f t="shared" si="100"/>
        <v>A+</v>
      </c>
      <c r="J2720" s="126"/>
    </row>
    <row r="2721" spans="1:10" ht="12.75" customHeight="1">
      <c r="A2721" s="147" t="str">
        <f>IF('TRI-1C'!$N$13="","",'TRI-1C'!$N$13)</f>
        <v>Practicar con autonomía hábitos de higiene personal como lavarse las manos, los dientes y la cara.</v>
      </c>
      <c r="B2721" s="139"/>
      <c r="C2721" s="139"/>
      <c r="F2721" s="128"/>
      <c r="G2721" s="124" t="str">
        <f>IF(A2721="","",VLOOKUP(J2711,'TRI-1C'!$B$18:$FH$61,13,FALSE))</f>
        <v>A+</v>
      </c>
      <c r="I2721" s="125" t="str">
        <f t="shared" si="100"/>
        <v>A+</v>
      </c>
      <c r="J2721" s="128"/>
    </row>
    <row r="2722" spans="1:10" ht="12.75" customHeight="1">
      <c r="A2722" s="148" t="str">
        <f>IF('TRI-1C'!$O$13="","",'TRI-1C'!$O$13)</f>
        <v>Practicar hábitos de orden ubicando los objetos en el lugar correspondiente.</v>
      </c>
      <c r="B2722" s="149"/>
      <c r="C2722" s="149"/>
      <c r="D2722" s="150"/>
      <c r="E2722" s="150"/>
      <c r="F2722" s="126"/>
      <c r="G2722" s="122" t="str">
        <f>IF(A2722="","",VLOOKUP(J2711,'TRI-1C'!$B$18:$FH$61,14,FALSE))</f>
        <v>B-</v>
      </c>
      <c r="H2722" s="150"/>
      <c r="I2722" s="127" t="str">
        <f t="shared" si="100"/>
        <v>B-</v>
      </c>
      <c r="J2722" s="126"/>
    </row>
    <row r="2723" spans="1:10" ht="12.75" customHeight="1">
      <c r="A2723" s="147" t="str">
        <f>IF('TRI-1C'!$P$13="","",'TRI-1C'!$P$13)</f>
        <v>Practicar las acciones a seguir en situaciones de riesgo como: temblores, incendios, entre otros, determinadas en el plan de contingencia institucional.</v>
      </c>
      <c r="B2723" s="139"/>
      <c r="C2723" s="139"/>
      <c r="F2723" s="128"/>
      <c r="G2723" s="124" t="str">
        <f>IF(A2723="","",VLOOKUP(J2711,'TRI-1C'!$B$18:$FH$61,15,FALSE))</f>
        <v>B-</v>
      </c>
      <c r="I2723" s="125" t="str">
        <f t="shared" si="100"/>
        <v>B-</v>
      </c>
      <c r="J2723" s="128"/>
    </row>
    <row r="2724" spans="1:10" ht="12.75" customHeight="1">
      <c r="A2724" s="148" t="str">
        <f>IF('TRI-1C'!$Q$13="","",'TRI-1C'!$Q$13)</f>
        <v>Practicar normas de seguridad para evitar accidentes a los que se puede exponer en su entorno inmediato.</v>
      </c>
      <c r="B2724" s="158"/>
      <c r="C2724" s="158"/>
      <c r="D2724" s="158"/>
      <c r="E2724" s="158"/>
      <c r="F2724" s="159"/>
      <c r="G2724" s="122" t="str">
        <f>IF(A2724="","",VLOOKUP(J2711,'TRI-1C'!$B$18:$FH$61,16,FALSE))</f>
        <v>B-</v>
      </c>
      <c r="H2724" s="150"/>
      <c r="I2724" s="127" t="str">
        <f t="shared" si="100"/>
        <v>B-</v>
      </c>
      <c r="J2724" s="126"/>
    </row>
    <row r="2725" spans="1:10" ht="12.75" customHeight="1">
      <c r="A2725" s="11" t="str">
        <f>IF('TRI-1C'!$R$13="","",'TRI-1C'!$R$13)</f>
        <v>Realiza independientemente normas de aseo al ir al baño.</v>
      </c>
      <c r="B2725" s="156"/>
      <c r="C2725" s="156"/>
      <c r="D2725" s="156"/>
      <c r="E2725" s="156"/>
      <c r="F2725" s="157"/>
      <c r="G2725" s="124" t="str">
        <f>IF(A2725="","",VLOOKUP(J2711,'TRI-1C'!$B$18:$FH$61,17,FALSE))</f>
        <v>A+</v>
      </c>
      <c r="I2725" s="125" t="str">
        <f t="shared" si="100"/>
        <v>A+</v>
      </c>
      <c r="J2725" s="128"/>
    </row>
    <row r="2726" spans="1:10" ht="12.75" customHeight="1">
      <c r="A2726" s="148" t="str">
        <f>IF('TRI-1C'!$S$13="","",'TRI-1C'!$S$13)</f>
        <v>Reconocer la importancia del uso del casco y demás indumentaria de pro tección para protegerse de lesiones en actividades que requieran su uso</v>
      </c>
      <c r="B2726" s="149"/>
      <c r="C2726" s="149"/>
      <c r="D2726" s="150"/>
      <c r="E2726" s="150"/>
      <c r="F2726" s="126"/>
      <c r="G2726" s="122" t="str">
        <f>IF(A2726="","",VLOOKUP(J2711,'TRI-1C'!$B$18:$FH$61,18,FALSE))</f>
        <v>B+</v>
      </c>
      <c r="H2726" s="150"/>
      <c r="I2726" s="127" t="str">
        <f t="shared" si="100"/>
        <v>B+</v>
      </c>
      <c r="J2726" s="126"/>
    </row>
    <row r="2727" spans="1:10" ht="12.75" customHeight="1">
      <c r="A2727" s="147" t="str">
        <f>IF('TRI-1C'!$T$13="","",'TRI-1C'!$T$13)</f>
        <v>Reconocer situaciones problémicas en las actividades escolares para solucionarlas de forma creativa y con autonomía.</v>
      </c>
      <c r="B2727" s="139"/>
      <c r="C2727" s="139"/>
      <c r="F2727" s="128"/>
      <c r="G2727" s="124" t="str">
        <f>IF(A2727="","",VLOOKUP(J2711,'TRI-1C'!$B$18:$FH$61,19,FALSE))</f>
        <v>B-</v>
      </c>
      <c r="I2727" s="125" t="str">
        <f t="shared" si="100"/>
        <v>B-</v>
      </c>
      <c r="J2727" s="128"/>
    </row>
    <row r="2728" spans="1:10" ht="12.75" customHeight="1">
      <c r="A2728" s="148" t="str">
        <f>IF('TRI-1C'!$U$13="","",'TRI-1C'!$U$13)</f>
        <v>Seleccionar las prendas de vestir de acuerdo al estado climático (prendas para el frío / prendas para el calor).</v>
      </c>
      <c r="B2728" s="149"/>
      <c r="C2728" s="149"/>
      <c r="D2728" s="150"/>
      <c r="E2728" s="150"/>
      <c r="F2728" s="126"/>
      <c r="G2728" s="122" t="str">
        <f>IF(A2728="","",VLOOKUP(J2711,'TRI-1C'!$B$18:$FH$61,20,FALSE))</f>
        <v>A+</v>
      </c>
      <c r="H2728" s="150"/>
      <c r="I2728" s="127" t="str">
        <f t="shared" si="100"/>
        <v>A+</v>
      </c>
      <c r="J2728" s="126"/>
    </row>
    <row r="2729" spans="1:10" ht="12.75" customHeight="1">
      <c r="A2729" s="147" t="str">
        <f>IF('TRI-1C'!$V$13="","",'TRI-1C'!$V$13)</f>
        <v>Tomar decisiones con respecto a la elección de actividades, vestuario entre otros, en función de sus gustos y preferencias, argumentando las mismas.</v>
      </c>
      <c r="B2729" s="139"/>
      <c r="C2729" s="139"/>
      <c r="F2729" s="128"/>
      <c r="G2729" s="124" t="str">
        <f>IF(A2729="","",VLOOKUP(J2711,'TRI-1C'!$B$18:$FH$61,21,FALSE))</f>
        <v>B-</v>
      </c>
      <c r="I2729" s="125" t="str">
        <f t="shared" si="100"/>
        <v>B-</v>
      </c>
      <c r="J2729" s="128"/>
    </row>
    <row r="2730" spans="1:10" ht="12.75" customHeight="1">
      <c r="A2730" s="192" t="str">
        <f>IF('TRI-1C'!$W$13="","",'TRI-1C'!$W$13)</f>
        <v>Utilizar la cuchara, tenedor y el vaso cuando se alimenta de manera autónoma.</v>
      </c>
      <c r="B2730" s="154"/>
      <c r="C2730" s="154"/>
      <c r="D2730" s="154"/>
      <c r="E2730" s="154"/>
      <c r="F2730" s="155"/>
      <c r="G2730" s="122" t="str">
        <f>IF(A2730="","",VLOOKUP(J2711,'TRI-1C'!$B$18:$FH$61,22,FALSE))</f>
        <v>A+</v>
      </c>
      <c r="H2730" s="150"/>
      <c r="I2730" s="127" t="str">
        <f t="shared" si="100"/>
        <v>A+</v>
      </c>
      <c r="J2730" s="126"/>
    </row>
    <row r="2731" spans="1:10" ht="12.75" customHeight="1">
      <c r="A2731" s="147" t="str">
        <f>IF('TRI-1C'!$X$13="","",'TRI-1C'!$X$13)</f>
        <v>Vestirse y desvestirse de manera independiente con prendas de vestir sencillas. (D.EIB.10.5)</v>
      </c>
      <c r="B2731" s="139"/>
      <c r="C2731" s="139"/>
      <c r="F2731" s="128"/>
      <c r="G2731" s="124" t="str">
        <f>IF(A2731="","",VLOOKUP(J2711,'TRI-1C'!$B$18:$FH$61,23,FALSE))</f>
        <v>A+</v>
      </c>
      <c r="I2731" s="125" t="str">
        <f t="shared" si="100"/>
        <v>A+</v>
      </c>
      <c r="J2731" s="128"/>
    </row>
    <row r="2732" spans="1:10" ht="12.75" customHeight="1">
      <c r="A2732" s="165" t="str">
        <f>'BI-1T'!$A$8</f>
        <v>CONVIVENCIA</v>
      </c>
      <c r="B2732" s="149"/>
      <c r="C2732" s="149"/>
      <c r="D2732" s="150"/>
      <c r="E2732" s="150"/>
      <c r="F2732" s="126"/>
      <c r="G2732" s="122" t="str">
        <f>IF(A2732="","",VLOOKUP(J2711,'TRI-1C'!$B$18:$FH$61,24,FALSE))</f>
        <v>B+</v>
      </c>
      <c r="H2732" s="150"/>
      <c r="I2732" s="127"/>
      <c r="J2732" s="126"/>
    </row>
    <row r="2733" spans="1:10" ht="12.75" customHeight="1">
      <c r="A2733" s="147" t="str">
        <f>IF('TRI-1C'!$Z$13="","",'TRI-1C'!$Z$13)</f>
        <v>Apoyar y motivar a otras personas a participar en actividades grupales, particularmente a quienes muestran dificultades al hacerlo</v>
      </c>
      <c r="B2733" s="139"/>
      <c r="C2733" s="139"/>
      <c r="F2733" s="128"/>
      <c r="G2733" s="124" t="str">
        <f>IF(A2733="","",VLOOKUP(J2711,'TRI-1C'!$B$18:$FH$61,25,FALSE))</f>
        <v>A+</v>
      </c>
      <c r="I2733" s="125" t="str">
        <f t="shared" ref="I2733:I2747" si="101">IF(G2733="","",G2733)</f>
        <v>A+</v>
      </c>
      <c r="J2733" s="128"/>
    </row>
    <row r="2734" spans="1:10" ht="12.75" customHeight="1">
      <c r="A2734" s="148" t="str">
        <f>IF('TRI-1C'!$AA$13="","",'TRI-1C'!$AA$13)</f>
        <v>Asumir y respetar normas de convivencia en la institución de educación inicial y en el hogar acordadas con el adulto. (D.EIB.10.15.)</v>
      </c>
      <c r="B2734" s="158"/>
      <c r="C2734" s="158"/>
      <c r="D2734" s="158"/>
      <c r="E2734" s="158"/>
      <c r="F2734" s="159"/>
      <c r="G2734" s="122" t="str">
        <f>IF(A2734="","",VLOOKUP(J2711,'TRI-1C'!$B$18:$FH$61,26,FALSE))</f>
        <v>B-</v>
      </c>
      <c r="H2734" s="150"/>
      <c r="I2734" s="127" t="str">
        <f t="shared" si="101"/>
        <v>B-</v>
      </c>
      <c r="J2734" s="126"/>
    </row>
    <row r="2735" spans="1:10" ht="12.75" customHeight="1">
      <c r="A2735" s="11" t="str">
        <f>IF('TRI-1C'!$AB$13="","",'TRI-1C'!$AB$13)</f>
        <v>Colaborar en actividades que se desarrollan con otros niños y adultos de su entorno.</v>
      </c>
      <c r="B2735" s="156"/>
      <c r="C2735" s="156"/>
      <c r="D2735" s="156"/>
      <c r="E2735" s="156"/>
      <c r="F2735" s="157"/>
      <c r="G2735" s="124" t="str">
        <f>IF(A2735="","",VLOOKUP(J2711,'TRI-1C'!$B$18:$FH$61,27,FALSE))</f>
        <v>B-</v>
      </c>
      <c r="I2735" s="125" t="str">
        <f t="shared" si="101"/>
        <v>B-</v>
      </c>
      <c r="J2735" s="128"/>
    </row>
    <row r="2736" spans="1:10" ht="12.75" customHeight="1">
      <c r="A2736" s="148" t="str">
        <f>IF('TRI-1C'!$AC$13="","",'TRI-1C'!$AC$13)</f>
        <v>Demostrar actitudes de solidaridad ante situaciones de necesidad de sus compañeros y adultos de su entorno</v>
      </c>
      <c r="B2736" s="149"/>
      <c r="C2736" s="149"/>
      <c r="D2736" s="150"/>
      <c r="E2736" s="150"/>
      <c r="F2736" s="126"/>
      <c r="G2736" s="122" t="str">
        <f>IF(A2736="","",VLOOKUP(J2711,'TRI-1C'!$B$18:$FH$61,28,FALSE))</f>
        <v>A+</v>
      </c>
      <c r="H2736" s="150"/>
      <c r="I2736" s="127" t="str">
        <f t="shared" si="101"/>
        <v>A+</v>
      </c>
      <c r="J2736" s="126"/>
    </row>
    <row r="2737" spans="1:10" ht="12.75" customHeight="1">
      <c r="A273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737" s="139"/>
      <c r="C2737" s="139"/>
      <c r="F2737" s="128"/>
      <c r="G2737" s="124" t="str">
        <f>IF(A2737="","",VLOOKUP(J2711,'TRI-1C'!$B$18:$FH$61,29,FALSE))</f>
        <v>A+</v>
      </c>
      <c r="I2737" s="125" t="str">
        <f t="shared" si="101"/>
        <v>A+</v>
      </c>
      <c r="J2737" s="128"/>
    </row>
    <row r="2738" spans="1:10" ht="12.75" customHeight="1">
      <c r="A2738" s="148" t="str">
        <f>IF('TRI-1C'!$AE$13="","",'TRI-1C'!$AE$13)</f>
        <v>Demostrar preferencia de jugar la mayor parte del tiempo con un amigo estableciendo niveles de empatías más estables.</v>
      </c>
      <c r="B2738" s="149"/>
      <c r="C2738" s="149"/>
      <c r="D2738" s="150"/>
      <c r="E2738" s="150"/>
      <c r="F2738" s="126"/>
      <c r="G2738" s="122" t="str">
        <f>IF(A2738="","",VLOOKUP(J2711,'TRI-1C'!$B$18:$FH$61,30,FALSE))</f>
        <v>A+</v>
      </c>
      <c r="H2738" s="150"/>
      <c r="I2738" s="127" t="str">
        <f t="shared" si="101"/>
        <v>A+</v>
      </c>
      <c r="J2738" s="126"/>
    </row>
    <row r="2739" spans="1:10" ht="12.75" customHeight="1">
      <c r="A2739" s="147" t="str">
        <f>IF('TRI-1C'!$AF$13="","",'TRI-1C'!$AF$13)</f>
        <v>Demostrar sensibilidad ante deseos, emociones y sentimientos de otras personas.</v>
      </c>
      <c r="B2739" s="139"/>
      <c r="C2739" s="139"/>
      <c r="F2739" s="128"/>
      <c r="G2739" s="124" t="str">
        <f>IF(A2739="","",VLOOKUP(J2711,'TRI-1C'!$B$18:$FH$61,31,FALSE))</f>
        <v>A+</v>
      </c>
      <c r="I2739" s="125" t="str">
        <f t="shared" si="101"/>
        <v>A+</v>
      </c>
      <c r="J2739" s="128"/>
    </row>
    <row r="2740" spans="1:10" ht="12.75" customHeight="1">
      <c r="A2740" s="192" t="str">
        <f>IF('TRI-1C'!$AG$13="","",'TRI-1C'!$AG$13)</f>
        <v>Desarrollar la capacidad de esperar para obtener una recompensa mayor en el futuro.</v>
      </c>
      <c r="B2740" s="154"/>
      <c r="C2740" s="154"/>
      <c r="D2740" s="154"/>
      <c r="E2740" s="154"/>
      <c r="F2740" s="155"/>
      <c r="G2740" s="122" t="str">
        <f>IF(A2740="","",VLOOKUP(J2711,'TRI-1C'!$B$18:$FH$61,32,FALSE))</f>
        <v>B-</v>
      </c>
      <c r="H2740" s="150"/>
      <c r="I2740" s="127" t="str">
        <f t="shared" si="101"/>
        <v>B-</v>
      </c>
      <c r="J2740" s="126"/>
    </row>
    <row r="2741" spans="1:10" ht="12.75" customHeight="1">
      <c r="A2741" s="147" t="str">
        <f>IF('TRI-1C'!$AH$13="","",'TRI-1C'!$AH$13)</f>
        <v>Identificar instituciones y profesiones que brindan servicios a la comunidad y los roles que ellos cumplen.</v>
      </c>
      <c r="B2741" s="139"/>
      <c r="C2741" s="139"/>
      <c r="F2741" s="128"/>
      <c r="G2741" s="124" t="str">
        <f>IF(A2741="","",VLOOKUP(J2711,'TRI-1C'!$B$18:$FH$61,33,FALSE))</f>
        <v>B+</v>
      </c>
      <c r="I2741" s="125" t="str">
        <f t="shared" si="101"/>
        <v>B+</v>
      </c>
      <c r="J2741" s="128"/>
    </row>
    <row r="2742" spans="1:10" ht="12.75" customHeight="1">
      <c r="A2742" s="148" t="str">
        <f>IF('TRI-1C'!$AI$13="","",'TRI-1C'!$AI$13)</f>
        <v>Identificar las profesiones, oficios y ocupaciones que cumplen los miembros de su familia.</v>
      </c>
      <c r="B2742" s="149"/>
      <c r="C2742" s="149"/>
      <c r="D2742" s="150"/>
      <c r="E2742" s="150"/>
      <c r="F2742" s="126"/>
      <c r="G2742" s="122" t="str">
        <f>IF(A2742="","",VLOOKUP(J2711,'TRI-1C'!$B$18:$FH$61,34,FALSE))</f>
        <v>B+</v>
      </c>
      <c r="H2742" s="150"/>
      <c r="I2742" s="127" t="str">
        <f t="shared" si="101"/>
        <v>B+</v>
      </c>
      <c r="J2742" s="126"/>
    </row>
    <row r="2743" spans="1:10" ht="12.75" customHeight="1">
      <c r="A2743" s="147" t="str">
        <f>IF('TRI-1C'!$AJ$13="","",'TRI-1C'!$AJ$13)</f>
        <v>Incrementar su campo de interrelación con otras personas a más del grupo familiar y escolar interactuando con mayor facilidad.</v>
      </c>
      <c r="B2743" s="139"/>
      <c r="C2743" s="139"/>
      <c r="F2743" s="128"/>
      <c r="G2743" s="124" t="str">
        <f>IF(A2743="","",VLOOKUP(J2711,'TRI-1C'!$B$18:$FH$61,35,FALSE))</f>
        <v>A+</v>
      </c>
      <c r="I2743" s="125" t="str">
        <f t="shared" si="101"/>
        <v>A+</v>
      </c>
      <c r="J2743" s="128"/>
    </row>
    <row r="2744" spans="1:10" ht="12.75" customHeight="1">
      <c r="A274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2744" s="158"/>
      <c r="C2744" s="158"/>
      <c r="D2744" s="158"/>
      <c r="E2744" s="158"/>
      <c r="F2744" s="159"/>
      <c r="G2744" s="122" t="str">
        <f>IF(A2744="","",VLOOKUP(J2711,'TRI-1C'!$B$18:$FH$61,36,FALSE))</f>
        <v>B-</v>
      </c>
      <c r="H2744" s="150"/>
      <c r="I2744" s="127" t="str">
        <f t="shared" si="101"/>
        <v>B-</v>
      </c>
      <c r="J2744" s="126"/>
    </row>
    <row r="2745" spans="1:10" ht="12.75" customHeight="1">
      <c r="A2745" s="11" t="str">
        <f>IF('TRI-1C'!$AL$13="","",'TRI-1C'!$AL$13)</f>
        <v>Participar juegos grupales siguiendo las reglas y asumiendo roles que le permitan mantener un ambiente armónico con sus pares. (D.EIB.10.11.)</v>
      </c>
      <c r="B2745" s="156"/>
      <c r="C2745" s="156"/>
      <c r="D2745" s="156"/>
      <c r="E2745" s="156"/>
      <c r="F2745" s="157"/>
      <c r="G2745" s="124" t="str">
        <f>IF(A2745="","",VLOOKUP(J2711,'TRI-1C'!$B$18:$FH$61,37,FALSE))</f>
        <v>A+</v>
      </c>
      <c r="I2745" s="125" t="str">
        <f t="shared" si="101"/>
        <v>A+</v>
      </c>
      <c r="J2745" s="128"/>
    </row>
    <row r="2746" spans="1:10" ht="12.75" customHeight="1">
      <c r="A2746" s="148" t="str">
        <f>IF('TRI-1C'!$AM$13="","",'TRI-1C'!$AM$13)</f>
        <v>Practicar la costumbre de ahorrar para ocasiones y casos especiales</v>
      </c>
      <c r="B2746" s="149"/>
      <c r="C2746" s="149"/>
      <c r="D2746" s="150"/>
      <c r="E2746" s="150"/>
      <c r="F2746" s="126"/>
      <c r="G2746" s="122" t="str">
        <f>IF(A2746="","",VLOOKUP(J2711,'TRI-1C'!$B$18:$FH$61,38,FALSE))</f>
        <v>B-</v>
      </c>
      <c r="H2746" s="150"/>
      <c r="I2746" s="127" t="str">
        <f t="shared" si="101"/>
        <v>B-</v>
      </c>
      <c r="J2746" s="126"/>
    </row>
    <row r="2747" spans="1:10" ht="12.75" customHeight="1">
      <c r="A274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2747" s="139"/>
      <c r="C2747" s="139"/>
      <c r="F2747" s="128"/>
      <c r="G2747" s="124" t="str">
        <f>IF(A2747="","",VLOOKUP(J2711,'TRI-1C'!$B$18:$FH$61,39,FALSE))</f>
        <v>B+</v>
      </c>
      <c r="I2747" s="125" t="str">
        <f t="shared" si="101"/>
        <v>B+</v>
      </c>
      <c r="J2747" s="128"/>
    </row>
    <row r="2748" spans="1:10" ht="12.75" customHeight="1">
      <c r="A2748" s="165" t="str">
        <f>'BI-1T'!$A$9</f>
        <v>RELACIONES CON EL MEDIO NATURAL Y CULTURAL</v>
      </c>
      <c r="B2748" s="149"/>
      <c r="C2748" s="149"/>
      <c r="D2748" s="150"/>
      <c r="E2748" s="150"/>
      <c r="F2748" s="126"/>
      <c r="G2748" s="122" t="str">
        <f>IF(A2748="","",VLOOKUP(J2711,'TRI-1C'!$B$18:$FH$61,40,FALSE))</f>
        <v>A-</v>
      </c>
      <c r="H2748" s="150"/>
      <c r="I2748" s="127"/>
      <c r="J2748" s="126"/>
    </row>
    <row r="2749" spans="1:10" ht="12.75" customHeight="1">
      <c r="A274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2749" s="139"/>
      <c r="C2749" s="139"/>
      <c r="F2749" s="128"/>
      <c r="G2749" s="124" t="str">
        <f>IF(A2749="","",VLOOKUP(J2711,'TRI-1C'!$B$18:$FH$61,41,FALSE))</f>
        <v>B+</v>
      </c>
      <c r="I2749" s="125" t="str">
        <f t="shared" ref="I2749:I2768" si="102">IF(G2749="","",G2749)</f>
        <v>B+</v>
      </c>
      <c r="J2749" s="128"/>
    </row>
    <row r="2750" spans="1:10" ht="12.75" customHeight="1">
      <c r="A2750" s="192" t="str">
        <f>IF('TRI-1C'!$AQ$13="","",'TRI-1C'!$AQ$13)</f>
        <v>Construir conexiones emocionales con su contexto natural (plantas, animales, agua, tierra, aire) y social.</v>
      </c>
      <c r="B2750" s="154"/>
      <c r="C2750" s="154"/>
      <c r="D2750" s="154"/>
      <c r="E2750" s="154"/>
      <c r="F2750" s="155"/>
      <c r="G2750" s="122" t="str">
        <f>IF(A2750="","",VLOOKUP(J2711,'TRI-1C'!$B$18:$FH$61,42,FALSE))</f>
        <v>B+</v>
      </c>
      <c r="H2750" s="150"/>
      <c r="I2750" s="127" t="str">
        <f t="shared" si="102"/>
        <v>B+</v>
      </c>
      <c r="J2750" s="126"/>
    </row>
    <row r="2751" spans="1:10" ht="12.75" customHeight="1">
      <c r="A2751" s="147" t="str">
        <f>IF('TRI-1C'!$AR$13="","",'TRI-1C'!$AR$13)</f>
        <v>dentificar en las actividades diarias oportunidades para aprovechar los recursos y reducir los residuos para proteger el entorno natural</v>
      </c>
      <c r="B2751" s="139"/>
      <c r="C2751" s="139"/>
      <c r="F2751" s="128"/>
      <c r="G2751" s="124" t="str">
        <f>IF(A2751="","",VLOOKUP(J2711,'TRI-1C'!$B$18:$FH$61,43,FALSE))</f>
        <v>B+</v>
      </c>
      <c r="I2751" s="125" t="str">
        <f t="shared" si="102"/>
        <v>B+</v>
      </c>
      <c r="J2751" s="128"/>
    </row>
    <row r="2752" spans="1:10" ht="12.75" customHeight="1">
      <c r="A2752" s="148" t="str">
        <f>IF('TRI-1C'!$AS$13="","",'TRI-1C'!$AS$13)</f>
        <v>Diferenciar entre alimentos nutritivos y no nutritivos identificando los beneficios de una alimentación sana y saludable.</v>
      </c>
      <c r="B2752" s="149"/>
      <c r="C2752" s="149"/>
      <c r="D2752" s="150"/>
      <c r="E2752" s="150"/>
      <c r="F2752" s="126"/>
      <c r="G2752" s="122" t="str">
        <f>IF(A2752="","",VLOOKUP(J2711,'TRI-1C'!$B$18:$FH$61,44,FALSE))</f>
        <v>B+</v>
      </c>
      <c r="H2752" s="150"/>
      <c r="I2752" s="127" t="str">
        <f t="shared" si="102"/>
        <v>B+</v>
      </c>
      <c r="J2752" s="126"/>
    </row>
    <row r="2753" spans="1:10" ht="12.75" customHeight="1">
      <c r="A2753" s="147" t="str">
        <f>IF('TRI-1C'!$AT$13="","",'TRI-1C'!$AT$13)</f>
        <v>Diferenciar entre lo que le pertenece, lo que pertenece a los demás y lo que pertenece al grupo o comunidad.</v>
      </c>
      <c r="B2753" s="139"/>
      <c r="C2753" s="139"/>
      <c r="F2753" s="128"/>
      <c r="G2753" s="124" t="str">
        <f>IF(A2753="","",VLOOKUP(J2711,'TRI-1C'!$B$18:$FH$61,45,FALSE))</f>
        <v>B+</v>
      </c>
      <c r="I2753" s="125" t="str">
        <f t="shared" si="102"/>
        <v>B+</v>
      </c>
      <c r="J2753" s="128"/>
    </row>
    <row r="2754" spans="1:10" ht="12.75" customHeight="1">
      <c r="A2754" s="148" t="str">
        <f>IF('TRI-1C'!$AU$13="","",'TRI-1C'!$AU$13)</f>
        <v>Diferenciar los seres vivos y elementos no vivos de su entorno explorando su mundo natural.</v>
      </c>
      <c r="B2754" s="158"/>
      <c r="C2754" s="158"/>
      <c r="D2754" s="158"/>
      <c r="E2754" s="158"/>
      <c r="F2754" s="159"/>
      <c r="G2754" s="122" t="str">
        <f>IF(A2754="","",VLOOKUP(J2711,'TRI-1C'!$B$18:$FH$61,46,FALSE))</f>
        <v>B+</v>
      </c>
      <c r="H2754" s="150"/>
      <c r="I2754" s="127" t="str">
        <f t="shared" si="102"/>
        <v>B+</v>
      </c>
      <c r="J2754" s="126"/>
    </row>
    <row r="2755" spans="1:10" ht="12.75" customHeight="1">
      <c r="A2755" s="11" t="str">
        <f>IF('TRI-1C'!$AV$13="","",'TRI-1C'!$AV$13)</f>
        <v>Establecer comparaciones entre los elementos del entorno a través de la discriminación sensorial.</v>
      </c>
      <c r="B2755" s="156"/>
      <c r="C2755" s="156"/>
      <c r="D2755" s="156"/>
      <c r="E2755" s="156"/>
      <c r="F2755" s="157"/>
      <c r="G2755" s="124" t="str">
        <f>IF(A2755="","",VLOOKUP(J2711,'TRI-1C'!$B$18:$FH$61,47,FALSE))</f>
        <v>B+</v>
      </c>
      <c r="I2755" s="125" t="str">
        <f t="shared" si="102"/>
        <v>B+</v>
      </c>
      <c r="J2755" s="128"/>
    </row>
    <row r="2756" spans="1:10" ht="12.75" customHeight="1">
      <c r="A2756" s="148" t="str">
        <f>IF('TRI-1C'!$AW$13="","",'TRI-1C'!$AW$13)</f>
        <v>Explorar e identificar los diferentes elementos y fenómenos del entorno natural mediante procesos que propicien la indagación.</v>
      </c>
      <c r="B2756" s="149"/>
      <c r="C2756" s="149"/>
      <c r="D2756" s="150"/>
      <c r="E2756" s="150"/>
      <c r="F2756" s="126"/>
      <c r="G2756" s="122" t="str">
        <f>IF(A2756="","",VLOOKUP(J2711,'TRI-1C'!$B$18:$FH$61,48,FALSE))</f>
        <v>B+</v>
      </c>
      <c r="H2756" s="150"/>
      <c r="I2756" s="127" t="str">
        <f t="shared" si="102"/>
        <v>B+</v>
      </c>
      <c r="J2756" s="126"/>
    </row>
    <row r="2757" spans="1:10" ht="12.75" customHeight="1">
      <c r="A2757" s="147" t="str">
        <f>IF('TRI-1C'!$AX$13="","",'TRI-1C'!$AX$13)</f>
        <v>Identificar características de las plantas por su utilidad, estableciendo diferencias entre ellas.</v>
      </c>
      <c r="B2757" s="139"/>
      <c r="C2757" s="139"/>
      <c r="F2757" s="128"/>
      <c r="G2757" s="124" t="str">
        <f>IF(A2757="","",VLOOKUP(J2711,'TRI-1C'!$B$18:$FH$61,49,FALSE))</f>
        <v>B+</v>
      </c>
      <c r="I2757" s="125" t="str">
        <f t="shared" si="102"/>
        <v>B+</v>
      </c>
      <c r="J2757" s="128"/>
    </row>
    <row r="2758" spans="1:10" ht="12.75" customHeight="1">
      <c r="A2758" s="148" t="str">
        <f>IF('TRI-1C'!$AY$13="","",'TRI-1C'!$AY$13)</f>
        <v>Identificar las características de los animales domésticos y silvestres estableciendo las diferencias entre ellos.</v>
      </c>
      <c r="B2758" s="149"/>
      <c r="C2758" s="149"/>
      <c r="D2758" s="150"/>
      <c r="E2758" s="150"/>
      <c r="F2758" s="126"/>
      <c r="G2758" s="122" t="str">
        <f>IF(A2758="","",VLOOKUP(J2711,'TRI-1C'!$B$18:$FH$61,50,FALSE))</f>
        <v>B+</v>
      </c>
      <c r="H2758" s="150"/>
      <c r="I2758" s="127" t="str">
        <f t="shared" si="102"/>
        <v>B+</v>
      </c>
      <c r="J2758" s="126"/>
    </row>
    <row r="2759" spans="1:10" ht="12.75" customHeight="1">
      <c r="A2759" s="147" t="str">
        <f>IF('TRI-1C'!$AZ$13="","",'TRI-1C'!$AZ$13)</f>
        <v>Identificar las características del mar y reconocerlo como una parte integral del territorio nacional</v>
      </c>
      <c r="B2759" s="139"/>
      <c r="C2759" s="139"/>
      <c r="F2759" s="128"/>
      <c r="G2759" s="124" t="str">
        <f>IF(A2759="","",VLOOKUP(J2711,'TRI-1C'!$B$18:$FH$61,51,FALSE))</f>
        <v>B+</v>
      </c>
      <c r="I2759" s="125" t="str">
        <f t="shared" si="102"/>
        <v>B+</v>
      </c>
      <c r="J2759" s="128"/>
    </row>
    <row r="2760" spans="1:10" ht="12.75" customHeight="1">
      <c r="A2760" s="192" t="str">
        <f>IF('TRI-1C'!$BA$13="","",'TRI-1C'!$BA$13)</f>
        <v>Identificar prácticas socioculturales de su localidad demostrando curiosidad ante sus tradiciones.</v>
      </c>
      <c r="B2760" s="154"/>
      <c r="C2760" s="154"/>
      <c r="D2760" s="154"/>
      <c r="E2760" s="154"/>
      <c r="F2760" s="155"/>
      <c r="G2760" s="122" t="str">
        <f>IF(A2760="","",VLOOKUP(J2711,'TRI-1C'!$B$18:$FH$61,52,FALSE))</f>
        <v>B+</v>
      </c>
      <c r="H2760" s="150"/>
      <c r="I2760" s="127" t="str">
        <f t="shared" si="102"/>
        <v>B+</v>
      </c>
      <c r="J2760" s="126"/>
    </row>
    <row r="2761" spans="1:10" ht="12.75" customHeight="1">
      <c r="A2761" s="147" t="str">
        <f>IF('TRI-1C'!$BB$13="","",'TRI-1C'!$BB$13)</f>
        <v>Observar el proceso del ciclo vital de las plantas mediante actividades de experimentación.</v>
      </c>
      <c r="B2761" s="139"/>
      <c r="C2761" s="139"/>
      <c r="F2761" s="128"/>
      <c r="G2761" s="124" t="str">
        <f>IF(A2761="","",VLOOKUP(J2711,'TRI-1C'!$B$18:$FH$61,53,FALSE))</f>
        <v>B+</v>
      </c>
      <c r="I2761" s="125" t="str">
        <f t="shared" si="102"/>
        <v>B+</v>
      </c>
      <c r="J2761" s="128"/>
    </row>
    <row r="2762" spans="1:10" ht="12.75" customHeight="1">
      <c r="A2762" s="148" t="str">
        <f>IF('TRI-1C'!$BC$13="","",'TRI-1C'!$BC$13)</f>
        <v>Participar en actividades lúdicas para identificar prácticas de movilidad que ayudan a cuidar el planeta</v>
      </c>
      <c r="B2762" s="149"/>
      <c r="C2762" s="149"/>
      <c r="D2762" s="150"/>
      <c r="E2762" s="150"/>
      <c r="F2762" s="126"/>
      <c r="G2762" s="122" t="str">
        <f>IF(A2762="","",VLOOKUP(J2711,'TRI-1C'!$B$18:$FH$61,54,FALSE))</f>
        <v>B+</v>
      </c>
      <c r="H2762" s="150"/>
      <c r="I2762" s="127" t="str">
        <f t="shared" si="102"/>
        <v>B+</v>
      </c>
      <c r="J2762" s="126"/>
    </row>
    <row r="2763" spans="1:10" ht="12.75" customHeight="1">
      <c r="A2763" s="147" t="str">
        <f>IF('TRI-1C'!$BD$13="","",'TRI-1C'!$BD$13)</f>
        <v>Participar en algunas prácticas tradicionales de su entorno disfrutando y respetando las diferentes manifestaciones culturales</v>
      </c>
      <c r="B2763" s="139"/>
      <c r="C2763" s="139"/>
      <c r="F2763" s="128"/>
      <c r="G2763" s="124" t="str">
        <f>IF(A2763="","",VLOOKUP(J2711,'TRI-1C'!$B$18:$FH$61,55,FALSE))</f>
        <v>B+</v>
      </c>
      <c r="I2763" s="125" t="str">
        <f t="shared" si="102"/>
        <v>B+</v>
      </c>
      <c r="J2763" s="128"/>
    </row>
    <row r="2764" spans="1:10" ht="12.75" customHeight="1">
      <c r="A2764" s="148" t="str">
        <f>IF('TRI-1C'!$BE$13="","",'TRI-1C'!$BE$13)</f>
        <v>Practicar hábitos de cuidado y conservación del medio ambiente que eviten la contaminación del aire, suelo y agua. (D.EIB.10.19.)</v>
      </c>
      <c r="B2764" s="158"/>
      <c r="C2764" s="158"/>
      <c r="D2764" s="158"/>
      <c r="E2764" s="158"/>
      <c r="F2764" s="159"/>
      <c r="G2764" s="122" t="str">
        <f>IF(A2764="","",VLOOKUP(J2711,'TRI-1C'!$B$18:$FH$61,56,FALSE))</f>
        <v>B+</v>
      </c>
      <c r="H2764" s="150"/>
      <c r="I2764" s="127" t="str">
        <f t="shared" si="102"/>
        <v>B+</v>
      </c>
      <c r="J2764" s="126"/>
    </row>
    <row r="2765" spans="1:10" ht="12.75" customHeight="1">
      <c r="A2765" s="11" t="str">
        <f>IF('TRI-1C'!$BF$13="","",'TRI-1C'!$BF$13)</f>
        <v>Realizar acciones de cuidado y protección de plantas y animales de su entorno erradicando actitudes de maltrato.</v>
      </c>
      <c r="B2765" s="156"/>
      <c r="C2765" s="156"/>
      <c r="D2765" s="156"/>
      <c r="E2765" s="156"/>
      <c r="F2765" s="157"/>
      <c r="G2765" s="124" t="str">
        <f>IF(A2765="","",VLOOKUP(J2711,'TRI-1C'!$B$18:$FH$61,57,FALSE))</f>
        <v>B+</v>
      </c>
      <c r="I2765" s="125" t="str">
        <f t="shared" si="102"/>
        <v>B+</v>
      </c>
      <c r="J2765" s="128"/>
    </row>
    <row r="2766" spans="1:10" ht="12.75" customHeight="1">
      <c r="A2766" s="148" t="str">
        <f>IF('TRI-1C'!$BG$13="","",'TRI-1C'!$BG$13)</f>
        <v>Reconocer cómo las personas utilizan el dinero en su entorno familiar para satisfacer sus necesidades y deseos</v>
      </c>
      <c r="B2766" s="149"/>
      <c r="C2766" s="149"/>
      <c r="D2766" s="150"/>
      <c r="E2766" s="150"/>
      <c r="F2766" s="126"/>
      <c r="G2766" s="122" t="str">
        <f>IF(A2766="","",VLOOKUP(J2711,'TRI-1C'!$B$18:$FH$61,58,FALSE))</f>
        <v>B+</v>
      </c>
      <c r="H2766" s="150"/>
      <c r="I2766" s="127" t="str">
        <f t="shared" si="102"/>
        <v>B+</v>
      </c>
      <c r="J2766" s="126"/>
    </row>
    <row r="2767" spans="1:10" ht="12.75" customHeight="1">
      <c r="A2767" s="147" t="str">
        <f>IF('TRI-1C'!$BH$13="","",'TRI-1C'!$BH$13)</f>
        <v>Reconocer las consecuencias de no cuidar sus pertenencias.</v>
      </c>
      <c r="B2767" s="139"/>
      <c r="C2767" s="139"/>
      <c r="F2767" s="128"/>
      <c r="G2767" s="124" t="str">
        <f>IF(A2767="","",VLOOKUP(J2711,'TRI-1C'!$B$18:$FH$61,59,FALSE))</f>
        <v>B+</v>
      </c>
      <c r="I2767" s="125" t="str">
        <f t="shared" si="102"/>
        <v>B+</v>
      </c>
      <c r="J2767" s="128"/>
    </row>
    <row r="2768" spans="1:10" ht="12.75" customHeight="1">
      <c r="A276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2768" s="149"/>
      <c r="C2768" s="149"/>
      <c r="D2768" s="150"/>
      <c r="E2768" s="150"/>
      <c r="F2768" s="126"/>
      <c r="G2768" s="122" t="str">
        <f>IF(A2768="","",VLOOKUP(J2711,'TRI-1C'!$B$18:$FH$61,60,FALSE))</f>
        <v>B+</v>
      </c>
      <c r="H2768" s="150"/>
      <c r="I2768" s="127" t="str">
        <f t="shared" si="102"/>
        <v>B+</v>
      </c>
      <c r="J2768" s="126"/>
    </row>
    <row r="2769" spans="1:10" ht="12.75" customHeight="1">
      <c r="A2769" s="164" t="str">
        <f>'BI-1T'!$A$10</f>
        <v>RELACIONES LOGICAS MATEMATICAS</v>
      </c>
      <c r="B2769" s="139"/>
      <c r="C2769" s="139"/>
      <c r="F2769" s="128"/>
      <c r="G2769" s="124" t="str">
        <f>IF(A2769="","",VLOOKUP(J2711,'TRI-1C'!$B$18:$FH$61,61,FALSE))</f>
        <v>B+</v>
      </c>
      <c r="I2769" s="125"/>
      <c r="J2769" s="128"/>
    </row>
    <row r="2770" spans="1:10" ht="12.75" customHeight="1">
      <c r="A2770" s="192" t="str">
        <f>IF('TRI-1C'!$BK$13="","",'TRI-1C'!$BK$13)</f>
        <v>Asociar las formas de los objetos del entorno con figuras geométricas bidimensionales</v>
      </c>
      <c r="B2770" s="154"/>
      <c r="C2770" s="154"/>
      <c r="D2770" s="154"/>
      <c r="E2770" s="154"/>
      <c r="F2770" s="155"/>
      <c r="G2770" s="122" t="str">
        <f>IF(A2770="","",VLOOKUP(J2711,'TRI-1C'!$B$18:$FH$61,62,FALSE))</f>
        <v>B+</v>
      </c>
      <c r="H2770" s="150"/>
      <c r="I2770" s="127" t="str">
        <f t="shared" ref="I2770:I2791" si="103">IF(G2770="","",G2770)</f>
        <v>B+</v>
      </c>
      <c r="J2770" s="126"/>
    </row>
    <row r="2771" spans="1:10" ht="12.75" customHeight="1">
      <c r="A2771" s="147" t="str">
        <f>IF('TRI-1C'!$BL$13="","",'TRI-1C'!$BL$13)</f>
        <v>Clasificar objetos con dos atributos (tamaño, color o forma).</v>
      </c>
      <c r="B2771" s="139"/>
      <c r="C2771" s="139"/>
      <c r="F2771" s="128"/>
      <c r="G2771" s="124" t="str">
        <f>IF(A2771="","",VLOOKUP(J2711,'TRI-1C'!$B$18:$FH$61,63,FALSE))</f>
        <v>B+</v>
      </c>
      <c r="I2771" s="125" t="str">
        <f t="shared" si="103"/>
        <v>B+</v>
      </c>
      <c r="J2771" s="128"/>
    </row>
    <row r="2772" spans="1:10" ht="12.75" customHeight="1">
      <c r="A2772" s="148" t="str">
        <f>IF('TRI-1C'!$BM$13="","",'TRI-1C'!$BM$13)</f>
        <v>Comparar y armar colecciones de más, igual y menos objetos.</v>
      </c>
      <c r="B2772" s="149"/>
      <c r="C2772" s="149"/>
      <c r="D2772" s="150"/>
      <c r="E2772" s="150"/>
      <c r="F2772" s="126"/>
      <c r="G2772" s="122" t="str">
        <f>IF(A2772="","",VLOOKUP(J2711,'TRI-1C'!$B$18:$FH$61,64,FALSE))</f>
        <v>B+</v>
      </c>
      <c r="H2772" s="150"/>
      <c r="I2772" s="127" t="str">
        <f t="shared" si="103"/>
        <v>B+</v>
      </c>
      <c r="J2772" s="126"/>
    </row>
    <row r="2773" spans="1:10" ht="12.75" customHeight="1">
      <c r="A2773" s="147" t="str">
        <f>IF('TRI-1C'!$BN$13="","",'TRI-1C'!$BN$13)</f>
        <v>Comparar y ordenar secuencialmente un conjunto pequeño de objetos de acuerdo con su tamaño.</v>
      </c>
      <c r="B2773" s="139"/>
      <c r="C2773" s="139"/>
      <c r="F2773" s="128"/>
      <c r="G2773" s="124" t="str">
        <f>IF(A2773="","",VLOOKUP(J2711,'TRI-1C'!$B$18:$FH$61,65,FALSE))</f>
        <v>B+</v>
      </c>
      <c r="I2773" s="125" t="str">
        <f t="shared" si="103"/>
        <v>B+</v>
      </c>
      <c r="J2773" s="128"/>
    </row>
    <row r="2774" spans="1:10" ht="12.75" customHeight="1">
      <c r="A2774" s="148" t="str">
        <f>IF('TRI-1C'!$BO$13="","",'TRI-1C'!$BO$13)</f>
        <v>Comprender la relación de número-cantidad hasta el 10.</v>
      </c>
      <c r="B2774" s="158"/>
      <c r="C2774" s="158"/>
      <c r="D2774" s="158"/>
      <c r="E2774" s="158"/>
      <c r="F2774" s="159"/>
      <c r="G2774" s="122" t="str">
        <f>IF(A2774="","",VLOOKUP(J2711,'TRI-1C'!$B$18:$FH$61,66,FALSE))</f>
        <v>B+</v>
      </c>
      <c r="H2774" s="150"/>
      <c r="I2774" s="127" t="str">
        <f t="shared" si="103"/>
        <v>B+</v>
      </c>
      <c r="J2774" s="126"/>
    </row>
    <row r="2775" spans="1:10" ht="12.75" customHeight="1">
      <c r="A2775" s="11" t="str">
        <f>IF('TRI-1C'!$BP$13="","",'TRI-1C'!$BP$13)</f>
        <v>Comprender la relación del numeral (representación simbólica del número) con la cantidad hasta el 5.</v>
      </c>
      <c r="B2775" s="156"/>
      <c r="C2775" s="156"/>
      <c r="D2775" s="156"/>
      <c r="E2775" s="156"/>
      <c r="F2775" s="157"/>
      <c r="G2775" s="124" t="str">
        <f>IF(A2775="","",VLOOKUP(J2711,'TRI-1C'!$B$18:$FH$61,67,FALSE))</f>
        <v>B+</v>
      </c>
      <c r="I2775" s="125" t="str">
        <f t="shared" si="103"/>
        <v>B+</v>
      </c>
      <c r="J2775" s="128"/>
    </row>
    <row r="2776" spans="1:10" ht="12.75" customHeight="1">
      <c r="A2776" s="148" t="str">
        <f>IF('TRI-1C'!$BQ$13="","",'TRI-1C'!$BQ$13)</f>
        <v>Contar oralmente del 1 al 15 con secuencia numérica.</v>
      </c>
      <c r="B2776" s="149"/>
      <c r="C2776" s="149"/>
      <c r="D2776" s="150"/>
      <c r="E2776" s="150"/>
      <c r="F2776" s="126"/>
      <c r="G2776" s="122" t="str">
        <f>IF(A2776="","",VLOOKUP(J2711,'TRI-1C'!$B$18:$FH$61,68,FALSE))</f>
        <v>B+</v>
      </c>
      <c r="H2776" s="150"/>
      <c r="I2776" s="127" t="str">
        <f t="shared" si="103"/>
        <v>B+</v>
      </c>
      <c r="J2776" s="126"/>
    </row>
    <row r="2777" spans="1:10" ht="12.75" customHeight="1">
      <c r="A2777" s="147" t="str">
        <f>IF('TRI-1C'!$BR$13="","",'TRI-1C'!$BR$13)</f>
        <v>Continuar y reproducir patrones simples con objetos concretos y representaciones gráficas.</v>
      </c>
      <c r="B2777" s="139"/>
      <c r="C2777" s="139"/>
      <c r="F2777" s="128"/>
      <c r="G2777" s="124" t="str">
        <f>IF(A2777="","",VLOOKUP(J2711,'TRI-1C'!$B$18:$FH$61,69,FALSE))</f>
        <v>B+</v>
      </c>
      <c r="I2777" s="125" t="str">
        <f t="shared" si="103"/>
        <v>B+</v>
      </c>
      <c r="J2777" s="128"/>
    </row>
    <row r="2778" spans="1:10" ht="12.75" customHeight="1">
      <c r="A2778" s="148" t="str">
        <f>IF('TRI-1C'!$BS$13="","",'TRI-1C'!$BS$13)</f>
        <v>Establecer la relación de correspondencia entre los elementos de colecciones de objetos.</v>
      </c>
      <c r="B2778" s="149"/>
      <c r="C2778" s="149"/>
      <c r="D2778" s="150"/>
      <c r="E2778" s="150"/>
      <c r="F2778" s="126"/>
      <c r="G2778" s="122" t="str">
        <f>IF(A2778="","",VLOOKUP(J2711,'TRI-1C'!$B$18:$FH$61,70,FALSE))</f>
        <v>B+</v>
      </c>
      <c r="H2778" s="150"/>
      <c r="I2778" s="127" t="str">
        <f t="shared" si="103"/>
        <v>B+</v>
      </c>
      <c r="J2778" s="126"/>
    </row>
    <row r="2779" spans="1:10" ht="12.75" customHeight="1">
      <c r="A2779" s="147" t="str">
        <f>IF('TRI-1C'!$BT$13="","",'TRI-1C'!$BT$13)</f>
        <v>Identificar características de mañana, tarde y noche</v>
      </c>
      <c r="B2779" s="139"/>
      <c r="C2779" s="139"/>
      <c r="F2779" s="128"/>
      <c r="G2779" s="124" t="str">
        <f>IF(A2779="","",VLOOKUP(J2711,'TRI-1C'!$B$18:$FH$61,71,FALSE))</f>
        <v>B+</v>
      </c>
      <c r="I2779" s="125" t="str">
        <f t="shared" si="103"/>
        <v>B+</v>
      </c>
      <c r="J2779" s="128"/>
    </row>
    <row r="2780" spans="1:10" ht="12.75" customHeight="1">
      <c r="A2780" s="192" t="str">
        <f>IF('TRI-1C'!$BU$13="","",'TRI-1C'!$BU$13)</f>
        <v>Identificar en los objetos las nociones de medida: largo/ corto, grueso/delgado.</v>
      </c>
      <c r="B2780" s="154"/>
      <c r="C2780" s="154"/>
      <c r="D2780" s="154"/>
      <c r="E2780" s="154"/>
      <c r="F2780" s="155"/>
      <c r="G2780" s="122" t="str">
        <f>IF(A2780="","",VLOOKUP(J2711,'TRI-1C'!$B$18:$FH$61,72,FALSE))</f>
        <v>B+</v>
      </c>
      <c r="H2780" s="150"/>
      <c r="I2780" s="127" t="str">
        <f t="shared" si="103"/>
        <v>B+</v>
      </c>
      <c r="J2780" s="126"/>
    </row>
    <row r="2781" spans="1:10" ht="12.75" customHeight="1">
      <c r="A2781" s="147" t="str">
        <f>IF('TRI-1C'!$BV$13="","",'TRI-1C'!$BV$13)</f>
        <v>Identificar figuras geométricas básicas: círculo, cuadrado y triángulo en objetos del entorno y en representaciones gráficas.</v>
      </c>
      <c r="B2781" s="139"/>
      <c r="C2781" s="139"/>
      <c r="F2781" s="128"/>
      <c r="G2781" s="124" t="str">
        <f>IF(A2781="","",VLOOKUP(J2711,'TRI-1C'!$B$18:$FH$61,73,FALSE))</f>
        <v>B+</v>
      </c>
      <c r="I2781" s="125" t="str">
        <f t="shared" si="103"/>
        <v>B+</v>
      </c>
      <c r="J2781" s="128"/>
    </row>
    <row r="2782" spans="1:10" ht="12.75" customHeight="1">
      <c r="A2782" s="148" t="str">
        <f>IF('TRI-1C'!$BW$13="","",'TRI-1C'!$BW$13)</f>
        <v>Identificar la diferencia entre lo que se desea y lo que se necesita</v>
      </c>
      <c r="B2782" s="149"/>
      <c r="C2782" s="149"/>
      <c r="D2782" s="150"/>
      <c r="E2782" s="150"/>
      <c r="F2782" s="126"/>
      <c r="G2782" s="122" t="str">
        <f>IF(A2782="","",VLOOKUP(J2711,'TRI-1C'!$B$18:$FH$61,74,FALSE))</f>
        <v>B+</v>
      </c>
      <c r="H2782" s="150"/>
      <c r="I2782" s="127" t="str">
        <f t="shared" si="103"/>
        <v>B+</v>
      </c>
      <c r="J2782" s="126"/>
    </row>
    <row r="2783" spans="1:10" ht="12.75" customHeight="1">
      <c r="A2783" s="147" t="str">
        <f>IF('TRI-1C'!$BX$13="","",'TRI-1C'!$BX$13)</f>
        <v>Identificar las nociones de tiempo en acciones que siceden antes, ahora y después</v>
      </c>
      <c r="B2783" s="139"/>
      <c r="C2783" s="139"/>
      <c r="F2783" s="128"/>
      <c r="G2783" s="124" t="str">
        <f>IF(A2783="","",VLOOKUP(J2711,'TRI-1C'!$B$18:$FH$61,75,FALSE))</f>
        <v>B+</v>
      </c>
      <c r="I2783" s="125" t="str">
        <f t="shared" si="103"/>
        <v>B+</v>
      </c>
      <c r="J2783" s="128"/>
    </row>
    <row r="2784" spans="1:10" ht="12.75" customHeight="1">
      <c r="A2784" s="148" t="str">
        <f>IF('TRI-1C'!$BY$13="","",'TRI-1C'!$BY$13)</f>
        <v>Identificar los números de emergencia a través de actividades lúdicas, y reconocer cuándo pedir ayuda en situaciones sencillas.</v>
      </c>
      <c r="B2784" s="158"/>
      <c r="C2784" s="158"/>
      <c r="D2784" s="158"/>
      <c r="E2784" s="158"/>
      <c r="F2784" s="159"/>
      <c r="G2784" s="122" t="str">
        <f>IF(A2784="","",VLOOKUP(J2711,'TRI-1C'!$B$18:$FH$61,76,FALSE))</f>
        <v>B+</v>
      </c>
      <c r="H2784" s="150"/>
      <c r="I2784" s="127" t="str">
        <f t="shared" si="103"/>
        <v>B+</v>
      </c>
      <c r="J2784" s="126"/>
    </row>
    <row r="2785" spans="1:10" ht="12.75" customHeight="1">
      <c r="A2785" s="11" t="str">
        <f>IF('TRI-1C'!$BZ$13="","",'TRI-1C'!$BZ$13)</f>
        <v>Identificar semejanzas y diferencias en objetos del entorno con criterios de forma, color y tamaño</v>
      </c>
      <c r="B2785" s="156"/>
      <c r="C2785" s="156"/>
      <c r="D2785" s="156"/>
      <c r="E2785" s="156"/>
      <c r="F2785" s="157"/>
      <c r="G2785" s="124" t="str">
        <f>IF(A2785="","",VLOOKUP(J2711,'TRI-1C'!$B$18:$FH$61,77,FALSE))</f>
        <v>B+</v>
      </c>
      <c r="I2785" s="125" t="str">
        <f t="shared" si="103"/>
        <v>B+</v>
      </c>
      <c r="J2785" s="128"/>
    </row>
    <row r="2786" spans="1:10" ht="12.75" customHeight="1">
      <c r="A2786" s="148" t="str">
        <f>IF('TRI-1C'!$CA$13="","",'TRI-1C'!$CA$13)</f>
        <v>Ordenar en secuencias lógica sucesos de hasta cinco eventos en representaciones gráficas de sus actividades de la rutina diaria y en escenas de cuentos</v>
      </c>
      <c r="B2786" s="149"/>
      <c r="C2786" s="149"/>
      <c r="D2786" s="150"/>
      <c r="E2786" s="150"/>
      <c r="F2786" s="126"/>
      <c r="G2786" s="122" t="str">
        <f>IF(A2786="","",VLOOKUP(J2711,'TRI-1C'!$B$18:$FH$61,78,FALSE))</f>
        <v>B+</v>
      </c>
      <c r="H2786" s="150"/>
      <c r="I2786" s="127" t="str">
        <f t="shared" si="103"/>
        <v>B+</v>
      </c>
      <c r="J2786" s="126"/>
    </row>
    <row r="2787" spans="1:10" ht="12.75" customHeight="1">
      <c r="A2787" s="147" t="str">
        <f>IF('TRI-1C'!$CB$13="","",'TRI-1C'!$CB$13)</f>
        <v>Reconocer billetes y monedas en situaciones de la vida real</v>
      </c>
      <c r="B2787" s="139"/>
      <c r="C2787" s="139"/>
      <c r="F2787" s="128"/>
      <c r="G2787" s="124" t="str">
        <f>IF(A2787="","",VLOOKUP(J2711,'TRI-1C'!$B$18:$FH$61,79,FALSE))</f>
        <v>B+</v>
      </c>
      <c r="I2787" s="125" t="str">
        <f t="shared" si="103"/>
        <v>B+</v>
      </c>
      <c r="J2787" s="128"/>
    </row>
    <row r="2788" spans="1:10" ht="12.75" customHeight="1">
      <c r="A278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2788" s="149"/>
      <c r="C2788" s="149"/>
      <c r="D2788" s="150"/>
      <c r="E2788" s="150"/>
      <c r="F2788" s="126"/>
      <c r="G2788" s="122" t="str">
        <f>IF(A2788="","",VLOOKUP(J2711,'TRI-1C'!$B$18:$FH$61,80,FALSE))</f>
        <v>B+</v>
      </c>
      <c r="H2788" s="150"/>
      <c r="I2788" s="127" t="str">
        <f t="shared" si="103"/>
        <v>B+</v>
      </c>
      <c r="J2788" s="126"/>
    </row>
    <row r="2789" spans="1:10" ht="12.75" customHeight="1">
      <c r="A2789" s="147" t="str">
        <f>IF('TRI-1C'!$CD$13="","",'TRI-1C'!$CD$13)</f>
        <v>Reconocer los colores secundarios en objetos e imágenes del entorno.</v>
      </c>
      <c r="B2789" s="139"/>
      <c r="C2789" s="139"/>
      <c r="F2789" s="128"/>
      <c r="G2789" s="124" t="str">
        <f>IF(A2789="","",VLOOKUP(J2711,'TRI-1C'!$B$18:$FH$61,81,FALSE))</f>
        <v>B+</v>
      </c>
      <c r="I2789" s="125" t="str">
        <f t="shared" si="103"/>
        <v>B+</v>
      </c>
      <c r="J2789" s="128"/>
    </row>
    <row r="2790" spans="1:10" ht="12.75" customHeight="1">
      <c r="A279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2790" s="154"/>
      <c r="C2790" s="154"/>
      <c r="D2790" s="154"/>
      <c r="E2790" s="154"/>
      <c r="F2790" s="155"/>
      <c r="G2790" s="122" t="str">
        <f>IF(A2790="","",VLOOKUP(J2711,'TRI-1C'!$B$18:$FH$61,82,FALSE))</f>
        <v>B+</v>
      </c>
      <c r="H2790" s="150"/>
      <c r="I2790" s="127" t="str">
        <f t="shared" si="103"/>
        <v>B+</v>
      </c>
      <c r="J2790" s="126"/>
    </row>
    <row r="2791" spans="1:10" ht="12.75" customHeight="1">
      <c r="A2791" s="147" t="str">
        <f>IF('TRI-1C'!$CF$13="","",'TRI-1C'!$CF$13)</f>
        <v>Relacionar las distintas formas de adquirir dinero con el trabajo y el esfuerzo.</v>
      </c>
      <c r="B2791" s="139"/>
      <c r="C2791" s="139"/>
      <c r="F2791" s="128"/>
      <c r="G2791" s="124" t="str">
        <f>IF(A2791="","",VLOOKUP(J2711,'TRI-1C'!$B$18:$FH$61,83,FALSE))</f>
        <v>B+</v>
      </c>
      <c r="I2791" s="125" t="str">
        <f t="shared" si="103"/>
        <v>B+</v>
      </c>
      <c r="J2791" s="128"/>
    </row>
    <row r="2792" spans="1:10" ht="12.75" customHeight="1">
      <c r="A2792" s="165" t="str">
        <f>'BI-1T'!$A$11</f>
        <v>COMPRENSIÓN Y EXPRESION DEL LENGUAJE</v>
      </c>
      <c r="B2792" s="149"/>
      <c r="C2792" s="149"/>
      <c r="D2792" s="150"/>
      <c r="E2792" s="150"/>
      <c r="F2792" s="126"/>
      <c r="G2792" s="122" t="str">
        <f>IF(A2792="","",VLOOKUP(J2711,'TRI-1C'!$B$18:$FH$61,84,FALSE))</f>
        <v>B+</v>
      </c>
      <c r="H2792" s="150"/>
      <c r="I2792" s="127"/>
      <c r="J2792" s="126"/>
    </row>
    <row r="2793" spans="1:10" ht="12.75" customHeight="1">
      <c r="A2793" s="147" t="str">
        <f>IF('TRI-1C'!$CH$13="","",'TRI-1C'!$CH$13)</f>
        <v>Asociar la imagen de la portada con el título de los cuentos conocidos.</v>
      </c>
      <c r="B2793" s="139"/>
      <c r="C2793" s="139"/>
      <c r="F2793" s="128"/>
      <c r="G2793" s="124" t="str">
        <f>IF(A2793="","",VLOOKUP(J2711,'TRI-1C'!$B$18:$FH$61,85,FALSE))</f>
        <v>B-</v>
      </c>
      <c r="I2793" s="125" t="str">
        <f t="shared" ref="I2793:I2813" si="104">IF(G2793="","",G2793)</f>
        <v>B-</v>
      </c>
      <c r="J2793" s="128"/>
    </row>
    <row r="2794" spans="1:10" ht="12.75" customHeight="1">
      <c r="A2794" s="148" t="str">
        <f>IF('TRI-1C'!$CI$13="","",'TRI-1C'!$CI$13)</f>
        <v>Colaborar en la creación de textos colectivos con la ayuda del docente.</v>
      </c>
      <c r="B2794" s="158"/>
      <c r="C2794" s="158"/>
      <c r="D2794" s="158"/>
      <c r="E2794" s="158"/>
      <c r="F2794" s="159"/>
      <c r="G2794" s="122" t="str">
        <f>IF(A2794="","",VLOOKUP(J2711,'TRI-1C'!$B$18:$FH$61,86,FALSE))</f>
        <v>B-</v>
      </c>
      <c r="H2794" s="150"/>
      <c r="I2794" s="127" t="str">
        <f t="shared" si="104"/>
        <v>B-</v>
      </c>
      <c r="J2794" s="126"/>
    </row>
    <row r="2795" spans="1:10" ht="12.75" customHeight="1">
      <c r="A2795" s="11" t="str">
        <f>IF('TRI-1C'!$CJ$13="","",'TRI-1C'!$CJ$13)</f>
        <v>Comprender el derecho propio y de las otras personas a decir que no como una respuesta válida y respetable.</v>
      </c>
      <c r="B2795" s="156"/>
      <c r="C2795" s="156"/>
      <c r="D2795" s="156"/>
      <c r="E2795" s="156"/>
      <c r="F2795" s="157"/>
      <c r="G2795" s="124" t="str">
        <f>IF(A2795="","",VLOOKUP(J2711,'TRI-1C'!$B$18:$FH$61,87,FALSE))</f>
        <v>B-</v>
      </c>
      <c r="I2795" s="125" t="str">
        <f t="shared" si="104"/>
        <v>B-</v>
      </c>
      <c r="J2795" s="128"/>
    </row>
    <row r="2796" spans="1:10" ht="12.75" customHeight="1">
      <c r="A2796" s="148" t="str">
        <f>IF('TRI-1C'!$CK$13="","",'TRI-1C'!$CK$13)</f>
        <v>Comunicarse a través de dibujos de objetos con detalles que lo vuelven identificables, como representación simbólica de sus ideas.</v>
      </c>
      <c r="B2796" s="149"/>
      <c r="C2796" s="149"/>
      <c r="D2796" s="150"/>
      <c r="E2796" s="150"/>
      <c r="F2796" s="126"/>
      <c r="G2796" s="122" t="str">
        <f>IF(A2796="","",VLOOKUP(J2711,'TRI-1C'!$B$18:$FH$61,88,FALSE))</f>
        <v>B-</v>
      </c>
      <c r="H2796" s="150"/>
      <c r="I2796" s="127" t="str">
        <f t="shared" si="104"/>
        <v>B-</v>
      </c>
      <c r="J2796" s="126"/>
    </row>
    <row r="2797" spans="1:10" ht="12.75" customHeight="1">
      <c r="A2797" s="147" t="str">
        <f>IF('TRI-1C'!$CL$13="","",'TRI-1C'!$CL$13)</f>
        <v>Comunicarse incorporando palabras nuevas a su vocabulario en función de los ambientes y experiencias en las que interactúa.</v>
      </c>
      <c r="B2797" s="139"/>
      <c r="C2797" s="139"/>
      <c r="F2797" s="128"/>
      <c r="G2797" s="124" t="str">
        <f>IF(A2797="","",VLOOKUP(J2711,'TRI-1C'!$B$18:$FH$61,89,FALSE))</f>
        <v>B-</v>
      </c>
      <c r="I2797" s="125" t="str">
        <f t="shared" si="104"/>
        <v>B-</v>
      </c>
      <c r="J2797" s="128"/>
    </row>
    <row r="2798" spans="1:10" ht="12.75" customHeight="1">
      <c r="A2798" s="148" t="str">
        <f>IF('TRI-1C'!$CM$13="","",'TRI-1C'!$CM$13)</f>
        <v>Contar un cuento en base a sus imágenes a partir de la portada y siguiendo la secuencia de las páginas.</v>
      </c>
      <c r="B2798" s="149"/>
      <c r="C2798" s="149"/>
      <c r="D2798" s="150"/>
      <c r="E2798" s="150"/>
      <c r="F2798" s="126"/>
      <c r="G2798" s="122" t="str">
        <f>IF(A2798="","",VLOOKUP(J2711,'TRI-1C'!$B$18:$FH$61,90,FALSE))</f>
        <v>B-</v>
      </c>
      <c r="H2798" s="150"/>
      <c r="I2798" s="127" t="str">
        <f t="shared" si="104"/>
        <v>B-</v>
      </c>
      <c r="J2798" s="126"/>
    </row>
    <row r="2799" spans="1:10" ht="12.75" customHeight="1">
      <c r="A2799" s="147" t="str">
        <f>IF('TRI-1C'!$CN$13="","",'TRI-1C'!$CN$13)</f>
        <v>Describir oralmente imágenes gráficas (pictogramas) y digitales, estructurando oraciones más elaboradas que describan a los objetos que observa.</v>
      </c>
      <c r="B2799" s="139"/>
      <c r="C2799" s="139"/>
      <c r="F2799" s="128"/>
      <c r="G2799" s="124" t="str">
        <f>IF(A2799="","",VLOOKUP(J2711,'TRI-1C'!$B$18:$FH$61,91,FALSE))</f>
        <v>B-</v>
      </c>
      <c r="I2799" s="125" t="str">
        <f t="shared" si="104"/>
        <v>B-</v>
      </c>
      <c r="J2799" s="128"/>
    </row>
    <row r="2800" spans="1:10" ht="12.75" customHeight="1">
      <c r="A2800" s="192" t="str">
        <f>IF('TRI-1C'!$CO$13="","",'TRI-1C'!$CO$13)</f>
        <v>Describir oralmente imágenes relacionadas con los derechos de las personas en situación de movilidad</v>
      </c>
      <c r="B2800" s="154"/>
      <c r="C2800" s="154"/>
      <c r="D2800" s="154"/>
      <c r="E2800" s="154"/>
      <c r="F2800" s="155"/>
      <c r="G2800" s="122" t="str">
        <f>IF(A2800="","",VLOOKUP(J2711,'TRI-1C'!$B$18:$FH$61,92,FALSE))</f>
        <v>B-</v>
      </c>
      <c r="H2800" s="150"/>
      <c r="I2800" s="127" t="str">
        <f t="shared" si="104"/>
        <v>B-</v>
      </c>
      <c r="J2800" s="126"/>
    </row>
    <row r="2801" spans="1:10" ht="12.75" customHeight="1">
      <c r="A2801" s="147" t="str">
        <f>IF('TRI-1C'!$CP$13="","",'TRI-1C'!$CP$13)</f>
        <v>Expresarse oralmente pronunciando correctamente la mayoría de las palabras puede presentarse dificultades en la pronunciación de s, y la r.</v>
      </c>
      <c r="B2801" s="139"/>
      <c r="C2801" s="139"/>
      <c r="F2801" s="128"/>
      <c r="G2801" s="124" t="str">
        <f>IF(A2801="","",VLOOKUP(J2711,'TRI-1C'!$B$18:$FH$61,93,FALSE))</f>
        <v>B-</v>
      </c>
      <c r="I2801" s="125" t="str">
        <f t="shared" si="104"/>
        <v>B-</v>
      </c>
      <c r="J2801" s="128"/>
    </row>
    <row r="2802" spans="1:10" ht="12.75" customHeight="1">
      <c r="A2802" s="148" t="str">
        <f>IF('TRI-1C'!$CQ$13="","",'TRI-1C'!$CQ$13)</f>
        <v>Expresarse utilizando oraciones cortas y completas manteniendo el orden de las palabras.</v>
      </c>
      <c r="B2802" s="149"/>
      <c r="C2802" s="149"/>
      <c r="D2802" s="150"/>
      <c r="E2802" s="150"/>
      <c r="F2802" s="126"/>
      <c r="G2802" s="122" t="str">
        <f>IF(A2802="","",VLOOKUP(J2711,'TRI-1C'!$B$18:$FH$61,94,FALSE))</f>
        <v>B-</v>
      </c>
      <c r="H2802" s="150"/>
      <c r="I2802" s="127" t="str">
        <f t="shared" si="104"/>
        <v>B-</v>
      </c>
      <c r="J2802" s="126"/>
    </row>
    <row r="2803" spans="1:10" ht="12.75" customHeight="1">
      <c r="A2803" s="147" t="str">
        <f>IF('TRI-1C'!$CR$13="","",'TRI-1C'!$CR$13)</f>
        <v>Identificar “auditivamente” el fonema (sonido) inicial de las palabras más utilizadas.</v>
      </c>
      <c r="B2803" s="139"/>
      <c r="C2803" s="139"/>
      <c r="F2803" s="128"/>
      <c r="G2803" s="124" t="str">
        <f>IF(A2803="","",VLOOKUP(J2711,'TRI-1C'!$B$18:$FH$61,95,FALSE))</f>
        <v>B-</v>
      </c>
      <c r="I2803" s="125" t="str">
        <f t="shared" si="104"/>
        <v>B-</v>
      </c>
      <c r="J2803" s="128"/>
    </row>
    <row r="2804" spans="1:10" ht="12.75" customHeight="1">
      <c r="A2804" s="148" t="str">
        <f>IF('TRI-1C'!$CS$13="","",'TRI-1C'!$CS$13)</f>
        <v>Identificar una persona adulta de confianza para solicitar apoyo al enfrentar desafíos emocionales en situaciones cotidianas del entorno escolar</v>
      </c>
      <c r="B2804" s="158"/>
      <c r="C2804" s="158"/>
      <c r="D2804" s="158"/>
      <c r="E2804" s="158"/>
      <c r="F2804" s="159"/>
      <c r="G2804" s="122" t="str">
        <f>IF(A2804="","",VLOOKUP(J2711,'TRI-1C'!$B$18:$FH$61,96,FALSE))</f>
        <v>B-</v>
      </c>
      <c r="H2804" s="150"/>
      <c r="I2804" s="127" t="str">
        <f t="shared" si="104"/>
        <v>B-</v>
      </c>
      <c r="J2804" s="126"/>
    </row>
    <row r="2805" spans="1:10" ht="12.75" customHeight="1">
      <c r="A2805" s="11" t="str">
        <f>IF('TRI-1C'!$CT$13="","",'TRI-1C'!$CT$13)</f>
        <v>Participar en conversaciones más complejas y largas manteniéndose dentro del tema.</v>
      </c>
      <c r="B2805" s="156"/>
      <c r="C2805" s="156"/>
      <c r="D2805" s="156"/>
      <c r="E2805" s="156"/>
      <c r="F2805" s="157"/>
      <c r="G2805" s="124" t="str">
        <f>IF(A2805="","",VLOOKUP(J2711,'TRI-1C'!$B$18:$FH$61,97,FALSE))</f>
        <v>B-</v>
      </c>
      <c r="I2805" s="125" t="str">
        <f t="shared" si="104"/>
        <v>B-</v>
      </c>
      <c r="J2805" s="128"/>
    </row>
    <row r="2806" spans="1:10" ht="12.75" customHeight="1">
      <c r="A2806" s="148" t="str">
        <f>IF('TRI-1C'!$CU$13="","",'TRI-1C'!$CU$13)</f>
        <v>Producir palabras que riman espontáneamente tomado en cuenta los sonidos finales de las mismas.</v>
      </c>
      <c r="B2806" s="149"/>
      <c r="C2806" s="149"/>
      <c r="D2806" s="150"/>
      <c r="E2806" s="150"/>
      <c r="F2806" s="126"/>
      <c r="G2806" s="122" t="str">
        <f>IF(A2806="","",VLOOKUP(J2711,'TRI-1C'!$B$18:$FH$61,98,FALSE))</f>
        <v>B-</v>
      </c>
      <c r="H2806" s="150"/>
      <c r="I2806" s="127" t="str">
        <f t="shared" si="104"/>
        <v>B-</v>
      </c>
      <c r="J2806" s="126"/>
    </row>
    <row r="2807" spans="1:10" ht="12.75" customHeight="1">
      <c r="A2807" s="147" t="str">
        <f>IF('TRI-1C'!$CV$13="","",'TRI-1C'!$CV$13)</f>
        <v>Realizar modificaciones del contenido de un cuento relatado por el adulto, cambiando partes del él como: acciones y final.</v>
      </c>
      <c r="B2807" s="139"/>
      <c r="C2807" s="139"/>
      <c r="F2807" s="128"/>
      <c r="G2807" s="124" t="str">
        <f>IF(A2807="","",VLOOKUP(J2711,'TRI-1C'!$B$18:$FH$61,99,FALSE))</f>
        <v>B-</v>
      </c>
      <c r="I2807" s="125" t="str">
        <f t="shared" si="104"/>
        <v>B-</v>
      </c>
      <c r="J2807" s="128"/>
    </row>
    <row r="2808" spans="1:10" ht="12.75" customHeight="1">
      <c r="A280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808" s="149"/>
      <c r="C2808" s="149"/>
      <c r="D2808" s="150"/>
      <c r="E2808" s="150"/>
      <c r="F2808" s="126"/>
      <c r="G2808" s="122" t="str">
        <f>IF(A2808="","",VLOOKUP(J2711,'TRI-1C'!$B$18:$FH$61,100,FALSE))</f>
        <v>B-</v>
      </c>
      <c r="H2808" s="150"/>
      <c r="I2808" s="127" t="str">
        <f t="shared" si="104"/>
        <v>B-</v>
      </c>
      <c r="J2808" s="126"/>
    </row>
    <row r="2809" spans="1:10" ht="12.75" customHeight="1">
      <c r="A2809" s="147" t="str">
        <f>IF('TRI-1C'!$CX$13="","",'TRI-1C'!$CX$13)</f>
        <v>Reconocer etiquetas y rótulos de su entorno inmediato y los “lee”.</v>
      </c>
      <c r="B2809" s="139"/>
      <c r="C2809" s="139"/>
      <c r="F2809" s="128"/>
      <c r="G2809" s="124" t="str">
        <f>IF(A2809="","",VLOOKUP(J2711,'TRI-1C'!$B$18:$FH$61,101,FALSE))</f>
        <v>B-</v>
      </c>
      <c r="I2809" s="125" t="str">
        <f t="shared" si="104"/>
        <v>B-</v>
      </c>
      <c r="J2809" s="128"/>
    </row>
    <row r="2810" spans="1:10" ht="12.75" customHeight="1">
      <c r="A2810" s="192" t="str">
        <f>IF('TRI-1C'!$CY$13="","",'TRI-1C'!$CY$13)</f>
        <v>Relatar cuentos, narrados por el adulto, manteniendo la secuencia, sin la ayuda del paratexto.</v>
      </c>
      <c r="B2810" s="154"/>
      <c r="C2810" s="154"/>
      <c r="D2810" s="154"/>
      <c r="E2810" s="154"/>
      <c r="F2810" s="155"/>
      <c r="G2810" s="122" t="str">
        <f>IF(A2810="","",VLOOKUP(J2711,'TRI-1C'!$B$18:$FH$61,102,FALSE))</f>
        <v>B-</v>
      </c>
      <c r="H2810" s="150"/>
      <c r="I2810" s="127" t="str">
        <f t="shared" si="104"/>
        <v>B-</v>
      </c>
      <c r="J2810" s="126"/>
    </row>
    <row r="2811" spans="1:10" ht="12.75" customHeight="1">
      <c r="A2811" s="147" t="str">
        <f>IF('TRI-1C'!$CZ$13="","",'TRI-1C'!$CZ$13)</f>
        <v>Reproducir trabalenguas sencillos, adivinanzas, canciones y poemas cortos, mejorando su pronunciación y potenciando su capacidad imaginativa.</v>
      </c>
      <c r="B2811" s="139"/>
      <c r="C2811" s="139"/>
      <c r="F2811" s="128"/>
      <c r="G2811" s="124" t="str">
        <f>IF(A2811="","",VLOOKUP(J2711,'TRI-1C'!$B$18:$FH$61,103,FALSE))</f>
        <v>B-</v>
      </c>
      <c r="I2811" s="125" t="str">
        <f t="shared" si="104"/>
        <v>B-</v>
      </c>
      <c r="J2811" s="128"/>
    </row>
    <row r="2812" spans="1:10" ht="12.75" customHeight="1">
      <c r="A2812" s="148" t="str">
        <f>IF('TRI-1C'!$DA$13="","",'TRI-1C'!$DA$13)</f>
        <v>Responder preguntas sobre un texto narrado por el adulto, relacionadas a los personajes y acciones principales.</v>
      </c>
      <c r="B2812" s="149"/>
      <c r="C2812" s="149"/>
      <c r="D2812" s="150"/>
      <c r="E2812" s="150"/>
      <c r="F2812" s="126"/>
      <c r="G2812" s="122" t="str">
        <f>IF(A2812="","",VLOOKUP(J2711,'TRI-1C'!$B$18:$FH$61,104,FALSE))</f>
        <v>B-</v>
      </c>
      <c r="H2812" s="150"/>
      <c r="I2812" s="127" t="str">
        <f t="shared" si="104"/>
        <v>B-</v>
      </c>
      <c r="J2812" s="126"/>
    </row>
    <row r="2813" spans="1:10" ht="12.75" customHeight="1">
      <c r="A2813" s="147" t="str">
        <f>IF('TRI-1C'!$DB$13="","",'TRI-1C'!$DB$13)</f>
        <v>Seguir instrucciones sencillas que involucren la ejecución de tres o más actividades</v>
      </c>
      <c r="B2813" s="139"/>
      <c r="C2813" s="139"/>
      <c r="F2813" s="128"/>
      <c r="G2813" s="124" t="str">
        <f>IF(A2813="","",VLOOKUP(J2711,'TRI-1C'!$B$18:$FH$61,105,FALSE))</f>
        <v>B-</v>
      </c>
      <c r="I2813" s="125" t="str">
        <f t="shared" si="104"/>
        <v>B-</v>
      </c>
      <c r="J2813" s="128"/>
    </row>
    <row r="2814" spans="1:10" ht="12.75" customHeight="1">
      <c r="A2814" s="165" t="str">
        <f>'BI-1T'!$A$12</f>
        <v>EXPRESIÓN ARTISTICA</v>
      </c>
      <c r="B2814" s="158"/>
      <c r="C2814" s="158"/>
      <c r="D2814" s="158"/>
      <c r="E2814" s="158"/>
      <c r="F2814" s="159"/>
      <c r="G2814" s="122" t="str">
        <f>IF(A2814="","",VLOOKUP(J2711,'TRI-1C'!$B$18:$FH$61,106,FALSE))</f>
        <v>B-</v>
      </c>
      <c r="H2814" s="150"/>
      <c r="I2814" s="127"/>
      <c r="J2814" s="126"/>
    </row>
    <row r="2815" spans="1:10" ht="12.75" customHeight="1">
      <c r="A2815" s="11" t="str">
        <f>IF('TRI-1C'!$DD$13="","",'TRI-1C'!$DD$13)</f>
        <v>Cantar canciones siguiendo el ritmo y coordinando con las expresiones de su cuerpo.</v>
      </c>
      <c r="B2815" s="156"/>
      <c r="C2815" s="156"/>
      <c r="D2815" s="156"/>
      <c r="E2815" s="156"/>
      <c r="F2815" s="157"/>
      <c r="G2815" s="124" t="str">
        <f>IF(A2815="","",VLOOKUP(J2711,'TRI-1C'!$B$18:$FH$61,107,FALSE))</f>
        <v>B-</v>
      </c>
      <c r="I2815" s="125" t="str">
        <f t="shared" ref="I2815:I2825" si="105">IF(G2815="","",G2815)</f>
        <v>B-</v>
      </c>
      <c r="J2815" s="128"/>
    </row>
    <row r="2816" spans="1:10" ht="12.75" customHeight="1">
      <c r="A2816" s="148" t="str">
        <f>IF('TRI-1C'!$DE$13="","",'TRI-1C'!$DE$13)</f>
        <v>Comunicar de manera escrita sus ideas intentando imitar letras o formas parecidas a letras.</v>
      </c>
      <c r="B2816" s="149"/>
      <c r="C2816" s="149"/>
      <c r="D2816" s="150"/>
      <c r="E2816" s="150"/>
      <c r="F2816" s="126"/>
      <c r="G2816" s="122" t="str">
        <f>IF(A2816="","",VLOOKUP(J2711,'TRI-1C'!$B$18:$FH$61,108,FALSE))</f>
        <v>B-</v>
      </c>
      <c r="H2816" s="150"/>
      <c r="I2816" s="127" t="str">
        <f t="shared" si="105"/>
        <v>B-</v>
      </c>
      <c r="J2816" s="126"/>
    </row>
    <row r="2817" spans="1:10" ht="12.75" customHeight="1">
      <c r="A2817" s="147" t="str">
        <f>IF('TRI-1C'!$DF$13="","",'TRI-1C'!$DF$13)</f>
        <v>Ejecutar patrones de más de dos ritmos con partes del cuerpo y elementos o instrumentos sonoros.</v>
      </c>
      <c r="B2817" s="139"/>
      <c r="C2817" s="139"/>
      <c r="F2817" s="128"/>
      <c r="G2817" s="124" t="str">
        <f>IF(A2817="","",VLOOKUP(J2711,'TRI-1C'!$B$18:$FH$61,109,FALSE))</f>
        <v>A+</v>
      </c>
      <c r="I2817" s="125" t="str">
        <f t="shared" si="105"/>
        <v>A+</v>
      </c>
      <c r="J2817" s="128"/>
    </row>
    <row r="2818" spans="1:10" ht="12.75" customHeight="1">
      <c r="A281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2818" s="149"/>
      <c r="C2818" s="149"/>
      <c r="D2818" s="150"/>
      <c r="E2818" s="150"/>
      <c r="F2818" s="126"/>
      <c r="G2818" s="122" t="str">
        <f>IF(A2818="","",VLOOKUP(J2711,'TRI-1C'!$B$18:$FH$61,110,FALSE))</f>
        <v>A+</v>
      </c>
      <c r="H2818" s="150"/>
      <c r="I2818" s="127" t="str">
        <f t="shared" si="105"/>
        <v>A+</v>
      </c>
      <c r="J2818" s="126"/>
    </row>
    <row r="2819" spans="1:10" ht="12.75" customHeight="1">
      <c r="A2819" s="147" t="str">
        <f>IF('TRI-1C'!$DH$13="","",'TRI-1C'!$DH$13)</f>
        <v>Expresar su opinión al observar una obra artística relacionada a la plástica o a la escultura.</v>
      </c>
      <c r="B2819" s="139"/>
      <c r="C2819" s="139"/>
      <c r="F2819" s="128"/>
      <c r="G2819" s="124" t="str">
        <f>IF(A2819="","",VLOOKUP(J2711,'TRI-1C'!$B$18:$FH$61,111,FALSE))</f>
        <v>A+</v>
      </c>
      <c r="I2819" s="125" t="str">
        <f t="shared" si="105"/>
        <v>A+</v>
      </c>
      <c r="J2819" s="128"/>
    </row>
    <row r="2820" spans="1:10" ht="12.75" customHeight="1">
      <c r="A2820" s="192" t="str">
        <f>IF('TRI-1C'!$DI$13="","",'TRI-1C'!$DI$13)</f>
        <v>Expresar sus vivencias y experiencias a través del dibujo libre.</v>
      </c>
      <c r="B2820" s="154"/>
      <c r="C2820" s="154"/>
      <c r="D2820" s="154"/>
      <c r="E2820" s="154"/>
      <c r="F2820" s="155"/>
      <c r="G2820" s="122" t="str">
        <f>IF(A2820="","",VLOOKUP(J2711,'TRI-1C'!$B$18:$FH$61,112,FALSE))</f>
        <v>A+</v>
      </c>
      <c r="H2820" s="150"/>
      <c r="I2820" s="127" t="str">
        <f t="shared" si="105"/>
        <v>A+</v>
      </c>
      <c r="J2820" s="126"/>
    </row>
    <row r="2821" spans="1:10" ht="12.75" customHeight="1">
      <c r="A2821" s="147" t="str">
        <f>IF('TRI-1C'!$DJ$13="","",'TRI-1C'!$DJ$13)</f>
        <v>Mantener el ritmo y las secuencias de pasos sencillos durante la ejecución de coreografías.</v>
      </c>
      <c r="B2821" s="139"/>
      <c r="C2821" s="139"/>
      <c r="F2821" s="128"/>
      <c r="G2821" s="124" t="str">
        <f>IF(A2821="","",VLOOKUP(J2711,'TRI-1C'!$B$18:$FH$61,113,FALSE))</f>
        <v>A+</v>
      </c>
      <c r="I2821" s="125" t="str">
        <f t="shared" si="105"/>
        <v>A+</v>
      </c>
      <c r="J2821" s="128"/>
    </row>
    <row r="2822" spans="1:10" ht="12.75" customHeight="1">
      <c r="A282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822" s="149"/>
      <c r="C2822" s="149"/>
      <c r="D2822" s="150"/>
      <c r="E2822" s="150"/>
      <c r="F2822" s="126"/>
      <c r="G2822" s="122" t="str">
        <f>IF(A2822="","",VLOOKUP(J2711,'TRI-1C'!$B$18:$FH$61,114,FALSE))</f>
        <v>A+</v>
      </c>
      <c r="H2822" s="150"/>
      <c r="I2822" s="127" t="str">
        <f t="shared" si="105"/>
        <v>A+</v>
      </c>
      <c r="J2822" s="126"/>
    </row>
    <row r="2823" spans="1:10" ht="12.75" customHeight="1">
      <c r="A2823" s="147" t="str">
        <f>IF('TRI-1C'!$DL$13="","",'TRI-1C'!$DL$13)</f>
        <v>Participar en dramatizaciones, asumiendo roles de diferentes personas del entorno y de personajes de cuentos e historietas.</v>
      </c>
      <c r="B2823" s="139"/>
      <c r="C2823" s="139"/>
      <c r="F2823" s="128"/>
      <c r="G2823" s="124" t="str">
        <f>IF(A2823="","",VLOOKUP(J2711,'TRI-1C'!$B$18:$FH$61,115,FALSE))</f>
        <v>A+</v>
      </c>
      <c r="I2823" s="125" t="str">
        <f t="shared" si="105"/>
        <v>A+</v>
      </c>
      <c r="J2823" s="128"/>
    </row>
    <row r="2824" spans="1:10" ht="12.75" customHeight="1">
      <c r="A2824" s="148" t="str">
        <f>IF('TRI-1C'!$DM$13="","",'TRI-1C'!$DM$13)</f>
        <v>Participar en rondas populares, bailes y juegos tradicionales, asumiendo los roles y respetando las reglas.</v>
      </c>
      <c r="B2824" s="158"/>
      <c r="C2824" s="158"/>
      <c r="D2824" s="158"/>
      <c r="E2824" s="158"/>
      <c r="F2824" s="159"/>
      <c r="G2824" s="122" t="str">
        <f>IF(A2824="","",VLOOKUP(J2711,'TRI-1C'!$B$18:$FH$61,116,FALSE))</f>
        <v>A+</v>
      </c>
      <c r="H2824" s="150"/>
      <c r="I2824" s="127" t="str">
        <f t="shared" si="105"/>
        <v>A+</v>
      </c>
      <c r="J2824" s="126"/>
    </row>
    <row r="2825" spans="1:10" ht="12.75" customHeight="1">
      <c r="A2825" s="11" t="str">
        <f>IF('TRI-1C'!$DN$13="","",'TRI-1C'!$DN$13)</f>
        <v>Realizar actividades creativas utilizando las técnicas grafo plásticas con variedad de materiales.</v>
      </c>
      <c r="B2825" s="156"/>
      <c r="C2825" s="156"/>
      <c r="D2825" s="156"/>
      <c r="E2825" s="156"/>
      <c r="F2825" s="157"/>
      <c r="G2825" s="124" t="str">
        <f>IF(A2825="","",VLOOKUP(J2711,'TRI-1C'!$B$18:$FH$61,117,FALSE))</f>
        <v>A+</v>
      </c>
      <c r="I2825" s="125" t="str">
        <f t="shared" si="105"/>
        <v>A+</v>
      </c>
      <c r="J2825" s="128"/>
    </row>
    <row r="2826" spans="1:10" ht="12.75" customHeight="1">
      <c r="A2826" s="165" t="str">
        <f>'BI-1T'!$A$13</f>
        <v>EXPRESION CORPORAL Y MOTRICIDAD</v>
      </c>
      <c r="B2826" s="149"/>
      <c r="C2826" s="149"/>
      <c r="D2826" s="150"/>
      <c r="E2826" s="150"/>
      <c r="F2826" s="126"/>
      <c r="G2826" s="122" t="str">
        <f>IF(A2826="","",VLOOKUP(J2711,'TRI-1C'!$B$18:$FH$61,118,FALSE))</f>
        <v>A-</v>
      </c>
      <c r="H2826" s="150"/>
      <c r="I2826" s="127"/>
      <c r="J2826" s="126"/>
    </row>
    <row r="2827" spans="1:10" ht="12.75" customHeight="1">
      <c r="A2827" s="147" t="str">
        <f>IF('TRI-1C'!$DP$13="","",'TRI-1C'!$DP$13)</f>
        <v>Caminar y correr con soltura y seguridad manteniendo el equilibrio a diferentes distancias, orientaciones y ritmos en espacios parciales.</v>
      </c>
      <c r="B2827" s="139"/>
      <c r="C2827" s="139"/>
      <c r="F2827" s="128"/>
      <c r="G2827" s="124" t="str">
        <f>IF(A2827="","",VLOOKUP(J2711,'TRI-1C'!$B$18:$FH$61,119,FALSE))</f>
        <v>B+</v>
      </c>
      <c r="I2827" s="125" t="str">
        <f t="shared" ref="I2827:I2854" si="106">IF(G2827="","",G2827)</f>
        <v>B+</v>
      </c>
      <c r="J2827" s="128"/>
    </row>
    <row r="2828" spans="1:10" ht="12.75" customHeight="1">
      <c r="A282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2828" s="149"/>
      <c r="C2828" s="149"/>
      <c r="D2828" s="150"/>
      <c r="E2828" s="150"/>
      <c r="F2828" s="126"/>
      <c r="G2828" s="122" t="str">
        <f>IF(A2828="","",VLOOKUP(J2711,'TRI-1C'!$B$18:$FH$61,120,FALSE))</f>
        <v>B+</v>
      </c>
      <c r="H2828" s="150"/>
      <c r="I2828" s="127" t="str">
        <f t="shared" si="106"/>
        <v>B+</v>
      </c>
      <c r="J2828" s="126"/>
    </row>
    <row r="2829" spans="1:10" ht="12.75" customHeight="1">
      <c r="A2829" s="147" t="str">
        <f>IF('TRI-1C'!$DR$13="","",'TRI-1C'!$DR$13)</f>
        <v>Discriminar sonidos onomatopéyicos y diferencia los sonidos naturales de los artificiales</v>
      </c>
      <c r="B2829" s="139"/>
      <c r="C2829" s="139"/>
      <c r="F2829" s="128"/>
      <c r="G2829" s="124" t="str">
        <f>IF(A2829="","",VLOOKUP(J2711,'TRI-1C'!$B$18:$FH$61,121,FALSE))</f>
        <v>B+</v>
      </c>
      <c r="I2829" s="125" t="str">
        <f t="shared" si="106"/>
        <v>B+</v>
      </c>
      <c r="J2829" s="128"/>
    </row>
    <row r="2830" spans="1:10" ht="12.75" customHeight="1">
      <c r="A2830" s="192" t="str">
        <f>IF('TRI-1C'!$DS$13="","",'TRI-1C'!$DS$13)</f>
        <v>Ejecutar actividades coordinadamente y con un control adecuado de fuerza y tonicidad muscular como: lanzar, atrapar y patear objetos y pelotas.</v>
      </c>
      <c r="B2830" s="154"/>
      <c r="C2830" s="154"/>
      <c r="D2830" s="154"/>
      <c r="E2830" s="154"/>
      <c r="F2830" s="155"/>
      <c r="G2830" s="122" t="str">
        <f>IF(A2830="","",VLOOKUP(J2711,'TRI-1C'!$B$18:$FH$61,122,FALSE))</f>
        <v>B+</v>
      </c>
      <c r="H2830" s="150"/>
      <c r="I2830" s="127" t="str">
        <f t="shared" si="106"/>
        <v>B+</v>
      </c>
      <c r="J2830" s="126"/>
    </row>
    <row r="2831" spans="1:10" ht="12.75" customHeight="1">
      <c r="A2831" s="147" t="str">
        <f>IF('TRI-1C'!$DT$13="","",'TRI-1C'!$DT$13)</f>
        <v>Emplear su lado dominante en la realización de la mayoría de las actividades que utilice la mano, ojo y pie.</v>
      </c>
      <c r="B2831" s="139"/>
      <c r="C2831" s="139"/>
      <c r="F2831" s="128"/>
      <c r="G2831" s="124" t="str">
        <f>IF(A2831="","",VLOOKUP(J2711,'TRI-1C'!$B$18:$FH$61,123,FALSE))</f>
        <v>B+</v>
      </c>
      <c r="I2831" s="125" t="str">
        <f t="shared" si="106"/>
        <v>B+</v>
      </c>
      <c r="J2831" s="128"/>
    </row>
    <row r="2832" spans="1:10" ht="12.75" customHeight="1">
      <c r="A2832" s="148" t="str">
        <f>IF('TRI-1C'!$DU$13="","",'TRI-1C'!$DU$13)</f>
        <v>Galopar y salticar coordinadamente con obstáculos ejecutando circuitos.</v>
      </c>
      <c r="B2832" s="149"/>
      <c r="C2832" s="149"/>
      <c r="D2832" s="150"/>
      <c r="E2832" s="150"/>
      <c r="F2832" s="126"/>
      <c r="G2832" s="122" t="str">
        <f>IF(A2832="","",VLOOKUP(J2711,'TRI-1C'!$B$18:$FH$61,124,FALSE))</f>
        <v>B+</v>
      </c>
      <c r="H2832" s="150"/>
      <c r="I2832" s="127" t="str">
        <f t="shared" si="106"/>
        <v>B+</v>
      </c>
      <c r="J2832" s="126"/>
    </row>
    <row r="2833" spans="1:10" ht="12.75" customHeight="1">
      <c r="A283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2833" s="139"/>
      <c r="C2833" s="139"/>
      <c r="F2833" s="128"/>
      <c r="G2833" s="124" t="str">
        <f>IF(A2833="","",VLOOKUP(J2711,'TRI-1C'!$B$18:$FH$61,125,FALSE))</f>
        <v>B+</v>
      </c>
      <c r="I2833" s="125" t="str">
        <f t="shared" si="106"/>
        <v>B+</v>
      </c>
      <c r="J2833" s="128"/>
    </row>
    <row r="2834" spans="1:10" ht="12.75" customHeight="1">
      <c r="A2834" s="148" t="str">
        <f>IF('TRI-1C'!$DW$13="","",'TRI-1C'!$DW$13)</f>
        <v>Mantener el equilibro al caminar sobre líneas rectas, curvas y quebradas con altura (aprox. 20 cm) logrando un adecuado control postural.</v>
      </c>
      <c r="B2834" s="158"/>
      <c r="C2834" s="158"/>
      <c r="D2834" s="158"/>
      <c r="E2834" s="158"/>
      <c r="F2834" s="159"/>
      <c r="G2834" s="122" t="str">
        <f>IF(A2834="","",VLOOKUP(J2711,'TRI-1C'!$B$18:$FH$61,126,FALSE))</f>
        <v>B+</v>
      </c>
      <c r="H2834" s="150"/>
      <c r="I2834" s="127" t="str">
        <f t="shared" si="106"/>
        <v>B+</v>
      </c>
      <c r="J2834" s="126"/>
    </row>
    <row r="2835" spans="1:10" ht="12.75" customHeight="1">
      <c r="A2835" s="11" t="str">
        <f>IF('TRI-1C'!$DX$13="","",'TRI-1C'!$DX$13)</f>
        <v>Mantener un adecuado control postural en diferentes posiciones del cuerpo y en desplazamientos.</v>
      </c>
      <c r="B2835" s="156"/>
      <c r="C2835" s="156"/>
      <c r="D2835" s="156"/>
      <c r="E2835" s="156"/>
      <c r="F2835" s="157"/>
      <c r="G2835" s="124" t="str">
        <f>IF(A2835="","",VLOOKUP(J2711,'TRI-1C'!$B$18:$FH$61,127,FALSE))</f>
        <v>B+</v>
      </c>
      <c r="I2835" s="125" t="str">
        <f t="shared" si="106"/>
        <v>B+</v>
      </c>
      <c r="J2835" s="128"/>
    </row>
    <row r="2836" spans="1:10" ht="12.75" customHeight="1">
      <c r="A2836" s="148" t="str">
        <f>IF('TRI-1C'!$DY$13="","",'TRI-1C'!$DY$13)</f>
        <v>Orientarse en el espacio realizando desplazamientos en función de consignas dadas con las nociones: entre, adelante-atrás, junto a, cerca-lejos</v>
      </c>
      <c r="B2836" s="149"/>
      <c r="C2836" s="149"/>
      <c r="D2836" s="150"/>
      <c r="E2836" s="150"/>
      <c r="F2836" s="126"/>
      <c r="G2836" s="122" t="str">
        <f>IF(A2836="","",VLOOKUP(J2711,'TRI-1C'!$B$18:$FH$61,128,FALSE))</f>
        <v>B+</v>
      </c>
      <c r="H2836" s="150"/>
      <c r="I2836" s="127" t="str">
        <f t="shared" si="106"/>
        <v>B+</v>
      </c>
      <c r="J2836" s="126"/>
    </row>
    <row r="2837" spans="1:10" ht="12.75" customHeight="1">
      <c r="A2837" s="147" t="str">
        <f>IF('TRI-1C'!$DZ$13="","",'TRI-1C'!$DZ$13)</f>
        <v>Realiza varios movimientos y desplazamientos combinados a diferentes velocidades (rápido, lento), duración (largos y corto).</v>
      </c>
      <c r="B2837" s="139"/>
      <c r="C2837" s="139"/>
      <c r="F2837" s="128"/>
      <c r="G2837" s="124" t="str">
        <f>IF(A2837="","",VLOOKUP(J2711,'TRI-1C'!$B$18:$FH$61,129,FALSE))</f>
        <v>B+</v>
      </c>
      <c r="I2837" s="125" t="str">
        <f t="shared" si="106"/>
        <v>B+</v>
      </c>
      <c r="J2837" s="128"/>
    </row>
    <row r="2838" spans="1:10" ht="12.75" customHeight="1">
      <c r="A2838" s="148" t="str">
        <f>IF('TRI-1C'!$EA$13="","",'TRI-1C'!$EA$13)</f>
        <v>Realizar actividades de coordinación visomotriz con niveles de dificultad creciente en el tamaño y tipo de materiales.</v>
      </c>
      <c r="B2838" s="149"/>
      <c r="C2838" s="149"/>
      <c r="D2838" s="150"/>
      <c r="E2838" s="150"/>
      <c r="F2838" s="126"/>
      <c r="G2838" s="122" t="str">
        <f>IF(A2838="","",VLOOKUP(J2711,'TRI-1C'!$B$18:$FH$61,130,FALSE))</f>
        <v>B+</v>
      </c>
      <c r="H2838" s="150"/>
      <c r="I2838" s="127" t="str">
        <f t="shared" si="106"/>
        <v>B+</v>
      </c>
      <c r="J2838" s="126"/>
    </row>
    <row r="2839" spans="1:10" ht="12.75" customHeight="1">
      <c r="A2839" s="147" t="str">
        <f>IF('TRI-1C'!$EB$13="","",'TRI-1C'!$EB$13)</f>
        <v>Realizar desplazamientos y movimientos combinados utilizando el espacio total y parcial a diferentes distancias (largas-cortas)</v>
      </c>
      <c r="B2839" s="139"/>
      <c r="C2839" s="139"/>
      <c r="F2839" s="128"/>
      <c r="G2839" s="124" t="str">
        <f>IF(A2839="","",VLOOKUP(J2711,'TRI-1C'!$B$18:$FH$61,131,FALSE))</f>
        <v>B+</v>
      </c>
      <c r="I2839" s="125" t="str">
        <f t="shared" si="106"/>
        <v>B+</v>
      </c>
      <c r="J2839" s="128"/>
    </row>
    <row r="2840" spans="1:10" ht="12.75" customHeight="1">
      <c r="A284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2840" s="154"/>
      <c r="C2840" s="154"/>
      <c r="D2840" s="154"/>
      <c r="E2840" s="154"/>
      <c r="F2840" s="155"/>
      <c r="G2840" s="122" t="str">
        <f>IF(A2840="","",VLOOKUP(J2711,'TRI-1C'!$B$18:$FH$61,132,FALSE))</f>
        <v>B+</v>
      </c>
      <c r="H2840" s="150"/>
      <c r="I2840" s="127" t="str">
        <f t="shared" si="106"/>
        <v>B+</v>
      </c>
      <c r="J2840" s="126"/>
    </row>
    <row r="2841" spans="1:10" ht="12.75" customHeight="1">
      <c r="A284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2841" s="139"/>
      <c r="C2841" s="139"/>
      <c r="F2841" s="128"/>
      <c r="G2841" s="124" t="str">
        <f>IF(A2841="","",VLOOKUP(J2711,'TRI-1C'!$B$18:$FH$61,133,FALSE))</f>
        <v>B+</v>
      </c>
      <c r="I2841" s="125" t="str">
        <f t="shared" si="106"/>
        <v>B+</v>
      </c>
      <c r="J2841" s="128"/>
    </row>
    <row r="2842" spans="1:10" ht="12.75" customHeight="1">
      <c r="A284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2842" s="149"/>
      <c r="C2842" s="149"/>
      <c r="D2842" s="150"/>
      <c r="E2842" s="150"/>
      <c r="F2842" s="126"/>
      <c r="G2842" s="122" t="str">
        <f>IF(A2842="","",VLOOKUP(J2711,'TRI-1C'!$B$18:$FH$61,134,FALSE))</f>
        <v>B+</v>
      </c>
      <c r="H2842" s="150"/>
      <c r="I2842" s="127" t="str">
        <f t="shared" si="106"/>
        <v>B+</v>
      </c>
      <c r="J2842" s="126"/>
    </row>
    <row r="2843" spans="1:10" ht="12.75" customHeight="1">
      <c r="A2843" s="147" t="str">
        <f>IF('TRI-1C'!$EF$13="","",'TRI-1C'!$EF$13)</f>
        <v>Realizar movimientos diferenciados con los lados laterales del cuerpo (un lado y otro lado).</v>
      </c>
      <c r="B2843" s="139"/>
      <c r="C2843" s="139"/>
      <c r="F2843" s="128"/>
      <c r="G2843" s="124" t="str">
        <f>IF(A2843="","",VLOOKUP(J2711,'TRI-1C'!$B$18:$FH$61,135,FALSE))</f>
        <v>B+</v>
      </c>
      <c r="I2843" s="125" t="str">
        <f t="shared" si="106"/>
        <v>B+</v>
      </c>
      <c r="J2843" s="128"/>
    </row>
    <row r="2844" spans="1:10" ht="12.75" customHeight="1">
      <c r="A2844" s="148" t="str">
        <f>IF('TRI-1C'!$EG$13="","",'TRI-1C'!$EG$13)</f>
        <v>Realizar movimientos para la coordinación de ojo y pie como: patear pelotas hacia un punto fijo determinado.</v>
      </c>
      <c r="B2844" s="158"/>
      <c r="C2844" s="158"/>
      <c r="D2844" s="158"/>
      <c r="E2844" s="158"/>
      <c r="F2844" s="159"/>
      <c r="G2844" s="122" t="str">
        <f>IF(A2844="","",VLOOKUP(J2711,'TRI-1C'!$B$18:$FH$61,136,FALSE))</f>
        <v>B+</v>
      </c>
      <c r="H2844" s="150"/>
      <c r="I2844" s="127" t="str">
        <f t="shared" si="106"/>
        <v>B+</v>
      </c>
      <c r="J2844" s="126"/>
    </row>
    <row r="2845" spans="1:10" ht="12.75" customHeight="1">
      <c r="A2845" s="11" t="str">
        <f>IF('TRI-1C'!$EH$13="","",'TRI-1C'!$EH$13)</f>
        <v>Realizar representaciones gráficas utilizando el dibujo con detalles que le dan intencionalidad y sentido para identificarlos</v>
      </c>
      <c r="B2845" s="156"/>
      <c r="C2845" s="156"/>
      <c r="D2845" s="156"/>
      <c r="E2845" s="156"/>
      <c r="F2845" s="157"/>
      <c r="G2845" s="124" t="str">
        <f>IF(A2845="","",VLOOKUP(J2711,'TRI-1C'!$B$18:$FH$61,137,FALSE))</f>
        <v>B+</v>
      </c>
      <c r="I2845" s="125" t="str">
        <f t="shared" si="106"/>
        <v>B+</v>
      </c>
      <c r="J2845" s="128"/>
    </row>
    <row r="2846" spans="1:10" ht="12.75" customHeight="1">
      <c r="A2846" s="148" t="str">
        <f>IF('TRI-1C'!$EI$13="","",'TRI-1C'!$EI$13)</f>
        <v>Reconocer la importancia del peatón y respetar su espacio en la vía mediante actividades lúdicas que fomenten el aprendizaje de normas de tránsito.</v>
      </c>
      <c r="B2846" s="149"/>
      <c r="C2846" s="149"/>
      <c r="D2846" s="150"/>
      <c r="E2846" s="150"/>
      <c r="F2846" s="126"/>
      <c r="G2846" s="122" t="str">
        <f>IF(A2846="","",VLOOKUP(J2711,'TRI-1C'!$B$18:$FH$61,138,FALSE))</f>
        <v>B+</v>
      </c>
      <c r="H2846" s="150"/>
      <c r="I2846" s="127" t="str">
        <f t="shared" si="106"/>
        <v>B+</v>
      </c>
      <c r="J2846" s="126"/>
    </row>
    <row r="2847" spans="1:10" ht="12.75" customHeight="1">
      <c r="A2847" s="147" t="str">
        <f>IF('TRI-1C'!$EJ$13="","",'TRI-1C'!$EJ$13)</f>
        <v>Representar la figura humana utilizando el monigote e incorporando detalles según la interiorización de su imagen corporal.</v>
      </c>
      <c r="B2847" s="139"/>
      <c r="C2847" s="139"/>
      <c r="F2847" s="128"/>
      <c r="G2847" s="124" t="str">
        <f>IF(A2847="","",VLOOKUP(J2711,'TRI-1C'!$B$18:$FH$61,139,FALSE))</f>
        <v>B+</v>
      </c>
      <c r="I2847" s="125" t="str">
        <f t="shared" si="106"/>
        <v>B+</v>
      </c>
      <c r="J2847" s="128"/>
    </row>
    <row r="2848" spans="1:10" ht="12.75" customHeight="1">
      <c r="A2848" s="148" t="str">
        <f>IF('TRI-1C'!$EK$13="","",'TRI-1C'!$EK$13)</f>
        <v>Saltar de un pie a otro alternadamente, de manera autónoma.</v>
      </c>
      <c r="B2848" s="149"/>
      <c r="C2848" s="149"/>
      <c r="D2848" s="150"/>
      <c r="E2848" s="150"/>
      <c r="F2848" s="126"/>
      <c r="G2848" s="122" t="str">
        <f>IF(A2848="","",VLOOKUP(J2711,'TRI-1C'!$B$18:$FH$61,140,FALSE))</f>
        <v>B+</v>
      </c>
      <c r="H2848" s="150"/>
      <c r="I2848" s="127" t="str">
        <f t="shared" si="106"/>
        <v>B+</v>
      </c>
      <c r="J2848" s="126"/>
    </row>
    <row r="2849" spans="1:10" ht="12.75" customHeight="1">
      <c r="A2849" s="147" t="str">
        <f>IF('TRI-1C'!$EL$13="","",'TRI-1C'!$EL$13)</f>
        <v>Saltar en dos pies en sentido vertical obstáculos de 20 a 30 cm en altura y en sentido horizontal longitudes de aproximadamente 50 a 70 cm.</v>
      </c>
      <c r="B2849" s="139"/>
      <c r="C2849" s="139"/>
      <c r="F2849" s="128"/>
      <c r="G2849" s="124" t="str">
        <f>IF(A2849="","",VLOOKUP(J2711,'TRI-1C'!$B$18:$FH$61,141,FALSE))</f>
        <v>B+</v>
      </c>
      <c r="I2849" s="125" t="str">
        <f t="shared" si="106"/>
        <v>B+</v>
      </c>
      <c r="J2849" s="128"/>
    </row>
    <row r="2850" spans="1:10" ht="12.75" customHeight="1">
      <c r="A2850" s="192" t="str">
        <f>IF('TRI-1C'!$EM$13="","",'TRI-1C'!$EM$13)</f>
        <v>Subir y bajar escaleras alternando los pies.</v>
      </c>
      <c r="B2850" s="154"/>
      <c r="C2850" s="154"/>
      <c r="D2850" s="154"/>
      <c r="E2850" s="154"/>
      <c r="F2850" s="155"/>
      <c r="G2850" s="122" t="str">
        <f>IF(A2850="","",VLOOKUP(J2711,'TRI-1C'!$B$18:$FH$61,142,FALSE))</f>
        <v>B+</v>
      </c>
      <c r="H2850" s="150"/>
      <c r="I2850" s="127" t="str">
        <f t="shared" si="106"/>
        <v>B+</v>
      </c>
      <c r="J2850" s="126"/>
    </row>
    <row r="2851" spans="1:10" ht="12.75" customHeight="1">
      <c r="A2851" s="147" t="str">
        <f>IF('TRI-1C'!$EN$13="","",'TRI-1C'!$EN$13)</f>
        <v>Trepar y reptar a diferentes ritmos y en posiciones corporales diversas (cúbito ventral y cúbito dorsal).</v>
      </c>
      <c r="B2851" s="139"/>
      <c r="C2851" s="139"/>
      <c r="F2851" s="128"/>
      <c r="G2851" s="124" t="str">
        <f>IF(A2851="","",VLOOKUP(J2711,'TRI-1C'!$B$18:$FH$61,143,FALSE))</f>
        <v>B+</v>
      </c>
      <c r="I2851" s="125" t="str">
        <f t="shared" si="106"/>
        <v>B+</v>
      </c>
      <c r="J2851" s="128"/>
    </row>
    <row r="2852" spans="1:10" ht="12.75" customHeight="1">
      <c r="A2852" s="148" t="str">
        <f>IF('TRI-1C'!$EO$13="","",'TRI-1C'!$EO$13)</f>
        <v>Ubicar algunas partes de su cuerpo en función de las nociones de al lado, junto a, cerca-lejos.</v>
      </c>
      <c r="B2852" s="149"/>
      <c r="C2852" s="149"/>
      <c r="D2852" s="150"/>
      <c r="E2852" s="150"/>
      <c r="F2852" s="126"/>
      <c r="G2852" s="122" t="str">
        <f>IF(A2852="","",VLOOKUP(J2711,'TRI-1C'!$B$18:$FH$61,144,FALSE))</f>
        <v>B+</v>
      </c>
      <c r="H2852" s="150"/>
      <c r="I2852" s="127" t="str">
        <f t="shared" si="106"/>
        <v>B+</v>
      </c>
      <c r="J2852" s="126"/>
    </row>
    <row r="2853" spans="1:10" ht="12.75" customHeight="1">
      <c r="A2853" s="147" t="str">
        <f>IF('TRI-1C'!$EP$13="","",'TRI-1C'!$EP$13)</f>
        <v>Utilizar el espacio parcial e inicia con el uso del espacio total para realizar representaciones gráficas.</v>
      </c>
      <c r="B2853" s="139"/>
      <c r="C2853" s="139"/>
      <c r="F2853" s="128"/>
      <c r="G2853" s="124" t="str">
        <f>IF(A2853="","",VLOOKUP(J2711,'TRI-1C'!$B$18:$FH$61,145,FALSE))</f>
        <v>B+</v>
      </c>
      <c r="I2853" s="125" t="str">
        <f t="shared" si="106"/>
        <v>B+</v>
      </c>
      <c r="J2853" s="128"/>
    </row>
    <row r="2854" spans="1:10" ht="12.75" customHeight="1">
      <c r="A2854" s="148" t="str">
        <f>IF('TRI-1C'!$EQ$13="","",'TRI-1C'!$EQ$13)</f>
        <v>Utilizar la pinza digital para coger lápices, marcadores, pinceles y diversos tipos de materiales.</v>
      </c>
      <c r="B2854" s="158"/>
      <c r="C2854" s="158"/>
      <c r="D2854" s="158"/>
      <c r="E2854" s="158"/>
      <c r="F2854" s="159"/>
      <c r="G2854" s="122" t="str">
        <f>IF(A2854="","",VLOOKUP(J2711,'TRI-1C'!$B$18:$FH$61,146,FALSE))</f>
        <v>B+</v>
      </c>
      <c r="H2854" s="150"/>
      <c r="I2854" s="127" t="str">
        <f t="shared" si="106"/>
        <v>B+</v>
      </c>
      <c r="J2854" s="126"/>
    </row>
    <row r="2855" spans="1:10" ht="12.75" customHeight="1">
      <c r="A2855" s="6" t="str">
        <f>NOTAS!$O$14</f>
        <v>CIVICA Y ACOMPAÑAMIENTO INTEGRAL</v>
      </c>
      <c r="B2855" s="156"/>
      <c r="C2855" s="156"/>
      <c r="D2855" s="156"/>
      <c r="E2855" s="156"/>
      <c r="F2855" s="157"/>
      <c r="G2855" s="124" t="str">
        <f>IF(A2855="","",VLOOKUP(J2711,'TRI-1C'!$B$18:$FH$61,146,FALSE))</f>
        <v>B+</v>
      </c>
      <c r="I2855" s="125"/>
      <c r="J2855" s="128"/>
    </row>
    <row r="2856" spans="1:10" ht="12.75" customHeight="1">
      <c r="A2856" s="148" t="str">
        <f>IF('TRI-1C'!$ES$13="","",'TRI-1C'!$ES$13)</f>
        <v/>
      </c>
      <c r="B2856" s="149"/>
      <c r="C2856" s="149"/>
      <c r="D2856" s="150"/>
      <c r="E2856" s="150"/>
      <c r="F2856" s="126"/>
      <c r="G2856" s="122" t="str">
        <f>IF(A2856="","",VLOOKUP(J2711,'TRI-1C'!$B$18:$FH$61,148,FALSE))</f>
        <v/>
      </c>
      <c r="H2856" s="150"/>
      <c r="I2856" s="127" t="str">
        <f t="shared" ref="I2856:I2865" si="107">IF(G2856="","",G2856)</f>
        <v/>
      </c>
      <c r="J2856" s="126"/>
    </row>
    <row r="2857" spans="1:10" ht="12.75" customHeight="1">
      <c r="A2857" s="147" t="str">
        <f>IF('TRI-1C'!$ET$13="","",'TRI-1C'!$ET$13)</f>
        <v>AUTOCONOCIMIENTO</v>
      </c>
      <c r="B2857" s="139"/>
      <c r="C2857" s="139"/>
      <c r="F2857" s="128"/>
      <c r="G2857" s="124" t="str">
        <f>IF(A2857="","",VLOOKUP(J2711,'TRI-1C'!$B$18:$FH$61,149,FALSE))</f>
        <v>F</v>
      </c>
      <c r="I2857" s="125" t="str">
        <f t="shared" si="107"/>
        <v>F</v>
      </c>
      <c r="J2857" s="128"/>
    </row>
    <row r="2858" spans="1:10" ht="12.75" customHeight="1">
      <c r="A2858" s="148" t="str">
        <f>IF('TRI-1C'!$EU$13="","",'TRI-1C'!$EU$13)</f>
        <v>PENSAMIENO CRITICO</v>
      </c>
      <c r="B2858" s="149"/>
      <c r="C2858" s="149"/>
      <c r="D2858" s="150"/>
      <c r="E2858" s="150"/>
      <c r="F2858" s="126"/>
      <c r="G2858" s="122" t="str">
        <f>IF(A2858="","",VLOOKUP(J2711,'TRI-1C'!$B$18:$FH$61,150,FALSE))</f>
        <v>S</v>
      </c>
      <c r="H2858" s="150"/>
      <c r="I2858" s="127" t="str">
        <f t="shared" si="107"/>
        <v>S</v>
      </c>
      <c r="J2858" s="126"/>
    </row>
    <row r="2859" spans="1:10" ht="12.75" customHeight="1">
      <c r="A2859" s="147" t="str">
        <f>IF('TRI-1C'!$EV$13="","",'TRI-1C'!$EV$13)</f>
        <v>MANEJO DE PROBLEMAS</v>
      </c>
      <c r="B2859" s="139"/>
      <c r="C2859" s="139"/>
      <c r="F2859" s="128"/>
      <c r="G2859" s="124" t="str">
        <f>IF(A2859="","",VLOOKUP(J2711,'TRI-1C'!$B$18:$FH$61,151,FALSE))</f>
        <v>S</v>
      </c>
      <c r="I2859" s="125" t="str">
        <f t="shared" si="107"/>
        <v>S</v>
      </c>
      <c r="J2859" s="128"/>
    </row>
    <row r="2860" spans="1:10" ht="12.75" customHeight="1">
      <c r="A2860" s="192" t="str">
        <f>IF('TRI-1C'!$EW$13="","",'TRI-1C'!$EW$13)</f>
        <v>TOMA DE DECISIONES</v>
      </c>
      <c r="B2860" s="154"/>
      <c r="C2860" s="154"/>
      <c r="D2860" s="154"/>
      <c r="E2860" s="154"/>
      <c r="F2860" s="155"/>
      <c r="G2860" s="122" t="str">
        <f>IF(A2860="","",VLOOKUP(J2711,'TRI-1C'!$B$18:$FH$61,152,FALSE))</f>
        <v>S</v>
      </c>
      <c r="H2860" s="150"/>
      <c r="I2860" s="127" t="str">
        <f t="shared" si="107"/>
        <v>S</v>
      </c>
      <c r="J2860" s="126"/>
    </row>
    <row r="2861" spans="1:10" ht="12.75" customHeight="1">
      <c r="A2861" s="147" t="str">
        <f>IF('TRI-1C'!$EX$13="","",'TRI-1C'!$EX$13)</f>
        <v>TRABAJO EN EQUIPO</v>
      </c>
      <c r="B2861" s="139"/>
      <c r="C2861" s="139"/>
      <c r="F2861" s="128"/>
      <c r="G2861" s="124" t="str">
        <f>IF(A2861="","",VLOOKUP(J2711,'TRI-1C'!$B$18:$FH$61,153,FALSE))</f>
        <v>S</v>
      </c>
      <c r="I2861" s="125" t="str">
        <f t="shared" si="107"/>
        <v>S</v>
      </c>
      <c r="J2861" s="128"/>
    </row>
    <row r="2862" spans="1:10" ht="12.75" customHeight="1">
      <c r="A2862" s="148" t="str">
        <f>IF('TRI-1C'!$EY$13="","",'TRI-1C'!$EY$13)</f>
        <v>CONCIENCIA SOCIAL</v>
      </c>
      <c r="B2862" s="149"/>
      <c r="C2862" s="149"/>
      <c r="D2862" s="150"/>
      <c r="E2862" s="150"/>
      <c r="F2862" s="126"/>
      <c r="G2862" s="122" t="str">
        <f>IF(A2862="","",VLOOKUP(J2711,'TRI-1C'!$B$18:$FH$61,154,FALSE))</f>
        <v>F</v>
      </c>
      <c r="H2862" s="150"/>
      <c r="I2862" s="127" t="str">
        <f t="shared" si="107"/>
        <v>F</v>
      </c>
      <c r="J2862" s="126"/>
    </row>
    <row r="2863" spans="1:10" ht="12.75" customHeight="1">
      <c r="A2863" s="147" t="str">
        <f>IF('TRI-1C'!$EZ$13="","",'TRI-1C'!$EZ$13)</f>
        <v xml:space="preserve">RELACIONES INTERPERSONALES	</v>
      </c>
      <c r="B2863" s="139"/>
      <c r="C2863" s="139"/>
      <c r="F2863" s="128"/>
      <c r="G2863" s="124" t="str">
        <f>IF(A2863="","",VLOOKUP(J2711,'TRI-1C'!$B$18:$FH$61,155,FALSE))</f>
        <v>S</v>
      </c>
      <c r="I2863" s="125" t="str">
        <f t="shared" si="107"/>
        <v>S</v>
      </c>
      <c r="J2863" s="128"/>
    </row>
    <row r="2864" spans="1:10" ht="12.75" customHeight="1">
      <c r="A2864" s="148" t="str">
        <f>IF('TRI-1C'!$FA$13="","",'TRI-1C'!$FA$13)</f>
        <v>MANEJO DE CONFLICTOS</v>
      </c>
      <c r="B2864" s="149"/>
      <c r="C2864" s="149"/>
      <c r="D2864" s="150"/>
      <c r="E2864" s="150"/>
      <c r="F2864" s="126"/>
      <c r="G2864" s="122" t="str">
        <f>IF(A2864="","",VLOOKUP(J2711,'TRI-1C'!$B$18:$FH$61,156,FALSE))</f>
        <v>F</v>
      </c>
      <c r="H2864" s="150"/>
      <c r="I2864" s="127" t="str">
        <f t="shared" si="107"/>
        <v>F</v>
      </c>
      <c r="J2864" s="126"/>
    </row>
    <row r="2865" spans="1:10" ht="12.75" customHeight="1">
      <c r="A2865" s="147" t="str">
        <f>IF('TRI-1C'!$FB$13="","",'TRI-1C'!$FB$13)</f>
        <v>MANEJO DE EMOCIONES Y SENTIMIENTOS</v>
      </c>
      <c r="B2865" s="139"/>
      <c r="C2865" s="139"/>
      <c r="F2865" s="128"/>
      <c r="G2865" s="124" t="str">
        <f>IF(A2865="","",VLOOKUP(J2711,'TRI-1C'!$B$18:$FH$61,157,FALSE))</f>
        <v>F</v>
      </c>
      <c r="I2865" s="125" t="str">
        <f t="shared" si="107"/>
        <v>F</v>
      </c>
      <c r="J2865" s="128"/>
    </row>
    <row r="2866" spans="1:10" ht="12.75" customHeight="1">
      <c r="A2866" s="151"/>
      <c r="B2866" s="129"/>
      <c r="C2866" s="129"/>
      <c r="D2866" s="130"/>
      <c r="E2866" s="130"/>
      <c r="F2866" s="131"/>
      <c r="G2866" s="132"/>
      <c r="H2866" s="130"/>
      <c r="I2866" s="133"/>
      <c r="J2866" s="131"/>
    </row>
    <row r="2867" spans="1:10" ht="12.75" customHeight="1">
      <c r="A2867" s="134"/>
      <c r="B2867" s="134"/>
      <c r="C2867" s="134"/>
      <c r="D2867" s="134"/>
      <c r="E2867" s="134"/>
      <c r="F2867" s="140"/>
      <c r="G2867" s="496"/>
      <c r="H2867" s="496"/>
      <c r="I2867" s="497"/>
      <c r="J2867" s="497"/>
    </row>
    <row r="2868" spans="1:10" ht="12.75" customHeight="1">
      <c r="A2868" s="487" t="s">
        <v>156</v>
      </c>
      <c r="B2868" s="488"/>
      <c r="C2868" s="135" t="s">
        <v>157</v>
      </c>
      <c r="G2868" s="494"/>
      <c r="H2868" s="494"/>
      <c r="I2868" s="494"/>
      <c r="J2868" s="494"/>
    </row>
    <row r="2869" spans="1:10" ht="12.75" customHeight="1">
      <c r="A2869" s="489" t="s">
        <v>158</v>
      </c>
      <c r="B2869" s="490"/>
      <c r="C2869" s="136" t="str">
        <f>VLOOKUP(J2711,'TRI-1C'!$B$18:$FH$61,160,FALSE)</f>
        <v>B+</v>
      </c>
      <c r="G2869" s="494"/>
      <c r="H2869" s="494"/>
      <c r="I2869" s="494"/>
      <c r="J2869" s="494"/>
    </row>
    <row r="2870" spans="1:10" ht="12.75" customHeight="1">
      <c r="A2870" s="491" t="s">
        <v>159</v>
      </c>
      <c r="B2870" s="492"/>
      <c r="C2870" s="493"/>
      <c r="G2870" s="494"/>
      <c r="H2870" s="494"/>
      <c r="I2870" s="494"/>
      <c r="J2870" s="494"/>
    </row>
    <row r="2871" spans="1:10" ht="12.75" customHeight="1">
      <c r="A2871" s="137" t="s">
        <v>160</v>
      </c>
      <c r="B2871" s="138"/>
      <c r="C2871" s="188" t="str">
        <f>VLOOKUP(J2711,'TRI-1C'!$B$18:$FH$61,161,FALSE)</f>
        <v/>
      </c>
      <c r="G2871" s="494"/>
      <c r="H2871" s="494"/>
      <c r="I2871" s="494"/>
      <c r="J2871" s="494"/>
    </row>
    <row r="2872" spans="1:10" ht="12.75" customHeight="1">
      <c r="A2872" s="137" t="s">
        <v>161</v>
      </c>
      <c r="B2872" s="138"/>
      <c r="C2872" s="188" t="str">
        <f>VLOOKUP(J2711,'TRI-1C'!$B$18:$FH$61,162,FALSE)</f>
        <v/>
      </c>
      <c r="G2872" s="494"/>
      <c r="H2872" s="494"/>
      <c r="I2872" s="494"/>
      <c r="J2872" s="494"/>
    </row>
    <row r="2873" spans="1:10" ht="12.75" customHeight="1">
      <c r="A2873" s="480" t="s">
        <v>163</v>
      </c>
      <c r="B2873" s="481"/>
      <c r="C2873" s="188">
        <f>VLOOKUP(J2711,'TRI-1C'!$B$18:$FH$61,163,FALSE)</f>
        <v>0</v>
      </c>
      <c r="G2873" s="494"/>
      <c r="H2873" s="494"/>
      <c r="I2873" s="494"/>
      <c r="J2873" s="494"/>
    </row>
    <row r="2874" spans="1:10" ht="12.75" customHeight="1">
      <c r="D2874" s="503" t="s">
        <v>162</v>
      </c>
      <c r="E2874" s="503"/>
      <c r="F2874" s="152">
        <f ca="1">NOW()</f>
        <v>45994.739222569442</v>
      </c>
    </row>
    <row r="2877" spans="1:10" ht="12.75" customHeight="1">
      <c r="G2877" s="112"/>
    </row>
    <row r="2879" spans="1:10" ht="12.75" customHeight="1">
      <c r="B2879" s="495" t="s">
        <v>164</v>
      </c>
      <c r="C2879" s="495"/>
      <c r="F2879" s="116" t="s">
        <v>165</v>
      </c>
      <c r="G2879" s="116" t="s">
        <v>165</v>
      </c>
    </row>
    <row r="2913" spans="1:10" ht="12.75" customHeight="1">
      <c r="A2913" s="111" t="s">
        <v>153</v>
      </c>
      <c r="C2913" t="str">
        <f>IF(VLOOKUP(J2916,NOTAS!$D$14:$P$60,2,FALSE)="","",VLOOKUP(J2916,NOTAS!$D$14:$P$60,2,FALSE))</f>
        <v>LOPEZ PALLO GRACE SAMANTHA</v>
      </c>
    </row>
    <row r="2914" spans="1:10" ht="12.75" customHeight="1">
      <c r="A2914" s="111" t="s">
        <v>154</v>
      </c>
      <c r="C2914" t="str">
        <f>NOTAS!$B$14&amp; " "&amp;NOTAS!$B$15</f>
        <v>INICIAL II A</v>
      </c>
      <c r="F2914" s="111"/>
      <c r="G2914" s="116"/>
      <c r="H2914" s="117"/>
      <c r="I2914" s="118"/>
      <c r="J2914" s="117"/>
    </row>
    <row r="2915" spans="1:10" ht="12.75" customHeight="1">
      <c r="A2915" s="111" t="s">
        <v>6</v>
      </c>
      <c r="C2915" t="str">
        <f>NOTAS!$B$18</f>
        <v>2025-2026 MATUTINA</v>
      </c>
      <c r="H2915" s="117"/>
      <c r="I2915" s="118"/>
      <c r="J2915" s="117"/>
    </row>
    <row r="2916" spans="1:10" ht="12.75" customHeight="1" thickBot="1">
      <c r="A2916" s="486" t="s">
        <v>167</v>
      </c>
      <c r="B2916" s="486"/>
      <c r="I2916" s="114" t="s">
        <v>74</v>
      </c>
      <c r="J2916" s="121">
        <v>15</v>
      </c>
    </row>
    <row r="2917" spans="1:10" ht="12.75" customHeight="1">
      <c r="A2917" s="482" t="s">
        <v>155</v>
      </c>
      <c r="B2917" s="483"/>
      <c r="C2917" s="483"/>
      <c r="D2917" s="483"/>
      <c r="E2917" s="483"/>
      <c r="F2917" s="484"/>
      <c r="G2917" s="485" t="s">
        <v>141</v>
      </c>
      <c r="H2917" s="483"/>
      <c r="I2917" s="498" t="s">
        <v>141</v>
      </c>
      <c r="J2917" s="499"/>
    </row>
    <row r="2918" spans="1:10" ht="12.75" customHeight="1">
      <c r="A2918" s="500" t="str">
        <f>IF('TRI-1C'!G$10="","",'TRI-1C'!G$10)</f>
        <v>IDENTIDAD Y AUTONOMÍA</v>
      </c>
      <c r="B2918" s="501"/>
      <c r="C2918" s="501"/>
      <c r="D2918" s="501"/>
      <c r="E2918" s="501"/>
      <c r="F2918" s="502"/>
      <c r="G2918" s="160"/>
      <c r="H2918" s="161"/>
      <c r="I2918" s="162"/>
      <c r="J2918" s="163"/>
    </row>
    <row r="2919" spans="1:10" ht="12.75" customHeight="1">
      <c r="A2919" s="148" t="str">
        <f>IF('TRI-1C'!G$13="","",'TRI-1C'!G$13)</f>
        <v>Comunicar algunos datos de su identidad como: nombres completos, edad, nombres de familiares cercanos, lugar dónde vive.</v>
      </c>
      <c r="B2919" s="158"/>
      <c r="C2919" s="158"/>
      <c r="D2919" s="158"/>
      <c r="E2919" s="158"/>
      <c r="F2919" s="159"/>
      <c r="G2919" s="122" t="str">
        <f>IF(A2919="","",VLOOKUP(J2916,'TRI-1C'!$B$18:$FH$61,6,FALSE))</f>
        <v>A-</v>
      </c>
      <c r="H2919" s="150"/>
      <c r="I2919" s="127" t="str">
        <f>IF(G2919="","",G2919)</f>
        <v>A-</v>
      </c>
      <c r="J2919" s="126"/>
    </row>
    <row r="2920" spans="1:10" ht="12.75" customHeight="1">
      <c r="A2920" s="11" t="str">
        <f>IF('TRI-1C'!$H$13="","",'TRI-1C'!$H$13)</f>
        <v>Demostrar curiosidad por las características físicas (genitales) que le permiten reconocerse como niño y niña</v>
      </c>
      <c r="B2920" s="156"/>
      <c r="C2920" s="156"/>
      <c r="D2920" s="156"/>
      <c r="E2920" s="156"/>
      <c r="F2920" s="157"/>
      <c r="G2920" s="124" t="str">
        <f>IF(A2920="","",VLOOKUP(J2916,'TRI-1C'!$B$18:$FH$61,7,FALSE))</f>
        <v>A+</v>
      </c>
      <c r="I2920" s="125" t="str">
        <f t="shared" ref="I2920:I2936" si="108">IF(G2920="","",G2920)</f>
        <v>A+</v>
      </c>
      <c r="J2920" s="128"/>
    </row>
    <row r="2921" spans="1:10" ht="12.75" customHeight="1">
      <c r="A2921" s="148" t="str">
        <f>IF('TRI-1C'!$I$13="","",'TRI-1C'!$I$13)</f>
        <v>Identificar la importancia de usar el cinturón de seguridad para promover el autocuidado y la protección personal.</v>
      </c>
      <c r="B2921" s="149"/>
      <c r="C2921" s="149"/>
      <c r="D2921" s="150"/>
      <c r="E2921" s="150"/>
      <c r="F2921" s="126"/>
      <c r="G2921" s="122" t="str">
        <f>IF(A2921="","",VLOOKUP(J2916,'TRI-1C'!$B$18:$FH$61,8,FALSE))</f>
        <v>B-</v>
      </c>
      <c r="H2921" s="150"/>
      <c r="I2921" s="127" t="str">
        <f t="shared" si="108"/>
        <v>B-</v>
      </c>
      <c r="J2921" s="126"/>
    </row>
    <row r="2922" spans="1:10" ht="12.75" customHeight="1">
      <c r="A2922" s="147" t="str">
        <f>IF('TRI-1C'!$J$13="","",'TRI-1C'!$J$13)</f>
        <v>Identificar las situaciones de peligro a las que se puede exponer en su entorno inmediato y seguir pautas de comportamiento para evitarlas.</v>
      </c>
      <c r="B2922" s="139"/>
      <c r="C2922" s="139"/>
      <c r="F2922" s="128"/>
      <c r="G2922" s="124" t="str">
        <f>IF(A2922="","",VLOOKUP(J2916,'TRI-1C'!$B$18:$FH$61,9,FALSE))</f>
        <v>A+</v>
      </c>
      <c r="I2922" s="125" t="str">
        <f t="shared" si="108"/>
        <v>A+</v>
      </c>
      <c r="J2922" s="128"/>
    </row>
    <row r="2923" spans="1:10" ht="12.75" customHeight="1">
      <c r="A2923" s="148" t="str">
        <f>IF('TRI-1C'!$K$13="","",'TRI-1C'!$K$13)</f>
        <v>Identificar sus características físicas y las de las personas de su entorno como parte del proceso de aceptación de sí mismo y de respeto a los demás.</v>
      </c>
      <c r="B2923" s="149"/>
      <c r="C2923" s="149"/>
      <c r="D2923" s="150"/>
      <c r="E2923" s="150"/>
      <c r="F2923" s="126"/>
      <c r="G2923" s="122" t="str">
        <f>IF(A2923="","",VLOOKUP(J2916,'TRI-1C'!$B$18:$FH$61,10,FALSE))</f>
        <v>A+</v>
      </c>
      <c r="H2923" s="150"/>
      <c r="I2923" s="127" t="str">
        <f t="shared" si="108"/>
        <v>A+</v>
      </c>
      <c r="J2923" s="126"/>
    </row>
    <row r="2924" spans="1:10" ht="12.75" customHeight="1">
      <c r="A2924" s="147" t="str">
        <f>IF('TRI-1C'!$L$13="","",'TRI-1C'!$L$13)</f>
        <v>Identificar y manifestar sus emociones y sentimientos, expresando las causas de los mismos mediante el lenguaje verbal. (D.EIB.10.3.)</v>
      </c>
      <c r="B2924" s="139"/>
      <c r="C2924" s="139"/>
      <c r="F2924" s="128"/>
      <c r="G2924" s="124" t="str">
        <f>IF(A2924="","",VLOOKUP(J2916,'TRI-1C'!$B$18:$FH$61,11,FALSE))</f>
        <v>A+</v>
      </c>
      <c r="I2924" s="125" t="str">
        <f t="shared" si="108"/>
        <v>A+</v>
      </c>
      <c r="J2924" s="128"/>
    </row>
    <row r="2925" spans="1:10" ht="12.75" customHeight="1">
      <c r="A2925" s="192" t="str">
        <f>IF('TRI-1C'!$M$13="","",'TRI-1C'!$M$13)</f>
        <v>Identificarse como miembro de una familia reconociéndose como parte importante de la misma.</v>
      </c>
      <c r="B2925" s="154"/>
      <c r="C2925" s="154"/>
      <c r="D2925" s="154"/>
      <c r="E2925" s="154"/>
      <c r="F2925" s="155"/>
      <c r="G2925" s="122" t="str">
        <f>IF(A2925="","",VLOOKUP(J2916,'TRI-1C'!$B$18:$FH$61,12,FALSE))</f>
        <v>A+</v>
      </c>
      <c r="H2925" s="150"/>
      <c r="I2925" s="127" t="str">
        <f t="shared" si="108"/>
        <v>A+</v>
      </c>
      <c r="J2925" s="126"/>
    </row>
    <row r="2926" spans="1:10" ht="12.75" customHeight="1">
      <c r="A2926" s="147" t="str">
        <f>IF('TRI-1C'!$N$13="","",'TRI-1C'!$N$13)</f>
        <v>Practicar con autonomía hábitos de higiene personal como lavarse las manos, los dientes y la cara.</v>
      </c>
      <c r="B2926" s="139"/>
      <c r="C2926" s="139"/>
      <c r="F2926" s="128"/>
      <c r="G2926" s="124" t="str">
        <f>IF(A2926="","",VLOOKUP(J2916,'TRI-1C'!$B$18:$FH$61,13,FALSE))</f>
        <v>A+</v>
      </c>
      <c r="I2926" s="125" t="str">
        <f t="shared" si="108"/>
        <v>A+</v>
      </c>
      <c r="J2926" s="128"/>
    </row>
    <row r="2927" spans="1:10" ht="12.75" customHeight="1">
      <c r="A2927" s="148" t="str">
        <f>IF('TRI-1C'!$O$13="","",'TRI-1C'!$O$13)</f>
        <v>Practicar hábitos de orden ubicando los objetos en el lugar correspondiente.</v>
      </c>
      <c r="B2927" s="149"/>
      <c r="C2927" s="149"/>
      <c r="D2927" s="150"/>
      <c r="E2927" s="150"/>
      <c r="F2927" s="126"/>
      <c r="G2927" s="122" t="str">
        <f>IF(A2927="","",VLOOKUP(J2916,'TRI-1C'!$B$18:$FH$61,14,FALSE))</f>
        <v>A+</v>
      </c>
      <c r="H2927" s="150"/>
      <c r="I2927" s="127" t="str">
        <f t="shared" si="108"/>
        <v>A+</v>
      </c>
      <c r="J2927" s="126"/>
    </row>
    <row r="2928" spans="1:10" ht="12.75" customHeight="1">
      <c r="A2928" s="147" t="str">
        <f>IF('TRI-1C'!$P$13="","",'TRI-1C'!$P$13)</f>
        <v>Practicar las acciones a seguir en situaciones de riesgo como: temblores, incendios, entre otros, determinadas en el plan de contingencia institucional.</v>
      </c>
      <c r="B2928" s="139"/>
      <c r="C2928" s="139"/>
      <c r="F2928" s="128"/>
      <c r="G2928" s="124" t="str">
        <f>IF(A2928="","",VLOOKUP(J2916,'TRI-1C'!$B$18:$FH$61,15,FALSE))</f>
        <v>A+</v>
      </c>
      <c r="I2928" s="125" t="str">
        <f t="shared" si="108"/>
        <v>A+</v>
      </c>
      <c r="J2928" s="128"/>
    </row>
    <row r="2929" spans="1:10" ht="12.75" customHeight="1">
      <c r="A2929" s="148" t="str">
        <f>IF('TRI-1C'!$Q$13="","",'TRI-1C'!$Q$13)</f>
        <v>Practicar normas de seguridad para evitar accidentes a los que se puede exponer en su entorno inmediato.</v>
      </c>
      <c r="B2929" s="158"/>
      <c r="C2929" s="158"/>
      <c r="D2929" s="158"/>
      <c r="E2929" s="158"/>
      <c r="F2929" s="159"/>
      <c r="G2929" s="122" t="str">
        <f>IF(A2929="","",VLOOKUP(J2916,'TRI-1C'!$B$18:$FH$61,16,FALSE))</f>
        <v>A+</v>
      </c>
      <c r="H2929" s="150"/>
      <c r="I2929" s="127" t="str">
        <f t="shared" si="108"/>
        <v>A+</v>
      </c>
      <c r="J2929" s="126"/>
    </row>
    <row r="2930" spans="1:10" ht="12.75" customHeight="1">
      <c r="A2930" s="11" t="str">
        <f>IF('TRI-1C'!$R$13="","",'TRI-1C'!$R$13)</f>
        <v>Realiza independientemente normas de aseo al ir al baño.</v>
      </c>
      <c r="B2930" s="156"/>
      <c r="C2930" s="156"/>
      <c r="D2930" s="156"/>
      <c r="E2930" s="156"/>
      <c r="F2930" s="157"/>
      <c r="G2930" s="124" t="str">
        <f>IF(A2930="","",VLOOKUP(J2916,'TRI-1C'!$B$18:$FH$61,17,FALSE))</f>
        <v>A+</v>
      </c>
      <c r="I2930" s="125" t="str">
        <f t="shared" si="108"/>
        <v>A+</v>
      </c>
      <c r="J2930" s="128"/>
    </row>
    <row r="2931" spans="1:10" ht="12.75" customHeight="1">
      <c r="A2931" s="148" t="str">
        <f>IF('TRI-1C'!$S$13="","",'TRI-1C'!$S$13)</f>
        <v>Reconocer la importancia del uso del casco y demás indumentaria de pro tección para protegerse de lesiones en actividades que requieran su uso</v>
      </c>
      <c r="B2931" s="149"/>
      <c r="C2931" s="149"/>
      <c r="D2931" s="150"/>
      <c r="E2931" s="150"/>
      <c r="F2931" s="126"/>
      <c r="G2931" s="122" t="str">
        <f>IF(A2931="","",VLOOKUP(J2916,'TRI-1C'!$B$18:$FH$61,18,FALSE))</f>
        <v>B+</v>
      </c>
      <c r="H2931" s="150"/>
      <c r="I2931" s="127" t="str">
        <f t="shared" si="108"/>
        <v>B+</v>
      </c>
      <c r="J2931" s="126"/>
    </row>
    <row r="2932" spans="1:10" ht="12.75" customHeight="1">
      <c r="A2932" s="147" t="str">
        <f>IF('TRI-1C'!$T$13="","",'TRI-1C'!$T$13)</f>
        <v>Reconocer situaciones problémicas en las actividades escolares para solucionarlas de forma creativa y con autonomía.</v>
      </c>
      <c r="B2932" s="139"/>
      <c r="C2932" s="139"/>
      <c r="F2932" s="128"/>
      <c r="G2932" s="124" t="str">
        <f>IF(A2932="","",VLOOKUP(J2916,'TRI-1C'!$B$18:$FH$61,19,FALSE))</f>
        <v>A+</v>
      </c>
      <c r="I2932" s="125" t="str">
        <f t="shared" si="108"/>
        <v>A+</v>
      </c>
      <c r="J2932" s="128"/>
    </row>
    <row r="2933" spans="1:10" ht="12.75" customHeight="1">
      <c r="A2933" s="148" t="str">
        <f>IF('TRI-1C'!$U$13="","",'TRI-1C'!$U$13)</f>
        <v>Seleccionar las prendas de vestir de acuerdo al estado climático (prendas para el frío / prendas para el calor).</v>
      </c>
      <c r="B2933" s="149"/>
      <c r="C2933" s="149"/>
      <c r="D2933" s="150"/>
      <c r="E2933" s="150"/>
      <c r="F2933" s="126"/>
      <c r="G2933" s="122" t="str">
        <f>IF(A2933="","",VLOOKUP(J2916,'TRI-1C'!$B$18:$FH$61,20,FALSE))</f>
        <v>A+</v>
      </c>
      <c r="H2933" s="150"/>
      <c r="I2933" s="127" t="str">
        <f t="shared" si="108"/>
        <v>A+</v>
      </c>
      <c r="J2933" s="126"/>
    </row>
    <row r="2934" spans="1:10" ht="12.75" customHeight="1">
      <c r="A2934" s="147" t="str">
        <f>IF('TRI-1C'!$V$13="","",'TRI-1C'!$V$13)</f>
        <v>Tomar decisiones con respecto a la elección de actividades, vestuario entre otros, en función de sus gustos y preferencias, argumentando las mismas.</v>
      </c>
      <c r="B2934" s="139"/>
      <c r="C2934" s="139"/>
      <c r="F2934" s="128"/>
      <c r="G2934" s="124" t="str">
        <f>IF(A2934="","",VLOOKUP(J2916,'TRI-1C'!$B$18:$FH$61,21,FALSE))</f>
        <v>A+</v>
      </c>
      <c r="I2934" s="125" t="str">
        <f t="shared" si="108"/>
        <v>A+</v>
      </c>
      <c r="J2934" s="128"/>
    </row>
    <row r="2935" spans="1:10" ht="12.75" customHeight="1">
      <c r="A2935" s="192" t="str">
        <f>IF('TRI-1C'!$W$13="","",'TRI-1C'!$W$13)</f>
        <v>Utilizar la cuchara, tenedor y el vaso cuando se alimenta de manera autónoma.</v>
      </c>
      <c r="B2935" s="154"/>
      <c r="C2935" s="154"/>
      <c r="D2935" s="154"/>
      <c r="E2935" s="154"/>
      <c r="F2935" s="155"/>
      <c r="G2935" s="122" t="str">
        <f>IF(A2935="","",VLOOKUP(J2916,'TRI-1C'!$B$18:$FH$61,22,FALSE))</f>
        <v>A+</v>
      </c>
      <c r="H2935" s="150"/>
      <c r="I2935" s="127" t="str">
        <f t="shared" si="108"/>
        <v>A+</v>
      </c>
      <c r="J2935" s="126"/>
    </row>
    <row r="2936" spans="1:10" ht="12.75" customHeight="1">
      <c r="A2936" s="147" t="str">
        <f>IF('TRI-1C'!$X$13="","",'TRI-1C'!$X$13)</f>
        <v>Vestirse y desvestirse de manera independiente con prendas de vestir sencillas. (D.EIB.10.5)</v>
      </c>
      <c r="B2936" s="139"/>
      <c r="C2936" s="139"/>
      <c r="F2936" s="128"/>
      <c r="G2936" s="124" t="str">
        <f>IF(A2936="","",VLOOKUP(J2916,'TRI-1C'!$B$18:$FH$61,23,FALSE))</f>
        <v>A+</v>
      </c>
      <c r="I2936" s="125" t="str">
        <f t="shared" si="108"/>
        <v>A+</v>
      </c>
      <c r="J2936" s="128"/>
    </row>
    <row r="2937" spans="1:10" ht="12.75" customHeight="1">
      <c r="A2937" s="165" t="str">
        <f>'BI-1T'!$A$8</f>
        <v>CONVIVENCIA</v>
      </c>
      <c r="B2937" s="149"/>
      <c r="C2937" s="149"/>
      <c r="D2937" s="150"/>
      <c r="E2937" s="150"/>
      <c r="F2937" s="126"/>
      <c r="G2937" s="122" t="str">
        <f>IF(A2937="","",VLOOKUP(J2916,'TRI-1C'!$B$18:$FH$61,24,FALSE))</f>
        <v>A+</v>
      </c>
      <c r="H2937" s="150"/>
      <c r="I2937" s="127"/>
      <c r="J2937" s="126"/>
    </row>
    <row r="2938" spans="1:10" ht="12.75" customHeight="1">
      <c r="A2938" s="147" t="str">
        <f>IF('TRI-1C'!$Z$13="","",'TRI-1C'!$Z$13)</f>
        <v>Apoyar y motivar a otras personas a participar en actividades grupales, particularmente a quienes muestran dificultades al hacerlo</v>
      </c>
      <c r="B2938" s="139"/>
      <c r="C2938" s="139"/>
      <c r="F2938" s="128"/>
      <c r="G2938" s="124" t="str">
        <f>IF(A2938="","",VLOOKUP(J2916,'TRI-1C'!$B$18:$FH$61,25,FALSE))</f>
        <v>A+</v>
      </c>
      <c r="I2938" s="125" t="str">
        <f t="shared" ref="I2938:I2952" si="109">IF(G2938="","",G2938)</f>
        <v>A+</v>
      </c>
      <c r="J2938" s="128"/>
    </row>
    <row r="2939" spans="1:10" ht="12.75" customHeight="1">
      <c r="A2939" s="148" t="str">
        <f>IF('TRI-1C'!$AA$13="","",'TRI-1C'!$AA$13)</f>
        <v>Asumir y respetar normas de convivencia en la institución de educación inicial y en el hogar acordadas con el adulto. (D.EIB.10.15.)</v>
      </c>
      <c r="B2939" s="158"/>
      <c r="C2939" s="158"/>
      <c r="D2939" s="158"/>
      <c r="E2939" s="158"/>
      <c r="F2939" s="159"/>
      <c r="G2939" s="122" t="str">
        <f>IF(A2939="","",VLOOKUP(J2916,'TRI-1C'!$B$18:$FH$61,26,FALSE))</f>
        <v>A+</v>
      </c>
      <c r="H2939" s="150"/>
      <c r="I2939" s="127" t="str">
        <f t="shared" si="109"/>
        <v>A+</v>
      </c>
      <c r="J2939" s="126"/>
    </row>
    <row r="2940" spans="1:10" ht="12.75" customHeight="1">
      <c r="A2940" s="11" t="str">
        <f>IF('TRI-1C'!$AB$13="","",'TRI-1C'!$AB$13)</f>
        <v>Colaborar en actividades que se desarrollan con otros niños y adultos de su entorno.</v>
      </c>
      <c r="B2940" s="156"/>
      <c r="C2940" s="156"/>
      <c r="D2940" s="156"/>
      <c r="E2940" s="156"/>
      <c r="F2940" s="157"/>
      <c r="G2940" s="124" t="str">
        <f>IF(A2940="","",VLOOKUP(J2916,'TRI-1C'!$B$18:$FH$61,27,FALSE))</f>
        <v>A+</v>
      </c>
      <c r="I2940" s="125" t="str">
        <f t="shared" si="109"/>
        <v>A+</v>
      </c>
      <c r="J2940" s="128"/>
    </row>
    <row r="2941" spans="1:10" ht="12.75" customHeight="1">
      <c r="A2941" s="148" t="str">
        <f>IF('TRI-1C'!$AC$13="","",'TRI-1C'!$AC$13)</f>
        <v>Demostrar actitudes de solidaridad ante situaciones de necesidad de sus compañeros y adultos de su entorno</v>
      </c>
      <c r="B2941" s="149"/>
      <c r="C2941" s="149"/>
      <c r="D2941" s="150"/>
      <c r="E2941" s="150"/>
      <c r="F2941" s="126"/>
      <c r="G2941" s="122" t="str">
        <f>IF(A2941="","",VLOOKUP(J2916,'TRI-1C'!$B$18:$FH$61,28,FALSE))</f>
        <v>A+</v>
      </c>
      <c r="H2941" s="150"/>
      <c r="I2941" s="127" t="str">
        <f t="shared" si="109"/>
        <v>A+</v>
      </c>
      <c r="J2941" s="126"/>
    </row>
    <row r="2942" spans="1:10" ht="12.75" customHeight="1">
      <c r="A294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942" s="139"/>
      <c r="C2942" s="139"/>
      <c r="F2942" s="128"/>
      <c r="G2942" s="124" t="str">
        <f>IF(A2942="","",VLOOKUP(J2916,'TRI-1C'!$B$18:$FH$61,29,FALSE))</f>
        <v>B+</v>
      </c>
      <c r="I2942" s="125" t="str">
        <f t="shared" si="109"/>
        <v>B+</v>
      </c>
      <c r="J2942" s="128"/>
    </row>
    <row r="2943" spans="1:10" ht="12.75" customHeight="1">
      <c r="A2943" s="148" t="str">
        <f>IF('TRI-1C'!$AE$13="","",'TRI-1C'!$AE$13)</f>
        <v>Demostrar preferencia de jugar la mayor parte del tiempo con un amigo estableciendo niveles de empatías más estables.</v>
      </c>
      <c r="B2943" s="149"/>
      <c r="C2943" s="149"/>
      <c r="D2943" s="150"/>
      <c r="E2943" s="150"/>
      <c r="F2943" s="126"/>
      <c r="G2943" s="122" t="str">
        <f>IF(A2943="","",VLOOKUP(J2916,'TRI-1C'!$B$18:$FH$61,30,FALSE))</f>
        <v>A+</v>
      </c>
      <c r="H2943" s="150"/>
      <c r="I2943" s="127" t="str">
        <f t="shared" si="109"/>
        <v>A+</v>
      </c>
      <c r="J2943" s="126"/>
    </row>
    <row r="2944" spans="1:10" ht="12.75" customHeight="1">
      <c r="A2944" s="147" t="str">
        <f>IF('TRI-1C'!$AF$13="","",'TRI-1C'!$AF$13)</f>
        <v>Demostrar sensibilidad ante deseos, emociones y sentimientos de otras personas.</v>
      </c>
      <c r="B2944" s="139"/>
      <c r="C2944" s="139"/>
      <c r="F2944" s="128"/>
      <c r="G2944" s="124" t="str">
        <f>IF(A2944="","",VLOOKUP(J2916,'TRI-1C'!$B$18:$FH$61,31,FALSE))</f>
        <v>A+</v>
      </c>
      <c r="I2944" s="125" t="str">
        <f t="shared" si="109"/>
        <v>A+</v>
      </c>
      <c r="J2944" s="128"/>
    </row>
    <row r="2945" spans="1:10" ht="12.75" customHeight="1">
      <c r="A2945" s="192" t="str">
        <f>IF('TRI-1C'!$AG$13="","",'TRI-1C'!$AG$13)</f>
        <v>Desarrollar la capacidad de esperar para obtener una recompensa mayor en el futuro.</v>
      </c>
      <c r="B2945" s="154"/>
      <c r="C2945" s="154"/>
      <c r="D2945" s="154"/>
      <c r="E2945" s="154"/>
      <c r="F2945" s="155"/>
      <c r="G2945" s="122" t="str">
        <f>IF(A2945="","",VLOOKUP(J2916,'TRI-1C'!$B$18:$FH$61,32,FALSE))</f>
        <v>A+</v>
      </c>
      <c r="H2945" s="150"/>
      <c r="I2945" s="127" t="str">
        <f t="shared" si="109"/>
        <v>A+</v>
      </c>
      <c r="J2945" s="126"/>
    </row>
    <row r="2946" spans="1:10" ht="12.75" customHeight="1">
      <c r="A2946" s="147" t="str">
        <f>IF('TRI-1C'!$AH$13="","",'TRI-1C'!$AH$13)</f>
        <v>Identificar instituciones y profesiones que brindan servicios a la comunidad y los roles que ellos cumplen.</v>
      </c>
      <c r="B2946" s="139"/>
      <c r="C2946" s="139"/>
      <c r="F2946" s="128"/>
      <c r="G2946" s="124" t="str">
        <f>IF(A2946="","",VLOOKUP(J2916,'TRI-1C'!$B$18:$FH$61,33,FALSE))</f>
        <v>B+</v>
      </c>
      <c r="I2946" s="125" t="str">
        <f t="shared" si="109"/>
        <v>B+</v>
      </c>
      <c r="J2946" s="128"/>
    </row>
    <row r="2947" spans="1:10" ht="12.75" customHeight="1">
      <c r="A2947" s="148" t="str">
        <f>IF('TRI-1C'!$AI$13="","",'TRI-1C'!$AI$13)</f>
        <v>Identificar las profesiones, oficios y ocupaciones que cumplen los miembros de su familia.</v>
      </c>
      <c r="B2947" s="149"/>
      <c r="C2947" s="149"/>
      <c r="D2947" s="150"/>
      <c r="E2947" s="150"/>
      <c r="F2947" s="126"/>
      <c r="G2947" s="122" t="str">
        <f>IF(A2947="","",VLOOKUP(J2916,'TRI-1C'!$B$18:$FH$61,34,FALSE))</f>
        <v>B+</v>
      </c>
      <c r="H2947" s="150"/>
      <c r="I2947" s="127" t="str">
        <f t="shared" si="109"/>
        <v>B+</v>
      </c>
      <c r="J2947" s="126"/>
    </row>
    <row r="2948" spans="1:10" ht="12.75" customHeight="1">
      <c r="A2948" s="147" t="str">
        <f>IF('TRI-1C'!$AJ$13="","",'TRI-1C'!$AJ$13)</f>
        <v>Incrementar su campo de interrelación con otras personas a más del grupo familiar y escolar interactuando con mayor facilidad.</v>
      </c>
      <c r="B2948" s="139"/>
      <c r="C2948" s="139"/>
      <c r="F2948" s="128"/>
      <c r="G2948" s="124" t="str">
        <f>IF(A2948="","",VLOOKUP(J2916,'TRI-1C'!$B$18:$FH$61,35,FALSE))</f>
        <v>A+</v>
      </c>
      <c r="I2948" s="125" t="str">
        <f t="shared" si="109"/>
        <v>A+</v>
      </c>
      <c r="J2948" s="128"/>
    </row>
    <row r="2949" spans="1:10" ht="12.75" customHeight="1">
      <c r="A294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2949" s="158"/>
      <c r="C2949" s="158"/>
      <c r="D2949" s="158"/>
      <c r="E2949" s="158"/>
      <c r="F2949" s="159"/>
      <c r="G2949" s="122" t="str">
        <f>IF(A2949="","",VLOOKUP(J2916,'TRI-1C'!$B$18:$FH$61,36,FALSE))</f>
        <v>A+</v>
      </c>
      <c r="H2949" s="150"/>
      <c r="I2949" s="127" t="str">
        <f t="shared" si="109"/>
        <v>A+</v>
      </c>
      <c r="J2949" s="126"/>
    </row>
    <row r="2950" spans="1:10" ht="12.75" customHeight="1">
      <c r="A2950" s="11" t="str">
        <f>IF('TRI-1C'!$AL$13="","",'TRI-1C'!$AL$13)</f>
        <v>Participar juegos grupales siguiendo las reglas y asumiendo roles que le permitan mantener un ambiente armónico con sus pares. (D.EIB.10.11.)</v>
      </c>
      <c r="B2950" s="156"/>
      <c r="C2950" s="156"/>
      <c r="D2950" s="156"/>
      <c r="E2950" s="156"/>
      <c r="F2950" s="157"/>
      <c r="G2950" s="124" t="str">
        <f>IF(A2950="","",VLOOKUP(J2916,'TRI-1C'!$B$18:$FH$61,37,FALSE))</f>
        <v>A+</v>
      </c>
      <c r="I2950" s="125" t="str">
        <f t="shared" si="109"/>
        <v>A+</v>
      </c>
      <c r="J2950" s="128"/>
    </row>
    <row r="2951" spans="1:10" ht="12.75" customHeight="1">
      <c r="A2951" s="148" t="str">
        <f>IF('TRI-1C'!$AM$13="","",'TRI-1C'!$AM$13)</f>
        <v>Practicar la costumbre de ahorrar para ocasiones y casos especiales</v>
      </c>
      <c r="B2951" s="149"/>
      <c r="C2951" s="149"/>
      <c r="D2951" s="150"/>
      <c r="E2951" s="150"/>
      <c r="F2951" s="126"/>
      <c r="G2951" s="122" t="str">
        <f>IF(A2951="","",VLOOKUP(J2916,'TRI-1C'!$B$18:$FH$61,38,FALSE))</f>
        <v>B-</v>
      </c>
      <c r="H2951" s="150"/>
      <c r="I2951" s="127" t="str">
        <f t="shared" si="109"/>
        <v>B-</v>
      </c>
      <c r="J2951" s="126"/>
    </row>
    <row r="2952" spans="1:10" ht="12.75" customHeight="1">
      <c r="A295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2952" s="139"/>
      <c r="C2952" s="139"/>
      <c r="F2952" s="128"/>
      <c r="G2952" s="124" t="str">
        <f>IF(A2952="","",VLOOKUP(J2916,'TRI-1C'!$B$18:$FH$61,39,FALSE))</f>
        <v>A+</v>
      </c>
      <c r="I2952" s="125" t="str">
        <f t="shared" si="109"/>
        <v>A+</v>
      </c>
      <c r="J2952" s="128"/>
    </row>
    <row r="2953" spans="1:10" ht="12.75" customHeight="1">
      <c r="A2953" s="165" t="str">
        <f>'BI-1T'!$A$9</f>
        <v>RELACIONES CON EL MEDIO NATURAL Y CULTURAL</v>
      </c>
      <c r="B2953" s="149"/>
      <c r="C2953" s="149"/>
      <c r="D2953" s="150"/>
      <c r="E2953" s="150"/>
      <c r="F2953" s="126"/>
      <c r="G2953" s="122" t="str">
        <f>IF(A2953="","",VLOOKUP(J2916,'TRI-1C'!$B$18:$FH$61,40,FALSE))</f>
        <v>A-</v>
      </c>
      <c r="H2953" s="150"/>
      <c r="I2953" s="127"/>
      <c r="J2953" s="126"/>
    </row>
    <row r="2954" spans="1:10" ht="12.75" customHeight="1">
      <c r="A295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2954" s="139"/>
      <c r="C2954" s="139"/>
      <c r="F2954" s="128"/>
      <c r="G2954" s="124" t="str">
        <f>IF(A2954="","",VLOOKUP(J2916,'TRI-1C'!$B$18:$FH$61,41,FALSE))</f>
        <v>A+</v>
      </c>
      <c r="I2954" s="125" t="str">
        <f t="shared" ref="I2954:I2973" si="110">IF(G2954="","",G2954)</f>
        <v>A+</v>
      </c>
      <c r="J2954" s="128"/>
    </row>
    <row r="2955" spans="1:10" ht="12.75" customHeight="1">
      <c r="A2955" s="192" t="str">
        <f>IF('TRI-1C'!$AQ$13="","",'TRI-1C'!$AQ$13)</f>
        <v>Construir conexiones emocionales con su contexto natural (plantas, animales, agua, tierra, aire) y social.</v>
      </c>
      <c r="B2955" s="154"/>
      <c r="C2955" s="154"/>
      <c r="D2955" s="154"/>
      <c r="E2955" s="154"/>
      <c r="F2955" s="155"/>
      <c r="G2955" s="122" t="str">
        <f>IF(A2955="","",VLOOKUP(J2916,'TRI-1C'!$B$18:$FH$61,42,FALSE))</f>
        <v>A+</v>
      </c>
      <c r="H2955" s="150"/>
      <c r="I2955" s="127" t="str">
        <f t="shared" si="110"/>
        <v>A+</v>
      </c>
      <c r="J2955" s="126"/>
    </row>
    <row r="2956" spans="1:10" ht="12.75" customHeight="1">
      <c r="A2956" s="147" t="str">
        <f>IF('TRI-1C'!$AR$13="","",'TRI-1C'!$AR$13)</f>
        <v>dentificar en las actividades diarias oportunidades para aprovechar los recursos y reducir los residuos para proteger el entorno natural</v>
      </c>
      <c r="B2956" s="139"/>
      <c r="C2956" s="139"/>
      <c r="F2956" s="128"/>
      <c r="G2956" s="124" t="str">
        <f>IF(A2956="","",VLOOKUP(J2916,'TRI-1C'!$B$18:$FH$61,43,FALSE))</f>
        <v>A+</v>
      </c>
      <c r="I2956" s="125" t="str">
        <f t="shared" si="110"/>
        <v>A+</v>
      </c>
      <c r="J2956" s="128"/>
    </row>
    <row r="2957" spans="1:10" ht="12.75" customHeight="1">
      <c r="A2957" s="148" t="str">
        <f>IF('TRI-1C'!$AS$13="","",'TRI-1C'!$AS$13)</f>
        <v>Diferenciar entre alimentos nutritivos y no nutritivos identificando los beneficios de una alimentación sana y saludable.</v>
      </c>
      <c r="B2957" s="149"/>
      <c r="C2957" s="149"/>
      <c r="D2957" s="150"/>
      <c r="E2957" s="150"/>
      <c r="F2957" s="126"/>
      <c r="G2957" s="122" t="str">
        <f>IF(A2957="","",VLOOKUP(J2916,'TRI-1C'!$B$18:$FH$61,44,FALSE))</f>
        <v>A+</v>
      </c>
      <c r="H2957" s="150"/>
      <c r="I2957" s="127" t="str">
        <f t="shared" si="110"/>
        <v>A+</v>
      </c>
      <c r="J2957" s="126"/>
    </row>
    <row r="2958" spans="1:10" ht="12.75" customHeight="1">
      <c r="A2958" s="147" t="str">
        <f>IF('TRI-1C'!$AT$13="","",'TRI-1C'!$AT$13)</f>
        <v>Diferenciar entre lo que le pertenece, lo que pertenece a los demás y lo que pertenece al grupo o comunidad.</v>
      </c>
      <c r="B2958" s="139"/>
      <c r="C2958" s="139"/>
      <c r="F2958" s="128"/>
      <c r="G2958" s="124" t="str">
        <f>IF(A2958="","",VLOOKUP(J2916,'TRI-1C'!$B$18:$FH$61,45,FALSE))</f>
        <v>A+</v>
      </c>
      <c r="I2958" s="125" t="str">
        <f t="shared" si="110"/>
        <v>A+</v>
      </c>
      <c r="J2958" s="128"/>
    </row>
    <row r="2959" spans="1:10" ht="12.75" customHeight="1">
      <c r="A2959" s="148" t="str">
        <f>IF('TRI-1C'!$AU$13="","",'TRI-1C'!$AU$13)</f>
        <v>Diferenciar los seres vivos y elementos no vivos de su entorno explorando su mundo natural.</v>
      </c>
      <c r="B2959" s="158"/>
      <c r="C2959" s="158"/>
      <c r="D2959" s="158"/>
      <c r="E2959" s="158"/>
      <c r="F2959" s="159"/>
      <c r="G2959" s="122" t="str">
        <f>IF(A2959="","",VLOOKUP(J2916,'TRI-1C'!$B$18:$FH$61,46,FALSE))</f>
        <v>A+</v>
      </c>
      <c r="H2959" s="150"/>
      <c r="I2959" s="127" t="str">
        <f t="shared" si="110"/>
        <v>A+</v>
      </c>
      <c r="J2959" s="126"/>
    </row>
    <row r="2960" spans="1:10" ht="12.75" customHeight="1">
      <c r="A2960" s="11" t="str">
        <f>IF('TRI-1C'!$AV$13="","",'TRI-1C'!$AV$13)</f>
        <v>Establecer comparaciones entre los elementos del entorno a través de la discriminación sensorial.</v>
      </c>
      <c r="B2960" s="156"/>
      <c r="C2960" s="156"/>
      <c r="D2960" s="156"/>
      <c r="E2960" s="156"/>
      <c r="F2960" s="157"/>
      <c r="G2960" s="124" t="str">
        <f>IF(A2960="","",VLOOKUP(J2916,'TRI-1C'!$B$18:$FH$61,47,FALSE))</f>
        <v>A+</v>
      </c>
      <c r="I2960" s="125" t="str">
        <f t="shared" si="110"/>
        <v>A+</v>
      </c>
      <c r="J2960" s="128"/>
    </row>
    <row r="2961" spans="1:10" ht="12.75" customHeight="1">
      <c r="A2961" s="148" t="str">
        <f>IF('TRI-1C'!$AW$13="","",'TRI-1C'!$AW$13)</f>
        <v>Explorar e identificar los diferentes elementos y fenómenos del entorno natural mediante procesos que propicien la indagación.</v>
      </c>
      <c r="B2961" s="149"/>
      <c r="C2961" s="149"/>
      <c r="D2961" s="150"/>
      <c r="E2961" s="150"/>
      <c r="F2961" s="126"/>
      <c r="G2961" s="122" t="str">
        <f>IF(A2961="","",VLOOKUP(J2916,'TRI-1C'!$B$18:$FH$61,48,FALSE))</f>
        <v>A+</v>
      </c>
      <c r="H2961" s="150"/>
      <c r="I2961" s="127" t="str">
        <f t="shared" si="110"/>
        <v>A+</v>
      </c>
      <c r="J2961" s="126"/>
    </row>
    <row r="2962" spans="1:10" ht="12.75" customHeight="1">
      <c r="A2962" s="147" t="str">
        <f>IF('TRI-1C'!$AX$13="","",'TRI-1C'!$AX$13)</f>
        <v>Identificar características de las plantas por su utilidad, estableciendo diferencias entre ellas.</v>
      </c>
      <c r="B2962" s="139"/>
      <c r="C2962" s="139"/>
      <c r="F2962" s="128"/>
      <c r="G2962" s="124" t="str">
        <f>IF(A2962="","",VLOOKUP(J2916,'TRI-1C'!$B$18:$FH$61,49,FALSE))</f>
        <v>A+</v>
      </c>
      <c r="I2962" s="125" t="str">
        <f t="shared" si="110"/>
        <v>A+</v>
      </c>
      <c r="J2962" s="128"/>
    </row>
    <row r="2963" spans="1:10" ht="12.75" customHeight="1">
      <c r="A2963" s="148" t="str">
        <f>IF('TRI-1C'!$AY$13="","",'TRI-1C'!$AY$13)</f>
        <v>Identificar las características de los animales domésticos y silvestres estableciendo las diferencias entre ellos.</v>
      </c>
      <c r="B2963" s="149"/>
      <c r="C2963" s="149"/>
      <c r="D2963" s="150"/>
      <c r="E2963" s="150"/>
      <c r="F2963" s="126"/>
      <c r="G2963" s="122" t="str">
        <f>IF(A2963="","",VLOOKUP(J2916,'TRI-1C'!$B$18:$FH$61,50,FALSE))</f>
        <v>A+</v>
      </c>
      <c r="H2963" s="150"/>
      <c r="I2963" s="127" t="str">
        <f t="shared" si="110"/>
        <v>A+</v>
      </c>
      <c r="J2963" s="126"/>
    </row>
    <row r="2964" spans="1:10" ht="12.75" customHeight="1">
      <c r="A2964" s="147" t="str">
        <f>IF('TRI-1C'!$AZ$13="","",'TRI-1C'!$AZ$13)</f>
        <v>Identificar las características del mar y reconocerlo como una parte integral del territorio nacional</v>
      </c>
      <c r="B2964" s="139"/>
      <c r="C2964" s="139"/>
      <c r="F2964" s="128"/>
      <c r="G2964" s="124" t="str">
        <f>IF(A2964="","",VLOOKUP(J2916,'TRI-1C'!$B$18:$FH$61,51,FALSE))</f>
        <v>A+</v>
      </c>
      <c r="I2964" s="125" t="str">
        <f t="shared" si="110"/>
        <v>A+</v>
      </c>
      <c r="J2964" s="128"/>
    </row>
    <row r="2965" spans="1:10" ht="12.75" customHeight="1">
      <c r="A2965" s="192" t="str">
        <f>IF('TRI-1C'!$BA$13="","",'TRI-1C'!$BA$13)</f>
        <v>Identificar prácticas socioculturales de su localidad demostrando curiosidad ante sus tradiciones.</v>
      </c>
      <c r="B2965" s="154"/>
      <c r="C2965" s="154"/>
      <c r="D2965" s="154"/>
      <c r="E2965" s="154"/>
      <c r="F2965" s="155"/>
      <c r="G2965" s="122" t="str">
        <f>IF(A2965="","",VLOOKUP(J2916,'TRI-1C'!$B$18:$FH$61,52,FALSE))</f>
        <v>A+</v>
      </c>
      <c r="H2965" s="150"/>
      <c r="I2965" s="127" t="str">
        <f t="shared" si="110"/>
        <v>A+</v>
      </c>
      <c r="J2965" s="126"/>
    </row>
    <row r="2966" spans="1:10" ht="12.75" customHeight="1">
      <c r="A2966" s="147" t="str">
        <f>IF('TRI-1C'!$BB$13="","",'TRI-1C'!$BB$13)</f>
        <v>Observar el proceso del ciclo vital de las plantas mediante actividades de experimentación.</v>
      </c>
      <c r="B2966" s="139"/>
      <c r="C2966" s="139"/>
      <c r="F2966" s="128"/>
      <c r="G2966" s="124" t="str">
        <f>IF(A2966="","",VLOOKUP(J2916,'TRI-1C'!$B$18:$FH$61,53,FALSE))</f>
        <v>A+</v>
      </c>
      <c r="I2966" s="125" t="str">
        <f t="shared" si="110"/>
        <v>A+</v>
      </c>
      <c r="J2966" s="128"/>
    </row>
    <row r="2967" spans="1:10" ht="12.75" customHeight="1">
      <c r="A2967" s="148" t="str">
        <f>IF('TRI-1C'!$BC$13="","",'TRI-1C'!$BC$13)</f>
        <v>Participar en actividades lúdicas para identificar prácticas de movilidad que ayudan a cuidar el planeta</v>
      </c>
      <c r="B2967" s="149"/>
      <c r="C2967" s="149"/>
      <c r="D2967" s="150"/>
      <c r="E2967" s="150"/>
      <c r="F2967" s="126"/>
      <c r="G2967" s="122" t="str">
        <f>IF(A2967="","",VLOOKUP(J2916,'TRI-1C'!$B$18:$FH$61,54,FALSE))</f>
        <v>A+</v>
      </c>
      <c r="H2967" s="150"/>
      <c r="I2967" s="127" t="str">
        <f t="shared" si="110"/>
        <v>A+</v>
      </c>
      <c r="J2967" s="126"/>
    </row>
    <row r="2968" spans="1:10" ht="12.75" customHeight="1">
      <c r="A2968" s="147" t="str">
        <f>IF('TRI-1C'!$BD$13="","",'TRI-1C'!$BD$13)</f>
        <v>Participar en algunas prácticas tradicionales de su entorno disfrutando y respetando las diferentes manifestaciones culturales</v>
      </c>
      <c r="B2968" s="139"/>
      <c r="C2968" s="139"/>
      <c r="F2968" s="128"/>
      <c r="G2968" s="124" t="str">
        <f>IF(A2968="","",VLOOKUP(J2916,'TRI-1C'!$B$18:$FH$61,55,FALSE))</f>
        <v>A+</v>
      </c>
      <c r="I2968" s="125" t="str">
        <f t="shared" si="110"/>
        <v>A+</v>
      </c>
      <c r="J2968" s="128"/>
    </row>
    <row r="2969" spans="1:10" ht="12.75" customHeight="1">
      <c r="A2969" s="148" t="str">
        <f>IF('TRI-1C'!$BE$13="","",'TRI-1C'!$BE$13)</f>
        <v>Practicar hábitos de cuidado y conservación del medio ambiente que eviten la contaminación del aire, suelo y agua. (D.EIB.10.19.)</v>
      </c>
      <c r="B2969" s="158"/>
      <c r="C2969" s="158"/>
      <c r="D2969" s="158"/>
      <c r="E2969" s="158"/>
      <c r="F2969" s="159"/>
      <c r="G2969" s="122" t="str">
        <f>IF(A2969="","",VLOOKUP(J2916,'TRI-1C'!$B$18:$FH$61,56,FALSE))</f>
        <v>A+</v>
      </c>
      <c r="H2969" s="150"/>
      <c r="I2969" s="127" t="str">
        <f t="shared" si="110"/>
        <v>A+</v>
      </c>
      <c r="J2969" s="126"/>
    </row>
    <row r="2970" spans="1:10" ht="12.75" customHeight="1">
      <c r="A2970" s="11" t="str">
        <f>IF('TRI-1C'!$BF$13="","",'TRI-1C'!$BF$13)</f>
        <v>Realizar acciones de cuidado y protección de plantas y animales de su entorno erradicando actitudes de maltrato.</v>
      </c>
      <c r="B2970" s="156"/>
      <c r="C2970" s="156"/>
      <c r="D2970" s="156"/>
      <c r="E2970" s="156"/>
      <c r="F2970" s="157"/>
      <c r="G2970" s="124" t="str">
        <f>IF(A2970="","",VLOOKUP(J2916,'TRI-1C'!$B$18:$FH$61,57,FALSE))</f>
        <v>A+</v>
      </c>
      <c r="I2970" s="125" t="str">
        <f t="shared" si="110"/>
        <v>A+</v>
      </c>
      <c r="J2970" s="128"/>
    </row>
    <row r="2971" spans="1:10" ht="12.75" customHeight="1">
      <c r="A2971" s="148" t="str">
        <f>IF('TRI-1C'!$BG$13="","",'TRI-1C'!$BG$13)</f>
        <v>Reconocer cómo las personas utilizan el dinero en su entorno familiar para satisfacer sus necesidades y deseos</v>
      </c>
      <c r="B2971" s="149"/>
      <c r="C2971" s="149"/>
      <c r="D2971" s="150"/>
      <c r="E2971" s="150"/>
      <c r="F2971" s="126"/>
      <c r="G2971" s="122" t="str">
        <f>IF(A2971="","",VLOOKUP(J2916,'TRI-1C'!$B$18:$FH$61,58,FALSE))</f>
        <v>A+</v>
      </c>
      <c r="H2971" s="150"/>
      <c r="I2971" s="127" t="str">
        <f t="shared" si="110"/>
        <v>A+</v>
      </c>
      <c r="J2971" s="126"/>
    </row>
    <row r="2972" spans="1:10" ht="12.75" customHeight="1">
      <c r="A2972" s="147" t="str">
        <f>IF('TRI-1C'!$BH$13="","",'TRI-1C'!$BH$13)</f>
        <v>Reconocer las consecuencias de no cuidar sus pertenencias.</v>
      </c>
      <c r="B2972" s="139"/>
      <c r="C2972" s="139"/>
      <c r="F2972" s="128"/>
      <c r="G2972" s="124" t="str">
        <f>IF(A2972="","",VLOOKUP(J2916,'TRI-1C'!$B$18:$FH$61,59,FALSE))</f>
        <v>A+</v>
      </c>
      <c r="I2972" s="125" t="str">
        <f t="shared" si="110"/>
        <v>A+</v>
      </c>
      <c r="J2972" s="128"/>
    </row>
    <row r="2973" spans="1:10" ht="12.75" customHeight="1">
      <c r="A297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2973" s="149"/>
      <c r="C2973" s="149"/>
      <c r="D2973" s="150"/>
      <c r="E2973" s="150"/>
      <c r="F2973" s="126"/>
      <c r="G2973" s="122" t="str">
        <f>IF(A2973="","",VLOOKUP(J2916,'TRI-1C'!$B$18:$FH$61,60,FALSE))</f>
        <v>A+</v>
      </c>
      <c r="H2973" s="150"/>
      <c r="I2973" s="127" t="str">
        <f t="shared" si="110"/>
        <v>A+</v>
      </c>
      <c r="J2973" s="126"/>
    </row>
    <row r="2974" spans="1:10" ht="12.75" customHeight="1">
      <c r="A2974" s="164" t="str">
        <f>'BI-1T'!$A$10</f>
        <v>RELACIONES LOGICAS MATEMATICAS</v>
      </c>
      <c r="B2974" s="139"/>
      <c r="C2974" s="139"/>
      <c r="F2974" s="128"/>
      <c r="G2974" s="124" t="str">
        <f>IF(A2974="","",VLOOKUP(J2916,'TRI-1C'!$B$18:$FH$61,61,FALSE))</f>
        <v>A+</v>
      </c>
      <c r="I2974" s="125"/>
      <c r="J2974" s="128"/>
    </row>
    <row r="2975" spans="1:10" ht="12.75" customHeight="1">
      <c r="A2975" s="192" t="str">
        <f>IF('TRI-1C'!$BK$13="","",'TRI-1C'!$BK$13)</f>
        <v>Asociar las formas de los objetos del entorno con figuras geométricas bidimensionales</v>
      </c>
      <c r="B2975" s="154"/>
      <c r="C2975" s="154"/>
      <c r="D2975" s="154"/>
      <c r="E2975" s="154"/>
      <c r="F2975" s="155"/>
      <c r="G2975" s="122" t="str">
        <f>IF(A2975="","",VLOOKUP(J2916,'TRI-1C'!$B$18:$FH$61,62,FALSE))</f>
        <v>A+</v>
      </c>
      <c r="H2975" s="150"/>
      <c r="I2975" s="127" t="str">
        <f t="shared" ref="I2975:I2996" si="111">IF(G2975="","",G2975)</f>
        <v>A+</v>
      </c>
      <c r="J2975" s="126"/>
    </row>
    <row r="2976" spans="1:10" ht="12.75" customHeight="1">
      <c r="A2976" s="147" t="str">
        <f>IF('TRI-1C'!$BL$13="","",'TRI-1C'!$BL$13)</f>
        <v>Clasificar objetos con dos atributos (tamaño, color o forma).</v>
      </c>
      <c r="B2976" s="139"/>
      <c r="C2976" s="139"/>
      <c r="F2976" s="128"/>
      <c r="G2976" s="124" t="str">
        <f>IF(A2976="","",VLOOKUP(J2916,'TRI-1C'!$B$18:$FH$61,63,FALSE))</f>
        <v>A+</v>
      </c>
      <c r="I2976" s="125" t="str">
        <f t="shared" si="111"/>
        <v>A+</v>
      </c>
      <c r="J2976" s="128"/>
    </row>
    <row r="2977" spans="1:10" ht="12.75" customHeight="1">
      <c r="A2977" s="148" t="str">
        <f>IF('TRI-1C'!$BM$13="","",'TRI-1C'!$BM$13)</f>
        <v>Comparar y armar colecciones de más, igual y menos objetos.</v>
      </c>
      <c r="B2977" s="149"/>
      <c r="C2977" s="149"/>
      <c r="D2977" s="150"/>
      <c r="E2977" s="150"/>
      <c r="F2977" s="126"/>
      <c r="G2977" s="122" t="str">
        <f>IF(A2977="","",VLOOKUP(J2916,'TRI-1C'!$B$18:$FH$61,64,FALSE))</f>
        <v>A+</v>
      </c>
      <c r="H2977" s="150"/>
      <c r="I2977" s="127" t="str">
        <f t="shared" si="111"/>
        <v>A+</v>
      </c>
      <c r="J2977" s="126"/>
    </row>
    <row r="2978" spans="1:10" ht="12.75" customHeight="1">
      <c r="A2978" s="147" t="str">
        <f>IF('TRI-1C'!$BN$13="","",'TRI-1C'!$BN$13)</f>
        <v>Comparar y ordenar secuencialmente un conjunto pequeño de objetos de acuerdo con su tamaño.</v>
      </c>
      <c r="B2978" s="139"/>
      <c r="C2978" s="139"/>
      <c r="F2978" s="128"/>
      <c r="G2978" s="124" t="str">
        <f>IF(A2978="","",VLOOKUP(J2916,'TRI-1C'!$B$18:$FH$61,65,FALSE))</f>
        <v>A+</v>
      </c>
      <c r="I2978" s="125" t="str">
        <f t="shared" si="111"/>
        <v>A+</v>
      </c>
      <c r="J2978" s="128"/>
    </row>
    <row r="2979" spans="1:10" ht="12.75" customHeight="1">
      <c r="A2979" s="148" t="str">
        <f>IF('TRI-1C'!$BO$13="","",'TRI-1C'!$BO$13)</f>
        <v>Comprender la relación de número-cantidad hasta el 10.</v>
      </c>
      <c r="B2979" s="158"/>
      <c r="C2979" s="158"/>
      <c r="D2979" s="158"/>
      <c r="E2979" s="158"/>
      <c r="F2979" s="159"/>
      <c r="G2979" s="122" t="str">
        <f>IF(A2979="","",VLOOKUP(J2916,'TRI-1C'!$B$18:$FH$61,66,FALSE))</f>
        <v>A+</v>
      </c>
      <c r="H2979" s="150"/>
      <c r="I2979" s="127" t="str">
        <f t="shared" si="111"/>
        <v>A+</v>
      </c>
      <c r="J2979" s="126"/>
    </row>
    <row r="2980" spans="1:10" ht="12.75" customHeight="1">
      <c r="A2980" s="11" t="str">
        <f>IF('TRI-1C'!$BP$13="","",'TRI-1C'!$BP$13)</f>
        <v>Comprender la relación del numeral (representación simbólica del número) con la cantidad hasta el 5.</v>
      </c>
      <c r="B2980" s="156"/>
      <c r="C2980" s="156"/>
      <c r="D2980" s="156"/>
      <c r="E2980" s="156"/>
      <c r="F2980" s="157"/>
      <c r="G2980" s="124" t="str">
        <f>IF(A2980="","",VLOOKUP(J2916,'TRI-1C'!$B$18:$FH$61,67,FALSE))</f>
        <v>A+</v>
      </c>
      <c r="I2980" s="125" t="str">
        <f t="shared" si="111"/>
        <v>A+</v>
      </c>
      <c r="J2980" s="128"/>
    </row>
    <row r="2981" spans="1:10" ht="12.75" customHeight="1">
      <c r="A2981" s="148" t="str">
        <f>IF('TRI-1C'!$BQ$13="","",'TRI-1C'!$BQ$13)</f>
        <v>Contar oralmente del 1 al 15 con secuencia numérica.</v>
      </c>
      <c r="B2981" s="149"/>
      <c r="C2981" s="149"/>
      <c r="D2981" s="150"/>
      <c r="E2981" s="150"/>
      <c r="F2981" s="126"/>
      <c r="G2981" s="122" t="str">
        <f>IF(A2981="","",VLOOKUP(J2916,'TRI-1C'!$B$18:$FH$61,68,FALSE))</f>
        <v>A+</v>
      </c>
      <c r="H2981" s="150"/>
      <c r="I2981" s="127" t="str">
        <f t="shared" si="111"/>
        <v>A+</v>
      </c>
      <c r="J2981" s="126"/>
    </row>
    <row r="2982" spans="1:10" ht="12.75" customHeight="1">
      <c r="A2982" s="147" t="str">
        <f>IF('TRI-1C'!$BR$13="","",'TRI-1C'!$BR$13)</f>
        <v>Continuar y reproducir patrones simples con objetos concretos y representaciones gráficas.</v>
      </c>
      <c r="B2982" s="139"/>
      <c r="C2982" s="139"/>
      <c r="F2982" s="128"/>
      <c r="G2982" s="124" t="str">
        <f>IF(A2982="","",VLOOKUP(J2916,'TRI-1C'!$B$18:$FH$61,69,FALSE))</f>
        <v>A+</v>
      </c>
      <c r="I2982" s="125" t="str">
        <f t="shared" si="111"/>
        <v>A+</v>
      </c>
      <c r="J2982" s="128"/>
    </row>
    <row r="2983" spans="1:10" ht="12.75" customHeight="1">
      <c r="A2983" s="148" t="str">
        <f>IF('TRI-1C'!$BS$13="","",'TRI-1C'!$BS$13)</f>
        <v>Establecer la relación de correspondencia entre los elementos de colecciones de objetos.</v>
      </c>
      <c r="B2983" s="149"/>
      <c r="C2983" s="149"/>
      <c r="D2983" s="150"/>
      <c r="E2983" s="150"/>
      <c r="F2983" s="126"/>
      <c r="G2983" s="122" t="str">
        <f>IF(A2983="","",VLOOKUP(J2916,'TRI-1C'!$B$18:$FH$61,70,FALSE))</f>
        <v>A+</v>
      </c>
      <c r="H2983" s="150"/>
      <c r="I2983" s="127" t="str">
        <f t="shared" si="111"/>
        <v>A+</v>
      </c>
      <c r="J2983" s="126"/>
    </row>
    <row r="2984" spans="1:10" ht="12.75" customHeight="1">
      <c r="A2984" s="147" t="str">
        <f>IF('TRI-1C'!$BT$13="","",'TRI-1C'!$BT$13)</f>
        <v>Identificar características de mañana, tarde y noche</v>
      </c>
      <c r="B2984" s="139"/>
      <c r="C2984" s="139"/>
      <c r="F2984" s="128"/>
      <c r="G2984" s="124" t="str">
        <f>IF(A2984="","",VLOOKUP(J2916,'TRI-1C'!$B$18:$FH$61,71,FALSE))</f>
        <v>A+</v>
      </c>
      <c r="I2984" s="125" t="str">
        <f t="shared" si="111"/>
        <v>A+</v>
      </c>
      <c r="J2984" s="128"/>
    </row>
    <row r="2985" spans="1:10" ht="12.75" customHeight="1">
      <c r="A2985" s="192" t="str">
        <f>IF('TRI-1C'!$BU$13="","",'TRI-1C'!$BU$13)</f>
        <v>Identificar en los objetos las nociones de medida: largo/ corto, grueso/delgado.</v>
      </c>
      <c r="B2985" s="154"/>
      <c r="C2985" s="154"/>
      <c r="D2985" s="154"/>
      <c r="E2985" s="154"/>
      <c r="F2985" s="155"/>
      <c r="G2985" s="122" t="str">
        <f>IF(A2985="","",VLOOKUP(J2916,'TRI-1C'!$B$18:$FH$61,72,FALSE))</f>
        <v>A+</v>
      </c>
      <c r="H2985" s="150"/>
      <c r="I2985" s="127" t="str">
        <f t="shared" si="111"/>
        <v>A+</v>
      </c>
      <c r="J2985" s="126"/>
    </row>
    <row r="2986" spans="1:10" ht="12.75" customHeight="1">
      <c r="A2986" s="147" t="str">
        <f>IF('TRI-1C'!$BV$13="","",'TRI-1C'!$BV$13)</f>
        <v>Identificar figuras geométricas básicas: círculo, cuadrado y triángulo en objetos del entorno y en representaciones gráficas.</v>
      </c>
      <c r="B2986" s="139"/>
      <c r="C2986" s="139"/>
      <c r="F2986" s="128"/>
      <c r="G2986" s="124" t="str">
        <f>IF(A2986="","",VLOOKUP(J2916,'TRI-1C'!$B$18:$FH$61,73,FALSE))</f>
        <v>A+</v>
      </c>
      <c r="I2986" s="125" t="str">
        <f t="shared" si="111"/>
        <v>A+</v>
      </c>
      <c r="J2986" s="128"/>
    </row>
    <row r="2987" spans="1:10" ht="12.75" customHeight="1">
      <c r="A2987" s="148" t="str">
        <f>IF('TRI-1C'!$BW$13="","",'TRI-1C'!$BW$13)</f>
        <v>Identificar la diferencia entre lo que se desea y lo que se necesita</v>
      </c>
      <c r="B2987" s="149"/>
      <c r="C2987" s="149"/>
      <c r="D2987" s="150"/>
      <c r="E2987" s="150"/>
      <c r="F2987" s="126"/>
      <c r="G2987" s="122" t="str">
        <f>IF(A2987="","",VLOOKUP(J2916,'TRI-1C'!$B$18:$FH$61,74,FALSE))</f>
        <v>A+</v>
      </c>
      <c r="H2987" s="150"/>
      <c r="I2987" s="127" t="str">
        <f t="shared" si="111"/>
        <v>A+</v>
      </c>
      <c r="J2987" s="126"/>
    </row>
    <row r="2988" spans="1:10" ht="12.75" customHeight="1">
      <c r="A2988" s="147" t="str">
        <f>IF('TRI-1C'!$BX$13="","",'TRI-1C'!$BX$13)</f>
        <v>Identificar las nociones de tiempo en acciones que siceden antes, ahora y después</v>
      </c>
      <c r="B2988" s="139"/>
      <c r="C2988" s="139"/>
      <c r="F2988" s="128"/>
      <c r="G2988" s="124" t="str">
        <f>IF(A2988="","",VLOOKUP(J2916,'TRI-1C'!$B$18:$FH$61,75,FALSE))</f>
        <v>A+</v>
      </c>
      <c r="I2988" s="125" t="str">
        <f t="shared" si="111"/>
        <v>A+</v>
      </c>
      <c r="J2988" s="128"/>
    </row>
    <row r="2989" spans="1:10" ht="12.75" customHeight="1">
      <c r="A2989" s="148" t="str">
        <f>IF('TRI-1C'!$BY$13="","",'TRI-1C'!$BY$13)</f>
        <v>Identificar los números de emergencia a través de actividades lúdicas, y reconocer cuándo pedir ayuda en situaciones sencillas.</v>
      </c>
      <c r="B2989" s="158"/>
      <c r="C2989" s="158"/>
      <c r="D2989" s="158"/>
      <c r="E2989" s="158"/>
      <c r="F2989" s="159"/>
      <c r="G2989" s="122" t="str">
        <f>IF(A2989="","",VLOOKUP(J2916,'TRI-1C'!$B$18:$FH$61,76,FALSE))</f>
        <v>A+</v>
      </c>
      <c r="H2989" s="150"/>
      <c r="I2989" s="127" t="str">
        <f t="shared" si="111"/>
        <v>A+</v>
      </c>
      <c r="J2989" s="126"/>
    </row>
    <row r="2990" spans="1:10" ht="12.75" customHeight="1">
      <c r="A2990" s="11" t="str">
        <f>IF('TRI-1C'!$BZ$13="","",'TRI-1C'!$BZ$13)</f>
        <v>Identificar semejanzas y diferencias en objetos del entorno con criterios de forma, color y tamaño</v>
      </c>
      <c r="B2990" s="156"/>
      <c r="C2990" s="156"/>
      <c r="D2990" s="156"/>
      <c r="E2990" s="156"/>
      <c r="F2990" s="157"/>
      <c r="G2990" s="124" t="str">
        <f>IF(A2990="","",VLOOKUP(J2916,'TRI-1C'!$B$18:$FH$61,77,FALSE))</f>
        <v>A+</v>
      </c>
      <c r="I2990" s="125" t="str">
        <f t="shared" si="111"/>
        <v>A+</v>
      </c>
      <c r="J2990" s="128"/>
    </row>
    <row r="2991" spans="1:10" ht="12.75" customHeight="1">
      <c r="A2991" s="148" t="str">
        <f>IF('TRI-1C'!$CA$13="","",'TRI-1C'!$CA$13)</f>
        <v>Ordenar en secuencias lógica sucesos de hasta cinco eventos en representaciones gráficas de sus actividades de la rutina diaria y en escenas de cuentos</v>
      </c>
      <c r="B2991" s="149"/>
      <c r="C2991" s="149"/>
      <c r="D2991" s="150"/>
      <c r="E2991" s="150"/>
      <c r="F2991" s="126"/>
      <c r="G2991" s="122" t="str">
        <f>IF(A2991="","",VLOOKUP(J2916,'TRI-1C'!$B$18:$FH$61,78,FALSE))</f>
        <v>A+</v>
      </c>
      <c r="H2991" s="150"/>
      <c r="I2991" s="127" t="str">
        <f t="shared" si="111"/>
        <v>A+</v>
      </c>
      <c r="J2991" s="126"/>
    </row>
    <row r="2992" spans="1:10" ht="12.75" customHeight="1">
      <c r="A2992" s="147" t="str">
        <f>IF('TRI-1C'!$CB$13="","",'TRI-1C'!$CB$13)</f>
        <v>Reconocer billetes y monedas en situaciones de la vida real</v>
      </c>
      <c r="B2992" s="139"/>
      <c r="C2992" s="139"/>
      <c r="F2992" s="128"/>
      <c r="G2992" s="124" t="str">
        <f>IF(A2992="","",VLOOKUP(J2916,'TRI-1C'!$B$18:$FH$61,79,FALSE))</f>
        <v>A+</v>
      </c>
      <c r="I2992" s="125" t="str">
        <f t="shared" si="111"/>
        <v>A+</v>
      </c>
      <c r="J2992" s="128"/>
    </row>
    <row r="2993" spans="1:10" ht="12.75" customHeight="1">
      <c r="A299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2993" s="149"/>
      <c r="C2993" s="149"/>
      <c r="D2993" s="150"/>
      <c r="E2993" s="150"/>
      <c r="F2993" s="126"/>
      <c r="G2993" s="122" t="str">
        <f>IF(A2993="","",VLOOKUP(J2916,'TRI-1C'!$B$18:$FH$61,80,FALSE))</f>
        <v>A+</v>
      </c>
      <c r="H2993" s="150"/>
      <c r="I2993" s="127" t="str">
        <f t="shared" si="111"/>
        <v>A+</v>
      </c>
      <c r="J2993" s="126"/>
    </row>
    <row r="2994" spans="1:10" ht="12.75" customHeight="1">
      <c r="A2994" s="147" t="str">
        <f>IF('TRI-1C'!$CD$13="","",'TRI-1C'!$CD$13)</f>
        <v>Reconocer los colores secundarios en objetos e imágenes del entorno.</v>
      </c>
      <c r="B2994" s="139"/>
      <c r="C2994" s="139"/>
      <c r="F2994" s="128"/>
      <c r="G2994" s="124" t="str">
        <f>IF(A2994="","",VLOOKUP(J2916,'TRI-1C'!$B$18:$FH$61,81,FALSE))</f>
        <v>A+</v>
      </c>
      <c r="I2994" s="125" t="str">
        <f t="shared" si="111"/>
        <v>A+</v>
      </c>
      <c r="J2994" s="128"/>
    </row>
    <row r="2995" spans="1:10" ht="12.75" customHeight="1">
      <c r="A299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2995" s="154"/>
      <c r="C2995" s="154"/>
      <c r="D2995" s="154"/>
      <c r="E2995" s="154"/>
      <c r="F2995" s="155"/>
      <c r="G2995" s="122" t="str">
        <f>IF(A2995="","",VLOOKUP(J2916,'TRI-1C'!$B$18:$FH$61,82,FALSE))</f>
        <v>A+</v>
      </c>
      <c r="H2995" s="150"/>
      <c r="I2995" s="127" t="str">
        <f t="shared" si="111"/>
        <v>A+</v>
      </c>
      <c r="J2995" s="126"/>
    </row>
    <row r="2996" spans="1:10" ht="12.75" customHeight="1">
      <c r="A2996" s="147" t="str">
        <f>IF('TRI-1C'!$CF$13="","",'TRI-1C'!$CF$13)</f>
        <v>Relacionar las distintas formas de adquirir dinero con el trabajo y el esfuerzo.</v>
      </c>
      <c r="B2996" s="139"/>
      <c r="C2996" s="139"/>
      <c r="F2996" s="128"/>
      <c r="G2996" s="124" t="str">
        <f>IF(A2996="","",VLOOKUP(J2916,'TRI-1C'!$B$18:$FH$61,83,FALSE))</f>
        <v>A+</v>
      </c>
      <c r="I2996" s="125" t="str">
        <f t="shared" si="111"/>
        <v>A+</v>
      </c>
      <c r="J2996" s="128"/>
    </row>
    <row r="2997" spans="1:10" ht="12.75" customHeight="1">
      <c r="A2997" s="165" t="str">
        <f>'BI-1T'!$A$11</f>
        <v>COMPRENSIÓN Y EXPRESION DEL LENGUAJE</v>
      </c>
      <c r="B2997" s="149"/>
      <c r="C2997" s="149"/>
      <c r="D2997" s="150"/>
      <c r="E2997" s="150"/>
      <c r="F2997" s="126"/>
      <c r="G2997" s="122" t="str">
        <f>IF(A2997="","",VLOOKUP(J2916,'TRI-1C'!$B$18:$FH$61,84,FALSE))</f>
        <v>A+</v>
      </c>
      <c r="H2997" s="150"/>
      <c r="I2997" s="127"/>
      <c r="J2997" s="126"/>
    </row>
    <row r="2998" spans="1:10" ht="12.75" customHeight="1">
      <c r="A2998" s="147" t="str">
        <f>IF('TRI-1C'!$CH$13="","",'TRI-1C'!$CH$13)</f>
        <v>Asociar la imagen de la portada con el título de los cuentos conocidos.</v>
      </c>
      <c r="B2998" s="139"/>
      <c r="C2998" s="139"/>
      <c r="F2998" s="128"/>
      <c r="G2998" s="124" t="str">
        <f>IF(A2998="","",VLOOKUP(J2916,'TRI-1C'!$B$18:$FH$61,85,FALSE))</f>
        <v>B+</v>
      </c>
      <c r="I2998" s="125" t="str">
        <f t="shared" ref="I2998:I3018" si="112">IF(G2998="","",G2998)</f>
        <v>B+</v>
      </c>
      <c r="J2998" s="128"/>
    </row>
    <row r="2999" spans="1:10" ht="12.75" customHeight="1">
      <c r="A2999" s="148" t="str">
        <f>IF('TRI-1C'!$CI$13="","",'TRI-1C'!$CI$13)</f>
        <v>Colaborar en la creación de textos colectivos con la ayuda del docente.</v>
      </c>
      <c r="B2999" s="158"/>
      <c r="C2999" s="158"/>
      <c r="D2999" s="158"/>
      <c r="E2999" s="158"/>
      <c r="F2999" s="159"/>
      <c r="G2999" s="122" t="str">
        <f>IF(A2999="","",VLOOKUP(J2916,'TRI-1C'!$B$18:$FH$61,86,FALSE))</f>
        <v>B+</v>
      </c>
      <c r="H2999" s="150"/>
      <c r="I2999" s="127" t="str">
        <f t="shared" si="112"/>
        <v>B+</v>
      </c>
      <c r="J2999" s="126"/>
    </row>
    <row r="3000" spans="1:10" ht="12.75" customHeight="1">
      <c r="A3000" s="11" t="str">
        <f>IF('TRI-1C'!$CJ$13="","",'TRI-1C'!$CJ$13)</f>
        <v>Comprender el derecho propio y de las otras personas a decir que no como una respuesta válida y respetable.</v>
      </c>
      <c r="B3000" s="156"/>
      <c r="C3000" s="156"/>
      <c r="D3000" s="156"/>
      <c r="E3000" s="156"/>
      <c r="F3000" s="157"/>
      <c r="G3000" s="124" t="str">
        <f>IF(A3000="","",VLOOKUP(J2916,'TRI-1C'!$B$18:$FH$61,87,FALSE))</f>
        <v>B+</v>
      </c>
      <c r="I3000" s="125" t="str">
        <f t="shared" si="112"/>
        <v>B+</v>
      </c>
      <c r="J3000" s="128"/>
    </row>
    <row r="3001" spans="1:10" ht="12.75" customHeight="1">
      <c r="A3001" s="148" t="str">
        <f>IF('TRI-1C'!$CK$13="","",'TRI-1C'!$CK$13)</f>
        <v>Comunicarse a través de dibujos de objetos con detalles que lo vuelven identificables, como representación simbólica de sus ideas.</v>
      </c>
      <c r="B3001" s="149"/>
      <c r="C3001" s="149"/>
      <c r="D3001" s="150"/>
      <c r="E3001" s="150"/>
      <c r="F3001" s="126"/>
      <c r="G3001" s="122" t="str">
        <f>IF(A3001="","",VLOOKUP(J2916,'TRI-1C'!$B$18:$FH$61,88,FALSE))</f>
        <v>B+</v>
      </c>
      <c r="H3001" s="150"/>
      <c r="I3001" s="127" t="str">
        <f t="shared" si="112"/>
        <v>B+</v>
      </c>
      <c r="J3001" s="126"/>
    </row>
    <row r="3002" spans="1:10" ht="12.75" customHeight="1">
      <c r="A3002" s="147" t="str">
        <f>IF('TRI-1C'!$CL$13="","",'TRI-1C'!$CL$13)</f>
        <v>Comunicarse incorporando palabras nuevas a su vocabulario en función de los ambientes y experiencias en las que interactúa.</v>
      </c>
      <c r="B3002" s="139"/>
      <c r="C3002" s="139"/>
      <c r="F3002" s="128"/>
      <c r="G3002" s="124" t="str">
        <f>IF(A3002="","",VLOOKUP(J2916,'TRI-1C'!$B$18:$FH$61,89,FALSE))</f>
        <v>B+</v>
      </c>
      <c r="I3002" s="125" t="str">
        <f t="shared" si="112"/>
        <v>B+</v>
      </c>
      <c r="J3002" s="128"/>
    </row>
    <row r="3003" spans="1:10" ht="12.75" customHeight="1">
      <c r="A3003" s="148" t="str">
        <f>IF('TRI-1C'!$CM$13="","",'TRI-1C'!$CM$13)</f>
        <v>Contar un cuento en base a sus imágenes a partir de la portada y siguiendo la secuencia de las páginas.</v>
      </c>
      <c r="B3003" s="149"/>
      <c r="C3003" s="149"/>
      <c r="D3003" s="150"/>
      <c r="E3003" s="150"/>
      <c r="F3003" s="126"/>
      <c r="G3003" s="122" t="str">
        <f>IF(A3003="","",VLOOKUP(J2916,'TRI-1C'!$B$18:$FH$61,90,FALSE))</f>
        <v>B+</v>
      </c>
      <c r="H3003" s="150"/>
      <c r="I3003" s="127" t="str">
        <f t="shared" si="112"/>
        <v>B+</v>
      </c>
      <c r="J3003" s="126"/>
    </row>
    <row r="3004" spans="1:10" ht="12.75" customHeight="1">
      <c r="A3004" s="147" t="str">
        <f>IF('TRI-1C'!$CN$13="","",'TRI-1C'!$CN$13)</f>
        <v>Describir oralmente imágenes gráficas (pictogramas) y digitales, estructurando oraciones más elaboradas que describan a los objetos que observa.</v>
      </c>
      <c r="B3004" s="139"/>
      <c r="C3004" s="139"/>
      <c r="F3004" s="128"/>
      <c r="G3004" s="124" t="str">
        <f>IF(A3004="","",VLOOKUP(J2916,'TRI-1C'!$B$18:$FH$61,91,FALSE))</f>
        <v>B+</v>
      </c>
      <c r="I3004" s="125" t="str">
        <f t="shared" si="112"/>
        <v>B+</v>
      </c>
      <c r="J3004" s="128"/>
    </row>
    <row r="3005" spans="1:10" ht="12.75" customHeight="1">
      <c r="A3005" s="192" t="str">
        <f>IF('TRI-1C'!$CO$13="","",'TRI-1C'!$CO$13)</f>
        <v>Describir oralmente imágenes relacionadas con los derechos de las personas en situación de movilidad</v>
      </c>
      <c r="B3005" s="154"/>
      <c r="C3005" s="154"/>
      <c r="D3005" s="154"/>
      <c r="E3005" s="154"/>
      <c r="F3005" s="155"/>
      <c r="G3005" s="122" t="str">
        <f>IF(A3005="","",VLOOKUP(J2916,'TRI-1C'!$B$18:$FH$61,92,FALSE))</f>
        <v>B+</v>
      </c>
      <c r="H3005" s="150"/>
      <c r="I3005" s="127" t="str">
        <f t="shared" si="112"/>
        <v>B+</v>
      </c>
      <c r="J3005" s="126"/>
    </row>
    <row r="3006" spans="1:10" ht="12.75" customHeight="1">
      <c r="A3006" s="147" t="str">
        <f>IF('TRI-1C'!$CP$13="","",'TRI-1C'!$CP$13)</f>
        <v>Expresarse oralmente pronunciando correctamente la mayoría de las palabras puede presentarse dificultades en la pronunciación de s, y la r.</v>
      </c>
      <c r="B3006" s="139"/>
      <c r="C3006" s="139"/>
      <c r="F3006" s="128"/>
      <c r="G3006" s="124" t="str">
        <f>IF(A3006="","",VLOOKUP(J2916,'TRI-1C'!$B$18:$FH$61,93,FALSE))</f>
        <v>B+</v>
      </c>
      <c r="I3006" s="125" t="str">
        <f t="shared" si="112"/>
        <v>B+</v>
      </c>
      <c r="J3006" s="128"/>
    </row>
    <row r="3007" spans="1:10" ht="12.75" customHeight="1">
      <c r="A3007" s="148" t="str">
        <f>IF('TRI-1C'!$CQ$13="","",'TRI-1C'!$CQ$13)</f>
        <v>Expresarse utilizando oraciones cortas y completas manteniendo el orden de las palabras.</v>
      </c>
      <c r="B3007" s="149"/>
      <c r="C3007" s="149"/>
      <c r="D3007" s="150"/>
      <c r="E3007" s="150"/>
      <c r="F3007" s="126"/>
      <c r="G3007" s="122" t="str">
        <f>IF(A3007="","",VLOOKUP(J2916,'TRI-1C'!$B$18:$FH$61,94,FALSE))</f>
        <v>B+</v>
      </c>
      <c r="H3007" s="150"/>
      <c r="I3007" s="127" t="str">
        <f t="shared" si="112"/>
        <v>B+</v>
      </c>
      <c r="J3007" s="126"/>
    </row>
    <row r="3008" spans="1:10" ht="12.75" customHeight="1">
      <c r="A3008" s="147" t="str">
        <f>IF('TRI-1C'!$CR$13="","",'TRI-1C'!$CR$13)</f>
        <v>Identificar “auditivamente” el fonema (sonido) inicial de las palabras más utilizadas.</v>
      </c>
      <c r="B3008" s="139"/>
      <c r="C3008" s="139"/>
      <c r="F3008" s="128"/>
      <c r="G3008" s="124" t="str">
        <f>IF(A3008="","",VLOOKUP(J2916,'TRI-1C'!$B$18:$FH$61,95,FALSE))</f>
        <v>B+</v>
      </c>
      <c r="I3008" s="125" t="str">
        <f t="shared" si="112"/>
        <v>B+</v>
      </c>
      <c r="J3008" s="128"/>
    </row>
    <row r="3009" spans="1:10" ht="12.75" customHeight="1">
      <c r="A3009" s="148" t="str">
        <f>IF('TRI-1C'!$CS$13="","",'TRI-1C'!$CS$13)</f>
        <v>Identificar una persona adulta de confianza para solicitar apoyo al enfrentar desafíos emocionales en situaciones cotidianas del entorno escolar</v>
      </c>
      <c r="B3009" s="158"/>
      <c r="C3009" s="158"/>
      <c r="D3009" s="158"/>
      <c r="E3009" s="158"/>
      <c r="F3009" s="159"/>
      <c r="G3009" s="122" t="str">
        <f>IF(A3009="","",VLOOKUP(J2916,'TRI-1C'!$B$18:$FH$61,96,FALSE))</f>
        <v>B+</v>
      </c>
      <c r="H3009" s="150"/>
      <c r="I3009" s="127" t="str">
        <f t="shared" si="112"/>
        <v>B+</v>
      </c>
      <c r="J3009" s="126"/>
    </row>
    <row r="3010" spans="1:10" ht="12.75" customHeight="1">
      <c r="A3010" s="11" t="str">
        <f>IF('TRI-1C'!$CT$13="","",'TRI-1C'!$CT$13)</f>
        <v>Participar en conversaciones más complejas y largas manteniéndose dentro del tema.</v>
      </c>
      <c r="B3010" s="156"/>
      <c r="C3010" s="156"/>
      <c r="D3010" s="156"/>
      <c r="E3010" s="156"/>
      <c r="F3010" s="157"/>
      <c r="G3010" s="124" t="str">
        <f>IF(A3010="","",VLOOKUP(J2916,'TRI-1C'!$B$18:$FH$61,97,FALSE))</f>
        <v>B+</v>
      </c>
      <c r="I3010" s="125" t="str">
        <f t="shared" si="112"/>
        <v>B+</v>
      </c>
      <c r="J3010" s="128"/>
    </row>
    <row r="3011" spans="1:10" ht="12.75" customHeight="1">
      <c r="A3011" s="148" t="str">
        <f>IF('TRI-1C'!$CU$13="","",'TRI-1C'!$CU$13)</f>
        <v>Producir palabras que riman espontáneamente tomado en cuenta los sonidos finales de las mismas.</v>
      </c>
      <c r="B3011" s="149"/>
      <c r="C3011" s="149"/>
      <c r="D3011" s="150"/>
      <c r="E3011" s="150"/>
      <c r="F3011" s="126"/>
      <c r="G3011" s="122" t="str">
        <f>IF(A3011="","",VLOOKUP(J2916,'TRI-1C'!$B$18:$FH$61,98,FALSE))</f>
        <v>B+</v>
      </c>
      <c r="H3011" s="150"/>
      <c r="I3011" s="127" t="str">
        <f t="shared" si="112"/>
        <v>B+</v>
      </c>
      <c r="J3011" s="126"/>
    </row>
    <row r="3012" spans="1:10" ht="12.75" customHeight="1">
      <c r="A3012" s="147" t="str">
        <f>IF('TRI-1C'!$CV$13="","",'TRI-1C'!$CV$13)</f>
        <v>Realizar modificaciones del contenido de un cuento relatado por el adulto, cambiando partes del él como: acciones y final.</v>
      </c>
      <c r="B3012" s="139"/>
      <c r="C3012" s="139"/>
      <c r="F3012" s="128"/>
      <c r="G3012" s="124" t="str">
        <f>IF(A3012="","",VLOOKUP(J2916,'TRI-1C'!$B$18:$FH$61,99,FALSE))</f>
        <v>B+</v>
      </c>
      <c r="I3012" s="125" t="str">
        <f t="shared" si="112"/>
        <v>B+</v>
      </c>
      <c r="J3012" s="128"/>
    </row>
    <row r="3013" spans="1:10" ht="12.75" customHeight="1">
      <c r="A301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013" s="149"/>
      <c r="C3013" s="149"/>
      <c r="D3013" s="150"/>
      <c r="E3013" s="150"/>
      <c r="F3013" s="126"/>
      <c r="G3013" s="122" t="str">
        <f>IF(A3013="","",VLOOKUP(J2916,'TRI-1C'!$B$18:$FH$61,100,FALSE))</f>
        <v>B+</v>
      </c>
      <c r="H3013" s="150"/>
      <c r="I3013" s="127" t="str">
        <f t="shared" si="112"/>
        <v>B+</v>
      </c>
      <c r="J3013" s="126"/>
    </row>
    <row r="3014" spans="1:10" ht="12.75" customHeight="1">
      <c r="A3014" s="147" t="str">
        <f>IF('TRI-1C'!$CX$13="","",'TRI-1C'!$CX$13)</f>
        <v>Reconocer etiquetas y rótulos de su entorno inmediato y los “lee”.</v>
      </c>
      <c r="B3014" s="139"/>
      <c r="C3014" s="139"/>
      <c r="F3014" s="128"/>
      <c r="G3014" s="124" t="str">
        <f>IF(A3014="","",VLOOKUP(J2916,'TRI-1C'!$B$18:$FH$61,101,FALSE))</f>
        <v>B+</v>
      </c>
      <c r="I3014" s="125" t="str">
        <f t="shared" si="112"/>
        <v>B+</v>
      </c>
      <c r="J3014" s="128"/>
    </row>
    <row r="3015" spans="1:10" ht="12.75" customHeight="1">
      <c r="A3015" s="192" t="str">
        <f>IF('TRI-1C'!$CY$13="","",'TRI-1C'!$CY$13)</f>
        <v>Relatar cuentos, narrados por el adulto, manteniendo la secuencia, sin la ayuda del paratexto.</v>
      </c>
      <c r="B3015" s="154"/>
      <c r="C3015" s="154"/>
      <c r="D3015" s="154"/>
      <c r="E3015" s="154"/>
      <c r="F3015" s="155"/>
      <c r="G3015" s="122" t="str">
        <f>IF(A3015="","",VLOOKUP(J2916,'TRI-1C'!$B$18:$FH$61,102,FALSE))</f>
        <v>B+</v>
      </c>
      <c r="H3015" s="150"/>
      <c r="I3015" s="127" t="str">
        <f t="shared" si="112"/>
        <v>B+</v>
      </c>
      <c r="J3015" s="126"/>
    </row>
    <row r="3016" spans="1:10" ht="12.75" customHeight="1">
      <c r="A3016" s="147" t="str">
        <f>IF('TRI-1C'!$CZ$13="","",'TRI-1C'!$CZ$13)</f>
        <v>Reproducir trabalenguas sencillos, adivinanzas, canciones y poemas cortos, mejorando su pronunciación y potenciando su capacidad imaginativa.</v>
      </c>
      <c r="B3016" s="139"/>
      <c r="C3016" s="139"/>
      <c r="F3016" s="128"/>
      <c r="G3016" s="124" t="str">
        <f>IF(A3016="","",VLOOKUP(J2916,'TRI-1C'!$B$18:$FH$61,103,FALSE))</f>
        <v>B+</v>
      </c>
      <c r="I3016" s="125" t="str">
        <f t="shared" si="112"/>
        <v>B+</v>
      </c>
      <c r="J3016" s="128"/>
    </row>
    <row r="3017" spans="1:10" ht="12.75" customHeight="1">
      <c r="A3017" s="148" t="str">
        <f>IF('TRI-1C'!$DA$13="","",'TRI-1C'!$DA$13)</f>
        <v>Responder preguntas sobre un texto narrado por el adulto, relacionadas a los personajes y acciones principales.</v>
      </c>
      <c r="B3017" s="149"/>
      <c r="C3017" s="149"/>
      <c r="D3017" s="150"/>
      <c r="E3017" s="150"/>
      <c r="F3017" s="126"/>
      <c r="G3017" s="122" t="str">
        <f>IF(A3017="","",VLOOKUP(J2916,'TRI-1C'!$B$18:$FH$61,104,FALSE))</f>
        <v>B+</v>
      </c>
      <c r="H3017" s="150"/>
      <c r="I3017" s="127" t="str">
        <f t="shared" si="112"/>
        <v>B+</v>
      </c>
      <c r="J3017" s="126"/>
    </row>
    <row r="3018" spans="1:10" ht="12.75" customHeight="1">
      <c r="A3018" s="147" t="str">
        <f>IF('TRI-1C'!$DB$13="","",'TRI-1C'!$DB$13)</f>
        <v>Seguir instrucciones sencillas que involucren la ejecución de tres o más actividades</v>
      </c>
      <c r="B3018" s="139"/>
      <c r="C3018" s="139"/>
      <c r="F3018" s="128"/>
      <c r="G3018" s="124" t="str">
        <f>IF(A3018="","",VLOOKUP(J2916,'TRI-1C'!$B$18:$FH$61,105,FALSE))</f>
        <v>B+</v>
      </c>
      <c r="I3018" s="125" t="str">
        <f t="shared" si="112"/>
        <v>B+</v>
      </c>
      <c r="J3018" s="128"/>
    </row>
    <row r="3019" spans="1:10" ht="12.75" customHeight="1">
      <c r="A3019" s="165" t="str">
        <f>'BI-1T'!$A$12</f>
        <v>EXPRESIÓN ARTISTICA</v>
      </c>
      <c r="B3019" s="158"/>
      <c r="C3019" s="158"/>
      <c r="D3019" s="158"/>
      <c r="E3019" s="158"/>
      <c r="F3019" s="159"/>
      <c r="G3019" s="122" t="str">
        <f>IF(A3019="","",VLOOKUP(J2916,'TRI-1C'!$B$18:$FH$61,106,FALSE))</f>
        <v>B+</v>
      </c>
      <c r="H3019" s="150"/>
      <c r="I3019" s="127"/>
      <c r="J3019" s="126"/>
    </row>
    <row r="3020" spans="1:10" ht="12.75" customHeight="1">
      <c r="A3020" s="11" t="str">
        <f>IF('TRI-1C'!$DD$13="","",'TRI-1C'!$DD$13)</f>
        <v>Cantar canciones siguiendo el ritmo y coordinando con las expresiones de su cuerpo.</v>
      </c>
      <c r="B3020" s="156"/>
      <c r="C3020" s="156"/>
      <c r="D3020" s="156"/>
      <c r="E3020" s="156"/>
      <c r="F3020" s="157"/>
      <c r="G3020" s="124" t="str">
        <f>IF(A3020="","",VLOOKUP(J2916,'TRI-1C'!$B$18:$FH$61,107,FALSE))</f>
        <v>A+</v>
      </c>
      <c r="I3020" s="125" t="str">
        <f t="shared" ref="I3020:I3030" si="113">IF(G3020="","",G3020)</f>
        <v>A+</v>
      </c>
      <c r="J3020" s="128"/>
    </row>
    <row r="3021" spans="1:10" ht="12.75" customHeight="1">
      <c r="A3021" s="148" t="str">
        <f>IF('TRI-1C'!$DE$13="","",'TRI-1C'!$DE$13)</f>
        <v>Comunicar de manera escrita sus ideas intentando imitar letras o formas parecidas a letras.</v>
      </c>
      <c r="B3021" s="149"/>
      <c r="C3021" s="149"/>
      <c r="D3021" s="150"/>
      <c r="E3021" s="150"/>
      <c r="F3021" s="126"/>
      <c r="G3021" s="122" t="str">
        <f>IF(A3021="","",VLOOKUP(J2916,'TRI-1C'!$B$18:$FH$61,108,FALSE))</f>
        <v>A+</v>
      </c>
      <c r="H3021" s="150"/>
      <c r="I3021" s="127" t="str">
        <f t="shared" si="113"/>
        <v>A+</v>
      </c>
      <c r="J3021" s="126"/>
    </row>
    <row r="3022" spans="1:10" ht="12.75" customHeight="1">
      <c r="A3022" s="147" t="str">
        <f>IF('TRI-1C'!$DF$13="","",'TRI-1C'!$DF$13)</f>
        <v>Ejecutar patrones de más de dos ritmos con partes del cuerpo y elementos o instrumentos sonoros.</v>
      </c>
      <c r="B3022" s="139"/>
      <c r="C3022" s="139"/>
      <c r="F3022" s="128"/>
      <c r="G3022" s="124" t="str">
        <f>IF(A3022="","",VLOOKUP(J2916,'TRI-1C'!$B$18:$FH$61,109,FALSE))</f>
        <v>A+</v>
      </c>
      <c r="I3022" s="125" t="str">
        <f t="shared" si="113"/>
        <v>A+</v>
      </c>
      <c r="J3022" s="128"/>
    </row>
    <row r="3023" spans="1:10" ht="12.75" customHeight="1">
      <c r="A302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3023" s="149"/>
      <c r="C3023" s="149"/>
      <c r="D3023" s="150"/>
      <c r="E3023" s="150"/>
      <c r="F3023" s="126"/>
      <c r="G3023" s="122" t="str">
        <f>IF(A3023="","",VLOOKUP(J2916,'TRI-1C'!$B$18:$FH$61,110,FALSE))</f>
        <v>A+</v>
      </c>
      <c r="H3023" s="150"/>
      <c r="I3023" s="127" t="str">
        <f t="shared" si="113"/>
        <v>A+</v>
      </c>
      <c r="J3023" s="126"/>
    </row>
    <row r="3024" spans="1:10" ht="12.75" customHeight="1">
      <c r="A3024" s="147" t="str">
        <f>IF('TRI-1C'!$DH$13="","",'TRI-1C'!$DH$13)</f>
        <v>Expresar su opinión al observar una obra artística relacionada a la plástica o a la escultura.</v>
      </c>
      <c r="B3024" s="139"/>
      <c r="C3024" s="139"/>
      <c r="F3024" s="128"/>
      <c r="G3024" s="124" t="str">
        <f>IF(A3024="","",VLOOKUP(J2916,'TRI-1C'!$B$18:$FH$61,111,FALSE))</f>
        <v>A+</v>
      </c>
      <c r="I3024" s="125" t="str">
        <f t="shared" si="113"/>
        <v>A+</v>
      </c>
      <c r="J3024" s="128"/>
    </row>
    <row r="3025" spans="1:10" ht="12.75" customHeight="1">
      <c r="A3025" s="192" t="str">
        <f>IF('TRI-1C'!$DI$13="","",'TRI-1C'!$DI$13)</f>
        <v>Expresar sus vivencias y experiencias a través del dibujo libre.</v>
      </c>
      <c r="B3025" s="154"/>
      <c r="C3025" s="154"/>
      <c r="D3025" s="154"/>
      <c r="E3025" s="154"/>
      <c r="F3025" s="155"/>
      <c r="G3025" s="122" t="str">
        <f>IF(A3025="","",VLOOKUP(J2916,'TRI-1C'!$B$18:$FH$61,112,FALSE))</f>
        <v>A+</v>
      </c>
      <c r="H3025" s="150"/>
      <c r="I3025" s="127" t="str">
        <f t="shared" si="113"/>
        <v>A+</v>
      </c>
      <c r="J3025" s="126"/>
    </row>
    <row r="3026" spans="1:10" ht="12.75" customHeight="1">
      <c r="A3026" s="147" t="str">
        <f>IF('TRI-1C'!$DJ$13="","",'TRI-1C'!$DJ$13)</f>
        <v>Mantener el ritmo y las secuencias de pasos sencillos durante la ejecución de coreografías.</v>
      </c>
      <c r="B3026" s="139"/>
      <c r="C3026" s="139"/>
      <c r="F3026" s="128"/>
      <c r="G3026" s="124" t="str">
        <f>IF(A3026="","",VLOOKUP(J2916,'TRI-1C'!$B$18:$FH$61,113,FALSE))</f>
        <v>A+</v>
      </c>
      <c r="I3026" s="125" t="str">
        <f t="shared" si="113"/>
        <v>A+</v>
      </c>
      <c r="J3026" s="128"/>
    </row>
    <row r="3027" spans="1:10" ht="12.75" customHeight="1">
      <c r="A302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027" s="149"/>
      <c r="C3027" s="149"/>
      <c r="D3027" s="150"/>
      <c r="E3027" s="150"/>
      <c r="F3027" s="126"/>
      <c r="G3027" s="122" t="str">
        <f>IF(A3027="","",VLOOKUP(J2916,'TRI-1C'!$B$18:$FH$61,114,FALSE))</f>
        <v>A+</v>
      </c>
      <c r="H3027" s="150"/>
      <c r="I3027" s="127" t="str">
        <f t="shared" si="113"/>
        <v>A+</v>
      </c>
      <c r="J3027" s="126"/>
    </row>
    <row r="3028" spans="1:10" ht="12.75" customHeight="1">
      <c r="A3028" s="147" t="str">
        <f>IF('TRI-1C'!$DL$13="","",'TRI-1C'!$DL$13)</f>
        <v>Participar en dramatizaciones, asumiendo roles de diferentes personas del entorno y de personajes de cuentos e historietas.</v>
      </c>
      <c r="B3028" s="139"/>
      <c r="C3028" s="139"/>
      <c r="F3028" s="128"/>
      <c r="G3028" s="124" t="str">
        <f>IF(A3028="","",VLOOKUP(J2916,'TRI-1C'!$B$18:$FH$61,115,FALSE))</f>
        <v>A+</v>
      </c>
      <c r="I3028" s="125" t="str">
        <f t="shared" si="113"/>
        <v>A+</v>
      </c>
      <c r="J3028" s="128"/>
    </row>
    <row r="3029" spans="1:10" ht="12.75" customHeight="1">
      <c r="A3029" s="148" t="str">
        <f>IF('TRI-1C'!$DM$13="","",'TRI-1C'!$DM$13)</f>
        <v>Participar en rondas populares, bailes y juegos tradicionales, asumiendo los roles y respetando las reglas.</v>
      </c>
      <c r="B3029" s="158"/>
      <c r="C3029" s="158"/>
      <c r="D3029" s="158"/>
      <c r="E3029" s="158"/>
      <c r="F3029" s="159"/>
      <c r="G3029" s="122" t="str">
        <f>IF(A3029="","",VLOOKUP(J2916,'TRI-1C'!$B$18:$FH$61,116,FALSE))</f>
        <v>A+</v>
      </c>
      <c r="H3029" s="150"/>
      <c r="I3029" s="127" t="str">
        <f t="shared" si="113"/>
        <v>A+</v>
      </c>
      <c r="J3029" s="126"/>
    </row>
    <row r="3030" spans="1:10" ht="12.75" customHeight="1">
      <c r="A3030" s="11" t="str">
        <f>IF('TRI-1C'!$DN$13="","",'TRI-1C'!$DN$13)</f>
        <v>Realizar actividades creativas utilizando las técnicas grafo plásticas con variedad de materiales.</v>
      </c>
      <c r="B3030" s="156"/>
      <c r="C3030" s="156"/>
      <c r="D3030" s="156"/>
      <c r="E3030" s="156"/>
      <c r="F3030" s="157"/>
      <c r="G3030" s="124" t="str">
        <f>IF(A3030="","",VLOOKUP(J2916,'TRI-1C'!$B$18:$FH$61,117,FALSE))</f>
        <v>A+</v>
      </c>
      <c r="I3030" s="125" t="str">
        <f t="shared" si="113"/>
        <v>A+</v>
      </c>
      <c r="J3030" s="128"/>
    </row>
    <row r="3031" spans="1:10" ht="12.75" customHeight="1">
      <c r="A3031" s="165" t="str">
        <f>'BI-1T'!$A$13</f>
        <v>EXPRESION CORPORAL Y MOTRICIDAD</v>
      </c>
      <c r="B3031" s="149"/>
      <c r="C3031" s="149"/>
      <c r="D3031" s="150"/>
      <c r="E3031" s="150"/>
      <c r="F3031" s="126"/>
      <c r="G3031" s="122" t="str">
        <f>IF(A3031="","",VLOOKUP(J2916,'TRI-1C'!$B$18:$FH$61,118,FALSE))</f>
        <v>A+</v>
      </c>
      <c r="H3031" s="150"/>
      <c r="I3031" s="127"/>
      <c r="J3031" s="126"/>
    </row>
    <row r="3032" spans="1:10" ht="12.75" customHeight="1">
      <c r="A3032" s="147" t="str">
        <f>IF('TRI-1C'!$DP$13="","",'TRI-1C'!$DP$13)</f>
        <v>Caminar y correr con soltura y seguridad manteniendo el equilibrio a diferentes distancias, orientaciones y ritmos en espacios parciales.</v>
      </c>
      <c r="B3032" s="139"/>
      <c r="C3032" s="139"/>
      <c r="F3032" s="128"/>
      <c r="G3032" s="124" t="str">
        <f>IF(A3032="","",VLOOKUP(J2916,'TRI-1C'!$B$18:$FH$61,119,FALSE))</f>
        <v>B+</v>
      </c>
      <c r="I3032" s="125" t="str">
        <f t="shared" ref="I3032:I3059" si="114">IF(G3032="","",G3032)</f>
        <v>B+</v>
      </c>
      <c r="J3032" s="128"/>
    </row>
    <row r="3033" spans="1:10" ht="12.75" customHeight="1">
      <c r="A303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3033" s="149"/>
      <c r="C3033" s="149"/>
      <c r="D3033" s="150"/>
      <c r="E3033" s="150"/>
      <c r="F3033" s="126"/>
      <c r="G3033" s="122" t="str">
        <f>IF(A3033="","",VLOOKUP(J2916,'TRI-1C'!$B$18:$FH$61,120,FALSE))</f>
        <v>B+</v>
      </c>
      <c r="H3033" s="150"/>
      <c r="I3033" s="127" t="str">
        <f t="shared" si="114"/>
        <v>B+</v>
      </c>
      <c r="J3033" s="126"/>
    </row>
    <row r="3034" spans="1:10" ht="12.75" customHeight="1">
      <c r="A3034" s="147" t="str">
        <f>IF('TRI-1C'!$DR$13="","",'TRI-1C'!$DR$13)</f>
        <v>Discriminar sonidos onomatopéyicos y diferencia los sonidos naturales de los artificiales</v>
      </c>
      <c r="B3034" s="139"/>
      <c r="C3034" s="139"/>
      <c r="F3034" s="128"/>
      <c r="G3034" s="124" t="str">
        <f>IF(A3034="","",VLOOKUP(J2916,'TRI-1C'!$B$18:$FH$61,121,FALSE))</f>
        <v>B+</v>
      </c>
      <c r="I3034" s="125" t="str">
        <f t="shared" si="114"/>
        <v>B+</v>
      </c>
      <c r="J3034" s="128"/>
    </row>
    <row r="3035" spans="1:10" ht="12.75" customHeight="1">
      <c r="A3035" s="192" t="str">
        <f>IF('TRI-1C'!$DS$13="","",'TRI-1C'!$DS$13)</f>
        <v>Ejecutar actividades coordinadamente y con un control adecuado de fuerza y tonicidad muscular como: lanzar, atrapar y patear objetos y pelotas.</v>
      </c>
      <c r="B3035" s="154"/>
      <c r="C3035" s="154"/>
      <c r="D3035" s="154"/>
      <c r="E3035" s="154"/>
      <c r="F3035" s="155"/>
      <c r="G3035" s="122" t="str">
        <f>IF(A3035="","",VLOOKUP(J2916,'TRI-1C'!$B$18:$FH$61,122,FALSE))</f>
        <v>B+</v>
      </c>
      <c r="H3035" s="150"/>
      <c r="I3035" s="127" t="str">
        <f t="shared" si="114"/>
        <v>B+</v>
      </c>
      <c r="J3035" s="126"/>
    </row>
    <row r="3036" spans="1:10" ht="12.75" customHeight="1">
      <c r="A3036" s="147" t="str">
        <f>IF('TRI-1C'!$DT$13="","",'TRI-1C'!$DT$13)</f>
        <v>Emplear su lado dominante en la realización de la mayoría de las actividades que utilice la mano, ojo y pie.</v>
      </c>
      <c r="B3036" s="139"/>
      <c r="C3036" s="139"/>
      <c r="F3036" s="128"/>
      <c r="G3036" s="124" t="str">
        <f>IF(A3036="","",VLOOKUP(J2916,'TRI-1C'!$B$18:$FH$61,123,FALSE))</f>
        <v>B+</v>
      </c>
      <c r="I3036" s="125" t="str">
        <f t="shared" si="114"/>
        <v>B+</v>
      </c>
      <c r="J3036" s="128"/>
    </row>
    <row r="3037" spans="1:10" ht="12.75" customHeight="1">
      <c r="A3037" s="148" t="str">
        <f>IF('TRI-1C'!$DU$13="","",'TRI-1C'!$DU$13)</f>
        <v>Galopar y salticar coordinadamente con obstáculos ejecutando circuitos.</v>
      </c>
      <c r="B3037" s="149"/>
      <c r="C3037" s="149"/>
      <c r="D3037" s="150"/>
      <c r="E3037" s="150"/>
      <c r="F3037" s="126"/>
      <c r="G3037" s="122" t="str">
        <f>IF(A3037="","",VLOOKUP(J2916,'TRI-1C'!$B$18:$FH$61,124,FALSE))</f>
        <v>B+</v>
      </c>
      <c r="H3037" s="150"/>
      <c r="I3037" s="127" t="str">
        <f t="shared" si="114"/>
        <v>B+</v>
      </c>
      <c r="J3037" s="126"/>
    </row>
    <row r="3038" spans="1:10" ht="12.75" customHeight="1">
      <c r="A303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3038" s="139"/>
      <c r="C3038" s="139"/>
      <c r="F3038" s="128"/>
      <c r="G3038" s="124" t="str">
        <f>IF(A3038="","",VLOOKUP(J2916,'TRI-1C'!$B$18:$FH$61,125,FALSE))</f>
        <v>B+</v>
      </c>
      <c r="I3038" s="125" t="str">
        <f t="shared" si="114"/>
        <v>B+</v>
      </c>
      <c r="J3038" s="128"/>
    </row>
    <row r="3039" spans="1:10" ht="12.75" customHeight="1">
      <c r="A3039" s="148" t="str">
        <f>IF('TRI-1C'!$DW$13="","",'TRI-1C'!$DW$13)</f>
        <v>Mantener el equilibro al caminar sobre líneas rectas, curvas y quebradas con altura (aprox. 20 cm) logrando un adecuado control postural.</v>
      </c>
      <c r="B3039" s="158"/>
      <c r="C3039" s="158"/>
      <c r="D3039" s="158"/>
      <c r="E3039" s="158"/>
      <c r="F3039" s="159"/>
      <c r="G3039" s="122" t="str">
        <f>IF(A3039="","",VLOOKUP(J2916,'TRI-1C'!$B$18:$FH$61,126,FALSE))</f>
        <v>B+</v>
      </c>
      <c r="H3039" s="150"/>
      <c r="I3039" s="127" t="str">
        <f t="shared" si="114"/>
        <v>B+</v>
      </c>
      <c r="J3039" s="126"/>
    </row>
    <row r="3040" spans="1:10" ht="12.75" customHeight="1">
      <c r="A3040" s="11" t="str">
        <f>IF('TRI-1C'!$DX$13="","",'TRI-1C'!$DX$13)</f>
        <v>Mantener un adecuado control postural en diferentes posiciones del cuerpo y en desplazamientos.</v>
      </c>
      <c r="B3040" s="156"/>
      <c r="C3040" s="156"/>
      <c r="D3040" s="156"/>
      <c r="E3040" s="156"/>
      <c r="F3040" s="157"/>
      <c r="G3040" s="124" t="str">
        <f>IF(A3040="","",VLOOKUP(J2916,'TRI-1C'!$B$18:$FH$61,127,FALSE))</f>
        <v>B+</v>
      </c>
      <c r="I3040" s="125" t="str">
        <f t="shared" si="114"/>
        <v>B+</v>
      </c>
      <c r="J3040" s="128"/>
    </row>
    <row r="3041" spans="1:10" ht="12.75" customHeight="1">
      <c r="A3041" s="148" t="str">
        <f>IF('TRI-1C'!$DY$13="","",'TRI-1C'!$DY$13)</f>
        <v>Orientarse en el espacio realizando desplazamientos en función de consignas dadas con las nociones: entre, adelante-atrás, junto a, cerca-lejos</v>
      </c>
      <c r="B3041" s="149"/>
      <c r="C3041" s="149"/>
      <c r="D3041" s="150"/>
      <c r="E3041" s="150"/>
      <c r="F3041" s="126"/>
      <c r="G3041" s="122" t="str">
        <f>IF(A3041="","",VLOOKUP(J2916,'TRI-1C'!$B$18:$FH$61,128,FALSE))</f>
        <v>B+</v>
      </c>
      <c r="H3041" s="150"/>
      <c r="I3041" s="127" t="str">
        <f t="shared" si="114"/>
        <v>B+</v>
      </c>
      <c r="J3041" s="126"/>
    </row>
    <row r="3042" spans="1:10" ht="12.75" customHeight="1">
      <c r="A3042" s="147" t="str">
        <f>IF('TRI-1C'!$DZ$13="","",'TRI-1C'!$DZ$13)</f>
        <v>Realiza varios movimientos y desplazamientos combinados a diferentes velocidades (rápido, lento), duración (largos y corto).</v>
      </c>
      <c r="B3042" s="139"/>
      <c r="C3042" s="139"/>
      <c r="F3042" s="128"/>
      <c r="G3042" s="124" t="str">
        <f>IF(A3042="","",VLOOKUP(J2916,'TRI-1C'!$B$18:$FH$61,129,FALSE))</f>
        <v>B+</v>
      </c>
      <c r="I3042" s="125" t="str">
        <f t="shared" si="114"/>
        <v>B+</v>
      </c>
      <c r="J3042" s="128"/>
    </row>
    <row r="3043" spans="1:10" ht="12.75" customHeight="1">
      <c r="A3043" s="148" t="str">
        <f>IF('TRI-1C'!$EA$13="","",'TRI-1C'!$EA$13)</f>
        <v>Realizar actividades de coordinación visomotriz con niveles de dificultad creciente en el tamaño y tipo de materiales.</v>
      </c>
      <c r="B3043" s="149"/>
      <c r="C3043" s="149"/>
      <c r="D3043" s="150"/>
      <c r="E3043" s="150"/>
      <c r="F3043" s="126"/>
      <c r="G3043" s="122" t="str">
        <f>IF(A3043="","",VLOOKUP(J2916,'TRI-1C'!$B$18:$FH$61,130,FALSE))</f>
        <v>B+</v>
      </c>
      <c r="H3043" s="150"/>
      <c r="I3043" s="127" t="str">
        <f t="shared" si="114"/>
        <v>B+</v>
      </c>
      <c r="J3043" s="126"/>
    </row>
    <row r="3044" spans="1:10" ht="12.75" customHeight="1">
      <c r="A3044" s="147" t="str">
        <f>IF('TRI-1C'!$EB$13="","",'TRI-1C'!$EB$13)</f>
        <v>Realizar desplazamientos y movimientos combinados utilizando el espacio total y parcial a diferentes distancias (largas-cortas)</v>
      </c>
      <c r="B3044" s="139"/>
      <c r="C3044" s="139"/>
      <c r="F3044" s="128"/>
      <c r="G3044" s="124" t="str">
        <f>IF(A3044="","",VLOOKUP(J2916,'TRI-1C'!$B$18:$FH$61,131,FALSE))</f>
        <v>B+</v>
      </c>
      <c r="I3044" s="125" t="str">
        <f t="shared" si="114"/>
        <v>B+</v>
      </c>
      <c r="J3044" s="128"/>
    </row>
    <row r="3045" spans="1:10" ht="12.75" customHeight="1">
      <c r="A304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3045" s="154"/>
      <c r="C3045" s="154"/>
      <c r="D3045" s="154"/>
      <c r="E3045" s="154"/>
      <c r="F3045" s="155"/>
      <c r="G3045" s="122" t="str">
        <f>IF(A3045="","",VLOOKUP(J2916,'TRI-1C'!$B$18:$FH$61,132,FALSE))</f>
        <v>B+</v>
      </c>
      <c r="H3045" s="150"/>
      <c r="I3045" s="127" t="str">
        <f t="shared" si="114"/>
        <v>B+</v>
      </c>
      <c r="J3045" s="126"/>
    </row>
    <row r="3046" spans="1:10" ht="12.75" customHeight="1">
      <c r="A304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3046" s="139"/>
      <c r="C3046" s="139"/>
      <c r="F3046" s="128"/>
      <c r="G3046" s="124" t="str">
        <f>IF(A3046="","",VLOOKUP(J2916,'TRI-1C'!$B$18:$FH$61,133,FALSE))</f>
        <v>B+</v>
      </c>
      <c r="I3046" s="125" t="str">
        <f t="shared" si="114"/>
        <v>B+</v>
      </c>
      <c r="J3046" s="128"/>
    </row>
    <row r="3047" spans="1:10" ht="12.75" customHeight="1">
      <c r="A304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3047" s="149"/>
      <c r="C3047" s="149"/>
      <c r="D3047" s="150"/>
      <c r="E3047" s="150"/>
      <c r="F3047" s="126"/>
      <c r="G3047" s="122" t="str">
        <f>IF(A3047="","",VLOOKUP(J2916,'TRI-1C'!$B$18:$FH$61,134,FALSE))</f>
        <v>B+</v>
      </c>
      <c r="H3047" s="150"/>
      <c r="I3047" s="127" t="str">
        <f t="shared" si="114"/>
        <v>B+</v>
      </c>
      <c r="J3047" s="126"/>
    </row>
    <row r="3048" spans="1:10" ht="12.75" customHeight="1">
      <c r="A3048" s="147" t="str">
        <f>IF('TRI-1C'!$EF$13="","",'TRI-1C'!$EF$13)</f>
        <v>Realizar movimientos diferenciados con los lados laterales del cuerpo (un lado y otro lado).</v>
      </c>
      <c r="B3048" s="139"/>
      <c r="C3048" s="139"/>
      <c r="F3048" s="128"/>
      <c r="G3048" s="124" t="str">
        <f>IF(A3048="","",VLOOKUP(J2916,'TRI-1C'!$B$18:$FH$61,135,FALSE))</f>
        <v>B+</v>
      </c>
      <c r="I3048" s="125" t="str">
        <f t="shared" si="114"/>
        <v>B+</v>
      </c>
      <c r="J3048" s="128"/>
    </row>
    <row r="3049" spans="1:10" ht="12.75" customHeight="1">
      <c r="A3049" s="148" t="str">
        <f>IF('TRI-1C'!$EG$13="","",'TRI-1C'!$EG$13)</f>
        <v>Realizar movimientos para la coordinación de ojo y pie como: patear pelotas hacia un punto fijo determinado.</v>
      </c>
      <c r="B3049" s="158"/>
      <c r="C3049" s="158"/>
      <c r="D3049" s="158"/>
      <c r="E3049" s="158"/>
      <c r="F3049" s="159"/>
      <c r="G3049" s="122" t="str">
        <f>IF(A3049="","",VLOOKUP(J2916,'TRI-1C'!$B$18:$FH$61,136,FALSE))</f>
        <v>B+</v>
      </c>
      <c r="H3049" s="150"/>
      <c r="I3049" s="127" t="str">
        <f t="shared" si="114"/>
        <v>B+</v>
      </c>
      <c r="J3049" s="126"/>
    </row>
    <row r="3050" spans="1:10" ht="12.75" customHeight="1">
      <c r="A3050" s="11" t="str">
        <f>IF('TRI-1C'!$EH$13="","",'TRI-1C'!$EH$13)</f>
        <v>Realizar representaciones gráficas utilizando el dibujo con detalles que le dan intencionalidad y sentido para identificarlos</v>
      </c>
      <c r="B3050" s="156"/>
      <c r="C3050" s="156"/>
      <c r="D3050" s="156"/>
      <c r="E3050" s="156"/>
      <c r="F3050" s="157"/>
      <c r="G3050" s="124" t="str">
        <f>IF(A3050="","",VLOOKUP(J2916,'TRI-1C'!$B$18:$FH$61,137,FALSE))</f>
        <v>B+</v>
      </c>
      <c r="I3050" s="125" t="str">
        <f t="shared" si="114"/>
        <v>B+</v>
      </c>
      <c r="J3050" s="128"/>
    </row>
    <row r="3051" spans="1:10" ht="12.75" customHeight="1">
      <c r="A3051" s="148" t="str">
        <f>IF('TRI-1C'!$EI$13="","",'TRI-1C'!$EI$13)</f>
        <v>Reconocer la importancia del peatón y respetar su espacio en la vía mediante actividades lúdicas que fomenten el aprendizaje de normas de tránsito.</v>
      </c>
      <c r="B3051" s="149"/>
      <c r="C3051" s="149"/>
      <c r="D3051" s="150"/>
      <c r="E3051" s="150"/>
      <c r="F3051" s="126"/>
      <c r="G3051" s="122" t="str">
        <f>IF(A3051="","",VLOOKUP(J2916,'TRI-1C'!$B$18:$FH$61,138,FALSE))</f>
        <v>B+</v>
      </c>
      <c r="H3051" s="150"/>
      <c r="I3051" s="127" t="str">
        <f t="shared" si="114"/>
        <v>B+</v>
      </c>
      <c r="J3051" s="126"/>
    </row>
    <row r="3052" spans="1:10" ht="12.75" customHeight="1">
      <c r="A3052" s="147" t="str">
        <f>IF('TRI-1C'!$EJ$13="","",'TRI-1C'!$EJ$13)</f>
        <v>Representar la figura humana utilizando el monigote e incorporando detalles según la interiorización de su imagen corporal.</v>
      </c>
      <c r="B3052" s="139"/>
      <c r="C3052" s="139"/>
      <c r="F3052" s="128"/>
      <c r="G3052" s="124" t="str">
        <f>IF(A3052="","",VLOOKUP(J2916,'TRI-1C'!$B$18:$FH$61,139,FALSE))</f>
        <v>B+</v>
      </c>
      <c r="I3052" s="125" t="str">
        <f t="shared" si="114"/>
        <v>B+</v>
      </c>
      <c r="J3052" s="128"/>
    </row>
    <row r="3053" spans="1:10" ht="12.75" customHeight="1">
      <c r="A3053" s="148" t="str">
        <f>IF('TRI-1C'!$EK$13="","",'TRI-1C'!$EK$13)</f>
        <v>Saltar de un pie a otro alternadamente, de manera autónoma.</v>
      </c>
      <c r="B3053" s="149"/>
      <c r="C3053" s="149"/>
      <c r="D3053" s="150"/>
      <c r="E3053" s="150"/>
      <c r="F3053" s="126"/>
      <c r="G3053" s="122" t="str">
        <f>IF(A3053="","",VLOOKUP(J2916,'TRI-1C'!$B$18:$FH$61,140,FALSE))</f>
        <v>B+</v>
      </c>
      <c r="H3053" s="150"/>
      <c r="I3053" s="127" t="str">
        <f t="shared" si="114"/>
        <v>B+</v>
      </c>
      <c r="J3053" s="126"/>
    </row>
    <row r="3054" spans="1:10" ht="12.75" customHeight="1">
      <c r="A3054" s="147" t="str">
        <f>IF('TRI-1C'!$EL$13="","",'TRI-1C'!$EL$13)</f>
        <v>Saltar en dos pies en sentido vertical obstáculos de 20 a 30 cm en altura y en sentido horizontal longitudes de aproximadamente 50 a 70 cm.</v>
      </c>
      <c r="B3054" s="139"/>
      <c r="C3054" s="139"/>
      <c r="F3054" s="128"/>
      <c r="G3054" s="124" t="str">
        <f>IF(A3054="","",VLOOKUP(J2916,'TRI-1C'!$B$18:$FH$61,141,FALSE))</f>
        <v>B+</v>
      </c>
      <c r="I3054" s="125" t="str">
        <f t="shared" si="114"/>
        <v>B+</v>
      </c>
      <c r="J3054" s="128"/>
    </row>
    <row r="3055" spans="1:10" ht="12.75" customHeight="1">
      <c r="A3055" s="192" t="str">
        <f>IF('TRI-1C'!$EM$13="","",'TRI-1C'!$EM$13)</f>
        <v>Subir y bajar escaleras alternando los pies.</v>
      </c>
      <c r="B3055" s="154"/>
      <c r="C3055" s="154"/>
      <c r="D3055" s="154"/>
      <c r="E3055" s="154"/>
      <c r="F3055" s="155"/>
      <c r="G3055" s="122" t="str">
        <f>IF(A3055="","",VLOOKUP(J2916,'TRI-1C'!$B$18:$FH$61,142,FALSE))</f>
        <v>B+</v>
      </c>
      <c r="H3055" s="150"/>
      <c r="I3055" s="127" t="str">
        <f t="shared" si="114"/>
        <v>B+</v>
      </c>
      <c r="J3055" s="126"/>
    </row>
    <row r="3056" spans="1:10" ht="12.75" customHeight="1">
      <c r="A3056" s="147" t="str">
        <f>IF('TRI-1C'!$EN$13="","",'TRI-1C'!$EN$13)</f>
        <v>Trepar y reptar a diferentes ritmos y en posiciones corporales diversas (cúbito ventral y cúbito dorsal).</v>
      </c>
      <c r="B3056" s="139"/>
      <c r="C3056" s="139"/>
      <c r="F3056" s="128"/>
      <c r="G3056" s="124" t="str">
        <f>IF(A3056="","",VLOOKUP(J2916,'TRI-1C'!$B$18:$FH$61,143,FALSE))</f>
        <v>B+</v>
      </c>
      <c r="I3056" s="125" t="str">
        <f t="shared" si="114"/>
        <v>B+</v>
      </c>
      <c r="J3056" s="128"/>
    </row>
    <row r="3057" spans="1:10" ht="12.75" customHeight="1">
      <c r="A3057" s="148" t="str">
        <f>IF('TRI-1C'!$EO$13="","",'TRI-1C'!$EO$13)</f>
        <v>Ubicar algunas partes de su cuerpo en función de las nociones de al lado, junto a, cerca-lejos.</v>
      </c>
      <c r="B3057" s="149"/>
      <c r="C3057" s="149"/>
      <c r="D3057" s="150"/>
      <c r="E3057" s="150"/>
      <c r="F3057" s="126"/>
      <c r="G3057" s="122" t="str">
        <f>IF(A3057="","",VLOOKUP(J2916,'TRI-1C'!$B$18:$FH$61,144,FALSE))</f>
        <v>B+</v>
      </c>
      <c r="H3057" s="150"/>
      <c r="I3057" s="127" t="str">
        <f t="shared" si="114"/>
        <v>B+</v>
      </c>
      <c r="J3057" s="126"/>
    </row>
    <row r="3058" spans="1:10" ht="12.75" customHeight="1">
      <c r="A3058" s="147" t="str">
        <f>IF('TRI-1C'!$EP$13="","",'TRI-1C'!$EP$13)</f>
        <v>Utilizar el espacio parcial e inicia con el uso del espacio total para realizar representaciones gráficas.</v>
      </c>
      <c r="B3058" s="139"/>
      <c r="C3058" s="139"/>
      <c r="F3058" s="128"/>
      <c r="G3058" s="124" t="str">
        <f>IF(A3058="","",VLOOKUP(J2916,'TRI-1C'!$B$18:$FH$61,145,FALSE))</f>
        <v>B+</v>
      </c>
      <c r="I3058" s="125" t="str">
        <f t="shared" si="114"/>
        <v>B+</v>
      </c>
      <c r="J3058" s="128"/>
    </row>
    <row r="3059" spans="1:10" ht="12.75" customHeight="1">
      <c r="A3059" s="148" t="str">
        <f>IF('TRI-1C'!$EQ$13="","",'TRI-1C'!$EQ$13)</f>
        <v>Utilizar la pinza digital para coger lápices, marcadores, pinceles y diversos tipos de materiales.</v>
      </c>
      <c r="B3059" s="158"/>
      <c r="C3059" s="158"/>
      <c r="D3059" s="158"/>
      <c r="E3059" s="158"/>
      <c r="F3059" s="159"/>
      <c r="G3059" s="122" t="str">
        <f>IF(A3059="","",VLOOKUP(J2916,'TRI-1C'!$B$18:$FH$61,146,FALSE))</f>
        <v>B+</v>
      </c>
      <c r="H3059" s="150"/>
      <c r="I3059" s="127" t="str">
        <f t="shared" si="114"/>
        <v>B+</v>
      </c>
      <c r="J3059" s="126"/>
    </row>
    <row r="3060" spans="1:10" ht="12.75" customHeight="1">
      <c r="A3060" s="6" t="str">
        <f>NOTAS!$O$14</f>
        <v>CIVICA Y ACOMPAÑAMIENTO INTEGRAL</v>
      </c>
      <c r="B3060" s="156"/>
      <c r="C3060" s="156"/>
      <c r="D3060" s="156"/>
      <c r="E3060" s="156"/>
      <c r="F3060" s="157"/>
      <c r="G3060" s="124" t="str">
        <f>IF(A3060="","",VLOOKUP(J2916,'TRI-1C'!$B$18:$FH$61,146,FALSE))</f>
        <v>B+</v>
      </c>
      <c r="I3060" s="125"/>
      <c r="J3060" s="128"/>
    </row>
    <row r="3061" spans="1:10" ht="12.75" customHeight="1">
      <c r="A3061" s="148" t="str">
        <f>IF('TRI-1C'!$ES$13="","",'TRI-1C'!$ES$13)</f>
        <v/>
      </c>
      <c r="B3061" s="149"/>
      <c r="C3061" s="149"/>
      <c r="D3061" s="150"/>
      <c r="E3061" s="150"/>
      <c r="F3061" s="126"/>
      <c r="G3061" s="122" t="str">
        <f>IF(A3061="","",VLOOKUP(J2916,'TRI-1C'!$B$18:$FH$61,148,FALSE))</f>
        <v/>
      </c>
      <c r="H3061" s="150"/>
      <c r="I3061" s="127" t="str">
        <f t="shared" ref="I3061:I3070" si="115">IF(G3061="","",G3061)</f>
        <v/>
      </c>
      <c r="J3061" s="126"/>
    </row>
    <row r="3062" spans="1:10" ht="12.75" customHeight="1">
      <c r="A3062" s="147" t="str">
        <f>IF('TRI-1C'!$ET$13="","",'TRI-1C'!$ET$13)</f>
        <v>AUTOCONOCIMIENTO</v>
      </c>
      <c r="B3062" s="139"/>
      <c r="C3062" s="139"/>
      <c r="F3062" s="128"/>
      <c r="G3062" s="124" t="str">
        <f>IF(A3062="","",VLOOKUP(J2916,'TRI-1C'!$B$18:$FH$61,149,FALSE))</f>
        <v>S</v>
      </c>
      <c r="I3062" s="125" t="str">
        <f t="shared" si="115"/>
        <v>S</v>
      </c>
      <c r="J3062" s="128"/>
    </row>
    <row r="3063" spans="1:10" ht="12.75" customHeight="1">
      <c r="A3063" s="148" t="str">
        <f>IF('TRI-1C'!$EU$13="","",'TRI-1C'!$EU$13)</f>
        <v>PENSAMIENO CRITICO</v>
      </c>
      <c r="B3063" s="149"/>
      <c r="C3063" s="149"/>
      <c r="D3063" s="150"/>
      <c r="E3063" s="150"/>
      <c r="F3063" s="126"/>
      <c r="G3063" s="122" t="str">
        <f>IF(A3063="","",VLOOKUP(J2916,'TRI-1C'!$B$18:$FH$61,150,FALSE))</f>
        <v>S</v>
      </c>
      <c r="H3063" s="150"/>
      <c r="I3063" s="127" t="str">
        <f t="shared" si="115"/>
        <v>S</v>
      </c>
      <c r="J3063" s="126"/>
    </row>
    <row r="3064" spans="1:10" ht="12.75" customHeight="1">
      <c r="A3064" s="147" t="str">
        <f>IF('TRI-1C'!$EV$13="","",'TRI-1C'!$EV$13)</f>
        <v>MANEJO DE PROBLEMAS</v>
      </c>
      <c r="B3064" s="139"/>
      <c r="C3064" s="139"/>
      <c r="F3064" s="128"/>
      <c r="G3064" s="124" t="str">
        <f>IF(A3064="","",VLOOKUP(J2916,'TRI-1C'!$B$18:$FH$61,151,FALSE))</f>
        <v>S</v>
      </c>
      <c r="I3064" s="125" t="str">
        <f t="shared" si="115"/>
        <v>S</v>
      </c>
      <c r="J3064" s="128"/>
    </row>
    <row r="3065" spans="1:10" ht="12.75" customHeight="1">
      <c r="A3065" s="192" t="str">
        <f>IF('TRI-1C'!$EW$13="","",'TRI-1C'!$EW$13)</f>
        <v>TOMA DE DECISIONES</v>
      </c>
      <c r="B3065" s="154"/>
      <c r="C3065" s="154"/>
      <c r="D3065" s="154"/>
      <c r="E3065" s="154"/>
      <c r="F3065" s="155"/>
      <c r="G3065" s="122" t="str">
        <f>IF(A3065="","",VLOOKUP(J2916,'TRI-1C'!$B$18:$FH$61,152,FALSE))</f>
        <v>S</v>
      </c>
      <c r="H3065" s="150"/>
      <c r="I3065" s="127" t="str">
        <f t="shared" si="115"/>
        <v>S</v>
      </c>
      <c r="J3065" s="126"/>
    </row>
    <row r="3066" spans="1:10" ht="12.75" customHeight="1">
      <c r="A3066" s="147" t="str">
        <f>IF('TRI-1C'!$EX$13="","",'TRI-1C'!$EX$13)</f>
        <v>TRABAJO EN EQUIPO</v>
      </c>
      <c r="B3066" s="139"/>
      <c r="C3066" s="139"/>
      <c r="F3066" s="128"/>
      <c r="G3066" s="124" t="str">
        <f>IF(A3066="","",VLOOKUP(J2916,'TRI-1C'!$B$18:$FH$61,153,FALSE))</f>
        <v>S</v>
      </c>
      <c r="I3066" s="125" t="str">
        <f t="shared" si="115"/>
        <v>S</v>
      </c>
      <c r="J3066" s="128"/>
    </row>
    <row r="3067" spans="1:10" ht="12.75" customHeight="1">
      <c r="A3067" s="148" t="str">
        <f>IF('TRI-1C'!$EY$13="","",'TRI-1C'!$EY$13)</f>
        <v>CONCIENCIA SOCIAL</v>
      </c>
      <c r="B3067" s="149"/>
      <c r="C3067" s="149"/>
      <c r="D3067" s="150"/>
      <c r="E3067" s="150"/>
      <c r="F3067" s="126"/>
      <c r="G3067" s="122" t="str">
        <f>IF(A3067="","",VLOOKUP(J2916,'TRI-1C'!$B$18:$FH$61,154,FALSE))</f>
        <v>S</v>
      </c>
      <c r="H3067" s="150"/>
      <c r="I3067" s="127" t="str">
        <f t="shared" si="115"/>
        <v>S</v>
      </c>
      <c r="J3067" s="126"/>
    </row>
    <row r="3068" spans="1:10" ht="12.75" customHeight="1">
      <c r="A3068" s="147" t="str">
        <f>IF('TRI-1C'!$EZ$13="","",'TRI-1C'!$EZ$13)</f>
        <v xml:space="preserve">RELACIONES INTERPERSONALES	</v>
      </c>
      <c r="B3068" s="139"/>
      <c r="C3068" s="139"/>
      <c r="F3068" s="128"/>
      <c r="G3068" s="124" t="str">
        <f>IF(A3068="","",VLOOKUP(J2916,'TRI-1C'!$B$18:$FH$61,155,FALSE))</f>
        <v>S</v>
      </c>
      <c r="I3068" s="125" t="str">
        <f t="shared" si="115"/>
        <v>S</v>
      </c>
      <c r="J3068" s="128"/>
    </row>
    <row r="3069" spans="1:10" ht="12.75" customHeight="1">
      <c r="A3069" s="148" t="str">
        <f>IF('TRI-1C'!$FA$13="","",'TRI-1C'!$FA$13)</f>
        <v>MANEJO DE CONFLICTOS</v>
      </c>
      <c r="B3069" s="149"/>
      <c r="C3069" s="149"/>
      <c r="D3069" s="150"/>
      <c r="E3069" s="150"/>
      <c r="F3069" s="126"/>
      <c r="G3069" s="122" t="str">
        <f>IF(A3069="","",VLOOKUP(J2916,'TRI-1C'!$B$18:$FH$61,156,FALSE))</f>
        <v>S</v>
      </c>
      <c r="H3069" s="150"/>
      <c r="I3069" s="127" t="str">
        <f t="shared" si="115"/>
        <v>S</v>
      </c>
      <c r="J3069" s="126"/>
    </row>
    <row r="3070" spans="1:10" ht="12.75" customHeight="1">
      <c r="A3070" s="147" t="str">
        <f>IF('TRI-1C'!$FB$13="","",'TRI-1C'!$FB$13)</f>
        <v>MANEJO DE EMOCIONES Y SENTIMIENTOS</v>
      </c>
      <c r="B3070" s="139"/>
      <c r="C3070" s="139"/>
      <c r="F3070" s="128"/>
      <c r="G3070" s="124" t="str">
        <f>IF(A3070="","",VLOOKUP(J2916,'TRI-1C'!$B$18:$FH$61,157,FALSE))</f>
        <v>S</v>
      </c>
      <c r="I3070" s="125" t="str">
        <f t="shared" si="115"/>
        <v>S</v>
      </c>
      <c r="J3070" s="128"/>
    </row>
    <row r="3071" spans="1:10" ht="12.75" customHeight="1">
      <c r="A3071" s="151"/>
      <c r="B3071" s="129"/>
      <c r="C3071" s="129"/>
      <c r="D3071" s="130"/>
      <c r="E3071" s="130"/>
      <c r="F3071" s="131"/>
      <c r="G3071" s="132"/>
      <c r="H3071" s="130"/>
      <c r="I3071" s="133"/>
      <c r="J3071" s="131"/>
    </row>
    <row r="3072" spans="1:10" ht="12.75" customHeight="1">
      <c r="A3072" s="134"/>
      <c r="B3072" s="134"/>
      <c r="C3072" s="134"/>
      <c r="D3072" s="134"/>
      <c r="E3072" s="134"/>
      <c r="F3072" s="140"/>
      <c r="G3072" s="496"/>
      <c r="H3072" s="496"/>
      <c r="I3072" s="497"/>
      <c r="J3072" s="497"/>
    </row>
    <row r="3073" spans="1:10" ht="12.75" customHeight="1">
      <c r="A3073" s="487" t="s">
        <v>156</v>
      </c>
      <c r="B3073" s="488"/>
      <c r="C3073" s="135" t="s">
        <v>157</v>
      </c>
      <c r="G3073" s="494"/>
      <c r="H3073" s="494"/>
      <c r="I3073" s="494"/>
      <c r="J3073" s="494"/>
    </row>
    <row r="3074" spans="1:10" ht="12.75" customHeight="1">
      <c r="A3074" s="489" t="s">
        <v>158</v>
      </c>
      <c r="B3074" s="490"/>
      <c r="C3074" s="136" t="str">
        <f>VLOOKUP(J2916,'TRI-1C'!$B$18:$FH$61,160,FALSE)</f>
        <v>A+</v>
      </c>
      <c r="G3074" s="494"/>
      <c r="H3074" s="494"/>
      <c r="I3074" s="494"/>
      <c r="J3074" s="494"/>
    </row>
    <row r="3075" spans="1:10" ht="12.75" customHeight="1">
      <c r="A3075" s="491" t="s">
        <v>159</v>
      </c>
      <c r="B3075" s="492"/>
      <c r="C3075" s="493"/>
      <c r="G3075" s="494"/>
      <c r="H3075" s="494"/>
      <c r="I3075" s="494"/>
      <c r="J3075" s="494"/>
    </row>
    <row r="3076" spans="1:10" ht="12.75" customHeight="1">
      <c r="A3076" s="137" t="s">
        <v>160</v>
      </c>
      <c r="B3076" s="138"/>
      <c r="C3076" s="188" t="str">
        <f>VLOOKUP(J2916,'TRI-1C'!$B$18:$FH$61,161,FALSE)</f>
        <v/>
      </c>
      <c r="G3076" s="494"/>
      <c r="H3076" s="494"/>
      <c r="I3076" s="494"/>
      <c r="J3076" s="494"/>
    </row>
    <row r="3077" spans="1:10" ht="12.75" customHeight="1">
      <c r="A3077" s="137" t="s">
        <v>161</v>
      </c>
      <c r="B3077" s="138"/>
      <c r="C3077" s="188" t="str">
        <f>VLOOKUP(J2916,'TRI-1C'!$B$18:$FH$61,162,FALSE)</f>
        <v/>
      </c>
      <c r="G3077" s="494"/>
      <c r="H3077" s="494"/>
      <c r="I3077" s="494"/>
      <c r="J3077" s="494"/>
    </row>
    <row r="3078" spans="1:10" ht="12.75" customHeight="1">
      <c r="A3078" s="480" t="s">
        <v>163</v>
      </c>
      <c r="B3078" s="481"/>
      <c r="C3078" s="188">
        <f>VLOOKUP(J2916,'TRI-1C'!$B$18:$FH$61,163,FALSE)</f>
        <v>10</v>
      </c>
      <c r="G3078" s="494"/>
      <c r="H3078" s="494"/>
      <c r="I3078" s="494"/>
      <c r="J3078" s="494"/>
    </row>
    <row r="3079" spans="1:10" ht="12.75" customHeight="1">
      <c r="D3079" s="503" t="s">
        <v>162</v>
      </c>
      <c r="E3079" s="503"/>
      <c r="F3079" s="152">
        <f ca="1">NOW()</f>
        <v>45994.739222569442</v>
      </c>
    </row>
    <row r="3082" spans="1:10" ht="12.75" customHeight="1">
      <c r="G3082" s="112"/>
    </row>
    <row r="3084" spans="1:10" ht="12.75" customHeight="1">
      <c r="B3084" s="495" t="s">
        <v>164</v>
      </c>
      <c r="C3084" s="495"/>
      <c r="F3084" s="116" t="s">
        <v>165</v>
      </c>
      <c r="G3084" s="116" t="s">
        <v>165</v>
      </c>
    </row>
    <row r="3118" spans="1:10" ht="12.75" customHeight="1">
      <c r="A3118" s="111" t="s">
        <v>153</v>
      </c>
      <c r="C3118" t="str">
        <f>IF(VLOOKUP(J3121,NOTAS!$D$14:$P$60,2,FALSE)="","",VLOOKUP(J3121,NOTAS!$D$14:$P$60,2,FALSE))</f>
        <v>MARIN CHAVEZ JULEISY BEDRIYE</v>
      </c>
    </row>
    <row r="3119" spans="1:10" ht="12.75" customHeight="1">
      <c r="A3119" s="111" t="s">
        <v>154</v>
      </c>
      <c r="C3119" t="str">
        <f>NOTAS!$B$14&amp; " "&amp;NOTAS!$B$15</f>
        <v>INICIAL II A</v>
      </c>
      <c r="F3119" s="111"/>
      <c r="G3119" s="116"/>
      <c r="H3119" s="117"/>
      <c r="I3119" s="118"/>
      <c r="J3119" s="117"/>
    </row>
    <row r="3120" spans="1:10" ht="12.75" customHeight="1">
      <c r="A3120" s="111" t="s">
        <v>6</v>
      </c>
      <c r="C3120" t="str">
        <f>NOTAS!$B$18</f>
        <v>2025-2026 MATUTINA</v>
      </c>
      <c r="H3120" s="117"/>
      <c r="I3120" s="118"/>
      <c r="J3120" s="117"/>
    </row>
    <row r="3121" spans="1:10" ht="12.75" customHeight="1" thickBot="1">
      <c r="A3121" s="486" t="s">
        <v>167</v>
      </c>
      <c r="B3121" s="486"/>
      <c r="I3121" s="114" t="s">
        <v>74</v>
      </c>
      <c r="J3121" s="121">
        <v>16</v>
      </c>
    </row>
    <row r="3122" spans="1:10" ht="12.75" customHeight="1">
      <c r="A3122" s="482" t="s">
        <v>155</v>
      </c>
      <c r="B3122" s="483"/>
      <c r="C3122" s="483"/>
      <c r="D3122" s="483"/>
      <c r="E3122" s="483"/>
      <c r="F3122" s="484"/>
      <c r="G3122" s="485" t="s">
        <v>141</v>
      </c>
      <c r="H3122" s="483"/>
      <c r="I3122" s="498" t="s">
        <v>141</v>
      </c>
      <c r="J3122" s="499"/>
    </row>
    <row r="3123" spans="1:10" ht="12.75" customHeight="1">
      <c r="A3123" s="500" t="str">
        <f>IF('TRI-1C'!G$10="","",'TRI-1C'!G$10)</f>
        <v>IDENTIDAD Y AUTONOMÍA</v>
      </c>
      <c r="B3123" s="501"/>
      <c r="C3123" s="501"/>
      <c r="D3123" s="501"/>
      <c r="E3123" s="501"/>
      <c r="F3123" s="502"/>
      <c r="G3123" s="160"/>
      <c r="H3123" s="161"/>
      <c r="I3123" s="162"/>
      <c r="J3123" s="163"/>
    </row>
    <row r="3124" spans="1:10" ht="12.75" customHeight="1">
      <c r="A3124" s="148" t="str">
        <f>IF('TRI-1C'!G$13="","",'TRI-1C'!G$13)</f>
        <v>Comunicar algunos datos de su identidad como: nombres completos, edad, nombres de familiares cercanos, lugar dónde vive.</v>
      </c>
      <c r="B3124" s="158"/>
      <c r="C3124" s="158"/>
      <c r="D3124" s="158"/>
      <c r="E3124" s="158"/>
      <c r="F3124" s="159"/>
      <c r="G3124" s="122" t="str">
        <f>IF(A3124="","",VLOOKUP(J3121,'TRI-1C'!$B$18:$FH$61,6,FALSE))</f>
        <v>A-</v>
      </c>
      <c r="H3124" s="150"/>
      <c r="I3124" s="127" t="str">
        <f>IF(G3124="","",G3124)</f>
        <v>A-</v>
      </c>
      <c r="J3124" s="126"/>
    </row>
    <row r="3125" spans="1:10" ht="12.75" customHeight="1">
      <c r="A3125" s="11" t="str">
        <f>IF('TRI-1C'!$H$13="","",'TRI-1C'!$H$13)</f>
        <v>Demostrar curiosidad por las características físicas (genitales) que le permiten reconocerse como niño y niña</v>
      </c>
      <c r="B3125" s="156"/>
      <c r="C3125" s="156"/>
      <c r="D3125" s="156"/>
      <c r="E3125" s="156"/>
      <c r="F3125" s="157"/>
      <c r="G3125" s="124" t="str">
        <f>IF(A3125="","",VLOOKUP(J3121,'TRI-1C'!$B$18:$FH$61,7,FALSE))</f>
        <v>A+</v>
      </c>
      <c r="I3125" s="125" t="str">
        <f t="shared" ref="I3125:I3141" si="116">IF(G3125="","",G3125)</f>
        <v>A+</v>
      </c>
      <c r="J3125" s="128"/>
    </row>
    <row r="3126" spans="1:10" ht="12.75" customHeight="1">
      <c r="A3126" s="148" t="str">
        <f>IF('TRI-1C'!$I$13="","",'TRI-1C'!$I$13)</f>
        <v>Identificar la importancia de usar el cinturón de seguridad para promover el autocuidado y la protección personal.</v>
      </c>
      <c r="B3126" s="149"/>
      <c r="C3126" s="149"/>
      <c r="D3126" s="150"/>
      <c r="E3126" s="150"/>
      <c r="F3126" s="126"/>
      <c r="G3126" s="122" t="str">
        <f>IF(A3126="","",VLOOKUP(J3121,'TRI-1C'!$B$18:$FH$61,8,FALSE))</f>
        <v>B-</v>
      </c>
      <c r="H3126" s="150"/>
      <c r="I3126" s="127" t="str">
        <f t="shared" si="116"/>
        <v>B-</v>
      </c>
      <c r="J3126" s="126"/>
    </row>
    <row r="3127" spans="1:10" ht="12.75" customHeight="1">
      <c r="A3127" s="147" t="str">
        <f>IF('TRI-1C'!$J$13="","",'TRI-1C'!$J$13)</f>
        <v>Identificar las situaciones de peligro a las que se puede exponer en su entorno inmediato y seguir pautas de comportamiento para evitarlas.</v>
      </c>
      <c r="B3127" s="139"/>
      <c r="C3127" s="139"/>
      <c r="F3127" s="128"/>
      <c r="G3127" s="124" t="str">
        <f>IF(A3127="","",VLOOKUP(J3121,'TRI-1C'!$B$18:$FH$61,9,FALSE))</f>
        <v>A+</v>
      </c>
      <c r="I3127" s="125" t="str">
        <f t="shared" si="116"/>
        <v>A+</v>
      </c>
      <c r="J3127" s="128"/>
    </row>
    <row r="3128" spans="1:10" ht="12.75" customHeight="1">
      <c r="A3128" s="148" t="str">
        <f>IF('TRI-1C'!$K$13="","",'TRI-1C'!$K$13)</f>
        <v>Identificar sus características físicas y las de las personas de su entorno como parte del proceso de aceptación de sí mismo y de respeto a los demás.</v>
      </c>
      <c r="B3128" s="149"/>
      <c r="C3128" s="149"/>
      <c r="D3128" s="150"/>
      <c r="E3128" s="150"/>
      <c r="F3128" s="126"/>
      <c r="G3128" s="122" t="str">
        <f>IF(A3128="","",VLOOKUP(J3121,'TRI-1C'!$B$18:$FH$61,10,FALSE))</f>
        <v>A+</v>
      </c>
      <c r="H3128" s="150"/>
      <c r="I3128" s="127" t="str">
        <f t="shared" si="116"/>
        <v>A+</v>
      </c>
      <c r="J3128" s="126"/>
    </row>
    <row r="3129" spans="1:10" ht="12.75" customHeight="1">
      <c r="A3129" s="147" t="str">
        <f>IF('TRI-1C'!$L$13="","",'TRI-1C'!$L$13)</f>
        <v>Identificar y manifestar sus emociones y sentimientos, expresando las causas de los mismos mediante el lenguaje verbal. (D.EIB.10.3.)</v>
      </c>
      <c r="B3129" s="139"/>
      <c r="C3129" s="139"/>
      <c r="F3129" s="128"/>
      <c r="G3129" s="124" t="str">
        <f>IF(A3129="","",VLOOKUP(J3121,'TRI-1C'!$B$18:$FH$61,11,FALSE))</f>
        <v>B-</v>
      </c>
      <c r="I3129" s="125" t="str">
        <f t="shared" si="116"/>
        <v>B-</v>
      </c>
      <c r="J3129" s="128"/>
    </row>
    <row r="3130" spans="1:10" ht="12.75" customHeight="1">
      <c r="A3130" s="192" t="str">
        <f>IF('TRI-1C'!$M$13="","",'TRI-1C'!$M$13)</f>
        <v>Identificarse como miembro de una familia reconociéndose como parte importante de la misma.</v>
      </c>
      <c r="B3130" s="154"/>
      <c r="C3130" s="154"/>
      <c r="D3130" s="154"/>
      <c r="E3130" s="154"/>
      <c r="F3130" s="155"/>
      <c r="G3130" s="122" t="str">
        <f>IF(A3130="","",VLOOKUP(J3121,'TRI-1C'!$B$18:$FH$61,12,FALSE))</f>
        <v>A+</v>
      </c>
      <c r="H3130" s="150"/>
      <c r="I3130" s="127" t="str">
        <f t="shared" si="116"/>
        <v>A+</v>
      </c>
      <c r="J3130" s="126"/>
    </row>
    <row r="3131" spans="1:10" ht="12.75" customHeight="1">
      <c r="A3131" s="147" t="str">
        <f>IF('TRI-1C'!$N$13="","",'TRI-1C'!$N$13)</f>
        <v>Practicar con autonomía hábitos de higiene personal como lavarse las manos, los dientes y la cara.</v>
      </c>
      <c r="B3131" s="139"/>
      <c r="C3131" s="139"/>
      <c r="F3131" s="128"/>
      <c r="G3131" s="124" t="str">
        <f>IF(A3131="","",VLOOKUP(J3121,'TRI-1C'!$B$18:$FH$61,13,FALSE))</f>
        <v>A+</v>
      </c>
      <c r="I3131" s="125" t="str">
        <f t="shared" si="116"/>
        <v>A+</v>
      </c>
      <c r="J3131" s="128"/>
    </row>
    <row r="3132" spans="1:10" ht="12.75" customHeight="1">
      <c r="A3132" s="148" t="str">
        <f>IF('TRI-1C'!$O$13="","",'TRI-1C'!$O$13)</f>
        <v>Practicar hábitos de orden ubicando los objetos en el lugar correspondiente.</v>
      </c>
      <c r="B3132" s="149"/>
      <c r="C3132" s="149"/>
      <c r="D3132" s="150"/>
      <c r="E3132" s="150"/>
      <c r="F3132" s="126"/>
      <c r="G3132" s="122" t="str">
        <f>IF(A3132="","",VLOOKUP(J3121,'TRI-1C'!$B$18:$FH$61,14,FALSE))</f>
        <v>B-</v>
      </c>
      <c r="H3132" s="150"/>
      <c r="I3132" s="127" t="str">
        <f t="shared" si="116"/>
        <v>B-</v>
      </c>
      <c r="J3132" s="126"/>
    </row>
    <row r="3133" spans="1:10" ht="12.75" customHeight="1">
      <c r="A3133" s="147" t="str">
        <f>IF('TRI-1C'!$P$13="","",'TRI-1C'!$P$13)</f>
        <v>Practicar las acciones a seguir en situaciones de riesgo como: temblores, incendios, entre otros, determinadas en el plan de contingencia institucional.</v>
      </c>
      <c r="B3133" s="139"/>
      <c r="C3133" s="139"/>
      <c r="F3133" s="128"/>
      <c r="G3133" s="124" t="str">
        <f>IF(A3133="","",VLOOKUP(J3121,'TRI-1C'!$B$18:$FH$61,15,FALSE))</f>
        <v>A+</v>
      </c>
      <c r="I3133" s="125" t="str">
        <f t="shared" si="116"/>
        <v>A+</v>
      </c>
      <c r="J3133" s="128"/>
    </row>
    <row r="3134" spans="1:10" ht="12.75" customHeight="1">
      <c r="A3134" s="148" t="str">
        <f>IF('TRI-1C'!$Q$13="","",'TRI-1C'!$Q$13)</f>
        <v>Practicar normas de seguridad para evitar accidentes a los que se puede exponer en su entorno inmediato.</v>
      </c>
      <c r="B3134" s="158"/>
      <c r="C3134" s="158"/>
      <c r="D3134" s="158"/>
      <c r="E3134" s="158"/>
      <c r="F3134" s="159"/>
      <c r="G3134" s="122" t="str">
        <f>IF(A3134="","",VLOOKUP(J3121,'TRI-1C'!$B$18:$FH$61,16,FALSE))</f>
        <v>A+</v>
      </c>
      <c r="H3134" s="150"/>
      <c r="I3134" s="127" t="str">
        <f t="shared" si="116"/>
        <v>A+</v>
      </c>
      <c r="J3134" s="126"/>
    </row>
    <row r="3135" spans="1:10" ht="12.75" customHeight="1">
      <c r="A3135" s="11" t="str">
        <f>IF('TRI-1C'!$R$13="","",'TRI-1C'!$R$13)</f>
        <v>Realiza independientemente normas de aseo al ir al baño.</v>
      </c>
      <c r="B3135" s="156"/>
      <c r="C3135" s="156"/>
      <c r="D3135" s="156"/>
      <c r="E3135" s="156"/>
      <c r="F3135" s="157"/>
      <c r="G3135" s="124" t="str">
        <f>IF(A3135="","",VLOOKUP(J3121,'TRI-1C'!$B$18:$FH$61,17,FALSE))</f>
        <v>A+</v>
      </c>
      <c r="I3135" s="125" t="str">
        <f t="shared" si="116"/>
        <v>A+</v>
      </c>
      <c r="J3135" s="128"/>
    </row>
    <row r="3136" spans="1:10" ht="12.75" customHeight="1">
      <c r="A3136" s="148" t="str">
        <f>IF('TRI-1C'!$S$13="","",'TRI-1C'!$S$13)</f>
        <v>Reconocer la importancia del uso del casco y demás indumentaria de pro tección para protegerse de lesiones en actividades que requieran su uso</v>
      </c>
      <c r="B3136" s="149"/>
      <c r="C3136" s="149"/>
      <c r="D3136" s="150"/>
      <c r="E3136" s="150"/>
      <c r="F3136" s="126"/>
      <c r="G3136" s="122" t="str">
        <f>IF(A3136="","",VLOOKUP(J3121,'TRI-1C'!$B$18:$FH$61,18,FALSE))</f>
        <v>B+</v>
      </c>
      <c r="H3136" s="150"/>
      <c r="I3136" s="127" t="str">
        <f t="shared" si="116"/>
        <v>B+</v>
      </c>
      <c r="J3136" s="126"/>
    </row>
    <row r="3137" spans="1:10" ht="12.75" customHeight="1">
      <c r="A3137" s="147" t="str">
        <f>IF('TRI-1C'!$T$13="","",'TRI-1C'!$T$13)</f>
        <v>Reconocer situaciones problémicas en las actividades escolares para solucionarlas de forma creativa y con autonomía.</v>
      </c>
      <c r="B3137" s="139"/>
      <c r="C3137" s="139"/>
      <c r="F3137" s="128"/>
      <c r="G3137" s="124" t="str">
        <f>IF(A3137="","",VLOOKUP(J3121,'TRI-1C'!$B$18:$FH$61,19,FALSE))</f>
        <v>A+</v>
      </c>
      <c r="I3137" s="125" t="str">
        <f t="shared" si="116"/>
        <v>A+</v>
      </c>
      <c r="J3137" s="128"/>
    </row>
    <row r="3138" spans="1:10" ht="12.75" customHeight="1">
      <c r="A3138" s="148" t="str">
        <f>IF('TRI-1C'!$U$13="","",'TRI-1C'!$U$13)</f>
        <v>Seleccionar las prendas de vestir de acuerdo al estado climático (prendas para el frío / prendas para el calor).</v>
      </c>
      <c r="B3138" s="149"/>
      <c r="C3138" s="149"/>
      <c r="D3138" s="150"/>
      <c r="E3138" s="150"/>
      <c r="F3138" s="126"/>
      <c r="G3138" s="122" t="str">
        <f>IF(A3138="","",VLOOKUP(J3121,'TRI-1C'!$B$18:$FH$61,20,FALSE))</f>
        <v>A+</v>
      </c>
      <c r="H3138" s="150"/>
      <c r="I3138" s="127" t="str">
        <f t="shared" si="116"/>
        <v>A+</v>
      </c>
      <c r="J3138" s="126"/>
    </row>
    <row r="3139" spans="1:10" ht="12.75" customHeight="1">
      <c r="A3139" s="147" t="str">
        <f>IF('TRI-1C'!$V$13="","",'TRI-1C'!$V$13)</f>
        <v>Tomar decisiones con respecto a la elección de actividades, vestuario entre otros, en función de sus gustos y preferencias, argumentando las mismas.</v>
      </c>
      <c r="B3139" s="139"/>
      <c r="C3139" s="139"/>
      <c r="F3139" s="128"/>
      <c r="G3139" s="124" t="str">
        <f>IF(A3139="","",VLOOKUP(J3121,'TRI-1C'!$B$18:$FH$61,21,FALSE))</f>
        <v>A+</v>
      </c>
      <c r="I3139" s="125" t="str">
        <f t="shared" si="116"/>
        <v>A+</v>
      </c>
      <c r="J3139" s="128"/>
    </row>
    <row r="3140" spans="1:10" ht="12.75" customHeight="1">
      <c r="A3140" s="192" t="str">
        <f>IF('TRI-1C'!$W$13="","",'TRI-1C'!$W$13)</f>
        <v>Utilizar la cuchara, tenedor y el vaso cuando se alimenta de manera autónoma.</v>
      </c>
      <c r="B3140" s="154"/>
      <c r="C3140" s="154"/>
      <c r="D3140" s="154"/>
      <c r="E3140" s="154"/>
      <c r="F3140" s="155"/>
      <c r="G3140" s="122" t="str">
        <f>IF(A3140="","",VLOOKUP(J3121,'TRI-1C'!$B$18:$FH$61,22,FALSE))</f>
        <v>A+</v>
      </c>
      <c r="H3140" s="150"/>
      <c r="I3140" s="127" t="str">
        <f t="shared" si="116"/>
        <v>A+</v>
      </c>
      <c r="J3140" s="126"/>
    </row>
    <row r="3141" spans="1:10" ht="12.75" customHeight="1">
      <c r="A3141" s="147" t="str">
        <f>IF('TRI-1C'!$X$13="","",'TRI-1C'!$X$13)</f>
        <v>Vestirse y desvestirse de manera independiente con prendas de vestir sencillas. (D.EIB.10.5)</v>
      </c>
      <c r="B3141" s="139"/>
      <c r="C3141" s="139"/>
      <c r="F3141" s="128"/>
      <c r="G3141" s="124" t="str">
        <f>IF(A3141="","",VLOOKUP(J3121,'TRI-1C'!$B$18:$FH$61,23,FALSE))</f>
        <v>A+</v>
      </c>
      <c r="I3141" s="125" t="str">
        <f t="shared" si="116"/>
        <v>A+</v>
      </c>
      <c r="J3141" s="128"/>
    </row>
    <row r="3142" spans="1:10" ht="12.75" customHeight="1">
      <c r="A3142" s="165" t="str">
        <f>'BI-1T'!$A$8</f>
        <v>CONVIVENCIA</v>
      </c>
      <c r="B3142" s="149"/>
      <c r="C3142" s="149"/>
      <c r="D3142" s="150"/>
      <c r="E3142" s="150"/>
      <c r="F3142" s="126"/>
      <c r="G3142" s="122" t="str">
        <f>IF(A3142="","",VLOOKUP(J3121,'TRI-1C'!$B$18:$FH$61,24,FALSE))</f>
        <v>A-</v>
      </c>
      <c r="H3142" s="150"/>
      <c r="I3142" s="127"/>
      <c r="J3142" s="126"/>
    </row>
    <row r="3143" spans="1:10" ht="12.75" customHeight="1">
      <c r="A3143" s="147" t="str">
        <f>IF('TRI-1C'!$Z$13="","",'TRI-1C'!$Z$13)</f>
        <v>Apoyar y motivar a otras personas a participar en actividades grupales, particularmente a quienes muestran dificultades al hacerlo</v>
      </c>
      <c r="B3143" s="139"/>
      <c r="C3143" s="139"/>
      <c r="F3143" s="128"/>
      <c r="G3143" s="124" t="str">
        <f>IF(A3143="","",VLOOKUP(J3121,'TRI-1C'!$B$18:$FH$61,25,FALSE))</f>
        <v>A+</v>
      </c>
      <c r="I3143" s="125" t="str">
        <f t="shared" ref="I3143:I3157" si="117">IF(G3143="","",G3143)</f>
        <v>A+</v>
      </c>
      <c r="J3143" s="128"/>
    </row>
    <row r="3144" spans="1:10" ht="12.75" customHeight="1">
      <c r="A3144" s="148" t="str">
        <f>IF('TRI-1C'!$AA$13="","",'TRI-1C'!$AA$13)</f>
        <v>Asumir y respetar normas de convivencia en la institución de educación inicial y en el hogar acordadas con el adulto. (D.EIB.10.15.)</v>
      </c>
      <c r="B3144" s="158"/>
      <c r="C3144" s="158"/>
      <c r="D3144" s="158"/>
      <c r="E3144" s="158"/>
      <c r="F3144" s="159"/>
      <c r="G3144" s="122" t="str">
        <f>IF(A3144="","",VLOOKUP(J3121,'TRI-1C'!$B$18:$FH$61,26,FALSE))</f>
        <v>A+</v>
      </c>
      <c r="H3144" s="150"/>
      <c r="I3144" s="127" t="str">
        <f t="shared" si="117"/>
        <v>A+</v>
      </c>
      <c r="J3144" s="126"/>
    </row>
    <row r="3145" spans="1:10" ht="12.75" customHeight="1">
      <c r="A3145" s="11" t="str">
        <f>IF('TRI-1C'!$AB$13="","",'TRI-1C'!$AB$13)</f>
        <v>Colaborar en actividades que se desarrollan con otros niños y adultos de su entorno.</v>
      </c>
      <c r="B3145" s="156"/>
      <c r="C3145" s="156"/>
      <c r="D3145" s="156"/>
      <c r="E3145" s="156"/>
      <c r="F3145" s="157"/>
      <c r="G3145" s="124" t="str">
        <f>IF(A3145="","",VLOOKUP(J3121,'TRI-1C'!$B$18:$FH$61,27,FALSE))</f>
        <v>A+</v>
      </c>
      <c r="I3145" s="125" t="str">
        <f t="shared" si="117"/>
        <v>A+</v>
      </c>
      <c r="J3145" s="128"/>
    </row>
    <row r="3146" spans="1:10" ht="12.75" customHeight="1">
      <c r="A3146" s="148" t="str">
        <f>IF('TRI-1C'!$AC$13="","",'TRI-1C'!$AC$13)</f>
        <v>Demostrar actitudes de solidaridad ante situaciones de necesidad de sus compañeros y adultos de su entorno</v>
      </c>
      <c r="B3146" s="149"/>
      <c r="C3146" s="149"/>
      <c r="D3146" s="150"/>
      <c r="E3146" s="150"/>
      <c r="F3146" s="126"/>
      <c r="G3146" s="122" t="str">
        <f>IF(A3146="","",VLOOKUP(J3121,'TRI-1C'!$B$18:$FH$61,28,FALSE))</f>
        <v>A+</v>
      </c>
      <c r="H3146" s="150"/>
      <c r="I3146" s="127" t="str">
        <f t="shared" si="117"/>
        <v>A+</v>
      </c>
      <c r="J3146" s="126"/>
    </row>
    <row r="3147" spans="1:10" ht="12.75" customHeight="1">
      <c r="A314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147" s="139"/>
      <c r="C3147" s="139"/>
      <c r="F3147" s="128"/>
      <c r="G3147" s="124" t="str">
        <f>IF(A3147="","",VLOOKUP(J3121,'TRI-1C'!$B$18:$FH$61,29,FALSE))</f>
        <v>A+</v>
      </c>
      <c r="I3147" s="125" t="str">
        <f t="shared" si="117"/>
        <v>A+</v>
      </c>
      <c r="J3147" s="128"/>
    </row>
    <row r="3148" spans="1:10" ht="12.75" customHeight="1">
      <c r="A3148" s="148" t="str">
        <f>IF('TRI-1C'!$AE$13="","",'TRI-1C'!$AE$13)</f>
        <v>Demostrar preferencia de jugar la mayor parte del tiempo con un amigo estableciendo niveles de empatías más estables.</v>
      </c>
      <c r="B3148" s="149"/>
      <c r="C3148" s="149"/>
      <c r="D3148" s="150"/>
      <c r="E3148" s="150"/>
      <c r="F3148" s="126"/>
      <c r="G3148" s="122" t="str">
        <f>IF(A3148="","",VLOOKUP(J3121,'TRI-1C'!$B$18:$FH$61,30,FALSE))</f>
        <v>A+</v>
      </c>
      <c r="H3148" s="150"/>
      <c r="I3148" s="127" t="str">
        <f t="shared" si="117"/>
        <v>A+</v>
      </c>
      <c r="J3148" s="126"/>
    </row>
    <row r="3149" spans="1:10" ht="12.75" customHeight="1">
      <c r="A3149" s="147" t="str">
        <f>IF('TRI-1C'!$AF$13="","",'TRI-1C'!$AF$13)</f>
        <v>Demostrar sensibilidad ante deseos, emociones y sentimientos de otras personas.</v>
      </c>
      <c r="B3149" s="139"/>
      <c r="C3149" s="139"/>
      <c r="F3149" s="128"/>
      <c r="G3149" s="124" t="str">
        <f>IF(A3149="","",VLOOKUP(J3121,'TRI-1C'!$B$18:$FH$61,31,FALSE))</f>
        <v>A+</v>
      </c>
      <c r="I3149" s="125" t="str">
        <f t="shared" si="117"/>
        <v>A+</v>
      </c>
      <c r="J3149" s="128"/>
    </row>
    <row r="3150" spans="1:10" ht="12.75" customHeight="1">
      <c r="A3150" s="192" t="str">
        <f>IF('TRI-1C'!$AG$13="","",'TRI-1C'!$AG$13)</f>
        <v>Desarrollar la capacidad de esperar para obtener una recompensa mayor en el futuro.</v>
      </c>
      <c r="B3150" s="154"/>
      <c r="C3150" s="154"/>
      <c r="D3150" s="154"/>
      <c r="E3150" s="154"/>
      <c r="F3150" s="155"/>
      <c r="G3150" s="122" t="str">
        <f>IF(A3150="","",VLOOKUP(J3121,'TRI-1C'!$B$18:$FH$61,32,FALSE))</f>
        <v>A+</v>
      </c>
      <c r="H3150" s="150"/>
      <c r="I3150" s="127" t="str">
        <f t="shared" si="117"/>
        <v>A+</v>
      </c>
      <c r="J3150" s="126"/>
    </row>
    <row r="3151" spans="1:10" ht="12.75" customHeight="1">
      <c r="A3151" s="147" t="str">
        <f>IF('TRI-1C'!$AH$13="","",'TRI-1C'!$AH$13)</f>
        <v>Identificar instituciones y profesiones que brindan servicios a la comunidad y los roles que ellos cumplen.</v>
      </c>
      <c r="B3151" s="139"/>
      <c r="C3151" s="139"/>
      <c r="F3151" s="128"/>
      <c r="G3151" s="124" t="str">
        <f>IF(A3151="","",VLOOKUP(J3121,'TRI-1C'!$B$18:$FH$61,33,FALSE))</f>
        <v>B+</v>
      </c>
      <c r="I3151" s="125" t="str">
        <f t="shared" si="117"/>
        <v>B+</v>
      </c>
      <c r="J3151" s="128"/>
    </row>
    <row r="3152" spans="1:10" ht="12.75" customHeight="1">
      <c r="A3152" s="148" t="str">
        <f>IF('TRI-1C'!$AI$13="","",'TRI-1C'!$AI$13)</f>
        <v>Identificar las profesiones, oficios y ocupaciones que cumplen los miembros de su familia.</v>
      </c>
      <c r="B3152" s="149"/>
      <c r="C3152" s="149"/>
      <c r="D3152" s="150"/>
      <c r="E3152" s="150"/>
      <c r="F3152" s="126"/>
      <c r="G3152" s="122" t="str">
        <f>IF(A3152="","",VLOOKUP(J3121,'TRI-1C'!$B$18:$FH$61,34,FALSE))</f>
        <v>B+</v>
      </c>
      <c r="H3152" s="150"/>
      <c r="I3152" s="127" t="str">
        <f t="shared" si="117"/>
        <v>B+</v>
      </c>
      <c r="J3152" s="126"/>
    </row>
    <row r="3153" spans="1:10" ht="12.75" customHeight="1">
      <c r="A3153" s="147" t="str">
        <f>IF('TRI-1C'!$AJ$13="","",'TRI-1C'!$AJ$13)</f>
        <v>Incrementar su campo de interrelación con otras personas a más del grupo familiar y escolar interactuando con mayor facilidad.</v>
      </c>
      <c r="B3153" s="139"/>
      <c r="C3153" s="139"/>
      <c r="F3153" s="128"/>
      <c r="G3153" s="124" t="str">
        <f>IF(A3153="","",VLOOKUP(J3121,'TRI-1C'!$B$18:$FH$61,35,FALSE))</f>
        <v>A+</v>
      </c>
      <c r="I3153" s="125" t="str">
        <f t="shared" si="117"/>
        <v>A+</v>
      </c>
      <c r="J3153" s="128"/>
    </row>
    <row r="3154" spans="1:10" ht="12.75" customHeight="1">
      <c r="A315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3154" s="158"/>
      <c r="C3154" s="158"/>
      <c r="D3154" s="158"/>
      <c r="E3154" s="158"/>
      <c r="F3154" s="159"/>
      <c r="G3154" s="122" t="str">
        <f>IF(A3154="","",VLOOKUP(J3121,'TRI-1C'!$B$18:$FH$61,36,FALSE))</f>
        <v>A+</v>
      </c>
      <c r="H3154" s="150"/>
      <c r="I3154" s="127" t="str">
        <f t="shared" si="117"/>
        <v>A+</v>
      </c>
      <c r="J3154" s="126"/>
    </row>
    <row r="3155" spans="1:10" ht="12.75" customHeight="1">
      <c r="A3155" s="11" t="str">
        <f>IF('TRI-1C'!$AL$13="","",'TRI-1C'!$AL$13)</f>
        <v>Participar juegos grupales siguiendo las reglas y asumiendo roles que le permitan mantener un ambiente armónico con sus pares. (D.EIB.10.11.)</v>
      </c>
      <c r="B3155" s="156"/>
      <c r="C3155" s="156"/>
      <c r="D3155" s="156"/>
      <c r="E3155" s="156"/>
      <c r="F3155" s="157"/>
      <c r="G3155" s="124" t="str">
        <f>IF(A3155="","",VLOOKUP(J3121,'TRI-1C'!$B$18:$FH$61,37,FALSE))</f>
        <v>A+</v>
      </c>
      <c r="I3155" s="125" t="str">
        <f t="shared" si="117"/>
        <v>A+</v>
      </c>
      <c r="J3155" s="128"/>
    </row>
    <row r="3156" spans="1:10" ht="12.75" customHeight="1">
      <c r="A3156" s="148" t="str">
        <f>IF('TRI-1C'!$AM$13="","",'TRI-1C'!$AM$13)</f>
        <v>Practicar la costumbre de ahorrar para ocasiones y casos especiales</v>
      </c>
      <c r="B3156" s="149"/>
      <c r="C3156" s="149"/>
      <c r="D3156" s="150"/>
      <c r="E3156" s="150"/>
      <c r="F3156" s="126"/>
      <c r="G3156" s="122" t="str">
        <f>IF(A3156="","",VLOOKUP(J3121,'TRI-1C'!$B$18:$FH$61,38,FALSE))</f>
        <v>B-</v>
      </c>
      <c r="H3156" s="150"/>
      <c r="I3156" s="127" t="str">
        <f t="shared" si="117"/>
        <v>B-</v>
      </c>
      <c r="J3156" s="126"/>
    </row>
    <row r="3157" spans="1:10" ht="12.75" customHeight="1">
      <c r="A315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3157" s="139"/>
      <c r="C3157" s="139"/>
      <c r="F3157" s="128"/>
      <c r="G3157" s="124" t="str">
        <f>IF(A3157="","",VLOOKUP(J3121,'TRI-1C'!$B$18:$FH$61,39,FALSE))</f>
        <v>A+</v>
      </c>
      <c r="I3157" s="125" t="str">
        <f t="shared" si="117"/>
        <v>A+</v>
      </c>
      <c r="J3157" s="128"/>
    </row>
    <row r="3158" spans="1:10" ht="12.75" customHeight="1">
      <c r="A3158" s="165" t="str">
        <f>'BI-1T'!$A$9</f>
        <v>RELACIONES CON EL MEDIO NATURAL Y CULTURAL</v>
      </c>
      <c r="B3158" s="149"/>
      <c r="C3158" s="149"/>
      <c r="D3158" s="150"/>
      <c r="E3158" s="150"/>
      <c r="F3158" s="126"/>
      <c r="G3158" s="122" t="str">
        <f>IF(A3158="","",VLOOKUP(J3121,'TRI-1C'!$B$18:$FH$61,40,FALSE))</f>
        <v>A+</v>
      </c>
      <c r="H3158" s="150"/>
      <c r="I3158" s="127"/>
      <c r="J3158" s="126"/>
    </row>
    <row r="3159" spans="1:10" ht="12.75" customHeight="1">
      <c r="A315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3159" s="139"/>
      <c r="C3159" s="139"/>
      <c r="F3159" s="128"/>
      <c r="G3159" s="124" t="str">
        <f>IF(A3159="","",VLOOKUP(J3121,'TRI-1C'!$B$18:$FH$61,41,FALSE))</f>
        <v>B+</v>
      </c>
      <c r="I3159" s="125" t="str">
        <f t="shared" ref="I3159:I3178" si="118">IF(G3159="","",G3159)</f>
        <v>B+</v>
      </c>
      <c r="J3159" s="128"/>
    </row>
    <row r="3160" spans="1:10" ht="12.75" customHeight="1">
      <c r="A3160" s="192" t="str">
        <f>IF('TRI-1C'!$AQ$13="","",'TRI-1C'!$AQ$13)</f>
        <v>Construir conexiones emocionales con su contexto natural (plantas, animales, agua, tierra, aire) y social.</v>
      </c>
      <c r="B3160" s="154"/>
      <c r="C3160" s="154"/>
      <c r="D3160" s="154"/>
      <c r="E3160" s="154"/>
      <c r="F3160" s="155"/>
      <c r="G3160" s="122" t="str">
        <f>IF(A3160="","",VLOOKUP(J3121,'TRI-1C'!$B$18:$FH$61,42,FALSE))</f>
        <v>B+</v>
      </c>
      <c r="H3160" s="150"/>
      <c r="I3160" s="127" t="str">
        <f t="shared" si="118"/>
        <v>B+</v>
      </c>
      <c r="J3160" s="126"/>
    </row>
    <row r="3161" spans="1:10" ht="12.75" customHeight="1">
      <c r="A3161" s="147" t="str">
        <f>IF('TRI-1C'!$AR$13="","",'TRI-1C'!$AR$13)</f>
        <v>dentificar en las actividades diarias oportunidades para aprovechar los recursos y reducir los residuos para proteger el entorno natural</v>
      </c>
      <c r="B3161" s="139"/>
      <c r="C3161" s="139"/>
      <c r="F3161" s="128"/>
      <c r="G3161" s="124" t="str">
        <f>IF(A3161="","",VLOOKUP(J3121,'TRI-1C'!$B$18:$FH$61,43,FALSE))</f>
        <v>B+</v>
      </c>
      <c r="I3161" s="125" t="str">
        <f t="shared" si="118"/>
        <v>B+</v>
      </c>
      <c r="J3161" s="128"/>
    </row>
    <row r="3162" spans="1:10" ht="12.75" customHeight="1">
      <c r="A3162" s="148" t="str">
        <f>IF('TRI-1C'!$AS$13="","",'TRI-1C'!$AS$13)</f>
        <v>Diferenciar entre alimentos nutritivos y no nutritivos identificando los beneficios de una alimentación sana y saludable.</v>
      </c>
      <c r="B3162" s="149"/>
      <c r="C3162" s="149"/>
      <c r="D3162" s="150"/>
      <c r="E3162" s="150"/>
      <c r="F3162" s="126"/>
      <c r="G3162" s="122" t="str">
        <f>IF(A3162="","",VLOOKUP(J3121,'TRI-1C'!$B$18:$FH$61,44,FALSE))</f>
        <v>B+</v>
      </c>
      <c r="H3162" s="150"/>
      <c r="I3162" s="127" t="str">
        <f t="shared" si="118"/>
        <v>B+</v>
      </c>
      <c r="J3162" s="126"/>
    </row>
    <row r="3163" spans="1:10" ht="12.75" customHeight="1">
      <c r="A3163" s="147" t="str">
        <f>IF('TRI-1C'!$AT$13="","",'TRI-1C'!$AT$13)</f>
        <v>Diferenciar entre lo que le pertenece, lo que pertenece a los demás y lo que pertenece al grupo o comunidad.</v>
      </c>
      <c r="B3163" s="139"/>
      <c r="C3163" s="139"/>
      <c r="F3163" s="128"/>
      <c r="G3163" s="124" t="str">
        <f>IF(A3163="","",VLOOKUP(J3121,'TRI-1C'!$B$18:$FH$61,45,FALSE))</f>
        <v>B+</v>
      </c>
      <c r="I3163" s="125" t="str">
        <f t="shared" si="118"/>
        <v>B+</v>
      </c>
      <c r="J3163" s="128"/>
    </row>
    <row r="3164" spans="1:10" ht="12.75" customHeight="1">
      <c r="A3164" s="148" t="str">
        <f>IF('TRI-1C'!$AU$13="","",'TRI-1C'!$AU$13)</f>
        <v>Diferenciar los seres vivos y elementos no vivos de su entorno explorando su mundo natural.</v>
      </c>
      <c r="B3164" s="158"/>
      <c r="C3164" s="158"/>
      <c r="D3164" s="158"/>
      <c r="E3164" s="158"/>
      <c r="F3164" s="159"/>
      <c r="G3164" s="122" t="str">
        <f>IF(A3164="","",VLOOKUP(J3121,'TRI-1C'!$B$18:$FH$61,46,FALSE))</f>
        <v>B+</v>
      </c>
      <c r="H3164" s="150"/>
      <c r="I3164" s="127" t="str">
        <f t="shared" si="118"/>
        <v>B+</v>
      </c>
      <c r="J3164" s="126"/>
    </row>
    <row r="3165" spans="1:10" ht="12.75" customHeight="1">
      <c r="A3165" s="11" t="str">
        <f>IF('TRI-1C'!$AV$13="","",'TRI-1C'!$AV$13)</f>
        <v>Establecer comparaciones entre los elementos del entorno a través de la discriminación sensorial.</v>
      </c>
      <c r="B3165" s="156"/>
      <c r="C3165" s="156"/>
      <c r="D3165" s="156"/>
      <c r="E3165" s="156"/>
      <c r="F3165" s="157"/>
      <c r="G3165" s="124" t="str">
        <f>IF(A3165="","",VLOOKUP(J3121,'TRI-1C'!$B$18:$FH$61,47,FALSE))</f>
        <v>B+</v>
      </c>
      <c r="I3165" s="125" t="str">
        <f t="shared" si="118"/>
        <v>B+</v>
      </c>
      <c r="J3165" s="128"/>
    </row>
    <row r="3166" spans="1:10" ht="12.75" customHeight="1">
      <c r="A3166" s="148" t="str">
        <f>IF('TRI-1C'!$AW$13="","",'TRI-1C'!$AW$13)</f>
        <v>Explorar e identificar los diferentes elementos y fenómenos del entorno natural mediante procesos que propicien la indagación.</v>
      </c>
      <c r="B3166" s="149"/>
      <c r="C3166" s="149"/>
      <c r="D3166" s="150"/>
      <c r="E3166" s="150"/>
      <c r="F3166" s="126"/>
      <c r="G3166" s="122" t="str">
        <f>IF(A3166="","",VLOOKUP(J3121,'TRI-1C'!$B$18:$FH$61,48,FALSE))</f>
        <v>B+</v>
      </c>
      <c r="H3166" s="150"/>
      <c r="I3166" s="127" t="str">
        <f t="shared" si="118"/>
        <v>B+</v>
      </c>
      <c r="J3166" s="126"/>
    </row>
    <row r="3167" spans="1:10" ht="12.75" customHeight="1">
      <c r="A3167" s="147" t="str">
        <f>IF('TRI-1C'!$AX$13="","",'TRI-1C'!$AX$13)</f>
        <v>Identificar características de las plantas por su utilidad, estableciendo diferencias entre ellas.</v>
      </c>
      <c r="B3167" s="139"/>
      <c r="C3167" s="139"/>
      <c r="F3167" s="128"/>
      <c r="G3167" s="124" t="str">
        <f>IF(A3167="","",VLOOKUP(J3121,'TRI-1C'!$B$18:$FH$61,49,FALSE))</f>
        <v>B+</v>
      </c>
      <c r="I3167" s="125" t="str">
        <f t="shared" si="118"/>
        <v>B+</v>
      </c>
      <c r="J3167" s="128"/>
    </row>
    <row r="3168" spans="1:10" ht="12.75" customHeight="1">
      <c r="A3168" s="148" t="str">
        <f>IF('TRI-1C'!$AY$13="","",'TRI-1C'!$AY$13)</f>
        <v>Identificar las características de los animales domésticos y silvestres estableciendo las diferencias entre ellos.</v>
      </c>
      <c r="B3168" s="149"/>
      <c r="C3168" s="149"/>
      <c r="D3168" s="150"/>
      <c r="E3168" s="150"/>
      <c r="F3168" s="126"/>
      <c r="G3168" s="122" t="str">
        <f>IF(A3168="","",VLOOKUP(J3121,'TRI-1C'!$B$18:$FH$61,50,FALSE))</f>
        <v>B+</v>
      </c>
      <c r="H3168" s="150"/>
      <c r="I3168" s="127" t="str">
        <f t="shared" si="118"/>
        <v>B+</v>
      </c>
      <c r="J3168" s="126"/>
    </row>
    <row r="3169" spans="1:10" ht="12.75" customHeight="1">
      <c r="A3169" s="147" t="str">
        <f>IF('TRI-1C'!$AZ$13="","",'TRI-1C'!$AZ$13)</f>
        <v>Identificar las características del mar y reconocerlo como una parte integral del territorio nacional</v>
      </c>
      <c r="B3169" s="139"/>
      <c r="C3169" s="139"/>
      <c r="F3169" s="128"/>
      <c r="G3169" s="124" t="str">
        <f>IF(A3169="","",VLOOKUP(J3121,'TRI-1C'!$B$18:$FH$61,51,FALSE))</f>
        <v>B+</v>
      </c>
      <c r="I3169" s="125" t="str">
        <f t="shared" si="118"/>
        <v>B+</v>
      </c>
      <c r="J3169" s="128"/>
    </row>
    <row r="3170" spans="1:10" ht="12.75" customHeight="1">
      <c r="A3170" s="192" t="str">
        <f>IF('TRI-1C'!$BA$13="","",'TRI-1C'!$BA$13)</f>
        <v>Identificar prácticas socioculturales de su localidad demostrando curiosidad ante sus tradiciones.</v>
      </c>
      <c r="B3170" s="154"/>
      <c r="C3170" s="154"/>
      <c r="D3170" s="154"/>
      <c r="E3170" s="154"/>
      <c r="F3170" s="155"/>
      <c r="G3170" s="122" t="str">
        <f>IF(A3170="","",VLOOKUP(J3121,'TRI-1C'!$B$18:$FH$61,52,FALSE))</f>
        <v>B+</v>
      </c>
      <c r="H3170" s="150"/>
      <c r="I3170" s="127" t="str">
        <f t="shared" si="118"/>
        <v>B+</v>
      </c>
      <c r="J3170" s="126"/>
    </row>
    <row r="3171" spans="1:10" ht="12.75" customHeight="1">
      <c r="A3171" s="147" t="str">
        <f>IF('TRI-1C'!$BB$13="","",'TRI-1C'!$BB$13)</f>
        <v>Observar el proceso del ciclo vital de las plantas mediante actividades de experimentación.</v>
      </c>
      <c r="B3171" s="139"/>
      <c r="C3171" s="139"/>
      <c r="F3171" s="128"/>
      <c r="G3171" s="124" t="str">
        <f>IF(A3171="","",VLOOKUP(J3121,'TRI-1C'!$B$18:$FH$61,53,FALSE))</f>
        <v>B+</v>
      </c>
      <c r="I3171" s="125" t="str">
        <f t="shared" si="118"/>
        <v>B+</v>
      </c>
      <c r="J3171" s="128"/>
    </row>
    <row r="3172" spans="1:10" ht="12.75" customHeight="1">
      <c r="A3172" s="148" t="str">
        <f>IF('TRI-1C'!$BC$13="","",'TRI-1C'!$BC$13)</f>
        <v>Participar en actividades lúdicas para identificar prácticas de movilidad que ayudan a cuidar el planeta</v>
      </c>
      <c r="B3172" s="149"/>
      <c r="C3172" s="149"/>
      <c r="D3172" s="150"/>
      <c r="E3172" s="150"/>
      <c r="F3172" s="126"/>
      <c r="G3172" s="122" t="str">
        <f>IF(A3172="","",VLOOKUP(J3121,'TRI-1C'!$B$18:$FH$61,54,FALSE))</f>
        <v>B+</v>
      </c>
      <c r="H3172" s="150"/>
      <c r="I3172" s="127" t="str">
        <f t="shared" si="118"/>
        <v>B+</v>
      </c>
      <c r="J3172" s="126"/>
    </row>
    <row r="3173" spans="1:10" ht="12.75" customHeight="1">
      <c r="A3173" s="147" t="str">
        <f>IF('TRI-1C'!$BD$13="","",'TRI-1C'!$BD$13)</f>
        <v>Participar en algunas prácticas tradicionales de su entorno disfrutando y respetando las diferentes manifestaciones culturales</v>
      </c>
      <c r="B3173" s="139"/>
      <c r="C3173" s="139"/>
      <c r="F3173" s="128"/>
      <c r="G3173" s="124" t="str">
        <f>IF(A3173="","",VLOOKUP(J3121,'TRI-1C'!$B$18:$FH$61,55,FALSE))</f>
        <v>B+</v>
      </c>
      <c r="I3173" s="125" t="str">
        <f t="shared" si="118"/>
        <v>B+</v>
      </c>
      <c r="J3173" s="128"/>
    </row>
    <row r="3174" spans="1:10" ht="12.75" customHeight="1">
      <c r="A3174" s="148" t="str">
        <f>IF('TRI-1C'!$BE$13="","",'TRI-1C'!$BE$13)</f>
        <v>Practicar hábitos de cuidado y conservación del medio ambiente que eviten la contaminación del aire, suelo y agua. (D.EIB.10.19.)</v>
      </c>
      <c r="B3174" s="158"/>
      <c r="C3174" s="158"/>
      <c r="D3174" s="158"/>
      <c r="E3174" s="158"/>
      <c r="F3174" s="159"/>
      <c r="G3174" s="122" t="str">
        <f>IF(A3174="","",VLOOKUP(J3121,'TRI-1C'!$B$18:$FH$61,56,FALSE))</f>
        <v>B+</v>
      </c>
      <c r="H3174" s="150"/>
      <c r="I3174" s="127" t="str">
        <f t="shared" si="118"/>
        <v>B+</v>
      </c>
      <c r="J3174" s="126"/>
    </row>
    <row r="3175" spans="1:10" ht="12.75" customHeight="1">
      <c r="A3175" s="11" t="str">
        <f>IF('TRI-1C'!$BF$13="","",'TRI-1C'!$BF$13)</f>
        <v>Realizar acciones de cuidado y protección de plantas y animales de su entorno erradicando actitudes de maltrato.</v>
      </c>
      <c r="B3175" s="156"/>
      <c r="C3175" s="156"/>
      <c r="D3175" s="156"/>
      <c r="E3175" s="156"/>
      <c r="F3175" s="157"/>
      <c r="G3175" s="124" t="str">
        <f>IF(A3175="","",VLOOKUP(J3121,'TRI-1C'!$B$18:$FH$61,57,FALSE))</f>
        <v>B+</v>
      </c>
      <c r="I3175" s="125" t="str">
        <f t="shared" si="118"/>
        <v>B+</v>
      </c>
      <c r="J3175" s="128"/>
    </row>
    <row r="3176" spans="1:10" ht="12.75" customHeight="1">
      <c r="A3176" s="148" t="str">
        <f>IF('TRI-1C'!$BG$13="","",'TRI-1C'!$BG$13)</f>
        <v>Reconocer cómo las personas utilizan el dinero en su entorno familiar para satisfacer sus necesidades y deseos</v>
      </c>
      <c r="B3176" s="149"/>
      <c r="C3176" s="149"/>
      <c r="D3176" s="150"/>
      <c r="E3176" s="150"/>
      <c r="F3176" s="126"/>
      <c r="G3176" s="122" t="str">
        <f>IF(A3176="","",VLOOKUP(J3121,'TRI-1C'!$B$18:$FH$61,58,FALSE))</f>
        <v>B+</v>
      </c>
      <c r="H3176" s="150"/>
      <c r="I3176" s="127" t="str">
        <f t="shared" si="118"/>
        <v>B+</v>
      </c>
      <c r="J3176" s="126"/>
    </row>
    <row r="3177" spans="1:10" ht="12.75" customHeight="1">
      <c r="A3177" s="147" t="str">
        <f>IF('TRI-1C'!$BH$13="","",'TRI-1C'!$BH$13)</f>
        <v>Reconocer las consecuencias de no cuidar sus pertenencias.</v>
      </c>
      <c r="B3177" s="139"/>
      <c r="C3177" s="139"/>
      <c r="F3177" s="128"/>
      <c r="G3177" s="124" t="str">
        <f>IF(A3177="","",VLOOKUP(J3121,'TRI-1C'!$B$18:$FH$61,59,FALSE))</f>
        <v>B+</v>
      </c>
      <c r="I3177" s="125" t="str">
        <f t="shared" si="118"/>
        <v>B+</v>
      </c>
      <c r="J3177" s="128"/>
    </row>
    <row r="3178" spans="1:10" ht="12.75" customHeight="1">
      <c r="A317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3178" s="149"/>
      <c r="C3178" s="149"/>
      <c r="D3178" s="150"/>
      <c r="E3178" s="150"/>
      <c r="F3178" s="126"/>
      <c r="G3178" s="122" t="str">
        <f>IF(A3178="","",VLOOKUP(J3121,'TRI-1C'!$B$18:$FH$61,60,FALSE))</f>
        <v>B+</v>
      </c>
      <c r="H3178" s="150"/>
      <c r="I3178" s="127" t="str">
        <f t="shared" si="118"/>
        <v>B+</v>
      </c>
      <c r="J3178" s="126"/>
    </row>
    <row r="3179" spans="1:10" ht="12.75" customHeight="1">
      <c r="A3179" s="164" t="str">
        <f>'BI-1T'!$A$10</f>
        <v>RELACIONES LOGICAS MATEMATICAS</v>
      </c>
      <c r="B3179" s="139"/>
      <c r="C3179" s="139"/>
      <c r="F3179" s="128"/>
      <c r="G3179" s="124" t="str">
        <f>IF(A3179="","",VLOOKUP(J3121,'TRI-1C'!$B$18:$FH$61,61,FALSE))</f>
        <v>B+</v>
      </c>
      <c r="I3179" s="125"/>
      <c r="J3179" s="128"/>
    </row>
    <row r="3180" spans="1:10" ht="12.75" customHeight="1">
      <c r="A3180" s="192" t="str">
        <f>IF('TRI-1C'!$BK$13="","",'TRI-1C'!$BK$13)</f>
        <v>Asociar las formas de los objetos del entorno con figuras geométricas bidimensionales</v>
      </c>
      <c r="B3180" s="154"/>
      <c r="C3180" s="154"/>
      <c r="D3180" s="154"/>
      <c r="E3180" s="154"/>
      <c r="F3180" s="155"/>
      <c r="G3180" s="122" t="str">
        <f>IF(A3180="","",VLOOKUP(J3121,'TRI-1C'!$B$18:$FH$61,62,FALSE))</f>
        <v>B-</v>
      </c>
      <c r="H3180" s="150"/>
      <c r="I3180" s="127" t="str">
        <f t="shared" ref="I3180:I3201" si="119">IF(G3180="","",G3180)</f>
        <v>B-</v>
      </c>
      <c r="J3180" s="126"/>
    </row>
    <row r="3181" spans="1:10" ht="12.75" customHeight="1">
      <c r="A3181" s="147" t="str">
        <f>IF('TRI-1C'!$BL$13="","",'TRI-1C'!$BL$13)</f>
        <v>Clasificar objetos con dos atributos (tamaño, color o forma).</v>
      </c>
      <c r="B3181" s="139"/>
      <c r="C3181" s="139"/>
      <c r="F3181" s="128"/>
      <c r="G3181" s="124" t="str">
        <f>IF(A3181="","",VLOOKUP(J3121,'TRI-1C'!$B$18:$FH$61,63,FALSE))</f>
        <v>B-</v>
      </c>
      <c r="I3181" s="125" t="str">
        <f t="shared" si="119"/>
        <v>B-</v>
      </c>
      <c r="J3181" s="128"/>
    </row>
    <row r="3182" spans="1:10" ht="12.75" customHeight="1">
      <c r="A3182" s="148" t="str">
        <f>IF('TRI-1C'!$BM$13="","",'TRI-1C'!$BM$13)</f>
        <v>Comparar y armar colecciones de más, igual y menos objetos.</v>
      </c>
      <c r="B3182" s="149"/>
      <c r="C3182" s="149"/>
      <c r="D3182" s="150"/>
      <c r="E3182" s="150"/>
      <c r="F3182" s="126"/>
      <c r="G3182" s="122" t="str">
        <f>IF(A3182="","",VLOOKUP(J3121,'TRI-1C'!$B$18:$FH$61,64,FALSE))</f>
        <v>B-</v>
      </c>
      <c r="H3182" s="150"/>
      <c r="I3182" s="127" t="str">
        <f t="shared" si="119"/>
        <v>B-</v>
      </c>
      <c r="J3182" s="126"/>
    </row>
    <row r="3183" spans="1:10" ht="12.75" customHeight="1">
      <c r="A3183" s="147" t="str">
        <f>IF('TRI-1C'!$BN$13="","",'TRI-1C'!$BN$13)</f>
        <v>Comparar y ordenar secuencialmente un conjunto pequeño de objetos de acuerdo con su tamaño.</v>
      </c>
      <c r="B3183" s="139"/>
      <c r="C3183" s="139"/>
      <c r="F3183" s="128"/>
      <c r="G3183" s="124" t="str">
        <f>IF(A3183="","",VLOOKUP(J3121,'TRI-1C'!$B$18:$FH$61,65,FALSE))</f>
        <v>B-</v>
      </c>
      <c r="I3183" s="125" t="str">
        <f t="shared" si="119"/>
        <v>B-</v>
      </c>
      <c r="J3183" s="128"/>
    </row>
    <row r="3184" spans="1:10" ht="12.75" customHeight="1">
      <c r="A3184" s="148" t="str">
        <f>IF('TRI-1C'!$BO$13="","",'TRI-1C'!$BO$13)</f>
        <v>Comprender la relación de número-cantidad hasta el 10.</v>
      </c>
      <c r="B3184" s="158"/>
      <c r="C3184" s="158"/>
      <c r="D3184" s="158"/>
      <c r="E3184" s="158"/>
      <c r="F3184" s="159"/>
      <c r="G3184" s="122" t="str">
        <f>IF(A3184="","",VLOOKUP(J3121,'TRI-1C'!$B$18:$FH$61,66,FALSE))</f>
        <v>B-</v>
      </c>
      <c r="H3184" s="150"/>
      <c r="I3184" s="127" t="str">
        <f t="shared" si="119"/>
        <v>B-</v>
      </c>
      <c r="J3184" s="126"/>
    </row>
    <row r="3185" spans="1:10" ht="12.75" customHeight="1">
      <c r="A3185" s="11" t="str">
        <f>IF('TRI-1C'!$BP$13="","",'TRI-1C'!$BP$13)</f>
        <v>Comprender la relación del numeral (representación simbólica del número) con la cantidad hasta el 5.</v>
      </c>
      <c r="B3185" s="156"/>
      <c r="C3185" s="156"/>
      <c r="D3185" s="156"/>
      <c r="E3185" s="156"/>
      <c r="F3185" s="157"/>
      <c r="G3185" s="124" t="str">
        <f>IF(A3185="","",VLOOKUP(J3121,'TRI-1C'!$B$18:$FH$61,67,FALSE))</f>
        <v>B-</v>
      </c>
      <c r="I3185" s="125" t="str">
        <f t="shared" si="119"/>
        <v>B-</v>
      </c>
      <c r="J3185" s="128"/>
    </row>
    <row r="3186" spans="1:10" ht="12.75" customHeight="1">
      <c r="A3186" s="148" t="str">
        <f>IF('TRI-1C'!$BQ$13="","",'TRI-1C'!$BQ$13)</f>
        <v>Contar oralmente del 1 al 15 con secuencia numérica.</v>
      </c>
      <c r="B3186" s="149"/>
      <c r="C3186" s="149"/>
      <c r="D3186" s="150"/>
      <c r="E3186" s="150"/>
      <c r="F3186" s="126"/>
      <c r="G3186" s="122" t="str">
        <f>IF(A3186="","",VLOOKUP(J3121,'TRI-1C'!$B$18:$FH$61,68,FALSE))</f>
        <v>B-</v>
      </c>
      <c r="H3186" s="150"/>
      <c r="I3186" s="127" t="str">
        <f t="shared" si="119"/>
        <v>B-</v>
      </c>
      <c r="J3186" s="126"/>
    </row>
    <row r="3187" spans="1:10" ht="12.75" customHeight="1">
      <c r="A3187" s="147" t="str">
        <f>IF('TRI-1C'!$BR$13="","",'TRI-1C'!$BR$13)</f>
        <v>Continuar y reproducir patrones simples con objetos concretos y representaciones gráficas.</v>
      </c>
      <c r="B3187" s="139"/>
      <c r="C3187" s="139"/>
      <c r="F3187" s="128"/>
      <c r="G3187" s="124" t="str">
        <f>IF(A3187="","",VLOOKUP(J3121,'TRI-1C'!$B$18:$FH$61,69,FALSE))</f>
        <v>B-</v>
      </c>
      <c r="I3187" s="125" t="str">
        <f t="shared" si="119"/>
        <v>B-</v>
      </c>
      <c r="J3187" s="128"/>
    </row>
    <row r="3188" spans="1:10" ht="12.75" customHeight="1">
      <c r="A3188" s="148" t="str">
        <f>IF('TRI-1C'!$BS$13="","",'TRI-1C'!$BS$13)</f>
        <v>Establecer la relación de correspondencia entre los elementos de colecciones de objetos.</v>
      </c>
      <c r="B3188" s="149"/>
      <c r="C3188" s="149"/>
      <c r="D3188" s="150"/>
      <c r="E3188" s="150"/>
      <c r="F3188" s="126"/>
      <c r="G3188" s="122" t="str">
        <f>IF(A3188="","",VLOOKUP(J3121,'TRI-1C'!$B$18:$FH$61,70,FALSE))</f>
        <v>B-</v>
      </c>
      <c r="H3188" s="150"/>
      <c r="I3188" s="127" t="str">
        <f t="shared" si="119"/>
        <v>B-</v>
      </c>
      <c r="J3188" s="126"/>
    </row>
    <row r="3189" spans="1:10" ht="12.75" customHeight="1">
      <c r="A3189" s="147" t="str">
        <f>IF('TRI-1C'!$BT$13="","",'TRI-1C'!$BT$13)</f>
        <v>Identificar características de mañana, tarde y noche</v>
      </c>
      <c r="B3189" s="139"/>
      <c r="C3189" s="139"/>
      <c r="F3189" s="128"/>
      <c r="G3189" s="124" t="str">
        <f>IF(A3189="","",VLOOKUP(J3121,'TRI-1C'!$B$18:$FH$61,71,FALSE))</f>
        <v>B-</v>
      </c>
      <c r="I3189" s="125" t="str">
        <f t="shared" si="119"/>
        <v>B-</v>
      </c>
      <c r="J3189" s="128"/>
    </row>
    <row r="3190" spans="1:10" ht="12.75" customHeight="1">
      <c r="A3190" s="192" t="str">
        <f>IF('TRI-1C'!$BU$13="","",'TRI-1C'!$BU$13)</f>
        <v>Identificar en los objetos las nociones de medida: largo/ corto, grueso/delgado.</v>
      </c>
      <c r="B3190" s="154"/>
      <c r="C3190" s="154"/>
      <c r="D3190" s="154"/>
      <c r="E3190" s="154"/>
      <c r="F3190" s="155"/>
      <c r="G3190" s="122" t="str">
        <f>IF(A3190="","",VLOOKUP(J3121,'TRI-1C'!$B$18:$FH$61,72,FALSE))</f>
        <v>B-</v>
      </c>
      <c r="H3190" s="150"/>
      <c r="I3190" s="127" t="str">
        <f t="shared" si="119"/>
        <v>B-</v>
      </c>
      <c r="J3190" s="126"/>
    </row>
    <row r="3191" spans="1:10" ht="12.75" customHeight="1">
      <c r="A3191" s="147" t="str">
        <f>IF('TRI-1C'!$BV$13="","",'TRI-1C'!$BV$13)</f>
        <v>Identificar figuras geométricas básicas: círculo, cuadrado y triángulo en objetos del entorno y en representaciones gráficas.</v>
      </c>
      <c r="B3191" s="139"/>
      <c r="C3191" s="139"/>
      <c r="F3191" s="128"/>
      <c r="G3191" s="124" t="str">
        <f>IF(A3191="","",VLOOKUP(J3121,'TRI-1C'!$B$18:$FH$61,73,FALSE))</f>
        <v>B-</v>
      </c>
      <c r="I3191" s="125" t="str">
        <f t="shared" si="119"/>
        <v>B-</v>
      </c>
      <c r="J3191" s="128"/>
    </row>
    <row r="3192" spans="1:10" ht="12.75" customHeight="1">
      <c r="A3192" s="148" t="str">
        <f>IF('TRI-1C'!$BW$13="","",'TRI-1C'!$BW$13)</f>
        <v>Identificar la diferencia entre lo que se desea y lo que se necesita</v>
      </c>
      <c r="B3192" s="149"/>
      <c r="C3192" s="149"/>
      <c r="D3192" s="150"/>
      <c r="E3192" s="150"/>
      <c r="F3192" s="126"/>
      <c r="G3192" s="122" t="str">
        <f>IF(A3192="","",VLOOKUP(J3121,'TRI-1C'!$B$18:$FH$61,74,FALSE))</f>
        <v>B-</v>
      </c>
      <c r="H3192" s="150"/>
      <c r="I3192" s="127" t="str">
        <f t="shared" si="119"/>
        <v>B-</v>
      </c>
      <c r="J3192" s="126"/>
    </row>
    <row r="3193" spans="1:10" ht="12.75" customHeight="1">
      <c r="A3193" s="147" t="str">
        <f>IF('TRI-1C'!$BX$13="","",'TRI-1C'!$BX$13)</f>
        <v>Identificar las nociones de tiempo en acciones que siceden antes, ahora y después</v>
      </c>
      <c r="B3193" s="139"/>
      <c r="C3193" s="139"/>
      <c r="F3193" s="128"/>
      <c r="G3193" s="124" t="str">
        <f>IF(A3193="","",VLOOKUP(J3121,'TRI-1C'!$B$18:$FH$61,75,FALSE))</f>
        <v>B-</v>
      </c>
      <c r="I3193" s="125" t="str">
        <f t="shared" si="119"/>
        <v>B-</v>
      </c>
      <c r="J3193" s="128"/>
    </row>
    <row r="3194" spans="1:10" ht="12.75" customHeight="1">
      <c r="A3194" s="148" t="str">
        <f>IF('TRI-1C'!$BY$13="","",'TRI-1C'!$BY$13)</f>
        <v>Identificar los números de emergencia a través de actividades lúdicas, y reconocer cuándo pedir ayuda en situaciones sencillas.</v>
      </c>
      <c r="B3194" s="158"/>
      <c r="C3194" s="158"/>
      <c r="D3194" s="158"/>
      <c r="E3194" s="158"/>
      <c r="F3194" s="159"/>
      <c r="G3194" s="122" t="str">
        <f>IF(A3194="","",VLOOKUP(J3121,'TRI-1C'!$B$18:$FH$61,76,FALSE))</f>
        <v>B-</v>
      </c>
      <c r="H3194" s="150"/>
      <c r="I3194" s="127" t="str">
        <f t="shared" si="119"/>
        <v>B-</v>
      </c>
      <c r="J3194" s="126"/>
    </row>
    <row r="3195" spans="1:10" ht="12.75" customHeight="1">
      <c r="A3195" s="11" t="str">
        <f>IF('TRI-1C'!$BZ$13="","",'TRI-1C'!$BZ$13)</f>
        <v>Identificar semejanzas y diferencias en objetos del entorno con criterios de forma, color y tamaño</v>
      </c>
      <c r="B3195" s="156"/>
      <c r="C3195" s="156"/>
      <c r="D3195" s="156"/>
      <c r="E3195" s="156"/>
      <c r="F3195" s="157"/>
      <c r="G3195" s="124" t="str">
        <f>IF(A3195="","",VLOOKUP(J3121,'TRI-1C'!$B$18:$FH$61,77,FALSE))</f>
        <v>B-</v>
      </c>
      <c r="I3195" s="125" t="str">
        <f t="shared" si="119"/>
        <v>B-</v>
      </c>
      <c r="J3195" s="128"/>
    </row>
    <row r="3196" spans="1:10" ht="12.75" customHeight="1">
      <c r="A3196" s="148" t="str">
        <f>IF('TRI-1C'!$CA$13="","",'TRI-1C'!$CA$13)</f>
        <v>Ordenar en secuencias lógica sucesos de hasta cinco eventos en representaciones gráficas de sus actividades de la rutina diaria y en escenas de cuentos</v>
      </c>
      <c r="B3196" s="149"/>
      <c r="C3196" s="149"/>
      <c r="D3196" s="150"/>
      <c r="E3196" s="150"/>
      <c r="F3196" s="126"/>
      <c r="G3196" s="122" t="str">
        <f>IF(A3196="","",VLOOKUP(J3121,'TRI-1C'!$B$18:$FH$61,78,FALSE))</f>
        <v>B-</v>
      </c>
      <c r="H3196" s="150"/>
      <c r="I3196" s="127" t="str">
        <f t="shared" si="119"/>
        <v>B-</v>
      </c>
      <c r="J3196" s="126"/>
    </row>
    <row r="3197" spans="1:10" ht="12.75" customHeight="1">
      <c r="A3197" s="147" t="str">
        <f>IF('TRI-1C'!$CB$13="","",'TRI-1C'!$CB$13)</f>
        <v>Reconocer billetes y monedas en situaciones de la vida real</v>
      </c>
      <c r="B3197" s="139"/>
      <c r="C3197" s="139"/>
      <c r="F3197" s="128"/>
      <c r="G3197" s="124" t="str">
        <f>IF(A3197="","",VLOOKUP(J3121,'TRI-1C'!$B$18:$FH$61,79,FALSE))</f>
        <v>B-</v>
      </c>
      <c r="I3197" s="125" t="str">
        <f t="shared" si="119"/>
        <v>B-</v>
      </c>
      <c r="J3197" s="128"/>
    </row>
    <row r="3198" spans="1:10" ht="12.75" customHeight="1">
      <c r="A319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3198" s="149"/>
      <c r="C3198" s="149"/>
      <c r="D3198" s="150"/>
      <c r="E3198" s="150"/>
      <c r="F3198" s="126"/>
      <c r="G3198" s="122" t="str">
        <f>IF(A3198="","",VLOOKUP(J3121,'TRI-1C'!$B$18:$FH$61,80,FALSE))</f>
        <v>B-</v>
      </c>
      <c r="H3198" s="150"/>
      <c r="I3198" s="127" t="str">
        <f t="shared" si="119"/>
        <v>B-</v>
      </c>
      <c r="J3198" s="126"/>
    </row>
    <row r="3199" spans="1:10" ht="12.75" customHeight="1">
      <c r="A3199" s="147" t="str">
        <f>IF('TRI-1C'!$CD$13="","",'TRI-1C'!$CD$13)</f>
        <v>Reconocer los colores secundarios en objetos e imágenes del entorno.</v>
      </c>
      <c r="B3199" s="139"/>
      <c r="C3199" s="139"/>
      <c r="F3199" s="128"/>
      <c r="G3199" s="124" t="str">
        <f>IF(A3199="","",VLOOKUP(J3121,'TRI-1C'!$B$18:$FH$61,81,FALSE))</f>
        <v>B-</v>
      </c>
      <c r="I3199" s="125" t="str">
        <f t="shared" si="119"/>
        <v>B-</v>
      </c>
      <c r="J3199" s="128"/>
    </row>
    <row r="3200" spans="1:10" ht="12.75" customHeight="1">
      <c r="A320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3200" s="154"/>
      <c r="C3200" s="154"/>
      <c r="D3200" s="154"/>
      <c r="E3200" s="154"/>
      <c r="F3200" s="155"/>
      <c r="G3200" s="122" t="str">
        <f>IF(A3200="","",VLOOKUP(J3121,'TRI-1C'!$B$18:$FH$61,82,FALSE))</f>
        <v>B-</v>
      </c>
      <c r="H3200" s="150"/>
      <c r="I3200" s="127" t="str">
        <f t="shared" si="119"/>
        <v>B-</v>
      </c>
      <c r="J3200" s="126"/>
    </row>
    <row r="3201" spans="1:10" ht="12.75" customHeight="1">
      <c r="A3201" s="147" t="str">
        <f>IF('TRI-1C'!$CF$13="","",'TRI-1C'!$CF$13)</f>
        <v>Relacionar las distintas formas de adquirir dinero con el trabajo y el esfuerzo.</v>
      </c>
      <c r="B3201" s="139"/>
      <c r="C3201" s="139"/>
      <c r="F3201" s="128"/>
      <c r="G3201" s="124" t="str">
        <f>IF(A3201="","",VLOOKUP(J3121,'TRI-1C'!$B$18:$FH$61,83,FALSE))</f>
        <v>B-</v>
      </c>
      <c r="I3201" s="125" t="str">
        <f t="shared" si="119"/>
        <v>B-</v>
      </c>
      <c r="J3201" s="128"/>
    </row>
    <row r="3202" spans="1:10" ht="12.75" customHeight="1">
      <c r="A3202" s="165" t="str">
        <f>'BI-1T'!$A$11</f>
        <v>COMPRENSIÓN Y EXPRESION DEL LENGUAJE</v>
      </c>
      <c r="B3202" s="149"/>
      <c r="C3202" s="149"/>
      <c r="D3202" s="150"/>
      <c r="E3202" s="150"/>
      <c r="F3202" s="126"/>
      <c r="G3202" s="122" t="str">
        <f>IF(A3202="","",VLOOKUP(J3121,'TRI-1C'!$B$18:$FH$61,84,FALSE))</f>
        <v>B-</v>
      </c>
      <c r="H3202" s="150"/>
      <c r="I3202" s="127"/>
      <c r="J3202" s="126"/>
    </row>
    <row r="3203" spans="1:10" ht="12.75" customHeight="1">
      <c r="A3203" s="147" t="str">
        <f>IF('TRI-1C'!$CH$13="","",'TRI-1C'!$CH$13)</f>
        <v>Asociar la imagen de la portada con el título de los cuentos conocidos.</v>
      </c>
      <c r="B3203" s="139"/>
      <c r="C3203" s="139"/>
      <c r="F3203" s="128"/>
      <c r="G3203" s="124" t="str">
        <f>IF(A3203="","",VLOOKUP(J3121,'TRI-1C'!$B$18:$FH$61,85,FALSE))</f>
        <v>B-</v>
      </c>
      <c r="I3203" s="125" t="str">
        <f t="shared" ref="I3203:I3223" si="120">IF(G3203="","",G3203)</f>
        <v>B-</v>
      </c>
      <c r="J3203" s="128"/>
    </row>
    <row r="3204" spans="1:10" ht="12.75" customHeight="1">
      <c r="A3204" s="148" t="str">
        <f>IF('TRI-1C'!$CI$13="","",'TRI-1C'!$CI$13)</f>
        <v>Colaborar en la creación de textos colectivos con la ayuda del docente.</v>
      </c>
      <c r="B3204" s="158"/>
      <c r="C3204" s="158"/>
      <c r="D3204" s="158"/>
      <c r="E3204" s="158"/>
      <c r="F3204" s="159"/>
      <c r="G3204" s="122" t="str">
        <f>IF(A3204="","",VLOOKUP(J3121,'TRI-1C'!$B$18:$FH$61,86,FALSE))</f>
        <v>B-</v>
      </c>
      <c r="H3204" s="150"/>
      <c r="I3204" s="127" t="str">
        <f t="shared" si="120"/>
        <v>B-</v>
      </c>
      <c r="J3204" s="126"/>
    </row>
    <row r="3205" spans="1:10" ht="12.75" customHeight="1">
      <c r="A3205" s="11" t="str">
        <f>IF('TRI-1C'!$CJ$13="","",'TRI-1C'!$CJ$13)</f>
        <v>Comprender el derecho propio y de las otras personas a decir que no como una respuesta válida y respetable.</v>
      </c>
      <c r="B3205" s="156"/>
      <c r="C3205" s="156"/>
      <c r="D3205" s="156"/>
      <c r="E3205" s="156"/>
      <c r="F3205" s="157"/>
      <c r="G3205" s="124" t="str">
        <f>IF(A3205="","",VLOOKUP(J3121,'TRI-1C'!$B$18:$FH$61,87,FALSE))</f>
        <v>B-</v>
      </c>
      <c r="I3205" s="125" t="str">
        <f t="shared" si="120"/>
        <v>B-</v>
      </c>
      <c r="J3205" s="128"/>
    </row>
    <row r="3206" spans="1:10" ht="12.75" customHeight="1">
      <c r="A3206" s="148" t="str">
        <f>IF('TRI-1C'!$CK$13="","",'TRI-1C'!$CK$13)</f>
        <v>Comunicarse a través de dibujos de objetos con detalles que lo vuelven identificables, como representación simbólica de sus ideas.</v>
      </c>
      <c r="B3206" s="149"/>
      <c r="C3206" s="149"/>
      <c r="D3206" s="150"/>
      <c r="E3206" s="150"/>
      <c r="F3206" s="126"/>
      <c r="G3206" s="122" t="str">
        <f>IF(A3206="","",VLOOKUP(J3121,'TRI-1C'!$B$18:$FH$61,88,FALSE))</f>
        <v>B-</v>
      </c>
      <c r="H3206" s="150"/>
      <c r="I3206" s="127" t="str">
        <f t="shared" si="120"/>
        <v>B-</v>
      </c>
      <c r="J3206" s="126"/>
    </row>
    <row r="3207" spans="1:10" ht="12.75" customHeight="1">
      <c r="A3207" s="147" t="str">
        <f>IF('TRI-1C'!$CL$13="","",'TRI-1C'!$CL$13)</f>
        <v>Comunicarse incorporando palabras nuevas a su vocabulario en función de los ambientes y experiencias en las que interactúa.</v>
      </c>
      <c r="B3207" s="139"/>
      <c r="C3207" s="139"/>
      <c r="F3207" s="128"/>
      <c r="G3207" s="124" t="str">
        <f>IF(A3207="","",VLOOKUP(J3121,'TRI-1C'!$B$18:$FH$61,89,FALSE))</f>
        <v>B-</v>
      </c>
      <c r="I3207" s="125" t="str">
        <f t="shared" si="120"/>
        <v>B-</v>
      </c>
      <c r="J3207" s="128"/>
    </row>
    <row r="3208" spans="1:10" ht="12.75" customHeight="1">
      <c r="A3208" s="148" t="str">
        <f>IF('TRI-1C'!$CM$13="","",'TRI-1C'!$CM$13)</f>
        <v>Contar un cuento en base a sus imágenes a partir de la portada y siguiendo la secuencia de las páginas.</v>
      </c>
      <c r="B3208" s="149"/>
      <c r="C3208" s="149"/>
      <c r="D3208" s="150"/>
      <c r="E3208" s="150"/>
      <c r="F3208" s="126"/>
      <c r="G3208" s="122" t="str">
        <f>IF(A3208="","",VLOOKUP(J3121,'TRI-1C'!$B$18:$FH$61,90,FALSE))</f>
        <v>B-</v>
      </c>
      <c r="H3208" s="150"/>
      <c r="I3208" s="127" t="str">
        <f t="shared" si="120"/>
        <v>B-</v>
      </c>
      <c r="J3208" s="126"/>
    </row>
    <row r="3209" spans="1:10" ht="12.75" customHeight="1">
      <c r="A3209" s="147" t="str">
        <f>IF('TRI-1C'!$CN$13="","",'TRI-1C'!$CN$13)</f>
        <v>Describir oralmente imágenes gráficas (pictogramas) y digitales, estructurando oraciones más elaboradas que describan a los objetos que observa.</v>
      </c>
      <c r="B3209" s="139"/>
      <c r="C3209" s="139"/>
      <c r="F3209" s="128"/>
      <c r="G3209" s="124" t="str">
        <f>IF(A3209="","",VLOOKUP(J3121,'TRI-1C'!$B$18:$FH$61,91,FALSE))</f>
        <v>B-</v>
      </c>
      <c r="I3209" s="125" t="str">
        <f t="shared" si="120"/>
        <v>B-</v>
      </c>
      <c r="J3209" s="128"/>
    </row>
    <row r="3210" spans="1:10" ht="12.75" customHeight="1">
      <c r="A3210" s="192" t="str">
        <f>IF('TRI-1C'!$CO$13="","",'TRI-1C'!$CO$13)</f>
        <v>Describir oralmente imágenes relacionadas con los derechos de las personas en situación de movilidad</v>
      </c>
      <c r="B3210" s="154"/>
      <c r="C3210" s="154"/>
      <c r="D3210" s="154"/>
      <c r="E3210" s="154"/>
      <c r="F3210" s="155"/>
      <c r="G3210" s="122" t="str">
        <f>IF(A3210="","",VLOOKUP(J3121,'TRI-1C'!$B$18:$FH$61,92,FALSE))</f>
        <v>B-</v>
      </c>
      <c r="H3210" s="150"/>
      <c r="I3210" s="127" t="str">
        <f t="shared" si="120"/>
        <v>B-</v>
      </c>
      <c r="J3210" s="126"/>
    </row>
    <row r="3211" spans="1:10" ht="12.75" customHeight="1">
      <c r="A3211" s="147" t="str">
        <f>IF('TRI-1C'!$CP$13="","",'TRI-1C'!$CP$13)</f>
        <v>Expresarse oralmente pronunciando correctamente la mayoría de las palabras puede presentarse dificultades en la pronunciación de s, y la r.</v>
      </c>
      <c r="B3211" s="139"/>
      <c r="C3211" s="139"/>
      <c r="F3211" s="128"/>
      <c r="G3211" s="124" t="str">
        <f>IF(A3211="","",VLOOKUP(J3121,'TRI-1C'!$B$18:$FH$61,93,FALSE))</f>
        <v>B-</v>
      </c>
      <c r="I3211" s="125" t="str">
        <f t="shared" si="120"/>
        <v>B-</v>
      </c>
      <c r="J3211" s="128"/>
    </row>
    <row r="3212" spans="1:10" ht="12.75" customHeight="1">
      <c r="A3212" s="148" t="str">
        <f>IF('TRI-1C'!$CQ$13="","",'TRI-1C'!$CQ$13)</f>
        <v>Expresarse utilizando oraciones cortas y completas manteniendo el orden de las palabras.</v>
      </c>
      <c r="B3212" s="149"/>
      <c r="C3212" s="149"/>
      <c r="D3212" s="150"/>
      <c r="E3212" s="150"/>
      <c r="F3212" s="126"/>
      <c r="G3212" s="122" t="str">
        <f>IF(A3212="","",VLOOKUP(J3121,'TRI-1C'!$B$18:$FH$61,94,FALSE))</f>
        <v>B-</v>
      </c>
      <c r="H3212" s="150"/>
      <c r="I3212" s="127" t="str">
        <f t="shared" si="120"/>
        <v>B-</v>
      </c>
      <c r="J3212" s="126"/>
    </row>
    <row r="3213" spans="1:10" ht="12.75" customHeight="1">
      <c r="A3213" s="147" t="str">
        <f>IF('TRI-1C'!$CR$13="","",'TRI-1C'!$CR$13)</f>
        <v>Identificar “auditivamente” el fonema (sonido) inicial de las palabras más utilizadas.</v>
      </c>
      <c r="B3213" s="139"/>
      <c r="C3213" s="139"/>
      <c r="F3213" s="128"/>
      <c r="G3213" s="124" t="str">
        <f>IF(A3213="","",VLOOKUP(J3121,'TRI-1C'!$B$18:$FH$61,95,FALSE))</f>
        <v>B-</v>
      </c>
      <c r="I3213" s="125" t="str">
        <f t="shared" si="120"/>
        <v>B-</v>
      </c>
      <c r="J3213" s="128"/>
    </row>
    <row r="3214" spans="1:10" ht="12.75" customHeight="1">
      <c r="A3214" s="148" t="str">
        <f>IF('TRI-1C'!$CS$13="","",'TRI-1C'!$CS$13)</f>
        <v>Identificar una persona adulta de confianza para solicitar apoyo al enfrentar desafíos emocionales en situaciones cotidianas del entorno escolar</v>
      </c>
      <c r="B3214" s="158"/>
      <c r="C3214" s="158"/>
      <c r="D3214" s="158"/>
      <c r="E3214" s="158"/>
      <c r="F3214" s="159"/>
      <c r="G3214" s="122" t="str">
        <f>IF(A3214="","",VLOOKUP(J3121,'TRI-1C'!$B$18:$FH$61,96,FALSE))</f>
        <v>B-</v>
      </c>
      <c r="H3214" s="150"/>
      <c r="I3214" s="127" t="str">
        <f t="shared" si="120"/>
        <v>B-</v>
      </c>
      <c r="J3214" s="126"/>
    </row>
    <row r="3215" spans="1:10" ht="12.75" customHeight="1">
      <c r="A3215" s="11" t="str">
        <f>IF('TRI-1C'!$CT$13="","",'TRI-1C'!$CT$13)</f>
        <v>Participar en conversaciones más complejas y largas manteniéndose dentro del tema.</v>
      </c>
      <c r="B3215" s="156"/>
      <c r="C3215" s="156"/>
      <c r="D3215" s="156"/>
      <c r="E3215" s="156"/>
      <c r="F3215" s="157"/>
      <c r="G3215" s="124" t="str">
        <f>IF(A3215="","",VLOOKUP(J3121,'TRI-1C'!$B$18:$FH$61,97,FALSE))</f>
        <v>B-</v>
      </c>
      <c r="I3215" s="125" t="str">
        <f t="shared" si="120"/>
        <v>B-</v>
      </c>
      <c r="J3215" s="128"/>
    </row>
    <row r="3216" spans="1:10" ht="12.75" customHeight="1">
      <c r="A3216" s="148" t="str">
        <f>IF('TRI-1C'!$CU$13="","",'TRI-1C'!$CU$13)</f>
        <v>Producir palabras que riman espontáneamente tomado en cuenta los sonidos finales de las mismas.</v>
      </c>
      <c r="B3216" s="149"/>
      <c r="C3216" s="149"/>
      <c r="D3216" s="150"/>
      <c r="E3216" s="150"/>
      <c r="F3216" s="126"/>
      <c r="G3216" s="122" t="str">
        <f>IF(A3216="","",VLOOKUP(J3121,'TRI-1C'!$B$18:$FH$61,98,FALSE))</f>
        <v>B-</v>
      </c>
      <c r="H3216" s="150"/>
      <c r="I3216" s="127" t="str">
        <f t="shared" si="120"/>
        <v>B-</v>
      </c>
      <c r="J3216" s="126"/>
    </row>
    <row r="3217" spans="1:10" ht="12.75" customHeight="1">
      <c r="A3217" s="147" t="str">
        <f>IF('TRI-1C'!$CV$13="","",'TRI-1C'!$CV$13)</f>
        <v>Realizar modificaciones del contenido de un cuento relatado por el adulto, cambiando partes del él como: acciones y final.</v>
      </c>
      <c r="B3217" s="139"/>
      <c r="C3217" s="139"/>
      <c r="F3217" s="128"/>
      <c r="G3217" s="124" t="str">
        <f>IF(A3217="","",VLOOKUP(J3121,'TRI-1C'!$B$18:$FH$61,99,FALSE))</f>
        <v>B-</v>
      </c>
      <c r="I3217" s="125" t="str">
        <f t="shared" si="120"/>
        <v>B-</v>
      </c>
      <c r="J3217" s="128"/>
    </row>
    <row r="3218" spans="1:10" ht="12.75" customHeight="1">
      <c r="A321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218" s="149"/>
      <c r="C3218" s="149"/>
      <c r="D3218" s="150"/>
      <c r="E3218" s="150"/>
      <c r="F3218" s="126"/>
      <c r="G3218" s="122" t="str">
        <f>IF(A3218="","",VLOOKUP(J3121,'TRI-1C'!$B$18:$FH$61,100,FALSE))</f>
        <v>B-</v>
      </c>
      <c r="H3218" s="150"/>
      <c r="I3218" s="127" t="str">
        <f t="shared" si="120"/>
        <v>B-</v>
      </c>
      <c r="J3218" s="126"/>
    </row>
    <row r="3219" spans="1:10" ht="12.75" customHeight="1">
      <c r="A3219" s="147" t="str">
        <f>IF('TRI-1C'!$CX$13="","",'TRI-1C'!$CX$13)</f>
        <v>Reconocer etiquetas y rótulos de su entorno inmediato y los “lee”.</v>
      </c>
      <c r="B3219" s="139"/>
      <c r="C3219" s="139"/>
      <c r="F3219" s="128"/>
      <c r="G3219" s="124" t="str">
        <f>IF(A3219="","",VLOOKUP(J3121,'TRI-1C'!$B$18:$FH$61,101,FALSE))</f>
        <v>B-</v>
      </c>
      <c r="I3219" s="125" t="str">
        <f t="shared" si="120"/>
        <v>B-</v>
      </c>
      <c r="J3219" s="128"/>
    </row>
    <row r="3220" spans="1:10" ht="12.75" customHeight="1">
      <c r="A3220" s="192" t="str">
        <f>IF('TRI-1C'!$CY$13="","",'TRI-1C'!$CY$13)</f>
        <v>Relatar cuentos, narrados por el adulto, manteniendo la secuencia, sin la ayuda del paratexto.</v>
      </c>
      <c r="B3220" s="154"/>
      <c r="C3220" s="154"/>
      <c r="D3220" s="154"/>
      <c r="E3220" s="154"/>
      <c r="F3220" s="155"/>
      <c r="G3220" s="122" t="str">
        <f>IF(A3220="","",VLOOKUP(J3121,'TRI-1C'!$B$18:$FH$61,102,FALSE))</f>
        <v>B-</v>
      </c>
      <c r="H3220" s="150"/>
      <c r="I3220" s="127" t="str">
        <f t="shared" si="120"/>
        <v>B-</v>
      </c>
      <c r="J3220" s="126"/>
    </row>
    <row r="3221" spans="1:10" ht="12.75" customHeight="1">
      <c r="A3221" s="147" t="str">
        <f>IF('TRI-1C'!$CZ$13="","",'TRI-1C'!$CZ$13)</f>
        <v>Reproducir trabalenguas sencillos, adivinanzas, canciones y poemas cortos, mejorando su pronunciación y potenciando su capacidad imaginativa.</v>
      </c>
      <c r="B3221" s="139"/>
      <c r="C3221" s="139"/>
      <c r="F3221" s="128"/>
      <c r="G3221" s="124" t="str">
        <f>IF(A3221="","",VLOOKUP(J3121,'TRI-1C'!$B$18:$FH$61,103,FALSE))</f>
        <v>B-</v>
      </c>
      <c r="I3221" s="125" t="str">
        <f t="shared" si="120"/>
        <v>B-</v>
      </c>
      <c r="J3221" s="128"/>
    </row>
    <row r="3222" spans="1:10" ht="12.75" customHeight="1">
      <c r="A3222" s="148" t="str">
        <f>IF('TRI-1C'!$DA$13="","",'TRI-1C'!$DA$13)</f>
        <v>Responder preguntas sobre un texto narrado por el adulto, relacionadas a los personajes y acciones principales.</v>
      </c>
      <c r="B3222" s="149"/>
      <c r="C3222" s="149"/>
      <c r="D3222" s="150"/>
      <c r="E3222" s="150"/>
      <c r="F3222" s="126"/>
      <c r="G3222" s="122" t="str">
        <f>IF(A3222="","",VLOOKUP(J3121,'TRI-1C'!$B$18:$FH$61,104,FALSE))</f>
        <v>B-</v>
      </c>
      <c r="H3222" s="150"/>
      <c r="I3222" s="127" t="str">
        <f t="shared" si="120"/>
        <v>B-</v>
      </c>
      <c r="J3222" s="126"/>
    </row>
    <row r="3223" spans="1:10" ht="12.75" customHeight="1">
      <c r="A3223" s="147" t="str">
        <f>IF('TRI-1C'!$DB$13="","",'TRI-1C'!$DB$13)</f>
        <v>Seguir instrucciones sencillas que involucren la ejecución de tres o más actividades</v>
      </c>
      <c r="B3223" s="139"/>
      <c r="C3223" s="139"/>
      <c r="F3223" s="128"/>
      <c r="G3223" s="124" t="str">
        <f>IF(A3223="","",VLOOKUP(J3121,'TRI-1C'!$B$18:$FH$61,105,FALSE))</f>
        <v>B-</v>
      </c>
      <c r="I3223" s="125" t="str">
        <f t="shared" si="120"/>
        <v>B-</v>
      </c>
      <c r="J3223" s="128"/>
    </row>
    <row r="3224" spans="1:10" ht="12.75" customHeight="1">
      <c r="A3224" s="165" t="str">
        <f>'BI-1T'!$A$12</f>
        <v>EXPRESIÓN ARTISTICA</v>
      </c>
      <c r="B3224" s="158"/>
      <c r="C3224" s="158"/>
      <c r="D3224" s="158"/>
      <c r="E3224" s="158"/>
      <c r="F3224" s="159"/>
      <c r="G3224" s="122" t="str">
        <f>IF(A3224="","",VLOOKUP(J3121,'TRI-1C'!$B$18:$FH$61,106,FALSE))</f>
        <v>B-</v>
      </c>
      <c r="H3224" s="150"/>
      <c r="I3224" s="127"/>
      <c r="J3224" s="126"/>
    </row>
    <row r="3225" spans="1:10" ht="12.75" customHeight="1">
      <c r="A3225" s="11" t="str">
        <f>IF('TRI-1C'!$DD$13="","",'TRI-1C'!$DD$13)</f>
        <v>Cantar canciones siguiendo el ritmo y coordinando con las expresiones de su cuerpo.</v>
      </c>
      <c r="B3225" s="156"/>
      <c r="C3225" s="156"/>
      <c r="D3225" s="156"/>
      <c r="E3225" s="156"/>
      <c r="F3225" s="157"/>
      <c r="G3225" s="124" t="str">
        <f>IF(A3225="","",VLOOKUP(J3121,'TRI-1C'!$B$18:$FH$61,107,FALSE))</f>
        <v>B-</v>
      </c>
      <c r="I3225" s="125" t="str">
        <f t="shared" ref="I3225:I3235" si="121">IF(G3225="","",G3225)</f>
        <v>B-</v>
      </c>
      <c r="J3225" s="128"/>
    </row>
    <row r="3226" spans="1:10" ht="12.75" customHeight="1">
      <c r="A3226" s="148" t="str">
        <f>IF('TRI-1C'!$DE$13="","",'TRI-1C'!$DE$13)</f>
        <v>Comunicar de manera escrita sus ideas intentando imitar letras o formas parecidas a letras.</v>
      </c>
      <c r="B3226" s="149"/>
      <c r="C3226" s="149"/>
      <c r="D3226" s="150"/>
      <c r="E3226" s="150"/>
      <c r="F3226" s="126"/>
      <c r="G3226" s="122" t="str">
        <f>IF(A3226="","",VLOOKUP(J3121,'TRI-1C'!$B$18:$FH$61,108,FALSE))</f>
        <v>B-</v>
      </c>
      <c r="H3226" s="150"/>
      <c r="I3226" s="127" t="str">
        <f t="shared" si="121"/>
        <v>B-</v>
      </c>
      <c r="J3226" s="126"/>
    </row>
    <row r="3227" spans="1:10" ht="12.75" customHeight="1">
      <c r="A3227" s="147" t="str">
        <f>IF('TRI-1C'!$DF$13="","",'TRI-1C'!$DF$13)</f>
        <v>Ejecutar patrones de más de dos ritmos con partes del cuerpo y elementos o instrumentos sonoros.</v>
      </c>
      <c r="B3227" s="139"/>
      <c r="C3227" s="139"/>
      <c r="F3227" s="128"/>
      <c r="G3227" s="124" t="str">
        <f>IF(A3227="","",VLOOKUP(J3121,'TRI-1C'!$B$18:$FH$61,109,FALSE))</f>
        <v>B-</v>
      </c>
      <c r="I3227" s="125" t="str">
        <f t="shared" si="121"/>
        <v>B-</v>
      </c>
      <c r="J3227" s="128"/>
    </row>
    <row r="3228" spans="1:10" ht="12.75" customHeight="1">
      <c r="A322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3228" s="149"/>
      <c r="C3228" s="149"/>
      <c r="D3228" s="150"/>
      <c r="E3228" s="150"/>
      <c r="F3228" s="126"/>
      <c r="G3228" s="122" t="str">
        <f>IF(A3228="","",VLOOKUP(J3121,'TRI-1C'!$B$18:$FH$61,110,FALSE))</f>
        <v>B-</v>
      </c>
      <c r="H3228" s="150"/>
      <c r="I3228" s="127" t="str">
        <f t="shared" si="121"/>
        <v>B-</v>
      </c>
      <c r="J3228" s="126"/>
    </row>
    <row r="3229" spans="1:10" ht="12.75" customHeight="1">
      <c r="A3229" s="147" t="str">
        <f>IF('TRI-1C'!$DH$13="","",'TRI-1C'!$DH$13)</f>
        <v>Expresar su opinión al observar una obra artística relacionada a la plástica o a la escultura.</v>
      </c>
      <c r="B3229" s="139"/>
      <c r="C3229" s="139"/>
      <c r="F3229" s="128"/>
      <c r="G3229" s="124" t="str">
        <f>IF(A3229="","",VLOOKUP(J3121,'TRI-1C'!$B$18:$FH$61,111,FALSE))</f>
        <v>B-</v>
      </c>
      <c r="I3229" s="125" t="str">
        <f t="shared" si="121"/>
        <v>B-</v>
      </c>
      <c r="J3229" s="128"/>
    </row>
    <row r="3230" spans="1:10" ht="12.75" customHeight="1">
      <c r="A3230" s="192" t="str">
        <f>IF('TRI-1C'!$DI$13="","",'TRI-1C'!$DI$13)</f>
        <v>Expresar sus vivencias y experiencias a través del dibujo libre.</v>
      </c>
      <c r="B3230" s="154"/>
      <c r="C3230" s="154"/>
      <c r="D3230" s="154"/>
      <c r="E3230" s="154"/>
      <c r="F3230" s="155"/>
      <c r="G3230" s="122" t="str">
        <f>IF(A3230="","",VLOOKUP(J3121,'TRI-1C'!$B$18:$FH$61,112,FALSE))</f>
        <v>B-</v>
      </c>
      <c r="H3230" s="150"/>
      <c r="I3230" s="127" t="str">
        <f t="shared" si="121"/>
        <v>B-</v>
      </c>
      <c r="J3230" s="126"/>
    </row>
    <row r="3231" spans="1:10" ht="12.75" customHeight="1">
      <c r="A3231" s="147" t="str">
        <f>IF('TRI-1C'!$DJ$13="","",'TRI-1C'!$DJ$13)</f>
        <v>Mantener el ritmo y las secuencias de pasos sencillos durante la ejecución de coreografías.</v>
      </c>
      <c r="B3231" s="139"/>
      <c r="C3231" s="139"/>
      <c r="F3231" s="128"/>
      <c r="G3231" s="124" t="str">
        <f>IF(A3231="","",VLOOKUP(J3121,'TRI-1C'!$B$18:$FH$61,113,FALSE))</f>
        <v>B-</v>
      </c>
      <c r="I3231" s="125" t="str">
        <f t="shared" si="121"/>
        <v>B-</v>
      </c>
      <c r="J3231" s="128"/>
    </row>
    <row r="3232" spans="1:10" ht="12.75" customHeight="1">
      <c r="A323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232" s="149"/>
      <c r="C3232" s="149"/>
      <c r="D3232" s="150"/>
      <c r="E3232" s="150"/>
      <c r="F3232" s="126"/>
      <c r="G3232" s="122" t="str">
        <f>IF(A3232="","",VLOOKUP(J3121,'TRI-1C'!$B$18:$FH$61,114,FALSE))</f>
        <v>B-</v>
      </c>
      <c r="H3232" s="150"/>
      <c r="I3232" s="127" t="str">
        <f t="shared" si="121"/>
        <v>B-</v>
      </c>
      <c r="J3232" s="126"/>
    </row>
    <row r="3233" spans="1:10" ht="12.75" customHeight="1">
      <c r="A3233" s="147" t="str">
        <f>IF('TRI-1C'!$DL$13="","",'TRI-1C'!$DL$13)</f>
        <v>Participar en dramatizaciones, asumiendo roles de diferentes personas del entorno y de personajes de cuentos e historietas.</v>
      </c>
      <c r="B3233" s="139"/>
      <c r="C3233" s="139"/>
      <c r="F3233" s="128"/>
      <c r="G3233" s="124" t="str">
        <f>IF(A3233="","",VLOOKUP(J3121,'TRI-1C'!$B$18:$FH$61,115,FALSE))</f>
        <v>B-</v>
      </c>
      <c r="I3233" s="125" t="str">
        <f t="shared" si="121"/>
        <v>B-</v>
      </c>
      <c r="J3233" s="128"/>
    </row>
    <row r="3234" spans="1:10" ht="12.75" customHeight="1">
      <c r="A3234" s="148" t="str">
        <f>IF('TRI-1C'!$DM$13="","",'TRI-1C'!$DM$13)</f>
        <v>Participar en rondas populares, bailes y juegos tradicionales, asumiendo los roles y respetando las reglas.</v>
      </c>
      <c r="B3234" s="158"/>
      <c r="C3234" s="158"/>
      <c r="D3234" s="158"/>
      <c r="E3234" s="158"/>
      <c r="F3234" s="159"/>
      <c r="G3234" s="122" t="str">
        <f>IF(A3234="","",VLOOKUP(J3121,'TRI-1C'!$B$18:$FH$61,116,FALSE))</f>
        <v>B-</v>
      </c>
      <c r="H3234" s="150"/>
      <c r="I3234" s="127" t="str">
        <f t="shared" si="121"/>
        <v>B-</v>
      </c>
      <c r="J3234" s="126"/>
    </row>
    <row r="3235" spans="1:10" ht="12.75" customHeight="1">
      <c r="A3235" s="11" t="str">
        <f>IF('TRI-1C'!$DN$13="","",'TRI-1C'!$DN$13)</f>
        <v>Realizar actividades creativas utilizando las técnicas grafo plásticas con variedad de materiales.</v>
      </c>
      <c r="B3235" s="156"/>
      <c r="C3235" s="156"/>
      <c r="D3235" s="156"/>
      <c r="E3235" s="156"/>
      <c r="F3235" s="157"/>
      <c r="G3235" s="124" t="str">
        <f>IF(A3235="","",VLOOKUP(J3121,'TRI-1C'!$B$18:$FH$61,117,FALSE))</f>
        <v>B-</v>
      </c>
      <c r="I3235" s="125" t="str">
        <f t="shared" si="121"/>
        <v>B-</v>
      </c>
      <c r="J3235" s="128"/>
    </row>
    <row r="3236" spans="1:10" ht="12.75" customHeight="1">
      <c r="A3236" s="165" t="str">
        <f>'BI-1T'!$A$13</f>
        <v>EXPRESION CORPORAL Y MOTRICIDAD</v>
      </c>
      <c r="B3236" s="149"/>
      <c r="C3236" s="149"/>
      <c r="D3236" s="150"/>
      <c r="E3236" s="150"/>
      <c r="F3236" s="126"/>
      <c r="G3236" s="122" t="str">
        <f>IF(A3236="","",VLOOKUP(J3121,'TRI-1C'!$B$18:$FH$61,118,FALSE))</f>
        <v>B-</v>
      </c>
      <c r="H3236" s="150"/>
      <c r="I3236" s="127"/>
      <c r="J3236" s="126"/>
    </row>
    <row r="3237" spans="1:10" ht="12.75" customHeight="1">
      <c r="A3237" s="147" t="str">
        <f>IF('TRI-1C'!$DP$13="","",'TRI-1C'!$DP$13)</f>
        <v>Caminar y correr con soltura y seguridad manteniendo el equilibrio a diferentes distancias, orientaciones y ritmos en espacios parciales.</v>
      </c>
      <c r="B3237" s="139"/>
      <c r="C3237" s="139"/>
      <c r="F3237" s="128"/>
      <c r="G3237" s="124" t="str">
        <f>IF(A3237="","",VLOOKUP(J3121,'TRI-1C'!$B$18:$FH$61,119,FALSE))</f>
        <v>B+</v>
      </c>
      <c r="I3237" s="125" t="str">
        <f t="shared" ref="I3237:I3264" si="122">IF(G3237="","",G3237)</f>
        <v>B+</v>
      </c>
      <c r="J3237" s="128"/>
    </row>
    <row r="3238" spans="1:10" ht="12.75" customHeight="1">
      <c r="A323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3238" s="149"/>
      <c r="C3238" s="149"/>
      <c r="D3238" s="150"/>
      <c r="E3238" s="150"/>
      <c r="F3238" s="126"/>
      <c r="G3238" s="122" t="str">
        <f>IF(A3238="","",VLOOKUP(J3121,'TRI-1C'!$B$18:$FH$61,120,FALSE))</f>
        <v>B+</v>
      </c>
      <c r="H3238" s="150"/>
      <c r="I3238" s="127" t="str">
        <f t="shared" si="122"/>
        <v>B+</v>
      </c>
      <c r="J3238" s="126"/>
    </row>
    <row r="3239" spans="1:10" ht="12.75" customHeight="1">
      <c r="A3239" s="147" t="str">
        <f>IF('TRI-1C'!$DR$13="","",'TRI-1C'!$DR$13)</f>
        <v>Discriminar sonidos onomatopéyicos y diferencia los sonidos naturales de los artificiales</v>
      </c>
      <c r="B3239" s="139"/>
      <c r="C3239" s="139"/>
      <c r="F3239" s="128"/>
      <c r="G3239" s="124" t="str">
        <f>IF(A3239="","",VLOOKUP(J3121,'TRI-1C'!$B$18:$FH$61,121,FALSE))</f>
        <v>B+</v>
      </c>
      <c r="I3239" s="125" t="str">
        <f t="shared" si="122"/>
        <v>B+</v>
      </c>
      <c r="J3239" s="128"/>
    </row>
    <row r="3240" spans="1:10" ht="12.75" customHeight="1">
      <c r="A3240" s="192" t="str">
        <f>IF('TRI-1C'!$DS$13="","",'TRI-1C'!$DS$13)</f>
        <v>Ejecutar actividades coordinadamente y con un control adecuado de fuerza y tonicidad muscular como: lanzar, atrapar y patear objetos y pelotas.</v>
      </c>
      <c r="B3240" s="154"/>
      <c r="C3240" s="154"/>
      <c r="D3240" s="154"/>
      <c r="E3240" s="154"/>
      <c r="F3240" s="155"/>
      <c r="G3240" s="122" t="str">
        <f>IF(A3240="","",VLOOKUP(J3121,'TRI-1C'!$B$18:$FH$61,122,FALSE))</f>
        <v>B+</v>
      </c>
      <c r="H3240" s="150"/>
      <c r="I3240" s="127" t="str">
        <f t="shared" si="122"/>
        <v>B+</v>
      </c>
      <c r="J3240" s="126"/>
    </row>
    <row r="3241" spans="1:10" ht="12.75" customHeight="1">
      <c r="A3241" s="147" t="str">
        <f>IF('TRI-1C'!$DT$13="","",'TRI-1C'!$DT$13)</f>
        <v>Emplear su lado dominante en la realización de la mayoría de las actividades que utilice la mano, ojo y pie.</v>
      </c>
      <c r="B3241" s="139"/>
      <c r="C3241" s="139"/>
      <c r="F3241" s="128"/>
      <c r="G3241" s="124" t="str">
        <f>IF(A3241="","",VLOOKUP(J3121,'TRI-1C'!$B$18:$FH$61,123,FALSE))</f>
        <v>B+</v>
      </c>
      <c r="I3241" s="125" t="str">
        <f t="shared" si="122"/>
        <v>B+</v>
      </c>
      <c r="J3241" s="128"/>
    </row>
    <row r="3242" spans="1:10" ht="12.75" customHeight="1">
      <c r="A3242" s="148" t="str">
        <f>IF('TRI-1C'!$DU$13="","",'TRI-1C'!$DU$13)</f>
        <v>Galopar y salticar coordinadamente con obstáculos ejecutando circuitos.</v>
      </c>
      <c r="B3242" s="149"/>
      <c r="C3242" s="149"/>
      <c r="D3242" s="150"/>
      <c r="E3242" s="150"/>
      <c r="F3242" s="126"/>
      <c r="G3242" s="122" t="str">
        <f>IF(A3242="","",VLOOKUP(J3121,'TRI-1C'!$B$18:$FH$61,124,FALSE))</f>
        <v>B+</v>
      </c>
      <c r="H3242" s="150"/>
      <c r="I3242" s="127" t="str">
        <f t="shared" si="122"/>
        <v>B+</v>
      </c>
      <c r="J3242" s="126"/>
    </row>
    <row r="3243" spans="1:10" ht="12.75" customHeight="1">
      <c r="A324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3243" s="139"/>
      <c r="C3243" s="139"/>
      <c r="F3243" s="128"/>
      <c r="G3243" s="124" t="str">
        <f>IF(A3243="","",VLOOKUP(J3121,'TRI-1C'!$B$18:$FH$61,125,FALSE))</f>
        <v>B+</v>
      </c>
      <c r="I3243" s="125" t="str">
        <f t="shared" si="122"/>
        <v>B+</v>
      </c>
      <c r="J3243" s="128"/>
    </row>
    <row r="3244" spans="1:10" ht="12.75" customHeight="1">
      <c r="A3244" s="148" t="str">
        <f>IF('TRI-1C'!$DW$13="","",'TRI-1C'!$DW$13)</f>
        <v>Mantener el equilibro al caminar sobre líneas rectas, curvas y quebradas con altura (aprox. 20 cm) logrando un adecuado control postural.</v>
      </c>
      <c r="B3244" s="158"/>
      <c r="C3244" s="158"/>
      <c r="D3244" s="158"/>
      <c r="E3244" s="158"/>
      <c r="F3244" s="159"/>
      <c r="G3244" s="122" t="str">
        <f>IF(A3244="","",VLOOKUP(J3121,'TRI-1C'!$B$18:$FH$61,126,FALSE))</f>
        <v>B+</v>
      </c>
      <c r="H3244" s="150"/>
      <c r="I3244" s="127" t="str">
        <f t="shared" si="122"/>
        <v>B+</v>
      </c>
      <c r="J3244" s="126"/>
    </row>
    <row r="3245" spans="1:10" ht="12.75" customHeight="1">
      <c r="A3245" s="11" t="str">
        <f>IF('TRI-1C'!$DX$13="","",'TRI-1C'!$DX$13)</f>
        <v>Mantener un adecuado control postural en diferentes posiciones del cuerpo y en desplazamientos.</v>
      </c>
      <c r="B3245" s="156"/>
      <c r="C3245" s="156"/>
      <c r="D3245" s="156"/>
      <c r="E3245" s="156"/>
      <c r="F3245" s="157"/>
      <c r="G3245" s="124" t="str">
        <f>IF(A3245="","",VLOOKUP(J3121,'TRI-1C'!$B$18:$FH$61,127,FALSE))</f>
        <v>B+</v>
      </c>
      <c r="I3245" s="125" t="str">
        <f t="shared" si="122"/>
        <v>B+</v>
      </c>
      <c r="J3245" s="128"/>
    </row>
    <row r="3246" spans="1:10" ht="12.75" customHeight="1">
      <c r="A3246" s="148" t="str">
        <f>IF('TRI-1C'!$DY$13="","",'TRI-1C'!$DY$13)</f>
        <v>Orientarse en el espacio realizando desplazamientos en función de consignas dadas con las nociones: entre, adelante-atrás, junto a, cerca-lejos</v>
      </c>
      <c r="B3246" s="149"/>
      <c r="C3246" s="149"/>
      <c r="D3246" s="150"/>
      <c r="E3246" s="150"/>
      <c r="F3246" s="126"/>
      <c r="G3246" s="122" t="str">
        <f>IF(A3246="","",VLOOKUP(J3121,'TRI-1C'!$B$18:$FH$61,128,FALSE))</f>
        <v>B+</v>
      </c>
      <c r="H3246" s="150"/>
      <c r="I3246" s="127" t="str">
        <f t="shared" si="122"/>
        <v>B+</v>
      </c>
      <c r="J3246" s="126"/>
    </row>
    <row r="3247" spans="1:10" ht="12.75" customHeight="1">
      <c r="A3247" s="147" t="str">
        <f>IF('TRI-1C'!$DZ$13="","",'TRI-1C'!$DZ$13)</f>
        <v>Realiza varios movimientos y desplazamientos combinados a diferentes velocidades (rápido, lento), duración (largos y corto).</v>
      </c>
      <c r="B3247" s="139"/>
      <c r="C3247" s="139"/>
      <c r="F3247" s="128"/>
      <c r="G3247" s="124" t="str">
        <f>IF(A3247="","",VLOOKUP(J3121,'TRI-1C'!$B$18:$FH$61,129,FALSE))</f>
        <v>B+</v>
      </c>
      <c r="I3247" s="125" t="str">
        <f t="shared" si="122"/>
        <v>B+</v>
      </c>
      <c r="J3247" s="128"/>
    </row>
    <row r="3248" spans="1:10" ht="12.75" customHeight="1">
      <c r="A3248" s="148" t="str">
        <f>IF('TRI-1C'!$EA$13="","",'TRI-1C'!$EA$13)</f>
        <v>Realizar actividades de coordinación visomotriz con niveles de dificultad creciente en el tamaño y tipo de materiales.</v>
      </c>
      <c r="B3248" s="149"/>
      <c r="C3248" s="149"/>
      <c r="D3248" s="150"/>
      <c r="E3248" s="150"/>
      <c r="F3248" s="126"/>
      <c r="G3248" s="122" t="str">
        <f>IF(A3248="","",VLOOKUP(J3121,'TRI-1C'!$B$18:$FH$61,130,FALSE))</f>
        <v>B+</v>
      </c>
      <c r="H3248" s="150"/>
      <c r="I3248" s="127" t="str">
        <f t="shared" si="122"/>
        <v>B+</v>
      </c>
      <c r="J3248" s="126"/>
    </row>
    <row r="3249" spans="1:10" ht="12.75" customHeight="1">
      <c r="A3249" s="147" t="str">
        <f>IF('TRI-1C'!$EB$13="","",'TRI-1C'!$EB$13)</f>
        <v>Realizar desplazamientos y movimientos combinados utilizando el espacio total y parcial a diferentes distancias (largas-cortas)</v>
      </c>
      <c r="B3249" s="139"/>
      <c r="C3249" s="139"/>
      <c r="F3249" s="128"/>
      <c r="G3249" s="124" t="str">
        <f>IF(A3249="","",VLOOKUP(J3121,'TRI-1C'!$B$18:$FH$61,131,FALSE))</f>
        <v>B+</v>
      </c>
      <c r="I3249" s="125" t="str">
        <f t="shared" si="122"/>
        <v>B+</v>
      </c>
      <c r="J3249" s="128"/>
    </row>
    <row r="3250" spans="1:10" ht="12.75" customHeight="1">
      <c r="A325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3250" s="154"/>
      <c r="C3250" s="154"/>
      <c r="D3250" s="154"/>
      <c r="E3250" s="154"/>
      <c r="F3250" s="155"/>
      <c r="G3250" s="122" t="str">
        <f>IF(A3250="","",VLOOKUP(J3121,'TRI-1C'!$B$18:$FH$61,132,FALSE))</f>
        <v>B+</v>
      </c>
      <c r="H3250" s="150"/>
      <c r="I3250" s="127" t="str">
        <f t="shared" si="122"/>
        <v>B+</v>
      </c>
      <c r="J3250" s="126"/>
    </row>
    <row r="3251" spans="1:10" ht="12.75" customHeight="1">
      <c r="A325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3251" s="139"/>
      <c r="C3251" s="139"/>
      <c r="F3251" s="128"/>
      <c r="G3251" s="124" t="str">
        <f>IF(A3251="","",VLOOKUP(J3121,'TRI-1C'!$B$18:$FH$61,133,FALSE))</f>
        <v>B+</v>
      </c>
      <c r="I3251" s="125" t="str">
        <f t="shared" si="122"/>
        <v>B+</v>
      </c>
      <c r="J3251" s="128"/>
    </row>
    <row r="3252" spans="1:10" ht="12.75" customHeight="1">
      <c r="A325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3252" s="149"/>
      <c r="C3252" s="149"/>
      <c r="D3252" s="150"/>
      <c r="E3252" s="150"/>
      <c r="F3252" s="126"/>
      <c r="G3252" s="122" t="str">
        <f>IF(A3252="","",VLOOKUP(J3121,'TRI-1C'!$B$18:$FH$61,134,FALSE))</f>
        <v>B+</v>
      </c>
      <c r="H3252" s="150"/>
      <c r="I3252" s="127" t="str">
        <f t="shared" si="122"/>
        <v>B+</v>
      </c>
      <c r="J3252" s="126"/>
    </row>
    <row r="3253" spans="1:10" ht="12.75" customHeight="1">
      <c r="A3253" s="147" t="str">
        <f>IF('TRI-1C'!$EF$13="","",'TRI-1C'!$EF$13)</f>
        <v>Realizar movimientos diferenciados con los lados laterales del cuerpo (un lado y otro lado).</v>
      </c>
      <c r="B3253" s="139"/>
      <c r="C3253" s="139"/>
      <c r="F3253" s="128"/>
      <c r="G3253" s="124" t="str">
        <f>IF(A3253="","",VLOOKUP(J3121,'TRI-1C'!$B$18:$FH$61,135,FALSE))</f>
        <v>B+</v>
      </c>
      <c r="I3253" s="125" t="str">
        <f t="shared" si="122"/>
        <v>B+</v>
      </c>
      <c r="J3253" s="128"/>
    </row>
    <row r="3254" spans="1:10" ht="12.75" customHeight="1">
      <c r="A3254" s="148" t="str">
        <f>IF('TRI-1C'!$EG$13="","",'TRI-1C'!$EG$13)</f>
        <v>Realizar movimientos para la coordinación de ojo y pie como: patear pelotas hacia un punto fijo determinado.</v>
      </c>
      <c r="B3254" s="158"/>
      <c r="C3254" s="158"/>
      <c r="D3254" s="158"/>
      <c r="E3254" s="158"/>
      <c r="F3254" s="159"/>
      <c r="G3254" s="122" t="str">
        <f>IF(A3254="","",VLOOKUP(J3121,'TRI-1C'!$B$18:$FH$61,136,FALSE))</f>
        <v>B+</v>
      </c>
      <c r="H3254" s="150"/>
      <c r="I3254" s="127" t="str">
        <f t="shared" si="122"/>
        <v>B+</v>
      </c>
      <c r="J3254" s="126"/>
    </row>
    <row r="3255" spans="1:10" ht="12.75" customHeight="1">
      <c r="A3255" s="11" t="str">
        <f>IF('TRI-1C'!$EH$13="","",'TRI-1C'!$EH$13)</f>
        <v>Realizar representaciones gráficas utilizando el dibujo con detalles que le dan intencionalidad y sentido para identificarlos</v>
      </c>
      <c r="B3255" s="156"/>
      <c r="C3255" s="156"/>
      <c r="D3255" s="156"/>
      <c r="E3255" s="156"/>
      <c r="F3255" s="157"/>
      <c r="G3255" s="124" t="str">
        <f>IF(A3255="","",VLOOKUP(J3121,'TRI-1C'!$B$18:$FH$61,137,FALSE))</f>
        <v>B+</v>
      </c>
      <c r="I3255" s="125" t="str">
        <f t="shared" si="122"/>
        <v>B+</v>
      </c>
      <c r="J3255" s="128"/>
    </row>
    <row r="3256" spans="1:10" ht="12.75" customHeight="1">
      <c r="A3256" s="148" t="str">
        <f>IF('TRI-1C'!$EI$13="","",'TRI-1C'!$EI$13)</f>
        <v>Reconocer la importancia del peatón y respetar su espacio en la vía mediante actividades lúdicas que fomenten el aprendizaje de normas de tránsito.</v>
      </c>
      <c r="B3256" s="149"/>
      <c r="C3256" s="149"/>
      <c r="D3256" s="150"/>
      <c r="E3256" s="150"/>
      <c r="F3256" s="126"/>
      <c r="G3256" s="122" t="str">
        <f>IF(A3256="","",VLOOKUP(J3121,'TRI-1C'!$B$18:$FH$61,138,FALSE))</f>
        <v>B+</v>
      </c>
      <c r="H3256" s="150"/>
      <c r="I3256" s="127" t="str">
        <f t="shared" si="122"/>
        <v>B+</v>
      </c>
      <c r="J3256" s="126"/>
    </row>
    <row r="3257" spans="1:10" ht="12.75" customHeight="1">
      <c r="A3257" s="147" t="str">
        <f>IF('TRI-1C'!$EJ$13="","",'TRI-1C'!$EJ$13)</f>
        <v>Representar la figura humana utilizando el monigote e incorporando detalles según la interiorización de su imagen corporal.</v>
      </c>
      <c r="B3257" s="139"/>
      <c r="C3257" s="139"/>
      <c r="F3257" s="128"/>
      <c r="G3257" s="124" t="str">
        <f>IF(A3257="","",VLOOKUP(J3121,'TRI-1C'!$B$18:$FH$61,139,FALSE))</f>
        <v>B+</v>
      </c>
      <c r="I3257" s="125" t="str">
        <f t="shared" si="122"/>
        <v>B+</v>
      </c>
      <c r="J3257" s="128"/>
    </row>
    <row r="3258" spans="1:10" ht="12.75" customHeight="1">
      <c r="A3258" s="148" t="str">
        <f>IF('TRI-1C'!$EK$13="","",'TRI-1C'!$EK$13)</f>
        <v>Saltar de un pie a otro alternadamente, de manera autónoma.</v>
      </c>
      <c r="B3258" s="149"/>
      <c r="C3258" s="149"/>
      <c r="D3258" s="150"/>
      <c r="E3258" s="150"/>
      <c r="F3258" s="126"/>
      <c r="G3258" s="122" t="str">
        <f>IF(A3258="","",VLOOKUP(J3121,'TRI-1C'!$B$18:$FH$61,140,FALSE))</f>
        <v>B+</v>
      </c>
      <c r="H3258" s="150"/>
      <c r="I3258" s="127" t="str">
        <f t="shared" si="122"/>
        <v>B+</v>
      </c>
      <c r="J3258" s="126"/>
    </row>
    <row r="3259" spans="1:10" ht="12.75" customHeight="1">
      <c r="A3259" s="147" t="str">
        <f>IF('TRI-1C'!$EL$13="","",'TRI-1C'!$EL$13)</f>
        <v>Saltar en dos pies en sentido vertical obstáculos de 20 a 30 cm en altura y en sentido horizontal longitudes de aproximadamente 50 a 70 cm.</v>
      </c>
      <c r="B3259" s="139"/>
      <c r="C3259" s="139"/>
      <c r="F3259" s="128"/>
      <c r="G3259" s="124" t="str">
        <f>IF(A3259="","",VLOOKUP(J3121,'TRI-1C'!$B$18:$FH$61,141,FALSE))</f>
        <v>B+</v>
      </c>
      <c r="I3259" s="125" t="str">
        <f t="shared" si="122"/>
        <v>B+</v>
      </c>
      <c r="J3259" s="128"/>
    </row>
    <row r="3260" spans="1:10" ht="12.75" customHeight="1">
      <c r="A3260" s="192" t="str">
        <f>IF('TRI-1C'!$EM$13="","",'TRI-1C'!$EM$13)</f>
        <v>Subir y bajar escaleras alternando los pies.</v>
      </c>
      <c r="B3260" s="154"/>
      <c r="C3260" s="154"/>
      <c r="D3260" s="154"/>
      <c r="E3260" s="154"/>
      <c r="F3260" s="155"/>
      <c r="G3260" s="122" t="str">
        <f>IF(A3260="","",VLOOKUP(J3121,'TRI-1C'!$B$18:$FH$61,142,FALSE))</f>
        <v>B+</v>
      </c>
      <c r="H3260" s="150"/>
      <c r="I3260" s="127" t="str">
        <f t="shared" si="122"/>
        <v>B+</v>
      </c>
      <c r="J3260" s="126"/>
    </row>
    <row r="3261" spans="1:10" ht="12.75" customHeight="1">
      <c r="A3261" s="147" t="str">
        <f>IF('TRI-1C'!$EN$13="","",'TRI-1C'!$EN$13)</f>
        <v>Trepar y reptar a diferentes ritmos y en posiciones corporales diversas (cúbito ventral y cúbito dorsal).</v>
      </c>
      <c r="B3261" s="139"/>
      <c r="C3261" s="139"/>
      <c r="F3261" s="128"/>
      <c r="G3261" s="124" t="str">
        <f>IF(A3261="","",VLOOKUP(J3121,'TRI-1C'!$B$18:$FH$61,143,FALSE))</f>
        <v>B+</v>
      </c>
      <c r="I3261" s="125" t="str">
        <f t="shared" si="122"/>
        <v>B+</v>
      </c>
      <c r="J3261" s="128"/>
    </row>
    <row r="3262" spans="1:10" ht="12.75" customHeight="1">
      <c r="A3262" s="148" t="str">
        <f>IF('TRI-1C'!$EO$13="","",'TRI-1C'!$EO$13)</f>
        <v>Ubicar algunas partes de su cuerpo en función de las nociones de al lado, junto a, cerca-lejos.</v>
      </c>
      <c r="B3262" s="149"/>
      <c r="C3262" s="149"/>
      <c r="D3262" s="150"/>
      <c r="E3262" s="150"/>
      <c r="F3262" s="126"/>
      <c r="G3262" s="122" t="str">
        <f>IF(A3262="","",VLOOKUP(J3121,'TRI-1C'!$B$18:$FH$61,144,FALSE))</f>
        <v>B+</v>
      </c>
      <c r="H3262" s="150"/>
      <c r="I3262" s="127" t="str">
        <f t="shared" si="122"/>
        <v>B+</v>
      </c>
      <c r="J3262" s="126"/>
    </row>
    <row r="3263" spans="1:10" ht="12.75" customHeight="1">
      <c r="A3263" s="147" t="str">
        <f>IF('TRI-1C'!$EP$13="","",'TRI-1C'!$EP$13)</f>
        <v>Utilizar el espacio parcial e inicia con el uso del espacio total para realizar representaciones gráficas.</v>
      </c>
      <c r="B3263" s="139"/>
      <c r="C3263" s="139"/>
      <c r="F3263" s="128"/>
      <c r="G3263" s="124" t="str">
        <f>IF(A3263="","",VLOOKUP(J3121,'TRI-1C'!$B$18:$FH$61,145,FALSE))</f>
        <v>B+</v>
      </c>
      <c r="I3263" s="125" t="str">
        <f t="shared" si="122"/>
        <v>B+</v>
      </c>
      <c r="J3263" s="128"/>
    </row>
    <row r="3264" spans="1:10" ht="12.75" customHeight="1">
      <c r="A3264" s="148" t="str">
        <f>IF('TRI-1C'!$EQ$13="","",'TRI-1C'!$EQ$13)</f>
        <v>Utilizar la pinza digital para coger lápices, marcadores, pinceles y diversos tipos de materiales.</v>
      </c>
      <c r="B3264" s="158"/>
      <c r="C3264" s="158"/>
      <c r="D3264" s="158"/>
      <c r="E3264" s="158"/>
      <c r="F3264" s="159"/>
      <c r="G3264" s="122" t="str">
        <f>IF(A3264="","",VLOOKUP(J3121,'TRI-1C'!$B$18:$FH$61,146,FALSE))</f>
        <v>B+</v>
      </c>
      <c r="H3264" s="150"/>
      <c r="I3264" s="127" t="str">
        <f t="shared" si="122"/>
        <v>B+</v>
      </c>
      <c r="J3264" s="126"/>
    </row>
    <row r="3265" spans="1:10" ht="12.75" customHeight="1">
      <c r="A3265" s="6" t="str">
        <f>NOTAS!$O$14</f>
        <v>CIVICA Y ACOMPAÑAMIENTO INTEGRAL</v>
      </c>
      <c r="B3265" s="156"/>
      <c r="C3265" s="156"/>
      <c r="D3265" s="156"/>
      <c r="E3265" s="156"/>
      <c r="F3265" s="157"/>
      <c r="G3265" s="124" t="str">
        <f>IF(A3265="","",VLOOKUP(J3121,'TRI-1C'!$B$18:$FH$61,146,FALSE))</f>
        <v>B+</v>
      </c>
      <c r="I3265" s="125"/>
      <c r="J3265" s="128"/>
    </row>
    <row r="3266" spans="1:10" ht="12.75" customHeight="1">
      <c r="A3266" s="148" t="str">
        <f>IF('TRI-1C'!$ES$13="","",'TRI-1C'!$ES$13)</f>
        <v/>
      </c>
      <c r="B3266" s="149"/>
      <c r="C3266" s="149"/>
      <c r="D3266" s="150"/>
      <c r="E3266" s="150"/>
      <c r="F3266" s="126"/>
      <c r="G3266" s="122" t="str">
        <f>IF(A3266="","",VLOOKUP(J3121,'TRI-1C'!$B$18:$FH$61,148,FALSE))</f>
        <v/>
      </c>
      <c r="H3266" s="150"/>
      <c r="I3266" s="127" t="str">
        <f t="shared" ref="I3266:I3275" si="123">IF(G3266="","",G3266)</f>
        <v/>
      </c>
      <c r="J3266" s="126"/>
    </row>
    <row r="3267" spans="1:10" ht="12.75" customHeight="1">
      <c r="A3267" s="147" t="str">
        <f>IF('TRI-1C'!$ET$13="","",'TRI-1C'!$ET$13)</f>
        <v>AUTOCONOCIMIENTO</v>
      </c>
      <c r="B3267" s="139"/>
      <c r="C3267" s="139"/>
      <c r="F3267" s="128"/>
      <c r="G3267" s="124" t="str">
        <f>IF(A3267="","",VLOOKUP(J3121,'TRI-1C'!$B$18:$FH$61,149,FALSE))</f>
        <v>F</v>
      </c>
      <c r="I3267" s="125" t="str">
        <f t="shared" si="123"/>
        <v>F</v>
      </c>
      <c r="J3267" s="128"/>
    </row>
    <row r="3268" spans="1:10" ht="12.75" customHeight="1">
      <c r="A3268" s="148" t="str">
        <f>IF('TRI-1C'!$EU$13="","",'TRI-1C'!$EU$13)</f>
        <v>PENSAMIENO CRITICO</v>
      </c>
      <c r="B3268" s="149"/>
      <c r="C3268" s="149"/>
      <c r="D3268" s="150"/>
      <c r="E3268" s="150"/>
      <c r="F3268" s="126"/>
      <c r="G3268" s="122" t="str">
        <f>IF(A3268="","",VLOOKUP(J3121,'TRI-1C'!$B$18:$FH$61,150,FALSE))</f>
        <v>F</v>
      </c>
      <c r="H3268" s="150"/>
      <c r="I3268" s="127" t="str">
        <f t="shared" si="123"/>
        <v>F</v>
      </c>
      <c r="J3268" s="126"/>
    </row>
    <row r="3269" spans="1:10" ht="12.75" customHeight="1">
      <c r="A3269" s="147" t="str">
        <f>IF('TRI-1C'!$EV$13="","",'TRI-1C'!$EV$13)</f>
        <v>MANEJO DE PROBLEMAS</v>
      </c>
      <c r="B3269" s="139"/>
      <c r="C3269" s="139"/>
      <c r="F3269" s="128"/>
      <c r="G3269" s="124" t="str">
        <f>IF(A3269="","",VLOOKUP(J3121,'TRI-1C'!$B$18:$FH$61,151,FALSE))</f>
        <v>F</v>
      </c>
      <c r="I3269" s="125" t="str">
        <f t="shared" si="123"/>
        <v>F</v>
      </c>
      <c r="J3269" s="128"/>
    </row>
    <row r="3270" spans="1:10" ht="12.75" customHeight="1">
      <c r="A3270" s="192" t="str">
        <f>IF('TRI-1C'!$EW$13="","",'TRI-1C'!$EW$13)</f>
        <v>TOMA DE DECISIONES</v>
      </c>
      <c r="B3270" s="154"/>
      <c r="C3270" s="154"/>
      <c r="D3270" s="154"/>
      <c r="E3270" s="154"/>
      <c r="F3270" s="155"/>
      <c r="G3270" s="122" t="str">
        <f>IF(A3270="","",VLOOKUP(J3121,'TRI-1C'!$B$18:$FH$61,152,FALSE))</f>
        <v>F</v>
      </c>
      <c r="H3270" s="150"/>
      <c r="I3270" s="127" t="str">
        <f t="shared" si="123"/>
        <v>F</v>
      </c>
      <c r="J3270" s="126"/>
    </row>
    <row r="3271" spans="1:10" ht="12.75" customHeight="1">
      <c r="A3271" s="147" t="str">
        <f>IF('TRI-1C'!$EX$13="","",'TRI-1C'!$EX$13)</f>
        <v>TRABAJO EN EQUIPO</v>
      </c>
      <c r="B3271" s="139"/>
      <c r="C3271" s="139"/>
      <c r="F3271" s="128"/>
      <c r="G3271" s="124" t="str">
        <f>IF(A3271="","",VLOOKUP(J3121,'TRI-1C'!$B$18:$FH$61,153,FALSE))</f>
        <v>S</v>
      </c>
      <c r="I3271" s="125" t="str">
        <f t="shared" si="123"/>
        <v>S</v>
      </c>
      <c r="J3271" s="128"/>
    </row>
    <row r="3272" spans="1:10" ht="12.75" customHeight="1">
      <c r="A3272" s="148" t="str">
        <f>IF('TRI-1C'!$EY$13="","",'TRI-1C'!$EY$13)</f>
        <v>CONCIENCIA SOCIAL</v>
      </c>
      <c r="B3272" s="149"/>
      <c r="C3272" s="149"/>
      <c r="D3272" s="150"/>
      <c r="E3272" s="150"/>
      <c r="F3272" s="126"/>
      <c r="G3272" s="122" t="str">
        <f>IF(A3272="","",VLOOKUP(J3121,'TRI-1C'!$B$18:$FH$61,154,FALSE))</f>
        <v>F</v>
      </c>
      <c r="H3272" s="150"/>
      <c r="I3272" s="127" t="str">
        <f t="shared" si="123"/>
        <v>F</v>
      </c>
      <c r="J3272" s="126"/>
    </row>
    <row r="3273" spans="1:10" ht="12.75" customHeight="1">
      <c r="A3273" s="147" t="str">
        <f>IF('TRI-1C'!$EZ$13="","",'TRI-1C'!$EZ$13)</f>
        <v xml:space="preserve">RELACIONES INTERPERSONALES	</v>
      </c>
      <c r="B3273" s="139"/>
      <c r="C3273" s="139"/>
      <c r="F3273" s="128"/>
      <c r="G3273" s="124" t="str">
        <f>IF(A3273="","",VLOOKUP(J3121,'TRI-1C'!$B$18:$FH$61,155,FALSE))</f>
        <v>F</v>
      </c>
      <c r="I3273" s="125" t="str">
        <f t="shared" si="123"/>
        <v>F</v>
      </c>
      <c r="J3273" s="128"/>
    </row>
    <row r="3274" spans="1:10" ht="12.75" customHeight="1">
      <c r="A3274" s="148" t="str">
        <f>IF('TRI-1C'!$FA$13="","",'TRI-1C'!$FA$13)</f>
        <v>MANEJO DE CONFLICTOS</v>
      </c>
      <c r="B3274" s="149"/>
      <c r="C3274" s="149"/>
      <c r="D3274" s="150"/>
      <c r="E3274" s="150"/>
      <c r="F3274" s="126"/>
      <c r="G3274" s="122" t="str">
        <f>IF(A3274="","",VLOOKUP(J3121,'TRI-1C'!$B$18:$FH$61,156,FALSE))</f>
        <v>F</v>
      </c>
      <c r="H3274" s="150"/>
      <c r="I3274" s="127" t="str">
        <f t="shared" si="123"/>
        <v>F</v>
      </c>
      <c r="J3274" s="126"/>
    </row>
    <row r="3275" spans="1:10" ht="12.75" customHeight="1">
      <c r="A3275" s="147" t="str">
        <f>IF('TRI-1C'!$FB$13="","",'TRI-1C'!$FB$13)</f>
        <v>MANEJO DE EMOCIONES Y SENTIMIENTOS</v>
      </c>
      <c r="B3275" s="139"/>
      <c r="C3275" s="139"/>
      <c r="F3275" s="128"/>
      <c r="G3275" s="124" t="str">
        <f>IF(A3275="","",VLOOKUP(J3121,'TRI-1C'!$B$18:$FH$61,157,FALSE))</f>
        <v>F</v>
      </c>
      <c r="I3275" s="125" t="str">
        <f t="shared" si="123"/>
        <v>F</v>
      </c>
      <c r="J3275" s="128"/>
    </row>
    <row r="3276" spans="1:10" ht="12.75" customHeight="1">
      <c r="A3276" s="151"/>
      <c r="B3276" s="129"/>
      <c r="C3276" s="129"/>
      <c r="D3276" s="130"/>
      <c r="E3276" s="130"/>
      <c r="F3276" s="131"/>
      <c r="G3276" s="132"/>
      <c r="H3276" s="130"/>
      <c r="I3276" s="133"/>
      <c r="J3276" s="131"/>
    </row>
    <row r="3277" spans="1:10" ht="12.75" customHeight="1">
      <c r="A3277" s="134"/>
      <c r="B3277" s="134"/>
      <c r="C3277" s="134"/>
      <c r="D3277" s="134"/>
      <c r="E3277" s="134"/>
      <c r="F3277" s="140"/>
      <c r="G3277" s="496"/>
      <c r="H3277" s="496"/>
      <c r="I3277" s="497"/>
      <c r="J3277" s="497"/>
    </row>
    <row r="3278" spans="1:10" ht="12.75" customHeight="1">
      <c r="A3278" s="487" t="s">
        <v>156</v>
      </c>
      <c r="B3278" s="488"/>
      <c r="C3278" s="135" t="s">
        <v>157</v>
      </c>
      <c r="G3278" s="494"/>
      <c r="H3278" s="494"/>
      <c r="I3278" s="494"/>
      <c r="J3278" s="494"/>
    </row>
    <row r="3279" spans="1:10" ht="12.75" customHeight="1">
      <c r="A3279" s="489" t="s">
        <v>158</v>
      </c>
      <c r="B3279" s="490"/>
      <c r="C3279" s="136" t="str">
        <f>VLOOKUP(J3121,'TRI-1C'!$B$18:$FH$61,160,FALSE)</f>
        <v>B-</v>
      </c>
      <c r="G3279" s="494"/>
      <c r="H3279" s="494"/>
      <c r="I3279" s="494"/>
      <c r="J3279" s="494"/>
    </row>
    <row r="3280" spans="1:10" ht="12.75" customHeight="1">
      <c r="A3280" s="491" t="s">
        <v>159</v>
      </c>
      <c r="B3280" s="492"/>
      <c r="C3280" s="493"/>
      <c r="G3280" s="494"/>
      <c r="H3280" s="494"/>
      <c r="I3280" s="494"/>
      <c r="J3280" s="494"/>
    </row>
    <row r="3281" spans="1:10" ht="12.75" customHeight="1">
      <c r="A3281" s="137" t="s">
        <v>160</v>
      </c>
      <c r="B3281" s="138"/>
      <c r="C3281" s="188" t="str">
        <f>VLOOKUP(J3121,'TRI-1C'!$B$18:$FH$61,161,FALSE)</f>
        <v/>
      </c>
      <c r="G3281" s="494"/>
      <c r="H3281" s="494"/>
      <c r="I3281" s="494"/>
      <c r="J3281" s="494"/>
    </row>
    <row r="3282" spans="1:10" ht="12.75" customHeight="1">
      <c r="A3282" s="137" t="s">
        <v>161</v>
      </c>
      <c r="B3282" s="138"/>
      <c r="C3282" s="188" t="str">
        <f>VLOOKUP(J3121,'TRI-1C'!$B$18:$FH$61,162,FALSE)</f>
        <v/>
      </c>
      <c r="G3282" s="494"/>
      <c r="H3282" s="494"/>
      <c r="I3282" s="494"/>
      <c r="J3282" s="494"/>
    </row>
    <row r="3283" spans="1:10" ht="12.75" customHeight="1">
      <c r="A3283" s="480" t="s">
        <v>163</v>
      </c>
      <c r="B3283" s="481"/>
      <c r="C3283" s="188">
        <f>VLOOKUP(J3121,'TRI-1C'!$B$18:$FH$61,163,FALSE)</f>
        <v>0</v>
      </c>
      <c r="G3283" s="494"/>
      <c r="H3283" s="494"/>
      <c r="I3283" s="494"/>
      <c r="J3283" s="494"/>
    </row>
    <row r="3284" spans="1:10" ht="12.75" customHeight="1">
      <c r="D3284" s="503" t="s">
        <v>162</v>
      </c>
      <c r="E3284" s="503"/>
      <c r="F3284" s="152">
        <f ca="1">NOW()</f>
        <v>45994.739222569442</v>
      </c>
    </row>
    <row r="3287" spans="1:10" ht="12.75" customHeight="1">
      <c r="G3287" s="112"/>
    </row>
    <row r="3289" spans="1:10" ht="12.75" customHeight="1">
      <c r="B3289" s="495" t="s">
        <v>164</v>
      </c>
      <c r="C3289" s="495"/>
      <c r="F3289" s="116" t="s">
        <v>165</v>
      </c>
      <c r="G3289" s="116" t="s">
        <v>165</v>
      </c>
    </row>
    <row r="3323" spans="1:10" ht="12.75" customHeight="1">
      <c r="A3323" s="111" t="s">
        <v>153</v>
      </c>
      <c r="C3323" t="str">
        <f>IF(VLOOKUP(J3326,NOTAS!$D$14:$P$60,2,FALSE)="","",VLOOKUP(J3326,NOTAS!$D$14:$P$60,2,FALSE))</f>
        <v>MERA ZAMBRANO YADIEL ATES</v>
      </c>
    </row>
    <row r="3324" spans="1:10" ht="12.75" customHeight="1">
      <c r="A3324" s="111" t="s">
        <v>154</v>
      </c>
      <c r="C3324" t="str">
        <f>NOTAS!$B$14&amp; " "&amp;NOTAS!$B$15</f>
        <v>INICIAL II A</v>
      </c>
      <c r="F3324" s="111"/>
      <c r="G3324" s="116"/>
      <c r="H3324" s="117"/>
      <c r="I3324" s="118"/>
      <c r="J3324" s="117"/>
    </row>
    <row r="3325" spans="1:10" ht="12.75" customHeight="1">
      <c r="A3325" s="111" t="s">
        <v>6</v>
      </c>
      <c r="C3325" t="str">
        <f>NOTAS!$B$18</f>
        <v>2025-2026 MATUTINA</v>
      </c>
      <c r="H3325" s="117"/>
      <c r="I3325" s="118"/>
      <c r="J3325" s="117"/>
    </row>
    <row r="3326" spans="1:10" ht="12.75" customHeight="1" thickBot="1">
      <c r="A3326" s="486" t="s">
        <v>167</v>
      </c>
      <c r="B3326" s="486"/>
      <c r="I3326" s="114" t="s">
        <v>74</v>
      </c>
      <c r="J3326" s="121">
        <v>17</v>
      </c>
    </row>
    <row r="3327" spans="1:10" ht="12.75" customHeight="1">
      <c r="A3327" s="482" t="s">
        <v>155</v>
      </c>
      <c r="B3327" s="483"/>
      <c r="C3327" s="483"/>
      <c r="D3327" s="483"/>
      <c r="E3327" s="483"/>
      <c r="F3327" s="484"/>
      <c r="G3327" s="485" t="s">
        <v>141</v>
      </c>
      <c r="H3327" s="483"/>
      <c r="I3327" s="498" t="s">
        <v>141</v>
      </c>
      <c r="J3327" s="499"/>
    </row>
    <row r="3328" spans="1:10" ht="12.75" customHeight="1">
      <c r="A3328" s="500" t="str">
        <f>IF('TRI-1C'!G$10="","",'TRI-1C'!G$10)</f>
        <v>IDENTIDAD Y AUTONOMÍA</v>
      </c>
      <c r="B3328" s="501"/>
      <c r="C3328" s="501"/>
      <c r="D3328" s="501"/>
      <c r="E3328" s="501"/>
      <c r="F3328" s="502"/>
      <c r="G3328" s="160"/>
      <c r="H3328" s="161"/>
      <c r="I3328" s="162"/>
      <c r="J3328" s="163"/>
    </row>
    <row r="3329" spans="1:10" ht="12.75" customHeight="1">
      <c r="A3329" s="148" t="str">
        <f>IF('TRI-1C'!G$13="","",'TRI-1C'!G$13)</f>
        <v>Comunicar algunos datos de su identidad como: nombres completos, edad, nombres de familiares cercanos, lugar dónde vive.</v>
      </c>
      <c r="B3329" s="158"/>
      <c r="C3329" s="158"/>
      <c r="D3329" s="158"/>
      <c r="E3329" s="158"/>
      <c r="F3329" s="159"/>
      <c r="G3329" s="122" t="str">
        <f>IF(A3329="","",VLOOKUP(J3326,'TRI-1C'!$B$18:$FH$61,6,FALSE))</f>
        <v>A-</v>
      </c>
      <c r="H3329" s="150"/>
      <c r="I3329" s="127" t="str">
        <f>IF(G3329="","",G3329)</f>
        <v>A-</v>
      </c>
      <c r="J3329" s="126"/>
    </row>
    <row r="3330" spans="1:10" ht="12.75" customHeight="1">
      <c r="A3330" s="11" t="str">
        <f>IF('TRI-1C'!$H$13="","",'TRI-1C'!$H$13)</f>
        <v>Demostrar curiosidad por las características físicas (genitales) que le permiten reconocerse como niño y niña</v>
      </c>
      <c r="B3330" s="156"/>
      <c r="C3330" s="156"/>
      <c r="D3330" s="156"/>
      <c r="E3330" s="156"/>
      <c r="F3330" s="157"/>
      <c r="G3330" s="124" t="str">
        <f>IF(A3330="","",VLOOKUP(J3326,'TRI-1C'!$B$18:$FH$61,7,FALSE))</f>
        <v>A+</v>
      </c>
      <c r="I3330" s="125" t="str">
        <f t="shared" ref="I3330:I3346" si="124">IF(G3330="","",G3330)</f>
        <v>A+</v>
      </c>
      <c r="J3330" s="128"/>
    </row>
    <row r="3331" spans="1:10" ht="12.75" customHeight="1">
      <c r="A3331" s="148" t="str">
        <f>IF('TRI-1C'!$I$13="","",'TRI-1C'!$I$13)</f>
        <v>Identificar la importancia de usar el cinturón de seguridad para promover el autocuidado y la protección personal.</v>
      </c>
      <c r="B3331" s="149"/>
      <c r="C3331" s="149"/>
      <c r="D3331" s="150"/>
      <c r="E3331" s="150"/>
      <c r="F3331" s="126"/>
      <c r="G3331" s="122" t="str">
        <f>IF(A3331="","",VLOOKUP(J3326,'TRI-1C'!$B$18:$FH$61,8,FALSE))</f>
        <v>B-</v>
      </c>
      <c r="H3331" s="150"/>
      <c r="I3331" s="127" t="str">
        <f t="shared" si="124"/>
        <v>B-</v>
      </c>
      <c r="J3331" s="126"/>
    </row>
    <row r="3332" spans="1:10" ht="12.75" customHeight="1">
      <c r="A3332" s="147" t="str">
        <f>IF('TRI-1C'!$J$13="","",'TRI-1C'!$J$13)</f>
        <v>Identificar las situaciones de peligro a las que se puede exponer en su entorno inmediato y seguir pautas de comportamiento para evitarlas.</v>
      </c>
      <c r="B3332" s="139"/>
      <c r="C3332" s="139"/>
      <c r="F3332" s="128"/>
      <c r="G3332" s="124" t="str">
        <f>IF(A3332="","",VLOOKUP(J3326,'TRI-1C'!$B$18:$FH$61,9,FALSE))</f>
        <v>A+</v>
      </c>
      <c r="I3332" s="125" t="str">
        <f t="shared" si="124"/>
        <v>A+</v>
      </c>
      <c r="J3332" s="128"/>
    </row>
    <row r="3333" spans="1:10" ht="12.75" customHeight="1">
      <c r="A3333" s="148" t="str">
        <f>IF('TRI-1C'!$K$13="","",'TRI-1C'!$K$13)</f>
        <v>Identificar sus características físicas y las de las personas de su entorno como parte del proceso de aceptación de sí mismo y de respeto a los demás.</v>
      </c>
      <c r="B3333" s="149"/>
      <c r="C3333" s="149"/>
      <c r="D3333" s="150"/>
      <c r="E3333" s="150"/>
      <c r="F3333" s="126"/>
      <c r="G3333" s="122" t="str">
        <f>IF(A3333="","",VLOOKUP(J3326,'TRI-1C'!$B$18:$FH$61,10,FALSE))</f>
        <v>A+</v>
      </c>
      <c r="H3333" s="150"/>
      <c r="I3333" s="127" t="str">
        <f t="shared" si="124"/>
        <v>A+</v>
      </c>
      <c r="J3333" s="126"/>
    </row>
    <row r="3334" spans="1:10" ht="12.75" customHeight="1">
      <c r="A3334" s="147" t="str">
        <f>IF('TRI-1C'!$L$13="","",'TRI-1C'!$L$13)</f>
        <v>Identificar y manifestar sus emociones y sentimientos, expresando las causas de los mismos mediante el lenguaje verbal. (D.EIB.10.3.)</v>
      </c>
      <c r="B3334" s="139"/>
      <c r="C3334" s="139"/>
      <c r="F3334" s="128"/>
      <c r="G3334" s="124" t="str">
        <f>IF(A3334="","",VLOOKUP(J3326,'TRI-1C'!$B$18:$FH$61,11,FALSE))</f>
        <v>A+</v>
      </c>
      <c r="I3334" s="125" t="str">
        <f t="shared" si="124"/>
        <v>A+</v>
      </c>
      <c r="J3334" s="128"/>
    </row>
    <row r="3335" spans="1:10" ht="12.75" customHeight="1">
      <c r="A3335" s="192" t="str">
        <f>IF('TRI-1C'!$M$13="","",'TRI-1C'!$M$13)</f>
        <v>Identificarse como miembro de una familia reconociéndose como parte importante de la misma.</v>
      </c>
      <c r="B3335" s="154"/>
      <c r="C3335" s="154"/>
      <c r="D3335" s="154"/>
      <c r="E3335" s="154"/>
      <c r="F3335" s="155"/>
      <c r="G3335" s="122" t="str">
        <f>IF(A3335="","",VLOOKUP(J3326,'TRI-1C'!$B$18:$FH$61,12,FALSE))</f>
        <v>A+</v>
      </c>
      <c r="H3335" s="150"/>
      <c r="I3335" s="127" t="str">
        <f t="shared" si="124"/>
        <v>A+</v>
      </c>
      <c r="J3335" s="126"/>
    </row>
    <row r="3336" spans="1:10" ht="12.75" customHeight="1">
      <c r="A3336" s="147" t="str">
        <f>IF('TRI-1C'!$N$13="","",'TRI-1C'!$N$13)</f>
        <v>Practicar con autonomía hábitos de higiene personal como lavarse las manos, los dientes y la cara.</v>
      </c>
      <c r="B3336" s="139"/>
      <c r="C3336" s="139"/>
      <c r="F3336" s="128"/>
      <c r="G3336" s="124" t="str">
        <f>IF(A3336="","",VLOOKUP(J3326,'TRI-1C'!$B$18:$FH$61,13,FALSE))</f>
        <v>A+</v>
      </c>
      <c r="I3336" s="125" t="str">
        <f t="shared" si="124"/>
        <v>A+</v>
      </c>
      <c r="J3336" s="128"/>
    </row>
    <row r="3337" spans="1:10" ht="12.75" customHeight="1">
      <c r="A3337" s="148" t="str">
        <f>IF('TRI-1C'!$O$13="","",'TRI-1C'!$O$13)</f>
        <v>Practicar hábitos de orden ubicando los objetos en el lugar correspondiente.</v>
      </c>
      <c r="B3337" s="149"/>
      <c r="C3337" s="149"/>
      <c r="D3337" s="150"/>
      <c r="E3337" s="150"/>
      <c r="F3337" s="126"/>
      <c r="G3337" s="122" t="str">
        <f>IF(A3337="","",VLOOKUP(J3326,'TRI-1C'!$B$18:$FH$61,14,FALSE))</f>
        <v>B+</v>
      </c>
      <c r="H3337" s="150"/>
      <c r="I3337" s="127" t="str">
        <f t="shared" si="124"/>
        <v>B+</v>
      </c>
      <c r="J3337" s="126"/>
    </row>
    <row r="3338" spans="1:10" ht="12.75" customHeight="1">
      <c r="A3338" s="147" t="str">
        <f>IF('TRI-1C'!$P$13="","",'TRI-1C'!$P$13)</f>
        <v>Practicar las acciones a seguir en situaciones de riesgo como: temblores, incendios, entre otros, determinadas en el plan de contingencia institucional.</v>
      </c>
      <c r="B3338" s="139"/>
      <c r="C3338" s="139"/>
      <c r="F3338" s="128"/>
      <c r="G3338" s="124" t="str">
        <f>IF(A3338="","",VLOOKUP(J3326,'TRI-1C'!$B$18:$FH$61,15,FALSE))</f>
        <v>A+</v>
      </c>
      <c r="I3338" s="125" t="str">
        <f t="shared" si="124"/>
        <v>A+</v>
      </c>
      <c r="J3338" s="128"/>
    </row>
    <row r="3339" spans="1:10" ht="12.75" customHeight="1">
      <c r="A3339" s="148" t="str">
        <f>IF('TRI-1C'!$Q$13="","",'TRI-1C'!$Q$13)</f>
        <v>Practicar normas de seguridad para evitar accidentes a los que se puede exponer en su entorno inmediato.</v>
      </c>
      <c r="B3339" s="158"/>
      <c r="C3339" s="158"/>
      <c r="D3339" s="158"/>
      <c r="E3339" s="158"/>
      <c r="F3339" s="159"/>
      <c r="G3339" s="122" t="str">
        <f>IF(A3339="","",VLOOKUP(J3326,'TRI-1C'!$B$18:$FH$61,16,FALSE))</f>
        <v>A+</v>
      </c>
      <c r="H3339" s="150"/>
      <c r="I3339" s="127" t="str">
        <f t="shared" si="124"/>
        <v>A+</v>
      </c>
      <c r="J3339" s="126"/>
    </row>
    <row r="3340" spans="1:10" ht="12.75" customHeight="1">
      <c r="A3340" s="11" t="str">
        <f>IF('TRI-1C'!$R$13="","",'TRI-1C'!$R$13)</f>
        <v>Realiza independientemente normas de aseo al ir al baño.</v>
      </c>
      <c r="B3340" s="156"/>
      <c r="C3340" s="156"/>
      <c r="D3340" s="156"/>
      <c r="E3340" s="156"/>
      <c r="F3340" s="157"/>
      <c r="G3340" s="124" t="str">
        <f>IF(A3340="","",VLOOKUP(J3326,'TRI-1C'!$B$18:$FH$61,17,FALSE))</f>
        <v>A+</v>
      </c>
      <c r="I3340" s="125" t="str">
        <f t="shared" si="124"/>
        <v>A+</v>
      </c>
      <c r="J3340" s="128"/>
    </row>
    <row r="3341" spans="1:10" ht="12.75" customHeight="1">
      <c r="A3341" s="148" t="str">
        <f>IF('TRI-1C'!$S$13="","",'TRI-1C'!$S$13)</f>
        <v>Reconocer la importancia del uso del casco y demás indumentaria de pro tección para protegerse de lesiones en actividades que requieran su uso</v>
      </c>
      <c r="B3341" s="149"/>
      <c r="C3341" s="149"/>
      <c r="D3341" s="150"/>
      <c r="E3341" s="150"/>
      <c r="F3341" s="126"/>
      <c r="G3341" s="122" t="str">
        <f>IF(A3341="","",VLOOKUP(J3326,'TRI-1C'!$B$18:$FH$61,18,FALSE))</f>
        <v>B+</v>
      </c>
      <c r="H3341" s="150"/>
      <c r="I3341" s="127" t="str">
        <f t="shared" si="124"/>
        <v>B+</v>
      </c>
      <c r="J3341" s="126"/>
    </row>
    <row r="3342" spans="1:10" ht="12.75" customHeight="1">
      <c r="A3342" s="147" t="str">
        <f>IF('TRI-1C'!$T$13="","",'TRI-1C'!$T$13)</f>
        <v>Reconocer situaciones problémicas en las actividades escolares para solucionarlas de forma creativa y con autonomía.</v>
      </c>
      <c r="B3342" s="139"/>
      <c r="C3342" s="139"/>
      <c r="F3342" s="128"/>
      <c r="G3342" s="124" t="str">
        <f>IF(A3342="","",VLOOKUP(J3326,'TRI-1C'!$B$18:$FH$61,19,FALSE))</f>
        <v>A+</v>
      </c>
      <c r="I3342" s="125" t="str">
        <f t="shared" si="124"/>
        <v>A+</v>
      </c>
      <c r="J3342" s="128"/>
    </row>
    <row r="3343" spans="1:10" ht="12.75" customHeight="1">
      <c r="A3343" s="148" t="str">
        <f>IF('TRI-1C'!$U$13="","",'TRI-1C'!$U$13)</f>
        <v>Seleccionar las prendas de vestir de acuerdo al estado climático (prendas para el frío / prendas para el calor).</v>
      </c>
      <c r="B3343" s="149"/>
      <c r="C3343" s="149"/>
      <c r="D3343" s="150"/>
      <c r="E3343" s="150"/>
      <c r="F3343" s="126"/>
      <c r="G3343" s="122" t="str">
        <f>IF(A3343="","",VLOOKUP(J3326,'TRI-1C'!$B$18:$FH$61,20,FALSE))</f>
        <v>A+</v>
      </c>
      <c r="H3343" s="150"/>
      <c r="I3343" s="127" t="str">
        <f t="shared" si="124"/>
        <v>A+</v>
      </c>
      <c r="J3343" s="126"/>
    </row>
    <row r="3344" spans="1:10" ht="12.75" customHeight="1">
      <c r="A3344" s="147" t="str">
        <f>IF('TRI-1C'!$V$13="","",'TRI-1C'!$V$13)</f>
        <v>Tomar decisiones con respecto a la elección de actividades, vestuario entre otros, en función de sus gustos y preferencias, argumentando las mismas.</v>
      </c>
      <c r="B3344" s="139"/>
      <c r="C3344" s="139"/>
      <c r="F3344" s="128"/>
      <c r="G3344" s="124" t="str">
        <f>IF(A3344="","",VLOOKUP(J3326,'TRI-1C'!$B$18:$FH$61,21,FALSE))</f>
        <v>A+</v>
      </c>
      <c r="I3344" s="125" t="str">
        <f t="shared" si="124"/>
        <v>A+</v>
      </c>
      <c r="J3344" s="128"/>
    </row>
    <row r="3345" spans="1:10" ht="12.75" customHeight="1">
      <c r="A3345" s="192" t="str">
        <f>IF('TRI-1C'!$W$13="","",'TRI-1C'!$W$13)</f>
        <v>Utilizar la cuchara, tenedor y el vaso cuando se alimenta de manera autónoma.</v>
      </c>
      <c r="B3345" s="154"/>
      <c r="C3345" s="154"/>
      <c r="D3345" s="154"/>
      <c r="E3345" s="154"/>
      <c r="F3345" s="155"/>
      <c r="G3345" s="122" t="str">
        <f>IF(A3345="","",VLOOKUP(J3326,'TRI-1C'!$B$18:$FH$61,22,FALSE))</f>
        <v>A+</v>
      </c>
      <c r="H3345" s="150"/>
      <c r="I3345" s="127" t="str">
        <f t="shared" si="124"/>
        <v>A+</v>
      </c>
      <c r="J3345" s="126"/>
    </row>
    <row r="3346" spans="1:10" ht="12.75" customHeight="1">
      <c r="A3346" s="147" t="str">
        <f>IF('TRI-1C'!$X$13="","",'TRI-1C'!$X$13)</f>
        <v>Vestirse y desvestirse de manera independiente con prendas de vestir sencillas. (D.EIB.10.5)</v>
      </c>
      <c r="B3346" s="139"/>
      <c r="C3346" s="139"/>
      <c r="F3346" s="128"/>
      <c r="G3346" s="124" t="str">
        <f>IF(A3346="","",VLOOKUP(J3326,'TRI-1C'!$B$18:$FH$61,23,FALSE))</f>
        <v>A+</v>
      </c>
      <c r="I3346" s="125" t="str">
        <f t="shared" si="124"/>
        <v>A+</v>
      </c>
      <c r="J3346" s="128"/>
    </row>
    <row r="3347" spans="1:10" ht="12.75" customHeight="1">
      <c r="A3347" s="165" t="str">
        <f>'BI-1T'!$A$8</f>
        <v>CONVIVENCIA</v>
      </c>
      <c r="B3347" s="149"/>
      <c r="C3347" s="149"/>
      <c r="D3347" s="150"/>
      <c r="E3347" s="150"/>
      <c r="F3347" s="126"/>
      <c r="G3347" s="122" t="str">
        <f>IF(A3347="","",VLOOKUP(J3326,'TRI-1C'!$B$18:$FH$61,24,FALSE))</f>
        <v>A+</v>
      </c>
      <c r="H3347" s="150"/>
      <c r="I3347" s="127"/>
      <c r="J3347" s="126"/>
    </row>
    <row r="3348" spans="1:10" ht="12.75" customHeight="1">
      <c r="A3348" s="147" t="str">
        <f>IF('TRI-1C'!$Z$13="","",'TRI-1C'!$Z$13)</f>
        <v>Apoyar y motivar a otras personas a participar en actividades grupales, particularmente a quienes muestran dificultades al hacerlo</v>
      </c>
      <c r="B3348" s="139"/>
      <c r="C3348" s="139"/>
      <c r="F3348" s="128"/>
      <c r="G3348" s="124" t="str">
        <f>IF(A3348="","",VLOOKUP(J3326,'TRI-1C'!$B$18:$FH$61,25,FALSE))</f>
        <v>A+</v>
      </c>
      <c r="I3348" s="125" t="str">
        <f t="shared" ref="I3348:I3362" si="125">IF(G3348="","",G3348)</f>
        <v>A+</v>
      </c>
      <c r="J3348" s="128"/>
    </row>
    <row r="3349" spans="1:10" ht="12.75" customHeight="1">
      <c r="A3349" s="148" t="str">
        <f>IF('TRI-1C'!$AA$13="","",'TRI-1C'!$AA$13)</f>
        <v>Asumir y respetar normas de convivencia en la institución de educación inicial y en el hogar acordadas con el adulto. (D.EIB.10.15.)</v>
      </c>
      <c r="B3349" s="158"/>
      <c r="C3349" s="158"/>
      <c r="D3349" s="158"/>
      <c r="E3349" s="158"/>
      <c r="F3349" s="159"/>
      <c r="G3349" s="122" t="str">
        <f>IF(A3349="","",VLOOKUP(J3326,'TRI-1C'!$B$18:$FH$61,26,FALSE))</f>
        <v>A+</v>
      </c>
      <c r="H3349" s="150"/>
      <c r="I3349" s="127" t="str">
        <f t="shared" si="125"/>
        <v>A+</v>
      </c>
      <c r="J3349" s="126"/>
    </row>
    <row r="3350" spans="1:10" ht="12.75" customHeight="1">
      <c r="A3350" s="11" t="str">
        <f>IF('TRI-1C'!$AB$13="","",'TRI-1C'!$AB$13)</f>
        <v>Colaborar en actividades que se desarrollan con otros niños y adultos de su entorno.</v>
      </c>
      <c r="B3350" s="156"/>
      <c r="C3350" s="156"/>
      <c r="D3350" s="156"/>
      <c r="E3350" s="156"/>
      <c r="F3350" s="157"/>
      <c r="G3350" s="124" t="str">
        <f>IF(A3350="","",VLOOKUP(J3326,'TRI-1C'!$B$18:$FH$61,27,FALSE))</f>
        <v>A+</v>
      </c>
      <c r="I3350" s="125" t="str">
        <f t="shared" si="125"/>
        <v>A+</v>
      </c>
      <c r="J3350" s="128"/>
    </row>
    <row r="3351" spans="1:10" ht="12.75" customHeight="1">
      <c r="A3351" s="148" t="str">
        <f>IF('TRI-1C'!$AC$13="","",'TRI-1C'!$AC$13)</f>
        <v>Demostrar actitudes de solidaridad ante situaciones de necesidad de sus compañeros y adultos de su entorno</v>
      </c>
      <c r="B3351" s="149"/>
      <c r="C3351" s="149"/>
      <c r="D3351" s="150"/>
      <c r="E3351" s="150"/>
      <c r="F3351" s="126"/>
      <c r="G3351" s="122" t="str">
        <f>IF(A3351="","",VLOOKUP(J3326,'TRI-1C'!$B$18:$FH$61,28,FALSE))</f>
        <v>A+</v>
      </c>
      <c r="H3351" s="150"/>
      <c r="I3351" s="127" t="str">
        <f t="shared" si="125"/>
        <v>A+</v>
      </c>
      <c r="J3351" s="126"/>
    </row>
    <row r="3352" spans="1:10" ht="12.75" customHeight="1">
      <c r="A335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352" s="139"/>
      <c r="C3352" s="139"/>
      <c r="F3352" s="128"/>
      <c r="G3352" s="124" t="str">
        <f>IF(A3352="","",VLOOKUP(J3326,'TRI-1C'!$B$18:$FH$61,29,FALSE))</f>
        <v>A+</v>
      </c>
      <c r="I3352" s="125" t="str">
        <f t="shared" si="125"/>
        <v>A+</v>
      </c>
      <c r="J3352" s="128"/>
    </row>
    <row r="3353" spans="1:10" ht="12.75" customHeight="1">
      <c r="A3353" s="148" t="str">
        <f>IF('TRI-1C'!$AE$13="","",'TRI-1C'!$AE$13)</f>
        <v>Demostrar preferencia de jugar la mayor parte del tiempo con un amigo estableciendo niveles de empatías más estables.</v>
      </c>
      <c r="B3353" s="149"/>
      <c r="C3353" s="149"/>
      <c r="D3353" s="150"/>
      <c r="E3353" s="150"/>
      <c r="F3353" s="126"/>
      <c r="G3353" s="122" t="str">
        <f>IF(A3353="","",VLOOKUP(J3326,'TRI-1C'!$B$18:$FH$61,30,FALSE))</f>
        <v>A+</v>
      </c>
      <c r="H3353" s="150"/>
      <c r="I3353" s="127" t="str">
        <f t="shared" si="125"/>
        <v>A+</v>
      </c>
      <c r="J3353" s="126"/>
    </row>
    <row r="3354" spans="1:10" ht="12.75" customHeight="1">
      <c r="A3354" s="147" t="str">
        <f>IF('TRI-1C'!$AF$13="","",'TRI-1C'!$AF$13)</f>
        <v>Demostrar sensibilidad ante deseos, emociones y sentimientos de otras personas.</v>
      </c>
      <c r="B3354" s="139"/>
      <c r="C3354" s="139"/>
      <c r="F3354" s="128"/>
      <c r="G3354" s="124" t="str">
        <f>IF(A3354="","",VLOOKUP(J3326,'TRI-1C'!$B$18:$FH$61,31,FALSE))</f>
        <v>A+</v>
      </c>
      <c r="I3354" s="125" t="str">
        <f t="shared" si="125"/>
        <v>A+</v>
      </c>
      <c r="J3354" s="128"/>
    </row>
    <row r="3355" spans="1:10" ht="12.75" customHeight="1">
      <c r="A3355" s="192" t="str">
        <f>IF('TRI-1C'!$AG$13="","",'TRI-1C'!$AG$13)</f>
        <v>Desarrollar la capacidad de esperar para obtener una recompensa mayor en el futuro.</v>
      </c>
      <c r="B3355" s="154"/>
      <c r="C3355" s="154"/>
      <c r="D3355" s="154"/>
      <c r="E3355" s="154"/>
      <c r="F3355" s="155"/>
      <c r="G3355" s="122" t="str">
        <f>IF(A3355="","",VLOOKUP(J3326,'TRI-1C'!$B$18:$FH$61,32,FALSE))</f>
        <v>A+</v>
      </c>
      <c r="H3355" s="150"/>
      <c r="I3355" s="127" t="str">
        <f t="shared" si="125"/>
        <v>A+</v>
      </c>
      <c r="J3355" s="126"/>
    </row>
    <row r="3356" spans="1:10" ht="12.75" customHeight="1">
      <c r="A3356" s="147" t="str">
        <f>IF('TRI-1C'!$AH$13="","",'TRI-1C'!$AH$13)</f>
        <v>Identificar instituciones y profesiones que brindan servicios a la comunidad y los roles que ellos cumplen.</v>
      </c>
      <c r="B3356" s="139"/>
      <c r="C3356" s="139"/>
      <c r="F3356" s="128"/>
      <c r="G3356" s="124" t="str">
        <f>IF(A3356="","",VLOOKUP(J3326,'TRI-1C'!$B$18:$FH$61,33,FALSE))</f>
        <v>B+</v>
      </c>
      <c r="I3356" s="125" t="str">
        <f t="shared" si="125"/>
        <v>B+</v>
      </c>
      <c r="J3356" s="128"/>
    </row>
    <row r="3357" spans="1:10" ht="12.75" customHeight="1">
      <c r="A3357" s="148" t="str">
        <f>IF('TRI-1C'!$AI$13="","",'TRI-1C'!$AI$13)</f>
        <v>Identificar las profesiones, oficios y ocupaciones que cumplen los miembros de su familia.</v>
      </c>
      <c r="B3357" s="149"/>
      <c r="C3357" s="149"/>
      <c r="D3357" s="150"/>
      <c r="E3357" s="150"/>
      <c r="F3357" s="126"/>
      <c r="G3357" s="122" t="str">
        <f>IF(A3357="","",VLOOKUP(J3326,'TRI-1C'!$B$18:$FH$61,34,FALSE))</f>
        <v>B+</v>
      </c>
      <c r="H3357" s="150"/>
      <c r="I3357" s="127" t="str">
        <f t="shared" si="125"/>
        <v>B+</v>
      </c>
      <c r="J3357" s="126"/>
    </row>
    <row r="3358" spans="1:10" ht="12.75" customHeight="1">
      <c r="A3358" s="147" t="str">
        <f>IF('TRI-1C'!$AJ$13="","",'TRI-1C'!$AJ$13)</f>
        <v>Incrementar su campo de interrelación con otras personas a más del grupo familiar y escolar interactuando con mayor facilidad.</v>
      </c>
      <c r="B3358" s="139"/>
      <c r="C3358" s="139"/>
      <c r="F3358" s="128"/>
      <c r="G3358" s="124" t="str">
        <f>IF(A3358="","",VLOOKUP(J3326,'TRI-1C'!$B$18:$FH$61,35,FALSE))</f>
        <v>A+</v>
      </c>
      <c r="I3358" s="125" t="str">
        <f t="shared" si="125"/>
        <v>A+</v>
      </c>
      <c r="J3358" s="128"/>
    </row>
    <row r="3359" spans="1:10" ht="12.75" customHeight="1">
      <c r="A335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3359" s="158"/>
      <c r="C3359" s="158"/>
      <c r="D3359" s="158"/>
      <c r="E3359" s="158"/>
      <c r="F3359" s="159"/>
      <c r="G3359" s="122" t="str">
        <f>IF(A3359="","",VLOOKUP(J3326,'TRI-1C'!$B$18:$FH$61,36,FALSE))</f>
        <v>A+</v>
      </c>
      <c r="H3359" s="150"/>
      <c r="I3359" s="127" t="str">
        <f t="shared" si="125"/>
        <v>A+</v>
      </c>
      <c r="J3359" s="126"/>
    </row>
    <row r="3360" spans="1:10" ht="12.75" customHeight="1">
      <c r="A3360" s="11" t="str">
        <f>IF('TRI-1C'!$AL$13="","",'TRI-1C'!$AL$13)</f>
        <v>Participar juegos grupales siguiendo las reglas y asumiendo roles que le permitan mantener un ambiente armónico con sus pares. (D.EIB.10.11.)</v>
      </c>
      <c r="B3360" s="156"/>
      <c r="C3360" s="156"/>
      <c r="D3360" s="156"/>
      <c r="E3360" s="156"/>
      <c r="F3360" s="157"/>
      <c r="G3360" s="124" t="str">
        <f>IF(A3360="","",VLOOKUP(J3326,'TRI-1C'!$B$18:$FH$61,37,FALSE))</f>
        <v>A+</v>
      </c>
      <c r="I3360" s="125" t="str">
        <f t="shared" si="125"/>
        <v>A+</v>
      </c>
      <c r="J3360" s="128"/>
    </row>
    <row r="3361" spans="1:10" ht="12.75" customHeight="1">
      <c r="A3361" s="148" t="str">
        <f>IF('TRI-1C'!$AM$13="","",'TRI-1C'!$AM$13)</f>
        <v>Practicar la costumbre de ahorrar para ocasiones y casos especiales</v>
      </c>
      <c r="B3361" s="149"/>
      <c r="C3361" s="149"/>
      <c r="D3361" s="150"/>
      <c r="E3361" s="150"/>
      <c r="F3361" s="126"/>
      <c r="G3361" s="122" t="str">
        <f>IF(A3361="","",VLOOKUP(J3326,'TRI-1C'!$B$18:$FH$61,38,FALSE))</f>
        <v>B-</v>
      </c>
      <c r="H3361" s="150"/>
      <c r="I3361" s="127" t="str">
        <f t="shared" si="125"/>
        <v>B-</v>
      </c>
      <c r="J3361" s="126"/>
    </row>
    <row r="3362" spans="1:10" ht="12.75" customHeight="1">
      <c r="A336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3362" s="139"/>
      <c r="C3362" s="139"/>
      <c r="F3362" s="128"/>
      <c r="G3362" s="124" t="str">
        <f>IF(A3362="","",VLOOKUP(J3326,'TRI-1C'!$B$18:$FH$61,39,FALSE))</f>
        <v>A+</v>
      </c>
      <c r="I3362" s="125" t="str">
        <f t="shared" si="125"/>
        <v>A+</v>
      </c>
      <c r="J3362" s="128"/>
    </row>
    <row r="3363" spans="1:10" ht="12.75" customHeight="1">
      <c r="A3363" s="165" t="str">
        <f>'BI-1T'!$A$9</f>
        <v>RELACIONES CON EL MEDIO NATURAL Y CULTURAL</v>
      </c>
      <c r="B3363" s="149"/>
      <c r="C3363" s="149"/>
      <c r="D3363" s="150"/>
      <c r="E3363" s="150"/>
      <c r="F3363" s="126"/>
      <c r="G3363" s="122" t="str">
        <f>IF(A3363="","",VLOOKUP(J3326,'TRI-1C'!$B$18:$FH$61,40,FALSE))</f>
        <v>A+</v>
      </c>
      <c r="H3363" s="150"/>
      <c r="I3363" s="127"/>
      <c r="J3363" s="126"/>
    </row>
    <row r="3364" spans="1:10" ht="12.75" customHeight="1">
      <c r="A336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3364" s="139"/>
      <c r="C3364" s="139"/>
      <c r="F3364" s="128"/>
      <c r="G3364" s="124" t="str">
        <f>IF(A3364="","",VLOOKUP(J3326,'TRI-1C'!$B$18:$FH$61,41,FALSE))</f>
        <v>B+</v>
      </c>
      <c r="I3364" s="125" t="str">
        <f t="shared" ref="I3364:I3383" si="126">IF(G3364="","",G3364)</f>
        <v>B+</v>
      </c>
      <c r="J3364" s="128"/>
    </row>
    <row r="3365" spans="1:10" ht="12.75" customHeight="1">
      <c r="A3365" s="192" t="str">
        <f>IF('TRI-1C'!$AQ$13="","",'TRI-1C'!$AQ$13)</f>
        <v>Construir conexiones emocionales con su contexto natural (plantas, animales, agua, tierra, aire) y social.</v>
      </c>
      <c r="B3365" s="154"/>
      <c r="C3365" s="154"/>
      <c r="D3365" s="154"/>
      <c r="E3365" s="154"/>
      <c r="F3365" s="155"/>
      <c r="G3365" s="122" t="str">
        <f>IF(A3365="","",VLOOKUP(J3326,'TRI-1C'!$B$18:$FH$61,42,FALSE))</f>
        <v>B+</v>
      </c>
      <c r="H3365" s="150"/>
      <c r="I3365" s="127" t="str">
        <f t="shared" si="126"/>
        <v>B+</v>
      </c>
      <c r="J3365" s="126"/>
    </row>
    <row r="3366" spans="1:10" ht="12.75" customHeight="1">
      <c r="A3366" s="147" t="str">
        <f>IF('TRI-1C'!$AR$13="","",'TRI-1C'!$AR$13)</f>
        <v>dentificar en las actividades diarias oportunidades para aprovechar los recursos y reducir los residuos para proteger el entorno natural</v>
      </c>
      <c r="B3366" s="139"/>
      <c r="C3366" s="139"/>
      <c r="F3366" s="128"/>
      <c r="G3366" s="124" t="str">
        <f>IF(A3366="","",VLOOKUP(J3326,'TRI-1C'!$B$18:$FH$61,43,FALSE))</f>
        <v>B+</v>
      </c>
      <c r="I3366" s="125" t="str">
        <f t="shared" si="126"/>
        <v>B+</v>
      </c>
      <c r="J3366" s="128"/>
    </row>
    <row r="3367" spans="1:10" ht="12.75" customHeight="1">
      <c r="A3367" s="148" t="str">
        <f>IF('TRI-1C'!$AS$13="","",'TRI-1C'!$AS$13)</f>
        <v>Diferenciar entre alimentos nutritivos y no nutritivos identificando los beneficios de una alimentación sana y saludable.</v>
      </c>
      <c r="B3367" s="149"/>
      <c r="C3367" s="149"/>
      <c r="D3367" s="150"/>
      <c r="E3367" s="150"/>
      <c r="F3367" s="126"/>
      <c r="G3367" s="122" t="str">
        <f>IF(A3367="","",VLOOKUP(J3326,'TRI-1C'!$B$18:$FH$61,44,FALSE))</f>
        <v>B+</v>
      </c>
      <c r="H3367" s="150"/>
      <c r="I3367" s="127" t="str">
        <f t="shared" si="126"/>
        <v>B+</v>
      </c>
      <c r="J3367" s="126"/>
    </row>
    <row r="3368" spans="1:10" ht="12.75" customHeight="1">
      <c r="A3368" s="147" t="str">
        <f>IF('TRI-1C'!$AT$13="","",'TRI-1C'!$AT$13)</f>
        <v>Diferenciar entre lo que le pertenece, lo que pertenece a los demás y lo que pertenece al grupo o comunidad.</v>
      </c>
      <c r="B3368" s="139"/>
      <c r="C3368" s="139"/>
      <c r="F3368" s="128"/>
      <c r="G3368" s="124" t="str">
        <f>IF(A3368="","",VLOOKUP(J3326,'TRI-1C'!$B$18:$FH$61,45,FALSE))</f>
        <v>B+</v>
      </c>
      <c r="I3368" s="125" t="str">
        <f t="shared" si="126"/>
        <v>B+</v>
      </c>
      <c r="J3368" s="128"/>
    </row>
    <row r="3369" spans="1:10" ht="12.75" customHeight="1">
      <c r="A3369" s="148" t="str">
        <f>IF('TRI-1C'!$AU$13="","",'TRI-1C'!$AU$13)</f>
        <v>Diferenciar los seres vivos y elementos no vivos de su entorno explorando su mundo natural.</v>
      </c>
      <c r="B3369" s="158"/>
      <c r="C3369" s="158"/>
      <c r="D3369" s="158"/>
      <c r="E3369" s="158"/>
      <c r="F3369" s="159"/>
      <c r="G3369" s="122" t="str">
        <f>IF(A3369="","",VLOOKUP(J3326,'TRI-1C'!$B$18:$FH$61,46,FALSE))</f>
        <v>B+</v>
      </c>
      <c r="H3369" s="150"/>
      <c r="I3369" s="127" t="str">
        <f t="shared" si="126"/>
        <v>B+</v>
      </c>
      <c r="J3369" s="126"/>
    </row>
    <row r="3370" spans="1:10" ht="12.75" customHeight="1">
      <c r="A3370" s="11" t="str">
        <f>IF('TRI-1C'!$AV$13="","",'TRI-1C'!$AV$13)</f>
        <v>Establecer comparaciones entre los elementos del entorno a través de la discriminación sensorial.</v>
      </c>
      <c r="B3370" s="156"/>
      <c r="C3370" s="156"/>
      <c r="D3370" s="156"/>
      <c r="E3370" s="156"/>
      <c r="F3370" s="157"/>
      <c r="G3370" s="124" t="str">
        <f>IF(A3370="","",VLOOKUP(J3326,'TRI-1C'!$B$18:$FH$61,47,FALSE))</f>
        <v>B+</v>
      </c>
      <c r="I3370" s="125" t="str">
        <f t="shared" si="126"/>
        <v>B+</v>
      </c>
      <c r="J3370" s="128"/>
    </row>
    <row r="3371" spans="1:10" ht="12.75" customHeight="1">
      <c r="A3371" s="148" t="str">
        <f>IF('TRI-1C'!$AW$13="","",'TRI-1C'!$AW$13)</f>
        <v>Explorar e identificar los diferentes elementos y fenómenos del entorno natural mediante procesos que propicien la indagación.</v>
      </c>
      <c r="B3371" s="149"/>
      <c r="C3371" s="149"/>
      <c r="D3371" s="150"/>
      <c r="E3371" s="150"/>
      <c r="F3371" s="126"/>
      <c r="G3371" s="122" t="str">
        <f>IF(A3371="","",VLOOKUP(J3326,'TRI-1C'!$B$18:$FH$61,48,FALSE))</f>
        <v>B+</v>
      </c>
      <c r="H3371" s="150"/>
      <c r="I3371" s="127" t="str">
        <f t="shared" si="126"/>
        <v>B+</v>
      </c>
      <c r="J3371" s="126"/>
    </row>
    <row r="3372" spans="1:10" ht="12.75" customHeight="1">
      <c r="A3372" s="147" t="str">
        <f>IF('TRI-1C'!$AX$13="","",'TRI-1C'!$AX$13)</f>
        <v>Identificar características de las plantas por su utilidad, estableciendo diferencias entre ellas.</v>
      </c>
      <c r="B3372" s="139"/>
      <c r="C3372" s="139"/>
      <c r="F3372" s="128"/>
      <c r="G3372" s="124" t="str">
        <f>IF(A3372="","",VLOOKUP(J3326,'TRI-1C'!$B$18:$FH$61,49,FALSE))</f>
        <v>B+</v>
      </c>
      <c r="I3372" s="125" t="str">
        <f t="shared" si="126"/>
        <v>B+</v>
      </c>
      <c r="J3372" s="128"/>
    </row>
    <row r="3373" spans="1:10" ht="12.75" customHeight="1">
      <c r="A3373" s="148" t="str">
        <f>IF('TRI-1C'!$AY$13="","",'TRI-1C'!$AY$13)</f>
        <v>Identificar las características de los animales domésticos y silvestres estableciendo las diferencias entre ellos.</v>
      </c>
      <c r="B3373" s="149"/>
      <c r="C3373" s="149"/>
      <c r="D3373" s="150"/>
      <c r="E3373" s="150"/>
      <c r="F3373" s="126"/>
      <c r="G3373" s="122" t="str">
        <f>IF(A3373="","",VLOOKUP(J3326,'TRI-1C'!$B$18:$FH$61,50,FALSE))</f>
        <v>B+</v>
      </c>
      <c r="H3373" s="150"/>
      <c r="I3373" s="127" t="str">
        <f t="shared" si="126"/>
        <v>B+</v>
      </c>
      <c r="J3373" s="126"/>
    </row>
    <row r="3374" spans="1:10" ht="12.75" customHeight="1">
      <c r="A3374" s="147" t="str">
        <f>IF('TRI-1C'!$AZ$13="","",'TRI-1C'!$AZ$13)</f>
        <v>Identificar las características del mar y reconocerlo como una parte integral del territorio nacional</v>
      </c>
      <c r="B3374" s="139"/>
      <c r="C3374" s="139"/>
      <c r="F3374" s="128"/>
      <c r="G3374" s="124" t="str">
        <f>IF(A3374="","",VLOOKUP(J3326,'TRI-1C'!$B$18:$FH$61,51,FALSE))</f>
        <v>B+</v>
      </c>
      <c r="I3374" s="125" t="str">
        <f t="shared" si="126"/>
        <v>B+</v>
      </c>
      <c r="J3374" s="128"/>
    </row>
    <row r="3375" spans="1:10" ht="12.75" customHeight="1">
      <c r="A3375" s="192" t="str">
        <f>IF('TRI-1C'!$BA$13="","",'TRI-1C'!$BA$13)</f>
        <v>Identificar prácticas socioculturales de su localidad demostrando curiosidad ante sus tradiciones.</v>
      </c>
      <c r="B3375" s="154"/>
      <c r="C3375" s="154"/>
      <c r="D3375" s="154"/>
      <c r="E3375" s="154"/>
      <c r="F3375" s="155"/>
      <c r="G3375" s="122" t="str">
        <f>IF(A3375="","",VLOOKUP(J3326,'TRI-1C'!$B$18:$FH$61,52,FALSE))</f>
        <v>B+</v>
      </c>
      <c r="H3375" s="150"/>
      <c r="I3375" s="127" t="str">
        <f t="shared" si="126"/>
        <v>B+</v>
      </c>
      <c r="J3375" s="126"/>
    </row>
    <row r="3376" spans="1:10" ht="12.75" customHeight="1">
      <c r="A3376" s="147" t="str">
        <f>IF('TRI-1C'!$BB$13="","",'TRI-1C'!$BB$13)</f>
        <v>Observar el proceso del ciclo vital de las plantas mediante actividades de experimentación.</v>
      </c>
      <c r="B3376" s="139"/>
      <c r="C3376" s="139"/>
      <c r="F3376" s="128"/>
      <c r="G3376" s="124" t="str">
        <f>IF(A3376="","",VLOOKUP(J3326,'TRI-1C'!$B$18:$FH$61,53,FALSE))</f>
        <v>B+</v>
      </c>
      <c r="I3376" s="125" t="str">
        <f t="shared" si="126"/>
        <v>B+</v>
      </c>
      <c r="J3376" s="128"/>
    </row>
    <row r="3377" spans="1:10" ht="12.75" customHeight="1">
      <c r="A3377" s="148" t="str">
        <f>IF('TRI-1C'!$BC$13="","",'TRI-1C'!$BC$13)</f>
        <v>Participar en actividades lúdicas para identificar prácticas de movilidad que ayudan a cuidar el planeta</v>
      </c>
      <c r="B3377" s="149"/>
      <c r="C3377" s="149"/>
      <c r="D3377" s="150"/>
      <c r="E3377" s="150"/>
      <c r="F3377" s="126"/>
      <c r="G3377" s="122" t="str">
        <f>IF(A3377="","",VLOOKUP(J3326,'TRI-1C'!$B$18:$FH$61,54,FALSE))</f>
        <v>B+</v>
      </c>
      <c r="H3377" s="150"/>
      <c r="I3377" s="127" t="str">
        <f t="shared" si="126"/>
        <v>B+</v>
      </c>
      <c r="J3377" s="126"/>
    </row>
    <row r="3378" spans="1:10" ht="12.75" customHeight="1">
      <c r="A3378" s="147" t="str">
        <f>IF('TRI-1C'!$BD$13="","",'TRI-1C'!$BD$13)</f>
        <v>Participar en algunas prácticas tradicionales de su entorno disfrutando y respetando las diferentes manifestaciones culturales</v>
      </c>
      <c r="B3378" s="139"/>
      <c r="C3378" s="139"/>
      <c r="F3378" s="128"/>
      <c r="G3378" s="124" t="str">
        <f>IF(A3378="","",VLOOKUP(J3326,'TRI-1C'!$B$18:$FH$61,55,FALSE))</f>
        <v>B+</v>
      </c>
      <c r="I3378" s="125" t="str">
        <f t="shared" si="126"/>
        <v>B+</v>
      </c>
      <c r="J3378" s="128"/>
    </row>
    <row r="3379" spans="1:10" ht="12.75" customHeight="1">
      <c r="A3379" s="148" t="str">
        <f>IF('TRI-1C'!$BE$13="","",'TRI-1C'!$BE$13)</f>
        <v>Practicar hábitos de cuidado y conservación del medio ambiente que eviten la contaminación del aire, suelo y agua. (D.EIB.10.19.)</v>
      </c>
      <c r="B3379" s="158"/>
      <c r="C3379" s="158"/>
      <c r="D3379" s="158"/>
      <c r="E3379" s="158"/>
      <c r="F3379" s="159"/>
      <c r="G3379" s="122" t="str">
        <f>IF(A3379="","",VLOOKUP(J3326,'TRI-1C'!$B$18:$FH$61,56,FALSE))</f>
        <v>B+</v>
      </c>
      <c r="H3379" s="150"/>
      <c r="I3379" s="127" t="str">
        <f t="shared" si="126"/>
        <v>B+</v>
      </c>
      <c r="J3379" s="126"/>
    </row>
    <row r="3380" spans="1:10" ht="12.75" customHeight="1">
      <c r="A3380" s="11" t="str">
        <f>IF('TRI-1C'!$BF$13="","",'TRI-1C'!$BF$13)</f>
        <v>Realizar acciones de cuidado y protección de plantas y animales de su entorno erradicando actitudes de maltrato.</v>
      </c>
      <c r="B3380" s="156"/>
      <c r="C3380" s="156"/>
      <c r="D3380" s="156"/>
      <c r="E3380" s="156"/>
      <c r="F3380" s="157"/>
      <c r="G3380" s="124" t="str">
        <f>IF(A3380="","",VLOOKUP(J3326,'TRI-1C'!$B$18:$FH$61,57,FALSE))</f>
        <v>B+</v>
      </c>
      <c r="I3380" s="125" t="str">
        <f t="shared" si="126"/>
        <v>B+</v>
      </c>
      <c r="J3380" s="128"/>
    </row>
    <row r="3381" spans="1:10" ht="12.75" customHeight="1">
      <c r="A3381" s="148" t="str">
        <f>IF('TRI-1C'!$BG$13="","",'TRI-1C'!$BG$13)</f>
        <v>Reconocer cómo las personas utilizan el dinero en su entorno familiar para satisfacer sus necesidades y deseos</v>
      </c>
      <c r="B3381" s="149"/>
      <c r="C3381" s="149"/>
      <c r="D3381" s="150"/>
      <c r="E3381" s="150"/>
      <c r="F3381" s="126"/>
      <c r="G3381" s="122" t="str">
        <f>IF(A3381="","",VLOOKUP(J3326,'TRI-1C'!$B$18:$FH$61,58,FALSE))</f>
        <v>B+</v>
      </c>
      <c r="H3381" s="150"/>
      <c r="I3381" s="127" t="str">
        <f t="shared" si="126"/>
        <v>B+</v>
      </c>
      <c r="J3381" s="126"/>
    </row>
    <row r="3382" spans="1:10" ht="12.75" customHeight="1">
      <c r="A3382" s="147" t="str">
        <f>IF('TRI-1C'!$BH$13="","",'TRI-1C'!$BH$13)</f>
        <v>Reconocer las consecuencias de no cuidar sus pertenencias.</v>
      </c>
      <c r="B3382" s="139"/>
      <c r="C3382" s="139"/>
      <c r="F3382" s="128"/>
      <c r="G3382" s="124" t="str">
        <f>IF(A3382="","",VLOOKUP(J3326,'TRI-1C'!$B$18:$FH$61,59,FALSE))</f>
        <v>B+</v>
      </c>
      <c r="I3382" s="125" t="str">
        <f t="shared" si="126"/>
        <v>B+</v>
      </c>
      <c r="J3382" s="128"/>
    </row>
    <row r="3383" spans="1:10" ht="12.75" customHeight="1">
      <c r="A338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3383" s="149"/>
      <c r="C3383" s="149"/>
      <c r="D3383" s="150"/>
      <c r="E3383" s="150"/>
      <c r="F3383" s="126"/>
      <c r="G3383" s="122" t="str">
        <f>IF(A3383="","",VLOOKUP(J3326,'TRI-1C'!$B$18:$FH$61,60,FALSE))</f>
        <v>B+</v>
      </c>
      <c r="H3383" s="150"/>
      <c r="I3383" s="127" t="str">
        <f t="shared" si="126"/>
        <v>B+</v>
      </c>
      <c r="J3383" s="126"/>
    </row>
    <row r="3384" spans="1:10" ht="12.75" customHeight="1">
      <c r="A3384" s="164" t="str">
        <f>'BI-1T'!$A$10</f>
        <v>RELACIONES LOGICAS MATEMATICAS</v>
      </c>
      <c r="B3384" s="139"/>
      <c r="C3384" s="139"/>
      <c r="F3384" s="128"/>
      <c r="G3384" s="124" t="str">
        <f>IF(A3384="","",VLOOKUP(J3326,'TRI-1C'!$B$18:$FH$61,61,FALSE))</f>
        <v>B+</v>
      </c>
      <c r="I3384" s="125"/>
      <c r="J3384" s="128"/>
    </row>
    <row r="3385" spans="1:10" ht="12.75" customHeight="1">
      <c r="A3385" s="192" t="str">
        <f>IF('TRI-1C'!$BK$13="","",'TRI-1C'!$BK$13)</f>
        <v>Asociar las formas de los objetos del entorno con figuras geométricas bidimensionales</v>
      </c>
      <c r="B3385" s="154"/>
      <c r="C3385" s="154"/>
      <c r="D3385" s="154"/>
      <c r="E3385" s="154"/>
      <c r="F3385" s="155"/>
      <c r="G3385" s="122" t="str">
        <f>IF(A3385="","",VLOOKUP(J3326,'TRI-1C'!$B$18:$FH$61,62,FALSE))</f>
        <v>A+</v>
      </c>
      <c r="H3385" s="150"/>
      <c r="I3385" s="127" t="str">
        <f t="shared" ref="I3385:I3406" si="127">IF(G3385="","",G3385)</f>
        <v>A+</v>
      </c>
      <c r="J3385" s="126"/>
    </row>
    <row r="3386" spans="1:10" ht="12.75" customHeight="1">
      <c r="A3386" s="147" t="str">
        <f>IF('TRI-1C'!$BL$13="","",'TRI-1C'!$BL$13)</f>
        <v>Clasificar objetos con dos atributos (tamaño, color o forma).</v>
      </c>
      <c r="B3386" s="139"/>
      <c r="C3386" s="139"/>
      <c r="F3386" s="128"/>
      <c r="G3386" s="124" t="str">
        <f>IF(A3386="","",VLOOKUP(J3326,'TRI-1C'!$B$18:$FH$61,63,FALSE))</f>
        <v>A+</v>
      </c>
      <c r="I3386" s="125" t="str">
        <f t="shared" si="127"/>
        <v>A+</v>
      </c>
      <c r="J3386" s="128"/>
    </row>
    <row r="3387" spans="1:10" ht="12.75" customHeight="1">
      <c r="A3387" s="148" t="str">
        <f>IF('TRI-1C'!$BM$13="","",'TRI-1C'!$BM$13)</f>
        <v>Comparar y armar colecciones de más, igual y menos objetos.</v>
      </c>
      <c r="B3387" s="149"/>
      <c r="C3387" s="149"/>
      <c r="D3387" s="150"/>
      <c r="E3387" s="150"/>
      <c r="F3387" s="126"/>
      <c r="G3387" s="122" t="str">
        <f>IF(A3387="","",VLOOKUP(J3326,'TRI-1C'!$B$18:$FH$61,64,FALSE))</f>
        <v>A+</v>
      </c>
      <c r="H3387" s="150"/>
      <c r="I3387" s="127" t="str">
        <f t="shared" si="127"/>
        <v>A+</v>
      </c>
      <c r="J3387" s="126"/>
    </row>
    <row r="3388" spans="1:10" ht="12.75" customHeight="1">
      <c r="A3388" s="147" t="str">
        <f>IF('TRI-1C'!$BN$13="","",'TRI-1C'!$BN$13)</f>
        <v>Comparar y ordenar secuencialmente un conjunto pequeño de objetos de acuerdo con su tamaño.</v>
      </c>
      <c r="B3388" s="139"/>
      <c r="C3388" s="139"/>
      <c r="F3388" s="128"/>
      <c r="G3388" s="124" t="str">
        <f>IF(A3388="","",VLOOKUP(J3326,'TRI-1C'!$B$18:$FH$61,65,FALSE))</f>
        <v>A+</v>
      </c>
      <c r="I3388" s="125" t="str">
        <f t="shared" si="127"/>
        <v>A+</v>
      </c>
      <c r="J3388" s="128"/>
    </row>
    <row r="3389" spans="1:10" ht="12.75" customHeight="1">
      <c r="A3389" s="148" t="str">
        <f>IF('TRI-1C'!$BO$13="","",'TRI-1C'!$BO$13)</f>
        <v>Comprender la relación de número-cantidad hasta el 10.</v>
      </c>
      <c r="B3389" s="158"/>
      <c r="C3389" s="158"/>
      <c r="D3389" s="158"/>
      <c r="E3389" s="158"/>
      <c r="F3389" s="159"/>
      <c r="G3389" s="122" t="str">
        <f>IF(A3389="","",VLOOKUP(J3326,'TRI-1C'!$B$18:$FH$61,66,FALSE))</f>
        <v>A+</v>
      </c>
      <c r="H3389" s="150"/>
      <c r="I3389" s="127" t="str">
        <f t="shared" si="127"/>
        <v>A+</v>
      </c>
      <c r="J3389" s="126"/>
    </row>
    <row r="3390" spans="1:10" ht="12.75" customHeight="1">
      <c r="A3390" s="11" t="str">
        <f>IF('TRI-1C'!$BP$13="","",'TRI-1C'!$BP$13)</f>
        <v>Comprender la relación del numeral (representación simbólica del número) con la cantidad hasta el 5.</v>
      </c>
      <c r="B3390" s="156"/>
      <c r="C3390" s="156"/>
      <c r="D3390" s="156"/>
      <c r="E3390" s="156"/>
      <c r="F3390" s="157"/>
      <c r="G3390" s="124" t="str">
        <f>IF(A3390="","",VLOOKUP(J3326,'TRI-1C'!$B$18:$FH$61,67,FALSE))</f>
        <v>A+</v>
      </c>
      <c r="I3390" s="125" t="str">
        <f t="shared" si="127"/>
        <v>A+</v>
      </c>
      <c r="J3390" s="128"/>
    </row>
    <row r="3391" spans="1:10" ht="12.75" customHeight="1">
      <c r="A3391" s="148" t="str">
        <f>IF('TRI-1C'!$BQ$13="","",'TRI-1C'!$BQ$13)</f>
        <v>Contar oralmente del 1 al 15 con secuencia numérica.</v>
      </c>
      <c r="B3391" s="149"/>
      <c r="C3391" s="149"/>
      <c r="D3391" s="150"/>
      <c r="E3391" s="150"/>
      <c r="F3391" s="126"/>
      <c r="G3391" s="122" t="str">
        <f>IF(A3391="","",VLOOKUP(J3326,'TRI-1C'!$B$18:$FH$61,68,FALSE))</f>
        <v>A+</v>
      </c>
      <c r="H3391" s="150"/>
      <c r="I3391" s="127" t="str">
        <f t="shared" si="127"/>
        <v>A+</v>
      </c>
      <c r="J3391" s="126"/>
    </row>
    <row r="3392" spans="1:10" ht="12.75" customHeight="1">
      <c r="A3392" s="147" t="str">
        <f>IF('TRI-1C'!$BR$13="","",'TRI-1C'!$BR$13)</f>
        <v>Continuar y reproducir patrones simples con objetos concretos y representaciones gráficas.</v>
      </c>
      <c r="B3392" s="139"/>
      <c r="C3392" s="139"/>
      <c r="F3392" s="128"/>
      <c r="G3392" s="124" t="str">
        <f>IF(A3392="","",VLOOKUP(J3326,'TRI-1C'!$B$18:$FH$61,69,FALSE))</f>
        <v>A+</v>
      </c>
      <c r="I3392" s="125" t="str">
        <f t="shared" si="127"/>
        <v>A+</v>
      </c>
      <c r="J3392" s="128"/>
    </row>
    <row r="3393" spans="1:10" ht="12.75" customHeight="1">
      <c r="A3393" s="148" t="str">
        <f>IF('TRI-1C'!$BS$13="","",'TRI-1C'!$BS$13)</f>
        <v>Establecer la relación de correspondencia entre los elementos de colecciones de objetos.</v>
      </c>
      <c r="B3393" s="149"/>
      <c r="C3393" s="149"/>
      <c r="D3393" s="150"/>
      <c r="E3393" s="150"/>
      <c r="F3393" s="126"/>
      <c r="G3393" s="122" t="str">
        <f>IF(A3393="","",VLOOKUP(J3326,'TRI-1C'!$B$18:$FH$61,70,FALSE))</f>
        <v>A+</v>
      </c>
      <c r="H3393" s="150"/>
      <c r="I3393" s="127" t="str">
        <f t="shared" si="127"/>
        <v>A+</v>
      </c>
      <c r="J3393" s="126"/>
    </row>
    <row r="3394" spans="1:10" ht="12.75" customHeight="1">
      <c r="A3394" s="147" t="str">
        <f>IF('TRI-1C'!$BT$13="","",'TRI-1C'!$BT$13)</f>
        <v>Identificar características de mañana, tarde y noche</v>
      </c>
      <c r="B3394" s="139"/>
      <c r="C3394" s="139"/>
      <c r="F3394" s="128"/>
      <c r="G3394" s="124" t="str">
        <f>IF(A3394="","",VLOOKUP(J3326,'TRI-1C'!$B$18:$FH$61,71,FALSE))</f>
        <v>A+</v>
      </c>
      <c r="I3394" s="125" t="str">
        <f t="shared" si="127"/>
        <v>A+</v>
      </c>
      <c r="J3394" s="128"/>
    </row>
    <row r="3395" spans="1:10" ht="12.75" customHeight="1">
      <c r="A3395" s="192" t="str">
        <f>IF('TRI-1C'!$BU$13="","",'TRI-1C'!$BU$13)</f>
        <v>Identificar en los objetos las nociones de medida: largo/ corto, grueso/delgado.</v>
      </c>
      <c r="B3395" s="154"/>
      <c r="C3395" s="154"/>
      <c r="D3395" s="154"/>
      <c r="E3395" s="154"/>
      <c r="F3395" s="155"/>
      <c r="G3395" s="122" t="str">
        <f>IF(A3395="","",VLOOKUP(J3326,'TRI-1C'!$B$18:$FH$61,72,FALSE))</f>
        <v>A+</v>
      </c>
      <c r="H3395" s="150"/>
      <c r="I3395" s="127" t="str">
        <f t="shared" si="127"/>
        <v>A+</v>
      </c>
      <c r="J3395" s="126"/>
    </row>
    <row r="3396" spans="1:10" ht="12.75" customHeight="1">
      <c r="A3396" s="147" t="str">
        <f>IF('TRI-1C'!$BV$13="","",'TRI-1C'!$BV$13)</f>
        <v>Identificar figuras geométricas básicas: círculo, cuadrado y triángulo en objetos del entorno y en representaciones gráficas.</v>
      </c>
      <c r="B3396" s="139"/>
      <c r="C3396" s="139"/>
      <c r="F3396" s="128"/>
      <c r="G3396" s="124" t="str">
        <f>IF(A3396="","",VLOOKUP(J3326,'TRI-1C'!$B$18:$FH$61,73,FALSE))</f>
        <v>A+</v>
      </c>
      <c r="I3396" s="125" t="str">
        <f t="shared" si="127"/>
        <v>A+</v>
      </c>
      <c r="J3396" s="128"/>
    </row>
    <row r="3397" spans="1:10" ht="12.75" customHeight="1">
      <c r="A3397" s="148" t="str">
        <f>IF('TRI-1C'!$BW$13="","",'TRI-1C'!$BW$13)</f>
        <v>Identificar la diferencia entre lo que se desea y lo que se necesita</v>
      </c>
      <c r="B3397" s="149"/>
      <c r="C3397" s="149"/>
      <c r="D3397" s="150"/>
      <c r="E3397" s="150"/>
      <c r="F3397" s="126"/>
      <c r="G3397" s="122" t="str">
        <f>IF(A3397="","",VLOOKUP(J3326,'TRI-1C'!$B$18:$FH$61,74,FALSE))</f>
        <v>A+</v>
      </c>
      <c r="H3397" s="150"/>
      <c r="I3397" s="127" t="str">
        <f t="shared" si="127"/>
        <v>A+</v>
      </c>
      <c r="J3397" s="126"/>
    </row>
    <row r="3398" spans="1:10" ht="12.75" customHeight="1">
      <c r="A3398" s="147" t="str">
        <f>IF('TRI-1C'!$BX$13="","",'TRI-1C'!$BX$13)</f>
        <v>Identificar las nociones de tiempo en acciones que siceden antes, ahora y después</v>
      </c>
      <c r="B3398" s="139"/>
      <c r="C3398" s="139"/>
      <c r="F3398" s="128"/>
      <c r="G3398" s="124" t="str">
        <f>IF(A3398="","",VLOOKUP(J3326,'TRI-1C'!$B$18:$FH$61,75,FALSE))</f>
        <v>A+</v>
      </c>
      <c r="I3398" s="125" t="str">
        <f t="shared" si="127"/>
        <v>A+</v>
      </c>
      <c r="J3398" s="128"/>
    </row>
    <row r="3399" spans="1:10" ht="12.75" customHeight="1">
      <c r="A3399" s="148" t="str">
        <f>IF('TRI-1C'!$BY$13="","",'TRI-1C'!$BY$13)</f>
        <v>Identificar los números de emergencia a través de actividades lúdicas, y reconocer cuándo pedir ayuda en situaciones sencillas.</v>
      </c>
      <c r="B3399" s="158"/>
      <c r="C3399" s="158"/>
      <c r="D3399" s="158"/>
      <c r="E3399" s="158"/>
      <c r="F3399" s="159"/>
      <c r="G3399" s="122" t="str">
        <f>IF(A3399="","",VLOOKUP(J3326,'TRI-1C'!$B$18:$FH$61,76,FALSE))</f>
        <v>A+</v>
      </c>
      <c r="H3399" s="150"/>
      <c r="I3399" s="127" t="str">
        <f t="shared" si="127"/>
        <v>A+</v>
      </c>
      <c r="J3399" s="126"/>
    </row>
    <row r="3400" spans="1:10" ht="12.75" customHeight="1">
      <c r="A3400" s="11" t="str">
        <f>IF('TRI-1C'!$BZ$13="","",'TRI-1C'!$BZ$13)</f>
        <v>Identificar semejanzas y diferencias en objetos del entorno con criterios de forma, color y tamaño</v>
      </c>
      <c r="B3400" s="156"/>
      <c r="C3400" s="156"/>
      <c r="D3400" s="156"/>
      <c r="E3400" s="156"/>
      <c r="F3400" s="157"/>
      <c r="G3400" s="124" t="str">
        <f>IF(A3400="","",VLOOKUP(J3326,'TRI-1C'!$B$18:$FH$61,77,FALSE))</f>
        <v>A+</v>
      </c>
      <c r="I3400" s="125" t="str">
        <f t="shared" si="127"/>
        <v>A+</v>
      </c>
      <c r="J3400" s="128"/>
    </row>
    <row r="3401" spans="1:10" ht="12.75" customHeight="1">
      <c r="A3401" s="148" t="str">
        <f>IF('TRI-1C'!$CA$13="","",'TRI-1C'!$CA$13)</f>
        <v>Ordenar en secuencias lógica sucesos de hasta cinco eventos en representaciones gráficas de sus actividades de la rutina diaria y en escenas de cuentos</v>
      </c>
      <c r="B3401" s="149"/>
      <c r="C3401" s="149"/>
      <c r="D3401" s="150"/>
      <c r="E3401" s="150"/>
      <c r="F3401" s="126"/>
      <c r="G3401" s="122" t="str">
        <f>IF(A3401="","",VLOOKUP(J3326,'TRI-1C'!$B$18:$FH$61,78,FALSE))</f>
        <v>A+</v>
      </c>
      <c r="H3401" s="150"/>
      <c r="I3401" s="127" t="str">
        <f t="shared" si="127"/>
        <v>A+</v>
      </c>
      <c r="J3401" s="126"/>
    </row>
    <row r="3402" spans="1:10" ht="12.75" customHeight="1">
      <c r="A3402" s="147" t="str">
        <f>IF('TRI-1C'!$CB$13="","",'TRI-1C'!$CB$13)</f>
        <v>Reconocer billetes y monedas en situaciones de la vida real</v>
      </c>
      <c r="B3402" s="139"/>
      <c r="C3402" s="139"/>
      <c r="F3402" s="128"/>
      <c r="G3402" s="124" t="str">
        <f>IF(A3402="","",VLOOKUP(J3326,'TRI-1C'!$B$18:$FH$61,79,FALSE))</f>
        <v>A+</v>
      </c>
      <c r="I3402" s="125" t="str">
        <f t="shared" si="127"/>
        <v>A+</v>
      </c>
      <c r="J3402" s="128"/>
    </row>
    <row r="3403" spans="1:10" ht="12.75" customHeight="1">
      <c r="A340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3403" s="149"/>
      <c r="C3403" s="149"/>
      <c r="D3403" s="150"/>
      <c r="E3403" s="150"/>
      <c r="F3403" s="126"/>
      <c r="G3403" s="122" t="str">
        <f>IF(A3403="","",VLOOKUP(J3326,'TRI-1C'!$B$18:$FH$61,80,FALSE))</f>
        <v>A+</v>
      </c>
      <c r="H3403" s="150"/>
      <c r="I3403" s="127" t="str">
        <f t="shared" si="127"/>
        <v>A+</v>
      </c>
      <c r="J3403" s="126"/>
    </row>
    <row r="3404" spans="1:10" ht="12.75" customHeight="1">
      <c r="A3404" s="147" t="str">
        <f>IF('TRI-1C'!$CD$13="","",'TRI-1C'!$CD$13)</f>
        <v>Reconocer los colores secundarios en objetos e imágenes del entorno.</v>
      </c>
      <c r="B3404" s="139"/>
      <c r="C3404" s="139"/>
      <c r="F3404" s="128"/>
      <c r="G3404" s="124" t="str">
        <f>IF(A3404="","",VLOOKUP(J3326,'TRI-1C'!$B$18:$FH$61,81,FALSE))</f>
        <v>A+</v>
      </c>
      <c r="I3404" s="125" t="str">
        <f t="shared" si="127"/>
        <v>A+</v>
      </c>
      <c r="J3404" s="128"/>
    </row>
    <row r="3405" spans="1:10" ht="12.75" customHeight="1">
      <c r="A340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3405" s="154"/>
      <c r="C3405" s="154"/>
      <c r="D3405" s="154"/>
      <c r="E3405" s="154"/>
      <c r="F3405" s="155"/>
      <c r="G3405" s="122" t="str">
        <f>IF(A3405="","",VLOOKUP(J3326,'TRI-1C'!$B$18:$FH$61,82,FALSE))</f>
        <v>A+</v>
      </c>
      <c r="H3405" s="150"/>
      <c r="I3405" s="127" t="str">
        <f t="shared" si="127"/>
        <v>A+</v>
      </c>
      <c r="J3405" s="126"/>
    </row>
    <row r="3406" spans="1:10" ht="12.75" customHeight="1">
      <c r="A3406" s="147" t="str">
        <f>IF('TRI-1C'!$CF$13="","",'TRI-1C'!$CF$13)</f>
        <v>Relacionar las distintas formas de adquirir dinero con el trabajo y el esfuerzo.</v>
      </c>
      <c r="B3406" s="139"/>
      <c r="C3406" s="139"/>
      <c r="F3406" s="128"/>
      <c r="G3406" s="124" t="str">
        <f>IF(A3406="","",VLOOKUP(J3326,'TRI-1C'!$B$18:$FH$61,83,FALSE))</f>
        <v>A+</v>
      </c>
      <c r="I3406" s="125" t="str">
        <f t="shared" si="127"/>
        <v>A+</v>
      </c>
      <c r="J3406" s="128"/>
    </row>
    <row r="3407" spans="1:10" ht="12.75" customHeight="1">
      <c r="A3407" s="165" t="str">
        <f>'BI-1T'!$A$11</f>
        <v>COMPRENSIÓN Y EXPRESION DEL LENGUAJE</v>
      </c>
      <c r="B3407" s="149"/>
      <c r="C3407" s="149"/>
      <c r="D3407" s="150"/>
      <c r="E3407" s="150"/>
      <c r="F3407" s="126"/>
      <c r="G3407" s="122" t="str">
        <f>IF(A3407="","",VLOOKUP(J3326,'TRI-1C'!$B$18:$FH$61,84,FALSE))</f>
        <v>A+</v>
      </c>
      <c r="H3407" s="150"/>
      <c r="I3407" s="127"/>
      <c r="J3407" s="126"/>
    </row>
    <row r="3408" spans="1:10" ht="12.75" customHeight="1">
      <c r="A3408" s="147" t="str">
        <f>IF('TRI-1C'!$CH$13="","",'TRI-1C'!$CH$13)</f>
        <v>Asociar la imagen de la portada con el título de los cuentos conocidos.</v>
      </c>
      <c r="B3408" s="139"/>
      <c r="C3408" s="139"/>
      <c r="F3408" s="128"/>
      <c r="G3408" s="124" t="str">
        <f>IF(A3408="","",VLOOKUP(J3326,'TRI-1C'!$B$18:$FH$61,85,FALSE))</f>
        <v>A+</v>
      </c>
      <c r="I3408" s="125" t="str">
        <f t="shared" ref="I3408:I3428" si="128">IF(G3408="","",G3408)</f>
        <v>A+</v>
      </c>
      <c r="J3408" s="128"/>
    </row>
    <row r="3409" spans="1:10" ht="12.75" customHeight="1">
      <c r="A3409" s="148" t="str">
        <f>IF('TRI-1C'!$CI$13="","",'TRI-1C'!$CI$13)</f>
        <v>Colaborar en la creación de textos colectivos con la ayuda del docente.</v>
      </c>
      <c r="B3409" s="158"/>
      <c r="C3409" s="158"/>
      <c r="D3409" s="158"/>
      <c r="E3409" s="158"/>
      <c r="F3409" s="159"/>
      <c r="G3409" s="122" t="str">
        <f>IF(A3409="","",VLOOKUP(J3326,'TRI-1C'!$B$18:$FH$61,86,FALSE))</f>
        <v>A+</v>
      </c>
      <c r="H3409" s="150"/>
      <c r="I3409" s="127" t="str">
        <f t="shared" si="128"/>
        <v>A+</v>
      </c>
      <c r="J3409" s="126"/>
    </row>
    <row r="3410" spans="1:10" ht="12.75" customHeight="1">
      <c r="A3410" s="11" t="str">
        <f>IF('TRI-1C'!$CJ$13="","",'TRI-1C'!$CJ$13)</f>
        <v>Comprender el derecho propio y de las otras personas a decir que no como una respuesta válida y respetable.</v>
      </c>
      <c r="B3410" s="156"/>
      <c r="C3410" s="156"/>
      <c r="D3410" s="156"/>
      <c r="E3410" s="156"/>
      <c r="F3410" s="157"/>
      <c r="G3410" s="124" t="str">
        <f>IF(A3410="","",VLOOKUP(J3326,'TRI-1C'!$B$18:$FH$61,87,FALSE))</f>
        <v>A+</v>
      </c>
      <c r="I3410" s="125" t="str">
        <f t="shared" si="128"/>
        <v>A+</v>
      </c>
      <c r="J3410" s="128"/>
    </row>
    <row r="3411" spans="1:10" ht="12.75" customHeight="1">
      <c r="A3411" s="148" t="str">
        <f>IF('TRI-1C'!$CK$13="","",'TRI-1C'!$CK$13)</f>
        <v>Comunicarse a través de dibujos de objetos con detalles que lo vuelven identificables, como representación simbólica de sus ideas.</v>
      </c>
      <c r="B3411" s="149"/>
      <c r="C3411" s="149"/>
      <c r="D3411" s="150"/>
      <c r="E3411" s="150"/>
      <c r="F3411" s="126"/>
      <c r="G3411" s="122" t="str">
        <f>IF(A3411="","",VLOOKUP(J3326,'TRI-1C'!$B$18:$FH$61,88,FALSE))</f>
        <v>A+</v>
      </c>
      <c r="H3411" s="150"/>
      <c r="I3411" s="127" t="str">
        <f t="shared" si="128"/>
        <v>A+</v>
      </c>
      <c r="J3411" s="126"/>
    </row>
    <row r="3412" spans="1:10" ht="12.75" customHeight="1">
      <c r="A3412" s="147" t="str">
        <f>IF('TRI-1C'!$CL$13="","",'TRI-1C'!$CL$13)</f>
        <v>Comunicarse incorporando palabras nuevas a su vocabulario en función de los ambientes y experiencias en las que interactúa.</v>
      </c>
      <c r="B3412" s="139"/>
      <c r="C3412" s="139"/>
      <c r="F3412" s="128"/>
      <c r="G3412" s="124" t="str">
        <f>IF(A3412="","",VLOOKUP(J3326,'TRI-1C'!$B$18:$FH$61,89,FALSE))</f>
        <v>A+</v>
      </c>
      <c r="I3412" s="125" t="str">
        <f t="shared" si="128"/>
        <v>A+</v>
      </c>
      <c r="J3412" s="128"/>
    </row>
    <row r="3413" spans="1:10" ht="12.75" customHeight="1">
      <c r="A3413" s="148" t="str">
        <f>IF('TRI-1C'!$CM$13="","",'TRI-1C'!$CM$13)</f>
        <v>Contar un cuento en base a sus imágenes a partir de la portada y siguiendo la secuencia de las páginas.</v>
      </c>
      <c r="B3413" s="149"/>
      <c r="C3413" s="149"/>
      <c r="D3413" s="150"/>
      <c r="E3413" s="150"/>
      <c r="F3413" s="126"/>
      <c r="G3413" s="122" t="str">
        <f>IF(A3413="","",VLOOKUP(J3326,'TRI-1C'!$B$18:$FH$61,90,FALSE))</f>
        <v>A+</v>
      </c>
      <c r="H3413" s="150"/>
      <c r="I3413" s="127" t="str">
        <f t="shared" si="128"/>
        <v>A+</v>
      </c>
      <c r="J3413" s="126"/>
    </row>
    <row r="3414" spans="1:10" ht="12.75" customHeight="1">
      <c r="A3414" s="147" t="str">
        <f>IF('TRI-1C'!$CN$13="","",'TRI-1C'!$CN$13)</f>
        <v>Describir oralmente imágenes gráficas (pictogramas) y digitales, estructurando oraciones más elaboradas que describan a los objetos que observa.</v>
      </c>
      <c r="B3414" s="139"/>
      <c r="C3414" s="139"/>
      <c r="F3414" s="128"/>
      <c r="G3414" s="124" t="str">
        <f>IF(A3414="","",VLOOKUP(J3326,'TRI-1C'!$B$18:$FH$61,91,FALSE))</f>
        <v>A+</v>
      </c>
      <c r="I3414" s="125" t="str">
        <f t="shared" si="128"/>
        <v>A+</v>
      </c>
      <c r="J3414" s="128"/>
    </row>
    <row r="3415" spans="1:10" ht="12.75" customHeight="1">
      <c r="A3415" s="192" t="str">
        <f>IF('TRI-1C'!$CO$13="","",'TRI-1C'!$CO$13)</f>
        <v>Describir oralmente imágenes relacionadas con los derechos de las personas en situación de movilidad</v>
      </c>
      <c r="B3415" s="154"/>
      <c r="C3415" s="154"/>
      <c r="D3415" s="154"/>
      <c r="E3415" s="154"/>
      <c r="F3415" s="155"/>
      <c r="G3415" s="122" t="str">
        <f>IF(A3415="","",VLOOKUP(J3326,'TRI-1C'!$B$18:$FH$61,92,FALSE))</f>
        <v>A+</v>
      </c>
      <c r="H3415" s="150"/>
      <c r="I3415" s="127" t="str">
        <f t="shared" si="128"/>
        <v>A+</v>
      </c>
      <c r="J3415" s="126"/>
    </row>
    <row r="3416" spans="1:10" ht="12.75" customHeight="1">
      <c r="A3416" s="147" t="str">
        <f>IF('TRI-1C'!$CP$13="","",'TRI-1C'!$CP$13)</f>
        <v>Expresarse oralmente pronunciando correctamente la mayoría de las palabras puede presentarse dificultades en la pronunciación de s, y la r.</v>
      </c>
      <c r="B3416" s="139"/>
      <c r="C3416" s="139"/>
      <c r="F3416" s="128"/>
      <c r="G3416" s="124" t="str">
        <f>IF(A3416="","",VLOOKUP(J3326,'TRI-1C'!$B$18:$FH$61,93,FALSE))</f>
        <v>A+</v>
      </c>
      <c r="I3416" s="125" t="str">
        <f t="shared" si="128"/>
        <v>A+</v>
      </c>
      <c r="J3416" s="128"/>
    </row>
    <row r="3417" spans="1:10" ht="12.75" customHeight="1">
      <c r="A3417" s="148" t="str">
        <f>IF('TRI-1C'!$CQ$13="","",'TRI-1C'!$CQ$13)</f>
        <v>Expresarse utilizando oraciones cortas y completas manteniendo el orden de las palabras.</v>
      </c>
      <c r="B3417" s="149"/>
      <c r="C3417" s="149"/>
      <c r="D3417" s="150"/>
      <c r="E3417" s="150"/>
      <c r="F3417" s="126"/>
      <c r="G3417" s="122" t="str">
        <f>IF(A3417="","",VLOOKUP(J3326,'TRI-1C'!$B$18:$FH$61,94,FALSE))</f>
        <v>A+</v>
      </c>
      <c r="H3417" s="150"/>
      <c r="I3417" s="127" t="str">
        <f t="shared" si="128"/>
        <v>A+</v>
      </c>
      <c r="J3417" s="126"/>
    </row>
    <row r="3418" spans="1:10" ht="12.75" customHeight="1">
      <c r="A3418" s="147" t="str">
        <f>IF('TRI-1C'!$CR$13="","",'TRI-1C'!$CR$13)</f>
        <v>Identificar “auditivamente” el fonema (sonido) inicial de las palabras más utilizadas.</v>
      </c>
      <c r="B3418" s="139"/>
      <c r="C3418" s="139"/>
      <c r="F3418" s="128"/>
      <c r="G3418" s="124" t="str">
        <f>IF(A3418="","",VLOOKUP(J3326,'TRI-1C'!$B$18:$FH$61,95,FALSE))</f>
        <v>A+</v>
      </c>
      <c r="I3418" s="125" t="str">
        <f t="shared" si="128"/>
        <v>A+</v>
      </c>
      <c r="J3418" s="128"/>
    </row>
    <row r="3419" spans="1:10" ht="12.75" customHeight="1">
      <c r="A3419" s="148" t="str">
        <f>IF('TRI-1C'!$CS$13="","",'TRI-1C'!$CS$13)</f>
        <v>Identificar una persona adulta de confianza para solicitar apoyo al enfrentar desafíos emocionales en situaciones cotidianas del entorno escolar</v>
      </c>
      <c r="B3419" s="158"/>
      <c r="C3419" s="158"/>
      <c r="D3419" s="158"/>
      <c r="E3419" s="158"/>
      <c r="F3419" s="159"/>
      <c r="G3419" s="122" t="str">
        <f>IF(A3419="","",VLOOKUP(J3326,'TRI-1C'!$B$18:$FH$61,96,FALSE))</f>
        <v>A+</v>
      </c>
      <c r="H3419" s="150"/>
      <c r="I3419" s="127" t="str">
        <f t="shared" si="128"/>
        <v>A+</v>
      </c>
      <c r="J3419" s="126"/>
    </row>
    <row r="3420" spans="1:10" ht="12.75" customHeight="1">
      <c r="A3420" s="11" t="str">
        <f>IF('TRI-1C'!$CT$13="","",'TRI-1C'!$CT$13)</f>
        <v>Participar en conversaciones más complejas y largas manteniéndose dentro del tema.</v>
      </c>
      <c r="B3420" s="156"/>
      <c r="C3420" s="156"/>
      <c r="D3420" s="156"/>
      <c r="E3420" s="156"/>
      <c r="F3420" s="157"/>
      <c r="G3420" s="124" t="str">
        <f>IF(A3420="","",VLOOKUP(J3326,'TRI-1C'!$B$18:$FH$61,97,FALSE))</f>
        <v>A+</v>
      </c>
      <c r="I3420" s="125" t="str">
        <f t="shared" si="128"/>
        <v>A+</v>
      </c>
      <c r="J3420" s="128"/>
    </row>
    <row r="3421" spans="1:10" ht="12.75" customHeight="1">
      <c r="A3421" s="148" t="str">
        <f>IF('TRI-1C'!$CU$13="","",'TRI-1C'!$CU$13)</f>
        <v>Producir palabras que riman espontáneamente tomado en cuenta los sonidos finales de las mismas.</v>
      </c>
      <c r="B3421" s="149"/>
      <c r="C3421" s="149"/>
      <c r="D3421" s="150"/>
      <c r="E3421" s="150"/>
      <c r="F3421" s="126"/>
      <c r="G3421" s="122" t="str">
        <f>IF(A3421="","",VLOOKUP(J3326,'TRI-1C'!$B$18:$FH$61,98,FALSE))</f>
        <v>A+</v>
      </c>
      <c r="H3421" s="150"/>
      <c r="I3421" s="127" t="str">
        <f t="shared" si="128"/>
        <v>A+</v>
      </c>
      <c r="J3421" s="126"/>
    </row>
    <row r="3422" spans="1:10" ht="12.75" customHeight="1">
      <c r="A3422" s="147" t="str">
        <f>IF('TRI-1C'!$CV$13="","",'TRI-1C'!$CV$13)</f>
        <v>Realizar modificaciones del contenido de un cuento relatado por el adulto, cambiando partes del él como: acciones y final.</v>
      </c>
      <c r="B3422" s="139"/>
      <c r="C3422" s="139"/>
      <c r="F3422" s="128"/>
      <c r="G3422" s="124" t="str">
        <f>IF(A3422="","",VLOOKUP(J3326,'TRI-1C'!$B$18:$FH$61,99,FALSE))</f>
        <v>A+</v>
      </c>
      <c r="I3422" s="125" t="str">
        <f t="shared" si="128"/>
        <v>A+</v>
      </c>
      <c r="J3422" s="128"/>
    </row>
    <row r="3423" spans="1:10" ht="12.75" customHeight="1">
      <c r="A342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423" s="149"/>
      <c r="C3423" s="149"/>
      <c r="D3423" s="150"/>
      <c r="E3423" s="150"/>
      <c r="F3423" s="126"/>
      <c r="G3423" s="122" t="str">
        <f>IF(A3423="","",VLOOKUP(J3326,'TRI-1C'!$B$18:$FH$61,100,FALSE))</f>
        <v>A+</v>
      </c>
      <c r="H3423" s="150"/>
      <c r="I3423" s="127" t="str">
        <f t="shared" si="128"/>
        <v>A+</v>
      </c>
      <c r="J3423" s="126"/>
    </row>
    <row r="3424" spans="1:10" ht="12.75" customHeight="1">
      <c r="A3424" s="147" t="str">
        <f>IF('TRI-1C'!$CX$13="","",'TRI-1C'!$CX$13)</f>
        <v>Reconocer etiquetas y rótulos de su entorno inmediato y los “lee”.</v>
      </c>
      <c r="B3424" s="139"/>
      <c r="C3424" s="139"/>
      <c r="F3424" s="128"/>
      <c r="G3424" s="124" t="str">
        <f>IF(A3424="","",VLOOKUP(J3326,'TRI-1C'!$B$18:$FH$61,101,FALSE))</f>
        <v>A+</v>
      </c>
      <c r="I3424" s="125" t="str">
        <f t="shared" si="128"/>
        <v>A+</v>
      </c>
      <c r="J3424" s="128"/>
    </row>
    <row r="3425" spans="1:10" ht="12.75" customHeight="1">
      <c r="A3425" s="192" t="str">
        <f>IF('TRI-1C'!$CY$13="","",'TRI-1C'!$CY$13)</f>
        <v>Relatar cuentos, narrados por el adulto, manteniendo la secuencia, sin la ayuda del paratexto.</v>
      </c>
      <c r="B3425" s="154"/>
      <c r="C3425" s="154"/>
      <c r="D3425" s="154"/>
      <c r="E3425" s="154"/>
      <c r="F3425" s="155"/>
      <c r="G3425" s="122" t="str">
        <f>IF(A3425="","",VLOOKUP(J3326,'TRI-1C'!$B$18:$FH$61,102,FALSE))</f>
        <v>A+</v>
      </c>
      <c r="H3425" s="150"/>
      <c r="I3425" s="127" t="str">
        <f t="shared" si="128"/>
        <v>A+</v>
      </c>
      <c r="J3425" s="126"/>
    </row>
    <row r="3426" spans="1:10" ht="12.75" customHeight="1">
      <c r="A3426" s="147" t="str">
        <f>IF('TRI-1C'!$CZ$13="","",'TRI-1C'!$CZ$13)</f>
        <v>Reproducir trabalenguas sencillos, adivinanzas, canciones y poemas cortos, mejorando su pronunciación y potenciando su capacidad imaginativa.</v>
      </c>
      <c r="B3426" s="139"/>
      <c r="C3426" s="139"/>
      <c r="F3426" s="128"/>
      <c r="G3426" s="124" t="str">
        <f>IF(A3426="","",VLOOKUP(J3326,'TRI-1C'!$B$18:$FH$61,103,FALSE))</f>
        <v>A+</v>
      </c>
      <c r="I3426" s="125" t="str">
        <f t="shared" si="128"/>
        <v>A+</v>
      </c>
      <c r="J3426" s="128"/>
    </row>
    <row r="3427" spans="1:10" ht="12.75" customHeight="1">
      <c r="A3427" s="148" t="str">
        <f>IF('TRI-1C'!$DA$13="","",'TRI-1C'!$DA$13)</f>
        <v>Responder preguntas sobre un texto narrado por el adulto, relacionadas a los personajes y acciones principales.</v>
      </c>
      <c r="B3427" s="149"/>
      <c r="C3427" s="149"/>
      <c r="D3427" s="150"/>
      <c r="E3427" s="150"/>
      <c r="F3427" s="126"/>
      <c r="G3427" s="122" t="str">
        <f>IF(A3427="","",VLOOKUP(J3326,'TRI-1C'!$B$18:$FH$61,104,FALSE))</f>
        <v>A+</v>
      </c>
      <c r="H3427" s="150"/>
      <c r="I3427" s="127" t="str">
        <f t="shared" si="128"/>
        <v>A+</v>
      </c>
      <c r="J3427" s="126"/>
    </row>
    <row r="3428" spans="1:10" ht="12.75" customHeight="1">
      <c r="A3428" s="147" t="str">
        <f>IF('TRI-1C'!$DB$13="","",'TRI-1C'!$DB$13)</f>
        <v>Seguir instrucciones sencillas que involucren la ejecución de tres o más actividades</v>
      </c>
      <c r="B3428" s="139"/>
      <c r="C3428" s="139"/>
      <c r="F3428" s="128"/>
      <c r="G3428" s="124" t="str">
        <f>IF(A3428="","",VLOOKUP(J3326,'TRI-1C'!$B$18:$FH$61,105,FALSE))</f>
        <v>A+</v>
      </c>
      <c r="I3428" s="125" t="str">
        <f t="shared" si="128"/>
        <v>A+</v>
      </c>
      <c r="J3428" s="128"/>
    </row>
    <row r="3429" spans="1:10" ht="12.75" customHeight="1">
      <c r="A3429" s="165" t="str">
        <f>'BI-1T'!$A$12</f>
        <v>EXPRESIÓN ARTISTICA</v>
      </c>
      <c r="B3429" s="158"/>
      <c r="C3429" s="158"/>
      <c r="D3429" s="158"/>
      <c r="E3429" s="158"/>
      <c r="F3429" s="159"/>
      <c r="G3429" s="122" t="str">
        <f>IF(A3429="","",VLOOKUP(J3326,'TRI-1C'!$B$18:$FH$61,106,FALSE))</f>
        <v>A+</v>
      </c>
      <c r="H3429" s="150"/>
      <c r="I3429" s="127"/>
      <c r="J3429" s="126"/>
    </row>
    <row r="3430" spans="1:10" ht="12.75" customHeight="1">
      <c r="A3430" s="11" t="str">
        <f>IF('TRI-1C'!$DD$13="","",'TRI-1C'!$DD$13)</f>
        <v>Cantar canciones siguiendo el ritmo y coordinando con las expresiones de su cuerpo.</v>
      </c>
      <c r="B3430" s="156"/>
      <c r="C3430" s="156"/>
      <c r="D3430" s="156"/>
      <c r="E3430" s="156"/>
      <c r="F3430" s="157"/>
      <c r="G3430" s="124" t="str">
        <f>IF(A3430="","",VLOOKUP(J3326,'TRI-1C'!$B$18:$FH$61,107,FALSE))</f>
        <v>A+</v>
      </c>
      <c r="I3430" s="125" t="str">
        <f t="shared" ref="I3430:I3440" si="129">IF(G3430="","",G3430)</f>
        <v>A+</v>
      </c>
      <c r="J3430" s="128"/>
    </row>
    <row r="3431" spans="1:10" ht="12.75" customHeight="1">
      <c r="A3431" s="148" t="str">
        <f>IF('TRI-1C'!$DE$13="","",'TRI-1C'!$DE$13)</f>
        <v>Comunicar de manera escrita sus ideas intentando imitar letras o formas parecidas a letras.</v>
      </c>
      <c r="B3431" s="149"/>
      <c r="C3431" s="149"/>
      <c r="D3431" s="150"/>
      <c r="E3431" s="150"/>
      <c r="F3431" s="126"/>
      <c r="G3431" s="122" t="str">
        <f>IF(A3431="","",VLOOKUP(J3326,'TRI-1C'!$B$18:$FH$61,108,FALSE))</f>
        <v>A+</v>
      </c>
      <c r="H3431" s="150"/>
      <c r="I3431" s="127" t="str">
        <f t="shared" si="129"/>
        <v>A+</v>
      </c>
      <c r="J3431" s="126"/>
    </row>
    <row r="3432" spans="1:10" ht="12.75" customHeight="1">
      <c r="A3432" s="147" t="str">
        <f>IF('TRI-1C'!$DF$13="","",'TRI-1C'!$DF$13)</f>
        <v>Ejecutar patrones de más de dos ritmos con partes del cuerpo y elementos o instrumentos sonoros.</v>
      </c>
      <c r="B3432" s="139"/>
      <c r="C3432" s="139"/>
      <c r="F3432" s="128"/>
      <c r="G3432" s="124" t="str">
        <f>IF(A3432="","",VLOOKUP(J3326,'TRI-1C'!$B$18:$FH$61,109,FALSE))</f>
        <v>A+</v>
      </c>
      <c r="I3432" s="125" t="str">
        <f t="shared" si="129"/>
        <v>A+</v>
      </c>
      <c r="J3432" s="128"/>
    </row>
    <row r="3433" spans="1:10" ht="12.75" customHeight="1">
      <c r="A343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3433" s="149"/>
      <c r="C3433" s="149"/>
      <c r="D3433" s="150"/>
      <c r="E3433" s="150"/>
      <c r="F3433" s="126"/>
      <c r="G3433" s="122" t="str">
        <f>IF(A3433="","",VLOOKUP(J3326,'TRI-1C'!$B$18:$FH$61,110,FALSE))</f>
        <v>A+</v>
      </c>
      <c r="H3433" s="150"/>
      <c r="I3433" s="127" t="str">
        <f t="shared" si="129"/>
        <v>A+</v>
      </c>
      <c r="J3433" s="126"/>
    </row>
    <row r="3434" spans="1:10" ht="12.75" customHeight="1">
      <c r="A3434" s="147" t="str">
        <f>IF('TRI-1C'!$DH$13="","",'TRI-1C'!$DH$13)</f>
        <v>Expresar su opinión al observar una obra artística relacionada a la plástica o a la escultura.</v>
      </c>
      <c r="B3434" s="139"/>
      <c r="C3434" s="139"/>
      <c r="F3434" s="128"/>
      <c r="G3434" s="124" t="str">
        <f>IF(A3434="","",VLOOKUP(J3326,'TRI-1C'!$B$18:$FH$61,111,FALSE))</f>
        <v>A+</v>
      </c>
      <c r="I3434" s="125" t="str">
        <f t="shared" si="129"/>
        <v>A+</v>
      </c>
      <c r="J3434" s="128"/>
    </row>
    <row r="3435" spans="1:10" ht="12.75" customHeight="1">
      <c r="A3435" s="192" t="str">
        <f>IF('TRI-1C'!$DI$13="","",'TRI-1C'!$DI$13)</f>
        <v>Expresar sus vivencias y experiencias a través del dibujo libre.</v>
      </c>
      <c r="B3435" s="154"/>
      <c r="C3435" s="154"/>
      <c r="D3435" s="154"/>
      <c r="E3435" s="154"/>
      <c r="F3435" s="155"/>
      <c r="G3435" s="122" t="str">
        <f>IF(A3435="","",VLOOKUP(J3326,'TRI-1C'!$B$18:$FH$61,112,FALSE))</f>
        <v>A+</v>
      </c>
      <c r="H3435" s="150"/>
      <c r="I3435" s="127" t="str">
        <f t="shared" si="129"/>
        <v>A+</v>
      </c>
      <c r="J3435" s="126"/>
    </row>
    <row r="3436" spans="1:10" ht="12.75" customHeight="1">
      <c r="A3436" s="147" t="str">
        <f>IF('TRI-1C'!$DJ$13="","",'TRI-1C'!$DJ$13)</f>
        <v>Mantener el ritmo y las secuencias de pasos sencillos durante la ejecución de coreografías.</v>
      </c>
      <c r="B3436" s="139"/>
      <c r="C3436" s="139"/>
      <c r="F3436" s="128"/>
      <c r="G3436" s="124" t="str">
        <f>IF(A3436="","",VLOOKUP(J3326,'TRI-1C'!$B$18:$FH$61,113,FALSE))</f>
        <v>A+</v>
      </c>
      <c r="I3436" s="125" t="str">
        <f t="shared" si="129"/>
        <v>A+</v>
      </c>
      <c r="J3436" s="128"/>
    </row>
    <row r="3437" spans="1:10" ht="12.75" customHeight="1">
      <c r="A343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437" s="149"/>
      <c r="C3437" s="149"/>
      <c r="D3437" s="150"/>
      <c r="E3437" s="150"/>
      <c r="F3437" s="126"/>
      <c r="G3437" s="122" t="str">
        <f>IF(A3437="","",VLOOKUP(J3326,'TRI-1C'!$B$18:$FH$61,114,FALSE))</f>
        <v>A+</v>
      </c>
      <c r="H3437" s="150"/>
      <c r="I3437" s="127" t="str">
        <f t="shared" si="129"/>
        <v>A+</v>
      </c>
      <c r="J3437" s="126"/>
    </row>
    <row r="3438" spans="1:10" ht="12.75" customHeight="1">
      <c r="A3438" s="147" t="str">
        <f>IF('TRI-1C'!$DL$13="","",'TRI-1C'!$DL$13)</f>
        <v>Participar en dramatizaciones, asumiendo roles de diferentes personas del entorno y de personajes de cuentos e historietas.</v>
      </c>
      <c r="B3438" s="139"/>
      <c r="C3438" s="139"/>
      <c r="F3438" s="128"/>
      <c r="G3438" s="124" t="str">
        <f>IF(A3438="","",VLOOKUP(J3326,'TRI-1C'!$B$18:$FH$61,115,FALSE))</f>
        <v>A+</v>
      </c>
      <c r="I3438" s="125" t="str">
        <f t="shared" si="129"/>
        <v>A+</v>
      </c>
      <c r="J3438" s="128"/>
    </row>
    <row r="3439" spans="1:10" ht="12.75" customHeight="1">
      <c r="A3439" s="148" t="str">
        <f>IF('TRI-1C'!$DM$13="","",'TRI-1C'!$DM$13)</f>
        <v>Participar en rondas populares, bailes y juegos tradicionales, asumiendo los roles y respetando las reglas.</v>
      </c>
      <c r="B3439" s="158"/>
      <c r="C3439" s="158"/>
      <c r="D3439" s="158"/>
      <c r="E3439" s="158"/>
      <c r="F3439" s="159"/>
      <c r="G3439" s="122" t="str">
        <f>IF(A3439="","",VLOOKUP(J3326,'TRI-1C'!$B$18:$FH$61,116,FALSE))</f>
        <v>A+</v>
      </c>
      <c r="H3439" s="150"/>
      <c r="I3439" s="127" t="str">
        <f t="shared" si="129"/>
        <v>A+</v>
      </c>
      <c r="J3439" s="126"/>
    </row>
    <row r="3440" spans="1:10" ht="12.75" customHeight="1">
      <c r="A3440" s="11" t="str">
        <f>IF('TRI-1C'!$DN$13="","",'TRI-1C'!$DN$13)</f>
        <v>Realizar actividades creativas utilizando las técnicas grafo plásticas con variedad de materiales.</v>
      </c>
      <c r="B3440" s="156"/>
      <c r="C3440" s="156"/>
      <c r="D3440" s="156"/>
      <c r="E3440" s="156"/>
      <c r="F3440" s="157"/>
      <c r="G3440" s="124" t="str">
        <f>IF(A3440="","",VLOOKUP(J3326,'TRI-1C'!$B$18:$FH$61,117,FALSE))</f>
        <v>A+</v>
      </c>
      <c r="I3440" s="125" t="str">
        <f t="shared" si="129"/>
        <v>A+</v>
      </c>
      <c r="J3440" s="128"/>
    </row>
    <row r="3441" spans="1:10" ht="12.75" customHeight="1">
      <c r="A3441" s="165" t="str">
        <f>'BI-1T'!$A$13</f>
        <v>EXPRESION CORPORAL Y MOTRICIDAD</v>
      </c>
      <c r="B3441" s="149"/>
      <c r="C3441" s="149"/>
      <c r="D3441" s="150"/>
      <c r="E3441" s="150"/>
      <c r="F3441" s="126"/>
      <c r="G3441" s="122" t="str">
        <f>IF(A3441="","",VLOOKUP(J3326,'TRI-1C'!$B$18:$FH$61,118,FALSE))</f>
        <v>A+</v>
      </c>
      <c r="H3441" s="150"/>
      <c r="I3441" s="127"/>
      <c r="J3441" s="126"/>
    </row>
    <row r="3442" spans="1:10" ht="12.75" customHeight="1">
      <c r="A3442" s="147" t="str">
        <f>IF('TRI-1C'!$DP$13="","",'TRI-1C'!$DP$13)</f>
        <v>Caminar y correr con soltura y seguridad manteniendo el equilibrio a diferentes distancias, orientaciones y ritmos en espacios parciales.</v>
      </c>
      <c r="B3442" s="139"/>
      <c r="C3442" s="139"/>
      <c r="F3442" s="128"/>
      <c r="G3442" s="124" t="str">
        <f>IF(A3442="","",VLOOKUP(J3326,'TRI-1C'!$B$18:$FH$61,119,FALSE))</f>
        <v>A+</v>
      </c>
      <c r="I3442" s="125" t="str">
        <f t="shared" ref="I3442:I3469" si="130">IF(G3442="","",G3442)</f>
        <v>A+</v>
      </c>
      <c r="J3442" s="128"/>
    </row>
    <row r="3443" spans="1:10" ht="12.75" customHeight="1">
      <c r="A344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3443" s="149"/>
      <c r="C3443" s="149"/>
      <c r="D3443" s="150"/>
      <c r="E3443" s="150"/>
      <c r="F3443" s="126"/>
      <c r="G3443" s="122" t="str">
        <f>IF(A3443="","",VLOOKUP(J3326,'TRI-1C'!$B$18:$FH$61,120,FALSE))</f>
        <v>A+</v>
      </c>
      <c r="H3443" s="150"/>
      <c r="I3443" s="127" t="str">
        <f t="shared" si="130"/>
        <v>A+</v>
      </c>
      <c r="J3443" s="126"/>
    </row>
    <row r="3444" spans="1:10" ht="12.75" customHeight="1">
      <c r="A3444" s="147" t="str">
        <f>IF('TRI-1C'!$DR$13="","",'TRI-1C'!$DR$13)</f>
        <v>Discriminar sonidos onomatopéyicos y diferencia los sonidos naturales de los artificiales</v>
      </c>
      <c r="B3444" s="139"/>
      <c r="C3444" s="139"/>
      <c r="F3444" s="128"/>
      <c r="G3444" s="124" t="str">
        <f>IF(A3444="","",VLOOKUP(J3326,'TRI-1C'!$B$18:$FH$61,121,FALSE))</f>
        <v>A+</v>
      </c>
      <c r="I3444" s="125" t="str">
        <f t="shared" si="130"/>
        <v>A+</v>
      </c>
      <c r="J3444" s="128"/>
    </row>
    <row r="3445" spans="1:10" ht="12.75" customHeight="1">
      <c r="A3445" s="192" t="str">
        <f>IF('TRI-1C'!$DS$13="","",'TRI-1C'!$DS$13)</f>
        <v>Ejecutar actividades coordinadamente y con un control adecuado de fuerza y tonicidad muscular como: lanzar, atrapar y patear objetos y pelotas.</v>
      </c>
      <c r="B3445" s="154"/>
      <c r="C3445" s="154"/>
      <c r="D3445" s="154"/>
      <c r="E3445" s="154"/>
      <c r="F3445" s="155"/>
      <c r="G3445" s="122" t="str">
        <f>IF(A3445="","",VLOOKUP(J3326,'TRI-1C'!$B$18:$FH$61,122,FALSE))</f>
        <v>A+</v>
      </c>
      <c r="H3445" s="150"/>
      <c r="I3445" s="127" t="str">
        <f t="shared" si="130"/>
        <v>A+</v>
      </c>
      <c r="J3445" s="126"/>
    </row>
    <row r="3446" spans="1:10" ht="12.75" customHeight="1">
      <c r="A3446" s="147" t="str">
        <f>IF('TRI-1C'!$DT$13="","",'TRI-1C'!$DT$13)</f>
        <v>Emplear su lado dominante en la realización de la mayoría de las actividades que utilice la mano, ojo y pie.</v>
      </c>
      <c r="B3446" s="139"/>
      <c r="C3446" s="139"/>
      <c r="F3446" s="128"/>
      <c r="G3446" s="124" t="str">
        <f>IF(A3446="","",VLOOKUP(J3326,'TRI-1C'!$B$18:$FH$61,123,FALSE))</f>
        <v>A+</v>
      </c>
      <c r="I3446" s="125" t="str">
        <f t="shared" si="130"/>
        <v>A+</v>
      </c>
      <c r="J3446" s="128"/>
    </row>
    <row r="3447" spans="1:10" ht="12.75" customHeight="1">
      <c r="A3447" s="148" t="str">
        <f>IF('TRI-1C'!$DU$13="","",'TRI-1C'!$DU$13)</f>
        <v>Galopar y salticar coordinadamente con obstáculos ejecutando circuitos.</v>
      </c>
      <c r="B3447" s="149"/>
      <c r="C3447" s="149"/>
      <c r="D3447" s="150"/>
      <c r="E3447" s="150"/>
      <c r="F3447" s="126"/>
      <c r="G3447" s="122" t="str">
        <f>IF(A3447="","",VLOOKUP(J3326,'TRI-1C'!$B$18:$FH$61,124,FALSE))</f>
        <v>A+</v>
      </c>
      <c r="H3447" s="150"/>
      <c r="I3447" s="127" t="str">
        <f t="shared" si="130"/>
        <v>A+</v>
      </c>
      <c r="J3447" s="126"/>
    </row>
    <row r="3448" spans="1:10" ht="12.75" customHeight="1">
      <c r="A344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3448" s="139"/>
      <c r="C3448" s="139"/>
      <c r="F3448" s="128"/>
      <c r="G3448" s="124" t="str">
        <f>IF(A3448="","",VLOOKUP(J3326,'TRI-1C'!$B$18:$FH$61,125,FALSE))</f>
        <v>A+</v>
      </c>
      <c r="I3448" s="125" t="str">
        <f t="shared" si="130"/>
        <v>A+</v>
      </c>
      <c r="J3448" s="128"/>
    </row>
    <row r="3449" spans="1:10" ht="12.75" customHeight="1">
      <c r="A3449" s="148" t="str">
        <f>IF('TRI-1C'!$DW$13="","",'TRI-1C'!$DW$13)</f>
        <v>Mantener el equilibro al caminar sobre líneas rectas, curvas y quebradas con altura (aprox. 20 cm) logrando un adecuado control postural.</v>
      </c>
      <c r="B3449" s="158"/>
      <c r="C3449" s="158"/>
      <c r="D3449" s="158"/>
      <c r="E3449" s="158"/>
      <c r="F3449" s="159"/>
      <c r="G3449" s="122" t="str">
        <f>IF(A3449="","",VLOOKUP(J3326,'TRI-1C'!$B$18:$FH$61,126,FALSE))</f>
        <v>A+</v>
      </c>
      <c r="H3449" s="150"/>
      <c r="I3449" s="127" t="str">
        <f t="shared" si="130"/>
        <v>A+</v>
      </c>
      <c r="J3449" s="126"/>
    </row>
    <row r="3450" spans="1:10" ht="12.75" customHeight="1">
      <c r="A3450" s="11" t="str">
        <f>IF('TRI-1C'!$DX$13="","",'TRI-1C'!$DX$13)</f>
        <v>Mantener un adecuado control postural en diferentes posiciones del cuerpo y en desplazamientos.</v>
      </c>
      <c r="B3450" s="156"/>
      <c r="C3450" s="156"/>
      <c r="D3450" s="156"/>
      <c r="E3450" s="156"/>
      <c r="F3450" s="157"/>
      <c r="G3450" s="124" t="str">
        <f>IF(A3450="","",VLOOKUP(J3326,'TRI-1C'!$B$18:$FH$61,127,FALSE))</f>
        <v>A+</v>
      </c>
      <c r="I3450" s="125" t="str">
        <f t="shared" si="130"/>
        <v>A+</v>
      </c>
      <c r="J3450" s="128"/>
    </row>
    <row r="3451" spans="1:10" ht="12.75" customHeight="1">
      <c r="A3451" s="148" t="str">
        <f>IF('TRI-1C'!$DY$13="","",'TRI-1C'!$DY$13)</f>
        <v>Orientarse en el espacio realizando desplazamientos en función de consignas dadas con las nociones: entre, adelante-atrás, junto a, cerca-lejos</v>
      </c>
      <c r="B3451" s="149"/>
      <c r="C3451" s="149"/>
      <c r="D3451" s="150"/>
      <c r="E3451" s="150"/>
      <c r="F3451" s="126"/>
      <c r="G3451" s="122" t="str">
        <f>IF(A3451="","",VLOOKUP(J3326,'TRI-1C'!$B$18:$FH$61,128,FALSE))</f>
        <v>A+</v>
      </c>
      <c r="H3451" s="150"/>
      <c r="I3451" s="127" t="str">
        <f t="shared" si="130"/>
        <v>A+</v>
      </c>
      <c r="J3451" s="126"/>
    </row>
    <row r="3452" spans="1:10" ht="12.75" customHeight="1">
      <c r="A3452" s="147" t="str">
        <f>IF('TRI-1C'!$DZ$13="","",'TRI-1C'!$DZ$13)</f>
        <v>Realiza varios movimientos y desplazamientos combinados a diferentes velocidades (rápido, lento), duración (largos y corto).</v>
      </c>
      <c r="B3452" s="139"/>
      <c r="C3452" s="139"/>
      <c r="F3452" s="128"/>
      <c r="G3452" s="124" t="str">
        <f>IF(A3452="","",VLOOKUP(J3326,'TRI-1C'!$B$18:$FH$61,129,FALSE))</f>
        <v>A+</v>
      </c>
      <c r="I3452" s="125" t="str">
        <f t="shared" si="130"/>
        <v>A+</v>
      </c>
      <c r="J3452" s="128"/>
    </row>
    <row r="3453" spans="1:10" ht="12.75" customHeight="1">
      <c r="A3453" s="148" t="str">
        <f>IF('TRI-1C'!$EA$13="","",'TRI-1C'!$EA$13)</f>
        <v>Realizar actividades de coordinación visomotriz con niveles de dificultad creciente en el tamaño y tipo de materiales.</v>
      </c>
      <c r="B3453" s="149"/>
      <c r="C3453" s="149"/>
      <c r="D3453" s="150"/>
      <c r="E3453" s="150"/>
      <c r="F3453" s="126"/>
      <c r="G3453" s="122" t="str">
        <f>IF(A3453="","",VLOOKUP(J3326,'TRI-1C'!$B$18:$FH$61,130,FALSE))</f>
        <v>A+</v>
      </c>
      <c r="H3453" s="150"/>
      <c r="I3453" s="127" t="str">
        <f t="shared" si="130"/>
        <v>A+</v>
      </c>
      <c r="J3453" s="126"/>
    </row>
    <row r="3454" spans="1:10" ht="12.75" customHeight="1">
      <c r="A3454" s="147" t="str">
        <f>IF('TRI-1C'!$EB$13="","",'TRI-1C'!$EB$13)</f>
        <v>Realizar desplazamientos y movimientos combinados utilizando el espacio total y parcial a diferentes distancias (largas-cortas)</v>
      </c>
      <c r="B3454" s="139"/>
      <c r="C3454" s="139"/>
      <c r="F3454" s="128"/>
      <c r="G3454" s="124" t="str">
        <f>IF(A3454="","",VLOOKUP(J3326,'TRI-1C'!$B$18:$FH$61,131,FALSE))</f>
        <v>A+</v>
      </c>
      <c r="I3454" s="125" t="str">
        <f t="shared" si="130"/>
        <v>A+</v>
      </c>
      <c r="J3454" s="128"/>
    </row>
    <row r="3455" spans="1:10" ht="12.75" customHeight="1">
      <c r="A345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3455" s="154"/>
      <c r="C3455" s="154"/>
      <c r="D3455" s="154"/>
      <c r="E3455" s="154"/>
      <c r="F3455" s="155"/>
      <c r="G3455" s="122" t="str">
        <f>IF(A3455="","",VLOOKUP(J3326,'TRI-1C'!$B$18:$FH$61,132,FALSE))</f>
        <v>A+</v>
      </c>
      <c r="H3455" s="150"/>
      <c r="I3455" s="127" t="str">
        <f t="shared" si="130"/>
        <v>A+</v>
      </c>
      <c r="J3455" s="126"/>
    </row>
    <row r="3456" spans="1:10" ht="12.75" customHeight="1">
      <c r="A345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3456" s="139"/>
      <c r="C3456" s="139"/>
      <c r="F3456" s="128"/>
      <c r="G3456" s="124" t="str">
        <f>IF(A3456="","",VLOOKUP(J3326,'TRI-1C'!$B$18:$FH$61,133,FALSE))</f>
        <v>A+</v>
      </c>
      <c r="I3456" s="125" t="str">
        <f t="shared" si="130"/>
        <v>A+</v>
      </c>
      <c r="J3456" s="128"/>
    </row>
    <row r="3457" spans="1:10" ht="12.75" customHeight="1">
      <c r="A345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3457" s="149"/>
      <c r="C3457" s="149"/>
      <c r="D3457" s="150"/>
      <c r="E3457" s="150"/>
      <c r="F3457" s="126"/>
      <c r="G3457" s="122" t="str">
        <f>IF(A3457="","",VLOOKUP(J3326,'TRI-1C'!$B$18:$FH$61,134,FALSE))</f>
        <v>A+</v>
      </c>
      <c r="H3457" s="150"/>
      <c r="I3457" s="127" t="str">
        <f t="shared" si="130"/>
        <v>A+</v>
      </c>
      <c r="J3457" s="126"/>
    </row>
    <row r="3458" spans="1:10" ht="12.75" customHeight="1">
      <c r="A3458" s="147" t="str">
        <f>IF('TRI-1C'!$EF$13="","",'TRI-1C'!$EF$13)</f>
        <v>Realizar movimientos diferenciados con los lados laterales del cuerpo (un lado y otro lado).</v>
      </c>
      <c r="B3458" s="139"/>
      <c r="C3458" s="139"/>
      <c r="F3458" s="128"/>
      <c r="G3458" s="124" t="str">
        <f>IF(A3458="","",VLOOKUP(J3326,'TRI-1C'!$B$18:$FH$61,135,FALSE))</f>
        <v>A+</v>
      </c>
      <c r="I3458" s="125" t="str">
        <f t="shared" si="130"/>
        <v>A+</v>
      </c>
      <c r="J3458" s="128"/>
    </row>
    <row r="3459" spans="1:10" ht="12.75" customHeight="1">
      <c r="A3459" s="148" t="str">
        <f>IF('TRI-1C'!$EG$13="","",'TRI-1C'!$EG$13)</f>
        <v>Realizar movimientos para la coordinación de ojo y pie como: patear pelotas hacia un punto fijo determinado.</v>
      </c>
      <c r="B3459" s="158"/>
      <c r="C3459" s="158"/>
      <c r="D3459" s="158"/>
      <c r="E3459" s="158"/>
      <c r="F3459" s="159"/>
      <c r="G3459" s="122" t="str">
        <f>IF(A3459="","",VLOOKUP(J3326,'TRI-1C'!$B$18:$FH$61,136,FALSE))</f>
        <v>A+</v>
      </c>
      <c r="H3459" s="150"/>
      <c r="I3459" s="127" t="str">
        <f t="shared" si="130"/>
        <v>A+</v>
      </c>
      <c r="J3459" s="126"/>
    </row>
    <row r="3460" spans="1:10" ht="12.75" customHeight="1">
      <c r="A3460" s="11" t="str">
        <f>IF('TRI-1C'!$EH$13="","",'TRI-1C'!$EH$13)</f>
        <v>Realizar representaciones gráficas utilizando el dibujo con detalles que le dan intencionalidad y sentido para identificarlos</v>
      </c>
      <c r="B3460" s="156"/>
      <c r="C3460" s="156"/>
      <c r="D3460" s="156"/>
      <c r="E3460" s="156"/>
      <c r="F3460" s="157"/>
      <c r="G3460" s="124" t="str">
        <f>IF(A3460="","",VLOOKUP(J3326,'TRI-1C'!$B$18:$FH$61,137,FALSE))</f>
        <v>A+</v>
      </c>
      <c r="I3460" s="125" t="str">
        <f t="shared" si="130"/>
        <v>A+</v>
      </c>
      <c r="J3460" s="128"/>
    </row>
    <row r="3461" spans="1:10" ht="12.75" customHeight="1">
      <c r="A3461" s="148" t="str">
        <f>IF('TRI-1C'!$EI$13="","",'TRI-1C'!$EI$13)</f>
        <v>Reconocer la importancia del peatón y respetar su espacio en la vía mediante actividades lúdicas que fomenten el aprendizaje de normas de tránsito.</v>
      </c>
      <c r="B3461" s="149"/>
      <c r="C3461" s="149"/>
      <c r="D3461" s="150"/>
      <c r="E3461" s="150"/>
      <c r="F3461" s="126"/>
      <c r="G3461" s="122" t="str">
        <f>IF(A3461="","",VLOOKUP(J3326,'TRI-1C'!$B$18:$FH$61,138,FALSE))</f>
        <v>A+</v>
      </c>
      <c r="H3461" s="150"/>
      <c r="I3461" s="127" t="str">
        <f t="shared" si="130"/>
        <v>A+</v>
      </c>
      <c r="J3461" s="126"/>
    </row>
    <row r="3462" spans="1:10" ht="12.75" customHeight="1">
      <c r="A3462" s="147" t="str">
        <f>IF('TRI-1C'!$EJ$13="","",'TRI-1C'!$EJ$13)</f>
        <v>Representar la figura humana utilizando el monigote e incorporando detalles según la interiorización de su imagen corporal.</v>
      </c>
      <c r="B3462" s="139"/>
      <c r="C3462" s="139"/>
      <c r="F3462" s="128"/>
      <c r="G3462" s="124" t="str">
        <f>IF(A3462="","",VLOOKUP(J3326,'TRI-1C'!$B$18:$FH$61,139,FALSE))</f>
        <v>A+</v>
      </c>
      <c r="I3462" s="125" t="str">
        <f t="shared" si="130"/>
        <v>A+</v>
      </c>
      <c r="J3462" s="128"/>
    </row>
    <row r="3463" spans="1:10" ht="12.75" customHeight="1">
      <c r="A3463" s="148" t="str">
        <f>IF('TRI-1C'!$EK$13="","",'TRI-1C'!$EK$13)</f>
        <v>Saltar de un pie a otro alternadamente, de manera autónoma.</v>
      </c>
      <c r="B3463" s="149"/>
      <c r="C3463" s="149"/>
      <c r="D3463" s="150"/>
      <c r="E3463" s="150"/>
      <c r="F3463" s="126"/>
      <c r="G3463" s="122" t="str">
        <f>IF(A3463="","",VLOOKUP(J3326,'TRI-1C'!$B$18:$FH$61,140,FALSE))</f>
        <v>A+</v>
      </c>
      <c r="H3463" s="150"/>
      <c r="I3463" s="127" t="str">
        <f t="shared" si="130"/>
        <v>A+</v>
      </c>
      <c r="J3463" s="126"/>
    </row>
    <row r="3464" spans="1:10" ht="12.75" customHeight="1">
      <c r="A3464" s="147" t="str">
        <f>IF('TRI-1C'!$EL$13="","",'TRI-1C'!$EL$13)</f>
        <v>Saltar en dos pies en sentido vertical obstáculos de 20 a 30 cm en altura y en sentido horizontal longitudes de aproximadamente 50 a 70 cm.</v>
      </c>
      <c r="B3464" s="139"/>
      <c r="C3464" s="139"/>
      <c r="F3464" s="128"/>
      <c r="G3464" s="124" t="str">
        <f>IF(A3464="","",VLOOKUP(J3326,'TRI-1C'!$B$18:$FH$61,141,FALSE))</f>
        <v>A+</v>
      </c>
      <c r="I3464" s="125" t="str">
        <f t="shared" si="130"/>
        <v>A+</v>
      </c>
      <c r="J3464" s="128"/>
    </row>
    <row r="3465" spans="1:10" ht="12.75" customHeight="1">
      <c r="A3465" s="192" t="str">
        <f>IF('TRI-1C'!$EM$13="","",'TRI-1C'!$EM$13)</f>
        <v>Subir y bajar escaleras alternando los pies.</v>
      </c>
      <c r="B3465" s="154"/>
      <c r="C3465" s="154"/>
      <c r="D3465" s="154"/>
      <c r="E3465" s="154"/>
      <c r="F3465" s="155"/>
      <c r="G3465" s="122" t="str">
        <f>IF(A3465="","",VLOOKUP(J3326,'TRI-1C'!$B$18:$FH$61,142,FALSE))</f>
        <v>A+</v>
      </c>
      <c r="H3465" s="150"/>
      <c r="I3465" s="127" t="str">
        <f t="shared" si="130"/>
        <v>A+</v>
      </c>
      <c r="J3465" s="126"/>
    </row>
    <row r="3466" spans="1:10" ht="12.75" customHeight="1">
      <c r="A3466" s="147" t="str">
        <f>IF('TRI-1C'!$EN$13="","",'TRI-1C'!$EN$13)</f>
        <v>Trepar y reptar a diferentes ritmos y en posiciones corporales diversas (cúbito ventral y cúbito dorsal).</v>
      </c>
      <c r="B3466" s="139"/>
      <c r="C3466" s="139"/>
      <c r="F3466" s="128"/>
      <c r="G3466" s="124" t="str">
        <f>IF(A3466="","",VLOOKUP(J3326,'TRI-1C'!$B$18:$FH$61,143,FALSE))</f>
        <v>A+</v>
      </c>
      <c r="I3466" s="125" t="str">
        <f t="shared" si="130"/>
        <v>A+</v>
      </c>
      <c r="J3466" s="128"/>
    </row>
    <row r="3467" spans="1:10" ht="12.75" customHeight="1">
      <c r="A3467" s="148" t="str">
        <f>IF('TRI-1C'!$EO$13="","",'TRI-1C'!$EO$13)</f>
        <v>Ubicar algunas partes de su cuerpo en función de las nociones de al lado, junto a, cerca-lejos.</v>
      </c>
      <c r="B3467" s="149"/>
      <c r="C3467" s="149"/>
      <c r="D3467" s="150"/>
      <c r="E3467" s="150"/>
      <c r="F3467" s="126"/>
      <c r="G3467" s="122" t="str">
        <f>IF(A3467="","",VLOOKUP(J3326,'TRI-1C'!$B$18:$FH$61,144,FALSE))</f>
        <v>A+</v>
      </c>
      <c r="H3467" s="150"/>
      <c r="I3467" s="127" t="str">
        <f t="shared" si="130"/>
        <v>A+</v>
      </c>
      <c r="J3467" s="126"/>
    </row>
    <row r="3468" spans="1:10" ht="12.75" customHeight="1">
      <c r="A3468" s="147" t="str">
        <f>IF('TRI-1C'!$EP$13="","",'TRI-1C'!$EP$13)</f>
        <v>Utilizar el espacio parcial e inicia con el uso del espacio total para realizar representaciones gráficas.</v>
      </c>
      <c r="B3468" s="139"/>
      <c r="C3468" s="139"/>
      <c r="F3468" s="128"/>
      <c r="G3468" s="124" t="str">
        <f>IF(A3468="","",VLOOKUP(J3326,'TRI-1C'!$B$18:$FH$61,145,FALSE))</f>
        <v>A+</v>
      </c>
      <c r="I3468" s="125" t="str">
        <f t="shared" si="130"/>
        <v>A+</v>
      </c>
      <c r="J3468" s="128"/>
    </row>
    <row r="3469" spans="1:10" ht="12.75" customHeight="1">
      <c r="A3469" s="148" t="str">
        <f>IF('TRI-1C'!$EQ$13="","",'TRI-1C'!$EQ$13)</f>
        <v>Utilizar la pinza digital para coger lápices, marcadores, pinceles y diversos tipos de materiales.</v>
      </c>
      <c r="B3469" s="158"/>
      <c r="C3469" s="158"/>
      <c r="D3469" s="158"/>
      <c r="E3469" s="158"/>
      <c r="F3469" s="159"/>
      <c r="G3469" s="122" t="str">
        <f>IF(A3469="","",VLOOKUP(J3326,'TRI-1C'!$B$18:$FH$61,146,FALSE))</f>
        <v>A+</v>
      </c>
      <c r="H3469" s="150"/>
      <c r="I3469" s="127" t="str">
        <f t="shared" si="130"/>
        <v>A+</v>
      </c>
      <c r="J3469" s="126"/>
    </row>
    <row r="3470" spans="1:10" ht="12.75" customHeight="1">
      <c r="A3470" s="6" t="str">
        <f>NOTAS!$O$14</f>
        <v>CIVICA Y ACOMPAÑAMIENTO INTEGRAL</v>
      </c>
      <c r="B3470" s="156"/>
      <c r="C3470" s="156"/>
      <c r="D3470" s="156"/>
      <c r="E3470" s="156"/>
      <c r="F3470" s="157"/>
      <c r="G3470" s="124" t="str">
        <f>IF(A3470="","",VLOOKUP(J3326,'TRI-1C'!$B$18:$FH$61,146,FALSE))</f>
        <v>A+</v>
      </c>
      <c r="I3470" s="125"/>
      <c r="J3470" s="128"/>
    </row>
    <row r="3471" spans="1:10" ht="12.75" customHeight="1">
      <c r="A3471" s="148" t="str">
        <f>IF('TRI-1C'!$ES$13="","",'TRI-1C'!$ES$13)</f>
        <v/>
      </c>
      <c r="B3471" s="149"/>
      <c r="C3471" s="149"/>
      <c r="D3471" s="150"/>
      <c r="E3471" s="150"/>
      <c r="F3471" s="126"/>
      <c r="G3471" s="122" t="str">
        <f>IF(A3471="","",VLOOKUP(J3326,'TRI-1C'!$B$18:$FH$61,148,FALSE))</f>
        <v/>
      </c>
      <c r="H3471" s="150"/>
      <c r="I3471" s="127" t="str">
        <f t="shared" ref="I3471:I3480" si="131">IF(G3471="","",G3471)</f>
        <v/>
      </c>
      <c r="J3471" s="126"/>
    </row>
    <row r="3472" spans="1:10" ht="12.75" customHeight="1">
      <c r="A3472" s="147" t="str">
        <f>IF('TRI-1C'!$ET$13="","",'TRI-1C'!$ET$13)</f>
        <v>AUTOCONOCIMIENTO</v>
      </c>
      <c r="B3472" s="139"/>
      <c r="C3472" s="139"/>
      <c r="F3472" s="128"/>
      <c r="G3472" s="124" t="str">
        <f>IF(A3472="","",VLOOKUP(J3326,'TRI-1C'!$B$18:$FH$61,149,FALSE))</f>
        <v>S</v>
      </c>
      <c r="I3472" s="125" t="str">
        <f t="shared" si="131"/>
        <v>S</v>
      </c>
      <c r="J3472" s="128"/>
    </row>
    <row r="3473" spans="1:10" ht="12.75" customHeight="1">
      <c r="A3473" s="148" t="str">
        <f>IF('TRI-1C'!$EU$13="","",'TRI-1C'!$EU$13)</f>
        <v>PENSAMIENO CRITICO</v>
      </c>
      <c r="B3473" s="149"/>
      <c r="C3473" s="149"/>
      <c r="D3473" s="150"/>
      <c r="E3473" s="150"/>
      <c r="F3473" s="126"/>
      <c r="G3473" s="122" t="str">
        <f>IF(A3473="","",VLOOKUP(J3326,'TRI-1C'!$B$18:$FH$61,150,FALSE))</f>
        <v>S</v>
      </c>
      <c r="H3473" s="150"/>
      <c r="I3473" s="127" t="str">
        <f t="shared" si="131"/>
        <v>S</v>
      </c>
      <c r="J3473" s="126"/>
    </row>
    <row r="3474" spans="1:10" ht="12.75" customHeight="1">
      <c r="A3474" s="147" t="str">
        <f>IF('TRI-1C'!$EV$13="","",'TRI-1C'!$EV$13)</f>
        <v>MANEJO DE PROBLEMAS</v>
      </c>
      <c r="B3474" s="139"/>
      <c r="C3474" s="139"/>
      <c r="F3474" s="128"/>
      <c r="G3474" s="124" t="str">
        <f>IF(A3474="","",VLOOKUP(J3326,'TRI-1C'!$B$18:$FH$61,151,FALSE))</f>
        <v>S</v>
      </c>
      <c r="I3474" s="125" t="str">
        <f t="shared" si="131"/>
        <v>S</v>
      </c>
      <c r="J3474" s="128"/>
    </row>
    <row r="3475" spans="1:10" ht="12.75" customHeight="1">
      <c r="A3475" s="192" t="str">
        <f>IF('TRI-1C'!$EW$13="","",'TRI-1C'!$EW$13)</f>
        <v>TOMA DE DECISIONES</v>
      </c>
      <c r="B3475" s="154"/>
      <c r="C3475" s="154"/>
      <c r="D3475" s="154"/>
      <c r="E3475" s="154"/>
      <c r="F3475" s="155"/>
      <c r="G3475" s="122" t="str">
        <f>IF(A3475="","",VLOOKUP(J3326,'TRI-1C'!$B$18:$FH$61,152,FALSE))</f>
        <v>S</v>
      </c>
      <c r="H3475" s="150"/>
      <c r="I3475" s="127" t="str">
        <f t="shared" si="131"/>
        <v>S</v>
      </c>
      <c r="J3475" s="126"/>
    </row>
    <row r="3476" spans="1:10" ht="12.75" customHeight="1">
      <c r="A3476" s="147" t="str">
        <f>IF('TRI-1C'!$EX$13="","",'TRI-1C'!$EX$13)</f>
        <v>TRABAJO EN EQUIPO</v>
      </c>
      <c r="B3476" s="139"/>
      <c r="C3476" s="139"/>
      <c r="F3476" s="128"/>
      <c r="G3476" s="124" t="str">
        <f>IF(A3476="","",VLOOKUP(J3326,'TRI-1C'!$B$18:$FH$61,153,FALSE))</f>
        <v>S</v>
      </c>
      <c r="I3476" s="125" t="str">
        <f t="shared" si="131"/>
        <v>S</v>
      </c>
      <c r="J3476" s="128"/>
    </row>
    <row r="3477" spans="1:10" ht="12.75" customHeight="1">
      <c r="A3477" s="148" t="str">
        <f>IF('TRI-1C'!$EY$13="","",'TRI-1C'!$EY$13)</f>
        <v>CONCIENCIA SOCIAL</v>
      </c>
      <c r="B3477" s="149"/>
      <c r="C3477" s="149"/>
      <c r="D3477" s="150"/>
      <c r="E3477" s="150"/>
      <c r="F3477" s="126"/>
      <c r="G3477" s="122" t="str">
        <f>IF(A3477="","",VLOOKUP(J3326,'TRI-1C'!$B$18:$FH$61,154,FALSE))</f>
        <v>S</v>
      </c>
      <c r="H3477" s="150"/>
      <c r="I3477" s="127" t="str">
        <f t="shared" si="131"/>
        <v>S</v>
      </c>
      <c r="J3477" s="126"/>
    </row>
    <row r="3478" spans="1:10" ht="12.75" customHeight="1">
      <c r="A3478" s="147" t="str">
        <f>IF('TRI-1C'!$EZ$13="","",'TRI-1C'!$EZ$13)</f>
        <v xml:space="preserve">RELACIONES INTERPERSONALES	</v>
      </c>
      <c r="B3478" s="139"/>
      <c r="C3478" s="139"/>
      <c r="F3478" s="128"/>
      <c r="G3478" s="124" t="str">
        <f>IF(A3478="","",VLOOKUP(J3326,'TRI-1C'!$B$18:$FH$61,155,FALSE))</f>
        <v>S</v>
      </c>
      <c r="I3478" s="125" t="str">
        <f t="shared" si="131"/>
        <v>S</v>
      </c>
      <c r="J3478" s="128"/>
    </row>
    <row r="3479" spans="1:10" ht="12.75" customHeight="1">
      <c r="A3479" s="148" t="str">
        <f>IF('TRI-1C'!$FA$13="","",'TRI-1C'!$FA$13)</f>
        <v>MANEJO DE CONFLICTOS</v>
      </c>
      <c r="B3479" s="149"/>
      <c r="C3479" s="149"/>
      <c r="D3479" s="150"/>
      <c r="E3479" s="150"/>
      <c r="F3479" s="126"/>
      <c r="G3479" s="122" t="str">
        <f>IF(A3479="","",VLOOKUP(J3326,'TRI-1C'!$B$18:$FH$61,156,FALSE))</f>
        <v>S</v>
      </c>
      <c r="H3479" s="150"/>
      <c r="I3479" s="127" t="str">
        <f t="shared" si="131"/>
        <v>S</v>
      </c>
      <c r="J3479" s="126"/>
    </row>
    <row r="3480" spans="1:10" ht="12.75" customHeight="1">
      <c r="A3480" s="147" t="str">
        <f>IF('TRI-1C'!$FB$13="","",'TRI-1C'!$FB$13)</f>
        <v>MANEJO DE EMOCIONES Y SENTIMIENTOS</v>
      </c>
      <c r="B3480" s="139"/>
      <c r="C3480" s="139"/>
      <c r="F3480" s="128"/>
      <c r="G3480" s="124" t="str">
        <f>IF(A3480="","",VLOOKUP(J3326,'TRI-1C'!$B$18:$FH$61,157,FALSE))</f>
        <v>S</v>
      </c>
      <c r="I3480" s="125" t="str">
        <f t="shared" si="131"/>
        <v>S</v>
      </c>
      <c r="J3480" s="128"/>
    </row>
    <row r="3481" spans="1:10" ht="12.75" customHeight="1">
      <c r="A3481" s="151"/>
      <c r="B3481" s="129"/>
      <c r="C3481" s="129"/>
      <c r="D3481" s="130"/>
      <c r="E3481" s="130"/>
      <c r="F3481" s="131"/>
      <c r="G3481" s="132"/>
      <c r="H3481" s="130"/>
      <c r="I3481" s="133"/>
      <c r="J3481" s="131"/>
    </row>
    <row r="3482" spans="1:10" ht="12.75" customHeight="1">
      <c r="A3482" s="134"/>
      <c r="B3482" s="134"/>
      <c r="C3482" s="134"/>
      <c r="D3482" s="134"/>
      <c r="E3482" s="134"/>
      <c r="F3482" s="140"/>
      <c r="G3482" s="496"/>
      <c r="H3482" s="496"/>
      <c r="I3482" s="497"/>
      <c r="J3482" s="497"/>
    </row>
    <row r="3483" spans="1:10" ht="12.75" customHeight="1">
      <c r="A3483" s="487" t="s">
        <v>156</v>
      </c>
      <c r="B3483" s="488"/>
      <c r="C3483" s="135" t="s">
        <v>157</v>
      </c>
      <c r="G3483" s="494"/>
      <c r="H3483" s="494"/>
      <c r="I3483" s="494"/>
      <c r="J3483" s="494"/>
    </row>
    <row r="3484" spans="1:10" ht="12.75" customHeight="1">
      <c r="A3484" s="489" t="s">
        <v>158</v>
      </c>
      <c r="B3484" s="490"/>
      <c r="C3484" s="136" t="str">
        <f>VLOOKUP(J3326,'TRI-1C'!$B$18:$FH$61,160,FALSE)</f>
        <v>A+</v>
      </c>
      <c r="G3484" s="494"/>
      <c r="H3484" s="494"/>
      <c r="I3484" s="494"/>
      <c r="J3484" s="494"/>
    </row>
    <row r="3485" spans="1:10" ht="12.75" customHeight="1">
      <c r="A3485" s="491" t="s">
        <v>159</v>
      </c>
      <c r="B3485" s="492"/>
      <c r="C3485" s="493"/>
      <c r="G3485" s="494"/>
      <c r="H3485" s="494"/>
      <c r="I3485" s="494"/>
      <c r="J3485" s="494"/>
    </row>
    <row r="3486" spans="1:10" ht="12.75" customHeight="1">
      <c r="A3486" s="137" t="s">
        <v>160</v>
      </c>
      <c r="B3486" s="138"/>
      <c r="C3486" s="188" t="str">
        <f>VLOOKUP(J3326,'TRI-1C'!$B$18:$FH$61,161,FALSE)</f>
        <v/>
      </c>
      <c r="G3486" s="494"/>
      <c r="H3486" s="494"/>
      <c r="I3486" s="494"/>
      <c r="J3486" s="494"/>
    </row>
    <row r="3487" spans="1:10" ht="12.75" customHeight="1">
      <c r="A3487" s="137" t="s">
        <v>161</v>
      </c>
      <c r="B3487" s="138"/>
      <c r="C3487" s="188" t="str">
        <f>VLOOKUP(J3326,'TRI-1C'!$B$18:$FH$61,162,FALSE)</f>
        <v/>
      </c>
      <c r="G3487" s="494"/>
      <c r="H3487" s="494"/>
      <c r="I3487" s="494"/>
      <c r="J3487" s="494"/>
    </row>
    <row r="3488" spans="1:10" ht="12.75" customHeight="1">
      <c r="A3488" s="480" t="s">
        <v>163</v>
      </c>
      <c r="B3488" s="481"/>
      <c r="C3488" s="188">
        <f>VLOOKUP(J3326,'TRI-1C'!$B$18:$FH$61,163,FALSE)</f>
        <v>0</v>
      </c>
      <c r="G3488" s="494"/>
      <c r="H3488" s="494"/>
      <c r="I3488" s="494"/>
      <c r="J3488" s="494"/>
    </row>
    <row r="3489" spans="2:7" ht="12.75" customHeight="1">
      <c r="D3489" s="503" t="s">
        <v>162</v>
      </c>
      <c r="E3489" s="503"/>
      <c r="F3489" s="152">
        <f ca="1">NOW()</f>
        <v>45994.739222569442</v>
      </c>
    </row>
    <row r="3492" spans="2:7" ht="12.75" customHeight="1">
      <c r="G3492" s="112"/>
    </row>
    <row r="3494" spans="2:7" ht="12.75" customHeight="1">
      <c r="B3494" s="495" t="s">
        <v>164</v>
      </c>
      <c r="C3494" s="495"/>
      <c r="F3494" s="116" t="s">
        <v>165</v>
      </c>
      <c r="G3494" s="116" t="s">
        <v>165</v>
      </c>
    </row>
    <row r="3528" spans="1:10" ht="12.75" customHeight="1">
      <c r="A3528" s="111" t="s">
        <v>153</v>
      </c>
      <c r="C3528" t="str">
        <f>IF(VLOOKUP(J3531,NOTAS!$D$14:$P$60,2,FALSE)="","",VLOOKUP(J3531,NOTAS!$D$14:$P$60,2,FALSE))</f>
        <v>MORA QUINTEROS THIAGO JOSE</v>
      </c>
    </row>
    <row r="3529" spans="1:10" ht="12.75" customHeight="1">
      <c r="A3529" s="111" t="s">
        <v>154</v>
      </c>
      <c r="C3529" t="str">
        <f>NOTAS!$B$14&amp; " "&amp;NOTAS!$B$15</f>
        <v>INICIAL II A</v>
      </c>
      <c r="F3529" s="111"/>
      <c r="G3529" s="116"/>
      <c r="H3529" s="117"/>
      <c r="I3529" s="118"/>
      <c r="J3529" s="117"/>
    </row>
    <row r="3530" spans="1:10" ht="12.75" customHeight="1">
      <c r="A3530" s="111" t="s">
        <v>6</v>
      </c>
      <c r="C3530" t="str">
        <f>NOTAS!$B$18</f>
        <v>2025-2026 MATUTINA</v>
      </c>
      <c r="H3530" s="117"/>
      <c r="I3530" s="118"/>
      <c r="J3530" s="117"/>
    </row>
    <row r="3531" spans="1:10" ht="12.75" customHeight="1" thickBot="1">
      <c r="A3531" s="486" t="s">
        <v>167</v>
      </c>
      <c r="B3531" s="486"/>
      <c r="I3531" s="114" t="s">
        <v>74</v>
      </c>
      <c r="J3531" s="121">
        <v>18</v>
      </c>
    </row>
    <row r="3532" spans="1:10" ht="12.75" customHeight="1">
      <c r="A3532" s="482" t="s">
        <v>155</v>
      </c>
      <c r="B3532" s="483"/>
      <c r="C3532" s="483"/>
      <c r="D3532" s="483"/>
      <c r="E3532" s="483"/>
      <c r="F3532" s="484"/>
      <c r="G3532" s="485" t="s">
        <v>141</v>
      </c>
      <c r="H3532" s="483"/>
      <c r="I3532" s="498" t="s">
        <v>141</v>
      </c>
      <c r="J3532" s="499"/>
    </row>
    <row r="3533" spans="1:10" ht="12.75" customHeight="1">
      <c r="A3533" s="500" t="str">
        <f>IF('TRI-1C'!G$10="","",'TRI-1C'!G$10)</f>
        <v>IDENTIDAD Y AUTONOMÍA</v>
      </c>
      <c r="B3533" s="501"/>
      <c r="C3533" s="501"/>
      <c r="D3533" s="501"/>
      <c r="E3533" s="501"/>
      <c r="F3533" s="502"/>
      <c r="G3533" s="160"/>
      <c r="H3533" s="161"/>
      <c r="I3533" s="162"/>
      <c r="J3533" s="163"/>
    </row>
    <row r="3534" spans="1:10" ht="12.75" customHeight="1">
      <c r="A3534" s="148" t="str">
        <f>IF('TRI-1C'!G$13="","",'TRI-1C'!G$13)</f>
        <v>Comunicar algunos datos de su identidad como: nombres completos, edad, nombres de familiares cercanos, lugar dónde vive.</v>
      </c>
      <c r="B3534" s="158"/>
      <c r="C3534" s="158"/>
      <c r="D3534" s="158"/>
      <c r="E3534" s="158"/>
      <c r="F3534" s="159"/>
      <c r="G3534" s="122" t="str">
        <f>IF(A3534="","",VLOOKUP(J3531,'TRI-1C'!$B$18:$FH$61,6,FALSE))</f>
        <v>A-</v>
      </c>
      <c r="H3534" s="150"/>
      <c r="I3534" s="127" t="str">
        <f>IF(G3534="","",G3534)</f>
        <v>A-</v>
      </c>
      <c r="J3534" s="126"/>
    </row>
    <row r="3535" spans="1:10" ht="12.75" customHeight="1">
      <c r="A3535" s="11" t="str">
        <f>IF('TRI-1C'!$H$13="","",'TRI-1C'!$H$13)</f>
        <v>Demostrar curiosidad por las características físicas (genitales) que le permiten reconocerse como niño y niña</v>
      </c>
      <c r="B3535" s="156"/>
      <c r="C3535" s="156"/>
      <c r="D3535" s="156"/>
      <c r="E3535" s="156"/>
      <c r="F3535" s="157"/>
      <c r="G3535" s="124" t="str">
        <f>IF(A3535="","",VLOOKUP(J3531,'TRI-1C'!$B$18:$FH$61,7,FALSE))</f>
        <v>A+</v>
      </c>
      <c r="I3535" s="125" t="str">
        <f t="shared" ref="I3535:I3551" si="132">IF(G3535="","",G3535)</f>
        <v>A+</v>
      </c>
      <c r="J3535" s="128"/>
    </row>
    <row r="3536" spans="1:10" ht="12.75" customHeight="1">
      <c r="A3536" s="148" t="str">
        <f>IF('TRI-1C'!$I$13="","",'TRI-1C'!$I$13)</f>
        <v>Identificar la importancia de usar el cinturón de seguridad para promover el autocuidado y la protección personal.</v>
      </c>
      <c r="B3536" s="149"/>
      <c r="C3536" s="149"/>
      <c r="D3536" s="150"/>
      <c r="E3536" s="150"/>
      <c r="F3536" s="126"/>
      <c r="G3536" s="122" t="str">
        <f>IF(A3536="","",VLOOKUP(J3531,'TRI-1C'!$B$18:$FH$61,8,FALSE))</f>
        <v>B-</v>
      </c>
      <c r="H3536" s="150"/>
      <c r="I3536" s="127" t="str">
        <f t="shared" si="132"/>
        <v>B-</v>
      </c>
      <c r="J3536" s="126"/>
    </row>
    <row r="3537" spans="1:10" ht="12.75" customHeight="1">
      <c r="A3537" s="147" t="str">
        <f>IF('TRI-1C'!$J$13="","",'TRI-1C'!$J$13)</f>
        <v>Identificar las situaciones de peligro a las que se puede exponer en su entorno inmediato y seguir pautas de comportamiento para evitarlas.</v>
      </c>
      <c r="B3537" s="139"/>
      <c r="C3537" s="139"/>
      <c r="F3537" s="128"/>
      <c r="G3537" s="124" t="str">
        <f>IF(A3537="","",VLOOKUP(J3531,'TRI-1C'!$B$18:$FH$61,9,FALSE))</f>
        <v>B-</v>
      </c>
      <c r="I3537" s="125" t="str">
        <f t="shared" si="132"/>
        <v>B-</v>
      </c>
      <c r="J3537" s="128"/>
    </row>
    <row r="3538" spans="1:10" ht="12.75" customHeight="1">
      <c r="A3538" s="148" t="str">
        <f>IF('TRI-1C'!$K$13="","",'TRI-1C'!$K$13)</f>
        <v>Identificar sus características físicas y las de las personas de su entorno como parte del proceso de aceptación de sí mismo y de respeto a los demás.</v>
      </c>
      <c r="B3538" s="149"/>
      <c r="C3538" s="149"/>
      <c r="D3538" s="150"/>
      <c r="E3538" s="150"/>
      <c r="F3538" s="126"/>
      <c r="G3538" s="122" t="str">
        <f>IF(A3538="","",VLOOKUP(J3531,'TRI-1C'!$B$18:$FH$61,10,FALSE))</f>
        <v>B+</v>
      </c>
      <c r="H3538" s="150"/>
      <c r="I3538" s="127" t="str">
        <f t="shared" si="132"/>
        <v>B+</v>
      </c>
      <c r="J3538" s="126"/>
    </row>
    <row r="3539" spans="1:10" ht="12.75" customHeight="1">
      <c r="A3539" s="147" t="str">
        <f>IF('TRI-1C'!$L$13="","",'TRI-1C'!$L$13)</f>
        <v>Identificar y manifestar sus emociones y sentimientos, expresando las causas de los mismos mediante el lenguaje verbal. (D.EIB.10.3.)</v>
      </c>
      <c r="B3539" s="139"/>
      <c r="C3539" s="139"/>
      <c r="F3539" s="128"/>
      <c r="G3539" s="124" t="str">
        <f>IF(A3539="","",VLOOKUP(J3531,'TRI-1C'!$B$18:$FH$61,11,FALSE))</f>
        <v>A+</v>
      </c>
      <c r="I3539" s="125" t="str">
        <f t="shared" si="132"/>
        <v>A+</v>
      </c>
      <c r="J3539" s="128"/>
    </row>
    <row r="3540" spans="1:10" ht="12.75" customHeight="1">
      <c r="A3540" s="192" t="str">
        <f>IF('TRI-1C'!$M$13="","",'TRI-1C'!$M$13)</f>
        <v>Identificarse como miembro de una familia reconociéndose como parte importante de la misma.</v>
      </c>
      <c r="B3540" s="154"/>
      <c r="C3540" s="154"/>
      <c r="D3540" s="154"/>
      <c r="E3540" s="154"/>
      <c r="F3540" s="155"/>
      <c r="G3540" s="122" t="str">
        <f>IF(A3540="","",VLOOKUP(J3531,'TRI-1C'!$B$18:$FH$61,12,FALSE))</f>
        <v>A+</v>
      </c>
      <c r="H3540" s="150"/>
      <c r="I3540" s="127" t="str">
        <f t="shared" si="132"/>
        <v>A+</v>
      </c>
      <c r="J3540" s="126"/>
    </row>
    <row r="3541" spans="1:10" ht="12.75" customHeight="1">
      <c r="A3541" s="147" t="str">
        <f>IF('TRI-1C'!$N$13="","",'TRI-1C'!$N$13)</f>
        <v>Practicar con autonomía hábitos de higiene personal como lavarse las manos, los dientes y la cara.</v>
      </c>
      <c r="B3541" s="139"/>
      <c r="C3541" s="139"/>
      <c r="F3541" s="128"/>
      <c r="G3541" s="124" t="str">
        <f>IF(A3541="","",VLOOKUP(J3531,'TRI-1C'!$B$18:$FH$61,13,FALSE))</f>
        <v>A+</v>
      </c>
      <c r="I3541" s="125" t="str">
        <f t="shared" si="132"/>
        <v>A+</v>
      </c>
      <c r="J3541" s="128"/>
    </row>
    <row r="3542" spans="1:10" ht="12.75" customHeight="1">
      <c r="A3542" s="148" t="str">
        <f>IF('TRI-1C'!$O$13="","",'TRI-1C'!$O$13)</f>
        <v>Practicar hábitos de orden ubicando los objetos en el lugar correspondiente.</v>
      </c>
      <c r="B3542" s="149"/>
      <c r="C3542" s="149"/>
      <c r="D3542" s="150"/>
      <c r="E3542" s="150"/>
      <c r="F3542" s="126"/>
      <c r="G3542" s="122" t="str">
        <f>IF(A3542="","",VLOOKUP(J3531,'TRI-1C'!$B$18:$FH$61,14,FALSE))</f>
        <v>B-</v>
      </c>
      <c r="H3542" s="150"/>
      <c r="I3542" s="127" t="str">
        <f t="shared" si="132"/>
        <v>B-</v>
      </c>
      <c r="J3542" s="126"/>
    </row>
    <row r="3543" spans="1:10" ht="12.75" customHeight="1">
      <c r="A3543" s="147" t="str">
        <f>IF('TRI-1C'!$P$13="","",'TRI-1C'!$P$13)</f>
        <v>Practicar las acciones a seguir en situaciones de riesgo como: temblores, incendios, entre otros, determinadas en el plan de contingencia institucional.</v>
      </c>
      <c r="B3543" s="139"/>
      <c r="C3543" s="139"/>
      <c r="F3543" s="128"/>
      <c r="G3543" s="124" t="str">
        <f>IF(A3543="","",VLOOKUP(J3531,'TRI-1C'!$B$18:$FH$61,15,FALSE))</f>
        <v>B-</v>
      </c>
      <c r="I3543" s="125" t="str">
        <f t="shared" si="132"/>
        <v>B-</v>
      </c>
      <c r="J3543" s="128"/>
    </row>
    <row r="3544" spans="1:10" ht="12.75" customHeight="1">
      <c r="A3544" s="148" t="str">
        <f>IF('TRI-1C'!$Q$13="","",'TRI-1C'!$Q$13)</f>
        <v>Practicar normas de seguridad para evitar accidentes a los que se puede exponer en su entorno inmediato.</v>
      </c>
      <c r="B3544" s="158"/>
      <c r="C3544" s="158"/>
      <c r="D3544" s="158"/>
      <c r="E3544" s="158"/>
      <c r="F3544" s="159"/>
      <c r="G3544" s="122" t="str">
        <f>IF(A3544="","",VLOOKUP(J3531,'TRI-1C'!$B$18:$FH$61,16,FALSE))</f>
        <v>B-</v>
      </c>
      <c r="H3544" s="150"/>
      <c r="I3544" s="127" t="str">
        <f t="shared" si="132"/>
        <v>B-</v>
      </c>
      <c r="J3544" s="126"/>
    </row>
    <row r="3545" spans="1:10" ht="12.75" customHeight="1">
      <c r="A3545" s="11" t="str">
        <f>IF('TRI-1C'!$R$13="","",'TRI-1C'!$R$13)</f>
        <v>Realiza independientemente normas de aseo al ir al baño.</v>
      </c>
      <c r="B3545" s="156"/>
      <c r="C3545" s="156"/>
      <c r="D3545" s="156"/>
      <c r="E3545" s="156"/>
      <c r="F3545" s="157"/>
      <c r="G3545" s="124" t="str">
        <f>IF(A3545="","",VLOOKUP(J3531,'TRI-1C'!$B$18:$FH$61,17,FALSE))</f>
        <v>A+</v>
      </c>
      <c r="I3545" s="125" t="str">
        <f t="shared" si="132"/>
        <v>A+</v>
      </c>
      <c r="J3545" s="128"/>
    </row>
    <row r="3546" spans="1:10" ht="12.75" customHeight="1">
      <c r="A3546" s="148" t="str">
        <f>IF('TRI-1C'!$S$13="","",'TRI-1C'!$S$13)</f>
        <v>Reconocer la importancia del uso del casco y demás indumentaria de pro tección para protegerse de lesiones en actividades que requieran su uso</v>
      </c>
      <c r="B3546" s="149"/>
      <c r="C3546" s="149"/>
      <c r="D3546" s="150"/>
      <c r="E3546" s="150"/>
      <c r="F3546" s="126"/>
      <c r="G3546" s="122" t="str">
        <f>IF(A3546="","",VLOOKUP(J3531,'TRI-1C'!$B$18:$FH$61,18,FALSE))</f>
        <v>B+</v>
      </c>
      <c r="H3546" s="150"/>
      <c r="I3546" s="127" t="str">
        <f t="shared" si="132"/>
        <v>B+</v>
      </c>
      <c r="J3546" s="126"/>
    </row>
    <row r="3547" spans="1:10" ht="12.75" customHeight="1">
      <c r="A3547" s="147" t="str">
        <f>IF('TRI-1C'!$T$13="","",'TRI-1C'!$T$13)</f>
        <v>Reconocer situaciones problémicas en las actividades escolares para solucionarlas de forma creativa y con autonomía.</v>
      </c>
      <c r="B3547" s="139"/>
      <c r="C3547" s="139"/>
      <c r="F3547" s="128"/>
      <c r="G3547" s="124" t="str">
        <f>IF(A3547="","",VLOOKUP(J3531,'TRI-1C'!$B$18:$FH$61,19,FALSE))</f>
        <v>B+</v>
      </c>
      <c r="I3547" s="125" t="str">
        <f t="shared" si="132"/>
        <v>B+</v>
      </c>
      <c r="J3547" s="128"/>
    </row>
    <row r="3548" spans="1:10" ht="12.75" customHeight="1">
      <c r="A3548" s="148" t="str">
        <f>IF('TRI-1C'!$U$13="","",'TRI-1C'!$U$13)</f>
        <v>Seleccionar las prendas de vestir de acuerdo al estado climático (prendas para el frío / prendas para el calor).</v>
      </c>
      <c r="B3548" s="149"/>
      <c r="C3548" s="149"/>
      <c r="D3548" s="150"/>
      <c r="E3548" s="150"/>
      <c r="F3548" s="126"/>
      <c r="G3548" s="122" t="str">
        <f>IF(A3548="","",VLOOKUP(J3531,'TRI-1C'!$B$18:$FH$61,20,FALSE))</f>
        <v>A+</v>
      </c>
      <c r="H3548" s="150"/>
      <c r="I3548" s="127" t="str">
        <f t="shared" si="132"/>
        <v>A+</v>
      </c>
      <c r="J3548" s="126"/>
    </row>
    <row r="3549" spans="1:10" ht="12.75" customHeight="1">
      <c r="A3549" s="147" t="str">
        <f>IF('TRI-1C'!$V$13="","",'TRI-1C'!$V$13)</f>
        <v>Tomar decisiones con respecto a la elección de actividades, vestuario entre otros, en función de sus gustos y preferencias, argumentando las mismas.</v>
      </c>
      <c r="B3549" s="139"/>
      <c r="C3549" s="139"/>
      <c r="F3549" s="128"/>
      <c r="G3549" s="124" t="str">
        <f>IF(A3549="","",VLOOKUP(J3531,'TRI-1C'!$B$18:$FH$61,21,FALSE))</f>
        <v>A+</v>
      </c>
      <c r="I3549" s="125" t="str">
        <f t="shared" si="132"/>
        <v>A+</v>
      </c>
      <c r="J3549" s="128"/>
    </row>
    <row r="3550" spans="1:10" ht="12.75" customHeight="1">
      <c r="A3550" s="192" t="str">
        <f>IF('TRI-1C'!$W$13="","",'TRI-1C'!$W$13)</f>
        <v>Utilizar la cuchara, tenedor y el vaso cuando se alimenta de manera autónoma.</v>
      </c>
      <c r="B3550" s="154"/>
      <c r="C3550" s="154"/>
      <c r="D3550" s="154"/>
      <c r="E3550" s="154"/>
      <c r="F3550" s="155"/>
      <c r="G3550" s="122" t="str">
        <f>IF(A3550="","",VLOOKUP(J3531,'TRI-1C'!$B$18:$FH$61,22,FALSE))</f>
        <v>A+</v>
      </c>
      <c r="H3550" s="150"/>
      <c r="I3550" s="127" t="str">
        <f t="shared" si="132"/>
        <v>A+</v>
      </c>
      <c r="J3550" s="126"/>
    </row>
    <row r="3551" spans="1:10" ht="12.75" customHeight="1">
      <c r="A3551" s="147" t="str">
        <f>IF('TRI-1C'!$X$13="","",'TRI-1C'!$X$13)</f>
        <v>Vestirse y desvestirse de manera independiente con prendas de vestir sencillas. (D.EIB.10.5)</v>
      </c>
      <c r="B3551" s="139"/>
      <c r="C3551" s="139"/>
      <c r="F3551" s="128"/>
      <c r="G3551" s="124" t="str">
        <f>IF(A3551="","",VLOOKUP(J3531,'TRI-1C'!$B$18:$FH$61,23,FALSE))</f>
        <v>A+</v>
      </c>
      <c r="I3551" s="125" t="str">
        <f t="shared" si="132"/>
        <v>A+</v>
      </c>
      <c r="J3551" s="128"/>
    </row>
    <row r="3552" spans="1:10" ht="12.75" customHeight="1">
      <c r="A3552" s="165" t="str">
        <f>'BI-1T'!$A$8</f>
        <v>CONVIVENCIA</v>
      </c>
      <c r="B3552" s="149"/>
      <c r="C3552" s="149"/>
      <c r="D3552" s="150"/>
      <c r="E3552" s="150"/>
      <c r="F3552" s="126"/>
      <c r="G3552" s="122" t="str">
        <f>IF(A3552="","",VLOOKUP(J3531,'TRI-1C'!$B$18:$FH$61,24,FALSE))</f>
        <v>A-</v>
      </c>
      <c r="H3552" s="150"/>
      <c r="I3552" s="127"/>
      <c r="J3552" s="126"/>
    </row>
    <row r="3553" spans="1:10" ht="12.75" customHeight="1">
      <c r="A3553" s="147" t="str">
        <f>IF('TRI-1C'!$Z$13="","",'TRI-1C'!$Z$13)</f>
        <v>Apoyar y motivar a otras personas a participar en actividades grupales, particularmente a quienes muestran dificultades al hacerlo</v>
      </c>
      <c r="B3553" s="139"/>
      <c r="C3553" s="139"/>
      <c r="F3553" s="128"/>
      <c r="G3553" s="124" t="str">
        <f>IF(A3553="","",VLOOKUP(J3531,'TRI-1C'!$B$18:$FH$61,25,FALSE))</f>
        <v>B-</v>
      </c>
      <c r="I3553" s="125" t="str">
        <f t="shared" ref="I3553:I3567" si="133">IF(G3553="","",G3553)</f>
        <v>B-</v>
      </c>
      <c r="J3553" s="128"/>
    </row>
    <row r="3554" spans="1:10" ht="12.75" customHeight="1">
      <c r="A3554" s="148" t="str">
        <f>IF('TRI-1C'!$AA$13="","",'TRI-1C'!$AA$13)</f>
        <v>Asumir y respetar normas de convivencia en la institución de educación inicial y en el hogar acordadas con el adulto. (D.EIB.10.15.)</v>
      </c>
      <c r="B3554" s="158"/>
      <c r="C3554" s="158"/>
      <c r="D3554" s="158"/>
      <c r="E3554" s="158"/>
      <c r="F3554" s="159"/>
      <c r="G3554" s="122" t="str">
        <f>IF(A3554="","",VLOOKUP(J3531,'TRI-1C'!$B$18:$FH$61,26,FALSE))</f>
        <v>B-</v>
      </c>
      <c r="H3554" s="150"/>
      <c r="I3554" s="127" t="str">
        <f t="shared" si="133"/>
        <v>B-</v>
      </c>
      <c r="J3554" s="126"/>
    </row>
    <row r="3555" spans="1:10" ht="12.75" customHeight="1">
      <c r="A3555" s="11" t="str">
        <f>IF('TRI-1C'!$AB$13="","",'TRI-1C'!$AB$13)</f>
        <v>Colaborar en actividades que se desarrollan con otros niños y adultos de su entorno.</v>
      </c>
      <c r="B3555" s="156"/>
      <c r="C3555" s="156"/>
      <c r="D3555" s="156"/>
      <c r="E3555" s="156"/>
      <c r="F3555" s="157"/>
      <c r="G3555" s="124" t="str">
        <f>IF(A3555="","",VLOOKUP(J3531,'TRI-1C'!$B$18:$FH$61,27,FALSE))</f>
        <v>B-</v>
      </c>
      <c r="I3555" s="125" t="str">
        <f t="shared" si="133"/>
        <v>B-</v>
      </c>
      <c r="J3555" s="128"/>
    </row>
    <row r="3556" spans="1:10" ht="12.75" customHeight="1">
      <c r="A3556" s="148" t="str">
        <f>IF('TRI-1C'!$AC$13="","",'TRI-1C'!$AC$13)</f>
        <v>Demostrar actitudes de solidaridad ante situaciones de necesidad de sus compañeros y adultos de su entorno</v>
      </c>
      <c r="B3556" s="149"/>
      <c r="C3556" s="149"/>
      <c r="D3556" s="150"/>
      <c r="E3556" s="150"/>
      <c r="F3556" s="126"/>
      <c r="G3556" s="122" t="str">
        <f>IF(A3556="","",VLOOKUP(J3531,'TRI-1C'!$B$18:$FH$61,28,FALSE))</f>
        <v>B-</v>
      </c>
      <c r="H3556" s="150"/>
      <c r="I3556" s="127" t="str">
        <f t="shared" si="133"/>
        <v>B-</v>
      </c>
      <c r="J3556" s="126"/>
    </row>
    <row r="3557" spans="1:10" ht="12.75" customHeight="1">
      <c r="A355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557" s="139"/>
      <c r="C3557" s="139"/>
      <c r="F3557" s="128"/>
      <c r="G3557" s="124" t="str">
        <f>IF(A3557="","",VLOOKUP(J3531,'TRI-1C'!$B$18:$FH$61,29,FALSE))</f>
        <v>B-</v>
      </c>
      <c r="I3557" s="125" t="str">
        <f t="shared" si="133"/>
        <v>B-</v>
      </c>
      <c r="J3557" s="128"/>
    </row>
    <row r="3558" spans="1:10" ht="12.75" customHeight="1">
      <c r="A3558" s="148" t="str">
        <f>IF('TRI-1C'!$AE$13="","",'TRI-1C'!$AE$13)</f>
        <v>Demostrar preferencia de jugar la mayor parte del tiempo con un amigo estableciendo niveles de empatías más estables.</v>
      </c>
      <c r="B3558" s="149"/>
      <c r="C3558" s="149"/>
      <c r="D3558" s="150"/>
      <c r="E3558" s="150"/>
      <c r="F3558" s="126"/>
      <c r="G3558" s="122" t="str">
        <f>IF(A3558="","",VLOOKUP(J3531,'TRI-1C'!$B$18:$FH$61,30,FALSE))</f>
        <v>B-</v>
      </c>
      <c r="H3558" s="150"/>
      <c r="I3558" s="127" t="str">
        <f t="shared" si="133"/>
        <v>B-</v>
      </c>
      <c r="J3558" s="126"/>
    </row>
    <row r="3559" spans="1:10" ht="12.75" customHeight="1">
      <c r="A3559" s="147" t="str">
        <f>IF('TRI-1C'!$AF$13="","",'TRI-1C'!$AF$13)</f>
        <v>Demostrar sensibilidad ante deseos, emociones y sentimientos de otras personas.</v>
      </c>
      <c r="B3559" s="139"/>
      <c r="C3559" s="139"/>
      <c r="F3559" s="128"/>
      <c r="G3559" s="124" t="str">
        <f>IF(A3559="","",VLOOKUP(J3531,'TRI-1C'!$B$18:$FH$61,31,FALSE))</f>
        <v>B-</v>
      </c>
      <c r="I3559" s="125" t="str">
        <f t="shared" si="133"/>
        <v>B-</v>
      </c>
      <c r="J3559" s="128"/>
    </row>
    <row r="3560" spans="1:10" ht="12.75" customHeight="1">
      <c r="A3560" s="192" t="str">
        <f>IF('TRI-1C'!$AG$13="","",'TRI-1C'!$AG$13)</f>
        <v>Desarrollar la capacidad de esperar para obtener una recompensa mayor en el futuro.</v>
      </c>
      <c r="B3560" s="154"/>
      <c r="C3560" s="154"/>
      <c r="D3560" s="154"/>
      <c r="E3560" s="154"/>
      <c r="F3560" s="155"/>
      <c r="G3560" s="122" t="str">
        <f>IF(A3560="","",VLOOKUP(J3531,'TRI-1C'!$B$18:$FH$61,32,FALSE))</f>
        <v>B-</v>
      </c>
      <c r="H3560" s="150"/>
      <c r="I3560" s="127" t="str">
        <f t="shared" si="133"/>
        <v>B-</v>
      </c>
      <c r="J3560" s="126"/>
    </row>
    <row r="3561" spans="1:10" ht="12.75" customHeight="1">
      <c r="A3561" s="147" t="str">
        <f>IF('TRI-1C'!$AH$13="","",'TRI-1C'!$AH$13)</f>
        <v>Identificar instituciones y profesiones que brindan servicios a la comunidad y los roles que ellos cumplen.</v>
      </c>
      <c r="B3561" s="139"/>
      <c r="C3561" s="139"/>
      <c r="F3561" s="128"/>
      <c r="G3561" s="124" t="str">
        <f>IF(A3561="","",VLOOKUP(J3531,'TRI-1C'!$B$18:$FH$61,33,FALSE))</f>
        <v>B-</v>
      </c>
      <c r="I3561" s="125" t="str">
        <f t="shared" si="133"/>
        <v>B-</v>
      </c>
      <c r="J3561" s="128"/>
    </row>
    <row r="3562" spans="1:10" ht="12.75" customHeight="1">
      <c r="A3562" s="148" t="str">
        <f>IF('TRI-1C'!$AI$13="","",'TRI-1C'!$AI$13)</f>
        <v>Identificar las profesiones, oficios y ocupaciones que cumplen los miembros de su familia.</v>
      </c>
      <c r="B3562" s="149"/>
      <c r="C3562" s="149"/>
      <c r="D3562" s="150"/>
      <c r="E3562" s="150"/>
      <c r="F3562" s="126"/>
      <c r="G3562" s="122" t="str">
        <f>IF(A3562="","",VLOOKUP(J3531,'TRI-1C'!$B$18:$FH$61,34,FALSE))</f>
        <v>B-</v>
      </c>
      <c r="H3562" s="150"/>
      <c r="I3562" s="127" t="str">
        <f t="shared" si="133"/>
        <v>B-</v>
      </c>
      <c r="J3562" s="126"/>
    </row>
    <row r="3563" spans="1:10" ht="12.75" customHeight="1">
      <c r="A3563" s="147" t="str">
        <f>IF('TRI-1C'!$AJ$13="","",'TRI-1C'!$AJ$13)</f>
        <v>Incrementar su campo de interrelación con otras personas a más del grupo familiar y escolar interactuando con mayor facilidad.</v>
      </c>
      <c r="B3563" s="139"/>
      <c r="C3563" s="139"/>
      <c r="F3563" s="128"/>
      <c r="G3563" s="124" t="str">
        <f>IF(A3563="","",VLOOKUP(J3531,'TRI-1C'!$B$18:$FH$61,35,FALSE))</f>
        <v>B-</v>
      </c>
      <c r="I3563" s="125" t="str">
        <f t="shared" si="133"/>
        <v>B-</v>
      </c>
      <c r="J3563" s="128"/>
    </row>
    <row r="3564" spans="1:10" ht="12.75" customHeight="1">
      <c r="A356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3564" s="158"/>
      <c r="C3564" s="158"/>
      <c r="D3564" s="158"/>
      <c r="E3564" s="158"/>
      <c r="F3564" s="159"/>
      <c r="G3564" s="122" t="str">
        <f>IF(A3564="","",VLOOKUP(J3531,'TRI-1C'!$B$18:$FH$61,36,FALSE))</f>
        <v>B-</v>
      </c>
      <c r="H3564" s="150"/>
      <c r="I3564" s="127" t="str">
        <f t="shared" si="133"/>
        <v>B-</v>
      </c>
      <c r="J3564" s="126"/>
    </row>
    <row r="3565" spans="1:10" ht="12.75" customHeight="1">
      <c r="A3565" s="11" t="str">
        <f>IF('TRI-1C'!$AL$13="","",'TRI-1C'!$AL$13)</f>
        <v>Participar juegos grupales siguiendo las reglas y asumiendo roles que le permitan mantener un ambiente armónico con sus pares. (D.EIB.10.11.)</v>
      </c>
      <c r="B3565" s="156"/>
      <c r="C3565" s="156"/>
      <c r="D3565" s="156"/>
      <c r="E3565" s="156"/>
      <c r="F3565" s="157"/>
      <c r="G3565" s="124" t="str">
        <f>IF(A3565="","",VLOOKUP(J3531,'TRI-1C'!$B$18:$FH$61,37,FALSE))</f>
        <v>B-</v>
      </c>
      <c r="I3565" s="125" t="str">
        <f t="shared" si="133"/>
        <v>B-</v>
      </c>
      <c r="J3565" s="128"/>
    </row>
    <row r="3566" spans="1:10" ht="12.75" customHeight="1">
      <c r="A3566" s="148" t="str">
        <f>IF('TRI-1C'!$AM$13="","",'TRI-1C'!$AM$13)</f>
        <v>Practicar la costumbre de ahorrar para ocasiones y casos especiales</v>
      </c>
      <c r="B3566" s="149"/>
      <c r="C3566" s="149"/>
      <c r="D3566" s="150"/>
      <c r="E3566" s="150"/>
      <c r="F3566" s="126"/>
      <c r="G3566" s="122" t="str">
        <f>IF(A3566="","",VLOOKUP(J3531,'TRI-1C'!$B$18:$FH$61,38,FALSE))</f>
        <v>B-</v>
      </c>
      <c r="H3566" s="150"/>
      <c r="I3566" s="127" t="str">
        <f t="shared" si="133"/>
        <v>B-</v>
      </c>
      <c r="J3566" s="126"/>
    </row>
    <row r="3567" spans="1:10" ht="12.75" customHeight="1">
      <c r="A356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3567" s="139"/>
      <c r="C3567" s="139"/>
      <c r="F3567" s="128"/>
      <c r="G3567" s="124" t="str">
        <f>IF(A3567="","",VLOOKUP(J3531,'TRI-1C'!$B$18:$FH$61,39,FALSE))</f>
        <v>B-</v>
      </c>
      <c r="I3567" s="125" t="str">
        <f t="shared" si="133"/>
        <v>B-</v>
      </c>
      <c r="J3567" s="128"/>
    </row>
    <row r="3568" spans="1:10" ht="12.75" customHeight="1">
      <c r="A3568" s="165" t="str">
        <f>'BI-1T'!$A$9</f>
        <v>RELACIONES CON EL MEDIO NATURAL Y CULTURAL</v>
      </c>
      <c r="B3568" s="149"/>
      <c r="C3568" s="149"/>
      <c r="D3568" s="150"/>
      <c r="E3568" s="150"/>
      <c r="F3568" s="126"/>
      <c r="G3568" s="122" t="str">
        <f>IF(A3568="","",VLOOKUP(J3531,'TRI-1C'!$B$18:$FH$61,40,FALSE))</f>
        <v>B-</v>
      </c>
      <c r="H3568" s="150"/>
      <c r="I3568" s="127"/>
      <c r="J3568" s="126"/>
    </row>
    <row r="3569" spans="1:10" ht="12.75" customHeight="1">
      <c r="A356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3569" s="139"/>
      <c r="C3569" s="139"/>
      <c r="F3569" s="128"/>
      <c r="G3569" s="124" t="str">
        <f>IF(A3569="","",VLOOKUP(J3531,'TRI-1C'!$B$18:$FH$61,41,FALSE))</f>
        <v>B-</v>
      </c>
      <c r="I3569" s="125" t="str">
        <f t="shared" ref="I3569:I3588" si="134">IF(G3569="","",G3569)</f>
        <v>B-</v>
      </c>
      <c r="J3569" s="128"/>
    </row>
    <row r="3570" spans="1:10" ht="12.75" customHeight="1">
      <c r="A3570" s="192" t="str">
        <f>IF('TRI-1C'!$AQ$13="","",'TRI-1C'!$AQ$13)</f>
        <v>Construir conexiones emocionales con su contexto natural (plantas, animales, agua, tierra, aire) y social.</v>
      </c>
      <c r="B3570" s="154"/>
      <c r="C3570" s="154"/>
      <c r="D3570" s="154"/>
      <c r="E3570" s="154"/>
      <c r="F3570" s="155"/>
      <c r="G3570" s="122" t="str">
        <f>IF(A3570="","",VLOOKUP(J3531,'TRI-1C'!$B$18:$FH$61,42,FALSE))</f>
        <v>B-</v>
      </c>
      <c r="H3570" s="150"/>
      <c r="I3570" s="127" t="str">
        <f t="shared" si="134"/>
        <v>B-</v>
      </c>
      <c r="J3570" s="126"/>
    </row>
    <row r="3571" spans="1:10" ht="12.75" customHeight="1">
      <c r="A3571" s="147" t="str">
        <f>IF('TRI-1C'!$AR$13="","",'TRI-1C'!$AR$13)</f>
        <v>dentificar en las actividades diarias oportunidades para aprovechar los recursos y reducir los residuos para proteger el entorno natural</v>
      </c>
      <c r="B3571" s="139"/>
      <c r="C3571" s="139"/>
      <c r="F3571" s="128"/>
      <c r="G3571" s="124" t="str">
        <f>IF(A3571="","",VLOOKUP(J3531,'TRI-1C'!$B$18:$FH$61,43,FALSE))</f>
        <v>B-</v>
      </c>
      <c r="I3571" s="125" t="str">
        <f t="shared" si="134"/>
        <v>B-</v>
      </c>
      <c r="J3571" s="128"/>
    </row>
    <row r="3572" spans="1:10" ht="12.75" customHeight="1">
      <c r="A3572" s="148" t="str">
        <f>IF('TRI-1C'!$AS$13="","",'TRI-1C'!$AS$13)</f>
        <v>Diferenciar entre alimentos nutritivos y no nutritivos identificando los beneficios de una alimentación sana y saludable.</v>
      </c>
      <c r="B3572" s="149"/>
      <c r="C3572" s="149"/>
      <c r="D3572" s="150"/>
      <c r="E3572" s="150"/>
      <c r="F3572" s="126"/>
      <c r="G3572" s="122" t="str">
        <f>IF(A3572="","",VLOOKUP(J3531,'TRI-1C'!$B$18:$FH$61,44,FALSE))</f>
        <v>B-</v>
      </c>
      <c r="H3572" s="150"/>
      <c r="I3572" s="127" t="str">
        <f t="shared" si="134"/>
        <v>B-</v>
      </c>
      <c r="J3572" s="126"/>
    </row>
    <row r="3573" spans="1:10" ht="12.75" customHeight="1">
      <c r="A3573" s="147" t="str">
        <f>IF('TRI-1C'!$AT$13="","",'TRI-1C'!$AT$13)</f>
        <v>Diferenciar entre lo que le pertenece, lo que pertenece a los demás y lo que pertenece al grupo o comunidad.</v>
      </c>
      <c r="B3573" s="139"/>
      <c r="C3573" s="139"/>
      <c r="F3573" s="128"/>
      <c r="G3573" s="124" t="str">
        <f>IF(A3573="","",VLOOKUP(J3531,'TRI-1C'!$B$18:$FH$61,45,FALSE))</f>
        <v>B-</v>
      </c>
      <c r="I3573" s="125" t="str">
        <f t="shared" si="134"/>
        <v>B-</v>
      </c>
      <c r="J3573" s="128"/>
    </row>
    <row r="3574" spans="1:10" ht="12.75" customHeight="1">
      <c r="A3574" s="148" t="str">
        <f>IF('TRI-1C'!$AU$13="","",'TRI-1C'!$AU$13)</f>
        <v>Diferenciar los seres vivos y elementos no vivos de su entorno explorando su mundo natural.</v>
      </c>
      <c r="B3574" s="158"/>
      <c r="C3574" s="158"/>
      <c r="D3574" s="158"/>
      <c r="E3574" s="158"/>
      <c r="F3574" s="159"/>
      <c r="G3574" s="122" t="str">
        <f>IF(A3574="","",VLOOKUP(J3531,'TRI-1C'!$B$18:$FH$61,46,FALSE))</f>
        <v>B-</v>
      </c>
      <c r="H3574" s="150"/>
      <c r="I3574" s="127" t="str">
        <f t="shared" si="134"/>
        <v>B-</v>
      </c>
      <c r="J3574" s="126"/>
    </row>
    <row r="3575" spans="1:10" ht="12.75" customHeight="1">
      <c r="A3575" s="11" t="str">
        <f>IF('TRI-1C'!$AV$13="","",'TRI-1C'!$AV$13)</f>
        <v>Establecer comparaciones entre los elementos del entorno a través de la discriminación sensorial.</v>
      </c>
      <c r="B3575" s="156"/>
      <c r="C3575" s="156"/>
      <c r="D3575" s="156"/>
      <c r="E3575" s="156"/>
      <c r="F3575" s="157"/>
      <c r="G3575" s="124" t="str">
        <f>IF(A3575="","",VLOOKUP(J3531,'TRI-1C'!$B$18:$FH$61,47,FALSE))</f>
        <v>B-</v>
      </c>
      <c r="I3575" s="125" t="str">
        <f t="shared" si="134"/>
        <v>B-</v>
      </c>
      <c r="J3575" s="128"/>
    </row>
    <row r="3576" spans="1:10" ht="12.75" customHeight="1">
      <c r="A3576" s="148" t="str">
        <f>IF('TRI-1C'!$AW$13="","",'TRI-1C'!$AW$13)</f>
        <v>Explorar e identificar los diferentes elementos y fenómenos del entorno natural mediante procesos que propicien la indagación.</v>
      </c>
      <c r="B3576" s="149"/>
      <c r="C3576" s="149"/>
      <c r="D3576" s="150"/>
      <c r="E3576" s="150"/>
      <c r="F3576" s="126"/>
      <c r="G3576" s="122" t="str">
        <f>IF(A3576="","",VLOOKUP(J3531,'TRI-1C'!$B$18:$FH$61,48,FALSE))</f>
        <v>B-</v>
      </c>
      <c r="H3576" s="150"/>
      <c r="I3576" s="127" t="str">
        <f t="shared" si="134"/>
        <v>B-</v>
      </c>
      <c r="J3576" s="126"/>
    </row>
    <row r="3577" spans="1:10" ht="12.75" customHeight="1">
      <c r="A3577" s="147" t="str">
        <f>IF('TRI-1C'!$AX$13="","",'TRI-1C'!$AX$13)</f>
        <v>Identificar características de las plantas por su utilidad, estableciendo diferencias entre ellas.</v>
      </c>
      <c r="B3577" s="139"/>
      <c r="C3577" s="139"/>
      <c r="F3577" s="128"/>
      <c r="G3577" s="124" t="str">
        <f>IF(A3577="","",VLOOKUP(J3531,'TRI-1C'!$B$18:$FH$61,49,FALSE))</f>
        <v>B-</v>
      </c>
      <c r="I3577" s="125" t="str">
        <f t="shared" si="134"/>
        <v>B-</v>
      </c>
      <c r="J3577" s="128"/>
    </row>
    <row r="3578" spans="1:10" ht="12.75" customHeight="1">
      <c r="A3578" s="148" t="str">
        <f>IF('TRI-1C'!$AY$13="","",'TRI-1C'!$AY$13)</f>
        <v>Identificar las características de los animales domésticos y silvestres estableciendo las diferencias entre ellos.</v>
      </c>
      <c r="B3578" s="149"/>
      <c r="C3578" s="149"/>
      <c r="D3578" s="150"/>
      <c r="E3578" s="150"/>
      <c r="F3578" s="126"/>
      <c r="G3578" s="122" t="str">
        <f>IF(A3578="","",VLOOKUP(J3531,'TRI-1C'!$B$18:$FH$61,50,FALSE))</f>
        <v>B-</v>
      </c>
      <c r="H3578" s="150"/>
      <c r="I3578" s="127" t="str">
        <f t="shared" si="134"/>
        <v>B-</v>
      </c>
      <c r="J3578" s="126"/>
    </row>
    <row r="3579" spans="1:10" ht="12.75" customHeight="1">
      <c r="A3579" s="147" t="str">
        <f>IF('TRI-1C'!$AZ$13="","",'TRI-1C'!$AZ$13)</f>
        <v>Identificar las características del mar y reconocerlo como una parte integral del territorio nacional</v>
      </c>
      <c r="B3579" s="139"/>
      <c r="C3579" s="139"/>
      <c r="F3579" s="128"/>
      <c r="G3579" s="124" t="str">
        <f>IF(A3579="","",VLOOKUP(J3531,'TRI-1C'!$B$18:$FH$61,51,FALSE))</f>
        <v>B-</v>
      </c>
      <c r="I3579" s="125" t="str">
        <f t="shared" si="134"/>
        <v>B-</v>
      </c>
      <c r="J3579" s="128"/>
    </row>
    <row r="3580" spans="1:10" ht="12.75" customHeight="1">
      <c r="A3580" s="192" t="str">
        <f>IF('TRI-1C'!$BA$13="","",'TRI-1C'!$BA$13)</f>
        <v>Identificar prácticas socioculturales de su localidad demostrando curiosidad ante sus tradiciones.</v>
      </c>
      <c r="B3580" s="154"/>
      <c r="C3580" s="154"/>
      <c r="D3580" s="154"/>
      <c r="E3580" s="154"/>
      <c r="F3580" s="155"/>
      <c r="G3580" s="122" t="str">
        <f>IF(A3580="","",VLOOKUP(J3531,'TRI-1C'!$B$18:$FH$61,52,FALSE))</f>
        <v>B-</v>
      </c>
      <c r="H3580" s="150"/>
      <c r="I3580" s="127" t="str">
        <f t="shared" si="134"/>
        <v>B-</v>
      </c>
      <c r="J3580" s="126"/>
    </row>
    <row r="3581" spans="1:10" ht="12.75" customHeight="1">
      <c r="A3581" s="147" t="str">
        <f>IF('TRI-1C'!$BB$13="","",'TRI-1C'!$BB$13)</f>
        <v>Observar el proceso del ciclo vital de las plantas mediante actividades de experimentación.</v>
      </c>
      <c r="B3581" s="139"/>
      <c r="C3581" s="139"/>
      <c r="F3581" s="128"/>
      <c r="G3581" s="124" t="str">
        <f>IF(A3581="","",VLOOKUP(J3531,'TRI-1C'!$B$18:$FH$61,53,FALSE))</f>
        <v>B-</v>
      </c>
      <c r="I3581" s="125" t="str">
        <f t="shared" si="134"/>
        <v>B-</v>
      </c>
      <c r="J3581" s="128"/>
    </row>
    <row r="3582" spans="1:10" ht="12.75" customHeight="1">
      <c r="A3582" s="148" t="str">
        <f>IF('TRI-1C'!$BC$13="","",'TRI-1C'!$BC$13)</f>
        <v>Participar en actividades lúdicas para identificar prácticas de movilidad que ayudan a cuidar el planeta</v>
      </c>
      <c r="B3582" s="149"/>
      <c r="C3582" s="149"/>
      <c r="D3582" s="150"/>
      <c r="E3582" s="150"/>
      <c r="F3582" s="126"/>
      <c r="G3582" s="122" t="str">
        <f>IF(A3582="","",VLOOKUP(J3531,'TRI-1C'!$B$18:$FH$61,54,FALSE))</f>
        <v>B-</v>
      </c>
      <c r="H3582" s="150"/>
      <c r="I3582" s="127" t="str">
        <f t="shared" si="134"/>
        <v>B-</v>
      </c>
      <c r="J3582" s="126"/>
    </row>
    <row r="3583" spans="1:10" ht="12.75" customHeight="1">
      <c r="A3583" s="147" t="str">
        <f>IF('TRI-1C'!$BD$13="","",'TRI-1C'!$BD$13)</f>
        <v>Participar en algunas prácticas tradicionales de su entorno disfrutando y respetando las diferentes manifestaciones culturales</v>
      </c>
      <c r="B3583" s="139"/>
      <c r="C3583" s="139"/>
      <c r="F3583" s="128"/>
      <c r="G3583" s="124" t="str">
        <f>IF(A3583="","",VLOOKUP(J3531,'TRI-1C'!$B$18:$FH$61,55,FALSE))</f>
        <v>B-</v>
      </c>
      <c r="I3583" s="125" t="str">
        <f t="shared" si="134"/>
        <v>B-</v>
      </c>
      <c r="J3583" s="128"/>
    </row>
    <row r="3584" spans="1:10" ht="12.75" customHeight="1">
      <c r="A3584" s="148" t="str">
        <f>IF('TRI-1C'!$BE$13="","",'TRI-1C'!$BE$13)</f>
        <v>Practicar hábitos de cuidado y conservación del medio ambiente que eviten la contaminación del aire, suelo y agua. (D.EIB.10.19.)</v>
      </c>
      <c r="B3584" s="158"/>
      <c r="C3584" s="158"/>
      <c r="D3584" s="158"/>
      <c r="E3584" s="158"/>
      <c r="F3584" s="159"/>
      <c r="G3584" s="122" t="str">
        <f>IF(A3584="","",VLOOKUP(J3531,'TRI-1C'!$B$18:$FH$61,56,FALSE))</f>
        <v>B-</v>
      </c>
      <c r="H3584" s="150"/>
      <c r="I3584" s="127" t="str">
        <f t="shared" si="134"/>
        <v>B-</v>
      </c>
      <c r="J3584" s="126"/>
    </row>
    <row r="3585" spans="1:10" ht="12.75" customHeight="1">
      <c r="A3585" s="11" t="str">
        <f>IF('TRI-1C'!$BF$13="","",'TRI-1C'!$BF$13)</f>
        <v>Realizar acciones de cuidado y protección de plantas y animales de su entorno erradicando actitudes de maltrato.</v>
      </c>
      <c r="B3585" s="156"/>
      <c r="C3585" s="156"/>
      <c r="D3585" s="156"/>
      <c r="E3585" s="156"/>
      <c r="F3585" s="157"/>
      <c r="G3585" s="124" t="str">
        <f>IF(A3585="","",VLOOKUP(J3531,'TRI-1C'!$B$18:$FH$61,57,FALSE))</f>
        <v>B-</v>
      </c>
      <c r="I3585" s="125" t="str">
        <f t="shared" si="134"/>
        <v>B-</v>
      </c>
      <c r="J3585" s="128"/>
    </row>
    <row r="3586" spans="1:10" ht="12.75" customHeight="1">
      <c r="A3586" s="148" t="str">
        <f>IF('TRI-1C'!$BG$13="","",'TRI-1C'!$BG$13)</f>
        <v>Reconocer cómo las personas utilizan el dinero en su entorno familiar para satisfacer sus necesidades y deseos</v>
      </c>
      <c r="B3586" s="149"/>
      <c r="C3586" s="149"/>
      <c r="D3586" s="150"/>
      <c r="E3586" s="150"/>
      <c r="F3586" s="126"/>
      <c r="G3586" s="122" t="str">
        <f>IF(A3586="","",VLOOKUP(J3531,'TRI-1C'!$B$18:$FH$61,58,FALSE))</f>
        <v>B-</v>
      </c>
      <c r="H3586" s="150"/>
      <c r="I3586" s="127" t="str">
        <f t="shared" si="134"/>
        <v>B-</v>
      </c>
      <c r="J3586" s="126"/>
    </row>
    <row r="3587" spans="1:10" ht="12.75" customHeight="1">
      <c r="A3587" s="147" t="str">
        <f>IF('TRI-1C'!$BH$13="","",'TRI-1C'!$BH$13)</f>
        <v>Reconocer las consecuencias de no cuidar sus pertenencias.</v>
      </c>
      <c r="B3587" s="139"/>
      <c r="C3587" s="139"/>
      <c r="F3587" s="128"/>
      <c r="G3587" s="124" t="str">
        <f>IF(A3587="","",VLOOKUP(J3531,'TRI-1C'!$B$18:$FH$61,59,FALSE))</f>
        <v>B-</v>
      </c>
      <c r="I3587" s="125" t="str">
        <f t="shared" si="134"/>
        <v>B-</v>
      </c>
      <c r="J3587" s="128"/>
    </row>
    <row r="3588" spans="1:10" ht="12.75" customHeight="1">
      <c r="A358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3588" s="149"/>
      <c r="C3588" s="149"/>
      <c r="D3588" s="150"/>
      <c r="E3588" s="150"/>
      <c r="F3588" s="126"/>
      <c r="G3588" s="122" t="str">
        <f>IF(A3588="","",VLOOKUP(J3531,'TRI-1C'!$B$18:$FH$61,60,FALSE))</f>
        <v>B-</v>
      </c>
      <c r="H3588" s="150"/>
      <c r="I3588" s="127" t="str">
        <f t="shared" si="134"/>
        <v>B-</v>
      </c>
      <c r="J3588" s="126"/>
    </row>
    <row r="3589" spans="1:10" ht="12.75" customHeight="1">
      <c r="A3589" s="164" t="str">
        <f>'BI-1T'!$A$10</f>
        <v>RELACIONES LOGICAS MATEMATICAS</v>
      </c>
      <c r="B3589" s="139"/>
      <c r="C3589" s="139"/>
      <c r="F3589" s="128"/>
      <c r="G3589" s="124" t="str">
        <f>IF(A3589="","",VLOOKUP(J3531,'TRI-1C'!$B$18:$FH$61,61,FALSE))</f>
        <v>B-</v>
      </c>
      <c r="I3589" s="125"/>
      <c r="J3589" s="128"/>
    </row>
    <row r="3590" spans="1:10" ht="12.75" customHeight="1">
      <c r="A3590" s="192" t="str">
        <f>IF('TRI-1C'!$BK$13="","",'TRI-1C'!$BK$13)</f>
        <v>Asociar las formas de los objetos del entorno con figuras geométricas bidimensionales</v>
      </c>
      <c r="B3590" s="154"/>
      <c r="C3590" s="154"/>
      <c r="D3590" s="154"/>
      <c r="E3590" s="154"/>
      <c r="F3590" s="155"/>
      <c r="G3590" s="122" t="str">
        <f>IF(A3590="","",VLOOKUP(J3531,'TRI-1C'!$B$18:$FH$61,62,FALSE))</f>
        <v>B+</v>
      </c>
      <c r="H3590" s="150"/>
      <c r="I3590" s="127" t="str">
        <f t="shared" ref="I3590:I3611" si="135">IF(G3590="","",G3590)</f>
        <v>B+</v>
      </c>
      <c r="J3590" s="126"/>
    </row>
    <row r="3591" spans="1:10" ht="12.75" customHeight="1">
      <c r="A3591" s="147" t="str">
        <f>IF('TRI-1C'!$BL$13="","",'TRI-1C'!$BL$13)</f>
        <v>Clasificar objetos con dos atributos (tamaño, color o forma).</v>
      </c>
      <c r="B3591" s="139"/>
      <c r="C3591" s="139"/>
      <c r="F3591" s="128"/>
      <c r="G3591" s="124" t="str">
        <f>IF(A3591="","",VLOOKUP(J3531,'TRI-1C'!$B$18:$FH$61,63,FALSE))</f>
        <v>B+</v>
      </c>
      <c r="I3591" s="125" t="str">
        <f t="shared" si="135"/>
        <v>B+</v>
      </c>
      <c r="J3591" s="128"/>
    </row>
    <row r="3592" spans="1:10" ht="12.75" customHeight="1">
      <c r="A3592" s="148" t="str">
        <f>IF('TRI-1C'!$BM$13="","",'TRI-1C'!$BM$13)</f>
        <v>Comparar y armar colecciones de más, igual y menos objetos.</v>
      </c>
      <c r="B3592" s="149"/>
      <c r="C3592" s="149"/>
      <c r="D3592" s="150"/>
      <c r="E3592" s="150"/>
      <c r="F3592" s="126"/>
      <c r="G3592" s="122" t="str">
        <f>IF(A3592="","",VLOOKUP(J3531,'TRI-1C'!$B$18:$FH$61,64,FALSE))</f>
        <v>B+</v>
      </c>
      <c r="H3592" s="150"/>
      <c r="I3592" s="127" t="str">
        <f t="shared" si="135"/>
        <v>B+</v>
      </c>
      <c r="J3592" s="126"/>
    </row>
    <row r="3593" spans="1:10" ht="12.75" customHeight="1">
      <c r="A3593" s="147" t="str">
        <f>IF('TRI-1C'!$BN$13="","",'TRI-1C'!$BN$13)</f>
        <v>Comparar y ordenar secuencialmente un conjunto pequeño de objetos de acuerdo con su tamaño.</v>
      </c>
      <c r="B3593" s="139"/>
      <c r="C3593" s="139"/>
      <c r="F3593" s="128"/>
      <c r="G3593" s="124" t="str">
        <f>IF(A3593="","",VLOOKUP(J3531,'TRI-1C'!$B$18:$FH$61,65,FALSE))</f>
        <v>B+</v>
      </c>
      <c r="I3593" s="125" t="str">
        <f t="shared" si="135"/>
        <v>B+</v>
      </c>
      <c r="J3593" s="128"/>
    </row>
    <row r="3594" spans="1:10" ht="12.75" customHeight="1">
      <c r="A3594" s="148" t="str">
        <f>IF('TRI-1C'!$BO$13="","",'TRI-1C'!$BO$13)</f>
        <v>Comprender la relación de número-cantidad hasta el 10.</v>
      </c>
      <c r="B3594" s="158"/>
      <c r="C3594" s="158"/>
      <c r="D3594" s="158"/>
      <c r="E3594" s="158"/>
      <c r="F3594" s="159"/>
      <c r="G3594" s="122" t="str">
        <f>IF(A3594="","",VLOOKUP(J3531,'TRI-1C'!$B$18:$FH$61,66,FALSE))</f>
        <v>B+</v>
      </c>
      <c r="H3594" s="150"/>
      <c r="I3594" s="127" t="str">
        <f t="shared" si="135"/>
        <v>B+</v>
      </c>
      <c r="J3594" s="126"/>
    </row>
    <row r="3595" spans="1:10" ht="12.75" customHeight="1">
      <c r="A3595" s="11" t="str">
        <f>IF('TRI-1C'!$BP$13="","",'TRI-1C'!$BP$13)</f>
        <v>Comprender la relación del numeral (representación simbólica del número) con la cantidad hasta el 5.</v>
      </c>
      <c r="B3595" s="156"/>
      <c r="C3595" s="156"/>
      <c r="D3595" s="156"/>
      <c r="E3595" s="156"/>
      <c r="F3595" s="157"/>
      <c r="G3595" s="124" t="str">
        <f>IF(A3595="","",VLOOKUP(J3531,'TRI-1C'!$B$18:$FH$61,67,FALSE))</f>
        <v>B+</v>
      </c>
      <c r="I3595" s="125" t="str">
        <f t="shared" si="135"/>
        <v>B+</v>
      </c>
      <c r="J3595" s="128"/>
    </row>
    <row r="3596" spans="1:10" ht="12.75" customHeight="1">
      <c r="A3596" s="148" t="str">
        <f>IF('TRI-1C'!$BQ$13="","",'TRI-1C'!$BQ$13)</f>
        <v>Contar oralmente del 1 al 15 con secuencia numérica.</v>
      </c>
      <c r="B3596" s="149"/>
      <c r="C3596" s="149"/>
      <c r="D3596" s="150"/>
      <c r="E3596" s="150"/>
      <c r="F3596" s="126"/>
      <c r="G3596" s="122" t="str">
        <f>IF(A3596="","",VLOOKUP(J3531,'TRI-1C'!$B$18:$FH$61,68,FALSE))</f>
        <v>B+</v>
      </c>
      <c r="H3596" s="150"/>
      <c r="I3596" s="127" t="str">
        <f t="shared" si="135"/>
        <v>B+</v>
      </c>
      <c r="J3596" s="126"/>
    </row>
    <row r="3597" spans="1:10" ht="12.75" customHeight="1">
      <c r="A3597" s="147" t="str">
        <f>IF('TRI-1C'!$BR$13="","",'TRI-1C'!$BR$13)</f>
        <v>Continuar y reproducir patrones simples con objetos concretos y representaciones gráficas.</v>
      </c>
      <c r="B3597" s="139"/>
      <c r="C3597" s="139"/>
      <c r="F3597" s="128"/>
      <c r="G3597" s="124" t="str">
        <f>IF(A3597="","",VLOOKUP(J3531,'TRI-1C'!$B$18:$FH$61,69,FALSE))</f>
        <v>B+</v>
      </c>
      <c r="I3597" s="125" t="str">
        <f t="shared" si="135"/>
        <v>B+</v>
      </c>
      <c r="J3597" s="128"/>
    </row>
    <row r="3598" spans="1:10" ht="12.75" customHeight="1">
      <c r="A3598" s="148" t="str">
        <f>IF('TRI-1C'!$BS$13="","",'TRI-1C'!$BS$13)</f>
        <v>Establecer la relación de correspondencia entre los elementos de colecciones de objetos.</v>
      </c>
      <c r="B3598" s="149"/>
      <c r="C3598" s="149"/>
      <c r="D3598" s="150"/>
      <c r="E3598" s="150"/>
      <c r="F3598" s="126"/>
      <c r="G3598" s="122" t="str">
        <f>IF(A3598="","",VLOOKUP(J3531,'TRI-1C'!$B$18:$FH$61,70,FALSE))</f>
        <v>B+</v>
      </c>
      <c r="H3598" s="150"/>
      <c r="I3598" s="127" t="str">
        <f t="shared" si="135"/>
        <v>B+</v>
      </c>
      <c r="J3598" s="126"/>
    </row>
    <row r="3599" spans="1:10" ht="12.75" customHeight="1">
      <c r="A3599" s="147" t="str">
        <f>IF('TRI-1C'!$BT$13="","",'TRI-1C'!$BT$13)</f>
        <v>Identificar características de mañana, tarde y noche</v>
      </c>
      <c r="B3599" s="139"/>
      <c r="C3599" s="139"/>
      <c r="F3599" s="128"/>
      <c r="G3599" s="124" t="str">
        <f>IF(A3599="","",VLOOKUP(J3531,'TRI-1C'!$B$18:$FH$61,71,FALSE))</f>
        <v>B+</v>
      </c>
      <c r="I3599" s="125" t="str">
        <f t="shared" si="135"/>
        <v>B+</v>
      </c>
      <c r="J3599" s="128"/>
    </row>
    <row r="3600" spans="1:10" ht="12.75" customHeight="1">
      <c r="A3600" s="192" t="str">
        <f>IF('TRI-1C'!$BU$13="","",'TRI-1C'!$BU$13)</f>
        <v>Identificar en los objetos las nociones de medida: largo/ corto, grueso/delgado.</v>
      </c>
      <c r="B3600" s="154"/>
      <c r="C3600" s="154"/>
      <c r="D3600" s="154"/>
      <c r="E3600" s="154"/>
      <c r="F3600" s="155"/>
      <c r="G3600" s="122" t="str">
        <f>IF(A3600="","",VLOOKUP(J3531,'TRI-1C'!$B$18:$FH$61,72,FALSE))</f>
        <v>B+</v>
      </c>
      <c r="H3600" s="150"/>
      <c r="I3600" s="127" t="str">
        <f t="shared" si="135"/>
        <v>B+</v>
      </c>
      <c r="J3600" s="126"/>
    </row>
    <row r="3601" spans="1:10" ht="12.75" customHeight="1">
      <c r="A3601" s="147" t="str">
        <f>IF('TRI-1C'!$BV$13="","",'TRI-1C'!$BV$13)</f>
        <v>Identificar figuras geométricas básicas: círculo, cuadrado y triángulo en objetos del entorno y en representaciones gráficas.</v>
      </c>
      <c r="B3601" s="139"/>
      <c r="C3601" s="139"/>
      <c r="F3601" s="128"/>
      <c r="G3601" s="124" t="str">
        <f>IF(A3601="","",VLOOKUP(J3531,'TRI-1C'!$B$18:$FH$61,73,FALSE))</f>
        <v>B+</v>
      </c>
      <c r="I3601" s="125" t="str">
        <f t="shared" si="135"/>
        <v>B+</v>
      </c>
      <c r="J3601" s="128"/>
    </row>
    <row r="3602" spans="1:10" ht="12.75" customHeight="1">
      <c r="A3602" s="148" t="str">
        <f>IF('TRI-1C'!$BW$13="","",'TRI-1C'!$BW$13)</f>
        <v>Identificar la diferencia entre lo que se desea y lo que se necesita</v>
      </c>
      <c r="B3602" s="149"/>
      <c r="C3602" s="149"/>
      <c r="D3602" s="150"/>
      <c r="E3602" s="150"/>
      <c r="F3602" s="126"/>
      <c r="G3602" s="122" t="str">
        <f>IF(A3602="","",VLOOKUP(J3531,'TRI-1C'!$B$18:$FH$61,74,FALSE))</f>
        <v>B+</v>
      </c>
      <c r="H3602" s="150"/>
      <c r="I3602" s="127" t="str">
        <f t="shared" si="135"/>
        <v>B+</v>
      </c>
      <c r="J3602" s="126"/>
    </row>
    <row r="3603" spans="1:10" ht="12.75" customHeight="1">
      <c r="A3603" s="147" t="str">
        <f>IF('TRI-1C'!$BX$13="","",'TRI-1C'!$BX$13)</f>
        <v>Identificar las nociones de tiempo en acciones que siceden antes, ahora y después</v>
      </c>
      <c r="B3603" s="139"/>
      <c r="C3603" s="139"/>
      <c r="F3603" s="128"/>
      <c r="G3603" s="124" t="str">
        <f>IF(A3603="","",VLOOKUP(J3531,'TRI-1C'!$B$18:$FH$61,75,FALSE))</f>
        <v>B+</v>
      </c>
      <c r="I3603" s="125" t="str">
        <f t="shared" si="135"/>
        <v>B+</v>
      </c>
      <c r="J3603" s="128"/>
    </row>
    <row r="3604" spans="1:10" ht="12.75" customHeight="1">
      <c r="A3604" s="148" t="str">
        <f>IF('TRI-1C'!$BY$13="","",'TRI-1C'!$BY$13)</f>
        <v>Identificar los números de emergencia a través de actividades lúdicas, y reconocer cuándo pedir ayuda en situaciones sencillas.</v>
      </c>
      <c r="B3604" s="158"/>
      <c r="C3604" s="158"/>
      <c r="D3604" s="158"/>
      <c r="E3604" s="158"/>
      <c r="F3604" s="159"/>
      <c r="G3604" s="122" t="str">
        <f>IF(A3604="","",VLOOKUP(J3531,'TRI-1C'!$B$18:$FH$61,76,FALSE))</f>
        <v>B+</v>
      </c>
      <c r="H3604" s="150"/>
      <c r="I3604" s="127" t="str">
        <f t="shared" si="135"/>
        <v>B+</v>
      </c>
      <c r="J3604" s="126"/>
    </row>
    <row r="3605" spans="1:10" ht="12.75" customHeight="1">
      <c r="A3605" s="11" t="str">
        <f>IF('TRI-1C'!$BZ$13="","",'TRI-1C'!$BZ$13)</f>
        <v>Identificar semejanzas y diferencias en objetos del entorno con criterios de forma, color y tamaño</v>
      </c>
      <c r="B3605" s="156"/>
      <c r="C3605" s="156"/>
      <c r="D3605" s="156"/>
      <c r="E3605" s="156"/>
      <c r="F3605" s="157"/>
      <c r="G3605" s="124" t="str">
        <f>IF(A3605="","",VLOOKUP(J3531,'TRI-1C'!$B$18:$FH$61,77,FALSE))</f>
        <v>B+</v>
      </c>
      <c r="I3605" s="125" t="str">
        <f t="shared" si="135"/>
        <v>B+</v>
      </c>
      <c r="J3605" s="128"/>
    </row>
    <row r="3606" spans="1:10" ht="12.75" customHeight="1">
      <c r="A3606" s="148" t="str">
        <f>IF('TRI-1C'!$CA$13="","",'TRI-1C'!$CA$13)</f>
        <v>Ordenar en secuencias lógica sucesos de hasta cinco eventos en representaciones gráficas de sus actividades de la rutina diaria y en escenas de cuentos</v>
      </c>
      <c r="B3606" s="149"/>
      <c r="C3606" s="149"/>
      <c r="D3606" s="150"/>
      <c r="E3606" s="150"/>
      <c r="F3606" s="126"/>
      <c r="G3606" s="122" t="str">
        <f>IF(A3606="","",VLOOKUP(J3531,'TRI-1C'!$B$18:$FH$61,78,FALSE))</f>
        <v>B+</v>
      </c>
      <c r="H3606" s="150"/>
      <c r="I3606" s="127" t="str">
        <f t="shared" si="135"/>
        <v>B+</v>
      </c>
      <c r="J3606" s="126"/>
    </row>
    <row r="3607" spans="1:10" ht="12.75" customHeight="1">
      <c r="A3607" s="147" t="str">
        <f>IF('TRI-1C'!$CB$13="","",'TRI-1C'!$CB$13)</f>
        <v>Reconocer billetes y monedas en situaciones de la vida real</v>
      </c>
      <c r="B3607" s="139"/>
      <c r="C3607" s="139"/>
      <c r="F3607" s="128"/>
      <c r="G3607" s="124" t="str">
        <f>IF(A3607="","",VLOOKUP(J3531,'TRI-1C'!$B$18:$FH$61,79,FALSE))</f>
        <v>B+</v>
      </c>
      <c r="I3607" s="125" t="str">
        <f t="shared" si="135"/>
        <v>B+</v>
      </c>
      <c r="J3607" s="128"/>
    </row>
    <row r="3608" spans="1:10" ht="12.75" customHeight="1">
      <c r="A360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3608" s="149"/>
      <c r="C3608" s="149"/>
      <c r="D3608" s="150"/>
      <c r="E3608" s="150"/>
      <c r="F3608" s="126"/>
      <c r="G3608" s="122" t="str">
        <f>IF(A3608="","",VLOOKUP(J3531,'TRI-1C'!$B$18:$FH$61,80,FALSE))</f>
        <v>B+</v>
      </c>
      <c r="H3608" s="150"/>
      <c r="I3608" s="127" t="str">
        <f t="shared" si="135"/>
        <v>B+</v>
      </c>
      <c r="J3608" s="126"/>
    </row>
    <row r="3609" spans="1:10" ht="12.75" customHeight="1">
      <c r="A3609" s="147" t="str">
        <f>IF('TRI-1C'!$CD$13="","",'TRI-1C'!$CD$13)</f>
        <v>Reconocer los colores secundarios en objetos e imágenes del entorno.</v>
      </c>
      <c r="B3609" s="139"/>
      <c r="C3609" s="139"/>
      <c r="F3609" s="128"/>
      <c r="G3609" s="124" t="str">
        <f>IF(A3609="","",VLOOKUP(J3531,'TRI-1C'!$B$18:$FH$61,81,FALSE))</f>
        <v>B+</v>
      </c>
      <c r="I3609" s="125" t="str">
        <f t="shared" si="135"/>
        <v>B+</v>
      </c>
      <c r="J3609" s="128"/>
    </row>
    <row r="3610" spans="1:10" ht="12.75" customHeight="1">
      <c r="A361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3610" s="154"/>
      <c r="C3610" s="154"/>
      <c r="D3610" s="154"/>
      <c r="E3610" s="154"/>
      <c r="F3610" s="155"/>
      <c r="G3610" s="122" t="str">
        <f>IF(A3610="","",VLOOKUP(J3531,'TRI-1C'!$B$18:$FH$61,82,FALSE))</f>
        <v>B+</v>
      </c>
      <c r="H3610" s="150"/>
      <c r="I3610" s="127" t="str">
        <f t="shared" si="135"/>
        <v>B+</v>
      </c>
      <c r="J3610" s="126"/>
    </row>
    <row r="3611" spans="1:10" ht="12.75" customHeight="1">
      <c r="A3611" s="147" t="str">
        <f>IF('TRI-1C'!$CF$13="","",'TRI-1C'!$CF$13)</f>
        <v>Relacionar las distintas formas de adquirir dinero con el trabajo y el esfuerzo.</v>
      </c>
      <c r="B3611" s="139"/>
      <c r="C3611" s="139"/>
      <c r="F3611" s="128"/>
      <c r="G3611" s="124" t="str">
        <f>IF(A3611="","",VLOOKUP(J3531,'TRI-1C'!$B$18:$FH$61,83,FALSE))</f>
        <v>B+</v>
      </c>
      <c r="I3611" s="125" t="str">
        <f t="shared" si="135"/>
        <v>B+</v>
      </c>
      <c r="J3611" s="128"/>
    </row>
    <row r="3612" spans="1:10" ht="12.75" customHeight="1">
      <c r="A3612" s="165" t="str">
        <f>'BI-1T'!$A$11</f>
        <v>COMPRENSIÓN Y EXPRESION DEL LENGUAJE</v>
      </c>
      <c r="B3612" s="149"/>
      <c r="C3612" s="149"/>
      <c r="D3612" s="150"/>
      <c r="E3612" s="150"/>
      <c r="F3612" s="126"/>
      <c r="G3612" s="122" t="str">
        <f>IF(A3612="","",VLOOKUP(J3531,'TRI-1C'!$B$18:$FH$61,84,FALSE))</f>
        <v>B+</v>
      </c>
      <c r="H3612" s="150"/>
      <c r="I3612" s="127"/>
      <c r="J3612" s="126"/>
    </row>
    <row r="3613" spans="1:10" ht="12.75" customHeight="1">
      <c r="A3613" s="147" t="str">
        <f>IF('TRI-1C'!$CH$13="","",'TRI-1C'!$CH$13)</f>
        <v>Asociar la imagen de la portada con el título de los cuentos conocidos.</v>
      </c>
      <c r="B3613" s="139"/>
      <c r="C3613" s="139"/>
      <c r="F3613" s="128"/>
      <c r="G3613" s="124" t="str">
        <f>IF(A3613="","",VLOOKUP(J3531,'TRI-1C'!$B$18:$FH$61,85,FALSE))</f>
        <v>A+</v>
      </c>
      <c r="I3613" s="125" t="str">
        <f t="shared" ref="I3613:I3633" si="136">IF(G3613="","",G3613)</f>
        <v>A+</v>
      </c>
      <c r="J3613" s="128"/>
    </row>
    <row r="3614" spans="1:10" ht="12.75" customHeight="1">
      <c r="A3614" s="148" t="str">
        <f>IF('TRI-1C'!$CI$13="","",'TRI-1C'!$CI$13)</f>
        <v>Colaborar en la creación de textos colectivos con la ayuda del docente.</v>
      </c>
      <c r="B3614" s="158"/>
      <c r="C3614" s="158"/>
      <c r="D3614" s="158"/>
      <c r="E3614" s="158"/>
      <c r="F3614" s="159"/>
      <c r="G3614" s="122" t="str">
        <f>IF(A3614="","",VLOOKUP(J3531,'TRI-1C'!$B$18:$FH$61,86,FALSE))</f>
        <v>A+</v>
      </c>
      <c r="H3614" s="150"/>
      <c r="I3614" s="127" t="str">
        <f t="shared" si="136"/>
        <v>A+</v>
      </c>
      <c r="J3614" s="126"/>
    </row>
    <row r="3615" spans="1:10" ht="12.75" customHeight="1">
      <c r="A3615" s="11" t="str">
        <f>IF('TRI-1C'!$CJ$13="","",'TRI-1C'!$CJ$13)</f>
        <v>Comprender el derecho propio y de las otras personas a decir que no como una respuesta válida y respetable.</v>
      </c>
      <c r="B3615" s="156"/>
      <c r="C3615" s="156"/>
      <c r="D3615" s="156"/>
      <c r="E3615" s="156"/>
      <c r="F3615" s="157"/>
      <c r="G3615" s="124" t="str">
        <f>IF(A3615="","",VLOOKUP(J3531,'TRI-1C'!$B$18:$FH$61,87,FALSE))</f>
        <v>A+</v>
      </c>
      <c r="I3615" s="125" t="str">
        <f t="shared" si="136"/>
        <v>A+</v>
      </c>
      <c r="J3615" s="128"/>
    </row>
    <row r="3616" spans="1:10" ht="12.75" customHeight="1">
      <c r="A3616" s="148" t="str">
        <f>IF('TRI-1C'!$CK$13="","",'TRI-1C'!$CK$13)</f>
        <v>Comunicarse a través de dibujos de objetos con detalles que lo vuelven identificables, como representación simbólica de sus ideas.</v>
      </c>
      <c r="B3616" s="149"/>
      <c r="C3616" s="149"/>
      <c r="D3616" s="150"/>
      <c r="E3616" s="150"/>
      <c r="F3616" s="126"/>
      <c r="G3616" s="122" t="str">
        <f>IF(A3616="","",VLOOKUP(J3531,'TRI-1C'!$B$18:$FH$61,88,FALSE))</f>
        <v>A+</v>
      </c>
      <c r="H3616" s="150"/>
      <c r="I3616" s="127" t="str">
        <f t="shared" si="136"/>
        <v>A+</v>
      </c>
      <c r="J3616" s="126"/>
    </row>
    <row r="3617" spans="1:10" ht="12.75" customHeight="1">
      <c r="A3617" s="147" t="str">
        <f>IF('TRI-1C'!$CL$13="","",'TRI-1C'!$CL$13)</f>
        <v>Comunicarse incorporando palabras nuevas a su vocabulario en función de los ambientes y experiencias en las que interactúa.</v>
      </c>
      <c r="B3617" s="139"/>
      <c r="C3617" s="139"/>
      <c r="F3617" s="128"/>
      <c r="G3617" s="124" t="str">
        <f>IF(A3617="","",VLOOKUP(J3531,'TRI-1C'!$B$18:$FH$61,89,FALSE))</f>
        <v>A+</v>
      </c>
      <c r="I3617" s="125" t="str">
        <f t="shared" si="136"/>
        <v>A+</v>
      </c>
      <c r="J3617" s="128"/>
    </row>
    <row r="3618" spans="1:10" ht="12.75" customHeight="1">
      <c r="A3618" s="148" t="str">
        <f>IF('TRI-1C'!$CM$13="","",'TRI-1C'!$CM$13)</f>
        <v>Contar un cuento en base a sus imágenes a partir de la portada y siguiendo la secuencia de las páginas.</v>
      </c>
      <c r="B3618" s="149"/>
      <c r="C3618" s="149"/>
      <c r="D3618" s="150"/>
      <c r="E3618" s="150"/>
      <c r="F3618" s="126"/>
      <c r="G3618" s="122" t="str">
        <f>IF(A3618="","",VLOOKUP(J3531,'TRI-1C'!$B$18:$FH$61,90,FALSE))</f>
        <v>A+</v>
      </c>
      <c r="H3618" s="150"/>
      <c r="I3618" s="127" t="str">
        <f t="shared" si="136"/>
        <v>A+</v>
      </c>
      <c r="J3618" s="126"/>
    </row>
    <row r="3619" spans="1:10" ht="12.75" customHeight="1">
      <c r="A3619" s="147" t="str">
        <f>IF('TRI-1C'!$CN$13="","",'TRI-1C'!$CN$13)</f>
        <v>Describir oralmente imágenes gráficas (pictogramas) y digitales, estructurando oraciones más elaboradas que describan a los objetos que observa.</v>
      </c>
      <c r="B3619" s="139"/>
      <c r="C3619" s="139"/>
      <c r="F3619" s="128"/>
      <c r="G3619" s="124" t="str">
        <f>IF(A3619="","",VLOOKUP(J3531,'TRI-1C'!$B$18:$FH$61,91,FALSE))</f>
        <v>A+</v>
      </c>
      <c r="I3619" s="125" t="str">
        <f t="shared" si="136"/>
        <v>A+</v>
      </c>
      <c r="J3619" s="128"/>
    </row>
    <row r="3620" spans="1:10" ht="12.75" customHeight="1">
      <c r="A3620" s="192" t="str">
        <f>IF('TRI-1C'!$CO$13="","",'TRI-1C'!$CO$13)</f>
        <v>Describir oralmente imágenes relacionadas con los derechos de las personas en situación de movilidad</v>
      </c>
      <c r="B3620" s="154"/>
      <c r="C3620" s="154"/>
      <c r="D3620" s="154"/>
      <c r="E3620" s="154"/>
      <c r="F3620" s="155"/>
      <c r="G3620" s="122" t="str">
        <f>IF(A3620="","",VLOOKUP(J3531,'TRI-1C'!$B$18:$FH$61,92,FALSE))</f>
        <v>A+</v>
      </c>
      <c r="H3620" s="150"/>
      <c r="I3620" s="127" t="str">
        <f t="shared" si="136"/>
        <v>A+</v>
      </c>
      <c r="J3620" s="126"/>
    </row>
    <row r="3621" spans="1:10" ht="12.75" customHeight="1">
      <c r="A3621" s="147" t="str">
        <f>IF('TRI-1C'!$CP$13="","",'TRI-1C'!$CP$13)</f>
        <v>Expresarse oralmente pronunciando correctamente la mayoría de las palabras puede presentarse dificultades en la pronunciación de s, y la r.</v>
      </c>
      <c r="B3621" s="139"/>
      <c r="C3621" s="139"/>
      <c r="F3621" s="128"/>
      <c r="G3621" s="124" t="str">
        <f>IF(A3621="","",VLOOKUP(J3531,'TRI-1C'!$B$18:$FH$61,93,FALSE))</f>
        <v>A+</v>
      </c>
      <c r="I3621" s="125" t="str">
        <f t="shared" si="136"/>
        <v>A+</v>
      </c>
      <c r="J3621" s="128"/>
    </row>
    <row r="3622" spans="1:10" ht="12.75" customHeight="1">
      <c r="A3622" s="148" t="str">
        <f>IF('TRI-1C'!$CQ$13="","",'TRI-1C'!$CQ$13)</f>
        <v>Expresarse utilizando oraciones cortas y completas manteniendo el orden de las palabras.</v>
      </c>
      <c r="B3622" s="149"/>
      <c r="C3622" s="149"/>
      <c r="D3622" s="150"/>
      <c r="E3622" s="150"/>
      <c r="F3622" s="126"/>
      <c r="G3622" s="122" t="str">
        <f>IF(A3622="","",VLOOKUP(J3531,'TRI-1C'!$B$18:$FH$61,94,FALSE))</f>
        <v>A+</v>
      </c>
      <c r="H3622" s="150"/>
      <c r="I3622" s="127" t="str">
        <f t="shared" si="136"/>
        <v>A+</v>
      </c>
      <c r="J3622" s="126"/>
    </row>
    <row r="3623" spans="1:10" ht="12.75" customHeight="1">
      <c r="A3623" s="147" t="str">
        <f>IF('TRI-1C'!$CR$13="","",'TRI-1C'!$CR$13)</f>
        <v>Identificar “auditivamente” el fonema (sonido) inicial de las palabras más utilizadas.</v>
      </c>
      <c r="B3623" s="139"/>
      <c r="C3623" s="139"/>
      <c r="F3623" s="128"/>
      <c r="G3623" s="124" t="str">
        <f>IF(A3623="","",VLOOKUP(J3531,'TRI-1C'!$B$18:$FH$61,95,FALSE))</f>
        <v>A+</v>
      </c>
      <c r="I3623" s="125" t="str">
        <f t="shared" si="136"/>
        <v>A+</v>
      </c>
      <c r="J3623" s="128"/>
    </row>
    <row r="3624" spans="1:10" ht="12.75" customHeight="1">
      <c r="A3624" s="148" t="str">
        <f>IF('TRI-1C'!$CS$13="","",'TRI-1C'!$CS$13)</f>
        <v>Identificar una persona adulta de confianza para solicitar apoyo al enfrentar desafíos emocionales en situaciones cotidianas del entorno escolar</v>
      </c>
      <c r="B3624" s="158"/>
      <c r="C3624" s="158"/>
      <c r="D3624" s="158"/>
      <c r="E3624" s="158"/>
      <c r="F3624" s="159"/>
      <c r="G3624" s="122" t="str">
        <f>IF(A3624="","",VLOOKUP(J3531,'TRI-1C'!$B$18:$FH$61,96,FALSE))</f>
        <v>A+</v>
      </c>
      <c r="H3624" s="150"/>
      <c r="I3624" s="127" t="str">
        <f t="shared" si="136"/>
        <v>A+</v>
      </c>
      <c r="J3624" s="126"/>
    </row>
    <row r="3625" spans="1:10" ht="12.75" customHeight="1">
      <c r="A3625" s="11" t="str">
        <f>IF('TRI-1C'!$CT$13="","",'TRI-1C'!$CT$13)</f>
        <v>Participar en conversaciones más complejas y largas manteniéndose dentro del tema.</v>
      </c>
      <c r="B3625" s="156"/>
      <c r="C3625" s="156"/>
      <c r="D3625" s="156"/>
      <c r="E3625" s="156"/>
      <c r="F3625" s="157"/>
      <c r="G3625" s="124" t="str">
        <f>IF(A3625="","",VLOOKUP(J3531,'TRI-1C'!$B$18:$FH$61,97,FALSE))</f>
        <v>A+</v>
      </c>
      <c r="I3625" s="125" t="str">
        <f t="shared" si="136"/>
        <v>A+</v>
      </c>
      <c r="J3625" s="128"/>
    </row>
    <row r="3626" spans="1:10" ht="12.75" customHeight="1">
      <c r="A3626" s="148" t="str">
        <f>IF('TRI-1C'!$CU$13="","",'TRI-1C'!$CU$13)</f>
        <v>Producir palabras que riman espontáneamente tomado en cuenta los sonidos finales de las mismas.</v>
      </c>
      <c r="B3626" s="149"/>
      <c r="C3626" s="149"/>
      <c r="D3626" s="150"/>
      <c r="E3626" s="150"/>
      <c r="F3626" s="126"/>
      <c r="G3626" s="122" t="str">
        <f>IF(A3626="","",VLOOKUP(J3531,'TRI-1C'!$B$18:$FH$61,98,FALSE))</f>
        <v>A+</v>
      </c>
      <c r="H3626" s="150"/>
      <c r="I3626" s="127" t="str">
        <f t="shared" si="136"/>
        <v>A+</v>
      </c>
      <c r="J3626" s="126"/>
    </row>
    <row r="3627" spans="1:10" ht="12.75" customHeight="1">
      <c r="A3627" s="147" t="str">
        <f>IF('TRI-1C'!$CV$13="","",'TRI-1C'!$CV$13)</f>
        <v>Realizar modificaciones del contenido de un cuento relatado por el adulto, cambiando partes del él como: acciones y final.</v>
      </c>
      <c r="B3627" s="139"/>
      <c r="C3627" s="139"/>
      <c r="F3627" s="128"/>
      <c r="G3627" s="124" t="str">
        <f>IF(A3627="","",VLOOKUP(J3531,'TRI-1C'!$B$18:$FH$61,99,FALSE))</f>
        <v>A+</v>
      </c>
      <c r="I3627" s="125" t="str">
        <f t="shared" si="136"/>
        <v>A+</v>
      </c>
      <c r="J3627" s="128"/>
    </row>
    <row r="3628" spans="1:10" ht="12.75" customHeight="1">
      <c r="A362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628" s="149"/>
      <c r="C3628" s="149"/>
      <c r="D3628" s="150"/>
      <c r="E3628" s="150"/>
      <c r="F3628" s="126"/>
      <c r="G3628" s="122" t="str">
        <f>IF(A3628="","",VLOOKUP(J3531,'TRI-1C'!$B$18:$FH$61,100,FALSE))</f>
        <v>A+</v>
      </c>
      <c r="H3628" s="150"/>
      <c r="I3628" s="127" t="str">
        <f t="shared" si="136"/>
        <v>A+</v>
      </c>
      <c r="J3628" s="126"/>
    </row>
    <row r="3629" spans="1:10" ht="12.75" customHeight="1">
      <c r="A3629" s="147" t="str">
        <f>IF('TRI-1C'!$CX$13="","",'TRI-1C'!$CX$13)</f>
        <v>Reconocer etiquetas y rótulos de su entorno inmediato y los “lee”.</v>
      </c>
      <c r="B3629" s="139"/>
      <c r="C3629" s="139"/>
      <c r="F3629" s="128"/>
      <c r="G3629" s="124" t="str">
        <f>IF(A3629="","",VLOOKUP(J3531,'TRI-1C'!$B$18:$FH$61,101,FALSE))</f>
        <v>A+</v>
      </c>
      <c r="I3629" s="125" t="str">
        <f t="shared" si="136"/>
        <v>A+</v>
      </c>
      <c r="J3629" s="128"/>
    </row>
    <row r="3630" spans="1:10" ht="12.75" customHeight="1">
      <c r="A3630" s="192" t="str">
        <f>IF('TRI-1C'!$CY$13="","",'TRI-1C'!$CY$13)</f>
        <v>Relatar cuentos, narrados por el adulto, manteniendo la secuencia, sin la ayuda del paratexto.</v>
      </c>
      <c r="B3630" s="154"/>
      <c r="C3630" s="154"/>
      <c r="D3630" s="154"/>
      <c r="E3630" s="154"/>
      <c r="F3630" s="155"/>
      <c r="G3630" s="122" t="str">
        <f>IF(A3630="","",VLOOKUP(J3531,'TRI-1C'!$B$18:$FH$61,102,FALSE))</f>
        <v>A+</v>
      </c>
      <c r="H3630" s="150"/>
      <c r="I3630" s="127" t="str">
        <f t="shared" si="136"/>
        <v>A+</v>
      </c>
      <c r="J3630" s="126"/>
    </row>
    <row r="3631" spans="1:10" ht="12.75" customHeight="1">
      <c r="A3631" s="147" t="str">
        <f>IF('TRI-1C'!$CZ$13="","",'TRI-1C'!$CZ$13)</f>
        <v>Reproducir trabalenguas sencillos, adivinanzas, canciones y poemas cortos, mejorando su pronunciación y potenciando su capacidad imaginativa.</v>
      </c>
      <c r="B3631" s="139"/>
      <c r="C3631" s="139"/>
      <c r="F3631" s="128"/>
      <c r="G3631" s="124" t="str">
        <f>IF(A3631="","",VLOOKUP(J3531,'TRI-1C'!$B$18:$FH$61,103,FALSE))</f>
        <v>A+</v>
      </c>
      <c r="I3631" s="125" t="str">
        <f t="shared" si="136"/>
        <v>A+</v>
      </c>
      <c r="J3631" s="128"/>
    </row>
    <row r="3632" spans="1:10" ht="12.75" customHeight="1">
      <c r="A3632" s="148" t="str">
        <f>IF('TRI-1C'!$DA$13="","",'TRI-1C'!$DA$13)</f>
        <v>Responder preguntas sobre un texto narrado por el adulto, relacionadas a los personajes y acciones principales.</v>
      </c>
      <c r="B3632" s="149"/>
      <c r="C3632" s="149"/>
      <c r="D3632" s="150"/>
      <c r="E3632" s="150"/>
      <c r="F3632" s="126"/>
      <c r="G3632" s="122" t="str">
        <f>IF(A3632="","",VLOOKUP(J3531,'TRI-1C'!$B$18:$FH$61,104,FALSE))</f>
        <v>A+</v>
      </c>
      <c r="H3632" s="150"/>
      <c r="I3632" s="127" t="str">
        <f t="shared" si="136"/>
        <v>A+</v>
      </c>
      <c r="J3632" s="126"/>
    </row>
    <row r="3633" spans="1:10" ht="12.75" customHeight="1">
      <c r="A3633" s="147" t="str">
        <f>IF('TRI-1C'!$DB$13="","",'TRI-1C'!$DB$13)</f>
        <v>Seguir instrucciones sencillas que involucren la ejecución de tres o más actividades</v>
      </c>
      <c r="B3633" s="139"/>
      <c r="C3633" s="139"/>
      <c r="F3633" s="128"/>
      <c r="G3633" s="124" t="str">
        <f>IF(A3633="","",VLOOKUP(J3531,'TRI-1C'!$B$18:$FH$61,105,FALSE))</f>
        <v>A+</v>
      </c>
      <c r="I3633" s="125" t="str">
        <f t="shared" si="136"/>
        <v>A+</v>
      </c>
      <c r="J3633" s="128"/>
    </row>
    <row r="3634" spans="1:10" ht="12.75" customHeight="1">
      <c r="A3634" s="165" t="str">
        <f>'BI-1T'!$A$12</f>
        <v>EXPRESIÓN ARTISTICA</v>
      </c>
      <c r="B3634" s="158"/>
      <c r="C3634" s="158"/>
      <c r="D3634" s="158"/>
      <c r="E3634" s="158"/>
      <c r="F3634" s="159"/>
      <c r="G3634" s="122" t="str">
        <f>IF(A3634="","",VLOOKUP(J3531,'TRI-1C'!$B$18:$FH$61,106,FALSE))</f>
        <v>A+</v>
      </c>
      <c r="H3634" s="150"/>
      <c r="I3634" s="127"/>
      <c r="J3634" s="126"/>
    </row>
    <row r="3635" spans="1:10" ht="12.75" customHeight="1">
      <c r="A3635" s="11" t="str">
        <f>IF('TRI-1C'!$DD$13="","",'TRI-1C'!$DD$13)</f>
        <v>Cantar canciones siguiendo el ritmo y coordinando con las expresiones de su cuerpo.</v>
      </c>
      <c r="B3635" s="156"/>
      <c r="C3635" s="156"/>
      <c r="D3635" s="156"/>
      <c r="E3635" s="156"/>
      <c r="F3635" s="157"/>
      <c r="G3635" s="124" t="str">
        <f>IF(A3635="","",VLOOKUP(J3531,'TRI-1C'!$B$18:$FH$61,107,FALSE))</f>
        <v>A+</v>
      </c>
      <c r="I3635" s="125" t="str">
        <f t="shared" ref="I3635:I3645" si="137">IF(G3635="","",G3635)</f>
        <v>A+</v>
      </c>
      <c r="J3635" s="128"/>
    </row>
    <row r="3636" spans="1:10" ht="12.75" customHeight="1">
      <c r="A3636" s="148" t="str">
        <f>IF('TRI-1C'!$DE$13="","",'TRI-1C'!$DE$13)</f>
        <v>Comunicar de manera escrita sus ideas intentando imitar letras o formas parecidas a letras.</v>
      </c>
      <c r="B3636" s="149"/>
      <c r="C3636" s="149"/>
      <c r="D3636" s="150"/>
      <c r="E3636" s="150"/>
      <c r="F3636" s="126"/>
      <c r="G3636" s="122" t="str">
        <f>IF(A3636="","",VLOOKUP(J3531,'TRI-1C'!$B$18:$FH$61,108,FALSE))</f>
        <v>A+</v>
      </c>
      <c r="H3636" s="150"/>
      <c r="I3636" s="127" t="str">
        <f t="shared" si="137"/>
        <v>A+</v>
      </c>
      <c r="J3636" s="126"/>
    </row>
    <row r="3637" spans="1:10" ht="12.75" customHeight="1">
      <c r="A3637" s="147" t="str">
        <f>IF('TRI-1C'!$DF$13="","",'TRI-1C'!$DF$13)</f>
        <v>Ejecutar patrones de más de dos ritmos con partes del cuerpo y elementos o instrumentos sonoros.</v>
      </c>
      <c r="B3637" s="139"/>
      <c r="C3637" s="139"/>
      <c r="F3637" s="128"/>
      <c r="G3637" s="124" t="str">
        <f>IF(A3637="","",VLOOKUP(J3531,'TRI-1C'!$B$18:$FH$61,109,FALSE))</f>
        <v>A+</v>
      </c>
      <c r="I3637" s="125" t="str">
        <f t="shared" si="137"/>
        <v>A+</v>
      </c>
      <c r="J3637" s="128"/>
    </row>
    <row r="3638" spans="1:10" ht="12.75" customHeight="1">
      <c r="A363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3638" s="149"/>
      <c r="C3638" s="149"/>
      <c r="D3638" s="150"/>
      <c r="E3638" s="150"/>
      <c r="F3638" s="126"/>
      <c r="G3638" s="122" t="str">
        <f>IF(A3638="","",VLOOKUP(J3531,'TRI-1C'!$B$18:$FH$61,110,FALSE))</f>
        <v>A+</v>
      </c>
      <c r="H3638" s="150"/>
      <c r="I3638" s="127" t="str">
        <f t="shared" si="137"/>
        <v>A+</v>
      </c>
      <c r="J3638" s="126"/>
    </row>
    <row r="3639" spans="1:10" ht="12.75" customHeight="1">
      <c r="A3639" s="147" t="str">
        <f>IF('TRI-1C'!$DH$13="","",'TRI-1C'!$DH$13)</f>
        <v>Expresar su opinión al observar una obra artística relacionada a la plástica o a la escultura.</v>
      </c>
      <c r="B3639" s="139"/>
      <c r="C3639" s="139"/>
      <c r="F3639" s="128"/>
      <c r="G3639" s="124" t="str">
        <f>IF(A3639="","",VLOOKUP(J3531,'TRI-1C'!$B$18:$FH$61,111,FALSE))</f>
        <v>A+</v>
      </c>
      <c r="I3639" s="125" t="str">
        <f t="shared" si="137"/>
        <v>A+</v>
      </c>
      <c r="J3639" s="128"/>
    </row>
    <row r="3640" spans="1:10" ht="12.75" customHeight="1">
      <c r="A3640" s="192" t="str">
        <f>IF('TRI-1C'!$DI$13="","",'TRI-1C'!$DI$13)</f>
        <v>Expresar sus vivencias y experiencias a través del dibujo libre.</v>
      </c>
      <c r="B3640" s="154"/>
      <c r="C3640" s="154"/>
      <c r="D3640" s="154"/>
      <c r="E3640" s="154"/>
      <c r="F3640" s="155"/>
      <c r="G3640" s="122" t="str">
        <f>IF(A3640="","",VLOOKUP(J3531,'TRI-1C'!$B$18:$FH$61,112,FALSE))</f>
        <v>A+</v>
      </c>
      <c r="H3640" s="150"/>
      <c r="I3640" s="127" t="str">
        <f t="shared" si="137"/>
        <v>A+</v>
      </c>
      <c r="J3640" s="126"/>
    </row>
    <row r="3641" spans="1:10" ht="12.75" customHeight="1">
      <c r="A3641" s="147" t="str">
        <f>IF('TRI-1C'!$DJ$13="","",'TRI-1C'!$DJ$13)</f>
        <v>Mantener el ritmo y las secuencias de pasos sencillos durante la ejecución de coreografías.</v>
      </c>
      <c r="B3641" s="139"/>
      <c r="C3641" s="139"/>
      <c r="F3641" s="128"/>
      <c r="G3641" s="124" t="str">
        <f>IF(A3641="","",VLOOKUP(J3531,'TRI-1C'!$B$18:$FH$61,113,FALSE))</f>
        <v>A+</v>
      </c>
      <c r="I3641" s="125" t="str">
        <f t="shared" si="137"/>
        <v>A+</v>
      </c>
      <c r="J3641" s="128"/>
    </row>
    <row r="3642" spans="1:10" ht="12.75" customHeight="1">
      <c r="A364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642" s="149"/>
      <c r="C3642" s="149"/>
      <c r="D3642" s="150"/>
      <c r="E3642" s="150"/>
      <c r="F3642" s="126"/>
      <c r="G3642" s="122" t="str">
        <f>IF(A3642="","",VLOOKUP(J3531,'TRI-1C'!$B$18:$FH$61,114,FALSE))</f>
        <v>A+</v>
      </c>
      <c r="H3642" s="150"/>
      <c r="I3642" s="127" t="str">
        <f t="shared" si="137"/>
        <v>A+</v>
      </c>
      <c r="J3642" s="126"/>
    </row>
    <row r="3643" spans="1:10" ht="12.75" customHeight="1">
      <c r="A3643" s="147" t="str">
        <f>IF('TRI-1C'!$DL$13="","",'TRI-1C'!$DL$13)</f>
        <v>Participar en dramatizaciones, asumiendo roles de diferentes personas del entorno y de personajes de cuentos e historietas.</v>
      </c>
      <c r="B3643" s="139"/>
      <c r="C3643" s="139"/>
      <c r="F3643" s="128"/>
      <c r="G3643" s="124" t="str">
        <f>IF(A3643="","",VLOOKUP(J3531,'TRI-1C'!$B$18:$FH$61,115,FALSE))</f>
        <v>A+</v>
      </c>
      <c r="I3643" s="125" t="str">
        <f t="shared" si="137"/>
        <v>A+</v>
      </c>
      <c r="J3643" s="128"/>
    </row>
    <row r="3644" spans="1:10" ht="12.75" customHeight="1">
      <c r="A3644" s="148" t="str">
        <f>IF('TRI-1C'!$DM$13="","",'TRI-1C'!$DM$13)</f>
        <v>Participar en rondas populares, bailes y juegos tradicionales, asumiendo los roles y respetando las reglas.</v>
      </c>
      <c r="B3644" s="158"/>
      <c r="C3644" s="158"/>
      <c r="D3644" s="158"/>
      <c r="E3644" s="158"/>
      <c r="F3644" s="159"/>
      <c r="G3644" s="122" t="str">
        <f>IF(A3644="","",VLOOKUP(J3531,'TRI-1C'!$B$18:$FH$61,116,FALSE))</f>
        <v>A+</v>
      </c>
      <c r="H3644" s="150"/>
      <c r="I3644" s="127" t="str">
        <f t="shared" si="137"/>
        <v>A+</v>
      </c>
      <c r="J3644" s="126"/>
    </row>
    <row r="3645" spans="1:10" ht="12.75" customHeight="1">
      <c r="A3645" s="11" t="str">
        <f>IF('TRI-1C'!$DN$13="","",'TRI-1C'!$DN$13)</f>
        <v>Realizar actividades creativas utilizando las técnicas grafo plásticas con variedad de materiales.</v>
      </c>
      <c r="B3645" s="156"/>
      <c r="C3645" s="156"/>
      <c r="D3645" s="156"/>
      <c r="E3645" s="156"/>
      <c r="F3645" s="157"/>
      <c r="G3645" s="124" t="str">
        <f>IF(A3645="","",VLOOKUP(J3531,'TRI-1C'!$B$18:$FH$61,117,FALSE))</f>
        <v>A+</v>
      </c>
      <c r="I3645" s="125" t="str">
        <f t="shared" si="137"/>
        <v>A+</v>
      </c>
      <c r="J3645" s="128"/>
    </row>
    <row r="3646" spans="1:10" ht="12.75" customHeight="1">
      <c r="A3646" s="165" t="str">
        <f>'BI-1T'!$A$13</f>
        <v>EXPRESION CORPORAL Y MOTRICIDAD</v>
      </c>
      <c r="B3646" s="149"/>
      <c r="C3646" s="149"/>
      <c r="D3646" s="150"/>
      <c r="E3646" s="150"/>
      <c r="F3646" s="126"/>
      <c r="G3646" s="122" t="str">
        <f>IF(A3646="","",VLOOKUP(J3531,'TRI-1C'!$B$18:$FH$61,118,FALSE))</f>
        <v>A+</v>
      </c>
      <c r="H3646" s="150"/>
      <c r="I3646" s="127"/>
      <c r="J3646" s="126"/>
    </row>
    <row r="3647" spans="1:10" ht="12.75" customHeight="1">
      <c r="A3647" s="147" t="str">
        <f>IF('TRI-1C'!$DP$13="","",'TRI-1C'!$DP$13)</f>
        <v>Caminar y correr con soltura y seguridad manteniendo el equilibrio a diferentes distancias, orientaciones y ritmos en espacios parciales.</v>
      </c>
      <c r="B3647" s="139"/>
      <c r="C3647" s="139"/>
      <c r="F3647" s="128"/>
      <c r="G3647" s="124" t="str">
        <f>IF(A3647="","",VLOOKUP(J3531,'TRI-1C'!$B$18:$FH$61,119,FALSE))</f>
        <v>A+</v>
      </c>
      <c r="I3647" s="125" t="str">
        <f t="shared" ref="I3647:I3674" si="138">IF(G3647="","",G3647)</f>
        <v>A+</v>
      </c>
      <c r="J3647" s="128"/>
    </row>
    <row r="3648" spans="1:10" ht="12.75" customHeight="1">
      <c r="A364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3648" s="149"/>
      <c r="C3648" s="149"/>
      <c r="D3648" s="150"/>
      <c r="E3648" s="150"/>
      <c r="F3648" s="126"/>
      <c r="G3648" s="122" t="str">
        <f>IF(A3648="","",VLOOKUP(J3531,'TRI-1C'!$B$18:$FH$61,120,FALSE))</f>
        <v>A+</v>
      </c>
      <c r="H3648" s="150"/>
      <c r="I3648" s="127" t="str">
        <f t="shared" si="138"/>
        <v>A+</v>
      </c>
      <c r="J3648" s="126"/>
    </row>
    <row r="3649" spans="1:10" ht="12.75" customHeight="1">
      <c r="A3649" s="147" t="str">
        <f>IF('TRI-1C'!$DR$13="","",'TRI-1C'!$DR$13)</f>
        <v>Discriminar sonidos onomatopéyicos y diferencia los sonidos naturales de los artificiales</v>
      </c>
      <c r="B3649" s="139"/>
      <c r="C3649" s="139"/>
      <c r="F3649" s="128"/>
      <c r="G3649" s="124" t="str">
        <f>IF(A3649="","",VLOOKUP(J3531,'TRI-1C'!$B$18:$FH$61,121,FALSE))</f>
        <v>A+</v>
      </c>
      <c r="I3649" s="125" t="str">
        <f t="shared" si="138"/>
        <v>A+</v>
      </c>
      <c r="J3649" s="128"/>
    </row>
    <row r="3650" spans="1:10" ht="12.75" customHeight="1">
      <c r="A3650" s="192" t="str">
        <f>IF('TRI-1C'!$DS$13="","",'TRI-1C'!$DS$13)</f>
        <v>Ejecutar actividades coordinadamente y con un control adecuado de fuerza y tonicidad muscular como: lanzar, atrapar y patear objetos y pelotas.</v>
      </c>
      <c r="B3650" s="154"/>
      <c r="C3650" s="154"/>
      <c r="D3650" s="154"/>
      <c r="E3650" s="154"/>
      <c r="F3650" s="155"/>
      <c r="G3650" s="122" t="str">
        <f>IF(A3650="","",VLOOKUP(J3531,'TRI-1C'!$B$18:$FH$61,122,FALSE))</f>
        <v>A+</v>
      </c>
      <c r="H3650" s="150"/>
      <c r="I3650" s="127" t="str">
        <f t="shared" si="138"/>
        <v>A+</v>
      </c>
      <c r="J3650" s="126"/>
    </row>
    <row r="3651" spans="1:10" ht="12.75" customHeight="1">
      <c r="A3651" s="147" t="str">
        <f>IF('TRI-1C'!$DT$13="","",'TRI-1C'!$DT$13)</f>
        <v>Emplear su lado dominante en la realización de la mayoría de las actividades que utilice la mano, ojo y pie.</v>
      </c>
      <c r="B3651" s="139"/>
      <c r="C3651" s="139"/>
      <c r="F3651" s="128"/>
      <c r="G3651" s="124" t="str">
        <f>IF(A3651="","",VLOOKUP(J3531,'TRI-1C'!$B$18:$FH$61,123,FALSE))</f>
        <v>A+</v>
      </c>
      <c r="I3651" s="125" t="str">
        <f t="shared" si="138"/>
        <v>A+</v>
      </c>
      <c r="J3651" s="128"/>
    </row>
    <row r="3652" spans="1:10" ht="12.75" customHeight="1">
      <c r="A3652" s="148" t="str">
        <f>IF('TRI-1C'!$DU$13="","",'TRI-1C'!$DU$13)</f>
        <v>Galopar y salticar coordinadamente con obstáculos ejecutando circuitos.</v>
      </c>
      <c r="B3652" s="149"/>
      <c r="C3652" s="149"/>
      <c r="D3652" s="150"/>
      <c r="E3652" s="150"/>
      <c r="F3652" s="126"/>
      <c r="G3652" s="122" t="str">
        <f>IF(A3652="","",VLOOKUP(J3531,'TRI-1C'!$B$18:$FH$61,124,FALSE))</f>
        <v>A+</v>
      </c>
      <c r="H3652" s="150"/>
      <c r="I3652" s="127" t="str">
        <f t="shared" si="138"/>
        <v>A+</v>
      </c>
      <c r="J3652" s="126"/>
    </row>
    <row r="3653" spans="1:10" ht="12.75" customHeight="1">
      <c r="A365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3653" s="139"/>
      <c r="C3653" s="139"/>
      <c r="F3653" s="128"/>
      <c r="G3653" s="124" t="str">
        <f>IF(A3653="","",VLOOKUP(J3531,'TRI-1C'!$B$18:$FH$61,125,FALSE))</f>
        <v>A+</v>
      </c>
      <c r="I3653" s="125" t="str">
        <f t="shared" si="138"/>
        <v>A+</v>
      </c>
      <c r="J3653" s="128"/>
    </row>
    <row r="3654" spans="1:10" ht="12.75" customHeight="1">
      <c r="A3654" s="148" t="str">
        <f>IF('TRI-1C'!$DW$13="","",'TRI-1C'!$DW$13)</f>
        <v>Mantener el equilibro al caminar sobre líneas rectas, curvas y quebradas con altura (aprox. 20 cm) logrando un adecuado control postural.</v>
      </c>
      <c r="B3654" s="158"/>
      <c r="C3654" s="158"/>
      <c r="D3654" s="158"/>
      <c r="E3654" s="158"/>
      <c r="F3654" s="159"/>
      <c r="G3654" s="122" t="str">
        <f>IF(A3654="","",VLOOKUP(J3531,'TRI-1C'!$B$18:$FH$61,126,FALSE))</f>
        <v>A+</v>
      </c>
      <c r="H3654" s="150"/>
      <c r="I3654" s="127" t="str">
        <f t="shared" si="138"/>
        <v>A+</v>
      </c>
      <c r="J3654" s="126"/>
    </row>
    <row r="3655" spans="1:10" ht="12.75" customHeight="1">
      <c r="A3655" s="11" t="str">
        <f>IF('TRI-1C'!$DX$13="","",'TRI-1C'!$DX$13)</f>
        <v>Mantener un adecuado control postural en diferentes posiciones del cuerpo y en desplazamientos.</v>
      </c>
      <c r="B3655" s="156"/>
      <c r="C3655" s="156"/>
      <c r="D3655" s="156"/>
      <c r="E3655" s="156"/>
      <c r="F3655" s="157"/>
      <c r="G3655" s="124" t="str">
        <f>IF(A3655="","",VLOOKUP(J3531,'TRI-1C'!$B$18:$FH$61,127,FALSE))</f>
        <v>A+</v>
      </c>
      <c r="I3655" s="125" t="str">
        <f t="shared" si="138"/>
        <v>A+</v>
      </c>
      <c r="J3655" s="128"/>
    </row>
    <row r="3656" spans="1:10" ht="12.75" customHeight="1">
      <c r="A3656" s="148" t="str">
        <f>IF('TRI-1C'!$DY$13="","",'TRI-1C'!$DY$13)</f>
        <v>Orientarse en el espacio realizando desplazamientos en función de consignas dadas con las nociones: entre, adelante-atrás, junto a, cerca-lejos</v>
      </c>
      <c r="B3656" s="149"/>
      <c r="C3656" s="149"/>
      <c r="D3656" s="150"/>
      <c r="E3656" s="150"/>
      <c r="F3656" s="126"/>
      <c r="G3656" s="122" t="str">
        <f>IF(A3656="","",VLOOKUP(J3531,'TRI-1C'!$B$18:$FH$61,128,FALSE))</f>
        <v>A+</v>
      </c>
      <c r="H3656" s="150"/>
      <c r="I3656" s="127" t="str">
        <f t="shared" si="138"/>
        <v>A+</v>
      </c>
      <c r="J3656" s="126"/>
    </row>
    <row r="3657" spans="1:10" ht="12.75" customHeight="1">
      <c r="A3657" s="147" t="str">
        <f>IF('TRI-1C'!$DZ$13="","",'TRI-1C'!$DZ$13)</f>
        <v>Realiza varios movimientos y desplazamientos combinados a diferentes velocidades (rápido, lento), duración (largos y corto).</v>
      </c>
      <c r="B3657" s="139"/>
      <c r="C3657" s="139"/>
      <c r="F3657" s="128"/>
      <c r="G3657" s="124" t="str">
        <f>IF(A3657="","",VLOOKUP(J3531,'TRI-1C'!$B$18:$FH$61,129,FALSE))</f>
        <v>A+</v>
      </c>
      <c r="I3657" s="125" t="str">
        <f t="shared" si="138"/>
        <v>A+</v>
      </c>
      <c r="J3657" s="128"/>
    </row>
    <row r="3658" spans="1:10" ht="12.75" customHeight="1">
      <c r="A3658" s="148" t="str">
        <f>IF('TRI-1C'!$EA$13="","",'TRI-1C'!$EA$13)</f>
        <v>Realizar actividades de coordinación visomotriz con niveles de dificultad creciente en el tamaño y tipo de materiales.</v>
      </c>
      <c r="B3658" s="149"/>
      <c r="C3658" s="149"/>
      <c r="D3658" s="150"/>
      <c r="E3658" s="150"/>
      <c r="F3658" s="126"/>
      <c r="G3658" s="122" t="str">
        <f>IF(A3658="","",VLOOKUP(J3531,'TRI-1C'!$B$18:$FH$61,130,FALSE))</f>
        <v>A+</v>
      </c>
      <c r="H3658" s="150"/>
      <c r="I3658" s="127" t="str">
        <f t="shared" si="138"/>
        <v>A+</v>
      </c>
      <c r="J3658" s="126"/>
    </row>
    <row r="3659" spans="1:10" ht="12.75" customHeight="1">
      <c r="A3659" s="147" t="str">
        <f>IF('TRI-1C'!$EB$13="","",'TRI-1C'!$EB$13)</f>
        <v>Realizar desplazamientos y movimientos combinados utilizando el espacio total y parcial a diferentes distancias (largas-cortas)</v>
      </c>
      <c r="B3659" s="139"/>
      <c r="C3659" s="139"/>
      <c r="F3659" s="128"/>
      <c r="G3659" s="124" t="str">
        <f>IF(A3659="","",VLOOKUP(J3531,'TRI-1C'!$B$18:$FH$61,131,FALSE))</f>
        <v>A+</v>
      </c>
      <c r="I3659" s="125" t="str">
        <f t="shared" si="138"/>
        <v>A+</v>
      </c>
      <c r="J3659" s="128"/>
    </row>
    <row r="3660" spans="1:10" ht="12.75" customHeight="1">
      <c r="A366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3660" s="154"/>
      <c r="C3660" s="154"/>
      <c r="D3660" s="154"/>
      <c r="E3660" s="154"/>
      <c r="F3660" s="155"/>
      <c r="G3660" s="122" t="str">
        <f>IF(A3660="","",VLOOKUP(J3531,'TRI-1C'!$B$18:$FH$61,132,FALSE))</f>
        <v>A+</v>
      </c>
      <c r="H3660" s="150"/>
      <c r="I3660" s="127" t="str">
        <f t="shared" si="138"/>
        <v>A+</v>
      </c>
      <c r="J3660" s="126"/>
    </row>
    <row r="3661" spans="1:10" ht="12.75" customHeight="1">
      <c r="A366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3661" s="139"/>
      <c r="C3661" s="139"/>
      <c r="F3661" s="128"/>
      <c r="G3661" s="124" t="str">
        <f>IF(A3661="","",VLOOKUP(J3531,'TRI-1C'!$B$18:$FH$61,133,FALSE))</f>
        <v>A+</v>
      </c>
      <c r="I3661" s="125" t="str">
        <f t="shared" si="138"/>
        <v>A+</v>
      </c>
      <c r="J3661" s="128"/>
    </row>
    <row r="3662" spans="1:10" ht="12.75" customHeight="1">
      <c r="A366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3662" s="149"/>
      <c r="C3662" s="149"/>
      <c r="D3662" s="150"/>
      <c r="E3662" s="150"/>
      <c r="F3662" s="126"/>
      <c r="G3662" s="122" t="str">
        <f>IF(A3662="","",VLOOKUP(J3531,'TRI-1C'!$B$18:$FH$61,134,FALSE))</f>
        <v>A+</v>
      </c>
      <c r="H3662" s="150"/>
      <c r="I3662" s="127" t="str">
        <f t="shared" si="138"/>
        <v>A+</v>
      </c>
      <c r="J3662" s="126"/>
    </row>
    <row r="3663" spans="1:10" ht="12.75" customHeight="1">
      <c r="A3663" s="147" t="str">
        <f>IF('TRI-1C'!$EF$13="","",'TRI-1C'!$EF$13)</f>
        <v>Realizar movimientos diferenciados con los lados laterales del cuerpo (un lado y otro lado).</v>
      </c>
      <c r="B3663" s="139"/>
      <c r="C3663" s="139"/>
      <c r="F3663" s="128"/>
      <c r="G3663" s="124" t="str">
        <f>IF(A3663="","",VLOOKUP(J3531,'TRI-1C'!$B$18:$FH$61,135,FALSE))</f>
        <v>A+</v>
      </c>
      <c r="I3663" s="125" t="str">
        <f t="shared" si="138"/>
        <v>A+</v>
      </c>
      <c r="J3663" s="128"/>
    </row>
    <row r="3664" spans="1:10" ht="12.75" customHeight="1">
      <c r="A3664" s="148" t="str">
        <f>IF('TRI-1C'!$EG$13="","",'TRI-1C'!$EG$13)</f>
        <v>Realizar movimientos para la coordinación de ojo y pie como: patear pelotas hacia un punto fijo determinado.</v>
      </c>
      <c r="B3664" s="158"/>
      <c r="C3664" s="158"/>
      <c r="D3664" s="158"/>
      <c r="E3664" s="158"/>
      <c r="F3664" s="159"/>
      <c r="G3664" s="122" t="str">
        <f>IF(A3664="","",VLOOKUP(J3531,'TRI-1C'!$B$18:$FH$61,136,FALSE))</f>
        <v>A+</v>
      </c>
      <c r="H3664" s="150"/>
      <c r="I3664" s="127" t="str">
        <f t="shared" si="138"/>
        <v>A+</v>
      </c>
      <c r="J3664" s="126"/>
    </row>
    <row r="3665" spans="1:10" ht="12.75" customHeight="1">
      <c r="A3665" s="11" t="str">
        <f>IF('TRI-1C'!$EH$13="","",'TRI-1C'!$EH$13)</f>
        <v>Realizar representaciones gráficas utilizando el dibujo con detalles que le dan intencionalidad y sentido para identificarlos</v>
      </c>
      <c r="B3665" s="156"/>
      <c r="C3665" s="156"/>
      <c r="D3665" s="156"/>
      <c r="E3665" s="156"/>
      <c r="F3665" s="157"/>
      <c r="G3665" s="124" t="str">
        <f>IF(A3665="","",VLOOKUP(J3531,'TRI-1C'!$B$18:$FH$61,137,FALSE))</f>
        <v>A+</v>
      </c>
      <c r="I3665" s="125" t="str">
        <f t="shared" si="138"/>
        <v>A+</v>
      </c>
      <c r="J3665" s="128"/>
    </row>
    <row r="3666" spans="1:10" ht="12.75" customHeight="1">
      <c r="A3666" s="148" t="str">
        <f>IF('TRI-1C'!$EI$13="","",'TRI-1C'!$EI$13)</f>
        <v>Reconocer la importancia del peatón y respetar su espacio en la vía mediante actividades lúdicas que fomenten el aprendizaje de normas de tránsito.</v>
      </c>
      <c r="B3666" s="149"/>
      <c r="C3666" s="149"/>
      <c r="D3666" s="150"/>
      <c r="E3666" s="150"/>
      <c r="F3666" s="126"/>
      <c r="G3666" s="122" t="str">
        <f>IF(A3666="","",VLOOKUP(J3531,'TRI-1C'!$B$18:$FH$61,138,FALSE))</f>
        <v>A+</v>
      </c>
      <c r="H3666" s="150"/>
      <c r="I3666" s="127" t="str">
        <f t="shared" si="138"/>
        <v>A+</v>
      </c>
      <c r="J3666" s="126"/>
    </row>
    <row r="3667" spans="1:10" ht="12.75" customHeight="1">
      <c r="A3667" s="147" t="str">
        <f>IF('TRI-1C'!$EJ$13="","",'TRI-1C'!$EJ$13)</f>
        <v>Representar la figura humana utilizando el monigote e incorporando detalles según la interiorización de su imagen corporal.</v>
      </c>
      <c r="B3667" s="139"/>
      <c r="C3667" s="139"/>
      <c r="F3667" s="128"/>
      <c r="G3667" s="124" t="str">
        <f>IF(A3667="","",VLOOKUP(J3531,'TRI-1C'!$B$18:$FH$61,139,FALSE))</f>
        <v>A+</v>
      </c>
      <c r="I3667" s="125" t="str">
        <f t="shared" si="138"/>
        <v>A+</v>
      </c>
      <c r="J3667" s="128"/>
    </row>
    <row r="3668" spans="1:10" ht="12.75" customHeight="1">
      <c r="A3668" s="148" t="str">
        <f>IF('TRI-1C'!$EK$13="","",'TRI-1C'!$EK$13)</f>
        <v>Saltar de un pie a otro alternadamente, de manera autónoma.</v>
      </c>
      <c r="B3668" s="149"/>
      <c r="C3668" s="149"/>
      <c r="D3668" s="150"/>
      <c r="E3668" s="150"/>
      <c r="F3668" s="126"/>
      <c r="G3668" s="122" t="str">
        <f>IF(A3668="","",VLOOKUP(J3531,'TRI-1C'!$B$18:$FH$61,140,FALSE))</f>
        <v>A+</v>
      </c>
      <c r="H3668" s="150"/>
      <c r="I3668" s="127" t="str">
        <f t="shared" si="138"/>
        <v>A+</v>
      </c>
      <c r="J3668" s="126"/>
    </row>
    <row r="3669" spans="1:10" ht="12.75" customHeight="1">
      <c r="A3669" s="147" t="str">
        <f>IF('TRI-1C'!$EL$13="","",'TRI-1C'!$EL$13)</f>
        <v>Saltar en dos pies en sentido vertical obstáculos de 20 a 30 cm en altura y en sentido horizontal longitudes de aproximadamente 50 a 70 cm.</v>
      </c>
      <c r="B3669" s="139"/>
      <c r="C3669" s="139"/>
      <c r="F3669" s="128"/>
      <c r="G3669" s="124" t="str">
        <f>IF(A3669="","",VLOOKUP(J3531,'TRI-1C'!$B$18:$FH$61,141,FALSE))</f>
        <v>A+</v>
      </c>
      <c r="I3669" s="125" t="str">
        <f t="shared" si="138"/>
        <v>A+</v>
      </c>
      <c r="J3669" s="128"/>
    </row>
    <row r="3670" spans="1:10" ht="12.75" customHeight="1">
      <c r="A3670" s="192" t="str">
        <f>IF('TRI-1C'!$EM$13="","",'TRI-1C'!$EM$13)</f>
        <v>Subir y bajar escaleras alternando los pies.</v>
      </c>
      <c r="B3670" s="154"/>
      <c r="C3670" s="154"/>
      <c r="D3670" s="154"/>
      <c r="E3670" s="154"/>
      <c r="F3670" s="155"/>
      <c r="G3670" s="122" t="str">
        <f>IF(A3670="","",VLOOKUP(J3531,'TRI-1C'!$B$18:$FH$61,142,FALSE))</f>
        <v>A+</v>
      </c>
      <c r="H3670" s="150"/>
      <c r="I3670" s="127" t="str">
        <f t="shared" si="138"/>
        <v>A+</v>
      </c>
      <c r="J3670" s="126"/>
    </row>
    <row r="3671" spans="1:10" ht="12.75" customHeight="1">
      <c r="A3671" s="147" t="str">
        <f>IF('TRI-1C'!$EN$13="","",'TRI-1C'!$EN$13)</f>
        <v>Trepar y reptar a diferentes ritmos y en posiciones corporales diversas (cúbito ventral y cúbito dorsal).</v>
      </c>
      <c r="B3671" s="139"/>
      <c r="C3671" s="139"/>
      <c r="F3671" s="128"/>
      <c r="G3671" s="124" t="str">
        <f>IF(A3671="","",VLOOKUP(J3531,'TRI-1C'!$B$18:$FH$61,143,FALSE))</f>
        <v>A+</v>
      </c>
      <c r="I3671" s="125" t="str">
        <f t="shared" si="138"/>
        <v>A+</v>
      </c>
      <c r="J3671" s="128"/>
    </row>
    <row r="3672" spans="1:10" ht="12.75" customHeight="1">
      <c r="A3672" s="148" t="str">
        <f>IF('TRI-1C'!$EO$13="","",'TRI-1C'!$EO$13)</f>
        <v>Ubicar algunas partes de su cuerpo en función de las nociones de al lado, junto a, cerca-lejos.</v>
      </c>
      <c r="B3672" s="149"/>
      <c r="C3672" s="149"/>
      <c r="D3672" s="150"/>
      <c r="E3672" s="150"/>
      <c r="F3672" s="126"/>
      <c r="G3672" s="122" t="str">
        <f>IF(A3672="","",VLOOKUP(J3531,'TRI-1C'!$B$18:$FH$61,144,FALSE))</f>
        <v>A+</v>
      </c>
      <c r="H3672" s="150"/>
      <c r="I3672" s="127" t="str">
        <f t="shared" si="138"/>
        <v>A+</v>
      </c>
      <c r="J3672" s="126"/>
    </row>
    <row r="3673" spans="1:10" ht="12.75" customHeight="1">
      <c r="A3673" s="147" t="str">
        <f>IF('TRI-1C'!$EP$13="","",'TRI-1C'!$EP$13)</f>
        <v>Utilizar el espacio parcial e inicia con el uso del espacio total para realizar representaciones gráficas.</v>
      </c>
      <c r="B3673" s="139"/>
      <c r="C3673" s="139"/>
      <c r="F3673" s="128"/>
      <c r="G3673" s="124" t="str">
        <f>IF(A3673="","",VLOOKUP(J3531,'TRI-1C'!$B$18:$FH$61,145,FALSE))</f>
        <v>A+</v>
      </c>
      <c r="I3673" s="125" t="str">
        <f t="shared" si="138"/>
        <v>A+</v>
      </c>
      <c r="J3673" s="128"/>
    </row>
    <row r="3674" spans="1:10" ht="12.75" customHeight="1">
      <c r="A3674" s="148" t="str">
        <f>IF('TRI-1C'!$EQ$13="","",'TRI-1C'!$EQ$13)</f>
        <v>Utilizar la pinza digital para coger lápices, marcadores, pinceles y diversos tipos de materiales.</v>
      </c>
      <c r="B3674" s="158"/>
      <c r="C3674" s="158"/>
      <c r="D3674" s="158"/>
      <c r="E3674" s="158"/>
      <c r="F3674" s="159"/>
      <c r="G3674" s="122" t="str">
        <f>IF(A3674="","",VLOOKUP(J3531,'TRI-1C'!$B$18:$FH$61,146,FALSE))</f>
        <v>A+</v>
      </c>
      <c r="H3674" s="150"/>
      <c r="I3674" s="127" t="str">
        <f t="shared" si="138"/>
        <v>A+</v>
      </c>
      <c r="J3674" s="126"/>
    </row>
    <row r="3675" spans="1:10" ht="12.75" customHeight="1">
      <c r="A3675" s="6" t="str">
        <f>NOTAS!$O$14</f>
        <v>CIVICA Y ACOMPAÑAMIENTO INTEGRAL</v>
      </c>
      <c r="B3675" s="156"/>
      <c r="C3675" s="156"/>
      <c r="D3675" s="156"/>
      <c r="E3675" s="156"/>
      <c r="F3675" s="157"/>
      <c r="G3675" s="124" t="str">
        <f>IF(A3675="","",VLOOKUP(J3531,'TRI-1C'!$B$18:$FH$61,146,FALSE))</f>
        <v>A+</v>
      </c>
      <c r="I3675" s="125"/>
      <c r="J3675" s="128"/>
    </row>
    <row r="3676" spans="1:10" ht="12.75" customHeight="1">
      <c r="A3676" s="148" t="str">
        <f>IF('TRI-1C'!$ES$13="","",'TRI-1C'!$ES$13)</f>
        <v/>
      </c>
      <c r="B3676" s="149"/>
      <c r="C3676" s="149"/>
      <c r="D3676" s="150"/>
      <c r="E3676" s="150"/>
      <c r="F3676" s="126"/>
      <c r="G3676" s="122" t="str">
        <f>IF(A3676="","",VLOOKUP(J3531,'TRI-1C'!$B$18:$FH$61,148,FALSE))</f>
        <v/>
      </c>
      <c r="H3676" s="150"/>
      <c r="I3676" s="127" t="str">
        <f t="shared" ref="I3676:I3685" si="139">IF(G3676="","",G3676)</f>
        <v/>
      </c>
      <c r="J3676" s="126"/>
    </row>
    <row r="3677" spans="1:10" ht="12.75" customHeight="1">
      <c r="A3677" s="147" t="str">
        <f>IF('TRI-1C'!$ET$13="","",'TRI-1C'!$ET$13)</f>
        <v>AUTOCONOCIMIENTO</v>
      </c>
      <c r="B3677" s="139"/>
      <c r="C3677" s="139"/>
      <c r="F3677" s="128"/>
      <c r="G3677" s="124" t="str">
        <f>IF(A3677="","",VLOOKUP(J3531,'TRI-1C'!$B$18:$FH$61,149,FALSE))</f>
        <v>S</v>
      </c>
      <c r="I3677" s="125" t="str">
        <f t="shared" si="139"/>
        <v>S</v>
      </c>
      <c r="J3677" s="128"/>
    </row>
    <row r="3678" spans="1:10" ht="12.75" customHeight="1">
      <c r="A3678" s="148" t="str">
        <f>IF('TRI-1C'!$EU$13="","",'TRI-1C'!$EU$13)</f>
        <v>PENSAMIENO CRITICO</v>
      </c>
      <c r="B3678" s="149"/>
      <c r="C3678" s="149"/>
      <c r="D3678" s="150"/>
      <c r="E3678" s="150"/>
      <c r="F3678" s="126"/>
      <c r="G3678" s="122" t="str">
        <f>IF(A3678="","",VLOOKUP(J3531,'TRI-1C'!$B$18:$FH$61,150,FALSE))</f>
        <v>S</v>
      </c>
      <c r="H3678" s="150"/>
      <c r="I3678" s="127" t="str">
        <f t="shared" si="139"/>
        <v>S</v>
      </c>
      <c r="J3678" s="126"/>
    </row>
    <row r="3679" spans="1:10" ht="12.75" customHeight="1">
      <c r="A3679" s="147" t="str">
        <f>IF('TRI-1C'!$EV$13="","",'TRI-1C'!$EV$13)</f>
        <v>MANEJO DE PROBLEMAS</v>
      </c>
      <c r="B3679" s="139"/>
      <c r="C3679" s="139"/>
      <c r="F3679" s="128"/>
      <c r="G3679" s="124" t="str">
        <f>IF(A3679="","",VLOOKUP(J3531,'TRI-1C'!$B$18:$FH$61,151,FALSE))</f>
        <v>S</v>
      </c>
      <c r="I3679" s="125" t="str">
        <f t="shared" si="139"/>
        <v>S</v>
      </c>
      <c r="J3679" s="128"/>
    </row>
    <row r="3680" spans="1:10" ht="12.75" customHeight="1">
      <c r="A3680" s="192" t="str">
        <f>IF('TRI-1C'!$EW$13="","",'TRI-1C'!$EW$13)</f>
        <v>TOMA DE DECISIONES</v>
      </c>
      <c r="B3680" s="154"/>
      <c r="C3680" s="154"/>
      <c r="D3680" s="154"/>
      <c r="E3680" s="154"/>
      <c r="F3680" s="155"/>
      <c r="G3680" s="122" t="str">
        <f>IF(A3680="","",VLOOKUP(J3531,'TRI-1C'!$B$18:$FH$61,152,FALSE))</f>
        <v>S</v>
      </c>
      <c r="H3680" s="150"/>
      <c r="I3680" s="127" t="str">
        <f t="shared" si="139"/>
        <v>S</v>
      </c>
      <c r="J3680" s="126"/>
    </row>
    <row r="3681" spans="1:10" ht="12.75" customHeight="1">
      <c r="A3681" s="147" t="str">
        <f>IF('TRI-1C'!$EX$13="","",'TRI-1C'!$EX$13)</f>
        <v>TRABAJO EN EQUIPO</v>
      </c>
      <c r="B3681" s="139"/>
      <c r="C3681" s="139"/>
      <c r="F3681" s="128"/>
      <c r="G3681" s="124" t="str">
        <f>IF(A3681="","",VLOOKUP(J3531,'TRI-1C'!$B$18:$FH$61,153,FALSE))</f>
        <v>S</v>
      </c>
      <c r="I3681" s="125" t="str">
        <f t="shared" si="139"/>
        <v>S</v>
      </c>
      <c r="J3681" s="128"/>
    </row>
    <row r="3682" spans="1:10" ht="12.75" customHeight="1">
      <c r="A3682" s="148" t="str">
        <f>IF('TRI-1C'!$EY$13="","",'TRI-1C'!$EY$13)</f>
        <v>CONCIENCIA SOCIAL</v>
      </c>
      <c r="B3682" s="149"/>
      <c r="C3682" s="149"/>
      <c r="D3682" s="150"/>
      <c r="E3682" s="150"/>
      <c r="F3682" s="126"/>
      <c r="G3682" s="122" t="str">
        <f>IF(A3682="","",VLOOKUP(J3531,'TRI-1C'!$B$18:$FH$61,154,FALSE))</f>
        <v>F</v>
      </c>
      <c r="H3682" s="150"/>
      <c r="I3682" s="127" t="str">
        <f t="shared" si="139"/>
        <v>F</v>
      </c>
      <c r="J3682" s="126"/>
    </row>
    <row r="3683" spans="1:10" ht="12.75" customHeight="1">
      <c r="A3683" s="147" t="str">
        <f>IF('TRI-1C'!$EZ$13="","",'TRI-1C'!$EZ$13)</f>
        <v xml:space="preserve">RELACIONES INTERPERSONALES	</v>
      </c>
      <c r="B3683" s="139"/>
      <c r="C3683" s="139"/>
      <c r="F3683" s="128"/>
      <c r="G3683" s="124" t="str">
        <f>IF(A3683="","",VLOOKUP(J3531,'TRI-1C'!$B$18:$FH$61,155,FALSE))</f>
        <v>F</v>
      </c>
      <c r="I3683" s="125" t="str">
        <f t="shared" si="139"/>
        <v>F</v>
      </c>
      <c r="J3683" s="128"/>
    </row>
    <row r="3684" spans="1:10" ht="12.75" customHeight="1">
      <c r="A3684" s="148" t="str">
        <f>IF('TRI-1C'!$FA$13="","",'TRI-1C'!$FA$13)</f>
        <v>MANEJO DE CONFLICTOS</v>
      </c>
      <c r="B3684" s="149"/>
      <c r="C3684" s="149"/>
      <c r="D3684" s="150"/>
      <c r="E3684" s="150"/>
      <c r="F3684" s="126"/>
      <c r="G3684" s="122" t="str">
        <f>IF(A3684="","",VLOOKUP(J3531,'TRI-1C'!$B$18:$FH$61,156,FALSE))</f>
        <v>F</v>
      </c>
      <c r="H3684" s="150"/>
      <c r="I3684" s="127" t="str">
        <f t="shared" si="139"/>
        <v>F</v>
      </c>
      <c r="J3684" s="126"/>
    </row>
    <row r="3685" spans="1:10" ht="12.75" customHeight="1">
      <c r="A3685" s="147" t="str">
        <f>IF('TRI-1C'!$FB$13="","",'TRI-1C'!$FB$13)</f>
        <v>MANEJO DE EMOCIONES Y SENTIMIENTOS</v>
      </c>
      <c r="B3685" s="139"/>
      <c r="C3685" s="139"/>
      <c r="F3685" s="128"/>
      <c r="G3685" s="124" t="str">
        <f>IF(A3685="","",VLOOKUP(J3531,'TRI-1C'!$B$18:$FH$61,157,FALSE))</f>
        <v>F</v>
      </c>
      <c r="I3685" s="125" t="str">
        <f t="shared" si="139"/>
        <v>F</v>
      </c>
      <c r="J3685" s="128"/>
    </row>
    <row r="3686" spans="1:10" ht="12.75" customHeight="1">
      <c r="A3686" s="151"/>
      <c r="B3686" s="129"/>
      <c r="C3686" s="129"/>
      <c r="D3686" s="130"/>
      <c r="E3686" s="130"/>
      <c r="F3686" s="131"/>
      <c r="G3686" s="132"/>
      <c r="H3686" s="130"/>
      <c r="I3686" s="133"/>
      <c r="J3686" s="131"/>
    </row>
    <row r="3687" spans="1:10" ht="12.75" customHeight="1">
      <c r="A3687" s="134"/>
      <c r="B3687" s="134"/>
      <c r="C3687" s="134"/>
      <c r="D3687" s="134"/>
      <c r="E3687" s="134"/>
      <c r="F3687" s="140"/>
      <c r="G3687" s="496"/>
      <c r="H3687" s="496"/>
      <c r="I3687" s="497"/>
      <c r="J3687" s="497"/>
    </row>
    <row r="3688" spans="1:10" ht="12.75" customHeight="1">
      <c r="A3688" s="487" t="s">
        <v>156</v>
      </c>
      <c r="B3688" s="488"/>
      <c r="C3688" s="135" t="s">
        <v>157</v>
      </c>
      <c r="G3688" s="494"/>
      <c r="H3688" s="494"/>
      <c r="I3688" s="494"/>
      <c r="J3688" s="494"/>
    </row>
    <row r="3689" spans="1:10" ht="12.75" customHeight="1">
      <c r="A3689" s="489" t="s">
        <v>158</v>
      </c>
      <c r="B3689" s="490"/>
      <c r="C3689" s="136" t="str">
        <f>VLOOKUP(J3531,'TRI-1C'!$B$18:$FH$61,160,FALSE)</f>
        <v>B+</v>
      </c>
      <c r="G3689" s="494"/>
      <c r="H3689" s="494"/>
      <c r="I3689" s="494"/>
      <c r="J3689" s="494"/>
    </row>
    <row r="3690" spans="1:10" ht="12.75" customHeight="1">
      <c r="A3690" s="491" t="s">
        <v>159</v>
      </c>
      <c r="B3690" s="492"/>
      <c r="C3690" s="493"/>
      <c r="G3690" s="494"/>
      <c r="H3690" s="494"/>
      <c r="I3690" s="494"/>
      <c r="J3690" s="494"/>
    </row>
    <row r="3691" spans="1:10" ht="12.75" customHeight="1">
      <c r="A3691" s="137" t="s">
        <v>160</v>
      </c>
      <c r="B3691" s="138"/>
      <c r="C3691" s="188" t="str">
        <f>VLOOKUP(J3531,'TRI-1C'!$B$18:$FH$61,161,FALSE)</f>
        <v/>
      </c>
      <c r="G3691" s="494"/>
      <c r="H3691" s="494"/>
      <c r="I3691" s="494"/>
      <c r="J3691" s="494"/>
    </row>
    <row r="3692" spans="1:10" ht="12.75" customHeight="1">
      <c r="A3692" s="137" t="s">
        <v>161</v>
      </c>
      <c r="B3692" s="138"/>
      <c r="C3692" s="188" t="str">
        <f>VLOOKUP(J3531,'TRI-1C'!$B$18:$FH$61,162,FALSE)</f>
        <v/>
      </c>
      <c r="G3692" s="494"/>
      <c r="H3692" s="494"/>
      <c r="I3692" s="494"/>
      <c r="J3692" s="494"/>
    </row>
    <row r="3693" spans="1:10" ht="12.75" customHeight="1">
      <c r="A3693" s="480" t="s">
        <v>163</v>
      </c>
      <c r="B3693" s="481"/>
      <c r="C3693" s="188">
        <f>VLOOKUP(J3531,'TRI-1C'!$B$18:$FH$61,163,FALSE)</f>
        <v>0</v>
      </c>
      <c r="G3693" s="494"/>
      <c r="H3693" s="494"/>
      <c r="I3693" s="494"/>
      <c r="J3693" s="494"/>
    </row>
    <row r="3694" spans="1:10" ht="12.75" customHeight="1">
      <c r="D3694" s="503" t="s">
        <v>162</v>
      </c>
      <c r="E3694" s="503"/>
      <c r="F3694" s="152">
        <f ca="1">NOW()</f>
        <v>45994.739222569442</v>
      </c>
    </row>
    <row r="3697" spans="2:7" ht="12.75" customHeight="1">
      <c r="G3697" s="112"/>
    </row>
    <row r="3699" spans="2:7" ht="12.75" customHeight="1">
      <c r="B3699" s="495" t="s">
        <v>164</v>
      </c>
      <c r="C3699" s="495"/>
      <c r="F3699" s="116" t="s">
        <v>165</v>
      </c>
      <c r="G3699" s="116" t="s">
        <v>165</v>
      </c>
    </row>
    <row r="3733" spans="1:10" ht="12.75" customHeight="1">
      <c r="A3733" s="111" t="s">
        <v>153</v>
      </c>
      <c r="C3733" t="str">
        <f>IF(VLOOKUP(J3736,NOTAS!$D$14:$P$60,2,FALSE)="","",VLOOKUP(J3736,NOTAS!$D$14:$P$60,2,FALSE))</f>
        <v>PAREDES GUANOLUISA KENDRA ESTEFANIA</v>
      </c>
    </row>
    <row r="3734" spans="1:10" ht="12.75" customHeight="1">
      <c r="A3734" s="111" t="s">
        <v>154</v>
      </c>
      <c r="C3734" t="str">
        <f>NOTAS!$B$14&amp; " "&amp;NOTAS!$B$15</f>
        <v>INICIAL II A</v>
      </c>
      <c r="F3734" s="111"/>
      <c r="G3734" s="116"/>
      <c r="H3734" s="117"/>
      <c r="I3734" s="118"/>
      <c r="J3734" s="117"/>
    </row>
    <row r="3735" spans="1:10" ht="12.75" customHeight="1">
      <c r="A3735" s="111" t="s">
        <v>6</v>
      </c>
      <c r="C3735" t="str">
        <f>NOTAS!$B$18</f>
        <v>2025-2026 MATUTINA</v>
      </c>
      <c r="H3735" s="117"/>
      <c r="I3735" s="118"/>
      <c r="J3735" s="117"/>
    </row>
    <row r="3736" spans="1:10" ht="12.75" customHeight="1" thickBot="1">
      <c r="A3736" s="486" t="s">
        <v>167</v>
      </c>
      <c r="B3736" s="486"/>
      <c r="I3736" s="114" t="s">
        <v>74</v>
      </c>
      <c r="J3736" s="121">
        <v>19</v>
      </c>
    </row>
    <row r="3737" spans="1:10" ht="12.75" customHeight="1">
      <c r="A3737" s="482" t="s">
        <v>155</v>
      </c>
      <c r="B3737" s="483"/>
      <c r="C3737" s="483"/>
      <c r="D3737" s="483"/>
      <c r="E3737" s="483"/>
      <c r="F3737" s="484"/>
      <c r="G3737" s="485" t="s">
        <v>141</v>
      </c>
      <c r="H3737" s="483"/>
      <c r="I3737" s="498" t="s">
        <v>141</v>
      </c>
      <c r="J3737" s="499"/>
    </row>
    <row r="3738" spans="1:10" ht="12.75" customHeight="1">
      <c r="A3738" s="500" t="str">
        <f>IF('TRI-1C'!G$10="","",'TRI-1C'!G$10)</f>
        <v>IDENTIDAD Y AUTONOMÍA</v>
      </c>
      <c r="B3738" s="501"/>
      <c r="C3738" s="501"/>
      <c r="D3738" s="501"/>
      <c r="E3738" s="501"/>
      <c r="F3738" s="502"/>
      <c r="G3738" s="160"/>
      <c r="H3738" s="161"/>
      <c r="I3738" s="162"/>
      <c r="J3738" s="163"/>
    </row>
    <row r="3739" spans="1:10" ht="12.75" customHeight="1">
      <c r="A3739" s="148" t="str">
        <f>IF('TRI-1C'!G$13="","",'TRI-1C'!G$13)</f>
        <v>Comunicar algunos datos de su identidad como: nombres completos, edad, nombres de familiares cercanos, lugar dónde vive.</v>
      </c>
      <c r="B3739" s="158"/>
      <c r="C3739" s="158"/>
      <c r="D3739" s="158"/>
      <c r="E3739" s="158"/>
      <c r="F3739" s="159"/>
      <c r="G3739" s="122" t="str">
        <f>IF(A3739="","",VLOOKUP(J3736,'TRI-1C'!$B$18:$FH$61,6,FALSE))</f>
        <v>A-</v>
      </c>
      <c r="H3739" s="150"/>
      <c r="I3739" s="127" t="str">
        <f>IF(G3739="","",G3739)</f>
        <v>A-</v>
      </c>
      <c r="J3739" s="126"/>
    </row>
    <row r="3740" spans="1:10" ht="12.75" customHeight="1">
      <c r="A3740" s="11" t="str">
        <f>IF('TRI-1C'!$H$13="","",'TRI-1C'!$H$13)</f>
        <v>Demostrar curiosidad por las características físicas (genitales) que le permiten reconocerse como niño y niña</v>
      </c>
      <c r="B3740" s="156"/>
      <c r="C3740" s="156"/>
      <c r="D3740" s="156"/>
      <c r="E3740" s="156"/>
      <c r="F3740" s="157"/>
      <c r="G3740" s="124" t="str">
        <f>IF(A3740="","",VLOOKUP(J3736,'TRI-1C'!$B$18:$FH$61,7,FALSE))</f>
        <v>A+</v>
      </c>
      <c r="I3740" s="125" t="str">
        <f t="shared" ref="I3740:I3756" si="140">IF(G3740="","",G3740)</f>
        <v>A+</v>
      </c>
      <c r="J3740" s="128"/>
    </row>
    <row r="3741" spans="1:10" ht="12.75" customHeight="1">
      <c r="A3741" s="148" t="str">
        <f>IF('TRI-1C'!$I$13="","",'TRI-1C'!$I$13)</f>
        <v>Identificar la importancia de usar el cinturón de seguridad para promover el autocuidado y la protección personal.</v>
      </c>
      <c r="B3741" s="149"/>
      <c r="C3741" s="149"/>
      <c r="D3741" s="150"/>
      <c r="E3741" s="150"/>
      <c r="F3741" s="126"/>
      <c r="G3741" s="122" t="str">
        <f>IF(A3741="","",VLOOKUP(J3736,'TRI-1C'!$B$18:$FH$61,8,FALSE))</f>
        <v>B-</v>
      </c>
      <c r="H3741" s="150"/>
      <c r="I3741" s="127" t="str">
        <f t="shared" si="140"/>
        <v>B-</v>
      </c>
      <c r="J3741" s="126"/>
    </row>
    <row r="3742" spans="1:10" ht="12.75" customHeight="1">
      <c r="A3742" s="147" t="str">
        <f>IF('TRI-1C'!$J$13="","",'TRI-1C'!$J$13)</f>
        <v>Identificar las situaciones de peligro a las que se puede exponer en su entorno inmediato y seguir pautas de comportamiento para evitarlas.</v>
      </c>
      <c r="B3742" s="139"/>
      <c r="C3742" s="139"/>
      <c r="F3742" s="128"/>
      <c r="G3742" s="124" t="str">
        <f>IF(A3742="","",VLOOKUP(J3736,'TRI-1C'!$B$18:$FH$61,9,FALSE))</f>
        <v>A+</v>
      </c>
      <c r="I3742" s="125" t="str">
        <f t="shared" si="140"/>
        <v>A+</v>
      </c>
      <c r="J3742" s="128"/>
    </row>
    <row r="3743" spans="1:10" ht="12.75" customHeight="1">
      <c r="A3743" s="148" t="str">
        <f>IF('TRI-1C'!$K$13="","",'TRI-1C'!$K$13)</f>
        <v>Identificar sus características físicas y las de las personas de su entorno como parte del proceso de aceptación de sí mismo y de respeto a los demás.</v>
      </c>
      <c r="B3743" s="149"/>
      <c r="C3743" s="149"/>
      <c r="D3743" s="150"/>
      <c r="E3743" s="150"/>
      <c r="F3743" s="126"/>
      <c r="G3743" s="122" t="str">
        <f>IF(A3743="","",VLOOKUP(J3736,'TRI-1C'!$B$18:$FH$61,10,FALSE))</f>
        <v>A+</v>
      </c>
      <c r="H3743" s="150"/>
      <c r="I3743" s="127" t="str">
        <f t="shared" si="140"/>
        <v>A+</v>
      </c>
      <c r="J3743" s="126"/>
    </row>
    <row r="3744" spans="1:10" ht="12.75" customHeight="1">
      <c r="A3744" s="147" t="str">
        <f>IF('TRI-1C'!$L$13="","",'TRI-1C'!$L$13)</f>
        <v>Identificar y manifestar sus emociones y sentimientos, expresando las causas de los mismos mediante el lenguaje verbal. (D.EIB.10.3.)</v>
      </c>
      <c r="B3744" s="139"/>
      <c r="C3744" s="139"/>
      <c r="F3744" s="128"/>
      <c r="G3744" s="124" t="str">
        <f>IF(A3744="","",VLOOKUP(J3736,'TRI-1C'!$B$18:$FH$61,11,FALSE))</f>
        <v>A+</v>
      </c>
      <c r="I3744" s="125" t="str">
        <f t="shared" si="140"/>
        <v>A+</v>
      </c>
      <c r="J3744" s="128"/>
    </row>
    <row r="3745" spans="1:10" ht="12.75" customHeight="1">
      <c r="A3745" s="192" t="str">
        <f>IF('TRI-1C'!$M$13="","",'TRI-1C'!$M$13)</f>
        <v>Identificarse como miembro de una familia reconociéndose como parte importante de la misma.</v>
      </c>
      <c r="B3745" s="154"/>
      <c r="C3745" s="154"/>
      <c r="D3745" s="154"/>
      <c r="E3745" s="154"/>
      <c r="F3745" s="155"/>
      <c r="G3745" s="122" t="str">
        <f>IF(A3745="","",VLOOKUP(J3736,'TRI-1C'!$B$18:$FH$61,12,FALSE))</f>
        <v>A+</v>
      </c>
      <c r="H3745" s="150"/>
      <c r="I3745" s="127" t="str">
        <f t="shared" si="140"/>
        <v>A+</v>
      </c>
      <c r="J3745" s="126"/>
    </row>
    <row r="3746" spans="1:10" ht="12.75" customHeight="1">
      <c r="A3746" s="147" t="str">
        <f>IF('TRI-1C'!$N$13="","",'TRI-1C'!$N$13)</f>
        <v>Practicar con autonomía hábitos de higiene personal como lavarse las manos, los dientes y la cara.</v>
      </c>
      <c r="B3746" s="139"/>
      <c r="C3746" s="139"/>
      <c r="F3746" s="128"/>
      <c r="G3746" s="124" t="str">
        <f>IF(A3746="","",VLOOKUP(J3736,'TRI-1C'!$B$18:$FH$61,13,FALSE))</f>
        <v>A+</v>
      </c>
      <c r="I3746" s="125" t="str">
        <f t="shared" si="140"/>
        <v>A+</v>
      </c>
      <c r="J3746" s="128"/>
    </row>
    <row r="3747" spans="1:10" ht="12.75" customHeight="1">
      <c r="A3747" s="148" t="str">
        <f>IF('TRI-1C'!$O$13="","",'TRI-1C'!$O$13)</f>
        <v>Practicar hábitos de orden ubicando los objetos en el lugar correspondiente.</v>
      </c>
      <c r="B3747" s="149"/>
      <c r="C3747" s="149"/>
      <c r="D3747" s="150"/>
      <c r="E3747" s="150"/>
      <c r="F3747" s="126"/>
      <c r="G3747" s="122" t="str">
        <f>IF(A3747="","",VLOOKUP(J3736,'TRI-1C'!$B$18:$FH$61,14,FALSE))</f>
        <v>A+</v>
      </c>
      <c r="H3747" s="150"/>
      <c r="I3747" s="127" t="str">
        <f t="shared" si="140"/>
        <v>A+</v>
      </c>
      <c r="J3747" s="126"/>
    </row>
    <row r="3748" spans="1:10" ht="12.75" customHeight="1">
      <c r="A3748" s="147" t="str">
        <f>IF('TRI-1C'!$P$13="","",'TRI-1C'!$P$13)</f>
        <v>Practicar las acciones a seguir en situaciones de riesgo como: temblores, incendios, entre otros, determinadas en el plan de contingencia institucional.</v>
      </c>
      <c r="B3748" s="139"/>
      <c r="C3748" s="139"/>
      <c r="F3748" s="128"/>
      <c r="G3748" s="124" t="str">
        <f>IF(A3748="","",VLOOKUP(J3736,'TRI-1C'!$B$18:$FH$61,15,FALSE))</f>
        <v>A+</v>
      </c>
      <c r="I3748" s="125" t="str">
        <f t="shared" si="140"/>
        <v>A+</v>
      </c>
      <c r="J3748" s="128"/>
    </row>
    <row r="3749" spans="1:10" ht="12.75" customHeight="1">
      <c r="A3749" s="148" t="str">
        <f>IF('TRI-1C'!$Q$13="","",'TRI-1C'!$Q$13)</f>
        <v>Practicar normas de seguridad para evitar accidentes a los que se puede exponer en su entorno inmediato.</v>
      </c>
      <c r="B3749" s="158"/>
      <c r="C3749" s="158"/>
      <c r="D3749" s="158"/>
      <c r="E3749" s="158"/>
      <c r="F3749" s="159"/>
      <c r="G3749" s="122" t="str">
        <f>IF(A3749="","",VLOOKUP(J3736,'TRI-1C'!$B$18:$FH$61,16,FALSE))</f>
        <v>A+</v>
      </c>
      <c r="H3749" s="150"/>
      <c r="I3749" s="127" t="str">
        <f t="shared" si="140"/>
        <v>A+</v>
      </c>
      <c r="J3749" s="126"/>
    </row>
    <row r="3750" spans="1:10" ht="12.75" customHeight="1">
      <c r="A3750" s="11" t="str">
        <f>IF('TRI-1C'!$R$13="","",'TRI-1C'!$R$13)</f>
        <v>Realiza independientemente normas de aseo al ir al baño.</v>
      </c>
      <c r="B3750" s="156"/>
      <c r="C3750" s="156"/>
      <c r="D3750" s="156"/>
      <c r="E3750" s="156"/>
      <c r="F3750" s="157"/>
      <c r="G3750" s="124" t="str">
        <f>IF(A3750="","",VLOOKUP(J3736,'TRI-1C'!$B$18:$FH$61,17,FALSE))</f>
        <v>A+</v>
      </c>
      <c r="I3750" s="125" t="str">
        <f t="shared" si="140"/>
        <v>A+</v>
      </c>
      <c r="J3750" s="128"/>
    </row>
    <row r="3751" spans="1:10" ht="12.75" customHeight="1">
      <c r="A3751" s="148" t="str">
        <f>IF('TRI-1C'!$S$13="","",'TRI-1C'!$S$13)</f>
        <v>Reconocer la importancia del uso del casco y demás indumentaria de pro tección para protegerse de lesiones en actividades que requieran su uso</v>
      </c>
      <c r="B3751" s="149"/>
      <c r="C3751" s="149"/>
      <c r="D3751" s="150"/>
      <c r="E3751" s="150"/>
      <c r="F3751" s="126"/>
      <c r="G3751" s="122" t="str">
        <f>IF(A3751="","",VLOOKUP(J3736,'TRI-1C'!$B$18:$FH$61,18,FALSE))</f>
        <v>B+</v>
      </c>
      <c r="H3751" s="150"/>
      <c r="I3751" s="127" t="str">
        <f t="shared" si="140"/>
        <v>B+</v>
      </c>
      <c r="J3751" s="126"/>
    </row>
    <row r="3752" spans="1:10" ht="12.75" customHeight="1">
      <c r="A3752" s="147" t="str">
        <f>IF('TRI-1C'!$T$13="","",'TRI-1C'!$T$13)</f>
        <v>Reconocer situaciones problémicas en las actividades escolares para solucionarlas de forma creativa y con autonomía.</v>
      </c>
      <c r="B3752" s="139"/>
      <c r="C3752" s="139"/>
      <c r="F3752" s="128"/>
      <c r="G3752" s="124" t="str">
        <f>IF(A3752="","",VLOOKUP(J3736,'TRI-1C'!$B$18:$FH$61,19,FALSE))</f>
        <v>A+</v>
      </c>
      <c r="I3752" s="125" t="str">
        <f t="shared" si="140"/>
        <v>A+</v>
      </c>
      <c r="J3752" s="128"/>
    </row>
    <row r="3753" spans="1:10" ht="12.75" customHeight="1">
      <c r="A3753" s="148" t="str">
        <f>IF('TRI-1C'!$U$13="","",'TRI-1C'!$U$13)</f>
        <v>Seleccionar las prendas de vestir de acuerdo al estado climático (prendas para el frío / prendas para el calor).</v>
      </c>
      <c r="B3753" s="149"/>
      <c r="C3753" s="149"/>
      <c r="D3753" s="150"/>
      <c r="E3753" s="150"/>
      <c r="F3753" s="126"/>
      <c r="G3753" s="122" t="str">
        <f>IF(A3753="","",VLOOKUP(J3736,'TRI-1C'!$B$18:$FH$61,20,FALSE))</f>
        <v>A+</v>
      </c>
      <c r="H3753" s="150"/>
      <c r="I3753" s="127" t="str">
        <f t="shared" si="140"/>
        <v>A+</v>
      </c>
      <c r="J3753" s="126"/>
    </row>
    <row r="3754" spans="1:10" ht="12.75" customHeight="1">
      <c r="A3754" s="147" t="str">
        <f>IF('TRI-1C'!$V$13="","",'TRI-1C'!$V$13)</f>
        <v>Tomar decisiones con respecto a la elección de actividades, vestuario entre otros, en función de sus gustos y preferencias, argumentando las mismas.</v>
      </c>
      <c r="B3754" s="139"/>
      <c r="C3754" s="139"/>
      <c r="F3754" s="128"/>
      <c r="G3754" s="124" t="str">
        <f>IF(A3754="","",VLOOKUP(J3736,'TRI-1C'!$B$18:$FH$61,21,FALSE))</f>
        <v>A+</v>
      </c>
      <c r="I3754" s="125" t="str">
        <f t="shared" si="140"/>
        <v>A+</v>
      </c>
      <c r="J3754" s="128"/>
    </row>
    <row r="3755" spans="1:10" ht="12.75" customHeight="1">
      <c r="A3755" s="192" t="str">
        <f>IF('TRI-1C'!$W$13="","",'TRI-1C'!$W$13)</f>
        <v>Utilizar la cuchara, tenedor y el vaso cuando se alimenta de manera autónoma.</v>
      </c>
      <c r="B3755" s="154"/>
      <c r="C3755" s="154"/>
      <c r="D3755" s="154"/>
      <c r="E3755" s="154"/>
      <c r="F3755" s="155"/>
      <c r="G3755" s="122" t="str">
        <f>IF(A3755="","",VLOOKUP(J3736,'TRI-1C'!$B$18:$FH$61,22,FALSE))</f>
        <v>A+</v>
      </c>
      <c r="H3755" s="150"/>
      <c r="I3755" s="127" t="str">
        <f t="shared" si="140"/>
        <v>A+</v>
      </c>
      <c r="J3755" s="126"/>
    </row>
    <row r="3756" spans="1:10" ht="12.75" customHeight="1">
      <c r="A3756" s="147" t="str">
        <f>IF('TRI-1C'!$X$13="","",'TRI-1C'!$X$13)</f>
        <v>Vestirse y desvestirse de manera independiente con prendas de vestir sencillas. (D.EIB.10.5)</v>
      </c>
      <c r="B3756" s="139"/>
      <c r="C3756" s="139"/>
      <c r="F3756" s="128"/>
      <c r="G3756" s="124" t="str">
        <f>IF(A3756="","",VLOOKUP(J3736,'TRI-1C'!$B$18:$FH$61,23,FALSE))</f>
        <v>A+</v>
      </c>
      <c r="I3756" s="125" t="str">
        <f t="shared" si="140"/>
        <v>A+</v>
      </c>
      <c r="J3756" s="128"/>
    </row>
    <row r="3757" spans="1:10" ht="12.75" customHeight="1">
      <c r="A3757" s="165" t="str">
        <f>'BI-1T'!$A$8</f>
        <v>CONVIVENCIA</v>
      </c>
      <c r="B3757" s="149"/>
      <c r="C3757" s="149"/>
      <c r="D3757" s="150"/>
      <c r="E3757" s="150"/>
      <c r="F3757" s="126"/>
      <c r="G3757" s="122" t="str">
        <f>IF(A3757="","",VLOOKUP(J3736,'TRI-1C'!$B$18:$FH$61,24,FALSE))</f>
        <v>A+</v>
      </c>
      <c r="H3757" s="150"/>
      <c r="I3757" s="127"/>
      <c r="J3757" s="126"/>
    </row>
    <row r="3758" spans="1:10" ht="12.75" customHeight="1">
      <c r="A3758" s="147" t="str">
        <f>IF('TRI-1C'!$Z$13="","",'TRI-1C'!$Z$13)</f>
        <v>Apoyar y motivar a otras personas a participar en actividades grupales, particularmente a quienes muestran dificultades al hacerlo</v>
      </c>
      <c r="B3758" s="139"/>
      <c r="C3758" s="139"/>
      <c r="F3758" s="128"/>
      <c r="G3758" s="124" t="str">
        <f>IF(A3758="","",VLOOKUP(J3736,'TRI-1C'!$B$18:$FH$61,25,FALSE))</f>
        <v>A+</v>
      </c>
      <c r="I3758" s="125" t="str">
        <f t="shared" ref="I3758:I3772" si="141">IF(G3758="","",G3758)</f>
        <v>A+</v>
      </c>
      <c r="J3758" s="128"/>
    </row>
    <row r="3759" spans="1:10" ht="12.75" customHeight="1">
      <c r="A3759" s="148" t="str">
        <f>IF('TRI-1C'!$AA$13="","",'TRI-1C'!$AA$13)</f>
        <v>Asumir y respetar normas de convivencia en la institución de educación inicial y en el hogar acordadas con el adulto. (D.EIB.10.15.)</v>
      </c>
      <c r="B3759" s="158"/>
      <c r="C3759" s="158"/>
      <c r="D3759" s="158"/>
      <c r="E3759" s="158"/>
      <c r="F3759" s="159"/>
      <c r="G3759" s="122" t="str">
        <f>IF(A3759="","",VLOOKUP(J3736,'TRI-1C'!$B$18:$FH$61,26,FALSE))</f>
        <v>A+</v>
      </c>
      <c r="H3759" s="150"/>
      <c r="I3759" s="127" t="str">
        <f t="shared" si="141"/>
        <v>A+</v>
      </c>
      <c r="J3759" s="126"/>
    </row>
    <row r="3760" spans="1:10" ht="12.75" customHeight="1">
      <c r="A3760" s="11" t="str">
        <f>IF('TRI-1C'!$AB$13="","",'TRI-1C'!$AB$13)</f>
        <v>Colaborar en actividades que se desarrollan con otros niños y adultos de su entorno.</v>
      </c>
      <c r="B3760" s="156"/>
      <c r="C3760" s="156"/>
      <c r="D3760" s="156"/>
      <c r="E3760" s="156"/>
      <c r="F3760" s="157"/>
      <c r="G3760" s="124" t="str">
        <f>IF(A3760="","",VLOOKUP(J3736,'TRI-1C'!$B$18:$FH$61,27,FALSE))</f>
        <v>A+</v>
      </c>
      <c r="I3760" s="125" t="str">
        <f t="shared" si="141"/>
        <v>A+</v>
      </c>
      <c r="J3760" s="128"/>
    </row>
    <row r="3761" spans="1:10" ht="12.75" customHeight="1">
      <c r="A3761" s="148" t="str">
        <f>IF('TRI-1C'!$AC$13="","",'TRI-1C'!$AC$13)</f>
        <v>Demostrar actitudes de solidaridad ante situaciones de necesidad de sus compañeros y adultos de su entorno</v>
      </c>
      <c r="B3761" s="149"/>
      <c r="C3761" s="149"/>
      <c r="D3761" s="150"/>
      <c r="E3761" s="150"/>
      <c r="F3761" s="126"/>
      <c r="G3761" s="122" t="str">
        <f>IF(A3761="","",VLOOKUP(J3736,'TRI-1C'!$B$18:$FH$61,28,FALSE))</f>
        <v>A+</v>
      </c>
      <c r="H3761" s="150"/>
      <c r="I3761" s="127" t="str">
        <f t="shared" si="141"/>
        <v>A+</v>
      </c>
      <c r="J3761" s="126"/>
    </row>
    <row r="3762" spans="1:10" ht="12.75" customHeight="1">
      <c r="A376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762" s="139"/>
      <c r="C3762" s="139"/>
      <c r="F3762" s="128"/>
      <c r="G3762" s="124" t="str">
        <f>IF(A3762="","",VLOOKUP(J3736,'TRI-1C'!$B$18:$FH$61,29,FALSE))</f>
        <v>A+</v>
      </c>
      <c r="I3762" s="125" t="str">
        <f t="shared" si="141"/>
        <v>A+</v>
      </c>
      <c r="J3762" s="128"/>
    </row>
    <row r="3763" spans="1:10" ht="12.75" customHeight="1">
      <c r="A3763" s="148" t="str">
        <f>IF('TRI-1C'!$AE$13="","",'TRI-1C'!$AE$13)</f>
        <v>Demostrar preferencia de jugar la mayor parte del tiempo con un amigo estableciendo niveles de empatías más estables.</v>
      </c>
      <c r="B3763" s="149"/>
      <c r="C3763" s="149"/>
      <c r="D3763" s="150"/>
      <c r="E3763" s="150"/>
      <c r="F3763" s="126"/>
      <c r="G3763" s="122" t="str">
        <f>IF(A3763="","",VLOOKUP(J3736,'TRI-1C'!$B$18:$FH$61,30,FALSE))</f>
        <v>A+</v>
      </c>
      <c r="H3763" s="150"/>
      <c r="I3763" s="127" t="str">
        <f t="shared" si="141"/>
        <v>A+</v>
      </c>
      <c r="J3763" s="126"/>
    </row>
    <row r="3764" spans="1:10" ht="12.75" customHeight="1">
      <c r="A3764" s="147" t="str">
        <f>IF('TRI-1C'!$AF$13="","",'TRI-1C'!$AF$13)</f>
        <v>Demostrar sensibilidad ante deseos, emociones y sentimientos de otras personas.</v>
      </c>
      <c r="B3764" s="139"/>
      <c r="C3764" s="139"/>
      <c r="F3764" s="128"/>
      <c r="G3764" s="124" t="str">
        <f>IF(A3764="","",VLOOKUP(J3736,'TRI-1C'!$B$18:$FH$61,31,FALSE))</f>
        <v>A+</v>
      </c>
      <c r="I3764" s="125" t="str">
        <f t="shared" si="141"/>
        <v>A+</v>
      </c>
      <c r="J3764" s="128"/>
    </row>
    <row r="3765" spans="1:10" ht="12.75" customHeight="1">
      <c r="A3765" s="192" t="str">
        <f>IF('TRI-1C'!$AG$13="","",'TRI-1C'!$AG$13)</f>
        <v>Desarrollar la capacidad de esperar para obtener una recompensa mayor en el futuro.</v>
      </c>
      <c r="B3765" s="154"/>
      <c r="C3765" s="154"/>
      <c r="D3765" s="154"/>
      <c r="E3765" s="154"/>
      <c r="F3765" s="155"/>
      <c r="G3765" s="122" t="str">
        <f>IF(A3765="","",VLOOKUP(J3736,'TRI-1C'!$B$18:$FH$61,32,FALSE))</f>
        <v>A+</v>
      </c>
      <c r="H3765" s="150"/>
      <c r="I3765" s="127" t="str">
        <f t="shared" si="141"/>
        <v>A+</v>
      </c>
      <c r="J3765" s="126"/>
    </row>
    <row r="3766" spans="1:10" ht="12.75" customHeight="1">
      <c r="A3766" s="147" t="str">
        <f>IF('TRI-1C'!$AH$13="","",'TRI-1C'!$AH$13)</f>
        <v>Identificar instituciones y profesiones que brindan servicios a la comunidad y los roles que ellos cumplen.</v>
      </c>
      <c r="B3766" s="139"/>
      <c r="C3766" s="139"/>
      <c r="F3766" s="128"/>
      <c r="G3766" s="124" t="str">
        <f>IF(A3766="","",VLOOKUP(J3736,'TRI-1C'!$B$18:$FH$61,33,FALSE))</f>
        <v>B+</v>
      </c>
      <c r="I3766" s="125" t="str">
        <f t="shared" si="141"/>
        <v>B+</v>
      </c>
      <c r="J3766" s="128"/>
    </row>
    <row r="3767" spans="1:10" ht="12.75" customHeight="1">
      <c r="A3767" s="148" t="str">
        <f>IF('TRI-1C'!$AI$13="","",'TRI-1C'!$AI$13)</f>
        <v>Identificar las profesiones, oficios y ocupaciones que cumplen los miembros de su familia.</v>
      </c>
      <c r="B3767" s="149"/>
      <c r="C3767" s="149"/>
      <c r="D3767" s="150"/>
      <c r="E3767" s="150"/>
      <c r="F3767" s="126"/>
      <c r="G3767" s="122" t="str">
        <f>IF(A3767="","",VLOOKUP(J3736,'TRI-1C'!$B$18:$FH$61,34,FALSE))</f>
        <v>B+</v>
      </c>
      <c r="H3767" s="150"/>
      <c r="I3767" s="127" t="str">
        <f t="shared" si="141"/>
        <v>B+</v>
      </c>
      <c r="J3767" s="126"/>
    </row>
    <row r="3768" spans="1:10" ht="12.75" customHeight="1">
      <c r="A3768" s="147" t="str">
        <f>IF('TRI-1C'!$AJ$13="","",'TRI-1C'!$AJ$13)</f>
        <v>Incrementar su campo de interrelación con otras personas a más del grupo familiar y escolar interactuando con mayor facilidad.</v>
      </c>
      <c r="B3768" s="139"/>
      <c r="C3768" s="139"/>
      <c r="F3768" s="128"/>
      <c r="G3768" s="124" t="str">
        <f>IF(A3768="","",VLOOKUP(J3736,'TRI-1C'!$B$18:$FH$61,35,FALSE))</f>
        <v>A+</v>
      </c>
      <c r="I3768" s="125" t="str">
        <f t="shared" si="141"/>
        <v>A+</v>
      </c>
      <c r="J3768" s="128"/>
    </row>
    <row r="3769" spans="1:10" ht="12.75" customHeight="1">
      <c r="A376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3769" s="158"/>
      <c r="C3769" s="158"/>
      <c r="D3769" s="158"/>
      <c r="E3769" s="158"/>
      <c r="F3769" s="159"/>
      <c r="G3769" s="122" t="str">
        <f>IF(A3769="","",VLOOKUP(J3736,'TRI-1C'!$B$18:$FH$61,36,FALSE))</f>
        <v>A+</v>
      </c>
      <c r="H3769" s="150"/>
      <c r="I3769" s="127" t="str">
        <f t="shared" si="141"/>
        <v>A+</v>
      </c>
      <c r="J3769" s="126"/>
    </row>
    <row r="3770" spans="1:10" ht="12.75" customHeight="1">
      <c r="A3770" s="11" t="str">
        <f>IF('TRI-1C'!$AL$13="","",'TRI-1C'!$AL$13)</f>
        <v>Participar juegos grupales siguiendo las reglas y asumiendo roles que le permitan mantener un ambiente armónico con sus pares. (D.EIB.10.11.)</v>
      </c>
      <c r="B3770" s="156"/>
      <c r="C3770" s="156"/>
      <c r="D3770" s="156"/>
      <c r="E3770" s="156"/>
      <c r="F3770" s="157"/>
      <c r="G3770" s="124" t="str">
        <f>IF(A3770="","",VLOOKUP(J3736,'TRI-1C'!$B$18:$FH$61,37,FALSE))</f>
        <v>A+</v>
      </c>
      <c r="I3770" s="125" t="str">
        <f t="shared" si="141"/>
        <v>A+</v>
      </c>
      <c r="J3770" s="128"/>
    </row>
    <row r="3771" spans="1:10" ht="12.75" customHeight="1">
      <c r="A3771" s="148" t="str">
        <f>IF('TRI-1C'!$AM$13="","",'TRI-1C'!$AM$13)</f>
        <v>Practicar la costumbre de ahorrar para ocasiones y casos especiales</v>
      </c>
      <c r="B3771" s="149"/>
      <c r="C3771" s="149"/>
      <c r="D3771" s="150"/>
      <c r="E3771" s="150"/>
      <c r="F3771" s="126"/>
      <c r="G3771" s="122" t="str">
        <f>IF(A3771="","",VLOOKUP(J3736,'TRI-1C'!$B$18:$FH$61,38,FALSE))</f>
        <v>B-</v>
      </c>
      <c r="H3771" s="150"/>
      <c r="I3771" s="127" t="str">
        <f t="shared" si="141"/>
        <v>B-</v>
      </c>
      <c r="J3771" s="126"/>
    </row>
    <row r="3772" spans="1:10" ht="12.75" customHeight="1">
      <c r="A377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3772" s="139"/>
      <c r="C3772" s="139"/>
      <c r="F3772" s="128"/>
      <c r="G3772" s="124" t="str">
        <f>IF(A3772="","",VLOOKUP(J3736,'TRI-1C'!$B$18:$FH$61,39,FALSE))</f>
        <v>A+</v>
      </c>
      <c r="I3772" s="125" t="str">
        <f t="shared" si="141"/>
        <v>A+</v>
      </c>
      <c r="J3772" s="128"/>
    </row>
    <row r="3773" spans="1:10" ht="12.75" customHeight="1">
      <c r="A3773" s="165" t="str">
        <f>'BI-1T'!$A$9</f>
        <v>RELACIONES CON EL MEDIO NATURAL Y CULTURAL</v>
      </c>
      <c r="B3773" s="149"/>
      <c r="C3773" s="149"/>
      <c r="D3773" s="150"/>
      <c r="E3773" s="150"/>
      <c r="F3773" s="126"/>
      <c r="G3773" s="122" t="str">
        <f>IF(A3773="","",VLOOKUP(J3736,'TRI-1C'!$B$18:$FH$61,40,FALSE))</f>
        <v>A+</v>
      </c>
      <c r="H3773" s="150"/>
      <c r="I3773" s="127"/>
      <c r="J3773" s="126"/>
    </row>
    <row r="3774" spans="1:10" ht="12.75" customHeight="1">
      <c r="A377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3774" s="139"/>
      <c r="C3774" s="139"/>
      <c r="F3774" s="128"/>
      <c r="G3774" s="124" t="str">
        <f>IF(A3774="","",VLOOKUP(J3736,'TRI-1C'!$B$18:$FH$61,41,FALSE))</f>
        <v>A-</v>
      </c>
      <c r="I3774" s="125" t="str">
        <f t="shared" ref="I3774:I3793" si="142">IF(G3774="","",G3774)</f>
        <v>A-</v>
      </c>
      <c r="J3774" s="128"/>
    </row>
    <row r="3775" spans="1:10" ht="12.75" customHeight="1">
      <c r="A3775" s="192" t="str">
        <f>IF('TRI-1C'!$AQ$13="","",'TRI-1C'!$AQ$13)</f>
        <v>Construir conexiones emocionales con su contexto natural (plantas, animales, agua, tierra, aire) y social.</v>
      </c>
      <c r="B3775" s="154"/>
      <c r="C3775" s="154"/>
      <c r="D3775" s="154"/>
      <c r="E3775" s="154"/>
      <c r="F3775" s="155"/>
      <c r="G3775" s="122" t="str">
        <f>IF(A3775="","",VLOOKUP(J3736,'TRI-1C'!$B$18:$FH$61,42,FALSE))</f>
        <v>A-</v>
      </c>
      <c r="H3775" s="150"/>
      <c r="I3775" s="127" t="str">
        <f t="shared" si="142"/>
        <v>A-</v>
      </c>
      <c r="J3775" s="126"/>
    </row>
    <row r="3776" spans="1:10" ht="12.75" customHeight="1">
      <c r="A3776" s="147" t="str">
        <f>IF('TRI-1C'!$AR$13="","",'TRI-1C'!$AR$13)</f>
        <v>dentificar en las actividades diarias oportunidades para aprovechar los recursos y reducir los residuos para proteger el entorno natural</v>
      </c>
      <c r="B3776" s="139"/>
      <c r="C3776" s="139"/>
      <c r="F3776" s="128"/>
      <c r="G3776" s="124" t="str">
        <f>IF(A3776="","",VLOOKUP(J3736,'TRI-1C'!$B$18:$FH$61,43,FALSE))</f>
        <v>A-</v>
      </c>
      <c r="I3776" s="125" t="str">
        <f t="shared" si="142"/>
        <v>A-</v>
      </c>
      <c r="J3776" s="128"/>
    </row>
    <row r="3777" spans="1:10" ht="12.75" customHeight="1">
      <c r="A3777" s="148" t="str">
        <f>IF('TRI-1C'!$AS$13="","",'TRI-1C'!$AS$13)</f>
        <v>Diferenciar entre alimentos nutritivos y no nutritivos identificando los beneficios de una alimentación sana y saludable.</v>
      </c>
      <c r="B3777" s="149"/>
      <c r="C3777" s="149"/>
      <c r="D3777" s="150"/>
      <c r="E3777" s="150"/>
      <c r="F3777" s="126"/>
      <c r="G3777" s="122" t="str">
        <f>IF(A3777="","",VLOOKUP(J3736,'TRI-1C'!$B$18:$FH$61,44,FALSE))</f>
        <v>A-</v>
      </c>
      <c r="H3777" s="150"/>
      <c r="I3777" s="127" t="str">
        <f t="shared" si="142"/>
        <v>A-</v>
      </c>
      <c r="J3777" s="126"/>
    </row>
    <row r="3778" spans="1:10" ht="12.75" customHeight="1">
      <c r="A3778" s="147" t="str">
        <f>IF('TRI-1C'!$AT$13="","",'TRI-1C'!$AT$13)</f>
        <v>Diferenciar entre lo que le pertenece, lo que pertenece a los demás y lo que pertenece al grupo o comunidad.</v>
      </c>
      <c r="B3778" s="139"/>
      <c r="C3778" s="139"/>
      <c r="F3778" s="128"/>
      <c r="G3778" s="124" t="str">
        <f>IF(A3778="","",VLOOKUP(J3736,'TRI-1C'!$B$18:$FH$61,45,FALSE))</f>
        <v>A-</v>
      </c>
      <c r="I3778" s="125" t="str">
        <f t="shared" si="142"/>
        <v>A-</v>
      </c>
      <c r="J3778" s="128"/>
    </row>
    <row r="3779" spans="1:10" ht="12.75" customHeight="1">
      <c r="A3779" s="148" t="str">
        <f>IF('TRI-1C'!$AU$13="","",'TRI-1C'!$AU$13)</f>
        <v>Diferenciar los seres vivos y elementos no vivos de su entorno explorando su mundo natural.</v>
      </c>
      <c r="B3779" s="158"/>
      <c r="C3779" s="158"/>
      <c r="D3779" s="158"/>
      <c r="E3779" s="158"/>
      <c r="F3779" s="159"/>
      <c r="G3779" s="122" t="str">
        <f>IF(A3779="","",VLOOKUP(J3736,'TRI-1C'!$B$18:$FH$61,46,FALSE))</f>
        <v>A-</v>
      </c>
      <c r="H3779" s="150"/>
      <c r="I3779" s="127" t="str">
        <f t="shared" si="142"/>
        <v>A-</v>
      </c>
      <c r="J3779" s="126"/>
    </row>
    <row r="3780" spans="1:10" ht="12.75" customHeight="1">
      <c r="A3780" s="11" t="str">
        <f>IF('TRI-1C'!$AV$13="","",'TRI-1C'!$AV$13)</f>
        <v>Establecer comparaciones entre los elementos del entorno a través de la discriminación sensorial.</v>
      </c>
      <c r="B3780" s="156"/>
      <c r="C3780" s="156"/>
      <c r="D3780" s="156"/>
      <c r="E3780" s="156"/>
      <c r="F3780" s="157"/>
      <c r="G3780" s="124" t="str">
        <f>IF(A3780="","",VLOOKUP(J3736,'TRI-1C'!$B$18:$FH$61,47,FALSE))</f>
        <v>A-</v>
      </c>
      <c r="I3780" s="125" t="str">
        <f t="shared" si="142"/>
        <v>A-</v>
      </c>
      <c r="J3780" s="128"/>
    </row>
    <row r="3781" spans="1:10" ht="12.75" customHeight="1">
      <c r="A3781" s="148" t="str">
        <f>IF('TRI-1C'!$AW$13="","",'TRI-1C'!$AW$13)</f>
        <v>Explorar e identificar los diferentes elementos y fenómenos del entorno natural mediante procesos que propicien la indagación.</v>
      </c>
      <c r="B3781" s="149"/>
      <c r="C3781" s="149"/>
      <c r="D3781" s="150"/>
      <c r="E3781" s="150"/>
      <c r="F3781" s="126"/>
      <c r="G3781" s="122" t="str">
        <f>IF(A3781="","",VLOOKUP(J3736,'TRI-1C'!$B$18:$FH$61,48,FALSE))</f>
        <v>A-</v>
      </c>
      <c r="H3781" s="150"/>
      <c r="I3781" s="127" t="str">
        <f t="shared" si="142"/>
        <v>A-</v>
      </c>
      <c r="J3781" s="126"/>
    </row>
    <row r="3782" spans="1:10" ht="12.75" customHeight="1">
      <c r="A3782" s="147" t="str">
        <f>IF('TRI-1C'!$AX$13="","",'TRI-1C'!$AX$13)</f>
        <v>Identificar características de las plantas por su utilidad, estableciendo diferencias entre ellas.</v>
      </c>
      <c r="B3782" s="139"/>
      <c r="C3782" s="139"/>
      <c r="F3782" s="128"/>
      <c r="G3782" s="124" t="str">
        <f>IF(A3782="","",VLOOKUP(J3736,'TRI-1C'!$B$18:$FH$61,49,FALSE))</f>
        <v>A-</v>
      </c>
      <c r="I3782" s="125" t="str">
        <f t="shared" si="142"/>
        <v>A-</v>
      </c>
      <c r="J3782" s="128"/>
    </row>
    <row r="3783" spans="1:10" ht="12.75" customHeight="1">
      <c r="A3783" s="148" t="str">
        <f>IF('TRI-1C'!$AY$13="","",'TRI-1C'!$AY$13)</f>
        <v>Identificar las características de los animales domésticos y silvestres estableciendo las diferencias entre ellos.</v>
      </c>
      <c r="B3783" s="149"/>
      <c r="C3783" s="149"/>
      <c r="D3783" s="150"/>
      <c r="E3783" s="150"/>
      <c r="F3783" s="126"/>
      <c r="G3783" s="122" t="str">
        <f>IF(A3783="","",VLOOKUP(J3736,'TRI-1C'!$B$18:$FH$61,50,FALSE))</f>
        <v>A-</v>
      </c>
      <c r="H3783" s="150"/>
      <c r="I3783" s="127" t="str">
        <f t="shared" si="142"/>
        <v>A-</v>
      </c>
      <c r="J3783" s="126"/>
    </row>
    <row r="3784" spans="1:10" ht="12.75" customHeight="1">
      <c r="A3784" s="147" t="str">
        <f>IF('TRI-1C'!$AZ$13="","",'TRI-1C'!$AZ$13)</f>
        <v>Identificar las características del mar y reconocerlo como una parte integral del territorio nacional</v>
      </c>
      <c r="B3784" s="139"/>
      <c r="C3784" s="139"/>
      <c r="F3784" s="128"/>
      <c r="G3784" s="124" t="str">
        <f>IF(A3784="","",VLOOKUP(J3736,'TRI-1C'!$B$18:$FH$61,51,FALSE))</f>
        <v>A-</v>
      </c>
      <c r="I3784" s="125" t="str">
        <f t="shared" si="142"/>
        <v>A-</v>
      </c>
      <c r="J3784" s="128"/>
    </row>
    <row r="3785" spans="1:10" ht="12.75" customHeight="1">
      <c r="A3785" s="192" t="str">
        <f>IF('TRI-1C'!$BA$13="","",'TRI-1C'!$BA$13)</f>
        <v>Identificar prácticas socioculturales de su localidad demostrando curiosidad ante sus tradiciones.</v>
      </c>
      <c r="B3785" s="154"/>
      <c r="C3785" s="154"/>
      <c r="D3785" s="154"/>
      <c r="E3785" s="154"/>
      <c r="F3785" s="155"/>
      <c r="G3785" s="122" t="str">
        <f>IF(A3785="","",VLOOKUP(J3736,'TRI-1C'!$B$18:$FH$61,52,FALSE))</f>
        <v>A-</v>
      </c>
      <c r="H3785" s="150"/>
      <c r="I3785" s="127" t="str">
        <f t="shared" si="142"/>
        <v>A-</v>
      </c>
      <c r="J3785" s="126"/>
    </row>
    <row r="3786" spans="1:10" ht="12.75" customHeight="1">
      <c r="A3786" s="147" t="str">
        <f>IF('TRI-1C'!$BB$13="","",'TRI-1C'!$BB$13)</f>
        <v>Observar el proceso del ciclo vital de las plantas mediante actividades de experimentación.</v>
      </c>
      <c r="B3786" s="139"/>
      <c r="C3786" s="139"/>
      <c r="F3786" s="128"/>
      <c r="G3786" s="124" t="str">
        <f>IF(A3786="","",VLOOKUP(J3736,'TRI-1C'!$B$18:$FH$61,53,FALSE))</f>
        <v>A-</v>
      </c>
      <c r="I3786" s="125" t="str">
        <f t="shared" si="142"/>
        <v>A-</v>
      </c>
      <c r="J3786" s="128"/>
    </row>
    <row r="3787" spans="1:10" ht="12.75" customHeight="1">
      <c r="A3787" s="148" t="str">
        <f>IF('TRI-1C'!$BC$13="","",'TRI-1C'!$BC$13)</f>
        <v>Participar en actividades lúdicas para identificar prácticas de movilidad que ayudan a cuidar el planeta</v>
      </c>
      <c r="B3787" s="149"/>
      <c r="C3787" s="149"/>
      <c r="D3787" s="150"/>
      <c r="E3787" s="150"/>
      <c r="F3787" s="126"/>
      <c r="G3787" s="122" t="str">
        <f>IF(A3787="","",VLOOKUP(J3736,'TRI-1C'!$B$18:$FH$61,54,FALSE))</f>
        <v>A-</v>
      </c>
      <c r="H3787" s="150"/>
      <c r="I3787" s="127" t="str">
        <f t="shared" si="142"/>
        <v>A-</v>
      </c>
      <c r="J3787" s="126"/>
    </row>
    <row r="3788" spans="1:10" ht="12.75" customHeight="1">
      <c r="A3788" s="147" t="str">
        <f>IF('TRI-1C'!$BD$13="","",'TRI-1C'!$BD$13)</f>
        <v>Participar en algunas prácticas tradicionales de su entorno disfrutando y respetando las diferentes manifestaciones culturales</v>
      </c>
      <c r="B3788" s="139"/>
      <c r="C3788" s="139"/>
      <c r="F3788" s="128"/>
      <c r="G3788" s="124" t="str">
        <f>IF(A3788="","",VLOOKUP(J3736,'TRI-1C'!$B$18:$FH$61,55,FALSE))</f>
        <v>A-</v>
      </c>
      <c r="I3788" s="125" t="str">
        <f t="shared" si="142"/>
        <v>A-</v>
      </c>
      <c r="J3788" s="128"/>
    </row>
    <row r="3789" spans="1:10" ht="12.75" customHeight="1">
      <c r="A3789" s="148" t="str">
        <f>IF('TRI-1C'!$BE$13="","",'TRI-1C'!$BE$13)</f>
        <v>Practicar hábitos de cuidado y conservación del medio ambiente que eviten la contaminación del aire, suelo y agua. (D.EIB.10.19.)</v>
      </c>
      <c r="B3789" s="158"/>
      <c r="C3789" s="158"/>
      <c r="D3789" s="158"/>
      <c r="E3789" s="158"/>
      <c r="F3789" s="159"/>
      <c r="G3789" s="122" t="str">
        <f>IF(A3789="","",VLOOKUP(J3736,'TRI-1C'!$B$18:$FH$61,56,FALSE))</f>
        <v>A-</v>
      </c>
      <c r="H3789" s="150"/>
      <c r="I3789" s="127" t="str">
        <f t="shared" si="142"/>
        <v>A-</v>
      </c>
      <c r="J3789" s="126"/>
    </row>
    <row r="3790" spans="1:10" ht="12.75" customHeight="1">
      <c r="A3790" s="11" t="str">
        <f>IF('TRI-1C'!$BF$13="","",'TRI-1C'!$BF$13)</f>
        <v>Realizar acciones de cuidado y protección de plantas y animales de su entorno erradicando actitudes de maltrato.</v>
      </c>
      <c r="B3790" s="156"/>
      <c r="C3790" s="156"/>
      <c r="D3790" s="156"/>
      <c r="E3790" s="156"/>
      <c r="F3790" s="157"/>
      <c r="G3790" s="124" t="str">
        <f>IF(A3790="","",VLOOKUP(J3736,'TRI-1C'!$B$18:$FH$61,57,FALSE))</f>
        <v>A-</v>
      </c>
      <c r="I3790" s="125" t="str">
        <f t="shared" si="142"/>
        <v>A-</v>
      </c>
      <c r="J3790" s="128"/>
    </row>
    <row r="3791" spans="1:10" ht="12.75" customHeight="1">
      <c r="A3791" s="148" t="str">
        <f>IF('TRI-1C'!$BG$13="","",'TRI-1C'!$BG$13)</f>
        <v>Reconocer cómo las personas utilizan el dinero en su entorno familiar para satisfacer sus necesidades y deseos</v>
      </c>
      <c r="B3791" s="149"/>
      <c r="C3791" s="149"/>
      <c r="D3791" s="150"/>
      <c r="E3791" s="150"/>
      <c r="F3791" s="126"/>
      <c r="G3791" s="122" t="str">
        <f>IF(A3791="","",VLOOKUP(J3736,'TRI-1C'!$B$18:$FH$61,58,FALSE))</f>
        <v>A-</v>
      </c>
      <c r="H3791" s="150"/>
      <c r="I3791" s="127" t="str">
        <f t="shared" si="142"/>
        <v>A-</v>
      </c>
      <c r="J3791" s="126"/>
    </row>
    <row r="3792" spans="1:10" ht="12.75" customHeight="1">
      <c r="A3792" s="147" t="str">
        <f>IF('TRI-1C'!$BH$13="","",'TRI-1C'!$BH$13)</f>
        <v>Reconocer las consecuencias de no cuidar sus pertenencias.</v>
      </c>
      <c r="B3792" s="139"/>
      <c r="C3792" s="139"/>
      <c r="F3792" s="128"/>
      <c r="G3792" s="124" t="str">
        <f>IF(A3792="","",VLOOKUP(J3736,'TRI-1C'!$B$18:$FH$61,59,FALSE))</f>
        <v>A-</v>
      </c>
      <c r="I3792" s="125" t="str">
        <f t="shared" si="142"/>
        <v>A-</v>
      </c>
      <c r="J3792" s="128"/>
    </row>
    <row r="3793" spans="1:10" ht="12.75" customHeight="1">
      <c r="A379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3793" s="149"/>
      <c r="C3793" s="149"/>
      <c r="D3793" s="150"/>
      <c r="E3793" s="150"/>
      <c r="F3793" s="126"/>
      <c r="G3793" s="122" t="str">
        <f>IF(A3793="","",VLOOKUP(J3736,'TRI-1C'!$B$18:$FH$61,60,FALSE))</f>
        <v>A-</v>
      </c>
      <c r="H3793" s="150"/>
      <c r="I3793" s="127" t="str">
        <f t="shared" si="142"/>
        <v>A-</v>
      </c>
      <c r="J3793" s="126"/>
    </row>
    <row r="3794" spans="1:10" ht="12.75" customHeight="1">
      <c r="A3794" s="164" t="str">
        <f>'BI-1T'!$A$10</f>
        <v>RELACIONES LOGICAS MATEMATICAS</v>
      </c>
      <c r="B3794" s="139"/>
      <c r="C3794" s="139"/>
      <c r="F3794" s="128"/>
      <c r="G3794" s="124" t="str">
        <f>IF(A3794="","",VLOOKUP(J3736,'TRI-1C'!$B$18:$FH$61,61,FALSE))</f>
        <v>A-</v>
      </c>
      <c r="I3794" s="125"/>
      <c r="J3794" s="128"/>
    </row>
    <row r="3795" spans="1:10" ht="12.75" customHeight="1">
      <c r="A3795" s="192" t="str">
        <f>IF('TRI-1C'!$BK$13="","",'TRI-1C'!$BK$13)</f>
        <v>Asociar las formas de los objetos del entorno con figuras geométricas bidimensionales</v>
      </c>
      <c r="B3795" s="154"/>
      <c r="C3795" s="154"/>
      <c r="D3795" s="154"/>
      <c r="E3795" s="154"/>
      <c r="F3795" s="155"/>
      <c r="G3795" s="122" t="str">
        <f>IF(A3795="","",VLOOKUP(J3736,'TRI-1C'!$B$18:$FH$61,62,FALSE))</f>
        <v>A+</v>
      </c>
      <c r="H3795" s="150"/>
      <c r="I3795" s="127" t="str">
        <f t="shared" ref="I3795:I3816" si="143">IF(G3795="","",G3795)</f>
        <v>A+</v>
      </c>
      <c r="J3795" s="126"/>
    </row>
    <row r="3796" spans="1:10" ht="12.75" customHeight="1">
      <c r="A3796" s="147" t="str">
        <f>IF('TRI-1C'!$BL$13="","",'TRI-1C'!$BL$13)</f>
        <v>Clasificar objetos con dos atributos (tamaño, color o forma).</v>
      </c>
      <c r="B3796" s="139"/>
      <c r="C3796" s="139"/>
      <c r="F3796" s="128"/>
      <c r="G3796" s="124" t="str">
        <f>IF(A3796="","",VLOOKUP(J3736,'TRI-1C'!$B$18:$FH$61,63,FALSE))</f>
        <v>A+</v>
      </c>
      <c r="I3796" s="125" t="str">
        <f t="shared" si="143"/>
        <v>A+</v>
      </c>
      <c r="J3796" s="128"/>
    </row>
    <row r="3797" spans="1:10" ht="12.75" customHeight="1">
      <c r="A3797" s="148" t="str">
        <f>IF('TRI-1C'!$BM$13="","",'TRI-1C'!$BM$13)</f>
        <v>Comparar y armar colecciones de más, igual y menos objetos.</v>
      </c>
      <c r="B3797" s="149"/>
      <c r="C3797" s="149"/>
      <c r="D3797" s="150"/>
      <c r="E3797" s="150"/>
      <c r="F3797" s="126"/>
      <c r="G3797" s="122" t="str">
        <f>IF(A3797="","",VLOOKUP(J3736,'TRI-1C'!$B$18:$FH$61,64,FALSE))</f>
        <v>A+</v>
      </c>
      <c r="H3797" s="150"/>
      <c r="I3797" s="127" t="str">
        <f t="shared" si="143"/>
        <v>A+</v>
      </c>
      <c r="J3797" s="126"/>
    </row>
    <row r="3798" spans="1:10" ht="12.75" customHeight="1">
      <c r="A3798" s="147" t="str">
        <f>IF('TRI-1C'!$BN$13="","",'TRI-1C'!$BN$13)</f>
        <v>Comparar y ordenar secuencialmente un conjunto pequeño de objetos de acuerdo con su tamaño.</v>
      </c>
      <c r="B3798" s="139"/>
      <c r="C3798" s="139"/>
      <c r="F3798" s="128"/>
      <c r="G3798" s="124" t="str">
        <f>IF(A3798="","",VLOOKUP(J3736,'TRI-1C'!$B$18:$FH$61,65,FALSE))</f>
        <v>A+</v>
      </c>
      <c r="I3798" s="125" t="str">
        <f t="shared" si="143"/>
        <v>A+</v>
      </c>
      <c r="J3798" s="128"/>
    </row>
    <row r="3799" spans="1:10" ht="12.75" customHeight="1">
      <c r="A3799" s="148" t="str">
        <f>IF('TRI-1C'!$BO$13="","",'TRI-1C'!$BO$13)</f>
        <v>Comprender la relación de número-cantidad hasta el 10.</v>
      </c>
      <c r="B3799" s="158"/>
      <c r="C3799" s="158"/>
      <c r="D3799" s="158"/>
      <c r="E3799" s="158"/>
      <c r="F3799" s="159"/>
      <c r="G3799" s="122" t="str">
        <f>IF(A3799="","",VLOOKUP(J3736,'TRI-1C'!$B$18:$FH$61,66,FALSE))</f>
        <v>A+</v>
      </c>
      <c r="H3799" s="150"/>
      <c r="I3799" s="127" t="str">
        <f t="shared" si="143"/>
        <v>A+</v>
      </c>
      <c r="J3799" s="126"/>
    </row>
    <row r="3800" spans="1:10" ht="12.75" customHeight="1">
      <c r="A3800" s="11" t="str">
        <f>IF('TRI-1C'!$BP$13="","",'TRI-1C'!$BP$13)</f>
        <v>Comprender la relación del numeral (representación simbólica del número) con la cantidad hasta el 5.</v>
      </c>
      <c r="B3800" s="156"/>
      <c r="C3800" s="156"/>
      <c r="D3800" s="156"/>
      <c r="E3800" s="156"/>
      <c r="F3800" s="157"/>
      <c r="G3800" s="124" t="str">
        <f>IF(A3800="","",VLOOKUP(J3736,'TRI-1C'!$B$18:$FH$61,67,FALSE))</f>
        <v>A+</v>
      </c>
      <c r="I3800" s="125" t="str">
        <f t="shared" si="143"/>
        <v>A+</v>
      </c>
      <c r="J3800" s="128"/>
    </row>
    <row r="3801" spans="1:10" ht="12.75" customHeight="1">
      <c r="A3801" s="148" t="str">
        <f>IF('TRI-1C'!$BQ$13="","",'TRI-1C'!$BQ$13)</f>
        <v>Contar oralmente del 1 al 15 con secuencia numérica.</v>
      </c>
      <c r="B3801" s="149"/>
      <c r="C3801" s="149"/>
      <c r="D3801" s="150"/>
      <c r="E3801" s="150"/>
      <c r="F3801" s="126"/>
      <c r="G3801" s="122" t="str">
        <f>IF(A3801="","",VLOOKUP(J3736,'TRI-1C'!$B$18:$FH$61,68,FALSE))</f>
        <v>A+</v>
      </c>
      <c r="H3801" s="150"/>
      <c r="I3801" s="127" t="str">
        <f t="shared" si="143"/>
        <v>A+</v>
      </c>
      <c r="J3801" s="126"/>
    </row>
    <row r="3802" spans="1:10" ht="12.75" customHeight="1">
      <c r="A3802" s="147" t="str">
        <f>IF('TRI-1C'!$BR$13="","",'TRI-1C'!$BR$13)</f>
        <v>Continuar y reproducir patrones simples con objetos concretos y representaciones gráficas.</v>
      </c>
      <c r="B3802" s="139"/>
      <c r="C3802" s="139"/>
      <c r="F3802" s="128"/>
      <c r="G3802" s="124" t="str">
        <f>IF(A3802="","",VLOOKUP(J3736,'TRI-1C'!$B$18:$FH$61,69,FALSE))</f>
        <v>A+</v>
      </c>
      <c r="I3802" s="125" t="str">
        <f t="shared" si="143"/>
        <v>A+</v>
      </c>
      <c r="J3802" s="128"/>
    </row>
    <row r="3803" spans="1:10" ht="12.75" customHeight="1">
      <c r="A3803" s="148" t="str">
        <f>IF('TRI-1C'!$BS$13="","",'TRI-1C'!$BS$13)</f>
        <v>Establecer la relación de correspondencia entre los elementos de colecciones de objetos.</v>
      </c>
      <c r="B3803" s="149"/>
      <c r="C3803" s="149"/>
      <c r="D3803" s="150"/>
      <c r="E3803" s="150"/>
      <c r="F3803" s="126"/>
      <c r="G3803" s="122" t="str">
        <f>IF(A3803="","",VLOOKUP(J3736,'TRI-1C'!$B$18:$FH$61,70,FALSE))</f>
        <v>A+</v>
      </c>
      <c r="H3803" s="150"/>
      <c r="I3803" s="127" t="str">
        <f t="shared" si="143"/>
        <v>A+</v>
      </c>
      <c r="J3803" s="126"/>
    </row>
    <row r="3804" spans="1:10" ht="12.75" customHeight="1">
      <c r="A3804" s="147" t="str">
        <f>IF('TRI-1C'!$BT$13="","",'TRI-1C'!$BT$13)</f>
        <v>Identificar características de mañana, tarde y noche</v>
      </c>
      <c r="B3804" s="139"/>
      <c r="C3804" s="139"/>
      <c r="F3804" s="128"/>
      <c r="G3804" s="124" t="str">
        <f>IF(A3804="","",VLOOKUP(J3736,'TRI-1C'!$B$18:$FH$61,71,FALSE))</f>
        <v>A+</v>
      </c>
      <c r="I3804" s="125" t="str">
        <f t="shared" si="143"/>
        <v>A+</v>
      </c>
      <c r="J3804" s="128"/>
    </row>
    <row r="3805" spans="1:10" ht="12.75" customHeight="1">
      <c r="A3805" s="192" t="str">
        <f>IF('TRI-1C'!$BU$13="","",'TRI-1C'!$BU$13)</f>
        <v>Identificar en los objetos las nociones de medida: largo/ corto, grueso/delgado.</v>
      </c>
      <c r="B3805" s="154"/>
      <c r="C3805" s="154"/>
      <c r="D3805" s="154"/>
      <c r="E3805" s="154"/>
      <c r="F3805" s="155"/>
      <c r="G3805" s="122" t="str">
        <f>IF(A3805="","",VLOOKUP(J3736,'TRI-1C'!$B$18:$FH$61,72,FALSE))</f>
        <v>A+</v>
      </c>
      <c r="H3805" s="150"/>
      <c r="I3805" s="127" t="str">
        <f t="shared" si="143"/>
        <v>A+</v>
      </c>
      <c r="J3805" s="126"/>
    </row>
    <row r="3806" spans="1:10" ht="12.75" customHeight="1">
      <c r="A3806" s="147" t="str">
        <f>IF('TRI-1C'!$BV$13="","",'TRI-1C'!$BV$13)</f>
        <v>Identificar figuras geométricas básicas: círculo, cuadrado y triángulo en objetos del entorno y en representaciones gráficas.</v>
      </c>
      <c r="B3806" s="139"/>
      <c r="C3806" s="139"/>
      <c r="F3806" s="128"/>
      <c r="G3806" s="124" t="str">
        <f>IF(A3806="","",VLOOKUP(J3736,'TRI-1C'!$B$18:$FH$61,73,FALSE))</f>
        <v>A+</v>
      </c>
      <c r="I3806" s="125" t="str">
        <f t="shared" si="143"/>
        <v>A+</v>
      </c>
      <c r="J3806" s="128"/>
    </row>
    <row r="3807" spans="1:10" ht="12.75" customHeight="1">
      <c r="A3807" s="148" t="str">
        <f>IF('TRI-1C'!$BW$13="","",'TRI-1C'!$BW$13)</f>
        <v>Identificar la diferencia entre lo que se desea y lo que se necesita</v>
      </c>
      <c r="B3807" s="149"/>
      <c r="C3807" s="149"/>
      <c r="D3807" s="150"/>
      <c r="E3807" s="150"/>
      <c r="F3807" s="126"/>
      <c r="G3807" s="122" t="str">
        <f>IF(A3807="","",VLOOKUP(J3736,'TRI-1C'!$B$18:$FH$61,74,FALSE))</f>
        <v>A+</v>
      </c>
      <c r="H3807" s="150"/>
      <c r="I3807" s="127" t="str">
        <f t="shared" si="143"/>
        <v>A+</v>
      </c>
      <c r="J3807" s="126"/>
    </row>
    <row r="3808" spans="1:10" ht="12.75" customHeight="1">
      <c r="A3808" s="147" t="str">
        <f>IF('TRI-1C'!$BX$13="","",'TRI-1C'!$BX$13)</f>
        <v>Identificar las nociones de tiempo en acciones que siceden antes, ahora y después</v>
      </c>
      <c r="B3808" s="139"/>
      <c r="C3808" s="139"/>
      <c r="F3808" s="128"/>
      <c r="G3808" s="124" t="str">
        <f>IF(A3808="","",VLOOKUP(J3736,'TRI-1C'!$B$18:$FH$61,75,FALSE))</f>
        <v>A+</v>
      </c>
      <c r="I3808" s="125" t="str">
        <f t="shared" si="143"/>
        <v>A+</v>
      </c>
      <c r="J3808" s="128"/>
    </row>
    <row r="3809" spans="1:10" ht="12.75" customHeight="1">
      <c r="A3809" s="148" t="str">
        <f>IF('TRI-1C'!$BY$13="","",'TRI-1C'!$BY$13)</f>
        <v>Identificar los números de emergencia a través de actividades lúdicas, y reconocer cuándo pedir ayuda en situaciones sencillas.</v>
      </c>
      <c r="B3809" s="158"/>
      <c r="C3809" s="158"/>
      <c r="D3809" s="158"/>
      <c r="E3809" s="158"/>
      <c r="F3809" s="159"/>
      <c r="G3809" s="122" t="str">
        <f>IF(A3809="","",VLOOKUP(J3736,'TRI-1C'!$B$18:$FH$61,76,FALSE))</f>
        <v>A+</v>
      </c>
      <c r="H3809" s="150"/>
      <c r="I3809" s="127" t="str">
        <f t="shared" si="143"/>
        <v>A+</v>
      </c>
      <c r="J3809" s="126"/>
    </row>
    <row r="3810" spans="1:10" ht="12.75" customHeight="1">
      <c r="A3810" s="11" t="str">
        <f>IF('TRI-1C'!$BZ$13="","",'TRI-1C'!$BZ$13)</f>
        <v>Identificar semejanzas y diferencias en objetos del entorno con criterios de forma, color y tamaño</v>
      </c>
      <c r="B3810" s="156"/>
      <c r="C3810" s="156"/>
      <c r="D3810" s="156"/>
      <c r="E3810" s="156"/>
      <c r="F3810" s="157"/>
      <c r="G3810" s="124" t="str">
        <f>IF(A3810="","",VLOOKUP(J3736,'TRI-1C'!$B$18:$FH$61,77,FALSE))</f>
        <v>A+</v>
      </c>
      <c r="I3810" s="125" t="str">
        <f t="shared" si="143"/>
        <v>A+</v>
      </c>
      <c r="J3810" s="128"/>
    </row>
    <row r="3811" spans="1:10" ht="12.75" customHeight="1">
      <c r="A3811" s="148" t="str">
        <f>IF('TRI-1C'!$CA$13="","",'TRI-1C'!$CA$13)</f>
        <v>Ordenar en secuencias lógica sucesos de hasta cinco eventos en representaciones gráficas de sus actividades de la rutina diaria y en escenas de cuentos</v>
      </c>
      <c r="B3811" s="149"/>
      <c r="C3811" s="149"/>
      <c r="D3811" s="150"/>
      <c r="E3811" s="150"/>
      <c r="F3811" s="126"/>
      <c r="G3811" s="122" t="str">
        <f>IF(A3811="","",VLOOKUP(J3736,'TRI-1C'!$B$18:$FH$61,78,FALSE))</f>
        <v>A+</v>
      </c>
      <c r="H3811" s="150"/>
      <c r="I3811" s="127" t="str">
        <f t="shared" si="143"/>
        <v>A+</v>
      </c>
      <c r="J3811" s="126"/>
    </row>
    <row r="3812" spans="1:10" ht="12.75" customHeight="1">
      <c r="A3812" s="147" t="str">
        <f>IF('TRI-1C'!$CB$13="","",'TRI-1C'!$CB$13)</f>
        <v>Reconocer billetes y monedas en situaciones de la vida real</v>
      </c>
      <c r="B3812" s="139"/>
      <c r="C3812" s="139"/>
      <c r="F3812" s="128"/>
      <c r="G3812" s="124" t="str">
        <f>IF(A3812="","",VLOOKUP(J3736,'TRI-1C'!$B$18:$FH$61,79,FALSE))</f>
        <v>A+</v>
      </c>
      <c r="I3812" s="125" t="str">
        <f t="shared" si="143"/>
        <v>A+</v>
      </c>
      <c r="J3812" s="128"/>
    </row>
    <row r="3813" spans="1:10" ht="12.75" customHeight="1">
      <c r="A381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3813" s="149"/>
      <c r="C3813" s="149"/>
      <c r="D3813" s="150"/>
      <c r="E3813" s="150"/>
      <c r="F3813" s="126"/>
      <c r="G3813" s="122" t="str">
        <f>IF(A3813="","",VLOOKUP(J3736,'TRI-1C'!$B$18:$FH$61,80,FALSE))</f>
        <v>A+</v>
      </c>
      <c r="H3813" s="150"/>
      <c r="I3813" s="127" t="str">
        <f t="shared" si="143"/>
        <v>A+</v>
      </c>
      <c r="J3813" s="126"/>
    </row>
    <row r="3814" spans="1:10" ht="12.75" customHeight="1">
      <c r="A3814" s="147" t="str">
        <f>IF('TRI-1C'!$CD$13="","",'TRI-1C'!$CD$13)</f>
        <v>Reconocer los colores secundarios en objetos e imágenes del entorno.</v>
      </c>
      <c r="B3814" s="139"/>
      <c r="C3814" s="139"/>
      <c r="F3814" s="128"/>
      <c r="G3814" s="124" t="str">
        <f>IF(A3814="","",VLOOKUP(J3736,'TRI-1C'!$B$18:$FH$61,81,FALSE))</f>
        <v>A+</v>
      </c>
      <c r="I3814" s="125" t="str">
        <f t="shared" si="143"/>
        <v>A+</v>
      </c>
      <c r="J3814" s="128"/>
    </row>
    <row r="3815" spans="1:10" ht="12.75" customHeight="1">
      <c r="A381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3815" s="154"/>
      <c r="C3815" s="154"/>
      <c r="D3815" s="154"/>
      <c r="E3815" s="154"/>
      <c r="F3815" s="155"/>
      <c r="G3815" s="122" t="str">
        <f>IF(A3815="","",VLOOKUP(J3736,'TRI-1C'!$B$18:$FH$61,82,FALSE))</f>
        <v>A+</v>
      </c>
      <c r="H3815" s="150"/>
      <c r="I3815" s="127" t="str">
        <f t="shared" si="143"/>
        <v>A+</v>
      </c>
      <c r="J3815" s="126"/>
    </row>
    <row r="3816" spans="1:10" ht="12.75" customHeight="1">
      <c r="A3816" s="147" t="str">
        <f>IF('TRI-1C'!$CF$13="","",'TRI-1C'!$CF$13)</f>
        <v>Relacionar las distintas formas de adquirir dinero con el trabajo y el esfuerzo.</v>
      </c>
      <c r="B3816" s="139"/>
      <c r="C3816" s="139"/>
      <c r="F3816" s="128"/>
      <c r="G3816" s="124" t="str">
        <f>IF(A3816="","",VLOOKUP(J3736,'TRI-1C'!$B$18:$FH$61,83,FALSE))</f>
        <v>A+</v>
      </c>
      <c r="I3816" s="125" t="str">
        <f t="shared" si="143"/>
        <v>A+</v>
      </c>
      <c r="J3816" s="128"/>
    </row>
    <row r="3817" spans="1:10" ht="12.75" customHeight="1">
      <c r="A3817" s="165" t="str">
        <f>'BI-1T'!$A$11</f>
        <v>COMPRENSIÓN Y EXPRESION DEL LENGUAJE</v>
      </c>
      <c r="B3817" s="149"/>
      <c r="C3817" s="149"/>
      <c r="D3817" s="150"/>
      <c r="E3817" s="150"/>
      <c r="F3817" s="126"/>
      <c r="G3817" s="122" t="str">
        <f>IF(A3817="","",VLOOKUP(J3736,'TRI-1C'!$B$18:$FH$61,84,FALSE))</f>
        <v>A+</v>
      </c>
      <c r="H3817" s="150"/>
      <c r="I3817" s="127"/>
      <c r="J3817" s="126"/>
    </row>
    <row r="3818" spans="1:10" ht="12.75" customHeight="1">
      <c r="A3818" s="147" t="str">
        <f>IF('TRI-1C'!$CH$13="","",'TRI-1C'!$CH$13)</f>
        <v>Asociar la imagen de la portada con el título de los cuentos conocidos.</v>
      </c>
      <c r="B3818" s="139"/>
      <c r="C3818" s="139"/>
      <c r="F3818" s="128"/>
      <c r="G3818" s="124" t="str">
        <f>IF(A3818="","",VLOOKUP(J3736,'TRI-1C'!$B$18:$FH$61,85,FALSE))</f>
        <v>A+</v>
      </c>
      <c r="I3818" s="125" t="str">
        <f t="shared" ref="I3818:I3838" si="144">IF(G3818="","",G3818)</f>
        <v>A+</v>
      </c>
      <c r="J3818" s="128"/>
    </row>
    <row r="3819" spans="1:10" ht="12.75" customHeight="1">
      <c r="A3819" s="148" t="str">
        <f>IF('TRI-1C'!$CI$13="","",'TRI-1C'!$CI$13)</f>
        <v>Colaborar en la creación de textos colectivos con la ayuda del docente.</v>
      </c>
      <c r="B3819" s="158"/>
      <c r="C3819" s="158"/>
      <c r="D3819" s="158"/>
      <c r="E3819" s="158"/>
      <c r="F3819" s="159"/>
      <c r="G3819" s="122" t="str">
        <f>IF(A3819="","",VLOOKUP(J3736,'TRI-1C'!$B$18:$FH$61,86,FALSE))</f>
        <v>A+</v>
      </c>
      <c r="H3819" s="150"/>
      <c r="I3819" s="127" t="str">
        <f t="shared" si="144"/>
        <v>A+</v>
      </c>
      <c r="J3819" s="126"/>
    </row>
    <row r="3820" spans="1:10" ht="12.75" customHeight="1">
      <c r="A3820" s="11" t="str">
        <f>IF('TRI-1C'!$CJ$13="","",'TRI-1C'!$CJ$13)</f>
        <v>Comprender el derecho propio y de las otras personas a decir que no como una respuesta válida y respetable.</v>
      </c>
      <c r="B3820" s="156"/>
      <c r="C3820" s="156"/>
      <c r="D3820" s="156"/>
      <c r="E3820" s="156"/>
      <c r="F3820" s="157"/>
      <c r="G3820" s="124" t="str">
        <f>IF(A3820="","",VLOOKUP(J3736,'TRI-1C'!$B$18:$FH$61,87,FALSE))</f>
        <v>A+</v>
      </c>
      <c r="I3820" s="125" t="str">
        <f t="shared" si="144"/>
        <v>A+</v>
      </c>
      <c r="J3820" s="128"/>
    </row>
    <row r="3821" spans="1:10" ht="12.75" customHeight="1">
      <c r="A3821" s="148" t="str">
        <f>IF('TRI-1C'!$CK$13="","",'TRI-1C'!$CK$13)</f>
        <v>Comunicarse a través de dibujos de objetos con detalles que lo vuelven identificables, como representación simbólica de sus ideas.</v>
      </c>
      <c r="B3821" s="149"/>
      <c r="C3821" s="149"/>
      <c r="D3821" s="150"/>
      <c r="E3821" s="150"/>
      <c r="F3821" s="126"/>
      <c r="G3821" s="122" t="str">
        <f>IF(A3821="","",VLOOKUP(J3736,'TRI-1C'!$B$18:$FH$61,88,FALSE))</f>
        <v>A+</v>
      </c>
      <c r="H3821" s="150"/>
      <c r="I3821" s="127" t="str">
        <f t="shared" si="144"/>
        <v>A+</v>
      </c>
      <c r="J3821" s="126"/>
    </row>
    <row r="3822" spans="1:10" ht="12.75" customHeight="1">
      <c r="A3822" s="147" t="str">
        <f>IF('TRI-1C'!$CL$13="","",'TRI-1C'!$CL$13)</f>
        <v>Comunicarse incorporando palabras nuevas a su vocabulario en función de los ambientes y experiencias en las que interactúa.</v>
      </c>
      <c r="B3822" s="139"/>
      <c r="C3822" s="139"/>
      <c r="F3822" s="128"/>
      <c r="G3822" s="124" t="str">
        <f>IF(A3822="","",VLOOKUP(J3736,'TRI-1C'!$B$18:$FH$61,89,FALSE))</f>
        <v>A+</v>
      </c>
      <c r="I3822" s="125" t="str">
        <f t="shared" si="144"/>
        <v>A+</v>
      </c>
      <c r="J3822" s="128"/>
    </row>
    <row r="3823" spans="1:10" ht="12.75" customHeight="1">
      <c r="A3823" s="148" t="str">
        <f>IF('TRI-1C'!$CM$13="","",'TRI-1C'!$CM$13)</f>
        <v>Contar un cuento en base a sus imágenes a partir de la portada y siguiendo la secuencia de las páginas.</v>
      </c>
      <c r="B3823" s="149"/>
      <c r="C3823" s="149"/>
      <c r="D3823" s="150"/>
      <c r="E3823" s="150"/>
      <c r="F3823" s="126"/>
      <c r="G3823" s="122" t="str">
        <f>IF(A3823="","",VLOOKUP(J3736,'TRI-1C'!$B$18:$FH$61,90,FALSE))</f>
        <v>A+</v>
      </c>
      <c r="H3823" s="150"/>
      <c r="I3823" s="127" t="str">
        <f t="shared" si="144"/>
        <v>A+</v>
      </c>
      <c r="J3823" s="126"/>
    </row>
    <row r="3824" spans="1:10" ht="12.75" customHeight="1">
      <c r="A3824" s="147" t="str">
        <f>IF('TRI-1C'!$CN$13="","",'TRI-1C'!$CN$13)</f>
        <v>Describir oralmente imágenes gráficas (pictogramas) y digitales, estructurando oraciones más elaboradas que describan a los objetos que observa.</v>
      </c>
      <c r="B3824" s="139"/>
      <c r="C3824" s="139"/>
      <c r="F3824" s="128"/>
      <c r="G3824" s="124" t="str">
        <f>IF(A3824="","",VLOOKUP(J3736,'TRI-1C'!$B$18:$FH$61,91,FALSE))</f>
        <v>A+</v>
      </c>
      <c r="I3824" s="125" t="str">
        <f t="shared" si="144"/>
        <v>A+</v>
      </c>
      <c r="J3824" s="128"/>
    </row>
    <row r="3825" spans="1:10" ht="12.75" customHeight="1">
      <c r="A3825" s="192" t="str">
        <f>IF('TRI-1C'!$CO$13="","",'TRI-1C'!$CO$13)</f>
        <v>Describir oralmente imágenes relacionadas con los derechos de las personas en situación de movilidad</v>
      </c>
      <c r="B3825" s="154"/>
      <c r="C3825" s="154"/>
      <c r="D3825" s="154"/>
      <c r="E3825" s="154"/>
      <c r="F3825" s="155"/>
      <c r="G3825" s="122" t="str">
        <f>IF(A3825="","",VLOOKUP(J3736,'TRI-1C'!$B$18:$FH$61,92,FALSE))</f>
        <v>A+</v>
      </c>
      <c r="H3825" s="150"/>
      <c r="I3825" s="127" t="str">
        <f t="shared" si="144"/>
        <v>A+</v>
      </c>
      <c r="J3825" s="126"/>
    </row>
    <row r="3826" spans="1:10" ht="12.75" customHeight="1">
      <c r="A3826" s="147" t="str">
        <f>IF('TRI-1C'!$CP$13="","",'TRI-1C'!$CP$13)</f>
        <v>Expresarse oralmente pronunciando correctamente la mayoría de las palabras puede presentarse dificultades en la pronunciación de s, y la r.</v>
      </c>
      <c r="B3826" s="139"/>
      <c r="C3826" s="139"/>
      <c r="F3826" s="128"/>
      <c r="G3826" s="124" t="str">
        <f>IF(A3826="","",VLOOKUP(J3736,'TRI-1C'!$B$18:$FH$61,93,FALSE))</f>
        <v>A+</v>
      </c>
      <c r="I3826" s="125" t="str">
        <f t="shared" si="144"/>
        <v>A+</v>
      </c>
      <c r="J3826" s="128"/>
    </row>
    <row r="3827" spans="1:10" ht="12.75" customHeight="1">
      <c r="A3827" s="148" t="str">
        <f>IF('TRI-1C'!$CQ$13="","",'TRI-1C'!$CQ$13)</f>
        <v>Expresarse utilizando oraciones cortas y completas manteniendo el orden de las palabras.</v>
      </c>
      <c r="B3827" s="149"/>
      <c r="C3827" s="149"/>
      <c r="D3827" s="150"/>
      <c r="E3827" s="150"/>
      <c r="F3827" s="126"/>
      <c r="G3827" s="122" t="str">
        <f>IF(A3827="","",VLOOKUP(J3736,'TRI-1C'!$B$18:$FH$61,94,FALSE))</f>
        <v>A+</v>
      </c>
      <c r="H3827" s="150"/>
      <c r="I3827" s="127" t="str">
        <f t="shared" si="144"/>
        <v>A+</v>
      </c>
      <c r="J3827" s="126"/>
    </row>
    <row r="3828" spans="1:10" ht="12.75" customHeight="1">
      <c r="A3828" s="147" t="str">
        <f>IF('TRI-1C'!$CR$13="","",'TRI-1C'!$CR$13)</f>
        <v>Identificar “auditivamente” el fonema (sonido) inicial de las palabras más utilizadas.</v>
      </c>
      <c r="B3828" s="139"/>
      <c r="C3828" s="139"/>
      <c r="F3828" s="128"/>
      <c r="G3828" s="124" t="str">
        <f>IF(A3828="","",VLOOKUP(J3736,'TRI-1C'!$B$18:$FH$61,95,FALSE))</f>
        <v>A+</v>
      </c>
      <c r="I3828" s="125" t="str">
        <f t="shared" si="144"/>
        <v>A+</v>
      </c>
      <c r="J3828" s="128"/>
    </row>
    <row r="3829" spans="1:10" ht="12.75" customHeight="1">
      <c r="A3829" s="148" t="str">
        <f>IF('TRI-1C'!$CS$13="","",'TRI-1C'!$CS$13)</f>
        <v>Identificar una persona adulta de confianza para solicitar apoyo al enfrentar desafíos emocionales en situaciones cotidianas del entorno escolar</v>
      </c>
      <c r="B3829" s="158"/>
      <c r="C3829" s="158"/>
      <c r="D3829" s="158"/>
      <c r="E3829" s="158"/>
      <c r="F3829" s="159"/>
      <c r="G3829" s="122" t="str">
        <f>IF(A3829="","",VLOOKUP(J3736,'TRI-1C'!$B$18:$FH$61,96,FALSE))</f>
        <v>A+</v>
      </c>
      <c r="H3829" s="150"/>
      <c r="I3829" s="127" t="str">
        <f t="shared" si="144"/>
        <v>A+</v>
      </c>
      <c r="J3829" s="126"/>
    </row>
    <row r="3830" spans="1:10" ht="12.75" customHeight="1">
      <c r="A3830" s="11" t="str">
        <f>IF('TRI-1C'!$CT$13="","",'TRI-1C'!$CT$13)</f>
        <v>Participar en conversaciones más complejas y largas manteniéndose dentro del tema.</v>
      </c>
      <c r="B3830" s="156"/>
      <c r="C3830" s="156"/>
      <c r="D3830" s="156"/>
      <c r="E3830" s="156"/>
      <c r="F3830" s="157"/>
      <c r="G3830" s="124" t="str">
        <f>IF(A3830="","",VLOOKUP(J3736,'TRI-1C'!$B$18:$FH$61,97,FALSE))</f>
        <v>A+</v>
      </c>
      <c r="I3830" s="125" t="str">
        <f t="shared" si="144"/>
        <v>A+</v>
      </c>
      <c r="J3830" s="128"/>
    </row>
    <row r="3831" spans="1:10" ht="12.75" customHeight="1">
      <c r="A3831" s="148" t="str">
        <f>IF('TRI-1C'!$CU$13="","",'TRI-1C'!$CU$13)</f>
        <v>Producir palabras que riman espontáneamente tomado en cuenta los sonidos finales de las mismas.</v>
      </c>
      <c r="B3831" s="149"/>
      <c r="C3831" s="149"/>
      <c r="D3831" s="150"/>
      <c r="E3831" s="150"/>
      <c r="F3831" s="126"/>
      <c r="G3831" s="122" t="str">
        <f>IF(A3831="","",VLOOKUP(J3736,'TRI-1C'!$B$18:$FH$61,98,FALSE))</f>
        <v>A+</v>
      </c>
      <c r="H3831" s="150"/>
      <c r="I3831" s="127" t="str">
        <f t="shared" si="144"/>
        <v>A+</v>
      </c>
      <c r="J3831" s="126"/>
    </row>
    <row r="3832" spans="1:10" ht="12.75" customHeight="1">
      <c r="A3832" s="147" t="str">
        <f>IF('TRI-1C'!$CV$13="","",'TRI-1C'!$CV$13)</f>
        <v>Realizar modificaciones del contenido de un cuento relatado por el adulto, cambiando partes del él como: acciones y final.</v>
      </c>
      <c r="B3832" s="139"/>
      <c r="C3832" s="139"/>
      <c r="F3832" s="128"/>
      <c r="G3832" s="124" t="str">
        <f>IF(A3832="","",VLOOKUP(J3736,'TRI-1C'!$B$18:$FH$61,99,FALSE))</f>
        <v>A+</v>
      </c>
      <c r="I3832" s="125" t="str">
        <f t="shared" si="144"/>
        <v>A+</v>
      </c>
      <c r="J3832" s="128"/>
    </row>
    <row r="3833" spans="1:10" ht="12.75" customHeight="1">
      <c r="A383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833" s="149"/>
      <c r="C3833" s="149"/>
      <c r="D3833" s="150"/>
      <c r="E3833" s="150"/>
      <c r="F3833" s="126"/>
      <c r="G3833" s="122" t="str">
        <f>IF(A3833="","",VLOOKUP(J3736,'TRI-1C'!$B$18:$FH$61,100,FALSE))</f>
        <v>A+</v>
      </c>
      <c r="H3833" s="150"/>
      <c r="I3833" s="127" t="str">
        <f t="shared" si="144"/>
        <v>A+</v>
      </c>
      <c r="J3833" s="126"/>
    </row>
    <row r="3834" spans="1:10" ht="12.75" customHeight="1">
      <c r="A3834" s="147" t="str">
        <f>IF('TRI-1C'!$CX$13="","",'TRI-1C'!$CX$13)</f>
        <v>Reconocer etiquetas y rótulos de su entorno inmediato y los “lee”.</v>
      </c>
      <c r="B3834" s="139"/>
      <c r="C3834" s="139"/>
      <c r="F3834" s="128"/>
      <c r="G3834" s="124" t="str">
        <f>IF(A3834="","",VLOOKUP(J3736,'TRI-1C'!$B$18:$FH$61,101,FALSE))</f>
        <v>A+</v>
      </c>
      <c r="I3834" s="125" t="str">
        <f t="shared" si="144"/>
        <v>A+</v>
      </c>
      <c r="J3834" s="128"/>
    </row>
    <row r="3835" spans="1:10" ht="12.75" customHeight="1">
      <c r="A3835" s="192" t="str">
        <f>IF('TRI-1C'!$CY$13="","",'TRI-1C'!$CY$13)</f>
        <v>Relatar cuentos, narrados por el adulto, manteniendo la secuencia, sin la ayuda del paratexto.</v>
      </c>
      <c r="B3835" s="154"/>
      <c r="C3835" s="154"/>
      <c r="D3835" s="154"/>
      <c r="E3835" s="154"/>
      <c r="F3835" s="155"/>
      <c r="G3835" s="122" t="str">
        <f>IF(A3835="","",VLOOKUP(J3736,'TRI-1C'!$B$18:$FH$61,102,FALSE))</f>
        <v>A+</v>
      </c>
      <c r="H3835" s="150"/>
      <c r="I3835" s="127" t="str">
        <f t="shared" si="144"/>
        <v>A+</v>
      </c>
      <c r="J3835" s="126"/>
    </row>
    <row r="3836" spans="1:10" ht="12.75" customHeight="1">
      <c r="A3836" s="147" t="str">
        <f>IF('TRI-1C'!$CZ$13="","",'TRI-1C'!$CZ$13)</f>
        <v>Reproducir trabalenguas sencillos, adivinanzas, canciones y poemas cortos, mejorando su pronunciación y potenciando su capacidad imaginativa.</v>
      </c>
      <c r="B3836" s="139"/>
      <c r="C3836" s="139"/>
      <c r="F3836" s="128"/>
      <c r="G3836" s="124" t="str">
        <f>IF(A3836="","",VLOOKUP(J3736,'TRI-1C'!$B$18:$FH$61,103,FALSE))</f>
        <v>A+</v>
      </c>
      <c r="I3836" s="125" t="str">
        <f t="shared" si="144"/>
        <v>A+</v>
      </c>
      <c r="J3836" s="128"/>
    </row>
    <row r="3837" spans="1:10" ht="12.75" customHeight="1">
      <c r="A3837" s="148" t="str">
        <f>IF('TRI-1C'!$DA$13="","",'TRI-1C'!$DA$13)</f>
        <v>Responder preguntas sobre un texto narrado por el adulto, relacionadas a los personajes y acciones principales.</v>
      </c>
      <c r="B3837" s="149"/>
      <c r="C3837" s="149"/>
      <c r="D3837" s="150"/>
      <c r="E3837" s="150"/>
      <c r="F3837" s="126"/>
      <c r="G3837" s="122" t="str">
        <f>IF(A3837="","",VLOOKUP(J3736,'TRI-1C'!$B$18:$FH$61,104,FALSE))</f>
        <v>A+</v>
      </c>
      <c r="H3837" s="150"/>
      <c r="I3837" s="127" t="str">
        <f t="shared" si="144"/>
        <v>A+</v>
      </c>
      <c r="J3837" s="126"/>
    </row>
    <row r="3838" spans="1:10" ht="12.75" customHeight="1">
      <c r="A3838" s="147" t="str">
        <f>IF('TRI-1C'!$DB$13="","",'TRI-1C'!$DB$13)</f>
        <v>Seguir instrucciones sencillas que involucren la ejecución de tres o más actividades</v>
      </c>
      <c r="B3838" s="139"/>
      <c r="C3838" s="139"/>
      <c r="F3838" s="128"/>
      <c r="G3838" s="124" t="str">
        <f>IF(A3838="","",VLOOKUP(J3736,'TRI-1C'!$B$18:$FH$61,105,FALSE))</f>
        <v>A+</v>
      </c>
      <c r="I3838" s="125" t="str">
        <f t="shared" si="144"/>
        <v>A+</v>
      </c>
      <c r="J3838" s="128"/>
    </row>
    <row r="3839" spans="1:10" ht="12.75" customHeight="1">
      <c r="A3839" s="165" t="str">
        <f>'BI-1T'!$A$12</f>
        <v>EXPRESIÓN ARTISTICA</v>
      </c>
      <c r="B3839" s="158"/>
      <c r="C3839" s="158"/>
      <c r="D3839" s="158"/>
      <c r="E3839" s="158"/>
      <c r="F3839" s="159"/>
      <c r="G3839" s="122" t="str">
        <f>IF(A3839="","",VLOOKUP(J3736,'TRI-1C'!$B$18:$FH$61,106,FALSE))</f>
        <v>A+</v>
      </c>
      <c r="H3839" s="150"/>
      <c r="I3839" s="127"/>
      <c r="J3839" s="126"/>
    </row>
    <row r="3840" spans="1:10" ht="12.75" customHeight="1">
      <c r="A3840" s="11" t="str">
        <f>IF('TRI-1C'!$DD$13="","",'TRI-1C'!$DD$13)</f>
        <v>Cantar canciones siguiendo el ritmo y coordinando con las expresiones de su cuerpo.</v>
      </c>
      <c r="B3840" s="156"/>
      <c r="C3840" s="156"/>
      <c r="D3840" s="156"/>
      <c r="E3840" s="156"/>
      <c r="F3840" s="157"/>
      <c r="G3840" s="124" t="str">
        <f>IF(A3840="","",VLOOKUP(J3736,'TRI-1C'!$B$18:$FH$61,107,FALSE))</f>
        <v>A+</v>
      </c>
      <c r="I3840" s="125" t="str">
        <f t="shared" ref="I3840:I3850" si="145">IF(G3840="","",G3840)</f>
        <v>A+</v>
      </c>
      <c r="J3840" s="128"/>
    </row>
    <row r="3841" spans="1:10" ht="12.75" customHeight="1">
      <c r="A3841" s="148" t="str">
        <f>IF('TRI-1C'!$DE$13="","",'TRI-1C'!$DE$13)</f>
        <v>Comunicar de manera escrita sus ideas intentando imitar letras o formas parecidas a letras.</v>
      </c>
      <c r="B3841" s="149"/>
      <c r="C3841" s="149"/>
      <c r="D3841" s="150"/>
      <c r="E3841" s="150"/>
      <c r="F3841" s="126"/>
      <c r="G3841" s="122" t="str">
        <f>IF(A3841="","",VLOOKUP(J3736,'TRI-1C'!$B$18:$FH$61,108,FALSE))</f>
        <v>A+</v>
      </c>
      <c r="H3841" s="150"/>
      <c r="I3841" s="127" t="str">
        <f t="shared" si="145"/>
        <v>A+</v>
      </c>
      <c r="J3841" s="126"/>
    </row>
    <row r="3842" spans="1:10" ht="12.75" customHeight="1">
      <c r="A3842" s="147" t="str">
        <f>IF('TRI-1C'!$DF$13="","",'TRI-1C'!$DF$13)</f>
        <v>Ejecutar patrones de más de dos ritmos con partes del cuerpo y elementos o instrumentos sonoros.</v>
      </c>
      <c r="B3842" s="139"/>
      <c r="C3842" s="139"/>
      <c r="F3842" s="128"/>
      <c r="G3842" s="124" t="str">
        <f>IF(A3842="","",VLOOKUP(J3736,'TRI-1C'!$B$18:$FH$61,109,FALSE))</f>
        <v>A+</v>
      </c>
      <c r="I3842" s="125" t="str">
        <f t="shared" si="145"/>
        <v>A+</v>
      </c>
      <c r="J3842" s="128"/>
    </row>
    <row r="3843" spans="1:10" ht="12.75" customHeight="1">
      <c r="A384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3843" s="149"/>
      <c r="C3843" s="149"/>
      <c r="D3843" s="150"/>
      <c r="E3843" s="150"/>
      <c r="F3843" s="126"/>
      <c r="G3843" s="122" t="str">
        <f>IF(A3843="","",VLOOKUP(J3736,'TRI-1C'!$B$18:$FH$61,110,FALSE))</f>
        <v>A+</v>
      </c>
      <c r="H3843" s="150"/>
      <c r="I3843" s="127" t="str">
        <f t="shared" si="145"/>
        <v>A+</v>
      </c>
      <c r="J3843" s="126"/>
    </row>
    <row r="3844" spans="1:10" ht="12.75" customHeight="1">
      <c r="A3844" s="147" t="str">
        <f>IF('TRI-1C'!$DH$13="","",'TRI-1C'!$DH$13)</f>
        <v>Expresar su opinión al observar una obra artística relacionada a la plástica o a la escultura.</v>
      </c>
      <c r="B3844" s="139"/>
      <c r="C3844" s="139"/>
      <c r="F3844" s="128"/>
      <c r="G3844" s="124" t="str">
        <f>IF(A3844="","",VLOOKUP(J3736,'TRI-1C'!$B$18:$FH$61,111,FALSE))</f>
        <v>A+</v>
      </c>
      <c r="I3844" s="125" t="str">
        <f t="shared" si="145"/>
        <v>A+</v>
      </c>
      <c r="J3844" s="128"/>
    </row>
    <row r="3845" spans="1:10" ht="12.75" customHeight="1">
      <c r="A3845" s="192" t="str">
        <f>IF('TRI-1C'!$DI$13="","",'TRI-1C'!$DI$13)</f>
        <v>Expresar sus vivencias y experiencias a través del dibujo libre.</v>
      </c>
      <c r="B3845" s="154"/>
      <c r="C3845" s="154"/>
      <c r="D3845" s="154"/>
      <c r="E3845" s="154"/>
      <c r="F3845" s="155"/>
      <c r="G3845" s="122" t="str">
        <f>IF(A3845="","",VLOOKUP(J3736,'TRI-1C'!$B$18:$FH$61,112,FALSE))</f>
        <v>A+</v>
      </c>
      <c r="H3845" s="150"/>
      <c r="I3845" s="127" t="str">
        <f t="shared" si="145"/>
        <v>A+</v>
      </c>
      <c r="J3845" s="126"/>
    </row>
    <row r="3846" spans="1:10" ht="12.75" customHeight="1">
      <c r="A3846" s="147" t="str">
        <f>IF('TRI-1C'!$DJ$13="","",'TRI-1C'!$DJ$13)</f>
        <v>Mantener el ritmo y las secuencias de pasos sencillos durante la ejecución de coreografías.</v>
      </c>
      <c r="B3846" s="139"/>
      <c r="C3846" s="139"/>
      <c r="F3846" s="128"/>
      <c r="G3846" s="124" t="str">
        <f>IF(A3846="","",VLOOKUP(J3736,'TRI-1C'!$B$18:$FH$61,113,FALSE))</f>
        <v>A+</v>
      </c>
      <c r="I3846" s="125" t="str">
        <f t="shared" si="145"/>
        <v>A+</v>
      </c>
      <c r="J3846" s="128"/>
    </row>
    <row r="3847" spans="1:10" ht="12.75" customHeight="1">
      <c r="A384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847" s="149"/>
      <c r="C3847" s="149"/>
      <c r="D3847" s="150"/>
      <c r="E3847" s="150"/>
      <c r="F3847" s="126"/>
      <c r="G3847" s="122" t="str">
        <f>IF(A3847="","",VLOOKUP(J3736,'TRI-1C'!$B$18:$FH$61,114,FALSE))</f>
        <v>A+</v>
      </c>
      <c r="H3847" s="150"/>
      <c r="I3847" s="127" t="str">
        <f t="shared" si="145"/>
        <v>A+</v>
      </c>
      <c r="J3847" s="126"/>
    </row>
    <row r="3848" spans="1:10" ht="12.75" customHeight="1">
      <c r="A3848" s="147" t="str">
        <f>IF('TRI-1C'!$DL$13="","",'TRI-1C'!$DL$13)</f>
        <v>Participar en dramatizaciones, asumiendo roles de diferentes personas del entorno y de personajes de cuentos e historietas.</v>
      </c>
      <c r="B3848" s="139"/>
      <c r="C3848" s="139"/>
      <c r="F3848" s="128"/>
      <c r="G3848" s="124" t="str">
        <f>IF(A3848="","",VLOOKUP(J3736,'TRI-1C'!$B$18:$FH$61,115,FALSE))</f>
        <v>A+</v>
      </c>
      <c r="I3848" s="125" t="str">
        <f t="shared" si="145"/>
        <v>A+</v>
      </c>
      <c r="J3848" s="128"/>
    </row>
    <row r="3849" spans="1:10" ht="12.75" customHeight="1">
      <c r="A3849" s="148" t="str">
        <f>IF('TRI-1C'!$DM$13="","",'TRI-1C'!$DM$13)</f>
        <v>Participar en rondas populares, bailes y juegos tradicionales, asumiendo los roles y respetando las reglas.</v>
      </c>
      <c r="B3849" s="158"/>
      <c r="C3849" s="158"/>
      <c r="D3849" s="158"/>
      <c r="E3849" s="158"/>
      <c r="F3849" s="159"/>
      <c r="G3849" s="122" t="str">
        <f>IF(A3849="","",VLOOKUP(J3736,'TRI-1C'!$B$18:$FH$61,116,FALSE))</f>
        <v>A+</v>
      </c>
      <c r="H3849" s="150"/>
      <c r="I3849" s="127" t="str">
        <f t="shared" si="145"/>
        <v>A+</v>
      </c>
      <c r="J3849" s="126"/>
    </row>
    <row r="3850" spans="1:10" ht="12.75" customHeight="1">
      <c r="A3850" s="11" t="str">
        <f>IF('TRI-1C'!$DN$13="","",'TRI-1C'!$DN$13)</f>
        <v>Realizar actividades creativas utilizando las técnicas grafo plásticas con variedad de materiales.</v>
      </c>
      <c r="B3850" s="156"/>
      <c r="C3850" s="156"/>
      <c r="D3850" s="156"/>
      <c r="E3850" s="156"/>
      <c r="F3850" s="157"/>
      <c r="G3850" s="124" t="str">
        <f>IF(A3850="","",VLOOKUP(J3736,'TRI-1C'!$B$18:$FH$61,117,FALSE))</f>
        <v>A+</v>
      </c>
      <c r="I3850" s="125" t="str">
        <f t="shared" si="145"/>
        <v>A+</v>
      </c>
      <c r="J3850" s="128"/>
    </row>
    <row r="3851" spans="1:10" ht="12.75" customHeight="1">
      <c r="A3851" s="165" t="str">
        <f>'BI-1T'!$A$13</f>
        <v>EXPRESION CORPORAL Y MOTRICIDAD</v>
      </c>
      <c r="B3851" s="149"/>
      <c r="C3851" s="149"/>
      <c r="D3851" s="150"/>
      <c r="E3851" s="150"/>
      <c r="F3851" s="126"/>
      <c r="G3851" s="122" t="str">
        <f>IF(A3851="","",VLOOKUP(J3736,'TRI-1C'!$B$18:$FH$61,118,FALSE))</f>
        <v>A+</v>
      </c>
      <c r="H3851" s="150"/>
      <c r="I3851" s="127"/>
      <c r="J3851" s="126"/>
    </row>
    <row r="3852" spans="1:10" ht="12.75" customHeight="1">
      <c r="A3852" s="147" t="str">
        <f>IF('TRI-1C'!$DP$13="","",'TRI-1C'!$DP$13)</f>
        <v>Caminar y correr con soltura y seguridad manteniendo el equilibrio a diferentes distancias, orientaciones y ritmos en espacios parciales.</v>
      </c>
      <c r="B3852" s="139"/>
      <c r="C3852" s="139"/>
      <c r="F3852" s="128"/>
      <c r="G3852" s="124" t="str">
        <f>IF(A3852="","",VLOOKUP(J3736,'TRI-1C'!$B$18:$FH$61,119,FALSE))</f>
        <v>A+</v>
      </c>
      <c r="I3852" s="125" t="str">
        <f t="shared" ref="I3852:I3879" si="146">IF(G3852="","",G3852)</f>
        <v>A+</v>
      </c>
      <c r="J3852" s="128"/>
    </row>
    <row r="3853" spans="1:10" ht="12.75" customHeight="1">
      <c r="A385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3853" s="149"/>
      <c r="C3853" s="149"/>
      <c r="D3853" s="150"/>
      <c r="E3853" s="150"/>
      <c r="F3853" s="126"/>
      <c r="G3853" s="122" t="str">
        <f>IF(A3853="","",VLOOKUP(J3736,'TRI-1C'!$B$18:$FH$61,120,FALSE))</f>
        <v>A+</v>
      </c>
      <c r="H3853" s="150"/>
      <c r="I3853" s="127" t="str">
        <f t="shared" si="146"/>
        <v>A+</v>
      </c>
      <c r="J3853" s="126"/>
    </row>
    <row r="3854" spans="1:10" ht="12.75" customHeight="1">
      <c r="A3854" s="147" t="str">
        <f>IF('TRI-1C'!$DR$13="","",'TRI-1C'!$DR$13)</f>
        <v>Discriminar sonidos onomatopéyicos y diferencia los sonidos naturales de los artificiales</v>
      </c>
      <c r="B3854" s="139"/>
      <c r="C3854" s="139"/>
      <c r="F3854" s="128"/>
      <c r="G3854" s="124" t="str">
        <f>IF(A3854="","",VLOOKUP(J3736,'TRI-1C'!$B$18:$FH$61,121,FALSE))</f>
        <v>A+</v>
      </c>
      <c r="I3854" s="125" t="str">
        <f t="shared" si="146"/>
        <v>A+</v>
      </c>
      <c r="J3854" s="128"/>
    </row>
    <row r="3855" spans="1:10" ht="12.75" customHeight="1">
      <c r="A3855" s="192" t="str">
        <f>IF('TRI-1C'!$DS$13="","",'TRI-1C'!$DS$13)</f>
        <v>Ejecutar actividades coordinadamente y con un control adecuado de fuerza y tonicidad muscular como: lanzar, atrapar y patear objetos y pelotas.</v>
      </c>
      <c r="B3855" s="154"/>
      <c r="C3855" s="154"/>
      <c r="D3855" s="154"/>
      <c r="E3855" s="154"/>
      <c r="F3855" s="155"/>
      <c r="G3855" s="122" t="str">
        <f>IF(A3855="","",VLOOKUP(J3736,'TRI-1C'!$B$18:$FH$61,122,FALSE))</f>
        <v>A+</v>
      </c>
      <c r="H3855" s="150"/>
      <c r="I3855" s="127" t="str">
        <f t="shared" si="146"/>
        <v>A+</v>
      </c>
      <c r="J3855" s="126"/>
    </row>
    <row r="3856" spans="1:10" ht="12.75" customHeight="1">
      <c r="A3856" s="147" t="str">
        <f>IF('TRI-1C'!$DT$13="","",'TRI-1C'!$DT$13)</f>
        <v>Emplear su lado dominante en la realización de la mayoría de las actividades que utilice la mano, ojo y pie.</v>
      </c>
      <c r="B3856" s="139"/>
      <c r="C3856" s="139"/>
      <c r="F3856" s="128"/>
      <c r="G3856" s="124" t="str">
        <f>IF(A3856="","",VLOOKUP(J3736,'TRI-1C'!$B$18:$FH$61,123,FALSE))</f>
        <v>A+</v>
      </c>
      <c r="I3856" s="125" t="str">
        <f t="shared" si="146"/>
        <v>A+</v>
      </c>
      <c r="J3856" s="128"/>
    </row>
    <row r="3857" spans="1:10" ht="12.75" customHeight="1">
      <c r="A3857" s="148" t="str">
        <f>IF('TRI-1C'!$DU$13="","",'TRI-1C'!$DU$13)</f>
        <v>Galopar y salticar coordinadamente con obstáculos ejecutando circuitos.</v>
      </c>
      <c r="B3857" s="149"/>
      <c r="C3857" s="149"/>
      <c r="D3857" s="150"/>
      <c r="E3857" s="150"/>
      <c r="F3857" s="126"/>
      <c r="G3857" s="122" t="str">
        <f>IF(A3857="","",VLOOKUP(J3736,'TRI-1C'!$B$18:$FH$61,124,FALSE))</f>
        <v>A+</v>
      </c>
      <c r="H3857" s="150"/>
      <c r="I3857" s="127" t="str">
        <f t="shared" si="146"/>
        <v>A+</v>
      </c>
      <c r="J3857" s="126"/>
    </row>
    <row r="3858" spans="1:10" ht="12.75" customHeight="1">
      <c r="A385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3858" s="139"/>
      <c r="C3858" s="139"/>
      <c r="F3858" s="128"/>
      <c r="G3858" s="124" t="str">
        <f>IF(A3858="","",VLOOKUP(J3736,'TRI-1C'!$B$18:$FH$61,125,FALSE))</f>
        <v>A+</v>
      </c>
      <c r="I3858" s="125" t="str">
        <f t="shared" si="146"/>
        <v>A+</v>
      </c>
      <c r="J3858" s="128"/>
    </row>
    <row r="3859" spans="1:10" ht="12.75" customHeight="1">
      <c r="A3859" s="148" t="str">
        <f>IF('TRI-1C'!$DW$13="","",'TRI-1C'!$DW$13)</f>
        <v>Mantener el equilibro al caminar sobre líneas rectas, curvas y quebradas con altura (aprox. 20 cm) logrando un adecuado control postural.</v>
      </c>
      <c r="B3859" s="158"/>
      <c r="C3859" s="158"/>
      <c r="D3859" s="158"/>
      <c r="E3859" s="158"/>
      <c r="F3859" s="159"/>
      <c r="G3859" s="122" t="str">
        <f>IF(A3859="","",VLOOKUP(J3736,'TRI-1C'!$B$18:$FH$61,126,FALSE))</f>
        <v>A+</v>
      </c>
      <c r="H3859" s="150"/>
      <c r="I3859" s="127" t="str">
        <f t="shared" si="146"/>
        <v>A+</v>
      </c>
      <c r="J3859" s="126"/>
    </row>
    <row r="3860" spans="1:10" ht="12.75" customHeight="1">
      <c r="A3860" s="11" t="str">
        <f>IF('TRI-1C'!$DX$13="","",'TRI-1C'!$DX$13)</f>
        <v>Mantener un adecuado control postural en diferentes posiciones del cuerpo y en desplazamientos.</v>
      </c>
      <c r="B3860" s="156"/>
      <c r="C3860" s="156"/>
      <c r="D3860" s="156"/>
      <c r="E3860" s="156"/>
      <c r="F3860" s="157"/>
      <c r="G3860" s="124" t="str">
        <f>IF(A3860="","",VLOOKUP(J3736,'TRI-1C'!$B$18:$FH$61,127,FALSE))</f>
        <v>A+</v>
      </c>
      <c r="I3860" s="125" t="str">
        <f t="shared" si="146"/>
        <v>A+</v>
      </c>
      <c r="J3860" s="128"/>
    </row>
    <row r="3861" spans="1:10" ht="12.75" customHeight="1">
      <c r="A3861" s="148" t="str">
        <f>IF('TRI-1C'!$DY$13="","",'TRI-1C'!$DY$13)</f>
        <v>Orientarse en el espacio realizando desplazamientos en función de consignas dadas con las nociones: entre, adelante-atrás, junto a, cerca-lejos</v>
      </c>
      <c r="B3861" s="149"/>
      <c r="C3861" s="149"/>
      <c r="D3861" s="150"/>
      <c r="E3861" s="150"/>
      <c r="F3861" s="126"/>
      <c r="G3861" s="122" t="str">
        <f>IF(A3861="","",VLOOKUP(J3736,'TRI-1C'!$B$18:$FH$61,128,FALSE))</f>
        <v>A+</v>
      </c>
      <c r="H3861" s="150"/>
      <c r="I3861" s="127" t="str">
        <f t="shared" si="146"/>
        <v>A+</v>
      </c>
      <c r="J3861" s="126"/>
    </row>
    <row r="3862" spans="1:10" ht="12.75" customHeight="1">
      <c r="A3862" s="147" t="str">
        <f>IF('TRI-1C'!$DZ$13="","",'TRI-1C'!$DZ$13)</f>
        <v>Realiza varios movimientos y desplazamientos combinados a diferentes velocidades (rápido, lento), duración (largos y corto).</v>
      </c>
      <c r="B3862" s="139"/>
      <c r="C3862" s="139"/>
      <c r="F3862" s="128"/>
      <c r="G3862" s="124" t="str">
        <f>IF(A3862="","",VLOOKUP(J3736,'TRI-1C'!$B$18:$FH$61,129,FALSE))</f>
        <v>A+</v>
      </c>
      <c r="I3862" s="125" t="str">
        <f t="shared" si="146"/>
        <v>A+</v>
      </c>
      <c r="J3862" s="128"/>
    </row>
    <row r="3863" spans="1:10" ht="12.75" customHeight="1">
      <c r="A3863" s="148" t="str">
        <f>IF('TRI-1C'!$EA$13="","",'TRI-1C'!$EA$13)</f>
        <v>Realizar actividades de coordinación visomotriz con niveles de dificultad creciente en el tamaño y tipo de materiales.</v>
      </c>
      <c r="B3863" s="149"/>
      <c r="C3863" s="149"/>
      <c r="D3863" s="150"/>
      <c r="E3863" s="150"/>
      <c r="F3863" s="126"/>
      <c r="G3863" s="122" t="str">
        <f>IF(A3863="","",VLOOKUP(J3736,'TRI-1C'!$B$18:$FH$61,130,FALSE))</f>
        <v>A+</v>
      </c>
      <c r="H3863" s="150"/>
      <c r="I3863" s="127" t="str">
        <f t="shared" si="146"/>
        <v>A+</v>
      </c>
      <c r="J3863" s="126"/>
    </row>
    <row r="3864" spans="1:10" ht="12.75" customHeight="1">
      <c r="A3864" s="147" t="str">
        <f>IF('TRI-1C'!$EB$13="","",'TRI-1C'!$EB$13)</f>
        <v>Realizar desplazamientos y movimientos combinados utilizando el espacio total y parcial a diferentes distancias (largas-cortas)</v>
      </c>
      <c r="B3864" s="139"/>
      <c r="C3864" s="139"/>
      <c r="F3864" s="128"/>
      <c r="G3864" s="124" t="str">
        <f>IF(A3864="","",VLOOKUP(J3736,'TRI-1C'!$B$18:$FH$61,131,FALSE))</f>
        <v>A+</v>
      </c>
      <c r="I3864" s="125" t="str">
        <f t="shared" si="146"/>
        <v>A+</v>
      </c>
      <c r="J3864" s="128"/>
    </row>
    <row r="3865" spans="1:10" ht="12.75" customHeight="1">
      <c r="A386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3865" s="154"/>
      <c r="C3865" s="154"/>
      <c r="D3865" s="154"/>
      <c r="E3865" s="154"/>
      <c r="F3865" s="155"/>
      <c r="G3865" s="122" t="str">
        <f>IF(A3865="","",VLOOKUP(J3736,'TRI-1C'!$B$18:$FH$61,132,FALSE))</f>
        <v>A+</v>
      </c>
      <c r="H3865" s="150"/>
      <c r="I3865" s="127" t="str">
        <f t="shared" si="146"/>
        <v>A+</v>
      </c>
      <c r="J3865" s="126"/>
    </row>
    <row r="3866" spans="1:10" ht="12.75" customHeight="1">
      <c r="A386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3866" s="139"/>
      <c r="C3866" s="139"/>
      <c r="F3866" s="128"/>
      <c r="G3866" s="124" t="str">
        <f>IF(A3866="","",VLOOKUP(J3736,'TRI-1C'!$B$18:$FH$61,133,FALSE))</f>
        <v>A+</v>
      </c>
      <c r="I3866" s="125" t="str">
        <f t="shared" si="146"/>
        <v>A+</v>
      </c>
      <c r="J3866" s="128"/>
    </row>
    <row r="3867" spans="1:10" ht="12.75" customHeight="1">
      <c r="A386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3867" s="149"/>
      <c r="C3867" s="149"/>
      <c r="D3867" s="150"/>
      <c r="E3867" s="150"/>
      <c r="F3867" s="126"/>
      <c r="G3867" s="122" t="str">
        <f>IF(A3867="","",VLOOKUP(J3736,'TRI-1C'!$B$18:$FH$61,134,FALSE))</f>
        <v>A+</v>
      </c>
      <c r="H3867" s="150"/>
      <c r="I3867" s="127" t="str">
        <f t="shared" si="146"/>
        <v>A+</v>
      </c>
      <c r="J3867" s="126"/>
    </row>
    <row r="3868" spans="1:10" ht="12.75" customHeight="1">
      <c r="A3868" s="147" t="str">
        <f>IF('TRI-1C'!$EF$13="","",'TRI-1C'!$EF$13)</f>
        <v>Realizar movimientos diferenciados con los lados laterales del cuerpo (un lado y otro lado).</v>
      </c>
      <c r="B3868" s="139"/>
      <c r="C3868" s="139"/>
      <c r="F3868" s="128"/>
      <c r="G3868" s="124" t="str">
        <f>IF(A3868="","",VLOOKUP(J3736,'TRI-1C'!$B$18:$FH$61,135,FALSE))</f>
        <v>A+</v>
      </c>
      <c r="I3868" s="125" t="str">
        <f t="shared" si="146"/>
        <v>A+</v>
      </c>
      <c r="J3868" s="128"/>
    </row>
    <row r="3869" spans="1:10" ht="12.75" customHeight="1">
      <c r="A3869" s="148" t="str">
        <f>IF('TRI-1C'!$EG$13="","",'TRI-1C'!$EG$13)</f>
        <v>Realizar movimientos para la coordinación de ojo y pie como: patear pelotas hacia un punto fijo determinado.</v>
      </c>
      <c r="B3869" s="158"/>
      <c r="C3869" s="158"/>
      <c r="D3869" s="158"/>
      <c r="E3869" s="158"/>
      <c r="F3869" s="159"/>
      <c r="G3869" s="122" t="str">
        <f>IF(A3869="","",VLOOKUP(J3736,'TRI-1C'!$B$18:$FH$61,136,FALSE))</f>
        <v>A+</v>
      </c>
      <c r="H3869" s="150"/>
      <c r="I3869" s="127" t="str">
        <f t="shared" si="146"/>
        <v>A+</v>
      </c>
      <c r="J3869" s="126"/>
    </row>
    <row r="3870" spans="1:10" ht="12.75" customHeight="1">
      <c r="A3870" s="11" t="str">
        <f>IF('TRI-1C'!$EH$13="","",'TRI-1C'!$EH$13)</f>
        <v>Realizar representaciones gráficas utilizando el dibujo con detalles que le dan intencionalidad y sentido para identificarlos</v>
      </c>
      <c r="B3870" s="156"/>
      <c r="C3870" s="156"/>
      <c r="D3870" s="156"/>
      <c r="E3870" s="156"/>
      <c r="F3870" s="157"/>
      <c r="G3870" s="124" t="str">
        <f>IF(A3870="","",VLOOKUP(J3736,'TRI-1C'!$B$18:$FH$61,137,FALSE))</f>
        <v>A+</v>
      </c>
      <c r="I3870" s="125" t="str">
        <f t="shared" si="146"/>
        <v>A+</v>
      </c>
      <c r="J3870" s="128"/>
    </row>
    <row r="3871" spans="1:10" ht="12.75" customHeight="1">
      <c r="A3871" s="148" t="str">
        <f>IF('TRI-1C'!$EI$13="","",'TRI-1C'!$EI$13)</f>
        <v>Reconocer la importancia del peatón y respetar su espacio en la vía mediante actividades lúdicas que fomenten el aprendizaje de normas de tránsito.</v>
      </c>
      <c r="B3871" s="149"/>
      <c r="C3871" s="149"/>
      <c r="D3871" s="150"/>
      <c r="E3871" s="150"/>
      <c r="F3871" s="126"/>
      <c r="G3871" s="122" t="str">
        <f>IF(A3871="","",VLOOKUP(J3736,'TRI-1C'!$B$18:$FH$61,138,FALSE))</f>
        <v>A+</v>
      </c>
      <c r="H3871" s="150"/>
      <c r="I3871" s="127" t="str">
        <f t="shared" si="146"/>
        <v>A+</v>
      </c>
      <c r="J3871" s="126"/>
    </row>
    <row r="3872" spans="1:10" ht="12.75" customHeight="1">
      <c r="A3872" s="147" t="str">
        <f>IF('TRI-1C'!$EJ$13="","",'TRI-1C'!$EJ$13)</f>
        <v>Representar la figura humana utilizando el monigote e incorporando detalles según la interiorización de su imagen corporal.</v>
      </c>
      <c r="B3872" s="139"/>
      <c r="C3872" s="139"/>
      <c r="F3872" s="128"/>
      <c r="G3872" s="124" t="str">
        <f>IF(A3872="","",VLOOKUP(J3736,'TRI-1C'!$B$18:$FH$61,139,FALSE))</f>
        <v>A+</v>
      </c>
      <c r="I3872" s="125" t="str">
        <f t="shared" si="146"/>
        <v>A+</v>
      </c>
      <c r="J3872" s="128"/>
    </row>
    <row r="3873" spans="1:10" ht="12.75" customHeight="1">
      <c r="A3873" s="148" t="str">
        <f>IF('TRI-1C'!$EK$13="","",'TRI-1C'!$EK$13)</f>
        <v>Saltar de un pie a otro alternadamente, de manera autónoma.</v>
      </c>
      <c r="B3873" s="149"/>
      <c r="C3873" s="149"/>
      <c r="D3873" s="150"/>
      <c r="E3873" s="150"/>
      <c r="F3873" s="126"/>
      <c r="G3873" s="122" t="str">
        <f>IF(A3873="","",VLOOKUP(J3736,'TRI-1C'!$B$18:$FH$61,140,FALSE))</f>
        <v>A+</v>
      </c>
      <c r="H3873" s="150"/>
      <c r="I3873" s="127" t="str">
        <f t="shared" si="146"/>
        <v>A+</v>
      </c>
      <c r="J3873" s="126"/>
    </row>
    <row r="3874" spans="1:10" ht="12.75" customHeight="1">
      <c r="A3874" s="147" t="str">
        <f>IF('TRI-1C'!$EL$13="","",'TRI-1C'!$EL$13)</f>
        <v>Saltar en dos pies en sentido vertical obstáculos de 20 a 30 cm en altura y en sentido horizontal longitudes de aproximadamente 50 a 70 cm.</v>
      </c>
      <c r="B3874" s="139"/>
      <c r="C3874" s="139"/>
      <c r="F3874" s="128"/>
      <c r="G3874" s="124" t="str">
        <f>IF(A3874="","",VLOOKUP(J3736,'TRI-1C'!$B$18:$FH$61,141,FALSE))</f>
        <v>A+</v>
      </c>
      <c r="I3874" s="125" t="str">
        <f t="shared" si="146"/>
        <v>A+</v>
      </c>
      <c r="J3874" s="128"/>
    </row>
    <row r="3875" spans="1:10" ht="12.75" customHeight="1">
      <c r="A3875" s="192" t="str">
        <f>IF('TRI-1C'!$EM$13="","",'TRI-1C'!$EM$13)</f>
        <v>Subir y bajar escaleras alternando los pies.</v>
      </c>
      <c r="B3875" s="154"/>
      <c r="C3875" s="154"/>
      <c r="D3875" s="154"/>
      <c r="E3875" s="154"/>
      <c r="F3875" s="155"/>
      <c r="G3875" s="122" t="str">
        <f>IF(A3875="","",VLOOKUP(J3736,'TRI-1C'!$B$18:$FH$61,142,FALSE))</f>
        <v>A+</v>
      </c>
      <c r="H3875" s="150"/>
      <c r="I3875" s="127" t="str">
        <f t="shared" si="146"/>
        <v>A+</v>
      </c>
      <c r="J3875" s="126"/>
    </row>
    <row r="3876" spans="1:10" ht="12.75" customHeight="1">
      <c r="A3876" s="147" t="str">
        <f>IF('TRI-1C'!$EN$13="","",'TRI-1C'!$EN$13)</f>
        <v>Trepar y reptar a diferentes ritmos y en posiciones corporales diversas (cúbito ventral y cúbito dorsal).</v>
      </c>
      <c r="B3876" s="139"/>
      <c r="C3876" s="139"/>
      <c r="F3876" s="128"/>
      <c r="G3876" s="124" t="str">
        <f>IF(A3876="","",VLOOKUP(J3736,'TRI-1C'!$B$18:$FH$61,143,FALSE))</f>
        <v>A+</v>
      </c>
      <c r="I3876" s="125" t="str">
        <f t="shared" si="146"/>
        <v>A+</v>
      </c>
      <c r="J3876" s="128"/>
    </row>
    <row r="3877" spans="1:10" ht="12.75" customHeight="1">
      <c r="A3877" s="148" t="str">
        <f>IF('TRI-1C'!$EO$13="","",'TRI-1C'!$EO$13)</f>
        <v>Ubicar algunas partes de su cuerpo en función de las nociones de al lado, junto a, cerca-lejos.</v>
      </c>
      <c r="B3877" s="149"/>
      <c r="C3877" s="149"/>
      <c r="D3877" s="150"/>
      <c r="E3877" s="150"/>
      <c r="F3877" s="126"/>
      <c r="G3877" s="122" t="str">
        <f>IF(A3877="","",VLOOKUP(J3736,'TRI-1C'!$B$18:$FH$61,144,FALSE))</f>
        <v>A+</v>
      </c>
      <c r="H3877" s="150"/>
      <c r="I3877" s="127" t="str">
        <f t="shared" si="146"/>
        <v>A+</v>
      </c>
      <c r="J3877" s="126"/>
    </row>
    <row r="3878" spans="1:10" ht="12.75" customHeight="1">
      <c r="A3878" s="147" t="str">
        <f>IF('TRI-1C'!$EP$13="","",'TRI-1C'!$EP$13)</f>
        <v>Utilizar el espacio parcial e inicia con el uso del espacio total para realizar representaciones gráficas.</v>
      </c>
      <c r="B3878" s="139"/>
      <c r="C3878" s="139"/>
      <c r="F3878" s="128"/>
      <c r="G3878" s="124" t="str">
        <f>IF(A3878="","",VLOOKUP(J3736,'TRI-1C'!$B$18:$FH$61,145,FALSE))</f>
        <v>A+</v>
      </c>
      <c r="I3878" s="125" t="str">
        <f t="shared" si="146"/>
        <v>A+</v>
      </c>
      <c r="J3878" s="128"/>
    </row>
    <row r="3879" spans="1:10" ht="12.75" customHeight="1">
      <c r="A3879" s="148" t="str">
        <f>IF('TRI-1C'!$EQ$13="","",'TRI-1C'!$EQ$13)</f>
        <v>Utilizar la pinza digital para coger lápices, marcadores, pinceles y diversos tipos de materiales.</v>
      </c>
      <c r="B3879" s="158"/>
      <c r="C3879" s="158"/>
      <c r="D3879" s="158"/>
      <c r="E3879" s="158"/>
      <c r="F3879" s="159"/>
      <c r="G3879" s="122" t="str">
        <f>IF(A3879="","",VLOOKUP(J3736,'TRI-1C'!$B$18:$FH$61,146,FALSE))</f>
        <v>A+</v>
      </c>
      <c r="H3879" s="150"/>
      <c r="I3879" s="127" t="str">
        <f t="shared" si="146"/>
        <v>A+</v>
      </c>
      <c r="J3879" s="126"/>
    </row>
    <row r="3880" spans="1:10" ht="12.75" customHeight="1">
      <c r="A3880" s="6" t="str">
        <f>NOTAS!$O$14</f>
        <v>CIVICA Y ACOMPAÑAMIENTO INTEGRAL</v>
      </c>
      <c r="B3880" s="156"/>
      <c r="C3880" s="156"/>
      <c r="D3880" s="156"/>
      <c r="E3880" s="156"/>
      <c r="F3880" s="157"/>
      <c r="G3880" s="124" t="str">
        <f>IF(A3880="","",VLOOKUP(J3736,'TRI-1C'!$B$18:$FH$61,146,FALSE))</f>
        <v>A+</v>
      </c>
      <c r="I3880" s="125"/>
      <c r="J3880" s="128"/>
    </row>
    <row r="3881" spans="1:10" ht="12.75" customHeight="1">
      <c r="A3881" s="148" t="str">
        <f>IF('TRI-1C'!$ES$13="","",'TRI-1C'!$ES$13)</f>
        <v/>
      </c>
      <c r="B3881" s="149"/>
      <c r="C3881" s="149"/>
      <c r="D3881" s="150"/>
      <c r="E3881" s="150"/>
      <c r="F3881" s="126"/>
      <c r="G3881" s="122" t="str">
        <f>IF(A3881="","",VLOOKUP(J3736,'TRI-1C'!$B$18:$FH$61,148,FALSE))</f>
        <v/>
      </c>
      <c r="H3881" s="150"/>
      <c r="I3881" s="127" t="str">
        <f t="shared" ref="I3881:I3890" si="147">IF(G3881="","",G3881)</f>
        <v/>
      </c>
      <c r="J3881" s="126"/>
    </row>
    <row r="3882" spans="1:10" ht="12.75" customHeight="1">
      <c r="A3882" s="147" t="str">
        <f>IF('TRI-1C'!$ET$13="","",'TRI-1C'!$ET$13)</f>
        <v>AUTOCONOCIMIENTO</v>
      </c>
      <c r="B3882" s="139"/>
      <c r="C3882" s="139"/>
      <c r="F3882" s="128"/>
      <c r="G3882" s="124" t="str">
        <f>IF(A3882="","",VLOOKUP(J3736,'TRI-1C'!$B$18:$FH$61,149,FALSE))</f>
        <v>S</v>
      </c>
      <c r="I3882" s="125" t="str">
        <f t="shared" si="147"/>
        <v>S</v>
      </c>
      <c r="J3882" s="128"/>
    </row>
    <row r="3883" spans="1:10" ht="12.75" customHeight="1">
      <c r="A3883" s="148" t="str">
        <f>IF('TRI-1C'!$EU$13="","",'TRI-1C'!$EU$13)</f>
        <v>PENSAMIENO CRITICO</v>
      </c>
      <c r="B3883" s="149"/>
      <c r="C3883" s="149"/>
      <c r="D3883" s="150"/>
      <c r="E3883" s="150"/>
      <c r="F3883" s="126"/>
      <c r="G3883" s="122" t="str">
        <f>IF(A3883="","",VLOOKUP(J3736,'TRI-1C'!$B$18:$FH$61,150,FALSE))</f>
        <v>S</v>
      </c>
      <c r="H3883" s="150"/>
      <c r="I3883" s="127" t="str">
        <f t="shared" si="147"/>
        <v>S</v>
      </c>
      <c r="J3883" s="126"/>
    </row>
    <row r="3884" spans="1:10" ht="12.75" customHeight="1">
      <c r="A3884" s="147" t="str">
        <f>IF('TRI-1C'!$EV$13="","",'TRI-1C'!$EV$13)</f>
        <v>MANEJO DE PROBLEMAS</v>
      </c>
      <c r="B3884" s="139"/>
      <c r="C3884" s="139"/>
      <c r="F3884" s="128"/>
      <c r="G3884" s="124" t="str">
        <f>IF(A3884="","",VLOOKUP(J3736,'TRI-1C'!$B$18:$FH$61,151,FALSE))</f>
        <v>S</v>
      </c>
      <c r="I3884" s="125" t="str">
        <f t="shared" si="147"/>
        <v>S</v>
      </c>
      <c r="J3884" s="128"/>
    </row>
    <row r="3885" spans="1:10" ht="12.75" customHeight="1">
      <c r="A3885" s="192" t="str">
        <f>IF('TRI-1C'!$EW$13="","",'TRI-1C'!$EW$13)</f>
        <v>TOMA DE DECISIONES</v>
      </c>
      <c r="B3885" s="154"/>
      <c r="C3885" s="154"/>
      <c r="D3885" s="154"/>
      <c r="E3885" s="154"/>
      <c r="F3885" s="155"/>
      <c r="G3885" s="122" t="str">
        <f>IF(A3885="","",VLOOKUP(J3736,'TRI-1C'!$B$18:$FH$61,152,FALSE))</f>
        <v>S</v>
      </c>
      <c r="H3885" s="150"/>
      <c r="I3885" s="127" t="str">
        <f t="shared" si="147"/>
        <v>S</v>
      </c>
      <c r="J3885" s="126"/>
    </row>
    <row r="3886" spans="1:10" ht="12.75" customHeight="1">
      <c r="A3886" s="147" t="str">
        <f>IF('TRI-1C'!$EX$13="","",'TRI-1C'!$EX$13)</f>
        <v>TRABAJO EN EQUIPO</v>
      </c>
      <c r="B3886" s="139"/>
      <c r="C3886" s="139"/>
      <c r="F3886" s="128"/>
      <c r="G3886" s="124" t="str">
        <f>IF(A3886="","",VLOOKUP(J3736,'TRI-1C'!$B$18:$FH$61,153,FALSE))</f>
        <v>S</v>
      </c>
      <c r="I3886" s="125" t="str">
        <f t="shared" si="147"/>
        <v>S</v>
      </c>
      <c r="J3886" s="128"/>
    </row>
    <row r="3887" spans="1:10" ht="12.75" customHeight="1">
      <c r="A3887" s="148" t="str">
        <f>IF('TRI-1C'!$EY$13="","",'TRI-1C'!$EY$13)</f>
        <v>CONCIENCIA SOCIAL</v>
      </c>
      <c r="B3887" s="149"/>
      <c r="C3887" s="149"/>
      <c r="D3887" s="150"/>
      <c r="E3887" s="150"/>
      <c r="F3887" s="126"/>
      <c r="G3887" s="122" t="str">
        <f>IF(A3887="","",VLOOKUP(J3736,'TRI-1C'!$B$18:$FH$61,154,FALSE))</f>
        <v>S</v>
      </c>
      <c r="H3887" s="150"/>
      <c r="I3887" s="127" t="str">
        <f t="shared" si="147"/>
        <v>S</v>
      </c>
      <c r="J3887" s="126"/>
    </row>
    <row r="3888" spans="1:10" ht="12.75" customHeight="1">
      <c r="A3888" s="147" t="str">
        <f>IF('TRI-1C'!$EZ$13="","",'TRI-1C'!$EZ$13)</f>
        <v xml:space="preserve">RELACIONES INTERPERSONALES	</v>
      </c>
      <c r="B3888" s="139"/>
      <c r="C3888" s="139"/>
      <c r="F3888" s="128"/>
      <c r="G3888" s="124" t="str">
        <f>IF(A3888="","",VLOOKUP(J3736,'TRI-1C'!$B$18:$FH$61,155,FALSE))</f>
        <v>S</v>
      </c>
      <c r="I3888" s="125" t="str">
        <f t="shared" si="147"/>
        <v>S</v>
      </c>
      <c r="J3888" s="128"/>
    </row>
    <row r="3889" spans="1:10" ht="12.75" customHeight="1">
      <c r="A3889" s="148" t="str">
        <f>IF('TRI-1C'!$FA$13="","",'TRI-1C'!$FA$13)</f>
        <v>MANEJO DE CONFLICTOS</v>
      </c>
      <c r="B3889" s="149"/>
      <c r="C3889" s="149"/>
      <c r="D3889" s="150"/>
      <c r="E3889" s="150"/>
      <c r="F3889" s="126"/>
      <c r="G3889" s="122" t="str">
        <f>IF(A3889="","",VLOOKUP(J3736,'TRI-1C'!$B$18:$FH$61,156,FALSE))</f>
        <v>S</v>
      </c>
      <c r="H3889" s="150"/>
      <c r="I3889" s="127" t="str">
        <f t="shared" si="147"/>
        <v>S</v>
      </c>
      <c r="J3889" s="126"/>
    </row>
    <row r="3890" spans="1:10" ht="12.75" customHeight="1">
      <c r="A3890" s="147" t="str">
        <f>IF('TRI-1C'!$FB$13="","",'TRI-1C'!$FB$13)</f>
        <v>MANEJO DE EMOCIONES Y SENTIMIENTOS</v>
      </c>
      <c r="B3890" s="139"/>
      <c r="C3890" s="139"/>
      <c r="F3890" s="128"/>
      <c r="G3890" s="124" t="str">
        <f>IF(A3890="","",VLOOKUP(J3736,'TRI-1C'!$B$18:$FH$61,157,FALSE))</f>
        <v>S</v>
      </c>
      <c r="I3890" s="125" t="str">
        <f t="shared" si="147"/>
        <v>S</v>
      </c>
      <c r="J3890" s="128"/>
    </row>
    <row r="3891" spans="1:10" ht="12.75" customHeight="1">
      <c r="A3891" s="151"/>
      <c r="B3891" s="129"/>
      <c r="C3891" s="129"/>
      <c r="D3891" s="130"/>
      <c r="E3891" s="130"/>
      <c r="F3891" s="131"/>
      <c r="G3891" s="132"/>
      <c r="H3891" s="130"/>
      <c r="I3891" s="133"/>
      <c r="J3891" s="131"/>
    </row>
    <row r="3892" spans="1:10" ht="12.75" customHeight="1">
      <c r="A3892" s="134"/>
      <c r="B3892" s="134"/>
      <c r="C3892" s="134"/>
      <c r="D3892" s="134"/>
      <c r="E3892" s="134"/>
      <c r="F3892" s="140"/>
      <c r="G3892" s="496"/>
      <c r="H3892" s="496"/>
      <c r="I3892" s="497"/>
      <c r="J3892" s="497"/>
    </row>
    <row r="3893" spans="1:10" ht="12.75" customHeight="1">
      <c r="A3893" s="487" t="s">
        <v>156</v>
      </c>
      <c r="B3893" s="488"/>
      <c r="C3893" s="135" t="s">
        <v>157</v>
      </c>
      <c r="G3893" s="494"/>
      <c r="H3893" s="494"/>
      <c r="I3893" s="494"/>
      <c r="J3893" s="494"/>
    </row>
    <row r="3894" spans="1:10" ht="12.75" customHeight="1">
      <c r="A3894" s="489" t="s">
        <v>158</v>
      </c>
      <c r="B3894" s="490"/>
      <c r="C3894" s="136" t="str">
        <f>VLOOKUP(J3736,'TRI-1C'!$B$18:$FH$61,160,FALSE)</f>
        <v>A+</v>
      </c>
      <c r="G3894" s="494"/>
      <c r="H3894" s="494"/>
      <c r="I3894" s="494"/>
      <c r="J3894" s="494"/>
    </row>
    <row r="3895" spans="1:10" ht="12.75" customHeight="1">
      <c r="A3895" s="491" t="s">
        <v>159</v>
      </c>
      <c r="B3895" s="492"/>
      <c r="C3895" s="493"/>
      <c r="G3895" s="494"/>
      <c r="H3895" s="494"/>
      <c r="I3895" s="494"/>
      <c r="J3895" s="494"/>
    </row>
    <row r="3896" spans="1:10" ht="12.75" customHeight="1">
      <c r="A3896" s="137" t="s">
        <v>160</v>
      </c>
      <c r="B3896" s="138"/>
      <c r="C3896" s="188" t="str">
        <f>VLOOKUP(J3736,'TRI-1C'!$B$18:$FH$61,161,FALSE)</f>
        <v/>
      </c>
      <c r="G3896" s="494"/>
      <c r="H3896" s="494"/>
      <c r="I3896" s="494"/>
      <c r="J3896" s="494"/>
    </row>
    <row r="3897" spans="1:10" ht="12.75" customHeight="1">
      <c r="A3897" s="137" t="s">
        <v>161</v>
      </c>
      <c r="B3897" s="138"/>
      <c r="C3897" s="188" t="str">
        <f>VLOOKUP(J3736,'TRI-1C'!$B$18:$FH$61,162,FALSE)</f>
        <v/>
      </c>
      <c r="G3897" s="494"/>
      <c r="H3897" s="494"/>
      <c r="I3897" s="494"/>
      <c r="J3897" s="494"/>
    </row>
    <row r="3898" spans="1:10" ht="12.75" customHeight="1">
      <c r="A3898" s="480" t="s">
        <v>163</v>
      </c>
      <c r="B3898" s="481"/>
      <c r="C3898" s="188">
        <f>VLOOKUP(J3736,'TRI-1C'!$B$18:$FH$61,163,FALSE)</f>
        <v>10</v>
      </c>
      <c r="G3898" s="494"/>
      <c r="H3898" s="494"/>
      <c r="I3898" s="494"/>
      <c r="J3898" s="494"/>
    </row>
    <row r="3899" spans="1:10" ht="12.75" customHeight="1">
      <c r="D3899" s="503" t="s">
        <v>162</v>
      </c>
      <c r="E3899" s="503"/>
      <c r="F3899" s="152">
        <f ca="1">NOW()</f>
        <v>45994.739222569442</v>
      </c>
    </row>
    <row r="3902" spans="1:10" ht="12.75" customHeight="1">
      <c r="G3902" s="112"/>
    </row>
    <row r="3904" spans="1:10" ht="12.75" customHeight="1">
      <c r="B3904" s="495" t="s">
        <v>164</v>
      </c>
      <c r="C3904" s="495"/>
      <c r="F3904" s="116" t="s">
        <v>165</v>
      </c>
      <c r="G3904" s="116" t="s">
        <v>165</v>
      </c>
    </row>
    <row r="3938" spans="1:10" ht="12.75" customHeight="1">
      <c r="A3938" s="111" t="s">
        <v>153</v>
      </c>
      <c r="C3938" t="str">
        <f>IF(VLOOKUP(J3941,NOTAS!$D$14:$P$60,2,FALSE)="","",VLOOKUP(J3941,NOTAS!$D$14:$P$60,2,FALSE))</f>
        <v>PINARGOTE OLMEDO LIAM ALEXANDER</v>
      </c>
    </row>
    <row r="3939" spans="1:10" ht="12.75" customHeight="1">
      <c r="A3939" s="111" t="s">
        <v>154</v>
      </c>
      <c r="C3939" t="str">
        <f>NOTAS!$B$14&amp; " "&amp;NOTAS!$B$15</f>
        <v>INICIAL II A</v>
      </c>
      <c r="F3939" s="111"/>
      <c r="G3939" s="116"/>
      <c r="H3939" s="117"/>
      <c r="I3939" s="118"/>
      <c r="J3939" s="117"/>
    </row>
    <row r="3940" spans="1:10" ht="12.75" customHeight="1">
      <c r="A3940" s="111" t="s">
        <v>6</v>
      </c>
      <c r="C3940" t="str">
        <f>NOTAS!$B$18</f>
        <v>2025-2026 MATUTINA</v>
      </c>
      <c r="H3940" s="117"/>
      <c r="I3940" s="118"/>
      <c r="J3940" s="117"/>
    </row>
    <row r="3941" spans="1:10" ht="12.75" customHeight="1" thickBot="1">
      <c r="A3941" s="486" t="s">
        <v>167</v>
      </c>
      <c r="B3941" s="486"/>
      <c r="I3941" s="114" t="s">
        <v>74</v>
      </c>
      <c r="J3941" s="121">
        <v>20</v>
      </c>
    </row>
    <row r="3942" spans="1:10" ht="12.75" customHeight="1">
      <c r="A3942" s="482" t="s">
        <v>155</v>
      </c>
      <c r="B3942" s="483"/>
      <c r="C3942" s="483"/>
      <c r="D3942" s="483"/>
      <c r="E3942" s="483"/>
      <c r="F3942" s="484"/>
      <c r="G3942" s="485" t="s">
        <v>141</v>
      </c>
      <c r="H3942" s="483"/>
      <c r="I3942" s="498" t="s">
        <v>141</v>
      </c>
      <c r="J3942" s="499"/>
    </row>
    <row r="3943" spans="1:10" ht="12.75" customHeight="1">
      <c r="A3943" s="500" t="str">
        <f>IF('TRI-1C'!G$10="","",'TRI-1C'!G$10)</f>
        <v>IDENTIDAD Y AUTONOMÍA</v>
      </c>
      <c r="B3943" s="501"/>
      <c r="C3943" s="501"/>
      <c r="D3943" s="501"/>
      <c r="E3943" s="501"/>
      <c r="F3943" s="502"/>
      <c r="G3943" s="160"/>
      <c r="H3943" s="161"/>
      <c r="I3943" s="162"/>
      <c r="J3943" s="163"/>
    </row>
    <row r="3944" spans="1:10" ht="12.75" customHeight="1">
      <c r="A3944" s="148" t="str">
        <f>IF('TRI-1C'!G$13="","",'TRI-1C'!G$13)</f>
        <v>Comunicar algunos datos de su identidad como: nombres completos, edad, nombres de familiares cercanos, lugar dónde vive.</v>
      </c>
      <c r="B3944" s="158"/>
      <c r="C3944" s="158"/>
      <c r="D3944" s="158"/>
      <c r="E3944" s="158"/>
      <c r="F3944" s="159"/>
      <c r="G3944" s="122" t="str">
        <f>IF(A3944="","",VLOOKUP(J3941,'TRI-1C'!$B$18:$FH$61,6,FALSE))</f>
        <v>A-</v>
      </c>
      <c r="H3944" s="150"/>
      <c r="I3944" s="127" t="str">
        <f>IF(G3944="","",G3944)</f>
        <v>A-</v>
      </c>
      <c r="J3944" s="126"/>
    </row>
    <row r="3945" spans="1:10" ht="12.75" customHeight="1">
      <c r="A3945" s="11" t="str">
        <f>IF('TRI-1C'!$H$13="","",'TRI-1C'!$H$13)</f>
        <v>Demostrar curiosidad por las características físicas (genitales) que le permiten reconocerse como niño y niña</v>
      </c>
      <c r="B3945" s="156"/>
      <c r="C3945" s="156"/>
      <c r="D3945" s="156"/>
      <c r="E3945" s="156"/>
      <c r="F3945" s="157"/>
      <c r="G3945" s="124" t="str">
        <f>IF(A3945="","",VLOOKUP(J3941,'TRI-1C'!$B$18:$FH$61,7,FALSE))</f>
        <v>A+</v>
      </c>
      <c r="I3945" s="125" t="str">
        <f t="shared" ref="I3945:I3961" si="148">IF(G3945="","",G3945)</f>
        <v>A+</v>
      </c>
      <c r="J3945" s="128"/>
    </row>
    <row r="3946" spans="1:10" ht="12.75" customHeight="1">
      <c r="A3946" s="148" t="str">
        <f>IF('TRI-1C'!$I$13="","",'TRI-1C'!$I$13)</f>
        <v>Identificar la importancia de usar el cinturón de seguridad para promover el autocuidado y la protección personal.</v>
      </c>
      <c r="B3946" s="149"/>
      <c r="C3946" s="149"/>
      <c r="D3946" s="150"/>
      <c r="E3946" s="150"/>
      <c r="F3946" s="126"/>
      <c r="G3946" s="122" t="str">
        <f>IF(A3946="","",VLOOKUP(J3941,'TRI-1C'!$B$18:$FH$61,8,FALSE))</f>
        <v>B-</v>
      </c>
      <c r="H3946" s="150"/>
      <c r="I3946" s="127" t="str">
        <f t="shared" si="148"/>
        <v>B-</v>
      </c>
      <c r="J3946" s="126"/>
    </row>
    <row r="3947" spans="1:10" ht="12.75" customHeight="1">
      <c r="A3947" s="147" t="str">
        <f>IF('TRI-1C'!$J$13="","",'TRI-1C'!$J$13)</f>
        <v>Identificar las situaciones de peligro a las que se puede exponer en su entorno inmediato y seguir pautas de comportamiento para evitarlas.</v>
      </c>
      <c r="B3947" s="139"/>
      <c r="C3947" s="139"/>
      <c r="F3947" s="128"/>
      <c r="G3947" s="124" t="str">
        <f>IF(A3947="","",VLOOKUP(J3941,'TRI-1C'!$B$18:$FH$61,9,FALSE))</f>
        <v>A+</v>
      </c>
      <c r="I3947" s="125" t="str">
        <f t="shared" si="148"/>
        <v>A+</v>
      </c>
      <c r="J3947" s="128"/>
    </row>
    <row r="3948" spans="1:10" ht="12.75" customHeight="1">
      <c r="A3948" s="148" t="str">
        <f>IF('TRI-1C'!$K$13="","",'TRI-1C'!$K$13)</f>
        <v>Identificar sus características físicas y las de las personas de su entorno como parte del proceso de aceptación de sí mismo y de respeto a los demás.</v>
      </c>
      <c r="B3948" s="149"/>
      <c r="C3948" s="149"/>
      <c r="D3948" s="150"/>
      <c r="E3948" s="150"/>
      <c r="F3948" s="126"/>
      <c r="G3948" s="122" t="str">
        <f>IF(A3948="","",VLOOKUP(J3941,'TRI-1C'!$B$18:$FH$61,10,FALSE))</f>
        <v>A+</v>
      </c>
      <c r="H3948" s="150"/>
      <c r="I3948" s="127" t="str">
        <f t="shared" si="148"/>
        <v>A+</v>
      </c>
      <c r="J3948" s="126"/>
    </row>
    <row r="3949" spans="1:10" ht="12.75" customHeight="1">
      <c r="A3949" s="147" t="str">
        <f>IF('TRI-1C'!$L$13="","",'TRI-1C'!$L$13)</f>
        <v>Identificar y manifestar sus emociones y sentimientos, expresando las causas de los mismos mediante el lenguaje verbal. (D.EIB.10.3.)</v>
      </c>
      <c r="B3949" s="139"/>
      <c r="C3949" s="139"/>
      <c r="F3949" s="128"/>
      <c r="G3949" s="124" t="str">
        <f>IF(A3949="","",VLOOKUP(J3941,'TRI-1C'!$B$18:$FH$61,11,FALSE))</f>
        <v>A+</v>
      </c>
      <c r="I3949" s="125" t="str">
        <f t="shared" si="148"/>
        <v>A+</v>
      </c>
      <c r="J3949" s="128"/>
    </row>
    <row r="3950" spans="1:10" ht="12.75" customHeight="1">
      <c r="A3950" s="192" t="str">
        <f>IF('TRI-1C'!$M$13="","",'TRI-1C'!$M$13)</f>
        <v>Identificarse como miembro de una familia reconociéndose como parte importante de la misma.</v>
      </c>
      <c r="B3950" s="154"/>
      <c r="C3950" s="154"/>
      <c r="D3950" s="154"/>
      <c r="E3950" s="154"/>
      <c r="F3950" s="155"/>
      <c r="G3950" s="122" t="str">
        <f>IF(A3950="","",VLOOKUP(J3941,'TRI-1C'!$B$18:$FH$61,12,FALSE))</f>
        <v>A+</v>
      </c>
      <c r="H3950" s="150"/>
      <c r="I3950" s="127" t="str">
        <f t="shared" si="148"/>
        <v>A+</v>
      </c>
      <c r="J3950" s="126"/>
    </row>
    <row r="3951" spans="1:10" ht="12.75" customHeight="1">
      <c r="A3951" s="147" t="str">
        <f>IF('TRI-1C'!$N$13="","",'TRI-1C'!$N$13)</f>
        <v>Practicar con autonomía hábitos de higiene personal como lavarse las manos, los dientes y la cara.</v>
      </c>
      <c r="B3951" s="139"/>
      <c r="C3951" s="139"/>
      <c r="F3951" s="128"/>
      <c r="G3951" s="124" t="str">
        <f>IF(A3951="","",VLOOKUP(J3941,'TRI-1C'!$B$18:$FH$61,13,FALSE))</f>
        <v>A+</v>
      </c>
      <c r="I3951" s="125" t="str">
        <f t="shared" si="148"/>
        <v>A+</v>
      </c>
      <c r="J3951" s="128"/>
    </row>
    <row r="3952" spans="1:10" ht="12.75" customHeight="1">
      <c r="A3952" s="148" t="str">
        <f>IF('TRI-1C'!$O$13="","",'TRI-1C'!$O$13)</f>
        <v>Practicar hábitos de orden ubicando los objetos en el lugar correspondiente.</v>
      </c>
      <c r="B3952" s="149"/>
      <c r="C3952" s="149"/>
      <c r="D3952" s="150"/>
      <c r="E3952" s="150"/>
      <c r="F3952" s="126"/>
      <c r="G3952" s="122" t="str">
        <f>IF(A3952="","",VLOOKUP(J3941,'TRI-1C'!$B$18:$FH$61,14,FALSE))</f>
        <v>B-</v>
      </c>
      <c r="H3952" s="150"/>
      <c r="I3952" s="127" t="str">
        <f t="shared" si="148"/>
        <v>B-</v>
      </c>
      <c r="J3952" s="126"/>
    </row>
    <row r="3953" spans="1:10" ht="12.75" customHeight="1">
      <c r="A3953" s="147" t="str">
        <f>IF('TRI-1C'!$P$13="","",'TRI-1C'!$P$13)</f>
        <v>Practicar las acciones a seguir en situaciones de riesgo como: temblores, incendios, entre otros, determinadas en el plan de contingencia institucional.</v>
      </c>
      <c r="B3953" s="139"/>
      <c r="C3953" s="139"/>
      <c r="F3953" s="128"/>
      <c r="G3953" s="124" t="str">
        <f>IF(A3953="","",VLOOKUP(J3941,'TRI-1C'!$B$18:$FH$61,15,FALSE))</f>
        <v>A+</v>
      </c>
      <c r="I3953" s="125" t="str">
        <f t="shared" si="148"/>
        <v>A+</v>
      </c>
      <c r="J3953" s="128"/>
    </row>
    <row r="3954" spans="1:10" ht="12.75" customHeight="1">
      <c r="A3954" s="148" t="str">
        <f>IF('TRI-1C'!$Q$13="","",'TRI-1C'!$Q$13)</f>
        <v>Practicar normas de seguridad para evitar accidentes a los que se puede exponer en su entorno inmediato.</v>
      </c>
      <c r="B3954" s="158"/>
      <c r="C3954" s="158"/>
      <c r="D3954" s="158"/>
      <c r="E3954" s="158"/>
      <c r="F3954" s="159"/>
      <c r="G3954" s="122" t="str">
        <f>IF(A3954="","",VLOOKUP(J3941,'TRI-1C'!$B$18:$FH$61,16,FALSE))</f>
        <v>A+</v>
      </c>
      <c r="H3954" s="150"/>
      <c r="I3954" s="127" t="str">
        <f t="shared" si="148"/>
        <v>A+</v>
      </c>
      <c r="J3954" s="126"/>
    </row>
    <row r="3955" spans="1:10" ht="12.75" customHeight="1">
      <c r="A3955" s="11" t="str">
        <f>IF('TRI-1C'!$R$13="","",'TRI-1C'!$R$13)</f>
        <v>Realiza independientemente normas de aseo al ir al baño.</v>
      </c>
      <c r="B3955" s="156"/>
      <c r="C3955" s="156"/>
      <c r="D3955" s="156"/>
      <c r="E3955" s="156"/>
      <c r="F3955" s="157"/>
      <c r="G3955" s="124" t="str">
        <f>IF(A3955="","",VLOOKUP(J3941,'TRI-1C'!$B$18:$FH$61,17,FALSE))</f>
        <v>A+</v>
      </c>
      <c r="I3955" s="125" t="str">
        <f t="shared" si="148"/>
        <v>A+</v>
      </c>
      <c r="J3955" s="128"/>
    </row>
    <row r="3956" spans="1:10" ht="12.75" customHeight="1">
      <c r="A3956" s="148" t="str">
        <f>IF('TRI-1C'!$S$13="","",'TRI-1C'!$S$13)</f>
        <v>Reconocer la importancia del uso del casco y demás indumentaria de pro tección para protegerse de lesiones en actividades que requieran su uso</v>
      </c>
      <c r="B3956" s="149"/>
      <c r="C3956" s="149"/>
      <c r="D3956" s="150"/>
      <c r="E3956" s="150"/>
      <c r="F3956" s="126"/>
      <c r="G3956" s="122" t="str">
        <f>IF(A3956="","",VLOOKUP(J3941,'TRI-1C'!$B$18:$FH$61,18,FALSE))</f>
        <v>B+</v>
      </c>
      <c r="H3956" s="150"/>
      <c r="I3956" s="127" t="str">
        <f t="shared" si="148"/>
        <v>B+</v>
      </c>
      <c r="J3956" s="126"/>
    </row>
    <row r="3957" spans="1:10" ht="12.75" customHeight="1">
      <c r="A3957" s="147" t="str">
        <f>IF('TRI-1C'!$T$13="","",'TRI-1C'!$T$13)</f>
        <v>Reconocer situaciones problémicas en las actividades escolares para solucionarlas de forma creativa y con autonomía.</v>
      </c>
      <c r="B3957" s="139"/>
      <c r="C3957" s="139"/>
      <c r="F3957" s="128"/>
      <c r="G3957" s="124" t="str">
        <f>IF(A3957="","",VLOOKUP(J3941,'TRI-1C'!$B$18:$FH$61,19,FALSE))</f>
        <v>B+</v>
      </c>
      <c r="I3957" s="125" t="str">
        <f t="shared" si="148"/>
        <v>B+</v>
      </c>
      <c r="J3957" s="128"/>
    </row>
    <row r="3958" spans="1:10" ht="12.75" customHeight="1">
      <c r="A3958" s="148" t="str">
        <f>IF('TRI-1C'!$U$13="","",'TRI-1C'!$U$13)</f>
        <v>Seleccionar las prendas de vestir de acuerdo al estado climático (prendas para el frío / prendas para el calor).</v>
      </c>
      <c r="B3958" s="149"/>
      <c r="C3958" s="149"/>
      <c r="D3958" s="150"/>
      <c r="E3958" s="150"/>
      <c r="F3958" s="126"/>
      <c r="G3958" s="122" t="str">
        <f>IF(A3958="","",VLOOKUP(J3941,'TRI-1C'!$B$18:$FH$61,20,FALSE))</f>
        <v>A+</v>
      </c>
      <c r="H3958" s="150"/>
      <c r="I3958" s="127" t="str">
        <f t="shared" si="148"/>
        <v>A+</v>
      </c>
      <c r="J3958" s="126"/>
    </row>
    <row r="3959" spans="1:10" ht="12.75" customHeight="1">
      <c r="A3959" s="147" t="str">
        <f>IF('TRI-1C'!$V$13="","",'TRI-1C'!$V$13)</f>
        <v>Tomar decisiones con respecto a la elección de actividades, vestuario entre otros, en función de sus gustos y preferencias, argumentando las mismas.</v>
      </c>
      <c r="B3959" s="139"/>
      <c r="C3959" s="139"/>
      <c r="F3959" s="128"/>
      <c r="G3959" s="124" t="str">
        <f>IF(A3959="","",VLOOKUP(J3941,'TRI-1C'!$B$18:$FH$61,21,FALSE))</f>
        <v>B-</v>
      </c>
      <c r="I3959" s="125" t="str">
        <f t="shared" si="148"/>
        <v>B-</v>
      </c>
      <c r="J3959" s="128"/>
    </row>
    <row r="3960" spans="1:10" ht="12.75" customHeight="1">
      <c r="A3960" s="192" t="str">
        <f>IF('TRI-1C'!$W$13="","",'TRI-1C'!$W$13)</f>
        <v>Utilizar la cuchara, tenedor y el vaso cuando se alimenta de manera autónoma.</v>
      </c>
      <c r="B3960" s="154"/>
      <c r="C3960" s="154"/>
      <c r="D3960" s="154"/>
      <c r="E3960" s="154"/>
      <c r="F3960" s="155"/>
      <c r="G3960" s="122" t="str">
        <f>IF(A3960="","",VLOOKUP(J3941,'TRI-1C'!$B$18:$FH$61,22,FALSE))</f>
        <v>A+</v>
      </c>
      <c r="H3960" s="150"/>
      <c r="I3960" s="127" t="str">
        <f t="shared" si="148"/>
        <v>A+</v>
      </c>
      <c r="J3960" s="126"/>
    </row>
    <row r="3961" spans="1:10" ht="12.75" customHeight="1">
      <c r="A3961" s="147" t="str">
        <f>IF('TRI-1C'!$X$13="","",'TRI-1C'!$X$13)</f>
        <v>Vestirse y desvestirse de manera independiente con prendas de vestir sencillas. (D.EIB.10.5)</v>
      </c>
      <c r="B3961" s="139"/>
      <c r="C3961" s="139"/>
      <c r="F3961" s="128"/>
      <c r="G3961" s="124" t="str">
        <f>IF(A3961="","",VLOOKUP(J3941,'TRI-1C'!$B$18:$FH$61,23,FALSE))</f>
        <v>B+</v>
      </c>
      <c r="I3961" s="125" t="str">
        <f t="shared" si="148"/>
        <v>B+</v>
      </c>
      <c r="J3961" s="128"/>
    </row>
    <row r="3962" spans="1:10" ht="12.75" customHeight="1">
      <c r="A3962" s="165" t="str">
        <f>'BI-1T'!$A$8</f>
        <v>CONVIVENCIA</v>
      </c>
      <c r="B3962" s="149"/>
      <c r="C3962" s="149"/>
      <c r="D3962" s="150"/>
      <c r="E3962" s="150"/>
      <c r="F3962" s="126"/>
      <c r="G3962" s="122" t="str">
        <f>IF(A3962="","",VLOOKUP(J3941,'TRI-1C'!$B$18:$FH$61,24,FALSE))</f>
        <v>A-</v>
      </c>
      <c r="H3962" s="150"/>
      <c r="I3962" s="127"/>
      <c r="J3962" s="126"/>
    </row>
    <row r="3963" spans="1:10" ht="12.75" customHeight="1">
      <c r="A3963" s="147" t="str">
        <f>IF('TRI-1C'!$Z$13="","",'TRI-1C'!$Z$13)</f>
        <v>Apoyar y motivar a otras personas a participar en actividades grupales, particularmente a quienes muestran dificultades al hacerlo</v>
      </c>
      <c r="B3963" s="139"/>
      <c r="C3963" s="139"/>
      <c r="F3963" s="128"/>
      <c r="G3963" s="124" t="str">
        <f>IF(A3963="","",VLOOKUP(J3941,'TRI-1C'!$B$18:$FH$61,25,FALSE))</f>
        <v>A+</v>
      </c>
      <c r="I3963" s="125" t="str">
        <f t="shared" ref="I3963:I3977" si="149">IF(G3963="","",G3963)</f>
        <v>A+</v>
      </c>
      <c r="J3963" s="128"/>
    </row>
    <row r="3964" spans="1:10" ht="12.75" customHeight="1">
      <c r="A3964" s="148" t="str">
        <f>IF('TRI-1C'!$AA$13="","",'TRI-1C'!$AA$13)</f>
        <v>Asumir y respetar normas de convivencia en la institución de educación inicial y en el hogar acordadas con el adulto. (D.EIB.10.15.)</v>
      </c>
      <c r="B3964" s="158"/>
      <c r="C3964" s="158"/>
      <c r="D3964" s="158"/>
      <c r="E3964" s="158"/>
      <c r="F3964" s="159"/>
      <c r="G3964" s="122" t="str">
        <f>IF(A3964="","",VLOOKUP(J3941,'TRI-1C'!$B$18:$FH$61,26,FALSE))</f>
        <v>A+</v>
      </c>
      <c r="H3964" s="150"/>
      <c r="I3964" s="127" t="str">
        <f t="shared" si="149"/>
        <v>A+</v>
      </c>
      <c r="J3964" s="126"/>
    </row>
    <row r="3965" spans="1:10" ht="12.75" customHeight="1">
      <c r="A3965" s="11" t="str">
        <f>IF('TRI-1C'!$AB$13="","",'TRI-1C'!$AB$13)</f>
        <v>Colaborar en actividades que se desarrollan con otros niños y adultos de su entorno.</v>
      </c>
      <c r="B3965" s="156"/>
      <c r="C3965" s="156"/>
      <c r="D3965" s="156"/>
      <c r="E3965" s="156"/>
      <c r="F3965" s="157"/>
      <c r="G3965" s="124" t="str">
        <f>IF(A3965="","",VLOOKUP(J3941,'TRI-1C'!$B$18:$FH$61,27,FALSE))</f>
        <v>A+</v>
      </c>
      <c r="I3965" s="125" t="str">
        <f t="shared" si="149"/>
        <v>A+</v>
      </c>
      <c r="J3965" s="128"/>
    </row>
    <row r="3966" spans="1:10" ht="12.75" customHeight="1">
      <c r="A3966" s="148" t="str">
        <f>IF('TRI-1C'!$AC$13="","",'TRI-1C'!$AC$13)</f>
        <v>Demostrar actitudes de solidaridad ante situaciones de necesidad de sus compañeros y adultos de su entorno</v>
      </c>
      <c r="B3966" s="149"/>
      <c r="C3966" s="149"/>
      <c r="D3966" s="150"/>
      <c r="E3966" s="150"/>
      <c r="F3966" s="126"/>
      <c r="G3966" s="122" t="str">
        <f>IF(A3966="","",VLOOKUP(J3941,'TRI-1C'!$B$18:$FH$61,28,FALSE))</f>
        <v>A+</v>
      </c>
      <c r="H3966" s="150"/>
      <c r="I3966" s="127" t="str">
        <f t="shared" si="149"/>
        <v>A+</v>
      </c>
      <c r="J3966" s="126"/>
    </row>
    <row r="3967" spans="1:10" ht="12.75" customHeight="1">
      <c r="A396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967" s="139"/>
      <c r="C3967" s="139"/>
      <c r="F3967" s="128"/>
      <c r="G3967" s="124" t="str">
        <f>IF(A3967="","",VLOOKUP(J3941,'TRI-1C'!$B$18:$FH$61,29,FALSE))</f>
        <v>A+</v>
      </c>
      <c r="I3967" s="125" t="str">
        <f t="shared" si="149"/>
        <v>A+</v>
      </c>
      <c r="J3967" s="128"/>
    </row>
    <row r="3968" spans="1:10" ht="12.75" customHeight="1">
      <c r="A3968" s="148" t="str">
        <f>IF('TRI-1C'!$AE$13="","",'TRI-1C'!$AE$13)</f>
        <v>Demostrar preferencia de jugar la mayor parte del tiempo con un amigo estableciendo niveles de empatías más estables.</v>
      </c>
      <c r="B3968" s="149"/>
      <c r="C3968" s="149"/>
      <c r="D3968" s="150"/>
      <c r="E3968" s="150"/>
      <c r="F3968" s="126"/>
      <c r="G3968" s="122" t="str">
        <f>IF(A3968="","",VLOOKUP(J3941,'TRI-1C'!$B$18:$FH$61,30,FALSE))</f>
        <v>A+</v>
      </c>
      <c r="H3968" s="150"/>
      <c r="I3968" s="127" t="str">
        <f t="shared" si="149"/>
        <v>A+</v>
      </c>
      <c r="J3968" s="126"/>
    </row>
    <row r="3969" spans="1:10" ht="12.75" customHeight="1">
      <c r="A3969" s="147" t="str">
        <f>IF('TRI-1C'!$AF$13="","",'TRI-1C'!$AF$13)</f>
        <v>Demostrar sensibilidad ante deseos, emociones y sentimientos de otras personas.</v>
      </c>
      <c r="B3969" s="139"/>
      <c r="C3969" s="139"/>
      <c r="F3969" s="128"/>
      <c r="G3969" s="124" t="str">
        <f>IF(A3969="","",VLOOKUP(J3941,'TRI-1C'!$B$18:$FH$61,31,FALSE))</f>
        <v>A+</v>
      </c>
      <c r="I3969" s="125" t="str">
        <f t="shared" si="149"/>
        <v>A+</v>
      </c>
      <c r="J3969" s="128"/>
    </row>
    <row r="3970" spans="1:10" ht="12.75" customHeight="1">
      <c r="A3970" s="192" t="str">
        <f>IF('TRI-1C'!$AG$13="","",'TRI-1C'!$AG$13)</f>
        <v>Desarrollar la capacidad de esperar para obtener una recompensa mayor en el futuro.</v>
      </c>
      <c r="B3970" s="154"/>
      <c r="C3970" s="154"/>
      <c r="D3970" s="154"/>
      <c r="E3970" s="154"/>
      <c r="F3970" s="155"/>
      <c r="G3970" s="122" t="str">
        <f>IF(A3970="","",VLOOKUP(J3941,'TRI-1C'!$B$18:$FH$61,32,FALSE))</f>
        <v>A+</v>
      </c>
      <c r="H3970" s="150"/>
      <c r="I3970" s="127" t="str">
        <f t="shared" si="149"/>
        <v>A+</v>
      </c>
      <c r="J3970" s="126"/>
    </row>
    <row r="3971" spans="1:10" ht="12.75" customHeight="1">
      <c r="A3971" s="147" t="str">
        <f>IF('TRI-1C'!$AH$13="","",'TRI-1C'!$AH$13)</f>
        <v>Identificar instituciones y profesiones que brindan servicios a la comunidad y los roles que ellos cumplen.</v>
      </c>
      <c r="B3971" s="139"/>
      <c r="C3971" s="139"/>
      <c r="F3971" s="128"/>
      <c r="G3971" s="124" t="str">
        <f>IF(A3971="","",VLOOKUP(J3941,'TRI-1C'!$B$18:$FH$61,33,FALSE))</f>
        <v>B+</v>
      </c>
      <c r="I3971" s="125" t="str">
        <f t="shared" si="149"/>
        <v>B+</v>
      </c>
      <c r="J3971" s="128"/>
    </row>
    <row r="3972" spans="1:10" ht="12.75" customHeight="1">
      <c r="A3972" s="148" t="str">
        <f>IF('TRI-1C'!$AI$13="","",'TRI-1C'!$AI$13)</f>
        <v>Identificar las profesiones, oficios y ocupaciones que cumplen los miembros de su familia.</v>
      </c>
      <c r="B3972" s="149"/>
      <c r="C3972" s="149"/>
      <c r="D3972" s="150"/>
      <c r="E3972" s="150"/>
      <c r="F3972" s="126"/>
      <c r="G3972" s="122" t="str">
        <f>IF(A3972="","",VLOOKUP(J3941,'TRI-1C'!$B$18:$FH$61,34,FALSE))</f>
        <v>B+</v>
      </c>
      <c r="H3972" s="150"/>
      <c r="I3972" s="127" t="str">
        <f t="shared" si="149"/>
        <v>B+</v>
      </c>
      <c r="J3972" s="126"/>
    </row>
    <row r="3973" spans="1:10" ht="12.75" customHeight="1">
      <c r="A3973" s="147" t="str">
        <f>IF('TRI-1C'!$AJ$13="","",'TRI-1C'!$AJ$13)</f>
        <v>Incrementar su campo de interrelación con otras personas a más del grupo familiar y escolar interactuando con mayor facilidad.</v>
      </c>
      <c r="B3973" s="139"/>
      <c r="C3973" s="139"/>
      <c r="F3973" s="128"/>
      <c r="G3973" s="124" t="str">
        <f>IF(A3973="","",VLOOKUP(J3941,'TRI-1C'!$B$18:$FH$61,35,FALSE))</f>
        <v>A+</v>
      </c>
      <c r="I3973" s="125" t="str">
        <f t="shared" si="149"/>
        <v>A+</v>
      </c>
      <c r="J3973" s="128"/>
    </row>
    <row r="3974" spans="1:10" ht="12.75" customHeight="1">
      <c r="A397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3974" s="158"/>
      <c r="C3974" s="158"/>
      <c r="D3974" s="158"/>
      <c r="E3974" s="158"/>
      <c r="F3974" s="159"/>
      <c r="G3974" s="122" t="str">
        <f>IF(A3974="","",VLOOKUP(J3941,'TRI-1C'!$B$18:$FH$61,36,FALSE))</f>
        <v>A+</v>
      </c>
      <c r="H3974" s="150"/>
      <c r="I3974" s="127" t="str">
        <f t="shared" si="149"/>
        <v>A+</v>
      </c>
      <c r="J3974" s="126"/>
    </row>
    <row r="3975" spans="1:10" ht="12.75" customHeight="1">
      <c r="A3975" s="11" t="str">
        <f>IF('TRI-1C'!$AL$13="","",'TRI-1C'!$AL$13)</f>
        <v>Participar juegos grupales siguiendo las reglas y asumiendo roles que le permitan mantener un ambiente armónico con sus pares. (D.EIB.10.11.)</v>
      </c>
      <c r="B3975" s="156"/>
      <c r="C3975" s="156"/>
      <c r="D3975" s="156"/>
      <c r="E3975" s="156"/>
      <c r="F3975" s="157"/>
      <c r="G3975" s="124" t="str">
        <f>IF(A3975="","",VLOOKUP(J3941,'TRI-1C'!$B$18:$FH$61,37,FALSE))</f>
        <v>A+</v>
      </c>
      <c r="I3975" s="125" t="str">
        <f t="shared" si="149"/>
        <v>A+</v>
      </c>
      <c r="J3975" s="128"/>
    </row>
    <row r="3976" spans="1:10" ht="12.75" customHeight="1">
      <c r="A3976" s="148" t="str">
        <f>IF('TRI-1C'!$AM$13="","",'TRI-1C'!$AM$13)</f>
        <v>Practicar la costumbre de ahorrar para ocasiones y casos especiales</v>
      </c>
      <c r="B3976" s="149"/>
      <c r="C3976" s="149"/>
      <c r="D3976" s="150"/>
      <c r="E3976" s="150"/>
      <c r="F3976" s="126"/>
      <c r="G3976" s="122" t="str">
        <f>IF(A3976="","",VLOOKUP(J3941,'TRI-1C'!$B$18:$FH$61,38,FALSE))</f>
        <v>B-</v>
      </c>
      <c r="H3976" s="150"/>
      <c r="I3976" s="127" t="str">
        <f t="shared" si="149"/>
        <v>B-</v>
      </c>
      <c r="J3976" s="126"/>
    </row>
    <row r="3977" spans="1:10" ht="12.75" customHeight="1">
      <c r="A397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3977" s="139"/>
      <c r="C3977" s="139"/>
      <c r="F3977" s="128"/>
      <c r="G3977" s="124" t="str">
        <f>IF(A3977="","",VLOOKUP(J3941,'TRI-1C'!$B$18:$FH$61,39,FALSE))</f>
        <v>A+</v>
      </c>
      <c r="I3977" s="125" t="str">
        <f t="shared" si="149"/>
        <v>A+</v>
      </c>
      <c r="J3977" s="128"/>
    </row>
    <row r="3978" spans="1:10" ht="12.75" customHeight="1">
      <c r="A3978" s="165" t="str">
        <f>'BI-1T'!$A$9</f>
        <v>RELACIONES CON EL MEDIO NATURAL Y CULTURAL</v>
      </c>
      <c r="B3978" s="149"/>
      <c r="C3978" s="149"/>
      <c r="D3978" s="150"/>
      <c r="E3978" s="150"/>
      <c r="F3978" s="126"/>
      <c r="G3978" s="122" t="str">
        <f>IF(A3978="","",VLOOKUP(J3941,'TRI-1C'!$B$18:$FH$61,40,FALSE))</f>
        <v>A+</v>
      </c>
      <c r="H3978" s="150"/>
      <c r="I3978" s="127"/>
      <c r="J3978" s="126"/>
    </row>
    <row r="3979" spans="1:10" ht="12.75" customHeight="1">
      <c r="A397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3979" s="139"/>
      <c r="C3979" s="139"/>
      <c r="F3979" s="128"/>
      <c r="G3979" s="124" t="str">
        <f>IF(A3979="","",VLOOKUP(J3941,'TRI-1C'!$B$18:$FH$61,41,FALSE))</f>
        <v>B+</v>
      </c>
      <c r="I3979" s="125" t="str">
        <f t="shared" ref="I3979:I3998" si="150">IF(G3979="","",G3979)</f>
        <v>B+</v>
      </c>
      <c r="J3979" s="128"/>
    </row>
    <row r="3980" spans="1:10" ht="12.75" customHeight="1">
      <c r="A3980" s="192" t="str">
        <f>IF('TRI-1C'!$AQ$13="","",'TRI-1C'!$AQ$13)</f>
        <v>Construir conexiones emocionales con su contexto natural (plantas, animales, agua, tierra, aire) y social.</v>
      </c>
      <c r="B3980" s="154"/>
      <c r="C3980" s="154"/>
      <c r="D3980" s="154"/>
      <c r="E3980" s="154"/>
      <c r="F3980" s="155"/>
      <c r="G3980" s="122" t="str">
        <f>IF(A3980="","",VLOOKUP(J3941,'TRI-1C'!$B$18:$FH$61,42,FALSE))</f>
        <v>B+</v>
      </c>
      <c r="H3980" s="150"/>
      <c r="I3980" s="127" t="str">
        <f t="shared" si="150"/>
        <v>B+</v>
      </c>
      <c r="J3980" s="126"/>
    </row>
    <row r="3981" spans="1:10" ht="12.75" customHeight="1">
      <c r="A3981" s="147" t="str">
        <f>IF('TRI-1C'!$AR$13="","",'TRI-1C'!$AR$13)</f>
        <v>dentificar en las actividades diarias oportunidades para aprovechar los recursos y reducir los residuos para proteger el entorno natural</v>
      </c>
      <c r="B3981" s="139"/>
      <c r="C3981" s="139"/>
      <c r="F3981" s="128"/>
      <c r="G3981" s="124" t="str">
        <f>IF(A3981="","",VLOOKUP(J3941,'TRI-1C'!$B$18:$FH$61,43,FALSE))</f>
        <v>B+</v>
      </c>
      <c r="I3981" s="125" t="str">
        <f t="shared" si="150"/>
        <v>B+</v>
      </c>
      <c r="J3981" s="128"/>
    </row>
    <row r="3982" spans="1:10" ht="12.75" customHeight="1">
      <c r="A3982" s="148" t="str">
        <f>IF('TRI-1C'!$AS$13="","",'TRI-1C'!$AS$13)</f>
        <v>Diferenciar entre alimentos nutritivos y no nutritivos identificando los beneficios de una alimentación sana y saludable.</v>
      </c>
      <c r="B3982" s="149"/>
      <c r="C3982" s="149"/>
      <c r="D3982" s="150"/>
      <c r="E3982" s="150"/>
      <c r="F3982" s="126"/>
      <c r="G3982" s="122" t="str">
        <f>IF(A3982="","",VLOOKUP(J3941,'TRI-1C'!$B$18:$FH$61,44,FALSE))</f>
        <v>B+</v>
      </c>
      <c r="H3982" s="150"/>
      <c r="I3982" s="127" t="str">
        <f t="shared" si="150"/>
        <v>B+</v>
      </c>
      <c r="J3982" s="126"/>
    </row>
    <row r="3983" spans="1:10" ht="12.75" customHeight="1">
      <c r="A3983" s="147" t="str">
        <f>IF('TRI-1C'!$AT$13="","",'TRI-1C'!$AT$13)</f>
        <v>Diferenciar entre lo que le pertenece, lo que pertenece a los demás y lo que pertenece al grupo o comunidad.</v>
      </c>
      <c r="B3983" s="139"/>
      <c r="C3983" s="139"/>
      <c r="F3983" s="128"/>
      <c r="G3983" s="124" t="str">
        <f>IF(A3983="","",VLOOKUP(J3941,'TRI-1C'!$B$18:$FH$61,45,FALSE))</f>
        <v>B+</v>
      </c>
      <c r="I3983" s="125" t="str">
        <f t="shared" si="150"/>
        <v>B+</v>
      </c>
      <c r="J3983" s="128"/>
    </row>
    <row r="3984" spans="1:10" ht="12.75" customHeight="1">
      <c r="A3984" s="148" t="str">
        <f>IF('TRI-1C'!$AU$13="","",'TRI-1C'!$AU$13)</f>
        <v>Diferenciar los seres vivos y elementos no vivos de su entorno explorando su mundo natural.</v>
      </c>
      <c r="B3984" s="158"/>
      <c r="C3984" s="158"/>
      <c r="D3984" s="158"/>
      <c r="E3984" s="158"/>
      <c r="F3984" s="159"/>
      <c r="G3984" s="122" t="str">
        <f>IF(A3984="","",VLOOKUP(J3941,'TRI-1C'!$B$18:$FH$61,46,FALSE))</f>
        <v>B+</v>
      </c>
      <c r="H3984" s="150"/>
      <c r="I3984" s="127" t="str">
        <f t="shared" si="150"/>
        <v>B+</v>
      </c>
      <c r="J3984" s="126"/>
    </row>
    <row r="3985" spans="1:10" ht="12.75" customHeight="1">
      <c r="A3985" s="11" t="str">
        <f>IF('TRI-1C'!$AV$13="","",'TRI-1C'!$AV$13)</f>
        <v>Establecer comparaciones entre los elementos del entorno a través de la discriminación sensorial.</v>
      </c>
      <c r="B3985" s="156"/>
      <c r="C3985" s="156"/>
      <c r="D3985" s="156"/>
      <c r="E3985" s="156"/>
      <c r="F3985" s="157"/>
      <c r="G3985" s="124" t="str">
        <f>IF(A3985="","",VLOOKUP(J3941,'TRI-1C'!$B$18:$FH$61,47,FALSE))</f>
        <v>B+</v>
      </c>
      <c r="I3985" s="125" t="str">
        <f t="shared" si="150"/>
        <v>B+</v>
      </c>
      <c r="J3985" s="128"/>
    </row>
    <row r="3986" spans="1:10" ht="12.75" customHeight="1">
      <c r="A3986" s="148" t="str">
        <f>IF('TRI-1C'!$AW$13="","",'TRI-1C'!$AW$13)</f>
        <v>Explorar e identificar los diferentes elementos y fenómenos del entorno natural mediante procesos que propicien la indagación.</v>
      </c>
      <c r="B3986" s="149"/>
      <c r="C3986" s="149"/>
      <c r="D3986" s="150"/>
      <c r="E3986" s="150"/>
      <c r="F3986" s="126"/>
      <c r="G3986" s="122" t="str">
        <f>IF(A3986="","",VLOOKUP(J3941,'TRI-1C'!$B$18:$FH$61,48,FALSE))</f>
        <v>B+</v>
      </c>
      <c r="H3986" s="150"/>
      <c r="I3986" s="127" t="str">
        <f t="shared" si="150"/>
        <v>B+</v>
      </c>
      <c r="J3986" s="126"/>
    </row>
    <row r="3987" spans="1:10" ht="12.75" customHeight="1">
      <c r="A3987" s="147" t="str">
        <f>IF('TRI-1C'!$AX$13="","",'TRI-1C'!$AX$13)</f>
        <v>Identificar características de las plantas por su utilidad, estableciendo diferencias entre ellas.</v>
      </c>
      <c r="B3987" s="139"/>
      <c r="C3987" s="139"/>
      <c r="F3987" s="128"/>
      <c r="G3987" s="124" t="str">
        <f>IF(A3987="","",VLOOKUP(J3941,'TRI-1C'!$B$18:$FH$61,49,FALSE))</f>
        <v>B+</v>
      </c>
      <c r="I3987" s="125" t="str">
        <f t="shared" si="150"/>
        <v>B+</v>
      </c>
      <c r="J3987" s="128"/>
    </row>
    <row r="3988" spans="1:10" ht="12.75" customHeight="1">
      <c r="A3988" s="148" t="str">
        <f>IF('TRI-1C'!$AY$13="","",'TRI-1C'!$AY$13)</f>
        <v>Identificar las características de los animales domésticos y silvestres estableciendo las diferencias entre ellos.</v>
      </c>
      <c r="B3988" s="149"/>
      <c r="C3988" s="149"/>
      <c r="D3988" s="150"/>
      <c r="E3988" s="150"/>
      <c r="F3988" s="126"/>
      <c r="G3988" s="122" t="str">
        <f>IF(A3988="","",VLOOKUP(J3941,'TRI-1C'!$B$18:$FH$61,50,FALSE))</f>
        <v>B+</v>
      </c>
      <c r="H3988" s="150"/>
      <c r="I3988" s="127" t="str">
        <f t="shared" si="150"/>
        <v>B+</v>
      </c>
      <c r="J3988" s="126"/>
    </row>
    <row r="3989" spans="1:10" ht="12.75" customHeight="1">
      <c r="A3989" s="147" t="str">
        <f>IF('TRI-1C'!$AZ$13="","",'TRI-1C'!$AZ$13)</f>
        <v>Identificar las características del mar y reconocerlo como una parte integral del territorio nacional</v>
      </c>
      <c r="B3989" s="139"/>
      <c r="C3989" s="139"/>
      <c r="F3989" s="128"/>
      <c r="G3989" s="124" t="str">
        <f>IF(A3989="","",VLOOKUP(J3941,'TRI-1C'!$B$18:$FH$61,51,FALSE))</f>
        <v>B+</v>
      </c>
      <c r="I3989" s="125" t="str">
        <f t="shared" si="150"/>
        <v>B+</v>
      </c>
      <c r="J3989" s="128"/>
    </row>
    <row r="3990" spans="1:10" ht="12.75" customHeight="1">
      <c r="A3990" s="192" t="str">
        <f>IF('TRI-1C'!$BA$13="","",'TRI-1C'!$BA$13)</f>
        <v>Identificar prácticas socioculturales de su localidad demostrando curiosidad ante sus tradiciones.</v>
      </c>
      <c r="B3990" s="154"/>
      <c r="C3990" s="154"/>
      <c r="D3990" s="154"/>
      <c r="E3990" s="154"/>
      <c r="F3990" s="155"/>
      <c r="G3990" s="122" t="str">
        <f>IF(A3990="","",VLOOKUP(J3941,'TRI-1C'!$B$18:$FH$61,52,FALSE))</f>
        <v>B+</v>
      </c>
      <c r="H3990" s="150"/>
      <c r="I3990" s="127" t="str">
        <f t="shared" si="150"/>
        <v>B+</v>
      </c>
      <c r="J3990" s="126"/>
    </row>
    <row r="3991" spans="1:10" ht="12.75" customHeight="1">
      <c r="A3991" s="147" t="str">
        <f>IF('TRI-1C'!$BB$13="","",'TRI-1C'!$BB$13)</f>
        <v>Observar el proceso del ciclo vital de las plantas mediante actividades de experimentación.</v>
      </c>
      <c r="B3991" s="139"/>
      <c r="C3991" s="139"/>
      <c r="F3991" s="128"/>
      <c r="G3991" s="124" t="str">
        <f>IF(A3991="","",VLOOKUP(J3941,'TRI-1C'!$B$18:$FH$61,53,FALSE))</f>
        <v>B+</v>
      </c>
      <c r="I3991" s="125" t="str">
        <f t="shared" si="150"/>
        <v>B+</v>
      </c>
      <c r="J3991" s="128"/>
    </row>
    <row r="3992" spans="1:10" ht="12.75" customHeight="1">
      <c r="A3992" s="148" t="str">
        <f>IF('TRI-1C'!$BC$13="","",'TRI-1C'!$BC$13)</f>
        <v>Participar en actividades lúdicas para identificar prácticas de movilidad que ayudan a cuidar el planeta</v>
      </c>
      <c r="B3992" s="149"/>
      <c r="C3992" s="149"/>
      <c r="D3992" s="150"/>
      <c r="E3992" s="150"/>
      <c r="F3992" s="126"/>
      <c r="G3992" s="122" t="str">
        <f>IF(A3992="","",VLOOKUP(J3941,'TRI-1C'!$B$18:$FH$61,54,FALSE))</f>
        <v>B+</v>
      </c>
      <c r="H3992" s="150"/>
      <c r="I3992" s="127" t="str">
        <f t="shared" si="150"/>
        <v>B+</v>
      </c>
      <c r="J3992" s="126"/>
    </row>
    <row r="3993" spans="1:10" ht="12.75" customHeight="1">
      <c r="A3993" s="147" t="str">
        <f>IF('TRI-1C'!$BD$13="","",'TRI-1C'!$BD$13)</f>
        <v>Participar en algunas prácticas tradicionales de su entorno disfrutando y respetando las diferentes manifestaciones culturales</v>
      </c>
      <c r="B3993" s="139"/>
      <c r="C3993" s="139"/>
      <c r="F3993" s="128"/>
      <c r="G3993" s="124" t="str">
        <f>IF(A3993="","",VLOOKUP(J3941,'TRI-1C'!$B$18:$FH$61,55,FALSE))</f>
        <v>B+</v>
      </c>
      <c r="I3993" s="125" t="str">
        <f t="shared" si="150"/>
        <v>B+</v>
      </c>
      <c r="J3993" s="128"/>
    </row>
    <row r="3994" spans="1:10" ht="12.75" customHeight="1">
      <c r="A3994" s="148" t="str">
        <f>IF('TRI-1C'!$BE$13="","",'TRI-1C'!$BE$13)</f>
        <v>Practicar hábitos de cuidado y conservación del medio ambiente que eviten la contaminación del aire, suelo y agua. (D.EIB.10.19.)</v>
      </c>
      <c r="B3994" s="158"/>
      <c r="C3994" s="158"/>
      <c r="D3994" s="158"/>
      <c r="E3994" s="158"/>
      <c r="F3994" s="159"/>
      <c r="G3994" s="122" t="str">
        <f>IF(A3994="","",VLOOKUP(J3941,'TRI-1C'!$B$18:$FH$61,56,FALSE))</f>
        <v>B+</v>
      </c>
      <c r="H3994" s="150"/>
      <c r="I3994" s="127" t="str">
        <f t="shared" si="150"/>
        <v>B+</v>
      </c>
      <c r="J3994" s="126"/>
    </row>
    <row r="3995" spans="1:10" ht="12.75" customHeight="1">
      <c r="A3995" s="11" t="str">
        <f>IF('TRI-1C'!$BF$13="","",'TRI-1C'!$BF$13)</f>
        <v>Realizar acciones de cuidado y protección de plantas y animales de su entorno erradicando actitudes de maltrato.</v>
      </c>
      <c r="B3995" s="156"/>
      <c r="C3995" s="156"/>
      <c r="D3995" s="156"/>
      <c r="E3995" s="156"/>
      <c r="F3995" s="157"/>
      <c r="G3995" s="124" t="str">
        <f>IF(A3995="","",VLOOKUP(J3941,'TRI-1C'!$B$18:$FH$61,57,FALSE))</f>
        <v>B+</v>
      </c>
      <c r="I3995" s="125" t="str">
        <f t="shared" si="150"/>
        <v>B+</v>
      </c>
      <c r="J3995" s="128"/>
    </row>
    <row r="3996" spans="1:10" ht="12.75" customHeight="1">
      <c r="A3996" s="148" t="str">
        <f>IF('TRI-1C'!$BG$13="","",'TRI-1C'!$BG$13)</f>
        <v>Reconocer cómo las personas utilizan el dinero en su entorno familiar para satisfacer sus necesidades y deseos</v>
      </c>
      <c r="B3996" s="149"/>
      <c r="C3996" s="149"/>
      <c r="D3996" s="150"/>
      <c r="E3996" s="150"/>
      <c r="F3996" s="126"/>
      <c r="G3996" s="122" t="str">
        <f>IF(A3996="","",VLOOKUP(J3941,'TRI-1C'!$B$18:$FH$61,58,FALSE))</f>
        <v>B+</v>
      </c>
      <c r="H3996" s="150"/>
      <c r="I3996" s="127" t="str">
        <f t="shared" si="150"/>
        <v>B+</v>
      </c>
      <c r="J3996" s="126"/>
    </row>
    <row r="3997" spans="1:10" ht="12.75" customHeight="1">
      <c r="A3997" s="147" t="str">
        <f>IF('TRI-1C'!$BH$13="","",'TRI-1C'!$BH$13)</f>
        <v>Reconocer las consecuencias de no cuidar sus pertenencias.</v>
      </c>
      <c r="B3997" s="139"/>
      <c r="C3997" s="139"/>
      <c r="F3997" s="128"/>
      <c r="G3997" s="124" t="str">
        <f>IF(A3997="","",VLOOKUP(J3941,'TRI-1C'!$B$18:$FH$61,59,FALSE))</f>
        <v>B+</v>
      </c>
      <c r="I3997" s="125" t="str">
        <f t="shared" si="150"/>
        <v>B+</v>
      </c>
      <c r="J3997" s="128"/>
    </row>
    <row r="3998" spans="1:10" ht="12.75" customHeight="1">
      <c r="A399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3998" s="149"/>
      <c r="C3998" s="149"/>
      <c r="D3998" s="150"/>
      <c r="E3998" s="150"/>
      <c r="F3998" s="126"/>
      <c r="G3998" s="122" t="str">
        <f>IF(A3998="","",VLOOKUP(J3941,'TRI-1C'!$B$18:$FH$61,60,FALSE))</f>
        <v>B+</v>
      </c>
      <c r="H3998" s="150"/>
      <c r="I3998" s="127" t="str">
        <f t="shared" si="150"/>
        <v>B+</v>
      </c>
      <c r="J3998" s="126"/>
    </row>
    <row r="3999" spans="1:10" ht="12.75" customHeight="1">
      <c r="A3999" s="164" t="str">
        <f>'BI-1T'!$A$10</f>
        <v>RELACIONES LOGICAS MATEMATICAS</v>
      </c>
      <c r="B3999" s="139"/>
      <c r="C3999" s="139"/>
      <c r="F3999" s="128"/>
      <c r="G3999" s="124" t="str">
        <f>IF(A3999="","",VLOOKUP(J3941,'TRI-1C'!$B$18:$FH$61,61,FALSE))</f>
        <v>B+</v>
      </c>
      <c r="I3999" s="125"/>
      <c r="J3999" s="128"/>
    </row>
    <row r="4000" spans="1:10" ht="12.75" customHeight="1">
      <c r="A4000" s="192" t="str">
        <f>IF('TRI-1C'!$BK$13="","",'TRI-1C'!$BK$13)</f>
        <v>Asociar las formas de los objetos del entorno con figuras geométricas bidimensionales</v>
      </c>
      <c r="B4000" s="154"/>
      <c r="C4000" s="154"/>
      <c r="D4000" s="154"/>
      <c r="E4000" s="154"/>
      <c r="F4000" s="155"/>
      <c r="G4000" s="122" t="str">
        <f>IF(A4000="","",VLOOKUP(J3941,'TRI-1C'!$B$18:$FH$61,62,FALSE))</f>
        <v>A+</v>
      </c>
      <c r="H4000" s="150"/>
      <c r="I4000" s="127" t="str">
        <f t="shared" ref="I4000:I4021" si="151">IF(G4000="","",G4000)</f>
        <v>A+</v>
      </c>
      <c r="J4000" s="126"/>
    </row>
    <row r="4001" spans="1:10" ht="12.75" customHeight="1">
      <c r="A4001" s="147" t="str">
        <f>IF('TRI-1C'!$BL$13="","",'TRI-1C'!$BL$13)</f>
        <v>Clasificar objetos con dos atributos (tamaño, color o forma).</v>
      </c>
      <c r="B4001" s="139"/>
      <c r="C4001" s="139"/>
      <c r="F4001" s="128"/>
      <c r="G4001" s="124" t="str">
        <f>IF(A4001="","",VLOOKUP(J3941,'TRI-1C'!$B$18:$FH$61,63,FALSE))</f>
        <v>A+</v>
      </c>
      <c r="I4001" s="125" t="str">
        <f t="shared" si="151"/>
        <v>A+</v>
      </c>
      <c r="J4001" s="128"/>
    </row>
    <row r="4002" spans="1:10" ht="12.75" customHeight="1">
      <c r="A4002" s="148" t="str">
        <f>IF('TRI-1C'!$BM$13="","",'TRI-1C'!$BM$13)</f>
        <v>Comparar y armar colecciones de más, igual y menos objetos.</v>
      </c>
      <c r="B4002" s="149"/>
      <c r="C4002" s="149"/>
      <c r="D4002" s="150"/>
      <c r="E4002" s="150"/>
      <c r="F4002" s="126"/>
      <c r="G4002" s="122" t="str">
        <f>IF(A4002="","",VLOOKUP(J3941,'TRI-1C'!$B$18:$FH$61,64,FALSE))</f>
        <v>A+</v>
      </c>
      <c r="H4002" s="150"/>
      <c r="I4002" s="127" t="str">
        <f t="shared" si="151"/>
        <v>A+</v>
      </c>
      <c r="J4002" s="126"/>
    </row>
    <row r="4003" spans="1:10" ht="12.75" customHeight="1">
      <c r="A4003" s="147" t="str">
        <f>IF('TRI-1C'!$BN$13="","",'TRI-1C'!$BN$13)</f>
        <v>Comparar y ordenar secuencialmente un conjunto pequeño de objetos de acuerdo con su tamaño.</v>
      </c>
      <c r="B4003" s="139"/>
      <c r="C4003" s="139"/>
      <c r="F4003" s="128"/>
      <c r="G4003" s="124" t="str">
        <f>IF(A4003="","",VLOOKUP(J3941,'TRI-1C'!$B$18:$FH$61,65,FALSE))</f>
        <v>A+</v>
      </c>
      <c r="I4003" s="125" t="str">
        <f t="shared" si="151"/>
        <v>A+</v>
      </c>
      <c r="J4003" s="128"/>
    </row>
    <row r="4004" spans="1:10" ht="12.75" customHeight="1">
      <c r="A4004" s="148" t="str">
        <f>IF('TRI-1C'!$BO$13="","",'TRI-1C'!$BO$13)</f>
        <v>Comprender la relación de número-cantidad hasta el 10.</v>
      </c>
      <c r="B4004" s="158"/>
      <c r="C4004" s="158"/>
      <c r="D4004" s="158"/>
      <c r="E4004" s="158"/>
      <c r="F4004" s="159"/>
      <c r="G4004" s="122" t="str">
        <f>IF(A4004="","",VLOOKUP(J3941,'TRI-1C'!$B$18:$FH$61,66,FALSE))</f>
        <v>A+</v>
      </c>
      <c r="H4004" s="150"/>
      <c r="I4004" s="127" t="str">
        <f t="shared" si="151"/>
        <v>A+</v>
      </c>
      <c r="J4004" s="126"/>
    </row>
    <row r="4005" spans="1:10" ht="12.75" customHeight="1">
      <c r="A4005" s="11" t="str">
        <f>IF('TRI-1C'!$BP$13="","",'TRI-1C'!$BP$13)</f>
        <v>Comprender la relación del numeral (representación simbólica del número) con la cantidad hasta el 5.</v>
      </c>
      <c r="B4005" s="156"/>
      <c r="C4005" s="156"/>
      <c r="D4005" s="156"/>
      <c r="E4005" s="156"/>
      <c r="F4005" s="157"/>
      <c r="G4005" s="124" t="str">
        <f>IF(A4005="","",VLOOKUP(J3941,'TRI-1C'!$B$18:$FH$61,67,FALSE))</f>
        <v>A+</v>
      </c>
      <c r="I4005" s="125" t="str">
        <f t="shared" si="151"/>
        <v>A+</v>
      </c>
      <c r="J4005" s="128"/>
    </row>
    <row r="4006" spans="1:10" ht="12.75" customHeight="1">
      <c r="A4006" s="148" t="str">
        <f>IF('TRI-1C'!$BQ$13="","",'TRI-1C'!$BQ$13)</f>
        <v>Contar oralmente del 1 al 15 con secuencia numérica.</v>
      </c>
      <c r="B4006" s="149"/>
      <c r="C4006" s="149"/>
      <c r="D4006" s="150"/>
      <c r="E4006" s="150"/>
      <c r="F4006" s="126"/>
      <c r="G4006" s="122" t="str">
        <f>IF(A4006="","",VLOOKUP(J3941,'TRI-1C'!$B$18:$FH$61,68,FALSE))</f>
        <v>A+</v>
      </c>
      <c r="H4006" s="150"/>
      <c r="I4006" s="127" t="str">
        <f t="shared" si="151"/>
        <v>A+</v>
      </c>
      <c r="J4006" s="126"/>
    </row>
    <row r="4007" spans="1:10" ht="12.75" customHeight="1">
      <c r="A4007" s="147" t="str">
        <f>IF('TRI-1C'!$BR$13="","",'TRI-1C'!$BR$13)</f>
        <v>Continuar y reproducir patrones simples con objetos concretos y representaciones gráficas.</v>
      </c>
      <c r="B4007" s="139"/>
      <c r="C4007" s="139"/>
      <c r="F4007" s="128"/>
      <c r="G4007" s="124" t="str">
        <f>IF(A4007="","",VLOOKUP(J3941,'TRI-1C'!$B$18:$FH$61,69,FALSE))</f>
        <v>A+</v>
      </c>
      <c r="I4007" s="125" t="str">
        <f t="shared" si="151"/>
        <v>A+</v>
      </c>
      <c r="J4007" s="128"/>
    </row>
    <row r="4008" spans="1:10" ht="12.75" customHeight="1">
      <c r="A4008" s="148" t="str">
        <f>IF('TRI-1C'!$BS$13="","",'TRI-1C'!$BS$13)</f>
        <v>Establecer la relación de correspondencia entre los elementos de colecciones de objetos.</v>
      </c>
      <c r="B4008" s="149"/>
      <c r="C4008" s="149"/>
      <c r="D4008" s="150"/>
      <c r="E4008" s="150"/>
      <c r="F4008" s="126"/>
      <c r="G4008" s="122" t="str">
        <f>IF(A4008="","",VLOOKUP(J3941,'TRI-1C'!$B$18:$FH$61,70,FALSE))</f>
        <v>A+</v>
      </c>
      <c r="H4008" s="150"/>
      <c r="I4008" s="127" t="str">
        <f t="shared" si="151"/>
        <v>A+</v>
      </c>
      <c r="J4008" s="126"/>
    </row>
    <row r="4009" spans="1:10" ht="12.75" customHeight="1">
      <c r="A4009" s="147" t="str">
        <f>IF('TRI-1C'!$BT$13="","",'TRI-1C'!$BT$13)</f>
        <v>Identificar características de mañana, tarde y noche</v>
      </c>
      <c r="B4009" s="139"/>
      <c r="C4009" s="139"/>
      <c r="F4009" s="128"/>
      <c r="G4009" s="124" t="str">
        <f>IF(A4009="","",VLOOKUP(J3941,'TRI-1C'!$B$18:$FH$61,71,FALSE))</f>
        <v>A+</v>
      </c>
      <c r="I4009" s="125" t="str">
        <f t="shared" si="151"/>
        <v>A+</v>
      </c>
      <c r="J4009" s="128"/>
    </row>
    <row r="4010" spans="1:10" ht="12.75" customHeight="1">
      <c r="A4010" s="192" t="str">
        <f>IF('TRI-1C'!$BU$13="","",'TRI-1C'!$BU$13)</f>
        <v>Identificar en los objetos las nociones de medida: largo/ corto, grueso/delgado.</v>
      </c>
      <c r="B4010" s="154"/>
      <c r="C4010" s="154"/>
      <c r="D4010" s="154"/>
      <c r="E4010" s="154"/>
      <c r="F4010" s="155"/>
      <c r="G4010" s="122" t="str">
        <f>IF(A4010="","",VLOOKUP(J3941,'TRI-1C'!$B$18:$FH$61,72,FALSE))</f>
        <v>A+</v>
      </c>
      <c r="H4010" s="150"/>
      <c r="I4010" s="127" t="str">
        <f t="shared" si="151"/>
        <v>A+</v>
      </c>
      <c r="J4010" s="126"/>
    </row>
    <row r="4011" spans="1:10" ht="12.75" customHeight="1">
      <c r="A4011" s="147" t="str">
        <f>IF('TRI-1C'!$BV$13="","",'TRI-1C'!$BV$13)</f>
        <v>Identificar figuras geométricas básicas: círculo, cuadrado y triángulo en objetos del entorno y en representaciones gráficas.</v>
      </c>
      <c r="B4011" s="139"/>
      <c r="C4011" s="139"/>
      <c r="F4011" s="128"/>
      <c r="G4011" s="124" t="str">
        <f>IF(A4011="","",VLOOKUP(J3941,'TRI-1C'!$B$18:$FH$61,73,FALSE))</f>
        <v>A+</v>
      </c>
      <c r="I4011" s="125" t="str">
        <f t="shared" si="151"/>
        <v>A+</v>
      </c>
      <c r="J4011" s="128"/>
    </row>
    <row r="4012" spans="1:10" ht="12.75" customHeight="1">
      <c r="A4012" s="148" t="str">
        <f>IF('TRI-1C'!$BW$13="","",'TRI-1C'!$BW$13)</f>
        <v>Identificar la diferencia entre lo que se desea y lo que se necesita</v>
      </c>
      <c r="B4012" s="149"/>
      <c r="C4012" s="149"/>
      <c r="D4012" s="150"/>
      <c r="E4012" s="150"/>
      <c r="F4012" s="126"/>
      <c r="G4012" s="122" t="str">
        <f>IF(A4012="","",VLOOKUP(J3941,'TRI-1C'!$B$18:$FH$61,74,FALSE))</f>
        <v>A+</v>
      </c>
      <c r="H4012" s="150"/>
      <c r="I4012" s="127" t="str">
        <f t="shared" si="151"/>
        <v>A+</v>
      </c>
      <c r="J4012" s="126"/>
    </row>
    <row r="4013" spans="1:10" ht="12.75" customHeight="1">
      <c r="A4013" s="147" t="str">
        <f>IF('TRI-1C'!$BX$13="","",'TRI-1C'!$BX$13)</f>
        <v>Identificar las nociones de tiempo en acciones que siceden antes, ahora y después</v>
      </c>
      <c r="B4013" s="139"/>
      <c r="C4013" s="139"/>
      <c r="F4013" s="128"/>
      <c r="G4013" s="124" t="str">
        <f>IF(A4013="","",VLOOKUP(J3941,'TRI-1C'!$B$18:$FH$61,75,FALSE))</f>
        <v>A+</v>
      </c>
      <c r="I4013" s="125" t="str">
        <f t="shared" si="151"/>
        <v>A+</v>
      </c>
      <c r="J4013" s="128"/>
    </row>
    <row r="4014" spans="1:10" ht="12.75" customHeight="1">
      <c r="A4014" s="148" t="str">
        <f>IF('TRI-1C'!$BY$13="","",'TRI-1C'!$BY$13)</f>
        <v>Identificar los números de emergencia a través de actividades lúdicas, y reconocer cuándo pedir ayuda en situaciones sencillas.</v>
      </c>
      <c r="B4014" s="158"/>
      <c r="C4014" s="158"/>
      <c r="D4014" s="158"/>
      <c r="E4014" s="158"/>
      <c r="F4014" s="159"/>
      <c r="G4014" s="122" t="str">
        <f>IF(A4014="","",VLOOKUP(J3941,'TRI-1C'!$B$18:$FH$61,76,FALSE))</f>
        <v>A+</v>
      </c>
      <c r="H4014" s="150"/>
      <c r="I4014" s="127" t="str">
        <f t="shared" si="151"/>
        <v>A+</v>
      </c>
      <c r="J4014" s="126"/>
    </row>
    <row r="4015" spans="1:10" ht="12.75" customHeight="1">
      <c r="A4015" s="11" t="str">
        <f>IF('TRI-1C'!$BZ$13="","",'TRI-1C'!$BZ$13)</f>
        <v>Identificar semejanzas y diferencias en objetos del entorno con criterios de forma, color y tamaño</v>
      </c>
      <c r="B4015" s="156"/>
      <c r="C4015" s="156"/>
      <c r="D4015" s="156"/>
      <c r="E4015" s="156"/>
      <c r="F4015" s="157"/>
      <c r="G4015" s="124" t="str">
        <f>IF(A4015="","",VLOOKUP(J3941,'TRI-1C'!$B$18:$FH$61,77,FALSE))</f>
        <v>A+</v>
      </c>
      <c r="I4015" s="125" t="str">
        <f t="shared" si="151"/>
        <v>A+</v>
      </c>
      <c r="J4015" s="128"/>
    </row>
    <row r="4016" spans="1:10" ht="12.75" customHeight="1">
      <c r="A4016" s="148" t="str">
        <f>IF('TRI-1C'!$CA$13="","",'TRI-1C'!$CA$13)</f>
        <v>Ordenar en secuencias lógica sucesos de hasta cinco eventos en representaciones gráficas de sus actividades de la rutina diaria y en escenas de cuentos</v>
      </c>
      <c r="B4016" s="149"/>
      <c r="C4016" s="149"/>
      <c r="D4016" s="150"/>
      <c r="E4016" s="150"/>
      <c r="F4016" s="126"/>
      <c r="G4016" s="122" t="str">
        <f>IF(A4016="","",VLOOKUP(J3941,'TRI-1C'!$B$18:$FH$61,78,FALSE))</f>
        <v>A+</v>
      </c>
      <c r="H4016" s="150"/>
      <c r="I4016" s="127" t="str">
        <f t="shared" si="151"/>
        <v>A+</v>
      </c>
      <c r="J4016" s="126"/>
    </row>
    <row r="4017" spans="1:10" ht="12.75" customHeight="1">
      <c r="A4017" s="147" t="str">
        <f>IF('TRI-1C'!$CB$13="","",'TRI-1C'!$CB$13)</f>
        <v>Reconocer billetes y monedas en situaciones de la vida real</v>
      </c>
      <c r="B4017" s="139"/>
      <c r="C4017" s="139"/>
      <c r="F4017" s="128"/>
      <c r="G4017" s="124" t="str">
        <f>IF(A4017="","",VLOOKUP(J3941,'TRI-1C'!$B$18:$FH$61,79,FALSE))</f>
        <v>A+</v>
      </c>
      <c r="I4017" s="125" t="str">
        <f t="shared" si="151"/>
        <v>A+</v>
      </c>
      <c r="J4017" s="128"/>
    </row>
    <row r="4018" spans="1:10" ht="12.75" customHeight="1">
      <c r="A401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4018" s="149"/>
      <c r="C4018" s="149"/>
      <c r="D4018" s="150"/>
      <c r="E4018" s="150"/>
      <c r="F4018" s="126"/>
      <c r="G4018" s="122" t="str">
        <f>IF(A4018="","",VLOOKUP(J3941,'TRI-1C'!$B$18:$FH$61,80,FALSE))</f>
        <v>A+</v>
      </c>
      <c r="H4018" s="150"/>
      <c r="I4018" s="127" t="str">
        <f t="shared" si="151"/>
        <v>A+</v>
      </c>
      <c r="J4018" s="126"/>
    </row>
    <row r="4019" spans="1:10" ht="12.75" customHeight="1">
      <c r="A4019" s="147" t="str">
        <f>IF('TRI-1C'!$CD$13="","",'TRI-1C'!$CD$13)</f>
        <v>Reconocer los colores secundarios en objetos e imágenes del entorno.</v>
      </c>
      <c r="B4019" s="139"/>
      <c r="C4019" s="139"/>
      <c r="F4019" s="128"/>
      <c r="G4019" s="124" t="str">
        <f>IF(A4019="","",VLOOKUP(J3941,'TRI-1C'!$B$18:$FH$61,81,FALSE))</f>
        <v>A+</v>
      </c>
      <c r="I4019" s="125" t="str">
        <f t="shared" si="151"/>
        <v>A+</v>
      </c>
      <c r="J4019" s="128"/>
    </row>
    <row r="4020" spans="1:10" ht="12.75" customHeight="1">
      <c r="A402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4020" s="154"/>
      <c r="C4020" s="154"/>
      <c r="D4020" s="154"/>
      <c r="E4020" s="154"/>
      <c r="F4020" s="155"/>
      <c r="G4020" s="122" t="str">
        <f>IF(A4020="","",VLOOKUP(J3941,'TRI-1C'!$B$18:$FH$61,82,FALSE))</f>
        <v>A+</v>
      </c>
      <c r="H4020" s="150"/>
      <c r="I4020" s="127" t="str">
        <f t="shared" si="151"/>
        <v>A+</v>
      </c>
      <c r="J4020" s="126"/>
    </row>
    <row r="4021" spans="1:10" ht="12.75" customHeight="1">
      <c r="A4021" s="147" t="str">
        <f>IF('TRI-1C'!$CF$13="","",'TRI-1C'!$CF$13)</f>
        <v>Relacionar las distintas formas de adquirir dinero con el trabajo y el esfuerzo.</v>
      </c>
      <c r="B4021" s="139"/>
      <c r="C4021" s="139"/>
      <c r="F4021" s="128"/>
      <c r="G4021" s="124" t="str">
        <f>IF(A4021="","",VLOOKUP(J3941,'TRI-1C'!$B$18:$FH$61,83,FALSE))</f>
        <v>A+</v>
      </c>
      <c r="I4021" s="125" t="str">
        <f t="shared" si="151"/>
        <v>A+</v>
      </c>
      <c r="J4021" s="128"/>
    </row>
    <row r="4022" spans="1:10" ht="12.75" customHeight="1">
      <c r="A4022" s="165" t="str">
        <f>'BI-1T'!$A$11</f>
        <v>COMPRENSIÓN Y EXPRESION DEL LENGUAJE</v>
      </c>
      <c r="B4022" s="149"/>
      <c r="C4022" s="149"/>
      <c r="D4022" s="150"/>
      <c r="E4022" s="150"/>
      <c r="F4022" s="126"/>
      <c r="G4022" s="122" t="str">
        <f>IF(A4022="","",VLOOKUP(J3941,'TRI-1C'!$B$18:$FH$61,84,FALSE))</f>
        <v>A+</v>
      </c>
      <c r="H4022" s="150"/>
      <c r="I4022" s="127"/>
      <c r="J4022" s="126"/>
    </row>
    <row r="4023" spans="1:10" ht="12.75" customHeight="1">
      <c r="A4023" s="147" t="str">
        <f>IF('TRI-1C'!$CH$13="","",'TRI-1C'!$CH$13)</f>
        <v>Asociar la imagen de la portada con el título de los cuentos conocidos.</v>
      </c>
      <c r="B4023" s="139"/>
      <c r="C4023" s="139"/>
      <c r="F4023" s="128"/>
      <c r="G4023" s="124" t="str">
        <f>IF(A4023="","",VLOOKUP(J3941,'TRI-1C'!$B$18:$FH$61,85,FALSE))</f>
        <v>A+</v>
      </c>
      <c r="I4023" s="125" t="str">
        <f t="shared" ref="I4023:I4043" si="152">IF(G4023="","",G4023)</f>
        <v>A+</v>
      </c>
      <c r="J4023" s="128"/>
    </row>
    <row r="4024" spans="1:10" ht="12.75" customHeight="1">
      <c r="A4024" s="148" t="str">
        <f>IF('TRI-1C'!$CI$13="","",'TRI-1C'!$CI$13)</f>
        <v>Colaborar en la creación de textos colectivos con la ayuda del docente.</v>
      </c>
      <c r="B4024" s="158"/>
      <c r="C4024" s="158"/>
      <c r="D4024" s="158"/>
      <c r="E4024" s="158"/>
      <c r="F4024" s="159"/>
      <c r="G4024" s="122" t="str">
        <f>IF(A4024="","",VLOOKUP(J3941,'TRI-1C'!$B$18:$FH$61,86,FALSE))</f>
        <v>A+</v>
      </c>
      <c r="H4024" s="150"/>
      <c r="I4024" s="127" t="str">
        <f t="shared" si="152"/>
        <v>A+</v>
      </c>
      <c r="J4024" s="126"/>
    </row>
    <row r="4025" spans="1:10" ht="12.75" customHeight="1">
      <c r="A4025" s="11" t="str">
        <f>IF('TRI-1C'!$CJ$13="","",'TRI-1C'!$CJ$13)</f>
        <v>Comprender el derecho propio y de las otras personas a decir que no como una respuesta válida y respetable.</v>
      </c>
      <c r="B4025" s="156"/>
      <c r="C4025" s="156"/>
      <c r="D4025" s="156"/>
      <c r="E4025" s="156"/>
      <c r="F4025" s="157"/>
      <c r="G4025" s="124" t="str">
        <f>IF(A4025="","",VLOOKUP(J3941,'TRI-1C'!$B$18:$FH$61,87,FALSE))</f>
        <v>A+</v>
      </c>
      <c r="I4025" s="125" t="str">
        <f t="shared" si="152"/>
        <v>A+</v>
      </c>
      <c r="J4025" s="128"/>
    </row>
    <row r="4026" spans="1:10" ht="12.75" customHeight="1">
      <c r="A4026" s="148" t="str">
        <f>IF('TRI-1C'!$CK$13="","",'TRI-1C'!$CK$13)</f>
        <v>Comunicarse a través de dibujos de objetos con detalles que lo vuelven identificables, como representación simbólica de sus ideas.</v>
      </c>
      <c r="B4026" s="149"/>
      <c r="C4026" s="149"/>
      <c r="D4026" s="150"/>
      <c r="E4026" s="150"/>
      <c r="F4026" s="126"/>
      <c r="G4026" s="122" t="str">
        <f>IF(A4026="","",VLOOKUP(J3941,'TRI-1C'!$B$18:$FH$61,88,FALSE))</f>
        <v>A+</v>
      </c>
      <c r="H4026" s="150"/>
      <c r="I4026" s="127" t="str">
        <f t="shared" si="152"/>
        <v>A+</v>
      </c>
      <c r="J4026" s="126"/>
    </row>
    <row r="4027" spans="1:10" ht="12.75" customHeight="1">
      <c r="A4027" s="147" t="str">
        <f>IF('TRI-1C'!$CL$13="","",'TRI-1C'!$CL$13)</f>
        <v>Comunicarse incorporando palabras nuevas a su vocabulario en función de los ambientes y experiencias en las que interactúa.</v>
      </c>
      <c r="B4027" s="139"/>
      <c r="C4027" s="139"/>
      <c r="F4027" s="128"/>
      <c r="G4027" s="124" t="str">
        <f>IF(A4027="","",VLOOKUP(J3941,'TRI-1C'!$B$18:$FH$61,89,FALSE))</f>
        <v>A+</v>
      </c>
      <c r="I4027" s="125" t="str">
        <f t="shared" si="152"/>
        <v>A+</v>
      </c>
      <c r="J4027" s="128"/>
    </row>
    <row r="4028" spans="1:10" ht="12.75" customHeight="1">
      <c r="A4028" s="148" t="str">
        <f>IF('TRI-1C'!$CM$13="","",'TRI-1C'!$CM$13)</f>
        <v>Contar un cuento en base a sus imágenes a partir de la portada y siguiendo la secuencia de las páginas.</v>
      </c>
      <c r="B4028" s="149"/>
      <c r="C4028" s="149"/>
      <c r="D4028" s="150"/>
      <c r="E4028" s="150"/>
      <c r="F4028" s="126"/>
      <c r="G4028" s="122" t="str">
        <f>IF(A4028="","",VLOOKUP(J3941,'TRI-1C'!$B$18:$FH$61,90,FALSE))</f>
        <v>A+</v>
      </c>
      <c r="H4028" s="150"/>
      <c r="I4028" s="127" t="str">
        <f t="shared" si="152"/>
        <v>A+</v>
      </c>
      <c r="J4028" s="126"/>
    </row>
    <row r="4029" spans="1:10" ht="12.75" customHeight="1">
      <c r="A4029" s="147" t="str">
        <f>IF('TRI-1C'!$CN$13="","",'TRI-1C'!$CN$13)</f>
        <v>Describir oralmente imágenes gráficas (pictogramas) y digitales, estructurando oraciones más elaboradas que describan a los objetos que observa.</v>
      </c>
      <c r="B4029" s="139"/>
      <c r="C4029" s="139"/>
      <c r="F4029" s="128"/>
      <c r="G4029" s="124" t="str">
        <f>IF(A4029="","",VLOOKUP(J3941,'TRI-1C'!$B$18:$FH$61,91,FALSE))</f>
        <v>A+</v>
      </c>
      <c r="I4029" s="125" t="str">
        <f t="shared" si="152"/>
        <v>A+</v>
      </c>
      <c r="J4029" s="128"/>
    </row>
    <row r="4030" spans="1:10" ht="12.75" customHeight="1">
      <c r="A4030" s="192" t="str">
        <f>IF('TRI-1C'!$CO$13="","",'TRI-1C'!$CO$13)</f>
        <v>Describir oralmente imágenes relacionadas con los derechos de las personas en situación de movilidad</v>
      </c>
      <c r="B4030" s="154"/>
      <c r="C4030" s="154"/>
      <c r="D4030" s="154"/>
      <c r="E4030" s="154"/>
      <c r="F4030" s="155"/>
      <c r="G4030" s="122" t="str">
        <f>IF(A4030="","",VLOOKUP(J3941,'TRI-1C'!$B$18:$FH$61,92,FALSE))</f>
        <v>A+</v>
      </c>
      <c r="H4030" s="150"/>
      <c r="I4030" s="127" t="str">
        <f t="shared" si="152"/>
        <v>A+</v>
      </c>
      <c r="J4030" s="126"/>
    </row>
    <row r="4031" spans="1:10" ht="12.75" customHeight="1">
      <c r="A4031" s="147" t="str">
        <f>IF('TRI-1C'!$CP$13="","",'TRI-1C'!$CP$13)</f>
        <v>Expresarse oralmente pronunciando correctamente la mayoría de las palabras puede presentarse dificultades en la pronunciación de s, y la r.</v>
      </c>
      <c r="B4031" s="139"/>
      <c r="C4031" s="139"/>
      <c r="F4031" s="128"/>
      <c r="G4031" s="124" t="str">
        <f>IF(A4031="","",VLOOKUP(J3941,'TRI-1C'!$B$18:$FH$61,93,FALSE))</f>
        <v>A+</v>
      </c>
      <c r="I4031" s="125" t="str">
        <f t="shared" si="152"/>
        <v>A+</v>
      </c>
      <c r="J4031" s="128"/>
    </row>
    <row r="4032" spans="1:10" ht="12.75" customHeight="1">
      <c r="A4032" s="148" t="str">
        <f>IF('TRI-1C'!$CQ$13="","",'TRI-1C'!$CQ$13)</f>
        <v>Expresarse utilizando oraciones cortas y completas manteniendo el orden de las palabras.</v>
      </c>
      <c r="B4032" s="149"/>
      <c r="C4032" s="149"/>
      <c r="D4032" s="150"/>
      <c r="E4032" s="150"/>
      <c r="F4032" s="126"/>
      <c r="G4032" s="122" t="str">
        <f>IF(A4032="","",VLOOKUP(J3941,'TRI-1C'!$B$18:$FH$61,94,FALSE))</f>
        <v>A+</v>
      </c>
      <c r="H4032" s="150"/>
      <c r="I4032" s="127" t="str">
        <f t="shared" si="152"/>
        <v>A+</v>
      </c>
      <c r="J4032" s="126"/>
    </row>
    <row r="4033" spans="1:10" ht="12.75" customHeight="1">
      <c r="A4033" s="147" t="str">
        <f>IF('TRI-1C'!$CR$13="","",'TRI-1C'!$CR$13)</f>
        <v>Identificar “auditivamente” el fonema (sonido) inicial de las palabras más utilizadas.</v>
      </c>
      <c r="B4033" s="139"/>
      <c r="C4033" s="139"/>
      <c r="F4033" s="128"/>
      <c r="G4033" s="124" t="str">
        <f>IF(A4033="","",VLOOKUP(J3941,'TRI-1C'!$B$18:$FH$61,95,FALSE))</f>
        <v>A+</v>
      </c>
      <c r="I4033" s="125" t="str">
        <f t="shared" si="152"/>
        <v>A+</v>
      </c>
      <c r="J4033" s="128"/>
    </row>
    <row r="4034" spans="1:10" ht="12.75" customHeight="1">
      <c r="A4034" s="148" t="str">
        <f>IF('TRI-1C'!$CS$13="","",'TRI-1C'!$CS$13)</f>
        <v>Identificar una persona adulta de confianza para solicitar apoyo al enfrentar desafíos emocionales en situaciones cotidianas del entorno escolar</v>
      </c>
      <c r="B4034" s="158"/>
      <c r="C4034" s="158"/>
      <c r="D4034" s="158"/>
      <c r="E4034" s="158"/>
      <c r="F4034" s="159"/>
      <c r="G4034" s="122" t="str">
        <f>IF(A4034="","",VLOOKUP(J3941,'TRI-1C'!$B$18:$FH$61,96,FALSE))</f>
        <v>A+</v>
      </c>
      <c r="H4034" s="150"/>
      <c r="I4034" s="127" t="str">
        <f t="shared" si="152"/>
        <v>A+</v>
      </c>
      <c r="J4034" s="126"/>
    </row>
    <row r="4035" spans="1:10" ht="12.75" customHeight="1">
      <c r="A4035" s="11" t="str">
        <f>IF('TRI-1C'!$CT$13="","",'TRI-1C'!$CT$13)</f>
        <v>Participar en conversaciones más complejas y largas manteniéndose dentro del tema.</v>
      </c>
      <c r="B4035" s="156"/>
      <c r="C4035" s="156"/>
      <c r="D4035" s="156"/>
      <c r="E4035" s="156"/>
      <c r="F4035" s="157"/>
      <c r="G4035" s="124" t="str">
        <f>IF(A4035="","",VLOOKUP(J3941,'TRI-1C'!$B$18:$FH$61,97,FALSE))</f>
        <v>A+</v>
      </c>
      <c r="I4035" s="125" t="str">
        <f t="shared" si="152"/>
        <v>A+</v>
      </c>
      <c r="J4035" s="128"/>
    </row>
    <row r="4036" spans="1:10" ht="12.75" customHeight="1">
      <c r="A4036" s="148" t="str">
        <f>IF('TRI-1C'!$CU$13="","",'TRI-1C'!$CU$13)</f>
        <v>Producir palabras que riman espontáneamente tomado en cuenta los sonidos finales de las mismas.</v>
      </c>
      <c r="B4036" s="149"/>
      <c r="C4036" s="149"/>
      <c r="D4036" s="150"/>
      <c r="E4036" s="150"/>
      <c r="F4036" s="126"/>
      <c r="G4036" s="122" t="str">
        <f>IF(A4036="","",VLOOKUP(J3941,'TRI-1C'!$B$18:$FH$61,98,FALSE))</f>
        <v>A+</v>
      </c>
      <c r="H4036" s="150"/>
      <c r="I4036" s="127" t="str">
        <f t="shared" si="152"/>
        <v>A+</v>
      </c>
      <c r="J4036" s="126"/>
    </row>
    <row r="4037" spans="1:10" ht="12.75" customHeight="1">
      <c r="A4037" s="147" t="str">
        <f>IF('TRI-1C'!$CV$13="","",'TRI-1C'!$CV$13)</f>
        <v>Realizar modificaciones del contenido de un cuento relatado por el adulto, cambiando partes del él como: acciones y final.</v>
      </c>
      <c r="B4037" s="139"/>
      <c r="C4037" s="139"/>
      <c r="F4037" s="128"/>
      <c r="G4037" s="124" t="str">
        <f>IF(A4037="","",VLOOKUP(J3941,'TRI-1C'!$B$18:$FH$61,99,FALSE))</f>
        <v>A+</v>
      </c>
      <c r="I4037" s="125" t="str">
        <f t="shared" si="152"/>
        <v>A+</v>
      </c>
      <c r="J4037" s="128"/>
    </row>
    <row r="4038" spans="1:10" ht="12.75" customHeight="1">
      <c r="A403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038" s="149"/>
      <c r="C4038" s="149"/>
      <c r="D4038" s="150"/>
      <c r="E4038" s="150"/>
      <c r="F4038" s="126"/>
      <c r="G4038" s="122" t="str">
        <f>IF(A4038="","",VLOOKUP(J3941,'TRI-1C'!$B$18:$FH$61,100,FALSE))</f>
        <v>A+</v>
      </c>
      <c r="H4038" s="150"/>
      <c r="I4038" s="127" t="str">
        <f t="shared" si="152"/>
        <v>A+</v>
      </c>
      <c r="J4038" s="126"/>
    </row>
    <row r="4039" spans="1:10" ht="12.75" customHeight="1">
      <c r="A4039" s="147" t="str">
        <f>IF('TRI-1C'!$CX$13="","",'TRI-1C'!$CX$13)</f>
        <v>Reconocer etiquetas y rótulos de su entorno inmediato y los “lee”.</v>
      </c>
      <c r="B4039" s="139"/>
      <c r="C4039" s="139"/>
      <c r="F4039" s="128"/>
      <c r="G4039" s="124" t="str">
        <f>IF(A4039="","",VLOOKUP(J3941,'TRI-1C'!$B$18:$FH$61,101,FALSE))</f>
        <v>A+</v>
      </c>
      <c r="I4039" s="125" t="str">
        <f t="shared" si="152"/>
        <v>A+</v>
      </c>
      <c r="J4039" s="128"/>
    </row>
    <row r="4040" spans="1:10" ht="12.75" customHeight="1">
      <c r="A4040" s="192" t="str">
        <f>IF('TRI-1C'!$CY$13="","",'TRI-1C'!$CY$13)</f>
        <v>Relatar cuentos, narrados por el adulto, manteniendo la secuencia, sin la ayuda del paratexto.</v>
      </c>
      <c r="B4040" s="154"/>
      <c r="C4040" s="154"/>
      <c r="D4040" s="154"/>
      <c r="E4040" s="154"/>
      <c r="F4040" s="155"/>
      <c r="G4040" s="122" t="str">
        <f>IF(A4040="","",VLOOKUP(J3941,'TRI-1C'!$B$18:$FH$61,102,FALSE))</f>
        <v>A+</v>
      </c>
      <c r="H4040" s="150"/>
      <c r="I4040" s="127" t="str">
        <f t="shared" si="152"/>
        <v>A+</v>
      </c>
      <c r="J4040" s="126"/>
    </row>
    <row r="4041" spans="1:10" ht="12.75" customHeight="1">
      <c r="A4041" s="147" t="str">
        <f>IF('TRI-1C'!$CZ$13="","",'TRI-1C'!$CZ$13)</f>
        <v>Reproducir trabalenguas sencillos, adivinanzas, canciones y poemas cortos, mejorando su pronunciación y potenciando su capacidad imaginativa.</v>
      </c>
      <c r="B4041" s="139"/>
      <c r="C4041" s="139"/>
      <c r="F4041" s="128"/>
      <c r="G4041" s="124" t="str">
        <f>IF(A4041="","",VLOOKUP(J3941,'TRI-1C'!$B$18:$FH$61,103,FALSE))</f>
        <v>A+</v>
      </c>
      <c r="I4041" s="125" t="str">
        <f t="shared" si="152"/>
        <v>A+</v>
      </c>
      <c r="J4041" s="128"/>
    </row>
    <row r="4042" spans="1:10" ht="12.75" customHeight="1">
      <c r="A4042" s="148" t="str">
        <f>IF('TRI-1C'!$DA$13="","",'TRI-1C'!$DA$13)</f>
        <v>Responder preguntas sobre un texto narrado por el adulto, relacionadas a los personajes y acciones principales.</v>
      </c>
      <c r="B4042" s="149"/>
      <c r="C4042" s="149"/>
      <c r="D4042" s="150"/>
      <c r="E4042" s="150"/>
      <c r="F4042" s="126"/>
      <c r="G4042" s="122" t="str">
        <f>IF(A4042="","",VLOOKUP(J3941,'TRI-1C'!$B$18:$FH$61,104,FALSE))</f>
        <v>A+</v>
      </c>
      <c r="H4042" s="150"/>
      <c r="I4042" s="127" t="str">
        <f t="shared" si="152"/>
        <v>A+</v>
      </c>
      <c r="J4042" s="126"/>
    </row>
    <row r="4043" spans="1:10" ht="12.75" customHeight="1">
      <c r="A4043" s="147" t="str">
        <f>IF('TRI-1C'!$DB$13="","",'TRI-1C'!$DB$13)</f>
        <v>Seguir instrucciones sencillas que involucren la ejecución de tres o más actividades</v>
      </c>
      <c r="B4043" s="139"/>
      <c r="C4043" s="139"/>
      <c r="F4043" s="128"/>
      <c r="G4043" s="124" t="str">
        <f>IF(A4043="","",VLOOKUP(J3941,'TRI-1C'!$B$18:$FH$61,105,FALSE))</f>
        <v>A+</v>
      </c>
      <c r="I4043" s="125" t="str">
        <f t="shared" si="152"/>
        <v>A+</v>
      </c>
      <c r="J4043" s="128"/>
    </row>
    <row r="4044" spans="1:10" ht="12.75" customHeight="1">
      <c r="A4044" s="165" t="str">
        <f>'BI-1T'!$A$12</f>
        <v>EXPRESIÓN ARTISTICA</v>
      </c>
      <c r="B4044" s="158"/>
      <c r="C4044" s="158"/>
      <c r="D4044" s="158"/>
      <c r="E4044" s="158"/>
      <c r="F4044" s="159"/>
      <c r="G4044" s="122" t="str">
        <f>IF(A4044="","",VLOOKUP(J3941,'TRI-1C'!$B$18:$FH$61,106,FALSE))</f>
        <v>A+</v>
      </c>
      <c r="H4044" s="150"/>
      <c r="I4044" s="127"/>
      <c r="J4044" s="126"/>
    </row>
    <row r="4045" spans="1:10" ht="12.75" customHeight="1">
      <c r="A4045" s="11" t="str">
        <f>IF('TRI-1C'!$DD$13="","",'TRI-1C'!$DD$13)</f>
        <v>Cantar canciones siguiendo el ritmo y coordinando con las expresiones de su cuerpo.</v>
      </c>
      <c r="B4045" s="156"/>
      <c r="C4045" s="156"/>
      <c r="D4045" s="156"/>
      <c r="E4045" s="156"/>
      <c r="F4045" s="157"/>
      <c r="G4045" s="124" t="str">
        <f>IF(A4045="","",VLOOKUP(J3941,'TRI-1C'!$B$18:$FH$61,107,FALSE))</f>
        <v>A+</v>
      </c>
      <c r="I4045" s="125" t="str">
        <f t="shared" ref="I4045:I4055" si="153">IF(G4045="","",G4045)</f>
        <v>A+</v>
      </c>
      <c r="J4045" s="128"/>
    </row>
    <row r="4046" spans="1:10" ht="12.75" customHeight="1">
      <c r="A4046" s="148" t="str">
        <f>IF('TRI-1C'!$DE$13="","",'TRI-1C'!$DE$13)</f>
        <v>Comunicar de manera escrita sus ideas intentando imitar letras o formas parecidas a letras.</v>
      </c>
      <c r="B4046" s="149"/>
      <c r="C4046" s="149"/>
      <c r="D4046" s="150"/>
      <c r="E4046" s="150"/>
      <c r="F4046" s="126"/>
      <c r="G4046" s="122" t="str">
        <f>IF(A4046="","",VLOOKUP(J3941,'TRI-1C'!$B$18:$FH$61,108,FALSE))</f>
        <v>A+</v>
      </c>
      <c r="H4046" s="150"/>
      <c r="I4046" s="127" t="str">
        <f t="shared" si="153"/>
        <v>A+</v>
      </c>
      <c r="J4046" s="126"/>
    </row>
    <row r="4047" spans="1:10" ht="12.75" customHeight="1">
      <c r="A4047" s="147" t="str">
        <f>IF('TRI-1C'!$DF$13="","",'TRI-1C'!$DF$13)</f>
        <v>Ejecutar patrones de más de dos ritmos con partes del cuerpo y elementos o instrumentos sonoros.</v>
      </c>
      <c r="B4047" s="139"/>
      <c r="C4047" s="139"/>
      <c r="F4047" s="128"/>
      <c r="G4047" s="124" t="str">
        <f>IF(A4047="","",VLOOKUP(J3941,'TRI-1C'!$B$18:$FH$61,109,FALSE))</f>
        <v>A+</v>
      </c>
      <c r="I4047" s="125" t="str">
        <f t="shared" si="153"/>
        <v>A+</v>
      </c>
      <c r="J4047" s="128"/>
    </row>
    <row r="4048" spans="1:10" ht="12.75" customHeight="1">
      <c r="A404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4048" s="149"/>
      <c r="C4048" s="149"/>
      <c r="D4048" s="150"/>
      <c r="E4048" s="150"/>
      <c r="F4048" s="126"/>
      <c r="G4048" s="122" t="str">
        <f>IF(A4048="","",VLOOKUP(J3941,'TRI-1C'!$B$18:$FH$61,110,FALSE))</f>
        <v>A+</v>
      </c>
      <c r="H4048" s="150"/>
      <c r="I4048" s="127" t="str">
        <f t="shared" si="153"/>
        <v>A+</v>
      </c>
      <c r="J4048" s="126"/>
    </row>
    <row r="4049" spans="1:10" ht="12.75" customHeight="1">
      <c r="A4049" s="147" t="str">
        <f>IF('TRI-1C'!$DH$13="","",'TRI-1C'!$DH$13)</f>
        <v>Expresar su opinión al observar una obra artística relacionada a la plástica o a la escultura.</v>
      </c>
      <c r="B4049" s="139"/>
      <c r="C4049" s="139"/>
      <c r="F4049" s="128"/>
      <c r="G4049" s="124" t="str">
        <f>IF(A4049="","",VLOOKUP(J3941,'TRI-1C'!$B$18:$FH$61,111,FALSE))</f>
        <v>A+</v>
      </c>
      <c r="I4049" s="125" t="str">
        <f t="shared" si="153"/>
        <v>A+</v>
      </c>
      <c r="J4049" s="128"/>
    </row>
    <row r="4050" spans="1:10" ht="12.75" customHeight="1">
      <c r="A4050" s="192" t="str">
        <f>IF('TRI-1C'!$DI$13="","",'TRI-1C'!$DI$13)</f>
        <v>Expresar sus vivencias y experiencias a través del dibujo libre.</v>
      </c>
      <c r="B4050" s="154"/>
      <c r="C4050" s="154"/>
      <c r="D4050" s="154"/>
      <c r="E4050" s="154"/>
      <c r="F4050" s="155"/>
      <c r="G4050" s="122" t="str">
        <f>IF(A4050="","",VLOOKUP(J3941,'TRI-1C'!$B$18:$FH$61,112,FALSE))</f>
        <v>A+</v>
      </c>
      <c r="H4050" s="150"/>
      <c r="I4050" s="127" t="str">
        <f t="shared" si="153"/>
        <v>A+</v>
      </c>
      <c r="J4050" s="126"/>
    </row>
    <row r="4051" spans="1:10" ht="12.75" customHeight="1">
      <c r="A4051" s="147" t="str">
        <f>IF('TRI-1C'!$DJ$13="","",'TRI-1C'!$DJ$13)</f>
        <v>Mantener el ritmo y las secuencias de pasos sencillos durante la ejecución de coreografías.</v>
      </c>
      <c r="B4051" s="139"/>
      <c r="C4051" s="139"/>
      <c r="F4051" s="128"/>
      <c r="G4051" s="124" t="str">
        <f>IF(A4051="","",VLOOKUP(J3941,'TRI-1C'!$B$18:$FH$61,113,FALSE))</f>
        <v>A+</v>
      </c>
      <c r="I4051" s="125" t="str">
        <f t="shared" si="153"/>
        <v>A+</v>
      </c>
      <c r="J4051" s="128"/>
    </row>
    <row r="4052" spans="1:10" ht="12.75" customHeight="1">
      <c r="A405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052" s="149"/>
      <c r="C4052" s="149"/>
      <c r="D4052" s="150"/>
      <c r="E4052" s="150"/>
      <c r="F4052" s="126"/>
      <c r="G4052" s="122" t="str">
        <f>IF(A4052="","",VLOOKUP(J3941,'TRI-1C'!$B$18:$FH$61,114,FALSE))</f>
        <v>A+</v>
      </c>
      <c r="H4052" s="150"/>
      <c r="I4052" s="127" t="str">
        <f t="shared" si="153"/>
        <v>A+</v>
      </c>
      <c r="J4052" s="126"/>
    </row>
    <row r="4053" spans="1:10" ht="12.75" customHeight="1">
      <c r="A4053" s="147" t="str">
        <f>IF('TRI-1C'!$DL$13="","",'TRI-1C'!$DL$13)</f>
        <v>Participar en dramatizaciones, asumiendo roles de diferentes personas del entorno y de personajes de cuentos e historietas.</v>
      </c>
      <c r="B4053" s="139"/>
      <c r="C4053" s="139"/>
      <c r="F4053" s="128"/>
      <c r="G4053" s="124" t="str">
        <f>IF(A4053="","",VLOOKUP(J3941,'TRI-1C'!$B$18:$FH$61,115,FALSE))</f>
        <v>A+</v>
      </c>
      <c r="I4053" s="125" t="str">
        <f t="shared" si="153"/>
        <v>A+</v>
      </c>
      <c r="J4053" s="128"/>
    </row>
    <row r="4054" spans="1:10" ht="12.75" customHeight="1">
      <c r="A4054" s="148" t="str">
        <f>IF('TRI-1C'!$DM$13="","",'TRI-1C'!$DM$13)</f>
        <v>Participar en rondas populares, bailes y juegos tradicionales, asumiendo los roles y respetando las reglas.</v>
      </c>
      <c r="B4054" s="158"/>
      <c r="C4054" s="158"/>
      <c r="D4054" s="158"/>
      <c r="E4054" s="158"/>
      <c r="F4054" s="159"/>
      <c r="G4054" s="122" t="str">
        <f>IF(A4054="","",VLOOKUP(J3941,'TRI-1C'!$B$18:$FH$61,116,FALSE))</f>
        <v>A+</v>
      </c>
      <c r="H4054" s="150"/>
      <c r="I4054" s="127" t="str">
        <f t="shared" si="153"/>
        <v>A+</v>
      </c>
      <c r="J4054" s="126"/>
    </row>
    <row r="4055" spans="1:10" ht="12.75" customHeight="1">
      <c r="A4055" s="11" t="str">
        <f>IF('TRI-1C'!$DN$13="","",'TRI-1C'!$DN$13)</f>
        <v>Realizar actividades creativas utilizando las técnicas grafo plásticas con variedad de materiales.</v>
      </c>
      <c r="B4055" s="156"/>
      <c r="C4055" s="156"/>
      <c r="D4055" s="156"/>
      <c r="E4055" s="156"/>
      <c r="F4055" s="157"/>
      <c r="G4055" s="124" t="str">
        <f>IF(A4055="","",VLOOKUP(J3941,'TRI-1C'!$B$18:$FH$61,117,FALSE))</f>
        <v>A+</v>
      </c>
      <c r="I4055" s="125" t="str">
        <f t="shared" si="153"/>
        <v>A+</v>
      </c>
      <c r="J4055" s="128"/>
    </row>
    <row r="4056" spans="1:10" ht="12.75" customHeight="1">
      <c r="A4056" s="165" t="str">
        <f>'BI-1T'!$A$13</f>
        <v>EXPRESION CORPORAL Y MOTRICIDAD</v>
      </c>
      <c r="B4056" s="149"/>
      <c r="C4056" s="149"/>
      <c r="D4056" s="150"/>
      <c r="E4056" s="150"/>
      <c r="F4056" s="126"/>
      <c r="G4056" s="122" t="str">
        <f>IF(A4056="","",VLOOKUP(J3941,'TRI-1C'!$B$18:$FH$61,118,FALSE))</f>
        <v>A+</v>
      </c>
      <c r="H4056" s="150"/>
      <c r="I4056" s="127"/>
      <c r="J4056" s="126"/>
    </row>
    <row r="4057" spans="1:10" ht="12.75" customHeight="1">
      <c r="A4057" s="147" t="str">
        <f>IF('TRI-1C'!$DP$13="","",'TRI-1C'!$DP$13)</f>
        <v>Caminar y correr con soltura y seguridad manteniendo el equilibrio a diferentes distancias, orientaciones y ritmos en espacios parciales.</v>
      </c>
      <c r="B4057" s="139"/>
      <c r="C4057" s="139"/>
      <c r="F4057" s="128"/>
      <c r="G4057" s="124" t="str">
        <f>IF(A4057="","",VLOOKUP(J3941,'TRI-1C'!$B$18:$FH$61,119,FALSE))</f>
        <v>B+</v>
      </c>
      <c r="I4057" s="125" t="str">
        <f t="shared" ref="I4057:I4084" si="154">IF(G4057="","",G4057)</f>
        <v>B+</v>
      </c>
      <c r="J4057" s="128"/>
    </row>
    <row r="4058" spans="1:10" ht="12.75" customHeight="1">
      <c r="A405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4058" s="149"/>
      <c r="C4058" s="149"/>
      <c r="D4058" s="150"/>
      <c r="E4058" s="150"/>
      <c r="F4058" s="126"/>
      <c r="G4058" s="122" t="str">
        <f>IF(A4058="","",VLOOKUP(J3941,'TRI-1C'!$B$18:$FH$61,120,FALSE))</f>
        <v>B+</v>
      </c>
      <c r="H4058" s="150"/>
      <c r="I4058" s="127" t="str">
        <f t="shared" si="154"/>
        <v>B+</v>
      </c>
      <c r="J4058" s="126"/>
    </row>
    <row r="4059" spans="1:10" ht="12.75" customHeight="1">
      <c r="A4059" s="147" t="str">
        <f>IF('TRI-1C'!$DR$13="","",'TRI-1C'!$DR$13)</f>
        <v>Discriminar sonidos onomatopéyicos y diferencia los sonidos naturales de los artificiales</v>
      </c>
      <c r="B4059" s="139"/>
      <c r="C4059" s="139"/>
      <c r="F4059" s="128"/>
      <c r="G4059" s="124" t="str">
        <f>IF(A4059="","",VLOOKUP(J3941,'TRI-1C'!$B$18:$FH$61,121,FALSE))</f>
        <v>B+</v>
      </c>
      <c r="I4059" s="125" t="str">
        <f t="shared" si="154"/>
        <v>B+</v>
      </c>
      <c r="J4059" s="128"/>
    </row>
    <row r="4060" spans="1:10" ht="12.75" customHeight="1">
      <c r="A4060" s="192" t="str">
        <f>IF('TRI-1C'!$DS$13="","",'TRI-1C'!$DS$13)</f>
        <v>Ejecutar actividades coordinadamente y con un control adecuado de fuerza y tonicidad muscular como: lanzar, atrapar y patear objetos y pelotas.</v>
      </c>
      <c r="B4060" s="154"/>
      <c r="C4060" s="154"/>
      <c r="D4060" s="154"/>
      <c r="E4060" s="154"/>
      <c r="F4060" s="155"/>
      <c r="G4060" s="122" t="str">
        <f>IF(A4060="","",VLOOKUP(J3941,'TRI-1C'!$B$18:$FH$61,122,FALSE))</f>
        <v>B+</v>
      </c>
      <c r="H4060" s="150"/>
      <c r="I4060" s="127" t="str">
        <f t="shared" si="154"/>
        <v>B+</v>
      </c>
      <c r="J4060" s="126"/>
    </row>
    <row r="4061" spans="1:10" ht="12.75" customHeight="1">
      <c r="A4061" s="147" t="str">
        <f>IF('TRI-1C'!$DT$13="","",'TRI-1C'!$DT$13)</f>
        <v>Emplear su lado dominante en la realización de la mayoría de las actividades que utilice la mano, ojo y pie.</v>
      </c>
      <c r="B4061" s="139"/>
      <c r="C4061" s="139"/>
      <c r="F4061" s="128"/>
      <c r="G4061" s="124" t="str">
        <f>IF(A4061="","",VLOOKUP(J3941,'TRI-1C'!$B$18:$FH$61,123,FALSE))</f>
        <v>B+</v>
      </c>
      <c r="I4061" s="125" t="str">
        <f t="shared" si="154"/>
        <v>B+</v>
      </c>
      <c r="J4061" s="128"/>
    </row>
    <row r="4062" spans="1:10" ht="12.75" customHeight="1">
      <c r="A4062" s="148" t="str">
        <f>IF('TRI-1C'!$DU$13="","",'TRI-1C'!$DU$13)</f>
        <v>Galopar y salticar coordinadamente con obstáculos ejecutando circuitos.</v>
      </c>
      <c r="B4062" s="149"/>
      <c r="C4062" s="149"/>
      <c r="D4062" s="150"/>
      <c r="E4062" s="150"/>
      <c r="F4062" s="126"/>
      <c r="G4062" s="122" t="str">
        <f>IF(A4062="","",VLOOKUP(J3941,'TRI-1C'!$B$18:$FH$61,124,FALSE))</f>
        <v>B+</v>
      </c>
      <c r="H4062" s="150"/>
      <c r="I4062" s="127" t="str">
        <f t="shared" si="154"/>
        <v>B+</v>
      </c>
      <c r="J4062" s="126"/>
    </row>
    <row r="4063" spans="1:10" ht="12.75" customHeight="1">
      <c r="A406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4063" s="139"/>
      <c r="C4063" s="139"/>
      <c r="F4063" s="128"/>
      <c r="G4063" s="124" t="str">
        <f>IF(A4063="","",VLOOKUP(J3941,'TRI-1C'!$B$18:$FH$61,125,FALSE))</f>
        <v>B+</v>
      </c>
      <c r="I4063" s="125" t="str">
        <f t="shared" si="154"/>
        <v>B+</v>
      </c>
      <c r="J4063" s="128"/>
    </row>
    <row r="4064" spans="1:10" ht="12.75" customHeight="1">
      <c r="A4064" s="148" t="str">
        <f>IF('TRI-1C'!$DW$13="","",'TRI-1C'!$DW$13)</f>
        <v>Mantener el equilibro al caminar sobre líneas rectas, curvas y quebradas con altura (aprox. 20 cm) logrando un adecuado control postural.</v>
      </c>
      <c r="B4064" s="158"/>
      <c r="C4064" s="158"/>
      <c r="D4064" s="158"/>
      <c r="E4064" s="158"/>
      <c r="F4064" s="159"/>
      <c r="G4064" s="122" t="str">
        <f>IF(A4064="","",VLOOKUP(J3941,'TRI-1C'!$B$18:$FH$61,126,FALSE))</f>
        <v>B+</v>
      </c>
      <c r="H4064" s="150"/>
      <c r="I4064" s="127" t="str">
        <f t="shared" si="154"/>
        <v>B+</v>
      </c>
      <c r="J4064" s="126"/>
    </row>
    <row r="4065" spans="1:10" ht="12.75" customHeight="1">
      <c r="A4065" s="11" t="str">
        <f>IF('TRI-1C'!$DX$13="","",'TRI-1C'!$DX$13)</f>
        <v>Mantener un adecuado control postural en diferentes posiciones del cuerpo y en desplazamientos.</v>
      </c>
      <c r="B4065" s="156"/>
      <c r="C4065" s="156"/>
      <c r="D4065" s="156"/>
      <c r="E4065" s="156"/>
      <c r="F4065" s="157"/>
      <c r="G4065" s="124" t="str">
        <f>IF(A4065="","",VLOOKUP(J3941,'TRI-1C'!$B$18:$FH$61,127,FALSE))</f>
        <v>B+</v>
      </c>
      <c r="I4065" s="125" t="str">
        <f t="shared" si="154"/>
        <v>B+</v>
      </c>
      <c r="J4065" s="128"/>
    </row>
    <row r="4066" spans="1:10" ht="12.75" customHeight="1">
      <c r="A4066" s="148" t="str">
        <f>IF('TRI-1C'!$DY$13="","",'TRI-1C'!$DY$13)</f>
        <v>Orientarse en el espacio realizando desplazamientos en función de consignas dadas con las nociones: entre, adelante-atrás, junto a, cerca-lejos</v>
      </c>
      <c r="B4066" s="149"/>
      <c r="C4066" s="149"/>
      <c r="D4066" s="150"/>
      <c r="E4066" s="150"/>
      <c r="F4066" s="126"/>
      <c r="G4066" s="122" t="str">
        <f>IF(A4066="","",VLOOKUP(J3941,'TRI-1C'!$B$18:$FH$61,128,FALSE))</f>
        <v>B+</v>
      </c>
      <c r="H4066" s="150"/>
      <c r="I4066" s="127" t="str">
        <f t="shared" si="154"/>
        <v>B+</v>
      </c>
      <c r="J4066" s="126"/>
    </row>
    <row r="4067" spans="1:10" ht="12.75" customHeight="1">
      <c r="A4067" s="147" t="str">
        <f>IF('TRI-1C'!$DZ$13="","",'TRI-1C'!$DZ$13)</f>
        <v>Realiza varios movimientos y desplazamientos combinados a diferentes velocidades (rápido, lento), duración (largos y corto).</v>
      </c>
      <c r="B4067" s="139"/>
      <c r="C4067" s="139"/>
      <c r="F4067" s="128"/>
      <c r="G4067" s="124" t="str">
        <f>IF(A4067="","",VLOOKUP(J3941,'TRI-1C'!$B$18:$FH$61,129,FALSE))</f>
        <v>B+</v>
      </c>
      <c r="I4067" s="125" t="str">
        <f t="shared" si="154"/>
        <v>B+</v>
      </c>
      <c r="J4067" s="128"/>
    </row>
    <row r="4068" spans="1:10" ht="12.75" customHeight="1">
      <c r="A4068" s="148" t="str">
        <f>IF('TRI-1C'!$EA$13="","",'TRI-1C'!$EA$13)</f>
        <v>Realizar actividades de coordinación visomotriz con niveles de dificultad creciente en el tamaño y tipo de materiales.</v>
      </c>
      <c r="B4068" s="149"/>
      <c r="C4068" s="149"/>
      <c r="D4068" s="150"/>
      <c r="E4068" s="150"/>
      <c r="F4068" s="126"/>
      <c r="G4068" s="122" t="str">
        <f>IF(A4068="","",VLOOKUP(J3941,'TRI-1C'!$B$18:$FH$61,130,FALSE))</f>
        <v>B+</v>
      </c>
      <c r="H4068" s="150"/>
      <c r="I4068" s="127" t="str">
        <f t="shared" si="154"/>
        <v>B+</v>
      </c>
      <c r="J4068" s="126"/>
    </row>
    <row r="4069" spans="1:10" ht="12.75" customHeight="1">
      <c r="A4069" s="147" t="str">
        <f>IF('TRI-1C'!$EB$13="","",'TRI-1C'!$EB$13)</f>
        <v>Realizar desplazamientos y movimientos combinados utilizando el espacio total y parcial a diferentes distancias (largas-cortas)</v>
      </c>
      <c r="B4069" s="139"/>
      <c r="C4069" s="139"/>
      <c r="F4069" s="128"/>
      <c r="G4069" s="124" t="str">
        <f>IF(A4069="","",VLOOKUP(J3941,'TRI-1C'!$B$18:$FH$61,131,FALSE))</f>
        <v>B+</v>
      </c>
      <c r="I4069" s="125" t="str">
        <f t="shared" si="154"/>
        <v>B+</v>
      </c>
      <c r="J4069" s="128"/>
    </row>
    <row r="4070" spans="1:10" ht="12.75" customHeight="1">
      <c r="A407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4070" s="154"/>
      <c r="C4070" s="154"/>
      <c r="D4070" s="154"/>
      <c r="E4070" s="154"/>
      <c r="F4070" s="155"/>
      <c r="G4070" s="122" t="str">
        <f>IF(A4070="","",VLOOKUP(J3941,'TRI-1C'!$B$18:$FH$61,132,FALSE))</f>
        <v>B+</v>
      </c>
      <c r="H4070" s="150"/>
      <c r="I4070" s="127" t="str">
        <f t="shared" si="154"/>
        <v>B+</v>
      </c>
      <c r="J4070" s="126"/>
    </row>
    <row r="4071" spans="1:10" ht="12.75" customHeight="1">
      <c r="A407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4071" s="139"/>
      <c r="C4071" s="139"/>
      <c r="F4071" s="128"/>
      <c r="G4071" s="124" t="str">
        <f>IF(A4071="","",VLOOKUP(J3941,'TRI-1C'!$B$18:$FH$61,133,FALSE))</f>
        <v>B+</v>
      </c>
      <c r="I4071" s="125" t="str">
        <f t="shared" si="154"/>
        <v>B+</v>
      </c>
      <c r="J4071" s="128"/>
    </row>
    <row r="4072" spans="1:10" ht="12.75" customHeight="1">
      <c r="A407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4072" s="149"/>
      <c r="C4072" s="149"/>
      <c r="D4072" s="150"/>
      <c r="E4072" s="150"/>
      <c r="F4072" s="126"/>
      <c r="G4072" s="122" t="str">
        <f>IF(A4072="","",VLOOKUP(J3941,'TRI-1C'!$B$18:$FH$61,134,FALSE))</f>
        <v>B+</v>
      </c>
      <c r="H4072" s="150"/>
      <c r="I4072" s="127" t="str">
        <f t="shared" si="154"/>
        <v>B+</v>
      </c>
      <c r="J4072" s="126"/>
    </row>
    <row r="4073" spans="1:10" ht="12.75" customHeight="1">
      <c r="A4073" s="147" t="str">
        <f>IF('TRI-1C'!$EF$13="","",'TRI-1C'!$EF$13)</f>
        <v>Realizar movimientos diferenciados con los lados laterales del cuerpo (un lado y otro lado).</v>
      </c>
      <c r="B4073" s="139"/>
      <c r="C4073" s="139"/>
      <c r="F4073" s="128"/>
      <c r="G4073" s="124" t="str">
        <f>IF(A4073="","",VLOOKUP(J3941,'TRI-1C'!$B$18:$FH$61,135,FALSE))</f>
        <v>B+</v>
      </c>
      <c r="I4073" s="125" t="str">
        <f t="shared" si="154"/>
        <v>B+</v>
      </c>
      <c r="J4073" s="128"/>
    </row>
    <row r="4074" spans="1:10" ht="12.75" customHeight="1">
      <c r="A4074" s="148" t="str">
        <f>IF('TRI-1C'!$EG$13="","",'TRI-1C'!$EG$13)</f>
        <v>Realizar movimientos para la coordinación de ojo y pie como: patear pelotas hacia un punto fijo determinado.</v>
      </c>
      <c r="B4074" s="158"/>
      <c r="C4074" s="158"/>
      <c r="D4074" s="158"/>
      <c r="E4074" s="158"/>
      <c r="F4074" s="159"/>
      <c r="G4074" s="122" t="str">
        <f>IF(A4074="","",VLOOKUP(J3941,'TRI-1C'!$B$18:$FH$61,136,FALSE))</f>
        <v>B+</v>
      </c>
      <c r="H4074" s="150"/>
      <c r="I4074" s="127" t="str">
        <f t="shared" si="154"/>
        <v>B+</v>
      </c>
      <c r="J4074" s="126"/>
    </row>
    <row r="4075" spans="1:10" ht="12.75" customHeight="1">
      <c r="A4075" s="11" t="str">
        <f>IF('TRI-1C'!$EH$13="","",'TRI-1C'!$EH$13)</f>
        <v>Realizar representaciones gráficas utilizando el dibujo con detalles que le dan intencionalidad y sentido para identificarlos</v>
      </c>
      <c r="B4075" s="156"/>
      <c r="C4075" s="156"/>
      <c r="D4075" s="156"/>
      <c r="E4075" s="156"/>
      <c r="F4075" s="157"/>
      <c r="G4075" s="124" t="str">
        <f>IF(A4075="","",VLOOKUP(J3941,'TRI-1C'!$B$18:$FH$61,137,FALSE))</f>
        <v>B+</v>
      </c>
      <c r="I4075" s="125" t="str">
        <f t="shared" si="154"/>
        <v>B+</v>
      </c>
      <c r="J4075" s="128"/>
    </row>
    <row r="4076" spans="1:10" ht="12.75" customHeight="1">
      <c r="A4076" s="148" t="str">
        <f>IF('TRI-1C'!$EI$13="","",'TRI-1C'!$EI$13)</f>
        <v>Reconocer la importancia del peatón y respetar su espacio en la vía mediante actividades lúdicas que fomenten el aprendizaje de normas de tránsito.</v>
      </c>
      <c r="B4076" s="149"/>
      <c r="C4076" s="149"/>
      <c r="D4076" s="150"/>
      <c r="E4076" s="150"/>
      <c r="F4076" s="126"/>
      <c r="G4076" s="122" t="str">
        <f>IF(A4076="","",VLOOKUP(J3941,'TRI-1C'!$B$18:$FH$61,138,FALSE))</f>
        <v>B+</v>
      </c>
      <c r="H4076" s="150"/>
      <c r="I4076" s="127" t="str">
        <f t="shared" si="154"/>
        <v>B+</v>
      </c>
      <c r="J4076" s="126"/>
    </row>
    <row r="4077" spans="1:10" ht="12.75" customHeight="1">
      <c r="A4077" s="147" t="str">
        <f>IF('TRI-1C'!$EJ$13="","",'TRI-1C'!$EJ$13)</f>
        <v>Representar la figura humana utilizando el monigote e incorporando detalles según la interiorización de su imagen corporal.</v>
      </c>
      <c r="B4077" s="139"/>
      <c r="C4077" s="139"/>
      <c r="F4077" s="128"/>
      <c r="G4077" s="124" t="str">
        <f>IF(A4077="","",VLOOKUP(J3941,'TRI-1C'!$B$18:$FH$61,139,FALSE))</f>
        <v>B+</v>
      </c>
      <c r="I4077" s="125" t="str">
        <f t="shared" si="154"/>
        <v>B+</v>
      </c>
      <c r="J4077" s="128"/>
    </row>
    <row r="4078" spans="1:10" ht="12.75" customHeight="1">
      <c r="A4078" s="148" t="str">
        <f>IF('TRI-1C'!$EK$13="","",'TRI-1C'!$EK$13)</f>
        <v>Saltar de un pie a otro alternadamente, de manera autónoma.</v>
      </c>
      <c r="B4078" s="149"/>
      <c r="C4078" s="149"/>
      <c r="D4078" s="150"/>
      <c r="E4078" s="150"/>
      <c r="F4078" s="126"/>
      <c r="G4078" s="122" t="str">
        <f>IF(A4078="","",VLOOKUP(J3941,'TRI-1C'!$B$18:$FH$61,140,FALSE))</f>
        <v>B+</v>
      </c>
      <c r="H4078" s="150"/>
      <c r="I4078" s="127" t="str">
        <f t="shared" si="154"/>
        <v>B+</v>
      </c>
      <c r="J4078" s="126"/>
    </row>
    <row r="4079" spans="1:10" ht="12.75" customHeight="1">
      <c r="A4079" s="147" t="str">
        <f>IF('TRI-1C'!$EL$13="","",'TRI-1C'!$EL$13)</f>
        <v>Saltar en dos pies en sentido vertical obstáculos de 20 a 30 cm en altura y en sentido horizontal longitudes de aproximadamente 50 a 70 cm.</v>
      </c>
      <c r="B4079" s="139"/>
      <c r="C4079" s="139"/>
      <c r="F4079" s="128"/>
      <c r="G4079" s="124" t="str">
        <f>IF(A4079="","",VLOOKUP(J3941,'TRI-1C'!$B$18:$FH$61,141,FALSE))</f>
        <v>B+</v>
      </c>
      <c r="I4079" s="125" t="str">
        <f t="shared" si="154"/>
        <v>B+</v>
      </c>
      <c r="J4079" s="128"/>
    </row>
    <row r="4080" spans="1:10" ht="12.75" customHeight="1">
      <c r="A4080" s="192" t="str">
        <f>IF('TRI-1C'!$EM$13="","",'TRI-1C'!$EM$13)</f>
        <v>Subir y bajar escaleras alternando los pies.</v>
      </c>
      <c r="B4080" s="154"/>
      <c r="C4080" s="154"/>
      <c r="D4080" s="154"/>
      <c r="E4080" s="154"/>
      <c r="F4080" s="155"/>
      <c r="G4080" s="122" t="str">
        <f>IF(A4080="","",VLOOKUP(J3941,'TRI-1C'!$B$18:$FH$61,142,FALSE))</f>
        <v>B+</v>
      </c>
      <c r="H4080" s="150"/>
      <c r="I4080" s="127" t="str">
        <f t="shared" si="154"/>
        <v>B+</v>
      </c>
      <c r="J4080" s="126"/>
    </row>
    <row r="4081" spans="1:10" ht="12.75" customHeight="1">
      <c r="A4081" s="147" t="str">
        <f>IF('TRI-1C'!$EN$13="","",'TRI-1C'!$EN$13)</f>
        <v>Trepar y reptar a diferentes ritmos y en posiciones corporales diversas (cúbito ventral y cúbito dorsal).</v>
      </c>
      <c r="B4081" s="139"/>
      <c r="C4081" s="139"/>
      <c r="F4081" s="128"/>
      <c r="G4081" s="124" t="str">
        <f>IF(A4081="","",VLOOKUP(J3941,'TRI-1C'!$B$18:$FH$61,143,FALSE))</f>
        <v>B-</v>
      </c>
      <c r="I4081" s="125" t="str">
        <f t="shared" si="154"/>
        <v>B-</v>
      </c>
      <c r="J4081" s="128"/>
    </row>
    <row r="4082" spans="1:10" ht="12.75" customHeight="1">
      <c r="A4082" s="148" t="str">
        <f>IF('TRI-1C'!$EO$13="","",'TRI-1C'!$EO$13)</f>
        <v>Ubicar algunas partes de su cuerpo en función de las nociones de al lado, junto a, cerca-lejos.</v>
      </c>
      <c r="B4082" s="149"/>
      <c r="C4082" s="149"/>
      <c r="D4082" s="150"/>
      <c r="E4082" s="150"/>
      <c r="F4082" s="126"/>
      <c r="G4082" s="122" t="str">
        <f>IF(A4082="","",VLOOKUP(J3941,'TRI-1C'!$B$18:$FH$61,144,FALSE))</f>
        <v>B+</v>
      </c>
      <c r="H4082" s="150"/>
      <c r="I4082" s="127" t="str">
        <f t="shared" si="154"/>
        <v>B+</v>
      </c>
      <c r="J4082" s="126"/>
    </row>
    <row r="4083" spans="1:10" ht="12.75" customHeight="1">
      <c r="A4083" s="147" t="str">
        <f>IF('TRI-1C'!$EP$13="","",'TRI-1C'!$EP$13)</f>
        <v>Utilizar el espacio parcial e inicia con el uso del espacio total para realizar representaciones gráficas.</v>
      </c>
      <c r="B4083" s="139"/>
      <c r="C4083" s="139"/>
      <c r="F4083" s="128"/>
      <c r="G4083" s="124" t="str">
        <f>IF(A4083="","",VLOOKUP(J3941,'TRI-1C'!$B$18:$FH$61,145,FALSE))</f>
        <v>A+</v>
      </c>
      <c r="I4083" s="125" t="str">
        <f t="shared" si="154"/>
        <v>A+</v>
      </c>
      <c r="J4083" s="128"/>
    </row>
    <row r="4084" spans="1:10" ht="12.75" customHeight="1">
      <c r="A4084" s="148" t="str">
        <f>IF('TRI-1C'!$EQ$13="","",'TRI-1C'!$EQ$13)</f>
        <v>Utilizar la pinza digital para coger lápices, marcadores, pinceles y diversos tipos de materiales.</v>
      </c>
      <c r="B4084" s="158"/>
      <c r="C4084" s="158"/>
      <c r="D4084" s="158"/>
      <c r="E4084" s="158"/>
      <c r="F4084" s="159"/>
      <c r="G4084" s="122" t="str">
        <f>IF(A4084="","",VLOOKUP(J3941,'TRI-1C'!$B$18:$FH$61,146,FALSE))</f>
        <v>A+</v>
      </c>
      <c r="H4084" s="150"/>
      <c r="I4084" s="127" t="str">
        <f t="shared" si="154"/>
        <v>A+</v>
      </c>
      <c r="J4084" s="126"/>
    </row>
    <row r="4085" spans="1:10" ht="12.75" customHeight="1">
      <c r="A4085" s="6" t="str">
        <f>NOTAS!$O$14</f>
        <v>CIVICA Y ACOMPAÑAMIENTO INTEGRAL</v>
      </c>
      <c r="B4085" s="156"/>
      <c r="C4085" s="156"/>
      <c r="D4085" s="156"/>
      <c r="E4085" s="156"/>
      <c r="F4085" s="157"/>
      <c r="G4085" s="124" t="str">
        <f>IF(A4085="","",VLOOKUP(J3941,'TRI-1C'!$B$18:$FH$61,146,FALSE))</f>
        <v>A+</v>
      </c>
      <c r="I4085" s="125"/>
      <c r="J4085" s="128"/>
    </row>
    <row r="4086" spans="1:10" ht="12.75" customHeight="1">
      <c r="A4086" s="148" t="str">
        <f>IF('TRI-1C'!$ES$13="","",'TRI-1C'!$ES$13)</f>
        <v/>
      </c>
      <c r="B4086" s="149"/>
      <c r="C4086" s="149"/>
      <c r="D4086" s="150"/>
      <c r="E4086" s="150"/>
      <c r="F4086" s="126"/>
      <c r="G4086" s="122" t="str">
        <f>IF(A4086="","",VLOOKUP(J3941,'TRI-1C'!$B$18:$FH$61,148,FALSE))</f>
        <v/>
      </c>
      <c r="H4086" s="150"/>
      <c r="I4086" s="127" t="str">
        <f t="shared" ref="I4086:I4095" si="155">IF(G4086="","",G4086)</f>
        <v/>
      </c>
      <c r="J4086" s="126"/>
    </row>
    <row r="4087" spans="1:10" ht="12.75" customHeight="1">
      <c r="A4087" s="147" t="str">
        <f>IF('TRI-1C'!$ET$13="","",'TRI-1C'!$ET$13)</f>
        <v>AUTOCONOCIMIENTO</v>
      </c>
      <c r="B4087" s="139"/>
      <c r="C4087" s="139"/>
      <c r="F4087" s="128"/>
      <c r="G4087" s="124" t="str">
        <f>IF(A4087="","",VLOOKUP(J3941,'TRI-1C'!$B$18:$FH$61,149,FALSE))</f>
        <v>S</v>
      </c>
      <c r="I4087" s="125" t="str">
        <f t="shared" si="155"/>
        <v>S</v>
      </c>
      <c r="J4087" s="128"/>
    </row>
    <row r="4088" spans="1:10" ht="12.75" customHeight="1">
      <c r="A4088" s="148" t="str">
        <f>IF('TRI-1C'!$EU$13="","",'TRI-1C'!$EU$13)</f>
        <v>PENSAMIENO CRITICO</v>
      </c>
      <c r="B4088" s="149"/>
      <c r="C4088" s="149"/>
      <c r="D4088" s="150"/>
      <c r="E4088" s="150"/>
      <c r="F4088" s="126"/>
      <c r="G4088" s="122" t="str">
        <f>IF(A4088="","",VLOOKUP(J3941,'TRI-1C'!$B$18:$FH$61,150,FALSE))</f>
        <v>S</v>
      </c>
      <c r="H4088" s="150"/>
      <c r="I4088" s="127" t="str">
        <f t="shared" si="155"/>
        <v>S</v>
      </c>
      <c r="J4088" s="126"/>
    </row>
    <row r="4089" spans="1:10" ht="12.75" customHeight="1">
      <c r="A4089" s="147" t="str">
        <f>IF('TRI-1C'!$EV$13="","",'TRI-1C'!$EV$13)</f>
        <v>MANEJO DE PROBLEMAS</v>
      </c>
      <c r="B4089" s="139"/>
      <c r="C4089" s="139"/>
      <c r="F4089" s="128"/>
      <c r="G4089" s="124" t="str">
        <f>IF(A4089="","",VLOOKUP(J3941,'TRI-1C'!$B$18:$FH$61,151,FALSE))</f>
        <v>S</v>
      </c>
      <c r="I4089" s="125" t="str">
        <f t="shared" si="155"/>
        <v>S</v>
      </c>
      <c r="J4089" s="128"/>
    </row>
    <row r="4090" spans="1:10" ht="12.75" customHeight="1">
      <c r="A4090" s="192" t="str">
        <f>IF('TRI-1C'!$EW$13="","",'TRI-1C'!$EW$13)</f>
        <v>TOMA DE DECISIONES</v>
      </c>
      <c r="B4090" s="154"/>
      <c r="C4090" s="154"/>
      <c r="D4090" s="154"/>
      <c r="E4090" s="154"/>
      <c r="F4090" s="155"/>
      <c r="G4090" s="122" t="str">
        <f>IF(A4090="","",VLOOKUP(J3941,'TRI-1C'!$B$18:$FH$61,152,FALSE))</f>
        <v>F</v>
      </c>
      <c r="H4090" s="150"/>
      <c r="I4090" s="127" t="str">
        <f t="shared" si="155"/>
        <v>F</v>
      </c>
      <c r="J4090" s="126"/>
    </row>
    <row r="4091" spans="1:10" ht="12.75" customHeight="1">
      <c r="A4091" s="147" t="str">
        <f>IF('TRI-1C'!$EX$13="","",'TRI-1C'!$EX$13)</f>
        <v>TRABAJO EN EQUIPO</v>
      </c>
      <c r="B4091" s="139"/>
      <c r="C4091" s="139"/>
      <c r="F4091" s="128"/>
      <c r="G4091" s="124" t="str">
        <f>IF(A4091="","",VLOOKUP(J3941,'TRI-1C'!$B$18:$FH$61,153,FALSE))</f>
        <v>S</v>
      </c>
      <c r="I4091" s="125" t="str">
        <f t="shared" si="155"/>
        <v>S</v>
      </c>
      <c r="J4091" s="128"/>
    </row>
    <row r="4092" spans="1:10" ht="12.75" customHeight="1">
      <c r="A4092" s="148" t="str">
        <f>IF('TRI-1C'!$EY$13="","",'TRI-1C'!$EY$13)</f>
        <v>CONCIENCIA SOCIAL</v>
      </c>
      <c r="B4092" s="149"/>
      <c r="C4092" s="149"/>
      <c r="D4092" s="150"/>
      <c r="E4092" s="150"/>
      <c r="F4092" s="126"/>
      <c r="G4092" s="122" t="str">
        <f>IF(A4092="","",VLOOKUP(J3941,'TRI-1C'!$B$18:$FH$61,154,FALSE))</f>
        <v>S</v>
      </c>
      <c r="H4092" s="150"/>
      <c r="I4092" s="127" t="str">
        <f t="shared" si="155"/>
        <v>S</v>
      </c>
      <c r="J4092" s="126"/>
    </row>
    <row r="4093" spans="1:10" ht="12.75" customHeight="1">
      <c r="A4093" s="147" t="str">
        <f>IF('TRI-1C'!$EZ$13="","",'TRI-1C'!$EZ$13)</f>
        <v xml:space="preserve">RELACIONES INTERPERSONALES	</v>
      </c>
      <c r="B4093" s="139"/>
      <c r="C4093" s="139"/>
      <c r="F4093" s="128"/>
      <c r="G4093" s="124" t="str">
        <f>IF(A4093="","",VLOOKUP(J3941,'TRI-1C'!$B$18:$FH$61,155,FALSE))</f>
        <v>S</v>
      </c>
      <c r="I4093" s="125" t="str">
        <f t="shared" si="155"/>
        <v>S</v>
      </c>
      <c r="J4093" s="128"/>
    </row>
    <row r="4094" spans="1:10" ht="12.75" customHeight="1">
      <c r="A4094" s="148" t="str">
        <f>IF('TRI-1C'!$FA$13="","",'TRI-1C'!$FA$13)</f>
        <v>MANEJO DE CONFLICTOS</v>
      </c>
      <c r="B4094" s="149"/>
      <c r="C4094" s="149"/>
      <c r="D4094" s="150"/>
      <c r="E4094" s="150"/>
      <c r="F4094" s="126"/>
      <c r="G4094" s="122" t="str">
        <f>IF(A4094="","",VLOOKUP(J3941,'TRI-1C'!$B$18:$FH$61,156,FALSE))</f>
        <v>F</v>
      </c>
      <c r="H4094" s="150"/>
      <c r="I4094" s="127" t="str">
        <f t="shared" si="155"/>
        <v>F</v>
      </c>
      <c r="J4094" s="126"/>
    </row>
    <row r="4095" spans="1:10" ht="12.75" customHeight="1">
      <c r="A4095" s="147" t="str">
        <f>IF('TRI-1C'!$FB$13="","",'TRI-1C'!$FB$13)</f>
        <v>MANEJO DE EMOCIONES Y SENTIMIENTOS</v>
      </c>
      <c r="B4095" s="139"/>
      <c r="C4095" s="139"/>
      <c r="F4095" s="128"/>
      <c r="G4095" s="124" t="str">
        <f>IF(A4095="","",VLOOKUP(J3941,'TRI-1C'!$B$18:$FH$61,157,FALSE))</f>
        <v>F</v>
      </c>
      <c r="I4095" s="125" t="str">
        <f t="shared" si="155"/>
        <v>F</v>
      </c>
      <c r="J4095" s="128"/>
    </row>
    <row r="4096" spans="1:10" ht="12.75" customHeight="1">
      <c r="A4096" s="151"/>
      <c r="B4096" s="129"/>
      <c r="C4096" s="129"/>
      <c r="D4096" s="130"/>
      <c r="E4096" s="130"/>
      <c r="F4096" s="131"/>
      <c r="G4096" s="132"/>
      <c r="H4096" s="130"/>
      <c r="I4096" s="133"/>
      <c r="J4096" s="131"/>
    </row>
    <row r="4097" spans="1:10" ht="12.75" customHeight="1">
      <c r="A4097" s="134"/>
      <c r="B4097" s="134"/>
      <c r="C4097" s="134"/>
      <c r="D4097" s="134"/>
      <c r="E4097" s="134"/>
      <c r="F4097" s="140"/>
      <c r="G4097" s="496"/>
      <c r="H4097" s="496"/>
      <c r="I4097" s="497"/>
      <c r="J4097" s="497"/>
    </row>
    <row r="4098" spans="1:10" ht="12.75" customHeight="1">
      <c r="A4098" s="487" t="s">
        <v>156</v>
      </c>
      <c r="B4098" s="488"/>
      <c r="C4098" s="135" t="s">
        <v>157</v>
      </c>
      <c r="G4098" s="494"/>
      <c r="H4098" s="494"/>
      <c r="I4098" s="494"/>
      <c r="J4098" s="494"/>
    </row>
    <row r="4099" spans="1:10" ht="12.75" customHeight="1">
      <c r="A4099" s="489" t="s">
        <v>158</v>
      </c>
      <c r="B4099" s="490"/>
      <c r="C4099" s="136" t="str">
        <f>VLOOKUP(J3941,'TRI-1C'!$B$18:$FH$61,160,FALSE)</f>
        <v>A-</v>
      </c>
      <c r="G4099" s="494"/>
      <c r="H4099" s="494"/>
      <c r="I4099" s="494"/>
      <c r="J4099" s="494"/>
    </row>
    <row r="4100" spans="1:10" ht="12.75" customHeight="1">
      <c r="A4100" s="491" t="s">
        <v>159</v>
      </c>
      <c r="B4100" s="492"/>
      <c r="C4100" s="493"/>
      <c r="G4100" s="494"/>
      <c r="H4100" s="494"/>
      <c r="I4100" s="494"/>
      <c r="J4100" s="494"/>
    </row>
    <row r="4101" spans="1:10" ht="12.75" customHeight="1">
      <c r="A4101" s="137" t="s">
        <v>160</v>
      </c>
      <c r="B4101" s="138"/>
      <c r="C4101" s="188" t="str">
        <f>VLOOKUP(J3941,'TRI-1C'!$B$18:$FH$61,161,FALSE)</f>
        <v/>
      </c>
      <c r="G4101" s="494"/>
      <c r="H4101" s="494"/>
      <c r="I4101" s="494"/>
      <c r="J4101" s="494"/>
    </row>
    <row r="4102" spans="1:10" ht="12.75" customHeight="1">
      <c r="A4102" s="137" t="s">
        <v>161</v>
      </c>
      <c r="B4102" s="138"/>
      <c r="C4102" s="188" t="str">
        <f>VLOOKUP(J3941,'TRI-1C'!$B$18:$FH$61,162,FALSE)</f>
        <v/>
      </c>
      <c r="G4102" s="494"/>
      <c r="H4102" s="494"/>
      <c r="I4102" s="494"/>
      <c r="J4102" s="494"/>
    </row>
    <row r="4103" spans="1:10" ht="12.75" customHeight="1">
      <c r="A4103" s="480" t="s">
        <v>163</v>
      </c>
      <c r="B4103" s="481"/>
      <c r="C4103" s="188">
        <f>VLOOKUP(J3941,'TRI-1C'!$B$18:$FH$61,163,FALSE)</f>
        <v>0</v>
      </c>
      <c r="G4103" s="494"/>
      <c r="H4103" s="494"/>
      <c r="I4103" s="494"/>
      <c r="J4103" s="494"/>
    </row>
    <row r="4104" spans="1:10" ht="12.75" customHeight="1">
      <c r="D4104" s="503" t="s">
        <v>162</v>
      </c>
      <c r="E4104" s="503"/>
      <c r="F4104" s="152">
        <f ca="1">NOW()</f>
        <v>45994.739222569442</v>
      </c>
    </row>
    <row r="4107" spans="1:10" ht="12.75" customHeight="1">
      <c r="G4107" s="112"/>
    </row>
    <row r="4109" spans="1:10" ht="12.75" customHeight="1">
      <c r="B4109" s="495" t="s">
        <v>164</v>
      </c>
      <c r="C4109" s="495"/>
      <c r="F4109" s="116" t="s">
        <v>165</v>
      </c>
      <c r="G4109" s="116" t="s">
        <v>165</v>
      </c>
    </row>
    <row r="4143" spans="1:10" ht="12.75" customHeight="1">
      <c r="A4143" s="111" t="s">
        <v>153</v>
      </c>
      <c r="C4143" t="str">
        <f>IF(VLOOKUP(J4146,NOTAS!$D$14:$P$60,2,FALSE)="","",VLOOKUP(J4146,NOTAS!$D$14:$P$60,2,FALSE))</f>
        <v>QUIROZ VALDEZ IKER EDUARDO</v>
      </c>
    </row>
    <row r="4144" spans="1:10" ht="12.75" customHeight="1">
      <c r="A4144" s="111" t="s">
        <v>154</v>
      </c>
      <c r="C4144" t="str">
        <f>NOTAS!$B$14&amp; " "&amp;NOTAS!$B$15</f>
        <v>INICIAL II A</v>
      </c>
      <c r="F4144" s="111"/>
      <c r="G4144" s="116"/>
      <c r="H4144" s="117"/>
      <c r="I4144" s="118"/>
      <c r="J4144" s="117"/>
    </row>
    <row r="4145" spans="1:10" ht="12.75" customHeight="1">
      <c r="A4145" s="111" t="s">
        <v>6</v>
      </c>
      <c r="C4145" t="str">
        <f>NOTAS!$B$18</f>
        <v>2025-2026 MATUTINA</v>
      </c>
      <c r="H4145" s="117"/>
      <c r="I4145" s="118"/>
      <c r="J4145" s="117"/>
    </row>
    <row r="4146" spans="1:10" ht="12.75" customHeight="1" thickBot="1">
      <c r="A4146" s="486" t="s">
        <v>167</v>
      </c>
      <c r="B4146" s="486"/>
      <c r="I4146" s="114" t="s">
        <v>74</v>
      </c>
      <c r="J4146" s="121">
        <v>21</v>
      </c>
    </row>
    <row r="4147" spans="1:10" ht="12.75" customHeight="1">
      <c r="A4147" s="482" t="s">
        <v>155</v>
      </c>
      <c r="B4147" s="483"/>
      <c r="C4147" s="483"/>
      <c r="D4147" s="483"/>
      <c r="E4147" s="483"/>
      <c r="F4147" s="484"/>
      <c r="G4147" s="485" t="s">
        <v>141</v>
      </c>
      <c r="H4147" s="483"/>
      <c r="I4147" s="498" t="s">
        <v>141</v>
      </c>
      <c r="J4147" s="499"/>
    </row>
    <row r="4148" spans="1:10" ht="12.75" customHeight="1">
      <c r="A4148" s="500" t="str">
        <f>IF('TRI-1C'!G$10="","",'TRI-1C'!G$10)</f>
        <v>IDENTIDAD Y AUTONOMÍA</v>
      </c>
      <c r="B4148" s="501"/>
      <c r="C4148" s="501"/>
      <c r="D4148" s="501"/>
      <c r="E4148" s="501"/>
      <c r="F4148" s="502"/>
      <c r="G4148" s="160"/>
      <c r="H4148" s="161"/>
      <c r="I4148" s="162"/>
      <c r="J4148" s="163"/>
    </row>
    <row r="4149" spans="1:10" ht="12.75" customHeight="1">
      <c r="A4149" s="148" t="str">
        <f>IF('TRI-1C'!G$13="","",'TRI-1C'!G$13)</f>
        <v>Comunicar algunos datos de su identidad como: nombres completos, edad, nombres de familiares cercanos, lugar dónde vive.</v>
      </c>
      <c r="B4149" s="158"/>
      <c r="C4149" s="158"/>
      <c r="D4149" s="158"/>
      <c r="E4149" s="158"/>
      <c r="F4149" s="159"/>
      <c r="G4149" s="122" t="str">
        <f>IF(A4149="","",VLOOKUP(J4146,'TRI-1C'!$B$18:$FH$61,6,FALSE))</f>
        <v>A-</v>
      </c>
      <c r="H4149" s="150"/>
      <c r="I4149" s="127" t="str">
        <f>IF(G4149="","",G4149)</f>
        <v>A-</v>
      </c>
      <c r="J4149" s="126"/>
    </row>
    <row r="4150" spans="1:10" ht="12.75" customHeight="1">
      <c r="A4150" s="11" t="str">
        <f>IF('TRI-1C'!$H$13="","",'TRI-1C'!$H$13)</f>
        <v>Demostrar curiosidad por las características físicas (genitales) que le permiten reconocerse como niño y niña</v>
      </c>
      <c r="B4150" s="156"/>
      <c r="C4150" s="156"/>
      <c r="D4150" s="156"/>
      <c r="E4150" s="156"/>
      <c r="F4150" s="157"/>
      <c r="G4150" s="124" t="str">
        <f>IF(A4150="","",VLOOKUP(J4146,'TRI-1C'!$B$18:$FH$61,7,FALSE))</f>
        <v>A+</v>
      </c>
      <c r="I4150" s="125" t="str">
        <f t="shared" ref="I4150:I4166" si="156">IF(G4150="","",G4150)</f>
        <v>A+</v>
      </c>
      <c r="J4150" s="128"/>
    </row>
    <row r="4151" spans="1:10" ht="12.75" customHeight="1">
      <c r="A4151" s="148" t="str">
        <f>IF('TRI-1C'!$I$13="","",'TRI-1C'!$I$13)</f>
        <v>Identificar la importancia de usar el cinturón de seguridad para promover el autocuidado y la protección personal.</v>
      </c>
      <c r="B4151" s="149"/>
      <c r="C4151" s="149"/>
      <c r="D4151" s="150"/>
      <c r="E4151" s="150"/>
      <c r="F4151" s="126"/>
      <c r="G4151" s="122" t="str">
        <f>IF(A4151="","",VLOOKUP(J4146,'TRI-1C'!$B$18:$FH$61,8,FALSE))</f>
        <v>B-</v>
      </c>
      <c r="H4151" s="150"/>
      <c r="I4151" s="127" t="str">
        <f t="shared" si="156"/>
        <v>B-</v>
      </c>
      <c r="J4151" s="126"/>
    </row>
    <row r="4152" spans="1:10" ht="12.75" customHeight="1">
      <c r="A4152" s="147" t="str">
        <f>IF('TRI-1C'!$J$13="","",'TRI-1C'!$J$13)</f>
        <v>Identificar las situaciones de peligro a las que se puede exponer en su entorno inmediato y seguir pautas de comportamiento para evitarlas.</v>
      </c>
      <c r="B4152" s="139"/>
      <c r="C4152" s="139"/>
      <c r="F4152" s="128"/>
      <c r="G4152" s="124" t="str">
        <f>IF(A4152="","",VLOOKUP(J4146,'TRI-1C'!$B$18:$FH$61,9,FALSE))</f>
        <v>A+</v>
      </c>
      <c r="I4152" s="125" t="str">
        <f t="shared" si="156"/>
        <v>A+</v>
      </c>
      <c r="J4152" s="128"/>
    </row>
    <row r="4153" spans="1:10" ht="12.75" customHeight="1">
      <c r="A4153" s="148" t="str">
        <f>IF('TRI-1C'!$K$13="","",'TRI-1C'!$K$13)</f>
        <v>Identificar sus características físicas y las de las personas de su entorno como parte del proceso de aceptación de sí mismo y de respeto a los demás.</v>
      </c>
      <c r="B4153" s="149"/>
      <c r="C4153" s="149"/>
      <c r="D4153" s="150"/>
      <c r="E4153" s="150"/>
      <c r="F4153" s="126"/>
      <c r="G4153" s="122" t="str">
        <f>IF(A4153="","",VLOOKUP(J4146,'TRI-1C'!$B$18:$FH$61,10,FALSE))</f>
        <v>A+</v>
      </c>
      <c r="H4153" s="150"/>
      <c r="I4153" s="127" t="str">
        <f t="shared" si="156"/>
        <v>A+</v>
      </c>
      <c r="J4153" s="126"/>
    </row>
    <row r="4154" spans="1:10" ht="12.75" customHeight="1">
      <c r="A4154" s="147" t="str">
        <f>IF('TRI-1C'!$L$13="","",'TRI-1C'!$L$13)</f>
        <v>Identificar y manifestar sus emociones y sentimientos, expresando las causas de los mismos mediante el lenguaje verbal. (D.EIB.10.3.)</v>
      </c>
      <c r="B4154" s="139"/>
      <c r="C4154" s="139"/>
      <c r="F4154" s="128"/>
      <c r="G4154" s="124" t="str">
        <f>IF(A4154="","",VLOOKUP(J4146,'TRI-1C'!$B$18:$FH$61,11,FALSE))</f>
        <v>A+</v>
      </c>
      <c r="I4154" s="125" t="str">
        <f t="shared" si="156"/>
        <v>A+</v>
      </c>
      <c r="J4154" s="128"/>
    </row>
    <row r="4155" spans="1:10" ht="12.75" customHeight="1">
      <c r="A4155" s="192" t="str">
        <f>IF('TRI-1C'!$M$13="","",'TRI-1C'!$M$13)</f>
        <v>Identificarse como miembro de una familia reconociéndose como parte importante de la misma.</v>
      </c>
      <c r="B4155" s="154"/>
      <c r="C4155" s="154"/>
      <c r="D4155" s="154"/>
      <c r="E4155" s="154"/>
      <c r="F4155" s="155"/>
      <c r="G4155" s="122" t="str">
        <f>IF(A4155="","",VLOOKUP(J4146,'TRI-1C'!$B$18:$FH$61,12,FALSE))</f>
        <v>A+</v>
      </c>
      <c r="H4155" s="150"/>
      <c r="I4155" s="127" t="str">
        <f t="shared" si="156"/>
        <v>A+</v>
      </c>
      <c r="J4155" s="126"/>
    </row>
    <row r="4156" spans="1:10" ht="12.75" customHeight="1">
      <c r="A4156" s="147" t="str">
        <f>IF('TRI-1C'!$N$13="","",'TRI-1C'!$N$13)</f>
        <v>Practicar con autonomía hábitos de higiene personal como lavarse las manos, los dientes y la cara.</v>
      </c>
      <c r="B4156" s="139"/>
      <c r="C4156" s="139"/>
      <c r="F4156" s="128"/>
      <c r="G4156" s="124" t="str">
        <f>IF(A4156="","",VLOOKUP(J4146,'TRI-1C'!$B$18:$FH$61,13,FALSE))</f>
        <v>A+</v>
      </c>
      <c r="I4156" s="125" t="str">
        <f t="shared" si="156"/>
        <v>A+</v>
      </c>
      <c r="J4156" s="128"/>
    </row>
    <row r="4157" spans="1:10" ht="12.75" customHeight="1">
      <c r="A4157" s="148" t="str">
        <f>IF('TRI-1C'!$O$13="","",'TRI-1C'!$O$13)</f>
        <v>Practicar hábitos de orden ubicando los objetos en el lugar correspondiente.</v>
      </c>
      <c r="B4157" s="149"/>
      <c r="C4157" s="149"/>
      <c r="D4157" s="150"/>
      <c r="E4157" s="150"/>
      <c r="F4157" s="126"/>
      <c r="G4157" s="122" t="str">
        <f>IF(A4157="","",VLOOKUP(J4146,'TRI-1C'!$B$18:$FH$61,14,FALSE))</f>
        <v>A+</v>
      </c>
      <c r="H4157" s="150"/>
      <c r="I4157" s="127" t="str">
        <f t="shared" si="156"/>
        <v>A+</v>
      </c>
      <c r="J4157" s="126"/>
    </row>
    <row r="4158" spans="1:10" ht="12.75" customHeight="1">
      <c r="A4158" s="147" t="str">
        <f>IF('TRI-1C'!$P$13="","",'TRI-1C'!$P$13)</f>
        <v>Practicar las acciones a seguir en situaciones de riesgo como: temblores, incendios, entre otros, determinadas en el plan de contingencia institucional.</v>
      </c>
      <c r="B4158" s="139"/>
      <c r="C4158" s="139"/>
      <c r="F4158" s="128"/>
      <c r="G4158" s="124" t="str">
        <f>IF(A4158="","",VLOOKUP(J4146,'TRI-1C'!$B$18:$FH$61,15,FALSE))</f>
        <v>A+</v>
      </c>
      <c r="I4158" s="125" t="str">
        <f t="shared" si="156"/>
        <v>A+</v>
      </c>
      <c r="J4158" s="128"/>
    </row>
    <row r="4159" spans="1:10" ht="12.75" customHeight="1">
      <c r="A4159" s="148" t="str">
        <f>IF('TRI-1C'!$Q$13="","",'TRI-1C'!$Q$13)</f>
        <v>Practicar normas de seguridad para evitar accidentes a los que se puede exponer en su entorno inmediato.</v>
      </c>
      <c r="B4159" s="158"/>
      <c r="C4159" s="158"/>
      <c r="D4159" s="158"/>
      <c r="E4159" s="158"/>
      <c r="F4159" s="159"/>
      <c r="G4159" s="122" t="str">
        <f>IF(A4159="","",VLOOKUP(J4146,'TRI-1C'!$B$18:$FH$61,16,FALSE))</f>
        <v>A+</v>
      </c>
      <c r="H4159" s="150"/>
      <c r="I4159" s="127" t="str">
        <f t="shared" si="156"/>
        <v>A+</v>
      </c>
      <c r="J4159" s="126"/>
    </row>
    <row r="4160" spans="1:10" ht="12.75" customHeight="1">
      <c r="A4160" s="11" t="str">
        <f>IF('TRI-1C'!$R$13="","",'TRI-1C'!$R$13)</f>
        <v>Realiza independientemente normas de aseo al ir al baño.</v>
      </c>
      <c r="B4160" s="156"/>
      <c r="C4160" s="156"/>
      <c r="D4160" s="156"/>
      <c r="E4160" s="156"/>
      <c r="F4160" s="157"/>
      <c r="G4160" s="124" t="str">
        <f>IF(A4160="","",VLOOKUP(J4146,'TRI-1C'!$B$18:$FH$61,17,FALSE))</f>
        <v>A+</v>
      </c>
      <c r="I4160" s="125" t="str">
        <f t="shared" si="156"/>
        <v>A+</v>
      </c>
      <c r="J4160" s="128"/>
    </row>
    <row r="4161" spans="1:10" ht="12.75" customHeight="1">
      <c r="A4161" s="148" t="str">
        <f>IF('TRI-1C'!$S$13="","",'TRI-1C'!$S$13)</f>
        <v>Reconocer la importancia del uso del casco y demás indumentaria de pro tección para protegerse de lesiones en actividades que requieran su uso</v>
      </c>
      <c r="B4161" s="149"/>
      <c r="C4161" s="149"/>
      <c r="D4161" s="150"/>
      <c r="E4161" s="150"/>
      <c r="F4161" s="126"/>
      <c r="G4161" s="122" t="str">
        <f>IF(A4161="","",VLOOKUP(J4146,'TRI-1C'!$B$18:$FH$61,18,FALSE))</f>
        <v>B+</v>
      </c>
      <c r="H4161" s="150"/>
      <c r="I4161" s="127" t="str">
        <f t="shared" si="156"/>
        <v>B+</v>
      </c>
      <c r="J4161" s="126"/>
    </row>
    <row r="4162" spans="1:10" ht="12.75" customHeight="1">
      <c r="A4162" s="147" t="str">
        <f>IF('TRI-1C'!$T$13="","",'TRI-1C'!$T$13)</f>
        <v>Reconocer situaciones problémicas en las actividades escolares para solucionarlas de forma creativa y con autonomía.</v>
      </c>
      <c r="B4162" s="139"/>
      <c r="C4162" s="139"/>
      <c r="F4162" s="128"/>
      <c r="G4162" s="124" t="str">
        <f>IF(A4162="","",VLOOKUP(J4146,'TRI-1C'!$B$18:$FH$61,19,FALSE))</f>
        <v>B+</v>
      </c>
      <c r="I4162" s="125" t="str">
        <f t="shared" si="156"/>
        <v>B+</v>
      </c>
      <c r="J4162" s="128"/>
    </row>
    <row r="4163" spans="1:10" ht="12.75" customHeight="1">
      <c r="A4163" s="148" t="str">
        <f>IF('TRI-1C'!$U$13="","",'TRI-1C'!$U$13)</f>
        <v>Seleccionar las prendas de vestir de acuerdo al estado climático (prendas para el frío / prendas para el calor).</v>
      </c>
      <c r="B4163" s="149"/>
      <c r="C4163" s="149"/>
      <c r="D4163" s="150"/>
      <c r="E4163" s="150"/>
      <c r="F4163" s="126"/>
      <c r="G4163" s="122" t="str">
        <f>IF(A4163="","",VLOOKUP(J4146,'TRI-1C'!$B$18:$FH$61,20,FALSE))</f>
        <v>A+</v>
      </c>
      <c r="H4163" s="150"/>
      <c r="I4163" s="127" t="str">
        <f t="shared" si="156"/>
        <v>A+</v>
      </c>
      <c r="J4163" s="126"/>
    </row>
    <row r="4164" spans="1:10" ht="12.75" customHeight="1">
      <c r="A4164" s="147" t="str">
        <f>IF('TRI-1C'!$V$13="","",'TRI-1C'!$V$13)</f>
        <v>Tomar decisiones con respecto a la elección de actividades, vestuario entre otros, en función de sus gustos y preferencias, argumentando las mismas.</v>
      </c>
      <c r="B4164" s="139"/>
      <c r="C4164" s="139"/>
      <c r="F4164" s="128"/>
      <c r="G4164" s="124" t="str">
        <f>IF(A4164="","",VLOOKUP(J4146,'TRI-1C'!$B$18:$FH$61,21,FALSE))</f>
        <v>A+</v>
      </c>
      <c r="I4164" s="125" t="str">
        <f t="shared" si="156"/>
        <v>A+</v>
      </c>
      <c r="J4164" s="128"/>
    </row>
    <row r="4165" spans="1:10" ht="12.75" customHeight="1">
      <c r="A4165" s="192" t="str">
        <f>IF('TRI-1C'!$W$13="","",'TRI-1C'!$W$13)</f>
        <v>Utilizar la cuchara, tenedor y el vaso cuando se alimenta de manera autónoma.</v>
      </c>
      <c r="B4165" s="154"/>
      <c r="C4165" s="154"/>
      <c r="D4165" s="154"/>
      <c r="E4165" s="154"/>
      <c r="F4165" s="155"/>
      <c r="G4165" s="122" t="str">
        <f>IF(A4165="","",VLOOKUP(J4146,'TRI-1C'!$B$18:$FH$61,22,FALSE))</f>
        <v>A+</v>
      </c>
      <c r="H4165" s="150"/>
      <c r="I4165" s="127" t="str">
        <f t="shared" si="156"/>
        <v>A+</v>
      </c>
      <c r="J4165" s="126"/>
    </row>
    <row r="4166" spans="1:10" ht="12.75" customHeight="1">
      <c r="A4166" s="147" t="str">
        <f>IF('TRI-1C'!$X$13="","",'TRI-1C'!$X$13)</f>
        <v>Vestirse y desvestirse de manera independiente con prendas de vestir sencillas. (D.EIB.10.5)</v>
      </c>
      <c r="B4166" s="139"/>
      <c r="C4166" s="139"/>
      <c r="F4166" s="128"/>
      <c r="G4166" s="124" t="str">
        <f>IF(A4166="","",VLOOKUP(J4146,'TRI-1C'!$B$18:$FH$61,23,FALSE))</f>
        <v>A+</v>
      </c>
      <c r="I4166" s="125" t="str">
        <f t="shared" si="156"/>
        <v>A+</v>
      </c>
      <c r="J4166" s="128"/>
    </row>
    <row r="4167" spans="1:10" ht="12.75" customHeight="1">
      <c r="A4167" s="165" t="str">
        <f>'BI-1T'!$A$8</f>
        <v>CONVIVENCIA</v>
      </c>
      <c r="B4167" s="149"/>
      <c r="C4167" s="149"/>
      <c r="D4167" s="150"/>
      <c r="E4167" s="150"/>
      <c r="F4167" s="126"/>
      <c r="G4167" s="122" t="str">
        <f>IF(A4167="","",VLOOKUP(J4146,'TRI-1C'!$B$18:$FH$61,24,FALSE))</f>
        <v>A+</v>
      </c>
      <c r="H4167" s="150"/>
      <c r="I4167" s="127"/>
      <c r="J4167" s="126"/>
    </row>
    <row r="4168" spans="1:10" ht="12.75" customHeight="1">
      <c r="A4168" s="147" t="str">
        <f>IF('TRI-1C'!$Z$13="","",'TRI-1C'!$Z$13)</f>
        <v>Apoyar y motivar a otras personas a participar en actividades grupales, particularmente a quienes muestran dificultades al hacerlo</v>
      </c>
      <c r="B4168" s="139"/>
      <c r="C4168" s="139"/>
      <c r="F4168" s="128"/>
      <c r="G4168" s="124" t="str">
        <f>IF(A4168="","",VLOOKUP(J4146,'TRI-1C'!$B$18:$FH$61,25,FALSE))</f>
        <v>A+</v>
      </c>
      <c r="I4168" s="125" t="str">
        <f t="shared" ref="I4168:I4182" si="157">IF(G4168="","",G4168)</f>
        <v>A+</v>
      </c>
      <c r="J4168" s="128"/>
    </row>
    <row r="4169" spans="1:10" ht="12.75" customHeight="1">
      <c r="A4169" s="148" t="str">
        <f>IF('TRI-1C'!$AA$13="","",'TRI-1C'!$AA$13)</f>
        <v>Asumir y respetar normas de convivencia en la institución de educación inicial y en el hogar acordadas con el adulto. (D.EIB.10.15.)</v>
      </c>
      <c r="B4169" s="158"/>
      <c r="C4169" s="158"/>
      <c r="D4169" s="158"/>
      <c r="E4169" s="158"/>
      <c r="F4169" s="159"/>
      <c r="G4169" s="122" t="str">
        <f>IF(A4169="","",VLOOKUP(J4146,'TRI-1C'!$B$18:$FH$61,26,FALSE))</f>
        <v>A+</v>
      </c>
      <c r="H4169" s="150"/>
      <c r="I4169" s="127" t="str">
        <f t="shared" si="157"/>
        <v>A+</v>
      </c>
      <c r="J4169" s="126"/>
    </row>
    <row r="4170" spans="1:10" ht="12.75" customHeight="1">
      <c r="A4170" s="11" t="str">
        <f>IF('TRI-1C'!$AB$13="","",'TRI-1C'!$AB$13)</f>
        <v>Colaborar en actividades que se desarrollan con otros niños y adultos de su entorno.</v>
      </c>
      <c r="B4170" s="156"/>
      <c r="C4170" s="156"/>
      <c r="D4170" s="156"/>
      <c r="E4170" s="156"/>
      <c r="F4170" s="157"/>
      <c r="G4170" s="124" t="str">
        <f>IF(A4170="","",VLOOKUP(J4146,'TRI-1C'!$B$18:$FH$61,27,FALSE))</f>
        <v>A+</v>
      </c>
      <c r="I4170" s="125" t="str">
        <f t="shared" si="157"/>
        <v>A+</v>
      </c>
      <c r="J4170" s="128"/>
    </row>
    <row r="4171" spans="1:10" ht="12.75" customHeight="1">
      <c r="A4171" s="148" t="str">
        <f>IF('TRI-1C'!$AC$13="","",'TRI-1C'!$AC$13)</f>
        <v>Demostrar actitudes de solidaridad ante situaciones de necesidad de sus compañeros y adultos de su entorno</v>
      </c>
      <c r="B4171" s="149"/>
      <c r="C4171" s="149"/>
      <c r="D4171" s="150"/>
      <c r="E4171" s="150"/>
      <c r="F4171" s="126"/>
      <c r="G4171" s="122" t="str">
        <f>IF(A4171="","",VLOOKUP(J4146,'TRI-1C'!$B$18:$FH$61,28,FALSE))</f>
        <v>A+</v>
      </c>
      <c r="H4171" s="150"/>
      <c r="I4171" s="127" t="str">
        <f t="shared" si="157"/>
        <v>A+</v>
      </c>
      <c r="J4171" s="126"/>
    </row>
    <row r="4172" spans="1:10" ht="12.75" customHeight="1">
      <c r="A417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172" s="139"/>
      <c r="C4172" s="139"/>
      <c r="F4172" s="128"/>
      <c r="G4172" s="124" t="str">
        <f>IF(A4172="","",VLOOKUP(J4146,'TRI-1C'!$B$18:$FH$61,29,FALSE))</f>
        <v>A+</v>
      </c>
      <c r="I4172" s="125" t="str">
        <f t="shared" si="157"/>
        <v>A+</v>
      </c>
      <c r="J4172" s="128"/>
    </row>
    <row r="4173" spans="1:10" ht="12.75" customHeight="1">
      <c r="A4173" s="148" t="str">
        <f>IF('TRI-1C'!$AE$13="","",'TRI-1C'!$AE$13)</f>
        <v>Demostrar preferencia de jugar la mayor parte del tiempo con un amigo estableciendo niveles de empatías más estables.</v>
      </c>
      <c r="B4173" s="149"/>
      <c r="C4173" s="149"/>
      <c r="D4173" s="150"/>
      <c r="E4173" s="150"/>
      <c r="F4173" s="126"/>
      <c r="G4173" s="122" t="str">
        <f>IF(A4173="","",VLOOKUP(J4146,'TRI-1C'!$B$18:$FH$61,30,FALSE))</f>
        <v>A+</v>
      </c>
      <c r="H4173" s="150"/>
      <c r="I4173" s="127" t="str">
        <f t="shared" si="157"/>
        <v>A+</v>
      </c>
      <c r="J4173" s="126"/>
    </row>
    <row r="4174" spans="1:10" ht="12.75" customHeight="1">
      <c r="A4174" s="147" t="str">
        <f>IF('TRI-1C'!$AF$13="","",'TRI-1C'!$AF$13)</f>
        <v>Demostrar sensibilidad ante deseos, emociones y sentimientos de otras personas.</v>
      </c>
      <c r="B4174" s="139"/>
      <c r="C4174" s="139"/>
      <c r="F4174" s="128"/>
      <c r="G4174" s="124" t="str">
        <f>IF(A4174="","",VLOOKUP(J4146,'TRI-1C'!$B$18:$FH$61,31,FALSE))</f>
        <v>A+</v>
      </c>
      <c r="I4174" s="125" t="str">
        <f t="shared" si="157"/>
        <v>A+</v>
      </c>
      <c r="J4174" s="128"/>
    </row>
    <row r="4175" spans="1:10" ht="12.75" customHeight="1">
      <c r="A4175" s="192" t="str">
        <f>IF('TRI-1C'!$AG$13="","",'TRI-1C'!$AG$13)</f>
        <v>Desarrollar la capacidad de esperar para obtener una recompensa mayor en el futuro.</v>
      </c>
      <c r="B4175" s="154"/>
      <c r="C4175" s="154"/>
      <c r="D4175" s="154"/>
      <c r="E4175" s="154"/>
      <c r="F4175" s="155"/>
      <c r="G4175" s="122" t="str">
        <f>IF(A4175="","",VLOOKUP(J4146,'TRI-1C'!$B$18:$FH$61,32,FALSE))</f>
        <v>A+</v>
      </c>
      <c r="H4175" s="150"/>
      <c r="I4175" s="127" t="str">
        <f t="shared" si="157"/>
        <v>A+</v>
      </c>
      <c r="J4175" s="126"/>
    </row>
    <row r="4176" spans="1:10" ht="12.75" customHeight="1">
      <c r="A4176" s="147" t="str">
        <f>IF('TRI-1C'!$AH$13="","",'TRI-1C'!$AH$13)</f>
        <v>Identificar instituciones y profesiones que brindan servicios a la comunidad y los roles que ellos cumplen.</v>
      </c>
      <c r="B4176" s="139"/>
      <c r="C4176" s="139"/>
      <c r="F4176" s="128"/>
      <c r="G4176" s="124" t="str">
        <f>IF(A4176="","",VLOOKUP(J4146,'TRI-1C'!$B$18:$FH$61,33,FALSE))</f>
        <v>B+</v>
      </c>
      <c r="I4176" s="125" t="str">
        <f t="shared" si="157"/>
        <v>B+</v>
      </c>
      <c r="J4176" s="128"/>
    </row>
    <row r="4177" spans="1:10" ht="12.75" customHeight="1">
      <c r="A4177" s="148" t="str">
        <f>IF('TRI-1C'!$AI$13="","",'TRI-1C'!$AI$13)</f>
        <v>Identificar las profesiones, oficios y ocupaciones que cumplen los miembros de su familia.</v>
      </c>
      <c r="B4177" s="149"/>
      <c r="C4177" s="149"/>
      <c r="D4177" s="150"/>
      <c r="E4177" s="150"/>
      <c r="F4177" s="126"/>
      <c r="G4177" s="122" t="str">
        <f>IF(A4177="","",VLOOKUP(J4146,'TRI-1C'!$B$18:$FH$61,34,FALSE))</f>
        <v>B+</v>
      </c>
      <c r="H4177" s="150"/>
      <c r="I4177" s="127" t="str">
        <f t="shared" si="157"/>
        <v>B+</v>
      </c>
      <c r="J4177" s="126"/>
    </row>
    <row r="4178" spans="1:10" ht="12.75" customHeight="1">
      <c r="A4178" s="147" t="str">
        <f>IF('TRI-1C'!$AJ$13="","",'TRI-1C'!$AJ$13)</f>
        <v>Incrementar su campo de interrelación con otras personas a más del grupo familiar y escolar interactuando con mayor facilidad.</v>
      </c>
      <c r="B4178" s="139"/>
      <c r="C4178" s="139"/>
      <c r="F4178" s="128"/>
      <c r="G4178" s="124" t="str">
        <f>IF(A4178="","",VLOOKUP(J4146,'TRI-1C'!$B$18:$FH$61,35,FALSE))</f>
        <v>A+</v>
      </c>
      <c r="I4178" s="125" t="str">
        <f t="shared" si="157"/>
        <v>A+</v>
      </c>
      <c r="J4178" s="128"/>
    </row>
    <row r="4179" spans="1:10" ht="12.75" customHeight="1">
      <c r="A417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4179" s="158"/>
      <c r="C4179" s="158"/>
      <c r="D4179" s="158"/>
      <c r="E4179" s="158"/>
      <c r="F4179" s="159"/>
      <c r="G4179" s="122" t="str">
        <f>IF(A4179="","",VLOOKUP(J4146,'TRI-1C'!$B$18:$FH$61,36,FALSE))</f>
        <v>A+</v>
      </c>
      <c r="H4179" s="150"/>
      <c r="I4179" s="127" t="str">
        <f t="shared" si="157"/>
        <v>A+</v>
      </c>
      <c r="J4179" s="126"/>
    </row>
    <row r="4180" spans="1:10" ht="12.75" customHeight="1">
      <c r="A4180" s="11" t="str">
        <f>IF('TRI-1C'!$AL$13="","",'TRI-1C'!$AL$13)</f>
        <v>Participar juegos grupales siguiendo las reglas y asumiendo roles que le permitan mantener un ambiente armónico con sus pares. (D.EIB.10.11.)</v>
      </c>
      <c r="B4180" s="156"/>
      <c r="C4180" s="156"/>
      <c r="D4180" s="156"/>
      <c r="E4180" s="156"/>
      <c r="F4180" s="157"/>
      <c r="G4180" s="124" t="str">
        <f>IF(A4180="","",VLOOKUP(J4146,'TRI-1C'!$B$18:$FH$61,37,FALSE))</f>
        <v>A+</v>
      </c>
      <c r="I4180" s="125" t="str">
        <f t="shared" si="157"/>
        <v>A+</v>
      </c>
      <c r="J4180" s="128"/>
    </row>
    <row r="4181" spans="1:10" ht="12.75" customHeight="1">
      <c r="A4181" s="148" t="str">
        <f>IF('TRI-1C'!$AM$13="","",'TRI-1C'!$AM$13)</f>
        <v>Practicar la costumbre de ahorrar para ocasiones y casos especiales</v>
      </c>
      <c r="B4181" s="149"/>
      <c r="C4181" s="149"/>
      <c r="D4181" s="150"/>
      <c r="E4181" s="150"/>
      <c r="F4181" s="126"/>
      <c r="G4181" s="122" t="str">
        <f>IF(A4181="","",VLOOKUP(J4146,'TRI-1C'!$B$18:$FH$61,38,FALSE))</f>
        <v>B-</v>
      </c>
      <c r="H4181" s="150"/>
      <c r="I4181" s="127" t="str">
        <f t="shared" si="157"/>
        <v>B-</v>
      </c>
      <c r="J4181" s="126"/>
    </row>
    <row r="4182" spans="1:10" ht="12.75" customHeight="1">
      <c r="A418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4182" s="139"/>
      <c r="C4182" s="139"/>
      <c r="F4182" s="128"/>
      <c r="G4182" s="124" t="str">
        <f>IF(A4182="","",VLOOKUP(J4146,'TRI-1C'!$B$18:$FH$61,39,FALSE))</f>
        <v>A+</v>
      </c>
      <c r="I4182" s="125" t="str">
        <f t="shared" si="157"/>
        <v>A+</v>
      </c>
      <c r="J4182" s="128"/>
    </row>
    <row r="4183" spans="1:10" ht="12.75" customHeight="1">
      <c r="A4183" s="165" t="str">
        <f>'BI-1T'!$A$9</f>
        <v>RELACIONES CON EL MEDIO NATURAL Y CULTURAL</v>
      </c>
      <c r="B4183" s="149"/>
      <c r="C4183" s="149"/>
      <c r="D4183" s="150"/>
      <c r="E4183" s="150"/>
      <c r="F4183" s="126"/>
      <c r="G4183" s="122" t="str">
        <f>IF(A4183="","",VLOOKUP(J4146,'TRI-1C'!$B$18:$FH$61,40,FALSE))</f>
        <v>A+</v>
      </c>
      <c r="H4183" s="150"/>
      <c r="I4183" s="127"/>
      <c r="J4183" s="126"/>
    </row>
    <row r="4184" spans="1:10" ht="12.75" customHeight="1">
      <c r="A418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4184" s="139"/>
      <c r="C4184" s="139"/>
      <c r="F4184" s="128"/>
      <c r="G4184" s="124" t="str">
        <f>IF(A4184="","",VLOOKUP(J4146,'TRI-1C'!$B$18:$FH$61,41,FALSE))</f>
        <v>B+</v>
      </c>
      <c r="I4184" s="125" t="str">
        <f t="shared" ref="I4184:I4203" si="158">IF(G4184="","",G4184)</f>
        <v>B+</v>
      </c>
      <c r="J4184" s="128"/>
    </row>
    <row r="4185" spans="1:10" ht="12.75" customHeight="1">
      <c r="A4185" s="192" t="str">
        <f>IF('TRI-1C'!$AQ$13="","",'TRI-1C'!$AQ$13)</f>
        <v>Construir conexiones emocionales con su contexto natural (plantas, animales, agua, tierra, aire) y social.</v>
      </c>
      <c r="B4185" s="154"/>
      <c r="C4185" s="154"/>
      <c r="D4185" s="154"/>
      <c r="E4185" s="154"/>
      <c r="F4185" s="155"/>
      <c r="G4185" s="122" t="str">
        <f>IF(A4185="","",VLOOKUP(J4146,'TRI-1C'!$B$18:$FH$61,42,FALSE))</f>
        <v>B+</v>
      </c>
      <c r="H4185" s="150"/>
      <c r="I4185" s="127" t="str">
        <f t="shared" si="158"/>
        <v>B+</v>
      </c>
      <c r="J4185" s="126"/>
    </row>
    <row r="4186" spans="1:10" ht="12.75" customHeight="1">
      <c r="A4186" s="147" t="str">
        <f>IF('TRI-1C'!$AR$13="","",'TRI-1C'!$AR$13)</f>
        <v>dentificar en las actividades diarias oportunidades para aprovechar los recursos y reducir los residuos para proteger el entorno natural</v>
      </c>
      <c r="B4186" s="139"/>
      <c r="C4186" s="139"/>
      <c r="F4186" s="128"/>
      <c r="G4186" s="124" t="str">
        <f>IF(A4186="","",VLOOKUP(J4146,'TRI-1C'!$B$18:$FH$61,43,FALSE))</f>
        <v>B+</v>
      </c>
      <c r="I4186" s="125" t="str">
        <f t="shared" si="158"/>
        <v>B+</v>
      </c>
      <c r="J4186" s="128"/>
    </row>
    <row r="4187" spans="1:10" ht="12.75" customHeight="1">
      <c r="A4187" s="148" t="str">
        <f>IF('TRI-1C'!$AS$13="","",'TRI-1C'!$AS$13)</f>
        <v>Diferenciar entre alimentos nutritivos y no nutritivos identificando los beneficios de una alimentación sana y saludable.</v>
      </c>
      <c r="B4187" s="149"/>
      <c r="C4187" s="149"/>
      <c r="D4187" s="150"/>
      <c r="E4187" s="150"/>
      <c r="F4187" s="126"/>
      <c r="G4187" s="122" t="str">
        <f>IF(A4187="","",VLOOKUP(J4146,'TRI-1C'!$B$18:$FH$61,44,FALSE))</f>
        <v>B+</v>
      </c>
      <c r="H4187" s="150"/>
      <c r="I4187" s="127" t="str">
        <f t="shared" si="158"/>
        <v>B+</v>
      </c>
      <c r="J4187" s="126"/>
    </row>
    <row r="4188" spans="1:10" ht="12.75" customHeight="1">
      <c r="A4188" s="147" t="str">
        <f>IF('TRI-1C'!$AT$13="","",'TRI-1C'!$AT$13)</f>
        <v>Diferenciar entre lo que le pertenece, lo que pertenece a los demás y lo que pertenece al grupo o comunidad.</v>
      </c>
      <c r="B4188" s="139"/>
      <c r="C4188" s="139"/>
      <c r="F4188" s="128"/>
      <c r="G4188" s="124" t="str">
        <f>IF(A4188="","",VLOOKUP(J4146,'TRI-1C'!$B$18:$FH$61,45,FALSE))</f>
        <v>B+</v>
      </c>
      <c r="I4188" s="125" t="str">
        <f t="shared" si="158"/>
        <v>B+</v>
      </c>
      <c r="J4188" s="128"/>
    </row>
    <row r="4189" spans="1:10" ht="12.75" customHeight="1">
      <c r="A4189" s="148" t="str">
        <f>IF('TRI-1C'!$AU$13="","",'TRI-1C'!$AU$13)</f>
        <v>Diferenciar los seres vivos y elementos no vivos de su entorno explorando su mundo natural.</v>
      </c>
      <c r="B4189" s="158"/>
      <c r="C4189" s="158"/>
      <c r="D4189" s="158"/>
      <c r="E4189" s="158"/>
      <c r="F4189" s="159"/>
      <c r="G4189" s="122" t="str">
        <f>IF(A4189="","",VLOOKUP(J4146,'TRI-1C'!$B$18:$FH$61,46,FALSE))</f>
        <v>B+</v>
      </c>
      <c r="H4189" s="150"/>
      <c r="I4189" s="127" t="str">
        <f t="shared" si="158"/>
        <v>B+</v>
      </c>
      <c r="J4189" s="126"/>
    </row>
    <row r="4190" spans="1:10" ht="12.75" customHeight="1">
      <c r="A4190" s="11" t="str">
        <f>IF('TRI-1C'!$AV$13="","",'TRI-1C'!$AV$13)</f>
        <v>Establecer comparaciones entre los elementos del entorno a través de la discriminación sensorial.</v>
      </c>
      <c r="B4190" s="156"/>
      <c r="C4190" s="156"/>
      <c r="D4190" s="156"/>
      <c r="E4190" s="156"/>
      <c r="F4190" s="157"/>
      <c r="G4190" s="124" t="str">
        <f>IF(A4190="","",VLOOKUP(J4146,'TRI-1C'!$B$18:$FH$61,47,FALSE))</f>
        <v>B+</v>
      </c>
      <c r="I4190" s="125" t="str">
        <f t="shared" si="158"/>
        <v>B+</v>
      </c>
      <c r="J4190" s="128"/>
    </row>
    <row r="4191" spans="1:10" ht="12.75" customHeight="1">
      <c r="A4191" s="148" t="str">
        <f>IF('TRI-1C'!$AW$13="","",'TRI-1C'!$AW$13)</f>
        <v>Explorar e identificar los diferentes elementos y fenómenos del entorno natural mediante procesos que propicien la indagación.</v>
      </c>
      <c r="B4191" s="149"/>
      <c r="C4191" s="149"/>
      <c r="D4191" s="150"/>
      <c r="E4191" s="150"/>
      <c r="F4191" s="126"/>
      <c r="G4191" s="122" t="str">
        <f>IF(A4191="","",VLOOKUP(J4146,'TRI-1C'!$B$18:$FH$61,48,FALSE))</f>
        <v>B+</v>
      </c>
      <c r="H4191" s="150"/>
      <c r="I4191" s="127" t="str">
        <f t="shared" si="158"/>
        <v>B+</v>
      </c>
      <c r="J4191" s="126"/>
    </row>
    <row r="4192" spans="1:10" ht="12.75" customHeight="1">
      <c r="A4192" s="147" t="str">
        <f>IF('TRI-1C'!$AX$13="","",'TRI-1C'!$AX$13)</f>
        <v>Identificar características de las plantas por su utilidad, estableciendo diferencias entre ellas.</v>
      </c>
      <c r="B4192" s="139"/>
      <c r="C4192" s="139"/>
      <c r="F4192" s="128"/>
      <c r="G4192" s="124" t="str">
        <f>IF(A4192="","",VLOOKUP(J4146,'TRI-1C'!$B$18:$FH$61,49,FALSE))</f>
        <v>B+</v>
      </c>
      <c r="I4192" s="125" t="str">
        <f t="shared" si="158"/>
        <v>B+</v>
      </c>
      <c r="J4192" s="128"/>
    </row>
    <row r="4193" spans="1:10" ht="12.75" customHeight="1">
      <c r="A4193" s="148" t="str">
        <f>IF('TRI-1C'!$AY$13="","",'TRI-1C'!$AY$13)</f>
        <v>Identificar las características de los animales domésticos y silvestres estableciendo las diferencias entre ellos.</v>
      </c>
      <c r="B4193" s="149"/>
      <c r="C4193" s="149"/>
      <c r="D4193" s="150"/>
      <c r="E4193" s="150"/>
      <c r="F4193" s="126"/>
      <c r="G4193" s="122" t="str">
        <f>IF(A4193="","",VLOOKUP(J4146,'TRI-1C'!$B$18:$FH$61,50,FALSE))</f>
        <v>B+</v>
      </c>
      <c r="H4193" s="150"/>
      <c r="I4193" s="127" t="str">
        <f t="shared" si="158"/>
        <v>B+</v>
      </c>
      <c r="J4193" s="126"/>
    </row>
    <row r="4194" spans="1:10" ht="12.75" customHeight="1">
      <c r="A4194" s="147" t="str">
        <f>IF('TRI-1C'!$AZ$13="","",'TRI-1C'!$AZ$13)</f>
        <v>Identificar las características del mar y reconocerlo como una parte integral del territorio nacional</v>
      </c>
      <c r="B4194" s="139"/>
      <c r="C4194" s="139"/>
      <c r="F4194" s="128"/>
      <c r="G4194" s="124" t="str">
        <f>IF(A4194="","",VLOOKUP(J4146,'TRI-1C'!$B$18:$FH$61,51,FALSE))</f>
        <v>B+</v>
      </c>
      <c r="I4194" s="125" t="str">
        <f t="shared" si="158"/>
        <v>B+</v>
      </c>
      <c r="J4194" s="128"/>
    </row>
    <row r="4195" spans="1:10" ht="12.75" customHeight="1">
      <c r="A4195" s="192" t="str">
        <f>IF('TRI-1C'!$BA$13="","",'TRI-1C'!$BA$13)</f>
        <v>Identificar prácticas socioculturales de su localidad demostrando curiosidad ante sus tradiciones.</v>
      </c>
      <c r="B4195" s="154"/>
      <c r="C4195" s="154"/>
      <c r="D4195" s="154"/>
      <c r="E4195" s="154"/>
      <c r="F4195" s="155"/>
      <c r="G4195" s="122" t="str">
        <f>IF(A4195="","",VLOOKUP(J4146,'TRI-1C'!$B$18:$FH$61,52,FALSE))</f>
        <v>B+</v>
      </c>
      <c r="H4195" s="150"/>
      <c r="I4195" s="127" t="str">
        <f t="shared" si="158"/>
        <v>B+</v>
      </c>
      <c r="J4195" s="126"/>
    </row>
    <row r="4196" spans="1:10" ht="12.75" customHeight="1">
      <c r="A4196" s="147" t="str">
        <f>IF('TRI-1C'!$BB$13="","",'TRI-1C'!$BB$13)</f>
        <v>Observar el proceso del ciclo vital de las plantas mediante actividades de experimentación.</v>
      </c>
      <c r="B4196" s="139"/>
      <c r="C4196" s="139"/>
      <c r="F4196" s="128"/>
      <c r="G4196" s="124" t="str">
        <f>IF(A4196="","",VLOOKUP(J4146,'TRI-1C'!$B$18:$FH$61,53,FALSE))</f>
        <v>B+</v>
      </c>
      <c r="I4196" s="125" t="str">
        <f t="shared" si="158"/>
        <v>B+</v>
      </c>
      <c r="J4196" s="128"/>
    </row>
    <row r="4197" spans="1:10" ht="12.75" customHeight="1">
      <c r="A4197" s="148" t="str">
        <f>IF('TRI-1C'!$BC$13="","",'TRI-1C'!$BC$13)</f>
        <v>Participar en actividades lúdicas para identificar prácticas de movilidad que ayudan a cuidar el planeta</v>
      </c>
      <c r="B4197" s="149"/>
      <c r="C4197" s="149"/>
      <c r="D4197" s="150"/>
      <c r="E4197" s="150"/>
      <c r="F4197" s="126"/>
      <c r="G4197" s="122" t="str">
        <f>IF(A4197="","",VLOOKUP(J4146,'TRI-1C'!$B$18:$FH$61,54,FALSE))</f>
        <v>B+</v>
      </c>
      <c r="H4197" s="150"/>
      <c r="I4197" s="127" t="str">
        <f t="shared" si="158"/>
        <v>B+</v>
      </c>
      <c r="J4197" s="126"/>
    </row>
    <row r="4198" spans="1:10" ht="12.75" customHeight="1">
      <c r="A4198" s="147" t="str">
        <f>IF('TRI-1C'!$BD$13="","",'TRI-1C'!$BD$13)</f>
        <v>Participar en algunas prácticas tradicionales de su entorno disfrutando y respetando las diferentes manifestaciones culturales</v>
      </c>
      <c r="B4198" s="139"/>
      <c r="C4198" s="139"/>
      <c r="F4198" s="128"/>
      <c r="G4198" s="124" t="str">
        <f>IF(A4198="","",VLOOKUP(J4146,'TRI-1C'!$B$18:$FH$61,55,FALSE))</f>
        <v>B+</v>
      </c>
      <c r="I4198" s="125" t="str">
        <f t="shared" si="158"/>
        <v>B+</v>
      </c>
      <c r="J4198" s="128"/>
    </row>
    <row r="4199" spans="1:10" ht="12.75" customHeight="1">
      <c r="A4199" s="148" t="str">
        <f>IF('TRI-1C'!$BE$13="","",'TRI-1C'!$BE$13)</f>
        <v>Practicar hábitos de cuidado y conservación del medio ambiente que eviten la contaminación del aire, suelo y agua. (D.EIB.10.19.)</v>
      </c>
      <c r="B4199" s="158"/>
      <c r="C4199" s="158"/>
      <c r="D4199" s="158"/>
      <c r="E4199" s="158"/>
      <c r="F4199" s="159"/>
      <c r="G4199" s="122" t="str">
        <f>IF(A4199="","",VLOOKUP(J4146,'TRI-1C'!$B$18:$FH$61,56,FALSE))</f>
        <v>B+</v>
      </c>
      <c r="H4199" s="150"/>
      <c r="I4199" s="127" t="str">
        <f t="shared" si="158"/>
        <v>B+</v>
      </c>
      <c r="J4199" s="126"/>
    </row>
    <row r="4200" spans="1:10" ht="12.75" customHeight="1">
      <c r="A4200" s="11" t="str">
        <f>IF('TRI-1C'!$BF$13="","",'TRI-1C'!$BF$13)</f>
        <v>Realizar acciones de cuidado y protección de plantas y animales de su entorno erradicando actitudes de maltrato.</v>
      </c>
      <c r="B4200" s="156"/>
      <c r="C4200" s="156"/>
      <c r="D4200" s="156"/>
      <c r="E4200" s="156"/>
      <c r="F4200" s="157"/>
      <c r="G4200" s="124" t="str">
        <f>IF(A4200="","",VLOOKUP(J4146,'TRI-1C'!$B$18:$FH$61,57,FALSE))</f>
        <v>B+</v>
      </c>
      <c r="I4200" s="125" t="str">
        <f t="shared" si="158"/>
        <v>B+</v>
      </c>
      <c r="J4200" s="128"/>
    </row>
    <row r="4201" spans="1:10" ht="12.75" customHeight="1">
      <c r="A4201" s="148" t="str">
        <f>IF('TRI-1C'!$BG$13="","",'TRI-1C'!$BG$13)</f>
        <v>Reconocer cómo las personas utilizan el dinero en su entorno familiar para satisfacer sus necesidades y deseos</v>
      </c>
      <c r="B4201" s="149"/>
      <c r="C4201" s="149"/>
      <c r="D4201" s="150"/>
      <c r="E4201" s="150"/>
      <c r="F4201" s="126"/>
      <c r="G4201" s="122" t="str">
        <f>IF(A4201="","",VLOOKUP(J4146,'TRI-1C'!$B$18:$FH$61,58,FALSE))</f>
        <v>B+</v>
      </c>
      <c r="H4201" s="150"/>
      <c r="I4201" s="127" t="str">
        <f t="shared" si="158"/>
        <v>B+</v>
      </c>
      <c r="J4201" s="126"/>
    </row>
    <row r="4202" spans="1:10" ht="12.75" customHeight="1">
      <c r="A4202" s="147" t="str">
        <f>IF('TRI-1C'!$BH$13="","",'TRI-1C'!$BH$13)</f>
        <v>Reconocer las consecuencias de no cuidar sus pertenencias.</v>
      </c>
      <c r="B4202" s="139"/>
      <c r="C4202" s="139"/>
      <c r="F4202" s="128"/>
      <c r="G4202" s="124" t="str">
        <f>IF(A4202="","",VLOOKUP(J4146,'TRI-1C'!$B$18:$FH$61,59,FALSE))</f>
        <v>B+</v>
      </c>
      <c r="I4202" s="125" t="str">
        <f t="shared" si="158"/>
        <v>B+</v>
      </c>
      <c r="J4202" s="128"/>
    </row>
    <row r="4203" spans="1:10" ht="12.75" customHeight="1">
      <c r="A420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4203" s="149"/>
      <c r="C4203" s="149"/>
      <c r="D4203" s="150"/>
      <c r="E4203" s="150"/>
      <c r="F4203" s="126"/>
      <c r="G4203" s="122" t="str">
        <f>IF(A4203="","",VLOOKUP(J4146,'TRI-1C'!$B$18:$FH$61,60,FALSE))</f>
        <v>B+</v>
      </c>
      <c r="H4203" s="150"/>
      <c r="I4203" s="127" t="str">
        <f t="shared" si="158"/>
        <v>B+</v>
      </c>
      <c r="J4203" s="126"/>
    </row>
    <row r="4204" spans="1:10" ht="12.75" customHeight="1">
      <c r="A4204" s="164" t="str">
        <f>'BI-1T'!$A$10</f>
        <v>RELACIONES LOGICAS MATEMATICAS</v>
      </c>
      <c r="B4204" s="139"/>
      <c r="C4204" s="139"/>
      <c r="F4204" s="128"/>
      <c r="G4204" s="124" t="str">
        <f>IF(A4204="","",VLOOKUP(J4146,'TRI-1C'!$B$18:$FH$61,61,FALSE))</f>
        <v>B+</v>
      </c>
      <c r="I4204" s="125"/>
      <c r="J4204" s="128"/>
    </row>
    <row r="4205" spans="1:10" ht="12.75" customHeight="1">
      <c r="A4205" s="192" t="str">
        <f>IF('TRI-1C'!$BK$13="","",'TRI-1C'!$BK$13)</f>
        <v>Asociar las formas de los objetos del entorno con figuras geométricas bidimensionales</v>
      </c>
      <c r="B4205" s="154"/>
      <c r="C4205" s="154"/>
      <c r="D4205" s="154"/>
      <c r="E4205" s="154"/>
      <c r="F4205" s="155"/>
      <c r="G4205" s="122" t="str">
        <f>IF(A4205="","",VLOOKUP(J4146,'TRI-1C'!$B$18:$FH$61,62,FALSE))</f>
        <v>B+</v>
      </c>
      <c r="H4205" s="150"/>
      <c r="I4205" s="127" t="str">
        <f t="shared" ref="I4205:I4226" si="159">IF(G4205="","",G4205)</f>
        <v>B+</v>
      </c>
      <c r="J4205" s="126"/>
    </row>
    <row r="4206" spans="1:10" ht="12.75" customHeight="1">
      <c r="A4206" s="147" t="str">
        <f>IF('TRI-1C'!$BL$13="","",'TRI-1C'!$BL$13)</f>
        <v>Clasificar objetos con dos atributos (tamaño, color o forma).</v>
      </c>
      <c r="B4206" s="139"/>
      <c r="C4206" s="139"/>
      <c r="F4206" s="128"/>
      <c r="G4206" s="124" t="str">
        <f>IF(A4206="","",VLOOKUP(J4146,'TRI-1C'!$B$18:$FH$61,63,FALSE))</f>
        <v>B+</v>
      </c>
      <c r="I4206" s="125" t="str">
        <f t="shared" si="159"/>
        <v>B+</v>
      </c>
      <c r="J4206" s="128"/>
    </row>
    <row r="4207" spans="1:10" ht="12.75" customHeight="1">
      <c r="A4207" s="148" t="str">
        <f>IF('TRI-1C'!$BM$13="","",'TRI-1C'!$BM$13)</f>
        <v>Comparar y armar colecciones de más, igual y menos objetos.</v>
      </c>
      <c r="B4207" s="149"/>
      <c r="C4207" s="149"/>
      <c r="D4207" s="150"/>
      <c r="E4207" s="150"/>
      <c r="F4207" s="126"/>
      <c r="G4207" s="122" t="str">
        <f>IF(A4207="","",VLOOKUP(J4146,'TRI-1C'!$B$18:$FH$61,64,FALSE))</f>
        <v>B+</v>
      </c>
      <c r="H4207" s="150"/>
      <c r="I4207" s="127" t="str">
        <f t="shared" si="159"/>
        <v>B+</v>
      </c>
      <c r="J4207" s="126"/>
    </row>
    <row r="4208" spans="1:10" ht="12.75" customHeight="1">
      <c r="A4208" s="147" t="str">
        <f>IF('TRI-1C'!$BN$13="","",'TRI-1C'!$BN$13)</f>
        <v>Comparar y ordenar secuencialmente un conjunto pequeño de objetos de acuerdo con su tamaño.</v>
      </c>
      <c r="B4208" s="139"/>
      <c r="C4208" s="139"/>
      <c r="F4208" s="128"/>
      <c r="G4208" s="124" t="str">
        <f>IF(A4208="","",VLOOKUP(J4146,'TRI-1C'!$B$18:$FH$61,65,FALSE))</f>
        <v>B+</v>
      </c>
      <c r="I4208" s="125" t="str">
        <f t="shared" si="159"/>
        <v>B+</v>
      </c>
      <c r="J4208" s="128"/>
    </row>
    <row r="4209" spans="1:10" ht="12.75" customHeight="1">
      <c r="A4209" s="148" t="str">
        <f>IF('TRI-1C'!$BO$13="","",'TRI-1C'!$BO$13)</f>
        <v>Comprender la relación de número-cantidad hasta el 10.</v>
      </c>
      <c r="B4209" s="158"/>
      <c r="C4209" s="158"/>
      <c r="D4209" s="158"/>
      <c r="E4209" s="158"/>
      <c r="F4209" s="159"/>
      <c r="G4209" s="122" t="str">
        <f>IF(A4209="","",VLOOKUP(J4146,'TRI-1C'!$B$18:$FH$61,66,FALSE))</f>
        <v>B+</v>
      </c>
      <c r="H4209" s="150"/>
      <c r="I4209" s="127" t="str">
        <f t="shared" si="159"/>
        <v>B+</v>
      </c>
      <c r="J4209" s="126"/>
    </row>
    <row r="4210" spans="1:10" ht="12.75" customHeight="1">
      <c r="A4210" s="11" t="str">
        <f>IF('TRI-1C'!$BP$13="","",'TRI-1C'!$BP$13)</f>
        <v>Comprender la relación del numeral (representación simbólica del número) con la cantidad hasta el 5.</v>
      </c>
      <c r="B4210" s="156"/>
      <c r="C4210" s="156"/>
      <c r="D4210" s="156"/>
      <c r="E4210" s="156"/>
      <c r="F4210" s="157"/>
      <c r="G4210" s="124" t="str">
        <f>IF(A4210="","",VLOOKUP(J4146,'TRI-1C'!$B$18:$FH$61,67,FALSE))</f>
        <v>B+</v>
      </c>
      <c r="I4210" s="125" t="str">
        <f t="shared" si="159"/>
        <v>B+</v>
      </c>
      <c r="J4210" s="128"/>
    </row>
    <row r="4211" spans="1:10" ht="12.75" customHeight="1">
      <c r="A4211" s="148" t="str">
        <f>IF('TRI-1C'!$BQ$13="","",'TRI-1C'!$BQ$13)</f>
        <v>Contar oralmente del 1 al 15 con secuencia numérica.</v>
      </c>
      <c r="B4211" s="149"/>
      <c r="C4211" s="149"/>
      <c r="D4211" s="150"/>
      <c r="E4211" s="150"/>
      <c r="F4211" s="126"/>
      <c r="G4211" s="122" t="str">
        <f>IF(A4211="","",VLOOKUP(J4146,'TRI-1C'!$B$18:$FH$61,68,FALSE))</f>
        <v>B+</v>
      </c>
      <c r="H4211" s="150"/>
      <c r="I4211" s="127" t="str">
        <f t="shared" si="159"/>
        <v>B+</v>
      </c>
      <c r="J4211" s="126"/>
    </row>
    <row r="4212" spans="1:10" ht="12.75" customHeight="1">
      <c r="A4212" s="147" t="str">
        <f>IF('TRI-1C'!$BR$13="","",'TRI-1C'!$BR$13)</f>
        <v>Continuar y reproducir patrones simples con objetos concretos y representaciones gráficas.</v>
      </c>
      <c r="B4212" s="139"/>
      <c r="C4212" s="139"/>
      <c r="F4212" s="128"/>
      <c r="G4212" s="124" t="str">
        <f>IF(A4212="","",VLOOKUP(J4146,'TRI-1C'!$B$18:$FH$61,69,FALSE))</f>
        <v>B+</v>
      </c>
      <c r="I4212" s="125" t="str">
        <f t="shared" si="159"/>
        <v>B+</v>
      </c>
      <c r="J4212" s="128"/>
    </row>
    <row r="4213" spans="1:10" ht="12.75" customHeight="1">
      <c r="A4213" s="148" t="str">
        <f>IF('TRI-1C'!$BS$13="","",'TRI-1C'!$BS$13)</f>
        <v>Establecer la relación de correspondencia entre los elementos de colecciones de objetos.</v>
      </c>
      <c r="B4213" s="149"/>
      <c r="C4213" s="149"/>
      <c r="D4213" s="150"/>
      <c r="E4213" s="150"/>
      <c r="F4213" s="126"/>
      <c r="G4213" s="122" t="str">
        <f>IF(A4213="","",VLOOKUP(J4146,'TRI-1C'!$B$18:$FH$61,70,FALSE))</f>
        <v>B+</v>
      </c>
      <c r="H4213" s="150"/>
      <c r="I4213" s="127" t="str">
        <f t="shared" si="159"/>
        <v>B+</v>
      </c>
      <c r="J4213" s="126"/>
    </row>
    <row r="4214" spans="1:10" ht="12.75" customHeight="1">
      <c r="A4214" s="147" t="str">
        <f>IF('TRI-1C'!$BT$13="","",'TRI-1C'!$BT$13)</f>
        <v>Identificar características de mañana, tarde y noche</v>
      </c>
      <c r="B4214" s="139"/>
      <c r="C4214" s="139"/>
      <c r="F4214" s="128"/>
      <c r="G4214" s="124" t="str">
        <f>IF(A4214="","",VLOOKUP(J4146,'TRI-1C'!$B$18:$FH$61,71,FALSE))</f>
        <v>B+</v>
      </c>
      <c r="I4214" s="125" t="str">
        <f t="shared" si="159"/>
        <v>B+</v>
      </c>
      <c r="J4214" s="128"/>
    </row>
    <row r="4215" spans="1:10" ht="12.75" customHeight="1">
      <c r="A4215" s="192" t="str">
        <f>IF('TRI-1C'!$BU$13="","",'TRI-1C'!$BU$13)</f>
        <v>Identificar en los objetos las nociones de medida: largo/ corto, grueso/delgado.</v>
      </c>
      <c r="B4215" s="154"/>
      <c r="C4215" s="154"/>
      <c r="D4215" s="154"/>
      <c r="E4215" s="154"/>
      <c r="F4215" s="155"/>
      <c r="G4215" s="122" t="str">
        <f>IF(A4215="","",VLOOKUP(J4146,'TRI-1C'!$B$18:$FH$61,72,FALSE))</f>
        <v>B+</v>
      </c>
      <c r="H4215" s="150"/>
      <c r="I4215" s="127" t="str">
        <f t="shared" si="159"/>
        <v>B+</v>
      </c>
      <c r="J4215" s="126"/>
    </row>
    <row r="4216" spans="1:10" ht="12.75" customHeight="1">
      <c r="A4216" s="147" t="str">
        <f>IF('TRI-1C'!$BV$13="","",'TRI-1C'!$BV$13)</f>
        <v>Identificar figuras geométricas básicas: círculo, cuadrado y triángulo en objetos del entorno y en representaciones gráficas.</v>
      </c>
      <c r="B4216" s="139"/>
      <c r="C4216" s="139"/>
      <c r="F4216" s="128"/>
      <c r="G4216" s="124" t="str">
        <f>IF(A4216="","",VLOOKUP(J4146,'TRI-1C'!$B$18:$FH$61,73,FALSE))</f>
        <v>B+</v>
      </c>
      <c r="I4216" s="125" t="str">
        <f t="shared" si="159"/>
        <v>B+</v>
      </c>
      <c r="J4216" s="128"/>
    </row>
    <row r="4217" spans="1:10" ht="12.75" customHeight="1">
      <c r="A4217" s="148" t="str">
        <f>IF('TRI-1C'!$BW$13="","",'TRI-1C'!$BW$13)</f>
        <v>Identificar la diferencia entre lo que se desea y lo que se necesita</v>
      </c>
      <c r="B4217" s="149"/>
      <c r="C4217" s="149"/>
      <c r="D4217" s="150"/>
      <c r="E4217" s="150"/>
      <c r="F4217" s="126"/>
      <c r="G4217" s="122" t="str">
        <f>IF(A4217="","",VLOOKUP(J4146,'TRI-1C'!$B$18:$FH$61,74,FALSE))</f>
        <v>B+</v>
      </c>
      <c r="H4217" s="150"/>
      <c r="I4217" s="127" t="str">
        <f t="shared" si="159"/>
        <v>B+</v>
      </c>
      <c r="J4217" s="126"/>
    </row>
    <row r="4218" spans="1:10" ht="12.75" customHeight="1">
      <c r="A4218" s="147" t="str">
        <f>IF('TRI-1C'!$BX$13="","",'TRI-1C'!$BX$13)</f>
        <v>Identificar las nociones de tiempo en acciones que siceden antes, ahora y después</v>
      </c>
      <c r="B4218" s="139"/>
      <c r="C4218" s="139"/>
      <c r="F4218" s="128"/>
      <c r="G4218" s="124" t="str">
        <f>IF(A4218="","",VLOOKUP(J4146,'TRI-1C'!$B$18:$FH$61,75,FALSE))</f>
        <v>B+</v>
      </c>
      <c r="I4218" s="125" t="str">
        <f t="shared" si="159"/>
        <v>B+</v>
      </c>
      <c r="J4218" s="128"/>
    </row>
    <row r="4219" spans="1:10" ht="12.75" customHeight="1">
      <c r="A4219" s="148" t="str">
        <f>IF('TRI-1C'!$BY$13="","",'TRI-1C'!$BY$13)</f>
        <v>Identificar los números de emergencia a través de actividades lúdicas, y reconocer cuándo pedir ayuda en situaciones sencillas.</v>
      </c>
      <c r="B4219" s="158"/>
      <c r="C4219" s="158"/>
      <c r="D4219" s="158"/>
      <c r="E4219" s="158"/>
      <c r="F4219" s="159"/>
      <c r="G4219" s="122" t="str">
        <f>IF(A4219="","",VLOOKUP(J4146,'TRI-1C'!$B$18:$FH$61,76,FALSE))</f>
        <v>B+</v>
      </c>
      <c r="H4219" s="150"/>
      <c r="I4219" s="127" t="str">
        <f t="shared" si="159"/>
        <v>B+</v>
      </c>
      <c r="J4219" s="126"/>
    </row>
    <row r="4220" spans="1:10" ht="12.75" customHeight="1">
      <c r="A4220" s="11" t="str">
        <f>IF('TRI-1C'!$BZ$13="","",'TRI-1C'!$BZ$13)</f>
        <v>Identificar semejanzas y diferencias en objetos del entorno con criterios de forma, color y tamaño</v>
      </c>
      <c r="B4220" s="156"/>
      <c r="C4220" s="156"/>
      <c r="D4220" s="156"/>
      <c r="E4220" s="156"/>
      <c r="F4220" s="157"/>
      <c r="G4220" s="124" t="str">
        <f>IF(A4220="","",VLOOKUP(J4146,'TRI-1C'!$B$18:$FH$61,77,FALSE))</f>
        <v>B+</v>
      </c>
      <c r="I4220" s="125" t="str">
        <f t="shared" si="159"/>
        <v>B+</v>
      </c>
      <c r="J4220" s="128"/>
    </row>
    <row r="4221" spans="1:10" ht="12.75" customHeight="1">
      <c r="A4221" s="148" t="str">
        <f>IF('TRI-1C'!$CA$13="","",'TRI-1C'!$CA$13)</f>
        <v>Ordenar en secuencias lógica sucesos de hasta cinco eventos en representaciones gráficas de sus actividades de la rutina diaria y en escenas de cuentos</v>
      </c>
      <c r="B4221" s="149"/>
      <c r="C4221" s="149"/>
      <c r="D4221" s="150"/>
      <c r="E4221" s="150"/>
      <c r="F4221" s="126"/>
      <c r="G4221" s="122" t="str">
        <f>IF(A4221="","",VLOOKUP(J4146,'TRI-1C'!$B$18:$FH$61,78,FALSE))</f>
        <v>B+</v>
      </c>
      <c r="H4221" s="150"/>
      <c r="I4221" s="127" t="str">
        <f t="shared" si="159"/>
        <v>B+</v>
      </c>
      <c r="J4221" s="126"/>
    </row>
    <row r="4222" spans="1:10" ht="12.75" customHeight="1">
      <c r="A4222" s="147" t="str">
        <f>IF('TRI-1C'!$CB$13="","",'TRI-1C'!$CB$13)</f>
        <v>Reconocer billetes y monedas en situaciones de la vida real</v>
      </c>
      <c r="B4222" s="139"/>
      <c r="C4222" s="139"/>
      <c r="F4222" s="128"/>
      <c r="G4222" s="124" t="str">
        <f>IF(A4222="","",VLOOKUP(J4146,'TRI-1C'!$B$18:$FH$61,79,FALSE))</f>
        <v>B+</v>
      </c>
      <c r="I4222" s="125" t="str">
        <f t="shared" si="159"/>
        <v>B+</v>
      </c>
      <c r="J4222" s="128"/>
    </row>
    <row r="4223" spans="1:10" ht="12.75" customHeight="1">
      <c r="A422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4223" s="149"/>
      <c r="C4223" s="149"/>
      <c r="D4223" s="150"/>
      <c r="E4223" s="150"/>
      <c r="F4223" s="126"/>
      <c r="G4223" s="122" t="str">
        <f>IF(A4223="","",VLOOKUP(J4146,'TRI-1C'!$B$18:$FH$61,80,FALSE))</f>
        <v>B+</v>
      </c>
      <c r="H4223" s="150"/>
      <c r="I4223" s="127" t="str">
        <f t="shared" si="159"/>
        <v>B+</v>
      </c>
      <c r="J4223" s="126"/>
    </row>
    <row r="4224" spans="1:10" ht="12.75" customHeight="1">
      <c r="A4224" s="147" t="str">
        <f>IF('TRI-1C'!$CD$13="","",'TRI-1C'!$CD$13)</f>
        <v>Reconocer los colores secundarios en objetos e imágenes del entorno.</v>
      </c>
      <c r="B4224" s="139"/>
      <c r="C4224" s="139"/>
      <c r="F4224" s="128"/>
      <c r="G4224" s="124" t="str">
        <f>IF(A4224="","",VLOOKUP(J4146,'TRI-1C'!$B$18:$FH$61,81,FALSE))</f>
        <v>B+</v>
      </c>
      <c r="I4224" s="125" t="str">
        <f t="shared" si="159"/>
        <v>B+</v>
      </c>
      <c r="J4224" s="128"/>
    </row>
    <row r="4225" spans="1:10" ht="12.75" customHeight="1">
      <c r="A422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4225" s="154"/>
      <c r="C4225" s="154"/>
      <c r="D4225" s="154"/>
      <c r="E4225" s="154"/>
      <c r="F4225" s="155"/>
      <c r="G4225" s="122" t="str">
        <f>IF(A4225="","",VLOOKUP(J4146,'TRI-1C'!$B$18:$FH$61,82,FALSE))</f>
        <v>B+</v>
      </c>
      <c r="H4225" s="150"/>
      <c r="I4225" s="127" t="str">
        <f t="shared" si="159"/>
        <v>B+</v>
      </c>
      <c r="J4225" s="126"/>
    </row>
    <row r="4226" spans="1:10" ht="12.75" customHeight="1">
      <c r="A4226" s="147" t="str">
        <f>IF('TRI-1C'!$CF$13="","",'TRI-1C'!$CF$13)</f>
        <v>Relacionar las distintas formas de adquirir dinero con el trabajo y el esfuerzo.</v>
      </c>
      <c r="B4226" s="139"/>
      <c r="C4226" s="139"/>
      <c r="F4226" s="128"/>
      <c r="G4226" s="124" t="str">
        <f>IF(A4226="","",VLOOKUP(J4146,'TRI-1C'!$B$18:$FH$61,83,FALSE))</f>
        <v>B+</v>
      </c>
      <c r="I4226" s="125" t="str">
        <f t="shared" si="159"/>
        <v>B+</v>
      </c>
      <c r="J4226" s="128"/>
    </row>
    <row r="4227" spans="1:10" ht="12.75" customHeight="1">
      <c r="A4227" s="165" t="str">
        <f>'BI-1T'!$A$11</f>
        <v>COMPRENSIÓN Y EXPRESION DEL LENGUAJE</v>
      </c>
      <c r="B4227" s="149"/>
      <c r="C4227" s="149"/>
      <c r="D4227" s="150"/>
      <c r="E4227" s="150"/>
      <c r="F4227" s="126"/>
      <c r="G4227" s="122" t="str">
        <f>IF(A4227="","",VLOOKUP(J4146,'TRI-1C'!$B$18:$FH$61,84,FALSE))</f>
        <v>B+</v>
      </c>
      <c r="H4227" s="150"/>
      <c r="I4227" s="127"/>
      <c r="J4227" s="126"/>
    </row>
    <row r="4228" spans="1:10" ht="12.75" customHeight="1">
      <c r="A4228" s="147" t="str">
        <f>IF('TRI-1C'!$CH$13="","",'TRI-1C'!$CH$13)</f>
        <v>Asociar la imagen de la portada con el título de los cuentos conocidos.</v>
      </c>
      <c r="B4228" s="139"/>
      <c r="C4228" s="139"/>
      <c r="F4228" s="128"/>
      <c r="G4228" s="124" t="str">
        <f>IF(A4228="","",VLOOKUP(J4146,'TRI-1C'!$B$18:$FH$61,85,FALSE))</f>
        <v>A+</v>
      </c>
      <c r="I4228" s="125" t="str">
        <f t="shared" ref="I4228:I4248" si="160">IF(G4228="","",G4228)</f>
        <v>A+</v>
      </c>
      <c r="J4228" s="128"/>
    </row>
    <row r="4229" spans="1:10" ht="12.75" customHeight="1">
      <c r="A4229" s="148" t="str">
        <f>IF('TRI-1C'!$CI$13="","",'TRI-1C'!$CI$13)</f>
        <v>Colaborar en la creación de textos colectivos con la ayuda del docente.</v>
      </c>
      <c r="B4229" s="158"/>
      <c r="C4229" s="158"/>
      <c r="D4229" s="158"/>
      <c r="E4229" s="158"/>
      <c r="F4229" s="159"/>
      <c r="G4229" s="122" t="str">
        <f>IF(A4229="","",VLOOKUP(J4146,'TRI-1C'!$B$18:$FH$61,86,FALSE))</f>
        <v>A+</v>
      </c>
      <c r="H4229" s="150"/>
      <c r="I4229" s="127" t="str">
        <f t="shared" si="160"/>
        <v>A+</v>
      </c>
      <c r="J4229" s="126"/>
    </row>
    <row r="4230" spans="1:10" ht="12.75" customHeight="1">
      <c r="A4230" s="11" t="str">
        <f>IF('TRI-1C'!$CJ$13="","",'TRI-1C'!$CJ$13)</f>
        <v>Comprender el derecho propio y de las otras personas a decir que no como una respuesta válida y respetable.</v>
      </c>
      <c r="B4230" s="156"/>
      <c r="C4230" s="156"/>
      <c r="D4230" s="156"/>
      <c r="E4230" s="156"/>
      <c r="F4230" s="157"/>
      <c r="G4230" s="124" t="str">
        <f>IF(A4230="","",VLOOKUP(J4146,'TRI-1C'!$B$18:$FH$61,87,FALSE))</f>
        <v>A+</v>
      </c>
      <c r="I4230" s="125" t="str">
        <f t="shared" si="160"/>
        <v>A+</v>
      </c>
      <c r="J4230" s="128"/>
    </row>
    <row r="4231" spans="1:10" ht="12.75" customHeight="1">
      <c r="A4231" s="148" t="str">
        <f>IF('TRI-1C'!$CK$13="","",'TRI-1C'!$CK$13)</f>
        <v>Comunicarse a través de dibujos de objetos con detalles que lo vuelven identificables, como representación simbólica de sus ideas.</v>
      </c>
      <c r="B4231" s="149"/>
      <c r="C4231" s="149"/>
      <c r="D4231" s="150"/>
      <c r="E4231" s="150"/>
      <c r="F4231" s="126"/>
      <c r="G4231" s="122" t="str">
        <f>IF(A4231="","",VLOOKUP(J4146,'TRI-1C'!$B$18:$FH$61,88,FALSE))</f>
        <v>A+</v>
      </c>
      <c r="H4231" s="150"/>
      <c r="I4231" s="127" t="str">
        <f t="shared" si="160"/>
        <v>A+</v>
      </c>
      <c r="J4231" s="126"/>
    </row>
    <row r="4232" spans="1:10" ht="12.75" customHeight="1">
      <c r="A4232" s="147" t="str">
        <f>IF('TRI-1C'!$CL$13="","",'TRI-1C'!$CL$13)</f>
        <v>Comunicarse incorporando palabras nuevas a su vocabulario en función de los ambientes y experiencias en las que interactúa.</v>
      </c>
      <c r="B4232" s="139"/>
      <c r="C4232" s="139"/>
      <c r="F4232" s="128"/>
      <c r="G4232" s="124" t="str">
        <f>IF(A4232="","",VLOOKUP(J4146,'TRI-1C'!$B$18:$FH$61,89,FALSE))</f>
        <v>A+</v>
      </c>
      <c r="I4232" s="125" t="str">
        <f t="shared" si="160"/>
        <v>A+</v>
      </c>
      <c r="J4232" s="128"/>
    </row>
    <row r="4233" spans="1:10" ht="12.75" customHeight="1">
      <c r="A4233" s="148" t="str">
        <f>IF('TRI-1C'!$CM$13="","",'TRI-1C'!$CM$13)</f>
        <v>Contar un cuento en base a sus imágenes a partir de la portada y siguiendo la secuencia de las páginas.</v>
      </c>
      <c r="B4233" s="149"/>
      <c r="C4233" s="149"/>
      <c r="D4233" s="150"/>
      <c r="E4233" s="150"/>
      <c r="F4233" s="126"/>
      <c r="G4233" s="122" t="str">
        <f>IF(A4233="","",VLOOKUP(J4146,'TRI-1C'!$B$18:$FH$61,90,FALSE))</f>
        <v>A+</v>
      </c>
      <c r="H4233" s="150"/>
      <c r="I4233" s="127" t="str">
        <f t="shared" si="160"/>
        <v>A+</v>
      </c>
      <c r="J4233" s="126"/>
    </row>
    <row r="4234" spans="1:10" ht="12.75" customHeight="1">
      <c r="A4234" s="147" t="str">
        <f>IF('TRI-1C'!$CN$13="","",'TRI-1C'!$CN$13)</f>
        <v>Describir oralmente imágenes gráficas (pictogramas) y digitales, estructurando oraciones más elaboradas que describan a los objetos que observa.</v>
      </c>
      <c r="B4234" s="139"/>
      <c r="C4234" s="139"/>
      <c r="F4234" s="128"/>
      <c r="G4234" s="124" t="str">
        <f>IF(A4234="","",VLOOKUP(J4146,'TRI-1C'!$B$18:$FH$61,91,FALSE))</f>
        <v>A+</v>
      </c>
      <c r="I4234" s="125" t="str">
        <f t="shared" si="160"/>
        <v>A+</v>
      </c>
      <c r="J4234" s="128"/>
    </row>
    <row r="4235" spans="1:10" ht="12.75" customHeight="1">
      <c r="A4235" s="192" t="str">
        <f>IF('TRI-1C'!$CO$13="","",'TRI-1C'!$CO$13)</f>
        <v>Describir oralmente imágenes relacionadas con los derechos de las personas en situación de movilidad</v>
      </c>
      <c r="B4235" s="154"/>
      <c r="C4235" s="154"/>
      <c r="D4235" s="154"/>
      <c r="E4235" s="154"/>
      <c r="F4235" s="155"/>
      <c r="G4235" s="122" t="str">
        <f>IF(A4235="","",VLOOKUP(J4146,'TRI-1C'!$B$18:$FH$61,92,FALSE))</f>
        <v>A+</v>
      </c>
      <c r="H4235" s="150"/>
      <c r="I4235" s="127" t="str">
        <f t="shared" si="160"/>
        <v>A+</v>
      </c>
      <c r="J4235" s="126"/>
    </row>
    <row r="4236" spans="1:10" ht="12.75" customHeight="1">
      <c r="A4236" s="147" t="str">
        <f>IF('TRI-1C'!$CP$13="","",'TRI-1C'!$CP$13)</f>
        <v>Expresarse oralmente pronunciando correctamente la mayoría de las palabras puede presentarse dificultades en la pronunciación de s, y la r.</v>
      </c>
      <c r="B4236" s="139"/>
      <c r="C4236" s="139"/>
      <c r="F4236" s="128"/>
      <c r="G4236" s="124" t="str">
        <f>IF(A4236="","",VLOOKUP(J4146,'TRI-1C'!$B$18:$FH$61,93,FALSE))</f>
        <v>A+</v>
      </c>
      <c r="I4236" s="125" t="str">
        <f t="shared" si="160"/>
        <v>A+</v>
      </c>
      <c r="J4236" s="128"/>
    </row>
    <row r="4237" spans="1:10" ht="12.75" customHeight="1">
      <c r="A4237" s="148" t="str">
        <f>IF('TRI-1C'!$CQ$13="","",'TRI-1C'!$CQ$13)</f>
        <v>Expresarse utilizando oraciones cortas y completas manteniendo el orden de las palabras.</v>
      </c>
      <c r="B4237" s="149"/>
      <c r="C4237" s="149"/>
      <c r="D4237" s="150"/>
      <c r="E4237" s="150"/>
      <c r="F4237" s="126"/>
      <c r="G4237" s="122" t="str">
        <f>IF(A4237="","",VLOOKUP(J4146,'TRI-1C'!$B$18:$FH$61,94,FALSE))</f>
        <v>A+</v>
      </c>
      <c r="H4237" s="150"/>
      <c r="I4237" s="127" t="str">
        <f t="shared" si="160"/>
        <v>A+</v>
      </c>
      <c r="J4237" s="126"/>
    </row>
    <row r="4238" spans="1:10" ht="12.75" customHeight="1">
      <c r="A4238" s="147" t="str">
        <f>IF('TRI-1C'!$CR$13="","",'TRI-1C'!$CR$13)</f>
        <v>Identificar “auditivamente” el fonema (sonido) inicial de las palabras más utilizadas.</v>
      </c>
      <c r="B4238" s="139"/>
      <c r="C4238" s="139"/>
      <c r="F4238" s="128"/>
      <c r="G4238" s="124" t="str">
        <f>IF(A4238="","",VLOOKUP(J4146,'TRI-1C'!$B$18:$FH$61,95,FALSE))</f>
        <v>A+</v>
      </c>
      <c r="I4238" s="125" t="str">
        <f t="shared" si="160"/>
        <v>A+</v>
      </c>
      <c r="J4238" s="128"/>
    </row>
    <row r="4239" spans="1:10" ht="12.75" customHeight="1">
      <c r="A4239" s="148" t="str">
        <f>IF('TRI-1C'!$CS$13="","",'TRI-1C'!$CS$13)</f>
        <v>Identificar una persona adulta de confianza para solicitar apoyo al enfrentar desafíos emocionales en situaciones cotidianas del entorno escolar</v>
      </c>
      <c r="B4239" s="158"/>
      <c r="C4239" s="158"/>
      <c r="D4239" s="158"/>
      <c r="E4239" s="158"/>
      <c r="F4239" s="159"/>
      <c r="G4239" s="122" t="str">
        <f>IF(A4239="","",VLOOKUP(J4146,'TRI-1C'!$B$18:$FH$61,96,FALSE))</f>
        <v>A+</v>
      </c>
      <c r="H4239" s="150"/>
      <c r="I4239" s="127" t="str">
        <f t="shared" si="160"/>
        <v>A+</v>
      </c>
      <c r="J4239" s="126"/>
    </row>
    <row r="4240" spans="1:10" ht="12.75" customHeight="1">
      <c r="A4240" s="11" t="str">
        <f>IF('TRI-1C'!$CT$13="","",'TRI-1C'!$CT$13)</f>
        <v>Participar en conversaciones más complejas y largas manteniéndose dentro del tema.</v>
      </c>
      <c r="B4240" s="156"/>
      <c r="C4240" s="156"/>
      <c r="D4240" s="156"/>
      <c r="E4240" s="156"/>
      <c r="F4240" s="157"/>
      <c r="G4240" s="124" t="str">
        <f>IF(A4240="","",VLOOKUP(J4146,'TRI-1C'!$B$18:$FH$61,97,FALSE))</f>
        <v>A+</v>
      </c>
      <c r="I4240" s="125" t="str">
        <f t="shared" si="160"/>
        <v>A+</v>
      </c>
      <c r="J4240" s="128"/>
    </row>
    <row r="4241" spans="1:10" ht="12.75" customHeight="1">
      <c r="A4241" s="148" t="str">
        <f>IF('TRI-1C'!$CU$13="","",'TRI-1C'!$CU$13)</f>
        <v>Producir palabras que riman espontáneamente tomado en cuenta los sonidos finales de las mismas.</v>
      </c>
      <c r="B4241" s="149"/>
      <c r="C4241" s="149"/>
      <c r="D4241" s="150"/>
      <c r="E4241" s="150"/>
      <c r="F4241" s="126"/>
      <c r="G4241" s="122" t="str">
        <f>IF(A4241="","",VLOOKUP(J4146,'TRI-1C'!$B$18:$FH$61,98,FALSE))</f>
        <v>A+</v>
      </c>
      <c r="H4241" s="150"/>
      <c r="I4241" s="127" t="str">
        <f t="shared" si="160"/>
        <v>A+</v>
      </c>
      <c r="J4241" s="126"/>
    </row>
    <row r="4242" spans="1:10" ht="12.75" customHeight="1">
      <c r="A4242" s="147" t="str">
        <f>IF('TRI-1C'!$CV$13="","",'TRI-1C'!$CV$13)</f>
        <v>Realizar modificaciones del contenido de un cuento relatado por el adulto, cambiando partes del él como: acciones y final.</v>
      </c>
      <c r="B4242" s="139"/>
      <c r="C4242" s="139"/>
      <c r="F4242" s="128"/>
      <c r="G4242" s="124" t="str">
        <f>IF(A4242="","",VLOOKUP(J4146,'TRI-1C'!$B$18:$FH$61,99,FALSE))</f>
        <v>A+</v>
      </c>
      <c r="I4242" s="125" t="str">
        <f t="shared" si="160"/>
        <v>A+</v>
      </c>
      <c r="J4242" s="128"/>
    </row>
    <row r="4243" spans="1:10" ht="12.75" customHeight="1">
      <c r="A424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243" s="149"/>
      <c r="C4243" s="149"/>
      <c r="D4243" s="150"/>
      <c r="E4243" s="150"/>
      <c r="F4243" s="126"/>
      <c r="G4243" s="122" t="str">
        <f>IF(A4243="","",VLOOKUP(J4146,'TRI-1C'!$B$18:$FH$61,100,FALSE))</f>
        <v>A+</v>
      </c>
      <c r="H4243" s="150"/>
      <c r="I4243" s="127" t="str">
        <f t="shared" si="160"/>
        <v>A+</v>
      </c>
      <c r="J4243" s="126"/>
    </row>
    <row r="4244" spans="1:10" ht="12.75" customHeight="1">
      <c r="A4244" s="147" t="str">
        <f>IF('TRI-1C'!$CX$13="","",'TRI-1C'!$CX$13)</f>
        <v>Reconocer etiquetas y rótulos de su entorno inmediato y los “lee”.</v>
      </c>
      <c r="B4244" s="139"/>
      <c r="C4244" s="139"/>
      <c r="F4244" s="128"/>
      <c r="G4244" s="124" t="str">
        <f>IF(A4244="","",VLOOKUP(J4146,'TRI-1C'!$B$18:$FH$61,101,FALSE))</f>
        <v>A+</v>
      </c>
      <c r="I4244" s="125" t="str">
        <f t="shared" si="160"/>
        <v>A+</v>
      </c>
      <c r="J4244" s="128"/>
    </row>
    <row r="4245" spans="1:10" ht="12.75" customHeight="1">
      <c r="A4245" s="192" t="str">
        <f>IF('TRI-1C'!$CY$13="","",'TRI-1C'!$CY$13)</f>
        <v>Relatar cuentos, narrados por el adulto, manteniendo la secuencia, sin la ayuda del paratexto.</v>
      </c>
      <c r="B4245" s="154"/>
      <c r="C4245" s="154"/>
      <c r="D4245" s="154"/>
      <c r="E4245" s="154"/>
      <c r="F4245" s="155"/>
      <c r="G4245" s="122" t="str">
        <f>IF(A4245="","",VLOOKUP(J4146,'TRI-1C'!$B$18:$FH$61,102,FALSE))</f>
        <v>A+</v>
      </c>
      <c r="H4245" s="150"/>
      <c r="I4245" s="127" t="str">
        <f t="shared" si="160"/>
        <v>A+</v>
      </c>
      <c r="J4245" s="126"/>
    </row>
    <row r="4246" spans="1:10" ht="12.75" customHeight="1">
      <c r="A4246" s="147" t="str">
        <f>IF('TRI-1C'!$CZ$13="","",'TRI-1C'!$CZ$13)</f>
        <v>Reproducir trabalenguas sencillos, adivinanzas, canciones y poemas cortos, mejorando su pronunciación y potenciando su capacidad imaginativa.</v>
      </c>
      <c r="B4246" s="139"/>
      <c r="C4246" s="139"/>
      <c r="F4246" s="128"/>
      <c r="G4246" s="124" t="str">
        <f>IF(A4246="","",VLOOKUP(J4146,'TRI-1C'!$B$18:$FH$61,103,FALSE))</f>
        <v>A+</v>
      </c>
      <c r="I4246" s="125" t="str">
        <f t="shared" si="160"/>
        <v>A+</v>
      </c>
      <c r="J4246" s="128"/>
    </row>
    <row r="4247" spans="1:10" ht="12.75" customHeight="1">
      <c r="A4247" s="148" t="str">
        <f>IF('TRI-1C'!$DA$13="","",'TRI-1C'!$DA$13)</f>
        <v>Responder preguntas sobre un texto narrado por el adulto, relacionadas a los personajes y acciones principales.</v>
      </c>
      <c r="B4247" s="149"/>
      <c r="C4247" s="149"/>
      <c r="D4247" s="150"/>
      <c r="E4247" s="150"/>
      <c r="F4247" s="126"/>
      <c r="G4247" s="122" t="str">
        <f>IF(A4247="","",VLOOKUP(J4146,'TRI-1C'!$B$18:$FH$61,104,FALSE))</f>
        <v>A+</v>
      </c>
      <c r="H4247" s="150"/>
      <c r="I4247" s="127" t="str">
        <f t="shared" si="160"/>
        <v>A+</v>
      </c>
      <c r="J4247" s="126"/>
    </row>
    <row r="4248" spans="1:10" ht="12.75" customHeight="1">
      <c r="A4248" s="147" t="str">
        <f>IF('TRI-1C'!$DB$13="","",'TRI-1C'!$DB$13)</f>
        <v>Seguir instrucciones sencillas que involucren la ejecución de tres o más actividades</v>
      </c>
      <c r="B4248" s="139"/>
      <c r="C4248" s="139"/>
      <c r="F4248" s="128"/>
      <c r="G4248" s="124" t="str">
        <f>IF(A4248="","",VLOOKUP(J4146,'TRI-1C'!$B$18:$FH$61,105,FALSE))</f>
        <v>A+</v>
      </c>
      <c r="I4248" s="125" t="str">
        <f t="shared" si="160"/>
        <v>A+</v>
      </c>
      <c r="J4248" s="128"/>
    </row>
    <row r="4249" spans="1:10" ht="12.75" customHeight="1">
      <c r="A4249" s="165" t="str">
        <f>'BI-1T'!$A$12</f>
        <v>EXPRESIÓN ARTISTICA</v>
      </c>
      <c r="B4249" s="158"/>
      <c r="C4249" s="158"/>
      <c r="D4249" s="158"/>
      <c r="E4249" s="158"/>
      <c r="F4249" s="159"/>
      <c r="G4249" s="122" t="str">
        <f>IF(A4249="","",VLOOKUP(J4146,'TRI-1C'!$B$18:$FH$61,106,FALSE))</f>
        <v>A+</v>
      </c>
      <c r="H4249" s="150"/>
      <c r="I4249" s="127"/>
      <c r="J4249" s="126"/>
    </row>
    <row r="4250" spans="1:10" ht="12.75" customHeight="1">
      <c r="A4250" s="11" t="str">
        <f>IF('TRI-1C'!$DD$13="","",'TRI-1C'!$DD$13)</f>
        <v>Cantar canciones siguiendo el ritmo y coordinando con las expresiones de su cuerpo.</v>
      </c>
      <c r="B4250" s="156"/>
      <c r="C4250" s="156"/>
      <c r="D4250" s="156"/>
      <c r="E4250" s="156"/>
      <c r="F4250" s="157"/>
      <c r="G4250" s="124" t="str">
        <f>IF(A4250="","",VLOOKUP(J4146,'TRI-1C'!$B$18:$FH$61,107,FALSE))</f>
        <v>B+</v>
      </c>
      <c r="I4250" s="125" t="str">
        <f t="shared" ref="I4250:I4260" si="161">IF(G4250="","",G4250)</f>
        <v>B+</v>
      </c>
      <c r="J4250" s="128"/>
    </row>
    <row r="4251" spans="1:10" ht="12.75" customHeight="1">
      <c r="A4251" s="148" t="str">
        <f>IF('TRI-1C'!$DE$13="","",'TRI-1C'!$DE$13)</f>
        <v>Comunicar de manera escrita sus ideas intentando imitar letras o formas parecidas a letras.</v>
      </c>
      <c r="B4251" s="149"/>
      <c r="C4251" s="149"/>
      <c r="D4251" s="150"/>
      <c r="E4251" s="150"/>
      <c r="F4251" s="126"/>
      <c r="G4251" s="122" t="str">
        <f>IF(A4251="","",VLOOKUP(J4146,'TRI-1C'!$B$18:$FH$61,108,FALSE))</f>
        <v>B+</v>
      </c>
      <c r="H4251" s="150"/>
      <c r="I4251" s="127" t="str">
        <f t="shared" si="161"/>
        <v>B+</v>
      </c>
      <c r="J4251" s="126"/>
    </row>
    <row r="4252" spans="1:10" ht="12.75" customHeight="1">
      <c r="A4252" s="147" t="str">
        <f>IF('TRI-1C'!$DF$13="","",'TRI-1C'!$DF$13)</f>
        <v>Ejecutar patrones de más de dos ritmos con partes del cuerpo y elementos o instrumentos sonoros.</v>
      </c>
      <c r="B4252" s="139"/>
      <c r="C4252" s="139"/>
      <c r="F4252" s="128"/>
      <c r="G4252" s="124" t="str">
        <f>IF(A4252="","",VLOOKUP(J4146,'TRI-1C'!$B$18:$FH$61,109,FALSE))</f>
        <v>B+</v>
      </c>
      <c r="I4252" s="125" t="str">
        <f t="shared" si="161"/>
        <v>B+</v>
      </c>
      <c r="J4252" s="128"/>
    </row>
    <row r="4253" spans="1:10" ht="12.75" customHeight="1">
      <c r="A425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4253" s="149"/>
      <c r="C4253" s="149"/>
      <c r="D4253" s="150"/>
      <c r="E4253" s="150"/>
      <c r="F4253" s="126"/>
      <c r="G4253" s="122" t="str">
        <f>IF(A4253="","",VLOOKUP(J4146,'TRI-1C'!$B$18:$FH$61,110,FALSE))</f>
        <v>B+</v>
      </c>
      <c r="H4253" s="150"/>
      <c r="I4253" s="127" t="str">
        <f t="shared" si="161"/>
        <v>B+</v>
      </c>
      <c r="J4253" s="126"/>
    </row>
    <row r="4254" spans="1:10" ht="12.75" customHeight="1">
      <c r="A4254" s="147" t="str">
        <f>IF('TRI-1C'!$DH$13="","",'TRI-1C'!$DH$13)</f>
        <v>Expresar su opinión al observar una obra artística relacionada a la plástica o a la escultura.</v>
      </c>
      <c r="B4254" s="139"/>
      <c r="C4254" s="139"/>
      <c r="F4254" s="128"/>
      <c r="G4254" s="124" t="str">
        <f>IF(A4254="","",VLOOKUP(J4146,'TRI-1C'!$B$18:$FH$61,111,FALSE))</f>
        <v>B+</v>
      </c>
      <c r="I4254" s="125" t="str">
        <f t="shared" si="161"/>
        <v>B+</v>
      </c>
      <c r="J4254" s="128"/>
    </row>
    <row r="4255" spans="1:10" ht="12.75" customHeight="1">
      <c r="A4255" s="192" t="str">
        <f>IF('TRI-1C'!$DI$13="","",'TRI-1C'!$DI$13)</f>
        <v>Expresar sus vivencias y experiencias a través del dibujo libre.</v>
      </c>
      <c r="B4255" s="154"/>
      <c r="C4255" s="154"/>
      <c r="D4255" s="154"/>
      <c r="E4255" s="154"/>
      <c r="F4255" s="155"/>
      <c r="G4255" s="122" t="str">
        <f>IF(A4255="","",VLOOKUP(J4146,'TRI-1C'!$B$18:$FH$61,112,FALSE))</f>
        <v>B+</v>
      </c>
      <c r="H4255" s="150"/>
      <c r="I4255" s="127" t="str">
        <f t="shared" si="161"/>
        <v>B+</v>
      </c>
      <c r="J4255" s="126"/>
    </row>
    <row r="4256" spans="1:10" ht="12.75" customHeight="1">
      <c r="A4256" s="147" t="str">
        <f>IF('TRI-1C'!$DJ$13="","",'TRI-1C'!$DJ$13)</f>
        <v>Mantener el ritmo y las secuencias de pasos sencillos durante la ejecución de coreografías.</v>
      </c>
      <c r="B4256" s="139"/>
      <c r="C4256" s="139"/>
      <c r="F4256" s="128"/>
      <c r="G4256" s="124" t="str">
        <f>IF(A4256="","",VLOOKUP(J4146,'TRI-1C'!$B$18:$FH$61,113,FALSE))</f>
        <v>B+</v>
      </c>
      <c r="I4256" s="125" t="str">
        <f t="shared" si="161"/>
        <v>B+</v>
      </c>
      <c r="J4256" s="128"/>
    </row>
    <row r="4257" spans="1:10" ht="12.75" customHeight="1">
      <c r="A425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257" s="149"/>
      <c r="C4257" s="149"/>
      <c r="D4257" s="150"/>
      <c r="E4257" s="150"/>
      <c r="F4257" s="126"/>
      <c r="G4257" s="122" t="str">
        <f>IF(A4257="","",VLOOKUP(J4146,'TRI-1C'!$B$18:$FH$61,114,FALSE))</f>
        <v>B+</v>
      </c>
      <c r="H4257" s="150"/>
      <c r="I4257" s="127" t="str">
        <f t="shared" si="161"/>
        <v>B+</v>
      </c>
      <c r="J4257" s="126"/>
    </row>
    <row r="4258" spans="1:10" ht="12.75" customHeight="1">
      <c r="A4258" s="147" t="str">
        <f>IF('TRI-1C'!$DL$13="","",'TRI-1C'!$DL$13)</f>
        <v>Participar en dramatizaciones, asumiendo roles de diferentes personas del entorno y de personajes de cuentos e historietas.</v>
      </c>
      <c r="B4258" s="139"/>
      <c r="C4258" s="139"/>
      <c r="F4258" s="128"/>
      <c r="G4258" s="124" t="str">
        <f>IF(A4258="","",VLOOKUP(J4146,'TRI-1C'!$B$18:$FH$61,115,FALSE))</f>
        <v>B+</v>
      </c>
      <c r="I4258" s="125" t="str">
        <f t="shared" si="161"/>
        <v>B+</v>
      </c>
      <c r="J4258" s="128"/>
    </row>
    <row r="4259" spans="1:10" ht="12.75" customHeight="1">
      <c r="A4259" s="148" t="str">
        <f>IF('TRI-1C'!$DM$13="","",'TRI-1C'!$DM$13)</f>
        <v>Participar en rondas populares, bailes y juegos tradicionales, asumiendo los roles y respetando las reglas.</v>
      </c>
      <c r="B4259" s="158"/>
      <c r="C4259" s="158"/>
      <c r="D4259" s="158"/>
      <c r="E4259" s="158"/>
      <c r="F4259" s="159"/>
      <c r="G4259" s="122" t="str">
        <f>IF(A4259="","",VLOOKUP(J4146,'TRI-1C'!$B$18:$FH$61,116,FALSE))</f>
        <v>B+</v>
      </c>
      <c r="H4259" s="150"/>
      <c r="I4259" s="127" t="str">
        <f t="shared" si="161"/>
        <v>B+</v>
      </c>
      <c r="J4259" s="126"/>
    </row>
    <row r="4260" spans="1:10" ht="12.75" customHeight="1">
      <c r="A4260" s="11" t="str">
        <f>IF('TRI-1C'!$DN$13="","",'TRI-1C'!$DN$13)</f>
        <v>Realizar actividades creativas utilizando las técnicas grafo plásticas con variedad de materiales.</v>
      </c>
      <c r="B4260" s="156"/>
      <c r="C4260" s="156"/>
      <c r="D4260" s="156"/>
      <c r="E4260" s="156"/>
      <c r="F4260" s="157"/>
      <c r="G4260" s="124" t="str">
        <f>IF(A4260="","",VLOOKUP(J4146,'TRI-1C'!$B$18:$FH$61,117,FALSE))</f>
        <v>B+</v>
      </c>
      <c r="I4260" s="125" t="str">
        <f t="shared" si="161"/>
        <v>B+</v>
      </c>
      <c r="J4260" s="128"/>
    </row>
    <row r="4261" spans="1:10" ht="12.75" customHeight="1">
      <c r="A4261" s="165" t="str">
        <f>'BI-1T'!$A$13</f>
        <v>EXPRESION CORPORAL Y MOTRICIDAD</v>
      </c>
      <c r="B4261" s="149"/>
      <c r="C4261" s="149"/>
      <c r="D4261" s="150"/>
      <c r="E4261" s="150"/>
      <c r="F4261" s="126"/>
      <c r="G4261" s="122" t="str">
        <f>IF(A4261="","",VLOOKUP(J4146,'TRI-1C'!$B$18:$FH$61,118,FALSE))</f>
        <v>B+</v>
      </c>
      <c r="H4261" s="150"/>
      <c r="I4261" s="127"/>
      <c r="J4261" s="126"/>
    </row>
    <row r="4262" spans="1:10" ht="12.75" customHeight="1">
      <c r="A4262" s="147" t="str">
        <f>IF('TRI-1C'!$DP$13="","",'TRI-1C'!$DP$13)</f>
        <v>Caminar y correr con soltura y seguridad manteniendo el equilibrio a diferentes distancias, orientaciones y ritmos en espacios parciales.</v>
      </c>
      <c r="B4262" s="139"/>
      <c r="C4262" s="139"/>
      <c r="F4262" s="128"/>
      <c r="G4262" s="124" t="str">
        <f>IF(A4262="","",VLOOKUP(J4146,'TRI-1C'!$B$18:$FH$61,119,FALSE))</f>
        <v>A-</v>
      </c>
      <c r="I4262" s="125" t="str">
        <f t="shared" ref="I4262:I4289" si="162">IF(G4262="","",G4262)</f>
        <v>A-</v>
      </c>
      <c r="J4262" s="128"/>
    </row>
    <row r="4263" spans="1:10" ht="12.75" customHeight="1">
      <c r="A426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4263" s="149"/>
      <c r="C4263" s="149"/>
      <c r="D4263" s="150"/>
      <c r="E4263" s="150"/>
      <c r="F4263" s="126"/>
      <c r="G4263" s="122" t="str">
        <f>IF(A4263="","",VLOOKUP(J4146,'TRI-1C'!$B$18:$FH$61,120,FALSE))</f>
        <v>A-</v>
      </c>
      <c r="H4263" s="150"/>
      <c r="I4263" s="127" t="str">
        <f t="shared" si="162"/>
        <v>A-</v>
      </c>
      <c r="J4263" s="126"/>
    </row>
    <row r="4264" spans="1:10" ht="12.75" customHeight="1">
      <c r="A4264" s="147" t="str">
        <f>IF('TRI-1C'!$DR$13="","",'TRI-1C'!$DR$13)</f>
        <v>Discriminar sonidos onomatopéyicos y diferencia los sonidos naturales de los artificiales</v>
      </c>
      <c r="B4264" s="139"/>
      <c r="C4264" s="139"/>
      <c r="F4264" s="128"/>
      <c r="G4264" s="124" t="str">
        <f>IF(A4264="","",VLOOKUP(J4146,'TRI-1C'!$B$18:$FH$61,121,FALSE))</f>
        <v>A-</v>
      </c>
      <c r="I4264" s="125" t="str">
        <f t="shared" si="162"/>
        <v>A-</v>
      </c>
      <c r="J4264" s="128"/>
    </row>
    <row r="4265" spans="1:10" ht="12.75" customHeight="1">
      <c r="A4265" s="192" t="str">
        <f>IF('TRI-1C'!$DS$13="","",'TRI-1C'!$DS$13)</f>
        <v>Ejecutar actividades coordinadamente y con un control adecuado de fuerza y tonicidad muscular como: lanzar, atrapar y patear objetos y pelotas.</v>
      </c>
      <c r="B4265" s="154"/>
      <c r="C4265" s="154"/>
      <c r="D4265" s="154"/>
      <c r="E4265" s="154"/>
      <c r="F4265" s="155"/>
      <c r="G4265" s="122" t="str">
        <f>IF(A4265="","",VLOOKUP(J4146,'TRI-1C'!$B$18:$FH$61,122,FALSE))</f>
        <v>A-</v>
      </c>
      <c r="H4265" s="150"/>
      <c r="I4265" s="127" t="str">
        <f t="shared" si="162"/>
        <v>A-</v>
      </c>
      <c r="J4265" s="126"/>
    </row>
    <row r="4266" spans="1:10" ht="12.75" customHeight="1">
      <c r="A4266" s="147" t="str">
        <f>IF('TRI-1C'!$DT$13="","",'TRI-1C'!$DT$13)</f>
        <v>Emplear su lado dominante en la realización de la mayoría de las actividades que utilice la mano, ojo y pie.</v>
      </c>
      <c r="B4266" s="139"/>
      <c r="C4266" s="139"/>
      <c r="F4266" s="128"/>
      <c r="G4266" s="124" t="str">
        <f>IF(A4266="","",VLOOKUP(J4146,'TRI-1C'!$B$18:$FH$61,123,FALSE))</f>
        <v>A-</v>
      </c>
      <c r="I4266" s="125" t="str">
        <f t="shared" si="162"/>
        <v>A-</v>
      </c>
      <c r="J4266" s="128"/>
    </row>
    <row r="4267" spans="1:10" ht="12.75" customHeight="1">
      <c r="A4267" s="148" t="str">
        <f>IF('TRI-1C'!$DU$13="","",'TRI-1C'!$DU$13)</f>
        <v>Galopar y salticar coordinadamente con obstáculos ejecutando circuitos.</v>
      </c>
      <c r="B4267" s="149"/>
      <c r="C4267" s="149"/>
      <c r="D4267" s="150"/>
      <c r="E4267" s="150"/>
      <c r="F4267" s="126"/>
      <c r="G4267" s="122" t="str">
        <f>IF(A4267="","",VLOOKUP(J4146,'TRI-1C'!$B$18:$FH$61,124,FALSE))</f>
        <v>A-</v>
      </c>
      <c r="H4267" s="150"/>
      <c r="I4267" s="127" t="str">
        <f t="shared" si="162"/>
        <v>A-</v>
      </c>
      <c r="J4267" s="126"/>
    </row>
    <row r="4268" spans="1:10" ht="12.75" customHeight="1">
      <c r="A426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4268" s="139"/>
      <c r="C4268" s="139"/>
      <c r="F4268" s="128"/>
      <c r="G4268" s="124" t="str">
        <f>IF(A4268="","",VLOOKUP(J4146,'TRI-1C'!$B$18:$FH$61,125,FALSE))</f>
        <v>A-</v>
      </c>
      <c r="I4268" s="125" t="str">
        <f t="shared" si="162"/>
        <v>A-</v>
      </c>
      <c r="J4268" s="128"/>
    </row>
    <row r="4269" spans="1:10" ht="12.75" customHeight="1">
      <c r="A4269" s="148" t="str">
        <f>IF('TRI-1C'!$DW$13="","",'TRI-1C'!$DW$13)</f>
        <v>Mantener el equilibro al caminar sobre líneas rectas, curvas y quebradas con altura (aprox. 20 cm) logrando un adecuado control postural.</v>
      </c>
      <c r="B4269" s="158"/>
      <c r="C4269" s="158"/>
      <c r="D4269" s="158"/>
      <c r="E4269" s="158"/>
      <c r="F4269" s="159"/>
      <c r="G4269" s="122" t="str">
        <f>IF(A4269="","",VLOOKUP(J4146,'TRI-1C'!$B$18:$FH$61,126,FALSE))</f>
        <v>A-</v>
      </c>
      <c r="H4269" s="150"/>
      <c r="I4269" s="127" t="str">
        <f t="shared" si="162"/>
        <v>A-</v>
      </c>
      <c r="J4269" s="126"/>
    </row>
    <row r="4270" spans="1:10" ht="12.75" customHeight="1">
      <c r="A4270" s="11" t="str">
        <f>IF('TRI-1C'!$DX$13="","",'TRI-1C'!$DX$13)</f>
        <v>Mantener un adecuado control postural en diferentes posiciones del cuerpo y en desplazamientos.</v>
      </c>
      <c r="B4270" s="156"/>
      <c r="C4270" s="156"/>
      <c r="D4270" s="156"/>
      <c r="E4270" s="156"/>
      <c r="F4270" s="157"/>
      <c r="G4270" s="124" t="str">
        <f>IF(A4270="","",VLOOKUP(J4146,'TRI-1C'!$B$18:$FH$61,127,FALSE))</f>
        <v>A-</v>
      </c>
      <c r="I4270" s="125" t="str">
        <f t="shared" si="162"/>
        <v>A-</v>
      </c>
      <c r="J4270" s="128"/>
    </row>
    <row r="4271" spans="1:10" ht="12.75" customHeight="1">
      <c r="A4271" s="148" t="str">
        <f>IF('TRI-1C'!$DY$13="","",'TRI-1C'!$DY$13)</f>
        <v>Orientarse en el espacio realizando desplazamientos en función de consignas dadas con las nociones: entre, adelante-atrás, junto a, cerca-lejos</v>
      </c>
      <c r="B4271" s="149"/>
      <c r="C4271" s="149"/>
      <c r="D4271" s="150"/>
      <c r="E4271" s="150"/>
      <c r="F4271" s="126"/>
      <c r="G4271" s="122" t="str">
        <f>IF(A4271="","",VLOOKUP(J4146,'TRI-1C'!$B$18:$FH$61,128,FALSE))</f>
        <v>A-</v>
      </c>
      <c r="H4271" s="150"/>
      <c r="I4271" s="127" t="str">
        <f t="shared" si="162"/>
        <v>A-</v>
      </c>
      <c r="J4271" s="126"/>
    </row>
    <row r="4272" spans="1:10" ht="12.75" customHeight="1">
      <c r="A4272" s="147" t="str">
        <f>IF('TRI-1C'!$DZ$13="","",'TRI-1C'!$DZ$13)</f>
        <v>Realiza varios movimientos y desplazamientos combinados a diferentes velocidades (rápido, lento), duración (largos y corto).</v>
      </c>
      <c r="B4272" s="139"/>
      <c r="C4272" s="139"/>
      <c r="F4272" s="128"/>
      <c r="G4272" s="124" t="str">
        <f>IF(A4272="","",VLOOKUP(J4146,'TRI-1C'!$B$18:$FH$61,129,FALSE))</f>
        <v>A-</v>
      </c>
      <c r="I4272" s="125" t="str">
        <f t="shared" si="162"/>
        <v>A-</v>
      </c>
      <c r="J4272" s="128"/>
    </row>
    <row r="4273" spans="1:10" ht="12.75" customHeight="1">
      <c r="A4273" s="148" t="str">
        <f>IF('TRI-1C'!$EA$13="","",'TRI-1C'!$EA$13)</f>
        <v>Realizar actividades de coordinación visomotriz con niveles de dificultad creciente en el tamaño y tipo de materiales.</v>
      </c>
      <c r="B4273" s="149"/>
      <c r="C4273" s="149"/>
      <c r="D4273" s="150"/>
      <c r="E4273" s="150"/>
      <c r="F4273" s="126"/>
      <c r="G4273" s="122" t="str">
        <f>IF(A4273="","",VLOOKUP(J4146,'TRI-1C'!$B$18:$FH$61,130,FALSE))</f>
        <v>A-</v>
      </c>
      <c r="H4273" s="150"/>
      <c r="I4273" s="127" t="str">
        <f t="shared" si="162"/>
        <v>A-</v>
      </c>
      <c r="J4273" s="126"/>
    </row>
    <row r="4274" spans="1:10" ht="12.75" customHeight="1">
      <c r="A4274" s="147" t="str">
        <f>IF('TRI-1C'!$EB$13="","",'TRI-1C'!$EB$13)</f>
        <v>Realizar desplazamientos y movimientos combinados utilizando el espacio total y parcial a diferentes distancias (largas-cortas)</v>
      </c>
      <c r="B4274" s="139"/>
      <c r="C4274" s="139"/>
      <c r="F4274" s="128"/>
      <c r="G4274" s="124" t="str">
        <f>IF(A4274="","",VLOOKUP(J4146,'TRI-1C'!$B$18:$FH$61,131,FALSE))</f>
        <v>A-</v>
      </c>
      <c r="I4274" s="125" t="str">
        <f t="shared" si="162"/>
        <v>A-</v>
      </c>
      <c r="J4274" s="128"/>
    </row>
    <row r="4275" spans="1:10" ht="12.75" customHeight="1">
      <c r="A427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4275" s="154"/>
      <c r="C4275" s="154"/>
      <c r="D4275" s="154"/>
      <c r="E4275" s="154"/>
      <c r="F4275" s="155"/>
      <c r="G4275" s="122" t="str">
        <f>IF(A4275="","",VLOOKUP(J4146,'TRI-1C'!$B$18:$FH$61,132,FALSE))</f>
        <v>A-</v>
      </c>
      <c r="H4275" s="150"/>
      <c r="I4275" s="127" t="str">
        <f t="shared" si="162"/>
        <v>A-</v>
      </c>
      <c r="J4275" s="126"/>
    </row>
    <row r="4276" spans="1:10" ht="12.75" customHeight="1">
      <c r="A427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4276" s="139"/>
      <c r="C4276" s="139"/>
      <c r="F4276" s="128"/>
      <c r="G4276" s="124" t="str">
        <f>IF(A4276="","",VLOOKUP(J4146,'TRI-1C'!$B$18:$FH$61,133,FALSE))</f>
        <v>A-</v>
      </c>
      <c r="I4276" s="125" t="str">
        <f t="shared" si="162"/>
        <v>A-</v>
      </c>
      <c r="J4276" s="128"/>
    </row>
    <row r="4277" spans="1:10" ht="12.75" customHeight="1">
      <c r="A427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4277" s="149"/>
      <c r="C4277" s="149"/>
      <c r="D4277" s="150"/>
      <c r="E4277" s="150"/>
      <c r="F4277" s="126"/>
      <c r="G4277" s="122" t="str">
        <f>IF(A4277="","",VLOOKUP(J4146,'TRI-1C'!$B$18:$FH$61,134,FALSE))</f>
        <v>A-</v>
      </c>
      <c r="H4277" s="150"/>
      <c r="I4277" s="127" t="str">
        <f t="shared" si="162"/>
        <v>A-</v>
      </c>
      <c r="J4277" s="126"/>
    </row>
    <row r="4278" spans="1:10" ht="12.75" customHeight="1">
      <c r="A4278" s="147" t="str">
        <f>IF('TRI-1C'!$EF$13="","",'TRI-1C'!$EF$13)</f>
        <v>Realizar movimientos diferenciados con los lados laterales del cuerpo (un lado y otro lado).</v>
      </c>
      <c r="B4278" s="139"/>
      <c r="C4278" s="139"/>
      <c r="F4278" s="128"/>
      <c r="G4278" s="124" t="str">
        <f>IF(A4278="","",VLOOKUP(J4146,'TRI-1C'!$B$18:$FH$61,135,FALSE))</f>
        <v>A-</v>
      </c>
      <c r="I4278" s="125" t="str">
        <f t="shared" si="162"/>
        <v>A-</v>
      </c>
      <c r="J4278" s="128"/>
    </row>
    <row r="4279" spans="1:10" ht="12.75" customHeight="1">
      <c r="A4279" s="148" t="str">
        <f>IF('TRI-1C'!$EG$13="","",'TRI-1C'!$EG$13)</f>
        <v>Realizar movimientos para la coordinación de ojo y pie como: patear pelotas hacia un punto fijo determinado.</v>
      </c>
      <c r="B4279" s="158"/>
      <c r="C4279" s="158"/>
      <c r="D4279" s="158"/>
      <c r="E4279" s="158"/>
      <c r="F4279" s="159"/>
      <c r="G4279" s="122" t="str">
        <f>IF(A4279="","",VLOOKUP(J4146,'TRI-1C'!$B$18:$FH$61,136,FALSE))</f>
        <v>A-</v>
      </c>
      <c r="H4279" s="150"/>
      <c r="I4279" s="127" t="str">
        <f t="shared" si="162"/>
        <v>A-</v>
      </c>
      <c r="J4279" s="126"/>
    </row>
    <row r="4280" spans="1:10" ht="12.75" customHeight="1">
      <c r="A4280" s="11" t="str">
        <f>IF('TRI-1C'!$EH$13="","",'TRI-1C'!$EH$13)</f>
        <v>Realizar representaciones gráficas utilizando el dibujo con detalles que le dan intencionalidad y sentido para identificarlos</v>
      </c>
      <c r="B4280" s="156"/>
      <c r="C4280" s="156"/>
      <c r="D4280" s="156"/>
      <c r="E4280" s="156"/>
      <c r="F4280" s="157"/>
      <c r="G4280" s="124" t="str">
        <f>IF(A4280="","",VLOOKUP(J4146,'TRI-1C'!$B$18:$FH$61,137,FALSE))</f>
        <v>A-</v>
      </c>
      <c r="I4280" s="125" t="str">
        <f t="shared" si="162"/>
        <v>A-</v>
      </c>
      <c r="J4280" s="128"/>
    </row>
    <row r="4281" spans="1:10" ht="12.75" customHeight="1">
      <c r="A4281" s="148" t="str">
        <f>IF('TRI-1C'!$EI$13="","",'TRI-1C'!$EI$13)</f>
        <v>Reconocer la importancia del peatón y respetar su espacio en la vía mediante actividades lúdicas que fomenten el aprendizaje de normas de tránsito.</v>
      </c>
      <c r="B4281" s="149"/>
      <c r="C4281" s="149"/>
      <c r="D4281" s="150"/>
      <c r="E4281" s="150"/>
      <c r="F4281" s="126"/>
      <c r="G4281" s="122" t="str">
        <f>IF(A4281="","",VLOOKUP(J4146,'TRI-1C'!$B$18:$FH$61,138,FALSE))</f>
        <v>A-</v>
      </c>
      <c r="H4281" s="150"/>
      <c r="I4281" s="127" t="str">
        <f t="shared" si="162"/>
        <v>A-</v>
      </c>
      <c r="J4281" s="126"/>
    </row>
    <row r="4282" spans="1:10" ht="12.75" customHeight="1">
      <c r="A4282" s="147" t="str">
        <f>IF('TRI-1C'!$EJ$13="","",'TRI-1C'!$EJ$13)</f>
        <v>Representar la figura humana utilizando el monigote e incorporando detalles según la interiorización de su imagen corporal.</v>
      </c>
      <c r="B4282" s="139"/>
      <c r="C4282" s="139"/>
      <c r="F4282" s="128"/>
      <c r="G4282" s="124" t="str">
        <f>IF(A4282="","",VLOOKUP(J4146,'TRI-1C'!$B$18:$FH$61,139,FALSE))</f>
        <v>A-</v>
      </c>
      <c r="I4282" s="125" t="str">
        <f t="shared" si="162"/>
        <v>A-</v>
      </c>
      <c r="J4282" s="128"/>
    </row>
    <row r="4283" spans="1:10" ht="12.75" customHeight="1">
      <c r="A4283" s="148" t="str">
        <f>IF('TRI-1C'!$EK$13="","",'TRI-1C'!$EK$13)</f>
        <v>Saltar de un pie a otro alternadamente, de manera autónoma.</v>
      </c>
      <c r="B4283" s="149"/>
      <c r="C4283" s="149"/>
      <c r="D4283" s="150"/>
      <c r="E4283" s="150"/>
      <c r="F4283" s="126"/>
      <c r="G4283" s="122" t="str">
        <f>IF(A4283="","",VLOOKUP(J4146,'TRI-1C'!$B$18:$FH$61,140,FALSE))</f>
        <v>A-</v>
      </c>
      <c r="H4283" s="150"/>
      <c r="I4283" s="127" t="str">
        <f t="shared" si="162"/>
        <v>A-</v>
      </c>
      <c r="J4283" s="126"/>
    </row>
    <row r="4284" spans="1:10" ht="12.75" customHeight="1">
      <c r="A4284" s="147" t="str">
        <f>IF('TRI-1C'!$EL$13="","",'TRI-1C'!$EL$13)</f>
        <v>Saltar en dos pies en sentido vertical obstáculos de 20 a 30 cm en altura y en sentido horizontal longitudes de aproximadamente 50 a 70 cm.</v>
      </c>
      <c r="B4284" s="139"/>
      <c r="C4284" s="139"/>
      <c r="F4284" s="128"/>
      <c r="G4284" s="124" t="str">
        <f>IF(A4284="","",VLOOKUP(J4146,'TRI-1C'!$B$18:$FH$61,141,FALSE))</f>
        <v>A-</v>
      </c>
      <c r="I4284" s="125" t="str">
        <f t="shared" si="162"/>
        <v>A-</v>
      </c>
      <c r="J4284" s="128"/>
    </row>
    <row r="4285" spans="1:10" ht="12.75" customHeight="1">
      <c r="A4285" s="192" t="str">
        <f>IF('TRI-1C'!$EM$13="","",'TRI-1C'!$EM$13)</f>
        <v>Subir y bajar escaleras alternando los pies.</v>
      </c>
      <c r="B4285" s="154"/>
      <c r="C4285" s="154"/>
      <c r="D4285" s="154"/>
      <c r="E4285" s="154"/>
      <c r="F4285" s="155"/>
      <c r="G4285" s="122" t="str">
        <f>IF(A4285="","",VLOOKUP(J4146,'TRI-1C'!$B$18:$FH$61,142,FALSE))</f>
        <v>A-</v>
      </c>
      <c r="H4285" s="150"/>
      <c r="I4285" s="127" t="str">
        <f t="shared" si="162"/>
        <v>A-</v>
      </c>
      <c r="J4285" s="126"/>
    </row>
    <row r="4286" spans="1:10" ht="12.75" customHeight="1">
      <c r="A4286" s="147" t="str">
        <f>IF('TRI-1C'!$EN$13="","",'TRI-1C'!$EN$13)</f>
        <v>Trepar y reptar a diferentes ritmos y en posiciones corporales diversas (cúbito ventral y cúbito dorsal).</v>
      </c>
      <c r="B4286" s="139"/>
      <c r="C4286" s="139"/>
      <c r="F4286" s="128"/>
      <c r="G4286" s="124" t="str">
        <f>IF(A4286="","",VLOOKUP(J4146,'TRI-1C'!$B$18:$FH$61,143,FALSE))</f>
        <v>A-</v>
      </c>
      <c r="I4286" s="125" t="str">
        <f t="shared" si="162"/>
        <v>A-</v>
      </c>
      <c r="J4286" s="128"/>
    </row>
    <row r="4287" spans="1:10" ht="12.75" customHeight="1">
      <c r="A4287" s="148" t="str">
        <f>IF('TRI-1C'!$EO$13="","",'TRI-1C'!$EO$13)</f>
        <v>Ubicar algunas partes de su cuerpo en función de las nociones de al lado, junto a, cerca-lejos.</v>
      </c>
      <c r="B4287" s="149"/>
      <c r="C4287" s="149"/>
      <c r="D4287" s="150"/>
      <c r="E4287" s="150"/>
      <c r="F4287" s="126"/>
      <c r="G4287" s="122" t="str">
        <f>IF(A4287="","",VLOOKUP(J4146,'TRI-1C'!$B$18:$FH$61,144,FALSE))</f>
        <v>A-</v>
      </c>
      <c r="H4287" s="150"/>
      <c r="I4287" s="127" t="str">
        <f t="shared" si="162"/>
        <v>A-</v>
      </c>
      <c r="J4287" s="126"/>
    </row>
    <row r="4288" spans="1:10" ht="12.75" customHeight="1">
      <c r="A4288" s="147" t="str">
        <f>IF('TRI-1C'!$EP$13="","",'TRI-1C'!$EP$13)</f>
        <v>Utilizar el espacio parcial e inicia con el uso del espacio total para realizar representaciones gráficas.</v>
      </c>
      <c r="B4288" s="139"/>
      <c r="C4288" s="139"/>
      <c r="F4288" s="128"/>
      <c r="G4288" s="124" t="str">
        <f>IF(A4288="","",VLOOKUP(J4146,'TRI-1C'!$B$18:$FH$61,145,FALSE))</f>
        <v>A-</v>
      </c>
      <c r="I4288" s="125" t="str">
        <f t="shared" si="162"/>
        <v>A-</v>
      </c>
      <c r="J4288" s="128"/>
    </row>
    <row r="4289" spans="1:10" ht="12.75" customHeight="1">
      <c r="A4289" s="148" t="str">
        <f>IF('TRI-1C'!$EQ$13="","",'TRI-1C'!$EQ$13)</f>
        <v>Utilizar la pinza digital para coger lápices, marcadores, pinceles y diversos tipos de materiales.</v>
      </c>
      <c r="B4289" s="158"/>
      <c r="C4289" s="158"/>
      <c r="D4289" s="158"/>
      <c r="E4289" s="158"/>
      <c r="F4289" s="159"/>
      <c r="G4289" s="122" t="str">
        <f>IF(A4289="","",VLOOKUP(J4146,'TRI-1C'!$B$18:$FH$61,146,FALSE))</f>
        <v>A-</v>
      </c>
      <c r="H4289" s="150"/>
      <c r="I4289" s="127" t="str">
        <f t="shared" si="162"/>
        <v>A-</v>
      </c>
      <c r="J4289" s="126"/>
    </row>
    <row r="4290" spans="1:10" ht="12.75" customHeight="1">
      <c r="A4290" s="6" t="str">
        <f>NOTAS!$O$14</f>
        <v>CIVICA Y ACOMPAÑAMIENTO INTEGRAL</v>
      </c>
      <c r="B4290" s="156"/>
      <c r="C4290" s="156"/>
      <c r="D4290" s="156"/>
      <c r="E4290" s="156"/>
      <c r="F4290" s="157"/>
      <c r="G4290" s="124" t="str">
        <f>IF(A4290="","",VLOOKUP(J4146,'TRI-1C'!$B$18:$FH$61,146,FALSE))</f>
        <v>A-</v>
      </c>
      <c r="I4290" s="125"/>
      <c r="J4290" s="128"/>
    </row>
    <row r="4291" spans="1:10" ht="12.75" customHeight="1">
      <c r="A4291" s="148" t="str">
        <f>IF('TRI-1C'!$ES$13="","",'TRI-1C'!$ES$13)</f>
        <v/>
      </c>
      <c r="B4291" s="149"/>
      <c r="C4291" s="149"/>
      <c r="D4291" s="150"/>
      <c r="E4291" s="150"/>
      <c r="F4291" s="126"/>
      <c r="G4291" s="122" t="str">
        <f>IF(A4291="","",VLOOKUP(J4146,'TRI-1C'!$B$18:$FH$61,148,FALSE))</f>
        <v/>
      </c>
      <c r="H4291" s="150"/>
      <c r="I4291" s="127" t="str">
        <f t="shared" ref="I4291:I4300" si="163">IF(G4291="","",G4291)</f>
        <v/>
      </c>
      <c r="J4291" s="126"/>
    </row>
    <row r="4292" spans="1:10" ht="12.75" customHeight="1">
      <c r="A4292" s="147" t="str">
        <f>IF('TRI-1C'!$ET$13="","",'TRI-1C'!$ET$13)</f>
        <v>AUTOCONOCIMIENTO</v>
      </c>
      <c r="B4292" s="139"/>
      <c r="C4292" s="139"/>
      <c r="F4292" s="128"/>
      <c r="G4292" s="124" t="str">
        <f>IF(A4292="","",VLOOKUP(J4146,'TRI-1C'!$B$18:$FH$61,149,FALSE))</f>
        <v>S</v>
      </c>
      <c r="I4292" s="125" t="str">
        <f t="shared" si="163"/>
        <v>S</v>
      </c>
      <c r="J4292" s="128"/>
    </row>
    <row r="4293" spans="1:10" ht="12.75" customHeight="1">
      <c r="A4293" s="148" t="str">
        <f>IF('TRI-1C'!$EU$13="","",'TRI-1C'!$EU$13)</f>
        <v>PENSAMIENO CRITICO</v>
      </c>
      <c r="B4293" s="149"/>
      <c r="C4293" s="149"/>
      <c r="D4293" s="150"/>
      <c r="E4293" s="150"/>
      <c r="F4293" s="126"/>
      <c r="G4293" s="122" t="str">
        <f>IF(A4293="","",VLOOKUP(J4146,'TRI-1C'!$B$18:$FH$61,150,FALSE))</f>
        <v>S</v>
      </c>
      <c r="H4293" s="150"/>
      <c r="I4293" s="127" t="str">
        <f t="shared" si="163"/>
        <v>S</v>
      </c>
      <c r="J4293" s="126"/>
    </row>
    <row r="4294" spans="1:10" ht="12.75" customHeight="1">
      <c r="A4294" s="147" t="str">
        <f>IF('TRI-1C'!$EV$13="","",'TRI-1C'!$EV$13)</f>
        <v>MANEJO DE PROBLEMAS</v>
      </c>
      <c r="B4294" s="139"/>
      <c r="C4294" s="139"/>
      <c r="F4294" s="128"/>
      <c r="G4294" s="124" t="str">
        <f>IF(A4294="","",VLOOKUP(J4146,'TRI-1C'!$B$18:$FH$61,151,FALSE))</f>
        <v>S</v>
      </c>
      <c r="I4294" s="125" t="str">
        <f t="shared" si="163"/>
        <v>S</v>
      </c>
      <c r="J4294" s="128"/>
    </row>
    <row r="4295" spans="1:10" ht="12.75" customHeight="1">
      <c r="A4295" s="192" t="str">
        <f>IF('TRI-1C'!$EW$13="","",'TRI-1C'!$EW$13)</f>
        <v>TOMA DE DECISIONES</v>
      </c>
      <c r="B4295" s="154"/>
      <c r="C4295" s="154"/>
      <c r="D4295" s="154"/>
      <c r="E4295" s="154"/>
      <c r="F4295" s="155"/>
      <c r="G4295" s="122" t="str">
        <f>IF(A4295="","",VLOOKUP(J4146,'TRI-1C'!$B$18:$FH$61,152,FALSE))</f>
        <v>S</v>
      </c>
      <c r="H4295" s="150"/>
      <c r="I4295" s="127" t="str">
        <f t="shared" si="163"/>
        <v>S</v>
      </c>
      <c r="J4295" s="126"/>
    </row>
    <row r="4296" spans="1:10" ht="12.75" customHeight="1">
      <c r="A4296" s="147" t="str">
        <f>IF('TRI-1C'!$EX$13="","",'TRI-1C'!$EX$13)</f>
        <v>TRABAJO EN EQUIPO</v>
      </c>
      <c r="B4296" s="139"/>
      <c r="C4296" s="139"/>
      <c r="F4296" s="128"/>
      <c r="G4296" s="124" t="str">
        <f>IF(A4296="","",VLOOKUP(J4146,'TRI-1C'!$B$18:$FH$61,153,FALSE))</f>
        <v>S</v>
      </c>
      <c r="I4296" s="125" t="str">
        <f t="shared" si="163"/>
        <v>S</v>
      </c>
      <c r="J4296" s="128"/>
    </row>
    <row r="4297" spans="1:10" ht="12.75" customHeight="1">
      <c r="A4297" s="148" t="str">
        <f>IF('TRI-1C'!$EY$13="","",'TRI-1C'!$EY$13)</f>
        <v>CONCIENCIA SOCIAL</v>
      </c>
      <c r="B4297" s="149"/>
      <c r="C4297" s="149"/>
      <c r="D4297" s="150"/>
      <c r="E4297" s="150"/>
      <c r="F4297" s="126"/>
      <c r="G4297" s="122" t="str">
        <f>IF(A4297="","",VLOOKUP(J4146,'TRI-1C'!$B$18:$FH$61,154,FALSE))</f>
        <v>F</v>
      </c>
      <c r="H4297" s="150"/>
      <c r="I4297" s="127" t="str">
        <f t="shared" si="163"/>
        <v>F</v>
      </c>
      <c r="J4297" s="126"/>
    </row>
    <row r="4298" spans="1:10" ht="12.75" customHeight="1">
      <c r="A4298" s="147" t="str">
        <f>IF('TRI-1C'!$EZ$13="","",'TRI-1C'!$EZ$13)</f>
        <v xml:space="preserve">RELACIONES INTERPERSONALES	</v>
      </c>
      <c r="B4298" s="139"/>
      <c r="C4298" s="139"/>
      <c r="F4298" s="128"/>
      <c r="G4298" s="124" t="str">
        <f>IF(A4298="","",VLOOKUP(J4146,'TRI-1C'!$B$18:$FH$61,155,FALSE))</f>
        <v>S</v>
      </c>
      <c r="I4298" s="125" t="str">
        <f t="shared" si="163"/>
        <v>S</v>
      </c>
      <c r="J4298" s="128"/>
    </row>
    <row r="4299" spans="1:10" ht="12.75" customHeight="1">
      <c r="A4299" s="148" t="str">
        <f>IF('TRI-1C'!$FA$13="","",'TRI-1C'!$FA$13)</f>
        <v>MANEJO DE CONFLICTOS</v>
      </c>
      <c r="B4299" s="149"/>
      <c r="C4299" s="149"/>
      <c r="D4299" s="150"/>
      <c r="E4299" s="150"/>
      <c r="F4299" s="126"/>
      <c r="G4299" s="122" t="str">
        <f>IF(A4299="","",VLOOKUP(J4146,'TRI-1C'!$B$18:$FH$61,156,FALSE))</f>
        <v>F</v>
      </c>
      <c r="H4299" s="150"/>
      <c r="I4299" s="127" t="str">
        <f t="shared" si="163"/>
        <v>F</v>
      </c>
      <c r="J4299" s="126"/>
    </row>
    <row r="4300" spans="1:10" ht="12.75" customHeight="1">
      <c r="A4300" s="147" t="str">
        <f>IF('TRI-1C'!$FB$13="","",'TRI-1C'!$FB$13)</f>
        <v>MANEJO DE EMOCIONES Y SENTIMIENTOS</v>
      </c>
      <c r="B4300" s="139"/>
      <c r="C4300" s="139"/>
      <c r="F4300" s="128"/>
      <c r="G4300" s="124" t="str">
        <f>IF(A4300="","",VLOOKUP(J4146,'TRI-1C'!$B$18:$FH$61,157,FALSE))</f>
        <v>F</v>
      </c>
      <c r="I4300" s="125" t="str">
        <f t="shared" si="163"/>
        <v>F</v>
      </c>
      <c r="J4300" s="128"/>
    </row>
    <row r="4301" spans="1:10" ht="12.75" customHeight="1">
      <c r="A4301" s="151"/>
      <c r="B4301" s="129"/>
      <c r="C4301" s="129"/>
      <c r="D4301" s="130"/>
      <c r="E4301" s="130"/>
      <c r="F4301" s="131"/>
      <c r="G4301" s="132"/>
      <c r="H4301" s="130"/>
      <c r="I4301" s="133"/>
      <c r="J4301" s="131"/>
    </row>
    <row r="4302" spans="1:10" ht="12.75" customHeight="1">
      <c r="A4302" s="134"/>
      <c r="B4302" s="134"/>
      <c r="C4302" s="134"/>
      <c r="D4302" s="134"/>
      <c r="E4302" s="134"/>
      <c r="F4302" s="140"/>
      <c r="G4302" s="496"/>
      <c r="H4302" s="496"/>
      <c r="I4302" s="497"/>
      <c r="J4302" s="497"/>
    </row>
    <row r="4303" spans="1:10" ht="12.75" customHeight="1">
      <c r="A4303" s="487" t="s">
        <v>156</v>
      </c>
      <c r="B4303" s="488"/>
      <c r="C4303" s="135" t="s">
        <v>157</v>
      </c>
      <c r="G4303" s="494"/>
      <c r="H4303" s="494"/>
      <c r="I4303" s="494"/>
      <c r="J4303" s="494"/>
    </row>
    <row r="4304" spans="1:10" ht="12.75" customHeight="1">
      <c r="A4304" s="489" t="s">
        <v>158</v>
      </c>
      <c r="B4304" s="490"/>
      <c r="C4304" s="136" t="str">
        <f>VLOOKUP(J4146,'TRI-1C'!$B$18:$FH$61,160,FALSE)</f>
        <v>A-</v>
      </c>
      <c r="G4304" s="494"/>
      <c r="H4304" s="494"/>
      <c r="I4304" s="494"/>
      <c r="J4304" s="494"/>
    </row>
    <row r="4305" spans="1:10" ht="12.75" customHeight="1">
      <c r="A4305" s="491" t="s">
        <v>159</v>
      </c>
      <c r="B4305" s="492"/>
      <c r="C4305" s="493"/>
      <c r="G4305" s="494"/>
      <c r="H4305" s="494"/>
      <c r="I4305" s="494"/>
      <c r="J4305" s="494"/>
    </row>
    <row r="4306" spans="1:10" ht="12.75" customHeight="1">
      <c r="A4306" s="137" t="s">
        <v>160</v>
      </c>
      <c r="B4306" s="138"/>
      <c r="C4306" s="188" t="str">
        <f>VLOOKUP(J4146,'TRI-1C'!$B$18:$FH$61,161,FALSE)</f>
        <v/>
      </c>
      <c r="G4306" s="494"/>
      <c r="H4306" s="494"/>
      <c r="I4306" s="494"/>
      <c r="J4306" s="494"/>
    </row>
    <row r="4307" spans="1:10" ht="12.75" customHeight="1">
      <c r="A4307" s="137" t="s">
        <v>161</v>
      </c>
      <c r="B4307" s="138"/>
      <c r="C4307" s="188" t="str">
        <f>VLOOKUP(J4146,'TRI-1C'!$B$18:$FH$61,162,FALSE)</f>
        <v/>
      </c>
      <c r="G4307" s="494"/>
      <c r="H4307" s="494"/>
      <c r="I4307" s="494"/>
      <c r="J4307" s="494"/>
    </row>
    <row r="4308" spans="1:10" ht="12.75" customHeight="1">
      <c r="A4308" s="480" t="s">
        <v>163</v>
      </c>
      <c r="B4308" s="481"/>
      <c r="C4308" s="188">
        <f>VLOOKUP(J4146,'TRI-1C'!$B$18:$FH$61,163,FALSE)</f>
        <v>0</v>
      </c>
      <c r="G4308" s="494"/>
      <c r="H4308" s="494"/>
      <c r="I4308" s="494"/>
      <c r="J4308" s="494"/>
    </row>
    <row r="4309" spans="1:10" ht="12.75" customHeight="1">
      <c r="D4309" s="503" t="s">
        <v>162</v>
      </c>
      <c r="E4309" s="503"/>
      <c r="F4309" s="152">
        <f ca="1">NOW()</f>
        <v>45994.739222569442</v>
      </c>
    </row>
    <row r="4312" spans="1:10" ht="12.75" customHeight="1">
      <c r="G4312" s="112"/>
    </row>
    <row r="4314" spans="1:10" ht="12.75" customHeight="1">
      <c r="B4314" s="495" t="s">
        <v>164</v>
      </c>
      <c r="C4314" s="495"/>
      <c r="F4314" s="116" t="s">
        <v>165</v>
      </c>
      <c r="G4314" s="116" t="s">
        <v>165</v>
      </c>
    </row>
    <row r="4348" spans="1:10" ht="12.75" customHeight="1">
      <c r="A4348" s="111" t="s">
        <v>153</v>
      </c>
      <c r="C4348" t="str">
        <f>IF(VLOOKUP(J4351,NOTAS!$D$14:$P$60,2,FALSE)="","",VLOOKUP(J4351,NOTAS!$D$14:$P$60,2,FALSE))</f>
        <v>RUIZ VILLAMARIN EMIR SAUL</v>
      </c>
    </row>
    <row r="4349" spans="1:10" ht="12.75" customHeight="1">
      <c r="A4349" s="111" t="s">
        <v>154</v>
      </c>
      <c r="C4349" t="str">
        <f>NOTAS!$B$14&amp; " "&amp;NOTAS!$B$15</f>
        <v>INICIAL II A</v>
      </c>
      <c r="F4349" s="111"/>
      <c r="G4349" s="116"/>
      <c r="H4349" s="117"/>
      <c r="I4349" s="118"/>
      <c r="J4349" s="117"/>
    </row>
    <row r="4350" spans="1:10" ht="12.75" customHeight="1">
      <c r="A4350" s="111" t="s">
        <v>6</v>
      </c>
      <c r="C4350" t="str">
        <f>NOTAS!$B$18</f>
        <v>2025-2026 MATUTINA</v>
      </c>
      <c r="H4350" s="117"/>
      <c r="I4350" s="118"/>
      <c r="J4350" s="117"/>
    </row>
    <row r="4351" spans="1:10" ht="12.75" customHeight="1" thickBot="1">
      <c r="A4351" s="486" t="s">
        <v>167</v>
      </c>
      <c r="B4351" s="486"/>
      <c r="I4351" s="114" t="s">
        <v>74</v>
      </c>
      <c r="J4351" s="121">
        <v>22</v>
      </c>
    </row>
    <row r="4352" spans="1:10" ht="12.75" customHeight="1">
      <c r="A4352" s="482" t="s">
        <v>155</v>
      </c>
      <c r="B4352" s="483"/>
      <c r="C4352" s="483"/>
      <c r="D4352" s="483"/>
      <c r="E4352" s="483"/>
      <c r="F4352" s="484"/>
      <c r="G4352" s="485" t="s">
        <v>141</v>
      </c>
      <c r="H4352" s="483"/>
      <c r="I4352" s="498" t="s">
        <v>141</v>
      </c>
      <c r="J4352" s="499"/>
    </row>
    <row r="4353" spans="1:10" ht="12.75" customHeight="1">
      <c r="A4353" s="500" t="str">
        <f>IF('TRI-1C'!G$10="","",'TRI-1C'!G$10)</f>
        <v>IDENTIDAD Y AUTONOMÍA</v>
      </c>
      <c r="B4353" s="501"/>
      <c r="C4353" s="501"/>
      <c r="D4353" s="501"/>
      <c r="E4353" s="501"/>
      <c r="F4353" s="502"/>
      <c r="G4353" s="160"/>
      <c r="H4353" s="161"/>
      <c r="I4353" s="162"/>
      <c r="J4353" s="163"/>
    </row>
    <row r="4354" spans="1:10" ht="12.75" customHeight="1">
      <c r="A4354" s="148" t="str">
        <f>IF('TRI-1C'!G$13="","",'TRI-1C'!G$13)</f>
        <v>Comunicar algunos datos de su identidad como: nombres completos, edad, nombres de familiares cercanos, lugar dónde vive.</v>
      </c>
      <c r="B4354" s="158"/>
      <c r="C4354" s="158"/>
      <c r="D4354" s="158"/>
      <c r="E4354" s="158"/>
      <c r="F4354" s="159"/>
      <c r="G4354" s="122" t="str">
        <f>IF(A4354="","",VLOOKUP(J4351,'TRI-1C'!$B$18:$FH$61,6,FALSE))</f>
        <v>A-</v>
      </c>
      <c r="H4354" s="150"/>
      <c r="I4354" s="127" t="str">
        <f>IF(G4354="","",G4354)</f>
        <v>A-</v>
      </c>
      <c r="J4354" s="126"/>
    </row>
    <row r="4355" spans="1:10" ht="12.75" customHeight="1">
      <c r="A4355" s="11" t="str">
        <f>IF('TRI-1C'!$H$13="","",'TRI-1C'!$H$13)</f>
        <v>Demostrar curiosidad por las características físicas (genitales) que le permiten reconocerse como niño y niña</v>
      </c>
      <c r="B4355" s="156"/>
      <c r="C4355" s="156"/>
      <c r="D4355" s="156"/>
      <c r="E4355" s="156"/>
      <c r="F4355" s="157"/>
      <c r="G4355" s="124" t="str">
        <f>IF(A4355="","",VLOOKUP(J4351,'TRI-1C'!$B$18:$FH$61,7,FALSE))</f>
        <v>A+</v>
      </c>
      <c r="I4355" s="125" t="str">
        <f t="shared" ref="I4355:I4371" si="164">IF(G4355="","",G4355)</f>
        <v>A+</v>
      </c>
      <c r="J4355" s="128"/>
    </row>
    <row r="4356" spans="1:10" ht="12.75" customHeight="1">
      <c r="A4356" s="148" t="str">
        <f>IF('TRI-1C'!$I$13="","",'TRI-1C'!$I$13)</f>
        <v>Identificar la importancia de usar el cinturón de seguridad para promover el autocuidado y la protección personal.</v>
      </c>
      <c r="B4356" s="149"/>
      <c r="C4356" s="149"/>
      <c r="D4356" s="150"/>
      <c r="E4356" s="150"/>
      <c r="F4356" s="126"/>
      <c r="G4356" s="122" t="str">
        <f>IF(A4356="","",VLOOKUP(J4351,'TRI-1C'!$B$18:$FH$61,8,FALSE))</f>
        <v>B-</v>
      </c>
      <c r="H4356" s="150"/>
      <c r="I4356" s="127" t="str">
        <f t="shared" si="164"/>
        <v>B-</v>
      </c>
      <c r="J4356" s="126"/>
    </row>
    <row r="4357" spans="1:10" ht="12.75" customHeight="1">
      <c r="A4357" s="147" t="str">
        <f>IF('TRI-1C'!$J$13="","",'TRI-1C'!$J$13)</f>
        <v>Identificar las situaciones de peligro a las que se puede exponer en su entorno inmediato y seguir pautas de comportamiento para evitarlas.</v>
      </c>
      <c r="B4357" s="139"/>
      <c r="C4357" s="139"/>
      <c r="F4357" s="128"/>
      <c r="G4357" s="124" t="str">
        <f>IF(A4357="","",VLOOKUP(J4351,'TRI-1C'!$B$18:$FH$61,9,FALSE))</f>
        <v>B-</v>
      </c>
      <c r="I4357" s="125" t="str">
        <f t="shared" si="164"/>
        <v>B-</v>
      </c>
      <c r="J4357" s="128"/>
    </row>
    <row r="4358" spans="1:10" ht="12.75" customHeight="1">
      <c r="A4358" s="148" t="str">
        <f>IF('TRI-1C'!$K$13="","",'TRI-1C'!$K$13)</f>
        <v>Identificar sus características físicas y las de las personas de su entorno como parte del proceso de aceptación de sí mismo y de respeto a los demás.</v>
      </c>
      <c r="B4358" s="149"/>
      <c r="C4358" s="149"/>
      <c r="D4358" s="150"/>
      <c r="E4358" s="150"/>
      <c r="F4358" s="126"/>
      <c r="G4358" s="122" t="str">
        <f>IF(A4358="","",VLOOKUP(J4351,'TRI-1C'!$B$18:$FH$61,10,FALSE))</f>
        <v>B-</v>
      </c>
      <c r="H4358" s="150"/>
      <c r="I4358" s="127" t="str">
        <f t="shared" si="164"/>
        <v>B-</v>
      </c>
      <c r="J4358" s="126"/>
    </row>
    <row r="4359" spans="1:10" ht="12.75" customHeight="1">
      <c r="A4359" s="147" t="str">
        <f>IF('TRI-1C'!$L$13="","",'TRI-1C'!$L$13)</f>
        <v>Identificar y manifestar sus emociones y sentimientos, expresando las causas de los mismos mediante el lenguaje verbal. (D.EIB.10.3.)</v>
      </c>
      <c r="B4359" s="139"/>
      <c r="C4359" s="139"/>
      <c r="F4359" s="128"/>
      <c r="G4359" s="124" t="str">
        <f>IF(A4359="","",VLOOKUP(J4351,'TRI-1C'!$B$18:$FH$61,11,FALSE))</f>
        <v>A+</v>
      </c>
      <c r="I4359" s="125" t="str">
        <f t="shared" si="164"/>
        <v>A+</v>
      </c>
      <c r="J4359" s="128"/>
    </row>
    <row r="4360" spans="1:10" ht="12.75" customHeight="1">
      <c r="A4360" s="192" t="str">
        <f>IF('TRI-1C'!$M$13="","",'TRI-1C'!$M$13)</f>
        <v>Identificarse como miembro de una familia reconociéndose como parte importante de la misma.</v>
      </c>
      <c r="B4360" s="154"/>
      <c r="C4360" s="154"/>
      <c r="D4360" s="154"/>
      <c r="E4360" s="154"/>
      <c r="F4360" s="155"/>
      <c r="G4360" s="122" t="str">
        <f>IF(A4360="","",VLOOKUP(J4351,'TRI-1C'!$B$18:$FH$61,12,FALSE))</f>
        <v>A+</v>
      </c>
      <c r="H4360" s="150"/>
      <c r="I4360" s="127" t="str">
        <f t="shared" si="164"/>
        <v>A+</v>
      </c>
      <c r="J4360" s="126"/>
    </row>
    <row r="4361" spans="1:10" ht="12.75" customHeight="1">
      <c r="A4361" s="147" t="str">
        <f>IF('TRI-1C'!$N$13="","",'TRI-1C'!$N$13)</f>
        <v>Practicar con autonomía hábitos de higiene personal como lavarse las manos, los dientes y la cara.</v>
      </c>
      <c r="B4361" s="139"/>
      <c r="C4361" s="139"/>
      <c r="F4361" s="128"/>
      <c r="G4361" s="124" t="str">
        <f>IF(A4361="","",VLOOKUP(J4351,'TRI-1C'!$B$18:$FH$61,13,FALSE))</f>
        <v>A+</v>
      </c>
      <c r="I4361" s="125" t="str">
        <f t="shared" si="164"/>
        <v>A+</v>
      </c>
      <c r="J4361" s="128"/>
    </row>
    <row r="4362" spans="1:10" ht="12.75" customHeight="1">
      <c r="A4362" s="148" t="str">
        <f>IF('TRI-1C'!$O$13="","",'TRI-1C'!$O$13)</f>
        <v>Practicar hábitos de orden ubicando los objetos en el lugar correspondiente.</v>
      </c>
      <c r="B4362" s="149"/>
      <c r="C4362" s="149"/>
      <c r="D4362" s="150"/>
      <c r="E4362" s="150"/>
      <c r="F4362" s="126"/>
      <c r="G4362" s="122" t="str">
        <f>IF(A4362="","",VLOOKUP(J4351,'TRI-1C'!$B$18:$FH$61,14,FALSE))</f>
        <v>A+</v>
      </c>
      <c r="H4362" s="150"/>
      <c r="I4362" s="127" t="str">
        <f t="shared" si="164"/>
        <v>A+</v>
      </c>
      <c r="J4362" s="126"/>
    </row>
    <row r="4363" spans="1:10" ht="12.75" customHeight="1">
      <c r="A4363" s="147" t="str">
        <f>IF('TRI-1C'!$P$13="","",'TRI-1C'!$P$13)</f>
        <v>Practicar las acciones a seguir en situaciones de riesgo como: temblores, incendios, entre otros, determinadas en el plan de contingencia institucional.</v>
      </c>
      <c r="B4363" s="139"/>
      <c r="C4363" s="139"/>
      <c r="F4363" s="128"/>
      <c r="G4363" s="124" t="str">
        <f>IF(A4363="","",VLOOKUP(J4351,'TRI-1C'!$B$18:$FH$61,15,FALSE))</f>
        <v>B-</v>
      </c>
      <c r="I4363" s="125" t="str">
        <f t="shared" si="164"/>
        <v>B-</v>
      </c>
      <c r="J4363" s="128"/>
    </row>
    <row r="4364" spans="1:10" ht="12.75" customHeight="1">
      <c r="A4364" s="148" t="str">
        <f>IF('TRI-1C'!$Q$13="","",'TRI-1C'!$Q$13)</f>
        <v>Practicar normas de seguridad para evitar accidentes a los que se puede exponer en su entorno inmediato.</v>
      </c>
      <c r="B4364" s="158"/>
      <c r="C4364" s="158"/>
      <c r="D4364" s="158"/>
      <c r="E4364" s="158"/>
      <c r="F4364" s="159"/>
      <c r="G4364" s="122" t="str">
        <f>IF(A4364="","",VLOOKUP(J4351,'TRI-1C'!$B$18:$FH$61,16,FALSE))</f>
        <v>B-</v>
      </c>
      <c r="H4364" s="150"/>
      <c r="I4364" s="127" t="str">
        <f t="shared" si="164"/>
        <v>B-</v>
      </c>
      <c r="J4364" s="126"/>
    </row>
    <row r="4365" spans="1:10" ht="12.75" customHeight="1">
      <c r="A4365" s="11" t="str">
        <f>IF('TRI-1C'!$R$13="","",'TRI-1C'!$R$13)</f>
        <v>Realiza independientemente normas de aseo al ir al baño.</v>
      </c>
      <c r="B4365" s="156"/>
      <c r="C4365" s="156"/>
      <c r="D4365" s="156"/>
      <c r="E4365" s="156"/>
      <c r="F4365" s="157"/>
      <c r="G4365" s="124" t="str">
        <f>IF(A4365="","",VLOOKUP(J4351,'TRI-1C'!$B$18:$FH$61,17,FALSE))</f>
        <v>A+</v>
      </c>
      <c r="I4365" s="125" t="str">
        <f t="shared" si="164"/>
        <v>A+</v>
      </c>
      <c r="J4365" s="128"/>
    </row>
    <row r="4366" spans="1:10" ht="12.75" customHeight="1">
      <c r="A4366" s="148" t="str">
        <f>IF('TRI-1C'!$S$13="","",'TRI-1C'!$S$13)</f>
        <v>Reconocer la importancia del uso del casco y demás indumentaria de pro tección para protegerse de lesiones en actividades que requieran su uso</v>
      </c>
      <c r="B4366" s="149"/>
      <c r="C4366" s="149"/>
      <c r="D4366" s="150"/>
      <c r="E4366" s="150"/>
      <c r="F4366" s="126"/>
      <c r="G4366" s="122" t="str">
        <f>IF(A4366="","",VLOOKUP(J4351,'TRI-1C'!$B$18:$FH$61,18,FALSE))</f>
        <v>B+</v>
      </c>
      <c r="H4366" s="150"/>
      <c r="I4366" s="127" t="str">
        <f t="shared" si="164"/>
        <v>B+</v>
      </c>
      <c r="J4366" s="126"/>
    </row>
    <row r="4367" spans="1:10" ht="12.75" customHeight="1">
      <c r="A4367" s="147" t="str">
        <f>IF('TRI-1C'!$T$13="","",'TRI-1C'!$T$13)</f>
        <v>Reconocer situaciones problémicas en las actividades escolares para solucionarlas de forma creativa y con autonomía.</v>
      </c>
      <c r="B4367" s="139"/>
      <c r="C4367" s="139"/>
      <c r="F4367" s="128"/>
      <c r="G4367" s="124" t="str">
        <f>IF(A4367="","",VLOOKUP(J4351,'TRI-1C'!$B$18:$FH$61,19,FALSE))</f>
        <v>B+</v>
      </c>
      <c r="I4367" s="125" t="str">
        <f t="shared" si="164"/>
        <v>B+</v>
      </c>
      <c r="J4367" s="128"/>
    </row>
    <row r="4368" spans="1:10" ht="12.75" customHeight="1">
      <c r="A4368" s="148" t="str">
        <f>IF('TRI-1C'!$U$13="","",'TRI-1C'!$U$13)</f>
        <v>Seleccionar las prendas de vestir de acuerdo al estado climático (prendas para el frío / prendas para el calor).</v>
      </c>
      <c r="B4368" s="149"/>
      <c r="C4368" s="149"/>
      <c r="D4368" s="150"/>
      <c r="E4368" s="150"/>
      <c r="F4368" s="126"/>
      <c r="G4368" s="122" t="str">
        <f>IF(A4368="","",VLOOKUP(J4351,'TRI-1C'!$B$18:$FH$61,20,FALSE))</f>
        <v>A+</v>
      </c>
      <c r="H4368" s="150"/>
      <c r="I4368" s="127" t="str">
        <f t="shared" si="164"/>
        <v>A+</v>
      </c>
      <c r="J4368" s="126"/>
    </row>
    <row r="4369" spans="1:10" ht="12.75" customHeight="1">
      <c r="A4369" s="147" t="str">
        <f>IF('TRI-1C'!$V$13="","",'TRI-1C'!$V$13)</f>
        <v>Tomar decisiones con respecto a la elección de actividades, vestuario entre otros, en función de sus gustos y preferencias, argumentando las mismas.</v>
      </c>
      <c r="B4369" s="139"/>
      <c r="C4369" s="139"/>
      <c r="F4369" s="128"/>
      <c r="G4369" s="124" t="str">
        <f>IF(A4369="","",VLOOKUP(J4351,'TRI-1C'!$B$18:$FH$61,21,FALSE))</f>
        <v>A+</v>
      </c>
      <c r="I4369" s="125" t="str">
        <f t="shared" si="164"/>
        <v>A+</v>
      </c>
      <c r="J4369" s="128"/>
    </row>
    <row r="4370" spans="1:10" ht="12.75" customHeight="1">
      <c r="A4370" s="192" t="str">
        <f>IF('TRI-1C'!$W$13="","",'TRI-1C'!$W$13)</f>
        <v>Utilizar la cuchara, tenedor y el vaso cuando se alimenta de manera autónoma.</v>
      </c>
      <c r="B4370" s="154"/>
      <c r="C4370" s="154"/>
      <c r="D4370" s="154"/>
      <c r="E4370" s="154"/>
      <c r="F4370" s="155"/>
      <c r="G4370" s="122" t="str">
        <f>IF(A4370="","",VLOOKUP(J4351,'TRI-1C'!$B$18:$FH$61,22,FALSE))</f>
        <v>A+</v>
      </c>
      <c r="H4370" s="150"/>
      <c r="I4370" s="127" t="str">
        <f t="shared" si="164"/>
        <v>A+</v>
      </c>
      <c r="J4370" s="126"/>
    </row>
    <row r="4371" spans="1:10" ht="12.75" customHeight="1">
      <c r="A4371" s="147" t="str">
        <f>IF('TRI-1C'!$X$13="","",'TRI-1C'!$X$13)</f>
        <v>Vestirse y desvestirse de manera independiente con prendas de vestir sencillas. (D.EIB.10.5)</v>
      </c>
      <c r="B4371" s="139"/>
      <c r="C4371" s="139"/>
      <c r="F4371" s="128"/>
      <c r="G4371" s="124" t="str">
        <f>IF(A4371="","",VLOOKUP(J4351,'TRI-1C'!$B$18:$FH$61,23,FALSE))</f>
        <v>A+</v>
      </c>
      <c r="I4371" s="125" t="str">
        <f t="shared" si="164"/>
        <v>A+</v>
      </c>
      <c r="J4371" s="128"/>
    </row>
    <row r="4372" spans="1:10" ht="12.75" customHeight="1">
      <c r="A4372" s="165" t="str">
        <f>'BI-1T'!$A$8</f>
        <v>CONVIVENCIA</v>
      </c>
      <c r="B4372" s="149"/>
      <c r="C4372" s="149"/>
      <c r="D4372" s="150"/>
      <c r="E4372" s="150"/>
      <c r="F4372" s="126"/>
      <c r="G4372" s="122" t="str">
        <f>IF(A4372="","",VLOOKUP(J4351,'TRI-1C'!$B$18:$FH$61,24,FALSE))</f>
        <v>A-</v>
      </c>
      <c r="H4372" s="150"/>
      <c r="I4372" s="127"/>
      <c r="J4372" s="126"/>
    </row>
    <row r="4373" spans="1:10" ht="12.75" customHeight="1">
      <c r="A4373" s="147" t="str">
        <f>IF('TRI-1C'!$Z$13="","",'TRI-1C'!$Z$13)</f>
        <v>Apoyar y motivar a otras personas a participar en actividades grupales, particularmente a quienes muestran dificultades al hacerlo</v>
      </c>
      <c r="B4373" s="139"/>
      <c r="C4373" s="139"/>
      <c r="F4373" s="128"/>
      <c r="G4373" s="124" t="str">
        <f>IF(A4373="","",VLOOKUP(J4351,'TRI-1C'!$B$18:$FH$61,25,FALSE))</f>
        <v>B-</v>
      </c>
      <c r="I4373" s="125" t="str">
        <f t="shared" ref="I4373:I4387" si="165">IF(G4373="","",G4373)</f>
        <v>B-</v>
      </c>
      <c r="J4373" s="128"/>
    </row>
    <row r="4374" spans="1:10" ht="12.75" customHeight="1">
      <c r="A4374" s="148" t="str">
        <f>IF('TRI-1C'!$AA$13="","",'TRI-1C'!$AA$13)</f>
        <v>Asumir y respetar normas de convivencia en la institución de educación inicial y en el hogar acordadas con el adulto. (D.EIB.10.15.)</v>
      </c>
      <c r="B4374" s="158"/>
      <c r="C4374" s="158"/>
      <c r="D4374" s="158"/>
      <c r="E4374" s="158"/>
      <c r="F4374" s="159"/>
      <c r="G4374" s="122" t="str">
        <f>IF(A4374="","",VLOOKUP(J4351,'TRI-1C'!$B$18:$FH$61,26,FALSE))</f>
        <v>B-</v>
      </c>
      <c r="H4374" s="150"/>
      <c r="I4374" s="127" t="str">
        <f t="shared" si="165"/>
        <v>B-</v>
      </c>
      <c r="J4374" s="126"/>
    </row>
    <row r="4375" spans="1:10" ht="12.75" customHeight="1">
      <c r="A4375" s="11" t="str">
        <f>IF('TRI-1C'!$AB$13="","",'TRI-1C'!$AB$13)</f>
        <v>Colaborar en actividades que se desarrollan con otros niños y adultos de su entorno.</v>
      </c>
      <c r="B4375" s="156"/>
      <c r="C4375" s="156"/>
      <c r="D4375" s="156"/>
      <c r="E4375" s="156"/>
      <c r="F4375" s="157"/>
      <c r="G4375" s="124" t="str">
        <f>IF(A4375="","",VLOOKUP(J4351,'TRI-1C'!$B$18:$FH$61,27,FALSE))</f>
        <v>B-</v>
      </c>
      <c r="I4375" s="125" t="str">
        <f t="shared" si="165"/>
        <v>B-</v>
      </c>
      <c r="J4375" s="128"/>
    </row>
    <row r="4376" spans="1:10" ht="12.75" customHeight="1">
      <c r="A4376" s="148" t="str">
        <f>IF('TRI-1C'!$AC$13="","",'TRI-1C'!$AC$13)</f>
        <v>Demostrar actitudes de solidaridad ante situaciones de necesidad de sus compañeros y adultos de su entorno</v>
      </c>
      <c r="B4376" s="149"/>
      <c r="C4376" s="149"/>
      <c r="D4376" s="150"/>
      <c r="E4376" s="150"/>
      <c r="F4376" s="126"/>
      <c r="G4376" s="122" t="str">
        <f>IF(A4376="","",VLOOKUP(J4351,'TRI-1C'!$B$18:$FH$61,28,FALSE))</f>
        <v>B-</v>
      </c>
      <c r="H4376" s="150"/>
      <c r="I4376" s="127" t="str">
        <f t="shared" si="165"/>
        <v>B-</v>
      </c>
      <c r="J4376" s="126"/>
    </row>
    <row r="4377" spans="1:10" ht="12.75" customHeight="1">
      <c r="A437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377" s="139"/>
      <c r="C4377" s="139"/>
      <c r="F4377" s="128"/>
      <c r="G4377" s="124" t="str">
        <f>IF(A4377="","",VLOOKUP(J4351,'TRI-1C'!$B$18:$FH$61,29,FALSE))</f>
        <v>B-</v>
      </c>
      <c r="I4377" s="125" t="str">
        <f t="shared" si="165"/>
        <v>B-</v>
      </c>
      <c r="J4377" s="128"/>
    </row>
    <row r="4378" spans="1:10" ht="12.75" customHeight="1">
      <c r="A4378" s="148" t="str">
        <f>IF('TRI-1C'!$AE$13="","",'TRI-1C'!$AE$13)</f>
        <v>Demostrar preferencia de jugar la mayor parte del tiempo con un amigo estableciendo niveles de empatías más estables.</v>
      </c>
      <c r="B4378" s="149"/>
      <c r="C4378" s="149"/>
      <c r="D4378" s="150"/>
      <c r="E4378" s="150"/>
      <c r="F4378" s="126"/>
      <c r="G4378" s="122" t="str">
        <f>IF(A4378="","",VLOOKUP(J4351,'TRI-1C'!$B$18:$FH$61,30,FALSE))</f>
        <v>B-</v>
      </c>
      <c r="H4378" s="150"/>
      <c r="I4378" s="127" t="str">
        <f t="shared" si="165"/>
        <v>B-</v>
      </c>
      <c r="J4378" s="126"/>
    </row>
    <row r="4379" spans="1:10" ht="12.75" customHeight="1">
      <c r="A4379" s="147" t="str">
        <f>IF('TRI-1C'!$AF$13="","",'TRI-1C'!$AF$13)</f>
        <v>Demostrar sensibilidad ante deseos, emociones y sentimientos de otras personas.</v>
      </c>
      <c r="B4379" s="139"/>
      <c r="C4379" s="139"/>
      <c r="F4379" s="128"/>
      <c r="G4379" s="124" t="str">
        <f>IF(A4379="","",VLOOKUP(J4351,'TRI-1C'!$B$18:$FH$61,31,FALSE))</f>
        <v>B-</v>
      </c>
      <c r="I4379" s="125" t="str">
        <f t="shared" si="165"/>
        <v>B-</v>
      </c>
      <c r="J4379" s="128"/>
    </row>
    <row r="4380" spans="1:10" ht="12.75" customHeight="1">
      <c r="A4380" s="192" t="str">
        <f>IF('TRI-1C'!$AG$13="","",'TRI-1C'!$AG$13)</f>
        <v>Desarrollar la capacidad de esperar para obtener una recompensa mayor en el futuro.</v>
      </c>
      <c r="B4380" s="154"/>
      <c r="C4380" s="154"/>
      <c r="D4380" s="154"/>
      <c r="E4380" s="154"/>
      <c r="F4380" s="155"/>
      <c r="G4380" s="122" t="str">
        <f>IF(A4380="","",VLOOKUP(J4351,'TRI-1C'!$B$18:$FH$61,32,FALSE))</f>
        <v>B-</v>
      </c>
      <c r="H4380" s="150"/>
      <c r="I4380" s="127" t="str">
        <f t="shared" si="165"/>
        <v>B-</v>
      </c>
      <c r="J4380" s="126"/>
    </row>
    <row r="4381" spans="1:10" ht="12.75" customHeight="1">
      <c r="A4381" s="147" t="str">
        <f>IF('TRI-1C'!$AH$13="","",'TRI-1C'!$AH$13)</f>
        <v>Identificar instituciones y profesiones que brindan servicios a la comunidad y los roles que ellos cumplen.</v>
      </c>
      <c r="B4381" s="139"/>
      <c r="C4381" s="139"/>
      <c r="F4381" s="128"/>
      <c r="G4381" s="124" t="str">
        <f>IF(A4381="","",VLOOKUP(J4351,'TRI-1C'!$B$18:$FH$61,33,FALSE))</f>
        <v>B-</v>
      </c>
      <c r="I4381" s="125" t="str">
        <f t="shared" si="165"/>
        <v>B-</v>
      </c>
      <c r="J4381" s="128"/>
    </row>
    <row r="4382" spans="1:10" ht="12.75" customHeight="1">
      <c r="A4382" s="148" t="str">
        <f>IF('TRI-1C'!$AI$13="","",'TRI-1C'!$AI$13)</f>
        <v>Identificar las profesiones, oficios y ocupaciones que cumplen los miembros de su familia.</v>
      </c>
      <c r="B4382" s="149"/>
      <c r="C4382" s="149"/>
      <c r="D4382" s="150"/>
      <c r="E4382" s="150"/>
      <c r="F4382" s="126"/>
      <c r="G4382" s="122" t="str">
        <f>IF(A4382="","",VLOOKUP(J4351,'TRI-1C'!$B$18:$FH$61,34,FALSE))</f>
        <v>B-</v>
      </c>
      <c r="H4382" s="150"/>
      <c r="I4382" s="127" t="str">
        <f t="shared" si="165"/>
        <v>B-</v>
      </c>
      <c r="J4382" s="126"/>
    </row>
    <row r="4383" spans="1:10" ht="12.75" customHeight="1">
      <c r="A4383" s="147" t="str">
        <f>IF('TRI-1C'!$AJ$13="","",'TRI-1C'!$AJ$13)</f>
        <v>Incrementar su campo de interrelación con otras personas a más del grupo familiar y escolar interactuando con mayor facilidad.</v>
      </c>
      <c r="B4383" s="139"/>
      <c r="C4383" s="139"/>
      <c r="F4383" s="128"/>
      <c r="G4383" s="124" t="str">
        <f>IF(A4383="","",VLOOKUP(J4351,'TRI-1C'!$B$18:$FH$61,35,FALSE))</f>
        <v>B-</v>
      </c>
      <c r="I4383" s="125" t="str">
        <f t="shared" si="165"/>
        <v>B-</v>
      </c>
      <c r="J4383" s="128"/>
    </row>
    <row r="4384" spans="1:10" ht="12.75" customHeight="1">
      <c r="A438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4384" s="158"/>
      <c r="C4384" s="158"/>
      <c r="D4384" s="158"/>
      <c r="E4384" s="158"/>
      <c r="F4384" s="159"/>
      <c r="G4384" s="122" t="str">
        <f>IF(A4384="","",VLOOKUP(J4351,'TRI-1C'!$B$18:$FH$61,36,FALSE))</f>
        <v>B-</v>
      </c>
      <c r="H4384" s="150"/>
      <c r="I4384" s="127" t="str">
        <f t="shared" si="165"/>
        <v>B-</v>
      </c>
      <c r="J4384" s="126"/>
    </row>
    <row r="4385" spans="1:10" ht="12.75" customHeight="1">
      <c r="A4385" s="11" t="str">
        <f>IF('TRI-1C'!$AL$13="","",'TRI-1C'!$AL$13)</f>
        <v>Participar juegos grupales siguiendo las reglas y asumiendo roles que le permitan mantener un ambiente armónico con sus pares. (D.EIB.10.11.)</v>
      </c>
      <c r="B4385" s="156"/>
      <c r="C4385" s="156"/>
      <c r="D4385" s="156"/>
      <c r="E4385" s="156"/>
      <c r="F4385" s="157"/>
      <c r="G4385" s="124" t="str">
        <f>IF(A4385="","",VLOOKUP(J4351,'TRI-1C'!$B$18:$FH$61,37,FALSE))</f>
        <v>B-</v>
      </c>
      <c r="I4385" s="125" t="str">
        <f t="shared" si="165"/>
        <v>B-</v>
      </c>
      <c r="J4385" s="128"/>
    </row>
    <row r="4386" spans="1:10" ht="12.75" customHeight="1">
      <c r="A4386" s="148" t="str">
        <f>IF('TRI-1C'!$AM$13="","",'TRI-1C'!$AM$13)</f>
        <v>Practicar la costumbre de ahorrar para ocasiones y casos especiales</v>
      </c>
      <c r="B4386" s="149"/>
      <c r="C4386" s="149"/>
      <c r="D4386" s="150"/>
      <c r="E4386" s="150"/>
      <c r="F4386" s="126"/>
      <c r="G4386" s="122" t="str">
        <f>IF(A4386="","",VLOOKUP(J4351,'TRI-1C'!$B$18:$FH$61,38,FALSE))</f>
        <v>B-</v>
      </c>
      <c r="H4386" s="150"/>
      <c r="I4386" s="127" t="str">
        <f t="shared" si="165"/>
        <v>B-</v>
      </c>
      <c r="J4386" s="126"/>
    </row>
    <row r="4387" spans="1:10" ht="12.75" customHeight="1">
      <c r="A438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4387" s="139"/>
      <c r="C4387" s="139"/>
      <c r="F4387" s="128"/>
      <c r="G4387" s="124" t="str">
        <f>IF(A4387="","",VLOOKUP(J4351,'TRI-1C'!$B$18:$FH$61,39,FALSE))</f>
        <v>B-</v>
      </c>
      <c r="I4387" s="125" t="str">
        <f t="shared" si="165"/>
        <v>B-</v>
      </c>
      <c r="J4387" s="128"/>
    </row>
    <row r="4388" spans="1:10" ht="12.75" customHeight="1">
      <c r="A4388" s="165" t="str">
        <f>'BI-1T'!$A$9</f>
        <v>RELACIONES CON EL MEDIO NATURAL Y CULTURAL</v>
      </c>
      <c r="B4388" s="149"/>
      <c r="C4388" s="149"/>
      <c r="D4388" s="150"/>
      <c r="E4388" s="150"/>
      <c r="F4388" s="126"/>
      <c r="G4388" s="122" t="str">
        <f>IF(A4388="","",VLOOKUP(J4351,'TRI-1C'!$B$18:$FH$61,40,FALSE))</f>
        <v>B-</v>
      </c>
      <c r="H4388" s="150"/>
      <c r="I4388" s="127"/>
      <c r="J4388" s="126"/>
    </row>
    <row r="4389" spans="1:10" ht="12.75" customHeight="1">
      <c r="A438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4389" s="139"/>
      <c r="C4389" s="139"/>
      <c r="F4389" s="128"/>
      <c r="G4389" s="124" t="str">
        <f>IF(A4389="","",VLOOKUP(J4351,'TRI-1C'!$B$18:$FH$61,41,FALSE))</f>
        <v>B-</v>
      </c>
      <c r="I4389" s="125" t="str">
        <f t="shared" ref="I4389:I4408" si="166">IF(G4389="","",G4389)</f>
        <v>B-</v>
      </c>
      <c r="J4389" s="128"/>
    </row>
    <row r="4390" spans="1:10" ht="12.75" customHeight="1">
      <c r="A4390" s="192" t="str">
        <f>IF('TRI-1C'!$AQ$13="","",'TRI-1C'!$AQ$13)</f>
        <v>Construir conexiones emocionales con su contexto natural (plantas, animales, agua, tierra, aire) y social.</v>
      </c>
      <c r="B4390" s="154"/>
      <c r="C4390" s="154"/>
      <c r="D4390" s="154"/>
      <c r="E4390" s="154"/>
      <c r="F4390" s="155"/>
      <c r="G4390" s="122" t="str">
        <f>IF(A4390="","",VLOOKUP(J4351,'TRI-1C'!$B$18:$FH$61,42,FALSE))</f>
        <v>B-</v>
      </c>
      <c r="H4390" s="150"/>
      <c r="I4390" s="127" t="str">
        <f t="shared" si="166"/>
        <v>B-</v>
      </c>
      <c r="J4390" s="126"/>
    </row>
    <row r="4391" spans="1:10" ht="12.75" customHeight="1">
      <c r="A4391" s="147" t="str">
        <f>IF('TRI-1C'!$AR$13="","",'TRI-1C'!$AR$13)</f>
        <v>dentificar en las actividades diarias oportunidades para aprovechar los recursos y reducir los residuos para proteger el entorno natural</v>
      </c>
      <c r="B4391" s="139"/>
      <c r="C4391" s="139"/>
      <c r="F4391" s="128"/>
      <c r="G4391" s="124" t="str">
        <f>IF(A4391="","",VLOOKUP(J4351,'TRI-1C'!$B$18:$FH$61,43,FALSE))</f>
        <v>B-</v>
      </c>
      <c r="I4391" s="125" t="str">
        <f t="shared" si="166"/>
        <v>B-</v>
      </c>
      <c r="J4391" s="128"/>
    </row>
    <row r="4392" spans="1:10" ht="12.75" customHeight="1">
      <c r="A4392" s="148" t="str">
        <f>IF('TRI-1C'!$AS$13="","",'TRI-1C'!$AS$13)</f>
        <v>Diferenciar entre alimentos nutritivos y no nutritivos identificando los beneficios de una alimentación sana y saludable.</v>
      </c>
      <c r="B4392" s="149"/>
      <c r="C4392" s="149"/>
      <c r="D4392" s="150"/>
      <c r="E4392" s="150"/>
      <c r="F4392" s="126"/>
      <c r="G4392" s="122" t="str">
        <f>IF(A4392="","",VLOOKUP(J4351,'TRI-1C'!$B$18:$FH$61,44,FALSE))</f>
        <v>B-</v>
      </c>
      <c r="H4392" s="150"/>
      <c r="I4392" s="127" t="str">
        <f t="shared" si="166"/>
        <v>B-</v>
      </c>
      <c r="J4392" s="126"/>
    </row>
    <row r="4393" spans="1:10" ht="12.75" customHeight="1">
      <c r="A4393" s="147" t="str">
        <f>IF('TRI-1C'!$AT$13="","",'TRI-1C'!$AT$13)</f>
        <v>Diferenciar entre lo que le pertenece, lo que pertenece a los demás y lo que pertenece al grupo o comunidad.</v>
      </c>
      <c r="B4393" s="139"/>
      <c r="C4393" s="139"/>
      <c r="F4393" s="128"/>
      <c r="G4393" s="124" t="str">
        <f>IF(A4393="","",VLOOKUP(J4351,'TRI-1C'!$B$18:$FH$61,45,FALSE))</f>
        <v>B-</v>
      </c>
      <c r="I4393" s="125" t="str">
        <f t="shared" si="166"/>
        <v>B-</v>
      </c>
      <c r="J4393" s="128"/>
    </row>
    <row r="4394" spans="1:10" ht="12.75" customHeight="1">
      <c r="A4394" s="148" t="str">
        <f>IF('TRI-1C'!$AU$13="","",'TRI-1C'!$AU$13)</f>
        <v>Diferenciar los seres vivos y elementos no vivos de su entorno explorando su mundo natural.</v>
      </c>
      <c r="B4394" s="158"/>
      <c r="C4394" s="158"/>
      <c r="D4394" s="158"/>
      <c r="E4394" s="158"/>
      <c r="F4394" s="159"/>
      <c r="G4394" s="122" t="str">
        <f>IF(A4394="","",VLOOKUP(J4351,'TRI-1C'!$B$18:$FH$61,46,FALSE))</f>
        <v>B-</v>
      </c>
      <c r="H4394" s="150"/>
      <c r="I4394" s="127" t="str">
        <f t="shared" si="166"/>
        <v>B-</v>
      </c>
      <c r="J4394" s="126"/>
    </row>
    <row r="4395" spans="1:10" ht="12.75" customHeight="1">
      <c r="A4395" s="11" t="str">
        <f>IF('TRI-1C'!$AV$13="","",'TRI-1C'!$AV$13)</f>
        <v>Establecer comparaciones entre los elementos del entorno a través de la discriminación sensorial.</v>
      </c>
      <c r="B4395" s="156"/>
      <c r="C4395" s="156"/>
      <c r="D4395" s="156"/>
      <c r="E4395" s="156"/>
      <c r="F4395" s="157"/>
      <c r="G4395" s="124" t="str">
        <f>IF(A4395="","",VLOOKUP(J4351,'TRI-1C'!$B$18:$FH$61,47,FALSE))</f>
        <v>B-</v>
      </c>
      <c r="I4395" s="125" t="str">
        <f t="shared" si="166"/>
        <v>B-</v>
      </c>
      <c r="J4395" s="128"/>
    </row>
    <row r="4396" spans="1:10" ht="12.75" customHeight="1">
      <c r="A4396" s="148" t="str">
        <f>IF('TRI-1C'!$AW$13="","",'TRI-1C'!$AW$13)</f>
        <v>Explorar e identificar los diferentes elementos y fenómenos del entorno natural mediante procesos que propicien la indagación.</v>
      </c>
      <c r="B4396" s="149"/>
      <c r="C4396" s="149"/>
      <c r="D4396" s="150"/>
      <c r="E4396" s="150"/>
      <c r="F4396" s="126"/>
      <c r="G4396" s="122" t="str">
        <f>IF(A4396="","",VLOOKUP(J4351,'TRI-1C'!$B$18:$FH$61,48,FALSE))</f>
        <v>B-</v>
      </c>
      <c r="H4396" s="150"/>
      <c r="I4396" s="127" t="str">
        <f t="shared" si="166"/>
        <v>B-</v>
      </c>
      <c r="J4396" s="126"/>
    </row>
    <row r="4397" spans="1:10" ht="12.75" customHeight="1">
      <c r="A4397" s="147" t="str">
        <f>IF('TRI-1C'!$AX$13="","",'TRI-1C'!$AX$13)</f>
        <v>Identificar características de las plantas por su utilidad, estableciendo diferencias entre ellas.</v>
      </c>
      <c r="B4397" s="139"/>
      <c r="C4397" s="139"/>
      <c r="F4397" s="128"/>
      <c r="G4397" s="124" t="str">
        <f>IF(A4397="","",VLOOKUP(J4351,'TRI-1C'!$B$18:$FH$61,49,FALSE))</f>
        <v>B-</v>
      </c>
      <c r="I4397" s="125" t="str">
        <f t="shared" si="166"/>
        <v>B-</v>
      </c>
      <c r="J4397" s="128"/>
    </row>
    <row r="4398" spans="1:10" ht="12.75" customHeight="1">
      <c r="A4398" s="148" t="str">
        <f>IF('TRI-1C'!$AY$13="","",'TRI-1C'!$AY$13)</f>
        <v>Identificar las características de los animales domésticos y silvestres estableciendo las diferencias entre ellos.</v>
      </c>
      <c r="B4398" s="149"/>
      <c r="C4398" s="149"/>
      <c r="D4398" s="150"/>
      <c r="E4398" s="150"/>
      <c r="F4398" s="126"/>
      <c r="G4398" s="122" t="str">
        <f>IF(A4398="","",VLOOKUP(J4351,'TRI-1C'!$B$18:$FH$61,50,FALSE))</f>
        <v>B-</v>
      </c>
      <c r="H4398" s="150"/>
      <c r="I4398" s="127" t="str">
        <f t="shared" si="166"/>
        <v>B-</v>
      </c>
      <c r="J4398" s="126"/>
    </row>
    <row r="4399" spans="1:10" ht="12.75" customHeight="1">
      <c r="A4399" s="147" t="str">
        <f>IF('TRI-1C'!$AZ$13="","",'TRI-1C'!$AZ$13)</f>
        <v>Identificar las características del mar y reconocerlo como una parte integral del territorio nacional</v>
      </c>
      <c r="B4399" s="139"/>
      <c r="C4399" s="139"/>
      <c r="F4399" s="128"/>
      <c r="G4399" s="124" t="str">
        <f>IF(A4399="","",VLOOKUP(J4351,'TRI-1C'!$B$18:$FH$61,51,FALSE))</f>
        <v>B-</v>
      </c>
      <c r="I4399" s="125" t="str">
        <f t="shared" si="166"/>
        <v>B-</v>
      </c>
      <c r="J4399" s="128"/>
    </row>
    <row r="4400" spans="1:10" ht="12.75" customHeight="1">
      <c r="A4400" s="192" t="str">
        <f>IF('TRI-1C'!$BA$13="","",'TRI-1C'!$BA$13)</f>
        <v>Identificar prácticas socioculturales de su localidad demostrando curiosidad ante sus tradiciones.</v>
      </c>
      <c r="B4400" s="154"/>
      <c r="C4400" s="154"/>
      <c r="D4400" s="154"/>
      <c r="E4400" s="154"/>
      <c r="F4400" s="155"/>
      <c r="G4400" s="122" t="str">
        <f>IF(A4400="","",VLOOKUP(J4351,'TRI-1C'!$B$18:$FH$61,52,FALSE))</f>
        <v>B-</v>
      </c>
      <c r="H4400" s="150"/>
      <c r="I4400" s="127" t="str">
        <f t="shared" si="166"/>
        <v>B-</v>
      </c>
      <c r="J4400" s="126"/>
    </row>
    <row r="4401" spans="1:10" ht="12.75" customHeight="1">
      <c r="A4401" s="147" t="str">
        <f>IF('TRI-1C'!$BB$13="","",'TRI-1C'!$BB$13)</f>
        <v>Observar el proceso del ciclo vital de las plantas mediante actividades de experimentación.</v>
      </c>
      <c r="B4401" s="139"/>
      <c r="C4401" s="139"/>
      <c r="F4401" s="128"/>
      <c r="G4401" s="124" t="str">
        <f>IF(A4401="","",VLOOKUP(J4351,'TRI-1C'!$B$18:$FH$61,53,FALSE))</f>
        <v>B-</v>
      </c>
      <c r="I4401" s="125" t="str">
        <f t="shared" si="166"/>
        <v>B-</v>
      </c>
      <c r="J4401" s="128"/>
    </row>
    <row r="4402" spans="1:10" ht="12.75" customHeight="1">
      <c r="A4402" s="148" t="str">
        <f>IF('TRI-1C'!$BC$13="","",'TRI-1C'!$BC$13)</f>
        <v>Participar en actividades lúdicas para identificar prácticas de movilidad que ayudan a cuidar el planeta</v>
      </c>
      <c r="B4402" s="149"/>
      <c r="C4402" s="149"/>
      <c r="D4402" s="150"/>
      <c r="E4402" s="150"/>
      <c r="F4402" s="126"/>
      <c r="G4402" s="122" t="str">
        <f>IF(A4402="","",VLOOKUP(J4351,'TRI-1C'!$B$18:$FH$61,54,FALSE))</f>
        <v>B-</v>
      </c>
      <c r="H4402" s="150"/>
      <c r="I4402" s="127" t="str">
        <f t="shared" si="166"/>
        <v>B-</v>
      </c>
      <c r="J4402" s="126"/>
    </row>
    <row r="4403" spans="1:10" ht="12.75" customHeight="1">
      <c r="A4403" s="147" t="str">
        <f>IF('TRI-1C'!$BD$13="","",'TRI-1C'!$BD$13)</f>
        <v>Participar en algunas prácticas tradicionales de su entorno disfrutando y respetando las diferentes manifestaciones culturales</v>
      </c>
      <c r="B4403" s="139"/>
      <c r="C4403" s="139"/>
      <c r="F4403" s="128"/>
      <c r="G4403" s="124" t="str">
        <f>IF(A4403="","",VLOOKUP(J4351,'TRI-1C'!$B$18:$FH$61,55,FALSE))</f>
        <v>B-</v>
      </c>
      <c r="I4403" s="125" t="str">
        <f t="shared" si="166"/>
        <v>B-</v>
      </c>
      <c r="J4403" s="128"/>
    </row>
    <row r="4404" spans="1:10" ht="12.75" customHeight="1">
      <c r="A4404" s="148" t="str">
        <f>IF('TRI-1C'!$BE$13="","",'TRI-1C'!$BE$13)</f>
        <v>Practicar hábitos de cuidado y conservación del medio ambiente que eviten la contaminación del aire, suelo y agua. (D.EIB.10.19.)</v>
      </c>
      <c r="B4404" s="158"/>
      <c r="C4404" s="158"/>
      <c r="D4404" s="158"/>
      <c r="E4404" s="158"/>
      <c r="F4404" s="159"/>
      <c r="G4404" s="122" t="str">
        <f>IF(A4404="","",VLOOKUP(J4351,'TRI-1C'!$B$18:$FH$61,56,FALSE))</f>
        <v>B-</v>
      </c>
      <c r="H4404" s="150"/>
      <c r="I4404" s="127" t="str">
        <f t="shared" si="166"/>
        <v>B-</v>
      </c>
      <c r="J4404" s="126"/>
    </row>
    <row r="4405" spans="1:10" ht="12.75" customHeight="1">
      <c r="A4405" s="11" t="str">
        <f>IF('TRI-1C'!$BF$13="","",'TRI-1C'!$BF$13)</f>
        <v>Realizar acciones de cuidado y protección de plantas y animales de su entorno erradicando actitudes de maltrato.</v>
      </c>
      <c r="B4405" s="156"/>
      <c r="C4405" s="156"/>
      <c r="D4405" s="156"/>
      <c r="E4405" s="156"/>
      <c r="F4405" s="157"/>
      <c r="G4405" s="124" t="str">
        <f>IF(A4405="","",VLOOKUP(J4351,'TRI-1C'!$B$18:$FH$61,57,FALSE))</f>
        <v>B-</v>
      </c>
      <c r="I4405" s="125" t="str">
        <f t="shared" si="166"/>
        <v>B-</v>
      </c>
      <c r="J4405" s="128"/>
    </row>
    <row r="4406" spans="1:10" ht="12.75" customHeight="1">
      <c r="A4406" s="148" t="str">
        <f>IF('TRI-1C'!$BG$13="","",'TRI-1C'!$BG$13)</f>
        <v>Reconocer cómo las personas utilizan el dinero en su entorno familiar para satisfacer sus necesidades y deseos</v>
      </c>
      <c r="B4406" s="149"/>
      <c r="C4406" s="149"/>
      <c r="D4406" s="150"/>
      <c r="E4406" s="150"/>
      <c r="F4406" s="126"/>
      <c r="G4406" s="122" t="str">
        <f>IF(A4406="","",VLOOKUP(J4351,'TRI-1C'!$B$18:$FH$61,58,FALSE))</f>
        <v>B-</v>
      </c>
      <c r="H4406" s="150"/>
      <c r="I4406" s="127" t="str">
        <f t="shared" si="166"/>
        <v>B-</v>
      </c>
      <c r="J4406" s="126"/>
    </row>
    <row r="4407" spans="1:10" ht="12.75" customHeight="1">
      <c r="A4407" s="147" t="str">
        <f>IF('TRI-1C'!$BH$13="","",'TRI-1C'!$BH$13)</f>
        <v>Reconocer las consecuencias de no cuidar sus pertenencias.</v>
      </c>
      <c r="B4407" s="139"/>
      <c r="C4407" s="139"/>
      <c r="F4407" s="128"/>
      <c r="G4407" s="124" t="str">
        <f>IF(A4407="","",VLOOKUP(J4351,'TRI-1C'!$B$18:$FH$61,59,FALSE))</f>
        <v>B-</v>
      </c>
      <c r="I4407" s="125" t="str">
        <f t="shared" si="166"/>
        <v>B-</v>
      </c>
      <c r="J4407" s="128"/>
    </row>
    <row r="4408" spans="1:10" ht="12.75" customHeight="1">
      <c r="A440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4408" s="149"/>
      <c r="C4408" s="149"/>
      <c r="D4408" s="150"/>
      <c r="E4408" s="150"/>
      <c r="F4408" s="126"/>
      <c r="G4408" s="122" t="str">
        <f>IF(A4408="","",VLOOKUP(J4351,'TRI-1C'!$B$18:$FH$61,60,FALSE))</f>
        <v>B-</v>
      </c>
      <c r="H4408" s="150"/>
      <c r="I4408" s="127" t="str">
        <f t="shared" si="166"/>
        <v>B-</v>
      </c>
      <c r="J4408" s="126"/>
    </row>
    <row r="4409" spans="1:10" ht="12.75" customHeight="1">
      <c r="A4409" s="164" t="str">
        <f>'BI-1T'!$A$10</f>
        <v>RELACIONES LOGICAS MATEMATICAS</v>
      </c>
      <c r="B4409" s="139"/>
      <c r="C4409" s="139"/>
      <c r="F4409" s="128"/>
      <c r="G4409" s="124" t="str">
        <f>IF(A4409="","",VLOOKUP(J4351,'TRI-1C'!$B$18:$FH$61,61,FALSE))</f>
        <v>B-</v>
      </c>
      <c r="I4409" s="125"/>
      <c r="J4409" s="128"/>
    </row>
    <row r="4410" spans="1:10" ht="12.75" customHeight="1">
      <c r="A4410" s="192" t="str">
        <f>IF('TRI-1C'!$BK$13="","",'TRI-1C'!$BK$13)</f>
        <v>Asociar las formas de los objetos del entorno con figuras geométricas bidimensionales</v>
      </c>
      <c r="B4410" s="154"/>
      <c r="C4410" s="154"/>
      <c r="D4410" s="154"/>
      <c r="E4410" s="154"/>
      <c r="F4410" s="155"/>
      <c r="G4410" s="122" t="str">
        <f>IF(A4410="","",VLOOKUP(J4351,'TRI-1C'!$B$18:$FH$61,62,FALSE))</f>
        <v>B+</v>
      </c>
      <c r="H4410" s="150"/>
      <c r="I4410" s="127" t="str">
        <f t="shared" ref="I4410:I4431" si="167">IF(G4410="","",G4410)</f>
        <v>B+</v>
      </c>
      <c r="J4410" s="126"/>
    </row>
    <row r="4411" spans="1:10" ht="12.75" customHeight="1">
      <c r="A4411" s="147" t="str">
        <f>IF('TRI-1C'!$BL$13="","",'TRI-1C'!$BL$13)</f>
        <v>Clasificar objetos con dos atributos (tamaño, color o forma).</v>
      </c>
      <c r="B4411" s="139"/>
      <c r="C4411" s="139"/>
      <c r="F4411" s="128"/>
      <c r="G4411" s="124" t="str">
        <f>IF(A4411="","",VLOOKUP(J4351,'TRI-1C'!$B$18:$FH$61,63,FALSE))</f>
        <v>B+</v>
      </c>
      <c r="I4411" s="125" t="str">
        <f t="shared" si="167"/>
        <v>B+</v>
      </c>
      <c r="J4411" s="128"/>
    </row>
    <row r="4412" spans="1:10" ht="12.75" customHeight="1">
      <c r="A4412" s="148" t="str">
        <f>IF('TRI-1C'!$BM$13="","",'TRI-1C'!$BM$13)</f>
        <v>Comparar y armar colecciones de más, igual y menos objetos.</v>
      </c>
      <c r="B4412" s="149"/>
      <c r="C4412" s="149"/>
      <c r="D4412" s="150"/>
      <c r="E4412" s="150"/>
      <c r="F4412" s="126"/>
      <c r="G4412" s="122" t="str">
        <f>IF(A4412="","",VLOOKUP(J4351,'TRI-1C'!$B$18:$FH$61,64,FALSE))</f>
        <v>B+</v>
      </c>
      <c r="H4412" s="150"/>
      <c r="I4412" s="127" t="str">
        <f t="shared" si="167"/>
        <v>B+</v>
      </c>
      <c r="J4412" s="126"/>
    </row>
    <row r="4413" spans="1:10" ht="12.75" customHeight="1">
      <c r="A4413" s="147" t="str">
        <f>IF('TRI-1C'!$BN$13="","",'TRI-1C'!$BN$13)</f>
        <v>Comparar y ordenar secuencialmente un conjunto pequeño de objetos de acuerdo con su tamaño.</v>
      </c>
      <c r="B4413" s="139"/>
      <c r="C4413" s="139"/>
      <c r="F4413" s="128"/>
      <c r="G4413" s="124" t="str">
        <f>IF(A4413="","",VLOOKUP(J4351,'TRI-1C'!$B$18:$FH$61,65,FALSE))</f>
        <v>B+</v>
      </c>
      <c r="I4413" s="125" t="str">
        <f t="shared" si="167"/>
        <v>B+</v>
      </c>
      <c r="J4413" s="128"/>
    </row>
    <row r="4414" spans="1:10" ht="12.75" customHeight="1">
      <c r="A4414" s="148" t="str">
        <f>IF('TRI-1C'!$BO$13="","",'TRI-1C'!$BO$13)</f>
        <v>Comprender la relación de número-cantidad hasta el 10.</v>
      </c>
      <c r="B4414" s="158"/>
      <c r="C4414" s="158"/>
      <c r="D4414" s="158"/>
      <c r="E4414" s="158"/>
      <c r="F4414" s="159"/>
      <c r="G4414" s="122" t="str">
        <f>IF(A4414="","",VLOOKUP(J4351,'TRI-1C'!$B$18:$FH$61,66,FALSE))</f>
        <v>B+</v>
      </c>
      <c r="H4414" s="150"/>
      <c r="I4414" s="127" t="str">
        <f t="shared" si="167"/>
        <v>B+</v>
      </c>
      <c r="J4414" s="126"/>
    </row>
    <row r="4415" spans="1:10" ht="12.75" customHeight="1">
      <c r="A4415" s="11" t="str">
        <f>IF('TRI-1C'!$BP$13="","",'TRI-1C'!$BP$13)</f>
        <v>Comprender la relación del numeral (representación simbólica del número) con la cantidad hasta el 5.</v>
      </c>
      <c r="B4415" s="156"/>
      <c r="C4415" s="156"/>
      <c r="D4415" s="156"/>
      <c r="E4415" s="156"/>
      <c r="F4415" s="157"/>
      <c r="G4415" s="124" t="str">
        <f>IF(A4415="","",VLOOKUP(J4351,'TRI-1C'!$B$18:$FH$61,67,FALSE))</f>
        <v>B+</v>
      </c>
      <c r="I4415" s="125" t="str">
        <f t="shared" si="167"/>
        <v>B+</v>
      </c>
      <c r="J4415" s="128"/>
    </row>
    <row r="4416" spans="1:10" ht="12.75" customHeight="1">
      <c r="A4416" s="148" t="str">
        <f>IF('TRI-1C'!$BQ$13="","",'TRI-1C'!$BQ$13)</f>
        <v>Contar oralmente del 1 al 15 con secuencia numérica.</v>
      </c>
      <c r="B4416" s="149"/>
      <c r="C4416" s="149"/>
      <c r="D4416" s="150"/>
      <c r="E4416" s="150"/>
      <c r="F4416" s="126"/>
      <c r="G4416" s="122" t="str">
        <f>IF(A4416="","",VLOOKUP(J4351,'TRI-1C'!$B$18:$FH$61,68,FALSE))</f>
        <v>B+</v>
      </c>
      <c r="H4416" s="150"/>
      <c r="I4416" s="127" t="str">
        <f t="shared" si="167"/>
        <v>B+</v>
      </c>
      <c r="J4416" s="126"/>
    </row>
    <row r="4417" spans="1:10" ht="12.75" customHeight="1">
      <c r="A4417" s="147" t="str">
        <f>IF('TRI-1C'!$BR$13="","",'TRI-1C'!$BR$13)</f>
        <v>Continuar y reproducir patrones simples con objetos concretos y representaciones gráficas.</v>
      </c>
      <c r="B4417" s="139"/>
      <c r="C4417" s="139"/>
      <c r="F4417" s="128"/>
      <c r="G4417" s="124" t="str">
        <f>IF(A4417="","",VLOOKUP(J4351,'TRI-1C'!$B$18:$FH$61,69,FALSE))</f>
        <v>B+</v>
      </c>
      <c r="I4417" s="125" t="str">
        <f t="shared" si="167"/>
        <v>B+</v>
      </c>
      <c r="J4417" s="128"/>
    </row>
    <row r="4418" spans="1:10" ht="12.75" customHeight="1">
      <c r="A4418" s="148" t="str">
        <f>IF('TRI-1C'!$BS$13="","",'TRI-1C'!$BS$13)</f>
        <v>Establecer la relación de correspondencia entre los elementos de colecciones de objetos.</v>
      </c>
      <c r="B4418" s="149"/>
      <c r="C4418" s="149"/>
      <c r="D4418" s="150"/>
      <c r="E4418" s="150"/>
      <c r="F4418" s="126"/>
      <c r="G4418" s="122" t="str">
        <f>IF(A4418="","",VLOOKUP(J4351,'TRI-1C'!$B$18:$FH$61,70,FALSE))</f>
        <v>B+</v>
      </c>
      <c r="H4418" s="150"/>
      <c r="I4418" s="127" t="str">
        <f t="shared" si="167"/>
        <v>B+</v>
      </c>
      <c r="J4418" s="126"/>
    </row>
    <row r="4419" spans="1:10" ht="12.75" customHeight="1">
      <c r="A4419" s="147" t="str">
        <f>IF('TRI-1C'!$BT$13="","",'TRI-1C'!$BT$13)</f>
        <v>Identificar características de mañana, tarde y noche</v>
      </c>
      <c r="B4419" s="139"/>
      <c r="C4419" s="139"/>
      <c r="F4419" s="128"/>
      <c r="G4419" s="124" t="str">
        <f>IF(A4419="","",VLOOKUP(J4351,'TRI-1C'!$B$18:$FH$61,71,FALSE))</f>
        <v>B+</v>
      </c>
      <c r="I4419" s="125" t="str">
        <f t="shared" si="167"/>
        <v>B+</v>
      </c>
      <c r="J4419" s="128"/>
    </row>
    <row r="4420" spans="1:10" ht="12.75" customHeight="1">
      <c r="A4420" s="192" t="str">
        <f>IF('TRI-1C'!$BU$13="","",'TRI-1C'!$BU$13)</f>
        <v>Identificar en los objetos las nociones de medida: largo/ corto, grueso/delgado.</v>
      </c>
      <c r="B4420" s="154"/>
      <c r="C4420" s="154"/>
      <c r="D4420" s="154"/>
      <c r="E4420" s="154"/>
      <c r="F4420" s="155"/>
      <c r="G4420" s="122" t="str">
        <f>IF(A4420="","",VLOOKUP(J4351,'TRI-1C'!$B$18:$FH$61,72,FALSE))</f>
        <v>B+</v>
      </c>
      <c r="H4420" s="150"/>
      <c r="I4420" s="127" t="str">
        <f t="shared" si="167"/>
        <v>B+</v>
      </c>
      <c r="J4420" s="126"/>
    </row>
    <row r="4421" spans="1:10" ht="12.75" customHeight="1">
      <c r="A4421" s="147" t="str">
        <f>IF('TRI-1C'!$BV$13="","",'TRI-1C'!$BV$13)</f>
        <v>Identificar figuras geométricas básicas: círculo, cuadrado y triángulo en objetos del entorno y en representaciones gráficas.</v>
      </c>
      <c r="B4421" s="139"/>
      <c r="C4421" s="139"/>
      <c r="F4421" s="128"/>
      <c r="G4421" s="124" t="str">
        <f>IF(A4421="","",VLOOKUP(J4351,'TRI-1C'!$B$18:$FH$61,73,FALSE))</f>
        <v>B+</v>
      </c>
      <c r="I4421" s="125" t="str">
        <f t="shared" si="167"/>
        <v>B+</v>
      </c>
      <c r="J4421" s="128"/>
    </row>
    <row r="4422" spans="1:10" ht="12.75" customHeight="1">
      <c r="A4422" s="148" t="str">
        <f>IF('TRI-1C'!$BW$13="","",'TRI-1C'!$BW$13)</f>
        <v>Identificar la diferencia entre lo que se desea y lo que se necesita</v>
      </c>
      <c r="B4422" s="149"/>
      <c r="C4422" s="149"/>
      <c r="D4422" s="150"/>
      <c r="E4422" s="150"/>
      <c r="F4422" s="126"/>
      <c r="G4422" s="122" t="str">
        <f>IF(A4422="","",VLOOKUP(J4351,'TRI-1C'!$B$18:$FH$61,74,FALSE))</f>
        <v>B+</v>
      </c>
      <c r="H4422" s="150"/>
      <c r="I4422" s="127" t="str">
        <f t="shared" si="167"/>
        <v>B+</v>
      </c>
      <c r="J4422" s="126"/>
    </row>
    <row r="4423" spans="1:10" ht="12.75" customHeight="1">
      <c r="A4423" s="147" t="str">
        <f>IF('TRI-1C'!$BX$13="","",'TRI-1C'!$BX$13)</f>
        <v>Identificar las nociones de tiempo en acciones que siceden antes, ahora y después</v>
      </c>
      <c r="B4423" s="139"/>
      <c r="C4423" s="139"/>
      <c r="F4423" s="128"/>
      <c r="G4423" s="124" t="str">
        <f>IF(A4423="","",VLOOKUP(J4351,'TRI-1C'!$B$18:$FH$61,75,FALSE))</f>
        <v>B+</v>
      </c>
      <c r="I4423" s="125" t="str">
        <f t="shared" si="167"/>
        <v>B+</v>
      </c>
      <c r="J4423" s="128"/>
    </row>
    <row r="4424" spans="1:10" ht="12.75" customHeight="1">
      <c r="A4424" s="148" t="str">
        <f>IF('TRI-1C'!$BY$13="","",'TRI-1C'!$BY$13)</f>
        <v>Identificar los números de emergencia a través de actividades lúdicas, y reconocer cuándo pedir ayuda en situaciones sencillas.</v>
      </c>
      <c r="B4424" s="158"/>
      <c r="C4424" s="158"/>
      <c r="D4424" s="158"/>
      <c r="E4424" s="158"/>
      <c r="F4424" s="159"/>
      <c r="G4424" s="122" t="str">
        <f>IF(A4424="","",VLOOKUP(J4351,'TRI-1C'!$B$18:$FH$61,76,FALSE))</f>
        <v>B+</v>
      </c>
      <c r="H4424" s="150"/>
      <c r="I4424" s="127" t="str">
        <f t="shared" si="167"/>
        <v>B+</v>
      </c>
      <c r="J4424" s="126"/>
    </row>
    <row r="4425" spans="1:10" ht="12.75" customHeight="1">
      <c r="A4425" s="11" t="str">
        <f>IF('TRI-1C'!$BZ$13="","",'TRI-1C'!$BZ$13)</f>
        <v>Identificar semejanzas y diferencias en objetos del entorno con criterios de forma, color y tamaño</v>
      </c>
      <c r="B4425" s="156"/>
      <c r="C4425" s="156"/>
      <c r="D4425" s="156"/>
      <c r="E4425" s="156"/>
      <c r="F4425" s="157"/>
      <c r="G4425" s="124" t="str">
        <f>IF(A4425="","",VLOOKUP(J4351,'TRI-1C'!$B$18:$FH$61,77,FALSE))</f>
        <v>B+</v>
      </c>
      <c r="I4425" s="125" t="str">
        <f t="shared" si="167"/>
        <v>B+</v>
      </c>
      <c r="J4425" s="128"/>
    </row>
    <row r="4426" spans="1:10" ht="12.75" customHeight="1">
      <c r="A4426" s="148" t="str">
        <f>IF('TRI-1C'!$CA$13="","",'TRI-1C'!$CA$13)</f>
        <v>Ordenar en secuencias lógica sucesos de hasta cinco eventos en representaciones gráficas de sus actividades de la rutina diaria y en escenas de cuentos</v>
      </c>
      <c r="B4426" s="149"/>
      <c r="C4426" s="149"/>
      <c r="D4426" s="150"/>
      <c r="E4426" s="150"/>
      <c r="F4426" s="126"/>
      <c r="G4426" s="122" t="str">
        <f>IF(A4426="","",VLOOKUP(J4351,'TRI-1C'!$B$18:$FH$61,78,FALSE))</f>
        <v>B+</v>
      </c>
      <c r="H4426" s="150"/>
      <c r="I4426" s="127" t="str">
        <f t="shared" si="167"/>
        <v>B+</v>
      </c>
      <c r="J4426" s="126"/>
    </row>
    <row r="4427" spans="1:10" ht="12.75" customHeight="1">
      <c r="A4427" s="147" t="str">
        <f>IF('TRI-1C'!$CB$13="","",'TRI-1C'!$CB$13)</f>
        <v>Reconocer billetes y monedas en situaciones de la vida real</v>
      </c>
      <c r="B4427" s="139"/>
      <c r="C4427" s="139"/>
      <c r="F4427" s="128"/>
      <c r="G4427" s="124" t="str">
        <f>IF(A4427="","",VLOOKUP(J4351,'TRI-1C'!$B$18:$FH$61,79,FALSE))</f>
        <v>B+</v>
      </c>
      <c r="I4427" s="125" t="str">
        <f t="shared" si="167"/>
        <v>B+</v>
      </c>
      <c r="J4427" s="128"/>
    </row>
    <row r="4428" spans="1:10" ht="12.75" customHeight="1">
      <c r="A442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4428" s="149"/>
      <c r="C4428" s="149"/>
      <c r="D4428" s="150"/>
      <c r="E4428" s="150"/>
      <c r="F4428" s="126"/>
      <c r="G4428" s="122" t="str">
        <f>IF(A4428="","",VLOOKUP(J4351,'TRI-1C'!$B$18:$FH$61,80,FALSE))</f>
        <v>B+</v>
      </c>
      <c r="H4428" s="150"/>
      <c r="I4428" s="127" t="str">
        <f t="shared" si="167"/>
        <v>B+</v>
      </c>
      <c r="J4428" s="126"/>
    </row>
    <row r="4429" spans="1:10" ht="12.75" customHeight="1">
      <c r="A4429" s="147" t="str">
        <f>IF('TRI-1C'!$CD$13="","",'TRI-1C'!$CD$13)</f>
        <v>Reconocer los colores secundarios en objetos e imágenes del entorno.</v>
      </c>
      <c r="B4429" s="139"/>
      <c r="C4429" s="139"/>
      <c r="F4429" s="128"/>
      <c r="G4429" s="124" t="str">
        <f>IF(A4429="","",VLOOKUP(J4351,'TRI-1C'!$B$18:$FH$61,81,FALSE))</f>
        <v>B+</v>
      </c>
      <c r="I4429" s="125" t="str">
        <f t="shared" si="167"/>
        <v>B+</v>
      </c>
      <c r="J4429" s="128"/>
    </row>
    <row r="4430" spans="1:10" ht="12.75" customHeight="1">
      <c r="A443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4430" s="154"/>
      <c r="C4430" s="154"/>
      <c r="D4430" s="154"/>
      <c r="E4430" s="154"/>
      <c r="F4430" s="155"/>
      <c r="G4430" s="122" t="str">
        <f>IF(A4430="","",VLOOKUP(J4351,'TRI-1C'!$B$18:$FH$61,82,FALSE))</f>
        <v>B+</v>
      </c>
      <c r="H4430" s="150"/>
      <c r="I4430" s="127" t="str">
        <f t="shared" si="167"/>
        <v>B+</v>
      </c>
      <c r="J4430" s="126"/>
    </row>
    <row r="4431" spans="1:10" ht="12.75" customHeight="1">
      <c r="A4431" s="147" t="str">
        <f>IF('TRI-1C'!$CF$13="","",'TRI-1C'!$CF$13)</f>
        <v>Relacionar las distintas formas de adquirir dinero con el trabajo y el esfuerzo.</v>
      </c>
      <c r="B4431" s="139"/>
      <c r="C4431" s="139"/>
      <c r="F4431" s="128"/>
      <c r="G4431" s="124" t="str">
        <f>IF(A4431="","",VLOOKUP(J4351,'TRI-1C'!$B$18:$FH$61,83,FALSE))</f>
        <v>B+</v>
      </c>
      <c r="I4431" s="125" t="str">
        <f t="shared" si="167"/>
        <v>B+</v>
      </c>
      <c r="J4431" s="128"/>
    </row>
    <row r="4432" spans="1:10" ht="12.75" customHeight="1">
      <c r="A4432" s="165" t="str">
        <f>'BI-1T'!$A$11</f>
        <v>COMPRENSIÓN Y EXPRESION DEL LENGUAJE</v>
      </c>
      <c r="B4432" s="149"/>
      <c r="C4432" s="149"/>
      <c r="D4432" s="150"/>
      <c r="E4432" s="150"/>
      <c r="F4432" s="126"/>
      <c r="G4432" s="122" t="str">
        <f>IF(A4432="","",VLOOKUP(J4351,'TRI-1C'!$B$18:$FH$61,84,FALSE))</f>
        <v>B+</v>
      </c>
      <c r="H4432" s="150"/>
      <c r="I4432" s="127"/>
      <c r="J4432" s="126"/>
    </row>
    <row r="4433" spans="1:10" ht="12.75" customHeight="1">
      <c r="A4433" s="147" t="str">
        <f>IF('TRI-1C'!$CH$13="","",'TRI-1C'!$CH$13)</f>
        <v>Asociar la imagen de la portada con el título de los cuentos conocidos.</v>
      </c>
      <c r="B4433" s="139"/>
      <c r="C4433" s="139"/>
      <c r="F4433" s="128"/>
      <c r="G4433" s="124" t="str">
        <f>IF(A4433="","",VLOOKUP(J4351,'TRI-1C'!$B$18:$FH$61,85,FALSE))</f>
        <v>B+</v>
      </c>
      <c r="I4433" s="125" t="str">
        <f t="shared" ref="I4433:I4453" si="168">IF(G4433="","",G4433)</f>
        <v>B+</v>
      </c>
      <c r="J4433" s="128"/>
    </row>
    <row r="4434" spans="1:10" ht="12.75" customHeight="1">
      <c r="A4434" s="148" t="str">
        <f>IF('TRI-1C'!$CI$13="","",'TRI-1C'!$CI$13)</f>
        <v>Colaborar en la creación de textos colectivos con la ayuda del docente.</v>
      </c>
      <c r="B4434" s="158"/>
      <c r="C4434" s="158"/>
      <c r="D4434" s="158"/>
      <c r="E4434" s="158"/>
      <c r="F4434" s="159"/>
      <c r="G4434" s="122" t="str">
        <f>IF(A4434="","",VLOOKUP(J4351,'TRI-1C'!$B$18:$FH$61,86,FALSE))</f>
        <v>B+</v>
      </c>
      <c r="H4434" s="150"/>
      <c r="I4434" s="127" t="str">
        <f t="shared" si="168"/>
        <v>B+</v>
      </c>
      <c r="J4434" s="126"/>
    </row>
    <row r="4435" spans="1:10" ht="12.75" customHeight="1">
      <c r="A4435" s="11" t="str">
        <f>IF('TRI-1C'!$CJ$13="","",'TRI-1C'!$CJ$13)</f>
        <v>Comprender el derecho propio y de las otras personas a decir que no como una respuesta válida y respetable.</v>
      </c>
      <c r="B4435" s="156"/>
      <c r="C4435" s="156"/>
      <c r="D4435" s="156"/>
      <c r="E4435" s="156"/>
      <c r="F4435" s="157"/>
      <c r="G4435" s="124" t="str">
        <f>IF(A4435="","",VLOOKUP(J4351,'TRI-1C'!$B$18:$FH$61,87,FALSE))</f>
        <v>B+</v>
      </c>
      <c r="I4435" s="125" t="str">
        <f t="shared" si="168"/>
        <v>B+</v>
      </c>
      <c r="J4435" s="128"/>
    </row>
    <row r="4436" spans="1:10" ht="12.75" customHeight="1">
      <c r="A4436" s="148" t="str">
        <f>IF('TRI-1C'!$CK$13="","",'TRI-1C'!$CK$13)</f>
        <v>Comunicarse a través de dibujos de objetos con detalles que lo vuelven identificables, como representación simbólica de sus ideas.</v>
      </c>
      <c r="B4436" s="149"/>
      <c r="C4436" s="149"/>
      <c r="D4436" s="150"/>
      <c r="E4436" s="150"/>
      <c r="F4436" s="126"/>
      <c r="G4436" s="122" t="str">
        <f>IF(A4436="","",VLOOKUP(J4351,'TRI-1C'!$B$18:$FH$61,88,FALSE))</f>
        <v>B+</v>
      </c>
      <c r="H4436" s="150"/>
      <c r="I4436" s="127" t="str">
        <f t="shared" si="168"/>
        <v>B+</v>
      </c>
      <c r="J4436" s="126"/>
    </row>
    <row r="4437" spans="1:10" ht="12.75" customHeight="1">
      <c r="A4437" s="147" t="str">
        <f>IF('TRI-1C'!$CL$13="","",'TRI-1C'!$CL$13)</f>
        <v>Comunicarse incorporando palabras nuevas a su vocabulario en función de los ambientes y experiencias en las que interactúa.</v>
      </c>
      <c r="B4437" s="139"/>
      <c r="C4437" s="139"/>
      <c r="F4437" s="128"/>
      <c r="G4437" s="124" t="str">
        <f>IF(A4437="","",VLOOKUP(J4351,'TRI-1C'!$B$18:$FH$61,89,FALSE))</f>
        <v>B+</v>
      </c>
      <c r="I4437" s="125" t="str">
        <f t="shared" si="168"/>
        <v>B+</v>
      </c>
      <c r="J4437" s="128"/>
    </row>
    <row r="4438" spans="1:10" ht="12.75" customHeight="1">
      <c r="A4438" s="148" t="str">
        <f>IF('TRI-1C'!$CM$13="","",'TRI-1C'!$CM$13)</f>
        <v>Contar un cuento en base a sus imágenes a partir de la portada y siguiendo la secuencia de las páginas.</v>
      </c>
      <c r="B4438" s="149"/>
      <c r="C4438" s="149"/>
      <c r="D4438" s="150"/>
      <c r="E4438" s="150"/>
      <c r="F4438" s="126"/>
      <c r="G4438" s="122" t="str">
        <f>IF(A4438="","",VLOOKUP(J4351,'TRI-1C'!$B$18:$FH$61,90,FALSE))</f>
        <v>B+</v>
      </c>
      <c r="H4438" s="150"/>
      <c r="I4438" s="127" t="str">
        <f t="shared" si="168"/>
        <v>B+</v>
      </c>
      <c r="J4438" s="126"/>
    </row>
    <row r="4439" spans="1:10" ht="12.75" customHeight="1">
      <c r="A4439" s="147" t="str">
        <f>IF('TRI-1C'!$CN$13="","",'TRI-1C'!$CN$13)</f>
        <v>Describir oralmente imágenes gráficas (pictogramas) y digitales, estructurando oraciones más elaboradas que describan a los objetos que observa.</v>
      </c>
      <c r="B4439" s="139"/>
      <c r="C4439" s="139"/>
      <c r="F4439" s="128"/>
      <c r="G4439" s="124" t="str">
        <f>IF(A4439="","",VLOOKUP(J4351,'TRI-1C'!$B$18:$FH$61,91,FALSE))</f>
        <v>B+</v>
      </c>
      <c r="I4439" s="125" t="str">
        <f t="shared" si="168"/>
        <v>B+</v>
      </c>
      <c r="J4439" s="128"/>
    </row>
    <row r="4440" spans="1:10" ht="12.75" customHeight="1">
      <c r="A4440" s="192" t="str">
        <f>IF('TRI-1C'!$CO$13="","",'TRI-1C'!$CO$13)</f>
        <v>Describir oralmente imágenes relacionadas con los derechos de las personas en situación de movilidad</v>
      </c>
      <c r="B4440" s="154"/>
      <c r="C4440" s="154"/>
      <c r="D4440" s="154"/>
      <c r="E4440" s="154"/>
      <c r="F4440" s="155"/>
      <c r="G4440" s="122" t="str">
        <f>IF(A4440="","",VLOOKUP(J4351,'TRI-1C'!$B$18:$FH$61,92,FALSE))</f>
        <v>B+</v>
      </c>
      <c r="H4440" s="150"/>
      <c r="I4440" s="127" t="str">
        <f t="shared" si="168"/>
        <v>B+</v>
      </c>
      <c r="J4440" s="126"/>
    </row>
    <row r="4441" spans="1:10" ht="12.75" customHeight="1">
      <c r="A4441" s="147" t="str">
        <f>IF('TRI-1C'!$CP$13="","",'TRI-1C'!$CP$13)</f>
        <v>Expresarse oralmente pronunciando correctamente la mayoría de las palabras puede presentarse dificultades en la pronunciación de s, y la r.</v>
      </c>
      <c r="B4441" s="139"/>
      <c r="C4441" s="139"/>
      <c r="F4441" s="128"/>
      <c r="G4441" s="124" t="str">
        <f>IF(A4441="","",VLOOKUP(J4351,'TRI-1C'!$B$18:$FH$61,93,FALSE))</f>
        <v>B+</v>
      </c>
      <c r="I4441" s="125" t="str">
        <f t="shared" si="168"/>
        <v>B+</v>
      </c>
      <c r="J4441" s="128"/>
    </row>
    <row r="4442" spans="1:10" ht="12.75" customHeight="1">
      <c r="A4442" s="148" t="str">
        <f>IF('TRI-1C'!$CQ$13="","",'TRI-1C'!$CQ$13)</f>
        <v>Expresarse utilizando oraciones cortas y completas manteniendo el orden de las palabras.</v>
      </c>
      <c r="B4442" s="149"/>
      <c r="C4442" s="149"/>
      <c r="D4442" s="150"/>
      <c r="E4442" s="150"/>
      <c r="F4442" s="126"/>
      <c r="G4442" s="122" t="str">
        <f>IF(A4442="","",VLOOKUP(J4351,'TRI-1C'!$B$18:$FH$61,94,FALSE))</f>
        <v>B+</v>
      </c>
      <c r="H4442" s="150"/>
      <c r="I4442" s="127" t="str">
        <f t="shared" si="168"/>
        <v>B+</v>
      </c>
      <c r="J4442" s="126"/>
    </row>
    <row r="4443" spans="1:10" ht="12.75" customHeight="1">
      <c r="A4443" s="147" t="str">
        <f>IF('TRI-1C'!$CR$13="","",'TRI-1C'!$CR$13)</f>
        <v>Identificar “auditivamente” el fonema (sonido) inicial de las palabras más utilizadas.</v>
      </c>
      <c r="B4443" s="139"/>
      <c r="C4443" s="139"/>
      <c r="F4443" s="128"/>
      <c r="G4443" s="124" t="str">
        <f>IF(A4443="","",VLOOKUP(J4351,'TRI-1C'!$B$18:$FH$61,95,FALSE))</f>
        <v>B+</v>
      </c>
      <c r="I4443" s="125" t="str">
        <f t="shared" si="168"/>
        <v>B+</v>
      </c>
      <c r="J4443" s="128"/>
    </row>
    <row r="4444" spans="1:10" ht="12.75" customHeight="1">
      <c r="A4444" s="148" t="str">
        <f>IF('TRI-1C'!$CS$13="","",'TRI-1C'!$CS$13)</f>
        <v>Identificar una persona adulta de confianza para solicitar apoyo al enfrentar desafíos emocionales en situaciones cotidianas del entorno escolar</v>
      </c>
      <c r="B4444" s="158"/>
      <c r="C4444" s="158"/>
      <c r="D4444" s="158"/>
      <c r="E4444" s="158"/>
      <c r="F4444" s="159"/>
      <c r="G4444" s="122" t="str">
        <f>IF(A4444="","",VLOOKUP(J4351,'TRI-1C'!$B$18:$FH$61,96,FALSE))</f>
        <v>B+</v>
      </c>
      <c r="H4444" s="150"/>
      <c r="I4444" s="127" t="str">
        <f t="shared" si="168"/>
        <v>B+</v>
      </c>
      <c r="J4444" s="126"/>
    </row>
    <row r="4445" spans="1:10" ht="12.75" customHeight="1">
      <c r="A4445" s="11" t="str">
        <f>IF('TRI-1C'!$CT$13="","",'TRI-1C'!$CT$13)</f>
        <v>Participar en conversaciones más complejas y largas manteniéndose dentro del tema.</v>
      </c>
      <c r="B4445" s="156"/>
      <c r="C4445" s="156"/>
      <c r="D4445" s="156"/>
      <c r="E4445" s="156"/>
      <c r="F4445" s="157"/>
      <c r="G4445" s="124" t="str">
        <f>IF(A4445="","",VLOOKUP(J4351,'TRI-1C'!$B$18:$FH$61,97,FALSE))</f>
        <v>B+</v>
      </c>
      <c r="I4445" s="125" t="str">
        <f t="shared" si="168"/>
        <v>B+</v>
      </c>
      <c r="J4445" s="128"/>
    </row>
    <row r="4446" spans="1:10" ht="12.75" customHeight="1">
      <c r="A4446" s="148" t="str">
        <f>IF('TRI-1C'!$CU$13="","",'TRI-1C'!$CU$13)</f>
        <v>Producir palabras que riman espontáneamente tomado en cuenta los sonidos finales de las mismas.</v>
      </c>
      <c r="B4446" s="149"/>
      <c r="C4446" s="149"/>
      <c r="D4446" s="150"/>
      <c r="E4446" s="150"/>
      <c r="F4446" s="126"/>
      <c r="G4446" s="122" t="str">
        <f>IF(A4446="","",VLOOKUP(J4351,'TRI-1C'!$B$18:$FH$61,98,FALSE))</f>
        <v>B+</v>
      </c>
      <c r="H4446" s="150"/>
      <c r="I4446" s="127" t="str">
        <f t="shared" si="168"/>
        <v>B+</v>
      </c>
      <c r="J4446" s="126"/>
    </row>
    <row r="4447" spans="1:10" ht="12.75" customHeight="1">
      <c r="A4447" s="147" t="str">
        <f>IF('TRI-1C'!$CV$13="","",'TRI-1C'!$CV$13)</f>
        <v>Realizar modificaciones del contenido de un cuento relatado por el adulto, cambiando partes del él como: acciones y final.</v>
      </c>
      <c r="B4447" s="139"/>
      <c r="C4447" s="139"/>
      <c r="F4447" s="128"/>
      <c r="G4447" s="124" t="str">
        <f>IF(A4447="","",VLOOKUP(J4351,'TRI-1C'!$B$18:$FH$61,99,FALSE))</f>
        <v>B+</v>
      </c>
      <c r="I4447" s="125" t="str">
        <f t="shared" si="168"/>
        <v>B+</v>
      </c>
      <c r="J4447" s="128"/>
    </row>
    <row r="4448" spans="1:10" ht="12.75" customHeight="1">
      <c r="A444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448" s="149"/>
      <c r="C4448" s="149"/>
      <c r="D4448" s="150"/>
      <c r="E4448" s="150"/>
      <c r="F4448" s="126"/>
      <c r="G4448" s="122" t="str">
        <f>IF(A4448="","",VLOOKUP(J4351,'TRI-1C'!$B$18:$FH$61,100,FALSE))</f>
        <v>B+</v>
      </c>
      <c r="H4448" s="150"/>
      <c r="I4448" s="127" t="str">
        <f t="shared" si="168"/>
        <v>B+</v>
      </c>
      <c r="J4448" s="126"/>
    </row>
    <row r="4449" spans="1:10" ht="12.75" customHeight="1">
      <c r="A4449" s="147" t="str">
        <f>IF('TRI-1C'!$CX$13="","",'TRI-1C'!$CX$13)</f>
        <v>Reconocer etiquetas y rótulos de su entorno inmediato y los “lee”.</v>
      </c>
      <c r="B4449" s="139"/>
      <c r="C4449" s="139"/>
      <c r="F4449" s="128"/>
      <c r="G4449" s="124" t="str">
        <f>IF(A4449="","",VLOOKUP(J4351,'TRI-1C'!$B$18:$FH$61,101,FALSE))</f>
        <v>B+</v>
      </c>
      <c r="I4449" s="125" t="str">
        <f t="shared" si="168"/>
        <v>B+</v>
      </c>
      <c r="J4449" s="128"/>
    </row>
    <row r="4450" spans="1:10" ht="12.75" customHeight="1">
      <c r="A4450" s="192" t="str">
        <f>IF('TRI-1C'!$CY$13="","",'TRI-1C'!$CY$13)</f>
        <v>Relatar cuentos, narrados por el adulto, manteniendo la secuencia, sin la ayuda del paratexto.</v>
      </c>
      <c r="B4450" s="154"/>
      <c r="C4450" s="154"/>
      <c r="D4450" s="154"/>
      <c r="E4450" s="154"/>
      <c r="F4450" s="155"/>
      <c r="G4450" s="122" t="str">
        <f>IF(A4450="","",VLOOKUP(J4351,'TRI-1C'!$B$18:$FH$61,102,FALSE))</f>
        <v>B+</v>
      </c>
      <c r="H4450" s="150"/>
      <c r="I4450" s="127" t="str">
        <f t="shared" si="168"/>
        <v>B+</v>
      </c>
      <c r="J4450" s="126"/>
    </row>
    <row r="4451" spans="1:10" ht="12.75" customHeight="1">
      <c r="A4451" s="147" t="str">
        <f>IF('TRI-1C'!$CZ$13="","",'TRI-1C'!$CZ$13)</f>
        <v>Reproducir trabalenguas sencillos, adivinanzas, canciones y poemas cortos, mejorando su pronunciación y potenciando su capacidad imaginativa.</v>
      </c>
      <c r="B4451" s="139"/>
      <c r="C4451" s="139"/>
      <c r="F4451" s="128"/>
      <c r="G4451" s="124" t="str">
        <f>IF(A4451="","",VLOOKUP(J4351,'TRI-1C'!$B$18:$FH$61,103,FALSE))</f>
        <v>B+</v>
      </c>
      <c r="I4451" s="125" t="str">
        <f t="shared" si="168"/>
        <v>B+</v>
      </c>
      <c r="J4451" s="128"/>
    </row>
    <row r="4452" spans="1:10" ht="12.75" customHeight="1">
      <c r="A4452" s="148" t="str">
        <f>IF('TRI-1C'!$DA$13="","",'TRI-1C'!$DA$13)</f>
        <v>Responder preguntas sobre un texto narrado por el adulto, relacionadas a los personajes y acciones principales.</v>
      </c>
      <c r="B4452" s="149"/>
      <c r="C4452" s="149"/>
      <c r="D4452" s="150"/>
      <c r="E4452" s="150"/>
      <c r="F4452" s="126"/>
      <c r="G4452" s="122" t="str">
        <f>IF(A4452="","",VLOOKUP(J4351,'TRI-1C'!$B$18:$FH$61,104,FALSE))</f>
        <v>B+</v>
      </c>
      <c r="H4452" s="150"/>
      <c r="I4452" s="127" t="str">
        <f t="shared" si="168"/>
        <v>B+</v>
      </c>
      <c r="J4452" s="126"/>
    </row>
    <row r="4453" spans="1:10" ht="12.75" customHeight="1">
      <c r="A4453" s="147" t="str">
        <f>IF('TRI-1C'!$DB$13="","",'TRI-1C'!$DB$13)</f>
        <v>Seguir instrucciones sencillas que involucren la ejecución de tres o más actividades</v>
      </c>
      <c r="B4453" s="139"/>
      <c r="C4453" s="139"/>
      <c r="F4453" s="128"/>
      <c r="G4453" s="124" t="str">
        <f>IF(A4453="","",VLOOKUP(J4351,'TRI-1C'!$B$18:$FH$61,105,FALSE))</f>
        <v>B+</v>
      </c>
      <c r="I4453" s="125" t="str">
        <f t="shared" si="168"/>
        <v>B+</v>
      </c>
      <c r="J4453" s="128"/>
    </row>
    <row r="4454" spans="1:10" ht="12.75" customHeight="1">
      <c r="A4454" s="165" t="str">
        <f>'BI-1T'!$A$12</f>
        <v>EXPRESIÓN ARTISTICA</v>
      </c>
      <c r="B4454" s="158"/>
      <c r="C4454" s="158"/>
      <c r="D4454" s="158"/>
      <c r="E4454" s="158"/>
      <c r="F4454" s="159"/>
      <c r="G4454" s="122" t="str">
        <f>IF(A4454="","",VLOOKUP(J4351,'TRI-1C'!$B$18:$FH$61,106,FALSE))</f>
        <v>B+</v>
      </c>
      <c r="H4454" s="150"/>
      <c r="I4454" s="127"/>
      <c r="J4454" s="126"/>
    </row>
    <row r="4455" spans="1:10" ht="12.75" customHeight="1">
      <c r="A4455" s="11" t="str">
        <f>IF('TRI-1C'!$DD$13="","",'TRI-1C'!$DD$13)</f>
        <v>Cantar canciones siguiendo el ritmo y coordinando con las expresiones de su cuerpo.</v>
      </c>
      <c r="B4455" s="156"/>
      <c r="C4455" s="156"/>
      <c r="D4455" s="156"/>
      <c r="E4455" s="156"/>
      <c r="F4455" s="157"/>
      <c r="G4455" s="124" t="str">
        <f>IF(A4455="","",VLOOKUP(J4351,'TRI-1C'!$B$18:$FH$61,107,FALSE))</f>
        <v>A+</v>
      </c>
      <c r="I4455" s="125" t="str">
        <f t="shared" ref="I4455:I4465" si="169">IF(G4455="","",G4455)</f>
        <v>A+</v>
      </c>
      <c r="J4455" s="128"/>
    </row>
    <row r="4456" spans="1:10" ht="12.75" customHeight="1">
      <c r="A4456" s="148" t="str">
        <f>IF('TRI-1C'!$DE$13="","",'TRI-1C'!$DE$13)</f>
        <v>Comunicar de manera escrita sus ideas intentando imitar letras o formas parecidas a letras.</v>
      </c>
      <c r="B4456" s="149"/>
      <c r="C4456" s="149"/>
      <c r="D4456" s="150"/>
      <c r="E4456" s="150"/>
      <c r="F4456" s="126"/>
      <c r="G4456" s="122" t="str">
        <f>IF(A4456="","",VLOOKUP(J4351,'TRI-1C'!$B$18:$FH$61,108,FALSE))</f>
        <v>A+</v>
      </c>
      <c r="H4456" s="150"/>
      <c r="I4456" s="127" t="str">
        <f t="shared" si="169"/>
        <v>A+</v>
      </c>
      <c r="J4456" s="126"/>
    </row>
    <row r="4457" spans="1:10" ht="12.75" customHeight="1">
      <c r="A4457" s="147" t="str">
        <f>IF('TRI-1C'!$DF$13="","",'TRI-1C'!$DF$13)</f>
        <v>Ejecutar patrones de más de dos ritmos con partes del cuerpo y elementos o instrumentos sonoros.</v>
      </c>
      <c r="B4457" s="139"/>
      <c r="C4457" s="139"/>
      <c r="F4457" s="128"/>
      <c r="G4457" s="124" t="str">
        <f>IF(A4457="","",VLOOKUP(J4351,'TRI-1C'!$B$18:$FH$61,109,FALSE))</f>
        <v>A+</v>
      </c>
      <c r="I4457" s="125" t="str">
        <f t="shared" si="169"/>
        <v>A+</v>
      </c>
      <c r="J4457" s="128"/>
    </row>
    <row r="4458" spans="1:10" ht="12.75" customHeight="1">
      <c r="A445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4458" s="149"/>
      <c r="C4458" s="149"/>
      <c r="D4458" s="150"/>
      <c r="E4458" s="150"/>
      <c r="F4458" s="126"/>
      <c r="G4458" s="122" t="str">
        <f>IF(A4458="","",VLOOKUP(J4351,'TRI-1C'!$B$18:$FH$61,110,FALSE))</f>
        <v>A+</v>
      </c>
      <c r="H4458" s="150"/>
      <c r="I4458" s="127" t="str">
        <f t="shared" si="169"/>
        <v>A+</v>
      </c>
      <c r="J4458" s="126"/>
    </row>
    <row r="4459" spans="1:10" ht="12.75" customHeight="1">
      <c r="A4459" s="147" t="str">
        <f>IF('TRI-1C'!$DH$13="","",'TRI-1C'!$DH$13)</f>
        <v>Expresar su opinión al observar una obra artística relacionada a la plástica o a la escultura.</v>
      </c>
      <c r="B4459" s="139"/>
      <c r="C4459" s="139"/>
      <c r="F4459" s="128"/>
      <c r="G4459" s="124" t="str">
        <f>IF(A4459="","",VLOOKUP(J4351,'TRI-1C'!$B$18:$FH$61,111,FALSE))</f>
        <v>A+</v>
      </c>
      <c r="I4459" s="125" t="str">
        <f t="shared" si="169"/>
        <v>A+</v>
      </c>
      <c r="J4459" s="128"/>
    </row>
    <row r="4460" spans="1:10" ht="12.75" customHeight="1">
      <c r="A4460" s="192" t="str">
        <f>IF('TRI-1C'!$DI$13="","",'TRI-1C'!$DI$13)</f>
        <v>Expresar sus vivencias y experiencias a través del dibujo libre.</v>
      </c>
      <c r="B4460" s="154"/>
      <c r="C4460" s="154"/>
      <c r="D4460" s="154"/>
      <c r="E4460" s="154"/>
      <c r="F4460" s="155"/>
      <c r="G4460" s="122" t="str">
        <f>IF(A4460="","",VLOOKUP(J4351,'TRI-1C'!$B$18:$FH$61,112,FALSE))</f>
        <v>A+</v>
      </c>
      <c r="H4460" s="150"/>
      <c r="I4460" s="127" t="str">
        <f t="shared" si="169"/>
        <v>A+</v>
      </c>
      <c r="J4460" s="126"/>
    </row>
    <row r="4461" spans="1:10" ht="12.75" customHeight="1">
      <c r="A4461" s="147" t="str">
        <f>IF('TRI-1C'!$DJ$13="","",'TRI-1C'!$DJ$13)</f>
        <v>Mantener el ritmo y las secuencias de pasos sencillos durante la ejecución de coreografías.</v>
      </c>
      <c r="B4461" s="139"/>
      <c r="C4461" s="139"/>
      <c r="F4461" s="128"/>
      <c r="G4461" s="124" t="str">
        <f>IF(A4461="","",VLOOKUP(J4351,'TRI-1C'!$B$18:$FH$61,113,FALSE))</f>
        <v>A+</v>
      </c>
      <c r="I4461" s="125" t="str">
        <f t="shared" si="169"/>
        <v>A+</v>
      </c>
      <c r="J4461" s="128"/>
    </row>
    <row r="4462" spans="1:10" ht="12.75" customHeight="1">
      <c r="A446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462" s="149"/>
      <c r="C4462" s="149"/>
      <c r="D4462" s="150"/>
      <c r="E4462" s="150"/>
      <c r="F4462" s="126"/>
      <c r="G4462" s="122" t="str">
        <f>IF(A4462="","",VLOOKUP(J4351,'TRI-1C'!$B$18:$FH$61,114,FALSE))</f>
        <v>A+</v>
      </c>
      <c r="H4462" s="150"/>
      <c r="I4462" s="127" t="str">
        <f t="shared" si="169"/>
        <v>A+</v>
      </c>
      <c r="J4462" s="126"/>
    </row>
    <row r="4463" spans="1:10" ht="12.75" customHeight="1">
      <c r="A4463" s="147" t="str">
        <f>IF('TRI-1C'!$DL$13="","",'TRI-1C'!$DL$13)</f>
        <v>Participar en dramatizaciones, asumiendo roles de diferentes personas del entorno y de personajes de cuentos e historietas.</v>
      </c>
      <c r="B4463" s="139"/>
      <c r="C4463" s="139"/>
      <c r="F4463" s="128"/>
      <c r="G4463" s="124" t="str">
        <f>IF(A4463="","",VLOOKUP(J4351,'TRI-1C'!$B$18:$FH$61,115,FALSE))</f>
        <v>A+</v>
      </c>
      <c r="I4463" s="125" t="str">
        <f t="shared" si="169"/>
        <v>A+</v>
      </c>
      <c r="J4463" s="128"/>
    </row>
    <row r="4464" spans="1:10" ht="12.75" customHeight="1">
      <c r="A4464" s="148" t="str">
        <f>IF('TRI-1C'!$DM$13="","",'TRI-1C'!$DM$13)</f>
        <v>Participar en rondas populares, bailes y juegos tradicionales, asumiendo los roles y respetando las reglas.</v>
      </c>
      <c r="B4464" s="158"/>
      <c r="C4464" s="158"/>
      <c r="D4464" s="158"/>
      <c r="E4464" s="158"/>
      <c r="F4464" s="159"/>
      <c r="G4464" s="122" t="str">
        <f>IF(A4464="","",VLOOKUP(J4351,'TRI-1C'!$B$18:$FH$61,116,FALSE))</f>
        <v>A+</v>
      </c>
      <c r="H4464" s="150"/>
      <c r="I4464" s="127" t="str">
        <f t="shared" si="169"/>
        <v>A+</v>
      </c>
      <c r="J4464" s="126"/>
    </row>
    <row r="4465" spans="1:10" ht="12.75" customHeight="1">
      <c r="A4465" s="11" t="str">
        <f>IF('TRI-1C'!$DN$13="","",'TRI-1C'!$DN$13)</f>
        <v>Realizar actividades creativas utilizando las técnicas grafo plásticas con variedad de materiales.</v>
      </c>
      <c r="B4465" s="156"/>
      <c r="C4465" s="156"/>
      <c r="D4465" s="156"/>
      <c r="E4465" s="156"/>
      <c r="F4465" s="157"/>
      <c r="G4465" s="124" t="str">
        <f>IF(A4465="","",VLOOKUP(J4351,'TRI-1C'!$B$18:$FH$61,117,FALSE))</f>
        <v>A+</v>
      </c>
      <c r="I4465" s="125" t="str">
        <f t="shared" si="169"/>
        <v>A+</v>
      </c>
      <c r="J4465" s="128"/>
    </row>
    <row r="4466" spans="1:10" ht="12.75" customHeight="1">
      <c r="A4466" s="165" t="str">
        <f>'BI-1T'!$A$13</f>
        <v>EXPRESION CORPORAL Y MOTRICIDAD</v>
      </c>
      <c r="B4466" s="149"/>
      <c r="C4466" s="149"/>
      <c r="D4466" s="150"/>
      <c r="E4466" s="150"/>
      <c r="F4466" s="126"/>
      <c r="G4466" s="122" t="str">
        <f>IF(A4466="","",VLOOKUP(J4351,'TRI-1C'!$B$18:$FH$61,118,FALSE))</f>
        <v>A+</v>
      </c>
      <c r="H4466" s="150"/>
      <c r="I4466" s="127"/>
      <c r="J4466" s="126"/>
    </row>
    <row r="4467" spans="1:10" ht="12.75" customHeight="1">
      <c r="A4467" s="147" t="str">
        <f>IF('TRI-1C'!$DP$13="","",'TRI-1C'!$DP$13)</f>
        <v>Caminar y correr con soltura y seguridad manteniendo el equilibrio a diferentes distancias, orientaciones y ritmos en espacios parciales.</v>
      </c>
      <c r="B4467" s="139"/>
      <c r="C4467" s="139"/>
      <c r="F4467" s="128"/>
      <c r="G4467" s="124" t="str">
        <f>IF(A4467="","",VLOOKUP(J4351,'TRI-1C'!$B$18:$FH$61,119,FALSE))</f>
        <v>A+</v>
      </c>
      <c r="I4467" s="125" t="str">
        <f t="shared" ref="I4467:I4494" si="170">IF(G4467="","",G4467)</f>
        <v>A+</v>
      </c>
      <c r="J4467" s="128"/>
    </row>
    <row r="4468" spans="1:10" ht="12.75" customHeight="1">
      <c r="A446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4468" s="149"/>
      <c r="C4468" s="149"/>
      <c r="D4468" s="150"/>
      <c r="E4468" s="150"/>
      <c r="F4468" s="126"/>
      <c r="G4468" s="122" t="str">
        <f>IF(A4468="","",VLOOKUP(J4351,'TRI-1C'!$B$18:$FH$61,120,FALSE))</f>
        <v>A+</v>
      </c>
      <c r="H4468" s="150"/>
      <c r="I4468" s="127" t="str">
        <f t="shared" si="170"/>
        <v>A+</v>
      </c>
      <c r="J4468" s="126"/>
    </row>
    <row r="4469" spans="1:10" ht="12.75" customHeight="1">
      <c r="A4469" s="147" t="str">
        <f>IF('TRI-1C'!$DR$13="","",'TRI-1C'!$DR$13)</f>
        <v>Discriminar sonidos onomatopéyicos y diferencia los sonidos naturales de los artificiales</v>
      </c>
      <c r="B4469" s="139"/>
      <c r="C4469" s="139"/>
      <c r="F4469" s="128"/>
      <c r="G4469" s="124" t="str">
        <f>IF(A4469="","",VLOOKUP(J4351,'TRI-1C'!$B$18:$FH$61,121,FALSE))</f>
        <v>A+</v>
      </c>
      <c r="I4469" s="125" t="str">
        <f t="shared" si="170"/>
        <v>A+</v>
      </c>
      <c r="J4469" s="128"/>
    </row>
    <row r="4470" spans="1:10" ht="12.75" customHeight="1">
      <c r="A4470" s="192" t="str">
        <f>IF('TRI-1C'!$DS$13="","",'TRI-1C'!$DS$13)</f>
        <v>Ejecutar actividades coordinadamente y con un control adecuado de fuerza y tonicidad muscular como: lanzar, atrapar y patear objetos y pelotas.</v>
      </c>
      <c r="B4470" s="154"/>
      <c r="C4470" s="154"/>
      <c r="D4470" s="154"/>
      <c r="E4470" s="154"/>
      <c r="F4470" s="155"/>
      <c r="G4470" s="122" t="str">
        <f>IF(A4470="","",VLOOKUP(J4351,'TRI-1C'!$B$18:$FH$61,122,FALSE))</f>
        <v>A+</v>
      </c>
      <c r="H4470" s="150"/>
      <c r="I4470" s="127" t="str">
        <f t="shared" si="170"/>
        <v>A+</v>
      </c>
      <c r="J4470" s="126"/>
    </row>
    <row r="4471" spans="1:10" ht="12.75" customHeight="1">
      <c r="A4471" s="147" t="str">
        <f>IF('TRI-1C'!$DT$13="","",'TRI-1C'!$DT$13)</f>
        <v>Emplear su lado dominante en la realización de la mayoría de las actividades que utilice la mano, ojo y pie.</v>
      </c>
      <c r="B4471" s="139"/>
      <c r="C4471" s="139"/>
      <c r="F4471" s="128"/>
      <c r="G4471" s="124" t="str">
        <f>IF(A4471="","",VLOOKUP(J4351,'TRI-1C'!$B$18:$FH$61,123,FALSE))</f>
        <v>A+</v>
      </c>
      <c r="I4471" s="125" t="str">
        <f t="shared" si="170"/>
        <v>A+</v>
      </c>
      <c r="J4471" s="128"/>
    </row>
    <row r="4472" spans="1:10" ht="12.75" customHeight="1">
      <c r="A4472" s="148" t="str">
        <f>IF('TRI-1C'!$DU$13="","",'TRI-1C'!$DU$13)</f>
        <v>Galopar y salticar coordinadamente con obstáculos ejecutando circuitos.</v>
      </c>
      <c r="B4472" s="149"/>
      <c r="C4472" s="149"/>
      <c r="D4472" s="150"/>
      <c r="E4472" s="150"/>
      <c r="F4472" s="126"/>
      <c r="G4472" s="122" t="str">
        <f>IF(A4472="","",VLOOKUP(J4351,'TRI-1C'!$B$18:$FH$61,124,FALSE))</f>
        <v>A+</v>
      </c>
      <c r="H4472" s="150"/>
      <c r="I4472" s="127" t="str">
        <f t="shared" si="170"/>
        <v>A+</v>
      </c>
      <c r="J4472" s="126"/>
    </row>
    <row r="4473" spans="1:10" ht="12.75" customHeight="1">
      <c r="A447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4473" s="139"/>
      <c r="C4473" s="139"/>
      <c r="F4473" s="128"/>
      <c r="G4473" s="124" t="str">
        <f>IF(A4473="","",VLOOKUP(J4351,'TRI-1C'!$B$18:$FH$61,125,FALSE))</f>
        <v>E-</v>
      </c>
      <c r="I4473" s="125" t="str">
        <f t="shared" si="170"/>
        <v>E-</v>
      </c>
      <c r="J4473" s="128"/>
    </row>
    <row r="4474" spans="1:10" ht="12.75" customHeight="1">
      <c r="A4474" s="148" t="str">
        <f>IF('TRI-1C'!$DW$13="","",'TRI-1C'!$DW$13)</f>
        <v>Mantener el equilibro al caminar sobre líneas rectas, curvas y quebradas con altura (aprox. 20 cm) logrando un adecuado control postural.</v>
      </c>
      <c r="B4474" s="158"/>
      <c r="C4474" s="158"/>
      <c r="D4474" s="158"/>
      <c r="E4474" s="158"/>
      <c r="F4474" s="159"/>
      <c r="G4474" s="122" t="str">
        <f>IF(A4474="","",VLOOKUP(J4351,'TRI-1C'!$B$18:$FH$61,126,FALSE))</f>
        <v>A+</v>
      </c>
      <c r="H4474" s="150"/>
      <c r="I4474" s="127" t="str">
        <f t="shared" si="170"/>
        <v>A+</v>
      </c>
      <c r="J4474" s="126"/>
    </row>
    <row r="4475" spans="1:10" ht="12.75" customHeight="1">
      <c r="A4475" s="11" t="str">
        <f>IF('TRI-1C'!$DX$13="","",'TRI-1C'!$DX$13)</f>
        <v>Mantener un adecuado control postural en diferentes posiciones del cuerpo y en desplazamientos.</v>
      </c>
      <c r="B4475" s="156"/>
      <c r="C4475" s="156"/>
      <c r="D4475" s="156"/>
      <c r="E4475" s="156"/>
      <c r="F4475" s="157"/>
      <c r="G4475" s="124" t="str">
        <f>IF(A4475="","",VLOOKUP(J4351,'TRI-1C'!$B$18:$FH$61,127,FALSE))</f>
        <v>A+</v>
      </c>
      <c r="I4475" s="125" t="str">
        <f t="shared" si="170"/>
        <v>A+</v>
      </c>
      <c r="J4475" s="128"/>
    </row>
    <row r="4476" spans="1:10" ht="12.75" customHeight="1">
      <c r="A4476" s="148" t="str">
        <f>IF('TRI-1C'!$DY$13="","",'TRI-1C'!$DY$13)</f>
        <v>Orientarse en el espacio realizando desplazamientos en función de consignas dadas con las nociones: entre, adelante-atrás, junto a, cerca-lejos</v>
      </c>
      <c r="B4476" s="149"/>
      <c r="C4476" s="149"/>
      <c r="D4476" s="150"/>
      <c r="E4476" s="150"/>
      <c r="F4476" s="126"/>
      <c r="G4476" s="122" t="str">
        <f>IF(A4476="","",VLOOKUP(J4351,'TRI-1C'!$B$18:$FH$61,128,FALSE))</f>
        <v>A+</v>
      </c>
      <c r="H4476" s="150"/>
      <c r="I4476" s="127" t="str">
        <f t="shared" si="170"/>
        <v>A+</v>
      </c>
      <c r="J4476" s="126"/>
    </row>
    <row r="4477" spans="1:10" ht="12.75" customHeight="1">
      <c r="A4477" s="147" t="str">
        <f>IF('TRI-1C'!$DZ$13="","",'TRI-1C'!$DZ$13)</f>
        <v>Realiza varios movimientos y desplazamientos combinados a diferentes velocidades (rápido, lento), duración (largos y corto).</v>
      </c>
      <c r="B4477" s="139"/>
      <c r="C4477" s="139"/>
      <c r="F4477" s="128"/>
      <c r="G4477" s="124" t="str">
        <f>IF(A4477="","",VLOOKUP(J4351,'TRI-1C'!$B$18:$FH$61,129,FALSE))</f>
        <v>A+</v>
      </c>
      <c r="I4477" s="125" t="str">
        <f t="shared" si="170"/>
        <v>A+</v>
      </c>
      <c r="J4477" s="128"/>
    </row>
    <row r="4478" spans="1:10" ht="12.75" customHeight="1">
      <c r="A4478" s="148" t="str">
        <f>IF('TRI-1C'!$EA$13="","",'TRI-1C'!$EA$13)</f>
        <v>Realizar actividades de coordinación visomotriz con niveles de dificultad creciente en el tamaño y tipo de materiales.</v>
      </c>
      <c r="B4478" s="149"/>
      <c r="C4478" s="149"/>
      <c r="D4478" s="150"/>
      <c r="E4478" s="150"/>
      <c r="F4478" s="126"/>
      <c r="G4478" s="122" t="str">
        <f>IF(A4478="","",VLOOKUP(J4351,'TRI-1C'!$B$18:$FH$61,130,FALSE))</f>
        <v>A+</v>
      </c>
      <c r="H4478" s="150"/>
      <c r="I4478" s="127" t="str">
        <f t="shared" si="170"/>
        <v>A+</v>
      </c>
      <c r="J4478" s="126"/>
    </row>
    <row r="4479" spans="1:10" ht="12.75" customHeight="1">
      <c r="A4479" s="147" t="str">
        <f>IF('TRI-1C'!$EB$13="","",'TRI-1C'!$EB$13)</f>
        <v>Realizar desplazamientos y movimientos combinados utilizando el espacio total y parcial a diferentes distancias (largas-cortas)</v>
      </c>
      <c r="B4479" s="139"/>
      <c r="C4479" s="139"/>
      <c r="F4479" s="128"/>
      <c r="G4479" s="124" t="str">
        <f>IF(A4479="","",VLOOKUP(J4351,'TRI-1C'!$B$18:$FH$61,131,FALSE))</f>
        <v>A+</v>
      </c>
      <c r="I4479" s="125" t="str">
        <f t="shared" si="170"/>
        <v>A+</v>
      </c>
      <c r="J4479" s="128"/>
    </row>
    <row r="4480" spans="1:10" ht="12.75" customHeight="1">
      <c r="A448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4480" s="154"/>
      <c r="C4480" s="154"/>
      <c r="D4480" s="154"/>
      <c r="E4480" s="154"/>
      <c r="F4480" s="155"/>
      <c r="G4480" s="122" t="str">
        <f>IF(A4480="","",VLOOKUP(J4351,'TRI-1C'!$B$18:$FH$61,132,FALSE))</f>
        <v>A+</v>
      </c>
      <c r="H4480" s="150"/>
      <c r="I4480" s="127" t="str">
        <f t="shared" si="170"/>
        <v>A+</v>
      </c>
      <c r="J4480" s="126"/>
    </row>
    <row r="4481" spans="1:10" ht="12.75" customHeight="1">
      <c r="A448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4481" s="139"/>
      <c r="C4481" s="139"/>
      <c r="F4481" s="128"/>
      <c r="G4481" s="124" t="str">
        <f>IF(A4481="","",VLOOKUP(J4351,'TRI-1C'!$B$18:$FH$61,133,FALSE))</f>
        <v>A+</v>
      </c>
      <c r="I4481" s="125" t="str">
        <f t="shared" si="170"/>
        <v>A+</v>
      </c>
      <c r="J4481" s="128"/>
    </row>
    <row r="4482" spans="1:10" ht="12.75" customHeight="1">
      <c r="A448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4482" s="149"/>
      <c r="C4482" s="149"/>
      <c r="D4482" s="150"/>
      <c r="E4482" s="150"/>
      <c r="F4482" s="126"/>
      <c r="G4482" s="122" t="str">
        <f>IF(A4482="","",VLOOKUP(J4351,'TRI-1C'!$B$18:$FH$61,134,FALSE))</f>
        <v>A+</v>
      </c>
      <c r="H4482" s="150"/>
      <c r="I4482" s="127" t="str">
        <f t="shared" si="170"/>
        <v>A+</v>
      </c>
      <c r="J4482" s="126"/>
    </row>
    <row r="4483" spans="1:10" ht="12.75" customHeight="1">
      <c r="A4483" s="147" t="str">
        <f>IF('TRI-1C'!$EF$13="","",'TRI-1C'!$EF$13)</f>
        <v>Realizar movimientos diferenciados con los lados laterales del cuerpo (un lado y otro lado).</v>
      </c>
      <c r="B4483" s="139"/>
      <c r="C4483" s="139"/>
      <c r="F4483" s="128"/>
      <c r="G4483" s="124" t="str">
        <f>IF(A4483="","",VLOOKUP(J4351,'TRI-1C'!$B$18:$FH$61,135,FALSE))</f>
        <v>A+</v>
      </c>
      <c r="I4483" s="125" t="str">
        <f t="shared" si="170"/>
        <v>A+</v>
      </c>
      <c r="J4483" s="128"/>
    </row>
    <row r="4484" spans="1:10" ht="12.75" customHeight="1">
      <c r="A4484" s="148" t="str">
        <f>IF('TRI-1C'!$EG$13="","",'TRI-1C'!$EG$13)</f>
        <v>Realizar movimientos para la coordinación de ojo y pie como: patear pelotas hacia un punto fijo determinado.</v>
      </c>
      <c r="B4484" s="158"/>
      <c r="C4484" s="158"/>
      <c r="D4484" s="158"/>
      <c r="E4484" s="158"/>
      <c r="F4484" s="159"/>
      <c r="G4484" s="122" t="str">
        <f>IF(A4484="","",VLOOKUP(J4351,'TRI-1C'!$B$18:$FH$61,136,FALSE))</f>
        <v>A+</v>
      </c>
      <c r="H4484" s="150"/>
      <c r="I4484" s="127" t="str">
        <f t="shared" si="170"/>
        <v>A+</v>
      </c>
      <c r="J4484" s="126"/>
    </row>
    <row r="4485" spans="1:10" ht="12.75" customHeight="1">
      <c r="A4485" s="11" t="str">
        <f>IF('TRI-1C'!$EH$13="","",'TRI-1C'!$EH$13)</f>
        <v>Realizar representaciones gráficas utilizando el dibujo con detalles que le dan intencionalidad y sentido para identificarlos</v>
      </c>
      <c r="B4485" s="156"/>
      <c r="C4485" s="156"/>
      <c r="D4485" s="156"/>
      <c r="E4485" s="156"/>
      <c r="F4485" s="157"/>
      <c r="G4485" s="124" t="str">
        <f>IF(A4485="","",VLOOKUP(J4351,'TRI-1C'!$B$18:$FH$61,137,FALSE))</f>
        <v>A+</v>
      </c>
      <c r="I4485" s="125" t="str">
        <f t="shared" si="170"/>
        <v>A+</v>
      </c>
      <c r="J4485" s="128"/>
    </row>
    <row r="4486" spans="1:10" ht="12.75" customHeight="1">
      <c r="A4486" s="148" t="str">
        <f>IF('TRI-1C'!$EI$13="","",'TRI-1C'!$EI$13)</f>
        <v>Reconocer la importancia del peatón y respetar su espacio en la vía mediante actividades lúdicas que fomenten el aprendizaje de normas de tránsito.</v>
      </c>
      <c r="B4486" s="149"/>
      <c r="C4486" s="149"/>
      <c r="D4486" s="150"/>
      <c r="E4486" s="150"/>
      <c r="F4486" s="126"/>
      <c r="G4486" s="122" t="str">
        <f>IF(A4486="","",VLOOKUP(J4351,'TRI-1C'!$B$18:$FH$61,138,FALSE))</f>
        <v>A+</v>
      </c>
      <c r="H4486" s="150"/>
      <c r="I4486" s="127" t="str">
        <f t="shared" si="170"/>
        <v>A+</v>
      </c>
      <c r="J4486" s="126"/>
    </row>
    <row r="4487" spans="1:10" ht="12.75" customHeight="1">
      <c r="A4487" s="147" t="str">
        <f>IF('TRI-1C'!$EJ$13="","",'TRI-1C'!$EJ$13)</f>
        <v>Representar la figura humana utilizando el monigote e incorporando detalles según la interiorización de su imagen corporal.</v>
      </c>
      <c r="B4487" s="139"/>
      <c r="C4487" s="139"/>
      <c r="F4487" s="128"/>
      <c r="G4487" s="124" t="str">
        <f>IF(A4487="","",VLOOKUP(J4351,'TRI-1C'!$B$18:$FH$61,139,FALSE))</f>
        <v>A+</v>
      </c>
      <c r="I4487" s="125" t="str">
        <f t="shared" si="170"/>
        <v>A+</v>
      </c>
      <c r="J4487" s="128"/>
    </row>
    <row r="4488" spans="1:10" ht="12.75" customHeight="1">
      <c r="A4488" s="148" t="str">
        <f>IF('TRI-1C'!$EK$13="","",'TRI-1C'!$EK$13)</f>
        <v>Saltar de un pie a otro alternadamente, de manera autónoma.</v>
      </c>
      <c r="B4488" s="149"/>
      <c r="C4488" s="149"/>
      <c r="D4488" s="150"/>
      <c r="E4488" s="150"/>
      <c r="F4488" s="126"/>
      <c r="G4488" s="122" t="str">
        <f>IF(A4488="","",VLOOKUP(J4351,'TRI-1C'!$B$18:$FH$61,140,FALSE))</f>
        <v>A+</v>
      </c>
      <c r="H4488" s="150"/>
      <c r="I4488" s="127" t="str">
        <f t="shared" si="170"/>
        <v>A+</v>
      </c>
      <c r="J4488" s="126"/>
    </row>
    <row r="4489" spans="1:10" ht="12.75" customHeight="1">
      <c r="A4489" s="147" t="str">
        <f>IF('TRI-1C'!$EL$13="","",'TRI-1C'!$EL$13)</f>
        <v>Saltar en dos pies en sentido vertical obstáculos de 20 a 30 cm en altura y en sentido horizontal longitudes de aproximadamente 50 a 70 cm.</v>
      </c>
      <c r="B4489" s="139"/>
      <c r="C4489" s="139"/>
      <c r="F4489" s="128"/>
      <c r="G4489" s="124" t="str">
        <f>IF(A4489="","",VLOOKUP(J4351,'TRI-1C'!$B$18:$FH$61,141,FALSE))</f>
        <v>A+</v>
      </c>
      <c r="I4489" s="125" t="str">
        <f t="shared" si="170"/>
        <v>A+</v>
      </c>
      <c r="J4489" s="128"/>
    </row>
    <row r="4490" spans="1:10" ht="12.75" customHeight="1">
      <c r="A4490" s="192" t="str">
        <f>IF('TRI-1C'!$EM$13="","",'TRI-1C'!$EM$13)</f>
        <v>Subir y bajar escaleras alternando los pies.</v>
      </c>
      <c r="B4490" s="154"/>
      <c r="C4490" s="154"/>
      <c r="D4490" s="154"/>
      <c r="E4490" s="154"/>
      <c r="F4490" s="155"/>
      <c r="G4490" s="122" t="str">
        <f>IF(A4490="","",VLOOKUP(J4351,'TRI-1C'!$B$18:$FH$61,142,FALSE))</f>
        <v>A+</v>
      </c>
      <c r="H4490" s="150"/>
      <c r="I4490" s="127" t="str">
        <f t="shared" si="170"/>
        <v>A+</v>
      </c>
      <c r="J4490" s="126"/>
    </row>
    <row r="4491" spans="1:10" ht="12.75" customHeight="1">
      <c r="A4491" s="147" t="str">
        <f>IF('TRI-1C'!$EN$13="","",'TRI-1C'!$EN$13)</f>
        <v>Trepar y reptar a diferentes ritmos y en posiciones corporales diversas (cúbito ventral y cúbito dorsal).</v>
      </c>
      <c r="B4491" s="139"/>
      <c r="C4491" s="139"/>
      <c r="F4491" s="128"/>
      <c r="G4491" s="124" t="str">
        <f>IF(A4491="","",VLOOKUP(J4351,'TRI-1C'!$B$18:$FH$61,143,FALSE))</f>
        <v>A+</v>
      </c>
      <c r="I4491" s="125" t="str">
        <f t="shared" si="170"/>
        <v>A+</v>
      </c>
      <c r="J4491" s="128"/>
    </row>
    <row r="4492" spans="1:10" ht="12.75" customHeight="1">
      <c r="A4492" s="148" t="str">
        <f>IF('TRI-1C'!$EO$13="","",'TRI-1C'!$EO$13)</f>
        <v>Ubicar algunas partes de su cuerpo en función de las nociones de al lado, junto a, cerca-lejos.</v>
      </c>
      <c r="B4492" s="149"/>
      <c r="C4492" s="149"/>
      <c r="D4492" s="150"/>
      <c r="E4492" s="150"/>
      <c r="F4492" s="126"/>
      <c r="G4492" s="122" t="str">
        <f>IF(A4492="","",VLOOKUP(J4351,'TRI-1C'!$B$18:$FH$61,144,FALSE))</f>
        <v>A+</v>
      </c>
      <c r="H4492" s="150"/>
      <c r="I4492" s="127" t="str">
        <f t="shared" si="170"/>
        <v>A+</v>
      </c>
      <c r="J4492" s="126"/>
    </row>
    <row r="4493" spans="1:10" ht="12.75" customHeight="1">
      <c r="A4493" s="147" t="str">
        <f>IF('TRI-1C'!$EP$13="","",'TRI-1C'!$EP$13)</f>
        <v>Utilizar el espacio parcial e inicia con el uso del espacio total para realizar representaciones gráficas.</v>
      </c>
      <c r="B4493" s="139"/>
      <c r="C4493" s="139"/>
      <c r="F4493" s="128"/>
      <c r="G4493" s="124" t="str">
        <f>IF(A4493="","",VLOOKUP(J4351,'TRI-1C'!$B$18:$FH$61,145,FALSE))</f>
        <v>A+</v>
      </c>
      <c r="I4493" s="125" t="str">
        <f t="shared" si="170"/>
        <v>A+</v>
      </c>
      <c r="J4493" s="128"/>
    </row>
    <row r="4494" spans="1:10" ht="12.75" customHeight="1">
      <c r="A4494" s="148" t="str">
        <f>IF('TRI-1C'!$EQ$13="","",'TRI-1C'!$EQ$13)</f>
        <v>Utilizar la pinza digital para coger lápices, marcadores, pinceles y diversos tipos de materiales.</v>
      </c>
      <c r="B4494" s="158"/>
      <c r="C4494" s="158"/>
      <c r="D4494" s="158"/>
      <c r="E4494" s="158"/>
      <c r="F4494" s="159"/>
      <c r="G4494" s="122" t="str">
        <f>IF(A4494="","",VLOOKUP(J4351,'TRI-1C'!$B$18:$FH$61,146,FALSE))</f>
        <v>A+</v>
      </c>
      <c r="H4494" s="150"/>
      <c r="I4494" s="127" t="str">
        <f t="shared" si="170"/>
        <v>A+</v>
      </c>
      <c r="J4494" s="126"/>
    </row>
    <row r="4495" spans="1:10" ht="12.75" customHeight="1">
      <c r="A4495" s="6" t="str">
        <f>NOTAS!$O$14</f>
        <v>CIVICA Y ACOMPAÑAMIENTO INTEGRAL</v>
      </c>
      <c r="B4495" s="156"/>
      <c r="C4495" s="156"/>
      <c r="D4495" s="156"/>
      <c r="E4495" s="156"/>
      <c r="F4495" s="157"/>
      <c r="G4495" s="124" t="str">
        <f>IF(A4495="","",VLOOKUP(J4351,'TRI-1C'!$B$18:$FH$61,146,FALSE))</f>
        <v>A+</v>
      </c>
      <c r="I4495" s="125"/>
      <c r="J4495" s="128"/>
    </row>
    <row r="4496" spans="1:10" ht="12.75" customHeight="1">
      <c r="A4496" s="148" t="str">
        <f>IF('TRI-1C'!$ES$13="","",'TRI-1C'!$ES$13)</f>
        <v/>
      </c>
      <c r="B4496" s="149"/>
      <c r="C4496" s="149"/>
      <c r="D4496" s="150"/>
      <c r="E4496" s="150"/>
      <c r="F4496" s="126"/>
      <c r="G4496" s="122" t="str">
        <f>IF(A4496="","",VLOOKUP(J4351,'TRI-1C'!$B$18:$FH$61,148,FALSE))</f>
        <v/>
      </c>
      <c r="H4496" s="150"/>
      <c r="I4496" s="127" t="str">
        <f t="shared" ref="I4496:I4505" si="171">IF(G4496="","",G4496)</f>
        <v/>
      </c>
      <c r="J4496" s="126"/>
    </row>
    <row r="4497" spans="1:10" ht="12.75" customHeight="1">
      <c r="A4497" s="147" t="str">
        <f>IF('TRI-1C'!$ET$13="","",'TRI-1C'!$ET$13)</f>
        <v>AUTOCONOCIMIENTO</v>
      </c>
      <c r="B4497" s="139"/>
      <c r="C4497" s="139"/>
      <c r="F4497" s="128"/>
      <c r="G4497" s="124" t="str">
        <f>IF(A4497="","",VLOOKUP(J4351,'TRI-1C'!$B$18:$FH$61,149,FALSE))</f>
        <v>S</v>
      </c>
      <c r="I4497" s="125" t="str">
        <f t="shared" si="171"/>
        <v>S</v>
      </c>
      <c r="J4497" s="128"/>
    </row>
    <row r="4498" spans="1:10" ht="12.75" customHeight="1">
      <c r="A4498" s="148" t="str">
        <f>IF('TRI-1C'!$EU$13="","",'TRI-1C'!$EU$13)</f>
        <v>PENSAMIENO CRITICO</v>
      </c>
      <c r="B4498" s="149"/>
      <c r="C4498" s="149"/>
      <c r="D4498" s="150"/>
      <c r="E4498" s="150"/>
      <c r="F4498" s="126"/>
      <c r="G4498" s="122" t="str">
        <f>IF(A4498="","",VLOOKUP(J4351,'TRI-1C'!$B$18:$FH$61,150,FALSE))</f>
        <v>S</v>
      </c>
      <c r="H4498" s="150"/>
      <c r="I4498" s="127" t="str">
        <f t="shared" si="171"/>
        <v>S</v>
      </c>
      <c r="J4498" s="126"/>
    </row>
    <row r="4499" spans="1:10" ht="12.75" customHeight="1">
      <c r="A4499" s="147" t="str">
        <f>IF('TRI-1C'!$EV$13="","",'TRI-1C'!$EV$13)</f>
        <v>MANEJO DE PROBLEMAS</v>
      </c>
      <c r="B4499" s="139"/>
      <c r="C4499" s="139"/>
      <c r="F4499" s="128"/>
      <c r="G4499" s="124" t="str">
        <f>IF(A4499="","",VLOOKUP(J4351,'TRI-1C'!$B$18:$FH$61,151,FALSE))</f>
        <v>S</v>
      </c>
      <c r="I4499" s="125" t="str">
        <f t="shared" si="171"/>
        <v>S</v>
      </c>
      <c r="J4499" s="128"/>
    </row>
    <row r="4500" spans="1:10" ht="12.75" customHeight="1">
      <c r="A4500" s="192" t="str">
        <f>IF('TRI-1C'!$EW$13="","",'TRI-1C'!$EW$13)</f>
        <v>TOMA DE DECISIONES</v>
      </c>
      <c r="B4500" s="154"/>
      <c r="C4500" s="154"/>
      <c r="D4500" s="154"/>
      <c r="E4500" s="154"/>
      <c r="F4500" s="155"/>
      <c r="G4500" s="122" t="str">
        <f>IF(A4500="","",VLOOKUP(J4351,'TRI-1C'!$B$18:$FH$61,152,FALSE))</f>
        <v>S</v>
      </c>
      <c r="H4500" s="150"/>
      <c r="I4500" s="127" t="str">
        <f t="shared" si="171"/>
        <v>S</v>
      </c>
      <c r="J4500" s="126"/>
    </row>
    <row r="4501" spans="1:10" ht="12.75" customHeight="1">
      <c r="A4501" s="147" t="str">
        <f>IF('TRI-1C'!$EX$13="","",'TRI-1C'!$EX$13)</f>
        <v>TRABAJO EN EQUIPO</v>
      </c>
      <c r="B4501" s="139"/>
      <c r="C4501" s="139"/>
      <c r="F4501" s="128"/>
      <c r="G4501" s="124" t="str">
        <f>IF(A4501="","",VLOOKUP(J4351,'TRI-1C'!$B$18:$FH$61,153,FALSE))</f>
        <v>S</v>
      </c>
      <c r="I4501" s="125" t="str">
        <f t="shared" si="171"/>
        <v>S</v>
      </c>
      <c r="J4501" s="128"/>
    </row>
    <row r="4502" spans="1:10" ht="12.75" customHeight="1">
      <c r="A4502" s="148" t="str">
        <f>IF('TRI-1C'!$EY$13="","",'TRI-1C'!$EY$13)</f>
        <v>CONCIENCIA SOCIAL</v>
      </c>
      <c r="B4502" s="149"/>
      <c r="C4502" s="149"/>
      <c r="D4502" s="150"/>
      <c r="E4502" s="150"/>
      <c r="F4502" s="126"/>
      <c r="G4502" s="122" t="str">
        <f>IF(A4502="","",VLOOKUP(J4351,'TRI-1C'!$B$18:$FH$61,154,FALSE))</f>
        <v>F</v>
      </c>
      <c r="H4502" s="150"/>
      <c r="I4502" s="127" t="str">
        <f t="shared" si="171"/>
        <v>F</v>
      </c>
      <c r="J4502" s="126"/>
    </row>
    <row r="4503" spans="1:10" ht="12.75" customHeight="1">
      <c r="A4503" s="147" t="str">
        <f>IF('TRI-1C'!$EZ$13="","",'TRI-1C'!$EZ$13)</f>
        <v xml:space="preserve">RELACIONES INTERPERSONALES	</v>
      </c>
      <c r="B4503" s="139"/>
      <c r="C4503" s="139"/>
      <c r="F4503" s="128"/>
      <c r="G4503" s="124" t="str">
        <f>IF(A4503="","",VLOOKUP(J4351,'TRI-1C'!$B$18:$FH$61,155,FALSE))</f>
        <v>F</v>
      </c>
      <c r="I4503" s="125" t="str">
        <f t="shared" si="171"/>
        <v>F</v>
      </c>
      <c r="J4503" s="128"/>
    </row>
    <row r="4504" spans="1:10" ht="12.75" customHeight="1">
      <c r="A4504" s="148" t="str">
        <f>IF('TRI-1C'!$FA$13="","",'TRI-1C'!$FA$13)</f>
        <v>MANEJO DE CONFLICTOS</v>
      </c>
      <c r="B4504" s="149"/>
      <c r="C4504" s="149"/>
      <c r="D4504" s="150"/>
      <c r="E4504" s="150"/>
      <c r="F4504" s="126"/>
      <c r="G4504" s="122" t="str">
        <f>IF(A4504="","",VLOOKUP(J4351,'TRI-1C'!$B$18:$FH$61,156,FALSE))</f>
        <v>F</v>
      </c>
      <c r="H4504" s="150"/>
      <c r="I4504" s="127" t="str">
        <f t="shared" si="171"/>
        <v>F</v>
      </c>
      <c r="J4504" s="126"/>
    </row>
    <row r="4505" spans="1:10" ht="12.75" customHeight="1">
      <c r="A4505" s="147" t="str">
        <f>IF('TRI-1C'!$FB$13="","",'TRI-1C'!$FB$13)</f>
        <v>MANEJO DE EMOCIONES Y SENTIMIENTOS</v>
      </c>
      <c r="B4505" s="139"/>
      <c r="C4505" s="139"/>
      <c r="F4505" s="128"/>
      <c r="G4505" s="124" t="str">
        <f>IF(A4505="","",VLOOKUP(J4351,'TRI-1C'!$B$18:$FH$61,157,FALSE))</f>
        <v>F</v>
      </c>
      <c r="I4505" s="125" t="str">
        <f t="shared" si="171"/>
        <v>F</v>
      </c>
      <c r="J4505" s="128"/>
    </row>
    <row r="4506" spans="1:10" ht="12.75" customHeight="1">
      <c r="A4506" s="151"/>
      <c r="B4506" s="129"/>
      <c r="C4506" s="129"/>
      <c r="D4506" s="130"/>
      <c r="E4506" s="130"/>
      <c r="F4506" s="131"/>
      <c r="G4506" s="132"/>
      <c r="H4506" s="130"/>
      <c r="I4506" s="133"/>
      <c r="J4506" s="131"/>
    </row>
    <row r="4507" spans="1:10" ht="12.75" customHeight="1">
      <c r="A4507" s="134"/>
      <c r="B4507" s="134"/>
      <c r="C4507" s="134"/>
      <c r="D4507" s="134"/>
      <c r="E4507" s="134"/>
      <c r="F4507" s="140"/>
      <c r="G4507" s="496"/>
      <c r="H4507" s="496"/>
      <c r="I4507" s="497"/>
      <c r="J4507" s="497"/>
    </row>
    <row r="4508" spans="1:10" ht="12.75" customHeight="1">
      <c r="A4508" s="487" t="s">
        <v>156</v>
      </c>
      <c r="B4508" s="488"/>
      <c r="C4508" s="135" t="s">
        <v>157</v>
      </c>
      <c r="G4508" s="494"/>
      <c r="H4508" s="494"/>
      <c r="I4508" s="494"/>
      <c r="J4508" s="494"/>
    </row>
    <row r="4509" spans="1:10" ht="12.75" customHeight="1">
      <c r="A4509" s="489" t="s">
        <v>158</v>
      </c>
      <c r="B4509" s="490"/>
      <c r="C4509" s="136" t="str">
        <f>VLOOKUP(J4351,'TRI-1C'!$B$18:$FH$61,160,FALSE)</f>
        <v>B+</v>
      </c>
      <c r="G4509" s="494"/>
      <c r="H4509" s="494"/>
      <c r="I4509" s="494"/>
      <c r="J4509" s="494"/>
    </row>
    <row r="4510" spans="1:10" ht="12.75" customHeight="1">
      <c r="A4510" s="491" t="s">
        <v>159</v>
      </c>
      <c r="B4510" s="492"/>
      <c r="C4510" s="493"/>
      <c r="G4510" s="494"/>
      <c r="H4510" s="494"/>
      <c r="I4510" s="494"/>
      <c r="J4510" s="494"/>
    </row>
    <row r="4511" spans="1:10" ht="12.75" customHeight="1">
      <c r="A4511" s="137" t="s">
        <v>160</v>
      </c>
      <c r="B4511" s="138"/>
      <c r="C4511" s="188" t="str">
        <f>VLOOKUP(J4351,'TRI-1C'!$B$18:$FH$61,161,FALSE)</f>
        <v/>
      </c>
      <c r="G4511" s="494"/>
      <c r="H4511" s="494"/>
      <c r="I4511" s="494"/>
      <c r="J4511" s="494"/>
    </row>
    <row r="4512" spans="1:10" ht="12.75" customHeight="1">
      <c r="A4512" s="137" t="s">
        <v>161</v>
      </c>
      <c r="B4512" s="138"/>
      <c r="C4512" s="188" t="str">
        <f>VLOOKUP(J4351,'TRI-1C'!$B$18:$FH$61,162,FALSE)</f>
        <v/>
      </c>
      <c r="G4512" s="494"/>
      <c r="H4512" s="494"/>
      <c r="I4512" s="494"/>
      <c r="J4512" s="494"/>
    </row>
    <row r="4513" spans="1:10" ht="12.75" customHeight="1">
      <c r="A4513" s="480" t="s">
        <v>163</v>
      </c>
      <c r="B4513" s="481"/>
      <c r="C4513" s="188">
        <f>VLOOKUP(J4351,'TRI-1C'!$B$18:$FH$61,163,FALSE)</f>
        <v>0</v>
      </c>
      <c r="G4513" s="494"/>
      <c r="H4513" s="494"/>
      <c r="I4513" s="494"/>
      <c r="J4513" s="494"/>
    </row>
    <row r="4514" spans="1:10" ht="12.75" customHeight="1">
      <c r="D4514" s="503" t="s">
        <v>162</v>
      </c>
      <c r="E4514" s="503"/>
      <c r="F4514" s="152">
        <f ca="1">NOW()</f>
        <v>45994.739222569442</v>
      </c>
    </row>
    <row r="4517" spans="1:10" ht="12.75" customHeight="1">
      <c r="G4517" s="112"/>
    </row>
    <row r="4519" spans="1:10" ht="12.75" customHeight="1">
      <c r="B4519" s="495" t="s">
        <v>164</v>
      </c>
      <c r="C4519" s="495"/>
      <c r="F4519" s="116" t="s">
        <v>165</v>
      </c>
      <c r="G4519" s="116" t="s">
        <v>165</v>
      </c>
    </row>
    <row r="4553" spans="1:10" ht="12.75" customHeight="1">
      <c r="A4553" s="111" t="s">
        <v>153</v>
      </c>
      <c r="C4553" t="str">
        <f>IF(VLOOKUP(J4556,NOTAS!$D$14:$P$60,2,FALSE)="","",VLOOKUP(J4556,NOTAS!$D$14:$P$60,2,FALSE))</f>
        <v>SEGOVIA ELIZALDE ERICK ISAAC</v>
      </c>
    </row>
    <row r="4554" spans="1:10" ht="12.75" customHeight="1">
      <c r="A4554" s="111" t="s">
        <v>154</v>
      </c>
      <c r="C4554" t="str">
        <f>NOTAS!$B$14&amp; " "&amp;NOTAS!$B$15</f>
        <v>INICIAL II A</v>
      </c>
      <c r="F4554" s="111"/>
      <c r="G4554" s="116"/>
      <c r="H4554" s="117"/>
      <c r="I4554" s="118"/>
      <c r="J4554" s="117"/>
    </row>
    <row r="4555" spans="1:10" ht="12.75" customHeight="1">
      <c r="A4555" s="111" t="s">
        <v>6</v>
      </c>
      <c r="C4555" t="str">
        <f>NOTAS!$B$18</f>
        <v>2025-2026 MATUTINA</v>
      </c>
      <c r="H4555" s="117"/>
      <c r="I4555" s="118"/>
      <c r="J4555" s="117"/>
    </row>
    <row r="4556" spans="1:10" ht="12.75" customHeight="1" thickBot="1">
      <c r="A4556" s="486" t="s">
        <v>167</v>
      </c>
      <c r="B4556" s="486"/>
      <c r="I4556" s="114" t="s">
        <v>74</v>
      </c>
      <c r="J4556" s="121">
        <v>23</v>
      </c>
    </row>
    <row r="4557" spans="1:10" ht="12.75" customHeight="1">
      <c r="A4557" s="482" t="s">
        <v>155</v>
      </c>
      <c r="B4557" s="483"/>
      <c r="C4557" s="483"/>
      <c r="D4557" s="483"/>
      <c r="E4557" s="483"/>
      <c r="F4557" s="484"/>
      <c r="G4557" s="485" t="s">
        <v>141</v>
      </c>
      <c r="H4557" s="483"/>
      <c r="I4557" s="498" t="s">
        <v>141</v>
      </c>
      <c r="J4557" s="499"/>
    </row>
    <row r="4558" spans="1:10" ht="12.75" customHeight="1">
      <c r="A4558" s="500" t="str">
        <f>IF('TRI-1C'!G$10="","",'TRI-1C'!G$10)</f>
        <v>IDENTIDAD Y AUTONOMÍA</v>
      </c>
      <c r="B4558" s="501"/>
      <c r="C4558" s="501"/>
      <c r="D4558" s="501"/>
      <c r="E4558" s="501"/>
      <c r="F4558" s="502"/>
      <c r="G4558" s="160"/>
      <c r="H4558" s="161"/>
      <c r="I4558" s="162"/>
      <c r="J4558" s="163"/>
    </row>
    <row r="4559" spans="1:10" ht="12.75" customHeight="1">
      <c r="A4559" s="148" t="str">
        <f>IF('TRI-1C'!G$13="","",'TRI-1C'!G$13)</f>
        <v>Comunicar algunos datos de su identidad como: nombres completos, edad, nombres de familiares cercanos, lugar dónde vive.</v>
      </c>
      <c r="B4559" s="158"/>
      <c r="C4559" s="158"/>
      <c r="D4559" s="158"/>
      <c r="E4559" s="158"/>
      <c r="F4559" s="159"/>
      <c r="G4559" s="122" t="str">
        <f>IF(A4559="","",VLOOKUP(J4556,'TRI-1C'!$B$18:$FH$61,6,FALSE))</f>
        <v>A-</v>
      </c>
      <c r="H4559" s="150"/>
      <c r="I4559" s="127" t="str">
        <f>IF(G4559="","",G4559)</f>
        <v>A-</v>
      </c>
      <c r="J4559" s="126"/>
    </row>
    <row r="4560" spans="1:10" ht="12.75" customHeight="1">
      <c r="A4560" s="11" t="str">
        <f>IF('TRI-1C'!$H$13="","",'TRI-1C'!$H$13)</f>
        <v>Demostrar curiosidad por las características físicas (genitales) que le permiten reconocerse como niño y niña</v>
      </c>
      <c r="B4560" s="156"/>
      <c r="C4560" s="156"/>
      <c r="D4560" s="156"/>
      <c r="E4560" s="156"/>
      <c r="F4560" s="157"/>
      <c r="G4560" s="124" t="str">
        <f>IF(A4560="","",VLOOKUP(J4556,'TRI-1C'!$B$18:$FH$61,7,FALSE))</f>
        <v>A+</v>
      </c>
      <c r="I4560" s="125" t="str">
        <f t="shared" ref="I4560:I4576" si="172">IF(G4560="","",G4560)</f>
        <v>A+</v>
      </c>
      <c r="J4560" s="128"/>
    </row>
    <row r="4561" spans="1:10" ht="12.75" customHeight="1">
      <c r="A4561" s="148" t="str">
        <f>IF('TRI-1C'!$I$13="","",'TRI-1C'!$I$13)</f>
        <v>Identificar la importancia de usar el cinturón de seguridad para promover el autocuidado y la protección personal.</v>
      </c>
      <c r="B4561" s="149"/>
      <c r="C4561" s="149"/>
      <c r="D4561" s="150"/>
      <c r="E4561" s="150"/>
      <c r="F4561" s="126"/>
      <c r="G4561" s="122" t="str">
        <f>IF(A4561="","",VLOOKUP(J4556,'TRI-1C'!$B$18:$FH$61,8,FALSE))</f>
        <v>B-</v>
      </c>
      <c r="H4561" s="150"/>
      <c r="I4561" s="127" t="str">
        <f t="shared" si="172"/>
        <v>B-</v>
      </c>
      <c r="J4561" s="126"/>
    </row>
    <row r="4562" spans="1:10" ht="12.75" customHeight="1">
      <c r="A4562" s="147" t="str">
        <f>IF('TRI-1C'!$J$13="","",'TRI-1C'!$J$13)</f>
        <v>Identificar las situaciones de peligro a las que se puede exponer en su entorno inmediato y seguir pautas de comportamiento para evitarlas.</v>
      </c>
      <c r="B4562" s="139"/>
      <c r="C4562" s="139"/>
      <c r="F4562" s="128"/>
      <c r="G4562" s="124" t="str">
        <f>IF(A4562="","",VLOOKUP(J4556,'TRI-1C'!$B$18:$FH$61,9,FALSE))</f>
        <v>B-</v>
      </c>
      <c r="I4562" s="125" t="str">
        <f t="shared" si="172"/>
        <v>B-</v>
      </c>
      <c r="J4562" s="128"/>
    </row>
    <row r="4563" spans="1:10" ht="12.75" customHeight="1">
      <c r="A4563" s="148" t="str">
        <f>IF('TRI-1C'!$K$13="","",'TRI-1C'!$K$13)</f>
        <v>Identificar sus características físicas y las de las personas de su entorno como parte del proceso de aceptación de sí mismo y de respeto a los demás.</v>
      </c>
      <c r="B4563" s="149"/>
      <c r="C4563" s="149"/>
      <c r="D4563" s="150"/>
      <c r="E4563" s="150"/>
      <c r="F4563" s="126"/>
      <c r="G4563" s="122" t="str">
        <f>IF(A4563="","",VLOOKUP(J4556,'TRI-1C'!$B$18:$FH$61,10,FALSE))</f>
        <v>B-</v>
      </c>
      <c r="H4563" s="150"/>
      <c r="I4563" s="127" t="str">
        <f t="shared" si="172"/>
        <v>B-</v>
      </c>
      <c r="J4563" s="126"/>
    </row>
    <row r="4564" spans="1:10" ht="12.75" customHeight="1">
      <c r="A4564" s="147" t="str">
        <f>IF('TRI-1C'!$L$13="","",'TRI-1C'!$L$13)</f>
        <v>Identificar y manifestar sus emociones y sentimientos, expresando las causas de los mismos mediante el lenguaje verbal. (D.EIB.10.3.)</v>
      </c>
      <c r="B4564" s="139"/>
      <c r="C4564" s="139"/>
      <c r="F4564" s="128"/>
      <c r="G4564" s="124" t="str">
        <f>IF(A4564="","",VLOOKUP(J4556,'TRI-1C'!$B$18:$FH$61,11,FALSE))</f>
        <v>A+</v>
      </c>
      <c r="I4564" s="125" t="str">
        <f t="shared" si="172"/>
        <v>A+</v>
      </c>
      <c r="J4564" s="128"/>
    </row>
    <row r="4565" spans="1:10" ht="12.75" customHeight="1">
      <c r="A4565" s="192" t="str">
        <f>IF('TRI-1C'!$M$13="","",'TRI-1C'!$M$13)</f>
        <v>Identificarse como miembro de una familia reconociéndose como parte importante de la misma.</v>
      </c>
      <c r="B4565" s="154"/>
      <c r="C4565" s="154"/>
      <c r="D4565" s="154"/>
      <c r="E4565" s="154"/>
      <c r="F4565" s="155"/>
      <c r="G4565" s="122" t="str">
        <f>IF(A4565="","",VLOOKUP(J4556,'TRI-1C'!$B$18:$FH$61,12,FALSE))</f>
        <v>A+</v>
      </c>
      <c r="H4565" s="150"/>
      <c r="I4565" s="127" t="str">
        <f t="shared" si="172"/>
        <v>A+</v>
      </c>
      <c r="J4565" s="126"/>
    </row>
    <row r="4566" spans="1:10" ht="12.75" customHeight="1">
      <c r="A4566" s="147" t="str">
        <f>IF('TRI-1C'!$N$13="","",'TRI-1C'!$N$13)</f>
        <v>Practicar con autonomía hábitos de higiene personal como lavarse las manos, los dientes y la cara.</v>
      </c>
      <c r="B4566" s="139"/>
      <c r="C4566" s="139"/>
      <c r="F4566" s="128"/>
      <c r="G4566" s="124" t="str">
        <f>IF(A4566="","",VLOOKUP(J4556,'TRI-1C'!$B$18:$FH$61,13,FALSE))</f>
        <v>A+</v>
      </c>
      <c r="I4566" s="125" t="str">
        <f t="shared" si="172"/>
        <v>A+</v>
      </c>
      <c r="J4566" s="128"/>
    </row>
    <row r="4567" spans="1:10" ht="12.75" customHeight="1">
      <c r="A4567" s="148" t="str">
        <f>IF('TRI-1C'!$O$13="","",'TRI-1C'!$O$13)</f>
        <v>Practicar hábitos de orden ubicando los objetos en el lugar correspondiente.</v>
      </c>
      <c r="B4567" s="149"/>
      <c r="C4567" s="149"/>
      <c r="D4567" s="150"/>
      <c r="E4567" s="150"/>
      <c r="F4567" s="126"/>
      <c r="G4567" s="122" t="str">
        <f>IF(A4567="","",VLOOKUP(J4556,'TRI-1C'!$B$18:$FH$61,14,FALSE))</f>
        <v>A+</v>
      </c>
      <c r="H4567" s="150"/>
      <c r="I4567" s="127" t="str">
        <f t="shared" si="172"/>
        <v>A+</v>
      </c>
      <c r="J4567" s="126"/>
    </row>
    <row r="4568" spans="1:10" ht="12.75" customHeight="1">
      <c r="A4568" s="147" t="str">
        <f>IF('TRI-1C'!$P$13="","",'TRI-1C'!$P$13)</f>
        <v>Practicar las acciones a seguir en situaciones de riesgo como: temblores, incendios, entre otros, determinadas en el plan de contingencia institucional.</v>
      </c>
      <c r="B4568" s="139"/>
      <c r="C4568" s="139"/>
      <c r="F4568" s="128"/>
      <c r="G4568" s="124" t="str">
        <f>IF(A4568="","",VLOOKUP(J4556,'TRI-1C'!$B$18:$FH$61,15,FALSE))</f>
        <v>B-</v>
      </c>
      <c r="I4568" s="125" t="str">
        <f t="shared" si="172"/>
        <v>B-</v>
      </c>
      <c r="J4568" s="128"/>
    </row>
    <row r="4569" spans="1:10" ht="12.75" customHeight="1">
      <c r="A4569" s="148" t="str">
        <f>IF('TRI-1C'!$Q$13="","",'TRI-1C'!$Q$13)</f>
        <v>Practicar normas de seguridad para evitar accidentes a los que se puede exponer en su entorno inmediato.</v>
      </c>
      <c r="B4569" s="158"/>
      <c r="C4569" s="158"/>
      <c r="D4569" s="158"/>
      <c r="E4569" s="158"/>
      <c r="F4569" s="159"/>
      <c r="G4569" s="122" t="str">
        <f>IF(A4569="","",VLOOKUP(J4556,'TRI-1C'!$B$18:$FH$61,16,FALSE))</f>
        <v>B-</v>
      </c>
      <c r="H4569" s="150"/>
      <c r="I4569" s="127" t="str">
        <f t="shared" si="172"/>
        <v>B-</v>
      </c>
      <c r="J4569" s="126"/>
    </row>
    <row r="4570" spans="1:10" ht="12.75" customHeight="1">
      <c r="A4570" s="11" t="str">
        <f>IF('TRI-1C'!$R$13="","",'TRI-1C'!$R$13)</f>
        <v>Realiza independientemente normas de aseo al ir al baño.</v>
      </c>
      <c r="B4570" s="156"/>
      <c r="C4570" s="156"/>
      <c r="D4570" s="156"/>
      <c r="E4570" s="156"/>
      <c r="F4570" s="157"/>
      <c r="G4570" s="124" t="str">
        <f>IF(A4570="","",VLOOKUP(J4556,'TRI-1C'!$B$18:$FH$61,17,FALSE))</f>
        <v>A+</v>
      </c>
      <c r="I4570" s="125" t="str">
        <f t="shared" si="172"/>
        <v>A+</v>
      </c>
      <c r="J4570" s="128"/>
    </row>
    <row r="4571" spans="1:10" ht="12.75" customHeight="1">
      <c r="A4571" s="148" t="str">
        <f>IF('TRI-1C'!$S$13="","",'TRI-1C'!$S$13)</f>
        <v>Reconocer la importancia del uso del casco y demás indumentaria de pro tección para protegerse de lesiones en actividades que requieran su uso</v>
      </c>
      <c r="B4571" s="149"/>
      <c r="C4571" s="149"/>
      <c r="D4571" s="150"/>
      <c r="E4571" s="150"/>
      <c r="F4571" s="126"/>
      <c r="G4571" s="122" t="str">
        <f>IF(A4571="","",VLOOKUP(J4556,'TRI-1C'!$B$18:$FH$61,18,FALSE))</f>
        <v>B+</v>
      </c>
      <c r="H4571" s="150"/>
      <c r="I4571" s="127" t="str">
        <f t="shared" si="172"/>
        <v>B+</v>
      </c>
      <c r="J4571" s="126"/>
    </row>
    <row r="4572" spans="1:10" ht="12.75" customHeight="1">
      <c r="A4572" s="147" t="str">
        <f>IF('TRI-1C'!$T$13="","",'TRI-1C'!$T$13)</f>
        <v>Reconocer situaciones problémicas en las actividades escolares para solucionarlas de forma creativa y con autonomía.</v>
      </c>
      <c r="B4572" s="139"/>
      <c r="C4572" s="139"/>
      <c r="F4572" s="128"/>
      <c r="G4572" s="124" t="str">
        <f>IF(A4572="","",VLOOKUP(J4556,'TRI-1C'!$B$18:$FH$61,19,FALSE))</f>
        <v>B-</v>
      </c>
      <c r="I4572" s="125" t="str">
        <f t="shared" si="172"/>
        <v>B-</v>
      </c>
      <c r="J4572" s="128"/>
    </row>
    <row r="4573" spans="1:10" ht="12.75" customHeight="1">
      <c r="A4573" s="148" t="str">
        <f>IF('TRI-1C'!$U$13="","",'TRI-1C'!$U$13)</f>
        <v>Seleccionar las prendas de vestir de acuerdo al estado climático (prendas para el frío / prendas para el calor).</v>
      </c>
      <c r="B4573" s="149"/>
      <c r="C4573" s="149"/>
      <c r="D4573" s="150"/>
      <c r="E4573" s="150"/>
      <c r="F4573" s="126"/>
      <c r="G4573" s="122" t="str">
        <f>IF(A4573="","",VLOOKUP(J4556,'TRI-1C'!$B$18:$FH$61,20,FALSE))</f>
        <v>A+</v>
      </c>
      <c r="H4573" s="150"/>
      <c r="I4573" s="127" t="str">
        <f t="shared" si="172"/>
        <v>A+</v>
      </c>
      <c r="J4573" s="126"/>
    </row>
    <row r="4574" spans="1:10" ht="12.75" customHeight="1">
      <c r="A4574" s="147" t="str">
        <f>IF('TRI-1C'!$V$13="","",'TRI-1C'!$V$13)</f>
        <v>Tomar decisiones con respecto a la elección de actividades, vestuario entre otros, en función de sus gustos y preferencias, argumentando las mismas.</v>
      </c>
      <c r="B4574" s="139"/>
      <c r="C4574" s="139"/>
      <c r="F4574" s="128"/>
      <c r="G4574" s="124" t="str">
        <f>IF(A4574="","",VLOOKUP(J4556,'TRI-1C'!$B$18:$FH$61,21,FALSE))</f>
        <v>A+</v>
      </c>
      <c r="I4574" s="125" t="str">
        <f t="shared" si="172"/>
        <v>A+</v>
      </c>
      <c r="J4574" s="128"/>
    </row>
    <row r="4575" spans="1:10" ht="12.75" customHeight="1">
      <c r="A4575" s="192" t="str">
        <f>IF('TRI-1C'!$W$13="","",'TRI-1C'!$W$13)</f>
        <v>Utilizar la cuchara, tenedor y el vaso cuando se alimenta de manera autónoma.</v>
      </c>
      <c r="B4575" s="154"/>
      <c r="C4575" s="154"/>
      <c r="D4575" s="154"/>
      <c r="E4575" s="154"/>
      <c r="F4575" s="155"/>
      <c r="G4575" s="122" t="str">
        <f>IF(A4575="","",VLOOKUP(J4556,'TRI-1C'!$B$18:$FH$61,22,FALSE))</f>
        <v>A+</v>
      </c>
      <c r="H4575" s="150"/>
      <c r="I4575" s="127" t="str">
        <f t="shared" si="172"/>
        <v>A+</v>
      </c>
      <c r="J4575" s="126"/>
    </row>
    <row r="4576" spans="1:10" ht="12.75" customHeight="1">
      <c r="A4576" s="147" t="str">
        <f>IF('TRI-1C'!$X$13="","",'TRI-1C'!$X$13)</f>
        <v>Vestirse y desvestirse de manera independiente con prendas de vestir sencillas. (D.EIB.10.5)</v>
      </c>
      <c r="B4576" s="139"/>
      <c r="C4576" s="139"/>
      <c r="F4576" s="128"/>
      <c r="G4576" s="124" t="str">
        <f>IF(A4576="","",VLOOKUP(J4556,'TRI-1C'!$B$18:$FH$61,23,FALSE))</f>
        <v>A+</v>
      </c>
      <c r="I4576" s="125" t="str">
        <f t="shared" si="172"/>
        <v>A+</v>
      </c>
      <c r="J4576" s="128"/>
    </row>
    <row r="4577" spans="1:10" ht="12.75" customHeight="1">
      <c r="A4577" s="165" t="str">
        <f>'BI-1T'!$A$8</f>
        <v>CONVIVENCIA</v>
      </c>
      <c r="B4577" s="149"/>
      <c r="C4577" s="149"/>
      <c r="D4577" s="150"/>
      <c r="E4577" s="150"/>
      <c r="F4577" s="126"/>
      <c r="G4577" s="122" t="str">
        <f>IF(A4577="","",VLOOKUP(J4556,'TRI-1C'!$B$18:$FH$61,24,FALSE))</f>
        <v>A-</v>
      </c>
      <c r="H4577" s="150"/>
      <c r="I4577" s="127"/>
      <c r="J4577" s="126"/>
    </row>
    <row r="4578" spans="1:10" ht="12.75" customHeight="1">
      <c r="A4578" s="147" t="str">
        <f>IF('TRI-1C'!$Z$13="","",'TRI-1C'!$Z$13)</f>
        <v>Apoyar y motivar a otras personas a participar en actividades grupales, particularmente a quienes muestran dificultades al hacerlo</v>
      </c>
      <c r="B4578" s="139"/>
      <c r="C4578" s="139"/>
      <c r="F4578" s="128"/>
      <c r="G4578" s="124" t="str">
        <f>IF(A4578="","",VLOOKUP(J4556,'TRI-1C'!$B$18:$FH$61,25,FALSE))</f>
        <v>B-</v>
      </c>
      <c r="I4578" s="125" t="str">
        <f t="shared" ref="I4578:I4592" si="173">IF(G4578="","",G4578)</f>
        <v>B-</v>
      </c>
      <c r="J4578" s="128"/>
    </row>
    <row r="4579" spans="1:10" ht="12.75" customHeight="1">
      <c r="A4579" s="148" t="str">
        <f>IF('TRI-1C'!$AA$13="","",'TRI-1C'!$AA$13)</f>
        <v>Asumir y respetar normas de convivencia en la institución de educación inicial y en el hogar acordadas con el adulto. (D.EIB.10.15.)</v>
      </c>
      <c r="B4579" s="158"/>
      <c r="C4579" s="158"/>
      <c r="D4579" s="158"/>
      <c r="E4579" s="158"/>
      <c r="F4579" s="159"/>
      <c r="G4579" s="122" t="str">
        <f>IF(A4579="","",VLOOKUP(J4556,'TRI-1C'!$B$18:$FH$61,26,FALSE))</f>
        <v>B-</v>
      </c>
      <c r="H4579" s="150"/>
      <c r="I4579" s="127" t="str">
        <f t="shared" si="173"/>
        <v>B-</v>
      </c>
      <c r="J4579" s="126"/>
    </row>
    <row r="4580" spans="1:10" ht="12.75" customHeight="1">
      <c r="A4580" s="11" t="str">
        <f>IF('TRI-1C'!$AB$13="","",'TRI-1C'!$AB$13)</f>
        <v>Colaborar en actividades que se desarrollan con otros niños y adultos de su entorno.</v>
      </c>
      <c r="B4580" s="156"/>
      <c r="C4580" s="156"/>
      <c r="D4580" s="156"/>
      <c r="E4580" s="156"/>
      <c r="F4580" s="157"/>
      <c r="G4580" s="124" t="str">
        <f>IF(A4580="","",VLOOKUP(J4556,'TRI-1C'!$B$18:$FH$61,27,FALSE))</f>
        <v>B-</v>
      </c>
      <c r="I4580" s="125" t="str">
        <f t="shared" si="173"/>
        <v>B-</v>
      </c>
      <c r="J4580" s="128"/>
    </row>
    <row r="4581" spans="1:10" ht="12.75" customHeight="1">
      <c r="A4581" s="148" t="str">
        <f>IF('TRI-1C'!$AC$13="","",'TRI-1C'!$AC$13)</f>
        <v>Demostrar actitudes de solidaridad ante situaciones de necesidad de sus compañeros y adultos de su entorno</v>
      </c>
      <c r="B4581" s="149"/>
      <c r="C4581" s="149"/>
      <c r="D4581" s="150"/>
      <c r="E4581" s="150"/>
      <c r="F4581" s="126"/>
      <c r="G4581" s="122" t="str">
        <f>IF(A4581="","",VLOOKUP(J4556,'TRI-1C'!$B$18:$FH$61,28,FALSE))</f>
        <v>B-</v>
      </c>
      <c r="H4581" s="150"/>
      <c r="I4581" s="127" t="str">
        <f t="shared" si="173"/>
        <v>B-</v>
      </c>
      <c r="J4581" s="126"/>
    </row>
    <row r="4582" spans="1:10" ht="12.75" customHeight="1">
      <c r="A458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582" s="139"/>
      <c r="C4582" s="139"/>
      <c r="F4582" s="128"/>
      <c r="G4582" s="124" t="str">
        <f>IF(A4582="","",VLOOKUP(J4556,'TRI-1C'!$B$18:$FH$61,29,FALSE))</f>
        <v>B-</v>
      </c>
      <c r="I4582" s="125" t="str">
        <f t="shared" si="173"/>
        <v>B-</v>
      </c>
      <c r="J4582" s="128"/>
    </row>
    <row r="4583" spans="1:10" ht="12.75" customHeight="1">
      <c r="A4583" s="148" t="str">
        <f>IF('TRI-1C'!$AE$13="","",'TRI-1C'!$AE$13)</f>
        <v>Demostrar preferencia de jugar la mayor parte del tiempo con un amigo estableciendo niveles de empatías más estables.</v>
      </c>
      <c r="B4583" s="149"/>
      <c r="C4583" s="149"/>
      <c r="D4583" s="150"/>
      <c r="E4583" s="150"/>
      <c r="F4583" s="126"/>
      <c r="G4583" s="122" t="str">
        <f>IF(A4583="","",VLOOKUP(J4556,'TRI-1C'!$B$18:$FH$61,30,FALSE))</f>
        <v>B-</v>
      </c>
      <c r="H4583" s="150"/>
      <c r="I4583" s="127" t="str">
        <f t="shared" si="173"/>
        <v>B-</v>
      </c>
      <c r="J4583" s="126"/>
    </row>
    <row r="4584" spans="1:10" ht="12.75" customHeight="1">
      <c r="A4584" s="147" t="str">
        <f>IF('TRI-1C'!$AF$13="","",'TRI-1C'!$AF$13)</f>
        <v>Demostrar sensibilidad ante deseos, emociones y sentimientos de otras personas.</v>
      </c>
      <c r="B4584" s="139"/>
      <c r="C4584" s="139"/>
      <c r="F4584" s="128"/>
      <c r="G4584" s="124" t="str">
        <f>IF(A4584="","",VLOOKUP(J4556,'TRI-1C'!$B$18:$FH$61,31,FALSE))</f>
        <v>B-</v>
      </c>
      <c r="I4584" s="125" t="str">
        <f t="shared" si="173"/>
        <v>B-</v>
      </c>
      <c r="J4584" s="128"/>
    </row>
    <row r="4585" spans="1:10" ht="12.75" customHeight="1">
      <c r="A4585" s="192" t="str">
        <f>IF('TRI-1C'!$AG$13="","",'TRI-1C'!$AG$13)</f>
        <v>Desarrollar la capacidad de esperar para obtener una recompensa mayor en el futuro.</v>
      </c>
      <c r="B4585" s="154"/>
      <c r="C4585" s="154"/>
      <c r="D4585" s="154"/>
      <c r="E4585" s="154"/>
      <c r="F4585" s="155"/>
      <c r="G4585" s="122" t="str">
        <f>IF(A4585="","",VLOOKUP(J4556,'TRI-1C'!$B$18:$FH$61,32,FALSE))</f>
        <v>B-</v>
      </c>
      <c r="H4585" s="150"/>
      <c r="I4585" s="127" t="str">
        <f t="shared" si="173"/>
        <v>B-</v>
      </c>
      <c r="J4585" s="126"/>
    </row>
    <row r="4586" spans="1:10" ht="12.75" customHeight="1">
      <c r="A4586" s="147" t="str">
        <f>IF('TRI-1C'!$AH$13="","",'TRI-1C'!$AH$13)</f>
        <v>Identificar instituciones y profesiones que brindan servicios a la comunidad y los roles que ellos cumplen.</v>
      </c>
      <c r="B4586" s="139"/>
      <c r="C4586" s="139"/>
      <c r="F4586" s="128"/>
      <c r="G4586" s="124" t="str">
        <f>IF(A4586="","",VLOOKUP(J4556,'TRI-1C'!$B$18:$FH$61,33,FALSE))</f>
        <v>B-</v>
      </c>
      <c r="I4586" s="125" t="str">
        <f t="shared" si="173"/>
        <v>B-</v>
      </c>
      <c r="J4586" s="128"/>
    </row>
    <row r="4587" spans="1:10" ht="12.75" customHeight="1">
      <c r="A4587" s="148" t="str">
        <f>IF('TRI-1C'!$AI$13="","",'TRI-1C'!$AI$13)</f>
        <v>Identificar las profesiones, oficios y ocupaciones que cumplen los miembros de su familia.</v>
      </c>
      <c r="B4587" s="149"/>
      <c r="C4587" s="149"/>
      <c r="D4587" s="150"/>
      <c r="E4587" s="150"/>
      <c r="F4587" s="126"/>
      <c r="G4587" s="122" t="str">
        <f>IF(A4587="","",VLOOKUP(J4556,'TRI-1C'!$B$18:$FH$61,34,FALSE))</f>
        <v>B-</v>
      </c>
      <c r="H4587" s="150"/>
      <c r="I4587" s="127" t="str">
        <f t="shared" si="173"/>
        <v>B-</v>
      </c>
      <c r="J4587" s="126"/>
    </row>
    <row r="4588" spans="1:10" ht="12.75" customHeight="1">
      <c r="A4588" s="147" t="str">
        <f>IF('TRI-1C'!$AJ$13="","",'TRI-1C'!$AJ$13)</f>
        <v>Incrementar su campo de interrelación con otras personas a más del grupo familiar y escolar interactuando con mayor facilidad.</v>
      </c>
      <c r="B4588" s="139"/>
      <c r="C4588" s="139"/>
      <c r="F4588" s="128"/>
      <c r="G4588" s="124" t="str">
        <f>IF(A4588="","",VLOOKUP(J4556,'TRI-1C'!$B$18:$FH$61,35,FALSE))</f>
        <v>B-</v>
      </c>
      <c r="I4588" s="125" t="str">
        <f t="shared" si="173"/>
        <v>B-</v>
      </c>
      <c r="J4588" s="128"/>
    </row>
    <row r="4589" spans="1:10" ht="12.75" customHeight="1">
      <c r="A458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4589" s="158"/>
      <c r="C4589" s="158"/>
      <c r="D4589" s="158"/>
      <c r="E4589" s="158"/>
      <c r="F4589" s="159"/>
      <c r="G4589" s="122" t="str">
        <f>IF(A4589="","",VLOOKUP(J4556,'TRI-1C'!$B$18:$FH$61,36,FALSE))</f>
        <v>B-</v>
      </c>
      <c r="H4589" s="150"/>
      <c r="I4589" s="127" t="str">
        <f t="shared" si="173"/>
        <v>B-</v>
      </c>
      <c r="J4589" s="126"/>
    </row>
    <row r="4590" spans="1:10" ht="12.75" customHeight="1">
      <c r="A4590" s="11" t="str">
        <f>IF('TRI-1C'!$AL$13="","",'TRI-1C'!$AL$13)</f>
        <v>Participar juegos grupales siguiendo las reglas y asumiendo roles que le permitan mantener un ambiente armónico con sus pares. (D.EIB.10.11.)</v>
      </c>
      <c r="B4590" s="156"/>
      <c r="C4590" s="156"/>
      <c r="D4590" s="156"/>
      <c r="E4590" s="156"/>
      <c r="F4590" s="157"/>
      <c r="G4590" s="124" t="str">
        <f>IF(A4590="","",VLOOKUP(J4556,'TRI-1C'!$B$18:$FH$61,37,FALSE))</f>
        <v>B-</v>
      </c>
      <c r="I4590" s="125" t="str">
        <f t="shared" si="173"/>
        <v>B-</v>
      </c>
      <c r="J4590" s="128"/>
    </row>
    <row r="4591" spans="1:10" ht="12.75" customHeight="1">
      <c r="A4591" s="148" t="str">
        <f>IF('TRI-1C'!$AM$13="","",'TRI-1C'!$AM$13)</f>
        <v>Practicar la costumbre de ahorrar para ocasiones y casos especiales</v>
      </c>
      <c r="B4591" s="149"/>
      <c r="C4591" s="149"/>
      <c r="D4591" s="150"/>
      <c r="E4591" s="150"/>
      <c r="F4591" s="126"/>
      <c r="G4591" s="122" t="str">
        <f>IF(A4591="","",VLOOKUP(J4556,'TRI-1C'!$B$18:$FH$61,38,FALSE))</f>
        <v>B-</v>
      </c>
      <c r="H4591" s="150"/>
      <c r="I4591" s="127" t="str">
        <f t="shared" si="173"/>
        <v>B-</v>
      </c>
      <c r="J4591" s="126"/>
    </row>
    <row r="4592" spans="1:10" ht="12.75" customHeight="1">
      <c r="A459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4592" s="139"/>
      <c r="C4592" s="139"/>
      <c r="F4592" s="128"/>
      <c r="G4592" s="124" t="str">
        <f>IF(A4592="","",VLOOKUP(J4556,'TRI-1C'!$B$18:$FH$61,39,FALSE))</f>
        <v>B-</v>
      </c>
      <c r="I4592" s="125" t="str">
        <f t="shared" si="173"/>
        <v>B-</v>
      </c>
      <c r="J4592" s="128"/>
    </row>
    <row r="4593" spans="1:10" ht="12.75" customHeight="1">
      <c r="A4593" s="165" t="str">
        <f>'BI-1T'!$A$9</f>
        <v>RELACIONES CON EL MEDIO NATURAL Y CULTURAL</v>
      </c>
      <c r="B4593" s="149"/>
      <c r="C4593" s="149"/>
      <c r="D4593" s="150"/>
      <c r="E4593" s="150"/>
      <c r="F4593" s="126"/>
      <c r="G4593" s="122" t="str">
        <f>IF(A4593="","",VLOOKUP(J4556,'TRI-1C'!$B$18:$FH$61,40,FALSE))</f>
        <v>B-</v>
      </c>
      <c r="H4593" s="150"/>
      <c r="I4593" s="127"/>
      <c r="J4593" s="126"/>
    </row>
    <row r="4594" spans="1:10" ht="12.75" customHeight="1">
      <c r="A459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4594" s="139"/>
      <c r="C4594" s="139"/>
      <c r="F4594" s="128"/>
      <c r="G4594" s="124" t="str">
        <f>IF(A4594="","",VLOOKUP(J4556,'TRI-1C'!$B$18:$FH$61,41,FALSE))</f>
        <v>B-</v>
      </c>
      <c r="I4594" s="125" t="str">
        <f t="shared" ref="I4594:I4613" si="174">IF(G4594="","",G4594)</f>
        <v>B-</v>
      </c>
      <c r="J4594" s="128"/>
    </row>
    <row r="4595" spans="1:10" ht="12.75" customHeight="1">
      <c r="A4595" s="192" t="str">
        <f>IF('TRI-1C'!$AQ$13="","",'TRI-1C'!$AQ$13)</f>
        <v>Construir conexiones emocionales con su contexto natural (plantas, animales, agua, tierra, aire) y social.</v>
      </c>
      <c r="B4595" s="154"/>
      <c r="C4595" s="154"/>
      <c r="D4595" s="154"/>
      <c r="E4595" s="154"/>
      <c r="F4595" s="155"/>
      <c r="G4595" s="122" t="str">
        <f>IF(A4595="","",VLOOKUP(J4556,'TRI-1C'!$B$18:$FH$61,42,FALSE))</f>
        <v>B-</v>
      </c>
      <c r="H4595" s="150"/>
      <c r="I4595" s="127" t="str">
        <f t="shared" si="174"/>
        <v>B-</v>
      </c>
      <c r="J4595" s="126"/>
    </row>
    <row r="4596" spans="1:10" ht="12.75" customHeight="1">
      <c r="A4596" s="147" t="str">
        <f>IF('TRI-1C'!$AR$13="","",'TRI-1C'!$AR$13)</f>
        <v>dentificar en las actividades diarias oportunidades para aprovechar los recursos y reducir los residuos para proteger el entorno natural</v>
      </c>
      <c r="B4596" s="139"/>
      <c r="C4596" s="139"/>
      <c r="F4596" s="128"/>
      <c r="G4596" s="124" t="str">
        <f>IF(A4596="","",VLOOKUP(J4556,'TRI-1C'!$B$18:$FH$61,43,FALSE))</f>
        <v>B-</v>
      </c>
      <c r="I4596" s="125" t="str">
        <f t="shared" si="174"/>
        <v>B-</v>
      </c>
      <c r="J4596" s="128"/>
    </row>
    <row r="4597" spans="1:10" ht="12.75" customHeight="1">
      <c r="A4597" s="148" t="str">
        <f>IF('TRI-1C'!$AS$13="","",'TRI-1C'!$AS$13)</f>
        <v>Diferenciar entre alimentos nutritivos y no nutritivos identificando los beneficios de una alimentación sana y saludable.</v>
      </c>
      <c r="B4597" s="149"/>
      <c r="C4597" s="149"/>
      <c r="D4597" s="150"/>
      <c r="E4597" s="150"/>
      <c r="F4597" s="126"/>
      <c r="G4597" s="122" t="str">
        <f>IF(A4597="","",VLOOKUP(J4556,'TRI-1C'!$B$18:$FH$61,44,FALSE))</f>
        <v>B-</v>
      </c>
      <c r="H4597" s="150"/>
      <c r="I4597" s="127" t="str">
        <f t="shared" si="174"/>
        <v>B-</v>
      </c>
      <c r="J4597" s="126"/>
    </row>
    <row r="4598" spans="1:10" ht="12.75" customHeight="1">
      <c r="A4598" s="147" t="str">
        <f>IF('TRI-1C'!$AT$13="","",'TRI-1C'!$AT$13)</f>
        <v>Diferenciar entre lo que le pertenece, lo que pertenece a los demás y lo que pertenece al grupo o comunidad.</v>
      </c>
      <c r="B4598" s="139"/>
      <c r="C4598" s="139"/>
      <c r="F4598" s="128"/>
      <c r="G4598" s="124" t="str">
        <f>IF(A4598="","",VLOOKUP(J4556,'TRI-1C'!$B$18:$FH$61,45,FALSE))</f>
        <v>B-</v>
      </c>
      <c r="I4598" s="125" t="str">
        <f t="shared" si="174"/>
        <v>B-</v>
      </c>
      <c r="J4598" s="128"/>
    </row>
    <row r="4599" spans="1:10" ht="12.75" customHeight="1">
      <c r="A4599" s="148" t="str">
        <f>IF('TRI-1C'!$AU$13="","",'TRI-1C'!$AU$13)</f>
        <v>Diferenciar los seres vivos y elementos no vivos de su entorno explorando su mundo natural.</v>
      </c>
      <c r="B4599" s="158"/>
      <c r="C4599" s="158"/>
      <c r="D4599" s="158"/>
      <c r="E4599" s="158"/>
      <c r="F4599" s="159"/>
      <c r="G4599" s="122" t="str">
        <f>IF(A4599="","",VLOOKUP(J4556,'TRI-1C'!$B$18:$FH$61,46,FALSE))</f>
        <v>B-</v>
      </c>
      <c r="H4599" s="150"/>
      <c r="I4599" s="127" t="str">
        <f t="shared" si="174"/>
        <v>B-</v>
      </c>
      <c r="J4599" s="126"/>
    </row>
    <row r="4600" spans="1:10" ht="12.75" customHeight="1">
      <c r="A4600" s="11" t="str">
        <f>IF('TRI-1C'!$AV$13="","",'TRI-1C'!$AV$13)</f>
        <v>Establecer comparaciones entre los elementos del entorno a través de la discriminación sensorial.</v>
      </c>
      <c r="B4600" s="156"/>
      <c r="C4600" s="156"/>
      <c r="D4600" s="156"/>
      <c r="E4600" s="156"/>
      <c r="F4600" s="157"/>
      <c r="G4600" s="124" t="str">
        <f>IF(A4600="","",VLOOKUP(J4556,'TRI-1C'!$B$18:$FH$61,47,FALSE))</f>
        <v>B-</v>
      </c>
      <c r="I4600" s="125" t="str">
        <f t="shared" si="174"/>
        <v>B-</v>
      </c>
      <c r="J4600" s="128"/>
    </row>
    <row r="4601" spans="1:10" ht="12.75" customHeight="1">
      <c r="A4601" s="148" t="str">
        <f>IF('TRI-1C'!$AW$13="","",'TRI-1C'!$AW$13)</f>
        <v>Explorar e identificar los diferentes elementos y fenómenos del entorno natural mediante procesos que propicien la indagación.</v>
      </c>
      <c r="B4601" s="149"/>
      <c r="C4601" s="149"/>
      <c r="D4601" s="150"/>
      <c r="E4601" s="150"/>
      <c r="F4601" s="126"/>
      <c r="G4601" s="122" t="str">
        <f>IF(A4601="","",VLOOKUP(J4556,'TRI-1C'!$B$18:$FH$61,48,FALSE))</f>
        <v>B-</v>
      </c>
      <c r="H4601" s="150"/>
      <c r="I4601" s="127" t="str">
        <f t="shared" si="174"/>
        <v>B-</v>
      </c>
      <c r="J4601" s="126"/>
    </row>
    <row r="4602" spans="1:10" ht="12.75" customHeight="1">
      <c r="A4602" s="147" t="str">
        <f>IF('TRI-1C'!$AX$13="","",'TRI-1C'!$AX$13)</f>
        <v>Identificar características de las plantas por su utilidad, estableciendo diferencias entre ellas.</v>
      </c>
      <c r="B4602" s="139"/>
      <c r="C4602" s="139"/>
      <c r="F4602" s="128"/>
      <c r="G4602" s="124" t="str">
        <f>IF(A4602="","",VLOOKUP(J4556,'TRI-1C'!$B$18:$FH$61,49,FALSE))</f>
        <v>B-</v>
      </c>
      <c r="I4602" s="125" t="str">
        <f t="shared" si="174"/>
        <v>B-</v>
      </c>
      <c r="J4602" s="128"/>
    </row>
    <row r="4603" spans="1:10" ht="12.75" customHeight="1">
      <c r="A4603" s="148" t="str">
        <f>IF('TRI-1C'!$AY$13="","",'TRI-1C'!$AY$13)</f>
        <v>Identificar las características de los animales domésticos y silvestres estableciendo las diferencias entre ellos.</v>
      </c>
      <c r="B4603" s="149"/>
      <c r="C4603" s="149"/>
      <c r="D4603" s="150"/>
      <c r="E4603" s="150"/>
      <c r="F4603" s="126"/>
      <c r="G4603" s="122" t="str">
        <f>IF(A4603="","",VLOOKUP(J4556,'TRI-1C'!$B$18:$FH$61,50,FALSE))</f>
        <v>B-</v>
      </c>
      <c r="H4603" s="150"/>
      <c r="I4603" s="127" t="str">
        <f t="shared" si="174"/>
        <v>B-</v>
      </c>
      <c r="J4603" s="126"/>
    </row>
    <row r="4604" spans="1:10" ht="12.75" customHeight="1">
      <c r="A4604" s="147" t="str">
        <f>IF('TRI-1C'!$AZ$13="","",'TRI-1C'!$AZ$13)</f>
        <v>Identificar las características del mar y reconocerlo como una parte integral del territorio nacional</v>
      </c>
      <c r="B4604" s="139"/>
      <c r="C4604" s="139"/>
      <c r="F4604" s="128"/>
      <c r="G4604" s="124" t="str">
        <f>IF(A4604="","",VLOOKUP(J4556,'TRI-1C'!$B$18:$FH$61,51,FALSE))</f>
        <v>B-</v>
      </c>
      <c r="I4604" s="125" t="str">
        <f t="shared" si="174"/>
        <v>B-</v>
      </c>
      <c r="J4604" s="128"/>
    </row>
    <row r="4605" spans="1:10" ht="12.75" customHeight="1">
      <c r="A4605" s="192" t="str">
        <f>IF('TRI-1C'!$BA$13="","",'TRI-1C'!$BA$13)</f>
        <v>Identificar prácticas socioculturales de su localidad demostrando curiosidad ante sus tradiciones.</v>
      </c>
      <c r="B4605" s="154"/>
      <c r="C4605" s="154"/>
      <c r="D4605" s="154"/>
      <c r="E4605" s="154"/>
      <c r="F4605" s="155"/>
      <c r="G4605" s="122" t="str">
        <f>IF(A4605="","",VLOOKUP(J4556,'TRI-1C'!$B$18:$FH$61,52,FALSE))</f>
        <v>B-</v>
      </c>
      <c r="H4605" s="150"/>
      <c r="I4605" s="127" t="str">
        <f t="shared" si="174"/>
        <v>B-</v>
      </c>
      <c r="J4605" s="126"/>
    </row>
    <row r="4606" spans="1:10" ht="12.75" customHeight="1">
      <c r="A4606" s="147" t="str">
        <f>IF('TRI-1C'!$BB$13="","",'TRI-1C'!$BB$13)</f>
        <v>Observar el proceso del ciclo vital de las plantas mediante actividades de experimentación.</v>
      </c>
      <c r="B4606" s="139"/>
      <c r="C4606" s="139"/>
      <c r="F4606" s="128"/>
      <c r="G4606" s="124" t="str">
        <f>IF(A4606="","",VLOOKUP(J4556,'TRI-1C'!$B$18:$FH$61,53,FALSE))</f>
        <v>B-</v>
      </c>
      <c r="I4606" s="125" t="str">
        <f t="shared" si="174"/>
        <v>B-</v>
      </c>
      <c r="J4606" s="128"/>
    </row>
    <row r="4607" spans="1:10" ht="12.75" customHeight="1">
      <c r="A4607" s="148" t="str">
        <f>IF('TRI-1C'!$BC$13="","",'TRI-1C'!$BC$13)</f>
        <v>Participar en actividades lúdicas para identificar prácticas de movilidad que ayudan a cuidar el planeta</v>
      </c>
      <c r="B4607" s="149"/>
      <c r="C4607" s="149"/>
      <c r="D4607" s="150"/>
      <c r="E4607" s="150"/>
      <c r="F4607" s="126"/>
      <c r="G4607" s="122" t="str">
        <f>IF(A4607="","",VLOOKUP(J4556,'TRI-1C'!$B$18:$FH$61,54,FALSE))</f>
        <v>B-</v>
      </c>
      <c r="H4607" s="150"/>
      <c r="I4607" s="127" t="str">
        <f t="shared" si="174"/>
        <v>B-</v>
      </c>
      <c r="J4607" s="126"/>
    </row>
    <row r="4608" spans="1:10" ht="12.75" customHeight="1">
      <c r="A4608" s="147" t="str">
        <f>IF('TRI-1C'!$BD$13="","",'TRI-1C'!$BD$13)</f>
        <v>Participar en algunas prácticas tradicionales de su entorno disfrutando y respetando las diferentes manifestaciones culturales</v>
      </c>
      <c r="B4608" s="139"/>
      <c r="C4608" s="139"/>
      <c r="F4608" s="128"/>
      <c r="G4608" s="124" t="str">
        <f>IF(A4608="","",VLOOKUP(J4556,'TRI-1C'!$B$18:$FH$61,55,FALSE))</f>
        <v>B-</v>
      </c>
      <c r="I4608" s="125" t="str">
        <f t="shared" si="174"/>
        <v>B-</v>
      </c>
      <c r="J4608" s="128"/>
    </row>
    <row r="4609" spans="1:10" ht="12.75" customHeight="1">
      <c r="A4609" s="148" t="str">
        <f>IF('TRI-1C'!$BE$13="","",'TRI-1C'!$BE$13)</f>
        <v>Practicar hábitos de cuidado y conservación del medio ambiente que eviten la contaminación del aire, suelo y agua. (D.EIB.10.19.)</v>
      </c>
      <c r="B4609" s="158"/>
      <c r="C4609" s="158"/>
      <c r="D4609" s="158"/>
      <c r="E4609" s="158"/>
      <c r="F4609" s="159"/>
      <c r="G4609" s="122" t="str">
        <f>IF(A4609="","",VLOOKUP(J4556,'TRI-1C'!$B$18:$FH$61,56,FALSE))</f>
        <v>B-</v>
      </c>
      <c r="H4609" s="150"/>
      <c r="I4609" s="127" t="str">
        <f t="shared" si="174"/>
        <v>B-</v>
      </c>
      <c r="J4609" s="126"/>
    </row>
    <row r="4610" spans="1:10" ht="12.75" customHeight="1">
      <c r="A4610" s="11" t="str">
        <f>IF('TRI-1C'!$BF$13="","",'TRI-1C'!$BF$13)</f>
        <v>Realizar acciones de cuidado y protección de plantas y animales de su entorno erradicando actitudes de maltrato.</v>
      </c>
      <c r="B4610" s="156"/>
      <c r="C4610" s="156"/>
      <c r="D4610" s="156"/>
      <c r="E4610" s="156"/>
      <c r="F4610" s="157"/>
      <c r="G4610" s="124" t="str">
        <f>IF(A4610="","",VLOOKUP(J4556,'TRI-1C'!$B$18:$FH$61,57,FALSE))</f>
        <v>B-</v>
      </c>
      <c r="I4610" s="125" t="str">
        <f t="shared" si="174"/>
        <v>B-</v>
      </c>
      <c r="J4610" s="128"/>
    </row>
    <row r="4611" spans="1:10" ht="12.75" customHeight="1">
      <c r="A4611" s="148" t="str">
        <f>IF('TRI-1C'!$BG$13="","",'TRI-1C'!$BG$13)</f>
        <v>Reconocer cómo las personas utilizan el dinero en su entorno familiar para satisfacer sus necesidades y deseos</v>
      </c>
      <c r="B4611" s="149"/>
      <c r="C4611" s="149"/>
      <c r="D4611" s="150"/>
      <c r="E4611" s="150"/>
      <c r="F4611" s="126"/>
      <c r="G4611" s="122" t="str">
        <f>IF(A4611="","",VLOOKUP(J4556,'TRI-1C'!$B$18:$FH$61,58,FALSE))</f>
        <v>B-</v>
      </c>
      <c r="H4611" s="150"/>
      <c r="I4611" s="127" t="str">
        <f t="shared" si="174"/>
        <v>B-</v>
      </c>
      <c r="J4611" s="126"/>
    </row>
    <row r="4612" spans="1:10" ht="12.75" customHeight="1">
      <c r="A4612" s="147" t="str">
        <f>IF('TRI-1C'!$BH$13="","",'TRI-1C'!$BH$13)</f>
        <v>Reconocer las consecuencias de no cuidar sus pertenencias.</v>
      </c>
      <c r="B4612" s="139"/>
      <c r="C4612" s="139"/>
      <c r="F4612" s="128"/>
      <c r="G4612" s="124" t="str">
        <f>IF(A4612="","",VLOOKUP(J4556,'TRI-1C'!$B$18:$FH$61,59,FALSE))</f>
        <v>B-</v>
      </c>
      <c r="I4612" s="125" t="str">
        <f t="shared" si="174"/>
        <v>B-</v>
      </c>
      <c r="J4612" s="128"/>
    </row>
    <row r="4613" spans="1:10" ht="12.75" customHeight="1">
      <c r="A461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4613" s="149"/>
      <c r="C4613" s="149"/>
      <c r="D4613" s="150"/>
      <c r="E4613" s="150"/>
      <c r="F4613" s="126"/>
      <c r="G4613" s="122" t="str">
        <f>IF(A4613="","",VLOOKUP(J4556,'TRI-1C'!$B$18:$FH$61,60,FALSE))</f>
        <v>B-</v>
      </c>
      <c r="H4613" s="150"/>
      <c r="I4613" s="127" t="str">
        <f t="shared" si="174"/>
        <v>B-</v>
      </c>
      <c r="J4613" s="126"/>
    </row>
    <row r="4614" spans="1:10" ht="12.75" customHeight="1">
      <c r="A4614" s="164" t="str">
        <f>'BI-1T'!$A$10</f>
        <v>RELACIONES LOGICAS MATEMATICAS</v>
      </c>
      <c r="B4614" s="139"/>
      <c r="C4614" s="139"/>
      <c r="F4614" s="128"/>
      <c r="G4614" s="124" t="str">
        <f>IF(A4614="","",VLOOKUP(J4556,'TRI-1C'!$B$18:$FH$61,61,FALSE))</f>
        <v>B-</v>
      </c>
      <c r="I4614" s="125"/>
      <c r="J4614" s="128"/>
    </row>
    <row r="4615" spans="1:10" ht="12.75" customHeight="1">
      <c r="A4615" s="192" t="str">
        <f>IF('TRI-1C'!$BK$13="","",'TRI-1C'!$BK$13)</f>
        <v>Asociar las formas de los objetos del entorno con figuras geométricas bidimensionales</v>
      </c>
      <c r="B4615" s="154"/>
      <c r="C4615" s="154"/>
      <c r="D4615" s="154"/>
      <c r="E4615" s="154"/>
      <c r="F4615" s="155"/>
      <c r="G4615" s="122" t="str">
        <f>IF(A4615="","",VLOOKUP(J4556,'TRI-1C'!$B$18:$FH$61,62,FALSE))</f>
        <v>A+</v>
      </c>
      <c r="H4615" s="150"/>
      <c r="I4615" s="127" t="str">
        <f t="shared" ref="I4615:I4636" si="175">IF(G4615="","",G4615)</f>
        <v>A+</v>
      </c>
      <c r="J4615" s="126"/>
    </row>
    <row r="4616" spans="1:10" ht="12.75" customHeight="1">
      <c r="A4616" s="147" t="str">
        <f>IF('TRI-1C'!$BL$13="","",'TRI-1C'!$BL$13)</f>
        <v>Clasificar objetos con dos atributos (tamaño, color o forma).</v>
      </c>
      <c r="B4616" s="139"/>
      <c r="C4616" s="139"/>
      <c r="F4616" s="128"/>
      <c r="G4616" s="124" t="str">
        <f>IF(A4616="","",VLOOKUP(J4556,'TRI-1C'!$B$18:$FH$61,63,FALSE))</f>
        <v>A+</v>
      </c>
      <c r="I4616" s="125" t="str">
        <f t="shared" si="175"/>
        <v>A+</v>
      </c>
      <c r="J4616" s="128"/>
    </row>
    <row r="4617" spans="1:10" ht="12.75" customHeight="1">
      <c r="A4617" s="148" t="str">
        <f>IF('TRI-1C'!$BM$13="","",'TRI-1C'!$BM$13)</f>
        <v>Comparar y armar colecciones de más, igual y menos objetos.</v>
      </c>
      <c r="B4617" s="149"/>
      <c r="C4617" s="149"/>
      <c r="D4617" s="150"/>
      <c r="E4617" s="150"/>
      <c r="F4617" s="126"/>
      <c r="G4617" s="122" t="str">
        <f>IF(A4617="","",VLOOKUP(J4556,'TRI-1C'!$B$18:$FH$61,64,FALSE))</f>
        <v>A+</v>
      </c>
      <c r="H4617" s="150"/>
      <c r="I4617" s="127" t="str">
        <f t="shared" si="175"/>
        <v>A+</v>
      </c>
      <c r="J4617" s="126"/>
    </row>
    <row r="4618" spans="1:10" ht="12.75" customHeight="1">
      <c r="A4618" s="147" t="str">
        <f>IF('TRI-1C'!$BN$13="","",'TRI-1C'!$BN$13)</f>
        <v>Comparar y ordenar secuencialmente un conjunto pequeño de objetos de acuerdo con su tamaño.</v>
      </c>
      <c r="B4618" s="139"/>
      <c r="C4618" s="139"/>
      <c r="F4618" s="128"/>
      <c r="G4618" s="124" t="str">
        <f>IF(A4618="","",VLOOKUP(J4556,'TRI-1C'!$B$18:$FH$61,65,FALSE))</f>
        <v>A+</v>
      </c>
      <c r="I4618" s="125" t="str">
        <f t="shared" si="175"/>
        <v>A+</v>
      </c>
      <c r="J4618" s="128"/>
    </row>
    <row r="4619" spans="1:10" ht="12.75" customHeight="1">
      <c r="A4619" s="148" t="str">
        <f>IF('TRI-1C'!$BO$13="","",'TRI-1C'!$BO$13)</f>
        <v>Comprender la relación de número-cantidad hasta el 10.</v>
      </c>
      <c r="B4619" s="158"/>
      <c r="C4619" s="158"/>
      <c r="D4619" s="158"/>
      <c r="E4619" s="158"/>
      <c r="F4619" s="159"/>
      <c r="G4619" s="122" t="str">
        <f>IF(A4619="","",VLOOKUP(J4556,'TRI-1C'!$B$18:$FH$61,66,FALSE))</f>
        <v>A+</v>
      </c>
      <c r="H4619" s="150"/>
      <c r="I4619" s="127" t="str">
        <f t="shared" si="175"/>
        <v>A+</v>
      </c>
      <c r="J4619" s="126"/>
    </row>
    <row r="4620" spans="1:10" ht="12.75" customHeight="1">
      <c r="A4620" s="11" t="str">
        <f>IF('TRI-1C'!$BP$13="","",'TRI-1C'!$BP$13)</f>
        <v>Comprender la relación del numeral (representación simbólica del número) con la cantidad hasta el 5.</v>
      </c>
      <c r="B4620" s="156"/>
      <c r="C4620" s="156"/>
      <c r="D4620" s="156"/>
      <c r="E4620" s="156"/>
      <c r="F4620" s="157"/>
      <c r="G4620" s="124" t="str">
        <f>IF(A4620="","",VLOOKUP(J4556,'TRI-1C'!$B$18:$FH$61,67,FALSE))</f>
        <v>A+</v>
      </c>
      <c r="I4620" s="125" t="str">
        <f t="shared" si="175"/>
        <v>A+</v>
      </c>
      <c r="J4620" s="128"/>
    </row>
    <row r="4621" spans="1:10" ht="12.75" customHeight="1">
      <c r="A4621" s="148" t="str">
        <f>IF('TRI-1C'!$BQ$13="","",'TRI-1C'!$BQ$13)</f>
        <v>Contar oralmente del 1 al 15 con secuencia numérica.</v>
      </c>
      <c r="B4621" s="149"/>
      <c r="C4621" s="149"/>
      <c r="D4621" s="150"/>
      <c r="E4621" s="150"/>
      <c r="F4621" s="126"/>
      <c r="G4621" s="122" t="str">
        <f>IF(A4621="","",VLOOKUP(J4556,'TRI-1C'!$B$18:$FH$61,68,FALSE))</f>
        <v>A+</v>
      </c>
      <c r="H4621" s="150"/>
      <c r="I4621" s="127" t="str">
        <f t="shared" si="175"/>
        <v>A+</v>
      </c>
      <c r="J4621" s="126"/>
    </row>
    <row r="4622" spans="1:10" ht="12.75" customHeight="1">
      <c r="A4622" s="147" t="str">
        <f>IF('TRI-1C'!$BR$13="","",'TRI-1C'!$BR$13)</f>
        <v>Continuar y reproducir patrones simples con objetos concretos y representaciones gráficas.</v>
      </c>
      <c r="B4622" s="139"/>
      <c r="C4622" s="139"/>
      <c r="F4622" s="128"/>
      <c r="G4622" s="124" t="str">
        <f>IF(A4622="","",VLOOKUP(J4556,'TRI-1C'!$B$18:$FH$61,69,FALSE))</f>
        <v>A+</v>
      </c>
      <c r="I4622" s="125" t="str">
        <f t="shared" si="175"/>
        <v>A+</v>
      </c>
      <c r="J4622" s="128"/>
    </row>
    <row r="4623" spans="1:10" ht="12.75" customHeight="1">
      <c r="A4623" s="148" t="str">
        <f>IF('TRI-1C'!$BS$13="","",'TRI-1C'!$BS$13)</f>
        <v>Establecer la relación de correspondencia entre los elementos de colecciones de objetos.</v>
      </c>
      <c r="B4623" s="149"/>
      <c r="C4623" s="149"/>
      <c r="D4623" s="150"/>
      <c r="E4623" s="150"/>
      <c r="F4623" s="126"/>
      <c r="G4623" s="122" t="str">
        <f>IF(A4623="","",VLOOKUP(J4556,'TRI-1C'!$B$18:$FH$61,70,FALSE))</f>
        <v>A+</v>
      </c>
      <c r="H4623" s="150"/>
      <c r="I4623" s="127" t="str">
        <f t="shared" si="175"/>
        <v>A+</v>
      </c>
      <c r="J4623" s="126"/>
    </row>
    <row r="4624" spans="1:10" ht="12.75" customHeight="1">
      <c r="A4624" s="147" t="str">
        <f>IF('TRI-1C'!$BT$13="","",'TRI-1C'!$BT$13)</f>
        <v>Identificar características de mañana, tarde y noche</v>
      </c>
      <c r="B4624" s="139"/>
      <c r="C4624" s="139"/>
      <c r="F4624" s="128"/>
      <c r="G4624" s="124" t="str">
        <f>IF(A4624="","",VLOOKUP(J4556,'TRI-1C'!$B$18:$FH$61,71,FALSE))</f>
        <v>A+</v>
      </c>
      <c r="I4624" s="125" t="str">
        <f t="shared" si="175"/>
        <v>A+</v>
      </c>
      <c r="J4624" s="128"/>
    </row>
    <row r="4625" spans="1:10" ht="12.75" customHeight="1">
      <c r="A4625" s="192" t="str">
        <f>IF('TRI-1C'!$BU$13="","",'TRI-1C'!$BU$13)</f>
        <v>Identificar en los objetos las nociones de medida: largo/ corto, grueso/delgado.</v>
      </c>
      <c r="B4625" s="154"/>
      <c r="C4625" s="154"/>
      <c r="D4625" s="154"/>
      <c r="E4625" s="154"/>
      <c r="F4625" s="155"/>
      <c r="G4625" s="122" t="str">
        <f>IF(A4625="","",VLOOKUP(J4556,'TRI-1C'!$B$18:$FH$61,72,FALSE))</f>
        <v>A+</v>
      </c>
      <c r="H4625" s="150"/>
      <c r="I4625" s="127" t="str">
        <f t="shared" si="175"/>
        <v>A+</v>
      </c>
      <c r="J4625" s="126"/>
    </row>
    <row r="4626" spans="1:10" ht="12.75" customHeight="1">
      <c r="A4626" s="147" t="str">
        <f>IF('TRI-1C'!$BV$13="","",'TRI-1C'!$BV$13)</f>
        <v>Identificar figuras geométricas básicas: círculo, cuadrado y triángulo en objetos del entorno y en representaciones gráficas.</v>
      </c>
      <c r="B4626" s="139"/>
      <c r="C4626" s="139"/>
      <c r="F4626" s="128"/>
      <c r="G4626" s="124" t="str">
        <f>IF(A4626="","",VLOOKUP(J4556,'TRI-1C'!$B$18:$FH$61,73,FALSE))</f>
        <v>A+</v>
      </c>
      <c r="I4626" s="125" t="str">
        <f t="shared" si="175"/>
        <v>A+</v>
      </c>
      <c r="J4626" s="128"/>
    </row>
    <row r="4627" spans="1:10" ht="12.75" customHeight="1">
      <c r="A4627" s="148" t="str">
        <f>IF('TRI-1C'!$BW$13="","",'TRI-1C'!$BW$13)</f>
        <v>Identificar la diferencia entre lo que se desea y lo que se necesita</v>
      </c>
      <c r="B4627" s="149"/>
      <c r="C4627" s="149"/>
      <c r="D4627" s="150"/>
      <c r="E4627" s="150"/>
      <c r="F4627" s="126"/>
      <c r="G4627" s="122" t="str">
        <f>IF(A4627="","",VLOOKUP(J4556,'TRI-1C'!$B$18:$FH$61,74,FALSE))</f>
        <v>A+</v>
      </c>
      <c r="H4627" s="150"/>
      <c r="I4627" s="127" t="str">
        <f t="shared" si="175"/>
        <v>A+</v>
      </c>
      <c r="J4627" s="126"/>
    </row>
    <row r="4628" spans="1:10" ht="12.75" customHeight="1">
      <c r="A4628" s="147" t="str">
        <f>IF('TRI-1C'!$BX$13="","",'TRI-1C'!$BX$13)</f>
        <v>Identificar las nociones de tiempo en acciones que siceden antes, ahora y después</v>
      </c>
      <c r="B4628" s="139"/>
      <c r="C4628" s="139"/>
      <c r="F4628" s="128"/>
      <c r="G4628" s="124" t="str">
        <f>IF(A4628="","",VLOOKUP(J4556,'TRI-1C'!$B$18:$FH$61,75,FALSE))</f>
        <v>A+</v>
      </c>
      <c r="I4628" s="125" t="str">
        <f t="shared" si="175"/>
        <v>A+</v>
      </c>
      <c r="J4628" s="128"/>
    </row>
    <row r="4629" spans="1:10" ht="12.75" customHeight="1">
      <c r="A4629" s="148" t="str">
        <f>IF('TRI-1C'!$BY$13="","",'TRI-1C'!$BY$13)</f>
        <v>Identificar los números de emergencia a través de actividades lúdicas, y reconocer cuándo pedir ayuda en situaciones sencillas.</v>
      </c>
      <c r="B4629" s="158"/>
      <c r="C4629" s="158"/>
      <c r="D4629" s="158"/>
      <c r="E4629" s="158"/>
      <c r="F4629" s="159"/>
      <c r="G4629" s="122" t="str">
        <f>IF(A4629="","",VLOOKUP(J4556,'TRI-1C'!$B$18:$FH$61,76,FALSE))</f>
        <v>A+</v>
      </c>
      <c r="H4629" s="150"/>
      <c r="I4629" s="127" t="str">
        <f t="shared" si="175"/>
        <v>A+</v>
      </c>
      <c r="J4629" s="126"/>
    </row>
    <row r="4630" spans="1:10" ht="12.75" customHeight="1">
      <c r="A4630" s="11" t="str">
        <f>IF('TRI-1C'!$BZ$13="","",'TRI-1C'!$BZ$13)</f>
        <v>Identificar semejanzas y diferencias en objetos del entorno con criterios de forma, color y tamaño</v>
      </c>
      <c r="B4630" s="156"/>
      <c r="C4630" s="156"/>
      <c r="D4630" s="156"/>
      <c r="E4630" s="156"/>
      <c r="F4630" s="157"/>
      <c r="G4630" s="124" t="str">
        <f>IF(A4630="","",VLOOKUP(J4556,'TRI-1C'!$B$18:$FH$61,77,FALSE))</f>
        <v>A+</v>
      </c>
      <c r="I4630" s="125" t="str">
        <f t="shared" si="175"/>
        <v>A+</v>
      </c>
      <c r="J4630" s="128"/>
    </row>
    <row r="4631" spans="1:10" ht="12.75" customHeight="1">
      <c r="A4631" s="148" t="str">
        <f>IF('TRI-1C'!$CA$13="","",'TRI-1C'!$CA$13)</f>
        <v>Ordenar en secuencias lógica sucesos de hasta cinco eventos en representaciones gráficas de sus actividades de la rutina diaria y en escenas de cuentos</v>
      </c>
      <c r="B4631" s="149"/>
      <c r="C4631" s="149"/>
      <c r="D4631" s="150"/>
      <c r="E4631" s="150"/>
      <c r="F4631" s="126"/>
      <c r="G4631" s="122" t="str">
        <f>IF(A4631="","",VLOOKUP(J4556,'TRI-1C'!$B$18:$FH$61,78,FALSE))</f>
        <v>A+</v>
      </c>
      <c r="H4631" s="150"/>
      <c r="I4631" s="127" t="str">
        <f t="shared" si="175"/>
        <v>A+</v>
      </c>
      <c r="J4631" s="126"/>
    </row>
    <row r="4632" spans="1:10" ht="12.75" customHeight="1">
      <c r="A4632" s="147" t="str">
        <f>IF('TRI-1C'!$CB$13="","",'TRI-1C'!$CB$13)</f>
        <v>Reconocer billetes y monedas en situaciones de la vida real</v>
      </c>
      <c r="B4632" s="139"/>
      <c r="C4632" s="139"/>
      <c r="F4632" s="128"/>
      <c r="G4632" s="124" t="str">
        <f>IF(A4632="","",VLOOKUP(J4556,'TRI-1C'!$B$18:$FH$61,79,FALSE))</f>
        <v>A+</v>
      </c>
      <c r="I4632" s="125" t="str">
        <f t="shared" si="175"/>
        <v>A+</v>
      </c>
      <c r="J4632" s="128"/>
    </row>
    <row r="4633" spans="1:10" ht="12.75" customHeight="1">
      <c r="A463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4633" s="149"/>
      <c r="C4633" s="149"/>
      <c r="D4633" s="150"/>
      <c r="E4633" s="150"/>
      <c r="F4633" s="126"/>
      <c r="G4633" s="122" t="str">
        <f>IF(A4633="","",VLOOKUP(J4556,'TRI-1C'!$B$18:$FH$61,80,FALSE))</f>
        <v>A+</v>
      </c>
      <c r="H4633" s="150"/>
      <c r="I4633" s="127" t="str">
        <f t="shared" si="175"/>
        <v>A+</v>
      </c>
      <c r="J4633" s="126"/>
    </row>
    <row r="4634" spans="1:10" ht="12.75" customHeight="1">
      <c r="A4634" s="147" t="str">
        <f>IF('TRI-1C'!$CD$13="","",'TRI-1C'!$CD$13)</f>
        <v>Reconocer los colores secundarios en objetos e imágenes del entorno.</v>
      </c>
      <c r="B4634" s="139"/>
      <c r="C4634" s="139"/>
      <c r="F4634" s="128"/>
      <c r="G4634" s="124" t="str">
        <f>IF(A4634="","",VLOOKUP(J4556,'TRI-1C'!$B$18:$FH$61,81,FALSE))</f>
        <v>A+</v>
      </c>
      <c r="I4634" s="125" t="str">
        <f t="shared" si="175"/>
        <v>A+</v>
      </c>
      <c r="J4634" s="128"/>
    </row>
    <row r="4635" spans="1:10" ht="12.75" customHeight="1">
      <c r="A463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4635" s="154"/>
      <c r="C4635" s="154"/>
      <c r="D4635" s="154"/>
      <c r="E4635" s="154"/>
      <c r="F4635" s="155"/>
      <c r="G4635" s="122" t="str">
        <f>IF(A4635="","",VLOOKUP(J4556,'TRI-1C'!$B$18:$FH$61,82,FALSE))</f>
        <v>A+</v>
      </c>
      <c r="H4635" s="150"/>
      <c r="I4635" s="127" t="str">
        <f t="shared" si="175"/>
        <v>A+</v>
      </c>
      <c r="J4635" s="126"/>
    </row>
    <row r="4636" spans="1:10" ht="12.75" customHeight="1">
      <c r="A4636" s="147" t="str">
        <f>IF('TRI-1C'!$CF$13="","",'TRI-1C'!$CF$13)</f>
        <v>Relacionar las distintas formas de adquirir dinero con el trabajo y el esfuerzo.</v>
      </c>
      <c r="B4636" s="139"/>
      <c r="C4636" s="139"/>
      <c r="F4636" s="128"/>
      <c r="G4636" s="124" t="str">
        <f>IF(A4636="","",VLOOKUP(J4556,'TRI-1C'!$B$18:$FH$61,83,FALSE))</f>
        <v>A+</v>
      </c>
      <c r="I4636" s="125" t="str">
        <f t="shared" si="175"/>
        <v>A+</v>
      </c>
      <c r="J4636" s="128"/>
    </row>
    <row r="4637" spans="1:10" ht="12.75" customHeight="1">
      <c r="A4637" s="165" t="str">
        <f>'BI-1T'!$A$11</f>
        <v>COMPRENSIÓN Y EXPRESION DEL LENGUAJE</v>
      </c>
      <c r="B4637" s="149"/>
      <c r="C4637" s="149"/>
      <c r="D4637" s="150"/>
      <c r="E4637" s="150"/>
      <c r="F4637" s="126"/>
      <c r="G4637" s="122" t="str">
        <f>IF(A4637="","",VLOOKUP(J4556,'TRI-1C'!$B$18:$FH$61,84,FALSE))</f>
        <v>A+</v>
      </c>
      <c r="H4637" s="150"/>
      <c r="I4637" s="127"/>
      <c r="J4637" s="126"/>
    </row>
    <row r="4638" spans="1:10" ht="12.75" customHeight="1">
      <c r="A4638" s="147" t="str">
        <f>IF('TRI-1C'!$CH$13="","",'TRI-1C'!$CH$13)</f>
        <v>Asociar la imagen de la portada con el título de los cuentos conocidos.</v>
      </c>
      <c r="B4638" s="139"/>
      <c r="C4638" s="139"/>
      <c r="F4638" s="128"/>
      <c r="G4638" s="124" t="str">
        <f>IF(A4638="","",VLOOKUP(J4556,'TRI-1C'!$B$18:$FH$61,85,FALSE))</f>
        <v>A+</v>
      </c>
      <c r="I4638" s="125" t="str">
        <f t="shared" ref="I4638:I4658" si="176">IF(G4638="","",G4638)</f>
        <v>A+</v>
      </c>
      <c r="J4638" s="128"/>
    </row>
    <row r="4639" spans="1:10" ht="12.75" customHeight="1">
      <c r="A4639" s="148" t="str">
        <f>IF('TRI-1C'!$CI$13="","",'TRI-1C'!$CI$13)</f>
        <v>Colaborar en la creación de textos colectivos con la ayuda del docente.</v>
      </c>
      <c r="B4639" s="158"/>
      <c r="C4639" s="158"/>
      <c r="D4639" s="158"/>
      <c r="E4639" s="158"/>
      <c r="F4639" s="159"/>
      <c r="G4639" s="122" t="str">
        <f>IF(A4639="","",VLOOKUP(J4556,'TRI-1C'!$B$18:$FH$61,86,FALSE))</f>
        <v>A+</v>
      </c>
      <c r="H4639" s="150"/>
      <c r="I4639" s="127" t="str">
        <f t="shared" si="176"/>
        <v>A+</v>
      </c>
      <c r="J4639" s="126"/>
    </row>
    <row r="4640" spans="1:10" ht="12.75" customHeight="1">
      <c r="A4640" s="11" t="str">
        <f>IF('TRI-1C'!$CJ$13="","",'TRI-1C'!$CJ$13)</f>
        <v>Comprender el derecho propio y de las otras personas a decir que no como una respuesta válida y respetable.</v>
      </c>
      <c r="B4640" s="156"/>
      <c r="C4640" s="156"/>
      <c r="D4640" s="156"/>
      <c r="E4640" s="156"/>
      <c r="F4640" s="157"/>
      <c r="G4640" s="124" t="str">
        <f>IF(A4640="","",VLOOKUP(J4556,'TRI-1C'!$B$18:$FH$61,87,FALSE))</f>
        <v>A+</v>
      </c>
      <c r="I4640" s="125" t="str">
        <f t="shared" si="176"/>
        <v>A+</v>
      </c>
      <c r="J4640" s="128"/>
    </row>
    <row r="4641" spans="1:10" ht="12.75" customHeight="1">
      <c r="A4641" s="148" t="str">
        <f>IF('TRI-1C'!$CK$13="","",'TRI-1C'!$CK$13)</f>
        <v>Comunicarse a través de dibujos de objetos con detalles que lo vuelven identificables, como representación simbólica de sus ideas.</v>
      </c>
      <c r="B4641" s="149"/>
      <c r="C4641" s="149"/>
      <c r="D4641" s="150"/>
      <c r="E4641" s="150"/>
      <c r="F4641" s="126"/>
      <c r="G4641" s="122" t="str">
        <f>IF(A4641="","",VLOOKUP(J4556,'TRI-1C'!$B$18:$FH$61,88,FALSE))</f>
        <v>A+</v>
      </c>
      <c r="H4641" s="150"/>
      <c r="I4641" s="127" t="str">
        <f t="shared" si="176"/>
        <v>A+</v>
      </c>
      <c r="J4641" s="126"/>
    </row>
    <row r="4642" spans="1:10" ht="12.75" customHeight="1">
      <c r="A4642" s="147" t="str">
        <f>IF('TRI-1C'!$CL$13="","",'TRI-1C'!$CL$13)</f>
        <v>Comunicarse incorporando palabras nuevas a su vocabulario en función de los ambientes y experiencias en las que interactúa.</v>
      </c>
      <c r="B4642" s="139"/>
      <c r="C4642" s="139"/>
      <c r="F4642" s="128"/>
      <c r="G4642" s="124" t="str">
        <f>IF(A4642="","",VLOOKUP(J4556,'TRI-1C'!$B$18:$FH$61,89,FALSE))</f>
        <v>A+</v>
      </c>
      <c r="I4642" s="125" t="str">
        <f t="shared" si="176"/>
        <v>A+</v>
      </c>
      <c r="J4642" s="128"/>
    </row>
    <row r="4643" spans="1:10" ht="12.75" customHeight="1">
      <c r="A4643" s="148" t="str">
        <f>IF('TRI-1C'!$CM$13="","",'TRI-1C'!$CM$13)</f>
        <v>Contar un cuento en base a sus imágenes a partir de la portada y siguiendo la secuencia de las páginas.</v>
      </c>
      <c r="B4643" s="149"/>
      <c r="C4643" s="149"/>
      <c r="D4643" s="150"/>
      <c r="E4643" s="150"/>
      <c r="F4643" s="126"/>
      <c r="G4643" s="122" t="str">
        <f>IF(A4643="","",VLOOKUP(J4556,'TRI-1C'!$B$18:$FH$61,90,FALSE))</f>
        <v>A+</v>
      </c>
      <c r="H4643" s="150"/>
      <c r="I4643" s="127" t="str">
        <f t="shared" si="176"/>
        <v>A+</v>
      </c>
      <c r="J4643" s="126"/>
    </row>
    <row r="4644" spans="1:10" ht="12.75" customHeight="1">
      <c r="A4644" s="147" t="str">
        <f>IF('TRI-1C'!$CN$13="","",'TRI-1C'!$CN$13)</f>
        <v>Describir oralmente imágenes gráficas (pictogramas) y digitales, estructurando oraciones más elaboradas que describan a los objetos que observa.</v>
      </c>
      <c r="B4644" s="139"/>
      <c r="C4644" s="139"/>
      <c r="F4644" s="128"/>
      <c r="G4644" s="124" t="str">
        <f>IF(A4644="","",VLOOKUP(J4556,'TRI-1C'!$B$18:$FH$61,91,FALSE))</f>
        <v>A+</v>
      </c>
      <c r="I4644" s="125" t="str">
        <f t="shared" si="176"/>
        <v>A+</v>
      </c>
      <c r="J4644" s="128"/>
    </row>
    <row r="4645" spans="1:10" ht="12.75" customHeight="1">
      <c r="A4645" s="192" t="str">
        <f>IF('TRI-1C'!$CO$13="","",'TRI-1C'!$CO$13)</f>
        <v>Describir oralmente imágenes relacionadas con los derechos de las personas en situación de movilidad</v>
      </c>
      <c r="B4645" s="154"/>
      <c r="C4645" s="154"/>
      <c r="D4645" s="154"/>
      <c r="E4645" s="154"/>
      <c r="F4645" s="155"/>
      <c r="G4645" s="122" t="str">
        <f>IF(A4645="","",VLOOKUP(J4556,'TRI-1C'!$B$18:$FH$61,92,FALSE))</f>
        <v>A+</v>
      </c>
      <c r="H4645" s="150"/>
      <c r="I4645" s="127" t="str">
        <f t="shared" si="176"/>
        <v>A+</v>
      </c>
      <c r="J4645" s="126"/>
    </row>
    <row r="4646" spans="1:10" ht="12.75" customHeight="1">
      <c r="A4646" s="147" t="str">
        <f>IF('TRI-1C'!$CP$13="","",'TRI-1C'!$CP$13)</f>
        <v>Expresarse oralmente pronunciando correctamente la mayoría de las palabras puede presentarse dificultades en la pronunciación de s, y la r.</v>
      </c>
      <c r="B4646" s="139"/>
      <c r="C4646" s="139"/>
      <c r="F4646" s="128"/>
      <c r="G4646" s="124" t="str">
        <f>IF(A4646="","",VLOOKUP(J4556,'TRI-1C'!$B$18:$FH$61,93,FALSE))</f>
        <v>A+</v>
      </c>
      <c r="I4646" s="125" t="str">
        <f t="shared" si="176"/>
        <v>A+</v>
      </c>
      <c r="J4646" s="128"/>
    </row>
    <row r="4647" spans="1:10" ht="12.75" customHeight="1">
      <c r="A4647" s="148" t="str">
        <f>IF('TRI-1C'!$CQ$13="","",'TRI-1C'!$CQ$13)</f>
        <v>Expresarse utilizando oraciones cortas y completas manteniendo el orden de las palabras.</v>
      </c>
      <c r="B4647" s="149"/>
      <c r="C4647" s="149"/>
      <c r="D4647" s="150"/>
      <c r="E4647" s="150"/>
      <c r="F4647" s="126"/>
      <c r="G4647" s="122" t="str">
        <f>IF(A4647="","",VLOOKUP(J4556,'TRI-1C'!$B$18:$FH$61,94,FALSE))</f>
        <v>A+</v>
      </c>
      <c r="H4647" s="150"/>
      <c r="I4647" s="127" t="str">
        <f t="shared" si="176"/>
        <v>A+</v>
      </c>
      <c r="J4647" s="126"/>
    </row>
    <row r="4648" spans="1:10" ht="12.75" customHeight="1">
      <c r="A4648" s="147" t="str">
        <f>IF('TRI-1C'!$CR$13="","",'TRI-1C'!$CR$13)</f>
        <v>Identificar “auditivamente” el fonema (sonido) inicial de las palabras más utilizadas.</v>
      </c>
      <c r="B4648" s="139"/>
      <c r="C4648" s="139"/>
      <c r="F4648" s="128"/>
      <c r="G4648" s="124" t="str">
        <f>IF(A4648="","",VLOOKUP(J4556,'TRI-1C'!$B$18:$FH$61,95,FALSE))</f>
        <v>A+</v>
      </c>
      <c r="I4648" s="125" t="str">
        <f t="shared" si="176"/>
        <v>A+</v>
      </c>
      <c r="J4648" s="128"/>
    </row>
    <row r="4649" spans="1:10" ht="12.75" customHeight="1">
      <c r="A4649" s="148" t="str">
        <f>IF('TRI-1C'!$CS$13="","",'TRI-1C'!$CS$13)</f>
        <v>Identificar una persona adulta de confianza para solicitar apoyo al enfrentar desafíos emocionales en situaciones cotidianas del entorno escolar</v>
      </c>
      <c r="B4649" s="158"/>
      <c r="C4649" s="158"/>
      <c r="D4649" s="158"/>
      <c r="E4649" s="158"/>
      <c r="F4649" s="159"/>
      <c r="G4649" s="122" t="str">
        <f>IF(A4649="","",VLOOKUP(J4556,'TRI-1C'!$B$18:$FH$61,96,FALSE))</f>
        <v>A+</v>
      </c>
      <c r="H4649" s="150"/>
      <c r="I4649" s="127" t="str">
        <f t="shared" si="176"/>
        <v>A+</v>
      </c>
      <c r="J4649" s="126"/>
    </row>
    <row r="4650" spans="1:10" ht="12.75" customHeight="1">
      <c r="A4650" s="11" t="str">
        <f>IF('TRI-1C'!$CT$13="","",'TRI-1C'!$CT$13)</f>
        <v>Participar en conversaciones más complejas y largas manteniéndose dentro del tema.</v>
      </c>
      <c r="B4650" s="156"/>
      <c r="C4650" s="156"/>
      <c r="D4650" s="156"/>
      <c r="E4650" s="156"/>
      <c r="F4650" s="157"/>
      <c r="G4650" s="124" t="str">
        <f>IF(A4650="","",VLOOKUP(J4556,'TRI-1C'!$B$18:$FH$61,97,FALSE))</f>
        <v>A+</v>
      </c>
      <c r="I4650" s="125" t="str">
        <f t="shared" si="176"/>
        <v>A+</v>
      </c>
      <c r="J4650" s="128"/>
    </row>
    <row r="4651" spans="1:10" ht="12.75" customHeight="1">
      <c r="A4651" s="148" t="str">
        <f>IF('TRI-1C'!$CU$13="","",'TRI-1C'!$CU$13)</f>
        <v>Producir palabras que riman espontáneamente tomado en cuenta los sonidos finales de las mismas.</v>
      </c>
      <c r="B4651" s="149"/>
      <c r="C4651" s="149"/>
      <c r="D4651" s="150"/>
      <c r="E4651" s="150"/>
      <c r="F4651" s="126"/>
      <c r="G4651" s="122" t="str">
        <f>IF(A4651="","",VLOOKUP(J4556,'TRI-1C'!$B$18:$FH$61,98,FALSE))</f>
        <v>A+</v>
      </c>
      <c r="H4651" s="150"/>
      <c r="I4651" s="127" t="str">
        <f t="shared" si="176"/>
        <v>A+</v>
      </c>
      <c r="J4651" s="126"/>
    </row>
    <row r="4652" spans="1:10" ht="12.75" customHeight="1">
      <c r="A4652" s="147" t="str">
        <f>IF('TRI-1C'!$CV$13="","",'TRI-1C'!$CV$13)</f>
        <v>Realizar modificaciones del contenido de un cuento relatado por el adulto, cambiando partes del él como: acciones y final.</v>
      </c>
      <c r="B4652" s="139"/>
      <c r="C4652" s="139"/>
      <c r="F4652" s="128"/>
      <c r="G4652" s="124" t="str">
        <f>IF(A4652="","",VLOOKUP(J4556,'TRI-1C'!$B$18:$FH$61,99,FALSE))</f>
        <v>A+</v>
      </c>
      <c r="I4652" s="125" t="str">
        <f t="shared" si="176"/>
        <v>A+</v>
      </c>
      <c r="J4652" s="128"/>
    </row>
    <row r="4653" spans="1:10" ht="12.75" customHeight="1">
      <c r="A465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653" s="149"/>
      <c r="C4653" s="149"/>
      <c r="D4653" s="150"/>
      <c r="E4653" s="150"/>
      <c r="F4653" s="126"/>
      <c r="G4653" s="122" t="str">
        <f>IF(A4653="","",VLOOKUP(J4556,'TRI-1C'!$B$18:$FH$61,100,FALSE))</f>
        <v>A+</v>
      </c>
      <c r="H4653" s="150"/>
      <c r="I4653" s="127" t="str">
        <f t="shared" si="176"/>
        <v>A+</v>
      </c>
      <c r="J4653" s="126"/>
    </row>
    <row r="4654" spans="1:10" ht="12.75" customHeight="1">
      <c r="A4654" s="147" t="str">
        <f>IF('TRI-1C'!$CX$13="","",'TRI-1C'!$CX$13)</f>
        <v>Reconocer etiquetas y rótulos de su entorno inmediato y los “lee”.</v>
      </c>
      <c r="B4654" s="139"/>
      <c r="C4654" s="139"/>
      <c r="F4654" s="128"/>
      <c r="G4654" s="124" t="str">
        <f>IF(A4654="","",VLOOKUP(J4556,'TRI-1C'!$B$18:$FH$61,101,FALSE))</f>
        <v>A+</v>
      </c>
      <c r="I4654" s="125" t="str">
        <f t="shared" si="176"/>
        <v>A+</v>
      </c>
      <c r="J4654" s="128"/>
    </row>
    <row r="4655" spans="1:10" ht="12.75" customHeight="1">
      <c r="A4655" s="192" t="str">
        <f>IF('TRI-1C'!$CY$13="","",'TRI-1C'!$CY$13)</f>
        <v>Relatar cuentos, narrados por el adulto, manteniendo la secuencia, sin la ayuda del paratexto.</v>
      </c>
      <c r="B4655" s="154"/>
      <c r="C4655" s="154"/>
      <c r="D4655" s="154"/>
      <c r="E4655" s="154"/>
      <c r="F4655" s="155"/>
      <c r="G4655" s="122" t="str">
        <f>IF(A4655="","",VLOOKUP(J4556,'TRI-1C'!$B$18:$FH$61,102,FALSE))</f>
        <v>A+</v>
      </c>
      <c r="H4655" s="150"/>
      <c r="I4655" s="127" t="str">
        <f t="shared" si="176"/>
        <v>A+</v>
      </c>
      <c r="J4655" s="126"/>
    </row>
    <row r="4656" spans="1:10" ht="12.75" customHeight="1">
      <c r="A4656" s="147" t="str">
        <f>IF('TRI-1C'!$CZ$13="","",'TRI-1C'!$CZ$13)</f>
        <v>Reproducir trabalenguas sencillos, adivinanzas, canciones y poemas cortos, mejorando su pronunciación y potenciando su capacidad imaginativa.</v>
      </c>
      <c r="B4656" s="139"/>
      <c r="C4656" s="139"/>
      <c r="F4656" s="128"/>
      <c r="G4656" s="124" t="str">
        <f>IF(A4656="","",VLOOKUP(J4556,'TRI-1C'!$B$18:$FH$61,103,FALSE))</f>
        <v>A+</v>
      </c>
      <c r="I4656" s="125" t="str">
        <f t="shared" si="176"/>
        <v>A+</v>
      </c>
      <c r="J4656" s="128"/>
    </row>
    <row r="4657" spans="1:10" ht="12.75" customHeight="1">
      <c r="A4657" s="148" t="str">
        <f>IF('TRI-1C'!$DA$13="","",'TRI-1C'!$DA$13)</f>
        <v>Responder preguntas sobre un texto narrado por el adulto, relacionadas a los personajes y acciones principales.</v>
      </c>
      <c r="B4657" s="149"/>
      <c r="C4657" s="149"/>
      <c r="D4657" s="150"/>
      <c r="E4657" s="150"/>
      <c r="F4657" s="126"/>
      <c r="G4657" s="122" t="str">
        <f>IF(A4657="","",VLOOKUP(J4556,'TRI-1C'!$B$18:$FH$61,104,FALSE))</f>
        <v>A+</v>
      </c>
      <c r="H4657" s="150"/>
      <c r="I4657" s="127" t="str">
        <f t="shared" si="176"/>
        <v>A+</v>
      </c>
      <c r="J4657" s="126"/>
    </row>
    <row r="4658" spans="1:10" ht="12.75" customHeight="1">
      <c r="A4658" s="147" t="str">
        <f>IF('TRI-1C'!$DB$13="","",'TRI-1C'!$DB$13)</f>
        <v>Seguir instrucciones sencillas que involucren la ejecución de tres o más actividades</v>
      </c>
      <c r="B4658" s="139"/>
      <c r="C4658" s="139"/>
      <c r="F4658" s="128"/>
      <c r="G4658" s="124" t="str">
        <f>IF(A4658="","",VLOOKUP(J4556,'TRI-1C'!$B$18:$FH$61,105,FALSE))</f>
        <v>A+</v>
      </c>
      <c r="I4658" s="125" t="str">
        <f t="shared" si="176"/>
        <v>A+</v>
      </c>
      <c r="J4658" s="128"/>
    </row>
    <row r="4659" spans="1:10" ht="12.75" customHeight="1">
      <c r="A4659" s="165" t="str">
        <f>'BI-1T'!$A$12</f>
        <v>EXPRESIÓN ARTISTICA</v>
      </c>
      <c r="B4659" s="158"/>
      <c r="C4659" s="158"/>
      <c r="D4659" s="158"/>
      <c r="E4659" s="158"/>
      <c r="F4659" s="159"/>
      <c r="G4659" s="122" t="str">
        <f>IF(A4659="","",VLOOKUP(J4556,'TRI-1C'!$B$18:$FH$61,106,FALSE))</f>
        <v>A+</v>
      </c>
      <c r="H4659" s="150"/>
      <c r="I4659" s="127"/>
      <c r="J4659" s="126"/>
    </row>
    <row r="4660" spans="1:10" ht="12.75" customHeight="1">
      <c r="A4660" s="11" t="str">
        <f>IF('TRI-1C'!$DD$13="","",'TRI-1C'!$DD$13)</f>
        <v>Cantar canciones siguiendo el ritmo y coordinando con las expresiones de su cuerpo.</v>
      </c>
      <c r="B4660" s="156"/>
      <c r="C4660" s="156"/>
      <c r="D4660" s="156"/>
      <c r="E4660" s="156"/>
      <c r="F4660" s="157"/>
      <c r="G4660" s="124" t="str">
        <f>IF(A4660="","",VLOOKUP(J4556,'TRI-1C'!$B$18:$FH$61,107,FALSE))</f>
        <v>A+</v>
      </c>
      <c r="I4660" s="125" t="str">
        <f t="shared" ref="I4660:I4670" si="177">IF(G4660="","",G4660)</f>
        <v>A+</v>
      </c>
      <c r="J4660" s="128"/>
    </row>
    <row r="4661" spans="1:10" ht="12.75" customHeight="1">
      <c r="A4661" s="148" t="str">
        <f>IF('TRI-1C'!$DE$13="","",'TRI-1C'!$DE$13)</f>
        <v>Comunicar de manera escrita sus ideas intentando imitar letras o formas parecidas a letras.</v>
      </c>
      <c r="B4661" s="149"/>
      <c r="C4661" s="149"/>
      <c r="D4661" s="150"/>
      <c r="E4661" s="150"/>
      <c r="F4661" s="126"/>
      <c r="G4661" s="122" t="str">
        <f>IF(A4661="","",VLOOKUP(J4556,'TRI-1C'!$B$18:$FH$61,108,FALSE))</f>
        <v>A+</v>
      </c>
      <c r="H4661" s="150"/>
      <c r="I4661" s="127" t="str">
        <f t="shared" si="177"/>
        <v>A+</v>
      </c>
      <c r="J4661" s="126"/>
    </row>
    <row r="4662" spans="1:10" ht="12.75" customHeight="1">
      <c r="A4662" s="147" t="str">
        <f>IF('TRI-1C'!$DF$13="","",'TRI-1C'!$DF$13)</f>
        <v>Ejecutar patrones de más de dos ritmos con partes del cuerpo y elementos o instrumentos sonoros.</v>
      </c>
      <c r="B4662" s="139"/>
      <c r="C4662" s="139"/>
      <c r="F4662" s="128"/>
      <c r="G4662" s="124" t="str">
        <f>IF(A4662="","",VLOOKUP(J4556,'TRI-1C'!$B$18:$FH$61,109,FALSE))</f>
        <v>A+</v>
      </c>
      <c r="I4662" s="125" t="str">
        <f t="shared" si="177"/>
        <v>A+</v>
      </c>
      <c r="J4662" s="128"/>
    </row>
    <row r="4663" spans="1:10" ht="12.75" customHeight="1">
      <c r="A466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4663" s="149"/>
      <c r="C4663" s="149"/>
      <c r="D4663" s="150"/>
      <c r="E4663" s="150"/>
      <c r="F4663" s="126"/>
      <c r="G4663" s="122" t="str">
        <f>IF(A4663="","",VLOOKUP(J4556,'TRI-1C'!$B$18:$FH$61,110,FALSE))</f>
        <v>A+</v>
      </c>
      <c r="H4663" s="150"/>
      <c r="I4663" s="127" t="str">
        <f t="shared" si="177"/>
        <v>A+</v>
      </c>
      <c r="J4663" s="126"/>
    </row>
    <row r="4664" spans="1:10" ht="12.75" customHeight="1">
      <c r="A4664" s="147" t="str">
        <f>IF('TRI-1C'!$DH$13="","",'TRI-1C'!$DH$13)</f>
        <v>Expresar su opinión al observar una obra artística relacionada a la plástica o a la escultura.</v>
      </c>
      <c r="B4664" s="139"/>
      <c r="C4664" s="139"/>
      <c r="F4664" s="128"/>
      <c r="G4664" s="124" t="str">
        <f>IF(A4664="","",VLOOKUP(J4556,'TRI-1C'!$B$18:$FH$61,111,FALSE))</f>
        <v>A+</v>
      </c>
      <c r="I4664" s="125" t="str">
        <f t="shared" si="177"/>
        <v>A+</v>
      </c>
      <c r="J4664" s="128"/>
    </row>
    <row r="4665" spans="1:10" ht="12.75" customHeight="1">
      <c r="A4665" s="192" t="str">
        <f>IF('TRI-1C'!$DI$13="","",'TRI-1C'!$DI$13)</f>
        <v>Expresar sus vivencias y experiencias a través del dibujo libre.</v>
      </c>
      <c r="B4665" s="154"/>
      <c r="C4665" s="154"/>
      <c r="D4665" s="154"/>
      <c r="E4665" s="154"/>
      <c r="F4665" s="155"/>
      <c r="G4665" s="122" t="str">
        <f>IF(A4665="","",VLOOKUP(J4556,'TRI-1C'!$B$18:$FH$61,112,FALSE))</f>
        <v>A+</v>
      </c>
      <c r="H4665" s="150"/>
      <c r="I4665" s="127" t="str">
        <f t="shared" si="177"/>
        <v>A+</v>
      </c>
      <c r="J4665" s="126"/>
    </row>
    <row r="4666" spans="1:10" ht="12.75" customHeight="1">
      <c r="A4666" s="147" t="str">
        <f>IF('TRI-1C'!$DJ$13="","",'TRI-1C'!$DJ$13)</f>
        <v>Mantener el ritmo y las secuencias de pasos sencillos durante la ejecución de coreografías.</v>
      </c>
      <c r="B4666" s="139"/>
      <c r="C4666" s="139"/>
      <c r="F4666" s="128"/>
      <c r="G4666" s="124" t="str">
        <f>IF(A4666="","",VLOOKUP(J4556,'TRI-1C'!$B$18:$FH$61,113,FALSE))</f>
        <v>A+</v>
      </c>
      <c r="I4666" s="125" t="str">
        <f t="shared" si="177"/>
        <v>A+</v>
      </c>
      <c r="J4666" s="128"/>
    </row>
    <row r="4667" spans="1:10" ht="12.75" customHeight="1">
      <c r="A466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667" s="149"/>
      <c r="C4667" s="149"/>
      <c r="D4667" s="150"/>
      <c r="E4667" s="150"/>
      <c r="F4667" s="126"/>
      <c r="G4667" s="122" t="str">
        <f>IF(A4667="","",VLOOKUP(J4556,'TRI-1C'!$B$18:$FH$61,114,FALSE))</f>
        <v>A+</v>
      </c>
      <c r="H4667" s="150"/>
      <c r="I4667" s="127" t="str">
        <f t="shared" si="177"/>
        <v>A+</v>
      </c>
      <c r="J4667" s="126"/>
    </row>
    <row r="4668" spans="1:10" ht="12.75" customHeight="1">
      <c r="A4668" s="147" t="str">
        <f>IF('TRI-1C'!$DL$13="","",'TRI-1C'!$DL$13)</f>
        <v>Participar en dramatizaciones, asumiendo roles de diferentes personas del entorno y de personajes de cuentos e historietas.</v>
      </c>
      <c r="B4668" s="139"/>
      <c r="C4668" s="139"/>
      <c r="F4668" s="128"/>
      <c r="G4668" s="124" t="str">
        <f>IF(A4668="","",VLOOKUP(J4556,'TRI-1C'!$B$18:$FH$61,115,FALSE))</f>
        <v>A+</v>
      </c>
      <c r="I4668" s="125" t="str">
        <f t="shared" si="177"/>
        <v>A+</v>
      </c>
      <c r="J4668" s="128"/>
    </row>
    <row r="4669" spans="1:10" ht="12.75" customHeight="1">
      <c r="A4669" s="148" t="str">
        <f>IF('TRI-1C'!$DM$13="","",'TRI-1C'!$DM$13)</f>
        <v>Participar en rondas populares, bailes y juegos tradicionales, asumiendo los roles y respetando las reglas.</v>
      </c>
      <c r="B4669" s="158"/>
      <c r="C4669" s="158"/>
      <c r="D4669" s="158"/>
      <c r="E4669" s="158"/>
      <c r="F4669" s="159"/>
      <c r="G4669" s="122" t="str">
        <f>IF(A4669="","",VLOOKUP(J4556,'TRI-1C'!$B$18:$FH$61,116,FALSE))</f>
        <v>A+</v>
      </c>
      <c r="H4669" s="150"/>
      <c r="I4669" s="127" t="str">
        <f t="shared" si="177"/>
        <v>A+</v>
      </c>
      <c r="J4669" s="126"/>
    </row>
    <row r="4670" spans="1:10" ht="12.75" customHeight="1">
      <c r="A4670" s="11" t="str">
        <f>IF('TRI-1C'!$DN$13="","",'TRI-1C'!$DN$13)</f>
        <v>Realizar actividades creativas utilizando las técnicas grafo plásticas con variedad de materiales.</v>
      </c>
      <c r="B4670" s="156"/>
      <c r="C4670" s="156"/>
      <c r="D4670" s="156"/>
      <c r="E4670" s="156"/>
      <c r="F4670" s="157"/>
      <c r="G4670" s="124" t="str">
        <f>IF(A4670="","",VLOOKUP(J4556,'TRI-1C'!$B$18:$FH$61,117,FALSE))</f>
        <v>A+</v>
      </c>
      <c r="I4670" s="125" t="str">
        <f t="shared" si="177"/>
        <v>A+</v>
      </c>
      <c r="J4670" s="128"/>
    </row>
    <row r="4671" spans="1:10" ht="12.75" customHeight="1">
      <c r="A4671" s="165" t="str">
        <f>'BI-1T'!$A$13</f>
        <v>EXPRESION CORPORAL Y MOTRICIDAD</v>
      </c>
      <c r="B4671" s="149"/>
      <c r="C4671" s="149"/>
      <c r="D4671" s="150"/>
      <c r="E4671" s="150"/>
      <c r="F4671" s="126"/>
      <c r="G4671" s="122" t="str">
        <f>IF(A4671="","",VLOOKUP(J4556,'TRI-1C'!$B$18:$FH$61,118,FALSE))</f>
        <v>A+</v>
      </c>
      <c r="H4671" s="150"/>
      <c r="I4671" s="127"/>
      <c r="J4671" s="126"/>
    </row>
    <row r="4672" spans="1:10" ht="12.75" customHeight="1">
      <c r="A4672" s="147" t="str">
        <f>IF('TRI-1C'!$DP$13="","",'TRI-1C'!$DP$13)</f>
        <v>Caminar y correr con soltura y seguridad manteniendo el equilibrio a diferentes distancias, orientaciones y ritmos en espacios parciales.</v>
      </c>
      <c r="B4672" s="139"/>
      <c r="C4672" s="139"/>
      <c r="F4672" s="128"/>
      <c r="G4672" s="124" t="str">
        <f>IF(A4672="","",VLOOKUP(J4556,'TRI-1C'!$B$18:$FH$61,119,FALSE))</f>
        <v>A+</v>
      </c>
      <c r="I4672" s="125" t="str">
        <f t="shared" ref="I4672:I4699" si="178">IF(G4672="","",G4672)</f>
        <v>A+</v>
      </c>
      <c r="J4672" s="128"/>
    </row>
    <row r="4673" spans="1:10" ht="12.75" customHeight="1">
      <c r="A467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4673" s="149"/>
      <c r="C4673" s="149"/>
      <c r="D4673" s="150"/>
      <c r="E4673" s="150"/>
      <c r="F4673" s="126"/>
      <c r="G4673" s="122" t="str">
        <f>IF(A4673="","",VLOOKUP(J4556,'TRI-1C'!$B$18:$FH$61,120,FALSE))</f>
        <v>A+</v>
      </c>
      <c r="H4673" s="150"/>
      <c r="I4673" s="127" t="str">
        <f t="shared" si="178"/>
        <v>A+</v>
      </c>
      <c r="J4673" s="126"/>
    </row>
    <row r="4674" spans="1:10" ht="12.75" customHeight="1">
      <c r="A4674" s="147" t="str">
        <f>IF('TRI-1C'!$DR$13="","",'TRI-1C'!$DR$13)</f>
        <v>Discriminar sonidos onomatopéyicos y diferencia los sonidos naturales de los artificiales</v>
      </c>
      <c r="B4674" s="139"/>
      <c r="C4674" s="139"/>
      <c r="F4674" s="128"/>
      <c r="G4674" s="124" t="str">
        <f>IF(A4674="","",VLOOKUP(J4556,'TRI-1C'!$B$18:$FH$61,121,FALSE))</f>
        <v>A+</v>
      </c>
      <c r="I4674" s="125" t="str">
        <f t="shared" si="178"/>
        <v>A+</v>
      </c>
      <c r="J4674" s="128"/>
    </row>
    <row r="4675" spans="1:10" ht="12.75" customHeight="1">
      <c r="A4675" s="192" t="str">
        <f>IF('TRI-1C'!$DS$13="","",'TRI-1C'!$DS$13)</f>
        <v>Ejecutar actividades coordinadamente y con un control adecuado de fuerza y tonicidad muscular como: lanzar, atrapar y patear objetos y pelotas.</v>
      </c>
      <c r="B4675" s="154"/>
      <c r="C4675" s="154"/>
      <c r="D4675" s="154"/>
      <c r="E4675" s="154"/>
      <c r="F4675" s="155"/>
      <c r="G4675" s="122" t="str">
        <f>IF(A4675="","",VLOOKUP(J4556,'TRI-1C'!$B$18:$FH$61,122,FALSE))</f>
        <v>A+</v>
      </c>
      <c r="H4675" s="150"/>
      <c r="I4675" s="127" t="str">
        <f t="shared" si="178"/>
        <v>A+</v>
      </c>
      <c r="J4675" s="126"/>
    </row>
    <row r="4676" spans="1:10" ht="12.75" customHeight="1">
      <c r="A4676" s="147" t="str">
        <f>IF('TRI-1C'!$DT$13="","",'TRI-1C'!$DT$13)</f>
        <v>Emplear su lado dominante en la realización de la mayoría de las actividades que utilice la mano, ojo y pie.</v>
      </c>
      <c r="B4676" s="139"/>
      <c r="C4676" s="139"/>
      <c r="F4676" s="128"/>
      <c r="G4676" s="124" t="str">
        <f>IF(A4676="","",VLOOKUP(J4556,'TRI-1C'!$B$18:$FH$61,123,FALSE))</f>
        <v>A+</v>
      </c>
      <c r="I4676" s="125" t="str">
        <f t="shared" si="178"/>
        <v>A+</v>
      </c>
      <c r="J4676" s="128"/>
    </row>
    <row r="4677" spans="1:10" ht="12.75" customHeight="1">
      <c r="A4677" s="148" t="str">
        <f>IF('TRI-1C'!$DU$13="","",'TRI-1C'!$DU$13)</f>
        <v>Galopar y salticar coordinadamente con obstáculos ejecutando circuitos.</v>
      </c>
      <c r="B4677" s="149"/>
      <c r="C4677" s="149"/>
      <c r="D4677" s="150"/>
      <c r="E4677" s="150"/>
      <c r="F4677" s="126"/>
      <c r="G4677" s="122" t="str">
        <f>IF(A4677="","",VLOOKUP(J4556,'TRI-1C'!$B$18:$FH$61,124,FALSE))</f>
        <v>A+</v>
      </c>
      <c r="H4677" s="150"/>
      <c r="I4677" s="127" t="str">
        <f t="shared" si="178"/>
        <v>A+</v>
      </c>
      <c r="J4677" s="126"/>
    </row>
    <row r="4678" spans="1:10" ht="12.75" customHeight="1">
      <c r="A467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4678" s="139"/>
      <c r="C4678" s="139"/>
      <c r="F4678" s="128"/>
      <c r="G4678" s="124" t="str">
        <f>IF(A4678="","",VLOOKUP(J4556,'TRI-1C'!$B$18:$FH$61,125,FALSE))</f>
        <v>A+</v>
      </c>
      <c r="I4678" s="125" t="str">
        <f t="shared" si="178"/>
        <v>A+</v>
      </c>
      <c r="J4678" s="128"/>
    </row>
    <row r="4679" spans="1:10" ht="12.75" customHeight="1">
      <c r="A4679" s="148" t="str">
        <f>IF('TRI-1C'!$DW$13="","",'TRI-1C'!$DW$13)</f>
        <v>Mantener el equilibro al caminar sobre líneas rectas, curvas y quebradas con altura (aprox. 20 cm) logrando un adecuado control postural.</v>
      </c>
      <c r="B4679" s="158"/>
      <c r="C4679" s="158"/>
      <c r="D4679" s="158"/>
      <c r="E4679" s="158"/>
      <c r="F4679" s="159"/>
      <c r="G4679" s="122" t="str">
        <f>IF(A4679="","",VLOOKUP(J4556,'TRI-1C'!$B$18:$FH$61,126,FALSE))</f>
        <v>A+</v>
      </c>
      <c r="H4679" s="150"/>
      <c r="I4679" s="127" t="str">
        <f t="shared" si="178"/>
        <v>A+</v>
      </c>
      <c r="J4679" s="126"/>
    </row>
    <row r="4680" spans="1:10" ht="12.75" customHeight="1">
      <c r="A4680" s="11" t="str">
        <f>IF('TRI-1C'!$DX$13="","",'TRI-1C'!$DX$13)</f>
        <v>Mantener un adecuado control postural en diferentes posiciones del cuerpo y en desplazamientos.</v>
      </c>
      <c r="B4680" s="156"/>
      <c r="C4680" s="156"/>
      <c r="D4680" s="156"/>
      <c r="E4680" s="156"/>
      <c r="F4680" s="157"/>
      <c r="G4680" s="124" t="str">
        <f>IF(A4680="","",VLOOKUP(J4556,'TRI-1C'!$B$18:$FH$61,127,FALSE))</f>
        <v>A+</v>
      </c>
      <c r="I4680" s="125" t="str">
        <f t="shared" si="178"/>
        <v>A+</v>
      </c>
      <c r="J4680" s="128"/>
    </row>
    <row r="4681" spans="1:10" ht="12.75" customHeight="1">
      <c r="A4681" s="148" t="str">
        <f>IF('TRI-1C'!$DY$13="","",'TRI-1C'!$DY$13)</f>
        <v>Orientarse en el espacio realizando desplazamientos en función de consignas dadas con las nociones: entre, adelante-atrás, junto a, cerca-lejos</v>
      </c>
      <c r="B4681" s="149"/>
      <c r="C4681" s="149"/>
      <c r="D4681" s="150"/>
      <c r="E4681" s="150"/>
      <c r="F4681" s="126"/>
      <c r="G4681" s="122" t="str">
        <f>IF(A4681="","",VLOOKUP(J4556,'TRI-1C'!$B$18:$FH$61,128,FALSE))</f>
        <v>A+</v>
      </c>
      <c r="H4681" s="150"/>
      <c r="I4681" s="127" t="str">
        <f t="shared" si="178"/>
        <v>A+</v>
      </c>
      <c r="J4681" s="126"/>
    </row>
    <row r="4682" spans="1:10" ht="12.75" customHeight="1">
      <c r="A4682" s="147" t="str">
        <f>IF('TRI-1C'!$DZ$13="","",'TRI-1C'!$DZ$13)</f>
        <v>Realiza varios movimientos y desplazamientos combinados a diferentes velocidades (rápido, lento), duración (largos y corto).</v>
      </c>
      <c r="B4682" s="139"/>
      <c r="C4682" s="139"/>
      <c r="F4682" s="128"/>
      <c r="G4682" s="124" t="str">
        <f>IF(A4682="","",VLOOKUP(J4556,'TRI-1C'!$B$18:$FH$61,129,FALSE))</f>
        <v>A+</v>
      </c>
      <c r="I4682" s="125" t="str">
        <f t="shared" si="178"/>
        <v>A+</v>
      </c>
      <c r="J4682" s="128"/>
    </row>
    <row r="4683" spans="1:10" ht="12.75" customHeight="1">
      <c r="A4683" s="148" t="str">
        <f>IF('TRI-1C'!$EA$13="","",'TRI-1C'!$EA$13)</f>
        <v>Realizar actividades de coordinación visomotriz con niveles de dificultad creciente en el tamaño y tipo de materiales.</v>
      </c>
      <c r="B4683" s="149"/>
      <c r="C4683" s="149"/>
      <c r="D4683" s="150"/>
      <c r="E4683" s="150"/>
      <c r="F4683" s="126"/>
      <c r="G4683" s="122" t="str">
        <f>IF(A4683="","",VLOOKUP(J4556,'TRI-1C'!$B$18:$FH$61,130,FALSE))</f>
        <v>A+</v>
      </c>
      <c r="H4683" s="150"/>
      <c r="I4683" s="127" t="str">
        <f t="shared" si="178"/>
        <v>A+</v>
      </c>
      <c r="J4683" s="126"/>
    </row>
    <row r="4684" spans="1:10" ht="12.75" customHeight="1">
      <c r="A4684" s="147" t="str">
        <f>IF('TRI-1C'!$EB$13="","",'TRI-1C'!$EB$13)</f>
        <v>Realizar desplazamientos y movimientos combinados utilizando el espacio total y parcial a diferentes distancias (largas-cortas)</v>
      </c>
      <c r="B4684" s="139"/>
      <c r="C4684" s="139"/>
      <c r="F4684" s="128"/>
      <c r="G4684" s="124" t="str">
        <f>IF(A4684="","",VLOOKUP(J4556,'TRI-1C'!$B$18:$FH$61,131,FALSE))</f>
        <v>A+</v>
      </c>
      <c r="I4684" s="125" t="str">
        <f t="shared" si="178"/>
        <v>A+</v>
      </c>
      <c r="J4684" s="128"/>
    </row>
    <row r="4685" spans="1:10" ht="12.75" customHeight="1">
      <c r="A468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4685" s="154"/>
      <c r="C4685" s="154"/>
      <c r="D4685" s="154"/>
      <c r="E4685" s="154"/>
      <c r="F4685" s="155"/>
      <c r="G4685" s="122" t="str">
        <f>IF(A4685="","",VLOOKUP(J4556,'TRI-1C'!$B$18:$FH$61,132,FALSE))</f>
        <v>A+</v>
      </c>
      <c r="H4685" s="150"/>
      <c r="I4685" s="127" t="str">
        <f t="shared" si="178"/>
        <v>A+</v>
      </c>
      <c r="J4685" s="126"/>
    </row>
    <row r="4686" spans="1:10" ht="12.75" customHeight="1">
      <c r="A468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4686" s="139"/>
      <c r="C4686" s="139"/>
      <c r="F4686" s="128"/>
      <c r="G4686" s="124" t="str">
        <f>IF(A4686="","",VLOOKUP(J4556,'TRI-1C'!$B$18:$FH$61,133,FALSE))</f>
        <v>A+</v>
      </c>
      <c r="I4686" s="125" t="str">
        <f t="shared" si="178"/>
        <v>A+</v>
      </c>
      <c r="J4686" s="128"/>
    </row>
    <row r="4687" spans="1:10" ht="12.75" customHeight="1">
      <c r="A468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4687" s="149"/>
      <c r="C4687" s="149"/>
      <c r="D4687" s="150"/>
      <c r="E4687" s="150"/>
      <c r="F4687" s="126"/>
      <c r="G4687" s="122" t="str">
        <f>IF(A4687="","",VLOOKUP(J4556,'TRI-1C'!$B$18:$FH$61,134,FALSE))</f>
        <v>A+</v>
      </c>
      <c r="H4687" s="150"/>
      <c r="I4687" s="127" t="str">
        <f t="shared" si="178"/>
        <v>A+</v>
      </c>
      <c r="J4687" s="126"/>
    </row>
    <row r="4688" spans="1:10" ht="12.75" customHeight="1">
      <c r="A4688" s="147" t="str">
        <f>IF('TRI-1C'!$EF$13="","",'TRI-1C'!$EF$13)</f>
        <v>Realizar movimientos diferenciados con los lados laterales del cuerpo (un lado y otro lado).</v>
      </c>
      <c r="B4688" s="139"/>
      <c r="C4688" s="139"/>
      <c r="F4688" s="128"/>
      <c r="G4688" s="124" t="str">
        <f>IF(A4688="","",VLOOKUP(J4556,'TRI-1C'!$B$18:$FH$61,135,FALSE))</f>
        <v>A+</v>
      </c>
      <c r="I4688" s="125" t="str">
        <f t="shared" si="178"/>
        <v>A+</v>
      </c>
      <c r="J4688" s="128"/>
    </row>
    <row r="4689" spans="1:10" ht="12.75" customHeight="1">
      <c r="A4689" s="148" t="str">
        <f>IF('TRI-1C'!$EG$13="","",'TRI-1C'!$EG$13)</f>
        <v>Realizar movimientos para la coordinación de ojo y pie como: patear pelotas hacia un punto fijo determinado.</v>
      </c>
      <c r="B4689" s="158"/>
      <c r="C4689" s="158"/>
      <c r="D4689" s="158"/>
      <c r="E4689" s="158"/>
      <c r="F4689" s="159"/>
      <c r="G4689" s="122" t="str">
        <f>IF(A4689="","",VLOOKUP(J4556,'TRI-1C'!$B$18:$FH$61,136,FALSE))</f>
        <v>A+</v>
      </c>
      <c r="H4689" s="150"/>
      <c r="I4689" s="127" t="str">
        <f t="shared" si="178"/>
        <v>A+</v>
      </c>
      <c r="J4689" s="126"/>
    </row>
    <row r="4690" spans="1:10" ht="12.75" customHeight="1">
      <c r="A4690" s="11" t="str">
        <f>IF('TRI-1C'!$EH$13="","",'TRI-1C'!$EH$13)</f>
        <v>Realizar representaciones gráficas utilizando el dibujo con detalles que le dan intencionalidad y sentido para identificarlos</v>
      </c>
      <c r="B4690" s="156"/>
      <c r="C4690" s="156"/>
      <c r="D4690" s="156"/>
      <c r="E4690" s="156"/>
      <c r="F4690" s="157"/>
      <c r="G4690" s="124" t="str">
        <f>IF(A4690="","",VLOOKUP(J4556,'TRI-1C'!$B$18:$FH$61,137,FALSE))</f>
        <v>A+</v>
      </c>
      <c r="I4690" s="125" t="str">
        <f t="shared" si="178"/>
        <v>A+</v>
      </c>
      <c r="J4690" s="128"/>
    </row>
    <row r="4691" spans="1:10" ht="12.75" customHeight="1">
      <c r="A4691" s="148" t="str">
        <f>IF('TRI-1C'!$EI$13="","",'TRI-1C'!$EI$13)</f>
        <v>Reconocer la importancia del peatón y respetar su espacio en la vía mediante actividades lúdicas que fomenten el aprendizaje de normas de tránsito.</v>
      </c>
      <c r="B4691" s="149"/>
      <c r="C4691" s="149"/>
      <c r="D4691" s="150"/>
      <c r="E4691" s="150"/>
      <c r="F4691" s="126"/>
      <c r="G4691" s="122" t="str">
        <f>IF(A4691="","",VLOOKUP(J4556,'TRI-1C'!$B$18:$FH$61,138,FALSE))</f>
        <v>A+</v>
      </c>
      <c r="H4691" s="150"/>
      <c r="I4691" s="127" t="str">
        <f t="shared" si="178"/>
        <v>A+</v>
      </c>
      <c r="J4691" s="126"/>
    </row>
    <row r="4692" spans="1:10" ht="12.75" customHeight="1">
      <c r="A4692" s="147" t="str">
        <f>IF('TRI-1C'!$EJ$13="","",'TRI-1C'!$EJ$13)</f>
        <v>Representar la figura humana utilizando el monigote e incorporando detalles según la interiorización de su imagen corporal.</v>
      </c>
      <c r="B4692" s="139"/>
      <c r="C4692" s="139"/>
      <c r="F4692" s="128"/>
      <c r="G4692" s="124" t="str">
        <f>IF(A4692="","",VLOOKUP(J4556,'TRI-1C'!$B$18:$FH$61,139,FALSE))</f>
        <v>A+</v>
      </c>
      <c r="I4692" s="125" t="str">
        <f t="shared" si="178"/>
        <v>A+</v>
      </c>
      <c r="J4692" s="128"/>
    </row>
    <row r="4693" spans="1:10" ht="12.75" customHeight="1">
      <c r="A4693" s="148" t="str">
        <f>IF('TRI-1C'!$EK$13="","",'TRI-1C'!$EK$13)</f>
        <v>Saltar de un pie a otro alternadamente, de manera autónoma.</v>
      </c>
      <c r="B4693" s="149"/>
      <c r="C4693" s="149"/>
      <c r="D4693" s="150"/>
      <c r="E4693" s="150"/>
      <c r="F4693" s="126"/>
      <c r="G4693" s="122" t="str">
        <f>IF(A4693="","",VLOOKUP(J4556,'TRI-1C'!$B$18:$FH$61,140,FALSE))</f>
        <v>A+</v>
      </c>
      <c r="H4693" s="150"/>
      <c r="I4693" s="127" t="str">
        <f t="shared" si="178"/>
        <v>A+</v>
      </c>
      <c r="J4693" s="126"/>
    </row>
    <row r="4694" spans="1:10" ht="12.75" customHeight="1">
      <c r="A4694" s="147" t="str">
        <f>IF('TRI-1C'!$EL$13="","",'TRI-1C'!$EL$13)</f>
        <v>Saltar en dos pies en sentido vertical obstáculos de 20 a 30 cm en altura y en sentido horizontal longitudes de aproximadamente 50 a 70 cm.</v>
      </c>
      <c r="B4694" s="139"/>
      <c r="C4694" s="139"/>
      <c r="F4694" s="128"/>
      <c r="G4694" s="124" t="str">
        <f>IF(A4694="","",VLOOKUP(J4556,'TRI-1C'!$B$18:$FH$61,141,FALSE))</f>
        <v>A+</v>
      </c>
      <c r="I4694" s="125" t="str">
        <f t="shared" si="178"/>
        <v>A+</v>
      </c>
      <c r="J4694" s="128"/>
    </row>
    <row r="4695" spans="1:10" ht="12.75" customHeight="1">
      <c r="A4695" s="192" t="str">
        <f>IF('TRI-1C'!$EM$13="","",'TRI-1C'!$EM$13)</f>
        <v>Subir y bajar escaleras alternando los pies.</v>
      </c>
      <c r="B4695" s="154"/>
      <c r="C4695" s="154"/>
      <c r="D4695" s="154"/>
      <c r="E4695" s="154"/>
      <c r="F4695" s="155"/>
      <c r="G4695" s="122" t="str">
        <f>IF(A4695="","",VLOOKUP(J4556,'TRI-1C'!$B$18:$FH$61,142,FALSE))</f>
        <v>A+</v>
      </c>
      <c r="H4695" s="150"/>
      <c r="I4695" s="127" t="str">
        <f t="shared" si="178"/>
        <v>A+</v>
      </c>
      <c r="J4695" s="126"/>
    </row>
    <row r="4696" spans="1:10" ht="12.75" customHeight="1">
      <c r="A4696" s="147" t="str">
        <f>IF('TRI-1C'!$EN$13="","",'TRI-1C'!$EN$13)</f>
        <v>Trepar y reptar a diferentes ritmos y en posiciones corporales diversas (cúbito ventral y cúbito dorsal).</v>
      </c>
      <c r="B4696" s="139"/>
      <c r="C4696" s="139"/>
      <c r="F4696" s="128"/>
      <c r="G4696" s="124" t="str">
        <f>IF(A4696="","",VLOOKUP(J4556,'TRI-1C'!$B$18:$FH$61,143,FALSE))</f>
        <v>A+</v>
      </c>
      <c r="I4696" s="125" t="str">
        <f t="shared" si="178"/>
        <v>A+</v>
      </c>
      <c r="J4696" s="128"/>
    </row>
    <row r="4697" spans="1:10" ht="12.75" customHeight="1">
      <c r="A4697" s="148" t="str">
        <f>IF('TRI-1C'!$EO$13="","",'TRI-1C'!$EO$13)</f>
        <v>Ubicar algunas partes de su cuerpo en función de las nociones de al lado, junto a, cerca-lejos.</v>
      </c>
      <c r="B4697" s="149"/>
      <c r="C4697" s="149"/>
      <c r="D4697" s="150"/>
      <c r="E4697" s="150"/>
      <c r="F4697" s="126"/>
      <c r="G4697" s="122" t="str">
        <f>IF(A4697="","",VLOOKUP(J4556,'TRI-1C'!$B$18:$FH$61,144,FALSE))</f>
        <v>A+</v>
      </c>
      <c r="H4697" s="150"/>
      <c r="I4697" s="127" t="str">
        <f t="shared" si="178"/>
        <v>A+</v>
      </c>
      <c r="J4697" s="126"/>
    </row>
    <row r="4698" spans="1:10" ht="12.75" customHeight="1">
      <c r="A4698" s="147" t="str">
        <f>IF('TRI-1C'!$EP$13="","",'TRI-1C'!$EP$13)</f>
        <v>Utilizar el espacio parcial e inicia con el uso del espacio total para realizar representaciones gráficas.</v>
      </c>
      <c r="B4698" s="139"/>
      <c r="C4698" s="139"/>
      <c r="F4698" s="128"/>
      <c r="G4698" s="124" t="str">
        <f>IF(A4698="","",VLOOKUP(J4556,'TRI-1C'!$B$18:$FH$61,145,FALSE))</f>
        <v>A+</v>
      </c>
      <c r="I4698" s="125" t="str">
        <f t="shared" si="178"/>
        <v>A+</v>
      </c>
      <c r="J4698" s="128"/>
    </row>
    <row r="4699" spans="1:10" ht="12.75" customHeight="1">
      <c r="A4699" s="148" t="str">
        <f>IF('TRI-1C'!$EQ$13="","",'TRI-1C'!$EQ$13)</f>
        <v>Utilizar la pinza digital para coger lápices, marcadores, pinceles y diversos tipos de materiales.</v>
      </c>
      <c r="B4699" s="158"/>
      <c r="C4699" s="158"/>
      <c r="D4699" s="158"/>
      <c r="E4699" s="158"/>
      <c r="F4699" s="159"/>
      <c r="G4699" s="122" t="str">
        <f>IF(A4699="","",VLOOKUP(J4556,'TRI-1C'!$B$18:$FH$61,146,FALSE))</f>
        <v>A+</v>
      </c>
      <c r="H4699" s="150"/>
      <c r="I4699" s="127" t="str">
        <f t="shared" si="178"/>
        <v>A+</v>
      </c>
      <c r="J4699" s="126"/>
    </row>
    <row r="4700" spans="1:10" ht="12.75" customHeight="1">
      <c r="A4700" s="6" t="str">
        <f>NOTAS!$O$14</f>
        <v>CIVICA Y ACOMPAÑAMIENTO INTEGRAL</v>
      </c>
      <c r="B4700" s="156"/>
      <c r="C4700" s="156"/>
      <c r="D4700" s="156"/>
      <c r="E4700" s="156"/>
      <c r="F4700" s="157"/>
      <c r="G4700" s="124" t="str">
        <f>IF(A4700="","",VLOOKUP(J4556,'TRI-1C'!$B$18:$FH$61,146,FALSE))</f>
        <v>A+</v>
      </c>
      <c r="I4700" s="125"/>
      <c r="J4700" s="128"/>
    </row>
    <row r="4701" spans="1:10" ht="12.75" customHeight="1">
      <c r="A4701" s="148" t="str">
        <f>IF('TRI-1C'!$ES$13="","",'TRI-1C'!$ES$13)</f>
        <v/>
      </c>
      <c r="B4701" s="149"/>
      <c r="C4701" s="149"/>
      <c r="D4701" s="150"/>
      <c r="E4701" s="150"/>
      <c r="F4701" s="126"/>
      <c r="G4701" s="122" t="str">
        <f>IF(A4701="","",VLOOKUP(J4556,'TRI-1C'!$B$18:$FH$61,148,FALSE))</f>
        <v/>
      </c>
      <c r="H4701" s="150"/>
      <c r="I4701" s="127" t="str">
        <f t="shared" ref="I4701:I4710" si="179">IF(G4701="","",G4701)</f>
        <v/>
      </c>
      <c r="J4701" s="126"/>
    </row>
    <row r="4702" spans="1:10" ht="12.75" customHeight="1">
      <c r="A4702" s="147" t="str">
        <f>IF('TRI-1C'!$ET$13="","",'TRI-1C'!$ET$13)</f>
        <v>AUTOCONOCIMIENTO</v>
      </c>
      <c r="B4702" s="139"/>
      <c r="C4702" s="139"/>
      <c r="F4702" s="128"/>
      <c r="G4702" s="124" t="str">
        <f>IF(A4702="","",VLOOKUP(J4556,'TRI-1C'!$B$18:$FH$61,149,FALSE))</f>
        <v>S</v>
      </c>
      <c r="I4702" s="125" t="str">
        <f t="shared" si="179"/>
        <v>S</v>
      </c>
      <c r="J4702" s="128"/>
    </row>
    <row r="4703" spans="1:10" ht="12.75" customHeight="1">
      <c r="A4703" s="148" t="str">
        <f>IF('TRI-1C'!$EU$13="","",'TRI-1C'!$EU$13)</f>
        <v>PENSAMIENO CRITICO</v>
      </c>
      <c r="B4703" s="149"/>
      <c r="C4703" s="149"/>
      <c r="D4703" s="150"/>
      <c r="E4703" s="150"/>
      <c r="F4703" s="126"/>
      <c r="G4703" s="122" t="str">
        <f>IF(A4703="","",VLOOKUP(J4556,'TRI-1C'!$B$18:$FH$61,150,FALSE))</f>
        <v>S</v>
      </c>
      <c r="H4703" s="150"/>
      <c r="I4703" s="127" t="str">
        <f t="shared" si="179"/>
        <v>S</v>
      </c>
      <c r="J4703" s="126"/>
    </row>
    <row r="4704" spans="1:10" ht="12.75" customHeight="1">
      <c r="A4704" s="147" t="str">
        <f>IF('TRI-1C'!$EV$13="","",'TRI-1C'!$EV$13)</f>
        <v>MANEJO DE PROBLEMAS</v>
      </c>
      <c r="B4704" s="139"/>
      <c r="C4704" s="139"/>
      <c r="F4704" s="128"/>
      <c r="G4704" s="124" t="str">
        <f>IF(A4704="","",VLOOKUP(J4556,'TRI-1C'!$B$18:$FH$61,151,FALSE))</f>
        <v>S</v>
      </c>
      <c r="I4704" s="125" t="str">
        <f t="shared" si="179"/>
        <v>S</v>
      </c>
      <c r="J4704" s="128"/>
    </row>
    <row r="4705" spans="1:10" ht="12.75" customHeight="1">
      <c r="A4705" s="192" t="str">
        <f>IF('TRI-1C'!$EW$13="","",'TRI-1C'!$EW$13)</f>
        <v>TOMA DE DECISIONES</v>
      </c>
      <c r="B4705" s="154"/>
      <c r="C4705" s="154"/>
      <c r="D4705" s="154"/>
      <c r="E4705" s="154"/>
      <c r="F4705" s="155"/>
      <c r="G4705" s="122" t="str">
        <f>IF(A4705="","",VLOOKUP(J4556,'TRI-1C'!$B$18:$FH$61,152,FALSE))</f>
        <v>S</v>
      </c>
      <c r="H4705" s="150"/>
      <c r="I4705" s="127" t="str">
        <f t="shared" si="179"/>
        <v>S</v>
      </c>
      <c r="J4705" s="126"/>
    </row>
    <row r="4706" spans="1:10" ht="12.75" customHeight="1">
      <c r="A4706" s="147" t="str">
        <f>IF('TRI-1C'!$EX$13="","",'TRI-1C'!$EX$13)</f>
        <v>TRABAJO EN EQUIPO</v>
      </c>
      <c r="B4706" s="139"/>
      <c r="C4706" s="139"/>
      <c r="F4706" s="128"/>
      <c r="G4706" s="124" t="str">
        <f>IF(A4706="","",VLOOKUP(J4556,'TRI-1C'!$B$18:$FH$61,153,FALSE))</f>
        <v>S</v>
      </c>
      <c r="I4706" s="125" t="str">
        <f t="shared" si="179"/>
        <v>S</v>
      </c>
      <c r="J4706" s="128"/>
    </row>
    <row r="4707" spans="1:10" ht="12.75" customHeight="1">
      <c r="A4707" s="148" t="str">
        <f>IF('TRI-1C'!$EY$13="","",'TRI-1C'!$EY$13)</f>
        <v>CONCIENCIA SOCIAL</v>
      </c>
      <c r="B4707" s="149"/>
      <c r="C4707" s="149"/>
      <c r="D4707" s="150"/>
      <c r="E4707" s="150"/>
      <c r="F4707" s="126"/>
      <c r="G4707" s="122" t="str">
        <f>IF(A4707="","",VLOOKUP(J4556,'TRI-1C'!$B$18:$FH$61,154,FALSE))</f>
        <v>F</v>
      </c>
      <c r="H4707" s="150"/>
      <c r="I4707" s="127" t="str">
        <f t="shared" si="179"/>
        <v>F</v>
      </c>
      <c r="J4707" s="126"/>
    </row>
    <row r="4708" spans="1:10" ht="12.75" customHeight="1">
      <c r="A4708" s="147" t="str">
        <f>IF('TRI-1C'!$EZ$13="","",'TRI-1C'!$EZ$13)</f>
        <v xml:space="preserve">RELACIONES INTERPERSONALES	</v>
      </c>
      <c r="B4708" s="139"/>
      <c r="C4708" s="139"/>
      <c r="F4708" s="128"/>
      <c r="G4708" s="124" t="str">
        <f>IF(A4708="","",VLOOKUP(J4556,'TRI-1C'!$B$18:$FH$61,155,FALSE))</f>
        <v>F</v>
      </c>
      <c r="I4708" s="125" t="str">
        <f t="shared" si="179"/>
        <v>F</v>
      </c>
      <c r="J4708" s="128"/>
    </row>
    <row r="4709" spans="1:10" ht="12.75" customHeight="1">
      <c r="A4709" s="148" t="str">
        <f>IF('TRI-1C'!$FA$13="","",'TRI-1C'!$FA$13)</f>
        <v>MANEJO DE CONFLICTOS</v>
      </c>
      <c r="B4709" s="149"/>
      <c r="C4709" s="149"/>
      <c r="D4709" s="150"/>
      <c r="E4709" s="150"/>
      <c r="F4709" s="126"/>
      <c r="G4709" s="122" t="str">
        <f>IF(A4709="","",VLOOKUP(J4556,'TRI-1C'!$B$18:$FH$61,156,FALSE))</f>
        <v>F</v>
      </c>
      <c r="H4709" s="150"/>
      <c r="I4709" s="127" t="str">
        <f t="shared" si="179"/>
        <v>F</v>
      </c>
      <c r="J4709" s="126"/>
    </row>
    <row r="4710" spans="1:10" ht="12.75" customHeight="1">
      <c r="A4710" s="147" t="str">
        <f>IF('TRI-1C'!$FB$13="","",'TRI-1C'!$FB$13)</f>
        <v>MANEJO DE EMOCIONES Y SENTIMIENTOS</v>
      </c>
      <c r="B4710" s="139"/>
      <c r="C4710" s="139"/>
      <c r="F4710" s="128"/>
      <c r="G4710" s="124" t="str">
        <f>IF(A4710="","",VLOOKUP(J4556,'TRI-1C'!$B$18:$FH$61,157,FALSE))</f>
        <v>F</v>
      </c>
      <c r="I4710" s="125" t="str">
        <f t="shared" si="179"/>
        <v>F</v>
      </c>
      <c r="J4710" s="128"/>
    </row>
    <row r="4711" spans="1:10" ht="12.75" customHeight="1">
      <c r="A4711" s="151"/>
      <c r="B4711" s="129"/>
      <c r="C4711" s="129"/>
      <c r="D4711" s="130"/>
      <c r="E4711" s="130"/>
      <c r="F4711" s="131"/>
      <c r="G4711" s="132"/>
      <c r="H4711" s="130"/>
      <c r="I4711" s="133"/>
      <c r="J4711" s="131"/>
    </row>
    <row r="4712" spans="1:10" ht="12.75" customHeight="1">
      <c r="A4712" s="134"/>
      <c r="B4712" s="134"/>
      <c r="C4712" s="134"/>
      <c r="D4712" s="134"/>
      <c r="E4712" s="134"/>
      <c r="F4712" s="140"/>
      <c r="G4712" s="496"/>
      <c r="H4712" s="496"/>
      <c r="I4712" s="497"/>
      <c r="J4712" s="497"/>
    </row>
    <row r="4713" spans="1:10" ht="12.75" customHeight="1">
      <c r="A4713" s="487" t="s">
        <v>156</v>
      </c>
      <c r="B4713" s="488"/>
      <c r="C4713" s="135" t="s">
        <v>157</v>
      </c>
      <c r="G4713" s="494"/>
      <c r="H4713" s="494"/>
      <c r="I4713" s="494"/>
      <c r="J4713" s="494"/>
    </row>
    <row r="4714" spans="1:10" ht="12.75" customHeight="1">
      <c r="A4714" s="489" t="s">
        <v>158</v>
      </c>
      <c r="B4714" s="490"/>
      <c r="C4714" s="136" t="str">
        <f>VLOOKUP(J4556,'TRI-1C'!$B$18:$FH$61,160,FALSE)</f>
        <v>B+</v>
      </c>
      <c r="G4714" s="494"/>
      <c r="H4714" s="494"/>
      <c r="I4714" s="494"/>
      <c r="J4714" s="494"/>
    </row>
    <row r="4715" spans="1:10" ht="12.75" customHeight="1">
      <c r="A4715" s="491" t="s">
        <v>159</v>
      </c>
      <c r="B4715" s="492"/>
      <c r="C4715" s="493"/>
      <c r="G4715" s="494"/>
      <c r="H4715" s="494"/>
      <c r="I4715" s="494"/>
      <c r="J4715" s="494"/>
    </row>
    <row r="4716" spans="1:10" ht="12.75" customHeight="1">
      <c r="A4716" s="137" t="s">
        <v>160</v>
      </c>
      <c r="B4716" s="138"/>
      <c r="C4716" s="188">
        <f>VLOOKUP(J4556,'TRI-1C'!$B$18:$FH$61,161,FALSE)</f>
        <v>3</v>
      </c>
      <c r="G4716" s="494"/>
      <c r="H4716" s="494"/>
      <c r="I4716" s="494"/>
      <c r="J4716" s="494"/>
    </row>
    <row r="4717" spans="1:10" ht="12.75" customHeight="1">
      <c r="A4717" s="137" t="s">
        <v>161</v>
      </c>
      <c r="B4717" s="138"/>
      <c r="C4717" s="188" t="str">
        <f>VLOOKUP(J4556,'TRI-1C'!$B$18:$FH$61,162,FALSE)</f>
        <v/>
      </c>
      <c r="G4717" s="494"/>
      <c r="H4717" s="494"/>
      <c r="I4717" s="494"/>
      <c r="J4717" s="494"/>
    </row>
    <row r="4718" spans="1:10" ht="12.75" customHeight="1">
      <c r="A4718" s="480" t="s">
        <v>163</v>
      </c>
      <c r="B4718" s="481"/>
      <c r="C4718" s="188">
        <f>VLOOKUP(J4556,'TRI-1C'!$B$18:$FH$61,163,FALSE)</f>
        <v>0</v>
      </c>
      <c r="G4718" s="494"/>
      <c r="H4718" s="494"/>
      <c r="I4718" s="494"/>
      <c r="J4718" s="494"/>
    </row>
    <row r="4719" spans="1:10" ht="12.75" customHeight="1">
      <c r="D4719" s="503" t="s">
        <v>162</v>
      </c>
      <c r="E4719" s="503"/>
      <c r="F4719" s="152">
        <f ca="1">NOW()</f>
        <v>45994.739222569442</v>
      </c>
    </row>
    <row r="4722" spans="2:7" ht="12.75" customHeight="1">
      <c r="G4722" s="112"/>
    </row>
    <row r="4724" spans="2:7" ht="12.75" customHeight="1">
      <c r="B4724" s="495" t="s">
        <v>164</v>
      </c>
      <c r="C4724" s="495"/>
      <c r="F4724" s="116" t="s">
        <v>165</v>
      </c>
      <c r="G4724" s="116" t="s">
        <v>165</v>
      </c>
    </row>
    <row r="4758" spans="1:10" ht="12.75" customHeight="1">
      <c r="A4758" s="111" t="s">
        <v>153</v>
      </c>
      <c r="C4758" t="str">
        <f>IF(VLOOKUP(J4761,NOTAS!$D$14:$P$60,2,FALSE)="","",VLOOKUP(J4761,NOTAS!$D$14:$P$60,2,FALSE))</f>
        <v>VERNAZA CERVANTES KEYLER JHAIR</v>
      </c>
    </row>
    <row r="4759" spans="1:10" ht="12.75" customHeight="1">
      <c r="A4759" s="111" t="s">
        <v>154</v>
      </c>
      <c r="C4759" t="str">
        <f>NOTAS!$B$14&amp; " "&amp;NOTAS!$B$15</f>
        <v>INICIAL II A</v>
      </c>
      <c r="F4759" s="111"/>
      <c r="G4759" s="116"/>
      <c r="H4759" s="117"/>
      <c r="I4759" s="118"/>
      <c r="J4759" s="117"/>
    </row>
    <row r="4760" spans="1:10" ht="12.75" customHeight="1">
      <c r="A4760" s="111" t="s">
        <v>6</v>
      </c>
      <c r="C4760" t="str">
        <f>NOTAS!$B$18</f>
        <v>2025-2026 MATUTINA</v>
      </c>
      <c r="H4760" s="117"/>
      <c r="I4760" s="118"/>
      <c r="J4760" s="117"/>
    </row>
    <row r="4761" spans="1:10" ht="12.75" customHeight="1" thickBot="1">
      <c r="A4761" s="486" t="s">
        <v>167</v>
      </c>
      <c r="B4761" s="486"/>
      <c r="I4761" s="114" t="s">
        <v>74</v>
      </c>
      <c r="J4761" s="121">
        <v>24</v>
      </c>
    </row>
    <row r="4762" spans="1:10" ht="12.75" customHeight="1">
      <c r="A4762" s="482" t="s">
        <v>155</v>
      </c>
      <c r="B4762" s="483"/>
      <c r="C4762" s="483"/>
      <c r="D4762" s="483"/>
      <c r="E4762" s="483"/>
      <c r="F4762" s="484"/>
      <c r="G4762" s="485" t="s">
        <v>141</v>
      </c>
      <c r="H4762" s="483"/>
      <c r="I4762" s="498" t="s">
        <v>141</v>
      </c>
      <c r="J4762" s="499"/>
    </row>
    <row r="4763" spans="1:10" ht="12.75" customHeight="1">
      <c r="A4763" s="500" t="str">
        <f>IF('TRI-1C'!G$10="","",'TRI-1C'!G$10)</f>
        <v>IDENTIDAD Y AUTONOMÍA</v>
      </c>
      <c r="B4763" s="501"/>
      <c r="C4763" s="501"/>
      <c r="D4763" s="501"/>
      <c r="E4763" s="501"/>
      <c r="F4763" s="502"/>
      <c r="G4763" s="160"/>
      <c r="H4763" s="161"/>
      <c r="I4763" s="162"/>
      <c r="J4763" s="163"/>
    </row>
    <row r="4764" spans="1:10" ht="12.75" customHeight="1">
      <c r="A4764" s="148" t="str">
        <f>IF('TRI-1C'!G$13="","",'TRI-1C'!G$13)</f>
        <v>Comunicar algunos datos de su identidad como: nombres completos, edad, nombres de familiares cercanos, lugar dónde vive.</v>
      </c>
      <c r="B4764" s="158"/>
      <c r="C4764" s="158"/>
      <c r="D4764" s="158"/>
      <c r="E4764" s="158"/>
      <c r="F4764" s="159"/>
      <c r="G4764" s="122" t="str">
        <f>IF(A4764="","",VLOOKUP(J4761,'TRI-1C'!$B$18:$FH$61,6,FALSE))</f>
        <v>A-</v>
      </c>
      <c r="H4764" s="150"/>
      <c r="I4764" s="127" t="str">
        <f>IF(G4764="","",G4764)</f>
        <v>A-</v>
      </c>
      <c r="J4764" s="126"/>
    </row>
    <row r="4765" spans="1:10" ht="12.75" customHeight="1">
      <c r="A4765" s="11" t="str">
        <f>IF('TRI-1C'!$H$13="","",'TRI-1C'!$H$13)</f>
        <v>Demostrar curiosidad por las características físicas (genitales) que le permiten reconocerse como niño y niña</v>
      </c>
      <c r="B4765" s="156"/>
      <c r="C4765" s="156"/>
      <c r="D4765" s="156"/>
      <c r="E4765" s="156"/>
      <c r="F4765" s="157"/>
      <c r="G4765" s="124" t="str">
        <f>IF(A4765="","",VLOOKUP(J4761,'TRI-1C'!$B$18:$FH$61,7,FALSE))</f>
        <v>A+</v>
      </c>
      <c r="I4765" s="125" t="str">
        <f t="shared" ref="I4765:I4781" si="180">IF(G4765="","",G4765)</f>
        <v>A+</v>
      </c>
      <c r="J4765" s="128"/>
    </row>
    <row r="4766" spans="1:10" ht="12.75" customHeight="1">
      <c r="A4766" s="148" t="str">
        <f>IF('TRI-1C'!$I$13="","",'TRI-1C'!$I$13)</f>
        <v>Identificar la importancia de usar el cinturón de seguridad para promover el autocuidado y la protección personal.</v>
      </c>
      <c r="B4766" s="149"/>
      <c r="C4766" s="149"/>
      <c r="D4766" s="150"/>
      <c r="E4766" s="150"/>
      <c r="F4766" s="126"/>
      <c r="G4766" s="122" t="str">
        <f>IF(A4766="","",VLOOKUP(J4761,'TRI-1C'!$B$18:$FH$61,8,FALSE))</f>
        <v>B-</v>
      </c>
      <c r="H4766" s="150"/>
      <c r="I4766" s="127" t="str">
        <f t="shared" si="180"/>
        <v>B-</v>
      </c>
      <c r="J4766" s="126"/>
    </row>
    <row r="4767" spans="1:10" ht="12.75" customHeight="1">
      <c r="A4767" s="147" t="str">
        <f>IF('TRI-1C'!$J$13="","",'TRI-1C'!$J$13)</f>
        <v>Identificar las situaciones de peligro a las que se puede exponer en su entorno inmediato y seguir pautas de comportamiento para evitarlas.</v>
      </c>
      <c r="B4767" s="139"/>
      <c r="C4767" s="139"/>
      <c r="F4767" s="128"/>
      <c r="G4767" s="124" t="str">
        <f>IF(A4767="","",VLOOKUP(J4761,'TRI-1C'!$B$18:$FH$61,9,FALSE))</f>
        <v>B-</v>
      </c>
      <c r="I4767" s="125" t="str">
        <f t="shared" si="180"/>
        <v>B-</v>
      </c>
      <c r="J4767" s="128"/>
    </row>
    <row r="4768" spans="1:10" ht="12.75" customHeight="1">
      <c r="A4768" s="148" t="str">
        <f>IF('TRI-1C'!$K$13="","",'TRI-1C'!$K$13)</f>
        <v>Identificar sus características físicas y las de las personas de su entorno como parte del proceso de aceptación de sí mismo y de respeto a los demás.</v>
      </c>
      <c r="B4768" s="149"/>
      <c r="C4768" s="149"/>
      <c r="D4768" s="150"/>
      <c r="E4768" s="150"/>
      <c r="F4768" s="126"/>
      <c r="G4768" s="122" t="str">
        <f>IF(A4768="","",VLOOKUP(J4761,'TRI-1C'!$B$18:$FH$61,10,FALSE))</f>
        <v>B-</v>
      </c>
      <c r="H4768" s="150"/>
      <c r="I4768" s="127" t="str">
        <f t="shared" si="180"/>
        <v>B-</v>
      </c>
      <c r="J4768" s="126"/>
    </row>
    <row r="4769" spans="1:10" ht="12.75" customHeight="1">
      <c r="A4769" s="147" t="str">
        <f>IF('TRI-1C'!$L$13="","",'TRI-1C'!$L$13)</f>
        <v>Identificar y manifestar sus emociones y sentimientos, expresando las causas de los mismos mediante el lenguaje verbal. (D.EIB.10.3.)</v>
      </c>
      <c r="B4769" s="139"/>
      <c r="C4769" s="139"/>
      <c r="F4769" s="128"/>
      <c r="G4769" s="124" t="str">
        <f>IF(A4769="","",VLOOKUP(J4761,'TRI-1C'!$B$18:$FH$61,11,FALSE))</f>
        <v>B-</v>
      </c>
      <c r="I4769" s="125" t="str">
        <f t="shared" si="180"/>
        <v>B-</v>
      </c>
      <c r="J4769" s="128"/>
    </row>
    <row r="4770" spans="1:10" ht="12.75" customHeight="1">
      <c r="A4770" s="192" t="str">
        <f>IF('TRI-1C'!$M$13="","",'TRI-1C'!$M$13)</f>
        <v>Identificarse como miembro de una familia reconociéndose como parte importante de la misma.</v>
      </c>
      <c r="B4770" s="154"/>
      <c r="C4770" s="154"/>
      <c r="D4770" s="154"/>
      <c r="E4770" s="154"/>
      <c r="F4770" s="155"/>
      <c r="G4770" s="122" t="str">
        <f>IF(A4770="","",VLOOKUP(J4761,'TRI-1C'!$B$18:$FH$61,12,FALSE))</f>
        <v>A+</v>
      </c>
      <c r="H4770" s="150"/>
      <c r="I4770" s="127" t="str">
        <f t="shared" si="180"/>
        <v>A+</v>
      </c>
      <c r="J4770" s="126"/>
    </row>
    <row r="4771" spans="1:10" ht="12.75" customHeight="1">
      <c r="A4771" s="147" t="str">
        <f>IF('TRI-1C'!$N$13="","",'TRI-1C'!$N$13)</f>
        <v>Practicar con autonomía hábitos de higiene personal como lavarse las manos, los dientes y la cara.</v>
      </c>
      <c r="B4771" s="139"/>
      <c r="C4771" s="139"/>
      <c r="F4771" s="128"/>
      <c r="G4771" s="124" t="str">
        <f>IF(A4771="","",VLOOKUP(J4761,'TRI-1C'!$B$18:$FH$61,13,FALSE))</f>
        <v>A+</v>
      </c>
      <c r="I4771" s="125" t="str">
        <f t="shared" si="180"/>
        <v>A+</v>
      </c>
      <c r="J4771" s="128"/>
    </row>
    <row r="4772" spans="1:10" ht="12.75" customHeight="1">
      <c r="A4772" s="148" t="str">
        <f>IF('TRI-1C'!$O$13="","",'TRI-1C'!$O$13)</f>
        <v>Practicar hábitos de orden ubicando los objetos en el lugar correspondiente.</v>
      </c>
      <c r="B4772" s="149"/>
      <c r="C4772" s="149"/>
      <c r="D4772" s="150"/>
      <c r="E4772" s="150"/>
      <c r="F4772" s="126"/>
      <c r="G4772" s="122" t="str">
        <f>IF(A4772="","",VLOOKUP(J4761,'TRI-1C'!$B$18:$FH$61,14,FALSE))</f>
        <v>B-</v>
      </c>
      <c r="H4772" s="150"/>
      <c r="I4772" s="127" t="str">
        <f t="shared" si="180"/>
        <v>B-</v>
      </c>
      <c r="J4772" s="126"/>
    </row>
    <row r="4773" spans="1:10" ht="12.75" customHeight="1">
      <c r="A4773" s="147" t="str">
        <f>IF('TRI-1C'!$P$13="","",'TRI-1C'!$P$13)</f>
        <v>Practicar las acciones a seguir en situaciones de riesgo como: temblores, incendios, entre otros, determinadas en el plan de contingencia institucional.</v>
      </c>
      <c r="B4773" s="139"/>
      <c r="C4773" s="139"/>
      <c r="F4773" s="128"/>
      <c r="G4773" s="124" t="str">
        <f>IF(A4773="","",VLOOKUP(J4761,'TRI-1C'!$B$18:$FH$61,15,FALSE))</f>
        <v>B-</v>
      </c>
      <c r="I4773" s="125" t="str">
        <f t="shared" si="180"/>
        <v>B-</v>
      </c>
      <c r="J4773" s="128"/>
    </row>
    <row r="4774" spans="1:10" ht="12.75" customHeight="1">
      <c r="A4774" s="148" t="str">
        <f>IF('TRI-1C'!$Q$13="","",'TRI-1C'!$Q$13)</f>
        <v>Practicar normas de seguridad para evitar accidentes a los que se puede exponer en su entorno inmediato.</v>
      </c>
      <c r="B4774" s="158"/>
      <c r="C4774" s="158"/>
      <c r="D4774" s="158"/>
      <c r="E4774" s="158"/>
      <c r="F4774" s="159"/>
      <c r="G4774" s="122" t="str">
        <f>IF(A4774="","",VLOOKUP(J4761,'TRI-1C'!$B$18:$FH$61,16,FALSE))</f>
        <v>B-</v>
      </c>
      <c r="H4774" s="150"/>
      <c r="I4774" s="127" t="str">
        <f t="shared" si="180"/>
        <v>B-</v>
      </c>
      <c r="J4774" s="126"/>
    </row>
    <row r="4775" spans="1:10" ht="12.75" customHeight="1">
      <c r="A4775" s="11" t="str">
        <f>IF('TRI-1C'!$R$13="","",'TRI-1C'!$R$13)</f>
        <v>Realiza independientemente normas de aseo al ir al baño.</v>
      </c>
      <c r="B4775" s="156"/>
      <c r="C4775" s="156"/>
      <c r="D4775" s="156"/>
      <c r="E4775" s="156"/>
      <c r="F4775" s="157"/>
      <c r="G4775" s="124" t="str">
        <f>IF(A4775="","",VLOOKUP(J4761,'TRI-1C'!$B$18:$FH$61,17,FALSE))</f>
        <v>A+</v>
      </c>
      <c r="I4775" s="125" t="str">
        <f t="shared" si="180"/>
        <v>A+</v>
      </c>
      <c r="J4775" s="128"/>
    </row>
    <row r="4776" spans="1:10" ht="12.75" customHeight="1">
      <c r="A4776" s="148" t="str">
        <f>IF('TRI-1C'!$S$13="","",'TRI-1C'!$S$13)</f>
        <v>Reconocer la importancia del uso del casco y demás indumentaria de pro tección para protegerse de lesiones en actividades que requieran su uso</v>
      </c>
      <c r="B4776" s="149"/>
      <c r="C4776" s="149"/>
      <c r="D4776" s="150"/>
      <c r="E4776" s="150"/>
      <c r="F4776" s="126"/>
      <c r="G4776" s="122" t="str">
        <f>IF(A4776="","",VLOOKUP(J4761,'TRI-1C'!$B$18:$FH$61,18,FALSE))</f>
        <v>B+</v>
      </c>
      <c r="H4776" s="150"/>
      <c r="I4776" s="127" t="str">
        <f t="shared" si="180"/>
        <v>B+</v>
      </c>
      <c r="J4776" s="126"/>
    </row>
    <row r="4777" spans="1:10" ht="12.75" customHeight="1">
      <c r="A4777" s="147" t="str">
        <f>IF('TRI-1C'!$T$13="","",'TRI-1C'!$T$13)</f>
        <v>Reconocer situaciones problémicas en las actividades escolares para solucionarlas de forma creativa y con autonomía.</v>
      </c>
      <c r="B4777" s="139"/>
      <c r="C4777" s="139"/>
      <c r="F4777" s="128"/>
      <c r="G4777" s="124" t="str">
        <f>IF(A4777="","",VLOOKUP(J4761,'TRI-1C'!$B$18:$FH$61,19,FALSE))</f>
        <v>B+</v>
      </c>
      <c r="I4777" s="125" t="str">
        <f t="shared" si="180"/>
        <v>B+</v>
      </c>
      <c r="J4777" s="128"/>
    </row>
    <row r="4778" spans="1:10" ht="12.75" customHeight="1">
      <c r="A4778" s="148" t="str">
        <f>IF('TRI-1C'!$U$13="","",'TRI-1C'!$U$13)</f>
        <v>Seleccionar las prendas de vestir de acuerdo al estado climático (prendas para el frío / prendas para el calor).</v>
      </c>
      <c r="B4778" s="149"/>
      <c r="C4778" s="149"/>
      <c r="D4778" s="150"/>
      <c r="E4778" s="150"/>
      <c r="F4778" s="126"/>
      <c r="G4778" s="122" t="str">
        <f>IF(A4778="","",VLOOKUP(J4761,'TRI-1C'!$B$18:$FH$61,20,FALSE))</f>
        <v>A+</v>
      </c>
      <c r="H4778" s="150"/>
      <c r="I4778" s="127" t="str">
        <f t="shared" si="180"/>
        <v>A+</v>
      </c>
      <c r="J4778" s="126"/>
    </row>
    <row r="4779" spans="1:10" ht="12.75" customHeight="1">
      <c r="A4779" s="147" t="str">
        <f>IF('TRI-1C'!$V$13="","",'TRI-1C'!$V$13)</f>
        <v>Tomar decisiones con respecto a la elección de actividades, vestuario entre otros, en función de sus gustos y preferencias, argumentando las mismas.</v>
      </c>
      <c r="B4779" s="139"/>
      <c r="C4779" s="139"/>
      <c r="F4779" s="128"/>
      <c r="G4779" s="124" t="str">
        <f>IF(A4779="","",VLOOKUP(J4761,'TRI-1C'!$B$18:$FH$61,21,FALSE))</f>
        <v>A+</v>
      </c>
      <c r="I4779" s="125" t="str">
        <f t="shared" si="180"/>
        <v>A+</v>
      </c>
      <c r="J4779" s="128"/>
    </row>
    <row r="4780" spans="1:10" ht="12.75" customHeight="1">
      <c r="A4780" s="192" t="str">
        <f>IF('TRI-1C'!$W$13="","",'TRI-1C'!$W$13)</f>
        <v>Utilizar la cuchara, tenedor y el vaso cuando se alimenta de manera autónoma.</v>
      </c>
      <c r="B4780" s="154"/>
      <c r="C4780" s="154"/>
      <c r="D4780" s="154"/>
      <c r="E4780" s="154"/>
      <c r="F4780" s="155"/>
      <c r="G4780" s="122" t="str">
        <f>IF(A4780="","",VLOOKUP(J4761,'TRI-1C'!$B$18:$FH$61,22,FALSE))</f>
        <v>A+</v>
      </c>
      <c r="H4780" s="150"/>
      <c r="I4780" s="127" t="str">
        <f t="shared" si="180"/>
        <v>A+</v>
      </c>
      <c r="J4780" s="126"/>
    </row>
    <row r="4781" spans="1:10" ht="12.75" customHeight="1">
      <c r="A4781" s="147" t="str">
        <f>IF('TRI-1C'!$X$13="","",'TRI-1C'!$X$13)</f>
        <v>Vestirse y desvestirse de manera independiente con prendas de vestir sencillas. (D.EIB.10.5)</v>
      </c>
      <c r="B4781" s="139"/>
      <c r="C4781" s="139"/>
      <c r="F4781" s="128"/>
      <c r="G4781" s="124" t="str">
        <f>IF(A4781="","",VLOOKUP(J4761,'TRI-1C'!$B$18:$FH$61,23,FALSE))</f>
        <v>A+</v>
      </c>
      <c r="I4781" s="125" t="str">
        <f t="shared" si="180"/>
        <v>A+</v>
      </c>
      <c r="J4781" s="128"/>
    </row>
    <row r="4782" spans="1:10" ht="12.75" customHeight="1">
      <c r="A4782" s="165" t="str">
        <f>'BI-1T'!$A$8</f>
        <v>CONVIVENCIA</v>
      </c>
      <c r="B4782" s="149"/>
      <c r="C4782" s="149"/>
      <c r="D4782" s="150"/>
      <c r="E4782" s="150"/>
      <c r="F4782" s="126"/>
      <c r="G4782" s="122" t="str">
        <f>IF(A4782="","",VLOOKUP(J4761,'TRI-1C'!$B$18:$FH$61,24,FALSE))</f>
        <v>A-</v>
      </c>
      <c r="H4782" s="150"/>
      <c r="I4782" s="127"/>
      <c r="J4782" s="126"/>
    </row>
    <row r="4783" spans="1:10" ht="12.75" customHeight="1">
      <c r="A4783" s="147" t="str">
        <f>IF('TRI-1C'!$Z$13="","",'TRI-1C'!$Z$13)</f>
        <v>Apoyar y motivar a otras personas a participar en actividades grupales, particularmente a quienes muestran dificultades al hacerlo</v>
      </c>
      <c r="B4783" s="139"/>
      <c r="C4783" s="139"/>
      <c r="F4783" s="128"/>
      <c r="G4783" s="124" t="str">
        <f>IF(A4783="","",VLOOKUP(J4761,'TRI-1C'!$B$18:$FH$61,25,FALSE))</f>
        <v>B-</v>
      </c>
      <c r="I4783" s="125" t="str">
        <f t="shared" ref="I4783:I4797" si="181">IF(G4783="","",G4783)</f>
        <v>B-</v>
      </c>
      <c r="J4783" s="128"/>
    </row>
    <row r="4784" spans="1:10" ht="12.75" customHeight="1">
      <c r="A4784" s="148" t="str">
        <f>IF('TRI-1C'!$AA$13="","",'TRI-1C'!$AA$13)</f>
        <v>Asumir y respetar normas de convivencia en la institución de educación inicial y en el hogar acordadas con el adulto. (D.EIB.10.15.)</v>
      </c>
      <c r="B4784" s="158"/>
      <c r="C4784" s="158"/>
      <c r="D4784" s="158"/>
      <c r="E4784" s="158"/>
      <c r="F4784" s="159"/>
      <c r="G4784" s="122" t="str">
        <f>IF(A4784="","",VLOOKUP(J4761,'TRI-1C'!$B$18:$FH$61,26,FALSE))</f>
        <v>B-</v>
      </c>
      <c r="H4784" s="150"/>
      <c r="I4784" s="127" t="str">
        <f t="shared" si="181"/>
        <v>B-</v>
      </c>
      <c r="J4784" s="126"/>
    </row>
    <row r="4785" spans="1:10" ht="12.75" customHeight="1">
      <c r="A4785" s="11" t="str">
        <f>IF('TRI-1C'!$AB$13="","",'TRI-1C'!$AB$13)</f>
        <v>Colaborar en actividades que se desarrollan con otros niños y adultos de su entorno.</v>
      </c>
      <c r="B4785" s="156"/>
      <c r="C4785" s="156"/>
      <c r="D4785" s="156"/>
      <c r="E4785" s="156"/>
      <c r="F4785" s="157"/>
      <c r="G4785" s="124" t="str">
        <f>IF(A4785="","",VLOOKUP(J4761,'TRI-1C'!$B$18:$FH$61,27,FALSE))</f>
        <v>B-</v>
      </c>
      <c r="I4785" s="125" t="str">
        <f t="shared" si="181"/>
        <v>B-</v>
      </c>
      <c r="J4785" s="128"/>
    </row>
    <row r="4786" spans="1:10" ht="12.75" customHeight="1">
      <c r="A4786" s="148" t="str">
        <f>IF('TRI-1C'!$AC$13="","",'TRI-1C'!$AC$13)</f>
        <v>Demostrar actitudes de solidaridad ante situaciones de necesidad de sus compañeros y adultos de su entorno</v>
      </c>
      <c r="B4786" s="149"/>
      <c r="C4786" s="149"/>
      <c r="D4786" s="150"/>
      <c r="E4786" s="150"/>
      <c r="F4786" s="126"/>
      <c r="G4786" s="122" t="str">
        <f>IF(A4786="","",VLOOKUP(J4761,'TRI-1C'!$B$18:$FH$61,28,FALSE))</f>
        <v>B-</v>
      </c>
      <c r="H4786" s="150"/>
      <c r="I4786" s="127" t="str">
        <f t="shared" si="181"/>
        <v>B-</v>
      </c>
      <c r="J4786" s="126"/>
    </row>
    <row r="4787" spans="1:10" ht="12.75" customHeight="1">
      <c r="A478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787" s="139"/>
      <c r="C4787" s="139"/>
      <c r="F4787" s="128"/>
      <c r="G4787" s="124" t="str">
        <f>IF(A4787="","",VLOOKUP(J4761,'TRI-1C'!$B$18:$FH$61,29,FALSE))</f>
        <v>B-</v>
      </c>
      <c r="I4787" s="125" t="str">
        <f t="shared" si="181"/>
        <v>B-</v>
      </c>
      <c r="J4787" s="128"/>
    </row>
    <row r="4788" spans="1:10" ht="12.75" customHeight="1">
      <c r="A4788" s="148" t="str">
        <f>IF('TRI-1C'!$AE$13="","",'TRI-1C'!$AE$13)</f>
        <v>Demostrar preferencia de jugar la mayor parte del tiempo con un amigo estableciendo niveles de empatías más estables.</v>
      </c>
      <c r="B4788" s="149"/>
      <c r="C4788" s="149"/>
      <c r="D4788" s="150"/>
      <c r="E4788" s="150"/>
      <c r="F4788" s="126"/>
      <c r="G4788" s="122" t="str">
        <f>IF(A4788="","",VLOOKUP(J4761,'TRI-1C'!$B$18:$FH$61,30,FALSE))</f>
        <v>B-</v>
      </c>
      <c r="H4788" s="150"/>
      <c r="I4788" s="127" t="str">
        <f t="shared" si="181"/>
        <v>B-</v>
      </c>
      <c r="J4788" s="126"/>
    </row>
    <row r="4789" spans="1:10" ht="12.75" customHeight="1">
      <c r="A4789" s="147" t="str">
        <f>IF('TRI-1C'!$AF$13="","",'TRI-1C'!$AF$13)</f>
        <v>Demostrar sensibilidad ante deseos, emociones y sentimientos de otras personas.</v>
      </c>
      <c r="B4789" s="139"/>
      <c r="C4789" s="139"/>
      <c r="F4789" s="128"/>
      <c r="G4789" s="124" t="str">
        <f>IF(A4789="","",VLOOKUP(J4761,'TRI-1C'!$B$18:$FH$61,31,FALSE))</f>
        <v>B-</v>
      </c>
      <c r="I4789" s="125" t="str">
        <f t="shared" si="181"/>
        <v>B-</v>
      </c>
      <c r="J4789" s="128"/>
    </row>
    <row r="4790" spans="1:10" ht="12.75" customHeight="1">
      <c r="A4790" s="192" t="str">
        <f>IF('TRI-1C'!$AG$13="","",'TRI-1C'!$AG$13)</f>
        <v>Desarrollar la capacidad de esperar para obtener una recompensa mayor en el futuro.</v>
      </c>
      <c r="B4790" s="154"/>
      <c r="C4790" s="154"/>
      <c r="D4790" s="154"/>
      <c r="E4790" s="154"/>
      <c r="F4790" s="155"/>
      <c r="G4790" s="122" t="str">
        <f>IF(A4790="","",VLOOKUP(J4761,'TRI-1C'!$B$18:$FH$61,32,FALSE))</f>
        <v>B-</v>
      </c>
      <c r="H4790" s="150"/>
      <c r="I4790" s="127" t="str">
        <f t="shared" si="181"/>
        <v>B-</v>
      </c>
      <c r="J4790" s="126"/>
    </row>
    <row r="4791" spans="1:10" ht="12.75" customHeight="1">
      <c r="A4791" s="147" t="str">
        <f>IF('TRI-1C'!$AH$13="","",'TRI-1C'!$AH$13)</f>
        <v>Identificar instituciones y profesiones que brindan servicios a la comunidad y los roles que ellos cumplen.</v>
      </c>
      <c r="B4791" s="139"/>
      <c r="C4791" s="139"/>
      <c r="F4791" s="128"/>
      <c r="G4791" s="124" t="str">
        <f>IF(A4791="","",VLOOKUP(J4761,'TRI-1C'!$B$18:$FH$61,33,FALSE))</f>
        <v>B-</v>
      </c>
      <c r="I4791" s="125" t="str">
        <f t="shared" si="181"/>
        <v>B-</v>
      </c>
      <c r="J4791" s="128"/>
    </row>
    <row r="4792" spans="1:10" ht="12.75" customHeight="1">
      <c r="A4792" s="148" t="str">
        <f>IF('TRI-1C'!$AI$13="","",'TRI-1C'!$AI$13)</f>
        <v>Identificar las profesiones, oficios y ocupaciones que cumplen los miembros de su familia.</v>
      </c>
      <c r="B4792" s="149"/>
      <c r="C4792" s="149"/>
      <c r="D4792" s="150"/>
      <c r="E4792" s="150"/>
      <c r="F4792" s="126"/>
      <c r="G4792" s="122" t="str">
        <f>IF(A4792="","",VLOOKUP(J4761,'TRI-1C'!$B$18:$FH$61,34,FALSE))</f>
        <v>B-</v>
      </c>
      <c r="H4792" s="150"/>
      <c r="I4792" s="127" t="str">
        <f t="shared" si="181"/>
        <v>B-</v>
      </c>
      <c r="J4792" s="126"/>
    </row>
    <row r="4793" spans="1:10" ht="12.75" customHeight="1">
      <c r="A4793" s="147" t="str">
        <f>IF('TRI-1C'!$AJ$13="","",'TRI-1C'!$AJ$13)</f>
        <v>Incrementar su campo de interrelación con otras personas a más del grupo familiar y escolar interactuando con mayor facilidad.</v>
      </c>
      <c r="B4793" s="139"/>
      <c r="C4793" s="139"/>
      <c r="F4793" s="128"/>
      <c r="G4793" s="124" t="str">
        <f>IF(A4793="","",VLOOKUP(J4761,'TRI-1C'!$B$18:$FH$61,35,FALSE))</f>
        <v>B-</v>
      </c>
      <c r="I4793" s="125" t="str">
        <f t="shared" si="181"/>
        <v>B-</v>
      </c>
      <c r="J4793" s="128"/>
    </row>
    <row r="4794" spans="1:10" ht="12.75" customHeight="1">
      <c r="A479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4794" s="158"/>
      <c r="C4794" s="158"/>
      <c r="D4794" s="158"/>
      <c r="E4794" s="158"/>
      <c r="F4794" s="159"/>
      <c r="G4794" s="122" t="str">
        <f>IF(A4794="","",VLOOKUP(J4761,'TRI-1C'!$B$18:$FH$61,36,FALSE))</f>
        <v>B-</v>
      </c>
      <c r="H4794" s="150"/>
      <c r="I4794" s="127" t="str">
        <f t="shared" si="181"/>
        <v>B-</v>
      </c>
      <c r="J4794" s="126"/>
    </row>
    <row r="4795" spans="1:10" ht="12.75" customHeight="1">
      <c r="A4795" s="11" t="str">
        <f>IF('TRI-1C'!$AL$13="","",'TRI-1C'!$AL$13)</f>
        <v>Participar juegos grupales siguiendo las reglas y asumiendo roles que le permitan mantener un ambiente armónico con sus pares. (D.EIB.10.11.)</v>
      </c>
      <c r="B4795" s="156"/>
      <c r="C4795" s="156"/>
      <c r="D4795" s="156"/>
      <c r="E4795" s="156"/>
      <c r="F4795" s="157"/>
      <c r="G4795" s="124" t="str">
        <f>IF(A4795="","",VLOOKUP(J4761,'TRI-1C'!$B$18:$FH$61,37,FALSE))</f>
        <v>B-</v>
      </c>
      <c r="I4795" s="125" t="str">
        <f t="shared" si="181"/>
        <v>B-</v>
      </c>
      <c r="J4795" s="128"/>
    </row>
    <row r="4796" spans="1:10" ht="12.75" customHeight="1">
      <c r="A4796" s="148" t="str">
        <f>IF('TRI-1C'!$AM$13="","",'TRI-1C'!$AM$13)</f>
        <v>Practicar la costumbre de ahorrar para ocasiones y casos especiales</v>
      </c>
      <c r="B4796" s="149"/>
      <c r="C4796" s="149"/>
      <c r="D4796" s="150"/>
      <c r="E4796" s="150"/>
      <c r="F4796" s="126"/>
      <c r="G4796" s="122" t="str">
        <f>IF(A4796="","",VLOOKUP(J4761,'TRI-1C'!$B$18:$FH$61,38,FALSE))</f>
        <v>B-</v>
      </c>
      <c r="H4796" s="150"/>
      <c r="I4796" s="127" t="str">
        <f t="shared" si="181"/>
        <v>B-</v>
      </c>
      <c r="J4796" s="126"/>
    </row>
    <row r="4797" spans="1:10" ht="12.75" customHeight="1">
      <c r="A479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4797" s="139"/>
      <c r="C4797" s="139"/>
      <c r="F4797" s="128"/>
      <c r="G4797" s="124" t="str">
        <f>IF(A4797="","",VLOOKUP(J4761,'TRI-1C'!$B$18:$FH$61,39,FALSE))</f>
        <v>B-</v>
      </c>
      <c r="I4797" s="125" t="str">
        <f t="shared" si="181"/>
        <v>B-</v>
      </c>
      <c r="J4797" s="128"/>
    </row>
    <row r="4798" spans="1:10" ht="12.75" customHeight="1">
      <c r="A4798" s="165" t="str">
        <f>'BI-1T'!$A$9</f>
        <v>RELACIONES CON EL MEDIO NATURAL Y CULTURAL</v>
      </c>
      <c r="B4798" s="149"/>
      <c r="C4798" s="149"/>
      <c r="D4798" s="150"/>
      <c r="E4798" s="150"/>
      <c r="F4798" s="126"/>
      <c r="G4798" s="122" t="str">
        <f>IF(A4798="","",VLOOKUP(J4761,'TRI-1C'!$B$18:$FH$61,40,FALSE))</f>
        <v>B-</v>
      </c>
      <c r="H4798" s="150"/>
      <c r="I4798" s="127"/>
      <c r="J4798" s="126"/>
    </row>
    <row r="4799" spans="1:10" ht="12.75" customHeight="1">
      <c r="A479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4799" s="139"/>
      <c r="C4799" s="139"/>
      <c r="F4799" s="128"/>
      <c r="G4799" s="124" t="str">
        <f>IF(A4799="","",VLOOKUP(J4761,'TRI-1C'!$B$18:$FH$61,41,FALSE))</f>
        <v>B-</v>
      </c>
      <c r="I4799" s="125" t="str">
        <f t="shared" ref="I4799:I4818" si="182">IF(G4799="","",G4799)</f>
        <v>B-</v>
      </c>
      <c r="J4799" s="128"/>
    </row>
    <row r="4800" spans="1:10" ht="12.75" customHeight="1">
      <c r="A4800" s="192" t="str">
        <f>IF('TRI-1C'!$AQ$13="","",'TRI-1C'!$AQ$13)</f>
        <v>Construir conexiones emocionales con su contexto natural (plantas, animales, agua, tierra, aire) y social.</v>
      </c>
      <c r="B4800" s="154"/>
      <c r="C4800" s="154"/>
      <c r="D4800" s="154"/>
      <c r="E4800" s="154"/>
      <c r="F4800" s="155"/>
      <c r="G4800" s="122" t="str">
        <f>IF(A4800="","",VLOOKUP(J4761,'TRI-1C'!$B$18:$FH$61,42,FALSE))</f>
        <v>B-</v>
      </c>
      <c r="H4800" s="150"/>
      <c r="I4800" s="127" t="str">
        <f t="shared" si="182"/>
        <v>B-</v>
      </c>
      <c r="J4800" s="126"/>
    </row>
    <row r="4801" spans="1:10" ht="12.75" customHeight="1">
      <c r="A4801" s="147" t="str">
        <f>IF('TRI-1C'!$AR$13="","",'TRI-1C'!$AR$13)</f>
        <v>dentificar en las actividades diarias oportunidades para aprovechar los recursos y reducir los residuos para proteger el entorno natural</v>
      </c>
      <c r="B4801" s="139"/>
      <c r="C4801" s="139"/>
      <c r="F4801" s="128"/>
      <c r="G4801" s="124" t="str">
        <f>IF(A4801="","",VLOOKUP(J4761,'TRI-1C'!$B$18:$FH$61,43,FALSE))</f>
        <v>B-</v>
      </c>
      <c r="I4801" s="125" t="str">
        <f t="shared" si="182"/>
        <v>B-</v>
      </c>
      <c r="J4801" s="128"/>
    </row>
    <row r="4802" spans="1:10" ht="12.75" customHeight="1">
      <c r="A4802" s="148" t="str">
        <f>IF('TRI-1C'!$AS$13="","",'TRI-1C'!$AS$13)</f>
        <v>Diferenciar entre alimentos nutritivos y no nutritivos identificando los beneficios de una alimentación sana y saludable.</v>
      </c>
      <c r="B4802" s="149"/>
      <c r="C4802" s="149"/>
      <c r="D4802" s="150"/>
      <c r="E4802" s="150"/>
      <c r="F4802" s="126"/>
      <c r="G4802" s="122" t="str">
        <f>IF(A4802="","",VLOOKUP(J4761,'TRI-1C'!$B$18:$FH$61,44,FALSE))</f>
        <v>B-</v>
      </c>
      <c r="H4802" s="150"/>
      <c r="I4802" s="127" t="str">
        <f t="shared" si="182"/>
        <v>B-</v>
      </c>
      <c r="J4802" s="126"/>
    </row>
    <row r="4803" spans="1:10" ht="12.75" customHeight="1">
      <c r="A4803" s="147" t="str">
        <f>IF('TRI-1C'!$AT$13="","",'TRI-1C'!$AT$13)</f>
        <v>Diferenciar entre lo que le pertenece, lo que pertenece a los demás y lo que pertenece al grupo o comunidad.</v>
      </c>
      <c r="B4803" s="139"/>
      <c r="C4803" s="139"/>
      <c r="F4803" s="128"/>
      <c r="G4803" s="124" t="str">
        <f>IF(A4803="","",VLOOKUP(J4761,'TRI-1C'!$B$18:$FH$61,45,FALSE))</f>
        <v>B-</v>
      </c>
      <c r="I4803" s="125" t="str">
        <f t="shared" si="182"/>
        <v>B-</v>
      </c>
      <c r="J4803" s="128"/>
    </row>
    <row r="4804" spans="1:10" ht="12.75" customHeight="1">
      <c r="A4804" s="148" t="str">
        <f>IF('TRI-1C'!$AU$13="","",'TRI-1C'!$AU$13)</f>
        <v>Diferenciar los seres vivos y elementos no vivos de su entorno explorando su mundo natural.</v>
      </c>
      <c r="B4804" s="158"/>
      <c r="C4804" s="158"/>
      <c r="D4804" s="158"/>
      <c r="E4804" s="158"/>
      <c r="F4804" s="159"/>
      <c r="G4804" s="122" t="str">
        <f>IF(A4804="","",VLOOKUP(J4761,'TRI-1C'!$B$18:$FH$61,46,FALSE))</f>
        <v>B-</v>
      </c>
      <c r="H4804" s="150"/>
      <c r="I4804" s="127" t="str">
        <f t="shared" si="182"/>
        <v>B-</v>
      </c>
      <c r="J4804" s="126"/>
    </row>
    <row r="4805" spans="1:10" ht="12.75" customHeight="1">
      <c r="A4805" s="11" t="str">
        <f>IF('TRI-1C'!$AV$13="","",'TRI-1C'!$AV$13)</f>
        <v>Establecer comparaciones entre los elementos del entorno a través de la discriminación sensorial.</v>
      </c>
      <c r="B4805" s="156"/>
      <c r="C4805" s="156"/>
      <c r="D4805" s="156"/>
      <c r="E4805" s="156"/>
      <c r="F4805" s="157"/>
      <c r="G4805" s="124" t="str">
        <f>IF(A4805="","",VLOOKUP(J4761,'TRI-1C'!$B$18:$FH$61,47,FALSE))</f>
        <v>B-</v>
      </c>
      <c r="I4805" s="125" t="str">
        <f t="shared" si="182"/>
        <v>B-</v>
      </c>
      <c r="J4805" s="128"/>
    </row>
    <row r="4806" spans="1:10" ht="12.75" customHeight="1">
      <c r="A4806" s="148" t="str">
        <f>IF('TRI-1C'!$AW$13="","",'TRI-1C'!$AW$13)</f>
        <v>Explorar e identificar los diferentes elementos y fenómenos del entorno natural mediante procesos que propicien la indagación.</v>
      </c>
      <c r="B4806" s="149"/>
      <c r="C4806" s="149"/>
      <c r="D4806" s="150"/>
      <c r="E4806" s="150"/>
      <c r="F4806" s="126"/>
      <c r="G4806" s="122" t="str">
        <f>IF(A4806="","",VLOOKUP(J4761,'TRI-1C'!$B$18:$FH$61,48,FALSE))</f>
        <v>B-</v>
      </c>
      <c r="H4806" s="150"/>
      <c r="I4806" s="127" t="str">
        <f t="shared" si="182"/>
        <v>B-</v>
      </c>
      <c r="J4806" s="126"/>
    </row>
    <row r="4807" spans="1:10" ht="12.75" customHeight="1">
      <c r="A4807" s="147" t="str">
        <f>IF('TRI-1C'!$AX$13="","",'TRI-1C'!$AX$13)</f>
        <v>Identificar características de las plantas por su utilidad, estableciendo diferencias entre ellas.</v>
      </c>
      <c r="B4807" s="139"/>
      <c r="C4807" s="139"/>
      <c r="F4807" s="128"/>
      <c r="G4807" s="124" t="str">
        <f>IF(A4807="","",VLOOKUP(J4761,'TRI-1C'!$B$18:$FH$61,49,FALSE))</f>
        <v>B-</v>
      </c>
      <c r="I4807" s="125" t="str">
        <f t="shared" si="182"/>
        <v>B-</v>
      </c>
      <c r="J4807" s="128"/>
    </row>
    <row r="4808" spans="1:10" ht="12.75" customHeight="1">
      <c r="A4808" s="148" t="str">
        <f>IF('TRI-1C'!$AY$13="","",'TRI-1C'!$AY$13)</f>
        <v>Identificar las características de los animales domésticos y silvestres estableciendo las diferencias entre ellos.</v>
      </c>
      <c r="B4808" s="149"/>
      <c r="C4808" s="149"/>
      <c r="D4808" s="150"/>
      <c r="E4808" s="150"/>
      <c r="F4808" s="126"/>
      <c r="G4808" s="122" t="str">
        <f>IF(A4808="","",VLOOKUP(J4761,'TRI-1C'!$B$18:$FH$61,50,FALSE))</f>
        <v>B-</v>
      </c>
      <c r="H4808" s="150"/>
      <c r="I4808" s="127" t="str">
        <f t="shared" si="182"/>
        <v>B-</v>
      </c>
      <c r="J4808" s="126"/>
    </row>
    <row r="4809" spans="1:10" ht="12.75" customHeight="1">
      <c r="A4809" s="147" t="str">
        <f>IF('TRI-1C'!$AZ$13="","",'TRI-1C'!$AZ$13)</f>
        <v>Identificar las características del mar y reconocerlo como una parte integral del territorio nacional</v>
      </c>
      <c r="B4809" s="139"/>
      <c r="C4809" s="139"/>
      <c r="F4809" s="128"/>
      <c r="G4809" s="124" t="str">
        <f>IF(A4809="","",VLOOKUP(J4761,'TRI-1C'!$B$18:$FH$61,51,FALSE))</f>
        <v>B-</v>
      </c>
      <c r="I4809" s="125" t="str">
        <f t="shared" si="182"/>
        <v>B-</v>
      </c>
      <c r="J4809" s="128"/>
    </row>
    <row r="4810" spans="1:10" ht="12.75" customHeight="1">
      <c r="A4810" s="192" t="str">
        <f>IF('TRI-1C'!$BA$13="","",'TRI-1C'!$BA$13)</f>
        <v>Identificar prácticas socioculturales de su localidad demostrando curiosidad ante sus tradiciones.</v>
      </c>
      <c r="B4810" s="154"/>
      <c r="C4810" s="154"/>
      <c r="D4810" s="154"/>
      <c r="E4810" s="154"/>
      <c r="F4810" s="155"/>
      <c r="G4810" s="122" t="str">
        <f>IF(A4810="","",VLOOKUP(J4761,'TRI-1C'!$B$18:$FH$61,52,FALSE))</f>
        <v>B-</v>
      </c>
      <c r="H4810" s="150"/>
      <c r="I4810" s="127" t="str">
        <f t="shared" si="182"/>
        <v>B-</v>
      </c>
      <c r="J4810" s="126"/>
    </row>
    <row r="4811" spans="1:10" ht="12.75" customHeight="1">
      <c r="A4811" s="147" t="str">
        <f>IF('TRI-1C'!$BB$13="","",'TRI-1C'!$BB$13)</f>
        <v>Observar el proceso del ciclo vital de las plantas mediante actividades de experimentación.</v>
      </c>
      <c r="B4811" s="139"/>
      <c r="C4811" s="139"/>
      <c r="F4811" s="128"/>
      <c r="G4811" s="124" t="str">
        <f>IF(A4811="","",VLOOKUP(J4761,'TRI-1C'!$B$18:$FH$61,53,FALSE))</f>
        <v>B-</v>
      </c>
      <c r="I4811" s="125" t="str">
        <f t="shared" si="182"/>
        <v>B-</v>
      </c>
      <c r="J4811" s="128"/>
    </row>
    <row r="4812" spans="1:10" ht="12.75" customHeight="1">
      <c r="A4812" s="148" t="str">
        <f>IF('TRI-1C'!$BC$13="","",'TRI-1C'!$BC$13)</f>
        <v>Participar en actividades lúdicas para identificar prácticas de movilidad que ayudan a cuidar el planeta</v>
      </c>
      <c r="B4812" s="149"/>
      <c r="C4812" s="149"/>
      <c r="D4812" s="150"/>
      <c r="E4812" s="150"/>
      <c r="F4812" s="126"/>
      <c r="G4812" s="122" t="str">
        <f>IF(A4812="","",VLOOKUP(J4761,'TRI-1C'!$B$18:$FH$61,54,FALSE))</f>
        <v>B-</v>
      </c>
      <c r="H4812" s="150"/>
      <c r="I4812" s="127" t="str">
        <f t="shared" si="182"/>
        <v>B-</v>
      </c>
      <c r="J4812" s="126"/>
    </row>
    <row r="4813" spans="1:10" ht="12.75" customHeight="1">
      <c r="A4813" s="147" t="str">
        <f>IF('TRI-1C'!$BD$13="","",'TRI-1C'!$BD$13)</f>
        <v>Participar en algunas prácticas tradicionales de su entorno disfrutando y respetando las diferentes manifestaciones culturales</v>
      </c>
      <c r="B4813" s="139"/>
      <c r="C4813" s="139"/>
      <c r="F4813" s="128"/>
      <c r="G4813" s="124" t="str">
        <f>IF(A4813="","",VLOOKUP(J4761,'TRI-1C'!$B$18:$FH$61,55,FALSE))</f>
        <v>B-</v>
      </c>
      <c r="I4813" s="125" t="str">
        <f t="shared" si="182"/>
        <v>B-</v>
      </c>
      <c r="J4813" s="128"/>
    </row>
    <row r="4814" spans="1:10" ht="12.75" customHeight="1">
      <c r="A4814" s="148" t="str">
        <f>IF('TRI-1C'!$BE$13="","",'TRI-1C'!$BE$13)</f>
        <v>Practicar hábitos de cuidado y conservación del medio ambiente que eviten la contaminación del aire, suelo y agua. (D.EIB.10.19.)</v>
      </c>
      <c r="B4814" s="158"/>
      <c r="C4814" s="158"/>
      <c r="D4814" s="158"/>
      <c r="E4814" s="158"/>
      <c r="F4814" s="159"/>
      <c r="G4814" s="122" t="str">
        <f>IF(A4814="","",VLOOKUP(J4761,'TRI-1C'!$B$18:$FH$61,56,FALSE))</f>
        <v>B-</v>
      </c>
      <c r="H4814" s="150"/>
      <c r="I4814" s="127" t="str">
        <f t="shared" si="182"/>
        <v>B-</v>
      </c>
      <c r="J4814" s="126"/>
    </row>
    <row r="4815" spans="1:10" ht="12.75" customHeight="1">
      <c r="A4815" s="11" t="str">
        <f>IF('TRI-1C'!$BF$13="","",'TRI-1C'!$BF$13)</f>
        <v>Realizar acciones de cuidado y protección de plantas y animales de su entorno erradicando actitudes de maltrato.</v>
      </c>
      <c r="B4815" s="156"/>
      <c r="C4815" s="156"/>
      <c r="D4815" s="156"/>
      <c r="E4815" s="156"/>
      <c r="F4815" s="157"/>
      <c r="G4815" s="124" t="str">
        <f>IF(A4815="","",VLOOKUP(J4761,'TRI-1C'!$B$18:$FH$61,57,FALSE))</f>
        <v>B-</v>
      </c>
      <c r="I4815" s="125" t="str">
        <f t="shared" si="182"/>
        <v>B-</v>
      </c>
      <c r="J4815" s="128"/>
    </row>
    <row r="4816" spans="1:10" ht="12.75" customHeight="1">
      <c r="A4816" s="148" t="str">
        <f>IF('TRI-1C'!$BG$13="","",'TRI-1C'!$BG$13)</f>
        <v>Reconocer cómo las personas utilizan el dinero en su entorno familiar para satisfacer sus necesidades y deseos</v>
      </c>
      <c r="B4816" s="149"/>
      <c r="C4816" s="149"/>
      <c r="D4816" s="150"/>
      <c r="E4816" s="150"/>
      <c r="F4816" s="126"/>
      <c r="G4816" s="122" t="str">
        <f>IF(A4816="","",VLOOKUP(J4761,'TRI-1C'!$B$18:$FH$61,58,FALSE))</f>
        <v>B-</v>
      </c>
      <c r="H4816" s="150"/>
      <c r="I4816" s="127" t="str">
        <f t="shared" si="182"/>
        <v>B-</v>
      </c>
      <c r="J4816" s="126"/>
    </row>
    <row r="4817" spans="1:10" ht="12.75" customHeight="1">
      <c r="A4817" s="147" t="str">
        <f>IF('TRI-1C'!$BH$13="","",'TRI-1C'!$BH$13)</f>
        <v>Reconocer las consecuencias de no cuidar sus pertenencias.</v>
      </c>
      <c r="B4817" s="139"/>
      <c r="C4817" s="139"/>
      <c r="F4817" s="128"/>
      <c r="G4817" s="124" t="str">
        <f>IF(A4817="","",VLOOKUP(J4761,'TRI-1C'!$B$18:$FH$61,59,FALSE))</f>
        <v>B-</v>
      </c>
      <c r="I4817" s="125" t="str">
        <f t="shared" si="182"/>
        <v>B-</v>
      </c>
      <c r="J4817" s="128"/>
    </row>
    <row r="4818" spans="1:10" ht="12.75" customHeight="1">
      <c r="A481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4818" s="149"/>
      <c r="C4818" s="149"/>
      <c r="D4818" s="150"/>
      <c r="E4818" s="150"/>
      <c r="F4818" s="126"/>
      <c r="G4818" s="122" t="str">
        <f>IF(A4818="","",VLOOKUP(J4761,'TRI-1C'!$B$18:$FH$61,60,FALSE))</f>
        <v>B-</v>
      </c>
      <c r="H4818" s="150"/>
      <c r="I4818" s="127" t="str">
        <f t="shared" si="182"/>
        <v>B-</v>
      </c>
      <c r="J4818" s="126"/>
    </row>
    <row r="4819" spans="1:10" ht="12.75" customHeight="1">
      <c r="A4819" s="164" t="str">
        <f>'BI-1T'!$A$10</f>
        <v>RELACIONES LOGICAS MATEMATICAS</v>
      </c>
      <c r="B4819" s="139"/>
      <c r="C4819" s="139"/>
      <c r="F4819" s="128"/>
      <c r="G4819" s="124" t="str">
        <f>IF(A4819="","",VLOOKUP(J4761,'TRI-1C'!$B$18:$FH$61,61,FALSE))</f>
        <v>B-</v>
      </c>
      <c r="I4819" s="125"/>
      <c r="J4819" s="128"/>
    </row>
    <row r="4820" spans="1:10" ht="12.75" customHeight="1">
      <c r="A4820" s="192" t="str">
        <f>IF('TRI-1C'!$BK$13="","",'TRI-1C'!$BK$13)</f>
        <v>Asociar las formas de los objetos del entorno con figuras geométricas bidimensionales</v>
      </c>
      <c r="B4820" s="154"/>
      <c r="C4820" s="154"/>
      <c r="D4820" s="154"/>
      <c r="E4820" s="154"/>
      <c r="F4820" s="155"/>
      <c r="G4820" s="122" t="str">
        <f>IF(A4820="","",VLOOKUP(J4761,'TRI-1C'!$B$18:$FH$61,62,FALSE))</f>
        <v>B+</v>
      </c>
      <c r="H4820" s="150"/>
      <c r="I4820" s="127" t="str">
        <f t="shared" ref="I4820:I4841" si="183">IF(G4820="","",G4820)</f>
        <v>B+</v>
      </c>
      <c r="J4820" s="126"/>
    </row>
    <row r="4821" spans="1:10" ht="12.75" customHeight="1">
      <c r="A4821" s="147" t="str">
        <f>IF('TRI-1C'!$BL$13="","",'TRI-1C'!$BL$13)</f>
        <v>Clasificar objetos con dos atributos (tamaño, color o forma).</v>
      </c>
      <c r="B4821" s="139"/>
      <c r="C4821" s="139"/>
      <c r="F4821" s="128"/>
      <c r="G4821" s="124" t="str">
        <f>IF(A4821="","",VLOOKUP(J4761,'TRI-1C'!$B$18:$FH$61,63,FALSE))</f>
        <v>B+</v>
      </c>
      <c r="I4821" s="125" t="str">
        <f t="shared" si="183"/>
        <v>B+</v>
      </c>
      <c r="J4821" s="128"/>
    </row>
    <row r="4822" spans="1:10" ht="12.75" customHeight="1">
      <c r="A4822" s="148" t="str">
        <f>IF('TRI-1C'!$BM$13="","",'TRI-1C'!$BM$13)</f>
        <v>Comparar y armar colecciones de más, igual y menos objetos.</v>
      </c>
      <c r="B4822" s="149"/>
      <c r="C4822" s="149"/>
      <c r="D4822" s="150"/>
      <c r="E4822" s="150"/>
      <c r="F4822" s="126"/>
      <c r="G4822" s="122" t="str">
        <f>IF(A4822="","",VLOOKUP(J4761,'TRI-1C'!$B$18:$FH$61,64,FALSE))</f>
        <v>B+</v>
      </c>
      <c r="H4822" s="150"/>
      <c r="I4822" s="127" t="str">
        <f t="shared" si="183"/>
        <v>B+</v>
      </c>
      <c r="J4822" s="126"/>
    </row>
    <row r="4823" spans="1:10" ht="12.75" customHeight="1">
      <c r="A4823" s="147" t="str">
        <f>IF('TRI-1C'!$BN$13="","",'TRI-1C'!$BN$13)</f>
        <v>Comparar y ordenar secuencialmente un conjunto pequeño de objetos de acuerdo con su tamaño.</v>
      </c>
      <c r="B4823" s="139"/>
      <c r="C4823" s="139"/>
      <c r="F4823" s="128"/>
      <c r="G4823" s="124" t="str">
        <f>IF(A4823="","",VLOOKUP(J4761,'TRI-1C'!$B$18:$FH$61,65,FALSE))</f>
        <v>B+</v>
      </c>
      <c r="I4823" s="125" t="str">
        <f t="shared" si="183"/>
        <v>B+</v>
      </c>
      <c r="J4823" s="128"/>
    </row>
    <row r="4824" spans="1:10" ht="12.75" customHeight="1">
      <c r="A4824" s="148" t="str">
        <f>IF('TRI-1C'!$BO$13="","",'TRI-1C'!$BO$13)</f>
        <v>Comprender la relación de número-cantidad hasta el 10.</v>
      </c>
      <c r="B4824" s="158"/>
      <c r="C4824" s="158"/>
      <c r="D4824" s="158"/>
      <c r="E4824" s="158"/>
      <c r="F4824" s="159"/>
      <c r="G4824" s="122" t="str">
        <f>IF(A4824="","",VLOOKUP(J4761,'TRI-1C'!$B$18:$FH$61,66,FALSE))</f>
        <v>B+</v>
      </c>
      <c r="H4824" s="150"/>
      <c r="I4824" s="127" t="str">
        <f t="shared" si="183"/>
        <v>B+</v>
      </c>
      <c r="J4824" s="126"/>
    </row>
    <row r="4825" spans="1:10" ht="12.75" customHeight="1">
      <c r="A4825" s="11" t="str">
        <f>IF('TRI-1C'!$BP$13="","",'TRI-1C'!$BP$13)</f>
        <v>Comprender la relación del numeral (representación simbólica del número) con la cantidad hasta el 5.</v>
      </c>
      <c r="B4825" s="156"/>
      <c r="C4825" s="156"/>
      <c r="D4825" s="156"/>
      <c r="E4825" s="156"/>
      <c r="F4825" s="157"/>
      <c r="G4825" s="124" t="str">
        <f>IF(A4825="","",VLOOKUP(J4761,'TRI-1C'!$B$18:$FH$61,67,FALSE))</f>
        <v>B+</v>
      </c>
      <c r="I4825" s="125" t="str">
        <f t="shared" si="183"/>
        <v>B+</v>
      </c>
      <c r="J4825" s="128"/>
    </row>
    <row r="4826" spans="1:10" ht="12.75" customHeight="1">
      <c r="A4826" s="148" t="str">
        <f>IF('TRI-1C'!$BQ$13="","",'TRI-1C'!$BQ$13)</f>
        <v>Contar oralmente del 1 al 15 con secuencia numérica.</v>
      </c>
      <c r="B4826" s="149"/>
      <c r="C4826" s="149"/>
      <c r="D4826" s="150"/>
      <c r="E4826" s="150"/>
      <c r="F4826" s="126"/>
      <c r="G4826" s="122" t="str">
        <f>IF(A4826="","",VLOOKUP(J4761,'TRI-1C'!$B$18:$FH$61,68,FALSE))</f>
        <v>B+</v>
      </c>
      <c r="H4826" s="150"/>
      <c r="I4826" s="127" t="str">
        <f t="shared" si="183"/>
        <v>B+</v>
      </c>
      <c r="J4826" s="126"/>
    </row>
    <row r="4827" spans="1:10" ht="12.75" customHeight="1">
      <c r="A4827" s="147" t="str">
        <f>IF('TRI-1C'!$BR$13="","",'TRI-1C'!$BR$13)</f>
        <v>Continuar y reproducir patrones simples con objetos concretos y representaciones gráficas.</v>
      </c>
      <c r="B4827" s="139"/>
      <c r="C4827" s="139"/>
      <c r="F4827" s="128"/>
      <c r="G4827" s="124" t="str">
        <f>IF(A4827="","",VLOOKUP(J4761,'TRI-1C'!$B$18:$FH$61,69,FALSE))</f>
        <v>B+</v>
      </c>
      <c r="I4827" s="125" t="str">
        <f t="shared" si="183"/>
        <v>B+</v>
      </c>
      <c r="J4827" s="128"/>
    </row>
    <row r="4828" spans="1:10" ht="12.75" customHeight="1">
      <c r="A4828" s="148" t="str">
        <f>IF('TRI-1C'!$BS$13="","",'TRI-1C'!$BS$13)</f>
        <v>Establecer la relación de correspondencia entre los elementos de colecciones de objetos.</v>
      </c>
      <c r="B4828" s="149"/>
      <c r="C4828" s="149"/>
      <c r="D4828" s="150"/>
      <c r="E4828" s="150"/>
      <c r="F4828" s="126"/>
      <c r="G4828" s="122" t="str">
        <f>IF(A4828="","",VLOOKUP(J4761,'TRI-1C'!$B$18:$FH$61,70,FALSE))</f>
        <v>B+</v>
      </c>
      <c r="H4828" s="150"/>
      <c r="I4828" s="127" t="str">
        <f t="shared" si="183"/>
        <v>B+</v>
      </c>
      <c r="J4828" s="126"/>
    </row>
    <row r="4829" spans="1:10" ht="12.75" customHeight="1">
      <c r="A4829" s="147" t="str">
        <f>IF('TRI-1C'!$BT$13="","",'TRI-1C'!$BT$13)</f>
        <v>Identificar características de mañana, tarde y noche</v>
      </c>
      <c r="B4829" s="139"/>
      <c r="C4829" s="139"/>
      <c r="F4829" s="128"/>
      <c r="G4829" s="124" t="str">
        <f>IF(A4829="","",VLOOKUP(J4761,'TRI-1C'!$B$18:$FH$61,71,FALSE))</f>
        <v>B+</v>
      </c>
      <c r="I4829" s="125" t="str">
        <f t="shared" si="183"/>
        <v>B+</v>
      </c>
      <c r="J4829" s="128"/>
    </row>
    <row r="4830" spans="1:10" ht="12.75" customHeight="1">
      <c r="A4830" s="192" t="str">
        <f>IF('TRI-1C'!$BU$13="","",'TRI-1C'!$BU$13)</f>
        <v>Identificar en los objetos las nociones de medida: largo/ corto, grueso/delgado.</v>
      </c>
      <c r="B4830" s="154"/>
      <c r="C4830" s="154"/>
      <c r="D4830" s="154"/>
      <c r="E4830" s="154"/>
      <c r="F4830" s="155"/>
      <c r="G4830" s="122" t="str">
        <f>IF(A4830="","",VLOOKUP(J4761,'TRI-1C'!$B$18:$FH$61,72,FALSE))</f>
        <v>B+</v>
      </c>
      <c r="H4830" s="150"/>
      <c r="I4830" s="127" t="str">
        <f t="shared" si="183"/>
        <v>B+</v>
      </c>
      <c r="J4830" s="126"/>
    </row>
    <row r="4831" spans="1:10" ht="12.75" customHeight="1">
      <c r="A4831" s="147" t="str">
        <f>IF('TRI-1C'!$BV$13="","",'TRI-1C'!$BV$13)</f>
        <v>Identificar figuras geométricas básicas: círculo, cuadrado y triángulo en objetos del entorno y en representaciones gráficas.</v>
      </c>
      <c r="B4831" s="139"/>
      <c r="C4831" s="139"/>
      <c r="F4831" s="128"/>
      <c r="G4831" s="124" t="str">
        <f>IF(A4831="","",VLOOKUP(J4761,'TRI-1C'!$B$18:$FH$61,73,FALSE))</f>
        <v>B+</v>
      </c>
      <c r="I4831" s="125" t="str">
        <f t="shared" si="183"/>
        <v>B+</v>
      </c>
      <c r="J4831" s="128"/>
    </row>
    <row r="4832" spans="1:10" ht="12.75" customHeight="1">
      <c r="A4832" s="148" t="str">
        <f>IF('TRI-1C'!$BW$13="","",'TRI-1C'!$BW$13)</f>
        <v>Identificar la diferencia entre lo que se desea y lo que se necesita</v>
      </c>
      <c r="B4832" s="149"/>
      <c r="C4832" s="149"/>
      <c r="D4832" s="150"/>
      <c r="E4832" s="150"/>
      <c r="F4832" s="126"/>
      <c r="G4832" s="122" t="str">
        <f>IF(A4832="","",VLOOKUP(J4761,'TRI-1C'!$B$18:$FH$61,74,FALSE))</f>
        <v>B+</v>
      </c>
      <c r="H4832" s="150"/>
      <c r="I4832" s="127" t="str">
        <f t="shared" si="183"/>
        <v>B+</v>
      </c>
      <c r="J4832" s="126"/>
    </row>
    <row r="4833" spans="1:10" ht="12.75" customHeight="1">
      <c r="A4833" s="147" t="str">
        <f>IF('TRI-1C'!$BX$13="","",'TRI-1C'!$BX$13)</f>
        <v>Identificar las nociones de tiempo en acciones que siceden antes, ahora y después</v>
      </c>
      <c r="B4833" s="139"/>
      <c r="C4833" s="139"/>
      <c r="F4833" s="128"/>
      <c r="G4833" s="124" t="str">
        <f>IF(A4833="","",VLOOKUP(J4761,'TRI-1C'!$B$18:$FH$61,75,FALSE))</f>
        <v>B+</v>
      </c>
      <c r="I4833" s="125" t="str">
        <f t="shared" si="183"/>
        <v>B+</v>
      </c>
      <c r="J4833" s="128"/>
    </row>
    <row r="4834" spans="1:10" ht="12.75" customHeight="1">
      <c r="A4834" s="148" t="str">
        <f>IF('TRI-1C'!$BY$13="","",'TRI-1C'!$BY$13)</f>
        <v>Identificar los números de emergencia a través de actividades lúdicas, y reconocer cuándo pedir ayuda en situaciones sencillas.</v>
      </c>
      <c r="B4834" s="158"/>
      <c r="C4834" s="158"/>
      <c r="D4834" s="158"/>
      <c r="E4834" s="158"/>
      <c r="F4834" s="159"/>
      <c r="G4834" s="122" t="str">
        <f>IF(A4834="","",VLOOKUP(J4761,'TRI-1C'!$B$18:$FH$61,76,FALSE))</f>
        <v>B+</v>
      </c>
      <c r="H4834" s="150"/>
      <c r="I4834" s="127" t="str">
        <f t="shared" si="183"/>
        <v>B+</v>
      </c>
      <c r="J4834" s="126"/>
    </row>
    <row r="4835" spans="1:10" ht="12.75" customHeight="1">
      <c r="A4835" s="11" t="str">
        <f>IF('TRI-1C'!$BZ$13="","",'TRI-1C'!$BZ$13)</f>
        <v>Identificar semejanzas y diferencias en objetos del entorno con criterios de forma, color y tamaño</v>
      </c>
      <c r="B4835" s="156"/>
      <c r="C4835" s="156"/>
      <c r="D4835" s="156"/>
      <c r="E4835" s="156"/>
      <c r="F4835" s="157"/>
      <c r="G4835" s="124" t="str">
        <f>IF(A4835="","",VLOOKUP(J4761,'TRI-1C'!$B$18:$FH$61,77,FALSE))</f>
        <v>B+</v>
      </c>
      <c r="I4835" s="125" t="str">
        <f t="shared" si="183"/>
        <v>B+</v>
      </c>
      <c r="J4835" s="128"/>
    </row>
    <row r="4836" spans="1:10" ht="12.75" customHeight="1">
      <c r="A4836" s="148" t="str">
        <f>IF('TRI-1C'!$CA$13="","",'TRI-1C'!$CA$13)</f>
        <v>Ordenar en secuencias lógica sucesos de hasta cinco eventos en representaciones gráficas de sus actividades de la rutina diaria y en escenas de cuentos</v>
      </c>
      <c r="B4836" s="149"/>
      <c r="C4836" s="149"/>
      <c r="D4836" s="150"/>
      <c r="E4836" s="150"/>
      <c r="F4836" s="126"/>
      <c r="G4836" s="122" t="str">
        <f>IF(A4836="","",VLOOKUP(J4761,'TRI-1C'!$B$18:$FH$61,78,FALSE))</f>
        <v>B+</v>
      </c>
      <c r="H4836" s="150"/>
      <c r="I4836" s="127" t="str">
        <f t="shared" si="183"/>
        <v>B+</v>
      </c>
      <c r="J4836" s="126"/>
    </row>
    <row r="4837" spans="1:10" ht="12.75" customHeight="1">
      <c r="A4837" s="147" t="str">
        <f>IF('TRI-1C'!$CB$13="","",'TRI-1C'!$CB$13)</f>
        <v>Reconocer billetes y monedas en situaciones de la vida real</v>
      </c>
      <c r="B4837" s="139"/>
      <c r="C4837" s="139"/>
      <c r="F4837" s="128"/>
      <c r="G4837" s="124" t="str">
        <f>IF(A4837="","",VLOOKUP(J4761,'TRI-1C'!$B$18:$FH$61,79,FALSE))</f>
        <v>B+</v>
      </c>
      <c r="I4837" s="125" t="str">
        <f t="shared" si="183"/>
        <v>B+</v>
      </c>
      <c r="J4837" s="128"/>
    </row>
    <row r="4838" spans="1:10" ht="12.75" customHeight="1">
      <c r="A483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4838" s="149"/>
      <c r="C4838" s="149"/>
      <c r="D4838" s="150"/>
      <c r="E4838" s="150"/>
      <c r="F4838" s="126"/>
      <c r="G4838" s="122" t="str">
        <f>IF(A4838="","",VLOOKUP(J4761,'TRI-1C'!$B$18:$FH$61,80,FALSE))</f>
        <v>B+</v>
      </c>
      <c r="H4838" s="150"/>
      <c r="I4838" s="127" t="str">
        <f t="shared" si="183"/>
        <v>B+</v>
      </c>
      <c r="J4838" s="126"/>
    </row>
    <row r="4839" spans="1:10" ht="12.75" customHeight="1">
      <c r="A4839" s="147" t="str">
        <f>IF('TRI-1C'!$CD$13="","",'TRI-1C'!$CD$13)</f>
        <v>Reconocer los colores secundarios en objetos e imágenes del entorno.</v>
      </c>
      <c r="B4839" s="139"/>
      <c r="C4839" s="139"/>
      <c r="F4839" s="128"/>
      <c r="G4839" s="124" t="str">
        <f>IF(A4839="","",VLOOKUP(J4761,'TRI-1C'!$B$18:$FH$61,81,FALSE))</f>
        <v>B+</v>
      </c>
      <c r="I4839" s="125" t="str">
        <f t="shared" si="183"/>
        <v>B+</v>
      </c>
      <c r="J4839" s="128"/>
    </row>
    <row r="4840" spans="1:10" ht="12.75" customHeight="1">
      <c r="A484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4840" s="154"/>
      <c r="C4840" s="154"/>
      <c r="D4840" s="154"/>
      <c r="E4840" s="154"/>
      <c r="F4840" s="155"/>
      <c r="G4840" s="122" t="str">
        <f>IF(A4840="","",VLOOKUP(J4761,'TRI-1C'!$B$18:$FH$61,82,FALSE))</f>
        <v>B+</v>
      </c>
      <c r="H4840" s="150"/>
      <c r="I4840" s="127" t="str">
        <f t="shared" si="183"/>
        <v>B+</v>
      </c>
      <c r="J4840" s="126"/>
    </row>
    <row r="4841" spans="1:10" ht="12.75" customHeight="1">
      <c r="A4841" s="147" t="str">
        <f>IF('TRI-1C'!$CF$13="","",'TRI-1C'!$CF$13)</f>
        <v>Relacionar las distintas formas de adquirir dinero con el trabajo y el esfuerzo.</v>
      </c>
      <c r="B4841" s="139"/>
      <c r="C4841" s="139"/>
      <c r="F4841" s="128"/>
      <c r="G4841" s="124" t="str">
        <f>IF(A4841="","",VLOOKUP(J4761,'TRI-1C'!$B$18:$FH$61,83,FALSE))</f>
        <v>B+</v>
      </c>
      <c r="I4841" s="125" t="str">
        <f t="shared" si="183"/>
        <v>B+</v>
      </c>
      <c r="J4841" s="128"/>
    </row>
    <row r="4842" spans="1:10" ht="12.75" customHeight="1">
      <c r="A4842" s="165" t="str">
        <f>'BI-1T'!$A$11</f>
        <v>COMPRENSIÓN Y EXPRESION DEL LENGUAJE</v>
      </c>
      <c r="B4842" s="149"/>
      <c r="C4842" s="149"/>
      <c r="D4842" s="150"/>
      <c r="E4842" s="150"/>
      <c r="F4842" s="126"/>
      <c r="G4842" s="122" t="str">
        <f>IF(A4842="","",VLOOKUP(J4761,'TRI-1C'!$B$18:$FH$61,84,FALSE))</f>
        <v>B+</v>
      </c>
      <c r="H4842" s="150"/>
      <c r="I4842" s="127"/>
      <c r="J4842" s="126"/>
    </row>
    <row r="4843" spans="1:10" ht="12.75" customHeight="1">
      <c r="A4843" s="147" t="str">
        <f>IF('TRI-1C'!$CH$13="","",'TRI-1C'!$CH$13)</f>
        <v>Asociar la imagen de la portada con el título de los cuentos conocidos.</v>
      </c>
      <c r="B4843" s="139"/>
      <c r="C4843" s="139"/>
      <c r="F4843" s="128"/>
      <c r="G4843" s="124" t="str">
        <f>IF(A4843="","",VLOOKUP(J4761,'TRI-1C'!$B$18:$FH$61,85,FALSE))</f>
        <v>A+</v>
      </c>
      <c r="I4843" s="125" t="str">
        <f t="shared" ref="I4843:I4863" si="184">IF(G4843="","",G4843)</f>
        <v>A+</v>
      </c>
      <c r="J4843" s="128"/>
    </row>
    <row r="4844" spans="1:10" ht="12.75" customHeight="1">
      <c r="A4844" s="148" t="str">
        <f>IF('TRI-1C'!$CI$13="","",'TRI-1C'!$CI$13)</f>
        <v>Colaborar en la creación de textos colectivos con la ayuda del docente.</v>
      </c>
      <c r="B4844" s="158"/>
      <c r="C4844" s="158"/>
      <c r="D4844" s="158"/>
      <c r="E4844" s="158"/>
      <c r="F4844" s="159"/>
      <c r="G4844" s="122" t="str">
        <f>IF(A4844="","",VLOOKUP(J4761,'TRI-1C'!$B$18:$FH$61,86,FALSE))</f>
        <v>A+</v>
      </c>
      <c r="H4844" s="150"/>
      <c r="I4844" s="127" t="str">
        <f t="shared" si="184"/>
        <v>A+</v>
      </c>
      <c r="J4844" s="126"/>
    </row>
    <row r="4845" spans="1:10" ht="12.75" customHeight="1">
      <c r="A4845" s="11" t="str">
        <f>IF('TRI-1C'!$CJ$13="","",'TRI-1C'!$CJ$13)</f>
        <v>Comprender el derecho propio y de las otras personas a decir que no como una respuesta válida y respetable.</v>
      </c>
      <c r="B4845" s="156"/>
      <c r="C4845" s="156"/>
      <c r="D4845" s="156"/>
      <c r="E4845" s="156"/>
      <c r="F4845" s="157"/>
      <c r="G4845" s="124" t="str">
        <f>IF(A4845="","",VLOOKUP(J4761,'TRI-1C'!$B$18:$FH$61,87,FALSE))</f>
        <v>A+</v>
      </c>
      <c r="I4845" s="125" t="str">
        <f t="shared" si="184"/>
        <v>A+</v>
      </c>
      <c r="J4845" s="128"/>
    </row>
    <row r="4846" spans="1:10" ht="12.75" customHeight="1">
      <c r="A4846" s="148" t="str">
        <f>IF('TRI-1C'!$CK$13="","",'TRI-1C'!$CK$13)</f>
        <v>Comunicarse a través de dibujos de objetos con detalles que lo vuelven identificables, como representación simbólica de sus ideas.</v>
      </c>
      <c r="B4846" s="149"/>
      <c r="C4846" s="149"/>
      <c r="D4846" s="150"/>
      <c r="E4846" s="150"/>
      <c r="F4846" s="126"/>
      <c r="G4846" s="122" t="str">
        <f>IF(A4846="","",VLOOKUP(J4761,'TRI-1C'!$B$18:$FH$61,88,FALSE))</f>
        <v>A+</v>
      </c>
      <c r="H4846" s="150"/>
      <c r="I4846" s="127" t="str">
        <f t="shared" si="184"/>
        <v>A+</v>
      </c>
      <c r="J4846" s="126"/>
    </row>
    <row r="4847" spans="1:10" ht="12.75" customHeight="1">
      <c r="A4847" s="147" t="str">
        <f>IF('TRI-1C'!$CL$13="","",'TRI-1C'!$CL$13)</f>
        <v>Comunicarse incorporando palabras nuevas a su vocabulario en función de los ambientes y experiencias en las que interactúa.</v>
      </c>
      <c r="B4847" s="139"/>
      <c r="C4847" s="139"/>
      <c r="F4847" s="128"/>
      <c r="G4847" s="124" t="str">
        <f>IF(A4847="","",VLOOKUP(J4761,'TRI-1C'!$B$18:$FH$61,89,FALSE))</f>
        <v>A+</v>
      </c>
      <c r="I4847" s="125" t="str">
        <f t="shared" si="184"/>
        <v>A+</v>
      </c>
      <c r="J4847" s="128"/>
    </row>
    <row r="4848" spans="1:10" ht="12.75" customHeight="1">
      <c r="A4848" s="148" t="str">
        <f>IF('TRI-1C'!$CM$13="","",'TRI-1C'!$CM$13)</f>
        <v>Contar un cuento en base a sus imágenes a partir de la portada y siguiendo la secuencia de las páginas.</v>
      </c>
      <c r="B4848" s="149"/>
      <c r="C4848" s="149"/>
      <c r="D4848" s="150"/>
      <c r="E4848" s="150"/>
      <c r="F4848" s="126"/>
      <c r="G4848" s="122" t="str">
        <f>IF(A4848="","",VLOOKUP(J4761,'TRI-1C'!$B$18:$FH$61,90,FALSE))</f>
        <v>A+</v>
      </c>
      <c r="H4848" s="150"/>
      <c r="I4848" s="127" t="str">
        <f t="shared" si="184"/>
        <v>A+</v>
      </c>
      <c r="J4848" s="126"/>
    </row>
    <row r="4849" spans="1:10" ht="12.75" customHeight="1">
      <c r="A4849" s="147" t="str">
        <f>IF('TRI-1C'!$CN$13="","",'TRI-1C'!$CN$13)</f>
        <v>Describir oralmente imágenes gráficas (pictogramas) y digitales, estructurando oraciones más elaboradas que describan a los objetos que observa.</v>
      </c>
      <c r="B4849" s="139"/>
      <c r="C4849" s="139"/>
      <c r="F4849" s="128"/>
      <c r="G4849" s="124" t="str">
        <f>IF(A4849="","",VLOOKUP(J4761,'TRI-1C'!$B$18:$FH$61,91,FALSE))</f>
        <v>A+</v>
      </c>
      <c r="I4849" s="125" t="str">
        <f t="shared" si="184"/>
        <v>A+</v>
      </c>
      <c r="J4849" s="128"/>
    </row>
    <row r="4850" spans="1:10" ht="12.75" customHeight="1">
      <c r="A4850" s="192" t="str">
        <f>IF('TRI-1C'!$CO$13="","",'TRI-1C'!$CO$13)</f>
        <v>Describir oralmente imágenes relacionadas con los derechos de las personas en situación de movilidad</v>
      </c>
      <c r="B4850" s="154"/>
      <c r="C4850" s="154"/>
      <c r="D4850" s="154"/>
      <c r="E4850" s="154"/>
      <c r="F4850" s="155"/>
      <c r="G4850" s="122" t="str">
        <f>IF(A4850="","",VLOOKUP(J4761,'TRI-1C'!$B$18:$FH$61,92,FALSE))</f>
        <v>A+</v>
      </c>
      <c r="H4850" s="150"/>
      <c r="I4850" s="127" t="str">
        <f t="shared" si="184"/>
        <v>A+</v>
      </c>
      <c r="J4850" s="126"/>
    </row>
    <row r="4851" spans="1:10" ht="12.75" customHeight="1">
      <c r="A4851" s="147" t="str">
        <f>IF('TRI-1C'!$CP$13="","",'TRI-1C'!$CP$13)</f>
        <v>Expresarse oralmente pronunciando correctamente la mayoría de las palabras puede presentarse dificultades en la pronunciación de s, y la r.</v>
      </c>
      <c r="B4851" s="139"/>
      <c r="C4851" s="139"/>
      <c r="F4851" s="128"/>
      <c r="G4851" s="124" t="str">
        <f>IF(A4851="","",VLOOKUP(J4761,'TRI-1C'!$B$18:$FH$61,93,FALSE))</f>
        <v>A+</v>
      </c>
      <c r="I4851" s="125" t="str">
        <f t="shared" si="184"/>
        <v>A+</v>
      </c>
      <c r="J4851" s="128"/>
    </row>
    <row r="4852" spans="1:10" ht="12.75" customHeight="1">
      <c r="A4852" s="148" t="str">
        <f>IF('TRI-1C'!$CQ$13="","",'TRI-1C'!$CQ$13)</f>
        <v>Expresarse utilizando oraciones cortas y completas manteniendo el orden de las palabras.</v>
      </c>
      <c r="B4852" s="149"/>
      <c r="C4852" s="149"/>
      <c r="D4852" s="150"/>
      <c r="E4852" s="150"/>
      <c r="F4852" s="126"/>
      <c r="G4852" s="122" t="str">
        <f>IF(A4852="","",VLOOKUP(J4761,'TRI-1C'!$B$18:$FH$61,94,FALSE))</f>
        <v>A+</v>
      </c>
      <c r="H4852" s="150"/>
      <c r="I4852" s="127" t="str">
        <f t="shared" si="184"/>
        <v>A+</v>
      </c>
      <c r="J4852" s="126"/>
    </row>
    <row r="4853" spans="1:10" ht="12.75" customHeight="1">
      <c r="A4853" s="147" t="str">
        <f>IF('TRI-1C'!$CR$13="","",'TRI-1C'!$CR$13)</f>
        <v>Identificar “auditivamente” el fonema (sonido) inicial de las palabras más utilizadas.</v>
      </c>
      <c r="B4853" s="139"/>
      <c r="C4853" s="139"/>
      <c r="F4853" s="128"/>
      <c r="G4853" s="124" t="str">
        <f>IF(A4853="","",VLOOKUP(J4761,'TRI-1C'!$B$18:$FH$61,95,FALSE))</f>
        <v>A+</v>
      </c>
      <c r="I4853" s="125" t="str">
        <f t="shared" si="184"/>
        <v>A+</v>
      </c>
      <c r="J4853" s="128"/>
    </row>
    <row r="4854" spans="1:10" ht="12.75" customHeight="1">
      <c r="A4854" s="148" t="str">
        <f>IF('TRI-1C'!$CS$13="","",'TRI-1C'!$CS$13)</f>
        <v>Identificar una persona adulta de confianza para solicitar apoyo al enfrentar desafíos emocionales en situaciones cotidianas del entorno escolar</v>
      </c>
      <c r="B4854" s="158"/>
      <c r="C4854" s="158"/>
      <c r="D4854" s="158"/>
      <c r="E4854" s="158"/>
      <c r="F4854" s="159"/>
      <c r="G4854" s="122" t="str">
        <f>IF(A4854="","",VLOOKUP(J4761,'TRI-1C'!$B$18:$FH$61,96,FALSE))</f>
        <v>A+</v>
      </c>
      <c r="H4854" s="150"/>
      <c r="I4854" s="127" t="str">
        <f t="shared" si="184"/>
        <v>A+</v>
      </c>
      <c r="J4854" s="126"/>
    </row>
    <row r="4855" spans="1:10" ht="12.75" customHeight="1">
      <c r="A4855" s="11" t="str">
        <f>IF('TRI-1C'!$CT$13="","",'TRI-1C'!$CT$13)</f>
        <v>Participar en conversaciones más complejas y largas manteniéndose dentro del tema.</v>
      </c>
      <c r="B4855" s="156"/>
      <c r="C4855" s="156"/>
      <c r="D4855" s="156"/>
      <c r="E4855" s="156"/>
      <c r="F4855" s="157"/>
      <c r="G4855" s="124" t="str">
        <f>IF(A4855="","",VLOOKUP(J4761,'TRI-1C'!$B$18:$FH$61,97,FALSE))</f>
        <v>A+</v>
      </c>
      <c r="I4855" s="125" t="str">
        <f t="shared" si="184"/>
        <v>A+</v>
      </c>
      <c r="J4855" s="128"/>
    </row>
    <row r="4856" spans="1:10" ht="12.75" customHeight="1">
      <c r="A4856" s="148" t="str">
        <f>IF('TRI-1C'!$CU$13="","",'TRI-1C'!$CU$13)</f>
        <v>Producir palabras que riman espontáneamente tomado en cuenta los sonidos finales de las mismas.</v>
      </c>
      <c r="B4856" s="149"/>
      <c r="C4856" s="149"/>
      <c r="D4856" s="150"/>
      <c r="E4856" s="150"/>
      <c r="F4856" s="126"/>
      <c r="G4856" s="122" t="str">
        <f>IF(A4856="","",VLOOKUP(J4761,'TRI-1C'!$B$18:$FH$61,98,FALSE))</f>
        <v>A+</v>
      </c>
      <c r="H4856" s="150"/>
      <c r="I4856" s="127" t="str">
        <f t="shared" si="184"/>
        <v>A+</v>
      </c>
      <c r="J4856" s="126"/>
    </row>
    <row r="4857" spans="1:10" ht="12.75" customHeight="1">
      <c r="A4857" s="147" t="str">
        <f>IF('TRI-1C'!$CV$13="","",'TRI-1C'!$CV$13)</f>
        <v>Realizar modificaciones del contenido de un cuento relatado por el adulto, cambiando partes del él como: acciones y final.</v>
      </c>
      <c r="B4857" s="139"/>
      <c r="C4857" s="139"/>
      <c r="F4857" s="128"/>
      <c r="G4857" s="124" t="str">
        <f>IF(A4857="","",VLOOKUP(J4761,'TRI-1C'!$B$18:$FH$61,99,FALSE))</f>
        <v>A+</v>
      </c>
      <c r="I4857" s="125" t="str">
        <f t="shared" si="184"/>
        <v>A+</v>
      </c>
      <c r="J4857" s="128"/>
    </row>
    <row r="4858" spans="1:10" ht="12.75" customHeight="1">
      <c r="A485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858" s="149"/>
      <c r="C4858" s="149"/>
      <c r="D4858" s="150"/>
      <c r="E4858" s="150"/>
      <c r="F4858" s="126"/>
      <c r="G4858" s="122" t="str">
        <f>IF(A4858="","",VLOOKUP(J4761,'TRI-1C'!$B$18:$FH$61,100,FALSE))</f>
        <v>A+</v>
      </c>
      <c r="H4858" s="150"/>
      <c r="I4858" s="127" t="str">
        <f t="shared" si="184"/>
        <v>A+</v>
      </c>
      <c r="J4858" s="126"/>
    </row>
    <row r="4859" spans="1:10" ht="12.75" customHeight="1">
      <c r="A4859" s="147" t="str">
        <f>IF('TRI-1C'!$CX$13="","",'TRI-1C'!$CX$13)</f>
        <v>Reconocer etiquetas y rótulos de su entorno inmediato y los “lee”.</v>
      </c>
      <c r="B4859" s="139"/>
      <c r="C4859" s="139"/>
      <c r="F4859" s="128"/>
      <c r="G4859" s="124" t="str">
        <f>IF(A4859="","",VLOOKUP(J4761,'TRI-1C'!$B$18:$FH$61,101,FALSE))</f>
        <v>A+</v>
      </c>
      <c r="I4859" s="125" t="str">
        <f t="shared" si="184"/>
        <v>A+</v>
      </c>
      <c r="J4859" s="128"/>
    </row>
    <row r="4860" spans="1:10" ht="12.75" customHeight="1">
      <c r="A4860" s="192" t="str">
        <f>IF('TRI-1C'!$CY$13="","",'TRI-1C'!$CY$13)</f>
        <v>Relatar cuentos, narrados por el adulto, manteniendo la secuencia, sin la ayuda del paratexto.</v>
      </c>
      <c r="B4860" s="154"/>
      <c r="C4860" s="154"/>
      <c r="D4860" s="154"/>
      <c r="E4860" s="154"/>
      <c r="F4860" s="155"/>
      <c r="G4860" s="122" t="str">
        <f>IF(A4860="","",VLOOKUP(J4761,'TRI-1C'!$B$18:$FH$61,102,FALSE))</f>
        <v>A+</v>
      </c>
      <c r="H4860" s="150"/>
      <c r="I4860" s="127" t="str">
        <f t="shared" si="184"/>
        <v>A+</v>
      </c>
      <c r="J4860" s="126"/>
    </row>
    <row r="4861" spans="1:10" ht="12.75" customHeight="1">
      <c r="A4861" s="147" t="str">
        <f>IF('TRI-1C'!$CZ$13="","",'TRI-1C'!$CZ$13)</f>
        <v>Reproducir trabalenguas sencillos, adivinanzas, canciones y poemas cortos, mejorando su pronunciación y potenciando su capacidad imaginativa.</v>
      </c>
      <c r="B4861" s="139"/>
      <c r="C4861" s="139"/>
      <c r="F4861" s="128"/>
      <c r="G4861" s="124" t="str">
        <f>IF(A4861="","",VLOOKUP(J4761,'TRI-1C'!$B$18:$FH$61,103,FALSE))</f>
        <v>A+</v>
      </c>
      <c r="I4861" s="125" t="str">
        <f t="shared" si="184"/>
        <v>A+</v>
      </c>
      <c r="J4861" s="128"/>
    </row>
    <row r="4862" spans="1:10" ht="12.75" customHeight="1">
      <c r="A4862" s="148" t="str">
        <f>IF('TRI-1C'!$DA$13="","",'TRI-1C'!$DA$13)</f>
        <v>Responder preguntas sobre un texto narrado por el adulto, relacionadas a los personajes y acciones principales.</v>
      </c>
      <c r="B4862" s="149"/>
      <c r="C4862" s="149"/>
      <c r="D4862" s="150"/>
      <c r="E4862" s="150"/>
      <c r="F4862" s="126"/>
      <c r="G4862" s="122" t="str">
        <f>IF(A4862="","",VLOOKUP(J4761,'TRI-1C'!$B$18:$FH$61,104,FALSE))</f>
        <v>A+</v>
      </c>
      <c r="H4862" s="150"/>
      <c r="I4862" s="127" t="str">
        <f t="shared" si="184"/>
        <v>A+</v>
      </c>
      <c r="J4862" s="126"/>
    </row>
    <row r="4863" spans="1:10" ht="12.75" customHeight="1">
      <c r="A4863" s="147" t="str">
        <f>IF('TRI-1C'!$DB$13="","",'TRI-1C'!$DB$13)</f>
        <v>Seguir instrucciones sencillas que involucren la ejecución de tres o más actividades</v>
      </c>
      <c r="B4863" s="139"/>
      <c r="C4863" s="139"/>
      <c r="F4863" s="128"/>
      <c r="G4863" s="124" t="str">
        <f>IF(A4863="","",VLOOKUP(J4761,'TRI-1C'!$B$18:$FH$61,105,FALSE))</f>
        <v>A+</v>
      </c>
      <c r="I4863" s="125" t="str">
        <f t="shared" si="184"/>
        <v>A+</v>
      </c>
      <c r="J4863" s="128"/>
    </row>
    <row r="4864" spans="1:10" ht="12.75" customHeight="1">
      <c r="A4864" s="165" t="str">
        <f>'BI-1T'!$A$12</f>
        <v>EXPRESIÓN ARTISTICA</v>
      </c>
      <c r="B4864" s="158"/>
      <c r="C4864" s="158"/>
      <c r="D4864" s="158"/>
      <c r="E4864" s="158"/>
      <c r="F4864" s="159"/>
      <c r="G4864" s="122" t="str">
        <f>IF(A4864="","",VLOOKUP(J4761,'TRI-1C'!$B$18:$FH$61,106,FALSE))</f>
        <v>A+</v>
      </c>
      <c r="H4864" s="150"/>
      <c r="I4864" s="127"/>
      <c r="J4864" s="126"/>
    </row>
    <row r="4865" spans="1:10" ht="12.75" customHeight="1">
      <c r="A4865" s="11" t="str">
        <f>IF('TRI-1C'!$DD$13="","",'TRI-1C'!$DD$13)</f>
        <v>Cantar canciones siguiendo el ritmo y coordinando con las expresiones de su cuerpo.</v>
      </c>
      <c r="B4865" s="156"/>
      <c r="C4865" s="156"/>
      <c r="D4865" s="156"/>
      <c r="E4865" s="156"/>
      <c r="F4865" s="157"/>
      <c r="G4865" s="124" t="str">
        <f>IF(A4865="","",VLOOKUP(J4761,'TRI-1C'!$B$18:$FH$61,107,FALSE))</f>
        <v>A+</v>
      </c>
      <c r="I4865" s="125" t="str">
        <f t="shared" ref="I4865:I4875" si="185">IF(G4865="","",G4865)</f>
        <v>A+</v>
      </c>
      <c r="J4865" s="128"/>
    </row>
    <row r="4866" spans="1:10" ht="12.75" customHeight="1">
      <c r="A4866" s="148" t="str">
        <f>IF('TRI-1C'!$DE$13="","",'TRI-1C'!$DE$13)</f>
        <v>Comunicar de manera escrita sus ideas intentando imitar letras o formas parecidas a letras.</v>
      </c>
      <c r="B4866" s="149"/>
      <c r="C4866" s="149"/>
      <c r="D4866" s="150"/>
      <c r="E4866" s="150"/>
      <c r="F4866" s="126"/>
      <c r="G4866" s="122" t="str">
        <f>IF(A4866="","",VLOOKUP(J4761,'TRI-1C'!$B$18:$FH$61,108,FALSE))</f>
        <v>A+</v>
      </c>
      <c r="H4866" s="150"/>
      <c r="I4866" s="127" t="str">
        <f t="shared" si="185"/>
        <v>A+</v>
      </c>
      <c r="J4866" s="126"/>
    </row>
    <row r="4867" spans="1:10" ht="12.75" customHeight="1">
      <c r="A4867" s="147" t="str">
        <f>IF('TRI-1C'!$DF$13="","",'TRI-1C'!$DF$13)</f>
        <v>Ejecutar patrones de más de dos ritmos con partes del cuerpo y elementos o instrumentos sonoros.</v>
      </c>
      <c r="B4867" s="139"/>
      <c r="C4867" s="139"/>
      <c r="F4867" s="128"/>
      <c r="G4867" s="124" t="str">
        <f>IF(A4867="","",VLOOKUP(J4761,'TRI-1C'!$B$18:$FH$61,109,FALSE))</f>
        <v>A+</v>
      </c>
      <c r="I4867" s="125" t="str">
        <f t="shared" si="185"/>
        <v>A+</v>
      </c>
      <c r="J4867" s="128"/>
    </row>
    <row r="4868" spans="1:10" ht="12.75" customHeight="1">
      <c r="A486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4868" s="149"/>
      <c r="C4868" s="149"/>
      <c r="D4868" s="150"/>
      <c r="E4868" s="150"/>
      <c r="F4868" s="126"/>
      <c r="G4868" s="122" t="str">
        <f>IF(A4868="","",VLOOKUP(J4761,'TRI-1C'!$B$18:$FH$61,110,FALSE))</f>
        <v>A+</v>
      </c>
      <c r="H4868" s="150"/>
      <c r="I4868" s="127" t="str">
        <f t="shared" si="185"/>
        <v>A+</v>
      </c>
      <c r="J4868" s="126"/>
    </row>
    <row r="4869" spans="1:10" ht="12.75" customHeight="1">
      <c r="A4869" s="147" t="str">
        <f>IF('TRI-1C'!$DH$13="","",'TRI-1C'!$DH$13)</f>
        <v>Expresar su opinión al observar una obra artística relacionada a la plástica o a la escultura.</v>
      </c>
      <c r="B4869" s="139"/>
      <c r="C4869" s="139"/>
      <c r="F4869" s="128"/>
      <c r="G4869" s="124" t="str">
        <f>IF(A4869="","",VLOOKUP(J4761,'TRI-1C'!$B$18:$FH$61,111,FALSE))</f>
        <v>A+</v>
      </c>
      <c r="I4869" s="125" t="str">
        <f t="shared" si="185"/>
        <v>A+</v>
      </c>
      <c r="J4869" s="128"/>
    </row>
    <row r="4870" spans="1:10" ht="12.75" customHeight="1">
      <c r="A4870" s="192" t="str">
        <f>IF('TRI-1C'!$DI$13="","",'TRI-1C'!$DI$13)</f>
        <v>Expresar sus vivencias y experiencias a través del dibujo libre.</v>
      </c>
      <c r="B4870" s="154"/>
      <c r="C4870" s="154"/>
      <c r="D4870" s="154"/>
      <c r="E4870" s="154"/>
      <c r="F4870" s="155"/>
      <c r="G4870" s="122" t="str">
        <f>IF(A4870="","",VLOOKUP(J4761,'TRI-1C'!$B$18:$FH$61,112,FALSE))</f>
        <v>A+</v>
      </c>
      <c r="H4870" s="150"/>
      <c r="I4870" s="127" t="str">
        <f t="shared" si="185"/>
        <v>A+</v>
      </c>
      <c r="J4870" s="126"/>
    </row>
    <row r="4871" spans="1:10" ht="12.75" customHeight="1">
      <c r="A4871" s="147" t="str">
        <f>IF('TRI-1C'!$DJ$13="","",'TRI-1C'!$DJ$13)</f>
        <v>Mantener el ritmo y las secuencias de pasos sencillos durante la ejecución de coreografías.</v>
      </c>
      <c r="B4871" s="139"/>
      <c r="C4871" s="139"/>
      <c r="F4871" s="128"/>
      <c r="G4871" s="124" t="str">
        <f>IF(A4871="","",VLOOKUP(J4761,'TRI-1C'!$B$18:$FH$61,113,FALSE))</f>
        <v>A+</v>
      </c>
      <c r="I4871" s="125" t="str">
        <f t="shared" si="185"/>
        <v>A+</v>
      </c>
      <c r="J4871" s="128"/>
    </row>
    <row r="4872" spans="1:10" ht="12.75" customHeight="1">
      <c r="A487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872" s="149"/>
      <c r="C4872" s="149"/>
      <c r="D4872" s="150"/>
      <c r="E4872" s="150"/>
      <c r="F4872" s="126"/>
      <c r="G4872" s="122" t="str">
        <f>IF(A4872="","",VLOOKUP(J4761,'TRI-1C'!$B$18:$FH$61,114,FALSE))</f>
        <v>A+</v>
      </c>
      <c r="H4872" s="150"/>
      <c r="I4872" s="127" t="str">
        <f t="shared" si="185"/>
        <v>A+</v>
      </c>
      <c r="J4872" s="126"/>
    </row>
    <row r="4873" spans="1:10" ht="12.75" customHeight="1">
      <c r="A4873" s="147" t="str">
        <f>IF('TRI-1C'!$DL$13="","",'TRI-1C'!$DL$13)</f>
        <v>Participar en dramatizaciones, asumiendo roles de diferentes personas del entorno y de personajes de cuentos e historietas.</v>
      </c>
      <c r="B4873" s="139"/>
      <c r="C4873" s="139"/>
      <c r="F4873" s="128"/>
      <c r="G4873" s="124" t="str">
        <f>IF(A4873="","",VLOOKUP(J4761,'TRI-1C'!$B$18:$FH$61,115,FALSE))</f>
        <v>A+</v>
      </c>
      <c r="I4873" s="125" t="str">
        <f t="shared" si="185"/>
        <v>A+</v>
      </c>
      <c r="J4873" s="128"/>
    </row>
    <row r="4874" spans="1:10" ht="12.75" customHeight="1">
      <c r="A4874" s="148" t="str">
        <f>IF('TRI-1C'!$DM$13="","",'TRI-1C'!$DM$13)</f>
        <v>Participar en rondas populares, bailes y juegos tradicionales, asumiendo los roles y respetando las reglas.</v>
      </c>
      <c r="B4874" s="158"/>
      <c r="C4874" s="158"/>
      <c r="D4874" s="158"/>
      <c r="E4874" s="158"/>
      <c r="F4874" s="159"/>
      <c r="G4874" s="122" t="str">
        <f>IF(A4874="","",VLOOKUP(J4761,'TRI-1C'!$B$18:$FH$61,116,FALSE))</f>
        <v>A+</v>
      </c>
      <c r="H4874" s="150"/>
      <c r="I4874" s="127" t="str">
        <f t="shared" si="185"/>
        <v>A+</v>
      </c>
      <c r="J4874" s="126"/>
    </row>
    <row r="4875" spans="1:10" ht="12.75" customHeight="1">
      <c r="A4875" s="11" t="str">
        <f>IF('TRI-1C'!$DN$13="","",'TRI-1C'!$DN$13)</f>
        <v>Realizar actividades creativas utilizando las técnicas grafo plásticas con variedad de materiales.</v>
      </c>
      <c r="B4875" s="156"/>
      <c r="C4875" s="156"/>
      <c r="D4875" s="156"/>
      <c r="E4875" s="156"/>
      <c r="F4875" s="157"/>
      <c r="G4875" s="124" t="str">
        <f>IF(A4875="","",VLOOKUP(J4761,'TRI-1C'!$B$18:$FH$61,117,FALSE))</f>
        <v>A+</v>
      </c>
      <c r="I4875" s="125" t="str">
        <f t="shared" si="185"/>
        <v>A+</v>
      </c>
      <c r="J4875" s="128"/>
    </row>
    <row r="4876" spans="1:10" ht="12.75" customHeight="1">
      <c r="A4876" s="165" t="str">
        <f>'BI-1T'!$A$13</f>
        <v>EXPRESION CORPORAL Y MOTRICIDAD</v>
      </c>
      <c r="B4876" s="149"/>
      <c r="C4876" s="149"/>
      <c r="D4876" s="150"/>
      <c r="E4876" s="150"/>
      <c r="F4876" s="126"/>
      <c r="G4876" s="122" t="str">
        <f>IF(A4876="","",VLOOKUP(J4761,'TRI-1C'!$B$18:$FH$61,118,FALSE))</f>
        <v>A+</v>
      </c>
      <c r="H4876" s="150"/>
      <c r="I4876" s="127"/>
      <c r="J4876" s="126"/>
    </row>
    <row r="4877" spans="1:10" ht="12.75" customHeight="1">
      <c r="A4877" s="147" t="str">
        <f>IF('TRI-1C'!$DP$13="","",'TRI-1C'!$DP$13)</f>
        <v>Caminar y correr con soltura y seguridad manteniendo el equilibrio a diferentes distancias, orientaciones y ritmos en espacios parciales.</v>
      </c>
      <c r="B4877" s="139"/>
      <c r="C4877" s="139"/>
      <c r="F4877" s="128"/>
      <c r="G4877" s="124" t="str">
        <f>IF(A4877="","",VLOOKUP(J4761,'TRI-1C'!$B$18:$FH$61,119,FALSE))</f>
        <v/>
      </c>
      <c r="I4877" s="125" t="str">
        <f t="shared" ref="I4877:I4904" si="186">IF(G4877="","",G4877)</f>
        <v/>
      </c>
      <c r="J4877" s="128"/>
    </row>
    <row r="4878" spans="1:10" ht="12.75" customHeight="1">
      <c r="A487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4878" s="149"/>
      <c r="C4878" s="149"/>
      <c r="D4878" s="150"/>
      <c r="E4878" s="150"/>
      <c r="F4878" s="126"/>
      <c r="G4878" s="122" t="str">
        <f>IF(A4878="","",VLOOKUP(J4761,'TRI-1C'!$B$18:$FH$61,120,FALSE))</f>
        <v/>
      </c>
      <c r="H4878" s="150"/>
      <c r="I4878" s="127" t="str">
        <f t="shared" si="186"/>
        <v/>
      </c>
      <c r="J4878" s="126"/>
    </row>
    <row r="4879" spans="1:10" ht="12.75" customHeight="1">
      <c r="A4879" s="147" t="str">
        <f>IF('TRI-1C'!$DR$13="","",'TRI-1C'!$DR$13)</f>
        <v>Discriminar sonidos onomatopéyicos y diferencia los sonidos naturales de los artificiales</v>
      </c>
      <c r="B4879" s="139"/>
      <c r="C4879" s="139"/>
      <c r="F4879" s="128"/>
      <c r="G4879" s="124" t="str">
        <f>IF(A4879="","",VLOOKUP(J4761,'TRI-1C'!$B$18:$FH$61,121,FALSE))</f>
        <v/>
      </c>
      <c r="I4879" s="125" t="str">
        <f t="shared" si="186"/>
        <v/>
      </c>
      <c r="J4879" s="128"/>
    </row>
    <row r="4880" spans="1:10" ht="12.75" customHeight="1">
      <c r="A4880" s="192" t="str">
        <f>IF('TRI-1C'!$DS$13="","",'TRI-1C'!$DS$13)</f>
        <v>Ejecutar actividades coordinadamente y con un control adecuado de fuerza y tonicidad muscular como: lanzar, atrapar y patear objetos y pelotas.</v>
      </c>
      <c r="B4880" s="154"/>
      <c r="C4880" s="154"/>
      <c r="D4880" s="154"/>
      <c r="E4880" s="154"/>
      <c r="F4880" s="155"/>
      <c r="G4880" s="122" t="str">
        <f>IF(A4880="","",VLOOKUP(J4761,'TRI-1C'!$B$18:$FH$61,122,FALSE))</f>
        <v/>
      </c>
      <c r="H4880" s="150"/>
      <c r="I4880" s="127" t="str">
        <f t="shared" si="186"/>
        <v/>
      </c>
      <c r="J4880" s="126"/>
    </row>
    <row r="4881" spans="1:10" ht="12.75" customHeight="1">
      <c r="A4881" s="147" t="str">
        <f>IF('TRI-1C'!$DT$13="","",'TRI-1C'!$DT$13)</f>
        <v>Emplear su lado dominante en la realización de la mayoría de las actividades que utilice la mano, ojo y pie.</v>
      </c>
      <c r="B4881" s="139"/>
      <c r="C4881" s="139"/>
      <c r="F4881" s="128"/>
      <c r="G4881" s="124" t="str">
        <f>IF(A4881="","",VLOOKUP(J4761,'TRI-1C'!$B$18:$FH$61,123,FALSE))</f>
        <v/>
      </c>
      <c r="I4881" s="125" t="str">
        <f t="shared" si="186"/>
        <v/>
      </c>
      <c r="J4881" s="128"/>
    </row>
    <row r="4882" spans="1:10" ht="12.75" customHeight="1">
      <c r="A4882" s="148" t="str">
        <f>IF('TRI-1C'!$DU$13="","",'TRI-1C'!$DU$13)</f>
        <v>Galopar y salticar coordinadamente con obstáculos ejecutando circuitos.</v>
      </c>
      <c r="B4882" s="149"/>
      <c r="C4882" s="149"/>
      <c r="D4882" s="150"/>
      <c r="E4882" s="150"/>
      <c r="F4882" s="126"/>
      <c r="G4882" s="122" t="str">
        <f>IF(A4882="","",VLOOKUP(J4761,'TRI-1C'!$B$18:$FH$61,124,FALSE))</f>
        <v/>
      </c>
      <c r="H4882" s="150"/>
      <c r="I4882" s="127" t="str">
        <f t="shared" si="186"/>
        <v/>
      </c>
      <c r="J4882" s="126"/>
    </row>
    <row r="4883" spans="1:10" ht="12.75" customHeight="1">
      <c r="A488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4883" s="139"/>
      <c r="C4883" s="139"/>
      <c r="F4883" s="128"/>
      <c r="G4883" s="124" t="str">
        <f>IF(A4883="","",VLOOKUP(J4761,'TRI-1C'!$B$18:$FH$61,125,FALSE))</f>
        <v/>
      </c>
      <c r="I4883" s="125" t="str">
        <f t="shared" si="186"/>
        <v/>
      </c>
      <c r="J4883" s="128"/>
    </row>
    <row r="4884" spans="1:10" ht="12.75" customHeight="1">
      <c r="A4884" s="148" t="str">
        <f>IF('TRI-1C'!$DW$13="","",'TRI-1C'!$DW$13)</f>
        <v>Mantener el equilibro al caminar sobre líneas rectas, curvas y quebradas con altura (aprox. 20 cm) logrando un adecuado control postural.</v>
      </c>
      <c r="B4884" s="158"/>
      <c r="C4884" s="158"/>
      <c r="D4884" s="158"/>
      <c r="E4884" s="158"/>
      <c r="F4884" s="159"/>
      <c r="G4884" s="122" t="str">
        <f>IF(A4884="","",VLOOKUP(J4761,'TRI-1C'!$B$18:$FH$61,126,FALSE))</f>
        <v/>
      </c>
      <c r="H4884" s="150"/>
      <c r="I4884" s="127" t="str">
        <f t="shared" si="186"/>
        <v/>
      </c>
      <c r="J4884" s="126"/>
    </row>
    <row r="4885" spans="1:10" ht="12.75" customHeight="1">
      <c r="A4885" s="11" t="str">
        <f>IF('TRI-1C'!$DX$13="","",'TRI-1C'!$DX$13)</f>
        <v>Mantener un adecuado control postural en diferentes posiciones del cuerpo y en desplazamientos.</v>
      </c>
      <c r="B4885" s="156"/>
      <c r="C4885" s="156"/>
      <c r="D4885" s="156"/>
      <c r="E4885" s="156"/>
      <c r="F4885" s="157"/>
      <c r="G4885" s="124" t="str">
        <f>IF(A4885="","",VLOOKUP(J4761,'TRI-1C'!$B$18:$FH$61,127,FALSE))</f>
        <v/>
      </c>
      <c r="I4885" s="125" t="str">
        <f t="shared" si="186"/>
        <v/>
      </c>
      <c r="J4885" s="128"/>
    </row>
    <row r="4886" spans="1:10" ht="12.75" customHeight="1">
      <c r="A4886" s="148" t="str">
        <f>IF('TRI-1C'!$DY$13="","",'TRI-1C'!$DY$13)</f>
        <v>Orientarse en el espacio realizando desplazamientos en función de consignas dadas con las nociones: entre, adelante-atrás, junto a, cerca-lejos</v>
      </c>
      <c r="B4886" s="149"/>
      <c r="C4886" s="149"/>
      <c r="D4886" s="150"/>
      <c r="E4886" s="150"/>
      <c r="F4886" s="126"/>
      <c r="G4886" s="122" t="str">
        <f>IF(A4886="","",VLOOKUP(J4761,'TRI-1C'!$B$18:$FH$61,128,FALSE))</f>
        <v/>
      </c>
      <c r="H4886" s="150"/>
      <c r="I4886" s="127" t="str">
        <f t="shared" si="186"/>
        <v/>
      </c>
      <c r="J4886" s="126"/>
    </row>
    <row r="4887" spans="1:10" ht="12.75" customHeight="1">
      <c r="A4887" s="147" t="str">
        <f>IF('TRI-1C'!$DZ$13="","",'TRI-1C'!$DZ$13)</f>
        <v>Realiza varios movimientos y desplazamientos combinados a diferentes velocidades (rápido, lento), duración (largos y corto).</v>
      </c>
      <c r="B4887" s="139"/>
      <c r="C4887" s="139"/>
      <c r="F4887" s="128"/>
      <c r="G4887" s="124" t="str">
        <f>IF(A4887="","",VLOOKUP(J4761,'TRI-1C'!$B$18:$FH$61,129,FALSE))</f>
        <v/>
      </c>
      <c r="I4887" s="125" t="str">
        <f t="shared" si="186"/>
        <v/>
      </c>
      <c r="J4887" s="128"/>
    </row>
    <row r="4888" spans="1:10" ht="12.75" customHeight="1">
      <c r="A4888" s="148" t="str">
        <f>IF('TRI-1C'!$EA$13="","",'TRI-1C'!$EA$13)</f>
        <v>Realizar actividades de coordinación visomotriz con niveles de dificultad creciente en el tamaño y tipo de materiales.</v>
      </c>
      <c r="B4888" s="149"/>
      <c r="C4888" s="149"/>
      <c r="D4888" s="150"/>
      <c r="E4888" s="150"/>
      <c r="F4888" s="126"/>
      <c r="G4888" s="122" t="str">
        <f>IF(A4888="","",VLOOKUP(J4761,'TRI-1C'!$B$18:$FH$61,130,FALSE))</f>
        <v/>
      </c>
      <c r="H4888" s="150"/>
      <c r="I4888" s="127" t="str">
        <f t="shared" si="186"/>
        <v/>
      </c>
      <c r="J4888" s="126"/>
    </row>
    <row r="4889" spans="1:10" ht="12.75" customHeight="1">
      <c r="A4889" s="147" t="str">
        <f>IF('TRI-1C'!$EB$13="","",'TRI-1C'!$EB$13)</f>
        <v>Realizar desplazamientos y movimientos combinados utilizando el espacio total y parcial a diferentes distancias (largas-cortas)</v>
      </c>
      <c r="B4889" s="139"/>
      <c r="C4889" s="139"/>
      <c r="F4889" s="128"/>
      <c r="G4889" s="124" t="str">
        <f>IF(A4889="","",VLOOKUP(J4761,'TRI-1C'!$B$18:$FH$61,131,FALSE))</f>
        <v/>
      </c>
      <c r="I4889" s="125" t="str">
        <f t="shared" si="186"/>
        <v/>
      </c>
      <c r="J4889" s="128"/>
    </row>
    <row r="4890" spans="1:10" ht="12.75" customHeight="1">
      <c r="A489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4890" s="154"/>
      <c r="C4890" s="154"/>
      <c r="D4890" s="154"/>
      <c r="E4890" s="154"/>
      <c r="F4890" s="155"/>
      <c r="G4890" s="122" t="str">
        <f>IF(A4890="","",VLOOKUP(J4761,'TRI-1C'!$B$18:$FH$61,132,FALSE))</f>
        <v>A+</v>
      </c>
      <c r="H4890" s="150"/>
      <c r="I4890" s="127" t="str">
        <f t="shared" si="186"/>
        <v>A+</v>
      </c>
      <c r="J4890" s="126"/>
    </row>
    <row r="4891" spans="1:10" ht="12.75" customHeight="1">
      <c r="A489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4891" s="139"/>
      <c r="C4891" s="139"/>
      <c r="F4891" s="128"/>
      <c r="G4891" s="124" t="str">
        <f>IF(A4891="","",VLOOKUP(J4761,'TRI-1C'!$B$18:$FH$61,133,FALSE))</f>
        <v>A+</v>
      </c>
      <c r="I4891" s="125" t="str">
        <f t="shared" si="186"/>
        <v>A+</v>
      </c>
      <c r="J4891" s="128"/>
    </row>
    <row r="4892" spans="1:10" ht="12.75" customHeight="1">
      <c r="A489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4892" s="149"/>
      <c r="C4892" s="149"/>
      <c r="D4892" s="150"/>
      <c r="E4892" s="150"/>
      <c r="F4892" s="126"/>
      <c r="G4892" s="122" t="str">
        <f>IF(A4892="","",VLOOKUP(J4761,'TRI-1C'!$B$18:$FH$61,134,FALSE))</f>
        <v>A+</v>
      </c>
      <c r="H4892" s="150"/>
      <c r="I4892" s="127" t="str">
        <f t="shared" si="186"/>
        <v>A+</v>
      </c>
      <c r="J4892" s="126"/>
    </row>
    <row r="4893" spans="1:10" ht="12.75" customHeight="1">
      <c r="A4893" s="147" t="str">
        <f>IF('TRI-1C'!$EF$13="","",'TRI-1C'!$EF$13)</f>
        <v>Realizar movimientos diferenciados con los lados laterales del cuerpo (un lado y otro lado).</v>
      </c>
      <c r="B4893" s="139"/>
      <c r="C4893" s="139"/>
      <c r="F4893" s="128"/>
      <c r="G4893" s="124" t="str">
        <f>IF(A4893="","",VLOOKUP(J4761,'TRI-1C'!$B$18:$FH$61,135,FALSE))</f>
        <v>A+</v>
      </c>
      <c r="I4893" s="125" t="str">
        <f t="shared" si="186"/>
        <v>A+</v>
      </c>
      <c r="J4893" s="128"/>
    </row>
    <row r="4894" spans="1:10" ht="12.75" customHeight="1">
      <c r="A4894" s="148" t="str">
        <f>IF('TRI-1C'!$EG$13="","",'TRI-1C'!$EG$13)</f>
        <v>Realizar movimientos para la coordinación de ojo y pie como: patear pelotas hacia un punto fijo determinado.</v>
      </c>
      <c r="B4894" s="158"/>
      <c r="C4894" s="158"/>
      <c r="D4894" s="158"/>
      <c r="E4894" s="158"/>
      <c r="F4894" s="159"/>
      <c r="G4894" s="122" t="str">
        <f>IF(A4894="","",VLOOKUP(J4761,'TRI-1C'!$B$18:$FH$61,136,FALSE))</f>
        <v>A+</v>
      </c>
      <c r="H4894" s="150"/>
      <c r="I4894" s="127" t="str">
        <f t="shared" si="186"/>
        <v>A+</v>
      </c>
      <c r="J4894" s="126"/>
    </row>
    <row r="4895" spans="1:10" ht="12.75" customHeight="1">
      <c r="A4895" s="11" t="str">
        <f>IF('TRI-1C'!$EH$13="","",'TRI-1C'!$EH$13)</f>
        <v>Realizar representaciones gráficas utilizando el dibujo con detalles que le dan intencionalidad y sentido para identificarlos</v>
      </c>
      <c r="B4895" s="156"/>
      <c r="C4895" s="156"/>
      <c r="D4895" s="156"/>
      <c r="E4895" s="156"/>
      <c r="F4895" s="157"/>
      <c r="G4895" s="124" t="str">
        <f>IF(A4895="","",VLOOKUP(J4761,'TRI-1C'!$B$18:$FH$61,137,FALSE))</f>
        <v>A+</v>
      </c>
      <c r="I4895" s="125" t="str">
        <f t="shared" si="186"/>
        <v>A+</v>
      </c>
      <c r="J4895" s="128"/>
    </row>
    <row r="4896" spans="1:10" ht="12.75" customHeight="1">
      <c r="A4896" s="148" t="str">
        <f>IF('TRI-1C'!$EI$13="","",'TRI-1C'!$EI$13)</f>
        <v>Reconocer la importancia del peatón y respetar su espacio en la vía mediante actividades lúdicas que fomenten el aprendizaje de normas de tránsito.</v>
      </c>
      <c r="B4896" s="149"/>
      <c r="C4896" s="149"/>
      <c r="D4896" s="150"/>
      <c r="E4896" s="150"/>
      <c r="F4896" s="126"/>
      <c r="G4896" s="122" t="str">
        <f>IF(A4896="","",VLOOKUP(J4761,'TRI-1C'!$B$18:$FH$61,138,FALSE))</f>
        <v>A+</v>
      </c>
      <c r="H4896" s="150"/>
      <c r="I4896" s="127" t="str">
        <f t="shared" si="186"/>
        <v>A+</v>
      </c>
      <c r="J4896" s="126"/>
    </row>
    <row r="4897" spans="1:10" ht="12.75" customHeight="1">
      <c r="A4897" s="147" t="str">
        <f>IF('TRI-1C'!$EJ$13="","",'TRI-1C'!$EJ$13)</f>
        <v>Representar la figura humana utilizando el monigote e incorporando detalles según la interiorización de su imagen corporal.</v>
      </c>
      <c r="B4897" s="139"/>
      <c r="C4897" s="139"/>
      <c r="F4897" s="128"/>
      <c r="G4897" s="124" t="str">
        <f>IF(A4897="","",VLOOKUP(J4761,'TRI-1C'!$B$18:$FH$61,139,FALSE))</f>
        <v>A+</v>
      </c>
      <c r="I4897" s="125" t="str">
        <f t="shared" si="186"/>
        <v>A+</v>
      </c>
      <c r="J4897" s="128"/>
    </row>
    <row r="4898" spans="1:10" ht="12.75" customHeight="1">
      <c r="A4898" s="148" t="str">
        <f>IF('TRI-1C'!$EK$13="","",'TRI-1C'!$EK$13)</f>
        <v>Saltar de un pie a otro alternadamente, de manera autónoma.</v>
      </c>
      <c r="B4898" s="149"/>
      <c r="C4898" s="149"/>
      <c r="D4898" s="150"/>
      <c r="E4898" s="150"/>
      <c r="F4898" s="126"/>
      <c r="G4898" s="122" t="str">
        <f>IF(A4898="","",VLOOKUP(J4761,'TRI-1C'!$B$18:$FH$61,140,FALSE))</f>
        <v>A+</v>
      </c>
      <c r="H4898" s="150"/>
      <c r="I4898" s="127" t="str">
        <f t="shared" si="186"/>
        <v>A+</v>
      </c>
      <c r="J4898" s="126"/>
    </row>
    <row r="4899" spans="1:10" ht="12.75" customHeight="1">
      <c r="A4899" s="147" t="str">
        <f>IF('TRI-1C'!$EL$13="","",'TRI-1C'!$EL$13)</f>
        <v>Saltar en dos pies en sentido vertical obstáculos de 20 a 30 cm en altura y en sentido horizontal longitudes de aproximadamente 50 a 70 cm.</v>
      </c>
      <c r="B4899" s="139"/>
      <c r="C4899" s="139"/>
      <c r="F4899" s="128"/>
      <c r="G4899" s="124" t="str">
        <f>IF(A4899="","",VLOOKUP(J4761,'TRI-1C'!$B$18:$FH$61,141,FALSE))</f>
        <v>A+</v>
      </c>
      <c r="I4899" s="125" t="str">
        <f t="shared" si="186"/>
        <v>A+</v>
      </c>
      <c r="J4899" s="128"/>
    </row>
    <row r="4900" spans="1:10" ht="12.75" customHeight="1">
      <c r="A4900" s="192" t="str">
        <f>IF('TRI-1C'!$EM$13="","",'TRI-1C'!$EM$13)</f>
        <v>Subir y bajar escaleras alternando los pies.</v>
      </c>
      <c r="B4900" s="154"/>
      <c r="C4900" s="154"/>
      <c r="D4900" s="154"/>
      <c r="E4900" s="154"/>
      <c r="F4900" s="155"/>
      <c r="G4900" s="122" t="str">
        <f>IF(A4900="","",VLOOKUP(J4761,'TRI-1C'!$B$18:$FH$61,142,FALSE))</f>
        <v>A+</v>
      </c>
      <c r="H4900" s="150"/>
      <c r="I4900" s="127" t="str">
        <f t="shared" si="186"/>
        <v>A+</v>
      </c>
      <c r="J4900" s="126"/>
    </row>
    <row r="4901" spans="1:10" ht="12.75" customHeight="1">
      <c r="A4901" s="147" t="str">
        <f>IF('TRI-1C'!$EN$13="","",'TRI-1C'!$EN$13)</f>
        <v>Trepar y reptar a diferentes ritmos y en posiciones corporales diversas (cúbito ventral y cúbito dorsal).</v>
      </c>
      <c r="B4901" s="139"/>
      <c r="C4901" s="139"/>
      <c r="F4901" s="128"/>
      <c r="G4901" s="124" t="str">
        <f>IF(A4901="","",VLOOKUP(J4761,'TRI-1C'!$B$18:$FH$61,143,FALSE))</f>
        <v>A+</v>
      </c>
      <c r="I4901" s="125" t="str">
        <f t="shared" si="186"/>
        <v>A+</v>
      </c>
      <c r="J4901" s="128"/>
    </row>
    <row r="4902" spans="1:10" ht="12.75" customHeight="1">
      <c r="A4902" s="148" t="str">
        <f>IF('TRI-1C'!$EO$13="","",'TRI-1C'!$EO$13)</f>
        <v>Ubicar algunas partes de su cuerpo en función de las nociones de al lado, junto a, cerca-lejos.</v>
      </c>
      <c r="B4902" s="149"/>
      <c r="C4902" s="149"/>
      <c r="D4902" s="150"/>
      <c r="E4902" s="150"/>
      <c r="F4902" s="126"/>
      <c r="G4902" s="122" t="str">
        <f>IF(A4902="","",VLOOKUP(J4761,'TRI-1C'!$B$18:$FH$61,144,FALSE))</f>
        <v>A+</v>
      </c>
      <c r="H4902" s="150"/>
      <c r="I4902" s="127" t="str">
        <f t="shared" si="186"/>
        <v>A+</v>
      </c>
      <c r="J4902" s="126"/>
    </row>
    <row r="4903" spans="1:10" ht="12.75" customHeight="1">
      <c r="A4903" s="147" t="str">
        <f>IF('TRI-1C'!$EP$13="","",'TRI-1C'!$EP$13)</f>
        <v>Utilizar el espacio parcial e inicia con el uso del espacio total para realizar representaciones gráficas.</v>
      </c>
      <c r="B4903" s="139"/>
      <c r="C4903" s="139"/>
      <c r="F4903" s="128"/>
      <c r="G4903" s="124" t="str">
        <f>IF(A4903="","",VLOOKUP(J4761,'TRI-1C'!$B$18:$FH$61,145,FALSE))</f>
        <v>A+</v>
      </c>
      <c r="I4903" s="125" t="str">
        <f t="shared" si="186"/>
        <v>A+</v>
      </c>
      <c r="J4903" s="128"/>
    </row>
    <row r="4904" spans="1:10" ht="12.75" customHeight="1">
      <c r="A4904" s="148" t="str">
        <f>IF('TRI-1C'!$EQ$13="","",'TRI-1C'!$EQ$13)</f>
        <v>Utilizar la pinza digital para coger lápices, marcadores, pinceles y diversos tipos de materiales.</v>
      </c>
      <c r="B4904" s="158"/>
      <c r="C4904" s="158"/>
      <c r="D4904" s="158"/>
      <c r="E4904" s="158"/>
      <c r="F4904" s="159"/>
      <c r="G4904" s="122" t="str">
        <f>IF(A4904="","",VLOOKUP(J4761,'TRI-1C'!$B$18:$FH$61,146,FALSE))</f>
        <v>A+</v>
      </c>
      <c r="H4904" s="150"/>
      <c r="I4904" s="127" t="str">
        <f t="shared" si="186"/>
        <v>A+</v>
      </c>
      <c r="J4904" s="126"/>
    </row>
    <row r="4905" spans="1:10" ht="12.75" customHeight="1">
      <c r="A4905" s="6" t="str">
        <f>NOTAS!$O$14</f>
        <v>CIVICA Y ACOMPAÑAMIENTO INTEGRAL</v>
      </c>
      <c r="B4905" s="156"/>
      <c r="C4905" s="156"/>
      <c r="D4905" s="156"/>
      <c r="E4905" s="156"/>
      <c r="F4905" s="157"/>
      <c r="G4905" s="124" t="str">
        <f>IF(A4905="","",VLOOKUP(J4761,'TRI-1C'!$B$18:$FH$61,146,FALSE))</f>
        <v>A+</v>
      </c>
      <c r="I4905" s="125"/>
      <c r="J4905" s="128"/>
    </row>
    <row r="4906" spans="1:10" ht="12.75" customHeight="1">
      <c r="A4906" s="148" t="str">
        <f>IF('TRI-1C'!$ES$13="","",'TRI-1C'!$ES$13)</f>
        <v/>
      </c>
      <c r="B4906" s="149"/>
      <c r="C4906" s="149"/>
      <c r="D4906" s="150"/>
      <c r="E4906" s="150"/>
      <c r="F4906" s="126"/>
      <c r="G4906" s="122" t="str">
        <f>IF(A4906="","",VLOOKUP(J4761,'TRI-1C'!$B$18:$FH$61,148,FALSE))</f>
        <v/>
      </c>
      <c r="H4906" s="150"/>
      <c r="I4906" s="127" t="str">
        <f t="shared" ref="I4906:I4915" si="187">IF(G4906="","",G4906)</f>
        <v/>
      </c>
      <c r="J4906" s="126"/>
    </row>
    <row r="4907" spans="1:10" ht="12.75" customHeight="1">
      <c r="A4907" s="147" t="str">
        <f>IF('TRI-1C'!$ET$13="","",'TRI-1C'!$ET$13)</f>
        <v>AUTOCONOCIMIENTO</v>
      </c>
      <c r="B4907" s="139"/>
      <c r="C4907" s="139"/>
      <c r="F4907" s="128"/>
      <c r="G4907" s="124" t="str">
        <f>IF(A4907="","",VLOOKUP(J4761,'TRI-1C'!$B$18:$FH$61,149,FALSE))</f>
        <v>S</v>
      </c>
      <c r="I4907" s="125" t="str">
        <f t="shared" si="187"/>
        <v>S</v>
      </c>
      <c r="J4907" s="128"/>
    </row>
    <row r="4908" spans="1:10" ht="12.75" customHeight="1">
      <c r="A4908" s="148" t="str">
        <f>IF('TRI-1C'!$EU$13="","",'TRI-1C'!$EU$13)</f>
        <v>PENSAMIENO CRITICO</v>
      </c>
      <c r="B4908" s="149"/>
      <c r="C4908" s="149"/>
      <c r="D4908" s="150"/>
      <c r="E4908" s="150"/>
      <c r="F4908" s="126"/>
      <c r="G4908" s="122" t="str">
        <f>IF(A4908="","",VLOOKUP(J4761,'TRI-1C'!$B$18:$FH$61,150,FALSE))</f>
        <v>S</v>
      </c>
      <c r="H4908" s="150"/>
      <c r="I4908" s="127" t="str">
        <f t="shared" si="187"/>
        <v>S</v>
      </c>
      <c r="J4908" s="126"/>
    </row>
    <row r="4909" spans="1:10" ht="12.75" customHeight="1">
      <c r="A4909" s="147" t="str">
        <f>IF('TRI-1C'!$EV$13="","",'TRI-1C'!$EV$13)</f>
        <v>MANEJO DE PROBLEMAS</v>
      </c>
      <c r="B4909" s="139"/>
      <c r="C4909" s="139"/>
      <c r="F4909" s="128"/>
      <c r="G4909" s="124" t="str">
        <f>IF(A4909="","",VLOOKUP(J4761,'TRI-1C'!$B$18:$FH$61,151,FALSE))</f>
        <v>S</v>
      </c>
      <c r="I4909" s="125" t="str">
        <f t="shared" si="187"/>
        <v>S</v>
      </c>
      <c r="J4909" s="128"/>
    </row>
    <row r="4910" spans="1:10" ht="12.75" customHeight="1">
      <c r="A4910" s="192" t="str">
        <f>IF('TRI-1C'!$EW$13="","",'TRI-1C'!$EW$13)</f>
        <v>TOMA DE DECISIONES</v>
      </c>
      <c r="B4910" s="154"/>
      <c r="C4910" s="154"/>
      <c r="D4910" s="154"/>
      <c r="E4910" s="154"/>
      <c r="F4910" s="155"/>
      <c r="G4910" s="122" t="str">
        <f>IF(A4910="","",VLOOKUP(J4761,'TRI-1C'!$B$18:$FH$61,152,FALSE))</f>
        <v>S</v>
      </c>
      <c r="H4910" s="150"/>
      <c r="I4910" s="127" t="str">
        <f t="shared" si="187"/>
        <v>S</v>
      </c>
      <c r="J4910" s="126"/>
    </row>
    <row r="4911" spans="1:10" ht="12.75" customHeight="1">
      <c r="A4911" s="147" t="str">
        <f>IF('TRI-1C'!$EX$13="","",'TRI-1C'!$EX$13)</f>
        <v>TRABAJO EN EQUIPO</v>
      </c>
      <c r="B4911" s="139"/>
      <c r="C4911" s="139"/>
      <c r="F4911" s="128"/>
      <c r="G4911" s="124" t="str">
        <f>IF(A4911="","",VLOOKUP(J4761,'TRI-1C'!$B$18:$FH$61,153,FALSE))</f>
        <v>S</v>
      </c>
      <c r="I4911" s="125" t="str">
        <f t="shared" si="187"/>
        <v>S</v>
      </c>
      <c r="J4911" s="128"/>
    </row>
    <row r="4912" spans="1:10" ht="12.75" customHeight="1">
      <c r="A4912" s="148" t="str">
        <f>IF('TRI-1C'!$EY$13="","",'TRI-1C'!$EY$13)</f>
        <v>CONCIENCIA SOCIAL</v>
      </c>
      <c r="B4912" s="149"/>
      <c r="C4912" s="149"/>
      <c r="D4912" s="150"/>
      <c r="E4912" s="150"/>
      <c r="F4912" s="126"/>
      <c r="G4912" s="122" t="str">
        <f>IF(A4912="","",VLOOKUP(J4761,'TRI-1C'!$B$18:$FH$61,154,FALSE))</f>
        <v>F</v>
      </c>
      <c r="H4912" s="150"/>
      <c r="I4912" s="127" t="str">
        <f t="shared" si="187"/>
        <v>F</v>
      </c>
      <c r="J4912" s="126"/>
    </row>
    <row r="4913" spans="1:10" ht="12.75" customHeight="1">
      <c r="A4913" s="147" t="str">
        <f>IF('TRI-1C'!$EZ$13="","",'TRI-1C'!$EZ$13)</f>
        <v xml:space="preserve">RELACIONES INTERPERSONALES	</v>
      </c>
      <c r="B4913" s="139"/>
      <c r="C4913" s="139"/>
      <c r="F4913" s="128"/>
      <c r="G4913" s="124" t="str">
        <f>IF(A4913="","",VLOOKUP(J4761,'TRI-1C'!$B$18:$FH$61,155,FALSE))</f>
        <v>F</v>
      </c>
      <c r="I4913" s="125" t="str">
        <f t="shared" si="187"/>
        <v>F</v>
      </c>
      <c r="J4913" s="128"/>
    </row>
    <row r="4914" spans="1:10" ht="12.75" customHeight="1">
      <c r="A4914" s="148" t="str">
        <f>IF('TRI-1C'!$FA$13="","",'TRI-1C'!$FA$13)</f>
        <v>MANEJO DE CONFLICTOS</v>
      </c>
      <c r="B4914" s="149"/>
      <c r="C4914" s="149"/>
      <c r="D4914" s="150"/>
      <c r="E4914" s="150"/>
      <c r="F4914" s="126"/>
      <c r="G4914" s="122" t="str">
        <f>IF(A4914="","",VLOOKUP(J4761,'TRI-1C'!$B$18:$FH$61,156,FALSE))</f>
        <v>F</v>
      </c>
      <c r="H4914" s="150"/>
      <c r="I4914" s="127" t="str">
        <f t="shared" si="187"/>
        <v>F</v>
      </c>
      <c r="J4914" s="126"/>
    </row>
    <row r="4915" spans="1:10" ht="12.75" customHeight="1">
      <c r="A4915" s="147" t="str">
        <f>IF('TRI-1C'!$FB$13="","",'TRI-1C'!$FB$13)</f>
        <v>MANEJO DE EMOCIONES Y SENTIMIENTOS</v>
      </c>
      <c r="B4915" s="139"/>
      <c r="C4915" s="139"/>
      <c r="F4915" s="128"/>
      <c r="G4915" s="124" t="str">
        <f>IF(A4915="","",VLOOKUP(J4761,'TRI-1C'!$B$18:$FH$61,157,FALSE))</f>
        <v>F</v>
      </c>
      <c r="I4915" s="125" t="str">
        <f t="shared" si="187"/>
        <v>F</v>
      </c>
      <c r="J4915" s="128"/>
    </row>
    <row r="4916" spans="1:10" ht="12.75" customHeight="1">
      <c r="A4916" s="151"/>
      <c r="B4916" s="129"/>
      <c r="C4916" s="129"/>
      <c r="D4916" s="130"/>
      <c r="E4916" s="130"/>
      <c r="F4916" s="131"/>
      <c r="G4916" s="132"/>
      <c r="H4916" s="130"/>
      <c r="I4916" s="133"/>
      <c r="J4916" s="131"/>
    </row>
    <row r="4917" spans="1:10" ht="12.75" customHeight="1">
      <c r="A4917" s="134"/>
      <c r="B4917" s="134"/>
      <c r="C4917" s="134"/>
      <c r="D4917" s="134"/>
      <c r="E4917" s="134"/>
      <c r="F4917" s="140"/>
      <c r="G4917" s="496"/>
      <c r="H4917" s="496"/>
      <c r="I4917" s="497"/>
      <c r="J4917" s="497"/>
    </row>
    <row r="4918" spans="1:10" ht="12.75" customHeight="1">
      <c r="A4918" s="487" t="s">
        <v>156</v>
      </c>
      <c r="B4918" s="488"/>
      <c r="C4918" s="135" t="s">
        <v>157</v>
      </c>
      <c r="G4918" s="494"/>
      <c r="H4918" s="494"/>
      <c r="I4918" s="494"/>
      <c r="J4918" s="494"/>
    </row>
    <row r="4919" spans="1:10" ht="12.75" customHeight="1">
      <c r="A4919" s="489" t="s">
        <v>158</v>
      </c>
      <c r="B4919" s="490"/>
      <c r="C4919" s="136" t="str">
        <f>VLOOKUP(J4761,'TRI-1C'!$B$18:$FH$61,160,FALSE)</f>
        <v>B+</v>
      </c>
      <c r="G4919" s="494"/>
      <c r="H4919" s="494"/>
      <c r="I4919" s="494"/>
      <c r="J4919" s="494"/>
    </row>
    <row r="4920" spans="1:10" ht="12.75" customHeight="1">
      <c r="A4920" s="491" t="s">
        <v>159</v>
      </c>
      <c r="B4920" s="492"/>
      <c r="C4920" s="493"/>
      <c r="G4920" s="494"/>
      <c r="H4920" s="494"/>
      <c r="I4920" s="494"/>
      <c r="J4920" s="494"/>
    </row>
    <row r="4921" spans="1:10" ht="12.75" customHeight="1">
      <c r="A4921" s="137" t="s">
        <v>160</v>
      </c>
      <c r="B4921" s="138"/>
      <c r="C4921" s="188" t="str">
        <f>VLOOKUP(J4761,'TRI-1C'!$B$18:$FH$61,161,FALSE)</f>
        <v/>
      </c>
      <c r="G4921" s="494"/>
      <c r="H4921" s="494"/>
      <c r="I4921" s="494"/>
      <c r="J4921" s="494"/>
    </row>
    <row r="4922" spans="1:10" ht="12.75" customHeight="1">
      <c r="A4922" s="137" t="s">
        <v>161</v>
      </c>
      <c r="B4922" s="138"/>
      <c r="C4922" s="188" t="str">
        <f>VLOOKUP(J4761,'TRI-1C'!$B$18:$FH$61,162,FALSE)</f>
        <v/>
      </c>
      <c r="G4922" s="494"/>
      <c r="H4922" s="494"/>
      <c r="I4922" s="494"/>
      <c r="J4922" s="494"/>
    </row>
    <row r="4923" spans="1:10" ht="12.75" customHeight="1">
      <c r="A4923" s="480" t="s">
        <v>163</v>
      </c>
      <c r="B4923" s="481"/>
      <c r="C4923" s="188">
        <f>VLOOKUP(J4761,'TRI-1C'!$B$18:$FH$61,163,FALSE)</f>
        <v>0</v>
      </c>
      <c r="G4923" s="494"/>
      <c r="H4923" s="494"/>
      <c r="I4923" s="494"/>
      <c r="J4923" s="494"/>
    </row>
    <row r="4924" spans="1:10" ht="12.75" customHeight="1">
      <c r="D4924" s="503" t="s">
        <v>162</v>
      </c>
      <c r="E4924" s="503"/>
      <c r="F4924" s="152">
        <f ca="1">NOW()</f>
        <v>45994.739222569442</v>
      </c>
    </row>
    <row r="4927" spans="1:10" ht="12.75" customHeight="1">
      <c r="G4927" s="112"/>
    </row>
    <row r="4929" spans="2:7" ht="12.75" customHeight="1">
      <c r="B4929" s="495" t="s">
        <v>164</v>
      </c>
      <c r="C4929" s="495"/>
      <c r="F4929" s="116" t="s">
        <v>165</v>
      </c>
      <c r="G4929" s="116" t="s">
        <v>165</v>
      </c>
    </row>
    <row r="4963" spans="1:10" ht="12.75" customHeight="1">
      <c r="A4963" s="111" t="s">
        <v>153</v>
      </c>
      <c r="C4963" t="str">
        <f>IF(VLOOKUP(J4966,NOTAS!$D$14:$P$60,2,FALSE)="","",VLOOKUP(J4966,NOTAS!$D$14:$P$60,2,FALSE))</f>
        <v>ZAMBRANO CEDEÑO LESLY GISELL</v>
      </c>
    </row>
    <row r="4964" spans="1:10" ht="12.75" customHeight="1">
      <c r="A4964" s="111" t="s">
        <v>154</v>
      </c>
      <c r="C4964" t="str">
        <f>NOTAS!$B$14&amp; " "&amp;NOTAS!$B$15</f>
        <v>INICIAL II A</v>
      </c>
      <c r="F4964" s="111"/>
      <c r="G4964" s="116"/>
      <c r="H4964" s="117"/>
      <c r="I4964" s="118"/>
      <c r="J4964" s="117"/>
    </row>
    <row r="4965" spans="1:10" ht="12.75" customHeight="1">
      <c r="A4965" s="111" t="s">
        <v>6</v>
      </c>
      <c r="C4965" t="str">
        <f>NOTAS!$B$18</f>
        <v>2025-2026 MATUTINA</v>
      </c>
      <c r="H4965" s="117"/>
      <c r="I4965" s="118"/>
      <c r="J4965" s="117"/>
    </row>
    <row r="4966" spans="1:10" ht="12.75" customHeight="1" thickBot="1">
      <c r="A4966" s="486" t="s">
        <v>167</v>
      </c>
      <c r="B4966" s="486"/>
      <c r="I4966" s="114" t="s">
        <v>74</v>
      </c>
      <c r="J4966" s="121">
        <v>25</v>
      </c>
    </row>
    <row r="4967" spans="1:10" ht="12.75" customHeight="1">
      <c r="A4967" s="482" t="s">
        <v>155</v>
      </c>
      <c r="B4967" s="483"/>
      <c r="C4967" s="483"/>
      <c r="D4967" s="483"/>
      <c r="E4967" s="483"/>
      <c r="F4967" s="484"/>
      <c r="G4967" s="485" t="s">
        <v>141</v>
      </c>
      <c r="H4967" s="483"/>
      <c r="I4967" s="498" t="s">
        <v>141</v>
      </c>
      <c r="J4967" s="499"/>
    </row>
    <row r="4968" spans="1:10" ht="12.75" customHeight="1">
      <c r="A4968" s="500" t="str">
        <f>IF('TRI-1C'!G$10="","",'TRI-1C'!G$10)</f>
        <v>IDENTIDAD Y AUTONOMÍA</v>
      </c>
      <c r="B4968" s="501"/>
      <c r="C4968" s="501"/>
      <c r="D4968" s="501"/>
      <c r="E4968" s="501"/>
      <c r="F4968" s="502"/>
      <c r="G4968" s="160"/>
      <c r="H4968" s="161"/>
      <c r="I4968" s="162"/>
      <c r="J4968" s="163"/>
    </row>
    <row r="4969" spans="1:10" ht="12.75" customHeight="1">
      <c r="A4969" s="148" t="str">
        <f>IF('TRI-1C'!G$13="","",'TRI-1C'!G$13)</f>
        <v>Comunicar algunos datos de su identidad como: nombres completos, edad, nombres de familiares cercanos, lugar dónde vive.</v>
      </c>
      <c r="B4969" s="158"/>
      <c r="C4969" s="158"/>
      <c r="D4969" s="158"/>
      <c r="E4969" s="158"/>
      <c r="F4969" s="159"/>
      <c r="G4969" s="122" t="str">
        <f>IF(A4969="","",VLOOKUP(J4966,'TRI-1C'!$B$18:$FH$61,6,FALSE))</f>
        <v>A-</v>
      </c>
      <c r="H4969" s="150"/>
      <c r="I4969" s="127" t="str">
        <f>IF(G4969="","",G4969)</f>
        <v>A-</v>
      </c>
      <c r="J4969" s="126"/>
    </row>
    <row r="4970" spans="1:10" ht="12.75" customHeight="1">
      <c r="A4970" s="11" t="str">
        <f>IF('TRI-1C'!$H$13="","",'TRI-1C'!$H$13)</f>
        <v>Demostrar curiosidad por las características físicas (genitales) que le permiten reconocerse como niño y niña</v>
      </c>
      <c r="B4970" s="156"/>
      <c r="C4970" s="156"/>
      <c r="D4970" s="156"/>
      <c r="E4970" s="156"/>
      <c r="F4970" s="157"/>
      <c r="G4970" s="124" t="str">
        <f>IF(A4970="","",VLOOKUP(J4966,'TRI-1C'!$B$18:$FH$61,7,FALSE))</f>
        <v>A+</v>
      </c>
      <c r="I4970" s="125" t="str">
        <f t="shared" ref="I4970:I4986" si="188">IF(G4970="","",G4970)</f>
        <v>A+</v>
      </c>
      <c r="J4970" s="128"/>
    </row>
    <row r="4971" spans="1:10" ht="12.75" customHeight="1">
      <c r="A4971" s="148" t="str">
        <f>IF('TRI-1C'!$I$13="","",'TRI-1C'!$I$13)</f>
        <v>Identificar la importancia de usar el cinturón de seguridad para promover el autocuidado y la protección personal.</v>
      </c>
      <c r="B4971" s="149"/>
      <c r="C4971" s="149"/>
      <c r="D4971" s="150"/>
      <c r="E4971" s="150"/>
      <c r="F4971" s="126"/>
      <c r="G4971" s="122" t="str">
        <f>IF(A4971="","",VLOOKUP(J4966,'TRI-1C'!$B$18:$FH$61,8,FALSE))</f>
        <v>B-</v>
      </c>
      <c r="H4971" s="150"/>
      <c r="I4971" s="127" t="str">
        <f t="shared" si="188"/>
        <v>B-</v>
      </c>
      <c r="J4971" s="126"/>
    </row>
    <row r="4972" spans="1:10" ht="12.75" customHeight="1">
      <c r="A4972" s="147" t="str">
        <f>IF('TRI-1C'!$J$13="","",'TRI-1C'!$J$13)</f>
        <v>Identificar las situaciones de peligro a las que se puede exponer en su entorno inmediato y seguir pautas de comportamiento para evitarlas.</v>
      </c>
      <c r="B4972" s="139"/>
      <c r="C4972" s="139"/>
      <c r="F4972" s="128"/>
      <c r="G4972" s="124" t="str">
        <f>IF(A4972="","",VLOOKUP(J4966,'TRI-1C'!$B$18:$FH$61,9,FALSE))</f>
        <v>A+</v>
      </c>
      <c r="I4972" s="125" t="str">
        <f t="shared" si="188"/>
        <v>A+</v>
      </c>
      <c r="J4972" s="128"/>
    </row>
    <row r="4973" spans="1:10" ht="12.75" customHeight="1">
      <c r="A4973" s="148" t="str">
        <f>IF('TRI-1C'!$K$13="","",'TRI-1C'!$K$13)</f>
        <v>Identificar sus características físicas y las de las personas de su entorno como parte del proceso de aceptación de sí mismo y de respeto a los demás.</v>
      </c>
      <c r="B4973" s="149"/>
      <c r="C4973" s="149"/>
      <c r="D4973" s="150"/>
      <c r="E4973" s="150"/>
      <c r="F4973" s="126"/>
      <c r="G4973" s="122" t="str">
        <f>IF(A4973="","",VLOOKUP(J4966,'TRI-1C'!$B$18:$FH$61,10,FALSE))</f>
        <v>A+</v>
      </c>
      <c r="H4973" s="150"/>
      <c r="I4973" s="127" t="str">
        <f t="shared" si="188"/>
        <v>A+</v>
      </c>
      <c r="J4973" s="126"/>
    </row>
    <row r="4974" spans="1:10" ht="12.75" customHeight="1">
      <c r="A4974" s="147" t="str">
        <f>IF('TRI-1C'!$L$13="","",'TRI-1C'!$L$13)</f>
        <v>Identificar y manifestar sus emociones y sentimientos, expresando las causas de los mismos mediante el lenguaje verbal. (D.EIB.10.3.)</v>
      </c>
      <c r="B4974" s="139"/>
      <c r="C4974" s="139"/>
      <c r="F4974" s="128"/>
      <c r="G4974" s="124" t="str">
        <f>IF(A4974="","",VLOOKUP(J4966,'TRI-1C'!$B$18:$FH$61,11,FALSE))</f>
        <v>A+</v>
      </c>
      <c r="I4974" s="125" t="str">
        <f t="shared" si="188"/>
        <v>A+</v>
      </c>
      <c r="J4974" s="128"/>
    </row>
    <row r="4975" spans="1:10" ht="12.75" customHeight="1">
      <c r="A4975" s="192" t="str">
        <f>IF('TRI-1C'!$M$13="","",'TRI-1C'!$M$13)</f>
        <v>Identificarse como miembro de una familia reconociéndose como parte importante de la misma.</v>
      </c>
      <c r="B4975" s="154"/>
      <c r="C4975" s="154"/>
      <c r="D4975" s="154"/>
      <c r="E4975" s="154"/>
      <c r="F4975" s="155"/>
      <c r="G4975" s="122" t="str">
        <f>IF(A4975="","",VLOOKUP(J4966,'TRI-1C'!$B$18:$FH$61,12,FALSE))</f>
        <v>A+</v>
      </c>
      <c r="H4975" s="150"/>
      <c r="I4975" s="127" t="str">
        <f t="shared" si="188"/>
        <v>A+</v>
      </c>
      <c r="J4975" s="126"/>
    </row>
    <row r="4976" spans="1:10" ht="12.75" customHeight="1">
      <c r="A4976" s="147" t="str">
        <f>IF('TRI-1C'!$N$13="","",'TRI-1C'!$N$13)</f>
        <v>Practicar con autonomía hábitos de higiene personal como lavarse las manos, los dientes y la cara.</v>
      </c>
      <c r="B4976" s="139"/>
      <c r="C4976" s="139"/>
      <c r="F4976" s="128"/>
      <c r="G4976" s="124" t="str">
        <f>IF(A4976="","",VLOOKUP(J4966,'TRI-1C'!$B$18:$FH$61,13,FALSE))</f>
        <v>A+</v>
      </c>
      <c r="I4976" s="125" t="str">
        <f t="shared" si="188"/>
        <v>A+</v>
      </c>
      <c r="J4976" s="128"/>
    </row>
    <row r="4977" spans="1:10" ht="12.75" customHeight="1">
      <c r="A4977" s="148" t="str">
        <f>IF('TRI-1C'!$O$13="","",'TRI-1C'!$O$13)</f>
        <v>Practicar hábitos de orden ubicando los objetos en el lugar correspondiente.</v>
      </c>
      <c r="B4977" s="149"/>
      <c r="C4977" s="149"/>
      <c r="D4977" s="150"/>
      <c r="E4977" s="150"/>
      <c r="F4977" s="126"/>
      <c r="G4977" s="122" t="str">
        <f>IF(A4977="","",VLOOKUP(J4966,'TRI-1C'!$B$18:$FH$61,14,FALSE))</f>
        <v>A+</v>
      </c>
      <c r="H4977" s="150"/>
      <c r="I4977" s="127" t="str">
        <f t="shared" si="188"/>
        <v>A+</v>
      </c>
      <c r="J4977" s="126"/>
    </row>
    <row r="4978" spans="1:10" ht="12.75" customHeight="1">
      <c r="A4978" s="147" t="str">
        <f>IF('TRI-1C'!$P$13="","",'TRI-1C'!$P$13)</f>
        <v>Practicar las acciones a seguir en situaciones de riesgo como: temblores, incendios, entre otros, determinadas en el plan de contingencia institucional.</v>
      </c>
      <c r="B4978" s="139"/>
      <c r="C4978" s="139"/>
      <c r="F4978" s="128"/>
      <c r="G4978" s="124" t="str">
        <f>IF(A4978="","",VLOOKUP(J4966,'TRI-1C'!$B$18:$FH$61,15,FALSE))</f>
        <v>A+</v>
      </c>
      <c r="I4978" s="125" t="str">
        <f t="shared" si="188"/>
        <v>A+</v>
      </c>
      <c r="J4978" s="128"/>
    </row>
    <row r="4979" spans="1:10" ht="12.75" customHeight="1">
      <c r="A4979" s="148" t="str">
        <f>IF('TRI-1C'!$Q$13="","",'TRI-1C'!$Q$13)</f>
        <v>Practicar normas de seguridad para evitar accidentes a los que se puede exponer en su entorno inmediato.</v>
      </c>
      <c r="B4979" s="158"/>
      <c r="C4979" s="158"/>
      <c r="D4979" s="158"/>
      <c r="E4979" s="158"/>
      <c r="F4979" s="159"/>
      <c r="G4979" s="122" t="str">
        <f>IF(A4979="","",VLOOKUP(J4966,'TRI-1C'!$B$18:$FH$61,16,FALSE))</f>
        <v>A+</v>
      </c>
      <c r="H4979" s="150"/>
      <c r="I4979" s="127" t="str">
        <f t="shared" si="188"/>
        <v>A+</v>
      </c>
      <c r="J4979" s="126"/>
    </row>
    <row r="4980" spans="1:10" ht="12.75" customHeight="1">
      <c r="A4980" s="11" t="str">
        <f>IF('TRI-1C'!$R$13="","",'TRI-1C'!$R$13)</f>
        <v>Realiza independientemente normas de aseo al ir al baño.</v>
      </c>
      <c r="B4980" s="156"/>
      <c r="C4980" s="156"/>
      <c r="D4980" s="156"/>
      <c r="E4980" s="156"/>
      <c r="F4980" s="157"/>
      <c r="G4980" s="124" t="str">
        <f>IF(A4980="","",VLOOKUP(J4966,'TRI-1C'!$B$18:$FH$61,17,FALSE))</f>
        <v>A+</v>
      </c>
      <c r="I4980" s="125" t="str">
        <f t="shared" si="188"/>
        <v>A+</v>
      </c>
      <c r="J4980" s="128"/>
    </row>
    <row r="4981" spans="1:10" ht="12.75" customHeight="1">
      <c r="A4981" s="148" t="str">
        <f>IF('TRI-1C'!$S$13="","",'TRI-1C'!$S$13)</f>
        <v>Reconocer la importancia del uso del casco y demás indumentaria de pro tección para protegerse de lesiones en actividades que requieran su uso</v>
      </c>
      <c r="B4981" s="149"/>
      <c r="C4981" s="149"/>
      <c r="D4981" s="150"/>
      <c r="E4981" s="150"/>
      <c r="F4981" s="126"/>
      <c r="G4981" s="122" t="str">
        <f>IF(A4981="","",VLOOKUP(J4966,'TRI-1C'!$B$18:$FH$61,18,FALSE))</f>
        <v>B+</v>
      </c>
      <c r="H4981" s="150"/>
      <c r="I4981" s="127" t="str">
        <f t="shared" si="188"/>
        <v>B+</v>
      </c>
      <c r="J4981" s="126"/>
    </row>
    <row r="4982" spans="1:10" ht="12.75" customHeight="1">
      <c r="A4982" s="147" t="str">
        <f>IF('TRI-1C'!$T$13="","",'TRI-1C'!$T$13)</f>
        <v>Reconocer situaciones problémicas en las actividades escolares para solucionarlas de forma creativa y con autonomía.</v>
      </c>
      <c r="B4982" s="139"/>
      <c r="C4982" s="139"/>
      <c r="F4982" s="128"/>
      <c r="G4982" s="124" t="str">
        <f>IF(A4982="","",VLOOKUP(J4966,'TRI-1C'!$B$18:$FH$61,19,FALSE))</f>
        <v>A+</v>
      </c>
      <c r="I4982" s="125" t="str">
        <f t="shared" si="188"/>
        <v>A+</v>
      </c>
      <c r="J4982" s="128"/>
    </row>
    <row r="4983" spans="1:10" ht="12.75" customHeight="1">
      <c r="A4983" s="148" t="str">
        <f>IF('TRI-1C'!$U$13="","",'TRI-1C'!$U$13)</f>
        <v>Seleccionar las prendas de vestir de acuerdo al estado climático (prendas para el frío / prendas para el calor).</v>
      </c>
      <c r="B4983" s="149"/>
      <c r="C4983" s="149"/>
      <c r="D4983" s="150"/>
      <c r="E4983" s="150"/>
      <c r="F4983" s="126"/>
      <c r="G4983" s="122" t="str">
        <f>IF(A4983="","",VLOOKUP(J4966,'TRI-1C'!$B$18:$FH$61,20,FALSE))</f>
        <v>A+</v>
      </c>
      <c r="H4983" s="150"/>
      <c r="I4983" s="127" t="str">
        <f t="shared" si="188"/>
        <v>A+</v>
      </c>
      <c r="J4983" s="126"/>
    </row>
    <row r="4984" spans="1:10" ht="12.75" customHeight="1">
      <c r="A4984" s="147" t="str">
        <f>IF('TRI-1C'!$V$13="","",'TRI-1C'!$V$13)</f>
        <v>Tomar decisiones con respecto a la elección de actividades, vestuario entre otros, en función de sus gustos y preferencias, argumentando las mismas.</v>
      </c>
      <c r="B4984" s="139"/>
      <c r="C4984" s="139"/>
      <c r="F4984" s="128"/>
      <c r="G4984" s="124" t="str">
        <f>IF(A4984="","",VLOOKUP(J4966,'TRI-1C'!$B$18:$FH$61,21,FALSE))</f>
        <v>A+</v>
      </c>
      <c r="I4984" s="125" t="str">
        <f t="shared" si="188"/>
        <v>A+</v>
      </c>
      <c r="J4984" s="128"/>
    </row>
    <row r="4985" spans="1:10" ht="12.75" customHeight="1">
      <c r="A4985" s="192" t="str">
        <f>IF('TRI-1C'!$W$13="","",'TRI-1C'!$W$13)</f>
        <v>Utilizar la cuchara, tenedor y el vaso cuando se alimenta de manera autónoma.</v>
      </c>
      <c r="B4985" s="154"/>
      <c r="C4985" s="154"/>
      <c r="D4985" s="154"/>
      <c r="E4985" s="154"/>
      <c r="F4985" s="155"/>
      <c r="G4985" s="122" t="str">
        <f>IF(A4985="","",VLOOKUP(J4966,'TRI-1C'!$B$18:$FH$61,22,FALSE))</f>
        <v>A+</v>
      </c>
      <c r="H4985" s="150"/>
      <c r="I4985" s="127" t="str">
        <f t="shared" si="188"/>
        <v>A+</v>
      </c>
      <c r="J4985" s="126"/>
    </row>
    <row r="4986" spans="1:10" ht="12.75" customHeight="1">
      <c r="A4986" s="147" t="str">
        <f>IF('TRI-1C'!$X$13="","",'TRI-1C'!$X$13)</f>
        <v>Vestirse y desvestirse de manera independiente con prendas de vestir sencillas. (D.EIB.10.5)</v>
      </c>
      <c r="B4986" s="139"/>
      <c r="C4986" s="139"/>
      <c r="F4986" s="128"/>
      <c r="G4986" s="124" t="str">
        <f>IF(A4986="","",VLOOKUP(J4966,'TRI-1C'!$B$18:$FH$61,23,FALSE))</f>
        <v>A+</v>
      </c>
      <c r="I4986" s="125" t="str">
        <f t="shared" si="188"/>
        <v>A+</v>
      </c>
      <c r="J4986" s="128"/>
    </row>
    <row r="4987" spans="1:10" ht="12.75" customHeight="1">
      <c r="A4987" s="165" t="str">
        <f>'BI-1T'!$A$8</f>
        <v>CONVIVENCIA</v>
      </c>
      <c r="B4987" s="149"/>
      <c r="C4987" s="149"/>
      <c r="D4987" s="150"/>
      <c r="E4987" s="150"/>
      <c r="F4987" s="126"/>
      <c r="G4987" s="122" t="str">
        <f>IF(A4987="","",VLOOKUP(J4966,'TRI-1C'!$B$18:$FH$61,24,FALSE))</f>
        <v>A+</v>
      </c>
      <c r="H4987" s="150"/>
      <c r="I4987" s="127"/>
      <c r="J4987" s="126"/>
    </row>
    <row r="4988" spans="1:10" ht="12.75" customHeight="1">
      <c r="A4988" s="147" t="str">
        <f>IF('TRI-1C'!$Z$13="","",'TRI-1C'!$Z$13)</f>
        <v>Apoyar y motivar a otras personas a participar en actividades grupales, particularmente a quienes muestran dificultades al hacerlo</v>
      </c>
      <c r="B4988" s="139"/>
      <c r="C4988" s="139"/>
      <c r="F4988" s="128"/>
      <c r="G4988" s="124" t="str">
        <f>IF(A4988="","",VLOOKUP(J4966,'TRI-1C'!$B$18:$FH$61,25,FALSE))</f>
        <v>A+</v>
      </c>
      <c r="I4988" s="125" t="str">
        <f t="shared" ref="I4988:I5002" si="189">IF(G4988="","",G4988)</f>
        <v>A+</v>
      </c>
      <c r="J4988" s="128"/>
    </row>
    <row r="4989" spans="1:10" ht="12.75" customHeight="1">
      <c r="A4989" s="148" t="str">
        <f>IF('TRI-1C'!$AA$13="","",'TRI-1C'!$AA$13)</f>
        <v>Asumir y respetar normas de convivencia en la institución de educación inicial y en el hogar acordadas con el adulto. (D.EIB.10.15.)</v>
      </c>
      <c r="B4989" s="158"/>
      <c r="C4989" s="158"/>
      <c r="D4989" s="158"/>
      <c r="E4989" s="158"/>
      <c r="F4989" s="159"/>
      <c r="G4989" s="122" t="str">
        <f>IF(A4989="","",VLOOKUP(J4966,'TRI-1C'!$B$18:$FH$61,26,FALSE))</f>
        <v>A+</v>
      </c>
      <c r="H4989" s="150"/>
      <c r="I4989" s="127" t="str">
        <f t="shared" si="189"/>
        <v>A+</v>
      </c>
      <c r="J4989" s="126"/>
    </row>
    <row r="4990" spans="1:10" ht="12.75" customHeight="1">
      <c r="A4990" s="11" t="str">
        <f>IF('TRI-1C'!$AB$13="","",'TRI-1C'!$AB$13)</f>
        <v>Colaborar en actividades que se desarrollan con otros niños y adultos de su entorno.</v>
      </c>
      <c r="B4990" s="156"/>
      <c r="C4990" s="156"/>
      <c r="D4990" s="156"/>
      <c r="E4990" s="156"/>
      <c r="F4990" s="157"/>
      <c r="G4990" s="124" t="str">
        <f>IF(A4990="","",VLOOKUP(J4966,'TRI-1C'!$B$18:$FH$61,27,FALSE))</f>
        <v>A+</v>
      </c>
      <c r="I4990" s="125" t="str">
        <f t="shared" si="189"/>
        <v>A+</v>
      </c>
      <c r="J4990" s="128"/>
    </row>
    <row r="4991" spans="1:10" ht="12.75" customHeight="1">
      <c r="A4991" s="148" t="str">
        <f>IF('TRI-1C'!$AC$13="","",'TRI-1C'!$AC$13)</f>
        <v>Demostrar actitudes de solidaridad ante situaciones de necesidad de sus compañeros y adultos de su entorno</v>
      </c>
      <c r="B4991" s="149"/>
      <c r="C4991" s="149"/>
      <c r="D4991" s="150"/>
      <c r="E4991" s="150"/>
      <c r="F4991" s="126"/>
      <c r="G4991" s="122" t="str">
        <f>IF(A4991="","",VLOOKUP(J4966,'TRI-1C'!$B$18:$FH$61,28,FALSE))</f>
        <v>A+</v>
      </c>
      <c r="H4991" s="150"/>
      <c r="I4991" s="127" t="str">
        <f t="shared" si="189"/>
        <v>A+</v>
      </c>
      <c r="J4991" s="126"/>
    </row>
    <row r="4992" spans="1:10" ht="12.75" customHeight="1">
      <c r="A4992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992" s="139"/>
      <c r="C4992" s="139"/>
      <c r="F4992" s="128"/>
      <c r="G4992" s="124" t="str">
        <f>IF(A4992="","",VLOOKUP(J4966,'TRI-1C'!$B$18:$FH$61,29,FALSE))</f>
        <v>A+</v>
      </c>
      <c r="I4992" s="125" t="str">
        <f t="shared" si="189"/>
        <v>A+</v>
      </c>
      <c r="J4992" s="128"/>
    </row>
    <row r="4993" spans="1:10" ht="12.75" customHeight="1">
      <c r="A4993" s="148" t="str">
        <f>IF('TRI-1C'!$AE$13="","",'TRI-1C'!$AE$13)</f>
        <v>Demostrar preferencia de jugar la mayor parte del tiempo con un amigo estableciendo niveles de empatías más estables.</v>
      </c>
      <c r="B4993" s="149"/>
      <c r="C4993" s="149"/>
      <c r="D4993" s="150"/>
      <c r="E4993" s="150"/>
      <c r="F4993" s="126"/>
      <c r="G4993" s="122" t="str">
        <f>IF(A4993="","",VLOOKUP(J4966,'TRI-1C'!$B$18:$FH$61,30,FALSE))</f>
        <v>A+</v>
      </c>
      <c r="H4993" s="150"/>
      <c r="I4993" s="127" t="str">
        <f t="shared" si="189"/>
        <v>A+</v>
      </c>
      <c r="J4993" s="126"/>
    </row>
    <row r="4994" spans="1:10" ht="12.75" customHeight="1">
      <c r="A4994" s="147" t="str">
        <f>IF('TRI-1C'!$AF$13="","",'TRI-1C'!$AF$13)</f>
        <v>Demostrar sensibilidad ante deseos, emociones y sentimientos de otras personas.</v>
      </c>
      <c r="B4994" s="139"/>
      <c r="C4994" s="139"/>
      <c r="F4994" s="128"/>
      <c r="G4994" s="124" t="str">
        <f>IF(A4994="","",VLOOKUP(J4966,'TRI-1C'!$B$18:$FH$61,31,FALSE))</f>
        <v>A+</v>
      </c>
      <c r="I4994" s="125" t="str">
        <f t="shared" si="189"/>
        <v>A+</v>
      </c>
      <c r="J4994" s="128"/>
    </row>
    <row r="4995" spans="1:10" ht="12.75" customHeight="1">
      <c r="A4995" s="192" t="str">
        <f>IF('TRI-1C'!$AG$13="","",'TRI-1C'!$AG$13)</f>
        <v>Desarrollar la capacidad de esperar para obtener una recompensa mayor en el futuro.</v>
      </c>
      <c r="B4995" s="154"/>
      <c r="C4995" s="154"/>
      <c r="D4995" s="154"/>
      <c r="E4995" s="154"/>
      <c r="F4995" s="155"/>
      <c r="G4995" s="122" t="str">
        <f>IF(A4995="","",VLOOKUP(J4966,'TRI-1C'!$B$18:$FH$61,32,FALSE))</f>
        <v>A+</v>
      </c>
      <c r="H4995" s="150"/>
      <c r="I4995" s="127" t="str">
        <f t="shared" si="189"/>
        <v>A+</v>
      </c>
      <c r="J4995" s="126"/>
    </row>
    <row r="4996" spans="1:10" ht="12.75" customHeight="1">
      <c r="A4996" s="147" t="str">
        <f>IF('TRI-1C'!$AH$13="","",'TRI-1C'!$AH$13)</f>
        <v>Identificar instituciones y profesiones que brindan servicios a la comunidad y los roles que ellos cumplen.</v>
      </c>
      <c r="B4996" s="139"/>
      <c r="C4996" s="139"/>
      <c r="F4996" s="128"/>
      <c r="G4996" s="124" t="str">
        <f>IF(A4996="","",VLOOKUP(J4966,'TRI-1C'!$B$18:$FH$61,33,FALSE))</f>
        <v>B+</v>
      </c>
      <c r="I4996" s="125" t="str">
        <f t="shared" si="189"/>
        <v>B+</v>
      </c>
      <c r="J4996" s="128"/>
    </row>
    <row r="4997" spans="1:10" ht="12.75" customHeight="1">
      <c r="A4997" s="148" t="str">
        <f>IF('TRI-1C'!$AI$13="","",'TRI-1C'!$AI$13)</f>
        <v>Identificar las profesiones, oficios y ocupaciones que cumplen los miembros de su familia.</v>
      </c>
      <c r="B4997" s="149"/>
      <c r="C4997" s="149"/>
      <c r="D4997" s="150"/>
      <c r="E4997" s="150"/>
      <c r="F4997" s="126"/>
      <c r="G4997" s="122" t="str">
        <f>IF(A4997="","",VLOOKUP(J4966,'TRI-1C'!$B$18:$FH$61,34,FALSE))</f>
        <v>B+</v>
      </c>
      <c r="H4997" s="150"/>
      <c r="I4997" s="127" t="str">
        <f t="shared" si="189"/>
        <v>B+</v>
      </c>
      <c r="J4997" s="126"/>
    </row>
    <row r="4998" spans="1:10" ht="12.75" customHeight="1">
      <c r="A4998" s="147" t="str">
        <f>IF('TRI-1C'!$AJ$13="","",'TRI-1C'!$AJ$13)</f>
        <v>Incrementar su campo de interrelación con otras personas a más del grupo familiar y escolar interactuando con mayor facilidad.</v>
      </c>
      <c r="B4998" s="139"/>
      <c r="C4998" s="139"/>
      <c r="F4998" s="128"/>
      <c r="G4998" s="124" t="str">
        <f>IF(A4998="","",VLOOKUP(J4966,'TRI-1C'!$B$18:$FH$61,35,FALSE))</f>
        <v>A+</v>
      </c>
      <c r="I4998" s="125" t="str">
        <f t="shared" si="189"/>
        <v>A+</v>
      </c>
      <c r="J4998" s="128"/>
    </row>
    <row r="4999" spans="1:10" ht="12.75" customHeight="1">
      <c r="A4999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4999" s="158"/>
      <c r="C4999" s="158"/>
      <c r="D4999" s="158"/>
      <c r="E4999" s="158"/>
      <c r="F4999" s="159"/>
      <c r="G4999" s="122" t="str">
        <f>IF(A4999="","",VLOOKUP(J4966,'TRI-1C'!$B$18:$FH$61,36,FALSE))</f>
        <v>A+</v>
      </c>
      <c r="H4999" s="150"/>
      <c r="I4999" s="127" t="str">
        <f t="shared" si="189"/>
        <v>A+</v>
      </c>
      <c r="J4999" s="126"/>
    </row>
    <row r="5000" spans="1:10" ht="12.75" customHeight="1">
      <c r="A5000" s="11" t="str">
        <f>IF('TRI-1C'!$AL$13="","",'TRI-1C'!$AL$13)</f>
        <v>Participar juegos grupales siguiendo las reglas y asumiendo roles que le permitan mantener un ambiente armónico con sus pares. (D.EIB.10.11.)</v>
      </c>
      <c r="B5000" s="156"/>
      <c r="C5000" s="156"/>
      <c r="D5000" s="156"/>
      <c r="E5000" s="156"/>
      <c r="F5000" s="157"/>
      <c r="G5000" s="124" t="str">
        <f>IF(A5000="","",VLOOKUP(J4966,'TRI-1C'!$B$18:$FH$61,37,FALSE))</f>
        <v>A+</v>
      </c>
      <c r="I5000" s="125" t="str">
        <f t="shared" si="189"/>
        <v>A+</v>
      </c>
      <c r="J5000" s="128"/>
    </row>
    <row r="5001" spans="1:10" ht="12.75" customHeight="1">
      <c r="A5001" s="148" t="str">
        <f>IF('TRI-1C'!$AM$13="","",'TRI-1C'!$AM$13)</f>
        <v>Practicar la costumbre de ahorrar para ocasiones y casos especiales</v>
      </c>
      <c r="B5001" s="149"/>
      <c r="C5001" s="149"/>
      <c r="D5001" s="150"/>
      <c r="E5001" s="150"/>
      <c r="F5001" s="126"/>
      <c r="G5001" s="122" t="str">
        <f>IF(A5001="","",VLOOKUP(J4966,'TRI-1C'!$B$18:$FH$61,38,FALSE))</f>
        <v>A+</v>
      </c>
      <c r="H5001" s="150"/>
      <c r="I5001" s="127" t="str">
        <f t="shared" si="189"/>
        <v>A+</v>
      </c>
      <c r="J5001" s="126"/>
    </row>
    <row r="5002" spans="1:10" ht="12.75" customHeight="1">
      <c r="A5002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5002" s="139"/>
      <c r="C5002" s="139"/>
      <c r="F5002" s="128"/>
      <c r="G5002" s="124" t="str">
        <f>IF(A5002="","",VLOOKUP(J4966,'TRI-1C'!$B$18:$FH$61,39,FALSE))</f>
        <v>A+</v>
      </c>
      <c r="I5002" s="125" t="str">
        <f t="shared" si="189"/>
        <v>A+</v>
      </c>
      <c r="J5002" s="128"/>
    </row>
    <row r="5003" spans="1:10" ht="12.75" customHeight="1">
      <c r="A5003" s="165" t="str">
        <f>'BI-1T'!$A$9</f>
        <v>RELACIONES CON EL MEDIO NATURAL Y CULTURAL</v>
      </c>
      <c r="B5003" s="149"/>
      <c r="C5003" s="149"/>
      <c r="D5003" s="150"/>
      <c r="E5003" s="150"/>
      <c r="F5003" s="126"/>
      <c r="G5003" s="122" t="str">
        <f>IF(A5003="","",VLOOKUP(J4966,'TRI-1C'!$B$18:$FH$61,40,FALSE))</f>
        <v>A+</v>
      </c>
      <c r="H5003" s="150"/>
      <c r="I5003" s="127"/>
      <c r="J5003" s="126"/>
    </row>
    <row r="5004" spans="1:10" ht="12.75" customHeight="1">
      <c r="A5004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5004" s="139"/>
      <c r="C5004" s="139"/>
      <c r="F5004" s="128"/>
      <c r="G5004" s="124" t="str">
        <f>IF(A5004="","",VLOOKUP(J4966,'TRI-1C'!$B$18:$FH$61,41,FALSE))</f>
        <v>A+</v>
      </c>
      <c r="I5004" s="125" t="str">
        <f t="shared" ref="I5004:I5023" si="190">IF(G5004="","",G5004)</f>
        <v>A+</v>
      </c>
      <c r="J5004" s="128"/>
    </row>
    <row r="5005" spans="1:10" ht="12.75" customHeight="1">
      <c r="A5005" s="192" t="str">
        <f>IF('TRI-1C'!$AQ$13="","",'TRI-1C'!$AQ$13)</f>
        <v>Construir conexiones emocionales con su contexto natural (plantas, animales, agua, tierra, aire) y social.</v>
      </c>
      <c r="B5005" s="154"/>
      <c r="C5005" s="154"/>
      <c r="D5005" s="154"/>
      <c r="E5005" s="154"/>
      <c r="F5005" s="155"/>
      <c r="G5005" s="122" t="str">
        <f>IF(A5005="","",VLOOKUP(J4966,'TRI-1C'!$B$18:$FH$61,42,FALSE))</f>
        <v>A+</v>
      </c>
      <c r="H5005" s="150"/>
      <c r="I5005" s="127" t="str">
        <f t="shared" si="190"/>
        <v>A+</v>
      </c>
      <c r="J5005" s="126"/>
    </row>
    <row r="5006" spans="1:10" ht="12.75" customHeight="1">
      <c r="A5006" s="147" t="str">
        <f>IF('TRI-1C'!$AR$13="","",'TRI-1C'!$AR$13)</f>
        <v>dentificar en las actividades diarias oportunidades para aprovechar los recursos y reducir los residuos para proteger el entorno natural</v>
      </c>
      <c r="B5006" s="139"/>
      <c r="C5006" s="139"/>
      <c r="F5006" s="128"/>
      <c r="G5006" s="124" t="str">
        <f>IF(A5006="","",VLOOKUP(J4966,'TRI-1C'!$B$18:$FH$61,43,FALSE))</f>
        <v>A+</v>
      </c>
      <c r="I5006" s="125" t="str">
        <f t="shared" si="190"/>
        <v>A+</v>
      </c>
      <c r="J5006" s="128"/>
    </row>
    <row r="5007" spans="1:10" ht="12.75" customHeight="1">
      <c r="A5007" s="148" t="str">
        <f>IF('TRI-1C'!$AS$13="","",'TRI-1C'!$AS$13)</f>
        <v>Diferenciar entre alimentos nutritivos y no nutritivos identificando los beneficios de una alimentación sana y saludable.</v>
      </c>
      <c r="B5007" s="149"/>
      <c r="C5007" s="149"/>
      <c r="D5007" s="150"/>
      <c r="E5007" s="150"/>
      <c r="F5007" s="126"/>
      <c r="G5007" s="122" t="str">
        <f>IF(A5007="","",VLOOKUP(J4966,'TRI-1C'!$B$18:$FH$61,44,FALSE))</f>
        <v>A+</v>
      </c>
      <c r="H5007" s="150"/>
      <c r="I5007" s="127" t="str">
        <f t="shared" si="190"/>
        <v>A+</v>
      </c>
      <c r="J5007" s="126"/>
    </row>
    <row r="5008" spans="1:10" ht="12.75" customHeight="1">
      <c r="A5008" s="147" t="str">
        <f>IF('TRI-1C'!$AT$13="","",'TRI-1C'!$AT$13)</f>
        <v>Diferenciar entre lo que le pertenece, lo que pertenece a los demás y lo que pertenece al grupo o comunidad.</v>
      </c>
      <c r="B5008" s="139"/>
      <c r="C5008" s="139"/>
      <c r="F5008" s="128"/>
      <c r="G5008" s="124" t="str">
        <f>IF(A5008="","",VLOOKUP(J4966,'TRI-1C'!$B$18:$FH$61,45,FALSE))</f>
        <v>A+</v>
      </c>
      <c r="I5008" s="125" t="str">
        <f t="shared" si="190"/>
        <v>A+</v>
      </c>
      <c r="J5008" s="128"/>
    </row>
    <row r="5009" spans="1:10" ht="12.75" customHeight="1">
      <c r="A5009" s="148" t="str">
        <f>IF('TRI-1C'!$AU$13="","",'TRI-1C'!$AU$13)</f>
        <v>Diferenciar los seres vivos y elementos no vivos de su entorno explorando su mundo natural.</v>
      </c>
      <c r="B5009" s="158"/>
      <c r="C5009" s="158"/>
      <c r="D5009" s="158"/>
      <c r="E5009" s="158"/>
      <c r="F5009" s="159"/>
      <c r="G5009" s="122" t="str">
        <f>IF(A5009="","",VLOOKUP(J4966,'TRI-1C'!$B$18:$FH$61,46,FALSE))</f>
        <v>A+</v>
      </c>
      <c r="H5009" s="150"/>
      <c r="I5009" s="127" t="str">
        <f t="shared" si="190"/>
        <v>A+</v>
      </c>
      <c r="J5009" s="126"/>
    </row>
    <row r="5010" spans="1:10" ht="12.75" customHeight="1">
      <c r="A5010" s="11" t="str">
        <f>IF('TRI-1C'!$AV$13="","",'TRI-1C'!$AV$13)</f>
        <v>Establecer comparaciones entre los elementos del entorno a través de la discriminación sensorial.</v>
      </c>
      <c r="B5010" s="156"/>
      <c r="C5010" s="156"/>
      <c r="D5010" s="156"/>
      <c r="E5010" s="156"/>
      <c r="F5010" s="157"/>
      <c r="G5010" s="124" t="str">
        <f>IF(A5010="","",VLOOKUP(J4966,'TRI-1C'!$B$18:$FH$61,47,FALSE))</f>
        <v>A+</v>
      </c>
      <c r="I5010" s="125" t="str">
        <f t="shared" si="190"/>
        <v>A+</v>
      </c>
      <c r="J5010" s="128"/>
    </row>
    <row r="5011" spans="1:10" ht="12.75" customHeight="1">
      <c r="A5011" s="148" t="str">
        <f>IF('TRI-1C'!$AW$13="","",'TRI-1C'!$AW$13)</f>
        <v>Explorar e identificar los diferentes elementos y fenómenos del entorno natural mediante procesos que propicien la indagación.</v>
      </c>
      <c r="B5011" s="149"/>
      <c r="C5011" s="149"/>
      <c r="D5011" s="150"/>
      <c r="E5011" s="150"/>
      <c r="F5011" s="126"/>
      <c r="G5011" s="122" t="str">
        <f>IF(A5011="","",VLOOKUP(J4966,'TRI-1C'!$B$18:$FH$61,48,FALSE))</f>
        <v>A+</v>
      </c>
      <c r="H5011" s="150"/>
      <c r="I5011" s="127" t="str">
        <f t="shared" si="190"/>
        <v>A+</v>
      </c>
      <c r="J5011" s="126"/>
    </row>
    <row r="5012" spans="1:10" ht="12.75" customHeight="1">
      <c r="A5012" s="147" t="str">
        <f>IF('TRI-1C'!$AX$13="","",'TRI-1C'!$AX$13)</f>
        <v>Identificar características de las plantas por su utilidad, estableciendo diferencias entre ellas.</v>
      </c>
      <c r="B5012" s="139"/>
      <c r="C5012" s="139"/>
      <c r="F5012" s="128"/>
      <c r="G5012" s="124" t="str">
        <f>IF(A5012="","",VLOOKUP(J4966,'TRI-1C'!$B$18:$FH$61,49,FALSE))</f>
        <v>A+</v>
      </c>
      <c r="I5012" s="125" t="str">
        <f t="shared" si="190"/>
        <v>A+</v>
      </c>
      <c r="J5012" s="128"/>
    </row>
    <row r="5013" spans="1:10" ht="12.75" customHeight="1">
      <c r="A5013" s="148" t="str">
        <f>IF('TRI-1C'!$AY$13="","",'TRI-1C'!$AY$13)</f>
        <v>Identificar las características de los animales domésticos y silvestres estableciendo las diferencias entre ellos.</v>
      </c>
      <c r="B5013" s="149"/>
      <c r="C5013" s="149"/>
      <c r="D5013" s="150"/>
      <c r="E5013" s="150"/>
      <c r="F5013" s="126"/>
      <c r="G5013" s="122" t="str">
        <f>IF(A5013="","",VLOOKUP(J4966,'TRI-1C'!$B$18:$FH$61,50,FALSE))</f>
        <v>A+</v>
      </c>
      <c r="H5013" s="150"/>
      <c r="I5013" s="127" t="str">
        <f t="shared" si="190"/>
        <v>A+</v>
      </c>
      <c r="J5013" s="126"/>
    </row>
    <row r="5014" spans="1:10" ht="12.75" customHeight="1">
      <c r="A5014" s="147" t="str">
        <f>IF('TRI-1C'!$AZ$13="","",'TRI-1C'!$AZ$13)</f>
        <v>Identificar las características del mar y reconocerlo como una parte integral del territorio nacional</v>
      </c>
      <c r="B5014" s="139"/>
      <c r="C5014" s="139"/>
      <c r="F5014" s="128"/>
      <c r="G5014" s="124" t="str">
        <f>IF(A5014="","",VLOOKUP(J4966,'TRI-1C'!$B$18:$FH$61,51,FALSE))</f>
        <v>A+</v>
      </c>
      <c r="I5014" s="125" t="str">
        <f t="shared" si="190"/>
        <v>A+</v>
      </c>
      <c r="J5014" s="128"/>
    </row>
    <row r="5015" spans="1:10" ht="12.75" customHeight="1">
      <c r="A5015" s="192" t="str">
        <f>IF('TRI-1C'!$BA$13="","",'TRI-1C'!$BA$13)</f>
        <v>Identificar prácticas socioculturales de su localidad demostrando curiosidad ante sus tradiciones.</v>
      </c>
      <c r="B5015" s="154"/>
      <c r="C5015" s="154"/>
      <c r="D5015" s="154"/>
      <c r="E5015" s="154"/>
      <c r="F5015" s="155"/>
      <c r="G5015" s="122" t="str">
        <f>IF(A5015="","",VLOOKUP(J4966,'TRI-1C'!$B$18:$FH$61,52,FALSE))</f>
        <v>A+</v>
      </c>
      <c r="H5015" s="150"/>
      <c r="I5015" s="127" t="str">
        <f t="shared" si="190"/>
        <v>A+</v>
      </c>
      <c r="J5015" s="126"/>
    </row>
    <row r="5016" spans="1:10" ht="12.75" customHeight="1">
      <c r="A5016" s="147" t="str">
        <f>IF('TRI-1C'!$BB$13="","",'TRI-1C'!$BB$13)</f>
        <v>Observar el proceso del ciclo vital de las plantas mediante actividades de experimentación.</v>
      </c>
      <c r="B5016" s="139"/>
      <c r="C5016" s="139"/>
      <c r="F5016" s="128"/>
      <c r="G5016" s="124" t="str">
        <f>IF(A5016="","",VLOOKUP(J4966,'TRI-1C'!$B$18:$FH$61,53,FALSE))</f>
        <v>A+</v>
      </c>
      <c r="I5016" s="125" t="str">
        <f t="shared" si="190"/>
        <v>A+</v>
      </c>
      <c r="J5016" s="128"/>
    </row>
    <row r="5017" spans="1:10" ht="12.75" customHeight="1">
      <c r="A5017" s="148" t="str">
        <f>IF('TRI-1C'!$BC$13="","",'TRI-1C'!$BC$13)</f>
        <v>Participar en actividades lúdicas para identificar prácticas de movilidad que ayudan a cuidar el planeta</v>
      </c>
      <c r="B5017" s="149"/>
      <c r="C5017" s="149"/>
      <c r="D5017" s="150"/>
      <c r="E5017" s="150"/>
      <c r="F5017" s="126"/>
      <c r="G5017" s="122" t="str">
        <f>IF(A5017="","",VLOOKUP(J4966,'TRI-1C'!$B$18:$FH$61,54,FALSE))</f>
        <v>A+</v>
      </c>
      <c r="H5017" s="150"/>
      <c r="I5017" s="127" t="str">
        <f t="shared" si="190"/>
        <v>A+</v>
      </c>
      <c r="J5017" s="126"/>
    </row>
    <row r="5018" spans="1:10" ht="12.75" customHeight="1">
      <c r="A5018" s="147" t="str">
        <f>IF('TRI-1C'!$BD$13="","",'TRI-1C'!$BD$13)</f>
        <v>Participar en algunas prácticas tradicionales de su entorno disfrutando y respetando las diferentes manifestaciones culturales</v>
      </c>
      <c r="B5018" s="139"/>
      <c r="C5018" s="139"/>
      <c r="F5018" s="128"/>
      <c r="G5018" s="124" t="str">
        <f>IF(A5018="","",VLOOKUP(J4966,'TRI-1C'!$B$18:$FH$61,55,FALSE))</f>
        <v>A+</v>
      </c>
      <c r="I5018" s="125" t="str">
        <f t="shared" si="190"/>
        <v>A+</v>
      </c>
      <c r="J5018" s="128"/>
    </row>
    <row r="5019" spans="1:10" ht="12.75" customHeight="1">
      <c r="A5019" s="148" t="str">
        <f>IF('TRI-1C'!$BE$13="","",'TRI-1C'!$BE$13)</f>
        <v>Practicar hábitos de cuidado y conservación del medio ambiente que eviten la contaminación del aire, suelo y agua. (D.EIB.10.19.)</v>
      </c>
      <c r="B5019" s="158"/>
      <c r="C5019" s="158"/>
      <c r="D5019" s="158"/>
      <c r="E5019" s="158"/>
      <c r="F5019" s="159"/>
      <c r="G5019" s="122" t="str">
        <f>IF(A5019="","",VLOOKUP(J4966,'TRI-1C'!$B$18:$FH$61,56,FALSE))</f>
        <v>A+</v>
      </c>
      <c r="H5019" s="150"/>
      <c r="I5019" s="127" t="str">
        <f t="shared" si="190"/>
        <v>A+</v>
      </c>
      <c r="J5019" s="126"/>
    </row>
    <row r="5020" spans="1:10" ht="12.75" customHeight="1">
      <c r="A5020" s="11" t="str">
        <f>IF('TRI-1C'!$BF$13="","",'TRI-1C'!$BF$13)</f>
        <v>Realizar acciones de cuidado y protección de plantas y animales de su entorno erradicando actitudes de maltrato.</v>
      </c>
      <c r="B5020" s="156"/>
      <c r="C5020" s="156"/>
      <c r="D5020" s="156"/>
      <c r="E5020" s="156"/>
      <c r="F5020" s="157"/>
      <c r="G5020" s="124" t="str">
        <f>IF(A5020="","",VLOOKUP(J4966,'TRI-1C'!$B$18:$FH$61,57,FALSE))</f>
        <v>A+</v>
      </c>
      <c r="I5020" s="125" t="str">
        <f t="shared" si="190"/>
        <v>A+</v>
      </c>
      <c r="J5020" s="128"/>
    </row>
    <row r="5021" spans="1:10" ht="12.75" customHeight="1">
      <c r="A5021" s="148" t="str">
        <f>IF('TRI-1C'!$BG$13="","",'TRI-1C'!$BG$13)</f>
        <v>Reconocer cómo las personas utilizan el dinero en su entorno familiar para satisfacer sus necesidades y deseos</v>
      </c>
      <c r="B5021" s="149"/>
      <c r="C5021" s="149"/>
      <c r="D5021" s="150"/>
      <c r="E5021" s="150"/>
      <c r="F5021" s="126"/>
      <c r="G5021" s="122" t="str">
        <f>IF(A5021="","",VLOOKUP(J4966,'TRI-1C'!$B$18:$FH$61,58,FALSE))</f>
        <v>A+</v>
      </c>
      <c r="H5021" s="150"/>
      <c r="I5021" s="127" t="str">
        <f t="shared" si="190"/>
        <v>A+</v>
      </c>
      <c r="J5021" s="126"/>
    </row>
    <row r="5022" spans="1:10" ht="12.75" customHeight="1">
      <c r="A5022" s="147" t="str">
        <f>IF('TRI-1C'!$BH$13="","",'TRI-1C'!$BH$13)</f>
        <v>Reconocer las consecuencias de no cuidar sus pertenencias.</v>
      </c>
      <c r="B5022" s="139"/>
      <c r="C5022" s="139"/>
      <c r="F5022" s="128"/>
      <c r="G5022" s="124" t="str">
        <f>IF(A5022="","",VLOOKUP(J4966,'TRI-1C'!$B$18:$FH$61,59,FALSE))</f>
        <v>A+</v>
      </c>
      <c r="I5022" s="125" t="str">
        <f t="shared" si="190"/>
        <v>A+</v>
      </c>
      <c r="J5022" s="128"/>
    </row>
    <row r="5023" spans="1:10" ht="12.75" customHeight="1">
      <c r="A5023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5023" s="149"/>
      <c r="C5023" s="149"/>
      <c r="D5023" s="150"/>
      <c r="E5023" s="150"/>
      <c r="F5023" s="126"/>
      <c r="G5023" s="122" t="str">
        <f>IF(A5023="","",VLOOKUP(J4966,'TRI-1C'!$B$18:$FH$61,60,FALSE))</f>
        <v>A+</v>
      </c>
      <c r="H5023" s="150"/>
      <c r="I5023" s="127" t="str">
        <f t="shared" si="190"/>
        <v>A+</v>
      </c>
      <c r="J5023" s="126"/>
    </row>
    <row r="5024" spans="1:10" ht="12.75" customHeight="1">
      <c r="A5024" s="164" t="str">
        <f>'BI-1T'!$A$10</f>
        <v>RELACIONES LOGICAS MATEMATICAS</v>
      </c>
      <c r="B5024" s="139"/>
      <c r="C5024" s="139"/>
      <c r="F5024" s="128"/>
      <c r="G5024" s="124" t="str">
        <f>IF(A5024="","",VLOOKUP(J4966,'TRI-1C'!$B$18:$FH$61,61,FALSE))</f>
        <v>A+</v>
      </c>
      <c r="I5024" s="125"/>
      <c r="J5024" s="128"/>
    </row>
    <row r="5025" spans="1:10" ht="12.75" customHeight="1">
      <c r="A5025" s="192" t="str">
        <f>IF('TRI-1C'!$BK$13="","",'TRI-1C'!$BK$13)</f>
        <v>Asociar las formas de los objetos del entorno con figuras geométricas bidimensionales</v>
      </c>
      <c r="B5025" s="154"/>
      <c r="C5025" s="154"/>
      <c r="D5025" s="154"/>
      <c r="E5025" s="154"/>
      <c r="F5025" s="155"/>
      <c r="G5025" s="122" t="str">
        <f>IF(A5025="","",VLOOKUP(J4966,'TRI-1C'!$B$18:$FH$61,62,FALSE))</f>
        <v>A+</v>
      </c>
      <c r="H5025" s="150"/>
      <c r="I5025" s="127" t="str">
        <f t="shared" ref="I5025:I5046" si="191">IF(G5025="","",G5025)</f>
        <v>A+</v>
      </c>
      <c r="J5025" s="126"/>
    </row>
    <row r="5026" spans="1:10" ht="12.75" customHeight="1">
      <c r="A5026" s="147" t="str">
        <f>IF('TRI-1C'!$BL$13="","",'TRI-1C'!$BL$13)</f>
        <v>Clasificar objetos con dos atributos (tamaño, color o forma).</v>
      </c>
      <c r="B5026" s="139"/>
      <c r="C5026" s="139"/>
      <c r="F5026" s="128"/>
      <c r="G5026" s="124" t="str">
        <f>IF(A5026="","",VLOOKUP(J4966,'TRI-1C'!$B$18:$FH$61,63,FALSE))</f>
        <v>A+</v>
      </c>
      <c r="I5026" s="125" t="str">
        <f t="shared" si="191"/>
        <v>A+</v>
      </c>
      <c r="J5026" s="128"/>
    </row>
    <row r="5027" spans="1:10" ht="12.75" customHeight="1">
      <c r="A5027" s="148" t="str">
        <f>IF('TRI-1C'!$BM$13="","",'TRI-1C'!$BM$13)</f>
        <v>Comparar y armar colecciones de más, igual y menos objetos.</v>
      </c>
      <c r="B5027" s="149"/>
      <c r="C5027" s="149"/>
      <c r="D5027" s="150"/>
      <c r="E5027" s="150"/>
      <c r="F5027" s="126"/>
      <c r="G5027" s="122" t="str">
        <f>IF(A5027="","",VLOOKUP(J4966,'TRI-1C'!$B$18:$FH$61,64,FALSE))</f>
        <v>A+</v>
      </c>
      <c r="H5027" s="150"/>
      <c r="I5027" s="127" t="str">
        <f t="shared" si="191"/>
        <v>A+</v>
      </c>
      <c r="J5027" s="126"/>
    </row>
    <row r="5028" spans="1:10" ht="12.75" customHeight="1">
      <c r="A5028" s="147" t="str">
        <f>IF('TRI-1C'!$BN$13="","",'TRI-1C'!$BN$13)</f>
        <v>Comparar y ordenar secuencialmente un conjunto pequeño de objetos de acuerdo con su tamaño.</v>
      </c>
      <c r="B5028" s="139"/>
      <c r="C5028" s="139"/>
      <c r="F5028" s="128"/>
      <c r="G5028" s="124" t="str">
        <f>IF(A5028="","",VLOOKUP(J4966,'TRI-1C'!$B$18:$FH$61,65,FALSE))</f>
        <v>A+</v>
      </c>
      <c r="I5028" s="125" t="str">
        <f t="shared" si="191"/>
        <v>A+</v>
      </c>
      <c r="J5028" s="128"/>
    </row>
    <row r="5029" spans="1:10" ht="12.75" customHeight="1">
      <c r="A5029" s="148" t="str">
        <f>IF('TRI-1C'!$BO$13="","",'TRI-1C'!$BO$13)</f>
        <v>Comprender la relación de número-cantidad hasta el 10.</v>
      </c>
      <c r="B5029" s="158"/>
      <c r="C5029" s="158"/>
      <c r="D5029" s="158"/>
      <c r="E5029" s="158"/>
      <c r="F5029" s="159"/>
      <c r="G5029" s="122" t="str">
        <f>IF(A5029="","",VLOOKUP(J4966,'TRI-1C'!$B$18:$FH$61,66,FALSE))</f>
        <v>A+</v>
      </c>
      <c r="H5029" s="150"/>
      <c r="I5029" s="127" t="str">
        <f t="shared" si="191"/>
        <v>A+</v>
      </c>
      <c r="J5029" s="126"/>
    </row>
    <row r="5030" spans="1:10" ht="12.75" customHeight="1">
      <c r="A5030" s="11" t="str">
        <f>IF('TRI-1C'!$BP$13="","",'TRI-1C'!$BP$13)</f>
        <v>Comprender la relación del numeral (representación simbólica del número) con la cantidad hasta el 5.</v>
      </c>
      <c r="B5030" s="156"/>
      <c r="C5030" s="156"/>
      <c r="D5030" s="156"/>
      <c r="E5030" s="156"/>
      <c r="F5030" s="157"/>
      <c r="G5030" s="124" t="str">
        <f>IF(A5030="","",VLOOKUP(J4966,'TRI-1C'!$B$18:$FH$61,67,FALSE))</f>
        <v>A+</v>
      </c>
      <c r="I5030" s="125" t="str">
        <f t="shared" si="191"/>
        <v>A+</v>
      </c>
      <c r="J5030" s="128"/>
    </row>
    <row r="5031" spans="1:10" ht="12.75" customHeight="1">
      <c r="A5031" s="148" t="str">
        <f>IF('TRI-1C'!$BQ$13="","",'TRI-1C'!$BQ$13)</f>
        <v>Contar oralmente del 1 al 15 con secuencia numérica.</v>
      </c>
      <c r="B5031" s="149"/>
      <c r="C5031" s="149"/>
      <c r="D5031" s="150"/>
      <c r="E5031" s="150"/>
      <c r="F5031" s="126"/>
      <c r="G5031" s="122" t="str">
        <f>IF(A5031="","",VLOOKUP(J4966,'TRI-1C'!$B$18:$FH$61,68,FALSE))</f>
        <v>A+</v>
      </c>
      <c r="H5031" s="150"/>
      <c r="I5031" s="127" t="str">
        <f t="shared" si="191"/>
        <v>A+</v>
      </c>
      <c r="J5031" s="126"/>
    </row>
    <row r="5032" spans="1:10" ht="12.75" customHeight="1">
      <c r="A5032" s="147" t="str">
        <f>IF('TRI-1C'!$BR$13="","",'TRI-1C'!$BR$13)</f>
        <v>Continuar y reproducir patrones simples con objetos concretos y representaciones gráficas.</v>
      </c>
      <c r="B5032" s="139"/>
      <c r="C5032" s="139"/>
      <c r="F5032" s="128"/>
      <c r="G5032" s="124" t="str">
        <f>IF(A5032="","",VLOOKUP(J4966,'TRI-1C'!$B$18:$FH$61,69,FALSE))</f>
        <v>A+</v>
      </c>
      <c r="I5032" s="125" t="str">
        <f t="shared" si="191"/>
        <v>A+</v>
      </c>
      <c r="J5032" s="128"/>
    </row>
    <row r="5033" spans="1:10" ht="12.75" customHeight="1">
      <c r="A5033" s="148" t="str">
        <f>IF('TRI-1C'!$BS$13="","",'TRI-1C'!$BS$13)</f>
        <v>Establecer la relación de correspondencia entre los elementos de colecciones de objetos.</v>
      </c>
      <c r="B5033" s="149"/>
      <c r="C5033" s="149"/>
      <c r="D5033" s="150"/>
      <c r="E5033" s="150"/>
      <c r="F5033" s="126"/>
      <c r="G5033" s="122" t="str">
        <f>IF(A5033="","",VLOOKUP(J4966,'TRI-1C'!$B$18:$FH$61,70,FALSE))</f>
        <v>A+</v>
      </c>
      <c r="H5033" s="150"/>
      <c r="I5033" s="127" t="str">
        <f t="shared" si="191"/>
        <v>A+</v>
      </c>
      <c r="J5033" s="126"/>
    </row>
    <row r="5034" spans="1:10" ht="12.75" customHeight="1">
      <c r="A5034" s="147" t="str">
        <f>IF('TRI-1C'!$BT$13="","",'TRI-1C'!$BT$13)</f>
        <v>Identificar características de mañana, tarde y noche</v>
      </c>
      <c r="B5034" s="139"/>
      <c r="C5034" s="139"/>
      <c r="F5034" s="128"/>
      <c r="G5034" s="124" t="str">
        <f>IF(A5034="","",VLOOKUP(J4966,'TRI-1C'!$B$18:$FH$61,71,FALSE))</f>
        <v>A+</v>
      </c>
      <c r="I5034" s="125" t="str">
        <f t="shared" si="191"/>
        <v>A+</v>
      </c>
      <c r="J5034" s="128"/>
    </row>
    <row r="5035" spans="1:10" ht="12.75" customHeight="1">
      <c r="A5035" s="192" t="str">
        <f>IF('TRI-1C'!$BU$13="","",'TRI-1C'!$BU$13)</f>
        <v>Identificar en los objetos las nociones de medida: largo/ corto, grueso/delgado.</v>
      </c>
      <c r="B5035" s="154"/>
      <c r="C5035" s="154"/>
      <c r="D5035" s="154"/>
      <c r="E5035" s="154"/>
      <c r="F5035" s="155"/>
      <c r="G5035" s="122" t="str">
        <f>IF(A5035="","",VLOOKUP(J4966,'TRI-1C'!$B$18:$FH$61,72,FALSE))</f>
        <v>A+</v>
      </c>
      <c r="H5035" s="150"/>
      <c r="I5035" s="127" t="str">
        <f t="shared" si="191"/>
        <v>A+</v>
      </c>
      <c r="J5035" s="126"/>
    </row>
    <row r="5036" spans="1:10" ht="12.75" customHeight="1">
      <c r="A5036" s="147" t="str">
        <f>IF('TRI-1C'!$BV$13="","",'TRI-1C'!$BV$13)</f>
        <v>Identificar figuras geométricas básicas: círculo, cuadrado y triángulo en objetos del entorno y en representaciones gráficas.</v>
      </c>
      <c r="B5036" s="139"/>
      <c r="C5036" s="139"/>
      <c r="F5036" s="128"/>
      <c r="G5036" s="124" t="str">
        <f>IF(A5036="","",VLOOKUP(J4966,'TRI-1C'!$B$18:$FH$61,73,FALSE))</f>
        <v>A+</v>
      </c>
      <c r="I5036" s="125" t="str">
        <f t="shared" si="191"/>
        <v>A+</v>
      </c>
      <c r="J5036" s="128"/>
    </row>
    <row r="5037" spans="1:10" ht="12.75" customHeight="1">
      <c r="A5037" s="148" t="str">
        <f>IF('TRI-1C'!$BW$13="","",'TRI-1C'!$BW$13)</f>
        <v>Identificar la diferencia entre lo que se desea y lo que se necesita</v>
      </c>
      <c r="B5037" s="149"/>
      <c r="C5037" s="149"/>
      <c r="D5037" s="150"/>
      <c r="E5037" s="150"/>
      <c r="F5037" s="126"/>
      <c r="G5037" s="122" t="str">
        <f>IF(A5037="","",VLOOKUP(J4966,'TRI-1C'!$B$18:$FH$61,74,FALSE))</f>
        <v>A+</v>
      </c>
      <c r="H5037" s="150"/>
      <c r="I5037" s="127" t="str">
        <f t="shared" si="191"/>
        <v>A+</v>
      </c>
      <c r="J5037" s="126"/>
    </row>
    <row r="5038" spans="1:10" ht="12.75" customHeight="1">
      <c r="A5038" s="147" t="str">
        <f>IF('TRI-1C'!$BX$13="","",'TRI-1C'!$BX$13)</f>
        <v>Identificar las nociones de tiempo en acciones que siceden antes, ahora y después</v>
      </c>
      <c r="B5038" s="139"/>
      <c r="C5038" s="139"/>
      <c r="F5038" s="128"/>
      <c r="G5038" s="124" t="str">
        <f>IF(A5038="","",VLOOKUP(J4966,'TRI-1C'!$B$18:$FH$61,75,FALSE))</f>
        <v>A+</v>
      </c>
      <c r="I5038" s="125" t="str">
        <f t="shared" si="191"/>
        <v>A+</v>
      </c>
      <c r="J5038" s="128"/>
    </row>
    <row r="5039" spans="1:10" ht="12.75" customHeight="1">
      <c r="A5039" s="148" t="str">
        <f>IF('TRI-1C'!$BY$13="","",'TRI-1C'!$BY$13)</f>
        <v>Identificar los números de emergencia a través de actividades lúdicas, y reconocer cuándo pedir ayuda en situaciones sencillas.</v>
      </c>
      <c r="B5039" s="158"/>
      <c r="C5039" s="158"/>
      <c r="D5039" s="158"/>
      <c r="E5039" s="158"/>
      <c r="F5039" s="159"/>
      <c r="G5039" s="122" t="str">
        <f>IF(A5039="","",VLOOKUP(J4966,'TRI-1C'!$B$18:$FH$61,76,FALSE))</f>
        <v>A+</v>
      </c>
      <c r="H5039" s="150"/>
      <c r="I5039" s="127" t="str">
        <f t="shared" si="191"/>
        <v>A+</v>
      </c>
      <c r="J5039" s="126"/>
    </row>
    <row r="5040" spans="1:10" ht="12.75" customHeight="1">
      <c r="A5040" s="11" t="str">
        <f>IF('TRI-1C'!$BZ$13="","",'TRI-1C'!$BZ$13)</f>
        <v>Identificar semejanzas y diferencias en objetos del entorno con criterios de forma, color y tamaño</v>
      </c>
      <c r="B5040" s="156"/>
      <c r="C5040" s="156"/>
      <c r="D5040" s="156"/>
      <c r="E5040" s="156"/>
      <c r="F5040" s="157"/>
      <c r="G5040" s="124" t="str">
        <f>IF(A5040="","",VLOOKUP(J4966,'TRI-1C'!$B$18:$FH$61,77,FALSE))</f>
        <v>A+</v>
      </c>
      <c r="I5040" s="125" t="str">
        <f t="shared" si="191"/>
        <v>A+</v>
      </c>
      <c r="J5040" s="128"/>
    </row>
    <row r="5041" spans="1:10" ht="12.75" customHeight="1">
      <c r="A5041" s="148" t="str">
        <f>IF('TRI-1C'!$CA$13="","",'TRI-1C'!$CA$13)</f>
        <v>Ordenar en secuencias lógica sucesos de hasta cinco eventos en representaciones gráficas de sus actividades de la rutina diaria y en escenas de cuentos</v>
      </c>
      <c r="B5041" s="149"/>
      <c r="C5041" s="149"/>
      <c r="D5041" s="150"/>
      <c r="E5041" s="150"/>
      <c r="F5041" s="126"/>
      <c r="G5041" s="122" t="str">
        <f>IF(A5041="","",VLOOKUP(J4966,'TRI-1C'!$B$18:$FH$61,78,FALSE))</f>
        <v>A+</v>
      </c>
      <c r="H5041" s="150"/>
      <c r="I5041" s="127" t="str">
        <f t="shared" si="191"/>
        <v>A+</v>
      </c>
      <c r="J5041" s="126"/>
    </row>
    <row r="5042" spans="1:10" ht="12.75" customHeight="1">
      <c r="A5042" s="147" t="str">
        <f>IF('TRI-1C'!$CB$13="","",'TRI-1C'!$CB$13)</f>
        <v>Reconocer billetes y monedas en situaciones de la vida real</v>
      </c>
      <c r="B5042" s="139"/>
      <c r="C5042" s="139"/>
      <c r="F5042" s="128"/>
      <c r="G5042" s="124" t="str">
        <f>IF(A5042="","",VLOOKUP(J4966,'TRI-1C'!$B$18:$FH$61,79,FALSE))</f>
        <v>A+</v>
      </c>
      <c r="I5042" s="125" t="str">
        <f t="shared" si="191"/>
        <v>A+</v>
      </c>
      <c r="J5042" s="128"/>
    </row>
    <row r="5043" spans="1:10" ht="12.75" customHeight="1">
      <c r="A5043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5043" s="149"/>
      <c r="C5043" s="149"/>
      <c r="D5043" s="150"/>
      <c r="E5043" s="150"/>
      <c r="F5043" s="126"/>
      <c r="G5043" s="122" t="str">
        <f>IF(A5043="","",VLOOKUP(J4966,'TRI-1C'!$B$18:$FH$61,80,FALSE))</f>
        <v>A+</v>
      </c>
      <c r="H5043" s="150"/>
      <c r="I5043" s="127" t="str">
        <f t="shared" si="191"/>
        <v>A+</v>
      </c>
      <c r="J5043" s="126"/>
    </row>
    <row r="5044" spans="1:10" ht="12.75" customHeight="1">
      <c r="A5044" s="147" t="str">
        <f>IF('TRI-1C'!$CD$13="","",'TRI-1C'!$CD$13)</f>
        <v>Reconocer los colores secundarios en objetos e imágenes del entorno.</v>
      </c>
      <c r="B5044" s="139"/>
      <c r="C5044" s="139"/>
      <c r="F5044" s="128"/>
      <c r="G5044" s="124" t="str">
        <f>IF(A5044="","",VLOOKUP(J4966,'TRI-1C'!$B$18:$FH$61,81,FALSE))</f>
        <v>A+</v>
      </c>
      <c r="I5044" s="125" t="str">
        <f t="shared" si="191"/>
        <v>A+</v>
      </c>
      <c r="J5044" s="128"/>
    </row>
    <row r="5045" spans="1:10" ht="12.75" customHeight="1">
      <c r="A5045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5045" s="154"/>
      <c r="C5045" s="154"/>
      <c r="D5045" s="154"/>
      <c r="E5045" s="154"/>
      <c r="F5045" s="155"/>
      <c r="G5045" s="122" t="str">
        <f>IF(A5045="","",VLOOKUP(J4966,'TRI-1C'!$B$18:$FH$61,82,FALSE))</f>
        <v>A+</v>
      </c>
      <c r="H5045" s="150"/>
      <c r="I5045" s="127" t="str">
        <f t="shared" si="191"/>
        <v>A+</v>
      </c>
      <c r="J5045" s="126"/>
    </row>
    <row r="5046" spans="1:10" ht="12.75" customHeight="1">
      <c r="A5046" s="147" t="str">
        <f>IF('TRI-1C'!$CF$13="","",'TRI-1C'!$CF$13)</f>
        <v>Relacionar las distintas formas de adquirir dinero con el trabajo y el esfuerzo.</v>
      </c>
      <c r="B5046" s="139"/>
      <c r="C5046" s="139"/>
      <c r="F5046" s="128"/>
      <c r="G5046" s="124" t="str">
        <f>IF(A5046="","",VLOOKUP(J4966,'TRI-1C'!$B$18:$FH$61,83,FALSE))</f>
        <v>A+</v>
      </c>
      <c r="I5046" s="125" t="str">
        <f t="shared" si="191"/>
        <v>A+</v>
      </c>
      <c r="J5046" s="128"/>
    </row>
    <row r="5047" spans="1:10" ht="12.75" customHeight="1">
      <c r="A5047" s="165" t="str">
        <f>'BI-1T'!$A$11</f>
        <v>COMPRENSIÓN Y EXPRESION DEL LENGUAJE</v>
      </c>
      <c r="B5047" s="149"/>
      <c r="C5047" s="149"/>
      <c r="D5047" s="150"/>
      <c r="E5047" s="150"/>
      <c r="F5047" s="126"/>
      <c r="G5047" s="122" t="str">
        <f>IF(A5047="","",VLOOKUP(J4966,'TRI-1C'!$B$18:$FH$61,84,FALSE))</f>
        <v>A+</v>
      </c>
      <c r="H5047" s="150"/>
      <c r="I5047" s="127"/>
      <c r="J5047" s="126"/>
    </row>
    <row r="5048" spans="1:10" ht="12.75" customHeight="1">
      <c r="A5048" s="147" t="str">
        <f>IF('TRI-1C'!$CH$13="","",'TRI-1C'!$CH$13)</f>
        <v>Asociar la imagen de la portada con el título de los cuentos conocidos.</v>
      </c>
      <c r="B5048" s="139"/>
      <c r="C5048" s="139"/>
      <c r="F5048" s="128"/>
      <c r="G5048" s="124" t="str">
        <f>IF(A5048="","",VLOOKUP(J4966,'TRI-1C'!$B$18:$FH$61,85,FALSE))</f>
        <v>A+</v>
      </c>
      <c r="I5048" s="125" t="str">
        <f t="shared" ref="I5048:I5068" si="192">IF(G5048="","",G5048)</f>
        <v>A+</v>
      </c>
      <c r="J5048" s="128"/>
    </row>
    <row r="5049" spans="1:10" ht="12.75" customHeight="1">
      <c r="A5049" s="148" t="str">
        <f>IF('TRI-1C'!$CI$13="","",'TRI-1C'!$CI$13)</f>
        <v>Colaborar en la creación de textos colectivos con la ayuda del docente.</v>
      </c>
      <c r="B5049" s="158"/>
      <c r="C5049" s="158"/>
      <c r="D5049" s="158"/>
      <c r="E5049" s="158"/>
      <c r="F5049" s="159"/>
      <c r="G5049" s="122" t="str">
        <f>IF(A5049="","",VLOOKUP(J4966,'TRI-1C'!$B$18:$FH$61,86,FALSE))</f>
        <v>A+</v>
      </c>
      <c r="H5049" s="150"/>
      <c r="I5049" s="127" t="str">
        <f t="shared" si="192"/>
        <v>A+</v>
      </c>
      <c r="J5049" s="126"/>
    </row>
    <row r="5050" spans="1:10" ht="12.75" customHeight="1">
      <c r="A5050" s="11" t="str">
        <f>IF('TRI-1C'!$CJ$13="","",'TRI-1C'!$CJ$13)</f>
        <v>Comprender el derecho propio y de las otras personas a decir que no como una respuesta válida y respetable.</v>
      </c>
      <c r="B5050" s="156"/>
      <c r="C5050" s="156"/>
      <c r="D5050" s="156"/>
      <c r="E5050" s="156"/>
      <c r="F5050" s="157"/>
      <c r="G5050" s="124" t="str">
        <f>IF(A5050="","",VLOOKUP(J4966,'TRI-1C'!$B$18:$FH$61,87,FALSE))</f>
        <v>A+</v>
      </c>
      <c r="I5050" s="125" t="str">
        <f t="shared" si="192"/>
        <v>A+</v>
      </c>
      <c r="J5050" s="128"/>
    </row>
    <row r="5051" spans="1:10" ht="12.75" customHeight="1">
      <c r="A5051" s="148" t="str">
        <f>IF('TRI-1C'!$CK$13="","",'TRI-1C'!$CK$13)</f>
        <v>Comunicarse a través de dibujos de objetos con detalles que lo vuelven identificables, como representación simbólica de sus ideas.</v>
      </c>
      <c r="B5051" s="149"/>
      <c r="C5051" s="149"/>
      <c r="D5051" s="150"/>
      <c r="E5051" s="150"/>
      <c r="F5051" s="126"/>
      <c r="G5051" s="122" t="str">
        <f>IF(A5051="","",VLOOKUP(J4966,'TRI-1C'!$B$18:$FH$61,88,FALSE))</f>
        <v>A+</v>
      </c>
      <c r="H5051" s="150"/>
      <c r="I5051" s="127" t="str">
        <f t="shared" si="192"/>
        <v>A+</v>
      </c>
      <c r="J5051" s="126"/>
    </row>
    <row r="5052" spans="1:10" ht="12.75" customHeight="1">
      <c r="A5052" s="147" t="str">
        <f>IF('TRI-1C'!$CL$13="","",'TRI-1C'!$CL$13)</f>
        <v>Comunicarse incorporando palabras nuevas a su vocabulario en función de los ambientes y experiencias en las que interactúa.</v>
      </c>
      <c r="B5052" s="139"/>
      <c r="C5052" s="139"/>
      <c r="F5052" s="128"/>
      <c r="G5052" s="124" t="str">
        <f>IF(A5052="","",VLOOKUP(J4966,'TRI-1C'!$B$18:$FH$61,89,FALSE))</f>
        <v>A+</v>
      </c>
      <c r="I5052" s="125" t="str">
        <f t="shared" si="192"/>
        <v>A+</v>
      </c>
      <c r="J5052" s="128"/>
    </row>
    <row r="5053" spans="1:10" ht="12.75" customHeight="1">
      <c r="A5053" s="148" t="str">
        <f>IF('TRI-1C'!$CM$13="","",'TRI-1C'!$CM$13)</f>
        <v>Contar un cuento en base a sus imágenes a partir de la portada y siguiendo la secuencia de las páginas.</v>
      </c>
      <c r="B5053" s="149"/>
      <c r="C5053" s="149"/>
      <c r="D5053" s="150"/>
      <c r="E5053" s="150"/>
      <c r="F5053" s="126"/>
      <c r="G5053" s="122" t="str">
        <f>IF(A5053="","",VLOOKUP(J4966,'TRI-1C'!$B$18:$FH$61,90,FALSE))</f>
        <v>A+</v>
      </c>
      <c r="H5053" s="150"/>
      <c r="I5053" s="127" t="str">
        <f t="shared" si="192"/>
        <v>A+</v>
      </c>
      <c r="J5053" s="126"/>
    </row>
    <row r="5054" spans="1:10" ht="12.75" customHeight="1">
      <c r="A5054" s="147" t="str">
        <f>IF('TRI-1C'!$CN$13="","",'TRI-1C'!$CN$13)</f>
        <v>Describir oralmente imágenes gráficas (pictogramas) y digitales, estructurando oraciones más elaboradas que describan a los objetos que observa.</v>
      </c>
      <c r="B5054" s="139"/>
      <c r="C5054" s="139"/>
      <c r="F5054" s="128"/>
      <c r="G5054" s="124" t="str">
        <f>IF(A5054="","",VLOOKUP(J4966,'TRI-1C'!$B$18:$FH$61,91,FALSE))</f>
        <v>A+</v>
      </c>
      <c r="I5054" s="125" t="str">
        <f t="shared" si="192"/>
        <v>A+</v>
      </c>
      <c r="J5054" s="128"/>
    </row>
    <row r="5055" spans="1:10" ht="12.75" customHeight="1">
      <c r="A5055" s="192" t="str">
        <f>IF('TRI-1C'!$CO$13="","",'TRI-1C'!$CO$13)</f>
        <v>Describir oralmente imágenes relacionadas con los derechos de las personas en situación de movilidad</v>
      </c>
      <c r="B5055" s="154"/>
      <c r="C5055" s="154"/>
      <c r="D5055" s="154"/>
      <c r="E5055" s="154"/>
      <c r="F5055" s="155"/>
      <c r="G5055" s="122" t="str">
        <f>IF(A5055="","",VLOOKUP(J4966,'TRI-1C'!$B$18:$FH$61,92,FALSE))</f>
        <v>A+</v>
      </c>
      <c r="H5055" s="150"/>
      <c r="I5055" s="127" t="str">
        <f t="shared" si="192"/>
        <v>A+</v>
      </c>
      <c r="J5055" s="126"/>
    </row>
    <row r="5056" spans="1:10" ht="12.75" customHeight="1">
      <c r="A5056" s="147" t="str">
        <f>IF('TRI-1C'!$CP$13="","",'TRI-1C'!$CP$13)</f>
        <v>Expresarse oralmente pronunciando correctamente la mayoría de las palabras puede presentarse dificultades en la pronunciación de s, y la r.</v>
      </c>
      <c r="B5056" s="139"/>
      <c r="C5056" s="139"/>
      <c r="F5056" s="128"/>
      <c r="G5056" s="124" t="str">
        <f>IF(A5056="","",VLOOKUP(J4966,'TRI-1C'!$B$18:$FH$61,93,FALSE))</f>
        <v>A+</v>
      </c>
      <c r="I5056" s="125" t="str">
        <f t="shared" si="192"/>
        <v>A+</v>
      </c>
      <c r="J5056" s="128"/>
    </row>
    <row r="5057" spans="1:10" ht="12.75" customHeight="1">
      <c r="A5057" s="148" t="str">
        <f>IF('TRI-1C'!$CQ$13="","",'TRI-1C'!$CQ$13)</f>
        <v>Expresarse utilizando oraciones cortas y completas manteniendo el orden de las palabras.</v>
      </c>
      <c r="B5057" s="149"/>
      <c r="C5057" s="149"/>
      <c r="D5057" s="150"/>
      <c r="E5057" s="150"/>
      <c r="F5057" s="126"/>
      <c r="G5057" s="122" t="str">
        <f>IF(A5057="","",VLOOKUP(J4966,'TRI-1C'!$B$18:$FH$61,94,FALSE))</f>
        <v>A+</v>
      </c>
      <c r="H5057" s="150"/>
      <c r="I5057" s="127" t="str">
        <f t="shared" si="192"/>
        <v>A+</v>
      </c>
      <c r="J5057" s="126"/>
    </row>
    <row r="5058" spans="1:10" ht="12.75" customHeight="1">
      <c r="A5058" s="147" t="str">
        <f>IF('TRI-1C'!$CR$13="","",'TRI-1C'!$CR$13)</f>
        <v>Identificar “auditivamente” el fonema (sonido) inicial de las palabras más utilizadas.</v>
      </c>
      <c r="B5058" s="139"/>
      <c r="C5058" s="139"/>
      <c r="F5058" s="128"/>
      <c r="G5058" s="124" t="str">
        <f>IF(A5058="","",VLOOKUP(J4966,'TRI-1C'!$B$18:$FH$61,95,FALSE))</f>
        <v>A+</v>
      </c>
      <c r="I5058" s="125" t="str">
        <f t="shared" si="192"/>
        <v>A+</v>
      </c>
      <c r="J5058" s="128"/>
    </row>
    <row r="5059" spans="1:10" ht="12.75" customHeight="1">
      <c r="A5059" s="148" t="str">
        <f>IF('TRI-1C'!$CS$13="","",'TRI-1C'!$CS$13)</f>
        <v>Identificar una persona adulta de confianza para solicitar apoyo al enfrentar desafíos emocionales en situaciones cotidianas del entorno escolar</v>
      </c>
      <c r="B5059" s="158"/>
      <c r="C5059" s="158"/>
      <c r="D5059" s="158"/>
      <c r="E5059" s="158"/>
      <c r="F5059" s="159"/>
      <c r="G5059" s="122" t="str">
        <f>IF(A5059="","",VLOOKUP(J4966,'TRI-1C'!$B$18:$FH$61,96,FALSE))</f>
        <v>A+</v>
      </c>
      <c r="H5059" s="150"/>
      <c r="I5059" s="127" t="str">
        <f t="shared" si="192"/>
        <v>A+</v>
      </c>
      <c r="J5059" s="126"/>
    </row>
    <row r="5060" spans="1:10" ht="12.75" customHeight="1">
      <c r="A5060" s="11" t="str">
        <f>IF('TRI-1C'!$CT$13="","",'TRI-1C'!$CT$13)</f>
        <v>Participar en conversaciones más complejas y largas manteniéndose dentro del tema.</v>
      </c>
      <c r="B5060" s="156"/>
      <c r="C5060" s="156"/>
      <c r="D5060" s="156"/>
      <c r="E5060" s="156"/>
      <c r="F5060" s="157"/>
      <c r="G5060" s="124" t="str">
        <f>IF(A5060="","",VLOOKUP(J4966,'TRI-1C'!$B$18:$FH$61,97,FALSE))</f>
        <v>A+</v>
      </c>
      <c r="I5060" s="125" t="str">
        <f t="shared" si="192"/>
        <v>A+</v>
      </c>
      <c r="J5060" s="128"/>
    </row>
    <row r="5061" spans="1:10" ht="12.75" customHeight="1">
      <c r="A5061" s="148" t="str">
        <f>IF('TRI-1C'!$CU$13="","",'TRI-1C'!$CU$13)</f>
        <v>Producir palabras que riman espontáneamente tomado en cuenta los sonidos finales de las mismas.</v>
      </c>
      <c r="B5061" s="149"/>
      <c r="C5061" s="149"/>
      <c r="D5061" s="150"/>
      <c r="E5061" s="150"/>
      <c r="F5061" s="126"/>
      <c r="G5061" s="122" t="str">
        <f>IF(A5061="","",VLOOKUP(J4966,'TRI-1C'!$B$18:$FH$61,98,FALSE))</f>
        <v>A+</v>
      </c>
      <c r="H5061" s="150"/>
      <c r="I5061" s="127" t="str">
        <f t="shared" si="192"/>
        <v>A+</v>
      </c>
      <c r="J5061" s="126"/>
    </row>
    <row r="5062" spans="1:10" ht="12.75" customHeight="1">
      <c r="A5062" s="147" t="str">
        <f>IF('TRI-1C'!$CV$13="","",'TRI-1C'!$CV$13)</f>
        <v>Realizar modificaciones del contenido de un cuento relatado por el adulto, cambiando partes del él como: acciones y final.</v>
      </c>
      <c r="B5062" s="139"/>
      <c r="C5062" s="139"/>
      <c r="F5062" s="128"/>
      <c r="G5062" s="124" t="str">
        <f>IF(A5062="","",VLOOKUP(J4966,'TRI-1C'!$B$18:$FH$61,99,FALSE))</f>
        <v>A+</v>
      </c>
      <c r="I5062" s="125" t="str">
        <f t="shared" si="192"/>
        <v>A+</v>
      </c>
      <c r="J5062" s="128"/>
    </row>
    <row r="5063" spans="1:10" ht="12.75" customHeight="1">
      <c r="A5063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063" s="149"/>
      <c r="C5063" s="149"/>
      <c r="D5063" s="150"/>
      <c r="E5063" s="150"/>
      <c r="F5063" s="126"/>
      <c r="G5063" s="122" t="str">
        <f>IF(A5063="","",VLOOKUP(J4966,'TRI-1C'!$B$18:$FH$61,100,FALSE))</f>
        <v>A+</v>
      </c>
      <c r="H5063" s="150"/>
      <c r="I5063" s="127" t="str">
        <f t="shared" si="192"/>
        <v>A+</v>
      </c>
      <c r="J5063" s="126"/>
    </row>
    <row r="5064" spans="1:10" ht="12.75" customHeight="1">
      <c r="A5064" s="147" t="str">
        <f>IF('TRI-1C'!$CX$13="","",'TRI-1C'!$CX$13)</f>
        <v>Reconocer etiquetas y rótulos de su entorno inmediato y los “lee”.</v>
      </c>
      <c r="B5064" s="139"/>
      <c r="C5064" s="139"/>
      <c r="F5064" s="128"/>
      <c r="G5064" s="124" t="str">
        <f>IF(A5064="","",VLOOKUP(J4966,'TRI-1C'!$B$18:$FH$61,101,FALSE))</f>
        <v>A+</v>
      </c>
      <c r="I5064" s="125" t="str">
        <f t="shared" si="192"/>
        <v>A+</v>
      </c>
      <c r="J5064" s="128"/>
    </row>
    <row r="5065" spans="1:10" ht="12.75" customHeight="1">
      <c r="A5065" s="192" t="str">
        <f>IF('TRI-1C'!$CY$13="","",'TRI-1C'!$CY$13)</f>
        <v>Relatar cuentos, narrados por el adulto, manteniendo la secuencia, sin la ayuda del paratexto.</v>
      </c>
      <c r="B5065" s="154"/>
      <c r="C5065" s="154"/>
      <c r="D5065" s="154"/>
      <c r="E5065" s="154"/>
      <c r="F5065" s="155"/>
      <c r="G5065" s="122" t="str">
        <f>IF(A5065="","",VLOOKUP(J4966,'TRI-1C'!$B$18:$FH$61,102,FALSE))</f>
        <v>A+</v>
      </c>
      <c r="H5065" s="150"/>
      <c r="I5065" s="127" t="str">
        <f t="shared" si="192"/>
        <v>A+</v>
      </c>
      <c r="J5065" s="126"/>
    </row>
    <row r="5066" spans="1:10" ht="12.75" customHeight="1">
      <c r="A5066" s="147" t="str">
        <f>IF('TRI-1C'!$CZ$13="","",'TRI-1C'!$CZ$13)</f>
        <v>Reproducir trabalenguas sencillos, adivinanzas, canciones y poemas cortos, mejorando su pronunciación y potenciando su capacidad imaginativa.</v>
      </c>
      <c r="B5066" s="139"/>
      <c r="C5066" s="139"/>
      <c r="F5066" s="128"/>
      <c r="G5066" s="124" t="str">
        <f>IF(A5066="","",VLOOKUP(J4966,'TRI-1C'!$B$18:$FH$61,103,FALSE))</f>
        <v>A+</v>
      </c>
      <c r="I5066" s="125" t="str">
        <f t="shared" si="192"/>
        <v>A+</v>
      </c>
      <c r="J5066" s="128"/>
    </row>
    <row r="5067" spans="1:10" ht="12.75" customHeight="1">
      <c r="A5067" s="148" t="str">
        <f>IF('TRI-1C'!$DA$13="","",'TRI-1C'!$DA$13)</f>
        <v>Responder preguntas sobre un texto narrado por el adulto, relacionadas a los personajes y acciones principales.</v>
      </c>
      <c r="B5067" s="149"/>
      <c r="C5067" s="149"/>
      <c r="D5067" s="150"/>
      <c r="E5067" s="150"/>
      <c r="F5067" s="126"/>
      <c r="G5067" s="122" t="str">
        <f>IF(A5067="","",VLOOKUP(J4966,'TRI-1C'!$B$18:$FH$61,104,FALSE))</f>
        <v>A+</v>
      </c>
      <c r="H5067" s="150"/>
      <c r="I5067" s="127" t="str">
        <f t="shared" si="192"/>
        <v>A+</v>
      </c>
      <c r="J5067" s="126"/>
    </row>
    <row r="5068" spans="1:10" ht="12.75" customHeight="1">
      <c r="A5068" s="147" t="str">
        <f>IF('TRI-1C'!$DB$13="","",'TRI-1C'!$DB$13)</f>
        <v>Seguir instrucciones sencillas que involucren la ejecución de tres o más actividades</v>
      </c>
      <c r="B5068" s="139"/>
      <c r="C5068" s="139"/>
      <c r="F5068" s="128"/>
      <c r="G5068" s="124" t="str">
        <f>IF(A5068="","",VLOOKUP(J4966,'TRI-1C'!$B$18:$FH$61,105,FALSE))</f>
        <v>A+</v>
      </c>
      <c r="I5068" s="125" t="str">
        <f t="shared" si="192"/>
        <v>A+</v>
      </c>
      <c r="J5068" s="128"/>
    </row>
    <row r="5069" spans="1:10" ht="12.75" customHeight="1">
      <c r="A5069" s="165" t="str">
        <f>'BI-1T'!$A$12</f>
        <v>EXPRESIÓN ARTISTICA</v>
      </c>
      <c r="B5069" s="158"/>
      <c r="C5069" s="158"/>
      <c r="D5069" s="158"/>
      <c r="E5069" s="158"/>
      <c r="F5069" s="159"/>
      <c r="G5069" s="122" t="str">
        <f>IF(A5069="","",VLOOKUP(J4966,'TRI-1C'!$B$18:$FH$61,106,FALSE))</f>
        <v>A+</v>
      </c>
      <c r="H5069" s="150"/>
      <c r="I5069" s="127"/>
      <c r="J5069" s="126"/>
    </row>
    <row r="5070" spans="1:10" ht="12.75" customHeight="1">
      <c r="A5070" s="11" t="str">
        <f>IF('TRI-1C'!$DD$13="","",'TRI-1C'!$DD$13)</f>
        <v>Cantar canciones siguiendo el ritmo y coordinando con las expresiones de su cuerpo.</v>
      </c>
      <c r="B5070" s="156"/>
      <c r="C5070" s="156"/>
      <c r="D5070" s="156"/>
      <c r="E5070" s="156"/>
      <c r="F5070" s="157"/>
      <c r="G5070" s="124" t="str">
        <f>IF(A5070="","",VLOOKUP(J4966,'TRI-1C'!$B$18:$FH$61,107,FALSE))</f>
        <v>A+</v>
      </c>
      <c r="I5070" s="125" t="str">
        <f t="shared" ref="I5070:I5080" si="193">IF(G5070="","",G5070)</f>
        <v>A+</v>
      </c>
      <c r="J5070" s="128"/>
    </row>
    <row r="5071" spans="1:10" ht="12.75" customHeight="1">
      <c r="A5071" s="148" t="str">
        <f>IF('TRI-1C'!$DE$13="","",'TRI-1C'!$DE$13)</f>
        <v>Comunicar de manera escrita sus ideas intentando imitar letras o formas parecidas a letras.</v>
      </c>
      <c r="B5071" s="149"/>
      <c r="C5071" s="149"/>
      <c r="D5071" s="150"/>
      <c r="E5071" s="150"/>
      <c r="F5071" s="126"/>
      <c r="G5071" s="122" t="str">
        <f>IF(A5071="","",VLOOKUP(J4966,'TRI-1C'!$B$18:$FH$61,108,FALSE))</f>
        <v>A+</v>
      </c>
      <c r="H5071" s="150"/>
      <c r="I5071" s="127" t="str">
        <f t="shared" si="193"/>
        <v>A+</v>
      </c>
      <c r="J5071" s="126"/>
    </row>
    <row r="5072" spans="1:10" ht="12.75" customHeight="1">
      <c r="A5072" s="147" t="str">
        <f>IF('TRI-1C'!$DF$13="","",'TRI-1C'!$DF$13)</f>
        <v>Ejecutar patrones de más de dos ritmos con partes del cuerpo y elementos o instrumentos sonoros.</v>
      </c>
      <c r="B5072" s="139"/>
      <c r="C5072" s="139"/>
      <c r="F5072" s="128"/>
      <c r="G5072" s="124" t="str">
        <f>IF(A5072="","",VLOOKUP(J4966,'TRI-1C'!$B$18:$FH$61,109,FALSE))</f>
        <v>A+</v>
      </c>
      <c r="I5072" s="125" t="str">
        <f t="shared" si="193"/>
        <v>A+</v>
      </c>
      <c r="J5072" s="128"/>
    </row>
    <row r="5073" spans="1:10" ht="12.75" customHeight="1">
      <c r="A5073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5073" s="149"/>
      <c r="C5073" s="149"/>
      <c r="D5073" s="150"/>
      <c r="E5073" s="150"/>
      <c r="F5073" s="126"/>
      <c r="G5073" s="122" t="str">
        <f>IF(A5073="","",VLOOKUP(J4966,'TRI-1C'!$B$18:$FH$61,110,FALSE))</f>
        <v>A+</v>
      </c>
      <c r="H5073" s="150"/>
      <c r="I5073" s="127" t="str">
        <f t="shared" si="193"/>
        <v>A+</v>
      </c>
      <c r="J5073" s="126"/>
    </row>
    <row r="5074" spans="1:10" ht="12.75" customHeight="1">
      <c r="A5074" s="147" t="str">
        <f>IF('TRI-1C'!$DH$13="","",'TRI-1C'!$DH$13)</f>
        <v>Expresar su opinión al observar una obra artística relacionada a la plástica o a la escultura.</v>
      </c>
      <c r="B5074" s="139"/>
      <c r="C5074" s="139"/>
      <c r="F5074" s="128"/>
      <c r="G5074" s="124" t="str">
        <f>IF(A5074="","",VLOOKUP(J4966,'TRI-1C'!$B$18:$FH$61,111,FALSE))</f>
        <v>A+</v>
      </c>
      <c r="I5074" s="125" t="str">
        <f t="shared" si="193"/>
        <v>A+</v>
      </c>
      <c r="J5074" s="128"/>
    </row>
    <row r="5075" spans="1:10" ht="12.75" customHeight="1">
      <c r="A5075" s="192" t="str">
        <f>IF('TRI-1C'!$DI$13="","",'TRI-1C'!$DI$13)</f>
        <v>Expresar sus vivencias y experiencias a través del dibujo libre.</v>
      </c>
      <c r="B5075" s="154"/>
      <c r="C5075" s="154"/>
      <c r="D5075" s="154"/>
      <c r="E5075" s="154"/>
      <c r="F5075" s="155"/>
      <c r="G5075" s="122" t="str">
        <f>IF(A5075="","",VLOOKUP(J4966,'TRI-1C'!$B$18:$FH$61,112,FALSE))</f>
        <v>A+</v>
      </c>
      <c r="H5075" s="150"/>
      <c r="I5075" s="127" t="str">
        <f t="shared" si="193"/>
        <v>A+</v>
      </c>
      <c r="J5075" s="126"/>
    </row>
    <row r="5076" spans="1:10" ht="12.75" customHeight="1">
      <c r="A5076" s="147" t="str">
        <f>IF('TRI-1C'!$DJ$13="","",'TRI-1C'!$DJ$13)</f>
        <v>Mantener el ritmo y las secuencias de pasos sencillos durante la ejecución de coreografías.</v>
      </c>
      <c r="B5076" s="139"/>
      <c r="C5076" s="139"/>
      <c r="F5076" s="128"/>
      <c r="G5076" s="124" t="str">
        <f>IF(A5076="","",VLOOKUP(J4966,'TRI-1C'!$B$18:$FH$61,113,FALSE))</f>
        <v>A+</v>
      </c>
      <c r="I5076" s="125" t="str">
        <f t="shared" si="193"/>
        <v>A+</v>
      </c>
      <c r="J5076" s="128"/>
    </row>
    <row r="5077" spans="1:10" ht="12.75" customHeight="1">
      <c r="A5077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077" s="149"/>
      <c r="C5077" s="149"/>
      <c r="D5077" s="150"/>
      <c r="E5077" s="150"/>
      <c r="F5077" s="126"/>
      <c r="G5077" s="122" t="str">
        <f>IF(A5077="","",VLOOKUP(J4966,'TRI-1C'!$B$18:$FH$61,114,FALSE))</f>
        <v>A+</v>
      </c>
      <c r="H5077" s="150"/>
      <c r="I5077" s="127" t="str">
        <f t="shared" si="193"/>
        <v>A+</v>
      </c>
      <c r="J5077" s="126"/>
    </row>
    <row r="5078" spans="1:10" ht="12.75" customHeight="1">
      <c r="A5078" s="147" t="str">
        <f>IF('TRI-1C'!$DL$13="","",'TRI-1C'!$DL$13)</f>
        <v>Participar en dramatizaciones, asumiendo roles de diferentes personas del entorno y de personajes de cuentos e historietas.</v>
      </c>
      <c r="B5078" s="139"/>
      <c r="C5078" s="139"/>
      <c r="F5078" s="128"/>
      <c r="G5078" s="124" t="str">
        <f>IF(A5078="","",VLOOKUP(J4966,'TRI-1C'!$B$18:$FH$61,115,FALSE))</f>
        <v>A+</v>
      </c>
      <c r="I5078" s="125" t="str">
        <f t="shared" si="193"/>
        <v>A+</v>
      </c>
      <c r="J5078" s="128"/>
    </row>
    <row r="5079" spans="1:10" ht="12.75" customHeight="1">
      <c r="A5079" s="148" t="str">
        <f>IF('TRI-1C'!$DM$13="","",'TRI-1C'!$DM$13)</f>
        <v>Participar en rondas populares, bailes y juegos tradicionales, asumiendo los roles y respetando las reglas.</v>
      </c>
      <c r="B5079" s="158"/>
      <c r="C5079" s="158"/>
      <c r="D5079" s="158"/>
      <c r="E5079" s="158"/>
      <c r="F5079" s="159"/>
      <c r="G5079" s="122" t="str">
        <f>IF(A5079="","",VLOOKUP(J4966,'TRI-1C'!$B$18:$FH$61,116,FALSE))</f>
        <v>A+</v>
      </c>
      <c r="H5079" s="150"/>
      <c r="I5079" s="127" t="str">
        <f t="shared" si="193"/>
        <v>A+</v>
      </c>
      <c r="J5079" s="126"/>
    </row>
    <row r="5080" spans="1:10" ht="12.75" customHeight="1">
      <c r="A5080" s="11" t="str">
        <f>IF('TRI-1C'!$DN$13="","",'TRI-1C'!$DN$13)</f>
        <v>Realizar actividades creativas utilizando las técnicas grafo plásticas con variedad de materiales.</v>
      </c>
      <c r="B5080" s="156"/>
      <c r="C5080" s="156"/>
      <c r="D5080" s="156"/>
      <c r="E5080" s="156"/>
      <c r="F5080" s="157"/>
      <c r="G5080" s="124" t="str">
        <f>IF(A5080="","",VLOOKUP(J4966,'TRI-1C'!$B$18:$FH$61,117,FALSE))</f>
        <v>A+</v>
      </c>
      <c r="I5080" s="125" t="str">
        <f t="shared" si="193"/>
        <v>A+</v>
      </c>
      <c r="J5080" s="128"/>
    </row>
    <row r="5081" spans="1:10" ht="12.75" customHeight="1">
      <c r="A5081" s="165" t="str">
        <f>'BI-1T'!$A$13</f>
        <v>EXPRESION CORPORAL Y MOTRICIDAD</v>
      </c>
      <c r="B5081" s="149"/>
      <c r="C5081" s="149"/>
      <c r="D5081" s="150"/>
      <c r="E5081" s="150"/>
      <c r="F5081" s="126"/>
      <c r="G5081" s="122" t="str">
        <f>IF(A5081="","",VLOOKUP(J4966,'TRI-1C'!$B$18:$FH$61,118,FALSE))</f>
        <v>A+</v>
      </c>
      <c r="H5081" s="150"/>
      <c r="I5081" s="127"/>
      <c r="J5081" s="126"/>
    </row>
    <row r="5082" spans="1:10" ht="12.75" customHeight="1">
      <c r="A5082" s="147" t="str">
        <f>IF('TRI-1C'!$DP$13="","",'TRI-1C'!$DP$13)</f>
        <v>Caminar y correr con soltura y seguridad manteniendo el equilibrio a diferentes distancias, orientaciones y ritmos en espacios parciales.</v>
      </c>
      <c r="B5082" s="139"/>
      <c r="C5082" s="139"/>
      <c r="F5082" s="128"/>
      <c r="G5082" s="124" t="str">
        <f>IF(A5082="","",VLOOKUP(J4966,'TRI-1C'!$B$18:$FH$61,119,FALSE))</f>
        <v/>
      </c>
      <c r="I5082" s="125" t="str">
        <f t="shared" ref="I5082:I5109" si="194">IF(G5082="","",G5082)</f>
        <v/>
      </c>
      <c r="J5082" s="128"/>
    </row>
    <row r="5083" spans="1:10" ht="12.75" customHeight="1">
      <c r="A5083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5083" s="149"/>
      <c r="C5083" s="149"/>
      <c r="D5083" s="150"/>
      <c r="E5083" s="150"/>
      <c r="F5083" s="126"/>
      <c r="G5083" s="122" t="str">
        <f>IF(A5083="","",VLOOKUP(J4966,'TRI-1C'!$B$18:$FH$61,120,FALSE))</f>
        <v/>
      </c>
      <c r="H5083" s="150"/>
      <c r="I5083" s="127" t="str">
        <f t="shared" si="194"/>
        <v/>
      </c>
      <c r="J5083" s="126"/>
    </row>
    <row r="5084" spans="1:10" ht="12.75" customHeight="1">
      <c r="A5084" s="147" t="str">
        <f>IF('TRI-1C'!$DR$13="","",'TRI-1C'!$DR$13)</f>
        <v>Discriminar sonidos onomatopéyicos y diferencia los sonidos naturales de los artificiales</v>
      </c>
      <c r="B5084" s="139"/>
      <c r="C5084" s="139"/>
      <c r="F5084" s="128"/>
      <c r="G5084" s="124" t="str">
        <f>IF(A5084="","",VLOOKUP(J4966,'TRI-1C'!$B$18:$FH$61,121,FALSE))</f>
        <v/>
      </c>
      <c r="I5084" s="125" t="str">
        <f t="shared" si="194"/>
        <v/>
      </c>
      <c r="J5084" s="128"/>
    </row>
    <row r="5085" spans="1:10" ht="12.75" customHeight="1">
      <c r="A5085" s="192" t="str">
        <f>IF('TRI-1C'!$DS$13="","",'TRI-1C'!$DS$13)</f>
        <v>Ejecutar actividades coordinadamente y con un control adecuado de fuerza y tonicidad muscular como: lanzar, atrapar y patear objetos y pelotas.</v>
      </c>
      <c r="B5085" s="154"/>
      <c r="C5085" s="154"/>
      <c r="D5085" s="154"/>
      <c r="E5085" s="154"/>
      <c r="F5085" s="155"/>
      <c r="G5085" s="122" t="str">
        <f>IF(A5085="","",VLOOKUP(J4966,'TRI-1C'!$B$18:$FH$61,122,FALSE))</f>
        <v/>
      </c>
      <c r="H5085" s="150"/>
      <c r="I5085" s="127" t="str">
        <f t="shared" si="194"/>
        <v/>
      </c>
      <c r="J5085" s="126"/>
    </row>
    <row r="5086" spans="1:10" ht="12.75" customHeight="1">
      <c r="A5086" s="147" t="str">
        <f>IF('TRI-1C'!$DT$13="","",'TRI-1C'!$DT$13)</f>
        <v>Emplear su lado dominante en la realización de la mayoría de las actividades que utilice la mano, ojo y pie.</v>
      </c>
      <c r="B5086" s="139"/>
      <c r="C5086" s="139"/>
      <c r="F5086" s="128"/>
      <c r="G5086" s="124" t="str">
        <f>IF(A5086="","",VLOOKUP(J4966,'TRI-1C'!$B$18:$FH$61,123,FALSE))</f>
        <v/>
      </c>
      <c r="I5086" s="125" t="str">
        <f t="shared" si="194"/>
        <v/>
      </c>
      <c r="J5086" s="128"/>
    </row>
    <row r="5087" spans="1:10" ht="12.75" customHeight="1">
      <c r="A5087" s="148" t="str">
        <f>IF('TRI-1C'!$DU$13="","",'TRI-1C'!$DU$13)</f>
        <v>Galopar y salticar coordinadamente con obstáculos ejecutando circuitos.</v>
      </c>
      <c r="B5087" s="149"/>
      <c r="C5087" s="149"/>
      <c r="D5087" s="150"/>
      <c r="E5087" s="150"/>
      <c r="F5087" s="126"/>
      <c r="G5087" s="122" t="str">
        <f>IF(A5087="","",VLOOKUP(J4966,'TRI-1C'!$B$18:$FH$61,124,FALSE))</f>
        <v/>
      </c>
      <c r="H5087" s="150"/>
      <c r="I5087" s="127" t="str">
        <f t="shared" si="194"/>
        <v/>
      </c>
      <c r="J5087" s="126"/>
    </row>
    <row r="5088" spans="1:10" ht="12.75" customHeight="1">
      <c r="A5088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5088" s="139"/>
      <c r="C5088" s="139"/>
      <c r="F5088" s="128"/>
      <c r="G5088" s="124" t="str">
        <f>IF(A5088="","",VLOOKUP(J4966,'TRI-1C'!$B$18:$FH$61,125,FALSE))</f>
        <v/>
      </c>
      <c r="I5088" s="125" t="str">
        <f t="shared" si="194"/>
        <v/>
      </c>
      <c r="J5088" s="128"/>
    </row>
    <row r="5089" spans="1:10" ht="12.75" customHeight="1">
      <c r="A5089" s="148" t="str">
        <f>IF('TRI-1C'!$DW$13="","",'TRI-1C'!$DW$13)</f>
        <v>Mantener el equilibro al caminar sobre líneas rectas, curvas y quebradas con altura (aprox. 20 cm) logrando un adecuado control postural.</v>
      </c>
      <c r="B5089" s="158"/>
      <c r="C5089" s="158"/>
      <c r="D5089" s="158"/>
      <c r="E5089" s="158"/>
      <c r="F5089" s="159"/>
      <c r="G5089" s="122" t="str">
        <f>IF(A5089="","",VLOOKUP(J4966,'TRI-1C'!$B$18:$FH$61,126,FALSE))</f>
        <v/>
      </c>
      <c r="H5089" s="150"/>
      <c r="I5089" s="127" t="str">
        <f t="shared" si="194"/>
        <v/>
      </c>
      <c r="J5089" s="126"/>
    </row>
    <row r="5090" spans="1:10" ht="12.75" customHeight="1">
      <c r="A5090" s="11" t="str">
        <f>IF('TRI-1C'!$DX$13="","",'TRI-1C'!$DX$13)</f>
        <v>Mantener un adecuado control postural en diferentes posiciones del cuerpo y en desplazamientos.</v>
      </c>
      <c r="B5090" s="156"/>
      <c r="C5090" s="156"/>
      <c r="D5090" s="156"/>
      <c r="E5090" s="156"/>
      <c r="F5090" s="157"/>
      <c r="G5090" s="124" t="str">
        <f>IF(A5090="","",VLOOKUP(J4966,'TRI-1C'!$B$18:$FH$61,127,FALSE))</f>
        <v/>
      </c>
      <c r="I5090" s="125" t="str">
        <f t="shared" si="194"/>
        <v/>
      </c>
      <c r="J5090" s="128"/>
    </row>
    <row r="5091" spans="1:10" ht="12.75" customHeight="1">
      <c r="A5091" s="148" t="str">
        <f>IF('TRI-1C'!$DY$13="","",'TRI-1C'!$DY$13)</f>
        <v>Orientarse en el espacio realizando desplazamientos en función de consignas dadas con las nociones: entre, adelante-atrás, junto a, cerca-lejos</v>
      </c>
      <c r="B5091" s="149"/>
      <c r="C5091" s="149"/>
      <c r="D5091" s="150"/>
      <c r="E5091" s="150"/>
      <c r="F5091" s="126"/>
      <c r="G5091" s="122" t="str">
        <f>IF(A5091="","",VLOOKUP(J4966,'TRI-1C'!$B$18:$FH$61,128,FALSE))</f>
        <v/>
      </c>
      <c r="H5091" s="150"/>
      <c r="I5091" s="127" t="str">
        <f t="shared" si="194"/>
        <v/>
      </c>
      <c r="J5091" s="126"/>
    </row>
    <row r="5092" spans="1:10" ht="12.75" customHeight="1">
      <c r="A5092" s="147" t="str">
        <f>IF('TRI-1C'!$DZ$13="","",'TRI-1C'!$DZ$13)</f>
        <v>Realiza varios movimientos y desplazamientos combinados a diferentes velocidades (rápido, lento), duración (largos y corto).</v>
      </c>
      <c r="B5092" s="139"/>
      <c r="C5092" s="139"/>
      <c r="F5092" s="128"/>
      <c r="G5092" s="124" t="str">
        <f>IF(A5092="","",VLOOKUP(J4966,'TRI-1C'!$B$18:$FH$61,129,FALSE))</f>
        <v/>
      </c>
      <c r="I5092" s="125" t="str">
        <f t="shared" si="194"/>
        <v/>
      </c>
      <c r="J5092" s="128"/>
    </row>
    <row r="5093" spans="1:10" ht="12.75" customHeight="1">
      <c r="A5093" s="148" t="str">
        <f>IF('TRI-1C'!$EA$13="","",'TRI-1C'!$EA$13)</f>
        <v>Realizar actividades de coordinación visomotriz con niveles de dificultad creciente en el tamaño y tipo de materiales.</v>
      </c>
      <c r="B5093" s="149"/>
      <c r="C5093" s="149"/>
      <c r="D5093" s="150"/>
      <c r="E5093" s="150"/>
      <c r="F5093" s="126"/>
      <c r="G5093" s="122" t="str">
        <f>IF(A5093="","",VLOOKUP(J4966,'TRI-1C'!$B$18:$FH$61,130,FALSE))</f>
        <v/>
      </c>
      <c r="H5093" s="150"/>
      <c r="I5093" s="127" t="str">
        <f t="shared" si="194"/>
        <v/>
      </c>
      <c r="J5093" s="126"/>
    </row>
    <row r="5094" spans="1:10" ht="12.75" customHeight="1">
      <c r="A5094" s="147" t="str">
        <f>IF('TRI-1C'!$EB$13="","",'TRI-1C'!$EB$13)</f>
        <v>Realizar desplazamientos y movimientos combinados utilizando el espacio total y parcial a diferentes distancias (largas-cortas)</v>
      </c>
      <c r="B5094" s="139"/>
      <c r="C5094" s="139"/>
      <c r="F5094" s="128"/>
      <c r="G5094" s="124" t="str">
        <f>IF(A5094="","",VLOOKUP(J4966,'TRI-1C'!$B$18:$FH$61,131,FALSE))</f>
        <v/>
      </c>
      <c r="I5094" s="125" t="str">
        <f t="shared" si="194"/>
        <v/>
      </c>
      <c r="J5094" s="128"/>
    </row>
    <row r="5095" spans="1:10" ht="12.75" customHeight="1">
      <c r="A5095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5095" s="154"/>
      <c r="C5095" s="154"/>
      <c r="D5095" s="154"/>
      <c r="E5095" s="154"/>
      <c r="F5095" s="155"/>
      <c r="G5095" s="122" t="str">
        <f>IF(A5095="","",VLOOKUP(J4966,'TRI-1C'!$B$18:$FH$61,132,FALSE))</f>
        <v>A+</v>
      </c>
      <c r="H5095" s="150"/>
      <c r="I5095" s="127" t="str">
        <f t="shared" si="194"/>
        <v>A+</v>
      </c>
      <c r="J5095" s="126"/>
    </row>
    <row r="5096" spans="1:10" ht="12.75" customHeight="1">
      <c r="A5096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5096" s="139"/>
      <c r="C5096" s="139"/>
      <c r="F5096" s="128"/>
      <c r="G5096" s="124" t="str">
        <f>IF(A5096="","",VLOOKUP(J4966,'TRI-1C'!$B$18:$FH$61,133,FALSE))</f>
        <v>A+</v>
      </c>
      <c r="I5096" s="125" t="str">
        <f t="shared" si="194"/>
        <v>A+</v>
      </c>
      <c r="J5096" s="128"/>
    </row>
    <row r="5097" spans="1:10" ht="12.75" customHeight="1">
      <c r="A5097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5097" s="149"/>
      <c r="C5097" s="149"/>
      <c r="D5097" s="150"/>
      <c r="E5097" s="150"/>
      <c r="F5097" s="126"/>
      <c r="G5097" s="122" t="str">
        <f>IF(A5097="","",VLOOKUP(J4966,'TRI-1C'!$B$18:$FH$61,134,FALSE))</f>
        <v>A+</v>
      </c>
      <c r="H5097" s="150"/>
      <c r="I5097" s="127" t="str">
        <f t="shared" si="194"/>
        <v>A+</v>
      </c>
      <c r="J5097" s="126"/>
    </row>
    <row r="5098" spans="1:10" ht="12.75" customHeight="1">
      <c r="A5098" s="147" t="str">
        <f>IF('TRI-1C'!$EF$13="","",'TRI-1C'!$EF$13)</f>
        <v>Realizar movimientos diferenciados con los lados laterales del cuerpo (un lado y otro lado).</v>
      </c>
      <c r="B5098" s="139"/>
      <c r="C5098" s="139"/>
      <c r="F5098" s="128"/>
      <c r="G5098" s="124" t="str">
        <f>IF(A5098="","",VLOOKUP(J4966,'TRI-1C'!$B$18:$FH$61,135,FALSE))</f>
        <v>A+</v>
      </c>
      <c r="I5098" s="125" t="str">
        <f t="shared" si="194"/>
        <v>A+</v>
      </c>
      <c r="J5098" s="128"/>
    </row>
    <row r="5099" spans="1:10" ht="12.75" customHeight="1">
      <c r="A5099" s="148" t="str">
        <f>IF('TRI-1C'!$EG$13="","",'TRI-1C'!$EG$13)</f>
        <v>Realizar movimientos para la coordinación de ojo y pie como: patear pelotas hacia un punto fijo determinado.</v>
      </c>
      <c r="B5099" s="158"/>
      <c r="C5099" s="158"/>
      <c r="D5099" s="158"/>
      <c r="E5099" s="158"/>
      <c r="F5099" s="159"/>
      <c r="G5099" s="122" t="str">
        <f>IF(A5099="","",VLOOKUP(J4966,'TRI-1C'!$B$18:$FH$61,136,FALSE))</f>
        <v>A+</v>
      </c>
      <c r="H5099" s="150"/>
      <c r="I5099" s="127" t="str">
        <f t="shared" si="194"/>
        <v>A+</v>
      </c>
      <c r="J5099" s="126"/>
    </row>
    <row r="5100" spans="1:10" ht="12.75" customHeight="1">
      <c r="A5100" s="11" t="str">
        <f>IF('TRI-1C'!$EH$13="","",'TRI-1C'!$EH$13)</f>
        <v>Realizar representaciones gráficas utilizando el dibujo con detalles que le dan intencionalidad y sentido para identificarlos</v>
      </c>
      <c r="B5100" s="156"/>
      <c r="C5100" s="156"/>
      <c r="D5100" s="156"/>
      <c r="E5100" s="156"/>
      <c r="F5100" s="157"/>
      <c r="G5100" s="124" t="str">
        <f>IF(A5100="","",VLOOKUP(J4966,'TRI-1C'!$B$18:$FH$61,137,FALSE))</f>
        <v>A+</v>
      </c>
      <c r="I5100" s="125" t="str">
        <f t="shared" si="194"/>
        <v>A+</v>
      </c>
      <c r="J5100" s="128"/>
    </row>
    <row r="5101" spans="1:10" ht="12.75" customHeight="1">
      <c r="A5101" s="148" t="str">
        <f>IF('TRI-1C'!$EI$13="","",'TRI-1C'!$EI$13)</f>
        <v>Reconocer la importancia del peatón y respetar su espacio en la vía mediante actividades lúdicas que fomenten el aprendizaje de normas de tránsito.</v>
      </c>
      <c r="B5101" s="149"/>
      <c r="C5101" s="149"/>
      <c r="D5101" s="150"/>
      <c r="E5101" s="150"/>
      <c r="F5101" s="126"/>
      <c r="G5101" s="122" t="str">
        <f>IF(A5101="","",VLOOKUP(J4966,'TRI-1C'!$B$18:$FH$61,138,FALSE))</f>
        <v>A+</v>
      </c>
      <c r="H5101" s="150"/>
      <c r="I5101" s="127" t="str">
        <f t="shared" si="194"/>
        <v>A+</v>
      </c>
      <c r="J5101" s="126"/>
    </row>
    <row r="5102" spans="1:10" ht="12.75" customHeight="1">
      <c r="A5102" s="147" t="str">
        <f>IF('TRI-1C'!$EJ$13="","",'TRI-1C'!$EJ$13)</f>
        <v>Representar la figura humana utilizando el monigote e incorporando detalles según la interiorización de su imagen corporal.</v>
      </c>
      <c r="B5102" s="139"/>
      <c r="C5102" s="139"/>
      <c r="F5102" s="128"/>
      <c r="G5102" s="124" t="str">
        <f>IF(A5102="","",VLOOKUP(J4966,'TRI-1C'!$B$18:$FH$61,139,FALSE))</f>
        <v>A+</v>
      </c>
      <c r="I5102" s="125" t="str">
        <f t="shared" si="194"/>
        <v>A+</v>
      </c>
      <c r="J5102" s="128"/>
    </row>
    <row r="5103" spans="1:10" ht="12.75" customHeight="1">
      <c r="A5103" s="148" t="str">
        <f>IF('TRI-1C'!$EK$13="","",'TRI-1C'!$EK$13)</f>
        <v>Saltar de un pie a otro alternadamente, de manera autónoma.</v>
      </c>
      <c r="B5103" s="149"/>
      <c r="C5103" s="149"/>
      <c r="D5103" s="150"/>
      <c r="E5103" s="150"/>
      <c r="F5103" s="126"/>
      <c r="G5103" s="122" t="str">
        <f>IF(A5103="","",VLOOKUP(J4966,'TRI-1C'!$B$18:$FH$61,140,FALSE))</f>
        <v>A+</v>
      </c>
      <c r="H5103" s="150"/>
      <c r="I5103" s="127" t="str">
        <f t="shared" si="194"/>
        <v>A+</v>
      </c>
      <c r="J5103" s="126"/>
    </row>
    <row r="5104" spans="1:10" ht="12.75" customHeight="1">
      <c r="A5104" s="147" t="str">
        <f>IF('TRI-1C'!$EL$13="","",'TRI-1C'!$EL$13)</f>
        <v>Saltar en dos pies en sentido vertical obstáculos de 20 a 30 cm en altura y en sentido horizontal longitudes de aproximadamente 50 a 70 cm.</v>
      </c>
      <c r="B5104" s="139"/>
      <c r="C5104" s="139"/>
      <c r="F5104" s="128"/>
      <c r="G5104" s="124" t="str">
        <f>IF(A5104="","",VLOOKUP(J4966,'TRI-1C'!$B$18:$FH$61,141,FALSE))</f>
        <v>A+</v>
      </c>
      <c r="I5104" s="125" t="str">
        <f t="shared" si="194"/>
        <v>A+</v>
      </c>
      <c r="J5104" s="128"/>
    </row>
    <row r="5105" spans="1:10" ht="12.75" customHeight="1">
      <c r="A5105" s="192" t="str">
        <f>IF('TRI-1C'!$EM$13="","",'TRI-1C'!$EM$13)</f>
        <v>Subir y bajar escaleras alternando los pies.</v>
      </c>
      <c r="B5105" s="154"/>
      <c r="C5105" s="154"/>
      <c r="D5105" s="154"/>
      <c r="E5105" s="154"/>
      <c r="F5105" s="155"/>
      <c r="G5105" s="122" t="str">
        <f>IF(A5105="","",VLOOKUP(J4966,'TRI-1C'!$B$18:$FH$61,142,FALSE))</f>
        <v>A+</v>
      </c>
      <c r="H5105" s="150"/>
      <c r="I5105" s="127" t="str">
        <f t="shared" si="194"/>
        <v>A+</v>
      </c>
      <c r="J5105" s="126"/>
    </row>
    <row r="5106" spans="1:10" ht="12.75" customHeight="1">
      <c r="A5106" s="147" t="str">
        <f>IF('TRI-1C'!$EN$13="","",'TRI-1C'!$EN$13)</f>
        <v>Trepar y reptar a diferentes ritmos y en posiciones corporales diversas (cúbito ventral y cúbito dorsal).</v>
      </c>
      <c r="B5106" s="139"/>
      <c r="C5106" s="139"/>
      <c r="F5106" s="128"/>
      <c r="G5106" s="124" t="str">
        <f>IF(A5106="","",VLOOKUP(J4966,'TRI-1C'!$B$18:$FH$61,143,FALSE))</f>
        <v>A+</v>
      </c>
      <c r="I5106" s="125" t="str">
        <f t="shared" si="194"/>
        <v>A+</v>
      </c>
      <c r="J5106" s="128"/>
    </row>
    <row r="5107" spans="1:10" ht="12.75" customHeight="1">
      <c r="A5107" s="148" t="str">
        <f>IF('TRI-1C'!$EO$13="","",'TRI-1C'!$EO$13)</f>
        <v>Ubicar algunas partes de su cuerpo en función de las nociones de al lado, junto a, cerca-lejos.</v>
      </c>
      <c r="B5107" s="149"/>
      <c r="C5107" s="149"/>
      <c r="D5107" s="150"/>
      <c r="E5107" s="150"/>
      <c r="F5107" s="126"/>
      <c r="G5107" s="122" t="str">
        <f>IF(A5107="","",VLOOKUP(J4966,'TRI-1C'!$B$18:$FH$61,144,FALSE))</f>
        <v>A+</v>
      </c>
      <c r="H5107" s="150"/>
      <c r="I5107" s="127" t="str">
        <f t="shared" si="194"/>
        <v>A+</v>
      </c>
      <c r="J5107" s="126"/>
    </row>
    <row r="5108" spans="1:10" ht="12.75" customHeight="1">
      <c r="A5108" s="147" t="str">
        <f>IF('TRI-1C'!$EP$13="","",'TRI-1C'!$EP$13)</f>
        <v>Utilizar el espacio parcial e inicia con el uso del espacio total para realizar representaciones gráficas.</v>
      </c>
      <c r="B5108" s="139"/>
      <c r="C5108" s="139"/>
      <c r="F5108" s="128"/>
      <c r="G5108" s="124" t="str">
        <f>IF(A5108="","",VLOOKUP(J4966,'TRI-1C'!$B$18:$FH$61,145,FALSE))</f>
        <v>A+</v>
      </c>
      <c r="I5108" s="125" t="str">
        <f t="shared" si="194"/>
        <v>A+</v>
      </c>
      <c r="J5108" s="128"/>
    </row>
    <row r="5109" spans="1:10" ht="12.75" customHeight="1">
      <c r="A5109" s="148" t="str">
        <f>IF('TRI-1C'!$EQ$13="","",'TRI-1C'!$EQ$13)</f>
        <v>Utilizar la pinza digital para coger lápices, marcadores, pinceles y diversos tipos de materiales.</v>
      </c>
      <c r="B5109" s="158"/>
      <c r="C5109" s="158"/>
      <c r="D5109" s="158"/>
      <c r="E5109" s="158"/>
      <c r="F5109" s="159"/>
      <c r="G5109" s="122" t="str">
        <f>IF(A5109="","",VLOOKUP(J4966,'TRI-1C'!$B$18:$FH$61,146,FALSE))</f>
        <v>A+</v>
      </c>
      <c r="H5109" s="150"/>
      <c r="I5109" s="127" t="str">
        <f t="shared" si="194"/>
        <v>A+</v>
      </c>
      <c r="J5109" s="126"/>
    </row>
    <row r="5110" spans="1:10" ht="12.75" customHeight="1">
      <c r="A5110" s="6" t="str">
        <f>NOTAS!$O$14</f>
        <v>CIVICA Y ACOMPAÑAMIENTO INTEGRAL</v>
      </c>
      <c r="B5110" s="156"/>
      <c r="C5110" s="156"/>
      <c r="D5110" s="156"/>
      <c r="E5110" s="156"/>
      <c r="F5110" s="157"/>
      <c r="G5110" s="124" t="str">
        <f>IF(A5110="","",VLOOKUP(J4966,'TRI-1C'!$B$18:$FH$61,146,FALSE))</f>
        <v>A+</v>
      </c>
      <c r="I5110" s="125"/>
      <c r="J5110" s="128"/>
    </row>
    <row r="5111" spans="1:10" ht="12.75" customHeight="1">
      <c r="A5111" s="148" t="str">
        <f>IF('TRI-1C'!$ES$13="","",'TRI-1C'!$ES$13)</f>
        <v/>
      </c>
      <c r="B5111" s="149"/>
      <c r="C5111" s="149"/>
      <c r="D5111" s="150"/>
      <c r="E5111" s="150"/>
      <c r="F5111" s="126"/>
      <c r="G5111" s="122" t="str">
        <f>IF(A5111="","",VLOOKUP(J4966,'TRI-1C'!$B$18:$FH$61,148,FALSE))</f>
        <v/>
      </c>
      <c r="H5111" s="150"/>
      <c r="I5111" s="127" t="str">
        <f t="shared" ref="I5111:I5120" si="195">IF(G5111="","",G5111)</f>
        <v/>
      </c>
      <c r="J5111" s="126"/>
    </row>
    <row r="5112" spans="1:10" ht="12.75" customHeight="1">
      <c r="A5112" s="147" t="str">
        <f>IF('TRI-1C'!$ET$13="","",'TRI-1C'!$ET$13)</f>
        <v>AUTOCONOCIMIENTO</v>
      </c>
      <c r="B5112" s="139"/>
      <c r="C5112" s="139"/>
      <c r="F5112" s="128"/>
      <c r="G5112" s="124" t="str">
        <f>IF(A5112="","",VLOOKUP(J4966,'TRI-1C'!$B$18:$FH$61,149,FALSE))</f>
        <v>S</v>
      </c>
      <c r="I5112" s="125" t="str">
        <f t="shared" si="195"/>
        <v>S</v>
      </c>
      <c r="J5112" s="128"/>
    </row>
    <row r="5113" spans="1:10" ht="12.75" customHeight="1">
      <c r="A5113" s="148" t="str">
        <f>IF('TRI-1C'!$EU$13="","",'TRI-1C'!$EU$13)</f>
        <v>PENSAMIENO CRITICO</v>
      </c>
      <c r="B5113" s="149"/>
      <c r="C5113" s="149"/>
      <c r="D5113" s="150"/>
      <c r="E5113" s="150"/>
      <c r="F5113" s="126"/>
      <c r="G5113" s="122" t="str">
        <f>IF(A5113="","",VLOOKUP(J4966,'TRI-1C'!$B$18:$FH$61,150,FALSE))</f>
        <v>S</v>
      </c>
      <c r="H5113" s="150"/>
      <c r="I5113" s="127" t="str">
        <f t="shared" si="195"/>
        <v>S</v>
      </c>
      <c r="J5113" s="126"/>
    </row>
    <row r="5114" spans="1:10" ht="12.75" customHeight="1">
      <c r="A5114" s="147" t="str">
        <f>IF('TRI-1C'!$EV$13="","",'TRI-1C'!$EV$13)</f>
        <v>MANEJO DE PROBLEMAS</v>
      </c>
      <c r="B5114" s="139"/>
      <c r="C5114" s="139"/>
      <c r="F5114" s="128"/>
      <c r="G5114" s="124" t="str">
        <f>IF(A5114="","",VLOOKUP(J4966,'TRI-1C'!$B$18:$FH$61,151,FALSE))</f>
        <v>S</v>
      </c>
      <c r="I5114" s="125" t="str">
        <f t="shared" si="195"/>
        <v>S</v>
      </c>
      <c r="J5114" s="128"/>
    </row>
    <row r="5115" spans="1:10" ht="12.75" customHeight="1">
      <c r="A5115" s="192" t="str">
        <f>IF('TRI-1C'!$EW$13="","",'TRI-1C'!$EW$13)</f>
        <v>TOMA DE DECISIONES</v>
      </c>
      <c r="B5115" s="154"/>
      <c r="C5115" s="154"/>
      <c r="D5115" s="154"/>
      <c r="E5115" s="154"/>
      <c r="F5115" s="155"/>
      <c r="G5115" s="122" t="str">
        <f>IF(A5115="","",VLOOKUP(J4966,'TRI-1C'!$B$18:$FH$61,152,FALSE))</f>
        <v>S</v>
      </c>
      <c r="H5115" s="150"/>
      <c r="I5115" s="127" t="str">
        <f t="shared" si="195"/>
        <v>S</v>
      </c>
      <c r="J5115" s="126"/>
    </row>
    <row r="5116" spans="1:10" ht="12.75" customHeight="1">
      <c r="A5116" s="147" t="str">
        <f>IF('TRI-1C'!$EX$13="","",'TRI-1C'!$EX$13)</f>
        <v>TRABAJO EN EQUIPO</v>
      </c>
      <c r="B5116" s="139"/>
      <c r="C5116" s="139"/>
      <c r="F5116" s="128"/>
      <c r="G5116" s="124" t="str">
        <f>IF(A5116="","",VLOOKUP(J4966,'TRI-1C'!$B$18:$FH$61,153,FALSE))</f>
        <v>S</v>
      </c>
      <c r="I5116" s="125" t="str">
        <f t="shared" si="195"/>
        <v>S</v>
      </c>
      <c r="J5116" s="128"/>
    </row>
    <row r="5117" spans="1:10" ht="12.75" customHeight="1">
      <c r="A5117" s="148" t="str">
        <f>IF('TRI-1C'!$EY$13="","",'TRI-1C'!$EY$13)</f>
        <v>CONCIENCIA SOCIAL</v>
      </c>
      <c r="B5117" s="149"/>
      <c r="C5117" s="149"/>
      <c r="D5117" s="150"/>
      <c r="E5117" s="150"/>
      <c r="F5117" s="126"/>
      <c r="G5117" s="122" t="str">
        <f>IF(A5117="","",VLOOKUP(J4966,'TRI-1C'!$B$18:$FH$61,154,FALSE))</f>
        <v>S</v>
      </c>
      <c r="H5117" s="150"/>
      <c r="I5117" s="127" t="str">
        <f t="shared" si="195"/>
        <v>S</v>
      </c>
      <c r="J5117" s="126"/>
    </row>
    <row r="5118" spans="1:10" ht="12.75" customHeight="1">
      <c r="A5118" s="147" t="str">
        <f>IF('TRI-1C'!$EZ$13="","",'TRI-1C'!$EZ$13)</f>
        <v xml:space="preserve">RELACIONES INTERPERSONALES	</v>
      </c>
      <c r="B5118" s="139"/>
      <c r="C5118" s="139"/>
      <c r="F5118" s="128"/>
      <c r="G5118" s="124" t="str">
        <f>IF(A5118="","",VLOOKUP(J4966,'TRI-1C'!$B$18:$FH$61,155,FALSE))</f>
        <v>S</v>
      </c>
      <c r="I5118" s="125" t="str">
        <f t="shared" si="195"/>
        <v>S</v>
      </c>
      <c r="J5118" s="128"/>
    </row>
    <row r="5119" spans="1:10" ht="12.75" customHeight="1">
      <c r="A5119" s="148" t="str">
        <f>IF('TRI-1C'!$FA$13="","",'TRI-1C'!$FA$13)</f>
        <v>MANEJO DE CONFLICTOS</v>
      </c>
      <c r="B5119" s="149"/>
      <c r="C5119" s="149"/>
      <c r="D5119" s="150"/>
      <c r="E5119" s="150"/>
      <c r="F5119" s="126"/>
      <c r="G5119" s="122" t="str">
        <f>IF(A5119="","",VLOOKUP(J4966,'TRI-1C'!$B$18:$FH$61,156,FALSE))</f>
        <v>S</v>
      </c>
      <c r="H5119" s="150"/>
      <c r="I5119" s="127" t="str">
        <f t="shared" si="195"/>
        <v>S</v>
      </c>
      <c r="J5119" s="126"/>
    </row>
    <row r="5120" spans="1:10" ht="12.75" customHeight="1">
      <c r="A5120" s="147" t="str">
        <f>IF('TRI-1C'!$FB$13="","",'TRI-1C'!$FB$13)</f>
        <v>MANEJO DE EMOCIONES Y SENTIMIENTOS</v>
      </c>
      <c r="B5120" s="139"/>
      <c r="C5120" s="139"/>
      <c r="F5120" s="128"/>
      <c r="G5120" s="124" t="str">
        <f>IF(A5120="","",VLOOKUP(J4966,'TRI-1C'!$B$18:$FH$61,157,FALSE))</f>
        <v>S</v>
      </c>
      <c r="I5120" s="125" t="str">
        <f t="shared" si="195"/>
        <v>S</v>
      </c>
      <c r="J5120" s="128"/>
    </row>
    <row r="5121" spans="1:10" ht="12.75" customHeight="1">
      <c r="A5121" s="151"/>
      <c r="B5121" s="129"/>
      <c r="C5121" s="129"/>
      <c r="D5121" s="130"/>
      <c r="E5121" s="130"/>
      <c r="F5121" s="131"/>
      <c r="G5121" s="132"/>
      <c r="H5121" s="130"/>
      <c r="I5121" s="133"/>
      <c r="J5121" s="131"/>
    </row>
    <row r="5122" spans="1:10" ht="12.75" customHeight="1">
      <c r="A5122" s="134"/>
      <c r="B5122" s="134"/>
      <c r="C5122" s="134"/>
      <c r="D5122" s="134"/>
      <c r="E5122" s="134"/>
      <c r="F5122" s="140"/>
      <c r="G5122" s="496"/>
      <c r="H5122" s="496"/>
      <c r="I5122" s="497"/>
      <c r="J5122" s="497"/>
    </row>
    <row r="5123" spans="1:10" ht="12.75" customHeight="1">
      <c r="A5123" s="487" t="s">
        <v>156</v>
      </c>
      <c r="B5123" s="488"/>
      <c r="C5123" s="135" t="s">
        <v>157</v>
      </c>
      <c r="G5123" s="494"/>
      <c r="H5123" s="494"/>
      <c r="I5123" s="494"/>
      <c r="J5123" s="494"/>
    </row>
    <row r="5124" spans="1:10" ht="12.75" customHeight="1">
      <c r="A5124" s="489" t="s">
        <v>158</v>
      </c>
      <c r="B5124" s="490"/>
      <c r="C5124" s="136" t="str">
        <f>VLOOKUP(J4966,'TRI-1C'!$B$18:$FH$61,160,FALSE)</f>
        <v>A+</v>
      </c>
      <c r="G5124" s="494"/>
      <c r="H5124" s="494"/>
      <c r="I5124" s="494"/>
      <c r="J5124" s="494"/>
    </row>
    <row r="5125" spans="1:10" ht="12.75" customHeight="1">
      <c r="A5125" s="491" t="s">
        <v>159</v>
      </c>
      <c r="B5125" s="492"/>
      <c r="C5125" s="493"/>
      <c r="G5125" s="494"/>
      <c r="H5125" s="494"/>
      <c r="I5125" s="494"/>
      <c r="J5125" s="494"/>
    </row>
    <row r="5126" spans="1:10" ht="12.75" customHeight="1">
      <c r="A5126" s="137" t="s">
        <v>160</v>
      </c>
      <c r="B5126" s="138"/>
      <c r="C5126" s="188" t="str">
        <f>VLOOKUP(J4966,'TRI-1C'!$B$18:$FH$61,161,FALSE)</f>
        <v/>
      </c>
      <c r="G5126" s="494"/>
      <c r="H5126" s="494"/>
      <c r="I5126" s="494"/>
      <c r="J5126" s="494"/>
    </row>
    <row r="5127" spans="1:10" ht="12.75" customHeight="1">
      <c r="A5127" s="137" t="s">
        <v>161</v>
      </c>
      <c r="B5127" s="138"/>
      <c r="C5127" s="188" t="str">
        <f>VLOOKUP(J4966,'TRI-1C'!$B$18:$FH$61,162,FALSE)</f>
        <v/>
      </c>
      <c r="G5127" s="494"/>
      <c r="H5127" s="494"/>
      <c r="I5127" s="494"/>
      <c r="J5127" s="494"/>
    </row>
    <row r="5128" spans="1:10" ht="12.75" customHeight="1">
      <c r="A5128" s="480" t="s">
        <v>163</v>
      </c>
      <c r="B5128" s="481"/>
      <c r="C5128" s="188">
        <f>VLOOKUP(J4966,'TRI-1C'!$B$18:$FH$61,163,FALSE)</f>
        <v>0</v>
      </c>
      <c r="G5128" s="494"/>
      <c r="H5128" s="494"/>
      <c r="I5128" s="494"/>
      <c r="J5128" s="494"/>
    </row>
    <row r="5129" spans="1:10" ht="12.75" customHeight="1">
      <c r="D5129" s="503" t="s">
        <v>162</v>
      </c>
      <c r="E5129" s="503"/>
      <c r="F5129" s="152">
        <f ca="1">NOW()</f>
        <v>45994.739222569442</v>
      </c>
    </row>
    <row r="5132" spans="1:10" ht="12.75" customHeight="1">
      <c r="G5132" s="112"/>
    </row>
    <row r="5134" spans="1:10" ht="12.75" customHeight="1">
      <c r="B5134" s="495" t="s">
        <v>164</v>
      </c>
      <c r="C5134" s="495"/>
      <c r="F5134" s="116" t="s">
        <v>165</v>
      </c>
      <c r="G5134" s="116" t="s">
        <v>165</v>
      </c>
    </row>
    <row r="5168" spans="1:3" ht="12.75" customHeight="1">
      <c r="A5168" s="111" t="s">
        <v>153</v>
      </c>
      <c r="C5168" t="str">
        <f>IF(VLOOKUP(J5171,NOTAS!$D$14:$P$60,2,FALSE)="","",VLOOKUP(J5171,NOTAS!$D$14:$P$60,2,FALSE))</f>
        <v/>
      </c>
    </row>
    <row r="5169" spans="1:10" ht="12.75" customHeight="1">
      <c r="A5169" s="111" t="s">
        <v>154</v>
      </c>
      <c r="C5169" t="str">
        <f>NOTAS!$B$14&amp; " "&amp;NOTAS!$B$15</f>
        <v>INICIAL II A</v>
      </c>
      <c r="F5169" s="111"/>
      <c r="G5169" s="116"/>
      <c r="H5169" s="117"/>
      <c r="I5169" s="118"/>
      <c r="J5169" s="117"/>
    </row>
    <row r="5170" spans="1:10" ht="12.75" customHeight="1">
      <c r="A5170" s="111" t="s">
        <v>6</v>
      </c>
      <c r="C5170" t="str">
        <f>NOTAS!$B$18</f>
        <v>2025-2026 MATUTINA</v>
      </c>
      <c r="H5170" s="117"/>
      <c r="I5170" s="118"/>
      <c r="J5170" s="117"/>
    </row>
    <row r="5171" spans="1:10" ht="12.75" customHeight="1" thickBot="1">
      <c r="A5171" s="486" t="s">
        <v>167</v>
      </c>
      <c r="B5171" s="486"/>
      <c r="I5171" s="114" t="s">
        <v>74</v>
      </c>
      <c r="J5171" s="121">
        <v>26</v>
      </c>
    </row>
    <row r="5172" spans="1:10" ht="12.75" customHeight="1">
      <c r="A5172" s="482" t="s">
        <v>155</v>
      </c>
      <c r="B5172" s="483"/>
      <c r="C5172" s="483"/>
      <c r="D5172" s="483"/>
      <c r="E5172" s="483"/>
      <c r="F5172" s="484"/>
      <c r="G5172" s="485" t="s">
        <v>141</v>
      </c>
      <c r="H5172" s="483"/>
      <c r="I5172" s="498" t="s">
        <v>141</v>
      </c>
      <c r="J5172" s="499"/>
    </row>
    <row r="5173" spans="1:10" ht="12.75" customHeight="1">
      <c r="A5173" s="500" t="str">
        <f>IF('TRI-1C'!G$10="","",'TRI-1C'!G$10)</f>
        <v>IDENTIDAD Y AUTONOMÍA</v>
      </c>
      <c r="B5173" s="501"/>
      <c r="C5173" s="501"/>
      <c r="D5173" s="501"/>
      <c r="E5173" s="501"/>
      <c r="F5173" s="502"/>
      <c r="G5173" s="160"/>
      <c r="H5173" s="161"/>
      <c r="I5173" s="162"/>
      <c r="J5173" s="163"/>
    </row>
    <row r="5174" spans="1:10" ht="12.75" customHeight="1">
      <c r="A5174" s="148" t="str">
        <f>IF('TRI-1C'!G$13="","",'TRI-1C'!G$13)</f>
        <v>Comunicar algunos datos de su identidad como: nombres completos, edad, nombres de familiares cercanos, lugar dónde vive.</v>
      </c>
      <c r="B5174" s="158"/>
      <c r="C5174" s="158"/>
      <c r="D5174" s="158"/>
      <c r="E5174" s="158"/>
      <c r="F5174" s="159"/>
      <c r="G5174" s="122" t="str">
        <f>IF(A5174="","",VLOOKUP(J5171,'TRI-1C'!$B$18:$FH$61,6,FALSE))</f>
        <v/>
      </c>
      <c r="H5174" s="150"/>
      <c r="I5174" s="127" t="str">
        <f>IF(G5174="","",G5174)</f>
        <v/>
      </c>
      <c r="J5174" s="126"/>
    </row>
    <row r="5175" spans="1:10" ht="12.75" customHeight="1">
      <c r="A5175" s="11" t="str">
        <f>IF('TRI-1C'!$H$13="","",'TRI-1C'!$H$13)</f>
        <v>Demostrar curiosidad por las características físicas (genitales) que le permiten reconocerse como niño y niña</v>
      </c>
      <c r="B5175" s="156"/>
      <c r="C5175" s="156"/>
      <c r="D5175" s="156"/>
      <c r="E5175" s="156"/>
      <c r="F5175" s="157"/>
      <c r="G5175" s="124" t="str">
        <f>IF(A5175="","",VLOOKUP(J5171,'TRI-1C'!$B$18:$FH$61,7,FALSE))</f>
        <v/>
      </c>
      <c r="I5175" s="125" t="str">
        <f t="shared" ref="I5175:I5191" si="196">IF(G5175="","",G5175)</f>
        <v/>
      </c>
      <c r="J5175" s="128"/>
    </row>
    <row r="5176" spans="1:10" ht="12.75" customHeight="1">
      <c r="A5176" s="148" t="str">
        <f>IF('TRI-1C'!$I$13="","",'TRI-1C'!$I$13)</f>
        <v>Identificar la importancia de usar el cinturón de seguridad para promover el autocuidado y la protección personal.</v>
      </c>
      <c r="B5176" s="149"/>
      <c r="C5176" s="149"/>
      <c r="D5176" s="150"/>
      <c r="E5176" s="150"/>
      <c r="F5176" s="126"/>
      <c r="G5176" s="122" t="str">
        <f>IF(A5176="","",VLOOKUP(J5171,'TRI-1C'!$B$18:$FH$61,8,FALSE))</f>
        <v/>
      </c>
      <c r="H5176" s="150"/>
      <c r="I5176" s="127" t="str">
        <f t="shared" si="196"/>
        <v/>
      </c>
      <c r="J5176" s="126"/>
    </row>
    <row r="5177" spans="1:10" ht="12.75" customHeight="1">
      <c r="A5177" s="147" t="str">
        <f>IF('TRI-1C'!$J$13="","",'TRI-1C'!$J$13)</f>
        <v>Identificar las situaciones de peligro a las que se puede exponer en su entorno inmediato y seguir pautas de comportamiento para evitarlas.</v>
      </c>
      <c r="B5177" s="139"/>
      <c r="C5177" s="139"/>
      <c r="F5177" s="128"/>
      <c r="G5177" s="124" t="str">
        <f>IF(A5177="","",VLOOKUP(J5171,'TRI-1C'!$B$18:$FH$61,9,FALSE))</f>
        <v/>
      </c>
      <c r="I5177" s="125" t="str">
        <f t="shared" si="196"/>
        <v/>
      </c>
      <c r="J5177" s="128"/>
    </row>
    <row r="5178" spans="1:10" ht="12.75" customHeight="1">
      <c r="A5178" s="148" t="str">
        <f>IF('TRI-1C'!$K$13="","",'TRI-1C'!$K$13)</f>
        <v>Identificar sus características físicas y las de las personas de su entorno como parte del proceso de aceptación de sí mismo y de respeto a los demás.</v>
      </c>
      <c r="B5178" s="149"/>
      <c r="C5178" s="149"/>
      <c r="D5178" s="150"/>
      <c r="E5178" s="150"/>
      <c r="F5178" s="126"/>
      <c r="G5178" s="122" t="str">
        <f>IF(A5178="","",VLOOKUP(J5171,'TRI-1C'!$B$18:$FH$61,10,FALSE))</f>
        <v/>
      </c>
      <c r="H5178" s="150"/>
      <c r="I5178" s="127" t="str">
        <f t="shared" si="196"/>
        <v/>
      </c>
      <c r="J5178" s="126"/>
    </row>
    <row r="5179" spans="1:10" ht="12.75" customHeight="1">
      <c r="A5179" s="147" t="str">
        <f>IF('TRI-1C'!$L$13="","",'TRI-1C'!$L$13)</f>
        <v>Identificar y manifestar sus emociones y sentimientos, expresando las causas de los mismos mediante el lenguaje verbal. (D.EIB.10.3.)</v>
      </c>
      <c r="B5179" s="139"/>
      <c r="C5179" s="139"/>
      <c r="F5179" s="128"/>
      <c r="G5179" s="124" t="str">
        <f>IF(A5179="","",VLOOKUP(J5171,'TRI-1C'!$B$18:$FH$61,11,FALSE))</f>
        <v/>
      </c>
      <c r="I5179" s="125" t="str">
        <f t="shared" si="196"/>
        <v/>
      </c>
      <c r="J5179" s="128"/>
    </row>
    <row r="5180" spans="1:10" ht="12.75" customHeight="1">
      <c r="A5180" s="192" t="str">
        <f>IF('TRI-1C'!$M$13="","",'TRI-1C'!$M$13)</f>
        <v>Identificarse como miembro de una familia reconociéndose como parte importante de la misma.</v>
      </c>
      <c r="B5180" s="154"/>
      <c r="C5180" s="154"/>
      <c r="D5180" s="154"/>
      <c r="E5180" s="154"/>
      <c r="F5180" s="155"/>
      <c r="G5180" s="122" t="str">
        <f>IF(A5180="","",VLOOKUP(J5171,'TRI-1C'!$B$18:$FH$61,12,FALSE))</f>
        <v/>
      </c>
      <c r="H5180" s="150"/>
      <c r="I5180" s="127" t="str">
        <f t="shared" si="196"/>
        <v/>
      </c>
      <c r="J5180" s="126"/>
    </row>
    <row r="5181" spans="1:10" ht="12.75" customHeight="1">
      <c r="A5181" s="147" t="str">
        <f>IF('TRI-1C'!$N$13="","",'TRI-1C'!$N$13)</f>
        <v>Practicar con autonomía hábitos de higiene personal como lavarse las manos, los dientes y la cara.</v>
      </c>
      <c r="B5181" s="139"/>
      <c r="C5181" s="139"/>
      <c r="F5181" s="128"/>
      <c r="G5181" s="124" t="str">
        <f>IF(A5181="","",VLOOKUP(J5171,'TRI-1C'!$B$18:$FH$61,13,FALSE))</f>
        <v/>
      </c>
      <c r="I5181" s="125" t="str">
        <f t="shared" si="196"/>
        <v/>
      </c>
      <c r="J5181" s="128"/>
    </row>
    <row r="5182" spans="1:10" ht="12.75" customHeight="1">
      <c r="A5182" s="148" t="str">
        <f>IF('TRI-1C'!$O$13="","",'TRI-1C'!$O$13)</f>
        <v>Practicar hábitos de orden ubicando los objetos en el lugar correspondiente.</v>
      </c>
      <c r="B5182" s="149"/>
      <c r="C5182" s="149"/>
      <c r="D5182" s="150"/>
      <c r="E5182" s="150"/>
      <c r="F5182" s="126"/>
      <c r="G5182" s="122" t="str">
        <f>IF(A5182="","",VLOOKUP(J5171,'TRI-1C'!$B$18:$FH$61,14,FALSE))</f>
        <v/>
      </c>
      <c r="H5182" s="150"/>
      <c r="I5182" s="127" t="str">
        <f t="shared" si="196"/>
        <v/>
      </c>
      <c r="J5182" s="126"/>
    </row>
    <row r="5183" spans="1:10" ht="12.75" customHeight="1">
      <c r="A5183" s="147" t="str">
        <f>IF('TRI-1C'!$P$13="","",'TRI-1C'!$P$13)</f>
        <v>Practicar las acciones a seguir en situaciones de riesgo como: temblores, incendios, entre otros, determinadas en el plan de contingencia institucional.</v>
      </c>
      <c r="B5183" s="139"/>
      <c r="C5183" s="139"/>
      <c r="F5183" s="128"/>
      <c r="G5183" s="124" t="str">
        <f>IF(A5183="","",VLOOKUP(J5171,'TRI-1C'!$B$18:$FH$61,15,FALSE))</f>
        <v/>
      </c>
      <c r="I5183" s="125" t="str">
        <f t="shared" si="196"/>
        <v/>
      </c>
      <c r="J5183" s="128"/>
    </row>
    <row r="5184" spans="1:10" ht="12.75" customHeight="1">
      <c r="A5184" s="148" t="str">
        <f>IF('TRI-1C'!$Q$13="","",'TRI-1C'!$Q$13)</f>
        <v>Practicar normas de seguridad para evitar accidentes a los que se puede exponer en su entorno inmediato.</v>
      </c>
      <c r="B5184" s="158"/>
      <c r="C5184" s="158"/>
      <c r="D5184" s="158"/>
      <c r="E5184" s="158"/>
      <c r="F5184" s="159"/>
      <c r="G5184" s="122" t="str">
        <f>IF(A5184="","",VLOOKUP(J5171,'TRI-1C'!$B$18:$FH$61,16,FALSE))</f>
        <v/>
      </c>
      <c r="H5184" s="150"/>
      <c r="I5184" s="127" t="str">
        <f t="shared" si="196"/>
        <v/>
      </c>
      <c r="J5184" s="126"/>
    </row>
    <row r="5185" spans="1:10" ht="12.75" customHeight="1">
      <c r="A5185" s="11" t="str">
        <f>IF('TRI-1C'!$R$13="","",'TRI-1C'!$R$13)</f>
        <v>Realiza independientemente normas de aseo al ir al baño.</v>
      </c>
      <c r="B5185" s="156"/>
      <c r="C5185" s="156"/>
      <c r="D5185" s="156"/>
      <c r="E5185" s="156"/>
      <c r="F5185" s="157"/>
      <c r="G5185" s="124" t="str">
        <f>IF(A5185="","",VLOOKUP(J5171,'TRI-1C'!$B$18:$FH$61,17,FALSE))</f>
        <v/>
      </c>
      <c r="I5185" s="125" t="str">
        <f t="shared" si="196"/>
        <v/>
      </c>
      <c r="J5185" s="128"/>
    </row>
    <row r="5186" spans="1:10" ht="12.75" customHeight="1">
      <c r="A5186" s="148" t="str">
        <f>IF('TRI-1C'!$S$13="","",'TRI-1C'!$S$13)</f>
        <v>Reconocer la importancia del uso del casco y demás indumentaria de pro tección para protegerse de lesiones en actividades que requieran su uso</v>
      </c>
      <c r="B5186" s="149"/>
      <c r="C5186" s="149"/>
      <c r="D5186" s="150"/>
      <c r="E5186" s="150"/>
      <c r="F5186" s="126"/>
      <c r="G5186" s="122" t="str">
        <f>IF(A5186="","",VLOOKUP(J5171,'TRI-1C'!$B$18:$FH$61,18,FALSE))</f>
        <v/>
      </c>
      <c r="H5186" s="150"/>
      <c r="I5186" s="127" t="str">
        <f t="shared" si="196"/>
        <v/>
      </c>
      <c r="J5186" s="126"/>
    </row>
    <row r="5187" spans="1:10" ht="12.75" customHeight="1">
      <c r="A5187" s="147" t="str">
        <f>IF('TRI-1C'!$T$13="","",'TRI-1C'!$T$13)</f>
        <v>Reconocer situaciones problémicas en las actividades escolares para solucionarlas de forma creativa y con autonomía.</v>
      </c>
      <c r="B5187" s="139"/>
      <c r="C5187" s="139"/>
      <c r="F5187" s="128"/>
      <c r="G5187" s="124" t="str">
        <f>IF(A5187="","",VLOOKUP(J5171,'TRI-1C'!$B$18:$FH$61,19,FALSE))</f>
        <v/>
      </c>
      <c r="I5187" s="125" t="str">
        <f t="shared" si="196"/>
        <v/>
      </c>
      <c r="J5187" s="128"/>
    </row>
    <row r="5188" spans="1:10" ht="12.75" customHeight="1">
      <c r="A5188" s="148" t="str">
        <f>IF('TRI-1C'!$U$13="","",'TRI-1C'!$U$13)</f>
        <v>Seleccionar las prendas de vestir de acuerdo al estado climático (prendas para el frío / prendas para el calor).</v>
      </c>
      <c r="B5188" s="149"/>
      <c r="C5188" s="149"/>
      <c r="D5188" s="150"/>
      <c r="E5188" s="150"/>
      <c r="F5188" s="126"/>
      <c r="G5188" s="122" t="str">
        <f>IF(A5188="","",VLOOKUP(J5171,'TRI-1C'!$B$18:$FH$61,20,FALSE))</f>
        <v/>
      </c>
      <c r="H5188" s="150"/>
      <c r="I5188" s="127" t="str">
        <f t="shared" si="196"/>
        <v/>
      </c>
      <c r="J5188" s="126"/>
    </row>
    <row r="5189" spans="1:10" ht="12.75" customHeight="1">
      <c r="A5189" s="147" t="str">
        <f>IF('TRI-1C'!$V$13="","",'TRI-1C'!$V$13)</f>
        <v>Tomar decisiones con respecto a la elección de actividades, vestuario entre otros, en función de sus gustos y preferencias, argumentando las mismas.</v>
      </c>
      <c r="B5189" s="139"/>
      <c r="C5189" s="139"/>
      <c r="F5189" s="128"/>
      <c r="G5189" s="124" t="str">
        <f>IF(A5189="","",VLOOKUP(J5171,'TRI-1C'!$B$18:$FH$61,21,FALSE))</f>
        <v/>
      </c>
      <c r="I5189" s="125" t="str">
        <f t="shared" si="196"/>
        <v/>
      </c>
      <c r="J5189" s="128"/>
    </row>
    <row r="5190" spans="1:10" ht="12.75" customHeight="1">
      <c r="A5190" s="192" t="str">
        <f>IF('TRI-1C'!$W$13="","",'TRI-1C'!$W$13)</f>
        <v>Utilizar la cuchara, tenedor y el vaso cuando se alimenta de manera autónoma.</v>
      </c>
      <c r="B5190" s="154"/>
      <c r="C5190" s="154"/>
      <c r="D5190" s="154"/>
      <c r="E5190" s="154"/>
      <c r="F5190" s="155"/>
      <c r="G5190" s="122" t="str">
        <f>IF(A5190="","",VLOOKUP(J5171,'TRI-1C'!$B$18:$FH$61,22,FALSE))</f>
        <v/>
      </c>
      <c r="H5190" s="150"/>
      <c r="I5190" s="127" t="str">
        <f t="shared" si="196"/>
        <v/>
      </c>
      <c r="J5190" s="126"/>
    </row>
    <row r="5191" spans="1:10" ht="12.75" customHeight="1">
      <c r="A5191" s="147" t="str">
        <f>IF('TRI-1C'!$X$13="","",'TRI-1C'!$X$13)</f>
        <v>Vestirse y desvestirse de manera independiente con prendas de vestir sencillas. (D.EIB.10.5)</v>
      </c>
      <c r="B5191" s="139"/>
      <c r="C5191" s="139"/>
      <c r="F5191" s="128"/>
      <c r="G5191" s="124" t="str">
        <f>IF(A5191="","",VLOOKUP(J5171,'TRI-1C'!$B$18:$FH$61,23,FALSE))</f>
        <v/>
      </c>
      <c r="I5191" s="125" t="str">
        <f t="shared" si="196"/>
        <v/>
      </c>
      <c r="J5191" s="128"/>
    </row>
    <row r="5192" spans="1:10" ht="12.75" customHeight="1">
      <c r="A5192" s="165" t="str">
        <f>'BI-1T'!$A$8</f>
        <v>CONVIVENCIA</v>
      </c>
      <c r="B5192" s="149"/>
      <c r="C5192" s="149"/>
      <c r="D5192" s="150"/>
      <c r="E5192" s="150"/>
      <c r="F5192" s="126"/>
      <c r="G5192" s="122" t="str">
        <f>IF(A5192="","",VLOOKUP(J5171,'TRI-1C'!$B$18:$FH$61,24,FALSE))</f>
        <v/>
      </c>
      <c r="H5192" s="150"/>
      <c r="I5192" s="127"/>
      <c r="J5192" s="126"/>
    </row>
    <row r="5193" spans="1:10" ht="12.75" customHeight="1">
      <c r="A5193" s="147" t="str">
        <f>IF('TRI-1C'!$Z$13="","",'TRI-1C'!$Z$13)</f>
        <v>Apoyar y motivar a otras personas a participar en actividades grupales, particularmente a quienes muestran dificultades al hacerlo</v>
      </c>
      <c r="B5193" s="139"/>
      <c r="C5193" s="139"/>
      <c r="F5193" s="128"/>
      <c r="G5193" s="124" t="str">
        <f>IF(A5193="","",VLOOKUP(J5171,'TRI-1C'!$B$18:$FH$61,25,FALSE))</f>
        <v/>
      </c>
      <c r="I5193" s="125" t="str">
        <f t="shared" ref="I5193:I5207" si="197">IF(G5193="","",G5193)</f>
        <v/>
      </c>
      <c r="J5193" s="128"/>
    </row>
    <row r="5194" spans="1:10" ht="12.75" customHeight="1">
      <c r="A5194" s="148" t="str">
        <f>IF('TRI-1C'!$AA$13="","",'TRI-1C'!$AA$13)</f>
        <v>Asumir y respetar normas de convivencia en la institución de educación inicial y en el hogar acordadas con el adulto. (D.EIB.10.15.)</v>
      </c>
      <c r="B5194" s="158"/>
      <c r="C5194" s="158"/>
      <c r="D5194" s="158"/>
      <c r="E5194" s="158"/>
      <c r="F5194" s="159"/>
      <c r="G5194" s="122" t="str">
        <f>IF(A5194="","",VLOOKUP(J5171,'TRI-1C'!$B$18:$FH$61,26,FALSE))</f>
        <v/>
      </c>
      <c r="H5194" s="150"/>
      <c r="I5194" s="127" t="str">
        <f t="shared" si="197"/>
        <v/>
      </c>
      <c r="J5194" s="126"/>
    </row>
    <row r="5195" spans="1:10" ht="12.75" customHeight="1">
      <c r="A5195" s="11" t="str">
        <f>IF('TRI-1C'!$AB$13="","",'TRI-1C'!$AB$13)</f>
        <v>Colaborar en actividades que se desarrollan con otros niños y adultos de su entorno.</v>
      </c>
      <c r="B5195" s="156"/>
      <c r="C5195" s="156"/>
      <c r="D5195" s="156"/>
      <c r="E5195" s="156"/>
      <c r="F5195" s="157"/>
      <c r="G5195" s="124" t="str">
        <f>IF(A5195="","",VLOOKUP(J5171,'TRI-1C'!$B$18:$FH$61,27,FALSE))</f>
        <v/>
      </c>
      <c r="I5195" s="125" t="str">
        <f t="shared" si="197"/>
        <v/>
      </c>
      <c r="J5195" s="128"/>
    </row>
    <row r="5196" spans="1:10" ht="12.75" customHeight="1">
      <c r="A5196" s="148" t="str">
        <f>IF('TRI-1C'!$AC$13="","",'TRI-1C'!$AC$13)</f>
        <v>Demostrar actitudes de solidaridad ante situaciones de necesidad de sus compañeros y adultos de su entorno</v>
      </c>
      <c r="B5196" s="149"/>
      <c r="C5196" s="149"/>
      <c r="D5196" s="150"/>
      <c r="E5196" s="150"/>
      <c r="F5196" s="126"/>
      <c r="G5196" s="122" t="str">
        <f>IF(A5196="","",VLOOKUP(J5171,'TRI-1C'!$B$18:$FH$61,28,FALSE))</f>
        <v/>
      </c>
      <c r="H5196" s="150"/>
      <c r="I5196" s="127" t="str">
        <f t="shared" si="197"/>
        <v/>
      </c>
      <c r="J5196" s="126"/>
    </row>
    <row r="5197" spans="1:10" ht="12.75" customHeight="1">
      <c r="A5197" s="147" t="str">
        <f>IF('TRI-1C'!$AD$13="","",'TRI-1C'!$AD$13)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5197" s="139"/>
      <c r="C5197" s="139"/>
      <c r="F5197" s="128"/>
      <c r="G5197" s="124" t="str">
        <f>IF(A5197="","",VLOOKUP(J5171,'TRI-1C'!$B$18:$FH$61,29,FALSE))</f>
        <v/>
      </c>
      <c r="I5197" s="125" t="str">
        <f t="shared" si="197"/>
        <v/>
      </c>
      <c r="J5197" s="128"/>
    </row>
    <row r="5198" spans="1:10" ht="12.75" customHeight="1">
      <c r="A5198" s="148" t="str">
        <f>IF('TRI-1C'!$AE$13="","",'TRI-1C'!$AE$13)</f>
        <v>Demostrar preferencia de jugar la mayor parte del tiempo con un amigo estableciendo niveles de empatías más estables.</v>
      </c>
      <c r="B5198" s="149"/>
      <c r="C5198" s="149"/>
      <c r="D5198" s="150"/>
      <c r="E5198" s="150"/>
      <c r="F5198" s="126"/>
      <c r="G5198" s="122" t="str">
        <f>IF(A5198="","",VLOOKUP(J5171,'TRI-1C'!$B$18:$FH$61,30,FALSE))</f>
        <v/>
      </c>
      <c r="H5198" s="150"/>
      <c r="I5198" s="127" t="str">
        <f t="shared" si="197"/>
        <v/>
      </c>
      <c r="J5198" s="126"/>
    </row>
    <row r="5199" spans="1:10" ht="12.75" customHeight="1">
      <c r="A5199" s="147" t="str">
        <f>IF('TRI-1C'!$AF$13="","",'TRI-1C'!$AF$13)</f>
        <v>Demostrar sensibilidad ante deseos, emociones y sentimientos de otras personas.</v>
      </c>
      <c r="B5199" s="139"/>
      <c r="C5199" s="139"/>
      <c r="F5199" s="128"/>
      <c r="G5199" s="124" t="str">
        <f>IF(A5199="","",VLOOKUP(J5171,'TRI-1C'!$B$18:$FH$61,31,FALSE))</f>
        <v/>
      </c>
      <c r="I5199" s="125" t="str">
        <f t="shared" si="197"/>
        <v/>
      </c>
      <c r="J5199" s="128"/>
    </row>
    <row r="5200" spans="1:10" ht="12.75" customHeight="1">
      <c r="A5200" s="192" t="str">
        <f>IF('TRI-1C'!$AG$13="","",'TRI-1C'!$AG$13)</f>
        <v>Desarrollar la capacidad de esperar para obtener una recompensa mayor en el futuro.</v>
      </c>
      <c r="B5200" s="154"/>
      <c r="C5200" s="154"/>
      <c r="D5200" s="154"/>
      <c r="E5200" s="154"/>
      <c r="F5200" s="155"/>
      <c r="G5200" s="122" t="str">
        <f>IF(A5200="","",VLOOKUP(J5171,'TRI-1C'!$B$18:$FH$61,32,FALSE))</f>
        <v/>
      </c>
      <c r="H5200" s="150"/>
      <c r="I5200" s="127" t="str">
        <f t="shared" si="197"/>
        <v/>
      </c>
      <c r="J5200" s="126"/>
    </row>
    <row r="5201" spans="1:10" ht="12.75" customHeight="1">
      <c r="A5201" s="147" t="str">
        <f>IF('TRI-1C'!$AH$13="","",'TRI-1C'!$AH$13)</f>
        <v>Identificar instituciones y profesiones que brindan servicios a la comunidad y los roles que ellos cumplen.</v>
      </c>
      <c r="B5201" s="139"/>
      <c r="C5201" s="139"/>
      <c r="F5201" s="128"/>
      <c r="G5201" s="124" t="str">
        <f>IF(A5201="","",VLOOKUP(J5171,'TRI-1C'!$B$18:$FH$61,33,FALSE))</f>
        <v/>
      </c>
      <c r="I5201" s="125" t="str">
        <f t="shared" si="197"/>
        <v/>
      </c>
      <c r="J5201" s="128"/>
    </row>
    <row r="5202" spans="1:10" ht="12.75" customHeight="1">
      <c r="A5202" s="148" t="str">
        <f>IF('TRI-1C'!$AI$13="","",'TRI-1C'!$AI$13)</f>
        <v>Identificar las profesiones, oficios y ocupaciones que cumplen los miembros de su familia.</v>
      </c>
      <c r="B5202" s="149"/>
      <c r="C5202" s="149"/>
      <c r="D5202" s="150"/>
      <c r="E5202" s="150"/>
      <c r="F5202" s="126"/>
      <c r="G5202" s="122" t="str">
        <f>IF(A5202="","",VLOOKUP(J5171,'TRI-1C'!$B$18:$FH$61,34,FALSE))</f>
        <v/>
      </c>
      <c r="H5202" s="150"/>
      <c r="I5202" s="127" t="str">
        <f t="shared" si="197"/>
        <v/>
      </c>
      <c r="J5202" s="126"/>
    </row>
    <row r="5203" spans="1:10" ht="12.75" customHeight="1">
      <c r="A5203" s="147" t="str">
        <f>IF('TRI-1C'!$AJ$13="","",'TRI-1C'!$AJ$13)</f>
        <v>Incrementar su campo de interrelación con otras personas a más del grupo familiar y escolar interactuando con mayor facilidad.</v>
      </c>
      <c r="B5203" s="139"/>
      <c r="C5203" s="139"/>
      <c r="F5203" s="128"/>
      <c r="G5203" s="124" t="str">
        <f>IF(A5203="","",VLOOKUP(J5171,'TRI-1C'!$B$18:$FH$61,35,FALSE))</f>
        <v/>
      </c>
      <c r="I5203" s="125" t="str">
        <f t="shared" si="197"/>
        <v/>
      </c>
      <c r="J5203" s="128"/>
    </row>
    <row r="5204" spans="1:10" ht="12.75" customHeight="1">
      <c r="A5204" s="148" t="str">
        <f>IF('TRI-1C'!$AK$13="","",'TRI-1C'!$AK$13)</f>
        <v>Observar las expresiones faciales y comportamientos de otros niños y niñas en actividades lúdicas para identificar sus emociones, guiar sus propias acciones y fomentar un ambiente de convivencia armónica</v>
      </c>
      <c r="B5204" s="158"/>
      <c r="C5204" s="158"/>
      <c r="D5204" s="158"/>
      <c r="E5204" s="158"/>
      <c r="F5204" s="159"/>
      <c r="G5204" s="122" t="str">
        <f>IF(A5204="","",VLOOKUP(J5171,'TRI-1C'!$B$18:$FH$61,36,FALSE))</f>
        <v/>
      </c>
      <c r="H5204" s="150"/>
      <c r="I5204" s="127" t="str">
        <f t="shared" si="197"/>
        <v/>
      </c>
      <c r="J5204" s="126"/>
    </row>
    <row r="5205" spans="1:10" ht="12.75" customHeight="1">
      <c r="A5205" s="11" t="str">
        <f>IF('TRI-1C'!$AL$13="","",'TRI-1C'!$AL$13)</f>
        <v>Participar juegos grupales siguiendo las reglas y asumiendo roles que le permitan mantener un ambiente armónico con sus pares. (D.EIB.10.11.)</v>
      </c>
      <c r="B5205" s="156"/>
      <c r="C5205" s="156"/>
      <c r="D5205" s="156"/>
      <c r="E5205" s="156"/>
      <c r="F5205" s="157"/>
      <c r="G5205" s="124" t="str">
        <f>IF(A5205="","",VLOOKUP(J5171,'TRI-1C'!$B$18:$FH$61,37,FALSE))</f>
        <v/>
      </c>
      <c r="I5205" s="125" t="str">
        <f t="shared" si="197"/>
        <v/>
      </c>
      <c r="J5205" s="128"/>
    </row>
    <row r="5206" spans="1:10" ht="12.75" customHeight="1">
      <c r="A5206" s="148" t="str">
        <f>IF('TRI-1C'!$AM$13="","",'TRI-1C'!$AM$13)</f>
        <v>Practicar la costumbre de ahorrar para ocasiones y casos especiales</v>
      </c>
      <c r="B5206" s="149"/>
      <c r="C5206" s="149"/>
      <c r="D5206" s="150"/>
      <c r="E5206" s="150"/>
      <c r="F5206" s="126"/>
      <c r="G5206" s="122" t="str">
        <f>IF(A5206="","",VLOOKUP(J5171,'TRI-1C'!$B$18:$FH$61,38,FALSE))</f>
        <v/>
      </c>
      <c r="H5206" s="150"/>
      <c r="I5206" s="127" t="str">
        <f t="shared" si="197"/>
        <v/>
      </c>
      <c r="J5206" s="126"/>
    </row>
    <row r="5207" spans="1:10" ht="12.75" customHeight="1">
      <c r="A5207" s="147" t="str">
        <f>IF('TRI-1C'!$AN$13="","",'TRI-1C'!$AN$13)</f>
        <v>Respetar las diferencias individuales que existe entre sus compañeros como: género, diversidad cultural, necesidades especiales, estructura familiar, entre otros.</v>
      </c>
      <c r="B5207" s="139"/>
      <c r="C5207" s="139"/>
      <c r="F5207" s="128"/>
      <c r="G5207" s="124" t="str">
        <f>IF(A5207="","",VLOOKUP(J5171,'TRI-1C'!$B$18:$FH$61,39,FALSE))</f>
        <v/>
      </c>
      <c r="I5207" s="125" t="str">
        <f t="shared" si="197"/>
        <v/>
      </c>
      <c r="J5207" s="128"/>
    </row>
    <row r="5208" spans="1:10" ht="12.75" customHeight="1">
      <c r="A5208" s="165" t="str">
        <f>'BI-1T'!$A$9</f>
        <v>RELACIONES CON EL MEDIO NATURAL Y CULTURAL</v>
      </c>
      <c r="B5208" s="149"/>
      <c r="C5208" s="149"/>
      <c r="D5208" s="150"/>
      <c r="E5208" s="150"/>
      <c r="F5208" s="126"/>
      <c r="G5208" s="122" t="str">
        <f>IF(A5208="","",VLOOKUP(J5171,'TRI-1C'!$B$18:$FH$61,40,FALSE))</f>
        <v/>
      </c>
      <c r="H5208" s="150"/>
      <c r="I5208" s="127"/>
      <c r="J5208" s="126"/>
    </row>
    <row r="5209" spans="1:10" ht="12.75" customHeight="1">
      <c r="A5209" s="147" t="str">
        <f>IF('TRI-1C'!$AP$13="","",'TRI-1C'!$AP$13)</f>
        <v>Comunicar de manera asertiva sus preferencias o desacuerdos al interactuar con sus pares reconociendo cómo sus expresiones o acciones influyen en las otras personas.</v>
      </c>
      <c r="B5209" s="139"/>
      <c r="C5209" s="139"/>
      <c r="F5209" s="128"/>
      <c r="G5209" s="124" t="str">
        <f>IF(A5209="","",VLOOKUP(J5171,'TRI-1C'!$B$18:$FH$61,41,FALSE))</f>
        <v/>
      </c>
      <c r="I5209" s="125" t="str">
        <f t="shared" ref="I5209:I5228" si="198">IF(G5209="","",G5209)</f>
        <v/>
      </c>
      <c r="J5209" s="128"/>
    </row>
    <row r="5210" spans="1:10" ht="12.75" customHeight="1">
      <c r="A5210" s="192" t="str">
        <f>IF('TRI-1C'!$AQ$13="","",'TRI-1C'!$AQ$13)</f>
        <v>Construir conexiones emocionales con su contexto natural (plantas, animales, agua, tierra, aire) y social.</v>
      </c>
      <c r="B5210" s="154"/>
      <c r="C5210" s="154"/>
      <c r="D5210" s="154"/>
      <c r="E5210" s="154"/>
      <c r="F5210" s="155"/>
      <c r="G5210" s="122" t="str">
        <f>IF(A5210="","",VLOOKUP(J5171,'TRI-1C'!$B$18:$FH$61,42,FALSE))</f>
        <v/>
      </c>
      <c r="H5210" s="150"/>
      <c r="I5210" s="127" t="str">
        <f t="shared" si="198"/>
        <v/>
      </c>
      <c r="J5210" s="126"/>
    </row>
    <row r="5211" spans="1:10" ht="12.75" customHeight="1">
      <c r="A5211" s="147" t="str">
        <f>IF('TRI-1C'!$AR$13="","",'TRI-1C'!$AR$13)</f>
        <v>dentificar en las actividades diarias oportunidades para aprovechar los recursos y reducir los residuos para proteger el entorno natural</v>
      </c>
      <c r="B5211" s="139"/>
      <c r="C5211" s="139"/>
      <c r="F5211" s="128"/>
      <c r="G5211" s="124" t="str">
        <f>IF(A5211="","",VLOOKUP(J5171,'TRI-1C'!$B$18:$FH$61,43,FALSE))</f>
        <v/>
      </c>
      <c r="I5211" s="125" t="str">
        <f t="shared" si="198"/>
        <v/>
      </c>
      <c r="J5211" s="128"/>
    </row>
    <row r="5212" spans="1:10" ht="12.75" customHeight="1">
      <c r="A5212" s="148" t="str">
        <f>IF('TRI-1C'!$AS$13="","",'TRI-1C'!$AS$13)</f>
        <v>Diferenciar entre alimentos nutritivos y no nutritivos identificando los beneficios de una alimentación sana y saludable.</v>
      </c>
      <c r="B5212" s="149"/>
      <c r="C5212" s="149"/>
      <c r="D5212" s="150"/>
      <c r="E5212" s="150"/>
      <c r="F5212" s="126"/>
      <c r="G5212" s="122" t="str">
        <f>IF(A5212="","",VLOOKUP(J5171,'TRI-1C'!$B$18:$FH$61,44,FALSE))</f>
        <v/>
      </c>
      <c r="H5212" s="150"/>
      <c r="I5212" s="127" t="str">
        <f t="shared" si="198"/>
        <v/>
      </c>
      <c r="J5212" s="126"/>
    </row>
    <row r="5213" spans="1:10" ht="12.75" customHeight="1">
      <c r="A5213" s="147" t="str">
        <f>IF('TRI-1C'!$AT$13="","",'TRI-1C'!$AT$13)</f>
        <v>Diferenciar entre lo que le pertenece, lo que pertenece a los demás y lo que pertenece al grupo o comunidad.</v>
      </c>
      <c r="B5213" s="139"/>
      <c r="C5213" s="139"/>
      <c r="F5213" s="128"/>
      <c r="G5213" s="124" t="str">
        <f>IF(A5213="","",VLOOKUP(J5171,'TRI-1C'!$B$18:$FH$61,45,FALSE))</f>
        <v/>
      </c>
      <c r="I5213" s="125" t="str">
        <f t="shared" si="198"/>
        <v/>
      </c>
      <c r="J5213" s="128"/>
    </row>
    <row r="5214" spans="1:10" ht="12.75" customHeight="1">
      <c r="A5214" s="148" t="str">
        <f>IF('TRI-1C'!$AU$13="","",'TRI-1C'!$AU$13)</f>
        <v>Diferenciar los seres vivos y elementos no vivos de su entorno explorando su mundo natural.</v>
      </c>
      <c r="B5214" s="158"/>
      <c r="C5214" s="158"/>
      <c r="D5214" s="158"/>
      <c r="E5214" s="158"/>
      <c r="F5214" s="159"/>
      <c r="G5214" s="122" t="str">
        <f>IF(A5214="","",VLOOKUP(J5171,'TRI-1C'!$B$18:$FH$61,46,FALSE))</f>
        <v/>
      </c>
      <c r="H5214" s="150"/>
      <c r="I5214" s="127" t="str">
        <f t="shared" si="198"/>
        <v/>
      </c>
      <c r="J5214" s="126"/>
    </row>
    <row r="5215" spans="1:10" ht="12.75" customHeight="1">
      <c r="A5215" s="11" t="str">
        <f>IF('TRI-1C'!$AV$13="","",'TRI-1C'!$AV$13)</f>
        <v>Establecer comparaciones entre los elementos del entorno a través de la discriminación sensorial.</v>
      </c>
      <c r="B5215" s="156"/>
      <c r="C5215" s="156"/>
      <c r="D5215" s="156"/>
      <c r="E5215" s="156"/>
      <c r="F5215" s="157"/>
      <c r="G5215" s="124" t="str">
        <f>IF(A5215="","",VLOOKUP(J5171,'TRI-1C'!$B$18:$FH$61,47,FALSE))</f>
        <v/>
      </c>
      <c r="I5215" s="125" t="str">
        <f t="shared" si="198"/>
        <v/>
      </c>
      <c r="J5215" s="128"/>
    </row>
    <row r="5216" spans="1:10" ht="12.75" customHeight="1">
      <c r="A5216" s="148" t="str">
        <f>IF('TRI-1C'!$AW$13="","",'TRI-1C'!$AW$13)</f>
        <v>Explorar e identificar los diferentes elementos y fenómenos del entorno natural mediante procesos que propicien la indagación.</v>
      </c>
      <c r="B5216" s="149"/>
      <c r="C5216" s="149"/>
      <c r="D5216" s="150"/>
      <c r="E5216" s="150"/>
      <c r="F5216" s="126"/>
      <c r="G5216" s="122" t="str">
        <f>IF(A5216="","",VLOOKUP(J5171,'TRI-1C'!$B$18:$FH$61,48,FALSE))</f>
        <v/>
      </c>
      <c r="H5216" s="150"/>
      <c r="I5216" s="127" t="str">
        <f t="shared" si="198"/>
        <v/>
      </c>
      <c r="J5216" s="126"/>
    </row>
    <row r="5217" spans="1:10" ht="12.75" customHeight="1">
      <c r="A5217" s="147" t="str">
        <f>IF('TRI-1C'!$AX$13="","",'TRI-1C'!$AX$13)</f>
        <v>Identificar características de las plantas por su utilidad, estableciendo diferencias entre ellas.</v>
      </c>
      <c r="B5217" s="139"/>
      <c r="C5217" s="139"/>
      <c r="F5217" s="128"/>
      <c r="G5217" s="124" t="str">
        <f>IF(A5217="","",VLOOKUP(J5171,'TRI-1C'!$B$18:$FH$61,49,FALSE))</f>
        <v/>
      </c>
      <c r="I5217" s="125" t="str">
        <f t="shared" si="198"/>
        <v/>
      </c>
      <c r="J5217" s="128"/>
    </row>
    <row r="5218" spans="1:10" ht="12.75" customHeight="1">
      <c r="A5218" s="148" t="str">
        <f>IF('TRI-1C'!$AY$13="","",'TRI-1C'!$AY$13)</f>
        <v>Identificar las características de los animales domésticos y silvestres estableciendo las diferencias entre ellos.</v>
      </c>
      <c r="B5218" s="149"/>
      <c r="C5218" s="149"/>
      <c r="D5218" s="150"/>
      <c r="E5218" s="150"/>
      <c r="F5218" s="126"/>
      <c r="G5218" s="122" t="str">
        <f>IF(A5218="","",VLOOKUP(J5171,'TRI-1C'!$B$18:$FH$61,50,FALSE))</f>
        <v/>
      </c>
      <c r="H5218" s="150"/>
      <c r="I5218" s="127" t="str">
        <f t="shared" si="198"/>
        <v/>
      </c>
      <c r="J5218" s="126"/>
    </row>
    <row r="5219" spans="1:10" ht="12.75" customHeight="1">
      <c r="A5219" s="147" t="str">
        <f>IF('TRI-1C'!$AZ$13="","",'TRI-1C'!$AZ$13)</f>
        <v>Identificar las características del mar y reconocerlo como una parte integral del territorio nacional</v>
      </c>
      <c r="B5219" s="139"/>
      <c r="C5219" s="139"/>
      <c r="F5219" s="128"/>
      <c r="G5219" s="124" t="str">
        <f>IF(A5219="","",VLOOKUP(J5171,'TRI-1C'!$B$18:$FH$61,51,FALSE))</f>
        <v/>
      </c>
      <c r="I5219" s="125" t="str">
        <f t="shared" si="198"/>
        <v/>
      </c>
      <c r="J5219" s="128"/>
    </row>
    <row r="5220" spans="1:10" ht="12.75" customHeight="1">
      <c r="A5220" s="192" t="str">
        <f>IF('TRI-1C'!$BA$13="","",'TRI-1C'!$BA$13)</f>
        <v>Identificar prácticas socioculturales de su localidad demostrando curiosidad ante sus tradiciones.</v>
      </c>
      <c r="B5220" s="154"/>
      <c r="C5220" s="154"/>
      <c r="D5220" s="154"/>
      <c r="E5220" s="154"/>
      <c r="F5220" s="155"/>
      <c r="G5220" s="122" t="str">
        <f>IF(A5220="","",VLOOKUP(J5171,'TRI-1C'!$B$18:$FH$61,52,FALSE))</f>
        <v/>
      </c>
      <c r="H5220" s="150"/>
      <c r="I5220" s="127" t="str">
        <f t="shared" si="198"/>
        <v/>
      </c>
      <c r="J5220" s="126"/>
    </row>
    <row r="5221" spans="1:10" ht="12.75" customHeight="1">
      <c r="A5221" s="147" t="str">
        <f>IF('TRI-1C'!$BB$13="","",'TRI-1C'!$BB$13)</f>
        <v>Observar el proceso del ciclo vital de las plantas mediante actividades de experimentación.</v>
      </c>
      <c r="B5221" s="139"/>
      <c r="C5221" s="139"/>
      <c r="F5221" s="128"/>
      <c r="G5221" s="124" t="str">
        <f>IF(A5221="","",VLOOKUP(J5171,'TRI-1C'!$B$18:$FH$61,53,FALSE))</f>
        <v/>
      </c>
      <c r="I5221" s="125" t="str">
        <f t="shared" si="198"/>
        <v/>
      </c>
      <c r="J5221" s="128"/>
    </row>
    <row r="5222" spans="1:10" ht="12.75" customHeight="1">
      <c r="A5222" s="148" t="str">
        <f>IF('TRI-1C'!$BC$13="","",'TRI-1C'!$BC$13)</f>
        <v>Participar en actividades lúdicas para identificar prácticas de movilidad que ayudan a cuidar el planeta</v>
      </c>
      <c r="B5222" s="149"/>
      <c r="C5222" s="149"/>
      <c r="D5222" s="150"/>
      <c r="E5222" s="150"/>
      <c r="F5222" s="126"/>
      <c r="G5222" s="122" t="str">
        <f>IF(A5222="","",VLOOKUP(J5171,'TRI-1C'!$B$18:$FH$61,54,FALSE))</f>
        <v/>
      </c>
      <c r="H5222" s="150"/>
      <c r="I5222" s="127" t="str">
        <f t="shared" si="198"/>
        <v/>
      </c>
      <c r="J5222" s="126"/>
    </row>
    <row r="5223" spans="1:10" ht="12.75" customHeight="1">
      <c r="A5223" s="147" t="str">
        <f>IF('TRI-1C'!$BD$13="","",'TRI-1C'!$BD$13)</f>
        <v>Participar en algunas prácticas tradicionales de su entorno disfrutando y respetando las diferentes manifestaciones culturales</v>
      </c>
      <c r="B5223" s="139"/>
      <c r="C5223" s="139"/>
      <c r="F5223" s="128"/>
      <c r="G5223" s="124" t="str">
        <f>IF(A5223="","",VLOOKUP(J5171,'TRI-1C'!$B$18:$FH$61,55,FALSE))</f>
        <v/>
      </c>
      <c r="I5223" s="125" t="str">
        <f t="shared" si="198"/>
        <v/>
      </c>
      <c r="J5223" s="128"/>
    </row>
    <row r="5224" spans="1:10" ht="12.75" customHeight="1">
      <c r="A5224" s="148" t="str">
        <f>IF('TRI-1C'!$BE$13="","",'TRI-1C'!$BE$13)</f>
        <v>Practicar hábitos de cuidado y conservación del medio ambiente que eviten la contaminación del aire, suelo y agua. (D.EIB.10.19.)</v>
      </c>
      <c r="B5224" s="158"/>
      <c r="C5224" s="158"/>
      <c r="D5224" s="158"/>
      <c r="E5224" s="158"/>
      <c r="F5224" s="159"/>
      <c r="G5224" s="122" t="str">
        <f>IF(A5224="","",VLOOKUP(J5171,'TRI-1C'!$B$18:$FH$61,56,FALSE))</f>
        <v/>
      </c>
      <c r="H5224" s="150"/>
      <c r="I5224" s="127" t="str">
        <f t="shared" si="198"/>
        <v/>
      </c>
      <c r="J5224" s="126"/>
    </row>
    <row r="5225" spans="1:10" ht="12.75" customHeight="1">
      <c r="A5225" s="11" t="str">
        <f>IF('TRI-1C'!$BF$13="","",'TRI-1C'!$BF$13)</f>
        <v>Realizar acciones de cuidado y protección de plantas y animales de su entorno erradicando actitudes de maltrato.</v>
      </c>
      <c r="B5225" s="156"/>
      <c r="C5225" s="156"/>
      <c r="D5225" s="156"/>
      <c r="E5225" s="156"/>
      <c r="F5225" s="157"/>
      <c r="G5225" s="124" t="str">
        <f>IF(A5225="","",VLOOKUP(J5171,'TRI-1C'!$B$18:$FH$61,57,FALSE))</f>
        <v/>
      </c>
      <c r="I5225" s="125" t="str">
        <f t="shared" si="198"/>
        <v/>
      </c>
      <c r="J5225" s="128"/>
    </row>
    <row r="5226" spans="1:10" ht="12.75" customHeight="1">
      <c r="A5226" s="148" t="str">
        <f>IF('TRI-1C'!$BG$13="","",'TRI-1C'!$BG$13)</f>
        <v>Reconocer cómo las personas utilizan el dinero en su entorno familiar para satisfacer sus necesidades y deseos</v>
      </c>
      <c r="B5226" s="149"/>
      <c r="C5226" s="149"/>
      <c r="D5226" s="150"/>
      <c r="E5226" s="150"/>
      <c r="F5226" s="126"/>
      <c r="G5226" s="122" t="str">
        <f>IF(A5226="","",VLOOKUP(J5171,'TRI-1C'!$B$18:$FH$61,58,FALSE))</f>
        <v/>
      </c>
      <c r="H5226" s="150"/>
      <c r="I5226" s="127" t="str">
        <f t="shared" si="198"/>
        <v/>
      </c>
      <c r="J5226" s="126"/>
    </row>
    <row r="5227" spans="1:10" ht="12.75" customHeight="1">
      <c r="A5227" s="147" t="str">
        <f>IF('TRI-1C'!$BH$13="","",'TRI-1C'!$BH$13)</f>
        <v>Reconocer las consecuencias de no cuidar sus pertenencias.</v>
      </c>
      <c r="B5227" s="139"/>
      <c r="C5227" s="139"/>
      <c r="F5227" s="128"/>
      <c r="G5227" s="124" t="str">
        <f>IF(A5227="","",VLOOKUP(J5171,'TRI-1C'!$B$18:$FH$61,59,FALSE))</f>
        <v/>
      </c>
      <c r="I5227" s="125" t="str">
        <f t="shared" si="198"/>
        <v/>
      </c>
      <c r="J5227" s="128"/>
    </row>
    <row r="5228" spans="1:10" ht="12.75" customHeight="1">
      <c r="A5228" s="148" t="str">
        <f>IF('TRI-1C'!$BI$13="","",'TRI-1C'!$BI$13)</f>
        <v>Reconocer los medios de transporte sostenibles, como: bicicleta, scooters, patinetes, transporte público, tranvías, metros y, caminar; por medio de actividades lúdicas</v>
      </c>
      <c r="B5228" s="149"/>
      <c r="C5228" s="149"/>
      <c r="D5228" s="150"/>
      <c r="E5228" s="150"/>
      <c r="F5228" s="126"/>
      <c r="G5228" s="122" t="str">
        <f>IF(A5228="","",VLOOKUP(J5171,'TRI-1C'!$B$18:$FH$61,60,FALSE))</f>
        <v/>
      </c>
      <c r="H5228" s="150"/>
      <c r="I5228" s="127" t="str">
        <f t="shared" si="198"/>
        <v/>
      </c>
      <c r="J5228" s="126"/>
    </row>
    <row r="5229" spans="1:10" ht="12.75" customHeight="1">
      <c r="A5229" s="164" t="str">
        <f>'BI-1T'!$A$10</f>
        <v>RELACIONES LOGICAS MATEMATICAS</v>
      </c>
      <c r="B5229" s="139"/>
      <c r="C5229" s="139"/>
      <c r="F5229" s="128"/>
      <c r="G5229" s="124" t="str">
        <f>IF(A5229="","",VLOOKUP(J5171,'TRI-1C'!$B$18:$FH$61,61,FALSE))</f>
        <v/>
      </c>
      <c r="I5229" s="125"/>
      <c r="J5229" s="128"/>
    </row>
    <row r="5230" spans="1:10" ht="12.75" customHeight="1">
      <c r="A5230" s="192" t="str">
        <f>IF('TRI-1C'!$BK$13="","",'TRI-1C'!$BK$13)</f>
        <v>Asociar las formas de los objetos del entorno con figuras geométricas bidimensionales</v>
      </c>
      <c r="B5230" s="154"/>
      <c r="C5230" s="154"/>
      <c r="D5230" s="154"/>
      <c r="E5230" s="154"/>
      <c r="F5230" s="155"/>
      <c r="G5230" s="122" t="str">
        <f>IF(A5230="","",VLOOKUP(J5171,'TRI-1C'!$B$18:$FH$61,62,FALSE))</f>
        <v/>
      </c>
      <c r="H5230" s="150"/>
      <c r="I5230" s="127" t="str">
        <f t="shared" ref="I5230:I5251" si="199">IF(G5230="","",G5230)</f>
        <v/>
      </c>
      <c r="J5230" s="126"/>
    </row>
    <row r="5231" spans="1:10" ht="12.75" customHeight="1">
      <c r="A5231" s="147" t="str">
        <f>IF('TRI-1C'!$BL$13="","",'TRI-1C'!$BL$13)</f>
        <v>Clasificar objetos con dos atributos (tamaño, color o forma).</v>
      </c>
      <c r="B5231" s="139"/>
      <c r="C5231" s="139"/>
      <c r="F5231" s="128"/>
      <c r="G5231" s="124" t="str">
        <f>IF(A5231="","",VLOOKUP(J5171,'TRI-1C'!$B$18:$FH$61,63,FALSE))</f>
        <v/>
      </c>
      <c r="I5231" s="125" t="str">
        <f t="shared" si="199"/>
        <v/>
      </c>
      <c r="J5231" s="128"/>
    </row>
    <row r="5232" spans="1:10" ht="12.75" customHeight="1">
      <c r="A5232" s="148" t="str">
        <f>IF('TRI-1C'!$BM$13="","",'TRI-1C'!$BM$13)</f>
        <v>Comparar y armar colecciones de más, igual y menos objetos.</v>
      </c>
      <c r="B5232" s="149"/>
      <c r="C5232" s="149"/>
      <c r="D5232" s="150"/>
      <c r="E5232" s="150"/>
      <c r="F5232" s="126"/>
      <c r="G5232" s="122" t="str">
        <f>IF(A5232="","",VLOOKUP(J5171,'TRI-1C'!$B$18:$FH$61,64,FALSE))</f>
        <v/>
      </c>
      <c r="H5232" s="150"/>
      <c r="I5232" s="127" t="str">
        <f t="shared" si="199"/>
        <v/>
      </c>
      <c r="J5232" s="126"/>
    </row>
    <row r="5233" spans="1:10" ht="12.75" customHeight="1">
      <c r="A5233" s="147" t="str">
        <f>IF('TRI-1C'!$BN$13="","",'TRI-1C'!$BN$13)</f>
        <v>Comparar y ordenar secuencialmente un conjunto pequeño de objetos de acuerdo con su tamaño.</v>
      </c>
      <c r="B5233" s="139"/>
      <c r="C5233" s="139"/>
      <c r="F5233" s="128"/>
      <c r="G5233" s="124" t="str">
        <f>IF(A5233="","",VLOOKUP(J5171,'TRI-1C'!$B$18:$FH$61,65,FALSE))</f>
        <v/>
      </c>
      <c r="I5233" s="125" t="str">
        <f t="shared" si="199"/>
        <v/>
      </c>
      <c r="J5233" s="128"/>
    </row>
    <row r="5234" spans="1:10" ht="12.75" customHeight="1">
      <c r="A5234" s="148" t="str">
        <f>IF('TRI-1C'!$BO$13="","",'TRI-1C'!$BO$13)</f>
        <v>Comprender la relación de número-cantidad hasta el 10.</v>
      </c>
      <c r="B5234" s="158"/>
      <c r="C5234" s="158"/>
      <c r="D5234" s="158"/>
      <c r="E5234" s="158"/>
      <c r="F5234" s="159"/>
      <c r="G5234" s="122" t="str">
        <f>IF(A5234="","",VLOOKUP(J5171,'TRI-1C'!$B$18:$FH$61,66,FALSE))</f>
        <v/>
      </c>
      <c r="H5234" s="150"/>
      <c r="I5234" s="127" t="str">
        <f t="shared" si="199"/>
        <v/>
      </c>
      <c r="J5234" s="126"/>
    </row>
    <row r="5235" spans="1:10" ht="12.75" customHeight="1">
      <c r="A5235" s="11" t="str">
        <f>IF('TRI-1C'!$BP$13="","",'TRI-1C'!$BP$13)</f>
        <v>Comprender la relación del numeral (representación simbólica del número) con la cantidad hasta el 5.</v>
      </c>
      <c r="B5235" s="156"/>
      <c r="C5235" s="156"/>
      <c r="D5235" s="156"/>
      <c r="E5235" s="156"/>
      <c r="F5235" s="157"/>
      <c r="G5235" s="124" t="str">
        <f>IF(A5235="","",VLOOKUP(J5171,'TRI-1C'!$B$18:$FH$61,67,FALSE))</f>
        <v/>
      </c>
      <c r="I5235" s="125" t="str">
        <f t="shared" si="199"/>
        <v/>
      </c>
      <c r="J5235" s="128"/>
    </row>
    <row r="5236" spans="1:10" ht="12.75" customHeight="1">
      <c r="A5236" s="148" t="str">
        <f>IF('TRI-1C'!$BQ$13="","",'TRI-1C'!$BQ$13)</f>
        <v>Contar oralmente del 1 al 15 con secuencia numérica.</v>
      </c>
      <c r="B5236" s="149"/>
      <c r="C5236" s="149"/>
      <c r="D5236" s="150"/>
      <c r="E5236" s="150"/>
      <c r="F5236" s="126"/>
      <c r="G5236" s="122" t="str">
        <f>IF(A5236="","",VLOOKUP(J5171,'TRI-1C'!$B$18:$FH$61,68,FALSE))</f>
        <v/>
      </c>
      <c r="H5236" s="150"/>
      <c r="I5236" s="127" t="str">
        <f t="shared" si="199"/>
        <v/>
      </c>
      <c r="J5236" s="126"/>
    </row>
    <row r="5237" spans="1:10" ht="12.75" customHeight="1">
      <c r="A5237" s="147" t="str">
        <f>IF('TRI-1C'!$BR$13="","",'TRI-1C'!$BR$13)</f>
        <v>Continuar y reproducir patrones simples con objetos concretos y representaciones gráficas.</v>
      </c>
      <c r="B5237" s="139"/>
      <c r="C5237" s="139"/>
      <c r="F5237" s="128"/>
      <c r="G5237" s="124" t="str">
        <f>IF(A5237="","",VLOOKUP(J5171,'TRI-1C'!$B$18:$FH$61,69,FALSE))</f>
        <v/>
      </c>
      <c r="I5237" s="125" t="str">
        <f t="shared" si="199"/>
        <v/>
      </c>
      <c r="J5237" s="128"/>
    </row>
    <row r="5238" spans="1:10" ht="12.75" customHeight="1">
      <c r="A5238" s="148" t="str">
        <f>IF('TRI-1C'!$BS$13="","",'TRI-1C'!$BS$13)</f>
        <v>Establecer la relación de correspondencia entre los elementos de colecciones de objetos.</v>
      </c>
      <c r="B5238" s="149"/>
      <c r="C5238" s="149"/>
      <c r="D5238" s="150"/>
      <c r="E5238" s="150"/>
      <c r="F5238" s="126"/>
      <c r="G5238" s="122" t="str">
        <f>IF(A5238="","",VLOOKUP(J5171,'TRI-1C'!$B$18:$FH$61,70,FALSE))</f>
        <v/>
      </c>
      <c r="H5238" s="150"/>
      <c r="I5238" s="127" t="str">
        <f t="shared" si="199"/>
        <v/>
      </c>
      <c r="J5238" s="126"/>
    </row>
    <row r="5239" spans="1:10" ht="12.75" customHeight="1">
      <c r="A5239" s="147" t="str">
        <f>IF('TRI-1C'!$BT$13="","",'TRI-1C'!$BT$13)</f>
        <v>Identificar características de mañana, tarde y noche</v>
      </c>
      <c r="B5239" s="139"/>
      <c r="C5239" s="139"/>
      <c r="F5239" s="128"/>
      <c r="G5239" s="124" t="str">
        <f>IF(A5239="","",VLOOKUP(J5171,'TRI-1C'!$B$18:$FH$61,71,FALSE))</f>
        <v/>
      </c>
      <c r="I5239" s="125" t="str">
        <f t="shared" si="199"/>
        <v/>
      </c>
      <c r="J5239" s="128"/>
    </row>
    <row r="5240" spans="1:10" ht="12.75" customHeight="1">
      <c r="A5240" s="192" t="str">
        <f>IF('TRI-1C'!$BU$13="","",'TRI-1C'!$BU$13)</f>
        <v>Identificar en los objetos las nociones de medida: largo/ corto, grueso/delgado.</v>
      </c>
      <c r="B5240" s="154"/>
      <c r="C5240" s="154"/>
      <c r="D5240" s="154"/>
      <c r="E5240" s="154"/>
      <c r="F5240" s="155"/>
      <c r="G5240" s="122" t="str">
        <f>IF(A5240="","",VLOOKUP(J5171,'TRI-1C'!$B$18:$FH$61,72,FALSE))</f>
        <v/>
      </c>
      <c r="H5240" s="150"/>
      <c r="I5240" s="127" t="str">
        <f t="shared" si="199"/>
        <v/>
      </c>
      <c r="J5240" s="126"/>
    </row>
    <row r="5241" spans="1:10" ht="12.75" customHeight="1">
      <c r="A5241" s="147" t="str">
        <f>IF('TRI-1C'!$BV$13="","",'TRI-1C'!$BV$13)</f>
        <v>Identificar figuras geométricas básicas: círculo, cuadrado y triángulo en objetos del entorno y en representaciones gráficas.</v>
      </c>
      <c r="B5241" s="139"/>
      <c r="C5241" s="139"/>
      <c r="F5241" s="128"/>
      <c r="G5241" s="124" t="str">
        <f>IF(A5241="","",VLOOKUP(J5171,'TRI-1C'!$B$18:$FH$61,73,FALSE))</f>
        <v/>
      </c>
      <c r="I5241" s="125" t="str">
        <f t="shared" si="199"/>
        <v/>
      </c>
      <c r="J5241" s="128"/>
    </row>
    <row r="5242" spans="1:10" ht="12.75" customHeight="1">
      <c r="A5242" s="148" t="str">
        <f>IF('TRI-1C'!$BW$13="","",'TRI-1C'!$BW$13)</f>
        <v>Identificar la diferencia entre lo que se desea y lo que se necesita</v>
      </c>
      <c r="B5242" s="149"/>
      <c r="C5242" s="149"/>
      <c r="D5242" s="150"/>
      <c r="E5242" s="150"/>
      <c r="F5242" s="126"/>
      <c r="G5242" s="122" t="str">
        <f>IF(A5242="","",VLOOKUP(J5171,'TRI-1C'!$B$18:$FH$61,74,FALSE))</f>
        <v/>
      </c>
      <c r="H5242" s="150"/>
      <c r="I5242" s="127" t="str">
        <f t="shared" si="199"/>
        <v/>
      </c>
      <c r="J5242" s="126"/>
    </row>
    <row r="5243" spans="1:10" ht="12.75" customHeight="1">
      <c r="A5243" s="147" t="str">
        <f>IF('TRI-1C'!$BX$13="","",'TRI-1C'!$BX$13)</f>
        <v>Identificar las nociones de tiempo en acciones que siceden antes, ahora y después</v>
      </c>
      <c r="B5243" s="139"/>
      <c r="C5243" s="139"/>
      <c r="F5243" s="128"/>
      <c r="G5243" s="124" t="str">
        <f>IF(A5243="","",VLOOKUP(J5171,'TRI-1C'!$B$18:$FH$61,75,FALSE))</f>
        <v/>
      </c>
      <c r="I5243" s="125" t="str">
        <f t="shared" si="199"/>
        <v/>
      </c>
      <c r="J5243" s="128"/>
    </row>
    <row r="5244" spans="1:10" ht="12.75" customHeight="1">
      <c r="A5244" s="148" t="str">
        <f>IF('TRI-1C'!$BY$13="","",'TRI-1C'!$BY$13)</f>
        <v>Identificar los números de emergencia a través de actividades lúdicas, y reconocer cuándo pedir ayuda en situaciones sencillas.</v>
      </c>
      <c r="B5244" s="158"/>
      <c r="C5244" s="158"/>
      <c r="D5244" s="158"/>
      <c r="E5244" s="158"/>
      <c r="F5244" s="159"/>
      <c r="G5244" s="122" t="str">
        <f>IF(A5244="","",VLOOKUP(J5171,'TRI-1C'!$B$18:$FH$61,76,FALSE))</f>
        <v/>
      </c>
      <c r="H5244" s="150"/>
      <c r="I5244" s="127" t="str">
        <f t="shared" si="199"/>
        <v/>
      </c>
      <c r="J5244" s="126"/>
    </row>
    <row r="5245" spans="1:10" ht="12.75" customHeight="1">
      <c r="A5245" s="11" t="str">
        <f>IF('TRI-1C'!$BZ$13="","",'TRI-1C'!$BZ$13)</f>
        <v>Identificar semejanzas y diferencias en objetos del entorno con criterios de forma, color y tamaño</v>
      </c>
      <c r="B5245" s="156"/>
      <c r="C5245" s="156"/>
      <c r="D5245" s="156"/>
      <c r="E5245" s="156"/>
      <c r="F5245" s="157"/>
      <c r="G5245" s="124" t="str">
        <f>IF(A5245="","",VLOOKUP(J5171,'TRI-1C'!$B$18:$FH$61,77,FALSE))</f>
        <v/>
      </c>
      <c r="I5245" s="125" t="str">
        <f t="shared" si="199"/>
        <v/>
      </c>
      <c r="J5245" s="128"/>
    </row>
    <row r="5246" spans="1:10" ht="12.75" customHeight="1">
      <c r="A5246" s="148" t="str">
        <f>IF('TRI-1C'!$CA$13="","",'TRI-1C'!$CA$13)</f>
        <v>Ordenar en secuencias lógica sucesos de hasta cinco eventos en representaciones gráficas de sus actividades de la rutina diaria y en escenas de cuentos</v>
      </c>
      <c r="B5246" s="149"/>
      <c r="C5246" s="149"/>
      <c r="D5246" s="150"/>
      <c r="E5246" s="150"/>
      <c r="F5246" s="126"/>
      <c r="G5246" s="122" t="str">
        <f>IF(A5246="","",VLOOKUP(J5171,'TRI-1C'!$B$18:$FH$61,78,FALSE))</f>
        <v/>
      </c>
      <c r="H5246" s="150"/>
      <c r="I5246" s="127" t="str">
        <f t="shared" si="199"/>
        <v/>
      </c>
      <c r="J5246" s="126"/>
    </row>
    <row r="5247" spans="1:10" ht="12.75" customHeight="1">
      <c r="A5247" s="147" t="str">
        <f>IF('TRI-1C'!$CB$13="","",'TRI-1C'!$CB$13)</f>
        <v>Reconocer billetes y monedas en situaciones de la vida real</v>
      </c>
      <c r="B5247" s="139"/>
      <c r="C5247" s="139"/>
      <c r="F5247" s="128"/>
      <c r="G5247" s="124" t="str">
        <f>IF(A5247="","",VLOOKUP(J5171,'TRI-1C'!$B$18:$FH$61,79,FALSE))</f>
        <v/>
      </c>
      <c r="I5247" s="125" t="str">
        <f t="shared" si="199"/>
        <v/>
      </c>
      <c r="J5247" s="128"/>
    </row>
    <row r="5248" spans="1:10" ht="12.75" customHeight="1">
      <c r="A5248" s="148" t="str">
        <f>IF('TRI-1C'!$CC$13="","",'TRI-1C'!$CC$13)</f>
        <v>Reconocer la ubicación de objetos en relación a sí mismo y diferentes puntos de referencia según las nociones espaciales de: entre, adelante/atrás, junto a, cerca/lejos</v>
      </c>
      <c r="B5248" s="149"/>
      <c r="C5248" s="149"/>
      <c r="D5248" s="150"/>
      <c r="E5248" s="150"/>
      <c r="F5248" s="126"/>
      <c r="G5248" s="122" t="str">
        <f>IF(A5248="","",VLOOKUP(J5171,'TRI-1C'!$B$18:$FH$61,80,FALSE))</f>
        <v/>
      </c>
      <c r="H5248" s="150"/>
      <c r="I5248" s="127" t="str">
        <f t="shared" si="199"/>
        <v/>
      </c>
      <c r="J5248" s="126"/>
    </row>
    <row r="5249" spans="1:10" ht="12.75" customHeight="1">
      <c r="A5249" s="147" t="str">
        <f>IF('TRI-1C'!$CD$13="","",'TRI-1C'!$CD$13)</f>
        <v>Reconocer los colores secundarios en objetos e imágenes del entorno.</v>
      </c>
      <c r="B5249" s="139"/>
      <c r="C5249" s="139"/>
      <c r="F5249" s="128"/>
      <c r="G5249" s="124" t="str">
        <f>IF(A5249="","",VLOOKUP(J5171,'TRI-1C'!$B$18:$FH$61,81,FALSE))</f>
        <v/>
      </c>
      <c r="I5249" s="125" t="str">
        <f t="shared" si="199"/>
        <v/>
      </c>
      <c r="J5249" s="128"/>
    </row>
    <row r="5250" spans="1:10" ht="12.75" customHeight="1">
      <c r="A5250" s="192" t="str">
        <f>IF('TRI-1C'!$CE$13="","",'TRI-1C'!$CE$13)</f>
        <v>Reconocer y comparar características personales (estatura, edad, u atributos físicos) al establecer relaciones básicas de tamaño y cantidad en actividades escolares.</v>
      </c>
      <c r="B5250" s="154"/>
      <c r="C5250" s="154"/>
      <c r="D5250" s="154"/>
      <c r="E5250" s="154"/>
      <c r="F5250" s="155"/>
      <c r="G5250" s="122" t="str">
        <f>IF(A5250="","",VLOOKUP(J5171,'TRI-1C'!$B$18:$FH$61,82,FALSE))</f>
        <v/>
      </c>
      <c r="H5250" s="150"/>
      <c r="I5250" s="127" t="str">
        <f t="shared" si="199"/>
        <v/>
      </c>
      <c r="J5250" s="126"/>
    </row>
    <row r="5251" spans="1:10" ht="12.75" customHeight="1">
      <c r="A5251" s="147" t="str">
        <f>IF('TRI-1C'!$CF$13="","",'TRI-1C'!$CF$13)</f>
        <v>Relacionar las distintas formas de adquirir dinero con el trabajo y el esfuerzo.</v>
      </c>
      <c r="B5251" s="139"/>
      <c r="C5251" s="139"/>
      <c r="F5251" s="128"/>
      <c r="G5251" s="124" t="str">
        <f>IF(A5251="","",VLOOKUP(J5171,'TRI-1C'!$B$18:$FH$61,83,FALSE))</f>
        <v/>
      </c>
      <c r="I5251" s="125" t="str">
        <f t="shared" si="199"/>
        <v/>
      </c>
      <c r="J5251" s="128"/>
    </row>
    <row r="5252" spans="1:10" ht="12.75" customHeight="1">
      <c r="A5252" s="165" t="str">
        <f>'BI-1T'!$A$11</f>
        <v>COMPRENSIÓN Y EXPRESION DEL LENGUAJE</v>
      </c>
      <c r="B5252" s="149"/>
      <c r="C5252" s="149"/>
      <c r="D5252" s="150"/>
      <c r="E5252" s="150"/>
      <c r="F5252" s="126"/>
      <c r="G5252" s="122" t="str">
        <f>IF(A5252="","",VLOOKUP(J5171,'TRI-1C'!$B$18:$FH$61,84,FALSE))</f>
        <v/>
      </c>
      <c r="H5252" s="150"/>
      <c r="I5252" s="127"/>
      <c r="J5252" s="126"/>
    </row>
    <row r="5253" spans="1:10" ht="12.75" customHeight="1">
      <c r="A5253" s="147" t="str">
        <f>IF('TRI-1C'!$CH$13="","",'TRI-1C'!$CH$13)</f>
        <v>Asociar la imagen de la portada con el título de los cuentos conocidos.</v>
      </c>
      <c r="B5253" s="139"/>
      <c r="C5253" s="139"/>
      <c r="F5253" s="128"/>
      <c r="G5253" s="124" t="str">
        <f>IF(A5253="","",VLOOKUP(J5171,'TRI-1C'!$B$18:$FH$61,85,FALSE))</f>
        <v/>
      </c>
      <c r="I5253" s="125" t="str">
        <f t="shared" ref="I5253:I5273" si="200">IF(G5253="","",G5253)</f>
        <v/>
      </c>
      <c r="J5253" s="128"/>
    </row>
    <row r="5254" spans="1:10" ht="12.75" customHeight="1">
      <c r="A5254" s="148" t="str">
        <f>IF('TRI-1C'!$CI$13="","",'TRI-1C'!$CI$13)</f>
        <v>Colaborar en la creación de textos colectivos con la ayuda del docente.</v>
      </c>
      <c r="B5254" s="158"/>
      <c r="C5254" s="158"/>
      <c r="D5254" s="158"/>
      <c r="E5254" s="158"/>
      <c r="F5254" s="159"/>
      <c r="G5254" s="122" t="str">
        <f>IF(A5254="","",VLOOKUP(J5171,'TRI-1C'!$B$18:$FH$61,86,FALSE))</f>
        <v/>
      </c>
      <c r="H5254" s="150"/>
      <c r="I5254" s="127" t="str">
        <f t="shared" si="200"/>
        <v/>
      </c>
      <c r="J5254" s="126"/>
    </row>
    <row r="5255" spans="1:10" ht="12.75" customHeight="1">
      <c r="A5255" s="11" t="str">
        <f>IF('TRI-1C'!$CJ$13="","",'TRI-1C'!$CJ$13)</f>
        <v>Comprender el derecho propio y de las otras personas a decir que no como una respuesta válida y respetable.</v>
      </c>
      <c r="B5255" s="156"/>
      <c r="C5255" s="156"/>
      <c r="D5255" s="156"/>
      <c r="E5255" s="156"/>
      <c r="F5255" s="157"/>
      <c r="G5255" s="124" t="str">
        <f>IF(A5255="","",VLOOKUP(J5171,'TRI-1C'!$B$18:$FH$61,87,FALSE))</f>
        <v/>
      </c>
      <c r="I5255" s="125" t="str">
        <f t="shared" si="200"/>
        <v/>
      </c>
      <c r="J5255" s="128"/>
    </row>
    <row r="5256" spans="1:10" ht="12.75" customHeight="1">
      <c r="A5256" s="148" t="str">
        <f>IF('TRI-1C'!$CK$13="","",'TRI-1C'!$CK$13)</f>
        <v>Comunicarse a través de dibujos de objetos con detalles que lo vuelven identificables, como representación simbólica de sus ideas.</v>
      </c>
      <c r="B5256" s="149"/>
      <c r="C5256" s="149"/>
      <c r="D5256" s="150"/>
      <c r="E5256" s="150"/>
      <c r="F5256" s="126"/>
      <c r="G5256" s="122" t="str">
        <f>IF(A5256="","",VLOOKUP(J5171,'TRI-1C'!$B$18:$FH$61,88,FALSE))</f>
        <v/>
      </c>
      <c r="H5256" s="150"/>
      <c r="I5256" s="127" t="str">
        <f t="shared" si="200"/>
        <v/>
      </c>
      <c r="J5256" s="126"/>
    </row>
    <row r="5257" spans="1:10" ht="12.75" customHeight="1">
      <c r="A5257" s="147" t="str">
        <f>IF('TRI-1C'!$CL$13="","",'TRI-1C'!$CL$13)</f>
        <v>Comunicarse incorporando palabras nuevas a su vocabulario en función de los ambientes y experiencias en las que interactúa.</v>
      </c>
      <c r="B5257" s="139"/>
      <c r="C5257" s="139"/>
      <c r="F5257" s="128"/>
      <c r="G5257" s="124" t="str">
        <f>IF(A5257="","",VLOOKUP(J5171,'TRI-1C'!$B$18:$FH$61,89,FALSE))</f>
        <v/>
      </c>
      <c r="I5257" s="125" t="str">
        <f t="shared" si="200"/>
        <v/>
      </c>
      <c r="J5257" s="128"/>
    </row>
    <row r="5258" spans="1:10" ht="12.75" customHeight="1">
      <c r="A5258" s="148" t="str">
        <f>IF('TRI-1C'!$CM$13="","",'TRI-1C'!$CM$13)</f>
        <v>Contar un cuento en base a sus imágenes a partir de la portada y siguiendo la secuencia de las páginas.</v>
      </c>
      <c r="B5258" s="149"/>
      <c r="C5258" s="149"/>
      <c r="D5258" s="150"/>
      <c r="E5258" s="150"/>
      <c r="F5258" s="126"/>
      <c r="G5258" s="122" t="str">
        <f>IF(A5258="","",VLOOKUP(J5171,'TRI-1C'!$B$18:$FH$61,90,FALSE))</f>
        <v/>
      </c>
      <c r="H5258" s="150"/>
      <c r="I5258" s="127" t="str">
        <f t="shared" si="200"/>
        <v/>
      </c>
      <c r="J5258" s="126"/>
    </row>
    <row r="5259" spans="1:10" ht="12.75" customHeight="1">
      <c r="A5259" s="147" t="str">
        <f>IF('TRI-1C'!$CN$13="","",'TRI-1C'!$CN$13)</f>
        <v>Describir oralmente imágenes gráficas (pictogramas) y digitales, estructurando oraciones más elaboradas que describan a los objetos que observa.</v>
      </c>
      <c r="B5259" s="139"/>
      <c r="C5259" s="139"/>
      <c r="F5259" s="128"/>
      <c r="G5259" s="124" t="str">
        <f>IF(A5259="","",VLOOKUP(J5171,'TRI-1C'!$B$18:$FH$61,91,FALSE))</f>
        <v/>
      </c>
      <c r="I5259" s="125" t="str">
        <f t="shared" si="200"/>
        <v/>
      </c>
      <c r="J5259" s="128"/>
    </row>
    <row r="5260" spans="1:10" ht="12.75" customHeight="1">
      <c r="A5260" s="192" t="str">
        <f>IF('TRI-1C'!$CO$13="","",'TRI-1C'!$CO$13)</f>
        <v>Describir oralmente imágenes relacionadas con los derechos de las personas en situación de movilidad</v>
      </c>
      <c r="B5260" s="154"/>
      <c r="C5260" s="154"/>
      <c r="D5260" s="154"/>
      <c r="E5260" s="154"/>
      <c r="F5260" s="155"/>
      <c r="G5260" s="122" t="str">
        <f>IF(A5260="","",VLOOKUP(J5171,'TRI-1C'!$B$18:$FH$61,92,FALSE))</f>
        <v/>
      </c>
      <c r="H5260" s="150"/>
      <c r="I5260" s="127" t="str">
        <f t="shared" si="200"/>
        <v/>
      </c>
      <c r="J5260" s="126"/>
    </row>
    <row r="5261" spans="1:10" ht="12.75" customHeight="1">
      <c r="A5261" s="147" t="str">
        <f>IF('TRI-1C'!$CP$13="","",'TRI-1C'!$CP$13)</f>
        <v>Expresarse oralmente pronunciando correctamente la mayoría de las palabras puede presentarse dificultades en la pronunciación de s, y la r.</v>
      </c>
      <c r="B5261" s="139"/>
      <c r="C5261" s="139"/>
      <c r="F5261" s="128"/>
      <c r="G5261" s="124" t="str">
        <f>IF(A5261="","",VLOOKUP(J5171,'TRI-1C'!$B$18:$FH$61,93,FALSE))</f>
        <v/>
      </c>
      <c r="I5261" s="125" t="str">
        <f t="shared" si="200"/>
        <v/>
      </c>
      <c r="J5261" s="128"/>
    </row>
    <row r="5262" spans="1:10" ht="12.75" customHeight="1">
      <c r="A5262" s="148" t="str">
        <f>IF('TRI-1C'!$CQ$13="","",'TRI-1C'!$CQ$13)</f>
        <v>Expresarse utilizando oraciones cortas y completas manteniendo el orden de las palabras.</v>
      </c>
      <c r="B5262" s="149"/>
      <c r="C5262" s="149"/>
      <c r="D5262" s="150"/>
      <c r="E5262" s="150"/>
      <c r="F5262" s="126"/>
      <c r="G5262" s="122" t="str">
        <f>IF(A5262="","",VLOOKUP(J5171,'TRI-1C'!$B$18:$FH$61,94,FALSE))</f>
        <v/>
      </c>
      <c r="H5262" s="150"/>
      <c r="I5262" s="127" t="str">
        <f t="shared" si="200"/>
        <v/>
      </c>
      <c r="J5262" s="126"/>
    </row>
    <row r="5263" spans="1:10" ht="12.75" customHeight="1">
      <c r="A5263" s="147" t="str">
        <f>IF('TRI-1C'!$CR$13="","",'TRI-1C'!$CR$13)</f>
        <v>Identificar “auditivamente” el fonema (sonido) inicial de las palabras más utilizadas.</v>
      </c>
      <c r="B5263" s="139"/>
      <c r="C5263" s="139"/>
      <c r="F5263" s="128"/>
      <c r="G5263" s="124" t="str">
        <f>IF(A5263="","",VLOOKUP(J5171,'TRI-1C'!$B$18:$FH$61,95,FALSE))</f>
        <v/>
      </c>
      <c r="I5263" s="125" t="str">
        <f t="shared" si="200"/>
        <v/>
      </c>
      <c r="J5263" s="128"/>
    </row>
    <row r="5264" spans="1:10" ht="12.75" customHeight="1">
      <c r="A5264" s="148" t="str">
        <f>IF('TRI-1C'!$CS$13="","",'TRI-1C'!$CS$13)</f>
        <v>Identificar una persona adulta de confianza para solicitar apoyo al enfrentar desafíos emocionales en situaciones cotidianas del entorno escolar</v>
      </c>
      <c r="B5264" s="158"/>
      <c r="C5264" s="158"/>
      <c r="D5264" s="158"/>
      <c r="E5264" s="158"/>
      <c r="F5264" s="159"/>
      <c r="G5264" s="122" t="str">
        <f>IF(A5264="","",VLOOKUP(J5171,'TRI-1C'!$B$18:$FH$61,96,FALSE))</f>
        <v/>
      </c>
      <c r="H5264" s="150"/>
      <c r="I5264" s="127" t="str">
        <f t="shared" si="200"/>
        <v/>
      </c>
      <c r="J5264" s="126"/>
    </row>
    <row r="5265" spans="1:10" ht="12.75" customHeight="1">
      <c r="A5265" s="11" t="str">
        <f>IF('TRI-1C'!$CT$13="","",'TRI-1C'!$CT$13)</f>
        <v>Participar en conversaciones más complejas y largas manteniéndose dentro del tema.</v>
      </c>
      <c r="B5265" s="156"/>
      <c r="C5265" s="156"/>
      <c r="D5265" s="156"/>
      <c r="E5265" s="156"/>
      <c r="F5265" s="157"/>
      <c r="G5265" s="124" t="str">
        <f>IF(A5265="","",VLOOKUP(J5171,'TRI-1C'!$B$18:$FH$61,97,FALSE))</f>
        <v/>
      </c>
      <c r="I5265" s="125" t="str">
        <f t="shared" si="200"/>
        <v/>
      </c>
      <c r="J5265" s="128"/>
    </row>
    <row r="5266" spans="1:10" ht="12.75" customHeight="1">
      <c r="A5266" s="148" t="str">
        <f>IF('TRI-1C'!$CU$13="","",'TRI-1C'!$CU$13)</f>
        <v>Producir palabras que riman espontáneamente tomado en cuenta los sonidos finales de las mismas.</v>
      </c>
      <c r="B5266" s="149"/>
      <c r="C5266" s="149"/>
      <c r="D5266" s="150"/>
      <c r="E5266" s="150"/>
      <c r="F5266" s="126"/>
      <c r="G5266" s="122" t="str">
        <f>IF(A5266="","",VLOOKUP(J5171,'TRI-1C'!$B$18:$FH$61,98,FALSE))</f>
        <v/>
      </c>
      <c r="H5266" s="150"/>
      <c r="I5266" s="127" t="str">
        <f t="shared" si="200"/>
        <v/>
      </c>
      <c r="J5266" s="126"/>
    </row>
    <row r="5267" spans="1:10" ht="12.75" customHeight="1">
      <c r="A5267" s="147" t="str">
        <f>IF('TRI-1C'!$CV$13="","",'TRI-1C'!$CV$13)</f>
        <v>Realizar modificaciones del contenido de un cuento relatado por el adulto, cambiando partes del él como: acciones y final.</v>
      </c>
      <c r="B5267" s="139"/>
      <c r="C5267" s="139"/>
      <c r="F5267" s="128"/>
      <c r="G5267" s="124" t="str">
        <f>IF(A5267="","",VLOOKUP(J5171,'TRI-1C'!$B$18:$FH$61,99,FALSE))</f>
        <v/>
      </c>
      <c r="I5267" s="125" t="str">
        <f t="shared" si="200"/>
        <v/>
      </c>
      <c r="J5267" s="128"/>
    </row>
    <row r="5268" spans="1:10" ht="12.75" customHeight="1">
      <c r="A5268" s="148" t="str">
        <f>IF('TRI-1C'!$CW$13="","",'TRI-1C'!$CW$13)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268" s="149"/>
      <c r="C5268" s="149"/>
      <c r="D5268" s="150"/>
      <c r="E5268" s="150"/>
      <c r="F5268" s="126"/>
      <c r="G5268" s="122" t="str">
        <f>IF(A5268="","",VLOOKUP(J5171,'TRI-1C'!$B$18:$FH$61,100,FALSE))</f>
        <v/>
      </c>
      <c r="H5268" s="150"/>
      <c r="I5268" s="127" t="str">
        <f t="shared" si="200"/>
        <v/>
      </c>
      <c r="J5268" s="126"/>
    </row>
    <row r="5269" spans="1:10" ht="12.75" customHeight="1">
      <c r="A5269" s="147" t="str">
        <f>IF('TRI-1C'!$CX$13="","",'TRI-1C'!$CX$13)</f>
        <v>Reconocer etiquetas y rótulos de su entorno inmediato y los “lee”.</v>
      </c>
      <c r="B5269" s="139"/>
      <c r="C5269" s="139"/>
      <c r="F5269" s="128"/>
      <c r="G5269" s="124" t="str">
        <f>IF(A5269="","",VLOOKUP(J5171,'TRI-1C'!$B$18:$FH$61,101,FALSE))</f>
        <v/>
      </c>
      <c r="I5269" s="125" t="str">
        <f t="shared" si="200"/>
        <v/>
      </c>
      <c r="J5269" s="128"/>
    </row>
    <row r="5270" spans="1:10" ht="12.75" customHeight="1">
      <c r="A5270" s="192" t="str">
        <f>IF('TRI-1C'!$CY$13="","",'TRI-1C'!$CY$13)</f>
        <v>Relatar cuentos, narrados por el adulto, manteniendo la secuencia, sin la ayuda del paratexto.</v>
      </c>
      <c r="B5270" s="154"/>
      <c r="C5270" s="154"/>
      <c r="D5270" s="154"/>
      <c r="E5270" s="154"/>
      <c r="F5270" s="155"/>
      <c r="G5270" s="122" t="str">
        <f>IF(A5270="","",VLOOKUP(J5171,'TRI-1C'!$B$18:$FH$61,102,FALSE))</f>
        <v/>
      </c>
      <c r="H5270" s="150"/>
      <c r="I5270" s="127" t="str">
        <f t="shared" si="200"/>
        <v/>
      </c>
      <c r="J5270" s="126"/>
    </row>
    <row r="5271" spans="1:10" ht="12.75" customHeight="1">
      <c r="A5271" s="147" t="str">
        <f>IF('TRI-1C'!$CZ$13="","",'TRI-1C'!$CZ$13)</f>
        <v>Reproducir trabalenguas sencillos, adivinanzas, canciones y poemas cortos, mejorando su pronunciación y potenciando su capacidad imaginativa.</v>
      </c>
      <c r="B5271" s="139"/>
      <c r="C5271" s="139"/>
      <c r="F5271" s="128"/>
      <c r="G5271" s="124" t="str">
        <f>IF(A5271="","",VLOOKUP(J5171,'TRI-1C'!$B$18:$FH$61,103,FALSE))</f>
        <v/>
      </c>
      <c r="I5271" s="125" t="str">
        <f t="shared" si="200"/>
        <v/>
      </c>
      <c r="J5271" s="128"/>
    </row>
    <row r="5272" spans="1:10" ht="12.75" customHeight="1">
      <c r="A5272" s="148" t="str">
        <f>IF('TRI-1C'!$DA$13="","",'TRI-1C'!$DA$13)</f>
        <v>Responder preguntas sobre un texto narrado por el adulto, relacionadas a los personajes y acciones principales.</v>
      </c>
      <c r="B5272" s="149"/>
      <c r="C5272" s="149"/>
      <c r="D5272" s="150"/>
      <c r="E5272" s="150"/>
      <c r="F5272" s="126"/>
      <c r="G5272" s="122" t="str">
        <f>IF(A5272="","",VLOOKUP(J5171,'TRI-1C'!$B$18:$FH$61,104,FALSE))</f>
        <v/>
      </c>
      <c r="H5272" s="150"/>
      <c r="I5272" s="127" t="str">
        <f t="shared" si="200"/>
        <v/>
      </c>
      <c r="J5272" s="126"/>
    </row>
    <row r="5273" spans="1:10" ht="12.75" customHeight="1">
      <c r="A5273" s="147" t="str">
        <f>IF('TRI-1C'!$DB$13="","",'TRI-1C'!$DB$13)</f>
        <v>Seguir instrucciones sencillas que involucren la ejecución de tres o más actividades</v>
      </c>
      <c r="B5273" s="139"/>
      <c r="C5273" s="139"/>
      <c r="F5273" s="128"/>
      <c r="G5273" s="124" t="str">
        <f>IF(A5273="","",VLOOKUP(J5171,'TRI-1C'!$B$18:$FH$61,105,FALSE))</f>
        <v/>
      </c>
      <c r="I5273" s="125" t="str">
        <f t="shared" si="200"/>
        <v/>
      </c>
      <c r="J5273" s="128"/>
    </row>
    <row r="5274" spans="1:10" ht="12.75" customHeight="1">
      <c r="A5274" s="165" t="str">
        <f>'BI-1T'!$A$12</f>
        <v>EXPRESIÓN ARTISTICA</v>
      </c>
      <c r="B5274" s="158"/>
      <c r="C5274" s="158"/>
      <c r="D5274" s="158"/>
      <c r="E5274" s="158"/>
      <c r="F5274" s="159"/>
      <c r="G5274" s="122" t="str">
        <f>IF(A5274="","",VLOOKUP(J5171,'TRI-1C'!$B$18:$FH$61,106,FALSE))</f>
        <v/>
      </c>
      <c r="H5274" s="150"/>
      <c r="I5274" s="127"/>
      <c r="J5274" s="126"/>
    </row>
    <row r="5275" spans="1:10" ht="12.75" customHeight="1">
      <c r="A5275" s="11" t="str">
        <f>IF('TRI-1C'!$DD$13="","",'TRI-1C'!$DD$13)</f>
        <v>Cantar canciones siguiendo el ritmo y coordinando con las expresiones de su cuerpo.</v>
      </c>
      <c r="B5275" s="156"/>
      <c r="C5275" s="156"/>
      <c r="D5275" s="156"/>
      <c r="E5275" s="156"/>
      <c r="F5275" s="157"/>
      <c r="G5275" s="124" t="str">
        <f>IF(A5275="","",VLOOKUP(J5171,'TRI-1C'!$B$18:$FH$61,107,FALSE))</f>
        <v/>
      </c>
      <c r="I5275" s="125" t="str">
        <f t="shared" ref="I5275:I5285" si="201">IF(G5275="","",G5275)</f>
        <v/>
      </c>
      <c r="J5275" s="128"/>
    </row>
    <row r="5276" spans="1:10" ht="12.75" customHeight="1">
      <c r="A5276" s="148" t="str">
        <f>IF('TRI-1C'!$DE$13="","",'TRI-1C'!$DE$13)</f>
        <v>Comunicar de manera escrita sus ideas intentando imitar letras o formas parecidas a letras.</v>
      </c>
      <c r="B5276" s="149"/>
      <c r="C5276" s="149"/>
      <c r="D5276" s="150"/>
      <c r="E5276" s="150"/>
      <c r="F5276" s="126"/>
      <c r="G5276" s="122" t="str">
        <f>IF(A5276="","",VLOOKUP(J5171,'TRI-1C'!$B$18:$FH$61,108,FALSE))</f>
        <v/>
      </c>
      <c r="H5276" s="150"/>
      <c r="I5276" s="127" t="str">
        <f t="shared" si="201"/>
        <v/>
      </c>
      <c r="J5276" s="126"/>
    </row>
    <row r="5277" spans="1:10" ht="12.75" customHeight="1">
      <c r="A5277" s="147" t="str">
        <f>IF('TRI-1C'!$DF$13="","",'TRI-1C'!$DF$13)</f>
        <v>Ejecutar patrones de más de dos ritmos con partes del cuerpo y elementos o instrumentos sonoros.</v>
      </c>
      <c r="B5277" s="139"/>
      <c r="C5277" s="139"/>
      <c r="F5277" s="128"/>
      <c r="G5277" s="124" t="str">
        <f>IF(A5277="","",VLOOKUP(J5171,'TRI-1C'!$B$18:$FH$61,109,FALSE))</f>
        <v/>
      </c>
      <c r="I5277" s="125" t="str">
        <f t="shared" si="201"/>
        <v/>
      </c>
      <c r="J5277" s="128"/>
    </row>
    <row r="5278" spans="1:10" ht="12.75" customHeight="1">
      <c r="A5278" s="148" t="str">
        <f>IF('TRI-1C'!$DG$13="","",'TRI-1C'!$DG$13)</f>
        <v>Expresar emociones utilizando materiales artísticos para reflejar su estado emocional para autocuidarse canalizando sentimientos de alegría, tristeza o frustración, sin asociar roles o conductas a expectativas de género</v>
      </c>
      <c r="B5278" s="149"/>
      <c r="C5278" s="149"/>
      <c r="D5278" s="150"/>
      <c r="E5278" s="150"/>
      <c r="F5278" s="126"/>
      <c r="G5278" s="122" t="str">
        <f>IF(A5278="","",VLOOKUP(J5171,'TRI-1C'!$B$18:$FH$61,110,FALSE))</f>
        <v/>
      </c>
      <c r="H5278" s="150"/>
      <c r="I5278" s="127" t="str">
        <f t="shared" si="201"/>
        <v/>
      </c>
      <c r="J5278" s="126"/>
    </row>
    <row r="5279" spans="1:10" ht="12.75" customHeight="1">
      <c r="A5279" s="147" t="str">
        <f>IF('TRI-1C'!$DH$13="","",'TRI-1C'!$DH$13)</f>
        <v>Expresar su opinión al observar una obra artística relacionada a la plástica o a la escultura.</v>
      </c>
      <c r="B5279" s="139"/>
      <c r="C5279" s="139"/>
      <c r="F5279" s="128"/>
      <c r="G5279" s="124" t="str">
        <f>IF(A5279="","",VLOOKUP(J5171,'TRI-1C'!$B$18:$FH$61,111,FALSE))</f>
        <v/>
      </c>
      <c r="I5279" s="125" t="str">
        <f t="shared" si="201"/>
        <v/>
      </c>
      <c r="J5279" s="128"/>
    </row>
    <row r="5280" spans="1:10" ht="12.75" customHeight="1">
      <c r="A5280" s="192" t="str">
        <f>IF('TRI-1C'!$DI$13="","",'TRI-1C'!$DI$13)</f>
        <v>Expresar sus vivencias y experiencias a través del dibujo libre.</v>
      </c>
      <c r="B5280" s="154"/>
      <c r="C5280" s="154"/>
      <c r="D5280" s="154"/>
      <c r="E5280" s="154"/>
      <c r="F5280" s="155"/>
      <c r="G5280" s="122" t="str">
        <f>IF(A5280="","",VLOOKUP(J5171,'TRI-1C'!$B$18:$FH$61,112,FALSE))</f>
        <v/>
      </c>
      <c r="H5280" s="150"/>
      <c r="I5280" s="127" t="str">
        <f t="shared" si="201"/>
        <v/>
      </c>
      <c r="J5280" s="126"/>
    </row>
    <row r="5281" spans="1:10" ht="12.75" customHeight="1">
      <c r="A5281" s="147" t="str">
        <f>IF('TRI-1C'!$DJ$13="","",'TRI-1C'!$DJ$13)</f>
        <v>Mantener el ritmo y las secuencias de pasos sencillos durante la ejecución de coreografías.</v>
      </c>
      <c r="B5281" s="139"/>
      <c r="C5281" s="139"/>
      <c r="F5281" s="128"/>
      <c r="G5281" s="124" t="str">
        <f>IF(A5281="","",VLOOKUP(J5171,'TRI-1C'!$B$18:$FH$61,113,FALSE))</f>
        <v/>
      </c>
      <c r="I5281" s="125" t="str">
        <f t="shared" si="201"/>
        <v/>
      </c>
      <c r="J5281" s="128"/>
    </row>
    <row r="5282" spans="1:10" ht="12.75" customHeight="1">
      <c r="A5282" s="148" t="str">
        <f>IF('TRI-1C'!$DK$13="","",'TRI-1C'!$DK$13)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282" s="149"/>
      <c r="C5282" s="149"/>
      <c r="D5282" s="150"/>
      <c r="E5282" s="150"/>
      <c r="F5282" s="126"/>
      <c r="G5282" s="122" t="str">
        <f>IF(A5282="","",VLOOKUP(J5171,'TRI-1C'!$B$18:$FH$61,114,FALSE))</f>
        <v/>
      </c>
      <c r="H5282" s="150"/>
      <c r="I5282" s="127" t="str">
        <f t="shared" si="201"/>
        <v/>
      </c>
      <c r="J5282" s="126"/>
    </row>
    <row r="5283" spans="1:10" ht="12.75" customHeight="1">
      <c r="A5283" s="147" t="str">
        <f>IF('TRI-1C'!$DL$13="","",'TRI-1C'!$DL$13)</f>
        <v>Participar en dramatizaciones, asumiendo roles de diferentes personas del entorno y de personajes de cuentos e historietas.</v>
      </c>
      <c r="B5283" s="139"/>
      <c r="C5283" s="139"/>
      <c r="F5283" s="128"/>
      <c r="G5283" s="124" t="str">
        <f>IF(A5283="","",VLOOKUP(J5171,'TRI-1C'!$B$18:$FH$61,115,FALSE))</f>
        <v/>
      </c>
      <c r="I5283" s="125" t="str">
        <f t="shared" si="201"/>
        <v/>
      </c>
      <c r="J5283" s="128"/>
    </row>
    <row r="5284" spans="1:10" ht="12.75" customHeight="1">
      <c r="A5284" s="148" t="str">
        <f>IF('TRI-1C'!$DM$13="","",'TRI-1C'!$DM$13)</f>
        <v>Participar en rondas populares, bailes y juegos tradicionales, asumiendo los roles y respetando las reglas.</v>
      </c>
      <c r="B5284" s="158"/>
      <c r="C5284" s="158"/>
      <c r="D5284" s="158"/>
      <c r="E5284" s="158"/>
      <c r="F5284" s="159"/>
      <c r="G5284" s="122" t="str">
        <f>IF(A5284="","",VLOOKUP(J5171,'TRI-1C'!$B$18:$FH$61,116,FALSE))</f>
        <v/>
      </c>
      <c r="H5284" s="150"/>
      <c r="I5284" s="127" t="str">
        <f t="shared" si="201"/>
        <v/>
      </c>
      <c r="J5284" s="126"/>
    </row>
    <row r="5285" spans="1:10" ht="12.75" customHeight="1">
      <c r="A5285" s="11" t="str">
        <f>IF('TRI-1C'!$DN$13="","",'TRI-1C'!$DN$13)</f>
        <v>Realizar actividades creativas utilizando las técnicas grafo plásticas con variedad de materiales.</v>
      </c>
      <c r="B5285" s="156"/>
      <c r="C5285" s="156"/>
      <c r="D5285" s="156"/>
      <c r="E5285" s="156"/>
      <c r="F5285" s="157"/>
      <c r="G5285" s="124" t="str">
        <f>IF(A5285="","",VLOOKUP(J5171,'TRI-1C'!$B$18:$FH$61,117,FALSE))</f>
        <v/>
      </c>
      <c r="I5285" s="125" t="str">
        <f t="shared" si="201"/>
        <v/>
      </c>
      <c r="J5285" s="128"/>
    </row>
    <row r="5286" spans="1:10" ht="12.75" customHeight="1">
      <c r="A5286" s="165" t="str">
        <f>'BI-1T'!$A$13</f>
        <v>EXPRESION CORPORAL Y MOTRICIDAD</v>
      </c>
      <c r="B5286" s="149"/>
      <c r="C5286" s="149"/>
      <c r="D5286" s="150"/>
      <c r="E5286" s="150"/>
      <c r="F5286" s="126"/>
      <c r="G5286" s="122" t="str">
        <f>IF(A5286="","",VLOOKUP(J5171,'TRI-1C'!$B$18:$FH$61,118,FALSE))</f>
        <v/>
      </c>
      <c r="H5286" s="150"/>
      <c r="I5286" s="127"/>
      <c r="J5286" s="126"/>
    </row>
    <row r="5287" spans="1:10" ht="12.75" customHeight="1">
      <c r="A5287" s="147" t="str">
        <f>IF('TRI-1C'!$DP$13="","",'TRI-1C'!$DP$13)</f>
        <v>Caminar y correr con soltura y seguridad manteniendo el equilibrio a diferentes distancias, orientaciones y ritmos en espacios parciales.</v>
      </c>
      <c r="B5287" s="139"/>
      <c r="C5287" s="139"/>
      <c r="F5287" s="128"/>
      <c r="G5287" s="124" t="str">
        <f>IF(A5287="","",VLOOKUP(J5171,'TRI-1C'!$B$18:$FH$61,119,FALSE))</f>
        <v/>
      </c>
      <c r="I5287" s="125" t="str">
        <f t="shared" ref="I5287:I5314" si="202">IF(G5287="","",G5287)</f>
        <v/>
      </c>
      <c r="J5287" s="128"/>
    </row>
    <row r="5288" spans="1:10" ht="12.75" customHeight="1">
      <c r="A5288" s="148" t="str">
        <f>IF('TRI-1C'!$DQ$13="","",'TRI-1C'!$DQ$13)</f>
        <v>Caminar, correr y saltar de un lugar a otro coordinadamente combinando estas formas de desplazamiento, a velocidades diferentes y en superficies planas e inclinadas con obstáculos.</v>
      </c>
      <c r="B5288" s="149"/>
      <c r="C5288" s="149"/>
      <c r="D5288" s="150"/>
      <c r="E5288" s="150"/>
      <c r="F5288" s="126"/>
      <c r="G5288" s="122" t="str">
        <f>IF(A5288="","",VLOOKUP(J5171,'TRI-1C'!$B$18:$FH$61,120,FALSE))</f>
        <v/>
      </c>
      <c r="H5288" s="150"/>
      <c r="I5288" s="127" t="str">
        <f t="shared" si="202"/>
        <v/>
      </c>
      <c r="J5288" s="126"/>
    </row>
    <row r="5289" spans="1:10" ht="12.75" customHeight="1">
      <c r="A5289" s="147" t="str">
        <f>IF('TRI-1C'!$DR$13="","",'TRI-1C'!$DR$13)</f>
        <v>Discriminar sonidos onomatopéyicos y diferencia los sonidos naturales de los artificiales</v>
      </c>
      <c r="B5289" s="139"/>
      <c r="C5289" s="139"/>
      <c r="F5289" s="128"/>
      <c r="G5289" s="124" t="str">
        <f>IF(A5289="","",VLOOKUP(J5171,'TRI-1C'!$B$18:$FH$61,121,FALSE))</f>
        <v/>
      </c>
      <c r="I5289" s="125" t="str">
        <f t="shared" si="202"/>
        <v/>
      </c>
      <c r="J5289" s="128"/>
    </row>
    <row r="5290" spans="1:10" ht="12.75" customHeight="1">
      <c r="A5290" s="192" t="str">
        <f>IF('TRI-1C'!$DS$13="","",'TRI-1C'!$DS$13)</f>
        <v>Ejecutar actividades coordinadamente y con un control adecuado de fuerza y tonicidad muscular como: lanzar, atrapar y patear objetos y pelotas.</v>
      </c>
      <c r="B5290" s="154"/>
      <c r="C5290" s="154"/>
      <c r="D5290" s="154"/>
      <c r="E5290" s="154"/>
      <c r="F5290" s="155"/>
      <c r="G5290" s="122" t="str">
        <f>IF(A5290="","",VLOOKUP(J5171,'TRI-1C'!$B$18:$FH$61,122,FALSE))</f>
        <v/>
      </c>
      <c r="H5290" s="150"/>
      <c r="I5290" s="127" t="str">
        <f t="shared" si="202"/>
        <v/>
      </c>
      <c r="J5290" s="126"/>
    </row>
    <row r="5291" spans="1:10" ht="12.75" customHeight="1">
      <c r="A5291" s="147" t="str">
        <f>IF('TRI-1C'!$DT$13="","",'TRI-1C'!$DT$13)</f>
        <v>Emplear su lado dominante en la realización de la mayoría de las actividades que utilice la mano, ojo y pie.</v>
      </c>
      <c r="B5291" s="139"/>
      <c r="C5291" s="139"/>
      <c r="F5291" s="128"/>
      <c r="G5291" s="124" t="str">
        <f>IF(A5291="","",VLOOKUP(J5171,'TRI-1C'!$B$18:$FH$61,123,FALSE))</f>
        <v/>
      </c>
      <c r="I5291" s="125" t="str">
        <f t="shared" si="202"/>
        <v/>
      </c>
      <c r="J5291" s="128"/>
    </row>
    <row r="5292" spans="1:10" ht="12.75" customHeight="1">
      <c r="A5292" s="148" t="str">
        <f>IF('TRI-1C'!$DU$13="","",'TRI-1C'!$DU$13)</f>
        <v>Galopar y salticar coordinadamente con obstáculos ejecutando circuitos.</v>
      </c>
      <c r="B5292" s="149"/>
      <c r="C5292" s="149"/>
      <c r="D5292" s="150"/>
      <c r="E5292" s="150"/>
      <c r="F5292" s="126"/>
      <c r="G5292" s="122" t="str">
        <f>IF(A5292="","",VLOOKUP(J5171,'TRI-1C'!$B$18:$FH$61,124,FALSE))</f>
        <v/>
      </c>
      <c r="H5292" s="150"/>
      <c r="I5292" s="127" t="str">
        <f t="shared" si="202"/>
        <v/>
      </c>
      <c r="J5292" s="126"/>
    </row>
    <row r="5293" spans="1:10" ht="12.75" customHeight="1">
      <c r="A5293" s="147" t="str">
        <f>IF('TRI-1C'!$DV$13="","",'TRI-1C'!$DV$13)</f>
        <v>Identificar en su cuerpo y en el de los demás partes y articulaciones del cuerpo humano, así como partes finas de la cara, a través de la exploración sensorial.</v>
      </c>
      <c r="B5293" s="139"/>
      <c r="C5293" s="139"/>
      <c r="F5293" s="128"/>
      <c r="G5293" s="124" t="str">
        <f>IF(A5293="","",VLOOKUP(J5171,'TRI-1C'!$B$18:$FH$61,125,FALSE))</f>
        <v/>
      </c>
      <c r="I5293" s="125" t="str">
        <f t="shared" si="202"/>
        <v/>
      </c>
      <c r="J5293" s="128"/>
    </row>
    <row r="5294" spans="1:10" ht="12.75" customHeight="1">
      <c r="A5294" s="148" t="str">
        <f>IF('TRI-1C'!$DW$13="","",'TRI-1C'!$DW$13)</f>
        <v>Mantener el equilibro al caminar sobre líneas rectas, curvas y quebradas con altura (aprox. 20 cm) logrando un adecuado control postural.</v>
      </c>
      <c r="B5294" s="158"/>
      <c r="C5294" s="158"/>
      <c r="D5294" s="158"/>
      <c r="E5294" s="158"/>
      <c r="F5294" s="159"/>
      <c r="G5294" s="122" t="str">
        <f>IF(A5294="","",VLOOKUP(J5171,'TRI-1C'!$B$18:$FH$61,126,FALSE))</f>
        <v/>
      </c>
      <c r="H5294" s="150"/>
      <c r="I5294" s="127" t="str">
        <f t="shared" si="202"/>
        <v/>
      </c>
      <c r="J5294" s="126"/>
    </row>
    <row r="5295" spans="1:10" ht="12.75" customHeight="1">
      <c r="A5295" s="11" t="str">
        <f>IF('TRI-1C'!$DX$13="","",'TRI-1C'!$DX$13)</f>
        <v>Mantener un adecuado control postural en diferentes posiciones del cuerpo y en desplazamientos.</v>
      </c>
      <c r="B5295" s="156"/>
      <c r="C5295" s="156"/>
      <c r="D5295" s="156"/>
      <c r="E5295" s="156"/>
      <c r="F5295" s="157"/>
      <c r="G5295" s="124" t="str">
        <f>IF(A5295="","",VLOOKUP(J5171,'TRI-1C'!$B$18:$FH$61,127,FALSE))</f>
        <v/>
      </c>
      <c r="I5295" s="125" t="str">
        <f t="shared" si="202"/>
        <v/>
      </c>
      <c r="J5295" s="128"/>
    </row>
    <row r="5296" spans="1:10" ht="12.75" customHeight="1">
      <c r="A5296" s="148" t="str">
        <f>IF('TRI-1C'!$DY$13="","",'TRI-1C'!$DY$13)</f>
        <v>Orientarse en el espacio realizando desplazamientos en función de consignas dadas con las nociones: entre, adelante-atrás, junto a, cerca-lejos</v>
      </c>
      <c r="B5296" s="149"/>
      <c r="C5296" s="149"/>
      <c r="D5296" s="150"/>
      <c r="E5296" s="150"/>
      <c r="F5296" s="126"/>
      <c r="G5296" s="122" t="str">
        <f>IF(A5296="","",VLOOKUP(J5171,'TRI-1C'!$B$18:$FH$61,128,FALSE))</f>
        <v/>
      </c>
      <c r="H5296" s="150"/>
      <c r="I5296" s="127" t="str">
        <f t="shared" si="202"/>
        <v/>
      </c>
      <c r="J5296" s="126"/>
    </row>
    <row r="5297" spans="1:10" ht="12.75" customHeight="1">
      <c r="A5297" s="147" t="str">
        <f>IF('TRI-1C'!$DZ$13="","",'TRI-1C'!$DZ$13)</f>
        <v>Realiza varios movimientos y desplazamientos combinados a diferentes velocidades (rápido, lento), duración (largos y corto).</v>
      </c>
      <c r="B5297" s="139"/>
      <c r="C5297" s="139"/>
      <c r="F5297" s="128"/>
      <c r="G5297" s="124" t="str">
        <f>IF(A5297="","",VLOOKUP(J5171,'TRI-1C'!$B$18:$FH$61,129,FALSE))</f>
        <v/>
      </c>
      <c r="I5297" s="125" t="str">
        <f t="shared" si="202"/>
        <v/>
      </c>
      <c r="J5297" s="128"/>
    </row>
    <row r="5298" spans="1:10" ht="12.75" customHeight="1">
      <c r="A5298" s="148" t="str">
        <f>IF('TRI-1C'!$EA$13="","",'TRI-1C'!$EA$13)</f>
        <v>Realizar actividades de coordinación visomotriz con niveles de dificultad creciente en el tamaño y tipo de materiales.</v>
      </c>
      <c r="B5298" s="149"/>
      <c r="C5298" s="149"/>
      <c r="D5298" s="150"/>
      <c r="E5298" s="150"/>
      <c r="F5298" s="126"/>
      <c r="G5298" s="122" t="str">
        <f>IF(A5298="","",VLOOKUP(J5171,'TRI-1C'!$B$18:$FH$61,130,FALSE))</f>
        <v/>
      </c>
      <c r="H5298" s="150"/>
      <c r="I5298" s="127" t="str">
        <f t="shared" si="202"/>
        <v/>
      </c>
      <c r="J5298" s="126"/>
    </row>
    <row r="5299" spans="1:10" ht="12.75" customHeight="1">
      <c r="A5299" s="147" t="str">
        <f>IF('TRI-1C'!$EB$13="","",'TRI-1C'!$EB$13)</f>
        <v>Realizar desplazamientos y movimientos combinados utilizando el espacio total y parcial a diferentes distancias (largas-cortas)</v>
      </c>
      <c r="B5299" s="139"/>
      <c r="C5299" s="139"/>
      <c r="F5299" s="128"/>
      <c r="G5299" s="124" t="str">
        <f>IF(A5299="","",VLOOKUP(J5171,'TRI-1C'!$B$18:$FH$61,131,FALSE))</f>
        <v/>
      </c>
      <c r="I5299" s="125" t="str">
        <f t="shared" si="202"/>
        <v/>
      </c>
      <c r="J5299" s="128"/>
    </row>
    <row r="5300" spans="1:10" ht="12.75" customHeight="1">
      <c r="A5300" s="192" t="str">
        <f>IF('TRI-1C'!$EC$13="","",'TRI-1C'!$EC$13)</f>
        <v>Realizar ejercicios de equilibrio estático y dinámico, controlando los movimientos de las partes gruesas del cuerpo y estructurando motricidad facial y gestual según la consigna incrementando el lapso de tiempo.</v>
      </c>
      <c r="B5300" s="154"/>
      <c r="C5300" s="154"/>
      <c r="D5300" s="154"/>
      <c r="E5300" s="154"/>
      <c r="F5300" s="155"/>
      <c r="G5300" s="122" t="str">
        <f>IF(A5300="","",VLOOKUP(J5171,'TRI-1C'!$B$18:$FH$61,132,FALSE))</f>
        <v/>
      </c>
      <c r="H5300" s="150"/>
      <c r="I5300" s="127" t="str">
        <f t="shared" si="202"/>
        <v/>
      </c>
      <c r="J5300" s="126"/>
    </row>
    <row r="5301" spans="1:10" ht="12.75" customHeight="1">
      <c r="A5301" s="147" t="str">
        <f>IF('TRI-1C'!$ED$13="","",'TRI-1C'!$ED$13)</f>
        <v>Realizar ejercicios de simetría corporal como: identificar en el espejo y otros materiales las partes semejantes que conforman el lado derecho e izquierdo del cuerpo.</v>
      </c>
      <c r="B5301" s="139"/>
      <c r="C5301" s="139"/>
      <c r="F5301" s="128"/>
      <c r="G5301" s="124" t="str">
        <f>IF(A5301="","",VLOOKUP(J5171,'TRI-1C'!$B$18:$FH$61,133,FALSE))</f>
        <v/>
      </c>
      <c r="I5301" s="125" t="str">
        <f t="shared" si="202"/>
        <v/>
      </c>
      <c r="J5301" s="128"/>
    </row>
    <row r="5302" spans="1:10" ht="12.75" customHeight="1">
      <c r="A5302" s="148" t="str">
        <f>IF('TRI-1C'!$EE$13="","",'TRI-1C'!$EE$13)</f>
        <v>Realizar ejercicios que involucran movimientos segmentados de partes gruesas y finas del cuerpo (cuello, hombro, codo, muñeca, dedos, cadera, rodilla, tobillo, pie).</v>
      </c>
      <c r="B5302" s="149"/>
      <c r="C5302" s="149"/>
      <c r="D5302" s="150"/>
      <c r="E5302" s="150"/>
      <c r="F5302" s="126"/>
      <c r="G5302" s="122" t="str">
        <f>IF(A5302="","",VLOOKUP(J5171,'TRI-1C'!$B$18:$FH$61,134,FALSE))</f>
        <v/>
      </c>
      <c r="H5302" s="150"/>
      <c r="I5302" s="127" t="str">
        <f t="shared" si="202"/>
        <v/>
      </c>
      <c r="J5302" s="126"/>
    </row>
    <row r="5303" spans="1:10" ht="12.75" customHeight="1">
      <c r="A5303" s="147" t="str">
        <f>IF('TRI-1C'!$EF$13="","",'TRI-1C'!$EF$13)</f>
        <v>Realizar movimientos diferenciados con los lados laterales del cuerpo (un lado y otro lado).</v>
      </c>
      <c r="B5303" s="139"/>
      <c r="C5303" s="139"/>
      <c r="F5303" s="128"/>
      <c r="G5303" s="124" t="str">
        <f>IF(A5303="","",VLOOKUP(J5171,'TRI-1C'!$B$18:$FH$61,135,FALSE))</f>
        <v/>
      </c>
      <c r="I5303" s="125" t="str">
        <f t="shared" si="202"/>
        <v/>
      </c>
      <c r="J5303" s="128"/>
    </row>
    <row r="5304" spans="1:10" ht="12.75" customHeight="1">
      <c r="A5304" s="148" t="str">
        <f>IF('TRI-1C'!$EG$13="","",'TRI-1C'!$EG$13)</f>
        <v>Realizar movimientos para la coordinación de ojo y pie como: patear pelotas hacia un punto fijo determinado.</v>
      </c>
      <c r="B5304" s="158"/>
      <c r="C5304" s="158"/>
      <c r="D5304" s="158"/>
      <c r="E5304" s="158"/>
      <c r="F5304" s="159"/>
      <c r="G5304" s="122" t="str">
        <f>IF(A5304="","",VLOOKUP(J5171,'TRI-1C'!$B$18:$FH$61,136,FALSE))</f>
        <v/>
      </c>
      <c r="H5304" s="150"/>
      <c r="I5304" s="127" t="str">
        <f t="shared" si="202"/>
        <v/>
      </c>
      <c r="J5304" s="126"/>
    </row>
    <row r="5305" spans="1:10" ht="12.75" customHeight="1">
      <c r="A5305" s="11" t="str">
        <f>IF('TRI-1C'!$EH$13="","",'TRI-1C'!$EH$13)</f>
        <v>Realizar representaciones gráficas utilizando el dibujo con detalles que le dan intencionalidad y sentido para identificarlos</v>
      </c>
      <c r="B5305" s="156"/>
      <c r="C5305" s="156"/>
      <c r="D5305" s="156"/>
      <c r="E5305" s="156"/>
      <c r="F5305" s="157"/>
      <c r="G5305" s="124" t="str">
        <f>IF(A5305="","",VLOOKUP(J5171,'TRI-1C'!$B$18:$FH$61,137,FALSE))</f>
        <v/>
      </c>
      <c r="I5305" s="125" t="str">
        <f t="shared" si="202"/>
        <v/>
      </c>
      <c r="J5305" s="128"/>
    </row>
    <row r="5306" spans="1:10" ht="12.75" customHeight="1">
      <c r="A5306" s="148" t="str">
        <f>IF('TRI-1C'!$EI$13="","",'TRI-1C'!$EI$13)</f>
        <v>Reconocer la importancia del peatón y respetar su espacio en la vía mediante actividades lúdicas que fomenten el aprendizaje de normas de tránsito.</v>
      </c>
      <c r="B5306" s="149"/>
      <c r="C5306" s="149"/>
      <c r="D5306" s="150"/>
      <c r="E5306" s="150"/>
      <c r="F5306" s="126"/>
      <c r="G5306" s="122" t="str">
        <f>IF(A5306="","",VLOOKUP(J5171,'TRI-1C'!$B$18:$FH$61,138,FALSE))</f>
        <v/>
      </c>
      <c r="H5306" s="150"/>
      <c r="I5306" s="127" t="str">
        <f t="shared" si="202"/>
        <v/>
      </c>
      <c r="J5306" s="126"/>
    </row>
    <row r="5307" spans="1:10" ht="12.75" customHeight="1">
      <c r="A5307" s="147" t="str">
        <f>IF('TRI-1C'!$EJ$13="","",'TRI-1C'!$EJ$13)</f>
        <v>Representar la figura humana utilizando el monigote e incorporando detalles según la interiorización de su imagen corporal.</v>
      </c>
      <c r="B5307" s="139"/>
      <c r="C5307" s="139"/>
      <c r="F5307" s="128"/>
      <c r="G5307" s="124" t="str">
        <f>IF(A5307="","",VLOOKUP(J5171,'TRI-1C'!$B$18:$FH$61,139,FALSE))</f>
        <v/>
      </c>
      <c r="I5307" s="125" t="str">
        <f t="shared" si="202"/>
        <v/>
      </c>
      <c r="J5307" s="128"/>
    </row>
    <row r="5308" spans="1:10" ht="12.75" customHeight="1">
      <c r="A5308" s="148" t="str">
        <f>IF('TRI-1C'!$EK$13="","",'TRI-1C'!$EK$13)</f>
        <v>Saltar de un pie a otro alternadamente, de manera autónoma.</v>
      </c>
      <c r="B5308" s="149"/>
      <c r="C5308" s="149"/>
      <c r="D5308" s="150"/>
      <c r="E5308" s="150"/>
      <c r="F5308" s="126"/>
      <c r="G5308" s="122" t="str">
        <f>IF(A5308="","",VLOOKUP(J5171,'TRI-1C'!$B$18:$FH$61,140,FALSE))</f>
        <v/>
      </c>
      <c r="H5308" s="150"/>
      <c r="I5308" s="127" t="str">
        <f t="shared" si="202"/>
        <v/>
      </c>
      <c r="J5308" s="126"/>
    </row>
    <row r="5309" spans="1:10" ht="12.75" customHeight="1">
      <c r="A5309" s="147" t="str">
        <f>IF('TRI-1C'!$EL$13="","",'TRI-1C'!$EL$13)</f>
        <v>Saltar en dos pies en sentido vertical obstáculos de 20 a 30 cm en altura y en sentido horizontal longitudes de aproximadamente 50 a 70 cm.</v>
      </c>
      <c r="B5309" s="139"/>
      <c r="C5309" s="139"/>
      <c r="F5309" s="128"/>
      <c r="G5309" s="124" t="str">
        <f>IF(A5309="","",VLOOKUP(J5171,'TRI-1C'!$B$18:$FH$61,141,FALSE))</f>
        <v/>
      </c>
      <c r="I5309" s="125" t="str">
        <f t="shared" si="202"/>
        <v/>
      </c>
      <c r="J5309" s="128"/>
    </row>
    <row r="5310" spans="1:10" ht="12.75" customHeight="1">
      <c r="A5310" s="192" t="str">
        <f>IF('TRI-1C'!$EM$13="","",'TRI-1C'!$EM$13)</f>
        <v>Subir y bajar escaleras alternando los pies.</v>
      </c>
      <c r="B5310" s="154"/>
      <c r="C5310" s="154"/>
      <c r="D5310" s="154"/>
      <c r="E5310" s="154"/>
      <c r="F5310" s="155"/>
      <c r="G5310" s="122" t="str">
        <f>IF(A5310="","",VLOOKUP(J5171,'TRI-1C'!$B$18:$FH$61,142,FALSE))</f>
        <v/>
      </c>
      <c r="H5310" s="150"/>
      <c r="I5310" s="127" t="str">
        <f t="shared" si="202"/>
        <v/>
      </c>
      <c r="J5310" s="126"/>
    </row>
    <row r="5311" spans="1:10" ht="12.75" customHeight="1">
      <c r="A5311" s="147" t="str">
        <f>IF('TRI-1C'!$EN$13="","",'TRI-1C'!$EN$13)</f>
        <v>Trepar y reptar a diferentes ritmos y en posiciones corporales diversas (cúbito ventral y cúbito dorsal).</v>
      </c>
      <c r="B5311" s="139"/>
      <c r="C5311" s="139"/>
      <c r="F5311" s="128"/>
      <c r="G5311" s="124" t="str">
        <f>IF(A5311="","",VLOOKUP(J5171,'TRI-1C'!$B$18:$FH$61,143,FALSE))</f>
        <v/>
      </c>
      <c r="I5311" s="125" t="str">
        <f t="shared" si="202"/>
        <v/>
      </c>
      <c r="J5311" s="128"/>
    </row>
    <row r="5312" spans="1:10" ht="12.75" customHeight="1">
      <c r="A5312" s="148" t="str">
        <f>IF('TRI-1C'!$EO$13="","",'TRI-1C'!$EO$13)</f>
        <v>Ubicar algunas partes de su cuerpo en función de las nociones de al lado, junto a, cerca-lejos.</v>
      </c>
      <c r="B5312" s="149"/>
      <c r="C5312" s="149"/>
      <c r="D5312" s="150"/>
      <c r="E5312" s="150"/>
      <c r="F5312" s="126"/>
      <c r="G5312" s="122" t="str">
        <f>IF(A5312="","",VLOOKUP(J5171,'TRI-1C'!$B$18:$FH$61,144,FALSE))</f>
        <v/>
      </c>
      <c r="H5312" s="150"/>
      <c r="I5312" s="127" t="str">
        <f t="shared" si="202"/>
        <v/>
      </c>
      <c r="J5312" s="126"/>
    </row>
    <row r="5313" spans="1:10" ht="12.75" customHeight="1">
      <c r="A5313" s="147" t="str">
        <f>IF('TRI-1C'!$EP$13="","",'TRI-1C'!$EP$13)</f>
        <v>Utilizar el espacio parcial e inicia con el uso del espacio total para realizar representaciones gráficas.</v>
      </c>
      <c r="B5313" s="139"/>
      <c r="C5313" s="139"/>
      <c r="F5313" s="128"/>
      <c r="G5313" s="124" t="str">
        <f>IF(A5313="","",VLOOKUP(J5171,'TRI-1C'!$B$18:$FH$61,145,FALSE))</f>
        <v/>
      </c>
      <c r="I5313" s="125" t="str">
        <f t="shared" si="202"/>
        <v/>
      </c>
      <c r="J5313" s="128"/>
    </row>
    <row r="5314" spans="1:10" ht="12.75" customHeight="1">
      <c r="A5314" s="148" t="str">
        <f>IF('TRI-1C'!$EQ$13="","",'TRI-1C'!$EQ$13)</f>
        <v>Utilizar la pinza digital para coger lápices, marcadores, pinceles y diversos tipos de materiales.</v>
      </c>
      <c r="B5314" s="158"/>
      <c r="C5314" s="158"/>
      <c r="D5314" s="158"/>
      <c r="E5314" s="158"/>
      <c r="F5314" s="159"/>
      <c r="G5314" s="122" t="str">
        <f>IF(A5314="","",VLOOKUP(J5171,'TRI-1C'!$B$18:$FH$61,146,FALSE))</f>
        <v/>
      </c>
      <c r="H5314" s="150"/>
      <c r="I5314" s="127" t="str">
        <f t="shared" si="202"/>
        <v/>
      </c>
      <c r="J5314" s="126"/>
    </row>
    <row r="5315" spans="1:10" ht="12.75" customHeight="1">
      <c r="A5315" s="6" t="str">
        <f>NOTAS!$O$14</f>
        <v>CIVICA Y ACOMPAÑAMIENTO INTEGRAL</v>
      </c>
      <c r="B5315" s="156"/>
      <c r="C5315" s="156"/>
      <c r="D5315" s="156"/>
      <c r="E5315" s="156"/>
      <c r="F5315" s="157"/>
      <c r="G5315" s="124" t="str">
        <f>IF(A5315="","",VLOOKUP(J5171,'TRI-1C'!$B$18:$FH$61,146,FALSE))</f>
        <v/>
      </c>
      <c r="I5315" s="125"/>
      <c r="J5315" s="128"/>
    </row>
    <row r="5316" spans="1:10" ht="12.75" customHeight="1">
      <c r="A5316" s="148" t="str">
        <f>IF('TRI-1C'!$ES$13="","",'TRI-1C'!$ES$13)</f>
        <v/>
      </c>
      <c r="B5316" s="149"/>
      <c r="C5316" s="149"/>
      <c r="D5316" s="150"/>
      <c r="E5316" s="150"/>
      <c r="F5316" s="126"/>
      <c r="G5316" s="122" t="str">
        <f>IF(A5316="","",VLOOKUP(J5171,'TRI-1C'!$B$18:$FH$61,148,FALSE))</f>
        <v/>
      </c>
      <c r="H5316" s="150"/>
      <c r="I5316" s="127" t="str">
        <f t="shared" ref="I5316:I5325" si="203">IF(G5316="","",G5316)</f>
        <v/>
      </c>
      <c r="J5316" s="126"/>
    </row>
    <row r="5317" spans="1:10" ht="12.75" customHeight="1">
      <c r="A5317" s="147" t="str">
        <f>IF('TRI-1C'!$ET$13="","",'TRI-1C'!$ET$13)</f>
        <v>AUTOCONOCIMIENTO</v>
      </c>
      <c r="B5317" s="139"/>
      <c r="C5317" s="139"/>
      <c r="F5317" s="128"/>
      <c r="G5317" s="124" t="str">
        <f>IF(A5317="","",VLOOKUP(J5171,'TRI-1C'!$B$18:$FH$61,149,FALSE))</f>
        <v/>
      </c>
      <c r="I5317" s="125" t="str">
        <f t="shared" si="203"/>
        <v/>
      </c>
      <c r="J5317" s="128"/>
    </row>
    <row r="5318" spans="1:10" ht="12.75" customHeight="1">
      <c r="A5318" s="148" t="str">
        <f>IF('TRI-1C'!$EU$13="","",'TRI-1C'!$EU$13)</f>
        <v>PENSAMIENO CRITICO</v>
      </c>
      <c r="B5318" s="149"/>
      <c r="C5318" s="149"/>
      <c r="D5318" s="150"/>
      <c r="E5318" s="150"/>
      <c r="F5318" s="126"/>
      <c r="G5318" s="122" t="str">
        <f>IF(A5318="","",VLOOKUP(J5171,'TRI-1C'!$B$18:$FH$61,150,FALSE))</f>
        <v/>
      </c>
      <c r="H5318" s="150"/>
      <c r="I5318" s="127" t="str">
        <f t="shared" si="203"/>
        <v/>
      </c>
      <c r="J5318" s="126"/>
    </row>
    <row r="5319" spans="1:10" ht="12.75" customHeight="1">
      <c r="A5319" s="147" t="str">
        <f>IF('TRI-1C'!$EV$13="","",'TRI-1C'!$EV$13)</f>
        <v>MANEJO DE PROBLEMAS</v>
      </c>
      <c r="B5319" s="139"/>
      <c r="C5319" s="139"/>
      <c r="F5319" s="128"/>
      <c r="G5319" s="124" t="str">
        <f>IF(A5319="","",VLOOKUP(J5171,'TRI-1C'!$B$18:$FH$61,151,FALSE))</f>
        <v/>
      </c>
      <c r="I5319" s="125" t="str">
        <f t="shared" si="203"/>
        <v/>
      </c>
      <c r="J5319" s="128"/>
    </row>
    <row r="5320" spans="1:10" ht="12.75" customHeight="1">
      <c r="A5320" s="192" t="str">
        <f>IF('TRI-1C'!$EW$13="","",'TRI-1C'!$EW$13)</f>
        <v>TOMA DE DECISIONES</v>
      </c>
      <c r="B5320" s="154"/>
      <c r="C5320" s="154"/>
      <c r="D5320" s="154"/>
      <c r="E5320" s="154"/>
      <c r="F5320" s="155"/>
      <c r="G5320" s="122" t="str">
        <f>IF(A5320="","",VLOOKUP(J5171,'TRI-1C'!$B$18:$FH$61,152,FALSE))</f>
        <v/>
      </c>
      <c r="H5320" s="150"/>
      <c r="I5320" s="127" t="str">
        <f t="shared" si="203"/>
        <v/>
      </c>
      <c r="J5320" s="126"/>
    </row>
    <row r="5321" spans="1:10" ht="12.75" customHeight="1">
      <c r="A5321" s="147" t="str">
        <f>IF('TRI-1C'!$EX$13="","",'TRI-1C'!$EX$13)</f>
        <v>TRABAJO EN EQUIPO</v>
      </c>
      <c r="B5321" s="139"/>
      <c r="C5321" s="139"/>
      <c r="F5321" s="128"/>
      <c r="G5321" s="124" t="str">
        <f>IF(A5321="","",VLOOKUP(J5171,'TRI-1C'!$B$18:$FH$61,153,FALSE))</f>
        <v/>
      </c>
      <c r="I5321" s="125" t="str">
        <f t="shared" si="203"/>
        <v/>
      </c>
      <c r="J5321" s="128"/>
    </row>
    <row r="5322" spans="1:10" ht="12.75" customHeight="1">
      <c r="A5322" s="148" t="str">
        <f>IF('TRI-1C'!$EY$13="","",'TRI-1C'!$EY$13)</f>
        <v>CONCIENCIA SOCIAL</v>
      </c>
      <c r="B5322" s="149"/>
      <c r="C5322" s="149"/>
      <c r="D5322" s="150"/>
      <c r="E5322" s="150"/>
      <c r="F5322" s="126"/>
      <c r="G5322" s="122" t="str">
        <f>IF(A5322="","",VLOOKUP(J5171,'TRI-1C'!$B$18:$FH$61,154,FALSE))</f>
        <v/>
      </c>
      <c r="H5322" s="150"/>
      <c r="I5322" s="127" t="str">
        <f t="shared" si="203"/>
        <v/>
      </c>
      <c r="J5322" s="126"/>
    </row>
    <row r="5323" spans="1:10" ht="12.75" customHeight="1">
      <c r="A5323" s="147" t="str">
        <f>IF('TRI-1C'!$EZ$13="","",'TRI-1C'!$EZ$13)</f>
        <v xml:space="preserve">RELACIONES INTERPERSONALES	</v>
      </c>
      <c r="B5323" s="139"/>
      <c r="C5323" s="139"/>
      <c r="F5323" s="128"/>
      <c r="G5323" s="124" t="str">
        <f>IF(A5323="","",VLOOKUP(J5171,'TRI-1C'!$B$18:$FH$61,155,FALSE))</f>
        <v/>
      </c>
      <c r="I5323" s="125" t="str">
        <f t="shared" si="203"/>
        <v/>
      </c>
      <c r="J5323" s="128"/>
    </row>
    <row r="5324" spans="1:10" ht="12.75" customHeight="1">
      <c r="A5324" s="148" t="str">
        <f>IF('TRI-1C'!$FA$13="","",'TRI-1C'!$FA$13)</f>
        <v>MANEJO DE CONFLICTOS</v>
      </c>
      <c r="B5324" s="149"/>
      <c r="C5324" s="149"/>
      <c r="D5324" s="150"/>
      <c r="E5324" s="150"/>
      <c r="F5324" s="126"/>
      <c r="G5324" s="122" t="str">
        <f>IF(A5324="","",VLOOKUP(J5171,'TRI-1C'!$B$18:$FH$61,156,FALSE))</f>
        <v/>
      </c>
      <c r="H5324" s="150"/>
      <c r="I5324" s="127" t="str">
        <f t="shared" si="203"/>
        <v/>
      </c>
      <c r="J5324" s="126"/>
    </row>
    <row r="5325" spans="1:10" ht="12.75" customHeight="1">
      <c r="A5325" s="147" t="str">
        <f>IF('TRI-1C'!$FB$13="","",'TRI-1C'!$FB$13)</f>
        <v>MANEJO DE EMOCIONES Y SENTIMIENTOS</v>
      </c>
      <c r="B5325" s="139"/>
      <c r="C5325" s="139"/>
      <c r="F5325" s="128"/>
      <c r="G5325" s="124" t="str">
        <f>IF(A5325="","",VLOOKUP(J5171,'TRI-1C'!$B$18:$FH$61,157,FALSE))</f>
        <v/>
      </c>
      <c r="I5325" s="125" t="str">
        <f t="shared" si="203"/>
        <v/>
      </c>
      <c r="J5325" s="128"/>
    </row>
    <row r="5326" spans="1:10" ht="12.75" customHeight="1">
      <c r="A5326" s="151"/>
      <c r="B5326" s="129"/>
      <c r="C5326" s="129"/>
      <c r="D5326" s="130"/>
      <c r="E5326" s="130"/>
      <c r="F5326" s="131"/>
      <c r="G5326" s="132"/>
      <c r="H5326" s="130"/>
      <c r="I5326" s="133"/>
      <c r="J5326" s="131"/>
    </row>
    <row r="5327" spans="1:10" ht="12.75" customHeight="1">
      <c r="A5327" s="134"/>
      <c r="B5327" s="134"/>
      <c r="C5327" s="134"/>
      <c r="D5327" s="134"/>
      <c r="E5327" s="134"/>
      <c r="F5327" s="140"/>
      <c r="G5327" s="496"/>
      <c r="H5327" s="496"/>
      <c r="I5327" s="497"/>
      <c r="J5327" s="497"/>
    </row>
    <row r="5328" spans="1:10" ht="12.75" customHeight="1">
      <c r="A5328" s="487" t="s">
        <v>156</v>
      </c>
      <c r="B5328" s="488"/>
      <c r="C5328" s="135" t="s">
        <v>157</v>
      </c>
      <c r="G5328" s="494"/>
      <c r="H5328" s="494"/>
      <c r="I5328" s="494"/>
      <c r="J5328" s="494"/>
    </row>
    <row r="5329" spans="1:10" ht="12.75" customHeight="1">
      <c r="A5329" s="489" t="s">
        <v>158</v>
      </c>
      <c r="B5329" s="490"/>
      <c r="C5329" s="136" t="str">
        <f>VLOOKUP(J5171,'TRI-1C'!$B$18:$FH$61,160,FALSE)</f>
        <v/>
      </c>
      <c r="G5329" s="494"/>
      <c r="H5329" s="494"/>
      <c r="I5329" s="494"/>
      <c r="J5329" s="494"/>
    </row>
    <row r="5330" spans="1:10" ht="12.75" customHeight="1">
      <c r="A5330" s="491" t="s">
        <v>159</v>
      </c>
      <c r="B5330" s="492"/>
      <c r="C5330" s="493"/>
      <c r="G5330" s="494"/>
      <c r="H5330" s="494"/>
      <c r="I5330" s="494"/>
      <c r="J5330" s="494"/>
    </row>
    <row r="5331" spans="1:10" ht="12.75" customHeight="1">
      <c r="A5331" s="137" t="s">
        <v>160</v>
      </c>
      <c r="B5331" s="138"/>
      <c r="C5331" s="188" t="str">
        <f>VLOOKUP(J5171,'TRI-1C'!$B$18:$FH$61,161,FALSE)</f>
        <v/>
      </c>
      <c r="G5331" s="494"/>
      <c r="H5331" s="494"/>
      <c r="I5331" s="494"/>
      <c r="J5331" s="494"/>
    </row>
    <row r="5332" spans="1:10" ht="12.75" customHeight="1">
      <c r="A5332" s="137" t="s">
        <v>161</v>
      </c>
      <c r="B5332" s="138"/>
      <c r="C5332" s="188" t="str">
        <f>VLOOKUP(J5171,'TRI-1C'!$B$18:$FH$61,162,FALSE)</f>
        <v/>
      </c>
      <c r="G5332" s="494"/>
      <c r="H5332" s="494"/>
      <c r="I5332" s="494"/>
      <c r="J5332" s="494"/>
    </row>
    <row r="5333" spans="1:10" ht="12.75" customHeight="1">
      <c r="A5333" s="480" t="s">
        <v>163</v>
      </c>
      <c r="B5333" s="481"/>
      <c r="C5333" s="188" t="str">
        <f>VLOOKUP(J5171,'TRI-1C'!$B$18:$FH$61,163,FALSE)</f>
        <v/>
      </c>
      <c r="G5333" s="494"/>
      <c r="H5333" s="494"/>
      <c r="I5333" s="494"/>
      <c r="J5333" s="494"/>
    </row>
    <row r="5334" spans="1:10" ht="12.75" customHeight="1">
      <c r="D5334" s="503" t="s">
        <v>162</v>
      </c>
      <c r="E5334" s="503"/>
      <c r="F5334" s="152">
        <f ca="1">NOW()</f>
        <v>45994.739222569442</v>
      </c>
    </row>
    <row r="5337" spans="1:10" ht="12.75" customHeight="1">
      <c r="G5337" s="112"/>
    </row>
    <row r="5339" spans="1:10" ht="12.75" customHeight="1">
      <c r="B5339" s="495" t="s">
        <v>164</v>
      </c>
      <c r="C5339" s="495"/>
      <c r="F5339" s="116" t="s">
        <v>165</v>
      </c>
      <c r="G5339" s="116" t="s">
        <v>165</v>
      </c>
    </row>
  </sheetData>
  <sheetProtection sheet="1" formatCells="0" formatColumns="0" formatRows="0" insertRows="0" deleteRows="0"/>
  <mergeCells count="508">
    <mergeCell ref="A4966:B4966"/>
    <mergeCell ref="A4967:F4967"/>
    <mergeCell ref="G5331:J5331"/>
    <mergeCell ref="G5332:J5332"/>
    <mergeCell ref="A5333:B5333"/>
    <mergeCell ref="G5333:J5333"/>
    <mergeCell ref="D5334:E5334"/>
    <mergeCell ref="B5339:C5339"/>
    <mergeCell ref="I5172:J5172"/>
    <mergeCell ref="G5327:H5327"/>
    <mergeCell ref="I5327:J5327"/>
    <mergeCell ref="A5328:B5328"/>
    <mergeCell ref="G5328:J5328"/>
    <mergeCell ref="A5329:B5329"/>
    <mergeCell ref="G5329:J5329"/>
    <mergeCell ref="A5330:C5330"/>
    <mergeCell ref="G5330:J5330"/>
    <mergeCell ref="A4968:F4968"/>
    <mergeCell ref="A5173:F5173"/>
    <mergeCell ref="A5123:B5123"/>
    <mergeCell ref="G5123:J5123"/>
    <mergeCell ref="A5124:B5124"/>
    <mergeCell ref="G5124:J5124"/>
    <mergeCell ref="A5125:C5125"/>
    <mergeCell ref="B4929:C4929"/>
    <mergeCell ref="A4919:B4919"/>
    <mergeCell ref="G4919:J4919"/>
    <mergeCell ref="A4920:C4920"/>
    <mergeCell ref="G4920:J4920"/>
    <mergeCell ref="G4921:J4921"/>
    <mergeCell ref="G4922:J4922"/>
    <mergeCell ref="A4923:B4923"/>
    <mergeCell ref="G4923:J4923"/>
    <mergeCell ref="D4924:E4924"/>
    <mergeCell ref="G4717:J4717"/>
    <mergeCell ref="A4718:B4718"/>
    <mergeCell ref="B4724:C4724"/>
    <mergeCell ref="A4761:B4761"/>
    <mergeCell ref="A4762:F4762"/>
    <mergeCell ref="A4763:F4763"/>
    <mergeCell ref="G4917:H4917"/>
    <mergeCell ref="I4917:J4917"/>
    <mergeCell ref="A4918:B4918"/>
    <mergeCell ref="G4918:J4918"/>
    <mergeCell ref="G4762:H4762"/>
    <mergeCell ref="I4762:J4762"/>
    <mergeCell ref="A4303:B4303"/>
    <mergeCell ref="G4303:J4303"/>
    <mergeCell ref="A4148:F4148"/>
    <mergeCell ref="A4146:B4146"/>
    <mergeCell ref="A4147:F4147"/>
    <mergeCell ref="G4147:H4147"/>
    <mergeCell ref="I4147:J4147"/>
    <mergeCell ref="A4557:F4557"/>
    <mergeCell ref="G4557:H4557"/>
    <mergeCell ref="I4557:J4557"/>
    <mergeCell ref="G4512:J4512"/>
    <mergeCell ref="A4513:B4513"/>
    <mergeCell ref="G4513:J4513"/>
    <mergeCell ref="D4514:E4514"/>
    <mergeCell ref="B4519:C4519"/>
    <mergeCell ref="A4304:B4304"/>
    <mergeCell ref="G4304:J4304"/>
    <mergeCell ref="A4305:C4305"/>
    <mergeCell ref="G4305:J4305"/>
    <mergeCell ref="G4306:J4306"/>
    <mergeCell ref="G4307:J4307"/>
    <mergeCell ref="A4308:B4308"/>
    <mergeCell ref="G4308:J4308"/>
    <mergeCell ref="D4309:E4309"/>
    <mergeCell ref="G4102:J4102"/>
    <mergeCell ref="A4103:B4103"/>
    <mergeCell ref="G4103:J4103"/>
    <mergeCell ref="D4104:E4104"/>
    <mergeCell ref="B4109:C4109"/>
    <mergeCell ref="G4302:H4302"/>
    <mergeCell ref="I4302:J4302"/>
    <mergeCell ref="A3943:F3943"/>
    <mergeCell ref="G4097:H4097"/>
    <mergeCell ref="I4097:J4097"/>
    <mergeCell ref="A4098:B4098"/>
    <mergeCell ref="G4098:J4098"/>
    <mergeCell ref="A4099:B4099"/>
    <mergeCell ref="G4099:J4099"/>
    <mergeCell ref="A4100:C4100"/>
    <mergeCell ref="G4100:J4100"/>
    <mergeCell ref="G4101:J4101"/>
    <mergeCell ref="A3532:F3532"/>
    <mergeCell ref="G3532:H3532"/>
    <mergeCell ref="I3532:J3532"/>
    <mergeCell ref="A3533:F3533"/>
    <mergeCell ref="G3687:H3687"/>
    <mergeCell ref="I3687:J3687"/>
    <mergeCell ref="A3688:B3688"/>
    <mergeCell ref="G3688:J3688"/>
    <mergeCell ref="G3942:H3942"/>
    <mergeCell ref="I3942:J3942"/>
    <mergeCell ref="A3942:F3942"/>
    <mergeCell ref="A3075:C3075"/>
    <mergeCell ref="G3075:J3075"/>
    <mergeCell ref="A3121:B3121"/>
    <mergeCell ref="A3122:F3122"/>
    <mergeCell ref="A3123:F3123"/>
    <mergeCell ref="G3122:H3122"/>
    <mergeCell ref="I3122:J3122"/>
    <mergeCell ref="G3077:J3077"/>
    <mergeCell ref="A3078:B3078"/>
    <mergeCell ref="G3078:J3078"/>
    <mergeCell ref="D3079:E3079"/>
    <mergeCell ref="B3084:C3084"/>
    <mergeCell ref="A2917:F2917"/>
    <mergeCell ref="G2917:H2917"/>
    <mergeCell ref="I2917:J2917"/>
    <mergeCell ref="A2918:F2918"/>
    <mergeCell ref="G3072:H3072"/>
    <mergeCell ref="I3072:J3072"/>
    <mergeCell ref="A3073:B3073"/>
    <mergeCell ref="G3073:J3073"/>
    <mergeCell ref="A3074:B3074"/>
    <mergeCell ref="G3074:J3074"/>
    <mergeCell ref="A2870:C2870"/>
    <mergeCell ref="G2870:J2870"/>
    <mergeCell ref="G2871:J2871"/>
    <mergeCell ref="G2872:J2872"/>
    <mergeCell ref="A2873:B2873"/>
    <mergeCell ref="G2873:J2873"/>
    <mergeCell ref="D2874:E2874"/>
    <mergeCell ref="B2879:C2879"/>
    <mergeCell ref="A2916:B2916"/>
    <mergeCell ref="A2711:B2711"/>
    <mergeCell ref="A2712:F2712"/>
    <mergeCell ref="G2712:H2712"/>
    <mergeCell ref="I2712:J2712"/>
    <mergeCell ref="A2713:F2713"/>
    <mergeCell ref="A2868:B2868"/>
    <mergeCell ref="G2868:J2868"/>
    <mergeCell ref="A2869:B2869"/>
    <mergeCell ref="G2869:J2869"/>
    <mergeCell ref="A2417:B2417"/>
    <mergeCell ref="G2417:J2417"/>
    <mergeCell ref="A2418:B2418"/>
    <mergeCell ref="G2418:J2418"/>
    <mergeCell ref="A2419:C2419"/>
    <mergeCell ref="G2419:J2419"/>
    <mergeCell ref="B2428:C2428"/>
    <mergeCell ref="G2662:H2662"/>
    <mergeCell ref="I2662:J2662"/>
    <mergeCell ref="G2470:J2470"/>
    <mergeCell ref="G2471:J2471"/>
    <mergeCell ref="A2472:B2472"/>
    <mergeCell ref="G2472:J2472"/>
    <mergeCell ref="G2466:H2466"/>
    <mergeCell ref="I2466:J2466"/>
    <mergeCell ref="A2467:B2467"/>
    <mergeCell ref="G2467:J2467"/>
    <mergeCell ref="G2420:J2420"/>
    <mergeCell ref="G2421:J2421"/>
    <mergeCell ref="A2422:B2422"/>
    <mergeCell ref="G2422:J2422"/>
    <mergeCell ref="D2423:E2423"/>
    <mergeCell ref="D2473:E2473"/>
    <mergeCell ref="B2478:C2478"/>
    <mergeCell ref="D2218:E2218"/>
    <mergeCell ref="B2223:C2223"/>
    <mergeCell ref="A2260:B2260"/>
    <mergeCell ref="A2261:F2261"/>
    <mergeCell ref="G2261:H2261"/>
    <mergeCell ref="I2261:J2261"/>
    <mergeCell ref="A2262:F2262"/>
    <mergeCell ref="G2416:H2416"/>
    <mergeCell ref="I2416:J2416"/>
    <mergeCell ref="A2212:B2212"/>
    <mergeCell ref="G2212:J2212"/>
    <mergeCell ref="A2213:B2213"/>
    <mergeCell ref="G2213:J2213"/>
    <mergeCell ref="A2214:C2214"/>
    <mergeCell ref="G2214:J2214"/>
    <mergeCell ref="G2215:J2215"/>
    <mergeCell ref="G2216:J2216"/>
    <mergeCell ref="A2217:B2217"/>
    <mergeCell ref="G2217:J2217"/>
    <mergeCell ref="G2006:H2006"/>
    <mergeCell ref="I2006:J2006"/>
    <mergeCell ref="A2007:B2007"/>
    <mergeCell ref="G2007:J2007"/>
    <mergeCell ref="A2008:B2008"/>
    <mergeCell ref="G2008:J2008"/>
    <mergeCell ref="A2009:C2009"/>
    <mergeCell ref="G2009:J2009"/>
    <mergeCell ref="G2211:H2211"/>
    <mergeCell ref="I2211:J2211"/>
    <mergeCell ref="B2018:C2018"/>
    <mergeCell ref="A2055:B2055"/>
    <mergeCell ref="A2056:F2056"/>
    <mergeCell ref="G2056:H2056"/>
    <mergeCell ref="I2056:J2056"/>
    <mergeCell ref="A2057:F2057"/>
    <mergeCell ref="G2010:J2010"/>
    <mergeCell ref="G2011:J2011"/>
    <mergeCell ref="A2012:B2012"/>
    <mergeCell ref="G2012:J2012"/>
    <mergeCell ref="D2013:E2013"/>
    <mergeCell ref="A1597:B1597"/>
    <mergeCell ref="G1597:J1597"/>
    <mergeCell ref="A1598:B1598"/>
    <mergeCell ref="G1598:J1598"/>
    <mergeCell ref="A1599:C1599"/>
    <mergeCell ref="G1599:J1599"/>
    <mergeCell ref="G1802:J1802"/>
    <mergeCell ref="A1803:B1803"/>
    <mergeCell ref="G1803:J1803"/>
    <mergeCell ref="G1646:H1646"/>
    <mergeCell ref="I1646:J1646"/>
    <mergeCell ref="G1600:J1600"/>
    <mergeCell ref="G1601:J1601"/>
    <mergeCell ref="A1602:B1602"/>
    <mergeCell ref="G1602:J1602"/>
    <mergeCell ref="D1603:E1603"/>
    <mergeCell ref="B1608:C1608"/>
    <mergeCell ref="A1645:B1645"/>
    <mergeCell ref="A1646:F1646"/>
    <mergeCell ref="A1647:F1647"/>
    <mergeCell ref="G1801:H1801"/>
    <mergeCell ref="I1801:J1801"/>
    <mergeCell ref="A1802:B1802"/>
    <mergeCell ref="D1398:E1398"/>
    <mergeCell ref="B1403:C1403"/>
    <mergeCell ref="A1440:B1440"/>
    <mergeCell ref="A1441:F1441"/>
    <mergeCell ref="G1441:H1441"/>
    <mergeCell ref="I1441:J1441"/>
    <mergeCell ref="A1442:F1442"/>
    <mergeCell ref="G1596:H1596"/>
    <mergeCell ref="I1596:J1596"/>
    <mergeCell ref="A1392:B1392"/>
    <mergeCell ref="G1392:J1392"/>
    <mergeCell ref="A1393:B1393"/>
    <mergeCell ref="G1393:J1393"/>
    <mergeCell ref="A1394:C1394"/>
    <mergeCell ref="G1394:J1394"/>
    <mergeCell ref="G1395:J1395"/>
    <mergeCell ref="G1396:J1396"/>
    <mergeCell ref="A1397:B1397"/>
    <mergeCell ref="G1397:J1397"/>
    <mergeCell ref="G985:J985"/>
    <mergeCell ref="G986:J986"/>
    <mergeCell ref="A987:B987"/>
    <mergeCell ref="G987:J987"/>
    <mergeCell ref="D988:E988"/>
    <mergeCell ref="B993:C993"/>
    <mergeCell ref="G1186:H1186"/>
    <mergeCell ref="I1186:J1186"/>
    <mergeCell ref="G1391:H1391"/>
    <mergeCell ref="I1391:J1391"/>
    <mergeCell ref="G1190:J1190"/>
    <mergeCell ref="G1191:J1191"/>
    <mergeCell ref="A1192:B1192"/>
    <mergeCell ref="G1192:J1192"/>
    <mergeCell ref="G1236:H1236"/>
    <mergeCell ref="A1188:B1188"/>
    <mergeCell ref="G1188:J1188"/>
    <mergeCell ref="A1189:C1189"/>
    <mergeCell ref="G1189:J1189"/>
    <mergeCell ref="I1236:J1236"/>
    <mergeCell ref="A1237:F1237"/>
    <mergeCell ref="D1193:E1193"/>
    <mergeCell ref="B1198:C1198"/>
    <mergeCell ref="A1235:B1235"/>
    <mergeCell ref="A826:F826"/>
    <mergeCell ref="A827:F827"/>
    <mergeCell ref="G981:H981"/>
    <mergeCell ref="I981:J981"/>
    <mergeCell ref="A982:B982"/>
    <mergeCell ref="G982:J982"/>
    <mergeCell ref="A983:B983"/>
    <mergeCell ref="G983:J983"/>
    <mergeCell ref="A984:C984"/>
    <mergeCell ref="G984:J984"/>
    <mergeCell ref="A779:C779"/>
    <mergeCell ref="G779:J779"/>
    <mergeCell ref="G780:J780"/>
    <mergeCell ref="G781:J781"/>
    <mergeCell ref="A782:B782"/>
    <mergeCell ref="G782:J782"/>
    <mergeCell ref="D783:E783"/>
    <mergeCell ref="B788:C788"/>
    <mergeCell ref="A825:B825"/>
    <mergeCell ref="A621:F621"/>
    <mergeCell ref="G621:H621"/>
    <mergeCell ref="I621:J621"/>
    <mergeCell ref="A622:F622"/>
    <mergeCell ref="G776:H776"/>
    <mergeCell ref="I776:J776"/>
    <mergeCell ref="A777:B777"/>
    <mergeCell ref="G777:J777"/>
    <mergeCell ref="A778:B778"/>
    <mergeCell ref="G778:J778"/>
    <mergeCell ref="A415:B415"/>
    <mergeCell ref="A416:F416"/>
    <mergeCell ref="G416:H416"/>
    <mergeCell ref="I416:J416"/>
    <mergeCell ref="A417:F417"/>
    <mergeCell ref="G571:H571"/>
    <mergeCell ref="I571:J571"/>
    <mergeCell ref="A572:B572"/>
    <mergeCell ref="G572:J572"/>
    <mergeCell ref="G5125:J5125"/>
    <mergeCell ref="G5126:J5126"/>
    <mergeCell ref="G5127:J5127"/>
    <mergeCell ref="A5128:B5128"/>
    <mergeCell ref="G5128:J5128"/>
    <mergeCell ref="D5129:E5129"/>
    <mergeCell ref="B5134:C5134"/>
    <mergeCell ref="A5171:B5171"/>
    <mergeCell ref="A5172:F5172"/>
    <mergeCell ref="G5172:H5172"/>
    <mergeCell ref="G5122:H5122"/>
    <mergeCell ref="I5122:J5122"/>
    <mergeCell ref="A4351:B4351"/>
    <mergeCell ref="A4352:F4352"/>
    <mergeCell ref="G4352:H4352"/>
    <mergeCell ref="I4352:J4352"/>
    <mergeCell ref="A4353:F4353"/>
    <mergeCell ref="B3699:C3699"/>
    <mergeCell ref="A3736:B3736"/>
    <mergeCell ref="A3737:F3737"/>
    <mergeCell ref="G3737:H3737"/>
    <mergeCell ref="I3737:J3737"/>
    <mergeCell ref="A3738:F3738"/>
    <mergeCell ref="A3894:B3894"/>
    <mergeCell ref="G3894:J3894"/>
    <mergeCell ref="A3895:C3895"/>
    <mergeCell ref="G3895:J3895"/>
    <mergeCell ref="G3896:J3896"/>
    <mergeCell ref="G3897:J3897"/>
    <mergeCell ref="A3898:B3898"/>
    <mergeCell ref="G3898:J3898"/>
    <mergeCell ref="D3899:E3899"/>
    <mergeCell ref="B3904:C3904"/>
    <mergeCell ref="A3941:B3941"/>
    <mergeCell ref="G3283:J3283"/>
    <mergeCell ref="D3284:E3284"/>
    <mergeCell ref="B3289:C3289"/>
    <mergeCell ref="A3328:F3328"/>
    <mergeCell ref="A3326:B3326"/>
    <mergeCell ref="A3327:F3327"/>
    <mergeCell ref="G3327:H3327"/>
    <mergeCell ref="I3327:J3327"/>
    <mergeCell ref="B4314:C4314"/>
    <mergeCell ref="G3692:J3692"/>
    <mergeCell ref="A3693:B3693"/>
    <mergeCell ref="G3693:J3693"/>
    <mergeCell ref="D3694:E3694"/>
    <mergeCell ref="A3484:B3484"/>
    <mergeCell ref="G3484:J3484"/>
    <mergeCell ref="A3485:C3485"/>
    <mergeCell ref="G3485:J3485"/>
    <mergeCell ref="G3486:J3486"/>
    <mergeCell ref="G3487:J3487"/>
    <mergeCell ref="A3488:B3488"/>
    <mergeCell ref="G3488:J3488"/>
    <mergeCell ref="D3489:E3489"/>
    <mergeCell ref="B3494:C3494"/>
    <mergeCell ref="A3531:B3531"/>
    <mergeCell ref="A210:B210"/>
    <mergeCell ref="A211:F211"/>
    <mergeCell ref="G211:H211"/>
    <mergeCell ref="I211:J211"/>
    <mergeCell ref="G366:H366"/>
    <mergeCell ref="I366:J366"/>
    <mergeCell ref="A367:B367"/>
    <mergeCell ref="G367:J367"/>
    <mergeCell ref="A368:B368"/>
    <mergeCell ref="G368:J368"/>
    <mergeCell ref="A212:F212"/>
    <mergeCell ref="A372:B372"/>
    <mergeCell ref="G372:J372"/>
    <mergeCell ref="D373:E373"/>
    <mergeCell ref="A1187:B1187"/>
    <mergeCell ref="G1187:J1187"/>
    <mergeCell ref="G826:H826"/>
    <mergeCell ref="I826:J826"/>
    <mergeCell ref="A1032:F1032"/>
    <mergeCell ref="A1030:B1030"/>
    <mergeCell ref="A1031:F1031"/>
    <mergeCell ref="G1031:H1031"/>
    <mergeCell ref="I1031:J1031"/>
    <mergeCell ref="B583:C583"/>
    <mergeCell ref="A620:B620"/>
    <mergeCell ref="A573:B573"/>
    <mergeCell ref="G573:J573"/>
    <mergeCell ref="A574:C574"/>
    <mergeCell ref="G574:J574"/>
    <mergeCell ref="G575:J575"/>
    <mergeCell ref="G576:J576"/>
    <mergeCell ref="A577:B577"/>
    <mergeCell ref="G577:J577"/>
    <mergeCell ref="D578:E578"/>
    <mergeCell ref="B378:C378"/>
    <mergeCell ref="A1236:F1236"/>
    <mergeCell ref="A5:B5"/>
    <mergeCell ref="A6:F6"/>
    <mergeCell ref="G6:H6"/>
    <mergeCell ref="I6:J6"/>
    <mergeCell ref="A7:F7"/>
    <mergeCell ref="A167:B167"/>
    <mergeCell ref="G167:J167"/>
    <mergeCell ref="D168:E168"/>
    <mergeCell ref="B173:C173"/>
    <mergeCell ref="G161:H161"/>
    <mergeCell ref="I161:J161"/>
    <mergeCell ref="A162:B162"/>
    <mergeCell ref="A163:B163"/>
    <mergeCell ref="A164:C164"/>
    <mergeCell ref="G162:J162"/>
    <mergeCell ref="G163:J163"/>
    <mergeCell ref="G164:J164"/>
    <mergeCell ref="G165:J165"/>
    <mergeCell ref="G166:J166"/>
    <mergeCell ref="A369:C369"/>
    <mergeCell ref="G369:J369"/>
    <mergeCell ref="G370:J370"/>
    <mergeCell ref="G371:J371"/>
    <mergeCell ref="I1851:J1851"/>
    <mergeCell ref="A1852:F1852"/>
    <mergeCell ref="A1850:B1850"/>
    <mergeCell ref="A1851:F1851"/>
    <mergeCell ref="G1851:H1851"/>
    <mergeCell ref="A1804:C1804"/>
    <mergeCell ref="G1804:J1804"/>
    <mergeCell ref="G1805:J1805"/>
    <mergeCell ref="G1806:J1806"/>
    <mergeCell ref="A1807:B1807"/>
    <mergeCell ref="G1807:J1807"/>
    <mergeCell ref="D1808:E1808"/>
    <mergeCell ref="B1813:C1813"/>
    <mergeCell ref="A2506:B2506"/>
    <mergeCell ref="A2507:F2507"/>
    <mergeCell ref="G2507:H2507"/>
    <mergeCell ref="I2507:J2507"/>
    <mergeCell ref="A2468:B2468"/>
    <mergeCell ref="G2468:J2468"/>
    <mergeCell ref="A2469:C2469"/>
    <mergeCell ref="G2469:J2469"/>
    <mergeCell ref="G3076:J3076"/>
    <mergeCell ref="A2663:B2663"/>
    <mergeCell ref="G2663:J2663"/>
    <mergeCell ref="A2664:B2664"/>
    <mergeCell ref="G2664:J2664"/>
    <mergeCell ref="A2665:C2665"/>
    <mergeCell ref="G2665:J2665"/>
    <mergeCell ref="A2508:F2508"/>
    <mergeCell ref="G2867:H2867"/>
    <mergeCell ref="I2867:J2867"/>
    <mergeCell ref="G2666:J2666"/>
    <mergeCell ref="G2667:J2667"/>
    <mergeCell ref="A2668:B2668"/>
    <mergeCell ref="G2668:J2668"/>
    <mergeCell ref="D2669:E2669"/>
    <mergeCell ref="B2674:C2674"/>
    <mergeCell ref="G3277:H3277"/>
    <mergeCell ref="I3277:J3277"/>
    <mergeCell ref="A3278:B3278"/>
    <mergeCell ref="G3278:J3278"/>
    <mergeCell ref="A3279:B3279"/>
    <mergeCell ref="G3279:J3279"/>
    <mergeCell ref="G3892:H3892"/>
    <mergeCell ref="I3892:J3892"/>
    <mergeCell ref="A3893:B3893"/>
    <mergeCell ref="G3893:J3893"/>
    <mergeCell ref="G3482:H3482"/>
    <mergeCell ref="I3482:J3482"/>
    <mergeCell ref="A3483:B3483"/>
    <mergeCell ref="G3483:J3483"/>
    <mergeCell ref="A3689:B3689"/>
    <mergeCell ref="G3689:J3689"/>
    <mergeCell ref="A3690:C3690"/>
    <mergeCell ref="G3690:J3690"/>
    <mergeCell ref="G3691:J3691"/>
    <mergeCell ref="A3280:C3280"/>
    <mergeCell ref="G3280:J3280"/>
    <mergeCell ref="G3281:J3281"/>
    <mergeCell ref="G3282:J3282"/>
    <mergeCell ref="A3283:B3283"/>
    <mergeCell ref="G4967:H4967"/>
    <mergeCell ref="A4556:B4556"/>
    <mergeCell ref="G4507:H4507"/>
    <mergeCell ref="I4507:J4507"/>
    <mergeCell ref="A4508:B4508"/>
    <mergeCell ref="G4508:J4508"/>
    <mergeCell ref="A4509:B4509"/>
    <mergeCell ref="G4509:J4509"/>
    <mergeCell ref="A4510:C4510"/>
    <mergeCell ref="G4510:J4510"/>
    <mergeCell ref="G4511:J4511"/>
    <mergeCell ref="I4967:J4967"/>
    <mergeCell ref="A4558:F4558"/>
    <mergeCell ref="G4712:H4712"/>
    <mergeCell ref="I4712:J4712"/>
    <mergeCell ref="A4713:B4713"/>
    <mergeCell ref="G4713:J4713"/>
    <mergeCell ref="A4714:B4714"/>
    <mergeCell ref="G4714:J4714"/>
    <mergeCell ref="G4718:J4718"/>
    <mergeCell ref="D4719:E4719"/>
    <mergeCell ref="A4715:C4715"/>
    <mergeCell ref="G4715:J4715"/>
    <mergeCell ref="G4716:J4716"/>
  </mergeCells>
  <pageMargins left="0.7" right="1.170604674796748" top="0.75" bottom="0.75" header="0.3" footer="0.3"/>
  <pageSetup scale="95" orientation="landscape" horizontalDpi="4294967292" r:id="rId1"/>
  <headerFooter>
    <oddHeader>&amp;L&amp;G&amp;C&amp;14UNIDAD EDUCATIVA "SANTO DOMINGO DE LOS COLORADOS"&amp;R&amp;G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8AD3-AC2F-4E7E-8000-50019DA1F04C}">
  <dimension ref="A2:X5339"/>
  <sheetViews>
    <sheetView view="pageLayout" topLeftCell="A151" zoomScale="82" zoomScaleNormal="100" zoomScalePageLayoutView="82" workbookViewId="0">
      <selection activeCell="C163" sqref="C163"/>
    </sheetView>
  </sheetViews>
  <sheetFormatPr baseColWidth="10" defaultColWidth="11.453125" defaultRowHeight="12.75" customHeight="1"/>
  <cols>
    <col min="1" max="1" width="11.90625" style="112" customWidth="1"/>
    <col min="2" max="2" width="18.6328125" style="112" customWidth="1"/>
    <col min="3" max="5" width="11.453125" style="112"/>
    <col min="6" max="6" width="42.54296875" style="112" customWidth="1"/>
    <col min="7" max="7" width="6" style="113" hidden="1" customWidth="1"/>
    <col min="8" max="8" width="5.6328125" style="112" hidden="1" customWidth="1"/>
    <col min="9" max="9" width="8.6328125" style="114" customWidth="1"/>
    <col min="10" max="10" width="4.453125" style="112" customWidth="1"/>
    <col min="11" max="16384" width="11.453125" style="112"/>
  </cols>
  <sheetData>
    <row r="2" spans="1:24" ht="12.75" customHeight="1">
      <c r="A2" s="111" t="s">
        <v>153</v>
      </c>
      <c r="C2" t="str">
        <f>IF(VLOOKUP(J5,NOTAS!$D$14:$P$60,2,FALSE)="","",VLOOKUP(J5,NOTAS!$D$14:$P$60,2,FALSE))</f>
        <v>ALARCON GARCIA LIAM KAEL</v>
      </c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12.75" customHeight="1">
      <c r="A3" s="111" t="s">
        <v>154</v>
      </c>
      <c r="C3" t="str">
        <f>NOTAS!$B$14&amp; " "&amp;NOTAS!$B$15</f>
        <v>INICIAL II A</v>
      </c>
      <c r="F3" s="111"/>
      <c r="G3" s="116"/>
      <c r="H3" s="117"/>
      <c r="I3" s="118"/>
      <c r="J3" s="117"/>
      <c r="O3" s="119"/>
      <c r="P3" s="119"/>
      <c r="Q3" s="119"/>
      <c r="R3" s="119"/>
      <c r="S3" s="119"/>
      <c r="T3" s="119"/>
      <c r="U3" s="119"/>
      <c r="V3" s="119"/>
      <c r="W3" s="120"/>
      <c r="X3" s="120"/>
    </row>
    <row r="4" spans="1:24" ht="12.75" customHeight="1">
      <c r="A4" s="111" t="s">
        <v>6</v>
      </c>
      <c r="C4" t="str">
        <f>NOTAS!$B$18</f>
        <v>2025-2026 MATUTINA</v>
      </c>
      <c r="H4" s="117"/>
      <c r="I4" s="118"/>
      <c r="J4" s="117"/>
    </row>
    <row r="5" spans="1:24" ht="12.75" customHeight="1" thickBot="1">
      <c r="A5" s="486" t="s">
        <v>336</v>
      </c>
      <c r="B5" s="486"/>
      <c r="I5" s="114" t="s">
        <v>74</v>
      </c>
      <c r="J5" s="121">
        <v>1</v>
      </c>
    </row>
    <row r="6" spans="1:24" ht="12.75" customHeight="1">
      <c r="A6" s="482" t="s">
        <v>155</v>
      </c>
      <c r="B6" s="483"/>
      <c r="C6" s="483"/>
      <c r="D6" s="483"/>
      <c r="E6" s="483"/>
      <c r="F6" s="484"/>
      <c r="G6" s="485" t="s">
        <v>141</v>
      </c>
      <c r="H6" s="483"/>
      <c r="I6" s="498" t="s">
        <v>141</v>
      </c>
      <c r="J6" s="499"/>
    </row>
    <row r="7" spans="1:24" ht="12.75" customHeight="1">
      <c r="A7" s="500" t="str">
        <f>IF('TRI-2C'!G$10="","",'TRI-2C'!G$10)</f>
        <v>IDENTIDAD Y AUTONOMÍA</v>
      </c>
      <c r="B7" s="501"/>
      <c r="C7" s="501"/>
      <c r="D7" s="501"/>
      <c r="E7" s="501"/>
      <c r="F7" s="502"/>
      <c r="G7" s="160"/>
      <c r="H7" s="161"/>
      <c r="I7" s="162"/>
      <c r="J7" s="163"/>
    </row>
    <row r="8" spans="1:24" ht="12.75" customHeight="1">
      <c r="A8" s="148" t="str">
        <f>IF('TRI-2C'!G$13="","",'TRI-2C'!G$13)</f>
        <v>Comunicar algunos datos de su identidad como: nombres completos, edad, nombres de familiares cercanos, lugar dónde vive.</v>
      </c>
      <c r="B8" s="158"/>
      <c r="C8" s="158"/>
      <c r="D8" s="158"/>
      <c r="E8" s="158"/>
      <c r="F8" s="159"/>
      <c r="G8" s="122" t="str">
        <f>IF(A8="","",VLOOKUP(J5,'TRI-2C'!$B$18:$FH$61,6,FALSE))</f>
        <v>A+</v>
      </c>
      <c r="H8" s="150"/>
      <c r="I8" s="127" t="str">
        <f>IF(G8="","",G8)</f>
        <v>A+</v>
      </c>
      <c r="J8" s="126"/>
    </row>
    <row r="9" spans="1:24" ht="12.75" customHeight="1">
      <c r="A9" s="11" t="str">
        <f>IF('TRI-2C'!$H$13="","",'TRI-2C'!$H$13)</f>
        <v>Demostrar curiosidad por las características físicas (genitales) que le permiten reconocerse como niño y niña</v>
      </c>
      <c r="B9" s="156"/>
      <c r="C9" s="156"/>
      <c r="D9" s="156"/>
      <c r="E9" s="156"/>
      <c r="F9" s="157"/>
      <c r="G9" s="124" t="str">
        <f>IF(A9="","",VLOOKUP(J5,'TRI-2C'!$B$18:$FH$61,7,FALSE))</f>
        <v>A+</v>
      </c>
      <c r="I9" s="125" t="str">
        <f t="shared" ref="I9:I72" si="0">IF(G9="","",G9)</f>
        <v>A+</v>
      </c>
      <c r="J9" s="128"/>
    </row>
    <row r="10" spans="1:24" ht="12.75" customHeight="1">
      <c r="A10" s="148" t="str">
        <f>IF('TRI-2C'!$I$13="","",'TRI-2C'!$I$13)</f>
        <v>Identificar la importancia de usar el cinturón de seguridad para promover el autocuidado y la protección personal.</v>
      </c>
      <c r="B10" s="149"/>
      <c r="C10" s="149"/>
      <c r="D10" s="150"/>
      <c r="E10" s="150"/>
      <c r="F10" s="126"/>
      <c r="G10" s="122" t="str">
        <f>IF(A10="","",VLOOKUP(J5,'TRI-2C'!$B$18:$FH$61,8,FALSE))</f>
        <v>A+</v>
      </c>
      <c r="H10" s="150"/>
      <c r="I10" s="127" t="str">
        <f t="shared" si="0"/>
        <v>A+</v>
      </c>
      <c r="J10" s="126"/>
    </row>
    <row r="11" spans="1:24" ht="12.75" customHeight="1">
      <c r="A11" s="147" t="str">
        <f>IF('TRI-2C'!$J$13="","",'TRI-2C'!$J$13)</f>
        <v>Identificar las situaciones de peligro a las que se puede exponer en su entorno inmediato y seguir pautas de comportamiento para evitarlas.</v>
      </c>
      <c r="B11" s="139"/>
      <c r="C11" s="139"/>
      <c r="F11" s="128"/>
      <c r="G11" s="124" t="str">
        <f>IF(A11="","",VLOOKUP(J5,'TRI-2C'!$B$18:$FH$61,9,FALSE))</f>
        <v>A+</v>
      </c>
      <c r="I11" s="125" t="str">
        <f t="shared" si="0"/>
        <v>A+</v>
      </c>
      <c r="J11" s="128"/>
    </row>
    <row r="12" spans="1:24" ht="12.75" customHeight="1">
      <c r="A12" s="148" t="str">
        <f>IF('TRI-2C'!$K$13="","",'TRI-2C'!$K$13)</f>
        <v>Identificar sus características físicas y las de las personas de su entorno como parte del proceso de aceptación de sí mismo y de respeto a los demás.</v>
      </c>
      <c r="B12" s="149"/>
      <c r="C12" s="149"/>
      <c r="D12" s="150"/>
      <c r="E12" s="150"/>
      <c r="F12" s="126"/>
      <c r="G12" s="122" t="str">
        <f>IF(A12="","",VLOOKUP(J5,'TRI-2C'!$B$18:$FH$61,10,FALSE))</f>
        <v>A+</v>
      </c>
      <c r="H12" s="150"/>
      <c r="I12" s="127" t="str">
        <f t="shared" si="0"/>
        <v>A+</v>
      </c>
      <c r="J12" s="126"/>
    </row>
    <row r="13" spans="1:24" ht="12.75" customHeight="1">
      <c r="A13" s="147" t="str">
        <f>IF('TRI-2C'!$L$13="","",'TRI-2C'!$L$13)</f>
        <v>Identificar y manifestar sus emociones y sentimientos, expresando las causas de los mismos mediante el lenguaje verbal. (D.EIB.10.3.)</v>
      </c>
      <c r="B13" s="139"/>
      <c r="C13" s="139"/>
      <c r="F13" s="128"/>
      <c r="G13" s="124" t="str">
        <f>IF(A13="","",VLOOKUP(J5,'TRI-2C'!$B$18:$FH$61,11,FALSE))</f>
        <v>A+</v>
      </c>
      <c r="I13" s="125" t="str">
        <f t="shared" si="0"/>
        <v>A+</v>
      </c>
      <c r="J13" s="128"/>
    </row>
    <row r="14" spans="1:24" ht="12.75" customHeight="1">
      <c r="A14" s="192" t="str">
        <f>IF('TRI-2C'!$M$13="","",'TRI-2C'!$M$13)</f>
        <v>Identificarse como miembro de una familia reconociéndose como parte importante de la misma.</v>
      </c>
      <c r="B14" s="154"/>
      <c r="C14" s="154"/>
      <c r="D14" s="154"/>
      <c r="E14" s="154"/>
      <c r="F14" s="155"/>
      <c r="G14" s="122" t="str">
        <f>IF(A14="","",VLOOKUP(J5,'TRI-2C'!$B$18:$FH$61,12,FALSE))</f>
        <v>A+</v>
      </c>
      <c r="H14" s="150"/>
      <c r="I14" s="127" t="str">
        <f t="shared" si="0"/>
        <v>A+</v>
      </c>
      <c r="J14" s="126"/>
    </row>
    <row r="15" spans="1:24" ht="12.75" customHeight="1">
      <c r="A15" s="147" t="str">
        <f>IF('TRI-2C'!$N$13="","",'TRI-2C'!$N$13)</f>
        <v>Practicar con autonomía hábitos de higiene personal como lavarse las manos, los dientes y la cara.</v>
      </c>
      <c r="B15" s="139"/>
      <c r="C15" s="139"/>
      <c r="F15" s="128"/>
      <c r="G15" s="124" t="str">
        <f>IF(A15="","",VLOOKUP(J5,'TRI-2C'!$B$18:$FH$61,13,FALSE))</f>
        <v>A+</v>
      </c>
      <c r="I15" s="125" t="str">
        <f t="shared" si="0"/>
        <v>A+</v>
      </c>
      <c r="J15" s="128"/>
    </row>
    <row r="16" spans="1:24" ht="12.75" customHeight="1">
      <c r="A16" s="148" t="str">
        <f>IF('TRI-2C'!$O$13="","",'TRI-2C'!$O$13)</f>
        <v>Practicar hábitos de orden ubicando los objetos en el lugar correspondiente.</v>
      </c>
      <c r="B16" s="149"/>
      <c r="C16" s="149"/>
      <c r="D16" s="150"/>
      <c r="E16" s="150"/>
      <c r="F16" s="126"/>
      <c r="G16" s="122" t="str">
        <f>IF(A16="","",VLOOKUP(J5,'TRI-2C'!$B$18:$FH$61,14,FALSE))</f>
        <v>A+</v>
      </c>
      <c r="H16" s="150"/>
      <c r="I16" s="127" t="str">
        <f t="shared" si="0"/>
        <v>A+</v>
      </c>
      <c r="J16" s="126"/>
    </row>
    <row r="17" spans="1:10" ht="12.75" customHeight="1">
      <c r="A17" s="147" t="str">
        <f>IF('TRI-2C'!$P$13="","",'TRI-2C'!$P$13)</f>
        <v>Practicar las acciones a seguir en situaciones de riesgo como: temblores, incendios, entre otros, determinadas en el plan de contingencia institucional.</v>
      </c>
      <c r="B17" s="139"/>
      <c r="C17" s="139"/>
      <c r="F17" s="128"/>
      <c r="G17" s="124" t="str">
        <f>IF(A17="","",VLOOKUP(J5,'TRI-2C'!$B$18:$FH$61,15,FALSE))</f>
        <v>A+</v>
      </c>
      <c r="I17" s="125" t="str">
        <f t="shared" si="0"/>
        <v>A+</v>
      </c>
      <c r="J17" s="128"/>
    </row>
    <row r="18" spans="1:10" ht="12.75" customHeight="1">
      <c r="A18" s="148" t="str">
        <f>IF('TRI-2C'!$Q$13="","",'TRI-2C'!$Q$13)</f>
        <v>Practicar normas de seguridad para evitar accidentes a los que se puede exponer en su entorno inmediato.</v>
      </c>
      <c r="B18" s="158"/>
      <c r="C18" s="158"/>
      <c r="D18" s="158"/>
      <c r="E18" s="158"/>
      <c r="F18" s="159"/>
      <c r="G18" s="122" t="str">
        <f>IF(A18="","",VLOOKUP(J5,'TRI-2C'!$B$18:$FH$61,16,FALSE))</f>
        <v>A+</v>
      </c>
      <c r="H18" s="150"/>
      <c r="I18" s="127" t="str">
        <f t="shared" si="0"/>
        <v>A+</v>
      </c>
      <c r="J18" s="126"/>
    </row>
    <row r="19" spans="1:10" ht="12.75" customHeight="1">
      <c r="A19" s="11" t="str">
        <f>IF('TRI-2C'!$R$13="","",'TRI-2C'!$R$13)</f>
        <v>Realiza independientemente normas de aseo al ir al baño.</v>
      </c>
      <c r="B19" s="156"/>
      <c r="C19" s="156"/>
      <c r="D19" s="156"/>
      <c r="E19" s="156"/>
      <c r="F19" s="157"/>
      <c r="G19" s="124" t="str">
        <f>IF(A19="","",VLOOKUP(J5,'TRI-2C'!$B$18:$FH$61,17,FALSE))</f>
        <v>A+</v>
      </c>
      <c r="I19" s="125" t="str">
        <f t="shared" si="0"/>
        <v>A+</v>
      </c>
      <c r="J19" s="128"/>
    </row>
    <row r="20" spans="1:10" ht="12.75" customHeight="1">
      <c r="A20" s="148" t="str">
        <f>IF('TRI-2C'!$S$13="","",'TRI-2C'!$S$13)</f>
        <v>Reconocer la importancia del uso del casco y demás indumentaria de pro tección para protegerse de lesiones en actividades que requieran su uso</v>
      </c>
      <c r="B20" s="149"/>
      <c r="C20" s="149"/>
      <c r="D20" s="150"/>
      <c r="E20" s="150"/>
      <c r="F20" s="126"/>
      <c r="G20" s="122" t="str">
        <f>IF(A20="","",VLOOKUP(J5,'TRI-2C'!$B$18:$FH$61,18,FALSE))</f>
        <v>A+</v>
      </c>
      <c r="H20" s="150"/>
      <c r="I20" s="127" t="str">
        <f t="shared" si="0"/>
        <v>A+</v>
      </c>
      <c r="J20" s="126"/>
    </row>
    <row r="21" spans="1:10" ht="12.75" customHeight="1">
      <c r="A21" s="147" t="str">
        <f>IF('TRI-2C'!$T$13="","",'TRI-2C'!$T$13)</f>
        <v>Reconocer situaciones problémicas en las actividades escolares para solucionarlas de forma creativa y con autonomía.</v>
      </c>
      <c r="B21" s="139"/>
      <c r="C21" s="139"/>
      <c r="F21" s="128"/>
      <c r="G21" s="124" t="str">
        <f>IF(A21="","",VLOOKUP(J5,'TRI-2C'!$B$18:$FH$61,19,FALSE))</f>
        <v>A+</v>
      </c>
      <c r="I21" s="125" t="str">
        <f t="shared" si="0"/>
        <v>A+</v>
      </c>
      <c r="J21" s="128"/>
    </row>
    <row r="22" spans="1:10" ht="12.75" customHeight="1">
      <c r="A22" s="148" t="str">
        <f>IF('TRI-2C'!$U$13="","",'TRI-2C'!$U$13)</f>
        <v>Seleccionar las prendas de vestir de acuerdo al estado climático (prendas para el frío / prendas para el calor).</v>
      </c>
      <c r="B22" s="149"/>
      <c r="C22" s="149"/>
      <c r="D22" s="150"/>
      <c r="E22" s="150"/>
      <c r="F22" s="126"/>
      <c r="G22" s="122" t="str">
        <f>IF(A22="","",VLOOKUP(J5,'TRI-2C'!$B$18:$FH$61,20,FALSE))</f>
        <v>A+</v>
      </c>
      <c r="H22" s="150"/>
      <c r="I22" s="127" t="str">
        <f t="shared" si="0"/>
        <v>A+</v>
      </c>
      <c r="J22" s="126"/>
    </row>
    <row r="23" spans="1:10" ht="12.75" customHeight="1">
      <c r="A23" s="147" t="str">
        <f>IF('TRI-2C'!$V$13="","",'TRI-2C'!$V$13)</f>
        <v>Tomar decisiones con respecto a la elección de actividades, vestuario entre otros, en función de sus gustos y preferencias, argumentando las mismas.</v>
      </c>
      <c r="B23" s="139"/>
      <c r="C23" s="139"/>
      <c r="F23" s="128"/>
      <c r="G23" s="124" t="str">
        <f>IF(A23="","",VLOOKUP(J5,'TRI-2C'!$B$18:$FH$61,21,FALSE))</f>
        <v>A+</v>
      </c>
      <c r="I23" s="125" t="str">
        <f t="shared" si="0"/>
        <v>A+</v>
      </c>
      <c r="J23" s="128"/>
    </row>
    <row r="24" spans="1:10" ht="12.75" customHeight="1">
      <c r="A24" s="192" t="str">
        <f>IF('TRI-2C'!$W$13="","",'TRI-2C'!$W$13)</f>
        <v>Utilizar la cuchara, tenedor y el vaso cuando se alimenta de manera autónoma.</v>
      </c>
      <c r="B24" s="154"/>
      <c r="C24" s="154"/>
      <c r="D24" s="154"/>
      <c r="E24" s="154"/>
      <c r="F24" s="155"/>
      <c r="G24" s="122" t="str">
        <f>IF(A24="","",VLOOKUP(J5,'TRI-2C'!$B$18:$FH$61,22,FALSE))</f>
        <v>A+</v>
      </c>
      <c r="H24" s="150"/>
      <c r="I24" s="127" t="str">
        <f t="shared" si="0"/>
        <v>A+</v>
      </c>
      <c r="J24" s="126"/>
    </row>
    <row r="25" spans="1:10" ht="12.75" customHeight="1">
      <c r="A25" s="147" t="str">
        <f>IF('TRI-2C'!$X$13="","",'TRI-2C'!$X$13)</f>
        <v>Vestirse y desvestirse de manera independiente con prendas de vestir sencillas. (D.EIB.10.5)</v>
      </c>
      <c r="B25" s="139"/>
      <c r="C25" s="139"/>
      <c r="F25" s="128"/>
      <c r="G25" s="124" t="str">
        <f>IF(A25="","",VLOOKUP(J5,'TRI-2C'!$B$18:$FH$61,23,FALSE))</f>
        <v>A+</v>
      </c>
      <c r="I25" s="125" t="str">
        <f t="shared" si="0"/>
        <v>A+</v>
      </c>
      <c r="J25" s="128"/>
    </row>
    <row r="26" spans="1:10" ht="12.75" customHeight="1">
      <c r="A26" s="165" t="str">
        <f>'BI-1T'!$A$8</f>
        <v>CONVIVENCIA</v>
      </c>
      <c r="B26" s="149"/>
      <c r="C26" s="149"/>
      <c r="D26" s="150"/>
      <c r="E26" s="150"/>
      <c r="F26" s="126"/>
      <c r="G26" s="122" t="str">
        <f>IF(A26="","",VLOOKUP(J5,'TRI-2C'!$B$18:$FH$61,24,FALSE))</f>
        <v>A+</v>
      </c>
      <c r="H26" s="150"/>
      <c r="I26" s="127"/>
      <c r="J26" s="126"/>
    </row>
    <row r="27" spans="1:10" ht="12.75" customHeight="1">
      <c r="A27" s="147" t="str">
        <f>IF('TRI-2C'!$Z$13="","",'TRI-2C'!$Z$13)</f>
        <v>Apoyar y motivar a otras personas a participar en actividades grupales, particularmente a quienes muestran dificultades al hacerlo</v>
      </c>
      <c r="B27" s="139"/>
      <c r="C27" s="139"/>
      <c r="F27" s="128"/>
      <c r="G27" s="124" t="str">
        <f>IF(A27="","",VLOOKUP(J5,'TRI-2C'!$B$18:$FH$61,25,FALSE))</f>
        <v>B+</v>
      </c>
      <c r="I27" s="125" t="str">
        <f t="shared" si="0"/>
        <v>B+</v>
      </c>
      <c r="J27" s="128"/>
    </row>
    <row r="28" spans="1:10" ht="12.75" customHeight="1">
      <c r="A28" s="148" t="str">
        <f>IF('TRI-2C'!$AA$13="","",'TRI-2C'!$AA$13)</f>
        <v>Asumir y respetar normas de convivencia en la institución de educación inicial y en el hogar acordadas con el adulto. (D.EIB.10.15.)</v>
      </c>
      <c r="B28" s="158"/>
      <c r="C28" s="158"/>
      <c r="D28" s="158"/>
      <c r="E28" s="158"/>
      <c r="F28" s="159"/>
      <c r="G28" s="122" t="str">
        <f>IF(A28="","",VLOOKUP(J5,'TRI-2C'!$B$18:$FH$61,26,FALSE))</f>
        <v>B+</v>
      </c>
      <c r="H28" s="150"/>
      <c r="I28" s="127" t="str">
        <f t="shared" si="0"/>
        <v>B+</v>
      </c>
      <c r="J28" s="126"/>
    </row>
    <row r="29" spans="1:10" ht="12.75" customHeight="1">
      <c r="A29" s="11" t="str">
        <f>IF('TRI-2C'!$AB$13="","",'TRI-2C'!$AB$13)</f>
        <v>Colaborar en actividades que se desarrollan con otros niños y adultos de su entorno.</v>
      </c>
      <c r="B29" s="156"/>
      <c r="C29" s="156"/>
      <c r="D29" s="156"/>
      <c r="E29" s="156"/>
      <c r="F29" s="157"/>
      <c r="G29" s="124" t="str">
        <f>IF(A29="","",VLOOKUP(J5,'TRI-2C'!$B$18:$FH$61,27,FALSE))</f>
        <v>B+</v>
      </c>
      <c r="I29" s="125" t="str">
        <f t="shared" si="0"/>
        <v>B+</v>
      </c>
      <c r="J29" s="128"/>
    </row>
    <row r="30" spans="1:10" ht="12.75" customHeight="1">
      <c r="A30" s="148" t="str">
        <f>IF('TRI-2C'!$AC$13="","",'TRI-2C'!$AC$13)</f>
        <v>Demostrar actitudes de solidaridad ante situaciones de necesidad de sus compañeros y adultos de su entorno</v>
      </c>
      <c r="B30" s="149"/>
      <c r="C30" s="149"/>
      <c r="D30" s="150"/>
      <c r="E30" s="150"/>
      <c r="F30" s="126"/>
      <c r="G30" s="122" t="str">
        <f>IF(A30="","",VLOOKUP(J5,'TRI-2C'!$B$18:$FH$61,28,FALSE))</f>
        <v>B+</v>
      </c>
      <c r="H30" s="150"/>
      <c r="I30" s="127" t="str">
        <f t="shared" si="0"/>
        <v>B+</v>
      </c>
      <c r="J30" s="126"/>
    </row>
    <row r="31" spans="1:10" ht="12.75" customHeight="1">
      <c r="A31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1" s="139"/>
      <c r="C31" s="139"/>
      <c r="F31" s="128"/>
      <c r="G31" s="124" t="str">
        <f>IF(A31="","",VLOOKUP(J5,'TRI-2C'!$B$18:$FH$61,29,FALSE))</f>
        <v>B+</v>
      </c>
      <c r="I31" s="125" t="str">
        <f t="shared" si="0"/>
        <v>B+</v>
      </c>
      <c r="J31" s="128"/>
    </row>
    <row r="32" spans="1:10" ht="12.75" customHeight="1">
      <c r="A32" s="148" t="str">
        <f>IF('TRI-2C'!$AE$13="","",'TRI-2C'!$AE$13)</f>
        <v>Demostrar preferencia de jugar la mayor parte del tiempo con un amigo estableciendo niveles de empatías más estables.</v>
      </c>
      <c r="B32" s="149"/>
      <c r="C32" s="149"/>
      <c r="D32" s="150"/>
      <c r="E32" s="150"/>
      <c r="F32" s="126"/>
      <c r="G32" s="122" t="str">
        <f>IF(A32="","",VLOOKUP(J5,'TRI-2C'!$B$18:$FH$61,30,FALSE))</f>
        <v>B+</v>
      </c>
      <c r="H32" s="150"/>
      <c r="I32" s="127" t="str">
        <f t="shared" si="0"/>
        <v>B+</v>
      </c>
      <c r="J32" s="126"/>
    </row>
    <row r="33" spans="1:10" ht="12.75" customHeight="1">
      <c r="A33" s="147" t="str">
        <f>IF('TRI-2C'!$AF$13="","",'TRI-2C'!$AF$13)</f>
        <v>Demostrar sensibilidad ante deseos, emociones y sentimientos de otras personas.</v>
      </c>
      <c r="B33" s="139"/>
      <c r="C33" s="139"/>
      <c r="F33" s="128"/>
      <c r="G33" s="124" t="str">
        <f>IF(A33="","",VLOOKUP(J5,'TRI-2C'!$B$18:$FH$61,31,FALSE))</f>
        <v>B+</v>
      </c>
      <c r="I33" s="125" t="str">
        <f t="shared" si="0"/>
        <v>B+</v>
      </c>
      <c r="J33" s="128"/>
    </row>
    <row r="34" spans="1:10" ht="12.75" customHeight="1">
      <c r="A34" s="192" t="str">
        <f>IF('TRI-2C'!$AG$13="","",'TRI-2C'!$AG$13)</f>
        <v>Desarrollar la capacidad de esperar para obtener una recompensa mayor en el futuro.</v>
      </c>
      <c r="B34" s="154"/>
      <c r="C34" s="154"/>
      <c r="D34" s="154"/>
      <c r="E34" s="154"/>
      <c r="F34" s="155"/>
      <c r="G34" s="122" t="str">
        <f>IF(A34="","",VLOOKUP(J5,'TRI-2C'!$B$18:$FH$61,32,FALSE))</f>
        <v>B+</v>
      </c>
      <c r="H34" s="150"/>
      <c r="I34" s="127" t="str">
        <f t="shared" si="0"/>
        <v>B+</v>
      </c>
      <c r="J34" s="126"/>
    </row>
    <row r="35" spans="1:10" ht="12.75" customHeight="1">
      <c r="A35" s="147" t="str">
        <f>IF('TRI-2C'!$AH$13="","",'TRI-2C'!$AH$13)</f>
        <v>Identificar instituciones y profesiones que brindan servicios a la comunidad y los roles que ellos cumplen.</v>
      </c>
      <c r="B35" s="139"/>
      <c r="C35" s="139"/>
      <c r="F35" s="128"/>
      <c r="G35" s="124" t="str">
        <f>IF(A35="","",VLOOKUP(J5,'TRI-2C'!$B$18:$FH$61,33,FALSE))</f>
        <v>B+</v>
      </c>
      <c r="I35" s="125" t="str">
        <f t="shared" si="0"/>
        <v>B+</v>
      </c>
      <c r="J35" s="128"/>
    </row>
    <row r="36" spans="1:10" ht="12.75" customHeight="1">
      <c r="A36" s="148" t="str">
        <f>IF('TRI-2C'!$AI$13="","",'TRI-2C'!$AI$13)</f>
        <v>Identificar las profesiones, oficios y ocupaciones que cumplen los miembros de su familia.</v>
      </c>
      <c r="B36" s="149"/>
      <c r="C36" s="149"/>
      <c r="D36" s="150"/>
      <c r="E36" s="150"/>
      <c r="F36" s="126"/>
      <c r="G36" s="122" t="str">
        <f>IF(A36="","",VLOOKUP(J5,'TRI-2C'!$B$18:$FH$61,34,FALSE))</f>
        <v>B+</v>
      </c>
      <c r="H36" s="150"/>
      <c r="I36" s="127" t="str">
        <f t="shared" si="0"/>
        <v>B+</v>
      </c>
      <c r="J36" s="126"/>
    </row>
    <row r="37" spans="1:10" ht="12.75" customHeight="1">
      <c r="A37" s="147" t="str">
        <f>IF('TRI-2C'!$AJ$13="","",'TRI-2C'!$AJ$13)</f>
        <v>Incrementar su campo de interrelación con otras personas a más del grupo familiar y escolar interactuando con mayor facilidad.</v>
      </c>
      <c r="B37" s="139"/>
      <c r="C37" s="139"/>
      <c r="F37" s="128"/>
      <c r="G37" s="124" t="str">
        <f>IF(A37="","",VLOOKUP(J5,'TRI-2C'!$B$18:$FH$61,35,FALSE))</f>
        <v>B+</v>
      </c>
      <c r="I37" s="125" t="str">
        <f t="shared" si="0"/>
        <v>B+</v>
      </c>
      <c r="J37" s="128"/>
    </row>
    <row r="38" spans="1:10" ht="12.75" customHeight="1">
      <c r="A38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38" s="158"/>
      <c r="C38" s="158"/>
      <c r="D38" s="158"/>
      <c r="E38" s="158"/>
      <c r="F38" s="159"/>
      <c r="G38" s="122" t="str">
        <f>IF(A38="","",VLOOKUP(J5,'TRI-2C'!$B$18:$FH$61,36,FALSE))</f>
        <v>B+</v>
      </c>
      <c r="H38" s="150"/>
      <c r="I38" s="127" t="str">
        <f t="shared" si="0"/>
        <v>B+</v>
      </c>
      <c r="J38" s="126"/>
    </row>
    <row r="39" spans="1:10" ht="12.75" customHeight="1">
      <c r="A39" s="11" t="str">
        <f>IF('TRI-2C'!$AL$13="","",'TRI-2C'!$AL$13)</f>
        <v>Participar juegos grupales siguiendo las reglas y asumiendo roles que le permitan mantener un ambiente armónico con sus pares. (D.EIB.10.11.)</v>
      </c>
      <c r="B39" s="156"/>
      <c r="C39" s="156"/>
      <c r="D39" s="156"/>
      <c r="E39" s="156"/>
      <c r="F39" s="157"/>
      <c r="G39" s="124" t="str">
        <f>IF(A39="","",VLOOKUP(J5,'TRI-2C'!$B$18:$FH$61,37,FALSE))</f>
        <v>B+</v>
      </c>
      <c r="I39" s="125" t="str">
        <f t="shared" si="0"/>
        <v>B+</v>
      </c>
      <c r="J39" s="128"/>
    </row>
    <row r="40" spans="1:10" ht="12.75" customHeight="1">
      <c r="A40" s="148" t="str">
        <f>IF('TRI-2C'!$AM$13="","",'TRI-2C'!$AM$13)</f>
        <v>Practicar la costumbre de ahorrar para ocasiones y casos especiales</v>
      </c>
      <c r="B40" s="149"/>
      <c r="C40" s="149"/>
      <c r="D40" s="150"/>
      <c r="E40" s="150"/>
      <c r="F40" s="126"/>
      <c r="G40" s="122" t="str">
        <f>IF(A40="","",VLOOKUP(J5,'TRI-2C'!$B$18:$FH$61,38,FALSE))</f>
        <v>B+</v>
      </c>
      <c r="H40" s="150"/>
      <c r="I40" s="127" t="str">
        <f t="shared" si="0"/>
        <v>B+</v>
      </c>
      <c r="J40" s="126"/>
    </row>
    <row r="41" spans="1:10" ht="12.75" customHeight="1">
      <c r="A41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41" s="139"/>
      <c r="C41" s="139"/>
      <c r="F41" s="128"/>
      <c r="G41" s="124" t="str">
        <f>IF(A41="","",VLOOKUP(J5,'TRI-2C'!$B$18:$FH$61,39,FALSE))</f>
        <v>B+</v>
      </c>
      <c r="I41" s="125" t="str">
        <f t="shared" si="0"/>
        <v>B+</v>
      </c>
      <c r="J41" s="128"/>
    </row>
    <row r="42" spans="1:10" ht="12.75" customHeight="1">
      <c r="A42" s="165" t="str">
        <f>'BI-1T'!$A$9</f>
        <v>RELACIONES CON EL MEDIO NATURAL Y CULTURAL</v>
      </c>
      <c r="B42" s="149"/>
      <c r="C42" s="149"/>
      <c r="D42" s="150"/>
      <c r="E42" s="150"/>
      <c r="F42" s="126"/>
      <c r="G42" s="122" t="str">
        <f>IF(A42="","",VLOOKUP(J5,'TRI-2C'!$B$18:$FH$61,40,FALSE))</f>
        <v>B+</v>
      </c>
      <c r="H42" s="150"/>
      <c r="I42" s="127"/>
      <c r="J42" s="126"/>
    </row>
    <row r="43" spans="1:10" ht="12.75" customHeight="1">
      <c r="A43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43" s="139"/>
      <c r="C43" s="139"/>
      <c r="F43" s="128"/>
      <c r="G43" s="124" t="str">
        <f>IF(A43="","",VLOOKUP(J5,'TRI-2C'!$B$18:$FH$61,41,FALSE))</f>
        <v>A+</v>
      </c>
      <c r="I43" s="125" t="str">
        <f t="shared" si="0"/>
        <v>A+</v>
      </c>
      <c r="J43" s="128"/>
    </row>
    <row r="44" spans="1:10" ht="12.75" customHeight="1">
      <c r="A44" s="192" t="str">
        <f>IF('TRI-2C'!$AQ$13="","",'TRI-2C'!$AQ$13)</f>
        <v>Construir conexiones emocionales con su contexto natural (plantas, animales, agua, tierra, aire) y social.</v>
      </c>
      <c r="B44" s="154"/>
      <c r="C44" s="154"/>
      <c r="D44" s="154"/>
      <c r="E44" s="154"/>
      <c r="F44" s="155"/>
      <c r="G44" s="122" t="str">
        <f>IF(A44="","",VLOOKUP(J5,'TRI-2C'!$B$18:$FH$61,42,FALSE))</f>
        <v>A+</v>
      </c>
      <c r="H44" s="150"/>
      <c r="I44" s="127" t="str">
        <f t="shared" si="0"/>
        <v>A+</v>
      </c>
      <c r="J44" s="126"/>
    </row>
    <row r="45" spans="1:10" ht="12.75" customHeight="1">
      <c r="A45" s="147" t="str">
        <f>IF('TRI-2C'!$AR$13="","",'TRI-2C'!$AR$13)</f>
        <v>dentificar en las actividades diarias oportunidades para aprovechar los recursos y reducir los residuos para proteger el entorno natural</v>
      </c>
      <c r="B45" s="139"/>
      <c r="C45" s="139"/>
      <c r="F45" s="128"/>
      <c r="G45" s="124" t="str">
        <f>IF(A45="","",VLOOKUP(J5,'TRI-2C'!$B$18:$FH$61,43,FALSE))</f>
        <v>A+</v>
      </c>
      <c r="I45" s="125" t="str">
        <f t="shared" si="0"/>
        <v>A+</v>
      </c>
      <c r="J45" s="128"/>
    </row>
    <row r="46" spans="1:10" ht="12.75" customHeight="1">
      <c r="A46" s="148" t="str">
        <f>IF('TRI-2C'!$AS$13="","",'TRI-2C'!$AS$13)</f>
        <v>Diferenciar entre alimentos nutritivos y no nutritivos identificando los beneficios de una alimentación sana y saludable.</v>
      </c>
      <c r="B46" s="149"/>
      <c r="C46" s="149"/>
      <c r="D46" s="150"/>
      <c r="E46" s="150"/>
      <c r="F46" s="126"/>
      <c r="G46" s="122" t="str">
        <f>IF(A46="","",VLOOKUP(J5,'TRI-2C'!$B$18:$FH$61,44,FALSE))</f>
        <v>A+</v>
      </c>
      <c r="H46" s="150"/>
      <c r="I46" s="127" t="str">
        <f t="shared" si="0"/>
        <v>A+</v>
      </c>
      <c r="J46" s="126"/>
    </row>
    <row r="47" spans="1:10" ht="12.75" customHeight="1">
      <c r="A47" s="147" t="str">
        <f>IF('TRI-2C'!$AT$13="","",'TRI-2C'!$AT$13)</f>
        <v>Diferenciar entre lo que le pertenece, lo que pertenece a los demás y lo que pertenece al grupo o comunidad.</v>
      </c>
      <c r="B47" s="139"/>
      <c r="C47" s="139"/>
      <c r="F47" s="128"/>
      <c r="G47" s="124" t="str">
        <f>IF(A47="","",VLOOKUP(J5,'TRI-2C'!$B$18:$FH$61,45,FALSE))</f>
        <v>A+</v>
      </c>
      <c r="I47" s="125" t="str">
        <f t="shared" si="0"/>
        <v>A+</v>
      </c>
      <c r="J47" s="128"/>
    </row>
    <row r="48" spans="1:10" ht="12.75" customHeight="1">
      <c r="A48" s="148" t="str">
        <f>IF('TRI-2C'!$AU$13="","",'TRI-2C'!$AU$13)</f>
        <v>Diferenciar los seres vivos y elementos no vivos de su entorno explorando su mundo natural.</v>
      </c>
      <c r="B48" s="158"/>
      <c r="C48" s="158"/>
      <c r="D48" s="158"/>
      <c r="E48" s="158"/>
      <c r="F48" s="159"/>
      <c r="G48" s="122" t="str">
        <f>IF(A48="","",VLOOKUP(J5,'TRI-2C'!$B$18:$FH$61,46,FALSE))</f>
        <v>A+</v>
      </c>
      <c r="H48" s="150"/>
      <c r="I48" s="127" t="str">
        <f t="shared" si="0"/>
        <v>A+</v>
      </c>
      <c r="J48" s="126"/>
    </row>
    <row r="49" spans="1:10" ht="12.75" customHeight="1">
      <c r="A49" s="11" t="str">
        <f>IF('TRI-2C'!$AV$13="","",'TRI-2C'!$AV$13)</f>
        <v>Establecer comparaciones entre los elementos del entorno a través de la discriminación sensorial.</v>
      </c>
      <c r="B49" s="156"/>
      <c r="C49" s="156"/>
      <c r="D49" s="156"/>
      <c r="E49" s="156"/>
      <c r="F49" s="157"/>
      <c r="G49" s="124" t="str">
        <f>IF(A49="","",VLOOKUP(J5,'TRI-2C'!$B$18:$FH$61,47,FALSE))</f>
        <v>A+</v>
      </c>
      <c r="I49" s="125" t="str">
        <f t="shared" si="0"/>
        <v>A+</v>
      </c>
      <c r="J49" s="128"/>
    </row>
    <row r="50" spans="1:10" ht="12.75" customHeight="1">
      <c r="A50" s="148" t="str">
        <f>IF('TRI-2C'!$AW$13="","",'TRI-2C'!$AW$13)</f>
        <v>Explorar e identificar los diferentes elementos y fenómenos del entorno natural mediante procesos que propicien la indagación.</v>
      </c>
      <c r="B50" s="149"/>
      <c r="C50" s="149"/>
      <c r="D50" s="150"/>
      <c r="E50" s="150"/>
      <c r="F50" s="126"/>
      <c r="G50" s="122" t="str">
        <f>IF(A50="","",VLOOKUP(J5,'TRI-2C'!$B$18:$FH$61,48,FALSE))</f>
        <v>A+</v>
      </c>
      <c r="H50" s="150"/>
      <c r="I50" s="127" t="str">
        <f t="shared" si="0"/>
        <v>A+</v>
      </c>
      <c r="J50" s="126"/>
    </row>
    <row r="51" spans="1:10" ht="12.75" customHeight="1">
      <c r="A51" s="147" t="str">
        <f>IF('TRI-2C'!$AX$13="","",'TRI-2C'!$AX$13)</f>
        <v>Identificar características de las plantas por su utilidad, estableciendo diferencias entre ellas.</v>
      </c>
      <c r="B51" s="139"/>
      <c r="C51" s="139"/>
      <c r="F51" s="128"/>
      <c r="G51" s="124" t="str">
        <f>IF(A51="","",VLOOKUP(J5,'TRI-2C'!$B$18:$FH$61,49,FALSE))</f>
        <v>A+</v>
      </c>
      <c r="I51" s="125" t="str">
        <f t="shared" si="0"/>
        <v>A+</v>
      </c>
      <c r="J51" s="128"/>
    </row>
    <row r="52" spans="1:10" ht="12.75" customHeight="1">
      <c r="A52" s="148" t="str">
        <f>IF('TRI-2C'!$AY$13="","",'TRI-2C'!$AY$13)</f>
        <v>Identificar las características de los animales domésticos y silvestres estableciendo las diferencias entre ellos.</v>
      </c>
      <c r="B52" s="149"/>
      <c r="C52" s="149"/>
      <c r="D52" s="150"/>
      <c r="E52" s="150"/>
      <c r="F52" s="126"/>
      <c r="G52" s="122" t="str">
        <f>IF(A52="","",VLOOKUP(J5,'TRI-2C'!$B$18:$FH$61,50,FALSE))</f>
        <v>A+</v>
      </c>
      <c r="H52" s="150"/>
      <c r="I52" s="127" t="str">
        <f t="shared" si="0"/>
        <v>A+</v>
      </c>
      <c r="J52" s="126"/>
    </row>
    <row r="53" spans="1:10" ht="12.75" customHeight="1">
      <c r="A53" s="147" t="str">
        <f>IF('TRI-2C'!$AZ$13="","",'TRI-2C'!$AZ$13)</f>
        <v>Identificar las características del mar y reconocerlo como una parte integral del territorio nacional</v>
      </c>
      <c r="B53" s="139"/>
      <c r="C53" s="139"/>
      <c r="F53" s="128"/>
      <c r="G53" s="124" t="str">
        <f>IF(A53="","",VLOOKUP(J5,'TRI-2C'!$B$18:$FH$61,51,FALSE))</f>
        <v>A+</v>
      </c>
      <c r="I53" s="125" t="str">
        <f t="shared" si="0"/>
        <v>A+</v>
      </c>
      <c r="J53" s="128"/>
    </row>
    <row r="54" spans="1:10" ht="12.75" customHeight="1">
      <c r="A54" s="192" t="str">
        <f>IF('TRI-2C'!$BA$13="","",'TRI-2C'!$BA$13)</f>
        <v>Identificar prácticas socioculturales de su localidad demostrando curiosidad ante sus tradiciones.</v>
      </c>
      <c r="B54" s="154"/>
      <c r="C54" s="154"/>
      <c r="D54" s="154"/>
      <c r="E54" s="154"/>
      <c r="F54" s="155"/>
      <c r="G54" s="122" t="str">
        <f>IF(A54="","",VLOOKUP(J5,'TRI-2C'!$B$18:$FH$61,52,FALSE))</f>
        <v>A+</v>
      </c>
      <c r="H54" s="150"/>
      <c r="I54" s="127" t="str">
        <f t="shared" si="0"/>
        <v>A+</v>
      </c>
      <c r="J54" s="126"/>
    </row>
    <row r="55" spans="1:10" ht="12.75" customHeight="1">
      <c r="A55" s="147" t="str">
        <f>IF('TRI-2C'!$BB$13="","",'TRI-2C'!$BB$13)</f>
        <v>Observar el proceso del ciclo vital de las plantas mediante actividades de experimentación.</v>
      </c>
      <c r="B55" s="139"/>
      <c r="C55" s="139"/>
      <c r="F55" s="128"/>
      <c r="G55" s="124" t="str">
        <f>IF(A55="","",VLOOKUP(J5,'TRI-2C'!$B$18:$FH$61,53,FALSE))</f>
        <v>A+</v>
      </c>
      <c r="I55" s="125" t="str">
        <f t="shared" si="0"/>
        <v>A+</v>
      </c>
      <c r="J55" s="128"/>
    </row>
    <row r="56" spans="1:10" ht="12.75" customHeight="1">
      <c r="A56" s="148" t="str">
        <f>IF('TRI-2C'!$BC$13="","",'TRI-2C'!$BC$13)</f>
        <v>Participar en actividades lúdicas para identificar prácticas de movilidad que ayudan a cuidar el planeta</v>
      </c>
      <c r="B56" s="149"/>
      <c r="C56" s="149"/>
      <c r="D56" s="150"/>
      <c r="E56" s="150"/>
      <c r="F56" s="126"/>
      <c r="G56" s="122" t="str">
        <f>IF(A56="","",VLOOKUP(J5,'TRI-2C'!$B$18:$FH$61,54,FALSE))</f>
        <v>A+</v>
      </c>
      <c r="H56" s="150"/>
      <c r="I56" s="127" t="str">
        <f t="shared" si="0"/>
        <v>A+</v>
      </c>
      <c r="J56" s="126"/>
    </row>
    <row r="57" spans="1:10" ht="12.75" customHeight="1">
      <c r="A57" s="147" t="str">
        <f>IF('TRI-2C'!$BD$13="","",'TRI-2C'!$BD$13)</f>
        <v>Participar en algunas prácticas tradicionales de su entorno disfrutando y respetando las diferentes manifestaciones culturales</v>
      </c>
      <c r="B57" s="139"/>
      <c r="C57" s="139"/>
      <c r="F57" s="128"/>
      <c r="G57" s="124" t="str">
        <f>IF(A57="","",VLOOKUP(J5,'TRI-2C'!$B$18:$FH$61,55,FALSE))</f>
        <v>A+</v>
      </c>
      <c r="I57" s="125" t="str">
        <f t="shared" si="0"/>
        <v>A+</v>
      </c>
      <c r="J57" s="128"/>
    </row>
    <row r="58" spans="1:10" ht="12.75" customHeight="1">
      <c r="A58" s="148" t="str">
        <f>IF('TRI-2C'!$BE$13="","",'TRI-2C'!$BE$13)</f>
        <v>Practicar hábitos de cuidado y conservación del medio ambiente que eviten la contaminación del aire, suelo y agua. (D.EIB.10.19.)</v>
      </c>
      <c r="B58" s="158"/>
      <c r="C58" s="158"/>
      <c r="D58" s="158"/>
      <c r="E58" s="158"/>
      <c r="F58" s="159"/>
      <c r="G58" s="122" t="str">
        <f>IF(A58="","",VLOOKUP(J5,'TRI-2C'!$B$18:$FH$61,56,FALSE))</f>
        <v>A+</v>
      </c>
      <c r="H58" s="150"/>
      <c r="I58" s="127" t="str">
        <f t="shared" si="0"/>
        <v>A+</v>
      </c>
      <c r="J58" s="126"/>
    </row>
    <row r="59" spans="1:10" ht="12.75" customHeight="1">
      <c r="A59" s="11" t="str">
        <f>IF('TRI-2C'!$BF$13="","",'TRI-2C'!$BF$13)</f>
        <v>Realizar acciones de cuidado y protección de plantas y animales de su entorno erradicando actitudes de maltrato.</v>
      </c>
      <c r="B59" s="156"/>
      <c r="C59" s="156"/>
      <c r="D59" s="156"/>
      <c r="E59" s="156"/>
      <c r="F59" s="157"/>
      <c r="G59" s="124" t="str">
        <f>IF(A59="","",VLOOKUP(J5,'TRI-2C'!$B$18:$FH$61,57,FALSE))</f>
        <v>A+</v>
      </c>
      <c r="I59" s="125" t="str">
        <f t="shared" si="0"/>
        <v>A+</v>
      </c>
      <c r="J59" s="128"/>
    </row>
    <row r="60" spans="1:10" ht="12.75" customHeight="1">
      <c r="A60" s="148" t="str">
        <f>IF('TRI-2C'!$BG$13="","",'TRI-2C'!$BG$13)</f>
        <v>Reconocer cómo las personas utilizan el dinero en su entorno familiar para satisfacer sus necesidades y deseos</v>
      </c>
      <c r="B60" s="149"/>
      <c r="C60" s="149"/>
      <c r="D60" s="150"/>
      <c r="E60" s="150"/>
      <c r="F60" s="126"/>
      <c r="G60" s="122" t="str">
        <f>IF(A60="","",VLOOKUP(J5,'TRI-2C'!$B$18:$FH$61,58,FALSE))</f>
        <v>A+</v>
      </c>
      <c r="H60" s="150"/>
      <c r="I60" s="127" t="str">
        <f t="shared" si="0"/>
        <v>A+</v>
      </c>
      <c r="J60" s="126"/>
    </row>
    <row r="61" spans="1:10" ht="12.75" customHeight="1">
      <c r="A61" s="147" t="str">
        <f>IF('TRI-2C'!$BH$13="","",'TRI-2C'!$BH$13)</f>
        <v>Reconocer las consecuencias de no cuidar sus pertenencias.</v>
      </c>
      <c r="B61" s="139"/>
      <c r="C61" s="139"/>
      <c r="F61" s="128"/>
      <c r="G61" s="124" t="str">
        <f>IF(A61="","",VLOOKUP(J5,'TRI-2C'!$B$18:$FH$61,59,FALSE))</f>
        <v>A+</v>
      </c>
      <c r="I61" s="125" t="str">
        <f t="shared" si="0"/>
        <v>A+</v>
      </c>
      <c r="J61" s="128"/>
    </row>
    <row r="62" spans="1:10" ht="12.75" customHeight="1">
      <c r="A62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62" s="149"/>
      <c r="C62" s="149"/>
      <c r="D62" s="150"/>
      <c r="E62" s="150"/>
      <c r="F62" s="126"/>
      <c r="G62" s="122" t="str">
        <f>IF(A62="","",VLOOKUP(J5,'TRI-2C'!$B$18:$FH$61,60,FALSE))</f>
        <v>A+</v>
      </c>
      <c r="H62" s="150"/>
      <c r="I62" s="127" t="str">
        <f t="shared" si="0"/>
        <v>A+</v>
      </c>
      <c r="J62" s="126"/>
    </row>
    <row r="63" spans="1:10" ht="12.75" customHeight="1">
      <c r="A63" s="164" t="str">
        <f>'BI-1T'!$A$10</f>
        <v>RELACIONES LOGICAS MATEMATICAS</v>
      </c>
      <c r="B63" s="139"/>
      <c r="C63" s="139"/>
      <c r="F63" s="128"/>
      <c r="G63" s="124" t="str">
        <f>IF(A63="","",VLOOKUP(J5,'TRI-2C'!$B$18:$FH$61,61,FALSE))</f>
        <v>A+</v>
      </c>
      <c r="I63" s="125"/>
      <c r="J63" s="128"/>
    </row>
    <row r="64" spans="1:10" ht="12.75" customHeight="1">
      <c r="A64" s="192" t="str">
        <f>IF('TRI-2C'!$BK$13="","",'TRI-2C'!$BK$13)</f>
        <v>Asociar las formas de los objetos del entorno con figuras geométricas bidimensionales</v>
      </c>
      <c r="B64" s="154"/>
      <c r="C64" s="154"/>
      <c r="D64" s="154"/>
      <c r="E64" s="154"/>
      <c r="F64" s="155"/>
      <c r="G64" s="122" t="str">
        <f>IF(A64="","",VLOOKUP(J5,'TRI-2C'!$B$18:$FH$61,62,FALSE))</f>
        <v>B+</v>
      </c>
      <c r="H64" s="150"/>
      <c r="I64" s="127" t="str">
        <f t="shared" si="0"/>
        <v>B+</v>
      </c>
      <c r="J64" s="126"/>
    </row>
    <row r="65" spans="1:10" ht="12.75" customHeight="1">
      <c r="A65" s="147" t="str">
        <f>IF('TRI-2C'!$BL$13="","",'TRI-2C'!$BL$13)</f>
        <v>Clasificar objetos con dos atributos (tamaño, color o forma).</v>
      </c>
      <c r="B65" s="139"/>
      <c r="C65" s="139"/>
      <c r="F65" s="128"/>
      <c r="G65" s="124" t="str">
        <f>IF(A65="","",VLOOKUP(J5,'TRI-2C'!$B$18:$FH$61,63,FALSE))</f>
        <v>B+</v>
      </c>
      <c r="I65" s="125" t="str">
        <f t="shared" si="0"/>
        <v>B+</v>
      </c>
      <c r="J65" s="128"/>
    </row>
    <row r="66" spans="1:10" ht="12.75" customHeight="1">
      <c r="A66" s="148" t="str">
        <f>IF('TRI-2C'!$BM$13="","",'TRI-2C'!$BM$13)</f>
        <v>Comparar y armar colecciones de más, igual y menos objetos.</v>
      </c>
      <c r="B66" s="149"/>
      <c r="C66" s="149"/>
      <c r="D66" s="150"/>
      <c r="E66" s="150"/>
      <c r="F66" s="126"/>
      <c r="G66" s="122" t="str">
        <f>IF(A66="","",VLOOKUP(J5,'TRI-2C'!$B$18:$FH$61,64,FALSE))</f>
        <v>B+</v>
      </c>
      <c r="H66" s="150"/>
      <c r="I66" s="127" t="str">
        <f t="shared" si="0"/>
        <v>B+</v>
      </c>
      <c r="J66" s="126"/>
    </row>
    <row r="67" spans="1:10" ht="12.75" customHeight="1">
      <c r="A67" s="147" t="str">
        <f>IF('TRI-2C'!$BN$13="","",'TRI-2C'!$BN$13)</f>
        <v>Comparar y ordenar secuencialmente un conjunto pequeño de objetos de acuerdo con su tamaño.</v>
      </c>
      <c r="B67" s="139"/>
      <c r="C67" s="139"/>
      <c r="F67" s="128"/>
      <c r="G67" s="124" t="str">
        <f>IF(A67="","",VLOOKUP(J5,'TRI-2C'!$B$18:$FH$61,65,FALSE))</f>
        <v>B+</v>
      </c>
      <c r="I67" s="125" t="str">
        <f t="shared" si="0"/>
        <v>B+</v>
      </c>
      <c r="J67" s="128"/>
    </row>
    <row r="68" spans="1:10" ht="12.75" customHeight="1">
      <c r="A68" s="148" t="str">
        <f>IF('TRI-2C'!$BO$13="","",'TRI-2C'!$BO$13)</f>
        <v>Comprender la relación de número-cantidad hasta el 10.</v>
      </c>
      <c r="B68" s="158"/>
      <c r="C68" s="158"/>
      <c r="D68" s="158"/>
      <c r="E68" s="158"/>
      <c r="F68" s="159"/>
      <c r="G68" s="122" t="str">
        <f>IF(A68="","",VLOOKUP(J5,'TRI-2C'!$B$18:$FH$61,66,FALSE))</f>
        <v>B+</v>
      </c>
      <c r="H68" s="150"/>
      <c r="I68" s="127" t="str">
        <f t="shared" si="0"/>
        <v>B+</v>
      </c>
      <c r="J68" s="126"/>
    </row>
    <row r="69" spans="1:10" ht="12.75" customHeight="1">
      <c r="A69" s="11" t="str">
        <f>IF('TRI-2C'!$BP$13="","",'TRI-2C'!$BP$13)</f>
        <v>Comprender la relación del numeral (representación simbólica del número) con la cantidad hasta el 5.</v>
      </c>
      <c r="B69" s="156"/>
      <c r="C69" s="156"/>
      <c r="D69" s="156"/>
      <c r="E69" s="156"/>
      <c r="F69" s="157"/>
      <c r="G69" s="124" t="str">
        <f>IF(A69="","",VLOOKUP(J5,'TRI-2C'!$B$18:$FH$61,67,FALSE))</f>
        <v>B+</v>
      </c>
      <c r="I69" s="125" t="str">
        <f t="shared" si="0"/>
        <v>B+</v>
      </c>
      <c r="J69" s="128"/>
    </row>
    <row r="70" spans="1:10" ht="12.75" customHeight="1">
      <c r="A70" s="148" t="str">
        <f>IF('TRI-2C'!$BQ$13="","",'TRI-2C'!$BQ$13)</f>
        <v>Contar oralmente del 1 al 15 con secuencia numérica.</v>
      </c>
      <c r="B70" s="149"/>
      <c r="C70" s="149"/>
      <c r="D70" s="150"/>
      <c r="E70" s="150"/>
      <c r="F70" s="126"/>
      <c r="G70" s="122" t="str">
        <f>IF(A70="","",VLOOKUP(J5,'TRI-2C'!$B$18:$FH$61,68,FALSE))</f>
        <v>B+</v>
      </c>
      <c r="H70" s="150"/>
      <c r="I70" s="127" t="str">
        <f t="shared" si="0"/>
        <v>B+</v>
      </c>
      <c r="J70" s="126"/>
    </row>
    <row r="71" spans="1:10" ht="12.75" customHeight="1">
      <c r="A71" s="147" t="str">
        <f>IF('TRI-2C'!$BR$13="","",'TRI-2C'!$BR$13)</f>
        <v>Continuar y reproducir patrones simples con objetos concretos y representaciones gráficas.</v>
      </c>
      <c r="B71" s="139"/>
      <c r="C71" s="139"/>
      <c r="F71" s="128"/>
      <c r="G71" s="124" t="str">
        <f>IF(A71="","",VLOOKUP(J5,'TRI-2C'!$B$18:$FH$61,69,FALSE))</f>
        <v>B+</v>
      </c>
      <c r="I71" s="125" t="str">
        <f t="shared" si="0"/>
        <v>B+</v>
      </c>
      <c r="J71" s="128"/>
    </row>
    <row r="72" spans="1:10" ht="12.75" customHeight="1">
      <c r="A72" s="148" t="str">
        <f>IF('TRI-2C'!$BS$13="","",'TRI-2C'!$BS$13)</f>
        <v>Establecer la relación de correspondencia entre los elementos de colecciones de objetos.</v>
      </c>
      <c r="B72" s="149"/>
      <c r="C72" s="149"/>
      <c r="D72" s="150"/>
      <c r="E72" s="150"/>
      <c r="F72" s="126"/>
      <c r="G72" s="122" t="str">
        <f>IF(A72="","",VLOOKUP(J5,'TRI-2C'!$B$18:$FH$61,70,FALSE))</f>
        <v>B+</v>
      </c>
      <c r="H72" s="150"/>
      <c r="I72" s="127" t="str">
        <f t="shared" si="0"/>
        <v>B+</v>
      </c>
      <c r="J72" s="126"/>
    </row>
    <row r="73" spans="1:10" ht="12.75" customHeight="1">
      <c r="A73" s="147" t="str">
        <f>IF('TRI-2C'!$BT$13="","",'TRI-2C'!$BT$13)</f>
        <v>Identificar características de mañana, tarde y noche</v>
      </c>
      <c r="B73" s="139"/>
      <c r="C73" s="139"/>
      <c r="F73" s="128"/>
      <c r="G73" s="124" t="str">
        <f>IF(A73="","",VLOOKUP(J5,'TRI-2C'!$B$18:$FH$61,71,FALSE))</f>
        <v>B+</v>
      </c>
      <c r="I73" s="125" t="str">
        <f t="shared" ref="I73:I136" si="1">IF(G73="","",G73)</f>
        <v>B+</v>
      </c>
      <c r="J73" s="128"/>
    </row>
    <row r="74" spans="1:10" ht="12.75" customHeight="1">
      <c r="A74" s="192" t="str">
        <f>IF('TRI-2C'!$BU$13="","",'TRI-2C'!$BU$13)</f>
        <v>Identificar en los objetos las nociones de medida: largo/ corto, grueso/delgado.</v>
      </c>
      <c r="B74" s="154"/>
      <c r="C74" s="154"/>
      <c r="D74" s="154"/>
      <c r="E74" s="154"/>
      <c r="F74" s="155"/>
      <c r="G74" s="122" t="str">
        <f>IF(A74="","",VLOOKUP(J5,'TRI-2C'!$B$18:$FH$61,72,FALSE))</f>
        <v>B+</v>
      </c>
      <c r="H74" s="150"/>
      <c r="I74" s="127" t="str">
        <f t="shared" si="1"/>
        <v>B+</v>
      </c>
      <c r="J74" s="126"/>
    </row>
    <row r="75" spans="1:10" ht="12.75" customHeight="1">
      <c r="A75" s="147" t="str">
        <f>IF('TRI-2C'!$BV$13="","",'TRI-2C'!$BV$13)</f>
        <v>Identificar figuras geométricas básicas: círculo, cuadrado y triángulo en objetos del entorno y en representaciones gráficas.</v>
      </c>
      <c r="B75" s="139"/>
      <c r="C75" s="139"/>
      <c r="F75" s="128"/>
      <c r="G75" s="124" t="str">
        <f>IF(A75="","",VLOOKUP(J5,'TRI-2C'!$B$18:$FH$61,73,FALSE))</f>
        <v>B+</v>
      </c>
      <c r="I75" s="125" t="str">
        <f t="shared" si="1"/>
        <v>B+</v>
      </c>
      <c r="J75" s="128"/>
    </row>
    <row r="76" spans="1:10" ht="12.75" customHeight="1">
      <c r="A76" s="148" t="str">
        <f>IF('TRI-2C'!$BW$13="","",'TRI-2C'!$BW$13)</f>
        <v>Identificar la diferencia entre lo que se desea y lo que se necesita</v>
      </c>
      <c r="B76" s="149"/>
      <c r="C76" s="149"/>
      <c r="D76" s="150"/>
      <c r="E76" s="150"/>
      <c r="F76" s="126"/>
      <c r="G76" s="122" t="str">
        <f>IF(A76="","",VLOOKUP(J5,'TRI-2C'!$B$18:$FH$61,74,FALSE))</f>
        <v>B+</v>
      </c>
      <c r="H76" s="150"/>
      <c r="I76" s="127" t="str">
        <f t="shared" si="1"/>
        <v>B+</v>
      </c>
      <c r="J76" s="126"/>
    </row>
    <row r="77" spans="1:10" ht="12.75" customHeight="1">
      <c r="A77" s="147" t="str">
        <f>IF('TRI-2C'!$BX$13="","",'TRI-2C'!$BX$13)</f>
        <v>Identificar las nociones de tiempo en acciones que siceden antes, ahora y después</v>
      </c>
      <c r="B77" s="139"/>
      <c r="C77" s="139"/>
      <c r="F77" s="128"/>
      <c r="G77" s="124" t="str">
        <f>IF(A77="","",VLOOKUP(J5,'TRI-2C'!$B$18:$FH$61,75,FALSE))</f>
        <v>B+</v>
      </c>
      <c r="I77" s="125" t="str">
        <f t="shared" si="1"/>
        <v>B+</v>
      </c>
      <c r="J77" s="128"/>
    </row>
    <row r="78" spans="1:10" ht="12.75" customHeight="1">
      <c r="A78" s="148" t="str">
        <f>IF('TRI-2C'!$BY$13="","",'TRI-2C'!$BY$13)</f>
        <v>Identificar los números de emergencia a través de actividades lúdicas, y reconocer cuándo pedir ayuda en situaciones sencillas.</v>
      </c>
      <c r="B78" s="158"/>
      <c r="C78" s="158"/>
      <c r="D78" s="158"/>
      <c r="E78" s="158"/>
      <c r="F78" s="159"/>
      <c r="G78" s="122" t="str">
        <f>IF(A78="","",VLOOKUP(J5,'TRI-2C'!$B$18:$FH$61,76,FALSE))</f>
        <v>B+</v>
      </c>
      <c r="H78" s="150"/>
      <c r="I78" s="127" t="str">
        <f t="shared" si="1"/>
        <v>B+</v>
      </c>
      <c r="J78" s="126"/>
    </row>
    <row r="79" spans="1:10" ht="12.75" customHeight="1">
      <c r="A79" s="11" t="str">
        <f>IF('TRI-2C'!$BZ$13="","",'TRI-2C'!$BZ$13)</f>
        <v>Identificar semejanzas y diferencias en objetos del entorno con criterios de forma, color y tamaño</v>
      </c>
      <c r="B79" s="156"/>
      <c r="C79" s="156"/>
      <c r="D79" s="156"/>
      <c r="E79" s="156"/>
      <c r="F79" s="157"/>
      <c r="G79" s="124" t="str">
        <f>IF(A79="","",VLOOKUP(J5,'TRI-2C'!$B$18:$FH$61,77,FALSE))</f>
        <v>B+</v>
      </c>
      <c r="I79" s="125" t="str">
        <f t="shared" si="1"/>
        <v>B+</v>
      </c>
      <c r="J79" s="128"/>
    </row>
    <row r="80" spans="1:10" ht="12.75" customHeight="1">
      <c r="A80" s="148" t="str">
        <f>IF('TRI-2C'!$CA$13="","",'TRI-2C'!$CA$13)</f>
        <v>Ordenar en secuencias lógica sucesos de hasta cinco eventos en representaciones gráficas de sus actividades de la rutina diaria y en escenas de cuentos</v>
      </c>
      <c r="B80" s="149"/>
      <c r="C80" s="149"/>
      <c r="D80" s="150"/>
      <c r="E80" s="150"/>
      <c r="F80" s="126"/>
      <c r="G80" s="122" t="str">
        <f>IF(A80="","",VLOOKUP(J5,'TRI-2C'!$B$18:$FH$61,78,FALSE))</f>
        <v>B+</v>
      </c>
      <c r="H80" s="150"/>
      <c r="I80" s="127" t="str">
        <f t="shared" si="1"/>
        <v>B+</v>
      </c>
      <c r="J80" s="126"/>
    </row>
    <row r="81" spans="1:10" ht="12.75" customHeight="1">
      <c r="A81" s="147" t="str">
        <f>IF('TRI-2C'!$CB$13="","",'TRI-2C'!$CB$13)</f>
        <v>Reconocer billetes y monedas en situaciones de la vida real</v>
      </c>
      <c r="B81" s="139"/>
      <c r="C81" s="139"/>
      <c r="F81" s="128"/>
      <c r="G81" s="124" t="str">
        <f>IF(A81="","",VLOOKUP(J5,'TRI-2C'!$B$18:$FH$61,79,FALSE))</f>
        <v>B+</v>
      </c>
      <c r="I81" s="125" t="str">
        <f t="shared" si="1"/>
        <v>B+</v>
      </c>
      <c r="J81" s="128"/>
    </row>
    <row r="82" spans="1:10" ht="12.75" customHeight="1">
      <c r="A82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82" s="149"/>
      <c r="C82" s="149"/>
      <c r="D82" s="150"/>
      <c r="E82" s="150"/>
      <c r="F82" s="126"/>
      <c r="G82" s="122" t="str">
        <f>IF(A82="","",VLOOKUP(J5,'TRI-2C'!$B$18:$FH$61,80,FALSE))</f>
        <v>B+</v>
      </c>
      <c r="H82" s="150"/>
      <c r="I82" s="127" t="str">
        <f t="shared" si="1"/>
        <v>B+</v>
      </c>
      <c r="J82" s="126"/>
    </row>
    <row r="83" spans="1:10" ht="12.75" customHeight="1">
      <c r="A83" s="147" t="str">
        <f>IF('TRI-2C'!$CD$13="","",'TRI-2C'!$CD$13)</f>
        <v>Reconocer los colores secundarios en objetos e imágenes del entorno.</v>
      </c>
      <c r="B83" s="139"/>
      <c r="C83" s="139"/>
      <c r="F83" s="128"/>
      <c r="G83" s="124" t="str">
        <f>IF(A83="","",VLOOKUP(J5,'TRI-2C'!$B$18:$FH$61,81,FALSE))</f>
        <v>B+</v>
      </c>
      <c r="I83" s="125" t="str">
        <f t="shared" si="1"/>
        <v>B+</v>
      </c>
      <c r="J83" s="128"/>
    </row>
    <row r="84" spans="1:10" ht="12.75" customHeight="1">
      <c r="A84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84" s="154"/>
      <c r="C84" s="154"/>
      <c r="D84" s="154"/>
      <c r="E84" s="154"/>
      <c r="F84" s="155"/>
      <c r="G84" s="122" t="str">
        <f>IF(A84="","",VLOOKUP(J5,'TRI-2C'!$B$18:$FH$61,82,FALSE))</f>
        <v>B+</v>
      </c>
      <c r="H84" s="150"/>
      <c r="I84" s="127" t="str">
        <f t="shared" si="1"/>
        <v>B+</v>
      </c>
      <c r="J84" s="126"/>
    </row>
    <row r="85" spans="1:10" ht="12.75" customHeight="1">
      <c r="A85" s="147" t="str">
        <f>IF('TRI-2C'!$CF$13="","",'TRI-2C'!$CF$13)</f>
        <v>Relacionar las distintas formas de adquirir dinero con el trabajo y el esfuerzo.</v>
      </c>
      <c r="B85" s="139"/>
      <c r="C85" s="139"/>
      <c r="F85" s="128"/>
      <c r="G85" s="124" t="str">
        <f>IF(A85="","",VLOOKUP(J5,'TRI-2C'!$B$18:$FH$61,83,FALSE))</f>
        <v>B+</v>
      </c>
      <c r="I85" s="125" t="str">
        <f t="shared" si="1"/>
        <v>B+</v>
      </c>
      <c r="J85" s="128"/>
    </row>
    <row r="86" spans="1:10" ht="12.75" customHeight="1">
      <c r="A86" s="165" t="str">
        <f>'BI-1T'!$A$11</f>
        <v>COMPRENSIÓN Y EXPRESION DEL LENGUAJE</v>
      </c>
      <c r="B86" s="149"/>
      <c r="C86" s="149"/>
      <c r="D86" s="150"/>
      <c r="E86" s="150"/>
      <c r="F86" s="126"/>
      <c r="G86" s="122" t="str">
        <f>IF(A86="","",VLOOKUP(J5,'TRI-2C'!$B$18:$FH$61,84,FALSE))</f>
        <v>B+</v>
      </c>
      <c r="H86" s="150"/>
      <c r="I86" s="127"/>
      <c r="J86" s="126"/>
    </row>
    <row r="87" spans="1:10" ht="12.75" customHeight="1">
      <c r="A87" s="147" t="str">
        <f>IF('TRI-2C'!$CH$13="","",'TRI-2C'!$CH$13)</f>
        <v>Asociar la imagen de la portada con el título de los cuentos conocidos.</v>
      </c>
      <c r="B87" s="139"/>
      <c r="C87" s="139"/>
      <c r="F87" s="128"/>
      <c r="G87" s="124" t="str">
        <f>IF(A87="","",VLOOKUP(J5,'TRI-2C'!$B$18:$FH$61,85,FALSE))</f>
        <v>A+</v>
      </c>
      <c r="I87" s="125" t="str">
        <f t="shared" si="1"/>
        <v>A+</v>
      </c>
      <c r="J87" s="128"/>
    </row>
    <row r="88" spans="1:10" ht="12.75" customHeight="1">
      <c r="A88" s="148" t="str">
        <f>IF('TRI-2C'!$CI$13="","",'TRI-2C'!$CI$13)</f>
        <v>Colaborar en la creación de textos colectivos con la ayuda del docente.</v>
      </c>
      <c r="B88" s="158"/>
      <c r="C88" s="158"/>
      <c r="D88" s="158"/>
      <c r="E88" s="158"/>
      <c r="F88" s="159"/>
      <c r="G88" s="122" t="str">
        <f>IF(A88="","",VLOOKUP(J5,'TRI-2C'!$B$18:$FH$61,86,FALSE))</f>
        <v>A+</v>
      </c>
      <c r="H88" s="150"/>
      <c r="I88" s="127" t="str">
        <f t="shared" si="1"/>
        <v>A+</v>
      </c>
      <c r="J88" s="126"/>
    </row>
    <row r="89" spans="1:10" ht="12.75" customHeight="1">
      <c r="A89" s="11" t="str">
        <f>IF('TRI-2C'!$CJ$13="","",'TRI-2C'!$CJ$13)</f>
        <v>Comprender el derecho propio y de las otras personas a decir que no como una respuesta válida y respetable.</v>
      </c>
      <c r="B89" s="156"/>
      <c r="C89" s="156"/>
      <c r="D89" s="156"/>
      <c r="E89" s="156"/>
      <c r="F89" s="157"/>
      <c r="G89" s="124" t="str">
        <f>IF(A89="","",VLOOKUP(J5,'TRI-2C'!$B$18:$FH$61,87,FALSE))</f>
        <v>A+</v>
      </c>
      <c r="I89" s="125" t="str">
        <f t="shared" si="1"/>
        <v>A+</v>
      </c>
      <c r="J89" s="128"/>
    </row>
    <row r="90" spans="1:10" ht="12.75" customHeight="1">
      <c r="A90" s="148" t="str">
        <f>IF('TRI-2C'!$CK$13="","",'TRI-2C'!$CK$13)</f>
        <v>Comunicarse a través de dibujos de objetos con detalles que lo vuelven identificables, como representación simbólica de sus ideas.</v>
      </c>
      <c r="B90" s="149"/>
      <c r="C90" s="149"/>
      <c r="D90" s="150"/>
      <c r="E90" s="150"/>
      <c r="F90" s="126"/>
      <c r="G90" s="122" t="str">
        <f>IF(A90="","",VLOOKUP(J5,'TRI-2C'!$B$18:$FH$61,88,FALSE))</f>
        <v>A+</v>
      </c>
      <c r="H90" s="150"/>
      <c r="I90" s="127" t="str">
        <f t="shared" si="1"/>
        <v>A+</v>
      </c>
      <c r="J90" s="126"/>
    </row>
    <row r="91" spans="1:10" ht="12.75" customHeight="1">
      <c r="A91" s="147" t="str">
        <f>IF('TRI-2C'!$CL$13="","",'TRI-2C'!$CL$13)</f>
        <v>Comunicarse incorporando palabras nuevas a su vocabulario en función de los ambientes y experiencias en las que interactúa.</v>
      </c>
      <c r="B91" s="139"/>
      <c r="C91" s="139"/>
      <c r="F91" s="128"/>
      <c r="G91" s="124" t="str">
        <f>IF(A91="","",VLOOKUP(J5,'TRI-2C'!$B$18:$FH$61,89,FALSE))</f>
        <v>A+</v>
      </c>
      <c r="I91" s="125" t="str">
        <f t="shared" si="1"/>
        <v>A+</v>
      </c>
      <c r="J91" s="128"/>
    </row>
    <row r="92" spans="1:10" ht="12.75" customHeight="1">
      <c r="A92" s="148" t="str">
        <f>IF('TRI-2C'!$CM$13="","",'TRI-2C'!$CM$13)</f>
        <v>Contar un cuento en base a sus imágenes a partir de la portada y siguiendo la secuencia de las páginas.</v>
      </c>
      <c r="B92" s="149"/>
      <c r="C92" s="149"/>
      <c r="D92" s="150"/>
      <c r="E92" s="150"/>
      <c r="F92" s="126"/>
      <c r="G92" s="122" t="str">
        <f>IF(A92="","",VLOOKUP(J5,'TRI-2C'!$B$18:$FH$61,90,FALSE))</f>
        <v>A+</v>
      </c>
      <c r="H92" s="150"/>
      <c r="I92" s="127" t="str">
        <f t="shared" si="1"/>
        <v>A+</v>
      </c>
      <c r="J92" s="126"/>
    </row>
    <row r="93" spans="1:10" ht="12.75" customHeight="1">
      <c r="A93" s="147" t="str">
        <f>IF('TRI-2C'!$CN$13="","",'TRI-2C'!$CN$13)</f>
        <v>Describir oralmente imágenes gráficas (pictogramas) y digitales, estructurando oraciones más elaboradas que describan a los objetos que observa.</v>
      </c>
      <c r="B93" s="139"/>
      <c r="C93" s="139"/>
      <c r="F93" s="128"/>
      <c r="G93" s="124" t="str">
        <f>IF(A93="","",VLOOKUP(J5,'TRI-2C'!$B$18:$FH$61,91,FALSE))</f>
        <v>A+</v>
      </c>
      <c r="I93" s="125" t="str">
        <f t="shared" si="1"/>
        <v>A+</v>
      </c>
      <c r="J93" s="128"/>
    </row>
    <row r="94" spans="1:10" ht="12.75" customHeight="1">
      <c r="A94" s="192" t="str">
        <f>IF('TRI-2C'!$CO$13="","",'TRI-2C'!$CO$13)</f>
        <v>Describir oralmente imágenes relacionadas con los derechos de las personas en situación de movilidad</v>
      </c>
      <c r="B94" s="154"/>
      <c r="C94" s="154"/>
      <c r="D94" s="154"/>
      <c r="E94" s="154"/>
      <c r="F94" s="155"/>
      <c r="G94" s="122" t="str">
        <f>IF(A94="","",VLOOKUP(J5,'TRI-2C'!$B$18:$FH$61,92,FALSE))</f>
        <v>A+</v>
      </c>
      <c r="H94" s="150"/>
      <c r="I94" s="127" t="str">
        <f t="shared" si="1"/>
        <v>A+</v>
      </c>
      <c r="J94" s="126"/>
    </row>
    <row r="95" spans="1:10" ht="12.75" customHeight="1">
      <c r="A95" s="147" t="str">
        <f>IF('TRI-2C'!$CP$13="","",'TRI-2C'!$CP$13)</f>
        <v>Expresarse oralmente pronunciando correctamente la mayoría de las palabras puede presentarse dificultades en la pronunciación de s, y la r.</v>
      </c>
      <c r="B95" s="139"/>
      <c r="C95" s="139"/>
      <c r="F95" s="128"/>
      <c r="G95" s="124" t="str">
        <f>IF(A95="","",VLOOKUP(J5,'TRI-2C'!$B$18:$FH$61,93,FALSE))</f>
        <v>A+</v>
      </c>
      <c r="I95" s="125" t="str">
        <f t="shared" si="1"/>
        <v>A+</v>
      </c>
      <c r="J95" s="128"/>
    </row>
    <row r="96" spans="1:10" ht="12.75" customHeight="1">
      <c r="A96" s="148" t="str">
        <f>IF('TRI-2C'!$CQ$13="","",'TRI-2C'!$CQ$13)</f>
        <v>Expresarse utilizando oraciones cortas y completas manteniendo el orden de las palabras.</v>
      </c>
      <c r="B96" s="149"/>
      <c r="C96" s="149"/>
      <c r="D96" s="150"/>
      <c r="E96" s="150"/>
      <c r="F96" s="126"/>
      <c r="G96" s="122" t="str">
        <f>IF(A96="","",VLOOKUP(J5,'TRI-2C'!$B$18:$FH$61,94,FALSE))</f>
        <v>A+</v>
      </c>
      <c r="H96" s="150"/>
      <c r="I96" s="127" t="str">
        <f t="shared" si="1"/>
        <v>A+</v>
      </c>
      <c r="J96" s="126"/>
    </row>
    <row r="97" spans="1:10" ht="12.75" customHeight="1">
      <c r="A97" s="147" t="str">
        <f>IF('TRI-2C'!$CR$13="","",'TRI-2C'!$CR$13)</f>
        <v>Identificar “auditivamente” el fonema (sonido) inicial de las palabras más utilizadas.</v>
      </c>
      <c r="B97" s="139"/>
      <c r="C97" s="139"/>
      <c r="F97" s="128"/>
      <c r="G97" s="124" t="str">
        <f>IF(A97="","",VLOOKUP(J5,'TRI-2C'!$B$18:$FH$61,95,FALSE))</f>
        <v>A+</v>
      </c>
      <c r="I97" s="125" t="str">
        <f t="shared" si="1"/>
        <v>A+</v>
      </c>
      <c r="J97" s="128"/>
    </row>
    <row r="98" spans="1:10" ht="12.75" customHeight="1">
      <c r="A98" s="148" t="str">
        <f>IF('TRI-2C'!$CS$13="","",'TRI-2C'!$CS$13)</f>
        <v>Identificar una persona adulta de confianza para solicitar apoyo al enfrentar desafíos emocionales en situaciones cotidianas del entorno escolar</v>
      </c>
      <c r="B98" s="158"/>
      <c r="C98" s="158"/>
      <c r="D98" s="158"/>
      <c r="E98" s="158"/>
      <c r="F98" s="159"/>
      <c r="G98" s="122" t="str">
        <f>IF(A98="","",VLOOKUP(J5,'TRI-2C'!$B$18:$FH$61,96,FALSE))</f>
        <v>A+</v>
      </c>
      <c r="H98" s="150"/>
      <c r="I98" s="127" t="str">
        <f t="shared" si="1"/>
        <v>A+</v>
      </c>
      <c r="J98" s="126"/>
    </row>
    <row r="99" spans="1:10" ht="12.75" customHeight="1">
      <c r="A99" s="11" t="str">
        <f>IF('TRI-2C'!$CT$13="","",'TRI-2C'!$CT$13)</f>
        <v>Participar en conversaciones más complejas y largas manteniéndose dentro del tema.</v>
      </c>
      <c r="B99" s="156"/>
      <c r="C99" s="156"/>
      <c r="D99" s="156"/>
      <c r="E99" s="156"/>
      <c r="F99" s="157"/>
      <c r="G99" s="124" t="str">
        <f>IF(A99="","",VLOOKUP(J5,'TRI-2C'!$B$18:$FH$61,97,FALSE))</f>
        <v>A+</v>
      </c>
      <c r="I99" s="125" t="str">
        <f t="shared" si="1"/>
        <v>A+</v>
      </c>
      <c r="J99" s="128"/>
    </row>
    <row r="100" spans="1:10" ht="12.75" customHeight="1">
      <c r="A100" s="148" t="str">
        <f>IF('TRI-2C'!$CU$13="","",'TRI-2C'!$CU$13)</f>
        <v>Producir palabras que riman espontáneamente tomado en cuenta los sonidos finales de las mismas.</v>
      </c>
      <c r="B100" s="149"/>
      <c r="C100" s="149"/>
      <c r="D100" s="150"/>
      <c r="E100" s="150"/>
      <c r="F100" s="126"/>
      <c r="G100" s="122" t="str">
        <f>IF(A100="","",VLOOKUP(J5,'TRI-2C'!$B$18:$FH$61,98,FALSE))</f>
        <v>A+</v>
      </c>
      <c r="H100" s="150"/>
      <c r="I100" s="127" t="str">
        <f t="shared" si="1"/>
        <v>A+</v>
      </c>
      <c r="J100" s="126"/>
    </row>
    <row r="101" spans="1:10" ht="12.75" customHeight="1">
      <c r="A101" s="147" t="str">
        <f>IF('TRI-2C'!$CV$13="","",'TRI-2C'!$CV$13)</f>
        <v>Realizar modificaciones del contenido de un cuento relatado por el adulto, cambiando partes del él como: acciones y final.</v>
      </c>
      <c r="B101" s="139"/>
      <c r="C101" s="139"/>
      <c r="F101" s="128"/>
      <c r="G101" s="124" t="str">
        <f>IF(A101="","",VLOOKUP(J5,'TRI-2C'!$B$18:$FH$61,99,FALSE))</f>
        <v>A+</v>
      </c>
      <c r="I101" s="125" t="str">
        <f t="shared" si="1"/>
        <v>A+</v>
      </c>
      <c r="J101" s="128"/>
    </row>
    <row r="102" spans="1:10" ht="12.75" customHeight="1">
      <c r="A102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02" s="149"/>
      <c r="C102" s="149"/>
      <c r="D102" s="150"/>
      <c r="E102" s="150"/>
      <c r="F102" s="126"/>
      <c r="G102" s="122" t="str">
        <f>IF(A102="","",VLOOKUP(J5,'TRI-2C'!$B$18:$FH$61,100,FALSE))</f>
        <v>A+</v>
      </c>
      <c r="H102" s="150"/>
      <c r="I102" s="127" t="str">
        <f t="shared" si="1"/>
        <v>A+</v>
      </c>
      <c r="J102" s="126"/>
    </row>
    <row r="103" spans="1:10" ht="12.75" customHeight="1">
      <c r="A103" s="147" t="str">
        <f>IF('TRI-2C'!$CX$13="","",'TRI-2C'!$CX$13)</f>
        <v>Reconocer etiquetas y rótulos de su entorno inmediato y los “lee”.</v>
      </c>
      <c r="B103" s="139"/>
      <c r="C103" s="139"/>
      <c r="F103" s="128"/>
      <c r="G103" s="124" t="str">
        <f>IF(A103="","",VLOOKUP(J5,'TRI-2C'!$B$18:$FH$61,101,FALSE))</f>
        <v>A+</v>
      </c>
      <c r="I103" s="125" t="str">
        <f t="shared" si="1"/>
        <v>A+</v>
      </c>
      <c r="J103" s="128"/>
    </row>
    <row r="104" spans="1:10" ht="12.75" customHeight="1">
      <c r="A104" s="192" t="str">
        <f>IF('TRI-2C'!$CY$13="","",'TRI-2C'!$CY$13)</f>
        <v>Relatar cuentos, narrados por el adulto, manteniendo la secuencia, sin la ayuda del paratexto.</v>
      </c>
      <c r="B104" s="154"/>
      <c r="C104" s="154"/>
      <c r="D104" s="154"/>
      <c r="E104" s="154"/>
      <c r="F104" s="155"/>
      <c r="G104" s="122" t="str">
        <f>IF(A104="","",VLOOKUP(J5,'TRI-2C'!$B$18:$FH$61,102,FALSE))</f>
        <v>A+</v>
      </c>
      <c r="H104" s="150"/>
      <c r="I104" s="127" t="str">
        <f t="shared" si="1"/>
        <v>A+</v>
      </c>
      <c r="J104" s="126"/>
    </row>
    <row r="105" spans="1:10" ht="12.75" customHeight="1">
      <c r="A105" s="147" t="str">
        <f>IF('TRI-2C'!$CZ$13="","",'TRI-2C'!$CZ$13)</f>
        <v>Reproducir trabalenguas sencillos, adivinanzas, canciones y poemas cortos, mejorando su pronunciación y potenciando su capacidad imaginativa.</v>
      </c>
      <c r="B105" s="139"/>
      <c r="C105" s="139"/>
      <c r="F105" s="128"/>
      <c r="G105" s="124" t="str">
        <f>IF(A105="","",VLOOKUP(J5,'TRI-2C'!$B$18:$FH$61,103,FALSE))</f>
        <v>A+</v>
      </c>
      <c r="I105" s="125" t="str">
        <f t="shared" si="1"/>
        <v>A+</v>
      </c>
      <c r="J105" s="128"/>
    </row>
    <row r="106" spans="1:10" ht="12.75" customHeight="1">
      <c r="A106" s="148" t="str">
        <f>IF('TRI-2C'!$DA$13="","",'TRI-2C'!$DA$13)</f>
        <v>Responder preguntas sobre un texto narrado por el adulto, relacionadas a los personajes y acciones principales.</v>
      </c>
      <c r="B106" s="149"/>
      <c r="C106" s="149"/>
      <c r="D106" s="150"/>
      <c r="E106" s="150"/>
      <c r="F106" s="126"/>
      <c r="G106" s="122" t="str">
        <f>IF(A106="","",VLOOKUP(J5,'TRI-2C'!$B$18:$FH$61,104,FALSE))</f>
        <v>A+</v>
      </c>
      <c r="H106" s="150"/>
      <c r="I106" s="127" t="str">
        <f t="shared" si="1"/>
        <v>A+</v>
      </c>
      <c r="J106" s="126"/>
    </row>
    <row r="107" spans="1:10" ht="12.75" customHeight="1">
      <c r="A107" s="147" t="str">
        <f>IF('TRI-2C'!$DB$13="","",'TRI-2C'!$DB$13)</f>
        <v>Seguir instrucciones sencillas que involucren la ejecución de tres o más actividades</v>
      </c>
      <c r="B107" s="139"/>
      <c r="C107" s="139"/>
      <c r="F107" s="128"/>
      <c r="G107" s="124" t="str">
        <f>IF(A107="","",VLOOKUP(J5,'TRI-2C'!$B$18:$FH$61,105,FALSE))</f>
        <v>A+</v>
      </c>
      <c r="I107" s="125" t="str">
        <f t="shared" si="1"/>
        <v>A+</v>
      </c>
      <c r="J107" s="128"/>
    </row>
    <row r="108" spans="1:10" ht="12.75" customHeight="1">
      <c r="A108" s="165" t="str">
        <f>'BI-1T'!$A$12</f>
        <v>EXPRESIÓN ARTISTICA</v>
      </c>
      <c r="B108" s="158"/>
      <c r="C108" s="158"/>
      <c r="D108" s="158"/>
      <c r="E108" s="158"/>
      <c r="F108" s="159"/>
      <c r="G108" s="122" t="str">
        <f>IF(A108="","",VLOOKUP(J5,'TRI-2C'!$B$18:$FH$61,106,FALSE))</f>
        <v>A+</v>
      </c>
      <c r="H108" s="150"/>
      <c r="I108" s="127"/>
      <c r="J108" s="126"/>
    </row>
    <row r="109" spans="1:10" ht="12.75" customHeight="1">
      <c r="A109" s="11" t="str">
        <f>IF('TRI-2C'!$DD$13="","",'TRI-2C'!$DD$13)</f>
        <v>Cantar canciones siguiendo el ritmo y coordinando con las expresiones de su cuerpo.</v>
      </c>
      <c r="B109" s="156"/>
      <c r="C109" s="156"/>
      <c r="D109" s="156"/>
      <c r="E109" s="156"/>
      <c r="F109" s="157"/>
      <c r="G109" s="124" t="str">
        <f>IF(A109="","",VLOOKUP(J5,'TRI-2C'!$B$18:$FH$61,107,FALSE))</f>
        <v>A+</v>
      </c>
      <c r="I109" s="125" t="str">
        <f t="shared" si="1"/>
        <v>A+</v>
      </c>
      <c r="J109" s="128"/>
    </row>
    <row r="110" spans="1:10" ht="12.75" customHeight="1">
      <c r="A110" s="148" t="str">
        <f>IF('TRI-2C'!$DE$13="","",'TRI-2C'!$DE$13)</f>
        <v>Comunicar de manera escrita sus ideas intentando imitar letras o formas parecidas a letras.</v>
      </c>
      <c r="B110" s="149"/>
      <c r="C110" s="149"/>
      <c r="D110" s="150"/>
      <c r="E110" s="150"/>
      <c r="F110" s="126"/>
      <c r="G110" s="122" t="str">
        <f>IF(A110="","",VLOOKUP(J5,'TRI-2C'!$B$18:$FH$61,108,FALSE))</f>
        <v>A+</v>
      </c>
      <c r="H110" s="150"/>
      <c r="I110" s="127" t="str">
        <f t="shared" si="1"/>
        <v>A+</v>
      </c>
      <c r="J110" s="126"/>
    </row>
    <row r="111" spans="1:10" ht="12.75" customHeight="1">
      <c r="A111" s="147" t="str">
        <f>IF('TRI-2C'!$DF$13="","",'TRI-2C'!$DF$13)</f>
        <v>Ejecutar patrones de más de dos ritmos con partes del cuerpo y elementos o instrumentos sonoros.</v>
      </c>
      <c r="B111" s="139"/>
      <c r="C111" s="139"/>
      <c r="F111" s="128"/>
      <c r="G111" s="124" t="str">
        <f>IF(A111="","",VLOOKUP(J5,'TRI-2C'!$B$18:$FH$61,109,FALSE))</f>
        <v>A+</v>
      </c>
      <c r="I111" s="125" t="str">
        <f t="shared" si="1"/>
        <v>A+</v>
      </c>
      <c r="J111" s="128"/>
    </row>
    <row r="112" spans="1:10" ht="12.75" customHeight="1">
      <c r="A112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112" s="149"/>
      <c r="C112" s="149"/>
      <c r="D112" s="150"/>
      <c r="E112" s="150"/>
      <c r="F112" s="126"/>
      <c r="G112" s="122" t="str">
        <f>IF(A112="","",VLOOKUP(J5,'TRI-2C'!$B$18:$FH$61,110,FALSE))</f>
        <v>A+</v>
      </c>
      <c r="H112" s="150"/>
      <c r="I112" s="127" t="str">
        <f t="shared" si="1"/>
        <v>A+</v>
      </c>
      <c r="J112" s="126"/>
    </row>
    <row r="113" spans="1:10" ht="12.75" customHeight="1">
      <c r="A113" s="147" t="str">
        <f>IF('TRI-2C'!$DH$13="","",'TRI-2C'!$DH$13)</f>
        <v>Expresar su opinión al observar una obra artística relacionada a la plástica o a la escultura.</v>
      </c>
      <c r="B113" s="139"/>
      <c r="C113" s="139"/>
      <c r="F113" s="128"/>
      <c r="G113" s="124" t="str">
        <f>IF(A113="","",VLOOKUP(J5,'TRI-2C'!$B$18:$FH$61,111,FALSE))</f>
        <v>A+</v>
      </c>
      <c r="I113" s="125" t="str">
        <f t="shared" si="1"/>
        <v>A+</v>
      </c>
      <c r="J113" s="128"/>
    </row>
    <row r="114" spans="1:10" ht="12.75" customHeight="1">
      <c r="A114" s="192" t="str">
        <f>IF('TRI-2C'!$DI$13="","",'TRI-2C'!$DI$13)</f>
        <v>Expresar sus vivencias y experiencias a través del dibujo libre.</v>
      </c>
      <c r="B114" s="154"/>
      <c r="C114" s="154"/>
      <c r="D114" s="154"/>
      <c r="E114" s="154"/>
      <c r="F114" s="155"/>
      <c r="G114" s="122" t="str">
        <f>IF(A114="","",VLOOKUP(J5,'TRI-2C'!$B$18:$FH$61,112,FALSE))</f>
        <v>A+</v>
      </c>
      <c r="H114" s="150"/>
      <c r="I114" s="127" t="str">
        <f t="shared" si="1"/>
        <v>A+</v>
      </c>
      <c r="J114" s="126"/>
    </row>
    <row r="115" spans="1:10" ht="12.75" customHeight="1">
      <c r="A115" s="147" t="str">
        <f>IF('TRI-2C'!$DJ$13="","",'TRI-2C'!$DJ$13)</f>
        <v>Mantener el ritmo y las secuencias de pasos sencillos durante la ejecución de coreografías.</v>
      </c>
      <c r="B115" s="139"/>
      <c r="C115" s="139"/>
      <c r="F115" s="128"/>
      <c r="G115" s="124" t="str">
        <f>IF(A115="","",VLOOKUP(J5,'TRI-2C'!$B$18:$FH$61,113,FALSE))</f>
        <v>A+</v>
      </c>
      <c r="I115" s="125" t="str">
        <f t="shared" si="1"/>
        <v>A+</v>
      </c>
      <c r="J115" s="128"/>
    </row>
    <row r="116" spans="1:10" ht="12.75" customHeight="1">
      <c r="A116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16" s="149"/>
      <c r="C116" s="149"/>
      <c r="D116" s="150"/>
      <c r="E116" s="150"/>
      <c r="F116" s="126"/>
      <c r="G116" s="122" t="str">
        <f>IF(A116="","",VLOOKUP(J5,'TRI-2C'!$B$18:$FH$61,114,FALSE))</f>
        <v>A+</v>
      </c>
      <c r="H116" s="150"/>
      <c r="I116" s="127" t="str">
        <f t="shared" si="1"/>
        <v>A+</v>
      </c>
      <c r="J116" s="126"/>
    </row>
    <row r="117" spans="1:10" ht="12.75" customHeight="1">
      <c r="A117" s="147" t="str">
        <f>IF('TRI-2C'!$DL$13="","",'TRI-2C'!$DL$13)</f>
        <v>Participar en dramatizaciones, asumiendo roles de diferentes personas del entorno y de personajes de cuentos e historietas.</v>
      </c>
      <c r="B117" s="139"/>
      <c r="C117" s="139"/>
      <c r="F117" s="128"/>
      <c r="G117" s="124" t="str">
        <f>IF(A117="","",VLOOKUP(J5,'TRI-2C'!$B$18:$FH$61,115,FALSE))</f>
        <v>A+</v>
      </c>
      <c r="I117" s="125" t="str">
        <f t="shared" si="1"/>
        <v>A+</v>
      </c>
      <c r="J117" s="128"/>
    </row>
    <row r="118" spans="1:10" ht="12.75" customHeight="1">
      <c r="A118" s="148" t="str">
        <f>IF('TRI-2C'!$DM$13="","",'TRI-2C'!$DM$13)</f>
        <v>Participar en rondas populares, bailes y juegos tradicionales, asumiendo los roles y respetando las reglas.</v>
      </c>
      <c r="B118" s="158"/>
      <c r="C118" s="158"/>
      <c r="D118" s="158"/>
      <c r="E118" s="158"/>
      <c r="F118" s="159"/>
      <c r="G118" s="122" t="str">
        <f>IF(A118="","",VLOOKUP(J5,'TRI-2C'!$B$18:$FH$61,116,FALSE))</f>
        <v>A+</v>
      </c>
      <c r="H118" s="150"/>
      <c r="I118" s="127" t="str">
        <f t="shared" si="1"/>
        <v>A+</v>
      </c>
      <c r="J118" s="126"/>
    </row>
    <row r="119" spans="1:10" ht="12.75" customHeight="1">
      <c r="A119" s="11" t="str">
        <f>IF('TRI-2C'!$DN$13="","",'TRI-2C'!$DN$13)</f>
        <v>Realizar actividades creativas utilizando las técnicas grafo plásticas con variedad de materiales.</v>
      </c>
      <c r="B119" s="156"/>
      <c r="C119" s="156"/>
      <c r="D119" s="156"/>
      <c r="E119" s="156"/>
      <c r="F119" s="157"/>
      <c r="G119" s="124" t="str">
        <f>IF(A119="","",VLOOKUP(J5,'TRI-2C'!$B$18:$FH$61,117,FALSE))</f>
        <v>A+</v>
      </c>
      <c r="I119" s="125" t="str">
        <f t="shared" si="1"/>
        <v>A+</v>
      </c>
      <c r="J119" s="128"/>
    </row>
    <row r="120" spans="1:10" ht="12.75" customHeight="1">
      <c r="A120" s="165" t="str">
        <f>'BI-1T'!$A$13</f>
        <v>EXPRESION CORPORAL Y MOTRICIDAD</v>
      </c>
      <c r="B120" s="149"/>
      <c r="C120" s="149"/>
      <c r="D120" s="150"/>
      <c r="E120" s="150"/>
      <c r="F120" s="126"/>
      <c r="G120" s="122" t="str">
        <f>IF(A120="","",VLOOKUP(J5,'TRI-2C'!$B$18:$FH$61,118,FALSE))</f>
        <v>A+</v>
      </c>
      <c r="H120" s="150"/>
      <c r="I120" s="127"/>
      <c r="J120" s="126"/>
    </row>
    <row r="121" spans="1:10" ht="12.75" customHeight="1">
      <c r="A121" s="147" t="str">
        <f>IF('TRI-2C'!$DP$13="","",'TRI-2C'!$DP$13)</f>
        <v>Caminar y correr con soltura y seguridad manteniendo el equilibrio a diferentes distancias, orientaciones y ritmos en espacios parciales.</v>
      </c>
      <c r="B121" s="139"/>
      <c r="C121" s="139"/>
      <c r="F121" s="128"/>
      <c r="G121" s="124" t="str">
        <f>IF(A121="","",VLOOKUP(J5,'TRI-2C'!$B$18:$FH$61,119,FALSE))</f>
        <v>A+</v>
      </c>
      <c r="I121" s="125" t="str">
        <f t="shared" si="1"/>
        <v>A+</v>
      </c>
      <c r="J121" s="128"/>
    </row>
    <row r="122" spans="1:10" ht="12.75" customHeight="1">
      <c r="A122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122" s="149"/>
      <c r="C122" s="149"/>
      <c r="D122" s="150"/>
      <c r="E122" s="150"/>
      <c r="F122" s="126"/>
      <c r="G122" s="122" t="str">
        <f>IF(A122="","",VLOOKUP(J5,'TRI-2C'!$B$18:$FH$61,120,FALSE))</f>
        <v>A+</v>
      </c>
      <c r="H122" s="150"/>
      <c r="I122" s="127" t="str">
        <f t="shared" si="1"/>
        <v>A+</v>
      </c>
      <c r="J122" s="126"/>
    </row>
    <row r="123" spans="1:10" ht="12.75" customHeight="1">
      <c r="A123" s="147" t="str">
        <f>IF('TRI-2C'!$DR$13="","",'TRI-2C'!$DR$13)</f>
        <v>Discriminar sonidos onomatopéyicos y diferencia los sonidos naturales de los artificiales</v>
      </c>
      <c r="B123" s="139"/>
      <c r="C123" s="139"/>
      <c r="F123" s="128"/>
      <c r="G123" s="124" t="str">
        <f>IF(A123="","",VLOOKUP(J5,'TRI-2C'!$B$18:$FH$61,121,FALSE))</f>
        <v>A+</v>
      </c>
      <c r="I123" s="125" t="str">
        <f t="shared" si="1"/>
        <v>A+</v>
      </c>
      <c r="J123" s="128"/>
    </row>
    <row r="124" spans="1:10" ht="12.75" customHeight="1">
      <c r="A124" s="192" t="str">
        <f>IF('TRI-2C'!$DS$13="","",'TRI-2C'!$DS$13)</f>
        <v>Ejecutar actividades coordinadamente y con un control adecuado de fuerza y tonicidad muscular como: lanzar, atrapar y patear objetos y pelotas.</v>
      </c>
      <c r="B124" s="154"/>
      <c r="C124" s="154"/>
      <c r="D124" s="154"/>
      <c r="E124" s="154"/>
      <c r="F124" s="155"/>
      <c r="G124" s="122" t="str">
        <f>IF(A124="","",VLOOKUP(J5,'TRI-2C'!$B$18:$FH$61,122,FALSE))</f>
        <v>A+</v>
      </c>
      <c r="H124" s="150"/>
      <c r="I124" s="127" t="str">
        <f t="shared" si="1"/>
        <v>A+</v>
      </c>
      <c r="J124" s="126"/>
    </row>
    <row r="125" spans="1:10" ht="12.75" customHeight="1">
      <c r="A125" s="147" t="str">
        <f>IF('TRI-2C'!$DT$13="","",'TRI-2C'!$DT$13)</f>
        <v>Emplear su lado dominante en la realización de la mayoría de las actividades que utilice la mano, ojo y pie.</v>
      </c>
      <c r="B125" s="139"/>
      <c r="C125" s="139"/>
      <c r="F125" s="128"/>
      <c r="G125" s="124" t="str">
        <f>IF(A125="","",VLOOKUP(J5,'TRI-2C'!$B$18:$FH$61,123,FALSE))</f>
        <v>A+</v>
      </c>
      <c r="I125" s="125" t="str">
        <f t="shared" si="1"/>
        <v>A+</v>
      </c>
      <c r="J125" s="128"/>
    </row>
    <row r="126" spans="1:10" ht="12.75" customHeight="1">
      <c r="A126" s="148" t="str">
        <f>IF('TRI-2C'!$DU$13="","",'TRI-2C'!$DU$13)</f>
        <v>Galopar y salticar coordinadamente con obstáculos ejecutando circuitos.</v>
      </c>
      <c r="B126" s="149"/>
      <c r="C126" s="149"/>
      <c r="D126" s="150"/>
      <c r="E126" s="150"/>
      <c r="F126" s="126"/>
      <c r="G126" s="122" t="str">
        <f>IF(A126="","",VLOOKUP(J5,'TRI-2C'!$B$18:$FH$61,124,FALSE))</f>
        <v>A+</v>
      </c>
      <c r="H126" s="150"/>
      <c r="I126" s="127" t="str">
        <f t="shared" si="1"/>
        <v>A+</v>
      </c>
      <c r="J126" s="126"/>
    </row>
    <row r="127" spans="1:10" ht="12.75" customHeight="1">
      <c r="A127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127" s="139"/>
      <c r="C127" s="139"/>
      <c r="F127" s="128"/>
      <c r="G127" s="124" t="str">
        <f>IF(A127="","",VLOOKUP(J5,'TRI-2C'!$B$18:$FH$61,125,FALSE))</f>
        <v>A+</v>
      </c>
      <c r="I127" s="125" t="str">
        <f t="shared" si="1"/>
        <v>A+</v>
      </c>
      <c r="J127" s="128"/>
    </row>
    <row r="128" spans="1:10" ht="12.75" customHeight="1">
      <c r="A128" s="148" t="str">
        <f>IF('TRI-2C'!$DW$13="","",'TRI-2C'!$DW$13)</f>
        <v>Mantener el equilibro al caminar sobre líneas rectas, curvas y quebradas con altura (aprox. 20 cm) logrando un adecuado control postural.</v>
      </c>
      <c r="B128" s="158"/>
      <c r="C128" s="158"/>
      <c r="D128" s="158"/>
      <c r="E128" s="158"/>
      <c r="F128" s="159"/>
      <c r="G128" s="122" t="str">
        <f>IF(A128="","",VLOOKUP(J5,'TRI-2C'!$B$18:$FH$61,126,FALSE))</f>
        <v>A+</v>
      </c>
      <c r="H128" s="150"/>
      <c r="I128" s="127" t="str">
        <f t="shared" si="1"/>
        <v>A+</v>
      </c>
      <c r="J128" s="126"/>
    </row>
    <row r="129" spans="1:10" ht="12.75" customHeight="1">
      <c r="A129" s="11" t="str">
        <f>IF('TRI-2C'!$DX$13="","",'TRI-2C'!$DX$13)</f>
        <v>Mantener un adecuado control postural en diferentes posiciones del cuerpo y en desplazamientos.</v>
      </c>
      <c r="B129" s="156"/>
      <c r="C129" s="156"/>
      <c r="D129" s="156"/>
      <c r="E129" s="156"/>
      <c r="F129" s="157"/>
      <c r="G129" s="124" t="str">
        <f>IF(A129="","",VLOOKUP(J5,'TRI-2C'!$B$18:$FH$61,127,FALSE))</f>
        <v>A+</v>
      </c>
      <c r="I129" s="125" t="str">
        <f t="shared" si="1"/>
        <v>A+</v>
      </c>
      <c r="J129" s="128"/>
    </row>
    <row r="130" spans="1:10" ht="12.75" customHeight="1">
      <c r="A130" s="148" t="str">
        <f>IF('TRI-2C'!$DY$13="","",'TRI-2C'!$DY$13)</f>
        <v>Orientarse en el espacio realizando desplazamientos en función de consignas dadas con las nociones: entre, adelante-atrás, junto a, cerca-lejos</v>
      </c>
      <c r="B130" s="149"/>
      <c r="C130" s="149"/>
      <c r="D130" s="150"/>
      <c r="E130" s="150"/>
      <c r="F130" s="126"/>
      <c r="G130" s="122" t="str">
        <f>IF(A130="","",VLOOKUP(J5,'TRI-2C'!$B$18:$FH$61,128,FALSE))</f>
        <v>A+</v>
      </c>
      <c r="H130" s="150"/>
      <c r="I130" s="127" t="str">
        <f t="shared" si="1"/>
        <v>A+</v>
      </c>
      <c r="J130" s="126"/>
    </row>
    <row r="131" spans="1:10" ht="12.75" customHeight="1">
      <c r="A131" s="147" t="str">
        <f>IF('TRI-2C'!$DZ$13="","",'TRI-2C'!$DZ$13)</f>
        <v>Realiza varios movimientos y desplazamientos combinados a diferentes velocidades (rápido, lento), duración (largos y corto).</v>
      </c>
      <c r="B131" s="139"/>
      <c r="C131" s="139"/>
      <c r="F131" s="128"/>
      <c r="G131" s="124" t="str">
        <f>IF(A131="","",VLOOKUP(J5,'TRI-2C'!$B$18:$FH$61,129,FALSE))</f>
        <v>A+</v>
      </c>
      <c r="I131" s="125" t="str">
        <f t="shared" si="1"/>
        <v>A+</v>
      </c>
      <c r="J131" s="128"/>
    </row>
    <row r="132" spans="1:10" ht="12.75" customHeight="1">
      <c r="A132" s="148" t="str">
        <f>IF('TRI-2C'!$EA$13="","",'TRI-2C'!$EA$13)</f>
        <v>Realizar actividades de coordinación visomotriz con niveles de dificultad creciente en el tamaño y tipo de materiales.</v>
      </c>
      <c r="B132" s="149"/>
      <c r="C132" s="149"/>
      <c r="D132" s="150"/>
      <c r="E132" s="150"/>
      <c r="F132" s="126"/>
      <c r="G132" s="122" t="str">
        <f>IF(A132="","",VLOOKUP(J5,'TRI-2C'!$B$18:$FH$61,130,FALSE))</f>
        <v>A+</v>
      </c>
      <c r="H132" s="150"/>
      <c r="I132" s="127" t="str">
        <f t="shared" si="1"/>
        <v>A+</v>
      </c>
      <c r="J132" s="126"/>
    </row>
    <row r="133" spans="1:10" ht="12.75" customHeight="1">
      <c r="A133" s="147" t="str">
        <f>IF('TRI-2C'!$EB$13="","",'TRI-2C'!$EB$13)</f>
        <v>Realizar desplazamientos y movimientos combinados utilizando el espacio total y parcial a diferentes distancias (largas-cortas)</v>
      </c>
      <c r="B133" s="139"/>
      <c r="C133" s="139"/>
      <c r="F133" s="128"/>
      <c r="G133" s="124" t="str">
        <f>IF(A133="","",VLOOKUP(J5,'TRI-2C'!$B$18:$FH$61,131,FALSE))</f>
        <v>A+</v>
      </c>
      <c r="I133" s="125" t="str">
        <f t="shared" si="1"/>
        <v>A+</v>
      </c>
      <c r="J133" s="128"/>
    </row>
    <row r="134" spans="1:10" ht="12.75" customHeight="1">
      <c r="A134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134" s="154"/>
      <c r="C134" s="154"/>
      <c r="D134" s="154"/>
      <c r="E134" s="154"/>
      <c r="F134" s="155"/>
      <c r="G134" s="122" t="str">
        <f>IF(A134="","",VLOOKUP(J5,'TRI-2C'!$B$18:$FH$61,132,FALSE))</f>
        <v>A+</v>
      </c>
      <c r="H134" s="150"/>
      <c r="I134" s="127" t="str">
        <f t="shared" si="1"/>
        <v>A+</v>
      </c>
      <c r="J134" s="126"/>
    </row>
    <row r="135" spans="1:10" ht="12.75" customHeight="1">
      <c r="A135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135" s="139"/>
      <c r="C135" s="139"/>
      <c r="F135" s="128"/>
      <c r="G135" s="124" t="str">
        <f>IF(A135="","",VLOOKUP(J5,'TRI-2C'!$B$18:$FH$61,133,FALSE))</f>
        <v>A+</v>
      </c>
      <c r="I135" s="125" t="str">
        <f t="shared" si="1"/>
        <v>A+</v>
      </c>
      <c r="J135" s="128"/>
    </row>
    <row r="136" spans="1:10" ht="12.75" customHeight="1">
      <c r="A136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136" s="149"/>
      <c r="C136" s="149"/>
      <c r="D136" s="150"/>
      <c r="E136" s="150"/>
      <c r="F136" s="126"/>
      <c r="G136" s="122" t="str">
        <f>IF(A136="","",VLOOKUP(J5,'TRI-2C'!$B$18:$FH$61,134,FALSE))</f>
        <v>A+</v>
      </c>
      <c r="H136" s="150"/>
      <c r="I136" s="127" t="str">
        <f t="shared" si="1"/>
        <v>A+</v>
      </c>
      <c r="J136" s="126"/>
    </row>
    <row r="137" spans="1:10" ht="12.75" customHeight="1">
      <c r="A137" s="147" t="str">
        <f>IF('TRI-2C'!$EF$13="","",'TRI-2C'!$EF$13)</f>
        <v>Realizar movimientos diferenciados con los lados laterales del cuerpo (un lado y otro lado).</v>
      </c>
      <c r="B137" s="139"/>
      <c r="C137" s="139"/>
      <c r="F137" s="128"/>
      <c r="G137" s="124" t="str">
        <f>IF(A137="","",VLOOKUP(J5,'TRI-2C'!$B$18:$FH$61,135,FALSE))</f>
        <v>A+</v>
      </c>
      <c r="I137" s="125" t="str">
        <f t="shared" ref="I137:I159" si="2">IF(G137="","",G137)</f>
        <v>A+</v>
      </c>
      <c r="J137" s="128"/>
    </row>
    <row r="138" spans="1:10" ht="12.75" customHeight="1">
      <c r="A138" s="148" t="str">
        <f>IF('TRI-2C'!$EG$13="","",'TRI-2C'!$EG$13)</f>
        <v>Realizar movimientos para la coordinación de ojo y pie como: patear pelotas hacia un punto fijo determinado.</v>
      </c>
      <c r="B138" s="158"/>
      <c r="C138" s="158"/>
      <c r="D138" s="158"/>
      <c r="E138" s="158"/>
      <c r="F138" s="159"/>
      <c r="G138" s="122" t="str">
        <f>IF(A138="","",VLOOKUP(J5,'TRI-2C'!$B$18:$FH$61,136,FALSE))</f>
        <v>A+</v>
      </c>
      <c r="H138" s="150"/>
      <c r="I138" s="127" t="str">
        <f t="shared" si="2"/>
        <v>A+</v>
      </c>
      <c r="J138" s="126"/>
    </row>
    <row r="139" spans="1:10" ht="12.75" customHeight="1">
      <c r="A139" s="11" t="str">
        <f>IF('TRI-2C'!$EH$13="","",'TRI-2C'!$EH$13)</f>
        <v>Realizar representaciones gráficas utilizando el dibujo con detalles que le dan intencionalidad y sentido para identificarlos</v>
      </c>
      <c r="B139" s="156"/>
      <c r="C139" s="156"/>
      <c r="D139" s="156"/>
      <c r="E139" s="156"/>
      <c r="F139" s="157"/>
      <c r="G139" s="124" t="str">
        <f>IF(A139="","",VLOOKUP(J5,'TRI-2C'!$B$18:$FH$61,137,FALSE))</f>
        <v>A+</v>
      </c>
      <c r="I139" s="125" t="str">
        <f t="shared" si="2"/>
        <v>A+</v>
      </c>
      <c r="J139" s="128"/>
    </row>
    <row r="140" spans="1:10" ht="12.75" customHeight="1">
      <c r="A140" s="148" t="str">
        <f>IF('TRI-2C'!$EI$13="","",'TRI-2C'!$EI$13)</f>
        <v>Reconocer la importancia del peatón y respetar su espacio en la vía mediante actividades lúdicas que fomenten el aprendizaje de normas de tránsito.</v>
      </c>
      <c r="B140" s="149"/>
      <c r="C140" s="149"/>
      <c r="D140" s="150"/>
      <c r="E140" s="150"/>
      <c r="F140" s="126"/>
      <c r="G140" s="122" t="str">
        <f>IF(A140="","",VLOOKUP(J5,'TRI-2C'!$B$18:$FH$61,138,FALSE))</f>
        <v>B+</v>
      </c>
      <c r="H140" s="150"/>
      <c r="I140" s="127" t="str">
        <f t="shared" si="2"/>
        <v>B+</v>
      </c>
      <c r="J140" s="126"/>
    </row>
    <row r="141" spans="1:10" ht="12.75" customHeight="1">
      <c r="A141" s="147" t="str">
        <f>IF('TRI-2C'!$EJ$13="","",'TRI-2C'!$EJ$13)</f>
        <v>Representar la figura humana utilizando el monigote e incorporando detalles según la interiorización de su imagen corporal.</v>
      </c>
      <c r="B141" s="139"/>
      <c r="C141" s="139"/>
      <c r="F141" s="128"/>
      <c r="G141" s="124" t="str">
        <f>IF(A141="","",VLOOKUP(J5,'TRI-2C'!$B$18:$FH$61,139,FALSE))</f>
        <v>A+</v>
      </c>
      <c r="I141" s="125" t="str">
        <f t="shared" si="2"/>
        <v>A+</v>
      </c>
      <c r="J141" s="128"/>
    </row>
    <row r="142" spans="1:10" ht="12.75" customHeight="1">
      <c r="A142" s="148" t="str">
        <f>IF('TRI-2C'!$EK$13="","",'TRI-2C'!$EK$13)</f>
        <v>Saltar de un pie a otro alternadamente, de manera autónoma.</v>
      </c>
      <c r="B142" s="149"/>
      <c r="C142" s="149"/>
      <c r="D142" s="150"/>
      <c r="E142" s="150"/>
      <c r="F142" s="126"/>
      <c r="G142" s="122" t="str">
        <f>IF(A142="","",VLOOKUP(J5,'TRI-2C'!$B$18:$FH$61,140,FALSE))</f>
        <v>A+</v>
      </c>
      <c r="H142" s="150"/>
      <c r="I142" s="127" t="str">
        <f t="shared" si="2"/>
        <v>A+</v>
      </c>
      <c r="J142" s="126"/>
    </row>
    <row r="143" spans="1:10" ht="12.75" customHeight="1">
      <c r="A143" s="147" t="str">
        <f>IF('TRI-2C'!$EL$13="","",'TRI-2C'!$EL$13)</f>
        <v>Saltar en dos pies en sentido vertical obstáculos de 20 a 30 cm en altura y en sentido horizontal longitudes de aproximadamente 50 a 70 cm.</v>
      </c>
      <c r="B143" s="139"/>
      <c r="C143" s="139"/>
      <c r="F143" s="128"/>
      <c r="G143" s="124" t="str">
        <f>IF(A143="","",VLOOKUP(J5,'TRI-2C'!$B$18:$FH$61,141,FALSE))</f>
        <v>A+</v>
      </c>
      <c r="I143" s="125" t="str">
        <f t="shared" si="2"/>
        <v>A+</v>
      </c>
      <c r="J143" s="128"/>
    </row>
    <row r="144" spans="1:10" ht="12.75" customHeight="1">
      <c r="A144" s="192" t="str">
        <f>IF('TRI-2C'!$EM$13="","",'TRI-2C'!$EM$13)</f>
        <v>Subir y bajar escaleras alternando los pies.</v>
      </c>
      <c r="B144" s="154"/>
      <c r="C144" s="154"/>
      <c r="D144" s="154"/>
      <c r="E144" s="154"/>
      <c r="F144" s="155"/>
      <c r="G144" s="122" t="str">
        <f>IF(A144="","",VLOOKUP(J5,'TRI-2C'!$B$18:$FH$61,142,FALSE))</f>
        <v>A+</v>
      </c>
      <c r="H144" s="150"/>
      <c r="I144" s="127" t="str">
        <f t="shared" si="2"/>
        <v>A+</v>
      </c>
      <c r="J144" s="126"/>
    </row>
    <row r="145" spans="1:10" ht="12.75" customHeight="1">
      <c r="A145" s="147" t="str">
        <f>IF('TRI-2C'!$EN$13="","",'TRI-2C'!$EN$13)</f>
        <v>Trepar y reptar a diferentes ritmos y en posiciones corporales diversas (cúbito ventral y cúbito dorsal).</v>
      </c>
      <c r="B145" s="139"/>
      <c r="C145" s="139"/>
      <c r="F145" s="128"/>
      <c r="G145" s="124" t="str">
        <f>IF(A145="","",VLOOKUP(J5,'TRI-2C'!$B$18:$FH$61,143,FALSE))</f>
        <v>A+</v>
      </c>
      <c r="I145" s="125" t="str">
        <f t="shared" si="2"/>
        <v>A+</v>
      </c>
      <c r="J145" s="128"/>
    </row>
    <row r="146" spans="1:10" ht="12.75" customHeight="1">
      <c r="A146" s="148" t="str">
        <f>IF('TRI-2C'!$EO$13="","",'TRI-2C'!$EO$13)</f>
        <v>Ubicar algunas partes de su cuerpo en función de las nociones de al lado, junto a, cerca-lejos.</v>
      </c>
      <c r="B146" s="149"/>
      <c r="C146" s="149"/>
      <c r="D146" s="150"/>
      <c r="E146" s="150"/>
      <c r="F146" s="126"/>
      <c r="G146" s="122" t="str">
        <f>IF(A146="","",VLOOKUP(J5,'TRI-2C'!$B$18:$FH$61,144,FALSE))</f>
        <v>A+</v>
      </c>
      <c r="H146" s="150"/>
      <c r="I146" s="127" t="str">
        <f t="shared" si="2"/>
        <v>A+</v>
      </c>
      <c r="J146" s="126"/>
    </row>
    <row r="147" spans="1:10" ht="12.75" customHeight="1">
      <c r="A147" s="147" t="str">
        <f>IF('TRI-2C'!$EP$13="","",'TRI-2C'!$EP$13)</f>
        <v>Utilizar el espacio parcial e inicia con el uso del espacio total para realizar representaciones gráficas.</v>
      </c>
      <c r="B147" s="139"/>
      <c r="C147" s="139"/>
      <c r="F147" s="128"/>
      <c r="G147" s="124" t="str">
        <f>IF(A147="","",VLOOKUP(J5,'TRI-2C'!$B$18:$FH$61,145,FALSE))</f>
        <v>A+</v>
      </c>
      <c r="I147" s="125" t="str">
        <f t="shared" si="2"/>
        <v>A+</v>
      </c>
      <c r="J147" s="128"/>
    </row>
    <row r="148" spans="1:10" ht="12.75" customHeight="1">
      <c r="A148" s="148" t="str">
        <f>IF('TRI-2C'!$EQ$13="","",'TRI-2C'!$EQ$13)</f>
        <v>Utilizar la pinza digital para coger lápices, marcadores, pinceles y diversos tipos de materiales.</v>
      </c>
      <c r="B148" s="158"/>
      <c r="C148" s="158"/>
      <c r="D148" s="158"/>
      <c r="E148" s="158"/>
      <c r="F148" s="159"/>
      <c r="G148" s="122" t="str">
        <f>IF(A148="","",VLOOKUP(J5,'TRI-2C'!$B$18:$FH$61,146,FALSE))</f>
        <v>A+</v>
      </c>
      <c r="H148" s="150"/>
      <c r="I148" s="127" t="str">
        <f t="shared" si="2"/>
        <v>A+</v>
      </c>
      <c r="J148" s="126"/>
    </row>
    <row r="149" spans="1:10" ht="12.75" customHeight="1">
      <c r="A149" s="6" t="str">
        <f>NOTAS!$O$14</f>
        <v>CIVICA Y ACOMPAÑAMIENTO INTEGRAL</v>
      </c>
      <c r="B149" s="156"/>
      <c r="C149" s="156"/>
      <c r="D149" s="156"/>
      <c r="E149" s="156"/>
      <c r="F149" s="157"/>
      <c r="G149" s="124" t="str">
        <f>IF(A149="","",VLOOKUP(J5,'TRI-2C'!$B$18:$FH$61,146,FALSE))</f>
        <v>A+</v>
      </c>
      <c r="I149" s="125"/>
      <c r="J149" s="128"/>
    </row>
    <row r="150" spans="1:10" ht="12.75" customHeight="1">
      <c r="A150" s="148" t="str">
        <f>IF('TRI-2C'!$ES$13="","",'TRI-2C'!$ES$13)</f>
        <v/>
      </c>
      <c r="B150" s="149"/>
      <c r="C150" s="149"/>
      <c r="D150" s="150"/>
      <c r="E150" s="150"/>
      <c r="F150" s="126"/>
      <c r="G150" s="122" t="str">
        <f>IF(A150="","",VLOOKUP(J5,'TRI-2C'!$B$18:$FH$61,148,FALSE))</f>
        <v/>
      </c>
      <c r="H150" s="150"/>
      <c r="I150" s="127" t="str">
        <f t="shared" si="2"/>
        <v/>
      </c>
      <c r="J150" s="126"/>
    </row>
    <row r="151" spans="1:10" ht="12.75" customHeight="1">
      <c r="A151" s="147" t="str">
        <f>IF('TRI-2C'!$ET$13="","",'TRI-2C'!$ET$13)</f>
        <v>AUTOCONOCIMIENTO</v>
      </c>
      <c r="B151" s="139"/>
      <c r="C151" s="139"/>
      <c r="F151" s="128"/>
      <c r="G151" s="124" t="str">
        <f>IF(A151="","",VLOOKUP(J5,'TRI-2C'!$B$18:$FH$61,149,FALSE))</f>
        <v>S</v>
      </c>
      <c r="I151" s="125" t="str">
        <f t="shared" si="2"/>
        <v>S</v>
      </c>
      <c r="J151" s="128"/>
    </row>
    <row r="152" spans="1:10" ht="12.75" customHeight="1">
      <c r="A152" s="148" t="str">
        <f>IF('TRI-2C'!$EU$13="","",'TRI-2C'!$EU$13)</f>
        <v>PENSAMIENO CRITICO</v>
      </c>
      <c r="B152" s="149"/>
      <c r="C152" s="149"/>
      <c r="D152" s="150"/>
      <c r="E152" s="150"/>
      <c r="F152" s="126"/>
      <c r="G152" s="122" t="str">
        <f>IF(A152="","",VLOOKUP(J5,'TRI-2C'!$B$18:$FH$61,150,FALSE))</f>
        <v>S</v>
      </c>
      <c r="H152" s="150"/>
      <c r="I152" s="127" t="str">
        <f t="shared" si="2"/>
        <v>S</v>
      </c>
      <c r="J152" s="126"/>
    </row>
    <row r="153" spans="1:10" ht="12.75" customHeight="1">
      <c r="A153" s="147" t="str">
        <f>IF('TRI-2C'!$EV$13="","",'TRI-2C'!$EV$13)</f>
        <v>MANEJO DE PROBLEMAS</v>
      </c>
      <c r="B153" s="139"/>
      <c r="C153" s="139"/>
      <c r="F153" s="128"/>
      <c r="G153" s="124" t="str">
        <f>IF(A153="","",VLOOKUP(J5,'TRI-2C'!$B$18:$FH$61,151,FALSE))</f>
        <v>F</v>
      </c>
      <c r="I153" s="125" t="str">
        <f t="shared" si="2"/>
        <v>F</v>
      </c>
      <c r="J153" s="128"/>
    </row>
    <row r="154" spans="1:10" ht="12.75" customHeight="1">
      <c r="A154" s="192" t="str">
        <f>IF('TRI-2C'!$EW$13="","",'TRI-2C'!$EW$13)</f>
        <v>TOMA DE DECISIONES</v>
      </c>
      <c r="B154" s="154"/>
      <c r="C154" s="154"/>
      <c r="D154" s="154"/>
      <c r="E154" s="154"/>
      <c r="F154" s="155"/>
      <c r="G154" s="122" t="str">
        <f>IF(A154="","",VLOOKUP(J5,'TRI-2C'!$B$18:$FH$61,152,FALSE))</f>
        <v>S</v>
      </c>
      <c r="H154" s="150"/>
      <c r="I154" s="127" t="str">
        <f t="shared" si="2"/>
        <v>S</v>
      </c>
      <c r="J154" s="126"/>
    </row>
    <row r="155" spans="1:10" ht="12.75" customHeight="1">
      <c r="A155" s="147" t="str">
        <f>IF('TRI-2C'!$EX$13="","",'TRI-2C'!$EX$13)</f>
        <v>TRABAJO EN EQUIPO</v>
      </c>
      <c r="B155" s="139"/>
      <c r="C155" s="139"/>
      <c r="F155" s="128"/>
      <c r="G155" s="124" t="str">
        <f>IF(A155="","",VLOOKUP(J5,'TRI-2C'!$B$18:$FH$61,153,FALSE))</f>
        <v>F</v>
      </c>
      <c r="I155" s="125" t="str">
        <f t="shared" si="2"/>
        <v>F</v>
      </c>
      <c r="J155" s="128"/>
    </row>
    <row r="156" spans="1:10" ht="12.75" customHeight="1">
      <c r="A156" s="148" t="str">
        <f>IF('TRI-2C'!$EY$13="","",'TRI-2C'!$EY$13)</f>
        <v>CONCIENCIA SOCIAL</v>
      </c>
      <c r="B156" s="149"/>
      <c r="C156" s="149"/>
      <c r="D156" s="150"/>
      <c r="E156" s="150"/>
      <c r="F156" s="126"/>
      <c r="G156" s="122" t="str">
        <f>IF(A156="","",VLOOKUP(J5,'TRI-2C'!$B$18:$FH$61,154,FALSE))</f>
        <v>F</v>
      </c>
      <c r="H156" s="150"/>
      <c r="I156" s="127" t="str">
        <f t="shared" si="2"/>
        <v>F</v>
      </c>
      <c r="J156" s="126"/>
    </row>
    <row r="157" spans="1:10" ht="12.75" customHeight="1">
      <c r="A157" s="147" t="str">
        <f>IF('TRI-2C'!$EZ$13="","",'TRI-2C'!$EZ$13)</f>
        <v xml:space="preserve">RELACIONES INTERPERSONALES	</v>
      </c>
      <c r="B157" s="139"/>
      <c r="C157" s="139"/>
      <c r="F157" s="128"/>
      <c r="G157" s="124" t="str">
        <f>IF(A157="","",VLOOKUP(J5,'TRI-2C'!$B$18:$FH$61,155,FALSE))</f>
        <v>F</v>
      </c>
      <c r="I157" s="125" t="str">
        <f t="shared" si="2"/>
        <v>F</v>
      </c>
      <c r="J157" s="128"/>
    </row>
    <row r="158" spans="1:10" ht="12.75" customHeight="1">
      <c r="A158" s="148" t="str">
        <f>IF('TRI-2C'!$FA$13="","",'TRI-2C'!$FA$13)</f>
        <v>MANEJO DE CONFLICTOS</v>
      </c>
      <c r="B158" s="149"/>
      <c r="C158" s="149"/>
      <c r="D158" s="150"/>
      <c r="E158" s="150"/>
      <c r="F158" s="126"/>
      <c r="G158" s="122" t="str">
        <f>IF(A158="","",VLOOKUP(J5,'TRI-2C'!$B$18:$FH$61,156,FALSE))</f>
        <v>F</v>
      </c>
      <c r="H158" s="150"/>
      <c r="I158" s="127" t="str">
        <f t="shared" si="2"/>
        <v>F</v>
      </c>
      <c r="J158" s="126"/>
    </row>
    <row r="159" spans="1:10" ht="12.75" customHeight="1">
      <c r="A159" s="147" t="str">
        <f>IF('TRI-2C'!$FB$13="","",'TRI-2C'!$FB$13)</f>
        <v>MANEJO DE EMOCIONES Y SENTIMIENTOS</v>
      </c>
      <c r="B159" s="139"/>
      <c r="C159" s="139"/>
      <c r="F159" s="128"/>
      <c r="G159" s="124" t="str">
        <f>IF(A159="","",VLOOKUP(J5,'TRI-2C'!$B$18:$FH$61,157,FALSE))</f>
        <v>F</v>
      </c>
      <c r="I159" s="125" t="str">
        <f t="shared" si="2"/>
        <v>F</v>
      </c>
      <c r="J159" s="128"/>
    </row>
    <row r="160" spans="1:10" ht="12.75" customHeight="1">
      <c r="A160" s="151"/>
      <c r="B160" s="129"/>
      <c r="C160" s="129"/>
      <c r="D160" s="130"/>
      <c r="E160" s="130"/>
      <c r="F160" s="131"/>
      <c r="G160" s="132"/>
      <c r="H160" s="130"/>
      <c r="I160" s="133"/>
      <c r="J160" s="131"/>
    </row>
    <row r="161" spans="1:10" ht="12.75" customHeight="1">
      <c r="A161" s="134"/>
      <c r="B161" s="134"/>
      <c r="C161" s="134"/>
      <c r="D161" s="134"/>
      <c r="E161" s="134"/>
      <c r="F161" s="140"/>
      <c r="G161" s="496"/>
      <c r="H161" s="496"/>
      <c r="I161" s="497"/>
      <c r="J161" s="497"/>
    </row>
    <row r="162" spans="1:10" ht="12.75" customHeight="1">
      <c r="A162" s="487" t="s">
        <v>156</v>
      </c>
      <c r="B162" s="488"/>
      <c r="C162" s="135" t="s">
        <v>157</v>
      </c>
      <c r="G162" s="494"/>
      <c r="H162" s="494"/>
      <c r="I162" s="494"/>
      <c r="J162" s="494"/>
    </row>
    <row r="163" spans="1:10" ht="12.75" customHeight="1">
      <c r="A163" s="489" t="s">
        <v>158</v>
      </c>
      <c r="B163" s="490"/>
      <c r="C163" s="136" t="str">
        <f>VLOOKUP(J5,'TRI-2C'!$B$18:$FH$61,160,FALSE)</f>
        <v>B+</v>
      </c>
      <c r="G163" s="494"/>
      <c r="H163" s="494"/>
      <c r="I163" s="494"/>
      <c r="J163" s="494"/>
    </row>
    <row r="164" spans="1:10" ht="12.75" customHeight="1">
      <c r="A164" s="491" t="s">
        <v>159</v>
      </c>
      <c r="B164" s="492"/>
      <c r="C164" s="493"/>
      <c r="G164" s="494"/>
      <c r="H164" s="494"/>
      <c r="I164" s="494"/>
      <c r="J164" s="494"/>
    </row>
    <row r="165" spans="1:10" ht="12.75" customHeight="1">
      <c r="A165" s="137" t="s">
        <v>160</v>
      </c>
      <c r="B165" s="138"/>
      <c r="C165" s="188" t="str">
        <f>VLOOKUP(J5,'TRI-2C'!$B$18:$FH$61,161,FALSE)</f>
        <v/>
      </c>
      <c r="G165" s="494"/>
      <c r="H165" s="494"/>
      <c r="I165" s="494"/>
      <c r="J165" s="494"/>
    </row>
    <row r="166" spans="1:10" ht="12.75" customHeight="1">
      <c r="A166" s="137" t="s">
        <v>161</v>
      </c>
      <c r="B166" s="138"/>
      <c r="C166" s="188" t="str">
        <f>VLOOKUP(J5,'TRI-2C'!$B$18:$FH$61,162,FALSE)</f>
        <v/>
      </c>
      <c r="G166" s="494"/>
      <c r="H166" s="494"/>
      <c r="I166" s="494"/>
      <c r="J166" s="494"/>
    </row>
    <row r="167" spans="1:10" ht="12.75" customHeight="1">
      <c r="A167" s="480" t="s">
        <v>163</v>
      </c>
      <c r="B167" s="481"/>
      <c r="C167" s="188" t="str">
        <f>VLOOKUP(J5,'TRI-2C'!$B$18:$FH$61,163,FALSE)</f>
        <v/>
      </c>
      <c r="G167" s="494"/>
      <c r="H167" s="494"/>
      <c r="I167" s="494"/>
      <c r="J167" s="494"/>
    </row>
    <row r="168" spans="1:10" ht="12.75" customHeight="1">
      <c r="D168" s="503" t="s">
        <v>162</v>
      </c>
      <c r="E168" s="503"/>
      <c r="F168" s="152">
        <f ca="1">NOW()</f>
        <v>45994.739222569442</v>
      </c>
    </row>
    <row r="171" spans="1:10" ht="12.75" customHeight="1">
      <c r="G171" s="112"/>
    </row>
    <row r="173" spans="1:10" ht="12.75" customHeight="1">
      <c r="B173" s="495" t="s">
        <v>164</v>
      </c>
      <c r="C173" s="495"/>
      <c r="F173" s="116" t="s">
        <v>165</v>
      </c>
      <c r="G173" s="116" t="s">
        <v>165</v>
      </c>
    </row>
    <row r="207" spans="1:10" ht="12.75" customHeight="1">
      <c r="A207" s="111" t="s">
        <v>153</v>
      </c>
      <c r="C207" t="str">
        <f>IF(VLOOKUP(J210,NOTAS!$D$14:$P$60,2,FALSE)="","",VLOOKUP(J210,NOTAS!$D$14:$P$60,2,FALSE))</f>
        <v>BURGOS MARTINEZ ALEXANDER ABDIEL</v>
      </c>
    </row>
    <row r="208" spans="1:10" ht="12.75" customHeight="1">
      <c r="A208" s="111" t="s">
        <v>154</v>
      </c>
      <c r="C208" t="str">
        <f>NOTAS!$B$14&amp; " "&amp;NOTAS!$B$15</f>
        <v>INICIAL II A</v>
      </c>
      <c r="F208" s="111"/>
      <c r="G208" s="116"/>
      <c r="H208" s="117"/>
      <c r="I208" s="118"/>
      <c r="J208" s="117"/>
    </row>
    <row r="209" spans="1:10" ht="12.75" customHeight="1">
      <c r="A209" s="111" t="s">
        <v>6</v>
      </c>
      <c r="C209" t="str">
        <f>NOTAS!$B$18</f>
        <v>2025-2026 MATUTINA</v>
      </c>
      <c r="H209" s="117"/>
      <c r="I209" s="118"/>
      <c r="J209" s="117"/>
    </row>
    <row r="210" spans="1:10" ht="12.75" customHeight="1" thickBot="1">
      <c r="A210" s="486" t="s">
        <v>336</v>
      </c>
      <c r="B210" s="486"/>
      <c r="I210" s="114" t="s">
        <v>74</v>
      </c>
      <c r="J210" s="121">
        <v>2</v>
      </c>
    </row>
    <row r="211" spans="1:10" ht="12.75" customHeight="1">
      <c r="A211" s="482" t="s">
        <v>155</v>
      </c>
      <c r="B211" s="483"/>
      <c r="C211" s="483"/>
      <c r="D211" s="483"/>
      <c r="E211" s="483"/>
      <c r="F211" s="484"/>
      <c r="G211" s="485" t="s">
        <v>141</v>
      </c>
      <c r="H211" s="483"/>
      <c r="I211" s="498" t="s">
        <v>141</v>
      </c>
      <c r="J211" s="499"/>
    </row>
    <row r="212" spans="1:10" ht="12.75" customHeight="1">
      <c r="A212" s="500" t="str">
        <f>IF('TRI-2C'!G$10="","",'TRI-2C'!G$10)</f>
        <v>IDENTIDAD Y AUTONOMÍA</v>
      </c>
      <c r="B212" s="501"/>
      <c r="C212" s="501"/>
      <c r="D212" s="501"/>
      <c r="E212" s="501"/>
      <c r="F212" s="502"/>
      <c r="G212" s="160"/>
      <c r="H212" s="161"/>
      <c r="I212" s="162"/>
      <c r="J212" s="163"/>
    </row>
    <row r="213" spans="1:10" ht="12.75" customHeight="1">
      <c r="A213" s="148" t="str">
        <f>IF('TRI-2C'!G$13="","",'TRI-2C'!G$13)</f>
        <v>Comunicar algunos datos de su identidad como: nombres completos, edad, nombres de familiares cercanos, lugar dónde vive.</v>
      </c>
      <c r="B213" s="158"/>
      <c r="C213" s="158"/>
      <c r="D213" s="158"/>
      <c r="E213" s="158"/>
      <c r="F213" s="159"/>
      <c r="G213" s="122" t="str">
        <f>IF(A213="","",VLOOKUP(J210,'TRI-2C'!$B$18:$FH$61,6,FALSE))</f>
        <v>A+</v>
      </c>
      <c r="H213" s="150"/>
      <c r="I213" s="127" t="str">
        <f>IF(G213="","",G213)</f>
        <v>A+</v>
      </c>
      <c r="J213" s="126"/>
    </row>
    <row r="214" spans="1:10" ht="12.75" customHeight="1">
      <c r="A214" s="11" t="str">
        <f>IF('TRI-2C'!$H$13="","",'TRI-2C'!$H$13)</f>
        <v>Demostrar curiosidad por las características físicas (genitales) que le permiten reconocerse como niño y niña</v>
      </c>
      <c r="B214" s="156"/>
      <c r="C214" s="156"/>
      <c r="D214" s="156"/>
      <c r="E214" s="156"/>
      <c r="F214" s="157"/>
      <c r="G214" s="124" t="str">
        <f>IF(A214="","",VLOOKUP(J210,'TRI-2C'!$B$18:$FH$61,7,FALSE))</f>
        <v>A+</v>
      </c>
      <c r="I214" s="125" t="str">
        <f t="shared" ref="I214:I230" si="3">IF(G214="","",G214)</f>
        <v>A+</v>
      </c>
      <c r="J214" s="128"/>
    </row>
    <row r="215" spans="1:10" ht="12.75" customHeight="1">
      <c r="A215" s="148" t="str">
        <f>IF('TRI-2C'!$I$13="","",'TRI-2C'!$I$13)</f>
        <v>Identificar la importancia de usar el cinturón de seguridad para promover el autocuidado y la protección personal.</v>
      </c>
      <c r="B215" s="149"/>
      <c r="C215" s="149"/>
      <c r="D215" s="150"/>
      <c r="E215" s="150"/>
      <c r="F215" s="126"/>
      <c r="G215" s="122" t="str">
        <f>IF(A215="","",VLOOKUP(J210,'TRI-2C'!$B$18:$FH$61,8,FALSE))</f>
        <v>A+</v>
      </c>
      <c r="H215" s="150"/>
      <c r="I215" s="127" t="str">
        <f t="shared" si="3"/>
        <v>A+</v>
      </c>
      <c r="J215" s="126"/>
    </row>
    <row r="216" spans="1:10" ht="12.75" customHeight="1">
      <c r="A216" s="147" t="str">
        <f>IF('TRI-2C'!$J$13="","",'TRI-2C'!$J$13)</f>
        <v>Identificar las situaciones de peligro a las que se puede exponer en su entorno inmediato y seguir pautas de comportamiento para evitarlas.</v>
      </c>
      <c r="B216" s="139"/>
      <c r="C216" s="139"/>
      <c r="F216" s="128"/>
      <c r="G216" s="124" t="str">
        <f>IF(A216="","",VLOOKUP(J210,'TRI-2C'!$B$18:$FH$61,9,FALSE))</f>
        <v>A+</v>
      </c>
      <c r="I216" s="125" t="str">
        <f t="shared" si="3"/>
        <v>A+</v>
      </c>
      <c r="J216" s="128"/>
    </row>
    <row r="217" spans="1:10" ht="12.75" customHeight="1">
      <c r="A217" s="148" t="str">
        <f>IF('TRI-2C'!$K$13="","",'TRI-2C'!$K$13)</f>
        <v>Identificar sus características físicas y las de las personas de su entorno como parte del proceso de aceptación de sí mismo y de respeto a los demás.</v>
      </c>
      <c r="B217" s="149"/>
      <c r="C217" s="149"/>
      <c r="D217" s="150"/>
      <c r="E217" s="150"/>
      <c r="F217" s="126"/>
      <c r="G217" s="122" t="str">
        <f>IF(A217="","",VLOOKUP(J210,'TRI-2C'!$B$18:$FH$61,10,FALSE))</f>
        <v>A+</v>
      </c>
      <c r="H217" s="150"/>
      <c r="I217" s="127" t="str">
        <f t="shared" si="3"/>
        <v>A+</v>
      </c>
      <c r="J217" s="126"/>
    </row>
    <row r="218" spans="1:10" ht="12.75" customHeight="1">
      <c r="A218" s="147" t="str">
        <f>IF('TRI-2C'!$L$13="","",'TRI-2C'!$L$13)</f>
        <v>Identificar y manifestar sus emociones y sentimientos, expresando las causas de los mismos mediante el lenguaje verbal. (D.EIB.10.3.)</v>
      </c>
      <c r="B218" s="139"/>
      <c r="C218" s="139"/>
      <c r="F218" s="128"/>
      <c r="G218" s="124" t="str">
        <f>IF(A218="","",VLOOKUP(J210,'TRI-2C'!$B$18:$FH$61,11,FALSE))</f>
        <v>A+</v>
      </c>
      <c r="I218" s="125" t="str">
        <f t="shared" si="3"/>
        <v>A+</v>
      </c>
      <c r="J218" s="128"/>
    </row>
    <row r="219" spans="1:10" ht="12.75" customHeight="1">
      <c r="A219" s="192" t="str">
        <f>IF('TRI-2C'!$M$13="","",'TRI-2C'!$M$13)</f>
        <v>Identificarse como miembro de una familia reconociéndose como parte importante de la misma.</v>
      </c>
      <c r="B219" s="154"/>
      <c r="C219" s="154"/>
      <c r="D219" s="154"/>
      <c r="E219" s="154"/>
      <c r="F219" s="155"/>
      <c r="G219" s="122" t="str">
        <f>IF(A219="","",VLOOKUP(J210,'TRI-2C'!$B$18:$FH$61,12,FALSE))</f>
        <v>A+</v>
      </c>
      <c r="H219" s="150"/>
      <c r="I219" s="127" t="str">
        <f t="shared" si="3"/>
        <v>A+</v>
      </c>
      <c r="J219" s="126"/>
    </row>
    <row r="220" spans="1:10" ht="12.75" customHeight="1">
      <c r="A220" s="147" t="str">
        <f>IF('TRI-2C'!$N$13="","",'TRI-2C'!$N$13)</f>
        <v>Practicar con autonomía hábitos de higiene personal como lavarse las manos, los dientes y la cara.</v>
      </c>
      <c r="B220" s="139"/>
      <c r="C220" s="139"/>
      <c r="F220" s="128"/>
      <c r="G220" s="124" t="str">
        <f>IF(A220="","",VLOOKUP(J210,'TRI-2C'!$B$18:$FH$61,13,FALSE))</f>
        <v>A+</v>
      </c>
      <c r="I220" s="125" t="str">
        <f t="shared" si="3"/>
        <v>A+</v>
      </c>
      <c r="J220" s="128"/>
    </row>
    <row r="221" spans="1:10" ht="12.75" customHeight="1">
      <c r="A221" s="148" t="str">
        <f>IF('TRI-2C'!$O$13="","",'TRI-2C'!$O$13)</f>
        <v>Practicar hábitos de orden ubicando los objetos en el lugar correspondiente.</v>
      </c>
      <c r="B221" s="149"/>
      <c r="C221" s="149"/>
      <c r="D221" s="150"/>
      <c r="E221" s="150"/>
      <c r="F221" s="126"/>
      <c r="G221" s="122" t="str">
        <f>IF(A221="","",VLOOKUP(J210,'TRI-2C'!$B$18:$FH$61,14,FALSE))</f>
        <v>A+</v>
      </c>
      <c r="H221" s="150"/>
      <c r="I221" s="127" t="str">
        <f t="shared" si="3"/>
        <v>A+</v>
      </c>
      <c r="J221" s="126"/>
    </row>
    <row r="222" spans="1:10" ht="12.75" customHeight="1">
      <c r="A222" s="147" t="str">
        <f>IF('TRI-2C'!$P$13="","",'TRI-2C'!$P$13)</f>
        <v>Practicar las acciones a seguir en situaciones de riesgo como: temblores, incendios, entre otros, determinadas en el plan de contingencia institucional.</v>
      </c>
      <c r="B222" s="139"/>
      <c r="C222" s="139"/>
      <c r="F222" s="128"/>
      <c r="G222" s="124" t="str">
        <f>IF(A222="","",VLOOKUP(J210,'TRI-2C'!$B$18:$FH$61,15,FALSE))</f>
        <v>A+</v>
      </c>
      <c r="I222" s="125" t="str">
        <f t="shared" si="3"/>
        <v>A+</v>
      </c>
      <c r="J222" s="128"/>
    </row>
    <row r="223" spans="1:10" ht="12.75" customHeight="1">
      <c r="A223" s="148" t="str">
        <f>IF('TRI-2C'!$Q$13="","",'TRI-2C'!$Q$13)</f>
        <v>Practicar normas de seguridad para evitar accidentes a los que se puede exponer en su entorno inmediato.</v>
      </c>
      <c r="B223" s="158"/>
      <c r="C223" s="158"/>
      <c r="D223" s="158"/>
      <c r="E223" s="158"/>
      <c r="F223" s="159"/>
      <c r="G223" s="122" t="str">
        <f>IF(A223="","",VLOOKUP(J210,'TRI-2C'!$B$18:$FH$61,16,FALSE))</f>
        <v>A+</v>
      </c>
      <c r="H223" s="150"/>
      <c r="I223" s="127" t="str">
        <f t="shared" si="3"/>
        <v>A+</v>
      </c>
      <c r="J223" s="126"/>
    </row>
    <row r="224" spans="1:10" ht="12.75" customHeight="1">
      <c r="A224" s="11" t="str">
        <f>IF('TRI-2C'!$R$13="","",'TRI-2C'!$R$13)</f>
        <v>Realiza independientemente normas de aseo al ir al baño.</v>
      </c>
      <c r="B224" s="156"/>
      <c r="C224" s="156"/>
      <c r="D224" s="156"/>
      <c r="E224" s="156"/>
      <c r="F224" s="157"/>
      <c r="G224" s="124" t="str">
        <f>IF(A224="","",VLOOKUP(J210,'TRI-2C'!$B$18:$FH$61,17,FALSE))</f>
        <v>A+</v>
      </c>
      <c r="I224" s="125" t="str">
        <f t="shared" si="3"/>
        <v>A+</v>
      </c>
      <c r="J224" s="128"/>
    </row>
    <row r="225" spans="1:10" ht="12.75" customHeight="1">
      <c r="A225" s="148" t="str">
        <f>IF('TRI-2C'!$S$13="","",'TRI-2C'!$S$13)</f>
        <v>Reconocer la importancia del uso del casco y demás indumentaria de pro tección para protegerse de lesiones en actividades que requieran su uso</v>
      </c>
      <c r="B225" s="149"/>
      <c r="C225" s="149"/>
      <c r="D225" s="150"/>
      <c r="E225" s="150"/>
      <c r="F225" s="126"/>
      <c r="G225" s="122" t="str">
        <f>IF(A225="","",VLOOKUP(J210,'TRI-2C'!$B$18:$FH$61,18,FALSE))</f>
        <v>A+</v>
      </c>
      <c r="H225" s="150"/>
      <c r="I225" s="127" t="str">
        <f t="shared" si="3"/>
        <v>A+</v>
      </c>
      <c r="J225" s="126"/>
    </row>
    <row r="226" spans="1:10" ht="12.75" customHeight="1">
      <c r="A226" s="147" t="str">
        <f>IF('TRI-2C'!$T$13="","",'TRI-2C'!$T$13)</f>
        <v>Reconocer situaciones problémicas en las actividades escolares para solucionarlas de forma creativa y con autonomía.</v>
      </c>
      <c r="B226" s="139"/>
      <c r="C226" s="139"/>
      <c r="F226" s="128"/>
      <c r="G226" s="124" t="str">
        <f>IF(A226="","",VLOOKUP(J210,'TRI-2C'!$B$18:$FH$61,19,FALSE))</f>
        <v>A+</v>
      </c>
      <c r="I226" s="125" t="str">
        <f t="shared" si="3"/>
        <v>A+</v>
      </c>
      <c r="J226" s="128"/>
    </row>
    <row r="227" spans="1:10" ht="12.75" customHeight="1">
      <c r="A227" s="148" t="str">
        <f>IF('TRI-2C'!$U$13="","",'TRI-2C'!$U$13)</f>
        <v>Seleccionar las prendas de vestir de acuerdo al estado climático (prendas para el frío / prendas para el calor).</v>
      </c>
      <c r="B227" s="149"/>
      <c r="C227" s="149"/>
      <c r="D227" s="150"/>
      <c r="E227" s="150"/>
      <c r="F227" s="126"/>
      <c r="G227" s="122" t="str">
        <f>IF(A227="","",VLOOKUP(J210,'TRI-2C'!$B$18:$FH$61,20,FALSE))</f>
        <v>A+</v>
      </c>
      <c r="H227" s="150"/>
      <c r="I227" s="127" t="str">
        <f t="shared" si="3"/>
        <v>A+</v>
      </c>
      <c r="J227" s="126"/>
    </row>
    <row r="228" spans="1:10" ht="12.75" customHeight="1">
      <c r="A228" s="147" t="str">
        <f>IF('TRI-2C'!$V$13="","",'TRI-2C'!$V$13)</f>
        <v>Tomar decisiones con respecto a la elección de actividades, vestuario entre otros, en función de sus gustos y preferencias, argumentando las mismas.</v>
      </c>
      <c r="B228" s="139"/>
      <c r="C228" s="139"/>
      <c r="F228" s="128"/>
      <c r="G228" s="124" t="str">
        <f>IF(A228="","",VLOOKUP(J210,'TRI-2C'!$B$18:$FH$61,21,FALSE))</f>
        <v>A+</v>
      </c>
      <c r="I228" s="125" t="str">
        <f t="shared" si="3"/>
        <v>A+</v>
      </c>
      <c r="J228" s="128"/>
    </row>
    <row r="229" spans="1:10" ht="12.75" customHeight="1">
      <c r="A229" s="192" t="str">
        <f>IF('TRI-2C'!$W$13="","",'TRI-2C'!$W$13)</f>
        <v>Utilizar la cuchara, tenedor y el vaso cuando se alimenta de manera autónoma.</v>
      </c>
      <c r="B229" s="154"/>
      <c r="C229" s="154"/>
      <c r="D229" s="154"/>
      <c r="E229" s="154"/>
      <c r="F229" s="155"/>
      <c r="G229" s="122" t="str">
        <f>IF(A229="","",VLOOKUP(J210,'TRI-2C'!$B$18:$FH$61,22,FALSE))</f>
        <v>A+</v>
      </c>
      <c r="H229" s="150"/>
      <c r="I229" s="127" t="str">
        <f t="shared" si="3"/>
        <v>A+</v>
      </c>
      <c r="J229" s="126"/>
    </row>
    <row r="230" spans="1:10" ht="12.75" customHeight="1">
      <c r="A230" s="147" t="str">
        <f>IF('TRI-2C'!$X$13="","",'TRI-2C'!$X$13)</f>
        <v>Vestirse y desvestirse de manera independiente con prendas de vestir sencillas. (D.EIB.10.5)</v>
      </c>
      <c r="B230" s="139"/>
      <c r="C230" s="139"/>
      <c r="F230" s="128"/>
      <c r="G230" s="124" t="str">
        <f>IF(A230="","",VLOOKUP(J210,'TRI-2C'!$B$18:$FH$61,23,FALSE))</f>
        <v>A+</v>
      </c>
      <c r="I230" s="125" t="str">
        <f t="shared" si="3"/>
        <v>A+</v>
      </c>
      <c r="J230" s="128"/>
    </row>
    <row r="231" spans="1:10" ht="12.75" customHeight="1">
      <c r="A231" s="165" t="str">
        <f>'BI-1T'!$A$8</f>
        <v>CONVIVENCIA</v>
      </c>
      <c r="B231" s="149"/>
      <c r="C231" s="149"/>
      <c r="D231" s="150"/>
      <c r="E231" s="150"/>
      <c r="F231" s="126"/>
      <c r="G231" s="122" t="str">
        <f>IF(A231="","",VLOOKUP(J210,'TRI-2C'!$B$18:$FH$61,24,FALSE))</f>
        <v>A+</v>
      </c>
      <c r="H231" s="150"/>
      <c r="I231" s="127"/>
      <c r="J231" s="126"/>
    </row>
    <row r="232" spans="1:10" ht="12.75" customHeight="1">
      <c r="A232" s="147" t="str">
        <f>IF('TRI-2C'!$Z$13="","",'TRI-2C'!$Z$13)</f>
        <v>Apoyar y motivar a otras personas a participar en actividades grupales, particularmente a quienes muestran dificultades al hacerlo</v>
      </c>
      <c r="B232" s="139"/>
      <c r="C232" s="139"/>
      <c r="F232" s="128"/>
      <c r="G232" s="124" t="str">
        <f>IF(A232="","",VLOOKUP(J210,'TRI-2C'!$B$18:$FH$61,25,FALSE))</f>
        <v>A+</v>
      </c>
      <c r="I232" s="125" t="str">
        <f t="shared" ref="I232:I246" si="4">IF(G232="","",G232)</f>
        <v>A+</v>
      </c>
      <c r="J232" s="128"/>
    </row>
    <row r="233" spans="1:10" ht="12.75" customHeight="1">
      <c r="A233" s="148" t="str">
        <f>IF('TRI-2C'!$AA$13="","",'TRI-2C'!$AA$13)</f>
        <v>Asumir y respetar normas de convivencia en la institución de educación inicial y en el hogar acordadas con el adulto. (D.EIB.10.15.)</v>
      </c>
      <c r="B233" s="158"/>
      <c r="C233" s="158"/>
      <c r="D233" s="158"/>
      <c r="E233" s="158"/>
      <c r="F233" s="159"/>
      <c r="G233" s="122" t="str">
        <f>IF(A233="","",VLOOKUP(J210,'TRI-2C'!$B$18:$FH$61,26,FALSE))</f>
        <v>A+</v>
      </c>
      <c r="H233" s="150"/>
      <c r="I233" s="127" t="str">
        <f t="shared" si="4"/>
        <v>A+</v>
      </c>
      <c r="J233" s="126"/>
    </row>
    <row r="234" spans="1:10" ht="12.75" customHeight="1">
      <c r="A234" s="11" t="str">
        <f>IF('TRI-2C'!$AB$13="","",'TRI-2C'!$AB$13)</f>
        <v>Colaborar en actividades que se desarrollan con otros niños y adultos de su entorno.</v>
      </c>
      <c r="B234" s="156"/>
      <c r="C234" s="156"/>
      <c r="D234" s="156"/>
      <c r="E234" s="156"/>
      <c r="F234" s="157"/>
      <c r="G234" s="124" t="str">
        <f>IF(A234="","",VLOOKUP(J210,'TRI-2C'!$B$18:$FH$61,27,FALSE))</f>
        <v>A+</v>
      </c>
      <c r="I234" s="125" t="str">
        <f t="shared" si="4"/>
        <v>A+</v>
      </c>
      <c r="J234" s="128"/>
    </row>
    <row r="235" spans="1:10" ht="12.75" customHeight="1">
      <c r="A235" s="148" t="str">
        <f>IF('TRI-2C'!$AC$13="","",'TRI-2C'!$AC$13)</f>
        <v>Demostrar actitudes de solidaridad ante situaciones de necesidad de sus compañeros y adultos de su entorno</v>
      </c>
      <c r="B235" s="149"/>
      <c r="C235" s="149"/>
      <c r="D235" s="150"/>
      <c r="E235" s="150"/>
      <c r="F235" s="126"/>
      <c r="G235" s="122" t="str">
        <f>IF(A235="","",VLOOKUP(J210,'TRI-2C'!$B$18:$FH$61,28,FALSE))</f>
        <v>A+</v>
      </c>
      <c r="H235" s="150"/>
      <c r="I235" s="127" t="str">
        <f t="shared" si="4"/>
        <v>A+</v>
      </c>
      <c r="J235" s="126"/>
    </row>
    <row r="236" spans="1:10" ht="12.75" customHeight="1">
      <c r="A236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36" s="139"/>
      <c r="C236" s="139"/>
      <c r="F236" s="128"/>
      <c r="G236" s="124" t="str">
        <f>IF(A236="","",VLOOKUP(J210,'TRI-2C'!$B$18:$FH$61,29,FALSE))</f>
        <v>A+</v>
      </c>
      <c r="I236" s="125" t="str">
        <f t="shared" si="4"/>
        <v>A+</v>
      </c>
      <c r="J236" s="128"/>
    </row>
    <row r="237" spans="1:10" ht="12.75" customHeight="1">
      <c r="A237" s="148" t="str">
        <f>IF('TRI-2C'!$AE$13="","",'TRI-2C'!$AE$13)</f>
        <v>Demostrar preferencia de jugar la mayor parte del tiempo con un amigo estableciendo niveles de empatías más estables.</v>
      </c>
      <c r="B237" s="149"/>
      <c r="C237" s="149"/>
      <c r="D237" s="150"/>
      <c r="E237" s="150"/>
      <c r="F237" s="126"/>
      <c r="G237" s="122" t="str">
        <f>IF(A237="","",VLOOKUP(J210,'TRI-2C'!$B$18:$FH$61,30,FALSE))</f>
        <v>A+</v>
      </c>
      <c r="H237" s="150"/>
      <c r="I237" s="127" t="str">
        <f t="shared" si="4"/>
        <v>A+</v>
      </c>
      <c r="J237" s="126"/>
    </row>
    <row r="238" spans="1:10" ht="12.75" customHeight="1">
      <c r="A238" s="147" t="str">
        <f>IF('TRI-2C'!$AF$13="","",'TRI-2C'!$AF$13)</f>
        <v>Demostrar sensibilidad ante deseos, emociones y sentimientos de otras personas.</v>
      </c>
      <c r="B238" s="139"/>
      <c r="C238" s="139"/>
      <c r="F238" s="128"/>
      <c r="G238" s="124" t="str">
        <f>IF(A238="","",VLOOKUP(J210,'TRI-2C'!$B$18:$FH$61,31,FALSE))</f>
        <v>A+</v>
      </c>
      <c r="I238" s="125" t="str">
        <f t="shared" si="4"/>
        <v>A+</v>
      </c>
      <c r="J238" s="128"/>
    </row>
    <row r="239" spans="1:10" ht="12.75" customHeight="1">
      <c r="A239" s="192" t="str">
        <f>IF('TRI-2C'!$AG$13="","",'TRI-2C'!$AG$13)</f>
        <v>Desarrollar la capacidad de esperar para obtener una recompensa mayor en el futuro.</v>
      </c>
      <c r="B239" s="154"/>
      <c r="C239" s="154"/>
      <c r="D239" s="154"/>
      <c r="E239" s="154"/>
      <c r="F239" s="155"/>
      <c r="G239" s="122" t="str">
        <f>IF(A239="","",VLOOKUP(J210,'TRI-2C'!$B$18:$FH$61,32,FALSE))</f>
        <v>A+</v>
      </c>
      <c r="H239" s="150"/>
      <c r="I239" s="127" t="str">
        <f t="shared" si="4"/>
        <v>A+</v>
      </c>
      <c r="J239" s="126"/>
    </row>
    <row r="240" spans="1:10" ht="12.75" customHeight="1">
      <c r="A240" s="147" t="str">
        <f>IF('TRI-2C'!$AH$13="","",'TRI-2C'!$AH$13)</f>
        <v>Identificar instituciones y profesiones que brindan servicios a la comunidad y los roles que ellos cumplen.</v>
      </c>
      <c r="B240" s="139"/>
      <c r="C240" s="139"/>
      <c r="F240" s="128"/>
      <c r="G240" s="124" t="str">
        <f>IF(A240="","",VLOOKUP(J210,'TRI-2C'!$B$18:$FH$61,33,FALSE))</f>
        <v>A+</v>
      </c>
      <c r="I240" s="125" t="str">
        <f t="shared" si="4"/>
        <v>A+</v>
      </c>
      <c r="J240" s="128"/>
    </row>
    <row r="241" spans="1:10" ht="12.75" customHeight="1">
      <c r="A241" s="148" t="str">
        <f>IF('TRI-2C'!$AI$13="","",'TRI-2C'!$AI$13)</f>
        <v>Identificar las profesiones, oficios y ocupaciones que cumplen los miembros de su familia.</v>
      </c>
      <c r="B241" s="149"/>
      <c r="C241" s="149"/>
      <c r="D241" s="150"/>
      <c r="E241" s="150"/>
      <c r="F241" s="126"/>
      <c r="G241" s="122" t="str">
        <f>IF(A241="","",VLOOKUP(J210,'TRI-2C'!$B$18:$FH$61,34,FALSE))</f>
        <v>A+</v>
      </c>
      <c r="H241" s="150"/>
      <c r="I241" s="127" t="str">
        <f t="shared" si="4"/>
        <v>A+</v>
      </c>
      <c r="J241" s="126"/>
    </row>
    <row r="242" spans="1:10" ht="12.75" customHeight="1">
      <c r="A242" s="147" t="str">
        <f>IF('TRI-2C'!$AJ$13="","",'TRI-2C'!$AJ$13)</f>
        <v>Incrementar su campo de interrelación con otras personas a más del grupo familiar y escolar interactuando con mayor facilidad.</v>
      </c>
      <c r="B242" s="139"/>
      <c r="C242" s="139"/>
      <c r="F242" s="128"/>
      <c r="G242" s="124" t="str">
        <f>IF(A242="","",VLOOKUP(J210,'TRI-2C'!$B$18:$FH$61,35,FALSE))</f>
        <v>A+</v>
      </c>
      <c r="I242" s="125" t="str">
        <f t="shared" si="4"/>
        <v>A+</v>
      </c>
      <c r="J242" s="128"/>
    </row>
    <row r="243" spans="1:10" ht="12.75" customHeight="1">
      <c r="A243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243" s="158"/>
      <c r="C243" s="158"/>
      <c r="D243" s="158"/>
      <c r="E243" s="158"/>
      <c r="F243" s="159"/>
      <c r="G243" s="122" t="str">
        <f>IF(A243="","",VLOOKUP(J210,'TRI-2C'!$B$18:$FH$61,36,FALSE))</f>
        <v>A+</v>
      </c>
      <c r="H243" s="150"/>
      <c r="I243" s="127" t="str">
        <f t="shared" si="4"/>
        <v>A+</v>
      </c>
      <c r="J243" s="126"/>
    </row>
    <row r="244" spans="1:10" ht="12.75" customHeight="1">
      <c r="A244" s="11" t="str">
        <f>IF('TRI-2C'!$AL$13="","",'TRI-2C'!$AL$13)</f>
        <v>Participar juegos grupales siguiendo las reglas y asumiendo roles que le permitan mantener un ambiente armónico con sus pares. (D.EIB.10.11.)</v>
      </c>
      <c r="B244" s="156"/>
      <c r="C244" s="156"/>
      <c r="D244" s="156"/>
      <c r="E244" s="156"/>
      <c r="F244" s="157"/>
      <c r="G244" s="124" t="str">
        <f>IF(A244="","",VLOOKUP(J210,'TRI-2C'!$B$18:$FH$61,37,FALSE))</f>
        <v>A+</v>
      </c>
      <c r="I244" s="125" t="str">
        <f t="shared" si="4"/>
        <v>A+</v>
      </c>
      <c r="J244" s="128"/>
    </row>
    <row r="245" spans="1:10" ht="12.75" customHeight="1">
      <c r="A245" s="148" t="str">
        <f>IF('TRI-2C'!$AM$13="","",'TRI-2C'!$AM$13)</f>
        <v>Practicar la costumbre de ahorrar para ocasiones y casos especiales</v>
      </c>
      <c r="B245" s="149"/>
      <c r="C245" s="149"/>
      <c r="D245" s="150"/>
      <c r="E245" s="150"/>
      <c r="F245" s="126"/>
      <c r="G245" s="122" t="str">
        <f>IF(A245="","",VLOOKUP(J210,'TRI-2C'!$B$18:$FH$61,38,FALSE))</f>
        <v>A+</v>
      </c>
      <c r="H245" s="150"/>
      <c r="I245" s="127" t="str">
        <f t="shared" si="4"/>
        <v>A+</v>
      </c>
      <c r="J245" s="126"/>
    </row>
    <row r="246" spans="1:10" ht="12.75" customHeight="1">
      <c r="A246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246" s="139"/>
      <c r="C246" s="139"/>
      <c r="F246" s="128"/>
      <c r="G246" s="124" t="str">
        <f>IF(A246="","",VLOOKUP(J210,'TRI-2C'!$B$18:$FH$61,39,FALSE))</f>
        <v>A+</v>
      </c>
      <c r="I246" s="125" t="str">
        <f t="shared" si="4"/>
        <v>A+</v>
      </c>
      <c r="J246" s="128"/>
    </row>
    <row r="247" spans="1:10" ht="12.75" customHeight="1">
      <c r="A247" s="165" t="str">
        <f>'BI-1T'!$A$9</f>
        <v>RELACIONES CON EL MEDIO NATURAL Y CULTURAL</v>
      </c>
      <c r="B247" s="149"/>
      <c r="C247" s="149"/>
      <c r="D247" s="150"/>
      <c r="E247" s="150"/>
      <c r="F247" s="126"/>
      <c r="G247" s="122" t="str">
        <f>IF(A247="","",VLOOKUP(J210,'TRI-2C'!$B$18:$FH$61,40,FALSE))</f>
        <v>A+</v>
      </c>
      <c r="H247" s="150"/>
      <c r="I247" s="127"/>
      <c r="J247" s="126"/>
    </row>
    <row r="248" spans="1:10" ht="12.75" customHeight="1">
      <c r="A248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248" s="139"/>
      <c r="C248" s="139"/>
      <c r="F248" s="128"/>
      <c r="G248" s="124" t="str">
        <f>IF(A248="","",VLOOKUP(J210,'TRI-2C'!$B$18:$FH$61,41,FALSE))</f>
        <v>A+</v>
      </c>
      <c r="I248" s="125" t="str">
        <f t="shared" ref="I248:I267" si="5">IF(G248="","",G248)</f>
        <v>A+</v>
      </c>
      <c r="J248" s="128"/>
    </row>
    <row r="249" spans="1:10" ht="12.75" customHeight="1">
      <c r="A249" s="192" t="str">
        <f>IF('TRI-2C'!$AQ$13="","",'TRI-2C'!$AQ$13)</f>
        <v>Construir conexiones emocionales con su contexto natural (plantas, animales, agua, tierra, aire) y social.</v>
      </c>
      <c r="B249" s="154"/>
      <c r="C249" s="154"/>
      <c r="D249" s="154"/>
      <c r="E249" s="154"/>
      <c r="F249" s="155"/>
      <c r="G249" s="122" t="str">
        <f>IF(A249="","",VLOOKUP(J210,'TRI-2C'!$B$18:$FH$61,42,FALSE))</f>
        <v>A+</v>
      </c>
      <c r="H249" s="150"/>
      <c r="I249" s="127" t="str">
        <f t="shared" si="5"/>
        <v>A+</v>
      </c>
      <c r="J249" s="126"/>
    </row>
    <row r="250" spans="1:10" ht="12.75" customHeight="1">
      <c r="A250" s="147" t="str">
        <f>IF('TRI-2C'!$AR$13="","",'TRI-2C'!$AR$13)</f>
        <v>dentificar en las actividades diarias oportunidades para aprovechar los recursos y reducir los residuos para proteger el entorno natural</v>
      </c>
      <c r="B250" s="139"/>
      <c r="C250" s="139"/>
      <c r="F250" s="128"/>
      <c r="G250" s="124" t="str">
        <f>IF(A250="","",VLOOKUP(J210,'TRI-2C'!$B$18:$FH$61,43,FALSE))</f>
        <v>A+</v>
      </c>
      <c r="I250" s="125" t="str">
        <f t="shared" si="5"/>
        <v>A+</v>
      </c>
      <c r="J250" s="128"/>
    </row>
    <row r="251" spans="1:10" ht="12.75" customHeight="1">
      <c r="A251" s="148" t="str">
        <f>IF('TRI-2C'!$AS$13="","",'TRI-2C'!$AS$13)</f>
        <v>Diferenciar entre alimentos nutritivos y no nutritivos identificando los beneficios de una alimentación sana y saludable.</v>
      </c>
      <c r="B251" s="149"/>
      <c r="C251" s="149"/>
      <c r="D251" s="150"/>
      <c r="E251" s="150"/>
      <c r="F251" s="126"/>
      <c r="G251" s="122" t="str">
        <f>IF(A251="","",VLOOKUP(J210,'TRI-2C'!$B$18:$FH$61,44,FALSE))</f>
        <v>A+</v>
      </c>
      <c r="H251" s="150"/>
      <c r="I251" s="127" t="str">
        <f t="shared" si="5"/>
        <v>A+</v>
      </c>
      <c r="J251" s="126"/>
    </row>
    <row r="252" spans="1:10" ht="12.75" customHeight="1">
      <c r="A252" s="147" t="str">
        <f>IF('TRI-2C'!$AT$13="","",'TRI-2C'!$AT$13)</f>
        <v>Diferenciar entre lo que le pertenece, lo que pertenece a los demás y lo que pertenece al grupo o comunidad.</v>
      </c>
      <c r="B252" s="139"/>
      <c r="C252" s="139"/>
      <c r="F252" s="128"/>
      <c r="G252" s="124" t="str">
        <f>IF(A252="","",VLOOKUP(J210,'TRI-2C'!$B$18:$FH$61,45,FALSE))</f>
        <v>A+</v>
      </c>
      <c r="I252" s="125" t="str">
        <f t="shared" si="5"/>
        <v>A+</v>
      </c>
      <c r="J252" s="128"/>
    </row>
    <row r="253" spans="1:10" ht="12.75" customHeight="1">
      <c r="A253" s="148" t="str">
        <f>IF('TRI-2C'!$AU$13="","",'TRI-2C'!$AU$13)</f>
        <v>Diferenciar los seres vivos y elementos no vivos de su entorno explorando su mundo natural.</v>
      </c>
      <c r="B253" s="158"/>
      <c r="C253" s="158"/>
      <c r="D253" s="158"/>
      <c r="E253" s="158"/>
      <c r="F253" s="159"/>
      <c r="G253" s="122" t="str">
        <f>IF(A253="","",VLOOKUP(J210,'TRI-2C'!$B$18:$FH$61,46,FALSE))</f>
        <v>A+</v>
      </c>
      <c r="H253" s="150"/>
      <c r="I253" s="127" t="str">
        <f t="shared" si="5"/>
        <v>A+</v>
      </c>
      <c r="J253" s="126"/>
    </row>
    <row r="254" spans="1:10" ht="12.75" customHeight="1">
      <c r="A254" s="11" t="str">
        <f>IF('TRI-2C'!$AV$13="","",'TRI-2C'!$AV$13)</f>
        <v>Establecer comparaciones entre los elementos del entorno a través de la discriminación sensorial.</v>
      </c>
      <c r="B254" s="156"/>
      <c r="C254" s="156"/>
      <c r="D254" s="156"/>
      <c r="E254" s="156"/>
      <c r="F254" s="157"/>
      <c r="G254" s="124" t="str">
        <f>IF(A254="","",VLOOKUP(J210,'TRI-2C'!$B$18:$FH$61,47,FALSE))</f>
        <v>A+</v>
      </c>
      <c r="I254" s="125" t="str">
        <f t="shared" si="5"/>
        <v>A+</v>
      </c>
      <c r="J254" s="128"/>
    </row>
    <row r="255" spans="1:10" ht="12.75" customHeight="1">
      <c r="A255" s="148" t="str">
        <f>IF('TRI-2C'!$AW$13="","",'TRI-2C'!$AW$13)</f>
        <v>Explorar e identificar los diferentes elementos y fenómenos del entorno natural mediante procesos que propicien la indagación.</v>
      </c>
      <c r="B255" s="149"/>
      <c r="C255" s="149"/>
      <c r="D255" s="150"/>
      <c r="E255" s="150"/>
      <c r="F255" s="126"/>
      <c r="G255" s="122" t="str">
        <f>IF(A255="","",VLOOKUP(J210,'TRI-2C'!$B$18:$FH$61,48,FALSE))</f>
        <v>A+</v>
      </c>
      <c r="H255" s="150"/>
      <c r="I255" s="127" t="str">
        <f t="shared" si="5"/>
        <v>A+</v>
      </c>
      <c r="J255" s="126"/>
    </row>
    <row r="256" spans="1:10" ht="12.75" customHeight="1">
      <c r="A256" s="147" t="str">
        <f>IF('TRI-2C'!$AX$13="","",'TRI-2C'!$AX$13)</f>
        <v>Identificar características de las plantas por su utilidad, estableciendo diferencias entre ellas.</v>
      </c>
      <c r="B256" s="139"/>
      <c r="C256" s="139"/>
      <c r="F256" s="128"/>
      <c r="G256" s="124" t="str">
        <f>IF(A256="","",VLOOKUP(J210,'TRI-2C'!$B$18:$FH$61,49,FALSE))</f>
        <v>A+</v>
      </c>
      <c r="I256" s="125" t="str">
        <f t="shared" si="5"/>
        <v>A+</v>
      </c>
      <c r="J256" s="128"/>
    </row>
    <row r="257" spans="1:10" ht="12.75" customHeight="1">
      <c r="A257" s="148" t="str">
        <f>IF('TRI-2C'!$AY$13="","",'TRI-2C'!$AY$13)</f>
        <v>Identificar las características de los animales domésticos y silvestres estableciendo las diferencias entre ellos.</v>
      </c>
      <c r="B257" s="149"/>
      <c r="C257" s="149"/>
      <c r="D257" s="150"/>
      <c r="E257" s="150"/>
      <c r="F257" s="126"/>
      <c r="G257" s="122" t="str">
        <f>IF(A257="","",VLOOKUP(J210,'TRI-2C'!$B$18:$FH$61,50,FALSE))</f>
        <v>A+</v>
      </c>
      <c r="H257" s="150"/>
      <c r="I257" s="127" t="str">
        <f t="shared" si="5"/>
        <v>A+</v>
      </c>
      <c r="J257" s="126"/>
    </row>
    <row r="258" spans="1:10" ht="12.75" customHeight="1">
      <c r="A258" s="147" t="str">
        <f>IF('TRI-2C'!$AZ$13="","",'TRI-2C'!$AZ$13)</f>
        <v>Identificar las características del mar y reconocerlo como una parte integral del territorio nacional</v>
      </c>
      <c r="B258" s="139"/>
      <c r="C258" s="139"/>
      <c r="F258" s="128"/>
      <c r="G258" s="124" t="str">
        <f>IF(A258="","",VLOOKUP(J210,'TRI-2C'!$B$18:$FH$61,51,FALSE))</f>
        <v>A+</v>
      </c>
      <c r="I258" s="125" t="str">
        <f t="shared" si="5"/>
        <v>A+</v>
      </c>
      <c r="J258" s="128"/>
    </row>
    <row r="259" spans="1:10" ht="12.75" customHeight="1">
      <c r="A259" s="192" t="str">
        <f>IF('TRI-2C'!$BA$13="","",'TRI-2C'!$BA$13)</f>
        <v>Identificar prácticas socioculturales de su localidad demostrando curiosidad ante sus tradiciones.</v>
      </c>
      <c r="B259" s="154"/>
      <c r="C259" s="154"/>
      <c r="D259" s="154"/>
      <c r="E259" s="154"/>
      <c r="F259" s="155"/>
      <c r="G259" s="122" t="str">
        <f>IF(A259="","",VLOOKUP(J210,'TRI-2C'!$B$18:$FH$61,52,FALSE))</f>
        <v>A+</v>
      </c>
      <c r="H259" s="150"/>
      <c r="I259" s="127" t="str">
        <f t="shared" si="5"/>
        <v>A+</v>
      </c>
      <c r="J259" s="126"/>
    </row>
    <row r="260" spans="1:10" ht="12.75" customHeight="1">
      <c r="A260" s="147" t="str">
        <f>IF('TRI-2C'!$BB$13="","",'TRI-2C'!$BB$13)</f>
        <v>Observar el proceso del ciclo vital de las plantas mediante actividades de experimentación.</v>
      </c>
      <c r="B260" s="139"/>
      <c r="C260" s="139"/>
      <c r="F260" s="128"/>
      <c r="G260" s="124" t="str">
        <f>IF(A260="","",VLOOKUP(J210,'TRI-2C'!$B$18:$FH$61,53,FALSE))</f>
        <v>A+</v>
      </c>
      <c r="I260" s="125" t="str">
        <f t="shared" si="5"/>
        <v>A+</v>
      </c>
      <c r="J260" s="128"/>
    </row>
    <row r="261" spans="1:10" ht="12.75" customHeight="1">
      <c r="A261" s="148" t="str">
        <f>IF('TRI-2C'!$BC$13="","",'TRI-2C'!$BC$13)</f>
        <v>Participar en actividades lúdicas para identificar prácticas de movilidad que ayudan a cuidar el planeta</v>
      </c>
      <c r="B261" s="149"/>
      <c r="C261" s="149"/>
      <c r="D261" s="150"/>
      <c r="E261" s="150"/>
      <c r="F261" s="126"/>
      <c r="G261" s="122" t="str">
        <f>IF(A261="","",VLOOKUP(J210,'TRI-2C'!$B$18:$FH$61,54,FALSE))</f>
        <v>A+</v>
      </c>
      <c r="H261" s="150"/>
      <c r="I261" s="127" t="str">
        <f t="shared" si="5"/>
        <v>A+</v>
      </c>
      <c r="J261" s="126"/>
    </row>
    <row r="262" spans="1:10" ht="12.75" customHeight="1">
      <c r="A262" s="147" t="str">
        <f>IF('TRI-2C'!$BD$13="","",'TRI-2C'!$BD$13)</f>
        <v>Participar en algunas prácticas tradicionales de su entorno disfrutando y respetando las diferentes manifestaciones culturales</v>
      </c>
      <c r="B262" s="139"/>
      <c r="C262" s="139"/>
      <c r="F262" s="128"/>
      <c r="G262" s="124" t="str">
        <f>IF(A262="","",VLOOKUP(J210,'TRI-2C'!$B$18:$FH$61,55,FALSE))</f>
        <v>A+</v>
      </c>
      <c r="I262" s="125" t="str">
        <f t="shared" si="5"/>
        <v>A+</v>
      </c>
      <c r="J262" s="128"/>
    </row>
    <row r="263" spans="1:10" ht="12.75" customHeight="1">
      <c r="A263" s="148" t="str">
        <f>IF('TRI-2C'!$BE$13="","",'TRI-2C'!$BE$13)</f>
        <v>Practicar hábitos de cuidado y conservación del medio ambiente que eviten la contaminación del aire, suelo y agua. (D.EIB.10.19.)</v>
      </c>
      <c r="B263" s="158"/>
      <c r="C263" s="158"/>
      <c r="D263" s="158"/>
      <c r="E263" s="158"/>
      <c r="F263" s="159"/>
      <c r="G263" s="122" t="str">
        <f>IF(A263="","",VLOOKUP(J210,'TRI-2C'!$B$18:$FH$61,56,FALSE))</f>
        <v>A+</v>
      </c>
      <c r="H263" s="150"/>
      <c r="I263" s="127" t="str">
        <f t="shared" si="5"/>
        <v>A+</v>
      </c>
      <c r="J263" s="126"/>
    </row>
    <row r="264" spans="1:10" ht="12.75" customHeight="1">
      <c r="A264" s="11" t="str">
        <f>IF('TRI-2C'!$BF$13="","",'TRI-2C'!$BF$13)</f>
        <v>Realizar acciones de cuidado y protección de plantas y animales de su entorno erradicando actitudes de maltrato.</v>
      </c>
      <c r="B264" s="156"/>
      <c r="C264" s="156"/>
      <c r="D264" s="156"/>
      <c r="E264" s="156"/>
      <c r="F264" s="157"/>
      <c r="G264" s="124" t="str">
        <f>IF(A264="","",VLOOKUP(J210,'TRI-2C'!$B$18:$FH$61,57,FALSE))</f>
        <v>A+</v>
      </c>
      <c r="I264" s="125" t="str">
        <f t="shared" si="5"/>
        <v>A+</v>
      </c>
      <c r="J264" s="128"/>
    </row>
    <row r="265" spans="1:10" ht="12.75" customHeight="1">
      <c r="A265" s="148" t="str">
        <f>IF('TRI-2C'!$BG$13="","",'TRI-2C'!$BG$13)</f>
        <v>Reconocer cómo las personas utilizan el dinero en su entorno familiar para satisfacer sus necesidades y deseos</v>
      </c>
      <c r="B265" s="149"/>
      <c r="C265" s="149"/>
      <c r="D265" s="150"/>
      <c r="E265" s="150"/>
      <c r="F265" s="126"/>
      <c r="G265" s="122" t="str">
        <f>IF(A265="","",VLOOKUP(J210,'TRI-2C'!$B$18:$FH$61,58,FALSE))</f>
        <v>A+</v>
      </c>
      <c r="H265" s="150"/>
      <c r="I265" s="127" t="str">
        <f t="shared" si="5"/>
        <v>A+</v>
      </c>
      <c r="J265" s="126"/>
    </row>
    <row r="266" spans="1:10" ht="12.75" customHeight="1">
      <c r="A266" s="147" t="str">
        <f>IF('TRI-2C'!$BH$13="","",'TRI-2C'!$BH$13)</f>
        <v>Reconocer las consecuencias de no cuidar sus pertenencias.</v>
      </c>
      <c r="B266" s="139"/>
      <c r="C266" s="139"/>
      <c r="F266" s="128"/>
      <c r="G266" s="124" t="str">
        <f>IF(A266="","",VLOOKUP(J210,'TRI-2C'!$B$18:$FH$61,59,FALSE))</f>
        <v>A+</v>
      </c>
      <c r="I266" s="125" t="str">
        <f t="shared" si="5"/>
        <v>A+</v>
      </c>
      <c r="J266" s="128"/>
    </row>
    <row r="267" spans="1:10" ht="12.75" customHeight="1">
      <c r="A267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267" s="149"/>
      <c r="C267" s="149"/>
      <c r="D267" s="150"/>
      <c r="E267" s="150"/>
      <c r="F267" s="126"/>
      <c r="G267" s="122" t="str">
        <f>IF(A267="","",VLOOKUP(J210,'TRI-2C'!$B$18:$FH$61,60,FALSE))</f>
        <v>A+</v>
      </c>
      <c r="H267" s="150"/>
      <c r="I267" s="127" t="str">
        <f t="shared" si="5"/>
        <v>A+</v>
      </c>
      <c r="J267" s="126"/>
    </row>
    <row r="268" spans="1:10" ht="12.75" customHeight="1">
      <c r="A268" s="164" t="str">
        <f>'BI-1T'!$A$10</f>
        <v>RELACIONES LOGICAS MATEMATICAS</v>
      </c>
      <c r="B268" s="139"/>
      <c r="C268" s="139"/>
      <c r="F268" s="128"/>
      <c r="G268" s="124" t="str">
        <f>IF(A268="","",VLOOKUP(J210,'TRI-2C'!$B$18:$FH$61,61,FALSE))</f>
        <v>A+</v>
      </c>
      <c r="I268" s="125"/>
      <c r="J268" s="128"/>
    </row>
    <row r="269" spans="1:10" ht="12.75" customHeight="1">
      <c r="A269" s="192" t="str">
        <f>IF('TRI-2C'!$BK$13="","",'TRI-2C'!$BK$13)</f>
        <v>Asociar las formas de los objetos del entorno con figuras geométricas bidimensionales</v>
      </c>
      <c r="B269" s="154"/>
      <c r="C269" s="154"/>
      <c r="D269" s="154"/>
      <c r="E269" s="154"/>
      <c r="F269" s="155"/>
      <c r="G269" s="122" t="str">
        <f>IF(A269="","",VLOOKUP(J210,'TRI-2C'!$B$18:$FH$61,62,FALSE))</f>
        <v>B-</v>
      </c>
      <c r="H269" s="150"/>
      <c r="I269" s="127" t="str">
        <f t="shared" ref="I269:I290" si="6">IF(G269="","",G269)</f>
        <v>B-</v>
      </c>
      <c r="J269" s="126"/>
    </row>
    <row r="270" spans="1:10" ht="12.75" customHeight="1">
      <c r="A270" s="147" t="str">
        <f>IF('TRI-2C'!$BL$13="","",'TRI-2C'!$BL$13)</f>
        <v>Clasificar objetos con dos atributos (tamaño, color o forma).</v>
      </c>
      <c r="B270" s="139"/>
      <c r="C270" s="139"/>
      <c r="F270" s="128"/>
      <c r="G270" s="124" t="str">
        <f>IF(A270="","",VLOOKUP(J210,'TRI-2C'!$B$18:$FH$61,63,FALSE))</f>
        <v>B-</v>
      </c>
      <c r="I270" s="125" t="str">
        <f t="shared" si="6"/>
        <v>B-</v>
      </c>
      <c r="J270" s="128"/>
    </row>
    <row r="271" spans="1:10" ht="12.75" customHeight="1">
      <c r="A271" s="148" t="str">
        <f>IF('TRI-2C'!$BM$13="","",'TRI-2C'!$BM$13)</f>
        <v>Comparar y armar colecciones de más, igual y menos objetos.</v>
      </c>
      <c r="B271" s="149"/>
      <c r="C271" s="149"/>
      <c r="D271" s="150"/>
      <c r="E271" s="150"/>
      <c r="F271" s="126"/>
      <c r="G271" s="122" t="str">
        <f>IF(A271="","",VLOOKUP(J210,'TRI-2C'!$B$18:$FH$61,64,FALSE))</f>
        <v>B-</v>
      </c>
      <c r="H271" s="150"/>
      <c r="I271" s="127" t="str">
        <f t="shared" si="6"/>
        <v>B-</v>
      </c>
      <c r="J271" s="126"/>
    </row>
    <row r="272" spans="1:10" ht="12.75" customHeight="1">
      <c r="A272" s="147" t="str">
        <f>IF('TRI-2C'!$BN$13="","",'TRI-2C'!$BN$13)</f>
        <v>Comparar y ordenar secuencialmente un conjunto pequeño de objetos de acuerdo con su tamaño.</v>
      </c>
      <c r="B272" s="139"/>
      <c r="C272" s="139"/>
      <c r="F272" s="128"/>
      <c r="G272" s="124" t="str">
        <f>IF(A272="","",VLOOKUP(J210,'TRI-2C'!$B$18:$FH$61,65,FALSE))</f>
        <v>B-</v>
      </c>
      <c r="I272" s="125" t="str">
        <f t="shared" si="6"/>
        <v>B-</v>
      </c>
      <c r="J272" s="128"/>
    </row>
    <row r="273" spans="1:10" ht="12.75" customHeight="1">
      <c r="A273" s="148" t="str">
        <f>IF('TRI-2C'!$BO$13="","",'TRI-2C'!$BO$13)</f>
        <v>Comprender la relación de número-cantidad hasta el 10.</v>
      </c>
      <c r="B273" s="158"/>
      <c r="C273" s="158"/>
      <c r="D273" s="158"/>
      <c r="E273" s="158"/>
      <c r="F273" s="159"/>
      <c r="G273" s="122" t="str">
        <f>IF(A273="","",VLOOKUP(J210,'TRI-2C'!$B$18:$FH$61,66,FALSE))</f>
        <v>B-</v>
      </c>
      <c r="H273" s="150"/>
      <c r="I273" s="127" t="str">
        <f t="shared" si="6"/>
        <v>B-</v>
      </c>
      <c r="J273" s="126"/>
    </row>
    <row r="274" spans="1:10" ht="12.75" customHeight="1">
      <c r="A274" s="11" t="str">
        <f>IF('TRI-2C'!$BP$13="","",'TRI-2C'!$BP$13)</f>
        <v>Comprender la relación del numeral (representación simbólica del número) con la cantidad hasta el 5.</v>
      </c>
      <c r="B274" s="156"/>
      <c r="C274" s="156"/>
      <c r="D274" s="156"/>
      <c r="E274" s="156"/>
      <c r="F274" s="157"/>
      <c r="G274" s="124" t="str">
        <f>IF(A274="","",VLOOKUP(J210,'TRI-2C'!$B$18:$FH$61,67,FALSE))</f>
        <v>B-</v>
      </c>
      <c r="I274" s="125" t="str">
        <f t="shared" si="6"/>
        <v>B-</v>
      </c>
      <c r="J274" s="128"/>
    </row>
    <row r="275" spans="1:10" ht="12.75" customHeight="1">
      <c r="A275" s="148" t="str">
        <f>IF('TRI-2C'!$BQ$13="","",'TRI-2C'!$BQ$13)</f>
        <v>Contar oralmente del 1 al 15 con secuencia numérica.</v>
      </c>
      <c r="B275" s="149"/>
      <c r="C275" s="149"/>
      <c r="D275" s="150"/>
      <c r="E275" s="150"/>
      <c r="F275" s="126"/>
      <c r="G275" s="122" t="str">
        <f>IF(A275="","",VLOOKUP(J210,'TRI-2C'!$B$18:$FH$61,68,FALSE))</f>
        <v>B-</v>
      </c>
      <c r="H275" s="150"/>
      <c r="I275" s="127" t="str">
        <f t="shared" si="6"/>
        <v>B-</v>
      </c>
      <c r="J275" s="126"/>
    </row>
    <row r="276" spans="1:10" ht="12.75" customHeight="1">
      <c r="A276" s="147" t="str">
        <f>IF('TRI-2C'!$BR$13="","",'TRI-2C'!$BR$13)</f>
        <v>Continuar y reproducir patrones simples con objetos concretos y representaciones gráficas.</v>
      </c>
      <c r="B276" s="139"/>
      <c r="C276" s="139"/>
      <c r="F276" s="128"/>
      <c r="G276" s="124" t="str">
        <f>IF(A276="","",VLOOKUP(J210,'TRI-2C'!$B$18:$FH$61,69,FALSE))</f>
        <v>B-</v>
      </c>
      <c r="I276" s="125" t="str">
        <f t="shared" si="6"/>
        <v>B-</v>
      </c>
      <c r="J276" s="128"/>
    </row>
    <row r="277" spans="1:10" ht="12.75" customHeight="1">
      <c r="A277" s="148" t="str">
        <f>IF('TRI-2C'!$BS$13="","",'TRI-2C'!$BS$13)</f>
        <v>Establecer la relación de correspondencia entre los elementos de colecciones de objetos.</v>
      </c>
      <c r="B277" s="149"/>
      <c r="C277" s="149"/>
      <c r="D277" s="150"/>
      <c r="E277" s="150"/>
      <c r="F277" s="126"/>
      <c r="G277" s="122" t="str">
        <f>IF(A277="","",VLOOKUP(J210,'TRI-2C'!$B$18:$FH$61,70,FALSE))</f>
        <v>B-</v>
      </c>
      <c r="H277" s="150"/>
      <c r="I277" s="127" t="str">
        <f t="shared" si="6"/>
        <v>B-</v>
      </c>
      <c r="J277" s="126"/>
    </row>
    <row r="278" spans="1:10" ht="12.75" customHeight="1">
      <c r="A278" s="147" t="str">
        <f>IF('TRI-2C'!$BT$13="","",'TRI-2C'!$BT$13)</f>
        <v>Identificar características de mañana, tarde y noche</v>
      </c>
      <c r="B278" s="139"/>
      <c r="C278" s="139"/>
      <c r="F278" s="128"/>
      <c r="G278" s="124" t="str">
        <f>IF(A278="","",VLOOKUP(J210,'TRI-2C'!$B$18:$FH$61,71,FALSE))</f>
        <v>B-</v>
      </c>
      <c r="I278" s="125" t="str">
        <f t="shared" si="6"/>
        <v>B-</v>
      </c>
      <c r="J278" s="128"/>
    </row>
    <row r="279" spans="1:10" ht="12.75" customHeight="1">
      <c r="A279" s="192" t="str">
        <f>IF('TRI-2C'!$BU$13="","",'TRI-2C'!$BU$13)</f>
        <v>Identificar en los objetos las nociones de medida: largo/ corto, grueso/delgado.</v>
      </c>
      <c r="B279" s="154"/>
      <c r="C279" s="154"/>
      <c r="D279" s="154"/>
      <c r="E279" s="154"/>
      <c r="F279" s="155"/>
      <c r="G279" s="122" t="str">
        <f>IF(A279="","",VLOOKUP(J210,'TRI-2C'!$B$18:$FH$61,72,FALSE))</f>
        <v>B-</v>
      </c>
      <c r="H279" s="150"/>
      <c r="I279" s="127" t="str">
        <f t="shared" si="6"/>
        <v>B-</v>
      </c>
      <c r="J279" s="126"/>
    </row>
    <row r="280" spans="1:10" ht="12.75" customHeight="1">
      <c r="A280" s="147" t="str">
        <f>IF('TRI-2C'!$BV$13="","",'TRI-2C'!$BV$13)</f>
        <v>Identificar figuras geométricas básicas: círculo, cuadrado y triángulo en objetos del entorno y en representaciones gráficas.</v>
      </c>
      <c r="B280" s="139"/>
      <c r="C280" s="139"/>
      <c r="F280" s="128"/>
      <c r="G280" s="124" t="str">
        <f>IF(A280="","",VLOOKUP(J210,'TRI-2C'!$B$18:$FH$61,73,FALSE))</f>
        <v>B-</v>
      </c>
      <c r="I280" s="125" t="str">
        <f t="shared" si="6"/>
        <v>B-</v>
      </c>
      <c r="J280" s="128"/>
    </row>
    <row r="281" spans="1:10" ht="12.75" customHeight="1">
      <c r="A281" s="148" t="str">
        <f>IF('TRI-2C'!$BW$13="","",'TRI-2C'!$BW$13)</f>
        <v>Identificar la diferencia entre lo que se desea y lo que se necesita</v>
      </c>
      <c r="B281" s="149"/>
      <c r="C281" s="149"/>
      <c r="D281" s="150"/>
      <c r="E281" s="150"/>
      <c r="F281" s="126"/>
      <c r="G281" s="122" t="str">
        <f>IF(A281="","",VLOOKUP(J210,'TRI-2C'!$B$18:$FH$61,74,FALSE))</f>
        <v>B-</v>
      </c>
      <c r="H281" s="150"/>
      <c r="I281" s="127" t="str">
        <f t="shared" si="6"/>
        <v>B-</v>
      </c>
      <c r="J281" s="126"/>
    </row>
    <row r="282" spans="1:10" ht="12.75" customHeight="1">
      <c r="A282" s="147" t="str">
        <f>IF('TRI-2C'!$BX$13="","",'TRI-2C'!$BX$13)</f>
        <v>Identificar las nociones de tiempo en acciones que siceden antes, ahora y después</v>
      </c>
      <c r="B282" s="139"/>
      <c r="C282" s="139"/>
      <c r="F282" s="128"/>
      <c r="G282" s="124" t="str">
        <f>IF(A282="","",VLOOKUP(J210,'TRI-2C'!$B$18:$FH$61,75,FALSE))</f>
        <v>B-</v>
      </c>
      <c r="I282" s="125" t="str">
        <f t="shared" si="6"/>
        <v>B-</v>
      </c>
      <c r="J282" s="128"/>
    </row>
    <row r="283" spans="1:10" ht="12.75" customHeight="1">
      <c r="A283" s="148" t="str">
        <f>IF('TRI-2C'!$BY$13="","",'TRI-2C'!$BY$13)</f>
        <v>Identificar los números de emergencia a través de actividades lúdicas, y reconocer cuándo pedir ayuda en situaciones sencillas.</v>
      </c>
      <c r="B283" s="158"/>
      <c r="C283" s="158"/>
      <c r="D283" s="158"/>
      <c r="E283" s="158"/>
      <c r="F283" s="159"/>
      <c r="G283" s="122" t="str">
        <f>IF(A283="","",VLOOKUP(J210,'TRI-2C'!$B$18:$FH$61,76,FALSE))</f>
        <v>B-</v>
      </c>
      <c r="H283" s="150"/>
      <c r="I283" s="127" t="str">
        <f t="shared" si="6"/>
        <v>B-</v>
      </c>
      <c r="J283" s="126"/>
    </row>
    <row r="284" spans="1:10" ht="12.75" customHeight="1">
      <c r="A284" s="11" t="str">
        <f>IF('TRI-2C'!$BZ$13="","",'TRI-2C'!$BZ$13)</f>
        <v>Identificar semejanzas y diferencias en objetos del entorno con criterios de forma, color y tamaño</v>
      </c>
      <c r="B284" s="156"/>
      <c r="C284" s="156"/>
      <c r="D284" s="156"/>
      <c r="E284" s="156"/>
      <c r="F284" s="157"/>
      <c r="G284" s="124" t="str">
        <f>IF(A284="","",VLOOKUP(J210,'TRI-2C'!$B$18:$FH$61,77,FALSE))</f>
        <v>B-</v>
      </c>
      <c r="I284" s="125" t="str">
        <f t="shared" si="6"/>
        <v>B-</v>
      </c>
      <c r="J284" s="128"/>
    </row>
    <row r="285" spans="1:10" ht="12.75" customHeight="1">
      <c r="A285" s="148" t="str">
        <f>IF('TRI-2C'!$CA$13="","",'TRI-2C'!$CA$13)</f>
        <v>Ordenar en secuencias lógica sucesos de hasta cinco eventos en representaciones gráficas de sus actividades de la rutina diaria y en escenas de cuentos</v>
      </c>
      <c r="B285" s="149"/>
      <c r="C285" s="149"/>
      <c r="D285" s="150"/>
      <c r="E285" s="150"/>
      <c r="F285" s="126"/>
      <c r="G285" s="122" t="str">
        <f>IF(A285="","",VLOOKUP(J210,'TRI-2C'!$B$18:$FH$61,78,FALSE))</f>
        <v>B-</v>
      </c>
      <c r="H285" s="150"/>
      <c r="I285" s="127" t="str">
        <f t="shared" si="6"/>
        <v>B-</v>
      </c>
      <c r="J285" s="126"/>
    </row>
    <row r="286" spans="1:10" ht="12.75" customHeight="1">
      <c r="A286" s="147" t="str">
        <f>IF('TRI-2C'!$CB$13="","",'TRI-2C'!$CB$13)</f>
        <v>Reconocer billetes y monedas en situaciones de la vida real</v>
      </c>
      <c r="B286" s="139"/>
      <c r="C286" s="139"/>
      <c r="F286" s="128"/>
      <c r="G286" s="124" t="str">
        <f>IF(A286="","",VLOOKUP(J210,'TRI-2C'!$B$18:$FH$61,79,FALSE))</f>
        <v>B-</v>
      </c>
      <c r="I286" s="125" t="str">
        <f t="shared" si="6"/>
        <v>B-</v>
      </c>
      <c r="J286" s="128"/>
    </row>
    <row r="287" spans="1:10" ht="12.75" customHeight="1">
      <c r="A287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287" s="149"/>
      <c r="C287" s="149"/>
      <c r="D287" s="150"/>
      <c r="E287" s="150"/>
      <c r="F287" s="126"/>
      <c r="G287" s="122" t="str">
        <f>IF(A287="","",VLOOKUP(J210,'TRI-2C'!$B$18:$FH$61,80,FALSE))</f>
        <v>B-</v>
      </c>
      <c r="H287" s="150"/>
      <c r="I287" s="127" t="str">
        <f t="shared" si="6"/>
        <v>B-</v>
      </c>
      <c r="J287" s="126"/>
    </row>
    <row r="288" spans="1:10" ht="12.75" customHeight="1">
      <c r="A288" s="147" t="str">
        <f>IF('TRI-2C'!$CD$13="","",'TRI-2C'!$CD$13)</f>
        <v>Reconocer los colores secundarios en objetos e imágenes del entorno.</v>
      </c>
      <c r="B288" s="139"/>
      <c r="C288" s="139"/>
      <c r="F288" s="128"/>
      <c r="G288" s="124" t="str">
        <f>IF(A288="","",VLOOKUP(J210,'TRI-2C'!$B$18:$FH$61,81,FALSE))</f>
        <v>B-</v>
      </c>
      <c r="I288" s="125" t="str">
        <f t="shared" si="6"/>
        <v>B-</v>
      </c>
      <c r="J288" s="128"/>
    </row>
    <row r="289" spans="1:10" ht="12.75" customHeight="1">
      <c r="A289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289" s="154"/>
      <c r="C289" s="154"/>
      <c r="D289" s="154"/>
      <c r="E289" s="154"/>
      <c r="F289" s="155"/>
      <c r="G289" s="122" t="str">
        <f>IF(A289="","",VLOOKUP(J210,'TRI-2C'!$B$18:$FH$61,82,FALSE))</f>
        <v>B-</v>
      </c>
      <c r="H289" s="150"/>
      <c r="I289" s="127" t="str">
        <f t="shared" si="6"/>
        <v>B-</v>
      </c>
      <c r="J289" s="126"/>
    </row>
    <row r="290" spans="1:10" ht="12.75" customHeight="1">
      <c r="A290" s="147" t="str">
        <f>IF('TRI-2C'!$CF$13="","",'TRI-2C'!$CF$13)</f>
        <v>Relacionar las distintas formas de adquirir dinero con el trabajo y el esfuerzo.</v>
      </c>
      <c r="B290" s="139"/>
      <c r="C290" s="139"/>
      <c r="F290" s="128"/>
      <c r="G290" s="124" t="str">
        <f>IF(A290="","",VLOOKUP(J210,'TRI-2C'!$B$18:$FH$61,83,FALSE))</f>
        <v>B-</v>
      </c>
      <c r="I290" s="125" t="str">
        <f t="shared" si="6"/>
        <v>B-</v>
      </c>
      <c r="J290" s="128"/>
    </row>
    <row r="291" spans="1:10" ht="12.75" customHeight="1">
      <c r="A291" s="165" t="str">
        <f>'BI-1T'!$A$11</f>
        <v>COMPRENSIÓN Y EXPRESION DEL LENGUAJE</v>
      </c>
      <c r="B291" s="149"/>
      <c r="C291" s="149"/>
      <c r="D291" s="150"/>
      <c r="E291" s="150"/>
      <c r="F291" s="126"/>
      <c r="G291" s="122" t="str">
        <f>IF(A291="","",VLOOKUP(J210,'TRI-2C'!$B$18:$FH$61,84,FALSE))</f>
        <v>B-</v>
      </c>
      <c r="H291" s="150"/>
      <c r="I291" s="127"/>
      <c r="J291" s="126"/>
    </row>
    <row r="292" spans="1:10" ht="12.75" customHeight="1">
      <c r="A292" s="147" t="str">
        <f>IF('TRI-2C'!$CH$13="","",'TRI-2C'!$CH$13)</f>
        <v>Asociar la imagen de la portada con el título de los cuentos conocidos.</v>
      </c>
      <c r="B292" s="139"/>
      <c r="C292" s="139"/>
      <c r="F292" s="128"/>
      <c r="G292" s="124" t="str">
        <f>IF(A292="","",VLOOKUP(J210,'TRI-2C'!$B$18:$FH$61,85,FALSE))</f>
        <v>B+</v>
      </c>
      <c r="I292" s="125" t="str">
        <f t="shared" ref="I292:I312" si="7">IF(G292="","",G292)</f>
        <v>B+</v>
      </c>
      <c r="J292" s="128"/>
    </row>
    <row r="293" spans="1:10" ht="12.75" customHeight="1">
      <c r="A293" s="148" t="str">
        <f>IF('TRI-2C'!$CI$13="","",'TRI-2C'!$CI$13)</f>
        <v>Colaborar en la creación de textos colectivos con la ayuda del docente.</v>
      </c>
      <c r="B293" s="158"/>
      <c r="C293" s="158"/>
      <c r="D293" s="158"/>
      <c r="E293" s="158"/>
      <c r="F293" s="159"/>
      <c r="G293" s="122" t="str">
        <f>IF(A293="","",VLOOKUP(J210,'TRI-2C'!$B$18:$FH$61,86,FALSE))</f>
        <v>B+</v>
      </c>
      <c r="H293" s="150"/>
      <c r="I293" s="127" t="str">
        <f t="shared" si="7"/>
        <v>B+</v>
      </c>
      <c r="J293" s="126"/>
    </row>
    <row r="294" spans="1:10" ht="12.75" customHeight="1">
      <c r="A294" s="11" t="str">
        <f>IF('TRI-2C'!$CJ$13="","",'TRI-2C'!$CJ$13)</f>
        <v>Comprender el derecho propio y de las otras personas a decir que no como una respuesta válida y respetable.</v>
      </c>
      <c r="B294" s="156"/>
      <c r="C294" s="156"/>
      <c r="D294" s="156"/>
      <c r="E294" s="156"/>
      <c r="F294" s="157"/>
      <c r="G294" s="124" t="str">
        <f>IF(A294="","",VLOOKUP(J210,'TRI-2C'!$B$18:$FH$61,87,FALSE))</f>
        <v>B+</v>
      </c>
      <c r="I294" s="125" t="str">
        <f t="shared" si="7"/>
        <v>B+</v>
      </c>
      <c r="J294" s="128"/>
    </row>
    <row r="295" spans="1:10" ht="12.75" customHeight="1">
      <c r="A295" s="148" t="str">
        <f>IF('TRI-2C'!$CK$13="","",'TRI-2C'!$CK$13)</f>
        <v>Comunicarse a través de dibujos de objetos con detalles que lo vuelven identificables, como representación simbólica de sus ideas.</v>
      </c>
      <c r="B295" s="149"/>
      <c r="C295" s="149"/>
      <c r="D295" s="150"/>
      <c r="E295" s="150"/>
      <c r="F295" s="126"/>
      <c r="G295" s="122" t="str">
        <f>IF(A295="","",VLOOKUP(J210,'TRI-2C'!$B$18:$FH$61,88,FALSE))</f>
        <v>B+</v>
      </c>
      <c r="H295" s="150"/>
      <c r="I295" s="127" t="str">
        <f t="shared" si="7"/>
        <v>B+</v>
      </c>
      <c r="J295" s="126"/>
    </row>
    <row r="296" spans="1:10" ht="12.75" customHeight="1">
      <c r="A296" s="147" t="str">
        <f>IF('TRI-2C'!$CL$13="","",'TRI-2C'!$CL$13)</f>
        <v>Comunicarse incorporando palabras nuevas a su vocabulario en función de los ambientes y experiencias en las que interactúa.</v>
      </c>
      <c r="B296" s="139"/>
      <c r="C296" s="139"/>
      <c r="F296" s="128"/>
      <c r="G296" s="124" t="str">
        <f>IF(A296="","",VLOOKUP(J210,'TRI-2C'!$B$18:$FH$61,89,FALSE))</f>
        <v>B+</v>
      </c>
      <c r="I296" s="125" t="str">
        <f t="shared" si="7"/>
        <v>B+</v>
      </c>
      <c r="J296" s="128"/>
    </row>
    <row r="297" spans="1:10" ht="12.75" customHeight="1">
      <c r="A297" s="148" t="str">
        <f>IF('TRI-2C'!$CM$13="","",'TRI-2C'!$CM$13)</f>
        <v>Contar un cuento en base a sus imágenes a partir de la portada y siguiendo la secuencia de las páginas.</v>
      </c>
      <c r="B297" s="149"/>
      <c r="C297" s="149"/>
      <c r="D297" s="150"/>
      <c r="E297" s="150"/>
      <c r="F297" s="126"/>
      <c r="G297" s="122" t="str">
        <f>IF(A297="","",VLOOKUP(J210,'TRI-2C'!$B$18:$FH$61,90,FALSE))</f>
        <v>B+</v>
      </c>
      <c r="H297" s="150"/>
      <c r="I297" s="127" t="str">
        <f t="shared" si="7"/>
        <v>B+</v>
      </c>
      <c r="J297" s="126"/>
    </row>
    <row r="298" spans="1:10" ht="12.75" customHeight="1">
      <c r="A298" s="147" t="str">
        <f>IF('TRI-2C'!$CN$13="","",'TRI-2C'!$CN$13)</f>
        <v>Describir oralmente imágenes gráficas (pictogramas) y digitales, estructurando oraciones más elaboradas que describan a los objetos que observa.</v>
      </c>
      <c r="B298" s="139"/>
      <c r="C298" s="139"/>
      <c r="F298" s="128"/>
      <c r="G298" s="124" t="str">
        <f>IF(A298="","",VLOOKUP(J210,'TRI-2C'!$B$18:$FH$61,91,FALSE))</f>
        <v>B+</v>
      </c>
      <c r="I298" s="125" t="str">
        <f t="shared" si="7"/>
        <v>B+</v>
      </c>
      <c r="J298" s="128"/>
    </row>
    <row r="299" spans="1:10" ht="12.75" customHeight="1">
      <c r="A299" s="192" t="str">
        <f>IF('TRI-2C'!$CO$13="","",'TRI-2C'!$CO$13)</f>
        <v>Describir oralmente imágenes relacionadas con los derechos de las personas en situación de movilidad</v>
      </c>
      <c r="B299" s="154"/>
      <c r="C299" s="154"/>
      <c r="D299" s="154"/>
      <c r="E299" s="154"/>
      <c r="F299" s="155"/>
      <c r="G299" s="122" t="str">
        <f>IF(A299="","",VLOOKUP(J210,'TRI-2C'!$B$18:$FH$61,92,FALSE))</f>
        <v>B+</v>
      </c>
      <c r="H299" s="150"/>
      <c r="I299" s="127" t="str">
        <f t="shared" si="7"/>
        <v>B+</v>
      </c>
      <c r="J299" s="126"/>
    </row>
    <row r="300" spans="1:10" ht="12.75" customHeight="1">
      <c r="A300" s="147" t="str">
        <f>IF('TRI-2C'!$CP$13="","",'TRI-2C'!$CP$13)</f>
        <v>Expresarse oralmente pronunciando correctamente la mayoría de las palabras puede presentarse dificultades en la pronunciación de s, y la r.</v>
      </c>
      <c r="B300" s="139"/>
      <c r="C300" s="139"/>
      <c r="F300" s="128"/>
      <c r="G300" s="124" t="str">
        <f>IF(A300="","",VLOOKUP(J210,'TRI-2C'!$B$18:$FH$61,93,FALSE))</f>
        <v>B+</v>
      </c>
      <c r="I300" s="125" t="str">
        <f t="shared" si="7"/>
        <v>B+</v>
      </c>
      <c r="J300" s="128"/>
    </row>
    <row r="301" spans="1:10" ht="12.75" customHeight="1">
      <c r="A301" s="148" t="str">
        <f>IF('TRI-2C'!$CQ$13="","",'TRI-2C'!$CQ$13)</f>
        <v>Expresarse utilizando oraciones cortas y completas manteniendo el orden de las palabras.</v>
      </c>
      <c r="B301" s="149"/>
      <c r="C301" s="149"/>
      <c r="D301" s="150"/>
      <c r="E301" s="150"/>
      <c r="F301" s="126"/>
      <c r="G301" s="122" t="str">
        <f>IF(A301="","",VLOOKUP(J210,'TRI-2C'!$B$18:$FH$61,94,FALSE))</f>
        <v>B+</v>
      </c>
      <c r="H301" s="150"/>
      <c r="I301" s="127" t="str">
        <f t="shared" si="7"/>
        <v>B+</v>
      </c>
      <c r="J301" s="126"/>
    </row>
    <row r="302" spans="1:10" ht="12.75" customHeight="1">
      <c r="A302" s="147" t="str">
        <f>IF('TRI-2C'!$CR$13="","",'TRI-2C'!$CR$13)</f>
        <v>Identificar “auditivamente” el fonema (sonido) inicial de las palabras más utilizadas.</v>
      </c>
      <c r="B302" s="139"/>
      <c r="C302" s="139"/>
      <c r="F302" s="128"/>
      <c r="G302" s="124" t="str">
        <f>IF(A302="","",VLOOKUP(J210,'TRI-2C'!$B$18:$FH$61,95,FALSE))</f>
        <v>B+</v>
      </c>
      <c r="I302" s="125" t="str">
        <f t="shared" si="7"/>
        <v>B+</v>
      </c>
      <c r="J302" s="128"/>
    </row>
    <row r="303" spans="1:10" ht="12.75" customHeight="1">
      <c r="A303" s="148" t="str">
        <f>IF('TRI-2C'!$CS$13="","",'TRI-2C'!$CS$13)</f>
        <v>Identificar una persona adulta de confianza para solicitar apoyo al enfrentar desafíos emocionales en situaciones cotidianas del entorno escolar</v>
      </c>
      <c r="B303" s="158"/>
      <c r="C303" s="158"/>
      <c r="D303" s="158"/>
      <c r="E303" s="158"/>
      <c r="F303" s="159"/>
      <c r="G303" s="122" t="str">
        <f>IF(A303="","",VLOOKUP(J210,'TRI-2C'!$B$18:$FH$61,96,FALSE))</f>
        <v>B+</v>
      </c>
      <c r="H303" s="150"/>
      <c r="I303" s="127" t="str">
        <f t="shared" si="7"/>
        <v>B+</v>
      </c>
      <c r="J303" s="126"/>
    </row>
    <row r="304" spans="1:10" ht="12.75" customHeight="1">
      <c r="A304" s="11" t="str">
        <f>IF('TRI-2C'!$CT$13="","",'TRI-2C'!$CT$13)</f>
        <v>Participar en conversaciones más complejas y largas manteniéndose dentro del tema.</v>
      </c>
      <c r="B304" s="156"/>
      <c r="C304" s="156"/>
      <c r="D304" s="156"/>
      <c r="E304" s="156"/>
      <c r="F304" s="157"/>
      <c r="G304" s="124" t="str">
        <f>IF(A304="","",VLOOKUP(J210,'TRI-2C'!$B$18:$FH$61,97,FALSE))</f>
        <v>B+</v>
      </c>
      <c r="I304" s="125" t="str">
        <f t="shared" si="7"/>
        <v>B+</v>
      </c>
      <c r="J304" s="128"/>
    </row>
    <row r="305" spans="1:10" ht="12.75" customHeight="1">
      <c r="A305" s="148" t="str">
        <f>IF('TRI-2C'!$CU$13="","",'TRI-2C'!$CU$13)</f>
        <v>Producir palabras que riman espontáneamente tomado en cuenta los sonidos finales de las mismas.</v>
      </c>
      <c r="B305" s="149"/>
      <c r="C305" s="149"/>
      <c r="D305" s="150"/>
      <c r="E305" s="150"/>
      <c r="F305" s="126"/>
      <c r="G305" s="122" t="str">
        <f>IF(A305="","",VLOOKUP(J210,'TRI-2C'!$B$18:$FH$61,98,FALSE))</f>
        <v>B+</v>
      </c>
      <c r="H305" s="150"/>
      <c r="I305" s="127" t="str">
        <f t="shared" si="7"/>
        <v>B+</v>
      </c>
      <c r="J305" s="126"/>
    </row>
    <row r="306" spans="1:10" ht="12.75" customHeight="1">
      <c r="A306" s="147" t="str">
        <f>IF('TRI-2C'!$CV$13="","",'TRI-2C'!$CV$13)</f>
        <v>Realizar modificaciones del contenido de un cuento relatado por el adulto, cambiando partes del él como: acciones y final.</v>
      </c>
      <c r="B306" s="139"/>
      <c r="C306" s="139"/>
      <c r="F306" s="128"/>
      <c r="G306" s="124" t="str">
        <f>IF(A306="","",VLOOKUP(J210,'TRI-2C'!$B$18:$FH$61,99,FALSE))</f>
        <v>B+</v>
      </c>
      <c r="I306" s="125" t="str">
        <f t="shared" si="7"/>
        <v>B+</v>
      </c>
      <c r="J306" s="128"/>
    </row>
    <row r="307" spans="1:10" ht="12.75" customHeight="1">
      <c r="A307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07" s="149"/>
      <c r="C307" s="149"/>
      <c r="D307" s="150"/>
      <c r="E307" s="150"/>
      <c r="F307" s="126"/>
      <c r="G307" s="122" t="str">
        <f>IF(A307="","",VLOOKUP(J210,'TRI-2C'!$B$18:$FH$61,100,FALSE))</f>
        <v>B+</v>
      </c>
      <c r="H307" s="150"/>
      <c r="I307" s="127" t="str">
        <f t="shared" si="7"/>
        <v>B+</v>
      </c>
      <c r="J307" s="126"/>
    </row>
    <row r="308" spans="1:10" ht="12.75" customHeight="1">
      <c r="A308" s="147" t="str">
        <f>IF('TRI-2C'!$CX$13="","",'TRI-2C'!$CX$13)</f>
        <v>Reconocer etiquetas y rótulos de su entorno inmediato y los “lee”.</v>
      </c>
      <c r="B308" s="139"/>
      <c r="C308" s="139"/>
      <c r="F308" s="128"/>
      <c r="G308" s="124" t="str">
        <f>IF(A308="","",VLOOKUP(J210,'TRI-2C'!$B$18:$FH$61,101,FALSE))</f>
        <v>B+</v>
      </c>
      <c r="I308" s="125" t="str">
        <f t="shared" si="7"/>
        <v>B+</v>
      </c>
      <c r="J308" s="128"/>
    </row>
    <row r="309" spans="1:10" ht="12.75" customHeight="1">
      <c r="A309" s="192" t="str">
        <f>IF('TRI-2C'!$CY$13="","",'TRI-2C'!$CY$13)</f>
        <v>Relatar cuentos, narrados por el adulto, manteniendo la secuencia, sin la ayuda del paratexto.</v>
      </c>
      <c r="B309" s="154"/>
      <c r="C309" s="154"/>
      <c r="D309" s="154"/>
      <c r="E309" s="154"/>
      <c r="F309" s="155"/>
      <c r="G309" s="122" t="str">
        <f>IF(A309="","",VLOOKUP(J210,'TRI-2C'!$B$18:$FH$61,102,FALSE))</f>
        <v>B+</v>
      </c>
      <c r="H309" s="150"/>
      <c r="I309" s="127" t="str">
        <f t="shared" si="7"/>
        <v>B+</v>
      </c>
      <c r="J309" s="126"/>
    </row>
    <row r="310" spans="1:10" ht="12.75" customHeight="1">
      <c r="A310" s="147" t="str">
        <f>IF('TRI-2C'!$CZ$13="","",'TRI-2C'!$CZ$13)</f>
        <v>Reproducir trabalenguas sencillos, adivinanzas, canciones y poemas cortos, mejorando su pronunciación y potenciando su capacidad imaginativa.</v>
      </c>
      <c r="B310" s="139"/>
      <c r="C310" s="139"/>
      <c r="F310" s="128"/>
      <c r="G310" s="124" t="str">
        <f>IF(A310="","",VLOOKUP(J210,'TRI-2C'!$B$18:$FH$61,103,FALSE))</f>
        <v>B+</v>
      </c>
      <c r="I310" s="125" t="str">
        <f t="shared" si="7"/>
        <v>B+</v>
      </c>
      <c r="J310" s="128"/>
    </row>
    <row r="311" spans="1:10" ht="12.75" customHeight="1">
      <c r="A311" s="148" t="str">
        <f>IF('TRI-2C'!$DA$13="","",'TRI-2C'!$DA$13)</f>
        <v>Responder preguntas sobre un texto narrado por el adulto, relacionadas a los personajes y acciones principales.</v>
      </c>
      <c r="B311" s="149"/>
      <c r="C311" s="149"/>
      <c r="D311" s="150"/>
      <c r="E311" s="150"/>
      <c r="F311" s="126"/>
      <c r="G311" s="122" t="str">
        <f>IF(A311="","",VLOOKUP(J210,'TRI-2C'!$B$18:$FH$61,104,FALSE))</f>
        <v>B+</v>
      </c>
      <c r="H311" s="150"/>
      <c r="I311" s="127" t="str">
        <f t="shared" si="7"/>
        <v>B+</v>
      </c>
      <c r="J311" s="126"/>
    </row>
    <row r="312" spans="1:10" ht="12.75" customHeight="1">
      <c r="A312" s="147" t="str">
        <f>IF('TRI-2C'!$DB$13="","",'TRI-2C'!$DB$13)</f>
        <v>Seguir instrucciones sencillas que involucren la ejecución de tres o más actividades</v>
      </c>
      <c r="B312" s="139"/>
      <c r="C312" s="139"/>
      <c r="F312" s="128"/>
      <c r="G312" s="124" t="str">
        <f>IF(A312="","",VLOOKUP(J210,'TRI-2C'!$B$18:$FH$61,105,FALSE))</f>
        <v>B+</v>
      </c>
      <c r="I312" s="125" t="str">
        <f t="shared" si="7"/>
        <v>B+</v>
      </c>
      <c r="J312" s="128"/>
    </row>
    <row r="313" spans="1:10" ht="12.75" customHeight="1">
      <c r="A313" s="165" t="str">
        <f>'BI-1T'!$A$12</f>
        <v>EXPRESIÓN ARTISTICA</v>
      </c>
      <c r="B313" s="158"/>
      <c r="C313" s="158"/>
      <c r="D313" s="158"/>
      <c r="E313" s="158"/>
      <c r="F313" s="159"/>
      <c r="G313" s="122" t="str">
        <f>IF(A313="","",VLOOKUP(J210,'TRI-2C'!$B$18:$FH$61,106,FALSE))</f>
        <v>B+</v>
      </c>
      <c r="H313" s="150"/>
      <c r="I313" s="127"/>
      <c r="J313" s="126"/>
    </row>
    <row r="314" spans="1:10" ht="12.75" customHeight="1">
      <c r="A314" s="11" t="str">
        <f>IF('TRI-2C'!$DD$13="","",'TRI-2C'!$DD$13)</f>
        <v>Cantar canciones siguiendo el ritmo y coordinando con las expresiones de su cuerpo.</v>
      </c>
      <c r="B314" s="156"/>
      <c r="C314" s="156"/>
      <c r="D314" s="156"/>
      <c r="E314" s="156"/>
      <c r="F314" s="157"/>
      <c r="G314" s="124" t="str">
        <f>IF(A314="","",VLOOKUP(J210,'TRI-2C'!$B$18:$FH$61,107,FALSE))</f>
        <v>A+</v>
      </c>
      <c r="I314" s="125" t="str">
        <f t="shared" ref="I314:I324" si="8">IF(G314="","",G314)</f>
        <v>A+</v>
      </c>
      <c r="J314" s="128"/>
    </row>
    <row r="315" spans="1:10" ht="12.75" customHeight="1">
      <c r="A315" s="148" t="str">
        <f>IF('TRI-2C'!$DE$13="","",'TRI-2C'!$DE$13)</f>
        <v>Comunicar de manera escrita sus ideas intentando imitar letras o formas parecidas a letras.</v>
      </c>
      <c r="B315" s="149"/>
      <c r="C315" s="149"/>
      <c r="D315" s="150"/>
      <c r="E315" s="150"/>
      <c r="F315" s="126"/>
      <c r="G315" s="122" t="str">
        <f>IF(A315="","",VLOOKUP(J210,'TRI-2C'!$B$18:$FH$61,108,FALSE))</f>
        <v>A+</v>
      </c>
      <c r="H315" s="150"/>
      <c r="I315" s="127" t="str">
        <f t="shared" si="8"/>
        <v>A+</v>
      </c>
      <c r="J315" s="126"/>
    </row>
    <row r="316" spans="1:10" ht="12.75" customHeight="1">
      <c r="A316" s="147" t="str">
        <f>IF('TRI-2C'!$DF$13="","",'TRI-2C'!$DF$13)</f>
        <v>Ejecutar patrones de más de dos ritmos con partes del cuerpo y elementos o instrumentos sonoros.</v>
      </c>
      <c r="B316" s="139"/>
      <c r="C316" s="139"/>
      <c r="F316" s="128"/>
      <c r="G316" s="124" t="str">
        <f>IF(A316="","",VLOOKUP(J210,'TRI-2C'!$B$18:$FH$61,109,FALSE))</f>
        <v>A+</v>
      </c>
      <c r="I316" s="125" t="str">
        <f t="shared" si="8"/>
        <v>A+</v>
      </c>
      <c r="J316" s="128"/>
    </row>
    <row r="317" spans="1:10" ht="12.75" customHeight="1">
      <c r="A317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317" s="149"/>
      <c r="C317" s="149"/>
      <c r="D317" s="150"/>
      <c r="E317" s="150"/>
      <c r="F317" s="126"/>
      <c r="G317" s="122" t="str">
        <f>IF(A317="","",VLOOKUP(J210,'TRI-2C'!$B$18:$FH$61,110,FALSE))</f>
        <v>A+</v>
      </c>
      <c r="H317" s="150"/>
      <c r="I317" s="127" t="str">
        <f t="shared" si="8"/>
        <v>A+</v>
      </c>
      <c r="J317" s="126"/>
    </row>
    <row r="318" spans="1:10" ht="12.75" customHeight="1">
      <c r="A318" s="147" t="str">
        <f>IF('TRI-2C'!$DH$13="","",'TRI-2C'!$DH$13)</f>
        <v>Expresar su opinión al observar una obra artística relacionada a la plástica o a la escultura.</v>
      </c>
      <c r="B318" s="139"/>
      <c r="C318" s="139"/>
      <c r="F318" s="128"/>
      <c r="G318" s="124" t="str">
        <f>IF(A318="","",VLOOKUP(J210,'TRI-2C'!$B$18:$FH$61,111,FALSE))</f>
        <v>A+</v>
      </c>
      <c r="I318" s="125" t="str">
        <f t="shared" si="8"/>
        <v>A+</v>
      </c>
      <c r="J318" s="128"/>
    </row>
    <row r="319" spans="1:10" ht="12.75" customHeight="1">
      <c r="A319" s="192" t="str">
        <f>IF('TRI-2C'!$DI$13="","",'TRI-2C'!$DI$13)</f>
        <v>Expresar sus vivencias y experiencias a través del dibujo libre.</v>
      </c>
      <c r="B319" s="154"/>
      <c r="C319" s="154"/>
      <c r="D319" s="154"/>
      <c r="E319" s="154"/>
      <c r="F319" s="155"/>
      <c r="G319" s="122" t="str">
        <f>IF(A319="","",VLOOKUP(J210,'TRI-2C'!$B$18:$FH$61,112,FALSE))</f>
        <v>A+</v>
      </c>
      <c r="H319" s="150"/>
      <c r="I319" s="127" t="str">
        <f t="shared" si="8"/>
        <v>A+</v>
      </c>
      <c r="J319" s="126"/>
    </row>
    <row r="320" spans="1:10" ht="12.75" customHeight="1">
      <c r="A320" s="147" t="str">
        <f>IF('TRI-2C'!$DJ$13="","",'TRI-2C'!$DJ$13)</f>
        <v>Mantener el ritmo y las secuencias de pasos sencillos durante la ejecución de coreografías.</v>
      </c>
      <c r="B320" s="139"/>
      <c r="C320" s="139"/>
      <c r="F320" s="128"/>
      <c r="G320" s="124" t="str">
        <f>IF(A320="","",VLOOKUP(J210,'TRI-2C'!$B$18:$FH$61,113,FALSE))</f>
        <v>A+</v>
      </c>
      <c r="I320" s="125" t="str">
        <f t="shared" si="8"/>
        <v>A+</v>
      </c>
      <c r="J320" s="128"/>
    </row>
    <row r="321" spans="1:10" ht="12.75" customHeight="1">
      <c r="A321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21" s="149"/>
      <c r="C321" s="149"/>
      <c r="D321" s="150"/>
      <c r="E321" s="150"/>
      <c r="F321" s="126"/>
      <c r="G321" s="122" t="str">
        <f>IF(A321="","",VLOOKUP(J210,'TRI-2C'!$B$18:$FH$61,114,FALSE))</f>
        <v>A+</v>
      </c>
      <c r="H321" s="150"/>
      <c r="I321" s="127" t="str">
        <f t="shared" si="8"/>
        <v>A+</v>
      </c>
      <c r="J321" s="126"/>
    </row>
    <row r="322" spans="1:10" ht="12.75" customHeight="1">
      <c r="A322" s="147" t="str">
        <f>IF('TRI-2C'!$DL$13="","",'TRI-2C'!$DL$13)</f>
        <v>Participar en dramatizaciones, asumiendo roles de diferentes personas del entorno y de personajes de cuentos e historietas.</v>
      </c>
      <c r="B322" s="139"/>
      <c r="C322" s="139"/>
      <c r="F322" s="128"/>
      <c r="G322" s="124" t="str">
        <f>IF(A322="","",VLOOKUP(J210,'TRI-2C'!$B$18:$FH$61,115,FALSE))</f>
        <v>A+</v>
      </c>
      <c r="I322" s="125" t="str">
        <f t="shared" si="8"/>
        <v>A+</v>
      </c>
      <c r="J322" s="128"/>
    </row>
    <row r="323" spans="1:10" ht="12.75" customHeight="1">
      <c r="A323" s="148" t="str">
        <f>IF('TRI-2C'!$DM$13="","",'TRI-2C'!$DM$13)</f>
        <v>Participar en rondas populares, bailes y juegos tradicionales, asumiendo los roles y respetando las reglas.</v>
      </c>
      <c r="B323" s="158"/>
      <c r="C323" s="158"/>
      <c r="D323" s="158"/>
      <c r="E323" s="158"/>
      <c r="F323" s="159"/>
      <c r="G323" s="122" t="str">
        <f>IF(A323="","",VLOOKUP(J210,'TRI-2C'!$B$18:$FH$61,116,FALSE))</f>
        <v>A+</v>
      </c>
      <c r="H323" s="150"/>
      <c r="I323" s="127" t="str">
        <f t="shared" si="8"/>
        <v>A+</v>
      </c>
      <c r="J323" s="126"/>
    </row>
    <row r="324" spans="1:10" ht="12.75" customHeight="1">
      <c r="A324" s="11" t="str">
        <f>IF('TRI-2C'!$DN$13="","",'TRI-2C'!$DN$13)</f>
        <v>Realizar actividades creativas utilizando las técnicas grafo plásticas con variedad de materiales.</v>
      </c>
      <c r="B324" s="156"/>
      <c r="C324" s="156"/>
      <c r="D324" s="156"/>
      <c r="E324" s="156"/>
      <c r="F324" s="157"/>
      <c r="G324" s="124" t="str">
        <f>IF(A324="","",VLOOKUP(J210,'TRI-2C'!$B$18:$FH$61,117,FALSE))</f>
        <v>A+</v>
      </c>
      <c r="I324" s="125" t="str">
        <f t="shared" si="8"/>
        <v>A+</v>
      </c>
      <c r="J324" s="128"/>
    </row>
    <row r="325" spans="1:10" ht="12.75" customHeight="1">
      <c r="A325" s="165" t="str">
        <f>'BI-1T'!$A$13</f>
        <v>EXPRESION CORPORAL Y MOTRICIDAD</v>
      </c>
      <c r="B325" s="149"/>
      <c r="C325" s="149"/>
      <c r="D325" s="150"/>
      <c r="E325" s="150"/>
      <c r="F325" s="126"/>
      <c r="G325" s="122" t="str">
        <f>IF(A325="","",VLOOKUP(J210,'TRI-2C'!$B$18:$FH$61,118,FALSE))</f>
        <v>A+</v>
      </c>
      <c r="H325" s="150"/>
      <c r="I325" s="127"/>
      <c r="J325" s="126"/>
    </row>
    <row r="326" spans="1:10" ht="12.75" customHeight="1">
      <c r="A326" s="147" t="str">
        <f>IF('TRI-2C'!$DP$13="","",'TRI-2C'!$DP$13)</f>
        <v>Caminar y correr con soltura y seguridad manteniendo el equilibrio a diferentes distancias, orientaciones y ritmos en espacios parciales.</v>
      </c>
      <c r="B326" s="139"/>
      <c r="C326" s="139"/>
      <c r="F326" s="128"/>
      <c r="G326" s="124" t="str">
        <f>IF(A326="","",VLOOKUP(J210,'TRI-2C'!$B$18:$FH$61,119,FALSE))</f>
        <v>A+</v>
      </c>
      <c r="I326" s="125" t="str">
        <f t="shared" ref="I326:I353" si="9">IF(G326="","",G326)</f>
        <v>A+</v>
      </c>
      <c r="J326" s="128"/>
    </row>
    <row r="327" spans="1:10" ht="12.75" customHeight="1">
      <c r="A327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327" s="149"/>
      <c r="C327" s="149"/>
      <c r="D327" s="150"/>
      <c r="E327" s="150"/>
      <c r="F327" s="126"/>
      <c r="G327" s="122" t="str">
        <f>IF(A327="","",VLOOKUP(J210,'TRI-2C'!$B$18:$FH$61,120,FALSE))</f>
        <v>A+</v>
      </c>
      <c r="H327" s="150"/>
      <c r="I327" s="127" t="str">
        <f t="shared" si="9"/>
        <v>A+</v>
      </c>
      <c r="J327" s="126"/>
    </row>
    <row r="328" spans="1:10" ht="12.75" customHeight="1">
      <c r="A328" s="147" t="str">
        <f>IF('TRI-2C'!$DR$13="","",'TRI-2C'!$DR$13)</f>
        <v>Discriminar sonidos onomatopéyicos y diferencia los sonidos naturales de los artificiales</v>
      </c>
      <c r="B328" s="139"/>
      <c r="C328" s="139"/>
      <c r="F328" s="128"/>
      <c r="G328" s="124" t="str">
        <f>IF(A328="","",VLOOKUP(J210,'TRI-2C'!$B$18:$FH$61,121,FALSE))</f>
        <v>A+</v>
      </c>
      <c r="I328" s="125" t="str">
        <f t="shared" si="9"/>
        <v>A+</v>
      </c>
      <c r="J328" s="128"/>
    </row>
    <row r="329" spans="1:10" ht="12.75" customHeight="1">
      <c r="A329" s="192" t="str">
        <f>IF('TRI-2C'!$DS$13="","",'TRI-2C'!$DS$13)</f>
        <v>Ejecutar actividades coordinadamente y con un control adecuado de fuerza y tonicidad muscular como: lanzar, atrapar y patear objetos y pelotas.</v>
      </c>
      <c r="B329" s="154"/>
      <c r="C329" s="154"/>
      <c r="D329" s="154"/>
      <c r="E329" s="154"/>
      <c r="F329" s="155"/>
      <c r="G329" s="122" t="str">
        <f>IF(A329="","",VLOOKUP(J210,'TRI-2C'!$B$18:$FH$61,122,FALSE))</f>
        <v>A+</v>
      </c>
      <c r="H329" s="150"/>
      <c r="I329" s="127" t="str">
        <f t="shared" si="9"/>
        <v>A+</v>
      </c>
      <c r="J329" s="126"/>
    </row>
    <row r="330" spans="1:10" ht="12.75" customHeight="1">
      <c r="A330" s="147" t="str">
        <f>IF('TRI-2C'!$DT$13="","",'TRI-2C'!$DT$13)</f>
        <v>Emplear su lado dominante en la realización de la mayoría de las actividades que utilice la mano, ojo y pie.</v>
      </c>
      <c r="B330" s="139"/>
      <c r="C330" s="139"/>
      <c r="F330" s="128"/>
      <c r="G330" s="124" t="str">
        <f>IF(A330="","",VLOOKUP(J210,'TRI-2C'!$B$18:$FH$61,123,FALSE))</f>
        <v>A+</v>
      </c>
      <c r="I330" s="125" t="str">
        <f t="shared" si="9"/>
        <v>A+</v>
      </c>
      <c r="J330" s="128"/>
    </row>
    <row r="331" spans="1:10" ht="12.75" customHeight="1">
      <c r="A331" s="148" t="str">
        <f>IF('TRI-2C'!$DU$13="","",'TRI-2C'!$DU$13)</f>
        <v>Galopar y salticar coordinadamente con obstáculos ejecutando circuitos.</v>
      </c>
      <c r="B331" s="149"/>
      <c r="C331" s="149"/>
      <c r="D331" s="150"/>
      <c r="E331" s="150"/>
      <c r="F331" s="126"/>
      <c r="G331" s="122" t="str">
        <f>IF(A331="","",VLOOKUP(J210,'TRI-2C'!$B$18:$FH$61,124,FALSE))</f>
        <v>A+</v>
      </c>
      <c r="H331" s="150"/>
      <c r="I331" s="127" t="str">
        <f t="shared" si="9"/>
        <v>A+</v>
      </c>
      <c r="J331" s="126"/>
    </row>
    <row r="332" spans="1:10" ht="12.75" customHeight="1">
      <c r="A332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332" s="139"/>
      <c r="C332" s="139"/>
      <c r="F332" s="128"/>
      <c r="G332" s="124" t="str">
        <f>IF(A332="","",VLOOKUP(J210,'TRI-2C'!$B$18:$FH$61,125,FALSE))</f>
        <v>A+</v>
      </c>
      <c r="I332" s="125" t="str">
        <f t="shared" si="9"/>
        <v>A+</v>
      </c>
      <c r="J332" s="128"/>
    </row>
    <row r="333" spans="1:10" ht="12.75" customHeight="1">
      <c r="A333" s="148" t="str">
        <f>IF('TRI-2C'!$DW$13="","",'TRI-2C'!$DW$13)</f>
        <v>Mantener el equilibro al caminar sobre líneas rectas, curvas y quebradas con altura (aprox. 20 cm) logrando un adecuado control postural.</v>
      </c>
      <c r="B333" s="158"/>
      <c r="C333" s="158"/>
      <c r="D333" s="158"/>
      <c r="E333" s="158"/>
      <c r="F333" s="159"/>
      <c r="G333" s="122" t="str">
        <f>IF(A333="","",VLOOKUP(J210,'TRI-2C'!$B$18:$FH$61,126,FALSE))</f>
        <v>A+</v>
      </c>
      <c r="H333" s="150"/>
      <c r="I333" s="127" t="str">
        <f t="shared" si="9"/>
        <v>A+</v>
      </c>
      <c r="J333" s="126"/>
    </row>
    <row r="334" spans="1:10" ht="12.75" customHeight="1">
      <c r="A334" s="11" t="str">
        <f>IF('TRI-2C'!$DX$13="","",'TRI-2C'!$DX$13)</f>
        <v>Mantener un adecuado control postural en diferentes posiciones del cuerpo y en desplazamientos.</v>
      </c>
      <c r="B334" s="156"/>
      <c r="C334" s="156"/>
      <c r="D334" s="156"/>
      <c r="E334" s="156"/>
      <c r="F334" s="157"/>
      <c r="G334" s="124" t="str">
        <f>IF(A334="","",VLOOKUP(J210,'TRI-2C'!$B$18:$FH$61,127,FALSE))</f>
        <v>A+</v>
      </c>
      <c r="I334" s="125" t="str">
        <f t="shared" si="9"/>
        <v>A+</v>
      </c>
      <c r="J334" s="128"/>
    </row>
    <row r="335" spans="1:10" ht="12.75" customHeight="1">
      <c r="A335" s="148" t="str">
        <f>IF('TRI-2C'!$DY$13="","",'TRI-2C'!$DY$13)</f>
        <v>Orientarse en el espacio realizando desplazamientos en función de consignas dadas con las nociones: entre, adelante-atrás, junto a, cerca-lejos</v>
      </c>
      <c r="B335" s="149"/>
      <c r="C335" s="149"/>
      <c r="D335" s="150"/>
      <c r="E335" s="150"/>
      <c r="F335" s="126"/>
      <c r="G335" s="122" t="str">
        <f>IF(A335="","",VLOOKUP(J210,'TRI-2C'!$B$18:$FH$61,128,FALSE))</f>
        <v>A+</v>
      </c>
      <c r="H335" s="150"/>
      <c r="I335" s="127" t="str">
        <f t="shared" si="9"/>
        <v>A+</v>
      </c>
      <c r="J335" s="126"/>
    </row>
    <row r="336" spans="1:10" ht="12.75" customHeight="1">
      <c r="A336" s="147" t="str">
        <f>IF('TRI-2C'!$DZ$13="","",'TRI-2C'!$DZ$13)</f>
        <v>Realiza varios movimientos y desplazamientos combinados a diferentes velocidades (rápido, lento), duración (largos y corto).</v>
      </c>
      <c r="B336" s="139"/>
      <c r="C336" s="139"/>
      <c r="F336" s="128"/>
      <c r="G336" s="124" t="str">
        <f>IF(A336="","",VLOOKUP(J210,'TRI-2C'!$B$18:$FH$61,129,FALSE))</f>
        <v>A+</v>
      </c>
      <c r="I336" s="125" t="str">
        <f t="shared" si="9"/>
        <v>A+</v>
      </c>
      <c r="J336" s="128"/>
    </row>
    <row r="337" spans="1:10" ht="12.75" customHeight="1">
      <c r="A337" s="148" t="str">
        <f>IF('TRI-2C'!$EA$13="","",'TRI-2C'!$EA$13)</f>
        <v>Realizar actividades de coordinación visomotriz con niveles de dificultad creciente en el tamaño y tipo de materiales.</v>
      </c>
      <c r="B337" s="149"/>
      <c r="C337" s="149"/>
      <c r="D337" s="150"/>
      <c r="E337" s="150"/>
      <c r="F337" s="126"/>
      <c r="G337" s="122" t="str">
        <f>IF(A337="","",VLOOKUP(J210,'TRI-2C'!$B$18:$FH$61,130,FALSE))</f>
        <v>A+</v>
      </c>
      <c r="H337" s="150"/>
      <c r="I337" s="127" t="str">
        <f t="shared" si="9"/>
        <v>A+</v>
      </c>
      <c r="J337" s="126"/>
    </row>
    <row r="338" spans="1:10" ht="12.75" customHeight="1">
      <c r="A338" s="147" t="str">
        <f>IF('TRI-2C'!$EB$13="","",'TRI-2C'!$EB$13)</f>
        <v>Realizar desplazamientos y movimientos combinados utilizando el espacio total y parcial a diferentes distancias (largas-cortas)</v>
      </c>
      <c r="B338" s="139"/>
      <c r="C338" s="139"/>
      <c r="F338" s="128"/>
      <c r="G338" s="124" t="str">
        <f>IF(A338="","",VLOOKUP(J210,'TRI-2C'!$B$18:$FH$61,131,FALSE))</f>
        <v>A+</v>
      </c>
      <c r="I338" s="125" t="str">
        <f t="shared" si="9"/>
        <v>A+</v>
      </c>
      <c r="J338" s="128"/>
    </row>
    <row r="339" spans="1:10" ht="12.75" customHeight="1">
      <c r="A339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339" s="154"/>
      <c r="C339" s="154"/>
      <c r="D339" s="154"/>
      <c r="E339" s="154"/>
      <c r="F339" s="155"/>
      <c r="G339" s="122" t="str">
        <f>IF(A339="","",VLOOKUP(J210,'TRI-2C'!$B$18:$FH$61,132,FALSE))</f>
        <v>A+</v>
      </c>
      <c r="H339" s="150"/>
      <c r="I339" s="127" t="str">
        <f t="shared" si="9"/>
        <v>A+</v>
      </c>
      <c r="J339" s="126"/>
    </row>
    <row r="340" spans="1:10" ht="12.75" customHeight="1">
      <c r="A340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340" s="139"/>
      <c r="C340" s="139"/>
      <c r="F340" s="128"/>
      <c r="G340" s="124" t="str">
        <f>IF(A340="","",VLOOKUP(J210,'TRI-2C'!$B$18:$FH$61,133,FALSE))</f>
        <v>A+</v>
      </c>
      <c r="I340" s="125" t="str">
        <f t="shared" si="9"/>
        <v>A+</v>
      </c>
      <c r="J340" s="128"/>
    </row>
    <row r="341" spans="1:10" ht="12.75" customHeight="1">
      <c r="A341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341" s="149"/>
      <c r="C341" s="149"/>
      <c r="D341" s="150"/>
      <c r="E341" s="150"/>
      <c r="F341" s="126"/>
      <c r="G341" s="122" t="str">
        <f>IF(A341="","",VLOOKUP(J210,'TRI-2C'!$B$18:$FH$61,134,FALSE))</f>
        <v>A+</v>
      </c>
      <c r="H341" s="150"/>
      <c r="I341" s="127" t="str">
        <f t="shared" si="9"/>
        <v>A+</v>
      </c>
      <c r="J341" s="126"/>
    </row>
    <row r="342" spans="1:10" ht="12.75" customHeight="1">
      <c r="A342" s="147" t="str">
        <f>IF('TRI-2C'!$EF$13="","",'TRI-2C'!$EF$13)</f>
        <v>Realizar movimientos diferenciados con los lados laterales del cuerpo (un lado y otro lado).</v>
      </c>
      <c r="B342" s="139"/>
      <c r="C342" s="139"/>
      <c r="F342" s="128"/>
      <c r="G342" s="124" t="str">
        <f>IF(A342="","",VLOOKUP(J210,'TRI-2C'!$B$18:$FH$61,135,FALSE))</f>
        <v>A+</v>
      </c>
      <c r="I342" s="125" t="str">
        <f t="shared" si="9"/>
        <v>A+</v>
      </c>
      <c r="J342" s="128"/>
    </row>
    <row r="343" spans="1:10" ht="12.75" customHeight="1">
      <c r="A343" s="148" t="str">
        <f>IF('TRI-2C'!$EG$13="","",'TRI-2C'!$EG$13)</f>
        <v>Realizar movimientos para la coordinación de ojo y pie como: patear pelotas hacia un punto fijo determinado.</v>
      </c>
      <c r="B343" s="158"/>
      <c r="C343" s="158"/>
      <c r="D343" s="158"/>
      <c r="E343" s="158"/>
      <c r="F343" s="159"/>
      <c r="G343" s="122" t="str">
        <f>IF(A343="","",VLOOKUP(J210,'TRI-2C'!$B$18:$FH$61,136,FALSE))</f>
        <v>A+</v>
      </c>
      <c r="H343" s="150"/>
      <c r="I343" s="127" t="str">
        <f t="shared" si="9"/>
        <v>A+</v>
      </c>
      <c r="J343" s="126"/>
    </row>
    <row r="344" spans="1:10" ht="12.75" customHeight="1">
      <c r="A344" s="11" t="str">
        <f>IF('TRI-2C'!$EH$13="","",'TRI-2C'!$EH$13)</f>
        <v>Realizar representaciones gráficas utilizando el dibujo con detalles que le dan intencionalidad y sentido para identificarlos</v>
      </c>
      <c r="B344" s="156"/>
      <c r="C344" s="156"/>
      <c r="D344" s="156"/>
      <c r="E344" s="156"/>
      <c r="F344" s="157"/>
      <c r="G344" s="124" t="str">
        <f>IF(A344="","",VLOOKUP(J210,'TRI-2C'!$B$18:$FH$61,137,FALSE))</f>
        <v>A+</v>
      </c>
      <c r="I344" s="125" t="str">
        <f t="shared" si="9"/>
        <v>A+</v>
      </c>
      <c r="J344" s="128"/>
    </row>
    <row r="345" spans="1:10" ht="12.75" customHeight="1">
      <c r="A345" s="148" t="str">
        <f>IF('TRI-2C'!$EI$13="","",'TRI-2C'!$EI$13)</f>
        <v>Reconocer la importancia del peatón y respetar su espacio en la vía mediante actividades lúdicas que fomenten el aprendizaje de normas de tránsito.</v>
      </c>
      <c r="B345" s="149"/>
      <c r="C345" s="149"/>
      <c r="D345" s="150"/>
      <c r="E345" s="150"/>
      <c r="F345" s="126"/>
      <c r="G345" s="122" t="str">
        <f>IF(A345="","",VLOOKUP(J210,'TRI-2C'!$B$18:$FH$61,138,FALSE))</f>
        <v>B+</v>
      </c>
      <c r="H345" s="150"/>
      <c r="I345" s="127" t="str">
        <f t="shared" si="9"/>
        <v>B+</v>
      </c>
      <c r="J345" s="126"/>
    </row>
    <row r="346" spans="1:10" ht="12.75" customHeight="1">
      <c r="A346" s="147" t="str">
        <f>IF('TRI-2C'!$EJ$13="","",'TRI-2C'!$EJ$13)</f>
        <v>Representar la figura humana utilizando el monigote e incorporando detalles según la interiorización de su imagen corporal.</v>
      </c>
      <c r="B346" s="139"/>
      <c r="C346" s="139"/>
      <c r="F346" s="128"/>
      <c r="G346" s="124" t="str">
        <f>IF(A346="","",VLOOKUP(J210,'TRI-2C'!$B$18:$FH$61,139,FALSE))</f>
        <v>A+</v>
      </c>
      <c r="I346" s="125" t="str">
        <f t="shared" si="9"/>
        <v>A+</v>
      </c>
      <c r="J346" s="128"/>
    </row>
    <row r="347" spans="1:10" ht="12.75" customHeight="1">
      <c r="A347" s="148" t="str">
        <f>IF('TRI-2C'!$EK$13="","",'TRI-2C'!$EK$13)</f>
        <v>Saltar de un pie a otro alternadamente, de manera autónoma.</v>
      </c>
      <c r="B347" s="149"/>
      <c r="C347" s="149"/>
      <c r="D347" s="150"/>
      <c r="E347" s="150"/>
      <c r="F347" s="126"/>
      <c r="G347" s="122" t="str">
        <f>IF(A347="","",VLOOKUP(J210,'TRI-2C'!$B$18:$FH$61,140,FALSE))</f>
        <v>A+</v>
      </c>
      <c r="H347" s="150"/>
      <c r="I347" s="127" t="str">
        <f t="shared" si="9"/>
        <v>A+</v>
      </c>
      <c r="J347" s="126"/>
    </row>
    <row r="348" spans="1:10" ht="12.75" customHeight="1">
      <c r="A348" s="147" t="str">
        <f>IF('TRI-2C'!$EL$13="","",'TRI-2C'!$EL$13)</f>
        <v>Saltar en dos pies en sentido vertical obstáculos de 20 a 30 cm en altura y en sentido horizontal longitudes de aproximadamente 50 a 70 cm.</v>
      </c>
      <c r="B348" s="139"/>
      <c r="C348" s="139"/>
      <c r="F348" s="128"/>
      <c r="G348" s="124" t="str">
        <f>IF(A348="","",VLOOKUP(J210,'TRI-2C'!$B$18:$FH$61,141,FALSE))</f>
        <v>A+</v>
      </c>
      <c r="I348" s="125" t="str">
        <f t="shared" si="9"/>
        <v>A+</v>
      </c>
      <c r="J348" s="128"/>
    </row>
    <row r="349" spans="1:10" ht="12.75" customHeight="1">
      <c r="A349" s="192" t="str">
        <f>IF('TRI-2C'!$EM$13="","",'TRI-2C'!$EM$13)</f>
        <v>Subir y bajar escaleras alternando los pies.</v>
      </c>
      <c r="B349" s="154"/>
      <c r="C349" s="154"/>
      <c r="D349" s="154"/>
      <c r="E349" s="154"/>
      <c r="F349" s="155"/>
      <c r="G349" s="122" t="str">
        <f>IF(A349="","",VLOOKUP(J210,'TRI-2C'!$B$18:$FH$61,142,FALSE))</f>
        <v>A+</v>
      </c>
      <c r="H349" s="150"/>
      <c r="I349" s="127" t="str">
        <f t="shared" si="9"/>
        <v>A+</v>
      </c>
      <c r="J349" s="126"/>
    </row>
    <row r="350" spans="1:10" ht="12.75" customHeight="1">
      <c r="A350" s="147" t="str">
        <f>IF('TRI-2C'!$EN$13="","",'TRI-2C'!$EN$13)</f>
        <v>Trepar y reptar a diferentes ritmos y en posiciones corporales diversas (cúbito ventral y cúbito dorsal).</v>
      </c>
      <c r="B350" s="139"/>
      <c r="C350" s="139"/>
      <c r="F350" s="128"/>
      <c r="G350" s="124" t="str">
        <f>IF(A350="","",VLOOKUP(J210,'TRI-2C'!$B$18:$FH$61,143,FALSE))</f>
        <v>A+</v>
      </c>
      <c r="I350" s="125" t="str">
        <f t="shared" si="9"/>
        <v>A+</v>
      </c>
      <c r="J350" s="128"/>
    </row>
    <row r="351" spans="1:10" ht="12.75" customHeight="1">
      <c r="A351" s="148" t="str">
        <f>IF('TRI-2C'!$EO$13="","",'TRI-2C'!$EO$13)</f>
        <v>Ubicar algunas partes de su cuerpo en función de las nociones de al lado, junto a, cerca-lejos.</v>
      </c>
      <c r="B351" s="149"/>
      <c r="C351" s="149"/>
      <c r="D351" s="150"/>
      <c r="E351" s="150"/>
      <c r="F351" s="126"/>
      <c r="G351" s="122" t="str">
        <f>IF(A351="","",VLOOKUP(J210,'TRI-2C'!$B$18:$FH$61,144,FALSE))</f>
        <v>A+</v>
      </c>
      <c r="H351" s="150"/>
      <c r="I351" s="127" t="str">
        <f t="shared" si="9"/>
        <v>A+</v>
      </c>
      <c r="J351" s="126"/>
    </row>
    <row r="352" spans="1:10" ht="12.75" customHeight="1">
      <c r="A352" s="147" t="str">
        <f>IF('TRI-2C'!$EP$13="","",'TRI-2C'!$EP$13)</f>
        <v>Utilizar el espacio parcial e inicia con el uso del espacio total para realizar representaciones gráficas.</v>
      </c>
      <c r="B352" s="139"/>
      <c r="C352" s="139"/>
      <c r="F352" s="128"/>
      <c r="G352" s="124" t="str">
        <f>IF(A352="","",VLOOKUP(J210,'TRI-2C'!$B$18:$FH$61,145,FALSE))</f>
        <v>A+</v>
      </c>
      <c r="I352" s="125" t="str">
        <f t="shared" si="9"/>
        <v>A+</v>
      </c>
      <c r="J352" s="128"/>
    </row>
    <row r="353" spans="1:10" ht="12.75" customHeight="1">
      <c r="A353" s="148" t="str">
        <f>IF('TRI-2C'!$EQ$13="","",'TRI-2C'!$EQ$13)</f>
        <v>Utilizar la pinza digital para coger lápices, marcadores, pinceles y diversos tipos de materiales.</v>
      </c>
      <c r="B353" s="158"/>
      <c r="C353" s="158"/>
      <c r="D353" s="158"/>
      <c r="E353" s="158"/>
      <c r="F353" s="159"/>
      <c r="G353" s="122" t="str">
        <f>IF(A353="","",VLOOKUP(J210,'TRI-2C'!$B$18:$FH$61,146,FALSE))</f>
        <v>B-</v>
      </c>
      <c r="H353" s="150"/>
      <c r="I353" s="127" t="str">
        <f t="shared" si="9"/>
        <v>B-</v>
      </c>
      <c r="J353" s="126"/>
    </row>
    <row r="354" spans="1:10" ht="12.75" customHeight="1">
      <c r="A354" s="6" t="str">
        <f>NOTAS!$O$14</f>
        <v>CIVICA Y ACOMPAÑAMIENTO INTEGRAL</v>
      </c>
      <c r="B354" s="156"/>
      <c r="C354" s="156"/>
      <c r="D354" s="156"/>
      <c r="E354" s="156"/>
      <c r="F354" s="157"/>
      <c r="G354" s="124" t="str">
        <f>IF(A354="","",VLOOKUP(J210,'TRI-2C'!$B$18:$FH$61,146,FALSE))</f>
        <v>B-</v>
      </c>
      <c r="I354" s="125"/>
      <c r="J354" s="128"/>
    </row>
    <row r="355" spans="1:10" ht="12.75" customHeight="1">
      <c r="A355" s="148" t="str">
        <f>IF('TRI-2C'!$ES$13="","",'TRI-2C'!$ES$13)</f>
        <v/>
      </c>
      <c r="B355" s="149"/>
      <c r="C355" s="149"/>
      <c r="D355" s="150"/>
      <c r="E355" s="150"/>
      <c r="F355" s="126"/>
      <c r="G355" s="122" t="str">
        <f>IF(A355="","",VLOOKUP(J210,'TRI-2C'!$B$18:$FH$61,148,FALSE))</f>
        <v/>
      </c>
      <c r="H355" s="150"/>
      <c r="I355" s="127" t="str">
        <f t="shared" ref="I355:I364" si="10">IF(G355="","",G355)</f>
        <v/>
      </c>
      <c r="J355" s="126"/>
    </row>
    <row r="356" spans="1:10" ht="12.75" customHeight="1">
      <c r="A356" s="147" t="str">
        <f>IF('TRI-2C'!$ET$13="","",'TRI-2C'!$ET$13)</f>
        <v>AUTOCONOCIMIENTO</v>
      </c>
      <c r="B356" s="139"/>
      <c r="C356" s="139"/>
      <c r="F356" s="128"/>
      <c r="G356" s="124" t="str">
        <f>IF(A356="","",VLOOKUP(J210,'TRI-2C'!$B$18:$FH$61,149,FALSE))</f>
        <v>S</v>
      </c>
      <c r="I356" s="125" t="str">
        <f t="shared" si="10"/>
        <v>S</v>
      </c>
      <c r="J356" s="128"/>
    </row>
    <row r="357" spans="1:10" ht="12.75" customHeight="1">
      <c r="A357" s="148" t="str">
        <f>IF('TRI-2C'!$EU$13="","",'TRI-2C'!$EU$13)</f>
        <v>PENSAMIENO CRITICO</v>
      </c>
      <c r="B357" s="149"/>
      <c r="C357" s="149"/>
      <c r="D357" s="150"/>
      <c r="E357" s="150"/>
      <c r="F357" s="126"/>
      <c r="G357" s="122" t="str">
        <f>IF(A357="","",VLOOKUP(J210,'TRI-2C'!$B$18:$FH$61,150,FALSE))</f>
        <v>S</v>
      </c>
      <c r="H357" s="150"/>
      <c r="I357" s="127" t="str">
        <f t="shared" si="10"/>
        <v>S</v>
      </c>
      <c r="J357" s="126"/>
    </row>
    <row r="358" spans="1:10" ht="12.75" customHeight="1">
      <c r="A358" s="147" t="str">
        <f>IF('TRI-2C'!$EV$13="","",'TRI-2C'!$EV$13)</f>
        <v>MANEJO DE PROBLEMAS</v>
      </c>
      <c r="B358" s="139"/>
      <c r="C358" s="139"/>
      <c r="F358" s="128"/>
      <c r="G358" s="124" t="str">
        <f>IF(A358="","",VLOOKUP(J210,'TRI-2C'!$B$18:$FH$61,151,FALSE))</f>
        <v>F</v>
      </c>
      <c r="I358" s="125" t="str">
        <f t="shared" si="10"/>
        <v>F</v>
      </c>
      <c r="J358" s="128"/>
    </row>
    <row r="359" spans="1:10" ht="12.75" customHeight="1">
      <c r="A359" s="192" t="str">
        <f>IF('TRI-2C'!$EW$13="","",'TRI-2C'!$EW$13)</f>
        <v>TOMA DE DECISIONES</v>
      </c>
      <c r="B359" s="154"/>
      <c r="C359" s="154"/>
      <c r="D359" s="154"/>
      <c r="E359" s="154"/>
      <c r="F359" s="155"/>
      <c r="G359" s="122" t="str">
        <f>IF(A359="","",VLOOKUP(J210,'TRI-2C'!$B$18:$FH$61,152,FALSE))</f>
        <v>S</v>
      </c>
      <c r="H359" s="150"/>
      <c r="I359" s="127" t="str">
        <f t="shared" si="10"/>
        <v>S</v>
      </c>
      <c r="J359" s="126"/>
    </row>
    <row r="360" spans="1:10" ht="12.75" customHeight="1">
      <c r="A360" s="147" t="str">
        <f>IF('TRI-2C'!$EX$13="","",'TRI-2C'!$EX$13)</f>
        <v>TRABAJO EN EQUIPO</v>
      </c>
      <c r="B360" s="139"/>
      <c r="C360" s="139"/>
      <c r="F360" s="128"/>
      <c r="G360" s="124" t="str">
        <f>IF(A360="","",VLOOKUP(J210,'TRI-2C'!$B$18:$FH$61,153,FALSE))</f>
        <v>S</v>
      </c>
      <c r="I360" s="125" t="str">
        <f t="shared" si="10"/>
        <v>S</v>
      </c>
      <c r="J360" s="128"/>
    </row>
    <row r="361" spans="1:10" ht="12.75" customHeight="1">
      <c r="A361" s="148" t="str">
        <f>IF('TRI-2C'!$EY$13="","",'TRI-2C'!$EY$13)</f>
        <v>CONCIENCIA SOCIAL</v>
      </c>
      <c r="B361" s="149"/>
      <c r="C361" s="149"/>
      <c r="D361" s="150"/>
      <c r="E361" s="150"/>
      <c r="F361" s="126"/>
      <c r="G361" s="122" t="str">
        <f>IF(A361="","",VLOOKUP(J210,'TRI-2C'!$B$18:$FH$61,154,FALSE))</f>
        <v>S</v>
      </c>
      <c r="H361" s="150"/>
      <c r="I361" s="127" t="str">
        <f t="shared" si="10"/>
        <v>S</v>
      </c>
      <c r="J361" s="126"/>
    </row>
    <row r="362" spans="1:10" ht="12.75" customHeight="1">
      <c r="A362" s="147" t="str">
        <f>IF('TRI-2C'!$EZ$13="","",'TRI-2C'!$EZ$13)</f>
        <v xml:space="preserve">RELACIONES INTERPERSONALES	</v>
      </c>
      <c r="B362" s="139"/>
      <c r="C362" s="139"/>
      <c r="F362" s="128"/>
      <c r="G362" s="124" t="str">
        <f>IF(A362="","",VLOOKUP(J210,'TRI-2C'!$B$18:$FH$61,155,FALSE))</f>
        <v>S</v>
      </c>
      <c r="I362" s="125" t="str">
        <f t="shared" si="10"/>
        <v>S</v>
      </c>
      <c r="J362" s="128"/>
    </row>
    <row r="363" spans="1:10" ht="12.75" customHeight="1">
      <c r="A363" s="148" t="str">
        <f>IF('TRI-2C'!$FA$13="","",'TRI-2C'!$FA$13)</f>
        <v>MANEJO DE CONFLICTOS</v>
      </c>
      <c r="B363" s="149"/>
      <c r="C363" s="149"/>
      <c r="D363" s="150"/>
      <c r="E363" s="150"/>
      <c r="F363" s="126"/>
      <c r="G363" s="122" t="str">
        <f>IF(A363="","",VLOOKUP(J210,'TRI-2C'!$B$18:$FH$61,156,FALSE))</f>
        <v>S</v>
      </c>
      <c r="H363" s="150"/>
      <c r="I363" s="127" t="str">
        <f t="shared" si="10"/>
        <v>S</v>
      </c>
      <c r="J363" s="126"/>
    </row>
    <row r="364" spans="1:10" ht="12.75" customHeight="1">
      <c r="A364" s="147" t="str">
        <f>IF('TRI-2C'!$FB$13="","",'TRI-2C'!$FB$13)</f>
        <v>MANEJO DE EMOCIONES Y SENTIMIENTOS</v>
      </c>
      <c r="B364" s="139"/>
      <c r="C364" s="139"/>
      <c r="F364" s="128"/>
      <c r="G364" s="124" t="str">
        <f>IF(A364="","",VLOOKUP(J210,'TRI-2C'!$B$18:$FH$61,157,FALSE))</f>
        <v>S</v>
      </c>
      <c r="I364" s="125" t="str">
        <f t="shared" si="10"/>
        <v>S</v>
      </c>
      <c r="J364" s="128"/>
    </row>
    <row r="365" spans="1:10" ht="12.75" customHeight="1">
      <c r="A365" s="151"/>
      <c r="B365" s="129"/>
      <c r="C365" s="129"/>
      <c r="D365" s="130"/>
      <c r="E365" s="130"/>
      <c r="F365" s="131"/>
      <c r="G365" s="132"/>
      <c r="H365" s="130"/>
      <c r="I365" s="133"/>
      <c r="J365" s="131"/>
    </row>
    <row r="366" spans="1:10" ht="12.75" customHeight="1">
      <c r="A366" s="134"/>
      <c r="B366" s="134"/>
      <c r="C366" s="134"/>
      <c r="D366" s="134"/>
      <c r="E366" s="134"/>
      <c r="F366" s="140"/>
      <c r="G366" s="496"/>
      <c r="H366" s="496"/>
      <c r="I366" s="497"/>
      <c r="J366" s="497"/>
    </row>
    <row r="367" spans="1:10" ht="12.75" customHeight="1">
      <c r="A367" s="487" t="s">
        <v>156</v>
      </c>
      <c r="B367" s="488"/>
      <c r="C367" s="135" t="s">
        <v>157</v>
      </c>
      <c r="G367" s="494"/>
      <c r="H367" s="494"/>
      <c r="I367" s="494"/>
      <c r="J367" s="494"/>
    </row>
    <row r="368" spans="1:10" ht="12.75" customHeight="1">
      <c r="A368" s="489" t="s">
        <v>158</v>
      </c>
      <c r="B368" s="490"/>
      <c r="C368" s="136" t="str">
        <f>VLOOKUP(J210,'TRI-2C'!$B$18:$FH$61,160,FALSE)</f>
        <v>A+</v>
      </c>
      <c r="G368" s="494"/>
      <c r="H368" s="494"/>
      <c r="I368" s="494"/>
      <c r="J368" s="494"/>
    </row>
    <row r="369" spans="1:10" ht="12.75" customHeight="1">
      <c r="A369" s="491" t="s">
        <v>159</v>
      </c>
      <c r="B369" s="492"/>
      <c r="C369" s="493"/>
      <c r="G369" s="494"/>
      <c r="H369" s="494"/>
      <c r="I369" s="494"/>
      <c r="J369" s="494"/>
    </row>
    <row r="370" spans="1:10" ht="12.75" customHeight="1">
      <c r="A370" s="137" t="s">
        <v>160</v>
      </c>
      <c r="B370" s="138"/>
      <c r="C370" s="188" t="str">
        <f>VLOOKUP(J210,'TRI-2C'!$B$18:$FH$61,161,FALSE)</f>
        <v/>
      </c>
      <c r="G370" s="494"/>
      <c r="H370" s="494"/>
      <c r="I370" s="494"/>
      <c r="J370" s="494"/>
    </row>
    <row r="371" spans="1:10" ht="12.75" customHeight="1">
      <c r="A371" s="137" t="s">
        <v>161</v>
      </c>
      <c r="B371" s="138"/>
      <c r="C371" s="188" t="str">
        <f>VLOOKUP(J210,'TRI-2C'!$B$18:$FH$61,162,FALSE)</f>
        <v/>
      </c>
      <c r="G371" s="494"/>
      <c r="H371" s="494"/>
      <c r="I371" s="494"/>
      <c r="J371" s="494"/>
    </row>
    <row r="372" spans="1:10" ht="12.75" customHeight="1">
      <c r="A372" s="480" t="s">
        <v>163</v>
      </c>
      <c r="B372" s="481"/>
      <c r="C372" s="188" t="str">
        <f>VLOOKUP(J210,'TRI-2C'!$B$18:$FH$61,163,FALSE)</f>
        <v/>
      </c>
      <c r="G372" s="494"/>
      <c r="H372" s="494"/>
      <c r="I372" s="494"/>
      <c r="J372" s="494"/>
    </row>
    <row r="373" spans="1:10" ht="12.75" customHeight="1">
      <c r="D373" s="503" t="s">
        <v>162</v>
      </c>
      <c r="E373" s="503"/>
      <c r="F373" s="152">
        <f ca="1">NOW()</f>
        <v>45994.739222569442</v>
      </c>
    </row>
    <row r="376" spans="1:10" ht="12.75" customHeight="1">
      <c r="G376" s="112"/>
    </row>
    <row r="378" spans="1:10" ht="12.75" customHeight="1">
      <c r="B378" s="495" t="s">
        <v>164</v>
      </c>
      <c r="C378" s="495"/>
      <c r="F378" s="116" t="s">
        <v>165</v>
      </c>
      <c r="G378" s="116" t="s">
        <v>165</v>
      </c>
    </row>
    <row r="412" spans="1:10" ht="12.75" customHeight="1">
      <c r="A412" s="111" t="s">
        <v>153</v>
      </c>
      <c r="C412" t="str">
        <f>IF(VLOOKUP(J415,NOTAS!$D$14:$P$60,2,FALSE)="","",VLOOKUP(J415,NOTAS!$D$14:$P$60,2,FALSE))</f>
        <v>CARREÑO SANCHEZ AMMY VALENTINA</v>
      </c>
    </row>
    <row r="413" spans="1:10" ht="12.75" customHeight="1">
      <c r="A413" s="111" t="s">
        <v>154</v>
      </c>
      <c r="C413" t="str">
        <f>NOTAS!$B$14&amp; " "&amp;NOTAS!$B$15</f>
        <v>INICIAL II A</v>
      </c>
      <c r="F413" s="111"/>
      <c r="G413" s="116"/>
      <c r="H413" s="117"/>
      <c r="I413" s="118"/>
      <c r="J413" s="117"/>
    </row>
    <row r="414" spans="1:10" ht="12.75" customHeight="1">
      <c r="A414" s="111" t="s">
        <v>6</v>
      </c>
      <c r="C414" t="str">
        <f>NOTAS!$B$18</f>
        <v>2025-2026 MATUTINA</v>
      </c>
      <c r="H414" s="117"/>
      <c r="I414" s="118"/>
      <c r="J414" s="117"/>
    </row>
    <row r="415" spans="1:10" ht="12.75" customHeight="1" thickBot="1">
      <c r="A415" s="486" t="s">
        <v>336</v>
      </c>
      <c r="B415" s="486"/>
      <c r="I415" s="114" t="s">
        <v>74</v>
      </c>
      <c r="J415" s="121">
        <v>3</v>
      </c>
    </row>
    <row r="416" spans="1:10" ht="12.75" customHeight="1">
      <c r="A416" s="482" t="s">
        <v>155</v>
      </c>
      <c r="B416" s="483"/>
      <c r="C416" s="483"/>
      <c r="D416" s="483"/>
      <c r="E416" s="483"/>
      <c r="F416" s="484"/>
      <c r="G416" s="485" t="s">
        <v>141</v>
      </c>
      <c r="H416" s="483"/>
      <c r="I416" s="498" t="s">
        <v>141</v>
      </c>
      <c r="J416" s="499"/>
    </row>
    <row r="417" spans="1:10" ht="12.75" customHeight="1">
      <c r="A417" s="500" t="str">
        <f>IF('TRI-2C'!G$10="","",'TRI-2C'!G$10)</f>
        <v>IDENTIDAD Y AUTONOMÍA</v>
      </c>
      <c r="B417" s="501"/>
      <c r="C417" s="501"/>
      <c r="D417" s="501"/>
      <c r="E417" s="501"/>
      <c r="F417" s="502"/>
      <c r="G417" s="160"/>
      <c r="H417" s="161"/>
      <c r="I417" s="162"/>
      <c r="J417" s="163"/>
    </row>
    <row r="418" spans="1:10" ht="12.75" customHeight="1">
      <c r="A418" s="148" t="str">
        <f>IF('TRI-2C'!G$13="","",'TRI-2C'!G$13)</f>
        <v>Comunicar algunos datos de su identidad como: nombres completos, edad, nombres de familiares cercanos, lugar dónde vive.</v>
      </c>
      <c r="B418" s="158"/>
      <c r="C418" s="158"/>
      <c r="D418" s="158"/>
      <c r="E418" s="158"/>
      <c r="F418" s="159"/>
      <c r="G418" s="122" t="str">
        <f>IF(A418="","",VLOOKUP(J415,'TRI-2C'!$B$18:$FH$61,6,FALSE))</f>
        <v>A+</v>
      </c>
      <c r="H418" s="150"/>
      <c r="I418" s="127" t="str">
        <f>IF(G418="","",G418)</f>
        <v>A+</v>
      </c>
      <c r="J418" s="126"/>
    </row>
    <row r="419" spans="1:10" ht="12.75" customHeight="1">
      <c r="A419" s="11" t="str">
        <f>IF('TRI-2C'!$H$13="","",'TRI-2C'!$H$13)</f>
        <v>Demostrar curiosidad por las características físicas (genitales) que le permiten reconocerse como niño y niña</v>
      </c>
      <c r="B419" s="156"/>
      <c r="C419" s="156"/>
      <c r="D419" s="156"/>
      <c r="E419" s="156"/>
      <c r="F419" s="157"/>
      <c r="G419" s="124" t="str">
        <f>IF(A419="","",VLOOKUP(J415,'TRI-2C'!$B$18:$FH$61,7,FALSE))</f>
        <v>A+</v>
      </c>
      <c r="I419" s="125" t="str">
        <f t="shared" ref="I419:I435" si="11">IF(G419="","",G419)</f>
        <v>A+</v>
      </c>
      <c r="J419" s="128"/>
    </row>
    <row r="420" spans="1:10" ht="12.75" customHeight="1">
      <c r="A420" s="148" t="str">
        <f>IF('TRI-2C'!$I$13="","",'TRI-2C'!$I$13)</f>
        <v>Identificar la importancia de usar el cinturón de seguridad para promover el autocuidado y la protección personal.</v>
      </c>
      <c r="B420" s="149"/>
      <c r="C420" s="149"/>
      <c r="D420" s="150"/>
      <c r="E420" s="150"/>
      <c r="F420" s="126"/>
      <c r="G420" s="122" t="str">
        <f>IF(A420="","",VLOOKUP(J415,'TRI-2C'!$B$18:$FH$61,8,FALSE))</f>
        <v>A+</v>
      </c>
      <c r="H420" s="150"/>
      <c r="I420" s="127" t="str">
        <f t="shared" si="11"/>
        <v>A+</v>
      </c>
      <c r="J420" s="126"/>
    </row>
    <row r="421" spans="1:10" ht="12.75" customHeight="1">
      <c r="A421" s="147" t="str">
        <f>IF('TRI-2C'!$J$13="","",'TRI-2C'!$J$13)</f>
        <v>Identificar las situaciones de peligro a las que se puede exponer en su entorno inmediato y seguir pautas de comportamiento para evitarlas.</v>
      </c>
      <c r="B421" s="139"/>
      <c r="C421" s="139"/>
      <c r="F421" s="128"/>
      <c r="G421" s="124" t="str">
        <f>IF(A421="","",VLOOKUP(J415,'TRI-2C'!$B$18:$FH$61,9,FALSE))</f>
        <v>A+</v>
      </c>
      <c r="I421" s="125" t="str">
        <f t="shared" si="11"/>
        <v>A+</v>
      </c>
      <c r="J421" s="128"/>
    </row>
    <row r="422" spans="1:10" ht="12.75" customHeight="1">
      <c r="A422" s="148" t="str">
        <f>IF('TRI-2C'!$K$13="","",'TRI-2C'!$K$13)</f>
        <v>Identificar sus características físicas y las de las personas de su entorno como parte del proceso de aceptación de sí mismo y de respeto a los demás.</v>
      </c>
      <c r="B422" s="149"/>
      <c r="C422" s="149"/>
      <c r="D422" s="150"/>
      <c r="E422" s="150"/>
      <c r="F422" s="126"/>
      <c r="G422" s="122" t="str">
        <f>IF(A422="","",VLOOKUP(J415,'TRI-2C'!$B$18:$FH$61,10,FALSE))</f>
        <v>A+</v>
      </c>
      <c r="H422" s="150"/>
      <c r="I422" s="127" t="str">
        <f t="shared" si="11"/>
        <v>A+</v>
      </c>
      <c r="J422" s="126"/>
    </row>
    <row r="423" spans="1:10" ht="12.75" customHeight="1">
      <c r="A423" s="147" t="str">
        <f>IF('TRI-2C'!$L$13="","",'TRI-2C'!$L$13)</f>
        <v>Identificar y manifestar sus emociones y sentimientos, expresando las causas de los mismos mediante el lenguaje verbal. (D.EIB.10.3.)</v>
      </c>
      <c r="B423" s="139"/>
      <c r="C423" s="139"/>
      <c r="F423" s="128"/>
      <c r="G423" s="124" t="str">
        <f>IF(A423="","",VLOOKUP(J415,'TRI-2C'!$B$18:$FH$61,11,FALSE))</f>
        <v>A+</v>
      </c>
      <c r="I423" s="125" t="str">
        <f t="shared" si="11"/>
        <v>A+</v>
      </c>
      <c r="J423" s="128"/>
    </row>
    <row r="424" spans="1:10" ht="12.75" customHeight="1">
      <c r="A424" s="192" t="str">
        <f>IF('TRI-2C'!$M$13="","",'TRI-2C'!$M$13)</f>
        <v>Identificarse como miembro de una familia reconociéndose como parte importante de la misma.</v>
      </c>
      <c r="B424" s="154"/>
      <c r="C424" s="154"/>
      <c r="D424" s="154"/>
      <c r="E424" s="154"/>
      <c r="F424" s="155"/>
      <c r="G424" s="122" t="str">
        <f>IF(A424="","",VLOOKUP(J415,'TRI-2C'!$B$18:$FH$61,12,FALSE))</f>
        <v>A+</v>
      </c>
      <c r="H424" s="150"/>
      <c r="I424" s="127" t="str">
        <f t="shared" si="11"/>
        <v>A+</v>
      </c>
      <c r="J424" s="126"/>
    </row>
    <row r="425" spans="1:10" ht="12.75" customHeight="1">
      <c r="A425" s="147" t="str">
        <f>IF('TRI-2C'!$N$13="","",'TRI-2C'!$N$13)</f>
        <v>Practicar con autonomía hábitos de higiene personal como lavarse las manos, los dientes y la cara.</v>
      </c>
      <c r="B425" s="139"/>
      <c r="C425" s="139"/>
      <c r="F425" s="128"/>
      <c r="G425" s="124" t="str">
        <f>IF(A425="","",VLOOKUP(J415,'TRI-2C'!$B$18:$FH$61,13,FALSE))</f>
        <v>A+</v>
      </c>
      <c r="I425" s="125" t="str">
        <f t="shared" si="11"/>
        <v>A+</v>
      </c>
      <c r="J425" s="128"/>
    </row>
    <row r="426" spans="1:10" ht="12.75" customHeight="1">
      <c r="A426" s="148" t="str">
        <f>IF('TRI-2C'!$O$13="","",'TRI-2C'!$O$13)</f>
        <v>Practicar hábitos de orden ubicando los objetos en el lugar correspondiente.</v>
      </c>
      <c r="B426" s="149"/>
      <c r="C426" s="149"/>
      <c r="D426" s="150"/>
      <c r="E426" s="150"/>
      <c r="F426" s="126"/>
      <c r="G426" s="122" t="str">
        <f>IF(A426="","",VLOOKUP(J415,'TRI-2C'!$B$18:$FH$61,14,FALSE))</f>
        <v>A+</v>
      </c>
      <c r="H426" s="150"/>
      <c r="I426" s="127" t="str">
        <f t="shared" si="11"/>
        <v>A+</v>
      </c>
      <c r="J426" s="126"/>
    </row>
    <row r="427" spans="1:10" ht="12.75" customHeight="1">
      <c r="A427" s="147" t="str">
        <f>IF('TRI-2C'!$P$13="","",'TRI-2C'!$P$13)</f>
        <v>Practicar las acciones a seguir en situaciones de riesgo como: temblores, incendios, entre otros, determinadas en el plan de contingencia institucional.</v>
      </c>
      <c r="B427" s="139"/>
      <c r="C427" s="139"/>
      <c r="F427" s="128"/>
      <c r="G427" s="124" t="str">
        <f>IF(A427="","",VLOOKUP(J415,'TRI-2C'!$B$18:$FH$61,15,FALSE))</f>
        <v>A+</v>
      </c>
      <c r="I427" s="125" t="str">
        <f t="shared" si="11"/>
        <v>A+</v>
      </c>
      <c r="J427" s="128"/>
    </row>
    <row r="428" spans="1:10" ht="12.75" customHeight="1">
      <c r="A428" s="148" t="str">
        <f>IF('TRI-2C'!$Q$13="","",'TRI-2C'!$Q$13)</f>
        <v>Practicar normas de seguridad para evitar accidentes a los que se puede exponer en su entorno inmediato.</v>
      </c>
      <c r="B428" s="158"/>
      <c r="C428" s="158"/>
      <c r="D428" s="158"/>
      <c r="E428" s="158"/>
      <c r="F428" s="159"/>
      <c r="G428" s="122" t="str">
        <f>IF(A428="","",VLOOKUP(J415,'TRI-2C'!$B$18:$FH$61,16,FALSE))</f>
        <v>A+</v>
      </c>
      <c r="H428" s="150"/>
      <c r="I428" s="127" t="str">
        <f t="shared" si="11"/>
        <v>A+</v>
      </c>
      <c r="J428" s="126"/>
    </row>
    <row r="429" spans="1:10" ht="12.75" customHeight="1">
      <c r="A429" s="11" t="str">
        <f>IF('TRI-2C'!$R$13="","",'TRI-2C'!$R$13)</f>
        <v>Realiza independientemente normas de aseo al ir al baño.</v>
      </c>
      <c r="B429" s="156"/>
      <c r="C429" s="156"/>
      <c r="D429" s="156"/>
      <c r="E429" s="156"/>
      <c r="F429" s="157"/>
      <c r="G429" s="124" t="str">
        <f>IF(A429="","",VLOOKUP(J415,'TRI-2C'!$B$18:$FH$61,17,FALSE))</f>
        <v>A+</v>
      </c>
      <c r="I429" s="125" t="str">
        <f t="shared" si="11"/>
        <v>A+</v>
      </c>
      <c r="J429" s="128"/>
    </row>
    <row r="430" spans="1:10" ht="12.75" customHeight="1">
      <c r="A430" s="148" t="str">
        <f>IF('TRI-2C'!$S$13="","",'TRI-2C'!$S$13)</f>
        <v>Reconocer la importancia del uso del casco y demás indumentaria de pro tección para protegerse de lesiones en actividades que requieran su uso</v>
      </c>
      <c r="B430" s="149"/>
      <c r="C430" s="149"/>
      <c r="D430" s="150"/>
      <c r="E430" s="150"/>
      <c r="F430" s="126"/>
      <c r="G430" s="122" t="str">
        <f>IF(A430="","",VLOOKUP(J415,'TRI-2C'!$B$18:$FH$61,18,FALSE))</f>
        <v>A+</v>
      </c>
      <c r="H430" s="150"/>
      <c r="I430" s="127" t="str">
        <f t="shared" si="11"/>
        <v>A+</v>
      </c>
      <c r="J430" s="126"/>
    </row>
    <row r="431" spans="1:10" ht="12.75" customHeight="1">
      <c r="A431" s="147" t="str">
        <f>IF('TRI-2C'!$T$13="","",'TRI-2C'!$T$13)</f>
        <v>Reconocer situaciones problémicas en las actividades escolares para solucionarlas de forma creativa y con autonomía.</v>
      </c>
      <c r="B431" s="139"/>
      <c r="C431" s="139"/>
      <c r="F431" s="128"/>
      <c r="G431" s="124" t="str">
        <f>IF(A431="","",VLOOKUP(J415,'TRI-2C'!$B$18:$FH$61,19,FALSE))</f>
        <v>A+</v>
      </c>
      <c r="I431" s="125" t="str">
        <f t="shared" si="11"/>
        <v>A+</v>
      </c>
      <c r="J431" s="128"/>
    </row>
    <row r="432" spans="1:10" ht="12.75" customHeight="1">
      <c r="A432" s="148" t="str">
        <f>IF('TRI-2C'!$U$13="","",'TRI-2C'!$U$13)</f>
        <v>Seleccionar las prendas de vestir de acuerdo al estado climático (prendas para el frío / prendas para el calor).</v>
      </c>
      <c r="B432" s="149"/>
      <c r="C432" s="149"/>
      <c r="D432" s="150"/>
      <c r="E432" s="150"/>
      <c r="F432" s="126"/>
      <c r="G432" s="122" t="str">
        <f>IF(A432="","",VLOOKUP(J415,'TRI-2C'!$B$18:$FH$61,20,FALSE))</f>
        <v>A+</v>
      </c>
      <c r="H432" s="150"/>
      <c r="I432" s="127" t="str">
        <f t="shared" si="11"/>
        <v>A+</v>
      </c>
      <c r="J432" s="126"/>
    </row>
    <row r="433" spans="1:10" ht="12.75" customHeight="1">
      <c r="A433" s="147" t="str">
        <f>IF('TRI-2C'!$V$13="","",'TRI-2C'!$V$13)</f>
        <v>Tomar decisiones con respecto a la elección de actividades, vestuario entre otros, en función de sus gustos y preferencias, argumentando las mismas.</v>
      </c>
      <c r="B433" s="139"/>
      <c r="C433" s="139"/>
      <c r="F433" s="128"/>
      <c r="G433" s="124" t="str">
        <f>IF(A433="","",VLOOKUP(J415,'TRI-2C'!$B$18:$FH$61,21,FALSE))</f>
        <v>A+</v>
      </c>
      <c r="I433" s="125" t="str">
        <f t="shared" si="11"/>
        <v>A+</v>
      </c>
      <c r="J433" s="128"/>
    </row>
    <row r="434" spans="1:10" ht="12.75" customHeight="1">
      <c r="A434" s="192" t="str">
        <f>IF('TRI-2C'!$W$13="","",'TRI-2C'!$W$13)</f>
        <v>Utilizar la cuchara, tenedor y el vaso cuando se alimenta de manera autónoma.</v>
      </c>
      <c r="B434" s="154"/>
      <c r="C434" s="154"/>
      <c r="D434" s="154"/>
      <c r="E434" s="154"/>
      <c r="F434" s="155"/>
      <c r="G434" s="122" t="str">
        <f>IF(A434="","",VLOOKUP(J415,'TRI-2C'!$B$18:$FH$61,22,FALSE))</f>
        <v>A+</v>
      </c>
      <c r="H434" s="150"/>
      <c r="I434" s="127" t="str">
        <f t="shared" si="11"/>
        <v>A+</v>
      </c>
      <c r="J434" s="126"/>
    </row>
    <row r="435" spans="1:10" ht="12.75" customHeight="1">
      <c r="A435" s="147" t="str">
        <f>IF('TRI-2C'!$X$13="","",'TRI-2C'!$X$13)</f>
        <v>Vestirse y desvestirse de manera independiente con prendas de vestir sencillas. (D.EIB.10.5)</v>
      </c>
      <c r="B435" s="139"/>
      <c r="C435" s="139"/>
      <c r="F435" s="128"/>
      <c r="G435" s="124" t="str">
        <f>IF(A435="","",VLOOKUP(J415,'TRI-2C'!$B$18:$FH$61,23,FALSE))</f>
        <v>A+</v>
      </c>
      <c r="I435" s="125" t="str">
        <f t="shared" si="11"/>
        <v>A+</v>
      </c>
      <c r="J435" s="128"/>
    </row>
    <row r="436" spans="1:10" ht="12.75" customHeight="1">
      <c r="A436" s="165" t="str">
        <f>'BI-1T'!$A$8</f>
        <v>CONVIVENCIA</v>
      </c>
      <c r="B436" s="149"/>
      <c r="C436" s="149"/>
      <c r="D436" s="150"/>
      <c r="E436" s="150"/>
      <c r="F436" s="126"/>
      <c r="G436" s="122" t="str">
        <f>IF(A436="","",VLOOKUP(J415,'TRI-2C'!$B$18:$FH$61,24,FALSE))</f>
        <v>A+</v>
      </c>
      <c r="H436" s="150"/>
      <c r="I436" s="127"/>
      <c r="J436" s="126"/>
    </row>
    <row r="437" spans="1:10" ht="12.75" customHeight="1">
      <c r="A437" s="147" t="str">
        <f>IF('TRI-2C'!$Z$13="","",'TRI-2C'!$Z$13)</f>
        <v>Apoyar y motivar a otras personas a participar en actividades grupales, particularmente a quienes muestran dificultades al hacerlo</v>
      </c>
      <c r="B437" s="139"/>
      <c r="C437" s="139"/>
      <c r="F437" s="128"/>
      <c r="G437" s="124" t="str">
        <f>IF(A437="","",VLOOKUP(J415,'TRI-2C'!$B$18:$FH$61,25,FALSE))</f>
        <v>A+</v>
      </c>
      <c r="I437" s="125" t="str">
        <f t="shared" ref="I437:I451" si="12">IF(G437="","",G437)</f>
        <v>A+</v>
      </c>
      <c r="J437" s="128"/>
    </row>
    <row r="438" spans="1:10" ht="12.75" customHeight="1">
      <c r="A438" s="148" t="str">
        <f>IF('TRI-2C'!$AA$13="","",'TRI-2C'!$AA$13)</f>
        <v>Asumir y respetar normas de convivencia en la institución de educación inicial y en el hogar acordadas con el adulto. (D.EIB.10.15.)</v>
      </c>
      <c r="B438" s="158"/>
      <c r="C438" s="158"/>
      <c r="D438" s="158"/>
      <c r="E438" s="158"/>
      <c r="F438" s="159"/>
      <c r="G438" s="122" t="str">
        <f>IF(A438="","",VLOOKUP(J415,'TRI-2C'!$B$18:$FH$61,26,FALSE))</f>
        <v>A+</v>
      </c>
      <c r="H438" s="150"/>
      <c r="I438" s="127" t="str">
        <f t="shared" si="12"/>
        <v>A+</v>
      </c>
      <c r="J438" s="126"/>
    </row>
    <row r="439" spans="1:10" ht="12.75" customHeight="1">
      <c r="A439" s="11" t="str">
        <f>IF('TRI-2C'!$AB$13="","",'TRI-2C'!$AB$13)</f>
        <v>Colaborar en actividades que se desarrollan con otros niños y adultos de su entorno.</v>
      </c>
      <c r="B439" s="156"/>
      <c r="C439" s="156"/>
      <c r="D439" s="156"/>
      <c r="E439" s="156"/>
      <c r="F439" s="157"/>
      <c r="G439" s="124" t="str">
        <f>IF(A439="","",VLOOKUP(J415,'TRI-2C'!$B$18:$FH$61,27,FALSE))</f>
        <v>A+</v>
      </c>
      <c r="I439" s="125" t="str">
        <f t="shared" si="12"/>
        <v>A+</v>
      </c>
      <c r="J439" s="128"/>
    </row>
    <row r="440" spans="1:10" ht="12.75" customHeight="1">
      <c r="A440" s="148" t="str">
        <f>IF('TRI-2C'!$AC$13="","",'TRI-2C'!$AC$13)</f>
        <v>Demostrar actitudes de solidaridad ante situaciones de necesidad de sus compañeros y adultos de su entorno</v>
      </c>
      <c r="B440" s="149"/>
      <c r="C440" s="149"/>
      <c r="D440" s="150"/>
      <c r="E440" s="150"/>
      <c r="F440" s="126"/>
      <c r="G440" s="122" t="str">
        <f>IF(A440="","",VLOOKUP(J415,'TRI-2C'!$B$18:$FH$61,28,FALSE))</f>
        <v>A+</v>
      </c>
      <c r="H440" s="150"/>
      <c r="I440" s="127" t="str">
        <f t="shared" si="12"/>
        <v>A+</v>
      </c>
      <c r="J440" s="126"/>
    </row>
    <row r="441" spans="1:10" ht="12.75" customHeight="1">
      <c r="A441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41" s="139"/>
      <c r="C441" s="139"/>
      <c r="F441" s="128"/>
      <c r="G441" s="124" t="str">
        <f>IF(A441="","",VLOOKUP(J415,'TRI-2C'!$B$18:$FH$61,29,FALSE))</f>
        <v>A+</v>
      </c>
      <c r="I441" s="125" t="str">
        <f t="shared" si="12"/>
        <v>A+</v>
      </c>
      <c r="J441" s="128"/>
    </row>
    <row r="442" spans="1:10" ht="12.75" customHeight="1">
      <c r="A442" s="148" t="str">
        <f>IF('TRI-2C'!$AE$13="","",'TRI-2C'!$AE$13)</f>
        <v>Demostrar preferencia de jugar la mayor parte del tiempo con un amigo estableciendo niveles de empatías más estables.</v>
      </c>
      <c r="B442" s="149"/>
      <c r="C442" s="149"/>
      <c r="D442" s="150"/>
      <c r="E442" s="150"/>
      <c r="F442" s="126"/>
      <c r="G442" s="122" t="str">
        <f>IF(A442="","",VLOOKUP(J415,'TRI-2C'!$B$18:$FH$61,30,FALSE))</f>
        <v>A+</v>
      </c>
      <c r="H442" s="150"/>
      <c r="I442" s="127" t="str">
        <f t="shared" si="12"/>
        <v>A+</v>
      </c>
      <c r="J442" s="126"/>
    </row>
    <row r="443" spans="1:10" ht="12.75" customHeight="1">
      <c r="A443" s="147" t="str">
        <f>IF('TRI-2C'!$AF$13="","",'TRI-2C'!$AF$13)</f>
        <v>Demostrar sensibilidad ante deseos, emociones y sentimientos de otras personas.</v>
      </c>
      <c r="B443" s="139"/>
      <c r="C443" s="139"/>
      <c r="F443" s="128"/>
      <c r="G443" s="124" t="str">
        <f>IF(A443="","",VLOOKUP(J415,'TRI-2C'!$B$18:$FH$61,31,FALSE))</f>
        <v>A+</v>
      </c>
      <c r="I443" s="125" t="str">
        <f t="shared" si="12"/>
        <v>A+</v>
      </c>
      <c r="J443" s="128"/>
    </row>
    <row r="444" spans="1:10" ht="12.75" customHeight="1">
      <c r="A444" s="192" t="str">
        <f>IF('TRI-2C'!$AG$13="","",'TRI-2C'!$AG$13)</f>
        <v>Desarrollar la capacidad de esperar para obtener una recompensa mayor en el futuro.</v>
      </c>
      <c r="B444" s="154"/>
      <c r="C444" s="154"/>
      <c r="D444" s="154"/>
      <c r="E444" s="154"/>
      <c r="F444" s="155"/>
      <c r="G444" s="122" t="str">
        <f>IF(A444="","",VLOOKUP(J415,'TRI-2C'!$B$18:$FH$61,32,FALSE))</f>
        <v>A+</v>
      </c>
      <c r="H444" s="150"/>
      <c r="I444" s="127" t="str">
        <f t="shared" si="12"/>
        <v>A+</v>
      </c>
      <c r="J444" s="126"/>
    </row>
    <row r="445" spans="1:10" ht="12.75" customHeight="1">
      <c r="A445" s="147" t="str">
        <f>IF('TRI-2C'!$AH$13="","",'TRI-2C'!$AH$13)</f>
        <v>Identificar instituciones y profesiones que brindan servicios a la comunidad y los roles que ellos cumplen.</v>
      </c>
      <c r="B445" s="139"/>
      <c r="C445" s="139"/>
      <c r="F445" s="128"/>
      <c r="G445" s="124" t="str">
        <f>IF(A445="","",VLOOKUP(J415,'TRI-2C'!$B$18:$FH$61,33,FALSE))</f>
        <v>A+</v>
      </c>
      <c r="I445" s="125" t="str">
        <f t="shared" si="12"/>
        <v>A+</v>
      </c>
      <c r="J445" s="128"/>
    </row>
    <row r="446" spans="1:10" ht="12.75" customHeight="1">
      <c r="A446" s="148" t="str">
        <f>IF('TRI-2C'!$AI$13="","",'TRI-2C'!$AI$13)</f>
        <v>Identificar las profesiones, oficios y ocupaciones que cumplen los miembros de su familia.</v>
      </c>
      <c r="B446" s="149"/>
      <c r="C446" s="149"/>
      <c r="D446" s="150"/>
      <c r="E446" s="150"/>
      <c r="F446" s="126"/>
      <c r="G446" s="122" t="str">
        <f>IF(A446="","",VLOOKUP(J415,'TRI-2C'!$B$18:$FH$61,34,FALSE))</f>
        <v>A+</v>
      </c>
      <c r="H446" s="150"/>
      <c r="I446" s="127" t="str">
        <f t="shared" si="12"/>
        <v>A+</v>
      </c>
      <c r="J446" s="126"/>
    </row>
    <row r="447" spans="1:10" ht="12.75" customHeight="1">
      <c r="A447" s="147" t="str">
        <f>IF('TRI-2C'!$AJ$13="","",'TRI-2C'!$AJ$13)</f>
        <v>Incrementar su campo de interrelación con otras personas a más del grupo familiar y escolar interactuando con mayor facilidad.</v>
      </c>
      <c r="B447" s="139"/>
      <c r="C447" s="139"/>
      <c r="F447" s="128"/>
      <c r="G447" s="124" t="str">
        <f>IF(A447="","",VLOOKUP(J415,'TRI-2C'!$B$18:$FH$61,35,FALSE))</f>
        <v>A+</v>
      </c>
      <c r="I447" s="125" t="str">
        <f t="shared" si="12"/>
        <v>A+</v>
      </c>
      <c r="J447" s="128"/>
    </row>
    <row r="448" spans="1:10" ht="12.75" customHeight="1">
      <c r="A448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448" s="158"/>
      <c r="C448" s="158"/>
      <c r="D448" s="158"/>
      <c r="E448" s="158"/>
      <c r="F448" s="159"/>
      <c r="G448" s="122" t="str">
        <f>IF(A448="","",VLOOKUP(J415,'TRI-2C'!$B$18:$FH$61,36,FALSE))</f>
        <v>A+</v>
      </c>
      <c r="H448" s="150"/>
      <c r="I448" s="127" t="str">
        <f t="shared" si="12"/>
        <v>A+</v>
      </c>
      <c r="J448" s="126"/>
    </row>
    <row r="449" spans="1:10" ht="12.75" customHeight="1">
      <c r="A449" s="11" t="str">
        <f>IF('TRI-2C'!$AL$13="","",'TRI-2C'!$AL$13)</f>
        <v>Participar juegos grupales siguiendo las reglas y asumiendo roles que le permitan mantener un ambiente armónico con sus pares. (D.EIB.10.11.)</v>
      </c>
      <c r="B449" s="156"/>
      <c r="C449" s="156"/>
      <c r="D449" s="156"/>
      <c r="E449" s="156"/>
      <c r="F449" s="157"/>
      <c r="G449" s="124" t="str">
        <f>IF(A449="","",VLOOKUP(J415,'TRI-2C'!$B$18:$FH$61,37,FALSE))</f>
        <v>A+</v>
      </c>
      <c r="I449" s="125" t="str">
        <f t="shared" si="12"/>
        <v>A+</v>
      </c>
      <c r="J449" s="128"/>
    </row>
    <row r="450" spans="1:10" ht="12.75" customHeight="1">
      <c r="A450" s="148" t="str">
        <f>IF('TRI-2C'!$AM$13="","",'TRI-2C'!$AM$13)</f>
        <v>Practicar la costumbre de ahorrar para ocasiones y casos especiales</v>
      </c>
      <c r="B450" s="149"/>
      <c r="C450" s="149"/>
      <c r="D450" s="150"/>
      <c r="E450" s="150"/>
      <c r="F450" s="126"/>
      <c r="G450" s="122" t="str">
        <f>IF(A450="","",VLOOKUP(J415,'TRI-2C'!$B$18:$FH$61,38,FALSE))</f>
        <v>A+</v>
      </c>
      <c r="H450" s="150"/>
      <c r="I450" s="127" t="str">
        <f t="shared" si="12"/>
        <v>A+</v>
      </c>
      <c r="J450" s="126"/>
    </row>
    <row r="451" spans="1:10" ht="12.75" customHeight="1">
      <c r="A451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451" s="139"/>
      <c r="C451" s="139"/>
      <c r="F451" s="128"/>
      <c r="G451" s="124" t="str">
        <f>IF(A451="","",VLOOKUP(J415,'TRI-2C'!$B$18:$FH$61,39,FALSE))</f>
        <v>A+</v>
      </c>
      <c r="I451" s="125" t="str">
        <f t="shared" si="12"/>
        <v>A+</v>
      </c>
      <c r="J451" s="128"/>
    </row>
    <row r="452" spans="1:10" ht="12.75" customHeight="1">
      <c r="A452" s="165" t="str">
        <f>'BI-1T'!$A$9</f>
        <v>RELACIONES CON EL MEDIO NATURAL Y CULTURAL</v>
      </c>
      <c r="B452" s="149"/>
      <c r="C452" s="149"/>
      <c r="D452" s="150"/>
      <c r="E452" s="150"/>
      <c r="F452" s="126"/>
      <c r="G452" s="122" t="str">
        <f>IF(A452="","",VLOOKUP(J415,'TRI-2C'!$B$18:$FH$61,40,FALSE))</f>
        <v>A+</v>
      </c>
      <c r="H452" s="150"/>
      <c r="I452" s="127"/>
      <c r="J452" s="126"/>
    </row>
    <row r="453" spans="1:10" ht="12.75" customHeight="1">
      <c r="A453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453" s="139"/>
      <c r="C453" s="139"/>
      <c r="F453" s="128"/>
      <c r="G453" s="124" t="str">
        <f>IF(A453="","",VLOOKUP(J415,'TRI-2C'!$B$18:$FH$61,41,FALSE))</f>
        <v>A+</v>
      </c>
      <c r="I453" s="125" t="str">
        <f t="shared" ref="I453:I472" si="13">IF(G453="","",G453)</f>
        <v>A+</v>
      </c>
      <c r="J453" s="128"/>
    </row>
    <row r="454" spans="1:10" ht="12.75" customHeight="1">
      <c r="A454" s="192" t="str">
        <f>IF('TRI-2C'!$AQ$13="","",'TRI-2C'!$AQ$13)</f>
        <v>Construir conexiones emocionales con su contexto natural (plantas, animales, agua, tierra, aire) y social.</v>
      </c>
      <c r="B454" s="154"/>
      <c r="C454" s="154"/>
      <c r="D454" s="154"/>
      <c r="E454" s="154"/>
      <c r="F454" s="155"/>
      <c r="G454" s="122" t="str">
        <f>IF(A454="","",VLOOKUP(J415,'TRI-2C'!$B$18:$FH$61,42,FALSE))</f>
        <v>A+</v>
      </c>
      <c r="H454" s="150"/>
      <c r="I454" s="127" t="str">
        <f t="shared" si="13"/>
        <v>A+</v>
      </c>
      <c r="J454" s="126"/>
    </row>
    <row r="455" spans="1:10" ht="12.75" customHeight="1">
      <c r="A455" s="147" t="str">
        <f>IF('TRI-2C'!$AR$13="","",'TRI-2C'!$AR$13)</f>
        <v>dentificar en las actividades diarias oportunidades para aprovechar los recursos y reducir los residuos para proteger el entorno natural</v>
      </c>
      <c r="B455" s="139"/>
      <c r="C455" s="139"/>
      <c r="F455" s="128"/>
      <c r="G455" s="124" t="str">
        <f>IF(A455="","",VLOOKUP(J415,'TRI-2C'!$B$18:$FH$61,43,FALSE))</f>
        <v>A+</v>
      </c>
      <c r="I455" s="125" t="str">
        <f t="shared" si="13"/>
        <v>A+</v>
      </c>
      <c r="J455" s="128"/>
    </row>
    <row r="456" spans="1:10" ht="12.75" customHeight="1">
      <c r="A456" s="148" t="str">
        <f>IF('TRI-2C'!$AS$13="","",'TRI-2C'!$AS$13)</f>
        <v>Diferenciar entre alimentos nutritivos y no nutritivos identificando los beneficios de una alimentación sana y saludable.</v>
      </c>
      <c r="B456" s="149"/>
      <c r="C456" s="149"/>
      <c r="D456" s="150"/>
      <c r="E456" s="150"/>
      <c r="F456" s="126"/>
      <c r="G456" s="122" t="str">
        <f>IF(A456="","",VLOOKUP(J415,'TRI-2C'!$B$18:$FH$61,44,FALSE))</f>
        <v>A+</v>
      </c>
      <c r="H456" s="150"/>
      <c r="I456" s="127" t="str">
        <f t="shared" si="13"/>
        <v>A+</v>
      </c>
      <c r="J456" s="126"/>
    </row>
    <row r="457" spans="1:10" ht="12.75" customHeight="1">
      <c r="A457" s="147" t="str">
        <f>IF('TRI-2C'!$AT$13="","",'TRI-2C'!$AT$13)</f>
        <v>Diferenciar entre lo que le pertenece, lo que pertenece a los demás y lo que pertenece al grupo o comunidad.</v>
      </c>
      <c r="B457" s="139"/>
      <c r="C457" s="139"/>
      <c r="F457" s="128"/>
      <c r="G457" s="124" t="str">
        <f>IF(A457="","",VLOOKUP(J415,'TRI-2C'!$B$18:$FH$61,45,FALSE))</f>
        <v>A+</v>
      </c>
      <c r="I457" s="125" t="str">
        <f t="shared" si="13"/>
        <v>A+</v>
      </c>
      <c r="J457" s="128"/>
    </row>
    <row r="458" spans="1:10" ht="12.75" customHeight="1">
      <c r="A458" s="148" t="str">
        <f>IF('TRI-2C'!$AU$13="","",'TRI-2C'!$AU$13)</f>
        <v>Diferenciar los seres vivos y elementos no vivos de su entorno explorando su mundo natural.</v>
      </c>
      <c r="B458" s="158"/>
      <c r="C458" s="158"/>
      <c r="D458" s="158"/>
      <c r="E458" s="158"/>
      <c r="F458" s="159"/>
      <c r="G458" s="122" t="str">
        <f>IF(A458="","",VLOOKUP(J415,'TRI-2C'!$B$18:$FH$61,46,FALSE))</f>
        <v>A+</v>
      </c>
      <c r="H458" s="150"/>
      <c r="I458" s="127" t="str">
        <f t="shared" si="13"/>
        <v>A+</v>
      </c>
      <c r="J458" s="126"/>
    </row>
    <row r="459" spans="1:10" ht="12.75" customHeight="1">
      <c r="A459" s="11" t="str">
        <f>IF('TRI-2C'!$AV$13="","",'TRI-2C'!$AV$13)</f>
        <v>Establecer comparaciones entre los elementos del entorno a través de la discriminación sensorial.</v>
      </c>
      <c r="B459" s="156"/>
      <c r="C459" s="156"/>
      <c r="D459" s="156"/>
      <c r="E459" s="156"/>
      <c r="F459" s="157"/>
      <c r="G459" s="124" t="str">
        <f>IF(A459="","",VLOOKUP(J415,'TRI-2C'!$B$18:$FH$61,47,FALSE))</f>
        <v>A+</v>
      </c>
      <c r="I459" s="125" t="str">
        <f t="shared" si="13"/>
        <v>A+</v>
      </c>
      <c r="J459" s="128"/>
    </row>
    <row r="460" spans="1:10" ht="12.75" customHeight="1">
      <c r="A460" s="148" t="str">
        <f>IF('TRI-2C'!$AW$13="","",'TRI-2C'!$AW$13)</f>
        <v>Explorar e identificar los diferentes elementos y fenómenos del entorno natural mediante procesos que propicien la indagación.</v>
      </c>
      <c r="B460" s="149"/>
      <c r="C460" s="149"/>
      <c r="D460" s="150"/>
      <c r="E460" s="150"/>
      <c r="F460" s="126"/>
      <c r="G460" s="122" t="str">
        <f>IF(A460="","",VLOOKUP(J415,'TRI-2C'!$B$18:$FH$61,48,FALSE))</f>
        <v>A+</v>
      </c>
      <c r="H460" s="150"/>
      <c r="I460" s="127" t="str">
        <f t="shared" si="13"/>
        <v>A+</v>
      </c>
      <c r="J460" s="126"/>
    </row>
    <row r="461" spans="1:10" ht="12.75" customHeight="1">
      <c r="A461" s="147" t="str">
        <f>IF('TRI-2C'!$AX$13="","",'TRI-2C'!$AX$13)</f>
        <v>Identificar características de las plantas por su utilidad, estableciendo diferencias entre ellas.</v>
      </c>
      <c r="B461" s="139"/>
      <c r="C461" s="139"/>
      <c r="F461" s="128"/>
      <c r="G461" s="124" t="str">
        <f>IF(A461="","",VLOOKUP(J415,'TRI-2C'!$B$18:$FH$61,49,FALSE))</f>
        <v>A+</v>
      </c>
      <c r="I461" s="125" t="str">
        <f t="shared" si="13"/>
        <v>A+</v>
      </c>
      <c r="J461" s="128"/>
    </row>
    <row r="462" spans="1:10" ht="12.75" customHeight="1">
      <c r="A462" s="148" t="str">
        <f>IF('TRI-2C'!$AY$13="","",'TRI-2C'!$AY$13)</f>
        <v>Identificar las características de los animales domésticos y silvestres estableciendo las diferencias entre ellos.</v>
      </c>
      <c r="B462" s="149"/>
      <c r="C462" s="149"/>
      <c r="D462" s="150"/>
      <c r="E462" s="150"/>
      <c r="F462" s="126"/>
      <c r="G462" s="122" t="str">
        <f>IF(A462="","",VLOOKUP(J415,'TRI-2C'!$B$18:$FH$61,50,FALSE))</f>
        <v>A+</v>
      </c>
      <c r="H462" s="150"/>
      <c r="I462" s="127" t="str">
        <f t="shared" si="13"/>
        <v>A+</v>
      </c>
      <c r="J462" s="126"/>
    </row>
    <row r="463" spans="1:10" ht="12.75" customHeight="1">
      <c r="A463" s="147" t="str">
        <f>IF('TRI-2C'!$AZ$13="","",'TRI-2C'!$AZ$13)</f>
        <v>Identificar las características del mar y reconocerlo como una parte integral del territorio nacional</v>
      </c>
      <c r="B463" s="139"/>
      <c r="C463" s="139"/>
      <c r="F463" s="128"/>
      <c r="G463" s="124" t="str">
        <f>IF(A463="","",VLOOKUP(J415,'TRI-2C'!$B$18:$FH$61,51,FALSE))</f>
        <v>A+</v>
      </c>
      <c r="I463" s="125" t="str">
        <f t="shared" si="13"/>
        <v>A+</v>
      </c>
      <c r="J463" s="128"/>
    </row>
    <row r="464" spans="1:10" ht="12.75" customHeight="1">
      <c r="A464" s="192" t="str">
        <f>IF('TRI-2C'!$BA$13="","",'TRI-2C'!$BA$13)</f>
        <v>Identificar prácticas socioculturales de su localidad demostrando curiosidad ante sus tradiciones.</v>
      </c>
      <c r="B464" s="154"/>
      <c r="C464" s="154"/>
      <c r="D464" s="154"/>
      <c r="E464" s="154"/>
      <c r="F464" s="155"/>
      <c r="G464" s="122" t="str">
        <f>IF(A464="","",VLOOKUP(J415,'TRI-2C'!$B$18:$FH$61,52,FALSE))</f>
        <v>A+</v>
      </c>
      <c r="H464" s="150"/>
      <c r="I464" s="127" t="str">
        <f t="shared" si="13"/>
        <v>A+</v>
      </c>
      <c r="J464" s="126"/>
    </row>
    <row r="465" spans="1:10" ht="12.75" customHeight="1">
      <c r="A465" s="147" t="str">
        <f>IF('TRI-2C'!$BB$13="","",'TRI-2C'!$BB$13)</f>
        <v>Observar el proceso del ciclo vital de las plantas mediante actividades de experimentación.</v>
      </c>
      <c r="B465" s="139"/>
      <c r="C465" s="139"/>
      <c r="F465" s="128"/>
      <c r="G465" s="124" t="str">
        <f>IF(A465="","",VLOOKUP(J415,'TRI-2C'!$B$18:$FH$61,53,FALSE))</f>
        <v>A+</v>
      </c>
      <c r="I465" s="125" t="str">
        <f t="shared" si="13"/>
        <v>A+</v>
      </c>
      <c r="J465" s="128"/>
    </row>
    <row r="466" spans="1:10" ht="12.75" customHeight="1">
      <c r="A466" s="148" t="str">
        <f>IF('TRI-2C'!$BC$13="","",'TRI-2C'!$BC$13)</f>
        <v>Participar en actividades lúdicas para identificar prácticas de movilidad que ayudan a cuidar el planeta</v>
      </c>
      <c r="B466" s="149"/>
      <c r="C466" s="149"/>
      <c r="D466" s="150"/>
      <c r="E466" s="150"/>
      <c r="F466" s="126"/>
      <c r="G466" s="122" t="str">
        <f>IF(A466="","",VLOOKUP(J415,'TRI-2C'!$B$18:$FH$61,54,FALSE))</f>
        <v>A+</v>
      </c>
      <c r="H466" s="150"/>
      <c r="I466" s="127" t="str">
        <f t="shared" si="13"/>
        <v>A+</v>
      </c>
      <c r="J466" s="126"/>
    </row>
    <row r="467" spans="1:10" ht="12.75" customHeight="1">
      <c r="A467" s="147" t="str">
        <f>IF('TRI-2C'!$BD$13="","",'TRI-2C'!$BD$13)</f>
        <v>Participar en algunas prácticas tradicionales de su entorno disfrutando y respetando las diferentes manifestaciones culturales</v>
      </c>
      <c r="B467" s="139"/>
      <c r="C467" s="139"/>
      <c r="F467" s="128"/>
      <c r="G467" s="124" t="str">
        <f>IF(A467="","",VLOOKUP(J415,'TRI-2C'!$B$18:$FH$61,55,FALSE))</f>
        <v>A+</v>
      </c>
      <c r="I467" s="125" t="str">
        <f t="shared" si="13"/>
        <v>A+</v>
      </c>
      <c r="J467" s="128"/>
    </row>
    <row r="468" spans="1:10" ht="12.75" customHeight="1">
      <c r="A468" s="148" t="str">
        <f>IF('TRI-2C'!$BE$13="","",'TRI-2C'!$BE$13)</f>
        <v>Practicar hábitos de cuidado y conservación del medio ambiente que eviten la contaminación del aire, suelo y agua. (D.EIB.10.19.)</v>
      </c>
      <c r="B468" s="158"/>
      <c r="C468" s="158"/>
      <c r="D468" s="158"/>
      <c r="E468" s="158"/>
      <c r="F468" s="159"/>
      <c r="G468" s="122" t="str">
        <f>IF(A468="","",VLOOKUP(J415,'TRI-2C'!$B$18:$FH$61,56,FALSE))</f>
        <v>A+</v>
      </c>
      <c r="H468" s="150"/>
      <c r="I468" s="127" t="str">
        <f t="shared" si="13"/>
        <v>A+</v>
      </c>
      <c r="J468" s="126"/>
    </row>
    <row r="469" spans="1:10" ht="12.75" customHeight="1">
      <c r="A469" s="11" t="str">
        <f>IF('TRI-2C'!$BF$13="","",'TRI-2C'!$BF$13)</f>
        <v>Realizar acciones de cuidado y protección de plantas y animales de su entorno erradicando actitudes de maltrato.</v>
      </c>
      <c r="B469" s="156"/>
      <c r="C469" s="156"/>
      <c r="D469" s="156"/>
      <c r="E469" s="156"/>
      <c r="F469" s="157"/>
      <c r="G469" s="124" t="str">
        <f>IF(A469="","",VLOOKUP(J415,'TRI-2C'!$B$18:$FH$61,57,FALSE))</f>
        <v>A+</v>
      </c>
      <c r="I469" s="125" t="str">
        <f t="shared" si="13"/>
        <v>A+</v>
      </c>
      <c r="J469" s="128"/>
    </row>
    <row r="470" spans="1:10" ht="12.75" customHeight="1">
      <c r="A470" s="148" t="str">
        <f>IF('TRI-2C'!$BG$13="","",'TRI-2C'!$BG$13)</f>
        <v>Reconocer cómo las personas utilizan el dinero en su entorno familiar para satisfacer sus necesidades y deseos</v>
      </c>
      <c r="B470" s="149"/>
      <c r="C470" s="149"/>
      <c r="D470" s="150"/>
      <c r="E470" s="150"/>
      <c r="F470" s="126"/>
      <c r="G470" s="122" t="str">
        <f>IF(A470="","",VLOOKUP(J415,'TRI-2C'!$B$18:$FH$61,58,FALSE))</f>
        <v>A+</v>
      </c>
      <c r="H470" s="150"/>
      <c r="I470" s="127" t="str">
        <f t="shared" si="13"/>
        <v>A+</v>
      </c>
      <c r="J470" s="126"/>
    </row>
    <row r="471" spans="1:10" ht="12.75" customHeight="1">
      <c r="A471" s="147" t="str">
        <f>IF('TRI-2C'!$BH$13="","",'TRI-2C'!$BH$13)</f>
        <v>Reconocer las consecuencias de no cuidar sus pertenencias.</v>
      </c>
      <c r="B471" s="139"/>
      <c r="C471" s="139"/>
      <c r="F471" s="128"/>
      <c r="G471" s="124" t="str">
        <f>IF(A471="","",VLOOKUP(J415,'TRI-2C'!$B$18:$FH$61,59,FALSE))</f>
        <v>A+</v>
      </c>
      <c r="I471" s="125" t="str">
        <f t="shared" si="13"/>
        <v>A+</v>
      </c>
      <c r="J471" s="128"/>
    </row>
    <row r="472" spans="1:10" ht="12.75" customHeight="1">
      <c r="A472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472" s="149"/>
      <c r="C472" s="149"/>
      <c r="D472" s="150"/>
      <c r="E472" s="150"/>
      <c r="F472" s="126"/>
      <c r="G472" s="122" t="str">
        <f>IF(A472="","",VLOOKUP(J415,'TRI-2C'!$B$18:$FH$61,60,FALSE))</f>
        <v>A+</v>
      </c>
      <c r="H472" s="150"/>
      <c r="I472" s="127" t="str">
        <f t="shared" si="13"/>
        <v>A+</v>
      </c>
      <c r="J472" s="126"/>
    </row>
    <row r="473" spans="1:10" ht="12.75" customHeight="1">
      <c r="A473" s="164" t="str">
        <f>'BI-1T'!$A$10</f>
        <v>RELACIONES LOGICAS MATEMATICAS</v>
      </c>
      <c r="B473" s="139"/>
      <c r="C473" s="139"/>
      <c r="F473" s="128"/>
      <c r="G473" s="124" t="str">
        <f>IF(A473="","",VLOOKUP(J415,'TRI-2C'!$B$18:$FH$61,61,FALSE))</f>
        <v>A+</v>
      </c>
      <c r="I473" s="125"/>
      <c r="J473" s="128"/>
    </row>
    <row r="474" spans="1:10" ht="12.75" customHeight="1">
      <c r="A474" s="192" t="str">
        <f>IF('TRI-2C'!$BK$13="","",'TRI-2C'!$BK$13)</f>
        <v>Asociar las formas de los objetos del entorno con figuras geométricas bidimensionales</v>
      </c>
      <c r="B474" s="154"/>
      <c r="C474" s="154"/>
      <c r="D474" s="154"/>
      <c r="E474" s="154"/>
      <c r="F474" s="155"/>
      <c r="G474" s="122" t="str">
        <f>IF(A474="","",VLOOKUP(J415,'TRI-2C'!$B$18:$FH$61,62,FALSE))</f>
        <v>A+</v>
      </c>
      <c r="H474" s="150"/>
      <c r="I474" s="127" t="str">
        <f t="shared" ref="I474:I495" si="14">IF(G474="","",G474)</f>
        <v>A+</v>
      </c>
      <c r="J474" s="126"/>
    </row>
    <row r="475" spans="1:10" ht="12.75" customHeight="1">
      <c r="A475" s="147" t="str">
        <f>IF('TRI-2C'!$BL$13="","",'TRI-2C'!$BL$13)</f>
        <v>Clasificar objetos con dos atributos (tamaño, color o forma).</v>
      </c>
      <c r="B475" s="139"/>
      <c r="C475" s="139"/>
      <c r="F475" s="128"/>
      <c r="G475" s="124" t="str">
        <f>IF(A475="","",VLOOKUP(J415,'TRI-2C'!$B$18:$FH$61,63,FALSE))</f>
        <v>A+</v>
      </c>
      <c r="I475" s="125" t="str">
        <f t="shared" si="14"/>
        <v>A+</v>
      </c>
      <c r="J475" s="128"/>
    </row>
    <row r="476" spans="1:10" ht="12.75" customHeight="1">
      <c r="A476" s="148" t="str">
        <f>IF('TRI-2C'!$BM$13="","",'TRI-2C'!$BM$13)</f>
        <v>Comparar y armar colecciones de más, igual y menos objetos.</v>
      </c>
      <c r="B476" s="149"/>
      <c r="C476" s="149"/>
      <c r="D476" s="150"/>
      <c r="E476" s="150"/>
      <c r="F476" s="126"/>
      <c r="G476" s="122" t="str">
        <f>IF(A476="","",VLOOKUP(J415,'TRI-2C'!$B$18:$FH$61,64,FALSE))</f>
        <v>A+</v>
      </c>
      <c r="H476" s="150"/>
      <c r="I476" s="127" t="str">
        <f t="shared" si="14"/>
        <v>A+</v>
      </c>
      <c r="J476" s="126"/>
    </row>
    <row r="477" spans="1:10" ht="12.75" customHeight="1">
      <c r="A477" s="147" t="str">
        <f>IF('TRI-2C'!$BN$13="","",'TRI-2C'!$BN$13)</f>
        <v>Comparar y ordenar secuencialmente un conjunto pequeño de objetos de acuerdo con su tamaño.</v>
      </c>
      <c r="B477" s="139"/>
      <c r="C477" s="139"/>
      <c r="F477" s="128"/>
      <c r="G477" s="124" t="str">
        <f>IF(A477="","",VLOOKUP(J415,'TRI-2C'!$B$18:$FH$61,65,FALSE))</f>
        <v>A+</v>
      </c>
      <c r="I477" s="125" t="str">
        <f t="shared" si="14"/>
        <v>A+</v>
      </c>
      <c r="J477" s="128"/>
    </row>
    <row r="478" spans="1:10" ht="12.75" customHeight="1">
      <c r="A478" s="148" t="str">
        <f>IF('TRI-2C'!$BO$13="","",'TRI-2C'!$BO$13)</f>
        <v>Comprender la relación de número-cantidad hasta el 10.</v>
      </c>
      <c r="B478" s="158"/>
      <c r="C478" s="158"/>
      <c r="D478" s="158"/>
      <c r="E478" s="158"/>
      <c r="F478" s="159"/>
      <c r="G478" s="122" t="str">
        <f>IF(A478="","",VLOOKUP(J415,'TRI-2C'!$B$18:$FH$61,66,FALSE))</f>
        <v>A+</v>
      </c>
      <c r="H478" s="150"/>
      <c r="I478" s="127" t="str">
        <f t="shared" si="14"/>
        <v>A+</v>
      </c>
      <c r="J478" s="126"/>
    </row>
    <row r="479" spans="1:10" ht="12.75" customHeight="1">
      <c r="A479" s="11" t="str">
        <f>IF('TRI-2C'!$BP$13="","",'TRI-2C'!$BP$13)</f>
        <v>Comprender la relación del numeral (representación simbólica del número) con la cantidad hasta el 5.</v>
      </c>
      <c r="B479" s="156"/>
      <c r="C479" s="156"/>
      <c r="D479" s="156"/>
      <c r="E479" s="156"/>
      <c r="F479" s="157"/>
      <c r="G479" s="124" t="str">
        <f>IF(A479="","",VLOOKUP(J415,'TRI-2C'!$B$18:$FH$61,67,FALSE))</f>
        <v>A+</v>
      </c>
      <c r="I479" s="125" t="str">
        <f t="shared" si="14"/>
        <v>A+</v>
      </c>
      <c r="J479" s="128"/>
    </row>
    <row r="480" spans="1:10" ht="12.75" customHeight="1">
      <c r="A480" s="148" t="str">
        <f>IF('TRI-2C'!$BQ$13="","",'TRI-2C'!$BQ$13)</f>
        <v>Contar oralmente del 1 al 15 con secuencia numérica.</v>
      </c>
      <c r="B480" s="149"/>
      <c r="C480" s="149"/>
      <c r="D480" s="150"/>
      <c r="E480" s="150"/>
      <c r="F480" s="126"/>
      <c r="G480" s="122" t="str">
        <f>IF(A480="","",VLOOKUP(J415,'TRI-2C'!$B$18:$FH$61,68,FALSE))</f>
        <v>A+</v>
      </c>
      <c r="H480" s="150"/>
      <c r="I480" s="127" t="str">
        <f t="shared" si="14"/>
        <v>A+</v>
      </c>
      <c r="J480" s="126"/>
    </row>
    <row r="481" spans="1:10" ht="12.75" customHeight="1">
      <c r="A481" s="147" t="str">
        <f>IF('TRI-2C'!$BR$13="","",'TRI-2C'!$BR$13)</f>
        <v>Continuar y reproducir patrones simples con objetos concretos y representaciones gráficas.</v>
      </c>
      <c r="B481" s="139"/>
      <c r="C481" s="139"/>
      <c r="F481" s="128"/>
      <c r="G481" s="124" t="str">
        <f>IF(A481="","",VLOOKUP(J415,'TRI-2C'!$B$18:$FH$61,69,FALSE))</f>
        <v>A+</v>
      </c>
      <c r="I481" s="125" t="str">
        <f t="shared" si="14"/>
        <v>A+</v>
      </c>
      <c r="J481" s="128"/>
    </row>
    <row r="482" spans="1:10" ht="12.75" customHeight="1">
      <c r="A482" s="148" t="str">
        <f>IF('TRI-2C'!$BS$13="","",'TRI-2C'!$BS$13)</f>
        <v>Establecer la relación de correspondencia entre los elementos de colecciones de objetos.</v>
      </c>
      <c r="B482" s="149"/>
      <c r="C482" s="149"/>
      <c r="D482" s="150"/>
      <c r="E482" s="150"/>
      <c r="F482" s="126"/>
      <c r="G482" s="122" t="str">
        <f>IF(A482="","",VLOOKUP(J415,'TRI-2C'!$B$18:$FH$61,70,FALSE))</f>
        <v>A+</v>
      </c>
      <c r="H482" s="150"/>
      <c r="I482" s="127" t="str">
        <f t="shared" si="14"/>
        <v>A+</v>
      </c>
      <c r="J482" s="126"/>
    </row>
    <row r="483" spans="1:10" ht="12.75" customHeight="1">
      <c r="A483" s="147" t="str">
        <f>IF('TRI-2C'!$BT$13="","",'TRI-2C'!$BT$13)</f>
        <v>Identificar características de mañana, tarde y noche</v>
      </c>
      <c r="B483" s="139"/>
      <c r="C483" s="139"/>
      <c r="F483" s="128"/>
      <c r="G483" s="124" t="str">
        <f>IF(A483="","",VLOOKUP(J415,'TRI-2C'!$B$18:$FH$61,71,FALSE))</f>
        <v>A+</v>
      </c>
      <c r="I483" s="125" t="str">
        <f t="shared" si="14"/>
        <v>A+</v>
      </c>
      <c r="J483" s="128"/>
    </row>
    <row r="484" spans="1:10" ht="12.75" customHeight="1">
      <c r="A484" s="192" t="str">
        <f>IF('TRI-2C'!$BU$13="","",'TRI-2C'!$BU$13)</f>
        <v>Identificar en los objetos las nociones de medida: largo/ corto, grueso/delgado.</v>
      </c>
      <c r="B484" s="154"/>
      <c r="C484" s="154"/>
      <c r="D484" s="154"/>
      <c r="E484" s="154"/>
      <c r="F484" s="155"/>
      <c r="G484" s="122" t="str">
        <f>IF(A484="","",VLOOKUP(J415,'TRI-2C'!$B$18:$FH$61,72,FALSE))</f>
        <v>A+</v>
      </c>
      <c r="H484" s="150"/>
      <c r="I484" s="127" t="str">
        <f t="shared" si="14"/>
        <v>A+</v>
      </c>
      <c r="J484" s="126"/>
    </row>
    <row r="485" spans="1:10" ht="12.75" customHeight="1">
      <c r="A485" s="147" t="str">
        <f>IF('TRI-2C'!$BV$13="","",'TRI-2C'!$BV$13)</f>
        <v>Identificar figuras geométricas básicas: círculo, cuadrado y triángulo en objetos del entorno y en representaciones gráficas.</v>
      </c>
      <c r="B485" s="139"/>
      <c r="C485" s="139"/>
      <c r="F485" s="128"/>
      <c r="G485" s="124" t="str">
        <f>IF(A485="","",VLOOKUP(J415,'TRI-2C'!$B$18:$FH$61,73,FALSE))</f>
        <v>A+</v>
      </c>
      <c r="I485" s="125" t="str">
        <f t="shared" si="14"/>
        <v>A+</v>
      </c>
      <c r="J485" s="128"/>
    </row>
    <row r="486" spans="1:10" ht="12.75" customHeight="1">
      <c r="A486" s="148" t="str">
        <f>IF('TRI-2C'!$BW$13="","",'TRI-2C'!$BW$13)</f>
        <v>Identificar la diferencia entre lo que se desea y lo que se necesita</v>
      </c>
      <c r="B486" s="149"/>
      <c r="C486" s="149"/>
      <c r="D486" s="150"/>
      <c r="E486" s="150"/>
      <c r="F486" s="126"/>
      <c r="G486" s="122" t="str">
        <f>IF(A486="","",VLOOKUP(J415,'TRI-2C'!$B$18:$FH$61,74,FALSE))</f>
        <v>A+</v>
      </c>
      <c r="H486" s="150"/>
      <c r="I486" s="127" t="str">
        <f t="shared" si="14"/>
        <v>A+</v>
      </c>
      <c r="J486" s="126"/>
    </row>
    <row r="487" spans="1:10" ht="12.75" customHeight="1">
      <c r="A487" s="147" t="str">
        <f>IF('TRI-2C'!$BX$13="","",'TRI-2C'!$BX$13)</f>
        <v>Identificar las nociones de tiempo en acciones que siceden antes, ahora y después</v>
      </c>
      <c r="B487" s="139"/>
      <c r="C487" s="139"/>
      <c r="F487" s="128"/>
      <c r="G487" s="124" t="str">
        <f>IF(A487="","",VLOOKUP(J415,'TRI-2C'!$B$18:$FH$61,75,FALSE))</f>
        <v>A+</v>
      </c>
      <c r="I487" s="125" t="str">
        <f t="shared" si="14"/>
        <v>A+</v>
      </c>
      <c r="J487" s="128"/>
    </row>
    <row r="488" spans="1:10" ht="12.75" customHeight="1">
      <c r="A488" s="148" t="str">
        <f>IF('TRI-2C'!$BY$13="","",'TRI-2C'!$BY$13)</f>
        <v>Identificar los números de emergencia a través de actividades lúdicas, y reconocer cuándo pedir ayuda en situaciones sencillas.</v>
      </c>
      <c r="B488" s="158"/>
      <c r="C488" s="158"/>
      <c r="D488" s="158"/>
      <c r="E488" s="158"/>
      <c r="F488" s="159"/>
      <c r="G488" s="122" t="str">
        <f>IF(A488="","",VLOOKUP(J415,'TRI-2C'!$B$18:$FH$61,76,FALSE))</f>
        <v>A+</v>
      </c>
      <c r="H488" s="150"/>
      <c r="I488" s="127" t="str">
        <f t="shared" si="14"/>
        <v>A+</v>
      </c>
      <c r="J488" s="126"/>
    </row>
    <row r="489" spans="1:10" ht="12.75" customHeight="1">
      <c r="A489" s="11" t="str">
        <f>IF('TRI-2C'!$BZ$13="","",'TRI-2C'!$BZ$13)</f>
        <v>Identificar semejanzas y diferencias en objetos del entorno con criterios de forma, color y tamaño</v>
      </c>
      <c r="B489" s="156"/>
      <c r="C489" s="156"/>
      <c r="D489" s="156"/>
      <c r="E489" s="156"/>
      <c r="F489" s="157"/>
      <c r="G489" s="124" t="str">
        <f>IF(A489="","",VLOOKUP(J415,'TRI-2C'!$B$18:$FH$61,77,FALSE))</f>
        <v>A+</v>
      </c>
      <c r="I489" s="125" t="str">
        <f t="shared" si="14"/>
        <v>A+</v>
      </c>
      <c r="J489" s="128"/>
    </row>
    <row r="490" spans="1:10" ht="12.75" customHeight="1">
      <c r="A490" s="148" t="str">
        <f>IF('TRI-2C'!$CA$13="","",'TRI-2C'!$CA$13)</f>
        <v>Ordenar en secuencias lógica sucesos de hasta cinco eventos en representaciones gráficas de sus actividades de la rutina diaria y en escenas de cuentos</v>
      </c>
      <c r="B490" s="149"/>
      <c r="C490" s="149"/>
      <c r="D490" s="150"/>
      <c r="E490" s="150"/>
      <c r="F490" s="126"/>
      <c r="G490" s="122" t="str">
        <f>IF(A490="","",VLOOKUP(J415,'TRI-2C'!$B$18:$FH$61,78,FALSE))</f>
        <v>A+</v>
      </c>
      <c r="H490" s="150"/>
      <c r="I490" s="127" t="str">
        <f t="shared" si="14"/>
        <v>A+</v>
      </c>
      <c r="J490" s="126"/>
    </row>
    <row r="491" spans="1:10" ht="12.75" customHeight="1">
      <c r="A491" s="147" t="str">
        <f>IF('TRI-2C'!$CB$13="","",'TRI-2C'!$CB$13)</f>
        <v>Reconocer billetes y monedas en situaciones de la vida real</v>
      </c>
      <c r="B491" s="139"/>
      <c r="C491" s="139"/>
      <c r="F491" s="128"/>
      <c r="G491" s="124" t="str">
        <f>IF(A491="","",VLOOKUP(J415,'TRI-2C'!$B$18:$FH$61,79,FALSE))</f>
        <v>A+</v>
      </c>
      <c r="I491" s="125" t="str">
        <f t="shared" si="14"/>
        <v>A+</v>
      </c>
      <c r="J491" s="128"/>
    </row>
    <row r="492" spans="1:10" ht="12.75" customHeight="1">
      <c r="A492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492" s="149"/>
      <c r="C492" s="149"/>
      <c r="D492" s="150"/>
      <c r="E492" s="150"/>
      <c r="F492" s="126"/>
      <c r="G492" s="122" t="str">
        <f>IF(A492="","",VLOOKUP(J415,'TRI-2C'!$B$18:$FH$61,80,FALSE))</f>
        <v>A+</v>
      </c>
      <c r="H492" s="150"/>
      <c r="I492" s="127" t="str">
        <f t="shared" si="14"/>
        <v>A+</v>
      </c>
      <c r="J492" s="126"/>
    </row>
    <row r="493" spans="1:10" ht="12.75" customHeight="1">
      <c r="A493" s="147" t="str">
        <f>IF('TRI-2C'!$CD$13="","",'TRI-2C'!$CD$13)</f>
        <v>Reconocer los colores secundarios en objetos e imágenes del entorno.</v>
      </c>
      <c r="B493" s="139"/>
      <c r="C493" s="139"/>
      <c r="F493" s="128"/>
      <c r="G493" s="124" t="str">
        <f>IF(A493="","",VLOOKUP(J415,'TRI-2C'!$B$18:$FH$61,81,FALSE))</f>
        <v>A+</v>
      </c>
      <c r="I493" s="125" t="str">
        <f t="shared" si="14"/>
        <v>A+</v>
      </c>
      <c r="J493" s="128"/>
    </row>
    <row r="494" spans="1:10" ht="12.75" customHeight="1">
      <c r="A494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494" s="154"/>
      <c r="C494" s="154"/>
      <c r="D494" s="154"/>
      <c r="E494" s="154"/>
      <c r="F494" s="155"/>
      <c r="G494" s="122" t="str">
        <f>IF(A494="","",VLOOKUP(J415,'TRI-2C'!$B$18:$FH$61,82,FALSE))</f>
        <v>A+</v>
      </c>
      <c r="H494" s="150"/>
      <c r="I494" s="127" t="str">
        <f t="shared" si="14"/>
        <v>A+</v>
      </c>
      <c r="J494" s="126"/>
    </row>
    <row r="495" spans="1:10" ht="12.75" customHeight="1">
      <c r="A495" s="147" t="str">
        <f>IF('TRI-2C'!$CF$13="","",'TRI-2C'!$CF$13)</f>
        <v>Relacionar las distintas formas de adquirir dinero con el trabajo y el esfuerzo.</v>
      </c>
      <c r="B495" s="139"/>
      <c r="C495" s="139"/>
      <c r="F495" s="128"/>
      <c r="G495" s="124" t="str">
        <f>IF(A495="","",VLOOKUP(J415,'TRI-2C'!$B$18:$FH$61,83,FALSE))</f>
        <v>A+</v>
      </c>
      <c r="I495" s="125" t="str">
        <f t="shared" si="14"/>
        <v>A+</v>
      </c>
      <c r="J495" s="128"/>
    </row>
    <row r="496" spans="1:10" ht="12.75" customHeight="1">
      <c r="A496" s="165" t="str">
        <f>'BI-1T'!$A$11</f>
        <v>COMPRENSIÓN Y EXPRESION DEL LENGUAJE</v>
      </c>
      <c r="B496" s="149"/>
      <c r="C496" s="149"/>
      <c r="D496" s="150"/>
      <c r="E496" s="150"/>
      <c r="F496" s="126"/>
      <c r="G496" s="122" t="str">
        <f>IF(A496="","",VLOOKUP(J415,'TRI-2C'!$B$18:$FH$61,84,FALSE))</f>
        <v>A+</v>
      </c>
      <c r="H496" s="150"/>
      <c r="I496" s="127"/>
      <c r="J496" s="126"/>
    </row>
    <row r="497" spans="1:10" ht="12.75" customHeight="1">
      <c r="A497" s="147" t="str">
        <f>IF('TRI-2C'!$CH$13="","",'TRI-2C'!$CH$13)</f>
        <v>Asociar la imagen de la portada con el título de los cuentos conocidos.</v>
      </c>
      <c r="B497" s="139"/>
      <c r="C497" s="139"/>
      <c r="F497" s="128"/>
      <c r="G497" s="124" t="str">
        <f>IF(A497="","",VLOOKUP(J415,'TRI-2C'!$B$18:$FH$61,85,FALSE))</f>
        <v>B+</v>
      </c>
      <c r="I497" s="125" t="str">
        <f t="shared" ref="I497:I517" si="15">IF(G497="","",G497)</f>
        <v>B+</v>
      </c>
      <c r="J497" s="128"/>
    </row>
    <row r="498" spans="1:10" ht="12.75" customHeight="1">
      <c r="A498" s="148" t="str">
        <f>IF('TRI-2C'!$CI$13="","",'TRI-2C'!$CI$13)</f>
        <v>Colaborar en la creación de textos colectivos con la ayuda del docente.</v>
      </c>
      <c r="B498" s="158"/>
      <c r="C498" s="158"/>
      <c r="D498" s="158"/>
      <c r="E498" s="158"/>
      <c r="F498" s="159"/>
      <c r="G498" s="122" t="str">
        <f>IF(A498="","",VLOOKUP(J415,'TRI-2C'!$B$18:$FH$61,86,FALSE))</f>
        <v>B+</v>
      </c>
      <c r="H498" s="150"/>
      <c r="I498" s="127" t="str">
        <f t="shared" si="15"/>
        <v>B+</v>
      </c>
      <c r="J498" s="126"/>
    </row>
    <row r="499" spans="1:10" ht="12.75" customHeight="1">
      <c r="A499" s="11" t="str">
        <f>IF('TRI-2C'!$CJ$13="","",'TRI-2C'!$CJ$13)</f>
        <v>Comprender el derecho propio y de las otras personas a decir que no como una respuesta válida y respetable.</v>
      </c>
      <c r="B499" s="156"/>
      <c r="C499" s="156"/>
      <c r="D499" s="156"/>
      <c r="E499" s="156"/>
      <c r="F499" s="157"/>
      <c r="G499" s="124" t="str">
        <f>IF(A499="","",VLOOKUP(J415,'TRI-2C'!$B$18:$FH$61,87,FALSE))</f>
        <v>B+</v>
      </c>
      <c r="I499" s="125" t="str">
        <f t="shared" si="15"/>
        <v>B+</v>
      </c>
      <c r="J499" s="128"/>
    </row>
    <row r="500" spans="1:10" ht="12.75" customHeight="1">
      <c r="A500" s="148" t="str">
        <f>IF('TRI-2C'!$CK$13="","",'TRI-2C'!$CK$13)</f>
        <v>Comunicarse a través de dibujos de objetos con detalles que lo vuelven identificables, como representación simbólica de sus ideas.</v>
      </c>
      <c r="B500" s="149"/>
      <c r="C500" s="149"/>
      <c r="D500" s="150"/>
      <c r="E500" s="150"/>
      <c r="F500" s="126"/>
      <c r="G500" s="122" t="str">
        <f>IF(A500="","",VLOOKUP(J415,'TRI-2C'!$B$18:$FH$61,88,FALSE))</f>
        <v>B+</v>
      </c>
      <c r="H500" s="150"/>
      <c r="I500" s="127" t="str">
        <f t="shared" si="15"/>
        <v>B+</v>
      </c>
      <c r="J500" s="126"/>
    </row>
    <row r="501" spans="1:10" ht="12.75" customHeight="1">
      <c r="A501" s="147" t="str">
        <f>IF('TRI-2C'!$CL$13="","",'TRI-2C'!$CL$13)</f>
        <v>Comunicarse incorporando palabras nuevas a su vocabulario en función de los ambientes y experiencias en las que interactúa.</v>
      </c>
      <c r="B501" s="139"/>
      <c r="C501" s="139"/>
      <c r="F501" s="128"/>
      <c r="G501" s="124" t="str">
        <f>IF(A501="","",VLOOKUP(J415,'TRI-2C'!$B$18:$FH$61,89,FALSE))</f>
        <v>B+</v>
      </c>
      <c r="I501" s="125" t="str">
        <f t="shared" si="15"/>
        <v>B+</v>
      </c>
      <c r="J501" s="128"/>
    </row>
    <row r="502" spans="1:10" ht="12.75" customHeight="1">
      <c r="A502" s="148" t="str">
        <f>IF('TRI-2C'!$CM$13="","",'TRI-2C'!$CM$13)</f>
        <v>Contar un cuento en base a sus imágenes a partir de la portada y siguiendo la secuencia de las páginas.</v>
      </c>
      <c r="B502" s="149"/>
      <c r="C502" s="149"/>
      <c r="D502" s="150"/>
      <c r="E502" s="150"/>
      <c r="F502" s="126"/>
      <c r="G502" s="122" t="str">
        <f>IF(A502="","",VLOOKUP(J415,'TRI-2C'!$B$18:$FH$61,90,FALSE))</f>
        <v>B+</v>
      </c>
      <c r="H502" s="150"/>
      <c r="I502" s="127" t="str">
        <f t="shared" si="15"/>
        <v>B+</v>
      </c>
      <c r="J502" s="126"/>
    </row>
    <row r="503" spans="1:10" ht="12.75" customHeight="1">
      <c r="A503" s="147" t="str">
        <f>IF('TRI-2C'!$CN$13="","",'TRI-2C'!$CN$13)</f>
        <v>Describir oralmente imágenes gráficas (pictogramas) y digitales, estructurando oraciones más elaboradas que describan a los objetos que observa.</v>
      </c>
      <c r="B503" s="139"/>
      <c r="C503" s="139"/>
      <c r="F503" s="128"/>
      <c r="G503" s="124" t="str">
        <f>IF(A503="","",VLOOKUP(J415,'TRI-2C'!$B$18:$FH$61,91,FALSE))</f>
        <v>B+</v>
      </c>
      <c r="I503" s="125" t="str">
        <f t="shared" si="15"/>
        <v>B+</v>
      </c>
      <c r="J503" s="128"/>
    </row>
    <row r="504" spans="1:10" ht="12.75" customHeight="1">
      <c r="A504" s="192" t="str">
        <f>IF('TRI-2C'!$CO$13="","",'TRI-2C'!$CO$13)</f>
        <v>Describir oralmente imágenes relacionadas con los derechos de las personas en situación de movilidad</v>
      </c>
      <c r="B504" s="154"/>
      <c r="C504" s="154"/>
      <c r="D504" s="154"/>
      <c r="E504" s="154"/>
      <c r="F504" s="155"/>
      <c r="G504" s="122" t="str">
        <f>IF(A504="","",VLOOKUP(J415,'TRI-2C'!$B$18:$FH$61,92,FALSE))</f>
        <v>B+</v>
      </c>
      <c r="H504" s="150"/>
      <c r="I504" s="127" t="str">
        <f t="shared" si="15"/>
        <v>B+</v>
      </c>
      <c r="J504" s="126"/>
    </row>
    <row r="505" spans="1:10" ht="12.75" customHeight="1">
      <c r="A505" s="147" t="str">
        <f>IF('TRI-2C'!$CP$13="","",'TRI-2C'!$CP$13)</f>
        <v>Expresarse oralmente pronunciando correctamente la mayoría de las palabras puede presentarse dificultades en la pronunciación de s, y la r.</v>
      </c>
      <c r="B505" s="139"/>
      <c r="C505" s="139"/>
      <c r="F505" s="128"/>
      <c r="G505" s="124" t="str">
        <f>IF(A505="","",VLOOKUP(J415,'TRI-2C'!$B$18:$FH$61,93,FALSE))</f>
        <v>B+</v>
      </c>
      <c r="I505" s="125" t="str">
        <f t="shared" si="15"/>
        <v>B+</v>
      </c>
      <c r="J505" s="128"/>
    </row>
    <row r="506" spans="1:10" ht="12.75" customHeight="1">
      <c r="A506" s="148" t="str">
        <f>IF('TRI-2C'!$CQ$13="","",'TRI-2C'!$CQ$13)</f>
        <v>Expresarse utilizando oraciones cortas y completas manteniendo el orden de las palabras.</v>
      </c>
      <c r="B506" s="149"/>
      <c r="C506" s="149"/>
      <c r="D506" s="150"/>
      <c r="E506" s="150"/>
      <c r="F506" s="126"/>
      <c r="G506" s="122" t="str">
        <f>IF(A506="","",VLOOKUP(J415,'TRI-2C'!$B$18:$FH$61,94,FALSE))</f>
        <v>B+</v>
      </c>
      <c r="H506" s="150"/>
      <c r="I506" s="127" t="str">
        <f t="shared" si="15"/>
        <v>B+</v>
      </c>
      <c r="J506" s="126"/>
    </row>
    <row r="507" spans="1:10" ht="12.75" customHeight="1">
      <c r="A507" s="147" t="str">
        <f>IF('TRI-2C'!$CR$13="","",'TRI-2C'!$CR$13)</f>
        <v>Identificar “auditivamente” el fonema (sonido) inicial de las palabras más utilizadas.</v>
      </c>
      <c r="B507" s="139"/>
      <c r="C507" s="139"/>
      <c r="F507" s="128"/>
      <c r="G507" s="124" t="str">
        <f>IF(A507="","",VLOOKUP(J415,'TRI-2C'!$B$18:$FH$61,95,FALSE))</f>
        <v>B+</v>
      </c>
      <c r="I507" s="125" t="str">
        <f t="shared" si="15"/>
        <v>B+</v>
      </c>
      <c r="J507" s="128"/>
    </row>
    <row r="508" spans="1:10" ht="12.75" customHeight="1">
      <c r="A508" s="148" t="str">
        <f>IF('TRI-2C'!$CS$13="","",'TRI-2C'!$CS$13)</f>
        <v>Identificar una persona adulta de confianza para solicitar apoyo al enfrentar desafíos emocionales en situaciones cotidianas del entorno escolar</v>
      </c>
      <c r="B508" s="158"/>
      <c r="C508" s="158"/>
      <c r="D508" s="158"/>
      <c r="E508" s="158"/>
      <c r="F508" s="159"/>
      <c r="G508" s="122" t="str">
        <f>IF(A508="","",VLOOKUP(J415,'TRI-2C'!$B$18:$FH$61,96,FALSE))</f>
        <v>B+</v>
      </c>
      <c r="H508" s="150"/>
      <c r="I508" s="127" t="str">
        <f t="shared" si="15"/>
        <v>B+</v>
      </c>
      <c r="J508" s="126"/>
    </row>
    <row r="509" spans="1:10" ht="12.75" customHeight="1">
      <c r="A509" s="11" t="str">
        <f>IF('TRI-2C'!$CT$13="","",'TRI-2C'!$CT$13)</f>
        <v>Participar en conversaciones más complejas y largas manteniéndose dentro del tema.</v>
      </c>
      <c r="B509" s="156"/>
      <c r="C509" s="156"/>
      <c r="D509" s="156"/>
      <c r="E509" s="156"/>
      <c r="F509" s="157"/>
      <c r="G509" s="124" t="str">
        <f>IF(A509="","",VLOOKUP(J415,'TRI-2C'!$B$18:$FH$61,97,FALSE))</f>
        <v>B+</v>
      </c>
      <c r="I509" s="125" t="str">
        <f t="shared" si="15"/>
        <v>B+</v>
      </c>
      <c r="J509" s="128"/>
    </row>
    <row r="510" spans="1:10" ht="12.75" customHeight="1">
      <c r="A510" s="148" t="str">
        <f>IF('TRI-2C'!$CU$13="","",'TRI-2C'!$CU$13)</f>
        <v>Producir palabras que riman espontáneamente tomado en cuenta los sonidos finales de las mismas.</v>
      </c>
      <c r="B510" s="149"/>
      <c r="C510" s="149"/>
      <c r="D510" s="150"/>
      <c r="E510" s="150"/>
      <c r="F510" s="126"/>
      <c r="G510" s="122" t="str">
        <f>IF(A510="","",VLOOKUP(J415,'TRI-2C'!$B$18:$FH$61,98,FALSE))</f>
        <v>B+</v>
      </c>
      <c r="H510" s="150"/>
      <c r="I510" s="127" t="str">
        <f t="shared" si="15"/>
        <v>B+</v>
      </c>
      <c r="J510" s="126"/>
    </row>
    <row r="511" spans="1:10" ht="12.75" customHeight="1">
      <c r="A511" s="147" t="str">
        <f>IF('TRI-2C'!$CV$13="","",'TRI-2C'!$CV$13)</f>
        <v>Realizar modificaciones del contenido de un cuento relatado por el adulto, cambiando partes del él como: acciones y final.</v>
      </c>
      <c r="B511" s="139"/>
      <c r="C511" s="139"/>
      <c r="F511" s="128"/>
      <c r="G511" s="124" t="str">
        <f>IF(A511="","",VLOOKUP(J415,'TRI-2C'!$B$18:$FH$61,99,FALSE))</f>
        <v>B+</v>
      </c>
      <c r="I511" s="125" t="str">
        <f t="shared" si="15"/>
        <v>B+</v>
      </c>
      <c r="J511" s="128"/>
    </row>
    <row r="512" spans="1:10" ht="12.75" customHeight="1">
      <c r="A512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12" s="149"/>
      <c r="C512" s="149"/>
      <c r="D512" s="150"/>
      <c r="E512" s="150"/>
      <c r="F512" s="126"/>
      <c r="G512" s="122" t="str">
        <f>IF(A512="","",VLOOKUP(J415,'TRI-2C'!$B$18:$FH$61,100,FALSE))</f>
        <v>B+</v>
      </c>
      <c r="H512" s="150"/>
      <c r="I512" s="127" t="str">
        <f t="shared" si="15"/>
        <v>B+</v>
      </c>
      <c r="J512" s="126"/>
    </row>
    <row r="513" spans="1:10" ht="12.75" customHeight="1">
      <c r="A513" s="147" t="str">
        <f>IF('TRI-2C'!$CX$13="","",'TRI-2C'!$CX$13)</f>
        <v>Reconocer etiquetas y rótulos de su entorno inmediato y los “lee”.</v>
      </c>
      <c r="B513" s="139"/>
      <c r="C513" s="139"/>
      <c r="F513" s="128"/>
      <c r="G513" s="124" t="str">
        <f>IF(A513="","",VLOOKUP(J415,'TRI-2C'!$B$18:$FH$61,101,FALSE))</f>
        <v>B+</v>
      </c>
      <c r="I513" s="125" t="str">
        <f t="shared" si="15"/>
        <v>B+</v>
      </c>
      <c r="J513" s="128"/>
    </row>
    <row r="514" spans="1:10" ht="12.75" customHeight="1">
      <c r="A514" s="192" t="str">
        <f>IF('TRI-2C'!$CY$13="","",'TRI-2C'!$CY$13)</f>
        <v>Relatar cuentos, narrados por el adulto, manteniendo la secuencia, sin la ayuda del paratexto.</v>
      </c>
      <c r="B514" s="154"/>
      <c r="C514" s="154"/>
      <c r="D514" s="154"/>
      <c r="E514" s="154"/>
      <c r="F514" s="155"/>
      <c r="G514" s="122" t="str">
        <f>IF(A514="","",VLOOKUP(J415,'TRI-2C'!$B$18:$FH$61,102,FALSE))</f>
        <v>B+</v>
      </c>
      <c r="H514" s="150"/>
      <c r="I514" s="127" t="str">
        <f t="shared" si="15"/>
        <v>B+</v>
      </c>
      <c r="J514" s="126"/>
    </row>
    <row r="515" spans="1:10" ht="12.75" customHeight="1">
      <c r="A515" s="147" t="str">
        <f>IF('TRI-2C'!$CZ$13="","",'TRI-2C'!$CZ$13)</f>
        <v>Reproducir trabalenguas sencillos, adivinanzas, canciones y poemas cortos, mejorando su pronunciación y potenciando su capacidad imaginativa.</v>
      </c>
      <c r="B515" s="139"/>
      <c r="C515" s="139"/>
      <c r="F515" s="128"/>
      <c r="G515" s="124" t="str">
        <f>IF(A515="","",VLOOKUP(J415,'TRI-2C'!$B$18:$FH$61,103,FALSE))</f>
        <v>B+</v>
      </c>
      <c r="I515" s="125" t="str">
        <f t="shared" si="15"/>
        <v>B+</v>
      </c>
      <c r="J515" s="128"/>
    </row>
    <row r="516" spans="1:10" ht="12.75" customHeight="1">
      <c r="A516" s="148" t="str">
        <f>IF('TRI-2C'!$DA$13="","",'TRI-2C'!$DA$13)</f>
        <v>Responder preguntas sobre un texto narrado por el adulto, relacionadas a los personajes y acciones principales.</v>
      </c>
      <c r="B516" s="149"/>
      <c r="C516" s="149"/>
      <c r="D516" s="150"/>
      <c r="E516" s="150"/>
      <c r="F516" s="126"/>
      <c r="G516" s="122" t="str">
        <f>IF(A516="","",VLOOKUP(J415,'TRI-2C'!$B$18:$FH$61,104,FALSE))</f>
        <v>B+</v>
      </c>
      <c r="H516" s="150"/>
      <c r="I516" s="127" t="str">
        <f t="shared" si="15"/>
        <v>B+</v>
      </c>
      <c r="J516" s="126"/>
    </row>
    <row r="517" spans="1:10" ht="12.75" customHeight="1">
      <c r="A517" s="147" t="str">
        <f>IF('TRI-2C'!$DB$13="","",'TRI-2C'!$DB$13)</f>
        <v>Seguir instrucciones sencillas que involucren la ejecución de tres o más actividades</v>
      </c>
      <c r="B517" s="139"/>
      <c r="C517" s="139"/>
      <c r="F517" s="128"/>
      <c r="G517" s="124" t="str">
        <f>IF(A517="","",VLOOKUP(J415,'TRI-2C'!$B$18:$FH$61,105,FALSE))</f>
        <v>B+</v>
      </c>
      <c r="I517" s="125" t="str">
        <f t="shared" si="15"/>
        <v>B+</v>
      </c>
      <c r="J517" s="128"/>
    </row>
    <row r="518" spans="1:10" ht="12.75" customHeight="1">
      <c r="A518" s="165" t="str">
        <f>'BI-1T'!$A$12</f>
        <v>EXPRESIÓN ARTISTICA</v>
      </c>
      <c r="B518" s="158"/>
      <c r="C518" s="158"/>
      <c r="D518" s="158"/>
      <c r="E518" s="158"/>
      <c r="F518" s="159"/>
      <c r="G518" s="122" t="str">
        <f>IF(A518="","",VLOOKUP(J415,'TRI-2C'!$B$18:$FH$61,106,FALSE))</f>
        <v>B+</v>
      </c>
      <c r="H518" s="150"/>
      <c r="I518" s="127"/>
      <c r="J518" s="126"/>
    </row>
    <row r="519" spans="1:10" ht="12.75" customHeight="1">
      <c r="A519" s="11" t="str">
        <f>IF('TRI-2C'!$DD$13="","",'TRI-2C'!$DD$13)</f>
        <v>Cantar canciones siguiendo el ritmo y coordinando con las expresiones de su cuerpo.</v>
      </c>
      <c r="B519" s="156"/>
      <c r="C519" s="156"/>
      <c r="D519" s="156"/>
      <c r="E519" s="156"/>
      <c r="F519" s="157"/>
      <c r="G519" s="124" t="str">
        <f>IF(A519="","",VLOOKUP(J415,'TRI-2C'!$B$18:$FH$61,107,FALSE))</f>
        <v>A+</v>
      </c>
      <c r="I519" s="125" t="str">
        <f t="shared" ref="I519:I529" si="16">IF(G519="","",G519)</f>
        <v>A+</v>
      </c>
      <c r="J519" s="128"/>
    </row>
    <row r="520" spans="1:10" ht="12.75" customHeight="1">
      <c r="A520" s="148" t="str">
        <f>IF('TRI-2C'!$DE$13="","",'TRI-2C'!$DE$13)</f>
        <v>Comunicar de manera escrita sus ideas intentando imitar letras o formas parecidas a letras.</v>
      </c>
      <c r="B520" s="149"/>
      <c r="C520" s="149"/>
      <c r="D520" s="150"/>
      <c r="E520" s="150"/>
      <c r="F520" s="126"/>
      <c r="G520" s="122" t="str">
        <f>IF(A520="","",VLOOKUP(J415,'TRI-2C'!$B$18:$FH$61,108,FALSE))</f>
        <v>A+</v>
      </c>
      <c r="H520" s="150"/>
      <c r="I520" s="127" t="str">
        <f t="shared" si="16"/>
        <v>A+</v>
      </c>
      <c r="J520" s="126"/>
    </row>
    <row r="521" spans="1:10" ht="12.75" customHeight="1">
      <c r="A521" s="147" t="str">
        <f>IF('TRI-2C'!$DF$13="","",'TRI-2C'!$DF$13)</f>
        <v>Ejecutar patrones de más de dos ritmos con partes del cuerpo y elementos o instrumentos sonoros.</v>
      </c>
      <c r="B521" s="139"/>
      <c r="C521" s="139"/>
      <c r="F521" s="128"/>
      <c r="G521" s="124" t="str">
        <f>IF(A521="","",VLOOKUP(J415,'TRI-2C'!$B$18:$FH$61,109,FALSE))</f>
        <v>A+</v>
      </c>
      <c r="I521" s="125" t="str">
        <f t="shared" si="16"/>
        <v>A+</v>
      </c>
      <c r="J521" s="128"/>
    </row>
    <row r="522" spans="1:10" ht="12.75" customHeight="1">
      <c r="A522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522" s="149"/>
      <c r="C522" s="149"/>
      <c r="D522" s="150"/>
      <c r="E522" s="150"/>
      <c r="F522" s="126"/>
      <c r="G522" s="122" t="str">
        <f>IF(A522="","",VLOOKUP(J415,'TRI-2C'!$B$18:$FH$61,110,FALSE))</f>
        <v>A+</v>
      </c>
      <c r="H522" s="150"/>
      <c r="I522" s="127" t="str">
        <f t="shared" si="16"/>
        <v>A+</v>
      </c>
      <c r="J522" s="126"/>
    </row>
    <row r="523" spans="1:10" ht="12.75" customHeight="1">
      <c r="A523" s="147" t="str">
        <f>IF('TRI-2C'!$DH$13="","",'TRI-2C'!$DH$13)</f>
        <v>Expresar su opinión al observar una obra artística relacionada a la plástica o a la escultura.</v>
      </c>
      <c r="B523" s="139"/>
      <c r="C523" s="139"/>
      <c r="F523" s="128"/>
      <c r="G523" s="124" t="str">
        <f>IF(A523="","",VLOOKUP(J415,'TRI-2C'!$B$18:$FH$61,111,FALSE))</f>
        <v>A+</v>
      </c>
      <c r="I523" s="125" t="str">
        <f t="shared" si="16"/>
        <v>A+</v>
      </c>
      <c r="J523" s="128"/>
    </row>
    <row r="524" spans="1:10" ht="12.75" customHeight="1">
      <c r="A524" s="192" t="str">
        <f>IF('TRI-2C'!$DI$13="","",'TRI-2C'!$DI$13)</f>
        <v>Expresar sus vivencias y experiencias a través del dibujo libre.</v>
      </c>
      <c r="B524" s="154"/>
      <c r="C524" s="154"/>
      <c r="D524" s="154"/>
      <c r="E524" s="154"/>
      <c r="F524" s="155"/>
      <c r="G524" s="122" t="str">
        <f>IF(A524="","",VLOOKUP(J415,'TRI-2C'!$B$18:$FH$61,112,FALSE))</f>
        <v>A+</v>
      </c>
      <c r="H524" s="150"/>
      <c r="I524" s="127" t="str">
        <f t="shared" si="16"/>
        <v>A+</v>
      </c>
      <c r="J524" s="126"/>
    </row>
    <row r="525" spans="1:10" ht="12.75" customHeight="1">
      <c r="A525" s="147" t="str">
        <f>IF('TRI-2C'!$DJ$13="","",'TRI-2C'!$DJ$13)</f>
        <v>Mantener el ritmo y las secuencias de pasos sencillos durante la ejecución de coreografías.</v>
      </c>
      <c r="B525" s="139"/>
      <c r="C525" s="139"/>
      <c r="F525" s="128"/>
      <c r="G525" s="124" t="str">
        <f>IF(A525="","",VLOOKUP(J415,'TRI-2C'!$B$18:$FH$61,113,FALSE))</f>
        <v>A+</v>
      </c>
      <c r="I525" s="125" t="str">
        <f t="shared" si="16"/>
        <v>A+</v>
      </c>
      <c r="J525" s="128"/>
    </row>
    <row r="526" spans="1:10" ht="12.75" customHeight="1">
      <c r="A526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26" s="149"/>
      <c r="C526" s="149"/>
      <c r="D526" s="150"/>
      <c r="E526" s="150"/>
      <c r="F526" s="126"/>
      <c r="G526" s="122" t="str">
        <f>IF(A526="","",VLOOKUP(J415,'TRI-2C'!$B$18:$FH$61,114,FALSE))</f>
        <v>A+</v>
      </c>
      <c r="H526" s="150"/>
      <c r="I526" s="127" t="str">
        <f t="shared" si="16"/>
        <v>A+</v>
      </c>
      <c r="J526" s="126"/>
    </row>
    <row r="527" spans="1:10" ht="12.75" customHeight="1">
      <c r="A527" s="147" t="str">
        <f>IF('TRI-2C'!$DL$13="","",'TRI-2C'!$DL$13)</f>
        <v>Participar en dramatizaciones, asumiendo roles de diferentes personas del entorno y de personajes de cuentos e historietas.</v>
      </c>
      <c r="B527" s="139"/>
      <c r="C527" s="139"/>
      <c r="F527" s="128"/>
      <c r="G527" s="124" t="str">
        <f>IF(A527="","",VLOOKUP(J415,'TRI-2C'!$B$18:$FH$61,115,FALSE))</f>
        <v>A+</v>
      </c>
      <c r="I527" s="125" t="str">
        <f t="shared" si="16"/>
        <v>A+</v>
      </c>
      <c r="J527" s="128"/>
    </row>
    <row r="528" spans="1:10" ht="12.75" customHeight="1">
      <c r="A528" s="148" t="str">
        <f>IF('TRI-2C'!$DM$13="","",'TRI-2C'!$DM$13)</f>
        <v>Participar en rondas populares, bailes y juegos tradicionales, asumiendo los roles y respetando las reglas.</v>
      </c>
      <c r="B528" s="158"/>
      <c r="C528" s="158"/>
      <c r="D528" s="158"/>
      <c r="E528" s="158"/>
      <c r="F528" s="159"/>
      <c r="G528" s="122" t="str">
        <f>IF(A528="","",VLOOKUP(J415,'TRI-2C'!$B$18:$FH$61,116,FALSE))</f>
        <v>A+</v>
      </c>
      <c r="H528" s="150"/>
      <c r="I528" s="127" t="str">
        <f t="shared" si="16"/>
        <v>A+</v>
      </c>
      <c r="J528" s="126"/>
    </row>
    <row r="529" spans="1:10" ht="12.75" customHeight="1">
      <c r="A529" s="11" t="str">
        <f>IF('TRI-2C'!$DN$13="","",'TRI-2C'!$DN$13)</f>
        <v>Realizar actividades creativas utilizando las técnicas grafo plásticas con variedad de materiales.</v>
      </c>
      <c r="B529" s="156"/>
      <c r="C529" s="156"/>
      <c r="D529" s="156"/>
      <c r="E529" s="156"/>
      <c r="F529" s="157"/>
      <c r="G529" s="124" t="str">
        <f>IF(A529="","",VLOOKUP(J415,'TRI-2C'!$B$18:$FH$61,117,FALSE))</f>
        <v>A+</v>
      </c>
      <c r="I529" s="125" t="str">
        <f t="shared" si="16"/>
        <v>A+</v>
      </c>
      <c r="J529" s="128"/>
    </row>
    <row r="530" spans="1:10" ht="12.75" customHeight="1">
      <c r="A530" s="165" t="str">
        <f>'BI-1T'!$A$13</f>
        <v>EXPRESION CORPORAL Y MOTRICIDAD</v>
      </c>
      <c r="B530" s="149"/>
      <c r="C530" s="149"/>
      <c r="D530" s="150"/>
      <c r="E530" s="150"/>
      <c r="F530" s="126"/>
      <c r="G530" s="122" t="str">
        <f>IF(A530="","",VLOOKUP(J415,'TRI-2C'!$B$18:$FH$61,118,FALSE))</f>
        <v>A+</v>
      </c>
      <c r="H530" s="150"/>
      <c r="I530" s="127"/>
      <c r="J530" s="126"/>
    </row>
    <row r="531" spans="1:10" ht="12.75" customHeight="1">
      <c r="A531" s="147" t="str">
        <f>IF('TRI-2C'!$DP$13="","",'TRI-2C'!$DP$13)</f>
        <v>Caminar y correr con soltura y seguridad manteniendo el equilibrio a diferentes distancias, orientaciones y ritmos en espacios parciales.</v>
      </c>
      <c r="B531" s="139"/>
      <c r="C531" s="139"/>
      <c r="F531" s="128"/>
      <c r="G531" s="124" t="str">
        <f>IF(A531="","",VLOOKUP(J415,'TRI-2C'!$B$18:$FH$61,119,FALSE))</f>
        <v>A+</v>
      </c>
      <c r="I531" s="125" t="str">
        <f t="shared" ref="I531:I558" si="17">IF(G531="","",G531)</f>
        <v>A+</v>
      </c>
      <c r="J531" s="128"/>
    </row>
    <row r="532" spans="1:10" ht="12.75" customHeight="1">
      <c r="A532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532" s="149"/>
      <c r="C532" s="149"/>
      <c r="D532" s="150"/>
      <c r="E532" s="150"/>
      <c r="F532" s="126"/>
      <c r="G532" s="122" t="str">
        <f>IF(A532="","",VLOOKUP(J415,'TRI-2C'!$B$18:$FH$61,120,FALSE))</f>
        <v>A+</v>
      </c>
      <c r="H532" s="150"/>
      <c r="I532" s="127" t="str">
        <f t="shared" si="17"/>
        <v>A+</v>
      </c>
      <c r="J532" s="126"/>
    </row>
    <row r="533" spans="1:10" ht="12.75" customHeight="1">
      <c r="A533" s="147" t="str">
        <f>IF('TRI-2C'!$DR$13="","",'TRI-2C'!$DR$13)</f>
        <v>Discriminar sonidos onomatopéyicos y diferencia los sonidos naturales de los artificiales</v>
      </c>
      <c r="B533" s="139"/>
      <c r="C533" s="139"/>
      <c r="F533" s="128"/>
      <c r="G533" s="124" t="str">
        <f>IF(A533="","",VLOOKUP(J415,'TRI-2C'!$B$18:$FH$61,121,FALSE))</f>
        <v>A+</v>
      </c>
      <c r="I533" s="125" t="str">
        <f t="shared" si="17"/>
        <v>A+</v>
      </c>
      <c r="J533" s="128"/>
    </row>
    <row r="534" spans="1:10" ht="12.75" customHeight="1">
      <c r="A534" s="192" t="str">
        <f>IF('TRI-2C'!$DS$13="","",'TRI-2C'!$DS$13)</f>
        <v>Ejecutar actividades coordinadamente y con un control adecuado de fuerza y tonicidad muscular como: lanzar, atrapar y patear objetos y pelotas.</v>
      </c>
      <c r="B534" s="154"/>
      <c r="C534" s="154"/>
      <c r="D534" s="154"/>
      <c r="E534" s="154"/>
      <c r="F534" s="155"/>
      <c r="G534" s="122" t="str">
        <f>IF(A534="","",VLOOKUP(J415,'TRI-2C'!$B$18:$FH$61,122,FALSE))</f>
        <v>A+</v>
      </c>
      <c r="H534" s="150"/>
      <c r="I534" s="127" t="str">
        <f t="shared" si="17"/>
        <v>A+</v>
      </c>
      <c r="J534" s="126"/>
    </row>
    <row r="535" spans="1:10" ht="12.75" customHeight="1">
      <c r="A535" s="147" t="str">
        <f>IF('TRI-2C'!$DT$13="","",'TRI-2C'!$DT$13)</f>
        <v>Emplear su lado dominante en la realización de la mayoría de las actividades que utilice la mano, ojo y pie.</v>
      </c>
      <c r="B535" s="139"/>
      <c r="C535" s="139"/>
      <c r="F535" s="128"/>
      <c r="G535" s="124" t="str">
        <f>IF(A535="","",VLOOKUP(J415,'TRI-2C'!$B$18:$FH$61,123,FALSE))</f>
        <v>A+</v>
      </c>
      <c r="I535" s="125" t="str">
        <f t="shared" si="17"/>
        <v>A+</v>
      </c>
      <c r="J535" s="128"/>
    </row>
    <row r="536" spans="1:10" ht="12.75" customHeight="1">
      <c r="A536" s="148" t="str">
        <f>IF('TRI-2C'!$DU$13="","",'TRI-2C'!$DU$13)</f>
        <v>Galopar y salticar coordinadamente con obstáculos ejecutando circuitos.</v>
      </c>
      <c r="B536" s="149"/>
      <c r="C536" s="149"/>
      <c r="D536" s="150"/>
      <c r="E536" s="150"/>
      <c r="F536" s="126"/>
      <c r="G536" s="122" t="str">
        <f>IF(A536="","",VLOOKUP(J415,'TRI-2C'!$B$18:$FH$61,124,FALSE))</f>
        <v>A+</v>
      </c>
      <c r="H536" s="150"/>
      <c r="I536" s="127" t="str">
        <f t="shared" si="17"/>
        <v>A+</v>
      </c>
      <c r="J536" s="126"/>
    </row>
    <row r="537" spans="1:10" ht="12.75" customHeight="1">
      <c r="A537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537" s="139"/>
      <c r="C537" s="139"/>
      <c r="F537" s="128"/>
      <c r="G537" s="124" t="str">
        <f>IF(A537="","",VLOOKUP(J415,'TRI-2C'!$B$18:$FH$61,125,FALSE))</f>
        <v>A+</v>
      </c>
      <c r="I537" s="125" t="str">
        <f t="shared" si="17"/>
        <v>A+</v>
      </c>
      <c r="J537" s="128"/>
    </row>
    <row r="538" spans="1:10" ht="12.75" customHeight="1">
      <c r="A538" s="148" t="str">
        <f>IF('TRI-2C'!$DW$13="","",'TRI-2C'!$DW$13)</f>
        <v>Mantener el equilibro al caminar sobre líneas rectas, curvas y quebradas con altura (aprox. 20 cm) logrando un adecuado control postural.</v>
      </c>
      <c r="B538" s="158"/>
      <c r="C538" s="158"/>
      <c r="D538" s="158"/>
      <c r="E538" s="158"/>
      <c r="F538" s="159"/>
      <c r="G538" s="122" t="str">
        <f>IF(A538="","",VLOOKUP(J415,'TRI-2C'!$B$18:$FH$61,126,FALSE))</f>
        <v>A+</v>
      </c>
      <c r="H538" s="150"/>
      <c r="I538" s="127" t="str">
        <f t="shared" si="17"/>
        <v>A+</v>
      </c>
      <c r="J538" s="126"/>
    </row>
    <row r="539" spans="1:10" ht="12.75" customHeight="1">
      <c r="A539" s="11" t="str">
        <f>IF('TRI-2C'!$DX$13="","",'TRI-2C'!$DX$13)</f>
        <v>Mantener un adecuado control postural en diferentes posiciones del cuerpo y en desplazamientos.</v>
      </c>
      <c r="B539" s="156"/>
      <c r="C539" s="156"/>
      <c r="D539" s="156"/>
      <c r="E539" s="156"/>
      <c r="F539" s="157"/>
      <c r="G539" s="124" t="str">
        <f>IF(A539="","",VLOOKUP(J415,'TRI-2C'!$B$18:$FH$61,127,FALSE))</f>
        <v>A+</v>
      </c>
      <c r="I539" s="125" t="str">
        <f t="shared" si="17"/>
        <v>A+</v>
      </c>
      <c r="J539" s="128"/>
    </row>
    <row r="540" spans="1:10" ht="12.75" customHeight="1">
      <c r="A540" s="148" t="str">
        <f>IF('TRI-2C'!$DY$13="","",'TRI-2C'!$DY$13)</f>
        <v>Orientarse en el espacio realizando desplazamientos en función de consignas dadas con las nociones: entre, adelante-atrás, junto a, cerca-lejos</v>
      </c>
      <c r="B540" s="149"/>
      <c r="C540" s="149"/>
      <c r="D540" s="150"/>
      <c r="E540" s="150"/>
      <c r="F540" s="126"/>
      <c r="G540" s="122" t="str">
        <f>IF(A540="","",VLOOKUP(J415,'TRI-2C'!$B$18:$FH$61,128,FALSE))</f>
        <v>A+</v>
      </c>
      <c r="H540" s="150"/>
      <c r="I540" s="127" t="str">
        <f t="shared" si="17"/>
        <v>A+</v>
      </c>
      <c r="J540" s="126"/>
    </row>
    <row r="541" spans="1:10" ht="12.75" customHeight="1">
      <c r="A541" s="147" t="str">
        <f>IF('TRI-2C'!$DZ$13="","",'TRI-2C'!$DZ$13)</f>
        <v>Realiza varios movimientos y desplazamientos combinados a diferentes velocidades (rápido, lento), duración (largos y corto).</v>
      </c>
      <c r="B541" s="139"/>
      <c r="C541" s="139"/>
      <c r="F541" s="128"/>
      <c r="G541" s="124" t="str">
        <f>IF(A541="","",VLOOKUP(J415,'TRI-2C'!$B$18:$FH$61,129,FALSE))</f>
        <v>A+</v>
      </c>
      <c r="I541" s="125" t="str">
        <f t="shared" si="17"/>
        <v>A+</v>
      </c>
      <c r="J541" s="128"/>
    </row>
    <row r="542" spans="1:10" ht="12.75" customHeight="1">
      <c r="A542" s="148" t="str">
        <f>IF('TRI-2C'!$EA$13="","",'TRI-2C'!$EA$13)</f>
        <v>Realizar actividades de coordinación visomotriz con niveles de dificultad creciente en el tamaño y tipo de materiales.</v>
      </c>
      <c r="B542" s="149"/>
      <c r="C542" s="149"/>
      <c r="D542" s="150"/>
      <c r="E542" s="150"/>
      <c r="F542" s="126"/>
      <c r="G542" s="122" t="str">
        <f>IF(A542="","",VLOOKUP(J415,'TRI-2C'!$B$18:$FH$61,130,FALSE))</f>
        <v>A+</v>
      </c>
      <c r="H542" s="150"/>
      <c r="I542" s="127" t="str">
        <f t="shared" si="17"/>
        <v>A+</v>
      </c>
      <c r="J542" s="126"/>
    </row>
    <row r="543" spans="1:10" ht="12.75" customHeight="1">
      <c r="A543" s="147" t="str">
        <f>IF('TRI-2C'!$EB$13="","",'TRI-2C'!$EB$13)</f>
        <v>Realizar desplazamientos y movimientos combinados utilizando el espacio total y parcial a diferentes distancias (largas-cortas)</v>
      </c>
      <c r="B543" s="139"/>
      <c r="C543" s="139"/>
      <c r="F543" s="128"/>
      <c r="G543" s="124" t="str">
        <f>IF(A543="","",VLOOKUP(J415,'TRI-2C'!$B$18:$FH$61,131,FALSE))</f>
        <v>A+</v>
      </c>
      <c r="I543" s="125" t="str">
        <f t="shared" si="17"/>
        <v>A+</v>
      </c>
      <c r="J543" s="128"/>
    </row>
    <row r="544" spans="1:10" ht="12.75" customHeight="1">
      <c r="A544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544" s="154"/>
      <c r="C544" s="154"/>
      <c r="D544" s="154"/>
      <c r="E544" s="154"/>
      <c r="F544" s="155"/>
      <c r="G544" s="122" t="str">
        <f>IF(A544="","",VLOOKUP(J415,'TRI-2C'!$B$18:$FH$61,132,FALSE))</f>
        <v>A+</v>
      </c>
      <c r="H544" s="150"/>
      <c r="I544" s="127" t="str">
        <f t="shared" si="17"/>
        <v>A+</v>
      </c>
      <c r="J544" s="126"/>
    </row>
    <row r="545" spans="1:10" ht="12.75" customHeight="1">
      <c r="A545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545" s="139"/>
      <c r="C545" s="139"/>
      <c r="F545" s="128"/>
      <c r="G545" s="124" t="str">
        <f>IF(A545="","",VLOOKUP(J415,'TRI-2C'!$B$18:$FH$61,133,FALSE))</f>
        <v>A+</v>
      </c>
      <c r="I545" s="125" t="str">
        <f t="shared" si="17"/>
        <v>A+</v>
      </c>
      <c r="J545" s="128"/>
    </row>
    <row r="546" spans="1:10" ht="12.75" customHeight="1">
      <c r="A546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546" s="149"/>
      <c r="C546" s="149"/>
      <c r="D546" s="150"/>
      <c r="E546" s="150"/>
      <c r="F546" s="126"/>
      <c r="G546" s="122" t="str">
        <f>IF(A546="","",VLOOKUP(J415,'TRI-2C'!$B$18:$FH$61,134,FALSE))</f>
        <v>A+</v>
      </c>
      <c r="H546" s="150"/>
      <c r="I546" s="127" t="str">
        <f t="shared" si="17"/>
        <v>A+</v>
      </c>
      <c r="J546" s="126"/>
    </row>
    <row r="547" spans="1:10" ht="12.75" customHeight="1">
      <c r="A547" s="147" t="str">
        <f>IF('TRI-2C'!$EF$13="","",'TRI-2C'!$EF$13)</f>
        <v>Realizar movimientos diferenciados con los lados laterales del cuerpo (un lado y otro lado).</v>
      </c>
      <c r="B547" s="139"/>
      <c r="C547" s="139"/>
      <c r="F547" s="128"/>
      <c r="G547" s="124" t="str">
        <f>IF(A547="","",VLOOKUP(J415,'TRI-2C'!$B$18:$FH$61,135,FALSE))</f>
        <v>A+</v>
      </c>
      <c r="I547" s="125" t="str">
        <f t="shared" si="17"/>
        <v>A+</v>
      </c>
      <c r="J547" s="128"/>
    </row>
    <row r="548" spans="1:10" ht="12.75" customHeight="1">
      <c r="A548" s="148" t="str">
        <f>IF('TRI-2C'!$EG$13="","",'TRI-2C'!$EG$13)</f>
        <v>Realizar movimientos para la coordinación de ojo y pie como: patear pelotas hacia un punto fijo determinado.</v>
      </c>
      <c r="B548" s="158"/>
      <c r="C548" s="158"/>
      <c r="D548" s="158"/>
      <c r="E548" s="158"/>
      <c r="F548" s="159"/>
      <c r="G548" s="122" t="str">
        <f>IF(A548="","",VLOOKUP(J415,'TRI-2C'!$B$18:$FH$61,136,FALSE))</f>
        <v>A+</v>
      </c>
      <c r="H548" s="150"/>
      <c r="I548" s="127" t="str">
        <f t="shared" si="17"/>
        <v>A+</v>
      </c>
      <c r="J548" s="126"/>
    </row>
    <row r="549" spans="1:10" ht="12.75" customHeight="1">
      <c r="A549" s="11" t="str">
        <f>IF('TRI-2C'!$EH$13="","",'TRI-2C'!$EH$13)</f>
        <v>Realizar representaciones gráficas utilizando el dibujo con detalles que le dan intencionalidad y sentido para identificarlos</v>
      </c>
      <c r="B549" s="156"/>
      <c r="C549" s="156"/>
      <c r="D549" s="156"/>
      <c r="E549" s="156"/>
      <c r="F549" s="157"/>
      <c r="G549" s="124" t="str">
        <f>IF(A549="","",VLOOKUP(J415,'TRI-2C'!$B$18:$FH$61,137,FALSE))</f>
        <v>A+</v>
      </c>
      <c r="I549" s="125" t="str">
        <f t="shared" si="17"/>
        <v>A+</v>
      </c>
      <c r="J549" s="128"/>
    </row>
    <row r="550" spans="1:10" ht="12.75" customHeight="1">
      <c r="A550" s="148" t="str">
        <f>IF('TRI-2C'!$EI$13="","",'TRI-2C'!$EI$13)</f>
        <v>Reconocer la importancia del peatón y respetar su espacio en la vía mediante actividades lúdicas que fomenten el aprendizaje de normas de tránsito.</v>
      </c>
      <c r="B550" s="149"/>
      <c r="C550" s="149"/>
      <c r="D550" s="150"/>
      <c r="E550" s="150"/>
      <c r="F550" s="126"/>
      <c r="G550" s="122" t="str">
        <f>IF(A550="","",VLOOKUP(J415,'TRI-2C'!$B$18:$FH$61,138,FALSE))</f>
        <v>B+</v>
      </c>
      <c r="H550" s="150"/>
      <c r="I550" s="127" t="str">
        <f t="shared" si="17"/>
        <v>B+</v>
      </c>
      <c r="J550" s="126"/>
    </row>
    <row r="551" spans="1:10" ht="12.75" customHeight="1">
      <c r="A551" s="147" t="str">
        <f>IF('TRI-2C'!$EJ$13="","",'TRI-2C'!$EJ$13)</f>
        <v>Representar la figura humana utilizando el monigote e incorporando detalles según la interiorización de su imagen corporal.</v>
      </c>
      <c r="B551" s="139"/>
      <c r="C551" s="139"/>
      <c r="F551" s="128"/>
      <c r="G551" s="124" t="str">
        <f>IF(A551="","",VLOOKUP(J415,'TRI-2C'!$B$18:$FH$61,139,FALSE))</f>
        <v>A+</v>
      </c>
      <c r="I551" s="125" t="str">
        <f t="shared" si="17"/>
        <v>A+</v>
      </c>
      <c r="J551" s="128"/>
    </row>
    <row r="552" spans="1:10" ht="12.75" customHeight="1">
      <c r="A552" s="148" t="str">
        <f>IF('TRI-2C'!$EK$13="","",'TRI-2C'!$EK$13)</f>
        <v>Saltar de un pie a otro alternadamente, de manera autónoma.</v>
      </c>
      <c r="B552" s="149"/>
      <c r="C552" s="149"/>
      <c r="D552" s="150"/>
      <c r="E552" s="150"/>
      <c r="F552" s="126"/>
      <c r="G552" s="122" t="str">
        <f>IF(A552="","",VLOOKUP(J415,'TRI-2C'!$B$18:$FH$61,140,FALSE))</f>
        <v>A+</v>
      </c>
      <c r="H552" s="150"/>
      <c r="I552" s="127" t="str">
        <f t="shared" si="17"/>
        <v>A+</v>
      </c>
      <c r="J552" s="126"/>
    </row>
    <row r="553" spans="1:10" ht="12.75" customHeight="1">
      <c r="A553" s="147" t="str">
        <f>IF('TRI-2C'!$EL$13="","",'TRI-2C'!$EL$13)</f>
        <v>Saltar en dos pies en sentido vertical obstáculos de 20 a 30 cm en altura y en sentido horizontal longitudes de aproximadamente 50 a 70 cm.</v>
      </c>
      <c r="B553" s="139"/>
      <c r="C553" s="139"/>
      <c r="F553" s="128"/>
      <c r="G553" s="124" t="str">
        <f>IF(A553="","",VLOOKUP(J415,'TRI-2C'!$B$18:$FH$61,141,FALSE))</f>
        <v>A+</v>
      </c>
      <c r="I553" s="125" t="str">
        <f t="shared" si="17"/>
        <v>A+</v>
      </c>
      <c r="J553" s="128"/>
    </row>
    <row r="554" spans="1:10" ht="12.75" customHeight="1">
      <c r="A554" s="192" t="str">
        <f>IF('TRI-2C'!$EM$13="","",'TRI-2C'!$EM$13)</f>
        <v>Subir y bajar escaleras alternando los pies.</v>
      </c>
      <c r="B554" s="154"/>
      <c r="C554" s="154"/>
      <c r="D554" s="154"/>
      <c r="E554" s="154"/>
      <c r="F554" s="155"/>
      <c r="G554" s="122" t="str">
        <f>IF(A554="","",VLOOKUP(J415,'TRI-2C'!$B$18:$FH$61,142,FALSE))</f>
        <v>A+</v>
      </c>
      <c r="H554" s="150"/>
      <c r="I554" s="127" t="str">
        <f t="shared" si="17"/>
        <v>A+</v>
      </c>
      <c r="J554" s="126"/>
    </row>
    <row r="555" spans="1:10" ht="12.75" customHeight="1">
      <c r="A555" s="147" t="str">
        <f>IF('TRI-2C'!$EN$13="","",'TRI-2C'!$EN$13)</f>
        <v>Trepar y reptar a diferentes ritmos y en posiciones corporales diversas (cúbito ventral y cúbito dorsal).</v>
      </c>
      <c r="B555" s="139"/>
      <c r="C555" s="139"/>
      <c r="F555" s="128"/>
      <c r="G555" s="124" t="str">
        <f>IF(A555="","",VLOOKUP(J415,'TRI-2C'!$B$18:$FH$61,143,FALSE))</f>
        <v>A+</v>
      </c>
      <c r="I555" s="125" t="str">
        <f t="shared" si="17"/>
        <v>A+</v>
      </c>
      <c r="J555" s="128"/>
    </row>
    <row r="556" spans="1:10" ht="12.75" customHeight="1">
      <c r="A556" s="148" t="str">
        <f>IF('TRI-2C'!$EO$13="","",'TRI-2C'!$EO$13)</f>
        <v>Ubicar algunas partes de su cuerpo en función de las nociones de al lado, junto a, cerca-lejos.</v>
      </c>
      <c r="B556" s="149"/>
      <c r="C556" s="149"/>
      <c r="D556" s="150"/>
      <c r="E556" s="150"/>
      <c r="F556" s="126"/>
      <c r="G556" s="122" t="str">
        <f>IF(A556="","",VLOOKUP(J415,'TRI-2C'!$B$18:$FH$61,144,FALSE))</f>
        <v>A+</v>
      </c>
      <c r="H556" s="150"/>
      <c r="I556" s="127" t="str">
        <f t="shared" si="17"/>
        <v>A+</v>
      </c>
      <c r="J556" s="126"/>
    </row>
    <row r="557" spans="1:10" ht="12.75" customHeight="1">
      <c r="A557" s="147" t="str">
        <f>IF('TRI-2C'!$EP$13="","",'TRI-2C'!$EP$13)</f>
        <v>Utilizar el espacio parcial e inicia con el uso del espacio total para realizar representaciones gráficas.</v>
      </c>
      <c r="B557" s="139"/>
      <c r="C557" s="139"/>
      <c r="F557" s="128"/>
      <c r="G557" s="124" t="str">
        <f>IF(A557="","",VLOOKUP(J415,'TRI-2C'!$B$18:$FH$61,145,FALSE))</f>
        <v>A+</v>
      </c>
      <c r="I557" s="125" t="str">
        <f t="shared" si="17"/>
        <v>A+</v>
      </c>
      <c r="J557" s="128"/>
    </row>
    <row r="558" spans="1:10" ht="12.75" customHeight="1">
      <c r="A558" s="148" t="str">
        <f>IF('TRI-2C'!$EQ$13="","",'TRI-2C'!$EQ$13)</f>
        <v>Utilizar la pinza digital para coger lápices, marcadores, pinceles y diversos tipos de materiales.</v>
      </c>
      <c r="B558" s="158"/>
      <c r="C558" s="158"/>
      <c r="D558" s="158"/>
      <c r="E558" s="158"/>
      <c r="F558" s="159"/>
      <c r="G558" s="122" t="str">
        <f>IF(A558="","",VLOOKUP(J415,'TRI-2C'!$B$18:$FH$61,146,FALSE))</f>
        <v>A+</v>
      </c>
      <c r="H558" s="150"/>
      <c r="I558" s="127" t="str">
        <f t="shared" si="17"/>
        <v>A+</v>
      </c>
      <c r="J558" s="126"/>
    </row>
    <row r="559" spans="1:10" ht="12.75" customHeight="1">
      <c r="A559" s="6" t="str">
        <f>NOTAS!$O$14</f>
        <v>CIVICA Y ACOMPAÑAMIENTO INTEGRAL</v>
      </c>
      <c r="B559" s="156"/>
      <c r="C559" s="156"/>
      <c r="D559" s="156"/>
      <c r="E559" s="156"/>
      <c r="F559" s="157"/>
      <c r="G559" s="124" t="str">
        <f>IF(A559="","",VLOOKUP(J415,'TRI-2C'!$B$18:$FH$61,146,FALSE))</f>
        <v>A+</v>
      </c>
      <c r="I559" s="125"/>
      <c r="J559" s="128"/>
    </row>
    <row r="560" spans="1:10" ht="12.75" customHeight="1">
      <c r="A560" s="148" t="str">
        <f>IF('TRI-2C'!$ES$13="","",'TRI-2C'!$ES$13)</f>
        <v/>
      </c>
      <c r="B560" s="149"/>
      <c r="C560" s="149"/>
      <c r="D560" s="150"/>
      <c r="E560" s="150"/>
      <c r="F560" s="126"/>
      <c r="G560" s="122" t="str">
        <f>IF(A560="","",VLOOKUP(J415,'TRI-2C'!$B$18:$FH$61,148,FALSE))</f>
        <v/>
      </c>
      <c r="H560" s="150"/>
      <c r="I560" s="127" t="str">
        <f t="shared" ref="I560:I569" si="18">IF(G560="","",G560)</f>
        <v/>
      </c>
      <c r="J560" s="126"/>
    </row>
    <row r="561" spans="1:10" ht="12.75" customHeight="1">
      <c r="A561" s="147" t="str">
        <f>IF('TRI-2C'!$ET$13="","",'TRI-2C'!$ET$13)</f>
        <v>AUTOCONOCIMIENTO</v>
      </c>
      <c r="B561" s="139"/>
      <c r="C561" s="139"/>
      <c r="F561" s="128"/>
      <c r="G561" s="124" t="str">
        <f>IF(A561="","",VLOOKUP(J415,'TRI-2C'!$B$18:$FH$61,149,FALSE))</f>
        <v>S</v>
      </c>
      <c r="I561" s="125" t="str">
        <f t="shared" si="18"/>
        <v>S</v>
      </c>
      <c r="J561" s="128"/>
    </row>
    <row r="562" spans="1:10" ht="12.75" customHeight="1">
      <c r="A562" s="148" t="str">
        <f>IF('TRI-2C'!$EU$13="","",'TRI-2C'!$EU$13)</f>
        <v>PENSAMIENO CRITICO</v>
      </c>
      <c r="B562" s="149"/>
      <c r="C562" s="149"/>
      <c r="D562" s="150"/>
      <c r="E562" s="150"/>
      <c r="F562" s="126"/>
      <c r="G562" s="122" t="str">
        <f>IF(A562="","",VLOOKUP(J415,'TRI-2C'!$B$18:$FH$61,150,FALSE))</f>
        <v>S</v>
      </c>
      <c r="H562" s="150"/>
      <c r="I562" s="127" t="str">
        <f t="shared" si="18"/>
        <v>S</v>
      </c>
      <c r="J562" s="126"/>
    </row>
    <row r="563" spans="1:10" ht="12.75" customHeight="1">
      <c r="A563" s="147" t="str">
        <f>IF('TRI-2C'!$EV$13="","",'TRI-2C'!$EV$13)</f>
        <v>MANEJO DE PROBLEMAS</v>
      </c>
      <c r="B563" s="139"/>
      <c r="C563" s="139"/>
      <c r="F563" s="128"/>
      <c r="G563" s="124" t="str">
        <f>IF(A563="","",VLOOKUP(J415,'TRI-2C'!$B$18:$FH$61,151,FALSE))</f>
        <v>S</v>
      </c>
      <c r="I563" s="125" t="str">
        <f t="shared" si="18"/>
        <v>S</v>
      </c>
      <c r="J563" s="128"/>
    </row>
    <row r="564" spans="1:10" ht="12.75" customHeight="1">
      <c r="A564" s="192" t="str">
        <f>IF('TRI-2C'!$EW$13="","",'TRI-2C'!$EW$13)</f>
        <v>TOMA DE DECISIONES</v>
      </c>
      <c r="B564" s="154"/>
      <c r="C564" s="154"/>
      <c r="D564" s="154"/>
      <c r="E564" s="154"/>
      <c r="F564" s="155"/>
      <c r="G564" s="122" t="str">
        <f>IF(A564="","",VLOOKUP(J415,'TRI-2C'!$B$18:$FH$61,152,FALSE))</f>
        <v>S</v>
      </c>
      <c r="H564" s="150"/>
      <c r="I564" s="127" t="str">
        <f t="shared" si="18"/>
        <v>S</v>
      </c>
      <c r="J564" s="126"/>
    </row>
    <row r="565" spans="1:10" ht="12.75" customHeight="1">
      <c r="A565" s="147" t="str">
        <f>IF('TRI-2C'!$EX$13="","",'TRI-2C'!$EX$13)</f>
        <v>TRABAJO EN EQUIPO</v>
      </c>
      <c r="B565" s="139"/>
      <c r="C565" s="139"/>
      <c r="F565" s="128"/>
      <c r="G565" s="124" t="str">
        <f>IF(A565="","",VLOOKUP(J415,'TRI-2C'!$B$18:$FH$61,153,FALSE))</f>
        <v>S</v>
      </c>
      <c r="I565" s="125" t="str">
        <f t="shared" si="18"/>
        <v>S</v>
      </c>
      <c r="J565" s="128"/>
    </row>
    <row r="566" spans="1:10" ht="12.75" customHeight="1">
      <c r="A566" s="148" t="str">
        <f>IF('TRI-2C'!$EY$13="","",'TRI-2C'!$EY$13)</f>
        <v>CONCIENCIA SOCIAL</v>
      </c>
      <c r="B566" s="149"/>
      <c r="C566" s="149"/>
      <c r="D566" s="150"/>
      <c r="E566" s="150"/>
      <c r="F566" s="126"/>
      <c r="G566" s="122" t="str">
        <f>IF(A566="","",VLOOKUP(J415,'TRI-2C'!$B$18:$FH$61,154,FALSE))</f>
        <v>S</v>
      </c>
      <c r="H566" s="150"/>
      <c r="I566" s="127" t="str">
        <f t="shared" si="18"/>
        <v>S</v>
      </c>
      <c r="J566" s="126"/>
    </row>
    <row r="567" spans="1:10" ht="12.75" customHeight="1">
      <c r="A567" s="147" t="str">
        <f>IF('TRI-2C'!$EZ$13="","",'TRI-2C'!$EZ$13)</f>
        <v xml:space="preserve">RELACIONES INTERPERSONALES	</v>
      </c>
      <c r="B567" s="139"/>
      <c r="C567" s="139"/>
      <c r="F567" s="128"/>
      <c r="G567" s="124" t="str">
        <f>IF(A567="","",VLOOKUP(J415,'TRI-2C'!$B$18:$FH$61,155,FALSE))</f>
        <v>S</v>
      </c>
      <c r="I567" s="125" t="str">
        <f t="shared" si="18"/>
        <v>S</v>
      </c>
      <c r="J567" s="128"/>
    </row>
    <row r="568" spans="1:10" ht="12.75" customHeight="1">
      <c r="A568" s="148" t="str">
        <f>IF('TRI-2C'!$FA$13="","",'TRI-2C'!$FA$13)</f>
        <v>MANEJO DE CONFLICTOS</v>
      </c>
      <c r="B568" s="149"/>
      <c r="C568" s="149"/>
      <c r="D568" s="150"/>
      <c r="E568" s="150"/>
      <c r="F568" s="126"/>
      <c r="G568" s="122" t="str">
        <f>IF(A568="","",VLOOKUP(J415,'TRI-2C'!$B$18:$FH$61,156,FALSE))</f>
        <v>S</v>
      </c>
      <c r="H568" s="150"/>
      <c r="I568" s="127" t="str">
        <f t="shared" si="18"/>
        <v>S</v>
      </c>
      <c r="J568" s="126"/>
    </row>
    <row r="569" spans="1:10" ht="12.75" customHeight="1">
      <c r="A569" s="147" t="str">
        <f>IF('TRI-2C'!$FB$13="","",'TRI-2C'!$FB$13)</f>
        <v>MANEJO DE EMOCIONES Y SENTIMIENTOS</v>
      </c>
      <c r="B569" s="139"/>
      <c r="C569" s="139"/>
      <c r="F569" s="128"/>
      <c r="G569" s="124" t="str">
        <f>IF(A569="","",VLOOKUP(J415,'TRI-2C'!$B$18:$FH$61,157,FALSE))</f>
        <v>S</v>
      </c>
      <c r="I569" s="125" t="str">
        <f t="shared" si="18"/>
        <v>S</v>
      </c>
      <c r="J569" s="128"/>
    </row>
    <row r="570" spans="1:10" ht="12.75" customHeight="1">
      <c r="A570" s="151"/>
      <c r="B570" s="129"/>
      <c r="C570" s="129"/>
      <c r="D570" s="130"/>
      <c r="E570" s="130"/>
      <c r="F570" s="131"/>
      <c r="G570" s="132"/>
      <c r="H570" s="130"/>
      <c r="I570" s="133"/>
      <c r="J570" s="131"/>
    </row>
    <row r="571" spans="1:10" ht="12.75" customHeight="1">
      <c r="A571" s="134"/>
      <c r="B571" s="134"/>
      <c r="C571" s="134"/>
      <c r="D571" s="134"/>
      <c r="E571" s="134"/>
      <c r="F571" s="140"/>
      <c r="G571" s="496"/>
      <c r="H571" s="496"/>
      <c r="I571" s="497"/>
      <c r="J571" s="497"/>
    </row>
    <row r="572" spans="1:10" ht="12.75" customHeight="1">
      <c r="A572" s="487" t="s">
        <v>156</v>
      </c>
      <c r="B572" s="488"/>
      <c r="C572" s="135" t="s">
        <v>157</v>
      </c>
      <c r="G572" s="494"/>
      <c r="H572" s="494"/>
      <c r="I572" s="494"/>
      <c r="J572" s="494"/>
    </row>
    <row r="573" spans="1:10" ht="12.75" customHeight="1">
      <c r="A573" s="489" t="s">
        <v>158</v>
      </c>
      <c r="B573" s="490"/>
      <c r="C573" s="136" t="str">
        <f>VLOOKUP(J415,'TRI-2C'!$B$18:$FH$61,160,FALSE)</f>
        <v>A+</v>
      </c>
      <c r="G573" s="494"/>
      <c r="H573" s="494"/>
      <c r="I573" s="494"/>
      <c r="J573" s="494"/>
    </row>
    <row r="574" spans="1:10" ht="12.75" customHeight="1">
      <c r="A574" s="491" t="s">
        <v>159</v>
      </c>
      <c r="B574" s="492"/>
      <c r="C574" s="493"/>
      <c r="G574" s="494"/>
      <c r="H574" s="494"/>
      <c r="I574" s="494"/>
      <c r="J574" s="494"/>
    </row>
    <row r="575" spans="1:10" ht="12.75" customHeight="1">
      <c r="A575" s="137" t="s">
        <v>160</v>
      </c>
      <c r="B575" s="138"/>
      <c r="C575" s="188" t="str">
        <f>VLOOKUP(J415,'TRI-2C'!$B$18:$FH$61,161,FALSE)</f>
        <v/>
      </c>
      <c r="G575" s="494"/>
      <c r="H575" s="494"/>
      <c r="I575" s="494"/>
      <c r="J575" s="494"/>
    </row>
    <row r="576" spans="1:10" ht="12.75" customHeight="1">
      <c r="A576" s="137" t="s">
        <v>161</v>
      </c>
      <c r="B576" s="138"/>
      <c r="C576" s="188" t="str">
        <f>VLOOKUP(J415,'TRI-2C'!$B$18:$FH$61,162,FALSE)</f>
        <v/>
      </c>
      <c r="G576" s="494"/>
      <c r="H576" s="494"/>
      <c r="I576" s="494"/>
      <c r="J576" s="494"/>
    </row>
    <row r="577" spans="1:10" ht="12.75" customHeight="1">
      <c r="A577" s="480" t="s">
        <v>163</v>
      </c>
      <c r="B577" s="481"/>
      <c r="C577" s="188" t="str">
        <f>VLOOKUP(J415,'TRI-2C'!$B$18:$FH$61,163,FALSE)</f>
        <v/>
      </c>
      <c r="G577" s="494"/>
      <c r="H577" s="494"/>
      <c r="I577" s="494"/>
      <c r="J577" s="494"/>
    </row>
    <row r="578" spans="1:10" ht="12.75" customHeight="1">
      <c r="D578" s="503" t="s">
        <v>162</v>
      </c>
      <c r="E578" s="503"/>
      <c r="F578" s="152">
        <f ca="1">NOW()</f>
        <v>45994.739222569442</v>
      </c>
    </row>
    <row r="581" spans="1:10" ht="12.75" customHeight="1">
      <c r="G581" s="112"/>
    </row>
    <row r="583" spans="1:10" ht="12.75" customHeight="1">
      <c r="B583" s="495" t="s">
        <v>164</v>
      </c>
      <c r="C583" s="495"/>
      <c r="F583" s="116" t="s">
        <v>165</v>
      </c>
      <c r="G583" s="116" t="s">
        <v>165</v>
      </c>
    </row>
    <row r="617" spans="1:10" ht="12.75" customHeight="1">
      <c r="A617" s="111" t="s">
        <v>153</v>
      </c>
      <c r="C617" t="str">
        <f>IF(VLOOKUP(J620,NOTAS!$D$14:$P$60,2,FALSE)="","",VLOOKUP(J620,NOTAS!$D$14:$P$60,2,FALSE))</f>
        <v>CASTRO GOMEZ ANNIA VALENTINA</v>
      </c>
    </row>
    <row r="618" spans="1:10" ht="12.75" customHeight="1">
      <c r="A618" s="111" t="s">
        <v>154</v>
      </c>
      <c r="C618" t="str">
        <f>NOTAS!$B$14&amp; " "&amp;NOTAS!$B$15</f>
        <v>INICIAL II A</v>
      </c>
      <c r="F618" s="111"/>
      <c r="G618" s="116"/>
      <c r="H618" s="117"/>
      <c r="I618" s="118"/>
      <c r="J618" s="117"/>
    </row>
    <row r="619" spans="1:10" ht="12.75" customHeight="1">
      <c r="A619" s="111" t="s">
        <v>6</v>
      </c>
      <c r="C619" t="str">
        <f>NOTAS!$B$18</f>
        <v>2025-2026 MATUTINA</v>
      </c>
      <c r="H619" s="117"/>
      <c r="I619" s="118"/>
      <c r="J619" s="117"/>
    </row>
    <row r="620" spans="1:10" ht="12.75" customHeight="1" thickBot="1">
      <c r="A620" s="486" t="s">
        <v>336</v>
      </c>
      <c r="B620" s="486"/>
      <c r="I620" s="114" t="s">
        <v>74</v>
      </c>
      <c r="J620" s="121">
        <v>4</v>
      </c>
    </row>
    <row r="621" spans="1:10" ht="12.75" customHeight="1">
      <c r="A621" s="482" t="s">
        <v>155</v>
      </c>
      <c r="B621" s="483"/>
      <c r="C621" s="483"/>
      <c r="D621" s="483"/>
      <c r="E621" s="483"/>
      <c r="F621" s="484"/>
      <c r="G621" s="485" t="s">
        <v>141</v>
      </c>
      <c r="H621" s="483"/>
      <c r="I621" s="498" t="s">
        <v>141</v>
      </c>
      <c r="J621" s="499"/>
    </row>
    <row r="622" spans="1:10" ht="12.75" customHeight="1">
      <c r="A622" s="500" t="str">
        <f>IF('TRI-2C'!G$10="","",'TRI-2C'!G$10)</f>
        <v>IDENTIDAD Y AUTONOMÍA</v>
      </c>
      <c r="B622" s="501"/>
      <c r="C622" s="501"/>
      <c r="D622" s="501"/>
      <c r="E622" s="501"/>
      <c r="F622" s="502"/>
      <c r="G622" s="160"/>
      <c r="H622" s="161"/>
      <c r="I622" s="162"/>
      <c r="J622" s="163"/>
    </row>
    <row r="623" spans="1:10" ht="12.75" customHeight="1">
      <c r="A623" s="148" t="str">
        <f>IF('TRI-2C'!G$13="","",'TRI-2C'!G$13)</f>
        <v>Comunicar algunos datos de su identidad como: nombres completos, edad, nombres de familiares cercanos, lugar dónde vive.</v>
      </c>
      <c r="B623" s="158"/>
      <c r="C623" s="158"/>
      <c r="D623" s="158"/>
      <c r="E623" s="158"/>
      <c r="F623" s="159"/>
      <c r="G623" s="122" t="str">
        <f>IF(A623="","",VLOOKUP(J620,'TRI-2C'!$B$18:$FH$61,6,FALSE))</f>
        <v>A+</v>
      </c>
      <c r="H623" s="150"/>
      <c r="I623" s="127" t="str">
        <f>IF(G623="","",G623)</f>
        <v>A+</v>
      </c>
      <c r="J623" s="126"/>
    </row>
    <row r="624" spans="1:10" ht="12.75" customHeight="1">
      <c r="A624" s="11" t="str">
        <f>IF('TRI-2C'!$H$13="","",'TRI-2C'!$H$13)</f>
        <v>Demostrar curiosidad por las características físicas (genitales) que le permiten reconocerse como niño y niña</v>
      </c>
      <c r="B624" s="156"/>
      <c r="C624" s="156"/>
      <c r="D624" s="156"/>
      <c r="E624" s="156"/>
      <c r="F624" s="157"/>
      <c r="G624" s="124" t="str">
        <f>IF(A624="","",VLOOKUP(J620,'TRI-2C'!$B$18:$FH$61,7,FALSE))</f>
        <v>A+</v>
      </c>
      <c r="I624" s="125" t="str">
        <f t="shared" ref="I624:I640" si="19">IF(G624="","",G624)</f>
        <v>A+</v>
      </c>
      <c r="J624" s="128"/>
    </row>
    <row r="625" spans="1:10" ht="12.75" customHeight="1">
      <c r="A625" s="148" t="str">
        <f>IF('TRI-2C'!$I$13="","",'TRI-2C'!$I$13)</f>
        <v>Identificar la importancia de usar el cinturón de seguridad para promover el autocuidado y la protección personal.</v>
      </c>
      <c r="B625" s="149"/>
      <c r="C625" s="149"/>
      <c r="D625" s="150"/>
      <c r="E625" s="150"/>
      <c r="F625" s="126"/>
      <c r="G625" s="122" t="str">
        <f>IF(A625="","",VLOOKUP(J620,'TRI-2C'!$B$18:$FH$61,8,FALSE))</f>
        <v>A+</v>
      </c>
      <c r="H625" s="150"/>
      <c r="I625" s="127" t="str">
        <f t="shared" si="19"/>
        <v>A+</v>
      </c>
      <c r="J625" s="126"/>
    </row>
    <row r="626" spans="1:10" ht="12.75" customHeight="1">
      <c r="A626" s="147" t="str">
        <f>IF('TRI-2C'!$J$13="","",'TRI-2C'!$J$13)</f>
        <v>Identificar las situaciones de peligro a las que se puede exponer en su entorno inmediato y seguir pautas de comportamiento para evitarlas.</v>
      </c>
      <c r="B626" s="139"/>
      <c r="C626" s="139"/>
      <c r="F626" s="128"/>
      <c r="G626" s="124" t="str">
        <f>IF(A626="","",VLOOKUP(J620,'TRI-2C'!$B$18:$FH$61,9,FALSE))</f>
        <v>A+</v>
      </c>
      <c r="I626" s="125" t="str">
        <f t="shared" si="19"/>
        <v>A+</v>
      </c>
      <c r="J626" s="128"/>
    </row>
    <row r="627" spans="1:10" ht="12.75" customHeight="1">
      <c r="A627" s="148" t="str">
        <f>IF('TRI-2C'!$K$13="","",'TRI-2C'!$K$13)</f>
        <v>Identificar sus características físicas y las de las personas de su entorno como parte del proceso de aceptación de sí mismo y de respeto a los demás.</v>
      </c>
      <c r="B627" s="149"/>
      <c r="C627" s="149"/>
      <c r="D627" s="150"/>
      <c r="E627" s="150"/>
      <c r="F627" s="126"/>
      <c r="G627" s="122" t="str">
        <f>IF(A627="","",VLOOKUP(J620,'TRI-2C'!$B$18:$FH$61,10,FALSE))</f>
        <v>A+</v>
      </c>
      <c r="H627" s="150"/>
      <c r="I627" s="127" t="str">
        <f t="shared" si="19"/>
        <v>A+</v>
      </c>
      <c r="J627" s="126"/>
    </row>
    <row r="628" spans="1:10" ht="12.75" customHeight="1">
      <c r="A628" s="147" t="str">
        <f>IF('TRI-2C'!$L$13="","",'TRI-2C'!$L$13)</f>
        <v>Identificar y manifestar sus emociones y sentimientos, expresando las causas de los mismos mediante el lenguaje verbal. (D.EIB.10.3.)</v>
      </c>
      <c r="B628" s="139"/>
      <c r="C628" s="139"/>
      <c r="F628" s="128"/>
      <c r="G628" s="124" t="str">
        <f>IF(A628="","",VLOOKUP(J620,'TRI-2C'!$B$18:$FH$61,11,FALSE))</f>
        <v>A+</v>
      </c>
      <c r="I628" s="125" t="str">
        <f t="shared" si="19"/>
        <v>A+</v>
      </c>
      <c r="J628" s="128"/>
    </row>
    <row r="629" spans="1:10" ht="12.75" customHeight="1">
      <c r="A629" s="192" t="str">
        <f>IF('TRI-2C'!$M$13="","",'TRI-2C'!$M$13)</f>
        <v>Identificarse como miembro de una familia reconociéndose como parte importante de la misma.</v>
      </c>
      <c r="B629" s="154"/>
      <c r="C629" s="154"/>
      <c r="D629" s="154"/>
      <c r="E629" s="154"/>
      <c r="F629" s="155"/>
      <c r="G629" s="122" t="str">
        <f>IF(A629="","",VLOOKUP(J620,'TRI-2C'!$B$18:$FH$61,12,FALSE))</f>
        <v>A+</v>
      </c>
      <c r="H629" s="150"/>
      <c r="I629" s="127" t="str">
        <f t="shared" si="19"/>
        <v>A+</v>
      </c>
      <c r="J629" s="126"/>
    </row>
    <row r="630" spans="1:10" ht="12.75" customHeight="1">
      <c r="A630" s="147" t="str">
        <f>IF('TRI-2C'!$N$13="","",'TRI-2C'!$N$13)</f>
        <v>Practicar con autonomía hábitos de higiene personal como lavarse las manos, los dientes y la cara.</v>
      </c>
      <c r="B630" s="139"/>
      <c r="C630" s="139"/>
      <c r="F630" s="128"/>
      <c r="G630" s="124" t="str">
        <f>IF(A630="","",VLOOKUP(J620,'TRI-2C'!$B$18:$FH$61,13,FALSE))</f>
        <v>A+</v>
      </c>
      <c r="I630" s="125" t="str">
        <f t="shared" si="19"/>
        <v>A+</v>
      </c>
      <c r="J630" s="128"/>
    </row>
    <row r="631" spans="1:10" ht="12.75" customHeight="1">
      <c r="A631" s="148" t="str">
        <f>IF('TRI-2C'!$O$13="","",'TRI-2C'!$O$13)</f>
        <v>Practicar hábitos de orden ubicando los objetos en el lugar correspondiente.</v>
      </c>
      <c r="B631" s="149"/>
      <c r="C631" s="149"/>
      <c r="D631" s="150"/>
      <c r="E631" s="150"/>
      <c r="F631" s="126"/>
      <c r="G631" s="122" t="str">
        <f>IF(A631="","",VLOOKUP(J620,'TRI-2C'!$B$18:$FH$61,14,FALSE))</f>
        <v>A+</v>
      </c>
      <c r="H631" s="150"/>
      <c r="I631" s="127" t="str">
        <f t="shared" si="19"/>
        <v>A+</v>
      </c>
      <c r="J631" s="126"/>
    </row>
    <row r="632" spans="1:10" ht="12.75" customHeight="1">
      <c r="A632" s="147" t="str">
        <f>IF('TRI-2C'!$P$13="","",'TRI-2C'!$P$13)</f>
        <v>Practicar las acciones a seguir en situaciones de riesgo como: temblores, incendios, entre otros, determinadas en el plan de contingencia institucional.</v>
      </c>
      <c r="B632" s="139"/>
      <c r="C632" s="139"/>
      <c r="F632" s="128"/>
      <c r="G632" s="124" t="str">
        <f>IF(A632="","",VLOOKUP(J620,'TRI-2C'!$B$18:$FH$61,15,FALSE))</f>
        <v>A+</v>
      </c>
      <c r="I632" s="125" t="str">
        <f t="shared" si="19"/>
        <v>A+</v>
      </c>
      <c r="J632" s="128"/>
    </row>
    <row r="633" spans="1:10" ht="12.75" customHeight="1">
      <c r="A633" s="148" t="str">
        <f>IF('TRI-2C'!$Q$13="","",'TRI-2C'!$Q$13)</f>
        <v>Practicar normas de seguridad para evitar accidentes a los que se puede exponer en su entorno inmediato.</v>
      </c>
      <c r="B633" s="158"/>
      <c r="C633" s="158"/>
      <c r="D633" s="158"/>
      <c r="E633" s="158"/>
      <c r="F633" s="159"/>
      <c r="G633" s="122" t="str">
        <f>IF(A633="","",VLOOKUP(J620,'TRI-2C'!$B$18:$FH$61,16,FALSE))</f>
        <v>A+</v>
      </c>
      <c r="H633" s="150"/>
      <c r="I633" s="127" t="str">
        <f t="shared" si="19"/>
        <v>A+</v>
      </c>
      <c r="J633" s="126"/>
    </row>
    <row r="634" spans="1:10" ht="12.75" customHeight="1">
      <c r="A634" s="11" t="str">
        <f>IF('TRI-2C'!$R$13="","",'TRI-2C'!$R$13)</f>
        <v>Realiza independientemente normas de aseo al ir al baño.</v>
      </c>
      <c r="B634" s="156"/>
      <c r="C634" s="156"/>
      <c r="D634" s="156"/>
      <c r="E634" s="156"/>
      <c r="F634" s="157"/>
      <c r="G634" s="124" t="str">
        <f>IF(A634="","",VLOOKUP(J620,'TRI-2C'!$B$18:$FH$61,17,FALSE))</f>
        <v>A+</v>
      </c>
      <c r="I634" s="125" t="str">
        <f t="shared" si="19"/>
        <v>A+</v>
      </c>
      <c r="J634" s="128"/>
    </row>
    <row r="635" spans="1:10" ht="12.75" customHeight="1">
      <c r="A635" s="148" t="str">
        <f>IF('TRI-2C'!$S$13="","",'TRI-2C'!$S$13)</f>
        <v>Reconocer la importancia del uso del casco y demás indumentaria de pro tección para protegerse de lesiones en actividades que requieran su uso</v>
      </c>
      <c r="B635" s="149"/>
      <c r="C635" s="149"/>
      <c r="D635" s="150"/>
      <c r="E635" s="150"/>
      <c r="F635" s="126"/>
      <c r="G635" s="122" t="str">
        <f>IF(A635="","",VLOOKUP(J620,'TRI-2C'!$B$18:$FH$61,18,FALSE))</f>
        <v>A+</v>
      </c>
      <c r="H635" s="150"/>
      <c r="I635" s="127" t="str">
        <f t="shared" si="19"/>
        <v>A+</v>
      </c>
      <c r="J635" s="126"/>
    </row>
    <row r="636" spans="1:10" ht="12.75" customHeight="1">
      <c r="A636" s="147" t="str">
        <f>IF('TRI-2C'!$T$13="","",'TRI-2C'!$T$13)</f>
        <v>Reconocer situaciones problémicas en las actividades escolares para solucionarlas de forma creativa y con autonomía.</v>
      </c>
      <c r="B636" s="139"/>
      <c r="C636" s="139"/>
      <c r="F636" s="128"/>
      <c r="G636" s="124" t="str">
        <f>IF(A636="","",VLOOKUP(J620,'TRI-2C'!$B$18:$FH$61,19,FALSE))</f>
        <v>A+</v>
      </c>
      <c r="I636" s="125" t="str">
        <f t="shared" si="19"/>
        <v>A+</v>
      </c>
      <c r="J636" s="128"/>
    </row>
    <row r="637" spans="1:10" ht="12.75" customHeight="1">
      <c r="A637" s="148" t="str">
        <f>IF('TRI-2C'!$U$13="","",'TRI-2C'!$U$13)</f>
        <v>Seleccionar las prendas de vestir de acuerdo al estado climático (prendas para el frío / prendas para el calor).</v>
      </c>
      <c r="B637" s="149"/>
      <c r="C637" s="149"/>
      <c r="D637" s="150"/>
      <c r="E637" s="150"/>
      <c r="F637" s="126"/>
      <c r="G637" s="122" t="str">
        <f>IF(A637="","",VLOOKUP(J620,'TRI-2C'!$B$18:$FH$61,20,FALSE))</f>
        <v>A+</v>
      </c>
      <c r="H637" s="150"/>
      <c r="I637" s="127" t="str">
        <f t="shared" si="19"/>
        <v>A+</v>
      </c>
      <c r="J637" s="126"/>
    </row>
    <row r="638" spans="1:10" ht="12.75" customHeight="1">
      <c r="A638" s="147" t="str">
        <f>IF('TRI-2C'!$V$13="","",'TRI-2C'!$V$13)</f>
        <v>Tomar decisiones con respecto a la elección de actividades, vestuario entre otros, en función de sus gustos y preferencias, argumentando las mismas.</v>
      </c>
      <c r="B638" s="139"/>
      <c r="C638" s="139"/>
      <c r="F638" s="128"/>
      <c r="G638" s="124" t="str">
        <f>IF(A638="","",VLOOKUP(J620,'TRI-2C'!$B$18:$FH$61,21,FALSE))</f>
        <v>A+</v>
      </c>
      <c r="I638" s="125" t="str">
        <f t="shared" si="19"/>
        <v>A+</v>
      </c>
      <c r="J638" s="128"/>
    </row>
    <row r="639" spans="1:10" ht="12.75" customHeight="1">
      <c r="A639" s="192" t="str">
        <f>IF('TRI-2C'!$W$13="","",'TRI-2C'!$W$13)</f>
        <v>Utilizar la cuchara, tenedor y el vaso cuando se alimenta de manera autónoma.</v>
      </c>
      <c r="B639" s="154"/>
      <c r="C639" s="154"/>
      <c r="D639" s="154"/>
      <c r="E639" s="154"/>
      <c r="F639" s="155"/>
      <c r="G639" s="122" t="str">
        <f>IF(A639="","",VLOOKUP(J620,'TRI-2C'!$B$18:$FH$61,22,FALSE))</f>
        <v>A+</v>
      </c>
      <c r="H639" s="150"/>
      <c r="I639" s="127" t="str">
        <f t="shared" si="19"/>
        <v>A+</v>
      </c>
      <c r="J639" s="126"/>
    </row>
    <row r="640" spans="1:10" ht="12.75" customHeight="1">
      <c r="A640" s="147" t="str">
        <f>IF('TRI-2C'!$X$13="","",'TRI-2C'!$X$13)</f>
        <v>Vestirse y desvestirse de manera independiente con prendas de vestir sencillas. (D.EIB.10.5)</v>
      </c>
      <c r="B640" s="139"/>
      <c r="C640" s="139"/>
      <c r="F640" s="128"/>
      <c r="G640" s="124" t="str">
        <f>IF(A640="","",VLOOKUP(J620,'TRI-2C'!$B$18:$FH$61,23,FALSE))</f>
        <v>A+</v>
      </c>
      <c r="I640" s="125" t="str">
        <f t="shared" si="19"/>
        <v>A+</v>
      </c>
      <c r="J640" s="128"/>
    </row>
    <row r="641" spans="1:10" ht="12.75" customHeight="1">
      <c r="A641" s="165" t="str">
        <f>'BI-1T'!$A$8</f>
        <v>CONVIVENCIA</v>
      </c>
      <c r="B641" s="149"/>
      <c r="C641" s="149"/>
      <c r="D641" s="150"/>
      <c r="E641" s="150"/>
      <c r="F641" s="126"/>
      <c r="G641" s="122" t="str">
        <f>IF(A641="","",VLOOKUP(J620,'TRI-2C'!$B$18:$FH$61,24,FALSE))</f>
        <v>A+</v>
      </c>
      <c r="H641" s="150"/>
      <c r="I641" s="127"/>
      <c r="J641" s="126"/>
    </row>
    <row r="642" spans="1:10" ht="12.75" customHeight="1">
      <c r="A642" s="147" t="str">
        <f>IF('TRI-2C'!$Z$13="","",'TRI-2C'!$Z$13)</f>
        <v>Apoyar y motivar a otras personas a participar en actividades grupales, particularmente a quienes muestran dificultades al hacerlo</v>
      </c>
      <c r="B642" s="139"/>
      <c r="C642" s="139"/>
      <c r="F642" s="128"/>
      <c r="G642" s="124" t="str">
        <f>IF(A642="","",VLOOKUP(J620,'TRI-2C'!$B$18:$FH$61,25,FALSE))</f>
        <v>A+</v>
      </c>
      <c r="I642" s="125" t="str">
        <f t="shared" ref="I642:I656" si="20">IF(G642="","",G642)</f>
        <v>A+</v>
      </c>
      <c r="J642" s="128"/>
    </row>
    <row r="643" spans="1:10" ht="12.75" customHeight="1">
      <c r="A643" s="148" t="str">
        <f>IF('TRI-2C'!$AA$13="","",'TRI-2C'!$AA$13)</f>
        <v>Asumir y respetar normas de convivencia en la institución de educación inicial y en el hogar acordadas con el adulto. (D.EIB.10.15.)</v>
      </c>
      <c r="B643" s="158"/>
      <c r="C643" s="158"/>
      <c r="D643" s="158"/>
      <c r="E643" s="158"/>
      <c r="F643" s="159"/>
      <c r="G643" s="122" t="str">
        <f>IF(A643="","",VLOOKUP(J620,'TRI-2C'!$B$18:$FH$61,26,FALSE))</f>
        <v>A+</v>
      </c>
      <c r="H643" s="150"/>
      <c r="I643" s="127" t="str">
        <f t="shared" si="20"/>
        <v>A+</v>
      </c>
      <c r="J643" s="126"/>
    </row>
    <row r="644" spans="1:10" ht="12.75" customHeight="1">
      <c r="A644" s="11" t="str">
        <f>IF('TRI-2C'!$AB$13="","",'TRI-2C'!$AB$13)</f>
        <v>Colaborar en actividades que se desarrollan con otros niños y adultos de su entorno.</v>
      </c>
      <c r="B644" s="156"/>
      <c r="C644" s="156"/>
      <c r="D644" s="156"/>
      <c r="E644" s="156"/>
      <c r="F644" s="157"/>
      <c r="G644" s="124" t="str">
        <f>IF(A644="","",VLOOKUP(J620,'TRI-2C'!$B$18:$FH$61,27,FALSE))</f>
        <v>A+</v>
      </c>
      <c r="I644" s="125" t="str">
        <f t="shared" si="20"/>
        <v>A+</v>
      </c>
      <c r="J644" s="128"/>
    </row>
    <row r="645" spans="1:10" ht="12.75" customHeight="1">
      <c r="A645" s="148" t="str">
        <f>IF('TRI-2C'!$AC$13="","",'TRI-2C'!$AC$13)</f>
        <v>Demostrar actitudes de solidaridad ante situaciones de necesidad de sus compañeros y adultos de su entorno</v>
      </c>
      <c r="B645" s="149"/>
      <c r="C645" s="149"/>
      <c r="D645" s="150"/>
      <c r="E645" s="150"/>
      <c r="F645" s="126"/>
      <c r="G645" s="122" t="str">
        <f>IF(A645="","",VLOOKUP(J620,'TRI-2C'!$B$18:$FH$61,28,FALSE))</f>
        <v>A+</v>
      </c>
      <c r="H645" s="150"/>
      <c r="I645" s="127" t="str">
        <f t="shared" si="20"/>
        <v>A+</v>
      </c>
      <c r="J645" s="126"/>
    </row>
    <row r="646" spans="1:10" ht="12.75" customHeight="1">
      <c r="A646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646" s="139"/>
      <c r="C646" s="139"/>
      <c r="F646" s="128"/>
      <c r="G646" s="124" t="str">
        <f>IF(A646="","",VLOOKUP(J620,'TRI-2C'!$B$18:$FH$61,29,FALSE))</f>
        <v>A+</v>
      </c>
      <c r="I646" s="125" t="str">
        <f t="shared" si="20"/>
        <v>A+</v>
      </c>
      <c r="J646" s="128"/>
    </row>
    <row r="647" spans="1:10" ht="12.75" customHeight="1">
      <c r="A647" s="148" t="str">
        <f>IF('TRI-2C'!$AE$13="","",'TRI-2C'!$AE$13)</f>
        <v>Demostrar preferencia de jugar la mayor parte del tiempo con un amigo estableciendo niveles de empatías más estables.</v>
      </c>
      <c r="B647" s="149"/>
      <c r="C647" s="149"/>
      <c r="D647" s="150"/>
      <c r="E647" s="150"/>
      <c r="F647" s="126"/>
      <c r="G647" s="122" t="str">
        <f>IF(A647="","",VLOOKUP(J620,'TRI-2C'!$B$18:$FH$61,30,FALSE))</f>
        <v>A+</v>
      </c>
      <c r="H647" s="150"/>
      <c r="I647" s="127" t="str">
        <f t="shared" si="20"/>
        <v>A+</v>
      </c>
      <c r="J647" s="126"/>
    </row>
    <row r="648" spans="1:10" ht="12.75" customHeight="1">
      <c r="A648" s="147" t="str">
        <f>IF('TRI-2C'!$AF$13="","",'TRI-2C'!$AF$13)</f>
        <v>Demostrar sensibilidad ante deseos, emociones y sentimientos de otras personas.</v>
      </c>
      <c r="B648" s="139"/>
      <c r="C648" s="139"/>
      <c r="F648" s="128"/>
      <c r="G648" s="124" t="str">
        <f>IF(A648="","",VLOOKUP(J620,'TRI-2C'!$B$18:$FH$61,31,FALSE))</f>
        <v>A+</v>
      </c>
      <c r="I648" s="125" t="str">
        <f t="shared" si="20"/>
        <v>A+</v>
      </c>
      <c r="J648" s="128"/>
    </row>
    <row r="649" spans="1:10" ht="12.75" customHeight="1">
      <c r="A649" s="192" t="str">
        <f>IF('TRI-2C'!$AG$13="","",'TRI-2C'!$AG$13)</f>
        <v>Desarrollar la capacidad de esperar para obtener una recompensa mayor en el futuro.</v>
      </c>
      <c r="B649" s="154"/>
      <c r="C649" s="154"/>
      <c r="D649" s="154"/>
      <c r="E649" s="154"/>
      <c r="F649" s="155"/>
      <c r="G649" s="122" t="str">
        <f>IF(A649="","",VLOOKUP(J620,'TRI-2C'!$B$18:$FH$61,32,FALSE))</f>
        <v>A+</v>
      </c>
      <c r="H649" s="150"/>
      <c r="I649" s="127" t="str">
        <f t="shared" si="20"/>
        <v>A+</v>
      </c>
      <c r="J649" s="126"/>
    </row>
    <row r="650" spans="1:10" ht="12.75" customHeight="1">
      <c r="A650" s="147" t="str">
        <f>IF('TRI-2C'!$AH$13="","",'TRI-2C'!$AH$13)</f>
        <v>Identificar instituciones y profesiones que brindan servicios a la comunidad y los roles que ellos cumplen.</v>
      </c>
      <c r="B650" s="139"/>
      <c r="C650" s="139"/>
      <c r="F650" s="128"/>
      <c r="G650" s="124" t="str">
        <f>IF(A650="","",VLOOKUP(J620,'TRI-2C'!$B$18:$FH$61,33,FALSE))</f>
        <v>A+</v>
      </c>
      <c r="I650" s="125" t="str">
        <f t="shared" si="20"/>
        <v>A+</v>
      </c>
      <c r="J650" s="128"/>
    </row>
    <row r="651" spans="1:10" ht="12.75" customHeight="1">
      <c r="A651" s="148" t="str">
        <f>IF('TRI-2C'!$AI$13="","",'TRI-2C'!$AI$13)</f>
        <v>Identificar las profesiones, oficios y ocupaciones que cumplen los miembros de su familia.</v>
      </c>
      <c r="B651" s="149"/>
      <c r="C651" s="149"/>
      <c r="D651" s="150"/>
      <c r="E651" s="150"/>
      <c r="F651" s="126"/>
      <c r="G651" s="122" t="str">
        <f>IF(A651="","",VLOOKUP(J620,'TRI-2C'!$B$18:$FH$61,34,FALSE))</f>
        <v>A+</v>
      </c>
      <c r="H651" s="150"/>
      <c r="I651" s="127" t="str">
        <f t="shared" si="20"/>
        <v>A+</v>
      </c>
      <c r="J651" s="126"/>
    </row>
    <row r="652" spans="1:10" ht="12.75" customHeight="1">
      <c r="A652" s="147" t="str">
        <f>IF('TRI-2C'!$AJ$13="","",'TRI-2C'!$AJ$13)</f>
        <v>Incrementar su campo de interrelación con otras personas a más del grupo familiar y escolar interactuando con mayor facilidad.</v>
      </c>
      <c r="B652" s="139"/>
      <c r="C652" s="139"/>
      <c r="F652" s="128"/>
      <c r="G652" s="124" t="str">
        <f>IF(A652="","",VLOOKUP(J620,'TRI-2C'!$B$18:$FH$61,35,FALSE))</f>
        <v>A+</v>
      </c>
      <c r="I652" s="125" t="str">
        <f t="shared" si="20"/>
        <v>A+</v>
      </c>
      <c r="J652" s="128"/>
    </row>
    <row r="653" spans="1:10" ht="12.75" customHeight="1">
      <c r="A653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653" s="158"/>
      <c r="C653" s="158"/>
      <c r="D653" s="158"/>
      <c r="E653" s="158"/>
      <c r="F653" s="159"/>
      <c r="G653" s="122" t="str">
        <f>IF(A653="","",VLOOKUP(J620,'TRI-2C'!$B$18:$FH$61,36,FALSE))</f>
        <v>A+</v>
      </c>
      <c r="H653" s="150"/>
      <c r="I653" s="127" t="str">
        <f t="shared" si="20"/>
        <v>A+</v>
      </c>
      <c r="J653" s="126"/>
    </row>
    <row r="654" spans="1:10" ht="12.75" customHeight="1">
      <c r="A654" s="11" t="str">
        <f>IF('TRI-2C'!$AL$13="","",'TRI-2C'!$AL$13)</f>
        <v>Participar juegos grupales siguiendo las reglas y asumiendo roles que le permitan mantener un ambiente armónico con sus pares. (D.EIB.10.11.)</v>
      </c>
      <c r="B654" s="156"/>
      <c r="C654" s="156"/>
      <c r="D654" s="156"/>
      <c r="E654" s="156"/>
      <c r="F654" s="157"/>
      <c r="G654" s="124" t="str">
        <f>IF(A654="","",VLOOKUP(J620,'TRI-2C'!$B$18:$FH$61,37,FALSE))</f>
        <v>A+</v>
      </c>
      <c r="I654" s="125" t="str">
        <f t="shared" si="20"/>
        <v>A+</v>
      </c>
      <c r="J654" s="128"/>
    </row>
    <row r="655" spans="1:10" ht="12.75" customHeight="1">
      <c r="A655" s="148" t="str">
        <f>IF('TRI-2C'!$AM$13="","",'TRI-2C'!$AM$13)</f>
        <v>Practicar la costumbre de ahorrar para ocasiones y casos especiales</v>
      </c>
      <c r="B655" s="149"/>
      <c r="C655" s="149"/>
      <c r="D655" s="150"/>
      <c r="E655" s="150"/>
      <c r="F655" s="126"/>
      <c r="G655" s="122" t="str">
        <f>IF(A655="","",VLOOKUP(J620,'TRI-2C'!$B$18:$FH$61,38,FALSE))</f>
        <v>A+</v>
      </c>
      <c r="H655" s="150"/>
      <c r="I655" s="127" t="str">
        <f t="shared" si="20"/>
        <v>A+</v>
      </c>
      <c r="J655" s="126"/>
    </row>
    <row r="656" spans="1:10" ht="12.75" customHeight="1">
      <c r="A656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656" s="139"/>
      <c r="C656" s="139"/>
      <c r="F656" s="128"/>
      <c r="G656" s="124" t="str">
        <f>IF(A656="","",VLOOKUP(J620,'TRI-2C'!$B$18:$FH$61,39,FALSE))</f>
        <v>A+</v>
      </c>
      <c r="I656" s="125" t="str">
        <f t="shared" si="20"/>
        <v>A+</v>
      </c>
      <c r="J656" s="128"/>
    </row>
    <row r="657" spans="1:10" ht="12.75" customHeight="1">
      <c r="A657" s="165" t="str">
        <f>'BI-1T'!$A$9</f>
        <v>RELACIONES CON EL MEDIO NATURAL Y CULTURAL</v>
      </c>
      <c r="B657" s="149"/>
      <c r="C657" s="149"/>
      <c r="D657" s="150"/>
      <c r="E657" s="150"/>
      <c r="F657" s="126"/>
      <c r="G657" s="122" t="str">
        <f>IF(A657="","",VLOOKUP(J620,'TRI-2C'!$B$18:$FH$61,40,FALSE))</f>
        <v>A+</v>
      </c>
      <c r="H657" s="150"/>
      <c r="I657" s="127"/>
      <c r="J657" s="126"/>
    </row>
    <row r="658" spans="1:10" ht="12.75" customHeight="1">
      <c r="A658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658" s="139"/>
      <c r="C658" s="139"/>
      <c r="F658" s="128"/>
      <c r="G658" s="124" t="str">
        <f>IF(A658="","",VLOOKUP(J620,'TRI-2C'!$B$18:$FH$61,41,FALSE))</f>
        <v>A+</v>
      </c>
      <c r="I658" s="125" t="str">
        <f t="shared" ref="I658:I677" si="21">IF(G658="","",G658)</f>
        <v>A+</v>
      </c>
      <c r="J658" s="128"/>
    </row>
    <row r="659" spans="1:10" ht="12.75" customHeight="1">
      <c r="A659" s="192" t="str">
        <f>IF('TRI-2C'!$AQ$13="","",'TRI-2C'!$AQ$13)</f>
        <v>Construir conexiones emocionales con su contexto natural (plantas, animales, agua, tierra, aire) y social.</v>
      </c>
      <c r="B659" s="154"/>
      <c r="C659" s="154"/>
      <c r="D659" s="154"/>
      <c r="E659" s="154"/>
      <c r="F659" s="155"/>
      <c r="G659" s="122" t="str">
        <f>IF(A659="","",VLOOKUP(J620,'TRI-2C'!$B$18:$FH$61,42,FALSE))</f>
        <v>A+</v>
      </c>
      <c r="H659" s="150"/>
      <c r="I659" s="127" t="str">
        <f t="shared" si="21"/>
        <v>A+</v>
      </c>
      <c r="J659" s="126"/>
    </row>
    <row r="660" spans="1:10" ht="12.75" customHeight="1">
      <c r="A660" s="147" t="str">
        <f>IF('TRI-2C'!$AR$13="","",'TRI-2C'!$AR$13)</f>
        <v>dentificar en las actividades diarias oportunidades para aprovechar los recursos y reducir los residuos para proteger el entorno natural</v>
      </c>
      <c r="B660" s="139"/>
      <c r="C660" s="139"/>
      <c r="F660" s="128"/>
      <c r="G660" s="124" t="str">
        <f>IF(A660="","",VLOOKUP(J620,'TRI-2C'!$B$18:$FH$61,43,FALSE))</f>
        <v>A+</v>
      </c>
      <c r="I660" s="125" t="str">
        <f t="shared" si="21"/>
        <v>A+</v>
      </c>
      <c r="J660" s="128"/>
    </row>
    <row r="661" spans="1:10" ht="12.75" customHeight="1">
      <c r="A661" s="148" t="str">
        <f>IF('TRI-2C'!$AS$13="","",'TRI-2C'!$AS$13)</f>
        <v>Diferenciar entre alimentos nutritivos y no nutritivos identificando los beneficios de una alimentación sana y saludable.</v>
      </c>
      <c r="B661" s="149"/>
      <c r="C661" s="149"/>
      <c r="D661" s="150"/>
      <c r="E661" s="150"/>
      <c r="F661" s="126"/>
      <c r="G661" s="122" t="str">
        <f>IF(A661="","",VLOOKUP(J620,'TRI-2C'!$B$18:$FH$61,44,FALSE))</f>
        <v>A+</v>
      </c>
      <c r="H661" s="150"/>
      <c r="I661" s="127" t="str">
        <f t="shared" si="21"/>
        <v>A+</v>
      </c>
      <c r="J661" s="126"/>
    </row>
    <row r="662" spans="1:10" ht="12.75" customHeight="1">
      <c r="A662" s="147" t="str">
        <f>IF('TRI-2C'!$AT$13="","",'TRI-2C'!$AT$13)</f>
        <v>Diferenciar entre lo que le pertenece, lo que pertenece a los demás y lo que pertenece al grupo o comunidad.</v>
      </c>
      <c r="B662" s="139"/>
      <c r="C662" s="139"/>
      <c r="F662" s="128"/>
      <c r="G662" s="124" t="str">
        <f>IF(A662="","",VLOOKUP(J620,'TRI-2C'!$B$18:$FH$61,45,FALSE))</f>
        <v>A+</v>
      </c>
      <c r="I662" s="125" t="str">
        <f t="shared" si="21"/>
        <v>A+</v>
      </c>
      <c r="J662" s="128"/>
    </row>
    <row r="663" spans="1:10" ht="12.75" customHeight="1">
      <c r="A663" s="148" t="str">
        <f>IF('TRI-2C'!$AU$13="","",'TRI-2C'!$AU$13)</f>
        <v>Diferenciar los seres vivos y elementos no vivos de su entorno explorando su mundo natural.</v>
      </c>
      <c r="B663" s="158"/>
      <c r="C663" s="158"/>
      <c r="D663" s="158"/>
      <c r="E663" s="158"/>
      <c r="F663" s="159"/>
      <c r="G663" s="122" t="str">
        <f>IF(A663="","",VLOOKUP(J620,'TRI-2C'!$B$18:$FH$61,46,FALSE))</f>
        <v>A+</v>
      </c>
      <c r="H663" s="150"/>
      <c r="I663" s="127" t="str">
        <f t="shared" si="21"/>
        <v>A+</v>
      </c>
      <c r="J663" s="126"/>
    </row>
    <row r="664" spans="1:10" ht="12.75" customHeight="1">
      <c r="A664" s="11" t="str">
        <f>IF('TRI-2C'!$AV$13="","",'TRI-2C'!$AV$13)</f>
        <v>Establecer comparaciones entre los elementos del entorno a través de la discriminación sensorial.</v>
      </c>
      <c r="B664" s="156"/>
      <c r="C664" s="156"/>
      <c r="D664" s="156"/>
      <c r="E664" s="156"/>
      <c r="F664" s="157"/>
      <c r="G664" s="124" t="str">
        <f>IF(A664="","",VLOOKUP(J620,'TRI-2C'!$B$18:$FH$61,47,FALSE))</f>
        <v>A+</v>
      </c>
      <c r="I664" s="125" t="str">
        <f t="shared" si="21"/>
        <v>A+</v>
      </c>
      <c r="J664" s="128"/>
    </row>
    <row r="665" spans="1:10" ht="12.75" customHeight="1">
      <c r="A665" s="148" t="str">
        <f>IF('TRI-2C'!$AW$13="","",'TRI-2C'!$AW$13)</f>
        <v>Explorar e identificar los diferentes elementos y fenómenos del entorno natural mediante procesos que propicien la indagación.</v>
      </c>
      <c r="B665" s="149"/>
      <c r="C665" s="149"/>
      <c r="D665" s="150"/>
      <c r="E665" s="150"/>
      <c r="F665" s="126"/>
      <c r="G665" s="122" t="str">
        <f>IF(A665="","",VLOOKUP(J620,'TRI-2C'!$B$18:$FH$61,48,FALSE))</f>
        <v>A+</v>
      </c>
      <c r="H665" s="150"/>
      <c r="I665" s="127" t="str">
        <f t="shared" si="21"/>
        <v>A+</v>
      </c>
      <c r="J665" s="126"/>
    </row>
    <row r="666" spans="1:10" ht="12.75" customHeight="1">
      <c r="A666" s="147" t="str">
        <f>IF('TRI-2C'!$AX$13="","",'TRI-2C'!$AX$13)</f>
        <v>Identificar características de las plantas por su utilidad, estableciendo diferencias entre ellas.</v>
      </c>
      <c r="B666" s="139"/>
      <c r="C666" s="139"/>
      <c r="F666" s="128"/>
      <c r="G666" s="124" t="str">
        <f>IF(A666="","",VLOOKUP(J620,'TRI-2C'!$B$18:$FH$61,49,FALSE))</f>
        <v>A+</v>
      </c>
      <c r="I666" s="125" t="str">
        <f t="shared" si="21"/>
        <v>A+</v>
      </c>
      <c r="J666" s="128"/>
    </row>
    <row r="667" spans="1:10" ht="12.75" customHeight="1">
      <c r="A667" s="148" t="str">
        <f>IF('TRI-2C'!$AY$13="","",'TRI-2C'!$AY$13)</f>
        <v>Identificar las características de los animales domésticos y silvestres estableciendo las diferencias entre ellos.</v>
      </c>
      <c r="B667" s="149"/>
      <c r="C667" s="149"/>
      <c r="D667" s="150"/>
      <c r="E667" s="150"/>
      <c r="F667" s="126"/>
      <c r="G667" s="122" t="str">
        <f>IF(A667="","",VLOOKUP(J620,'TRI-2C'!$B$18:$FH$61,50,FALSE))</f>
        <v>A+</v>
      </c>
      <c r="H667" s="150"/>
      <c r="I667" s="127" t="str">
        <f t="shared" si="21"/>
        <v>A+</v>
      </c>
      <c r="J667" s="126"/>
    </row>
    <row r="668" spans="1:10" ht="12.75" customHeight="1">
      <c r="A668" s="147" t="str">
        <f>IF('TRI-2C'!$AZ$13="","",'TRI-2C'!$AZ$13)</f>
        <v>Identificar las características del mar y reconocerlo como una parte integral del territorio nacional</v>
      </c>
      <c r="B668" s="139"/>
      <c r="C668" s="139"/>
      <c r="F668" s="128"/>
      <c r="G668" s="124" t="str">
        <f>IF(A668="","",VLOOKUP(J620,'TRI-2C'!$B$18:$FH$61,51,FALSE))</f>
        <v>A+</v>
      </c>
      <c r="I668" s="125" t="str">
        <f t="shared" si="21"/>
        <v>A+</v>
      </c>
      <c r="J668" s="128"/>
    </row>
    <row r="669" spans="1:10" ht="12.75" customHeight="1">
      <c r="A669" s="192" t="str">
        <f>IF('TRI-2C'!$BA$13="","",'TRI-2C'!$BA$13)</f>
        <v>Identificar prácticas socioculturales de su localidad demostrando curiosidad ante sus tradiciones.</v>
      </c>
      <c r="B669" s="154"/>
      <c r="C669" s="154"/>
      <c r="D669" s="154"/>
      <c r="E669" s="154"/>
      <c r="F669" s="155"/>
      <c r="G669" s="122" t="str">
        <f>IF(A669="","",VLOOKUP(J620,'TRI-2C'!$B$18:$FH$61,52,FALSE))</f>
        <v>A+</v>
      </c>
      <c r="H669" s="150"/>
      <c r="I669" s="127" t="str">
        <f t="shared" si="21"/>
        <v>A+</v>
      </c>
      <c r="J669" s="126"/>
    </row>
    <row r="670" spans="1:10" ht="12.75" customHeight="1">
      <c r="A670" s="147" t="str">
        <f>IF('TRI-2C'!$BB$13="","",'TRI-2C'!$BB$13)</f>
        <v>Observar el proceso del ciclo vital de las plantas mediante actividades de experimentación.</v>
      </c>
      <c r="B670" s="139"/>
      <c r="C670" s="139"/>
      <c r="F670" s="128"/>
      <c r="G670" s="124" t="str">
        <f>IF(A670="","",VLOOKUP(J620,'TRI-2C'!$B$18:$FH$61,53,FALSE))</f>
        <v>A+</v>
      </c>
      <c r="I670" s="125" t="str">
        <f t="shared" si="21"/>
        <v>A+</v>
      </c>
      <c r="J670" s="128"/>
    </row>
    <row r="671" spans="1:10" ht="12.75" customHeight="1">
      <c r="A671" s="148" t="str">
        <f>IF('TRI-2C'!$BC$13="","",'TRI-2C'!$BC$13)</f>
        <v>Participar en actividades lúdicas para identificar prácticas de movilidad que ayudan a cuidar el planeta</v>
      </c>
      <c r="B671" s="149"/>
      <c r="C671" s="149"/>
      <c r="D671" s="150"/>
      <c r="E671" s="150"/>
      <c r="F671" s="126"/>
      <c r="G671" s="122" t="str">
        <f>IF(A671="","",VLOOKUP(J620,'TRI-2C'!$B$18:$FH$61,54,FALSE))</f>
        <v>A+</v>
      </c>
      <c r="H671" s="150"/>
      <c r="I671" s="127" t="str">
        <f t="shared" si="21"/>
        <v>A+</v>
      </c>
      <c r="J671" s="126"/>
    </row>
    <row r="672" spans="1:10" ht="12.75" customHeight="1">
      <c r="A672" s="147" t="str">
        <f>IF('TRI-2C'!$BD$13="","",'TRI-2C'!$BD$13)</f>
        <v>Participar en algunas prácticas tradicionales de su entorno disfrutando y respetando las diferentes manifestaciones culturales</v>
      </c>
      <c r="B672" s="139"/>
      <c r="C672" s="139"/>
      <c r="F672" s="128"/>
      <c r="G672" s="124" t="str">
        <f>IF(A672="","",VLOOKUP(J620,'TRI-2C'!$B$18:$FH$61,55,FALSE))</f>
        <v>A+</v>
      </c>
      <c r="I672" s="125" t="str">
        <f t="shared" si="21"/>
        <v>A+</v>
      </c>
      <c r="J672" s="128"/>
    </row>
    <row r="673" spans="1:10" ht="12.75" customHeight="1">
      <c r="A673" s="148" t="str">
        <f>IF('TRI-2C'!$BE$13="","",'TRI-2C'!$BE$13)</f>
        <v>Practicar hábitos de cuidado y conservación del medio ambiente que eviten la contaminación del aire, suelo y agua. (D.EIB.10.19.)</v>
      </c>
      <c r="B673" s="158"/>
      <c r="C673" s="158"/>
      <c r="D673" s="158"/>
      <c r="E673" s="158"/>
      <c r="F673" s="159"/>
      <c r="G673" s="122" t="str">
        <f>IF(A673="","",VLOOKUP(J620,'TRI-2C'!$B$18:$FH$61,56,FALSE))</f>
        <v>A+</v>
      </c>
      <c r="H673" s="150"/>
      <c r="I673" s="127" t="str">
        <f t="shared" si="21"/>
        <v>A+</v>
      </c>
      <c r="J673" s="126"/>
    </row>
    <row r="674" spans="1:10" ht="12.75" customHeight="1">
      <c r="A674" s="11" t="str">
        <f>IF('TRI-2C'!$BF$13="","",'TRI-2C'!$BF$13)</f>
        <v>Realizar acciones de cuidado y protección de plantas y animales de su entorno erradicando actitudes de maltrato.</v>
      </c>
      <c r="B674" s="156"/>
      <c r="C674" s="156"/>
      <c r="D674" s="156"/>
      <c r="E674" s="156"/>
      <c r="F674" s="157"/>
      <c r="G674" s="124" t="str">
        <f>IF(A674="","",VLOOKUP(J620,'TRI-2C'!$B$18:$FH$61,57,FALSE))</f>
        <v>A+</v>
      </c>
      <c r="I674" s="125" t="str">
        <f t="shared" si="21"/>
        <v>A+</v>
      </c>
      <c r="J674" s="128"/>
    </row>
    <row r="675" spans="1:10" ht="12.75" customHeight="1">
      <c r="A675" s="148" t="str">
        <f>IF('TRI-2C'!$BG$13="","",'TRI-2C'!$BG$13)</f>
        <v>Reconocer cómo las personas utilizan el dinero en su entorno familiar para satisfacer sus necesidades y deseos</v>
      </c>
      <c r="B675" s="149"/>
      <c r="C675" s="149"/>
      <c r="D675" s="150"/>
      <c r="E675" s="150"/>
      <c r="F675" s="126"/>
      <c r="G675" s="122" t="str">
        <f>IF(A675="","",VLOOKUP(J620,'TRI-2C'!$B$18:$FH$61,58,FALSE))</f>
        <v>A+</v>
      </c>
      <c r="H675" s="150"/>
      <c r="I675" s="127" t="str">
        <f t="shared" si="21"/>
        <v>A+</v>
      </c>
      <c r="J675" s="126"/>
    </row>
    <row r="676" spans="1:10" ht="12.75" customHeight="1">
      <c r="A676" s="147" t="str">
        <f>IF('TRI-2C'!$BH$13="","",'TRI-2C'!$BH$13)</f>
        <v>Reconocer las consecuencias de no cuidar sus pertenencias.</v>
      </c>
      <c r="B676" s="139"/>
      <c r="C676" s="139"/>
      <c r="F676" s="128"/>
      <c r="G676" s="124" t="str">
        <f>IF(A676="","",VLOOKUP(J620,'TRI-2C'!$B$18:$FH$61,59,FALSE))</f>
        <v>A+</v>
      </c>
      <c r="I676" s="125" t="str">
        <f t="shared" si="21"/>
        <v>A+</v>
      </c>
      <c r="J676" s="128"/>
    </row>
    <row r="677" spans="1:10" ht="12.75" customHeight="1">
      <c r="A677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677" s="149"/>
      <c r="C677" s="149"/>
      <c r="D677" s="150"/>
      <c r="E677" s="150"/>
      <c r="F677" s="126"/>
      <c r="G677" s="122" t="str">
        <f>IF(A677="","",VLOOKUP(J620,'TRI-2C'!$B$18:$FH$61,60,FALSE))</f>
        <v>A+</v>
      </c>
      <c r="H677" s="150"/>
      <c r="I677" s="127" t="str">
        <f t="shared" si="21"/>
        <v>A+</v>
      </c>
      <c r="J677" s="126"/>
    </row>
    <row r="678" spans="1:10" ht="12.75" customHeight="1">
      <c r="A678" s="164" t="str">
        <f>'BI-1T'!$A$10</f>
        <v>RELACIONES LOGICAS MATEMATICAS</v>
      </c>
      <c r="B678" s="139"/>
      <c r="C678" s="139"/>
      <c r="F678" s="128"/>
      <c r="G678" s="124" t="str">
        <f>IF(A678="","",VLOOKUP(J620,'TRI-2C'!$B$18:$FH$61,61,FALSE))</f>
        <v>A+</v>
      </c>
      <c r="I678" s="125"/>
      <c r="J678" s="128"/>
    </row>
    <row r="679" spans="1:10" ht="12.75" customHeight="1">
      <c r="A679" s="192" t="str">
        <f>IF('TRI-2C'!$BK$13="","",'TRI-2C'!$BK$13)</f>
        <v>Asociar las formas de los objetos del entorno con figuras geométricas bidimensionales</v>
      </c>
      <c r="B679" s="154"/>
      <c r="C679" s="154"/>
      <c r="D679" s="154"/>
      <c r="E679" s="154"/>
      <c r="F679" s="155"/>
      <c r="G679" s="122" t="str">
        <f>IF(A679="","",VLOOKUP(J620,'TRI-2C'!$B$18:$FH$61,62,FALSE))</f>
        <v>A+</v>
      </c>
      <c r="H679" s="150"/>
      <c r="I679" s="127" t="str">
        <f t="shared" ref="I679:I700" si="22">IF(G679="","",G679)</f>
        <v>A+</v>
      </c>
      <c r="J679" s="126"/>
    </row>
    <row r="680" spans="1:10" ht="12.75" customHeight="1">
      <c r="A680" s="147" t="str">
        <f>IF('TRI-2C'!$BL$13="","",'TRI-2C'!$BL$13)</f>
        <v>Clasificar objetos con dos atributos (tamaño, color o forma).</v>
      </c>
      <c r="B680" s="139"/>
      <c r="C680" s="139"/>
      <c r="F680" s="128"/>
      <c r="G680" s="124" t="str">
        <f>IF(A680="","",VLOOKUP(J620,'TRI-2C'!$B$18:$FH$61,63,FALSE))</f>
        <v>A+</v>
      </c>
      <c r="I680" s="125" t="str">
        <f t="shared" si="22"/>
        <v>A+</v>
      </c>
      <c r="J680" s="128"/>
    </row>
    <row r="681" spans="1:10" ht="12.75" customHeight="1">
      <c r="A681" s="148" t="str">
        <f>IF('TRI-2C'!$BM$13="","",'TRI-2C'!$BM$13)</f>
        <v>Comparar y armar colecciones de más, igual y menos objetos.</v>
      </c>
      <c r="B681" s="149"/>
      <c r="C681" s="149"/>
      <c r="D681" s="150"/>
      <c r="E681" s="150"/>
      <c r="F681" s="126"/>
      <c r="G681" s="122" t="str">
        <f>IF(A681="","",VLOOKUP(J620,'TRI-2C'!$B$18:$FH$61,64,FALSE))</f>
        <v>A+</v>
      </c>
      <c r="H681" s="150"/>
      <c r="I681" s="127" t="str">
        <f t="shared" si="22"/>
        <v>A+</v>
      </c>
      <c r="J681" s="126"/>
    </row>
    <row r="682" spans="1:10" ht="12.75" customHeight="1">
      <c r="A682" s="147" t="str">
        <f>IF('TRI-2C'!$BN$13="","",'TRI-2C'!$BN$13)</f>
        <v>Comparar y ordenar secuencialmente un conjunto pequeño de objetos de acuerdo con su tamaño.</v>
      </c>
      <c r="B682" s="139"/>
      <c r="C682" s="139"/>
      <c r="F682" s="128"/>
      <c r="G682" s="124" t="str">
        <f>IF(A682="","",VLOOKUP(J620,'TRI-2C'!$B$18:$FH$61,65,FALSE))</f>
        <v>A+</v>
      </c>
      <c r="I682" s="125" t="str">
        <f t="shared" si="22"/>
        <v>A+</v>
      </c>
      <c r="J682" s="128"/>
    </row>
    <row r="683" spans="1:10" ht="12.75" customHeight="1">
      <c r="A683" s="148" t="str">
        <f>IF('TRI-2C'!$BO$13="","",'TRI-2C'!$BO$13)</f>
        <v>Comprender la relación de número-cantidad hasta el 10.</v>
      </c>
      <c r="B683" s="158"/>
      <c r="C683" s="158"/>
      <c r="D683" s="158"/>
      <c r="E683" s="158"/>
      <c r="F683" s="159"/>
      <c r="G683" s="122" t="str">
        <f>IF(A683="","",VLOOKUP(J620,'TRI-2C'!$B$18:$FH$61,66,FALSE))</f>
        <v>A+</v>
      </c>
      <c r="H683" s="150"/>
      <c r="I683" s="127" t="str">
        <f t="shared" si="22"/>
        <v>A+</v>
      </c>
      <c r="J683" s="126"/>
    </row>
    <row r="684" spans="1:10" ht="12.75" customHeight="1">
      <c r="A684" s="11" t="str">
        <f>IF('TRI-2C'!$BP$13="","",'TRI-2C'!$BP$13)</f>
        <v>Comprender la relación del numeral (representación simbólica del número) con la cantidad hasta el 5.</v>
      </c>
      <c r="B684" s="156"/>
      <c r="C684" s="156"/>
      <c r="D684" s="156"/>
      <c r="E684" s="156"/>
      <c r="F684" s="157"/>
      <c r="G684" s="124" t="str">
        <f>IF(A684="","",VLOOKUP(J620,'TRI-2C'!$B$18:$FH$61,67,FALSE))</f>
        <v>A+</v>
      </c>
      <c r="I684" s="125" t="str">
        <f t="shared" si="22"/>
        <v>A+</v>
      </c>
      <c r="J684" s="128"/>
    </row>
    <row r="685" spans="1:10" ht="12.75" customHeight="1">
      <c r="A685" s="148" t="str">
        <f>IF('TRI-2C'!$BQ$13="","",'TRI-2C'!$BQ$13)</f>
        <v>Contar oralmente del 1 al 15 con secuencia numérica.</v>
      </c>
      <c r="B685" s="149"/>
      <c r="C685" s="149"/>
      <c r="D685" s="150"/>
      <c r="E685" s="150"/>
      <c r="F685" s="126"/>
      <c r="G685" s="122" t="str">
        <f>IF(A685="","",VLOOKUP(J620,'TRI-2C'!$B$18:$FH$61,68,FALSE))</f>
        <v>A+</v>
      </c>
      <c r="H685" s="150"/>
      <c r="I685" s="127" t="str">
        <f t="shared" si="22"/>
        <v>A+</v>
      </c>
      <c r="J685" s="126"/>
    </row>
    <row r="686" spans="1:10" ht="12.75" customHeight="1">
      <c r="A686" s="147" t="str">
        <f>IF('TRI-2C'!$BR$13="","",'TRI-2C'!$BR$13)</f>
        <v>Continuar y reproducir patrones simples con objetos concretos y representaciones gráficas.</v>
      </c>
      <c r="B686" s="139"/>
      <c r="C686" s="139"/>
      <c r="F686" s="128"/>
      <c r="G686" s="124" t="str">
        <f>IF(A686="","",VLOOKUP(J620,'TRI-2C'!$B$18:$FH$61,69,FALSE))</f>
        <v>A+</v>
      </c>
      <c r="I686" s="125" t="str">
        <f t="shared" si="22"/>
        <v>A+</v>
      </c>
      <c r="J686" s="128"/>
    </row>
    <row r="687" spans="1:10" ht="12.75" customHeight="1">
      <c r="A687" s="148" t="str">
        <f>IF('TRI-2C'!$BS$13="","",'TRI-2C'!$BS$13)</f>
        <v>Establecer la relación de correspondencia entre los elementos de colecciones de objetos.</v>
      </c>
      <c r="B687" s="149"/>
      <c r="C687" s="149"/>
      <c r="D687" s="150"/>
      <c r="E687" s="150"/>
      <c r="F687" s="126"/>
      <c r="G687" s="122" t="str">
        <f>IF(A687="","",VLOOKUP(J620,'TRI-2C'!$B$18:$FH$61,70,FALSE))</f>
        <v>A+</v>
      </c>
      <c r="H687" s="150"/>
      <c r="I687" s="127" t="str">
        <f t="shared" si="22"/>
        <v>A+</v>
      </c>
      <c r="J687" s="126"/>
    </row>
    <row r="688" spans="1:10" ht="12.75" customHeight="1">
      <c r="A688" s="147" t="str">
        <f>IF('TRI-2C'!$BT$13="","",'TRI-2C'!$BT$13)</f>
        <v>Identificar características de mañana, tarde y noche</v>
      </c>
      <c r="B688" s="139"/>
      <c r="C688" s="139"/>
      <c r="F688" s="128"/>
      <c r="G688" s="124" t="str">
        <f>IF(A688="","",VLOOKUP(J620,'TRI-2C'!$B$18:$FH$61,71,FALSE))</f>
        <v>A+</v>
      </c>
      <c r="I688" s="125" t="str">
        <f t="shared" si="22"/>
        <v>A+</v>
      </c>
      <c r="J688" s="128"/>
    </row>
    <row r="689" spans="1:10" ht="12.75" customHeight="1">
      <c r="A689" s="192" t="str">
        <f>IF('TRI-2C'!$BU$13="","",'TRI-2C'!$BU$13)</f>
        <v>Identificar en los objetos las nociones de medida: largo/ corto, grueso/delgado.</v>
      </c>
      <c r="B689" s="154"/>
      <c r="C689" s="154"/>
      <c r="D689" s="154"/>
      <c r="E689" s="154"/>
      <c r="F689" s="155"/>
      <c r="G689" s="122" t="str">
        <f>IF(A689="","",VLOOKUP(J620,'TRI-2C'!$B$18:$FH$61,72,FALSE))</f>
        <v>A+</v>
      </c>
      <c r="H689" s="150"/>
      <c r="I689" s="127" t="str">
        <f t="shared" si="22"/>
        <v>A+</v>
      </c>
      <c r="J689" s="126"/>
    </row>
    <row r="690" spans="1:10" ht="12.75" customHeight="1">
      <c r="A690" s="147" t="str">
        <f>IF('TRI-2C'!$BV$13="","",'TRI-2C'!$BV$13)</f>
        <v>Identificar figuras geométricas básicas: círculo, cuadrado y triángulo en objetos del entorno y en representaciones gráficas.</v>
      </c>
      <c r="B690" s="139"/>
      <c r="C690" s="139"/>
      <c r="F690" s="128"/>
      <c r="G690" s="124" t="str">
        <f>IF(A690="","",VLOOKUP(J620,'TRI-2C'!$B$18:$FH$61,73,FALSE))</f>
        <v>A+</v>
      </c>
      <c r="I690" s="125" t="str">
        <f t="shared" si="22"/>
        <v>A+</v>
      </c>
      <c r="J690" s="128"/>
    </row>
    <row r="691" spans="1:10" ht="12.75" customHeight="1">
      <c r="A691" s="148" t="str">
        <f>IF('TRI-2C'!$BW$13="","",'TRI-2C'!$BW$13)</f>
        <v>Identificar la diferencia entre lo que se desea y lo que se necesita</v>
      </c>
      <c r="B691" s="149"/>
      <c r="C691" s="149"/>
      <c r="D691" s="150"/>
      <c r="E691" s="150"/>
      <c r="F691" s="126"/>
      <c r="G691" s="122" t="str">
        <f>IF(A691="","",VLOOKUP(J620,'TRI-2C'!$B$18:$FH$61,74,FALSE))</f>
        <v>A+</v>
      </c>
      <c r="H691" s="150"/>
      <c r="I691" s="127" t="str">
        <f t="shared" si="22"/>
        <v>A+</v>
      </c>
      <c r="J691" s="126"/>
    </row>
    <row r="692" spans="1:10" ht="12.75" customHeight="1">
      <c r="A692" s="147" t="str">
        <f>IF('TRI-2C'!$BX$13="","",'TRI-2C'!$BX$13)</f>
        <v>Identificar las nociones de tiempo en acciones que siceden antes, ahora y después</v>
      </c>
      <c r="B692" s="139"/>
      <c r="C692" s="139"/>
      <c r="F692" s="128"/>
      <c r="G692" s="124" t="str">
        <f>IF(A692="","",VLOOKUP(J620,'TRI-2C'!$B$18:$FH$61,75,FALSE))</f>
        <v>A+</v>
      </c>
      <c r="I692" s="125" t="str">
        <f t="shared" si="22"/>
        <v>A+</v>
      </c>
      <c r="J692" s="128"/>
    </row>
    <row r="693" spans="1:10" ht="12.75" customHeight="1">
      <c r="A693" s="148" t="str">
        <f>IF('TRI-2C'!$BY$13="","",'TRI-2C'!$BY$13)</f>
        <v>Identificar los números de emergencia a través de actividades lúdicas, y reconocer cuándo pedir ayuda en situaciones sencillas.</v>
      </c>
      <c r="B693" s="158"/>
      <c r="C693" s="158"/>
      <c r="D693" s="158"/>
      <c r="E693" s="158"/>
      <c r="F693" s="159"/>
      <c r="G693" s="122" t="str">
        <f>IF(A693="","",VLOOKUP(J620,'TRI-2C'!$B$18:$FH$61,76,FALSE))</f>
        <v>A+</v>
      </c>
      <c r="H693" s="150"/>
      <c r="I693" s="127" t="str">
        <f t="shared" si="22"/>
        <v>A+</v>
      </c>
      <c r="J693" s="126"/>
    </row>
    <row r="694" spans="1:10" ht="12.75" customHeight="1">
      <c r="A694" s="11" t="str">
        <f>IF('TRI-2C'!$BZ$13="","",'TRI-2C'!$BZ$13)</f>
        <v>Identificar semejanzas y diferencias en objetos del entorno con criterios de forma, color y tamaño</v>
      </c>
      <c r="B694" s="156"/>
      <c r="C694" s="156"/>
      <c r="D694" s="156"/>
      <c r="E694" s="156"/>
      <c r="F694" s="157"/>
      <c r="G694" s="124" t="str">
        <f>IF(A694="","",VLOOKUP(J620,'TRI-2C'!$B$18:$FH$61,77,FALSE))</f>
        <v>A+</v>
      </c>
      <c r="I694" s="125" t="str">
        <f t="shared" si="22"/>
        <v>A+</v>
      </c>
      <c r="J694" s="128"/>
    </row>
    <row r="695" spans="1:10" ht="12.75" customHeight="1">
      <c r="A695" s="148" t="str">
        <f>IF('TRI-2C'!$CA$13="","",'TRI-2C'!$CA$13)</f>
        <v>Ordenar en secuencias lógica sucesos de hasta cinco eventos en representaciones gráficas de sus actividades de la rutina diaria y en escenas de cuentos</v>
      </c>
      <c r="B695" s="149"/>
      <c r="C695" s="149"/>
      <c r="D695" s="150"/>
      <c r="E695" s="150"/>
      <c r="F695" s="126"/>
      <c r="G695" s="122" t="str">
        <f>IF(A695="","",VLOOKUP(J620,'TRI-2C'!$B$18:$FH$61,78,FALSE))</f>
        <v>A+</v>
      </c>
      <c r="H695" s="150"/>
      <c r="I695" s="127" t="str">
        <f t="shared" si="22"/>
        <v>A+</v>
      </c>
      <c r="J695" s="126"/>
    </row>
    <row r="696" spans="1:10" ht="12.75" customHeight="1">
      <c r="A696" s="147" t="str">
        <f>IF('TRI-2C'!$CB$13="","",'TRI-2C'!$CB$13)</f>
        <v>Reconocer billetes y monedas en situaciones de la vida real</v>
      </c>
      <c r="B696" s="139"/>
      <c r="C696" s="139"/>
      <c r="F696" s="128"/>
      <c r="G696" s="124" t="str">
        <f>IF(A696="","",VLOOKUP(J620,'TRI-2C'!$B$18:$FH$61,79,FALSE))</f>
        <v>A+</v>
      </c>
      <c r="I696" s="125" t="str">
        <f t="shared" si="22"/>
        <v>A+</v>
      </c>
      <c r="J696" s="128"/>
    </row>
    <row r="697" spans="1:10" ht="12.75" customHeight="1">
      <c r="A697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697" s="149"/>
      <c r="C697" s="149"/>
      <c r="D697" s="150"/>
      <c r="E697" s="150"/>
      <c r="F697" s="126"/>
      <c r="G697" s="122" t="str">
        <f>IF(A697="","",VLOOKUP(J620,'TRI-2C'!$B$18:$FH$61,80,FALSE))</f>
        <v>A+</v>
      </c>
      <c r="H697" s="150"/>
      <c r="I697" s="127" t="str">
        <f t="shared" si="22"/>
        <v>A+</v>
      </c>
      <c r="J697" s="126"/>
    </row>
    <row r="698" spans="1:10" ht="12.75" customHeight="1">
      <c r="A698" s="147" t="str">
        <f>IF('TRI-2C'!$CD$13="","",'TRI-2C'!$CD$13)</f>
        <v>Reconocer los colores secundarios en objetos e imágenes del entorno.</v>
      </c>
      <c r="B698" s="139"/>
      <c r="C698" s="139"/>
      <c r="F698" s="128"/>
      <c r="G698" s="124" t="str">
        <f>IF(A698="","",VLOOKUP(J620,'TRI-2C'!$B$18:$FH$61,81,FALSE))</f>
        <v>A+</v>
      </c>
      <c r="I698" s="125" t="str">
        <f t="shared" si="22"/>
        <v>A+</v>
      </c>
      <c r="J698" s="128"/>
    </row>
    <row r="699" spans="1:10" ht="12.75" customHeight="1">
      <c r="A699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699" s="154"/>
      <c r="C699" s="154"/>
      <c r="D699" s="154"/>
      <c r="E699" s="154"/>
      <c r="F699" s="155"/>
      <c r="G699" s="122" t="str">
        <f>IF(A699="","",VLOOKUP(J620,'TRI-2C'!$B$18:$FH$61,82,FALSE))</f>
        <v>A+</v>
      </c>
      <c r="H699" s="150"/>
      <c r="I699" s="127" t="str">
        <f t="shared" si="22"/>
        <v>A+</v>
      </c>
      <c r="J699" s="126"/>
    </row>
    <row r="700" spans="1:10" ht="12.75" customHeight="1">
      <c r="A700" s="147" t="str">
        <f>IF('TRI-2C'!$CF$13="","",'TRI-2C'!$CF$13)</f>
        <v>Relacionar las distintas formas de adquirir dinero con el trabajo y el esfuerzo.</v>
      </c>
      <c r="B700" s="139"/>
      <c r="C700" s="139"/>
      <c r="F700" s="128"/>
      <c r="G700" s="124" t="str">
        <f>IF(A700="","",VLOOKUP(J620,'TRI-2C'!$B$18:$FH$61,83,FALSE))</f>
        <v>A+</v>
      </c>
      <c r="I700" s="125" t="str">
        <f t="shared" si="22"/>
        <v>A+</v>
      </c>
      <c r="J700" s="128"/>
    </row>
    <row r="701" spans="1:10" ht="12.75" customHeight="1">
      <c r="A701" s="165" t="str">
        <f>'BI-1T'!$A$11</f>
        <v>COMPRENSIÓN Y EXPRESION DEL LENGUAJE</v>
      </c>
      <c r="B701" s="149"/>
      <c r="C701" s="149"/>
      <c r="D701" s="150"/>
      <c r="E701" s="150"/>
      <c r="F701" s="126"/>
      <c r="G701" s="122" t="str">
        <f>IF(A701="","",VLOOKUP(J620,'TRI-2C'!$B$18:$FH$61,84,FALSE))</f>
        <v>A+</v>
      </c>
      <c r="H701" s="150"/>
      <c r="I701" s="127"/>
      <c r="J701" s="126"/>
    </row>
    <row r="702" spans="1:10" ht="12.75" customHeight="1">
      <c r="A702" s="147" t="str">
        <f>IF('TRI-2C'!$CH$13="","",'TRI-2C'!$CH$13)</f>
        <v>Asociar la imagen de la portada con el título de los cuentos conocidos.</v>
      </c>
      <c r="B702" s="139"/>
      <c r="C702" s="139"/>
      <c r="F702" s="128"/>
      <c r="G702" s="124" t="str">
        <f>IF(A702="","",VLOOKUP(J620,'TRI-2C'!$B$18:$FH$61,85,FALSE))</f>
        <v>B+</v>
      </c>
      <c r="I702" s="125" t="str">
        <f t="shared" ref="I702:I722" si="23">IF(G702="","",G702)</f>
        <v>B+</v>
      </c>
      <c r="J702" s="128"/>
    </row>
    <row r="703" spans="1:10" ht="12.75" customHeight="1">
      <c r="A703" s="148" t="str">
        <f>IF('TRI-2C'!$CI$13="","",'TRI-2C'!$CI$13)</f>
        <v>Colaborar en la creación de textos colectivos con la ayuda del docente.</v>
      </c>
      <c r="B703" s="158"/>
      <c r="C703" s="158"/>
      <c r="D703" s="158"/>
      <c r="E703" s="158"/>
      <c r="F703" s="159"/>
      <c r="G703" s="122" t="str">
        <f>IF(A703="","",VLOOKUP(J620,'TRI-2C'!$B$18:$FH$61,86,FALSE))</f>
        <v>B+</v>
      </c>
      <c r="H703" s="150"/>
      <c r="I703" s="127" t="str">
        <f t="shared" si="23"/>
        <v>B+</v>
      </c>
      <c r="J703" s="126"/>
    </row>
    <row r="704" spans="1:10" ht="12.75" customHeight="1">
      <c r="A704" s="11" t="str">
        <f>IF('TRI-2C'!$CJ$13="","",'TRI-2C'!$CJ$13)</f>
        <v>Comprender el derecho propio y de las otras personas a decir que no como una respuesta válida y respetable.</v>
      </c>
      <c r="B704" s="156"/>
      <c r="C704" s="156"/>
      <c r="D704" s="156"/>
      <c r="E704" s="156"/>
      <c r="F704" s="157"/>
      <c r="G704" s="124" t="str">
        <f>IF(A704="","",VLOOKUP(J620,'TRI-2C'!$B$18:$FH$61,87,FALSE))</f>
        <v>B+</v>
      </c>
      <c r="I704" s="125" t="str">
        <f t="shared" si="23"/>
        <v>B+</v>
      </c>
      <c r="J704" s="128"/>
    </row>
    <row r="705" spans="1:10" ht="12.75" customHeight="1">
      <c r="A705" s="148" t="str">
        <f>IF('TRI-2C'!$CK$13="","",'TRI-2C'!$CK$13)</f>
        <v>Comunicarse a través de dibujos de objetos con detalles que lo vuelven identificables, como representación simbólica de sus ideas.</v>
      </c>
      <c r="B705" s="149"/>
      <c r="C705" s="149"/>
      <c r="D705" s="150"/>
      <c r="E705" s="150"/>
      <c r="F705" s="126"/>
      <c r="G705" s="122" t="str">
        <f>IF(A705="","",VLOOKUP(J620,'TRI-2C'!$B$18:$FH$61,88,FALSE))</f>
        <v>B+</v>
      </c>
      <c r="H705" s="150"/>
      <c r="I705" s="127" t="str">
        <f t="shared" si="23"/>
        <v>B+</v>
      </c>
      <c r="J705" s="126"/>
    </row>
    <row r="706" spans="1:10" ht="12.75" customHeight="1">
      <c r="A706" s="147" t="str">
        <f>IF('TRI-2C'!$CL$13="","",'TRI-2C'!$CL$13)</f>
        <v>Comunicarse incorporando palabras nuevas a su vocabulario en función de los ambientes y experiencias en las que interactúa.</v>
      </c>
      <c r="B706" s="139"/>
      <c r="C706" s="139"/>
      <c r="F706" s="128"/>
      <c r="G706" s="124" t="str">
        <f>IF(A706="","",VLOOKUP(J620,'TRI-2C'!$B$18:$FH$61,89,FALSE))</f>
        <v>B+</v>
      </c>
      <c r="I706" s="125" t="str">
        <f t="shared" si="23"/>
        <v>B+</v>
      </c>
      <c r="J706" s="128"/>
    </row>
    <row r="707" spans="1:10" ht="12.75" customHeight="1">
      <c r="A707" s="148" t="str">
        <f>IF('TRI-2C'!$CM$13="","",'TRI-2C'!$CM$13)</f>
        <v>Contar un cuento en base a sus imágenes a partir de la portada y siguiendo la secuencia de las páginas.</v>
      </c>
      <c r="B707" s="149"/>
      <c r="C707" s="149"/>
      <c r="D707" s="150"/>
      <c r="E707" s="150"/>
      <c r="F707" s="126"/>
      <c r="G707" s="122" t="str">
        <f>IF(A707="","",VLOOKUP(J620,'TRI-2C'!$B$18:$FH$61,90,FALSE))</f>
        <v>B+</v>
      </c>
      <c r="H707" s="150"/>
      <c r="I707" s="127" t="str">
        <f t="shared" si="23"/>
        <v>B+</v>
      </c>
      <c r="J707" s="126"/>
    </row>
    <row r="708" spans="1:10" ht="12.75" customHeight="1">
      <c r="A708" s="147" t="str">
        <f>IF('TRI-2C'!$CN$13="","",'TRI-2C'!$CN$13)</f>
        <v>Describir oralmente imágenes gráficas (pictogramas) y digitales, estructurando oraciones más elaboradas que describan a los objetos que observa.</v>
      </c>
      <c r="B708" s="139"/>
      <c r="C708" s="139"/>
      <c r="F708" s="128"/>
      <c r="G708" s="124" t="str">
        <f>IF(A708="","",VLOOKUP(J620,'TRI-2C'!$B$18:$FH$61,91,FALSE))</f>
        <v>B+</v>
      </c>
      <c r="I708" s="125" t="str">
        <f t="shared" si="23"/>
        <v>B+</v>
      </c>
      <c r="J708" s="128"/>
    </row>
    <row r="709" spans="1:10" ht="12.75" customHeight="1">
      <c r="A709" s="192" t="str">
        <f>IF('TRI-2C'!$CO$13="","",'TRI-2C'!$CO$13)</f>
        <v>Describir oralmente imágenes relacionadas con los derechos de las personas en situación de movilidad</v>
      </c>
      <c r="B709" s="154"/>
      <c r="C709" s="154"/>
      <c r="D709" s="154"/>
      <c r="E709" s="154"/>
      <c r="F709" s="155"/>
      <c r="G709" s="122" t="str">
        <f>IF(A709="","",VLOOKUP(J620,'TRI-2C'!$B$18:$FH$61,92,FALSE))</f>
        <v>B+</v>
      </c>
      <c r="H709" s="150"/>
      <c r="I709" s="127" t="str">
        <f t="shared" si="23"/>
        <v>B+</v>
      </c>
      <c r="J709" s="126"/>
    </row>
    <row r="710" spans="1:10" ht="12.75" customHeight="1">
      <c r="A710" s="147" t="str">
        <f>IF('TRI-2C'!$CP$13="","",'TRI-2C'!$CP$13)</f>
        <v>Expresarse oralmente pronunciando correctamente la mayoría de las palabras puede presentarse dificultades en la pronunciación de s, y la r.</v>
      </c>
      <c r="B710" s="139"/>
      <c r="C710" s="139"/>
      <c r="F710" s="128"/>
      <c r="G710" s="124" t="str">
        <f>IF(A710="","",VLOOKUP(J620,'TRI-2C'!$B$18:$FH$61,93,FALSE))</f>
        <v>B+</v>
      </c>
      <c r="I710" s="125" t="str">
        <f t="shared" si="23"/>
        <v>B+</v>
      </c>
      <c r="J710" s="128"/>
    </row>
    <row r="711" spans="1:10" ht="12.75" customHeight="1">
      <c r="A711" s="148" t="str">
        <f>IF('TRI-2C'!$CQ$13="","",'TRI-2C'!$CQ$13)</f>
        <v>Expresarse utilizando oraciones cortas y completas manteniendo el orden de las palabras.</v>
      </c>
      <c r="B711" s="149"/>
      <c r="C711" s="149"/>
      <c r="D711" s="150"/>
      <c r="E711" s="150"/>
      <c r="F711" s="126"/>
      <c r="G711" s="122" t="str">
        <f>IF(A711="","",VLOOKUP(J620,'TRI-2C'!$B$18:$FH$61,94,FALSE))</f>
        <v>B+</v>
      </c>
      <c r="H711" s="150"/>
      <c r="I711" s="127" t="str">
        <f t="shared" si="23"/>
        <v>B+</v>
      </c>
      <c r="J711" s="126"/>
    </row>
    <row r="712" spans="1:10" ht="12.75" customHeight="1">
      <c r="A712" s="147" t="str">
        <f>IF('TRI-2C'!$CR$13="","",'TRI-2C'!$CR$13)</f>
        <v>Identificar “auditivamente” el fonema (sonido) inicial de las palabras más utilizadas.</v>
      </c>
      <c r="B712" s="139"/>
      <c r="C712" s="139"/>
      <c r="F712" s="128"/>
      <c r="G712" s="124" t="str">
        <f>IF(A712="","",VLOOKUP(J620,'TRI-2C'!$B$18:$FH$61,95,FALSE))</f>
        <v>B+</v>
      </c>
      <c r="I712" s="125" t="str">
        <f t="shared" si="23"/>
        <v>B+</v>
      </c>
      <c r="J712" s="128"/>
    </row>
    <row r="713" spans="1:10" ht="12.75" customHeight="1">
      <c r="A713" s="148" t="str">
        <f>IF('TRI-2C'!$CS$13="","",'TRI-2C'!$CS$13)</f>
        <v>Identificar una persona adulta de confianza para solicitar apoyo al enfrentar desafíos emocionales en situaciones cotidianas del entorno escolar</v>
      </c>
      <c r="B713" s="158"/>
      <c r="C713" s="158"/>
      <c r="D713" s="158"/>
      <c r="E713" s="158"/>
      <c r="F713" s="159"/>
      <c r="G713" s="122" t="str">
        <f>IF(A713="","",VLOOKUP(J620,'TRI-2C'!$B$18:$FH$61,96,FALSE))</f>
        <v>B+</v>
      </c>
      <c r="H713" s="150"/>
      <c r="I713" s="127" t="str">
        <f t="shared" si="23"/>
        <v>B+</v>
      </c>
      <c r="J713" s="126"/>
    </row>
    <row r="714" spans="1:10" ht="12.75" customHeight="1">
      <c r="A714" s="11" t="str">
        <f>IF('TRI-2C'!$CT$13="","",'TRI-2C'!$CT$13)</f>
        <v>Participar en conversaciones más complejas y largas manteniéndose dentro del tema.</v>
      </c>
      <c r="B714" s="156"/>
      <c r="C714" s="156"/>
      <c r="D714" s="156"/>
      <c r="E714" s="156"/>
      <c r="F714" s="157"/>
      <c r="G714" s="124" t="str">
        <f>IF(A714="","",VLOOKUP(J620,'TRI-2C'!$B$18:$FH$61,97,FALSE))</f>
        <v>B+</v>
      </c>
      <c r="I714" s="125" t="str">
        <f t="shared" si="23"/>
        <v>B+</v>
      </c>
      <c r="J714" s="128"/>
    </row>
    <row r="715" spans="1:10" ht="12.75" customHeight="1">
      <c r="A715" s="148" t="str">
        <f>IF('TRI-2C'!$CU$13="","",'TRI-2C'!$CU$13)</f>
        <v>Producir palabras que riman espontáneamente tomado en cuenta los sonidos finales de las mismas.</v>
      </c>
      <c r="B715" s="149"/>
      <c r="C715" s="149"/>
      <c r="D715" s="150"/>
      <c r="E715" s="150"/>
      <c r="F715" s="126"/>
      <c r="G715" s="122" t="str">
        <f>IF(A715="","",VLOOKUP(J620,'TRI-2C'!$B$18:$FH$61,98,FALSE))</f>
        <v>B+</v>
      </c>
      <c r="H715" s="150"/>
      <c r="I715" s="127" t="str">
        <f t="shared" si="23"/>
        <v>B+</v>
      </c>
      <c r="J715" s="126"/>
    </row>
    <row r="716" spans="1:10" ht="12.75" customHeight="1">
      <c r="A716" s="147" t="str">
        <f>IF('TRI-2C'!$CV$13="","",'TRI-2C'!$CV$13)</f>
        <v>Realizar modificaciones del contenido de un cuento relatado por el adulto, cambiando partes del él como: acciones y final.</v>
      </c>
      <c r="B716" s="139"/>
      <c r="C716" s="139"/>
      <c r="F716" s="128"/>
      <c r="G716" s="124" t="str">
        <f>IF(A716="","",VLOOKUP(J620,'TRI-2C'!$B$18:$FH$61,99,FALSE))</f>
        <v>B+</v>
      </c>
      <c r="I716" s="125" t="str">
        <f t="shared" si="23"/>
        <v>B+</v>
      </c>
      <c r="J716" s="128"/>
    </row>
    <row r="717" spans="1:10" ht="12.75" customHeight="1">
      <c r="A717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717" s="149"/>
      <c r="C717" s="149"/>
      <c r="D717" s="150"/>
      <c r="E717" s="150"/>
      <c r="F717" s="126"/>
      <c r="G717" s="122" t="str">
        <f>IF(A717="","",VLOOKUP(J620,'TRI-2C'!$B$18:$FH$61,100,FALSE))</f>
        <v>B+</v>
      </c>
      <c r="H717" s="150"/>
      <c r="I717" s="127" t="str">
        <f t="shared" si="23"/>
        <v>B+</v>
      </c>
      <c r="J717" s="126"/>
    </row>
    <row r="718" spans="1:10" ht="12.75" customHeight="1">
      <c r="A718" s="147" t="str">
        <f>IF('TRI-2C'!$CX$13="","",'TRI-2C'!$CX$13)</f>
        <v>Reconocer etiquetas y rótulos de su entorno inmediato y los “lee”.</v>
      </c>
      <c r="B718" s="139"/>
      <c r="C718" s="139"/>
      <c r="F718" s="128"/>
      <c r="G718" s="124" t="str">
        <f>IF(A718="","",VLOOKUP(J620,'TRI-2C'!$B$18:$FH$61,101,FALSE))</f>
        <v>B+</v>
      </c>
      <c r="I718" s="125" t="str">
        <f t="shared" si="23"/>
        <v>B+</v>
      </c>
      <c r="J718" s="128"/>
    </row>
    <row r="719" spans="1:10" ht="12.75" customHeight="1">
      <c r="A719" s="192" t="str">
        <f>IF('TRI-2C'!$CY$13="","",'TRI-2C'!$CY$13)</f>
        <v>Relatar cuentos, narrados por el adulto, manteniendo la secuencia, sin la ayuda del paratexto.</v>
      </c>
      <c r="B719" s="154"/>
      <c r="C719" s="154"/>
      <c r="D719" s="154"/>
      <c r="E719" s="154"/>
      <c r="F719" s="155"/>
      <c r="G719" s="122" t="str">
        <f>IF(A719="","",VLOOKUP(J620,'TRI-2C'!$B$18:$FH$61,102,FALSE))</f>
        <v>B+</v>
      </c>
      <c r="H719" s="150"/>
      <c r="I719" s="127" t="str">
        <f t="shared" si="23"/>
        <v>B+</v>
      </c>
      <c r="J719" s="126"/>
    </row>
    <row r="720" spans="1:10" ht="12.75" customHeight="1">
      <c r="A720" s="147" t="str">
        <f>IF('TRI-2C'!$CZ$13="","",'TRI-2C'!$CZ$13)</f>
        <v>Reproducir trabalenguas sencillos, adivinanzas, canciones y poemas cortos, mejorando su pronunciación y potenciando su capacidad imaginativa.</v>
      </c>
      <c r="B720" s="139"/>
      <c r="C720" s="139"/>
      <c r="F720" s="128"/>
      <c r="G720" s="124" t="str">
        <f>IF(A720="","",VLOOKUP(J620,'TRI-2C'!$B$18:$FH$61,103,FALSE))</f>
        <v>B+</v>
      </c>
      <c r="I720" s="125" t="str">
        <f t="shared" si="23"/>
        <v>B+</v>
      </c>
      <c r="J720" s="128"/>
    </row>
    <row r="721" spans="1:10" ht="12.75" customHeight="1">
      <c r="A721" s="148" t="str">
        <f>IF('TRI-2C'!$DA$13="","",'TRI-2C'!$DA$13)</f>
        <v>Responder preguntas sobre un texto narrado por el adulto, relacionadas a los personajes y acciones principales.</v>
      </c>
      <c r="B721" s="149"/>
      <c r="C721" s="149"/>
      <c r="D721" s="150"/>
      <c r="E721" s="150"/>
      <c r="F721" s="126"/>
      <c r="G721" s="122" t="str">
        <f>IF(A721="","",VLOOKUP(J620,'TRI-2C'!$B$18:$FH$61,104,FALSE))</f>
        <v>B+</v>
      </c>
      <c r="H721" s="150"/>
      <c r="I721" s="127" t="str">
        <f t="shared" si="23"/>
        <v>B+</v>
      </c>
      <c r="J721" s="126"/>
    </row>
    <row r="722" spans="1:10" ht="12.75" customHeight="1">
      <c r="A722" s="147" t="str">
        <f>IF('TRI-2C'!$DB$13="","",'TRI-2C'!$DB$13)</f>
        <v>Seguir instrucciones sencillas que involucren la ejecución de tres o más actividades</v>
      </c>
      <c r="B722" s="139"/>
      <c r="C722" s="139"/>
      <c r="F722" s="128"/>
      <c r="G722" s="124" t="str">
        <f>IF(A722="","",VLOOKUP(J620,'TRI-2C'!$B$18:$FH$61,105,FALSE))</f>
        <v>B+</v>
      </c>
      <c r="I722" s="125" t="str">
        <f t="shared" si="23"/>
        <v>B+</v>
      </c>
      <c r="J722" s="128"/>
    </row>
    <row r="723" spans="1:10" ht="12.75" customHeight="1">
      <c r="A723" s="165" t="str">
        <f>'BI-1T'!$A$12</f>
        <v>EXPRESIÓN ARTISTICA</v>
      </c>
      <c r="B723" s="158"/>
      <c r="C723" s="158"/>
      <c r="D723" s="158"/>
      <c r="E723" s="158"/>
      <c r="F723" s="159"/>
      <c r="G723" s="122" t="str">
        <f>IF(A723="","",VLOOKUP(J620,'TRI-2C'!$B$18:$FH$61,106,FALSE))</f>
        <v>B+</v>
      </c>
      <c r="H723" s="150"/>
      <c r="I723" s="127"/>
      <c r="J723" s="126"/>
    </row>
    <row r="724" spans="1:10" ht="12.75" customHeight="1">
      <c r="A724" s="11" t="str">
        <f>IF('TRI-2C'!$DD$13="","",'TRI-2C'!$DD$13)</f>
        <v>Cantar canciones siguiendo el ritmo y coordinando con las expresiones de su cuerpo.</v>
      </c>
      <c r="B724" s="156"/>
      <c r="C724" s="156"/>
      <c r="D724" s="156"/>
      <c r="E724" s="156"/>
      <c r="F724" s="157"/>
      <c r="G724" s="124" t="str">
        <f>IF(A724="","",VLOOKUP(J620,'TRI-2C'!$B$18:$FH$61,107,FALSE))</f>
        <v>A+</v>
      </c>
      <c r="I724" s="125" t="str">
        <f t="shared" ref="I724:I734" si="24">IF(G724="","",G724)</f>
        <v>A+</v>
      </c>
      <c r="J724" s="128"/>
    </row>
    <row r="725" spans="1:10" ht="12.75" customHeight="1">
      <c r="A725" s="148" t="str">
        <f>IF('TRI-2C'!$DE$13="","",'TRI-2C'!$DE$13)</f>
        <v>Comunicar de manera escrita sus ideas intentando imitar letras o formas parecidas a letras.</v>
      </c>
      <c r="B725" s="149"/>
      <c r="C725" s="149"/>
      <c r="D725" s="150"/>
      <c r="E725" s="150"/>
      <c r="F725" s="126"/>
      <c r="G725" s="122" t="str">
        <f>IF(A725="","",VLOOKUP(J620,'TRI-2C'!$B$18:$FH$61,108,FALSE))</f>
        <v>A+</v>
      </c>
      <c r="H725" s="150"/>
      <c r="I725" s="127" t="str">
        <f t="shared" si="24"/>
        <v>A+</v>
      </c>
      <c r="J725" s="126"/>
    </row>
    <row r="726" spans="1:10" ht="12.75" customHeight="1">
      <c r="A726" s="147" t="str">
        <f>IF('TRI-2C'!$DF$13="","",'TRI-2C'!$DF$13)</f>
        <v>Ejecutar patrones de más de dos ritmos con partes del cuerpo y elementos o instrumentos sonoros.</v>
      </c>
      <c r="B726" s="139"/>
      <c r="C726" s="139"/>
      <c r="F726" s="128"/>
      <c r="G726" s="124" t="str">
        <f>IF(A726="","",VLOOKUP(J620,'TRI-2C'!$B$18:$FH$61,109,FALSE))</f>
        <v>A+</v>
      </c>
      <c r="I726" s="125" t="str">
        <f t="shared" si="24"/>
        <v>A+</v>
      </c>
      <c r="J726" s="128"/>
    </row>
    <row r="727" spans="1:10" ht="12.75" customHeight="1">
      <c r="A727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727" s="149"/>
      <c r="C727" s="149"/>
      <c r="D727" s="150"/>
      <c r="E727" s="150"/>
      <c r="F727" s="126"/>
      <c r="G727" s="122" t="str">
        <f>IF(A727="","",VLOOKUP(J620,'TRI-2C'!$B$18:$FH$61,110,FALSE))</f>
        <v>A+</v>
      </c>
      <c r="H727" s="150"/>
      <c r="I727" s="127" t="str">
        <f t="shared" si="24"/>
        <v>A+</v>
      </c>
      <c r="J727" s="126"/>
    </row>
    <row r="728" spans="1:10" ht="12.75" customHeight="1">
      <c r="A728" s="147" t="str">
        <f>IF('TRI-2C'!$DH$13="","",'TRI-2C'!$DH$13)</f>
        <v>Expresar su opinión al observar una obra artística relacionada a la plástica o a la escultura.</v>
      </c>
      <c r="B728" s="139"/>
      <c r="C728" s="139"/>
      <c r="F728" s="128"/>
      <c r="G728" s="124" t="str">
        <f>IF(A728="","",VLOOKUP(J620,'TRI-2C'!$B$18:$FH$61,111,FALSE))</f>
        <v>A+</v>
      </c>
      <c r="I728" s="125" t="str">
        <f t="shared" si="24"/>
        <v>A+</v>
      </c>
      <c r="J728" s="128"/>
    </row>
    <row r="729" spans="1:10" ht="12.75" customHeight="1">
      <c r="A729" s="192" t="str">
        <f>IF('TRI-2C'!$DI$13="","",'TRI-2C'!$DI$13)</f>
        <v>Expresar sus vivencias y experiencias a través del dibujo libre.</v>
      </c>
      <c r="B729" s="154"/>
      <c r="C729" s="154"/>
      <c r="D729" s="154"/>
      <c r="E729" s="154"/>
      <c r="F729" s="155"/>
      <c r="G729" s="122" t="str">
        <f>IF(A729="","",VLOOKUP(J620,'TRI-2C'!$B$18:$FH$61,112,FALSE))</f>
        <v>A+</v>
      </c>
      <c r="H729" s="150"/>
      <c r="I729" s="127" t="str">
        <f t="shared" si="24"/>
        <v>A+</v>
      </c>
      <c r="J729" s="126"/>
    </row>
    <row r="730" spans="1:10" ht="12.75" customHeight="1">
      <c r="A730" s="147" t="str">
        <f>IF('TRI-2C'!$DJ$13="","",'TRI-2C'!$DJ$13)</f>
        <v>Mantener el ritmo y las secuencias de pasos sencillos durante la ejecución de coreografías.</v>
      </c>
      <c r="B730" s="139"/>
      <c r="C730" s="139"/>
      <c r="F730" s="128"/>
      <c r="G730" s="124" t="str">
        <f>IF(A730="","",VLOOKUP(J620,'TRI-2C'!$B$18:$FH$61,113,FALSE))</f>
        <v>A+</v>
      </c>
      <c r="I730" s="125" t="str">
        <f t="shared" si="24"/>
        <v>A+</v>
      </c>
      <c r="J730" s="128"/>
    </row>
    <row r="731" spans="1:10" ht="12.75" customHeight="1">
      <c r="A731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731" s="149"/>
      <c r="C731" s="149"/>
      <c r="D731" s="150"/>
      <c r="E731" s="150"/>
      <c r="F731" s="126"/>
      <c r="G731" s="122" t="str">
        <f>IF(A731="","",VLOOKUP(J620,'TRI-2C'!$B$18:$FH$61,114,FALSE))</f>
        <v>A+</v>
      </c>
      <c r="H731" s="150"/>
      <c r="I731" s="127" t="str">
        <f t="shared" si="24"/>
        <v>A+</v>
      </c>
      <c r="J731" s="126"/>
    </row>
    <row r="732" spans="1:10" ht="12.75" customHeight="1">
      <c r="A732" s="147" t="str">
        <f>IF('TRI-2C'!$DL$13="","",'TRI-2C'!$DL$13)</f>
        <v>Participar en dramatizaciones, asumiendo roles de diferentes personas del entorno y de personajes de cuentos e historietas.</v>
      </c>
      <c r="B732" s="139"/>
      <c r="C732" s="139"/>
      <c r="F732" s="128"/>
      <c r="G732" s="124" t="str">
        <f>IF(A732="","",VLOOKUP(J620,'TRI-2C'!$B$18:$FH$61,115,FALSE))</f>
        <v>A+</v>
      </c>
      <c r="I732" s="125" t="str">
        <f t="shared" si="24"/>
        <v>A+</v>
      </c>
      <c r="J732" s="128"/>
    </row>
    <row r="733" spans="1:10" ht="12.75" customHeight="1">
      <c r="A733" s="148" t="str">
        <f>IF('TRI-2C'!$DM$13="","",'TRI-2C'!$DM$13)</f>
        <v>Participar en rondas populares, bailes y juegos tradicionales, asumiendo los roles y respetando las reglas.</v>
      </c>
      <c r="B733" s="158"/>
      <c r="C733" s="158"/>
      <c r="D733" s="158"/>
      <c r="E733" s="158"/>
      <c r="F733" s="159"/>
      <c r="G733" s="122" t="str">
        <f>IF(A733="","",VLOOKUP(J620,'TRI-2C'!$B$18:$FH$61,116,FALSE))</f>
        <v>A+</v>
      </c>
      <c r="H733" s="150"/>
      <c r="I733" s="127" t="str">
        <f t="shared" si="24"/>
        <v>A+</v>
      </c>
      <c r="J733" s="126"/>
    </row>
    <row r="734" spans="1:10" ht="12.75" customHeight="1">
      <c r="A734" s="11" t="str">
        <f>IF('TRI-2C'!$DN$13="","",'TRI-2C'!$DN$13)</f>
        <v>Realizar actividades creativas utilizando las técnicas grafo plásticas con variedad de materiales.</v>
      </c>
      <c r="B734" s="156"/>
      <c r="C734" s="156"/>
      <c r="D734" s="156"/>
      <c r="E734" s="156"/>
      <c r="F734" s="157"/>
      <c r="G734" s="124" t="str">
        <f>IF(A734="","",VLOOKUP(J620,'TRI-2C'!$B$18:$FH$61,117,FALSE))</f>
        <v>A+</v>
      </c>
      <c r="I734" s="125" t="str">
        <f t="shared" si="24"/>
        <v>A+</v>
      </c>
      <c r="J734" s="128"/>
    </row>
    <row r="735" spans="1:10" ht="12.75" customHeight="1">
      <c r="A735" s="165" t="str">
        <f>'BI-1T'!$A$13</f>
        <v>EXPRESION CORPORAL Y MOTRICIDAD</v>
      </c>
      <c r="B735" s="149"/>
      <c r="C735" s="149"/>
      <c r="D735" s="150"/>
      <c r="E735" s="150"/>
      <c r="F735" s="126"/>
      <c r="G735" s="122" t="str">
        <f>IF(A735="","",VLOOKUP(J620,'TRI-2C'!$B$18:$FH$61,118,FALSE))</f>
        <v>A+</v>
      </c>
      <c r="H735" s="150"/>
      <c r="I735" s="127"/>
      <c r="J735" s="126"/>
    </row>
    <row r="736" spans="1:10" ht="12.75" customHeight="1">
      <c r="A736" s="147" t="str">
        <f>IF('TRI-2C'!$DP$13="","",'TRI-2C'!$DP$13)</f>
        <v>Caminar y correr con soltura y seguridad manteniendo el equilibrio a diferentes distancias, orientaciones y ritmos en espacios parciales.</v>
      </c>
      <c r="B736" s="139"/>
      <c r="C736" s="139"/>
      <c r="F736" s="128"/>
      <c r="G736" s="124" t="str">
        <f>IF(A736="","",VLOOKUP(J620,'TRI-2C'!$B$18:$FH$61,119,FALSE))</f>
        <v>B+</v>
      </c>
      <c r="I736" s="125" t="str">
        <f t="shared" ref="I736:I763" si="25">IF(G736="","",G736)</f>
        <v>B+</v>
      </c>
      <c r="J736" s="128"/>
    </row>
    <row r="737" spans="1:10" ht="12.75" customHeight="1">
      <c r="A737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737" s="149"/>
      <c r="C737" s="149"/>
      <c r="D737" s="150"/>
      <c r="E737" s="150"/>
      <c r="F737" s="126"/>
      <c r="G737" s="122" t="str">
        <f>IF(A737="","",VLOOKUP(J620,'TRI-2C'!$B$18:$FH$61,120,FALSE))</f>
        <v>B+</v>
      </c>
      <c r="H737" s="150"/>
      <c r="I737" s="127" t="str">
        <f t="shared" si="25"/>
        <v>B+</v>
      </c>
      <c r="J737" s="126"/>
    </row>
    <row r="738" spans="1:10" ht="12.75" customHeight="1">
      <c r="A738" s="147" t="str">
        <f>IF('TRI-2C'!$DR$13="","",'TRI-2C'!$DR$13)</f>
        <v>Discriminar sonidos onomatopéyicos y diferencia los sonidos naturales de los artificiales</v>
      </c>
      <c r="B738" s="139"/>
      <c r="C738" s="139"/>
      <c r="F738" s="128"/>
      <c r="G738" s="124" t="str">
        <f>IF(A738="","",VLOOKUP(J620,'TRI-2C'!$B$18:$FH$61,121,FALSE))</f>
        <v>A+</v>
      </c>
      <c r="I738" s="125" t="str">
        <f t="shared" si="25"/>
        <v>A+</v>
      </c>
      <c r="J738" s="128"/>
    </row>
    <row r="739" spans="1:10" ht="12.75" customHeight="1">
      <c r="A739" s="192" t="str">
        <f>IF('TRI-2C'!$DS$13="","",'TRI-2C'!$DS$13)</f>
        <v>Ejecutar actividades coordinadamente y con un control adecuado de fuerza y tonicidad muscular como: lanzar, atrapar y patear objetos y pelotas.</v>
      </c>
      <c r="B739" s="154"/>
      <c r="C739" s="154"/>
      <c r="D739" s="154"/>
      <c r="E739" s="154"/>
      <c r="F739" s="155"/>
      <c r="G739" s="122" t="str">
        <f>IF(A739="","",VLOOKUP(J620,'TRI-2C'!$B$18:$FH$61,122,FALSE))</f>
        <v>B+</v>
      </c>
      <c r="H739" s="150"/>
      <c r="I739" s="127" t="str">
        <f t="shared" si="25"/>
        <v>B+</v>
      </c>
      <c r="J739" s="126"/>
    </row>
    <row r="740" spans="1:10" ht="12.75" customHeight="1">
      <c r="A740" s="147" t="str">
        <f>IF('TRI-2C'!$DT$13="","",'TRI-2C'!$DT$13)</f>
        <v>Emplear su lado dominante en la realización de la mayoría de las actividades que utilice la mano, ojo y pie.</v>
      </c>
      <c r="B740" s="139"/>
      <c r="C740" s="139"/>
      <c r="F740" s="128"/>
      <c r="G740" s="124" t="str">
        <f>IF(A740="","",VLOOKUP(J620,'TRI-2C'!$B$18:$FH$61,123,FALSE))</f>
        <v>A+</v>
      </c>
      <c r="I740" s="125" t="str">
        <f t="shared" si="25"/>
        <v>A+</v>
      </c>
      <c r="J740" s="128"/>
    </row>
    <row r="741" spans="1:10" ht="12.75" customHeight="1">
      <c r="A741" s="148" t="str">
        <f>IF('TRI-2C'!$DU$13="","",'TRI-2C'!$DU$13)</f>
        <v>Galopar y salticar coordinadamente con obstáculos ejecutando circuitos.</v>
      </c>
      <c r="B741" s="149"/>
      <c r="C741" s="149"/>
      <c r="D741" s="150"/>
      <c r="E741" s="150"/>
      <c r="F741" s="126"/>
      <c r="G741" s="122" t="str">
        <f>IF(A741="","",VLOOKUP(J620,'TRI-2C'!$B$18:$FH$61,124,FALSE))</f>
        <v>B+</v>
      </c>
      <c r="H741" s="150"/>
      <c r="I741" s="127" t="str">
        <f t="shared" si="25"/>
        <v>B+</v>
      </c>
      <c r="J741" s="126"/>
    </row>
    <row r="742" spans="1:10" ht="12.75" customHeight="1">
      <c r="A742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742" s="139"/>
      <c r="C742" s="139"/>
      <c r="F742" s="128"/>
      <c r="G742" s="124" t="str">
        <f>IF(A742="","",VLOOKUP(J620,'TRI-2C'!$B$18:$FH$61,125,FALSE))</f>
        <v>A+</v>
      </c>
      <c r="I742" s="125" t="str">
        <f t="shared" si="25"/>
        <v>A+</v>
      </c>
      <c r="J742" s="128"/>
    </row>
    <row r="743" spans="1:10" ht="12.75" customHeight="1">
      <c r="A743" s="148" t="str">
        <f>IF('TRI-2C'!$DW$13="","",'TRI-2C'!$DW$13)</f>
        <v>Mantener el equilibro al caminar sobre líneas rectas, curvas y quebradas con altura (aprox. 20 cm) logrando un adecuado control postural.</v>
      </c>
      <c r="B743" s="158"/>
      <c r="C743" s="158"/>
      <c r="D743" s="158"/>
      <c r="E743" s="158"/>
      <c r="F743" s="159"/>
      <c r="G743" s="122" t="str">
        <f>IF(A743="","",VLOOKUP(J620,'TRI-2C'!$B$18:$FH$61,126,FALSE))</f>
        <v>B+</v>
      </c>
      <c r="H743" s="150"/>
      <c r="I743" s="127" t="str">
        <f t="shared" si="25"/>
        <v>B+</v>
      </c>
      <c r="J743" s="126"/>
    </row>
    <row r="744" spans="1:10" ht="12.75" customHeight="1">
      <c r="A744" s="11" t="str">
        <f>IF('TRI-2C'!$DX$13="","",'TRI-2C'!$DX$13)</f>
        <v>Mantener un adecuado control postural en diferentes posiciones del cuerpo y en desplazamientos.</v>
      </c>
      <c r="B744" s="156"/>
      <c r="C744" s="156"/>
      <c r="D744" s="156"/>
      <c r="E744" s="156"/>
      <c r="F744" s="157"/>
      <c r="G744" s="124" t="str">
        <f>IF(A744="","",VLOOKUP(J620,'TRI-2C'!$B$18:$FH$61,127,FALSE))</f>
        <v>B+</v>
      </c>
      <c r="I744" s="125" t="str">
        <f t="shared" si="25"/>
        <v>B+</v>
      </c>
      <c r="J744" s="128"/>
    </row>
    <row r="745" spans="1:10" ht="12.75" customHeight="1">
      <c r="A745" s="148" t="str">
        <f>IF('TRI-2C'!$DY$13="","",'TRI-2C'!$DY$13)</f>
        <v>Orientarse en el espacio realizando desplazamientos en función de consignas dadas con las nociones: entre, adelante-atrás, junto a, cerca-lejos</v>
      </c>
      <c r="B745" s="149"/>
      <c r="C745" s="149"/>
      <c r="D745" s="150"/>
      <c r="E745" s="150"/>
      <c r="F745" s="126"/>
      <c r="G745" s="122" t="str">
        <f>IF(A745="","",VLOOKUP(J620,'TRI-2C'!$B$18:$FH$61,128,FALSE))</f>
        <v>A+</v>
      </c>
      <c r="H745" s="150"/>
      <c r="I745" s="127" t="str">
        <f t="shared" si="25"/>
        <v>A+</v>
      </c>
      <c r="J745" s="126"/>
    </row>
    <row r="746" spans="1:10" ht="12.75" customHeight="1">
      <c r="A746" s="147" t="str">
        <f>IF('TRI-2C'!$DZ$13="","",'TRI-2C'!$DZ$13)</f>
        <v>Realiza varios movimientos y desplazamientos combinados a diferentes velocidades (rápido, lento), duración (largos y corto).</v>
      </c>
      <c r="B746" s="139"/>
      <c r="C746" s="139"/>
      <c r="F746" s="128"/>
      <c r="G746" s="124" t="str">
        <f>IF(A746="","",VLOOKUP(J620,'TRI-2C'!$B$18:$FH$61,129,FALSE))</f>
        <v>A+</v>
      </c>
      <c r="I746" s="125" t="str">
        <f t="shared" si="25"/>
        <v>A+</v>
      </c>
      <c r="J746" s="128"/>
    </row>
    <row r="747" spans="1:10" ht="12.75" customHeight="1">
      <c r="A747" s="148" t="str">
        <f>IF('TRI-2C'!$EA$13="","",'TRI-2C'!$EA$13)</f>
        <v>Realizar actividades de coordinación visomotriz con niveles de dificultad creciente en el tamaño y tipo de materiales.</v>
      </c>
      <c r="B747" s="149"/>
      <c r="C747" s="149"/>
      <c r="D747" s="150"/>
      <c r="E747" s="150"/>
      <c r="F747" s="126"/>
      <c r="G747" s="122" t="str">
        <f>IF(A747="","",VLOOKUP(J620,'TRI-2C'!$B$18:$FH$61,130,FALSE))</f>
        <v>A+</v>
      </c>
      <c r="H747" s="150"/>
      <c r="I747" s="127" t="str">
        <f t="shared" si="25"/>
        <v>A+</v>
      </c>
      <c r="J747" s="126"/>
    </row>
    <row r="748" spans="1:10" ht="12.75" customHeight="1">
      <c r="A748" s="147" t="str">
        <f>IF('TRI-2C'!$EB$13="","",'TRI-2C'!$EB$13)</f>
        <v>Realizar desplazamientos y movimientos combinados utilizando el espacio total y parcial a diferentes distancias (largas-cortas)</v>
      </c>
      <c r="B748" s="139"/>
      <c r="C748" s="139"/>
      <c r="F748" s="128"/>
      <c r="G748" s="124" t="str">
        <f>IF(A748="","",VLOOKUP(J620,'TRI-2C'!$B$18:$FH$61,131,FALSE))</f>
        <v>A+</v>
      </c>
      <c r="I748" s="125" t="str">
        <f t="shared" si="25"/>
        <v>A+</v>
      </c>
      <c r="J748" s="128"/>
    </row>
    <row r="749" spans="1:10" ht="12.75" customHeight="1">
      <c r="A749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749" s="154"/>
      <c r="C749" s="154"/>
      <c r="D749" s="154"/>
      <c r="E749" s="154"/>
      <c r="F749" s="155"/>
      <c r="G749" s="122" t="str">
        <f>IF(A749="","",VLOOKUP(J620,'TRI-2C'!$B$18:$FH$61,132,FALSE))</f>
        <v>A+</v>
      </c>
      <c r="H749" s="150"/>
      <c r="I749" s="127" t="str">
        <f t="shared" si="25"/>
        <v>A+</v>
      </c>
      <c r="J749" s="126"/>
    </row>
    <row r="750" spans="1:10" ht="12.75" customHeight="1">
      <c r="A750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750" s="139"/>
      <c r="C750" s="139"/>
      <c r="F750" s="128"/>
      <c r="G750" s="124" t="str">
        <f>IF(A750="","",VLOOKUP(J620,'TRI-2C'!$B$18:$FH$61,133,FALSE))</f>
        <v>A+</v>
      </c>
      <c r="I750" s="125" t="str">
        <f t="shared" si="25"/>
        <v>A+</v>
      </c>
      <c r="J750" s="128"/>
    </row>
    <row r="751" spans="1:10" ht="12.75" customHeight="1">
      <c r="A751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751" s="149"/>
      <c r="C751" s="149"/>
      <c r="D751" s="150"/>
      <c r="E751" s="150"/>
      <c r="F751" s="126"/>
      <c r="G751" s="122" t="str">
        <f>IF(A751="","",VLOOKUP(J620,'TRI-2C'!$B$18:$FH$61,134,FALSE))</f>
        <v>A+</v>
      </c>
      <c r="H751" s="150"/>
      <c r="I751" s="127" t="str">
        <f t="shared" si="25"/>
        <v>A+</v>
      </c>
      <c r="J751" s="126"/>
    </row>
    <row r="752" spans="1:10" ht="12.75" customHeight="1">
      <c r="A752" s="147" t="str">
        <f>IF('TRI-2C'!$EF$13="","",'TRI-2C'!$EF$13)</f>
        <v>Realizar movimientos diferenciados con los lados laterales del cuerpo (un lado y otro lado).</v>
      </c>
      <c r="B752" s="139"/>
      <c r="C752" s="139"/>
      <c r="F752" s="128"/>
      <c r="G752" s="124" t="str">
        <f>IF(A752="","",VLOOKUP(J620,'TRI-2C'!$B$18:$FH$61,135,FALSE))</f>
        <v>A+</v>
      </c>
      <c r="I752" s="125" t="str">
        <f t="shared" si="25"/>
        <v>A+</v>
      </c>
      <c r="J752" s="128"/>
    </row>
    <row r="753" spans="1:10" ht="12.75" customHeight="1">
      <c r="A753" s="148" t="str">
        <f>IF('TRI-2C'!$EG$13="","",'TRI-2C'!$EG$13)</f>
        <v>Realizar movimientos para la coordinación de ojo y pie como: patear pelotas hacia un punto fijo determinado.</v>
      </c>
      <c r="B753" s="158"/>
      <c r="C753" s="158"/>
      <c r="D753" s="158"/>
      <c r="E753" s="158"/>
      <c r="F753" s="159"/>
      <c r="G753" s="122" t="str">
        <f>IF(A753="","",VLOOKUP(J620,'TRI-2C'!$B$18:$FH$61,136,FALSE))</f>
        <v>A+</v>
      </c>
      <c r="H753" s="150"/>
      <c r="I753" s="127" t="str">
        <f t="shared" si="25"/>
        <v>A+</v>
      </c>
      <c r="J753" s="126"/>
    </row>
    <row r="754" spans="1:10" ht="12.75" customHeight="1">
      <c r="A754" s="11" t="str">
        <f>IF('TRI-2C'!$EH$13="","",'TRI-2C'!$EH$13)</f>
        <v>Realizar representaciones gráficas utilizando el dibujo con detalles que le dan intencionalidad y sentido para identificarlos</v>
      </c>
      <c r="B754" s="156"/>
      <c r="C754" s="156"/>
      <c r="D754" s="156"/>
      <c r="E754" s="156"/>
      <c r="F754" s="157"/>
      <c r="G754" s="124" t="str">
        <f>IF(A754="","",VLOOKUP(J620,'TRI-2C'!$B$18:$FH$61,137,FALSE))</f>
        <v>A+</v>
      </c>
      <c r="I754" s="125" t="str">
        <f t="shared" si="25"/>
        <v>A+</v>
      </c>
      <c r="J754" s="128"/>
    </row>
    <row r="755" spans="1:10" ht="12.75" customHeight="1">
      <c r="A755" s="148" t="str">
        <f>IF('TRI-2C'!$EI$13="","",'TRI-2C'!$EI$13)</f>
        <v>Reconocer la importancia del peatón y respetar su espacio en la vía mediante actividades lúdicas que fomenten el aprendizaje de normas de tránsito.</v>
      </c>
      <c r="B755" s="149"/>
      <c r="C755" s="149"/>
      <c r="D755" s="150"/>
      <c r="E755" s="150"/>
      <c r="F755" s="126"/>
      <c r="G755" s="122" t="str">
        <f>IF(A755="","",VLOOKUP(J620,'TRI-2C'!$B$18:$FH$61,138,FALSE))</f>
        <v>B+</v>
      </c>
      <c r="H755" s="150"/>
      <c r="I755" s="127" t="str">
        <f t="shared" si="25"/>
        <v>B+</v>
      </c>
      <c r="J755" s="126"/>
    </row>
    <row r="756" spans="1:10" ht="12.75" customHeight="1">
      <c r="A756" s="147" t="str">
        <f>IF('TRI-2C'!$EJ$13="","",'TRI-2C'!$EJ$13)</f>
        <v>Representar la figura humana utilizando el monigote e incorporando detalles según la interiorización de su imagen corporal.</v>
      </c>
      <c r="B756" s="139"/>
      <c r="C756" s="139"/>
      <c r="F756" s="128"/>
      <c r="G756" s="124" t="str">
        <f>IF(A756="","",VLOOKUP(J620,'TRI-2C'!$B$18:$FH$61,139,FALSE))</f>
        <v>A+</v>
      </c>
      <c r="I756" s="125" t="str">
        <f t="shared" si="25"/>
        <v>A+</v>
      </c>
      <c r="J756" s="128"/>
    </row>
    <row r="757" spans="1:10" ht="12.75" customHeight="1">
      <c r="A757" s="148" t="str">
        <f>IF('TRI-2C'!$EK$13="","",'TRI-2C'!$EK$13)</f>
        <v>Saltar de un pie a otro alternadamente, de manera autónoma.</v>
      </c>
      <c r="B757" s="149"/>
      <c r="C757" s="149"/>
      <c r="D757" s="150"/>
      <c r="E757" s="150"/>
      <c r="F757" s="126"/>
      <c r="G757" s="122" t="str">
        <f>IF(A757="","",VLOOKUP(J620,'TRI-2C'!$B$18:$FH$61,140,FALSE))</f>
        <v>A+</v>
      </c>
      <c r="H757" s="150"/>
      <c r="I757" s="127" t="str">
        <f t="shared" si="25"/>
        <v>A+</v>
      </c>
      <c r="J757" s="126"/>
    </row>
    <row r="758" spans="1:10" ht="12.75" customHeight="1">
      <c r="A758" s="147" t="str">
        <f>IF('TRI-2C'!$EL$13="","",'TRI-2C'!$EL$13)</f>
        <v>Saltar en dos pies en sentido vertical obstáculos de 20 a 30 cm en altura y en sentido horizontal longitudes de aproximadamente 50 a 70 cm.</v>
      </c>
      <c r="B758" s="139"/>
      <c r="C758" s="139"/>
      <c r="F758" s="128"/>
      <c r="G758" s="124" t="str">
        <f>IF(A758="","",VLOOKUP(J620,'TRI-2C'!$B$18:$FH$61,141,FALSE))</f>
        <v>A+</v>
      </c>
      <c r="I758" s="125" t="str">
        <f t="shared" si="25"/>
        <v>A+</v>
      </c>
      <c r="J758" s="128"/>
    </row>
    <row r="759" spans="1:10" ht="12.75" customHeight="1">
      <c r="A759" s="192" t="str">
        <f>IF('TRI-2C'!$EM$13="","",'TRI-2C'!$EM$13)</f>
        <v>Subir y bajar escaleras alternando los pies.</v>
      </c>
      <c r="B759" s="154"/>
      <c r="C759" s="154"/>
      <c r="D759" s="154"/>
      <c r="E759" s="154"/>
      <c r="F759" s="155"/>
      <c r="G759" s="122" t="str">
        <f>IF(A759="","",VLOOKUP(J620,'TRI-2C'!$B$18:$FH$61,142,FALSE))</f>
        <v>A+</v>
      </c>
      <c r="H759" s="150"/>
      <c r="I759" s="127" t="str">
        <f t="shared" si="25"/>
        <v>A+</v>
      </c>
      <c r="J759" s="126"/>
    </row>
    <row r="760" spans="1:10" ht="12.75" customHeight="1">
      <c r="A760" s="147" t="str">
        <f>IF('TRI-2C'!$EN$13="","",'TRI-2C'!$EN$13)</f>
        <v>Trepar y reptar a diferentes ritmos y en posiciones corporales diversas (cúbito ventral y cúbito dorsal).</v>
      </c>
      <c r="B760" s="139"/>
      <c r="C760" s="139"/>
      <c r="F760" s="128"/>
      <c r="G760" s="124" t="str">
        <f>IF(A760="","",VLOOKUP(J620,'TRI-2C'!$B$18:$FH$61,143,FALSE))</f>
        <v>A+</v>
      </c>
      <c r="I760" s="125" t="str">
        <f t="shared" si="25"/>
        <v>A+</v>
      </c>
      <c r="J760" s="128"/>
    </row>
    <row r="761" spans="1:10" ht="12.75" customHeight="1">
      <c r="A761" s="148" t="str">
        <f>IF('TRI-2C'!$EO$13="","",'TRI-2C'!$EO$13)</f>
        <v>Ubicar algunas partes de su cuerpo en función de las nociones de al lado, junto a, cerca-lejos.</v>
      </c>
      <c r="B761" s="149"/>
      <c r="C761" s="149"/>
      <c r="D761" s="150"/>
      <c r="E761" s="150"/>
      <c r="F761" s="126"/>
      <c r="G761" s="122" t="str">
        <f>IF(A761="","",VLOOKUP(J620,'TRI-2C'!$B$18:$FH$61,144,FALSE))</f>
        <v>A+</v>
      </c>
      <c r="H761" s="150"/>
      <c r="I761" s="127" t="str">
        <f t="shared" si="25"/>
        <v>A+</v>
      </c>
      <c r="J761" s="126"/>
    </row>
    <row r="762" spans="1:10" ht="12.75" customHeight="1">
      <c r="A762" s="147" t="str">
        <f>IF('TRI-2C'!$EP$13="","",'TRI-2C'!$EP$13)</f>
        <v>Utilizar el espacio parcial e inicia con el uso del espacio total para realizar representaciones gráficas.</v>
      </c>
      <c r="B762" s="139"/>
      <c r="C762" s="139"/>
      <c r="F762" s="128"/>
      <c r="G762" s="124" t="str">
        <f>IF(A762="","",VLOOKUP(J620,'TRI-2C'!$B$18:$FH$61,145,FALSE))</f>
        <v>A+</v>
      </c>
      <c r="I762" s="125" t="str">
        <f t="shared" si="25"/>
        <v>A+</v>
      </c>
      <c r="J762" s="128"/>
    </row>
    <row r="763" spans="1:10" ht="12.75" customHeight="1">
      <c r="A763" s="148" t="str">
        <f>IF('TRI-2C'!$EQ$13="","",'TRI-2C'!$EQ$13)</f>
        <v>Utilizar la pinza digital para coger lápices, marcadores, pinceles y diversos tipos de materiales.</v>
      </c>
      <c r="B763" s="158"/>
      <c r="C763" s="158"/>
      <c r="D763" s="158"/>
      <c r="E763" s="158"/>
      <c r="F763" s="159"/>
      <c r="G763" s="122" t="str">
        <f>IF(A763="","",VLOOKUP(J620,'TRI-2C'!$B$18:$FH$61,146,FALSE))</f>
        <v>A+</v>
      </c>
      <c r="H763" s="150"/>
      <c r="I763" s="127" t="str">
        <f t="shared" si="25"/>
        <v>A+</v>
      </c>
      <c r="J763" s="126"/>
    </row>
    <row r="764" spans="1:10" ht="12.75" customHeight="1">
      <c r="A764" s="6" t="str">
        <f>NOTAS!$O$14</f>
        <v>CIVICA Y ACOMPAÑAMIENTO INTEGRAL</v>
      </c>
      <c r="B764" s="156"/>
      <c r="C764" s="156"/>
      <c r="D764" s="156"/>
      <c r="E764" s="156"/>
      <c r="F764" s="157"/>
      <c r="G764" s="124" t="str">
        <f>IF(A764="","",VLOOKUP(J620,'TRI-2C'!$B$18:$FH$61,146,FALSE))</f>
        <v>A+</v>
      </c>
      <c r="I764" s="125"/>
      <c r="J764" s="128"/>
    </row>
    <row r="765" spans="1:10" ht="12.75" customHeight="1">
      <c r="A765" s="148" t="str">
        <f>IF('TRI-2C'!$ES$13="","",'TRI-2C'!$ES$13)</f>
        <v/>
      </c>
      <c r="B765" s="149"/>
      <c r="C765" s="149"/>
      <c r="D765" s="150"/>
      <c r="E765" s="150"/>
      <c r="F765" s="126"/>
      <c r="G765" s="122" t="str">
        <f>IF(A765="","",VLOOKUP(J620,'TRI-2C'!$B$18:$FH$61,148,FALSE))</f>
        <v/>
      </c>
      <c r="H765" s="150"/>
      <c r="I765" s="127" t="str">
        <f t="shared" ref="I765:I774" si="26">IF(G765="","",G765)</f>
        <v/>
      </c>
      <c r="J765" s="126"/>
    </row>
    <row r="766" spans="1:10" ht="12.75" customHeight="1">
      <c r="A766" s="147" t="str">
        <f>IF('TRI-2C'!$ET$13="","",'TRI-2C'!$ET$13)</f>
        <v>AUTOCONOCIMIENTO</v>
      </c>
      <c r="B766" s="139"/>
      <c r="C766" s="139"/>
      <c r="F766" s="128"/>
      <c r="G766" s="124" t="str">
        <f>IF(A766="","",VLOOKUP(J620,'TRI-2C'!$B$18:$FH$61,149,FALSE))</f>
        <v>S</v>
      </c>
      <c r="I766" s="125" t="str">
        <f t="shared" si="26"/>
        <v>S</v>
      </c>
      <c r="J766" s="128"/>
    </row>
    <row r="767" spans="1:10" ht="12.75" customHeight="1">
      <c r="A767" s="148" t="str">
        <f>IF('TRI-2C'!$EU$13="","",'TRI-2C'!$EU$13)</f>
        <v>PENSAMIENO CRITICO</v>
      </c>
      <c r="B767" s="149"/>
      <c r="C767" s="149"/>
      <c r="D767" s="150"/>
      <c r="E767" s="150"/>
      <c r="F767" s="126"/>
      <c r="G767" s="122" t="str">
        <f>IF(A767="","",VLOOKUP(J620,'TRI-2C'!$B$18:$FH$61,150,FALSE))</f>
        <v>S</v>
      </c>
      <c r="H767" s="150"/>
      <c r="I767" s="127" t="str">
        <f t="shared" si="26"/>
        <v>S</v>
      </c>
      <c r="J767" s="126"/>
    </row>
    <row r="768" spans="1:10" ht="12.75" customHeight="1">
      <c r="A768" s="147" t="str">
        <f>IF('TRI-2C'!$EV$13="","",'TRI-2C'!$EV$13)</f>
        <v>MANEJO DE PROBLEMAS</v>
      </c>
      <c r="B768" s="139"/>
      <c r="C768" s="139"/>
      <c r="F768" s="128"/>
      <c r="G768" s="124" t="str">
        <f>IF(A768="","",VLOOKUP(J620,'TRI-2C'!$B$18:$FH$61,151,FALSE))</f>
        <v>S</v>
      </c>
      <c r="I768" s="125" t="str">
        <f t="shared" si="26"/>
        <v>S</v>
      </c>
      <c r="J768" s="128"/>
    </row>
    <row r="769" spans="1:10" ht="12.75" customHeight="1">
      <c r="A769" s="192" t="str">
        <f>IF('TRI-2C'!$EW$13="","",'TRI-2C'!$EW$13)</f>
        <v>TOMA DE DECISIONES</v>
      </c>
      <c r="B769" s="154"/>
      <c r="C769" s="154"/>
      <c r="D769" s="154"/>
      <c r="E769" s="154"/>
      <c r="F769" s="155"/>
      <c r="G769" s="122" t="str">
        <f>IF(A769="","",VLOOKUP(J620,'TRI-2C'!$B$18:$FH$61,152,FALSE))</f>
        <v>S</v>
      </c>
      <c r="H769" s="150"/>
      <c r="I769" s="127" t="str">
        <f t="shared" si="26"/>
        <v>S</v>
      </c>
      <c r="J769" s="126"/>
    </row>
    <row r="770" spans="1:10" ht="12.75" customHeight="1">
      <c r="A770" s="147" t="str">
        <f>IF('TRI-2C'!$EX$13="","",'TRI-2C'!$EX$13)</f>
        <v>TRABAJO EN EQUIPO</v>
      </c>
      <c r="B770" s="139"/>
      <c r="C770" s="139"/>
      <c r="F770" s="128"/>
      <c r="G770" s="124" t="str">
        <f>IF(A770="","",VLOOKUP(J620,'TRI-2C'!$B$18:$FH$61,153,FALSE))</f>
        <v>S</v>
      </c>
      <c r="I770" s="125" t="str">
        <f t="shared" si="26"/>
        <v>S</v>
      </c>
      <c r="J770" s="128"/>
    </row>
    <row r="771" spans="1:10" ht="12.75" customHeight="1">
      <c r="A771" s="148" t="str">
        <f>IF('TRI-2C'!$EY$13="","",'TRI-2C'!$EY$13)</f>
        <v>CONCIENCIA SOCIAL</v>
      </c>
      <c r="B771" s="149"/>
      <c r="C771" s="149"/>
      <c r="D771" s="150"/>
      <c r="E771" s="150"/>
      <c r="F771" s="126"/>
      <c r="G771" s="122" t="str">
        <f>IF(A771="","",VLOOKUP(J620,'TRI-2C'!$B$18:$FH$61,154,FALSE))</f>
        <v>S</v>
      </c>
      <c r="H771" s="150"/>
      <c r="I771" s="127" t="str">
        <f t="shared" si="26"/>
        <v>S</v>
      </c>
      <c r="J771" s="126"/>
    </row>
    <row r="772" spans="1:10" ht="12.75" customHeight="1">
      <c r="A772" s="147" t="str">
        <f>IF('TRI-2C'!$EZ$13="","",'TRI-2C'!$EZ$13)</f>
        <v xml:space="preserve">RELACIONES INTERPERSONALES	</v>
      </c>
      <c r="B772" s="139"/>
      <c r="C772" s="139"/>
      <c r="F772" s="128"/>
      <c r="G772" s="124" t="str">
        <f>IF(A772="","",VLOOKUP(J620,'TRI-2C'!$B$18:$FH$61,155,FALSE))</f>
        <v>S</v>
      </c>
      <c r="I772" s="125" t="str">
        <f t="shared" si="26"/>
        <v>S</v>
      </c>
      <c r="J772" s="128"/>
    </row>
    <row r="773" spans="1:10" ht="12.75" customHeight="1">
      <c r="A773" s="148" t="str">
        <f>IF('TRI-2C'!$FA$13="","",'TRI-2C'!$FA$13)</f>
        <v>MANEJO DE CONFLICTOS</v>
      </c>
      <c r="B773" s="149"/>
      <c r="C773" s="149"/>
      <c r="D773" s="150"/>
      <c r="E773" s="150"/>
      <c r="F773" s="126"/>
      <c r="G773" s="122" t="str">
        <f>IF(A773="","",VLOOKUP(J620,'TRI-2C'!$B$18:$FH$61,156,FALSE))</f>
        <v>S</v>
      </c>
      <c r="H773" s="150"/>
      <c r="I773" s="127" t="str">
        <f t="shared" si="26"/>
        <v>S</v>
      </c>
      <c r="J773" s="126"/>
    </row>
    <row r="774" spans="1:10" ht="12.75" customHeight="1">
      <c r="A774" s="147" t="str">
        <f>IF('TRI-2C'!$FB$13="","",'TRI-2C'!$FB$13)</f>
        <v>MANEJO DE EMOCIONES Y SENTIMIENTOS</v>
      </c>
      <c r="B774" s="139"/>
      <c r="C774" s="139"/>
      <c r="F774" s="128"/>
      <c r="G774" s="124" t="str">
        <f>IF(A774="","",VLOOKUP(J620,'TRI-2C'!$B$18:$FH$61,157,FALSE))</f>
        <v>S</v>
      </c>
      <c r="I774" s="125" t="str">
        <f t="shared" si="26"/>
        <v>S</v>
      </c>
      <c r="J774" s="128"/>
    </row>
    <row r="775" spans="1:10" ht="12.75" customHeight="1">
      <c r="A775" s="151"/>
      <c r="B775" s="129"/>
      <c r="C775" s="129"/>
      <c r="D775" s="130"/>
      <c r="E775" s="130"/>
      <c r="F775" s="131"/>
      <c r="G775" s="132"/>
      <c r="H775" s="130"/>
      <c r="I775" s="133"/>
      <c r="J775" s="131"/>
    </row>
    <row r="776" spans="1:10" ht="12.75" customHeight="1">
      <c r="A776" s="134"/>
      <c r="B776" s="134"/>
      <c r="C776" s="134"/>
      <c r="D776" s="134"/>
      <c r="E776" s="134"/>
      <c r="F776" s="140"/>
      <c r="G776" s="496"/>
      <c r="H776" s="496"/>
      <c r="I776" s="497"/>
      <c r="J776" s="497"/>
    </row>
    <row r="777" spans="1:10" ht="12.75" customHeight="1">
      <c r="A777" s="487" t="s">
        <v>156</v>
      </c>
      <c r="B777" s="488"/>
      <c r="C777" s="135" t="s">
        <v>157</v>
      </c>
      <c r="G777" s="494"/>
      <c r="H777" s="494"/>
      <c r="I777" s="494"/>
      <c r="J777" s="494"/>
    </row>
    <row r="778" spans="1:10" ht="12.75" customHeight="1">
      <c r="A778" s="489" t="s">
        <v>158</v>
      </c>
      <c r="B778" s="490"/>
      <c r="C778" s="136" t="str">
        <f>VLOOKUP(J620,'TRI-2C'!$B$18:$FH$61,160,FALSE)</f>
        <v>A+</v>
      </c>
      <c r="G778" s="494"/>
      <c r="H778" s="494"/>
      <c r="I778" s="494"/>
      <c r="J778" s="494"/>
    </row>
    <row r="779" spans="1:10" ht="12.75" customHeight="1">
      <c r="A779" s="491" t="s">
        <v>159</v>
      </c>
      <c r="B779" s="492"/>
      <c r="C779" s="493"/>
      <c r="G779" s="494"/>
      <c r="H779" s="494"/>
      <c r="I779" s="494"/>
      <c r="J779" s="494"/>
    </row>
    <row r="780" spans="1:10" ht="12.75" customHeight="1">
      <c r="A780" s="137" t="s">
        <v>160</v>
      </c>
      <c r="B780" s="138"/>
      <c r="C780" s="188" t="str">
        <f>VLOOKUP(J620,'TRI-2C'!$B$18:$FH$61,161,FALSE)</f>
        <v/>
      </c>
      <c r="G780" s="494"/>
      <c r="H780" s="494"/>
      <c r="I780" s="494"/>
      <c r="J780" s="494"/>
    </row>
    <row r="781" spans="1:10" ht="12.75" customHeight="1">
      <c r="A781" s="137" t="s">
        <v>161</v>
      </c>
      <c r="B781" s="138"/>
      <c r="C781" s="188" t="str">
        <f>VLOOKUP(J620,'TRI-2C'!$B$18:$FH$61,162,FALSE)</f>
        <v/>
      </c>
      <c r="G781" s="494"/>
      <c r="H781" s="494"/>
      <c r="I781" s="494"/>
      <c r="J781" s="494"/>
    </row>
    <row r="782" spans="1:10" ht="12.75" customHeight="1">
      <c r="A782" s="480" t="s">
        <v>163</v>
      </c>
      <c r="B782" s="481"/>
      <c r="C782" s="188" t="str">
        <f>VLOOKUP(J620,'TRI-2C'!$B$18:$FH$61,163,FALSE)</f>
        <v/>
      </c>
      <c r="G782" s="494"/>
      <c r="H782" s="494"/>
      <c r="I782" s="494"/>
      <c r="J782" s="494"/>
    </row>
    <row r="783" spans="1:10" ht="12.75" customHeight="1">
      <c r="D783" s="503" t="s">
        <v>162</v>
      </c>
      <c r="E783" s="503"/>
      <c r="F783" s="152">
        <f ca="1">NOW()</f>
        <v>45994.739222569442</v>
      </c>
    </row>
    <row r="786" spans="2:7" ht="12.75" customHeight="1">
      <c r="G786" s="112"/>
    </row>
    <row r="788" spans="2:7" ht="12.75" customHeight="1">
      <c r="B788" s="495" t="s">
        <v>164</v>
      </c>
      <c r="C788" s="495"/>
      <c r="F788" s="116" t="s">
        <v>165</v>
      </c>
      <c r="G788" s="116" t="s">
        <v>165</v>
      </c>
    </row>
    <row r="822" spans="1:10" ht="12.75" customHeight="1">
      <c r="A822" s="111" t="s">
        <v>153</v>
      </c>
      <c r="C822" t="str">
        <f>IF(VLOOKUP(J825,NOTAS!$D$14:$P$60,2,FALSE)="","",VLOOKUP(J825,NOTAS!$D$14:$P$60,2,FALSE))</f>
        <v>CEDEÑO AGUIRRE KEYLOR DEMIR</v>
      </c>
    </row>
    <row r="823" spans="1:10" ht="12.75" customHeight="1">
      <c r="A823" s="111" t="s">
        <v>154</v>
      </c>
      <c r="C823" t="str">
        <f>NOTAS!$B$14&amp; " "&amp;NOTAS!$B$15</f>
        <v>INICIAL II A</v>
      </c>
      <c r="F823" s="111"/>
      <c r="G823" s="116"/>
      <c r="H823" s="117"/>
      <c r="I823" s="118"/>
      <c r="J823" s="117"/>
    </row>
    <row r="824" spans="1:10" ht="12.75" customHeight="1">
      <c r="A824" s="111" t="s">
        <v>6</v>
      </c>
      <c r="C824" t="str">
        <f>NOTAS!$B$18</f>
        <v>2025-2026 MATUTINA</v>
      </c>
      <c r="H824" s="117"/>
      <c r="I824" s="118"/>
      <c r="J824" s="117"/>
    </row>
    <row r="825" spans="1:10" ht="12.75" customHeight="1" thickBot="1">
      <c r="A825" s="486" t="s">
        <v>336</v>
      </c>
      <c r="B825" s="486"/>
      <c r="I825" s="114" t="s">
        <v>74</v>
      </c>
      <c r="J825" s="121">
        <v>5</v>
      </c>
    </row>
    <row r="826" spans="1:10" ht="12.75" customHeight="1">
      <c r="A826" s="482" t="s">
        <v>155</v>
      </c>
      <c r="B826" s="483"/>
      <c r="C826" s="483"/>
      <c r="D826" s="483"/>
      <c r="E826" s="483"/>
      <c r="F826" s="484"/>
      <c r="G826" s="485" t="s">
        <v>141</v>
      </c>
      <c r="H826" s="483"/>
      <c r="I826" s="498" t="s">
        <v>141</v>
      </c>
      <c r="J826" s="499"/>
    </row>
    <row r="827" spans="1:10" ht="12.75" customHeight="1">
      <c r="A827" s="500" t="str">
        <f>IF('TRI-2C'!G$10="","",'TRI-2C'!G$10)</f>
        <v>IDENTIDAD Y AUTONOMÍA</v>
      </c>
      <c r="B827" s="501"/>
      <c r="C827" s="501"/>
      <c r="D827" s="501"/>
      <c r="E827" s="501"/>
      <c r="F827" s="502"/>
      <c r="G827" s="160"/>
      <c r="H827" s="161"/>
      <c r="I827" s="162"/>
      <c r="J827" s="163"/>
    </row>
    <row r="828" spans="1:10" ht="12.75" customHeight="1">
      <c r="A828" s="148" t="str">
        <f>IF('TRI-2C'!G$13="","",'TRI-2C'!G$13)</f>
        <v>Comunicar algunos datos de su identidad como: nombres completos, edad, nombres de familiares cercanos, lugar dónde vive.</v>
      </c>
      <c r="B828" s="158"/>
      <c r="C828" s="158"/>
      <c r="D828" s="158"/>
      <c r="E828" s="158"/>
      <c r="F828" s="159"/>
      <c r="G828" s="122" t="str">
        <f>IF(A828="","",VLOOKUP(J825,'TRI-2C'!$B$18:$FH$61,6,FALSE))</f>
        <v>A+</v>
      </c>
      <c r="H828" s="150"/>
      <c r="I828" s="127" t="str">
        <f>IF(G828="","",G828)</f>
        <v>A+</v>
      </c>
      <c r="J828" s="126"/>
    </row>
    <row r="829" spans="1:10" ht="12.75" customHeight="1">
      <c r="A829" s="11" t="str">
        <f>IF('TRI-2C'!$H$13="","",'TRI-2C'!$H$13)</f>
        <v>Demostrar curiosidad por las características físicas (genitales) que le permiten reconocerse como niño y niña</v>
      </c>
      <c r="B829" s="156"/>
      <c r="C829" s="156"/>
      <c r="D829" s="156"/>
      <c r="E829" s="156"/>
      <c r="F829" s="157"/>
      <c r="G829" s="124" t="str">
        <f>IF(A829="","",VLOOKUP(J825,'TRI-2C'!$B$18:$FH$61,7,FALSE))</f>
        <v>A+</v>
      </c>
      <c r="I829" s="125" t="str">
        <f t="shared" ref="I829:I845" si="27">IF(G829="","",G829)</f>
        <v>A+</v>
      </c>
      <c r="J829" s="128"/>
    </row>
    <row r="830" spans="1:10" ht="12.75" customHeight="1">
      <c r="A830" s="148" t="str">
        <f>IF('TRI-2C'!$I$13="","",'TRI-2C'!$I$13)</f>
        <v>Identificar la importancia de usar el cinturón de seguridad para promover el autocuidado y la protección personal.</v>
      </c>
      <c r="B830" s="149"/>
      <c r="C830" s="149"/>
      <c r="D830" s="150"/>
      <c r="E830" s="150"/>
      <c r="F830" s="126"/>
      <c r="G830" s="122" t="str">
        <f>IF(A830="","",VLOOKUP(J825,'TRI-2C'!$B$18:$FH$61,8,FALSE))</f>
        <v>A+</v>
      </c>
      <c r="H830" s="150"/>
      <c r="I830" s="127" t="str">
        <f t="shared" si="27"/>
        <v>A+</v>
      </c>
      <c r="J830" s="126"/>
    </row>
    <row r="831" spans="1:10" ht="12.75" customHeight="1">
      <c r="A831" s="147" t="str">
        <f>IF('TRI-2C'!$J$13="","",'TRI-2C'!$J$13)</f>
        <v>Identificar las situaciones de peligro a las que se puede exponer en su entorno inmediato y seguir pautas de comportamiento para evitarlas.</v>
      </c>
      <c r="B831" s="139"/>
      <c r="C831" s="139"/>
      <c r="F831" s="128"/>
      <c r="G831" s="124" t="str">
        <f>IF(A831="","",VLOOKUP(J825,'TRI-2C'!$B$18:$FH$61,9,FALSE))</f>
        <v>A+</v>
      </c>
      <c r="I831" s="125" t="str">
        <f t="shared" si="27"/>
        <v>A+</v>
      </c>
      <c r="J831" s="128"/>
    </row>
    <row r="832" spans="1:10" ht="12.75" customHeight="1">
      <c r="A832" s="148" t="str">
        <f>IF('TRI-2C'!$K$13="","",'TRI-2C'!$K$13)</f>
        <v>Identificar sus características físicas y las de las personas de su entorno como parte del proceso de aceptación de sí mismo y de respeto a los demás.</v>
      </c>
      <c r="B832" s="149"/>
      <c r="C832" s="149"/>
      <c r="D832" s="150"/>
      <c r="E832" s="150"/>
      <c r="F832" s="126"/>
      <c r="G832" s="122" t="str">
        <f>IF(A832="","",VLOOKUP(J825,'TRI-2C'!$B$18:$FH$61,10,FALSE))</f>
        <v>A+</v>
      </c>
      <c r="H832" s="150"/>
      <c r="I832" s="127" t="str">
        <f t="shared" si="27"/>
        <v>A+</v>
      </c>
      <c r="J832" s="126"/>
    </row>
    <row r="833" spans="1:10" ht="12.75" customHeight="1">
      <c r="A833" s="147" t="str">
        <f>IF('TRI-2C'!$L$13="","",'TRI-2C'!$L$13)</f>
        <v>Identificar y manifestar sus emociones y sentimientos, expresando las causas de los mismos mediante el lenguaje verbal. (D.EIB.10.3.)</v>
      </c>
      <c r="B833" s="139"/>
      <c r="C833" s="139"/>
      <c r="F833" s="128"/>
      <c r="G833" s="124" t="str">
        <f>IF(A833="","",VLOOKUP(J825,'TRI-2C'!$B$18:$FH$61,11,FALSE))</f>
        <v>A+</v>
      </c>
      <c r="I833" s="125" t="str">
        <f t="shared" si="27"/>
        <v>A+</v>
      </c>
      <c r="J833" s="128"/>
    </row>
    <row r="834" spans="1:10" ht="12.75" customHeight="1">
      <c r="A834" s="192" t="str">
        <f>IF('TRI-2C'!$M$13="","",'TRI-2C'!$M$13)</f>
        <v>Identificarse como miembro de una familia reconociéndose como parte importante de la misma.</v>
      </c>
      <c r="B834" s="154"/>
      <c r="C834" s="154"/>
      <c r="D834" s="154"/>
      <c r="E834" s="154"/>
      <c r="F834" s="155"/>
      <c r="G834" s="122" t="str">
        <f>IF(A834="","",VLOOKUP(J825,'TRI-2C'!$B$18:$FH$61,12,FALSE))</f>
        <v>A+</v>
      </c>
      <c r="H834" s="150"/>
      <c r="I834" s="127" t="str">
        <f t="shared" si="27"/>
        <v>A+</v>
      </c>
      <c r="J834" s="126"/>
    </row>
    <row r="835" spans="1:10" ht="12.75" customHeight="1">
      <c r="A835" s="147" t="str">
        <f>IF('TRI-2C'!$N$13="","",'TRI-2C'!$N$13)</f>
        <v>Practicar con autonomía hábitos de higiene personal como lavarse las manos, los dientes y la cara.</v>
      </c>
      <c r="B835" s="139"/>
      <c r="C835" s="139"/>
      <c r="F835" s="128"/>
      <c r="G835" s="124" t="str">
        <f>IF(A835="","",VLOOKUP(J825,'TRI-2C'!$B$18:$FH$61,13,FALSE))</f>
        <v>A+</v>
      </c>
      <c r="I835" s="125" t="str">
        <f t="shared" si="27"/>
        <v>A+</v>
      </c>
      <c r="J835" s="128"/>
    </row>
    <row r="836" spans="1:10" ht="12.75" customHeight="1">
      <c r="A836" s="148" t="str">
        <f>IF('TRI-2C'!$O$13="","",'TRI-2C'!$O$13)</f>
        <v>Practicar hábitos de orden ubicando los objetos en el lugar correspondiente.</v>
      </c>
      <c r="B836" s="149"/>
      <c r="C836" s="149"/>
      <c r="D836" s="150"/>
      <c r="E836" s="150"/>
      <c r="F836" s="126"/>
      <c r="G836" s="122" t="str">
        <f>IF(A836="","",VLOOKUP(J825,'TRI-2C'!$B$18:$FH$61,14,FALSE))</f>
        <v>A+</v>
      </c>
      <c r="H836" s="150"/>
      <c r="I836" s="127" t="str">
        <f t="shared" si="27"/>
        <v>A+</v>
      </c>
      <c r="J836" s="126"/>
    </row>
    <row r="837" spans="1:10" ht="12.75" customHeight="1">
      <c r="A837" s="147" t="str">
        <f>IF('TRI-2C'!$P$13="","",'TRI-2C'!$P$13)</f>
        <v>Practicar las acciones a seguir en situaciones de riesgo como: temblores, incendios, entre otros, determinadas en el plan de contingencia institucional.</v>
      </c>
      <c r="B837" s="139"/>
      <c r="C837" s="139"/>
      <c r="F837" s="128"/>
      <c r="G837" s="124" t="str">
        <f>IF(A837="","",VLOOKUP(J825,'TRI-2C'!$B$18:$FH$61,15,FALSE))</f>
        <v>A+</v>
      </c>
      <c r="I837" s="125" t="str">
        <f t="shared" si="27"/>
        <v>A+</v>
      </c>
      <c r="J837" s="128"/>
    </row>
    <row r="838" spans="1:10" ht="12.75" customHeight="1">
      <c r="A838" s="148" t="str">
        <f>IF('TRI-2C'!$Q$13="","",'TRI-2C'!$Q$13)</f>
        <v>Practicar normas de seguridad para evitar accidentes a los que se puede exponer en su entorno inmediato.</v>
      </c>
      <c r="B838" s="158"/>
      <c r="C838" s="158"/>
      <c r="D838" s="158"/>
      <c r="E838" s="158"/>
      <c r="F838" s="159"/>
      <c r="G838" s="122" t="str">
        <f>IF(A838="","",VLOOKUP(J825,'TRI-2C'!$B$18:$FH$61,16,FALSE))</f>
        <v>A+</v>
      </c>
      <c r="H838" s="150"/>
      <c r="I838" s="127" t="str">
        <f t="shared" si="27"/>
        <v>A+</v>
      </c>
      <c r="J838" s="126"/>
    </row>
    <row r="839" spans="1:10" ht="12.75" customHeight="1">
      <c r="A839" s="11" t="str">
        <f>IF('TRI-2C'!$R$13="","",'TRI-2C'!$R$13)</f>
        <v>Realiza independientemente normas de aseo al ir al baño.</v>
      </c>
      <c r="B839" s="156"/>
      <c r="C839" s="156"/>
      <c r="D839" s="156"/>
      <c r="E839" s="156"/>
      <c r="F839" s="157"/>
      <c r="G839" s="124" t="str">
        <f>IF(A839="","",VLOOKUP(J825,'TRI-2C'!$B$18:$FH$61,17,FALSE))</f>
        <v>A+</v>
      </c>
      <c r="I839" s="125" t="str">
        <f t="shared" si="27"/>
        <v>A+</v>
      </c>
      <c r="J839" s="128"/>
    </row>
    <row r="840" spans="1:10" ht="12.75" customHeight="1">
      <c r="A840" s="148" t="str">
        <f>IF('TRI-2C'!$S$13="","",'TRI-2C'!$S$13)</f>
        <v>Reconocer la importancia del uso del casco y demás indumentaria de pro tección para protegerse de lesiones en actividades que requieran su uso</v>
      </c>
      <c r="B840" s="149"/>
      <c r="C840" s="149"/>
      <c r="D840" s="150"/>
      <c r="E840" s="150"/>
      <c r="F840" s="126"/>
      <c r="G840" s="122" t="str">
        <f>IF(A840="","",VLOOKUP(J825,'TRI-2C'!$B$18:$FH$61,18,FALSE))</f>
        <v>A+</v>
      </c>
      <c r="H840" s="150"/>
      <c r="I840" s="127" t="str">
        <f t="shared" si="27"/>
        <v>A+</v>
      </c>
      <c r="J840" s="126"/>
    </row>
    <row r="841" spans="1:10" ht="12.75" customHeight="1">
      <c r="A841" s="147" t="str">
        <f>IF('TRI-2C'!$T$13="","",'TRI-2C'!$T$13)</f>
        <v>Reconocer situaciones problémicas en las actividades escolares para solucionarlas de forma creativa y con autonomía.</v>
      </c>
      <c r="B841" s="139"/>
      <c r="C841" s="139"/>
      <c r="F841" s="128"/>
      <c r="G841" s="124" t="str">
        <f>IF(A841="","",VLOOKUP(J825,'TRI-2C'!$B$18:$FH$61,19,FALSE))</f>
        <v>A+</v>
      </c>
      <c r="I841" s="125" t="str">
        <f t="shared" si="27"/>
        <v>A+</v>
      </c>
      <c r="J841" s="128"/>
    </row>
    <row r="842" spans="1:10" ht="12.75" customHeight="1">
      <c r="A842" s="148" t="str">
        <f>IF('TRI-2C'!$U$13="","",'TRI-2C'!$U$13)</f>
        <v>Seleccionar las prendas de vestir de acuerdo al estado climático (prendas para el frío / prendas para el calor).</v>
      </c>
      <c r="B842" s="149"/>
      <c r="C842" s="149"/>
      <c r="D842" s="150"/>
      <c r="E842" s="150"/>
      <c r="F842" s="126"/>
      <c r="G842" s="122" t="str">
        <f>IF(A842="","",VLOOKUP(J825,'TRI-2C'!$B$18:$FH$61,20,FALSE))</f>
        <v>A+</v>
      </c>
      <c r="H842" s="150"/>
      <c r="I842" s="127" t="str">
        <f t="shared" si="27"/>
        <v>A+</v>
      </c>
      <c r="J842" s="126"/>
    </row>
    <row r="843" spans="1:10" ht="12.75" customHeight="1">
      <c r="A843" s="147" t="str">
        <f>IF('TRI-2C'!$V$13="","",'TRI-2C'!$V$13)</f>
        <v>Tomar decisiones con respecto a la elección de actividades, vestuario entre otros, en función de sus gustos y preferencias, argumentando las mismas.</v>
      </c>
      <c r="B843" s="139"/>
      <c r="C843" s="139"/>
      <c r="F843" s="128"/>
      <c r="G843" s="124" t="str">
        <f>IF(A843="","",VLOOKUP(J825,'TRI-2C'!$B$18:$FH$61,21,FALSE))</f>
        <v>A+</v>
      </c>
      <c r="I843" s="125" t="str">
        <f t="shared" si="27"/>
        <v>A+</v>
      </c>
      <c r="J843" s="128"/>
    </row>
    <row r="844" spans="1:10" ht="12.75" customHeight="1">
      <c r="A844" s="192" t="str">
        <f>IF('TRI-2C'!$W$13="","",'TRI-2C'!$W$13)</f>
        <v>Utilizar la cuchara, tenedor y el vaso cuando se alimenta de manera autónoma.</v>
      </c>
      <c r="B844" s="154"/>
      <c r="C844" s="154"/>
      <c r="D844" s="154"/>
      <c r="E844" s="154"/>
      <c r="F844" s="155"/>
      <c r="G844" s="122" t="str">
        <f>IF(A844="","",VLOOKUP(J825,'TRI-2C'!$B$18:$FH$61,22,FALSE))</f>
        <v>A+</v>
      </c>
      <c r="H844" s="150"/>
      <c r="I844" s="127" t="str">
        <f t="shared" si="27"/>
        <v>A+</v>
      </c>
      <c r="J844" s="126"/>
    </row>
    <row r="845" spans="1:10" ht="12.75" customHeight="1">
      <c r="A845" s="147" t="str">
        <f>IF('TRI-2C'!$X$13="","",'TRI-2C'!$X$13)</f>
        <v>Vestirse y desvestirse de manera independiente con prendas de vestir sencillas. (D.EIB.10.5)</v>
      </c>
      <c r="B845" s="139"/>
      <c r="C845" s="139"/>
      <c r="F845" s="128"/>
      <c r="G845" s="124" t="str">
        <f>IF(A845="","",VLOOKUP(J825,'TRI-2C'!$B$18:$FH$61,23,FALSE))</f>
        <v>A+</v>
      </c>
      <c r="I845" s="125" t="str">
        <f t="shared" si="27"/>
        <v>A+</v>
      </c>
      <c r="J845" s="128"/>
    </row>
    <row r="846" spans="1:10" ht="12.75" customHeight="1">
      <c r="A846" s="165" t="str">
        <f>'BI-1T'!$A$8</f>
        <v>CONVIVENCIA</v>
      </c>
      <c r="B846" s="149"/>
      <c r="C846" s="149"/>
      <c r="D846" s="150"/>
      <c r="E846" s="150"/>
      <c r="F846" s="126"/>
      <c r="G846" s="122" t="str">
        <f>IF(A846="","",VLOOKUP(J825,'TRI-2C'!$B$18:$FH$61,24,FALSE))</f>
        <v>A+</v>
      </c>
      <c r="H846" s="150"/>
      <c r="I846" s="127"/>
      <c r="J846" s="126"/>
    </row>
    <row r="847" spans="1:10" ht="12.75" customHeight="1">
      <c r="A847" s="147" t="str">
        <f>IF('TRI-2C'!$Z$13="","",'TRI-2C'!$Z$13)</f>
        <v>Apoyar y motivar a otras personas a participar en actividades grupales, particularmente a quienes muestran dificultades al hacerlo</v>
      </c>
      <c r="B847" s="139"/>
      <c r="C847" s="139"/>
      <c r="F847" s="128"/>
      <c r="G847" s="124" t="str">
        <f>IF(A847="","",VLOOKUP(J825,'TRI-2C'!$B$18:$FH$61,25,FALSE))</f>
        <v>A+</v>
      </c>
      <c r="I847" s="125" t="str">
        <f t="shared" ref="I847:I861" si="28">IF(G847="","",G847)</f>
        <v>A+</v>
      </c>
      <c r="J847" s="128"/>
    </row>
    <row r="848" spans="1:10" ht="12.75" customHeight="1">
      <c r="A848" s="148" t="str">
        <f>IF('TRI-2C'!$AA$13="","",'TRI-2C'!$AA$13)</f>
        <v>Asumir y respetar normas de convivencia en la institución de educación inicial y en el hogar acordadas con el adulto. (D.EIB.10.15.)</v>
      </c>
      <c r="B848" s="158"/>
      <c r="C848" s="158"/>
      <c r="D848" s="158"/>
      <c r="E848" s="158"/>
      <c r="F848" s="159"/>
      <c r="G848" s="122" t="str">
        <f>IF(A848="","",VLOOKUP(J825,'TRI-2C'!$B$18:$FH$61,26,FALSE))</f>
        <v>A+</v>
      </c>
      <c r="H848" s="150"/>
      <c r="I848" s="127" t="str">
        <f t="shared" si="28"/>
        <v>A+</v>
      </c>
      <c r="J848" s="126"/>
    </row>
    <row r="849" spans="1:10" ht="12.75" customHeight="1">
      <c r="A849" s="11" t="str">
        <f>IF('TRI-2C'!$AB$13="","",'TRI-2C'!$AB$13)</f>
        <v>Colaborar en actividades que se desarrollan con otros niños y adultos de su entorno.</v>
      </c>
      <c r="B849" s="156"/>
      <c r="C849" s="156"/>
      <c r="D849" s="156"/>
      <c r="E849" s="156"/>
      <c r="F849" s="157"/>
      <c r="G849" s="124" t="str">
        <f>IF(A849="","",VLOOKUP(J825,'TRI-2C'!$B$18:$FH$61,27,FALSE))</f>
        <v>A+</v>
      </c>
      <c r="I849" s="125" t="str">
        <f t="shared" si="28"/>
        <v>A+</v>
      </c>
      <c r="J849" s="128"/>
    </row>
    <row r="850" spans="1:10" ht="12.75" customHeight="1">
      <c r="A850" s="148" t="str">
        <f>IF('TRI-2C'!$AC$13="","",'TRI-2C'!$AC$13)</f>
        <v>Demostrar actitudes de solidaridad ante situaciones de necesidad de sus compañeros y adultos de su entorno</v>
      </c>
      <c r="B850" s="149"/>
      <c r="C850" s="149"/>
      <c r="D850" s="150"/>
      <c r="E850" s="150"/>
      <c r="F850" s="126"/>
      <c r="G850" s="122" t="str">
        <f>IF(A850="","",VLOOKUP(J825,'TRI-2C'!$B$18:$FH$61,28,FALSE))</f>
        <v>A+</v>
      </c>
      <c r="H850" s="150"/>
      <c r="I850" s="127" t="str">
        <f t="shared" si="28"/>
        <v>A+</v>
      </c>
      <c r="J850" s="126"/>
    </row>
    <row r="851" spans="1:10" ht="12.75" customHeight="1">
      <c r="A851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851" s="139"/>
      <c r="C851" s="139"/>
      <c r="F851" s="128"/>
      <c r="G851" s="124" t="str">
        <f>IF(A851="","",VLOOKUP(J825,'TRI-2C'!$B$18:$FH$61,29,FALSE))</f>
        <v>A+</v>
      </c>
      <c r="I851" s="125" t="str">
        <f t="shared" si="28"/>
        <v>A+</v>
      </c>
      <c r="J851" s="128"/>
    </row>
    <row r="852" spans="1:10" ht="12.75" customHeight="1">
      <c r="A852" s="148" t="str">
        <f>IF('TRI-2C'!$AE$13="","",'TRI-2C'!$AE$13)</f>
        <v>Demostrar preferencia de jugar la mayor parte del tiempo con un amigo estableciendo niveles de empatías más estables.</v>
      </c>
      <c r="B852" s="149"/>
      <c r="C852" s="149"/>
      <c r="D852" s="150"/>
      <c r="E852" s="150"/>
      <c r="F852" s="126"/>
      <c r="G852" s="122" t="str">
        <f>IF(A852="","",VLOOKUP(J825,'TRI-2C'!$B$18:$FH$61,30,FALSE))</f>
        <v>A+</v>
      </c>
      <c r="H852" s="150"/>
      <c r="I852" s="127" t="str">
        <f t="shared" si="28"/>
        <v>A+</v>
      </c>
      <c r="J852" s="126"/>
    </row>
    <row r="853" spans="1:10" ht="12.75" customHeight="1">
      <c r="A853" s="147" t="str">
        <f>IF('TRI-2C'!$AF$13="","",'TRI-2C'!$AF$13)</f>
        <v>Demostrar sensibilidad ante deseos, emociones y sentimientos de otras personas.</v>
      </c>
      <c r="B853" s="139"/>
      <c r="C853" s="139"/>
      <c r="F853" s="128"/>
      <c r="G853" s="124" t="str">
        <f>IF(A853="","",VLOOKUP(J825,'TRI-2C'!$B$18:$FH$61,31,FALSE))</f>
        <v>A+</v>
      </c>
      <c r="I853" s="125" t="str">
        <f t="shared" si="28"/>
        <v>A+</v>
      </c>
      <c r="J853" s="128"/>
    </row>
    <row r="854" spans="1:10" ht="12.75" customHeight="1">
      <c r="A854" s="192" t="str">
        <f>IF('TRI-2C'!$AG$13="","",'TRI-2C'!$AG$13)</f>
        <v>Desarrollar la capacidad de esperar para obtener una recompensa mayor en el futuro.</v>
      </c>
      <c r="B854" s="154"/>
      <c r="C854" s="154"/>
      <c r="D854" s="154"/>
      <c r="E854" s="154"/>
      <c r="F854" s="155"/>
      <c r="G854" s="122" t="str">
        <f>IF(A854="","",VLOOKUP(J825,'TRI-2C'!$B$18:$FH$61,32,FALSE))</f>
        <v>A+</v>
      </c>
      <c r="H854" s="150"/>
      <c r="I854" s="127" t="str">
        <f t="shared" si="28"/>
        <v>A+</v>
      </c>
      <c r="J854" s="126"/>
    </row>
    <row r="855" spans="1:10" ht="12.75" customHeight="1">
      <c r="A855" s="147" t="str">
        <f>IF('TRI-2C'!$AH$13="","",'TRI-2C'!$AH$13)</f>
        <v>Identificar instituciones y profesiones que brindan servicios a la comunidad y los roles que ellos cumplen.</v>
      </c>
      <c r="B855" s="139"/>
      <c r="C855" s="139"/>
      <c r="F855" s="128"/>
      <c r="G855" s="124" t="str">
        <f>IF(A855="","",VLOOKUP(J825,'TRI-2C'!$B$18:$FH$61,33,FALSE))</f>
        <v>A+</v>
      </c>
      <c r="I855" s="125" t="str">
        <f t="shared" si="28"/>
        <v>A+</v>
      </c>
      <c r="J855" s="128"/>
    </row>
    <row r="856" spans="1:10" ht="12.75" customHeight="1">
      <c r="A856" s="148" t="str">
        <f>IF('TRI-2C'!$AI$13="","",'TRI-2C'!$AI$13)</f>
        <v>Identificar las profesiones, oficios y ocupaciones que cumplen los miembros de su familia.</v>
      </c>
      <c r="B856" s="149"/>
      <c r="C856" s="149"/>
      <c r="D856" s="150"/>
      <c r="E856" s="150"/>
      <c r="F856" s="126"/>
      <c r="G856" s="122" t="str">
        <f>IF(A856="","",VLOOKUP(J825,'TRI-2C'!$B$18:$FH$61,34,FALSE))</f>
        <v>A+</v>
      </c>
      <c r="H856" s="150"/>
      <c r="I856" s="127" t="str">
        <f t="shared" si="28"/>
        <v>A+</v>
      </c>
      <c r="J856" s="126"/>
    </row>
    <row r="857" spans="1:10" ht="12.75" customHeight="1">
      <c r="A857" s="147" t="str">
        <f>IF('TRI-2C'!$AJ$13="","",'TRI-2C'!$AJ$13)</f>
        <v>Incrementar su campo de interrelación con otras personas a más del grupo familiar y escolar interactuando con mayor facilidad.</v>
      </c>
      <c r="B857" s="139"/>
      <c r="C857" s="139"/>
      <c r="F857" s="128"/>
      <c r="G857" s="124" t="str">
        <f>IF(A857="","",VLOOKUP(J825,'TRI-2C'!$B$18:$FH$61,35,FALSE))</f>
        <v>A+</v>
      </c>
      <c r="I857" s="125" t="str">
        <f t="shared" si="28"/>
        <v>A+</v>
      </c>
      <c r="J857" s="128"/>
    </row>
    <row r="858" spans="1:10" ht="12.75" customHeight="1">
      <c r="A858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858" s="158"/>
      <c r="C858" s="158"/>
      <c r="D858" s="158"/>
      <c r="E858" s="158"/>
      <c r="F858" s="159"/>
      <c r="G858" s="122" t="str">
        <f>IF(A858="","",VLOOKUP(J825,'TRI-2C'!$B$18:$FH$61,36,FALSE))</f>
        <v>A+</v>
      </c>
      <c r="H858" s="150"/>
      <c r="I858" s="127" t="str">
        <f t="shared" si="28"/>
        <v>A+</v>
      </c>
      <c r="J858" s="126"/>
    </row>
    <row r="859" spans="1:10" ht="12.75" customHeight="1">
      <c r="A859" s="11" t="str">
        <f>IF('TRI-2C'!$AL$13="","",'TRI-2C'!$AL$13)</f>
        <v>Participar juegos grupales siguiendo las reglas y asumiendo roles que le permitan mantener un ambiente armónico con sus pares. (D.EIB.10.11.)</v>
      </c>
      <c r="B859" s="156"/>
      <c r="C859" s="156"/>
      <c r="D859" s="156"/>
      <c r="E859" s="156"/>
      <c r="F859" s="157"/>
      <c r="G859" s="124" t="str">
        <f>IF(A859="","",VLOOKUP(J825,'TRI-2C'!$B$18:$FH$61,37,FALSE))</f>
        <v>A+</v>
      </c>
      <c r="I859" s="125" t="str">
        <f t="shared" si="28"/>
        <v>A+</v>
      </c>
      <c r="J859" s="128"/>
    </row>
    <row r="860" spans="1:10" ht="12.75" customHeight="1">
      <c r="A860" s="148" t="str">
        <f>IF('TRI-2C'!$AM$13="","",'TRI-2C'!$AM$13)</f>
        <v>Practicar la costumbre de ahorrar para ocasiones y casos especiales</v>
      </c>
      <c r="B860" s="149"/>
      <c r="C860" s="149"/>
      <c r="D860" s="150"/>
      <c r="E860" s="150"/>
      <c r="F860" s="126"/>
      <c r="G860" s="122" t="str">
        <f>IF(A860="","",VLOOKUP(J825,'TRI-2C'!$B$18:$FH$61,38,FALSE))</f>
        <v>A+</v>
      </c>
      <c r="H860" s="150"/>
      <c r="I860" s="127" t="str">
        <f t="shared" si="28"/>
        <v>A+</v>
      </c>
      <c r="J860" s="126"/>
    </row>
    <row r="861" spans="1:10" ht="12.75" customHeight="1">
      <c r="A861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861" s="139"/>
      <c r="C861" s="139"/>
      <c r="F861" s="128"/>
      <c r="G861" s="124" t="str">
        <f>IF(A861="","",VLOOKUP(J825,'TRI-2C'!$B$18:$FH$61,39,FALSE))</f>
        <v>A+</v>
      </c>
      <c r="I861" s="125" t="str">
        <f t="shared" si="28"/>
        <v>A+</v>
      </c>
      <c r="J861" s="128"/>
    </row>
    <row r="862" spans="1:10" ht="12.75" customHeight="1">
      <c r="A862" s="165" t="str">
        <f>'BI-1T'!$A$9</f>
        <v>RELACIONES CON EL MEDIO NATURAL Y CULTURAL</v>
      </c>
      <c r="B862" s="149"/>
      <c r="C862" s="149"/>
      <c r="D862" s="150"/>
      <c r="E862" s="150"/>
      <c r="F862" s="126"/>
      <c r="G862" s="122" t="str">
        <f>IF(A862="","",VLOOKUP(J825,'TRI-2C'!$B$18:$FH$61,40,FALSE))</f>
        <v>A+</v>
      </c>
      <c r="H862" s="150"/>
      <c r="I862" s="127"/>
      <c r="J862" s="126"/>
    </row>
    <row r="863" spans="1:10" ht="12.75" customHeight="1">
      <c r="A863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863" s="139"/>
      <c r="C863" s="139"/>
      <c r="F863" s="128"/>
      <c r="G863" s="124" t="str">
        <f>IF(A863="","",VLOOKUP(J825,'TRI-2C'!$B$18:$FH$61,41,FALSE))</f>
        <v>A+</v>
      </c>
      <c r="I863" s="125" t="str">
        <f t="shared" ref="I863:I882" si="29">IF(G863="","",G863)</f>
        <v>A+</v>
      </c>
      <c r="J863" s="128"/>
    </row>
    <row r="864" spans="1:10" ht="12.75" customHeight="1">
      <c r="A864" s="192" t="str">
        <f>IF('TRI-2C'!$AQ$13="","",'TRI-2C'!$AQ$13)</f>
        <v>Construir conexiones emocionales con su contexto natural (plantas, animales, agua, tierra, aire) y social.</v>
      </c>
      <c r="B864" s="154"/>
      <c r="C864" s="154"/>
      <c r="D864" s="154"/>
      <c r="E864" s="154"/>
      <c r="F864" s="155"/>
      <c r="G864" s="122" t="str">
        <f>IF(A864="","",VLOOKUP(J825,'TRI-2C'!$B$18:$FH$61,42,FALSE))</f>
        <v>A+</v>
      </c>
      <c r="H864" s="150"/>
      <c r="I864" s="127" t="str">
        <f t="shared" si="29"/>
        <v>A+</v>
      </c>
      <c r="J864" s="126"/>
    </row>
    <row r="865" spans="1:10" ht="12.75" customHeight="1">
      <c r="A865" s="147" t="str">
        <f>IF('TRI-2C'!$AR$13="","",'TRI-2C'!$AR$13)</f>
        <v>dentificar en las actividades diarias oportunidades para aprovechar los recursos y reducir los residuos para proteger el entorno natural</v>
      </c>
      <c r="B865" s="139"/>
      <c r="C865" s="139"/>
      <c r="F865" s="128"/>
      <c r="G865" s="124" t="str">
        <f>IF(A865="","",VLOOKUP(J825,'TRI-2C'!$B$18:$FH$61,43,FALSE))</f>
        <v>A+</v>
      </c>
      <c r="I865" s="125" t="str">
        <f t="shared" si="29"/>
        <v>A+</v>
      </c>
      <c r="J865" s="128"/>
    </row>
    <row r="866" spans="1:10" ht="12.75" customHeight="1">
      <c r="A866" s="148" t="str">
        <f>IF('TRI-2C'!$AS$13="","",'TRI-2C'!$AS$13)</f>
        <v>Diferenciar entre alimentos nutritivos y no nutritivos identificando los beneficios de una alimentación sana y saludable.</v>
      </c>
      <c r="B866" s="149"/>
      <c r="C866" s="149"/>
      <c r="D866" s="150"/>
      <c r="E866" s="150"/>
      <c r="F866" s="126"/>
      <c r="G866" s="122" t="str">
        <f>IF(A866="","",VLOOKUP(J825,'TRI-2C'!$B$18:$FH$61,44,FALSE))</f>
        <v>A+</v>
      </c>
      <c r="H866" s="150"/>
      <c r="I866" s="127" t="str">
        <f t="shared" si="29"/>
        <v>A+</v>
      </c>
      <c r="J866" s="126"/>
    </row>
    <row r="867" spans="1:10" ht="12.75" customHeight="1">
      <c r="A867" s="147" t="str">
        <f>IF('TRI-2C'!$AT$13="","",'TRI-2C'!$AT$13)</f>
        <v>Diferenciar entre lo que le pertenece, lo que pertenece a los demás y lo que pertenece al grupo o comunidad.</v>
      </c>
      <c r="B867" s="139"/>
      <c r="C867" s="139"/>
      <c r="F867" s="128"/>
      <c r="G867" s="124" t="str">
        <f>IF(A867="","",VLOOKUP(J825,'TRI-2C'!$B$18:$FH$61,45,FALSE))</f>
        <v>A+</v>
      </c>
      <c r="I867" s="125" t="str">
        <f t="shared" si="29"/>
        <v>A+</v>
      </c>
      <c r="J867" s="128"/>
    </row>
    <row r="868" spans="1:10" ht="12.75" customHeight="1">
      <c r="A868" s="148" t="str">
        <f>IF('TRI-2C'!$AU$13="","",'TRI-2C'!$AU$13)</f>
        <v>Diferenciar los seres vivos y elementos no vivos de su entorno explorando su mundo natural.</v>
      </c>
      <c r="B868" s="158"/>
      <c r="C868" s="158"/>
      <c r="D868" s="158"/>
      <c r="E868" s="158"/>
      <c r="F868" s="159"/>
      <c r="G868" s="122" t="str">
        <f>IF(A868="","",VLOOKUP(J825,'TRI-2C'!$B$18:$FH$61,46,FALSE))</f>
        <v>A+</v>
      </c>
      <c r="H868" s="150"/>
      <c r="I868" s="127" t="str">
        <f t="shared" si="29"/>
        <v>A+</v>
      </c>
      <c r="J868" s="126"/>
    </row>
    <row r="869" spans="1:10" ht="12.75" customHeight="1">
      <c r="A869" s="11" t="str">
        <f>IF('TRI-2C'!$AV$13="","",'TRI-2C'!$AV$13)</f>
        <v>Establecer comparaciones entre los elementos del entorno a través de la discriminación sensorial.</v>
      </c>
      <c r="B869" s="156"/>
      <c r="C869" s="156"/>
      <c r="D869" s="156"/>
      <c r="E869" s="156"/>
      <c r="F869" s="157"/>
      <c r="G869" s="124" t="str">
        <f>IF(A869="","",VLOOKUP(J825,'TRI-2C'!$B$18:$FH$61,47,FALSE))</f>
        <v>A+</v>
      </c>
      <c r="I869" s="125" t="str">
        <f t="shared" si="29"/>
        <v>A+</v>
      </c>
      <c r="J869" s="128"/>
    </row>
    <row r="870" spans="1:10" ht="12.75" customHeight="1">
      <c r="A870" s="148" t="str">
        <f>IF('TRI-2C'!$AW$13="","",'TRI-2C'!$AW$13)</f>
        <v>Explorar e identificar los diferentes elementos y fenómenos del entorno natural mediante procesos que propicien la indagación.</v>
      </c>
      <c r="B870" s="149"/>
      <c r="C870" s="149"/>
      <c r="D870" s="150"/>
      <c r="E870" s="150"/>
      <c r="F870" s="126"/>
      <c r="G870" s="122" t="str">
        <f>IF(A870="","",VLOOKUP(J825,'TRI-2C'!$B$18:$FH$61,48,FALSE))</f>
        <v>A+</v>
      </c>
      <c r="H870" s="150"/>
      <c r="I870" s="127" t="str">
        <f t="shared" si="29"/>
        <v>A+</v>
      </c>
      <c r="J870" s="126"/>
    </row>
    <row r="871" spans="1:10" ht="12.75" customHeight="1">
      <c r="A871" s="147" t="str">
        <f>IF('TRI-2C'!$AX$13="","",'TRI-2C'!$AX$13)</f>
        <v>Identificar características de las plantas por su utilidad, estableciendo diferencias entre ellas.</v>
      </c>
      <c r="B871" s="139"/>
      <c r="C871" s="139"/>
      <c r="F871" s="128"/>
      <c r="G871" s="124" t="str">
        <f>IF(A871="","",VLOOKUP(J825,'TRI-2C'!$B$18:$FH$61,49,FALSE))</f>
        <v>A+</v>
      </c>
      <c r="I871" s="125" t="str">
        <f t="shared" si="29"/>
        <v>A+</v>
      </c>
      <c r="J871" s="128"/>
    </row>
    <row r="872" spans="1:10" ht="12.75" customHeight="1">
      <c r="A872" s="148" t="str">
        <f>IF('TRI-2C'!$AY$13="","",'TRI-2C'!$AY$13)</f>
        <v>Identificar las características de los animales domésticos y silvestres estableciendo las diferencias entre ellos.</v>
      </c>
      <c r="B872" s="149"/>
      <c r="C872" s="149"/>
      <c r="D872" s="150"/>
      <c r="E872" s="150"/>
      <c r="F872" s="126"/>
      <c r="G872" s="122" t="str">
        <f>IF(A872="","",VLOOKUP(J825,'TRI-2C'!$B$18:$FH$61,50,FALSE))</f>
        <v>A+</v>
      </c>
      <c r="H872" s="150"/>
      <c r="I872" s="127" t="str">
        <f t="shared" si="29"/>
        <v>A+</v>
      </c>
      <c r="J872" s="126"/>
    </row>
    <row r="873" spans="1:10" ht="12.75" customHeight="1">
      <c r="A873" s="147" t="str">
        <f>IF('TRI-2C'!$AZ$13="","",'TRI-2C'!$AZ$13)</f>
        <v>Identificar las características del mar y reconocerlo como una parte integral del territorio nacional</v>
      </c>
      <c r="B873" s="139"/>
      <c r="C873" s="139"/>
      <c r="F873" s="128"/>
      <c r="G873" s="124" t="str">
        <f>IF(A873="","",VLOOKUP(J825,'TRI-2C'!$B$18:$FH$61,51,FALSE))</f>
        <v>A+</v>
      </c>
      <c r="I873" s="125" t="str">
        <f t="shared" si="29"/>
        <v>A+</v>
      </c>
      <c r="J873" s="128"/>
    </row>
    <row r="874" spans="1:10" ht="12.75" customHeight="1">
      <c r="A874" s="192" t="str">
        <f>IF('TRI-2C'!$BA$13="","",'TRI-2C'!$BA$13)</f>
        <v>Identificar prácticas socioculturales de su localidad demostrando curiosidad ante sus tradiciones.</v>
      </c>
      <c r="B874" s="154"/>
      <c r="C874" s="154"/>
      <c r="D874" s="154"/>
      <c r="E874" s="154"/>
      <c r="F874" s="155"/>
      <c r="G874" s="122" t="str">
        <f>IF(A874="","",VLOOKUP(J825,'TRI-2C'!$B$18:$FH$61,52,FALSE))</f>
        <v>A+</v>
      </c>
      <c r="H874" s="150"/>
      <c r="I874" s="127" t="str">
        <f t="shared" si="29"/>
        <v>A+</v>
      </c>
      <c r="J874" s="126"/>
    </row>
    <row r="875" spans="1:10" ht="12.75" customHeight="1">
      <c r="A875" s="147" t="str">
        <f>IF('TRI-2C'!$BB$13="","",'TRI-2C'!$BB$13)</f>
        <v>Observar el proceso del ciclo vital de las plantas mediante actividades de experimentación.</v>
      </c>
      <c r="B875" s="139"/>
      <c r="C875" s="139"/>
      <c r="F875" s="128"/>
      <c r="G875" s="124" t="str">
        <f>IF(A875="","",VLOOKUP(J825,'TRI-2C'!$B$18:$FH$61,53,FALSE))</f>
        <v>A+</v>
      </c>
      <c r="I875" s="125" t="str">
        <f t="shared" si="29"/>
        <v>A+</v>
      </c>
      <c r="J875" s="128"/>
    </row>
    <row r="876" spans="1:10" ht="12.75" customHeight="1">
      <c r="A876" s="148" t="str">
        <f>IF('TRI-2C'!$BC$13="","",'TRI-2C'!$BC$13)</f>
        <v>Participar en actividades lúdicas para identificar prácticas de movilidad que ayudan a cuidar el planeta</v>
      </c>
      <c r="B876" s="149"/>
      <c r="C876" s="149"/>
      <c r="D876" s="150"/>
      <c r="E876" s="150"/>
      <c r="F876" s="126"/>
      <c r="G876" s="122" t="str">
        <f>IF(A876="","",VLOOKUP(J825,'TRI-2C'!$B$18:$FH$61,54,FALSE))</f>
        <v>A+</v>
      </c>
      <c r="H876" s="150"/>
      <c r="I876" s="127" t="str">
        <f t="shared" si="29"/>
        <v>A+</v>
      </c>
      <c r="J876" s="126"/>
    </row>
    <row r="877" spans="1:10" ht="12.75" customHeight="1">
      <c r="A877" s="147" t="str">
        <f>IF('TRI-2C'!$BD$13="","",'TRI-2C'!$BD$13)</f>
        <v>Participar en algunas prácticas tradicionales de su entorno disfrutando y respetando las diferentes manifestaciones culturales</v>
      </c>
      <c r="B877" s="139"/>
      <c r="C877" s="139"/>
      <c r="F877" s="128"/>
      <c r="G877" s="124" t="str">
        <f>IF(A877="","",VLOOKUP(J825,'TRI-2C'!$B$18:$FH$61,55,FALSE))</f>
        <v>A+</v>
      </c>
      <c r="I877" s="125" t="str">
        <f t="shared" si="29"/>
        <v>A+</v>
      </c>
      <c r="J877" s="128"/>
    </row>
    <row r="878" spans="1:10" ht="12.75" customHeight="1">
      <c r="A878" s="148" t="str">
        <f>IF('TRI-2C'!$BE$13="","",'TRI-2C'!$BE$13)</f>
        <v>Practicar hábitos de cuidado y conservación del medio ambiente que eviten la contaminación del aire, suelo y agua. (D.EIB.10.19.)</v>
      </c>
      <c r="B878" s="158"/>
      <c r="C878" s="158"/>
      <c r="D878" s="158"/>
      <c r="E878" s="158"/>
      <c r="F878" s="159"/>
      <c r="G878" s="122" t="str">
        <f>IF(A878="","",VLOOKUP(J825,'TRI-2C'!$B$18:$FH$61,56,FALSE))</f>
        <v>A+</v>
      </c>
      <c r="H878" s="150"/>
      <c r="I878" s="127" t="str">
        <f t="shared" si="29"/>
        <v>A+</v>
      </c>
      <c r="J878" s="126"/>
    </row>
    <row r="879" spans="1:10" ht="12.75" customHeight="1">
      <c r="A879" s="11" t="str">
        <f>IF('TRI-2C'!$BF$13="","",'TRI-2C'!$BF$13)</f>
        <v>Realizar acciones de cuidado y protección de plantas y animales de su entorno erradicando actitudes de maltrato.</v>
      </c>
      <c r="B879" s="156"/>
      <c r="C879" s="156"/>
      <c r="D879" s="156"/>
      <c r="E879" s="156"/>
      <c r="F879" s="157"/>
      <c r="G879" s="124" t="str">
        <f>IF(A879="","",VLOOKUP(J825,'TRI-2C'!$B$18:$FH$61,57,FALSE))</f>
        <v>A+</v>
      </c>
      <c r="I879" s="125" t="str">
        <f t="shared" si="29"/>
        <v>A+</v>
      </c>
      <c r="J879" s="128"/>
    </row>
    <row r="880" spans="1:10" ht="12.75" customHeight="1">
      <c r="A880" s="148" t="str">
        <f>IF('TRI-2C'!$BG$13="","",'TRI-2C'!$BG$13)</f>
        <v>Reconocer cómo las personas utilizan el dinero en su entorno familiar para satisfacer sus necesidades y deseos</v>
      </c>
      <c r="B880" s="149"/>
      <c r="C880" s="149"/>
      <c r="D880" s="150"/>
      <c r="E880" s="150"/>
      <c r="F880" s="126"/>
      <c r="G880" s="122" t="str">
        <f>IF(A880="","",VLOOKUP(J825,'TRI-2C'!$B$18:$FH$61,58,FALSE))</f>
        <v>A+</v>
      </c>
      <c r="H880" s="150"/>
      <c r="I880" s="127" t="str">
        <f t="shared" si="29"/>
        <v>A+</v>
      </c>
      <c r="J880" s="126"/>
    </row>
    <row r="881" spans="1:10" ht="12.75" customHeight="1">
      <c r="A881" s="147" t="str">
        <f>IF('TRI-2C'!$BH$13="","",'TRI-2C'!$BH$13)</f>
        <v>Reconocer las consecuencias de no cuidar sus pertenencias.</v>
      </c>
      <c r="B881" s="139"/>
      <c r="C881" s="139"/>
      <c r="F881" s="128"/>
      <c r="G881" s="124" t="str">
        <f>IF(A881="","",VLOOKUP(J825,'TRI-2C'!$B$18:$FH$61,59,FALSE))</f>
        <v>A+</v>
      </c>
      <c r="I881" s="125" t="str">
        <f t="shared" si="29"/>
        <v>A+</v>
      </c>
      <c r="J881" s="128"/>
    </row>
    <row r="882" spans="1:10" ht="12.75" customHeight="1">
      <c r="A882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882" s="149"/>
      <c r="C882" s="149"/>
      <c r="D882" s="150"/>
      <c r="E882" s="150"/>
      <c r="F882" s="126"/>
      <c r="G882" s="122" t="str">
        <f>IF(A882="","",VLOOKUP(J825,'TRI-2C'!$B$18:$FH$61,60,FALSE))</f>
        <v>A+</v>
      </c>
      <c r="H882" s="150"/>
      <c r="I882" s="127" t="str">
        <f t="shared" si="29"/>
        <v>A+</v>
      </c>
      <c r="J882" s="126"/>
    </row>
    <row r="883" spans="1:10" ht="12.75" customHeight="1">
      <c r="A883" s="164" t="str">
        <f>'BI-1T'!$A$10</f>
        <v>RELACIONES LOGICAS MATEMATICAS</v>
      </c>
      <c r="B883" s="139"/>
      <c r="C883" s="139"/>
      <c r="F883" s="128"/>
      <c r="G883" s="124" t="str">
        <f>IF(A883="","",VLOOKUP(J825,'TRI-2C'!$B$18:$FH$61,61,FALSE))</f>
        <v>A+</v>
      </c>
      <c r="I883" s="125"/>
      <c r="J883" s="128"/>
    </row>
    <row r="884" spans="1:10" ht="12.75" customHeight="1">
      <c r="A884" s="192" t="str">
        <f>IF('TRI-2C'!$BK$13="","",'TRI-2C'!$BK$13)</f>
        <v>Asociar las formas de los objetos del entorno con figuras geométricas bidimensionales</v>
      </c>
      <c r="B884" s="154"/>
      <c r="C884" s="154"/>
      <c r="D884" s="154"/>
      <c r="E884" s="154"/>
      <c r="F884" s="155"/>
      <c r="G884" s="122" t="str">
        <f>IF(A884="","",VLOOKUP(J825,'TRI-2C'!$B$18:$FH$61,62,FALSE))</f>
        <v>B+</v>
      </c>
      <c r="H884" s="150"/>
      <c r="I884" s="127" t="str">
        <f t="shared" ref="I884:I905" si="30">IF(G884="","",G884)</f>
        <v>B+</v>
      </c>
      <c r="J884" s="126"/>
    </row>
    <row r="885" spans="1:10" ht="12.75" customHeight="1">
      <c r="A885" s="147" t="str">
        <f>IF('TRI-2C'!$BL$13="","",'TRI-2C'!$BL$13)</f>
        <v>Clasificar objetos con dos atributos (tamaño, color o forma).</v>
      </c>
      <c r="B885" s="139"/>
      <c r="C885" s="139"/>
      <c r="F885" s="128"/>
      <c r="G885" s="124" t="str">
        <f>IF(A885="","",VLOOKUP(J825,'TRI-2C'!$B$18:$FH$61,63,FALSE))</f>
        <v>B+</v>
      </c>
      <c r="I885" s="125" t="str">
        <f t="shared" si="30"/>
        <v>B+</v>
      </c>
      <c r="J885" s="128"/>
    </row>
    <row r="886" spans="1:10" ht="12.75" customHeight="1">
      <c r="A886" s="148" t="str">
        <f>IF('TRI-2C'!$BM$13="","",'TRI-2C'!$BM$13)</f>
        <v>Comparar y armar colecciones de más, igual y menos objetos.</v>
      </c>
      <c r="B886" s="149"/>
      <c r="C886" s="149"/>
      <c r="D886" s="150"/>
      <c r="E886" s="150"/>
      <c r="F886" s="126"/>
      <c r="G886" s="122" t="str">
        <f>IF(A886="","",VLOOKUP(J825,'TRI-2C'!$B$18:$FH$61,64,FALSE))</f>
        <v>B+</v>
      </c>
      <c r="H886" s="150"/>
      <c r="I886" s="127" t="str">
        <f t="shared" si="30"/>
        <v>B+</v>
      </c>
      <c r="J886" s="126"/>
    </row>
    <row r="887" spans="1:10" ht="12.75" customHeight="1">
      <c r="A887" s="147" t="str">
        <f>IF('TRI-2C'!$BN$13="","",'TRI-2C'!$BN$13)</f>
        <v>Comparar y ordenar secuencialmente un conjunto pequeño de objetos de acuerdo con su tamaño.</v>
      </c>
      <c r="B887" s="139"/>
      <c r="C887" s="139"/>
      <c r="F887" s="128"/>
      <c r="G887" s="124" t="str">
        <f>IF(A887="","",VLOOKUP(J825,'TRI-2C'!$B$18:$FH$61,65,FALSE))</f>
        <v>B+</v>
      </c>
      <c r="I887" s="125" t="str">
        <f t="shared" si="30"/>
        <v>B+</v>
      </c>
      <c r="J887" s="128"/>
    </row>
    <row r="888" spans="1:10" ht="12.75" customHeight="1">
      <c r="A888" s="148" t="str">
        <f>IF('TRI-2C'!$BO$13="","",'TRI-2C'!$BO$13)</f>
        <v>Comprender la relación de número-cantidad hasta el 10.</v>
      </c>
      <c r="B888" s="158"/>
      <c r="C888" s="158"/>
      <c r="D888" s="158"/>
      <c r="E888" s="158"/>
      <c r="F888" s="159"/>
      <c r="G888" s="122" t="str">
        <f>IF(A888="","",VLOOKUP(J825,'TRI-2C'!$B$18:$FH$61,66,FALSE))</f>
        <v>B+</v>
      </c>
      <c r="H888" s="150"/>
      <c r="I888" s="127" t="str">
        <f t="shared" si="30"/>
        <v>B+</v>
      </c>
      <c r="J888" s="126"/>
    </row>
    <row r="889" spans="1:10" ht="12.75" customHeight="1">
      <c r="A889" s="11" t="str">
        <f>IF('TRI-2C'!$BP$13="","",'TRI-2C'!$BP$13)</f>
        <v>Comprender la relación del numeral (representación simbólica del número) con la cantidad hasta el 5.</v>
      </c>
      <c r="B889" s="156"/>
      <c r="C889" s="156"/>
      <c r="D889" s="156"/>
      <c r="E889" s="156"/>
      <c r="F889" s="157"/>
      <c r="G889" s="124" t="str">
        <f>IF(A889="","",VLOOKUP(J825,'TRI-2C'!$B$18:$FH$61,67,FALSE))</f>
        <v>B+</v>
      </c>
      <c r="I889" s="125" t="str">
        <f t="shared" si="30"/>
        <v>B+</v>
      </c>
      <c r="J889" s="128"/>
    </row>
    <row r="890" spans="1:10" ht="12.75" customHeight="1">
      <c r="A890" s="148" t="str">
        <f>IF('TRI-2C'!$BQ$13="","",'TRI-2C'!$BQ$13)</f>
        <v>Contar oralmente del 1 al 15 con secuencia numérica.</v>
      </c>
      <c r="B890" s="149"/>
      <c r="C890" s="149"/>
      <c r="D890" s="150"/>
      <c r="E890" s="150"/>
      <c r="F890" s="126"/>
      <c r="G890" s="122" t="str">
        <f>IF(A890="","",VLOOKUP(J825,'TRI-2C'!$B$18:$FH$61,68,FALSE))</f>
        <v>B+</v>
      </c>
      <c r="H890" s="150"/>
      <c r="I890" s="127" t="str">
        <f t="shared" si="30"/>
        <v>B+</v>
      </c>
      <c r="J890" s="126"/>
    </row>
    <row r="891" spans="1:10" ht="12.75" customHeight="1">
      <c r="A891" s="147" t="str">
        <f>IF('TRI-2C'!$BR$13="","",'TRI-2C'!$BR$13)</f>
        <v>Continuar y reproducir patrones simples con objetos concretos y representaciones gráficas.</v>
      </c>
      <c r="B891" s="139"/>
      <c r="C891" s="139"/>
      <c r="F891" s="128"/>
      <c r="G891" s="124" t="str">
        <f>IF(A891="","",VLOOKUP(J825,'TRI-2C'!$B$18:$FH$61,69,FALSE))</f>
        <v>B+</v>
      </c>
      <c r="I891" s="125" t="str">
        <f t="shared" si="30"/>
        <v>B+</v>
      </c>
      <c r="J891" s="128"/>
    </row>
    <row r="892" spans="1:10" ht="12.75" customHeight="1">
      <c r="A892" s="148" t="str">
        <f>IF('TRI-2C'!$BS$13="","",'TRI-2C'!$BS$13)</f>
        <v>Establecer la relación de correspondencia entre los elementos de colecciones de objetos.</v>
      </c>
      <c r="B892" s="149"/>
      <c r="C892" s="149"/>
      <c r="D892" s="150"/>
      <c r="E892" s="150"/>
      <c r="F892" s="126"/>
      <c r="G892" s="122" t="str">
        <f>IF(A892="","",VLOOKUP(J825,'TRI-2C'!$B$18:$FH$61,70,FALSE))</f>
        <v>B+</v>
      </c>
      <c r="H892" s="150"/>
      <c r="I892" s="127" t="str">
        <f t="shared" si="30"/>
        <v>B+</v>
      </c>
      <c r="J892" s="126"/>
    </row>
    <row r="893" spans="1:10" ht="12.75" customHeight="1">
      <c r="A893" s="147" t="str">
        <f>IF('TRI-2C'!$BT$13="","",'TRI-2C'!$BT$13)</f>
        <v>Identificar características de mañana, tarde y noche</v>
      </c>
      <c r="B893" s="139"/>
      <c r="C893" s="139"/>
      <c r="F893" s="128"/>
      <c r="G893" s="124" t="str">
        <f>IF(A893="","",VLOOKUP(J825,'TRI-2C'!$B$18:$FH$61,71,FALSE))</f>
        <v>B+</v>
      </c>
      <c r="I893" s="125" t="str">
        <f t="shared" si="30"/>
        <v>B+</v>
      </c>
      <c r="J893" s="128"/>
    </row>
    <row r="894" spans="1:10" ht="12.75" customHeight="1">
      <c r="A894" s="192" t="str">
        <f>IF('TRI-2C'!$BU$13="","",'TRI-2C'!$BU$13)</f>
        <v>Identificar en los objetos las nociones de medida: largo/ corto, grueso/delgado.</v>
      </c>
      <c r="B894" s="154"/>
      <c r="C894" s="154"/>
      <c r="D894" s="154"/>
      <c r="E894" s="154"/>
      <c r="F894" s="155"/>
      <c r="G894" s="122" t="str">
        <f>IF(A894="","",VLOOKUP(J825,'TRI-2C'!$B$18:$FH$61,72,FALSE))</f>
        <v>B+</v>
      </c>
      <c r="H894" s="150"/>
      <c r="I894" s="127" t="str">
        <f t="shared" si="30"/>
        <v>B+</v>
      </c>
      <c r="J894" s="126"/>
    </row>
    <row r="895" spans="1:10" ht="12.75" customHeight="1">
      <c r="A895" s="147" t="str">
        <f>IF('TRI-2C'!$BV$13="","",'TRI-2C'!$BV$13)</f>
        <v>Identificar figuras geométricas básicas: círculo, cuadrado y triángulo en objetos del entorno y en representaciones gráficas.</v>
      </c>
      <c r="B895" s="139"/>
      <c r="C895" s="139"/>
      <c r="F895" s="128"/>
      <c r="G895" s="124" t="str">
        <f>IF(A895="","",VLOOKUP(J825,'TRI-2C'!$B$18:$FH$61,73,FALSE))</f>
        <v>B+</v>
      </c>
      <c r="I895" s="125" t="str">
        <f t="shared" si="30"/>
        <v>B+</v>
      </c>
      <c r="J895" s="128"/>
    </row>
    <row r="896" spans="1:10" ht="12.75" customHeight="1">
      <c r="A896" s="148" t="str">
        <f>IF('TRI-2C'!$BW$13="","",'TRI-2C'!$BW$13)</f>
        <v>Identificar la diferencia entre lo que se desea y lo que se necesita</v>
      </c>
      <c r="B896" s="149"/>
      <c r="C896" s="149"/>
      <c r="D896" s="150"/>
      <c r="E896" s="150"/>
      <c r="F896" s="126"/>
      <c r="G896" s="122" t="str">
        <f>IF(A896="","",VLOOKUP(J825,'TRI-2C'!$B$18:$FH$61,74,FALSE))</f>
        <v>B+</v>
      </c>
      <c r="H896" s="150"/>
      <c r="I896" s="127" t="str">
        <f t="shared" si="30"/>
        <v>B+</v>
      </c>
      <c r="J896" s="126"/>
    </row>
    <row r="897" spans="1:10" ht="12.75" customHeight="1">
      <c r="A897" s="147" t="str">
        <f>IF('TRI-2C'!$BX$13="","",'TRI-2C'!$BX$13)</f>
        <v>Identificar las nociones de tiempo en acciones que siceden antes, ahora y después</v>
      </c>
      <c r="B897" s="139"/>
      <c r="C897" s="139"/>
      <c r="F897" s="128"/>
      <c r="G897" s="124" t="str">
        <f>IF(A897="","",VLOOKUP(J825,'TRI-2C'!$B$18:$FH$61,75,FALSE))</f>
        <v>B+</v>
      </c>
      <c r="I897" s="125" t="str">
        <f t="shared" si="30"/>
        <v>B+</v>
      </c>
      <c r="J897" s="128"/>
    </row>
    <row r="898" spans="1:10" ht="12.75" customHeight="1">
      <c r="A898" s="148" t="str">
        <f>IF('TRI-2C'!$BY$13="","",'TRI-2C'!$BY$13)</f>
        <v>Identificar los números de emergencia a través de actividades lúdicas, y reconocer cuándo pedir ayuda en situaciones sencillas.</v>
      </c>
      <c r="B898" s="158"/>
      <c r="C898" s="158"/>
      <c r="D898" s="158"/>
      <c r="E898" s="158"/>
      <c r="F898" s="159"/>
      <c r="G898" s="122" t="str">
        <f>IF(A898="","",VLOOKUP(J825,'TRI-2C'!$B$18:$FH$61,76,FALSE))</f>
        <v>B+</v>
      </c>
      <c r="H898" s="150"/>
      <c r="I898" s="127" t="str">
        <f t="shared" si="30"/>
        <v>B+</v>
      </c>
      <c r="J898" s="126"/>
    </row>
    <row r="899" spans="1:10" ht="12.75" customHeight="1">
      <c r="A899" s="11" t="str">
        <f>IF('TRI-2C'!$BZ$13="","",'TRI-2C'!$BZ$13)</f>
        <v>Identificar semejanzas y diferencias en objetos del entorno con criterios de forma, color y tamaño</v>
      </c>
      <c r="B899" s="156"/>
      <c r="C899" s="156"/>
      <c r="D899" s="156"/>
      <c r="E899" s="156"/>
      <c r="F899" s="157"/>
      <c r="G899" s="124" t="str">
        <f>IF(A899="","",VLOOKUP(J825,'TRI-2C'!$B$18:$FH$61,77,FALSE))</f>
        <v>B+</v>
      </c>
      <c r="I899" s="125" t="str">
        <f t="shared" si="30"/>
        <v>B+</v>
      </c>
      <c r="J899" s="128"/>
    </row>
    <row r="900" spans="1:10" ht="12.75" customHeight="1">
      <c r="A900" s="148" t="str">
        <f>IF('TRI-2C'!$CA$13="","",'TRI-2C'!$CA$13)</f>
        <v>Ordenar en secuencias lógica sucesos de hasta cinco eventos en representaciones gráficas de sus actividades de la rutina diaria y en escenas de cuentos</v>
      </c>
      <c r="B900" s="149"/>
      <c r="C900" s="149"/>
      <c r="D900" s="150"/>
      <c r="E900" s="150"/>
      <c r="F900" s="126"/>
      <c r="G900" s="122" t="str">
        <f>IF(A900="","",VLOOKUP(J825,'TRI-2C'!$B$18:$FH$61,78,FALSE))</f>
        <v>B+</v>
      </c>
      <c r="H900" s="150"/>
      <c r="I900" s="127" t="str">
        <f t="shared" si="30"/>
        <v>B+</v>
      </c>
      <c r="J900" s="126"/>
    </row>
    <row r="901" spans="1:10" ht="12.75" customHeight="1">
      <c r="A901" s="147" t="str">
        <f>IF('TRI-2C'!$CB$13="","",'TRI-2C'!$CB$13)</f>
        <v>Reconocer billetes y monedas en situaciones de la vida real</v>
      </c>
      <c r="B901" s="139"/>
      <c r="C901" s="139"/>
      <c r="F901" s="128"/>
      <c r="G901" s="124" t="str">
        <f>IF(A901="","",VLOOKUP(J825,'TRI-2C'!$B$18:$FH$61,79,FALSE))</f>
        <v>B+</v>
      </c>
      <c r="I901" s="125" t="str">
        <f t="shared" si="30"/>
        <v>B+</v>
      </c>
      <c r="J901" s="128"/>
    </row>
    <row r="902" spans="1:10" ht="12.75" customHeight="1">
      <c r="A902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902" s="149"/>
      <c r="C902" s="149"/>
      <c r="D902" s="150"/>
      <c r="E902" s="150"/>
      <c r="F902" s="126"/>
      <c r="G902" s="122" t="str">
        <f>IF(A902="","",VLOOKUP(J825,'TRI-2C'!$B$18:$FH$61,80,FALSE))</f>
        <v>B+</v>
      </c>
      <c r="H902" s="150"/>
      <c r="I902" s="127" t="str">
        <f t="shared" si="30"/>
        <v>B+</v>
      </c>
      <c r="J902" s="126"/>
    </row>
    <row r="903" spans="1:10" ht="12.75" customHeight="1">
      <c r="A903" s="147" t="str">
        <f>IF('TRI-2C'!$CD$13="","",'TRI-2C'!$CD$13)</f>
        <v>Reconocer los colores secundarios en objetos e imágenes del entorno.</v>
      </c>
      <c r="B903" s="139"/>
      <c r="C903" s="139"/>
      <c r="F903" s="128"/>
      <c r="G903" s="124" t="str">
        <f>IF(A903="","",VLOOKUP(J825,'TRI-2C'!$B$18:$FH$61,81,FALSE))</f>
        <v>B+</v>
      </c>
      <c r="I903" s="125" t="str">
        <f t="shared" si="30"/>
        <v>B+</v>
      </c>
      <c r="J903" s="128"/>
    </row>
    <row r="904" spans="1:10" ht="12.75" customHeight="1">
      <c r="A904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904" s="154"/>
      <c r="C904" s="154"/>
      <c r="D904" s="154"/>
      <c r="E904" s="154"/>
      <c r="F904" s="155"/>
      <c r="G904" s="122" t="str">
        <f>IF(A904="","",VLOOKUP(J825,'TRI-2C'!$B$18:$FH$61,82,FALSE))</f>
        <v>B+</v>
      </c>
      <c r="H904" s="150"/>
      <c r="I904" s="127" t="str">
        <f t="shared" si="30"/>
        <v>B+</v>
      </c>
      <c r="J904" s="126"/>
    </row>
    <row r="905" spans="1:10" ht="12.75" customHeight="1">
      <c r="A905" s="147" t="str">
        <f>IF('TRI-2C'!$CF$13="","",'TRI-2C'!$CF$13)</f>
        <v>Relacionar las distintas formas de adquirir dinero con el trabajo y el esfuerzo.</v>
      </c>
      <c r="B905" s="139"/>
      <c r="C905" s="139"/>
      <c r="F905" s="128"/>
      <c r="G905" s="124" t="str">
        <f>IF(A905="","",VLOOKUP(J825,'TRI-2C'!$B$18:$FH$61,83,FALSE))</f>
        <v>B+</v>
      </c>
      <c r="I905" s="125" t="str">
        <f t="shared" si="30"/>
        <v>B+</v>
      </c>
      <c r="J905" s="128"/>
    </row>
    <row r="906" spans="1:10" ht="12.75" customHeight="1">
      <c r="A906" s="165" t="str">
        <f>'BI-1T'!$A$11</f>
        <v>COMPRENSIÓN Y EXPRESION DEL LENGUAJE</v>
      </c>
      <c r="B906" s="149"/>
      <c r="C906" s="149"/>
      <c r="D906" s="150"/>
      <c r="E906" s="150"/>
      <c r="F906" s="126"/>
      <c r="G906" s="122" t="str">
        <f>IF(A906="","",VLOOKUP(J825,'TRI-2C'!$B$18:$FH$61,84,FALSE))</f>
        <v>B+</v>
      </c>
      <c r="H906" s="150"/>
      <c r="I906" s="127"/>
      <c r="J906" s="126"/>
    </row>
    <row r="907" spans="1:10" ht="12.75" customHeight="1">
      <c r="A907" s="147" t="str">
        <f>IF('TRI-2C'!$CH$13="","",'TRI-2C'!$CH$13)</f>
        <v>Asociar la imagen de la portada con el título de los cuentos conocidos.</v>
      </c>
      <c r="B907" s="139"/>
      <c r="C907" s="139"/>
      <c r="F907" s="128"/>
      <c r="G907" s="124" t="str">
        <f>IF(A907="","",VLOOKUP(J825,'TRI-2C'!$B$18:$FH$61,85,FALSE))</f>
        <v>B+</v>
      </c>
      <c r="I907" s="125" t="str">
        <f t="shared" ref="I907:I927" si="31">IF(G907="","",G907)</f>
        <v>B+</v>
      </c>
      <c r="J907" s="128"/>
    </row>
    <row r="908" spans="1:10" ht="12.75" customHeight="1">
      <c r="A908" s="148" t="str">
        <f>IF('TRI-2C'!$CI$13="","",'TRI-2C'!$CI$13)</f>
        <v>Colaborar en la creación de textos colectivos con la ayuda del docente.</v>
      </c>
      <c r="B908" s="158"/>
      <c r="C908" s="158"/>
      <c r="D908" s="158"/>
      <c r="E908" s="158"/>
      <c r="F908" s="159"/>
      <c r="G908" s="122" t="str">
        <f>IF(A908="","",VLOOKUP(J825,'TRI-2C'!$B$18:$FH$61,86,FALSE))</f>
        <v>B+</v>
      </c>
      <c r="H908" s="150"/>
      <c r="I908" s="127" t="str">
        <f t="shared" si="31"/>
        <v>B+</v>
      </c>
      <c r="J908" s="126"/>
    </row>
    <row r="909" spans="1:10" ht="12.75" customHeight="1">
      <c r="A909" s="11" t="str">
        <f>IF('TRI-2C'!$CJ$13="","",'TRI-2C'!$CJ$13)</f>
        <v>Comprender el derecho propio y de las otras personas a decir que no como una respuesta válida y respetable.</v>
      </c>
      <c r="B909" s="156"/>
      <c r="C909" s="156"/>
      <c r="D909" s="156"/>
      <c r="E909" s="156"/>
      <c r="F909" s="157"/>
      <c r="G909" s="124" t="str">
        <f>IF(A909="","",VLOOKUP(J825,'TRI-2C'!$B$18:$FH$61,87,FALSE))</f>
        <v>B+</v>
      </c>
      <c r="I909" s="125" t="str">
        <f t="shared" si="31"/>
        <v>B+</v>
      </c>
      <c r="J909" s="128"/>
    </row>
    <row r="910" spans="1:10" ht="12.75" customHeight="1">
      <c r="A910" s="148" t="str">
        <f>IF('TRI-2C'!$CK$13="","",'TRI-2C'!$CK$13)</f>
        <v>Comunicarse a través de dibujos de objetos con detalles que lo vuelven identificables, como representación simbólica de sus ideas.</v>
      </c>
      <c r="B910" s="149"/>
      <c r="C910" s="149"/>
      <c r="D910" s="150"/>
      <c r="E910" s="150"/>
      <c r="F910" s="126"/>
      <c r="G910" s="122" t="str">
        <f>IF(A910="","",VLOOKUP(J825,'TRI-2C'!$B$18:$FH$61,88,FALSE))</f>
        <v>B+</v>
      </c>
      <c r="H910" s="150"/>
      <c r="I910" s="127" t="str">
        <f t="shared" si="31"/>
        <v>B+</v>
      </c>
      <c r="J910" s="126"/>
    </row>
    <row r="911" spans="1:10" ht="12.75" customHeight="1">
      <c r="A911" s="147" t="str">
        <f>IF('TRI-2C'!$CL$13="","",'TRI-2C'!$CL$13)</f>
        <v>Comunicarse incorporando palabras nuevas a su vocabulario en función de los ambientes y experiencias en las que interactúa.</v>
      </c>
      <c r="B911" s="139"/>
      <c r="C911" s="139"/>
      <c r="F911" s="128"/>
      <c r="G911" s="124" t="str">
        <f>IF(A911="","",VLOOKUP(J825,'TRI-2C'!$B$18:$FH$61,89,FALSE))</f>
        <v>B+</v>
      </c>
      <c r="I911" s="125" t="str">
        <f t="shared" si="31"/>
        <v>B+</v>
      </c>
      <c r="J911" s="128"/>
    </row>
    <row r="912" spans="1:10" ht="12.75" customHeight="1">
      <c r="A912" s="148" t="str">
        <f>IF('TRI-2C'!$CM$13="","",'TRI-2C'!$CM$13)</f>
        <v>Contar un cuento en base a sus imágenes a partir de la portada y siguiendo la secuencia de las páginas.</v>
      </c>
      <c r="B912" s="149"/>
      <c r="C912" s="149"/>
      <c r="D912" s="150"/>
      <c r="E912" s="150"/>
      <c r="F912" s="126"/>
      <c r="G912" s="122" t="str">
        <f>IF(A912="","",VLOOKUP(J825,'TRI-2C'!$B$18:$FH$61,90,FALSE))</f>
        <v>B+</v>
      </c>
      <c r="H912" s="150"/>
      <c r="I912" s="127" t="str">
        <f t="shared" si="31"/>
        <v>B+</v>
      </c>
      <c r="J912" s="126"/>
    </row>
    <row r="913" spans="1:10" ht="12.75" customHeight="1">
      <c r="A913" s="147" t="str">
        <f>IF('TRI-2C'!$CN$13="","",'TRI-2C'!$CN$13)</f>
        <v>Describir oralmente imágenes gráficas (pictogramas) y digitales, estructurando oraciones más elaboradas que describan a los objetos que observa.</v>
      </c>
      <c r="B913" s="139"/>
      <c r="C913" s="139"/>
      <c r="F913" s="128"/>
      <c r="G913" s="124" t="str">
        <f>IF(A913="","",VLOOKUP(J825,'TRI-2C'!$B$18:$FH$61,91,FALSE))</f>
        <v>B+</v>
      </c>
      <c r="I913" s="125" t="str">
        <f t="shared" si="31"/>
        <v>B+</v>
      </c>
      <c r="J913" s="128"/>
    </row>
    <row r="914" spans="1:10" ht="12.75" customHeight="1">
      <c r="A914" s="192" t="str">
        <f>IF('TRI-2C'!$CO$13="","",'TRI-2C'!$CO$13)</f>
        <v>Describir oralmente imágenes relacionadas con los derechos de las personas en situación de movilidad</v>
      </c>
      <c r="B914" s="154"/>
      <c r="C914" s="154"/>
      <c r="D914" s="154"/>
      <c r="E914" s="154"/>
      <c r="F914" s="155"/>
      <c r="G914" s="122" t="str">
        <f>IF(A914="","",VLOOKUP(J825,'TRI-2C'!$B$18:$FH$61,92,FALSE))</f>
        <v>B+</v>
      </c>
      <c r="H914" s="150"/>
      <c r="I914" s="127" t="str">
        <f t="shared" si="31"/>
        <v>B+</v>
      </c>
      <c r="J914" s="126"/>
    </row>
    <row r="915" spans="1:10" ht="12.75" customHeight="1">
      <c r="A915" s="147" t="str">
        <f>IF('TRI-2C'!$CP$13="","",'TRI-2C'!$CP$13)</f>
        <v>Expresarse oralmente pronunciando correctamente la mayoría de las palabras puede presentarse dificultades en la pronunciación de s, y la r.</v>
      </c>
      <c r="B915" s="139"/>
      <c r="C915" s="139"/>
      <c r="F915" s="128"/>
      <c r="G915" s="124" t="str">
        <f>IF(A915="","",VLOOKUP(J825,'TRI-2C'!$B$18:$FH$61,93,FALSE))</f>
        <v>B+</v>
      </c>
      <c r="I915" s="125" t="str">
        <f t="shared" si="31"/>
        <v>B+</v>
      </c>
      <c r="J915" s="128"/>
    </row>
    <row r="916" spans="1:10" ht="12.75" customHeight="1">
      <c r="A916" s="148" t="str">
        <f>IF('TRI-2C'!$CQ$13="","",'TRI-2C'!$CQ$13)</f>
        <v>Expresarse utilizando oraciones cortas y completas manteniendo el orden de las palabras.</v>
      </c>
      <c r="B916" s="149"/>
      <c r="C916" s="149"/>
      <c r="D916" s="150"/>
      <c r="E916" s="150"/>
      <c r="F916" s="126"/>
      <c r="G916" s="122" t="str">
        <f>IF(A916="","",VLOOKUP(J825,'TRI-2C'!$B$18:$FH$61,94,FALSE))</f>
        <v>B+</v>
      </c>
      <c r="H916" s="150"/>
      <c r="I916" s="127" t="str">
        <f t="shared" si="31"/>
        <v>B+</v>
      </c>
      <c r="J916" s="126"/>
    </row>
    <row r="917" spans="1:10" ht="12.75" customHeight="1">
      <c r="A917" s="147" t="str">
        <f>IF('TRI-2C'!$CR$13="","",'TRI-2C'!$CR$13)</f>
        <v>Identificar “auditivamente” el fonema (sonido) inicial de las palabras más utilizadas.</v>
      </c>
      <c r="B917" s="139"/>
      <c r="C917" s="139"/>
      <c r="F917" s="128"/>
      <c r="G917" s="124" t="str">
        <f>IF(A917="","",VLOOKUP(J825,'TRI-2C'!$B$18:$FH$61,95,FALSE))</f>
        <v>B+</v>
      </c>
      <c r="I917" s="125" t="str">
        <f t="shared" si="31"/>
        <v>B+</v>
      </c>
      <c r="J917" s="128"/>
    </row>
    <row r="918" spans="1:10" ht="12.75" customHeight="1">
      <c r="A918" s="148" t="str">
        <f>IF('TRI-2C'!$CS$13="","",'TRI-2C'!$CS$13)</f>
        <v>Identificar una persona adulta de confianza para solicitar apoyo al enfrentar desafíos emocionales en situaciones cotidianas del entorno escolar</v>
      </c>
      <c r="B918" s="158"/>
      <c r="C918" s="158"/>
      <c r="D918" s="158"/>
      <c r="E918" s="158"/>
      <c r="F918" s="159"/>
      <c r="G918" s="122" t="str">
        <f>IF(A918="","",VLOOKUP(J825,'TRI-2C'!$B$18:$FH$61,96,FALSE))</f>
        <v>B+</v>
      </c>
      <c r="H918" s="150"/>
      <c r="I918" s="127" t="str">
        <f t="shared" si="31"/>
        <v>B+</v>
      </c>
      <c r="J918" s="126"/>
    </row>
    <row r="919" spans="1:10" ht="12.75" customHeight="1">
      <c r="A919" s="11" t="str">
        <f>IF('TRI-2C'!$CT$13="","",'TRI-2C'!$CT$13)</f>
        <v>Participar en conversaciones más complejas y largas manteniéndose dentro del tema.</v>
      </c>
      <c r="B919" s="156"/>
      <c r="C919" s="156"/>
      <c r="D919" s="156"/>
      <c r="E919" s="156"/>
      <c r="F919" s="157"/>
      <c r="G919" s="124" t="str">
        <f>IF(A919="","",VLOOKUP(J825,'TRI-2C'!$B$18:$FH$61,97,FALSE))</f>
        <v>B+</v>
      </c>
      <c r="I919" s="125" t="str">
        <f t="shared" si="31"/>
        <v>B+</v>
      </c>
      <c r="J919" s="128"/>
    </row>
    <row r="920" spans="1:10" ht="12.75" customHeight="1">
      <c r="A920" s="148" t="str">
        <f>IF('TRI-2C'!$CU$13="","",'TRI-2C'!$CU$13)</f>
        <v>Producir palabras que riman espontáneamente tomado en cuenta los sonidos finales de las mismas.</v>
      </c>
      <c r="B920" s="149"/>
      <c r="C920" s="149"/>
      <c r="D920" s="150"/>
      <c r="E920" s="150"/>
      <c r="F920" s="126"/>
      <c r="G920" s="122" t="str">
        <f>IF(A920="","",VLOOKUP(J825,'TRI-2C'!$B$18:$FH$61,98,FALSE))</f>
        <v>B+</v>
      </c>
      <c r="H920" s="150"/>
      <c r="I920" s="127" t="str">
        <f t="shared" si="31"/>
        <v>B+</v>
      </c>
      <c r="J920" s="126"/>
    </row>
    <row r="921" spans="1:10" ht="12.75" customHeight="1">
      <c r="A921" s="147" t="str">
        <f>IF('TRI-2C'!$CV$13="","",'TRI-2C'!$CV$13)</f>
        <v>Realizar modificaciones del contenido de un cuento relatado por el adulto, cambiando partes del él como: acciones y final.</v>
      </c>
      <c r="B921" s="139"/>
      <c r="C921" s="139"/>
      <c r="F921" s="128"/>
      <c r="G921" s="124" t="str">
        <f>IF(A921="","",VLOOKUP(J825,'TRI-2C'!$B$18:$FH$61,99,FALSE))</f>
        <v>B+</v>
      </c>
      <c r="I921" s="125" t="str">
        <f t="shared" si="31"/>
        <v>B+</v>
      </c>
      <c r="J921" s="128"/>
    </row>
    <row r="922" spans="1:10" ht="12.75" customHeight="1">
      <c r="A922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922" s="149"/>
      <c r="C922" s="149"/>
      <c r="D922" s="150"/>
      <c r="E922" s="150"/>
      <c r="F922" s="126"/>
      <c r="G922" s="122" t="str">
        <f>IF(A922="","",VLOOKUP(J825,'TRI-2C'!$B$18:$FH$61,100,FALSE))</f>
        <v>B+</v>
      </c>
      <c r="H922" s="150"/>
      <c r="I922" s="127" t="str">
        <f t="shared" si="31"/>
        <v>B+</v>
      </c>
      <c r="J922" s="126"/>
    </row>
    <row r="923" spans="1:10" ht="12.75" customHeight="1">
      <c r="A923" s="147" t="str">
        <f>IF('TRI-2C'!$CX$13="","",'TRI-2C'!$CX$13)</f>
        <v>Reconocer etiquetas y rótulos de su entorno inmediato y los “lee”.</v>
      </c>
      <c r="B923" s="139"/>
      <c r="C923" s="139"/>
      <c r="F923" s="128"/>
      <c r="G923" s="124" t="str">
        <f>IF(A923="","",VLOOKUP(J825,'TRI-2C'!$B$18:$FH$61,101,FALSE))</f>
        <v>B+</v>
      </c>
      <c r="I923" s="125" t="str">
        <f t="shared" si="31"/>
        <v>B+</v>
      </c>
      <c r="J923" s="128"/>
    </row>
    <row r="924" spans="1:10" ht="12.75" customHeight="1">
      <c r="A924" s="192" t="str">
        <f>IF('TRI-2C'!$CY$13="","",'TRI-2C'!$CY$13)</f>
        <v>Relatar cuentos, narrados por el adulto, manteniendo la secuencia, sin la ayuda del paratexto.</v>
      </c>
      <c r="B924" s="154"/>
      <c r="C924" s="154"/>
      <c r="D924" s="154"/>
      <c r="E924" s="154"/>
      <c r="F924" s="155"/>
      <c r="G924" s="122" t="str">
        <f>IF(A924="","",VLOOKUP(J825,'TRI-2C'!$B$18:$FH$61,102,FALSE))</f>
        <v>B+</v>
      </c>
      <c r="H924" s="150"/>
      <c r="I924" s="127" t="str">
        <f t="shared" si="31"/>
        <v>B+</v>
      </c>
      <c r="J924" s="126"/>
    </row>
    <row r="925" spans="1:10" ht="12.75" customHeight="1">
      <c r="A925" s="147" t="str">
        <f>IF('TRI-2C'!$CZ$13="","",'TRI-2C'!$CZ$13)</f>
        <v>Reproducir trabalenguas sencillos, adivinanzas, canciones y poemas cortos, mejorando su pronunciación y potenciando su capacidad imaginativa.</v>
      </c>
      <c r="B925" s="139"/>
      <c r="C925" s="139"/>
      <c r="F925" s="128"/>
      <c r="G925" s="124" t="str">
        <f>IF(A925="","",VLOOKUP(J825,'TRI-2C'!$B$18:$FH$61,103,FALSE))</f>
        <v>B+</v>
      </c>
      <c r="I925" s="125" t="str">
        <f t="shared" si="31"/>
        <v>B+</v>
      </c>
      <c r="J925" s="128"/>
    </row>
    <row r="926" spans="1:10" ht="12.75" customHeight="1">
      <c r="A926" s="148" t="str">
        <f>IF('TRI-2C'!$DA$13="","",'TRI-2C'!$DA$13)</f>
        <v>Responder preguntas sobre un texto narrado por el adulto, relacionadas a los personajes y acciones principales.</v>
      </c>
      <c r="B926" s="149"/>
      <c r="C926" s="149"/>
      <c r="D926" s="150"/>
      <c r="E926" s="150"/>
      <c r="F926" s="126"/>
      <c r="G926" s="122" t="str">
        <f>IF(A926="","",VLOOKUP(J825,'TRI-2C'!$B$18:$FH$61,104,FALSE))</f>
        <v>B+</v>
      </c>
      <c r="H926" s="150"/>
      <c r="I926" s="127" t="str">
        <f t="shared" si="31"/>
        <v>B+</v>
      </c>
      <c r="J926" s="126"/>
    </row>
    <row r="927" spans="1:10" ht="12.75" customHeight="1">
      <c r="A927" s="147" t="str">
        <f>IF('TRI-2C'!$DB$13="","",'TRI-2C'!$DB$13)</f>
        <v>Seguir instrucciones sencillas que involucren la ejecución de tres o más actividades</v>
      </c>
      <c r="B927" s="139"/>
      <c r="C927" s="139"/>
      <c r="F927" s="128"/>
      <c r="G927" s="124" t="str">
        <f>IF(A927="","",VLOOKUP(J825,'TRI-2C'!$B$18:$FH$61,105,FALSE))</f>
        <v>B+</v>
      </c>
      <c r="I927" s="125" t="str">
        <f t="shared" si="31"/>
        <v>B+</v>
      </c>
      <c r="J927" s="128"/>
    </row>
    <row r="928" spans="1:10" ht="12.75" customHeight="1">
      <c r="A928" s="165" t="str">
        <f>'BI-1T'!$A$12</f>
        <v>EXPRESIÓN ARTISTICA</v>
      </c>
      <c r="B928" s="158"/>
      <c r="C928" s="158"/>
      <c r="D928" s="158"/>
      <c r="E928" s="158"/>
      <c r="F928" s="159"/>
      <c r="G928" s="122" t="str">
        <f>IF(A928="","",VLOOKUP(J825,'TRI-2C'!$B$18:$FH$61,106,FALSE))</f>
        <v>B+</v>
      </c>
      <c r="H928" s="150"/>
      <c r="I928" s="127"/>
      <c r="J928" s="126"/>
    </row>
    <row r="929" spans="1:10" ht="12.75" customHeight="1">
      <c r="A929" s="11" t="str">
        <f>IF('TRI-2C'!$DD$13="","",'TRI-2C'!$DD$13)</f>
        <v>Cantar canciones siguiendo el ritmo y coordinando con las expresiones de su cuerpo.</v>
      </c>
      <c r="B929" s="156"/>
      <c r="C929" s="156"/>
      <c r="D929" s="156"/>
      <c r="E929" s="156"/>
      <c r="F929" s="157"/>
      <c r="G929" s="124" t="str">
        <f>IF(A929="","",VLOOKUP(J825,'TRI-2C'!$B$18:$FH$61,107,FALSE))</f>
        <v>A+</v>
      </c>
      <c r="I929" s="125" t="str">
        <f t="shared" ref="I929:I939" si="32">IF(G929="","",G929)</f>
        <v>A+</v>
      </c>
      <c r="J929" s="128"/>
    </row>
    <row r="930" spans="1:10" ht="12.75" customHeight="1">
      <c r="A930" s="148" t="str">
        <f>IF('TRI-2C'!$DE$13="","",'TRI-2C'!$DE$13)</f>
        <v>Comunicar de manera escrita sus ideas intentando imitar letras o formas parecidas a letras.</v>
      </c>
      <c r="B930" s="149"/>
      <c r="C930" s="149"/>
      <c r="D930" s="150"/>
      <c r="E930" s="150"/>
      <c r="F930" s="126"/>
      <c r="G930" s="122" t="str">
        <f>IF(A930="","",VLOOKUP(J825,'TRI-2C'!$B$18:$FH$61,108,FALSE))</f>
        <v>A+</v>
      </c>
      <c r="H930" s="150"/>
      <c r="I930" s="127" t="str">
        <f t="shared" si="32"/>
        <v>A+</v>
      </c>
      <c r="J930" s="126"/>
    </row>
    <row r="931" spans="1:10" ht="12.75" customHeight="1">
      <c r="A931" s="147" t="str">
        <f>IF('TRI-2C'!$DF$13="","",'TRI-2C'!$DF$13)</f>
        <v>Ejecutar patrones de más de dos ritmos con partes del cuerpo y elementos o instrumentos sonoros.</v>
      </c>
      <c r="B931" s="139"/>
      <c r="C931" s="139"/>
      <c r="F931" s="128"/>
      <c r="G931" s="124" t="str">
        <f>IF(A931="","",VLOOKUP(J825,'TRI-2C'!$B$18:$FH$61,109,FALSE))</f>
        <v>A+</v>
      </c>
      <c r="I931" s="125" t="str">
        <f t="shared" si="32"/>
        <v>A+</v>
      </c>
      <c r="J931" s="128"/>
    </row>
    <row r="932" spans="1:10" ht="12.75" customHeight="1">
      <c r="A932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932" s="149"/>
      <c r="C932" s="149"/>
      <c r="D932" s="150"/>
      <c r="E932" s="150"/>
      <c r="F932" s="126"/>
      <c r="G932" s="122" t="str">
        <f>IF(A932="","",VLOOKUP(J825,'TRI-2C'!$B$18:$FH$61,110,FALSE))</f>
        <v>A+</v>
      </c>
      <c r="H932" s="150"/>
      <c r="I932" s="127" t="str">
        <f t="shared" si="32"/>
        <v>A+</v>
      </c>
      <c r="J932" s="126"/>
    </row>
    <row r="933" spans="1:10" ht="12.75" customHeight="1">
      <c r="A933" s="147" t="str">
        <f>IF('TRI-2C'!$DH$13="","",'TRI-2C'!$DH$13)</f>
        <v>Expresar su opinión al observar una obra artística relacionada a la plástica o a la escultura.</v>
      </c>
      <c r="B933" s="139"/>
      <c r="C933" s="139"/>
      <c r="F933" s="128"/>
      <c r="G933" s="124" t="str">
        <f>IF(A933="","",VLOOKUP(J825,'TRI-2C'!$B$18:$FH$61,111,FALSE))</f>
        <v>A+</v>
      </c>
      <c r="I933" s="125" t="str">
        <f t="shared" si="32"/>
        <v>A+</v>
      </c>
      <c r="J933" s="128"/>
    </row>
    <row r="934" spans="1:10" ht="12.75" customHeight="1">
      <c r="A934" s="192" t="str">
        <f>IF('TRI-2C'!$DI$13="","",'TRI-2C'!$DI$13)</f>
        <v>Expresar sus vivencias y experiencias a través del dibujo libre.</v>
      </c>
      <c r="B934" s="154"/>
      <c r="C934" s="154"/>
      <c r="D934" s="154"/>
      <c r="E934" s="154"/>
      <c r="F934" s="155"/>
      <c r="G934" s="122" t="str">
        <f>IF(A934="","",VLOOKUP(J825,'TRI-2C'!$B$18:$FH$61,112,FALSE))</f>
        <v>A+</v>
      </c>
      <c r="H934" s="150"/>
      <c r="I934" s="127" t="str">
        <f t="shared" si="32"/>
        <v>A+</v>
      </c>
      <c r="J934" s="126"/>
    </row>
    <row r="935" spans="1:10" ht="12.75" customHeight="1">
      <c r="A935" s="147" t="str">
        <f>IF('TRI-2C'!$DJ$13="","",'TRI-2C'!$DJ$13)</f>
        <v>Mantener el ritmo y las secuencias de pasos sencillos durante la ejecución de coreografías.</v>
      </c>
      <c r="B935" s="139"/>
      <c r="C935" s="139"/>
      <c r="F935" s="128"/>
      <c r="G935" s="124" t="str">
        <f>IF(A935="","",VLOOKUP(J825,'TRI-2C'!$B$18:$FH$61,113,FALSE))</f>
        <v>A+</v>
      </c>
      <c r="I935" s="125" t="str">
        <f t="shared" si="32"/>
        <v>A+</v>
      </c>
      <c r="J935" s="128"/>
    </row>
    <row r="936" spans="1:10" ht="12.75" customHeight="1">
      <c r="A936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936" s="149"/>
      <c r="C936" s="149"/>
      <c r="D936" s="150"/>
      <c r="E936" s="150"/>
      <c r="F936" s="126"/>
      <c r="G936" s="122" t="str">
        <f>IF(A936="","",VLOOKUP(J825,'TRI-2C'!$B$18:$FH$61,114,FALSE))</f>
        <v>A+</v>
      </c>
      <c r="H936" s="150"/>
      <c r="I936" s="127" t="str">
        <f t="shared" si="32"/>
        <v>A+</v>
      </c>
      <c r="J936" s="126"/>
    </row>
    <row r="937" spans="1:10" ht="12.75" customHeight="1">
      <c r="A937" s="147" t="str">
        <f>IF('TRI-2C'!$DL$13="","",'TRI-2C'!$DL$13)</f>
        <v>Participar en dramatizaciones, asumiendo roles de diferentes personas del entorno y de personajes de cuentos e historietas.</v>
      </c>
      <c r="B937" s="139"/>
      <c r="C937" s="139"/>
      <c r="F937" s="128"/>
      <c r="G937" s="124" t="str">
        <f>IF(A937="","",VLOOKUP(J825,'TRI-2C'!$B$18:$FH$61,115,FALSE))</f>
        <v>A+</v>
      </c>
      <c r="I937" s="125" t="str">
        <f t="shared" si="32"/>
        <v>A+</v>
      </c>
      <c r="J937" s="128"/>
    </row>
    <row r="938" spans="1:10" ht="12.75" customHeight="1">
      <c r="A938" s="148" t="str">
        <f>IF('TRI-2C'!$DM$13="","",'TRI-2C'!$DM$13)</f>
        <v>Participar en rondas populares, bailes y juegos tradicionales, asumiendo los roles y respetando las reglas.</v>
      </c>
      <c r="B938" s="158"/>
      <c r="C938" s="158"/>
      <c r="D938" s="158"/>
      <c r="E938" s="158"/>
      <c r="F938" s="159"/>
      <c r="G938" s="122" t="str">
        <f>IF(A938="","",VLOOKUP(J825,'TRI-2C'!$B$18:$FH$61,116,FALSE))</f>
        <v>A+</v>
      </c>
      <c r="H938" s="150"/>
      <c r="I938" s="127" t="str">
        <f t="shared" si="32"/>
        <v>A+</v>
      </c>
      <c r="J938" s="126"/>
    </row>
    <row r="939" spans="1:10" ht="12.75" customHeight="1">
      <c r="A939" s="11" t="str">
        <f>IF('TRI-2C'!$DN$13="","",'TRI-2C'!$DN$13)</f>
        <v>Realizar actividades creativas utilizando las técnicas grafo plásticas con variedad de materiales.</v>
      </c>
      <c r="B939" s="156"/>
      <c r="C939" s="156"/>
      <c r="D939" s="156"/>
      <c r="E939" s="156"/>
      <c r="F939" s="157"/>
      <c r="G939" s="124" t="str">
        <f>IF(A939="","",VLOOKUP(J825,'TRI-2C'!$B$18:$FH$61,117,FALSE))</f>
        <v>A+</v>
      </c>
      <c r="I939" s="125" t="str">
        <f t="shared" si="32"/>
        <v>A+</v>
      </c>
      <c r="J939" s="128"/>
    </row>
    <row r="940" spans="1:10" ht="12.75" customHeight="1">
      <c r="A940" s="165" t="str">
        <f>'BI-1T'!$A$13</f>
        <v>EXPRESION CORPORAL Y MOTRICIDAD</v>
      </c>
      <c r="B940" s="149"/>
      <c r="C940" s="149"/>
      <c r="D940" s="150"/>
      <c r="E940" s="150"/>
      <c r="F940" s="126"/>
      <c r="G940" s="122" t="str">
        <f>IF(A940="","",VLOOKUP(J825,'TRI-2C'!$B$18:$FH$61,118,FALSE))</f>
        <v>A+</v>
      </c>
      <c r="H940" s="150"/>
      <c r="I940" s="127"/>
      <c r="J940" s="126"/>
    </row>
    <row r="941" spans="1:10" ht="12.75" customHeight="1">
      <c r="A941" s="147" t="str">
        <f>IF('TRI-2C'!$DP$13="","",'TRI-2C'!$DP$13)</f>
        <v>Caminar y correr con soltura y seguridad manteniendo el equilibrio a diferentes distancias, orientaciones y ritmos en espacios parciales.</v>
      </c>
      <c r="B941" s="139"/>
      <c r="C941" s="139"/>
      <c r="F941" s="128"/>
      <c r="G941" s="124" t="str">
        <f>IF(A941="","",VLOOKUP(J825,'TRI-2C'!$B$18:$FH$61,119,FALSE))</f>
        <v>A+</v>
      </c>
      <c r="I941" s="125" t="str">
        <f t="shared" ref="I941:I968" si="33">IF(G941="","",G941)</f>
        <v>A+</v>
      </c>
      <c r="J941" s="128"/>
    </row>
    <row r="942" spans="1:10" ht="12.75" customHeight="1">
      <c r="A942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942" s="149"/>
      <c r="C942" s="149"/>
      <c r="D942" s="150"/>
      <c r="E942" s="150"/>
      <c r="F942" s="126"/>
      <c r="G942" s="122" t="str">
        <f>IF(A942="","",VLOOKUP(J825,'TRI-2C'!$B$18:$FH$61,120,FALSE))</f>
        <v>A+</v>
      </c>
      <c r="H942" s="150"/>
      <c r="I942" s="127" t="str">
        <f t="shared" si="33"/>
        <v>A+</v>
      </c>
      <c r="J942" s="126"/>
    </row>
    <row r="943" spans="1:10" ht="12.75" customHeight="1">
      <c r="A943" s="147" t="str">
        <f>IF('TRI-2C'!$DR$13="","",'TRI-2C'!$DR$13)</f>
        <v>Discriminar sonidos onomatopéyicos y diferencia los sonidos naturales de los artificiales</v>
      </c>
      <c r="B943" s="139"/>
      <c r="C943" s="139"/>
      <c r="F943" s="128"/>
      <c r="G943" s="124" t="str">
        <f>IF(A943="","",VLOOKUP(J825,'TRI-2C'!$B$18:$FH$61,121,FALSE))</f>
        <v>A+</v>
      </c>
      <c r="I943" s="125" t="str">
        <f t="shared" si="33"/>
        <v>A+</v>
      </c>
      <c r="J943" s="128"/>
    </row>
    <row r="944" spans="1:10" ht="12.75" customHeight="1">
      <c r="A944" s="192" t="str">
        <f>IF('TRI-2C'!$DS$13="","",'TRI-2C'!$DS$13)</f>
        <v>Ejecutar actividades coordinadamente y con un control adecuado de fuerza y tonicidad muscular como: lanzar, atrapar y patear objetos y pelotas.</v>
      </c>
      <c r="B944" s="154"/>
      <c r="C944" s="154"/>
      <c r="D944" s="154"/>
      <c r="E944" s="154"/>
      <c r="F944" s="155"/>
      <c r="G944" s="122" t="str">
        <f>IF(A944="","",VLOOKUP(J825,'TRI-2C'!$B$18:$FH$61,122,FALSE))</f>
        <v>A+</v>
      </c>
      <c r="H944" s="150"/>
      <c r="I944" s="127" t="str">
        <f t="shared" si="33"/>
        <v>A+</v>
      </c>
      <c r="J944" s="126"/>
    </row>
    <row r="945" spans="1:10" ht="12.75" customHeight="1">
      <c r="A945" s="147" t="str">
        <f>IF('TRI-2C'!$DT$13="","",'TRI-2C'!$DT$13)</f>
        <v>Emplear su lado dominante en la realización de la mayoría de las actividades que utilice la mano, ojo y pie.</v>
      </c>
      <c r="B945" s="139"/>
      <c r="C945" s="139"/>
      <c r="F945" s="128"/>
      <c r="G945" s="124" t="str">
        <f>IF(A945="","",VLOOKUP(J825,'TRI-2C'!$B$18:$FH$61,123,FALSE))</f>
        <v>A+</v>
      </c>
      <c r="I945" s="125" t="str">
        <f t="shared" si="33"/>
        <v>A+</v>
      </c>
      <c r="J945" s="128"/>
    </row>
    <row r="946" spans="1:10" ht="12.75" customHeight="1">
      <c r="A946" s="148" t="str">
        <f>IF('TRI-2C'!$DU$13="","",'TRI-2C'!$DU$13)</f>
        <v>Galopar y salticar coordinadamente con obstáculos ejecutando circuitos.</v>
      </c>
      <c r="B946" s="149"/>
      <c r="C946" s="149"/>
      <c r="D946" s="150"/>
      <c r="E946" s="150"/>
      <c r="F946" s="126"/>
      <c r="G946" s="122" t="str">
        <f>IF(A946="","",VLOOKUP(J825,'TRI-2C'!$B$18:$FH$61,124,FALSE))</f>
        <v>A+</v>
      </c>
      <c r="H946" s="150"/>
      <c r="I946" s="127" t="str">
        <f t="shared" si="33"/>
        <v>A+</v>
      </c>
      <c r="J946" s="126"/>
    </row>
    <row r="947" spans="1:10" ht="12.75" customHeight="1">
      <c r="A947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947" s="139"/>
      <c r="C947" s="139"/>
      <c r="F947" s="128"/>
      <c r="G947" s="124" t="str">
        <f>IF(A947="","",VLOOKUP(J825,'TRI-2C'!$B$18:$FH$61,125,FALSE))</f>
        <v>A+</v>
      </c>
      <c r="I947" s="125" t="str">
        <f t="shared" si="33"/>
        <v>A+</v>
      </c>
      <c r="J947" s="128"/>
    </row>
    <row r="948" spans="1:10" ht="12.75" customHeight="1">
      <c r="A948" s="148" t="str">
        <f>IF('TRI-2C'!$DW$13="","",'TRI-2C'!$DW$13)</f>
        <v>Mantener el equilibro al caminar sobre líneas rectas, curvas y quebradas con altura (aprox. 20 cm) logrando un adecuado control postural.</v>
      </c>
      <c r="B948" s="158"/>
      <c r="C948" s="158"/>
      <c r="D948" s="158"/>
      <c r="E948" s="158"/>
      <c r="F948" s="159"/>
      <c r="G948" s="122" t="str">
        <f>IF(A948="","",VLOOKUP(J825,'TRI-2C'!$B$18:$FH$61,126,FALSE))</f>
        <v>A+</v>
      </c>
      <c r="H948" s="150"/>
      <c r="I948" s="127" t="str">
        <f t="shared" si="33"/>
        <v>A+</v>
      </c>
      <c r="J948" s="126"/>
    </row>
    <row r="949" spans="1:10" ht="12.75" customHeight="1">
      <c r="A949" s="11" t="str">
        <f>IF('TRI-2C'!$DX$13="","",'TRI-2C'!$DX$13)</f>
        <v>Mantener un adecuado control postural en diferentes posiciones del cuerpo y en desplazamientos.</v>
      </c>
      <c r="B949" s="156"/>
      <c r="C949" s="156"/>
      <c r="D949" s="156"/>
      <c r="E949" s="156"/>
      <c r="F949" s="157"/>
      <c r="G949" s="124" t="str">
        <f>IF(A949="","",VLOOKUP(J825,'TRI-2C'!$B$18:$FH$61,127,FALSE))</f>
        <v>A+</v>
      </c>
      <c r="I949" s="125" t="str">
        <f t="shared" si="33"/>
        <v>A+</v>
      </c>
      <c r="J949" s="128"/>
    </row>
    <row r="950" spans="1:10" ht="12.75" customHeight="1">
      <c r="A950" s="148" t="str">
        <f>IF('TRI-2C'!$DY$13="","",'TRI-2C'!$DY$13)</f>
        <v>Orientarse en el espacio realizando desplazamientos en función de consignas dadas con las nociones: entre, adelante-atrás, junto a, cerca-lejos</v>
      </c>
      <c r="B950" s="149"/>
      <c r="C950" s="149"/>
      <c r="D950" s="150"/>
      <c r="E950" s="150"/>
      <c r="F950" s="126"/>
      <c r="G950" s="122" t="str">
        <f>IF(A950="","",VLOOKUP(J825,'TRI-2C'!$B$18:$FH$61,128,FALSE))</f>
        <v>A+</v>
      </c>
      <c r="H950" s="150"/>
      <c r="I950" s="127" t="str">
        <f t="shared" si="33"/>
        <v>A+</v>
      </c>
      <c r="J950" s="126"/>
    </row>
    <row r="951" spans="1:10" ht="12.75" customHeight="1">
      <c r="A951" s="147" t="str">
        <f>IF('TRI-2C'!$DZ$13="","",'TRI-2C'!$DZ$13)</f>
        <v>Realiza varios movimientos y desplazamientos combinados a diferentes velocidades (rápido, lento), duración (largos y corto).</v>
      </c>
      <c r="B951" s="139"/>
      <c r="C951" s="139"/>
      <c r="F951" s="128"/>
      <c r="G951" s="124" t="str">
        <f>IF(A951="","",VLOOKUP(J825,'TRI-2C'!$B$18:$FH$61,129,FALSE))</f>
        <v>A+</v>
      </c>
      <c r="I951" s="125" t="str">
        <f t="shared" si="33"/>
        <v>A+</v>
      </c>
      <c r="J951" s="128"/>
    </row>
    <row r="952" spans="1:10" ht="12.75" customHeight="1">
      <c r="A952" s="148" t="str">
        <f>IF('TRI-2C'!$EA$13="","",'TRI-2C'!$EA$13)</f>
        <v>Realizar actividades de coordinación visomotriz con niveles de dificultad creciente en el tamaño y tipo de materiales.</v>
      </c>
      <c r="B952" s="149"/>
      <c r="C952" s="149"/>
      <c r="D952" s="150"/>
      <c r="E952" s="150"/>
      <c r="F952" s="126"/>
      <c r="G952" s="122" t="str">
        <f>IF(A952="","",VLOOKUP(J825,'TRI-2C'!$B$18:$FH$61,130,FALSE))</f>
        <v>A+</v>
      </c>
      <c r="H952" s="150"/>
      <c r="I952" s="127" t="str">
        <f t="shared" si="33"/>
        <v>A+</v>
      </c>
      <c r="J952" s="126"/>
    </row>
    <row r="953" spans="1:10" ht="12.75" customHeight="1">
      <c r="A953" s="147" t="str">
        <f>IF('TRI-2C'!$EB$13="","",'TRI-2C'!$EB$13)</f>
        <v>Realizar desplazamientos y movimientos combinados utilizando el espacio total y parcial a diferentes distancias (largas-cortas)</v>
      </c>
      <c r="B953" s="139"/>
      <c r="C953" s="139"/>
      <c r="F953" s="128"/>
      <c r="G953" s="124" t="str">
        <f>IF(A953="","",VLOOKUP(J825,'TRI-2C'!$B$18:$FH$61,131,FALSE))</f>
        <v>A+</v>
      </c>
      <c r="I953" s="125" t="str">
        <f t="shared" si="33"/>
        <v>A+</v>
      </c>
      <c r="J953" s="128"/>
    </row>
    <row r="954" spans="1:10" ht="12.75" customHeight="1">
      <c r="A954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954" s="154"/>
      <c r="C954" s="154"/>
      <c r="D954" s="154"/>
      <c r="E954" s="154"/>
      <c r="F954" s="155"/>
      <c r="G954" s="122" t="str">
        <f>IF(A954="","",VLOOKUP(J825,'TRI-2C'!$B$18:$FH$61,132,FALSE))</f>
        <v>A+</v>
      </c>
      <c r="H954" s="150"/>
      <c r="I954" s="127" t="str">
        <f t="shared" si="33"/>
        <v>A+</v>
      </c>
      <c r="J954" s="126"/>
    </row>
    <row r="955" spans="1:10" ht="12.75" customHeight="1">
      <c r="A955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955" s="139"/>
      <c r="C955" s="139"/>
      <c r="F955" s="128"/>
      <c r="G955" s="124" t="str">
        <f>IF(A955="","",VLOOKUP(J825,'TRI-2C'!$B$18:$FH$61,133,FALSE))</f>
        <v>A+</v>
      </c>
      <c r="I955" s="125" t="str">
        <f t="shared" si="33"/>
        <v>A+</v>
      </c>
      <c r="J955" s="128"/>
    </row>
    <row r="956" spans="1:10" ht="12.75" customHeight="1">
      <c r="A956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956" s="149"/>
      <c r="C956" s="149"/>
      <c r="D956" s="150"/>
      <c r="E956" s="150"/>
      <c r="F956" s="126"/>
      <c r="G956" s="122" t="str">
        <f>IF(A956="","",VLOOKUP(J825,'TRI-2C'!$B$18:$FH$61,134,FALSE))</f>
        <v>A+</v>
      </c>
      <c r="H956" s="150"/>
      <c r="I956" s="127" t="str">
        <f t="shared" si="33"/>
        <v>A+</v>
      </c>
      <c r="J956" s="126"/>
    </row>
    <row r="957" spans="1:10" ht="12.75" customHeight="1">
      <c r="A957" s="147" t="str">
        <f>IF('TRI-2C'!$EF$13="","",'TRI-2C'!$EF$13)</f>
        <v>Realizar movimientos diferenciados con los lados laterales del cuerpo (un lado y otro lado).</v>
      </c>
      <c r="B957" s="139"/>
      <c r="C957" s="139"/>
      <c r="F957" s="128"/>
      <c r="G957" s="124" t="str">
        <f>IF(A957="","",VLOOKUP(J825,'TRI-2C'!$B$18:$FH$61,135,FALSE))</f>
        <v>A+</v>
      </c>
      <c r="I957" s="125" t="str">
        <f t="shared" si="33"/>
        <v>A+</v>
      </c>
      <c r="J957" s="128"/>
    </row>
    <row r="958" spans="1:10" ht="12.75" customHeight="1">
      <c r="A958" s="148" t="str">
        <f>IF('TRI-2C'!$EG$13="","",'TRI-2C'!$EG$13)</f>
        <v>Realizar movimientos para la coordinación de ojo y pie como: patear pelotas hacia un punto fijo determinado.</v>
      </c>
      <c r="B958" s="158"/>
      <c r="C958" s="158"/>
      <c r="D958" s="158"/>
      <c r="E958" s="158"/>
      <c r="F958" s="159"/>
      <c r="G958" s="122" t="str">
        <f>IF(A958="","",VLOOKUP(J825,'TRI-2C'!$B$18:$FH$61,136,FALSE))</f>
        <v>A+</v>
      </c>
      <c r="H958" s="150"/>
      <c r="I958" s="127" t="str">
        <f t="shared" si="33"/>
        <v>A+</v>
      </c>
      <c r="J958" s="126"/>
    </row>
    <row r="959" spans="1:10" ht="12.75" customHeight="1">
      <c r="A959" s="11" t="str">
        <f>IF('TRI-2C'!$EH$13="","",'TRI-2C'!$EH$13)</f>
        <v>Realizar representaciones gráficas utilizando el dibujo con detalles que le dan intencionalidad y sentido para identificarlos</v>
      </c>
      <c r="B959" s="156"/>
      <c r="C959" s="156"/>
      <c r="D959" s="156"/>
      <c r="E959" s="156"/>
      <c r="F959" s="157"/>
      <c r="G959" s="124" t="str">
        <f>IF(A959="","",VLOOKUP(J825,'TRI-2C'!$B$18:$FH$61,137,FALSE))</f>
        <v>A+</v>
      </c>
      <c r="I959" s="125" t="str">
        <f t="shared" si="33"/>
        <v>A+</v>
      </c>
      <c r="J959" s="128"/>
    </row>
    <row r="960" spans="1:10" ht="12.75" customHeight="1">
      <c r="A960" s="148" t="str">
        <f>IF('TRI-2C'!$EI$13="","",'TRI-2C'!$EI$13)</f>
        <v>Reconocer la importancia del peatón y respetar su espacio en la vía mediante actividades lúdicas que fomenten el aprendizaje de normas de tránsito.</v>
      </c>
      <c r="B960" s="149"/>
      <c r="C960" s="149"/>
      <c r="D960" s="150"/>
      <c r="E960" s="150"/>
      <c r="F960" s="126"/>
      <c r="G960" s="122" t="str">
        <f>IF(A960="","",VLOOKUP(J825,'TRI-2C'!$B$18:$FH$61,138,FALSE))</f>
        <v>A+</v>
      </c>
      <c r="H960" s="150"/>
      <c r="I960" s="127" t="str">
        <f t="shared" si="33"/>
        <v>A+</v>
      </c>
      <c r="J960" s="126"/>
    </row>
    <row r="961" spans="1:10" ht="12.75" customHeight="1">
      <c r="A961" s="147" t="str">
        <f>IF('TRI-2C'!$EJ$13="","",'TRI-2C'!$EJ$13)</f>
        <v>Representar la figura humana utilizando el monigote e incorporando detalles según la interiorización de su imagen corporal.</v>
      </c>
      <c r="B961" s="139"/>
      <c r="C961" s="139"/>
      <c r="F961" s="128"/>
      <c r="G961" s="124" t="str">
        <f>IF(A961="","",VLOOKUP(J825,'TRI-2C'!$B$18:$FH$61,139,FALSE))</f>
        <v>A+</v>
      </c>
      <c r="I961" s="125" t="str">
        <f t="shared" si="33"/>
        <v>A+</v>
      </c>
      <c r="J961" s="128"/>
    </row>
    <row r="962" spans="1:10" ht="12.75" customHeight="1">
      <c r="A962" s="148" t="str">
        <f>IF('TRI-2C'!$EK$13="","",'TRI-2C'!$EK$13)</f>
        <v>Saltar de un pie a otro alternadamente, de manera autónoma.</v>
      </c>
      <c r="B962" s="149"/>
      <c r="C962" s="149"/>
      <c r="D962" s="150"/>
      <c r="E962" s="150"/>
      <c r="F962" s="126"/>
      <c r="G962" s="122" t="str">
        <f>IF(A962="","",VLOOKUP(J825,'TRI-2C'!$B$18:$FH$61,140,FALSE))</f>
        <v>A+</v>
      </c>
      <c r="H962" s="150"/>
      <c r="I962" s="127" t="str">
        <f t="shared" si="33"/>
        <v>A+</v>
      </c>
      <c r="J962" s="126"/>
    </row>
    <row r="963" spans="1:10" ht="12.75" customHeight="1">
      <c r="A963" s="147" t="str">
        <f>IF('TRI-2C'!$EL$13="","",'TRI-2C'!$EL$13)</f>
        <v>Saltar en dos pies en sentido vertical obstáculos de 20 a 30 cm en altura y en sentido horizontal longitudes de aproximadamente 50 a 70 cm.</v>
      </c>
      <c r="B963" s="139"/>
      <c r="C963" s="139"/>
      <c r="F963" s="128"/>
      <c r="G963" s="124" t="str">
        <f>IF(A963="","",VLOOKUP(J825,'TRI-2C'!$B$18:$FH$61,141,FALSE))</f>
        <v>A+</v>
      </c>
      <c r="I963" s="125" t="str">
        <f t="shared" si="33"/>
        <v>A+</v>
      </c>
      <c r="J963" s="128"/>
    </row>
    <row r="964" spans="1:10" ht="12.75" customHeight="1">
      <c r="A964" s="192" t="str">
        <f>IF('TRI-2C'!$EM$13="","",'TRI-2C'!$EM$13)</f>
        <v>Subir y bajar escaleras alternando los pies.</v>
      </c>
      <c r="B964" s="154"/>
      <c r="C964" s="154"/>
      <c r="D964" s="154"/>
      <c r="E964" s="154"/>
      <c r="F964" s="155"/>
      <c r="G964" s="122" t="str">
        <f>IF(A964="","",VLOOKUP(J825,'TRI-2C'!$B$18:$FH$61,142,FALSE))</f>
        <v>A+</v>
      </c>
      <c r="H964" s="150"/>
      <c r="I964" s="127" t="str">
        <f t="shared" si="33"/>
        <v>A+</v>
      </c>
      <c r="J964" s="126"/>
    </row>
    <row r="965" spans="1:10" ht="12.75" customHeight="1">
      <c r="A965" s="147" t="str">
        <f>IF('TRI-2C'!$EN$13="","",'TRI-2C'!$EN$13)</f>
        <v>Trepar y reptar a diferentes ritmos y en posiciones corporales diversas (cúbito ventral y cúbito dorsal).</v>
      </c>
      <c r="B965" s="139"/>
      <c r="C965" s="139"/>
      <c r="F965" s="128"/>
      <c r="G965" s="124" t="str">
        <f>IF(A965="","",VLOOKUP(J825,'TRI-2C'!$B$18:$FH$61,143,FALSE))</f>
        <v>A+</v>
      </c>
      <c r="I965" s="125" t="str">
        <f t="shared" si="33"/>
        <v>A+</v>
      </c>
      <c r="J965" s="128"/>
    </row>
    <row r="966" spans="1:10" ht="12.75" customHeight="1">
      <c r="A966" s="148" t="str">
        <f>IF('TRI-2C'!$EO$13="","",'TRI-2C'!$EO$13)</f>
        <v>Ubicar algunas partes de su cuerpo en función de las nociones de al lado, junto a, cerca-lejos.</v>
      </c>
      <c r="B966" s="149"/>
      <c r="C966" s="149"/>
      <c r="D966" s="150"/>
      <c r="E966" s="150"/>
      <c r="F966" s="126"/>
      <c r="G966" s="122" t="str">
        <f>IF(A966="","",VLOOKUP(J825,'TRI-2C'!$B$18:$FH$61,144,FALSE))</f>
        <v>A+</v>
      </c>
      <c r="H966" s="150"/>
      <c r="I966" s="127" t="str">
        <f t="shared" si="33"/>
        <v>A+</v>
      </c>
      <c r="J966" s="126"/>
    </row>
    <row r="967" spans="1:10" ht="12.75" customHeight="1">
      <c r="A967" s="147" t="str">
        <f>IF('TRI-2C'!$EP$13="","",'TRI-2C'!$EP$13)</f>
        <v>Utilizar el espacio parcial e inicia con el uso del espacio total para realizar representaciones gráficas.</v>
      </c>
      <c r="B967" s="139"/>
      <c r="C967" s="139"/>
      <c r="F967" s="128"/>
      <c r="G967" s="124" t="str">
        <f>IF(A967="","",VLOOKUP(J825,'TRI-2C'!$B$18:$FH$61,145,FALSE))</f>
        <v>A+</v>
      </c>
      <c r="I967" s="125" t="str">
        <f t="shared" si="33"/>
        <v>A+</v>
      </c>
      <c r="J967" s="128"/>
    </row>
    <row r="968" spans="1:10" ht="12.75" customHeight="1">
      <c r="A968" s="148" t="str">
        <f>IF('TRI-2C'!$EQ$13="","",'TRI-2C'!$EQ$13)</f>
        <v>Utilizar la pinza digital para coger lápices, marcadores, pinceles y diversos tipos de materiales.</v>
      </c>
      <c r="B968" s="158"/>
      <c r="C968" s="158"/>
      <c r="D968" s="158"/>
      <c r="E968" s="158"/>
      <c r="F968" s="159"/>
      <c r="G968" s="122" t="str">
        <f>IF(A968="","",VLOOKUP(J825,'TRI-2C'!$B$18:$FH$61,146,FALSE))</f>
        <v>A+</v>
      </c>
      <c r="H968" s="150"/>
      <c r="I968" s="127" t="str">
        <f t="shared" si="33"/>
        <v>A+</v>
      </c>
      <c r="J968" s="126"/>
    </row>
    <row r="969" spans="1:10" ht="12.75" customHeight="1">
      <c r="A969" s="6" t="str">
        <f>NOTAS!$O$14</f>
        <v>CIVICA Y ACOMPAÑAMIENTO INTEGRAL</v>
      </c>
      <c r="B969" s="156"/>
      <c r="C969" s="156"/>
      <c r="D969" s="156"/>
      <c r="E969" s="156"/>
      <c r="F969" s="157"/>
      <c r="G969" s="124" t="str">
        <f>IF(A969="","",VLOOKUP(J825,'TRI-2C'!$B$18:$FH$61,146,FALSE))</f>
        <v>A+</v>
      </c>
      <c r="I969" s="125"/>
      <c r="J969" s="128"/>
    </row>
    <row r="970" spans="1:10" ht="12.75" customHeight="1">
      <c r="A970" s="148" t="str">
        <f>IF('TRI-2C'!$ES$13="","",'TRI-2C'!$ES$13)</f>
        <v/>
      </c>
      <c r="B970" s="149"/>
      <c r="C970" s="149"/>
      <c r="D970" s="150"/>
      <c r="E970" s="150"/>
      <c r="F970" s="126"/>
      <c r="G970" s="122" t="str">
        <f>IF(A970="","",VLOOKUP(J825,'TRI-2C'!$B$18:$FH$61,148,FALSE))</f>
        <v/>
      </c>
      <c r="H970" s="150"/>
      <c r="I970" s="127" t="str">
        <f t="shared" ref="I970:I979" si="34">IF(G970="","",G970)</f>
        <v/>
      </c>
      <c r="J970" s="126"/>
    </row>
    <row r="971" spans="1:10" ht="12.75" customHeight="1">
      <c r="A971" s="147" t="str">
        <f>IF('TRI-2C'!$ET$13="","",'TRI-2C'!$ET$13)</f>
        <v>AUTOCONOCIMIENTO</v>
      </c>
      <c r="B971" s="139"/>
      <c r="C971" s="139"/>
      <c r="F971" s="128"/>
      <c r="G971" s="124" t="str">
        <f>IF(A971="","",VLOOKUP(J825,'TRI-2C'!$B$18:$FH$61,149,FALSE))</f>
        <v>S</v>
      </c>
      <c r="I971" s="125" t="str">
        <f t="shared" si="34"/>
        <v>S</v>
      </c>
      <c r="J971" s="128"/>
    </row>
    <row r="972" spans="1:10" ht="12.75" customHeight="1">
      <c r="A972" s="148" t="str">
        <f>IF('TRI-2C'!$EU$13="","",'TRI-2C'!$EU$13)</f>
        <v>PENSAMIENO CRITICO</v>
      </c>
      <c r="B972" s="149"/>
      <c r="C972" s="149"/>
      <c r="D972" s="150"/>
      <c r="E972" s="150"/>
      <c r="F972" s="126"/>
      <c r="G972" s="122" t="str">
        <f>IF(A972="","",VLOOKUP(J825,'TRI-2C'!$B$18:$FH$61,150,FALSE))</f>
        <v>S</v>
      </c>
      <c r="H972" s="150"/>
      <c r="I972" s="127" t="str">
        <f t="shared" si="34"/>
        <v>S</v>
      </c>
      <c r="J972" s="126"/>
    </row>
    <row r="973" spans="1:10" ht="12.75" customHeight="1">
      <c r="A973" s="147" t="str">
        <f>IF('TRI-2C'!$EV$13="","",'TRI-2C'!$EV$13)</f>
        <v>MANEJO DE PROBLEMAS</v>
      </c>
      <c r="B973" s="139"/>
      <c r="C973" s="139"/>
      <c r="F973" s="128"/>
      <c r="G973" s="124" t="str">
        <f>IF(A973="","",VLOOKUP(J825,'TRI-2C'!$B$18:$FH$61,151,FALSE))</f>
        <v>S</v>
      </c>
      <c r="I973" s="125" t="str">
        <f t="shared" si="34"/>
        <v>S</v>
      </c>
      <c r="J973" s="128"/>
    </row>
    <row r="974" spans="1:10" ht="12.75" customHeight="1">
      <c r="A974" s="192" t="str">
        <f>IF('TRI-2C'!$EW$13="","",'TRI-2C'!$EW$13)</f>
        <v>TOMA DE DECISIONES</v>
      </c>
      <c r="B974" s="154"/>
      <c r="C974" s="154"/>
      <c r="D974" s="154"/>
      <c r="E974" s="154"/>
      <c r="F974" s="155"/>
      <c r="G974" s="122" t="str">
        <f>IF(A974="","",VLOOKUP(J825,'TRI-2C'!$B$18:$FH$61,152,FALSE))</f>
        <v>S</v>
      </c>
      <c r="H974" s="150"/>
      <c r="I974" s="127" t="str">
        <f t="shared" si="34"/>
        <v>S</v>
      </c>
      <c r="J974" s="126"/>
    </row>
    <row r="975" spans="1:10" ht="12.75" customHeight="1">
      <c r="A975" s="147" t="str">
        <f>IF('TRI-2C'!$EX$13="","",'TRI-2C'!$EX$13)</f>
        <v>TRABAJO EN EQUIPO</v>
      </c>
      <c r="B975" s="139"/>
      <c r="C975" s="139"/>
      <c r="F975" s="128"/>
      <c r="G975" s="124" t="str">
        <f>IF(A975="","",VLOOKUP(J825,'TRI-2C'!$B$18:$FH$61,153,FALSE))</f>
        <v>S</v>
      </c>
      <c r="I975" s="125" t="str">
        <f t="shared" si="34"/>
        <v>S</v>
      </c>
      <c r="J975" s="128"/>
    </row>
    <row r="976" spans="1:10" ht="12.75" customHeight="1">
      <c r="A976" s="148" t="str">
        <f>IF('TRI-2C'!$EY$13="","",'TRI-2C'!$EY$13)</f>
        <v>CONCIENCIA SOCIAL</v>
      </c>
      <c r="B976" s="149"/>
      <c r="C976" s="149"/>
      <c r="D976" s="150"/>
      <c r="E976" s="150"/>
      <c r="F976" s="126"/>
      <c r="G976" s="122" t="str">
        <f>IF(A976="","",VLOOKUP(J825,'TRI-2C'!$B$18:$FH$61,154,FALSE))</f>
        <v>S</v>
      </c>
      <c r="H976" s="150"/>
      <c r="I976" s="127" t="str">
        <f t="shared" si="34"/>
        <v>S</v>
      </c>
      <c r="J976" s="126"/>
    </row>
    <row r="977" spans="1:10" ht="12.75" customHeight="1">
      <c r="A977" s="147" t="str">
        <f>IF('TRI-2C'!$EZ$13="","",'TRI-2C'!$EZ$13)</f>
        <v xml:space="preserve">RELACIONES INTERPERSONALES	</v>
      </c>
      <c r="B977" s="139"/>
      <c r="C977" s="139"/>
      <c r="F977" s="128"/>
      <c r="G977" s="124" t="str">
        <f>IF(A977="","",VLOOKUP(J825,'TRI-2C'!$B$18:$FH$61,155,FALSE))</f>
        <v>S</v>
      </c>
      <c r="I977" s="125" t="str">
        <f t="shared" si="34"/>
        <v>S</v>
      </c>
      <c r="J977" s="128"/>
    </row>
    <row r="978" spans="1:10" ht="12.75" customHeight="1">
      <c r="A978" s="148" t="str">
        <f>IF('TRI-2C'!$FA$13="","",'TRI-2C'!$FA$13)</f>
        <v>MANEJO DE CONFLICTOS</v>
      </c>
      <c r="B978" s="149"/>
      <c r="C978" s="149"/>
      <c r="D978" s="150"/>
      <c r="E978" s="150"/>
      <c r="F978" s="126"/>
      <c r="G978" s="122" t="str">
        <f>IF(A978="","",VLOOKUP(J825,'TRI-2C'!$B$18:$FH$61,156,FALSE))</f>
        <v>S</v>
      </c>
      <c r="H978" s="150"/>
      <c r="I978" s="127" t="str">
        <f t="shared" si="34"/>
        <v>S</v>
      </c>
      <c r="J978" s="126"/>
    </row>
    <row r="979" spans="1:10" ht="12.75" customHeight="1">
      <c r="A979" s="147" t="str">
        <f>IF('TRI-2C'!$FB$13="","",'TRI-2C'!$FB$13)</f>
        <v>MANEJO DE EMOCIONES Y SENTIMIENTOS</v>
      </c>
      <c r="B979" s="139"/>
      <c r="C979" s="139"/>
      <c r="F979" s="128"/>
      <c r="G979" s="124" t="str">
        <f>IF(A979="","",VLOOKUP(J825,'TRI-2C'!$B$18:$FH$61,157,FALSE))</f>
        <v>S</v>
      </c>
      <c r="I979" s="125" t="str">
        <f t="shared" si="34"/>
        <v>S</v>
      </c>
      <c r="J979" s="128"/>
    </row>
    <row r="980" spans="1:10" ht="12.75" customHeight="1">
      <c r="A980" s="151"/>
      <c r="B980" s="129"/>
      <c r="C980" s="129"/>
      <c r="D980" s="130"/>
      <c r="E980" s="130"/>
      <c r="F980" s="131"/>
      <c r="G980" s="132"/>
      <c r="H980" s="130"/>
      <c r="I980" s="133"/>
      <c r="J980" s="131"/>
    </row>
    <row r="981" spans="1:10" ht="12.75" customHeight="1">
      <c r="A981" s="134"/>
      <c r="B981" s="134"/>
      <c r="C981" s="134"/>
      <c r="D981" s="134"/>
      <c r="E981" s="134"/>
      <c r="F981" s="140"/>
      <c r="G981" s="496"/>
      <c r="H981" s="496"/>
      <c r="I981" s="497"/>
      <c r="J981" s="497"/>
    </row>
    <row r="982" spans="1:10" ht="12.75" customHeight="1">
      <c r="A982" s="487" t="s">
        <v>156</v>
      </c>
      <c r="B982" s="488"/>
      <c r="C982" s="135" t="s">
        <v>157</v>
      </c>
      <c r="G982" s="494"/>
      <c r="H982" s="494"/>
      <c r="I982" s="494"/>
      <c r="J982" s="494"/>
    </row>
    <row r="983" spans="1:10" ht="12.75" customHeight="1">
      <c r="A983" s="489" t="s">
        <v>158</v>
      </c>
      <c r="B983" s="490"/>
      <c r="C983" s="136" t="str">
        <f>VLOOKUP(J825,'TRI-2C'!$B$18:$FH$61,160,FALSE)</f>
        <v>A+</v>
      </c>
      <c r="G983" s="494"/>
      <c r="H983" s="494"/>
      <c r="I983" s="494"/>
      <c r="J983" s="494"/>
    </row>
    <row r="984" spans="1:10" ht="12.75" customHeight="1">
      <c r="A984" s="491" t="s">
        <v>159</v>
      </c>
      <c r="B984" s="492"/>
      <c r="C984" s="493"/>
      <c r="G984" s="494"/>
      <c r="H984" s="494"/>
      <c r="I984" s="494"/>
      <c r="J984" s="494"/>
    </row>
    <row r="985" spans="1:10" ht="12.75" customHeight="1">
      <c r="A985" s="137" t="s">
        <v>160</v>
      </c>
      <c r="B985" s="138"/>
      <c r="C985" s="188" t="str">
        <f>VLOOKUP(J825,'TRI-2C'!$B$18:$FH$61,161,FALSE)</f>
        <v/>
      </c>
      <c r="G985" s="494"/>
      <c r="H985" s="494"/>
      <c r="I985" s="494"/>
      <c r="J985" s="494"/>
    </row>
    <row r="986" spans="1:10" ht="12.75" customHeight="1">
      <c r="A986" s="137" t="s">
        <v>161</v>
      </c>
      <c r="B986" s="138"/>
      <c r="C986" s="188" t="str">
        <f>VLOOKUP(J825,'TRI-2C'!$B$18:$FH$61,162,FALSE)</f>
        <v/>
      </c>
      <c r="G986" s="494"/>
      <c r="H986" s="494"/>
      <c r="I986" s="494"/>
      <c r="J986" s="494"/>
    </row>
    <row r="987" spans="1:10" ht="12.75" customHeight="1">
      <c r="A987" s="480" t="s">
        <v>163</v>
      </c>
      <c r="B987" s="481"/>
      <c r="C987" s="188" t="str">
        <f>VLOOKUP(J825,'TRI-2C'!$B$18:$FH$61,163,FALSE)</f>
        <v/>
      </c>
      <c r="G987" s="494"/>
      <c r="H987" s="494"/>
      <c r="I987" s="494"/>
      <c r="J987" s="494"/>
    </row>
    <row r="988" spans="1:10" ht="12.75" customHeight="1">
      <c r="D988" s="503" t="s">
        <v>162</v>
      </c>
      <c r="E988" s="503"/>
      <c r="F988" s="152">
        <f ca="1">NOW()</f>
        <v>45994.739222569442</v>
      </c>
    </row>
    <row r="991" spans="1:10" ht="12.75" customHeight="1">
      <c r="G991" s="112"/>
    </row>
    <row r="993" spans="2:7" ht="12.75" customHeight="1">
      <c r="B993" s="495" t="s">
        <v>164</v>
      </c>
      <c r="C993" s="495"/>
      <c r="F993" s="116" t="s">
        <v>165</v>
      </c>
      <c r="G993" s="116" t="s">
        <v>165</v>
      </c>
    </row>
    <row r="1027" spans="1:10" ht="12.75" customHeight="1">
      <c r="A1027" s="111" t="s">
        <v>153</v>
      </c>
      <c r="C1027" t="str">
        <f>IF(VLOOKUP(J1030,NOTAS!$D$14:$P$60,2,FALSE)="","",VLOOKUP(J1030,NOTAS!$D$14:$P$60,2,FALSE))</f>
        <v>CERDAN TORO MADISON YARELIS</v>
      </c>
    </row>
    <row r="1028" spans="1:10" ht="12.75" customHeight="1">
      <c r="A1028" s="111" t="s">
        <v>154</v>
      </c>
      <c r="C1028" t="str">
        <f>NOTAS!$B$14&amp; " "&amp;NOTAS!$B$15</f>
        <v>INICIAL II A</v>
      </c>
      <c r="F1028" s="111"/>
      <c r="G1028" s="116"/>
      <c r="H1028" s="117"/>
      <c r="I1028" s="118"/>
      <c r="J1028" s="117"/>
    </row>
    <row r="1029" spans="1:10" ht="12.75" customHeight="1">
      <c r="A1029" s="111" t="s">
        <v>6</v>
      </c>
      <c r="C1029" t="str">
        <f>NOTAS!$B$18</f>
        <v>2025-2026 MATUTINA</v>
      </c>
      <c r="H1029" s="117"/>
      <c r="I1029" s="118"/>
      <c r="J1029" s="117"/>
    </row>
    <row r="1030" spans="1:10" ht="12.75" customHeight="1" thickBot="1">
      <c r="A1030" s="486" t="s">
        <v>336</v>
      </c>
      <c r="B1030" s="486"/>
      <c r="I1030" s="114" t="s">
        <v>74</v>
      </c>
      <c r="J1030" s="121">
        <v>6</v>
      </c>
    </row>
    <row r="1031" spans="1:10" ht="12.75" customHeight="1">
      <c r="A1031" s="482" t="s">
        <v>155</v>
      </c>
      <c r="B1031" s="483"/>
      <c r="C1031" s="483"/>
      <c r="D1031" s="483"/>
      <c r="E1031" s="483"/>
      <c r="F1031" s="484"/>
      <c r="G1031" s="485" t="s">
        <v>141</v>
      </c>
      <c r="H1031" s="483"/>
      <c r="I1031" s="498" t="s">
        <v>141</v>
      </c>
      <c r="J1031" s="499"/>
    </row>
    <row r="1032" spans="1:10" ht="12.75" customHeight="1">
      <c r="A1032" s="500" t="str">
        <f>IF('TRI-2C'!G$10="","",'TRI-2C'!G$10)</f>
        <v>IDENTIDAD Y AUTONOMÍA</v>
      </c>
      <c r="B1032" s="501"/>
      <c r="C1032" s="501"/>
      <c r="D1032" s="501"/>
      <c r="E1032" s="501"/>
      <c r="F1032" s="502"/>
      <c r="G1032" s="160"/>
      <c r="H1032" s="161"/>
      <c r="I1032" s="162"/>
      <c r="J1032" s="163"/>
    </row>
    <row r="1033" spans="1:10" ht="12.75" customHeight="1">
      <c r="A1033" s="148" t="str">
        <f>IF('TRI-2C'!G$13="","",'TRI-2C'!G$13)</f>
        <v>Comunicar algunos datos de su identidad como: nombres completos, edad, nombres de familiares cercanos, lugar dónde vive.</v>
      </c>
      <c r="B1033" s="158"/>
      <c r="C1033" s="158"/>
      <c r="D1033" s="158"/>
      <c r="E1033" s="158"/>
      <c r="F1033" s="159"/>
      <c r="G1033" s="122" t="str">
        <f>IF(A1033="","",VLOOKUP(J1030,'TRI-2C'!$B$18:$FH$61,6,FALSE))</f>
        <v>A+</v>
      </c>
      <c r="H1033" s="150"/>
      <c r="I1033" s="127" t="str">
        <f>IF(G1033="","",G1033)</f>
        <v>A+</v>
      </c>
      <c r="J1033" s="126"/>
    </row>
    <row r="1034" spans="1:10" ht="12.75" customHeight="1">
      <c r="A1034" s="11" t="str">
        <f>IF('TRI-2C'!$H$13="","",'TRI-2C'!$H$13)</f>
        <v>Demostrar curiosidad por las características físicas (genitales) que le permiten reconocerse como niño y niña</v>
      </c>
      <c r="B1034" s="156"/>
      <c r="C1034" s="156"/>
      <c r="D1034" s="156"/>
      <c r="E1034" s="156"/>
      <c r="F1034" s="157"/>
      <c r="G1034" s="124" t="str">
        <f>IF(A1034="","",VLOOKUP(J1030,'TRI-2C'!$B$18:$FH$61,7,FALSE))</f>
        <v>A+</v>
      </c>
      <c r="I1034" s="125" t="str">
        <f t="shared" ref="I1034:I1050" si="35">IF(G1034="","",G1034)</f>
        <v>A+</v>
      </c>
      <c r="J1034" s="128"/>
    </row>
    <row r="1035" spans="1:10" ht="12.75" customHeight="1">
      <c r="A1035" s="148" t="str">
        <f>IF('TRI-2C'!$I$13="","",'TRI-2C'!$I$13)</f>
        <v>Identificar la importancia de usar el cinturón de seguridad para promover el autocuidado y la protección personal.</v>
      </c>
      <c r="B1035" s="149"/>
      <c r="C1035" s="149"/>
      <c r="D1035" s="150"/>
      <c r="E1035" s="150"/>
      <c r="F1035" s="126"/>
      <c r="G1035" s="122" t="str">
        <f>IF(A1035="","",VLOOKUP(J1030,'TRI-2C'!$B$18:$FH$61,8,FALSE))</f>
        <v>A+</v>
      </c>
      <c r="H1035" s="150"/>
      <c r="I1035" s="127" t="str">
        <f t="shared" si="35"/>
        <v>A+</v>
      </c>
      <c r="J1035" s="126"/>
    </row>
    <row r="1036" spans="1:10" ht="12.75" customHeight="1">
      <c r="A1036" s="147" t="str">
        <f>IF('TRI-2C'!$J$13="","",'TRI-2C'!$J$13)</f>
        <v>Identificar las situaciones de peligro a las que se puede exponer en su entorno inmediato y seguir pautas de comportamiento para evitarlas.</v>
      </c>
      <c r="B1036" s="139"/>
      <c r="C1036" s="139"/>
      <c r="F1036" s="128"/>
      <c r="G1036" s="124" t="str">
        <f>IF(A1036="","",VLOOKUP(J1030,'TRI-2C'!$B$18:$FH$61,9,FALSE))</f>
        <v>A+</v>
      </c>
      <c r="I1036" s="125" t="str">
        <f t="shared" si="35"/>
        <v>A+</v>
      </c>
      <c r="J1036" s="128"/>
    </row>
    <row r="1037" spans="1:10" ht="12.75" customHeight="1">
      <c r="A1037" s="148" t="str">
        <f>IF('TRI-2C'!$K$13="","",'TRI-2C'!$K$13)</f>
        <v>Identificar sus características físicas y las de las personas de su entorno como parte del proceso de aceptación de sí mismo y de respeto a los demás.</v>
      </c>
      <c r="B1037" s="149"/>
      <c r="C1037" s="149"/>
      <c r="D1037" s="150"/>
      <c r="E1037" s="150"/>
      <c r="F1037" s="126"/>
      <c r="G1037" s="122" t="str">
        <f>IF(A1037="","",VLOOKUP(J1030,'TRI-2C'!$B$18:$FH$61,10,FALSE))</f>
        <v>A+</v>
      </c>
      <c r="H1037" s="150"/>
      <c r="I1037" s="127" t="str">
        <f t="shared" si="35"/>
        <v>A+</v>
      </c>
      <c r="J1037" s="126"/>
    </row>
    <row r="1038" spans="1:10" ht="12.75" customHeight="1">
      <c r="A1038" s="147" t="str">
        <f>IF('TRI-2C'!$L$13="","",'TRI-2C'!$L$13)</f>
        <v>Identificar y manifestar sus emociones y sentimientos, expresando las causas de los mismos mediante el lenguaje verbal. (D.EIB.10.3.)</v>
      </c>
      <c r="B1038" s="139"/>
      <c r="C1038" s="139"/>
      <c r="F1038" s="128"/>
      <c r="G1038" s="124" t="str">
        <f>IF(A1038="","",VLOOKUP(J1030,'TRI-2C'!$B$18:$FH$61,11,FALSE))</f>
        <v>A+</v>
      </c>
      <c r="I1038" s="125" t="str">
        <f t="shared" si="35"/>
        <v>A+</v>
      </c>
      <c r="J1038" s="128"/>
    </row>
    <row r="1039" spans="1:10" ht="12.75" customHeight="1">
      <c r="A1039" s="192" t="str">
        <f>IF('TRI-2C'!$M$13="","",'TRI-2C'!$M$13)</f>
        <v>Identificarse como miembro de una familia reconociéndose como parte importante de la misma.</v>
      </c>
      <c r="B1039" s="154"/>
      <c r="C1039" s="154"/>
      <c r="D1039" s="154"/>
      <c r="E1039" s="154"/>
      <c r="F1039" s="155"/>
      <c r="G1039" s="122" t="str">
        <f>IF(A1039="","",VLOOKUP(J1030,'TRI-2C'!$B$18:$FH$61,12,FALSE))</f>
        <v>A+</v>
      </c>
      <c r="H1039" s="150"/>
      <c r="I1039" s="127" t="str">
        <f t="shared" si="35"/>
        <v>A+</v>
      </c>
      <c r="J1039" s="126"/>
    </row>
    <row r="1040" spans="1:10" ht="12.75" customHeight="1">
      <c r="A1040" s="147" t="str">
        <f>IF('TRI-2C'!$N$13="","",'TRI-2C'!$N$13)</f>
        <v>Practicar con autonomía hábitos de higiene personal como lavarse las manos, los dientes y la cara.</v>
      </c>
      <c r="B1040" s="139"/>
      <c r="C1040" s="139"/>
      <c r="F1040" s="128"/>
      <c r="G1040" s="124" t="str">
        <f>IF(A1040="","",VLOOKUP(J1030,'TRI-2C'!$B$18:$FH$61,13,FALSE))</f>
        <v>A+</v>
      </c>
      <c r="I1040" s="125" t="str">
        <f t="shared" si="35"/>
        <v>A+</v>
      </c>
      <c r="J1040" s="128"/>
    </row>
    <row r="1041" spans="1:10" ht="12.75" customHeight="1">
      <c r="A1041" s="148" t="str">
        <f>IF('TRI-2C'!$O$13="","",'TRI-2C'!$O$13)</f>
        <v>Practicar hábitos de orden ubicando los objetos en el lugar correspondiente.</v>
      </c>
      <c r="B1041" s="149"/>
      <c r="C1041" s="149"/>
      <c r="D1041" s="150"/>
      <c r="E1041" s="150"/>
      <c r="F1041" s="126"/>
      <c r="G1041" s="122" t="str">
        <f>IF(A1041="","",VLOOKUP(J1030,'TRI-2C'!$B$18:$FH$61,14,FALSE))</f>
        <v>A+</v>
      </c>
      <c r="H1041" s="150"/>
      <c r="I1041" s="127" t="str">
        <f t="shared" si="35"/>
        <v>A+</v>
      </c>
      <c r="J1041" s="126"/>
    </row>
    <row r="1042" spans="1:10" ht="12.75" customHeight="1">
      <c r="A1042" s="147" t="str">
        <f>IF('TRI-2C'!$P$13="","",'TRI-2C'!$P$13)</f>
        <v>Practicar las acciones a seguir en situaciones de riesgo como: temblores, incendios, entre otros, determinadas en el plan de contingencia institucional.</v>
      </c>
      <c r="B1042" s="139"/>
      <c r="C1042" s="139"/>
      <c r="F1042" s="128"/>
      <c r="G1042" s="124" t="str">
        <f>IF(A1042="","",VLOOKUP(J1030,'TRI-2C'!$B$18:$FH$61,15,FALSE))</f>
        <v>A+</v>
      </c>
      <c r="I1042" s="125" t="str">
        <f t="shared" si="35"/>
        <v>A+</v>
      </c>
      <c r="J1042" s="128"/>
    </row>
    <row r="1043" spans="1:10" ht="12.75" customHeight="1">
      <c r="A1043" s="148" t="str">
        <f>IF('TRI-2C'!$Q$13="","",'TRI-2C'!$Q$13)</f>
        <v>Practicar normas de seguridad para evitar accidentes a los que se puede exponer en su entorno inmediato.</v>
      </c>
      <c r="B1043" s="158"/>
      <c r="C1043" s="158"/>
      <c r="D1043" s="158"/>
      <c r="E1043" s="158"/>
      <c r="F1043" s="159"/>
      <c r="G1043" s="122" t="str">
        <f>IF(A1043="","",VLOOKUP(J1030,'TRI-2C'!$B$18:$FH$61,16,FALSE))</f>
        <v>A+</v>
      </c>
      <c r="H1043" s="150"/>
      <c r="I1043" s="127" t="str">
        <f t="shared" si="35"/>
        <v>A+</v>
      </c>
      <c r="J1043" s="126"/>
    </row>
    <row r="1044" spans="1:10" ht="12.75" customHeight="1">
      <c r="A1044" s="11" t="str">
        <f>IF('TRI-2C'!$R$13="","",'TRI-2C'!$R$13)</f>
        <v>Realiza independientemente normas de aseo al ir al baño.</v>
      </c>
      <c r="B1044" s="156"/>
      <c r="C1044" s="156"/>
      <c r="D1044" s="156"/>
      <c r="E1044" s="156"/>
      <c r="F1044" s="157"/>
      <c r="G1044" s="124" t="str">
        <f>IF(A1044="","",VLOOKUP(J1030,'TRI-2C'!$B$18:$FH$61,17,FALSE))</f>
        <v>A+</v>
      </c>
      <c r="I1044" s="125" t="str">
        <f t="shared" si="35"/>
        <v>A+</v>
      </c>
      <c r="J1044" s="128"/>
    </row>
    <row r="1045" spans="1:10" ht="12.75" customHeight="1">
      <c r="A1045" s="148" t="str">
        <f>IF('TRI-2C'!$S$13="","",'TRI-2C'!$S$13)</f>
        <v>Reconocer la importancia del uso del casco y demás indumentaria de pro tección para protegerse de lesiones en actividades que requieran su uso</v>
      </c>
      <c r="B1045" s="149"/>
      <c r="C1045" s="149"/>
      <c r="D1045" s="150"/>
      <c r="E1045" s="150"/>
      <c r="F1045" s="126"/>
      <c r="G1045" s="122" t="str">
        <f>IF(A1045="","",VLOOKUP(J1030,'TRI-2C'!$B$18:$FH$61,18,FALSE))</f>
        <v>A+</v>
      </c>
      <c r="H1045" s="150"/>
      <c r="I1045" s="127" t="str">
        <f t="shared" si="35"/>
        <v>A+</v>
      </c>
      <c r="J1045" s="126"/>
    </row>
    <row r="1046" spans="1:10" ht="12.75" customHeight="1">
      <c r="A1046" s="147" t="str">
        <f>IF('TRI-2C'!$T$13="","",'TRI-2C'!$T$13)</f>
        <v>Reconocer situaciones problémicas en las actividades escolares para solucionarlas de forma creativa y con autonomía.</v>
      </c>
      <c r="B1046" s="139"/>
      <c r="C1046" s="139"/>
      <c r="F1046" s="128"/>
      <c r="G1046" s="124" t="str">
        <f>IF(A1046="","",VLOOKUP(J1030,'TRI-2C'!$B$18:$FH$61,19,FALSE))</f>
        <v>A+</v>
      </c>
      <c r="I1046" s="125" t="str">
        <f t="shared" si="35"/>
        <v>A+</v>
      </c>
      <c r="J1046" s="128"/>
    </row>
    <row r="1047" spans="1:10" ht="12.75" customHeight="1">
      <c r="A1047" s="148" t="str">
        <f>IF('TRI-2C'!$U$13="","",'TRI-2C'!$U$13)</f>
        <v>Seleccionar las prendas de vestir de acuerdo al estado climático (prendas para el frío / prendas para el calor).</v>
      </c>
      <c r="B1047" s="149"/>
      <c r="C1047" s="149"/>
      <c r="D1047" s="150"/>
      <c r="E1047" s="150"/>
      <c r="F1047" s="126"/>
      <c r="G1047" s="122" t="str">
        <f>IF(A1047="","",VLOOKUP(J1030,'TRI-2C'!$B$18:$FH$61,20,FALSE))</f>
        <v>A+</v>
      </c>
      <c r="H1047" s="150"/>
      <c r="I1047" s="127" t="str">
        <f t="shared" si="35"/>
        <v>A+</v>
      </c>
      <c r="J1047" s="126"/>
    </row>
    <row r="1048" spans="1:10" ht="12.75" customHeight="1">
      <c r="A1048" s="147" t="str">
        <f>IF('TRI-2C'!$V$13="","",'TRI-2C'!$V$13)</f>
        <v>Tomar decisiones con respecto a la elección de actividades, vestuario entre otros, en función de sus gustos y preferencias, argumentando las mismas.</v>
      </c>
      <c r="B1048" s="139"/>
      <c r="C1048" s="139"/>
      <c r="F1048" s="128"/>
      <c r="G1048" s="124" t="str">
        <f>IF(A1048="","",VLOOKUP(J1030,'TRI-2C'!$B$18:$FH$61,21,FALSE))</f>
        <v>A+</v>
      </c>
      <c r="I1048" s="125" t="str">
        <f t="shared" si="35"/>
        <v>A+</v>
      </c>
      <c r="J1048" s="128"/>
    </row>
    <row r="1049" spans="1:10" ht="12.75" customHeight="1">
      <c r="A1049" s="192" t="str">
        <f>IF('TRI-2C'!$W$13="","",'TRI-2C'!$W$13)</f>
        <v>Utilizar la cuchara, tenedor y el vaso cuando se alimenta de manera autónoma.</v>
      </c>
      <c r="B1049" s="154"/>
      <c r="C1049" s="154"/>
      <c r="D1049" s="154"/>
      <c r="E1049" s="154"/>
      <c r="F1049" s="155"/>
      <c r="G1049" s="122" t="str">
        <f>IF(A1049="","",VLOOKUP(J1030,'TRI-2C'!$B$18:$FH$61,22,FALSE))</f>
        <v>A+</v>
      </c>
      <c r="H1049" s="150"/>
      <c r="I1049" s="127" t="str">
        <f t="shared" si="35"/>
        <v>A+</v>
      </c>
      <c r="J1049" s="126"/>
    </row>
    <row r="1050" spans="1:10" ht="12.75" customHeight="1">
      <c r="A1050" s="147" t="str">
        <f>IF('TRI-2C'!$X$13="","",'TRI-2C'!$X$13)</f>
        <v>Vestirse y desvestirse de manera independiente con prendas de vestir sencillas. (D.EIB.10.5)</v>
      </c>
      <c r="B1050" s="139"/>
      <c r="C1050" s="139"/>
      <c r="F1050" s="128"/>
      <c r="G1050" s="124" t="str">
        <f>IF(A1050="","",VLOOKUP(J1030,'TRI-2C'!$B$18:$FH$61,23,FALSE))</f>
        <v>A+</v>
      </c>
      <c r="I1050" s="125" t="str">
        <f t="shared" si="35"/>
        <v>A+</v>
      </c>
      <c r="J1050" s="128"/>
    </row>
    <row r="1051" spans="1:10" ht="12.75" customHeight="1">
      <c r="A1051" s="165" t="str">
        <f>'BI-1T'!$A$8</f>
        <v>CONVIVENCIA</v>
      </c>
      <c r="B1051" s="149"/>
      <c r="C1051" s="149"/>
      <c r="D1051" s="150"/>
      <c r="E1051" s="150"/>
      <c r="F1051" s="126"/>
      <c r="G1051" s="122" t="str">
        <f>IF(A1051="","",VLOOKUP(J1030,'TRI-2C'!$B$18:$FH$61,24,FALSE))</f>
        <v>A+</v>
      </c>
      <c r="H1051" s="150"/>
      <c r="I1051" s="127"/>
      <c r="J1051" s="126"/>
    </row>
    <row r="1052" spans="1:10" ht="12.75" customHeight="1">
      <c r="A1052" s="147" t="str">
        <f>IF('TRI-2C'!$Z$13="","",'TRI-2C'!$Z$13)</f>
        <v>Apoyar y motivar a otras personas a participar en actividades grupales, particularmente a quienes muestran dificultades al hacerlo</v>
      </c>
      <c r="B1052" s="139"/>
      <c r="C1052" s="139"/>
      <c r="F1052" s="128"/>
      <c r="G1052" s="124" t="str">
        <f>IF(A1052="","",VLOOKUP(J1030,'TRI-2C'!$B$18:$FH$61,25,FALSE))</f>
        <v>A+</v>
      </c>
      <c r="I1052" s="125" t="str">
        <f t="shared" ref="I1052:I1066" si="36">IF(G1052="","",G1052)</f>
        <v>A+</v>
      </c>
      <c r="J1052" s="128"/>
    </row>
    <row r="1053" spans="1:10" ht="12.75" customHeight="1">
      <c r="A1053" s="148" t="str">
        <f>IF('TRI-2C'!$AA$13="","",'TRI-2C'!$AA$13)</f>
        <v>Asumir y respetar normas de convivencia en la institución de educación inicial y en el hogar acordadas con el adulto. (D.EIB.10.15.)</v>
      </c>
      <c r="B1053" s="158"/>
      <c r="C1053" s="158"/>
      <c r="D1053" s="158"/>
      <c r="E1053" s="158"/>
      <c r="F1053" s="159"/>
      <c r="G1053" s="122" t="str">
        <f>IF(A1053="","",VLOOKUP(J1030,'TRI-2C'!$B$18:$FH$61,26,FALSE))</f>
        <v>A+</v>
      </c>
      <c r="H1053" s="150"/>
      <c r="I1053" s="127" t="str">
        <f t="shared" si="36"/>
        <v>A+</v>
      </c>
      <c r="J1053" s="126"/>
    </row>
    <row r="1054" spans="1:10" ht="12.75" customHeight="1">
      <c r="A1054" s="11" t="str">
        <f>IF('TRI-2C'!$AB$13="","",'TRI-2C'!$AB$13)</f>
        <v>Colaborar en actividades que se desarrollan con otros niños y adultos de su entorno.</v>
      </c>
      <c r="B1054" s="156"/>
      <c r="C1054" s="156"/>
      <c r="D1054" s="156"/>
      <c r="E1054" s="156"/>
      <c r="F1054" s="157"/>
      <c r="G1054" s="124" t="str">
        <f>IF(A1054="","",VLOOKUP(J1030,'TRI-2C'!$B$18:$FH$61,27,FALSE))</f>
        <v>A+</v>
      </c>
      <c r="I1054" s="125" t="str">
        <f t="shared" si="36"/>
        <v>A+</v>
      </c>
      <c r="J1054" s="128"/>
    </row>
    <row r="1055" spans="1:10" ht="12.75" customHeight="1">
      <c r="A1055" s="148" t="str">
        <f>IF('TRI-2C'!$AC$13="","",'TRI-2C'!$AC$13)</f>
        <v>Demostrar actitudes de solidaridad ante situaciones de necesidad de sus compañeros y adultos de su entorno</v>
      </c>
      <c r="B1055" s="149"/>
      <c r="C1055" s="149"/>
      <c r="D1055" s="150"/>
      <c r="E1055" s="150"/>
      <c r="F1055" s="126"/>
      <c r="G1055" s="122" t="str">
        <f>IF(A1055="","",VLOOKUP(J1030,'TRI-2C'!$B$18:$FH$61,28,FALSE))</f>
        <v>A+</v>
      </c>
      <c r="H1055" s="150"/>
      <c r="I1055" s="127" t="str">
        <f t="shared" si="36"/>
        <v>A+</v>
      </c>
      <c r="J1055" s="126"/>
    </row>
    <row r="1056" spans="1:10" ht="12.75" customHeight="1">
      <c r="A1056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056" s="139"/>
      <c r="C1056" s="139"/>
      <c r="F1056" s="128"/>
      <c r="G1056" s="124" t="str">
        <f>IF(A1056="","",VLOOKUP(J1030,'TRI-2C'!$B$18:$FH$61,29,FALSE))</f>
        <v>A+</v>
      </c>
      <c r="I1056" s="125" t="str">
        <f t="shared" si="36"/>
        <v>A+</v>
      </c>
      <c r="J1056" s="128"/>
    </row>
    <row r="1057" spans="1:10" ht="12.75" customHeight="1">
      <c r="A1057" s="148" t="str">
        <f>IF('TRI-2C'!$AE$13="","",'TRI-2C'!$AE$13)</f>
        <v>Demostrar preferencia de jugar la mayor parte del tiempo con un amigo estableciendo niveles de empatías más estables.</v>
      </c>
      <c r="B1057" s="149"/>
      <c r="C1057" s="149"/>
      <c r="D1057" s="150"/>
      <c r="E1057" s="150"/>
      <c r="F1057" s="126"/>
      <c r="G1057" s="122" t="str">
        <f>IF(A1057="","",VLOOKUP(J1030,'TRI-2C'!$B$18:$FH$61,30,FALSE))</f>
        <v>A+</v>
      </c>
      <c r="H1057" s="150"/>
      <c r="I1057" s="127" t="str">
        <f t="shared" si="36"/>
        <v>A+</v>
      </c>
      <c r="J1057" s="126"/>
    </row>
    <row r="1058" spans="1:10" ht="12.75" customHeight="1">
      <c r="A1058" s="147" t="str">
        <f>IF('TRI-2C'!$AF$13="","",'TRI-2C'!$AF$13)</f>
        <v>Demostrar sensibilidad ante deseos, emociones y sentimientos de otras personas.</v>
      </c>
      <c r="B1058" s="139"/>
      <c r="C1058" s="139"/>
      <c r="F1058" s="128"/>
      <c r="G1058" s="124" t="str">
        <f>IF(A1058="","",VLOOKUP(J1030,'TRI-2C'!$B$18:$FH$61,31,FALSE))</f>
        <v>A+</v>
      </c>
      <c r="I1058" s="125" t="str">
        <f t="shared" si="36"/>
        <v>A+</v>
      </c>
      <c r="J1058" s="128"/>
    </row>
    <row r="1059" spans="1:10" ht="12.75" customHeight="1">
      <c r="A1059" s="192" t="str">
        <f>IF('TRI-2C'!$AG$13="","",'TRI-2C'!$AG$13)</f>
        <v>Desarrollar la capacidad de esperar para obtener una recompensa mayor en el futuro.</v>
      </c>
      <c r="B1059" s="154"/>
      <c r="C1059" s="154"/>
      <c r="D1059" s="154"/>
      <c r="E1059" s="154"/>
      <c r="F1059" s="155"/>
      <c r="G1059" s="122" t="str">
        <f>IF(A1059="","",VLOOKUP(J1030,'TRI-2C'!$B$18:$FH$61,32,FALSE))</f>
        <v>A+</v>
      </c>
      <c r="H1059" s="150"/>
      <c r="I1059" s="127" t="str">
        <f t="shared" si="36"/>
        <v>A+</v>
      </c>
      <c r="J1059" s="126"/>
    </row>
    <row r="1060" spans="1:10" ht="12.75" customHeight="1">
      <c r="A1060" s="147" t="str">
        <f>IF('TRI-2C'!$AH$13="","",'TRI-2C'!$AH$13)</f>
        <v>Identificar instituciones y profesiones que brindan servicios a la comunidad y los roles que ellos cumplen.</v>
      </c>
      <c r="B1060" s="139"/>
      <c r="C1060" s="139"/>
      <c r="F1060" s="128"/>
      <c r="G1060" s="124" t="str">
        <f>IF(A1060="","",VLOOKUP(J1030,'TRI-2C'!$B$18:$FH$61,33,FALSE))</f>
        <v>A+</v>
      </c>
      <c r="I1060" s="125" t="str">
        <f t="shared" si="36"/>
        <v>A+</v>
      </c>
      <c r="J1060" s="128"/>
    </row>
    <row r="1061" spans="1:10" ht="12.75" customHeight="1">
      <c r="A1061" s="148" t="str">
        <f>IF('TRI-2C'!$AI$13="","",'TRI-2C'!$AI$13)</f>
        <v>Identificar las profesiones, oficios y ocupaciones que cumplen los miembros de su familia.</v>
      </c>
      <c r="B1061" s="149"/>
      <c r="C1061" s="149"/>
      <c r="D1061" s="150"/>
      <c r="E1061" s="150"/>
      <c r="F1061" s="126"/>
      <c r="G1061" s="122" t="str">
        <f>IF(A1061="","",VLOOKUP(J1030,'TRI-2C'!$B$18:$FH$61,34,FALSE))</f>
        <v>A+</v>
      </c>
      <c r="H1061" s="150"/>
      <c r="I1061" s="127" t="str">
        <f t="shared" si="36"/>
        <v>A+</v>
      </c>
      <c r="J1061" s="126"/>
    </row>
    <row r="1062" spans="1:10" ht="12.75" customHeight="1">
      <c r="A1062" s="147" t="str">
        <f>IF('TRI-2C'!$AJ$13="","",'TRI-2C'!$AJ$13)</f>
        <v>Incrementar su campo de interrelación con otras personas a más del grupo familiar y escolar interactuando con mayor facilidad.</v>
      </c>
      <c r="B1062" s="139"/>
      <c r="C1062" s="139"/>
      <c r="F1062" s="128"/>
      <c r="G1062" s="124" t="str">
        <f>IF(A1062="","",VLOOKUP(J1030,'TRI-2C'!$B$18:$FH$61,35,FALSE))</f>
        <v>A+</v>
      </c>
      <c r="I1062" s="125" t="str">
        <f t="shared" si="36"/>
        <v>A+</v>
      </c>
      <c r="J1062" s="128"/>
    </row>
    <row r="1063" spans="1:10" ht="12.75" customHeight="1">
      <c r="A1063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1063" s="158"/>
      <c r="C1063" s="158"/>
      <c r="D1063" s="158"/>
      <c r="E1063" s="158"/>
      <c r="F1063" s="159"/>
      <c r="G1063" s="122" t="str">
        <f>IF(A1063="","",VLOOKUP(J1030,'TRI-2C'!$B$18:$FH$61,36,FALSE))</f>
        <v>A+</v>
      </c>
      <c r="H1063" s="150"/>
      <c r="I1063" s="127" t="str">
        <f t="shared" si="36"/>
        <v>A+</v>
      </c>
      <c r="J1063" s="126"/>
    </row>
    <row r="1064" spans="1:10" ht="12.75" customHeight="1">
      <c r="A1064" s="11" t="str">
        <f>IF('TRI-2C'!$AL$13="","",'TRI-2C'!$AL$13)</f>
        <v>Participar juegos grupales siguiendo las reglas y asumiendo roles que le permitan mantener un ambiente armónico con sus pares. (D.EIB.10.11.)</v>
      </c>
      <c r="B1064" s="156"/>
      <c r="C1064" s="156"/>
      <c r="D1064" s="156"/>
      <c r="E1064" s="156"/>
      <c r="F1064" s="157"/>
      <c r="G1064" s="124" t="str">
        <f>IF(A1064="","",VLOOKUP(J1030,'TRI-2C'!$B$18:$FH$61,37,FALSE))</f>
        <v>A+</v>
      </c>
      <c r="I1064" s="125" t="str">
        <f t="shared" si="36"/>
        <v>A+</v>
      </c>
      <c r="J1064" s="128"/>
    </row>
    <row r="1065" spans="1:10" ht="12.75" customHeight="1">
      <c r="A1065" s="148" t="str">
        <f>IF('TRI-2C'!$AM$13="","",'TRI-2C'!$AM$13)</f>
        <v>Practicar la costumbre de ahorrar para ocasiones y casos especiales</v>
      </c>
      <c r="B1065" s="149"/>
      <c r="C1065" s="149"/>
      <c r="D1065" s="150"/>
      <c r="E1065" s="150"/>
      <c r="F1065" s="126"/>
      <c r="G1065" s="122" t="str">
        <f>IF(A1065="","",VLOOKUP(J1030,'TRI-2C'!$B$18:$FH$61,38,FALSE))</f>
        <v>A+</v>
      </c>
      <c r="H1065" s="150"/>
      <c r="I1065" s="127" t="str">
        <f t="shared" si="36"/>
        <v>A+</v>
      </c>
      <c r="J1065" s="126"/>
    </row>
    <row r="1066" spans="1:10" ht="12.75" customHeight="1">
      <c r="A1066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1066" s="139"/>
      <c r="C1066" s="139"/>
      <c r="F1066" s="128"/>
      <c r="G1066" s="124" t="str">
        <f>IF(A1066="","",VLOOKUP(J1030,'TRI-2C'!$B$18:$FH$61,39,FALSE))</f>
        <v>A+</v>
      </c>
      <c r="I1066" s="125" t="str">
        <f t="shared" si="36"/>
        <v>A+</v>
      </c>
      <c r="J1066" s="128"/>
    </row>
    <row r="1067" spans="1:10" ht="12.75" customHeight="1">
      <c r="A1067" s="165" t="str">
        <f>'BI-1T'!$A$9</f>
        <v>RELACIONES CON EL MEDIO NATURAL Y CULTURAL</v>
      </c>
      <c r="B1067" s="149"/>
      <c r="C1067" s="149"/>
      <c r="D1067" s="150"/>
      <c r="E1067" s="150"/>
      <c r="F1067" s="126"/>
      <c r="G1067" s="122" t="str">
        <f>IF(A1067="","",VLOOKUP(J1030,'TRI-2C'!$B$18:$FH$61,40,FALSE))</f>
        <v>A+</v>
      </c>
      <c r="H1067" s="150"/>
      <c r="I1067" s="127"/>
      <c r="J1067" s="126"/>
    </row>
    <row r="1068" spans="1:10" ht="12.75" customHeight="1">
      <c r="A1068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1068" s="139"/>
      <c r="C1068" s="139"/>
      <c r="F1068" s="128"/>
      <c r="G1068" s="124" t="str">
        <f>IF(A1068="","",VLOOKUP(J1030,'TRI-2C'!$B$18:$FH$61,41,FALSE))</f>
        <v>A+</v>
      </c>
      <c r="I1068" s="125" t="str">
        <f t="shared" ref="I1068:I1087" si="37">IF(G1068="","",G1068)</f>
        <v>A+</v>
      </c>
      <c r="J1068" s="128"/>
    </row>
    <row r="1069" spans="1:10" ht="12.75" customHeight="1">
      <c r="A1069" s="192" t="str">
        <f>IF('TRI-2C'!$AQ$13="","",'TRI-2C'!$AQ$13)</f>
        <v>Construir conexiones emocionales con su contexto natural (plantas, animales, agua, tierra, aire) y social.</v>
      </c>
      <c r="B1069" s="154"/>
      <c r="C1069" s="154"/>
      <c r="D1069" s="154"/>
      <c r="E1069" s="154"/>
      <c r="F1069" s="155"/>
      <c r="G1069" s="122" t="str">
        <f>IF(A1069="","",VLOOKUP(J1030,'TRI-2C'!$B$18:$FH$61,42,FALSE))</f>
        <v>A+</v>
      </c>
      <c r="H1069" s="150"/>
      <c r="I1069" s="127" t="str">
        <f t="shared" si="37"/>
        <v>A+</v>
      </c>
      <c r="J1069" s="126"/>
    </row>
    <row r="1070" spans="1:10" ht="12.75" customHeight="1">
      <c r="A1070" s="147" t="str">
        <f>IF('TRI-2C'!$AR$13="","",'TRI-2C'!$AR$13)</f>
        <v>dentificar en las actividades diarias oportunidades para aprovechar los recursos y reducir los residuos para proteger el entorno natural</v>
      </c>
      <c r="B1070" s="139"/>
      <c r="C1070" s="139"/>
      <c r="F1070" s="128"/>
      <c r="G1070" s="124" t="str">
        <f>IF(A1070="","",VLOOKUP(J1030,'TRI-2C'!$B$18:$FH$61,43,FALSE))</f>
        <v>A+</v>
      </c>
      <c r="I1070" s="125" t="str">
        <f t="shared" si="37"/>
        <v>A+</v>
      </c>
      <c r="J1070" s="128"/>
    </row>
    <row r="1071" spans="1:10" ht="12.75" customHeight="1">
      <c r="A1071" s="148" t="str">
        <f>IF('TRI-2C'!$AS$13="","",'TRI-2C'!$AS$13)</f>
        <v>Diferenciar entre alimentos nutritivos y no nutritivos identificando los beneficios de una alimentación sana y saludable.</v>
      </c>
      <c r="B1071" s="149"/>
      <c r="C1071" s="149"/>
      <c r="D1071" s="150"/>
      <c r="E1071" s="150"/>
      <c r="F1071" s="126"/>
      <c r="G1071" s="122" t="str">
        <f>IF(A1071="","",VLOOKUP(J1030,'TRI-2C'!$B$18:$FH$61,44,FALSE))</f>
        <v>A+</v>
      </c>
      <c r="H1071" s="150"/>
      <c r="I1071" s="127" t="str">
        <f t="shared" si="37"/>
        <v>A+</v>
      </c>
      <c r="J1071" s="126"/>
    </row>
    <row r="1072" spans="1:10" ht="12.75" customHeight="1">
      <c r="A1072" s="147" t="str">
        <f>IF('TRI-2C'!$AT$13="","",'TRI-2C'!$AT$13)</f>
        <v>Diferenciar entre lo que le pertenece, lo que pertenece a los demás y lo que pertenece al grupo o comunidad.</v>
      </c>
      <c r="B1072" s="139"/>
      <c r="C1072" s="139"/>
      <c r="F1072" s="128"/>
      <c r="G1072" s="124" t="str">
        <f>IF(A1072="","",VLOOKUP(J1030,'TRI-2C'!$B$18:$FH$61,45,FALSE))</f>
        <v>A+</v>
      </c>
      <c r="I1072" s="125" t="str">
        <f t="shared" si="37"/>
        <v>A+</v>
      </c>
      <c r="J1072" s="128"/>
    </row>
    <row r="1073" spans="1:10" ht="12.75" customHeight="1">
      <c r="A1073" s="148" t="str">
        <f>IF('TRI-2C'!$AU$13="","",'TRI-2C'!$AU$13)</f>
        <v>Diferenciar los seres vivos y elementos no vivos de su entorno explorando su mundo natural.</v>
      </c>
      <c r="B1073" s="158"/>
      <c r="C1073" s="158"/>
      <c r="D1073" s="158"/>
      <c r="E1073" s="158"/>
      <c r="F1073" s="159"/>
      <c r="G1073" s="122" t="str">
        <f>IF(A1073="","",VLOOKUP(J1030,'TRI-2C'!$B$18:$FH$61,46,FALSE))</f>
        <v>A+</v>
      </c>
      <c r="H1073" s="150"/>
      <c r="I1073" s="127" t="str">
        <f t="shared" si="37"/>
        <v>A+</v>
      </c>
      <c r="J1073" s="126"/>
    </row>
    <row r="1074" spans="1:10" ht="12.75" customHeight="1">
      <c r="A1074" s="11" t="str">
        <f>IF('TRI-2C'!$AV$13="","",'TRI-2C'!$AV$13)</f>
        <v>Establecer comparaciones entre los elementos del entorno a través de la discriminación sensorial.</v>
      </c>
      <c r="B1074" s="156"/>
      <c r="C1074" s="156"/>
      <c r="D1074" s="156"/>
      <c r="E1074" s="156"/>
      <c r="F1074" s="157"/>
      <c r="G1074" s="124" t="str">
        <f>IF(A1074="","",VLOOKUP(J1030,'TRI-2C'!$B$18:$FH$61,47,FALSE))</f>
        <v>A+</v>
      </c>
      <c r="I1074" s="125" t="str">
        <f t="shared" si="37"/>
        <v>A+</v>
      </c>
      <c r="J1074" s="128"/>
    </row>
    <row r="1075" spans="1:10" ht="12.75" customHeight="1">
      <c r="A1075" s="148" t="str">
        <f>IF('TRI-2C'!$AW$13="","",'TRI-2C'!$AW$13)</f>
        <v>Explorar e identificar los diferentes elementos y fenómenos del entorno natural mediante procesos que propicien la indagación.</v>
      </c>
      <c r="B1075" s="149"/>
      <c r="C1075" s="149"/>
      <c r="D1075" s="150"/>
      <c r="E1075" s="150"/>
      <c r="F1075" s="126"/>
      <c r="G1075" s="122" t="str">
        <f>IF(A1075="","",VLOOKUP(J1030,'TRI-2C'!$B$18:$FH$61,48,FALSE))</f>
        <v>A+</v>
      </c>
      <c r="H1075" s="150"/>
      <c r="I1075" s="127" t="str">
        <f t="shared" si="37"/>
        <v>A+</v>
      </c>
      <c r="J1075" s="126"/>
    </row>
    <row r="1076" spans="1:10" ht="12.75" customHeight="1">
      <c r="A1076" s="147" t="str">
        <f>IF('TRI-2C'!$AX$13="","",'TRI-2C'!$AX$13)</f>
        <v>Identificar características de las plantas por su utilidad, estableciendo diferencias entre ellas.</v>
      </c>
      <c r="B1076" s="139"/>
      <c r="C1076" s="139"/>
      <c r="F1076" s="128"/>
      <c r="G1076" s="124" t="str">
        <f>IF(A1076="","",VLOOKUP(J1030,'TRI-2C'!$B$18:$FH$61,49,FALSE))</f>
        <v>A+</v>
      </c>
      <c r="I1076" s="125" t="str">
        <f t="shared" si="37"/>
        <v>A+</v>
      </c>
      <c r="J1076" s="128"/>
    </row>
    <row r="1077" spans="1:10" ht="12.75" customHeight="1">
      <c r="A1077" s="148" t="str">
        <f>IF('TRI-2C'!$AY$13="","",'TRI-2C'!$AY$13)</f>
        <v>Identificar las características de los animales domésticos y silvestres estableciendo las diferencias entre ellos.</v>
      </c>
      <c r="B1077" s="149"/>
      <c r="C1077" s="149"/>
      <c r="D1077" s="150"/>
      <c r="E1077" s="150"/>
      <c r="F1077" s="126"/>
      <c r="G1077" s="122" t="str">
        <f>IF(A1077="","",VLOOKUP(J1030,'TRI-2C'!$B$18:$FH$61,50,FALSE))</f>
        <v>A+</v>
      </c>
      <c r="H1077" s="150"/>
      <c r="I1077" s="127" t="str">
        <f t="shared" si="37"/>
        <v>A+</v>
      </c>
      <c r="J1077" s="126"/>
    </row>
    <row r="1078" spans="1:10" ht="12.75" customHeight="1">
      <c r="A1078" s="147" t="str">
        <f>IF('TRI-2C'!$AZ$13="","",'TRI-2C'!$AZ$13)</f>
        <v>Identificar las características del mar y reconocerlo como una parte integral del territorio nacional</v>
      </c>
      <c r="B1078" s="139"/>
      <c r="C1078" s="139"/>
      <c r="F1078" s="128"/>
      <c r="G1078" s="124" t="str">
        <f>IF(A1078="","",VLOOKUP(J1030,'TRI-2C'!$B$18:$FH$61,51,FALSE))</f>
        <v>A+</v>
      </c>
      <c r="I1078" s="125" t="str">
        <f t="shared" si="37"/>
        <v>A+</v>
      </c>
      <c r="J1078" s="128"/>
    </row>
    <row r="1079" spans="1:10" ht="12.75" customHeight="1">
      <c r="A1079" s="192" t="str">
        <f>IF('TRI-2C'!$BA$13="","",'TRI-2C'!$BA$13)</f>
        <v>Identificar prácticas socioculturales de su localidad demostrando curiosidad ante sus tradiciones.</v>
      </c>
      <c r="B1079" s="154"/>
      <c r="C1079" s="154"/>
      <c r="D1079" s="154"/>
      <c r="E1079" s="154"/>
      <c r="F1079" s="155"/>
      <c r="G1079" s="122" t="str">
        <f>IF(A1079="","",VLOOKUP(J1030,'TRI-2C'!$B$18:$FH$61,52,FALSE))</f>
        <v>A+</v>
      </c>
      <c r="H1079" s="150"/>
      <c r="I1079" s="127" t="str">
        <f t="shared" si="37"/>
        <v>A+</v>
      </c>
      <c r="J1079" s="126"/>
    </row>
    <row r="1080" spans="1:10" ht="12.75" customHeight="1">
      <c r="A1080" s="147" t="str">
        <f>IF('TRI-2C'!$BB$13="","",'TRI-2C'!$BB$13)</f>
        <v>Observar el proceso del ciclo vital de las plantas mediante actividades de experimentación.</v>
      </c>
      <c r="B1080" s="139"/>
      <c r="C1080" s="139"/>
      <c r="F1080" s="128"/>
      <c r="G1080" s="124" t="str">
        <f>IF(A1080="","",VLOOKUP(J1030,'TRI-2C'!$B$18:$FH$61,53,FALSE))</f>
        <v>A+</v>
      </c>
      <c r="I1080" s="125" t="str">
        <f t="shared" si="37"/>
        <v>A+</v>
      </c>
      <c r="J1080" s="128"/>
    </row>
    <row r="1081" spans="1:10" ht="12.75" customHeight="1">
      <c r="A1081" s="148" t="str">
        <f>IF('TRI-2C'!$BC$13="","",'TRI-2C'!$BC$13)</f>
        <v>Participar en actividades lúdicas para identificar prácticas de movilidad que ayudan a cuidar el planeta</v>
      </c>
      <c r="B1081" s="149"/>
      <c r="C1081" s="149"/>
      <c r="D1081" s="150"/>
      <c r="E1081" s="150"/>
      <c r="F1081" s="126"/>
      <c r="G1081" s="122" t="str">
        <f>IF(A1081="","",VLOOKUP(J1030,'TRI-2C'!$B$18:$FH$61,54,FALSE))</f>
        <v>A+</v>
      </c>
      <c r="H1081" s="150"/>
      <c r="I1081" s="127" t="str">
        <f t="shared" si="37"/>
        <v>A+</v>
      </c>
      <c r="J1081" s="126"/>
    </row>
    <row r="1082" spans="1:10" ht="12.75" customHeight="1">
      <c r="A1082" s="147" t="str">
        <f>IF('TRI-2C'!$BD$13="","",'TRI-2C'!$BD$13)</f>
        <v>Participar en algunas prácticas tradicionales de su entorno disfrutando y respetando las diferentes manifestaciones culturales</v>
      </c>
      <c r="B1082" s="139"/>
      <c r="C1082" s="139"/>
      <c r="F1082" s="128"/>
      <c r="G1082" s="124" t="str">
        <f>IF(A1082="","",VLOOKUP(J1030,'TRI-2C'!$B$18:$FH$61,55,FALSE))</f>
        <v>A+</v>
      </c>
      <c r="I1082" s="125" t="str">
        <f t="shared" si="37"/>
        <v>A+</v>
      </c>
      <c r="J1082" s="128"/>
    </row>
    <row r="1083" spans="1:10" ht="12.75" customHeight="1">
      <c r="A1083" s="148" t="str">
        <f>IF('TRI-2C'!$BE$13="","",'TRI-2C'!$BE$13)</f>
        <v>Practicar hábitos de cuidado y conservación del medio ambiente que eviten la contaminación del aire, suelo y agua. (D.EIB.10.19.)</v>
      </c>
      <c r="B1083" s="158"/>
      <c r="C1083" s="158"/>
      <c r="D1083" s="158"/>
      <c r="E1083" s="158"/>
      <c r="F1083" s="159"/>
      <c r="G1083" s="122" t="str">
        <f>IF(A1083="","",VLOOKUP(J1030,'TRI-2C'!$B$18:$FH$61,56,FALSE))</f>
        <v>A+</v>
      </c>
      <c r="H1083" s="150"/>
      <c r="I1083" s="127" t="str">
        <f t="shared" si="37"/>
        <v>A+</v>
      </c>
      <c r="J1083" s="126"/>
    </row>
    <row r="1084" spans="1:10" ht="12.75" customHeight="1">
      <c r="A1084" s="11" t="str">
        <f>IF('TRI-2C'!$BF$13="","",'TRI-2C'!$BF$13)</f>
        <v>Realizar acciones de cuidado y protección de plantas y animales de su entorno erradicando actitudes de maltrato.</v>
      </c>
      <c r="B1084" s="156"/>
      <c r="C1084" s="156"/>
      <c r="D1084" s="156"/>
      <c r="E1084" s="156"/>
      <c r="F1084" s="157"/>
      <c r="G1084" s="124" t="str">
        <f>IF(A1084="","",VLOOKUP(J1030,'TRI-2C'!$B$18:$FH$61,57,FALSE))</f>
        <v>A+</v>
      </c>
      <c r="I1084" s="125" t="str">
        <f t="shared" si="37"/>
        <v>A+</v>
      </c>
      <c r="J1084" s="128"/>
    </row>
    <row r="1085" spans="1:10" ht="12.75" customHeight="1">
      <c r="A1085" s="148" t="str">
        <f>IF('TRI-2C'!$BG$13="","",'TRI-2C'!$BG$13)</f>
        <v>Reconocer cómo las personas utilizan el dinero en su entorno familiar para satisfacer sus necesidades y deseos</v>
      </c>
      <c r="B1085" s="149"/>
      <c r="C1085" s="149"/>
      <c r="D1085" s="150"/>
      <c r="E1085" s="150"/>
      <c r="F1085" s="126"/>
      <c r="G1085" s="122" t="str">
        <f>IF(A1085="","",VLOOKUP(J1030,'TRI-2C'!$B$18:$FH$61,58,FALSE))</f>
        <v>A+</v>
      </c>
      <c r="H1085" s="150"/>
      <c r="I1085" s="127" t="str">
        <f t="shared" si="37"/>
        <v>A+</v>
      </c>
      <c r="J1085" s="126"/>
    </row>
    <row r="1086" spans="1:10" ht="12.75" customHeight="1">
      <c r="A1086" s="147" t="str">
        <f>IF('TRI-2C'!$BH$13="","",'TRI-2C'!$BH$13)</f>
        <v>Reconocer las consecuencias de no cuidar sus pertenencias.</v>
      </c>
      <c r="B1086" s="139"/>
      <c r="C1086" s="139"/>
      <c r="F1086" s="128"/>
      <c r="G1086" s="124" t="str">
        <f>IF(A1086="","",VLOOKUP(J1030,'TRI-2C'!$B$18:$FH$61,59,FALSE))</f>
        <v>A+</v>
      </c>
      <c r="I1086" s="125" t="str">
        <f t="shared" si="37"/>
        <v>A+</v>
      </c>
      <c r="J1086" s="128"/>
    </row>
    <row r="1087" spans="1:10" ht="12.75" customHeight="1">
      <c r="A1087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1087" s="149"/>
      <c r="C1087" s="149"/>
      <c r="D1087" s="150"/>
      <c r="E1087" s="150"/>
      <c r="F1087" s="126"/>
      <c r="G1087" s="122" t="str">
        <f>IF(A1087="","",VLOOKUP(J1030,'TRI-2C'!$B$18:$FH$61,60,FALSE))</f>
        <v>A+</v>
      </c>
      <c r="H1087" s="150"/>
      <c r="I1087" s="127" t="str">
        <f t="shared" si="37"/>
        <v>A+</v>
      </c>
      <c r="J1087" s="126"/>
    </row>
    <row r="1088" spans="1:10" ht="12.75" customHeight="1">
      <c r="A1088" s="164" t="str">
        <f>'BI-1T'!$A$10</f>
        <v>RELACIONES LOGICAS MATEMATICAS</v>
      </c>
      <c r="B1088" s="139"/>
      <c r="C1088" s="139"/>
      <c r="F1088" s="128"/>
      <c r="G1088" s="124" t="str">
        <f>IF(A1088="","",VLOOKUP(J1030,'TRI-2C'!$B$18:$FH$61,61,FALSE))</f>
        <v>A+</v>
      </c>
      <c r="I1088" s="125"/>
      <c r="J1088" s="128"/>
    </row>
    <row r="1089" spans="1:10" ht="12.75" customHeight="1">
      <c r="A1089" s="192" t="str">
        <f>IF('TRI-2C'!$BK$13="","",'TRI-2C'!$BK$13)</f>
        <v>Asociar las formas de los objetos del entorno con figuras geométricas bidimensionales</v>
      </c>
      <c r="B1089" s="154"/>
      <c r="C1089" s="154"/>
      <c r="D1089" s="154"/>
      <c r="E1089" s="154"/>
      <c r="F1089" s="155"/>
      <c r="G1089" s="122" t="str">
        <f>IF(A1089="","",VLOOKUP(J1030,'TRI-2C'!$B$18:$FH$61,62,FALSE))</f>
        <v>A+</v>
      </c>
      <c r="H1089" s="150"/>
      <c r="I1089" s="127" t="str">
        <f t="shared" ref="I1089:I1110" si="38">IF(G1089="","",G1089)</f>
        <v>A+</v>
      </c>
      <c r="J1089" s="126"/>
    </row>
    <row r="1090" spans="1:10" ht="12.75" customHeight="1">
      <c r="A1090" s="147" t="str">
        <f>IF('TRI-2C'!$BL$13="","",'TRI-2C'!$BL$13)</f>
        <v>Clasificar objetos con dos atributos (tamaño, color o forma).</v>
      </c>
      <c r="B1090" s="139"/>
      <c r="C1090" s="139"/>
      <c r="F1090" s="128"/>
      <c r="G1090" s="124" t="str">
        <f>IF(A1090="","",VLOOKUP(J1030,'TRI-2C'!$B$18:$FH$61,63,FALSE))</f>
        <v>A+</v>
      </c>
      <c r="I1090" s="125" t="str">
        <f t="shared" si="38"/>
        <v>A+</v>
      </c>
      <c r="J1090" s="128"/>
    </row>
    <row r="1091" spans="1:10" ht="12.75" customHeight="1">
      <c r="A1091" s="148" t="str">
        <f>IF('TRI-2C'!$BM$13="","",'TRI-2C'!$BM$13)</f>
        <v>Comparar y armar colecciones de más, igual y menos objetos.</v>
      </c>
      <c r="B1091" s="149"/>
      <c r="C1091" s="149"/>
      <c r="D1091" s="150"/>
      <c r="E1091" s="150"/>
      <c r="F1091" s="126"/>
      <c r="G1091" s="122" t="str">
        <f>IF(A1091="","",VLOOKUP(J1030,'TRI-2C'!$B$18:$FH$61,64,FALSE))</f>
        <v>A+</v>
      </c>
      <c r="H1091" s="150"/>
      <c r="I1091" s="127" t="str">
        <f t="shared" si="38"/>
        <v>A+</v>
      </c>
      <c r="J1091" s="126"/>
    </row>
    <row r="1092" spans="1:10" ht="12.75" customHeight="1">
      <c r="A1092" s="147" t="str">
        <f>IF('TRI-2C'!$BN$13="","",'TRI-2C'!$BN$13)</f>
        <v>Comparar y ordenar secuencialmente un conjunto pequeño de objetos de acuerdo con su tamaño.</v>
      </c>
      <c r="B1092" s="139"/>
      <c r="C1092" s="139"/>
      <c r="F1092" s="128"/>
      <c r="G1092" s="124" t="str">
        <f>IF(A1092="","",VLOOKUP(J1030,'TRI-2C'!$B$18:$FH$61,65,FALSE))</f>
        <v>A+</v>
      </c>
      <c r="I1092" s="125" t="str">
        <f t="shared" si="38"/>
        <v>A+</v>
      </c>
      <c r="J1092" s="128"/>
    </row>
    <row r="1093" spans="1:10" ht="12.75" customHeight="1">
      <c r="A1093" s="148" t="str">
        <f>IF('TRI-2C'!$BO$13="","",'TRI-2C'!$BO$13)</f>
        <v>Comprender la relación de número-cantidad hasta el 10.</v>
      </c>
      <c r="B1093" s="158"/>
      <c r="C1093" s="158"/>
      <c r="D1093" s="158"/>
      <c r="E1093" s="158"/>
      <c r="F1093" s="159"/>
      <c r="G1093" s="122" t="str">
        <f>IF(A1093="","",VLOOKUP(J1030,'TRI-2C'!$B$18:$FH$61,66,FALSE))</f>
        <v>A+</v>
      </c>
      <c r="H1093" s="150"/>
      <c r="I1093" s="127" t="str">
        <f t="shared" si="38"/>
        <v>A+</v>
      </c>
      <c r="J1093" s="126"/>
    </row>
    <row r="1094" spans="1:10" ht="12.75" customHeight="1">
      <c r="A1094" s="11" t="str">
        <f>IF('TRI-2C'!$BP$13="","",'TRI-2C'!$BP$13)</f>
        <v>Comprender la relación del numeral (representación simbólica del número) con la cantidad hasta el 5.</v>
      </c>
      <c r="B1094" s="156"/>
      <c r="C1094" s="156"/>
      <c r="D1094" s="156"/>
      <c r="E1094" s="156"/>
      <c r="F1094" s="157"/>
      <c r="G1094" s="124" t="str">
        <f>IF(A1094="","",VLOOKUP(J1030,'TRI-2C'!$B$18:$FH$61,67,FALSE))</f>
        <v>A+</v>
      </c>
      <c r="I1094" s="125" t="str">
        <f t="shared" si="38"/>
        <v>A+</v>
      </c>
      <c r="J1094" s="128"/>
    </row>
    <row r="1095" spans="1:10" ht="12.75" customHeight="1">
      <c r="A1095" s="148" t="str">
        <f>IF('TRI-2C'!$BQ$13="","",'TRI-2C'!$BQ$13)</f>
        <v>Contar oralmente del 1 al 15 con secuencia numérica.</v>
      </c>
      <c r="B1095" s="149"/>
      <c r="C1095" s="149"/>
      <c r="D1095" s="150"/>
      <c r="E1095" s="150"/>
      <c r="F1095" s="126"/>
      <c r="G1095" s="122" t="str">
        <f>IF(A1095="","",VLOOKUP(J1030,'TRI-2C'!$B$18:$FH$61,68,FALSE))</f>
        <v>A+</v>
      </c>
      <c r="H1095" s="150"/>
      <c r="I1095" s="127" t="str">
        <f t="shared" si="38"/>
        <v>A+</v>
      </c>
      <c r="J1095" s="126"/>
    </row>
    <row r="1096" spans="1:10" ht="12.75" customHeight="1">
      <c r="A1096" s="147" t="str">
        <f>IF('TRI-2C'!$BR$13="","",'TRI-2C'!$BR$13)</f>
        <v>Continuar y reproducir patrones simples con objetos concretos y representaciones gráficas.</v>
      </c>
      <c r="B1096" s="139"/>
      <c r="C1096" s="139"/>
      <c r="F1096" s="128"/>
      <c r="G1096" s="124" t="str">
        <f>IF(A1096="","",VLOOKUP(J1030,'TRI-2C'!$B$18:$FH$61,69,FALSE))</f>
        <v>A+</v>
      </c>
      <c r="I1096" s="125" t="str">
        <f t="shared" si="38"/>
        <v>A+</v>
      </c>
      <c r="J1096" s="128"/>
    </row>
    <row r="1097" spans="1:10" ht="12.75" customHeight="1">
      <c r="A1097" s="148" t="str">
        <f>IF('TRI-2C'!$BS$13="","",'TRI-2C'!$BS$13)</f>
        <v>Establecer la relación de correspondencia entre los elementos de colecciones de objetos.</v>
      </c>
      <c r="B1097" s="149"/>
      <c r="C1097" s="149"/>
      <c r="D1097" s="150"/>
      <c r="E1097" s="150"/>
      <c r="F1097" s="126"/>
      <c r="G1097" s="122" t="str">
        <f>IF(A1097="","",VLOOKUP(J1030,'TRI-2C'!$B$18:$FH$61,70,FALSE))</f>
        <v>A+</v>
      </c>
      <c r="H1097" s="150"/>
      <c r="I1097" s="127" t="str">
        <f t="shared" si="38"/>
        <v>A+</v>
      </c>
      <c r="J1097" s="126"/>
    </row>
    <row r="1098" spans="1:10" ht="12.75" customHeight="1">
      <c r="A1098" s="147" t="str">
        <f>IF('TRI-2C'!$BT$13="","",'TRI-2C'!$BT$13)</f>
        <v>Identificar características de mañana, tarde y noche</v>
      </c>
      <c r="B1098" s="139"/>
      <c r="C1098" s="139"/>
      <c r="F1098" s="128"/>
      <c r="G1098" s="124" t="str">
        <f>IF(A1098="","",VLOOKUP(J1030,'TRI-2C'!$B$18:$FH$61,71,FALSE))</f>
        <v>A+</v>
      </c>
      <c r="I1098" s="125" t="str">
        <f t="shared" si="38"/>
        <v>A+</v>
      </c>
      <c r="J1098" s="128"/>
    </row>
    <row r="1099" spans="1:10" ht="12.75" customHeight="1">
      <c r="A1099" s="192" t="str">
        <f>IF('TRI-2C'!$BU$13="","",'TRI-2C'!$BU$13)</f>
        <v>Identificar en los objetos las nociones de medida: largo/ corto, grueso/delgado.</v>
      </c>
      <c r="B1099" s="154"/>
      <c r="C1099" s="154"/>
      <c r="D1099" s="154"/>
      <c r="E1099" s="154"/>
      <c r="F1099" s="155"/>
      <c r="G1099" s="122" t="str">
        <f>IF(A1099="","",VLOOKUP(J1030,'TRI-2C'!$B$18:$FH$61,72,FALSE))</f>
        <v>A+</v>
      </c>
      <c r="H1099" s="150"/>
      <c r="I1099" s="127" t="str">
        <f t="shared" si="38"/>
        <v>A+</v>
      </c>
      <c r="J1099" s="126"/>
    </row>
    <row r="1100" spans="1:10" ht="12.75" customHeight="1">
      <c r="A1100" s="147" t="str">
        <f>IF('TRI-2C'!$BV$13="","",'TRI-2C'!$BV$13)</f>
        <v>Identificar figuras geométricas básicas: círculo, cuadrado y triángulo en objetos del entorno y en representaciones gráficas.</v>
      </c>
      <c r="B1100" s="139"/>
      <c r="C1100" s="139"/>
      <c r="F1100" s="128"/>
      <c r="G1100" s="124" t="str">
        <f>IF(A1100="","",VLOOKUP(J1030,'TRI-2C'!$B$18:$FH$61,73,FALSE))</f>
        <v>A+</v>
      </c>
      <c r="I1100" s="125" t="str">
        <f t="shared" si="38"/>
        <v>A+</v>
      </c>
      <c r="J1100" s="128"/>
    </row>
    <row r="1101" spans="1:10" ht="12.75" customHeight="1">
      <c r="A1101" s="148" t="str">
        <f>IF('TRI-2C'!$BW$13="","",'TRI-2C'!$BW$13)</f>
        <v>Identificar la diferencia entre lo que se desea y lo que se necesita</v>
      </c>
      <c r="B1101" s="149"/>
      <c r="C1101" s="149"/>
      <c r="D1101" s="150"/>
      <c r="E1101" s="150"/>
      <c r="F1101" s="126"/>
      <c r="G1101" s="122" t="str">
        <f>IF(A1101="","",VLOOKUP(J1030,'TRI-2C'!$B$18:$FH$61,74,FALSE))</f>
        <v>A+</v>
      </c>
      <c r="H1101" s="150"/>
      <c r="I1101" s="127" t="str">
        <f t="shared" si="38"/>
        <v>A+</v>
      </c>
      <c r="J1101" s="126"/>
    </row>
    <row r="1102" spans="1:10" ht="12.75" customHeight="1">
      <c r="A1102" s="147" t="str">
        <f>IF('TRI-2C'!$BX$13="","",'TRI-2C'!$BX$13)</f>
        <v>Identificar las nociones de tiempo en acciones que siceden antes, ahora y después</v>
      </c>
      <c r="B1102" s="139"/>
      <c r="C1102" s="139"/>
      <c r="F1102" s="128"/>
      <c r="G1102" s="124" t="str">
        <f>IF(A1102="","",VLOOKUP(J1030,'TRI-2C'!$B$18:$FH$61,75,FALSE))</f>
        <v>A+</v>
      </c>
      <c r="I1102" s="125" t="str">
        <f t="shared" si="38"/>
        <v>A+</v>
      </c>
      <c r="J1102" s="128"/>
    </row>
    <row r="1103" spans="1:10" ht="12.75" customHeight="1">
      <c r="A1103" s="148" t="str">
        <f>IF('TRI-2C'!$BY$13="","",'TRI-2C'!$BY$13)</f>
        <v>Identificar los números de emergencia a través de actividades lúdicas, y reconocer cuándo pedir ayuda en situaciones sencillas.</v>
      </c>
      <c r="B1103" s="158"/>
      <c r="C1103" s="158"/>
      <c r="D1103" s="158"/>
      <c r="E1103" s="158"/>
      <c r="F1103" s="159"/>
      <c r="G1103" s="122" t="str">
        <f>IF(A1103="","",VLOOKUP(J1030,'TRI-2C'!$B$18:$FH$61,76,FALSE))</f>
        <v>A+</v>
      </c>
      <c r="H1103" s="150"/>
      <c r="I1103" s="127" t="str">
        <f t="shared" si="38"/>
        <v>A+</v>
      </c>
      <c r="J1103" s="126"/>
    </row>
    <row r="1104" spans="1:10" ht="12.75" customHeight="1">
      <c r="A1104" s="11" t="str">
        <f>IF('TRI-2C'!$BZ$13="","",'TRI-2C'!$BZ$13)</f>
        <v>Identificar semejanzas y diferencias en objetos del entorno con criterios de forma, color y tamaño</v>
      </c>
      <c r="B1104" s="156"/>
      <c r="C1104" s="156"/>
      <c r="D1104" s="156"/>
      <c r="E1104" s="156"/>
      <c r="F1104" s="157"/>
      <c r="G1104" s="124" t="str">
        <f>IF(A1104="","",VLOOKUP(J1030,'TRI-2C'!$B$18:$FH$61,77,FALSE))</f>
        <v>A+</v>
      </c>
      <c r="I1104" s="125" t="str">
        <f t="shared" si="38"/>
        <v>A+</v>
      </c>
      <c r="J1104" s="128"/>
    </row>
    <row r="1105" spans="1:10" ht="12.75" customHeight="1">
      <c r="A1105" s="148" t="str">
        <f>IF('TRI-2C'!$CA$13="","",'TRI-2C'!$CA$13)</f>
        <v>Ordenar en secuencias lógica sucesos de hasta cinco eventos en representaciones gráficas de sus actividades de la rutina diaria y en escenas de cuentos</v>
      </c>
      <c r="B1105" s="149"/>
      <c r="C1105" s="149"/>
      <c r="D1105" s="150"/>
      <c r="E1105" s="150"/>
      <c r="F1105" s="126"/>
      <c r="G1105" s="122" t="str">
        <f>IF(A1105="","",VLOOKUP(J1030,'TRI-2C'!$B$18:$FH$61,78,FALSE))</f>
        <v>A+</v>
      </c>
      <c r="H1105" s="150"/>
      <c r="I1105" s="127" t="str">
        <f t="shared" si="38"/>
        <v>A+</v>
      </c>
      <c r="J1105" s="126"/>
    </row>
    <row r="1106" spans="1:10" ht="12.75" customHeight="1">
      <c r="A1106" s="147" t="str">
        <f>IF('TRI-2C'!$CB$13="","",'TRI-2C'!$CB$13)</f>
        <v>Reconocer billetes y monedas en situaciones de la vida real</v>
      </c>
      <c r="B1106" s="139"/>
      <c r="C1106" s="139"/>
      <c r="F1106" s="128"/>
      <c r="G1106" s="124" t="str">
        <f>IF(A1106="","",VLOOKUP(J1030,'TRI-2C'!$B$18:$FH$61,79,FALSE))</f>
        <v>A+</v>
      </c>
      <c r="I1106" s="125" t="str">
        <f t="shared" si="38"/>
        <v>A+</v>
      </c>
      <c r="J1106" s="128"/>
    </row>
    <row r="1107" spans="1:10" ht="12.75" customHeight="1">
      <c r="A1107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1107" s="149"/>
      <c r="C1107" s="149"/>
      <c r="D1107" s="150"/>
      <c r="E1107" s="150"/>
      <c r="F1107" s="126"/>
      <c r="G1107" s="122" t="str">
        <f>IF(A1107="","",VLOOKUP(J1030,'TRI-2C'!$B$18:$FH$61,80,FALSE))</f>
        <v>A+</v>
      </c>
      <c r="H1107" s="150"/>
      <c r="I1107" s="127" t="str">
        <f t="shared" si="38"/>
        <v>A+</v>
      </c>
      <c r="J1107" s="126"/>
    </row>
    <row r="1108" spans="1:10" ht="12.75" customHeight="1">
      <c r="A1108" s="147" t="str">
        <f>IF('TRI-2C'!$CD$13="","",'TRI-2C'!$CD$13)</f>
        <v>Reconocer los colores secundarios en objetos e imágenes del entorno.</v>
      </c>
      <c r="B1108" s="139"/>
      <c r="C1108" s="139"/>
      <c r="F1108" s="128"/>
      <c r="G1108" s="124" t="str">
        <f>IF(A1108="","",VLOOKUP(J1030,'TRI-2C'!$B$18:$FH$61,81,FALSE))</f>
        <v>A+</v>
      </c>
      <c r="I1108" s="125" t="str">
        <f t="shared" si="38"/>
        <v>A+</v>
      </c>
      <c r="J1108" s="128"/>
    </row>
    <row r="1109" spans="1:10" ht="12.75" customHeight="1">
      <c r="A1109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1109" s="154"/>
      <c r="C1109" s="154"/>
      <c r="D1109" s="154"/>
      <c r="E1109" s="154"/>
      <c r="F1109" s="155"/>
      <c r="G1109" s="122" t="str">
        <f>IF(A1109="","",VLOOKUP(J1030,'TRI-2C'!$B$18:$FH$61,82,FALSE))</f>
        <v>A+</v>
      </c>
      <c r="H1109" s="150"/>
      <c r="I1109" s="127" t="str">
        <f t="shared" si="38"/>
        <v>A+</v>
      </c>
      <c r="J1109" s="126"/>
    </row>
    <row r="1110" spans="1:10" ht="12.75" customHeight="1">
      <c r="A1110" s="147" t="str">
        <f>IF('TRI-2C'!$CF$13="","",'TRI-2C'!$CF$13)</f>
        <v>Relacionar las distintas formas de adquirir dinero con el trabajo y el esfuerzo.</v>
      </c>
      <c r="B1110" s="139"/>
      <c r="C1110" s="139"/>
      <c r="F1110" s="128"/>
      <c r="G1110" s="124" t="str">
        <f>IF(A1110="","",VLOOKUP(J1030,'TRI-2C'!$B$18:$FH$61,83,FALSE))</f>
        <v>A+</v>
      </c>
      <c r="I1110" s="125" t="str">
        <f t="shared" si="38"/>
        <v>A+</v>
      </c>
      <c r="J1110" s="128"/>
    </row>
    <row r="1111" spans="1:10" ht="12.75" customHeight="1">
      <c r="A1111" s="165" t="str">
        <f>'BI-1T'!$A$11</f>
        <v>COMPRENSIÓN Y EXPRESION DEL LENGUAJE</v>
      </c>
      <c r="B1111" s="149"/>
      <c r="C1111" s="149"/>
      <c r="D1111" s="150"/>
      <c r="E1111" s="150"/>
      <c r="F1111" s="126"/>
      <c r="G1111" s="122" t="str">
        <f>IF(A1111="","",VLOOKUP(J1030,'TRI-2C'!$B$18:$FH$61,84,FALSE))</f>
        <v>A+</v>
      </c>
      <c r="H1111" s="150"/>
      <c r="I1111" s="127"/>
      <c r="J1111" s="126"/>
    </row>
    <row r="1112" spans="1:10" ht="12.75" customHeight="1">
      <c r="A1112" s="147" t="str">
        <f>IF('TRI-2C'!$CH$13="","",'TRI-2C'!$CH$13)</f>
        <v>Asociar la imagen de la portada con el título de los cuentos conocidos.</v>
      </c>
      <c r="B1112" s="139"/>
      <c r="C1112" s="139"/>
      <c r="F1112" s="128"/>
      <c r="G1112" s="124" t="str">
        <f>IF(A1112="","",VLOOKUP(J1030,'TRI-2C'!$B$18:$FH$61,85,FALSE))</f>
        <v>B+</v>
      </c>
      <c r="I1112" s="125" t="str">
        <f t="shared" ref="I1112:I1132" si="39">IF(G1112="","",G1112)</f>
        <v>B+</v>
      </c>
      <c r="J1112" s="128"/>
    </row>
    <row r="1113" spans="1:10" ht="12.75" customHeight="1">
      <c r="A1113" s="148" t="str">
        <f>IF('TRI-2C'!$CI$13="","",'TRI-2C'!$CI$13)</f>
        <v>Colaborar en la creación de textos colectivos con la ayuda del docente.</v>
      </c>
      <c r="B1113" s="158"/>
      <c r="C1113" s="158"/>
      <c r="D1113" s="158"/>
      <c r="E1113" s="158"/>
      <c r="F1113" s="159"/>
      <c r="G1113" s="122" t="str">
        <f>IF(A1113="","",VLOOKUP(J1030,'TRI-2C'!$B$18:$FH$61,86,FALSE))</f>
        <v>B+</v>
      </c>
      <c r="H1113" s="150"/>
      <c r="I1113" s="127" t="str">
        <f t="shared" si="39"/>
        <v>B+</v>
      </c>
      <c r="J1113" s="126"/>
    </row>
    <row r="1114" spans="1:10" ht="12.75" customHeight="1">
      <c r="A1114" s="11" t="str">
        <f>IF('TRI-2C'!$CJ$13="","",'TRI-2C'!$CJ$13)</f>
        <v>Comprender el derecho propio y de las otras personas a decir que no como una respuesta válida y respetable.</v>
      </c>
      <c r="B1114" s="156"/>
      <c r="C1114" s="156"/>
      <c r="D1114" s="156"/>
      <c r="E1114" s="156"/>
      <c r="F1114" s="157"/>
      <c r="G1114" s="124" t="str">
        <f>IF(A1114="","",VLOOKUP(J1030,'TRI-2C'!$B$18:$FH$61,87,FALSE))</f>
        <v>B+</v>
      </c>
      <c r="I1114" s="125" t="str">
        <f t="shared" si="39"/>
        <v>B+</v>
      </c>
      <c r="J1114" s="128"/>
    </row>
    <row r="1115" spans="1:10" ht="12.75" customHeight="1">
      <c r="A1115" s="148" t="str">
        <f>IF('TRI-2C'!$CK$13="","",'TRI-2C'!$CK$13)</f>
        <v>Comunicarse a través de dibujos de objetos con detalles que lo vuelven identificables, como representación simbólica de sus ideas.</v>
      </c>
      <c r="B1115" s="149"/>
      <c r="C1115" s="149"/>
      <c r="D1115" s="150"/>
      <c r="E1115" s="150"/>
      <c r="F1115" s="126"/>
      <c r="G1115" s="122" t="str">
        <f>IF(A1115="","",VLOOKUP(J1030,'TRI-2C'!$B$18:$FH$61,88,FALSE))</f>
        <v>B+</v>
      </c>
      <c r="H1115" s="150"/>
      <c r="I1115" s="127" t="str">
        <f t="shared" si="39"/>
        <v>B+</v>
      </c>
      <c r="J1115" s="126"/>
    </row>
    <row r="1116" spans="1:10" ht="12.75" customHeight="1">
      <c r="A1116" s="147" t="str">
        <f>IF('TRI-2C'!$CL$13="","",'TRI-2C'!$CL$13)</f>
        <v>Comunicarse incorporando palabras nuevas a su vocabulario en función de los ambientes y experiencias en las que interactúa.</v>
      </c>
      <c r="B1116" s="139"/>
      <c r="C1116" s="139"/>
      <c r="F1116" s="128"/>
      <c r="G1116" s="124" t="str">
        <f>IF(A1116="","",VLOOKUP(J1030,'TRI-2C'!$B$18:$FH$61,89,FALSE))</f>
        <v>B+</v>
      </c>
      <c r="I1116" s="125" t="str">
        <f t="shared" si="39"/>
        <v>B+</v>
      </c>
      <c r="J1116" s="128"/>
    </row>
    <row r="1117" spans="1:10" ht="12.75" customHeight="1">
      <c r="A1117" s="148" t="str">
        <f>IF('TRI-2C'!$CM$13="","",'TRI-2C'!$CM$13)</f>
        <v>Contar un cuento en base a sus imágenes a partir de la portada y siguiendo la secuencia de las páginas.</v>
      </c>
      <c r="B1117" s="149"/>
      <c r="C1117" s="149"/>
      <c r="D1117" s="150"/>
      <c r="E1117" s="150"/>
      <c r="F1117" s="126"/>
      <c r="G1117" s="122" t="str">
        <f>IF(A1117="","",VLOOKUP(J1030,'TRI-2C'!$B$18:$FH$61,90,FALSE))</f>
        <v>B+</v>
      </c>
      <c r="H1117" s="150"/>
      <c r="I1117" s="127" t="str">
        <f t="shared" si="39"/>
        <v>B+</v>
      </c>
      <c r="J1117" s="126"/>
    </row>
    <row r="1118" spans="1:10" ht="12.75" customHeight="1">
      <c r="A1118" s="147" t="str">
        <f>IF('TRI-2C'!$CN$13="","",'TRI-2C'!$CN$13)</f>
        <v>Describir oralmente imágenes gráficas (pictogramas) y digitales, estructurando oraciones más elaboradas que describan a los objetos que observa.</v>
      </c>
      <c r="B1118" s="139"/>
      <c r="C1118" s="139"/>
      <c r="F1118" s="128"/>
      <c r="G1118" s="124" t="str">
        <f>IF(A1118="","",VLOOKUP(J1030,'TRI-2C'!$B$18:$FH$61,91,FALSE))</f>
        <v>B+</v>
      </c>
      <c r="I1118" s="125" t="str">
        <f t="shared" si="39"/>
        <v>B+</v>
      </c>
      <c r="J1118" s="128"/>
    </row>
    <row r="1119" spans="1:10" ht="12.75" customHeight="1">
      <c r="A1119" s="192" t="str">
        <f>IF('TRI-2C'!$CO$13="","",'TRI-2C'!$CO$13)</f>
        <v>Describir oralmente imágenes relacionadas con los derechos de las personas en situación de movilidad</v>
      </c>
      <c r="B1119" s="154"/>
      <c r="C1119" s="154"/>
      <c r="D1119" s="154"/>
      <c r="E1119" s="154"/>
      <c r="F1119" s="155"/>
      <c r="G1119" s="122" t="str">
        <f>IF(A1119="","",VLOOKUP(J1030,'TRI-2C'!$B$18:$FH$61,92,FALSE))</f>
        <v>B+</v>
      </c>
      <c r="H1119" s="150"/>
      <c r="I1119" s="127" t="str">
        <f t="shared" si="39"/>
        <v>B+</v>
      </c>
      <c r="J1119" s="126"/>
    </row>
    <row r="1120" spans="1:10" ht="12.75" customHeight="1">
      <c r="A1120" s="147" t="str">
        <f>IF('TRI-2C'!$CP$13="","",'TRI-2C'!$CP$13)</f>
        <v>Expresarse oralmente pronunciando correctamente la mayoría de las palabras puede presentarse dificultades en la pronunciación de s, y la r.</v>
      </c>
      <c r="B1120" s="139"/>
      <c r="C1120" s="139"/>
      <c r="F1120" s="128"/>
      <c r="G1120" s="124" t="str">
        <f>IF(A1120="","",VLOOKUP(J1030,'TRI-2C'!$B$18:$FH$61,93,FALSE))</f>
        <v>B+</v>
      </c>
      <c r="I1120" s="125" t="str">
        <f t="shared" si="39"/>
        <v>B+</v>
      </c>
      <c r="J1120" s="128"/>
    </row>
    <row r="1121" spans="1:10" ht="12.75" customHeight="1">
      <c r="A1121" s="148" t="str">
        <f>IF('TRI-2C'!$CQ$13="","",'TRI-2C'!$CQ$13)</f>
        <v>Expresarse utilizando oraciones cortas y completas manteniendo el orden de las palabras.</v>
      </c>
      <c r="B1121" s="149"/>
      <c r="C1121" s="149"/>
      <c r="D1121" s="150"/>
      <c r="E1121" s="150"/>
      <c r="F1121" s="126"/>
      <c r="G1121" s="122" t="str">
        <f>IF(A1121="","",VLOOKUP(J1030,'TRI-2C'!$B$18:$FH$61,94,FALSE))</f>
        <v>B+</v>
      </c>
      <c r="H1121" s="150"/>
      <c r="I1121" s="127" t="str">
        <f t="shared" si="39"/>
        <v>B+</v>
      </c>
      <c r="J1121" s="126"/>
    </row>
    <row r="1122" spans="1:10" ht="12.75" customHeight="1">
      <c r="A1122" s="147" t="str">
        <f>IF('TRI-2C'!$CR$13="","",'TRI-2C'!$CR$13)</f>
        <v>Identificar “auditivamente” el fonema (sonido) inicial de las palabras más utilizadas.</v>
      </c>
      <c r="B1122" s="139"/>
      <c r="C1122" s="139"/>
      <c r="F1122" s="128"/>
      <c r="G1122" s="124" t="str">
        <f>IF(A1122="","",VLOOKUP(J1030,'TRI-2C'!$B$18:$FH$61,95,FALSE))</f>
        <v>B+</v>
      </c>
      <c r="I1122" s="125" t="str">
        <f t="shared" si="39"/>
        <v>B+</v>
      </c>
      <c r="J1122" s="128"/>
    </row>
    <row r="1123" spans="1:10" ht="12.75" customHeight="1">
      <c r="A1123" s="148" t="str">
        <f>IF('TRI-2C'!$CS$13="","",'TRI-2C'!$CS$13)</f>
        <v>Identificar una persona adulta de confianza para solicitar apoyo al enfrentar desafíos emocionales en situaciones cotidianas del entorno escolar</v>
      </c>
      <c r="B1123" s="158"/>
      <c r="C1123" s="158"/>
      <c r="D1123" s="158"/>
      <c r="E1123" s="158"/>
      <c r="F1123" s="159"/>
      <c r="G1123" s="122" t="str">
        <f>IF(A1123="","",VLOOKUP(J1030,'TRI-2C'!$B$18:$FH$61,96,FALSE))</f>
        <v>B+</v>
      </c>
      <c r="H1123" s="150"/>
      <c r="I1123" s="127" t="str">
        <f t="shared" si="39"/>
        <v>B+</v>
      </c>
      <c r="J1123" s="126"/>
    </row>
    <row r="1124" spans="1:10" ht="12.75" customHeight="1">
      <c r="A1124" s="11" t="str">
        <f>IF('TRI-2C'!$CT$13="","",'TRI-2C'!$CT$13)</f>
        <v>Participar en conversaciones más complejas y largas manteniéndose dentro del tema.</v>
      </c>
      <c r="B1124" s="156"/>
      <c r="C1124" s="156"/>
      <c r="D1124" s="156"/>
      <c r="E1124" s="156"/>
      <c r="F1124" s="157"/>
      <c r="G1124" s="124" t="str">
        <f>IF(A1124="","",VLOOKUP(J1030,'TRI-2C'!$B$18:$FH$61,97,FALSE))</f>
        <v>B+</v>
      </c>
      <c r="I1124" s="125" t="str">
        <f t="shared" si="39"/>
        <v>B+</v>
      </c>
      <c r="J1124" s="128"/>
    </row>
    <row r="1125" spans="1:10" ht="12.75" customHeight="1">
      <c r="A1125" s="148" t="str">
        <f>IF('TRI-2C'!$CU$13="","",'TRI-2C'!$CU$13)</f>
        <v>Producir palabras que riman espontáneamente tomado en cuenta los sonidos finales de las mismas.</v>
      </c>
      <c r="B1125" s="149"/>
      <c r="C1125" s="149"/>
      <c r="D1125" s="150"/>
      <c r="E1125" s="150"/>
      <c r="F1125" s="126"/>
      <c r="G1125" s="122" t="str">
        <f>IF(A1125="","",VLOOKUP(J1030,'TRI-2C'!$B$18:$FH$61,98,FALSE))</f>
        <v>B+</v>
      </c>
      <c r="H1125" s="150"/>
      <c r="I1125" s="127" t="str">
        <f t="shared" si="39"/>
        <v>B+</v>
      </c>
      <c r="J1125" s="126"/>
    </row>
    <row r="1126" spans="1:10" ht="12.75" customHeight="1">
      <c r="A1126" s="147" t="str">
        <f>IF('TRI-2C'!$CV$13="","",'TRI-2C'!$CV$13)</f>
        <v>Realizar modificaciones del contenido de un cuento relatado por el adulto, cambiando partes del él como: acciones y final.</v>
      </c>
      <c r="B1126" s="139"/>
      <c r="C1126" s="139"/>
      <c r="F1126" s="128"/>
      <c r="G1126" s="124" t="str">
        <f>IF(A1126="","",VLOOKUP(J1030,'TRI-2C'!$B$18:$FH$61,99,FALSE))</f>
        <v>B+</v>
      </c>
      <c r="I1126" s="125" t="str">
        <f t="shared" si="39"/>
        <v>B+</v>
      </c>
      <c r="J1126" s="128"/>
    </row>
    <row r="1127" spans="1:10" ht="12.75" customHeight="1">
      <c r="A1127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127" s="149"/>
      <c r="C1127" s="149"/>
      <c r="D1127" s="150"/>
      <c r="E1127" s="150"/>
      <c r="F1127" s="126"/>
      <c r="G1127" s="122" t="str">
        <f>IF(A1127="","",VLOOKUP(J1030,'TRI-2C'!$B$18:$FH$61,100,FALSE))</f>
        <v>B+</v>
      </c>
      <c r="H1127" s="150"/>
      <c r="I1127" s="127" t="str">
        <f t="shared" si="39"/>
        <v>B+</v>
      </c>
      <c r="J1127" s="126"/>
    </row>
    <row r="1128" spans="1:10" ht="12.75" customHeight="1">
      <c r="A1128" s="147" t="str">
        <f>IF('TRI-2C'!$CX$13="","",'TRI-2C'!$CX$13)</f>
        <v>Reconocer etiquetas y rótulos de su entorno inmediato y los “lee”.</v>
      </c>
      <c r="B1128" s="139"/>
      <c r="C1128" s="139"/>
      <c r="F1128" s="128"/>
      <c r="G1128" s="124" t="str">
        <f>IF(A1128="","",VLOOKUP(J1030,'TRI-2C'!$B$18:$FH$61,101,FALSE))</f>
        <v>B+</v>
      </c>
      <c r="I1128" s="125" t="str">
        <f t="shared" si="39"/>
        <v>B+</v>
      </c>
      <c r="J1128" s="128"/>
    </row>
    <row r="1129" spans="1:10" ht="12.75" customHeight="1">
      <c r="A1129" s="192" t="str">
        <f>IF('TRI-2C'!$CY$13="","",'TRI-2C'!$CY$13)</f>
        <v>Relatar cuentos, narrados por el adulto, manteniendo la secuencia, sin la ayuda del paratexto.</v>
      </c>
      <c r="B1129" s="154"/>
      <c r="C1129" s="154"/>
      <c r="D1129" s="154"/>
      <c r="E1129" s="154"/>
      <c r="F1129" s="155"/>
      <c r="G1129" s="122" t="str">
        <f>IF(A1129="","",VLOOKUP(J1030,'TRI-2C'!$B$18:$FH$61,102,FALSE))</f>
        <v>B+</v>
      </c>
      <c r="H1129" s="150"/>
      <c r="I1129" s="127" t="str">
        <f t="shared" si="39"/>
        <v>B+</v>
      </c>
      <c r="J1129" s="126"/>
    </row>
    <row r="1130" spans="1:10" ht="12.75" customHeight="1">
      <c r="A1130" s="147" t="str">
        <f>IF('TRI-2C'!$CZ$13="","",'TRI-2C'!$CZ$13)</f>
        <v>Reproducir trabalenguas sencillos, adivinanzas, canciones y poemas cortos, mejorando su pronunciación y potenciando su capacidad imaginativa.</v>
      </c>
      <c r="B1130" s="139"/>
      <c r="C1130" s="139"/>
      <c r="F1130" s="128"/>
      <c r="G1130" s="124" t="str">
        <f>IF(A1130="","",VLOOKUP(J1030,'TRI-2C'!$B$18:$FH$61,103,FALSE))</f>
        <v>B+</v>
      </c>
      <c r="I1130" s="125" t="str">
        <f t="shared" si="39"/>
        <v>B+</v>
      </c>
      <c r="J1130" s="128"/>
    </row>
    <row r="1131" spans="1:10" ht="12.75" customHeight="1">
      <c r="A1131" s="148" t="str">
        <f>IF('TRI-2C'!$DA$13="","",'TRI-2C'!$DA$13)</f>
        <v>Responder preguntas sobre un texto narrado por el adulto, relacionadas a los personajes y acciones principales.</v>
      </c>
      <c r="B1131" s="149"/>
      <c r="C1131" s="149"/>
      <c r="D1131" s="150"/>
      <c r="E1131" s="150"/>
      <c r="F1131" s="126"/>
      <c r="G1131" s="122" t="str">
        <f>IF(A1131="","",VLOOKUP(J1030,'TRI-2C'!$B$18:$FH$61,104,FALSE))</f>
        <v>B+</v>
      </c>
      <c r="H1131" s="150"/>
      <c r="I1131" s="127" t="str">
        <f t="shared" si="39"/>
        <v>B+</v>
      </c>
      <c r="J1131" s="126"/>
    </row>
    <row r="1132" spans="1:10" ht="12.75" customHeight="1">
      <c r="A1132" s="147" t="str">
        <f>IF('TRI-2C'!$DB$13="","",'TRI-2C'!$DB$13)</f>
        <v>Seguir instrucciones sencillas que involucren la ejecución de tres o más actividades</v>
      </c>
      <c r="B1132" s="139"/>
      <c r="C1132" s="139"/>
      <c r="F1132" s="128"/>
      <c r="G1132" s="124" t="str">
        <f>IF(A1132="","",VLOOKUP(J1030,'TRI-2C'!$B$18:$FH$61,105,FALSE))</f>
        <v>B+</v>
      </c>
      <c r="I1132" s="125" t="str">
        <f t="shared" si="39"/>
        <v>B+</v>
      </c>
      <c r="J1132" s="128"/>
    </row>
    <row r="1133" spans="1:10" ht="12.75" customHeight="1">
      <c r="A1133" s="165" t="str">
        <f>'BI-1T'!$A$12</f>
        <v>EXPRESIÓN ARTISTICA</v>
      </c>
      <c r="B1133" s="158"/>
      <c r="C1133" s="158"/>
      <c r="D1133" s="158"/>
      <c r="E1133" s="158"/>
      <c r="F1133" s="159"/>
      <c r="G1133" s="122" t="str">
        <f>IF(A1133="","",VLOOKUP(J1030,'TRI-2C'!$B$18:$FH$61,106,FALSE))</f>
        <v>B+</v>
      </c>
      <c r="H1133" s="150"/>
      <c r="I1133" s="127"/>
      <c r="J1133" s="126"/>
    </row>
    <row r="1134" spans="1:10" ht="12.75" customHeight="1">
      <c r="A1134" s="11" t="str">
        <f>IF('TRI-2C'!$DD$13="","",'TRI-2C'!$DD$13)</f>
        <v>Cantar canciones siguiendo el ritmo y coordinando con las expresiones de su cuerpo.</v>
      </c>
      <c r="B1134" s="156"/>
      <c r="C1134" s="156"/>
      <c r="D1134" s="156"/>
      <c r="E1134" s="156"/>
      <c r="F1134" s="157"/>
      <c r="G1134" s="124" t="str">
        <f>IF(A1134="","",VLOOKUP(J1030,'TRI-2C'!$B$18:$FH$61,107,FALSE))</f>
        <v>A+</v>
      </c>
      <c r="I1134" s="125" t="str">
        <f t="shared" ref="I1134:I1144" si="40">IF(G1134="","",G1134)</f>
        <v>A+</v>
      </c>
      <c r="J1134" s="128"/>
    </row>
    <row r="1135" spans="1:10" ht="12.75" customHeight="1">
      <c r="A1135" s="148" t="str">
        <f>IF('TRI-2C'!$DE$13="","",'TRI-2C'!$DE$13)</f>
        <v>Comunicar de manera escrita sus ideas intentando imitar letras o formas parecidas a letras.</v>
      </c>
      <c r="B1135" s="149"/>
      <c r="C1135" s="149"/>
      <c r="D1135" s="150"/>
      <c r="E1135" s="150"/>
      <c r="F1135" s="126"/>
      <c r="G1135" s="122" t="str">
        <f>IF(A1135="","",VLOOKUP(J1030,'TRI-2C'!$B$18:$FH$61,108,FALSE))</f>
        <v>A+</v>
      </c>
      <c r="H1135" s="150"/>
      <c r="I1135" s="127" t="str">
        <f t="shared" si="40"/>
        <v>A+</v>
      </c>
      <c r="J1135" s="126"/>
    </row>
    <row r="1136" spans="1:10" ht="12.75" customHeight="1">
      <c r="A1136" s="147" t="str">
        <f>IF('TRI-2C'!$DF$13="","",'TRI-2C'!$DF$13)</f>
        <v>Ejecutar patrones de más de dos ritmos con partes del cuerpo y elementos o instrumentos sonoros.</v>
      </c>
      <c r="B1136" s="139"/>
      <c r="C1136" s="139"/>
      <c r="F1136" s="128"/>
      <c r="G1136" s="124" t="str">
        <f>IF(A1136="","",VLOOKUP(J1030,'TRI-2C'!$B$18:$FH$61,109,FALSE))</f>
        <v>A+</v>
      </c>
      <c r="I1136" s="125" t="str">
        <f t="shared" si="40"/>
        <v>A+</v>
      </c>
      <c r="J1136" s="128"/>
    </row>
    <row r="1137" spans="1:10" ht="12.75" customHeight="1">
      <c r="A1137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1137" s="149"/>
      <c r="C1137" s="149"/>
      <c r="D1137" s="150"/>
      <c r="E1137" s="150"/>
      <c r="F1137" s="126"/>
      <c r="G1137" s="122" t="str">
        <f>IF(A1137="","",VLOOKUP(J1030,'TRI-2C'!$B$18:$FH$61,110,FALSE))</f>
        <v>A+</v>
      </c>
      <c r="H1137" s="150"/>
      <c r="I1137" s="127" t="str">
        <f t="shared" si="40"/>
        <v>A+</v>
      </c>
      <c r="J1137" s="126"/>
    </row>
    <row r="1138" spans="1:10" ht="12.75" customHeight="1">
      <c r="A1138" s="147" t="str">
        <f>IF('TRI-2C'!$DH$13="","",'TRI-2C'!$DH$13)</f>
        <v>Expresar su opinión al observar una obra artística relacionada a la plástica o a la escultura.</v>
      </c>
      <c r="B1138" s="139"/>
      <c r="C1138" s="139"/>
      <c r="F1138" s="128"/>
      <c r="G1138" s="124" t="str">
        <f>IF(A1138="","",VLOOKUP(J1030,'TRI-2C'!$B$18:$FH$61,111,FALSE))</f>
        <v>A+</v>
      </c>
      <c r="I1138" s="125" t="str">
        <f t="shared" si="40"/>
        <v>A+</v>
      </c>
      <c r="J1138" s="128"/>
    </row>
    <row r="1139" spans="1:10" ht="12.75" customHeight="1">
      <c r="A1139" s="192" t="str">
        <f>IF('TRI-2C'!$DI$13="","",'TRI-2C'!$DI$13)</f>
        <v>Expresar sus vivencias y experiencias a través del dibujo libre.</v>
      </c>
      <c r="B1139" s="154"/>
      <c r="C1139" s="154"/>
      <c r="D1139" s="154"/>
      <c r="E1139" s="154"/>
      <c r="F1139" s="155"/>
      <c r="G1139" s="122" t="str">
        <f>IF(A1139="","",VLOOKUP(J1030,'TRI-2C'!$B$18:$FH$61,112,FALSE))</f>
        <v>A+</v>
      </c>
      <c r="H1139" s="150"/>
      <c r="I1139" s="127" t="str">
        <f t="shared" si="40"/>
        <v>A+</v>
      </c>
      <c r="J1139" s="126"/>
    </row>
    <row r="1140" spans="1:10" ht="12.75" customHeight="1">
      <c r="A1140" s="147" t="str">
        <f>IF('TRI-2C'!$DJ$13="","",'TRI-2C'!$DJ$13)</f>
        <v>Mantener el ritmo y las secuencias de pasos sencillos durante la ejecución de coreografías.</v>
      </c>
      <c r="B1140" s="139"/>
      <c r="C1140" s="139"/>
      <c r="F1140" s="128"/>
      <c r="G1140" s="124" t="str">
        <f>IF(A1140="","",VLOOKUP(J1030,'TRI-2C'!$B$18:$FH$61,113,FALSE))</f>
        <v>A+</v>
      </c>
      <c r="I1140" s="125" t="str">
        <f t="shared" si="40"/>
        <v>A+</v>
      </c>
      <c r="J1140" s="128"/>
    </row>
    <row r="1141" spans="1:10" ht="12.75" customHeight="1">
      <c r="A1141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141" s="149"/>
      <c r="C1141" s="149"/>
      <c r="D1141" s="150"/>
      <c r="E1141" s="150"/>
      <c r="F1141" s="126"/>
      <c r="G1141" s="122" t="str">
        <f>IF(A1141="","",VLOOKUP(J1030,'TRI-2C'!$B$18:$FH$61,114,FALSE))</f>
        <v>A+</v>
      </c>
      <c r="H1141" s="150"/>
      <c r="I1141" s="127" t="str">
        <f t="shared" si="40"/>
        <v>A+</v>
      </c>
      <c r="J1141" s="126"/>
    </row>
    <row r="1142" spans="1:10" ht="12.75" customHeight="1">
      <c r="A1142" s="147" t="str">
        <f>IF('TRI-2C'!$DL$13="","",'TRI-2C'!$DL$13)</f>
        <v>Participar en dramatizaciones, asumiendo roles de diferentes personas del entorno y de personajes de cuentos e historietas.</v>
      </c>
      <c r="B1142" s="139"/>
      <c r="C1142" s="139"/>
      <c r="F1142" s="128"/>
      <c r="G1142" s="124" t="str">
        <f>IF(A1142="","",VLOOKUP(J1030,'TRI-2C'!$B$18:$FH$61,115,FALSE))</f>
        <v>A+</v>
      </c>
      <c r="I1142" s="125" t="str">
        <f t="shared" si="40"/>
        <v>A+</v>
      </c>
      <c r="J1142" s="128"/>
    </row>
    <row r="1143" spans="1:10" ht="12.75" customHeight="1">
      <c r="A1143" s="148" t="str">
        <f>IF('TRI-2C'!$DM$13="","",'TRI-2C'!$DM$13)</f>
        <v>Participar en rondas populares, bailes y juegos tradicionales, asumiendo los roles y respetando las reglas.</v>
      </c>
      <c r="B1143" s="158"/>
      <c r="C1143" s="158"/>
      <c r="D1143" s="158"/>
      <c r="E1143" s="158"/>
      <c r="F1143" s="159"/>
      <c r="G1143" s="122" t="str">
        <f>IF(A1143="","",VLOOKUP(J1030,'TRI-2C'!$B$18:$FH$61,116,FALSE))</f>
        <v>A+</v>
      </c>
      <c r="H1143" s="150"/>
      <c r="I1143" s="127" t="str">
        <f t="shared" si="40"/>
        <v>A+</v>
      </c>
      <c r="J1143" s="126"/>
    </row>
    <row r="1144" spans="1:10" ht="12.75" customHeight="1">
      <c r="A1144" s="11" t="str">
        <f>IF('TRI-2C'!$DN$13="","",'TRI-2C'!$DN$13)</f>
        <v>Realizar actividades creativas utilizando las técnicas grafo plásticas con variedad de materiales.</v>
      </c>
      <c r="B1144" s="156"/>
      <c r="C1144" s="156"/>
      <c r="D1144" s="156"/>
      <c r="E1144" s="156"/>
      <c r="F1144" s="157"/>
      <c r="G1144" s="124" t="str">
        <f>IF(A1144="","",VLOOKUP(J1030,'TRI-2C'!$B$18:$FH$61,117,FALSE))</f>
        <v>A+</v>
      </c>
      <c r="I1144" s="125" t="str">
        <f t="shared" si="40"/>
        <v>A+</v>
      </c>
      <c r="J1144" s="128"/>
    </row>
    <row r="1145" spans="1:10" ht="12.75" customHeight="1">
      <c r="A1145" s="165" t="str">
        <f>'BI-1T'!$A$13</f>
        <v>EXPRESION CORPORAL Y MOTRICIDAD</v>
      </c>
      <c r="B1145" s="149"/>
      <c r="C1145" s="149"/>
      <c r="D1145" s="150"/>
      <c r="E1145" s="150"/>
      <c r="F1145" s="126"/>
      <c r="G1145" s="122" t="str">
        <f>IF(A1145="","",VLOOKUP(J1030,'TRI-2C'!$B$18:$FH$61,118,FALSE))</f>
        <v>A+</v>
      </c>
      <c r="H1145" s="150"/>
      <c r="I1145" s="127"/>
      <c r="J1145" s="126"/>
    </row>
    <row r="1146" spans="1:10" ht="12.75" customHeight="1">
      <c r="A1146" s="147" t="str">
        <f>IF('TRI-2C'!$DP$13="","",'TRI-2C'!$DP$13)</f>
        <v>Caminar y correr con soltura y seguridad manteniendo el equilibrio a diferentes distancias, orientaciones y ritmos en espacios parciales.</v>
      </c>
      <c r="B1146" s="139"/>
      <c r="C1146" s="139"/>
      <c r="F1146" s="128"/>
      <c r="G1146" s="124" t="str">
        <f>IF(A1146="","",VLOOKUP(J1030,'TRI-2C'!$B$18:$FH$61,119,FALSE))</f>
        <v>A+</v>
      </c>
      <c r="I1146" s="125" t="str">
        <f t="shared" ref="I1146:I1173" si="41">IF(G1146="","",G1146)</f>
        <v>A+</v>
      </c>
      <c r="J1146" s="128"/>
    </row>
    <row r="1147" spans="1:10" ht="12.75" customHeight="1">
      <c r="A1147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1147" s="149"/>
      <c r="C1147" s="149"/>
      <c r="D1147" s="150"/>
      <c r="E1147" s="150"/>
      <c r="F1147" s="126"/>
      <c r="G1147" s="122" t="str">
        <f>IF(A1147="","",VLOOKUP(J1030,'TRI-2C'!$B$18:$FH$61,120,FALSE))</f>
        <v>A+</v>
      </c>
      <c r="H1147" s="150"/>
      <c r="I1147" s="127" t="str">
        <f t="shared" si="41"/>
        <v>A+</v>
      </c>
      <c r="J1147" s="126"/>
    </row>
    <row r="1148" spans="1:10" ht="12.75" customHeight="1">
      <c r="A1148" s="147" t="str">
        <f>IF('TRI-2C'!$DR$13="","",'TRI-2C'!$DR$13)</f>
        <v>Discriminar sonidos onomatopéyicos y diferencia los sonidos naturales de los artificiales</v>
      </c>
      <c r="B1148" s="139"/>
      <c r="C1148" s="139"/>
      <c r="F1148" s="128"/>
      <c r="G1148" s="124" t="str">
        <f>IF(A1148="","",VLOOKUP(J1030,'TRI-2C'!$B$18:$FH$61,121,FALSE))</f>
        <v>A+</v>
      </c>
      <c r="I1148" s="125" t="str">
        <f t="shared" si="41"/>
        <v>A+</v>
      </c>
      <c r="J1148" s="128"/>
    </row>
    <row r="1149" spans="1:10" ht="12.75" customHeight="1">
      <c r="A1149" s="192" t="str">
        <f>IF('TRI-2C'!$DS$13="","",'TRI-2C'!$DS$13)</f>
        <v>Ejecutar actividades coordinadamente y con un control adecuado de fuerza y tonicidad muscular como: lanzar, atrapar y patear objetos y pelotas.</v>
      </c>
      <c r="B1149" s="154"/>
      <c r="C1149" s="154"/>
      <c r="D1149" s="154"/>
      <c r="E1149" s="154"/>
      <c r="F1149" s="155"/>
      <c r="G1149" s="122" t="str">
        <f>IF(A1149="","",VLOOKUP(J1030,'TRI-2C'!$B$18:$FH$61,122,FALSE))</f>
        <v>A+</v>
      </c>
      <c r="H1149" s="150"/>
      <c r="I1149" s="127" t="str">
        <f t="shared" si="41"/>
        <v>A+</v>
      </c>
      <c r="J1149" s="126"/>
    </row>
    <row r="1150" spans="1:10" ht="12.75" customHeight="1">
      <c r="A1150" s="147" t="str">
        <f>IF('TRI-2C'!$DT$13="","",'TRI-2C'!$DT$13)</f>
        <v>Emplear su lado dominante en la realización de la mayoría de las actividades que utilice la mano, ojo y pie.</v>
      </c>
      <c r="B1150" s="139"/>
      <c r="C1150" s="139"/>
      <c r="F1150" s="128"/>
      <c r="G1150" s="124" t="str">
        <f>IF(A1150="","",VLOOKUP(J1030,'TRI-2C'!$B$18:$FH$61,123,FALSE))</f>
        <v>A+</v>
      </c>
      <c r="I1150" s="125" t="str">
        <f t="shared" si="41"/>
        <v>A+</v>
      </c>
      <c r="J1150" s="128"/>
    </row>
    <row r="1151" spans="1:10" ht="12.75" customHeight="1">
      <c r="A1151" s="148" t="str">
        <f>IF('TRI-2C'!$DU$13="","",'TRI-2C'!$DU$13)</f>
        <v>Galopar y salticar coordinadamente con obstáculos ejecutando circuitos.</v>
      </c>
      <c r="B1151" s="149"/>
      <c r="C1151" s="149"/>
      <c r="D1151" s="150"/>
      <c r="E1151" s="150"/>
      <c r="F1151" s="126"/>
      <c r="G1151" s="122" t="str">
        <f>IF(A1151="","",VLOOKUP(J1030,'TRI-2C'!$B$18:$FH$61,124,FALSE))</f>
        <v>A+</v>
      </c>
      <c r="H1151" s="150"/>
      <c r="I1151" s="127" t="str">
        <f t="shared" si="41"/>
        <v>A+</v>
      </c>
      <c r="J1151" s="126"/>
    </row>
    <row r="1152" spans="1:10" ht="12.75" customHeight="1">
      <c r="A1152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1152" s="139"/>
      <c r="C1152" s="139"/>
      <c r="F1152" s="128"/>
      <c r="G1152" s="124" t="str">
        <f>IF(A1152="","",VLOOKUP(J1030,'TRI-2C'!$B$18:$FH$61,125,FALSE))</f>
        <v>A+</v>
      </c>
      <c r="I1152" s="125" t="str">
        <f t="shared" si="41"/>
        <v>A+</v>
      </c>
      <c r="J1152" s="128"/>
    </row>
    <row r="1153" spans="1:10" ht="12.75" customHeight="1">
      <c r="A1153" s="148" t="str">
        <f>IF('TRI-2C'!$DW$13="","",'TRI-2C'!$DW$13)</f>
        <v>Mantener el equilibro al caminar sobre líneas rectas, curvas y quebradas con altura (aprox. 20 cm) logrando un adecuado control postural.</v>
      </c>
      <c r="B1153" s="158"/>
      <c r="C1153" s="158"/>
      <c r="D1153" s="158"/>
      <c r="E1153" s="158"/>
      <c r="F1153" s="159"/>
      <c r="G1153" s="122" t="str">
        <f>IF(A1153="","",VLOOKUP(J1030,'TRI-2C'!$B$18:$FH$61,126,FALSE))</f>
        <v>A+</v>
      </c>
      <c r="H1153" s="150"/>
      <c r="I1153" s="127" t="str">
        <f t="shared" si="41"/>
        <v>A+</v>
      </c>
      <c r="J1153" s="126"/>
    </row>
    <row r="1154" spans="1:10" ht="12.75" customHeight="1">
      <c r="A1154" s="11" t="str">
        <f>IF('TRI-2C'!$DX$13="","",'TRI-2C'!$DX$13)</f>
        <v>Mantener un adecuado control postural en diferentes posiciones del cuerpo y en desplazamientos.</v>
      </c>
      <c r="B1154" s="156"/>
      <c r="C1154" s="156"/>
      <c r="D1154" s="156"/>
      <c r="E1154" s="156"/>
      <c r="F1154" s="157"/>
      <c r="G1154" s="124" t="str">
        <f>IF(A1154="","",VLOOKUP(J1030,'TRI-2C'!$B$18:$FH$61,127,FALSE))</f>
        <v>A+</v>
      </c>
      <c r="I1154" s="125" t="str">
        <f t="shared" si="41"/>
        <v>A+</v>
      </c>
      <c r="J1154" s="128"/>
    </row>
    <row r="1155" spans="1:10" ht="12.75" customHeight="1">
      <c r="A1155" s="148" t="str">
        <f>IF('TRI-2C'!$DY$13="","",'TRI-2C'!$DY$13)</f>
        <v>Orientarse en el espacio realizando desplazamientos en función de consignas dadas con las nociones: entre, adelante-atrás, junto a, cerca-lejos</v>
      </c>
      <c r="B1155" s="149"/>
      <c r="C1155" s="149"/>
      <c r="D1155" s="150"/>
      <c r="E1155" s="150"/>
      <c r="F1155" s="126"/>
      <c r="G1155" s="122" t="str">
        <f>IF(A1155="","",VLOOKUP(J1030,'TRI-2C'!$B$18:$FH$61,128,FALSE))</f>
        <v>A+</v>
      </c>
      <c r="H1155" s="150"/>
      <c r="I1155" s="127" t="str">
        <f t="shared" si="41"/>
        <v>A+</v>
      </c>
      <c r="J1155" s="126"/>
    </row>
    <row r="1156" spans="1:10" ht="12.75" customHeight="1">
      <c r="A1156" s="147" t="str">
        <f>IF('TRI-2C'!$DZ$13="","",'TRI-2C'!$DZ$13)</f>
        <v>Realiza varios movimientos y desplazamientos combinados a diferentes velocidades (rápido, lento), duración (largos y corto).</v>
      </c>
      <c r="B1156" s="139"/>
      <c r="C1156" s="139"/>
      <c r="F1156" s="128"/>
      <c r="G1156" s="124" t="str">
        <f>IF(A1156="","",VLOOKUP(J1030,'TRI-2C'!$B$18:$FH$61,129,FALSE))</f>
        <v>A+</v>
      </c>
      <c r="I1156" s="125" t="str">
        <f t="shared" si="41"/>
        <v>A+</v>
      </c>
      <c r="J1156" s="128"/>
    </row>
    <row r="1157" spans="1:10" ht="12.75" customHeight="1">
      <c r="A1157" s="148" t="str">
        <f>IF('TRI-2C'!$EA$13="","",'TRI-2C'!$EA$13)</f>
        <v>Realizar actividades de coordinación visomotriz con niveles de dificultad creciente en el tamaño y tipo de materiales.</v>
      </c>
      <c r="B1157" s="149"/>
      <c r="C1157" s="149"/>
      <c r="D1157" s="150"/>
      <c r="E1157" s="150"/>
      <c r="F1157" s="126"/>
      <c r="G1157" s="122" t="str">
        <f>IF(A1157="","",VLOOKUP(J1030,'TRI-2C'!$B$18:$FH$61,130,FALSE))</f>
        <v>A+</v>
      </c>
      <c r="H1157" s="150"/>
      <c r="I1157" s="127" t="str">
        <f t="shared" si="41"/>
        <v>A+</v>
      </c>
      <c r="J1157" s="126"/>
    </row>
    <row r="1158" spans="1:10" ht="12.75" customHeight="1">
      <c r="A1158" s="147" t="str">
        <f>IF('TRI-2C'!$EB$13="","",'TRI-2C'!$EB$13)</f>
        <v>Realizar desplazamientos y movimientos combinados utilizando el espacio total y parcial a diferentes distancias (largas-cortas)</v>
      </c>
      <c r="B1158" s="139"/>
      <c r="C1158" s="139"/>
      <c r="F1158" s="128"/>
      <c r="G1158" s="124" t="str">
        <f>IF(A1158="","",VLOOKUP(J1030,'TRI-2C'!$B$18:$FH$61,131,FALSE))</f>
        <v>A+</v>
      </c>
      <c r="I1158" s="125" t="str">
        <f t="shared" si="41"/>
        <v>A+</v>
      </c>
      <c r="J1158" s="128"/>
    </row>
    <row r="1159" spans="1:10" ht="12.75" customHeight="1">
      <c r="A1159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1159" s="154"/>
      <c r="C1159" s="154"/>
      <c r="D1159" s="154"/>
      <c r="E1159" s="154"/>
      <c r="F1159" s="155"/>
      <c r="G1159" s="122" t="str">
        <f>IF(A1159="","",VLOOKUP(J1030,'TRI-2C'!$B$18:$FH$61,132,FALSE))</f>
        <v>A+</v>
      </c>
      <c r="H1159" s="150"/>
      <c r="I1159" s="127" t="str">
        <f t="shared" si="41"/>
        <v>A+</v>
      </c>
      <c r="J1159" s="126"/>
    </row>
    <row r="1160" spans="1:10" ht="12.75" customHeight="1">
      <c r="A1160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1160" s="139"/>
      <c r="C1160" s="139"/>
      <c r="F1160" s="128"/>
      <c r="G1160" s="124" t="str">
        <f>IF(A1160="","",VLOOKUP(J1030,'TRI-2C'!$B$18:$FH$61,133,FALSE))</f>
        <v>A+</v>
      </c>
      <c r="I1160" s="125" t="str">
        <f t="shared" si="41"/>
        <v>A+</v>
      </c>
      <c r="J1160" s="128"/>
    </row>
    <row r="1161" spans="1:10" ht="12.75" customHeight="1">
      <c r="A1161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1161" s="149"/>
      <c r="C1161" s="149"/>
      <c r="D1161" s="150"/>
      <c r="E1161" s="150"/>
      <c r="F1161" s="126"/>
      <c r="G1161" s="122" t="str">
        <f>IF(A1161="","",VLOOKUP(J1030,'TRI-2C'!$B$18:$FH$61,134,FALSE))</f>
        <v>A+</v>
      </c>
      <c r="H1161" s="150"/>
      <c r="I1161" s="127" t="str">
        <f t="shared" si="41"/>
        <v>A+</v>
      </c>
      <c r="J1161" s="126"/>
    </row>
    <row r="1162" spans="1:10" ht="12.75" customHeight="1">
      <c r="A1162" s="147" t="str">
        <f>IF('TRI-2C'!$EF$13="","",'TRI-2C'!$EF$13)</f>
        <v>Realizar movimientos diferenciados con los lados laterales del cuerpo (un lado y otro lado).</v>
      </c>
      <c r="B1162" s="139"/>
      <c r="C1162" s="139"/>
      <c r="F1162" s="128"/>
      <c r="G1162" s="124" t="str">
        <f>IF(A1162="","",VLOOKUP(J1030,'TRI-2C'!$B$18:$FH$61,135,FALSE))</f>
        <v>A+</v>
      </c>
      <c r="I1162" s="125" t="str">
        <f t="shared" si="41"/>
        <v>A+</v>
      </c>
      <c r="J1162" s="128"/>
    </row>
    <row r="1163" spans="1:10" ht="12.75" customHeight="1">
      <c r="A1163" s="148" t="str">
        <f>IF('TRI-2C'!$EG$13="","",'TRI-2C'!$EG$13)</f>
        <v>Realizar movimientos para la coordinación de ojo y pie como: patear pelotas hacia un punto fijo determinado.</v>
      </c>
      <c r="B1163" s="158"/>
      <c r="C1163" s="158"/>
      <c r="D1163" s="158"/>
      <c r="E1163" s="158"/>
      <c r="F1163" s="159"/>
      <c r="G1163" s="122" t="str">
        <f>IF(A1163="","",VLOOKUP(J1030,'TRI-2C'!$B$18:$FH$61,136,FALSE))</f>
        <v>A+</v>
      </c>
      <c r="H1163" s="150"/>
      <c r="I1163" s="127" t="str">
        <f t="shared" si="41"/>
        <v>A+</v>
      </c>
      <c r="J1163" s="126"/>
    </row>
    <row r="1164" spans="1:10" ht="12.75" customHeight="1">
      <c r="A1164" s="11" t="str">
        <f>IF('TRI-2C'!$EH$13="","",'TRI-2C'!$EH$13)</f>
        <v>Realizar representaciones gráficas utilizando el dibujo con detalles que le dan intencionalidad y sentido para identificarlos</v>
      </c>
      <c r="B1164" s="156"/>
      <c r="C1164" s="156"/>
      <c r="D1164" s="156"/>
      <c r="E1164" s="156"/>
      <c r="F1164" s="157"/>
      <c r="G1164" s="124" t="str">
        <f>IF(A1164="","",VLOOKUP(J1030,'TRI-2C'!$B$18:$FH$61,137,FALSE))</f>
        <v>A+</v>
      </c>
      <c r="I1164" s="125" t="str">
        <f t="shared" si="41"/>
        <v>A+</v>
      </c>
      <c r="J1164" s="128"/>
    </row>
    <row r="1165" spans="1:10" ht="12.75" customHeight="1">
      <c r="A1165" s="148" t="str">
        <f>IF('TRI-2C'!$EI$13="","",'TRI-2C'!$EI$13)</f>
        <v>Reconocer la importancia del peatón y respetar su espacio en la vía mediante actividades lúdicas que fomenten el aprendizaje de normas de tránsito.</v>
      </c>
      <c r="B1165" s="149"/>
      <c r="C1165" s="149"/>
      <c r="D1165" s="150"/>
      <c r="E1165" s="150"/>
      <c r="F1165" s="126"/>
      <c r="G1165" s="122" t="str">
        <f>IF(A1165="","",VLOOKUP(J1030,'TRI-2C'!$B$18:$FH$61,138,FALSE))</f>
        <v>B+</v>
      </c>
      <c r="H1165" s="150"/>
      <c r="I1165" s="127" t="str">
        <f t="shared" si="41"/>
        <v>B+</v>
      </c>
      <c r="J1165" s="126"/>
    </row>
    <row r="1166" spans="1:10" ht="12.75" customHeight="1">
      <c r="A1166" s="147" t="str">
        <f>IF('TRI-2C'!$EJ$13="","",'TRI-2C'!$EJ$13)</f>
        <v>Representar la figura humana utilizando el monigote e incorporando detalles según la interiorización de su imagen corporal.</v>
      </c>
      <c r="B1166" s="139"/>
      <c r="C1166" s="139"/>
      <c r="F1166" s="128"/>
      <c r="G1166" s="124" t="str">
        <f>IF(A1166="","",VLOOKUP(J1030,'TRI-2C'!$B$18:$FH$61,139,FALSE))</f>
        <v>A+</v>
      </c>
      <c r="I1166" s="125" t="str">
        <f t="shared" si="41"/>
        <v>A+</v>
      </c>
      <c r="J1166" s="128"/>
    </row>
    <row r="1167" spans="1:10" ht="12.75" customHeight="1">
      <c r="A1167" s="148" t="str">
        <f>IF('TRI-2C'!$EK$13="","",'TRI-2C'!$EK$13)</f>
        <v>Saltar de un pie a otro alternadamente, de manera autónoma.</v>
      </c>
      <c r="B1167" s="149"/>
      <c r="C1167" s="149"/>
      <c r="D1167" s="150"/>
      <c r="E1167" s="150"/>
      <c r="F1167" s="126"/>
      <c r="G1167" s="122" t="str">
        <f>IF(A1167="","",VLOOKUP(J1030,'TRI-2C'!$B$18:$FH$61,140,FALSE))</f>
        <v>A+</v>
      </c>
      <c r="H1167" s="150"/>
      <c r="I1167" s="127" t="str">
        <f t="shared" si="41"/>
        <v>A+</v>
      </c>
      <c r="J1167" s="126"/>
    </row>
    <row r="1168" spans="1:10" ht="12.75" customHeight="1">
      <c r="A1168" s="147" t="str">
        <f>IF('TRI-2C'!$EL$13="","",'TRI-2C'!$EL$13)</f>
        <v>Saltar en dos pies en sentido vertical obstáculos de 20 a 30 cm en altura y en sentido horizontal longitudes de aproximadamente 50 a 70 cm.</v>
      </c>
      <c r="B1168" s="139"/>
      <c r="C1168" s="139"/>
      <c r="F1168" s="128"/>
      <c r="G1168" s="124" t="str">
        <f>IF(A1168="","",VLOOKUP(J1030,'TRI-2C'!$B$18:$FH$61,141,FALSE))</f>
        <v>A+</v>
      </c>
      <c r="I1168" s="125" t="str">
        <f t="shared" si="41"/>
        <v>A+</v>
      </c>
      <c r="J1168" s="128"/>
    </row>
    <row r="1169" spans="1:10" ht="12.75" customHeight="1">
      <c r="A1169" s="192" t="str">
        <f>IF('TRI-2C'!$EM$13="","",'TRI-2C'!$EM$13)</f>
        <v>Subir y bajar escaleras alternando los pies.</v>
      </c>
      <c r="B1169" s="154"/>
      <c r="C1169" s="154"/>
      <c r="D1169" s="154"/>
      <c r="E1169" s="154"/>
      <c r="F1169" s="155"/>
      <c r="G1169" s="122" t="str">
        <f>IF(A1169="","",VLOOKUP(J1030,'TRI-2C'!$B$18:$FH$61,142,FALSE))</f>
        <v>A+</v>
      </c>
      <c r="H1169" s="150"/>
      <c r="I1169" s="127" t="str">
        <f t="shared" si="41"/>
        <v>A+</v>
      </c>
      <c r="J1169" s="126"/>
    </row>
    <row r="1170" spans="1:10" ht="12.75" customHeight="1">
      <c r="A1170" s="147" t="str">
        <f>IF('TRI-2C'!$EN$13="","",'TRI-2C'!$EN$13)</f>
        <v>Trepar y reptar a diferentes ritmos y en posiciones corporales diversas (cúbito ventral y cúbito dorsal).</v>
      </c>
      <c r="B1170" s="139"/>
      <c r="C1170" s="139"/>
      <c r="F1170" s="128"/>
      <c r="G1170" s="124" t="str">
        <f>IF(A1170="","",VLOOKUP(J1030,'TRI-2C'!$B$18:$FH$61,143,FALSE))</f>
        <v>A+</v>
      </c>
      <c r="I1170" s="125" t="str">
        <f t="shared" si="41"/>
        <v>A+</v>
      </c>
      <c r="J1170" s="128"/>
    </row>
    <row r="1171" spans="1:10" ht="12.75" customHeight="1">
      <c r="A1171" s="148" t="str">
        <f>IF('TRI-2C'!$EO$13="","",'TRI-2C'!$EO$13)</f>
        <v>Ubicar algunas partes de su cuerpo en función de las nociones de al lado, junto a, cerca-lejos.</v>
      </c>
      <c r="B1171" s="149"/>
      <c r="C1171" s="149"/>
      <c r="D1171" s="150"/>
      <c r="E1171" s="150"/>
      <c r="F1171" s="126"/>
      <c r="G1171" s="122" t="str">
        <f>IF(A1171="","",VLOOKUP(J1030,'TRI-2C'!$B$18:$FH$61,144,FALSE))</f>
        <v>A+</v>
      </c>
      <c r="H1171" s="150"/>
      <c r="I1171" s="127" t="str">
        <f t="shared" si="41"/>
        <v>A+</v>
      </c>
      <c r="J1171" s="126"/>
    </row>
    <row r="1172" spans="1:10" ht="12.75" customHeight="1">
      <c r="A1172" s="147" t="str">
        <f>IF('TRI-2C'!$EP$13="","",'TRI-2C'!$EP$13)</f>
        <v>Utilizar el espacio parcial e inicia con el uso del espacio total para realizar representaciones gráficas.</v>
      </c>
      <c r="B1172" s="139"/>
      <c r="C1172" s="139"/>
      <c r="F1172" s="128"/>
      <c r="G1172" s="124" t="str">
        <f>IF(A1172="","",VLOOKUP(J1030,'TRI-2C'!$B$18:$FH$61,145,FALSE))</f>
        <v>A+</v>
      </c>
      <c r="I1172" s="125" t="str">
        <f t="shared" si="41"/>
        <v>A+</v>
      </c>
      <c r="J1172" s="128"/>
    </row>
    <row r="1173" spans="1:10" ht="12.75" customHeight="1">
      <c r="A1173" s="148" t="str">
        <f>IF('TRI-2C'!$EQ$13="","",'TRI-2C'!$EQ$13)</f>
        <v>Utilizar la pinza digital para coger lápices, marcadores, pinceles y diversos tipos de materiales.</v>
      </c>
      <c r="B1173" s="158"/>
      <c r="C1173" s="158"/>
      <c r="D1173" s="158"/>
      <c r="E1173" s="158"/>
      <c r="F1173" s="159"/>
      <c r="G1173" s="122" t="str">
        <f>IF(A1173="","",VLOOKUP(J1030,'TRI-2C'!$B$18:$FH$61,146,FALSE))</f>
        <v>A+</v>
      </c>
      <c r="H1173" s="150"/>
      <c r="I1173" s="127" t="str">
        <f t="shared" si="41"/>
        <v>A+</v>
      </c>
      <c r="J1173" s="126"/>
    </row>
    <row r="1174" spans="1:10" ht="12.75" customHeight="1">
      <c r="A1174" s="6" t="str">
        <f>NOTAS!$O$14</f>
        <v>CIVICA Y ACOMPAÑAMIENTO INTEGRAL</v>
      </c>
      <c r="B1174" s="156"/>
      <c r="C1174" s="156"/>
      <c r="D1174" s="156"/>
      <c r="E1174" s="156"/>
      <c r="F1174" s="157"/>
      <c r="G1174" s="124" t="str">
        <f>IF(A1174="","",VLOOKUP(J1030,'TRI-2C'!$B$18:$FH$61,146,FALSE))</f>
        <v>A+</v>
      </c>
      <c r="I1174" s="125"/>
      <c r="J1174" s="128"/>
    </row>
    <row r="1175" spans="1:10" ht="12.75" customHeight="1">
      <c r="A1175" s="148" t="str">
        <f>IF('TRI-2C'!$ES$13="","",'TRI-2C'!$ES$13)</f>
        <v/>
      </c>
      <c r="B1175" s="149"/>
      <c r="C1175" s="149"/>
      <c r="D1175" s="150"/>
      <c r="E1175" s="150"/>
      <c r="F1175" s="126"/>
      <c r="G1175" s="122" t="str">
        <f>IF(A1175="","",VLOOKUP(J1030,'TRI-2C'!$B$18:$FH$61,148,FALSE))</f>
        <v/>
      </c>
      <c r="H1175" s="150"/>
      <c r="I1175" s="127" t="str">
        <f t="shared" ref="I1175:I1184" si="42">IF(G1175="","",G1175)</f>
        <v/>
      </c>
      <c r="J1175" s="126"/>
    </row>
    <row r="1176" spans="1:10" ht="12.75" customHeight="1">
      <c r="A1176" s="147" t="str">
        <f>IF('TRI-2C'!$ET$13="","",'TRI-2C'!$ET$13)</f>
        <v>AUTOCONOCIMIENTO</v>
      </c>
      <c r="B1176" s="139"/>
      <c r="C1176" s="139"/>
      <c r="F1176" s="128"/>
      <c r="G1176" s="124" t="str">
        <f>IF(A1176="","",VLOOKUP(J1030,'TRI-2C'!$B$18:$FH$61,149,FALSE))</f>
        <v>S</v>
      </c>
      <c r="I1176" s="125" t="str">
        <f t="shared" si="42"/>
        <v>S</v>
      </c>
      <c r="J1176" s="128"/>
    </row>
    <row r="1177" spans="1:10" ht="12.75" customHeight="1">
      <c r="A1177" s="148" t="str">
        <f>IF('TRI-2C'!$EU$13="","",'TRI-2C'!$EU$13)</f>
        <v>PENSAMIENO CRITICO</v>
      </c>
      <c r="B1177" s="149"/>
      <c r="C1177" s="149"/>
      <c r="D1177" s="150"/>
      <c r="E1177" s="150"/>
      <c r="F1177" s="126"/>
      <c r="G1177" s="122" t="str">
        <f>IF(A1177="","",VLOOKUP(J1030,'TRI-2C'!$B$18:$FH$61,150,FALSE))</f>
        <v>S</v>
      </c>
      <c r="H1177" s="150"/>
      <c r="I1177" s="127" t="str">
        <f t="shared" si="42"/>
        <v>S</v>
      </c>
      <c r="J1177" s="126"/>
    </row>
    <row r="1178" spans="1:10" ht="12.75" customHeight="1">
      <c r="A1178" s="147" t="str">
        <f>IF('TRI-2C'!$EV$13="","",'TRI-2C'!$EV$13)</f>
        <v>MANEJO DE PROBLEMAS</v>
      </c>
      <c r="B1178" s="139"/>
      <c r="C1178" s="139"/>
      <c r="F1178" s="128"/>
      <c r="G1178" s="124" t="str">
        <f>IF(A1178="","",VLOOKUP(J1030,'TRI-2C'!$B$18:$FH$61,151,FALSE))</f>
        <v>S</v>
      </c>
      <c r="I1178" s="125" t="str">
        <f t="shared" si="42"/>
        <v>S</v>
      </c>
      <c r="J1178" s="128"/>
    </row>
    <row r="1179" spans="1:10" ht="12.75" customHeight="1">
      <c r="A1179" s="192" t="str">
        <f>IF('TRI-2C'!$EW$13="","",'TRI-2C'!$EW$13)</f>
        <v>TOMA DE DECISIONES</v>
      </c>
      <c r="B1179" s="154"/>
      <c r="C1179" s="154"/>
      <c r="D1179" s="154"/>
      <c r="E1179" s="154"/>
      <c r="F1179" s="155"/>
      <c r="G1179" s="122" t="str">
        <f>IF(A1179="","",VLOOKUP(J1030,'TRI-2C'!$B$18:$FH$61,152,FALSE))</f>
        <v>S</v>
      </c>
      <c r="H1179" s="150"/>
      <c r="I1179" s="127" t="str">
        <f t="shared" si="42"/>
        <v>S</v>
      </c>
      <c r="J1179" s="126"/>
    </row>
    <row r="1180" spans="1:10" ht="12.75" customHeight="1">
      <c r="A1180" s="147" t="str">
        <f>IF('TRI-2C'!$EX$13="","",'TRI-2C'!$EX$13)</f>
        <v>TRABAJO EN EQUIPO</v>
      </c>
      <c r="B1180" s="139"/>
      <c r="C1180" s="139"/>
      <c r="F1180" s="128"/>
      <c r="G1180" s="124" t="str">
        <f>IF(A1180="","",VLOOKUP(J1030,'TRI-2C'!$B$18:$FH$61,153,FALSE))</f>
        <v>S</v>
      </c>
      <c r="I1180" s="125" t="str">
        <f t="shared" si="42"/>
        <v>S</v>
      </c>
      <c r="J1180" s="128"/>
    </row>
    <row r="1181" spans="1:10" ht="12.75" customHeight="1">
      <c r="A1181" s="148" t="str">
        <f>IF('TRI-2C'!$EY$13="","",'TRI-2C'!$EY$13)</f>
        <v>CONCIENCIA SOCIAL</v>
      </c>
      <c r="B1181" s="149"/>
      <c r="C1181" s="149"/>
      <c r="D1181" s="150"/>
      <c r="E1181" s="150"/>
      <c r="F1181" s="126"/>
      <c r="G1181" s="122" t="str">
        <f>IF(A1181="","",VLOOKUP(J1030,'TRI-2C'!$B$18:$FH$61,154,FALSE))</f>
        <v>S</v>
      </c>
      <c r="H1181" s="150"/>
      <c r="I1181" s="127" t="str">
        <f t="shared" si="42"/>
        <v>S</v>
      </c>
      <c r="J1181" s="126"/>
    </row>
    <row r="1182" spans="1:10" ht="12.75" customHeight="1">
      <c r="A1182" s="147" t="str">
        <f>IF('TRI-2C'!$EZ$13="","",'TRI-2C'!$EZ$13)</f>
        <v xml:space="preserve">RELACIONES INTERPERSONALES	</v>
      </c>
      <c r="B1182" s="139"/>
      <c r="C1182" s="139"/>
      <c r="F1182" s="128"/>
      <c r="G1182" s="124" t="str">
        <f>IF(A1182="","",VLOOKUP(J1030,'TRI-2C'!$B$18:$FH$61,155,FALSE))</f>
        <v>S</v>
      </c>
      <c r="I1182" s="125" t="str">
        <f t="shared" si="42"/>
        <v>S</v>
      </c>
      <c r="J1182" s="128"/>
    </row>
    <row r="1183" spans="1:10" ht="12.75" customHeight="1">
      <c r="A1183" s="148" t="str">
        <f>IF('TRI-2C'!$FA$13="","",'TRI-2C'!$FA$13)</f>
        <v>MANEJO DE CONFLICTOS</v>
      </c>
      <c r="B1183" s="149"/>
      <c r="C1183" s="149"/>
      <c r="D1183" s="150"/>
      <c r="E1183" s="150"/>
      <c r="F1183" s="126"/>
      <c r="G1183" s="122" t="str">
        <f>IF(A1183="","",VLOOKUP(J1030,'TRI-2C'!$B$18:$FH$61,156,FALSE))</f>
        <v>S</v>
      </c>
      <c r="H1183" s="150"/>
      <c r="I1183" s="127" t="str">
        <f t="shared" si="42"/>
        <v>S</v>
      </c>
      <c r="J1183" s="126"/>
    </row>
    <row r="1184" spans="1:10" ht="12.75" customHeight="1">
      <c r="A1184" s="147" t="str">
        <f>IF('TRI-2C'!$FB$13="","",'TRI-2C'!$FB$13)</f>
        <v>MANEJO DE EMOCIONES Y SENTIMIENTOS</v>
      </c>
      <c r="B1184" s="139"/>
      <c r="C1184" s="139"/>
      <c r="F1184" s="128"/>
      <c r="G1184" s="124" t="str">
        <f>IF(A1184="","",VLOOKUP(J1030,'TRI-2C'!$B$18:$FH$61,157,FALSE))</f>
        <v>S</v>
      </c>
      <c r="I1184" s="125" t="str">
        <f t="shared" si="42"/>
        <v>S</v>
      </c>
      <c r="J1184" s="128"/>
    </row>
    <row r="1185" spans="1:10" ht="12.75" customHeight="1">
      <c r="A1185" s="151"/>
      <c r="B1185" s="129"/>
      <c r="C1185" s="129"/>
      <c r="D1185" s="130"/>
      <c r="E1185" s="130"/>
      <c r="F1185" s="131"/>
      <c r="G1185" s="132"/>
      <c r="H1185" s="130"/>
      <c r="I1185" s="133"/>
      <c r="J1185" s="131"/>
    </row>
    <row r="1186" spans="1:10" ht="12.75" customHeight="1">
      <c r="A1186" s="134"/>
      <c r="B1186" s="134"/>
      <c r="C1186" s="134"/>
      <c r="D1186" s="134"/>
      <c r="E1186" s="134"/>
      <c r="F1186" s="140"/>
      <c r="G1186" s="496"/>
      <c r="H1186" s="496"/>
      <c r="I1186" s="497"/>
      <c r="J1186" s="497"/>
    </row>
    <row r="1187" spans="1:10" ht="12.75" customHeight="1">
      <c r="A1187" s="487" t="s">
        <v>156</v>
      </c>
      <c r="B1187" s="488"/>
      <c r="C1187" s="135" t="s">
        <v>157</v>
      </c>
      <c r="G1187" s="494"/>
      <c r="H1187" s="494"/>
      <c r="I1187" s="494"/>
      <c r="J1187" s="494"/>
    </row>
    <row r="1188" spans="1:10" ht="12.75" customHeight="1">
      <c r="A1188" s="489" t="s">
        <v>158</v>
      </c>
      <c r="B1188" s="490"/>
      <c r="C1188" s="136" t="str">
        <f>VLOOKUP(J1030,'TRI-2C'!$B$18:$FH$61,160,FALSE)</f>
        <v>A+</v>
      </c>
      <c r="G1188" s="494"/>
      <c r="H1188" s="494"/>
      <c r="I1188" s="494"/>
      <c r="J1188" s="494"/>
    </row>
    <row r="1189" spans="1:10" ht="12.75" customHeight="1">
      <c r="A1189" s="491" t="s">
        <v>159</v>
      </c>
      <c r="B1189" s="492"/>
      <c r="C1189" s="493"/>
      <c r="G1189" s="494"/>
      <c r="H1189" s="494"/>
      <c r="I1189" s="494"/>
      <c r="J1189" s="494"/>
    </row>
    <row r="1190" spans="1:10" ht="12.75" customHeight="1">
      <c r="A1190" s="137" t="s">
        <v>160</v>
      </c>
      <c r="B1190" s="138"/>
      <c r="C1190" s="188" t="str">
        <f>VLOOKUP(J1030,'TRI-2C'!$B$18:$FH$61,161,FALSE)</f>
        <v/>
      </c>
      <c r="G1190" s="494"/>
      <c r="H1190" s="494"/>
      <c r="I1190" s="494"/>
      <c r="J1190" s="494"/>
    </row>
    <row r="1191" spans="1:10" ht="12.75" customHeight="1">
      <c r="A1191" s="137" t="s">
        <v>161</v>
      </c>
      <c r="B1191" s="138"/>
      <c r="C1191" s="188" t="str">
        <f>VLOOKUP(J1030,'TRI-2C'!$B$18:$FH$61,162,FALSE)</f>
        <v/>
      </c>
      <c r="G1191" s="494"/>
      <c r="H1191" s="494"/>
      <c r="I1191" s="494"/>
      <c r="J1191" s="494"/>
    </row>
    <row r="1192" spans="1:10" ht="12.75" customHeight="1">
      <c r="A1192" s="480" t="s">
        <v>163</v>
      </c>
      <c r="B1192" s="481"/>
      <c r="C1192" s="188" t="str">
        <f>VLOOKUP(J1030,'TRI-2C'!$B$18:$FH$61,163,FALSE)</f>
        <v/>
      </c>
      <c r="G1192" s="494"/>
      <c r="H1192" s="494"/>
      <c r="I1192" s="494"/>
      <c r="J1192" s="494"/>
    </row>
    <row r="1193" spans="1:10" ht="12.75" customHeight="1">
      <c r="D1193" s="503" t="s">
        <v>162</v>
      </c>
      <c r="E1193" s="503"/>
      <c r="F1193" s="152">
        <f ca="1">NOW()</f>
        <v>45994.739222569442</v>
      </c>
    </row>
    <row r="1196" spans="1:10" ht="12.75" customHeight="1">
      <c r="G1196" s="112"/>
    </row>
    <row r="1198" spans="1:10" ht="12.75" customHeight="1">
      <c r="B1198" s="495" t="s">
        <v>164</v>
      </c>
      <c r="C1198" s="495"/>
      <c r="F1198" s="116" t="s">
        <v>165</v>
      </c>
      <c r="G1198" s="116" t="s">
        <v>165</v>
      </c>
    </row>
    <row r="1232" spans="1:3" ht="12.75" customHeight="1">
      <c r="A1232" s="111" t="s">
        <v>153</v>
      </c>
      <c r="C1232" t="str">
        <f>IF(VLOOKUP(J1235,NOTAS!$D$14:$P$60,2,FALSE)="","",VLOOKUP(J1235,NOTAS!$D$14:$P$60,2,FALSE))</f>
        <v>CEVALLOS ZAMBRANO IAN SAHIR</v>
      </c>
    </row>
    <row r="1233" spans="1:10" ht="12.75" customHeight="1">
      <c r="A1233" s="111" t="s">
        <v>154</v>
      </c>
      <c r="C1233" t="str">
        <f>NOTAS!$B$14&amp; " "&amp;NOTAS!$B$15</f>
        <v>INICIAL II A</v>
      </c>
      <c r="F1233" s="111"/>
      <c r="G1233" s="116"/>
      <c r="H1233" s="117"/>
      <c r="I1233" s="118"/>
      <c r="J1233" s="117"/>
    </row>
    <row r="1234" spans="1:10" ht="12.75" customHeight="1">
      <c r="A1234" s="111" t="s">
        <v>6</v>
      </c>
      <c r="C1234" t="str">
        <f>NOTAS!$B$18</f>
        <v>2025-2026 MATUTINA</v>
      </c>
      <c r="H1234" s="117"/>
      <c r="I1234" s="118"/>
      <c r="J1234" s="117"/>
    </row>
    <row r="1235" spans="1:10" ht="12.75" customHeight="1" thickBot="1">
      <c r="A1235" s="486" t="s">
        <v>336</v>
      </c>
      <c r="B1235" s="486"/>
      <c r="I1235" s="114" t="s">
        <v>74</v>
      </c>
      <c r="J1235" s="121">
        <v>7</v>
      </c>
    </row>
    <row r="1236" spans="1:10" ht="12.75" customHeight="1">
      <c r="A1236" s="482" t="s">
        <v>155</v>
      </c>
      <c r="B1236" s="483"/>
      <c r="C1236" s="483"/>
      <c r="D1236" s="483"/>
      <c r="E1236" s="483"/>
      <c r="F1236" s="484"/>
      <c r="G1236" s="485" t="s">
        <v>141</v>
      </c>
      <c r="H1236" s="483"/>
      <c r="I1236" s="498" t="s">
        <v>141</v>
      </c>
      <c r="J1236" s="499"/>
    </row>
    <row r="1237" spans="1:10" ht="12.75" customHeight="1">
      <c r="A1237" s="500" t="str">
        <f>IF('TRI-2C'!G$10="","",'TRI-2C'!G$10)</f>
        <v>IDENTIDAD Y AUTONOMÍA</v>
      </c>
      <c r="B1237" s="501"/>
      <c r="C1237" s="501"/>
      <c r="D1237" s="501"/>
      <c r="E1237" s="501"/>
      <c r="F1237" s="502"/>
      <c r="G1237" s="160"/>
      <c r="H1237" s="161"/>
      <c r="I1237" s="162"/>
      <c r="J1237" s="163"/>
    </row>
    <row r="1238" spans="1:10" ht="12.75" customHeight="1">
      <c r="A1238" s="148" t="str">
        <f>IF('TRI-2C'!G$13="","",'TRI-2C'!G$13)</f>
        <v>Comunicar algunos datos de su identidad como: nombres completos, edad, nombres de familiares cercanos, lugar dónde vive.</v>
      </c>
      <c r="B1238" s="158"/>
      <c r="C1238" s="158"/>
      <c r="D1238" s="158"/>
      <c r="E1238" s="158"/>
      <c r="F1238" s="159"/>
      <c r="G1238" s="122" t="str">
        <f>IF(A1238="","",VLOOKUP(J1235,'TRI-2C'!$B$18:$FH$61,6,FALSE))</f>
        <v>A+</v>
      </c>
      <c r="H1238" s="150"/>
      <c r="I1238" s="127" t="str">
        <f>IF(G1238="","",G1238)</f>
        <v>A+</v>
      </c>
      <c r="J1238" s="126"/>
    </row>
    <row r="1239" spans="1:10" ht="12.75" customHeight="1">
      <c r="A1239" s="11" t="str">
        <f>IF('TRI-2C'!$H$13="","",'TRI-2C'!$H$13)</f>
        <v>Demostrar curiosidad por las características físicas (genitales) que le permiten reconocerse como niño y niña</v>
      </c>
      <c r="B1239" s="156"/>
      <c r="C1239" s="156"/>
      <c r="D1239" s="156"/>
      <c r="E1239" s="156"/>
      <c r="F1239" s="157"/>
      <c r="G1239" s="124" t="str">
        <f>IF(A1239="","",VLOOKUP(J1235,'TRI-2C'!$B$18:$FH$61,7,FALSE))</f>
        <v>A+</v>
      </c>
      <c r="I1239" s="125" t="str">
        <f t="shared" ref="I1239:I1255" si="43">IF(G1239="","",G1239)</f>
        <v>A+</v>
      </c>
      <c r="J1239" s="128"/>
    </row>
    <row r="1240" spans="1:10" ht="12.75" customHeight="1">
      <c r="A1240" s="148" t="str">
        <f>IF('TRI-2C'!$I$13="","",'TRI-2C'!$I$13)</f>
        <v>Identificar la importancia de usar el cinturón de seguridad para promover el autocuidado y la protección personal.</v>
      </c>
      <c r="B1240" s="149"/>
      <c r="C1240" s="149"/>
      <c r="D1240" s="150"/>
      <c r="E1240" s="150"/>
      <c r="F1240" s="126"/>
      <c r="G1240" s="122" t="str">
        <f>IF(A1240="","",VLOOKUP(J1235,'TRI-2C'!$B$18:$FH$61,8,FALSE))</f>
        <v>A+</v>
      </c>
      <c r="H1240" s="150"/>
      <c r="I1240" s="127" t="str">
        <f t="shared" si="43"/>
        <v>A+</v>
      </c>
      <c r="J1240" s="126"/>
    </row>
    <row r="1241" spans="1:10" ht="12.75" customHeight="1">
      <c r="A1241" s="147" t="str">
        <f>IF('TRI-2C'!$J$13="","",'TRI-2C'!$J$13)</f>
        <v>Identificar las situaciones de peligro a las que se puede exponer en su entorno inmediato y seguir pautas de comportamiento para evitarlas.</v>
      </c>
      <c r="B1241" s="139"/>
      <c r="C1241" s="139"/>
      <c r="F1241" s="128"/>
      <c r="G1241" s="124" t="str">
        <f>IF(A1241="","",VLOOKUP(J1235,'TRI-2C'!$B$18:$FH$61,9,FALSE))</f>
        <v>A+</v>
      </c>
      <c r="I1241" s="125" t="str">
        <f t="shared" si="43"/>
        <v>A+</v>
      </c>
      <c r="J1241" s="128"/>
    </row>
    <row r="1242" spans="1:10" ht="12.75" customHeight="1">
      <c r="A1242" s="148" t="str">
        <f>IF('TRI-2C'!$K$13="","",'TRI-2C'!$K$13)</f>
        <v>Identificar sus características físicas y las de las personas de su entorno como parte del proceso de aceptación de sí mismo y de respeto a los demás.</v>
      </c>
      <c r="B1242" s="149"/>
      <c r="C1242" s="149"/>
      <c r="D1242" s="150"/>
      <c r="E1242" s="150"/>
      <c r="F1242" s="126"/>
      <c r="G1242" s="122" t="str">
        <f>IF(A1242="","",VLOOKUP(J1235,'TRI-2C'!$B$18:$FH$61,10,FALSE))</f>
        <v>A+</v>
      </c>
      <c r="H1242" s="150"/>
      <c r="I1242" s="127" t="str">
        <f t="shared" si="43"/>
        <v>A+</v>
      </c>
      <c r="J1242" s="126"/>
    </row>
    <row r="1243" spans="1:10" ht="12.75" customHeight="1">
      <c r="A1243" s="147" t="str">
        <f>IF('TRI-2C'!$L$13="","",'TRI-2C'!$L$13)</f>
        <v>Identificar y manifestar sus emociones y sentimientos, expresando las causas de los mismos mediante el lenguaje verbal. (D.EIB.10.3.)</v>
      </c>
      <c r="B1243" s="139"/>
      <c r="C1243" s="139"/>
      <c r="F1243" s="128"/>
      <c r="G1243" s="124" t="str">
        <f>IF(A1243="","",VLOOKUP(J1235,'TRI-2C'!$B$18:$FH$61,11,FALSE))</f>
        <v>A+</v>
      </c>
      <c r="I1243" s="125" t="str">
        <f t="shared" si="43"/>
        <v>A+</v>
      </c>
      <c r="J1243" s="128"/>
    </row>
    <row r="1244" spans="1:10" ht="12.75" customHeight="1">
      <c r="A1244" s="192" t="str">
        <f>IF('TRI-2C'!$M$13="","",'TRI-2C'!$M$13)</f>
        <v>Identificarse como miembro de una familia reconociéndose como parte importante de la misma.</v>
      </c>
      <c r="B1244" s="154"/>
      <c r="C1244" s="154"/>
      <c r="D1244" s="154"/>
      <c r="E1244" s="154"/>
      <c r="F1244" s="155"/>
      <c r="G1244" s="122" t="str">
        <f>IF(A1244="","",VLOOKUP(J1235,'TRI-2C'!$B$18:$FH$61,12,FALSE))</f>
        <v>A+</v>
      </c>
      <c r="H1244" s="150"/>
      <c r="I1244" s="127" t="str">
        <f t="shared" si="43"/>
        <v>A+</v>
      </c>
      <c r="J1244" s="126"/>
    </row>
    <row r="1245" spans="1:10" ht="12.75" customHeight="1">
      <c r="A1245" s="147" t="str">
        <f>IF('TRI-2C'!$N$13="","",'TRI-2C'!$N$13)</f>
        <v>Practicar con autonomía hábitos de higiene personal como lavarse las manos, los dientes y la cara.</v>
      </c>
      <c r="B1245" s="139"/>
      <c r="C1245" s="139"/>
      <c r="F1245" s="128"/>
      <c r="G1245" s="124" t="str">
        <f>IF(A1245="","",VLOOKUP(J1235,'TRI-2C'!$B$18:$FH$61,13,FALSE))</f>
        <v>A+</v>
      </c>
      <c r="I1245" s="125" t="str">
        <f t="shared" si="43"/>
        <v>A+</v>
      </c>
      <c r="J1245" s="128"/>
    </row>
    <row r="1246" spans="1:10" ht="12.75" customHeight="1">
      <c r="A1246" s="148" t="str">
        <f>IF('TRI-2C'!$O$13="","",'TRI-2C'!$O$13)</f>
        <v>Practicar hábitos de orden ubicando los objetos en el lugar correspondiente.</v>
      </c>
      <c r="B1246" s="149"/>
      <c r="C1246" s="149"/>
      <c r="D1246" s="150"/>
      <c r="E1246" s="150"/>
      <c r="F1246" s="126"/>
      <c r="G1246" s="122" t="str">
        <f>IF(A1246="","",VLOOKUP(J1235,'TRI-2C'!$B$18:$FH$61,14,FALSE))</f>
        <v>A+</v>
      </c>
      <c r="H1246" s="150"/>
      <c r="I1246" s="127" t="str">
        <f t="shared" si="43"/>
        <v>A+</v>
      </c>
      <c r="J1246" s="126"/>
    </row>
    <row r="1247" spans="1:10" ht="12.75" customHeight="1">
      <c r="A1247" s="147" t="str">
        <f>IF('TRI-2C'!$P$13="","",'TRI-2C'!$P$13)</f>
        <v>Practicar las acciones a seguir en situaciones de riesgo como: temblores, incendios, entre otros, determinadas en el plan de contingencia institucional.</v>
      </c>
      <c r="B1247" s="139"/>
      <c r="C1247" s="139"/>
      <c r="F1247" s="128"/>
      <c r="G1247" s="124" t="str">
        <f>IF(A1247="","",VLOOKUP(J1235,'TRI-2C'!$B$18:$FH$61,15,FALSE))</f>
        <v>A+</v>
      </c>
      <c r="I1247" s="125" t="str">
        <f t="shared" si="43"/>
        <v>A+</v>
      </c>
      <c r="J1247" s="128"/>
    </row>
    <row r="1248" spans="1:10" ht="12.75" customHeight="1">
      <c r="A1248" s="148" t="str">
        <f>IF('TRI-2C'!$Q$13="","",'TRI-2C'!$Q$13)</f>
        <v>Practicar normas de seguridad para evitar accidentes a los que se puede exponer en su entorno inmediato.</v>
      </c>
      <c r="B1248" s="158"/>
      <c r="C1248" s="158"/>
      <c r="D1248" s="158"/>
      <c r="E1248" s="158"/>
      <c r="F1248" s="159"/>
      <c r="G1248" s="122" t="str">
        <f>IF(A1248="","",VLOOKUP(J1235,'TRI-2C'!$B$18:$FH$61,16,FALSE))</f>
        <v>A+</v>
      </c>
      <c r="H1248" s="150"/>
      <c r="I1248" s="127" t="str">
        <f t="shared" si="43"/>
        <v>A+</v>
      </c>
      <c r="J1248" s="126"/>
    </row>
    <row r="1249" spans="1:10" ht="12.75" customHeight="1">
      <c r="A1249" s="11" t="str">
        <f>IF('TRI-2C'!$R$13="","",'TRI-2C'!$R$13)</f>
        <v>Realiza independientemente normas de aseo al ir al baño.</v>
      </c>
      <c r="B1249" s="156"/>
      <c r="C1249" s="156"/>
      <c r="D1249" s="156"/>
      <c r="E1249" s="156"/>
      <c r="F1249" s="157"/>
      <c r="G1249" s="124" t="str">
        <f>IF(A1249="","",VLOOKUP(J1235,'TRI-2C'!$B$18:$FH$61,17,FALSE))</f>
        <v>A+</v>
      </c>
      <c r="I1249" s="125" t="str">
        <f t="shared" si="43"/>
        <v>A+</v>
      </c>
      <c r="J1249" s="128"/>
    </row>
    <row r="1250" spans="1:10" ht="12.75" customHeight="1">
      <c r="A1250" s="148" t="str">
        <f>IF('TRI-2C'!$S$13="","",'TRI-2C'!$S$13)</f>
        <v>Reconocer la importancia del uso del casco y demás indumentaria de pro tección para protegerse de lesiones en actividades que requieran su uso</v>
      </c>
      <c r="B1250" s="149"/>
      <c r="C1250" s="149"/>
      <c r="D1250" s="150"/>
      <c r="E1250" s="150"/>
      <c r="F1250" s="126"/>
      <c r="G1250" s="122" t="str">
        <f>IF(A1250="","",VLOOKUP(J1235,'TRI-2C'!$B$18:$FH$61,18,FALSE))</f>
        <v>A+</v>
      </c>
      <c r="H1250" s="150"/>
      <c r="I1250" s="127" t="str">
        <f t="shared" si="43"/>
        <v>A+</v>
      </c>
      <c r="J1250" s="126"/>
    </row>
    <row r="1251" spans="1:10" ht="12.75" customHeight="1">
      <c r="A1251" s="147" t="str">
        <f>IF('TRI-2C'!$T$13="","",'TRI-2C'!$T$13)</f>
        <v>Reconocer situaciones problémicas en las actividades escolares para solucionarlas de forma creativa y con autonomía.</v>
      </c>
      <c r="B1251" s="139"/>
      <c r="C1251" s="139"/>
      <c r="F1251" s="128"/>
      <c r="G1251" s="124" t="str">
        <f>IF(A1251="","",VLOOKUP(J1235,'TRI-2C'!$B$18:$FH$61,19,FALSE))</f>
        <v>A+</v>
      </c>
      <c r="I1251" s="125" t="str">
        <f t="shared" si="43"/>
        <v>A+</v>
      </c>
      <c r="J1251" s="128"/>
    </row>
    <row r="1252" spans="1:10" ht="12.75" customHeight="1">
      <c r="A1252" s="148" t="str">
        <f>IF('TRI-2C'!$U$13="","",'TRI-2C'!$U$13)</f>
        <v>Seleccionar las prendas de vestir de acuerdo al estado climático (prendas para el frío / prendas para el calor).</v>
      </c>
      <c r="B1252" s="149"/>
      <c r="C1252" s="149"/>
      <c r="D1252" s="150"/>
      <c r="E1252" s="150"/>
      <c r="F1252" s="126"/>
      <c r="G1252" s="122" t="str">
        <f>IF(A1252="","",VLOOKUP(J1235,'TRI-2C'!$B$18:$FH$61,20,FALSE))</f>
        <v>A+</v>
      </c>
      <c r="H1252" s="150"/>
      <c r="I1252" s="127" t="str">
        <f t="shared" si="43"/>
        <v>A+</v>
      </c>
      <c r="J1252" s="126"/>
    </row>
    <row r="1253" spans="1:10" ht="12.75" customHeight="1">
      <c r="A1253" s="147" t="str">
        <f>IF('TRI-2C'!$V$13="","",'TRI-2C'!$V$13)</f>
        <v>Tomar decisiones con respecto a la elección de actividades, vestuario entre otros, en función de sus gustos y preferencias, argumentando las mismas.</v>
      </c>
      <c r="B1253" s="139"/>
      <c r="C1253" s="139"/>
      <c r="F1253" s="128"/>
      <c r="G1253" s="124" t="str">
        <f>IF(A1253="","",VLOOKUP(J1235,'TRI-2C'!$B$18:$FH$61,21,FALSE))</f>
        <v>A+</v>
      </c>
      <c r="I1253" s="125" t="str">
        <f t="shared" si="43"/>
        <v>A+</v>
      </c>
      <c r="J1253" s="128"/>
    </row>
    <row r="1254" spans="1:10" ht="12.75" customHeight="1">
      <c r="A1254" s="192" t="str">
        <f>IF('TRI-2C'!$W$13="","",'TRI-2C'!$W$13)</f>
        <v>Utilizar la cuchara, tenedor y el vaso cuando se alimenta de manera autónoma.</v>
      </c>
      <c r="B1254" s="154"/>
      <c r="C1254" s="154"/>
      <c r="D1254" s="154"/>
      <c r="E1254" s="154"/>
      <c r="F1254" s="155"/>
      <c r="G1254" s="122" t="str">
        <f>IF(A1254="","",VLOOKUP(J1235,'TRI-2C'!$B$18:$FH$61,22,FALSE))</f>
        <v>A+</v>
      </c>
      <c r="H1254" s="150"/>
      <c r="I1254" s="127" t="str">
        <f t="shared" si="43"/>
        <v>A+</v>
      </c>
      <c r="J1254" s="126"/>
    </row>
    <row r="1255" spans="1:10" ht="12.75" customHeight="1">
      <c r="A1255" s="147" t="str">
        <f>IF('TRI-2C'!$X$13="","",'TRI-2C'!$X$13)</f>
        <v>Vestirse y desvestirse de manera independiente con prendas de vestir sencillas. (D.EIB.10.5)</v>
      </c>
      <c r="B1255" s="139"/>
      <c r="C1255" s="139"/>
      <c r="F1255" s="128"/>
      <c r="G1255" s="124" t="str">
        <f>IF(A1255="","",VLOOKUP(J1235,'TRI-2C'!$B$18:$FH$61,23,FALSE))</f>
        <v>A+</v>
      </c>
      <c r="I1255" s="125" t="str">
        <f t="shared" si="43"/>
        <v>A+</v>
      </c>
      <c r="J1255" s="128"/>
    </row>
    <row r="1256" spans="1:10" ht="12.75" customHeight="1">
      <c r="A1256" s="165" t="str">
        <f>'BI-1T'!$A$8</f>
        <v>CONVIVENCIA</v>
      </c>
      <c r="B1256" s="149"/>
      <c r="C1256" s="149"/>
      <c r="D1256" s="150"/>
      <c r="E1256" s="150"/>
      <c r="F1256" s="126"/>
      <c r="G1256" s="122" t="str">
        <f>IF(A1256="","",VLOOKUP(J1235,'TRI-2C'!$B$18:$FH$61,24,FALSE))</f>
        <v>A+</v>
      </c>
      <c r="H1256" s="150"/>
      <c r="I1256" s="127"/>
      <c r="J1256" s="126"/>
    </row>
    <row r="1257" spans="1:10" ht="12.75" customHeight="1">
      <c r="A1257" s="147" t="str">
        <f>IF('TRI-2C'!$Z$13="","",'TRI-2C'!$Z$13)</f>
        <v>Apoyar y motivar a otras personas a participar en actividades grupales, particularmente a quienes muestran dificultades al hacerlo</v>
      </c>
      <c r="B1257" s="139"/>
      <c r="C1257" s="139"/>
      <c r="F1257" s="128"/>
      <c r="G1257" s="124" t="str">
        <f>IF(A1257="","",VLOOKUP(J1235,'TRI-2C'!$B$18:$FH$61,25,FALSE))</f>
        <v>B+</v>
      </c>
      <c r="I1257" s="125" t="str">
        <f t="shared" ref="I1257:I1271" si="44">IF(G1257="","",G1257)</f>
        <v>B+</v>
      </c>
      <c r="J1257" s="128"/>
    </row>
    <row r="1258" spans="1:10" ht="12.75" customHeight="1">
      <c r="A1258" s="148" t="str">
        <f>IF('TRI-2C'!$AA$13="","",'TRI-2C'!$AA$13)</f>
        <v>Asumir y respetar normas de convivencia en la institución de educación inicial y en el hogar acordadas con el adulto. (D.EIB.10.15.)</v>
      </c>
      <c r="B1258" s="158"/>
      <c r="C1258" s="158"/>
      <c r="D1258" s="158"/>
      <c r="E1258" s="158"/>
      <c r="F1258" s="159"/>
      <c r="G1258" s="122" t="str">
        <f>IF(A1258="","",VLOOKUP(J1235,'TRI-2C'!$B$18:$FH$61,26,FALSE))</f>
        <v>B+</v>
      </c>
      <c r="H1258" s="150"/>
      <c r="I1258" s="127" t="str">
        <f t="shared" si="44"/>
        <v>B+</v>
      </c>
      <c r="J1258" s="126"/>
    </row>
    <row r="1259" spans="1:10" ht="12.75" customHeight="1">
      <c r="A1259" s="11" t="str">
        <f>IF('TRI-2C'!$AB$13="","",'TRI-2C'!$AB$13)</f>
        <v>Colaborar en actividades que se desarrollan con otros niños y adultos de su entorno.</v>
      </c>
      <c r="B1259" s="156"/>
      <c r="C1259" s="156"/>
      <c r="D1259" s="156"/>
      <c r="E1259" s="156"/>
      <c r="F1259" s="157"/>
      <c r="G1259" s="124" t="str">
        <f>IF(A1259="","",VLOOKUP(J1235,'TRI-2C'!$B$18:$FH$61,27,FALSE))</f>
        <v>B+</v>
      </c>
      <c r="I1259" s="125" t="str">
        <f t="shared" si="44"/>
        <v>B+</v>
      </c>
      <c r="J1259" s="128"/>
    </row>
    <row r="1260" spans="1:10" ht="12.75" customHeight="1">
      <c r="A1260" s="148" t="str">
        <f>IF('TRI-2C'!$AC$13="","",'TRI-2C'!$AC$13)</f>
        <v>Demostrar actitudes de solidaridad ante situaciones de necesidad de sus compañeros y adultos de su entorno</v>
      </c>
      <c r="B1260" s="149"/>
      <c r="C1260" s="149"/>
      <c r="D1260" s="150"/>
      <c r="E1260" s="150"/>
      <c r="F1260" s="126"/>
      <c r="G1260" s="122" t="str">
        <f>IF(A1260="","",VLOOKUP(J1235,'TRI-2C'!$B$18:$FH$61,28,FALSE))</f>
        <v>B+</v>
      </c>
      <c r="H1260" s="150"/>
      <c r="I1260" s="127" t="str">
        <f t="shared" si="44"/>
        <v>B+</v>
      </c>
      <c r="J1260" s="126"/>
    </row>
    <row r="1261" spans="1:10" ht="12.75" customHeight="1">
      <c r="A1261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261" s="139"/>
      <c r="C1261" s="139"/>
      <c r="F1261" s="128"/>
      <c r="G1261" s="124" t="str">
        <f>IF(A1261="","",VLOOKUP(J1235,'TRI-2C'!$B$18:$FH$61,29,FALSE))</f>
        <v>B+</v>
      </c>
      <c r="I1261" s="125" t="str">
        <f t="shared" si="44"/>
        <v>B+</v>
      </c>
      <c r="J1261" s="128"/>
    </row>
    <row r="1262" spans="1:10" ht="12.75" customHeight="1">
      <c r="A1262" s="148" t="str">
        <f>IF('TRI-2C'!$AE$13="","",'TRI-2C'!$AE$13)</f>
        <v>Demostrar preferencia de jugar la mayor parte del tiempo con un amigo estableciendo niveles de empatías más estables.</v>
      </c>
      <c r="B1262" s="149"/>
      <c r="C1262" s="149"/>
      <c r="D1262" s="150"/>
      <c r="E1262" s="150"/>
      <c r="F1262" s="126"/>
      <c r="G1262" s="122" t="str">
        <f>IF(A1262="","",VLOOKUP(J1235,'TRI-2C'!$B$18:$FH$61,30,FALSE))</f>
        <v>B+</v>
      </c>
      <c r="H1262" s="150"/>
      <c r="I1262" s="127" t="str">
        <f t="shared" si="44"/>
        <v>B+</v>
      </c>
      <c r="J1262" s="126"/>
    </row>
    <row r="1263" spans="1:10" ht="12.75" customHeight="1">
      <c r="A1263" s="147" t="str">
        <f>IF('TRI-2C'!$AF$13="","",'TRI-2C'!$AF$13)</f>
        <v>Demostrar sensibilidad ante deseos, emociones y sentimientos de otras personas.</v>
      </c>
      <c r="B1263" s="139"/>
      <c r="C1263" s="139"/>
      <c r="F1263" s="128"/>
      <c r="G1263" s="124" t="str">
        <f>IF(A1263="","",VLOOKUP(J1235,'TRI-2C'!$B$18:$FH$61,31,FALSE))</f>
        <v>B+</v>
      </c>
      <c r="I1263" s="125" t="str">
        <f t="shared" si="44"/>
        <v>B+</v>
      </c>
      <c r="J1263" s="128"/>
    </row>
    <row r="1264" spans="1:10" ht="12.75" customHeight="1">
      <c r="A1264" s="192" t="str">
        <f>IF('TRI-2C'!$AG$13="","",'TRI-2C'!$AG$13)</f>
        <v>Desarrollar la capacidad de esperar para obtener una recompensa mayor en el futuro.</v>
      </c>
      <c r="B1264" s="154"/>
      <c r="C1264" s="154"/>
      <c r="D1264" s="154"/>
      <c r="E1264" s="154"/>
      <c r="F1264" s="155"/>
      <c r="G1264" s="122" t="str">
        <f>IF(A1264="","",VLOOKUP(J1235,'TRI-2C'!$B$18:$FH$61,32,FALSE))</f>
        <v>B+</v>
      </c>
      <c r="H1264" s="150"/>
      <c r="I1264" s="127" t="str">
        <f t="shared" si="44"/>
        <v>B+</v>
      </c>
      <c r="J1264" s="126"/>
    </row>
    <row r="1265" spans="1:10" ht="12.75" customHeight="1">
      <c r="A1265" s="147" t="str">
        <f>IF('TRI-2C'!$AH$13="","",'TRI-2C'!$AH$13)</f>
        <v>Identificar instituciones y profesiones que brindan servicios a la comunidad y los roles que ellos cumplen.</v>
      </c>
      <c r="B1265" s="139"/>
      <c r="C1265" s="139"/>
      <c r="F1265" s="128"/>
      <c r="G1265" s="124" t="str">
        <f>IF(A1265="","",VLOOKUP(J1235,'TRI-2C'!$B$18:$FH$61,33,FALSE))</f>
        <v>B+</v>
      </c>
      <c r="I1265" s="125" t="str">
        <f t="shared" si="44"/>
        <v>B+</v>
      </c>
      <c r="J1265" s="128"/>
    </row>
    <row r="1266" spans="1:10" ht="12.75" customHeight="1">
      <c r="A1266" s="148" t="str">
        <f>IF('TRI-2C'!$AI$13="","",'TRI-2C'!$AI$13)</f>
        <v>Identificar las profesiones, oficios y ocupaciones que cumplen los miembros de su familia.</v>
      </c>
      <c r="B1266" s="149"/>
      <c r="C1266" s="149"/>
      <c r="D1266" s="150"/>
      <c r="E1266" s="150"/>
      <c r="F1266" s="126"/>
      <c r="G1266" s="122" t="str">
        <f>IF(A1266="","",VLOOKUP(J1235,'TRI-2C'!$B$18:$FH$61,34,FALSE))</f>
        <v>B+</v>
      </c>
      <c r="H1266" s="150"/>
      <c r="I1266" s="127" t="str">
        <f t="shared" si="44"/>
        <v>B+</v>
      </c>
      <c r="J1266" s="126"/>
    </row>
    <row r="1267" spans="1:10" ht="12.75" customHeight="1">
      <c r="A1267" s="147" t="str">
        <f>IF('TRI-2C'!$AJ$13="","",'TRI-2C'!$AJ$13)</f>
        <v>Incrementar su campo de interrelación con otras personas a más del grupo familiar y escolar interactuando con mayor facilidad.</v>
      </c>
      <c r="B1267" s="139"/>
      <c r="C1267" s="139"/>
      <c r="F1267" s="128"/>
      <c r="G1267" s="124" t="str">
        <f>IF(A1267="","",VLOOKUP(J1235,'TRI-2C'!$B$18:$FH$61,35,FALSE))</f>
        <v>B+</v>
      </c>
      <c r="I1267" s="125" t="str">
        <f t="shared" si="44"/>
        <v>B+</v>
      </c>
      <c r="J1267" s="128"/>
    </row>
    <row r="1268" spans="1:10" ht="12.75" customHeight="1">
      <c r="A1268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1268" s="158"/>
      <c r="C1268" s="158"/>
      <c r="D1268" s="158"/>
      <c r="E1268" s="158"/>
      <c r="F1268" s="159"/>
      <c r="G1268" s="122" t="str">
        <f>IF(A1268="","",VLOOKUP(J1235,'TRI-2C'!$B$18:$FH$61,36,FALSE))</f>
        <v>B+</v>
      </c>
      <c r="H1268" s="150"/>
      <c r="I1268" s="127" t="str">
        <f t="shared" si="44"/>
        <v>B+</v>
      </c>
      <c r="J1268" s="126"/>
    </row>
    <row r="1269" spans="1:10" ht="12.75" customHeight="1">
      <c r="A1269" s="11" t="str">
        <f>IF('TRI-2C'!$AL$13="","",'TRI-2C'!$AL$13)</f>
        <v>Participar juegos grupales siguiendo las reglas y asumiendo roles que le permitan mantener un ambiente armónico con sus pares. (D.EIB.10.11.)</v>
      </c>
      <c r="B1269" s="156"/>
      <c r="C1269" s="156"/>
      <c r="D1269" s="156"/>
      <c r="E1269" s="156"/>
      <c r="F1269" s="157"/>
      <c r="G1269" s="124" t="str">
        <f>IF(A1269="","",VLOOKUP(J1235,'TRI-2C'!$B$18:$FH$61,37,FALSE))</f>
        <v>B+</v>
      </c>
      <c r="I1269" s="125" t="str">
        <f t="shared" si="44"/>
        <v>B+</v>
      </c>
      <c r="J1269" s="128"/>
    </row>
    <row r="1270" spans="1:10" ht="12.75" customHeight="1">
      <c r="A1270" s="148" t="str">
        <f>IF('TRI-2C'!$AM$13="","",'TRI-2C'!$AM$13)</f>
        <v>Practicar la costumbre de ahorrar para ocasiones y casos especiales</v>
      </c>
      <c r="B1270" s="149"/>
      <c r="C1270" s="149"/>
      <c r="D1270" s="150"/>
      <c r="E1270" s="150"/>
      <c r="F1270" s="126"/>
      <c r="G1270" s="122" t="str">
        <f>IF(A1270="","",VLOOKUP(J1235,'TRI-2C'!$B$18:$FH$61,38,FALSE))</f>
        <v>B+</v>
      </c>
      <c r="H1270" s="150"/>
      <c r="I1270" s="127" t="str">
        <f t="shared" si="44"/>
        <v>B+</v>
      </c>
      <c r="J1270" s="126"/>
    </row>
    <row r="1271" spans="1:10" ht="12.75" customHeight="1">
      <c r="A1271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1271" s="139"/>
      <c r="C1271" s="139"/>
      <c r="F1271" s="128"/>
      <c r="G1271" s="124" t="str">
        <f>IF(A1271="","",VLOOKUP(J1235,'TRI-2C'!$B$18:$FH$61,39,FALSE))</f>
        <v>B+</v>
      </c>
      <c r="I1271" s="125" t="str">
        <f t="shared" si="44"/>
        <v>B+</v>
      </c>
      <c r="J1271" s="128"/>
    </row>
    <row r="1272" spans="1:10" ht="12.75" customHeight="1">
      <c r="A1272" s="165" t="str">
        <f>'BI-1T'!$A$9</f>
        <v>RELACIONES CON EL MEDIO NATURAL Y CULTURAL</v>
      </c>
      <c r="B1272" s="149"/>
      <c r="C1272" s="149"/>
      <c r="D1272" s="150"/>
      <c r="E1272" s="150"/>
      <c r="F1272" s="126"/>
      <c r="G1272" s="122" t="str">
        <f>IF(A1272="","",VLOOKUP(J1235,'TRI-2C'!$B$18:$FH$61,40,FALSE))</f>
        <v>B+</v>
      </c>
      <c r="H1272" s="150"/>
      <c r="I1272" s="127"/>
      <c r="J1272" s="126"/>
    </row>
    <row r="1273" spans="1:10" ht="12.75" customHeight="1">
      <c r="A1273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1273" s="139"/>
      <c r="C1273" s="139"/>
      <c r="F1273" s="128"/>
      <c r="G1273" s="124" t="str">
        <f>IF(A1273="","",VLOOKUP(J1235,'TRI-2C'!$B$18:$FH$61,41,FALSE))</f>
        <v>A+</v>
      </c>
      <c r="I1273" s="125" t="str">
        <f t="shared" ref="I1273:I1292" si="45">IF(G1273="","",G1273)</f>
        <v>A+</v>
      </c>
      <c r="J1273" s="128"/>
    </row>
    <row r="1274" spans="1:10" ht="12.75" customHeight="1">
      <c r="A1274" s="192" t="str">
        <f>IF('TRI-2C'!$AQ$13="","",'TRI-2C'!$AQ$13)</f>
        <v>Construir conexiones emocionales con su contexto natural (plantas, animales, agua, tierra, aire) y social.</v>
      </c>
      <c r="B1274" s="154"/>
      <c r="C1274" s="154"/>
      <c r="D1274" s="154"/>
      <c r="E1274" s="154"/>
      <c r="F1274" s="155"/>
      <c r="G1274" s="122" t="str">
        <f>IF(A1274="","",VLOOKUP(J1235,'TRI-2C'!$B$18:$FH$61,42,FALSE))</f>
        <v>A+</v>
      </c>
      <c r="H1274" s="150"/>
      <c r="I1274" s="127" t="str">
        <f t="shared" si="45"/>
        <v>A+</v>
      </c>
      <c r="J1274" s="126"/>
    </row>
    <row r="1275" spans="1:10" ht="12.75" customHeight="1">
      <c r="A1275" s="147" t="str">
        <f>IF('TRI-2C'!$AR$13="","",'TRI-2C'!$AR$13)</f>
        <v>dentificar en las actividades diarias oportunidades para aprovechar los recursos y reducir los residuos para proteger el entorno natural</v>
      </c>
      <c r="B1275" s="139"/>
      <c r="C1275" s="139"/>
      <c r="F1275" s="128"/>
      <c r="G1275" s="124" t="str">
        <f>IF(A1275="","",VLOOKUP(J1235,'TRI-2C'!$B$18:$FH$61,43,FALSE))</f>
        <v>A+</v>
      </c>
      <c r="I1275" s="125" t="str">
        <f t="shared" si="45"/>
        <v>A+</v>
      </c>
      <c r="J1275" s="128"/>
    </row>
    <row r="1276" spans="1:10" ht="12.75" customHeight="1">
      <c r="A1276" s="148" t="str">
        <f>IF('TRI-2C'!$AS$13="","",'TRI-2C'!$AS$13)</f>
        <v>Diferenciar entre alimentos nutritivos y no nutritivos identificando los beneficios de una alimentación sana y saludable.</v>
      </c>
      <c r="B1276" s="149"/>
      <c r="C1276" s="149"/>
      <c r="D1276" s="150"/>
      <c r="E1276" s="150"/>
      <c r="F1276" s="126"/>
      <c r="G1276" s="122" t="str">
        <f>IF(A1276="","",VLOOKUP(J1235,'TRI-2C'!$B$18:$FH$61,44,FALSE))</f>
        <v>A+</v>
      </c>
      <c r="H1276" s="150"/>
      <c r="I1276" s="127" t="str">
        <f t="shared" si="45"/>
        <v>A+</v>
      </c>
      <c r="J1276" s="126"/>
    </row>
    <row r="1277" spans="1:10" ht="12.75" customHeight="1">
      <c r="A1277" s="147" t="str">
        <f>IF('TRI-2C'!$AT$13="","",'TRI-2C'!$AT$13)</f>
        <v>Diferenciar entre lo que le pertenece, lo que pertenece a los demás y lo que pertenece al grupo o comunidad.</v>
      </c>
      <c r="B1277" s="139"/>
      <c r="C1277" s="139"/>
      <c r="F1277" s="128"/>
      <c r="G1277" s="124" t="str">
        <f>IF(A1277="","",VLOOKUP(J1235,'TRI-2C'!$B$18:$FH$61,45,FALSE))</f>
        <v>A+</v>
      </c>
      <c r="I1277" s="125" t="str">
        <f t="shared" si="45"/>
        <v>A+</v>
      </c>
      <c r="J1277" s="128"/>
    </row>
    <row r="1278" spans="1:10" ht="12.75" customHeight="1">
      <c r="A1278" s="148" t="str">
        <f>IF('TRI-2C'!$AU$13="","",'TRI-2C'!$AU$13)</f>
        <v>Diferenciar los seres vivos y elementos no vivos de su entorno explorando su mundo natural.</v>
      </c>
      <c r="B1278" s="158"/>
      <c r="C1278" s="158"/>
      <c r="D1278" s="158"/>
      <c r="E1278" s="158"/>
      <c r="F1278" s="159"/>
      <c r="G1278" s="122" t="str">
        <f>IF(A1278="","",VLOOKUP(J1235,'TRI-2C'!$B$18:$FH$61,46,FALSE))</f>
        <v>A+</v>
      </c>
      <c r="H1278" s="150"/>
      <c r="I1278" s="127" t="str">
        <f t="shared" si="45"/>
        <v>A+</v>
      </c>
      <c r="J1278" s="126"/>
    </row>
    <row r="1279" spans="1:10" ht="12.75" customHeight="1">
      <c r="A1279" s="11" t="str">
        <f>IF('TRI-2C'!$AV$13="","",'TRI-2C'!$AV$13)</f>
        <v>Establecer comparaciones entre los elementos del entorno a través de la discriminación sensorial.</v>
      </c>
      <c r="B1279" s="156"/>
      <c r="C1279" s="156"/>
      <c r="D1279" s="156"/>
      <c r="E1279" s="156"/>
      <c r="F1279" s="157"/>
      <c r="G1279" s="124" t="str">
        <f>IF(A1279="","",VLOOKUP(J1235,'TRI-2C'!$B$18:$FH$61,47,FALSE))</f>
        <v>A+</v>
      </c>
      <c r="I1279" s="125" t="str">
        <f t="shared" si="45"/>
        <v>A+</v>
      </c>
      <c r="J1279" s="128"/>
    </row>
    <row r="1280" spans="1:10" ht="12.75" customHeight="1">
      <c r="A1280" s="148" t="str">
        <f>IF('TRI-2C'!$AW$13="","",'TRI-2C'!$AW$13)</f>
        <v>Explorar e identificar los diferentes elementos y fenómenos del entorno natural mediante procesos que propicien la indagación.</v>
      </c>
      <c r="B1280" s="149"/>
      <c r="C1280" s="149"/>
      <c r="D1280" s="150"/>
      <c r="E1280" s="150"/>
      <c r="F1280" s="126"/>
      <c r="G1280" s="122" t="str">
        <f>IF(A1280="","",VLOOKUP(J1235,'TRI-2C'!$B$18:$FH$61,48,FALSE))</f>
        <v>A+</v>
      </c>
      <c r="H1280" s="150"/>
      <c r="I1280" s="127" t="str">
        <f t="shared" si="45"/>
        <v>A+</v>
      </c>
      <c r="J1280" s="126"/>
    </row>
    <row r="1281" spans="1:10" ht="12.75" customHeight="1">
      <c r="A1281" s="147" t="str">
        <f>IF('TRI-2C'!$AX$13="","",'TRI-2C'!$AX$13)</f>
        <v>Identificar características de las plantas por su utilidad, estableciendo diferencias entre ellas.</v>
      </c>
      <c r="B1281" s="139"/>
      <c r="C1281" s="139"/>
      <c r="F1281" s="128"/>
      <c r="G1281" s="124" t="str">
        <f>IF(A1281="","",VLOOKUP(J1235,'TRI-2C'!$B$18:$FH$61,49,FALSE))</f>
        <v>A+</v>
      </c>
      <c r="I1281" s="125" t="str">
        <f t="shared" si="45"/>
        <v>A+</v>
      </c>
      <c r="J1281" s="128"/>
    </row>
    <row r="1282" spans="1:10" ht="12.75" customHeight="1">
      <c r="A1282" s="148" t="str">
        <f>IF('TRI-2C'!$AY$13="","",'TRI-2C'!$AY$13)</f>
        <v>Identificar las características de los animales domésticos y silvestres estableciendo las diferencias entre ellos.</v>
      </c>
      <c r="B1282" s="149"/>
      <c r="C1282" s="149"/>
      <c r="D1282" s="150"/>
      <c r="E1282" s="150"/>
      <c r="F1282" s="126"/>
      <c r="G1282" s="122" t="str">
        <f>IF(A1282="","",VLOOKUP(J1235,'TRI-2C'!$B$18:$FH$61,50,FALSE))</f>
        <v>A+</v>
      </c>
      <c r="H1282" s="150"/>
      <c r="I1282" s="127" t="str">
        <f t="shared" si="45"/>
        <v>A+</v>
      </c>
      <c r="J1282" s="126"/>
    </row>
    <row r="1283" spans="1:10" ht="12.75" customHeight="1">
      <c r="A1283" s="147" t="str">
        <f>IF('TRI-2C'!$AZ$13="","",'TRI-2C'!$AZ$13)</f>
        <v>Identificar las características del mar y reconocerlo como una parte integral del territorio nacional</v>
      </c>
      <c r="B1283" s="139"/>
      <c r="C1283" s="139"/>
      <c r="F1283" s="128"/>
      <c r="G1283" s="124" t="str">
        <f>IF(A1283="","",VLOOKUP(J1235,'TRI-2C'!$B$18:$FH$61,51,FALSE))</f>
        <v>A+</v>
      </c>
      <c r="I1283" s="125" t="str">
        <f t="shared" si="45"/>
        <v>A+</v>
      </c>
      <c r="J1283" s="128"/>
    </row>
    <row r="1284" spans="1:10" ht="12.75" customHeight="1">
      <c r="A1284" s="192" t="str">
        <f>IF('TRI-2C'!$BA$13="","",'TRI-2C'!$BA$13)</f>
        <v>Identificar prácticas socioculturales de su localidad demostrando curiosidad ante sus tradiciones.</v>
      </c>
      <c r="B1284" s="154"/>
      <c r="C1284" s="154"/>
      <c r="D1284" s="154"/>
      <c r="E1284" s="154"/>
      <c r="F1284" s="155"/>
      <c r="G1284" s="122" t="str">
        <f>IF(A1284="","",VLOOKUP(J1235,'TRI-2C'!$B$18:$FH$61,52,FALSE))</f>
        <v>A+</v>
      </c>
      <c r="H1284" s="150"/>
      <c r="I1284" s="127" t="str">
        <f t="shared" si="45"/>
        <v>A+</v>
      </c>
      <c r="J1284" s="126"/>
    </row>
    <row r="1285" spans="1:10" ht="12.75" customHeight="1">
      <c r="A1285" s="147" t="str">
        <f>IF('TRI-2C'!$BB$13="","",'TRI-2C'!$BB$13)</f>
        <v>Observar el proceso del ciclo vital de las plantas mediante actividades de experimentación.</v>
      </c>
      <c r="B1285" s="139"/>
      <c r="C1285" s="139"/>
      <c r="F1285" s="128"/>
      <c r="G1285" s="124" t="str">
        <f>IF(A1285="","",VLOOKUP(J1235,'TRI-2C'!$B$18:$FH$61,53,FALSE))</f>
        <v>A+</v>
      </c>
      <c r="I1285" s="125" t="str">
        <f t="shared" si="45"/>
        <v>A+</v>
      </c>
      <c r="J1285" s="128"/>
    </row>
    <row r="1286" spans="1:10" ht="12.75" customHeight="1">
      <c r="A1286" s="148" t="str">
        <f>IF('TRI-2C'!$BC$13="","",'TRI-2C'!$BC$13)</f>
        <v>Participar en actividades lúdicas para identificar prácticas de movilidad que ayudan a cuidar el planeta</v>
      </c>
      <c r="B1286" s="149"/>
      <c r="C1286" s="149"/>
      <c r="D1286" s="150"/>
      <c r="E1286" s="150"/>
      <c r="F1286" s="126"/>
      <c r="G1286" s="122" t="str">
        <f>IF(A1286="","",VLOOKUP(J1235,'TRI-2C'!$B$18:$FH$61,54,FALSE))</f>
        <v>A+</v>
      </c>
      <c r="H1286" s="150"/>
      <c r="I1286" s="127" t="str">
        <f t="shared" si="45"/>
        <v>A+</v>
      </c>
      <c r="J1286" s="126"/>
    </row>
    <row r="1287" spans="1:10" ht="12.75" customHeight="1">
      <c r="A1287" s="147" t="str">
        <f>IF('TRI-2C'!$BD$13="","",'TRI-2C'!$BD$13)</f>
        <v>Participar en algunas prácticas tradicionales de su entorno disfrutando y respetando las diferentes manifestaciones culturales</v>
      </c>
      <c r="B1287" s="139"/>
      <c r="C1287" s="139"/>
      <c r="F1287" s="128"/>
      <c r="G1287" s="124" t="str">
        <f>IF(A1287="","",VLOOKUP(J1235,'TRI-2C'!$B$18:$FH$61,55,FALSE))</f>
        <v>A+</v>
      </c>
      <c r="I1287" s="125" t="str">
        <f t="shared" si="45"/>
        <v>A+</v>
      </c>
      <c r="J1287" s="128"/>
    </row>
    <row r="1288" spans="1:10" ht="12.75" customHeight="1">
      <c r="A1288" s="148" t="str">
        <f>IF('TRI-2C'!$BE$13="","",'TRI-2C'!$BE$13)</f>
        <v>Practicar hábitos de cuidado y conservación del medio ambiente que eviten la contaminación del aire, suelo y agua. (D.EIB.10.19.)</v>
      </c>
      <c r="B1288" s="158"/>
      <c r="C1288" s="158"/>
      <c r="D1288" s="158"/>
      <c r="E1288" s="158"/>
      <c r="F1288" s="159"/>
      <c r="G1288" s="122" t="str">
        <f>IF(A1288="","",VLOOKUP(J1235,'TRI-2C'!$B$18:$FH$61,56,FALSE))</f>
        <v>A+</v>
      </c>
      <c r="H1288" s="150"/>
      <c r="I1288" s="127" t="str">
        <f t="shared" si="45"/>
        <v>A+</v>
      </c>
      <c r="J1288" s="126"/>
    </row>
    <row r="1289" spans="1:10" ht="12.75" customHeight="1">
      <c r="A1289" s="11" t="str">
        <f>IF('TRI-2C'!$BF$13="","",'TRI-2C'!$BF$13)</f>
        <v>Realizar acciones de cuidado y protección de plantas y animales de su entorno erradicando actitudes de maltrato.</v>
      </c>
      <c r="B1289" s="156"/>
      <c r="C1289" s="156"/>
      <c r="D1289" s="156"/>
      <c r="E1289" s="156"/>
      <c r="F1289" s="157"/>
      <c r="G1289" s="124" t="str">
        <f>IF(A1289="","",VLOOKUP(J1235,'TRI-2C'!$B$18:$FH$61,57,FALSE))</f>
        <v>A+</v>
      </c>
      <c r="I1289" s="125" t="str">
        <f t="shared" si="45"/>
        <v>A+</v>
      </c>
      <c r="J1289" s="128"/>
    </row>
    <row r="1290" spans="1:10" ht="12.75" customHeight="1">
      <c r="A1290" s="148" t="str">
        <f>IF('TRI-2C'!$BG$13="","",'TRI-2C'!$BG$13)</f>
        <v>Reconocer cómo las personas utilizan el dinero en su entorno familiar para satisfacer sus necesidades y deseos</v>
      </c>
      <c r="B1290" s="149"/>
      <c r="C1290" s="149"/>
      <c r="D1290" s="150"/>
      <c r="E1290" s="150"/>
      <c r="F1290" s="126"/>
      <c r="G1290" s="122" t="str">
        <f>IF(A1290="","",VLOOKUP(J1235,'TRI-2C'!$B$18:$FH$61,58,FALSE))</f>
        <v>A+</v>
      </c>
      <c r="H1290" s="150"/>
      <c r="I1290" s="127" t="str">
        <f t="shared" si="45"/>
        <v>A+</v>
      </c>
      <c r="J1290" s="126"/>
    </row>
    <row r="1291" spans="1:10" ht="12.75" customHeight="1">
      <c r="A1291" s="147" t="str">
        <f>IF('TRI-2C'!$BH$13="","",'TRI-2C'!$BH$13)</f>
        <v>Reconocer las consecuencias de no cuidar sus pertenencias.</v>
      </c>
      <c r="B1291" s="139"/>
      <c r="C1291" s="139"/>
      <c r="F1291" s="128"/>
      <c r="G1291" s="124" t="str">
        <f>IF(A1291="","",VLOOKUP(J1235,'TRI-2C'!$B$18:$FH$61,59,FALSE))</f>
        <v>A+</v>
      </c>
      <c r="I1291" s="125" t="str">
        <f t="shared" si="45"/>
        <v>A+</v>
      </c>
      <c r="J1291" s="128"/>
    </row>
    <row r="1292" spans="1:10" ht="12.75" customHeight="1">
      <c r="A1292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1292" s="149"/>
      <c r="C1292" s="149"/>
      <c r="D1292" s="150"/>
      <c r="E1292" s="150"/>
      <c r="F1292" s="126"/>
      <c r="G1292" s="122" t="str">
        <f>IF(A1292="","",VLOOKUP(J1235,'TRI-2C'!$B$18:$FH$61,60,FALSE))</f>
        <v>A+</v>
      </c>
      <c r="H1292" s="150"/>
      <c r="I1292" s="127" t="str">
        <f t="shared" si="45"/>
        <v>A+</v>
      </c>
      <c r="J1292" s="126"/>
    </row>
    <row r="1293" spans="1:10" ht="12.75" customHeight="1">
      <c r="A1293" s="164" t="str">
        <f>'BI-1T'!$A$10</f>
        <v>RELACIONES LOGICAS MATEMATICAS</v>
      </c>
      <c r="B1293" s="139"/>
      <c r="C1293" s="139"/>
      <c r="F1293" s="128"/>
      <c r="G1293" s="124" t="str">
        <f>IF(A1293="","",VLOOKUP(J1235,'TRI-2C'!$B$18:$FH$61,61,FALSE))</f>
        <v>A+</v>
      </c>
      <c r="I1293" s="125"/>
      <c r="J1293" s="128"/>
    </row>
    <row r="1294" spans="1:10" ht="12.75" customHeight="1">
      <c r="A1294" s="192" t="str">
        <f>IF('TRI-2C'!$BK$13="","",'TRI-2C'!$BK$13)</f>
        <v>Asociar las formas de los objetos del entorno con figuras geométricas bidimensionales</v>
      </c>
      <c r="B1294" s="154"/>
      <c r="C1294" s="154"/>
      <c r="D1294" s="154"/>
      <c r="E1294" s="154"/>
      <c r="F1294" s="155"/>
      <c r="G1294" s="122" t="str">
        <f>IF(A1294="","",VLOOKUP(J1235,'TRI-2C'!$B$18:$FH$61,62,FALSE))</f>
        <v>A+</v>
      </c>
      <c r="H1294" s="150"/>
      <c r="I1294" s="127" t="str">
        <f t="shared" ref="I1294:I1315" si="46">IF(G1294="","",G1294)</f>
        <v>A+</v>
      </c>
      <c r="J1294" s="126"/>
    </row>
    <row r="1295" spans="1:10" ht="12.75" customHeight="1">
      <c r="A1295" s="147" t="str">
        <f>IF('TRI-2C'!$BL$13="","",'TRI-2C'!$BL$13)</f>
        <v>Clasificar objetos con dos atributos (tamaño, color o forma).</v>
      </c>
      <c r="B1295" s="139"/>
      <c r="C1295" s="139"/>
      <c r="F1295" s="128"/>
      <c r="G1295" s="124" t="str">
        <f>IF(A1295="","",VLOOKUP(J1235,'TRI-2C'!$B$18:$FH$61,63,FALSE))</f>
        <v>A+</v>
      </c>
      <c r="I1295" s="125" t="str">
        <f t="shared" si="46"/>
        <v>A+</v>
      </c>
      <c r="J1295" s="128"/>
    </row>
    <row r="1296" spans="1:10" ht="12.75" customHeight="1">
      <c r="A1296" s="148" t="str">
        <f>IF('TRI-2C'!$BM$13="","",'TRI-2C'!$BM$13)</f>
        <v>Comparar y armar colecciones de más, igual y menos objetos.</v>
      </c>
      <c r="B1296" s="149"/>
      <c r="C1296" s="149"/>
      <c r="D1296" s="150"/>
      <c r="E1296" s="150"/>
      <c r="F1296" s="126"/>
      <c r="G1296" s="122" t="str">
        <f>IF(A1296="","",VLOOKUP(J1235,'TRI-2C'!$B$18:$FH$61,64,FALSE))</f>
        <v>A+</v>
      </c>
      <c r="H1296" s="150"/>
      <c r="I1296" s="127" t="str">
        <f t="shared" si="46"/>
        <v>A+</v>
      </c>
      <c r="J1296" s="126"/>
    </row>
    <row r="1297" spans="1:10" ht="12.75" customHeight="1">
      <c r="A1297" s="147" t="str">
        <f>IF('TRI-2C'!$BN$13="","",'TRI-2C'!$BN$13)</f>
        <v>Comparar y ordenar secuencialmente un conjunto pequeño de objetos de acuerdo con su tamaño.</v>
      </c>
      <c r="B1297" s="139"/>
      <c r="C1297" s="139"/>
      <c r="F1297" s="128"/>
      <c r="G1297" s="124" t="str">
        <f>IF(A1297="","",VLOOKUP(J1235,'TRI-2C'!$B$18:$FH$61,65,FALSE))</f>
        <v>A+</v>
      </c>
      <c r="I1297" s="125" t="str">
        <f t="shared" si="46"/>
        <v>A+</v>
      </c>
      <c r="J1297" s="128"/>
    </row>
    <row r="1298" spans="1:10" ht="12.75" customHeight="1">
      <c r="A1298" s="148" t="str">
        <f>IF('TRI-2C'!$BO$13="","",'TRI-2C'!$BO$13)</f>
        <v>Comprender la relación de número-cantidad hasta el 10.</v>
      </c>
      <c r="B1298" s="158"/>
      <c r="C1298" s="158"/>
      <c r="D1298" s="158"/>
      <c r="E1298" s="158"/>
      <c r="F1298" s="159"/>
      <c r="G1298" s="122" t="str">
        <f>IF(A1298="","",VLOOKUP(J1235,'TRI-2C'!$B$18:$FH$61,66,FALSE))</f>
        <v>A+</v>
      </c>
      <c r="H1298" s="150"/>
      <c r="I1298" s="127" t="str">
        <f t="shared" si="46"/>
        <v>A+</v>
      </c>
      <c r="J1298" s="126"/>
    </row>
    <row r="1299" spans="1:10" ht="12.75" customHeight="1">
      <c r="A1299" s="11" t="str">
        <f>IF('TRI-2C'!$BP$13="","",'TRI-2C'!$BP$13)</f>
        <v>Comprender la relación del numeral (representación simbólica del número) con la cantidad hasta el 5.</v>
      </c>
      <c r="B1299" s="156"/>
      <c r="C1299" s="156"/>
      <c r="D1299" s="156"/>
      <c r="E1299" s="156"/>
      <c r="F1299" s="157"/>
      <c r="G1299" s="124" t="str">
        <f>IF(A1299="","",VLOOKUP(J1235,'TRI-2C'!$B$18:$FH$61,67,FALSE))</f>
        <v>A+</v>
      </c>
      <c r="I1299" s="125" t="str">
        <f t="shared" si="46"/>
        <v>A+</v>
      </c>
      <c r="J1299" s="128"/>
    </row>
    <row r="1300" spans="1:10" ht="12.75" customHeight="1">
      <c r="A1300" s="148" t="str">
        <f>IF('TRI-2C'!$BQ$13="","",'TRI-2C'!$BQ$13)</f>
        <v>Contar oralmente del 1 al 15 con secuencia numérica.</v>
      </c>
      <c r="B1300" s="149"/>
      <c r="C1300" s="149"/>
      <c r="D1300" s="150"/>
      <c r="E1300" s="150"/>
      <c r="F1300" s="126"/>
      <c r="G1300" s="122" t="str">
        <f>IF(A1300="","",VLOOKUP(J1235,'TRI-2C'!$B$18:$FH$61,68,FALSE))</f>
        <v>A+</v>
      </c>
      <c r="H1300" s="150"/>
      <c r="I1300" s="127" t="str">
        <f t="shared" si="46"/>
        <v>A+</v>
      </c>
      <c r="J1300" s="126"/>
    </row>
    <row r="1301" spans="1:10" ht="12.75" customHeight="1">
      <c r="A1301" s="147" t="str">
        <f>IF('TRI-2C'!$BR$13="","",'TRI-2C'!$BR$13)</f>
        <v>Continuar y reproducir patrones simples con objetos concretos y representaciones gráficas.</v>
      </c>
      <c r="B1301" s="139"/>
      <c r="C1301" s="139"/>
      <c r="F1301" s="128"/>
      <c r="G1301" s="124" t="str">
        <f>IF(A1301="","",VLOOKUP(J1235,'TRI-2C'!$B$18:$FH$61,69,FALSE))</f>
        <v>A+</v>
      </c>
      <c r="I1301" s="125" t="str">
        <f t="shared" si="46"/>
        <v>A+</v>
      </c>
      <c r="J1301" s="128"/>
    </row>
    <row r="1302" spans="1:10" ht="12.75" customHeight="1">
      <c r="A1302" s="148" t="str">
        <f>IF('TRI-2C'!$BS$13="","",'TRI-2C'!$BS$13)</f>
        <v>Establecer la relación de correspondencia entre los elementos de colecciones de objetos.</v>
      </c>
      <c r="B1302" s="149"/>
      <c r="C1302" s="149"/>
      <c r="D1302" s="150"/>
      <c r="E1302" s="150"/>
      <c r="F1302" s="126"/>
      <c r="G1302" s="122" t="str">
        <f>IF(A1302="","",VLOOKUP(J1235,'TRI-2C'!$B$18:$FH$61,70,FALSE))</f>
        <v>A+</v>
      </c>
      <c r="H1302" s="150"/>
      <c r="I1302" s="127" t="str">
        <f t="shared" si="46"/>
        <v>A+</v>
      </c>
      <c r="J1302" s="126"/>
    </row>
    <row r="1303" spans="1:10" ht="12.75" customHeight="1">
      <c r="A1303" s="147" t="str">
        <f>IF('TRI-2C'!$BT$13="","",'TRI-2C'!$BT$13)</f>
        <v>Identificar características de mañana, tarde y noche</v>
      </c>
      <c r="B1303" s="139"/>
      <c r="C1303" s="139"/>
      <c r="F1303" s="128"/>
      <c r="G1303" s="124" t="str">
        <f>IF(A1303="","",VLOOKUP(J1235,'TRI-2C'!$B$18:$FH$61,71,FALSE))</f>
        <v>A+</v>
      </c>
      <c r="I1303" s="125" t="str">
        <f t="shared" si="46"/>
        <v>A+</v>
      </c>
      <c r="J1303" s="128"/>
    </row>
    <row r="1304" spans="1:10" ht="12.75" customHeight="1">
      <c r="A1304" s="192" t="str">
        <f>IF('TRI-2C'!$BU$13="","",'TRI-2C'!$BU$13)</f>
        <v>Identificar en los objetos las nociones de medida: largo/ corto, grueso/delgado.</v>
      </c>
      <c r="B1304" s="154"/>
      <c r="C1304" s="154"/>
      <c r="D1304" s="154"/>
      <c r="E1304" s="154"/>
      <c r="F1304" s="155"/>
      <c r="G1304" s="122" t="str">
        <f>IF(A1304="","",VLOOKUP(J1235,'TRI-2C'!$B$18:$FH$61,72,FALSE))</f>
        <v>A+</v>
      </c>
      <c r="H1304" s="150"/>
      <c r="I1304" s="127" t="str">
        <f t="shared" si="46"/>
        <v>A+</v>
      </c>
      <c r="J1304" s="126"/>
    </row>
    <row r="1305" spans="1:10" ht="12.75" customHeight="1">
      <c r="A1305" s="147" t="str">
        <f>IF('TRI-2C'!$BV$13="","",'TRI-2C'!$BV$13)</f>
        <v>Identificar figuras geométricas básicas: círculo, cuadrado y triángulo en objetos del entorno y en representaciones gráficas.</v>
      </c>
      <c r="B1305" s="139"/>
      <c r="C1305" s="139"/>
      <c r="F1305" s="128"/>
      <c r="G1305" s="124" t="str">
        <f>IF(A1305="","",VLOOKUP(J1235,'TRI-2C'!$B$18:$FH$61,73,FALSE))</f>
        <v>A+</v>
      </c>
      <c r="I1305" s="125" t="str">
        <f t="shared" si="46"/>
        <v>A+</v>
      </c>
      <c r="J1305" s="128"/>
    </row>
    <row r="1306" spans="1:10" ht="12.75" customHeight="1">
      <c r="A1306" s="148" t="str">
        <f>IF('TRI-2C'!$BW$13="","",'TRI-2C'!$BW$13)</f>
        <v>Identificar la diferencia entre lo que se desea y lo que se necesita</v>
      </c>
      <c r="B1306" s="149"/>
      <c r="C1306" s="149"/>
      <c r="D1306" s="150"/>
      <c r="E1306" s="150"/>
      <c r="F1306" s="126"/>
      <c r="G1306" s="122" t="str">
        <f>IF(A1306="","",VLOOKUP(J1235,'TRI-2C'!$B$18:$FH$61,74,FALSE))</f>
        <v>A+</v>
      </c>
      <c r="H1306" s="150"/>
      <c r="I1306" s="127" t="str">
        <f t="shared" si="46"/>
        <v>A+</v>
      </c>
      <c r="J1306" s="126"/>
    </row>
    <row r="1307" spans="1:10" ht="12.75" customHeight="1">
      <c r="A1307" s="147" t="str">
        <f>IF('TRI-2C'!$BX$13="","",'TRI-2C'!$BX$13)</f>
        <v>Identificar las nociones de tiempo en acciones que siceden antes, ahora y después</v>
      </c>
      <c r="B1307" s="139"/>
      <c r="C1307" s="139"/>
      <c r="F1307" s="128"/>
      <c r="G1307" s="124" t="str">
        <f>IF(A1307="","",VLOOKUP(J1235,'TRI-2C'!$B$18:$FH$61,75,FALSE))</f>
        <v>A+</v>
      </c>
      <c r="I1307" s="125" t="str">
        <f t="shared" si="46"/>
        <v>A+</v>
      </c>
      <c r="J1307" s="128"/>
    </row>
    <row r="1308" spans="1:10" ht="12.75" customHeight="1">
      <c r="A1308" s="148" t="str">
        <f>IF('TRI-2C'!$BY$13="","",'TRI-2C'!$BY$13)</f>
        <v>Identificar los números de emergencia a través de actividades lúdicas, y reconocer cuándo pedir ayuda en situaciones sencillas.</v>
      </c>
      <c r="B1308" s="158"/>
      <c r="C1308" s="158"/>
      <c r="D1308" s="158"/>
      <c r="E1308" s="158"/>
      <c r="F1308" s="159"/>
      <c r="G1308" s="122" t="str">
        <f>IF(A1308="","",VLOOKUP(J1235,'TRI-2C'!$B$18:$FH$61,76,FALSE))</f>
        <v>A+</v>
      </c>
      <c r="H1308" s="150"/>
      <c r="I1308" s="127" t="str">
        <f t="shared" si="46"/>
        <v>A+</v>
      </c>
      <c r="J1308" s="126"/>
    </row>
    <row r="1309" spans="1:10" ht="12.75" customHeight="1">
      <c r="A1309" s="11" t="str">
        <f>IF('TRI-2C'!$BZ$13="","",'TRI-2C'!$BZ$13)</f>
        <v>Identificar semejanzas y diferencias en objetos del entorno con criterios de forma, color y tamaño</v>
      </c>
      <c r="B1309" s="156"/>
      <c r="C1309" s="156"/>
      <c r="D1309" s="156"/>
      <c r="E1309" s="156"/>
      <c r="F1309" s="157"/>
      <c r="G1309" s="124" t="str">
        <f>IF(A1309="","",VLOOKUP(J1235,'TRI-2C'!$B$18:$FH$61,77,FALSE))</f>
        <v>A+</v>
      </c>
      <c r="I1309" s="125" t="str">
        <f t="shared" si="46"/>
        <v>A+</v>
      </c>
      <c r="J1309" s="128"/>
    </row>
    <row r="1310" spans="1:10" ht="12.75" customHeight="1">
      <c r="A1310" s="148" t="str">
        <f>IF('TRI-2C'!$CA$13="","",'TRI-2C'!$CA$13)</f>
        <v>Ordenar en secuencias lógica sucesos de hasta cinco eventos en representaciones gráficas de sus actividades de la rutina diaria y en escenas de cuentos</v>
      </c>
      <c r="B1310" s="149"/>
      <c r="C1310" s="149"/>
      <c r="D1310" s="150"/>
      <c r="E1310" s="150"/>
      <c r="F1310" s="126"/>
      <c r="G1310" s="122" t="str">
        <f>IF(A1310="","",VLOOKUP(J1235,'TRI-2C'!$B$18:$FH$61,78,FALSE))</f>
        <v>A+</v>
      </c>
      <c r="H1310" s="150"/>
      <c r="I1310" s="127" t="str">
        <f t="shared" si="46"/>
        <v>A+</v>
      </c>
      <c r="J1310" s="126"/>
    </row>
    <row r="1311" spans="1:10" ht="12.75" customHeight="1">
      <c r="A1311" s="147" t="str">
        <f>IF('TRI-2C'!$CB$13="","",'TRI-2C'!$CB$13)</f>
        <v>Reconocer billetes y monedas en situaciones de la vida real</v>
      </c>
      <c r="B1311" s="139"/>
      <c r="C1311" s="139"/>
      <c r="F1311" s="128"/>
      <c r="G1311" s="124" t="str">
        <f>IF(A1311="","",VLOOKUP(J1235,'TRI-2C'!$B$18:$FH$61,79,FALSE))</f>
        <v>A+</v>
      </c>
      <c r="I1311" s="125" t="str">
        <f t="shared" si="46"/>
        <v>A+</v>
      </c>
      <c r="J1311" s="128"/>
    </row>
    <row r="1312" spans="1:10" ht="12.75" customHeight="1">
      <c r="A1312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1312" s="149"/>
      <c r="C1312" s="149"/>
      <c r="D1312" s="150"/>
      <c r="E1312" s="150"/>
      <c r="F1312" s="126"/>
      <c r="G1312" s="122" t="str">
        <f>IF(A1312="","",VLOOKUP(J1235,'TRI-2C'!$B$18:$FH$61,80,FALSE))</f>
        <v>B+</v>
      </c>
      <c r="H1312" s="150"/>
      <c r="I1312" s="127" t="str">
        <f t="shared" si="46"/>
        <v>B+</v>
      </c>
      <c r="J1312" s="126"/>
    </row>
    <row r="1313" spans="1:10" ht="12.75" customHeight="1">
      <c r="A1313" s="147" t="str">
        <f>IF('TRI-2C'!$CD$13="","",'TRI-2C'!$CD$13)</f>
        <v>Reconocer los colores secundarios en objetos e imágenes del entorno.</v>
      </c>
      <c r="B1313" s="139"/>
      <c r="C1313" s="139"/>
      <c r="F1313" s="128"/>
      <c r="G1313" s="124" t="str">
        <f>IF(A1313="","",VLOOKUP(J1235,'TRI-2C'!$B$18:$FH$61,81,FALSE))</f>
        <v>A+</v>
      </c>
      <c r="I1313" s="125" t="str">
        <f t="shared" si="46"/>
        <v>A+</v>
      </c>
      <c r="J1313" s="128"/>
    </row>
    <row r="1314" spans="1:10" ht="12.75" customHeight="1">
      <c r="A1314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1314" s="154"/>
      <c r="C1314" s="154"/>
      <c r="D1314" s="154"/>
      <c r="E1314" s="154"/>
      <c r="F1314" s="155"/>
      <c r="G1314" s="122" t="str">
        <f>IF(A1314="","",VLOOKUP(J1235,'TRI-2C'!$B$18:$FH$61,82,FALSE))</f>
        <v>A+</v>
      </c>
      <c r="H1314" s="150"/>
      <c r="I1314" s="127" t="str">
        <f t="shared" si="46"/>
        <v>A+</v>
      </c>
      <c r="J1314" s="126"/>
    </row>
    <row r="1315" spans="1:10" ht="12.75" customHeight="1">
      <c r="A1315" s="147" t="str">
        <f>IF('TRI-2C'!$CF$13="","",'TRI-2C'!$CF$13)</f>
        <v>Relacionar las distintas formas de adquirir dinero con el trabajo y el esfuerzo.</v>
      </c>
      <c r="B1315" s="139"/>
      <c r="C1315" s="139"/>
      <c r="F1315" s="128"/>
      <c r="G1315" s="124" t="str">
        <f>IF(A1315="","",VLOOKUP(J1235,'TRI-2C'!$B$18:$FH$61,83,FALSE))</f>
        <v>A+</v>
      </c>
      <c r="I1315" s="125" t="str">
        <f t="shared" si="46"/>
        <v>A+</v>
      </c>
      <c r="J1315" s="128"/>
    </row>
    <row r="1316" spans="1:10" ht="12.75" customHeight="1">
      <c r="A1316" s="165" t="str">
        <f>'BI-1T'!$A$11</f>
        <v>COMPRENSIÓN Y EXPRESION DEL LENGUAJE</v>
      </c>
      <c r="B1316" s="149"/>
      <c r="C1316" s="149"/>
      <c r="D1316" s="150"/>
      <c r="E1316" s="150"/>
      <c r="F1316" s="126"/>
      <c r="G1316" s="122" t="str">
        <f>IF(A1316="","",VLOOKUP(J1235,'TRI-2C'!$B$18:$FH$61,84,FALSE))</f>
        <v>A+</v>
      </c>
      <c r="H1316" s="150"/>
      <c r="I1316" s="127"/>
      <c r="J1316" s="126"/>
    </row>
    <row r="1317" spans="1:10" ht="12.75" customHeight="1">
      <c r="A1317" s="147" t="str">
        <f>IF('TRI-2C'!$CH$13="","",'TRI-2C'!$CH$13)</f>
        <v>Asociar la imagen de la portada con el título de los cuentos conocidos.</v>
      </c>
      <c r="B1317" s="139"/>
      <c r="C1317" s="139"/>
      <c r="F1317" s="128"/>
      <c r="G1317" s="124" t="str">
        <f>IF(A1317="","",VLOOKUP(J1235,'TRI-2C'!$B$18:$FH$61,85,FALSE))</f>
        <v>A+</v>
      </c>
      <c r="I1317" s="125" t="str">
        <f t="shared" ref="I1317:I1337" si="47">IF(G1317="","",G1317)</f>
        <v>A+</v>
      </c>
      <c r="J1317" s="128"/>
    </row>
    <row r="1318" spans="1:10" ht="12.75" customHeight="1">
      <c r="A1318" s="148" t="str">
        <f>IF('TRI-2C'!$CI$13="","",'TRI-2C'!$CI$13)</f>
        <v>Colaborar en la creación de textos colectivos con la ayuda del docente.</v>
      </c>
      <c r="B1318" s="158"/>
      <c r="C1318" s="158"/>
      <c r="D1318" s="158"/>
      <c r="E1318" s="158"/>
      <c r="F1318" s="159"/>
      <c r="G1318" s="122" t="str">
        <f>IF(A1318="","",VLOOKUP(J1235,'TRI-2C'!$B$18:$FH$61,86,FALSE))</f>
        <v>A+</v>
      </c>
      <c r="H1318" s="150"/>
      <c r="I1318" s="127" t="str">
        <f t="shared" si="47"/>
        <v>A+</v>
      </c>
      <c r="J1318" s="126"/>
    </row>
    <row r="1319" spans="1:10" ht="12.75" customHeight="1">
      <c r="A1319" s="11" t="str">
        <f>IF('TRI-2C'!$CJ$13="","",'TRI-2C'!$CJ$13)</f>
        <v>Comprender el derecho propio y de las otras personas a decir que no como una respuesta válida y respetable.</v>
      </c>
      <c r="B1319" s="156"/>
      <c r="C1319" s="156"/>
      <c r="D1319" s="156"/>
      <c r="E1319" s="156"/>
      <c r="F1319" s="157"/>
      <c r="G1319" s="124" t="str">
        <f>IF(A1319="","",VLOOKUP(J1235,'TRI-2C'!$B$18:$FH$61,87,FALSE))</f>
        <v>A+</v>
      </c>
      <c r="I1319" s="125" t="str">
        <f t="shared" si="47"/>
        <v>A+</v>
      </c>
      <c r="J1319" s="128"/>
    </row>
    <row r="1320" spans="1:10" ht="12.75" customHeight="1">
      <c r="A1320" s="148" t="str">
        <f>IF('TRI-2C'!$CK$13="","",'TRI-2C'!$CK$13)</f>
        <v>Comunicarse a través de dibujos de objetos con detalles que lo vuelven identificables, como representación simbólica de sus ideas.</v>
      </c>
      <c r="B1320" s="149"/>
      <c r="C1320" s="149"/>
      <c r="D1320" s="150"/>
      <c r="E1320" s="150"/>
      <c r="F1320" s="126"/>
      <c r="G1320" s="122" t="str">
        <f>IF(A1320="","",VLOOKUP(J1235,'TRI-2C'!$B$18:$FH$61,88,FALSE))</f>
        <v>A+</v>
      </c>
      <c r="H1320" s="150"/>
      <c r="I1320" s="127" t="str">
        <f t="shared" si="47"/>
        <v>A+</v>
      </c>
      <c r="J1320" s="126"/>
    </row>
    <row r="1321" spans="1:10" ht="12.75" customHeight="1">
      <c r="A1321" s="147" t="str">
        <f>IF('TRI-2C'!$CL$13="","",'TRI-2C'!$CL$13)</f>
        <v>Comunicarse incorporando palabras nuevas a su vocabulario en función de los ambientes y experiencias en las que interactúa.</v>
      </c>
      <c r="B1321" s="139"/>
      <c r="C1321" s="139"/>
      <c r="F1321" s="128"/>
      <c r="G1321" s="124" t="str">
        <f>IF(A1321="","",VLOOKUP(J1235,'TRI-2C'!$B$18:$FH$61,89,FALSE))</f>
        <v>A+</v>
      </c>
      <c r="I1321" s="125" t="str">
        <f t="shared" si="47"/>
        <v>A+</v>
      </c>
      <c r="J1321" s="128"/>
    </row>
    <row r="1322" spans="1:10" ht="12.75" customHeight="1">
      <c r="A1322" s="148" t="str">
        <f>IF('TRI-2C'!$CM$13="","",'TRI-2C'!$CM$13)</f>
        <v>Contar un cuento en base a sus imágenes a partir de la portada y siguiendo la secuencia de las páginas.</v>
      </c>
      <c r="B1322" s="149"/>
      <c r="C1322" s="149"/>
      <c r="D1322" s="150"/>
      <c r="E1322" s="150"/>
      <c r="F1322" s="126"/>
      <c r="G1322" s="122" t="str">
        <f>IF(A1322="","",VLOOKUP(J1235,'TRI-2C'!$B$18:$FH$61,90,FALSE))</f>
        <v>A+</v>
      </c>
      <c r="H1322" s="150"/>
      <c r="I1322" s="127" t="str">
        <f t="shared" si="47"/>
        <v>A+</v>
      </c>
      <c r="J1322" s="126"/>
    </row>
    <row r="1323" spans="1:10" ht="12.75" customHeight="1">
      <c r="A1323" s="147" t="str">
        <f>IF('TRI-2C'!$CN$13="","",'TRI-2C'!$CN$13)</f>
        <v>Describir oralmente imágenes gráficas (pictogramas) y digitales, estructurando oraciones más elaboradas que describan a los objetos que observa.</v>
      </c>
      <c r="B1323" s="139"/>
      <c r="C1323" s="139"/>
      <c r="F1323" s="128"/>
      <c r="G1323" s="124" t="str">
        <f>IF(A1323="","",VLOOKUP(J1235,'TRI-2C'!$B$18:$FH$61,91,FALSE))</f>
        <v>A+</v>
      </c>
      <c r="I1323" s="125" t="str">
        <f t="shared" si="47"/>
        <v>A+</v>
      </c>
      <c r="J1323" s="128"/>
    </row>
    <row r="1324" spans="1:10" ht="12.75" customHeight="1">
      <c r="A1324" s="192" t="str">
        <f>IF('TRI-2C'!$CO$13="","",'TRI-2C'!$CO$13)</f>
        <v>Describir oralmente imágenes relacionadas con los derechos de las personas en situación de movilidad</v>
      </c>
      <c r="B1324" s="154"/>
      <c r="C1324" s="154"/>
      <c r="D1324" s="154"/>
      <c r="E1324" s="154"/>
      <c r="F1324" s="155"/>
      <c r="G1324" s="122" t="str">
        <f>IF(A1324="","",VLOOKUP(J1235,'TRI-2C'!$B$18:$FH$61,92,FALSE))</f>
        <v>A+</v>
      </c>
      <c r="H1324" s="150"/>
      <c r="I1324" s="127" t="str">
        <f t="shared" si="47"/>
        <v>A+</v>
      </c>
      <c r="J1324" s="126"/>
    </row>
    <row r="1325" spans="1:10" ht="12.75" customHeight="1">
      <c r="A1325" s="147" t="str">
        <f>IF('TRI-2C'!$CP$13="","",'TRI-2C'!$CP$13)</f>
        <v>Expresarse oralmente pronunciando correctamente la mayoría de las palabras puede presentarse dificultades en la pronunciación de s, y la r.</v>
      </c>
      <c r="B1325" s="139"/>
      <c r="C1325" s="139"/>
      <c r="F1325" s="128"/>
      <c r="G1325" s="124" t="str">
        <f>IF(A1325="","",VLOOKUP(J1235,'TRI-2C'!$B$18:$FH$61,93,FALSE))</f>
        <v>A+</v>
      </c>
      <c r="I1325" s="125" t="str">
        <f t="shared" si="47"/>
        <v>A+</v>
      </c>
      <c r="J1325" s="128"/>
    </row>
    <row r="1326" spans="1:10" ht="12.75" customHeight="1">
      <c r="A1326" s="148" t="str">
        <f>IF('TRI-2C'!$CQ$13="","",'TRI-2C'!$CQ$13)</f>
        <v>Expresarse utilizando oraciones cortas y completas manteniendo el orden de las palabras.</v>
      </c>
      <c r="B1326" s="149"/>
      <c r="C1326" s="149"/>
      <c r="D1326" s="150"/>
      <c r="E1326" s="150"/>
      <c r="F1326" s="126"/>
      <c r="G1326" s="122" t="str">
        <f>IF(A1326="","",VLOOKUP(J1235,'TRI-2C'!$B$18:$FH$61,94,FALSE))</f>
        <v>A+</v>
      </c>
      <c r="H1326" s="150"/>
      <c r="I1326" s="127" t="str">
        <f t="shared" si="47"/>
        <v>A+</v>
      </c>
      <c r="J1326" s="126"/>
    </row>
    <row r="1327" spans="1:10" ht="12.75" customHeight="1">
      <c r="A1327" s="147" t="str">
        <f>IF('TRI-2C'!$CR$13="","",'TRI-2C'!$CR$13)</f>
        <v>Identificar “auditivamente” el fonema (sonido) inicial de las palabras más utilizadas.</v>
      </c>
      <c r="B1327" s="139"/>
      <c r="C1327" s="139"/>
      <c r="F1327" s="128"/>
      <c r="G1327" s="124" t="str">
        <f>IF(A1327="","",VLOOKUP(J1235,'TRI-2C'!$B$18:$FH$61,95,FALSE))</f>
        <v>A+</v>
      </c>
      <c r="I1327" s="125" t="str">
        <f t="shared" si="47"/>
        <v>A+</v>
      </c>
      <c r="J1327" s="128"/>
    </row>
    <row r="1328" spans="1:10" ht="12.75" customHeight="1">
      <c r="A1328" s="148" t="str">
        <f>IF('TRI-2C'!$CS$13="","",'TRI-2C'!$CS$13)</f>
        <v>Identificar una persona adulta de confianza para solicitar apoyo al enfrentar desafíos emocionales en situaciones cotidianas del entorno escolar</v>
      </c>
      <c r="B1328" s="158"/>
      <c r="C1328" s="158"/>
      <c r="D1328" s="158"/>
      <c r="E1328" s="158"/>
      <c r="F1328" s="159"/>
      <c r="G1328" s="122" t="str">
        <f>IF(A1328="","",VLOOKUP(J1235,'TRI-2C'!$B$18:$FH$61,96,FALSE))</f>
        <v>A+</v>
      </c>
      <c r="H1328" s="150"/>
      <c r="I1328" s="127" t="str">
        <f t="shared" si="47"/>
        <v>A+</v>
      </c>
      <c r="J1328" s="126"/>
    </row>
    <row r="1329" spans="1:10" ht="12.75" customHeight="1">
      <c r="A1329" s="11" t="str">
        <f>IF('TRI-2C'!$CT$13="","",'TRI-2C'!$CT$13)</f>
        <v>Participar en conversaciones más complejas y largas manteniéndose dentro del tema.</v>
      </c>
      <c r="B1329" s="156"/>
      <c r="C1329" s="156"/>
      <c r="D1329" s="156"/>
      <c r="E1329" s="156"/>
      <c r="F1329" s="157"/>
      <c r="G1329" s="124" t="str">
        <f>IF(A1329="","",VLOOKUP(J1235,'TRI-2C'!$B$18:$FH$61,97,FALSE))</f>
        <v>A+</v>
      </c>
      <c r="I1329" s="125" t="str">
        <f t="shared" si="47"/>
        <v>A+</v>
      </c>
      <c r="J1329" s="128"/>
    </row>
    <row r="1330" spans="1:10" ht="12.75" customHeight="1">
      <c r="A1330" s="148" t="str">
        <f>IF('TRI-2C'!$CU$13="","",'TRI-2C'!$CU$13)</f>
        <v>Producir palabras que riman espontáneamente tomado en cuenta los sonidos finales de las mismas.</v>
      </c>
      <c r="B1330" s="149"/>
      <c r="C1330" s="149"/>
      <c r="D1330" s="150"/>
      <c r="E1330" s="150"/>
      <c r="F1330" s="126"/>
      <c r="G1330" s="122" t="str">
        <f>IF(A1330="","",VLOOKUP(J1235,'TRI-2C'!$B$18:$FH$61,98,FALSE))</f>
        <v>A+</v>
      </c>
      <c r="H1330" s="150"/>
      <c r="I1330" s="127" t="str">
        <f t="shared" si="47"/>
        <v>A+</v>
      </c>
      <c r="J1330" s="126"/>
    </row>
    <row r="1331" spans="1:10" ht="12.75" customHeight="1">
      <c r="A1331" s="147" t="str">
        <f>IF('TRI-2C'!$CV$13="","",'TRI-2C'!$CV$13)</f>
        <v>Realizar modificaciones del contenido de un cuento relatado por el adulto, cambiando partes del él como: acciones y final.</v>
      </c>
      <c r="B1331" s="139"/>
      <c r="C1331" s="139"/>
      <c r="F1331" s="128"/>
      <c r="G1331" s="124" t="str">
        <f>IF(A1331="","",VLOOKUP(J1235,'TRI-2C'!$B$18:$FH$61,99,FALSE))</f>
        <v>A+</v>
      </c>
      <c r="I1331" s="125" t="str">
        <f t="shared" si="47"/>
        <v>A+</v>
      </c>
      <c r="J1331" s="128"/>
    </row>
    <row r="1332" spans="1:10" ht="12.75" customHeight="1">
      <c r="A1332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332" s="149"/>
      <c r="C1332" s="149"/>
      <c r="D1332" s="150"/>
      <c r="E1332" s="150"/>
      <c r="F1332" s="126"/>
      <c r="G1332" s="122" t="str">
        <f>IF(A1332="","",VLOOKUP(J1235,'TRI-2C'!$B$18:$FH$61,100,FALSE))</f>
        <v>A+</v>
      </c>
      <c r="H1332" s="150"/>
      <c r="I1332" s="127" t="str">
        <f t="shared" si="47"/>
        <v>A+</v>
      </c>
      <c r="J1332" s="126"/>
    </row>
    <row r="1333" spans="1:10" ht="12.75" customHeight="1">
      <c r="A1333" s="147" t="str">
        <f>IF('TRI-2C'!$CX$13="","",'TRI-2C'!$CX$13)</f>
        <v>Reconocer etiquetas y rótulos de su entorno inmediato y los “lee”.</v>
      </c>
      <c r="B1333" s="139"/>
      <c r="C1333" s="139"/>
      <c r="F1333" s="128"/>
      <c r="G1333" s="124" t="str">
        <f>IF(A1333="","",VLOOKUP(J1235,'TRI-2C'!$B$18:$FH$61,101,FALSE))</f>
        <v>A+</v>
      </c>
      <c r="I1333" s="125" t="str">
        <f t="shared" si="47"/>
        <v>A+</v>
      </c>
      <c r="J1333" s="128"/>
    </row>
    <row r="1334" spans="1:10" ht="12.75" customHeight="1">
      <c r="A1334" s="192" t="str">
        <f>IF('TRI-2C'!$CY$13="","",'TRI-2C'!$CY$13)</f>
        <v>Relatar cuentos, narrados por el adulto, manteniendo la secuencia, sin la ayuda del paratexto.</v>
      </c>
      <c r="B1334" s="154"/>
      <c r="C1334" s="154"/>
      <c r="D1334" s="154"/>
      <c r="E1334" s="154"/>
      <c r="F1334" s="155"/>
      <c r="G1334" s="122" t="str">
        <f>IF(A1334="","",VLOOKUP(J1235,'TRI-2C'!$B$18:$FH$61,102,FALSE))</f>
        <v>A+</v>
      </c>
      <c r="H1334" s="150"/>
      <c r="I1334" s="127" t="str">
        <f t="shared" si="47"/>
        <v>A+</v>
      </c>
      <c r="J1334" s="126"/>
    </row>
    <row r="1335" spans="1:10" ht="12.75" customHeight="1">
      <c r="A1335" s="147" t="str">
        <f>IF('TRI-2C'!$CZ$13="","",'TRI-2C'!$CZ$13)</f>
        <v>Reproducir trabalenguas sencillos, adivinanzas, canciones y poemas cortos, mejorando su pronunciación y potenciando su capacidad imaginativa.</v>
      </c>
      <c r="B1335" s="139"/>
      <c r="C1335" s="139"/>
      <c r="F1335" s="128"/>
      <c r="G1335" s="124" t="str">
        <f>IF(A1335="","",VLOOKUP(J1235,'TRI-2C'!$B$18:$FH$61,103,FALSE))</f>
        <v>A+</v>
      </c>
      <c r="I1335" s="125" t="str">
        <f t="shared" si="47"/>
        <v>A+</v>
      </c>
      <c r="J1335" s="128"/>
    </row>
    <row r="1336" spans="1:10" ht="12.75" customHeight="1">
      <c r="A1336" s="148" t="str">
        <f>IF('TRI-2C'!$DA$13="","",'TRI-2C'!$DA$13)</f>
        <v>Responder preguntas sobre un texto narrado por el adulto, relacionadas a los personajes y acciones principales.</v>
      </c>
      <c r="B1336" s="149"/>
      <c r="C1336" s="149"/>
      <c r="D1336" s="150"/>
      <c r="E1336" s="150"/>
      <c r="F1336" s="126"/>
      <c r="G1336" s="122" t="str">
        <f>IF(A1336="","",VLOOKUP(J1235,'TRI-2C'!$B$18:$FH$61,104,FALSE))</f>
        <v>A+</v>
      </c>
      <c r="H1336" s="150"/>
      <c r="I1336" s="127" t="str">
        <f t="shared" si="47"/>
        <v>A+</v>
      </c>
      <c r="J1336" s="126"/>
    </row>
    <row r="1337" spans="1:10" ht="12.75" customHeight="1">
      <c r="A1337" s="147" t="str">
        <f>IF('TRI-2C'!$DB$13="","",'TRI-2C'!$DB$13)</f>
        <v>Seguir instrucciones sencillas que involucren la ejecución de tres o más actividades</v>
      </c>
      <c r="B1337" s="139"/>
      <c r="C1337" s="139"/>
      <c r="F1337" s="128"/>
      <c r="G1337" s="124" t="str">
        <f>IF(A1337="","",VLOOKUP(J1235,'TRI-2C'!$B$18:$FH$61,105,FALSE))</f>
        <v>A+</v>
      </c>
      <c r="I1337" s="125" t="str">
        <f t="shared" si="47"/>
        <v>A+</v>
      </c>
      <c r="J1337" s="128"/>
    </row>
    <row r="1338" spans="1:10" ht="12.75" customHeight="1">
      <c r="A1338" s="165" t="str">
        <f>'BI-1T'!$A$12</f>
        <v>EXPRESIÓN ARTISTICA</v>
      </c>
      <c r="B1338" s="158"/>
      <c r="C1338" s="158"/>
      <c r="D1338" s="158"/>
      <c r="E1338" s="158"/>
      <c r="F1338" s="159"/>
      <c r="G1338" s="122" t="str">
        <f>IF(A1338="","",VLOOKUP(J1235,'TRI-2C'!$B$18:$FH$61,106,FALSE))</f>
        <v>A+</v>
      </c>
      <c r="H1338" s="150"/>
      <c r="I1338" s="127"/>
      <c r="J1338" s="126"/>
    </row>
    <row r="1339" spans="1:10" ht="12.75" customHeight="1">
      <c r="A1339" s="11" t="str">
        <f>IF('TRI-2C'!$DD$13="","",'TRI-2C'!$DD$13)</f>
        <v>Cantar canciones siguiendo el ritmo y coordinando con las expresiones de su cuerpo.</v>
      </c>
      <c r="B1339" s="156"/>
      <c r="C1339" s="156"/>
      <c r="D1339" s="156"/>
      <c r="E1339" s="156"/>
      <c r="F1339" s="157"/>
      <c r="G1339" s="124" t="str">
        <f>IF(A1339="","",VLOOKUP(J1235,'TRI-2C'!$B$18:$FH$61,107,FALSE))</f>
        <v>A+</v>
      </c>
      <c r="I1339" s="125" t="str">
        <f t="shared" ref="I1339:I1349" si="48">IF(G1339="","",G1339)</f>
        <v>A+</v>
      </c>
      <c r="J1339" s="128"/>
    </row>
    <row r="1340" spans="1:10" ht="12.75" customHeight="1">
      <c r="A1340" s="148" t="str">
        <f>IF('TRI-2C'!$DE$13="","",'TRI-2C'!$DE$13)</f>
        <v>Comunicar de manera escrita sus ideas intentando imitar letras o formas parecidas a letras.</v>
      </c>
      <c r="B1340" s="149"/>
      <c r="C1340" s="149"/>
      <c r="D1340" s="150"/>
      <c r="E1340" s="150"/>
      <c r="F1340" s="126"/>
      <c r="G1340" s="122" t="str">
        <f>IF(A1340="","",VLOOKUP(J1235,'TRI-2C'!$B$18:$FH$61,108,FALSE))</f>
        <v>A+</v>
      </c>
      <c r="H1340" s="150"/>
      <c r="I1340" s="127" t="str">
        <f t="shared" si="48"/>
        <v>A+</v>
      </c>
      <c r="J1340" s="126"/>
    </row>
    <row r="1341" spans="1:10" ht="12.75" customHeight="1">
      <c r="A1341" s="147" t="str">
        <f>IF('TRI-2C'!$DF$13="","",'TRI-2C'!$DF$13)</f>
        <v>Ejecutar patrones de más de dos ritmos con partes del cuerpo y elementos o instrumentos sonoros.</v>
      </c>
      <c r="B1341" s="139"/>
      <c r="C1341" s="139"/>
      <c r="F1341" s="128"/>
      <c r="G1341" s="124" t="str">
        <f>IF(A1341="","",VLOOKUP(J1235,'TRI-2C'!$B$18:$FH$61,109,FALSE))</f>
        <v>A+</v>
      </c>
      <c r="I1341" s="125" t="str">
        <f t="shared" si="48"/>
        <v>A+</v>
      </c>
      <c r="J1341" s="128"/>
    </row>
    <row r="1342" spans="1:10" ht="12.75" customHeight="1">
      <c r="A1342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1342" s="149"/>
      <c r="C1342" s="149"/>
      <c r="D1342" s="150"/>
      <c r="E1342" s="150"/>
      <c r="F1342" s="126"/>
      <c r="G1342" s="122" t="str">
        <f>IF(A1342="","",VLOOKUP(J1235,'TRI-2C'!$B$18:$FH$61,110,FALSE))</f>
        <v>A+</v>
      </c>
      <c r="H1342" s="150"/>
      <c r="I1342" s="127" t="str">
        <f t="shared" si="48"/>
        <v>A+</v>
      </c>
      <c r="J1342" s="126"/>
    </row>
    <row r="1343" spans="1:10" ht="12.75" customHeight="1">
      <c r="A1343" s="147" t="str">
        <f>IF('TRI-2C'!$DH$13="","",'TRI-2C'!$DH$13)</f>
        <v>Expresar su opinión al observar una obra artística relacionada a la plástica o a la escultura.</v>
      </c>
      <c r="B1343" s="139"/>
      <c r="C1343" s="139"/>
      <c r="F1343" s="128"/>
      <c r="G1343" s="124" t="str">
        <f>IF(A1343="","",VLOOKUP(J1235,'TRI-2C'!$B$18:$FH$61,111,FALSE))</f>
        <v>A+</v>
      </c>
      <c r="I1343" s="125" t="str">
        <f t="shared" si="48"/>
        <v>A+</v>
      </c>
      <c r="J1343" s="128"/>
    </row>
    <row r="1344" spans="1:10" ht="12.75" customHeight="1">
      <c r="A1344" s="192" t="str">
        <f>IF('TRI-2C'!$DI$13="","",'TRI-2C'!$DI$13)</f>
        <v>Expresar sus vivencias y experiencias a través del dibujo libre.</v>
      </c>
      <c r="B1344" s="154"/>
      <c r="C1344" s="154"/>
      <c r="D1344" s="154"/>
      <c r="E1344" s="154"/>
      <c r="F1344" s="155"/>
      <c r="G1344" s="122" t="str">
        <f>IF(A1344="","",VLOOKUP(J1235,'TRI-2C'!$B$18:$FH$61,112,FALSE))</f>
        <v>A+</v>
      </c>
      <c r="H1344" s="150"/>
      <c r="I1344" s="127" t="str">
        <f t="shared" si="48"/>
        <v>A+</v>
      </c>
      <c r="J1344" s="126"/>
    </row>
    <row r="1345" spans="1:10" ht="12.75" customHeight="1">
      <c r="A1345" s="147" t="str">
        <f>IF('TRI-2C'!$DJ$13="","",'TRI-2C'!$DJ$13)</f>
        <v>Mantener el ritmo y las secuencias de pasos sencillos durante la ejecución de coreografías.</v>
      </c>
      <c r="B1345" s="139"/>
      <c r="C1345" s="139"/>
      <c r="F1345" s="128"/>
      <c r="G1345" s="124" t="str">
        <f>IF(A1345="","",VLOOKUP(J1235,'TRI-2C'!$B$18:$FH$61,113,FALSE))</f>
        <v>A+</v>
      </c>
      <c r="I1345" s="125" t="str">
        <f t="shared" si="48"/>
        <v>A+</v>
      </c>
      <c r="J1345" s="128"/>
    </row>
    <row r="1346" spans="1:10" ht="12.75" customHeight="1">
      <c r="A1346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346" s="149"/>
      <c r="C1346" s="149"/>
      <c r="D1346" s="150"/>
      <c r="E1346" s="150"/>
      <c r="F1346" s="126"/>
      <c r="G1346" s="122" t="str">
        <f>IF(A1346="","",VLOOKUP(J1235,'TRI-2C'!$B$18:$FH$61,114,FALSE))</f>
        <v>A+</v>
      </c>
      <c r="H1346" s="150"/>
      <c r="I1346" s="127" t="str">
        <f t="shared" si="48"/>
        <v>A+</v>
      </c>
      <c r="J1346" s="126"/>
    </row>
    <row r="1347" spans="1:10" ht="12.75" customHeight="1">
      <c r="A1347" s="147" t="str">
        <f>IF('TRI-2C'!$DL$13="","",'TRI-2C'!$DL$13)</f>
        <v>Participar en dramatizaciones, asumiendo roles de diferentes personas del entorno y de personajes de cuentos e historietas.</v>
      </c>
      <c r="B1347" s="139"/>
      <c r="C1347" s="139"/>
      <c r="F1347" s="128"/>
      <c r="G1347" s="124" t="str">
        <f>IF(A1347="","",VLOOKUP(J1235,'TRI-2C'!$B$18:$FH$61,115,FALSE))</f>
        <v>A+</v>
      </c>
      <c r="I1347" s="125" t="str">
        <f t="shared" si="48"/>
        <v>A+</v>
      </c>
      <c r="J1347" s="128"/>
    </row>
    <row r="1348" spans="1:10" ht="12.75" customHeight="1">
      <c r="A1348" s="148" t="str">
        <f>IF('TRI-2C'!$DM$13="","",'TRI-2C'!$DM$13)</f>
        <v>Participar en rondas populares, bailes y juegos tradicionales, asumiendo los roles y respetando las reglas.</v>
      </c>
      <c r="B1348" s="158"/>
      <c r="C1348" s="158"/>
      <c r="D1348" s="158"/>
      <c r="E1348" s="158"/>
      <c r="F1348" s="159"/>
      <c r="G1348" s="122" t="str">
        <f>IF(A1348="","",VLOOKUP(J1235,'TRI-2C'!$B$18:$FH$61,116,FALSE))</f>
        <v>A+</v>
      </c>
      <c r="H1348" s="150"/>
      <c r="I1348" s="127" t="str">
        <f t="shared" si="48"/>
        <v>A+</v>
      </c>
      <c r="J1348" s="126"/>
    </row>
    <row r="1349" spans="1:10" ht="12.75" customHeight="1">
      <c r="A1349" s="11" t="str">
        <f>IF('TRI-2C'!$DN$13="","",'TRI-2C'!$DN$13)</f>
        <v>Realizar actividades creativas utilizando las técnicas grafo plásticas con variedad de materiales.</v>
      </c>
      <c r="B1349" s="156"/>
      <c r="C1349" s="156"/>
      <c r="D1349" s="156"/>
      <c r="E1349" s="156"/>
      <c r="F1349" s="157"/>
      <c r="G1349" s="124" t="str">
        <f>IF(A1349="","",VLOOKUP(J1235,'TRI-2C'!$B$18:$FH$61,117,FALSE))</f>
        <v>A+</v>
      </c>
      <c r="I1349" s="125" t="str">
        <f t="shared" si="48"/>
        <v>A+</v>
      </c>
      <c r="J1349" s="128"/>
    </row>
    <row r="1350" spans="1:10" ht="12.75" customHeight="1">
      <c r="A1350" s="165" t="str">
        <f>'BI-1T'!$A$13</f>
        <v>EXPRESION CORPORAL Y MOTRICIDAD</v>
      </c>
      <c r="B1350" s="149"/>
      <c r="C1350" s="149"/>
      <c r="D1350" s="150"/>
      <c r="E1350" s="150"/>
      <c r="F1350" s="126"/>
      <c r="G1350" s="122" t="str">
        <f>IF(A1350="","",VLOOKUP(J1235,'TRI-2C'!$B$18:$FH$61,118,FALSE))</f>
        <v>A+</v>
      </c>
      <c r="H1350" s="150"/>
      <c r="I1350" s="127"/>
      <c r="J1350" s="126"/>
    </row>
    <row r="1351" spans="1:10" ht="12.75" customHeight="1">
      <c r="A1351" s="147" t="str">
        <f>IF('TRI-2C'!$DP$13="","",'TRI-2C'!$DP$13)</f>
        <v>Caminar y correr con soltura y seguridad manteniendo el equilibrio a diferentes distancias, orientaciones y ritmos en espacios parciales.</v>
      </c>
      <c r="B1351" s="139"/>
      <c r="C1351" s="139"/>
      <c r="F1351" s="128"/>
      <c r="G1351" s="124" t="str">
        <f>IF(A1351="","",VLOOKUP(J1235,'TRI-2C'!$B$18:$FH$61,119,FALSE))</f>
        <v>A+</v>
      </c>
      <c r="I1351" s="125" t="str">
        <f t="shared" ref="I1351:I1378" si="49">IF(G1351="","",G1351)</f>
        <v>A+</v>
      </c>
      <c r="J1351" s="128"/>
    </row>
    <row r="1352" spans="1:10" ht="12.75" customHeight="1">
      <c r="A1352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1352" s="149"/>
      <c r="C1352" s="149"/>
      <c r="D1352" s="150"/>
      <c r="E1352" s="150"/>
      <c r="F1352" s="126"/>
      <c r="G1352" s="122" t="str">
        <f>IF(A1352="","",VLOOKUP(J1235,'TRI-2C'!$B$18:$FH$61,120,FALSE))</f>
        <v>A+</v>
      </c>
      <c r="H1352" s="150"/>
      <c r="I1352" s="127" t="str">
        <f t="shared" si="49"/>
        <v>A+</v>
      </c>
      <c r="J1352" s="126"/>
    </row>
    <row r="1353" spans="1:10" ht="12.75" customHeight="1">
      <c r="A1353" s="147" t="str">
        <f>IF('TRI-2C'!$DR$13="","",'TRI-2C'!$DR$13)</f>
        <v>Discriminar sonidos onomatopéyicos y diferencia los sonidos naturales de los artificiales</v>
      </c>
      <c r="B1353" s="139"/>
      <c r="C1353" s="139"/>
      <c r="F1353" s="128"/>
      <c r="G1353" s="124" t="str">
        <f>IF(A1353="","",VLOOKUP(J1235,'TRI-2C'!$B$18:$FH$61,121,FALSE))</f>
        <v>A+</v>
      </c>
      <c r="I1353" s="125" t="str">
        <f t="shared" si="49"/>
        <v>A+</v>
      </c>
      <c r="J1353" s="128"/>
    </row>
    <row r="1354" spans="1:10" ht="12.75" customHeight="1">
      <c r="A1354" s="192" t="str">
        <f>IF('TRI-2C'!$DS$13="","",'TRI-2C'!$DS$13)</f>
        <v>Ejecutar actividades coordinadamente y con un control adecuado de fuerza y tonicidad muscular como: lanzar, atrapar y patear objetos y pelotas.</v>
      </c>
      <c r="B1354" s="154"/>
      <c r="C1354" s="154"/>
      <c r="D1354" s="154"/>
      <c r="E1354" s="154"/>
      <c r="F1354" s="155"/>
      <c r="G1354" s="122" t="str">
        <f>IF(A1354="","",VLOOKUP(J1235,'TRI-2C'!$B$18:$FH$61,122,FALSE))</f>
        <v>A+</v>
      </c>
      <c r="H1354" s="150"/>
      <c r="I1354" s="127" t="str">
        <f t="shared" si="49"/>
        <v>A+</v>
      </c>
      <c r="J1354" s="126"/>
    </row>
    <row r="1355" spans="1:10" ht="12.75" customHeight="1">
      <c r="A1355" s="147" t="str">
        <f>IF('TRI-2C'!$DT$13="","",'TRI-2C'!$DT$13)</f>
        <v>Emplear su lado dominante en la realización de la mayoría de las actividades que utilice la mano, ojo y pie.</v>
      </c>
      <c r="B1355" s="139"/>
      <c r="C1355" s="139"/>
      <c r="F1355" s="128"/>
      <c r="G1355" s="124" t="str">
        <f>IF(A1355="","",VLOOKUP(J1235,'TRI-2C'!$B$18:$FH$61,123,FALSE))</f>
        <v>A+</v>
      </c>
      <c r="I1355" s="125" t="str">
        <f t="shared" si="49"/>
        <v>A+</v>
      </c>
      <c r="J1355" s="128"/>
    </row>
    <row r="1356" spans="1:10" ht="12.75" customHeight="1">
      <c r="A1356" s="148" t="str">
        <f>IF('TRI-2C'!$DU$13="","",'TRI-2C'!$DU$13)</f>
        <v>Galopar y salticar coordinadamente con obstáculos ejecutando circuitos.</v>
      </c>
      <c r="B1356" s="149"/>
      <c r="C1356" s="149"/>
      <c r="D1356" s="150"/>
      <c r="E1356" s="150"/>
      <c r="F1356" s="126"/>
      <c r="G1356" s="122" t="str">
        <f>IF(A1356="","",VLOOKUP(J1235,'TRI-2C'!$B$18:$FH$61,124,FALSE))</f>
        <v>A+</v>
      </c>
      <c r="H1356" s="150"/>
      <c r="I1356" s="127" t="str">
        <f t="shared" si="49"/>
        <v>A+</v>
      </c>
      <c r="J1356" s="126"/>
    </row>
    <row r="1357" spans="1:10" ht="12.75" customHeight="1">
      <c r="A1357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1357" s="139"/>
      <c r="C1357" s="139"/>
      <c r="F1357" s="128"/>
      <c r="G1357" s="124" t="str">
        <f>IF(A1357="","",VLOOKUP(J1235,'TRI-2C'!$B$18:$FH$61,125,FALSE))</f>
        <v>A+</v>
      </c>
      <c r="I1357" s="125" t="str">
        <f t="shared" si="49"/>
        <v>A+</v>
      </c>
      <c r="J1357" s="128"/>
    </row>
    <row r="1358" spans="1:10" ht="12.75" customHeight="1">
      <c r="A1358" s="148" t="str">
        <f>IF('TRI-2C'!$DW$13="","",'TRI-2C'!$DW$13)</f>
        <v>Mantener el equilibro al caminar sobre líneas rectas, curvas y quebradas con altura (aprox. 20 cm) logrando un adecuado control postural.</v>
      </c>
      <c r="B1358" s="158"/>
      <c r="C1358" s="158"/>
      <c r="D1358" s="158"/>
      <c r="E1358" s="158"/>
      <c r="F1358" s="159"/>
      <c r="G1358" s="122" t="str">
        <f>IF(A1358="","",VLOOKUP(J1235,'TRI-2C'!$B$18:$FH$61,126,FALSE))</f>
        <v>A+</v>
      </c>
      <c r="H1358" s="150"/>
      <c r="I1358" s="127" t="str">
        <f t="shared" si="49"/>
        <v>A+</v>
      </c>
      <c r="J1358" s="126"/>
    </row>
    <row r="1359" spans="1:10" ht="12.75" customHeight="1">
      <c r="A1359" s="11" t="str">
        <f>IF('TRI-2C'!$DX$13="","",'TRI-2C'!$DX$13)</f>
        <v>Mantener un adecuado control postural en diferentes posiciones del cuerpo y en desplazamientos.</v>
      </c>
      <c r="B1359" s="156"/>
      <c r="C1359" s="156"/>
      <c r="D1359" s="156"/>
      <c r="E1359" s="156"/>
      <c r="F1359" s="157"/>
      <c r="G1359" s="124" t="str">
        <f>IF(A1359="","",VLOOKUP(J1235,'TRI-2C'!$B$18:$FH$61,127,FALSE))</f>
        <v>A+</v>
      </c>
      <c r="I1359" s="125" t="str">
        <f t="shared" si="49"/>
        <v>A+</v>
      </c>
      <c r="J1359" s="128"/>
    </row>
    <row r="1360" spans="1:10" ht="12.75" customHeight="1">
      <c r="A1360" s="148" t="str">
        <f>IF('TRI-2C'!$DY$13="","",'TRI-2C'!$DY$13)</f>
        <v>Orientarse en el espacio realizando desplazamientos en función de consignas dadas con las nociones: entre, adelante-atrás, junto a, cerca-lejos</v>
      </c>
      <c r="B1360" s="149"/>
      <c r="C1360" s="149"/>
      <c r="D1360" s="150"/>
      <c r="E1360" s="150"/>
      <c r="F1360" s="126"/>
      <c r="G1360" s="122" t="str">
        <f>IF(A1360="","",VLOOKUP(J1235,'TRI-2C'!$B$18:$FH$61,128,FALSE))</f>
        <v>A+</v>
      </c>
      <c r="H1360" s="150"/>
      <c r="I1360" s="127" t="str">
        <f t="shared" si="49"/>
        <v>A+</v>
      </c>
      <c r="J1360" s="126"/>
    </row>
    <row r="1361" spans="1:10" ht="12.75" customHeight="1">
      <c r="A1361" s="147" t="str">
        <f>IF('TRI-2C'!$DZ$13="","",'TRI-2C'!$DZ$13)</f>
        <v>Realiza varios movimientos y desplazamientos combinados a diferentes velocidades (rápido, lento), duración (largos y corto).</v>
      </c>
      <c r="B1361" s="139"/>
      <c r="C1361" s="139"/>
      <c r="F1361" s="128"/>
      <c r="G1361" s="124" t="str">
        <f>IF(A1361="","",VLOOKUP(J1235,'TRI-2C'!$B$18:$FH$61,129,FALSE))</f>
        <v>A+</v>
      </c>
      <c r="I1361" s="125" t="str">
        <f t="shared" si="49"/>
        <v>A+</v>
      </c>
      <c r="J1361" s="128"/>
    </row>
    <row r="1362" spans="1:10" ht="12.75" customHeight="1">
      <c r="A1362" s="148" t="str">
        <f>IF('TRI-2C'!$EA$13="","",'TRI-2C'!$EA$13)</f>
        <v>Realizar actividades de coordinación visomotriz con niveles de dificultad creciente en el tamaño y tipo de materiales.</v>
      </c>
      <c r="B1362" s="149"/>
      <c r="C1362" s="149"/>
      <c r="D1362" s="150"/>
      <c r="E1362" s="150"/>
      <c r="F1362" s="126"/>
      <c r="G1362" s="122" t="str">
        <f>IF(A1362="","",VLOOKUP(J1235,'TRI-2C'!$B$18:$FH$61,130,FALSE))</f>
        <v>A+</v>
      </c>
      <c r="H1362" s="150"/>
      <c r="I1362" s="127" t="str">
        <f t="shared" si="49"/>
        <v>A+</v>
      </c>
      <c r="J1362" s="126"/>
    </row>
    <row r="1363" spans="1:10" ht="12.75" customHeight="1">
      <c r="A1363" s="147" t="str">
        <f>IF('TRI-2C'!$EB$13="","",'TRI-2C'!$EB$13)</f>
        <v>Realizar desplazamientos y movimientos combinados utilizando el espacio total y parcial a diferentes distancias (largas-cortas)</v>
      </c>
      <c r="B1363" s="139"/>
      <c r="C1363" s="139"/>
      <c r="F1363" s="128"/>
      <c r="G1363" s="124" t="str">
        <f>IF(A1363="","",VLOOKUP(J1235,'TRI-2C'!$B$18:$FH$61,131,FALSE))</f>
        <v>A+</v>
      </c>
      <c r="I1363" s="125" t="str">
        <f t="shared" si="49"/>
        <v>A+</v>
      </c>
      <c r="J1363" s="128"/>
    </row>
    <row r="1364" spans="1:10" ht="12.75" customHeight="1">
      <c r="A1364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1364" s="154"/>
      <c r="C1364" s="154"/>
      <c r="D1364" s="154"/>
      <c r="E1364" s="154"/>
      <c r="F1364" s="155"/>
      <c r="G1364" s="122" t="str">
        <f>IF(A1364="","",VLOOKUP(J1235,'TRI-2C'!$B$18:$FH$61,132,FALSE))</f>
        <v>A+</v>
      </c>
      <c r="H1364" s="150"/>
      <c r="I1364" s="127" t="str">
        <f t="shared" si="49"/>
        <v>A+</v>
      </c>
      <c r="J1364" s="126"/>
    </row>
    <row r="1365" spans="1:10" ht="12.75" customHeight="1">
      <c r="A1365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1365" s="139"/>
      <c r="C1365" s="139"/>
      <c r="F1365" s="128"/>
      <c r="G1365" s="124" t="str">
        <f>IF(A1365="","",VLOOKUP(J1235,'TRI-2C'!$B$18:$FH$61,133,FALSE))</f>
        <v>A+</v>
      </c>
      <c r="I1365" s="125" t="str">
        <f t="shared" si="49"/>
        <v>A+</v>
      </c>
      <c r="J1365" s="128"/>
    </row>
    <row r="1366" spans="1:10" ht="12.75" customHeight="1">
      <c r="A1366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1366" s="149"/>
      <c r="C1366" s="149"/>
      <c r="D1366" s="150"/>
      <c r="E1366" s="150"/>
      <c r="F1366" s="126"/>
      <c r="G1366" s="122" t="str">
        <f>IF(A1366="","",VLOOKUP(J1235,'TRI-2C'!$B$18:$FH$61,134,FALSE))</f>
        <v>A+</v>
      </c>
      <c r="H1366" s="150"/>
      <c r="I1366" s="127" t="str">
        <f t="shared" si="49"/>
        <v>A+</v>
      </c>
      <c r="J1366" s="126"/>
    </row>
    <row r="1367" spans="1:10" ht="12.75" customHeight="1">
      <c r="A1367" s="147" t="str">
        <f>IF('TRI-2C'!$EF$13="","",'TRI-2C'!$EF$13)</f>
        <v>Realizar movimientos diferenciados con los lados laterales del cuerpo (un lado y otro lado).</v>
      </c>
      <c r="B1367" s="139"/>
      <c r="C1367" s="139"/>
      <c r="F1367" s="128"/>
      <c r="G1367" s="124" t="str">
        <f>IF(A1367="","",VLOOKUP(J1235,'TRI-2C'!$B$18:$FH$61,135,FALSE))</f>
        <v>A+</v>
      </c>
      <c r="I1367" s="125" t="str">
        <f t="shared" si="49"/>
        <v>A+</v>
      </c>
      <c r="J1367" s="128"/>
    </row>
    <row r="1368" spans="1:10" ht="12.75" customHeight="1">
      <c r="A1368" s="148" t="str">
        <f>IF('TRI-2C'!$EG$13="","",'TRI-2C'!$EG$13)</f>
        <v>Realizar movimientos para la coordinación de ojo y pie como: patear pelotas hacia un punto fijo determinado.</v>
      </c>
      <c r="B1368" s="158"/>
      <c r="C1368" s="158"/>
      <c r="D1368" s="158"/>
      <c r="E1368" s="158"/>
      <c r="F1368" s="159"/>
      <c r="G1368" s="122" t="str">
        <f>IF(A1368="","",VLOOKUP(J1235,'TRI-2C'!$B$18:$FH$61,136,FALSE))</f>
        <v>A+</v>
      </c>
      <c r="H1368" s="150"/>
      <c r="I1368" s="127" t="str">
        <f t="shared" si="49"/>
        <v>A+</v>
      </c>
      <c r="J1368" s="126"/>
    </row>
    <row r="1369" spans="1:10" ht="12.75" customHeight="1">
      <c r="A1369" s="11" t="str">
        <f>IF('TRI-2C'!$EH$13="","",'TRI-2C'!$EH$13)</f>
        <v>Realizar representaciones gráficas utilizando el dibujo con detalles que le dan intencionalidad y sentido para identificarlos</v>
      </c>
      <c r="B1369" s="156"/>
      <c r="C1369" s="156"/>
      <c r="D1369" s="156"/>
      <c r="E1369" s="156"/>
      <c r="F1369" s="157"/>
      <c r="G1369" s="124" t="str">
        <f>IF(A1369="","",VLOOKUP(J1235,'TRI-2C'!$B$18:$FH$61,137,FALSE))</f>
        <v>A+</v>
      </c>
      <c r="I1369" s="125" t="str">
        <f t="shared" si="49"/>
        <v>A+</v>
      </c>
      <c r="J1369" s="128"/>
    </row>
    <row r="1370" spans="1:10" ht="12.75" customHeight="1">
      <c r="A1370" s="148" t="str">
        <f>IF('TRI-2C'!$EI$13="","",'TRI-2C'!$EI$13)</f>
        <v>Reconocer la importancia del peatón y respetar su espacio en la vía mediante actividades lúdicas que fomenten el aprendizaje de normas de tránsito.</v>
      </c>
      <c r="B1370" s="149"/>
      <c r="C1370" s="149"/>
      <c r="D1370" s="150"/>
      <c r="E1370" s="150"/>
      <c r="F1370" s="126"/>
      <c r="G1370" s="122" t="str">
        <f>IF(A1370="","",VLOOKUP(J1235,'TRI-2C'!$B$18:$FH$61,138,FALSE))</f>
        <v>B+</v>
      </c>
      <c r="H1370" s="150"/>
      <c r="I1370" s="127" t="str">
        <f t="shared" si="49"/>
        <v>B+</v>
      </c>
      <c r="J1370" s="126"/>
    </row>
    <row r="1371" spans="1:10" ht="12.75" customHeight="1">
      <c r="A1371" s="147" t="str">
        <f>IF('TRI-2C'!$EJ$13="","",'TRI-2C'!$EJ$13)</f>
        <v>Representar la figura humana utilizando el monigote e incorporando detalles según la interiorización de su imagen corporal.</v>
      </c>
      <c r="B1371" s="139"/>
      <c r="C1371" s="139"/>
      <c r="F1371" s="128"/>
      <c r="G1371" s="124" t="str">
        <f>IF(A1371="","",VLOOKUP(J1235,'TRI-2C'!$B$18:$FH$61,139,FALSE))</f>
        <v>A+</v>
      </c>
      <c r="I1371" s="125" t="str">
        <f t="shared" si="49"/>
        <v>A+</v>
      </c>
      <c r="J1371" s="128"/>
    </row>
    <row r="1372" spans="1:10" ht="12.75" customHeight="1">
      <c r="A1372" s="148" t="str">
        <f>IF('TRI-2C'!$EK$13="","",'TRI-2C'!$EK$13)</f>
        <v>Saltar de un pie a otro alternadamente, de manera autónoma.</v>
      </c>
      <c r="B1372" s="149"/>
      <c r="C1372" s="149"/>
      <c r="D1372" s="150"/>
      <c r="E1372" s="150"/>
      <c r="F1372" s="126"/>
      <c r="G1372" s="122" t="str">
        <f>IF(A1372="","",VLOOKUP(J1235,'TRI-2C'!$B$18:$FH$61,140,FALSE))</f>
        <v>A+</v>
      </c>
      <c r="H1372" s="150"/>
      <c r="I1372" s="127" t="str">
        <f t="shared" si="49"/>
        <v>A+</v>
      </c>
      <c r="J1372" s="126"/>
    </row>
    <row r="1373" spans="1:10" ht="12.75" customHeight="1">
      <c r="A1373" s="147" t="str">
        <f>IF('TRI-2C'!$EL$13="","",'TRI-2C'!$EL$13)</f>
        <v>Saltar en dos pies en sentido vertical obstáculos de 20 a 30 cm en altura y en sentido horizontal longitudes de aproximadamente 50 a 70 cm.</v>
      </c>
      <c r="B1373" s="139"/>
      <c r="C1373" s="139"/>
      <c r="F1373" s="128"/>
      <c r="G1373" s="124" t="str">
        <f>IF(A1373="","",VLOOKUP(J1235,'TRI-2C'!$B$18:$FH$61,141,FALSE))</f>
        <v>A+</v>
      </c>
      <c r="I1373" s="125" t="str">
        <f t="shared" si="49"/>
        <v>A+</v>
      </c>
      <c r="J1373" s="128"/>
    </row>
    <row r="1374" spans="1:10" ht="12.75" customHeight="1">
      <c r="A1374" s="192" t="str">
        <f>IF('TRI-2C'!$EM$13="","",'TRI-2C'!$EM$13)</f>
        <v>Subir y bajar escaleras alternando los pies.</v>
      </c>
      <c r="B1374" s="154"/>
      <c r="C1374" s="154"/>
      <c r="D1374" s="154"/>
      <c r="E1374" s="154"/>
      <c r="F1374" s="155"/>
      <c r="G1374" s="122" t="str">
        <f>IF(A1374="","",VLOOKUP(J1235,'TRI-2C'!$B$18:$FH$61,142,FALSE))</f>
        <v>A+</v>
      </c>
      <c r="H1374" s="150"/>
      <c r="I1374" s="127" t="str">
        <f t="shared" si="49"/>
        <v>A+</v>
      </c>
      <c r="J1374" s="126"/>
    </row>
    <row r="1375" spans="1:10" ht="12.75" customHeight="1">
      <c r="A1375" s="147" t="str">
        <f>IF('TRI-2C'!$EN$13="","",'TRI-2C'!$EN$13)</f>
        <v>Trepar y reptar a diferentes ritmos y en posiciones corporales diversas (cúbito ventral y cúbito dorsal).</v>
      </c>
      <c r="B1375" s="139"/>
      <c r="C1375" s="139"/>
      <c r="F1375" s="128"/>
      <c r="G1375" s="124" t="str">
        <f>IF(A1375="","",VLOOKUP(J1235,'TRI-2C'!$B$18:$FH$61,143,FALSE))</f>
        <v>A+</v>
      </c>
      <c r="I1375" s="125" t="str">
        <f t="shared" si="49"/>
        <v>A+</v>
      </c>
      <c r="J1375" s="128"/>
    </row>
    <row r="1376" spans="1:10" ht="12.75" customHeight="1">
      <c r="A1376" s="148" t="str">
        <f>IF('TRI-2C'!$EO$13="","",'TRI-2C'!$EO$13)</f>
        <v>Ubicar algunas partes de su cuerpo en función de las nociones de al lado, junto a, cerca-lejos.</v>
      </c>
      <c r="B1376" s="149"/>
      <c r="C1376" s="149"/>
      <c r="D1376" s="150"/>
      <c r="E1376" s="150"/>
      <c r="F1376" s="126"/>
      <c r="G1376" s="122" t="str">
        <f>IF(A1376="","",VLOOKUP(J1235,'TRI-2C'!$B$18:$FH$61,144,FALSE))</f>
        <v>A+</v>
      </c>
      <c r="H1376" s="150"/>
      <c r="I1376" s="127" t="str">
        <f t="shared" si="49"/>
        <v>A+</v>
      </c>
      <c r="J1376" s="126"/>
    </row>
    <row r="1377" spans="1:10" ht="12.75" customHeight="1">
      <c r="A1377" s="147" t="str">
        <f>IF('TRI-2C'!$EP$13="","",'TRI-2C'!$EP$13)</f>
        <v>Utilizar el espacio parcial e inicia con el uso del espacio total para realizar representaciones gráficas.</v>
      </c>
      <c r="B1377" s="139"/>
      <c r="C1377" s="139"/>
      <c r="F1377" s="128"/>
      <c r="G1377" s="124" t="str">
        <f>IF(A1377="","",VLOOKUP(J1235,'TRI-2C'!$B$18:$FH$61,145,FALSE))</f>
        <v>A+</v>
      </c>
      <c r="I1377" s="125" t="str">
        <f t="shared" si="49"/>
        <v>A+</v>
      </c>
      <c r="J1377" s="128"/>
    </row>
    <row r="1378" spans="1:10" ht="12.75" customHeight="1">
      <c r="A1378" s="148" t="str">
        <f>IF('TRI-2C'!$EQ$13="","",'TRI-2C'!$EQ$13)</f>
        <v>Utilizar la pinza digital para coger lápices, marcadores, pinceles y diversos tipos de materiales.</v>
      </c>
      <c r="B1378" s="158"/>
      <c r="C1378" s="158"/>
      <c r="D1378" s="158"/>
      <c r="E1378" s="158"/>
      <c r="F1378" s="159"/>
      <c r="G1378" s="122" t="str">
        <f>IF(A1378="","",VLOOKUP(J1235,'TRI-2C'!$B$18:$FH$61,146,FALSE))</f>
        <v>B-</v>
      </c>
      <c r="H1378" s="150"/>
      <c r="I1378" s="127" t="str">
        <f t="shared" si="49"/>
        <v>B-</v>
      </c>
      <c r="J1378" s="126"/>
    </row>
    <row r="1379" spans="1:10" ht="12.75" customHeight="1">
      <c r="A1379" s="6" t="str">
        <f>NOTAS!$O$14</f>
        <v>CIVICA Y ACOMPAÑAMIENTO INTEGRAL</v>
      </c>
      <c r="B1379" s="156"/>
      <c r="C1379" s="156"/>
      <c r="D1379" s="156"/>
      <c r="E1379" s="156"/>
      <c r="F1379" s="157"/>
      <c r="G1379" s="124" t="str">
        <f>IF(A1379="","",VLOOKUP(J1235,'TRI-2C'!$B$18:$FH$61,146,FALSE))</f>
        <v>B-</v>
      </c>
      <c r="I1379" s="125"/>
      <c r="J1379" s="128"/>
    </row>
    <row r="1380" spans="1:10" ht="12.75" customHeight="1">
      <c r="A1380" s="148" t="str">
        <f>IF('TRI-2C'!$ES$13="","",'TRI-2C'!$ES$13)</f>
        <v/>
      </c>
      <c r="B1380" s="149"/>
      <c r="C1380" s="149"/>
      <c r="D1380" s="150"/>
      <c r="E1380" s="150"/>
      <c r="F1380" s="126"/>
      <c r="G1380" s="122" t="str">
        <f>IF(A1380="","",VLOOKUP(J1235,'TRI-2C'!$B$18:$FH$61,148,FALSE))</f>
        <v/>
      </c>
      <c r="H1380" s="150"/>
      <c r="I1380" s="127" t="str">
        <f t="shared" ref="I1380:I1389" si="50">IF(G1380="","",G1380)</f>
        <v/>
      </c>
      <c r="J1380" s="126"/>
    </row>
    <row r="1381" spans="1:10" ht="12.75" customHeight="1">
      <c r="A1381" s="147" t="str">
        <f>IF('TRI-2C'!$ET$13="","",'TRI-2C'!$ET$13)</f>
        <v>AUTOCONOCIMIENTO</v>
      </c>
      <c r="B1381" s="139"/>
      <c r="C1381" s="139"/>
      <c r="F1381" s="128"/>
      <c r="G1381" s="124" t="str">
        <f>IF(A1381="","",VLOOKUP(J1235,'TRI-2C'!$B$18:$FH$61,149,FALSE))</f>
        <v>S</v>
      </c>
      <c r="I1381" s="125" t="str">
        <f t="shared" si="50"/>
        <v>S</v>
      </c>
      <c r="J1381" s="128"/>
    </row>
    <row r="1382" spans="1:10" ht="12.75" customHeight="1">
      <c r="A1382" s="148" t="str">
        <f>IF('TRI-2C'!$EU$13="","",'TRI-2C'!$EU$13)</f>
        <v>PENSAMIENO CRITICO</v>
      </c>
      <c r="B1382" s="149"/>
      <c r="C1382" s="149"/>
      <c r="D1382" s="150"/>
      <c r="E1382" s="150"/>
      <c r="F1382" s="126"/>
      <c r="G1382" s="122" t="str">
        <f>IF(A1382="","",VLOOKUP(J1235,'TRI-2C'!$B$18:$FH$61,150,FALSE))</f>
        <v>S</v>
      </c>
      <c r="H1382" s="150"/>
      <c r="I1382" s="127" t="str">
        <f t="shared" si="50"/>
        <v>S</v>
      </c>
      <c r="J1382" s="126"/>
    </row>
    <row r="1383" spans="1:10" ht="12.75" customHeight="1">
      <c r="A1383" s="147" t="str">
        <f>IF('TRI-2C'!$EV$13="","",'TRI-2C'!$EV$13)</f>
        <v>MANEJO DE PROBLEMAS</v>
      </c>
      <c r="B1383" s="139"/>
      <c r="C1383" s="139"/>
      <c r="F1383" s="128"/>
      <c r="G1383" s="124" t="str">
        <f>IF(A1383="","",VLOOKUP(J1235,'TRI-2C'!$B$18:$FH$61,151,FALSE))</f>
        <v>F</v>
      </c>
      <c r="I1383" s="125" t="str">
        <f t="shared" si="50"/>
        <v>F</v>
      </c>
      <c r="J1383" s="128"/>
    </row>
    <row r="1384" spans="1:10" ht="12.75" customHeight="1">
      <c r="A1384" s="192" t="str">
        <f>IF('TRI-2C'!$EW$13="","",'TRI-2C'!$EW$13)</f>
        <v>TOMA DE DECISIONES</v>
      </c>
      <c r="B1384" s="154"/>
      <c r="C1384" s="154"/>
      <c r="D1384" s="154"/>
      <c r="E1384" s="154"/>
      <c r="F1384" s="155"/>
      <c r="G1384" s="122" t="str">
        <f>IF(A1384="","",VLOOKUP(J1235,'TRI-2C'!$B$18:$FH$61,152,FALSE))</f>
        <v>S</v>
      </c>
      <c r="H1384" s="150"/>
      <c r="I1384" s="127" t="str">
        <f t="shared" si="50"/>
        <v>S</v>
      </c>
      <c r="J1384" s="126"/>
    </row>
    <row r="1385" spans="1:10" ht="12.75" customHeight="1">
      <c r="A1385" s="147" t="str">
        <f>IF('TRI-2C'!$EX$13="","",'TRI-2C'!$EX$13)</f>
        <v>TRABAJO EN EQUIPO</v>
      </c>
      <c r="B1385" s="139"/>
      <c r="C1385" s="139"/>
      <c r="F1385" s="128"/>
      <c r="G1385" s="124" t="str">
        <f>IF(A1385="","",VLOOKUP(J1235,'TRI-2C'!$B$18:$FH$61,153,FALSE))</f>
        <v>F</v>
      </c>
      <c r="I1385" s="125" t="str">
        <f t="shared" si="50"/>
        <v>F</v>
      </c>
      <c r="J1385" s="128"/>
    </row>
    <row r="1386" spans="1:10" ht="12.75" customHeight="1">
      <c r="A1386" s="148" t="str">
        <f>IF('TRI-2C'!$EY$13="","",'TRI-2C'!$EY$13)</f>
        <v>CONCIENCIA SOCIAL</v>
      </c>
      <c r="B1386" s="149"/>
      <c r="C1386" s="149"/>
      <c r="D1386" s="150"/>
      <c r="E1386" s="150"/>
      <c r="F1386" s="126"/>
      <c r="G1386" s="122" t="str">
        <f>IF(A1386="","",VLOOKUP(J1235,'TRI-2C'!$B$18:$FH$61,154,FALSE))</f>
        <v>F</v>
      </c>
      <c r="H1386" s="150"/>
      <c r="I1386" s="127" t="str">
        <f t="shared" si="50"/>
        <v>F</v>
      </c>
      <c r="J1386" s="126"/>
    </row>
    <row r="1387" spans="1:10" ht="12.75" customHeight="1">
      <c r="A1387" s="147" t="str">
        <f>IF('TRI-2C'!$EZ$13="","",'TRI-2C'!$EZ$13)</f>
        <v xml:space="preserve">RELACIONES INTERPERSONALES	</v>
      </c>
      <c r="B1387" s="139"/>
      <c r="C1387" s="139"/>
      <c r="F1387" s="128"/>
      <c r="G1387" s="124" t="str">
        <f>IF(A1387="","",VLOOKUP(J1235,'TRI-2C'!$B$18:$FH$61,155,FALSE))</f>
        <v>F</v>
      </c>
      <c r="I1387" s="125" t="str">
        <f t="shared" si="50"/>
        <v>F</v>
      </c>
      <c r="J1387" s="128"/>
    </row>
    <row r="1388" spans="1:10" ht="12.75" customHeight="1">
      <c r="A1388" s="148" t="str">
        <f>IF('TRI-2C'!$FA$13="","",'TRI-2C'!$FA$13)</f>
        <v>MANEJO DE CONFLICTOS</v>
      </c>
      <c r="B1388" s="149"/>
      <c r="C1388" s="149"/>
      <c r="D1388" s="150"/>
      <c r="E1388" s="150"/>
      <c r="F1388" s="126"/>
      <c r="G1388" s="122" t="str">
        <f>IF(A1388="","",VLOOKUP(J1235,'TRI-2C'!$B$18:$FH$61,156,FALSE))</f>
        <v>F</v>
      </c>
      <c r="H1388" s="150"/>
      <c r="I1388" s="127" t="str">
        <f t="shared" si="50"/>
        <v>F</v>
      </c>
      <c r="J1388" s="126"/>
    </row>
    <row r="1389" spans="1:10" ht="12.75" customHeight="1">
      <c r="A1389" s="147" t="str">
        <f>IF('TRI-2C'!$FB$13="","",'TRI-2C'!$FB$13)</f>
        <v>MANEJO DE EMOCIONES Y SENTIMIENTOS</v>
      </c>
      <c r="B1389" s="139"/>
      <c r="C1389" s="139"/>
      <c r="F1389" s="128"/>
      <c r="G1389" s="124" t="str">
        <f>IF(A1389="","",VLOOKUP(J1235,'TRI-2C'!$B$18:$FH$61,157,FALSE))</f>
        <v>F</v>
      </c>
      <c r="I1389" s="125" t="str">
        <f t="shared" si="50"/>
        <v>F</v>
      </c>
      <c r="J1389" s="128"/>
    </row>
    <row r="1390" spans="1:10" ht="12.75" customHeight="1">
      <c r="A1390" s="151"/>
      <c r="B1390" s="129"/>
      <c r="C1390" s="129"/>
      <c r="D1390" s="130"/>
      <c r="E1390" s="130"/>
      <c r="F1390" s="131"/>
      <c r="G1390" s="132"/>
      <c r="H1390" s="130"/>
      <c r="I1390" s="133"/>
      <c r="J1390" s="131"/>
    </row>
    <row r="1391" spans="1:10" ht="12.75" customHeight="1">
      <c r="A1391" s="134"/>
      <c r="B1391" s="134"/>
      <c r="C1391" s="134"/>
      <c r="D1391" s="134"/>
      <c r="E1391" s="134"/>
      <c r="F1391" s="140"/>
      <c r="G1391" s="496"/>
      <c r="H1391" s="496"/>
      <c r="I1391" s="497"/>
      <c r="J1391" s="497"/>
    </row>
    <row r="1392" spans="1:10" ht="12.75" customHeight="1">
      <c r="A1392" s="487" t="s">
        <v>156</v>
      </c>
      <c r="B1392" s="488"/>
      <c r="C1392" s="135" t="s">
        <v>157</v>
      </c>
      <c r="G1392" s="494"/>
      <c r="H1392" s="494"/>
      <c r="I1392" s="494"/>
      <c r="J1392" s="494"/>
    </row>
    <row r="1393" spans="1:10" ht="12.75" customHeight="1">
      <c r="A1393" s="489" t="s">
        <v>158</v>
      </c>
      <c r="B1393" s="490"/>
      <c r="C1393" s="136" t="str">
        <f>VLOOKUP(J1235,'TRI-2C'!$B$18:$FH$61,160,FALSE)</f>
        <v>B+</v>
      </c>
      <c r="G1393" s="494"/>
      <c r="H1393" s="494"/>
      <c r="I1393" s="494"/>
      <c r="J1393" s="494"/>
    </row>
    <row r="1394" spans="1:10" ht="12.75" customHeight="1">
      <c r="A1394" s="491" t="s">
        <v>159</v>
      </c>
      <c r="B1394" s="492"/>
      <c r="C1394" s="493"/>
      <c r="G1394" s="494"/>
      <c r="H1394" s="494"/>
      <c r="I1394" s="494"/>
      <c r="J1394" s="494"/>
    </row>
    <row r="1395" spans="1:10" ht="12.75" customHeight="1">
      <c r="A1395" s="137" t="s">
        <v>160</v>
      </c>
      <c r="B1395" s="138"/>
      <c r="C1395" s="188" t="str">
        <f>VLOOKUP(J1235,'TRI-2C'!$B$18:$FH$61,161,FALSE)</f>
        <v/>
      </c>
      <c r="G1395" s="494"/>
      <c r="H1395" s="494"/>
      <c r="I1395" s="494"/>
      <c r="J1395" s="494"/>
    </row>
    <row r="1396" spans="1:10" ht="12.75" customHeight="1">
      <c r="A1396" s="137" t="s">
        <v>161</v>
      </c>
      <c r="B1396" s="138"/>
      <c r="C1396" s="188" t="str">
        <f>VLOOKUP(J1235,'TRI-2C'!$B$18:$FH$61,162,FALSE)</f>
        <v/>
      </c>
      <c r="G1396" s="494"/>
      <c r="H1396" s="494"/>
      <c r="I1396" s="494"/>
      <c r="J1396" s="494"/>
    </row>
    <row r="1397" spans="1:10" ht="12.75" customHeight="1">
      <c r="A1397" s="480" t="s">
        <v>163</v>
      </c>
      <c r="B1397" s="481"/>
      <c r="C1397" s="188" t="str">
        <f>VLOOKUP(J1235,'TRI-2C'!$B$18:$FH$61,163,FALSE)</f>
        <v/>
      </c>
      <c r="G1397" s="494"/>
      <c r="H1397" s="494"/>
      <c r="I1397" s="494"/>
      <c r="J1397" s="494"/>
    </row>
    <row r="1398" spans="1:10" ht="12.75" customHeight="1">
      <c r="D1398" s="503" t="s">
        <v>162</v>
      </c>
      <c r="E1398" s="503"/>
      <c r="F1398" s="152">
        <f ca="1">NOW()</f>
        <v>45994.739222569442</v>
      </c>
    </row>
    <row r="1401" spans="1:10" ht="12.75" customHeight="1">
      <c r="G1401" s="112"/>
    </row>
    <row r="1403" spans="1:10" ht="12.75" customHeight="1">
      <c r="B1403" s="495" t="s">
        <v>164</v>
      </c>
      <c r="C1403" s="495"/>
      <c r="F1403" s="116" t="s">
        <v>165</v>
      </c>
      <c r="G1403" s="116" t="s">
        <v>165</v>
      </c>
    </row>
    <row r="1437" spans="1:10" ht="12.75" customHeight="1">
      <c r="A1437" s="111" t="s">
        <v>153</v>
      </c>
      <c r="C1437" t="str">
        <f>IF(VLOOKUP(J1440,NOTAS!$D$14:$P$60,2,FALSE)="","",VLOOKUP(J1440,NOTAS!$D$14:$P$60,2,FALSE))</f>
        <v>CONGACHA OÑA JEAN PIERRE</v>
      </c>
    </row>
    <row r="1438" spans="1:10" ht="12.75" customHeight="1">
      <c r="A1438" s="111" t="s">
        <v>154</v>
      </c>
      <c r="C1438" t="str">
        <f>NOTAS!$B$14&amp; " "&amp;NOTAS!$B$15</f>
        <v>INICIAL II A</v>
      </c>
      <c r="F1438" s="111"/>
      <c r="G1438" s="116"/>
      <c r="H1438" s="117"/>
      <c r="I1438" s="118"/>
      <c r="J1438" s="117"/>
    </row>
    <row r="1439" spans="1:10" ht="12.75" customHeight="1">
      <c r="A1439" s="111" t="s">
        <v>6</v>
      </c>
      <c r="C1439" t="str">
        <f>NOTAS!$B$18</f>
        <v>2025-2026 MATUTINA</v>
      </c>
      <c r="H1439" s="117"/>
      <c r="I1439" s="118"/>
      <c r="J1439" s="117"/>
    </row>
    <row r="1440" spans="1:10" ht="12.75" customHeight="1" thickBot="1">
      <c r="A1440" s="486" t="s">
        <v>336</v>
      </c>
      <c r="B1440" s="486"/>
      <c r="I1440" s="114" t="s">
        <v>74</v>
      </c>
      <c r="J1440" s="121">
        <v>8</v>
      </c>
    </row>
    <row r="1441" spans="1:10" ht="12.75" customHeight="1">
      <c r="A1441" s="482" t="s">
        <v>155</v>
      </c>
      <c r="B1441" s="483"/>
      <c r="C1441" s="483"/>
      <c r="D1441" s="483"/>
      <c r="E1441" s="483"/>
      <c r="F1441" s="484"/>
      <c r="G1441" s="485" t="s">
        <v>141</v>
      </c>
      <c r="H1441" s="483"/>
      <c r="I1441" s="498" t="s">
        <v>141</v>
      </c>
      <c r="J1441" s="499"/>
    </row>
    <row r="1442" spans="1:10" ht="12.75" customHeight="1">
      <c r="A1442" s="500" t="str">
        <f>IF('TRI-2C'!G$10="","",'TRI-2C'!G$10)</f>
        <v>IDENTIDAD Y AUTONOMÍA</v>
      </c>
      <c r="B1442" s="501"/>
      <c r="C1442" s="501"/>
      <c r="D1442" s="501"/>
      <c r="E1442" s="501"/>
      <c r="F1442" s="502"/>
      <c r="G1442" s="160"/>
      <c r="H1442" s="161"/>
      <c r="I1442" s="162"/>
      <c r="J1442" s="163"/>
    </row>
    <row r="1443" spans="1:10" ht="12.75" customHeight="1">
      <c r="A1443" s="148" t="str">
        <f>IF('TRI-2C'!G$13="","",'TRI-2C'!G$13)</f>
        <v>Comunicar algunos datos de su identidad como: nombres completos, edad, nombres de familiares cercanos, lugar dónde vive.</v>
      </c>
      <c r="B1443" s="158"/>
      <c r="C1443" s="158"/>
      <c r="D1443" s="158"/>
      <c r="E1443" s="158"/>
      <c r="F1443" s="159"/>
      <c r="G1443" s="122" t="str">
        <f>IF(A1443="","",VLOOKUP(J1440,'TRI-2C'!$B$18:$FH$61,6,FALSE))</f>
        <v>A+</v>
      </c>
      <c r="H1443" s="150"/>
      <c r="I1443" s="127" t="str">
        <f>IF(G1443="","",G1443)</f>
        <v>A+</v>
      </c>
      <c r="J1443" s="126"/>
    </row>
    <row r="1444" spans="1:10" ht="12.75" customHeight="1">
      <c r="A1444" s="11" t="str">
        <f>IF('TRI-2C'!$H$13="","",'TRI-2C'!$H$13)</f>
        <v>Demostrar curiosidad por las características físicas (genitales) que le permiten reconocerse como niño y niña</v>
      </c>
      <c r="B1444" s="156"/>
      <c r="C1444" s="156"/>
      <c r="D1444" s="156"/>
      <c r="E1444" s="156"/>
      <c r="F1444" s="157"/>
      <c r="G1444" s="124" t="str">
        <f>IF(A1444="","",VLOOKUP(J1440,'TRI-2C'!$B$18:$FH$61,7,FALSE))</f>
        <v>A+</v>
      </c>
      <c r="I1444" s="125" t="str">
        <f t="shared" ref="I1444:I1460" si="51">IF(G1444="","",G1444)</f>
        <v>A+</v>
      </c>
      <c r="J1444" s="128"/>
    </row>
    <row r="1445" spans="1:10" ht="12.75" customHeight="1">
      <c r="A1445" s="148" t="str">
        <f>IF('TRI-2C'!$I$13="","",'TRI-2C'!$I$13)</f>
        <v>Identificar la importancia de usar el cinturón de seguridad para promover el autocuidado y la protección personal.</v>
      </c>
      <c r="B1445" s="149"/>
      <c r="C1445" s="149"/>
      <c r="D1445" s="150"/>
      <c r="E1445" s="150"/>
      <c r="F1445" s="126"/>
      <c r="G1445" s="122" t="str">
        <f>IF(A1445="","",VLOOKUP(J1440,'TRI-2C'!$B$18:$FH$61,8,FALSE))</f>
        <v>A+</v>
      </c>
      <c r="H1445" s="150"/>
      <c r="I1445" s="127" t="str">
        <f t="shared" si="51"/>
        <v>A+</v>
      </c>
      <c r="J1445" s="126"/>
    </row>
    <row r="1446" spans="1:10" ht="12.75" customHeight="1">
      <c r="A1446" s="147" t="str">
        <f>IF('TRI-2C'!$J$13="","",'TRI-2C'!$J$13)</f>
        <v>Identificar las situaciones de peligro a las que se puede exponer en su entorno inmediato y seguir pautas de comportamiento para evitarlas.</v>
      </c>
      <c r="B1446" s="139"/>
      <c r="C1446" s="139"/>
      <c r="F1446" s="128"/>
      <c r="G1446" s="124" t="str">
        <f>IF(A1446="","",VLOOKUP(J1440,'TRI-2C'!$B$18:$FH$61,9,FALSE))</f>
        <v>A+</v>
      </c>
      <c r="I1446" s="125" t="str">
        <f t="shared" si="51"/>
        <v>A+</v>
      </c>
      <c r="J1446" s="128"/>
    </row>
    <row r="1447" spans="1:10" ht="12.75" customHeight="1">
      <c r="A1447" s="148" t="str">
        <f>IF('TRI-2C'!$K$13="","",'TRI-2C'!$K$13)</f>
        <v>Identificar sus características físicas y las de las personas de su entorno como parte del proceso de aceptación de sí mismo y de respeto a los demás.</v>
      </c>
      <c r="B1447" s="149"/>
      <c r="C1447" s="149"/>
      <c r="D1447" s="150"/>
      <c r="E1447" s="150"/>
      <c r="F1447" s="126"/>
      <c r="G1447" s="122" t="str">
        <f>IF(A1447="","",VLOOKUP(J1440,'TRI-2C'!$B$18:$FH$61,10,FALSE))</f>
        <v>A+</v>
      </c>
      <c r="H1447" s="150"/>
      <c r="I1447" s="127" t="str">
        <f t="shared" si="51"/>
        <v>A+</v>
      </c>
      <c r="J1447" s="126"/>
    </row>
    <row r="1448" spans="1:10" ht="12.75" customHeight="1">
      <c r="A1448" s="147" t="str">
        <f>IF('TRI-2C'!$L$13="","",'TRI-2C'!$L$13)</f>
        <v>Identificar y manifestar sus emociones y sentimientos, expresando las causas de los mismos mediante el lenguaje verbal. (D.EIB.10.3.)</v>
      </c>
      <c r="B1448" s="139"/>
      <c r="C1448" s="139"/>
      <c r="F1448" s="128"/>
      <c r="G1448" s="124" t="str">
        <f>IF(A1448="","",VLOOKUP(J1440,'TRI-2C'!$B$18:$FH$61,11,FALSE))</f>
        <v>A+</v>
      </c>
      <c r="I1448" s="125" t="str">
        <f t="shared" si="51"/>
        <v>A+</v>
      </c>
      <c r="J1448" s="128"/>
    </row>
    <row r="1449" spans="1:10" ht="12.75" customHeight="1">
      <c r="A1449" s="192" t="str">
        <f>IF('TRI-2C'!$M$13="","",'TRI-2C'!$M$13)</f>
        <v>Identificarse como miembro de una familia reconociéndose como parte importante de la misma.</v>
      </c>
      <c r="B1449" s="154"/>
      <c r="C1449" s="154"/>
      <c r="D1449" s="154"/>
      <c r="E1449" s="154"/>
      <c r="F1449" s="155"/>
      <c r="G1449" s="122" t="str">
        <f>IF(A1449="","",VLOOKUP(J1440,'TRI-2C'!$B$18:$FH$61,12,FALSE))</f>
        <v>A+</v>
      </c>
      <c r="H1449" s="150"/>
      <c r="I1449" s="127" t="str">
        <f t="shared" si="51"/>
        <v>A+</v>
      </c>
      <c r="J1449" s="126"/>
    </row>
    <row r="1450" spans="1:10" ht="12.75" customHeight="1">
      <c r="A1450" s="147" t="str">
        <f>IF('TRI-2C'!$N$13="","",'TRI-2C'!$N$13)</f>
        <v>Practicar con autonomía hábitos de higiene personal como lavarse las manos, los dientes y la cara.</v>
      </c>
      <c r="B1450" s="139"/>
      <c r="C1450" s="139"/>
      <c r="F1450" s="128"/>
      <c r="G1450" s="124" t="str">
        <f>IF(A1450="","",VLOOKUP(J1440,'TRI-2C'!$B$18:$FH$61,13,FALSE))</f>
        <v>A+</v>
      </c>
      <c r="I1450" s="125" t="str">
        <f t="shared" si="51"/>
        <v>A+</v>
      </c>
      <c r="J1450" s="128"/>
    </row>
    <row r="1451" spans="1:10" ht="12.75" customHeight="1">
      <c r="A1451" s="148" t="str">
        <f>IF('TRI-2C'!$O$13="","",'TRI-2C'!$O$13)</f>
        <v>Practicar hábitos de orden ubicando los objetos en el lugar correspondiente.</v>
      </c>
      <c r="B1451" s="149"/>
      <c r="C1451" s="149"/>
      <c r="D1451" s="150"/>
      <c r="E1451" s="150"/>
      <c r="F1451" s="126"/>
      <c r="G1451" s="122" t="str">
        <f>IF(A1451="","",VLOOKUP(J1440,'TRI-2C'!$B$18:$FH$61,14,FALSE))</f>
        <v>A+</v>
      </c>
      <c r="H1451" s="150"/>
      <c r="I1451" s="127" t="str">
        <f t="shared" si="51"/>
        <v>A+</v>
      </c>
      <c r="J1451" s="126"/>
    </row>
    <row r="1452" spans="1:10" ht="12.75" customHeight="1">
      <c r="A1452" s="147" t="str">
        <f>IF('TRI-2C'!$P$13="","",'TRI-2C'!$P$13)</f>
        <v>Practicar las acciones a seguir en situaciones de riesgo como: temblores, incendios, entre otros, determinadas en el plan de contingencia institucional.</v>
      </c>
      <c r="B1452" s="139"/>
      <c r="C1452" s="139"/>
      <c r="F1452" s="128"/>
      <c r="G1452" s="124" t="str">
        <f>IF(A1452="","",VLOOKUP(J1440,'TRI-2C'!$B$18:$FH$61,15,FALSE))</f>
        <v>A+</v>
      </c>
      <c r="I1452" s="125" t="str">
        <f t="shared" si="51"/>
        <v>A+</v>
      </c>
      <c r="J1452" s="128"/>
    </row>
    <row r="1453" spans="1:10" ht="12.75" customHeight="1">
      <c r="A1453" s="148" t="str">
        <f>IF('TRI-2C'!$Q$13="","",'TRI-2C'!$Q$13)</f>
        <v>Practicar normas de seguridad para evitar accidentes a los que se puede exponer en su entorno inmediato.</v>
      </c>
      <c r="B1453" s="158"/>
      <c r="C1453" s="158"/>
      <c r="D1453" s="158"/>
      <c r="E1453" s="158"/>
      <c r="F1453" s="159"/>
      <c r="G1453" s="122" t="str">
        <f>IF(A1453="","",VLOOKUP(J1440,'TRI-2C'!$B$18:$FH$61,16,FALSE))</f>
        <v>A+</v>
      </c>
      <c r="H1453" s="150"/>
      <c r="I1453" s="127" t="str">
        <f t="shared" si="51"/>
        <v>A+</v>
      </c>
      <c r="J1453" s="126"/>
    </row>
    <row r="1454" spans="1:10" ht="12.75" customHeight="1">
      <c r="A1454" s="11" t="str">
        <f>IF('TRI-2C'!$R$13="","",'TRI-2C'!$R$13)</f>
        <v>Realiza independientemente normas de aseo al ir al baño.</v>
      </c>
      <c r="B1454" s="156"/>
      <c r="C1454" s="156"/>
      <c r="D1454" s="156"/>
      <c r="E1454" s="156"/>
      <c r="F1454" s="157"/>
      <c r="G1454" s="124" t="str">
        <f>IF(A1454="","",VLOOKUP(J1440,'TRI-2C'!$B$18:$FH$61,17,FALSE))</f>
        <v>A+</v>
      </c>
      <c r="I1454" s="125" t="str">
        <f t="shared" si="51"/>
        <v>A+</v>
      </c>
      <c r="J1454" s="128"/>
    </row>
    <row r="1455" spans="1:10" ht="12.75" customHeight="1">
      <c r="A1455" s="148" t="str">
        <f>IF('TRI-2C'!$S$13="","",'TRI-2C'!$S$13)</f>
        <v>Reconocer la importancia del uso del casco y demás indumentaria de pro tección para protegerse de lesiones en actividades que requieran su uso</v>
      </c>
      <c r="B1455" s="149"/>
      <c r="C1455" s="149"/>
      <c r="D1455" s="150"/>
      <c r="E1455" s="150"/>
      <c r="F1455" s="126"/>
      <c r="G1455" s="122" t="str">
        <f>IF(A1455="","",VLOOKUP(J1440,'TRI-2C'!$B$18:$FH$61,18,FALSE))</f>
        <v>A+</v>
      </c>
      <c r="H1455" s="150"/>
      <c r="I1455" s="127" t="str">
        <f t="shared" si="51"/>
        <v>A+</v>
      </c>
      <c r="J1455" s="126"/>
    </row>
    <row r="1456" spans="1:10" ht="12.75" customHeight="1">
      <c r="A1456" s="147" t="str">
        <f>IF('TRI-2C'!$T$13="","",'TRI-2C'!$T$13)</f>
        <v>Reconocer situaciones problémicas en las actividades escolares para solucionarlas de forma creativa y con autonomía.</v>
      </c>
      <c r="B1456" s="139"/>
      <c r="C1456" s="139"/>
      <c r="F1456" s="128"/>
      <c r="G1456" s="124" t="str">
        <f>IF(A1456="","",VLOOKUP(J1440,'TRI-2C'!$B$18:$FH$61,19,FALSE))</f>
        <v>A+</v>
      </c>
      <c r="I1456" s="125" t="str">
        <f t="shared" si="51"/>
        <v>A+</v>
      </c>
      <c r="J1456" s="128"/>
    </row>
    <row r="1457" spans="1:10" ht="12.75" customHeight="1">
      <c r="A1457" s="148" t="str">
        <f>IF('TRI-2C'!$U$13="","",'TRI-2C'!$U$13)</f>
        <v>Seleccionar las prendas de vestir de acuerdo al estado climático (prendas para el frío / prendas para el calor).</v>
      </c>
      <c r="B1457" s="149"/>
      <c r="C1457" s="149"/>
      <c r="D1457" s="150"/>
      <c r="E1457" s="150"/>
      <c r="F1457" s="126"/>
      <c r="G1457" s="122" t="str">
        <f>IF(A1457="","",VLOOKUP(J1440,'TRI-2C'!$B$18:$FH$61,20,FALSE))</f>
        <v>A+</v>
      </c>
      <c r="H1457" s="150"/>
      <c r="I1457" s="127" t="str">
        <f t="shared" si="51"/>
        <v>A+</v>
      </c>
      <c r="J1457" s="126"/>
    </row>
    <row r="1458" spans="1:10" ht="12.75" customHeight="1">
      <c r="A1458" s="147" t="str">
        <f>IF('TRI-2C'!$V$13="","",'TRI-2C'!$V$13)</f>
        <v>Tomar decisiones con respecto a la elección de actividades, vestuario entre otros, en función de sus gustos y preferencias, argumentando las mismas.</v>
      </c>
      <c r="B1458" s="139"/>
      <c r="C1458" s="139"/>
      <c r="F1458" s="128"/>
      <c r="G1458" s="124" t="str">
        <f>IF(A1458="","",VLOOKUP(J1440,'TRI-2C'!$B$18:$FH$61,21,FALSE))</f>
        <v>A+</v>
      </c>
      <c r="I1458" s="125" t="str">
        <f t="shared" si="51"/>
        <v>A+</v>
      </c>
      <c r="J1458" s="128"/>
    </row>
    <row r="1459" spans="1:10" ht="12.75" customHeight="1">
      <c r="A1459" s="192" t="str">
        <f>IF('TRI-2C'!$W$13="","",'TRI-2C'!$W$13)</f>
        <v>Utilizar la cuchara, tenedor y el vaso cuando se alimenta de manera autónoma.</v>
      </c>
      <c r="B1459" s="154"/>
      <c r="C1459" s="154"/>
      <c r="D1459" s="154"/>
      <c r="E1459" s="154"/>
      <c r="F1459" s="155"/>
      <c r="G1459" s="122" t="str">
        <f>IF(A1459="","",VLOOKUP(J1440,'TRI-2C'!$B$18:$FH$61,22,FALSE))</f>
        <v>A+</v>
      </c>
      <c r="H1459" s="150"/>
      <c r="I1459" s="127" t="str">
        <f t="shared" si="51"/>
        <v>A+</v>
      </c>
      <c r="J1459" s="126"/>
    </row>
    <row r="1460" spans="1:10" ht="12.75" customHeight="1">
      <c r="A1460" s="147" t="str">
        <f>IF('TRI-2C'!$X$13="","",'TRI-2C'!$X$13)</f>
        <v>Vestirse y desvestirse de manera independiente con prendas de vestir sencillas. (D.EIB.10.5)</v>
      </c>
      <c r="B1460" s="139"/>
      <c r="C1460" s="139"/>
      <c r="F1460" s="128"/>
      <c r="G1460" s="124" t="str">
        <f>IF(A1460="","",VLOOKUP(J1440,'TRI-2C'!$B$18:$FH$61,23,FALSE))</f>
        <v>A+</v>
      </c>
      <c r="I1460" s="125" t="str">
        <f t="shared" si="51"/>
        <v>A+</v>
      </c>
      <c r="J1460" s="128"/>
    </row>
    <row r="1461" spans="1:10" ht="12.75" customHeight="1">
      <c r="A1461" s="165" t="str">
        <f>'BI-1T'!$A$8</f>
        <v>CONVIVENCIA</v>
      </c>
      <c r="B1461" s="149"/>
      <c r="C1461" s="149"/>
      <c r="D1461" s="150"/>
      <c r="E1461" s="150"/>
      <c r="F1461" s="126"/>
      <c r="G1461" s="122" t="str">
        <f>IF(A1461="","",VLOOKUP(J1440,'TRI-2C'!$B$18:$FH$61,24,FALSE))</f>
        <v>A+</v>
      </c>
      <c r="H1461" s="150"/>
      <c r="I1461" s="127"/>
      <c r="J1461" s="126"/>
    </row>
    <row r="1462" spans="1:10" ht="12.75" customHeight="1">
      <c r="A1462" s="147" t="str">
        <f>IF('TRI-2C'!$Z$13="","",'TRI-2C'!$Z$13)</f>
        <v>Apoyar y motivar a otras personas a participar en actividades grupales, particularmente a quienes muestran dificultades al hacerlo</v>
      </c>
      <c r="B1462" s="139"/>
      <c r="C1462" s="139"/>
      <c r="F1462" s="128"/>
      <c r="G1462" s="124" t="str">
        <f>IF(A1462="","",VLOOKUP(J1440,'TRI-2C'!$B$18:$FH$61,25,FALSE))</f>
        <v>A+</v>
      </c>
      <c r="I1462" s="125" t="str">
        <f t="shared" ref="I1462:I1476" si="52">IF(G1462="","",G1462)</f>
        <v>A+</v>
      </c>
      <c r="J1462" s="128"/>
    </row>
    <row r="1463" spans="1:10" ht="12.75" customHeight="1">
      <c r="A1463" s="148" t="str">
        <f>IF('TRI-2C'!$AA$13="","",'TRI-2C'!$AA$13)</f>
        <v>Asumir y respetar normas de convivencia en la institución de educación inicial y en el hogar acordadas con el adulto. (D.EIB.10.15.)</v>
      </c>
      <c r="B1463" s="158"/>
      <c r="C1463" s="158"/>
      <c r="D1463" s="158"/>
      <c r="E1463" s="158"/>
      <c r="F1463" s="159"/>
      <c r="G1463" s="122" t="str">
        <f>IF(A1463="","",VLOOKUP(J1440,'TRI-2C'!$B$18:$FH$61,26,FALSE))</f>
        <v>A+</v>
      </c>
      <c r="H1463" s="150"/>
      <c r="I1463" s="127" t="str">
        <f t="shared" si="52"/>
        <v>A+</v>
      </c>
      <c r="J1463" s="126"/>
    </row>
    <row r="1464" spans="1:10" ht="12.75" customHeight="1">
      <c r="A1464" s="11" t="str">
        <f>IF('TRI-2C'!$AB$13="","",'TRI-2C'!$AB$13)</f>
        <v>Colaborar en actividades que se desarrollan con otros niños y adultos de su entorno.</v>
      </c>
      <c r="B1464" s="156"/>
      <c r="C1464" s="156"/>
      <c r="D1464" s="156"/>
      <c r="E1464" s="156"/>
      <c r="F1464" s="157"/>
      <c r="G1464" s="124" t="str">
        <f>IF(A1464="","",VLOOKUP(J1440,'TRI-2C'!$B$18:$FH$61,27,FALSE))</f>
        <v>A+</v>
      </c>
      <c r="I1464" s="125" t="str">
        <f t="shared" si="52"/>
        <v>A+</v>
      </c>
      <c r="J1464" s="128"/>
    </row>
    <row r="1465" spans="1:10" ht="12.75" customHeight="1">
      <c r="A1465" s="148" t="str">
        <f>IF('TRI-2C'!$AC$13="","",'TRI-2C'!$AC$13)</f>
        <v>Demostrar actitudes de solidaridad ante situaciones de necesidad de sus compañeros y adultos de su entorno</v>
      </c>
      <c r="B1465" s="149"/>
      <c r="C1465" s="149"/>
      <c r="D1465" s="150"/>
      <c r="E1465" s="150"/>
      <c r="F1465" s="126"/>
      <c r="G1465" s="122" t="str">
        <f>IF(A1465="","",VLOOKUP(J1440,'TRI-2C'!$B$18:$FH$61,28,FALSE))</f>
        <v>A+</v>
      </c>
      <c r="H1465" s="150"/>
      <c r="I1465" s="127" t="str">
        <f t="shared" si="52"/>
        <v>A+</v>
      </c>
      <c r="J1465" s="126"/>
    </row>
    <row r="1466" spans="1:10" ht="12.75" customHeight="1">
      <c r="A1466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466" s="139"/>
      <c r="C1466" s="139"/>
      <c r="F1466" s="128"/>
      <c r="G1466" s="124" t="str">
        <f>IF(A1466="","",VLOOKUP(J1440,'TRI-2C'!$B$18:$FH$61,29,FALSE))</f>
        <v>A+</v>
      </c>
      <c r="I1466" s="125" t="str">
        <f t="shared" si="52"/>
        <v>A+</v>
      </c>
      <c r="J1466" s="128"/>
    </row>
    <row r="1467" spans="1:10" ht="12.75" customHeight="1">
      <c r="A1467" s="148" t="str">
        <f>IF('TRI-2C'!$AE$13="","",'TRI-2C'!$AE$13)</f>
        <v>Demostrar preferencia de jugar la mayor parte del tiempo con un amigo estableciendo niveles de empatías más estables.</v>
      </c>
      <c r="B1467" s="149"/>
      <c r="C1467" s="149"/>
      <c r="D1467" s="150"/>
      <c r="E1467" s="150"/>
      <c r="F1467" s="126"/>
      <c r="G1467" s="122" t="str">
        <f>IF(A1467="","",VLOOKUP(J1440,'TRI-2C'!$B$18:$FH$61,30,FALSE))</f>
        <v>A+</v>
      </c>
      <c r="H1467" s="150"/>
      <c r="I1467" s="127" t="str">
        <f t="shared" si="52"/>
        <v>A+</v>
      </c>
      <c r="J1467" s="126"/>
    </row>
    <row r="1468" spans="1:10" ht="12.75" customHeight="1">
      <c r="A1468" s="147" t="str">
        <f>IF('TRI-2C'!$AF$13="","",'TRI-2C'!$AF$13)</f>
        <v>Demostrar sensibilidad ante deseos, emociones y sentimientos de otras personas.</v>
      </c>
      <c r="B1468" s="139"/>
      <c r="C1468" s="139"/>
      <c r="F1468" s="128"/>
      <c r="G1468" s="124" t="str">
        <f>IF(A1468="","",VLOOKUP(J1440,'TRI-2C'!$B$18:$FH$61,31,FALSE))</f>
        <v>A+</v>
      </c>
      <c r="I1468" s="125" t="str">
        <f t="shared" si="52"/>
        <v>A+</v>
      </c>
      <c r="J1468" s="128"/>
    </row>
    <row r="1469" spans="1:10" ht="12.75" customHeight="1">
      <c r="A1469" s="192" t="str">
        <f>IF('TRI-2C'!$AG$13="","",'TRI-2C'!$AG$13)</f>
        <v>Desarrollar la capacidad de esperar para obtener una recompensa mayor en el futuro.</v>
      </c>
      <c r="B1469" s="154"/>
      <c r="C1469" s="154"/>
      <c r="D1469" s="154"/>
      <c r="E1469" s="154"/>
      <c r="F1469" s="155"/>
      <c r="G1469" s="122" t="str">
        <f>IF(A1469="","",VLOOKUP(J1440,'TRI-2C'!$B$18:$FH$61,32,FALSE))</f>
        <v>A+</v>
      </c>
      <c r="H1469" s="150"/>
      <c r="I1469" s="127" t="str">
        <f t="shared" si="52"/>
        <v>A+</v>
      </c>
      <c r="J1469" s="126"/>
    </row>
    <row r="1470" spans="1:10" ht="12.75" customHeight="1">
      <c r="A1470" s="147" t="str">
        <f>IF('TRI-2C'!$AH$13="","",'TRI-2C'!$AH$13)</f>
        <v>Identificar instituciones y profesiones que brindan servicios a la comunidad y los roles que ellos cumplen.</v>
      </c>
      <c r="B1470" s="139"/>
      <c r="C1470" s="139"/>
      <c r="F1470" s="128"/>
      <c r="G1470" s="124" t="str">
        <f>IF(A1470="","",VLOOKUP(J1440,'TRI-2C'!$B$18:$FH$61,33,FALSE))</f>
        <v>A+</v>
      </c>
      <c r="I1470" s="125" t="str">
        <f t="shared" si="52"/>
        <v>A+</v>
      </c>
      <c r="J1470" s="128"/>
    </row>
    <row r="1471" spans="1:10" ht="12.75" customHeight="1">
      <c r="A1471" s="148" t="str">
        <f>IF('TRI-2C'!$AI$13="","",'TRI-2C'!$AI$13)</f>
        <v>Identificar las profesiones, oficios y ocupaciones que cumplen los miembros de su familia.</v>
      </c>
      <c r="B1471" s="149"/>
      <c r="C1471" s="149"/>
      <c r="D1471" s="150"/>
      <c r="E1471" s="150"/>
      <c r="F1471" s="126"/>
      <c r="G1471" s="122" t="str">
        <f>IF(A1471="","",VLOOKUP(J1440,'TRI-2C'!$B$18:$FH$61,34,FALSE))</f>
        <v>A+</v>
      </c>
      <c r="H1471" s="150"/>
      <c r="I1471" s="127" t="str">
        <f t="shared" si="52"/>
        <v>A+</v>
      </c>
      <c r="J1471" s="126"/>
    </row>
    <row r="1472" spans="1:10" ht="12.75" customHeight="1">
      <c r="A1472" s="147" t="str">
        <f>IF('TRI-2C'!$AJ$13="","",'TRI-2C'!$AJ$13)</f>
        <v>Incrementar su campo de interrelación con otras personas a más del grupo familiar y escolar interactuando con mayor facilidad.</v>
      </c>
      <c r="B1472" s="139"/>
      <c r="C1472" s="139"/>
      <c r="F1472" s="128"/>
      <c r="G1472" s="124" t="str">
        <f>IF(A1472="","",VLOOKUP(J1440,'TRI-2C'!$B$18:$FH$61,35,FALSE))</f>
        <v>A+</v>
      </c>
      <c r="I1472" s="125" t="str">
        <f t="shared" si="52"/>
        <v>A+</v>
      </c>
      <c r="J1472" s="128"/>
    </row>
    <row r="1473" spans="1:10" ht="12.75" customHeight="1">
      <c r="A1473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1473" s="158"/>
      <c r="C1473" s="158"/>
      <c r="D1473" s="158"/>
      <c r="E1473" s="158"/>
      <c r="F1473" s="159"/>
      <c r="G1473" s="122" t="str">
        <f>IF(A1473="","",VLOOKUP(J1440,'TRI-2C'!$B$18:$FH$61,36,FALSE))</f>
        <v>A+</v>
      </c>
      <c r="H1473" s="150"/>
      <c r="I1473" s="127" t="str">
        <f t="shared" si="52"/>
        <v>A+</v>
      </c>
      <c r="J1473" s="126"/>
    </row>
    <row r="1474" spans="1:10" ht="12.75" customHeight="1">
      <c r="A1474" s="11" t="str">
        <f>IF('TRI-2C'!$AL$13="","",'TRI-2C'!$AL$13)</f>
        <v>Participar juegos grupales siguiendo las reglas y asumiendo roles que le permitan mantener un ambiente armónico con sus pares. (D.EIB.10.11.)</v>
      </c>
      <c r="B1474" s="156"/>
      <c r="C1474" s="156"/>
      <c r="D1474" s="156"/>
      <c r="E1474" s="156"/>
      <c r="F1474" s="157"/>
      <c r="G1474" s="124" t="str">
        <f>IF(A1474="","",VLOOKUP(J1440,'TRI-2C'!$B$18:$FH$61,37,FALSE))</f>
        <v>A+</v>
      </c>
      <c r="I1474" s="125" t="str">
        <f t="shared" si="52"/>
        <v>A+</v>
      </c>
      <c r="J1474" s="128"/>
    </row>
    <row r="1475" spans="1:10" ht="12.75" customHeight="1">
      <c r="A1475" s="148" t="str">
        <f>IF('TRI-2C'!$AM$13="","",'TRI-2C'!$AM$13)</f>
        <v>Practicar la costumbre de ahorrar para ocasiones y casos especiales</v>
      </c>
      <c r="B1475" s="149"/>
      <c r="C1475" s="149"/>
      <c r="D1475" s="150"/>
      <c r="E1475" s="150"/>
      <c r="F1475" s="126"/>
      <c r="G1475" s="122" t="str">
        <f>IF(A1475="","",VLOOKUP(J1440,'TRI-2C'!$B$18:$FH$61,38,FALSE))</f>
        <v>A+</v>
      </c>
      <c r="H1475" s="150"/>
      <c r="I1475" s="127" t="str">
        <f t="shared" si="52"/>
        <v>A+</v>
      </c>
      <c r="J1475" s="126"/>
    </row>
    <row r="1476" spans="1:10" ht="12.75" customHeight="1">
      <c r="A1476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1476" s="139"/>
      <c r="C1476" s="139"/>
      <c r="F1476" s="128"/>
      <c r="G1476" s="124" t="str">
        <f>IF(A1476="","",VLOOKUP(J1440,'TRI-2C'!$B$18:$FH$61,39,FALSE))</f>
        <v>A+</v>
      </c>
      <c r="I1476" s="125" t="str">
        <f t="shared" si="52"/>
        <v>A+</v>
      </c>
      <c r="J1476" s="128"/>
    </row>
    <row r="1477" spans="1:10" ht="12.75" customHeight="1">
      <c r="A1477" s="165" t="str">
        <f>'BI-1T'!$A$9</f>
        <v>RELACIONES CON EL MEDIO NATURAL Y CULTURAL</v>
      </c>
      <c r="B1477" s="149"/>
      <c r="C1477" s="149"/>
      <c r="D1477" s="150"/>
      <c r="E1477" s="150"/>
      <c r="F1477" s="126"/>
      <c r="G1477" s="122" t="str">
        <f>IF(A1477="","",VLOOKUP(J1440,'TRI-2C'!$B$18:$FH$61,40,FALSE))</f>
        <v>A+</v>
      </c>
      <c r="H1477" s="150"/>
      <c r="I1477" s="127"/>
      <c r="J1477" s="126"/>
    </row>
    <row r="1478" spans="1:10" ht="12.75" customHeight="1">
      <c r="A1478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1478" s="139"/>
      <c r="C1478" s="139"/>
      <c r="F1478" s="128"/>
      <c r="G1478" s="124" t="str">
        <f>IF(A1478="","",VLOOKUP(J1440,'TRI-2C'!$B$18:$FH$61,41,FALSE))</f>
        <v>A+</v>
      </c>
      <c r="I1478" s="125" t="str">
        <f t="shared" ref="I1478:I1497" si="53">IF(G1478="","",G1478)</f>
        <v>A+</v>
      </c>
      <c r="J1478" s="128"/>
    </row>
    <row r="1479" spans="1:10" ht="12.75" customHeight="1">
      <c r="A1479" s="192" t="str">
        <f>IF('TRI-2C'!$AQ$13="","",'TRI-2C'!$AQ$13)</f>
        <v>Construir conexiones emocionales con su contexto natural (plantas, animales, agua, tierra, aire) y social.</v>
      </c>
      <c r="B1479" s="154"/>
      <c r="C1479" s="154"/>
      <c r="D1479" s="154"/>
      <c r="E1479" s="154"/>
      <c r="F1479" s="155"/>
      <c r="G1479" s="122" t="str">
        <f>IF(A1479="","",VLOOKUP(J1440,'TRI-2C'!$B$18:$FH$61,42,FALSE))</f>
        <v>A+</v>
      </c>
      <c r="H1479" s="150"/>
      <c r="I1479" s="127" t="str">
        <f t="shared" si="53"/>
        <v>A+</v>
      </c>
      <c r="J1479" s="126"/>
    </row>
    <row r="1480" spans="1:10" ht="12.75" customHeight="1">
      <c r="A1480" s="147" t="str">
        <f>IF('TRI-2C'!$AR$13="","",'TRI-2C'!$AR$13)</f>
        <v>dentificar en las actividades diarias oportunidades para aprovechar los recursos y reducir los residuos para proteger el entorno natural</v>
      </c>
      <c r="B1480" s="139"/>
      <c r="C1480" s="139"/>
      <c r="F1480" s="128"/>
      <c r="G1480" s="124" t="str">
        <f>IF(A1480="","",VLOOKUP(J1440,'TRI-2C'!$B$18:$FH$61,43,FALSE))</f>
        <v>A+</v>
      </c>
      <c r="I1480" s="125" t="str">
        <f t="shared" si="53"/>
        <v>A+</v>
      </c>
      <c r="J1480" s="128"/>
    </row>
    <row r="1481" spans="1:10" ht="12.75" customHeight="1">
      <c r="A1481" s="148" t="str">
        <f>IF('TRI-2C'!$AS$13="","",'TRI-2C'!$AS$13)</f>
        <v>Diferenciar entre alimentos nutritivos y no nutritivos identificando los beneficios de una alimentación sana y saludable.</v>
      </c>
      <c r="B1481" s="149"/>
      <c r="C1481" s="149"/>
      <c r="D1481" s="150"/>
      <c r="E1481" s="150"/>
      <c r="F1481" s="126"/>
      <c r="G1481" s="122" t="str">
        <f>IF(A1481="","",VLOOKUP(J1440,'TRI-2C'!$B$18:$FH$61,44,FALSE))</f>
        <v>A+</v>
      </c>
      <c r="H1481" s="150"/>
      <c r="I1481" s="127" t="str">
        <f t="shared" si="53"/>
        <v>A+</v>
      </c>
      <c r="J1481" s="126"/>
    </row>
    <row r="1482" spans="1:10" ht="12.75" customHeight="1">
      <c r="A1482" s="147" t="str">
        <f>IF('TRI-2C'!$AT$13="","",'TRI-2C'!$AT$13)</f>
        <v>Diferenciar entre lo que le pertenece, lo que pertenece a los demás y lo que pertenece al grupo o comunidad.</v>
      </c>
      <c r="B1482" s="139"/>
      <c r="C1482" s="139"/>
      <c r="F1482" s="128"/>
      <c r="G1482" s="124" t="str">
        <f>IF(A1482="","",VLOOKUP(J1440,'TRI-2C'!$B$18:$FH$61,45,FALSE))</f>
        <v>A+</v>
      </c>
      <c r="I1482" s="125" t="str">
        <f t="shared" si="53"/>
        <v>A+</v>
      </c>
      <c r="J1482" s="128"/>
    </row>
    <row r="1483" spans="1:10" ht="12.75" customHeight="1">
      <c r="A1483" s="148" t="str">
        <f>IF('TRI-2C'!$AU$13="","",'TRI-2C'!$AU$13)</f>
        <v>Diferenciar los seres vivos y elementos no vivos de su entorno explorando su mundo natural.</v>
      </c>
      <c r="B1483" s="158"/>
      <c r="C1483" s="158"/>
      <c r="D1483" s="158"/>
      <c r="E1483" s="158"/>
      <c r="F1483" s="159"/>
      <c r="G1483" s="122" t="str">
        <f>IF(A1483="","",VLOOKUP(J1440,'TRI-2C'!$B$18:$FH$61,46,FALSE))</f>
        <v>A+</v>
      </c>
      <c r="H1483" s="150"/>
      <c r="I1483" s="127" t="str">
        <f t="shared" si="53"/>
        <v>A+</v>
      </c>
      <c r="J1483" s="126"/>
    </row>
    <row r="1484" spans="1:10" ht="12.75" customHeight="1">
      <c r="A1484" s="11" t="str">
        <f>IF('TRI-2C'!$AV$13="","",'TRI-2C'!$AV$13)</f>
        <v>Establecer comparaciones entre los elementos del entorno a través de la discriminación sensorial.</v>
      </c>
      <c r="B1484" s="156"/>
      <c r="C1484" s="156"/>
      <c r="D1484" s="156"/>
      <c r="E1484" s="156"/>
      <c r="F1484" s="157"/>
      <c r="G1484" s="124" t="str">
        <f>IF(A1484="","",VLOOKUP(J1440,'TRI-2C'!$B$18:$FH$61,47,FALSE))</f>
        <v>A+</v>
      </c>
      <c r="I1484" s="125" t="str">
        <f t="shared" si="53"/>
        <v>A+</v>
      </c>
      <c r="J1484" s="128"/>
    </row>
    <row r="1485" spans="1:10" ht="12.75" customHeight="1">
      <c r="A1485" s="148" t="str">
        <f>IF('TRI-2C'!$AW$13="","",'TRI-2C'!$AW$13)</f>
        <v>Explorar e identificar los diferentes elementos y fenómenos del entorno natural mediante procesos que propicien la indagación.</v>
      </c>
      <c r="B1485" s="149"/>
      <c r="C1485" s="149"/>
      <c r="D1485" s="150"/>
      <c r="E1485" s="150"/>
      <c r="F1485" s="126"/>
      <c r="G1485" s="122" t="str">
        <f>IF(A1485="","",VLOOKUP(J1440,'TRI-2C'!$B$18:$FH$61,48,FALSE))</f>
        <v>A+</v>
      </c>
      <c r="H1485" s="150"/>
      <c r="I1485" s="127" t="str">
        <f t="shared" si="53"/>
        <v>A+</v>
      </c>
      <c r="J1485" s="126"/>
    </row>
    <row r="1486" spans="1:10" ht="12.75" customHeight="1">
      <c r="A1486" s="147" t="str">
        <f>IF('TRI-2C'!$AX$13="","",'TRI-2C'!$AX$13)</f>
        <v>Identificar características de las plantas por su utilidad, estableciendo diferencias entre ellas.</v>
      </c>
      <c r="B1486" s="139"/>
      <c r="C1486" s="139"/>
      <c r="F1486" s="128"/>
      <c r="G1486" s="124" t="str">
        <f>IF(A1486="","",VLOOKUP(J1440,'TRI-2C'!$B$18:$FH$61,49,FALSE))</f>
        <v>A+</v>
      </c>
      <c r="I1486" s="125" t="str">
        <f t="shared" si="53"/>
        <v>A+</v>
      </c>
      <c r="J1486" s="128"/>
    </row>
    <row r="1487" spans="1:10" ht="12.75" customHeight="1">
      <c r="A1487" s="148" t="str">
        <f>IF('TRI-2C'!$AY$13="","",'TRI-2C'!$AY$13)</f>
        <v>Identificar las características de los animales domésticos y silvestres estableciendo las diferencias entre ellos.</v>
      </c>
      <c r="B1487" s="149"/>
      <c r="C1487" s="149"/>
      <c r="D1487" s="150"/>
      <c r="E1487" s="150"/>
      <c r="F1487" s="126"/>
      <c r="G1487" s="122" t="str">
        <f>IF(A1487="","",VLOOKUP(J1440,'TRI-2C'!$B$18:$FH$61,50,FALSE))</f>
        <v>A+</v>
      </c>
      <c r="H1487" s="150"/>
      <c r="I1487" s="127" t="str">
        <f t="shared" si="53"/>
        <v>A+</v>
      </c>
      <c r="J1487" s="126"/>
    </row>
    <row r="1488" spans="1:10" ht="12.75" customHeight="1">
      <c r="A1488" s="147" t="str">
        <f>IF('TRI-2C'!$AZ$13="","",'TRI-2C'!$AZ$13)</f>
        <v>Identificar las características del mar y reconocerlo como una parte integral del territorio nacional</v>
      </c>
      <c r="B1488" s="139"/>
      <c r="C1488" s="139"/>
      <c r="F1488" s="128"/>
      <c r="G1488" s="124" t="str">
        <f>IF(A1488="","",VLOOKUP(J1440,'TRI-2C'!$B$18:$FH$61,51,FALSE))</f>
        <v>A+</v>
      </c>
      <c r="I1488" s="125" t="str">
        <f t="shared" si="53"/>
        <v>A+</v>
      </c>
      <c r="J1488" s="128"/>
    </row>
    <row r="1489" spans="1:10" ht="12.75" customHeight="1">
      <c r="A1489" s="192" t="str">
        <f>IF('TRI-2C'!$BA$13="","",'TRI-2C'!$BA$13)</f>
        <v>Identificar prácticas socioculturales de su localidad demostrando curiosidad ante sus tradiciones.</v>
      </c>
      <c r="B1489" s="154"/>
      <c r="C1489" s="154"/>
      <c r="D1489" s="154"/>
      <c r="E1489" s="154"/>
      <c r="F1489" s="155"/>
      <c r="G1489" s="122" t="str">
        <f>IF(A1489="","",VLOOKUP(J1440,'TRI-2C'!$B$18:$FH$61,52,FALSE))</f>
        <v>A+</v>
      </c>
      <c r="H1489" s="150"/>
      <c r="I1489" s="127" t="str">
        <f t="shared" si="53"/>
        <v>A+</v>
      </c>
      <c r="J1489" s="126"/>
    </row>
    <row r="1490" spans="1:10" ht="12.75" customHeight="1">
      <c r="A1490" s="147" t="str">
        <f>IF('TRI-2C'!$BB$13="","",'TRI-2C'!$BB$13)</f>
        <v>Observar el proceso del ciclo vital de las plantas mediante actividades de experimentación.</v>
      </c>
      <c r="B1490" s="139"/>
      <c r="C1490" s="139"/>
      <c r="F1490" s="128"/>
      <c r="G1490" s="124" t="str">
        <f>IF(A1490="","",VLOOKUP(J1440,'TRI-2C'!$B$18:$FH$61,53,FALSE))</f>
        <v>A+</v>
      </c>
      <c r="I1490" s="125" t="str">
        <f t="shared" si="53"/>
        <v>A+</v>
      </c>
      <c r="J1490" s="128"/>
    </row>
    <row r="1491" spans="1:10" ht="12.75" customHeight="1">
      <c r="A1491" s="148" t="str">
        <f>IF('TRI-2C'!$BC$13="","",'TRI-2C'!$BC$13)</f>
        <v>Participar en actividades lúdicas para identificar prácticas de movilidad que ayudan a cuidar el planeta</v>
      </c>
      <c r="B1491" s="149"/>
      <c r="C1491" s="149"/>
      <c r="D1491" s="150"/>
      <c r="E1491" s="150"/>
      <c r="F1491" s="126"/>
      <c r="G1491" s="122" t="str">
        <f>IF(A1491="","",VLOOKUP(J1440,'TRI-2C'!$B$18:$FH$61,54,FALSE))</f>
        <v>A+</v>
      </c>
      <c r="H1491" s="150"/>
      <c r="I1491" s="127" t="str">
        <f t="shared" si="53"/>
        <v>A+</v>
      </c>
      <c r="J1491" s="126"/>
    </row>
    <row r="1492" spans="1:10" ht="12.75" customHeight="1">
      <c r="A1492" s="147" t="str">
        <f>IF('TRI-2C'!$BD$13="","",'TRI-2C'!$BD$13)</f>
        <v>Participar en algunas prácticas tradicionales de su entorno disfrutando y respetando las diferentes manifestaciones culturales</v>
      </c>
      <c r="B1492" s="139"/>
      <c r="C1492" s="139"/>
      <c r="F1492" s="128"/>
      <c r="G1492" s="124" t="str">
        <f>IF(A1492="","",VLOOKUP(J1440,'TRI-2C'!$B$18:$FH$61,55,FALSE))</f>
        <v>A+</v>
      </c>
      <c r="I1492" s="125" t="str">
        <f t="shared" si="53"/>
        <v>A+</v>
      </c>
      <c r="J1492" s="128"/>
    </row>
    <row r="1493" spans="1:10" ht="12.75" customHeight="1">
      <c r="A1493" s="148" t="str">
        <f>IF('TRI-2C'!$BE$13="","",'TRI-2C'!$BE$13)</f>
        <v>Practicar hábitos de cuidado y conservación del medio ambiente que eviten la contaminación del aire, suelo y agua. (D.EIB.10.19.)</v>
      </c>
      <c r="B1493" s="158"/>
      <c r="C1493" s="158"/>
      <c r="D1493" s="158"/>
      <c r="E1493" s="158"/>
      <c r="F1493" s="159"/>
      <c r="G1493" s="122" t="str">
        <f>IF(A1493="","",VLOOKUP(J1440,'TRI-2C'!$B$18:$FH$61,56,FALSE))</f>
        <v>A+</v>
      </c>
      <c r="H1493" s="150"/>
      <c r="I1493" s="127" t="str">
        <f t="shared" si="53"/>
        <v>A+</v>
      </c>
      <c r="J1493" s="126"/>
    </row>
    <row r="1494" spans="1:10" ht="12.75" customHeight="1">
      <c r="A1494" s="11" t="str">
        <f>IF('TRI-2C'!$BF$13="","",'TRI-2C'!$BF$13)</f>
        <v>Realizar acciones de cuidado y protección de plantas y animales de su entorno erradicando actitudes de maltrato.</v>
      </c>
      <c r="B1494" s="156"/>
      <c r="C1494" s="156"/>
      <c r="D1494" s="156"/>
      <c r="E1494" s="156"/>
      <c r="F1494" s="157"/>
      <c r="G1494" s="124" t="str">
        <f>IF(A1494="","",VLOOKUP(J1440,'TRI-2C'!$B$18:$FH$61,57,FALSE))</f>
        <v>A+</v>
      </c>
      <c r="I1494" s="125" t="str">
        <f t="shared" si="53"/>
        <v>A+</v>
      </c>
      <c r="J1494" s="128"/>
    </row>
    <row r="1495" spans="1:10" ht="12.75" customHeight="1">
      <c r="A1495" s="148" t="str">
        <f>IF('TRI-2C'!$BG$13="","",'TRI-2C'!$BG$13)</f>
        <v>Reconocer cómo las personas utilizan el dinero en su entorno familiar para satisfacer sus necesidades y deseos</v>
      </c>
      <c r="B1495" s="149"/>
      <c r="C1495" s="149"/>
      <c r="D1495" s="150"/>
      <c r="E1495" s="150"/>
      <c r="F1495" s="126"/>
      <c r="G1495" s="122" t="str">
        <f>IF(A1495="","",VLOOKUP(J1440,'TRI-2C'!$B$18:$FH$61,58,FALSE))</f>
        <v>A+</v>
      </c>
      <c r="H1495" s="150"/>
      <c r="I1495" s="127" t="str">
        <f t="shared" si="53"/>
        <v>A+</v>
      </c>
      <c r="J1495" s="126"/>
    </row>
    <row r="1496" spans="1:10" ht="12.75" customHeight="1">
      <c r="A1496" s="147" t="str">
        <f>IF('TRI-2C'!$BH$13="","",'TRI-2C'!$BH$13)</f>
        <v>Reconocer las consecuencias de no cuidar sus pertenencias.</v>
      </c>
      <c r="B1496" s="139"/>
      <c r="C1496" s="139"/>
      <c r="F1496" s="128"/>
      <c r="G1496" s="124" t="str">
        <f>IF(A1496="","",VLOOKUP(J1440,'TRI-2C'!$B$18:$FH$61,59,FALSE))</f>
        <v>A+</v>
      </c>
      <c r="I1496" s="125" t="str">
        <f t="shared" si="53"/>
        <v>A+</v>
      </c>
      <c r="J1496" s="128"/>
    </row>
    <row r="1497" spans="1:10" ht="12.75" customHeight="1">
      <c r="A1497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1497" s="149"/>
      <c r="C1497" s="149"/>
      <c r="D1497" s="150"/>
      <c r="E1497" s="150"/>
      <c r="F1497" s="126"/>
      <c r="G1497" s="122" t="str">
        <f>IF(A1497="","",VLOOKUP(J1440,'TRI-2C'!$B$18:$FH$61,60,FALSE))</f>
        <v>A+</v>
      </c>
      <c r="H1497" s="150"/>
      <c r="I1497" s="127" t="str">
        <f t="shared" si="53"/>
        <v>A+</v>
      </c>
      <c r="J1497" s="126"/>
    </row>
    <row r="1498" spans="1:10" ht="12.75" customHeight="1">
      <c r="A1498" s="164" t="str">
        <f>'BI-1T'!$A$10</f>
        <v>RELACIONES LOGICAS MATEMATICAS</v>
      </c>
      <c r="B1498" s="139"/>
      <c r="C1498" s="139"/>
      <c r="F1498" s="128"/>
      <c r="G1498" s="124" t="str">
        <f>IF(A1498="","",VLOOKUP(J1440,'TRI-2C'!$B$18:$FH$61,61,FALSE))</f>
        <v>A+</v>
      </c>
      <c r="I1498" s="125"/>
      <c r="J1498" s="128"/>
    </row>
    <row r="1499" spans="1:10" ht="12.75" customHeight="1">
      <c r="A1499" s="192" t="str">
        <f>IF('TRI-2C'!$BK$13="","",'TRI-2C'!$BK$13)</f>
        <v>Asociar las formas de los objetos del entorno con figuras geométricas bidimensionales</v>
      </c>
      <c r="B1499" s="154"/>
      <c r="C1499" s="154"/>
      <c r="D1499" s="154"/>
      <c r="E1499" s="154"/>
      <c r="F1499" s="155"/>
      <c r="G1499" s="122" t="str">
        <f>IF(A1499="","",VLOOKUP(J1440,'TRI-2C'!$B$18:$FH$61,62,FALSE))</f>
        <v>A+</v>
      </c>
      <c r="H1499" s="150"/>
      <c r="I1499" s="127" t="str">
        <f t="shared" ref="I1499:I1520" si="54">IF(G1499="","",G1499)</f>
        <v>A+</v>
      </c>
      <c r="J1499" s="126"/>
    </row>
    <row r="1500" spans="1:10" ht="12.75" customHeight="1">
      <c r="A1500" s="147" t="str">
        <f>IF('TRI-2C'!$BL$13="","",'TRI-2C'!$BL$13)</f>
        <v>Clasificar objetos con dos atributos (tamaño, color o forma).</v>
      </c>
      <c r="B1500" s="139"/>
      <c r="C1500" s="139"/>
      <c r="F1500" s="128"/>
      <c r="G1500" s="124" t="str">
        <f>IF(A1500="","",VLOOKUP(J1440,'TRI-2C'!$B$18:$FH$61,63,FALSE))</f>
        <v>A+</v>
      </c>
      <c r="I1500" s="125" t="str">
        <f t="shared" si="54"/>
        <v>A+</v>
      </c>
      <c r="J1500" s="128"/>
    </row>
    <row r="1501" spans="1:10" ht="12.75" customHeight="1">
      <c r="A1501" s="148" t="str">
        <f>IF('TRI-2C'!$BM$13="","",'TRI-2C'!$BM$13)</f>
        <v>Comparar y armar colecciones de más, igual y menos objetos.</v>
      </c>
      <c r="B1501" s="149"/>
      <c r="C1501" s="149"/>
      <c r="D1501" s="150"/>
      <c r="E1501" s="150"/>
      <c r="F1501" s="126"/>
      <c r="G1501" s="122" t="str">
        <f>IF(A1501="","",VLOOKUP(J1440,'TRI-2C'!$B$18:$FH$61,64,FALSE))</f>
        <v>A+</v>
      </c>
      <c r="H1501" s="150"/>
      <c r="I1501" s="127" t="str">
        <f t="shared" si="54"/>
        <v>A+</v>
      </c>
      <c r="J1501" s="126"/>
    </row>
    <row r="1502" spans="1:10" ht="12.75" customHeight="1">
      <c r="A1502" s="147" t="str">
        <f>IF('TRI-2C'!$BN$13="","",'TRI-2C'!$BN$13)</f>
        <v>Comparar y ordenar secuencialmente un conjunto pequeño de objetos de acuerdo con su tamaño.</v>
      </c>
      <c r="B1502" s="139"/>
      <c r="C1502" s="139"/>
      <c r="F1502" s="128"/>
      <c r="G1502" s="124" t="str">
        <f>IF(A1502="","",VLOOKUP(J1440,'TRI-2C'!$B$18:$FH$61,65,FALSE))</f>
        <v>A+</v>
      </c>
      <c r="I1502" s="125" t="str">
        <f t="shared" si="54"/>
        <v>A+</v>
      </c>
      <c r="J1502" s="128"/>
    </row>
    <row r="1503" spans="1:10" ht="12.75" customHeight="1">
      <c r="A1503" s="148" t="str">
        <f>IF('TRI-2C'!$BO$13="","",'TRI-2C'!$BO$13)</f>
        <v>Comprender la relación de número-cantidad hasta el 10.</v>
      </c>
      <c r="B1503" s="158"/>
      <c r="C1503" s="158"/>
      <c r="D1503" s="158"/>
      <c r="E1503" s="158"/>
      <c r="F1503" s="159"/>
      <c r="G1503" s="122" t="str">
        <f>IF(A1503="","",VLOOKUP(J1440,'TRI-2C'!$B$18:$FH$61,66,FALSE))</f>
        <v>A+</v>
      </c>
      <c r="H1503" s="150"/>
      <c r="I1503" s="127" t="str">
        <f t="shared" si="54"/>
        <v>A+</v>
      </c>
      <c r="J1503" s="126"/>
    </row>
    <row r="1504" spans="1:10" ht="12.75" customHeight="1">
      <c r="A1504" s="11" t="str">
        <f>IF('TRI-2C'!$BP$13="","",'TRI-2C'!$BP$13)</f>
        <v>Comprender la relación del numeral (representación simbólica del número) con la cantidad hasta el 5.</v>
      </c>
      <c r="B1504" s="156"/>
      <c r="C1504" s="156"/>
      <c r="D1504" s="156"/>
      <c r="E1504" s="156"/>
      <c r="F1504" s="157"/>
      <c r="G1504" s="124" t="str">
        <f>IF(A1504="","",VLOOKUP(J1440,'TRI-2C'!$B$18:$FH$61,67,FALSE))</f>
        <v>A+</v>
      </c>
      <c r="I1504" s="125" t="str">
        <f t="shared" si="54"/>
        <v>A+</v>
      </c>
      <c r="J1504" s="128"/>
    </row>
    <row r="1505" spans="1:10" ht="12.75" customHeight="1">
      <c r="A1505" s="148" t="str">
        <f>IF('TRI-2C'!$BQ$13="","",'TRI-2C'!$BQ$13)</f>
        <v>Contar oralmente del 1 al 15 con secuencia numérica.</v>
      </c>
      <c r="B1505" s="149"/>
      <c r="C1505" s="149"/>
      <c r="D1505" s="150"/>
      <c r="E1505" s="150"/>
      <c r="F1505" s="126"/>
      <c r="G1505" s="122" t="str">
        <f>IF(A1505="","",VLOOKUP(J1440,'TRI-2C'!$B$18:$FH$61,68,FALSE))</f>
        <v>A+</v>
      </c>
      <c r="H1505" s="150"/>
      <c r="I1505" s="127" t="str">
        <f t="shared" si="54"/>
        <v>A+</v>
      </c>
      <c r="J1505" s="126"/>
    </row>
    <row r="1506" spans="1:10" ht="12.75" customHeight="1">
      <c r="A1506" s="147" t="str">
        <f>IF('TRI-2C'!$BR$13="","",'TRI-2C'!$BR$13)</f>
        <v>Continuar y reproducir patrones simples con objetos concretos y representaciones gráficas.</v>
      </c>
      <c r="B1506" s="139"/>
      <c r="C1506" s="139"/>
      <c r="F1506" s="128"/>
      <c r="G1506" s="124" t="str">
        <f>IF(A1506="","",VLOOKUP(J1440,'TRI-2C'!$B$18:$FH$61,69,FALSE))</f>
        <v>A+</v>
      </c>
      <c r="I1506" s="125" t="str">
        <f t="shared" si="54"/>
        <v>A+</v>
      </c>
      <c r="J1506" s="128"/>
    </row>
    <row r="1507" spans="1:10" ht="12.75" customHeight="1">
      <c r="A1507" s="148" t="str">
        <f>IF('TRI-2C'!$BS$13="","",'TRI-2C'!$BS$13)</f>
        <v>Establecer la relación de correspondencia entre los elementos de colecciones de objetos.</v>
      </c>
      <c r="B1507" s="149"/>
      <c r="C1507" s="149"/>
      <c r="D1507" s="150"/>
      <c r="E1507" s="150"/>
      <c r="F1507" s="126"/>
      <c r="G1507" s="122" t="str">
        <f>IF(A1507="","",VLOOKUP(J1440,'TRI-2C'!$B$18:$FH$61,70,FALSE))</f>
        <v>A+</v>
      </c>
      <c r="H1507" s="150"/>
      <c r="I1507" s="127" t="str">
        <f t="shared" si="54"/>
        <v>A+</v>
      </c>
      <c r="J1507" s="126"/>
    </row>
    <row r="1508" spans="1:10" ht="12.75" customHeight="1">
      <c r="A1508" s="147" t="str">
        <f>IF('TRI-2C'!$BT$13="","",'TRI-2C'!$BT$13)</f>
        <v>Identificar características de mañana, tarde y noche</v>
      </c>
      <c r="B1508" s="139"/>
      <c r="C1508" s="139"/>
      <c r="F1508" s="128"/>
      <c r="G1508" s="124" t="str">
        <f>IF(A1508="","",VLOOKUP(J1440,'TRI-2C'!$B$18:$FH$61,71,FALSE))</f>
        <v>A+</v>
      </c>
      <c r="I1508" s="125" t="str">
        <f t="shared" si="54"/>
        <v>A+</v>
      </c>
      <c r="J1508" s="128"/>
    </row>
    <row r="1509" spans="1:10" ht="12.75" customHeight="1">
      <c r="A1509" s="192" t="str">
        <f>IF('TRI-2C'!$BU$13="","",'TRI-2C'!$BU$13)</f>
        <v>Identificar en los objetos las nociones de medida: largo/ corto, grueso/delgado.</v>
      </c>
      <c r="B1509" s="154"/>
      <c r="C1509" s="154"/>
      <c r="D1509" s="154"/>
      <c r="E1509" s="154"/>
      <c r="F1509" s="155"/>
      <c r="G1509" s="122" t="str">
        <f>IF(A1509="","",VLOOKUP(J1440,'TRI-2C'!$B$18:$FH$61,72,FALSE))</f>
        <v>A+</v>
      </c>
      <c r="H1509" s="150"/>
      <c r="I1509" s="127" t="str">
        <f t="shared" si="54"/>
        <v>A+</v>
      </c>
      <c r="J1509" s="126"/>
    </row>
    <row r="1510" spans="1:10" ht="12.75" customHeight="1">
      <c r="A1510" s="147" t="str">
        <f>IF('TRI-2C'!$BV$13="","",'TRI-2C'!$BV$13)</f>
        <v>Identificar figuras geométricas básicas: círculo, cuadrado y triángulo en objetos del entorno y en representaciones gráficas.</v>
      </c>
      <c r="B1510" s="139"/>
      <c r="C1510" s="139"/>
      <c r="F1510" s="128"/>
      <c r="G1510" s="124" t="str">
        <f>IF(A1510="","",VLOOKUP(J1440,'TRI-2C'!$B$18:$FH$61,73,FALSE))</f>
        <v>A+</v>
      </c>
      <c r="I1510" s="125" t="str">
        <f t="shared" si="54"/>
        <v>A+</v>
      </c>
      <c r="J1510" s="128"/>
    </row>
    <row r="1511" spans="1:10" ht="12.75" customHeight="1">
      <c r="A1511" s="148" t="str">
        <f>IF('TRI-2C'!$BW$13="","",'TRI-2C'!$BW$13)</f>
        <v>Identificar la diferencia entre lo que se desea y lo que se necesita</v>
      </c>
      <c r="B1511" s="149"/>
      <c r="C1511" s="149"/>
      <c r="D1511" s="150"/>
      <c r="E1511" s="150"/>
      <c r="F1511" s="126"/>
      <c r="G1511" s="122" t="str">
        <f>IF(A1511="","",VLOOKUP(J1440,'TRI-2C'!$B$18:$FH$61,74,FALSE))</f>
        <v>A+</v>
      </c>
      <c r="H1511" s="150"/>
      <c r="I1511" s="127" t="str">
        <f t="shared" si="54"/>
        <v>A+</v>
      </c>
      <c r="J1511" s="126"/>
    </row>
    <row r="1512" spans="1:10" ht="12.75" customHeight="1">
      <c r="A1512" s="147" t="str">
        <f>IF('TRI-2C'!$BX$13="","",'TRI-2C'!$BX$13)</f>
        <v>Identificar las nociones de tiempo en acciones que siceden antes, ahora y después</v>
      </c>
      <c r="B1512" s="139"/>
      <c r="C1512" s="139"/>
      <c r="F1512" s="128"/>
      <c r="G1512" s="124" t="str">
        <f>IF(A1512="","",VLOOKUP(J1440,'TRI-2C'!$B$18:$FH$61,75,FALSE))</f>
        <v>A+</v>
      </c>
      <c r="I1512" s="125" t="str">
        <f t="shared" si="54"/>
        <v>A+</v>
      </c>
      <c r="J1512" s="128"/>
    </row>
    <row r="1513" spans="1:10" ht="12.75" customHeight="1">
      <c r="A1513" s="148" t="str">
        <f>IF('TRI-2C'!$BY$13="","",'TRI-2C'!$BY$13)</f>
        <v>Identificar los números de emergencia a través de actividades lúdicas, y reconocer cuándo pedir ayuda en situaciones sencillas.</v>
      </c>
      <c r="B1513" s="158"/>
      <c r="C1513" s="158"/>
      <c r="D1513" s="158"/>
      <c r="E1513" s="158"/>
      <c r="F1513" s="159"/>
      <c r="G1513" s="122" t="str">
        <f>IF(A1513="","",VLOOKUP(J1440,'TRI-2C'!$B$18:$FH$61,76,FALSE))</f>
        <v>A+</v>
      </c>
      <c r="H1513" s="150"/>
      <c r="I1513" s="127" t="str">
        <f t="shared" si="54"/>
        <v>A+</v>
      </c>
      <c r="J1513" s="126"/>
    </row>
    <row r="1514" spans="1:10" ht="12.75" customHeight="1">
      <c r="A1514" s="11" t="str">
        <f>IF('TRI-2C'!$BZ$13="","",'TRI-2C'!$BZ$13)</f>
        <v>Identificar semejanzas y diferencias en objetos del entorno con criterios de forma, color y tamaño</v>
      </c>
      <c r="B1514" s="156"/>
      <c r="C1514" s="156"/>
      <c r="D1514" s="156"/>
      <c r="E1514" s="156"/>
      <c r="F1514" s="157"/>
      <c r="G1514" s="124" t="str">
        <f>IF(A1514="","",VLOOKUP(J1440,'TRI-2C'!$B$18:$FH$61,77,FALSE))</f>
        <v>A+</v>
      </c>
      <c r="I1514" s="125" t="str">
        <f t="shared" si="54"/>
        <v>A+</v>
      </c>
      <c r="J1514" s="128"/>
    </row>
    <row r="1515" spans="1:10" ht="12.75" customHeight="1">
      <c r="A1515" s="148" t="str">
        <f>IF('TRI-2C'!$CA$13="","",'TRI-2C'!$CA$13)</f>
        <v>Ordenar en secuencias lógica sucesos de hasta cinco eventos en representaciones gráficas de sus actividades de la rutina diaria y en escenas de cuentos</v>
      </c>
      <c r="B1515" s="149"/>
      <c r="C1515" s="149"/>
      <c r="D1515" s="150"/>
      <c r="E1515" s="150"/>
      <c r="F1515" s="126"/>
      <c r="G1515" s="122" t="str">
        <f>IF(A1515="","",VLOOKUP(J1440,'TRI-2C'!$B$18:$FH$61,78,FALSE))</f>
        <v>A+</v>
      </c>
      <c r="H1515" s="150"/>
      <c r="I1515" s="127" t="str">
        <f t="shared" si="54"/>
        <v>A+</v>
      </c>
      <c r="J1515" s="126"/>
    </row>
    <row r="1516" spans="1:10" ht="12.75" customHeight="1">
      <c r="A1516" s="147" t="str">
        <f>IF('TRI-2C'!$CB$13="","",'TRI-2C'!$CB$13)</f>
        <v>Reconocer billetes y monedas en situaciones de la vida real</v>
      </c>
      <c r="B1516" s="139"/>
      <c r="C1516" s="139"/>
      <c r="F1516" s="128"/>
      <c r="G1516" s="124" t="str">
        <f>IF(A1516="","",VLOOKUP(J1440,'TRI-2C'!$B$18:$FH$61,79,FALSE))</f>
        <v>A+</v>
      </c>
      <c r="I1516" s="125" t="str">
        <f t="shared" si="54"/>
        <v>A+</v>
      </c>
      <c r="J1516" s="128"/>
    </row>
    <row r="1517" spans="1:10" ht="12.75" customHeight="1">
      <c r="A1517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1517" s="149"/>
      <c r="C1517" s="149"/>
      <c r="D1517" s="150"/>
      <c r="E1517" s="150"/>
      <c r="F1517" s="126"/>
      <c r="G1517" s="122" t="str">
        <f>IF(A1517="","",VLOOKUP(J1440,'TRI-2C'!$B$18:$FH$61,80,FALSE))</f>
        <v>A+</v>
      </c>
      <c r="H1517" s="150"/>
      <c r="I1517" s="127" t="str">
        <f t="shared" si="54"/>
        <v>A+</v>
      </c>
      <c r="J1517" s="126"/>
    </row>
    <row r="1518" spans="1:10" ht="12.75" customHeight="1">
      <c r="A1518" s="147" t="str">
        <f>IF('TRI-2C'!$CD$13="","",'TRI-2C'!$CD$13)</f>
        <v>Reconocer los colores secundarios en objetos e imágenes del entorno.</v>
      </c>
      <c r="B1518" s="139"/>
      <c r="C1518" s="139"/>
      <c r="F1518" s="128"/>
      <c r="G1518" s="124" t="str">
        <f>IF(A1518="","",VLOOKUP(J1440,'TRI-2C'!$B$18:$FH$61,81,FALSE))</f>
        <v>A+</v>
      </c>
      <c r="I1518" s="125" t="str">
        <f t="shared" si="54"/>
        <v>A+</v>
      </c>
      <c r="J1518" s="128"/>
    </row>
    <row r="1519" spans="1:10" ht="12.75" customHeight="1">
      <c r="A1519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1519" s="154"/>
      <c r="C1519" s="154"/>
      <c r="D1519" s="154"/>
      <c r="E1519" s="154"/>
      <c r="F1519" s="155"/>
      <c r="G1519" s="122" t="str">
        <f>IF(A1519="","",VLOOKUP(J1440,'TRI-2C'!$B$18:$FH$61,82,FALSE))</f>
        <v>A+</v>
      </c>
      <c r="H1519" s="150"/>
      <c r="I1519" s="127" t="str">
        <f t="shared" si="54"/>
        <v>A+</v>
      </c>
      <c r="J1519" s="126"/>
    </row>
    <row r="1520" spans="1:10" ht="12.75" customHeight="1">
      <c r="A1520" s="147" t="str">
        <f>IF('TRI-2C'!$CF$13="","",'TRI-2C'!$CF$13)</f>
        <v>Relacionar las distintas formas de adquirir dinero con el trabajo y el esfuerzo.</v>
      </c>
      <c r="B1520" s="139"/>
      <c r="C1520" s="139"/>
      <c r="F1520" s="128"/>
      <c r="G1520" s="124" t="str">
        <f>IF(A1520="","",VLOOKUP(J1440,'TRI-2C'!$B$18:$FH$61,83,FALSE))</f>
        <v>A+</v>
      </c>
      <c r="I1520" s="125" t="str">
        <f t="shared" si="54"/>
        <v>A+</v>
      </c>
      <c r="J1520" s="128"/>
    </row>
    <row r="1521" spans="1:10" ht="12.75" customHeight="1">
      <c r="A1521" s="165" t="str">
        <f>'BI-1T'!$A$11</f>
        <v>COMPRENSIÓN Y EXPRESION DEL LENGUAJE</v>
      </c>
      <c r="B1521" s="149"/>
      <c r="C1521" s="149"/>
      <c r="D1521" s="150"/>
      <c r="E1521" s="150"/>
      <c r="F1521" s="126"/>
      <c r="G1521" s="122" t="str">
        <f>IF(A1521="","",VLOOKUP(J1440,'TRI-2C'!$B$18:$FH$61,84,FALSE))</f>
        <v>A+</v>
      </c>
      <c r="H1521" s="150"/>
      <c r="I1521" s="127"/>
      <c r="J1521" s="126"/>
    </row>
    <row r="1522" spans="1:10" ht="12.75" customHeight="1">
      <c r="A1522" s="147" t="str">
        <f>IF('TRI-2C'!$CH$13="","",'TRI-2C'!$CH$13)</f>
        <v>Asociar la imagen de la portada con el título de los cuentos conocidos.</v>
      </c>
      <c r="B1522" s="139"/>
      <c r="C1522" s="139"/>
      <c r="F1522" s="128"/>
      <c r="G1522" s="124" t="str">
        <f>IF(A1522="","",VLOOKUP(J1440,'TRI-2C'!$B$18:$FH$61,85,FALSE))</f>
        <v>A+</v>
      </c>
      <c r="I1522" s="125" t="str">
        <f t="shared" ref="I1522:I1542" si="55">IF(G1522="","",G1522)</f>
        <v>A+</v>
      </c>
      <c r="J1522" s="128"/>
    </row>
    <row r="1523" spans="1:10" ht="12.75" customHeight="1">
      <c r="A1523" s="148" t="str">
        <f>IF('TRI-2C'!$CI$13="","",'TRI-2C'!$CI$13)</f>
        <v>Colaborar en la creación de textos colectivos con la ayuda del docente.</v>
      </c>
      <c r="B1523" s="158"/>
      <c r="C1523" s="158"/>
      <c r="D1523" s="158"/>
      <c r="E1523" s="158"/>
      <c r="F1523" s="159"/>
      <c r="G1523" s="122" t="str">
        <f>IF(A1523="","",VLOOKUP(J1440,'TRI-2C'!$B$18:$FH$61,86,FALSE))</f>
        <v>A+</v>
      </c>
      <c r="H1523" s="150"/>
      <c r="I1523" s="127" t="str">
        <f t="shared" si="55"/>
        <v>A+</v>
      </c>
      <c r="J1523" s="126"/>
    </row>
    <row r="1524" spans="1:10" ht="12.75" customHeight="1">
      <c r="A1524" s="11" t="str">
        <f>IF('TRI-2C'!$CJ$13="","",'TRI-2C'!$CJ$13)</f>
        <v>Comprender el derecho propio y de las otras personas a decir que no como una respuesta válida y respetable.</v>
      </c>
      <c r="B1524" s="156"/>
      <c r="C1524" s="156"/>
      <c r="D1524" s="156"/>
      <c r="E1524" s="156"/>
      <c r="F1524" s="157"/>
      <c r="G1524" s="124" t="str">
        <f>IF(A1524="","",VLOOKUP(J1440,'TRI-2C'!$B$18:$FH$61,87,FALSE))</f>
        <v>A+</v>
      </c>
      <c r="I1524" s="125" t="str">
        <f t="shared" si="55"/>
        <v>A+</v>
      </c>
      <c r="J1524" s="128"/>
    </row>
    <row r="1525" spans="1:10" ht="12.75" customHeight="1">
      <c r="A1525" s="148" t="str">
        <f>IF('TRI-2C'!$CK$13="","",'TRI-2C'!$CK$13)</f>
        <v>Comunicarse a través de dibujos de objetos con detalles que lo vuelven identificables, como representación simbólica de sus ideas.</v>
      </c>
      <c r="B1525" s="149"/>
      <c r="C1525" s="149"/>
      <c r="D1525" s="150"/>
      <c r="E1525" s="150"/>
      <c r="F1525" s="126"/>
      <c r="G1525" s="122" t="str">
        <f>IF(A1525="","",VLOOKUP(J1440,'TRI-2C'!$B$18:$FH$61,88,FALSE))</f>
        <v>A+</v>
      </c>
      <c r="H1525" s="150"/>
      <c r="I1525" s="127" t="str">
        <f t="shared" si="55"/>
        <v>A+</v>
      </c>
      <c r="J1525" s="126"/>
    </row>
    <row r="1526" spans="1:10" ht="12.75" customHeight="1">
      <c r="A1526" s="147" t="str">
        <f>IF('TRI-2C'!$CL$13="","",'TRI-2C'!$CL$13)</f>
        <v>Comunicarse incorporando palabras nuevas a su vocabulario en función de los ambientes y experiencias en las que interactúa.</v>
      </c>
      <c r="B1526" s="139"/>
      <c r="C1526" s="139"/>
      <c r="F1526" s="128"/>
      <c r="G1526" s="124" t="str">
        <f>IF(A1526="","",VLOOKUP(J1440,'TRI-2C'!$B$18:$FH$61,89,FALSE))</f>
        <v>A+</v>
      </c>
      <c r="I1526" s="125" t="str">
        <f t="shared" si="55"/>
        <v>A+</v>
      </c>
      <c r="J1526" s="128"/>
    </row>
    <row r="1527" spans="1:10" ht="12.75" customHeight="1">
      <c r="A1527" s="148" t="str">
        <f>IF('TRI-2C'!$CM$13="","",'TRI-2C'!$CM$13)</f>
        <v>Contar un cuento en base a sus imágenes a partir de la portada y siguiendo la secuencia de las páginas.</v>
      </c>
      <c r="B1527" s="149"/>
      <c r="C1527" s="149"/>
      <c r="D1527" s="150"/>
      <c r="E1527" s="150"/>
      <c r="F1527" s="126"/>
      <c r="G1527" s="122" t="str">
        <f>IF(A1527="","",VLOOKUP(J1440,'TRI-2C'!$B$18:$FH$61,90,FALSE))</f>
        <v>A+</v>
      </c>
      <c r="H1527" s="150"/>
      <c r="I1527" s="127" t="str">
        <f t="shared" si="55"/>
        <v>A+</v>
      </c>
      <c r="J1527" s="126"/>
    </row>
    <row r="1528" spans="1:10" ht="12.75" customHeight="1">
      <c r="A1528" s="147" t="str">
        <f>IF('TRI-2C'!$CN$13="","",'TRI-2C'!$CN$13)</f>
        <v>Describir oralmente imágenes gráficas (pictogramas) y digitales, estructurando oraciones más elaboradas que describan a los objetos que observa.</v>
      </c>
      <c r="B1528" s="139"/>
      <c r="C1528" s="139"/>
      <c r="F1528" s="128"/>
      <c r="G1528" s="124" t="str">
        <f>IF(A1528="","",VLOOKUP(J1440,'TRI-2C'!$B$18:$FH$61,91,FALSE))</f>
        <v>A+</v>
      </c>
      <c r="I1528" s="125" t="str">
        <f t="shared" si="55"/>
        <v>A+</v>
      </c>
      <c r="J1528" s="128"/>
    </row>
    <row r="1529" spans="1:10" ht="12.75" customHeight="1">
      <c r="A1529" s="192" t="str">
        <f>IF('TRI-2C'!$CO$13="","",'TRI-2C'!$CO$13)</f>
        <v>Describir oralmente imágenes relacionadas con los derechos de las personas en situación de movilidad</v>
      </c>
      <c r="B1529" s="154"/>
      <c r="C1529" s="154"/>
      <c r="D1529" s="154"/>
      <c r="E1529" s="154"/>
      <c r="F1529" s="155"/>
      <c r="G1529" s="122" t="str">
        <f>IF(A1529="","",VLOOKUP(J1440,'TRI-2C'!$B$18:$FH$61,92,FALSE))</f>
        <v>A+</v>
      </c>
      <c r="H1529" s="150"/>
      <c r="I1529" s="127" t="str">
        <f t="shared" si="55"/>
        <v>A+</v>
      </c>
      <c r="J1529" s="126"/>
    </row>
    <row r="1530" spans="1:10" ht="12.75" customHeight="1">
      <c r="A1530" s="147" t="str">
        <f>IF('TRI-2C'!$CP$13="","",'TRI-2C'!$CP$13)</f>
        <v>Expresarse oralmente pronunciando correctamente la mayoría de las palabras puede presentarse dificultades en la pronunciación de s, y la r.</v>
      </c>
      <c r="B1530" s="139"/>
      <c r="C1530" s="139"/>
      <c r="F1530" s="128"/>
      <c r="G1530" s="124" t="str">
        <f>IF(A1530="","",VLOOKUP(J1440,'TRI-2C'!$B$18:$FH$61,93,FALSE))</f>
        <v>A+</v>
      </c>
      <c r="I1530" s="125" t="str">
        <f t="shared" si="55"/>
        <v>A+</v>
      </c>
      <c r="J1530" s="128"/>
    </row>
    <row r="1531" spans="1:10" ht="12.75" customHeight="1">
      <c r="A1531" s="148" t="str">
        <f>IF('TRI-2C'!$CQ$13="","",'TRI-2C'!$CQ$13)</f>
        <v>Expresarse utilizando oraciones cortas y completas manteniendo el orden de las palabras.</v>
      </c>
      <c r="B1531" s="149"/>
      <c r="C1531" s="149"/>
      <c r="D1531" s="150"/>
      <c r="E1531" s="150"/>
      <c r="F1531" s="126"/>
      <c r="G1531" s="122" t="str">
        <f>IF(A1531="","",VLOOKUP(J1440,'TRI-2C'!$B$18:$FH$61,94,FALSE))</f>
        <v>A+</v>
      </c>
      <c r="H1531" s="150"/>
      <c r="I1531" s="127" t="str">
        <f t="shared" si="55"/>
        <v>A+</v>
      </c>
      <c r="J1531" s="126"/>
    </row>
    <row r="1532" spans="1:10" ht="12.75" customHeight="1">
      <c r="A1532" s="147" t="str">
        <f>IF('TRI-2C'!$CR$13="","",'TRI-2C'!$CR$13)</f>
        <v>Identificar “auditivamente” el fonema (sonido) inicial de las palabras más utilizadas.</v>
      </c>
      <c r="B1532" s="139"/>
      <c r="C1532" s="139"/>
      <c r="F1532" s="128"/>
      <c r="G1532" s="124" t="str">
        <f>IF(A1532="","",VLOOKUP(J1440,'TRI-2C'!$B$18:$FH$61,95,FALSE))</f>
        <v>A+</v>
      </c>
      <c r="I1532" s="125" t="str">
        <f t="shared" si="55"/>
        <v>A+</v>
      </c>
      <c r="J1532" s="128"/>
    </row>
    <row r="1533" spans="1:10" ht="12.75" customHeight="1">
      <c r="A1533" s="148" t="str">
        <f>IF('TRI-2C'!$CS$13="","",'TRI-2C'!$CS$13)</f>
        <v>Identificar una persona adulta de confianza para solicitar apoyo al enfrentar desafíos emocionales en situaciones cotidianas del entorno escolar</v>
      </c>
      <c r="B1533" s="158"/>
      <c r="C1533" s="158"/>
      <c r="D1533" s="158"/>
      <c r="E1533" s="158"/>
      <c r="F1533" s="159"/>
      <c r="G1533" s="122" t="str">
        <f>IF(A1533="","",VLOOKUP(J1440,'TRI-2C'!$B$18:$FH$61,96,FALSE))</f>
        <v>A+</v>
      </c>
      <c r="H1533" s="150"/>
      <c r="I1533" s="127" t="str">
        <f t="shared" si="55"/>
        <v>A+</v>
      </c>
      <c r="J1533" s="126"/>
    </row>
    <row r="1534" spans="1:10" ht="12.75" customHeight="1">
      <c r="A1534" s="11" t="str">
        <f>IF('TRI-2C'!$CT$13="","",'TRI-2C'!$CT$13)</f>
        <v>Participar en conversaciones más complejas y largas manteniéndose dentro del tema.</v>
      </c>
      <c r="B1534" s="156"/>
      <c r="C1534" s="156"/>
      <c r="D1534" s="156"/>
      <c r="E1534" s="156"/>
      <c r="F1534" s="157"/>
      <c r="G1534" s="124" t="str">
        <f>IF(A1534="","",VLOOKUP(J1440,'TRI-2C'!$B$18:$FH$61,97,FALSE))</f>
        <v>A+</v>
      </c>
      <c r="I1534" s="125" t="str">
        <f t="shared" si="55"/>
        <v>A+</v>
      </c>
      <c r="J1534" s="128"/>
    </row>
    <row r="1535" spans="1:10" ht="12.75" customHeight="1">
      <c r="A1535" s="148" t="str">
        <f>IF('TRI-2C'!$CU$13="","",'TRI-2C'!$CU$13)</f>
        <v>Producir palabras que riman espontáneamente tomado en cuenta los sonidos finales de las mismas.</v>
      </c>
      <c r="B1535" s="149"/>
      <c r="C1535" s="149"/>
      <c r="D1535" s="150"/>
      <c r="E1535" s="150"/>
      <c r="F1535" s="126"/>
      <c r="G1535" s="122" t="str">
        <f>IF(A1535="","",VLOOKUP(J1440,'TRI-2C'!$B$18:$FH$61,98,FALSE))</f>
        <v>A+</v>
      </c>
      <c r="H1535" s="150"/>
      <c r="I1535" s="127" t="str">
        <f t="shared" si="55"/>
        <v>A+</v>
      </c>
      <c r="J1535" s="126"/>
    </row>
    <row r="1536" spans="1:10" ht="12.75" customHeight="1">
      <c r="A1536" s="147" t="str">
        <f>IF('TRI-2C'!$CV$13="","",'TRI-2C'!$CV$13)</f>
        <v>Realizar modificaciones del contenido de un cuento relatado por el adulto, cambiando partes del él como: acciones y final.</v>
      </c>
      <c r="B1536" s="139"/>
      <c r="C1536" s="139"/>
      <c r="F1536" s="128"/>
      <c r="G1536" s="124" t="str">
        <f>IF(A1536="","",VLOOKUP(J1440,'TRI-2C'!$B$18:$FH$61,99,FALSE))</f>
        <v>A+</v>
      </c>
      <c r="I1536" s="125" t="str">
        <f t="shared" si="55"/>
        <v>A+</v>
      </c>
      <c r="J1536" s="128"/>
    </row>
    <row r="1537" spans="1:10" ht="12.75" customHeight="1">
      <c r="A1537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537" s="149"/>
      <c r="C1537" s="149"/>
      <c r="D1537" s="150"/>
      <c r="E1537" s="150"/>
      <c r="F1537" s="126"/>
      <c r="G1537" s="122" t="str">
        <f>IF(A1537="","",VLOOKUP(J1440,'TRI-2C'!$B$18:$FH$61,100,FALSE))</f>
        <v>A+</v>
      </c>
      <c r="H1537" s="150"/>
      <c r="I1537" s="127" t="str">
        <f t="shared" si="55"/>
        <v>A+</v>
      </c>
      <c r="J1537" s="126"/>
    </row>
    <row r="1538" spans="1:10" ht="12.75" customHeight="1">
      <c r="A1538" s="147" t="str">
        <f>IF('TRI-2C'!$CX$13="","",'TRI-2C'!$CX$13)</f>
        <v>Reconocer etiquetas y rótulos de su entorno inmediato y los “lee”.</v>
      </c>
      <c r="B1538" s="139"/>
      <c r="C1538" s="139"/>
      <c r="F1538" s="128"/>
      <c r="G1538" s="124" t="str">
        <f>IF(A1538="","",VLOOKUP(J1440,'TRI-2C'!$B$18:$FH$61,101,FALSE))</f>
        <v>A+</v>
      </c>
      <c r="I1538" s="125" t="str">
        <f t="shared" si="55"/>
        <v>A+</v>
      </c>
      <c r="J1538" s="128"/>
    </row>
    <row r="1539" spans="1:10" ht="12.75" customHeight="1">
      <c r="A1539" s="192" t="str">
        <f>IF('TRI-2C'!$CY$13="","",'TRI-2C'!$CY$13)</f>
        <v>Relatar cuentos, narrados por el adulto, manteniendo la secuencia, sin la ayuda del paratexto.</v>
      </c>
      <c r="B1539" s="154"/>
      <c r="C1539" s="154"/>
      <c r="D1539" s="154"/>
      <c r="E1539" s="154"/>
      <c r="F1539" s="155"/>
      <c r="G1539" s="122" t="str">
        <f>IF(A1539="","",VLOOKUP(J1440,'TRI-2C'!$B$18:$FH$61,102,FALSE))</f>
        <v>A+</v>
      </c>
      <c r="H1539" s="150"/>
      <c r="I1539" s="127" t="str">
        <f t="shared" si="55"/>
        <v>A+</v>
      </c>
      <c r="J1539" s="126"/>
    </row>
    <row r="1540" spans="1:10" ht="12.75" customHeight="1">
      <c r="A1540" s="147" t="str">
        <f>IF('TRI-2C'!$CZ$13="","",'TRI-2C'!$CZ$13)</f>
        <v>Reproducir trabalenguas sencillos, adivinanzas, canciones y poemas cortos, mejorando su pronunciación y potenciando su capacidad imaginativa.</v>
      </c>
      <c r="B1540" s="139"/>
      <c r="C1540" s="139"/>
      <c r="F1540" s="128"/>
      <c r="G1540" s="124" t="str">
        <f>IF(A1540="","",VLOOKUP(J1440,'TRI-2C'!$B$18:$FH$61,103,FALSE))</f>
        <v>A+</v>
      </c>
      <c r="I1540" s="125" t="str">
        <f t="shared" si="55"/>
        <v>A+</v>
      </c>
      <c r="J1540" s="128"/>
    </row>
    <row r="1541" spans="1:10" ht="12.75" customHeight="1">
      <c r="A1541" s="148" t="str">
        <f>IF('TRI-2C'!$DA$13="","",'TRI-2C'!$DA$13)</f>
        <v>Responder preguntas sobre un texto narrado por el adulto, relacionadas a los personajes y acciones principales.</v>
      </c>
      <c r="B1541" s="149"/>
      <c r="C1541" s="149"/>
      <c r="D1541" s="150"/>
      <c r="E1541" s="150"/>
      <c r="F1541" s="126"/>
      <c r="G1541" s="122" t="str">
        <f>IF(A1541="","",VLOOKUP(J1440,'TRI-2C'!$B$18:$FH$61,104,FALSE))</f>
        <v>A+</v>
      </c>
      <c r="H1541" s="150"/>
      <c r="I1541" s="127" t="str">
        <f t="shared" si="55"/>
        <v>A+</v>
      </c>
      <c r="J1541" s="126"/>
    </row>
    <row r="1542" spans="1:10" ht="12.75" customHeight="1">
      <c r="A1542" s="147" t="str">
        <f>IF('TRI-2C'!$DB$13="","",'TRI-2C'!$DB$13)</f>
        <v>Seguir instrucciones sencillas que involucren la ejecución de tres o más actividades</v>
      </c>
      <c r="B1542" s="139"/>
      <c r="C1542" s="139"/>
      <c r="F1542" s="128"/>
      <c r="G1542" s="124" t="str">
        <f>IF(A1542="","",VLOOKUP(J1440,'TRI-2C'!$B$18:$FH$61,105,FALSE))</f>
        <v>A+</v>
      </c>
      <c r="I1542" s="125" t="str">
        <f t="shared" si="55"/>
        <v>A+</v>
      </c>
      <c r="J1542" s="128"/>
    </row>
    <row r="1543" spans="1:10" ht="12.75" customHeight="1">
      <c r="A1543" s="165" t="str">
        <f>'BI-1T'!$A$12</f>
        <v>EXPRESIÓN ARTISTICA</v>
      </c>
      <c r="B1543" s="158"/>
      <c r="C1543" s="158"/>
      <c r="D1543" s="158"/>
      <c r="E1543" s="158"/>
      <c r="F1543" s="159"/>
      <c r="G1543" s="122" t="str">
        <f>IF(A1543="","",VLOOKUP(J1440,'TRI-2C'!$B$18:$FH$61,106,FALSE))</f>
        <v>A+</v>
      </c>
      <c r="H1543" s="150"/>
      <c r="I1543" s="127"/>
      <c r="J1543" s="126"/>
    </row>
    <row r="1544" spans="1:10" ht="12.75" customHeight="1">
      <c r="A1544" s="11" t="str">
        <f>IF('TRI-2C'!$DD$13="","",'TRI-2C'!$DD$13)</f>
        <v>Cantar canciones siguiendo el ritmo y coordinando con las expresiones de su cuerpo.</v>
      </c>
      <c r="B1544" s="156"/>
      <c r="C1544" s="156"/>
      <c r="D1544" s="156"/>
      <c r="E1544" s="156"/>
      <c r="F1544" s="157"/>
      <c r="G1544" s="124" t="str">
        <f>IF(A1544="","",VLOOKUP(J1440,'TRI-2C'!$B$18:$FH$61,107,FALSE))</f>
        <v>A+</v>
      </c>
      <c r="I1544" s="125" t="str">
        <f t="shared" ref="I1544:I1554" si="56">IF(G1544="","",G1544)</f>
        <v>A+</v>
      </c>
      <c r="J1544" s="128"/>
    </row>
    <row r="1545" spans="1:10" ht="12.75" customHeight="1">
      <c r="A1545" s="148" t="str">
        <f>IF('TRI-2C'!$DE$13="","",'TRI-2C'!$DE$13)</f>
        <v>Comunicar de manera escrita sus ideas intentando imitar letras o formas parecidas a letras.</v>
      </c>
      <c r="B1545" s="149"/>
      <c r="C1545" s="149"/>
      <c r="D1545" s="150"/>
      <c r="E1545" s="150"/>
      <c r="F1545" s="126"/>
      <c r="G1545" s="122" t="str">
        <f>IF(A1545="","",VLOOKUP(J1440,'TRI-2C'!$B$18:$FH$61,108,FALSE))</f>
        <v>A+</v>
      </c>
      <c r="H1545" s="150"/>
      <c r="I1545" s="127" t="str">
        <f t="shared" si="56"/>
        <v>A+</v>
      </c>
      <c r="J1545" s="126"/>
    </row>
    <row r="1546" spans="1:10" ht="12.75" customHeight="1">
      <c r="A1546" s="147" t="str">
        <f>IF('TRI-2C'!$DF$13="","",'TRI-2C'!$DF$13)</f>
        <v>Ejecutar patrones de más de dos ritmos con partes del cuerpo y elementos o instrumentos sonoros.</v>
      </c>
      <c r="B1546" s="139"/>
      <c r="C1546" s="139"/>
      <c r="F1546" s="128"/>
      <c r="G1546" s="124" t="str">
        <f>IF(A1546="","",VLOOKUP(J1440,'TRI-2C'!$B$18:$FH$61,109,FALSE))</f>
        <v>A+</v>
      </c>
      <c r="I1546" s="125" t="str">
        <f t="shared" si="56"/>
        <v>A+</v>
      </c>
      <c r="J1546" s="128"/>
    </row>
    <row r="1547" spans="1:10" ht="12.75" customHeight="1">
      <c r="A1547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1547" s="149"/>
      <c r="C1547" s="149"/>
      <c r="D1547" s="150"/>
      <c r="E1547" s="150"/>
      <c r="F1547" s="126"/>
      <c r="G1547" s="122" t="str">
        <f>IF(A1547="","",VLOOKUP(J1440,'TRI-2C'!$B$18:$FH$61,110,FALSE))</f>
        <v>A+</v>
      </c>
      <c r="H1547" s="150"/>
      <c r="I1547" s="127" t="str">
        <f t="shared" si="56"/>
        <v>A+</v>
      </c>
      <c r="J1547" s="126"/>
    </row>
    <row r="1548" spans="1:10" ht="12.75" customHeight="1">
      <c r="A1548" s="147" t="str">
        <f>IF('TRI-2C'!$DH$13="","",'TRI-2C'!$DH$13)</f>
        <v>Expresar su opinión al observar una obra artística relacionada a la plástica o a la escultura.</v>
      </c>
      <c r="B1548" s="139"/>
      <c r="C1548" s="139"/>
      <c r="F1548" s="128"/>
      <c r="G1548" s="124" t="str">
        <f>IF(A1548="","",VLOOKUP(J1440,'TRI-2C'!$B$18:$FH$61,111,FALSE))</f>
        <v>A+</v>
      </c>
      <c r="I1548" s="125" t="str">
        <f t="shared" si="56"/>
        <v>A+</v>
      </c>
      <c r="J1548" s="128"/>
    </row>
    <row r="1549" spans="1:10" ht="12.75" customHeight="1">
      <c r="A1549" s="192" t="str">
        <f>IF('TRI-2C'!$DI$13="","",'TRI-2C'!$DI$13)</f>
        <v>Expresar sus vivencias y experiencias a través del dibujo libre.</v>
      </c>
      <c r="B1549" s="154"/>
      <c r="C1549" s="154"/>
      <c r="D1549" s="154"/>
      <c r="E1549" s="154"/>
      <c r="F1549" s="155"/>
      <c r="G1549" s="122" t="str">
        <f>IF(A1549="","",VLOOKUP(J1440,'TRI-2C'!$B$18:$FH$61,112,FALSE))</f>
        <v>A+</v>
      </c>
      <c r="H1549" s="150"/>
      <c r="I1549" s="127" t="str">
        <f t="shared" si="56"/>
        <v>A+</v>
      </c>
      <c r="J1549" s="126"/>
    </row>
    <row r="1550" spans="1:10" ht="12.75" customHeight="1">
      <c r="A1550" s="147" t="str">
        <f>IF('TRI-2C'!$DJ$13="","",'TRI-2C'!$DJ$13)</f>
        <v>Mantener el ritmo y las secuencias de pasos sencillos durante la ejecución de coreografías.</v>
      </c>
      <c r="B1550" s="139"/>
      <c r="C1550" s="139"/>
      <c r="F1550" s="128"/>
      <c r="G1550" s="124" t="str">
        <f>IF(A1550="","",VLOOKUP(J1440,'TRI-2C'!$B$18:$FH$61,113,FALSE))</f>
        <v>A+</v>
      </c>
      <c r="I1550" s="125" t="str">
        <f t="shared" si="56"/>
        <v>A+</v>
      </c>
      <c r="J1550" s="128"/>
    </row>
    <row r="1551" spans="1:10" ht="12.75" customHeight="1">
      <c r="A1551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551" s="149"/>
      <c r="C1551" s="149"/>
      <c r="D1551" s="150"/>
      <c r="E1551" s="150"/>
      <c r="F1551" s="126"/>
      <c r="G1551" s="122" t="str">
        <f>IF(A1551="","",VLOOKUP(J1440,'TRI-2C'!$B$18:$FH$61,114,FALSE))</f>
        <v>A+</v>
      </c>
      <c r="H1551" s="150"/>
      <c r="I1551" s="127" t="str">
        <f t="shared" si="56"/>
        <v>A+</v>
      </c>
      <c r="J1551" s="126"/>
    </row>
    <row r="1552" spans="1:10" ht="12.75" customHeight="1">
      <c r="A1552" s="147" t="str">
        <f>IF('TRI-2C'!$DL$13="","",'TRI-2C'!$DL$13)</f>
        <v>Participar en dramatizaciones, asumiendo roles de diferentes personas del entorno y de personajes de cuentos e historietas.</v>
      </c>
      <c r="B1552" s="139"/>
      <c r="C1552" s="139"/>
      <c r="F1552" s="128"/>
      <c r="G1552" s="124" t="str">
        <f>IF(A1552="","",VLOOKUP(J1440,'TRI-2C'!$B$18:$FH$61,115,FALSE))</f>
        <v>A+</v>
      </c>
      <c r="I1552" s="125" t="str">
        <f t="shared" si="56"/>
        <v>A+</v>
      </c>
      <c r="J1552" s="128"/>
    </row>
    <row r="1553" spans="1:10" ht="12.75" customHeight="1">
      <c r="A1553" s="148" t="str">
        <f>IF('TRI-2C'!$DM$13="","",'TRI-2C'!$DM$13)</f>
        <v>Participar en rondas populares, bailes y juegos tradicionales, asumiendo los roles y respetando las reglas.</v>
      </c>
      <c r="B1553" s="158"/>
      <c r="C1553" s="158"/>
      <c r="D1553" s="158"/>
      <c r="E1553" s="158"/>
      <c r="F1553" s="159"/>
      <c r="G1553" s="122" t="str">
        <f>IF(A1553="","",VLOOKUP(J1440,'TRI-2C'!$B$18:$FH$61,116,FALSE))</f>
        <v>A+</v>
      </c>
      <c r="H1553" s="150"/>
      <c r="I1553" s="127" t="str">
        <f t="shared" si="56"/>
        <v>A+</v>
      </c>
      <c r="J1553" s="126"/>
    </row>
    <row r="1554" spans="1:10" ht="12.75" customHeight="1">
      <c r="A1554" s="11" t="str">
        <f>IF('TRI-2C'!$DN$13="","",'TRI-2C'!$DN$13)</f>
        <v>Realizar actividades creativas utilizando las técnicas grafo plásticas con variedad de materiales.</v>
      </c>
      <c r="B1554" s="156"/>
      <c r="C1554" s="156"/>
      <c r="D1554" s="156"/>
      <c r="E1554" s="156"/>
      <c r="F1554" s="157"/>
      <c r="G1554" s="124" t="str">
        <f>IF(A1554="","",VLOOKUP(J1440,'TRI-2C'!$B$18:$FH$61,117,FALSE))</f>
        <v>A+</v>
      </c>
      <c r="I1554" s="125" t="str">
        <f t="shared" si="56"/>
        <v>A+</v>
      </c>
      <c r="J1554" s="128"/>
    </row>
    <row r="1555" spans="1:10" ht="12.75" customHeight="1">
      <c r="A1555" s="165" t="str">
        <f>'BI-1T'!$A$13</f>
        <v>EXPRESION CORPORAL Y MOTRICIDAD</v>
      </c>
      <c r="B1555" s="149"/>
      <c r="C1555" s="149"/>
      <c r="D1555" s="150"/>
      <c r="E1555" s="150"/>
      <c r="F1555" s="126"/>
      <c r="G1555" s="122" t="str">
        <f>IF(A1555="","",VLOOKUP(J1440,'TRI-2C'!$B$18:$FH$61,118,FALSE))</f>
        <v>A+</v>
      </c>
      <c r="H1555" s="150"/>
      <c r="I1555" s="127"/>
      <c r="J1555" s="126"/>
    </row>
    <row r="1556" spans="1:10" ht="12.75" customHeight="1">
      <c r="A1556" s="147" t="str">
        <f>IF('TRI-2C'!$DP$13="","",'TRI-2C'!$DP$13)</f>
        <v>Caminar y correr con soltura y seguridad manteniendo el equilibrio a diferentes distancias, orientaciones y ritmos en espacios parciales.</v>
      </c>
      <c r="B1556" s="139"/>
      <c r="C1556" s="139"/>
      <c r="F1556" s="128"/>
      <c r="G1556" s="124" t="str">
        <f>IF(A1556="","",VLOOKUP(J1440,'TRI-2C'!$B$18:$FH$61,119,FALSE))</f>
        <v>A+</v>
      </c>
      <c r="I1556" s="125" t="str">
        <f t="shared" ref="I1556:I1583" si="57">IF(G1556="","",G1556)</f>
        <v>A+</v>
      </c>
      <c r="J1556" s="128"/>
    </row>
    <row r="1557" spans="1:10" ht="12.75" customHeight="1">
      <c r="A1557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1557" s="149"/>
      <c r="C1557" s="149"/>
      <c r="D1557" s="150"/>
      <c r="E1557" s="150"/>
      <c r="F1557" s="126"/>
      <c r="G1557" s="122" t="str">
        <f>IF(A1557="","",VLOOKUP(J1440,'TRI-2C'!$B$18:$FH$61,120,FALSE))</f>
        <v>A+</v>
      </c>
      <c r="H1557" s="150"/>
      <c r="I1557" s="127" t="str">
        <f t="shared" si="57"/>
        <v>A+</v>
      </c>
      <c r="J1557" s="126"/>
    </row>
    <row r="1558" spans="1:10" ht="12.75" customHeight="1">
      <c r="A1558" s="147" t="str">
        <f>IF('TRI-2C'!$DR$13="","",'TRI-2C'!$DR$13)</f>
        <v>Discriminar sonidos onomatopéyicos y diferencia los sonidos naturales de los artificiales</v>
      </c>
      <c r="B1558" s="139"/>
      <c r="C1558" s="139"/>
      <c r="F1558" s="128"/>
      <c r="G1558" s="124" t="str">
        <f>IF(A1558="","",VLOOKUP(J1440,'TRI-2C'!$B$18:$FH$61,121,FALSE))</f>
        <v>A+</v>
      </c>
      <c r="I1558" s="125" t="str">
        <f t="shared" si="57"/>
        <v>A+</v>
      </c>
      <c r="J1558" s="128"/>
    </row>
    <row r="1559" spans="1:10" ht="12.75" customHeight="1">
      <c r="A1559" s="192" t="str">
        <f>IF('TRI-2C'!$DS$13="","",'TRI-2C'!$DS$13)</f>
        <v>Ejecutar actividades coordinadamente y con un control adecuado de fuerza y tonicidad muscular como: lanzar, atrapar y patear objetos y pelotas.</v>
      </c>
      <c r="B1559" s="154"/>
      <c r="C1559" s="154"/>
      <c r="D1559" s="154"/>
      <c r="E1559" s="154"/>
      <c r="F1559" s="155"/>
      <c r="G1559" s="122" t="str">
        <f>IF(A1559="","",VLOOKUP(J1440,'TRI-2C'!$B$18:$FH$61,122,FALSE))</f>
        <v>A+</v>
      </c>
      <c r="H1559" s="150"/>
      <c r="I1559" s="127" t="str">
        <f t="shared" si="57"/>
        <v>A+</v>
      </c>
      <c r="J1559" s="126"/>
    </row>
    <row r="1560" spans="1:10" ht="12.75" customHeight="1">
      <c r="A1560" s="147" t="str">
        <f>IF('TRI-2C'!$DT$13="","",'TRI-2C'!$DT$13)</f>
        <v>Emplear su lado dominante en la realización de la mayoría de las actividades que utilice la mano, ojo y pie.</v>
      </c>
      <c r="B1560" s="139"/>
      <c r="C1560" s="139"/>
      <c r="F1560" s="128"/>
      <c r="G1560" s="124" t="str">
        <f>IF(A1560="","",VLOOKUP(J1440,'TRI-2C'!$B$18:$FH$61,123,FALSE))</f>
        <v>A+</v>
      </c>
      <c r="I1560" s="125" t="str">
        <f t="shared" si="57"/>
        <v>A+</v>
      </c>
      <c r="J1560" s="128"/>
    </row>
    <row r="1561" spans="1:10" ht="12.75" customHeight="1">
      <c r="A1561" s="148" t="str">
        <f>IF('TRI-2C'!$DU$13="","",'TRI-2C'!$DU$13)</f>
        <v>Galopar y salticar coordinadamente con obstáculos ejecutando circuitos.</v>
      </c>
      <c r="B1561" s="149"/>
      <c r="C1561" s="149"/>
      <c r="D1561" s="150"/>
      <c r="E1561" s="150"/>
      <c r="F1561" s="126"/>
      <c r="G1561" s="122" t="str">
        <f>IF(A1561="","",VLOOKUP(J1440,'TRI-2C'!$B$18:$FH$61,124,FALSE))</f>
        <v>A+</v>
      </c>
      <c r="H1561" s="150"/>
      <c r="I1561" s="127" t="str">
        <f t="shared" si="57"/>
        <v>A+</v>
      </c>
      <c r="J1561" s="126"/>
    </row>
    <row r="1562" spans="1:10" ht="12.75" customHeight="1">
      <c r="A1562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1562" s="139"/>
      <c r="C1562" s="139"/>
      <c r="F1562" s="128"/>
      <c r="G1562" s="124" t="str">
        <f>IF(A1562="","",VLOOKUP(J1440,'TRI-2C'!$B$18:$FH$61,125,FALSE))</f>
        <v>A+</v>
      </c>
      <c r="I1562" s="125" t="str">
        <f t="shared" si="57"/>
        <v>A+</v>
      </c>
      <c r="J1562" s="128"/>
    </row>
    <row r="1563" spans="1:10" ht="12.75" customHeight="1">
      <c r="A1563" s="148" t="str">
        <f>IF('TRI-2C'!$DW$13="","",'TRI-2C'!$DW$13)</f>
        <v>Mantener el equilibro al caminar sobre líneas rectas, curvas y quebradas con altura (aprox. 20 cm) logrando un adecuado control postural.</v>
      </c>
      <c r="B1563" s="158"/>
      <c r="C1563" s="158"/>
      <c r="D1563" s="158"/>
      <c r="E1563" s="158"/>
      <c r="F1563" s="159"/>
      <c r="G1563" s="122" t="str">
        <f>IF(A1563="","",VLOOKUP(J1440,'TRI-2C'!$B$18:$FH$61,126,FALSE))</f>
        <v>A+</v>
      </c>
      <c r="H1563" s="150"/>
      <c r="I1563" s="127" t="str">
        <f t="shared" si="57"/>
        <v>A+</v>
      </c>
      <c r="J1563" s="126"/>
    </row>
    <row r="1564" spans="1:10" ht="12.75" customHeight="1">
      <c r="A1564" s="11" t="str">
        <f>IF('TRI-2C'!$DX$13="","",'TRI-2C'!$DX$13)</f>
        <v>Mantener un adecuado control postural en diferentes posiciones del cuerpo y en desplazamientos.</v>
      </c>
      <c r="B1564" s="156"/>
      <c r="C1564" s="156"/>
      <c r="D1564" s="156"/>
      <c r="E1564" s="156"/>
      <c r="F1564" s="157"/>
      <c r="G1564" s="124" t="str">
        <f>IF(A1564="","",VLOOKUP(J1440,'TRI-2C'!$B$18:$FH$61,127,FALSE))</f>
        <v>A+</v>
      </c>
      <c r="I1564" s="125" t="str">
        <f t="shared" si="57"/>
        <v>A+</v>
      </c>
      <c r="J1564" s="128"/>
    </row>
    <row r="1565" spans="1:10" ht="12.75" customHeight="1">
      <c r="A1565" s="148" t="str">
        <f>IF('TRI-2C'!$DY$13="","",'TRI-2C'!$DY$13)</f>
        <v>Orientarse en el espacio realizando desplazamientos en función de consignas dadas con las nociones: entre, adelante-atrás, junto a, cerca-lejos</v>
      </c>
      <c r="B1565" s="149"/>
      <c r="C1565" s="149"/>
      <c r="D1565" s="150"/>
      <c r="E1565" s="150"/>
      <c r="F1565" s="126"/>
      <c r="G1565" s="122" t="str">
        <f>IF(A1565="","",VLOOKUP(J1440,'TRI-2C'!$B$18:$FH$61,128,FALSE))</f>
        <v>A+</v>
      </c>
      <c r="H1565" s="150"/>
      <c r="I1565" s="127" t="str">
        <f t="shared" si="57"/>
        <v>A+</v>
      </c>
      <c r="J1565" s="126"/>
    </row>
    <row r="1566" spans="1:10" ht="12.75" customHeight="1">
      <c r="A1566" s="147" t="str">
        <f>IF('TRI-2C'!$DZ$13="","",'TRI-2C'!$DZ$13)</f>
        <v>Realiza varios movimientos y desplazamientos combinados a diferentes velocidades (rápido, lento), duración (largos y corto).</v>
      </c>
      <c r="B1566" s="139"/>
      <c r="C1566" s="139"/>
      <c r="F1566" s="128"/>
      <c r="G1566" s="124" t="str">
        <f>IF(A1566="","",VLOOKUP(J1440,'TRI-2C'!$B$18:$FH$61,129,FALSE))</f>
        <v>A+</v>
      </c>
      <c r="I1566" s="125" t="str">
        <f t="shared" si="57"/>
        <v>A+</v>
      </c>
      <c r="J1566" s="128"/>
    </row>
    <row r="1567" spans="1:10" ht="12.75" customHeight="1">
      <c r="A1567" s="148" t="str">
        <f>IF('TRI-2C'!$EA$13="","",'TRI-2C'!$EA$13)</f>
        <v>Realizar actividades de coordinación visomotriz con niveles de dificultad creciente en el tamaño y tipo de materiales.</v>
      </c>
      <c r="B1567" s="149"/>
      <c r="C1567" s="149"/>
      <c r="D1567" s="150"/>
      <c r="E1567" s="150"/>
      <c r="F1567" s="126"/>
      <c r="G1567" s="122" t="str">
        <f>IF(A1567="","",VLOOKUP(J1440,'TRI-2C'!$B$18:$FH$61,130,FALSE))</f>
        <v>A+</v>
      </c>
      <c r="H1567" s="150"/>
      <c r="I1567" s="127" t="str">
        <f t="shared" si="57"/>
        <v>A+</v>
      </c>
      <c r="J1567" s="126"/>
    </row>
    <row r="1568" spans="1:10" ht="12.75" customHeight="1">
      <c r="A1568" s="147" t="str">
        <f>IF('TRI-2C'!$EB$13="","",'TRI-2C'!$EB$13)</f>
        <v>Realizar desplazamientos y movimientos combinados utilizando el espacio total y parcial a diferentes distancias (largas-cortas)</v>
      </c>
      <c r="B1568" s="139"/>
      <c r="C1568" s="139"/>
      <c r="F1568" s="128"/>
      <c r="G1568" s="124" t="str">
        <f>IF(A1568="","",VLOOKUP(J1440,'TRI-2C'!$B$18:$FH$61,131,FALSE))</f>
        <v>A+</v>
      </c>
      <c r="I1568" s="125" t="str">
        <f t="shared" si="57"/>
        <v>A+</v>
      </c>
      <c r="J1568" s="128"/>
    </row>
    <row r="1569" spans="1:10" ht="12.75" customHeight="1">
      <c r="A1569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1569" s="154"/>
      <c r="C1569" s="154"/>
      <c r="D1569" s="154"/>
      <c r="E1569" s="154"/>
      <c r="F1569" s="155"/>
      <c r="G1569" s="122" t="str">
        <f>IF(A1569="","",VLOOKUP(J1440,'TRI-2C'!$B$18:$FH$61,132,FALSE))</f>
        <v>A+</v>
      </c>
      <c r="H1569" s="150"/>
      <c r="I1569" s="127" t="str">
        <f t="shared" si="57"/>
        <v>A+</v>
      </c>
      <c r="J1569" s="126"/>
    </row>
    <row r="1570" spans="1:10" ht="12.75" customHeight="1">
      <c r="A1570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1570" s="139"/>
      <c r="C1570" s="139"/>
      <c r="F1570" s="128"/>
      <c r="G1570" s="124" t="str">
        <f>IF(A1570="","",VLOOKUP(J1440,'TRI-2C'!$B$18:$FH$61,133,FALSE))</f>
        <v>A+</v>
      </c>
      <c r="I1570" s="125" t="str">
        <f t="shared" si="57"/>
        <v>A+</v>
      </c>
      <c r="J1570" s="128"/>
    </row>
    <row r="1571" spans="1:10" ht="12.75" customHeight="1">
      <c r="A1571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1571" s="149"/>
      <c r="C1571" s="149"/>
      <c r="D1571" s="150"/>
      <c r="E1571" s="150"/>
      <c r="F1571" s="126"/>
      <c r="G1571" s="122" t="str">
        <f>IF(A1571="","",VLOOKUP(J1440,'TRI-2C'!$B$18:$FH$61,134,FALSE))</f>
        <v>A+</v>
      </c>
      <c r="H1571" s="150"/>
      <c r="I1571" s="127" t="str">
        <f t="shared" si="57"/>
        <v>A+</v>
      </c>
      <c r="J1571" s="126"/>
    </row>
    <row r="1572" spans="1:10" ht="12.75" customHeight="1">
      <c r="A1572" s="147" t="str">
        <f>IF('TRI-2C'!$EF$13="","",'TRI-2C'!$EF$13)</f>
        <v>Realizar movimientos diferenciados con los lados laterales del cuerpo (un lado y otro lado).</v>
      </c>
      <c r="B1572" s="139"/>
      <c r="C1572" s="139"/>
      <c r="F1572" s="128"/>
      <c r="G1572" s="124" t="str">
        <f>IF(A1572="","",VLOOKUP(J1440,'TRI-2C'!$B$18:$FH$61,135,FALSE))</f>
        <v>A+</v>
      </c>
      <c r="I1572" s="125" t="str">
        <f t="shared" si="57"/>
        <v>A+</v>
      </c>
      <c r="J1572" s="128"/>
    </row>
    <row r="1573" spans="1:10" ht="12.75" customHeight="1">
      <c r="A1573" s="148" t="str">
        <f>IF('TRI-2C'!$EG$13="","",'TRI-2C'!$EG$13)</f>
        <v>Realizar movimientos para la coordinación de ojo y pie como: patear pelotas hacia un punto fijo determinado.</v>
      </c>
      <c r="B1573" s="158"/>
      <c r="C1573" s="158"/>
      <c r="D1573" s="158"/>
      <c r="E1573" s="158"/>
      <c r="F1573" s="159"/>
      <c r="G1573" s="122" t="str">
        <f>IF(A1573="","",VLOOKUP(J1440,'TRI-2C'!$B$18:$FH$61,136,FALSE))</f>
        <v>A+</v>
      </c>
      <c r="H1573" s="150"/>
      <c r="I1573" s="127" t="str">
        <f t="shared" si="57"/>
        <v>A+</v>
      </c>
      <c r="J1573" s="126"/>
    </row>
    <row r="1574" spans="1:10" ht="12.75" customHeight="1">
      <c r="A1574" s="11" t="str">
        <f>IF('TRI-2C'!$EH$13="","",'TRI-2C'!$EH$13)</f>
        <v>Realizar representaciones gráficas utilizando el dibujo con detalles que le dan intencionalidad y sentido para identificarlos</v>
      </c>
      <c r="B1574" s="156"/>
      <c r="C1574" s="156"/>
      <c r="D1574" s="156"/>
      <c r="E1574" s="156"/>
      <c r="F1574" s="157"/>
      <c r="G1574" s="124" t="str">
        <f>IF(A1574="","",VLOOKUP(J1440,'TRI-2C'!$B$18:$FH$61,137,FALSE))</f>
        <v>A+</v>
      </c>
      <c r="I1574" s="125" t="str">
        <f t="shared" si="57"/>
        <v>A+</v>
      </c>
      <c r="J1574" s="128"/>
    </row>
    <row r="1575" spans="1:10" ht="12.75" customHeight="1">
      <c r="A1575" s="148" t="str">
        <f>IF('TRI-2C'!$EI$13="","",'TRI-2C'!$EI$13)</f>
        <v>Reconocer la importancia del peatón y respetar su espacio en la vía mediante actividades lúdicas que fomenten el aprendizaje de normas de tránsito.</v>
      </c>
      <c r="B1575" s="149"/>
      <c r="C1575" s="149"/>
      <c r="D1575" s="150"/>
      <c r="E1575" s="150"/>
      <c r="F1575" s="126"/>
      <c r="G1575" s="122" t="str">
        <f>IF(A1575="","",VLOOKUP(J1440,'TRI-2C'!$B$18:$FH$61,138,FALSE))</f>
        <v>B+</v>
      </c>
      <c r="H1575" s="150"/>
      <c r="I1575" s="127" t="str">
        <f t="shared" si="57"/>
        <v>B+</v>
      </c>
      <c r="J1575" s="126"/>
    </row>
    <row r="1576" spans="1:10" ht="12.75" customHeight="1">
      <c r="A1576" s="147" t="str">
        <f>IF('TRI-2C'!$EJ$13="","",'TRI-2C'!$EJ$13)</f>
        <v>Representar la figura humana utilizando el monigote e incorporando detalles según la interiorización de su imagen corporal.</v>
      </c>
      <c r="B1576" s="139"/>
      <c r="C1576" s="139"/>
      <c r="F1576" s="128"/>
      <c r="G1576" s="124" t="str">
        <f>IF(A1576="","",VLOOKUP(J1440,'TRI-2C'!$B$18:$FH$61,139,FALSE))</f>
        <v>A+</v>
      </c>
      <c r="I1576" s="125" t="str">
        <f t="shared" si="57"/>
        <v>A+</v>
      </c>
      <c r="J1576" s="128"/>
    </row>
    <row r="1577" spans="1:10" ht="12.75" customHeight="1">
      <c r="A1577" s="148" t="str">
        <f>IF('TRI-2C'!$EK$13="","",'TRI-2C'!$EK$13)</f>
        <v>Saltar de un pie a otro alternadamente, de manera autónoma.</v>
      </c>
      <c r="B1577" s="149"/>
      <c r="C1577" s="149"/>
      <c r="D1577" s="150"/>
      <c r="E1577" s="150"/>
      <c r="F1577" s="126"/>
      <c r="G1577" s="122" t="str">
        <f>IF(A1577="","",VLOOKUP(J1440,'TRI-2C'!$B$18:$FH$61,140,FALSE))</f>
        <v>A+</v>
      </c>
      <c r="H1577" s="150"/>
      <c r="I1577" s="127" t="str">
        <f t="shared" si="57"/>
        <v>A+</v>
      </c>
      <c r="J1577" s="126"/>
    </row>
    <row r="1578" spans="1:10" ht="12.75" customHeight="1">
      <c r="A1578" s="147" t="str">
        <f>IF('TRI-2C'!$EL$13="","",'TRI-2C'!$EL$13)</f>
        <v>Saltar en dos pies en sentido vertical obstáculos de 20 a 30 cm en altura y en sentido horizontal longitudes de aproximadamente 50 a 70 cm.</v>
      </c>
      <c r="B1578" s="139"/>
      <c r="C1578" s="139"/>
      <c r="F1578" s="128"/>
      <c r="G1578" s="124" t="str">
        <f>IF(A1578="","",VLOOKUP(J1440,'TRI-2C'!$B$18:$FH$61,141,FALSE))</f>
        <v>A+</v>
      </c>
      <c r="I1578" s="125" t="str">
        <f t="shared" si="57"/>
        <v>A+</v>
      </c>
      <c r="J1578" s="128"/>
    </row>
    <row r="1579" spans="1:10" ht="12.75" customHeight="1">
      <c r="A1579" s="192" t="str">
        <f>IF('TRI-2C'!$EM$13="","",'TRI-2C'!$EM$13)</f>
        <v>Subir y bajar escaleras alternando los pies.</v>
      </c>
      <c r="B1579" s="154"/>
      <c r="C1579" s="154"/>
      <c r="D1579" s="154"/>
      <c r="E1579" s="154"/>
      <c r="F1579" s="155"/>
      <c r="G1579" s="122" t="str">
        <f>IF(A1579="","",VLOOKUP(J1440,'TRI-2C'!$B$18:$FH$61,142,FALSE))</f>
        <v>A+</v>
      </c>
      <c r="H1579" s="150"/>
      <c r="I1579" s="127" t="str">
        <f t="shared" si="57"/>
        <v>A+</v>
      </c>
      <c r="J1579" s="126"/>
    </row>
    <row r="1580" spans="1:10" ht="12.75" customHeight="1">
      <c r="A1580" s="147" t="str">
        <f>IF('TRI-2C'!$EN$13="","",'TRI-2C'!$EN$13)</f>
        <v>Trepar y reptar a diferentes ritmos y en posiciones corporales diversas (cúbito ventral y cúbito dorsal).</v>
      </c>
      <c r="B1580" s="139"/>
      <c r="C1580" s="139"/>
      <c r="F1580" s="128"/>
      <c r="G1580" s="124" t="str">
        <f>IF(A1580="","",VLOOKUP(J1440,'TRI-2C'!$B$18:$FH$61,143,FALSE))</f>
        <v>A+</v>
      </c>
      <c r="I1580" s="125" t="str">
        <f t="shared" si="57"/>
        <v>A+</v>
      </c>
      <c r="J1580" s="128"/>
    </row>
    <row r="1581" spans="1:10" ht="12.75" customHeight="1">
      <c r="A1581" s="148" t="str">
        <f>IF('TRI-2C'!$EO$13="","",'TRI-2C'!$EO$13)</f>
        <v>Ubicar algunas partes de su cuerpo en función de las nociones de al lado, junto a, cerca-lejos.</v>
      </c>
      <c r="B1581" s="149"/>
      <c r="C1581" s="149"/>
      <c r="D1581" s="150"/>
      <c r="E1581" s="150"/>
      <c r="F1581" s="126"/>
      <c r="G1581" s="122" t="str">
        <f>IF(A1581="","",VLOOKUP(J1440,'TRI-2C'!$B$18:$FH$61,144,FALSE))</f>
        <v>A+</v>
      </c>
      <c r="H1581" s="150"/>
      <c r="I1581" s="127" t="str">
        <f t="shared" si="57"/>
        <v>A+</v>
      </c>
      <c r="J1581" s="126"/>
    </row>
    <row r="1582" spans="1:10" ht="12.75" customHeight="1">
      <c r="A1582" s="147" t="str">
        <f>IF('TRI-2C'!$EP$13="","",'TRI-2C'!$EP$13)</f>
        <v>Utilizar el espacio parcial e inicia con el uso del espacio total para realizar representaciones gráficas.</v>
      </c>
      <c r="B1582" s="139"/>
      <c r="C1582" s="139"/>
      <c r="F1582" s="128"/>
      <c r="G1582" s="124" t="str">
        <f>IF(A1582="","",VLOOKUP(J1440,'TRI-2C'!$B$18:$FH$61,145,FALSE))</f>
        <v>A+</v>
      </c>
      <c r="I1582" s="125" t="str">
        <f t="shared" si="57"/>
        <v>A+</v>
      </c>
      <c r="J1582" s="128"/>
    </row>
    <row r="1583" spans="1:10" ht="12.75" customHeight="1">
      <c r="A1583" s="148" t="str">
        <f>IF('TRI-2C'!$EQ$13="","",'TRI-2C'!$EQ$13)</f>
        <v>Utilizar la pinza digital para coger lápices, marcadores, pinceles y diversos tipos de materiales.</v>
      </c>
      <c r="B1583" s="158"/>
      <c r="C1583" s="158"/>
      <c r="D1583" s="158"/>
      <c r="E1583" s="158"/>
      <c r="F1583" s="159"/>
      <c r="G1583" s="122" t="str">
        <f>IF(A1583="","",VLOOKUP(J1440,'TRI-2C'!$B$18:$FH$61,146,FALSE))</f>
        <v>B-</v>
      </c>
      <c r="H1583" s="150"/>
      <c r="I1583" s="127" t="str">
        <f t="shared" si="57"/>
        <v>B-</v>
      </c>
      <c r="J1583" s="126"/>
    </row>
    <row r="1584" spans="1:10" ht="12.75" customHeight="1">
      <c r="A1584" s="6" t="str">
        <f>NOTAS!$O$14</f>
        <v>CIVICA Y ACOMPAÑAMIENTO INTEGRAL</v>
      </c>
      <c r="B1584" s="156"/>
      <c r="C1584" s="156"/>
      <c r="D1584" s="156"/>
      <c r="E1584" s="156"/>
      <c r="F1584" s="157"/>
      <c r="G1584" s="124" t="str">
        <f>IF(A1584="","",VLOOKUP(J1440,'TRI-2C'!$B$18:$FH$61,146,FALSE))</f>
        <v>B-</v>
      </c>
      <c r="I1584" s="125"/>
      <c r="J1584" s="128"/>
    </row>
    <row r="1585" spans="1:10" ht="12.75" customHeight="1">
      <c r="A1585" s="148" t="str">
        <f>IF('TRI-2C'!$ES$13="","",'TRI-2C'!$ES$13)</f>
        <v/>
      </c>
      <c r="B1585" s="149"/>
      <c r="C1585" s="149"/>
      <c r="D1585" s="150"/>
      <c r="E1585" s="150"/>
      <c r="F1585" s="126"/>
      <c r="G1585" s="122" t="str">
        <f>IF(A1585="","",VLOOKUP(J1440,'TRI-2C'!$B$18:$FH$61,148,FALSE))</f>
        <v/>
      </c>
      <c r="H1585" s="150"/>
      <c r="I1585" s="127" t="str">
        <f t="shared" ref="I1585:I1594" si="58">IF(G1585="","",G1585)</f>
        <v/>
      </c>
      <c r="J1585" s="126"/>
    </row>
    <row r="1586" spans="1:10" ht="12.75" customHeight="1">
      <c r="A1586" s="147" t="str">
        <f>IF('TRI-2C'!$ET$13="","",'TRI-2C'!$ET$13)</f>
        <v>AUTOCONOCIMIENTO</v>
      </c>
      <c r="B1586" s="139"/>
      <c r="C1586" s="139"/>
      <c r="F1586" s="128"/>
      <c r="G1586" s="124" t="str">
        <f>IF(A1586="","",VLOOKUP(J1440,'TRI-2C'!$B$18:$FH$61,149,FALSE))</f>
        <v>S</v>
      </c>
      <c r="I1586" s="125" t="str">
        <f t="shared" si="58"/>
        <v>S</v>
      </c>
      <c r="J1586" s="128"/>
    </row>
    <row r="1587" spans="1:10" ht="12.75" customHeight="1">
      <c r="A1587" s="148" t="str">
        <f>IF('TRI-2C'!$EU$13="","",'TRI-2C'!$EU$13)</f>
        <v>PENSAMIENO CRITICO</v>
      </c>
      <c r="B1587" s="149"/>
      <c r="C1587" s="149"/>
      <c r="D1587" s="150"/>
      <c r="E1587" s="150"/>
      <c r="F1587" s="126"/>
      <c r="G1587" s="122" t="str">
        <f>IF(A1587="","",VLOOKUP(J1440,'TRI-2C'!$B$18:$FH$61,150,FALSE))</f>
        <v>S</v>
      </c>
      <c r="H1587" s="150"/>
      <c r="I1587" s="127" t="str">
        <f t="shared" si="58"/>
        <v>S</v>
      </c>
      <c r="J1587" s="126"/>
    </row>
    <row r="1588" spans="1:10" ht="12.75" customHeight="1">
      <c r="A1588" s="147" t="str">
        <f>IF('TRI-2C'!$EV$13="","",'TRI-2C'!$EV$13)</f>
        <v>MANEJO DE PROBLEMAS</v>
      </c>
      <c r="B1588" s="139"/>
      <c r="C1588" s="139"/>
      <c r="F1588" s="128"/>
      <c r="G1588" s="124" t="str">
        <f>IF(A1588="","",VLOOKUP(J1440,'TRI-2C'!$B$18:$FH$61,151,FALSE))</f>
        <v>F</v>
      </c>
      <c r="I1588" s="125" t="str">
        <f t="shared" si="58"/>
        <v>F</v>
      </c>
      <c r="J1588" s="128"/>
    </row>
    <row r="1589" spans="1:10" ht="12.75" customHeight="1">
      <c r="A1589" s="192" t="str">
        <f>IF('TRI-2C'!$EW$13="","",'TRI-2C'!$EW$13)</f>
        <v>TOMA DE DECISIONES</v>
      </c>
      <c r="B1589" s="154"/>
      <c r="C1589" s="154"/>
      <c r="D1589" s="154"/>
      <c r="E1589" s="154"/>
      <c r="F1589" s="155"/>
      <c r="G1589" s="122" t="str">
        <f>IF(A1589="","",VLOOKUP(J1440,'TRI-2C'!$B$18:$FH$61,152,FALSE))</f>
        <v>S</v>
      </c>
      <c r="H1589" s="150"/>
      <c r="I1589" s="127" t="str">
        <f t="shared" si="58"/>
        <v>S</v>
      </c>
      <c r="J1589" s="126"/>
    </row>
    <row r="1590" spans="1:10" ht="12.75" customHeight="1">
      <c r="A1590" s="147" t="str">
        <f>IF('TRI-2C'!$EX$13="","",'TRI-2C'!$EX$13)</f>
        <v>TRABAJO EN EQUIPO</v>
      </c>
      <c r="B1590" s="139"/>
      <c r="C1590" s="139"/>
      <c r="F1590" s="128"/>
      <c r="G1590" s="124" t="str">
        <f>IF(A1590="","",VLOOKUP(J1440,'TRI-2C'!$B$18:$FH$61,153,FALSE))</f>
        <v>F</v>
      </c>
      <c r="I1590" s="125" t="str">
        <f t="shared" si="58"/>
        <v>F</v>
      </c>
      <c r="J1590" s="128"/>
    </row>
    <row r="1591" spans="1:10" ht="12.75" customHeight="1">
      <c r="A1591" s="148" t="str">
        <f>IF('TRI-2C'!$EY$13="","",'TRI-2C'!$EY$13)</f>
        <v>CONCIENCIA SOCIAL</v>
      </c>
      <c r="B1591" s="149"/>
      <c r="C1591" s="149"/>
      <c r="D1591" s="150"/>
      <c r="E1591" s="150"/>
      <c r="F1591" s="126"/>
      <c r="G1591" s="122" t="str">
        <f>IF(A1591="","",VLOOKUP(J1440,'TRI-2C'!$B$18:$FH$61,154,FALSE))</f>
        <v>F</v>
      </c>
      <c r="H1591" s="150"/>
      <c r="I1591" s="127" t="str">
        <f t="shared" si="58"/>
        <v>F</v>
      </c>
      <c r="J1591" s="126"/>
    </row>
    <row r="1592" spans="1:10" ht="12.75" customHeight="1">
      <c r="A1592" s="147" t="str">
        <f>IF('TRI-2C'!$EZ$13="","",'TRI-2C'!$EZ$13)</f>
        <v xml:space="preserve">RELACIONES INTERPERSONALES	</v>
      </c>
      <c r="B1592" s="139"/>
      <c r="C1592" s="139"/>
      <c r="F1592" s="128"/>
      <c r="G1592" s="124" t="str">
        <f>IF(A1592="","",VLOOKUP(J1440,'TRI-2C'!$B$18:$FH$61,155,FALSE))</f>
        <v>F</v>
      </c>
      <c r="I1592" s="125" t="str">
        <f t="shared" si="58"/>
        <v>F</v>
      </c>
      <c r="J1592" s="128"/>
    </row>
    <row r="1593" spans="1:10" ht="12.75" customHeight="1">
      <c r="A1593" s="148" t="str">
        <f>IF('TRI-2C'!$FA$13="","",'TRI-2C'!$FA$13)</f>
        <v>MANEJO DE CONFLICTOS</v>
      </c>
      <c r="B1593" s="149"/>
      <c r="C1593" s="149"/>
      <c r="D1593" s="150"/>
      <c r="E1593" s="150"/>
      <c r="F1593" s="126"/>
      <c r="G1593" s="122" t="str">
        <f>IF(A1593="","",VLOOKUP(J1440,'TRI-2C'!$B$18:$FH$61,156,FALSE))</f>
        <v>F</v>
      </c>
      <c r="H1593" s="150"/>
      <c r="I1593" s="127" t="str">
        <f t="shared" si="58"/>
        <v>F</v>
      </c>
      <c r="J1593" s="126"/>
    </row>
    <row r="1594" spans="1:10" ht="12.75" customHeight="1">
      <c r="A1594" s="147" t="str">
        <f>IF('TRI-2C'!$FB$13="","",'TRI-2C'!$FB$13)</f>
        <v>MANEJO DE EMOCIONES Y SENTIMIENTOS</v>
      </c>
      <c r="B1594" s="139"/>
      <c r="C1594" s="139"/>
      <c r="F1594" s="128"/>
      <c r="G1594" s="124" t="str">
        <f>IF(A1594="","",VLOOKUP(J1440,'TRI-2C'!$B$18:$FH$61,157,FALSE))</f>
        <v>F</v>
      </c>
      <c r="I1594" s="125" t="str">
        <f t="shared" si="58"/>
        <v>F</v>
      </c>
      <c r="J1594" s="128"/>
    </row>
    <row r="1595" spans="1:10" ht="12.75" customHeight="1">
      <c r="A1595" s="151"/>
      <c r="B1595" s="129"/>
      <c r="C1595" s="129"/>
      <c r="D1595" s="130"/>
      <c r="E1595" s="130"/>
      <c r="F1595" s="131"/>
      <c r="G1595" s="132"/>
      <c r="H1595" s="130"/>
      <c r="I1595" s="133"/>
      <c r="J1595" s="131"/>
    </row>
    <row r="1596" spans="1:10" ht="12.75" customHeight="1">
      <c r="A1596" s="134"/>
      <c r="B1596" s="134"/>
      <c r="C1596" s="134"/>
      <c r="D1596" s="134"/>
      <c r="E1596" s="134"/>
      <c r="F1596" s="140"/>
      <c r="G1596" s="496"/>
      <c r="H1596" s="496"/>
      <c r="I1596" s="497"/>
      <c r="J1596" s="497"/>
    </row>
    <row r="1597" spans="1:10" ht="12.75" customHeight="1">
      <c r="A1597" s="487" t="s">
        <v>156</v>
      </c>
      <c r="B1597" s="488"/>
      <c r="C1597" s="135" t="s">
        <v>157</v>
      </c>
      <c r="G1597" s="494"/>
      <c r="H1597" s="494"/>
      <c r="I1597" s="494"/>
      <c r="J1597" s="494"/>
    </row>
    <row r="1598" spans="1:10" ht="12.75" customHeight="1">
      <c r="A1598" s="489" t="s">
        <v>158</v>
      </c>
      <c r="B1598" s="490"/>
      <c r="C1598" s="136" t="str">
        <f>VLOOKUP(J1440,'TRI-2C'!$B$18:$FH$61,160,FALSE)</f>
        <v>B+</v>
      </c>
      <c r="G1598" s="494"/>
      <c r="H1598" s="494"/>
      <c r="I1598" s="494"/>
      <c r="J1598" s="494"/>
    </row>
    <row r="1599" spans="1:10" ht="12.75" customHeight="1">
      <c r="A1599" s="491" t="s">
        <v>159</v>
      </c>
      <c r="B1599" s="492"/>
      <c r="C1599" s="493"/>
      <c r="G1599" s="494"/>
      <c r="H1599" s="494"/>
      <c r="I1599" s="494"/>
      <c r="J1599" s="494"/>
    </row>
    <row r="1600" spans="1:10" ht="12.75" customHeight="1">
      <c r="A1600" s="137" t="s">
        <v>160</v>
      </c>
      <c r="B1600" s="138"/>
      <c r="C1600" s="188" t="str">
        <f>VLOOKUP(J1440,'TRI-2C'!$B$18:$FH$61,161,FALSE)</f>
        <v/>
      </c>
      <c r="G1600" s="494"/>
      <c r="H1600" s="494"/>
      <c r="I1600" s="494"/>
      <c r="J1600" s="494"/>
    </row>
    <row r="1601" spans="1:10" ht="12.75" customHeight="1">
      <c r="A1601" s="137" t="s">
        <v>161</v>
      </c>
      <c r="B1601" s="138"/>
      <c r="C1601" s="188" t="str">
        <f>VLOOKUP(J1440,'TRI-2C'!$B$18:$FH$61,162,FALSE)</f>
        <v/>
      </c>
      <c r="G1601" s="494"/>
      <c r="H1601" s="494"/>
      <c r="I1601" s="494"/>
      <c r="J1601" s="494"/>
    </row>
    <row r="1602" spans="1:10" ht="12.75" customHeight="1">
      <c r="A1602" s="480" t="s">
        <v>163</v>
      </c>
      <c r="B1602" s="481"/>
      <c r="C1602" s="188" t="str">
        <f>VLOOKUP(J1440,'TRI-2C'!$B$18:$FH$61,163,FALSE)</f>
        <v/>
      </c>
      <c r="G1602" s="494"/>
      <c r="H1602" s="494"/>
      <c r="I1602" s="494"/>
      <c r="J1602" s="494"/>
    </row>
    <row r="1603" spans="1:10" ht="12.75" customHeight="1">
      <c r="D1603" s="503" t="s">
        <v>162</v>
      </c>
      <c r="E1603" s="503"/>
      <c r="F1603" s="152">
        <f ca="1">NOW()</f>
        <v>45994.739222569442</v>
      </c>
    </row>
    <row r="1606" spans="1:10" ht="12.75" customHeight="1">
      <c r="G1606" s="112"/>
    </row>
    <row r="1608" spans="1:10" ht="12.75" customHeight="1">
      <c r="B1608" s="495" t="s">
        <v>164</v>
      </c>
      <c r="C1608" s="495"/>
      <c r="F1608" s="116" t="s">
        <v>165</v>
      </c>
      <c r="G1608" s="116" t="s">
        <v>165</v>
      </c>
    </row>
    <row r="1642" spans="1:10" ht="12.75" customHeight="1">
      <c r="A1642" s="111" t="s">
        <v>153</v>
      </c>
      <c r="C1642" t="str">
        <f>IF(VLOOKUP(J1645,NOTAS!$D$14:$P$60,2,FALSE)="","",VLOOKUP(J1645,NOTAS!$D$14:$P$60,2,FALSE))</f>
        <v>CUEVA VILLEGAS VALENTINA STEFANIA</v>
      </c>
    </row>
    <row r="1643" spans="1:10" ht="12.75" customHeight="1">
      <c r="A1643" s="111" t="s">
        <v>154</v>
      </c>
      <c r="C1643" t="str">
        <f>NOTAS!$B$14&amp; " "&amp;NOTAS!$B$15</f>
        <v>INICIAL II A</v>
      </c>
      <c r="F1643" s="111"/>
      <c r="G1643" s="116"/>
      <c r="H1643" s="117"/>
      <c r="I1643" s="118"/>
      <c r="J1643" s="117"/>
    </row>
    <row r="1644" spans="1:10" ht="12.75" customHeight="1">
      <c r="A1644" s="111" t="s">
        <v>6</v>
      </c>
      <c r="C1644" t="str">
        <f>NOTAS!$B$18</f>
        <v>2025-2026 MATUTINA</v>
      </c>
      <c r="H1644" s="117"/>
      <c r="I1644" s="118"/>
      <c r="J1644" s="117"/>
    </row>
    <row r="1645" spans="1:10" ht="12.75" customHeight="1" thickBot="1">
      <c r="A1645" s="486" t="s">
        <v>336</v>
      </c>
      <c r="B1645" s="486"/>
      <c r="I1645" s="114" t="s">
        <v>74</v>
      </c>
      <c r="J1645" s="121">
        <v>9</v>
      </c>
    </row>
    <row r="1646" spans="1:10" ht="12.75" customHeight="1">
      <c r="A1646" s="482" t="s">
        <v>155</v>
      </c>
      <c r="B1646" s="483"/>
      <c r="C1646" s="483"/>
      <c r="D1646" s="483"/>
      <c r="E1646" s="483"/>
      <c r="F1646" s="484"/>
      <c r="G1646" s="485" t="s">
        <v>141</v>
      </c>
      <c r="H1646" s="483"/>
      <c r="I1646" s="498" t="s">
        <v>141</v>
      </c>
      <c r="J1646" s="499"/>
    </row>
    <row r="1647" spans="1:10" ht="12.75" customHeight="1">
      <c r="A1647" s="500" t="str">
        <f>IF('TRI-2C'!G$10="","",'TRI-2C'!G$10)</f>
        <v>IDENTIDAD Y AUTONOMÍA</v>
      </c>
      <c r="B1647" s="501"/>
      <c r="C1647" s="501"/>
      <c r="D1647" s="501"/>
      <c r="E1647" s="501"/>
      <c r="F1647" s="502"/>
      <c r="G1647" s="160"/>
      <c r="H1647" s="161"/>
      <c r="I1647" s="162"/>
      <c r="J1647" s="163"/>
    </row>
    <row r="1648" spans="1:10" ht="12.75" customHeight="1">
      <c r="A1648" s="148" t="str">
        <f>IF('TRI-2C'!G$13="","",'TRI-2C'!G$13)</f>
        <v>Comunicar algunos datos de su identidad como: nombres completos, edad, nombres de familiares cercanos, lugar dónde vive.</v>
      </c>
      <c r="B1648" s="158"/>
      <c r="C1648" s="158"/>
      <c r="D1648" s="158"/>
      <c r="E1648" s="158"/>
      <c r="F1648" s="159"/>
      <c r="G1648" s="122" t="str">
        <f>IF(A1648="","",VLOOKUP(J1645,'TRI-2C'!$B$18:$FH$61,6,FALSE))</f>
        <v>A+</v>
      </c>
      <c r="H1648" s="150"/>
      <c r="I1648" s="127" t="str">
        <f>IF(G1648="","",G1648)</f>
        <v>A+</v>
      </c>
      <c r="J1648" s="126"/>
    </row>
    <row r="1649" spans="1:10" ht="12.75" customHeight="1">
      <c r="A1649" s="11" t="str">
        <f>IF('TRI-2C'!$H$13="","",'TRI-2C'!$H$13)</f>
        <v>Demostrar curiosidad por las características físicas (genitales) que le permiten reconocerse como niño y niña</v>
      </c>
      <c r="B1649" s="156"/>
      <c r="C1649" s="156"/>
      <c r="D1649" s="156"/>
      <c r="E1649" s="156"/>
      <c r="F1649" s="157"/>
      <c r="G1649" s="124" t="str">
        <f>IF(A1649="","",VLOOKUP(J1645,'TRI-2C'!$B$18:$FH$61,7,FALSE))</f>
        <v>A+</v>
      </c>
      <c r="I1649" s="125" t="str">
        <f t="shared" ref="I1649:I1665" si="59">IF(G1649="","",G1649)</f>
        <v>A+</v>
      </c>
      <c r="J1649" s="128"/>
    </row>
    <row r="1650" spans="1:10" ht="12.75" customHeight="1">
      <c r="A1650" s="148" t="str">
        <f>IF('TRI-2C'!$I$13="","",'TRI-2C'!$I$13)</f>
        <v>Identificar la importancia de usar el cinturón de seguridad para promover el autocuidado y la protección personal.</v>
      </c>
      <c r="B1650" s="149"/>
      <c r="C1650" s="149"/>
      <c r="D1650" s="150"/>
      <c r="E1650" s="150"/>
      <c r="F1650" s="126"/>
      <c r="G1650" s="122" t="str">
        <f>IF(A1650="","",VLOOKUP(J1645,'TRI-2C'!$B$18:$FH$61,8,FALSE))</f>
        <v>A+</v>
      </c>
      <c r="H1650" s="150"/>
      <c r="I1650" s="127" t="str">
        <f t="shared" si="59"/>
        <v>A+</v>
      </c>
      <c r="J1650" s="126"/>
    </row>
    <row r="1651" spans="1:10" ht="12.75" customHeight="1">
      <c r="A1651" s="147" t="str">
        <f>IF('TRI-2C'!$J$13="","",'TRI-2C'!$J$13)</f>
        <v>Identificar las situaciones de peligro a las que se puede exponer en su entorno inmediato y seguir pautas de comportamiento para evitarlas.</v>
      </c>
      <c r="B1651" s="139"/>
      <c r="C1651" s="139"/>
      <c r="F1651" s="128"/>
      <c r="G1651" s="124" t="str">
        <f>IF(A1651="","",VLOOKUP(J1645,'TRI-2C'!$B$18:$FH$61,9,FALSE))</f>
        <v>A+</v>
      </c>
      <c r="I1651" s="125" t="str">
        <f t="shared" si="59"/>
        <v>A+</v>
      </c>
      <c r="J1651" s="128"/>
    </row>
    <row r="1652" spans="1:10" ht="12.75" customHeight="1">
      <c r="A1652" s="148" t="str">
        <f>IF('TRI-2C'!$K$13="","",'TRI-2C'!$K$13)</f>
        <v>Identificar sus características físicas y las de las personas de su entorno como parte del proceso de aceptación de sí mismo y de respeto a los demás.</v>
      </c>
      <c r="B1652" s="149"/>
      <c r="C1652" s="149"/>
      <c r="D1652" s="150"/>
      <c r="E1652" s="150"/>
      <c r="F1652" s="126"/>
      <c r="G1652" s="122" t="str">
        <f>IF(A1652="","",VLOOKUP(J1645,'TRI-2C'!$B$18:$FH$61,10,FALSE))</f>
        <v>A+</v>
      </c>
      <c r="H1652" s="150"/>
      <c r="I1652" s="127" t="str">
        <f t="shared" si="59"/>
        <v>A+</v>
      </c>
      <c r="J1652" s="126"/>
    </row>
    <row r="1653" spans="1:10" ht="12.75" customHeight="1">
      <c r="A1653" s="147" t="str">
        <f>IF('TRI-2C'!$L$13="","",'TRI-2C'!$L$13)</f>
        <v>Identificar y manifestar sus emociones y sentimientos, expresando las causas de los mismos mediante el lenguaje verbal. (D.EIB.10.3.)</v>
      </c>
      <c r="B1653" s="139"/>
      <c r="C1653" s="139"/>
      <c r="F1653" s="128"/>
      <c r="G1653" s="124" t="str">
        <f>IF(A1653="","",VLOOKUP(J1645,'TRI-2C'!$B$18:$FH$61,11,FALSE))</f>
        <v>A+</v>
      </c>
      <c r="I1653" s="125" t="str">
        <f t="shared" si="59"/>
        <v>A+</v>
      </c>
      <c r="J1653" s="128"/>
    </row>
    <row r="1654" spans="1:10" ht="12.75" customHeight="1">
      <c r="A1654" s="192" t="str">
        <f>IF('TRI-2C'!$M$13="","",'TRI-2C'!$M$13)</f>
        <v>Identificarse como miembro de una familia reconociéndose como parte importante de la misma.</v>
      </c>
      <c r="B1654" s="154"/>
      <c r="C1654" s="154"/>
      <c r="D1654" s="154"/>
      <c r="E1654" s="154"/>
      <c r="F1654" s="155"/>
      <c r="G1654" s="122" t="str">
        <f>IF(A1654="","",VLOOKUP(J1645,'TRI-2C'!$B$18:$FH$61,12,FALSE))</f>
        <v>A+</v>
      </c>
      <c r="H1654" s="150"/>
      <c r="I1654" s="127" t="str">
        <f t="shared" si="59"/>
        <v>A+</v>
      </c>
      <c r="J1654" s="126"/>
    </row>
    <row r="1655" spans="1:10" ht="12.75" customHeight="1">
      <c r="A1655" s="147" t="str">
        <f>IF('TRI-2C'!$N$13="","",'TRI-2C'!$N$13)</f>
        <v>Practicar con autonomía hábitos de higiene personal como lavarse las manos, los dientes y la cara.</v>
      </c>
      <c r="B1655" s="139"/>
      <c r="C1655" s="139"/>
      <c r="F1655" s="128"/>
      <c r="G1655" s="124" t="str">
        <f>IF(A1655="","",VLOOKUP(J1645,'TRI-2C'!$B$18:$FH$61,13,FALSE))</f>
        <v>A+</v>
      </c>
      <c r="I1655" s="125" t="str">
        <f t="shared" si="59"/>
        <v>A+</v>
      </c>
      <c r="J1655" s="128"/>
    </row>
    <row r="1656" spans="1:10" ht="12.75" customHeight="1">
      <c r="A1656" s="148" t="str">
        <f>IF('TRI-2C'!$O$13="","",'TRI-2C'!$O$13)</f>
        <v>Practicar hábitos de orden ubicando los objetos en el lugar correspondiente.</v>
      </c>
      <c r="B1656" s="149"/>
      <c r="C1656" s="149"/>
      <c r="D1656" s="150"/>
      <c r="E1656" s="150"/>
      <c r="F1656" s="126"/>
      <c r="G1656" s="122" t="str">
        <f>IF(A1656="","",VLOOKUP(J1645,'TRI-2C'!$B$18:$FH$61,14,FALSE))</f>
        <v>A+</v>
      </c>
      <c r="H1656" s="150"/>
      <c r="I1656" s="127" t="str">
        <f t="shared" si="59"/>
        <v>A+</v>
      </c>
      <c r="J1656" s="126"/>
    </row>
    <row r="1657" spans="1:10" ht="12.75" customHeight="1">
      <c r="A1657" s="147" t="str">
        <f>IF('TRI-2C'!$P$13="","",'TRI-2C'!$P$13)</f>
        <v>Practicar las acciones a seguir en situaciones de riesgo como: temblores, incendios, entre otros, determinadas en el plan de contingencia institucional.</v>
      </c>
      <c r="B1657" s="139"/>
      <c r="C1657" s="139"/>
      <c r="F1657" s="128"/>
      <c r="G1657" s="124" t="str">
        <f>IF(A1657="","",VLOOKUP(J1645,'TRI-2C'!$B$18:$FH$61,15,FALSE))</f>
        <v>A+</v>
      </c>
      <c r="I1657" s="125" t="str">
        <f t="shared" si="59"/>
        <v>A+</v>
      </c>
      <c r="J1657" s="128"/>
    </row>
    <row r="1658" spans="1:10" ht="12.75" customHeight="1">
      <c r="A1658" s="148" t="str">
        <f>IF('TRI-2C'!$Q$13="","",'TRI-2C'!$Q$13)</f>
        <v>Practicar normas de seguridad para evitar accidentes a los que se puede exponer en su entorno inmediato.</v>
      </c>
      <c r="B1658" s="158"/>
      <c r="C1658" s="158"/>
      <c r="D1658" s="158"/>
      <c r="E1658" s="158"/>
      <c r="F1658" s="159"/>
      <c r="G1658" s="122" t="str">
        <f>IF(A1658="","",VLOOKUP(J1645,'TRI-2C'!$B$18:$FH$61,16,FALSE))</f>
        <v>A+</v>
      </c>
      <c r="H1658" s="150"/>
      <c r="I1658" s="127" t="str">
        <f t="shared" si="59"/>
        <v>A+</v>
      </c>
      <c r="J1658" s="126"/>
    </row>
    <row r="1659" spans="1:10" ht="12.75" customHeight="1">
      <c r="A1659" s="11" t="str">
        <f>IF('TRI-2C'!$R$13="","",'TRI-2C'!$R$13)</f>
        <v>Realiza independientemente normas de aseo al ir al baño.</v>
      </c>
      <c r="B1659" s="156"/>
      <c r="C1659" s="156"/>
      <c r="D1659" s="156"/>
      <c r="E1659" s="156"/>
      <c r="F1659" s="157"/>
      <c r="G1659" s="124" t="str">
        <f>IF(A1659="","",VLOOKUP(J1645,'TRI-2C'!$B$18:$FH$61,17,FALSE))</f>
        <v>A+</v>
      </c>
      <c r="I1659" s="125" t="str">
        <f t="shared" si="59"/>
        <v>A+</v>
      </c>
      <c r="J1659" s="128"/>
    </row>
    <row r="1660" spans="1:10" ht="12.75" customHeight="1">
      <c r="A1660" s="148" t="str">
        <f>IF('TRI-2C'!$S$13="","",'TRI-2C'!$S$13)</f>
        <v>Reconocer la importancia del uso del casco y demás indumentaria de pro tección para protegerse de lesiones en actividades que requieran su uso</v>
      </c>
      <c r="B1660" s="149"/>
      <c r="C1660" s="149"/>
      <c r="D1660" s="150"/>
      <c r="E1660" s="150"/>
      <c r="F1660" s="126"/>
      <c r="G1660" s="122" t="str">
        <f>IF(A1660="","",VLOOKUP(J1645,'TRI-2C'!$B$18:$FH$61,18,FALSE))</f>
        <v>A+</v>
      </c>
      <c r="H1660" s="150"/>
      <c r="I1660" s="127" t="str">
        <f t="shared" si="59"/>
        <v>A+</v>
      </c>
      <c r="J1660" s="126"/>
    </row>
    <row r="1661" spans="1:10" ht="12.75" customHeight="1">
      <c r="A1661" s="147" t="str">
        <f>IF('TRI-2C'!$T$13="","",'TRI-2C'!$T$13)</f>
        <v>Reconocer situaciones problémicas en las actividades escolares para solucionarlas de forma creativa y con autonomía.</v>
      </c>
      <c r="B1661" s="139"/>
      <c r="C1661" s="139"/>
      <c r="F1661" s="128"/>
      <c r="G1661" s="124" t="str">
        <f>IF(A1661="","",VLOOKUP(J1645,'TRI-2C'!$B$18:$FH$61,19,FALSE))</f>
        <v>A+</v>
      </c>
      <c r="I1661" s="125" t="str">
        <f t="shared" si="59"/>
        <v>A+</v>
      </c>
      <c r="J1661" s="128"/>
    </row>
    <row r="1662" spans="1:10" ht="12.75" customHeight="1">
      <c r="A1662" s="148" t="str">
        <f>IF('TRI-2C'!$U$13="","",'TRI-2C'!$U$13)</f>
        <v>Seleccionar las prendas de vestir de acuerdo al estado climático (prendas para el frío / prendas para el calor).</v>
      </c>
      <c r="B1662" s="149"/>
      <c r="C1662" s="149"/>
      <c r="D1662" s="150"/>
      <c r="E1662" s="150"/>
      <c r="F1662" s="126"/>
      <c r="G1662" s="122" t="str">
        <f>IF(A1662="","",VLOOKUP(J1645,'TRI-2C'!$B$18:$FH$61,20,FALSE))</f>
        <v>A+</v>
      </c>
      <c r="H1662" s="150"/>
      <c r="I1662" s="127" t="str">
        <f t="shared" si="59"/>
        <v>A+</v>
      </c>
      <c r="J1662" s="126"/>
    </row>
    <row r="1663" spans="1:10" ht="12.75" customHeight="1">
      <c r="A1663" s="147" t="str">
        <f>IF('TRI-2C'!$V$13="","",'TRI-2C'!$V$13)</f>
        <v>Tomar decisiones con respecto a la elección de actividades, vestuario entre otros, en función de sus gustos y preferencias, argumentando las mismas.</v>
      </c>
      <c r="B1663" s="139"/>
      <c r="C1663" s="139"/>
      <c r="F1663" s="128"/>
      <c r="G1663" s="124" t="str">
        <f>IF(A1663="","",VLOOKUP(J1645,'TRI-2C'!$B$18:$FH$61,21,FALSE))</f>
        <v>A+</v>
      </c>
      <c r="I1663" s="125" t="str">
        <f t="shared" si="59"/>
        <v>A+</v>
      </c>
      <c r="J1663" s="128"/>
    </row>
    <row r="1664" spans="1:10" ht="12.75" customHeight="1">
      <c r="A1664" s="192" t="str">
        <f>IF('TRI-2C'!$W$13="","",'TRI-2C'!$W$13)</f>
        <v>Utilizar la cuchara, tenedor y el vaso cuando se alimenta de manera autónoma.</v>
      </c>
      <c r="B1664" s="154"/>
      <c r="C1664" s="154"/>
      <c r="D1664" s="154"/>
      <c r="E1664" s="154"/>
      <c r="F1664" s="155"/>
      <c r="G1664" s="122" t="str">
        <f>IF(A1664="","",VLOOKUP(J1645,'TRI-2C'!$B$18:$FH$61,22,FALSE))</f>
        <v>A+</v>
      </c>
      <c r="H1664" s="150"/>
      <c r="I1664" s="127" t="str">
        <f t="shared" si="59"/>
        <v>A+</v>
      </c>
      <c r="J1664" s="126"/>
    </row>
    <row r="1665" spans="1:10" ht="12.75" customHeight="1">
      <c r="A1665" s="147" t="str">
        <f>IF('TRI-2C'!$X$13="","",'TRI-2C'!$X$13)</f>
        <v>Vestirse y desvestirse de manera independiente con prendas de vestir sencillas. (D.EIB.10.5)</v>
      </c>
      <c r="B1665" s="139"/>
      <c r="C1665" s="139"/>
      <c r="F1665" s="128"/>
      <c r="G1665" s="124" t="str">
        <f>IF(A1665="","",VLOOKUP(J1645,'TRI-2C'!$B$18:$FH$61,23,FALSE))</f>
        <v>A+</v>
      </c>
      <c r="I1665" s="125" t="str">
        <f t="shared" si="59"/>
        <v>A+</v>
      </c>
      <c r="J1665" s="128"/>
    </row>
    <row r="1666" spans="1:10" ht="12.75" customHeight="1">
      <c r="A1666" s="165" t="str">
        <f>'BI-1T'!$A$8</f>
        <v>CONVIVENCIA</v>
      </c>
      <c r="B1666" s="149"/>
      <c r="C1666" s="149"/>
      <c r="D1666" s="150"/>
      <c r="E1666" s="150"/>
      <c r="F1666" s="126"/>
      <c r="G1666" s="122" t="str">
        <f>IF(A1666="","",VLOOKUP(J1645,'TRI-2C'!$B$18:$FH$61,24,FALSE))</f>
        <v>A+</v>
      </c>
      <c r="H1666" s="150"/>
      <c r="I1666" s="127"/>
      <c r="J1666" s="126"/>
    </row>
    <row r="1667" spans="1:10" ht="12.75" customHeight="1">
      <c r="A1667" s="147" t="str">
        <f>IF('TRI-2C'!$Z$13="","",'TRI-2C'!$Z$13)</f>
        <v>Apoyar y motivar a otras personas a participar en actividades grupales, particularmente a quienes muestran dificultades al hacerlo</v>
      </c>
      <c r="B1667" s="139"/>
      <c r="C1667" s="139"/>
      <c r="F1667" s="128"/>
      <c r="G1667" s="124" t="str">
        <f>IF(A1667="","",VLOOKUP(J1645,'TRI-2C'!$B$18:$FH$61,25,FALSE))</f>
        <v>A+</v>
      </c>
      <c r="I1667" s="125" t="str">
        <f t="shared" ref="I1667:I1681" si="60">IF(G1667="","",G1667)</f>
        <v>A+</v>
      </c>
      <c r="J1667" s="128"/>
    </row>
    <row r="1668" spans="1:10" ht="12.75" customHeight="1">
      <c r="A1668" s="148" t="str">
        <f>IF('TRI-2C'!$AA$13="","",'TRI-2C'!$AA$13)</f>
        <v>Asumir y respetar normas de convivencia en la institución de educación inicial y en el hogar acordadas con el adulto. (D.EIB.10.15.)</v>
      </c>
      <c r="B1668" s="158"/>
      <c r="C1668" s="158"/>
      <c r="D1668" s="158"/>
      <c r="E1668" s="158"/>
      <c r="F1668" s="159"/>
      <c r="G1668" s="122" t="str">
        <f>IF(A1668="","",VLOOKUP(J1645,'TRI-2C'!$B$18:$FH$61,26,FALSE))</f>
        <v>A+</v>
      </c>
      <c r="H1668" s="150"/>
      <c r="I1668" s="127" t="str">
        <f t="shared" si="60"/>
        <v>A+</v>
      </c>
      <c r="J1668" s="126"/>
    </row>
    <row r="1669" spans="1:10" ht="12.75" customHeight="1">
      <c r="A1669" s="11" t="str">
        <f>IF('TRI-2C'!$AB$13="","",'TRI-2C'!$AB$13)</f>
        <v>Colaborar en actividades que se desarrollan con otros niños y adultos de su entorno.</v>
      </c>
      <c r="B1669" s="156"/>
      <c r="C1669" s="156"/>
      <c r="D1669" s="156"/>
      <c r="E1669" s="156"/>
      <c r="F1669" s="157"/>
      <c r="G1669" s="124" t="str">
        <f>IF(A1669="","",VLOOKUP(J1645,'TRI-2C'!$B$18:$FH$61,27,FALSE))</f>
        <v>A+</v>
      </c>
      <c r="I1669" s="125" t="str">
        <f t="shared" si="60"/>
        <v>A+</v>
      </c>
      <c r="J1669" s="128"/>
    </row>
    <row r="1670" spans="1:10" ht="12.75" customHeight="1">
      <c r="A1670" s="148" t="str">
        <f>IF('TRI-2C'!$AC$13="","",'TRI-2C'!$AC$13)</f>
        <v>Demostrar actitudes de solidaridad ante situaciones de necesidad de sus compañeros y adultos de su entorno</v>
      </c>
      <c r="B1670" s="149"/>
      <c r="C1670" s="149"/>
      <c r="D1670" s="150"/>
      <c r="E1670" s="150"/>
      <c r="F1670" s="126"/>
      <c r="G1670" s="122" t="str">
        <f>IF(A1670="","",VLOOKUP(J1645,'TRI-2C'!$B$18:$FH$61,28,FALSE))</f>
        <v>A+</v>
      </c>
      <c r="H1670" s="150"/>
      <c r="I1670" s="127" t="str">
        <f t="shared" si="60"/>
        <v>A+</v>
      </c>
      <c r="J1670" s="126"/>
    </row>
    <row r="1671" spans="1:10" ht="12.75" customHeight="1">
      <c r="A1671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671" s="139"/>
      <c r="C1671" s="139"/>
      <c r="F1671" s="128"/>
      <c r="G1671" s="124" t="str">
        <f>IF(A1671="","",VLOOKUP(J1645,'TRI-2C'!$B$18:$FH$61,29,FALSE))</f>
        <v>A+</v>
      </c>
      <c r="I1671" s="125" t="str">
        <f t="shared" si="60"/>
        <v>A+</v>
      </c>
      <c r="J1671" s="128"/>
    </row>
    <row r="1672" spans="1:10" ht="12.75" customHeight="1">
      <c r="A1672" s="148" t="str">
        <f>IF('TRI-2C'!$AE$13="","",'TRI-2C'!$AE$13)</f>
        <v>Demostrar preferencia de jugar la mayor parte del tiempo con un amigo estableciendo niveles de empatías más estables.</v>
      </c>
      <c r="B1672" s="149"/>
      <c r="C1672" s="149"/>
      <c r="D1672" s="150"/>
      <c r="E1672" s="150"/>
      <c r="F1672" s="126"/>
      <c r="G1672" s="122" t="str">
        <f>IF(A1672="","",VLOOKUP(J1645,'TRI-2C'!$B$18:$FH$61,30,FALSE))</f>
        <v>A+</v>
      </c>
      <c r="H1672" s="150"/>
      <c r="I1672" s="127" t="str">
        <f t="shared" si="60"/>
        <v>A+</v>
      </c>
      <c r="J1672" s="126"/>
    </row>
    <row r="1673" spans="1:10" ht="12.75" customHeight="1">
      <c r="A1673" s="147" t="str">
        <f>IF('TRI-2C'!$AF$13="","",'TRI-2C'!$AF$13)</f>
        <v>Demostrar sensibilidad ante deseos, emociones y sentimientos de otras personas.</v>
      </c>
      <c r="B1673" s="139"/>
      <c r="C1673" s="139"/>
      <c r="F1673" s="128"/>
      <c r="G1673" s="124" t="str">
        <f>IF(A1673="","",VLOOKUP(J1645,'TRI-2C'!$B$18:$FH$61,31,FALSE))</f>
        <v>A+</v>
      </c>
      <c r="I1673" s="125" t="str">
        <f t="shared" si="60"/>
        <v>A+</v>
      </c>
      <c r="J1673" s="128"/>
    </row>
    <row r="1674" spans="1:10" ht="12.75" customHeight="1">
      <c r="A1674" s="192" t="str">
        <f>IF('TRI-2C'!$AG$13="","",'TRI-2C'!$AG$13)</f>
        <v>Desarrollar la capacidad de esperar para obtener una recompensa mayor en el futuro.</v>
      </c>
      <c r="B1674" s="154"/>
      <c r="C1674" s="154"/>
      <c r="D1674" s="154"/>
      <c r="E1674" s="154"/>
      <c r="F1674" s="155"/>
      <c r="G1674" s="122" t="str">
        <f>IF(A1674="","",VLOOKUP(J1645,'TRI-2C'!$B$18:$FH$61,32,FALSE))</f>
        <v>A+</v>
      </c>
      <c r="H1674" s="150"/>
      <c r="I1674" s="127" t="str">
        <f t="shared" si="60"/>
        <v>A+</v>
      </c>
      <c r="J1674" s="126"/>
    </row>
    <row r="1675" spans="1:10" ht="12.75" customHeight="1">
      <c r="A1675" s="147" t="str">
        <f>IF('TRI-2C'!$AH$13="","",'TRI-2C'!$AH$13)</f>
        <v>Identificar instituciones y profesiones que brindan servicios a la comunidad y los roles que ellos cumplen.</v>
      </c>
      <c r="B1675" s="139"/>
      <c r="C1675" s="139"/>
      <c r="F1675" s="128"/>
      <c r="G1675" s="124" t="str">
        <f>IF(A1675="","",VLOOKUP(J1645,'TRI-2C'!$B$18:$FH$61,33,FALSE))</f>
        <v>A+</v>
      </c>
      <c r="I1675" s="125" t="str">
        <f t="shared" si="60"/>
        <v>A+</v>
      </c>
      <c r="J1675" s="128"/>
    </row>
    <row r="1676" spans="1:10" ht="12.75" customHeight="1">
      <c r="A1676" s="148" t="str">
        <f>IF('TRI-2C'!$AI$13="","",'TRI-2C'!$AI$13)</f>
        <v>Identificar las profesiones, oficios y ocupaciones que cumplen los miembros de su familia.</v>
      </c>
      <c r="B1676" s="149"/>
      <c r="C1676" s="149"/>
      <c r="D1676" s="150"/>
      <c r="E1676" s="150"/>
      <c r="F1676" s="126"/>
      <c r="G1676" s="122" t="str">
        <f>IF(A1676="","",VLOOKUP(J1645,'TRI-2C'!$B$18:$FH$61,34,FALSE))</f>
        <v>A+</v>
      </c>
      <c r="H1676" s="150"/>
      <c r="I1676" s="127" t="str">
        <f t="shared" si="60"/>
        <v>A+</v>
      </c>
      <c r="J1676" s="126"/>
    </row>
    <row r="1677" spans="1:10" ht="12.75" customHeight="1">
      <c r="A1677" s="147" t="str">
        <f>IF('TRI-2C'!$AJ$13="","",'TRI-2C'!$AJ$13)</f>
        <v>Incrementar su campo de interrelación con otras personas a más del grupo familiar y escolar interactuando con mayor facilidad.</v>
      </c>
      <c r="B1677" s="139"/>
      <c r="C1677" s="139"/>
      <c r="F1677" s="128"/>
      <c r="G1677" s="124" t="str">
        <f>IF(A1677="","",VLOOKUP(J1645,'TRI-2C'!$B$18:$FH$61,35,FALSE))</f>
        <v>A+</v>
      </c>
      <c r="I1677" s="125" t="str">
        <f t="shared" si="60"/>
        <v>A+</v>
      </c>
      <c r="J1677" s="128"/>
    </row>
    <row r="1678" spans="1:10" ht="12.75" customHeight="1">
      <c r="A1678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1678" s="158"/>
      <c r="C1678" s="158"/>
      <c r="D1678" s="158"/>
      <c r="E1678" s="158"/>
      <c r="F1678" s="159"/>
      <c r="G1678" s="122" t="str">
        <f>IF(A1678="","",VLOOKUP(J1645,'TRI-2C'!$B$18:$FH$61,36,FALSE))</f>
        <v>A+</v>
      </c>
      <c r="H1678" s="150"/>
      <c r="I1678" s="127" t="str">
        <f t="shared" si="60"/>
        <v>A+</v>
      </c>
      <c r="J1678" s="126"/>
    </row>
    <row r="1679" spans="1:10" ht="12.75" customHeight="1">
      <c r="A1679" s="11" t="str">
        <f>IF('TRI-2C'!$AL$13="","",'TRI-2C'!$AL$13)</f>
        <v>Participar juegos grupales siguiendo las reglas y asumiendo roles que le permitan mantener un ambiente armónico con sus pares. (D.EIB.10.11.)</v>
      </c>
      <c r="B1679" s="156"/>
      <c r="C1679" s="156"/>
      <c r="D1679" s="156"/>
      <c r="E1679" s="156"/>
      <c r="F1679" s="157"/>
      <c r="G1679" s="124" t="str">
        <f>IF(A1679="","",VLOOKUP(J1645,'TRI-2C'!$B$18:$FH$61,37,FALSE))</f>
        <v>A+</v>
      </c>
      <c r="I1679" s="125" t="str">
        <f t="shared" si="60"/>
        <v>A+</v>
      </c>
      <c r="J1679" s="128"/>
    </row>
    <row r="1680" spans="1:10" ht="12.75" customHeight="1">
      <c r="A1680" s="148" t="str">
        <f>IF('TRI-2C'!$AM$13="","",'TRI-2C'!$AM$13)</f>
        <v>Practicar la costumbre de ahorrar para ocasiones y casos especiales</v>
      </c>
      <c r="B1680" s="149"/>
      <c r="C1680" s="149"/>
      <c r="D1680" s="150"/>
      <c r="E1680" s="150"/>
      <c r="F1680" s="126"/>
      <c r="G1680" s="122" t="str">
        <f>IF(A1680="","",VLOOKUP(J1645,'TRI-2C'!$B$18:$FH$61,38,FALSE))</f>
        <v>A+</v>
      </c>
      <c r="H1680" s="150"/>
      <c r="I1680" s="127" t="str">
        <f t="shared" si="60"/>
        <v>A+</v>
      </c>
      <c r="J1680" s="126"/>
    </row>
    <row r="1681" spans="1:10" ht="12.75" customHeight="1">
      <c r="A1681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1681" s="139"/>
      <c r="C1681" s="139"/>
      <c r="F1681" s="128"/>
      <c r="G1681" s="124" t="str">
        <f>IF(A1681="","",VLOOKUP(J1645,'TRI-2C'!$B$18:$FH$61,39,FALSE))</f>
        <v>A+</v>
      </c>
      <c r="I1681" s="125" t="str">
        <f t="shared" si="60"/>
        <v>A+</v>
      </c>
      <c r="J1681" s="128"/>
    </row>
    <row r="1682" spans="1:10" ht="12.75" customHeight="1">
      <c r="A1682" s="165" t="str">
        <f>'BI-1T'!$A$9</f>
        <v>RELACIONES CON EL MEDIO NATURAL Y CULTURAL</v>
      </c>
      <c r="B1682" s="149"/>
      <c r="C1682" s="149"/>
      <c r="D1682" s="150"/>
      <c r="E1682" s="150"/>
      <c r="F1682" s="126"/>
      <c r="G1682" s="122" t="str">
        <f>IF(A1682="","",VLOOKUP(J1645,'TRI-2C'!$B$18:$FH$61,40,FALSE))</f>
        <v>A+</v>
      </c>
      <c r="H1682" s="150"/>
      <c r="I1682" s="127"/>
      <c r="J1682" s="126"/>
    </row>
    <row r="1683" spans="1:10" ht="12.75" customHeight="1">
      <c r="A1683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1683" s="139"/>
      <c r="C1683" s="139"/>
      <c r="F1683" s="128"/>
      <c r="G1683" s="124" t="str">
        <f>IF(A1683="","",VLOOKUP(J1645,'TRI-2C'!$B$18:$FH$61,41,FALSE))</f>
        <v>A+</v>
      </c>
      <c r="I1683" s="125" t="str">
        <f t="shared" ref="I1683:I1702" si="61">IF(G1683="","",G1683)</f>
        <v>A+</v>
      </c>
      <c r="J1683" s="128"/>
    </row>
    <row r="1684" spans="1:10" ht="12.75" customHeight="1">
      <c r="A1684" s="192" t="str">
        <f>IF('TRI-2C'!$AQ$13="","",'TRI-2C'!$AQ$13)</f>
        <v>Construir conexiones emocionales con su contexto natural (plantas, animales, agua, tierra, aire) y social.</v>
      </c>
      <c r="B1684" s="154"/>
      <c r="C1684" s="154"/>
      <c r="D1684" s="154"/>
      <c r="E1684" s="154"/>
      <c r="F1684" s="155"/>
      <c r="G1684" s="122" t="str">
        <f>IF(A1684="","",VLOOKUP(J1645,'TRI-2C'!$B$18:$FH$61,42,FALSE))</f>
        <v>A+</v>
      </c>
      <c r="H1684" s="150"/>
      <c r="I1684" s="127" t="str">
        <f t="shared" si="61"/>
        <v>A+</v>
      </c>
      <c r="J1684" s="126"/>
    </row>
    <row r="1685" spans="1:10" ht="12.75" customHeight="1">
      <c r="A1685" s="147" t="str">
        <f>IF('TRI-2C'!$AR$13="","",'TRI-2C'!$AR$13)</f>
        <v>dentificar en las actividades diarias oportunidades para aprovechar los recursos y reducir los residuos para proteger el entorno natural</v>
      </c>
      <c r="B1685" s="139"/>
      <c r="C1685" s="139"/>
      <c r="F1685" s="128"/>
      <c r="G1685" s="124" t="str">
        <f>IF(A1685="","",VLOOKUP(J1645,'TRI-2C'!$B$18:$FH$61,43,FALSE))</f>
        <v>A+</v>
      </c>
      <c r="I1685" s="125" t="str">
        <f t="shared" si="61"/>
        <v>A+</v>
      </c>
      <c r="J1685" s="128"/>
    </row>
    <row r="1686" spans="1:10" ht="12.75" customHeight="1">
      <c r="A1686" s="148" t="str">
        <f>IF('TRI-2C'!$AS$13="","",'TRI-2C'!$AS$13)</f>
        <v>Diferenciar entre alimentos nutritivos y no nutritivos identificando los beneficios de una alimentación sana y saludable.</v>
      </c>
      <c r="B1686" s="149"/>
      <c r="C1686" s="149"/>
      <c r="D1686" s="150"/>
      <c r="E1686" s="150"/>
      <c r="F1686" s="126"/>
      <c r="G1686" s="122" t="str">
        <f>IF(A1686="","",VLOOKUP(J1645,'TRI-2C'!$B$18:$FH$61,44,FALSE))</f>
        <v>A+</v>
      </c>
      <c r="H1686" s="150"/>
      <c r="I1686" s="127" t="str">
        <f t="shared" si="61"/>
        <v>A+</v>
      </c>
      <c r="J1686" s="126"/>
    </row>
    <row r="1687" spans="1:10" ht="12.75" customHeight="1">
      <c r="A1687" s="147" t="str">
        <f>IF('TRI-2C'!$AT$13="","",'TRI-2C'!$AT$13)</f>
        <v>Diferenciar entre lo que le pertenece, lo que pertenece a los demás y lo que pertenece al grupo o comunidad.</v>
      </c>
      <c r="B1687" s="139"/>
      <c r="C1687" s="139"/>
      <c r="F1687" s="128"/>
      <c r="G1687" s="124" t="str">
        <f>IF(A1687="","",VLOOKUP(J1645,'TRI-2C'!$B$18:$FH$61,45,FALSE))</f>
        <v>A+</v>
      </c>
      <c r="I1687" s="125" t="str">
        <f t="shared" si="61"/>
        <v>A+</v>
      </c>
      <c r="J1687" s="128"/>
    </row>
    <row r="1688" spans="1:10" ht="12.75" customHeight="1">
      <c r="A1688" s="148" t="str">
        <f>IF('TRI-2C'!$AU$13="","",'TRI-2C'!$AU$13)</f>
        <v>Diferenciar los seres vivos y elementos no vivos de su entorno explorando su mundo natural.</v>
      </c>
      <c r="B1688" s="158"/>
      <c r="C1688" s="158"/>
      <c r="D1688" s="158"/>
      <c r="E1688" s="158"/>
      <c r="F1688" s="159"/>
      <c r="G1688" s="122" t="str">
        <f>IF(A1688="","",VLOOKUP(J1645,'TRI-2C'!$B$18:$FH$61,46,FALSE))</f>
        <v>A+</v>
      </c>
      <c r="H1688" s="150"/>
      <c r="I1688" s="127" t="str">
        <f t="shared" si="61"/>
        <v>A+</v>
      </c>
      <c r="J1688" s="126"/>
    </row>
    <row r="1689" spans="1:10" ht="12.75" customHeight="1">
      <c r="A1689" s="11" t="str">
        <f>IF('TRI-2C'!$AV$13="","",'TRI-2C'!$AV$13)</f>
        <v>Establecer comparaciones entre los elementos del entorno a través de la discriminación sensorial.</v>
      </c>
      <c r="B1689" s="156"/>
      <c r="C1689" s="156"/>
      <c r="D1689" s="156"/>
      <c r="E1689" s="156"/>
      <c r="F1689" s="157"/>
      <c r="G1689" s="124" t="str">
        <f>IF(A1689="","",VLOOKUP(J1645,'TRI-2C'!$B$18:$FH$61,47,FALSE))</f>
        <v>A+</v>
      </c>
      <c r="I1689" s="125" t="str">
        <f t="shared" si="61"/>
        <v>A+</v>
      </c>
      <c r="J1689" s="128"/>
    </row>
    <row r="1690" spans="1:10" ht="12.75" customHeight="1">
      <c r="A1690" s="148" t="str">
        <f>IF('TRI-2C'!$AW$13="","",'TRI-2C'!$AW$13)</f>
        <v>Explorar e identificar los diferentes elementos y fenómenos del entorno natural mediante procesos que propicien la indagación.</v>
      </c>
      <c r="B1690" s="149"/>
      <c r="C1690" s="149"/>
      <c r="D1690" s="150"/>
      <c r="E1690" s="150"/>
      <c r="F1690" s="126"/>
      <c r="G1690" s="122" t="str">
        <f>IF(A1690="","",VLOOKUP(J1645,'TRI-2C'!$B$18:$FH$61,48,FALSE))</f>
        <v>A+</v>
      </c>
      <c r="H1690" s="150"/>
      <c r="I1690" s="127" t="str">
        <f t="shared" si="61"/>
        <v>A+</v>
      </c>
      <c r="J1690" s="126"/>
    </row>
    <row r="1691" spans="1:10" ht="12.75" customHeight="1">
      <c r="A1691" s="147" t="str">
        <f>IF('TRI-2C'!$AX$13="","",'TRI-2C'!$AX$13)</f>
        <v>Identificar características de las plantas por su utilidad, estableciendo diferencias entre ellas.</v>
      </c>
      <c r="B1691" s="139"/>
      <c r="C1691" s="139"/>
      <c r="F1691" s="128"/>
      <c r="G1691" s="124" t="str">
        <f>IF(A1691="","",VLOOKUP(J1645,'TRI-2C'!$B$18:$FH$61,49,FALSE))</f>
        <v>A+</v>
      </c>
      <c r="I1691" s="125" t="str">
        <f t="shared" si="61"/>
        <v>A+</v>
      </c>
      <c r="J1691" s="128"/>
    </row>
    <row r="1692" spans="1:10" ht="12.75" customHeight="1">
      <c r="A1692" s="148" t="str">
        <f>IF('TRI-2C'!$AY$13="","",'TRI-2C'!$AY$13)</f>
        <v>Identificar las características de los animales domésticos y silvestres estableciendo las diferencias entre ellos.</v>
      </c>
      <c r="B1692" s="149"/>
      <c r="C1692" s="149"/>
      <c r="D1692" s="150"/>
      <c r="E1692" s="150"/>
      <c r="F1692" s="126"/>
      <c r="G1692" s="122" t="str">
        <f>IF(A1692="","",VLOOKUP(J1645,'TRI-2C'!$B$18:$FH$61,50,FALSE))</f>
        <v>A+</v>
      </c>
      <c r="H1692" s="150"/>
      <c r="I1692" s="127" t="str">
        <f t="shared" si="61"/>
        <v>A+</v>
      </c>
      <c r="J1692" s="126"/>
    </row>
    <row r="1693" spans="1:10" ht="12.75" customHeight="1">
      <c r="A1693" s="147" t="str">
        <f>IF('TRI-2C'!$AZ$13="","",'TRI-2C'!$AZ$13)</f>
        <v>Identificar las características del mar y reconocerlo como una parte integral del territorio nacional</v>
      </c>
      <c r="B1693" s="139"/>
      <c r="C1693" s="139"/>
      <c r="F1693" s="128"/>
      <c r="G1693" s="124" t="str">
        <f>IF(A1693="","",VLOOKUP(J1645,'TRI-2C'!$B$18:$FH$61,51,FALSE))</f>
        <v>A+</v>
      </c>
      <c r="I1693" s="125" t="str">
        <f t="shared" si="61"/>
        <v>A+</v>
      </c>
      <c r="J1693" s="128"/>
    </row>
    <row r="1694" spans="1:10" ht="12.75" customHeight="1">
      <c r="A1694" s="192" t="str">
        <f>IF('TRI-2C'!$BA$13="","",'TRI-2C'!$BA$13)</f>
        <v>Identificar prácticas socioculturales de su localidad demostrando curiosidad ante sus tradiciones.</v>
      </c>
      <c r="B1694" s="154"/>
      <c r="C1694" s="154"/>
      <c r="D1694" s="154"/>
      <c r="E1694" s="154"/>
      <c r="F1694" s="155"/>
      <c r="G1694" s="122" t="str">
        <f>IF(A1694="","",VLOOKUP(J1645,'TRI-2C'!$B$18:$FH$61,52,FALSE))</f>
        <v>A+</v>
      </c>
      <c r="H1694" s="150"/>
      <c r="I1694" s="127" t="str">
        <f t="shared" si="61"/>
        <v>A+</v>
      </c>
      <c r="J1694" s="126"/>
    </row>
    <row r="1695" spans="1:10" ht="12.75" customHeight="1">
      <c r="A1695" s="147" t="str">
        <f>IF('TRI-2C'!$BB$13="","",'TRI-2C'!$BB$13)</f>
        <v>Observar el proceso del ciclo vital de las plantas mediante actividades de experimentación.</v>
      </c>
      <c r="B1695" s="139"/>
      <c r="C1695" s="139"/>
      <c r="F1695" s="128"/>
      <c r="G1695" s="124" t="str">
        <f>IF(A1695="","",VLOOKUP(J1645,'TRI-2C'!$B$18:$FH$61,53,FALSE))</f>
        <v>A+</v>
      </c>
      <c r="I1695" s="125" t="str">
        <f t="shared" si="61"/>
        <v>A+</v>
      </c>
      <c r="J1695" s="128"/>
    </row>
    <row r="1696" spans="1:10" ht="12.75" customHeight="1">
      <c r="A1696" s="148" t="str">
        <f>IF('TRI-2C'!$BC$13="","",'TRI-2C'!$BC$13)</f>
        <v>Participar en actividades lúdicas para identificar prácticas de movilidad que ayudan a cuidar el planeta</v>
      </c>
      <c r="B1696" s="149"/>
      <c r="C1696" s="149"/>
      <c r="D1696" s="150"/>
      <c r="E1696" s="150"/>
      <c r="F1696" s="126"/>
      <c r="G1696" s="122" t="str">
        <f>IF(A1696="","",VLOOKUP(J1645,'TRI-2C'!$B$18:$FH$61,54,FALSE))</f>
        <v>A+</v>
      </c>
      <c r="H1696" s="150"/>
      <c r="I1696" s="127" t="str">
        <f t="shared" si="61"/>
        <v>A+</v>
      </c>
      <c r="J1696" s="126"/>
    </row>
    <row r="1697" spans="1:10" ht="12.75" customHeight="1">
      <c r="A1697" s="147" t="str">
        <f>IF('TRI-2C'!$BD$13="","",'TRI-2C'!$BD$13)</f>
        <v>Participar en algunas prácticas tradicionales de su entorno disfrutando y respetando las diferentes manifestaciones culturales</v>
      </c>
      <c r="B1697" s="139"/>
      <c r="C1697" s="139"/>
      <c r="F1697" s="128"/>
      <c r="G1697" s="124" t="str">
        <f>IF(A1697="","",VLOOKUP(J1645,'TRI-2C'!$B$18:$FH$61,55,FALSE))</f>
        <v>A+</v>
      </c>
      <c r="I1697" s="125" t="str">
        <f t="shared" si="61"/>
        <v>A+</v>
      </c>
      <c r="J1697" s="128"/>
    </row>
    <row r="1698" spans="1:10" ht="12.75" customHeight="1">
      <c r="A1698" s="148" t="str">
        <f>IF('TRI-2C'!$BE$13="","",'TRI-2C'!$BE$13)</f>
        <v>Practicar hábitos de cuidado y conservación del medio ambiente que eviten la contaminación del aire, suelo y agua. (D.EIB.10.19.)</v>
      </c>
      <c r="B1698" s="158"/>
      <c r="C1698" s="158"/>
      <c r="D1698" s="158"/>
      <c r="E1698" s="158"/>
      <c r="F1698" s="159"/>
      <c r="G1698" s="122" t="str">
        <f>IF(A1698="","",VLOOKUP(J1645,'TRI-2C'!$B$18:$FH$61,56,FALSE))</f>
        <v>A+</v>
      </c>
      <c r="H1698" s="150"/>
      <c r="I1698" s="127" t="str">
        <f t="shared" si="61"/>
        <v>A+</v>
      </c>
      <c r="J1698" s="126"/>
    </row>
    <row r="1699" spans="1:10" ht="12.75" customHeight="1">
      <c r="A1699" s="11" t="str">
        <f>IF('TRI-2C'!$BF$13="","",'TRI-2C'!$BF$13)</f>
        <v>Realizar acciones de cuidado y protección de plantas y animales de su entorno erradicando actitudes de maltrato.</v>
      </c>
      <c r="B1699" s="156"/>
      <c r="C1699" s="156"/>
      <c r="D1699" s="156"/>
      <c r="E1699" s="156"/>
      <c r="F1699" s="157"/>
      <c r="G1699" s="124" t="str">
        <f>IF(A1699="","",VLOOKUP(J1645,'TRI-2C'!$B$18:$FH$61,57,FALSE))</f>
        <v>A+</v>
      </c>
      <c r="I1699" s="125" t="str">
        <f t="shared" si="61"/>
        <v>A+</v>
      </c>
      <c r="J1699" s="128"/>
    </row>
    <row r="1700" spans="1:10" ht="12.75" customHeight="1">
      <c r="A1700" s="148" t="str">
        <f>IF('TRI-2C'!$BG$13="","",'TRI-2C'!$BG$13)</f>
        <v>Reconocer cómo las personas utilizan el dinero en su entorno familiar para satisfacer sus necesidades y deseos</v>
      </c>
      <c r="B1700" s="149"/>
      <c r="C1700" s="149"/>
      <c r="D1700" s="150"/>
      <c r="E1700" s="150"/>
      <c r="F1700" s="126"/>
      <c r="G1700" s="122" t="str">
        <f>IF(A1700="","",VLOOKUP(J1645,'TRI-2C'!$B$18:$FH$61,58,FALSE))</f>
        <v>A+</v>
      </c>
      <c r="H1700" s="150"/>
      <c r="I1700" s="127" t="str">
        <f t="shared" si="61"/>
        <v>A+</v>
      </c>
      <c r="J1700" s="126"/>
    </row>
    <row r="1701" spans="1:10" ht="12.75" customHeight="1">
      <c r="A1701" s="147" t="str">
        <f>IF('TRI-2C'!$BH$13="","",'TRI-2C'!$BH$13)</f>
        <v>Reconocer las consecuencias de no cuidar sus pertenencias.</v>
      </c>
      <c r="B1701" s="139"/>
      <c r="C1701" s="139"/>
      <c r="F1701" s="128"/>
      <c r="G1701" s="124" t="str">
        <f>IF(A1701="","",VLOOKUP(J1645,'TRI-2C'!$B$18:$FH$61,59,FALSE))</f>
        <v>A+</v>
      </c>
      <c r="I1701" s="125" t="str">
        <f t="shared" si="61"/>
        <v>A+</v>
      </c>
      <c r="J1701" s="128"/>
    </row>
    <row r="1702" spans="1:10" ht="12.75" customHeight="1">
      <c r="A1702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1702" s="149"/>
      <c r="C1702" s="149"/>
      <c r="D1702" s="150"/>
      <c r="E1702" s="150"/>
      <c r="F1702" s="126"/>
      <c r="G1702" s="122" t="str">
        <f>IF(A1702="","",VLOOKUP(J1645,'TRI-2C'!$B$18:$FH$61,60,FALSE))</f>
        <v>A+</v>
      </c>
      <c r="H1702" s="150"/>
      <c r="I1702" s="127" t="str">
        <f t="shared" si="61"/>
        <v>A+</v>
      </c>
      <c r="J1702" s="126"/>
    </row>
    <row r="1703" spans="1:10" ht="12.75" customHeight="1">
      <c r="A1703" s="164" t="str">
        <f>'BI-1T'!$A$10</f>
        <v>RELACIONES LOGICAS MATEMATICAS</v>
      </c>
      <c r="B1703" s="139"/>
      <c r="C1703" s="139"/>
      <c r="F1703" s="128"/>
      <c r="G1703" s="124" t="str">
        <f>IF(A1703="","",VLOOKUP(J1645,'TRI-2C'!$B$18:$FH$61,61,FALSE))</f>
        <v>A+</v>
      </c>
      <c r="I1703" s="125"/>
      <c r="J1703" s="128"/>
    </row>
    <row r="1704" spans="1:10" ht="12.75" customHeight="1">
      <c r="A1704" s="192" t="str">
        <f>IF('TRI-2C'!$BK$13="","",'TRI-2C'!$BK$13)</f>
        <v>Asociar las formas de los objetos del entorno con figuras geométricas bidimensionales</v>
      </c>
      <c r="B1704" s="154"/>
      <c r="C1704" s="154"/>
      <c r="D1704" s="154"/>
      <c r="E1704" s="154"/>
      <c r="F1704" s="155"/>
      <c r="G1704" s="122" t="str">
        <f>IF(A1704="","",VLOOKUP(J1645,'TRI-2C'!$B$18:$FH$61,62,FALSE))</f>
        <v>A+</v>
      </c>
      <c r="H1704" s="150"/>
      <c r="I1704" s="127" t="str">
        <f t="shared" ref="I1704:I1725" si="62">IF(G1704="","",G1704)</f>
        <v>A+</v>
      </c>
      <c r="J1704" s="126"/>
    </row>
    <row r="1705" spans="1:10" ht="12.75" customHeight="1">
      <c r="A1705" s="147" t="str">
        <f>IF('TRI-2C'!$BL$13="","",'TRI-2C'!$BL$13)</f>
        <v>Clasificar objetos con dos atributos (tamaño, color o forma).</v>
      </c>
      <c r="B1705" s="139"/>
      <c r="C1705" s="139"/>
      <c r="F1705" s="128"/>
      <c r="G1705" s="124" t="str">
        <f>IF(A1705="","",VLOOKUP(J1645,'TRI-2C'!$B$18:$FH$61,63,FALSE))</f>
        <v>A+</v>
      </c>
      <c r="I1705" s="125" t="str">
        <f t="shared" si="62"/>
        <v>A+</v>
      </c>
      <c r="J1705" s="128"/>
    </row>
    <row r="1706" spans="1:10" ht="12.75" customHeight="1">
      <c r="A1706" s="148" t="str">
        <f>IF('TRI-2C'!$BM$13="","",'TRI-2C'!$BM$13)</f>
        <v>Comparar y armar colecciones de más, igual y menos objetos.</v>
      </c>
      <c r="B1706" s="149"/>
      <c r="C1706" s="149"/>
      <c r="D1706" s="150"/>
      <c r="E1706" s="150"/>
      <c r="F1706" s="126"/>
      <c r="G1706" s="122" t="str">
        <f>IF(A1706="","",VLOOKUP(J1645,'TRI-2C'!$B$18:$FH$61,64,FALSE))</f>
        <v>A+</v>
      </c>
      <c r="H1706" s="150"/>
      <c r="I1706" s="127" t="str">
        <f t="shared" si="62"/>
        <v>A+</v>
      </c>
      <c r="J1706" s="126"/>
    </row>
    <row r="1707" spans="1:10" ht="12.75" customHeight="1">
      <c r="A1707" s="147" t="str">
        <f>IF('TRI-2C'!$BN$13="","",'TRI-2C'!$BN$13)</f>
        <v>Comparar y ordenar secuencialmente un conjunto pequeño de objetos de acuerdo con su tamaño.</v>
      </c>
      <c r="B1707" s="139"/>
      <c r="C1707" s="139"/>
      <c r="F1707" s="128"/>
      <c r="G1707" s="124" t="str">
        <f>IF(A1707="","",VLOOKUP(J1645,'TRI-2C'!$B$18:$FH$61,65,FALSE))</f>
        <v>A+</v>
      </c>
      <c r="I1707" s="125" t="str">
        <f t="shared" si="62"/>
        <v>A+</v>
      </c>
      <c r="J1707" s="128"/>
    </row>
    <row r="1708" spans="1:10" ht="12.75" customHeight="1">
      <c r="A1708" s="148" t="str">
        <f>IF('TRI-2C'!$BO$13="","",'TRI-2C'!$BO$13)</f>
        <v>Comprender la relación de número-cantidad hasta el 10.</v>
      </c>
      <c r="B1708" s="158"/>
      <c r="C1708" s="158"/>
      <c r="D1708" s="158"/>
      <c r="E1708" s="158"/>
      <c r="F1708" s="159"/>
      <c r="G1708" s="122" t="str">
        <f>IF(A1708="","",VLOOKUP(J1645,'TRI-2C'!$B$18:$FH$61,66,FALSE))</f>
        <v>A+</v>
      </c>
      <c r="H1708" s="150"/>
      <c r="I1708" s="127" t="str">
        <f t="shared" si="62"/>
        <v>A+</v>
      </c>
      <c r="J1708" s="126"/>
    </row>
    <row r="1709" spans="1:10" ht="12.75" customHeight="1">
      <c r="A1709" s="11" t="str">
        <f>IF('TRI-2C'!$BP$13="","",'TRI-2C'!$BP$13)</f>
        <v>Comprender la relación del numeral (representación simbólica del número) con la cantidad hasta el 5.</v>
      </c>
      <c r="B1709" s="156"/>
      <c r="C1709" s="156"/>
      <c r="D1709" s="156"/>
      <c r="E1709" s="156"/>
      <c r="F1709" s="157"/>
      <c r="G1709" s="124" t="str">
        <f>IF(A1709="","",VLOOKUP(J1645,'TRI-2C'!$B$18:$FH$61,67,FALSE))</f>
        <v>A+</v>
      </c>
      <c r="I1709" s="125" t="str">
        <f t="shared" si="62"/>
        <v>A+</v>
      </c>
      <c r="J1709" s="128"/>
    </row>
    <row r="1710" spans="1:10" ht="12.75" customHeight="1">
      <c r="A1710" s="148" t="str">
        <f>IF('TRI-2C'!$BQ$13="","",'TRI-2C'!$BQ$13)</f>
        <v>Contar oralmente del 1 al 15 con secuencia numérica.</v>
      </c>
      <c r="B1710" s="149"/>
      <c r="C1710" s="149"/>
      <c r="D1710" s="150"/>
      <c r="E1710" s="150"/>
      <c r="F1710" s="126"/>
      <c r="G1710" s="122" t="str">
        <f>IF(A1710="","",VLOOKUP(J1645,'TRI-2C'!$B$18:$FH$61,68,FALSE))</f>
        <v>A+</v>
      </c>
      <c r="H1710" s="150"/>
      <c r="I1710" s="127" t="str">
        <f t="shared" si="62"/>
        <v>A+</v>
      </c>
      <c r="J1710" s="126"/>
    </row>
    <row r="1711" spans="1:10" ht="12.75" customHeight="1">
      <c r="A1711" s="147" t="str">
        <f>IF('TRI-2C'!$BR$13="","",'TRI-2C'!$BR$13)</f>
        <v>Continuar y reproducir patrones simples con objetos concretos y representaciones gráficas.</v>
      </c>
      <c r="B1711" s="139"/>
      <c r="C1711" s="139"/>
      <c r="F1711" s="128"/>
      <c r="G1711" s="124" t="str">
        <f>IF(A1711="","",VLOOKUP(J1645,'TRI-2C'!$B$18:$FH$61,69,FALSE))</f>
        <v>A+</v>
      </c>
      <c r="I1711" s="125" t="str">
        <f t="shared" si="62"/>
        <v>A+</v>
      </c>
      <c r="J1711" s="128"/>
    </row>
    <row r="1712" spans="1:10" ht="12.75" customHeight="1">
      <c r="A1712" s="148" t="str">
        <f>IF('TRI-2C'!$BS$13="","",'TRI-2C'!$BS$13)</f>
        <v>Establecer la relación de correspondencia entre los elementos de colecciones de objetos.</v>
      </c>
      <c r="B1712" s="149"/>
      <c r="C1712" s="149"/>
      <c r="D1712" s="150"/>
      <c r="E1712" s="150"/>
      <c r="F1712" s="126"/>
      <c r="G1712" s="122" t="str">
        <f>IF(A1712="","",VLOOKUP(J1645,'TRI-2C'!$B$18:$FH$61,70,FALSE))</f>
        <v>A+</v>
      </c>
      <c r="H1712" s="150"/>
      <c r="I1712" s="127" t="str">
        <f t="shared" si="62"/>
        <v>A+</v>
      </c>
      <c r="J1712" s="126"/>
    </row>
    <row r="1713" spans="1:10" ht="12.75" customHeight="1">
      <c r="A1713" s="147" t="str">
        <f>IF('TRI-2C'!$BT$13="","",'TRI-2C'!$BT$13)</f>
        <v>Identificar características de mañana, tarde y noche</v>
      </c>
      <c r="B1713" s="139"/>
      <c r="C1713" s="139"/>
      <c r="F1713" s="128"/>
      <c r="G1713" s="124" t="str">
        <f>IF(A1713="","",VLOOKUP(J1645,'TRI-2C'!$B$18:$FH$61,71,FALSE))</f>
        <v>A+</v>
      </c>
      <c r="I1713" s="125" t="str">
        <f t="shared" si="62"/>
        <v>A+</v>
      </c>
      <c r="J1713" s="128"/>
    </row>
    <row r="1714" spans="1:10" ht="12.75" customHeight="1">
      <c r="A1714" s="192" t="str">
        <f>IF('TRI-2C'!$BU$13="","",'TRI-2C'!$BU$13)</f>
        <v>Identificar en los objetos las nociones de medida: largo/ corto, grueso/delgado.</v>
      </c>
      <c r="B1714" s="154"/>
      <c r="C1714" s="154"/>
      <c r="D1714" s="154"/>
      <c r="E1714" s="154"/>
      <c r="F1714" s="155"/>
      <c r="G1714" s="122" t="str">
        <f>IF(A1714="","",VLOOKUP(J1645,'TRI-2C'!$B$18:$FH$61,72,FALSE))</f>
        <v>A+</v>
      </c>
      <c r="H1714" s="150"/>
      <c r="I1714" s="127" t="str">
        <f t="shared" si="62"/>
        <v>A+</v>
      </c>
      <c r="J1714" s="126"/>
    </row>
    <row r="1715" spans="1:10" ht="12.75" customHeight="1">
      <c r="A1715" s="147" t="str">
        <f>IF('TRI-2C'!$BV$13="","",'TRI-2C'!$BV$13)</f>
        <v>Identificar figuras geométricas básicas: círculo, cuadrado y triángulo en objetos del entorno y en representaciones gráficas.</v>
      </c>
      <c r="B1715" s="139"/>
      <c r="C1715" s="139"/>
      <c r="F1715" s="128"/>
      <c r="G1715" s="124" t="str">
        <f>IF(A1715="","",VLOOKUP(J1645,'TRI-2C'!$B$18:$FH$61,73,FALSE))</f>
        <v>A+</v>
      </c>
      <c r="I1715" s="125" t="str">
        <f t="shared" si="62"/>
        <v>A+</v>
      </c>
      <c r="J1715" s="128"/>
    </row>
    <row r="1716" spans="1:10" ht="12.75" customHeight="1">
      <c r="A1716" s="148" t="str">
        <f>IF('TRI-2C'!$BW$13="","",'TRI-2C'!$BW$13)</f>
        <v>Identificar la diferencia entre lo que se desea y lo que se necesita</v>
      </c>
      <c r="B1716" s="149"/>
      <c r="C1716" s="149"/>
      <c r="D1716" s="150"/>
      <c r="E1716" s="150"/>
      <c r="F1716" s="126"/>
      <c r="G1716" s="122" t="str">
        <f>IF(A1716="","",VLOOKUP(J1645,'TRI-2C'!$B$18:$FH$61,74,FALSE))</f>
        <v>A+</v>
      </c>
      <c r="H1716" s="150"/>
      <c r="I1716" s="127" t="str">
        <f t="shared" si="62"/>
        <v>A+</v>
      </c>
      <c r="J1716" s="126"/>
    </row>
    <row r="1717" spans="1:10" ht="12.75" customHeight="1">
      <c r="A1717" s="147" t="str">
        <f>IF('TRI-2C'!$BX$13="","",'TRI-2C'!$BX$13)</f>
        <v>Identificar las nociones de tiempo en acciones que siceden antes, ahora y después</v>
      </c>
      <c r="B1717" s="139"/>
      <c r="C1717" s="139"/>
      <c r="F1717" s="128"/>
      <c r="G1717" s="124" t="str">
        <f>IF(A1717="","",VLOOKUP(J1645,'TRI-2C'!$B$18:$FH$61,75,FALSE))</f>
        <v>A+</v>
      </c>
      <c r="I1717" s="125" t="str">
        <f t="shared" si="62"/>
        <v>A+</v>
      </c>
      <c r="J1717" s="128"/>
    </row>
    <row r="1718" spans="1:10" ht="12.75" customHeight="1">
      <c r="A1718" s="148" t="str">
        <f>IF('TRI-2C'!$BY$13="","",'TRI-2C'!$BY$13)</f>
        <v>Identificar los números de emergencia a través de actividades lúdicas, y reconocer cuándo pedir ayuda en situaciones sencillas.</v>
      </c>
      <c r="B1718" s="158"/>
      <c r="C1718" s="158"/>
      <c r="D1718" s="158"/>
      <c r="E1718" s="158"/>
      <c r="F1718" s="159"/>
      <c r="G1718" s="122" t="str">
        <f>IF(A1718="","",VLOOKUP(J1645,'TRI-2C'!$B$18:$FH$61,76,FALSE))</f>
        <v>A+</v>
      </c>
      <c r="H1718" s="150"/>
      <c r="I1718" s="127" t="str">
        <f t="shared" si="62"/>
        <v>A+</v>
      </c>
      <c r="J1718" s="126"/>
    </row>
    <row r="1719" spans="1:10" ht="12.75" customHeight="1">
      <c r="A1719" s="11" t="str">
        <f>IF('TRI-2C'!$BZ$13="","",'TRI-2C'!$BZ$13)</f>
        <v>Identificar semejanzas y diferencias en objetos del entorno con criterios de forma, color y tamaño</v>
      </c>
      <c r="B1719" s="156"/>
      <c r="C1719" s="156"/>
      <c r="D1719" s="156"/>
      <c r="E1719" s="156"/>
      <c r="F1719" s="157"/>
      <c r="G1719" s="124" t="str">
        <f>IF(A1719="","",VLOOKUP(J1645,'TRI-2C'!$B$18:$FH$61,77,FALSE))</f>
        <v>A+</v>
      </c>
      <c r="I1719" s="125" t="str">
        <f t="shared" si="62"/>
        <v>A+</v>
      </c>
      <c r="J1719" s="128"/>
    </row>
    <row r="1720" spans="1:10" ht="12.75" customHeight="1">
      <c r="A1720" s="148" t="str">
        <f>IF('TRI-2C'!$CA$13="","",'TRI-2C'!$CA$13)</f>
        <v>Ordenar en secuencias lógica sucesos de hasta cinco eventos en representaciones gráficas de sus actividades de la rutina diaria y en escenas de cuentos</v>
      </c>
      <c r="B1720" s="149"/>
      <c r="C1720" s="149"/>
      <c r="D1720" s="150"/>
      <c r="E1720" s="150"/>
      <c r="F1720" s="126"/>
      <c r="G1720" s="122" t="str">
        <f>IF(A1720="","",VLOOKUP(J1645,'TRI-2C'!$B$18:$FH$61,78,FALSE))</f>
        <v>A+</v>
      </c>
      <c r="H1720" s="150"/>
      <c r="I1720" s="127" t="str">
        <f t="shared" si="62"/>
        <v>A+</v>
      </c>
      <c r="J1720" s="126"/>
    </row>
    <row r="1721" spans="1:10" ht="12.75" customHeight="1">
      <c r="A1721" s="147" t="str">
        <f>IF('TRI-2C'!$CB$13="","",'TRI-2C'!$CB$13)</f>
        <v>Reconocer billetes y monedas en situaciones de la vida real</v>
      </c>
      <c r="B1721" s="139"/>
      <c r="C1721" s="139"/>
      <c r="F1721" s="128"/>
      <c r="G1721" s="124" t="str">
        <f>IF(A1721="","",VLOOKUP(J1645,'TRI-2C'!$B$18:$FH$61,79,FALSE))</f>
        <v>A+</v>
      </c>
      <c r="I1721" s="125" t="str">
        <f t="shared" si="62"/>
        <v>A+</v>
      </c>
      <c r="J1721" s="128"/>
    </row>
    <row r="1722" spans="1:10" ht="12.75" customHeight="1">
      <c r="A1722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1722" s="149"/>
      <c r="C1722" s="149"/>
      <c r="D1722" s="150"/>
      <c r="E1722" s="150"/>
      <c r="F1722" s="126"/>
      <c r="G1722" s="122" t="str">
        <f>IF(A1722="","",VLOOKUP(J1645,'TRI-2C'!$B$18:$FH$61,80,FALSE))</f>
        <v>A+</v>
      </c>
      <c r="H1722" s="150"/>
      <c r="I1722" s="127" t="str">
        <f t="shared" si="62"/>
        <v>A+</v>
      </c>
      <c r="J1722" s="126"/>
    </row>
    <row r="1723" spans="1:10" ht="12.75" customHeight="1">
      <c r="A1723" s="147" t="str">
        <f>IF('TRI-2C'!$CD$13="","",'TRI-2C'!$CD$13)</f>
        <v>Reconocer los colores secundarios en objetos e imágenes del entorno.</v>
      </c>
      <c r="B1723" s="139"/>
      <c r="C1723" s="139"/>
      <c r="F1723" s="128"/>
      <c r="G1723" s="124" t="str">
        <f>IF(A1723="","",VLOOKUP(J1645,'TRI-2C'!$B$18:$FH$61,81,FALSE))</f>
        <v>A+</v>
      </c>
      <c r="I1723" s="125" t="str">
        <f t="shared" si="62"/>
        <v>A+</v>
      </c>
      <c r="J1723" s="128"/>
    </row>
    <row r="1724" spans="1:10" ht="12.75" customHeight="1">
      <c r="A1724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1724" s="154"/>
      <c r="C1724" s="154"/>
      <c r="D1724" s="154"/>
      <c r="E1724" s="154"/>
      <c r="F1724" s="155"/>
      <c r="G1724" s="122" t="str">
        <f>IF(A1724="","",VLOOKUP(J1645,'TRI-2C'!$B$18:$FH$61,82,FALSE))</f>
        <v>A+</v>
      </c>
      <c r="H1724" s="150"/>
      <c r="I1724" s="127" t="str">
        <f t="shared" si="62"/>
        <v>A+</v>
      </c>
      <c r="J1724" s="126"/>
    </row>
    <row r="1725" spans="1:10" ht="12.75" customHeight="1">
      <c r="A1725" s="147" t="str">
        <f>IF('TRI-2C'!$CF$13="","",'TRI-2C'!$CF$13)</f>
        <v>Relacionar las distintas formas de adquirir dinero con el trabajo y el esfuerzo.</v>
      </c>
      <c r="B1725" s="139"/>
      <c r="C1725" s="139"/>
      <c r="F1725" s="128"/>
      <c r="G1725" s="124" t="str">
        <f>IF(A1725="","",VLOOKUP(J1645,'TRI-2C'!$B$18:$FH$61,83,FALSE))</f>
        <v>A+</v>
      </c>
      <c r="I1725" s="125" t="str">
        <f t="shared" si="62"/>
        <v>A+</v>
      </c>
      <c r="J1725" s="128"/>
    </row>
    <row r="1726" spans="1:10" ht="12.75" customHeight="1">
      <c r="A1726" s="165" t="str">
        <f>'BI-1T'!$A$11</f>
        <v>COMPRENSIÓN Y EXPRESION DEL LENGUAJE</v>
      </c>
      <c r="B1726" s="149"/>
      <c r="C1726" s="149"/>
      <c r="D1726" s="150"/>
      <c r="E1726" s="150"/>
      <c r="F1726" s="126"/>
      <c r="G1726" s="122" t="str">
        <f>IF(A1726="","",VLOOKUP(J1645,'TRI-2C'!$B$18:$FH$61,84,FALSE))</f>
        <v>A+</v>
      </c>
      <c r="H1726" s="150"/>
      <c r="I1726" s="127"/>
      <c r="J1726" s="126"/>
    </row>
    <row r="1727" spans="1:10" ht="12.75" customHeight="1">
      <c r="A1727" s="147" t="str">
        <f>IF('TRI-2C'!$CH$13="","",'TRI-2C'!$CH$13)</f>
        <v>Asociar la imagen de la portada con el título de los cuentos conocidos.</v>
      </c>
      <c r="B1727" s="139"/>
      <c r="C1727" s="139"/>
      <c r="F1727" s="128"/>
      <c r="G1727" s="124" t="str">
        <f>IF(A1727="","",VLOOKUP(J1645,'TRI-2C'!$B$18:$FH$61,85,FALSE))</f>
        <v>A+</v>
      </c>
      <c r="I1727" s="125" t="str">
        <f t="shared" ref="I1727:I1747" si="63">IF(G1727="","",G1727)</f>
        <v>A+</v>
      </c>
      <c r="J1727" s="128"/>
    </row>
    <row r="1728" spans="1:10" ht="12.75" customHeight="1">
      <c r="A1728" s="148" t="str">
        <f>IF('TRI-2C'!$CI$13="","",'TRI-2C'!$CI$13)</f>
        <v>Colaborar en la creación de textos colectivos con la ayuda del docente.</v>
      </c>
      <c r="B1728" s="158"/>
      <c r="C1728" s="158"/>
      <c r="D1728" s="158"/>
      <c r="E1728" s="158"/>
      <c r="F1728" s="159"/>
      <c r="G1728" s="122" t="str">
        <f>IF(A1728="","",VLOOKUP(J1645,'TRI-2C'!$B$18:$FH$61,86,FALSE))</f>
        <v>A+</v>
      </c>
      <c r="H1728" s="150"/>
      <c r="I1728" s="127" t="str">
        <f t="shared" si="63"/>
        <v>A+</v>
      </c>
      <c r="J1728" s="126"/>
    </row>
    <row r="1729" spans="1:10" ht="12.75" customHeight="1">
      <c r="A1729" s="11" t="str">
        <f>IF('TRI-2C'!$CJ$13="","",'TRI-2C'!$CJ$13)</f>
        <v>Comprender el derecho propio y de las otras personas a decir que no como una respuesta válida y respetable.</v>
      </c>
      <c r="B1729" s="156"/>
      <c r="C1729" s="156"/>
      <c r="D1729" s="156"/>
      <c r="E1729" s="156"/>
      <c r="F1729" s="157"/>
      <c r="G1729" s="124" t="str">
        <f>IF(A1729="","",VLOOKUP(J1645,'TRI-2C'!$B$18:$FH$61,87,FALSE))</f>
        <v>A+</v>
      </c>
      <c r="I1729" s="125" t="str">
        <f t="shared" si="63"/>
        <v>A+</v>
      </c>
      <c r="J1729" s="128"/>
    </row>
    <row r="1730" spans="1:10" ht="12.75" customHeight="1">
      <c r="A1730" s="148" t="str">
        <f>IF('TRI-2C'!$CK$13="","",'TRI-2C'!$CK$13)</f>
        <v>Comunicarse a través de dibujos de objetos con detalles que lo vuelven identificables, como representación simbólica de sus ideas.</v>
      </c>
      <c r="B1730" s="149"/>
      <c r="C1730" s="149"/>
      <c r="D1730" s="150"/>
      <c r="E1730" s="150"/>
      <c r="F1730" s="126"/>
      <c r="G1730" s="122" t="str">
        <f>IF(A1730="","",VLOOKUP(J1645,'TRI-2C'!$B$18:$FH$61,88,FALSE))</f>
        <v>A+</v>
      </c>
      <c r="H1730" s="150"/>
      <c r="I1730" s="127" t="str">
        <f t="shared" si="63"/>
        <v>A+</v>
      </c>
      <c r="J1730" s="126"/>
    </row>
    <row r="1731" spans="1:10" ht="12.75" customHeight="1">
      <c r="A1731" s="147" t="str">
        <f>IF('TRI-2C'!$CL$13="","",'TRI-2C'!$CL$13)</f>
        <v>Comunicarse incorporando palabras nuevas a su vocabulario en función de los ambientes y experiencias en las que interactúa.</v>
      </c>
      <c r="B1731" s="139"/>
      <c r="C1731" s="139"/>
      <c r="F1731" s="128"/>
      <c r="G1731" s="124" t="str">
        <f>IF(A1731="","",VLOOKUP(J1645,'TRI-2C'!$B$18:$FH$61,89,FALSE))</f>
        <v>A+</v>
      </c>
      <c r="I1731" s="125" t="str">
        <f t="shared" si="63"/>
        <v>A+</v>
      </c>
      <c r="J1731" s="128"/>
    </row>
    <row r="1732" spans="1:10" ht="12.75" customHeight="1">
      <c r="A1732" s="148" t="str">
        <f>IF('TRI-2C'!$CM$13="","",'TRI-2C'!$CM$13)</f>
        <v>Contar un cuento en base a sus imágenes a partir de la portada y siguiendo la secuencia de las páginas.</v>
      </c>
      <c r="B1732" s="149"/>
      <c r="C1732" s="149"/>
      <c r="D1732" s="150"/>
      <c r="E1732" s="150"/>
      <c r="F1732" s="126"/>
      <c r="G1732" s="122" t="str">
        <f>IF(A1732="","",VLOOKUP(J1645,'TRI-2C'!$B$18:$FH$61,90,FALSE))</f>
        <v>A+</v>
      </c>
      <c r="H1732" s="150"/>
      <c r="I1732" s="127" t="str">
        <f t="shared" si="63"/>
        <v>A+</v>
      </c>
      <c r="J1732" s="126"/>
    </row>
    <row r="1733" spans="1:10" ht="12.75" customHeight="1">
      <c r="A1733" s="147" t="str">
        <f>IF('TRI-2C'!$CN$13="","",'TRI-2C'!$CN$13)</f>
        <v>Describir oralmente imágenes gráficas (pictogramas) y digitales, estructurando oraciones más elaboradas que describan a los objetos que observa.</v>
      </c>
      <c r="B1733" s="139"/>
      <c r="C1733" s="139"/>
      <c r="F1733" s="128"/>
      <c r="G1733" s="124" t="str">
        <f>IF(A1733="","",VLOOKUP(J1645,'TRI-2C'!$B$18:$FH$61,91,FALSE))</f>
        <v>A+</v>
      </c>
      <c r="I1733" s="125" t="str">
        <f t="shared" si="63"/>
        <v>A+</v>
      </c>
      <c r="J1733" s="128"/>
    </row>
    <row r="1734" spans="1:10" ht="12.75" customHeight="1">
      <c r="A1734" s="192" t="str">
        <f>IF('TRI-2C'!$CO$13="","",'TRI-2C'!$CO$13)</f>
        <v>Describir oralmente imágenes relacionadas con los derechos de las personas en situación de movilidad</v>
      </c>
      <c r="B1734" s="154"/>
      <c r="C1734" s="154"/>
      <c r="D1734" s="154"/>
      <c r="E1734" s="154"/>
      <c r="F1734" s="155"/>
      <c r="G1734" s="122" t="str">
        <f>IF(A1734="","",VLOOKUP(J1645,'TRI-2C'!$B$18:$FH$61,92,FALSE))</f>
        <v>A+</v>
      </c>
      <c r="H1734" s="150"/>
      <c r="I1734" s="127" t="str">
        <f t="shared" si="63"/>
        <v>A+</v>
      </c>
      <c r="J1734" s="126"/>
    </row>
    <row r="1735" spans="1:10" ht="12.75" customHeight="1">
      <c r="A1735" s="147" t="str">
        <f>IF('TRI-2C'!$CP$13="","",'TRI-2C'!$CP$13)</f>
        <v>Expresarse oralmente pronunciando correctamente la mayoría de las palabras puede presentarse dificultades en la pronunciación de s, y la r.</v>
      </c>
      <c r="B1735" s="139"/>
      <c r="C1735" s="139"/>
      <c r="F1735" s="128"/>
      <c r="G1735" s="124" t="str">
        <f>IF(A1735="","",VLOOKUP(J1645,'TRI-2C'!$B$18:$FH$61,93,FALSE))</f>
        <v>A+</v>
      </c>
      <c r="I1735" s="125" t="str">
        <f t="shared" si="63"/>
        <v>A+</v>
      </c>
      <c r="J1735" s="128"/>
    </row>
    <row r="1736" spans="1:10" ht="12.75" customHeight="1">
      <c r="A1736" s="148" t="str">
        <f>IF('TRI-2C'!$CQ$13="","",'TRI-2C'!$CQ$13)</f>
        <v>Expresarse utilizando oraciones cortas y completas manteniendo el orden de las palabras.</v>
      </c>
      <c r="B1736" s="149"/>
      <c r="C1736" s="149"/>
      <c r="D1736" s="150"/>
      <c r="E1736" s="150"/>
      <c r="F1736" s="126"/>
      <c r="G1736" s="122" t="str">
        <f>IF(A1736="","",VLOOKUP(J1645,'TRI-2C'!$B$18:$FH$61,94,FALSE))</f>
        <v>A+</v>
      </c>
      <c r="H1736" s="150"/>
      <c r="I1736" s="127" t="str">
        <f t="shared" si="63"/>
        <v>A+</v>
      </c>
      <c r="J1736" s="126"/>
    </row>
    <row r="1737" spans="1:10" ht="12.75" customHeight="1">
      <c r="A1737" s="147" t="str">
        <f>IF('TRI-2C'!$CR$13="","",'TRI-2C'!$CR$13)</f>
        <v>Identificar “auditivamente” el fonema (sonido) inicial de las palabras más utilizadas.</v>
      </c>
      <c r="B1737" s="139"/>
      <c r="C1737" s="139"/>
      <c r="F1737" s="128"/>
      <c r="G1737" s="124" t="str">
        <f>IF(A1737="","",VLOOKUP(J1645,'TRI-2C'!$B$18:$FH$61,95,FALSE))</f>
        <v>A+</v>
      </c>
      <c r="I1737" s="125" t="str">
        <f t="shared" si="63"/>
        <v>A+</v>
      </c>
      <c r="J1737" s="128"/>
    </row>
    <row r="1738" spans="1:10" ht="12.75" customHeight="1">
      <c r="A1738" s="148" t="str">
        <f>IF('TRI-2C'!$CS$13="","",'TRI-2C'!$CS$13)</f>
        <v>Identificar una persona adulta de confianza para solicitar apoyo al enfrentar desafíos emocionales en situaciones cotidianas del entorno escolar</v>
      </c>
      <c r="B1738" s="158"/>
      <c r="C1738" s="158"/>
      <c r="D1738" s="158"/>
      <c r="E1738" s="158"/>
      <c r="F1738" s="159"/>
      <c r="G1738" s="122" t="str">
        <f>IF(A1738="","",VLOOKUP(J1645,'TRI-2C'!$B$18:$FH$61,96,FALSE))</f>
        <v>A+</v>
      </c>
      <c r="H1738" s="150"/>
      <c r="I1738" s="127" t="str">
        <f t="shared" si="63"/>
        <v>A+</v>
      </c>
      <c r="J1738" s="126"/>
    </row>
    <row r="1739" spans="1:10" ht="12.75" customHeight="1">
      <c r="A1739" s="11" t="str">
        <f>IF('TRI-2C'!$CT$13="","",'TRI-2C'!$CT$13)</f>
        <v>Participar en conversaciones más complejas y largas manteniéndose dentro del tema.</v>
      </c>
      <c r="B1739" s="156"/>
      <c r="C1739" s="156"/>
      <c r="D1739" s="156"/>
      <c r="E1739" s="156"/>
      <c r="F1739" s="157"/>
      <c r="G1739" s="124" t="str">
        <f>IF(A1739="","",VLOOKUP(J1645,'TRI-2C'!$B$18:$FH$61,97,FALSE))</f>
        <v>A+</v>
      </c>
      <c r="I1739" s="125" t="str">
        <f t="shared" si="63"/>
        <v>A+</v>
      </c>
      <c r="J1739" s="128"/>
    </row>
    <row r="1740" spans="1:10" ht="12.75" customHeight="1">
      <c r="A1740" s="148" t="str">
        <f>IF('TRI-2C'!$CU$13="","",'TRI-2C'!$CU$13)</f>
        <v>Producir palabras que riman espontáneamente tomado en cuenta los sonidos finales de las mismas.</v>
      </c>
      <c r="B1740" s="149"/>
      <c r="C1740" s="149"/>
      <c r="D1740" s="150"/>
      <c r="E1740" s="150"/>
      <c r="F1740" s="126"/>
      <c r="G1740" s="122" t="str">
        <f>IF(A1740="","",VLOOKUP(J1645,'TRI-2C'!$B$18:$FH$61,98,FALSE))</f>
        <v>A+</v>
      </c>
      <c r="H1740" s="150"/>
      <c r="I1740" s="127" t="str">
        <f t="shared" si="63"/>
        <v>A+</v>
      </c>
      <c r="J1740" s="126"/>
    </row>
    <row r="1741" spans="1:10" ht="12.75" customHeight="1">
      <c r="A1741" s="147" t="str">
        <f>IF('TRI-2C'!$CV$13="","",'TRI-2C'!$CV$13)</f>
        <v>Realizar modificaciones del contenido de un cuento relatado por el adulto, cambiando partes del él como: acciones y final.</v>
      </c>
      <c r="B1741" s="139"/>
      <c r="C1741" s="139"/>
      <c r="F1741" s="128"/>
      <c r="G1741" s="124" t="str">
        <f>IF(A1741="","",VLOOKUP(J1645,'TRI-2C'!$B$18:$FH$61,99,FALSE))</f>
        <v>A+</v>
      </c>
      <c r="I1741" s="125" t="str">
        <f t="shared" si="63"/>
        <v>A+</v>
      </c>
      <c r="J1741" s="128"/>
    </row>
    <row r="1742" spans="1:10" ht="12.75" customHeight="1">
      <c r="A1742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742" s="149"/>
      <c r="C1742" s="149"/>
      <c r="D1742" s="150"/>
      <c r="E1742" s="150"/>
      <c r="F1742" s="126"/>
      <c r="G1742" s="122" t="str">
        <f>IF(A1742="","",VLOOKUP(J1645,'TRI-2C'!$B$18:$FH$61,100,FALSE))</f>
        <v>A+</v>
      </c>
      <c r="H1742" s="150"/>
      <c r="I1742" s="127" t="str">
        <f t="shared" si="63"/>
        <v>A+</v>
      </c>
      <c r="J1742" s="126"/>
    </row>
    <row r="1743" spans="1:10" ht="12.75" customHeight="1">
      <c r="A1743" s="147" t="str">
        <f>IF('TRI-2C'!$CX$13="","",'TRI-2C'!$CX$13)</f>
        <v>Reconocer etiquetas y rótulos de su entorno inmediato y los “lee”.</v>
      </c>
      <c r="B1743" s="139"/>
      <c r="C1743" s="139"/>
      <c r="F1743" s="128"/>
      <c r="G1743" s="124" t="str">
        <f>IF(A1743="","",VLOOKUP(J1645,'TRI-2C'!$B$18:$FH$61,101,FALSE))</f>
        <v>A+</v>
      </c>
      <c r="I1743" s="125" t="str">
        <f t="shared" si="63"/>
        <v>A+</v>
      </c>
      <c r="J1743" s="128"/>
    </row>
    <row r="1744" spans="1:10" ht="12.75" customHeight="1">
      <c r="A1744" s="192" t="str">
        <f>IF('TRI-2C'!$CY$13="","",'TRI-2C'!$CY$13)</f>
        <v>Relatar cuentos, narrados por el adulto, manteniendo la secuencia, sin la ayuda del paratexto.</v>
      </c>
      <c r="B1744" s="154"/>
      <c r="C1744" s="154"/>
      <c r="D1744" s="154"/>
      <c r="E1744" s="154"/>
      <c r="F1744" s="155"/>
      <c r="G1744" s="122" t="str">
        <f>IF(A1744="","",VLOOKUP(J1645,'TRI-2C'!$B$18:$FH$61,102,FALSE))</f>
        <v>A+</v>
      </c>
      <c r="H1744" s="150"/>
      <c r="I1744" s="127" t="str">
        <f t="shared" si="63"/>
        <v>A+</v>
      </c>
      <c r="J1744" s="126"/>
    </row>
    <row r="1745" spans="1:10" ht="12.75" customHeight="1">
      <c r="A1745" s="147" t="str">
        <f>IF('TRI-2C'!$CZ$13="","",'TRI-2C'!$CZ$13)</f>
        <v>Reproducir trabalenguas sencillos, adivinanzas, canciones y poemas cortos, mejorando su pronunciación y potenciando su capacidad imaginativa.</v>
      </c>
      <c r="B1745" s="139"/>
      <c r="C1745" s="139"/>
      <c r="F1745" s="128"/>
      <c r="G1745" s="124" t="str">
        <f>IF(A1745="","",VLOOKUP(J1645,'TRI-2C'!$B$18:$FH$61,103,FALSE))</f>
        <v>A+</v>
      </c>
      <c r="I1745" s="125" t="str">
        <f t="shared" si="63"/>
        <v>A+</v>
      </c>
      <c r="J1745" s="128"/>
    </row>
    <row r="1746" spans="1:10" ht="12.75" customHeight="1">
      <c r="A1746" s="148" t="str">
        <f>IF('TRI-2C'!$DA$13="","",'TRI-2C'!$DA$13)</f>
        <v>Responder preguntas sobre un texto narrado por el adulto, relacionadas a los personajes y acciones principales.</v>
      </c>
      <c r="B1746" s="149"/>
      <c r="C1746" s="149"/>
      <c r="D1746" s="150"/>
      <c r="E1746" s="150"/>
      <c r="F1746" s="126"/>
      <c r="G1746" s="122" t="str">
        <f>IF(A1746="","",VLOOKUP(J1645,'TRI-2C'!$B$18:$FH$61,104,FALSE))</f>
        <v>A+</v>
      </c>
      <c r="H1746" s="150"/>
      <c r="I1746" s="127" t="str">
        <f t="shared" si="63"/>
        <v>A+</v>
      </c>
      <c r="J1746" s="126"/>
    </row>
    <row r="1747" spans="1:10" ht="12.75" customHeight="1">
      <c r="A1747" s="147" t="str">
        <f>IF('TRI-2C'!$DB$13="","",'TRI-2C'!$DB$13)</f>
        <v>Seguir instrucciones sencillas que involucren la ejecución de tres o más actividades</v>
      </c>
      <c r="B1747" s="139"/>
      <c r="C1747" s="139"/>
      <c r="F1747" s="128"/>
      <c r="G1747" s="124" t="str">
        <f>IF(A1747="","",VLOOKUP(J1645,'TRI-2C'!$B$18:$FH$61,105,FALSE))</f>
        <v>A+</v>
      </c>
      <c r="I1747" s="125" t="str">
        <f t="shared" si="63"/>
        <v>A+</v>
      </c>
      <c r="J1747" s="128"/>
    </row>
    <row r="1748" spans="1:10" ht="12.75" customHeight="1">
      <c r="A1748" s="165" t="str">
        <f>'BI-1T'!$A$12</f>
        <v>EXPRESIÓN ARTISTICA</v>
      </c>
      <c r="B1748" s="158"/>
      <c r="C1748" s="158"/>
      <c r="D1748" s="158"/>
      <c r="E1748" s="158"/>
      <c r="F1748" s="159"/>
      <c r="G1748" s="122" t="str">
        <f>IF(A1748="","",VLOOKUP(J1645,'TRI-2C'!$B$18:$FH$61,106,FALSE))</f>
        <v>A+</v>
      </c>
      <c r="H1748" s="150"/>
      <c r="I1748" s="127"/>
      <c r="J1748" s="126"/>
    </row>
    <row r="1749" spans="1:10" ht="12.75" customHeight="1">
      <c r="A1749" s="11" t="str">
        <f>IF('TRI-2C'!$DD$13="","",'TRI-2C'!$DD$13)</f>
        <v>Cantar canciones siguiendo el ritmo y coordinando con las expresiones de su cuerpo.</v>
      </c>
      <c r="B1749" s="156"/>
      <c r="C1749" s="156"/>
      <c r="D1749" s="156"/>
      <c r="E1749" s="156"/>
      <c r="F1749" s="157"/>
      <c r="G1749" s="124" t="str">
        <f>IF(A1749="","",VLOOKUP(J1645,'TRI-2C'!$B$18:$FH$61,107,FALSE))</f>
        <v>A+</v>
      </c>
      <c r="I1749" s="125" t="str">
        <f t="shared" ref="I1749:I1759" si="64">IF(G1749="","",G1749)</f>
        <v>A+</v>
      </c>
      <c r="J1749" s="128"/>
    </row>
    <row r="1750" spans="1:10" ht="12.75" customHeight="1">
      <c r="A1750" s="148" t="str">
        <f>IF('TRI-2C'!$DE$13="","",'TRI-2C'!$DE$13)</f>
        <v>Comunicar de manera escrita sus ideas intentando imitar letras o formas parecidas a letras.</v>
      </c>
      <c r="B1750" s="149"/>
      <c r="C1750" s="149"/>
      <c r="D1750" s="150"/>
      <c r="E1750" s="150"/>
      <c r="F1750" s="126"/>
      <c r="G1750" s="122" t="str">
        <f>IF(A1750="","",VLOOKUP(J1645,'TRI-2C'!$B$18:$FH$61,108,FALSE))</f>
        <v>A+</v>
      </c>
      <c r="H1750" s="150"/>
      <c r="I1750" s="127" t="str">
        <f t="shared" si="64"/>
        <v>A+</v>
      </c>
      <c r="J1750" s="126"/>
    </row>
    <row r="1751" spans="1:10" ht="12.75" customHeight="1">
      <c r="A1751" s="147" t="str">
        <f>IF('TRI-2C'!$DF$13="","",'TRI-2C'!$DF$13)</f>
        <v>Ejecutar patrones de más de dos ritmos con partes del cuerpo y elementos o instrumentos sonoros.</v>
      </c>
      <c r="B1751" s="139"/>
      <c r="C1751" s="139"/>
      <c r="F1751" s="128"/>
      <c r="G1751" s="124" t="str">
        <f>IF(A1751="","",VLOOKUP(J1645,'TRI-2C'!$B$18:$FH$61,109,FALSE))</f>
        <v>A+</v>
      </c>
      <c r="I1751" s="125" t="str">
        <f t="shared" si="64"/>
        <v>A+</v>
      </c>
      <c r="J1751" s="128"/>
    </row>
    <row r="1752" spans="1:10" ht="12.75" customHeight="1">
      <c r="A1752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1752" s="149"/>
      <c r="C1752" s="149"/>
      <c r="D1752" s="150"/>
      <c r="E1752" s="150"/>
      <c r="F1752" s="126"/>
      <c r="G1752" s="122" t="str">
        <f>IF(A1752="","",VLOOKUP(J1645,'TRI-2C'!$B$18:$FH$61,110,FALSE))</f>
        <v>A+</v>
      </c>
      <c r="H1752" s="150"/>
      <c r="I1752" s="127" t="str">
        <f t="shared" si="64"/>
        <v>A+</v>
      </c>
      <c r="J1752" s="126"/>
    </row>
    <row r="1753" spans="1:10" ht="12.75" customHeight="1">
      <c r="A1753" s="147" t="str">
        <f>IF('TRI-2C'!$DH$13="","",'TRI-2C'!$DH$13)</f>
        <v>Expresar su opinión al observar una obra artística relacionada a la plástica o a la escultura.</v>
      </c>
      <c r="B1753" s="139"/>
      <c r="C1753" s="139"/>
      <c r="F1753" s="128"/>
      <c r="G1753" s="124" t="str">
        <f>IF(A1753="","",VLOOKUP(J1645,'TRI-2C'!$B$18:$FH$61,111,FALSE))</f>
        <v>A+</v>
      </c>
      <c r="I1753" s="125" t="str">
        <f t="shared" si="64"/>
        <v>A+</v>
      </c>
      <c r="J1753" s="128"/>
    </row>
    <row r="1754" spans="1:10" ht="12.75" customHeight="1">
      <c r="A1754" s="192" t="str">
        <f>IF('TRI-2C'!$DI$13="","",'TRI-2C'!$DI$13)</f>
        <v>Expresar sus vivencias y experiencias a través del dibujo libre.</v>
      </c>
      <c r="B1754" s="154"/>
      <c r="C1754" s="154"/>
      <c r="D1754" s="154"/>
      <c r="E1754" s="154"/>
      <c r="F1754" s="155"/>
      <c r="G1754" s="122" t="str">
        <f>IF(A1754="","",VLOOKUP(J1645,'TRI-2C'!$B$18:$FH$61,112,FALSE))</f>
        <v>A+</v>
      </c>
      <c r="H1754" s="150"/>
      <c r="I1754" s="127" t="str">
        <f t="shared" si="64"/>
        <v>A+</v>
      </c>
      <c r="J1754" s="126"/>
    </row>
    <row r="1755" spans="1:10" ht="12.75" customHeight="1">
      <c r="A1755" s="147" t="str">
        <f>IF('TRI-2C'!$DJ$13="","",'TRI-2C'!$DJ$13)</f>
        <v>Mantener el ritmo y las secuencias de pasos sencillos durante la ejecución de coreografías.</v>
      </c>
      <c r="B1755" s="139"/>
      <c r="C1755" s="139"/>
      <c r="F1755" s="128"/>
      <c r="G1755" s="124" t="str">
        <f>IF(A1755="","",VLOOKUP(J1645,'TRI-2C'!$B$18:$FH$61,113,FALSE))</f>
        <v>A+</v>
      </c>
      <c r="I1755" s="125" t="str">
        <f t="shared" si="64"/>
        <v>A+</v>
      </c>
      <c r="J1755" s="128"/>
    </row>
    <row r="1756" spans="1:10" ht="12.75" customHeight="1">
      <c r="A1756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756" s="149"/>
      <c r="C1756" s="149"/>
      <c r="D1756" s="150"/>
      <c r="E1756" s="150"/>
      <c r="F1756" s="126"/>
      <c r="G1756" s="122" t="str">
        <f>IF(A1756="","",VLOOKUP(J1645,'TRI-2C'!$B$18:$FH$61,114,FALSE))</f>
        <v>A+</v>
      </c>
      <c r="H1756" s="150"/>
      <c r="I1756" s="127" t="str">
        <f t="shared" si="64"/>
        <v>A+</v>
      </c>
      <c r="J1756" s="126"/>
    </row>
    <row r="1757" spans="1:10" ht="12.75" customHeight="1">
      <c r="A1757" s="147" t="str">
        <f>IF('TRI-2C'!$DL$13="","",'TRI-2C'!$DL$13)</f>
        <v>Participar en dramatizaciones, asumiendo roles de diferentes personas del entorno y de personajes de cuentos e historietas.</v>
      </c>
      <c r="B1757" s="139"/>
      <c r="C1757" s="139"/>
      <c r="F1757" s="128"/>
      <c r="G1757" s="124" t="str">
        <f>IF(A1757="","",VLOOKUP(J1645,'TRI-2C'!$B$18:$FH$61,115,FALSE))</f>
        <v>A+</v>
      </c>
      <c r="I1757" s="125" t="str">
        <f t="shared" si="64"/>
        <v>A+</v>
      </c>
      <c r="J1757" s="128"/>
    </row>
    <row r="1758" spans="1:10" ht="12.75" customHeight="1">
      <c r="A1758" s="148" t="str">
        <f>IF('TRI-2C'!$DM$13="","",'TRI-2C'!$DM$13)</f>
        <v>Participar en rondas populares, bailes y juegos tradicionales, asumiendo los roles y respetando las reglas.</v>
      </c>
      <c r="B1758" s="158"/>
      <c r="C1758" s="158"/>
      <c r="D1758" s="158"/>
      <c r="E1758" s="158"/>
      <c r="F1758" s="159"/>
      <c r="G1758" s="122" t="str">
        <f>IF(A1758="","",VLOOKUP(J1645,'TRI-2C'!$B$18:$FH$61,116,FALSE))</f>
        <v>A+</v>
      </c>
      <c r="H1758" s="150"/>
      <c r="I1758" s="127" t="str">
        <f t="shared" si="64"/>
        <v>A+</v>
      </c>
      <c r="J1758" s="126"/>
    </row>
    <row r="1759" spans="1:10" ht="12.75" customHeight="1">
      <c r="A1759" s="11" t="str">
        <f>IF('TRI-2C'!$DN$13="","",'TRI-2C'!$DN$13)</f>
        <v>Realizar actividades creativas utilizando las técnicas grafo plásticas con variedad de materiales.</v>
      </c>
      <c r="B1759" s="156"/>
      <c r="C1759" s="156"/>
      <c r="D1759" s="156"/>
      <c r="E1759" s="156"/>
      <c r="F1759" s="157"/>
      <c r="G1759" s="124" t="str">
        <f>IF(A1759="","",VLOOKUP(J1645,'TRI-2C'!$B$18:$FH$61,117,FALSE))</f>
        <v>A+</v>
      </c>
      <c r="I1759" s="125" t="str">
        <f t="shared" si="64"/>
        <v>A+</v>
      </c>
      <c r="J1759" s="128"/>
    </row>
    <row r="1760" spans="1:10" ht="12.75" customHeight="1">
      <c r="A1760" s="165" t="str">
        <f>'BI-1T'!$A$13</f>
        <v>EXPRESION CORPORAL Y MOTRICIDAD</v>
      </c>
      <c r="B1760" s="149"/>
      <c r="C1760" s="149"/>
      <c r="D1760" s="150"/>
      <c r="E1760" s="150"/>
      <c r="F1760" s="126"/>
      <c r="G1760" s="122" t="str">
        <f>IF(A1760="","",VLOOKUP(J1645,'TRI-2C'!$B$18:$FH$61,118,FALSE))</f>
        <v>A+</v>
      </c>
      <c r="H1760" s="150"/>
      <c r="I1760" s="127"/>
      <c r="J1760" s="126"/>
    </row>
    <row r="1761" spans="1:10" ht="12.75" customHeight="1">
      <c r="A1761" s="147" t="str">
        <f>IF('TRI-2C'!$DP$13="","",'TRI-2C'!$DP$13)</f>
        <v>Caminar y correr con soltura y seguridad manteniendo el equilibrio a diferentes distancias, orientaciones y ritmos en espacios parciales.</v>
      </c>
      <c r="B1761" s="139"/>
      <c r="C1761" s="139"/>
      <c r="F1761" s="128"/>
      <c r="G1761" s="124" t="str">
        <f>IF(A1761="","",VLOOKUP(J1645,'TRI-2C'!$B$18:$FH$61,119,FALSE))</f>
        <v>A+</v>
      </c>
      <c r="I1761" s="125" t="str">
        <f t="shared" ref="I1761:I1788" si="65">IF(G1761="","",G1761)</f>
        <v>A+</v>
      </c>
      <c r="J1761" s="128"/>
    </row>
    <row r="1762" spans="1:10" ht="12.75" customHeight="1">
      <c r="A1762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1762" s="149"/>
      <c r="C1762" s="149"/>
      <c r="D1762" s="150"/>
      <c r="E1762" s="150"/>
      <c r="F1762" s="126"/>
      <c r="G1762" s="122" t="str">
        <f>IF(A1762="","",VLOOKUP(J1645,'TRI-2C'!$B$18:$FH$61,120,FALSE))</f>
        <v>A+</v>
      </c>
      <c r="H1762" s="150"/>
      <c r="I1762" s="127" t="str">
        <f t="shared" si="65"/>
        <v>A+</v>
      </c>
      <c r="J1762" s="126"/>
    </row>
    <row r="1763" spans="1:10" ht="12.75" customHeight="1">
      <c r="A1763" s="147" t="str">
        <f>IF('TRI-2C'!$DR$13="","",'TRI-2C'!$DR$13)</f>
        <v>Discriminar sonidos onomatopéyicos y diferencia los sonidos naturales de los artificiales</v>
      </c>
      <c r="B1763" s="139"/>
      <c r="C1763" s="139"/>
      <c r="F1763" s="128"/>
      <c r="G1763" s="124" t="str">
        <f>IF(A1763="","",VLOOKUP(J1645,'TRI-2C'!$B$18:$FH$61,121,FALSE))</f>
        <v>A+</v>
      </c>
      <c r="I1763" s="125" t="str">
        <f t="shared" si="65"/>
        <v>A+</v>
      </c>
      <c r="J1763" s="128"/>
    </row>
    <row r="1764" spans="1:10" ht="12.75" customHeight="1">
      <c r="A1764" s="192" t="str">
        <f>IF('TRI-2C'!$DS$13="","",'TRI-2C'!$DS$13)</f>
        <v>Ejecutar actividades coordinadamente y con un control adecuado de fuerza y tonicidad muscular como: lanzar, atrapar y patear objetos y pelotas.</v>
      </c>
      <c r="B1764" s="154"/>
      <c r="C1764" s="154"/>
      <c r="D1764" s="154"/>
      <c r="E1764" s="154"/>
      <c r="F1764" s="155"/>
      <c r="G1764" s="122" t="str">
        <f>IF(A1764="","",VLOOKUP(J1645,'TRI-2C'!$B$18:$FH$61,122,FALSE))</f>
        <v>A+</v>
      </c>
      <c r="H1764" s="150"/>
      <c r="I1764" s="127" t="str">
        <f t="shared" si="65"/>
        <v>A+</v>
      </c>
      <c r="J1764" s="126"/>
    </row>
    <row r="1765" spans="1:10" ht="12.75" customHeight="1">
      <c r="A1765" s="147" t="str">
        <f>IF('TRI-2C'!$DT$13="","",'TRI-2C'!$DT$13)</f>
        <v>Emplear su lado dominante en la realización de la mayoría de las actividades que utilice la mano, ojo y pie.</v>
      </c>
      <c r="B1765" s="139"/>
      <c r="C1765" s="139"/>
      <c r="F1765" s="128"/>
      <c r="G1765" s="124" t="str">
        <f>IF(A1765="","",VLOOKUP(J1645,'TRI-2C'!$B$18:$FH$61,123,FALSE))</f>
        <v>A+</v>
      </c>
      <c r="I1765" s="125" t="str">
        <f t="shared" si="65"/>
        <v>A+</v>
      </c>
      <c r="J1765" s="128"/>
    </row>
    <row r="1766" spans="1:10" ht="12.75" customHeight="1">
      <c r="A1766" s="148" t="str">
        <f>IF('TRI-2C'!$DU$13="","",'TRI-2C'!$DU$13)</f>
        <v>Galopar y salticar coordinadamente con obstáculos ejecutando circuitos.</v>
      </c>
      <c r="B1766" s="149"/>
      <c r="C1766" s="149"/>
      <c r="D1766" s="150"/>
      <c r="E1766" s="150"/>
      <c r="F1766" s="126"/>
      <c r="G1766" s="122" t="str">
        <f>IF(A1766="","",VLOOKUP(J1645,'TRI-2C'!$B$18:$FH$61,124,FALSE))</f>
        <v>A+</v>
      </c>
      <c r="H1766" s="150"/>
      <c r="I1766" s="127" t="str">
        <f t="shared" si="65"/>
        <v>A+</v>
      </c>
      <c r="J1766" s="126"/>
    </row>
    <row r="1767" spans="1:10" ht="12.75" customHeight="1">
      <c r="A1767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1767" s="139"/>
      <c r="C1767" s="139"/>
      <c r="F1767" s="128"/>
      <c r="G1767" s="124" t="str">
        <f>IF(A1767="","",VLOOKUP(J1645,'TRI-2C'!$B$18:$FH$61,125,FALSE))</f>
        <v>A+</v>
      </c>
      <c r="I1767" s="125" t="str">
        <f t="shared" si="65"/>
        <v>A+</v>
      </c>
      <c r="J1767" s="128"/>
    </row>
    <row r="1768" spans="1:10" ht="12.75" customHeight="1">
      <c r="A1768" s="148" t="str">
        <f>IF('TRI-2C'!$DW$13="","",'TRI-2C'!$DW$13)</f>
        <v>Mantener el equilibro al caminar sobre líneas rectas, curvas y quebradas con altura (aprox. 20 cm) logrando un adecuado control postural.</v>
      </c>
      <c r="B1768" s="158"/>
      <c r="C1768" s="158"/>
      <c r="D1768" s="158"/>
      <c r="E1768" s="158"/>
      <c r="F1768" s="159"/>
      <c r="G1768" s="122" t="str">
        <f>IF(A1768="","",VLOOKUP(J1645,'TRI-2C'!$B$18:$FH$61,126,FALSE))</f>
        <v>A+</v>
      </c>
      <c r="H1768" s="150"/>
      <c r="I1768" s="127" t="str">
        <f t="shared" si="65"/>
        <v>A+</v>
      </c>
      <c r="J1768" s="126"/>
    </row>
    <row r="1769" spans="1:10" ht="12.75" customHeight="1">
      <c r="A1769" s="11" t="str">
        <f>IF('TRI-2C'!$DX$13="","",'TRI-2C'!$DX$13)</f>
        <v>Mantener un adecuado control postural en diferentes posiciones del cuerpo y en desplazamientos.</v>
      </c>
      <c r="B1769" s="156"/>
      <c r="C1769" s="156"/>
      <c r="D1769" s="156"/>
      <c r="E1769" s="156"/>
      <c r="F1769" s="157"/>
      <c r="G1769" s="124" t="str">
        <f>IF(A1769="","",VLOOKUP(J1645,'TRI-2C'!$B$18:$FH$61,127,FALSE))</f>
        <v>A+</v>
      </c>
      <c r="I1769" s="125" t="str">
        <f t="shared" si="65"/>
        <v>A+</v>
      </c>
      <c r="J1769" s="128"/>
    </row>
    <row r="1770" spans="1:10" ht="12.75" customHeight="1">
      <c r="A1770" s="148" t="str">
        <f>IF('TRI-2C'!$DY$13="","",'TRI-2C'!$DY$13)</f>
        <v>Orientarse en el espacio realizando desplazamientos en función de consignas dadas con las nociones: entre, adelante-atrás, junto a, cerca-lejos</v>
      </c>
      <c r="B1770" s="149"/>
      <c r="C1770" s="149"/>
      <c r="D1770" s="150"/>
      <c r="E1770" s="150"/>
      <c r="F1770" s="126"/>
      <c r="G1770" s="122" t="str">
        <f>IF(A1770="","",VLOOKUP(J1645,'TRI-2C'!$B$18:$FH$61,128,FALSE))</f>
        <v>A+</v>
      </c>
      <c r="H1770" s="150"/>
      <c r="I1770" s="127" t="str">
        <f t="shared" si="65"/>
        <v>A+</v>
      </c>
      <c r="J1770" s="126"/>
    </row>
    <row r="1771" spans="1:10" ht="12.75" customHeight="1">
      <c r="A1771" s="147" t="str">
        <f>IF('TRI-2C'!$DZ$13="","",'TRI-2C'!$DZ$13)</f>
        <v>Realiza varios movimientos y desplazamientos combinados a diferentes velocidades (rápido, lento), duración (largos y corto).</v>
      </c>
      <c r="B1771" s="139"/>
      <c r="C1771" s="139"/>
      <c r="F1771" s="128"/>
      <c r="G1771" s="124" t="str">
        <f>IF(A1771="","",VLOOKUP(J1645,'TRI-2C'!$B$18:$FH$61,129,FALSE))</f>
        <v>A+</v>
      </c>
      <c r="I1771" s="125" t="str">
        <f t="shared" si="65"/>
        <v>A+</v>
      </c>
      <c r="J1771" s="128"/>
    </row>
    <row r="1772" spans="1:10" ht="12.75" customHeight="1">
      <c r="A1772" s="148" t="str">
        <f>IF('TRI-2C'!$EA$13="","",'TRI-2C'!$EA$13)</f>
        <v>Realizar actividades de coordinación visomotriz con niveles de dificultad creciente en el tamaño y tipo de materiales.</v>
      </c>
      <c r="B1772" s="149"/>
      <c r="C1772" s="149"/>
      <c r="D1772" s="150"/>
      <c r="E1772" s="150"/>
      <c r="F1772" s="126"/>
      <c r="G1772" s="122" t="str">
        <f>IF(A1772="","",VLOOKUP(J1645,'TRI-2C'!$B$18:$FH$61,130,FALSE))</f>
        <v>A+</v>
      </c>
      <c r="H1772" s="150"/>
      <c r="I1772" s="127" t="str">
        <f t="shared" si="65"/>
        <v>A+</v>
      </c>
      <c r="J1772" s="126"/>
    </row>
    <row r="1773" spans="1:10" ht="12.75" customHeight="1">
      <c r="A1773" s="147" t="str">
        <f>IF('TRI-2C'!$EB$13="","",'TRI-2C'!$EB$13)</f>
        <v>Realizar desplazamientos y movimientos combinados utilizando el espacio total y parcial a diferentes distancias (largas-cortas)</v>
      </c>
      <c r="B1773" s="139"/>
      <c r="C1773" s="139"/>
      <c r="F1773" s="128"/>
      <c r="G1773" s="124" t="str">
        <f>IF(A1773="","",VLOOKUP(J1645,'TRI-2C'!$B$18:$FH$61,131,FALSE))</f>
        <v>A+</v>
      </c>
      <c r="I1773" s="125" t="str">
        <f t="shared" si="65"/>
        <v>A+</v>
      </c>
      <c r="J1773" s="128"/>
    </row>
    <row r="1774" spans="1:10" ht="12.75" customHeight="1">
      <c r="A1774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1774" s="154"/>
      <c r="C1774" s="154"/>
      <c r="D1774" s="154"/>
      <c r="E1774" s="154"/>
      <c r="F1774" s="155"/>
      <c r="G1774" s="122" t="str">
        <f>IF(A1774="","",VLOOKUP(J1645,'TRI-2C'!$B$18:$FH$61,132,FALSE))</f>
        <v>A+</v>
      </c>
      <c r="H1774" s="150"/>
      <c r="I1774" s="127" t="str">
        <f t="shared" si="65"/>
        <v>A+</v>
      </c>
      <c r="J1774" s="126"/>
    </row>
    <row r="1775" spans="1:10" ht="12.75" customHeight="1">
      <c r="A1775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1775" s="139"/>
      <c r="C1775" s="139"/>
      <c r="F1775" s="128"/>
      <c r="G1775" s="124" t="str">
        <f>IF(A1775="","",VLOOKUP(J1645,'TRI-2C'!$B$18:$FH$61,133,FALSE))</f>
        <v>A+</v>
      </c>
      <c r="I1775" s="125" t="str">
        <f t="shared" si="65"/>
        <v>A+</v>
      </c>
      <c r="J1775" s="128"/>
    </row>
    <row r="1776" spans="1:10" ht="12.75" customHeight="1">
      <c r="A1776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1776" s="149"/>
      <c r="C1776" s="149"/>
      <c r="D1776" s="150"/>
      <c r="E1776" s="150"/>
      <c r="F1776" s="126"/>
      <c r="G1776" s="122" t="str">
        <f>IF(A1776="","",VLOOKUP(J1645,'TRI-2C'!$B$18:$FH$61,134,FALSE))</f>
        <v>A+</v>
      </c>
      <c r="H1776" s="150"/>
      <c r="I1776" s="127" t="str">
        <f t="shared" si="65"/>
        <v>A+</v>
      </c>
      <c r="J1776" s="126"/>
    </row>
    <row r="1777" spans="1:10" ht="12.75" customHeight="1">
      <c r="A1777" s="147" t="str">
        <f>IF('TRI-2C'!$EF$13="","",'TRI-2C'!$EF$13)</f>
        <v>Realizar movimientos diferenciados con los lados laterales del cuerpo (un lado y otro lado).</v>
      </c>
      <c r="B1777" s="139"/>
      <c r="C1777" s="139"/>
      <c r="F1777" s="128"/>
      <c r="G1777" s="124" t="str">
        <f>IF(A1777="","",VLOOKUP(J1645,'TRI-2C'!$B$18:$FH$61,135,FALSE))</f>
        <v>A+</v>
      </c>
      <c r="I1777" s="125" t="str">
        <f t="shared" si="65"/>
        <v>A+</v>
      </c>
      <c r="J1777" s="128"/>
    </row>
    <row r="1778" spans="1:10" ht="12.75" customHeight="1">
      <c r="A1778" s="148" t="str">
        <f>IF('TRI-2C'!$EG$13="","",'TRI-2C'!$EG$13)</f>
        <v>Realizar movimientos para la coordinación de ojo y pie como: patear pelotas hacia un punto fijo determinado.</v>
      </c>
      <c r="B1778" s="158"/>
      <c r="C1778" s="158"/>
      <c r="D1778" s="158"/>
      <c r="E1778" s="158"/>
      <c r="F1778" s="159"/>
      <c r="G1778" s="122" t="str">
        <f>IF(A1778="","",VLOOKUP(J1645,'TRI-2C'!$B$18:$FH$61,136,FALSE))</f>
        <v>A+</v>
      </c>
      <c r="H1778" s="150"/>
      <c r="I1778" s="127" t="str">
        <f t="shared" si="65"/>
        <v>A+</v>
      </c>
      <c r="J1778" s="126"/>
    </row>
    <row r="1779" spans="1:10" ht="12.75" customHeight="1">
      <c r="A1779" s="11" t="str">
        <f>IF('TRI-2C'!$EH$13="","",'TRI-2C'!$EH$13)</f>
        <v>Realizar representaciones gráficas utilizando el dibujo con detalles que le dan intencionalidad y sentido para identificarlos</v>
      </c>
      <c r="B1779" s="156"/>
      <c r="C1779" s="156"/>
      <c r="D1779" s="156"/>
      <c r="E1779" s="156"/>
      <c r="F1779" s="157"/>
      <c r="G1779" s="124" t="str">
        <f>IF(A1779="","",VLOOKUP(J1645,'TRI-2C'!$B$18:$FH$61,137,FALSE))</f>
        <v>A+</v>
      </c>
      <c r="I1779" s="125" t="str">
        <f t="shared" si="65"/>
        <v>A+</v>
      </c>
      <c r="J1779" s="128"/>
    </row>
    <row r="1780" spans="1:10" ht="12.75" customHeight="1">
      <c r="A1780" s="148" t="str">
        <f>IF('TRI-2C'!$EI$13="","",'TRI-2C'!$EI$13)</f>
        <v>Reconocer la importancia del peatón y respetar su espacio en la vía mediante actividades lúdicas que fomenten el aprendizaje de normas de tránsito.</v>
      </c>
      <c r="B1780" s="149"/>
      <c r="C1780" s="149"/>
      <c r="D1780" s="150"/>
      <c r="E1780" s="150"/>
      <c r="F1780" s="126"/>
      <c r="G1780" s="122" t="str">
        <f>IF(A1780="","",VLOOKUP(J1645,'TRI-2C'!$B$18:$FH$61,138,FALSE))</f>
        <v>B+</v>
      </c>
      <c r="H1780" s="150"/>
      <c r="I1780" s="127" t="str">
        <f t="shared" si="65"/>
        <v>B+</v>
      </c>
      <c r="J1780" s="126"/>
    </row>
    <row r="1781" spans="1:10" ht="12.75" customHeight="1">
      <c r="A1781" s="147" t="str">
        <f>IF('TRI-2C'!$EJ$13="","",'TRI-2C'!$EJ$13)</f>
        <v>Representar la figura humana utilizando el monigote e incorporando detalles según la interiorización de su imagen corporal.</v>
      </c>
      <c r="B1781" s="139"/>
      <c r="C1781" s="139"/>
      <c r="F1781" s="128"/>
      <c r="G1781" s="124" t="str">
        <f>IF(A1781="","",VLOOKUP(J1645,'TRI-2C'!$B$18:$FH$61,139,FALSE))</f>
        <v>A+</v>
      </c>
      <c r="I1781" s="125" t="str">
        <f t="shared" si="65"/>
        <v>A+</v>
      </c>
      <c r="J1781" s="128"/>
    </row>
    <row r="1782" spans="1:10" ht="12.75" customHeight="1">
      <c r="A1782" s="148" t="str">
        <f>IF('TRI-2C'!$EK$13="","",'TRI-2C'!$EK$13)</f>
        <v>Saltar de un pie a otro alternadamente, de manera autónoma.</v>
      </c>
      <c r="B1782" s="149"/>
      <c r="C1782" s="149"/>
      <c r="D1782" s="150"/>
      <c r="E1782" s="150"/>
      <c r="F1782" s="126"/>
      <c r="G1782" s="122" t="str">
        <f>IF(A1782="","",VLOOKUP(J1645,'TRI-2C'!$B$18:$FH$61,140,FALSE))</f>
        <v>A+</v>
      </c>
      <c r="H1782" s="150"/>
      <c r="I1782" s="127" t="str">
        <f t="shared" si="65"/>
        <v>A+</v>
      </c>
      <c r="J1782" s="126"/>
    </row>
    <row r="1783" spans="1:10" ht="12.75" customHeight="1">
      <c r="A1783" s="147" t="str">
        <f>IF('TRI-2C'!$EL$13="","",'TRI-2C'!$EL$13)</f>
        <v>Saltar en dos pies en sentido vertical obstáculos de 20 a 30 cm en altura y en sentido horizontal longitudes de aproximadamente 50 a 70 cm.</v>
      </c>
      <c r="B1783" s="139"/>
      <c r="C1783" s="139"/>
      <c r="F1783" s="128"/>
      <c r="G1783" s="124" t="str">
        <f>IF(A1783="","",VLOOKUP(J1645,'TRI-2C'!$B$18:$FH$61,141,FALSE))</f>
        <v>A+</v>
      </c>
      <c r="I1783" s="125" t="str">
        <f t="shared" si="65"/>
        <v>A+</v>
      </c>
      <c r="J1783" s="128"/>
    </row>
    <row r="1784" spans="1:10" ht="12.75" customHeight="1">
      <c r="A1784" s="192" t="str">
        <f>IF('TRI-2C'!$EM$13="","",'TRI-2C'!$EM$13)</f>
        <v>Subir y bajar escaleras alternando los pies.</v>
      </c>
      <c r="B1784" s="154"/>
      <c r="C1784" s="154"/>
      <c r="D1784" s="154"/>
      <c r="E1784" s="154"/>
      <c r="F1784" s="155"/>
      <c r="G1784" s="122" t="str">
        <f>IF(A1784="","",VLOOKUP(J1645,'TRI-2C'!$B$18:$FH$61,142,FALSE))</f>
        <v>A+</v>
      </c>
      <c r="H1784" s="150"/>
      <c r="I1784" s="127" t="str">
        <f t="shared" si="65"/>
        <v>A+</v>
      </c>
      <c r="J1784" s="126"/>
    </row>
    <row r="1785" spans="1:10" ht="12.75" customHeight="1">
      <c r="A1785" s="147" t="str">
        <f>IF('TRI-2C'!$EN$13="","",'TRI-2C'!$EN$13)</f>
        <v>Trepar y reptar a diferentes ritmos y en posiciones corporales diversas (cúbito ventral y cúbito dorsal).</v>
      </c>
      <c r="B1785" s="139"/>
      <c r="C1785" s="139"/>
      <c r="F1785" s="128"/>
      <c r="G1785" s="124" t="str">
        <f>IF(A1785="","",VLOOKUP(J1645,'TRI-2C'!$B$18:$FH$61,143,FALSE))</f>
        <v>A+</v>
      </c>
      <c r="I1785" s="125" t="str">
        <f t="shared" si="65"/>
        <v>A+</v>
      </c>
      <c r="J1785" s="128"/>
    </row>
    <row r="1786" spans="1:10" ht="12.75" customHeight="1">
      <c r="A1786" s="148" t="str">
        <f>IF('TRI-2C'!$EO$13="","",'TRI-2C'!$EO$13)</f>
        <v>Ubicar algunas partes de su cuerpo en función de las nociones de al lado, junto a, cerca-lejos.</v>
      </c>
      <c r="B1786" s="149"/>
      <c r="C1786" s="149"/>
      <c r="D1786" s="150"/>
      <c r="E1786" s="150"/>
      <c r="F1786" s="126"/>
      <c r="G1786" s="122" t="str">
        <f>IF(A1786="","",VLOOKUP(J1645,'TRI-2C'!$B$18:$FH$61,144,FALSE))</f>
        <v>A+</v>
      </c>
      <c r="H1786" s="150"/>
      <c r="I1786" s="127" t="str">
        <f t="shared" si="65"/>
        <v>A+</v>
      </c>
      <c r="J1786" s="126"/>
    </row>
    <row r="1787" spans="1:10" ht="12.75" customHeight="1">
      <c r="A1787" s="147" t="str">
        <f>IF('TRI-2C'!$EP$13="","",'TRI-2C'!$EP$13)</f>
        <v>Utilizar el espacio parcial e inicia con el uso del espacio total para realizar representaciones gráficas.</v>
      </c>
      <c r="B1787" s="139"/>
      <c r="C1787" s="139"/>
      <c r="F1787" s="128"/>
      <c r="G1787" s="124" t="str">
        <f>IF(A1787="","",VLOOKUP(J1645,'TRI-2C'!$B$18:$FH$61,145,FALSE))</f>
        <v>A+</v>
      </c>
      <c r="I1787" s="125" t="str">
        <f t="shared" si="65"/>
        <v>A+</v>
      </c>
      <c r="J1787" s="128"/>
    </row>
    <row r="1788" spans="1:10" ht="12.75" customHeight="1">
      <c r="A1788" s="148" t="str">
        <f>IF('TRI-2C'!$EQ$13="","",'TRI-2C'!$EQ$13)</f>
        <v>Utilizar la pinza digital para coger lápices, marcadores, pinceles y diversos tipos de materiales.</v>
      </c>
      <c r="B1788" s="158"/>
      <c r="C1788" s="158"/>
      <c r="D1788" s="158"/>
      <c r="E1788" s="158"/>
      <c r="F1788" s="159"/>
      <c r="G1788" s="122" t="str">
        <f>IF(A1788="","",VLOOKUP(J1645,'TRI-2C'!$B$18:$FH$61,146,FALSE))</f>
        <v>A+</v>
      </c>
      <c r="H1788" s="150"/>
      <c r="I1788" s="127" t="str">
        <f t="shared" si="65"/>
        <v>A+</v>
      </c>
      <c r="J1788" s="126"/>
    </row>
    <row r="1789" spans="1:10" ht="12.75" customHeight="1">
      <c r="A1789" s="6" t="str">
        <f>NOTAS!$O$14</f>
        <v>CIVICA Y ACOMPAÑAMIENTO INTEGRAL</v>
      </c>
      <c r="B1789" s="156"/>
      <c r="C1789" s="156"/>
      <c r="D1789" s="156"/>
      <c r="E1789" s="156"/>
      <c r="F1789" s="157"/>
      <c r="G1789" s="124" t="str">
        <f>IF(A1789="","",VLOOKUP(J1645,'TRI-2C'!$B$18:$FH$61,146,FALSE))</f>
        <v>A+</v>
      </c>
      <c r="I1789" s="125"/>
      <c r="J1789" s="128"/>
    </row>
    <row r="1790" spans="1:10" ht="12.75" customHeight="1">
      <c r="A1790" s="148" t="str">
        <f>IF('TRI-2C'!$ES$13="","",'TRI-2C'!$ES$13)</f>
        <v/>
      </c>
      <c r="B1790" s="149"/>
      <c r="C1790" s="149"/>
      <c r="D1790" s="150"/>
      <c r="E1790" s="150"/>
      <c r="F1790" s="126"/>
      <c r="G1790" s="122" t="str">
        <f>IF(A1790="","",VLOOKUP(J1645,'TRI-2C'!$B$18:$FH$61,148,FALSE))</f>
        <v/>
      </c>
      <c r="H1790" s="150"/>
      <c r="I1790" s="127" t="str">
        <f t="shared" ref="I1790:I1799" si="66">IF(G1790="","",G1790)</f>
        <v/>
      </c>
      <c r="J1790" s="126"/>
    </row>
    <row r="1791" spans="1:10" ht="12.75" customHeight="1">
      <c r="A1791" s="147" t="str">
        <f>IF('TRI-2C'!$ET$13="","",'TRI-2C'!$ET$13)</f>
        <v>AUTOCONOCIMIENTO</v>
      </c>
      <c r="B1791" s="139"/>
      <c r="C1791" s="139"/>
      <c r="F1791" s="128"/>
      <c r="G1791" s="124" t="str">
        <f>IF(A1791="","",VLOOKUP(J1645,'TRI-2C'!$B$18:$FH$61,149,FALSE))</f>
        <v>S</v>
      </c>
      <c r="I1791" s="125" t="str">
        <f t="shared" si="66"/>
        <v>S</v>
      </c>
      <c r="J1791" s="128"/>
    </row>
    <row r="1792" spans="1:10" ht="12.75" customHeight="1">
      <c r="A1792" s="148" t="str">
        <f>IF('TRI-2C'!$EU$13="","",'TRI-2C'!$EU$13)</f>
        <v>PENSAMIENO CRITICO</v>
      </c>
      <c r="B1792" s="149"/>
      <c r="C1792" s="149"/>
      <c r="D1792" s="150"/>
      <c r="E1792" s="150"/>
      <c r="F1792" s="126"/>
      <c r="G1792" s="122" t="str">
        <f>IF(A1792="","",VLOOKUP(J1645,'TRI-2C'!$B$18:$FH$61,150,FALSE))</f>
        <v>S</v>
      </c>
      <c r="H1792" s="150"/>
      <c r="I1792" s="127" t="str">
        <f t="shared" si="66"/>
        <v>S</v>
      </c>
      <c r="J1792" s="126"/>
    </row>
    <row r="1793" spans="1:10" ht="12.75" customHeight="1">
      <c r="A1793" s="147" t="str">
        <f>IF('TRI-2C'!$EV$13="","",'TRI-2C'!$EV$13)</f>
        <v>MANEJO DE PROBLEMAS</v>
      </c>
      <c r="B1793" s="139"/>
      <c r="C1793" s="139"/>
      <c r="F1793" s="128"/>
      <c r="G1793" s="124" t="str">
        <f>IF(A1793="","",VLOOKUP(J1645,'TRI-2C'!$B$18:$FH$61,151,FALSE))</f>
        <v>S</v>
      </c>
      <c r="I1793" s="125" t="str">
        <f t="shared" si="66"/>
        <v>S</v>
      </c>
      <c r="J1793" s="128"/>
    </row>
    <row r="1794" spans="1:10" ht="12.75" customHeight="1">
      <c r="A1794" s="192" t="str">
        <f>IF('TRI-2C'!$EW$13="","",'TRI-2C'!$EW$13)</f>
        <v>TOMA DE DECISIONES</v>
      </c>
      <c r="B1794" s="154"/>
      <c r="C1794" s="154"/>
      <c r="D1794" s="154"/>
      <c r="E1794" s="154"/>
      <c r="F1794" s="155"/>
      <c r="G1794" s="122" t="str">
        <f>IF(A1794="","",VLOOKUP(J1645,'TRI-2C'!$B$18:$FH$61,152,FALSE))</f>
        <v>S</v>
      </c>
      <c r="H1794" s="150"/>
      <c r="I1794" s="127" t="str">
        <f t="shared" si="66"/>
        <v>S</v>
      </c>
      <c r="J1794" s="126"/>
    </row>
    <row r="1795" spans="1:10" ht="12.75" customHeight="1">
      <c r="A1795" s="147" t="str">
        <f>IF('TRI-2C'!$EX$13="","",'TRI-2C'!$EX$13)</f>
        <v>TRABAJO EN EQUIPO</v>
      </c>
      <c r="B1795" s="139"/>
      <c r="C1795" s="139"/>
      <c r="F1795" s="128"/>
      <c r="G1795" s="124" t="str">
        <f>IF(A1795="","",VLOOKUP(J1645,'TRI-2C'!$B$18:$FH$61,153,FALSE))</f>
        <v>S</v>
      </c>
      <c r="I1795" s="125" t="str">
        <f t="shared" si="66"/>
        <v>S</v>
      </c>
      <c r="J1795" s="128"/>
    </row>
    <row r="1796" spans="1:10" ht="12.75" customHeight="1">
      <c r="A1796" s="148" t="str">
        <f>IF('TRI-2C'!$EY$13="","",'TRI-2C'!$EY$13)</f>
        <v>CONCIENCIA SOCIAL</v>
      </c>
      <c r="B1796" s="149"/>
      <c r="C1796" s="149"/>
      <c r="D1796" s="150"/>
      <c r="E1796" s="150"/>
      <c r="F1796" s="126"/>
      <c r="G1796" s="122" t="str">
        <f>IF(A1796="","",VLOOKUP(J1645,'TRI-2C'!$B$18:$FH$61,154,FALSE))</f>
        <v>S</v>
      </c>
      <c r="H1796" s="150"/>
      <c r="I1796" s="127" t="str">
        <f t="shared" si="66"/>
        <v>S</v>
      </c>
      <c r="J1796" s="126"/>
    </row>
    <row r="1797" spans="1:10" ht="12.75" customHeight="1">
      <c r="A1797" s="147" t="str">
        <f>IF('TRI-2C'!$EZ$13="","",'TRI-2C'!$EZ$13)</f>
        <v xml:space="preserve">RELACIONES INTERPERSONALES	</v>
      </c>
      <c r="B1797" s="139"/>
      <c r="C1797" s="139"/>
      <c r="F1797" s="128"/>
      <c r="G1797" s="124" t="str">
        <f>IF(A1797="","",VLOOKUP(J1645,'TRI-2C'!$B$18:$FH$61,155,FALSE))</f>
        <v>S</v>
      </c>
      <c r="I1797" s="125" t="str">
        <f t="shared" si="66"/>
        <v>S</v>
      </c>
      <c r="J1797" s="128"/>
    </row>
    <row r="1798" spans="1:10" ht="12.75" customHeight="1">
      <c r="A1798" s="148" t="str">
        <f>IF('TRI-2C'!$FA$13="","",'TRI-2C'!$FA$13)</f>
        <v>MANEJO DE CONFLICTOS</v>
      </c>
      <c r="B1798" s="149"/>
      <c r="C1798" s="149"/>
      <c r="D1798" s="150"/>
      <c r="E1798" s="150"/>
      <c r="F1798" s="126"/>
      <c r="G1798" s="122" t="str">
        <f>IF(A1798="","",VLOOKUP(J1645,'TRI-2C'!$B$18:$FH$61,156,FALSE))</f>
        <v>S</v>
      </c>
      <c r="H1798" s="150"/>
      <c r="I1798" s="127" t="str">
        <f t="shared" si="66"/>
        <v>S</v>
      </c>
      <c r="J1798" s="126"/>
    </row>
    <row r="1799" spans="1:10" ht="12.75" customHeight="1">
      <c r="A1799" s="147" t="str">
        <f>IF('TRI-2C'!$FB$13="","",'TRI-2C'!$FB$13)</f>
        <v>MANEJO DE EMOCIONES Y SENTIMIENTOS</v>
      </c>
      <c r="B1799" s="139"/>
      <c r="C1799" s="139"/>
      <c r="F1799" s="128"/>
      <c r="G1799" s="124" t="str">
        <f>IF(A1799="","",VLOOKUP(J1645,'TRI-2C'!$B$18:$FH$61,157,FALSE))</f>
        <v>S</v>
      </c>
      <c r="I1799" s="125" t="str">
        <f t="shared" si="66"/>
        <v>S</v>
      </c>
      <c r="J1799" s="128"/>
    </row>
    <row r="1800" spans="1:10" ht="12.75" customHeight="1">
      <c r="A1800" s="151"/>
      <c r="B1800" s="129"/>
      <c r="C1800" s="129"/>
      <c r="D1800" s="130"/>
      <c r="E1800" s="130"/>
      <c r="F1800" s="131"/>
      <c r="G1800" s="132"/>
      <c r="H1800" s="130"/>
      <c r="I1800" s="133"/>
      <c r="J1800" s="131"/>
    </row>
    <row r="1801" spans="1:10" ht="12.75" customHeight="1">
      <c r="A1801" s="134"/>
      <c r="B1801" s="134"/>
      <c r="C1801" s="134"/>
      <c r="D1801" s="134"/>
      <c r="E1801" s="134"/>
      <c r="F1801" s="140"/>
      <c r="G1801" s="496"/>
      <c r="H1801" s="496"/>
      <c r="I1801" s="497"/>
      <c r="J1801" s="497"/>
    </row>
    <row r="1802" spans="1:10" ht="12.75" customHeight="1">
      <c r="A1802" s="487" t="s">
        <v>156</v>
      </c>
      <c r="B1802" s="488"/>
      <c r="C1802" s="135" t="s">
        <v>157</v>
      </c>
      <c r="G1802" s="494"/>
      <c r="H1802" s="494"/>
      <c r="I1802" s="494"/>
      <c r="J1802" s="494"/>
    </row>
    <row r="1803" spans="1:10" ht="12.75" customHeight="1">
      <c r="A1803" s="489" t="s">
        <v>158</v>
      </c>
      <c r="B1803" s="490"/>
      <c r="C1803" s="136" t="str">
        <f>VLOOKUP(J1645,'TRI-2C'!$B$18:$FH$61,160,FALSE)</f>
        <v>A+</v>
      </c>
      <c r="G1803" s="494"/>
      <c r="H1803" s="494"/>
      <c r="I1803" s="494"/>
      <c r="J1803" s="494"/>
    </row>
    <row r="1804" spans="1:10" ht="12.75" customHeight="1">
      <c r="A1804" s="491" t="s">
        <v>159</v>
      </c>
      <c r="B1804" s="492"/>
      <c r="C1804" s="493"/>
      <c r="G1804" s="494"/>
      <c r="H1804" s="494"/>
      <c r="I1804" s="494"/>
      <c r="J1804" s="494"/>
    </row>
    <row r="1805" spans="1:10" ht="12.75" customHeight="1">
      <c r="A1805" s="137" t="s">
        <v>160</v>
      </c>
      <c r="B1805" s="138"/>
      <c r="C1805" s="188" t="str">
        <f>VLOOKUP(J1645,'TRI-2C'!$B$18:$FH$61,161,FALSE)</f>
        <v/>
      </c>
      <c r="G1805" s="494"/>
      <c r="H1805" s="494"/>
      <c r="I1805" s="494"/>
      <c r="J1805" s="494"/>
    </row>
    <row r="1806" spans="1:10" ht="12.75" customHeight="1">
      <c r="A1806" s="137" t="s">
        <v>161</v>
      </c>
      <c r="B1806" s="138"/>
      <c r="C1806" s="188" t="str">
        <f>VLOOKUP(J1645,'TRI-2C'!$B$18:$FH$61,162,FALSE)</f>
        <v/>
      </c>
      <c r="G1806" s="494"/>
      <c r="H1806" s="494"/>
      <c r="I1806" s="494"/>
      <c r="J1806" s="494"/>
    </row>
    <row r="1807" spans="1:10" ht="12.75" customHeight="1">
      <c r="A1807" s="480" t="s">
        <v>163</v>
      </c>
      <c r="B1807" s="481"/>
      <c r="C1807" s="188" t="str">
        <f>VLOOKUP(J1645,'TRI-2C'!$B$18:$FH$61,163,FALSE)</f>
        <v/>
      </c>
      <c r="G1807" s="494"/>
      <c r="H1807" s="494"/>
      <c r="I1807" s="494"/>
      <c r="J1807" s="494"/>
    </row>
    <row r="1808" spans="1:10" ht="12.75" customHeight="1">
      <c r="D1808" s="503" t="s">
        <v>162</v>
      </c>
      <c r="E1808" s="503"/>
      <c r="F1808" s="152">
        <f ca="1">NOW()</f>
        <v>45994.739222569442</v>
      </c>
    </row>
    <row r="1811" spans="2:7" ht="12.75" customHeight="1">
      <c r="G1811" s="112"/>
    </row>
    <row r="1813" spans="2:7" ht="12.75" customHeight="1">
      <c r="B1813" s="495" t="s">
        <v>164</v>
      </c>
      <c r="C1813" s="495"/>
      <c r="F1813" s="116" t="s">
        <v>165</v>
      </c>
      <c r="G1813" s="116" t="s">
        <v>165</v>
      </c>
    </row>
    <row r="1847" spans="1:10" ht="12.75" customHeight="1">
      <c r="A1847" s="111" t="s">
        <v>153</v>
      </c>
      <c r="C1847" t="str">
        <f>IF(VLOOKUP(J1850,NOTAS!$D$14:$P$60,2,FALSE)="","",VLOOKUP(J1850,NOTAS!$D$14:$P$60,2,FALSE))</f>
        <v>DE LA CRUZ VALLEJO JOEL ALEXANDER</v>
      </c>
    </row>
    <row r="1848" spans="1:10" ht="12.75" customHeight="1">
      <c r="A1848" s="111" t="s">
        <v>154</v>
      </c>
      <c r="C1848" t="str">
        <f>NOTAS!$B$14&amp; " "&amp;NOTAS!$B$15</f>
        <v>INICIAL II A</v>
      </c>
      <c r="F1848" s="111"/>
      <c r="G1848" s="116"/>
      <c r="H1848" s="117"/>
      <c r="I1848" s="118"/>
      <c r="J1848" s="117"/>
    </row>
    <row r="1849" spans="1:10" ht="12.75" customHeight="1">
      <c r="A1849" s="111" t="s">
        <v>6</v>
      </c>
      <c r="C1849" t="str">
        <f>NOTAS!$B$18</f>
        <v>2025-2026 MATUTINA</v>
      </c>
      <c r="H1849" s="117"/>
      <c r="I1849" s="118"/>
      <c r="J1849" s="117"/>
    </row>
    <row r="1850" spans="1:10" ht="12.75" customHeight="1" thickBot="1">
      <c r="A1850" s="486" t="s">
        <v>336</v>
      </c>
      <c r="B1850" s="486"/>
      <c r="I1850" s="114" t="s">
        <v>74</v>
      </c>
      <c r="J1850" s="121">
        <v>10</v>
      </c>
    </row>
    <row r="1851" spans="1:10" ht="12.75" customHeight="1">
      <c r="A1851" s="482" t="s">
        <v>155</v>
      </c>
      <c r="B1851" s="483"/>
      <c r="C1851" s="483"/>
      <c r="D1851" s="483"/>
      <c r="E1851" s="483"/>
      <c r="F1851" s="484"/>
      <c r="G1851" s="485" t="s">
        <v>141</v>
      </c>
      <c r="H1851" s="483"/>
      <c r="I1851" s="498" t="s">
        <v>141</v>
      </c>
      <c r="J1851" s="499"/>
    </row>
    <row r="1852" spans="1:10" ht="12.75" customHeight="1">
      <c r="A1852" s="500" t="str">
        <f>IF('TRI-2C'!G$10="","",'TRI-2C'!G$10)</f>
        <v>IDENTIDAD Y AUTONOMÍA</v>
      </c>
      <c r="B1852" s="501"/>
      <c r="C1852" s="501"/>
      <c r="D1852" s="501"/>
      <c r="E1852" s="501"/>
      <c r="F1852" s="502"/>
      <c r="G1852" s="160"/>
      <c r="H1852" s="161"/>
      <c r="I1852" s="162"/>
      <c r="J1852" s="163"/>
    </row>
    <row r="1853" spans="1:10" ht="12.75" customHeight="1">
      <c r="A1853" s="148" t="str">
        <f>IF('TRI-2C'!G$13="","",'TRI-2C'!G$13)</f>
        <v>Comunicar algunos datos de su identidad como: nombres completos, edad, nombres de familiares cercanos, lugar dónde vive.</v>
      </c>
      <c r="B1853" s="158"/>
      <c r="C1853" s="158"/>
      <c r="D1853" s="158"/>
      <c r="E1853" s="158"/>
      <c r="F1853" s="159"/>
      <c r="G1853" s="122" t="str">
        <f>IF(A1853="","",VLOOKUP(J1850,'TRI-2C'!$B$18:$FH$61,6,FALSE))</f>
        <v>A+</v>
      </c>
      <c r="H1853" s="150"/>
      <c r="I1853" s="127" t="str">
        <f>IF(G1853="","",G1853)</f>
        <v>A+</v>
      </c>
      <c r="J1853" s="126"/>
    </row>
    <row r="1854" spans="1:10" ht="12.75" customHeight="1">
      <c r="A1854" s="11" t="str">
        <f>IF('TRI-2C'!$H$13="","",'TRI-2C'!$H$13)</f>
        <v>Demostrar curiosidad por las características físicas (genitales) que le permiten reconocerse como niño y niña</v>
      </c>
      <c r="B1854" s="156"/>
      <c r="C1854" s="156"/>
      <c r="D1854" s="156"/>
      <c r="E1854" s="156"/>
      <c r="F1854" s="157"/>
      <c r="G1854" s="124" t="str">
        <f>IF(A1854="","",VLOOKUP(J1850,'TRI-2C'!$B$18:$FH$61,7,FALSE))</f>
        <v>A+</v>
      </c>
      <c r="I1854" s="125" t="str">
        <f t="shared" ref="I1854:I1870" si="67">IF(G1854="","",G1854)</f>
        <v>A+</v>
      </c>
      <c r="J1854" s="128"/>
    </row>
    <row r="1855" spans="1:10" ht="12.75" customHeight="1">
      <c r="A1855" s="148" t="str">
        <f>IF('TRI-2C'!$I$13="","",'TRI-2C'!$I$13)</f>
        <v>Identificar la importancia de usar el cinturón de seguridad para promover el autocuidado y la protección personal.</v>
      </c>
      <c r="B1855" s="149"/>
      <c r="C1855" s="149"/>
      <c r="D1855" s="150"/>
      <c r="E1855" s="150"/>
      <c r="F1855" s="126"/>
      <c r="G1855" s="122" t="str">
        <f>IF(A1855="","",VLOOKUP(J1850,'TRI-2C'!$B$18:$FH$61,8,FALSE))</f>
        <v>A+</v>
      </c>
      <c r="H1855" s="150"/>
      <c r="I1855" s="127" t="str">
        <f t="shared" si="67"/>
        <v>A+</v>
      </c>
      <c r="J1855" s="126"/>
    </row>
    <row r="1856" spans="1:10" ht="12.75" customHeight="1">
      <c r="A1856" s="147" t="str">
        <f>IF('TRI-2C'!$J$13="","",'TRI-2C'!$J$13)</f>
        <v>Identificar las situaciones de peligro a las que se puede exponer en su entorno inmediato y seguir pautas de comportamiento para evitarlas.</v>
      </c>
      <c r="B1856" s="139"/>
      <c r="C1856" s="139"/>
      <c r="F1856" s="128"/>
      <c r="G1856" s="124" t="str">
        <f>IF(A1856="","",VLOOKUP(J1850,'TRI-2C'!$B$18:$FH$61,9,FALSE))</f>
        <v>A+</v>
      </c>
      <c r="I1856" s="125" t="str">
        <f t="shared" si="67"/>
        <v>A+</v>
      </c>
      <c r="J1856" s="128"/>
    </row>
    <row r="1857" spans="1:10" ht="12.75" customHeight="1">
      <c r="A1857" s="148" t="str">
        <f>IF('TRI-2C'!$K$13="","",'TRI-2C'!$K$13)</f>
        <v>Identificar sus características físicas y las de las personas de su entorno como parte del proceso de aceptación de sí mismo y de respeto a los demás.</v>
      </c>
      <c r="B1857" s="149"/>
      <c r="C1857" s="149"/>
      <c r="D1857" s="150"/>
      <c r="E1857" s="150"/>
      <c r="F1857" s="126"/>
      <c r="G1857" s="122" t="str">
        <f>IF(A1857="","",VLOOKUP(J1850,'TRI-2C'!$B$18:$FH$61,10,FALSE))</f>
        <v>A+</v>
      </c>
      <c r="H1857" s="150"/>
      <c r="I1857" s="127" t="str">
        <f t="shared" si="67"/>
        <v>A+</v>
      </c>
      <c r="J1857" s="126"/>
    </row>
    <row r="1858" spans="1:10" ht="12.75" customHeight="1">
      <c r="A1858" s="147" t="str">
        <f>IF('TRI-2C'!$L$13="","",'TRI-2C'!$L$13)</f>
        <v>Identificar y manifestar sus emociones y sentimientos, expresando las causas de los mismos mediante el lenguaje verbal. (D.EIB.10.3.)</v>
      </c>
      <c r="B1858" s="139"/>
      <c r="C1858" s="139"/>
      <c r="F1858" s="128"/>
      <c r="G1858" s="124" t="str">
        <f>IF(A1858="","",VLOOKUP(J1850,'TRI-2C'!$B$18:$FH$61,11,FALSE))</f>
        <v>A+</v>
      </c>
      <c r="I1858" s="125" t="str">
        <f t="shared" si="67"/>
        <v>A+</v>
      </c>
      <c r="J1858" s="128"/>
    </row>
    <row r="1859" spans="1:10" ht="12.75" customHeight="1">
      <c r="A1859" s="192" t="str">
        <f>IF('TRI-2C'!$M$13="","",'TRI-2C'!$M$13)</f>
        <v>Identificarse como miembro de una familia reconociéndose como parte importante de la misma.</v>
      </c>
      <c r="B1859" s="154"/>
      <c r="C1859" s="154"/>
      <c r="D1859" s="154"/>
      <c r="E1859" s="154"/>
      <c r="F1859" s="155"/>
      <c r="G1859" s="122" t="str">
        <f>IF(A1859="","",VLOOKUP(J1850,'TRI-2C'!$B$18:$FH$61,12,FALSE))</f>
        <v>A+</v>
      </c>
      <c r="H1859" s="150"/>
      <c r="I1859" s="127" t="str">
        <f t="shared" si="67"/>
        <v>A+</v>
      </c>
      <c r="J1859" s="126"/>
    </row>
    <row r="1860" spans="1:10" ht="12.75" customHeight="1">
      <c r="A1860" s="147" t="str">
        <f>IF('TRI-2C'!$N$13="","",'TRI-2C'!$N$13)</f>
        <v>Practicar con autonomía hábitos de higiene personal como lavarse las manos, los dientes y la cara.</v>
      </c>
      <c r="B1860" s="139"/>
      <c r="C1860" s="139"/>
      <c r="F1860" s="128"/>
      <c r="G1860" s="124" t="str">
        <f>IF(A1860="","",VLOOKUP(J1850,'TRI-2C'!$B$18:$FH$61,13,FALSE))</f>
        <v>A+</v>
      </c>
      <c r="I1860" s="125" t="str">
        <f t="shared" si="67"/>
        <v>A+</v>
      </c>
      <c r="J1860" s="128"/>
    </row>
    <row r="1861" spans="1:10" ht="12.75" customHeight="1">
      <c r="A1861" s="148" t="str">
        <f>IF('TRI-2C'!$O$13="","",'TRI-2C'!$O$13)</f>
        <v>Practicar hábitos de orden ubicando los objetos en el lugar correspondiente.</v>
      </c>
      <c r="B1861" s="149"/>
      <c r="C1861" s="149"/>
      <c r="D1861" s="150"/>
      <c r="E1861" s="150"/>
      <c r="F1861" s="126"/>
      <c r="G1861" s="122" t="str">
        <f>IF(A1861="","",VLOOKUP(J1850,'TRI-2C'!$B$18:$FH$61,14,FALSE))</f>
        <v>A+</v>
      </c>
      <c r="H1861" s="150"/>
      <c r="I1861" s="127" t="str">
        <f t="shared" si="67"/>
        <v>A+</v>
      </c>
      <c r="J1861" s="126"/>
    </row>
    <row r="1862" spans="1:10" ht="12.75" customHeight="1">
      <c r="A1862" s="147" t="str">
        <f>IF('TRI-2C'!$P$13="","",'TRI-2C'!$P$13)</f>
        <v>Practicar las acciones a seguir en situaciones de riesgo como: temblores, incendios, entre otros, determinadas en el plan de contingencia institucional.</v>
      </c>
      <c r="B1862" s="139"/>
      <c r="C1862" s="139"/>
      <c r="F1862" s="128"/>
      <c r="G1862" s="124" t="str">
        <f>IF(A1862="","",VLOOKUP(J1850,'TRI-2C'!$B$18:$FH$61,15,FALSE))</f>
        <v>A+</v>
      </c>
      <c r="I1862" s="125" t="str">
        <f t="shared" si="67"/>
        <v>A+</v>
      </c>
      <c r="J1862" s="128"/>
    </row>
    <row r="1863" spans="1:10" ht="12.75" customHeight="1">
      <c r="A1863" s="148" t="str">
        <f>IF('TRI-2C'!$Q$13="","",'TRI-2C'!$Q$13)</f>
        <v>Practicar normas de seguridad para evitar accidentes a los que se puede exponer en su entorno inmediato.</v>
      </c>
      <c r="B1863" s="158"/>
      <c r="C1863" s="158"/>
      <c r="D1863" s="158"/>
      <c r="E1863" s="158"/>
      <c r="F1863" s="159"/>
      <c r="G1863" s="122" t="str">
        <f>IF(A1863="","",VLOOKUP(J1850,'TRI-2C'!$B$18:$FH$61,16,FALSE))</f>
        <v>A+</v>
      </c>
      <c r="H1863" s="150"/>
      <c r="I1863" s="127" t="str">
        <f t="shared" si="67"/>
        <v>A+</v>
      </c>
      <c r="J1863" s="126"/>
    </row>
    <row r="1864" spans="1:10" ht="12.75" customHeight="1">
      <c r="A1864" s="11" t="str">
        <f>IF('TRI-2C'!$R$13="","",'TRI-2C'!$R$13)</f>
        <v>Realiza independientemente normas de aseo al ir al baño.</v>
      </c>
      <c r="B1864" s="156"/>
      <c r="C1864" s="156"/>
      <c r="D1864" s="156"/>
      <c r="E1864" s="156"/>
      <c r="F1864" s="157"/>
      <c r="G1864" s="124" t="str">
        <f>IF(A1864="","",VLOOKUP(J1850,'TRI-2C'!$B$18:$FH$61,17,FALSE))</f>
        <v>A+</v>
      </c>
      <c r="I1864" s="125" t="str">
        <f t="shared" si="67"/>
        <v>A+</v>
      </c>
      <c r="J1864" s="128"/>
    </row>
    <row r="1865" spans="1:10" ht="12.75" customHeight="1">
      <c r="A1865" s="148" t="str">
        <f>IF('TRI-2C'!$S$13="","",'TRI-2C'!$S$13)</f>
        <v>Reconocer la importancia del uso del casco y demás indumentaria de pro tección para protegerse de lesiones en actividades que requieran su uso</v>
      </c>
      <c r="B1865" s="149"/>
      <c r="C1865" s="149"/>
      <c r="D1865" s="150"/>
      <c r="E1865" s="150"/>
      <c r="F1865" s="126"/>
      <c r="G1865" s="122" t="str">
        <f>IF(A1865="","",VLOOKUP(J1850,'TRI-2C'!$B$18:$FH$61,18,FALSE))</f>
        <v>A+</v>
      </c>
      <c r="H1865" s="150"/>
      <c r="I1865" s="127" t="str">
        <f t="shared" si="67"/>
        <v>A+</v>
      </c>
      <c r="J1865" s="126"/>
    </row>
    <row r="1866" spans="1:10" ht="12.75" customHeight="1">
      <c r="A1866" s="147" t="str">
        <f>IF('TRI-2C'!$T$13="","",'TRI-2C'!$T$13)</f>
        <v>Reconocer situaciones problémicas en las actividades escolares para solucionarlas de forma creativa y con autonomía.</v>
      </c>
      <c r="B1866" s="139"/>
      <c r="C1866" s="139"/>
      <c r="F1866" s="128"/>
      <c r="G1866" s="124" t="str">
        <f>IF(A1866="","",VLOOKUP(J1850,'TRI-2C'!$B$18:$FH$61,19,FALSE))</f>
        <v>A+</v>
      </c>
      <c r="I1866" s="125" t="str">
        <f t="shared" si="67"/>
        <v>A+</v>
      </c>
      <c r="J1866" s="128"/>
    </row>
    <row r="1867" spans="1:10" ht="12.75" customHeight="1">
      <c r="A1867" s="148" t="str">
        <f>IF('TRI-2C'!$U$13="","",'TRI-2C'!$U$13)</f>
        <v>Seleccionar las prendas de vestir de acuerdo al estado climático (prendas para el frío / prendas para el calor).</v>
      </c>
      <c r="B1867" s="149"/>
      <c r="C1867" s="149"/>
      <c r="D1867" s="150"/>
      <c r="E1867" s="150"/>
      <c r="F1867" s="126"/>
      <c r="G1867" s="122" t="str">
        <f>IF(A1867="","",VLOOKUP(J1850,'TRI-2C'!$B$18:$FH$61,20,FALSE))</f>
        <v>A+</v>
      </c>
      <c r="H1867" s="150"/>
      <c r="I1867" s="127" t="str">
        <f t="shared" si="67"/>
        <v>A+</v>
      </c>
      <c r="J1867" s="126"/>
    </row>
    <row r="1868" spans="1:10" ht="12.75" customHeight="1">
      <c r="A1868" s="147" t="str">
        <f>IF('TRI-2C'!$V$13="","",'TRI-2C'!$V$13)</f>
        <v>Tomar decisiones con respecto a la elección de actividades, vestuario entre otros, en función de sus gustos y preferencias, argumentando las mismas.</v>
      </c>
      <c r="B1868" s="139"/>
      <c r="C1868" s="139"/>
      <c r="F1868" s="128"/>
      <c r="G1868" s="124" t="str">
        <f>IF(A1868="","",VLOOKUP(J1850,'TRI-2C'!$B$18:$FH$61,21,FALSE))</f>
        <v>A+</v>
      </c>
      <c r="I1868" s="125" t="str">
        <f t="shared" si="67"/>
        <v>A+</v>
      </c>
      <c r="J1868" s="128"/>
    </row>
    <row r="1869" spans="1:10" ht="12.75" customHeight="1">
      <c r="A1869" s="192" t="str">
        <f>IF('TRI-2C'!$W$13="","",'TRI-2C'!$W$13)</f>
        <v>Utilizar la cuchara, tenedor y el vaso cuando se alimenta de manera autónoma.</v>
      </c>
      <c r="B1869" s="154"/>
      <c r="C1869" s="154"/>
      <c r="D1869" s="154"/>
      <c r="E1869" s="154"/>
      <c r="F1869" s="155"/>
      <c r="G1869" s="122" t="str">
        <f>IF(A1869="","",VLOOKUP(J1850,'TRI-2C'!$B$18:$FH$61,22,FALSE))</f>
        <v>A+</v>
      </c>
      <c r="H1869" s="150"/>
      <c r="I1869" s="127" t="str">
        <f t="shared" si="67"/>
        <v>A+</v>
      </c>
      <c r="J1869" s="126"/>
    </row>
    <row r="1870" spans="1:10" ht="12.75" customHeight="1">
      <c r="A1870" s="147" t="str">
        <f>IF('TRI-2C'!$X$13="","",'TRI-2C'!$X$13)</f>
        <v>Vestirse y desvestirse de manera independiente con prendas de vestir sencillas. (D.EIB.10.5)</v>
      </c>
      <c r="B1870" s="139"/>
      <c r="C1870" s="139"/>
      <c r="F1870" s="128"/>
      <c r="G1870" s="124" t="str">
        <f>IF(A1870="","",VLOOKUP(J1850,'TRI-2C'!$B$18:$FH$61,23,FALSE))</f>
        <v>A+</v>
      </c>
      <c r="I1870" s="125" t="str">
        <f t="shared" si="67"/>
        <v>A+</v>
      </c>
      <c r="J1870" s="128"/>
    </row>
    <row r="1871" spans="1:10" ht="12.75" customHeight="1">
      <c r="A1871" s="165" t="str">
        <f>'BI-1T'!$A$8</f>
        <v>CONVIVENCIA</v>
      </c>
      <c r="B1871" s="149"/>
      <c r="C1871" s="149"/>
      <c r="D1871" s="150"/>
      <c r="E1871" s="150"/>
      <c r="F1871" s="126"/>
      <c r="G1871" s="122" t="str">
        <f>IF(A1871="","",VLOOKUP(J1850,'TRI-2C'!$B$18:$FH$61,24,FALSE))</f>
        <v>A+</v>
      </c>
      <c r="H1871" s="150"/>
      <c r="I1871" s="127"/>
      <c r="J1871" s="126"/>
    </row>
    <row r="1872" spans="1:10" ht="12.75" customHeight="1">
      <c r="A1872" s="147" t="str">
        <f>IF('TRI-2C'!$Z$13="","",'TRI-2C'!$Z$13)</f>
        <v>Apoyar y motivar a otras personas a participar en actividades grupales, particularmente a quienes muestran dificultades al hacerlo</v>
      </c>
      <c r="B1872" s="139"/>
      <c r="C1872" s="139"/>
      <c r="F1872" s="128"/>
      <c r="G1872" s="124" t="str">
        <f>IF(A1872="","",VLOOKUP(J1850,'TRI-2C'!$B$18:$FH$61,25,FALSE))</f>
        <v>A+</v>
      </c>
      <c r="I1872" s="125" t="str">
        <f t="shared" ref="I1872:I1886" si="68">IF(G1872="","",G1872)</f>
        <v>A+</v>
      </c>
      <c r="J1872" s="128"/>
    </row>
    <row r="1873" spans="1:10" ht="12.75" customHeight="1">
      <c r="A1873" s="148" t="str">
        <f>IF('TRI-2C'!$AA$13="","",'TRI-2C'!$AA$13)</f>
        <v>Asumir y respetar normas de convivencia en la institución de educación inicial y en el hogar acordadas con el adulto. (D.EIB.10.15.)</v>
      </c>
      <c r="B1873" s="158"/>
      <c r="C1873" s="158"/>
      <c r="D1873" s="158"/>
      <c r="E1873" s="158"/>
      <c r="F1873" s="159"/>
      <c r="G1873" s="122" t="str">
        <f>IF(A1873="","",VLOOKUP(J1850,'TRI-2C'!$B$18:$FH$61,26,FALSE))</f>
        <v>A+</v>
      </c>
      <c r="H1873" s="150"/>
      <c r="I1873" s="127" t="str">
        <f t="shared" si="68"/>
        <v>A+</v>
      </c>
      <c r="J1873" s="126"/>
    </row>
    <row r="1874" spans="1:10" ht="12.75" customHeight="1">
      <c r="A1874" s="11" t="str">
        <f>IF('TRI-2C'!$AB$13="","",'TRI-2C'!$AB$13)</f>
        <v>Colaborar en actividades que se desarrollan con otros niños y adultos de su entorno.</v>
      </c>
      <c r="B1874" s="156"/>
      <c r="C1874" s="156"/>
      <c r="D1874" s="156"/>
      <c r="E1874" s="156"/>
      <c r="F1874" s="157"/>
      <c r="G1874" s="124" t="str">
        <f>IF(A1874="","",VLOOKUP(J1850,'TRI-2C'!$B$18:$FH$61,27,FALSE))</f>
        <v>A+</v>
      </c>
      <c r="I1874" s="125" t="str">
        <f t="shared" si="68"/>
        <v>A+</v>
      </c>
      <c r="J1874" s="128"/>
    </row>
    <row r="1875" spans="1:10" ht="12.75" customHeight="1">
      <c r="A1875" s="148" t="str">
        <f>IF('TRI-2C'!$AC$13="","",'TRI-2C'!$AC$13)</f>
        <v>Demostrar actitudes de solidaridad ante situaciones de necesidad de sus compañeros y adultos de su entorno</v>
      </c>
      <c r="B1875" s="149"/>
      <c r="C1875" s="149"/>
      <c r="D1875" s="150"/>
      <c r="E1875" s="150"/>
      <c r="F1875" s="126"/>
      <c r="G1875" s="122" t="str">
        <f>IF(A1875="","",VLOOKUP(J1850,'TRI-2C'!$B$18:$FH$61,28,FALSE))</f>
        <v>A+</v>
      </c>
      <c r="H1875" s="150"/>
      <c r="I1875" s="127" t="str">
        <f t="shared" si="68"/>
        <v>A+</v>
      </c>
      <c r="J1875" s="126"/>
    </row>
    <row r="1876" spans="1:10" ht="12.75" customHeight="1">
      <c r="A1876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876" s="139"/>
      <c r="C1876" s="139"/>
      <c r="F1876" s="128"/>
      <c r="G1876" s="124" t="str">
        <f>IF(A1876="","",VLOOKUP(J1850,'TRI-2C'!$B$18:$FH$61,29,FALSE))</f>
        <v>A+</v>
      </c>
      <c r="I1876" s="125" t="str">
        <f t="shared" si="68"/>
        <v>A+</v>
      </c>
      <c r="J1876" s="128"/>
    </row>
    <row r="1877" spans="1:10" ht="12.75" customHeight="1">
      <c r="A1877" s="148" t="str">
        <f>IF('TRI-2C'!$AE$13="","",'TRI-2C'!$AE$13)</f>
        <v>Demostrar preferencia de jugar la mayor parte del tiempo con un amigo estableciendo niveles de empatías más estables.</v>
      </c>
      <c r="B1877" s="149"/>
      <c r="C1877" s="149"/>
      <c r="D1877" s="150"/>
      <c r="E1877" s="150"/>
      <c r="F1877" s="126"/>
      <c r="G1877" s="122" t="str">
        <f>IF(A1877="","",VLOOKUP(J1850,'TRI-2C'!$B$18:$FH$61,30,FALSE))</f>
        <v>A+</v>
      </c>
      <c r="H1877" s="150"/>
      <c r="I1877" s="127" t="str">
        <f t="shared" si="68"/>
        <v>A+</v>
      </c>
      <c r="J1877" s="126"/>
    </row>
    <row r="1878" spans="1:10" ht="12.75" customHeight="1">
      <c r="A1878" s="147" t="str">
        <f>IF('TRI-2C'!$AF$13="","",'TRI-2C'!$AF$13)</f>
        <v>Demostrar sensibilidad ante deseos, emociones y sentimientos de otras personas.</v>
      </c>
      <c r="B1878" s="139"/>
      <c r="C1878" s="139"/>
      <c r="F1878" s="128"/>
      <c r="G1878" s="124" t="str">
        <f>IF(A1878="","",VLOOKUP(J1850,'TRI-2C'!$B$18:$FH$61,31,FALSE))</f>
        <v>A+</v>
      </c>
      <c r="I1878" s="125" t="str">
        <f t="shared" si="68"/>
        <v>A+</v>
      </c>
      <c r="J1878" s="128"/>
    </row>
    <row r="1879" spans="1:10" ht="12.75" customHeight="1">
      <c r="A1879" s="192" t="str">
        <f>IF('TRI-2C'!$AG$13="","",'TRI-2C'!$AG$13)</f>
        <v>Desarrollar la capacidad de esperar para obtener una recompensa mayor en el futuro.</v>
      </c>
      <c r="B1879" s="154"/>
      <c r="C1879" s="154"/>
      <c r="D1879" s="154"/>
      <c r="E1879" s="154"/>
      <c r="F1879" s="155"/>
      <c r="G1879" s="122" t="str">
        <f>IF(A1879="","",VLOOKUP(J1850,'TRI-2C'!$B$18:$FH$61,32,FALSE))</f>
        <v>A+</v>
      </c>
      <c r="H1879" s="150"/>
      <c r="I1879" s="127" t="str">
        <f t="shared" si="68"/>
        <v>A+</v>
      </c>
      <c r="J1879" s="126"/>
    </row>
    <row r="1880" spans="1:10" ht="12.75" customHeight="1">
      <c r="A1880" s="147" t="str">
        <f>IF('TRI-2C'!$AH$13="","",'TRI-2C'!$AH$13)</f>
        <v>Identificar instituciones y profesiones que brindan servicios a la comunidad y los roles que ellos cumplen.</v>
      </c>
      <c r="B1880" s="139"/>
      <c r="C1880" s="139"/>
      <c r="F1880" s="128"/>
      <c r="G1880" s="124" t="str">
        <f>IF(A1880="","",VLOOKUP(J1850,'TRI-2C'!$B$18:$FH$61,33,FALSE))</f>
        <v>A+</v>
      </c>
      <c r="I1880" s="125" t="str">
        <f t="shared" si="68"/>
        <v>A+</v>
      </c>
      <c r="J1880" s="128"/>
    </row>
    <row r="1881" spans="1:10" ht="12.75" customHeight="1">
      <c r="A1881" s="148" t="str">
        <f>IF('TRI-2C'!$AI$13="","",'TRI-2C'!$AI$13)</f>
        <v>Identificar las profesiones, oficios y ocupaciones que cumplen los miembros de su familia.</v>
      </c>
      <c r="B1881" s="149"/>
      <c r="C1881" s="149"/>
      <c r="D1881" s="150"/>
      <c r="E1881" s="150"/>
      <c r="F1881" s="126"/>
      <c r="G1881" s="122" t="str">
        <f>IF(A1881="","",VLOOKUP(J1850,'TRI-2C'!$B$18:$FH$61,34,FALSE))</f>
        <v>A+</v>
      </c>
      <c r="H1881" s="150"/>
      <c r="I1881" s="127" t="str">
        <f t="shared" si="68"/>
        <v>A+</v>
      </c>
      <c r="J1881" s="126"/>
    </row>
    <row r="1882" spans="1:10" ht="12.75" customHeight="1">
      <c r="A1882" s="147" t="str">
        <f>IF('TRI-2C'!$AJ$13="","",'TRI-2C'!$AJ$13)</f>
        <v>Incrementar su campo de interrelación con otras personas a más del grupo familiar y escolar interactuando con mayor facilidad.</v>
      </c>
      <c r="B1882" s="139"/>
      <c r="C1882" s="139"/>
      <c r="F1882" s="128"/>
      <c r="G1882" s="124" t="str">
        <f>IF(A1882="","",VLOOKUP(J1850,'TRI-2C'!$B$18:$FH$61,35,FALSE))</f>
        <v>A+</v>
      </c>
      <c r="I1882" s="125" t="str">
        <f t="shared" si="68"/>
        <v>A+</v>
      </c>
      <c r="J1882" s="128"/>
    </row>
    <row r="1883" spans="1:10" ht="12.75" customHeight="1">
      <c r="A1883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1883" s="158"/>
      <c r="C1883" s="158"/>
      <c r="D1883" s="158"/>
      <c r="E1883" s="158"/>
      <c r="F1883" s="159"/>
      <c r="G1883" s="122" t="str">
        <f>IF(A1883="","",VLOOKUP(J1850,'TRI-2C'!$B$18:$FH$61,36,FALSE))</f>
        <v>A+</v>
      </c>
      <c r="H1883" s="150"/>
      <c r="I1883" s="127" t="str">
        <f t="shared" si="68"/>
        <v>A+</v>
      </c>
      <c r="J1883" s="126"/>
    </row>
    <row r="1884" spans="1:10" ht="12.75" customHeight="1">
      <c r="A1884" s="11" t="str">
        <f>IF('TRI-2C'!$AL$13="","",'TRI-2C'!$AL$13)</f>
        <v>Participar juegos grupales siguiendo las reglas y asumiendo roles que le permitan mantener un ambiente armónico con sus pares. (D.EIB.10.11.)</v>
      </c>
      <c r="B1884" s="156"/>
      <c r="C1884" s="156"/>
      <c r="D1884" s="156"/>
      <c r="E1884" s="156"/>
      <c r="F1884" s="157"/>
      <c r="G1884" s="124" t="str">
        <f>IF(A1884="","",VLOOKUP(J1850,'TRI-2C'!$B$18:$FH$61,37,FALSE))</f>
        <v>A+</v>
      </c>
      <c r="I1884" s="125" t="str">
        <f t="shared" si="68"/>
        <v>A+</v>
      </c>
      <c r="J1884" s="128"/>
    </row>
    <row r="1885" spans="1:10" ht="12.75" customHeight="1">
      <c r="A1885" s="148" t="str">
        <f>IF('TRI-2C'!$AM$13="","",'TRI-2C'!$AM$13)</f>
        <v>Practicar la costumbre de ahorrar para ocasiones y casos especiales</v>
      </c>
      <c r="B1885" s="149"/>
      <c r="C1885" s="149"/>
      <c r="D1885" s="150"/>
      <c r="E1885" s="150"/>
      <c r="F1885" s="126"/>
      <c r="G1885" s="122" t="str">
        <f>IF(A1885="","",VLOOKUP(J1850,'TRI-2C'!$B$18:$FH$61,38,FALSE))</f>
        <v>A+</v>
      </c>
      <c r="H1885" s="150"/>
      <c r="I1885" s="127" t="str">
        <f t="shared" si="68"/>
        <v>A+</v>
      </c>
      <c r="J1885" s="126"/>
    </row>
    <row r="1886" spans="1:10" ht="12.75" customHeight="1">
      <c r="A1886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1886" s="139"/>
      <c r="C1886" s="139"/>
      <c r="F1886" s="128"/>
      <c r="G1886" s="124" t="str">
        <f>IF(A1886="","",VLOOKUP(J1850,'TRI-2C'!$B$18:$FH$61,39,FALSE))</f>
        <v>A+</v>
      </c>
      <c r="I1886" s="125" t="str">
        <f t="shared" si="68"/>
        <v>A+</v>
      </c>
      <c r="J1886" s="128"/>
    </row>
    <row r="1887" spans="1:10" ht="12.75" customHeight="1">
      <c r="A1887" s="165" t="str">
        <f>'BI-1T'!$A$9</f>
        <v>RELACIONES CON EL MEDIO NATURAL Y CULTURAL</v>
      </c>
      <c r="B1887" s="149"/>
      <c r="C1887" s="149"/>
      <c r="D1887" s="150"/>
      <c r="E1887" s="150"/>
      <c r="F1887" s="126"/>
      <c r="G1887" s="122" t="str">
        <f>IF(A1887="","",VLOOKUP(J1850,'TRI-2C'!$B$18:$FH$61,40,FALSE))</f>
        <v>A+</v>
      </c>
      <c r="H1887" s="150"/>
      <c r="I1887" s="127"/>
      <c r="J1887" s="126"/>
    </row>
    <row r="1888" spans="1:10" ht="12.75" customHeight="1">
      <c r="A1888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1888" s="139"/>
      <c r="C1888" s="139"/>
      <c r="F1888" s="128"/>
      <c r="G1888" s="124" t="str">
        <f>IF(A1888="","",VLOOKUP(J1850,'TRI-2C'!$B$18:$FH$61,41,FALSE))</f>
        <v>A+</v>
      </c>
      <c r="I1888" s="125" t="str">
        <f t="shared" ref="I1888:I1907" si="69">IF(G1888="","",G1888)</f>
        <v>A+</v>
      </c>
      <c r="J1888" s="128"/>
    </row>
    <row r="1889" spans="1:10" ht="12.75" customHeight="1">
      <c r="A1889" s="192" t="str">
        <f>IF('TRI-2C'!$AQ$13="","",'TRI-2C'!$AQ$13)</f>
        <v>Construir conexiones emocionales con su contexto natural (plantas, animales, agua, tierra, aire) y social.</v>
      </c>
      <c r="B1889" s="154"/>
      <c r="C1889" s="154"/>
      <c r="D1889" s="154"/>
      <c r="E1889" s="154"/>
      <c r="F1889" s="155"/>
      <c r="G1889" s="122" t="str">
        <f>IF(A1889="","",VLOOKUP(J1850,'TRI-2C'!$B$18:$FH$61,42,FALSE))</f>
        <v>A+</v>
      </c>
      <c r="H1889" s="150"/>
      <c r="I1889" s="127" t="str">
        <f t="shared" si="69"/>
        <v>A+</v>
      </c>
      <c r="J1889" s="126"/>
    </row>
    <row r="1890" spans="1:10" ht="12.75" customHeight="1">
      <c r="A1890" s="147" t="str">
        <f>IF('TRI-2C'!$AR$13="","",'TRI-2C'!$AR$13)</f>
        <v>dentificar en las actividades diarias oportunidades para aprovechar los recursos y reducir los residuos para proteger el entorno natural</v>
      </c>
      <c r="B1890" s="139"/>
      <c r="C1890" s="139"/>
      <c r="F1890" s="128"/>
      <c r="G1890" s="124" t="str">
        <f>IF(A1890="","",VLOOKUP(J1850,'TRI-2C'!$B$18:$FH$61,43,FALSE))</f>
        <v>A+</v>
      </c>
      <c r="I1890" s="125" t="str">
        <f t="shared" si="69"/>
        <v>A+</v>
      </c>
      <c r="J1890" s="128"/>
    </row>
    <row r="1891" spans="1:10" ht="12.75" customHeight="1">
      <c r="A1891" s="148" t="str">
        <f>IF('TRI-2C'!$AS$13="","",'TRI-2C'!$AS$13)</f>
        <v>Diferenciar entre alimentos nutritivos y no nutritivos identificando los beneficios de una alimentación sana y saludable.</v>
      </c>
      <c r="B1891" s="149"/>
      <c r="C1891" s="149"/>
      <c r="D1891" s="150"/>
      <c r="E1891" s="150"/>
      <c r="F1891" s="126"/>
      <c r="G1891" s="122" t="str">
        <f>IF(A1891="","",VLOOKUP(J1850,'TRI-2C'!$B$18:$FH$61,44,FALSE))</f>
        <v>A+</v>
      </c>
      <c r="H1891" s="150"/>
      <c r="I1891" s="127" t="str">
        <f t="shared" si="69"/>
        <v>A+</v>
      </c>
      <c r="J1891" s="126"/>
    </row>
    <row r="1892" spans="1:10" ht="12.75" customHeight="1">
      <c r="A1892" s="147" t="str">
        <f>IF('TRI-2C'!$AT$13="","",'TRI-2C'!$AT$13)</f>
        <v>Diferenciar entre lo que le pertenece, lo que pertenece a los demás y lo que pertenece al grupo o comunidad.</v>
      </c>
      <c r="B1892" s="139"/>
      <c r="C1892" s="139"/>
      <c r="F1892" s="128"/>
      <c r="G1892" s="124" t="str">
        <f>IF(A1892="","",VLOOKUP(J1850,'TRI-2C'!$B$18:$FH$61,45,FALSE))</f>
        <v>A+</v>
      </c>
      <c r="I1892" s="125" t="str">
        <f t="shared" si="69"/>
        <v>A+</v>
      </c>
      <c r="J1892" s="128"/>
    </row>
    <row r="1893" spans="1:10" ht="12.75" customHeight="1">
      <c r="A1893" s="148" t="str">
        <f>IF('TRI-2C'!$AU$13="","",'TRI-2C'!$AU$13)</f>
        <v>Diferenciar los seres vivos y elementos no vivos de su entorno explorando su mundo natural.</v>
      </c>
      <c r="B1893" s="158"/>
      <c r="C1893" s="158"/>
      <c r="D1893" s="158"/>
      <c r="E1893" s="158"/>
      <c r="F1893" s="159"/>
      <c r="G1893" s="122" t="str">
        <f>IF(A1893="","",VLOOKUP(J1850,'TRI-2C'!$B$18:$FH$61,46,FALSE))</f>
        <v>A+</v>
      </c>
      <c r="H1893" s="150"/>
      <c r="I1893" s="127" t="str">
        <f t="shared" si="69"/>
        <v>A+</v>
      </c>
      <c r="J1893" s="126"/>
    </row>
    <row r="1894" spans="1:10" ht="12.75" customHeight="1">
      <c r="A1894" s="11" t="str">
        <f>IF('TRI-2C'!$AV$13="","",'TRI-2C'!$AV$13)</f>
        <v>Establecer comparaciones entre los elementos del entorno a través de la discriminación sensorial.</v>
      </c>
      <c r="B1894" s="156"/>
      <c r="C1894" s="156"/>
      <c r="D1894" s="156"/>
      <c r="E1894" s="156"/>
      <c r="F1894" s="157"/>
      <c r="G1894" s="124" t="str">
        <f>IF(A1894="","",VLOOKUP(J1850,'TRI-2C'!$B$18:$FH$61,47,FALSE))</f>
        <v>A+</v>
      </c>
      <c r="I1894" s="125" t="str">
        <f t="shared" si="69"/>
        <v>A+</v>
      </c>
      <c r="J1894" s="128"/>
    </row>
    <row r="1895" spans="1:10" ht="12.75" customHeight="1">
      <c r="A1895" s="148" t="str">
        <f>IF('TRI-2C'!$AW$13="","",'TRI-2C'!$AW$13)</f>
        <v>Explorar e identificar los diferentes elementos y fenómenos del entorno natural mediante procesos que propicien la indagación.</v>
      </c>
      <c r="B1895" s="149"/>
      <c r="C1895" s="149"/>
      <c r="D1895" s="150"/>
      <c r="E1895" s="150"/>
      <c r="F1895" s="126"/>
      <c r="G1895" s="122" t="str">
        <f>IF(A1895="","",VLOOKUP(J1850,'TRI-2C'!$B$18:$FH$61,48,FALSE))</f>
        <v>A+</v>
      </c>
      <c r="H1895" s="150"/>
      <c r="I1895" s="127" t="str">
        <f t="shared" si="69"/>
        <v>A+</v>
      </c>
      <c r="J1895" s="126"/>
    </row>
    <row r="1896" spans="1:10" ht="12.75" customHeight="1">
      <c r="A1896" s="147" t="str">
        <f>IF('TRI-2C'!$AX$13="","",'TRI-2C'!$AX$13)</f>
        <v>Identificar características de las plantas por su utilidad, estableciendo diferencias entre ellas.</v>
      </c>
      <c r="B1896" s="139"/>
      <c r="C1896" s="139"/>
      <c r="F1896" s="128"/>
      <c r="G1896" s="124" t="str">
        <f>IF(A1896="","",VLOOKUP(J1850,'TRI-2C'!$B$18:$FH$61,49,FALSE))</f>
        <v>A+</v>
      </c>
      <c r="I1896" s="125" t="str">
        <f t="shared" si="69"/>
        <v>A+</v>
      </c>
      <c r="J1896" s="128"/>
    </row>
    <row r="1897" spans="1:10" ht="12.75" customHeight="1">
      <c r="A1897" s="148" t="str">
        <f>IF('TRI-2C'!$AY$13="","",'TRI-2C'!$AY$13)</f>
        <v>Identificar las características de los animales domésticos y silvestres estableciendo las diferencias entre ellos.</v>
      </c>
      <c r="B1897" s="149"/>
      <c r="C1897" s="149"/>
      <c r="D1897" s="150"/>
      <c r="E1897" s="150"/>
      <c r="F1897" s="126"/>
      <c r="G1897" s="122" t="str">
        <f>IF(A1897="","",VLOOKUP(J1850,'TRI-2C'!$B$18:$FH$61,50,FALSE))</f>
        <v>A+</v>
      </c>
      <c r="H1897" s="150"/>
      <c r="I1897" s="127" t="str">
        <f t="shared" si="69"/>
        <v>A+</v>
      </c>
      <c r="J1897" s="126"/>
    </row>
    <row r="1898" spans="1:10" ht="12.75" customHeight="1">
      <c r="A1898" s="147" t="str">
        <f>IF('TRI-2C'!$AZ$13="","",'TRI-2C'!$AZ$13)</f>
        <v>Identificar las características del mar y reconocerlo como una parte integral del territorio nacional</v>
      </c>
      <c r="B1898" s="139"/>
      <c r="C1898" s="139"/>
      <c r="F1898" s="128"/>
      <c r="G1898" s="124" t="str">
        <f>IF(A1898="","",VLOOKUP(J1850,'TRI-2C'!$B$18:$FH$61,51,FALSE))</f>
        <v>A+</v>
      </c>
      <c r="I1898" s="125" t="str">
        <f t="shared" si="69"/>
        <v>A+</v>
      </c>
      <c r="J1898" s="128"/>
    </row>
    <row r="1899" spans="1:10" ht="12.75" customHeight="1">
      <c r="A1899" s="192" t="str">
        <f>IF('TRI-2C'!$BA$13="","",'TRI-2C'!$BA$13)</f>
        <v>Identificar prácticas socioculturales de su localidad demostrando curiosidad ante sus tradiciones.</v>
      </c>
      <c r="B1899" s="154"/>
      <c r="C1899" s="154"/>
      <c r="D1899" s="154"/>
      <c r="E1899" s="154"/>
      <c r="F1899" s="155"/>
      <c r="G1899" s="122" t="str">
        <f>IF(A1899="","",VLOOKUP(J1850,'TRI-2C'!$B$18:$FH$61,52,FALSE))</f>
        <v>A+</v>
      </c>
      <c r="H1899" s="150"/>
      <c r="I1899" s="127" t="str">
        <f t="shared" si="69"/>
        <v>A+</v>
      </c>
      <c r="J1899" s="126"/>
    </row>
    <row r="1900" spans="1:10" ht="12.75" customHeight="1">
      <c r="A1900" s="147" t="str">
        <f>IF('TRI-2C'!$BB$13="","",'TRI-2C'!$BB$13)</f>
        <v>Observar el proceso del ciclo vital de las plantas mediante actividades de experimentación.</v>
      </c>
      <c r="B1900" s="139"/>
      <c r="C1900" s="139"/>
      <c r="F1900" s="128"/>
      <c r="G1900" s="124" t="str">
        <f>IF(A1900="","",VLOOKUP(J1850,'TRI-2C'!$B$18:$FH$61,53,FALSE))</f>
        <v>A+</v>
      </c>
      <c r="I1900" s="125" t="str">
        <f t="shared" si="69"/>
        <v>A+</v>
      </c>
      <c r="J1900" s="128"/>
    </row>
    <row r="1901" spans="1:10" ht="12.75" customHeight="1">
      <c r="A1901" s="148" t="str">
        <f>IF('TRI-2C'!$BC$13="","",'TRI-2C'!$BC$13)</f>
        <v>Participar en actividades lúdicas para identificar prácticas de movilidad que ayudan a cuidar el planeta</v>
      </c>
      <c r="B1901" s="149"/>
      <c r="C1901" s="149"/>
      <c r="D1901" s="150"/>
      <c r="E1901" s="150"/>
      <c r="F1901" s="126"/>
      <c r="G1901" s="122" t="str">
        <f>IF(A1901="","",VLOOKUP(J1850,'TRI-2C'!$B$18:$FH$61,54,FALSE))</f>
        <v>A+</v>
      </c>
      <c r="H1901" s="150"/>
      <c r="I1901" s="127" t="str">
        <f t="shared" si="69"/>
        <v>A+</v>
      </c>
      <c r="J1901" s="126"/>
    </row>
    <row r="1902" spans="1:10" ht="12.75" customHeight="1">
      <c r="A1902" s="147" t="str">
        <f>IF('TRI-2C'!$BD$13="","",'TRI-2C'!$BD$13)</f>
        <v>Participar en algunas prácticas tradicionales de su entorno disfrutando y respetando las diferentes manifestaciones culturales</v>
      </c>
      <c r="B1902" s="139"/>
      <c r="C1902" s="139"/>
      <c r="F1902" s="128"/>
      <c r="G1902" s="124" t="str">
        <f>IF(A1902="","",VLOOKUP(J1850,'TRI-2C'!$B$18:$FH$61,55,FALSE))</f>
        <v>A+</v>
      </c>
      <c r="I1902" s="125" t="str">
        <f t="shared" si="69"/>
        <v>A+</v>
      </c>
      <c r="J1902" s="128"/>
    </row>
    <row r="1903" spans="1:10" ht="12.75" customHeight="1">
      <c r="A1903" s="148" t="str">
        <f>IF('TRI-2C'!$BE$13="","",'TRI-2C'!$BE$13)</f>
        <v>Practicar hábitos de cuidado y conservación del medio ambiente que eviten la contaminación del aire, suelo y agua. (D.EIB.10.19.)</v>
      </c>
      <c r="B1903" s="158"/>
      <c r="C1903" s="158"/>
      <c r="D1903" s="158"/>
      <c r="E1903" s="158"/>
      <c r="F1903" s="159"/>
      <c r="G1903" s="122" t="str">
        <f>IF(A1903="","",VLOOKUP(J1850,'TRI-2C'!$B$18:$FH$61,56,FALSE))</f>
        <v>A+</v>
      </c>
      <c r="H1903" s="150"/>
      <c r="I1903" s="127" t="str">
        <f t="shared" si="69"/>
        <v>A+</v>
      </c>
      <c r="J1903" s="126"/>
    </row>
    <row r="1904" spans="1:10" ht="12.75" customHeight="1">
      <c r="A1904" s="11" t="str">
        <f>IF('TRI-2C'!$BF$13="","",'TRI-2C'!$BF$13)</f>
        <v>Realizar acciones de cuidado y protección de plantas y animales de su entorno erradicando actitudes de maltrato.</v>
      </c>
      <c r="B1904" s="156"/>
      <c r="C1904" s="156"/>
      <c r="D1904" s="156"/>
      <c r="E1904" s="156"/>
      <c r="F1904" s="157"/>
      <c r="G1904" s="124" t="str">
        <f>IF(A1904="","",VLOOKUP(J1850,'TRI-2C'!$B$18:$FH$61,57,FALSE))</f>
        <v>A+</v>
      </c>
      <c r="I1904" s="125" t="str">
        <f t="shared" si="69"/>
        <v>A+</v>
      </c>
      <c r="J1904" s="128"/>
    </row>
    <row r="1905" spans="1:10" ht="12.75" customHeight="1">
      <c r="A1905" s="148" t="str">
        <f>IF('TRI-2C'!$BG$13="","",'TRI-2C'!$BG$13)</f>
        <v>Reconocer cómo las personas utilizan el dinero en su entorno familiar para satisfacer sus necesidades y deseos</v>
      </c>
      <c r="B1905" s="149"/>
      <c r="C1905" s="149"/>
      <c r="D1905" s="150"/>
      <c r="E1905" s="150"/>
      <c r="F1905" s="126"/>
      <c r="G1905" s="122" t="str">
        <f>IF(A1905="","",VLOOKUP(J1850,'TRI-2C'!$B$18:$FH$61,58,FALSE))</f>
        <v>A+</v>
      </c>
      <c r="H1905" s="150"/>
      <c r="I1905" s="127" t="str">
        <f t="shared" si="69"/>
        <v>A+</v>
      </c>
      <c r="J1905" s="126"/>
    </row>
    <row r="1906" spans="1:10" ht="12.75" customHeight="1">
      <c r="A1906" s="147" t="str">
        <f>IF('TRI-2C'!$BH$13="","",'TRI-2C'!$BH$13)</f>
        <v>Reconocer las consecuencias de no cuidar sus pertenencias.</v>
      </c>
      <c r="B1906" s="139"/>
      <c r="C1906" s="139"/>
      <c r="F1906" s="128"/>
      <c r="G1906" s="124" t="str">
        <f>IF(A1906="","",VLOOKUP(J1850,'TRI-2C'!$B$18:$FH$61,59,FALSE))</f>
        <v>A+</v>
      </c>
      <c r="I1906" s="125" t="str">
        <f t="shared" si="69"/>
        <v>A+</v>
      </c>
      <c r="J1906" s="128"/>
    </row>
    <row r="1907" spans="1:10" ht="12.75" customHeight="1">
      <c r="A1907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1907" s="149"/>
      <c r="C1907" s="149"/>
      <c r="D1907" s="150"/>
      <c r="E1907" s="150"/>
      <c r="F1907" s="126"/>
      <c r="G1907" s="122" t="str">
        <f>IF(A1907="","",VLOOKUP(J1850,'TRI-2C'!$B$18:$FH$61,60,FALSE))</f>
        <v>A+</v>
      </c>
      <c r="H1907" s="150"/>
      <c r="I1907" s="127" t="str">
        <f t="shared" si="69"/>
        <v>A+</v>
      </c>
      <c r="J1907" s="126"/>
    </row>
    <row r="1908" spans="1:10" ht="12.75" customHeight="1">
      <c r="A1908" s="164" t="str">
        <f>'BI-1T'!$A$10</f>
        <v>RELACIONES LOGICAS MATEMATICAS</v>
      </c>
      <c r="B1908" s="139"/>
      <c r="C1908" s="139"/>
      <c r="F1908" s="128"/>
      <c r="G1908" s="124" t="str">
        <f>IF(A1908="","",VLOOKUP(J1850,'TRI-2C'!$B$18:$FH$61,61,FALSE))</f>
        <v>A+</v>
      </c>
      <c r="I1908" s="125"/>
      <c r="J1908" s="128"/>
    </row>
    <row r="1909" spans="1:10" ht="12.75" customHeight="1">
      <c r="A1909" s="192" t="str">
        <f>IF('TRI-2C'!$BK$13="","",'TRI-2C'!$BK$13)</f>
        <v>Asociar las formas de los objetos del entorno con figuras geométricas bidimensionales</v>
      </c>
      <c r="B1909" s="154"/>
      <c r="C1909" s="154"/>
      <c r="D1909" s="154"/>
      <c r="E1909" s="154"/>
      <c r="F1909" s="155"/>
      <c r="G1909" s="122" t="str">
        <f>IF(A1909="","",VLOOKUP(J1850,'TRI-2C'!$B$18:$FH$61,62,FALSE))</f>
        <v>A+</v>
      </c>
      <c r="H1909" s="150"/>
      <c r="I1909" s="127" t="str">
        <f t="shared" ref="I1909:I1930" si="70">IF(G1909="","",G1909)</f>
        <v>A+</v>
      </c>
      <c r="J1909" s="126"/>
    </row>
    <row r="1910" spans="1:10" ht="12.75" customHeight="1">
      <c r="A1910" s="147" t="str">
        <f>IF('TRI-2C'!$BL$13="","",'TRI-2C'!$BL$13)</f>
        <v>Clasificar objetos con dos atributos (tamaño, color o forma).</v>
      </c>
      <c r="B1910" s="139"/>
      <c r="C1910" s="139"/>
      <c r="F1910" s="128"/>
      <c r="G1910" s="124" t="str">
        <f>IF(A1910="","",VLOOKUP(J1850,'TRI-2C'!$B$18:$FH$61,63,FALSE))</f>
        <v>A+</v>
      </c>
      <c r="I1910" s="125" t="str">
        <f t="shared" si="70"/>
        <v>A+</v>
      </c>
      <c r="J1910" s="128"/>
    </row>
    <row r="1911" spans="1:10" ht="12.75" customHeight="1">
      <c r="A1911" s="148" t="str">
        <f>IF('TRI-2C'!$BM$13="","",'TRI-2C'!$BM$13)</f>
        <v>Comparar y armar colecciones de más, igual y menos objetos.</v>
      </c>
      <c r="B1911" s="149"/>
      <c r="C1911" s="149"/>
      <c r="D1911" s="150"/>
      <c r="E1911" s="150"/>
      <c r="F1911" s="126"/>
      <c r="G1911" s="122" t="str">
        <f>IF(A1911="","",VLOOKUP(J1850,'TRI-2C'!$B$18:$FH$61,64,FALSE))</f>
        <v>A+</v>
      </c>
      <c r="H1911" s="150"/>
      <c r="I1911" s="127" t="str">
        <f t="shared" si="70"/>
        <v>A+</v>
      </c>
      <c r="J1911" s="126"/>
    </row>
    <row r="1912" spans="1:10" ht="12.75" customHeight="1">
      <c r="A1912" s="147" t="str">
        <f>IF('TRI-2C'!$BN$13="","",'TRI-2C'!$BN$13)</f>
        <v>Comparar y ordenar secuencialmente un conjunto pequeño de objetos de acuerdo con su tamaño.</v>
      </c>
      <c r="B1912" s="139"/>
      <c r="C1912" s="139"/>
      <c r="F1912" s="128"/>
      <c r="G1912" s="124" t="str">
        <f>IF(A1912="","",VLOOKUP(J1850,'TRI-2C'!$B$18:$FH$61,65,FALSE))</f>
        <v>A+</v>
      </c>
      <c r="I1912" s="125" t="str">
        <f t="shared" si="70"/>
        <v>A+</v>
      </c>
      <c r="J1912" s="128"/>
    </row>
    <row r="1913" spans="1:10" ht="12.75" customHeight="1">
      <c r="A1913" s="148" t="str">
        <f>IF('TRI-2C'!$BO$13="","",'TRI-2C'!$BO$13)</f>
        <v>Comprender la relación de número-cantidad hasta el 10.</v>
      </c>
      <c r="B1913" s="158"/>
      <c r="C1913" s="158"/>
      <c r="D1913" s="158"/>
      <c r="E1913" s="158"/>
      <c r="F1913" s="159"/>
      <c r="G1913" s="122" t="str">
        <f>IF(A1913="","",VLOOKUP(J1850,'TRI-2C'!$B$18:$FH$61,66,FALSE))</f>
        <v>A+</v>
      </c>
      <c r="H1913" s="150"/>
      <c r="I1913" s="127" t="str">
        <f t="shared" si="70"/>
        <v>A+</v>
      </c>
      <c r="J1913" s="126"/>
    </row>
    <row r="1914" spans="1:10" ht="12.75" customHeight="1">
      <c r="A1914" s="11" t="str">
        <f>IF('TRI-2C'!$BP$13="","",'TRI-2C'!$BP$13)</f>
        <v>Comprender la relación del numeral (representación simbólica del número) con la cantidad hasta el 5.</v>
      </c>
      <c r="B1914" s="156"/>
      <c r="C1914" s="156"/>
      <c r="D1914" s="156"/>
      <c r="E1914" s="156"/>
      <c r="F1914" s="157"/>
      <c r="G1914" s="124" t="str">
        <f>IF(A1914="","",VLOOKUP(J1850,'TRI-2C'!$B$18:$FH$61,67,FALSE))</f>
        <v>A+</v>
      </c>
      <c r="I1914" s="125" t="str">
        <f t="shared" si="70"/>
        <v>A+</v>
      </c>
      <c r="J1914" s="128"/>
    </row>
    <row r="1915" spans="1:10" ht="12.75" customHeight="1">
      <c r="A1915" s="148" t="str">
        <f>IF('TRI-2C'!$BQ$13="","",'TRI-2C'!$BQ$13)</f>
        <v>Contar oralmente del 1 al 15 con secuencia numérica.</v>
      </c>
      <c r="B1915" s="149"/>
      <c r="C1915" s="149"/>
      <c r="D1915" s="150"/>
      <c r="E1915" s="150"/>
      <c r="F1915" s="126"/>
      <c r="G1915" s="122" t="str">
        <f>IF(A1915="","",VLOOKUP(J1850,'TRI-2C'!$B$18:$FH$61,68,FALSE))</f>
        <v>A+</v>
      </c>
      <c r="H1915" s="150"/>
      <c r="I1915" s="127" t="str">
        <f t="shared" si="70"/>
        <v>A+</v>
      </c>
      <c r="J1915" s="126"/>
    </row>
    <row r="1916" spans="1:10" ht="12.75" customHeight="1">
      <c r="A1916" s="147" t="str">
        <f>IF('TRI-2C'!$BR$13="","",'TRI-2C'!$BR$13)</f>
        <v>Continuar y reproducir patrones simples con objetos concretos y representaciones gráficas.</v>
      </c>
      <c r="B1916" s="139"/>
      <c r="C1916" s="139"/>
      <c r="F1916" s="128"/>
      <c r="G1916" s="124" t="str">
        <f>IF(A1916="","",VLOOKUP(J1850,'TRI-2C'!$B$18:$FH$61,69,FALSE))</f>
        <v>A+</v>
      </c>
      <c r="I1916" s="125" t="str">
        <f t="shared" si="70"/>
        <v>A+</v>
      </c>
      <c r="J1916" s="128"/>
    </row>
    <row r="1917" spans="1:10" ht="12.75" customHeight="1">
      <c r="A1917" s="148" t="str">
        <f>IF('TRI-2C'!$BS$13="","",'TRI-2C'!$BS$13)</f>
        <v>Establecer la relación de correspondencia entre los elementos de colecciones de objetos.</v>
      </c>
      <c r="B1917" s="149"/>
      <c r="C1917" s="149"/>
      <c r="D1917" s="150"/>
      <c r="E1917" s="150"/>
      <c r="F1917" s="126"/>
      <c r="G1917" s="122" t="str">
        <f>IF(A1917="","",VLOOKUP(J1850,'TRI-2C'!$B$18:$FH$61,70,FALSE))</f>
        <v>A+</v>
      </c>
      <c r="H1917" s="150"/>
      <c r="I1917" s="127" t="str">
        <f t="shared" si="70"/>
        <v>A+</v>
      </c>
      <c r="J1917" s="126"/>
    </row>
    <row r="1918" spans="1:10" ht="12.75" customHeight="1">
      <c r="A1918" s="147" t="str">
        <f>IF('TRI-2C'!$BT$13="","",'TRI-2C'!$BT$13)</f>
        <v>Identificar características de mañana, tarde y noche</v>
      </c>
      <c r="B1918" s="139"/>
      <c r="C1918" s="139"/>
      <c r="F1918" s="128"/>
      <c r="G1918" s="124" t="str">
        <f>IF(A1918="","",VLOOKUP(J1850,'TRI-2C'!$B$18:$FH$61,71,FALSE))</f>
        <v>A+</v>
      </c>
      <c r="I1918" s="125" t="str">
        <f t="shared" si="70"/>
        <v>A+</v>
      </c>
      <c r="J1918" s="128"/>
    </row>
    <row r="1919" spans="1:10" ht="12.75" customHeight="1">
      <c r="A1919" s="192" t="str">
        <f>IF('TRI-2C'!$BU$13="","",'TRI-2C'!$BU$13)</f>
        <v>Identificar en los objetos las nociones de medida: largo/ corto, grueso/delgado.</v>
      </c>
      <c r="B1919" s="154"/>
      <c r="C1919" s="154"/>
      <c r="D1919" s="154"/>
      <c r="E1919" s="154"/>
      <c r="F1919" s="155"/>
      <c r="G1919" s="122" t="str">
        <f>IF(A1919="","",VLOOKUP(J1850,'TRI-2C'!$B$18:$FH$61,72,FALSE))</f>
        <v>A+</v>
      </c>
      <c r="H1919" s="150"/>
      <c r="I1919" s="127" t="str">
        <f t="shared" si="70"/>
        <v>A+</v>
      </c>
      <c r="J1919" s="126"/>
    </row>
    <row r="1920" spans="1:10" ht="12.75" customHeight="1">
      <c r="A1920" s="147" t="str">
        <f>IF('TRI-2C'!$BV$13="","",'TRI-2C'!$BV$13)</f>
        <v>Identificar figuras geométricas básicas: círculo, cuadrado y triángulo en objetos del entorno y en representaciones gráficas.</v>
      </c>
      <c r="B1920" s="139"/>
      <c r="C1920" s="139"/>
      <c r="F1920" s="128"/>
      <c r="G1920" s="124" t="str">
        <f>IF(A1920="","",VLOOKUP(J1850,'TRI-2C'!$B$18:$FH$61,73,FALSE))</f>
        <v>A+</v>
      </c>
      <c r="I1920" s="125" t="str">
        <f t="shared" si="70"/>
        <v>A+</v>
      </c>
      <c r="J1920" s="128"/>
    </row>
    <row r="1921" spans="1:10" ht="12.75" customHeight="1">
      <c r="A1921" s="148" t="str">
        <f>IF('TRI-2C'!$BW$13="","",'TRI-2C'!$BW$13)</f>
        <v>Identificar la diferencia entre lo que se desea y lo que se necesita</v>
      </c>
      <c r="B1921" s="149"/>
      <c r="C1921" s="149"/>
      <c r="D1921" s="150"/>
      <c r="E1921" s="150"/>
      <c r="F1921" s="126"/>
      <c r="G1921" s="122" t="str">
        <f>IF(A1921="","",VLOOKUP(J1850,'TRI-2C'!$B$18:$FH$61,74,FALSE))</f>
        <v>A+</v>
      </c>
      <c r="H1921" s="150"/>
      <c r="I1921" s="127" t="str">
        <f t="shared" si="70"/>
        <v>A+</v>
      </c>
      <c r="J1921" s="126"/>
    </row>
    <row r="1922" spans="1:10" ht="12.75" customHeight="1">
      <c r="A1922" s="147" t="str">
        <f>IF('TRI-2C'!$BX$13="","",'TRI-2C'!$BX$13)</f>
        <v>Identificar las nociones de tiempo en acciones que siceden antes, ahora y después</v>
      </c>
      <c r="B1922" s="139"/>
      <c r="C1922" s="139"/>
      <c r="F1922" s="128"/>
      <c r="G1922" s="124" t="str">
        <f>IF(A1922="","",VLOOKUP(J1850,'TRI-2C'!$B$18:$FH$61,75,FALSE))</f>
        <v>A+</v>
      </c>
      <c r="I1922" s="125" t="str">
        <f t="shared" si="70"/>
        <v>A+</v>
      </c>
      <c r="J1922" s="128"/>
    </row>
    <row r="1923" spans="1:10" ht="12.75" customHeight="1">
      <c r="A1923" s="148" t="str">
        <f>IF('TRI-2C'!$BY$13="","",'TRI-2C'!$BY$13)</f>
        <v>Identificar los números de emergencia a través de actividades lúdicas, y reconocer cuándo pedir ayuda en situaciones sencillas.</v>
      </c>
      <c r="B1923" s="158"/>
      <c r="C1923" s="158"/>
      <c r="D1923" s="158"/>
      <c r="E1923" s="158"/>
      <c r="F1923" s="159"/>
      <c r="G1923" s="122" t="str">
        <f>IF(A1923="","",VLOOKUP(J1850,'TRI-2C'!$B$18:$FH$61,76,FALSE))</f>
        <v>A+</v>
      </c>
      <c r="H1923" s="150"/>
      <c r="I1923" s="127" t="str">
        <f t="shared" si="70"/>
        <v>A+</v>
      </c>
      <c r="J1923" s="126"/>
    </row>
    <row r="1924" spans="1:10" ht="12.75" customHeight="1">
      <c r="A1924" s="11" t="str">
        <f>IF('TRI-2C'!$BZ$13="","",'TRI-2C'!$BZ$13)</f>
        <v>Identificar semejanzas y diferencias en objetos del entorno con criterios de forma, color y tamaño</v>
      </c>
      <c r="B1924" s="156"/>
      <c r="C1924" s="156"/>
      <c r="D1924" s="156"/>
      <c r="E1924" s="156"/>
      <c r="F1924" s="157"/>
      <c r="G1924" s="124" t="str">
        <f>IF(A1924="","",VLOOKUP(J1850,'TRI-2C'!$B$18:$FH$61,77,FALSE))</f>
        <v>A+</v>
      </c>
      <c r="I1924" s="125" t="str">
        <f t="shared" si="70"/>
        <v>A+</v>
      </c>
      <c r="J1924" s="128"/>
    </row>
    <row r="1925" spans="1:10" ht="12.75" customHeight="1">
      <c r="A1925" s="148" t="str">
        <f>IF('TRI-2C'!$CA$13="","",'TRI-2C'!$CA$13)</f>
        <v>Ordenar en secuencias lógica sucesos de hasta cinco eventos en representaciones gráficas de sus actividades de la rutina diaria y en escenas de cuentos</v>
      </c>
      <c r="B1925" s="149"/>
      <c r="C1925" s="149"/>
      <c r="D1925" s="150"/>
      <c r="E1925" s="150"/>
      <c r="F1925" s="126"/>
      <c r="G1925" s="122" t="str">
        <f>IF(A1925="","",VLOOKUP(J1850,'TRI-2C'!$B$18:$FH$61,78,FALSE))</f>
        <v>A+</v>
      </c>
      <c r="H1925" s="150"/>
      <c r="I1925" s="127" t="str">
        <f t="shared" si="70"/>
        <v>A+</v>
      </c>
      <c r="J1925" s="126"/>
    </row>
    <row r="1926" spans="1:10" ht="12.75" customHeight="1">
      <c r="A1926" s="147" t="str">
        <f>IF('TRI-2C'!$CB$13="","",'TRI-2C'!$CB$13)</f>
        <v>Reconocer billetes y monedas en situaciones de la vida real</v>
      </c>
      <c r="B1926" s="139"/>
      <c r="C1926" s="139"/>
      <c r="F1926" s="128"/>
      <c r="G1926" s="124" t="str">
        <f>IF(A1926="","",VLOOKUP(J1850,'TRI-2C'!$B$18:$FH$61,79,FALSE))</f>
        <v>A+</v>
      </c>
      <c r="I1926" s="125" t="str">
        <f t="shared" si="70"/>
        <v>A+</v>
      </c>
      <c r="J1926" s="128"/>
    </row>
    <row r="1927" spans="1:10" ht="12.75" customHeight="1">
      <c r="A1927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1927" s="149"/>
      <c r="C1927" s="149"/>
      <c r="D1927" s="150"/>
      <c r="E1927" s="150"/>
      <c r="F1927" s="126"/>
      <c r="G1927" s="122" t="str">
        <f>IF(A1927="","",VLOOKUP(J1850,'TRI-2C'!$B$18:$FH$61,80,FALSE))</f>
        <v>A+</v>
      </c>
      <c r="H1927" s="150"/>
      <c r="I1927" s="127" t="str">
        <f t="shared" si="70"/>
        <v>A+</v>
      </c>
      <c r="J1927" s="126"/>
    </row>
    <row r="1928" spans="1:10" ht="12.75" customHeight="1">
      <c r="A1928" s="147" t="str">
        <f>IF('TRI-2C'!$CD$13="","",'TRI-2C'!$CD$13)</f>
        <v>Reconocer los colores secundarios en objetos e imágenes del entorno.</v>
      </c>
      <c r="B1928" s="139"/>
      <c r="C1928" s="139"/>
      <c r="F1928" s="128"/>
      <c r="G1928" s="124" t="str">
        <f>IF(A1928="","",VLOOKUP(J1850,'TRI-2C'!$B$18:$FH$61,81,FALSE))</f>
        <v>A+</v>
      </c>
      <c r="I1928" s="125" t="str">
        <f t="shared" si="70"/>
        <v>A+</v>
      </c>
      <c r="J1928" s="128"/>
    </row>
    <row r="1929" spans="1:10" ht="12.75" customHeight="1">
      <c r="A1929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1929" s="154"/>
      <c r="C1929" s="154"/>
      <c r="D1929" s="154"/>
      <c r="E1929" s="154"/>
      <c r="F1929" s="155"/>
      <c r="G1929" s="122" t="str">
        <f>IF(A1929="","",VLOOKUP(J1850,'TRI-2C'!$B$18:$FH$61,82,FALSE))</f>
        <v>A+</v>
      </c>
      <c r="H1929" s="150"/>
      <c r="I1929" s="127" t="str">
        <f t="shared" si="70"/>
        <v>A+</v>
      </c>
      <c r="J1929" s="126"/>
    </row>
    <row r="1930" spans="1:10" ht="12.75" customHeight="1">
      <c r="A1930" s="147" t="str">
        <f>IF('TRI-2C'!$CF$13="","",'TRI-2C'!$CF$13)</f>
        <v>Relacionar las distintas formas de adquirir dinero con el trabajo y el esfuerzo.</v>
      </c>
      <c r="B1930" s="139"/>
      <c r="C1930" s="139"/>
      <c r="F1930" s="128"/>
      <c r="G1930" s="124" t="str">
        <f>IF(A1930="","",VLOOKUP(J1850,'TRI-2C'!$B$18:$FH$61,83,FALSE))</f>
        <v>A+</v>
      </c>
      <c r="I1930" s="125" t="str">
        <f t="shared" si="70"/>
        <v>A+</v>
      </c>
      <c r="J1930" s="128"/>
    </row>
    <row r="1931" spans="1:10" ht="12.75" customHeight="1">
      <c r="A1931" s="165" t="str">
        <f>'BI-1T'!$A$11</f>
        <v>COMPRENSIÓN Y EXPRESION DEL LENGUAJE</v>
      </c>
      <c r="B1931" s="149"/>
      <c r="C1931" s="149"/>
      <c r="D1931" s="150"/>
      <c r="E1931" s="150"/>
      <c r="F1931" s="126"/>
      <c r="G1931" s="122" t="str">
        <f>IF(A1931="","",VLOOKUP(J1850,'TRI-2C'!$B$18:$FH$61,84,FALSE))</f>
        <v>A+</v>
      </c>
      <c r="H1931" s="150"/>
      <c r="I1931" s="127"/>
      <c r="J1931" s="126"/>
    </row>
    <row r="1932" spans="1:10" ht="12.75" customHeight="1">
      <c r="A1932" s="147" t="str">
        <f>IF('TRI-2C'!$CH$13="","",'TRI-2C'!$CH$13)</f>
        <v>Asociar la imagen de la portada con el título de los cuentos conocidos.</v>
      </c>
      <c r="B1932" s="139"/>
      <c r="C1932" s="139"/>
      <c r="F1932" s="128"/>
      <c r="G1932" s="124" t="str">
        <f>IF(A1932="","",VLOOKUP(J1850,'TRI-2C'!$B$18:$FH$61,85,FALSE))</f>
        <v>A+</v>
      </c>
      <c r="I1932" s="125" t="str">
        <f t="shared" ref="I1932:I1952" si="71">IF(G1932="","",G1932)</f>
        <v>A+</v>
      </c>
      <c r="J1932" s="128"/>
    </row>
    <row r="1933" spans="1:10" ht="12.75" customHeight="1">
      <c r="A1933" s="148" t="str">
        <f>IF('TRI-2C'!$CI$13="","",'TRI-2C'!$CI$13)</f>
        <v>Colaborar en la creación de textos colectivos con la ayuda del docente.</v>
      </c>
      <c r="B1933" s="158"/>
      <c r="C1933" s="158"/>
      <c r="D1933" s="158"/>
      <c r="E1933" s="158"/>
      <c r="F1933" s="159"/>
      <c r="G1933" s="122" t="str">
        <f>IF(A1933="","",VLOOKUP(J1850,'TRI-2C'!$B$18:$FH$61,86,FALSE))</f>
        <v>A+</v>
      </c>
      <c r="H1933" s="150"/>
      <c r="I1933" s="127" t="str">
        <f t="shared" si="71"/>
        <v>A+</v>
      </c>
      <c r="J1933" s="126"/>
    </row>
    <row r="1934" spans="1:10" ht="12.75" customHeight="1">
      <c r="A1934" s="11" t="str">
        <f>IF('TRI-2C'!$CJ$13="","",'TRI-2C'!$CJ$13)</f>
        <v>Comprender el derecho propio y de las otras personas a decir que no como una respuesta válida y respetable.</v>
      </c>
      <c r="B1934" s="156"/>
      <c r="C1934" s="156"/>
      <c r="D1934" s="156"/>
      <c r="E1934" s="156"/>
      <c r="F1934" s="157"/>
      <c r="G1934" s="124" t="str">
        <f>IF(A1934="","",VLOOKUP(J1850,'TRI-2C'!$B$18:$FH$61,87,FALSE))</f>
        <v>A+</v>
      </c>
      <c r="I1934" s="125" t="str">
        <f t="shared" si="71"/>
        <v>A+</v>
      </c>
      <c r="J1934" s="128"/>
    </row>
    <row r="1935" spans="1:10" ht="12.75" customHeight="1">
      <c r="A1935" s="148" t="str">
        <f>IF('TRI-2C'!$CK$13="","",'TRI-2C'!$CK$13)</f>
        <v>Comunicarse a través de dibujos de objetos con detalles que lo vuelven identificables, como representación simbólica de sus ideas.</v>
      </c>
      <c r="B1935" s="149"/>
      <c r="C1935" s="149"/>
      <c r="D1935" s="150"/>
      <c r="E1935" s="150"/>
      <c r="F1935" s="126"/>
      <c r="G1935" s="122" t="str">
        <f>IF(A1935="","",VLOOKUP(J1850,'TRI-2C'!$B$18:$FH$61,88,FALSE))</f>
        <v>A+</v>
      </c>
      <c r="H1935" s="150"/>
      <c r="I1935" s="127" t="str">
        <f t="shared" si="71"/>
        <v>A+</v>
      </c>
      <c r="J1935" s="126"/>
    </row>
    <row r="1936" spans="1:10" ht="12.75" customHeight="1">
      <c r="A1936" s="147" t="str">
        <f>IF('TRI-2C'!$CL$13="","",'TRI-2C'!$CL$13)</f>
        <v>Comunicarse incorporando palabras nuevas a su vocabulario en función de los ambientes y experiencias en las que interactúa.</v>
      </c>
      <c r="B1936" s="139"/>
      <c r="C1936" s="139"/>
      <c r="F1936" s="128"/>
      <c r="G1936" s="124" t="str">
        <f>IF(A1936="","",VLOOKUP(J1850,'TRI-2C'!$B$18:$FH$61,89,FALSE))</f>
        <v>A+</v>
      </c>
      <c r="I1936" s="125" t="str">
        <f t="shared" si="71"/>
        <v>A+</v>
      </c>
      <c r="J1936" s="128"/>
    </row>
    <row r="1937" spans="1:10" ht="12.75" customHeight="1">
      <c r="A1937" s="148" t="str">
        <f>IF('TRI-2C'!$CM$13="","",'TRI-2C'!$CM$13)</f>
        <v>Contar un cuento en base a sus imágenes a partir de la portada y siguiendo la secuencia de las páginas.</v>
      </c>
      <c r="B1937" s="149"/>
      <c r="C1937" s="149"/>
      <c r="D1937" s="150"/>
      <c r="E1937" s="150"/>
      <c r="F1937" s="126"/>
      <c r="G1937" s="122" t="str">
        <f>IF(A1937="","",VLOOKUP(J1850,'TRI-2C'!$B$18:$FH$61,90,FALSE))</f>
        <v>A+</v>
      </c>
      <c r="H1937" s="150"/>
      <c r="I1937" s="127" t="str">
        <f t="shared" si="71"/>
        <v>A+</v>
      </c>
      <c r="J1937" s="126"/>
    </row>
    <row r="1938" spans="1:10" ht="12.75" customHeight="1">
      <c r="A1938" s="147" t="str">
        <f>IF('TRI-2C'!$CN$13="","",'TRI-2C'!$CN$13)</f>
        <v>Describir oralmente imágenes gráficas (pictogramas) y digitales, estructurando oraciones más elaboradas que describan a los objetos que observa.</v>
      </c>
      <c r="B1938" s="139"/>
      <c r="C1938" s="139"/>
      <c r="F1938" s="128"/>
      <c r="G1938" s="124" t="str">
        <f>IF(A1938="","",VLOOKUP(J1850,'TRI-2C'!$B$18:$FH$61,91,FALSE))</f>
        <v>A+</v>
      </c>
      <c r="I1938" s="125" t="str">
        <f t="shared" si="71"/>
        <v>A+</v>
      </c>
      <c r="J1938" s="128"/>
    </row>
    <row r="1939" spans="1:10" ht="12.75" customHeight="1">
      <c r="A1939" s="192" t="str">
        <f>IF('TRI-2C'!$CO$13="","",'TRI-2C'!$CO$13)</f>
        <v>Describir oralmente imágenes relacionadas con los derechos de las personas en situación de movilidad</v>
      </c>
      <c r="B1939" s="154"/>
      <c r="C1939" s="154"/>
      <c r="D1939" s="154"/>
      <c r="E1939" s="154"/>
      <c r="F1939" s="155"/>
      <c r="G1939" s="122" t="str">
        <f>IF(A1939="","",VLOOKUP(J1850,'TRI-2C'!$B$18:$FH$61,92,FALSE))</f>
        <v>A+</v>
      </c>
      <c r="H1939" s="150"/>
      <c r="I1939" s="127" t="str">
        <f t="shared" si="71"/>
        <v>A+</v>
      </c>
      <c r="J1939" s="126"/>
    </row>
    <row r="1940" spans="1:10" ht="12.75" customHeight="1">
      <c r="A1940" s="147" t="str">
        <f>IF('TRI-2C'!$CP$13="","",'TRI-2C'!$CP$13)</f>
        <v>Expresarse oralmente pronunciando correctamente la mayoría de las palabras puede presentarse dificultades en la pronunciación de s, y la r.</v>
      </c>
      <c r="B1940" s="139"/>
      <c r="C1940" s="139"/>
      <c r="F1940" s="128"/>
      <c r="G1940" s="124" t="str">
        <f>IF(A1940="","",VLOOKUP(J1850,'TRI-2C'!$B$18:$FH$61,93,FALSE))</f>
        <v>A+</v>
      </c>
      <c r="I1940" s="125" t="str">
        <f t="shared" si="71"/>
        <v>A+</v>
      </c>
      <c r="J1940" s="128"/>
    </row>
    <row r="1941" spans="1:10" ht="12.75" customHeight="1">
      <c r="A1941" s="148" t="str">
        <f>IF('TRI-2C'!$CQ$13="","",'TRI-2C'!$CQ$13)</f>
        <v>Expresarse utilizando oraciones cortas y completas manteniendo el orden de las palabras.</v>
      </c>
      <c r="B1941" s="149"/>
      <c r="C1941" s="149"/>
      <c r="D1941" s="150"/>
      <c r="E1941" s="150"/>
      <c r="F1941" s="126"/>
      <c r="G1941" s="122" t="str">
        <f>IF(A1941="","",VLOOKUP(J1850,'TRI-2C'!$B$18:$FH$61,94,FALSE))</f>
        <v>A+</v>
      </c>
      <c r="H1941" s="150"/>
      <c r="I1941" s="127" t="str">
        <f t="shared" si="71"/>
        <v>A+</v>
      </c>
      <c r="J1941" s="126"/>
    </row>
    <row r="1942" spans="1:10" ht="12.75" customHeight="1">
      <c r="A1942" s="147" t="str">
        <f>IF('TRI-2C'!$CR$13="","",'TRI-2C'!$CR$13)</f>
        <v>Identificar “auditivamente” el fonema (sonido) inicial de las palabras más utilizadas.</v>
      </c>
      <c r="B1942" s="139"/>
      <c r="C1942" s="139"/>
      <c r="F1942" s="128"/>
      <c r="G1942" s="124" t="str">
        <f>IF(A1942="","",VLOOKUP(J1850,'TRI-2C'!$B$18:$FH$61,95,FALSE))</f>
        <v>A+</v>
      </c>
      <c r="I1942" s="125" t="str">
        <f t="shared" si="71"/>
        <v>A+</v>
      </c>
      <c r="J1942" s="128"/>
    </row>
    <row r="1943" spans="1:10" ht="12.75" customHeight="1">
      <c r="A1943" s="148" t="str">
        <f>IF('TRI-2C'!$CS$13="","",'TRI-2C'!$CS$13)</f>
        <v>Identificar una persona adulta de confianza para solicitar apoyo al enfrentar desafíos emocionales en situaciones cotidianas del entorno escolar</v>
      </c>
      <c r="B1943" s="158"/>
      <c r="C1943" s="158"/>
      <c r="D1943" s="158"/>
      <c r="E1943" s="158"/>
      <c r="F1943" s="159"/>
      <c r="G1943" s="122" t="str">
        <f>IF(A1943="","",VLOOKUP(J1850,'TRI-2C'!$B$18:$FH$61,96,FALSE))</f>
        <v>A+</v>
      </c>
      <c r="H1943" s="150"/>
      <c r="I1943" s="127" t="str">
        <f t="shared" si="71"/>
        <v>A+</v>
      </c>
      <c r="J1943" s="126"/>
    </row>
    <row r="1944" spans="1:10" ht="12.75" customHeight="1">
      <c r="A1944" s="11" t="str">
        <f>IF('TRI-2C'!$CT$13="","",'TRI-2C'!$CT$13)</f>
        <v>Participar en conversaciones más complejas y largas manteniéndose dentro del tema.</v>
      </c>
      <c r="B1944" s="156"/>
      <c r="C1944" s="156"/>
      <c r="D1944" s="156"/>
      <c r="E1944" s="156"/>
      <c r="F1944" s="157"/>
      <c r="G1944" s="124" t="str">
        <f>IF(A1944="","",VLOOKUP(J1850,'TRI-2C'!$B$18:$FH$61,97,FALSE))</f>
        <v>A+</v>
      </c>
      <c r="I1944" s="125" t="str">
        <f t="shared" si="71"/>
        <v>A+</v>
      </c>
      <c r="J1944" s="128"/>
    </row>
    <row r="1945" spans="1:10" ht="12.75" customHeight="1">
      <c r="A1945" s="148" t="str">
        <f>IF('TRI-2C'!$CU$13="","",'TRI-2C'!$CU$13)</f>
        <v>Producir palabras que riman espontáneamente tomado en cuenta los sonidos finales de las mismas.</v>
      </c>
      <c r="B1945" s="149"/>
      <c r="C1945" s="149"/>
      <c r="D1945" s="150"/>
      <c r="E1945" s="150"/>
      <c r="F1945" s="126"/>
      <c r="G1945" s="122" t="str">
        <f>IF(A1945="","",VLOOKUP(J1850,'TRI-2C'!$B$18:$FH$61,98,FALSE))</f>
        <v>A+</v>
      </c>
      <c r="H1945" s="150"/>
      <c r="I1945" s="127" t="str">
        <f t="shared" si="71"/>
        <v>A+</v>
      </c>
      <c r="J1945" s="126"/>
    </row>
    <row r="1946" spans="1:10" ht="12.75" customHeight="1">
      <c r="A1946" s="147" t="str">
        <f>IF('TRI-2C'!$CV$13="","",'TRI-2C'!$CV$13)</f>
        <v>Realizar modificaciones del contenido de un cuento relatado por el adulto, cambiando partes del él como: acciones y final.</v>
      </c>
      <c r="B1946" s="139"/>
      <c r="C1946" s="139"/>
      <c r="F1946" s="128"/>
      <c r="G1946" s="124" t="str">
        <f>IF(A1946="","",VLOOKUP(J1850,'TRI-2C'!$B$18:$FH$61,99,FALSE))</f>
        <v>A+</v>
      </c>
      <c r="I1946" s="125" t="str">
        <f t="shared" si="71"/>
        <v>A+</v>
      </c>
      <c r="J1946" s="128"/>
    </row>
    <row r="1947" spans="1:10" ht="12.75" customHeight="1">
      <c r="A1947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947" s="149"/>
      <c r="C1947" s="149"/>
      <c r="D1947" s="150"/>
      <c r="E1947" s="150"/>
      <c r="F1947" s="126"/>
      <c r="G1947" s="122" t="str">
        <f>IF(A1947="","",VLOOKUP(J1850,'TRI-2C'!$B$18:$FH$61,100,FALSE))</f>
        <v>A+</v>
      </c>
      <c r="H1947" s="150"/>
      <c r="I1947" s="127" t="str">
        <f t="shared" si="71"/>
        <v>A+</v>
      </c>
      <c r="J1947" s="126"/>
    </row>
    <row r="1948" spans="1:10" ht="12.75" customHeight="1">
      <c r="A1948" s="147" t="str">
        <f>IF('TRI-2C'!$CX$13="","",'TRI-2C'!$CX$13)</f>
        <v>Reconocer etiquetas y rótulos de su entorno inmediato y los “lee”.</v>
      </c>
      <c r="B1948" s="139"/>
      <c r="C1948" s="139"/>
      <c r="F1948" s="128"/>
      <c r="G1948" s="124" t="str">
        <f>IF(A1948="","",VLOOKUP(J1850,'TRI-2C'!$B$18:$FH$61,101,FALSE))</f>
        <v>A+</v>
      </c>
      <c r="I1948" s="125" t="str">
        <f t="shared" si="71"/>
        <v>A+</v>
      </c>
      <c r="J1948" s="128"/>
    </row>
    <row r="1949" spans="1:10" ht="12.75" customHeight="1">
      <c r="A1949" s="192" t="str">
        <f>IF('TRI-2C'!$CY$13="","",'TRI-2C'!$CY$13)</f>
        <v>Relatar cuentos, narrados por el adulto, manteniendo la secuencia, sin la ayuda del paratexto.</v>
      </c>
      <c r="B1949" s="154"/>
      <c r="C1949" s="154"/>
      <c r="D1949" s="154"/>
      <c r="E1949" s="154"/>
      <c r="F1949" s="155"/>
      <c r="G1949" s="122" t="str">
        <f>IF(A1949="","",VLOOKUP(J1850,'TRI-2C'!$B$18:$FH$61,102,FALSE))</f>
        <v>A+</v>
      </c>
      <c r="H1949" s="150"/>
      <c r="I1949" s="127" t="str">
        <f t="shared" si="71"/>
        <v>A+</v>
      </c>
      <c r="J1949" s="126"/>
    </row>
    <row r="1950" spans="1:10" ht="12.75" customHeight="1">
      <c r="A1950" s="147" t="str">
        <f>IF('TRI-2C'!$CZ$13="","",'TRI-2C'!$CZ$13)</f>
        <v>Reproducir trabalenguas sencillos, adivinanzas, canciones y poemas cortos, mejorando su pronunciación y potenciando su capacidad imaginativa.</v>
      </c>
      <c r="B1950" s="139"/>
      <c r="C1950" s="139"/>
      <c r="F1950" s="128"/>
      <c r="G1950" s="124" t="str">
        <f>IF(A1950="","",VLOOKUP(J1850,'TRI-2C'!$B$18:$FH$61,103,FALSE))</f>
        <v>A+</v>
      </c>
      <c r="I1950" s="125" t="str">
        <f t="shared" si="71"/>
        <v>A+</v>
      </c>
      <c r="J1950" s="128"/>
    </row>
    <row r="1951" spans="1:10" ht="12.75" customHeight="1">
      <c r="A1951" s="148" t="str">
        <f>IF('TRI-2C'!$DA$13="","",'TRI-2C'!$DA$13)</f>
        <v>Responder preguntas sobre un texto narrado por el adulto, relacionadas a los personajes y acciones principales.</v>
      </c>
      <c r="B1951" s="149"/>
      <c r="C1951" s="149"/>
      <c r="D1951" s="150"/>
      <c r="E1951" s="150"/>
      <c r="F1951" s="126"/>
      <c r="G1951" s="122" t="str">
        <f>IF(A1951="","",VLOOKUP(J1850,'TRI-2C'!$B$18:$FH$61,104,FALSE))</f>
        <v>A+</v>
      </c>
      <c r="H1951" s="150"/>
      <c r="I1951" s="127" t="str">
        <f t="shared" si="71"/>
        <v>A+</v>
      </c>
      <c r="J1951" s="126"/>
    </row>
    <row r="1952" spans="1:10" ht="12.75" customHeight="1">
      <c r="A1952" s="147" t="str">
        <f>IF('TRI-2C'!$DB$13="","",'TRI-2C'!$DB$13)</f>
        <v>Seguir instrucciones sencillas que involucren la ejecución de tres o más actividades</v>
      </c>
      <c r="B1952" s="139"/>
      <c r="C1952" s="139"/>
      <c r="F1952" s="128"/>
      <c r="G1952" s="124" t="str">
        <f>IF(A1952="","",VLOOKUP(J1850,'TRI-2C'!$B$18:$FH$61,105,FALSE))</f>
        <v>A+</v>
      </c>
      <c r="I1952" s="125" t="str">
        <f t="shared" si="71"/>
        <v>A+</v>
      </c>
      <c r="J1952" s="128"/>
    </row>
    <row r="1953" spans="1:10" ht="12.75" customHeight="1">
      <c r="A1953" s="165" t="str">
        <f>'BI-1T'!$A$12</f>
        <v>EXPRESIÓN ARTISTICA</v>
      </c>
      <c r="B1953" s="158"/>
      <c r="C1953" s="158"/>
      <c r="D1953" s="158"/>
      <c r="E1953" s="158"/>
      <c r="F1953" s="159"/>
      <c r="G1953" s="122" t="str">
        <f>IF(A1953="","",VLOOKUP(J1850,'TRI-2C'!$B$18:$FH$61,106,FALSE))</f>
        <v>A+</v>
      </c>
      <c r="H1953" s="150"/>
      <c r="I1953" s="127"/>
      <c r="J1953" s="126"/>
    </row>
    <row r="1954" spans="1:10" ht="12.75" customHeight="1">
      <c r="A1954" s="11" t="str">
        <f>IF('TRI-2C'!$DD$13="","",'TRI-2C'!$DD$13)</f>
        <v>Cantar canciones siguiendo el ritmo y coordinando con las expresiones de su cuerpo.</v>
      </c>
      <c r="B1954" s="156"/>
      <c r="C1954" s="156"/>
      <c r="D1954" s="156"/>
      <c r="E1954" s="156"/>
      <c r="F1954" s="157"/>
      <c r="G1954" s="124" t="str">
        <f>IF(A1954="","",VLOOKUP(J1850,'TRI-2C'!$B$18:$FH$61,107,FALSE))</f>
        <v>A+</v>
      </c>
      <c r="I1954" s="125" t="str">
        <f t="shared" ref="I1954:I1964" si="72">IF(G1954="","",G1954)</f>
        <v>A+</v>
      </c>
      <c r="J1954" s="128"/>
    </row>
    <row r="1955" spans="1:10" ht="12.75" customHeight="1">
      <c r="A1955" s="148" t="str">
        <f>IF('TRI-2C'!$DE$13="","",'TRI-2C'!$DE$13)</f>
        <v>Comunicar de manera escrita sus ideas intentando imitar letras o formas parecidas a letras.</v>
      </c>
      <c r="B1955" s="149"/>
      <c r="C1955" s="149"/>
      <c r="D1955" s="150"/>
      <c r="E1955" s="150"/>
      <c r="F1955" s="126"/>
      <c r="G1955" s="122" t="str">
        <f>IF(A1955="","",VLOOKUP(J1850,'TRI-2C'!$B$18:$FH$61,108,FALSE))</f>
        <v>A+</v>
      </c>
      <c r="H1955" s="150"/>
      <c r="I1955" s="127" t="str">
        <f t="shared" si="72"/>
        <v>A+</v>
      </c>
      <c r="J1955" s="126"/>
    </row>
    <row r="1956" spans="1:10" ht="12.75" customHeight="1">
      <c r="A1956" s="147" t="str">
        <f>IF('TRI-2C'!$DF$13="","",'TRI-2C'!$DF$13)</f>
        <v>Ejecutar patrones de más de dos ritmos con partes del cuerpo y elementos o instrumentos sonoros.</v>
      </c>
      <c r="B1956" s="139"/>
      <c r="C1956" s="139"/>
      <c r="F1956" s="128"/>
      <c r="G1956" s="124" t="str">
        <f>IF(A1956="","",VLOOKUP(J1850,'TRI-2C'!$B$18:$FH$61,109,FALSE))</f>
        <v>A+</v>
      </c>
      <c r="I1956" s="125" t="str">
        <f t="shared" si="72"/>
        <v>A+</v>
      </c>
      <c r="J1956" s="128"/>
    </row>
    <row r="1957" spans="1:10" ht="12.75" customHeight="1">
      <c r="A1957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1957" s="149"/>
      <c r="C1957" s="149"/>
      <c r="D1957" s="150"/>
      <c r="E1957" s="150"/>
      <c r="F1957" s="126"/>
      <c r="G1957" s="122" t="str">
        <f>IF(A1957="","",VLOOKUP(J1850,'TRI-2C'!$B$18:$FH$61,110,FALSE))</f>
        <v>A+</v>
      </c>
      <c r="H1957" s="150"/>
      <c r="I1957" s="127" t="str">
        <f t="shared" si="72"/>
        <v>A+</v>
      </c>
      <c r="J1957" s="126"/>
    </row>
    <row r="1958" spans="1:10" ht="12.75" customHeight="1">
      <c r="A1958" s="147" t="str">
        <f>IF('TRI-2C'!$DH$13="","",'TRI-2C'!$DH$13)</f>
        <v>Expresar su opinión al observar una obra artística relacionada a la plástica o a la escultura.</v>
      </c>
      <c r="B1958" s="139"/>
      <c r="C1958" s="139"/>
      <c r="F1958" s="128"/>
      <c r="G1958" s="124" t="str">
        <f>IF(A1958="","",VLOOKUP(J1850,'TRI-2C'!$B$18:$FH$61,111,FALSE))</f>
        <v>A+</v>
      </c>
      <c r="I1958" s="125" t="str">
        <f t="shared" si="72"/>
        <v>A+</v>
      </c>
      <c r="J1958" s="128"/>
    </row>
    <row r="1959" spans="1:10" ht="12.75" customHeight="1">
      <c r="A1959" s="192" t="str">
        <f>IF('TRI-2C'!$DI$13="","",'TRI-2C'!$DI$13)</f>
        <v>Expresar sus vivencias y experiencias a través del dibujo libre.</v>
      </c>
      <c r="B1959" s="154"/>
      <c r="C1959" s="154"/>
      <c r="D1959" s="154"/>
      <c r="E1959" s="154"/>
      <c r="F1959" s="155"/>
      <c r="G1959" s="122" t="str">
        <f>IF(A1959="","",VLOOKUP(J1850,'TRI-2C'!$B$18:$FH$61,112,FALSE))</f>
        <v>A+</v>
      </c>
      <c r="H1959" s="150"/>
      <c r="I1959" s="127" t="str">
        <f t="shared" si="72"/>
        <v>A+</v>
      </c>
      <c r="J1959" s="126"/>
    </row>
    <row r="1960" spans="1:10" ht="12.75" customHeight="1">
      <c r="A1960" s="147" t="str">
        <f>IF('TRI-2C'!$DJ$13="","",'TRI-2C'!$DJ$13)</f>
        <v>Mantener el ritmo y las secuencias de pasos sencillos durante la ejecución de coreografías.</v>
      </c>
      <c r="B1960" s="139"/>
      <c r="C1960" s="139"/>
      <c r="F1960" s="128"/>
      <c r="G1960" s="124" t="str">
        <f>IF(A1960="","",VLOOKUP(J1850,'TRI-2C'!$B$18:$FH$61,113,FALSE))</f>
        <v>A+</v>
      </c>
      <c r="I1960" s="125" t="str">
        <f t="shared" si="72"/>
        <v>A+</v>
      </c>
      <c r="J1960" s="128"/>
    </row>
    <row r="1961" spans="1:10" ht="12.75" customHeight="1">
      <c r="A1961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961" s="149"/>
      <c r="C1961" s="149"/>
      <c r="D1961" s="150"/>
      <c r="E1961" s="150"/>
      <c r="F1961" s="126"/>
      <c r="G1961" s="122" t="str">
        <f>IF(A1961="","",VLOOKUP(J1850,'TRI-2C'!$B$18:$FH$61,114,FALSE))</f>
        <v>A+</v>
      </c>
      <c r="H1961" s="150"/>
      <c r="I1961" s="127" t="str">
        <f t="shared" si="72"/>
        <v>A+</v>
      </c>
      <c r="J1961" s="126"/>
    </row>
    <row r="1962" spans="1:10" ht="12.75" customHeight="1">
      <c r="A1962" s="147" t="str">
        <f>IF('TRI-2C'!$DL$13="","",'TRI-2C'!$DL$13)</f>
        <v>Participar en dramatizaciones, asumiendo roles de diferentes personas del entorno y de personajes de cuentos e historietas.</v>
      </c>
      <c r="B1962" s="139"/>
      <c r="C1962" s="139"/>
      <c r="F1962" s="128"/>
      <c r="G1962" s="124" t="str">
        <f>IF(A1962="","",VLOOKUP(J1850,'TRI-2C'!$B$18:$FH$61,115,FALSE))</f>
        <v>A+</v>
      </c>
      <c r="I1962" s="125" t="str">
        <f t="shared" si="72"/>
        <v>A+</v>
      </c>
      <c r="J1962" s="128"/>
    </row>
    <row r="1963" spans="1:10" ht="12.75" customHeight="1">
      <c r="A1963" s="148" t="str">
        <f>IF('TRI-2C'!$DM$13="","",'TRI-2C'!$DM$13)</f>
        <v>Participar en rondas populares, bailes y juegos tradicionales, asumiendo los roles y respetando las reglas.</v>
      </c>
      <c r="B1963" s="158"/>
      <c r="C1963" s="158"/>
      <c r="D1963" s="158"/>
      <c r="E1963" s="158"/>
      <c r="F1963" s="159"/>
      <c r="G1963" s="122" t="str">
        <f>IF(A1963="","",VLOOKUP(J1850,'TRI-2C'!$B$18:$FH$61,116,FALSE))</f>
        <v>A+</v>
      </c>
      <c r="H1963" s="150"/>
      <c r="I1963" s="127" t="str">
        <f t="shared" si="72"/>
        <v>A+</v>
      </c>
      <c r="J1963" s="126"/>
    </row>
    <row r="1964" spans="1:10" ht="12.75" customHeight="1">
      <c r="A1964" s="11" t="str">
        <f>IF('TRI-2C'!$DN$13="","",'TRI-2C'!$DN$13)</f>
        <v>Realizar actividades creativas utilizando las técnicas grafo plásticas con variedad de materiales.</v>
      </c>
      <c r="B1964" s="156"/>
      <c r="C1964" s="156"/>
      <c r="D1964" s="156"/>
      <c r="E1964" s="156"/>
      <c r="F1964" s="157"/>
      <c r="G1964" s="124" t="str">
        <f>IF(A1964="","",VLOOKUP(J1850,'TRI-2C'!$B$18:$FH$61,117,FALSE))</f>
        <v>A+</v>
      </c>
      <c r="I1964" s="125" t="str">
        <f t="shared" si="72"/>
        <v>A+</v>
      </c>
      <c r="J1964" s="128"/>
    </row>
    <row r="1965" spans="1:10" ht="12.75" customHeight="1">
      <c r="A1965" s="165" t="str">
        <f>'BI-1T'!$A$13</f>
        <v>EXPRESION CORPORAL Y MOTRICIDAD</v>
      </c>
      <c r="B1965" s="149"/>
      <c r="C1965" s="149"/>
      <c r="D1965" s="150"/>
      <c r="E1965" s="150"/>
      <c r="F1965" s="126"/>
      <c r="G1965" s="122" t="str">
        <f>IF(A1965="","",VLOOKUP(J1850,'TRI-2C'!$B$18:$FH$61,118,FALSE))</f>
        <v>A+</v>
      </c>
      <c r="H1965" s="150"/>
      <c r="I1965" s="127"/>
      <c r="J1965" s="126"/>
    </row>
    <row r="1966" spans="1:10" ht="12.75" customHeight="1">
      <c r="A1966" s="147" t="str">
        <f>IF('TRI-2C'!$DP$13="","",'TRI-2C'!$DP$13)</f>
        <v>Caminar y correr con soltura y seguridad manteniendo el equilibrio a diferentes distancias, orientaciones y ritmos en espacios parciales.</v>
      </c>
      <c r="B1966" s="139"/>
      <c r="C1966" s="139"/>
      <c r="F1966" s="128"/>
      <c r="G1966" s="124" t="str">
        <f>IF(A1966="","",VLOOKUP(J1850,'TRI-2C'!$B$18:$FH$61,119,FALSE))</f>
        <v>A+</v>
      </c>
      <c r="I1966" s="125" t="str">
        <f t="shared" ref="I1966:I1993" si="73">IF(G1966="","",G1966)</f>
        <v>A+</v>
      </c>
      <c r="J1966" s="128"/>
    </row>
    <row r="1967" spans="1:10" ht="12.75" customHeight="1">
      <c r="A1967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1967" s="149"/>
      <c r="C1967" s="149"/>
      <c r="D1967" s="150"/>
      <c r="E1967" s="150"/>
      <c r="F1967" s="126"/>
      <c r="G1967" s="122" t="str">
        <f>IF(A1967="","",VLOOKUP(J1850,'TRI-2C'!$B$18:$FH$61,120,FALSE))</f>
        <v>A+</v>
      </c>
      <c r="H1967" s="150"/>
      <c r="I1967" s="127" t="str">
        <f t="shared" si="73"/>
        <v>A+</v>
      </c>
      <c r="J1967" s="126"/>
    </row>
    <row r="1968" spans="1:10" ht="12.75" customHeight="1">
      <c r="A1968" s="147" t="str">
        <f>IF('TRI-2C'!$DR$13="","",'TRI-2C'!$DR$13)</f>
        <v>Discriminar sonidos onomatopéyicos y diferencia los sonidos naturales de los artificiales</v>
      </c>
      <c r="B1968" s="139"/>
      <c r="C1968" s="139"/>
      <c r="F1968" s="128"/>
      <c r="G1968" s="124" t="str">
        <f>IF(A1968="","",VLOOKUP(J1850,'TRI-2C'!$B$18:$FH$61,121,FALSE))</f>
        <v>A+</v>
      </c>
      <c r="I1968" s="125" t="str">
        <f t="shared" si="73"/>
        <v>A+</v>
      </c>
      <c r="J1968" s="128"/>
    </row>
    <row r="1969" spans="1:10" ht="12.75" customHeight="1">
      <c r="A1969" s="192" t="str">
        <f>IF('TRI-2C'!$DS$13="","",'TRI-2C'!$DS$13)</f>
        <v>Ejecutar actividades coordinadamente y con un control adecuado de fuerza y tonicidad muscular como: lanzar, atrapar y patear objetos y pelotas.</v>
      </c>
      <c r="B1969" s="154"/>
      <c r="C1969" s="154"/>
      <c r="D1969" s="154"/>
      <c r="E1969" s="154"/>
      <c r="F1969" s="155"/>
      <c r="G1969" s="122" t="str">
        <f>IF(A1969="","",VLOOKUP(J1850,'TRI-2C'!$B$18:$FH$61,122,FALSE))</f>
        <v>A+</v>
      </c>
      <c r="H1969" s="150"/>
      <c r="I1969" s="127" t="str">
        <f t="shared" si="73"/>
        <v>A+</v>
      </c>
      <c r="J1969" s="126"/>
    </row>
    <row r="1970" spans="1:10" ht="12.75" customHeight="1">
      <c r="A1970" s="147" t="str">
        <f>IF('TRI-2C'!$DT$13="","",'TRI-2C'!$DT$13)</f>
        <v>Emplear su lado dominante en la realización de la mayoría de las actividades que utilice la mano, ojo y pie.</v>
      </c>
      <c r="B1970" s="139"/>
      <c r="C1970" s="139"/>
      <c r="F1970" s="128"/>
      <c r="G1970" s="124" t="str">
        <f>IF(A1970="","",VLOOKUP(J1850,'TRI-2C'!$B$18:$FH$61,123,FALSE))</f>
        <v>A+</v>
      </c>
      <c r="I1970" s="125" t="str">
        <f t="shared" si="73"/>
        <v>A+</v>
      </c>
      <c r="J1970" s="128"/>
    </row>
    <row r="1971" spans="1:10" ht="12.75" customHeight="1">
      <c r="A1971" s="148" t="str">
        <f>IF('TRI-2C'!$DU$13="","",'TRI-2C'!$DU$13)</f>
        <v>Galopar y salticar coordinadamente con obstáculos ejecutando circuitos.</v>
      </c>
      <c r="B1971" s="149"/>
      <c r="C1971" s="149"/>
      <c r="D1971" s="150"/>
      <c r="E1971" s="150"/>
      <c r="F1971" s="126"/>
      <c r="G1971" s="122" t="str">
        <f>IF(A1971="","",VLOOKUP(J1850,'TRI-2C'!$B$18:$FH$61,124,FALSE))</f>
        <v>A+</v>
      </c>
      <c r="H1971" s="150"/>
      <c r="I1971" s="127" t="str">
        <f t="shared" si="73"/>
        <v>A+</v>
      </c>
      <c r="J1971" s="126"/>
    </row>
    <row r="1972" spans="1:10" ht="12.75" customHeight="1">
      <c r="A1972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1972" s="139"/>
      <c r="C1972" s="139"/>
      <c r="F1972" s="128"/>
      <c r="G1972" s="124" t="str">
        <f>IF(A1972="","",VLOOKUP(J1850,'TRI-2C'!$B$18:$FH$61,125,FALSE))</f>
        <v>A+</v>
      </c>
      <c r="I1972" s="125" t="str">
        <f t="shared" si="73"/>
        <v>A+</v>
      </c>
      <c r="J1972" s="128"/>
    </row>
    <row r="1973" spans="1:10" ht="12.75" customHeight="1">
      <c r="A1973" s="148" t="str">
        <f>IF('TRI-2C'!$DW$13="","",'TRI-2C'!$DW$13)</f>
        <v>Mantener el equilibro al caminar sobre líneas rectas, curvas y quebradas con altura (aprox. 20 cm) logrando un adecuado control postural.</v>
      </c>
      <c r="B1973" s="158"/>
      <c r="C1973" s="158"/>
      <c r="D1973" s="158"/>
      <c r="E1973" s="158"/>
      <c r="F1973" s="159"/>
      <c r="G1973" s="122" t="str">
        <f>IF(A1973="","",VLOOKUP(J1850,'TRI-2C'!$B$18:$FH$61,126,FALSE))</f>
        <v>A+</v>
      </c>
      <c r="H1973" s="150"/>
      <c r="I1973" s="127" t="str">
        <f t="shared" si="73"/>
        <v>A+</v>
      </c>
      <c r="J1973" s="126"/>
    </row>
    <row r="1974" spans="1:10" ht="12.75" customHeight="1">
      <c r="A1974" s="11" t="str">
        <f>IF('TRI-2C'!$DX$13="","",'TRI-2C'!$DX$13)</f>
        <v>Mantener un adecuado control postural en diferentes posiciones del cuerpo y en desplazamientos.</v>
      </c>
      <c r="B1974" s="156"/>
      <c r="C1974" s="156"/>
      <c r="D1974" s="156"/>
      <c r="E1974" s="156"/>
      <c r="F1974" s="157"/>
      <c r="G1974" s="124" t="str">
        <f>IF(A1974="","",VLOOKUP(J1850,'TRI-2C'!$B$18:$FH$61,127,FALSE))</f>
        <v>A+</v>
      </c>
      <c r="I1974" s="125" t="str">
        <f t="shared" si="73"/>
        <v>A+</v>
      </c>
      <c r="J1974" s="128"/>
    </row>
    <row r="1975" spans="1:10" ht="12.75" customHeight="1">
      <c r="A1975" s="148" t="str">
        <f>IF('TRI-2C'!$DY$13="","",'TRI-2C'!$DY$13)</f>
        <v>Orientarse en el espacio realizando desplazamientos en función de consignas dadas con las nociones: entre, adelante-atrás, junto a, cerca-lejos</v>
      </c>
      <c r="B1975" s="149"/>
      <c r="C1975" s="149"/>
      <c r="D1975" s="150"/>
      <c r="E1975" s="150"/>
      <c r="F1975" s="126"/>
      <c r="G1975" s="122" t="str">
        <f>IF(A1975="","",VLOOKUP(J1850,'TRI-2C'!$B$18:$FH$61,128,FALSE))</f>
        <v>A+</v>
      </c>
      <c r="H1975" s="150"/>
      <c r="I1975" s="127" t="str">
        <f t="shared" si="73"/>
        <v>A+</v>
      </c>
      <c r="J1975" s="126"/>
    </row>
    <row r="1976" spans="1:10" ht="12.75" customHeight="1">
      <c r="A1976" s="147" t="str">
        <f>IF('TRI-2C'!$DZ$13="","",'TRI-2C'!$DZ$13)</f>
        <v>Realiza varios movimientos y desplazamientos combinados a diferentes velocidades (rápido, lento), duración (largos y corto).</v>
      </c>
      <c r="B1976" s="139"/>
      <c r="C1976" s="139"/>
      <c r="F1976" s="128"/>
      <c r="G1976" s="124" t="str">
        <f>IF(A1976="","",VLOOKUP(J1850,'TRI-2C'!$B$18:$FH$61,129,FALSE))</f>
        <v>A+</v>
      </c>
      <c r="I1976" s="125" t="str">
        <f t="shared" si="73"/>
        <v>A+</v>
      </c>
      <c r="J1976" s="128"/>
    </row>
    <row r="1977" spans="1:10" ht="12.75" customHeight="1">
      <c r="A1977" s="148" t="str">
        <f>IF('TRI-2C'!$EA$13="","",'TRI-2C'!$EA$13)</f>
        <v>Realizar actividades de coordinación visomotriz con niveles de dificultad creciente en el tamaño y tipo de materiales.</v>
      </c>
      <c r="B1977" s="149"/>
      <c r="C1977" s="149"/>
      <c r="D1977" s="150"/>
      <c r="E1977" s="150"/>
      <c r="F1977" s="126"/>
      <c r="G1977" s="122" t="str">
        <f>IF(A1977="","",VLOOKUP(J1850,'TRI-2C'!$B$18:$FH$61,130,FALSE))</f>
        <v>A+</v>
      </c>
      <c r="H1977" s="150"/>
      <c r="I1977" s="127" t="str">
        <f t="shared" si="73"/>
        <v>A+</v>
      </c>
      <c r="J1977" s="126"/>
    </row>
    <row r="1978" spans="1:10" ht="12.75" customHeight="1">
      <c r="A1978" s="147" t="str">
        <f>IF('TRI-2C'!$EB$13="","",'TRI-2C'!$EB$13)</f>
        <v>Realizar desplazamientos y movimientos combinados utilizando el espacio total y parcial a diferentes distancias (largas-cortas)</v>
      </c>
      <c r="B1978" s="139"/>
      <c r="C1978" s="139"/>
      <c r="F1978" s="128"/>
      <c r="G1978" s="124" t="str">
        <f>IF(A1978="","",VLOOKUP(J1850,'TRI-2C'!$B$18:$FH$61,131,FALSE))</f>
        <v>A+</v>
      </c>
      <c r="I1978" s="125" t="str">
        <f t="shared" si="73"/>
        <v>A+</v>
      </c>
      <c r="J1978" s="128"/>
    </row>
    <row r="1979" spans="1:10" ht="12.75" customHeight="1">
      <c r="A1979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1979" s="154"/>
      <c r="C1979" s="154"/>
      <c r="D1979" s="154"/>
      <c r="E1979" s="154"/>
      <c r="F1979" s="155"/>
      <c r="G1979" s="122" t="str">
        <f>IF(A1979="","",VLOOKUP(J1850,'TRI-2C'!$B$18:$FH$61,132,FALSE))</f>
        <v>A+</v>
      </c>
      <c r="H1979" s="150"/>
      <c r="I1979" s="127" t="str">
        <f t="shared" si="73"/>
        <v>A+</v>
      </c>
      <c r="J1979" s="126"/>
    </row>
    <row r="1980" spans="1:10" ht="12.75" customHeight="1">
      <c r="A1980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1980" s="139"/>
      <c r="C1980" s="139"/>
      <c r="F1980" s="128"/>
      <c r="G1980" s="124" t="str">
        <f>IF(A1980="","",VLOOKUP(J1850,'TRI-2C'!$B$18:$FH$61,133,FALSE))</f>
        <v>A+</v>
      </c>
      <c r="I1980" s="125" t="str">
        <f t="shared" si="73"/>
        <v>A+</v>
      </c>
      <c r="J1980" s="128"/>
    </row>
    <row r="1981" spans="1:10" ht="12.75" customHeight="1">
      <c r="A1981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1981" s="149"/>
      <c r="C1981" s="149"/>
      <c r="D1981" s="150"/>
      <c r="E1981" s="150"/>
      <c r="F1981" s="126"/>
      <c r="G1981" s="122" t="str">
        <f>IF(A1981="","",VLOOKUP(J1850,'TRI-2C'!$B$18:$FH$61,134,FALSE))</f>
        <v>A+</v>
      </c>
      <c r="H1981" s="150"/>
      <c r="I1981" s="127" t="str">
        <f t="shared" si="73"/>
        <v>A+</v>
      </c>
      <c r="J1981" s="126"/>
    </row>
    <row r="1982" spans="1:10" ht="12.75" customHeight="1">
      <c r="A1982" s="147" t="str">
        <f>IF('TRI-2C'!$EF$13="","",'TRI-2C'!$EF$13)</f>
        <v>Realizar movimientos diferenciados con los lados laterales del cuerpo (un lado y otro lado).</v>
      </c>
      <c r="B1982" s="139"/>
      <c r="C1982" s="139"/>
      <c r="F1982" s="128"/>
      <c r="G1982" s="124" t="str">
        <f>IF(A1982="","",VLOOKUP(J1850,'TRI-2C'!$B$18:$FH$61,135,FALSE))</f>
        <v>A+</v>
      </c>
      <c r="I1982" s="125" t="str">
        <f t="shared" si="73"/>
        <v>A+</v>
      </c>
      <c r="J1982" s="128"/>
    </row>
    <row r="1983" spans="1:10" ht="12.75" customHeight="1">
      <c r="A1983" s="148" t="str">
        <f>IF('TRI-2C'!$EG$13="","",'TRI-2C'!$EG$13)</f>
        <v>Realizar movimientos para la coordinación de ojo y pie como: patear pelotas hacia un punto fijo determinado.</v>
      </c>
      <c r="B1983" s="158"/>
      <c r="C1983" s="158"/>
      <c r="D1983" s="158"/>
      <c r="E1983" s="158"/>
      <c r="F1983" s="159"/>
      <c r="G1983" s="122" t="str">
        <f>IF(A1983="","",VLOOKUP(J1850,'TRI-2C'!$B$18:$FH$61,136,FALSE))</f>
        <v>A+</v>
      </c>
      <c r="H1983" s="150"/>
      <c r="I1983" s="127" t="str">
        <f t="shared" si="73"/>
        <v>A+</v>
      </c>
      <c r="J1983" s="126"/>
    </row>
    <row r="1984" spans="1:10" ht="12.75" customHeight="1">
      <c r="A1984" s="11" t="str">
        <f>IF('TRI-2C'!$EH$13="","",'TRI-2C'!$EH$13)</f>
        <v>Realizar representaciones gráficas utilizando el dibujo con detalles que le dan intencionalidad y sentido para identificarlos</v>
      </c>
      <c r="B1984" s="156"/>
      <c r="C1984" s="156"/>
      <c r="D1984" s="156"/>
      <c r="E1984" s="156"/>
      <c r="F1984" s="157"/>
      <c r="G1984" s="124" t="str">
        <f>IF(A1984="","",VLOOKUP(J1850,'TRI-2C'!$B$18:$FH$61,137,FALSE))</f>
        <v>A+</v>
      </c>
      <c r="I1984" s="125" t="str">
        <f t="shared" si="73"/>
        <v>A+</v>
      </c>
      <c r="J1984" s="128"/>
    </row>
    <row r="1985" spans="1:10" ht="12.75" customHeight="1">
      <c r="A1985" s="148" t="str">
        <f>IF('TRI-2C'!$EI$13="","",'TRI-2C'!$EI$13)</f>
        <v>Reconocer la importancia del peatón y respetar su espacio en la vía mediante actividades lúdicas que fomenten el aprendizaje de normas de tránsito.</v>
      </c>
      <c r="B1985" s="149"/>
      <c r="C1985" s="149"/>
      <c r="D1985" s="150"/>
      <c r="E1985" s="150"/>
      <c r="F1985" s="126"/>
      <c r="G1985" s="122" t="str">
        <f>IF(A1985="","",VLOOKUP(J1850,'TRI-2C'!$B$18:$FH$61,138,FALSE))</f>
        <v>B+</v>
      </c>
      <c r="H1985" s="150"/>
      <c r="I1985" s="127" t="str">
        <f t="shared" si="73"/>
        <v>B+</v>
      </c>
      <c r="J1985" s="126"/>
    </row>
    <row r="1986" spans="1:10" ht="12.75" customHeight="1">
      <c r="A1986" s="147" t="str">
        <f>IF('TRI-2C'!$EJ$13="","",'TRI-2C'!$EJ$13)</f>
        <v>Representar la figura humana utilizando el monigote e incorporando detalles según la interiorización de su imagen corporal.</v>
      </c>
      <c r="B1986" s="139"/>
      <c r="C1986" s="139"/>
      <c r="F1986" s="128"/>
      <c r="G1986" s="124" t="str">
        <f>IF(A1986="","",VLOOKUP(J1850,'TRI-2C'!$B$18:$FH$61,139,FALSE))</f>
        <v>A+</v>
      </c>
      <c r="I1986" s="125" t="str">
        <f t="shared" si="73"/>
        <v>A+</v>
      </c>
      <c r="J1986" s="128"/>
    </row>
    <row r="1987" spans="1:10" ht="12.75" customHeight="1">
      <c r="A1987" s="148" t="str">
        <f>IF('TRI-2C'!$EK$13="","",'TRI-2C'!$EK$13)</f>
        <v>Saltar de un pie a otro alternadamente, de manera autónoma.</v>
      </c>
      <c r="B1987" s="149"/>
      <c r="C1987" s="149"/>
      <c r="D1987" s="150"/>
      <c r="E1987" s="150"/>
      <c r="F1987" s="126"/>
      <c r="G1987" s="122" t="str">
        <f>IF(A1987="","",VLOOKUP(J1850,'TRI-2C'!$B$18:$FH$61,140,FALSE))</f>
        <v>A+</v>
      </c>
      <c r="H1987" s="150"/>
      <c r="I1987" s="127" t="str">
        <f t="shared" si="73"/>
        <v>A+</v>
      </c>
      <c r="J1987" s="126"/>
    </row>
    <row r="1988" spans="1:10" ht="12.75" customHeight="1">
      <c r="A1988" s="147" t="str">
        <f>IF('TRI-2C'!$EL$13="","",'TRI-2C'!$EL$13)</f>
        <v>Saltar en dos pies en sentido vertical obstáculos de 20 a 30 cm en altura y en sentido horizontal longitudes de aproximadamente 50 a 70 cm.</v>
      </c>
      <c r="B1988" s="139"/>
      <c r="C1988" s="139"/>
      <c r="F1988" s="128"/>
      <c r="G1988" s="124" t="str">
        <f>IF(A1988="","",VLOOKUP(J1850,'TRI-2C'!$B$18:$FH$61,141,FALSE))</f>
        <v>A+</v>
      </c>
      <c r="I1988" s="125" t="str">
        <f t="shared" si="73"/>
        <v>A+</v>
      </c>
      <c r="J1988" s="128"/>
    </row>
    <row r="1989" spans="1:10" ht="12.75" customHeight="1">
      <c r="A1989" s="192" t="str">
        <f>IF('TRI-2C'!$EM$13="","",'TRI-2C'!$EM$13)</f>
        <v>Subir y bajar escaleras alternando los pies.</v>
      </c>
      <c r="B1989" s="154"/>
      <c r="C1989" s="154"/>
      <c r="D1989" s="154"/>
      <c r="E1989" s="154"/>
      <c r="F1989" s="155"/>
      <c r="G1989" s="122" t="str">
        <f>IF(A1989="","",VLOOKUP(J1850,'TRI-2C'!$B$18:$FH$61,142,FALSE))</f>
        <v>A+</v>
      </c>
      <c r="H1989" s="150"/>
      <c r="I1989" s="127" t="str">
        <f t="shared" si="73"/>
        <v>A+</v>
      </c>
      <c r="J1989" s="126"/>
    </row>
    <row r="1990" spans="1:10" ht="12.75" customHeight="1">
      <c r="A1990" s="147" t="str">
        <f>IF('TRI-2C'!$EN$13="","",'TRI-2C'!$EN$13)</f>
        <v>Trepar y reptar a diferentes ritmos y en posiciones corporales diversas (cúbito ventral y cúbito dorsal).</v>
      </c>
      <c r="B1990" s="139"/>
      <c r="C1990" s="139"/>
      <c r="F1990" s="128"/>
      <c r="G1990" s="124" t="str">
        <f>IF(A1990="","",VLOOKUP(J1850,'TRI-2C'!$B$18:$FH$61,143,FALSE))</f>
        <v>A+</v>
      </c>
      <c r="I1990" s="125" t="str">
        <f t="shared" si="73"/>
        <v>A+</v>
      </c>
      <c r="J1990" s="128"/>
    </row>
    <row r="1991" spans="1:10" ht="12.75" customHeight="1">
      <c r="A1991" s="148" t="str">
        <f>IF('TRI-2C'!$EO$13="","",'TRI-2C'!$EO$13)</f>
        <v>Ubicar algunas partes de su cuerpo en función de las nociones de al lado, junto a, cerca-lejos.</v>
      </c>
      <c r="B1991" s="149"/>
      <c r="C1991" s="149"/>
      <c r="D1991" s="150"/>
      <c r="E1991" s="150"/>
      <c r="F1991" s="126"/>
      <c r="G1991" s="122" t="str">
        <f>IF(A1991="","",VLOOKUP(J1850,'TRI-2C'!$B$18:$FH$61,144,FALSE))</f>
        <v>A+</v>
      </c>
      <c r="H1991" s="150"/>
      <c r="I1991" s="127" t="str">
        <f t="shared" si="73"/>
        <v>A+</v>
      </c>
      <c r="J1991" s="126"/>
    </row>
    <row r="1992" spans="1:10" ht="12.75" customHeight="1">
      <c r="A1992" s="147" t="str">
        <f>IF('TRI-2C'!$EP$13="","",'TRI-2C'!$EP$13)</f>
        <v>Utilizar el espacio parcial e inicia con el uso del espacio total para realizar representaciones gráficas.</v>
      </c>
      <c r="B1992" s="139"/>
      <c r="C1992" s="139"/>
      <c r="F1992" s="128"/>
      <c r="G1992" s="124" t="str">
        <f>IF(A1992="","",VLOOKUP(J1850,'TRI-2C'!$B$18:$FH$61,145,FALSE))</f>
        <v>A+</v>
      </c>
      <c r="I1992" s="125" t="str">
        <f t="shared" si="73"/>
        <v>A+</v>
      </c>
      <c r="J1992" s="128"/>
    </row>
    <row r="1993" spans="1:10" ht="12.75" customHeight="1">
      <c r="A1993" s="148" t="str">
        <f>IF('TRI-2C'!$EQ$13="","",'TRI-2C'!$EQ$13)</f>
        <v>Utilizar la pinza digital para coger lápices, marcadores, pinceles y diversos tipos de materiales.</v>
      </c>
      <c r="B1993" s="158"/>
      <c r="C1993" s="158"/>
      <c r="D1993" s="158"/>
      <c r="E1993" s="158"/>
      <c r="F1993" s="159"/>
      <c r="G1993" s="122" t="str">
        <f>IF(A1993="","",VLOOKUP(J1850,'TRI-2C'!$B$18:$FH$61,146,FALSE))</f>
        <v>A+</v>
      </c>
      <c r="H1993" s="150"/>
      <c r="I1993" s="127" t="str">
        <f t="shared" si="73"/>
        <v>A+</v>
      </c>
      <c r="J1993" s="126"/>
    </row>
    <row r="1994" spans="1:10" ht="12.75" customHeight="1">
      <c r="A1994" s="6" t="str">
        <f>NOTAS!$O$14</f>
        <v>CIVICA Y ACOMPAÑAMIENTO INTEGRAL</v>
      </c>
      <c r="B1994" s="156"/>
      <c r="C1994" s="156"/>
      <c r="D1994" s="156"/>
      <c r="E1994" s="156"/>
      <c r="F1994" s="157"/>
      <c r="G1994" s="124" t="str">
        <f>IF(A1994="","",VLOOKUP(J1850,'TRI-2C'!$B$18:$FH$61,146,FALSE))</f>
        <v>A+</v>
      </c>
      <c r="I1994" s="125"/>
      <c r="J1994" s="128"/>
    </row>
    <row r="1995" spans="1:10" ht="12.75" customHeight="1">
      <c r="A1995" s="148" t="str">
        <f>IF('TRI-2C'!$ES$13="","",'TRI-2C'!$ES$13)</f>
        <v/>
      </c>
      <c r="B1995" s="149"/>
      <c r="C1995" s="149"/>
      <c r="D1995" s="150"/>
      <c r="E1995" s="150"/>
      <c r="F1995" s="126"/>
      <c r="G1995" s="122" t="str">
        <f>IF(A1995="","",VLOOKUP(J1850,'TRI-2C'!$B$18:$FH$61,148,FALSE))</f>
        <v/>
      </c>
      <c r="H1995" s="150"/>
      <c r="I1995" s="127" t="str">
        <f t="shared" ref="I1995:I2004" si="74">IF(G1995="","",G1995)</f>
        <v/>
      </c>
      <c r="J1995" s="126"/>
    </row>
    <row r="1996" spans="1:10" ht="12.75" customHeight="1">
      <c r="A1996" s="147" t="str">
        <f>IF('TRI-2C'!$ET$13="","",'TRI-2C'!$ET$13)</f>
        <v>AUTOCONOCIMIENTO</v>
      </c>
      <c r="B1996" s="139"/>
      <c r="C1996" s="139"/>
      <c r="F1996" s="128"/>
      <c r="G1996" s="124" t="str">
        <f>IF(A1996="","",VLOOKUP(J1850,'TRI-2C'!$B$18:$FH$61,149,FALSE))</f>
        <v>S</v>
      </c>
      <c r="I1996" s="125" t="str">
        <f t="shared" si="74"/>
        <v>S</v>
      </c>
      <c r="J1996" s="128"/>
    </row>
    <row r="1997" spans="1:10" ht="12.75" customHeight="1">
      <c r="A1997" s="148" t="str">
        <f>IF('TRI-2C'!$EU$13="","",'TRI-2C'!$EU$13)</f>
        <v>PENSAMIENO CRITICO</v>
      </c>
      <c r="B1997" s="149"/>
      <c r="C1997" s="149"/>
      <c r="D1997" s="150"/>
      <c r="E1997" s="150"/>
      <c r="F1997" s="126"/>
      <c r="G1997" s="122" t="str">
        <f>IF(A1997="","",VLOOKUP(J1850,'TRI-2C'!$B$18:$FH$61,150,FALSE))</f>
        <v>S</v>
      </c>
      <c r="H1997" s="150"/>
      <c r="I1997" s="127" t="str">
        <f t="shared" si="74"/>
        <v>S</v>
      </c>
      <c r="J1997" s="126"/>
    </row>
    <row r="1998" spans="1:10" ht="12.75" customHeight="1">
      <c r="A1998" s="147" t="str">
        <f>IF('TRI-2C'!$EV$13="","",'TRI-2C'!$EV$13)</f>
        <v>MANEJO DE PROBLEMAS</v>
      </c>
      <c r="B1998" s="139"/>
      <c r="C1998" s="139"/>
      <c r="F1998" s="128"/>
      <c r="G1998" s="124" t="str">
        <f>IF(A1998="","",VLOOKUP(J1850,'TRI-2C'!$B$18:$FH$61,151,FALSE))</f>
        <v>S</v>
      </c>
      <c r="I1998" s="125" t="str">
        <f t="shared" si="74"/>
        <v>S</v>
      </c>
      <c r="J1998" s="128"/>
    </row>
    <row r="1999" spans="1:10" ht="12.75" customHeight="1">
      <c r="A1999" s="192" t="str">
        <f>IF('TRI-2C'!$EW$13="","",'TRI-2C'!$EW$13)</f>
        <v>TOMA DE DECISIONES</v>
      </c>
      <c r="B1999" s="154"/>
      <c r="C1999" s="154"/>
      <c r="D1999" s="154"/>
      <c r="E1999" s="154"/>
      <c r="F1999" s="155"/>
      <c r="G1999" s="122" t="str">
        <f>IF(A1999="","",VLOOKUP(J1850,'TRI-2C'!$B$18:$FH$61,152,FALSE))</f>
        <v>S</v>
      </c>
      <c r="H1999" s="150"/>
      <c r="I1999" s="127" t="str">
        <f t="shared" si="74"/>
        <v>S</v>
      </c>
      <c r="J1999" s="126"/>
    </row>
    <row r="2000" spans="1:10" ht="12.75" customHeight="1">
      <c r="A2000" s="147" t="str">
        <f>IF('TRI-2C'!$EX$13="","",'TRI-2C'!$EX$13)</f>
        <v>TRABAJO EN EQUIPO</v>
      </c>
      <c r="B2000" s="139"/>
      <c r="C2000" s="139"/>
      <c r="F2000" s="128"/>
      <c r="G2000" s="124" t="str">
        <f>IF(A2000="","",VLOOKUP(J1850,'TRI-2C'!$B$18:$FH$61,153,FALSE))</f>
        <v>S</v>
      </c>
      <c r="I2000" s="125" t="str">
        <f t="shared" si="74"/>
        <v>S</v>
      </c>
      <c r="J2000" s="128"/>
    </row>
    <row r="2001" spans="1:10" ht="12.75" customHeight="1">
      <c r="A2001" s="148" t="str">
        <f>IF('TRI-2C'!$EY$13="","",'TRI-2C'!$EY$13)</f>
        <v>CONCIENCIA SOCIAL</v>
      </c>
      <c r="B2001" s="149"/>
      <c r="C2001" s="149"/>
      <c r="D2001" s="150"/>
      <c r="E2001" s="150"/>
      <c r="F2001" s="126"/>
      <c r="G2001" s="122" t="str">
        <f>IF(A2001="","",VLOOKUP(J1850,'TRI-2C'!$B$18:$FH$61,154,FALSE))</f>
        <v>S</v>
      </c>
      <c r="H2001" s="150"/>
      <c r="I2001" s="127" t="str">
        <f t="shared" si="74"/>
        <v>S</v>
      </c>
      <c r="J2001" s="126"/>
    </row>
    <row r="2002" spans="1:10" ht="12.75" customHeight="1">
      <c r="A2002" s="147" t="str">
        <f>IF('TRI-2C'!$EZ$13="","",'TRI-2C'!$EZ$13)</f>
        <v xml:space="preserve">RELACIONES INTERPERSONALES	</v>
      </c>
      <c r="B2002" s="139"/>
      <c r="C2002" s="139"/>
      <c r="F2002" s="128"/>
      <c r="G2002" s="124" t="str">
        <f>IF(A2002="","",VLOOKUP(J1850,'TRI-2C'!$B$18:$FH$61,155,FALSE))</f>
        <v>S</v>
      </c>
      <c r="I2002" s="125" t="str">
        <f t="shared" si="74"/>
        <v>S</v>
      </c>
      <c r="J2002" s="128"/>
    </row>
    <row r="2003" spans="1:10" ht="12.75" customHeight="1">
      <c r="A2003" s="148" t="str">
        <f>IF('TRI-2C'!$FA$13="","",'TRI-2C'!$FA$13)</f>
        <v>MANEJO DE CONFLICTOS</v>
      </c>
      <c r="B2003" s="149"/>
      <c r="C2003" s="149"/>
      <c r="D2003" s="150"/>
      <c r="E2003" s="150"/>
      <c r="F2003" s="126"/>
      <c r="G2003" s="122" t="str">
        <f>IF(A2003="","",VLOOKUP(J1850,'TRI-2C'!$B$18:$FH$61,156,FALSE))</f>
        <v>S</v>
      </c>
      <c r="H2003" s="150"/>
      <c r="I2003" s="127" t="str">
        <f t="shared" si="74"/>
        <v>S</v>
      </c>
      <c r="J2003" s="126"/>
    </row>
    <row r="2004" spans="1:10" ht="12.75" customHeight="1">
      <c r="A2004" s="147" t="str">
        <f>IF('TRI-2C'!$FB$13="","",'TRI-2C'!$FB$13)</f>
        <v>MANEJO DE EMOCIONES Y SENTIMIENTOS</v>
      </c>
      <c r="B2004" s="139"/>
      <c r="C2004" s="139"/>
      <c r="F2004" s="128"/>
      <c r="G2004" s="124" t="str">
        <f>IF(A2004="","",VLOOKUP(J1850,'TRI-2C'!$B$18:$FH$61,157,FALSE))</f>
        <v>S</v>
      </c>
      <c r="I2004" s="125" t="str">
        <f t="shared" si="74"/>
        <v>S</v>
      </c>
      <c r="J2004" s="128"/>
    </row>
    <row r="2005" spans="1:10" ht="12.75" customHeight="1">
      <c r="A2005" s="151"/>
      <c r="B2005" s="129"/>
      <c r="C2005" s="129"/>
      <c r="D2005" s="130"/>
      <c r="E2005" s="130"/>
      <c r="F2005" s="131"/>
      <c r="G2005" s="132"/>
      <c r="H2005" s="130"/>
      <c r="I2005" s="133"/>
      <c r="J2005" s="131"/>
    </row>
    <row r="2006" spans="1:10" ht="12.75" customHeight="1">
      <c r="A2006" s="134"/>
      <c r="B2006" s="134"/>
      <c r="C2006" s="134"/>
      <c r="D2006" s="134"/>
      <c r="E2006" s="134"/>
      <c r="F2006" s="140"/>
      <c r="G2006" s="496"/>
      <c r="H2006" s="496"/>
      <c r="I2006" s="497"/>
      <c r="J2006" s="497"/>
    </row>
    <row r="2007" spans="1:10" ht="12.75" customHeight="1">
      <c r="A2007" s="487" t="s">
        <v>156</v>
      </c>
      <c r="B2007" s="488"/>
      <c r="C2007" s="135" t="s">
        <v>157</v>
      </c>
      <c r="G2007" s="494"/>
      <c r="H2007" s="494"/>
      <c r="I2007" s="494"/>
      <c r="J2007" s="494"/>
    </row>
    <row r="2008" spans="1:10" ht="12.75" customHeight="1">
      <c r="A2008" s="489" t="s">
        <v>158</v>
      </c>
      <c r="B2008" s="490"/>
      <c r="C2008" s="136" t="str">
        <f>VLOOKUP(J1850,'TRI-2C'!$B$18:$FH$61,160,FALSE)</f>
        <v>A+</v>
      </c>
      <c r="G2008" s="494"/>
      <c r="H2008" s="494"/>
      <c r="I2008" s="494"/>
      <c r="J2008" s="494"/>
    </row>
    <row r="2009" spans="1:10" ht="12.75" customHeight="1">
      <c r="A2009" s="491" t="s">
        <v>159</v>
      </c>
      <c r="B2009" s="492"/>
      <c r="C2009" s="493"/>
      <c r="G2009" s="494"/>
      <c r="H2009" s="494"/>
      <c r="I2009" s="494"/>
      <c r="J2009" s="494"/>
    </row>
    <row r="2010" spans="1:10" ht="12.75" customHeight="1">
      <c r="A2010" s="137" t="s">
        <v>160</v>
      </c>
      <c r="B2010" s="138"/>
      <c r="C2010" s="188" t="str">
        <f>VLOOKUP(J1850,'TRI-2C'!$B$18:$FH$61,161,FALSE)</f>
        <v/>
      </c>
      <c r="G2010" s="494"/>
      <c r="H2010" s="494"/>
      <c r="I2010" s="494"/>
      <c r="J2010" s="494"/>
    </row>
    <row r="2011" spans="1:10" ht="12.75" customHeight="1">
      <c r="A2011" s="137" t="s">
        <v>161</v>
      </c>
      <c r="B2011" s="138"/>
      <c r="C2011" s="188" t="str">
        <f>VLOOKUP(J1850,'TRI-2C'!$B$18:$FH$61,162,FALSE)</f>
        <v/>
      </c>
      <c r="G2011" s="494"/>
      <c r="H2011" s="494"/>
      <c r="I2011" s="494"/>
      <c r="J2011" s="494"/>
    </row>
    <row r="2012" spans="1:10" ht="12.75" customHeight="1">
      <c r="A2012" s="480" t="s">
        <v>163</v>
      </c>
      <c r="B2012" s="481"/>
      <c r="C2012" s="188" t="str">
        <f>VLOOKUP(J1850,'TRI-2C'!$B$18:$FH$61,163,FALSE)</f>
        <v/>
      </c>
      <c r="G2012" s="494"/>
      <c r="H2012" s="494"/>
      <c r="I2012" s="494"/>
      <c r="J2012" s="494"/>
    </row>
    <row r="2013" spans="1:10" ht="12.75" customHeight="1">
      <c r="D2013" s="503" t="s">
        <v>162</v>
      </c>
      <c r="E2013" s="503"/>
      <c r="F2013" s="152">
        <f ca="1">NOW()</f>
        <v>45994.739222569442</v>
      </c>
    </row>
    <row r="2016" spans="1:10" ht="12.75" customHeight="1">
      <c r="G2016" s="112"/>
    </row>
    <row r="2018" spans="2:7" ht="12.75" customHeight="1">
      <c r="B2018" s="495" t="s">
        <v>164</v>
      </c>
      <c r="C2018" s="495"/>
      <c r="F2018" s="116" t="s">
        <v>165</v>
      </c>
      <c r="G2018" s="116" t="s">
        <v>165</v>
      </c>
    </row>
    <row r="2052" spans="1:10" ht="12.75" customHeight="1">
      <c r="A2052" s="111" t="s">
        <v>153</v>
      </c>
      <c r="C2052" t="str">
        <f>IF(VLOOKUP(J2055,NOTAS!$D$14:$P$60,2,FALSE)="","",VLOOKUP(J2055,NOTAS!$D$14:$P$60,2,FALSE))</f>
        <v>DUEÑAS CALDERON LEONIDAS NICOLAI</v>
      </c>
    </row>
    <row r="2053" spans="1:10" ht="12.75" customHeight="1">
      <c r="A2053" s="111" t="s">
        <v>154</v>
      </c>
      <c r="C2053" t="str">
        <f>NOTAS!$B$14&amp; " "&amp;NOTAS!$B$15</f>
        <v>INICIAL II A</v>
      </c>
      <c r="F2053" s="111"/>
      <c r="G2053" s="116"/>
      <c r="H2053" s="117"/>
      <c r="I2053" s="118"/>
      <c r="J2053" s="117"/>
    </row>
    <row r="2054" spans="1:10" ht="12.75" customHeight="1">
      <c r="A2054" s="111" t="s">
        <v>6</v>
      </c>
      <c r="C2054" t="str">
        <f>NOTAS!$B$18</f>
        <v>2025-2026 MATUTINA</v>
      </c>
      <c r="H2054" s="117"/>
      <c r="I2054" s="118"/>
      <c r="J2054" s="117"/>
    </row>
    <row r="2055" spans="1:10" ht="12.75" customHeight="1" thickBot="1">
      <c r="A2055" s="486" t="s">
        <v>336</v>
      </c>
      <c r="B2055" s="486"/>
      <c r="I2055" s="114" t="s">
        <v>74</v>
      </c>
      <c r="J2055" s="121">
        <v>11</v>
      </c>
    </row>
    <row r="2056" spans="1:10" ht="12.75" customHeight="1">
      <c r="A2056" s="482" t="s">
        <v>155</v>
      </c>
      <c r="B2056" s="483"/>
      <c r="C2056" s="483"/>
      <c r="D2056" s="483"/>
      <c r="E2056" s="483"/>
      <c r="F2056" s="484"/>
      <c r="G2056" s="485" t="s">
        <v>141</v>
      </c>
      <c r="H2056" s="483"/>
      <c r="I2056" s="498" t="s">
        <v>141</v>
      </c>
      <c r="J2056" s="499"/>
    </row>
    <row r="2057" spans="1:10" ht="12.75" customHeight="1">
      <c r="A2057" s="500" t="str">
        <f>IF('TRI-2C'!G$10="","",'TRI-2C'!G$10)</f>
        <v>IDENTIDAD Y AUTONOMÍA</v>
      </c>
      <c r="B2057" s="501"/>
      <c r="C2057" s="501"/>
      <c r="D2057" s="501"/>
      <c r="E2057" s="501"/>
      <c r="F2057" s="502"/>
      <c r="G2057" s="160"/>
      <c r="H2057" s="161"/>
      <c r="I2057" s="162"/>
      <c r="J2057" s="163"/>
    </row>
    <row r="2058" spans="1:10" ht="12.75" customHeight="1">
      <c r="A2058" s="148" t="str">
        <f>IF('TRI-2C'!G$13="","",'TRI-2C'!G$13)</f>
        <v>Comunicar algunos datos de su identidad como: nombres completos, edad, nombres de familiares cercanos, lugar dónde vive.</v>
      </c>
      <c r="B2058" s="158"/>
      <c r="C2058" s="158"/>
      <c r="D2058" s="158"/>
      <c r="E2058" s="158"/>
      <c r="F2058" s="159"/>
      <c r="G2058" s="122" t="str">
        <f>IF(A2058="","",VLOOKUP(J2055,'TRI-2C'!$B$18:$FH$61,6,FALSE))</f>
        <v>A+</v>
      </c>
      <c r="H2058" s="150"/>
      <c r="I2058" s="127" t="str">
        <f>IF(G2058="","",G2058)</f>
        <v>A+</v>
      </c>
      <c r="J2058" s="126"/>
    </row>
    <row r="2059" spans="1:10" ht="12.75" customHeight="1">
      <c r="A2059" s="11" t="str">
        <f>IF('TRI-2C'!$H$13="","",'TRI-2C'!$H$13)</f>
        <v>Demostrar curiosidad por las características físicas (genitales) que le permiten reconocerse como niño y niña</v>
      </c>
      <c r="B2059" s="156"/>
      <c r="C2059" s="156"/>
      <c r="D2059" s="156"/>
      <c r="E2059" s="156"/>
      <c r="F2059" s="157"/>
      <c r="G2059" s="124" t="str">
        <f>IF(A2059="","",VLOOKUP(J2055,'TRI-2C'!$B$18:$FH$61,7,FALSE))</f>
        <v>A+</v>
      </c>
      <c r="I2059" s="125" t="str">
        <f t="shared" ref="I2059:I2075" si="75">IF(G2059="","",G2059)</f>
        <v>A+</v>
      </c>
      <c r="J2059" s="128"/>
    </row>
    <row r="2060" spans="1:10" ht="12.75" customHeight="1">
      <c r="A2060" s="148" t="str">
        <f>IF('TRI-2C'!$I$13="","",'TRI-2C'!$I$13)</f>
        <v>Identificar la importancia de usar el cinturón de seguridad para promover el autocuidado y la protección personal.</v>
      </c>
      <c r="B2060" s="149"/>
      <c r="C2060" s="149"/>
      <c r="D2060" s="150"/>
      <c r="E2060" s="150"/>
      <c r="F2060" s="126"/>
      <c r="G2060" s="122" t="str">
        <f>IF(A2060="","",VLOOKUP(J2055,'TRI-2C'!$B$18:$FH$61,8,FALSE))</f>
        <v>A+</v>
      </c>
      <c r="H2060" s="150"/>
      <c r="I2060" s="127" t="str">
        <f t="shared" si="75"/>
        <v>A+</v>
      </c>
      <c r="J2060" s="126"/>
    </row>
    <row r="2061" spans="1:10" ht="12.75" customHeight="1">
      <c r="A2061" s="147" t="str">
        <f>IF('TRI-2C'!$J$13="","",'TRI-2C'!$J$13)</f>
        <v>Identificar las situaciones de peligro a las que se puede exponer en su entorno inmediato y seguir pautas de comportamiento para evitarlas.</v>
      </c>
      <c r="B2061" s="139"/>
      <c r="C2061" s="139"/>
      <c r="F2061" s="128"/>
      <c r="G2061" s="124" t="str">
        <f>IF(A2061="","",VLOOKUP(J2055,'TRI-2C'!$B$18:$FH$61,9,FALSE))</f>
        <v>A+</v>
      </c>
      <c r="I2061" s="125" t="str">
        <f t="shared" si="75"/>
        <v>A+</v>
      </c>
      <c r="J2061" s="128"/>
    </row>
    <row r="2062" spans="1:10" ht="12.75" customHeight="1">
      <c r="A2062" s="148" t="str">
        <f>IF('TRI-2C'!$K$13="","",'TRI-2C'!$K$13)</f>
        <v>Identificar sus características físicas y las de las personas de su entorno como parte del proceso de aceptación de sí mismo y de respeto a los demás.</v>
      </c>
      <c r="B2062" s="149"/>
      <c r="C2062" s="149"/>
      <c r="D2062" s="150"/>
      <c r="E2062" s="150"/>
      <c r="F2062" s="126"/>
      <c r="G2062" s="122" t="str">
        <f>IF(A2062="","",VLOOKUP(J2055,'TRI-2C'!$B$18:$FH$61,10,FALSE))</f>
        <v>A+</v>
      </c>
      <c r="H2062" s="150"/>
      <c r="I2062" s="127" t="str">
        <f t="shared" si="75"/>
        <v>A+</v>
      </c>
      <c r="J2062" s="126"/>
    </row>
    <row r="2063" spans="1:10" ht="12.75" customHeight="1">
      <c r="A2063" s="147" t="str">
        <f>IF('TRI-2C'!$L$13="","",'TRI-2C'!$L$13)</f>
        <v>Identificar y manifestar sus emociones y sentimientos, expresando las causas de los mismos mediante el lenguaje verbal. (D.EIB.10.3.)</v>
      </c>
      <c r="B2063" s="139"/>
      <c r="C2063" s="139"/>
      <c r="F2063" s="128"/>
      <c r="G2063" s="124" t="str">
        <f>IF(A2063="","",VLOOKUP(J2055,'TRI-2C'!$B$18:$FH$61,11,FALSE))</f>
        <v>A+</v>
      </c>
      <c r="I2063" s="125" t="str">
        <f t="shared" si="75"/>
        <v>A+</v>
      </c>
      <c r="J2063" s="128"/>
    </row>
    <row r="2064" spans="1:10" ht="12.75" customHeight="1">
      <c r="A2064" s="192" t="str">
        <f>IF('TRI-2C'!$M$13="","",'TRI-2C'!$M$13)</f>
        <v>Identificarse como miembro de una familia reconociéndose como parte importante de la misma.</v>
      </c>
      <c r="B2064" s="154"/>
      <c r="C2064" s="154"/>
      <c r="D2064" s="154"/>
      <c r="E2064" s="154"/>
      <c r="F2064" s="155"/>
      <c r="G2064" s="122" t="str">
        <f>IF(A2064="","",VLOOKUP(J2055,'TRI-2C'!$B$18:$FH$61,12,FALSE))</f>
        <v>A+</v>
      </c>
      <c r="H2064" s="150"/>
      <c r="I2064" s="127" t="str">
        <f t="shared" si="75"/>
        <v>A+</v>
      </c>
      <c r="J2064" s="126"/>
    </row>
    <row r="2065" spans="1:10" ht="12.75" customHeight="1">
      <c r="A2065" s="147" t="str">
        <f>IF('TRI-2C'!$N$13="","",'TRI-2C'!$N$13)</f>
        <v>Practicar con autonomía hábitos de higiene personal como lavarse las manos, los dientes y la cara.</v>
      </c>
      <c r="B2065" s="139"/>
      <c r="C2065" s="139"/>
      <c r="F2065" s="128"/>
      <c r="G2065" s="124" t="str">
        <f>IF(A2065="","",VLOOKUP(J2055,'TRI-2C'!$B$18:$FH$61,13,FALSE))</f>
        <v>A+</v>
      </c>
      <c r="I2065" s="125" t="str">
        <f t="shared" si="75"/>
        <v>A+</v>
      </c>
      <c r="J2065" s="128"/>
    </row>
    <row r="2066" spans="1:10" ht="12.75" customHeight="1">
      <c r="A2066" s="148" t="str">
        <f>IF('TRI-2C'!$O$13="","",'TRI-2C'!$O$13)</f>
        <v>Practicar hábitos de orden ubicando los objetos en el lugar correspondiente.</v>
      </c>
      <c r="B2066" s="149"/>
      <c r="C2066" s="149"/>
      <c r="D2066" s="150"/>
      <c r="E2066" s="150"/>
      <c r="F2066" s="126"/>
      <c r="G2066" s="122" t="str">
        <f>IF(A2066="","",VLOOKUP(J2055,'TRI-2C'!$B$18:$FH$61,14,FALSE))</f>
        <v>A+</v>
      </c>
      <c r="H2066" s="150"/>
      <c r="I2066" s="127" t="str">
        <f t="shared" si="75"/>
        <v>A+</v>
      </c>
      <c r="J2066" s="126"/>
    </row>
    <row r="2067" spans="1:10" ht="12.75" customHeight="1">
      <c r="A2067" s="147" t="str">
        <f>IF('TRI-2C'!$P$13="","",'TRI-2C'!$P$13)</f>
        <v>Practicar las acciones a seguir en situaciones de riesgo como: temblores, incendios, entre otros, determinadas en el plan de contingencia institucional.</v>
      </c>
      <c r="B2067" s="139"/>
      <c r="C2067" s="139"/>
      <c r="F2067" s="128"/>
      <c r="G2067" s="124" t="str">
        <f>IF(A2067="","",VLOOKUP(J2055,'TRI-2C'!$B$18:$FH$61,15,FALSE))</f>
        <v>A+</v>
      </c>
      <c r="I2067" s="125" t="str">
        <f t="shared" si="75"/>
        <v>A+</v>
      </c>
      <c r="J2067" s="128"/>
    </row>
    <row r="2068" spans="1:10" ht="12.75" customHeight="1">
      <c r="A2068" s="148" t="str">
        <f>IF('TRI-2C'!$Q$13="","",'TRI-2C'!$Q$13)</f>
        <v>Practicar normas de seguridad para evitar accidentes a los que se puede exponer en su entorno inmediato.</v>
      </c>
      <c r="B2068" s="158"/>
      <c r="C2068" s="158"/>
      <c r="D2068" s="158"/>
      <c r="E2068" s="158"/>
      <c r="F2068" s="159"/>
      <c r="G2068" s="122" t="str">
        <f>IF(A2068="","",VLOOKUP(J2055,'TRI-2C'!$B$18:$FH$61,16,FALSE))</f>
        <v>A+</v>
      </c>
      <c r="H2068" s="150"/>
      <c r="I2068" s="127" t="str">
        <f t="shared" si="75"/>
        <v>A+</v>
      </c>
      <c r="J2068" s="126"/>
    </row>
    <row r="2069" spans="1:10" ht="12.75" customHeight="1">
      <c r="A2069" s="11" t="str">
        <f>IF('TRI-2C'!$R$13="","",'TRI-2C'!$R$13)</f>
        <v>Realiza independientemente normas de aseo al ir al baño.</v>
      </c>
      <c r="B2069" s="156"/>
      <c r="C2069" s="156"/>
      <c r="D2069" s="156"/>
      <c r="E2069" s="156"/>
      <c r="F2069" s="157"/>
      <c r="G2069" s="124" t="str">
        <f>IF(A2069="","",VLOOKUP(J2055,'TRI-2C'!$B$18:$FH$61,17,FALSE))</f>
        <v>A+</v>
      </c>
      <c r="I2069" s="125" t="str">
        <f t="shared" si="75"/>
        <v>A+</v>
      </c>
      <c r="J2069" s="128"/>
    </row>
    <row r="2070" spans="1:10" ht="12.75" customHeight="1">
      <c r="A2070" s="148" t="str">
        <f>IF('TRI-2C'!$S$13="","",'TRI-2C'!$S$13)</f>
        <v>Reconocer la importancia del uso del casco y demás indumentaria de pro tección para protegerse de lesiones en actividades que requieran su uso</v>
      </c>
      <c r="B2070" s="149"/>
      <c r="C2070" s="149"/>
      <c r="D2070" s="150"/>
      <c r="E2070" s="150"/>
      <c r="F2070" s="126"/>
      <c r="G2070" s="122" t="str">
        <f>IF(A2070="","",VLOOKUP(J2055,'TRI-2C'!$B$18:$FH$61,18,FALSE))</f>
        <v>A+</v>
      </c>
      <c r="H2070" s="150"/>
      <c r="I2070" s="127" t="str">
        <f t="shared" si="75"/>
        <v>A+</v>
      </c>
      <c r="J2070" s="126"/>
    </row>
    <row r="2071" spans="1:10" ht="12.75" customHeight="1">
      <c r="A2071" s="147" t="str">
        <f>IF('TRI-2C'!$T$13="","",'TRI-2C'!$T$13)</f>
        <v>Reconocer situaciones problémicas en las actividades escolares para solucionarlas de forma creativa y con autonomía.</v>
      </c>
      <c r="B2071" s="139"/>
      <c r="C2071" s="139"/>
      <c r="F2071" s="128"/>
      <c r="G2071" s="124" t="str">
        <f>IF(A2071="","",VLOOKUP(J2055,'TRI-2C'!$B$18:$FH$61,19,FALSE))</f>
        <v>A+</v>
      </c>
      <c r="I2071" s="125" t="str">
        <f t="shared" si="75"/>
        <v>A+</v>
      </c>
      <c r="J2071" s="128"/>
    </row>
    <row r="2072" spans="1:10" ht="12.75" customHeight="1">
      <c r="A2072" s="148" t="str">
        <f>IF('TRI-2C'!$U$13="","",'TRI-2C'!$U$13)</f>
        <v>Seleccionar las prendas de vestir de acuerdo al estado climático (prendas para el frío / prendas para el calor).</v>
      </c>
      <c r="B2072" s="149"/>
      <c r="C2072" s="149"/>
      <c r="D2072" s="150"/>
      <c r="E2072" s="150"/>
      <c r="F2072" s="126"/>
      <c r="G2072" s="122" t="str">
        <f>IF(A2072="","",VLOOKUP(J2055,'TRI-2C'!$B$18:$FH$61,20,FALSE))</f>
        <v>A+</v>
      </c>
      <c r="H2072" s="150"/>
      <c r="I2072" s="127" t="str">
        <f t="shared" si="75"/>
        <v>A+</v>
      </c>
      <c r="J2072" s="126"/>
    </row>
    <row r="2073" spans="1:10" ht="12.75" customHeight="1">
      <c r="A2073" s="147" t="str">
        <f>IF('TRI-2C'!$V$13="","",'TRI-2C'!$V$13)</f>
        <v>Tomar decisiones con respecto a la elección de actividades, vestuario entre otros, en función de sus gustos y preferencias, argumentando las mismas.</v>
      </c>
      <c r="B2073" s="139"/>
      <c r="C2073" s="139"/>
      <c r="F2073" s="128"/>
      <c r="G2073" s="124" t="str">
        <f>IF(A2073="","",VLOOKUP(J2055,'TRI-2C'!$B$18:$FH$61,21,FALSE))</f>
        <v>A+</v>
      </c>
      <c r="I2073" s="125" t="str">
        <f t="shared" si="75"/>
        <v>A+</v>
      </c>
      <c r="J2073" s="128"/>
    </row>
    <row r="2074" spans="1:10" ht="12.75" customHeight="1">
      <c r="A2074" s="192" t="str">
        <f>IF('TRI-2C'!$W$13="","",'TRI-2C'!$W$13)</f>
        <v>Utilizar la cuchara, tenedor y el vaso cuando se alimenta de manera autónoma.</v>
      </c>
      <c r="B2074" s="154"/>
      <c r="C2074" s="154"/>
      <c r="D2074" s="154"/>
      <c r="E2074" s="154"/>
      <c r="F2074" s="155"/>
      <c r="G2074" s="122" t="str">
        <f>IF(A2074="","",VLOOKUP(J2055,'TRI-2C'!$B$18:$FH$61,22,FALSE))</f>
        <v>A+</v>
      </c>
      <c r="H2074" s="150"/>
      <c r="I2074" s="127" t="str">
        <f t="shared" si="75"/>
        <v>A+</v>
      </c>
      <c r="J2074" s="126"/>
    </row>
    <row r="2075" spans="1:10" ht="12.75" customHeight="1">
      <c r="A2075" s="147" t="str">
        <f>IF('TRI-2C'!$X$13="","",'TRI-2C'!$X$13)</f>
        <v>Vestirse y desvestirse de manera independiente con prendas de vestir sencillas. (D.EIB.10.5)</v>
      </c>
      <c r="B2075" s="139"/>
      <c r="C2075" s="139"/>
      <c r="F2075" s="128"/>
      <c r="G2075" s="124" t="str">
        <f>IF(A2075="","",VLOOKUP(J2055,'TRI-2C'!$B$18:$FH$61,23,FALSE))</f>
        <v>A+</v>
      </c>
      <c r="I2075" s="125" t="str">
        <f t="shared" si="75"/>
        <v>A+</v>
      </c>
      <c r="J2075" s="128"/>
    </row>
    <row r="2076" spans="1:10" ht="12.75" customHeight="1">
      <c r="A2076" s="165" t="str">
        <f>'BI-1T'!$A$8</f>
        <v>CONVIVENCIA</v>
      </c>
      <c r="B2076" s="149"/>
      <c r="C2076" s="149"/>
      <c r="D2076" s="150"/>
      <c r="E2076" s="150"/>
      <c r="F2076" s="126"/>
      <c r="G2076" s="122" t="str">
        <f>IF(A2076="","",VLOOKUP(J2055,'TRI-2C'!$B$18:$FH$61,24,FALSE))</f>
        <v>A+</v>
      </c>
      <c r="H2076" s="150"/>
      <c r="I2076" s="127"/>
      <c r="J2076" s="126"/>
    </row>
    <row r="2077" spans="1:10" ht="12.75" customHeight="1">
      <c r="A2077" s="147" t="str">
        <f>IF('TRI-2C'!$Z$13="","",'TRI-2C'!$Z$13)</f>
        <v>Apoyar y motivar a otras personas a participar en actividades grupales, particularmente a quienes muestran dificultades al hacerlo</v>
      </c>
      <c r="B2077" s="139"/>
      <c r="C2077" s="139"/>
      <c r="F2077" s="128"/>
      <c r="G2077" s="124" t="str">
        <f>IF(A2077="","",VLOOKUP(J2055,'TRI-2C'!$B$18:$FH$61,25,FALSE))</f>
        <v>A+</v>
      </c>
      <c r="I2077" s="125" t="str">
        <f t="shared" ref="I2077:I2091" si="76">IF(G2077="","",G2077)</f>
        <v>A+</v>
      </c>
      <c r="J2077" s="128"/>
    </row>
    <row r="2078" spans="1:10" ht="12.75" customHeight="1">
      <c r="A2078" s="148" t="str">
        <f>IF('TRI-2C'!$AA$13="","",'TRI-2C'!$AA$13)</f>
        <v>Asumir y respetar normas de convivencia en la institución de educación inicial y en el hogar acordadas con el adulto. (D.EIB.10.15.)</v>
      </c>
      <c r="B2078" s="158"/>
      <c r="C2078" s="158"/>
      <c r="D2078" s="158"/>
      <c r="E2078" s="158"/>
      <c r="F2078" s="159"/>
      <c r="G2078" s="122" t="str">
        <f>IF(A2078="","",VLOOKUP(J2055,'TRI-2C'!$B$18:$FH$61,26,FALSE))</f>
        <v>A+</v>
      </c>
      <c r="H2078" s="150"/>
      <c r="I2078" s="127" t="str">
        <f t="shared" si="76"/>
        <v>A+</v>
      </c>
      <c r="J2078" s="126"/>
    </row>
    <row r="2079" spans="1:10" ht="12.75" customHeight="1">
      <c r="A2079" s="11" t="str">
        <f>IF('TRI-2C'!$AB$13="","",'TRI-2C'!$AB$13)</f>
        <v>Colaborar en actividades que se desarrollan con otros niños y adultos de su entorno.</v>
      </c>
      <c r="B2079" s="156"/>
      <c r="C2079" s="156"/>
      <c r="D2079" s="156"/>
      <c r="E2079" s="156"/>
      <c r="F2079" s="157"/>
      <c r="G2079" s="124" t="str">
        <f>IF(A2079="","",VLOOKUP(J2055,'TRI-2C'!$B$18:$FH$61,27,FALSE))</f>
        <v>A+</v>
      </c>
      <c r="I2079" s="125" t="str">
        <f t="shared" si="76"/>
        <v>A+</v>
      </c>
      <c r="J2079" s="128"/>
    </row>
    <row r="2080" spans="1:10" ht="12.75" customHeight="1">
      <c r="A2080" s="148" t="str">
        <f>IF('TRI-2C'!$AC$13="","",'TRI-2C'!$AC$13)</f>
        <v>Demostrar actitudes de solidaridad ante situaciones de necesidad de sus compañeros y adultos de su entorno</v>
      </c>
      <c r="B2080" s="149"/>
      <c r="C2080" s="149"/>
      <c r="D2080" s="150"/>
      <c r="E2080" s="150"/>
      <c r="F2080" s="126"/>
      <c r="G2080" s="122" t="str">
        <f>IF(A2080="","",VLOOKUP(J2055,'TRI-2C'!$B$18:$FH$61,28,FALSE))</f>
        <v>A+</v>
      </c>
      <c r="H2080" s="150"/>
      <c r="I2080" s="127" t="str">
        <f t="shared" si="76"/>
        <v>A+</v>
      </c>
      <c r="J2080" s="126"/>
    </row>
    <row r="2081" spans="1:10" ht="12.75" customHeight="1">
      <c r="A2081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081" s="139"/>
      <c r="C2081" s="139"/>
      <c r="F2081" s="128"/>
      <c r="G2081" s="124" t="str">
        <f>IF(A2081="","",VLOOKUP(J2055,'TRI-2C'!$B$18:$FH$61,29,FALSE))</f>
        <v>A+</v>
      </c>
      <c r="I2081" s="125" t="str">
        <f t="shared" si="76"/>
        <v>A+</v>
      </c>
      <c r="J2081" s="128"/>
    </row>
    <row r="2082" spans="1:10" ht="12.75" customHeight="1">
      <c r="A2082" s="148" t="str">
        <f>IF('TRI-2C'!$AE$13="","",'TRI-2C'!$AE$13)</f>
        <v>Demostrar preferencia de jugar la mayor parte del tiempo con un amigo estableciendo niveles de empatías más estables.</v>
      </c>
      <c r="B2082" s="149"/>
      <c r="C2082" s="149"/>
      <c r="D2082" s="150"/>
      <c r="E2082" s="150"/>
      <c r="F2082" s="126"/>
      <c r="G2082" s="122" t="str">
        <f>IF(A2082="","",VLOOKUP(J2055,'TRI-2C'!$B$18:$FH$61,30,FALSE))</f>
        <v>A+</v>
      </c>
      <c r="H2082" s="150"/>
      <c r="I2082" s="127" t="str">
        <f t="shared" si="76"/>
        <v>A+</v>
      </c>
      <c r="J2082" s="126"/>
    </row>
    <row r="2083" spans="1:10" ht="12.75" customHeight="1">
      <c r="A2083" s="147" t="str">
        <f>IF('TRI-2C'!$AF$13="","",'TRI-2C'!$AF$13)</f>
        <v>Demostrar sensibilidad ante deseos, emociones y sentimientos de otras personas.</v>
      </c>
      <c r="B2083" s="139"/>
      <c r="C2083" s="139"/>
      <c r="F2083" s="128"/>
      <c r="G2083" s="124" t="str">
        <f>IF(A2083="","",VLOOKUP(J2055,'TRI-2C'!$B$18:$FH$61,31,FALSE))</f>
        <v>A+</v>
      </c>
      <c r="I2083" s="125" t="str">
        <f t="shared" si="76"/>
        <v>A+</v>
      </c>
      <c r="J2083" s="128"/>
    </row>
    <row r="2084" spans="1:10" ht="12.75" customHeight="1">
      <c r="A2084" s="192" t="str">
        <f>IF('TRI-2C'!$AG$13="","",'TRI-2C'!$AG$13)</f>
        <v>Desarrollar la capacidad de esperar para obtener una recompensa mayor en el futuro.</v>
      </c>
      <c r="B2084" s="154"/>
      <c r="C2084" s="154"/>
      <c r="D2084" s="154"/>
      <c r="E2084" s="154"/>
      <c r="F2084" s="155"/>
      <c r="G2084" s="122" t="str">
        <f>IF(A2084="","",VLOOKUP(J2055,'TRI-2C'!$B$18:$FH$61,32,FALSE))</f>
        <v>A+</v>
      </c>
      <c r="H2084" s="150"/>
      <c r="I2084" s="127" t="str">
        <f t="shared" si="76"/>
        <v>A+</v>
      </c>
      <c r="J2084" s="126"/>
    </row>
    <row r="2085" spans="1:10" ht="12.75" customHeight="1">
      <c r="A2085" s="147" t="str">
        <f>IF('TRI-2C'!$AH$13="","",'TRI-2C'!$AH$13)</f>
        <v>Identificar instituciones y profesiones que brindan servicios a la comunidad y los roles que ellos cumplen.</v>
      </c>
      <c r="B2085" s="139"/>
      <c r="C2085" s="139"/>
      <c r="F2085" s="128"/>
      <c r="G2085" s="124" t="str">
        <f>IF(A2085="","",VLOOKUP(J2055,'TRI-2C'!$B$18:$FH$61,33,FALSE))</f>
        <v>A+</v>
      </c>
      <c r="I2085" s="125" t="str">
        <f t="shared" si="76"/>
        <v>A+</v>
      </c>
      <c r="J2085" s="128"/>
    </row>
    <row r="2086" spans="1:10" ht="12.75" customHeight="1">
      <c r="A2086" s="148" t="str">
        <f>IF('TRI-2C'!$AI$13="","",'TRI-2C'!$AI$13)</f>
        <v>Identificar las profesiones, oficios y ocupaciones que cumplen los miembros de su familia.</v>
      </c>
      <c r="B2086" s="149"/>
      <c r="C2086" s="149"/>
      <c r="D2086" s="150"/>
      <c r="E2086" s="150"/>
      <c r="F2086" s="126"/>
      <c r="G2086" s="122" t="str">
        <f>IF(A2086="","",VLOOKUP(J2055,'TRI-2C'!$B$18:$FH$61,34,FALSE))</f>
        <v>A+</v>
      </c>
      <c r="H2086" s="150"/>
      <c r="I2086" s="127" t="str">
        <f t="shared" si="76"/>
        <v>A+</v>
      </c>
      <c r="J2086" s="126"/>
    </row>
    <row r="2087" spans="1:10" ht="12.75" customHeight="1">
      <c r="A2087" s="147" t="str">
        <f>IF('TRI-2C'!$AJ$13="","",'TRI-2C'!$AJ$13)</f>
        <v>Incrementar su campo de interrelación con otras personas a más del grupo familiar y escolar interactuando con mayor facilidad.</v>
      </c>
      <c r="B2087" s="139"/>
      <c r="C2087" s="139"/>
      <c r="F2087" s="128"/>
      <c r="G2087" s="124" t="str">
        <f>IF(A2087="","",VLOOKUP(J2055,'TRI-2C'!$B$18:$FH$61,35,FALSE))</f>
        <v>A+</v>
      </c>
      <c r="I2087" s="125" t="str">
        <f t="shared" si="76"/>
        <v>A+</v>
      </c>
      <c r="J2087" s="128"/>
    </row>
    <row r="2088" spans="1:10" ht="12.75" customHeight="1">
      <c r="A2088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2088" s="158"/>
      <c r="C2088" s="158"/>
      <c r="D2088" s="158"/>
      <c r="E2088" s="158"/>
      <c r="F2088" s="159"/>
      <c r="G2088" s="122" t="str">
        <f>IF(A2088="","",VLOOKUP(J2055,'TRI-2C'!$B$18:$FH$61,36,FALSE))</f>
        <v>A+</v>
      </c>
      <c r="H2088" s="150"/>
      <c r="I2088" s="127" t="str">
        <f t="shared" si="76"/>
        <v>A+</v>
      </c>
      <c r="J2088" s="126"/>
    </row>
    <row r="2089" spans="1:10" ht="12.75" customHeight="1">
      <c r="A2089" s="11" t="str">
        <f>IF('TRI-2C'!$AL$13="","",'TRI-2C'!$AL$13)</f>
        <v>Participar juegos grupales siguiendo las reglas y asumiendo roles que le permitan mantener un ambiente armónico con sus pares. (D.EIB.10.11.)</v>
      </c>
      <c r="B2089" s="156"/>
      <c r="C2089" s="156"/>
      <c r="D2089" s="156"/>
      <c r="E2089" s="156"/>
      <c r="F2089" s="157"/>
      <c r="G2089" s="124" t="str">
        <f>IF(A2089="","",VLOOKUP(J2055,'TRI-2C'!$B$18:$FH$61,37,FALSE))</f>
        <v>A+</v>
      </c>
      <c r="I2089" s="125" t="str">
        <f t="shared" si="76"/>
        <v>A+</v>
      </c>
      <c r="J2089" s="128"/>
    </row>
    <row r="2090" spans="1:10" ht="12.75" customHeight="1">
      <c r="A2090" s="148" t="str">
        <f>IF('TRI-2C'!$AM$13="","",'TRI-2C'!$AM$13)</f>
        <v>Practicar la costumbre de ahorrar para ocasiones y casos especiales</v>
      </c>
      <c r="B2090" s="149"/>
      <c r="C2090" s="149"/>
      <c r="D2090" s="150"/>
      <c r="E2090" s="150"/>
      <c r="F2090" s="126"/>
      <c r="G2090" s="122" t="str">
        <f>IF(A2090="","",VLOOKUP(J2055,'TRI-2C'!$B$18:$FH$61,38,FALSE))</f>
        <v>A+</v>
      </c>
      <c r="H2090" s="150"/>
      <c r="I2090" s="127" t="str">
        <f t="shared" si="76"/>
        <v>A+</v>
      </c>
      <c r="J2090" s="126"/>
    </row>
    <row r="2091" spans="1:10" ht="12.75" customHeight="1">
      <c r="A2091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2091" s="139"/>
      <c r="C2091" s="139"/>
      <c r="F2091" s="128"/>
      <c r="G2091" s="124" t="str">
        <f>IF(A2091="","",VLOOKUP(J2055,'TRI-2C'!$B$18:$FH$61,39,FALSE))</f>
        <v>A+</v>
      </c>
      <c r="I2091" s="125" t="str">
        <f t="shared" si="76"/>
        <v>A+</v>
      </c>
      <c r="J2091" s="128"/>
    </row>
    <row r="2092" spans="1:10" ht="12.75" customHeight="1">
      <c r="A2092" s="165" t="str">
        <f>'BI-1T'!$A$9</f>
        <v>RELACIONES CON EL MEDIO NATURAL Y CULTURAL</v>
      </c>
      <c r="B2092" s="149"/>
      <c r="C2092" s="149"/>
      <c r="D2092" s="150"/>
      <c r="E2092" s="150"/>
      <c r="F2092" s="126"/>
      <c r="G2092" s="122" t="str">
        <f>IF(A2092="","",VLOOKUP(J2055,'TRI-2C'!$B$18:$FH$61,40,FALSE))</f>
        <v>A+</v>
      </c>
      <c r="H2092" s="150"/>
      <c r="I2092" s="127"/>
      <c r="J2092" s="126"/>
    </row>
    <row r="2093" spans="1:10" ht="12.75" customHeight="1">
      <c r="A2093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2093" s="139"/>
      <c r="C2093" s="139"/>
      <c r="F2093" s="128"/>
      <c r="G2093" s="124" t="str">
        <f>IF(A2093="","",VLOOKUP(J2055,'TRI-2C'!$B$18:$FH$61,41,FALSE))</f>
        <v>A+</v>
      </c>
      <c r="I2093" s="125" t="str">
        <f t="shared" ref="I2093:I2112" si="77">IF(G2093="","",G2093)</f>
        <v>A+</v>
      </c>
      <c r="J2093" s="128"/>
    </row>
    <row r="2094" spans="1:10" ht="12.75" customHeight="1">
      <c r="A2094" s="192" t="str">
        <f>IF('TRI-2C'!$AQ$13="","",'TRI-2C'!$AQ$13)</f>
        <v>Construir conexiones emocionales con su contexto natural (plantas, animales, agua, tierra, aire) y social.</v>
      </c>
      <c r="B2094" s="154"/>
      <c r="C2094" s="154"/>
      <c r="D2094" s="154"/>
      <c r="E2094" s="154"/>
      <c r="F2094" s="155"/>
      <c r="G2094" s="122" t="str">
        <f>IF(A2094="","",VLOOKUP(J2055,'TRI-2C'!$B$18:$FH$61,42,FALSE))</f>
        <v>A+</v>
      </c>
      <c r="H2094" s="150"/>
      <c r="I2094" s="127" t="str">
        <f t="shared" si="77"/>
        <v>A+</v>
      </c>
      <c r="J2094" s="126"/>
    </row>
    <row r="2095" spans="1:10" ht="12.75" customHeight="1">
      <c r="A2095" s="147" t="str">
        <f>IF('TRI-2C'!$AR$13="","",'TRI-2C'!$AR$13)</f>
        <v>dentificar en las actividades diarias oportunidades para aprovechar los recursos y reducir los residuos para proteger el entorno natural</v>
      </c>
      <c r="B2095" s="139"/>
      <c r="C2095" s="139"/>
      <c r="F2095" s="128"/>
      <c r="G2095" s="124" t="str">
        <f>IF(A2095="","",VLOOKUP(J2055,'TRI-2C'!$B$18:$FH$61,43,FALSE))</f>
        <v>A+</v>
      </c>
      <c r="I2095" s="125" t="str">
        <f t="shared" si="77"/>
        <v>A+</v>
      </c>
      <c r="J2095" s="128"/>
    </row>
    <row r="2096" spans="1:10" ht="12.75" customHeight="1">
      <c r="A2096" s="148" t="str">
        <f>IF('TRI-2C'!$AS$13="","",'TRI-2C'!$AS$13)</f>
        <v>Diferenciar entre alimentos nutritivos y no nutritivos identificando los beneficios de una alimentación sana y saludable.</v>
      </c>
      <c r="B2096" s="149"/>
      <c r="C2096" s="149"/>
      <c r="D2096" s="150"/>
      <c r="E2096" s="150"/>
      <c r="F2096" s="126"/>
      <c r="G2096" s="122" t="str">
        <f>IF(A2096="","",VLOOKUP(J2055,'TRI-2C'!$B$18:$FH$61,44,FALSE))</f>
        <v>A+</v>
      </c>
      <c r="H2096" s="150"/>
      <c r="I2096" s="127" t="str">
        <f t="shared" si="77"/>
        <v>A+</v>
      </c>
      <c r="J2096" s="126"/>
    </row>
    <row r="2097" spans="1:10" ht="12.75" customHeight="1">
      <c r="A2097" s="147" t="str">
        <f>IF('TRI-2C'!$AT$13="","",'TRI-2C'!$AT$13)</f>
        <v>Diferenciar entre lo que le pertenece, lo que pertenece a los demás y lo que pertenece al grupo o comunidad.</v>
      </c>
      <c r="B2097" s="139"/>
      <c r="C2097" s="139"/>
      <c r="F2097" s="128"/>
      <c r="G2097" s="124" t="str">
        <f>IF(A2097="","",VLOOKUP(J2055,'TRI-2C'!$B$18:$FH$61,45,FALSE))</f>
        <v>A+</v>
      </c>
      <c r="I2097" s="125" t="str">
        <f t="shared" si="77"/>
        <v>A+</v>
      </c>
      <c r="J2097" s="128"/>
    </row>
    <row r="2098" spans="1:10" ht="12.75" customHeight="1">
      <c r="A2098" s="148" t="str">
        <f>IF('TRI-2C'!$AU$13="","",'TRI-2C'!$AU$13)</f>
        <v>Diferenciar los seres vivos y elementos no vivos de su entorno explorando su mundo natural.</v>
      </c>
      <c r="B2098" s="158"/>
      <c r="C2098" s="158"/>
      <c r="D2098" s="158"/>
      <c r="E2098" s="158"/>
      <c r="F2098" s="159"/>
      <c r="G2098" s="122" t="str">
        <f>IF(A2098="","",VLOOKUP(J2055,'TRI-2C'!$B$18:$FH$61,46,FALSE))</f>
        <v>A+</v>
      </c>
      <c r="H2098" s="150"/>
      <c r="I2098" s="127" t="str">
        <f t="shared" si="77"/>
        <v>A+</v>
      </c>
      <c r="J2098" s="126"/>
    </row>
    <row r="2099" spans="1:10" ht="12.75" customHeight="1">
      <c r="A2099" s="11" t="str">
        <f>IF('TRI-2C'!$AV$13="","",'TRI-2C'!$AV$13)</f>
        <v>Establecer comparaciones entre los elementos del entorno a través de la discriminación sensorial.</v>
      </c>
      <c r="B2099" s="156"/>
      <c r="C2099" s="156"/>
      <c r="D2099" s="156"/>
      <c r="E2099" s="156"/>
      <c r="F2099" s="157"/>
      <c r="G2099" s="124" t="str">
        <f>IF(A2099="","",VLOOKUP(J2055,'TRI-2C'!$B$18:$FH$61,47,FALSE))</f>
        <v>A+</v>
      </c>
      <c r="I2099" s="125" t="str">
        <f t="shared" si="77"/>
        <v>A+</v>
      </c>
      <c r="J2099" s="128"/>
    </row>
    <row r="2100" spans="1:10" ht="12.75" customHeight="1">
      <c r="A2100" s="148" t="str">
        <f>IF('TRI-2C'!$AW$13="","",'TRI-2C'!$AW$13)</f>
        <v>Explorar e identificar los diferentes elementos y fenómenos del entorno natural mediante procesos que propicien la indagación.</v>
      </c>
      <c r="B2100" s="149"/>
      <c r="C2100" s="149"/>
      <c r="D2100" s="150"/>
      <c r="E2100" s="150"/>
      <c r="F2100" s="126"/>
      <c r="G2100" s="122" t="str">
        <f>IF(A2100="","",VLOOKUP(J2055,'TRI-2C'!$B$18:$FH$61,48,FALSE))</f>
        <v>A+</v>
      </c>
      <c r="H2100" s="150"/>
      <c r="I2100" s="127" t="str">
        <f t="shared" si="77"/>
        <v>A+</v>
      </c>
      <c r="J2100" s="126"/>
    </row>
    <row r="2101" spans="1:10" ht="12.75" customHeight="1">
      <c r="A2101" s="147" t="str">
        <f>IF('TRI-2C'!$AX$13="","",'TRI-2C'!$AX$13)</f>
        <v>Identificar características de las plantas por su utilidad, estableciendo diferencias entre ellas.</v>
      </c>
      <c r="B2101" s="139"/>
      <c r="C2101" s="139"/>
      <c r="F2101" s="128"/>
      <c r="G2101" s="124" t="str">
        <f>IF(A2101="","",VLOOKUP(J2055,'TRI-2C'!$B$18:$FH$61,49,FALSE))</f>
        <v>A+</v>
      </c>
      <c r="I2101" s="125" t="str">
        <f t="shared" si="77"/>
        <v>A+</v>
      </c>
      <c r="J2101" s="128"/>
    </row>
    <row r="2102" spans="1:10" ht="12.75" customHeight="1">
      <c r="A2102" s="148" t="str">
        <f>IF('TRI-2C'!$AY$13="","",'TRI-2C'!$AY$13)</f>
        <v>Identificar las características de los animales domésticos y silvestres estableciendo las diferencias entre ellos.</v>
      </c>
      <c r="B2102" s="149"/>
      <c r="C2102" s="149"/>
      <c r="D2102" s="150"/>
      <c r="E2102" s="150"/>
      <c r="F2102" s="126"/>
      <c r="G2102" s="122" t="str">
        <f>IF(A2102="","",VLOOKUP(J2055,'TRI-2C'!$B$18:$FH$61,50,FALSE))</f>
        <v>A+</v>
      </c>
      <c r="H2102" s="150"/>
      <c r="I2102" s="127" t="str">
        <f t="shared" si="77"/>
        <v>A+</v>
      </c>
      <c r="J2102" s="126"/>
    </row>
    <row r="2103" spans="1:10" ht="12.75" customHeight="1">
      <c r="A2103" s="147" t="str">
        <f>IF('TRI-2C'!$AZ$13="","",'TRI-2C'!$AZ$13)</f>
        <v>Identificar las características del mar y reconocerlo como una parte integral del territorio nacional</v>
      </c>
      <c r="B2103" s="139"/>
      <c r="C2103" s="139"/>
      <c r="F2103" s="128"/>
      <c r="G2103" s="124" t="str">
        <f>IF(A2103="","",VLOOKUP(J2055,'TRI-2C'!$B$18:$FH$61,51,FALSE))</f>
        <v>A+</v>
      </c>
      <c r="I2103" s="125" t="str">
        <f t="shared" si="77"/>
        <v>A+</v>
      </c>
      <c r="J2103" s="128"/>
    </row>
    <row r="2104" spans="1:10" ht="12.75" customHeight="1">
      <c r="A2104" s="192" t="str">
        <f>IF('TRI-2C'!$BA$13="","",'TRI-2C'!$BA$13)</f>
        <v>Identificar prácticas socioculturales de su localidad demostrando curiosidad ante sus tradiciones.</v>
      </c>
      <c r="B2104" s="154"/>
      <c r="C2104" s="154"/>
      <c r="D2104" s="154"/>
      <c r="E2104" s="154"/>
      <c r="F2104" s="155"/>
      <c r="G2104" s="122" t="str">
        <f>IF(A2104="","",VLOOKUP(J2055,'TRI-2C'!$B$18:$FH$61,52,FALSE))</f>
        <v>A+</v>
      </c>
      <c r="H2104" s="150"/>
      <c r="I2104" s="127" t="str">
        <f t="shared" si="77"/>
        <v>A+</v>
      </c>
      <c r="J2104" s="126"/>
    </row>
    <row r="2105" spans="1:10" ht="12.75" customHeight="1">
      <c r="A2105" s="147" t="str">
        <f>IF('TRI-2C'!$BB$13="","",'TRI-2C'!$BB$13)</f>
        <v>Observar el proceso del ciclo vital de las plantas mediante actividades de experimentación.</v>
      </c>
      <c r="B2105" s="139"/>
      <c r="C2105" s="139"/>
      <c r="F2105" s="128"/>
      <c r="G2105" s="124" t="str">
        <f>IF(A2105="","",VLOOKUP(J2055,'TRI-2C'!$B$18:$FH$61,53,FALSE))</f>
        <v>A+</v>
      </c>
      <c r="I2105" s="125" t="str">
        <f t="shared" si="77"/>
        <v>A+</v>
      </c>
      <c r="J2105" s="128"/>
    </row>
    <row r="2106" spans="1:10" ht="12.75" customHeight="1">
      <c r="A2106" s="148" t="str">
        <f>IF('TRI-2C'!$BC$13="","",'TRI-2C'!$BC$13)</f>
        <v>Participar en actividades lúdicas para identificar prácticas de movilidad que ayudan a cuidar el planeta</v>
      </c>
      <c r="B2106" s="149"/>
      <c r="C2106" s="149"/>
      <c r="D2106" s="150"/>
      <c r="E2106" s="150"/>
      <c r="F2106" s="126"/>
      <c r="G2106" s="122" t="str">
        <f>IF(A2106="","",VLOOKUP(J2055,'TRI-2C'!$B$18:$FH$61,54,FALSE))</f>
        <v>A+</v>
      </c>
      <c r="H2106" s="150"/>
      <c r="I2106" s="127" t="str">
        <f t="shared" si="77"/>
        <v>A+</v>
      </c>
      <c r="J2106" s="126"/>
    </row>
    <row r="2107" spans="1:10" ht="12.75" customHeight="1">
      <c r="A2107" s="147" t="str">
        <f>IF('TRI-2C'!$BD$13="","",'TRI-2C'!$BD$13)</f>
        <v>Participar en algunas prácticas tradicionales de su entorno disfrutando y respetando las diferentes manifestaciones culturales</v>
      </c>
      <c r="B2107" s="139"/>
      <c r="C2107" s="139"/>
      <c r="F2107" s="128"/>
      <c r="G2107" s="124" t="str">
        <f>IF(A2107="","",VLOOKUP(J2055,'TRI-2C'!$B$18:$FH$61,55,FALSE))</f>
        <v>A+</v>
      </c>
      <c r="I2107" s="125" t="str">
        <f t="shared" si="77"/>
        <v>A+</v>
      </c>
      <c r="J2107" s="128"/>
    </row>
    <row r="2108" spans="1:10" ht="12.75" customHeight="1">
      <c r="A2108" s="148" t="str">
        <f>IF('TRI-2C'!$BE$13="","",'TRI-2C'!$BE$13)</f>
        <v>Practicar hábitos de cuidado y conservación del medio ambiente que eviten la contaminación del aire, suelo y agua. (D.EIB.10.19.)</v>
      </c>
      <c r="B2108" s="158"/>
      <c r="C2108" s="158"/>
      <c r="D2108" s="158"/>
      <c r="E2108" s="158"/>
      <c r="F2108" s="159"/>
      <c r="G2108" s="122" t="str">
        <f>IF(A2108="","",VLOOKUP(J2055,'TRI-2C'!$B$18:$FH$61,56,FALSE))</f>
        <v>A+</v>
      </c>
      <c r="H2108" s="150"/>
      <c r="I2108" s="127" t="str">
        <f t="shared" si="77"/>
        <v>A+</v>
      </c>
      <c r="J2108" s="126"/>
    </row>
    <row r="2109" spans="1:10" ht="12.75" customHeight="1">
      <c r="A2109" s="11" t="str">
        <f>IF('TRI-2C'!$BF$13="","",'TRI-2C'!$BF$13)</f>
        <v>Realizar acciones de cuidado y protección de plantas y animales de su entorno erradicando actitudes de maltrato.</v>
      </c>
      <c r="B2109" s="156"/>
      <c r="C2109" s="156"/>
      <c r="D2109" s="156"/>
      <c r="E2109" s="156"/>
      <c r="F2109" s="157"/>
      <c r="G2109" s="124" t="str">
        <f>IF(A2109="","",VLOOKUP(J2055,'TRI-2C'!$B$18:$FH$61,57,FALSE))</f>
        <v>A+</v>
      </c>
      <c r="I2109" s="125" t="str">
        <f t="shared" si="77"/>
        <v>A+</v>
      </c>
      <c r="J2109" s="128"/>
    </row>
    <row r="2110" spans="1:10" ht="12.75" customHeight="1">
      <c r="A2110" s="148" t="str">
        <f>IF('TRI-2C'!$BG$13="","",'TRI-2C'!$BG$13)</f>
        <v>Reconocer cómo las personas utilizan el dinero en su entorno familiar para satisfacer sus necesidades y deseos</v>
      </c>
      <c r="B2110" s="149"/>
      <c r="C2110" s="149"/>
      <c r="D2110" s="150"/>
      <c r="E2110" s="150"/>
      <c r="F2110" s="126"/>
      <c r="G2110" s="122" t="str">
        <f>IF(A2110="","",VLOOKUP(J2055,'TRI-2C'!$B$18:$FH$61,58,FALSE))</f>
        <v>A+</v>
      </c>
      <c r="H2110" s="150"/>
      <c r="I2110" s="127" t="str">
        <f t="shared" si="77"/>
        <v>A+</v>
      </c>
      <c r="J2110" s="126"/>
    </row>
    <row r="2111" spans="1:10" ht="12.75" customHeight="1">
      <c r="A2111" s="147" t="str">
        <f>IF('TRI-2C'!$BH$13="","",'TRI-2C'!$BH$13)</f>
        <v>Reconocer las consecuencias de no cuidar sus pertenencias.</v>
      </c>
      <c r="B2111" s="139"/>
      <c r="C2111" s="139"/>
      <c r="F2111" s="128"/>
      <c r="G2111" s="124" t="str">
        <f>IF(A2111="","",VLOOKUP(J2055,'TRI-2C'!$B$18:$FH$61,59,FALSE))</f>
        <v>A+</v>
      </c>
      <c r="I2111" s="125" t="str">
        <f t="shared" si="77"/>
        <v>A+</v>
      </c>
      <c r="J2111" s="128"/>
    </row>
    <row r="2112" spans="1:10" ht="12.75" customHeight="1">
      <c r="A2112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2112" s="149"/>
      <c r="C2112" s="149"/>
      <c r="D2112" s="150"/>
      <c r="E2112" s="150"/>
      <c r="F2112" s="126"/>
      <c r="G2112" s="122" t="str">
        <f>IF(A2112="","",VLOOKUP(J2055,'TRI-2C'!$B$18:$FH$61,60,FALSE))</f>
        <v>A+</v>
      </c>
      <c r="H2112" s="150"/>
      <c r="I2112" s="127" t="str">
        <f t="shared" si="77"/>
        <v>A+</v>
      </c>
      <c r="J2112" s="126"/>
    </row>
    <row r="2113" spans="1:10" ht="12.75" customHeight="1">
      <c r="A2113" s="164" t="str">
        <f>'BI-1T'!$A$10</f>
        <v>RELACIONES LOGICAS MATEMATICAS</v>
      </c>
      <c r="B2113" s="139"/>
      <c r="C2113" s="139"/>
      <c r="F2113" s="128"/>
      <c r="G2113" s="124" t="str">
        <f>IF(A2113="","",VLOOKUP(J2055,'TRI-2C'!$B$18:$FH$61,61,FALSE))</f>
        <v>A+</v>
      </c>
      <c r="I2113" s="125"/>
      <c r="J2113" s="128"/>
    </row>
    <row r="2114" spans="1:10" ht="12.75" customHeight="1">
      <c r="A2114" s="192" t="str">
        <f>IF('TRI-2C'!$BK$13="","",'TRI-2C'!$BK$13)</f>
        <v>Asociar las formas de los objetos del entorno con figuras geométricas bidimensionales</v>
      </c>
      <c r="B2114" s="154"/>
      <c r="C2114" s="154"/>
      <c r="D2114" s="154"/>
      <c r="E2114" s="154"/>
      <c r="F2114" s="155"/>
      <c r="G2114" s="122" t="str">
        <f>IF(A2114="","",VLOOKUP(J2055,'TRI-2C'!$B$18:$FH$61,62,FALSE))</f>
        <v>A+</v>
      </c>
      <c r="H2114" s="150"/>
      <c r="I2114" s="127" t="str">
        <f t="shared" ref="I2114:I2135" si="78">IF(G2114="","",G2114)</f>
        <v>A+</v>
      </c>
      <c r="J2114" s="126"/>
    </row>
    <row r="2115" spans="1:10" ht="12.75" customHeight="1">
      <c r="A2115" s="147" t="str">
        <f>IF('TRI-2C'!$BL$13="","",'TRI-2C'!$BL$13)</f>
        <v>Clasificar objetos con dos atributos (tamaño, color o forma).</v>
      </c>
      <c r="B2115" s="139"/>
      <c r="C2115" s="139"/>
      <c r="F2115" s="128"/>
      <c r="G2115" s="124" t="str">
        <f>IF(A2115="","",VLOOKUP(J2055,'TRI-2C'!$B$18:$FH$61,63,FALSE))</f>
        <v>A+</v>
      </c>
      <c r="I2115" s="125" t="str">
        <f t="shared" si="78"/>
        <v>A+</v>
      </c>
      <c r="J2115" s="128"/>
    </row>
    <row r="2116" spans="1:10" ht="12.75" customHeight="1">
      <c r="A2116" s="148" t="str">
        <f>IF('TRI-2C'!$BM$13="","",'TRI-2C'!$BM$13)</f>
        <v>Comparar y armar colecciones de más, igual y menos objetos.</v>
      </c>
      <c r="B2116" s="149"/>
      <c r="C2116" s="149"/>
      <c r="D2116" s="150"/>
      <c r="E2116" s="150"/>
      <c r="F2116" s="126"/>
      <c r="G2116" s="122" t="str">
        <f>IF(A2116="","",VLOOKUP(J2055,'TRI-2C'!$B$18:$FH$61,64,FALSE))</f>
        <v>A+</v>
      </c>
      <c r="H2116" s="150"/>
      <c r="I2116" s="127" t="str">
        <f t="shared" si="78"/>
        <v>A+</v>
      </c>
      <c r="J2116" s="126"/>
    </row>
    <row r="2117" spans="1:10" ht="12.75" customHeight="1">
      <c r="A2117" s="147" t="str">
        <f>IF('TRI-2C'!$BN$13="","",'TRI-2C'!$BN$13)</f>
        <v>Comparar y ordenar secuencialmente un conjunto pequeño de objetos de acuerdo con su tamaño.</v>
      </c>
      <c r="B2117" s="139"/>
      <c r="C2117" s="139"/>
      <c r="F2117" s="128"/>
      <c r="G2117" s="124" t="str">
        <f>IF(A2117="","",VLOOKUP(J2055,'TRI-2C'!$B$18:$FH$61,65,FALSE))</f>
        <v>A+</v>
      </c>
      <c r="I2117" s="125" t="str">
        <f t="shared" si="78"/>
        <v>A+</v>
      </c>
      <c r="J2117" s="128"/>
    </row>
    <row r="2118" spans="1:10" ht="12.75" customHeight="1">
      <c r="A2118" s="148" t="str">
        <f>IF('TRI-2C'!$BO$13="","",'TRI-2C'!$BO$13)</f>
        <v>Comprender la relación de número-cantidad hasta el 10.</v>
      </c>
      <c r="B2118" s="158"/>
      <c r="C2118" s="158"/>
      <c r="D2118" s="158"/>
      <c r="E2118" s="158"/>
      <c r="F2118" s="159"/>
      <c r="G2118" s="122" t="str">
        <f>IF(A2118="","",VLOOKUP(J2055,'TRI-2C'!$B$18:$FH$61,66,FALSE))</f>
        <v>A+</v>
      </c>
      <c r="H2118" s="150"/>
      <c r="I2118" s="127" t="str">
        <f t="shared" si="78"/>
        <v>A+</v>
      </c>
      <c r="J2118" s="126"/>
    </row>
    <row r="2119" spans="1:10" ht="12.75" customHeight="1">
      <c r="A2119" s="11" t="str">
        <f>IF('TRI-2C'!$BP$13="","",'TRI-2C'!$BP$13)</f>
        <v>Comprender la relación del numeral (representación simbólica del número) con la cantidad hasta el 5.</v>
      </c>
      <c r="B2119" s="156"/>
      <c r="C2119" s="156"/>
      <c r="D2119" s="156"/>
      <c r="E2119" s="156"/>
      <c r="F2119" s="157"/>
      <c r="G2119" s="124" t="str">
        <f>IF(A2119="","",VLOOKUP(J2055,'TRI-2C'!$B$18:$FH$61,67,FALSE))</f>
        <v>A+</v>
      </c>
      <c r="I2119" s="125" t="str">
        <f t="shared" si="78"/>
        <v>A+</v>
      </c>
      <c r="J2119" s="128"/>
    </row>
    <row r="2120" spans="1:10" ht="12.75" customHeight="1">
      <c r="A2120" s="148" t="str">
        <f>IF('TRI-2C'!$BQ$13="","",'TRI-2C'!$BQ$13)</f>
        <v>Contar oralmente del 1 al 15 con secuencia numérica.</v>
      </c>
      <c r="B2120" s="149"/>
      <c r="C2120" s="149"/>
      <c r="D2120" s="150"/>
      <c r="E2120" s="150"/>
      <c r="F2120" s="126"/>
      <c r="G2120" s="122" t="str">
        <f>IF(A2120="","",VLOOKUP(J2055,'TRI-2C'!$B$18:$FH$61,68,FALSE))</f>
        <v>A+</v>
      </c>
      <c r="H2120" s="150"/>
      <c r="I2120" s="127" t="str">
        <f t="shared" si="78"/>
        <v>A+</v>
      </c>
      <c r="J2120" s="126"/>
    </row>
    <row r="2121" spans="1:10" ht="12.75" customHeight="1">
      <c r="A2121" s="147" t="str">
        <f>IF('TRI-2C'!$BR$13="","",'TRI-2C'!$BR$13)</f>
        <v>Continuar y reproducir patrones simples con objetos concretos y representaciones gráficas.</v>
      </c>
      <c r="B2121" s="139"/>
      <c r="C2121" s="139"/>
      <c r="F2121" s="128"/>
      <c r="G2121" s="124" t="str">
        <f>IF(A2121="","",VLOOKUP(J2055,'TRI-2C'!$B$18:$FH$61,69,FALSE))</f>
        <v>A+</v>
      </c>
      <c r="I2121" s="125" t="str">
        <f t="shared" si="78"/>
        <v>A+</v>
      </c>
      <c r="J2121" s="128"/>
    </row>
    <row r="2122" spans="1:10" ht="12.75" customHeight="1">
      <c r="A2122" s="148" t="str">
        <f>IF('TRI-2C'!$BS$13="","",'TRI-2C'!$BS$13)</f>
        <v>Establecer la relación de correspondencia entre los elementos de colecciones de objetos.</v>
      </c>
      <c r="B2122" s="149"/>
      <c r="C2122" s="149"/>
      <c r="D2122" s="150"/>
      <c r="E2122" s="150"/>
      <c r="F2122" s="126"/>
      <c r="G2122" s="122" t="str">
        <f>IF(A2122="","",VLOOKUP(J2055,'TRI-2C'!$B$18:$FH$61,70,FALSE))</f>
        <v>A+</v>
      </c>
      <c r="H2122" s="150"/>
      <c r="I2122" s="127" t="str">
        <f t="shared" si="78"/>
        <v>A+</v>
      </c>
      <c r="J2122" s="126"/>
    </row>
    <row r="2123" spans="1:10" ht="12.75" customHeight="1">
      <c r="A2123" s="147" t="str">
        <f>IF('TRI-2C'!$BT$13="","",'TRI-2C'!$BT$13)</f>
        <v>Identificar características de mañana, tarde y noche</v>
      </c>
      <c r="B2123" s="139"/>
      <c r="C2123" s="139"/>
      <c r="F2123" s="128"/>
      <c r="G2123" s="124" t="str">
        <f>IF(A2123="","",VLOOKUP(J2055,'TRI-2C'!$B$18:$FH$61,71,FALSE))</f>
        <v>A+</v>
      </c>
      <c r="I2123" s="125" t="str">
        <f t="shared" si="78"/>
        <v>A+</v>
      </c>
      <c r="J2123" s="128"/>
    </row>
    <row r="2124" spans="1:10" ht="12.75" customHeight="1">
      <c r="A2124" s="192" t="str">
        <f>IF('TRI-2C'!$BU$13="","",'TRI-2C'!$BU$13)</f>
        <v>Identificar en los objetos las nociones de medida: largo/ corto, grueso/delgado.</v>
      </c>
      <c r="B2124" s="154"/>
      <c r="C2124" s="154"/>
      <c r="D2124" s="154"/>
      <c r="E2124" s="154"/>
      <c r="F2124" s="155"/>
      <c r="G2124" s="122" t="str">
        <f>IF(A2124="","",VLOOKUP(J2055,'TRI-2C'!$B$18:$FH$61,72,FALSE))</f>
        <v>A+</v>
      </c>
      <c r="H2124" s="150"/>
      <c r="I2124" s="127" t="str">
        <f t="shared" si="78"/>
        <v>A+</v>
      </c>
      <c r="J2124" s="126"/>
    </row>
    <row r="2125" spans="1:10" ht="12.75" customHeight="1">
      <c r="A2125" s="147" t="str">
        <f>IF('TRI-2C'!$BV$13="","",'TRI-2C'!$BV$13)</f>
        <v>Identificar figuras geométricas básicas: círculo, cuadrado y triángulo en objetos del entorno y en representaciones gráficas.</v>
      </c>
      <c r="B2125" s="139"/>
      <c r="C2125" s="139"/>
      <c r="F2125" s="128"/>
      <c r="G2125" s="124" t="str">
        <f>IF(A2125="","",VLOOKUP(J2055,'TRI-2C'!$B$18:$FH$61,73,FALSE))</f>
        <v>A+</v>
      </c>
      <c r="I2125" s="125" t="str">
        <f t="shared" si="78"/>
        <v>A+</v>
      </c>
      <c r="J2125" s="128"/>
    </row>
    <row r="2126" spans="1:10" ht="12.75" customHeight="1">
      <c r="A2126" s="148" t="str">
        <f>IF('TRI-2C'!$BW$13="","",'TRI-2C'!$BW$13)</f>
        <v>Identificar la diferencia entre lo que se desea y lo que se necesita</v>
      </c>
      <c r="B2126" s="149"/>
      <c r="C2126" s="149"/>
      <c r="D2126" s="150"/>
      <c r="E2126" s="150"/>
      <c r="F2126" s="126"/>
      <c r="G2126" s="122" t="str">
        <f>IF(A2126="","",VLOOKUP(J2055,'TRI-2C'!$B$18:$FH$61,74,FALSE))</f>
        <v>A+</v>
      </c>
      <c r="H2126" s="150"/>
      <c r="I2126" s="127" t="str">
        <f t="shared" si="78"/>
        <v>A+</v>
      </c>
      <c r="J2126" s="126"/>
    </row>
    <row r="2127" spans="1:10" ht="12.75" customHeight="1">
      <c r="A2127" s="147" t="str">
        <f>IF('TRI-2C'!$BX$13="","",'TRI-2C'!$BX$13)</f>
        <v>Identificar las nociones de tiempo en acciones que siceden antes, ahora y después</v>
      </c>
      <c r="B2127" s="139"/>
      <c r="C2127" s="139"/>
      <c r="F2127" s="128"/>
      <c r="G2127" s="124" t="str">
        <f>IF(A2127="","",VLOOKUP(J2055,'TRI-2C'!$B$18:$FH$61,75,FALSE))</f>
        <v>A+</v>
      </c>
      <c r="I2127" s="125" t="str">
        <f t="shared" si="78"/>
        <v>A+</v>
      </c>
      <c r="J2127" s="128"/>
    </row>
    <row r="2128" spans="1:10" ht="12.75" customHeight="1">
      <c r="A2128" s="148" t="str">
        <f>IF('TRI-2C'!$BY$13="","",'TRI-2C'!$BY$13)</f>
        <v>Identificar los números de emergencia a través de actividades lúdicas, y reconocer cuándo pedir ayuda en situaciones sencillas.</v>
      </c>
      <c r="B2128" s="158"/>
      <c r="C2128" s="158"/>
      <c r="D2128" s="158"/>
      <c r="E2128" s="158"/>
      <c r="F2128" s="159"/>
      <c r="G2128" s="122" t="str">
        <f>IF(A2128="","",VLOOKUP(J2055,'TRI-2C'!$B$18:$FH$61,76,FALSE))</f>
        <v>A+</v>
      </c>
      <c r="H2128" s="150"/>
      <c r="I2128" s="127" t="str">
        <f t="shared" si="78"/>
        <v>A+</v>
      </c>
      <c r="J2128" s="126"/>
    </row>
    <row r="2129" spans="1:10" ht="12.75" customHeight="1">
      <c r="A2129" s="11" t="str">
        <f>IF('TRI-2C'!$BZ$13="","",'TRI-2C'!$BZ$13)</f>
        <v>Identificar semejanzas y diferencias en objetos del entorno con criterios de forma, color y tamaño</v>
      </c>
      <c r="B2129" s="156"/>
      <c r="C2129" s="156"/>
      <c r="D2129" s="156"/>
      <c r="E2129" s="156"/>
      <c r="F2129" s="157"/>
      <c r="G2129" s="124" t="str">
        <f>IF(A2129="","",VLOOKUP(J2055,'TRI-2C'!$B$18:$FH$61,77,FALSE))</f>
        <v>A+</v>
      </c>
      <c r="I2129" s="125" t="str">
        <f t="shared" si="78"/>
        <v>A+</v>
      </c>
      <c r="J2129" s="128"/>
    </row>
    <row r="2130" spans="1:10" ht="12.75" customHeight="1">
      <c r="A2130" s="148" t="str">
        <f>IF('TRI-2C'!$CA$13="","",'TRI-2C'!$CA$13)</f>
        <v>Ordenar en secuencias lógica sucesos de hasta cinco eventos en representaciones gráficas de sus actividades de la rutina diaria y en escenas de cuentos</v>
      </c>
      <c r="B2130" s="149"/>
      <c r="C2130" s="149"/>
      <c r="D2130" s="150"/>
      <c r="E2130" s="150"/>
      <c r="F2130" s="126"/>
      <c r="G2130" s="122" t="str">
        <f>IF(A2130="","",VLOOKUP(J2055,'TRI-2C'!$B$18:$FH$61,78,FALSE))</f>
        <v>A+</v>
      </c>
      <c r="H2130" s="150"/>
      <c r="I2130" s="127" t="str">
        <f t="shared" si="78"/>
        <v>A+</v>
      </c>
      <c r="J2130" s="126"/>
    </row>
    <row r="2131" spans="1:10" ht="12.75" customHeight="1">
      <c r="A2131" s="147" t="str">
        <f>IF('TRI-2C'!$CB$13="","",'TRI-2C'!$CB$13)</f>
        <v>Reconocer billetes y monedas en situaciones de la vida real</v>
      </c>
      <c r="B2131" s="139"/>
      <c r="C2131" s="139"/>
      <c r="F2131" s="128"/>
      <c r="G2131" s="124" t="str">
        <f>IF(A2131="","",VLOOKUP(J2055,'TRI-2C'!$B$18:$FH$61,79,FALSE))</f>
        <v>A+</v>
      </c>
      <c r="I2131" s="125" t="str">
        <f t="shared" si="78"/>
        <v>A+</v>
      </c>
      <c r="J2131" s="128"/>
    </row>
    <row r="2132" spans="1:10" ht="12.75" customHeight="1">
      <c r="A2132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2132" s="149"/>
      <c r="C2132" s="149"/>
      <c r="D2132" s="150"/>
      <c r="E2132" s="150"/>
      <c r="F2132" s="126"/>
      <c r="G2132" s="122" t="str">
        <f>IF(A2132="","",VLOOKUP(J2055,'TRI-2C'!$B$18:$FH$61,80,FALSE))</f>
        <v>A+</v>
      </c>
      <c r="H2132" s="150"/>
      <c r="I2132" s="127" t="str">
        <f t="shared" si="78"/>
        <v>A+</v>
      </c>
      <c r="J2132" s="126"/>
    </row>
    <row r="2133" spans="1:10" ht="12.75" customHeight="1">
      <c r="A2133" s="147" t="str">
        <f>IF('TRI-2C'!$CD$13="","",'TRI-2C'!$CD$13)</f>
        <v>Reconocer los colores secundarios en objetos e imágenes del entorno.</v>
      </c>
      <c r="B2133" s="139"/>
      <c r="C2133" s="139"/>
      <c r="F2133" s="128"/>
      <c r="G2133" s="124" t="str">
        <f>IF(A2133="","",VLOOKUP(J2055,'TRI-2C'!$B$18:$FH$61,81,FALSE))</f>
        <v>A+</v>
      </c>
      <c r="I2133" s="125" t="str">
        <f t="shared" si="78"/>
        <v>A+</v>
      </c>
      <c r="J2133" s="128"/>
    </row>
    <row r="2134" spans="1:10" ht="12.75" customHeight="1">
      <c r="A2134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2134" s="154"/>
      <c r="C2134" s="154"/>
      <c r="D2134" s="154"/>
      <c r="E2134" s="154"/>
      <c r="F2134" s="155"/>
      <c r="G2134" s="122" t="str">
        <f>IF(A2134="","",VLOOKUP(J2055,'TRI-2C'!$B$18:$FH$61,82,FALSE))</f>
        <v>A+</v>
      </c>
      <c r="H2134" s="150"/>
      <c r="I2134" s="127" t="str">
        <f t="shared" si="78"/>
        <v>A+</v>
      </c>
      <c r="J2134" s="126"/>
    </row>
    <row r="2135" spans="1:10" ht="12.75" customHeight="1">
      <c r="A2135" s="147" t="str">
        <f>IF('TRI-2C'!$CF$13="","",'TRI-2C'!$CF$13)</f>
        <v>Relacionar las distintas formas de adquirir dinero con el trabajo y el esfuerzo.</v>
      </c>
      <c r="B2135" s="139"/>
      <c r="C2135" s="139"/>
      <c r="F2135" s="128"/>
      <c r="G2135" s="124" t="str">
        <f>IF(A2135="","",VLOOKUP(J2055,'TRI-2C'!$B$18:$FH$61,83,FALSE))</f>
        <v>A+</v>
      </c>
      <c r="I2135" s="125" t="str">
        <f t="shared" si="78"/>
        <v>A+</v>
      </c>
      <c r="J2135" s="128"/>
    </row>
    <row r="2136" spans="1:10" ht="12.75" customHeight="1">
      <c r="A2136" s="165" t="str">
        <f>'BI-1T'!$A$11</f>
        <v>COMPRENSIÓN Y EXPRESION DEL LENGUAJE</v>
      </c>
      <c r="B2136" s="149"/>
      <c r="C2136" s="149"/>
      <c r="D2136" s="150"/>
      <c r="E2136" s="150"/>
      <c r="F2136" s="126"/>
      <c r="G2136" s="122" t="str">
        <f>IF(A2136="","",VLOOKUP(J2055,'TRI-2C'!$B$18:$FH$61,84,FALSE))</f>
        <v>A+</v>
      </c>
      <c r="H2136" s="150"/>
      <c r="I2136" s="127"/>
      <c r="J2136" s="126"/>
    </row>
    <row r="2137" spans="1:10" ht="12.75" customHeight="1">
      <c r="A2137" s="147" t="str">
        <f>IF('TRI-2C'!$CH$13="","",'TRI-2C'!$CH$13)</f>
        <v>Asociar la imagen de la portada con el título de los cuentos conocidos.</v>
      </c>
      <c r="B2137" s="139"/>
      <c r="C2137" s="139"/>
      <c r="F2137" s="128"/>
      <c r="G2137" s="124" t="str">
        <f>IF(A2137="","",VLOOKUP(J2055,'TRI-2C'!$B$18:$FH$61,85,FALSE))</f>
        <v>A+</v>
      </c>
      <c r="I2137" s="125" t="str">
        <f t="shared" ref="I2137:I2157" si="79">IF(G2137="","",G2137)</f>
        <v>A+</v>
      </c>
      <c r="J2137" s="128"/>
    </row>
    <row r="2138" spans="1:10" ht="12.75" customHeight="1">
      <c r="A2138" s="148" t="str">
        <f>IF('TRI-2C'!$CI$13="","",'TRI-2C'!$CI$13)</f>
        <v>Colaborar en la creación de textos colectivos con la ayuda del docente.</v>
      </c>
      <c r="B2138" s="158"/>
      <c r="C2138" s="158"/>
      <c r="D2138" s="158"/>
      <c r="E2138" s="158"/>
      <c r="F2138" s="159"/>
      <c r="G2138" s="122" t="str">
        <f>IF(A2138="","",VLOOKUP(J2055,'TRI-2C'!$B$18:$FH$61,86,FALSE))</f>
        <v>A+</v>
      </c>
      <c r="H2138" s="150"/>
      <c r="I2138" s="127" t="str">
        <f t="shared" si="79"/>
        <v>A+</v>
      </c>
      <c r="J2138" s="126"/>
    </row>
    <row r="2139" spans="1:10" ht="12.75" customHeight="1">
      <c r="A2139" s="11" t="str">
        <f>IF('TRI-2C'!$CJ$13="","",'TRI-2C'!$CJ$13)</f>
        <v>Comprender el derecho propio y de las otras personas a decir que no como una respuesta válida y respetable.</v>
      </c>
      <c r="B2139" s="156"/>
      <c r="C2139" s="156"/>
      <c r="D2139" s="156"/>
      <c r="E2139" s="156"/>
      <c r="F2139" s="157"/>
      <c r="G2139" s="124" t="str">
        <f>IF(A2139="","",VLOOKUP(J2055,'TRI-2C'!$B$18:$FH$61,87,FALSE))</f>
        <v>A+</v>
      </c>
      <c r="I2139" s="125" t="str">
        <f t="shared" si="79"/>
        <v>A+</v>
      </c>
      <c r="J2139" s="128"/>
    </row>
    <row r="2140" spans="1:10" ht="12.75" customHeight="1">
      <c r="A2140" s="148" t="str">
        <f>IF('TRI-2C'!$CK$13="","",'TRI-2C'!$CK$13)</f>
        <v>Comunicarse a través de dibujos de objetos con detalles que lo vuelven identificables, como representación simbólica de sus ideas.</v>
      </c>
      <c r="B2140" s="149"/>
      <c r="C2140" s="149"/>
      <c r="D2140" s="150"/>
      <c r="E2140" s="150"/>
      <c r="F2140" s="126"/>
      <c r="G2140" s="122" t="str">
        <f>IF(A2140="","",VLOOKUP(J2055,'TRI-2C'!$B$18:$FH$61,88,FALSE))</f>
        <v>A+</v>
      </c>
      <c r="H2140" s="150"/>
      <c r="I2140" s="127" t="str">
        <f t="shared" si="79"/>
        <v>A+</v>
      </c>
      <c r="J2140" s="126"/>
    </row>
    <row r="2141" spans="1:10" ht="12.75" customHeight="1">
      <c r="A2141" s="147" t="str">
        <f>IF('TRI-2C'!$CL$13="","",'TRI-2C'!$CL$13)</f>
        <v>Comunicarse incorporando palabras nuevas a su vocabulario en función de los ambientes y experiencias en las que interactúa.</v>
      </c>
      <c r="B2141" s="139"/>
      <c r="C2141" s="139"/>
      <c r="F2141" s="128"/>
      <c r="G2141" s="124" t="str">
        <f>IF(A2141="","",VLOOKUP(J2055,'TRI-2C'!$B$18:$FH$61,89,FALSE))</f>
        <v>A+</v>
      </c>
      <c r="I2141" s="125" t="str">
        <f t="shared" si="79"/>
        <v>A+</v>
      </c>
      <c r="J2141" s="128"/>
    </row>
    <row r="2142" spans="1:10" ht="12.75" customHeight="1">
      <c r="A2142" s="148" t="str">
        <f>IF('TRI-2C'!$CM$13="","",'TRI-2C'!$CM$13)</f>
        <v>Contar un cuento en base a sus imágenes a partir de la portada y siguiendo la secuencia de las páginas.</v>
      </c>
      <c r="B2142" s="149"/>
      <c r="C2142" s="149"/>
      <c r="D2142" s="150"/>
      <c r="E2142" s="150"/>
      <c r="F2142" s="126"/>
      <c r="G2142" s="122" t="str">
        <f>IF(A2142="","",VLOOKUP(J2055,'TRI-2C'!$B$18:$FH$61,90,FALSE))</f>
        <v>A+</v>
      </c>
      <c r="H2142" s="150"/>
      <c r="I2142" s="127" t="str">
        <f t="shared" si="79"/>
        <v>A+</v>
      </c>
      <c r="J2142" s="126"/>
    </row>
    <row r="2143" spans="1:10" ht="12.75" customHeight="1">
      <c r="A2143" s="147" t="str">
        <f>IF('TRI-2C'!$CN$13="","",'TRI-2C'!$CN$13)</f>
        <v>Describir oralmente imágenes gráficas (pictogramas) y digitales, estructurando oraciones más elaboradas que describan a los objetos que observa.</v>
      </c>
      <c r="B2143" s="139"/>
      <c r="C2143" s="139"/>
      <c r="F2143" s="128"/>
      <c r="G2143" s="124" t="str">
        <f>IF(A2143="","",VLOOKUP(J2055,'TRI-2C'!$B$18:$FH$61,91,FALSE))</f>
        <v>A+</v>
      </c>
      <c r="I2143" s="125" t="str">
        <f t="shared" si="79"/>
        <v>A+</v>
      </c>
      <c r="J2143" s="128"/>
    </row>
    <row r="2144" spans="1:10" ht="12.75" customHeight="1">
      <c r="A2144" s="192" t="str">
        <f>IF('TRI-2C'!$CO$13="","",'TRI-2C'!$CO$13)</f>
        <v>Describir oralmente imágenes relacionadas con los derechos de las personas en situación de movilidad</v>
      </c>
      <c r="B2144" s="154"/>
      <c r="C2144" s="154"/>
      <c r="D2144" s="154"/>
      <c r="E2144" s="154"/>
      <c r="F2144" s="155"/>
      <c r="G2144" s="122" t="str">
        <f>IF(A2144="","",VLOOKUP(J2055,'TRI-2C'!$B$18:$FH$61,92,FALSE))</f>
        <v>A+</v>
      </c>
      <c r="H2144" s="150"/>
      <c r="I2144" s="127" t="str">
        <f t="shared" si="79"/>
        <v>A+</v>
      </c>
      <c r="J2144" s="126"/>
    </row>
    <row r="2145" spans="1:10" ht="12.75" customHeight="1">
      <c r="A2145" s="147" t="str">
        <f>IF('TRI-2C'!$CP$13="","",'TRI-2C'!$CP$13)</f>
        <v>Expresarse oralmente pronunciando correctamente la mayoría de las palabras puede presentarse dificultades en la pronunciación de s, y la r.</v>
      </c>
      <c r="B2145" s="139"/>
      <c r="C2145" s="139"/>
      <c r="F2145" s="128"/>
      <c r="G2145" s="124" t="str">
        <f>IF(A2145="","",VLOOKUP(J2055,'TRI-2C'!$B$18:$FH$61,93,FALSE))</f>
        <v>A+</v>
      </c>
      <c r="I2145" s="125" t="str">
        <f t="shared" si="79"/>
        <v>A+</v>
      </c>
      <c r="J2145" s="128"/>
    </row>
    <row r="2146" spans="1:10" ht="12.75" customHeight="1">
      <c r="A2146" s="148" t="str">
        <f>IF('TRI-2C'!$CQ$13="","",'TRI-2C'!$CQ$13)</f>
        <v>Expresarse utilizando oraciones cortas y completas manteniendo el orden de las palabras.</v>
      </c>
      <c r="B2146" s="149"/>
      <c r="C2146" s="149"/>
      <c r="D2146" s="150"/>
      <c r="E2146" s="150"/>
      <c r="F2146" s="126"/>
      <c r="G2146" s="122" t="str">
        <f>IF(A2146="","",VLOOKUP(J2055,'TRI-2C'!$B$18:$FH$61,94,FALSE))</f>
        <v>A+</v>
      </c>
      <c r="H2146" s="150"/>
      <c r="I2146" s="127" t="str">
        <f t="shared" si="79"/>
        <v>A+</v>
      </c>
      <c r="J2146" s="126"/>
    </row>
    <row r="2147" spans="1:10" ht="12.75" customHeight="1">
      <c r="A2147" s="147" t="str">
        <f>IF('TRI-2C'!$CR$13="","",'TRI-2C'!$CR$13)</f>
        <v>Identificar “auditivamente” el fonema (sonido) inicial de las palabras más utilizadas.</v>
      </c>
      <c r="B2147" s="139"/>
      <c r="C2147" s="139"/>
      <c r="F2147" s="128"/>
      <c r="G2147" s="124" t="str">
        <f>IF(A2147="","",VLOOKUP(J2055,'TRI-2C'!$B$18:$FH$61,95,FALSE))</f>
        <v>A+</v>
      </c>
      <c r="I2147" s="125" t="str">
        <f t="shared" si="79"/>
        <v>A+</v>
      </c>
      <c r="J2147" s="128"/>
    </row>
    <row r="2148" spans="1:10" ht="12.75" customHeight="1">
      <c r="A2148" s="148" t="str">
        <f>IF('TRI-2C'!$CS$13="","",'TRI-2C'!$CS$13)</f>
        <v>Identificar una persona adulta de confianza para solicitar apoyo al enfrentar desafíos emocionales en situaciones cotidianas del entorno escolar</v>
      </c>
      <c r="B2148" s="158"/>
      <c r="C2148" s="158"/>
      <c r="D2148" s="158"/>
      <c r="E2148" s="158"/>
      <c r="F2148" s="159"/>
      <c r="G2148" s="122" t="str">
        <f>IF(A2148="","",VLOOKUP(J2055,'TRI-2C'!$B$18:$FH$61,96,FALSE))</f>
        <v>A+</v>
      </c>
      <c r="H2148" s="150"/>
      <c r="I2148" s="127" t="str">
        <f t="shared" si="79"/>
        <v>A+</v>
      </c>
      <c r="J2148" s="126"/>
    </row>
    <row r="2149" spans="1:10" ht="12.75" customHeight="1">
      <c r="A2149" s="11" t="str">
        <f>IF('TRI-2C'!$CT$13="","",'TRI-2C'!$CT$13)</f>
        <v>Participar en conversaciones más complejas y largas manteniéndose dentro del tema.</v>
      </c>
      <c r="B2149" s="156"/>
      <c r="C2149" s="156"/>
      <c r="D2149" s="156"/>
      <c r="E2149" s="156"/>
      <c r="F2149" s="157"/>
      <c r="G2149" s="124" t="str">
        <f>IF(A2149="","",VLOOKUP(J2055,'TRI-2C'!$B$18:$FH$61,97,FALSE))</f>
        <v>A+</v>
      </c>
      <c r="I2149" s="125" t="str">
        <f t="shared" si="79"/>
        <v>A+</v>
      </c>
      <c r="J2149" s="128"/>
    </row>
    <row r="2150" spans="1:10" ht="12.75" customHeight="1">
      <c r="A2150" s="148" t="str">
        <f>IF('TRI-2C'!$CU$13="","",'TRI-2C'!$CU$13)</f>
        <v>Producir palabras que riman espontáneamente tomado en cuenta los sonidos finales de las mismas.</v>
      </c>
      <c r="B2150" s="149"/>
      <c r="C2150" s="149"/>
      <c r="D2150" s="150"/>
      <c r="E2150" s="150"/>
      <c r="F2150" s="126"/>
      <c r="G2150" s="122" t="str">
        <f>IF(A2150="","",VLOOKUP(J2055,'TRI-2C'!$B$18:$FH$61,98,FALSE))</f>
        <v>A+</v>
      </c>
      <c r="H2150" s="150"/>
      <c r="I2150" s="127" t="str">
        <f t="shared" si="79"/>
        <v>A+</v>
      </c>
      <c r="J2150" s="126"/>
    </row>
    <row r="2151" spans="1:10" ht="12.75" customHeight="1">
      <c r="A2151" s="147" t="str">
        <f>IF('TRI-2C'!$CV$13="","",'TRI-2C'!$CV$13)</f>
        <v>Realizar modificaciones del contenido de un cuento relatado por el adulto, cambiando partes del él como: acciones y final.</v>
      </c>
      <c r="B2151" s="139"/>
      <c r="C2151" s="139"/>
      <c r="F2151" s="128"/>
      <c r="G2151" s="124" t="str">
        <f>IF(A2151="","",VLOOKUP(J2055,'TRI-2C'!$B$18:$FH$61,99,FALSE))</f>
        <v>A+</v>
      </c>
      <c r="I2151" s="125" t="str">
        <f t="shared" si="79"/>
        <v>A+</v>
      </c>
      <c r="J2151" s="128"/>
    </row>
    <row r="2152" spans="1:10" ht="12.75" customHeight="1">
      <c r="A2152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152" s="149"/>
      <c r="C2152" s="149"/>
      <c r="D2152" s="150"/>
      <c r="E2152" s="150"/>
      <c r="F2152" s="126"/>
      <c r="G2152" s="122" t="str">
        <f>IF(A2152="","",VLOOKUP(J2055,'TRI-2C'!$B$18:$FH$61,100,FALSE))</f>
        <v>A+</v>
      </c>
      <c r="H2152" s="150"/>
      <c r="I2152" s="127" t="str">
        <f t="shared" si="79"/>
        <v>A+</v>
      </c>
      <c r="J2152" s="126"/>
    </row>
    <row r="2153" spans="1:10" ht="12.75" customHeight="1">
      <c r="A2153" s="147" t="str">
        <f>IF('TRI-2C'!$CX$13="","",'TRI-2C'!$CX$13)</f>
        <v>Reconocer etiquetas y rótulos de su entorno inmediato y los “lee”.</v>
      </c>
      <c r="B2153" s="139"/>
      <c r="C2153" s="139"/>
      <c r="F2153" s="128"/>
      <c r="G2153" s="124" t="str">
        <f>IF(A2153="","",VLOOKUP(J2055,'TRI-2C'!$B$18:$FH$61,101,FALSE))</f>
        <v>A+</v>
      </c>
      <c r="I2153" s="125" t="str">
        <f t="shared" si="79"/>
        <v>A+</v>
      </c>
      <c r="J2153" s="128"/>
    </row>
    <row r="2154" spans="1:10" ht="12.75" customHeight="1">
      <c r="A2154" s="192" t="str">
        <f>IF('TRI-2C'!$CY$13="","",'TRI-2C'!$CY$13)</f>
        <v>Relatar cuentos, narrados por el adulto, manteniendo la secuencia, sin la ayuda del paratexto.</v>
      </c>
      <c r="B2154" s="154"/>
      <c r="C2154" s="154"/>
      <c r="D2154" s="154"/>
      <c r="E2154" s="154"/>
      <c r="F2154" s="155"/>
      <c r="G2154" s="122" t="str">
        <f>IF(A2154="","",VLOOKUP(J2055,'TRI-2C'!$B$18:$FH$61,102,FALSE))</f>
        <v>A+</v>
      </c>
      <c r="H2154" s="150"/>
      <c r="I2154" s="127" t="str">
        <f t="shared" si="79"/>
        <v>A+</v>
      </c>
      <c r="J2154" s="126"/>
    </row>
    <row r="2155" spans="1:10" ht="12.75" customHeight="1">
      <c r="A2155" s="147" t="str">
        <f>IF('TRI-2C'!$CZ$13="","",'TRI-2C'!$CZ$13)</f>
        <v>Reproducir trabalenguas sencillos, adivinanzas, canciones y poemas cortos, mejorando su pronunciación y potenciando su capacidad imaginativa.</v>
      </c>
      <c r="B2155" s="139"/>
      <c r="C2155" s="139"/>
      <c r="F2155" s="128"/>
      <c r="G2155" s="124" t="str">
        <f>IF(A2155="","",VLOOKUP(J2055,'TRI-2C'!$B$18:$FH$61,103,FALSE))</f>
        <v>A+</v>
      </c>
      <c r="I2155" s="125" t="str">
        <f t="shared" si="79"/>
        <v>A+</v>
      </c>
      <c r="J2155" s="128"/>
    </row>
    <row r="2156" spans="1:10" ht="12.75" customHeight="1">
      <c r="A2156" s="148" t="str">
        <f>IF('TRI-2C'!$DA$13="","",'TRI-2C'!$DA$13)</f>
        <v>Responder preguntas sobre un texto narrado por el adulto, relacionadas a los personajes y acciones principales.</v>
      </c>
      <c r="B2156" s="149"/>
      <c r="C2156" s="149"/>
      <c r="D2156" s="150"/>
      <c r="E2156" s="150"/>
      <c r="F2156" s="126"/>
      <c r="G2156" s="122" t="str">
        <f>IF(A2156="","",VLOOKUP(J2055,'TRI-2C'!$B$18:$FH$61,104,FALSE))</f>
        <v>A+</v>
      </c>
      <c r="H2156" s="150"/>
      <c r="I2156" s="127" t="str">
        <f t="shared" si="79"/>
        <v>A+</v>
      </c>
      <c r="J2156" s="126"/>
    </row>
    <row r="2157" spans="1:10" ht="12.75" customHeight="1">
      <c r="A2157" s="147" t="str">
        <f>IF('TRI-2C'!$DB$13="","",'TRI-2C'!$DB$13)</f>
        <v>Seguir instrucciones sencillas que involucren la ejecución de tres o más actividades</v>
      </c>
      <c r="B2157" s="139"/>
      <c r="C2157" s="139"/>
      <c r="F2157" s="128"/>
      <c r="G2157" s="124" t="str">
        <f>IF(A2157="","",VLOOKUP(J2055,'TRI-2C'!$B$18:$FH$61,105,FALSE))</f>
        <v>A+</v>
      </c>
      <c r="I2157" s="125" t="str">
        <f t="shared" si="79"/>
        <v>A+</v>
      </c>
      <c r="J2157" s="128"/>
    </row>
    <row r="2158" spans="1:10" ht="12.75" customHeight="1">
      <c r="A2158" s="165" t="str">
        <f>'BI-1T'!$A$12</f>
        <v>EXPRESIÓN ARTISTICA</v>
      </c>
      <c r="B2158" s="158"/>
      <c r="C2158" s="158"/>
      <c r="D2158" s="158"/>
      <c r="E2158" s="158"/>
      <c r="F2158" s="159"/>
      <c r="G2158" s="122" t="str">
        <f>IF(A2158="","",VLOOKUP(J2055,'TRI-2C'!$B$18:$FH$61,106,FALSE))</f>
        <v>A+</v>
      </c>
      <c r="H2158" s="150"/>
      <c r="I2158" s="127"/>
      <c r="J2158" s="126"/>
    </row>
    <row r="2159" spans="1:10" ht="12.75" customHeight="1">
      <c r="A2159" s="11" t="str">
        <f>IF('TRI-2C'!$DD$13="","",'TRI-2C'!$DD$13)</f>
        <v>Cantar canciones siguiendo el ritmo y coordinando con las expresiones de su cuerpo.</v>
      </c>
      <c r="B2159" s="156"/>
      <c r="C2159" s="156"/>
      <c r="D2159" s="156"/>
      <c r="E2159" s="156"/>
      <c r="F2159" s="157"/>
      <c r="G2159" s="124" t="str">
        <f>IF(A2159="","",VLOOKUP(J2055,'TRI-2C'!$B$18:$FH$61,107,FALSE))</f>
        <v>A+</v>
      </c>
      <c r="I2159" s="125" t="str">
        <f t="shared" ref="I2159:I2169" si="80">IF(G2159="","",G2159)</f>
        <v>A+</v>
      </c>
      <c r="J2159" s="128"/>
    </row>
    <row r="2160" spans="1:10" ht="12.75" customHeight="1">
      <c r="A2160" s="148" t="str">
        <f>IF('TRI-2C'!$DE$13="","",'TRI-2C'!$DE$13)</f>
        <v>Comunicar de manera escrita sus ideas intentando imitar letras o formas parecidas a letras.</v>
      </c>
      <c r="B2160" s="149"/>
      <c r="C2160" s="149"/>
      <c r="D2160" s="150"/>
      <c r="E2160" s="150"/>
      <c r="F2160" s="126"/>
      <c r="G2160" s="122" t="str">
        <f>IF(A2160="","",VLOOKUP(J2055,'TRI-2C'!$B$18:$FH$61,108,FALSE))</f>
        <v>A+</v>
      </c>
      <c r="H2160" s="150"/>
      <c r="I2160" s="127" t="str">
        <f t="shared" si="80"/>
        <v>A+</v>
      </c>
      <c r="J2160" s="126"/>
    </row>
    <row r="2161" spans="1:10" ht="12.75" customHeight="1">
      <c r="A2161" s="147" t="str">
        <f>IF('TRI-2C'!$DF$13="","",'TRI-2C'!$DF$13)</f>
        <v>Ejecutar patrones de más de dos ritmos con partes del cuerpo y elementos o instrumentos sonoros.</v>
      </c>
      <c r="B2161" s="139"/>
      <c r="C2161" s="139"/>
      <c r="F2161" s="128"/>
      <c r="G2161" s="124" t="str">
        <f>IF(A2161="","",VLOOKUP(J2055,'TRI-2C'!$B$18:$FH$61,109,FALSE))</f>
        <v>A+</v>
      </c>
      <c r="I2161" s="125" t="str">
        <f t="shared" si="80"/>
        <v>A+</v>
      </c>
      <c r="J2161" s="128"/>
    </row>
    <row r="2162" spans="1:10" ht="12.75" customHeight="1">
      <c r="A2162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2162" s="149"/>
      <c r="C2162" s="149"/>
      <c r="D2162" s="150"/>
      <c r="E2162" s="150"/>
      <c r="F2162" s="126"/>
      <c r="G2162" s="122" t="str">
        <f>IF(A2162="","",VLOOKUP(J2055,'TRI-2C'!$B$18:$FH$61,110,FALSE))</f>
        <v>A+</v>
      </c>
      <c r="H2162" s="150"/>
      <c r="I2162" s="127" t="str">
        <f t="shared" si="80"/>
        <v>A+</v>
      </c>
      <c r="J2162" s="126"/>
    </row>
    <row r="2163" spans="1:10" ht="12.75" customHeight="1">
      <c r="A2163" s="147" t="str">
        <f>IF('TRI-2C'!$DH$13="","",'TRI-2C'!$DH$13)</f>
        <v>Expresar su opinión al observar una obra artística relacionada a la plástica o a la escultura.</v>
      </c>
      <c r="B2163" s="139"/>
      <c r="C2163" s="139"/>
      <c r="F2163" s="128"/>
      <c r="G2163" s="124" t="str">
        <f>IF(A2163="","",VLOOKUP(J2055,'TRI-2C'!$B$18:$FH$61,111,FALSE))</f>
        <v>A+</v>
      </c>
      <c r="I2163" s="125" t="str">
        <f t="shared" si="80"/>
        <v>A+</v>
      </c>
      <c r="J2163" s="128"/>
    </row>
    <row r="2164" spans="1:10" ht="12.75" customHeight="1">
      <c r="A2164" s="192" t="str">
        <f>IF('TRI-2C'!$DI$13="","",'TRI-2C'!$DI$13)</f>
        <v>Expresar sus vivencias y experiencias a través del dibujo libre.</v>
      </c>
      <c r="B2164" s="154"/>
      <c r="C2164" s="154"/>
      <c r="D2164" s="154"/>
      <c r="E2164" s="154"/>
      <c r="F2164" s="155"/>
      <c r="G2164" s="122" t="str">
        <f>IF(A2164="","",VLOOKUP(J2055,'TRI-2C'!$B$18:$FH$61,112,FALSE))</f>
        <v>A+</v>
      </c>
      <c r="H2164" s="150"/>
      <c r="I2164" s="127" t="str">
        <f t="shared" si="80"/>
        <v>A+</v>
      </c>
      <c r="J2164" s="126"/>
    </row>
    <row r="2165" spans="1:10" ht="12.75" customHeight="1">
      <c r="A2165" s="147" t="str">
        <f>IF('TRI-2C'!$DJ$13="","",'TRI-2C'!$DJ$13)</f>
        <v>Mantener el ritmo y las secuencias de pasos sencillos durante la ejecución de coreografías.</v>
      </c>
      <c r="B2165" s="139"/>
      <c r="C2165" s="139"/>
      <c r="F2165" s="128"/>
      <c r="G2165" s="124" t="str">
        <f>IF(A2165="","",VLOOKUP(J2055,'TRI-2C'!$B$18:$FH$61,113,FALSE))</f>
        <v>A+</v>
      </c>
      <c r="I2165" s="125" t="str">
        <f t="shared" si="80"/>
        <v>A+</v>
      </c>
      <c r="J2165" s="128"/>
    </row>
    <row r="2166" spans="1:10" ht="12.75" customHeight="1">
      <c r="A2166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166" s="149"/>
      <c r="C2166" s="149"/>
      <c r="D2166" s="150"/>
      <c r="E2166" s="150"/>
      <c r="F2166" s="126"/>
      <c r="G2166" s="122" t="str">
        <f>IF(A2166="","",VLOOKUP(J2055,'TRI-2C'!$B$18:$FH$61,114,FALSE))</f>
        <v>A+</v>
      </c>
      <c r="H2166" s="150"/>
      <c r="I2166" s="127" t="str">
        <f t="shared" si="80"/>
        <v>A+</v>
      </c>
      <c r="J2166" s="126"/>
    </row>
    <row r="2167" spans="1:10" ht="12.75" customHeight="1">
      <c r="A2167" s="147" t="str">
        <f>IF('TRI-2C'!$DL$13="","",'TRI-2C'!$DL$13)</f>
        <v>Participar en dramatizaciones, asumiendo roles de diferentes personas del entorno y de personajes de cuentos e historietas.</v>
      </c>
      <c r="B2167" s="139"/>
      <c r="C2167" s="139"/>
      <c r="F2167" s="128"/>
      <c r="G2167" s="124" t="str">
        <f>IF(A2167="","",VLOOKUP(J2055,'TRI-2C'!$B$18:$FH$61,115,FALSE))</f>
        <v>A+</v>
      </c>
      <c r="I2167" s="125" t="str">
        <f t="shared" si="80"/>
        <v>A+</v>
      </c>
      <c r="J2167" s="128"/>
    </row>
    <row r="2168" spans="1:10" ht="12.75" customHeight="1">
      <c r="A2168" s="148" t="str">
        <f>IF('TRI-2C'!$DM$13="","",'TRI-2C'!$DM$13)</f>
        <v>Participar en rondas populares, bailes y juegos tradicionales, asumiendo los roles y respetando las reglas.</v>
      </c>
      <c r="B2168" s="158"/>
      <c r="C2168" s="158"/>
      <c r="D2168" s="158"/>
      <c r="E2168" s="158"/>
      <c r="F2168" s="159"/>
      <c r="G2168" s="122" t="str">
        <f>IF(A2168="","",VLOOKUP(J2055,'TRI-2C'!$B$18:$FH$61,116,FALSE))</f>
        <v>A+</v>
      </c>
      <c r="H2168" s="150"/>
      <c r="I2168" s="127" t="str">
        <f t="shared" si="80"/>
        <v>A+</v>
      </c>
      <c r="J2168" s="126"/>
    </row>
    <row r="2169" spans="1:10" ht="12.75" customHeight="1">
      <c r="A2169" s="11" t="str">
        <f>IF('TRI-2C'!$DN$13="","",'TRI-2C'!$DN$13)</f>
        <v>Realizar actividades creativas utilizando las técnicas grafo plásticas con variedad de materiales.</v>
      </c>
      <c r="B2169" s="156"/>
      <c r="C2169" s="156"/>
      <c r="D2169" s="156"/>
      <c r="E2169" s="156"/>
      <c r="F2169" s="157"/>
      <c r="G2169" s="124" t="str">
        <f>IF(A2169="","",VLOOKUP(J2055,'TRI-2C'!$B$18:$FH$61,117,FALSE))</f>
        <v>A+</v>
      </c>
      <c r="I2169" s="125" t="str">
        <f t="shared" si="80"/>
        <v>A+</v>
      </c>
      <c r="J2169" s="128"/>
    </row>
    <row r="2170" spans="1:10" ht="12.75" customHeight="1">
      <c r="A2170" s="165" t="str">
        <f>'BI-1T'!$A$13</f>
        <v>EXPRESION CORPORAL Y MOTRICIDAD</v>
      </c>
      <c r="B2170" s="149"/>
      <c r="C2170" s="149"/>
      <c r="D2170" s="150"/>
      <c r="E2170" s="150"/>
      <c r="F2170" s="126"/>
      <c r="G2170" s="122" t="str">
        <f>IF(A2170="","",VLOOKUP(J2055,'TRI-2C'!$B$18:$FH$61,118,FALSE))</f>
        <v>A+</v>
      </c>
      <c r="H2170" s="150"/>
      <c r="I2170" s="127"/>
      <c r="J2170" s="126"/>
    </row>
    <row r="2171" spans="1:10" ht="12.75" customHeight="1">
      <c r="A2171" s="147" t="str">
        <f>IF('TRI-2C'!$DP$13="","",'TRI-2C'!$DP$13)</f>
        <v>Caminar y correr con soltura y seguridad manteniendo el equilibrio a diferentes distancias, orientaciones y ritmos en espacios parciales.</v>
      </c>
      <c r="B2171" s="139"/>
      <c r="C2171" s="139"/>
      <c r="F2171" s="128"/>
      <c r="G2171" s="124" t="str">
        <f>IF(A2171="","",VLOOKUP(J2055,'TRI-2C'!$B$18:$FH$61,119,FALSE))</f>
        <v>A+</v>
      </c>
      <c r="I2171" s="125" t="str">
        <f t="shared" ref="I2171:I2198" si="81">IF(G2171="","",G2171)</f>
        <v>A+</v>
      </c>
      <c r="J2171" s="128"/>
    </row>
    <row r="2172" spans="1:10" ht="12.75" customHeight="1">
      <c r="A2172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2172" s="149"/>
      <c r="C2172" s="149"/>
      <c r="D2172" s="150"/>
      <c r="E2172" s="150"/>
      <c r="F2172" s="126"/>
      <c r="G2172" s="122" t="str">
        <f>IF(A2172="","",VLOOKUP(J2055,'TRI-2C'!$B$18:$FH$61,120,FALSE))</f>
        <v>A+</v>
      </c>
      <c r="H2172" s="150"/>
      <c r="I2172" s="127" t="str">
        <f t="shared" si="81"/>
        <v>A+</v>
      </c>
      <c r="J2172" s="126"/>
    </row>
    <row r="2173" spans="1:10" ht="12.75" customHeight="1">
      <c r="A2173" s="147" t="str">
        <f>IF('TRI-2C'!$DR$13="","",'TRI-2C'!$DR$13)</f>
        <v>Discriminar sonidos onomatopéyicos y diferencia los sonidos naturales de los artificiales</v>
      </c>
      <c r="B2173" s="139"/>
      <c r="C2173" s="139"/>
      <c r="F2173" s="128"/>
      <c r="G2173" s="124" t="str">
        <f>IF(A2173="","",VLOOKUP(J2055,'TRI-2C'!$B$18:$FH$61,121,FALSE))</f>
        <v>A+</v>
      </c>
      <c r="I2173" s="125" t="str">
        <f t="shared" si="81"/>
        <v>A+</v>
      </c>
      <c r="J2173" s="128"/>
    </row>
    <row r="2174" spans="1:10" ht="12.75" customHeight="1">
      <c r="A2174" s="192" t="str">
        <f>IF('TRI-2C'!$DS$13="","",'TRI-2C'!$DS$13)</f>
        <v>Ejecutar actividades coordinadamente y con un control adecuado de fuerza y tonicidad muscular como: lanzar, atrapar y patear objetos y pelotas.</v>
      </c>
      <c r="B2174" s="154"/>
      <c r="C2174" s="154"/>
      <c r="D2174" s="154"/>
      <c r="E2174" s="154"/>
      <c r="F2174" s="155"/>
      <c r="G2174" s="122" t="str">
        <f>IF(A2174="","",VLOOKUP(J2055,'TRI-2C'!$B$18:$FH$61,122,FALSE))</f>
        <v>A+</v>
      </c>
      <c r="H2174" s="150"/>
      <c r="I2174" s="127" t="str">
        <f t="shared" si="81"/>
        <v>A+</v>
      </c>
      <c r="J2174" s="126"/>
    </row>
    <row r="2175" spans="1:10" ht="12.75" customHeight="1">
      <c r="A2175" s="147" t="str">
        <f>IF('TRI-2C'!$DT$13="","",'TRI-2C'!$DT$13)</f>
        <v>Emplear su lado dominante en la realización de la mayoría de las actividades que utilice la mano, ojo y pie.</v>
      </c>
      <c r="B2175" s="139"/>
      <c r="C2175" s="139"/>
      <c r="F2175" s="128"/>
      <c r="G2175" s="124" t="str">
        <f>IF(A2175="","",VLOOKUP(J2055,'TRI-2C'!$B$18:$FH$61,123,FALSE))</f>
        <v>A+</v>
      </c>
      <c r="I2175" s="125" t="str">
        <f t="shared" si="81"/>
        <v>A+</v>
      </c>
      <c r="J2175" s="128"/>
    </row>
    <row r="2176" spans="1:10" ht="12.75" customHeight="1">
      <c r="A2176" s="148" t="str">
        <f>IF('TRI-2C'!$DU$13="","",'TRI-2C'!$DU$13)</f>
        <v>Galopar y salticar coordinadamente con obstáculos ejecutando circuitos.</v>
      </c>
      <c r="B2176" s="149"/>
      <c r="C2176" s="149"/>
      <c r="D2176" s="150"/>
      <c r="E2176" s="150"/>
      <c r="F2176" s="126"/>
      <c r="G2176" s="122" t="str">
        <f>IF(A2176="","",VLOOKUP(J2055,'TRI-2C'!$B$18:$FH$61,124,FALSE))</f>
        <v>A+</v>
      </c>
      <c r="H2176" s="150"/>
      <c r="I2176" s="127" t="str">
        <f t="shared" si="81"/>
        <v>A+</v>
      </c>
      <c r="J2176" s="126"/>
    </row>
    <row r="2177" spans="1:10" ht="12.75" customHeight="1">
      <c r="A2177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2177" s="139"/>
      <c r="C2177" s="139"/>
      <c r="F2177" s="128"/>
      <c r="G2177" s="124" t="str">
        <f>IF(A2177="","",VLOOKUP(J2055,'TRI-2C'!$B$18:$FH$61,125,FALSE))</f>
        <v>A+</v>
      </c>
      <c r="I2177" s="125" t="str">
        <f t="shared" si="81"/>
        <v>A+</v>
      </c>
      <c r="J2177" s="128"/>
    </row>
    <row r="2178" spans="1:10" ht="12.75" customHeight="1">
      <c r="A2178" s="148" t="str">
        <f>IF('TRI-2C'!$DW$13="","",'TRI-2C'!$DW$13)</f>
        <v>Mantener el equilibro al caminar sobre líneas rectas, curvas y quebradas con altura (aprox. 20 cm) logrando un adecuado control postural.</v>
      </c>
      <c r="B2178" s="158"/>
      <c r="C2178" s="158"/>
      <c r="D2178" s="158"/>
      <c r="E2178" s="158"/>
      <c r="F2178" s="159"/>
      <c r="G2178" s="122" t="str">
        <f>IF(A2178="","",VLOOKUP(J2055,'TRI-2C'!$B$18:$FH$61,126,FALSE))</f>
        <v>A+</v>
      </c>
      <c r="H2178" s="150"/>
      <c r="I2178" s="127" t="str">
        <f t="shared" si="81"/>
        <v>A+</v>
      </c>
      <c r="J2178" s="126"/>
    </row>
    <row r="2179" spans="1:10" ht="12.75" customHeight="1">
      <c r="A2179" s="11" t="str">
        <f>IF('TRI-2C'!$DX$13="","",'TRI-2C'!$DX$13)</f>
        <v>Mantener un adecuado control postural en diferentes posiciones del cuerpo y en desplazamientos.</v>
      </c>
      <c r="B2179" s="156"/>
      <c r="C2179" s="156"/>
      <c r="D2179" s="156"/>
      <c r="E2179" s="156"/>
      <c r="F2179" s="157"/>
      <c r="G2179" s="124" t="str">
        <f>IF(A2179="","",VLOOKUP(J2055,'TRI-2C'!$B$18:$FH$61,127,FALSE))</f>
        <v>A+</v>
      </c>
      <c r="I2179" s="125" t="str">
        <f t="shared" si="81"/>
        <v>A+</v>
      </c>
      <c r="J2179" s="128"/>
    </row>
    <row r="2180" spans="1:10" ht="12.75" customHeight="1">
      <c r="A2180" s="148" t="str">
        <f>IF('TRI-2C'!$DY$13="","",'TRI-2C'!$DY$13)</f>
        <v>Orientarse en el espacio realizando desplazamientos en función de consignas dadas con las nociones: entre, adelante-atrás, junto a, cerca-lejos</v>
      </c>
      <c r="B2180" s="149"/>
      <c r="C2180" s="149"/>
      <c r="D2180" s="150"/>
      <c r="E2180" s="150"/>
      <c r="F2180" s="126"/>
      <c r="G2180" s="122" t="str">
        <f>IF(A2180="","",VLOOKUP(J2055,'TRI-2C'!$B$18:$FH$61,128,FALSE))</f>
        <v>A+</v>
      </c>
      <c r="H2180" s="150"/>
      <c r="I2180" s="127" t="str">
        <f t="shared" si="81"/>
        <v>A+</v>
      </c>
      <c r="J2180" s="126"/>
    </row>
    <row r="2181" spans="1:10" ht="12.75" customHeight="1">
      <c r="A2181" s="147" t="str">
        <f>IF('TRI-2C'!$DZ$13="","",'TRI-2C'!$DZ$13)</f>
        <v>Realiza varios movimientos y desplazamientos combinados a diferentes velocidades (rápido, lento), duración (largos y corto).</v>
      </c>
      <c r="B2181" s="139"/>
      <c r="C2181" s="139"/>
      <c r="F2181" s="128"/>
      <c r="G2181" s="124" t="str">
        <f>IF(A2181="","",VLOOKUP(J2055,'TRI-2C'!$B$18:$FH$61,129,FALSE))</f>
        <v>A+</v>
      </c>
      <c r="I2181" s="125" t="str">
        <f t="shared" si="81"/>
        <v>A+</v>
      </c>
      <c r="J2181" s="128"/>
    </row>
    <row r="2182" spans="1:10" ht="12.75" customHeight="1">
      <c r="A2182" s="148" t="str">
        <f>IF('TRI-2C'!$EA$13="","",'TRI-2C'!$EA$13)</f>
        <v>Realizar actividades de coordinación visomotriz con niveles de dificultad creciente en el tamaño y tipo de materiales.</v>
      </c>
      <c r="B2182" s="149"/>
      <c r="C2182" s="149"/>
      <c r="D2182" s="150"/>
      <c r="E2182" s="150"/>
      <c r="F2182" s="126"/>
      <c r="G2182" s="122" t="str">
        <f>IF(A2182="","",VLOOKUP(J2055,'TRI-2C'!$B$18:$FH$61,130,FALSE))</f>
        <v>A+</v>
      </c>
      <c r="H2182" s="150"/>
      <c r="I2182" s="127" t="str">
        <f t="shared" si="81"/>
        <v>A+</v>
      </c>
      <c r="J2182" s="126"/>
    </row>
    <row r="2183" spans="1:10" ht="12.75" customHeight="1">
      <c r="A2183" s="147" t="str">
        <f>IF('TRI-2C'!$EB$13="","",'TRI-2C'!$EB$13)</f>
        <v>Realizar desplazamientos y movimientos combinados utilizando el espacio total y parcial a diferentes distancias (largas-cortas)</v>
      </c>
      <c r="B2183" s="139"/>
      <c r="C2183" s="139"/>
      <c r="F2183" s="128"/>
      <c r="G2183" s="124" t="str">
        <f>IF(A2183="","",VLOOKUP(J2055,'TRI-2C'!$B$18:$FH$61,131,FALSE))</f>
        <v>A+</v>
      </c>
      <c r="I2183" s="125" t="str">
        <f t="shared" si="81"/>
        <v>A+</v>
      </c>
      <c r="J2183" s="128"/>
    </row>
    <row r="2184" spans="1:10" ht="12.75" customHeight="1">
      <c r="A2184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2184" s="154"/>
      <c r="C2184" s="154"/>
      <c r="D2184" s="154"/>
      <c r="E2184" s="154"/>
      <c r="F2184" s="155"/>
      <c r="G2184" s="122" t="str">
        <f>IF(A2184="","",VLOOKUP(J2055,'TRI-2C'!$B$18:$FH$61,132,FALSE))</f>
        <v>A+</v>
      </c>
      <c r="H2184" s="150"/>
      <c r="I2184" s="127" t="str">
        <f t="shared" si="81"/>
        <v>A+</v>
      </c>
      <c r="J2184" s="126"/>
    </row>
    <row r="2185" spans="1:10" ht="12.75" customHeight="1">
      <c r="A2185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2185" s="139"/>
      <c r="C2185" s="139"/>
      <c r="F2185" s="128"/>
      <c r="G2185" s="124" t="str">
        <f>IF(A2185="","",VLOOKUP(J2055,'TRI-2C'!$B$18:$FH$61,133,FALSE))</f>
        <v>A+</v>
      </c>
      <c r="I2185" s="125" t="str">
        <f t="shared" si="81"/>
        <v>A+</v>
      </c>
      <c r="J2185" s="128"/>
    </row>
    <row r="2186" spans="1:10" ht="12.75" customHeight="1">
      <c r="A2186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2186" s="149"/>
      <c r="C2186" s="149"/>
      <c r="D2186" s="150"/>
      <c r="E2186" s="150"/>
      <c r="F2186" s="126"/>
      <c r="G2186" s="122" t="str">
        <f>IF(A2186="","",VLOOKUP(J2055,'TRI-2C'!$B$18:$FH$61,134,FALSE))</f>
        <v>A+</v>
      </c>
      <c r="H2186" s="150"/>
      <c r="I2186" s="127" t="str">
        <f t="shared" si="81"/>
        <v>A+</v>
      </c>
      <c r="J2186" s="126"/>
    </row>
    <row r="2187" spans="1:10" ht="12.75" customHeight="1">
      <c r="A2187" s="147" t="str">
        <f>IF('TRI-2C'!$EF$13="","",'TRI-2C'!$EF$13)</f>
        <v>Realizar movimientos diferenciados con los lados laterales del cuerpo (un lado y otro lado).</v>
      </c>
      <c r="B2187" s="139"/>
      <c r="C2187" s="139"/>
      <c r="F2187" s="128"/>
      <c r="G2187" s="124" t="str">
        <f>IF(A2187="","",VLOOKUP(J2055,'TRI-2C'!$B$18:$FH$61,135,FALSE))</f>
        <v>A+</v>
      </c>
      <c r="I2187" s="125" t="str">
        <f t="shared" si="81"/>
        <v>A+</v>
      </c>
      <c r="J2187" s="128"/>
    </row>
    <row r="2188" spans="1:10" ht="12.75" customHeight="1">
      <c r="A2188" s="148" t="str">
        <f>IF('TRI-2C'!$EG$13="","",'TRI-2C'!$EG$13)</f>
        <v>Realizar movimientos para la coordinación de ojo y pie como: patear pelotas hacia un punto fijo determinado.</v>
      </c>
      <c r="B2188" s="158"/>
      <c r="C2188" s="158"/>
      <c r="D2188" s="158"/>
      <c r="E2188" s="158"/>
      <c r="F2188" s="159"/>
      <c r="G2188" s="122" t="str">
        <f>IF(A2188="","",VLOOKUP(J2055,'TRI-2C'!$B$18:$FH$61,136,FALSE))</f>
        <v>A+</v>
      </c>
      <c r="H2188" s="150"/>
      <c r="I2188" s="127" t="str">
        <f t="shared" si="81"/>
        <v>A+</v>
      </c>
      <c r="J2188" s="126"/>
    </row>
    <row r="2189" spans="1:10" ht="12.75" customHeight="1">
      <c r="A2189" s="11" t="str">
        <f>IF('TRI-2C'!$EH$13="","",'TRI-2C'!$EH$13)</f>
        <v>Realizar representaciones gráficas utilizando el dibujo con detalles que le dan intencionalidad y sentido para identificarlos</v>
      </c>
      <c r="B2189" s="156"/>
      <c r="C2189" s="156"/>
      <c r="D2189" s="156"/>
      <c r="E2189" s="156"/>
      <c r="F2189" s="157"/>
      <c r="G2189" s="124" t="str">
        <f>IF(A2189="","",VLOOKUP(J2055,'TRI-2C'!$B$18:$FH$61,137,FALSE))</f>
        <v>A+</v>
      </c>
      <c r="I2189" s="125" t="str">
        <f t="shared" si="81"/>
        <v>A+</v>
      </c>
      <c r="J2189" s="128"/>
    </row>
    <row r="2190" spans="1:10" ht="12.75" customHeight="1">
      <c r="A2190" s="148" t="str">
        <f>IF('TRI-2C'!$EI$13="","",'TRI-2C'!$EI$13)</f>
        <v>Reconocer la importancia del peatón y respetar su espacio en la vía mediante actividades lúdicas que fomenten el aprendizaje de normas de tránsito.</v>
      </c>
      <c r="B2190" s="149"/>
      <c r="C2190" s="149"/>
      <c r="D2190" s="150"/>
      <c r="E2190" s="150"/>
      <c r="F2190" s="126"/>
      <c r="G2190" s="122" t="str">
        <f>IF(A2190="","",VLOOKUP(J2055,'TRI-2C'!$B$18:$FH$61,138,FALSE))</f>
        <v>B+</v>
      </c>
      <c r="H2190" s="150"/>
      <c r="I2190" s="127" t="str">
        <f t="shared" si="81"/>
        <v>B+</v>
      </c>
      <c r="J2190" s="126"/>
    </row>
    <row r="2191" spans="1:10" ht="12.75" customHeight="1">
      <c r="A2191" s="147" t="str">
        <f>IF('TRI-2C'!$EJ$13="","",'TRI-2C'!$EJ$13)</f>
        <v>Representar la figura humana utilizando el monigote e incorporando detalles según la interiorización de su imagen corporal.</v>
      </c>
      <c r="B2191" s="139"/>
      <c r="C2191" s="139"/>
      <c r="F2191" s="128"/>
      <c r="G2191" s="124" t="str">
        <f>IF(A2191="","",VLOOKUP(J2055,'TRI-2C'!$B$18:$FH$61,139,FALSE))</f>
        <v>A+</v>
      </c>
      <c r="I2191" s="125" t="str">
        <f t="shared" si="81"/>
        <v>A+</v>
      </c>
      <c r="J2191" s="128"/>
    </row>
    <row r="2192" spans="1:10" ht="12.75" customHeight="1">
      <c r="A2192" s="148" t="str">
        <f>IF('TRI-2C'!$EK$13="","",'TRI-2C'!$EK$13)</f>
        <v>Saltar de un pie a otro alternadamente, de manera autónoma.</v>
      </c>
      <c r="B2192" s="149"/>
      <c r="C2192" s="149"/>
      <c r="D2192" s="150"/>
      <c r="E2192" s="150"/>
      <c r="F2192" s="126"/>
      <c r="G2192" s="122" t="str">
        <f>IF(A2192="","",VLOOKUP(J2055,'TRI-2C'!$B$18:$FH$61,140,FALSE))</f>
        <v>A+</v>
      </c>
      <c r="H2192" s="150"/>
      <c r="I2192" s="127" t="str">
        <f t="shared" si="81"/>
        <v>A+</v>
      </c>
      <c r="J2192" s="126"/>
    </row>
    <row r="2193" spans="1:10" ht="12.75" customHeight="1">
      <c r="A2193" s="147" t="str">
        <f>IF('TRI-2C'!$EL$13="","",'TRI-2C'!$EL$13)</f>
        <v>Saltar en dos pies en sentido vertical obstáculos de 20 a 30 cm en altura y en sentido horizontal longitudes de aproximadamente 50 a 70 cm.</v>
      </c>
      <c r="B2193" s="139"/>
      <c r="C2193" s="139"/>
      <c r="F2193" s="128"/>
      <c r="G2193" s="124" t="str">
        <f>IF(A2193="","",VLOOKUP(J2055,'TRI-2C'!$B$18:$FH$61,141,FALSE))</f>
        <v>A+</v>
      </c>
      <c r="I2193" s="125" t="str">
        <f t="shared" si="81"/>
        <v>A+</v>
      </c>
      <c r="J2193" s="128"/>
    </row>
    <row r="2194" spans="1:10" ht="12.75" customHeight="1">
      <c r="A2194" s="192" t="str">
        <f>IF('TRI-2C'!$EM$13="","",'TRI-2C'!$EM$13)</f>
        <v>Subir y bajar escaleras alternando los pies.</v>
      </c>
      <c r="B2194" s="154"/>
      <c r="C2194" s="154"/>
      <c r="D2194" s="154"/>
      <c r="E2194" s="154"/>
      <c r="F2194" s="155"/>
      <c r="G2194" s="122" t="str">
        <f>IF(A2194="","",VLOOKUP(J2055,'TRI-2C'!$B$18:$FH$61,142,FALSE))</f>
        <v>A+</v>
      </c>
      <c r="H2194" s="150"/>
      <c r="I2194" s="127" t="str">
        <f t="shared" si="81"/>
        <v>A+</v>
      </c>
      <c r="J2194" s="126"/>
    </row>
    <row r="2195" spans="1:10" ht="12.75" customHeight="1">
      <c r="A2195" s="147" t="str">
        <f>IF('TRI-2C'!$EN$13="","",'TRI-2C'!$EN$13)</f>
        <v>Trepar y reptar a diferentes ritmos y en posiciones corporales diversas (cúbito ventral y cúbito dorsal).</v>
      </c>
      <c r="B2195" s="139"/>
      <c r="C2195" s="139"/>
      <c r="F2195" s="128"/>
      <c r="G2195" s="124" t="str">
        <f>IF(A2195="","",VLOOKUP(J2055,'TRI-2C'!$B$18:$FH$61,143,FALSE))</f>
        <v>A+</v>
      </c>
      <c r="I2195" s="125" t="str">
        <f t="shared" si="81"/>
        <v>A+</v>
      </c>
      <c r="J2195" s="128"/>
    </row>
    <row r="2196" spans="1:10" ht="12.75" customHeight="1">
      <c r="A2196" s="148" t="str">
        <f>IF('TRI-2C'!$EO$13="","",'TRI-2C'!$EO$13)</f>
        <v>Ubicar algunas partes de su cuerpo en función de las nociones de al lado, junto a, cerca-lejos.</v>
      </c>
      <c r="B2196" s="149"/>
      <c r="C2196" s="149"/>
      <c r="D2196" s="150"/>
      <c r="E2196" s="150"/>
      <c r="F2196" s="126"/>
      <c r="G2196" s="122" t="str">
        <f>IF(A2196="","",VLOOKUP(J2055,'TRI-2C'!$B$18:$FH$61,144,FALSE))</f>
        <v>A+</v>
      </c>
      <c r="H2196" s="150"/>
      <c r="I2196" s="127" t="str">
        <f t="shared" si="81"/>
        <v>A+</v>
      </c>
      <c r="J2196" s="126"/>
    </row>
    <row r="2197" spans="1:10" ht="12.75" customHeight="1">
      <c r="A2197" s="147" t="str">
        <f>IF('TRI-2C'!$EP$13="","",'TRI-2C'!$EP$13)</f>
        <v>Utilizar el espacio parcial e inicia con el uso del espacio total para realizar representaciones gráficas.</v>
      </c>
      <c r="B2197" s="139"/>
      <c r="C2197" s="139"/>
      <c r="F2197" s="128"/>
      <c r="G2197" s="124" t="str">
        <f>IF(A2197="","",VLOOKUP(J2055,'TRI-2C'!$B$18:$FH$61,145,FALSE))</f>
        <v>A+</v>
      </c>
      <c r="I2197" s="125" t="str">
        <f t="shared" si="81"/>
        <v>A+</v>
      </c>
      <c r="J2197" s="128"/>
    </row>
    <row r="2198" spans="1:10" ht="12.75" customHeight="1">
      <c r="A2198" s="148" t="str">
        <f>IF('TRI-2C'!$EQ$13="","",'TRI-2C'!$EQ$13)</f>
        <v>Utilizar la pinza digital para coger lápices, marcadores, pinceles y diversos tipos de materiales.</v>
      </c>
      <c r="B2198" s="158"/>
      <c r="C2198" s="158"/>
      <c r="D2198" s="158"/>
      <c r="E2198" s="158"/>
      <c r="F2198" s="159"/>
      <c r="G2198" s="122" t="str">
        <f>IF(A2198="","",VLOOKUP(J2055,'TRI-2C'!$B$18:$FH$61,146,FALSE))</f>
        <v>A+</v>
      </c>
      <c r="H2198" s="150"/>
      <c r="I2198" s="127" t="str">
        <f t="shared" si="81"/>
        <v>A+</v>
      </c>
      <c r="J2198" s="126"/>
    </row>
    <row r="2199" spans="1:10" ht="12.75" customHeight="1">
      <c r="A2199" s="6" t="str">
        <f>NOTAS!$O$14</f>
        <v>CIVICA Y ACOMPAÑAMIENTO INTEGRAL</v>
      </c>
      <c r="B2199" s="156"/>
      <c r="C2199" s="156"/>
      <c r="D2199" s="156"/>
      <c r="E2199" s="156"/>
      <c r="F2199" s="157"/>
      <c r="G2199" s="124" t="str">
        <f>IF(A2199="","",VLOOKUP(J2055,'TRI-2C'!$B$18:$FH$61,146,FALSE))</f>
        <v>A+</v>
      </c>
      <c r="I2199" s="125"/>
      <c r="J2199" s="128"/>
    </row>
    <row r="2200" spans="1:10" ht="12.75" customHeight="1">
      <c r="A2200" s="148" t="str">
        <f>IF('TRI-2C'!$ES$13="","",'TRI-2C'!$ES$13)</f>
        <v/>
      </c>
      <c r="B2200" s="149"/>
      <c r="C2200" s="149"/>
      <c r="D2200" s="150"/>
      <c r="E2200" s="150"/>
      <c r="F2200" s="126"/>
      <c r="G2200" s="122" t="str">
        <f>IF(A2200="","",VLOOKUP(J2055,'TRI-2C'!$B$18:$FH$61,148,FALSE))</f>
        <v/>
      </c>
      <c r="H2200" s="150"/>
      <c r="I2200" s="127" t="str">
        <f t="shared" ref="I2200:I2209" si="82">IF(G2200="","",G2200)</f>
        <v/>
      </c>
      <c r="J2200" s="126"/>
    </row>
    <row r="2201" spans="1:10" ht="12.75" customHeight="1">
      <c r="A2201" s="147" t="str">
        <f>IF('TRI-2C'!$ET$13="","",'TRI-2C'!$ET$13)</f>
        <v>AUTOCONOCIMIENTO</v>
      </c>
      <c r="B2201" s="139"/>
      <c r="C2201" s="139"/>
      <c r="F2201" s="128"/>
      <c r="G2201" s="124" t="str">
        <f>IF(A2201="","",VLOOKUP(J2055,'TRI-2C'!$B$18:$FH$61,149,FALSE))</f>
        <v>S</v>
      </c>
      <c r="I2201" s="125" t="str">
        <f t="shared" si="82"/>
        <v>S</v>
      </c>
      <c r="J2201" s="128"/>
    </row>
    <row r="2202" spans="1:10" ht="12.75" customHeight="1">
      <c r="A2202" s="148" t="str">
        <f>IF('TRI-2C'!$EU$13="","",'TRI-2C'!$EU$13)</f>
        <v>PENSAMIENO CRITICO</v>
      </c>
      <c r="B2202" s="149"/>
      <c r="C2202" s="149"/>
      <c r="D2202" s="150"/>
      <c r="E2202" s="150"/>
      <c r="F2202" s="126"/>
      <c r="G2202" s="122" t="str">
        <f>IF(A2202="","",VLOOKUP(J2055,'TRI-2C'!$B$18:$FH$61,150,FALSE))</f>
        <v>S</v>
      </c>
      <c r="H2202" s="150"/>
      <c r="I2202" s="127" t="str">
        <f t="shared" si="82"/>
        <v>S</v>
      </c>
      <c r="J2202" s="126"/>
    </row>
    <row r="2203" spans="1:10" ht="12.75" customHeight="1">
      <c r="A2203" s="147" t="str">
        <f>IF('TRI-2C'!$EV$13="","",'TRI-2C'!$EV$13)</f>
        <v>MANEJO DE PROBLEMAS</v>
      </c>
      <c r="B2203" s="139"/>
      <c r="C2203" s="139"/>
      <c r="F2203" s="128"/>
      <c r="G2203" s="124" t="str">
        <f>IF(A2203="","",VLOOKUP(J2055,'TRI-2C'!$B$18:$FH$61,151,FALSE))</f>
        <v>F</v>
      </c>
      <c r="I2203" s="125" t="str">
        <f t="shared" si="82"/>
        <v>F</v>
      </c>
      <c r="J2203" s="128"/>
    </row>
    <row r="2204" spans="1:10" ht="12.75" customHeight="1">
      <c r="A2204" s="192" t="str">
        <f>IF('TRI-2C'!$EW$13="","",'TRI-2C'!$EW$13)</f>
        <v>TOMA DE DECISIONES</v>
      </c>
      <c r="B2204" s="154"/>
      <c r="C2204" s="154"/>
      <c r="D2204" s="154"/>
      <c r="E2204" s="154"/>
      <c r="F2204" s="155"/>
      <c r="G2204" s="122" t="str">
        <f>IF(A2204="","",VLOOKUP(J2055,'TRI-2C'!$B$18:$FH$61,152,FALSE))</f>
        <v>S</v>
      </c>
      <c r="H2204" s="150"/>
      <c r="I2204" s="127" t="str">
        <f t="shared" si="82"/>
        <v>S</v>
      </c>
      <c r="J2204" s="126"/>
    </row>
    <row r="2205" spans="1:10" ht="12.75" customHeight="1">
      <c r="A2205" s="147" t="str">
        <f>IF('TRI-2C'!$EX$13="","",'TRI-2C'!$EX$13)</f>
        <v>TRABAJO EN EQUIPO</v>
      </c>
      <c r="B2205" s="139"/>
      <c r="C2205" s="139"/>
      <c r="F2205" s="128"/>
      <c r="G2205" s="124" t="str">
        <f>IF(A2205="","",VLOOKUP(J2055,'TRI-2C'!$B$18:$FH$61,153,FALSE))</f>
        <v>F</v>
      </c>
      <c r="I2205" s="125" t="str">
        <f t="shared" si="82"/>
        <v>F</v>
      </c>
      <c r="J2205" s="128"/>
    </row>
    <row r="2206" spans="1:10" ht="12.75" customHeight="1">
      <c r="A2206" s="148" t="str">
        <f>IF('TRI-2C'!$EY$13="","",'TRI-2C'!$EY$13)</f>
        <v>CONCIENCIA SOCIAL</v>
      </c>
      <c r="B2206" s="149"/>
      <c r="C2206" s="149"/>
      <c r="D2206" s="150"/>
      <c r="E2206" s="150"/>
      <c r="F2206" s="126"/>
      <c r="G2206" s="122" t="str">
        <f>IF(A2206="","",VLOOKUP(J2055,'TRI-2C'!$B$18:$FH$61,154,FALSE))</f>
        <v>F</v>
      </c>
      <c r="H2206" s="150"/>
      <c r="I2206" s="127" t="str">
        <f t="shared" si="82"/>
        <v>F</v>
      </c>
      <c r="J2206" s="126"/>
    </row>
    <row r="2207" spans="1:10" ht="12.75" customHeight="1">
      <c r="A2207" s="147" t="str">
        <f>IF('TRI-2C'!$EZ$13="","",'TRI-2C'!$EZ$13)</f>
        <v xml:space="preserve">RELACIONES INTERPERSONALES	</v>
      </c>
      <c r="B2207" s="139"/>
      <c r="C2207" s="139"/>
      <c r="F2207" s="128"/>
      <c r="G2207" s="124" t="str">
        <f>IF(A2207="","",VLOOKUP(J2055,'TRI-2C'!$B$18:$FH$61,155,FALSE))</f>
        <v>F</v>
      </c>
      <c r="I2207" s="125" t="str">
        <f t="shared" si="82"/>
        <v>F</v>
      </c>
      <c r="J2207" s="128"/>
    </row>
    <row r="2208" spans="1:10" ht="12.75" customHeight="1">
      <c r="A2208" s="148" t="str">
        <f>IF('TRI-2C'!$FA$13="","",'TRI-2C'!$FA$13)</f>
        <v>MANEJO DE CONFLICTOS</v>
      </c>
      <c r="B2208" s="149"/>
      <c r="C2208" s="149"/>
      <c r="D2208" s="150"/>
      <c r="E2208" s="150"/>
      <c r="F2208" s="126"/>
      <c r="G2208" s="122" t="str">
        <f>IF(A2208="","",VLOOKUP(J2055,'TRI-2C'!$B$18:$FH$61,156,FALSE))</f>
        <v>F</v>
      </c>
      <c r="H2208" s="150"/>
      <c r="I2208" s="127" t="str">
        <f t="shared" si="82"/>
        <v>F</v>
      </c>
      <c r="J2208" s="126"/>
    </row>
    <row r="2209" spans="1:10" ht="12.75" customHeight="1">
      <c r="A2209" s="147" t="str">
        <f>IF('TRI-2C'!$FB$13="","",'TRI-2C'!$FB$13)</f>
        <v>MANEJO DE EMOCIONES Y SENTIMIENTOS</v>
      </c>
      <c r="B2209" s="139"/>
      <c r="C2209" s="139"/>
      <c r="F2209" s="128"/>
      <c r="G2209" s="124" t="str">
        <f>IF(A2209="","",VLOOKUP(J2055,'TRI-2C'!$B$18:$FH$61,157,FALSE))</f>
        <v>F</v>
      </c>
      <c r="I2209" s="125" t="str">
        <f t="shared" si="82"/>
        <v>F</v>
      </c>
      <c r="J2209" s="128"/>
    </row>
    <row r="2210" spans="1:10" ht="12.75" customHeight="1">
      <c r="A2210" s="151"/>
      <c r="B2210" s="129"/>
      <c r="C2210" s="129"/>
      <c r="D2210" s="130"/>
      <c r="E2210" s="130"/>
      <c r="F2210" s="131"/>
      <c r="G2210" s="132"/>
      <c r="H2210" s="130"/>
      <c r="I2210" s="133"/>
      <c r="J2210" s="131"/>
    </row>
    <row r="2211" spans="1:10" ht="12.75" customHeight="1">
      <c r="A2211" s="134"/>
      <c r="B2211" s="134"/>
      <c r="C2211" s="134"/>
      <c r="D2211" s="134"/>
      <c r="E2211" s="134"/>
      <c r="F2211" s="140"/>
      <c r="G2211" s="496"/>
      <c r="H2211" s="496"/>
      <c r="I2211" s="497"/>
      <c r="J2211" s="497"/>
    </row>
    <row r="2212" spans="1:10" ht="12.75" customHeight="1">
      <c r="A2212" s="487" t="s">
        <v>156</v>
      </c>
      <c r="B2212" s="488"/>
      <c r="C2212" s="135" t="s">
        <v>157</v>
      </c>
      <c r="G2212" s="494"/>
      <c r="H2212" s="494"/>
      <c r="I2212" s="494"/>
      <c r="J2212" s="494"/>
    </row>
    <row r="2213" spans="1:10" ht="12.75" customHeight="1">
      <c r="A2213" s="489" t="s">
        <v>158</v>
      </c>
      <c r="B2213" s="490"/>
      <c r="C2213" s="136" t="str">
        <f>VLOOKUP(J2055,'TRI-2C'!$B$18:$FH$61,160,FALSE)</f>
        <v>B+</v>
      </c>
      <c r="G2213" s="494"/>
      <c r="H2213" s="494"/>
      <c r="I2213" s="494"/>
      <c r="J2213" s="494"/>
    </row>
    <row r="2214" spans="1:10" ht="12.75" customHeight="1">
      <c r="A2214" s="491" t="s">
        <v>159</v>
      </c>
      <c r="B2214" s="492"/>
      <c r="C2214" s="493"/>
      <c r="G2214" s="494"/>
      <c r="H2214" s="494"/>
      <c r="I2214" s="494"/>
      <c r="J2214" s="494"/>
    </row>
    <row r="2215" spans="1:10" ht="12.75" customHeight="1">
      <c r="A2215" s="137" t="s">
        <v>160</v>
      </c>
      <c r="B2215" s="138"/>
      <c r="C2215" s="188" t="str">
        <f>VLOOKUP(J2055,'TRI-2C'!$B$18:$FH$61,161,FALSE)</f>
        <v/>
      </c>
      <c r="G2215" s="494"/>
      <c r="H2215" s="494"/>
      <c r="I2215" s="494"/>
      <c r="J2215" s="494"/>
    </row>
    <row r="2216" spans="1:10" ht="12.75" customHeight="1">
      <c r="A2216" s="137" t="s">
        <v>161</v>
      </c>
      <c r="B2216" s="138"/>
      <c r="C2216" s="188" t="str">
        <f>VLOOKUP(J2055,'TRI-2C'!$B$18:$FH$61,162,FALSE)</f>
        <v/>
      </c>
      <c r="G2216" s="494"/>
      <c r="H2216" s="494"/>
      <c r="I2216" s="494"/>
      <c r="J2216" s="494"/>
    </row>
    <row r="2217" spans="1:10" ht="12.75" customHeight="1">
      <c r="A2217" s="480" t="s">
        <v>163</v>
      </c>
      <c r="B2217" s="481"/>
      <c r="C2217" s="188" t="str">
        <f>VLOOKUP(J2055,'TRI-2C'!$B$18:$FH$61,163,FALSE)</f>
        <v/>
      </c>
      <c r="G2217" s="494"/>
      <c r="H2217" s="494"/>
      <c r="I2217" s="494"/>
      <c r="J2217" s="494"/>
    </row>
    <row r="2218" spans="1:10" ht="12.75" customHeight="1">
      <c r="D2218" s="503" t="s">
        <v>162</v>
      </c>
      <c r="E2218" s="503"/>
      <c r="F2218" s="152">
        <f ca="1">NOW()</f>
        <v>45994.739222569442</v>
      </c>
    </row>
    <row r="2221" spans="1:10" ht="12.75" customHeight="1">
      <c r="G2221" s="112"/>
    </row>
    <row r="2223" spans="1:10" ht="12.75" customHeight="1">
      <c r="B2223" s="495" t="s">
        <v>164</v>
      </c>
      <c r="C2223" s="495"/>
      <c r="F2223" s="116" t="s">
        <v>165</v>
      </c>
      <c r="G2223" s="116" t="s">
        <v>165</v>
      </c>
    </row>
    <row r="2257" spans="1:10" ht="12.75" customHeight="1">
      <c r="A2257" s="111" t="s">
        <v>153</v>
      </c>
      <c r="C2257" t="str">
        <f>IF(VLOOKUP(J2260,NOTAS!$D$14:$P$60,2,FALSE)="","",VLOOKUP(J2260,NOTAS!$D$14:$P$60,2,FALSE))</f>
        <v>GOMEZ CELI ELIAM LEVIT</v>
      </c>
    </row>
    <row r="2258" spans="1:10" ht="12.75" customHeight="1">
      <c r="A2258" s="111" t="s">
        <v>154</v>
      </c>
      <c r="C2258" t="str">
        <f>NOTAS!$B$14&amp; " "&amp;NOTAS!$B$15</f>
        <v>INICIAL II A</v>
      </c>
      <c r="F2258" s="111"/>
      <c r="G2258" s="116"/>
      <c r="H2258" s="117"/>
      <c r="I2258" s="118"/>
      <c r="J2258" s="117"/>
    </row>
    <row r="2259" spans="1:10" ht="12.75" customHeight="1">
      <c r="A2259" s="111" t="s">
        <v>6</v>
      </c>
      <c r="C2259" t="str">
        <f>NOTAS!$B$18</f>
        <v>2025-2026 MATUTINA</v>
      </c>
      <c r="H2259" s="117"/>
      <c r="I2259" s="118"/>
      <c r="J2259" s="117"/>
    </row>
    <row r="2260" spans="1:10" ht="12.75" customHeight="1" thickBot="1">
      <c r="A2260" s="486" t="s">
        <v>336</v>
      </c>
      <c r="B2260" s="486"/>
      <c r="I2260" s="114" t="s">
        <v>74</v>
      </c>
      <c r="J2260" s="121">
        <v>12</v>
      </c>
    </row>
    <row r="2261" spans="1:10" ht="12.75" customHeight="1">
      <c r="A2261" s="482" t="s">
        <v>155</v>
      </c>
      <c r="B2261" s="483"/>
      <c r="C2261" s="483"/>
      <c r="D2261" s="483"/>
      <c r="E2261" s="483"/>
      <c r="F2261" s="484"/>
      <c r="G2261" s="485" t="s">
        <v>141</v>
      </c>
      <c r="H2261" s="483"/>
      <c r="I2261" s="498" t="s">
        <v>141</v>
      </c>
      <c r="J2261" s="499"/>
    </row>
    <row r="2262" spans="1:10" ht="12.75" customHeight="1">
      <c r="A2262" s="500" t="str">
        <f>IF('TRI-2C'!G$10="","",'TRI-2C'!G$10)</f>
        <v>IDENTIDAD Y AUTONOMÍA</v>
      </c>
      <c r="B2262" s="501"/>
      <c r="C2262" s="501"/>
      <c r="D2262" s="501"/>
      <c r="E2262" s="501"/>
      <c r="F2262" s="502"/>
      <c r="G2262" s="160"/>
      <c r="H2262" s="161"/>
      <c r="I2262" s="162"/>
      <c r="J2262" s="163"/>
    </row>
    <row r="2263" spans="1:10" ht="12.75" customHeight="1">
      <c r="A2263" s="148" t="str">
        <f>IF('TRI-2C'!G$13="","",'TRI-2C'!G$13)</f>
        <v>Comunicar algunos datos de su identidad como: nombres completos, edad, nombres de familiares cercanos, lugar dónde vive.</v>
      </c>
      <c r="B2263" s="158"/>
      <c r="C2263" s="158"/>
      <c r="D2263" s="158"/>
      <c r="E2263" s="158"/>
      <c r="F2263" s="159"/>
      <c r="G2263" s="122" t="str">
        <f>IF(A2263="","",VLOOKUP(J2260,'TRI-2C'!$B$18:$FH$61,6,FALSE))</f>
        <v>A+</v>
      </c>
      <c r="H2263" s="150"/>
      <c r="I2263" s="127" t="str">
        <f>IF(G2263="","",G2263)</f>
        <v>A+</v>
      </c>
      <c r="J2263" s="126"/>
    </row>
    <row r="2264" spans="1:10" ht="12.75" customHeight="1">
      <c r="A2264" s="11" t="str">
        <f>IF('TRI-2C'!$H$13="","",'TRI-2C'!$H$13)</f>
        <v>Demostrar curiosidad por las características físicas (genitales) que le permiten reconocerse como niño y niña</v>
      </c>
      <c r="B2264" s="156"/>
      <c r="C2264" s="156"/>
      <c r="D2264" s="156"/>
      <c r="E2264" s="156"/>
      <c r="F2264" s="157"/>
      <c r="G2264" s="124" t="str">
        <f>IF(A2264="","",VLOOKUP(J2260,'TRI-2C'!$B$18:$FH$61,7,FALSE))</f>
        <v>A+</v>
      </c>
      <c r="I2264" s="125" t="str">
        <f t="shared" ref="I2264:I2280" si="83">IF(G2264="","",G2264)</f>
        <v>A+</v>
      </c>
      <c r="J2264" s="128"/>
    </row>
    <row r="2265" spans="1:10" ht="12.75" customHeight="1">
      <c r="A2265" s="148" t="str">
        <f>IF('TRI-2C'!$I$13="","",'TRI-2C'!$I$13)</f>
        <v>Identificar la importancia de usar el cinturón de seguridad para promover el autocuidado y la protección personal.</v>
      </c>
      <c r="B2265" s="149"/>
      <c r="C2265" s="149"/>
      <c r="D2265" s="150"/>
      <c r="E2265" s="150"/>
      <c r="F2265" s="126"/>
      <c r="G2265" s="122" t="str">
        <f>IF(A2265="","",VLOOKUP(J2260,'TRI-2C'!$B$18:$FH$61,8,FALSE))</f>
        <v>A+</v>
      </c>
      <c r="H2265" s="150"/>
      <c r="I2265" s="127" t="str">
        <f t="shared" si="83"/>
        <v>A+</v>
      </c>
      <c r="J2265" s="126"/>
    </row>
    <row r="2266" spans="1:10" ht="12.75" customHeight="1">
      <c r="A2266" s="147" t="str">
        <f>IF('TRI-2C'!$J$13="","",'TRI-2C'!$J$13)</f>
        <v>Identificar las situaciones de peligro a las que se puede exponer en su entorno inmediato y seguir pautas de comportamiento para evitarlas.</v>
      </c>
      <c r="B2266" s="139"/>
      <c r="C2266" s="139"/>
      <c r="F2266" s="128"/>
      <c r="G2266" s="124" t="str">
        <f>IF(A2266="","",VLOOKUP(J2260,'TRI-2C'!$B$18:$FH$61,9,FALSE))</f>
        <v>A+</v>
      </c>
      <c r="I2266" s="125" t="str">
        <f t="shared" si="83"/>
        <v>A+</v>
      </c>
      <c r="J2266" s="128"/>
    </row>
    <row r="2267" spans="1:10" ht="12.75" customHeight="1">
      <c r="A2267" s="148" t="str">
        <f>IF('TRI-2C'!$K$13="","",'TRI-2C'!$K$13)</f>
        <v>Identificar sus características físicas y las de las personas de su entorno como parte del proceso de aceptación de sí mismo y de respeto a los demás.</v>
      </c>
      <c r="B2267" s="149"/>
      <c r="C2267" s="149"/>
      <c r="D2267" s="150"/>
      <c r="E2267" s="150"/>
      <c r="F2267" s="126"/>
      <c r="G2267" s="122" t="str">
        <f>IF(A2267="","",VLOOKUP(J2260,'TRI-2C'!$B$18:$FH$61,10,FALSE))</f>
        <v>A+</v>
      </c>
      <c r="H2267" s="150"/>
      <c r="I2267" s="127" t="str">
        <f t="shared" si="83"/>
        <v>A+</v>
      </c>
      <c r="J2267" s="126"/>
    </row>
    <row r="2268" spans="1:10" ht="12.75" customHeight="1">
      <c r="A2268" s="147" t="str">
        <f>IF('TRI-2C'!$L$13="","",'TRI-2C'!$L$13)</f>
        <v>Identificar y manifestar sus emociones y sentimientos, expresando las causas de los mismos mediante el lenguaje verbal. (D.EIB.10.3.)</v>
      </c>
      <c r="B2268" s="139"/>
      <c r="C2268" s="139"/>
      <c r="F2268" s="128"/>
      <c r="G2268" s="124" t="str">
        <f>IF(A2268="","",VLOOKUP(J2260,'TRI-2C'!$B$18:$FH$61,11,FALSE))</f>
        <v>A+</v>
      </c>
      <c r="I2268" s="125" t="str">
        <f t="shared" si="83"/>
        <v>A+</v>
      </c>
      <c r="J2268" s="128"/>
    </row>
    <row r="2269" spans="1:10" ht="12.75" customHeight="1">
      <c r="A2269" s="192" t="str">
        <f>IF('TRI-2C'!$M$13="","",'TRI-2C'!$M$13)</f>
        <v>Identificarse como miembro de una familia reconociéndose como parte importante de la misma.</v>
      </c>
      <c r="B2269" s="154"/>
      <c r="C2269" s="154"/>
      <c r="D2269" s="154"/>
      <c r="E2269" s="154"/>
      <c r="F2269" s="155"/>
      <c r="G2269" s="122" t="str">
        <f>IF(A2269="","",VLOOKUP(J2260,'TRI-2C'!$B$18:$FH$61,12,FALSE))</f>
        <v>A+</v>
      </c>
      <c r="H2269" s="150"/>
      <c r="I2269" s="127" t="str">
        <f t="shared" si="83"/>
        <v>A+</v>
      </c>
      <c r="J2269" s="126"/>
    </row>
    <row r="2270" spans="1:10" ht="12.75" customHeight="1">
      <c r="A2270" s="147" t="str">
        <f>IF('TRI-2C'!$N$13="","",'TRI-2C'!$N$13)</f>
        <v>Practicar con autonomía hábitos de higiene personal como lavarse las manos, los dientes y la cara.</v>
      </c>
      <c r="B2270" s="139"/>
      <c r="C2270" s="139"/>
      <c r="F2270" s="128"/>
      <c r="G2270" s="124" t="str">
        <f>IF(A2270="","",VLOOKUP(J2260,'TRI-2C'!$B$18:$FH$61,13,FALSE))</f>
        <v>A+</v>
      </c>
      <c r="I2270" s="125" t="str">
        <f t="shared" si="83"/>
        <v>A+</v>
      </c>
      <c r="J2270" s="128"/>
    </row>
    <row r="2271" spans="1:10" ht="12.75" customHeight="1">
      <c r="A2271" s="148" t="str">
        <f>IF('TRI-2C'!$O$13="","",'TRI-2C'!$O$13)</f>
        <v>Practicar hábitos de orden ubicando los objetos en el lugar correspondiente.</v>
      </c>
      <c r="B2271" s="149"/>
      <c r="C2271" s="149"/>
      <c r="D2271" s="150"/>
      <c r="E2271" s="150"/>
      <c r="F2271" s="126"/>
      <c r="G2271" s="122" t="str">
        <f>IF(A2271="","",VLOOKUP(J2260,'TRI-2C'!$B$18:$FH$61,14,FALSE))</f>
        <v>A+</v>
      </c>
      <c r="H2271" s="150"/>
      <c r="I2271" s="127" t="str">
        <f t="shared" si="83"/>
        <v>A+</v>
      </c>
      <c r="J2271" s="126"/>
    </row>
    <row r="2272" spans="1:10" ht="12.75" customHeight="1">
      <c r="A2272" s="147" t="str">
        <f>IF('TRI-2C'!$P$13="","",'TRI-2C'!$P$13)</f>
        <v>Practicar las acciones a seguir en situaciones de riesgo como: temblores, incendios, entre otros, determinadas en el plan de contingencia institucional.</v>
      </c>
      <c r="B2272" s="139"/>
      <c r="C2272" s="139"/>
      <c r="F2272" s="128"/>
      <c r="G2272" s="124" t="str">
        <f>IF(A2272="","",VLOOKUP(J2260,'TRI-2C'!$B$18:$FH$61,15,FALSE))</f>
        <v>A+</v>
      </c>
      <c r="I2272" s="125" t="str">
        <f t="shared" si="83"/>
        <v>A+</v>
      </c>
      <c r="J2272" s="128"/>
    </row>
    <row r="2273" spans="1:10" ht="12.75" customHeight="1">
      <c r="A2273" s="148" t="str">
        <f>IF('TRI-2C'!$Q$13="","",'TRI-2C'!$Q$13)</f>
        <v>Practicar normas de seguridad para evitar accidentes a los que se puede exponer en su entorno inmediato.</v>
      </c>
      <c r="B2273" s="158"/>
      <c r="C2273" s="158"/>
      <c r="D2273" s="158"/>
      <c r="E2273" s="158"/>
      <c r="F2273" s="159"/>
      <c r="G2273" s="122" t="str">
        <f>IF(A2273="","",VLOOKUP(J2260,'TRI-2C'!$B$18:$FH$61,16,FALSE))</f>
        <v>A+</v>
      </c>
      <c r="H2273" s="150"/>
      <c r="I2273" s="127" t="str">
        <f t="shared" si="83"/>
        <v>A+</v>
      </c>
      <c r="J2273" s="126"/>
    </row>
    <row r="2274" spans="1:10" ht="12.75" customHeight="1">
      <c r="A2274" s="11" t="str">
        <f>IF('TRI-2C'!$R$13="","",'TRI-2C'!$R$13)</f>
        <v>Realiza independientemente normas de aseo al ir al baño.</v>
      </c>
      <c r="B2274" s="156"/>
      <c r="C2274" s="156"/>
      <c r="D2274" s="156"/>
      <c r="E2274" s="156"/>
      <c r="F2274" s="157"/>
      <c r="G2274" s="124" t="str">
        <f>IF(A2274="","",VLOOKUP(J2260,'TRI-2C'!$B$18:$FH$61,17,FALSE))</f>
        <v>A+</v>
      </c>
      <c r="I2274" s="125" t="str">
        <f t="shared" si="83"/>
        <v>A+</v>
      </c>
      <c r="J2274" s="128"/>
    </row>
    <row r="2275" spans="1:10" ht="12.75" customHeight="1">
      <c r="A2275" s="148" t="str">
        <f>IF('TRI-2C'!$S$13="","",'TRI-2C'!$S$13)</f>
        <v>Reconocer la importancia del uso del casco y demás indumentaria de pro tección para protegerse de lesiones en actividades que requieran su uso</v>
      </c>
      <c r="B2275" s="149"/>
      <c r="C2275" s="149"/>
      <c r="D2275" s="150"/>
      <c r="E2275" s="150"/>
      <c r="F2275" s="126"/>
      <c r="G2275" s="122" t="str">
        <f>IF(A2275="","",VLOOKUP(J2260,'TRI-2C'!$B$18:$FH$61,18,FALSE))</f>
        <v>A+</v>
      </c>
      <c r="H2275" s="150"/>
      <c r="I2275" s="127" t="str">
        <f t="shared" si="83"/>
        <v>A+</v>
      </c>
      <c r="J2275" s="126"/>
    </row>
    <row r="2276" spans="1:10" ht="12.75" customHeight="1">
      <c r="A2276" s="147" t="str">
        <f>IF('TRI-2C'!$T$13="","",'TRI-2C'!$T$13)</f>
        <v>Reconocer situaciones problémicas en las actividades escolares para solucionarlas de forma creativa y con autonomía.</v>
      </c>
      <c r="B2276" s="139"/>
      <c r="C2276" s="139"/>
      <c r="F2276" s="128"/>
      <c r="G2276" s="124" t="str">
        <f>IF(A2276="","",VLOOKUP(J2260,'TRI-2C'!$B$18:$FH$61,19,FALSE))</f>
        <v>A+</v>
      </c>
      <c r="I2276" s="125" t="str">
        <f t="shared" si="83"/>
        <v>A+</v>
      </c>
      <c r="J2276" s="128"/>
    </row>
    <row r="2277" spans="1:10" ht="12.75" customHeight="1">
      <c r="A2277" s="148" t="str">
        <f>IF('TRI-2C'!$U$13="","",'TRI-2C'!$U$13)</f>
        <v>Seleccionar las prendas de vestir de acuerdo al estado climático (prendas para el frío / prendas para el calor).</v>
      </c>
      <c r="B2277" s="149"/>
      <c r="C2277" s="149"/>
      <c r="D2277" s="150"/>
      <c r="E2277" s="150"/>
      <c r="F2277" s="126"/>
      <c r="G2277" s="122" t="str">
        <f>IF(A2277="","",VLOOKUP(J2260,'TRI-2C'!$B$18:$FH$61,20,FALSE))</f>
        <v>A+</v>
      </c>
      <c r="H2277" s="150"/>
      <c r="I2277" s="127" t="str">
        <f t="shared" si="83"/>
        <v>A+</v>
      </c>
      <c r="J2277" s="126"/>
    </row>
    <row r="2278" spans="1:10" ht="12.75" customHeight="1">
      <c r="A2278" s="147" t="str">
        <f>IF('TRI-2C'!$V$13="","",'TRI-2C'!$V$13)</f>
        <v>Tomar decisiones con respecto a la elección de actividades, vestuario entre otros, en función de sus gustos y preferencias, argumentando las mismas.</v>
      </c>
      <c r="B2278" s="139"/>
      <c r="C2278" s="139"/>
      <c r="F2278" s="128"/>
      <c r="G2278" s="124" t="str">
        <f>IF(A2278="","",VLOOKUP(J2260,'TRI-2C'!$B$18:$FH$61,21,FALSE))</f>
        <v>A+</v>
      </c>
      <c r="I2278" s="125" t="str">
        <f t="shared" si="83"/>
        <v>A+</v>
      </c>
      <c r="J2278" s="128"/>
    </row>
    <row r="2279" spans="1:10" ht="12.75" customHeight="1">
      <c r="A2279" s="192" t="str">
        <f>IF('TRI-2C'!$W$13="","",'TRI-2C'!$W$13)</f>
        <v>Utilizar la cuchara, tenedor y el vaso cuando se alimenta de manera autónoma.</v>
      </c>
      <c r="B2279" s="154"/>
      <c r="C2279" s="154"/>
      <c r="D2279" s="154"/>
      <c r="E2279" s="154"/>
      <c r="F2279" s="155"/>
      <c r="G2279" s="122" t="str">
        <f>IF(A2279="","",VLOOKUP(J2260,'TRI-2C'!$B$18:$FH$61,22,FALSE))</f>
        <v>A+</v>
      </c>
      <c r="H2279" s="150"/>
      <c r="I2279" s="127" t="str">
        <f t="shared" si="83"/>
        <v>A+</v>
      </c>
      <c r="J2279" s="126"/>
    </row>
    <row r="2280" spans="1:10" ht="12.75" customHeight="1">
      <c r="A2280" s="147" t="str">
        <f>IF('TRI-2C'!$X$13="","",'TRI-2C'!$X$13)</f>
        <v>Vestirse y desvestirse de manera independiente con prendas de vestir sencillas. (D.EIB.10.5)</v>
      </c>
      <c r="B2280" s="139"/>
      <c r="C2280" s="139"/>
      <c r="F2280" s="128"/>
      <c r="G2280" s="124" t="str">
        <f>IF(A2280="","",VLOOKUP(J2260,'TRI-2C'!$B$18:$FH$61,23,FALSE))</f>
        <v>A+</v>
      </c>
      <c r="I2280" s="125" t="str">
        <f t="shared" si="83"/>
        <v>A+</v>
      </c>
      <c r="J2280" s="128"/>
    </row>
    <row r="2281" spans="1:10" ht="12.75" customHeight="1">
      <c r="A2281" s="165" t="str">
        <f>'BI-1T'!$A$8</f>
        <v>CONVIVENCIA</v>
      </c>
      <c r="B2281" s="149"/>
      <c r="C2281" s="149"/>
      <c r="D2281" s="150"/>
      <c r="E2281" s="150"/>
      <c r="F2281" s="126"/>
      <c r="G2281" s="122" t="str">
        <f>IF(A2281="","",VLOOKUP(J2260,'TRI-2C'!$B$18:$FH$61,24,FALSE))</f>
        <v>A+</v>
      </c>
      <c r="H2281" s="150"/>
      <c r="I2281" s="127"/>
      <c r="J2281" s="126"/>
    </row>
    <row r="2282" spans="1:10" ht="12.75" customHeight="1">
      <c r="A2282" s="147" t="str">
        <f>IF('TRI-2C'!$Z$13="","",'TRI-2C'!$Z$13)</f>
        <v>Apoyar y motivar a otras personas a participar en actividades grupales, particularmente a quienes muestran dificultades al hacerlo</v>
      </c>
      <c r="B2282" s="139"/>
      <c r="C2282" s="139"/>
      <c r="F2282" s="128"/>
      <c r="G2282" s="124" t="str">
        <f>IF(A2282="","",VLOOKUP(J2260,'TRI-2C'!$B$18:$FH$61,25,FALSE))</f>
        <v>A+</v>
      </c>
      <c r="I2282" s="125" t="str">
        <f t="shared" ref="I2282:I2296" si="84">IF(G2282="","",G2282)</f>
        <v>A+</v>
      </c>
      <c r="J2282" s="128"/>
    </row>
    <row r="2283" spans="1:10" ht="12.75" customHeight="1">
      <c r="A2283" s="148" t="str">
        <f>IF('TRI-2C'!$AA$13="","",'TRI-2C'!$AA$13)</f>
        <v>Asumir y respetar normas de convivencia en la institución de educación inicial y en el hogar acordadas con el adulto. (D.EIB.10.15.)</v>
      </c>
      <c r="B2283" s="158"/>
      <c r="C2283" s="158"/>
      <c r="D2283" s="158"/>
      <c r="E2283" s="158"/>
      <c r="F2283" s="159"/>
      <c r="G2283" s="122" t="str">
        <f>IF(A2283="","",VLOOKUP(J2260,'TRI-2C'!$B$18:$FH$61,26,FALSE))</f>
        <v>A+</v>
      </c>
      <c r="H2283" s="150"/>
      <c r="I2283" s="127" t="str">
        <f t="shared" si="84"/>
        <v>A+</v>
      </c>
      <c r="J2283" s="126"/>
    </row>
    <row r="2284" spans="1:10" ht="12.75" customHeight="1">
      <c r="A2284" s="11" t="str">
        <f>IF('TRI-2C'!$AB$13="","",'TRI-2C'!$AB$13)</f>
        <v>Colaborar en actividades que se desarrollan con otros niños y adultos de su entorno.</v>
      </c>
      <c r="B2284" s="156"/>
      <c r="C2284" s="156"/>
      <c r="D2284" s="156"/>
      <c r="E2284" s="156"/>
      <c r="F2284" s="157"/>
      <c r="G2284" s="124" t="str">
        <f>IF(A2284="","",VLOOKUP(J2260,'TRI-2C'!$B$18:$FH$61,27,FALSE))</f>
        <v>A+</v>
      </c>
      <c r="I2284" s="125" t="str">
        <f t="shared" si="84"/>
        <v>A+</v>
      </c>
      <c r="J2284" s="128"/>
    </row>
    <row r="2285" spans="1:10" ht="12.75" customHeight="1">
      <c r="A2285" s="148" t="str">
        <f>IF('TRI-2C'!$AC$13="","",'TRI-2C'!$AC$13)</f>
        <v>Demostrar actitudes de solidaridad ante situaciones de necesidad de sus compañeros y adultos de su entorno</v>
      </c>
      <c r="B2285" s="149"/>
      <c r="C2285" s="149"/>
      <c r="D2285" s="150"/>
      <c r="E2285" s="150"/>
      <c r="F2285" s="126"/>
      <c r="G2285" s="122" t="str">
        <f>IF(A2285="","",VLOOKUP(J2260,'TRI-2C'!$B$18:$FH$61,28,FALSE))</f>
        <v>A+</v>
      </c>
      <c r="H2285" s="150"/>
      <c r="I2285" s="127" t="str">
        <f t="shared" si="84"/>
        <v>A+</v>
      </c>
      <c r="J2285" s="126"/>
    </row>
    <row r="2286" spans="1:10" ht="12.75" customHeight="1">
      <c r="A2286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286" s="139"/>
      <c r="C2286" s="139"/>
      <c r="F2286" s="128"/>
      <c r="G2286" s="124" t="str">
        <f>IF(A2286="","",VLOOKUP(J2260,'TRI-2C'!$B$18:$FH$61,29,FALSE))</f>
        <v>A+</v>
      </c>
      <c r="I2286" s="125" t="str">
        <f t="shared" si="84"/>
        <v>A+</v>
      </c>
      <c r="J2286" s="128"/>
    </row>
    <row r="2287" spans="1:10" ht="12.75" customHeight="1">
      <c r="A2287" s="148" t="str">
        <f>IF('TRI-2C'!$AE$13="","",'TRI-2C'!$AE$13)</f>
        <v>Demostrar preferencia de jugar la mayor parte del tiempo con un amigo estableciendo niveles de empatías más estables.</v>
      </c>
      <c r="B2287" s="149"/>
      <c r="C2287" s="149"/>
      <c r="D2287" s="150"/>
      <c r="E2287" s="150"/>
      <c r="F2287" s="126"/>
      <c r="G2287" s="122" t="str">
        <f>IF(A2287="","",VLOOKUP(J2260,'TRI-2C'!$B$18:$FH$61,30,FALSE))</f>
        <v>A+</v>
      </c>
      <c r="H2287" s="150"/>
      <c r="I2287" s="127" t="str">
        <f t="shared" si="84"/>
        <v>A+</v>
      </c>
      <c r="J2287" s="126"/>
    </row>
    <row r="2288" spans="1:10" ht="12.75" customHeight="1">
      <c r="A2288" s="147" t="str">
        <f>IF('TRI-2C'!$AF$13="","",'TRI-2C'!$AF$13)</f>
        <v>Demostrar sensibilidad ante deseos, emociones y sentimientos de otras personas.</v>
      </c>
      <c r="B2288" s="139"/>
      <c r="C2288" s="139"/>
      <c r="F2288" s="128"/>
      <c r="G2288" s="124" t="str">
        <f>IF(A2288="","",VLOOKUP(J2260,'TRI-2C'!$B$18:$FH$61,31,FALSE))</f>
        <v>A+</v>
      </c>
      <c r="I2288" s="125" t="str">
        <f t="shared" si="84"/>
        <v>A+</v>
      </c>
      <c r="J2288" s="128"/>
    </row>
    <row r="2289" spans="1:10" ht="12.75" customHeight="1">
      <c r="A2289" s="192" t="str">
        <f>IF('TRI-2C'!$AG$13="","",'TRI-2C'!$AG$13)</f>
        <v>Desarrollar la capacidad de esperar para obtener una recompensa mayor en el futuro.</v>
      </c>
      <c r="B2289" s="154"/>
      <c r="C2289" s="154"/>
      <c r="D2289" s="154"/>
      <c r="E2289" s="154"/>
      <c r="F2289" s="155"/>
      <c r="G2289" s="122" t="str">
        <f>IF(A2289="","",VLOOKUP(J2260,'TRI-2C'!$B$18:$FH$61,32,FALSE))</f>
        <v>A+</v>
      </c>
      <c r="H2289" s="150"/>
      <c r="I2289" s="127" t="str">
        <f t="shared" si="84"/>
        <v>A+</v>
      </c>
      <c r="J2289" s="126"/>
    </row>
    <row r="2290" spans="1:10" ht="12.75" customHeight="1">
      <c r="A2290" s="147" t="str">
        <f>IF('TRI-2C'!$AH$13="","",'TRI-2C'!$AH$13)</f>
        <v>Identificar instituciones y profesiones que brindan servicios a la comunidad y los roles que ellos cumplen.</v>
      </c>
      <c r="B2290" s="139"/>
      <c r="C2290" s="139"/>
      <c r="F2290" s="128"/>
      <c r="G2290" s="124" t="str">
        <f>IF(A2290="","",VLOOKUP(J2260,'TRI-2C'!$B$18:$FH$61,33,FALSE))</f>
        <v>A+</v>
      </c>
      <c r="I2290" s="125" t="str">
        <f t="shared" si="84"/>
        <v>A+</v>
      </c>
      <c r="J2290" s="128"/>
    </row>
    <row r="2291" spans="1:10" ht="12.75" customHeight="1">
      <c r="A2291" s="148" t="str">
        <f>IF('TRI-2C'!$AI$13="","",'TRI-2C'!$AI$13)</f>
        <v>Identificar las profesiones, oficios y ocupaciones que cumplen los miembros de su familia.</v>
      </c>
      <c r="B2291" s="149"/>
      <c r="C2291" s="149"/>
      <c r="D2291" s="150"/>
      <c r="E2291" s="150"/>
      <c r="F2291" s="126"/>
      <c r="G2291" s="122" t="str">
        <f>IF(A2291="","",VLOOKUP(J2260,'TRI-2C'!$B$18:$FH$61,34,FALSE))</f>
        <v>A+</v>
      </c>
      <c r="H2291" s="150"/>
      <c r="I2291" s="127" t="str">
        <f t="shared" si="84"/>
        <v>A+</v>
      </c>
      <c r="J2291" s="126"/>
    </row>
    <row r="2292" spans="1:10" ht="12.75" customHeight="1">
      <c r="A2292" s="147" t="str">
        <f>IF('TRI-2C'!$AJ$13="","",'TRI-2C'!$AJ$13)</f>
        <v>Incrementar su campo de interrelación con otras personas a más del grupo familiar y escolar interactuando con mayor facilidad.</v>
      </c>
      <c r="B2292" s="139"/>
      <c r="C2292" s="139"/>
      <c r="F2292" s="128"/>
      <c r="G2292" s="124" t="str">
        <f>IF(A2292="","",VLOOKUP(J2260,'TRI-2C'!$B$18:$FH$61,35,FALSE))</f>
        <v>A+</v>
      </c>
      <c r="I2292" s="125" t="str">
        <f t="shared" si="84"/>
        <v>A+</v>
      </c>
      <c r="J2292" s="128"/>
    </row>
    <row r="2293" spans="1:10" ht="12.75" customHeight="1">
      <c r="A2293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2293" s="158"/>
      <c r="C2293" s="158"/>
      <c r="D2293" s="158"/>
      <c r="E2293" s="158"/>
      <c r="F2293" s="159"/>
      <c r="G2293" s="122" t="str">
        <f>IF(A2293="","",VLOOKUP(J2260,'TRI-2C'!$B$18:$FH$61,36,FALSE))</f>
        <v>A+</v>
      </c>
      <c r="H2293" s="150"/>
      <c r="I2293" s="127" t="str">
        <f t="shared" si="84"/>
        <v>A+</v>
      </c>
      <c r="J2293" s="126"/>
    </row>
    <row r="2294" spans="1:10" ht="12.75" customHeight="1">
      <c r="A2294" s="11" t="str">
        <f>IF('TRI-2C'!$AL$13="","",'TRI-2C'!$AL$13)</f>
        <v>Participar juegos grupales siguiendo las reglas y asumiendo roles que le permitan mantener un ambiente armónico con sus pares. (D.EIB.10.11.)</v>
      </c>
      <c r="B2294" s="156"/>
      <c r="C2294" s="156"/>
      <c r="D2294" s="156"/>
      <c r="E2294" s="156"/>
      <c r="F2294" s="157"/>
      <c r="G2294" s="124" t="str">
        <f>IF(A2294="","",VLOOKUP(J2260,'TRI-2C'!$B$18:$FH$61,37,FALSE))</f>
        <v>A+</v>
      </c>
      <c r="I2294" s="125" t="str">
        <f t="shared" si="84"/>
        <v>A+</v>
      </c>
      <c r="J2294" s="128"/>
    </row>
    <row r="2295" spans="1:10" ht="12.75" customHeight="1">
      <c r="A2295" s="148" t="str">
        <f>IF('TRI-2C'!$AM$13="","",'TRI-2C'!$AM$13)</f>
        <v>Practicar la costumbre de ahorrar para ocasiones y casos especiales</v>
      </c>
      <c r="B2295" s="149"/>
      <c r="C2295" s="149"/>
      <c r="D2295" s="150"/>
      <c r="E2295" s="150"/>
      <c r="F2295" s="126"/>
      <c r="G2295" s="122" t="str">
        <f>IF(A2295="","",VLOOKUP(J2260,'TRI-2C'!$B$18:$FH$61,38,FALSE))</f>
        <v>A+</v>
      </c>
      <c r="H2295" s="150"/>
      <c r="I2295" s="127" t="str">
        <f t="shared" si="84"/>
        <v>A+</v>
      </c>
      <c r="J2295" s="126"/>
    </row>
    <row r="2296" spans="1:10" ht="12.75" customHeight="1">
      <c r="A2296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2296" s="139"/>
      <c r="C2296" s="139"/>
      <c r="F2296" s="128"/>
      <c r="G2296" s="124" t="str">
        <f>IF(A2296="","",VLOOKUP(J2260,'TRI-2C'!$B$18:$FH$61,39,FALSE))</f>
        <v>A+</v>
      </c>
      <c r="I2296" s="125" t="str">
        <f t="shared" si="84"/>
        <v>A+</v>
      </c>
      <c r="J2296" s="128"/>
    </row>
    <row r="2297" spans="1:10" ht="12.75" customHeight="1">
      <c r="A2297" s="165" t="str">
        <f>'BI-1T'!$A$9</f>
        <v>RELACIONES CON EL MEDIO NATURAL Y CULTURAL</v>
      </c>
      <c r="B2297" s="149"/>
      <c r="C2297" s="149"/>
      <c r="D2297" s="150"/>
      <c r="E2297" s="150"/>
      <c r="F2297" s="126"/>
      <c r="G2297" s="122" t="str">
        <f>IF(A2297="","",VLOOKUP(J2260,'TRI-2C'!$B$18:$FH$61,40,FALSE))</f>
        <v>A+</v>
      </c>
      <c r="H2297" s="150"/>
      <c r="I2297" s="127"/>
      <c r="J2297" s="126"/>
    </row>
    <row r="2298" spans="1:10" ht="12.75" customHeight="1">
      <c r="A2298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2298" s="139"/>
      <c r="C2298" s="139"/>
      <c r="F2298" s="128"/>
      <c r="G2298" s="124" t="str">
        <f>IF(A2298="","",VLOOKUP(J2260,'TRI-2C'!$B$18:$FH$61,41,FALSE))</f>
        <v>A+</v>
      </c>
      <c r="I2298" s="125" t="str">
        <f t="shared" ref="I2298:I2317" si="85">IF(G2298="","",G2298)</f>
        <v>A+</v>
      </c>
      <c r="J2298" s="128"/>
    </row>
    <row r="2299" spans="1:10" ht="12.75" customHeight="1">
      <c r="A2299" s="192" t="str">
        <f>IF('TRI-2C'!$AQ$13="","",'TRI-2C'!$AQ$13)</f>
        <v>Construir conexiones emocionales con su contexto natural (plantas, animales, agua, tierra, aire) y social.</v>
      </c>
      <c r="B2299" s="154"/>
      <c r="C2299" s="154"/>
      <c r="D2299" s="154"/>
      <c r="E2299" s="154"/>
      <c r="F2299" s="155"/>
      <c r="G2299" s="122" t="str">
        <f>IF(A2299="","",VLOOKUP(J2260,'TRI-2C'!$B$18:$FH$61,42,FALSE))</f>
        <v>A+</v>
      </c>
      <c r="H2299" s="150"/>
      <c r="I2299" s="127" t="str">
        <f t="shared" si="85"/>
        <v>A+</v>
      </c>
      <c r="J2299" s="126"/>
    </row>
    <row r="2300" spans="1:10" ht="12.75" customHeight="1">
      <c r="A2300" s="147" t="str">
        <f>IF('TRI-2C'!$AR$13="","",'TRI-2C'!$AR$13)</f>
        <v>dentificar en las actividades diarias oportunidades para aprovechar los recursos y reducir los residuos para proteger el entorno natural</v>
      </c>
      <c r="B2300" s="139"/>
      <c r="C2300" s="139"/>
      <c r="F2300" s="128"/>
      <c r="G2300" s="124" t="str">
        <f>IF(A2300="","",VLOOKUP(J2260,'TRI-2C'!$B$18:$FH$61,43,FALSE))</f>
        <v>A+</v>
      </c>
      <c r="I2300" s="125" t="str">
        <f t="shared" si="85"/>
        <v>A+</v>
      </c>
      <c r="J2300" s="128"/>
    </row>
    <row r="2301" spans="1:10" ht="12.75" customHeight="1">
      <c r="A2301" s="148" t="str">
        <f>IF('TRI-2C'!$AS$13="","",'TRI-2C'!$AS$13)</f>
        <v>Diferenciar entre alimentos nutritivos y no nutritivos identificando los beneficios de una alimentación sana y saludable.</v>
      </c>
      <c r="B2301" s="149"/>
      <c r="C2301" s="149"/>
      <c r="D2301" s="150"/>
      <c r="E2301" s="150"/>
      <c r="F2301" s="126"/>
      <c r="G2301" s="122" t="str">
        <f>IF(A2301="","",VLOOKUP(J2260,'TRI-2C'!$B$18:$FH$61,44,FALSE))</f>
        <v>A+</v>
      </c>
      <c r="H2301" s="150"/>
      <c r="I2301" s="127" t="str">
        <f t="shared" si="85"/>
        <v>A+</v>
      </c>
      <c r="J2301" s="126"/>
    </row>
    <row r="2302" spans="1:10" ht="12.75" customHeight="1">
      <c r="A2302" s="147" t="str">
        <f>IF('TRI-2C'!$AT$13="","",'TRI-2C'!$AT$13)</f>
        <v>Diferenciar entre lo que le pertenece, lo que pertenece a los demás y lo que pertenece al grupo o comunidad.</v>
      </c>
      <c r="B2302" s="139"/>
      <c r="C2302" s="139"/>
      <c r="F2302" s="128"/>
      <c r="G2302" s="124" t="str">
        <f>IF(A2302="","",VLOOKUP(J2260,'TRI-2C'!$B$18:$FH$61,45,FALSE))</f>
        <v>A+</v>
      </c>
      <c r="I2302" s="125" t="str">
        <f t="shared" si="85"/>
        <v>A+</v>
      </c>
      <c r="J2302" s="128"/>
    </row>
    <row r="2303" spans="1:10" ht="12.75" customHeight="1">
      <c r="A2303" s="148" t="str">
        <f>IF('TRI-2C'!$AU$13="","",'TRI-2C'!$AU$13)</f>
        <v>Diferenciar los seres vivos y elementos no vivos de su entorno explorando su mundo natural.</v>
      </c>
      <c r="B2303" s="158"/>
      <c r="C2303" s="158"/>
      <c r="D2303" s="158"/>
      <c r="E2303" s="158"/>
      <c r="F2303" s="159"/>
      <c r="G2303" s="122" t="str">
        <f>IF(A2303="","",VLOOKUP(J2260,'TRI-2C'!$B$18:$FH$61,46,FALSE))</f>
        <v>A+</v>
      </c>
      <c r="H2303" s="150"/>
      <c r="I2303" s="127" t="str">
        <f t="shared" si="85"/>
        <v>A+</v>
      </c>
      <c r="J2303" s="126"/>
    </row>
    <row r="2304" spans="1:10" ht="12.75" customHeight="1">
      <c r="A2304" s="11" t="str">
        <f>IF('TRI-2C'!$AV$13="","",'TRI-2C'!$AV$13)</f>
        <v>Establecer comparaciones entre los elementos del entorno a través de la discriminación sensorial.</v>
      </c>
      <c r="B2304" s="156"/>
      <c r="C2304" s="156"/>
      <c r="D2304" s="156"/>
      <c r="E2304" s="156"/>
      <c r="F2304" s="157"/>
      <c r="G2304" s="124" t="str">
        <f>IF(A2304="","",VLOOKUP(J2260,'TRI-2C'!$B$18:$FH$61,47,FALSE))</f>
        <v>A+</v>
      </c>
      <c r="I2304" s="125" t="str">
        <f t="shared" si="85"/>
        <v>A+</v>
      </c>
      <c r="J2304" s="128"/>
    </row>
    <row r="2305" spans="1:10" ht="12.75" customHeight="1">
      <c r="A2305" s="148" t="str">
        <f>IF('TRI-2C'!$AW$13="","",'TRI-2C'!$AW$13)</f>
        <v>Explorar e identificar los diferentes elementos y fenómenos del entorno natural mediante procesos que propicien la indagación.</v>
      </c>
      <c r="B2305" s="149"/>
      <c r="C2305" s="149"/>
      <c r="D2305" s="150"/>
      <c r="E2305" s="150"/>
      <c r="F2305" s="126"/>
      <c r="G2305" s="122" t="str">
        <f>IF(A2305="","",VLOOKUP(J2260,'TRI-2C'!$B$18:$FH$61,48,FALSE))</f>
        <v>A+</v>
      </c>
      <c r="H2305" s="150"/>
      <c r="I2305" s="127" t="str">
        <f t="shared" si="85"/>
        <v>A+</v>
      </c>
      <c r="J2305" s="126"/>
    </row>
    <row r="2306" spans="1:10" ht="12.75" customHeight="1">
      <c r="A2306" s="147" t="str">
        <f>IF('TRI-2C'!$AX$13="","",'TRI-2C'!$AX$13)</f>
        <v>Identificar características de las plantas por su utilidad, estableciendo diferencias entre ellas.</v>
      </c>
      <c r="B2306" s="139"/>
      <c r="C2306" s="139"/>
      <c r="F2306" s="128"/>
      <c r="G2306" s="124" t="str">
        <f>IF(A2306="","",VLOOKUP(J2260,'TRI-2C'!$B$18:$FH$61,49,FALSE))</f>
        <v>A+</v>
      </c>
      <c r="I2306" s="125" t="str">
        <f t="shared" si="85"/>
        <v>A+</v>
      </c>
      <c r="J2306" s="128"/>
    </row>
    <row r="2307" spans="1:10" ht="12.75" customHeight="1">
      <c r="A2307" s="148" t="str">
        <f>IF('TRI-2C'!$AY$13="","",'TRI-2C'!$AY$13)</f>
        <v>Identificar las características de los animales domésticos y silvestres estableciendo las diferencias entre ellos.</v>
      </c>
      <c r="B2307" s="149"/>
      <c r="C2307" s="149"/>
      <c r="D2307" s="150"/>
      <c r="E2307" s="150"/>
      <c r="F2307" s="126"/>
      <c r="G2307" s="122" t="str">
        <f>IF(A2307="","",VLOOKUP(J2260,'TRI-2C'!$B$18:$FH$61,50,FALSE))</f>
        <v>A+</v>
      </c>
      <c r="H2307" s="150"/>
      <c r="I2307" s="127" t="str">
        <f t="shared" si="85"/>
        <v>A+</v>
      </c>
      <c r="J2307" s="126"/>
    </row>
    <row r="2308" spans="1:10" ht="12.75" customHeight="1">
      <c r="A2308" s="147" t="str">
        <f>IF('TRI-2C'!$AZ$13="","",'TRI-2C'!$AZ$13)</f>
        <v>Identificar las características del mar y reconocerlo como una parte integral del territorio nacional</v>
      </c>
      <c r="B2308" s="139"/>
      <c r="C2308" s="139"/>
      <c r="F2308" s="128"/>
      <c r="G2308" s="124" t="str">
        <f>IF(A2308="","",VLOOKUP(J2260,'TRI-2C'!$B$18:$FH$61,51,FALSE))</f>
        <v>A+</v>
      </c>
      <c r="I2308" s="125" t="str">
        <f t="shared" si="85"/>
        <v>A+</v>
      </c>
      <c r="J2308" s="128"/>
    </row>
    <row r="2309" spans="1:10" ht="12.75" customHeight="1">
      <c r="A2309" s="192" t="str">
        <f>IF('TRI-2C'!$BA$13="","",'TRI-2C'!$BA$13)</f>
        <v>Identificar prácticas socioculturales de su localidad demostrando curiosidad ante sus tradiciones.</v>
      </c>
      <c r="B2309" s="154"/>
      <c r="C2309" s="154"/>
      <c r="D2309" s="154"/>
      <c r="E2309" s="154"/>
      <c r="F2309" s="155"/>
      <c r="G2309" s="122" t="str">
        <f>IF(A2309="","",VLOOKUP(J2260,'TRI-2C'!$B$18:$FH$61,52,FALSE))</f>
        <v>A+</v>
      </c>
      <c r="H2309" s="150"/>
      <c r="I2309" s="127" t="str">
        <f t="shared" si="85"/>
        <v>A+</v>
      </c>
      <c r="J2309" s="126"/>
    </row>
    <row r="2310" spans="1:10" ht="12.75" customHeight="1">
      <c r="A2310" s="147" t="str">
        <f>IF('TRI-2C'!$BB$13="","",'TRI-2C'!$BB$13)</f>
        <v>Observar el proceso del ciclo vital de las plantas mediante actividades de experimentación.</v>
      </c>
      <c r="B2310" s="139"/>
      <c r="C2310" s="139"/>
      <c r="F2310" s="128"/>
      <c r="G2310" s="124" t="str">
        <f>IF(A2310="","",VLOOKUP(J2260,'TRI-2C'!$B$18:$FH$61,53,FALSE))</f>
        <v>A+</v>
      </c>
      <c r="I2310" s="125" t="str">
        <f t="shared" si="85"/>
        <v>A+</v>
      </c>
      <c r="J2310" s="128"/>
    </row>
    <row r="2311" spans="1:10" ht="12.75" customHeight="1">
      <c r="A2311" s="148" t="str">
        <f>IF('TRI-2C'!$BC$13="","",'TRI-2C'!$BC$13)</f>
        <v>Participar en actividades lúdicas para identificar prácticas de movilidad que ayudan a cuidar el planeta</v>
      </c>
      <c r="B2311" s="149"/>
      <c r="C2311" s="149"/>
      <c r="D2311" s="150"/>
      <c r="E2311" s="150"/>
      <c r="F2311" s="126"/>
      <c r="G2311" s="122" t="str">
        <f>IF(A2311="","",VLOOKUP(J2260,'TRI-2C'!$B$18:$FH$61,54,FALSE))</f>
        <v>A+</v>
      </c>
      <c r="H2311" s="150"/>
      <c r="I2311" s="127" t="str">
        <f t="shared" si="85"/>
        <v>A+</v>
      </c>
      <c r="J2311" s="126"/>
    </row>
    <row r="2312" spans="1:10" ht="12.75" customHeight="1">
      <c r="A2312" s="147" t="str">
        <f>IF('TRI-2C'!$BD$13="","",'TRI-2C'!$BD$13)</f>
        <v>Participar en algunas prácticas tradicionales de su entorno disfrutando y respetando las diferentes manifestaciones culturales</v>
      </c>
      <c r="B2312" s="139"/>
      <c r="C2312" s="139"/>
      <c r="F2312" s="128"/>
      <c r="G2312" s="124" t="str">
        <f>IF(A2312="","",VLOOKUP(J2260,'TRI-2C'!$B$18:$FH$61,55,FALSE))</f>
        <v>A+</v>
      </c>
      <c r="I2312" s="125" t="str">
        <f t="shared" si="85"/>
        <v>A+</v>
      </c>
      <c r="J2312" s="128"/>
    </row>
    <row r="2313" spans="1:10" ht="12.75" customHeight="1">
      <c r="A2313" s="148" t="str">
        <f>IF('TRI-2C'!$BE$13="","",'TRI-2C'!$BE$13)</f>
        <v>Practicar hábitos de cuidado y conservación del medio ambiente que eviten la contaminación del aire, suelo y agua. (D.EIB.10.19.)</v>
      </c>
      <c r="B2313" s="158"/>
      <c r="C2313" s="158"/>
      <c r="D2313" s="158"/>
      <c r="E2313" s="158"/>
      <c r="F2313" s="159"/>
      <c r="G2313" s="122" t="str">
        <f>IF(A2313="","",VLOOKUP(J2260,'TRI-2C'!$B$18:$FH$61,56,FALSE))</f>
        <v>A+</v>
      </c>
      <c r="H2313" s="150"/>
      <c r="I2313" s="127" t="str">
        <f t="shared" si="85"/>
        <v>A+</v>
      </c>
      <c r="J2313" s="126"/>
    </row>
    <row r="2314" spans="1:10" ht="12.75" customHeight="1">
      <c r="A2314" s="11" t="str">
        <f>IF('TRI-2C'!$BF$13="","",'TRI-2C'!$BF$13)</f>
        <v>Realizar acciones de cuidado y protección de plantas y animales de su entorno erradicando actitudes de maltrato.</v>
      </c>
      <c r="B2314" s="156"/>
      <c r="C2314" s="156"/>
      <c r="D2314" s="156"/>
      <c r="E2314" s="156"/>
      <c r="F2314" s="157"/>
      <c r="G2314" s="124" t="str">
        <f>IF(A2314="","",VLOOKUP(J2260,'TRI-2C'!$B$18:$FH$61,57,FALSE))</f>
        <v>A+</v>
      </c>
      <c r="I2314" s="125" t="str">
        <f t="shared" si="85"/>
        <v>A+</v>
      </c>
      <c r="J2314" s="128"/>
    </row>
    <row r="2315" spans="1:10" ht="12.75" customHeight="1">
      <c r="A2315" s="148" t="str">
        <f>IF('TRI-2C'!$BG$13="","",'TRI-2C'!$BG$13)</f>
        <v>Reconocer cómo las personas utilizan el dinero en su entorno familiar para satisfacer sus necesidades y deseos</v>
      </c>
      <c r="B2315" s="149"/>
      <c r="C2315" s="149"/>
      <c r="D2315" s="150"/>
      <c r="E2315" s="150"/>
      <c r="F2315" s="126"/>
      <c r="G2315" s="122" t="str">
        <f>IF(A2315="","",VLOOKUP(J2260,'TRI-2C'!$B$18:$FH$61,58,FALSE))</f>
        <v>A+</v>
      </c>
      <c r="H2315" s="150"/>
      <c r="I2315" s="127" t="str">
        <f t="shared" si="85"/>
        <v>A+</v>
      </c>
      <c r="J2315" s="126"/>
    </row>
    <row r="2316" spans="1:10" ht="12.75" customHeight="1">
      <c r="A2316" s="147" t="str">
        <f>IF('TRI-2C'!$BH$13="","",'TRI-2C'!$BH$13)</f>
        <v>Reconocer las consecuencias de no cuidar sus pertenencias.</v>
      </c>
      <c r="B2316" s="139"/>
      <c r="C2316" s="139"/>
      <c r="F2316" s="128"/>
      <c r="G2316" s="124" t="str">
        <f>IF(A2316="","",VLOOKUP(J2260,'TRI-2C'!$B$18:$FH$61,59,FALSE))</f>
        <v>A+</v>
      </c>
      <c r="I2316" s="125" t="str">
        <f t="shared" si="85"/>
        <v>A+</v>
      </c>
      <c r="J2316" s="128"/>
    </row>
    <row r="2317" spans="1:10" ht="12.75" customHeight="1">
      <c r="A2317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2317" s="149"/>
      <c r="C2317" s="149"/>
      <c r="D2317" s="150"/>
      <c r="E2317" s="150"/>
      <c r="F2317" s="126"/>
      <c r="G2317" s="122" t="str">
        <f>IF(A2317="","",VLOOKUP(J2260,'TRI-2C'!$B$18:$FH$61,60,FALSE))</f>
        <v>A+</v>
      </c>
      <c r="H2317" s="150"/>
      <c r="I2317" s="127" t="str">
        <f t="shared" si="85"/>
        <v>A+</v>
      </c>
      <c r="J2317" s="126"/>
    </row>
    <row r="2318" spans="1:10" ht="12.75" customHeight="1">
      <c r="A2318" s="164" t="str">
        <f>'BI-1T'!$A$10</f>
        <v>RELACIONES LOGICAS MATEMATICAS</v>
      </c>
      <c r="B2318" s="139"/>
      <c r="C2318" s="139"/>
      <c r="F2318" s="128"/>
      <c r="G2318" s="124" t="str">
        <f>IF(A2318="","",VLOOKUP(J2260,'TRI-2C'!$B$18:$FH$61,61,FALSE))</f>
        <v>A+</v>
      </c>
      <c r="I2318" s="125"/>
      <c r="J2318" s="128"/>
    </row>
    <row r="2319" spans="1:10" ht="12.75" customHeight="1">
      <c r="A2319" s="192" t="str">
        <f>IF('TRI-2C'!$BK$13="","",'TRI-2C'!$BK$13)</f>
        <v>Asociar las formas de los objetos del entorno con figuras geométricas bidimensionales</v>
      </c>
      <c r="B2319" s="154"/>
      <c r="C2319" s="154"/>
      <c r="D2319" s="154"/>
      <c r="E2319" s="154"/>
      <c r="F2319" s="155"/>
      <c r="G2319" s="122" t="str">
        <f>IF(A2319="","",VLOOKUP(J2260,'TRI-2C'!$B$18:$FH$61,62,FALSE))</f>
        <v>A+</v>
      </c>
      <c r="H2319" s="150"/>
      <c r="I2319" s="127" t="str">
        <f t="shared" ref="I2319:I2340" si="86">IF(G2319="","",G2319)</f>
        <v>A+</v>
      </c>
      <c r="J2319" s="126"/>
    </row>
    <row r="2320" spans="1:10" ht="12.75" customHeight="1">
      <c r="A2320" s="147" t="str">
        <f>IF('TRI-2C'!$BL$13="","",'TRI-2C'!$BL$13)</f>
        <v>Clasificar objetos con dos atributos (tamaño, color o forma).</v>
      </c>
      <c r="B2320" s="139"/>
      <c r="C2320" s="139"/>
      <c r="F2320" s="128"/>
      <c r="G2320" s="124" t="str">
        <f>IF(A2320="","",VLOOKUP(J2260,'TRI-2C'!$B$18:$FH$61,63,FALSE))</f>
        <v>A+</v>
      </c>
      <c r="I2320" s="125" t="str">
        <f t="shared" si="86"/>
        <v>A+</v>
      </c>
      <c r="J2320" s="128"/>
    </row>
    <row r="2321" spans="1:10" ht="12.75" customHeight="1">
      <c r="A2321" s="148" t="str">
        <f>IF('TRI-2C'!$BM$13="","",'TRI-2C'!$BM$13)</f>
        <v>Comparar y armar colecciones de más, igual y menos objetos.</v>
      </c>
      <c r="B2321" s="149"/>
      <c r="C2321" s="149"/>
      <c r="D2321" s="150"/>
      <c r="E2321" s="150"/>
      <c r="F2321" s="126"/>
      <c r="G2321" s="122" t="str">
        <f>IF(A2321="","",VLOOKUP(J2260,'TRI-2C'!$B$18:$FH$61,64,FALSE))</f>
        <v>A+</v>
      </c>
      <c r="H2321" s="150"/>
      <c r="I2321" s="127" t="str">
        <f t="shared" si="86"/>
        <v>A+</v>
      </c>
      <c r="J2321" s="126"/>
    </row>
    <row r="2322" spans="1:10" ht="12.75" customHeight="1">
      <c r="A2322" s="147" t="str">
        <f>IF('TRI-2C'!$BN$13="","",'TRI-2C'!$BN$13)</f>
        <v>Comparar y ordenar secuencialmente un conjunto pequeño de objetos de acuerdo con su tamaño.</v>
      </c>
      <c r="B2322" s="139"/>
      <c r="C2322" s="139"/>
      <c r="F2322" s="128"/>
      <c r="G2322" s="124" t="str">
        <f>IF(A2322="","",VLOOKUP(J2260,'TRI-2C'!$B$18:$FH$61,65,FALSE))</f>
        <v>A+</v>
      </c>
      <c r="I2322" s="125" t="str">
        <f t="shared" si="86"/>
        <v>A+</v>
      </c>
      <c r="J2322" s="128"/>
    </row>
    <row r="2323" spans="1:10" ht="12.75" customHeight="1">
      <c r="A2323" s="148" t="str">
        <f>IF('TRI-2C'!$BO$13="","",'TRI-2C'!$BO$13)</f>
        <v>Comprender la relación de número-cantidad hasta el 10.</v>
      </c>
      <c r="B2323" s="158"/>
      <c r="C2323" s="158"/>
      <c r="D2323" s="158"/>
      <c r="E2323" s="158"/>
      <c r="F2323" s="159"/>
      <c r="G2323" s="122" t="str">
        <f>IF(A2323="","",VLOOKUP(J2260,'TRI-2C'!$B$18:$FH$61,66,FALSE))</f>
        <v>A+</v>
      </c>
      <c r="H2323" s="150"/>
      <c r="I2323" s="127" t="str">
        <f t="shared" si="86"/>
        <v>A+</v>
      </c>
      <c r="J2323" s="126"/>
    </row>
    <row r="2324" spans="1:10" ht="12.75" customHeight="1">
      <c r="A2324" s="11" t="str">
        <f>IF('TRI-2C'!$BP$13="","",'TRI-2C'!$BP$13)</f>
        <v>Comprender la relación del numeral (representación simbólica del número) con la cantidad hasta el 5.</v>
      </c>
      <c r="B2324" s="156"/>
      <c r="C2324" s="156"/>
      <c r="D2324" s="156"/>
      <c r="E2324" s="156"/>
      <c r="F2324" s="157"/>
      <c r="G2324" s="124" t="str">
        <f>IF(A2324="","",VLOOKUP(J2260,'TRI-2C'!$B$18:$FH$61,67,FALSE))</f>
        <v>A+</v>
      </c>
      <c r="I2324" s="125" t="str">
        <f t="shared" si="86"/>
        <v>A+</v>
      </c>
      <c r="J2324" s="128"/>
    </row>
    <row r="2325" spans="1:10" ht="12.75" customHeight="1">
      <c r="A2325" s="148" t="str">
        <f>IF('TRI-2C'!$BQ$13="","",'TRI-2C'!$BQ$13)</f>
        <v>Contar oralmente del 1 al 15 con secuencia numérica.</v>
      </c>
      <c r="B2325" s="149"/>
      <c r="C2325" s="149"/>
      <c r="D2325" s="150"/>
      <c r="E2325" s="150"/>
      <c r="F2325" s="126"/>
      <c r="G2325" s="122" t="str">
        <f>IF(A2325="","",VLOOKUP(J2260,'TRI-2C'!$B$18:$FH$61,68,FALSE))</f>
        <v>A+</v>
      </c>
      <c r="H2325" s="150"/>
      <c r="I2325" s="127" t="str">
        <f t="shared" si="86"/>
        <v>A+</v>
      </c>
      <c r="J2325" s="126"/>
    </row>
    <row r="2326" spans="1:10" ht="12.75" customHeight="1">
      <c r="A2326" s="147" t="str">
        <f>IF('TRI-2C'!$BR$13="","",'TRI-2C'!$BR$13)</f>
        <v>Continuar y reproducir patrones simples con objetos concretos y representaciones gráficas.</v>
      </c>
      <c r="B2326" s="139"/>
      <c r="C2326" s="139"/>
      <c r="F2326" s="128"/>
      <c r="G2326" s="124" t="str">
        <f>IF(A2326="","",VLOOKUP(J2260,'TRI-2C'!$B$18:$FH$61,69,FALSE))</f>
        <v>A+</v>
      </c>
      <c r="I2326" s="125" t="str">
        <f t="shared" si="86"/>
        <v>A+</v>
      </c>
      <c r="J2326" s="128"/>
    </row>
    <row r="2327" spans="1:10" ht="12.75" customHeight="1">
      <c r="A2327" s="148" t="str">
        <f>IF('TRI-2C'!$BS$13="","",'TRI-2C'!$BS$13)</f>
        <v>Establecer la relación de correspondencia entre los elementos de colecciones de objetos.</v>
      </c>
      <c r="B2327" s="149"/>
      <c r="C2327" s="149"/>
      <c r="D2327" s="150"/>
      <c r="E2327" s="150"/>
      <c r="F2327" s="126"/>
      <c r="G2327" s="122" t="str">
        <f>IF(A2327="","",VLOOKUP(J2260,'TRI-2C'!$B$18:$FH$61,70,FALSE))</f>
        <v>A+</v>
      </c>
      <c r="H2327" s="150"/>
      <c r="I2327" s="127" t="str">
        <f t="shared" si="86"/>
        <v>A+</v>
      </c>
      <c r="J2327" s="126"/>
    </row>
    <row r="2328" spans="1:10" ht="12.75" customHeight="1">
      <c r="A2328" s="147" t="str">
        <f>IF('TRI-2C'!$BT$13="","",'TRI-2C'!$BT$13)</f>
        <v>Identificar características de mañana, tarde y noche</v>
      </c>
      <c r="B2328" s="139"/>
      <c r="C2328" s="139"/>
      <c r="F2328" s="128"/>
      <c r="G2328" s="124" t="str">
        <f>IF(A2328="","",VLOOKUP(J2260,'TRI-2C'!$B$18:$FH$61,71,FALSE))</f>
        <v>A+</v>
      </c>
      <c r="I2328" s="125" t="str">
        <f t="shared" si="86"/>
        <v>A+</v>
      </c>
      <c r="J2328" s="128"/>
    </row>
    <row r="2329" spans="1:10" ht="12.75" customHeight="1">
      <c r="A2329" s="192" t="str">
        <f>IF('TRI-2C'!$BU$13="","",'TRI-2C'!$BU$13)</f>
        <v>Identificar en los objetos las nociones de medida: largo/ corto, grueso/delgado.</v>
      </c>
      <c r="B2329" s="154"/>
      <c r="C2329" s="154"/>
      <c r="D2329" s="154"/>
      <c r="E2329" s="154"/>
      <c r="F2329" s="155"/>
      <c r="G2329" s="122" t="str">
        <f>IF(A2329="","",VLOOKUP(J2260,'TRI-2C'!$B$18:$FH$61,72,FALSE))</f>
        <v>A+</v>
      </c>
      <c r="H2329" s="150"/>
      <c r="I2329" s="127" t="str">
        <f t="shared" si="86"/>
        <v>A+</v>
      </c>
      <c r="J2329" s="126"/>
    </row>
    <row r="2330" spans="1:10" ht="12.75" customHeight="1">
      <c r="A2330" s="147" t="str">
        <f>IF('TRI-2C'!$BV$13="","",'TRI-2C'!$BV$13)</f>
        <v>Identificar figuras geométricas básicas: círculo, cuadrado y triángulo en objetos del entorno y en representaciones gráficas.</v>
      </c>
      <c r="B2330" s="139"/>
      <c r="C2330" s="139"/>
      <c r="F2330" s="128"/>
      <c r="G2330" s="124" t="str">
        <f>IF(A2330="","",VLOOKUP(J2260,'TRI-2C'!$B$18:$FH$61,73,FALSE))</f>
        <v>A+</v>
      </c>
      <c r="I2330" s="125" t="str">
        <f t="shared" si="86"/>
        <v>A+</v>
      </c>
      <c r="J2330" s="128"/>
    </row>
    <row r="2331" spans="1:10" ht="12.75" customHeight="1">
      <c r="A2331" s="148" t="str">
        <f>IF('TRI-2C'!$BW$13="","",'TRI-2C'!$BW$13)</f>
        <v>Identificar la diferencia entre lo que se desea y lo que se necesita</v>
      </c>
      <c r="B2331" s="149"/>
      <c r="C2331" s="149"/>
      <c r="D2331" s="150"/>
      <c r="E2331" s="150"/>
      <c r="F2331" s="126"/>
      <c r="G2331" s="122" t="str">
        <f>IF(A2331="","",VLOOKUP(J2260,'TRI-2C'!$B$18:$FH$61,74,FALSE))</f>
        <v>A+</v>
      </c>
      <c r="H2331" s="150"/>
      <c r="I2331" s="127" t="str">
        <f t="shared" si="86"/>
        <v>A+</v>
      </c>
      <c r="J2331" s="126"/>
    </row>
    <row r="2332" spans="1:10" ht="12.75" customHeight="1">
      <c r="A2332" s="147" t="str">
        <f>IF('TRI-2C'!$BX$13="","",'TRI-2C'!$BX$13)</f>
        <v>Identificar las nociones de tiempo en acciones que siceden antes, ahora y después</v>
      </c>
      <c r="B2332" s="139"/>
      <c r="C2332" s="139"/>
      <c r="F2332" s="128"/>
      <c r="G2332" s="124" t="str">
        <f>IF(A2332="","",VLOOKUP(J2260,'TRI-2C'!$B$18:$FH$61,75,FALSE))</f>
        <v>A+</v>
      </c>
      <c r="I2332" s="125" t="str">
        <f t="shared" si="86"/>
        <v>A+</v>
      </c>
      <c r="J2332" s="128"/>
    </row>
    <row r="2333" spans="1:10" ht="12.75" customHeight="1">
      <c r="A2333" s="148" t="str">
        <f>IF('TRI-2C'!$BY$13="","",'TRI-2C'!$BY$13)</f>
        <v>Identificar los números de emergencia a través de actividades lúdicas, y reconocer cuándo pedir ayuda en situaciones sencillas.</v>
      </c>
      <c r="B2333" s="158"/>
      <c r="C2333" s="158"/>
      <c r="D2333" s="158"/>
      <c r="E2333" s="158"/>
      <c r="F2333" s="159"/>
      <c r="G2333" s="122" t="str">
        <f>IF(A2333="","",VLOOKUP(J2260,'TRI-2C'!$B$18:$FH$61,76,FALSE))</f>
        <v>A+</v>
      </c>
      <c r="H2333" s="150"/>
      <c r="I2333" s="127" t="str">
        <f t="shared" si="86"/>
        <v>A+</v>
      </c>
      <c r="J2333" s="126"/>
    </row>
    <row r="2334" spans="1:10" ht="12.75" customHeight="1">
      <c r="A2334" s="11" t="str">
        <f>IF('TRI-2C'!$BZ$13="","",'TRI-2C'!$BZ$13)</f>
        <v>Identificar semejanzas y diferencias en objetos del entorno con criterios de forma, color y tamaño</v>
      </c>
      <c r="B2334" s="156"/>
      <c r="C2334" s="156"/>
      <c r="D2334" s="156"/>
      <c r="E2334" s="156"/>
      <c r="F2334" s="157"/>
      <c r="G2334" s="124" t="str">
        <f>IF(A2334="","",VLOOKUP(J2260,'TRI-2C'!$B$18:$FH$61,77,FALSE))</f>
        <v>A+</v>
      </c>
      <c r="I2334" s="125" t="str">
        <f t="shared" si="86"/>
        <v>A+</v>
      </c>
      <c r="J2334" s="128"/>
    </row>
    <row r="2335" spans="1:10" ht="12.75" customHeight="1">
      <c r="A2335" s="148" t="str">
        <f>IF('TRI-2C'!$CA$13="","",'TRI-2C'!$CA$13)</f>
        <v>Ordenar en secuencias lógica sucesos de hasta cinco eventos en representaciones gráficas de sus actividades de la rutina diaria y en escenas de cuentos</v>
      </c>
      <c r="B2335" s="149"/>
      <c r="C2335" s="149"/>
      <c r="D2335" s="150"/>
      <c r="E2335" s="150"/>
      <c r="F2335" s="126"/>
      <c r="G2335" s="122" t="str">
        <f>IF(A2335="","",VLOOKUP(J2260,'TRI-2C'!$B$18:$FH$61,78,FALSE))</f>
        <v>A+</v>
      </c>
      <c r="H2335" s="150"/>
      <c r="I2335" s="127" t="str">
        <f t="shared" si="86"/>
        <v>A+</v>
      </c>
      <c r="J2335" s="126"/>
    </row>
    <row r="2336" spans="1:10" ht="12.75" customHeight="1">
      <c r="A2336" s="147" t="str">
        <f>IF('TRI-2C'!$CB$13="","",'TRI-2C'!$CB$13)</f>
        <v>Reconocer billetes y monedas en situaciones de la vida real</v>
      </c>
      <c r="B2336" s="139"/>
      <c r="C2336" s="139"/>
      <c r="F2336" s="128"/>
      <c r="G2336" s="124" t="str">
        <f>IF(A2336="","",VLOOKUP(J2260,'TRI-2C'!$B$18:$FH$61,79,FALSE))</f>
        <v>A+</v>
      </c>
      <c r="I2336" s="125" t="str">
        <f t="shared" si="86"/>
        <v>A+</v>
      </c>
      <c r="J2336" s="128"/>
    </row>
    <row r="2337" spans="1:10" ht="12.75" customHeight="1">
      <c r="A2337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2337" s="149"/>
      <c r="C2337" s="149"/>
      <c r="D2337" s="150"/>
      <c r="E2337" s="150"/>
      <c r="F2337" s="126"/>
      <c r="G2337" s="122" t="str">
        <f>IF(A2337="","",VLOOKUP(J2260,'TRI-2C'!$B$18:$FH$61,80,FALSE))</f>
        <v>A+</v>
      </c>
      <c r="H2337" s="150"/>
      <c r="I2337" s="127" t="str">
        <f t="shared" si="86"/>
        <v>A+</v>
      </c>
      <c r="J2337" s="126"/>
    </row>
    <row r="2338" spans="1:10" ht="12.75" customHeight="1">
      <c r="A2338" s="147" t="str">
        <f>IF('TRI-2C'!$CD$13="","",'TRI-2C'!$CD$13)</f>
        <v>Reconocer los colores secundarios en objetos e imágenes del entorno.</v>
      </c>
      <c r="B2338" s="139"/>
      <c r="C2338" s="139"/>
      <c r="F2338" s="128"/>
      <c r="G2338" s="124" t="str">
        <f>IF(A2338="","",VLOOKUP(J2260,'TRI-2C'!$B$18:$FH$61,81,FALSE))</f>
        <v>A+</v>
      </c>
      <c r="I2338" s="125" t="str">
        <f t="shared" si="86"/>
        <v>A+</v>
      </c>
      <c r="J2338" s="128"/>
    </row>
    <row r="2339" spans="1:10" ht="12.75" customHeight="1">
      <c r="A2339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2339" s="154"/>
      <c r="C2339" s="154"/>
      <c r="D2339" s="154"/>
      <c r="E2339" s="154"/>
      <c r="F2339" s="155"/>
      <c r="G2339" s="122" t="str">
        <f>IF(A2339="","",VLOOKUP(J2260,'TRI-2C'!$B$18:$FH$61,82,FALSE))</f>
        <v>A+</v>
      </c>
      <c r="H2339" s="150"/>
      <c r="I2339" s="127" t="str">
        <f t="shared" si="86"/>
        <v>A+</v>
      </c>
      <c r="J2339" s="126"/>
    </row>
    <row r="2340" spans="1:10" ht="12.75" customHeight="1">
      <c r="A2340" s="147" t="str">
        <f>IF('TRI-2C'!$CF$13="","",'TRI-2C'!$CF$13)</f>
        <v>Relacionar las distintas formas de adquirir dinero con el trabajo y el esfuerzo.</v>
      </c>
      <c r="B2340" s="139"/>
      <c r="C2340" s="139"/>
      <c r="F2340" s="128"/>
      <c r="G2340" s="124" t="str">
        <f>IF(A2340="","",VLOOKUP(J2260,'TRI-2C'!$B$18:$FH$61,83,FALSE))</f>
        <v>A+</v>
      </c>
      <c r="I2340" s="125" t="str">
        <f t="shared" si="86"/>
        <v>A+</v>
      </c>
      <c r="J2340" s="128"/>
    </row>
    <row r="2341" spans="1:10" ht="12.75" customHeight="1">
      <c r="A2341" s="165" t="str">
        <f>'BI-1T'!$A$11</f>
        <v>COMPRENSIÓN Y EXPRESION DEL LENGUAJE</v>
      </c>
      <c r="B2341" s="149"/>
      <c r="C2341" s="149"/>
      <c r="D2341" s="150"/>
      <c r="E2341" s="150"/>
      <c r="F2341" s="126"/>
      <c r="G2341" s="122" t="str">
        <f>IF(A2341="","",VLOOKUP(J2260,'TRI-2C'!$B$18:$FH$61,84,FALSE))</f>
        <v>A+</v>
      </c>
      <c r="H2341" s="150"/>
      <c r="I2341" s="127"/>
      <c r="J2341" s="126"/>
    </row>
    <row r="2342" spans="1:10" ht="12.75" customHeight="1">
      <c r="A2342" s="147" t="str">
        <f>IF('TRI-2C'!$CH$13="","",'TRI-2C'!$CH$13)</f>
        <v>Asociar la imagen de la portada con el título de los cuentos conocidos.</v>
      </c>
      <c r="B2342" s="139"/>
      <c r="C2342" s="139"/>
      <c r="F2342" s="128"/>
      <c r="G2342" s="124" t="str">
        <f>IF(A2342="","",VLOOKUP(J2260,'TRI-2C'!$B$18:$FH$61,85,FALSE))</f>
        <v>B+</v>
      </c>
      <c r="I2342" s="125" t="str">
        <f t="shared" ref="I2342:I2362" si="87">IF(G2342="","",G2342)</f>
        <v>B+</v>
      </c>
      <c r="J2342" s="128"/>
    </row>
    <row r="2343" spans="1:10" ht="12.75" customHeight="1">
      <c r="A2343" s="148" t="str">
        <f>IF('TRI-2C'!$CI$13="","",'TRI-2C'!$CI$13)</f>
        <v>Colaborar en la creación de textos colectivos con la ayuda del docente.</v>
      </c>
      <c r="B2343" s="158"/>
      <c r="C2343" s="158"/>
      <c r="D2343" s="158"/>
      <c r="E2343" s="158"/>
      <c r="F2343" s="159"/>
      <c r="G2343" s="122" t="str">
        <f>IF(A2343="","",VLOOKUP(J2260,'TRI-2C'!$B$18:$FH$61,86,FALSE))</f>
        <v>B+</v>
      </c>
      <c r="H2343" s="150"/>
      <c r="I2343" s="127" t="str">
        <f t="shared" si="87"/>
        <v>B+</v>
      </c>
      <c r="J2343" s="126"/>
    </row>
    <row r="2344" spans="1:10" ht="12.75" customHeight="1">
      <c r="A2344" s="11" t="str">
        <f>IF('TRI-2C'!$CJ$13="","",'TRI-2C'!$CJ$13)</f>
        <v>Comprender el derecho propio y de las otras personas a decir que no como una respuesta válida y respetable.</v>
      </c>
      <c r="B2344" s="156"/>
      <c r="C2344" s="156"/>
      <c r="D2344" s="156"/>
      <c r="E2344" s="156"/>
      <c r="F2344" s="157"/>
      <c r="G2344" s="124" t="str">
        <f>IF(A2344="","",VLOOKUP(J2260,'TRI-2C'!$B$18:$FH$61,87,FALSE))</f>
        <v>B+</v>
      </c>
      <c r="I2344" s="125" t="str">
        <f t="shared" si="87"/>
        <v>B+</v>
      </c>
      <c r="J2344" s="128"/>
    </row>
    <row r="2345" spans="1:10" ht="12.75" customHeight="1">
      <c r="A2345" s="148" t="str">
        <f>IF('TRI-2C'!$CK$13="","",'TRI-2C'!$CK$13)</f>
        <v>Comunicarse a través de dibujos de objetos con detalles que lo vuelven identificables, como representación simbólica de sus ideas.</v>
      </c>
      <c r="B2345" s="149"/>
      <c r="C2345" s="149"/>
      <c r="D2345" s="150"/>
      <c r="E2345" s="150"/>
      <c r="F2345" s="126"/>
      <c r="G2345" s="122" t="str">
        <f>IF(A2345="","",VLOOKUP(J2260,'TRI-2C'!$B$18:$FH$61,88,FALSE))</f>
        <v>B+</v>
      </c>
      <c r="H2345" s="150"/>
      <c r="I2345" s="127" t="str">
        <f t="shared" si="87"/>
        <v>B+</v>
      </c>
      <c r="J2345" s="126"/>
    </row>
    <row r="2346" spans="1:10" ht="12.75" customHeight="1">
      <c r="A2346" s="147" t="str">
        <f>IF('TRI-2C'!$CL$13="","",'TRI-2C'!$CL$13)</f>
        <v>Comunicarse incorporando palabras nuevas a su vocabulario en función de los ambientes y experiencias en las que interactúa.</v>
      </c>
      <c r="B2346" s="139"/>
      <c r="C2346" s="139"/>
      <c r="F2346" s="128"/>
      <c r="G2346" s="124" t="str">
        <f>IF(A2346="","",VLOOKUP(J2260,'TRI-2C'!$B$18:$FH$61,89,FALSE))</f>
        <v>B+</v>
      </c>
      <c r="I2346" s="125" t="str">
        <f t="shared" si="87"/>
        <v>B+</v>
      </c>
      <c r="J2346" s="128"/>
    </row>
    <row r="2347" spans="1:10" ht="12.75" customHeight="1">
      <c r="A2347" s="148" t="str">
        <f>IF('TRI-2C'!$CM$13="","",'TRI-2C'!$CM$13)</f>
        <v>Contar un cuento en base a sus imágenes a partir de la portada y siguiendo la secuencia de las páginas.</v>
      </c>
      <c r="B2347" s="149"/>
      <c r="C2347" s="149"/>
      <c r="D2347" s="150"/>
      <c r="E2347" s="150"/>
      <c r="F2347" s="126"/>
      <c r="G2347" s="122" t="str">
        <f>IF(A2347="","",VLOOKUP(J2260,'TRI-2C'!$B$18:$FH$61,90,FALSE))</f>
        <v>B+</v>
      </c>
      <c r="H2347" s="150"/>
      <c r="I2347" s="127" t="str">
        <f t="shared" si="87"/>
        <v>B+</v>
      </c>
      <c r="J2347" s="126"/>
    </row>
    <row r="2348" spans="1:10" ht="12.75" customHeight="1">
      <c r="A2348" s="147" t="str">
        <f>IF('TRI-2C'!$CN$13="","",'TRI-2C'!$CN$13)</f>
        <v>Describir oralmente imágenes gráficas (pictogramas) y digitales, estructurando oraciones más elaboradas que describan a los objetos que observa.</v>
      </c>
      <c r="B2348" s="139"/>
      <c r="C2348" s="139"/>
      <c r="F2348" s="128"/>
      <c r="G2348" s="124" t="str">
        <f>IF(A2348="","",VLOOKUP(J2260,'TRI-2C'!$B$18:$FH$61,91,FALSE))</f>
        <v>B+</v>
      </c>
      <c r="I2348" s="125" t="str">
        <f t="shared" si="87"/>
        <v>B+</v>
      </c>
      <c r="J2348" s="128"/>
    </row>
    <row r="2349" spans="1:10" ht="12.75" customHeight="1">
      <c r="A2349" s="192" t="str">
        <f>IF('TRI-2C'!$CO$13="","",'TRI-2C'!$CO$13)</f>
        <v>Describir oralmente imágenes relacionadas con los derechos de las personas en situación de movilidad</v>
      </c>
      <c r="B2349" s="154"/>
      <c r="C2349" s="154"/>
      <c r="D2349" s="154"/>
      <c r="E2349" s="154"/>
      <c r="F2349" s="155"/>
      <c r="G2349" s="122" t="str">
        <f>IF(A2349="","",VLOOKUP(J2260,'TRI-2C'!$B$18:$FH$61,92,FALSE))</f>
        <v>B+</v>
      </c>
      <c r="H2349" s="150"/>
      <c r="I2349" s="127" t="str">
        <f t="shared" si="87"/>
        <v>B+</v>
      </c>
      <c r="J2349" s="126"/>
    </row>
    <row r="2350" spans="1:10" ht="12.75" customHeight="1">
      <c r="A2350" s="147" t="str">
        <f>IF('TRI-2C'!$CP$13="","",'TRI-2C'!$CP$13)</f>
        <v>Expresarse oralmente pronunciando correctamente la mayoría de las palabras puede presentarse dificultades en la pronunciación de s, y la r.</v>
      </c>
      <c r="B2350" s="139"/>
      <c r="C2350" s="139"/>
      <c r="F2350" s="128"/>
      <c r="G2350" s="124" t="str">
        <f>IF(A2350="","",VLOOKUP(J2260,'TRI-2C'!$B$18:$FH$61,93,FALSE))</f>
        <v>B+</v>
      </c>
      <c r="I2350" s="125" t="str">
        <f t="shared" si="87"/>
        <v>B+</v>
      </c>
      <c r="J2350" s="128"/>
    </row>
    <row r="2351" spans="1:10" ht="12.75" customHeight="1">
      <c r="A2351" s="148" t="str">
        <f>IF('TRI-2C'!$CQ$13="","",'TRI-2C'!$CQ$13)</f>
        <v>Expresarse utilizando oraciones cortas y completas manteniendo el orden de las palabras.</v>
      </c>
      <c r="B2351" s="149"/>
      <c r="C2351" s="149"/>
      <c r="D2351" s="150"/>
      <c r="E2351" s="150"/>
      <c r="F2351" s="126"/>
      <c r="G2351" s="122" t="str">
        <f>IF(A2351="","",VLOOKUP(J2260,'TRI-2C'!$B$18:$FH$61,94,FALSE))</f>
        <v>B+</v>
      </c>
      <c r="H2351" s="150"/>
      <c r="I2351" s="127" t="str">
        <f t="shared" si="87"/>
        <v>B+</v>
      </c>
      <c r="J2351" s="126"/>
    </row>
    <row r="2352" spans="1:10" ht="12.75" customHeight="1">
      <c r="A2352" s="147" t="str">
        <f>IF('TRI-2C'!$CR$13="","",'TRI-2C'!$CR$13)</f>
        <v>Identificar “auditivamente” el fonema (sonido) inicial de las palabras más utilizadas.</v>
      </c>
      <c r="B2352" s="139"/>
      <c r="C2352" s="139"/>
      <c r="F2352" s="128"/>
      <c r="G2352" s="124" t="str">
        <f>IF(A2352="","",VLOOKUP(J2260,'TRI-2C'!$B$18:$FH$61,95,FALSE))</f>
        <v>B+</v>
      </c>
      <c r="I2352" s="125" t="str">
        <f t="shared" si="87"/>
        <v>B+</v>
      </c>
      <c r="J2352" s="128"/>
    </row>
    <row r="2353" spans="1:10" ht="12.75" customHeight="1">
      <c r="A2353" s="148" t="str">
        <f>IF('TRI-2C'!$CS$13="","",'TRI-2C'!$CS$13)</f>
        <v>Identificar una persona adulta de confianza para solicitar apoyo al enfrentar desafíos emocionales en situaciones cotidianas del entorno escolar</v>
      </c>
      <c r="B2353" s="158"/>
      <c r="C2353" s="158"/>
      <c r="D2353" s="158"/>
      <c r="E2353" s="158"/>
      <c r="F2353" s="159"/>
      <c r="G2353" s="122" t="str">
        <f>IF(A2353="","",VLOOKUP(J2260,'TRI-2C'!$B$18:$FH$61,96,FALSE))</f>
        <v>B+</v>
      </c>
      <c r="H2353" s="150"/>
      <c r="I2353" s="127" t="str">
        <f t="shared" si="87"/>
        <v>B+</v>
      </c>
      <c r="J2353" s="126"/>
    </row>
    <row r="2354" spans="1:10" ht="12.75" customHeight="1">
      <c r="A2354" s="11" t="str">
        <f>IF('TRI-2C'!$CT$13="","",'TRI-2C'!$CT$13)</f>
        <v>Participar en conversaciones más complejas y largas manteniéndose dentro del tema.</v>
      </c>
      <c r="B2354" s="156"/>
      <c r="C2354" s="156"/>
      <c r="D2354" s="156"/>
      <c r="E2354" s="156"/>
      <c r="F2354" s="157"/>
      <c r="G2354" s="124" t="str">
        <f>IF(A2354="","",VLOOKUP(J2260,'TRI-2C'!$B$18:$FH$61,97,FALSE))</f>
        <v>B+</v>
      </c>
      <c r="I2354" s="125" t="str">
        <f t="shared" si="87"/>
        <v>B+</v>
      </c>
      <c r="J2354" s="128"/>
    </row>
    <row r="2355" spans="1:10" ht="12.75" customHeight="1">
      <c r="A2355" s="148" t="str">
        <f>IF('TRI-2C'!$CU$13="","",'TRI-2C'!$CU$13)</f>
        <v>Producir palabras que riman espontáneamente tomado en cuenta los sonidos finales de las mismas.</v>
      </c>
      <c r="B2355" s="149"/>
      <c r="C2355" s="149"/>
      <c r="D2355" s="150"/>
      <c r="E2355" s="150"/>
      <c r="F2355" s="126"/>
      <c r="G2355" s="122" t="str">
        <f>IF(A2355="","",VLOOKUP(J2260,'TRI-2C'!$B$18:$FH$61,98,FALSE))</f>
        <v>B+</v>
      </c>
      <c r="H2355" s="150"/>
      <c r="I2355" s="127" t="str">
        <f t="shared" si="87"/>
        <v>B+</v>
      </c>
      <c r="J2355" s="126"/>
    </row>
    <row r="2356" spans="1:10" ht="12.75" customHeight="1">
      <c r="A2356" s="147" t="str">
        <f>IF('TRI-2C'!$CV$13="","",'TRI-2C'!$CV$13)</f>
        <v>Realizar modificaciones del contenido de un cuento relatado por el adulto, cambiando partes del él como: acciones y final.</v>
      </c>
      <c r="B2356" s="139"/>
      <c r="C2356" s="139"/>
      <c r="F2356" s="128"/>
      <c r="G2356" s="124" t="str">
        <f>IF(A2356="","",VLOOKUP(J2260,'TRI-2C'!$B$18:$FH$61,99,FALSE))</f>
        <v>B+</v>
      </c>
      <c r="I2356" s="125" t="str">
        <f t="shared" si="87"/>
        <v>B+</v>
      </c>
      <c r="J2356" s="128"/>
    </row>
    <row r="2357" spans="1:10" ht="12.75" customHeight="1">
      <c r="A2357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357" s="149"/>
      <c r="C2357" s="149"/>
      <c r="D2357" s="150"/>
      <c r="E2357" s="150"/>
      <c r="F2357" s="126"/>
      <c r="G2357" s="122" t="str">
        <f>IF(A2357="","",VLOOKUP(J2260,'TRI-2C'!$B$18:$FH$61,100,FALSE))</f>
        <v>B+</v>
      </c>
      <c r="H2357" s="150"/>
      <c r="I2357" s="127" t="str">
        <f t="shared" si="87"/>
        <v>B+</v>
      </c>
      <c r="J2357" s="126"/>
    </row>
    <row r="2358" spans="1:10" ht="12.75" customHeight="1">
      <c r="A2358" s="147" t="str">
        <f>IF('TRI-2C'!$CX$13="","",'TRI-2C'!$CX$13)</f>
        <v>Reconocer etiquetas y rótulos de su entorno inmediato y los “lee”.</v>
      </c>
      <c r="B2358" s="139"/>
      <c r="C2358" s="139"/>
      <c r="F2358" s="128"/>
      <c r="G2358" s="124" t="str">
        <f>IF(A2358="","",VLOOKUP(J2260,'TRI-2C'!$B$18:$FH$61,101,FALSE))</f>
        <v>B+</v>
      </c>
      <c r="I2358" s="125" t="str">
        <f t="shared" si="87"/>
        <v>B+</v>
      </c>
      <c r="J2358" s="128"/>
    </row>
    <row r="2359" spans="1:10" ht="12.75" customHeight="1">
      <c r="A2359" s="192" t="str">
        <f>IF('TRI-2C'!$CY$13="","",'TRI-2C'!$CY$13)</f>
        <v>Relatar cuentos, narrados por el adulto, manteniendo la secuencia, sin la ayuda del paratexto.</v>
      </c>
      <c r="B2359" s="154"/>
      <c r="C2359" s="154"/>
      <c r="D2359" s="154"/>
      <c r="E2359" s="154"/>
      <c r="F2359" s="155"/>
      <c r="G2359" s="122" t="str">
        <f>IF(A2359="","",VLOOKUP(J2260,'TRI-2C'!$B$18:$FH$61,102,FALSE))</f>
        <v>B+</v>
      </c>
      <c r="H2359" s="150"/>
      <c r="I2359" s="127" t="str">
        <f t="shared" si="87"/>
        <v>B+</v>
      </c>
      <c r="J2359" s="126"/>
    </row>
    <row r="2360" spans="1:10" ht="12.75" customHeight="1">
      <c r="A2360" s="147" t="str">
        <f>IF('TRI-2C'!$CZ$13="","",'TRI-2C'!$CZ$13)</f>
        <v>Reproducir trabalenguas sencillos, adivinanzas, canciones y poemas cortos, mejorando su pronunciación y potenciando su capacidad imaginativa.</v>
      </c>
      <c r="B2360" s="139"/>
      <c r="C2360" s="139"/>
      <c r="F2360" s="128"/>
      <c r="G2360" s="124" t="str">
        <f>IF(A2360="","",VLOOKUP(J2260,'TRI-2C'!$B$18:$FH$61,103,FALSE))</f>
        <v>B+</v>
      </c>
      <c r="I2360" s="125" t="str">
        <f t="shared" si="87"/>
        <v>B+</v>
      </c>
      <c r="J2360" s="128"/>
    </row>
    <row r="2361" spans="1:10" ht="12.75" customHeight="1">
      <c r="A2361" s="148" t="str">
        <f>IF('TRI-2C'!$DA$13="","",'TRI-2C'!$DA$13)</f>
        <v>Responder preguntas sobre un texto narrado por el adulto, relacionadas a los personajes y acciones principales.</v>
      </c>
      <c r="B2361" s="149"/>
      <c r="C2361" s="149"/>
      <c r="D2361" s="150"/>
      <c r="E2361" s="150"/>
      <c r="F2361" s="126"/>
      <c r="G2361" s="122" t="str">
        <f>IF(A2361="","",VLOOKUP(J2260,'TRI-2C'!$B$18:$FH$61,104,FALSE))</f>
        <v>B+</v>
      </c>
      <c r="H2361" s="150"/>
      <c r="I2361" s="127" t="str">
        <f t="shared" si="87"/>
        <v>B+</v>
      </c>
      <c r="J2361" s="126"/>
    </row>
    <row r="2362" spans="1:10" ht="12.75" customHeight="1">
      <c r="A2362" s="147" t="str">
        <f>IF('TRI-2C'!$DB$13="","",'TRI-2C'!$DB$13)</f>
        <v>Seguir instrucciones sencillas que involucren la ejecución de tres o más actividades</v>
      </c>
      <c r="B2362" s="139"/>
      <c r="C2362" s="139"/>
      <c r="F2362" s="128"/>
      <c r="G2362" s="124" t="str">
        <f>IF(A2362="","",VLOOKUP(J2260,'TRI-2C'!$B$18:$FH$61,105,FALSE))</f>
        <v>B+</v>
      </c>
      <c r="I2362" s="125" t="str">
        <f t="shared" si="87"/>
        <v>B+</v>
      </c>
      <c r="J2362" s="128"/>
    </row>
    <row r="2363" spans="1:10" ht="12.75" customHeight="1">
      <c r="A2363" s="165" t="str">
        <f>'BI-1T'!$A$12</f>
        <v>EXPRESIÓN ARTISTICA</v>
      </c>
      <c r="B2363" s="158"/>
      <c r="C2363" s="158"/>
      <c r="D2363" s="158"/>
      <c r="E2363" s="158"/>
      <c r="F2363" s="159"/>
      <c r="G2363" s="122" t="str">
        <f>IF(A2363="","",VLOOKUP(J2260,'TRI-2C'!$B$18:$FH$61,106,FALSE))</f>
        <v>B+</v>
      </c>
      <c r="H2363" s="150"/>
      <c r="I2363" s="127"/>
      <c r="J2363" s="126"/>
    </row>
    <row r="2364" spans="1:10" ht="12.75" customHeight="1">
      <c r="A2364" s="11" t="str">
        <f>IF('TRI-2C'!$DD$13="","",'TRI-2C'!$DD$13)</f>
        <v>Cantar canciones siguiendo el ritmo y coordinando con las expresiones de su cuerpo.</v>
      </c>
      <c r="B2364" s="156"/>
      <c r="C2364" s="156"/>
      <c r="D2364" s="156"/>
      <c r="E2364" s="156"/>
      <c r="F2364" s="157"/>
      <c r="G2364" s="124" t="str">
        <f>IF(A2364="","",VLOOKUP(J2260,'TRI-2C'!$B$18:$FH$61,107,FALSE))</f>
        <v>A+</v>
      </c>
      <c r="I2364" s="125" t="str">
        <f t="shared" ref="I2364:I2374" si="88">IF(G2364="","",G2364)</f>
        <v>A+</v>
      </c>
      <c r="J2364" s="128"/>
    </row>
    <row r="2365" spans="1:10" ht="12.75" customHeight="1">
      <c r="A2365" s="148" t="str">
        <f>IF('TRI-2C'!$DE$13="","",'TRI-2C'!$DE$13)</f>
        <v>Comunicar de manera escrita sus ideas intentando imitar letras o formas parecidas a letras.</v>
      </c>
      <c r="B2365" s="149"/>
      <c r="C2365" s="149"/>
      <c r="D2365" s="150"/>
      <c r="E2365" s="150"/>
      <c r="F2365" s="126"/>
      <c r="G2365" s="122" t="str">
        <f>IF(A2365="","",VLOOKUP(J2260,'TRI-2C'!$B$18:$FH$61,108,FALSE))</f>
        <v>A+</v>
      </c>
      <c r="H2365" s="150"/>
      <c r="I2365" s="127" t="str">
        <f t="shared" si="88"/>
        <v>A+</v>
      </c>
      <c r="J2365" s="126"/>
    </row>
    <row r="2366" spans="1:10" ht="12.75" customHeight="1">
      <c r="A2366" s="147" t="str">
        <f>IF('TRI-2C'!$DF$13="","",'TRI-2C'!$DF$13)</f>
        <v>Ejecutar patrones de más de dos ritmos con partes del cuerpo y elementos o instrumentos sonoros.</v>
      </c>
      <c r="B2366" s="139"/>
      <c r="C2366" s="139"/>
      <c r="F2366" s="128"/>
      <c r="G2366" s="124" t="str">
        <f>IF(A2366="","",VLOOKUP(J2260,'TRI-2C'!$B$18:$FH$61,109,FALSE))</f>
        <v>A+</v>
      </c>
      <c r="I2366" s="125" t="str">
        <f t="shared" si="88"/>
        <v>A+</v>
      </c>
      <c r="J2366" s="128"/>
    </row>
    <row r="2367" spans="1:10" ht="12.75" customHeight="1">
      <c r="A2367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2367" s="149"/>
      <c r="C2367" s="149"/>
      <c r="D2367" s="150"/>
      <c r="E2367" s="150"/>
      <c r="F2367" s="126"/>
      <c r="G2367" s="122" t="str">
        <f>IF(A2367="","",VLOOKUP(J2260,'TRI-2C'!$B$18:$FH$61,110,FALSE))</f>
        <v>A+</v>
      </c>
      <c r="H2367" s="150"/>
      <c r="I2367" s="127" t="str">
        <f t="shared" si="88"/>
        <v>A+</v>
      </c>
      <c r="J2367" s="126"/>
    </row>
    <row r="2368" spans="1:10" ht="12.75" customHeight="1">
      <c r="A2368" s="147" t="str">
        <f>IF('TRI-2C'!$DH$13="","",'TRI-2C'!$DH$13)</f>
        <v>Expresar su opinión al observar una obra artística relacionada a la plástica o a la escultura.</v>
      </c>
      <c r="B2368" s="139"/>
      <c r="C2368" s="139"/>
      <c r="F2368" s="128"/>
      <c r="G2368" s="124" t="str">
        <f>IF(A2368="","",VLOOKUP(J2260,'TRI-2C'!$B$18:$FH$61,111,FALSE))</f>
        <v>A+</v>
      </c>
      <c r="I2368" s="125" t="str">
        <f t="shared" si="88"/>
        <v>A+</v>
      </c>
      <c r="J2368" s="128"/>
    </row>
    <row r="2369" spans="1:10" ht="12.75" customHeight="1">
      <c r="A2369" s="192" t="str">
        <f>IF('TRI-2C'!$DI$13="","",'TRI-2C'!$DI$13)</f>
        <v>Expresar sus vivencias y experiencias a través del dibujo libre.</v>
      </c>
      <c r="B2369" s="154"/>
      <c r="C2369" s="154"/>
      <c r="D2369" s="154"/>
      <c r="E2369" s="154"/>
      <c r="F2369" s="155"/>
      <c r="G2369" s="122" t="str">
        <f>IF(A2369="","",VLOOKUP(J2260,'TRI-2C'!$B$18:$FH$61,112,FALSE))</f>
        <v>A+</v>
      </c>
      <c r="H2369" s="150"/>
      <c r="I2369" s="127" t="str">
        <f t="shared" si="88"/>
        <v>A+</v>
      </c>
      <c r="J2369" s="126"/>
    </row>
    <row r="2370" spans="1:10" ht="12.75" customHeight="1">
      <c r="A2370" s="147" t="str">
        <f>IF('TRI-2C'!$DJ$13="","",'TRI-2C'!$DJ$13)</f>
        <v>Mantener el ritmo y las secuencias de pasos sencillos durante la ejecución de coreografías.</v>
      </c>
      <c r="B2370" s="139"/>
      <c r="C2370" s="139"/>
      <c r="F2370" s="128"/>
      <c r="G2370" s="124" t="str">
        <f>IF(A2370="","",VLOOKUP(J2260,'TRI-2C'!$B$18:$FH$61,113,FALSE))</f>
        <v>A+</v>
      </c>
      <c r="I2370" s="125" t="str">
        <f t="shared" si="88"/>
        <v>A+</v>
      </c>
      <c r="J2370" s="128"/>
    </row>
    <row r="2371" spans="1:10" ht="12.75" customHeight="1">
      <c r="A2371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371" s="149"/>
      <c r="C2371" s="149"/>
      <c r="D2371" s="150"/>
      <c r="E2371" s="150"/>
      <c r="F2371" s="126"/>
      <c r="G2371" s="122" t="str">
        <f>IF(A2371="","",VLOOKUP(J2260,'TRI-2C'!$B$18:$FH$61,114,FALSE))</f>
        <v>A+</v>
      </c>
      <c r="H2371" s="150"/>
      <c r="I2371" s="127" t="str">
        <f t="shared" si="88"/>
        <v>A+</v>
      </c>
      <c r="J2371" s="126"/>
    </row>
    <row r="2372" spans="1:10" ht="12.75" customHeight="1">
      <c r="A2372" s="147" t="str">
        <f>IF('TRI-2C'!$DL$13="","",'TRI-2C'!$DL$13)</f>
        <v>Participar en dramatizaciones, asumiendo roles de diferentes personas del entorno y de personajes de cuentos e historietas.</v>
      </c>
      <c r="B2372" s="139"/>
      <c r="C2372" s="139"/>
      <c r="F2372" s="128"/>
      <c r="G2372" s="124" t="str">
        <f>IF(A2372="","",VLOOKUP(J2260,'TRI-2C'!$B$18:$FH$61,115,FALSE))</f>
        <v>A+</v>
      </c>
      <c r="I2372" s="125" t="str">
        <f t="shared" si="88"/>
        <v>A+</v>
      </c>
      <c r="J2372" s="128"/>
    </row>
    <row r="2373" spans="1:10" ht="12.75" customHeight="1">
      <c r="A2373" s="148" t="str">
        <f>IF('TRI-2C'!$DM$13="","",'TRI-2C'!$DM$13)</f>
        <v>Participar en rondas populares, bailes y juegos tradicionales, asumiendo los roles y respetando las reglas.</v>
      </c>
      <c r="B2373" s="158"/>
      <c r="C2373" s="158"/>
      <c r="D2373" s="158"/>
      <c r="E2373" s="158"/>
      <c r="F2373" s="159"/>
      <c r="G2373" s="122" t="str">
        <f>IF(A2373="","",VLOOKUP(J2260,'TRI-2C'!$B$18:$FH$61,116,FALSE))</f>
        <v>A+</v>
      </c>
      <c r="H2373" s="150"/>
      <c r="I2373" s="127" t="str">
        <f t="shared" si="88"/>
        <v>A+</v>
      </c>
      <c r="J2373" s="126"/>
    </row>
    <row r="2374" spans="1:10" ht="12.75" customHeight="1">
      <c r="A2374" s="11" t="str">
        <f>IF('TRI-2C'!$DN$13="","",'TRI-2C'!$DN$13)</f>
        <v>Realizar actividades creativas utilizando las técnicas grafo plásticas con variedad de materiales.</v>
      </c>
      <c r="B2374" s="156"/>
      <c r="C2374" s="156"/>
      <c r="D2374" s="156"/>
      <c r="E2374" s="156"/>
      <c r="F2374" s="157"/>
      <c r="G2374" s="124" t="str">
        <f>IF(A2374="","",VLOOKUP(J2260,'TRI-2C'!$B$18:$FH$61,117,FALSE))</f>
        <v>A+</v>
      </c>
      <c r="I2374" s="125" t="str">
        <f t="shared" si="88"/>
        <v>A+</v>
      </c>
      <c r="J2374" s="128"/>
    </row>
    <row r="2375" spans="1:10" ht="12.75" customHeight="1">
      <c r="A2375" s="165" t="str">
        <f>'BI-1T'!$A$13</f>
        <v>EXPRESION CORPORAL Y MOTRICIDAD</v>
      </c>
      <c r="B2375" s="149"/>
      <c r="C2375" s="149"/>
      <c r="D2375" s="150"/>
      <c r="E2375" s="150"/>
      <c r="F2375" s="126"/>
      <c r="G2375" s="122" t="str">
        <f>IF(A2375="","",VLOOKUP(J2260,'TRI-2C'!$B$18:$FH$61,118,FALSE))</f>
        <v>A+</v>
      </c>
      <c r="H2375" s="150"/>
      <c r="I2375" s="127"/>
      <c r="J2375" s="126"/>
    </row>
    <row r="2376" spans="1:10" ht="12.75" customHeight="1">
      <c r="A2376" s="147" t="str">
        <f>IF('TRI-2C'!$DP$13="","",'TRI-2C'!$DP$13)</f>
        <v>Caminar y correr con soltura y seguridad manteniendo el equilibrio a diferentes distancias, orientaciones y ritmos en espacios parciales.</v>
      </c>
      <c r="B2376" s="139"/>
      <c r="C2376" s="139"/>
      <c r="F2376" s="128"/>
      <c r="G2376" s="124" t="str">
        <f>IF(A2376="","",VLOOKUP(J2260,'TRI-2C'!$B$18:$FH$61,119,FALSE))</f>
        <v>A+</v>
      </c>
      <c r="I2376" s="125" t="str">
        <f t="shared" ref="I2376:I2403" si="89">IF(G2376="","",G2376)</f>
        <v>A+</v>
      </c>
      <c r="J2376" s="128"/>
    </row>
    <row r="2377" spans="1:10" ht="12.75" customHeight="1">
      <c r="A2377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2377" s="149"/>
      <c r="C2377" s="149"/>
      <c r="D2377" s="150"/>
      <c r="E2377" s="150"/>
      <c r="F2377" s="126"/>
      <c r="G2377" s="122" t="str">
        <f>IF(A2377="","",VLOOKUP(J2260,'TRI-2C'!$B$18:$FH$61,120,FALSE))</f>
        <v>A+</v>
      </c>
      <c r="H2377" s="150"/>
      <c r="I2377" s="127" t="str">
        <f t="shared" si="89"/>
        <v>A+</v>
      </c>
      <c r="J2377" s="126"/>
    </row>
    <row r="2378" spans="1:10" ht="12.75" customHeight="1">
      <c r="A2378" s="147" t="str">
        <f>IF('TRI-2C'!$DR$13="","",'TRI-2C'!$DR$13)</f>
        <v>Discriminar sonidos onomatopéyicos y diferencia los sonidos naturales de los artificiales</v>
      </c>
      <c r="B2378" s="139"/>
      <c r="C2378" s="139"/>
      <c r="F2378" s="128"/>
      <c r="G2378" s="124" t="str">
        <f>IF(A2378="","",VLOOKUP(J2260,'TRI-2C'!$B$18:$FH$61,121,FALSE))</f>
        <v>A+</v>
      </c>
      <c r="I2378" s="125" t="str">
        <f t="shared" si="89"/>
        <v>A+</v>
      </c>
      <c r="J2378" s="128"/>
    </row>
    <row r="2379" spans="1:10" ht="12.75" customHeight="1">
      <c r="A2379" s="192" t="str">
        <f>IF('TRI-2C'!$DS$13="","",'TRI-2C'!$DS$13)</f>
        <v>Ejecutar actividades coordinadamente y con un control adecuado de fuerza y tonicidad muscular como: lanzar, atrapar y patear objetos y pelotas.</v>
      </c>
      <c r="B2379" s="154"/>
      <c r="C2379" s="154"/>
      <c r="D2379" s="154"/>
      <c r="E2379" s="154"/>
      <c r="F2379" s="155"/>
      <c r="G2379" s="122" t="str">
        <f>IF(A2379="","",VLOOKUP(J2260,'TRI-2C'!$B$18:$FH$61,122,FALSE))</f>
        <v>A+</v>
      </c>
      <c r="H2379" s="150"/>
      <c r="I2379" s="127" t="str">
        <f t="shared" si="89"/>
        <v>A+</v>
      </c>
      <c r="J2379" s="126"/>
    </row>
    <row r="2380" spans="1:10" ht="12.75" customHeight="1">
      <c r="A2380" s="147" t="str">
        <f>IF('TRI-2C'!$DT$13="","",'TRI-2C'!$DT$13)</f>
        <v>Emplear su lado dominante en la realización de la mayoría de las actividades que utilice la mano, ojo y pie.</v>
      </c>
      <c r="B2380" s="139"/>
      <c r="C2380" s="139"/>
      <c r="F2380" s="128"/>
      <c r="G2380" s="124" t="str">
        <f>IF(A2380="","",VLOOKUP(J2260,'TRI-2C'!$B$18:$FH$61,123,FALSE))</f>
        <v>A+</v>
      </c>
      <c r="I2380" s="125" t="str">
        <f t="shared" si="89"/>
        <v>A+</v>
      </c>
      <c r="J2380" s="128"/>
    </row>
    <row r="2381" spans="1:10" ht="12.75" customHeight="1">
      <c r="A2381" s="148" t="str">
        <f>IF('TRI-2C'!$DU$13="","",'TRI-2C'!$DU$13)</f>
        <v>Galopar y salticar coordinadamente con obstáculos ejecutando circuitos.</v>
      </c>
      <c r="B2381" s="149"/>
      <c r="C2381" s="149"/>
      <c r="D2381" s="150"/>
      <c r="E2381" s="150"/>
      <c r="F2381" s="126"/>
      <c r="G2381" s="122" t="str">
        <f>IF(A2381="","",VLOOKUP(J2260,'TRI-2C'!$B$18:$FH$61,124,FALSE))</f>
        <v>A+</v>
      </c>
      <c r="H2381" s="150"/>
      <c r="I2381" s="127" t="str">
        <f t="shared" si="89"/>
        <v>A+</v>
      </c>
      <c r="J2381" s="126"/>
    </row>
    <row r="2382" spans="1:10" ht="12.75" customHeight="1">
      <c r="A2382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2382" s="139"/>
      <c r="C2382" s="139"/>
      <c r="F2382" s="128"/>
      <c r="G2382" s="124" t="str">
        <f>IF(A2382="","",VLOOKUP(J2260,'TRI-2C'!$B$18:$FH$61,125,FALSE))</f>
        <v>A+</v>
      </c>
      <c r="I2382" s="125" t="str">
        <f t="shared" si="89"/>
        <v>A+</v>
      </c>
      <c r="J2382" s="128"/>
    </row>
    <row r="2383" spans="1:10" ht="12.75" customHeight="1">
      <c r="A2383" s="148" t="str">
        <f>IF('TRI-2C'!$DW$13="","",'TRI-2C'!$DW$13)</f>
        <v>Mantener el equilibro al caminar sobre líneas rectas, curvas y quebradas con altura (aprox. 20 cm) logrando un adecuado control postural.</v>
      </c>
      <c r="B2383" s="158"/>
      <c r="C2383" s="158"/>
      <c r="D2383" s="158"/>
      <c r="E2383" s="158"/>
      <c r="F2383" s="159"/>
      <c r="G2383" s="122" t="str">
        <f>IF(A2383="","",VLOOKUP(J2260,'TRI-2C'!$B$18:$FH$61,126,FALSE))</f>
        <v>A+</v>
      </c>
      <c r="H2383" s="150"/>
      <c r="I2383" s="127" t="str">
        <f t="shared" si="89"/>
        <v>A+</v>
      </c>
      <c r="J2383" s="126"/>
    </row>
    <row r="2384" spans="1:10" ht="12.75" customHeight="1">
      <c r="A2384" s="11" t="str">
        <f>IF('TRI-2C'!$DX$13="","",'TRI-2C'!$DX$13)</f>
        <v>Mantener un adecuado control postural en diferentes posiciones del cuerpo y en desplazamientos.</v>
      </c>
      <c r="B2384" s="156"/>
      <c r="C2384" s="156"/>
      <c r="D2384" s="156"/>
      <c r="E2384" s="156"/>
      <c r="F2384" s="157"/>
      <c r="G2384" s="124" t="str">
        <f>IF(A2384="","",VLOOKUP(J2260,'TRI-2C'!$B$18:$FH$61,127,FALSE))</f>
        <v>A+</v>
      </c>
      <c r="I2384" s="125" t="str">
        <f t="shared" si="89"/>
        <v>A+</v>
      </c>
      <c r="J2384" s="128"/>
    </row>
    <row r="2385" spans="1:10" ht="12.75" customHeight="1">
      <c r="A2385" s="148" t="str">
        <f>IF('TRI-2C'!$DY$13="","",'TRI-2C'!$DY$13)</f>
        <v>Orientarse en el espacio realizando desplazamientos en función de consignas dadas con las nociones: entre, adelante-atrás, junto a, cerca-lejos</v>
      </c>
      <c r="B2385" s="149"/>
      <c r="C2385" s="149"/>
      <c r="D2385" s="150"/>
      <c r="E2385" s="150"/>
      <c r="F2385" s="126"/>
      <c r="G2385" s="122" t="str">
        <f>IF(A2385="","",VLOOKUP(J2260,'TRI-2C'!$B$18:$FH$61,128,FALSE))</f>
        <v>A+</v>
      </c>
      <c r="H2385" s="150"/>
      <c r="I2385" s="127" t="str">
        <f t="shared" si="89"/>
        <v>A+</v>
      </c>
      <c r="J2385" s="126"/>
    </row>
    <row r="2386" spans="1:10" ht="12.75" customHeight="1">
      <c r="A2386" s="147" t="str">
        <f>IF('TRI-2C'!$DZ$13="","",'TRI-2C'!$DZ$13)</f>
        <v>Realiza varios movimientos y desplazamientos combinados a diferentes velocidades (rápido, lento), duración (largos y corto).</v>
      </c>
      <c r="B2386" s="139"/>
      <c r="C2386" s="139"/>
      <c r="F2386" s="128"/>
      <c r="G2386" s="124" t="str">
        <f>IF(A2386="","",VLOOKUP(J2260,'TRI-2C'!$B$18:$FH$61,129,FALSE))</f>
        <v>A+</v>
      </c>
      <c r="I2386" s="125" t="str">
        <f t="shared" si="89"/>
        <v>A+</v>
      </c>
      <c r="J2386" s="128"/>
    </row>
    <row r="2387" spans="1:10" ht="12.75" customHeight="1">
      <c r="A2387" s="148" t="str">
        <f>IF('TRI-2C'!$EA$13="","",'TRI-2C'!$EA$13)</f>
        <v>Realizar actividades de coordinación visomotriz con niveles de dificultad creciente en el tamaño y tipo de materiales.</v>
      </c>
      <c r="B2387" s="149"/>
      <c r="C2387" s="149"/>
      <c r="D2387" s="150"/>
      <c r="E2387" s="150"/>
      <c r="F2387" s="126"/>
      <c r="G2387" s="122" t="str">
        <f>IF(A2387="","",VLOOKUP(J2260,'TRI-2C'!$B$18:$FH$61,130,FALSE))</f>
        <v>A+</v>
      </c>
      <c r="H2387" s="150"/>
      <c r="I2387" s="127" t="str">
        <f t="shared" si="89"/>
        <v>A+</v>
      </c>
      <c r="J2387" s="126"/>
    </row>
    <row r="2388" spans="1:10" ht="12.75" customHeight="1">
      <c r="A2388" s="147" t="str">
        <f>IF('TRI-2C'!$EB$13="","",'TRI-2C'!$EB$13)</f>
        <v>Realizar desplazamientos y movimientos combinados utilizando el espacio total y parcial a diferentes distancias (largas-cortas)</v>
      </c>
      <c r="B2388" s="139"/>
      <c r="C2388" s="139"/>
      <c r="F2388" s="128"/>
      <c r="G2388" s="124" t="str">
        <f>IF(A2388="","",VLOOKUP(J2260,'TRI-2C'!$B$18:$FH$61,131,FALSE))</f>
        <v>A+</v>
      </c>
      <c r="I2388" s="125" t="str">
        <f t="shared" si="89"/>
        <v>A+</v>
      </c>
      <c r="J2388" s="128"/>
    </row>
    <row r="2389" spans="1:10" ht="12.75" customHeight="1">
      <c r="A2389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2389" s="154"/>
      <c r="C2389" s="154"/>
      <c r="D2389" s="154"/>
      <c r="E2389" s="154"/>
      <c r="F2389" s="155"/>
      <c r="G2389" s="122" t="str">
        <f>IF(A2389="","",VLOOKUP(J2260,'TRI-2C'!$B$18:$FH$61,132,FALSE))</f>
        <v>A+</v>
      </c>
      <c r="H2389" s="150"/>
      <c r="I2389" s="127" t="str">
        <f t="shared" si="89"/>
        <v>A+</v>
      </c>
      <c r="J2389" s="126"/>
    </row>
    <row r="2390" spans="1:10" ht="12.75" customHeight="1">
      <c r="A2390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2390" s="139"/>
      <c r="C2390" s="139"/>
      <c r="F2390" s="128"/>
      <c r="G2390" s="124" t="str">
        <f>IF(A2390="","",VLOOKUP(J2260,'TRI-2C'!$B$18:$FH$61,133,FALSE))</f>
        <v>A+</v>
      </c>
      <c r="I2390" s="125" t="str">
        <f t="shared" si="89"/>
        <v>A+</v>
      </c>
      <c r="J2390" s="128"/>
    </row>
    <row r="2391" spans="1:10" ht="12.75" customHeight="1">
      <c r="A2391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2391" s="149"/>
      <c r="C2391" s="149"/>
      <c r="D2391" s="150"/>
      <c r="E2391" s="150"/>
      <c r="F2391" s="126"/>
      <c r="G2391" s="122" t="str">
        <f>IF(A2391="","",VLOOKUP(J2260,'TRI-2C'!$B$18:$FH$61,134,FALSE))</f>
        <v>A+</v>
      </c>
      <c r="H2391" s="150"/>
      <c r="I2391" s="127" t="str">
        <f t="shared" si="89"/>
        <v>A+</v>
      </c>
      <c r="J2391" s="126"/>
    </row>
    <row r="2392" spans="1:10" ht="12.75" customHeight="1">
      <c r="A2392" s="147" t="str">
        <f>IF('TRI-2C'!$EF$13="","",'TRI-2C'!$EF$13)</f>
        <v>Realizar movimientos diferenciados con los lados laterales del cuerpo (un lado y otro lado).</v>
      </c>
      <c r="B2392" s="139"/>
      <c r="C2392" s="139"/>
      <c r="F2392" s="128"/>
      <c r="G2392" s="124" t="str">
        <f>IF(A2392="","",VLOOKUP(J2260,'TRI-2C'!$B$18:$FH$61,135,FALSE))</f>
        <v>A+</v>
      </c>
      <c r="I2392" s="125" t="str">
        <f t="shared" si="89"/>
        <v>A+</v>
      </c>
      <c r="J2392" s="128"/>
    </row>
    <row r="2393" spans="1:10" ht="12.75" customHeight="1">
      <c r="A2393" s="148" t="str">
        <f>IF('TRI-2C'!$EG$13="","",'TRI-2C'!$EG$13)</f>
        <v>Realizar movimientos para la coordinación de ojo y pie como: patear pelotas hacia un punto fijo determinado.</v>
      </c>
      <c r="B2393" s="158"/>
      <c r="C2393" s="158"/>
      <c r="D2393" s="158"/>
      <c r="E2393" s="158"/>
      <c r="F2393" s="159"/>
      <c r="G2393" s="122" t="str">
        <f>IF(A2393="","",VLOOKUP(J2260,'TRI-2C'!$B$18:$FH$61,136,FALSE))</f>
        <v>A+</v>
      </c>
      <c r="H2393" s="150"/>
      <c r="I2393" s="127" t="str">
        <f t="shared" si="89"/>
        <v>A+</v>
      </c>
      <c r="J2393" s="126"/>
    </row>
    <row r="2394" spans="1:10" ht="12.75" customHeight="1">
      <c r="A2394" s="11" t="str">
        <f>IF('TRI-2C'!$EH$13="","",'TRI-2C'!$EH$13)</f>
        <v>Realizar representaciones gráficas utilizando el dibujo con detalles que le dan intencionalidad y sentido para identificarlos</v>
      </c>
      <c r="B2394" s="156"/>
      <c r="C2394" s="156"/>
      <c r="D2394" s="156"/>
      <c r="E2394" s="156"/>
      <c r="F2394" s="157"/>
      <c r="G2394" s="124" t="str">
        <f>IF(A2394="","",VLOOKUP(J2260,'TRI-2C'!$B$18:$FH$61,137,FALSE))</f>
        <v>A+</v>
      </c>
      <c r="I2394" s="125" t="str">
        <f t="shared" si="89"/>
        <v>A+</v>
      </c>
      <c r="J2394" s="128"/>
    </row>
    <row r="2395" spans="1:10" ht="12.75" customHeight="1">
      <c r="A2395" s="148" t="str">
        <f>IF('TRI-2C'!$EI$13="","",'TRI-2C'!$EI$13)</f>
        <v>Reconocer la importancia del peatón y respetar su espacio en la vía mediante actividades lúdicas que fomenten el aprendizaje de normas de tránsito.</v>
      </c>
      <c r="B2395" s="149"/>
      <c r="C2395" s="149"/>
      <c r="D2395" s="150"/>
      <c r="E2395" s="150"/>
      <c r="F2395" s="126"/>
      <c r="G2395" s="122" t="str">
        <f>IF(A2395="","",VLOOKUP(J2260,'TRI-2C'!$B$18:$FH$61,138,FALSE))</f>
        <v>B+</v>
      </c>
      <c r="H2395" s="150"/>
      <c r="I2395" s="127" t="str">
        <f t="shared" si="89"/>
        <v>B+</v>
      </c>
      <c r="J2395" s="126"/>
    </row>
    <row r="2396" spans="1:10" ht="12.75" customHeight="1">
      <c r="A2396" s="147" t="str">
        <f>IF('TRI-2C'!$EJ$13="","",'TRI-2C'!$EJ$13)</f>
        <v>Representar la figura humana utilizando el monigote e incorporando detalles según la interiorización de su imagen corporal.</v>
      </c>
      <c r="B2396" s="139"/>
      <c r="C2396" s="139"/>
      <c r="F2396" s="128"/>
      <c r="G2396" s="124" t="str">
        <f>IF(A2396="","",VLOOKUP(J2260,'TRI-2C'!$B$18:$FH$61,139,FALSE))</f>
        <v>A+</v>
      </c>
      <c r="I2396" s="125" t="str">
        <f t="shared" si="89"/>
        <v>A+</v>
      </c>
      <c r="J2396" s="128"/>
    </row>
    <row r="2397" spans="1:10" ht="12.75" customHeight="1">
      <c r="A2397" s="148" t="str">
        <f>IF('TRI-2C'!$EK$13="","",'TRI-2C'!$EK$13)</f>
        <v>Saltar de un pie a otro alternadamente, de manera autónoma.</v>
      </c>
      <c r="B2397" s="149"/>
      <c r="C2397" s="149"/>
      <c r="D2397" s="150"/>
      <c r="E2397" s="150"/>
      <c r="F2397" s="126"/>
      <c r="G2397" s="122" t="str">
        <f>IF(A2397="","",VLOOKUP(J2260,'TRI-2C'!$B$18:$FH$61,140,FALSE))</f>
        <v>A+</v>
      </c>
      <c r="H2397" s="150"/>
      <c r="I2397" s="127" t="str">
        <f t="shared" si="89"/>
        <v>A+</v>
      </c>
      <c r="J2397" s="126"/>
    </row>
    <row r="2398" spans="1:10" ht="12.75" customHeight="1">
      <c r="A2398" s="147" t="str">
        <f>IF('TRI-2C'!$EL$13="","",'TRI-2C'!$EL$13)</f>
        <v>Saltar en dos pies en sentido vertical obstáculos de 20 a 30 cm en altura y en sentido horizontal longitudes de aproximadamente 50 a 70 cm.</v>
      </c>
      <c r="B2398" s="139"/>
      <c r="C2398" s="139"/>
      <c r="F2398" s="128"/>
      <c r="G2398" s="124" t="str">
        <f>IF(A2398="","",VLOOKUP(J2260,'TRI-2C'!$B$18:$FH$61,141,FALSE))</f>
        <v>A+</v>
      </c>
      <c r="I2398" s="125" t="str">
        <f t="shared" si="89"/>
        <v>A+</v>
      </c>
      <c r="J2398" s="128"/>
    </row>
    <row r="2399" spans="1:10" ht="12.75" customHeight="1">
      <c r="A2399" s="192" t="str">
        <f>IF('TRI-2C'!$EM$13="","",'TRI-2C'!$EM$13)</f>
        <v>Subir y bajar escaleras alternando los pies.</v>
      </c>
      <c r="B2399" s="154"/>
      <c r="C2399" s="154"/>
      <c r="D2399" s="154"/>
      <c r="E2399" s="154"/>
      <c r="F2399" s="155"/>
      <c r="G2399" s="122" t="str">
        <f>IF(A2399="","",VLOOKUP(J2260,'TRI-2C'!$B$18:$FH$61,142,FALSE))</f>
        <v>A+</v>
      </c>
      <c r="H2399" s="150"/>
      <c r="I2399" s="127" t="str">
        <f t="shared" si="89"/>
        <v>A+</v>
      </c>
      <c r="J2399" s="126"/>
    </row>
    <row r="2400" spans="1:10" ht="12.75" customHeight="1">
      <c r="A2400" s="147" t="str">
        <f>IF('TRI-2C'!$EN$13="","",'TRI-2C'!$EN$13)</f>
        <v>Trepar y reptar a diferentes ritmos y en posiciones corporales diversas (cúbito ventral y cúbito dorsal).</v>
      </c>
      <c r="B2400" s="139"/>
      <c r="C2400" s="139"/>
      <c r="F2400" s="128"/>
      <c r="G2400" s="124" t="str">
        <f>IF(A2400="","",VLOOKUP(J2260,'TRI-2C'!$B$18:$FH$61,143,FALSE))</f>
        <v>A+</v>
      </c>
      <c r="I2400" s="125" t="str">
        <f t="shared" si="89"/>
        <v>A+</v>
      </c>
      <c r="J2400" s="128"/>
    </row>
    <row r="2401" spans="1:10" ht="12.75" customHeight="1">
      <c r="A2401" s="148" t="str">
        <f>IF('TRI-2C'!$EO$13="","",'TRI-2C'!$EO$13)</f>
        <v>Ubicar algunas partes de su cuerpo en función de las nociones de al lado, junto a, cerca-lejos.</v>
      </c>
      <c r="B2401" s="149"/>
      <c r="C2401" s="149"/>
      <c r="D2401" s="150"/>
      <c r="E2401" s="150"/>
      <c r="F2401" s="126"/>
      <c r="G2401" s="122" t="str">
        <f>IF(A2401="","",VLOOKUP(J2260,'TRI-2C'!$B$18:$FH$61,144,FALSE))</f>
        <v>A+</v>
      </c>
      <c r="H2401" s="150"/>
      <c r="I2401" s="127" t="str">
        <f t="shared" si="89"/>
        <v>A+</v>
      </c>
      <c r="J2401" s="126"/>
    </row>
    <row r="2402" spans="1:10" ht="12.75" customHeight="1">
      <c r="A2402" s="147" t="str">
        <f>IF('TRI-2C'!$EP$13="","",'TRI-2C'!$EP$13)</f>
        <v>Utilizar el espacio parcial e inicia con el uso del espacio total para realizar representaciones gráficas.</v>
      </c>
      <c r="B2402" s="139"/>
      <c r="C2402" s="139"/>
      <c r="F2402" s="128"/>
      <c r="G2402" s="124" t="str">
        <f>IF(A2402="","",VLOOKUP(J2260,'TRI-2C'!$B$18:$FH$61,145,FALSE))</f>
        <v>A+</v>
      </c>
      <c r="I2402" s="125" t="str">
        <f t="shared" si="89"/>
        <v>A+</v>
      </c>
      <c r="J2402" s="128"/>
    </row>
    <row r="2403" spans="1:10" ht="12.75" customHeight="1">
      <c r="A2403" s="148" t="str">
        <f>IF('TRI-2C'!$EQ$13="","",'TRI-2C'!$EQ$13)</f>
        <v>Utilizar la pinza digital para coger lápices, marcadores, pinceles y diversos tipos de materiales.</v>
      </c>
      <c r="B2403" s="158"/>
      <c r="C2403" s="158"/>
      <c r="D2403" s="158"/>
      <c r="E2403" s="158"/>
      <c r="F2403" s="159"/>
      <c r="G2403" s="122" t="str">
        <f>IF(A2403="","",VLOOKUP(J2260,'TRI-2C'!$B$18:$FH$61,146,FALSE))</f>
        <v>A+</v>
      </c>
      <c r="H2403" s="150"/>
      <c r="I2403" s="127" t="str">
        <f t="shared" si="89"/>
        <v>A+</v>
      </c>
      <c r="J2403" s="126"/>
    </row>
    <row r="2404" spans="1:10" ht="12.75" customHeight="1">
      <c r="A2404" s="6" t="str">
        <f>NOTAS!$O$14</f>
        <v>CIVICA Y ACOMPAÑAMIENTO INTEGRAL</v>
      </c>
      <c r="B2404" s="156"/>
      <c r="C2404" s="156"/>
      <c r="D2404" s="156"/>
      <c r="E2404" s="156"/>
      <c r="F2404" s="157"/>
      <c r="G2404" s="124" t="str">
        <f>IF(A2404="","",VLOOKUP(J2260,'TRI-2C'!$B$18:$FH$61,146,FALSE))</f>
        <v>A+</v>
      </c>
      <c r="I2404" s="125"/>
      <c r="J2404" s="128"/>
    </row>
    <row r="2405" spans="1:10" ht="12.75" customHeight="1">
      <c r="A2405" s="148" t="str">
        <f>IF('TRI-2C'!$ES$13="","",'TRI-2C'!$ES$13)</f>
        <v/>
      </c>
      <c r="B2405" s="149"/>
      <c r="C2405" s="149"/>
      <c r="D2405" s="150"/>
      <c r="E2405" s="150"/>
      <c r="F2405" s="126"/>
      <c r="G2405" s="122" t="str">
        <f>IF(A2405="","",VLOOKUP(J2260,'TRI-2C'!$B$18:$FH$61,148,FALSE))</f>
        <v/>
      </c>
      <c r="H2405" s="150"/>
      <c r="I2405" s="127" t="str">
        <f t="shared" ref="I2405:I2414" si="90">IF(G2405="","",G2405)</f>
        <v/>
      </c>
      <c r="J2405" s="126"/>
    </row>
    <row r="2406" spans="1:10" ht="12.75" customHeight="1">
      <c r="A2406" s="147" t="str">
        <f>IF('TRI-2C'!$ET$13="","",'TRI-2C'!$ET$13)</f>
        <v>AUTOCONOCIMIENTO</v>
      </c>
      <c r="B2406" s="139"/>
      <c r="C2406" s="139"/>
      <c r="F2406" s="128"/>
      <c r="G2406" s="124" t="str">
        <f>IF(A2406="","",VLOOKUP(J2260,'TRI-2C'!$B$18:$FH$61,149,FALSE))</f>
        <v>S</v>
      </c>
      <c r="I2406" s="125" t="str">
        <f t="shared" si="90"/>
        <v>S</v>
      </c>
      <c r="J2406" s="128"/>
    </row>
    <row r="2407" spans="1:10" ht="12.75" customHeight="1">
      <c r="A2407" s="148" t="str">
        <f>IF('TRI-2C'!$EU$13="","",'TRI-2C'!$EU$13)</f>
        <v>PENSAMIENO CRITICO</v>
      </c>
      <c r="B2407" s="149"/>
      <c r="C2407" s="149"/>
      <c r="D2407" s="150"/>
      <c r="E2407" s="150"/>
      <c r="F2407" s="126"/>
      <c r="G2407" s="122" t="str">
        <f>IF(A2407="","",VLOOKUP(J2260,'TRI-2C'!$B$18:$FH$61,150,FALSE))</f>
        <v>S</v>
      </c>
      <c r="H2407" s="150"/>
      <c r="I2407" s="127" t="str">
        <f t="shared" si="90"/>
        <v>S</v>
      </c>
      <c r="J2407" s="126"/>
    </row>
    <row r="2408" spans="1:10" ht="12.75" customHeight="1">
      <c r="A2408" s="147" t="str">
        <f>IF('TRI-2C'!$EV$13="","",'TRI-2C'!$EV$13)</f>
        <v>MANEJO DE PROBLEMAS</v>
      </c>
      <c r="B2408" s="139"/>
      <c r="C2408" s="139"/>
      <c r="F2408" s="128"/>
      <c r="G2408" s="124" t="str">
        <f>IF(A2408="","",VLOOKUP(J2260,'TRI-2C'!$B$18:$FH$61,151,FALSE))</f>
        <v>S</v>
      </c>
      <c r="I2408" s="125" t="str">
        <f t="shared" si="90"/>
        <v>S</v>
      </c>
      <c r="J2408" s="128"/>
    </row>
    <row r="2409" spans="1:10" ht="12.75" customHeight="1">
      <c r="A2409" s="192" t="str">
        <f>IF('TRI-2C'!$EW$13="","",'TRI-2C'!$EW$13)</f>
        <v>TOMA DE DECISIONES</v>
      </c>
      <c r="B2409" s="154"/>
      <c r="C2409" s="154"/>
      <c r="D2409" s="154"/>
      <c r="E2409" s="154"/>
      <c r="F2409" s="155"/>
      <c r="G2409" s="122" t="str">
        <f>IF(A2409="","",VLOOKUP(J2260,'TRI-2C'!$B$18:$FH$61,152,FALSE))</f>
        <v>S</v>
      </c>
      <c r="H2409" s="150"/>
      <c r="I2409" s="127" t="str">
        <f t="shared" si="90"/>
        <v>S</v>
      </c>
      <c r="J2409" s="126"/>
    </row>
    <row r="2410" spans="1:10" ht="12.75" customHeight="1">
      <c r="A2410" s="147" t="str">
        <f>IF('TRI-2C'!$EX$13="","",'TRI-2C'!$EX$13)</f>
        <v>TRABAJO EN EQUIPO</v>
      </c>
      <c r="B2410" s="139"/>
      <c r="C2410" s="139"/>
      <c r="F2410" s="128"/>
      <c r="G2410" s="124" t="str">
        <f>IF(A2410="","",VLOOKUP(J2260,'TRI-2C'!$B$18:$FH$61,153,FALSE))</f>
        <v>S</v>
      </c>
      <c r="I2410" s="125" t="str">
        <f t="shared" si="90"/>
        <v>S</v>
      </c>
      <c r="J2410" s="128"/>
    </row>
    <row r="2411" spans="1:10" ht="12.75" customHeight="1">
      <c r="A2411" s="148" t="str">
        <f>IF('TRI-2C'!$EY$13="","",'TRI-2C'!$EY$13)</f>
        <v>CONCIENCIA SOCIAL</v>
      </c>
      <c r="B2411" s="149"/>
      <c r="C2411" s="149"/>
      <c r="D2411" s="150"/>
      <c r="E2411" s="150"/>
      <c r="F2411" s="126"/>
      <c r="G2411" s="122" t="str">
        <f>IF(A2411="","",VLOOKUP(J2260,'TRI-2C'!$B$18:$FH$61,154,FALSE))</f>
        <v>S</v>
      </c>
      <c r="H2411" s="150"/>
      <c r="I2411" s="127" t="str">
        <f t="shared" si="90"/>
        <v>S</v>
      </c>
      <c r="J2411" s="126"/>
    </row>
    <row r="2412" spans="1:10" ht="12.75" customHeight="1">
      <c r="A2412" s="147" t="str">
        <f>IF('TRI-2C'!$EZ$13="","",'TRI-2C'!$EZ$13)</f>
        <v xml:space="preserve">RELACIONES INTERPERSONALES	</v>
      </c>
      <c r="B2412" s="139"/>
      <c r="C2412" s="139"/>
      <c r="F2412" s="128"/>
      <c r="G2412" s="124" t="str">
        <f>IF(A2412="","",VLOOKUP(J2260,'TRI-2C'!$B$18:$FH$61,155,FALSE))</f>
        <v>S</v>
      </c>
      <c r="I2412" s="125" t="str">
        <f t="shared" si="90"/>
        <v>S</v>
      </c>
      <c r="J2412" s="128"/>
    </row>
    <row r="2413" spans="1:10" ht="12.75" customHeight="1">
      <c r="A2413" s="148" t="str">
        <f>IF('TRI-2C'!$FA$13="","",'TRI-2C'!$FA$13)</f>
        <v>MANEJO DE CONFLICTOS</v>
      </c>
      <c r="B2413" s="149"/>
      <c r="C2413" s="149"/>
      <c r="D2413" s="150"/>
      <c r="E2413" s="150"/>
      <c r="F2413" s="126"/>
      <c r="G2413" s="122" t="str">
        <f>IF(A2413="","",VLOOKUP(J2260,'TRI-2C'!$B$18:$FH$61,156,FALSE))</f>
        <v>S</v>
      </c>
      <c r="H2413" s="150"/>
      <c r="I2413" s="127" t="str">
        <f t="shared" si="90"/>
        <v>S</v>
      </c>
      <c r="J2413" s="126"/>
    </row>
    <row r="2414" spans="1:10" ht="12.75" customHeight="1">
      <c r="A2414" s="147" t="str">
        <f>IF('TRI-2C'!$FB$13="","",'TRI-2C'!$FB$13)</f>
        <v>MANEJO DE EMOCIONES Y SENTIMIENTOS</v>
      </c>
      <c r="B2414" s="139"/>
      <c r="C2414" s="139"/>
      <c r="F2414" s="128"/>
      <c r="G2414" s="124" t="str">
        <f>IF(A2414="","",VLOOKUP(J2260,'TRI-2C'!$B$18:$FH$61,157,FALSE))</f>
        <v>S</v>
      </c>
      <c r="I2414" s="125" t="str">
        <f t="shared" si="90"/>
        <v>S</v>
      </c>
      <c r="J2414" s="128"/>
    </row>
    <row r="2415" spans="1:10" ht="12.75" customHeight="1">
      <c r="A2415" s="151"/>
      <c r="B2415" s="129"/>
      <c r="C2415" s="129"/>
      <c r="D2415" s="130"/>
      <c r="E2415" s="130"/>
      <c r="F2415" s="131"/>
      <c r="G2415" s="132"/>
      <c r="H2415" s="130"/>
      <c r="I2415" s="133"/>
      <c r="J2415" s="131"/>
    </row>
    <row r="2416" spans="1:10" ht="12.75" customHeight="1">
      <c r="A2416" s="134"/>
      <c r="B2416" s="134"/>
      <c r="C2416" s="134"/>
      <c r="D2416" s="134"/>
      <c r="E2416" s="134"/>
      <c r="F2416" s="140"/>
      <c r="G2416" s="496"/>
      <c r="H2416" s="496"/>
      <c r="I2416" s="497"/>
      <c r="J2416" s="497"/>
    </row>
    <row r="2417" spans="1:10" ht="12.75" customHeight="1">
      <c r="A2417" s="487" t="s">
        <v>156</v>
      </c>
      <c r="B2417" s="488"/>
      <c r="C2417" s="135" t="s">
        <v>157</v>
      </c>
      <c r="G2417" s="494"/>
      <c r="H2417" s="494"/>
      <c r="I2417" s="494"/>
      <c r="J2417" s="494"/>
    </row>
    <row r="2418" spans="1:10" ht="12.75" customHeight="1">
      <c r="A2418" s="489" t="s">
        <v>158</v>
      </c>
      <c r="B2418" s="490"/>
      <c r="C2418" s="136" t="str">
        <f>VLOOKUP(J2260,'TRI-2C'!$B$18:$FH$61,160,FALSE)</f>
        <v>A+</v>
      </c>
      <c r="G2418" s="494"/>
      <c r="H2418" s="494"/>
      <c r="I2418" s="494"/>
      <c r="J2418" s="494"/>
    </row>
    <row r="2419" spans="1:10" ht="12.75" customHeight="1">
      <c r="A2419" s="491" t="s">
        <v>159</v>
      </c>
      <c r="B2419" s="492"/>
      <c r="C2419" s="493"/>
      <c r="G2419" s="494"/>
      <c r="H2419" s="494"/>
      <c r="I2419" s="494"/>
      <c r="J2419" s="494"/>
    </row>
    <row r="2420" spans="1:10" ht="12.75" customHeight="1">
      <c r="A2420" s="137" t="s">
        <v>160</v>
      </c>
      <c r="B2420" s="138"/>
      <c r="C2420" s="188" t="str">
        <f>VLOOKUP(J2260,'TRI-2C'!$B$18:$FH$61,161,FALSE)</f>
        <v/>
      </c>
      <c r="G2420" s="494"/>
      <c r="H2420" s="494"/>
      <c r="I2420" s="494"/>
      <c r="J2420" s="494"/>
    </row>
    <row r="2421" spans="1:10" ht="12.75" customHeight="1">
      <c r="A2421" s="137" t="s">
        <v>161</v>
      </c>
      <c r="B2421" s="138"/>
      <c r="C2421" s="188" t="str">
        <f>VLOOKUP(J2260,'TRI-2C'!$B$18:$FH$61,162,FALSE)</f>
        <v/>
      </c>
      <c r="G2421" s="494"/>
      <c r="H2421" s="494"/>
      <c r="I2421" s="494"/>
      <c r="J2421" s="494"/>
    </row>
    <row r="2422" spans="1:10" ht="12.75" customHeight="1">
      <c r="A2422" s="480" t="s">
        <v>163</v>
      </c>
      <c r="B2422" s="481"/>
      <c r="C2422" s="188" t="str">
        <f>VLOOKUP(J2260,'TRI-2C'!$B$18:$FH$61,163,FALSE)</f>
        <v/>
      </c>
      <c r="G2422" s="494"/>
      <c r="H2422" s="494"/>
      <c r="I2422" s="494"/>
      <c r="J2422" s="494"/>
    </row>
    <row r="2423" spans="1:10" ht="12.75" customHeight="1">
      <c r="D2423" s="503" t="s">
        <v>162</v>
      </c>
      <c r="E2423" s="503"/>
      <c r="F2423" s="152">
        <f ca="1">NOW()</f>
        <v>45994.739222569442</v>
      </c>
    </row>
    <row r="2426" spans="1:10" ht="12.75" customHeight="1">
      <c r="G2426" s="112"/>
    </row>
    <row r="2428" spans="1:10" ht="12.75" customHeight="1">
      <c r="B2428" s="495" t="s">
        <v>164</v>
      </c>
      <c r="C2428" s="495"/>
      <c r="F2428" s="116" t="s">
        <v>165</v>
      </c>
      <c r="G2428" s="116" t="s">
        <v>165</v>
      </c>
    </row>
    <row r="2461" spans="1:10" ht="12.75" customHeight="1">
      <c r="A2461" s="192" t="str">
        <f>IF('TRI-2C'!$DS$13="","",'TRI-2C'!$DS$13)</f>
        <v>Ejecutar actividades coordinadamente y con un control adecuado de fuerza y tonicidad muscular como: lanzar, atrapar y patear objetos y pelotas.</v>
      </c>
      <c r="B2461" s="154"/>
      <c r="C2461" s="154"/>
      <c r="D2461" s="154"/>
      <c r="E2461" s="154"/>
      <c r="F2461" s="155"/>
      <c r="G2461" s="122" t="e">
        <f>IF(A2461="","",VLOOKUP(J2342,'TRI-2C'!$B$18:$FH$61,121,FALSE))</f>
        <v>#N/A</v>
      </c>
      <c r="H2461" s="150"/>
      <c r="I2461" s="127" t="e">
        <f t="shared" ref="I2461:I2464" si="91">IF(G2461="","",G2461)</f>
        <v>#N/A</v>
      </c>
      <c r="J2461" s="126"/>
    </row>
    <row r="2462" spans="1:10" ht="12.75" customHeight="1">
      <c r="A2462" s="147" t="str">
        <f>IF('TRI-2C'!$DT$13="","",'TRI-2C'!$DT$13)</f>
        <v>Emplear su lado dominante en la realización de la mayoría de las actividades que utilice la mano, ojo y pie.</v>
      </c>
      <c r="B2462" s="139"/>
      <c r="C2462" s="139"/>
      <c r="F2462" s="128"/>
      <c r="G2462" s="124" t="e">
        <f>IF(A2462="","",VLOOKUP(J2342,'TRI-2C'!$B$18:$FH$61,123,FALSE))</f>
        <v>#N/A</v>
      </c>
      <c r="I2462" s="125" t="e">
        <f t="shared" si="91"/>
        <v>#N/A</v>
      </c>
      <c r="J2462" s="128"/>
    </row>
    <row r="2463" spans="1:10" ht="12.75" customHeight="1">
      <c r="A2463" s="148" t="str">
        <f>IF('TRI-2C'!$DU$13="","",'TRI-2C'!$DU$13)</f>
        <v>Galopar y salticar coordinadamente con obstáculos ejecutando circuitos.</v>
      </c>
      <c r="B2463" s="149"/>
      <c r="C2463" s="149"/>
      <c r="D2463" s="150"/>
      <c r="E2463" s="150"/>
      <c r="F2463" s="126"/>
      <c r="G2463" s="122" t="e">
        <f>IF(A2463="","",VLOOKUP(J2342,'TRI-2C'!$B$18:$FH$61,124,FALSE))</f>
        <v>#N/A</v>
      </c>
      <c r="H2463" s="150"/>
      <c r="I2463" s="127" t="e">
        <f t="shared" si="91"/>
        <v>#N/A</v>
      </c>
      <c r="J2463" s="126"/>
    </row>
    <row r="2464" spans="1:10" ht="12.75" customHeight="1">
      <c r="A2464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2464" s="139"/>
      <c r="C2464" s="139"/>
      <c r="F2464" s="128"/>
      <c r="G2464" s="124" t="e">
        <f>IF(A2464="","",VLOOKUP(J2342,'TRI-2C'!$B$18:$FH$61,125,FALSE))</f>
        <v>#N/A</v>
      </c>
      <c r="I2464" s="125" t="e">
        <f t="shared" si="91"/>
        <v>#N/A</v>
      </c>
      <c r="J2464" s="128"/>
    </row>
    <row r="2465" spans="1:10" ht="12.75" customHeight="1">
      <c r="A2465" s="151"/>
      <c r="B2465" s="129"/>
      <c r="C2465" s="129"/>
      <c r="D2465" s="130"/>
      <c r="E2465" s="130"/>
      <c r="F2465" s="131"/>
      <c r="G2465" s="132"/>
      <c r="H2465" s="130"/>
      <c r="I2465" s="133"/>
      <c r="J2465" s="131"/>
    </row>
    <row r="2466" spans="1:10" ht="12.75" customHeight="1">
      <c r="A2466" s="134"/>
      <c r="B2466" s="134"/>
      <c r="C2466" s="134"/>
      <c r="D2466" s="134"/>
      <c r="E2466" s="134"/>
      <c r="F2466" s="140"/>
      <c r="G2466" s="496"/>
      <c r="H2466" s="496"/>
      <c r="I2466" s="497"/>
      <c r="J2466" s="497"/>
    </row>
    <row r="2467" spans="1:10" ht="12.75" customHeight="1">
      <c r="A2467" s="487" t="s">
        <v>156</v>
      </c>
      <c r="B2467" s="488"/>
      <c r="C2467" s="135" t="s">
        <v>157</v>
      </c>
      <c r="G2467" s="494"/>
      <c r="H2467" s="494"/>
      <c r="I2467" s="494"/>
      <c r="J2467" s="494"/>
    </row>
    <row r="2468" spans="1:10" ht="12.75" customHeight="1">
      <c r="A2468" s="489" t="s">
        <v>158</v>
      </c>
      <c r="B2468" s="490"/>
      <c r="C2468" s="136" t="e">
        <f>VLOOKUP(J2342,'TRI-2C'!$B$18:$FH$61,128,FALSE)</f>
        <v>#N/A</v>
      </c>
      <c r="G2468" s="494"/>
      <c r="H2468" s="494"/>
      <c r="I2468" s="494"/>
      <c r="J2468" s="494"/>
    </row>
    <row r="2469" spans="1:10" ht="12.75" customHeight="1">
      <c r="A2469" s="491" t="s">
        <v>159</v>
      </c>
      <c r="B2469" s="492"/>
      <c r="C2469" s="493"/>
      <c r="G2469" s="494"/>
      <c r="H2469" s="494"/>
      <c r="I2469" s="494"/>
      <c r="J2469" s="494"/>
    </row>
    <row r="2470" spans="1:10" ht="12.75" customHeight="1">
      <c r="A2470" s="137" t="s">
        <v>160</v>
      </c>
      <c r="B2470" s="138"/>
      <c r="C2470" s="188" t="e">
        <f>VLOOKUP(J2342,'TRI-2C'!$B$18:$FH$61,129,FALSE)</f>
        <v>#N/A</v>
      </c>
      <c r="G2470" s="494"/>
      <c r="H2470" s="494"/>
      <c r="I2470" s="494"/>
      <c r="J2470" s="494"/>
    </row>
    <row r="2471" spans="1:10" ht="12.75" customHeight="1">
      <c r="A2471" s="137" t="s">
        <v>161</v>
      </c>
      <c r="B2471" s="138"/>
      <c r="C2471" s="188" t="e">
        <f>VLOOKUP(J2342,'TRI-2C'!$B$18:$FH$61,130,FALSE)</f>
        <v>#N/A</v>
      </c>
      <c r="G2471" s="494"/>
      <c r="H2471" s="494"/>
      <c r="I2471" s="494"/>
      <c r="J2471" s="494"/>
    </row>
    <row r="2472" spans="1:10" ht="12.75" customHeight="1">
      <c r="A2472" s="480" t="s">
        <v>163</v>
      </c>
      <c r="B2472" s="481"/>
      <c r="C2472" s="188" t="e">
        <f>VLOOKUP(J2342,'TRI-2C'!$B$18:$FH$61,131,FALSE)</f>
        <v>#N/A</v>
      </c>
      <c r="G2472" s="494"/>
      <c r="H2472" s="494"/>
      <c r="I2472" s="494"/>
      <c r="J2472" s="494"/>
    </row>
    <row r="2473" spans="1:10" ht="12.75" customHeight="1">
      <c r="D2473" s="503" t="s">
        <v>162</v>
      </c>
      <c r="E2473" s="503"/>
      <c r="F2473" s="152">
        <f ca="1">NOW()</f>
        <v>45994.739222569442</v>
      </c>
    </row>
    <row r="2476" spans="1:10" ht="12.75" customHeight="1">
      <c r="G2476" s="112"/>
    </row>
    <row r="2478" spans="1:10" ht="12.75" customHeight="1">
      <c r="B2478" s="495" t="s">
        <v>164</v>
      </c>
      <c r="C2478" s="495"/>
      <c r="F2478" s="116" t="s">
        <v>165</v>
      </c>
      <c r="G2478" s="116" t="s">
        <v>165</v>
      </c>
    </row>
    <row r="2503" spans="1:10" ht="12.75" customHeight="1">
      <c r="A2503" s="111" t="s">
        <v>153</v>
      </c>
      <c r="C2503" t="str">
        <f>IF(VLOOKUP(J2506,NOTAS!$D$14:$P$60,2,FALSE)="","",VLOOKUP(J2506,NOTAS!$D$14:$P$60,2,FALSE))</f>
        <v>GUILLEN ABRIL JEOVANNY EMMANUEL</v>
      </c>
    </row>
    <row r="2504" spans="1:10" ht="12.75" customHeight="1">
      <c r="A2504" s="111" t="s">
        <v>154</v>
      </c>
      <c r="C2504" t="str">
        <f>NOTAS!$B$14&amp; " "&amp;NOTAS!$B$15</f>
        <v>INICIAL II A</v>
      </c>
      <c r="F2504" s="111"/>
      <c r="G2504" s="116"/>
      <c r="H2504" s="117"/>
      <c r="I2504" s="118"/>
      <c r="J2504" s="117"/>
    </row>
    <row r="2505" spans="1:10" ht="12.75" customHeight="1">
      <c r="A2505" s="111" t="s">
        <v>6</v>
      </c>
      <c r="C2505" t="str">
        <f>NOTAS!$B$18</f>
        <v>2025-2026 MATUTINA</v>
      </c>
      <c r="H2505" s="117"/>
      <c r="I2505" s="118"/>
      <c r="J2505" s="117"/>
    </row>
    <row r="2506" spans="1:10" ht="12.75" customHeight="1" thickBot="1">
      <c r="A2506" s="486" t="s">
        <v>336</v>
      </c>
      <c r="B2506" s="486"/>
      <c r="I2506" s="114" t="s">
        <v>74</v>
      </c>
      <c r="J2506" s="121">
        <v>13</v>
      </c>
    </row>
    <row r="2507" spans="1:10" ht="12.75" customHeight="1">
      <c r="A2507" s="482" t="s">
        <v>155</v>
      </c>
      <c r="B2507" s="483"/>
      <c r="C2507" s="483"/>
      <c r="D2507" s="483"/>
      <c r="E2507" s="483"/>
      <c r="F2507" s="484"/>
      <c r="G2507" s="485" t="s">
        <v>141</v>
      </c>
      <c r="H2507" s="483"/>
      <c r="I2507" s="498" t="s">
        <v>141</v>
      </c>
      <c r="J2507" s="499"/>
    </row>
    <row r="2508" spans="1:10" ht="12.75" customHeight="1">
      <c r="A2508" s="500" t="str">
        <f>IF('TRI-2C'!G$10="","",'TRI-2C'!G$10)</f>
        <v>IDENTIDAD Y AUTONOMÍA</v>
      </c>
      <c r="B2508" s="501"/>
      <c r="C2508" s="501"/>
      <c r="D2508" s="501"/>
      <c r="E2508" s="501"/>
      <c r="F2508" s="502"/>
      <c r="G2508" s="160"/>
      <c r="H2508" s="161"/>
      <c r="I2508" s="162"/>
      <c r="J2508" s="163"/>
    </row>
    <row r="2509" spans="1:10" ht="12.75" customHeight="1">
      <c r="A2509" s="148" t="str">
        <f>IF('TRI-2C'!G$13="","",'TRI-2C'!G$13)</f>
        <v>Comunicar algunos datos de su identidad como: nombres completos, edad, nombres de familiares cercanos, lugar dónde vive.</v>
      </c>
      <c r="B2509" s="158"/>
      <c r="C2509" s="158"/>
      <c r="D2509" s="158"/>
      <c r="E2509" s="158"/>
      <c r="F2509" s="159"/>
      <c r="G2509" s="122" t="str">
        <f>IF(A2509="","",VLOOKUP(J2506,'TRI-2C'!$B$18:$FH$61,6,FALSE))</f>
        <v>A+</v>
      </c>
      <c r="H2509" s="150"/>
      <c r="I2509" s="127" t="str">
        <f>IF(G2509="","",G2509)</f>
        <v>A+</v>
      </c>
      <c r="J2509" s="126"/>
    </row>
    <row r="2510" spans="1:10" ht="12.75" customHeight="1">
      <c r="A2510" s="11" t="str">
        <f>IF('TRI-2C'!$H$13="","",'TRI-2C'!$H$13)</f>
        <v>Demostrar curiosidad por las características físicas (genitales) que le permiten reconocerse como niño y niña</v>
      </c>
      <c r="B2510" s="156"/>
      <c r="C2510" s="156"/>
      <c r="D2510" s="156"/>
      <c r="E2510" s="156"/>
      <c r="F2510" s="157"/>
      <c r="G2510" s="124" t="str">
        <f>IF(A2510="","",VLOOKUP(J2506,'TRI-2C'!$B$18:$FH$61,7,FALSE))</f>
        <v>A+</v>
      </c>
      <c r="I2510" s="125" t="str">
        <f t="shared" ref="I2510:I2526" si="92">IF(G2510="","",G2510)</f>
        <v>A+</v>
      </c>
      <c r="J2510" s="128"/>
    </row>
    <row r="2511" spans="1:10" ht="12.75" customHeight="1">
      <c r="A2511" s="148" t="str">
        <f>IF('TRI-2C'!$I$13="","",'TRI-2C'!$I$13)</f>
        <v>Identificar la importancia de usar el cinturón de seguridad para promover el autocuidado y la protección personal.</v>
      </c>
      <c r="B2511" s="149"/>
      <c r="C2511" s="149"/>
      <c r="D2511" s="150"/>
      <c r="E2511" s="150"/>
      <c r="F2511" s="126"/>
      <c r="G2511" s="122" t="str">
        <f>IF(A2511="","",VLOOKUP(J2506,'TRI-2C'!$B$18:$FH$61,8,FALSE))</f>
        <v>A+</v>
      </c>
      <c r="H2511" s="150"/>
      <c r="I2511" s="127" t="str">
        <f t="shared" si="92"/>
        <v>A+</v>
      </c>
      <c r="J2511" s="126"/>
    </row>
    <row r="2512" spans="1:10" ht="12.75" customHeight="1">
      <c r="A2512" s="147" t="str">
        <f>IF('TRI-2C'!$J$13="","",'TRI-2C'!$J$13)</f>
        <v>Identificar las situaciones de peligro a las que se puede exponer en su entorno inmediato y seguir pautas de comportamiento para evitarlas.</v>
      </c>
      <c r="B2512" s="139"/>
      <c r="C2512" s="139"/>
      <c r="F2512" s="128"/>
      <c r="G2512" s="124" t="str">
        <f>IF(A2512="","",VLOOKUP(J2506,'TRI-2C'!$B$18:$FH$61,9,FALSE))</f>
        <v>A+</v>
      </c>
      <c r="I2512" s="125" t="str">
        <f t="shared" si="92"/>
        <v>A+</v>
      </c>
      <c r="J2512" s="128"/>
    </row>
    <row r="2513" spans="1:10" ht="12.75" customHeight="1">
      <c r="A2513" s="148" t="str">
        <f>IF('TRI-2C'!$K$13="","",'TRI-2C'!$K$13)</f>
        <v>Identificar sus características físicas y las de las personas de su entorno como parte del proceso de aceptación de sí mismo y de respeto a los demás.</v>
      </c>
      <c r="B2513" s="149"/>
      <c r="C2513" s="149"/>
      <c r="D2513" s="150"/>
      <c r="E2513" s="150"/>
      <c r="F2513" s="126"/>
      <c r="G2513" s="122" t="str">
        <f>IF(A2513="","",VLOOKUP(J2506,'TRI-2C'!$B$18:$FH$61,10,FALSE))</f>
        <v>A+</v>
      </c>
      <c r="H2513" s="150"/>
      <c r="I2513" s="127" t="str">
        <f t="shared" si="92"/>
        <v>A+</v>
      </c>
      <c r="J2513" s="126"/>
    </row>
    <row r="2514" spans="1:10" ht="12.75" customHeight="1">
      <c r="A2514" s="147" t="str">
        <f>IF('TRI-2C'!$L$13="","",'TRI-2C'!$L$13)</f>
        <v>Identificar y manifestar sus emociones y sentimientos, expresando las causas de los mismos mediante el lenguaje verbal. (D.EIB.10.3.)</v>
      </c>
      <c r="B2514" s="139"/>
      <c r="C2514" s="139"/>
      <c r="F2514" s="128"/>
      <c r="G2514" s="124" t="str">
        <f>IF(A2514="","",VLOOKUP(J2506,'TRI-2C'!$B$18:$FH$61,11,FALSE))</f>
        <v>A+</v>
      </c>
      <c r="I2514" s="125" t="str">
        <f t="shared" si="92"/>
        <v>A+</v>
      </c>
      <c r="J2514" s="128"/>
    </row>
    <row r="2515" spans="1:10" ht="12.75" customHeight="1">
      <c r="A2515" s="192" t="str">
        <f>IF('TRI-2C'!$M$13="","",'TRI-2C'!$M$13)</f>
        <v>Identificarse como miembro de una familia reconociéndose como parte importante de la misma.</v>
      </c>
      <c r="B2515" s="154"/>
      <c r="C2515" s="154"/>
      <c r="D2515" s="154"/>
      <c r="E2515" s="154"/>
      <c r="F2515" s="155"/>
      <c r="G2515" s="122" t="str">
        <f>IF(A2515="","",VLOOKUP(J2506,'TRI-2C'!$B$18:$FH$61,12,FALSE))</f>
        <v>A+</v>
      </c>
      <c r="H2515" s="150"/>
      <c r="I2515" s="127" t="str">
        <f t="shared" si="92"/>
        <v>A+</v>
      </c>
      <c r="J2515" s="126"/>
    </row>
    <row r="2516" spans="1:10" ht="12.75" customHeight="1">
      <c r="A2516" s="147" t="str">
        <f>IF('TRI-2C'!$N$13="","",'TRI-2C'!$N$13)</f>
        <v>Practicar con autonomía hábitos de higiene personal como lavarse las manos, los dientes y la cara.</v>
      </c>
      <c r="B2516" s="139"/>
      <c r="C2516" s="139"/>
      <c r="F2516" s="128"/>
      <c r="G2516" s="124" t="str">
        <f>IF(A2516="","",VLOOKUP(J2506,'TRI-2C'!$B$18:$FH$61,13,FALSE))</f>
        <v>A+</v>
      </c>
      <c r="I2516" s="125" t="str">
        <f t="shared" si="92"/>
        <v>A+</v>
      </c>
      <c r="J2516" s="128"/>
    </row>
    <row r="2517" spans="1:10" ht="12.75" customHeight="1">
      <c r="A2517" s="148" t="str">
        <f>IF('TRI-2C'!$O$13="","",'TRI-2C'!$O$13)</f>
        <v>Practicar hábitos de orden ubicando los objetos en el lugar correspondiente.</v>
      </c>
      <c r="B2517" s="149"/>
      <c r="C2517" s="149"/>
      <c r="D2517" s="150"/>
      <c r="E2517" s="150"/>
      <c r="F2517" s="126"/>
      <c r="G2517" s="122" t="str">
        <f>IF(A2517="","",VLOOKUP(J2506,'TRI-2C'!$B$18:$FH$61,14,FALSE))</f>
        <v>A+</v>
      </c>
      <c r="H2517" s="150"/>
      <c r="I2517" s="127" t="str">
        <f t="shared" si="92"/>
        <v>A+</v>
      </c>
      <c r="J2517" s="126"/>
    </row>
    <row r="2518" spans="1:10" ht="12.75" customHeight="1">
      <c r="A2518" s="147" t="str">
        <f>IF('TRI-2C'!$P$13="","",'TRI-2C'!$P$13)</f>
        <v>Practicar las acciones a seguir en situaciones de riesgo como: temblores, incendios, entre otros, determinadas en el plan de contingencia institucional.</v>
      </c>
      <c r="B2518" s="139"/>
      <c r="C2518" s="139"/>
      <c r="F2518" s="128"/>
      <c r="G2518" s="124" t="str">
        <f>IF(A2518="","",VLOOKUP(J2506,'TRI-2C'!$B$18:$FH$61,15,FALSE))</f>
        <v>A+</v>
      </c>
      <c r="I2518" s="125" t="str">
        <f t="shared" si="92"/>
        <v>A+</v>
      </c>
      <c r="J2518" s="128"/>
    </row>
    <row r="2519" spans="1:10" ht="12.75" customHeight="1">
      <c r="A2519" s="148" t="str">
        <f>IF('TRI-2C'!$Q$13="","",'TRI-2C'!$Q$13)</f>
        <v>Practicar normas de seguridad para evitar accidentes a los que se puede exponer en su entorno inmediato.</v>
      </c>
      <c r="B2519" s="158"/>
      <c r="C2519" s="158"/>
      <c r="D2519" s="158"/>
      <c r="E2519" s="158"/>
      <c r="F2519" s="159"/>
      <c r="G2519" s="122" t="str">
        <f>IF(A2519="","",VLOOKUP(J2506,'TRI-2C'!$B$18:$FH$61,16,FALSE))</f>
        <v>A+</v>
      </c>
      <c r="H2519" s="150"/>
      <c r="I2519" s="127" t="str">
        <f t="shared" si="92"/>
        <v>A+</v>
      </c>
      <c r="J2519" s="126"/>
    </row>
    <row r="2520" spans="1:10" ht="12.75" customHeight="1">
      <c r="A2520" s="11" t="str">
        <f>IF('TRI-2C'!$R$13="","",'TRI-2C'!$R$13)</f>
        <v>Realiza independientemente normas de aseo al ir al baño.</v>
      </c>
      <c r="B2520" s="156"/>
      <c r="C2520" s="156"/>
      <c r="D2520" s="156"/>
      <c r="E2520" s="156"/>
      <c r="F2520" s="157"/>
      <c r="G2520" s="124" t="str">
        <f>IF(A2520="","",VLOOKUP(J2506,'TRI-2C'!$B$18:$FH$61,17,FALSE))</f>
        <v>A+</v>
      </c>
      <c r="I2520" s="125" t="str">
        <f t="shared" si="92"/>
        <v>A+</v>
      </c>
      <c r="J2520" s="128"/>
    </row>
    <row r="2521" spans="1:10" ht="12.75" customHeight="1">
      <c r="A2521" s="148" t="str">
        <f>IF('TRI-2C'!$S$13="","",'TRI-2C'!$S$13)</f>
        <v>Reconocer la importancia del uso del casco y demás indumentaria de pro tección para protegerse de lesiones en actividades que requieran su uso</v>
      </c>
      <c r="B2521" s="149"/>
      <c r="C2521" s="149"/>
      <c r="D2521" s="150"/>
      <c r="E2521" s="150"/>
      <c r="F2521" s="126"/>
      <c r="G2521" s="122" t="str">
        <f>IF(A2521="","",VLOOKUP(J2506,'TRI-2C'!$B$18:$FH$61,18,FALSE))</f>
        <v>A+</v>
      </c>
      <c r="H2521" s="150"/>
      <c r="I2521" s="127" t="str">
        <f t="shared" si="92"/>
        <v>A+</v>
      </c>
      <c r="J2521" s="126"/>
    </row>
    <row r="2522" spans="1:10" ht="12.75" customHeight="1">
      <c r="A2522" s="147" t="str">
        <f>IF('TRI-2C'!$T$13="","",'TRI-2C'!$T$13)</f>
        <v>Reconocer situaciones problémicas en las actividades escolares para solucionarlas de forma creativa y con autonomía.</v>
      </c>
      <c r="B2522" s="139"/>
      <c r="C2522" s="139"/>
      <c r="F2522" s="128"/>
      <c r="G2522" s="124" t="str">
        <f>IF(A2522="","",VLOOKUP(J2506,'TRI-2C'!$B$18:$FH$61,19,FALSE))</f>
        <v>A+</v>
      </c>
      <c r="I2522" s="125" t="str">
        <f t="shared" si="92"/>
        <v>A+</v>
      </c>
      <c r="J2522" s="128"/>
    </row>
    <row r="2523" spans="1:10" ht="12.75" customHeight="1">
      <c r="A2523" s="148" t="str">
        <f>IF('TRI-2C'!$U$13="","",'TRI-2C'!$U$13)</f>
        <v>Seleccionar las prendas de vestir de acuerdo al estado climático (prendas para el frío / prendas para el calor).</v>
      </c>
      <c r="B2523" s="149"/>
      <c r="C2523" s="149"/>
      <c r="D2523" s="150"/>
      <c r="E2523" s="150"/>
      <c r="F2523" s="126"/>
      <c r="G2523" s="122" t="str">
        <f>IF(A2523="","",VLOOKUP(J2506,'TRI-2C'!$B$18:$FH$61,20,FALSE))</f>
        <v>A+</v>
      </c>
      <c r="H2523" s="150"/>
      <c r="I2523" s="127" t="str">
        <f t="shared" si="92"/>
        <v>A+</v>
      </c>
      <c r="J2523" s="126"/>
    </row>
    <row r="2524" spans="1:10" ht="12.75" customHeight="1">
      <c r="A2524" s="147" t="str">
        <f>IF('TRI-2C'!$V$13="","",'TRI-2C'!$V$13)</f>
        <v>Tomar decisiones con respecto a la elección de actividades, vestuario entre otros, en función de sus gustos y preferencias, argumentando las mismas.</v>
      </c>
      <c r="B2524" s="139"/>
      <c r="C2524" s="139"/>
      <c r="F2524" s="128"/>
      <c r="G2524" s="124" t="str">
        <f>IF(A2524="","",VLOOKUP(J2506,'TRI-2C'!$B$18:$FH$61,21,FALSE))</f>
        <v>A+</v>
      </c>
      <c r="I2524" s="125" t="str">
        <f t="shared" si="92"/>
        <v>A+</v>
      </c>
      <c r="J2524" s="128"/>
    </row>
    <row r="2525" spans="1:10" ht="12.75" customHeight="1">
      <c r="A2525" s="192" t="str">
        <f>IF('TRI-2C'!$W$13="","",'TRI-2C'!$W$13)</f>
        <v>Utilizar la cuchara, tenedor y el vaso cuando se alimenta de manera autónoma.</v>
      </c>
      <c r="B2525" s="154"/>
      <c r="C2525" s="154"/>
      <c r="D2525" s="154"/>
      <c r="E2525" s="154"/>
      <c r="F2525" s="155"/>
      <c r="G2525" s="122" t="str">
        <f>IF(A2525="","",VLOOKUP(J2506,'TRI-2C'!$B$18:$FH$61,22,FALSE))</f>
        <v>A+</v>
      </c>
      <c r="H2525" s="150"/>
      <c r="I2525" s="127" t="str">
        <f t="shared" si="92"/>
        <v>A+</v>
      </c>
      <c r="J2525" s="126"/>
    </row>
    <row r="2526" spans="1:10" ht="12.75" customHeight="1">
      <c r="A2526" s="147" t="str">
        <f>IF('TRI-2C'!$X$13="","",'TRI-2C'!$X$13)</f>
        <v>Vestirse y desvestirse de manera independiente con prendas de vestir sencillas. (D.EIB.10.5)</v>
      </c>
      <c r="B2526" s="139"/>
      <c r="C2526" s="139"/>
      <c r="F2526" s="128"/>
      <c r="G2526" s="124" t="str">
        <f>IF(A2526="","",VLOOKUP(J2506,'TRI-2C'!$B$18:$FH$61,23,FALSE))</f>
        <v>A+</v>
      </c>
      <c r="I2526" s="125" t="str">
        <f t="shared" si="92"/>
        <v>A+</v>
      </c>
      <c r="J2526" s="128"/>
    </row>
    <row r="2527" spans="1:10" ht="12.75" customHeight="1">
      <c r="A2527" s="165" t="str">
        <f>'BI-1T'!$A$8</f>
        <v>CONVIVENCIA</v>
      </c>
      <c r="B2527" s="149"/>
      <c r="C2527" s="149"/>
      <c r="D2527" s="150"/>
      <c r="E2527" s="150"/>
      <c r="F2527" s="126"/>
      <c r="G2527" s="122" t="str">
        <f>IF(A2527="","",VLOOKUP(J2506,'TRI-2C'!$B$18:$FH$61,24,FALSE))</f>
        <v>A+</v>
      </c>
      <c r="H2527" s="150"/>
      <c r="I2527" s="127"/>
      <c r="J2527" s="126"/>
    </row>
    <row r="2528" spans="1:10" ht="12.75" customHeight="1">
      <c r="A2528" s="147" t="str">
        <f>IF('TRI-2C'!$Z$13="","",'TRI-2C'!$Z$13)</f>
        <v>Apoyar y motivar a otras personas a participar en actividades grupales, particularmente a quienes muestran dificultades al hacerlo</v>
      </c>
      <c r="B2528" s="139"/>
      <c r="C2528" s="139"/>
      <c r="F2528" s="128"/>
      <c r="G2528" s="124" t="str">
        <f>IF(A2528="","",VLOOKUP(J2506,'TRI-2C'!$B$18:$FH$61,25,FALSE))</f>
        <v>A+</v>
      </c>
      <c r="I2528" s="125" t="str">
        <f t="shared" ref="I2528:I2542" si="93">IF(G2528="","",G2528)</f>
        <v>A+</v>
      </c>
      <c r="J2528" s="128"/>
    </row>
    <row r="2529" spans="1:10" ht="12.75" customHeight="1">
      <c r="A2529" s="148" t="str">
        <f>IF('TRI-2C'!$AA$13="","",'TRI-2C'!$AA$13)</f>
        <v>Asumir y respetar normas de convivencia en la institución de educación inicial y en el hogar acordadas con el adulto. (D.EIB.10.15.)</v>
      </c>
      <c r="B2529" s="158"/>
      <c r="C2529" s="158"/>
      <c r="D2529" s="158"/>
      <c r="E2529" s="158"/>
      <c r="F2529" s="159"/>
      <c r="G2529" s="122" t="str">
        <f>IF(A2529="","",VLOOKUP(J2506,'TRI-2C'!$B$18:$FH$61,26,FALSE))</f>
        <v>A+</v>
      </c>
      <c r="H2529" s="150"/>
      <c r="I2529" s="127" t="str">
        <f t="shared" si="93"/>
        <v>A+</v>
      </c>
      <c r="J2529" s="126"/>
    </row>
    <row r="2530" spans="1:10" ht="12.75" customHeight="1">
      <c r="A2530" s="11" t="str">
        <f>IF('TRI-2C'!$AB$13="","",'TRI-2C'!$AB$13)</f>
        <v>Colaborar en actividades que se desarrollan con otros niños y adultos de su entorno.</v>
      </c>
      <c r="B2530" s="156"/>
      <c r="C2530" s="156"/>
      <c r="D2530" s="156"/>
      <c r="E2530" s="156"/>
      <c r="F2530" s="157"/>
      <c r="G2530" s="124" t="str">
        <f>IF(A2530="","",VLOOKUP(J2506,'TRI-2C'!$B$18:$FH$61,27,FALSE))</f>
        <v>A+</v>
      </c>
      <c r="I2530" s="125" t="str">
        <f t="shared" si="93"/>
        <v>A+</v>
      </c>
      <c r="J2530" s="128"/>
    </row>
    <row r="2531" spans="1:10" ht="12.75" customHeight="1">
      <c r="A2531" s="148" t="str">
        <f>IF('TRI-2C'!$AC$13="","",'TRI-2C'!$AC$13)</f>
        <v>Demostrar actitudes de solidaridad ante situaciones de necesidad de sus compañeros y adultos de su entorno</v>
      </c>
      <c r="B2531" s="149"/>
      <c r="C2531" s="149"/>
      <c r="D2531" s="150"/>
      <c r="E2531" s="150"/>
      <c r="F2531" s="126"/>
      <c r="G2531" s="122" t="str">
        <f>IF(A2531="","",VLOOKUP(J2506,'TRI-2C'!$B$18:$FH$61,28,FALSE))</f>
        <v>A+</v>
      </c>
      <c r="H2531" s="150"/>
      <c r="I2531" s="127" t="str">
        <f t="shared" si="93"/>
        <v>A+</v>
      </c>
      <c r="J2531" s="126"/>
    </row>
    <row r="2532" spans="1:10" ht="12.75" customHeight="1">
      <c r="A253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532" s="139"/>
      <c r="C2532" s="139"/>
      <c r="F2532" s="128"/>
      <c r="G2532" s="124" t="str">
        <f>IF(A2532="","",VLOOKUP(J2506,'TRI-2C'!$B$18:$FH$61,29,FALSE))</f>
        <v>A+</v>
      </c>
      <c r="I2532" s="125" t="str">
        <f t="shared" si="93"/>
        <v>A+</v>
      </c>
      <c r="J2532" s="128"/>
    </row>
    <row r="2533" spans="1:10" ht="12.75" customHeight="1">
      <c r="A2533" s="148" t="str">
        <f>IF('TRI-2C'!$AE$13="","",'TRI-2C'!$AE$13)</f>
        <v>Demostrar preferencia de jugar la mayor parte del tiempo con un amigo estableciendo niveles de empatías más estables.</v>
      </c>
      <c r="B2533" s="149"/>
      <c r="C2533" s="149"/>
      <c r="D2533" s="150"/>
      <c r="E2533" s="150"/>
      <c r="F2533" s="126"/>
      <c r="G2533" s="122" t="str">
        <f>IF(A2533="","",VLOOKUP(J2506,'TRI-2C'!$B$18:$FH$61,30,FALSE))</f>
        <v>A+</v>
      </c>
      <c r="H2533" s="150"/>
      <c r="I2533" s="127" t="str">
        <f t="shared" si="93"/>
        <v>A+</v>
      </c>
      <c r="J2533" s="126"/>
    </row>
    <row r="2534" spans="1:10" ht="12.75" customHeight="1">
      <c r="A2534" s="147" t="str">
        <f>IF('TRI-2C'!$AF$13="","",'TRI-2C'!$AF$13)</f>
        <v>Demostrar sensibilidad ante deseos, emociones y sentimientos de otras personas.</v>
      </c>
      <c r="B2534" s="139"/>
      <c r="C2534" s="139"/>
      <c r="F2534" s="128"/>
      <c r="G2534" s="124" t="str">
        <f>IF(A2534="","",VLOOKUP(J2506,'TRI-2C'!$B$18:$FH$61,31,FALSE))</f>
        <v>A+</v>
      </c>
      <c r="I2534" s="125" t="str">
        <f t="shared" si="93"/>
        <v>A+</v>
      </c>
      <c r="J2534" s="128"/>
    </row>
    <row r="2535" spans="1:10" ht="12.75" customHeight="1">
      <c r="A2535" s="192" t="str">
        <f>IF('TRI-2C'!$AG$13="","",'TRI-2C'!$AG$13)</f>
        <v>Desarrollar la capacidad de esperar para obtener una recompensa mayor en el futuro.</v>
      </c>
      <c r="B2535" s="154"/>
      <c r="C2535" s="154"/>
      <c r="D2535" s="154"/>
      <c r="E2535" s="154"/>
      <c r="F2535" s="155"/>
      <c r="G2535" s="122" t="str">
        <f>IF(A2535="","",VLOOKUP(J2506,'TRI-2C'!$B$18:$FH$61,32,FALSE))</f>
        <v>A+</v>
      </c>
      <c r="H2535" s="150"/>
      <c r="I2535" s="127" t="str">
        <f t="shared" si="93"/>
        <v>A+</v>
      </c>
      <c r="J2535" s="126"/>
    </row>
    <row r="2536" spans="1:10" ht="12.75" customHeight="1">
      <c r="A2536" s="147" t="str">
        <f>IF('TRI-2C'!$AH$13="","",'TRI-2C'!$AH$13)</f>
        <v>Identificar instituciones y profesiones que brindan servicios a la comunidad y los roles que ellos cumplen.</v>
      </c>
      <c r="B2536" s="139"/>
      <c r="C2536" s="139"/>
      <c r="F2536" s="128"/>
      <c r="G2536" s="124" t="str">
        <f>IF(A2536="","",VLOOKUP(J2506,'TRI-2C'!$B$18:$FH$61,33,FALSE))</f>
        <v>A+</v>
      </c>
      <c r="I2536" s="125" t="str">
        <f t="shared" si="93"/>
        <v>A+</v>
      </c>
      <c r="J2536" s="128"/>
    </row>
    <row r="2537" spans="1:10" ht="12.75" customHeight="1">
      <c r="A2537" s="148" t="str">
        <f>IF('TRI-2C'!$AI$13="","",'TRI-2C'!$AI$13)</f>
        <v>Identificar las profesiones, oficios y ocupaciones que cumplen los miembros de su familia.</v>
      </c>
      <c r="B2537" s="149"/>
      <c r="C2537" s="149"/>
      <c r="D2537" s="150"/>
      <c r="E2537" s="150"/>
      <c r="F2537" s="126"/>
      <c r="G2537" s="122" t="str">
        <f>IF(A2537="","",VLOOKUP(J2506,'TRI-2C'!$B$18:$FH$61,34,FALSE))</f>
        <v>A+</v>
      </c>
      <c r="H2537" s="150"/>
      <c r="I2537" s="127" t="str">
        <f t="shared" si="93"/>
        <v>A+</v>
      </c>
      <c r="J2537" s="126"/>
    </row>
    <row r="2538" spans="1:10" ht="12.75" customHeight="1">
      <c r="A2538" s="147" t="str">
        <f>IF('TRI-2C'!$AJ$13="","",'TRI-2C'!$AJ$13)</f>
        <v>Incrementar su campo de interrelación con otras personas a más del grupo familiar y escolar interactuando con mayor facilidad.</v>
      </c>
      <c r="B2538" s="139"/>
      <c r="C2538" s="139"/>
      <c r="F2538" s="128"/>
      <c r="G2538" s="124" t="str">
        <f>IF(A2538="","",VLOOKUP(J2506,'TRI-2C'!$B$18:$FH$61,35,FALSE))</f>
        <v>A+</v>
      </c>
      <c r="I2538" s="125" t="str">
        <f t="shared" si="93"/>
        <v>A+</v>
      </c>
      <c r="J2538" s="128"/>
    </row>
    <row r="2539" spans="1:10" ht="12.75" customHeight="1">
      <c r="A253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2539" s="158"/>
      <c r="C2539" s="158"/>
      <c r="D2539" s="158"/>
      <c r="E2539" s="158"/>
      <c r="F2539" s="159"/>
      <c r="G2539" s="122" t="str">
        <f>IF(A2539="","",VLOOKUP(J2506,'TRI-2C'!$B$18:$FH$61,36,FALSE))</f>
        <v>A+</v>
      </c>
      <c r="H2539" s="150"/>
      <c r="I2539" s="127" t="str">
        <f t="shared" si="93"/>
        <v>A+</v>
      </c>
      <c r="J2539" s="126"/>
    </row>
    <row r="2540" spans="1:10" ht="12.75" customHeight="1">
      <c r="A2540" s="11" t="str">
        <f>IF('TRI-2C'!$AL$13="","",'TRI-2C'!$AL$13)</f>
        <v>Participar juegos grupales siguiendo las reglas y asumiendo roles que le permitan mantener un ambiente armónico con sus pares. (D.EIB.10.11.)</v>
      </c>
      <c r="B2540" s="156"/>
      <c r="C2540" s="156"/>
      <c r="D2540" s="156"/>
      <c r="E2540" s="156"/>
      <c r="F2540" s="157"/>
      <c r="G2540" s="124" t="str">
        <f>IF(A2540="","",VLOOKUP(J2506,'TRI-2C'!$B$18:$FH$61,37,FALSE))</f>
        <v>A+</v>
      </c>
      <c r="I2540" s="125" t="str">
        <f t="shared" si="93"/>
        <v>A+</v>
      </c>
      <c r="J2540" s="128"/>
    </row>
    <row r="2541" spans="1:10" ht="12.75" customHeight="1">
      <c r="A2541" s="148" t="str">
        <f>IF('TRI-2C'!$AM$13="","",'TRI-2C'!$AM$13)</f>
        <v>Practicar la costumbre de ahorrar para ocasiones y casos especiales</v>
      </c>
      <c r="B2541" s="149"/>
      <c r="C2541" s="149"/>
      <c r="D2541" s="150"/>
      <c r="E2541" s="150"/>
      <c r="F2541" s="126"/>
      <c r="G2541" s="122" t="str">
        <f>IF(A2541="","",VLOOKUP(J2506,'TRI-2C'!$B$18:$FH$61,38,FALSE))</f>
        <v>A+</v>
      </c>
      <c r="H2541" s="150"/>
      <c r="I2541" s="127" t="str">
        <f t="shared" si="93"/>
        <v>A+</v>
      </c>
      <c r="J2541" s="126"/>
    </row>
    <row r="2542" spans="1:10" ht="12.75" customHeight="1">
      <c r="A254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2542" s="139"/>
      <c r="C2542" s="139"/>
      <c r="F2542" s="128"/>
      <c r="G2542" s="124" t="str">
        <f>IF(A2542="","",VLOOKUP(J2506,'TRI-2C'!$B$18:$FH$61,39,FALSE))</f>
        <v>A+</v>
      </c>
      <c r="I2542" s="125" t="str">
        <f t="shared" si="93"/>
        <v>A+</v>
      </c>
      <c r="J2542" s="128"/>
    </row>
    <row r="2543" spans="1:10" ht="12.75" customHeight="1">
      <c r="A2543" s="165" t="str">
        <f>'BI-1T'!$A$9</f>
        <v>RELACIONES CON EL MEDIO NATURAL Y CULTURAL</v>
      </c>
      <c r="B2543" s="149"/>
      <c r="C2543" s="149"/>
      <c r="D2543" s="150"/>
      <c r="E2543" s="150"/>
      <c r="F2543" s="126"/>
      <c r="G2543" s="122" t="str">
        <f>IF(A2543="","",VLOOKUP(J2506,'TRI-2C'!$B$18:$FH$61,40,FALSE))</f>
        <v>A+</v>
      </c>
      <c r="H2543" s="150"/>
      <c r="I2543" s="127"/>
      <c r="J2543" s="126"/>
    </row>
    <row r="2544" spans="1:10" ht="12.75" customHeight="1">
      <c r="A254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2544" s="139"/>
      <c r="C2544" s="139"/>
      <c r="F2544" s="128"/>
      <c r="G2544" s="124" t="str">
        <f>IF(A2544="","",VLOOKUP(J2506,'TRI-2C'!$B$18:$FH$61,41,FALSE))</f>
        <v>A+</v>
      </c>
      <c r="I2544" s="125" t="str">
        <f t="shared" ref="I2544:I2563" si="94">IF(G2544="","",G2544)</f>
        <v>A+</v>
      </c>
      <c r="J2544" s="128"/>
    </row>
    <row r="2545" spans="1:10" ht="12.75" customHeight="1">
      <c r="A2545" s="192" t="str">
        <f>IF('TRI-2C'!$AQ$13="","",'TRI-2C'!$AQ$13)</f>
        <v>Construir conexiones emocionales con su contexto natural (plantas, animales, agua, tierra, aire) y social.</v>
      </c>
      <c r="B2545" s="154"/>
      <c r="C2545" s="154"/>
      <c r="D2545" s="154"/>
      <c r="E2545" s="154"/>
      <c r="F2545" s="155"/>
      <c r="G2545" s="122" t="str">
        <f>IF(A2545="","",VLOOKUP(J2506,'TRI-2C'!$B$18:$FH$61,42,FALSE))</f>
        <v>A+</v>
      </c>
      <c r="H2545" s="150"/>
      <c r="I2545" s="127" t="str">
        <f t="shared" si="94"/>
        <v>A+</v>
      </c>
      <c r="J2545" s="126"/>
    </row>
    <row r="2546" spans="1:10" ht="12.75" customHeight="1">
      <c r="A2546" s="147" t="str">
        <f>IF('TRI-2C'!$AR$13="","",'TRI-2C'!$AR$13)</f>
        <v>dentificar en las actividades diarias oportunidades para aprovechar los recursos y reducir los residuos para proteger el entorno natural</v>
      </c>
      <c r="B2546" s="139"/>
      <c r="C2546" s="139"/>
      <c r="F2546" s="128"/>
      <c r="G2546" s="124" t="str">
        <f>IF(A2546="","",VLOOKUP(J2506,'TRI-2C'!$B$18:$FH$61,43,FALSE))</f>
        <v>A+</v>
      </c>
      <c r="I2546" s="125" t="str">
        <f t="shared" si="94"/>
        <v>A+</v>
      </c>
      <c r="J2546" s="128"/>
    </row>
    <row r="2547" spans="1:10" ht="12.75" customHeight="1">
      <c r="A2547" s="148" t="str">
        <f>IF('TRI-2C'!$AS$13="","",'TRI-2C'!$AS$13)</f>
        <v>Diferenciar entre alimentos nutritivos y no nutritivos identificando los beneficios de una alimentación sana y saludable.</v>
      </c>
      <c r="B2547" s="149"/>
      <c r="C2547" s="149"/>
      <c r="D2547" s="150"/>
      <c r="E2547" s="150"/>
      <c r="F2547" s="126"/>
      <c r="G2547" s="122" t="str">
        <f>IF(A2547="","",VLOOKUP(J2506,'TRI-2C'!$B$18:$FH$61,44,FALSE))</f>
        <v>A+</v>
      </c>
      <c r="H2547" s="150"/>
      <c r="I2547" s="127" t="str">
        <f t="shared" si="94"/>
        <v>A+</v>
      </c>
      <c r="J2547" s="126"/>
    </row>
    <row r="2548" spans="1:10" ht="12.75" customHeight="1">
      <c r="A2548" s="147" t="str">
        <f>IF('TRI-2C'!$AT$13="","",'TRI-2C'!$AT$13)</f>
        <v>Diferenciar entre lo que le pertenece, lo que pertenece a los demás y lo que pertenece al grupo o comunidad.</v>
      </c>
      <c r="B2548" s="139"/>
      <c r="C2548" s="139"/>
      <c r="F2548" s="128"/>
      <c r="G2548" s="124" t="str">
        <f>IF(A2548="","",VLOOKUP(J2506,'TRI-2C'!$B$18:$FH$61,45,FALSE))</f>
        <v>A+</v>
      </c>
      <c r="I2548" s="125" t="str">
        <f t="shared" si="94"/>
        <v>A+</v>
      </c>
      <c r="J2548" s="128"/>
    </row>
    <row r="2549" spans="1:10" ht="12.75" customHeight="1">
      <c r="A2549" s="148" t="str">
        <f>IF('TRI-2C'!$AU$13="","",'TRI-2C'!$AU$13)</f>
        <v>Diferenciar los seres vivos y elementos no vivos de su entorno explorando su mundo natural.</v>
      </c>
      <c r="B2549" s="158"/>
      <c r="C2549" s="158"/>
      <c r="D2549" s="158"/>
      <c r="E2549" s="158"/>
      <c r="F2549" s="159"/>
      <c r="G2549" s="122" t="str">
        <f>IF(A2549="","",VLOOKUP(J2506,'TRI-2C'!$B$18:$FH$61,46,FALSE))</f>
        <v>A+</v>
      </c>
      <c r="H2549" s="150"/>
      <c r="I2549" s="127" t="str">
        <f t="shared" si="94"/>
        <v>A+</v>
      </c>
      <c r="J2549" s="126"/>
    </row>
    <row r="2550" spans="1:10" ht="12.75" customHeight="1">
      <c r="A2550" s="11" t="str">
        <f>IF('TRI-2C'!$AV$13="","",'TRI-2C'!$AV$13)</f>
        <v>Establecer comparaciones entre los elementos del entorno a través de la discriminación sensorial.</v>
      </c>
      <c r="B2550" s="156"/>
      <c r="C2550" s="156"/>
      <c r="D2550" s="156"/>
      <c r="E2550" s="156"/>
      <c r="F2550" s="157"/>
      <c r="G2550" s="124" t="str">
        <f>IF(A2550="","",VLOOKUP(J2506,'TRI-2C'!$B$18:$FH$61,47,FALSE))</f>
        <v>A+</v>
      </c>
      <c r="I2550" s="125" t="str">
        <f t="shared" si="94"/>
        <v>A+</v>
      </c>
      <c r="J2550" s="128"/>
    </row>
    <row r="2551" spans="1:10" ht="12.75" customHeight="1">
      <c r="A2551" s="148" t="str">
        <f>IF('TRI-2C'!$AW$13="","",'TRI-2C'!$AW$13)</f>
        <v>Explorar e identificar los diferentes elementos y fenómenos del entorno natural mediante procesos que propicien la indagación.</v>
      </c>
      <c r="B2551" s="149"/>
      <c r="C2551" s="149"/>
      <c r="D2551" s="150"/>
      <c r="E2551" s="150"/>
      <c r="F2551" s="126"/>
      <c r="G2551" s="122" t="str">
        <f>IF(A2551="","",VLOOKUP(J2506,'TRI-2C'!$B$18:$FH$61,48,FALSE))</f>
        <v>A+</v>
      </c>
      <c r="H2551" s="150"/>
      <c r="I2551" s="127" t="str">
        <f t="shared" si="94"/>
        <v>A+</v>
      </c>
      <c r="J2551" s="126"/>
    </row>
    <row r="2552" spans="1:10" ht="12.75" customHeight="1">
      <c r="A2552" s="147" t="str">
        <f>IF('TRI-2C'!$AX$13="","",'TRI-2C'!$AX$13)</f>
        <v>Identificar características de las plantas por su utilidad, estableciendo diferencias entre ellas.</v>
      </c>
      <c r="B2552" s="139"/>
      <c r="C2552" s="139"/>
      <c r="F2552" s="128"/>
      <c r="G2552" s="124" t="str">
        <f>IF(A2552="","",VLOOKUP(J2506,'TRI-2C'!$B$18:$FH$61,49,FALSE))</f>
        <v>A+</v>
      </c>
      <c r="I2552" s="125" t="str">
        <f t="shared" si="94"/>
        <v>A+</v>
      </c>
      <c r="J2552" s="128"/>
    </row>
    <row r="2553" spans="1:10" ht="12.75" customHeight="1">
      <c r="A2553" s="148" t="str">
        <f>IF('TRI-2C'!$AY$13="","",'TRI-2C'!$AY$13)</f>
        <v>Identificar las características de los animales domésticos y silvestres estableciendo las diferencias entre ellos.</v>
      </c>
      <c r="B2553" s="149"/>
      <c r="C2553" s="149"/>
      <c r="D2553" s="150"/>
      <c r="E2553" s="150"/>
      <c r="F2553" s="126"/>
      <c r="G2553" s="122" t="str">
        <f>IF(A2553="","",VLOOKUP(J2506,'TRI-2C'!$B$18:$FH$61,50,FALSE))</f>
        <v>A+</v>
      </c>
      <c r="H2553" s="150"/>
      <c r="I2553" s="127" t="str">
        <f t="shared" si="94"/>
        <v>A+</v>
      </c>
      <c r="J2553" s="126"/>
    </row>
    <row r="2554" spans="1:10" ht="12.75" customHeight="1">
      <c r="A2554" s="147" t="str">
        <f>IF('TRI-2C'!$AZ$13="","",'TRI-2C'!$AZ$13)</f>
        <v>Identificar las características del mar y reconocerlo como una parte integral del territorio nacional</v>
      </c>
      <c r="B2554" s="139"/>
      <c r="C2554" s="139"/>
      <c r="F2554" s="128"/>
      <c r="G2554" s="124" t="str">
        <f>IF(A2554="","",VLOOKUP(J2506,'TRI-2C'!$B$18:$FH$61,51,FALSE))</f>
        <v>A+</v>
      </c>
      <c r="I2554" s="125" t="str">
        <f t="shared" si="94"/>
        <v>A+</v>
      </c>
      <c r="J2554" s="128"/>
    </row>
    <row r="2555" spans="1:10" ht="12.75" customHeight="1">
      <c r="A2555" s="192" t="str">
        <f>IF('TRI-2C'!$BA$13="","",'TRI-2C'!$BA$13)</f>
        <v>Identificar prácticas socioculturales de su localidad demostrando curiosidad ante sus tradiciones.</v>
      </c>
      <c r="B2555" s="154"/>
      <c r="C2555" s="154"/>
      <c r="D2555" s="154"/>
      <c r="E2555" s="154"/>
      <c r="F2555" s="155"/>
      <c r="G2555" s="122" t="str">
        <f>IF(A2555="","",VLOOKUP(J2506,'TRI-2C'!$B$18:$FH$61,52,FALSE))</f>
        <v>A+</v>
      </c>
      <c r="H2555" s="150"/>
      <c r="I2555" s="127" t="str">
        <f t="shared" si="94"/>
        <v>A+</v>
      </c>
      <c r="J2555" s="126"/>
    </row>
    <row r="2556" spans="1:10" ht="12.75" customHeight="1">
      <c r="A2556" s="147" t="str">
        <f>IF('TRI-2C'!$BB$13="","",'TRI-2C'!$BB$13)</f>
        <v>Observar el proceso del ciclo vital de las plantas mediante actividades de experimentación.</v>
      </c>
      <c r="B2556" s="139"/>
      <c r="C2556" s="139"/>
      <c r="F2556" s="128"/>
      <c r="G2556" s="124" t="str">
        <f>IF(A2556="","",VLOOKUP(J2506,'TRI-2C'!$B$18:$FH$61,53,FALSE))</f>
        <v>A+</v>
      </c>
      <c r="I2556" s="125" t="str">
        <f t="shared" si="94"/>
        <v>A+</v>
      </c>
      <c r="J2556" s="128"/>
    </row>
    <row r="2557" spans="1:10" ht="12.75" customHeight="1">
      <c r="A2557" s="148" t="str">
        <f>IF('TRI-2C'!$BC$13="","",'TRI-2C'!$BC$13)</f>
        <v>Participar en actividades lúdicas para identificar prácticas de movilidad que ayudan a cuidar el planeta</v>
      </c>
      <c r="B2557" s="149"/>
      <c r="C2557" s="149"/>
      <c r="D2557" s="150"/>
      <c r="E2557" s="150"/>
      <c r="F2557" s="126"/>
      <c r="G2557" s="122" t="str">
        <f>IF(A2557="","",VLOOKUP(J2506,'TRI-2C'!$B$18:$FH$61,54,FALSE))</f>
        <v>A+</v>
      </c>
      <c r="H2557" s="150"/>
      <c r="I2557" s="127" t="str">
        <f t="shared" si="94"/>
        <v>A+</v>
      </c>
      <c r="J2557" s="126"/>
    </row>
    <row r="2558" spans="1:10" ht="12.75" customHeight="1">
      <c r="A2558" s="147" t="str">
        <f>IF('TRI-2C'!$BD$13="","",'TRI-2C'!$BD$13)</f>
        <v>Participar en algunas prácticas tradicionales de su entorno disfrutando y respetando las diferentes manifestaciones culturales</v>
      </c>
      <c r="B2558" s="139"/>
      <c r="C2558" s="139"/>
      <c r="F2558" s="128"/>
      <c r="G2558" s="124" t="str">
        <f>IF(A2558="","",VLOOKUP(J2506,'TRI-2C'!$B$18:$FH$61,55,FALSE))</f>
        <v>A+</v>
      </c>
      <c r="I2558" s="125" t="str">
        <f t="shared" si="94"/>
        <v>A+</v>
      </c>
      <c r="J2558" s="128"/>
    </row>
    <row r="2559" spans="1:10" ht="12.75" customHeight="1">
      <c r="A2559" s="148" t="str">
        <f>IF('TRI-2C'!$BE$13="","",'TRI-2C'!$BE$13)</f>
        <v>Practicar hábitos de cuidado y conservación del medio ambiente que eviten la contaminación del aire, suelo y agua. (D.EIB.10.19.)</v>
      </c>
      <c r="B2559" s="158"/>
      <c r="C2559" s="158"/>
      <c r="D2559" s="158"/>
      <c r="E2559" s="158"/>
      <c r="F2559" s="159"/>
      <c r="G2559" s="122" t="str">
        <f>IF(A2559="","",VLOOKUP(J2506,'TRI-2C'!$B$18:$FH$61,56,FALSE))</f>
        <v>A+</v>
      </c>
      <c r="H2559" s="150"/>
      <c r="I2559" s="127" t="str">
        <f t="shared" si="94"/>
        <v>A+</v>
      </c>
      <c r="J2559" s="126"/>
    </row>
    <row r="2560" spans="1:10" ht="12.75" customHeight="1">
      <c r="A2560" s="11" t="str">
        <f>IF('TRI-2C'!$BF$13="","",'TRI-2C'!$BF$13)</f>
        <v>Realizar acciones de cuidado y protección de plantas y animales de su entorno erradicando actitudes de maltrato.</v>
      </c>
      <c r="B2560" s="156"/>
      <c r="C2560" s="156"/>
      <c r="D2560" s="156"/>
      <c r="E2560" s="156"/>
      <c r="F2560" s="157"/>
      <c r="G2560" s="124" t="str">
        <f>IF(A2560="","",VLOOKUP(J2506,'TRI-2C'!$B$18:$FH$61,57,FALSE))</f>
        <v>A+</v>
      </c>
      <c r="I2560" s="125" t="str">
        <f t="shared" si="94"/>
        <v>A+</v>
      </c>
      <c r="J2560" s="128"/>
    </row>
    <row r="2561" spans="1:10" ht="12.75" customHeight="1">
      <c r="A2561" s="148" t="str">
        <f>IF('TRI-2C'!$BG$13="","",'TRI-2C'!$BG$13)</f>
        <v>Reconocer cómo las personas utilizan el dinero en su entorno familiar para satisfacer sus necesidades y deseos</v>
      </c>
      <c r="B2561" s="149"/>
      <c r="C2561" s="149"/>
      <c r="D2561" s="150"/>
      <c r="E2561" s="150"/>
      <c r="F2561" s="126"/>
      <c r="G2561" s="122" t="str">
        <f>IF(A2561="","",VLOOKUP(J2506,'TRI-2C'!$B$18:$FH$61,58,FALSE))</f>
        <v>A+</v>
      </c>
      <c r="H2561" s="150"/>
      <c r="I2561" s="127" t="str">
        <f t="shared" si="94"/>
        <v>A+</v>
      </c>
      <c r="J2561" s="126"/>
    </row>
    <row r="2562" spans="1:10" ht="12.75" customHeight="1">
      <c r="A2562" s="147" t="str">
        <f>IF('TRI-2C'!$BH$13="","",'TRI-2C'!$BH$13)</f>
        <v>Reconocer las consecuencias de no cuidar sus pertenencias.</v>
      </c>
      <c r="B2562" s="139"/>
      <c r="C2562" s="139"/>
      <c r="F2562" s="128"/>
      <c r="G2562" s="124" t="str">
        <f>IF(A2562="","",VLOOKUP(J2506,'TRI-2C'!$B$18:$FH$61,59,FALSE))</f>
        <v>A+</v>
      </c>
      <c r="I2562" s="125" t="str">
        <f t="shared" si="94"/>
        <v>A+</v>
      </c>
      <c r="J2562" s="128"/>
    </row>
    <row r="2563" spans="1:10" ht="12.75" customHeight="1">
      <c r="A256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2563" s="149"/>
      <c r="C2563" s="149"/>
      <c r="D2563" s="150"/>
      <c r="E2563" s="150"/>
      <c r="F2563" s="126"/>
      <c r="G2563" s="122" t="str">
        <f>IF(A2563="","",VLOOKUP(J2506,'TRI-2C'!$B$18:$FH$61,60,FALSE))</f>
        <v>A+</v>
      </c>
      <c r="H2563" s="150"/>
      <c r="I2563" s="127" t="str">
        <f t="shared" si="94"/>
        <v>A+</v>
      </c>
      <c r="J2563" s="126"/>
    </row>
    <row r="2564" spans="1:10" ht="12.75" customHeight="1">
      <c r="A2564" s="164" t="str">
        <f>'BI-1T'!$A$10</f>
        <v>RELACIONES LOGICAS MATEMATICAS</v>
      </c>
      <c r="B2564" s="139"/>
      <c r="C2564" s="139"/>
      <c r="F2564" s="128"/>
      <c r="G2564" s="124" t="str">
        <f>IF(A2564="","",VLOOKUP(J2506,'TRI-2C'!$B$18:$FH$61,61,FALSE))</f>
        <v>A+</v>
      </c>
      <c r="I2564" s="125"/>
      <c r="J2564" s="128"/>
    </row>
    <row r="2565" spans="1:10" ht="12.75" customHeight="1">
      <c r="A2565" s="192" t="str">
        <f>IF('TRI-2C'!$BK$13="","",'TRI-2C'!$BK$13)</f>
        <v>Asociar las formas de los objetos del entorno con figuras geométricas bidimensionales</v>
      </c>
      <c r="B2565" s="154"/>
      <c r="C2565" s="154"/>
      <c r="D2565" s="154"/>
      <c r="E2565" s="154"/>
      <c r="F2565" s="155"/>
      <c r="G2565" s="122" t="str">
        <f>IF(A2565="","",VLOOKUP(J2506,'TRI-2C'!$B$18:$FH$61,62,FALSE))</f>
        <v>A+</v>
      </c>
      <c r="H2565" s="150"/>
      <c r="I2565" s="127" t="str">
        <f t="shared" ref="I2565:I2586" si="95">IF(G2565="","",G2565)</f>
        <v>A+</v>
      </c>
      <c r="J2565" s="126"/>
    </row>
    <row r="2566" spans="1:10" ht="12.75" customHeight="1">
      <c r="A2566" s="147" t="str">
        <f>IF('TRI-2C'!$BL$13="","",'TRI-2C'!$BL$13)</f>
        <v>Clasificar objetos con dos atributos (tamaño, color o forma).</v>
      </c>
      <c r="B2566" s="139"/>
      <c r="C2566" s="139"/>
      <c r="F2566" s="128"/>
      <c r="G2566" s="124" t="str">
        <f>IF(A2566="","",VLOOKUP(J2506,'TRI-2C'!$B$18:$FH$61,63,FALSE))</f>
        <v>A+</v>
      </c>
      <c r="I2566" s="125" t="str">
        <f t="shared" si="95"/>
        <v>A+</v>
      </c>
      <c r="J2566" s="128"/>
    </row>
    <row r="2567" spans="1:10" ht="12.75" customHeight="1">
      <c r="A2567" s="148" t="str">
        <f>IF('TRI-2C'!$BM$13="","",'TRI-2C'!$BM$13)</f>
        <v>Comparar y armar colecciones de más, igual y menos objetos.</v>
      </c>
      <c r="B2567" s="149"/>
      <c r="C2567" s="149"/>
      <c r="D2567" s="150"/>
      <c r="E2567" s="150"/>
      <c r="F2567" s="126"/>
      <c r="G2567" s="122" t="str">
        <f>IF(A2567="","",VLOOKUP(J2506,'TRI-2C'!$B$18:$FH$61,64,FALSE))</f>
        <v>A+</v>
      </c>
      <c r="H2567" s="150"/>
      <c r="I2567" s="127" t="str">
        <f t="shared" si="95"/>
        <v>A+</v>
      </c>
      <c r="J2567" s="126"/>
    </row>
    <row r="2568" spans="1:10" ht="12.75" customHeight="1">
      <c r="A2568" s="147" t="str">
        <f>IF('TRI-2C'!$BN$13="","",'TRI-2C'!$BN$13)</f>
        <v>Comparar y ordenar secuencialmente un conjunto pequeño de objetos de acuerdo con su tamaño.</v>
      </c>
      <c r="B2568" s="139"/>
      <c r="C2568" s="139"/>
      <c r="F2568" s="128"/>
      <c r="G2568" s="124" t="str">
        <f>IF(A2568="","",VLOOKUP(J2506,'TRI-2C'!$B$18:$FH$61,65,FALSE))</f>
        <v>A+</v>
      </c>
      <c r="I2568" s="125" t="str">
        <f t="shared" si="95"/>
        <v>A+</v>
      </c>
      <c r="J2568" s="128"/>
    </row>
    <row r="2569" spans="1:10" ht="12.75" customHeight="1">
      <c r="A2569" s="148" t="str">
        <f>IF('TRI-2C'!$BO$13="","",'TRI-2C'!$BO$13)</f>
        <v>Comprender la relación de número-cantidad hasta el 10.</v>
      </c>
      <c r="B2569" s="158"/>
      <c r="C2569" s="158"/>
      <c r="D2569" s="158"/>
      <c r="E2569" s="158"/>
      <c r="F2569" s="159"/>
      <c r="G2569" s="122" t="str">
        <f>IF(A2569="","",VLOOKUP(J2506,'TRI-2C'!$B$18:$FH$61,66,FALSE))</f>
        <v>A+</v>
      </c>
      <c r="H2569" s="150"/>
      <c r="I2569" s="127" t="str">
        <f t="shared" si="95"/>
        <v>A+</v>
      </c>
      <c r="J2569" s="126"/>
    </row>
    <row r="2570" spans="1:10" ht="12.75" customHeight="1">
      <c r="A2570" s="11" t="str">
        <f>IF('TRI-2C'!$BP$13="","",'TRI-2C'!$BP$13)</f>
        <v>Comprender la relación del numeral (representación simbólica del número) con la cantidad hasta el 5.</v>
      </c>
      <c r="B2570" s="156"/>
      <c r="C2570" s="156"/>
      <c r="D2570" s="156"/>
      <c r="E2570" s="156"/>
      <c r="F2570" s="157"/>
      <c r="G2570" s="124" t="str">
        <f>IF(A2570="","",VLOOKUP(J2506,'TRI-2C'!$B$18:$FH$61,67,FALSE))</f>
        <v>A+</v>
      </c>
      <c r="I2570" s="125" t="str">
        <f t="shared" si="95"/>
        <v>A+</v>
      </c>
      <c r="J2570" s="128"/>
    </row>
    <row r="2571" spans="1:10" ht="12.75" customHeight="1">
      <c r="A2571" s="148" t="str">
        <f>IF('TRI-2C'!$BQ$13="","",'TRI-2C'!$BQ$13)</f>
        <v>Contar oralmente del 1 al 15 con secuencia numérica.</v>
      </c>
      <c r="B2571" s="149"/>
      <c r="C2571" s="149"/>
      <c r="D2571" s="150"/>
      <c r="E2571" s="150"/>
      <c r="F2571" s="126"/>
      <c r="G2571" s="122" t="str">
        <f>IF(A2571="","",VLOOKUP(J2506,'TRI-2C'!$B$18:$FH$61,68,FALSE))</f>
        <v>A+</v>
      </c>
      <c r="H2571" s="150"/>
      <c r="I2571" s="127" t="str">
        <f t="shared" si="95"/>
        <v>A+</v>
      </c>
      <c r="J2571" s="126"/>
    </row>
    <row r="2572" spans="1:10" ht="12.75" customHeight="1">
      <c r="A2572" s="147" t="str">
        <f>IF('TRI-2C'!$BR$13="","",'TRI-2C'!$BR$13)</f>
        <v>Continuar y reproducir patrones simples con objetos concretos y representaciones gráficas.</v>
      </c>
      <c r="B2572" s="139"/>
      <c r="C2572" s="139"/>
      <c r="F2572" s="128"/>
      <c r="G2572" s="124" t="str">
        <f>IF(A2572="","",VLOOKUP(J2506,'TRI-2C'!$B$18:$FH$61,69,FALSE))</f>
        <v>A+</v>
      </c>
      <c r="I2572" s="125" t="str">
        <f t="shared" si="95"/>
        <v>A+</v>
      </c>
      <c r="J2572" s="128"/>
    </row>
    <row r="2573" spans="1:10" ht="12.75" customHeight="1">
      <c r="A2573" s="148" t="str">
        <f>IF('TRI-2C'!$BS$13="","",'TRI-2C'!$BS$13)</f>
        <v>Establecer la relación de correspondencia entre los elementos de colecciones de objetos.</v>
      </c>
      <c r="B2573" s="149"/>
      <c r="C2573" s="149"/>
      <c r="D2573" s="150"/>
      <c r="E2573" s="150"/>
      <c r="F2573" s="126"/>
      <c r="G2573" s="122" t="str">
        <f>IF(A2573="","",VLOOKUP(J2506,'TRI-2C'!$B$18:$FH$61,70,FALSE))</f>
        <v>A+</v>
      </c>
      <c r="H2573" s="150"/>
      <c r="I2573" s="127" t="str">
        <f t="shared" si="95"/>
        <v>A+</v>
      </c>
      <c r="J2573" s="126"/>
    </row>
    <row r="2574" spans="1:10" ht="12.75" customHeight="1">
      <c r="A2574" s="147" t="str">
        <f>IF('TRI-2C'!$BT$13="","",'TRI-2C'!$BT$13)</f>
        <v>Identificar características de mañana, tarde y noche</v>
      </c>
      <c r="B2574" s="139"/>
      <c r="C2574" s="139"/>
      <c r="F2574" s="128"/>
      <c r="G2574" s="124" t="str">
        <f>IF(A2574="","",VLOOKUP(J2506,'TRI-2C'!$B$18:$FH$61,71,FALSE))</f>
        <v>A+</v>
      </c>
      <c r="I2574" s="125" t="str">
        <f t="shared" si="95"/>
        <v>A+</v>
      </c>
      <c r="J2574" s="128"/>
    </row>
    <row r="2575" spans="1:10" ht="12.75" customHeight="1">
      <c r="A2575" s="192" t="str">
        <f>IF('TRI-2C'!$BU$13="","",'TRI-2C'!$BU$13)</f>
        <v>Identificar en los objetos las nociones de medida: largo/ corto, grueso/delgado.</v>
      </c>
      <c r="B2575" s="154"/>
      <c r="C2575" s="154"/>
      <c r="D2575" s="154"/>
      <c r="E2575" s="154"/>
      <c r="F2575" s="155"/>
      <c r="G2575" s="122" t="str">
        <f>IF(A2575="","",VLOOKUP(J2506,'TRI-2C'!$B$18:$FH$61,72,FALSE))</f>
        <v>A+</v>
      </c>
      <c r="H2575" s="150"/>
      <c r="I2575" s="127" t="str">
        <f t="shared" si="95"/>
        <v>A+</v>
      </c>
      <c r="J2575" s="126"/>
    </row>
    <row r="2576" spans="1:10" ht="12.75" customHeight="1">
      <c r="A2576" s="147" t="str">
        <f>IF('TRI-2C'!$BV$13="","",'TRI-2C'!$BV$13)</f>
        <v>Identificar figuras geométricas básicas: círculo, cuadrado y triángulo en objetos del entorno y en representaciones gráficas.</v>
      </c>
      <c r="B2576" s="139"/>
      <c r="C2576" s="139"/>
      <c r="F2576" s="128"/>
      <c r="G2576" s="124" t="str">
        <f>IF(A2576="","",VLOOKUP(J2506,'TRI-2C'!$B$18:$FH$61,73,FALSE))</f>
        <v>A+</v>
      </c>
      <c r="I2576" s="125" t="str">
        <f t="shared" si="95"/>
        <v>A+</v>
      </c>
      <c r="J2576" s="128"/>
    </row>
    <row r="2577" spans="1:10" ht="12.75" customHeight="1">
      <c r="A2577" s="148" t="str">
        <f>IF('TRI-2C'!$BW$13="","",'TRI-2C'!$BW$13)</f>
        <v>Identificar la diferencia entre lo que se desea y lo que se necesita</v>
      </c>
      <c r="B2577" s="149"/>
      <c r="C2577" s="149"/>
      <c r="D2577" s="150"/>
      <c r="E2577" s="150"/>
      <c r="F2577" s="126"/>
      <c r="G2577" s="122" t="str">
        <f>IF(A2577="","",VLOOKUP(J2506,'TRI-2C'!$B$18:$FH$61,74,FALSE))</f>
        <v>A+</v>
      </c>
      <c r="H2577" s="150"/>
      <c r="I2577" s="127" t="str">
        <f t="shared" si="95"/>
        <v>A+</v>
      </c>
      <c r="J2577" s="126"/>
    </row>
    <row r="2578" spans="1:10" ht="12.75" customHeight="1">
      <c r="A2578" s="147" t="str">
        <f>IF('TRI-2C'!$BX$13="","",'TRI-2C'!$BX$13)</f>
        <v>Identificar las nociones de tiempo en acciones que siceden antes, ahora y después</v>
      </c>
      <c r="B2578" s="139"/>
      <c r="C2578" s="139"/>
      <c r="F2578" s="128"/>
      <c r="G2578" s="124" t="str">
        <f>IF(A2578="","",VLOOKUP(J2506,'TRI-2C'!$B$18:$FH$61,75,FALSE))</f>
        <v>A+</v>
      </c>
      <c r="I2578" s="125" t="str">
        <f t="shared" si="95"/>
        <v>A+</v>
      </c>
      <c r="J2578" s="128"/>
    </row>
    <row r="2579" spans="1:10" ht="12.75" customHeight="1">
      <c r="A2579" s="148" t="str">
        <f>IF('TRI-2C'!$BY$13="","",'TRI-2C'!$BY$13)</f>
        <v>Identificar los números de emergencia a través de actividades lúdicas, y reconocer cuándo pedir ayuda en situaciones sencillas.</v>
      </c>
      <c r="B2579" s="158"/>
      <c r="C2579" s="158"/>
      <c r="D2579" s="158"/>
      <c r="E2579" s="158"/>
      <c r="F2579" s="159"/>
      <c r="G2579" s="122" t="str">
        <f>IF(A2579="","",VLOOKUP(J2506,'TRI-2C'!$B$18:$FH$61,76,FALSE))</f>
        <v>A+</v>
      </c>
      <c r="H2579" s="150"/>
      <c r="I2579" s="127" t="str">
        <f t="shared" si="95"/>
        <v>A+</v>
      </c>
      <c r="J2579" s="126"/>
    </row>
    <row r="2580" spans="1:10" ht="12.75" customHeight="1">
      <c r="A2580" s="11" t="str">
        <f>IF('TRI-2C'!$BZ$13="","",'TRI-2C'!$BZ$13)</f>
        <v>Identificar semejanzas y diferencias en objetos del entorno con criterios de forma, color y tamaño</v>
      </c>
      <c r="B2580" s="156"/>
      <c r="C2580" s="156"/>
      <c r="D2580" s="156"/>
      <c r="E2580" s="156"/>
      <c r="F2580" s="157"/>
      <c r="G2580" s="124" t="str">
        <f>IF(A2580="","",VLOOKUP(J2506,'TRI-2C'!$B$18:$FH$61,77,FALSE))</f>
        <v>A+</v>
      </c>
      <c r="I2580" s="125" t="str">
        <f t="shared" si="95"/>
        <v>A+</v>
      </c>
      <c r="J2580" s="128"/>
    </row>
    <row r="2581" spans="1:10" ht="12.75" customHeight="1">
      <c r="A2581" s="148" t="str">
        <f>IF('TRI-2C'!$CA$13="","",'TRI-2C'!$CA$13)</f>
        <v>Ordenar en secuencias lógica sucesos de hasta cinco eventos en representaciones gráficas de sus actividades de la rutina diaria y en escenas de cuentos</v>
      </c>
      <c r="B2581" s="149"/>
      <c r="C2581" s="149"/>
      <c r="D2581" s="150"/>
      <c r="E2581" s="150"/>
      <c r="F2581" s="126"/>
      <c r="G2581" s="122" t="str">
        <f>IF(A2581="","",VLOOKUP(J2506,'TRI-2C'!$B$18:$FH$61,78,FALSE))</f>
        <v>A+</v>
      </c>
      <c r="H2581" s="150"/>
      <c r="I2581" s="127" t="str">
        <f t="shared" si="95"/>
        <v>A+</v>
      </c>
      <c r="J2581" s="126"/>
    </row>
    <row r="2582" spans="1:10" ht="12.75" customHeight="1">
      <c r="A2582" s="147" t="str">
        <f>IF('TRI-2C'!$CB$13="","",'TRI-2C'!$CB$13)</f>
        <v>Reconocer billetes y monedas en situaciones de la vida real</v>
      </c>
      <c r="B2582" s="139"/>
      <c r="C2582" s="139"/>
      <c r="F2582" s="128"/>
      <c r="G2582" s="124" t="str">
        <f>IF(A2582="","",VLOOKUP(J2506,'TRI-2C'!$B$18:$FH$61,79,FALSE))</f>
        <v>A+</v>
      </c>
      <c r="I2582" s="125" t="str">
        <f t="shared" si="95"/>
        <v>A+</v>
      </c>
      <c r="J2582" s="128"/>
    </row>
    <row r="2583" spans="1:10" ht="12.75" customHeight="1">
      <c r="A258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2583" s="149"/>
      <c r="C2583" s="149"/>
      <c r="D2583" s="150"/>
      <c r="E2583" s="150"/>
      <c r="F2583" s="126"/>
      <c r="G2583" s="122" t="str">
        <f>IF(A2583="","",VLOOKUP(J2506,'TRI-2C'!$B$18:$FH$61,80,FALSE))</f>
        <v>A+</v>
      </c>
      <c r="H2583" s="150"/>
      <c r="I2583" s="127" t="str">
        <f t="shared" si="95"/>
        <v>A+</v>
      </c>
      <c r="J2583" s="126"/>
    </row>
    <row r="2584" spans="1:10" ht="12.75" customHeight="1">
      <c r="A2584" s="147" t="str">
        <f>IF('TRI-2C'!$CD$13="","",'TRI-2C'!$CD$13)</f>
        <v>Reconocer los colores secundarios en objetos e imágenes del entorno.</v>
      </c>
      <c r="B2584" s="139"/>
      <c r="C2584" s="139"/>
      <c r="F2584" s="128"/>
      <c r="G2584" s="124" t="str">
        <f>IF(A2584="","",VLOOKUP(J2506,'TRI-2C'!$B$18:$FH$61,81,FALSE))</f>
        <v>A+</v>
      </c>
      <c r="I2584" s="125" t="str">
        <f t="shared" si="95"/>
        <v>A+</v>
      </c>
      <c r="J2584" s="128"/>
    </row>
    <row r="2585" spans="1:10" ht="12.75" customHeight="1">
      <c r="A258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2585" s="154"/>
      <c r="C2585" s="154"/>
      <c r="D2585" s="154"/>
      <c r="E2585" s="154"/>
      <c r="F2585" s="155"/>
      <c r="G2585" s="122" t="str">
        <f>IF(A2585="","",VLOOKUP(J2506,'TRI-2C'!$B$18:$FH$61,82,FALSE))</f>
        <v>A+</v>
      </c>
      <c r="H2585" s="150"/>
      <c r="I2585" s="127" t="str">
        <f t="shared" si="95"/>
        <v>A+</v>
      </c>
      <c r="J2585" s="126"/>
    </row>
    <row r="2586" spans="1:10" ht="12.75" customHeight="1">
      <c r="A2586" s="147" t="str">
        <f>IF('TRI-2C'!$CF$13="","",'TRI-2C'!$CF$13)</f>
        <v>Relacionar las distintas formas de adquirir dinero con el trabajo y el esfuerzo.</v>
      </c>
      <c r="B2586" s="139"/>
      <c r="C2586" s="139"/>
      <c r="F2586" s="128"/>
      <c r="G2586" s="124" t="str">
        <f>IF(A2586="","",VLOOKUP(J2506,'TRI-2C'!$B$18:$FH$61,83,FALSE))</f>
        <v>A+</v>
      </c>
      <c r="I2586" s="125" t="str">
        <f t="shared" si="95"/>
        <v>A+</v>
      </c>
      <c r="J2586" s="128"/>
    </row>
    <row r="2587" spans="1:10" ht="12.75" customHeight="1">
      <c r="A2587" s="165" t="str">
        <f>'BI-1T'!$A$11</f>
        <v>COMPRENSIÓN Y EXPRESION DEL LENGUAJE</v>
      </c>
      <c r="B2587" s="149"/>
      <c r="C2587" s="149"/>
      <c r="D2587" s="150"/>
      <c r="E2587" s="150"/>
      <c r="F2587" s="126"/>
      <c r="G2587" s="122" t="str">
        <f>IF(A2587="","",VLOOKUP(J2506,'TRI-2C'!$B$18:$FH$61,84,FALSE))</f>
        <v>A+</v>
      </c>
      <c r="H2587" s="150"/>
      <c r="I2587" s="127"/>
      <c r="J2587" s="126"/>
    </row>
    <row r="2588" spans="1:10" ht="12.75" customHeight="1">
      <c r="A2588" s="147" t="str">
        <f>IF('TRI-2C'!$CH$13="","",'TRI-2C'!$CH$13)</f>
        <v>Asociar la imagen de la portada con el título de los cuentos conocidos.</v>
      </c>
      <c r="B2588" s="139"/>
      <c r="C2588" s="139"/>
      <c r="F2588" s="128"/>
      <c r="G2588" s="124" t="str">
        <f>IF(A2588="","",VLOOKUP(J2506,'TRI-2C'!$B$18:$FH$61,85,FALSE))</f>
        <v>A+</v>
      </c>
      <c r="I2588" s="125" t="str">
        <f t="shared" ref="I2588:I2608" si="96">IF(G2588="","",G2588)</f>
        <v>A+</v>
      </c>
      <c r="J2588" s="128"/>
    </row>
    <row r="2589" spans="1:10" ht="12.75" customHeight="1">
      <c r="A2589" s="148" t="str">
        <f>IF('TRI-2C'!$CI$13="","",'TRI-2C'!$CI$13)</f>
        <v>Colaborar en la creación de textos colectivos con la ayuda del docente.</v>
      </c>
      <c r="B2589" s="158"/>
      <c r="C2589" s="158"/>
      <c r="D2589" s="158"/>
      <c r="E2589" s="158"/>
      <c r="F2589" s="159"/>
      <c r="G2589" s="122" t="str">
        <f>IF(A2589="","",VLOOKUP(J2506,'TRI-2C'!$B$18:$FH$61,86,FALSE))</f>
        <v>A+</v>
      </c>
      <c r="H2589" s="150"/>
      <c r="I2589" s="127" t="str">
        <f t="shared" si="96"/>
        <v>A+</v>
      </c>
      <c r="J2589" s="126"/>
    </row>
    <row r="2590" spans="1:10" ht="12.75" customHeight="1">
      <c r="A2590" s="11" t="str">
        <f>IF('TRI-2C'!$CJ$13="","",'TRI-2C'!$CJ$13)</f>
        <v>Comprender el derecho propio y de las otras personas a decir que no como una respuesta válida y respetable.</v>
      </c>
      <c r="B2590" s="156"/>
      <c r="C2590" s="156"/>
      <c r="D2590" s="156"/>
      <c r="E2590" s="156"/>
      <c r="F2590" s="157"/>
      <c r="G2590" s="124" t="str">
        <f>IF(A2590="","",VLOOKUP(J2506,'TRI-2C'!$B$18:$FH$61,87,FALSE))</f>
        <v>A+</v>
      </c>
      <c r="I2590" s="125" t="str">
        <f t="shared" si="96"/>
        <v>A+</v>
      </c>
      <c r="J2590" s="128"/>
    </row>
    <row r="2591" spans="1:10" ht="12.75" customHeight="1">
      <c r="A2591" s="148" t="str">
        <f>IF('TRI-2C'!$CK$13="","",'TRI-2C'!$CK$13)</f>
        <v>Comunicarse a través de dibujos de objetos con detalles que lo vuelven identificables, como representación simbólica de sus ideas.</v>
      </c>
      <c r="B2591" s="149"/>
      <c r="C2591" s="149"/>
      <c r="D2591" s="150"/>
      <c r="E2591" s="150"/>
      <c r="F2591" s="126"/>
      <c r="G2591" s="122" t="str">
        <f>IF(A2591="","",VLOOKUP(J2506,'TRI-2C'!$B$18:$FH$61,88,FALSE))</f>
        <v>A+</v>
      </c>
      <c r="H2591" s="150"/>
      <c r="I2591" s="127" t="str">
        <f t="shared" si="96"/>
        <v>A+</v>
      </c>
      <c r="J2591" s="126"/>
    </row>
    <row r="2592" spans="1:10" ht="12.75" customHeight="1">
      <c r="A2592" s="147" t="str">
        <f>IF('TRI-2C'!$CL$13="","",'TRI-2C'!$CL$13)</f>
        <v>Comunicarse incorporando palabras nuevas a su vocabulario en función de los ambientes y experiencias en las que interactúa.</v>
      </c>
      <c r="B2592" s="139"/>
      <c r="C2592" s="139"/>
      <c r="F2592" s="128"/>
      <c r="G2592" s="124" t="str">
        <f>IF(A2592="","",VLOOKUP(J2506,'TRI-2C'!$B$18:$FH$61,89,FALSE))</f>
        <v>A+</v>
      </c>
      <c r="I2592" s="125" t="str">
        <f t="shared" si="96"/>
        <v>A+</v>
      </c>
      <c r="J2592" s="128"/>
    </row>
    <row r="2593" spans="1:10" ht="12.75" customHeight="1">
      <c r="A2593" s="148" t="str">
        <f>IF('TRI-2C'!$CM$13="","",'TRI-2C'!$CM$13)</f>
        <v>Contar un cuento en base a sus imágenes a partir de la portada y siguiendo la secuencia de las páginas.</v>
      </c>
      <c r="B2593" s="149"/>
      <c r="C2593" s="149"/>
      <c r="D2593" s="150"/>
      <c r="E2593" s="150"/>
      <c r="F2593" s="126"/>
      <c r="G2593" s="122" t="str">
        <f>IF(A2593="","",VLOOKUP(J2506,'TRI-2C'!$B$18:$FH$61,90,FALSE))</f>
        <v>A+</v>
      </c>
      <c r="H2593" s="150"/>
      <c r="I2593" s="127" t="str">
        <f t="shared" si="96"/>
        <v>A+</v>
      </c>
      <c r="J2593" s="126"/>
    </row>
    <row r="2594" spans="1:10" ht="12.75" customHeight="1">
      <c r="A2594" s="147" t="str">
        <f>IF('TRI-2C'!$CN$13="","",'TRI-2C'!$CN$13)</f>
        <v>Describir oralmente imágenes gráficas (pictogramas) y digitales, estructurando oraciones más elaboradas que describan a los objetos que observa.</v>
      </c>
      <c r="B2594" s="139"/>
      <c r="C2594" s="139"/>
      <c r="F2594" s="128"/>
      <c r="G2594" s="124" t="str">
        <f>IF(A2594="","",VLOOKUP(J2506,'TRI-2C'!$B$18:$FH$61,91,FALSE))</f>
        <v>A+</v>
      </c>
      <c r="I2594" s="125" t="str">
        <f t="shared" si="96"/>
        <v>A+</v>
      </c>
      <c r="J2594" s="128"/>
    </row>
    <row r="2595" spans="1:10" ht="12.75" customHeight="1">
      <c r="A2595" s="192" t="str">
        <f>IF('TRI-2C'!$CO$13="","",'TRI-2C'!$CO$13)</f>
        <v>Describir oralmente imágenes relacionadas con los derechos de las personas en situación de movilidad</v>
      </c>
      <c r="B2595" s="154"/>
      <c r="C2595" s="154"/>
      <c r="D2595" s="154"/>
      <c r="E2595" s="154"/>
      <c r="F2595" s="155"/>
      <c r="G2595" s="122" t="str">
        <f>IF(A2595="","",VLOOKUP(J2506,'TRI-2C'!$B$18:$FH$61,92,FALSE))</f>
        <v>A+</v>
      </c>
      <c r="H2595" s="150"/>
      <c r="I2595" s="127" t="str">
        <f t="shared" si="96"/>
        <v>A+</v>
      </c>
      <c r="J2595" s="126"/>
    </row>
    <row r="2596" spans="1:10" ht="12.75" customHeight="1">
      <c r="A2596" s="147" t="str">
        <f>IF('TRI-2C'!$CP$13="","",'TRI-2C'!$CP$13)</f>
        <v>Expresarse oralmente pronunciando correctamente la mayoría de las palabras puede presentarse dificultades en la pronunciación de s, y la r.</v>
      </c>
      <c r="B2596" s="139"/>
      <c r="C2596" s="139"/>
      <c r="F2596" s="128"/>
      <c r="G2596" s="124" t="str">
        <f>IF(A2596="","",VLOOKUP(J2506,'TRI-2C'!$B$18:$FH$61,93,FALSE))</f>
        <v>A+</v>
      </c>
      <c r="I2596" s="125" t="str">
        <f t="shared" si="96"/>
        <v>A+</v>
      </c>
      <c r="J2596" s="128"/>
    </row>
    <row r="2597" spans="1:10" ht="12.75" customHeight="1">
      <c r="A2597" s="148" t="str">
        <f>IF('TRI-2C'!$CQ$13="","",'TRI-2C'!$CQ$13)</f>
        <v>Expresarse utilizando oraciones cortas y completas manteniendo el orden de las palabras.</v>
      </c>
      <c r="B2597" s="149"/>
      <c r="C2597" s="149"/>
      <c r="D2597" s="150"/>
      <c r="E2597" s="150"/>
      <c r="F2597" s="126"/>
      <c r="G2597" s="122" t="str">
        <f>IF(A2597="","",VLOOKUP(J2506,'TRI-2C'!$B$18:$FH$61,94,FALSE))</f>
        <v>A+</v>
      </c>
      <c r="H2597" s="150"/>
      <c r="I2597" s="127" t="str">
        <f t="shared" si="96"/>
        <v>A+</v>
      </c>
      <c r="J2597" s="126"/>
    </row>
    <row r="2598" spans="1:10" ht="12.75" customHeight="1">
      <c r="A2598" s="147" t="str">
        <f>IF('TRI-2C'!$CR$13="","",'TRI-2C'!$CR$13)</f>
        <v>Identificar “auditivamente” el fonema (sonido) inicial de las palabras más utilizadas.</v>
      </c>
      <c r="B2598" s="139"/>
      <c r="C2598" s="139"/>
      <c r="F2598" s="128"/>
      <c r="G2598" s="124" t="str">
        <f>IF(A2598="","",VLOOKUP(J2506,'TRI-2C'!$B$18:$FH$61,95,FALSE))</f>
        <v>A+</v>
      </c>
      <c r="I2598" s="125" t="str">
        <f t="shared" si="96"/>
        <v>A+</v>
      </c>
      <c r="J2598" s="128"/>
    </row>
    <row r="2599" spans="1:10" ht="12.75" customHeight="1">
      <c r="A2599" s="148" t="str">
        <f>IF('TRI-2C'!$CS$13="","",'TRI-2C'!$CS$13)</f>
        <v>Identificar una persona adulta de confianza para solicitar apoyo al enfrentar desafíos emocionales en situaciones cotidianas del entorno escolar</v>
      </c>
      <c r="B2599" s="158"/>
      <c r="C2599" s="158"/>
      <c r="D2599" s="158"/>
      <c r="E2599" s="158"/>
      <c r="F2599" s="159"/>
      <c r="G2599" s="122" t="str">
        <f>IF(A2599="","",VLOOKUP(J2506,'TRI-2C'!$B$18:$FH$61,96,FALSE))</f>
        <v>A+</v>
      </c>
      <c r="H2599" s="150"/>
      <c r="I2599" s="127" t="str">
        <f t="shared" si="96"/>
        <v>A+</v>
      </c>
      <c r="J2599" s="126"/>
    </row>
    <row r="2600" spans="1:10" ht="12.75" customHeight="1">
      <c r="A2600" s="11" t="str">
        <f>IF('TRI-2C'!$CT$13="","",'TRI-2C'!$CT$13)</f>
        <v>Participar en conversaciones más complejas y largas manteniéndose dentro del tema.</v>
      </c>
      <c r="B2600" s="156"/>
      <c r="C2600" s="156"/>
      <c r="D2600" s="156"/>
      <c r="E2600" s="156"/>
      <c r="F2600" s="157"/>
      <c r="G2600" s="124" t="str">
        <f>IF(A2600="","",VLOOKUP(J2506,'TRI-2C'!$B$18:$FH$61,97,FALSE))</f>
        <v>A+</v>
      </c>
      <c r="I2600" s="125" t="str">
        <f t="shared" si="96"/>
        <v>A+</v>
      </c>
      <c r="J2600" s="128"/>
    </row>
    <row r="2601" spans="1:10" ht="12.75" customHeight="1">
      <c r="A2601" s="148" t="str">
        <f>IF('TRI-2C'!$CU$13="","",'TRI-2C'!$CU$13)</f>
        <v>Producir palabras que riman espontáneamente tomado en cuenta los sonidos finales de las mismas.</v>
      </c>
      <c r="B2601" s="149"/>
      <c r="C2601" s="149"/>
      <c r="D2601" s="150"/>
      <c r="E2601" s="150"/>
      <c r="F2601" s="126"/>
      <c r="G2601" s="122" t="str">
        <f>IF(A2601="","",VLOOKUP(J2506,'TRI-2C'!$B$18:$FH$61,98,FALSE))</f>
        <v>A+</v>
      </c>
      <c r="H2601" s="150"/>
      <c r="I2601" s="127" t="str">
        <f t="shared" si="96"/>
        <v>A+</v>
      </c>
      <c r="J2601" s="126"/>
    </row>
    <row r="2602" spans="1:10" ht="12.75" customHeight="1">
      <c r="A2602" s="147" t="str">
        <f>IF('TRI-2C'!$CV$13="","",'TRI-2C'!$CV$13)</f>
        <v>Realizar modificaciones del contenido de un cuento relatado por el adulto, cambiando partes del él como: acciones y final.</v>
      </c>
      <c r="B2602" s="139"/>
      <c r="C2602" s="139"/>
      <c r="F2602" s="128"/>
      <c r="G2602" s="124" t="str">
        <f>IF(A2602="","",VLOOKUP(J2506,'TRI-2C'!$B$18:$FH$61,99,FALSE))</f>
        <v>A+</v>
      </c>
      <c r="I2602" s="125" t="str">
        <f t="shared" si="96"/>
        <v>A+</v>
      </c>
      <c r="J2602" s="128"/>
    </row>
    <row r="2603" spans="1:10" ht="12.75" customHeight="1">
      <c r="A260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603" s="149"/>
      <c r="C2603" s="149"/>
      <c r="D2603" s="150"/>
      <c r="E2603" s="150"/>
      <c r="F2603" s="126"/>
      <c r="G2603" s="122" t="str">
        <f>IF(A2603="","",VLOOKUP(J2506,'TRI-2C'!$B$18:$FH$61,100,FALSE))</f>
        <v>A+</v>
      </c>
      <c r="H2603" s="150"/>
      <c r="I2603" s="127" t="str">
        <f t="shared" si="96"/>
        <v>A+</v>
      </c>
      <c r="J2603" s="126"/>
    </row>
    <row r="2604" spans="1:10" ht="12.75" customHeight="1">
      <c r="A2604" s="147" t="str">
        <f>IF('TRI-2C'!$CX$13="","",'TRI-2C'!$CX$13)</f>
        <v>Reconocer etiquetas y rótulos de su entorno inmediato y los “lee”.</v>
      </c>
      <c r="B2604" s="139"/>
      <c r="C2604" s="139"/>
      <c r="F2604" s="128"/>
      <c r="G2604" s="124" t="str">
        <f>IF(A2604="","",VLOOKUP(J2506,'TRI-2C'!$B$18:$FH$61,101,FALSE))</f>
        <v>A+</v>
      </c>
      <c r="I2604" s="125" t="str">
        <f t="shared" si="96"/>
        <v>A+</v>
      </c>
      <c r="J2604" s="128"/>
    </row>
    <row r="2605" spans="1:10" ht="12.75" customHeight="1">
      <c r="A2605" s="192" t="str">
        <f>IF('TRI-2C'!$CY$13="","",'TRI-2C'!$CY$13)</f>
        <v>Relatar cuentos, narrados por el adulto, manteniendo la secuencia, sin la ayuda del paratexto.</v>
      </c>
      <c r="B2605" s="154"/>
      <c r="C2605" s="154"/>
      <c r="D2605" s="154"/>
      <c r="E2605" s="154"/>
      <c r="F2605" s="155"/>
      <c r="G2605" s="122" t="str">
        <f>IF(A2605="","",VLOOKUP(J2506,'TRI-2C'!$B$18:$FH$61,102,FALSE))</f>
        <v>A+</v>
      </c>
      <c r="H2605" s="150"/>
      <c r="I2605" s="127" t="str">
        <f t="shared" si="96"/>
        <v>A+</v>
      </c>
      <c r="J2605" s="126"/>
    </row>
    <row r="2606" spans="1:10" ht="12.75" customHeight="1">
      <c r="A2606" s="147" t="str">
        <f>IF('TRI-2C'!$CZ$13="","",'TRI-2C'!$CZ$13)</f>
        <v>Reproducir trabalenguas sencillos, adivinanzas, canciones y poemas cortos, mejorando su pronunciación y potenciando su capacidad imaginativa.</v>
      </c>
      <c r="B2606" s="139"/>
      <c r="C2606" s="139"/>
      <c r="F2606" s="128"/>
      <c r="G2606" s="124" t="str">
        <f>IF(A2606="","",VLOOKUP(J2506,'TRI-2C'!$B$18:$FH$61,103,FALSE))</f>
        <v>A+</v>
      </c>
      <c r="I2606" s="125" t="str">
        <f t="shared" si="96"/>
        <v>A+</v>
      </c>
      <c r="J2606" s="128"/>
    </row>
    <row r="2607" spans="1:10" ht="12.75" customHeight="1">
      <c r="A2607" s="148" t="str">
        <f>IF('TRI-2C'!$DA$13="","",'TRI-2C'!$DA$13)</f>
        <v>Responder preguntas sobre un texto narrado por el adulto, relacionadas a los personajes y acciones principales.</v>
      </c>
      <c r="B2607" s="149"/>
      <c r="C2607" s="149"/>
      <c r="D2607" s="150"/>
      <c r="E2607" s="150"/>
      <c r="F2607" s="126"/>
      <c r="G2607" s="122" t="str">
        <f>IF(A2607="","",VLOOKUP(J2506,'TRI-2C'!$B$18:$FH$61,104,FALSE))</f>
        <v>A+</v>
      </c>
      <c r="H2607" s="150"/>
      <c r="I2607" s="127" t="str">
        <f t="shared" si="96"/>
        <v>A+</v>
      </c>
      <c r="J2607" s="126"/>
    </row>
    <row r="2608" spans="1:10" ht="12.75" customHeight="1">
      <c r="A2608" s="147" t="str">
        <f>IF('TRI-2C'!$DB$13="","",'TRI-2C'!$DB$13)</f>
        <v>Seguir instrucciones sencillas que involucren la ejecución de tres o más actividades</v>
      </c>
      <c r="B2608" s="139"/>
      <c r="C2608" s="139"/>
      <c r="F2608" s="128"/>
      <c r="G2608" s="124" t="str">
        <f>IF(A2608="","",VLOOKUP(J2506,'TRI-2C'!$B$18:$FH$61,105,FALSE))</f>
        <v>A+</v>
      </c>
      <c r="I2608" s="125" t="str">
        <f t="shared" si="96"/>
        <v>A+</v>
      </c>
      <c r="J2608" s="128"/>
    </row>
    <row r="2609" spans="1:10" ht="12.75" customHeight="1">
      <c r="A2609" s="165" t="str">
        <f>'BI-1T'!$A$12</f>
        <v>EXPRESIÓN ARTISTICA</v>
      </c>
      <c r="B2609" s="158"/>
      <c r="C2609" s="158"/>
      <c r="D2609" s="158"/>
      <c r="E2609" s="158"/>
      <c r="F2609" s="159"/>
      <c r="G2609" s="122" t="str">
        <f>IF(A2609="","",VLOOKUP(J2506,'TRI-2C'!$B$18:$FH$61,106,FALSE))</f>
        <v>A+</v>
      </c>
      <c r="H2609" s="150"/>
      <c r="I2609" s="127"/>
      <c r="J2609" s="126"/>
    </row>
    <row r="2610" spans="1:10" ht="12.75" customHeight="1">
      <c r="A2610" s="11" t="str">
        <f>IF('TRI-2C'!$DD$13="","",'TRI-2C'!$DD$13)</f>
        <v>Cantar canciones siguiendo el ritmo y coordinando con las expresiones de su cuerpo.</v>
      </c>
      <c r="B2610" s="156"/>
      <c r="C2610" s="156"/>
      <c r="D2610" s="156"/>
      <c r="E2610" s="156"/>
      <c r="F2610" s="157"/>
      <c r="G2610" s="124" t="str">
        <f>IF(A2610="","",VLOOKUP(J2506,'TRI-2C'!$B$18:$FH$61,107,FALSE))</f>
        <v>A+</v>
      </c>
      <c r="I2610" s="125" t="str">
        <f t="shared" ref="I2610:I2620" si="97">IF(G2610="","",G2610)</f>
        <v>A+</v>
      </c>
      <c r="J2610" s="128"/>
    </row>
    <row r="2611" spans="1:10" ht="12.75" customHeight="1">
      <c r="A2611" s="148" t="str">
        <f>IF('TRI-2C'!$DE$13="","",'TRI-2C'!$DE$13)</f>
        <v>Comunicar de manera escrita sus ideas intentando imitar letras o formas parecidas a letras.</v>
      </c>
      <c r="B2611" s="149"/>
      <c r="C2611" s="149"/>
      <c r="D2611" s="150"/>
      <c r="E2611" s="150"/>
      <c r="F2611" s="126"/>
      <c r="G2611" s="122" t="str">
        <f>IF(A2611="","",VLOOKUP(J2506,'TRI-2C'!$B$18:$FH$61,108,FALSE))</f>
        <v>A+</v>
      </c>
      <c r="H2611" s="150"/>
      <c r="I2611" s="127" t="str">
        <f t="shared" si="97"/>
        <v>A+</v>
      </c>
      <c r="J2611" s="126"/>
    </row>
    <row r="2612" spans="1:10" ht="12.75" customHeight="1">
      <c r="A2612" s="147" t="str">
        <f>IF('TRI-2C'!$DF$13="","",'TRI-2C'!$DF$13)</f>
        <v>Ejecutar patrones de más de dos ritmos con partes del cuerpo y elementos o instrumentos sonoros.</v>
      </c>
      <c r="B2612" s="139"/>
      <c r="C2612" s="139"/>
      <c r="F2612" s="128"/>
      <c r="G2612" s="124" t="str">
        <f>IF(A2612="","",VLOOKUP(J2506,'TRI-2C'!$B$18:$FH$61,109,FALSE))</f>
        <v>A+</v>
      </c>
      <c r="I2612" s="125" t="str">
        <f t="shared" si="97"/>
        <v>A+</v>
      </c>
      <c r="J2612" s="128"/>
    </row>
    <row r="2613" spans="1:10" ht="12.75" customHeight="1">
      <c r="A261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2613" s="149"/>
      <c r="C2613" s="149"/>
      <c r="D2613" s="150"/>
      <c r="E2613" s="150"/>
      <c r="F2613" s="126"/>
      <c r="G2613" s="122" t="str">
        <f>IF(A2613="","",VLOOKUP(J2506,'TRI-2C'!$B$18:$FH$61,110,FALSE))</f>
        <v>A+</v>
      </c>
      <c r="H2613" s="150"/>
      <c r="I2613" s="127" t="str">
        <f t="shared" si="97"/>
        <v>A+</v>
      </c>
      <c r="J2613" s="126"/>
    </row>
    <row r="2614" spans="1:10" ht="12.75" customHeight="1">
      <c r="A2614" s="147" t="str">
        <f>IF('TRI-2C'!$DH$13="","",'TRI-2C'!$DH$13)</f>
        <v>Expresar su opinión al observar una obra artística relacionada a la plástica o a la escultura.</v>
      </c>
      <c r="B2614" s="139"/>
      <c r="C2614" s="139"/>
      <c r="F2614" s="128"/>
      <c r="G2614" s="124" t="str">
        <f>IF(A2614="","",VLOOKUP(J2506,'TRI-2C'!$B$18:$FH$61,111,FALSE))</f>
        <v>A+</v>
      </c>
      <c r="I2614" s="125" t="str">
        <f t="shared" si="97"/>
        <v>A+</v>
      </c>
      <c r="J2614" s="128"/>
    </row>
    <row r="2615" spans="1:10" ht="12.75" customHeight="1">
      <c r="A2615" s="192" t="str">
        <f>IF('TRI-2C'!$DI$13="","",'TRI-2C'!$DI$13)</f>
        <v>Expresar sus vivencias y experiencias a través del dibujo libre.</v>
      </c>
      <c r="B2615" s="154"/>
      <c r="C2615" s="154"/>
      <c r="D2615" s="154"/>
      <c r="E2615" s="154"/>
      <c r="F2615" s="155"/>
      <c r="G2615" s="122" t="str">
        <f>IF(A2615="","",VLOOKUP(J2506,'TRI-2C'!$B$18:$FH$61,112,FALSE))</f>
        <v>A+</v>
      </c>
      <c r="H2615" s="150"/>
      <c r="I2615" s="127" t="str">
        <f t="shared" si="97"/>
        <v>A+</v>
      </c>
      <c r="J2615" s="126"/>
    </row>
    <row r="2616" spans="1:10" ht="12.75" customHeight="1">
      <c r="A2616" s="147" t="str">
        <f>IF('TRI-2C'!$DJ$13="","",'TRI-2C'!$DJ$13)</f>
        <v>Mantener el ritmo y las secuencias de pasos sencillos durante la ejecución de coreografías.</v>
      </c>
      <c r="B2616" s="139"/>
      <c r="C2616" s="139"/>
      <c r="F2616" s="128"/>
      <c r="G2616" s="124" t="str">
        <f>IF(A2616="","",VLOOKUP(J2506,'TRI-2C'!$B$18:$FH$61,113,FALSE))</f>
        <v>A+</v>
      </c>
      <c r="I2616" s="125" t="str">
        <f t="shared" si="97"/>
        <v>A+</v>
      </c>
      <c r="J2616" s="128"/>
    </row>
    <row r="2617" spans="1:10" ht="12.75" customHeight="1">
      <c r="A261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617" s="149"/>
      <c r="C2617" s="149"/>
      <c r="D2617" s="150"/>
      <c r="E2617" s="150"/>
      <c r="F2617" s="126"/>
      <c r="G2617" s="122" t="str">
        <f>IF(A2617="","",VLOOKUP(J2506,'TRI-2C'!$B$18:$FH$61,114,FALSE))</f>
        <v>A+</v>
      </c>
      <c r="H2617" s="150"/>
      <c r="I2617" s="127" t="str">
        <f t="shared" si="97"/>
        <v>A+</v>
      </c>
      <c r="J2617" s="126"/>
    </row>
    <row r="2618" spans="1:10" ht="12.75" customHeight="1">
      <c r="A2618" s="147" t="str">
        <f>IF('TRI-2C'!$DL$13="","",'TRI-2C'!$DL$13)</f>
        <v>Participar en dramatizaciones, asumiendo roles de diferentes personas del entorno y de personajes de cuentos e historietas.</v>
      </c>
      <c r="B2618" s="139"/>
      <c r="C2618" s="139"/>
      <c r="F2618" s="128"/>
      <c r="G2618" s="124" t="str">
        <f>IF(A2618="","",VLOOKUP(J2506,'TRI-2C'!$B$18:$FH$61,115,FALSE))</f>
        <v>A+</v>
      </c>
      <c r="I2618" s="125" t="str">
        <f t="shared" si="97"/>
        <v>A+</v>
      </c>
      <c r="J2618" s="128"/>
    </row>
    <row r="2619" spans="1:10" ht="12.75" customHeight="1">
      <c r="A2619" s="148" t="str">
        <f>IF('TRI-2C'!$DM$13="","",'TRI-2C'!$DM$13)</f>
        <v>Participar en rondas populares, bailes y juegos tradicionales, asumiendo los roles y respetando las reglas.</v>
      </c>
      <c r="B2619" s="158"/>
      <c r="C2619" s="158"/>
      <c r="D2619" s="158"/>
      <c r="E2619" s="158"/>
      <c r="F2619" s="159"/>
      <c r="G2619" s="122" t="str">
        <f>IF(A2619="","",VLOOKUP(J2506,'TRI-2C'!$B$18:$FH$61,116,FALSE))</f>
        <v>A+</v>
      </c>
      <c r="H2619" s="150"/>
      <c r="I2619" s="127" t="str">
        <f t="shared" si="97"/>
        <v>A+</v>
      </c>
      <c r="J2619" s="126"/>
    </row>
    <row r="2620" spans="1:10" ht="12.75" customHeight="1">
      <c r="A2620" s="11" t="str">
        <f>IF('TRI-2C'!$DN$13="","",'TRI-2C'!$DN$13)</f>
        <v>Realizar actividades creativas utilizando las técnicas grafo plásticas con variedad de materiales.</v>
      </c>
      <c r="B2620" s="156"/>
      <c r="C2620" s="156"/>
      <c r="D2620" s="156"/>
      <c r="E2620" s="156"/>
      <c r="F2620" s="157"/>
      <c r="G2620" s="124" t="str">
        <f>IF(A2620="","",VLOOKUP(J2506,'TRI-2C'!$B$18:$FH$61,117,FALSE))</f>
        <v>A+</v>
      </c>
      <c r="I2620" s="125" t="str">
        <f t="shared" si="97"/>
        <v>A+</v>
      </c>
      <c r="J2620" s="128"/>
    </row>
    <row r="2621" spans="1:10" ht="12.75" customHeight="1">
      <c r="A2621" s="165" t="str">
        <f>'BI-1T'!$A$13</f>
        <v>EXPRESION CORPORAL Y MOTRICIDAD</v>
      </c>
      <c r="B2621" s="149"/>
      <c r="C2621" s="149"/>
      <c r="D2621" s="150"/>
      <c r="E2621" s="150"/>
      <c r="F2621" s="126"/>
      <c r="G2621" s="122" t="str">
        <f>IF(A2621="","",VLOOKUP(J2506,'TRI-2C'!$B$18:$FH$61,118,FALSE))</f>
        <v>A+</v>
      </c>
      <c r="H2621" s="150"/>
      <c r="I2621" s="127"/>
      <c r="J2621" s="126"/>
    </row>
    <row r="2622" spans="1:10" ht="12.75" customHeight="1">
      <c r="A2622" s="147" t="str">
        <f>IF('TRI-2C'!$DP$13="","",'TRI-2C'!$DP$13)</f>
        <v>Caminar y correr con soltura y seguridad manteniendo el equilibrio a diferentes distancias, orientaciones y ritmos en espacios parciales.</v>
      </c>
      <c r="B2622" s="139"/>
      <c r="C2622" s="139"/>
      <c r="F2622" s="128"/>
      <c r="G2622" s="124" t="str">
        <f>IF(A2622="","",VLOOKUP(J2506,'TRI-2C'!$B$18:$FH$61,119,FALSE))</f>
        <v>A+</v>
      </c>
      <c r="I2622" s="125" t="str">
        <f t="shared" ref="I2622:I2649" si="98">IF(G2622="","",G2622)</f>
        <v>A+</v>
      </c>
      <c r="J2622" s="128"/>
    </row>
    <row r="2623" spans="1:10" ht="12.75" customHeight="1">
      <c r="A262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2623" s="149"/>
      <c r="C2623" s="149"/>
      <c r="D2623" s="150"/>
      <c r="E2623" s="150"/>
      <c r="F2623" s="126"/>
      <c r="G2623" s="122" t="str">
        <f>IF(A2623="","",VLOOKUP(J2506,'TRI-2C'!$B$18:$FH$61,120,FALSE))</f>
        <v>A+</v>
      </c>
      <c r="H2623" s="150"/>
      <c r="I2623" s="127" t="str">
        <f t="shared" si="98"/>
        <v>A+</v>
      </c>
      <c r="J2623" s="126"/>
    </row>
    <row r="2624" spans="1:10" ht="12.75" customHeight="1">
      <c r="A2624" s="147" t="str">
        <f>IF('TRI-2C'!$DR$13="","",'TRI-2C'!$DR$13)</f>
        <v>Discriminar sonidos onomatopéyicos y diferencia los sonidos naturales de los artificiales</v>
      </c>
      <c r="B2624" s="139"/>
      <c r="C2624" s="139"/>
      <c r="F2624" s="128"/>
      <c r="G2624" s="124" t="str">
        <f>IF(A2624="","",VLOOKUP(J2506,'TRI-2C'!$B$18:$FH$61,121,FALSE))</f>
        <v>A+</v>
      </c>
      <c r="I2624" s="125" t="str">
        <f t="shared" si="98"/>
        <v>A+</v>
      </c>
      <c r="J2624" s="128"/>
    </row>
    <row r="2625" spans="1:10" ht="12.75" customHeight="1">
      <c r="A2625" s="192" t="str">
        <f>IF('TRI-2C'!$DS$13="","",'TRI-2C'!$DS$13)</f>
        <v>Ejecutar actividades coordinadamente y con un control adecuado de fuerza y tonicidad muscular como: lanzar, atrapar y patear objetos y pelotas.</v>
      </c>
      <c r="B2625" s="154"/>
      <c r="C2625" s="154"/>
      <c r="D2625" s="154"/>
      <c r="E2625" s="154"/>
      <c r="F2625" s="155"/>
      <c r="G2625" s="122" t="str">
        <f>IF(A2625="","",VLOOKUP(J2506,'TRI-2C'!$B$18:$FH$61,122,FALSE))</f>
        <v>A+</v>
      </c>
      <c r="H2625" s="150"/>
      <c r="I2625" s="127" t="str">
        <f t="shared" si="98"/>
        <v>A+</v>
      </c>
      <c r="J2625" s="126"/>
    </row>
    <row r="2626" spans="1:10" ht="12.75" customHeight="1">
      <c r="A2626" s="147" t="str">
        <f>IF('TRI-2C'!$DT$13="","",'TRI-2C'!$DT$13)</f>
        <v>Emplear su lado dominante en la realización de la mayoría de las actividades que utilice la mano, ojo y pie.</v>
      </c>
      <c r="B2626" s="139"/>
      <c r="C2626" s="139"/>
      <c r="F2626" s="128"/>
      <c r="G2626" s="124" t="str">
        <f>IF(A2626="","",VLOOKUP(J2506,'TRI-2C'!$B$18:$FH$61,123,FALSE))</f>
        <v>A+</v>
      </c>
      <c r="I2626" s="125" t="str">
        <f t="shared" si="98"/>
        <v>A+</v>
      </c>
      <c r="J2626" s="128"/>
    </row>
    <row r="2627" spans="1:10" ht="12.75" customHeight="1">
      <c r="A2627" s="148" t="str">
        <f>IF('TRI-2C'!$DU$13="","",'TRI-2C'!$DU$13)</f>
        <v>Galopar y salticar coordinadamente con obstáculos ejecutando circuitos.</v>
      </c>
      <c r="B2627" s="149"/>
      <c r="C2627" s="149"/>
      <c r="D2627" s="150"/>
      <c r="E2627" s="150"/>
      <c r="F2627" s="126"/>
      <c r="G2627" s="122" t="str">
        <f>IF(A2627="","",VLOOKUP(J2506,'TRI-2C'!$B$18:$FH$61,124,FALSE))</f>
        <v>A+</v>
      </c>
      <c r="H2627" s="150"/>
      <c r="I2627" s="127" t="str">
        <f t="shared" si="98"/>
        <v>A+</v>
      </c>
      <c r="J2627" s="126"/>
    </row>
    <row r="2628" spans="1:10" ht="12.75" customHeight="1">
      <c r="A262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2628" s="139"/>
      <c r="C2628" s="139"/>
      <c r="F2628" s="128"/>
      <c r="G2628" s="124" t="str">
        <f>IF(A2628="","",VLOOKUP(J2506,'TRI-2C'!$B$18:$FH$61,125,FALSE))</f>
        <v>A+</v>
      </c>
      <c r="I2628" s="125" t="str">
        <f t="shared" si="98"/>
        <v>A+</v>
      </c>
      <c r="J2628" s="128"/>
    </row>
    <row r="2629" spans="1:10" ht="12.75" customHeight="1">
      <c r="A2629" s="148" t="str">
        <f>IF('TRI-2C'!$DW$13="","",'TRI-2C'!$DW$13)</f>
        <v>Mantener el equilibro al caminar sobre líneas rectas, curvas y quebradas con altura (aprox. 20 cm) logrando un adecuado control postural.</v>
      </c>
      <c r="B2629" s="158"/>
      <c r="C2629" s="158"/>
      <c r="D2629" s="158"/>
      <c r="E2629" s="158"/>
      <c r="F2629" s="159"/>
      <c r="G2629" s="122" t="str">
        <f>IF(A2629="","",VLOOKUP(J2506,'TRI-2C'!$B$18:$FH$61,126,FALSE))</f>
        <v>A+</v>
      </c>
      <c r="H2629" s="150"/>
      <c r="I2629" s="127" t="str">
        <f t="shared" si="98"/>
        <v>A+</v>
      </c>
      <c r="J2629" s="126"/>
    </row>
    <row r="2630" spans="1:10" ht="12.75" customHeight="1">
      <c r="A2630" s="11" t="str">
        <f>IF('TRI-2C'!$DX$13="","",'TRI-2C'!$DX$13)</f>
        <v>Mantener un adecuado control postural en diferentes posiciones del cuerpo y en desplazamientos.</v>
      </c>
      <c r="B2630" s="156"/>
      <c r="C2630" s="156"/>
      <c r="D2630" s="156"/>
      <c r="E2630" s="156"/>
      <c r="F2630" s="157"/>
      <c r="G2630" s="124" t="str">
        <f>IF(A2630="","",VLOOKUP(J2506,'TRI-2C'!$B$18:$FH$61,127,FALSE))</f>
        <v>A+</v>
      </c>
      <c r="I2630" s="125" t="str">
        <f t="shared" si="98"/>
        <v>A+</v>
      </c>
      <c r="J2630" s="128"/>
    </row>
    <row r="2631" spans="1:10" ht="12.75" customHeight="1">
      <c r="A2631" s="148" t="str">
        <f>IF('TRI-2C'!$DY$13="","",'TRI-2C'!$DY$13)</f>
        <v>Orientarse en el espacio realizando desplazamientos en función de consignas dadas con las nociones: entre, adelante-atrás, junto a, cerca-lejos</v>
      </c>
      <c r="B2631" s="149"/>
      <c r="C2631" s="149"/>
      <c r="D2631" s="150"/>
      <c r="E2631" s="150"/>
      <c r="F2631" s="126"/>
      <c r="G2631" s="122" t="str">
        <f>IF(A2631="","",VLOOKUP(J2506,'TRI-2C'!$B$18:$FH$61,128,FALSE))</f>
        <v>A+</v>
      </c>
      <c r="H2631" s="150"/>
      <c r="I2631" s="127" t="str">
        <f t="shared" si="98"/>
        <v>A+</v>
      </c>
      <c r="J2631" s="126"/>
    </row>
    <row r="2632" spans="1:10" ht="12.75" customHeight="1">
      <c r="A2632" s="147" t="str">
        <f>IF('TRI-2C'!$DZ$13="","",'TRI-2C'!$DZ$13)</f>
        <v>Realiza varios movimientos y desplazamientos combinados a diferentes velocidades (rápido, lento), duración (largos y corto).</v>
      </c>
      <c r="B2632" s="139"/>
      <c r="C2632" s="139"/>
      <c r="F2632" s="128"/>
      <c r="G2632" s="124" t="str">
        <f>IF(A2632="","",VLOOKUP(J2506,'TRI-2C'!$B$18:$FH$61,129,FALSE))</f>
        <v>A+</v>
      </c>
      <c r="I2632" s="125" t="str">
        <f t="shared" si="98"/>
        <v>A+</v>
      </c>
      <c r="J2632" s="128"/>
    </row>
    <row r="2633" spans="1:10" ht="12.75" customHeight="1">
      <c r="A2633" s="148" t="str">
        <f>IF('TRI-2C'!$EA$13="","",'TRI-2C'!$EA$13)</f>
        <v>Realizar actividades de coordinación visomotriz con niveles de dificultad creciente en el tamaño y tipo de materiales.</v>
      </c>
      <c r="B2633" s="149"/>
      <c r="C2633" s="149"/>
      <c r="D2633" s="150"/>
      <c r="E2633" s="150"/>
      <c r="F2633" s="126"/>
      <c r="G2633" s="122" t="str">
        <f>IF(A2633="","",VLOOKUP(J2506,'TRI-2C'!$B$18:$FH$61,130,FALSE))</f>
        <v>A+</v>
      </c>
      <c r="H2633" s="150"/>
      <c r="I2633" s="127" t="str">
        <f t="shared" si="98"/>
        <v>A+</v>
      </c>
      <c r="J2633" s="126"/>
    </row>
    <row r="2634" spans="1:10" ht="12.75" customHeight="1">
      <c r="A2634" s="147" t="str">
        <f>IF('TRI-2C'!$EB$13="","",'TRI-2C'!$EB$13)</f>
        <v>Realizar desplazamientos y movimientos combinados utilizando el espacio total y parcial a diferentes distancias (largas-cortas)</v>
      </c>
      <c r="B2634" s="139"/>
      <c r="C2634" s="139"/>
      <c r="F2634" s="128"/>
      <c r="G2634" s="124" t="str">
        <f>IF(A2634="","",VLOOKUP(J2506,'TRI-2C'!$B$18:$FH$61,131,FALSE))</f>
        <v>A+</v>
      </c>
      <c r="I2634" s="125" t="str">
        <f t="shared" si="98"/>
        <v>A+</v>
      </c>
      <c r="J2634" s="128"/>
    </row>
    <row r="2635" spans="1:10" ht="12.75" customHeight="1">
      <c r="A263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2635" s="154"/>
      <c r="C2635" s="154"/>
      <c r="D2635" s="154"/>
      <c r="E2635" s="154"/>
      <c r="F2635" s="155"/>
      <c r="G2635" s="122" t="str">
        <f>IF(A2635="","",VLOOKUP(J2506,'TRI-2C'!$B$18:$FH$61,132,FALSE))</f>
        <v>A+</v>
      </c>
      <c r="H2635" s="150"/>
      <c r="I2635" s="127" t="str">
        <f t="shared" si="98"/>
        <v>A+</v>
      </c>
      <c r="J2635" s="126"/>
    </row>
    <row r="2636" spans="1:10" ht="12.75" customHeight="1">
      <c r="A263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2636" s="139"/>
      <c r="C2636" s="139"/>
      <c r="F2636" s="128"/>
      <c r="G2636" s="124" t="str">
        <f>IF(A2636="","",VLOOKUP(J2506,'TRI-2C'!$B$18:$FH$61,133,FALSE))</f>
        <v>A+</v>
      </c>
      <c r="I2636" s="125" t="str">
        <f t="shared" si="98"/>
        <v>A+</v>
      </c>
      <c r="J2636" s="128"/>
    </row>
    <row r="2637" spans="1:10" ht="12.75" customHeight="1">
      <c r="A263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2637" s="149"/>
      <c r="C2637" s="149"/>
      <c r="D2637" s="150"/>
      <c r="E2637" s="150"/>
      <c r="F2637" s="126"/>
      <c r="G2637" s="122" t="str">
        <f>IF(A2637="","",VLOOKUP(J2506,'TRI-2C'!$B$18:$FH$61,134,FALSE))</f>
        <v>A+</v>
      </c>
      <c r="H2637" s="150"/>
      <c r="I2637" s="127" t="str">
        <f t="shared" si="98"/>
        <v>A+</v>
      </c>
      <c r="J2637" s="126"/>
    </row>
    <row r="2638" spans="1:10" ht="12.75" customHeight="1">
      <c r="A2638" s="147" t="str">
        <f>IF('TRI-2C'!$EF$13="","",'TRI-2C'!$EF$13)</f>
        <v>Realizar movimientos diferenciados con los lados laterales del cuerpo (un lado y otro lado).</v>
      </c>
      <c r="B2638" s="139"/>
      <c r="C2638" s="139"/>
      <c r="F2638" s="128"/>
      <c r="G2638" s="124" t="str">
        <f>IF(A2638="","",VLOOKUP(J2506,'TRI-2C'!$B$18:$FH$61,135,FALSE))</f>
        <v>A+</v>
      </c>
      <c r="I2638" s="125" t="str">
        <f t="shared" si="98"/>
        <v>A+</v>
      </c>
      <c r="J2638" s="128"/>
    </row>
    <row r="2639" spans="1:10" ht="12.75" customHeight="1">
      <c r="A2639" s="148" t="str">
        <f>IF('TRI-2C'!$EG$13="","",'TRI-2C'!$EG$13)</f>
        <v>Realizar movimientos para la coordinación de ojo y pie como: patear pelotas hacia un punto fijo determinado.</v>
      </c>
      <c r="B2639" s="158"/>
      <c r="C2639" s="158"/>
      <c r="D2639" s="158"/>
      <c r="E2639" s="158"/>
      <c r="F2639" s="159"/>
      <c r="G2639" s="122" t="str">
        <f>IF(A2639="","",VLOOKUP(J2506,'TRI-2C'!$B$18:$FH$61,136,FALSE))</f>
        <v>A+</v>
      </c>
      <c r="H2639" s="150"/>
      <c r="I2639" s="127" t="str">
        <f t="shared" si="98"/>
        <v>A+</v>
      </c>
      <c r="J2639" s="126"/>
    </row>
    <row r="2640" spans="1:10" ht="12.75" customHeight="1">
      <c r="A2640" s="11" t="str">
        <f>IF('TRI-2C'!$EH$13="","",'TRI-2C'!$EH$13)</f>
        <v>Realizar representaciones gráficas utilizando el dibujo con detalles que le dan intencionalidad y sentido para identificarlos</v>
      </c>
      <c r="B2640" s="156"/>
      <c r="C2640" s="156"/>
      <c r="D2640" s="156"/>
      <c r="E2640" s="156"/>
      <c r="F2640" s="157"/>
      <c r="G2640" s="124" t="str">
        <f>IF(A2640="","",VLOOKUP(J2506,'TRI-2C'!$B$18:$FH$61,137,FALSE))</f>
        <v>A+</v>
      </c>
      <c r="I2640" s="125" t="str">
        <f t="shared" si="98"/>
        <v>A+</v>
      </c>
      <c r="J2640" s="128"/>
    </row>
    <row r="2641" spans="1:10" ht="12.75" customHeight="1">
      <c r="A2641" s="148" t="str">
        <f>IF('TRI-2C'!$EI$13="","",'TRI-2C'!$EI$13)</f>
        <v>Reconocer la importancia del peatón y respetar su espacio en la vía mediante actividades lúdicas que fomenten el aprendizaje de normas de tránsito.</v>
      </c>
      <c r="B2641" s="149"/>
      <c r="C2641" s="149"/>
      <c r="D2641" s="150"/>
      <c r="E2641" s="150"/>
      <c r="F2641" s="126"/>
      <c r="G2641" s="122" t="str">
        <f>IF(A2641="","",VLOOKUP(J2506,'TRI-2C'!$B$18:$FH$61,138,FALSE))</f>
        <v>B+</v>
      </c>
      <c r="H2641" s="150"/>
      <c r="I2641" s="127" t="str">
        <f t="shared" si="98"/>
        <v>B+</v>
      </c>
      <c r="J2641" s="126"/>
    </row>
    <row r="2642" spans="1:10" ht="12.75" customHeight="1">
      <c r="A2642" s="147" t="str">
        <f>IF('TRI-2C'!$EJ$13="","",'TRI-2C'!$EJ$13)</f>
        <v>Representar la figura humana utilizando el monigote e incorporando detalles según la interiorización de su imagen corporal.</v>
      </c>
      <c r="B2642" s="139"/>
      <c r="C2642" s="139"/>
      <c r="F2642" s="128"/>
      <c r="G2642" s="124" t="str">
        <f>IF(A2642="","",VLOOKUP(J2506,'TRI-2C'!$B$18:$FH$61,139,FALSE))</f>
        <v>A+</v>
      </c>
      <c r="I2642" s="125" t="str">
        <f t="shared" si="98"/>
        <v>A+</v>
      </c>
      <c r="J2642" s="128"/>
    </row>
    <row r="2643" spans="1:10" ht="12.75" customHeight="1">
      <c r="A2643" s="148" t="str">
        <f>IF('TRI-2C'!$EK$13="","",'TRI-2C'!$EK$13)</f>
        <v>Saltar de un pie a otro alternadamente, de manera autónoma.</v>
      </c>
      <c r="B2643" s="149"/>
      <c r="C2643" s="149"/>
      <c r="D2643" s="150"/>
      <c r="E2643" s="150"/>
      <c r="F2643" s="126"/>
      <c r="G2643" s="122" t="str">
        <f>IF(A2643="","",VLOOKUP(J2506,'TRI-2C'!$B$18:$FH$61,140,FALSE))</f>
        <v>A+</v>
      </c>
      <c r="H2643" s="150"/>
      <c r="I2643" s="127" t="str">
        <f t="shared" si="98"/>
        <v>A+</v>
      </c>
      <c r="J2643" s="126"/>
    </row>
    <row r="2644" spans="1:10" ht="12.75" customHeight="1">
      <c r="A2644" s="147" t="str">
        <f>IF('TRI-2C'!$EL$13="","",'TRI-2C'!$EL$13)</f>
        <v>Saltar en dos pies en sentido vertical obstáculos de 20 a 30 cm en altura y en sentido horizontal longitudes de aproximadamente 50 a 70 cm.</v>
      </c>
      <c r="B2644" s="139"/>
      <c r="C2644" s="139"/>
      <c r="F2644" s="128"/>
      <c r="G2644" s="124" t="str">
        <f>IF(A2644="","",VLOOKUP(J2506,'TRI-2C'!$B$18:$FH$61,141,FALSE))</f>
        <v>A+</v>
      </c>
      <c r="I2644" s="125" t="str">
        <f t="shared" si="98"/>
        <v>A+</v>
      </c>
      <c r="J2644" s="128"/>
    </row>
    <row r="2645" spans="1:10" ht="12.75" customHeight="1">
      <c r="A2645" s="192" t="str">
        <f>IF('TRI-2C'!$EM$13="","",'TRI-2C'!$EM$13)</f>
        <v>Subir y bajar escaleras alternando los pies.</v>
      </c>
      <c r="B2645" s="154"/>
      <c r="C2645" s="154"/>
      <c r="D2645" s="154"/>
      <c r="E2645" s="154"/>
      <c r="F2645" s="155"/>
      <c r="G2645" s="122" t="str">
        <f>IF(A2645="","",VLOOKUP(J2506,'TRI-2C'!$B$18:$FH$61,142,FALSE))</f>
        <v>A+</v>
      </c>
      <c r="H2645" s="150"/>
      <c r="I2645" s="127" t="str">
        <f t="shared" si="98"/>
        <v>A+</v>
      </c>
      <c r="J2645" s="126"/>
    </row>
    <row r="2646" spans="1:10" ht="12.75" customHeight="1">
      <c r="A2646" s="147" t="str">
        <f>IF('TRI-2C'!$EN$13="","",'TRI-2C'!$EN$13)</f>
        <v>Trepar y reptar a diferentes ritmos y en posiciones corporales diversas (cúbito ventral y cúbito dorsal).</v>
      </c>
      <c r="B2646" s="139"/>
      <c r="C2646" s="139"/>
      <c r="F2646" s="128"/>
      <c r="G2646" s="124" t="str">
        <f>IF(A2646="","",VLOOKUP(J2506,'TRI-2C'!$B$18:$FH$61,143,FALSE))</f>
        <v>A+</v>
      </c>
      <c r="I2646" s="125" t="str">
        <f t="shared" si="98"/>
        <v>A+</v>
      </c>
      <c r="J2646" s="128"/>
    </row>
    <row r="2647" spans="1:10" ht="12.75" customHeight="1">
      <c r="A2647" s="148" t="str">
        <f>IF('TRI-2C'!$EO$13="","",'TRI-2C'!$EO$13)</f>
        <v>Ubicar algunas partes de su cuerpo en función de las nociones de al lado, junto a, cerca-lejos.</v>
      </c>
      <c r="B2647" s="149"/>
      <c r="C2647" s="149"/>
      <c r="D2647" s="150"/>
      <c r="E2647" s="150"/>
      <c r="F2647" s="126"/>
      <c r="G2647" s="122" t="str">
        <f>IF(A2647="","",VLOOKUP(J2506,'TRI-2C'!$B$18:$FH$61,144,FALSE))</f>
        <v>A+</v>
      </c>
      <c r="H2647" s="150"/>
      <c r="I2647" s="127" t="str">
        <f t="shared" si="98"/>
        <v>A+</v>
      </c>
      <c r="J2647" s="126"/>
    </row>
    <row r="2648" spans="1:10" ht="12.75" customHeight="1">
      <c r="A2648" s="147" t="str">
        <f>IF('TRI-2C'!$EP$13="","",'TRI-2C'!$EP$13)</f>
        <v>Utilizar el espacio parcial e inicia con el uso del espacio total para realizar representaciones gráficas.</v>
      </c>
      <c r="B2648" s="139"/>
      <c r="C2648" s="139"/>
      <c r="F2648" s="128"/>
      <c r="G2648" s="124" t="str">
        <f>IF(A2648="","",VLOOKUP(J2506,'TRI-2C'!$B$18:$FH$61,145,FALSE))</f>
        <v>A+</v>
      </c>
      <c r="I2648" s="125" t="str">
        <f t="shared" si="98"/>
        <v>A+</v>
      </c>
      <c r="J2648" s="128"/>
    </row>
    <row r="2649" spans="1:10" ht="12.75" customHeight="1">
      <c r="A2649" s="148" t="str">
        <f>IF('TRI-2C'!$EQ$13="","",'TRI-2C'!$EQ$13)</f>
        <v>Utilizar la pinza digital para coger lápices, marcadores, pinceles y diversos tipos de materiales.</v>
      </c>
      <c r="B2649" s="158"/>
      <c r="C2649" s="158"/>
      <c r="D2649" s="158"/>
      <c r="E2649" s="158"/>
      <c r="F2649" s="159"/>
      <c r="G2649" s="122" t="str">
        <f>IF(A2649="","",VLOOKUP(J2506,'TRI-2C'!$B$18:$FH$61,146,FALSE))</f>
        <v>A+</v>
      </c>
      <c r="H2649" s="150"/>
      <c r="I2649" s="127" t="str">
        <f t="shared" si="98"/>
        <v>A+</v>
      </c>
      <c r="J2649" s="126"/>
    </row>
    <row r="2650" spans="1:10" ht="12.75" customHeight="1">
      <c r="A2650" s="6" t="str">
        <f>NOTAS!$O$14</f>
        <v>CIVICA Y ACOMPAÑAMIENTO INTEGRAL</v>
      </c>
      <c r="B2650" s="156"/>
      <c r="C2650" s="156"/>
      <c r="D2650" s="156"/>
      <c r="E2650" s="156"/>
      <c r="F2650" s="157"/>
      <c r="G2650" s="124" t="str">
        <f>IF(A2650="","",VLOOKUP(J2506,'TRI-2C'!$B$18:$FH$61,146,FALSE))</f>
        <v>A+</v>
      </c>
      <c r="I2650" s="125"/>
      <c r="J2650" s="128"/>
    </row>
    <row r="2651" spans="1:10" ht="12.75" customHeight="1">
      <c r="A2651" s="148" t="str">
        <f>IF('TRI-2C'!$ES$13="","",'TRI-2C'!$ES$13)</f>
        <v/>
      </c>
      <c r="B2651" s="149"/>
      <c r="C2651" s="149"/>
      <c r="D2651" s="150"/>
      <c r="E2651" s="150"/>
      <c r="F2651" s="126"/>
      <c r="G2651" s="122" t="str">
        <f>IF(A2651="","",VLOOKUP(J2506,'TRI-2C'!$B$18:$FH$61,148,FALSE))</f>
        <v/>
      </c>
      <c r="H2651" s="150"/>
      <c r="I2651" s="127" t="str">
        <f t="shared" ref="I2651:I2660" si="99">IF(G2651="","",G2651)</f>
        <v/>
      </c>
      <c r="J2651" s="126"/>
    </row>
    <row r="2652" spans="1:10" ht="12.75" customHeight="1">
      <c r="A2652" s="147" t="str">
        <f>IF('TRI-2C'!$ET$13="","",'TRI-2C'!$ET$13)</f>
        <v>AUTOCONOCIMIENTO</v>
      </c>
      <c r="B2652" s="139"/>
      <c r="C2652" s="139"/>
      <c r="F2652" s="128"/>
      <c r="G2652" s="124" t="str">
        <f>IF(A2652="","",VLOOKUP(J2506,'TRI-2C'!$B$18:$FH$61,149,FALSE))</f>
        <v>S</v>
      </c>
      <c r="I2652" s="125" t="str">
        <f t="shared" si="99"/>
        <v>S</v>
      </c>
      <c r="J2652" s="128"/>
    </row>
    <row r="2653" spans="1:10" ht="12.75" customHeight="1">
      <c r="A2653" s="148" t="str">
        <f>IF('TRI-2C'!$EU$13="","",'TRI-2C'!$EU$13)</f>
        <v>PENSAMIENO CRITICO</v>
      </c>
      <c r="B2653" s="149"/>
      <c r="C2653" s="149"/>
      <c r="D2653" s="150"/>
      <c r="E2653" s="150"/>
      <c r="F2653" s="126"/>
      <c r="G2653" s="122" t="str">
        <f>IF(A2653="","",VLOOKUP(J2506,'TRI-2C'!$B$18:$FH$61,150,FALSE))</f>
        <v>S</v>
      </c>
      <c r="H2653" s="150"/>
      <c r="I2653" s="127" t="str">
        <f t="shared" si="99"/>
        <v>S</v>
      </c>
      <c r="J2653" s="126"/>
    </row>
    <row r="2654" spans="1:10" ht="12.75" customHeight="1">
      <c r="A2654" s="147" t="str">
        <f>IF('TRI-2C'!$EV$13="","",'TRI-2C'!$EV$13)</f>
        <v>MANEJO DE PROBLEMAS</v>
      </c>
      <c r="B2654" s="139"/>
      <c r="C2654" s="139"/>
      <c r="F2654" s="128"/>
      <c r="G2654" s="124" t="str">
        <f>IF(A2654="","",VLOOKUP(J2506,'TRI-2C'!$B$18:$FH$61,151,FALSE))</f>
        <v>S</v>
      </c>
      <c r="I2654" s="125" t="str">
        <f t="shared" si="99"/>
        <v>S</v>
      </c>
      <c r="J2654" s="128"/>
    </row>
    <row r="2655" spans="1:10" ht="12.75" customHeight="1">
      <c r="A2655" s="192" t="str">
        <f>IF('TRI-2C'!$EW$13="","",'TRI-2C'!$EW$13)</f>
        <v>TOMA DE DECISIONES</v>
      </c>
      <c r="B2655" s="154"/>
      <c r="C2655" s="154"/>
      <c r="D2655" s="154"/>
      <c r="E2655" s="154"/>
      <c r="F2655" s="155"/>
      <c r="G2655" s="122" t="str">
        <f>IF(A2655="","",VLOOKUP(J2506,'TRI-2C'!$B$18:$FH$61,152,FALSE))</f>
        <v>S</v>
      </c>
      <c r="H2655" s="150"/>
      <c r="I2655" s="127" t="str">
        <f t="shared" si="99"/>
        <v>S</v>
      </c>
      <c r="J2655" s="126"/>
    </row>
    <row r="2656" spans="1:10" ht="12.75" customHeight="1">
      <c r="A2656" s="147" t="str">
        <f>IF('TRI-2C'!$EX$13="","",'TRI-2C'!$EX$13)</f>
        <v>TRABAJO EN EQUIPO</v>
      </c>
      <c r="B2656" s="139"/>
      <c r="C2656" s="139"/>
      <c r="F2656" s="128"/>
      <c r="G2656" s="124" t="str">
        <f>IF(A2656="","",VLOOKUP(J2506,'TRI-2C'!$B$18:$FH$61,153,FALSE))</f>
        <v>S</v>
      </c>
      <c r="I2656" s="125" t="str">
        <f t="shared" si="99"/>
        <v>S</v>
      </c>
      <c r="J2656" s="128"/>
    </row>
    <row r="2657" spans="1:10" ht="12.75" customHeight="1">
      <c r="A2657" s="148" t="str">
        <f>IF('TRI-2C'!$EY$13="","",'TRI-2C'!$EY$13)</f>
        <v>CONCIENCIA SOCIAL</v>
      </c>
      <c r="B2657" s="149"/>
      <c r="C2657" s="149"/>
      <c r="D2657" s="150"/>
      <c r="E2657" s="150"/>
      <c r="F2657" s="126"/>
      <c r="G2657" s="122" t="str">
        <f>IF(A2657="","",VLOOKUP(J2506,'TRI-2C'!$B$18:$FH$61,154,FALSE))</f>
        <v>S</v>
      </c>
      <c r="H2657" s="150"/>
      <c r="I2657" s="127" t="str">
        <f t="shared" si="99"/>
        <v>S</v>
      </c>
      <c r="J2657" s="126"/>
    </row>
    <row r="2658" spans="1:10" ht="12.75" customHeight="1">
      <c r="A2658" s="147" t="str">
        <f>IF('TRI-2C'!$EZ$13="","",'TRI-2C'!$EZ$13)</f>
        <v xml:space="preserve">RELACIONES INTERPERSONALES	</v>
      </c>
      <c r="B2658" s="139"/>
      <c r="C2658" s="139"/>
      <c r="F2658" s="128"/>
      <c r="G2658" s="124" t="str">
        <f>IF(A2658="","",VLOOKUP(J2506,'TRI-2C'!$B$18:$FH$61,155,FALSE))</f>
        <v>S</v>
      </c>
      <c r="I2658" s="125" t="str">
        <f t="shared" si="99"/>
        <v>S</v>
      </c>
      <c r="J2658" s="128"/>
    </row>
    <row r="2659" spans="1:10" ht="12.75" customHeight="1">
      <c r="A2659" s="148" t="str">
        <f>IF('TRI-2C'!$FA$13="","",'TRI-2C'!$FA$13)</f>
        <v>MANEJO DE CONFLICTOS</v>
      </c>
      <c r="B2659" s="149"/>
      <c r="C2659" s="149"/>
      <c r="D2659" s="150"/>
      <c r="E2659" s="150"/>
      <c r="F2659" s="126"/>
      <c r="G2659" s="122" t="str">
        <f>IF(A2659="","",VLOOKUP(J2506,'TRI-2C'!$B$18:$FH$61,156,FALSE))</f>
        <v>S</v>
      </c>
      <c r="H2659" s="150"/>
      <c r="I2659" s="127" t="str">
        <f t="shared" si="99"/>
        <v>S</v>
      </c>
      <c r="J2659" s="126"/>
    </row>
    <row r="2660" spans="1:10" ht="12.75" customHeight="1">
      <c r="A2660" s="147" t="str">
        <f>IF('TRI-2C'!$FB$13="","",'TRI-2C'!$FB$13)</f>
        <v>MANEJO DE EMOCIONES Y SENTIMIENTOS</v>
      </c>
      <c r="B2660" s="139"/>
      <c r="C2660" s="139"/>
      <c r="F2660" s="128"/>
      <c r="G2660" s="124" t="str">
        <f>IF(A2660="","",VLOOKUP(J2506,'TRI-2C'!$B$18:$FH$61,157,FALSE))</f>
        <v>S</v>
      </c>
      <c r="I2660" s="125" t="str">
        <f t="shared" si="99"/>
        <v>S</v>
      </c>
      <c r="J2660" s="128"/>
    </row>
    <row r="2661" spans="1:10" ht="12.75" customHeight="1">
      <c r="A2661" s="151"/>
      <c r="B2661" s="129"/>
      <c r="C2661" s="129"/>
      <c r="D2661" s="130"/>
      <c r="E2661" s="130"/>
      <c r="F2661" s="131"/>
      <c r="G2661" s="132"/>
      <c r="H2661" s="130"/>
      <c r="I2661" s="133"/>
      <c r="J2661" s="131"/>
    </row>
    <row r="2662" spans="1:10" ht="12.75" customHeight="1">
      <c r="A2662" s="134"/>
      <c r="B2662" s="134"/>
      <c r="C2662" s="134"/>
      <c r="D2662" s="134"/>
      <c r="E2662" s="134"/>
      <c r="F2662" s="140"/>
      <c r="G2662" s="496"/>
      <c r="H2662" s="496"/>
      <c r="I2662" s="497"/>
      <c r="J2662" s="497"/>
    </row>
    <row r="2663" spans="1:10" ht="12.75" customHeight="1">
      <c r="A2663" s="487" t="s">
        <v>156</v>
      </c>
      <c r="B2663" s="488"/>
      <c r="C2663" s="135" t="s">
        <v>157</v>
      </c>
      <c r="G2663" s="494"/>
      <c r="H2663" s="494"/>
      <c r="I2663" s="494"/>
      <c r="J2663" s="494"/>
    </row>
    <row r="2664" spans="1:10" ht="12.75" customHeight="1">
      <c r="A2664" s="489" t="s">
        <v>158</v>
      </c>
      <c r="B2664" s="490"/>
      <c r="C2664" s="136" t="str">
        <f>VLOOKUP(J2506,'TRI-2C'!$B$18:$FH$61,160,FALSE)</f>
        <v>A+</v>
      </c>
      <c r="G2664" s="494"/>
      <c r="H2664" s="494"/>
      <c r="I2664" s="494"/>
      <c r="J2664" s="494"/>
    </row>
    <row r="2665" spans="1:10" ht="12.75" customHeight="1">
      <c r="A2665" s="491" t="s">
        <v>159</v>
      </c>
      <c r="B2665" s="492"/>
      <c r="C2665" s="493"/>
      <c r="G2665" s="494"/>
      <c r="H2665" s="494"/>
      <c r="I2665" s="494"/>
      <c r="J2665" s="494"/>
    </row>
    <row r="2666" spans="1:10" ht="12.75" customHeight="1">
      <c r="A2666" s="137" t="s">
        <v>160</v>
      </c>
      <c r="B2666" s="138"/>
      <c r="C2666" s="188" t="str">
        <f>VLOOKUP(J2506,'TRI-2C'!$B$18:$FH$61,161,FALSE)</f>
        <v/>
      </c>
      <c r="G2666" s="494"/>
      <c r="H2666" s="494"/>
      <c r="I2666" s="494"/>
      <c r="J2666" s="494"/>
    </row>
    <row r="2667" spans="1:10" ht="12.75" customHeight="1">
      <c r="A2667" s="137" t="s">
        <v>161</v>
      </c>
      <c r="B2667" s="138"/>
      <c r="C2667" s="188" t="str">
        <f>VLOOKUP(J2506,'TRI-2C'!$B$18:$FH$61,162,FALSE)</f>
        <v/>
      </c>
      <c r="G2667" s="494"/>
      <c r="H2667" s="494"/>
      <c r="I2667" s="494"/>
      <c r="J2667" s="494"/>
    </row>
    <row r="2668" spans="1:10" ht="12.75" customHeight="1">
      <c r="A2668" s="480" t="s">
        <v>163</v>
      </c>
      <c r="B2668" s="481"/>
      <c r="C2668" s="188" t="str">
        <f>VLOOKUP(J2506,'TRI-2C'!$B$18:$FH$61,163,FALSE)</f>
        <v/>
      </c>
      <c r="G2668" s="494"/>
      <c r="H2668" s="494"/>
      <c r="I2668" s="494"/>
      <c r="J2668" s="494"/>
    </row>
    <row r="2669" spans="1:10" ht="12.75" customHeight="1">
      <c r="D2669" s="503" t="s">
        <v>162</v>
      </c>
      <c r="E2669" s="503"/>
      <c r="F2669" s="152">
        <f ca="1">NOW()</f>
        <v>45994.739222569442</v>
      </c>
    </row>
    <row r="2672" spans="1:10" ht="12.75" customHeight="1">
      <c r="G2672" s="112"/>
    </row>
    <row r="2674" spans="2:7" ht="12.75" customHeight="1">
      <c r="B2674" s="495" t="s">
        <v>164</v>
      </c>
      <c r="C2674" s="495"/>
      <c r="F2674" s="116" t="s">
        <v>165</v>
      </c>
      <c r="G2674" s="116" t="s">
        <v>165</v>
      </c>
    </row>
    <row r="2708" spans="1:10" ht="12.75" customHeight="1">
      <c r="A2708" s="111" t="s">
        <v>153</v>
      </c>
      <c r="C2708" t="str">
        <f>IF(VLOOKUP(J2711,NOTAS!$D$14:$P$60,2,FALSE)="","",VLOOKUP(J2711,NOTAS!$D$14:$P$60,2,FALSE))</f>
        <v>LOOR ROLDAN HEYDAN YADIEL</v>
      </c>
    </row>
    <row r="2709" spans="1:10" ht="12.75" customHeight="1">
      <c r="A2709" s="111" t="s">
        <v>154</v>
      </c>
      <c r="C2709" t="str">
        <f>NOTAS!$B$14&amp; " "&amp;NOTAS!$B$15</f>
        <v>INICIAL II A</v>
      </c>
      <c r="F2709" s="111"/>
      <c r="G2709" s="116"/>
      <c r="H2709" s="117"/>
      <c r="I2709" s="118"/>
      <c r="J2709" s="117"/>
    </row>
    <row r="2710" spans="1:10" ht="12.75" customHeight="1">
      <c r="A2710" s="111" t="s">
        <v>6</v>
      </c>
      <c r="C2710" t="str">
        <f>NOTAS!$B$18</f>
        <v>2025-2026 MATUTINA</v>
      </c>
      <c r="H2710" s="117"/>
      <c r="I2710" s="118"/>
      <c r="J2710" s="117"/>
    </row>
    <row r="2711" spans="1:10" ht="12.75" customHeight="1" thickBot="1">
      <c r="A2711" s="486" t="s">
        <v>336</v>
      </c>
      <c r="B2711" s="486"/>
      <c r="I2711" s="114" t="s">
        <v>74</v>
      </c>
      <c r="J2711" s="121">
        <v>14</v>
      </c>
    </row>
    <row r="2712" spans="1:10" ht="12.75" customHeight="1">
      <c r="A2712" s="482" t="s">
        <v>155</v>
      </c>
      <c r="B2712" s="483"/>
      <c r="C2712" s="483"/>
      <c r="D2712" s="483"/>
      <c r="E2712" s="483"/>
      <c r="F2712" s="484"/>
      <c r="G2712" s="485" t="s">
        <v>141</v>
      </c>
      <c r="H2712" s="483"/>
      <c r="I2712" s="498" t="s">
        <v>141</v>
      </c>
      <c r="J2712" s="499"/>
    </row>
    <row r="2713" spans="1:10" ht="12.75" customHeight="1">
      <c r="A2713" s="500" t="str">
        <f>IF('TRI-2C'!G$10="","",'TRI-2C'!G$10)</f>
        <v>IDENTIDAD Y AUTONOMÍA</v>
      </c>
      <c r="B2713" s="501"/>
      <c r="C2713" s="501"/>
      <c r="D2713" s="501"/>
      <c r="E2713" s="501"/>
      <c r="F2713" s="502"/>
      <c r="G2713" s="160"/>
      <c r="H2713" s="161"/>
      <c r="I2713" s="162"/>
      <c r="J2713" s="163"/>
    </row>
    <row r="2714" spans="1:10" ht="12.75" customHeight="1">
      <c r="A2714" s="148" t="str">
        <f>IF('TRI-2C'!G$13="","",'TRI-2C'!G$13)</f>
        <v>Comunicar algunos datos de su identidad como: nombres completos, edad, nombres de familiares cercanos, lugar dónde vive.</v>
      </c>
      <c r="B2714" s="158"/>
      <c r="C2714" s="158"/>
      <c r="D2714" s="158"/>
      <c r="E2714" s="158"/>
      <c r="F2714" s="159"/>
      <c r="G2714" s="122" t="str">
        <f>IF(A2714="","",VLOOKUP(J2711,'TRI-2C'!$B$18:$FH$61,6,FALSE))</f>
        <v>B+</v>
      </c>
      <c r="H2714" s="150"/>
      <c r="I2714" s="127" t="str">
        <f>IF(G2714="","",G2714)</f>
        <v>B+</v>
      </c>
      <c r="J2714" s="126"/>
    </row>
    <row r="2715" spans="1:10" ht="12.75" customHeight="1">
      <c r="A2715" s="11" t="str">
        <f>IF('TRI-2C'!$H$13="","",'TRI-2C'!$H$13)</f>
        <v>Demostrar curiosidad por las características físicas (genitales) que le permiten reconocerse como niño y niña</v>
      </c>
      <c r="B2715" s="156"/>
      <c r="C2715" s="156"/>
      <c r="D2715" s="156"/>
      <c r="E2715" s="156"/>
      <c r="F2715" s="157"/>
      <c r="G2715" s="124" t="str">
        <f>IF(A2715="","",VLOOKUP(J2711,'TRI-2C'!$B$18:$FH$61,7,FALSE))</f>
        <v>B+</v>
      </c>
      <c r="I2715" s="125" t="str">
        <f t="shared" ref="I2715:I2731" si="100">IF(G2715="","",G2715)</f>
        <v>B+</v>
      </c>
      <c r="J2715" s="128"/>
    </row>
    <row r="2716" spans="1:10" ht="12.75" customHeight="1">
      <c r="A2716" s="148" t="str">
        <f>IF('TRI-2C'!$I$13="","",'TRI-2C'!$I$13)</f>
        <v>Identificar la importancia de usar el cinturón de seguridad para promover el autocuidado y la protección personal.</v>
      </c>
      <c r="B2716" s="149"/>
      <c r="C2716" s="149"/>
      <c r="D2716" s="150"/>
      <c r="E2716" s="150"/>
      <c r="F2716" s="126"/>
      <c r="G2716" s="122" t="str">
        <f>IF(A2716="","",VLOOKUP(J2711,'TRI-2C'!$B$18:$FH$61,8,FALSE))</f>
        <v>B+</v>
      </c>
      <c r="H2716" s="150"/>
      <c r="I2716" s="127" t="str">
        <f t="shared" si="100"/>
        <v>B+</v>
      </c>
      <c r="J2716" s="126"/>
    </row>
    <row r="2717" spans="1:10" ht="12.75" customHeight="1">
      <c r="A2717" s="147" t="str">
        <f>IF('TRI-2C'!$J$13="","",'TRI-2C'!$J$13)</f>
        <v>Identificar las situaciones de peligro a las que se puede exponer en su entorno inmediato y seguir pautas de comportamiento para evitarlas.</v>
      </c>
      <c r="B2717" s="139"/>
      <c r="C2717" s="139"/>
      <c r="F2717" s="128"/>
      <c r="G2717" s="124" t="str">
        <f>IF(A2717="","",VLOOKUP(J2711,'TRI-2C'!$B$18:$FH$61,9,FALSE))</f>
        <v>B+</v>
      </c>
      <c r="I2717" s="125" t="str">
        <f t="shared" si="100"/>
        <v>B+</v>
      </c>
      <c r="J2717" s="128"/>
    </row>
    <row r="2718" spans="1:10" ht="12.75" customHeight="1">
      <c r="A2718" s="148" t="str">
        <f>IF('TRI-2C'!$K$13="","",'TRI-2C'!$K$13)</f>
        <v>Identificar sus características físicas y las de las personas de su entorno como parte del proceso de aceptación de sí mismo y de respeto a los demás.</v>
      </c>
      <c r="B2718" s="149"/>
      <c r="C2718" s="149"/>
      <c r="D2718" s="150"/>
      <c r="E2718" s="150"/>
      <c r="F2718" s="126"/>
      <c r="G2718" s="122" t="str">
        <f>IF(A2718="","",VLOOKUP(J2711,'TRI-2C'!$B$18:$FH$61,10,FALSE))</f>
        <v>B+</v>
      </c>
      <c r="H2718" s="150"/>
      <c r="I2718" s="127" t="str">
        <f t="shared" si="100"/>
        <v>B+</v>
      </c>
      <c r="J2718" s="126"/>
    </row>
    <row r="2719" spans="1:10" ht="12.75" customHeight="1">
      <c r="A2719" s="147" t="str">
        <f>IF('TRI-2C'!$L$13="","",'TRI-2C'!$L$13)</f>
        <v>Identificar y manifestar sus emociones y sentimientos, expresando las causas de los mismos mediante el lenguaje verbal. (D.EIB.10.3.)</v>
      </c>
      <c r="B2719" s="139"/>
      <c r="C2719" s="139"/>
      <c r="F2719" s="128"/>
      <c r="G2719" s="124" t="str">
        <f>IF(A2719="","",VLOOKUP(J2711,'TRI-2C'!$B$18:$FH$61,11,FALSE))</f>
        <v>B+</v>
      </c>
      <c r="I2719" s="125" t="str">
        <f t="shared" si="100"/>
        <v>B+</v>
      </c>
      <c r="J2719" s="128"/>
    </row>
    <row r="2720" spans="1:10" ht="12.75" customHeight="1">
      <c r="A2720" s="192" t="str">
        <f>IF('TRI-2C'!$M$13="","",'TRI-2C'!$M$13)</f>
        <v>Identificarse como miembro de una familia reconociéndose como parte importante de la misma.</v>
      </c>
      <c r="B2720" s="154"/>
      <c r="C2720" s="154"/>
      <c r="D2720" s="154"/>
      <c r="E2720" s="154"/>
      <c r="F2720" s="155"/>
      <c r="G2720" s="122" t="str">
        <f>IF(A2720="","",VLOOKUP(J2711,'TRI-2C'!$B$18:$FH$61,12,FALSE))</f>
        <v>B+</v>
      </c>
      <c r="H2720" s="150"/>
      <c r="I2720" s="127" t="str">
        <f t="shared" si="100"/>
        <v>B+</v>
      </c>
      <c r="J2720" s="126"/>
    </row>
    <row r="2721" spans="1:10" ht="12.75" customHeight="1">
      <c r="A2721" s="147" t="str">
        <f>IF('TRI-2C'!$N$13="","",'TRI-2C'!$N$13)</f>
        <v>Practicar con autonomía hábitos de higiene personal como lavarse las manos, los dientes y la cara.</v>
      </c>
      <c r="B2721" s="139"/>
      <c r="C2721" s="139"/>
      <c r="F2721" s="128"/>
      <c r="G2721" s="124" t="str">
        <f>IF(A2721="","",VLOOKUP(J2711,'TRI-2C'!$B$18:$FH$61,13,FALSE))</f>
        <v>B+</v>
      </c>
      <c r="I2721" s="125" t="str">
        <f t="shared" si="100"/>
        <v>B+</v>
      </c>
      <c r="J2721" s="128"/>
    </row>
    <row r="2722" spans="1:10" ht="12.75" customHeight="1">
      <c r="A2722" s="148" t="str">
        <f>IF('TRI-2C'!$O$13="","",'TRI-2C'!$O$13)</f>
        <v>Practicar hábitos de orden ubicando los objetos en el lugar correspondiente.</v>
      </c>
      <c r="B2722" s="149"/>
      <c r="C2722" s="149"/>
      <c r="D2722" s="150"/>
      <c r="E2722" s="150"/>
      <c r="F2722" s="126"/>
      <c r="G2722" s="122" t="str">
        <f>IF(A2722="","",VLOOKUP(J2711,'TRI-2C'!$B$18:$FH$61,14,FALSE))</f>
        <v>B+</v>
      </c>
      <c r="H2722" s="150"/>
      <c r="I2722" s="127" t="str">
        <f t="shared" si="100"/>
        <v>B+</v>
      </c>
      <c r="J2722" s="126"/>
    </row>
    <row r="2723" spans="1:10" ht="12.75" customHeight="1">
      <c r="A2723" s="147" t="str">
        <f>IF('TRI-2C'!$P$13="","",'TRI-2C'!$P$13)</f>
        <v>Practicar las acciones a seguir en situaciones de riesgo como: temblores, incendios, entre otros, determinadas en el plan de contingencia institucional.</v>
      </c>
      <c r="B2723" s="139"/>
      <c r="C2723" s="139"/>
      <c r="F2723" s="128"/>
      <c r="G2723" s="124" t="str">
        <f>IF(A2723="","",VLOOKUP(J2711,'TRI-2C'!$B$18:$FH$61,15,FALSE))</f>
        <v>B+</v>
      </c>
      <c r="I2723" s="125" t="str">
        <f t="shared" si="100"/>
        <v>B+</v>
      </c>
      <c r="J2723" s="128"/>
    </row>
    <row r="2724" spans="1:10" ht="12.75" customHeight="1">
      <c r="A2724" s="148" t="str">
        <f>IF('TRI-2C'!$Q$13="","",'TRI-2C'!$Q$13)</f>
        <v>Practicar normas de seguridad para evitar accidentes a los que se puede exponer en su entorno inmediato.</v>
      </c>
      <c r="B2724" s="158"/>
      <c r="C2724" s="158"/>
      <c r="D2724" s="158"/>
      <c r="E2724" s="158"/>
      <c r="F2724" s="159"/>
      <c r="G2724" s="122" t="str">
        <f>IF(A2724="","",VLOOKUP(J2711,'TRI-2C'!$B$18:$FH$61,16,FALSE))</f>
        <v>B+</v>
      </c>
      <c r="H2724" s="150"/>
      <c r="I2724" s="127" t="str">
        <f t="shared" si="100"/>
        <v>B+</v>
      </c>
      <c r="J2724" s="126"/>
    </row>
    <row r="2725" spans="1:10" ht="12.75" customHeight="1">
      <c r="A2725" s="11" t="str">
        <f>IF('TRI-2C'!$R$13="","",'TRI-2C'!$R$13)</f>
        <v>Realiza independientemente normas de aseo al ir al baño.</v>
      </c>
      <c r="B2725" s="156"/>
      <c r="C2725" s="156"/>
      <c r="D2725" s="156"/>
      <c r="E2725" s="156"/>
      <c r="F2725" s="157"/>
      <c r="G2725" s="124" t="str">
        <f>IF(A2725="","",VLOOKUP(J2711,'TRI-2C'!$B$18:$FH$61,17,FALSE))</f>
        <v>B+</v>
      </c>
      <c r="I2725" s="125" t="str">
        <f t="shared" si="100"/>
        <v>B+</v>
      </c>
      <c r="J2725" s="128"/>
    </row>
    <row r="2726" spans="1:10" ht="12.75" customHeight="1">
      <c r="A2726" s="148" t="str">
        <f>IF('TRI-2C'!$S$13="","",'TRI-2C'!$S$13)</f>
        <v>Reconocer la importancia del uso del casco y demás indumentaria de pro tección para protegerse de lesiones en actividades que requieran su uso</v>
      </c>
      <c r="B2726" s="149"/>
      <c r="C2726" s="149"/>
      <c r="D2726" s="150"/>
      <c r="E2726" s="150"/>
      <c r="F2726" s="126"/>
      <c r="G2726" s="122" t="str">
        <f>IF(A2726="","",VLOOKUP(J2711,'TRI-2C'!$B$18:$FH$61,18,FALSE))</f>
        <v>B+</v>
      </c>
      <c r="H2726" s="150"/>
      <c r="I2726" s="127" t="str">
        <f t="shared" si="100"/>
        <v>B+</v>
      </c>
      <c r="J2726" s="126"/>
    </row>
    <row r="2727" spans="1:10" ht="12.75" customHeight="1">
      <c r="A2727" s="147" t="str">
        <f>IF('TRI-2C'!$T$13="","",'TRI-2C'!$T$13)</f>
        <v>Reconocer situaciones problémicas en las actividades escolares para solucionarlas de forma creativa y con autonomía.</v>
      </c>
      <c r="B2727" s="139"/>
      <c r="C2727" s="139"/>
      <c r="F2727" s="128"/>
      <c r="G2727" s="124" t="str">
        <f>IF(A2727="","",VLOOKUP(J2711,'TRI-2C'!$B$18:$FH$61,19,FALSE))</f>
        <v>B+</v>
      </c>
      <c r="I2727" s="125" t="str">
        <f t="shared" si="100"/>
        <v>B+</v>
      </c>
      <c r="J2727" s="128"/>
    </row>
    <row r="2728" spans="1:10" ht="12.75" customHeight="1">
      <c r="A2728" s="148" t="str">
        <f>IF('TRI-2C'!$U$13="","",'TRI-2C'!$U$13)</f>
        <v>Seleccionar las prendas de vestir de acuerdo al estado climático (prendas para el frío / prendas para el calor).</v>
      </c>
      <c r="B2728" s="149"/>
      <c r="C2728" s="149"/>
      <c r="D2728" s="150"/>
      <c r="E2728" s="150"/>
      <c r="F2728" s="126"/>
      <c r="G2728" s="122" t="str">
        <f>IF(A2728="","",VLOOKUP(J2711,'TRI-2C'!$B$18:$FH$61,20,FALSE))</f>
        <v>B+</v>
      </c>
      <c r="H2728" s="150"/>
      <c r="I2728" s="127" t="str">
        <f t="shared" si="100"/>
        <v>B+</v>
      </c>
      <c r="J2728" s="126"/>
    </row>
    <row r="2729" spans="1:10" ht="12.75" customHeight="1">
      <c r="A2729" s="147" t="str">
        <f>IF('TRI-2C'!$V$13="","",'TRI-2C'!$V$13)</f>
        <v>Tomar decisiones con respecto a la elección de actividades, vestuario entre otros, en función de sus gustos y preferencias, argumentando las mismas.</v>
      </c>
      <c r="B2729" s="139"/>
      <c r="C2729" s="139"/>
      <c r="F2729" s="128"/>
      <c r="G2729" s="124" t="str">
        <f>IF(A2729="","",VLOOKUP(J2711,'TRI-2C'!$B$18:$FH$61,21,FALSE))</f>
        <v>B+</v>
      </c>
      <c r="I2729" s="125" t="str">
        <f t="shared" si="100"/>
        <v>B+</v>
      </c>
      <c r="J2729" s="128"/>
    </row>
    <row r="2730" spans="1:10" ht="12.75" customHeight="1">
      <c r="A2730" s="192" t="str">
        <f>IF('TRI-2C'!$W$13="","",'TRI-2C'!$W$13)</f>
        <v>Utilizar la cuchara, tenedor y el vaso cuando se alimenta de manera autónoma.</v>
      </c>
      <c r="B2730" s="154"/>
      <c r="C2730" s="154"/>
      <c r="D2730" s="154"/>
      <c r="E2730" s="154"/>
      <c r="F2730" s="155"/>
      <c r="G2730" s="122" t="str">
        <f>IF(A2730="","",VLOOKUP(J2711,'TRI-2C'!$B$18:$FH$61,22,FALSE))</f>
        <v>B+</v>
      </c>
      <c r="H2730" s="150"/>
      <c r="I2730" s="127" t="str">
        <f t="shared" si="100"/>
        <v>B+</v>
      </c>
      <c r="J2730" s="126"/>
    </row>
    <row r="2731" spans="1:10" ht="12.75" customHeight="1">
      <c r="A2731" s="147" t="str">
        <f>IF('TRI-2C'!$X$13="","",'TRI-2C'!$X$13)</f>
        <v>Vestirse y desvestirse de manera independiente con prendas de vestir sencillas. (D.EIB.10.5)</v>
      </c>
      <c r="B2731" s="139"/>
      <c r="C2731" s="139"/>
      <c r="F2731" s="128"/>
      <c r="G2731" s="124" t="str">
        <f>IF(A2731="","",VLOOKUP(J2711,'TRI-2C'!$B$18:$FH$61,23,FALSE))</f>
        <v>B+</v>
      </c>
      <c r="I2731" s="125" t="str">
        <f t="shared" si="100"/>
        <v>B+</v>
      </c>
      <c r="J2731" s="128"/>
    </row>
    <row r="2732" spans="1:10" ht="12.75" customHeight="1">
      <c r="A2732" s="165" t="str">
        <f>'BI-1T'!$A$8</f>
        <v>CONVIVENCIA</v>
      </c>
      <c r="B2732" s="149"/>
      <c r="C2732" s="149"/>
      <c r="D2732" s="150"/>
      <c r="E2732" s="150"/>
      <c r="F2732" s="126"/>
      <c r="G2732" s="122" t="str">
        <f>IF(A2732="","",VLOOKUP(J2711,'TRI-2C'!$B$18:$FH$61,24,FALSE))</f>
        <v>B+</v>
      </c>
      <c r="H2732" s="150"/>
      <c r="I2732" s="127"/>
      <c r="J2732" s="126"/>
    </row>
    <row r="2733" spans="1:10" ht="12.75" customHeight="1">
      <c r="A2733" s="147" t="str">
        <f>IF('TRI-2C'!$Z$13="","",'TRI-2C'!$Z$13)</f>
        <v>Apoyar y motivar a otras personas a participar en actividades grupales, particularmente a quienes muestran dificultades al hacerlo</v>
      </c>
      <c r="B2733" s="139"/>
      <c r="C2733" s="139"/>
      <c r="F2733" s="128"/>
      <c r="G2733" s="124" t="str">
        <f>IF(A2733="","",VLOOKUP(J2711,'TRI-2C'!$B$18:$FH$61,25,FALSE))</f>
        <v>A+</v>
      </c>
      <c r="I2733" s="125" t="str">
        <f t="shared" ref="I2733:I2747" si="101">IF(G2733="","",G2733)</f>
        <v>A+</v>
      </c>
      <c r="J2733" s="128"/>
    </row>
    <row r="2734" spans="1:10" ht="12.75" customHeight="1">
      <c r="A2734" s="148" t="str">
        <f>IF('TRI-2C'!$AA$13="","",'TRI-2C'!$AA$13)</f>
        <v>Asumir y respetar normas de convivencia en la institución de educación inicial y en el hogar acordadas con el adulto. (D.EIB.10.15.)</v>
      </c>
      <c r="B2734" s="158"/>
      <c r="C2734" s="158"/>
      <c r="D2734" s="158"/>
      <c r="E2734" s="158"/>
      <c r="F2734" s="159"/>
      <c r="G2734" s="122" t="str">
        <f>IF(A2734="","",VLOOKUP(J2711,'TRI-2C'!$B$18:$FH$61,26,FALSE))</f>
        <v>A+</v>
      </c>
      <c r="H2734" s="150"/>
      <c r="I2734" s="127" t="str">
        <f t="shared" si="101"/>
        <v>A+</v>
      </c>
      <c r="J2734" s="126"/>
    </row>
    <row r="2735" spans="1:10" ht="12.75" customHeight="1">
      <c r="A2735" s="11" t="str">
        <f>IF('TRI-2C'!$AB$13="","",'TRI-2C'!$AB$13)</f>
        <v>Colaborar en actividades que se desarrollan con otros niños y adultos de su entorno.</v>
      </c>
      <c r="B2735" s="156"/>
      <c r="C2735" s="156"/>
      <c r="D2735" s="156"/>
      <c r="E2735" s="156"/>
      <c r="F2735" s="157"/>
      <c r="G2735" s="124" t="str">
        <f>IF(A2735="","",VLOOKUP(J2711,'TRI-2C'!$B$18:$FH$61,27,FALSE))</f>
        <v>A+</v>
      </c>
      <c r="I2735" s="125" t="str">
        <f t="shared" si="101"/>
        <v>A+</v>
      </c>
      <c r="J2735" s="128"/>
    </row>
    <row r="2736" spans="1:10" ht="12.75" customHeight="1">
      <c r="A2736" s="148" t="str">
        <f>IF('TRI-2C'!$AC$13="","",'TRI-2C'!$AC$13)</f>
        <v>Demostrar actitudes de solidaridad ante situaciones de necesidad de sus compañeros y adultos de su entorno</v>
      </c>
      <c r="B2736" s="149"/>
      <c r="C2736" s="149"/>
      <c r="D2736" s="150"/>
      <c r="E2736" s="150"/>
      <c r="F2736" s="126"/>
      <c r="G2736" s="122" t="str">
        <f>IF(A2736="","",VLOOKUP(J2711,'TRI-2C'!$B$18:$FH$61,28,FALSE))</f>
        <v>A+</v>
      </c>
      <c r="H2736" s="150"/>
      <c r="I2736" s="127" t="str">
        <f t="shared" si="101"/>
        <v>A+</v>
      </c>
      <c r="J2736" s="126"/>
    </row>
    <row r="2737" spans="1:10" ht="12.75" customHeight="1">
      <c r="A273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737" s="139"/>
      <c r="C2737" s="139"/>
      <c r="F2737" s="128"/>
      <c r="G2737" s="124" t="str">
        <f>IF(A2737="","",VLOOKUP(J2711,'TRI-2C'!$B$18:$FH$61,29,FALSE))</f>
        <v>A+</v>
      </c>
      <c r="I2737" s="125" t="str">
        <f t="shared" si="101"/>
        <v>A+</v>
      </c>
      <c r="J2737" s="128"/>
    </row>
    <row r="2738" spans="1:10" ht="12.75" customHeight="1">
      <c r="A2738" s="148" t="str">
        <f>IF('TRI-2C'!$AE$13="","",'TRI-2C'!$AE$13)</f>
        <v>Demostrar preferencia de jugar la mayor parte del tiempo con un amigo estableciendo niveles de empatías más estables.</v>
      </c>
      <c r="B2738" s="149"/>
      <c r="C2738" s="149"/>
      <c r="D2738" s="150"/>
      <c r="E2738" s="150"/>
      <c r="F2738" s="126"/>
      <c r="G2738" s="122" t="str">
        <f>IF(A2738="","",VLOOKUP(J2711,'TRI-2C'!$B$18:$FH$61,30,FALSE))</f>
        <v>A+</v>
      </c>
      <c r="H2738" s="150"/>
      <c r="I2738" s="127" t="str">
        <f t="shared" si="101"/>
        <v>A+</v>
      </c>
      <c r="J2738" s="126"/>
    </row>
    <row r="2739" spans="1:10" ht="12.75" customHeight="1">
      <c r="A2739" s="147" t="str">
        <f>IF('TRI-2C'!$AF$13="","",'TRI-2C'!$AF$13)</f>
        <v>Demostrar sensibilidad ante deseos, emociones y sentimientos de otras personas.</v>
      </c>
      <c r="B2739" s="139"/>
      <c r="C2739" s="139"/>
      <c r="F2739" s="128"/>
      <c r="G2739" s="124" t="str">
        <f>IF(A2739="","",VLOOKUP(J2711,'TRI-2C'!$B$18:$FH$61,31,FALSE))</f>
        <v>A+</v>
      </c>
      <c r="I2739" s="125" t="str">
        <f t="shared" si="101"/>
        <v>A+</v>
      </c>
      <c r="J2739" s="128"/>
    </row>
    <row r="2740" spans="1:10" ht="12.75" customHeight="1">
      <c r="A2740" s="192" t="str">
        <f>IF('TRI-2C'!$AG$13="","",'TRI-2C'!$AG$13)</f>
        <v>Desarrollar la capacidad de esperar para obtener una recompensa mayor en el futuro.</v>
      </c>
      <c r="B2740" s="154"/>
      <c r="C2740" s="154"/>
      <c r="D2740" s="154"/>
      <c r="E2740" s="154"/>
      <c r="F2740" s="155"/>
      <c r="G2740" s="122" t="str">
        <f>IF(A2740="","",VLOOKUP(J2711,'TRI-2C'!$B$18:$FH$61,32,FALSE))</f>
        <v>A+</v>
      </c>
      <c r="H2740" s="150"/>
      <c r="I2740" s="127" t="str">
        <f t="shared" si="101"/>
        <v>A+</v>
      </c>
      <c r="J2740" s="126"/>
    </row>
    <row r="2741" spans="1:10" ht="12.75" customHeight="1">
      <c r="A2741" s="147" t="str">
        <f>IF('TRI-2C'!$AH$13="","",'TRI-2C'!$AH$13)</f>
        <v>Identificar instituciones y profesiones que brindan servicios a la comunidad y los roles que ellos cumplen.</v>
      </c>
      <c r="B2741" s="139"/>
      <c r="C2741" s="139"/>
      <c r="F2741" s="128"/>
      <c r="G2741" s="124" t="str">
        <f>IF(A2741="","",VLOOKUP(J2711,'TRI-2C'!$B$18:$FH$61,33,FALSE))</f>
        <v>A+</v>
      </c>
      <c r="I2741" s="125" t="str">
        <f t="shared" si="101"/>
        <v>A+</v>
      </c>
      <c r="J2741" s="128"/>
    </row>
    <row r="2742" spans="1:10" ht="12.75" customHeight="1">
      <c r="A2742" s="148" t="str">
        <f>IF('TRI-2C'!$AI$13="","",'TRI-2C'!$AI$13)</f>
        <v>Identificar las profesiones, oficios y ocupaciones que cumplen los miembros de su familia.</v>
      </c>
      <c r="B2742" s="149"/>
      <c r="C2742" s="149"/>
      <c r="D2742" s="150"/>
      <c r="E2742" s="150"/>
      <c r="F2742" s="126"/>
      <c r="G2742" s="122" t="str">
        <f>IF(A2742="","",VLOOKUP(J2711,'TRI-2C'!$B$18:$FH$61,34,FALSE))</f>
        <v>A+</v>
      </c>
      <c r="H2742" s="150"/>
      <c r="I2742" s="127" t="str">
        <f t="shared" si="101"/>
        <v>A+</v>
      </c>
      <c r="J2742" s="126"/>
    </row>
    <row r="2743" spans="1:10" ht="12.75" customHeight="1">
      <c r="A2743" s="147" t="str">
        <f>IF('TRI-2C'!$AJ$13="","",'TRI-2C'!$AJ$13)</f>
        <v>Incrementar su campo de interrelación con otras personas a más del grupo familiar y escolar interactuando con mayor facilidad.</v>
      </c>
      <c r="B2743" s="139"/>
      <c r="C2743" s="139"/>
      <c r="F2743" s="128"/>
      <c r="G2743" s="124" t="str">
        <f>IF(A2743="","",VLOOKUP(J2711,'TRI-2C'!$B$18:$FH$61,35,FALSE))</f>
        <v>A+</v>
      </c>
      <c r="I2743" s="125" t="str">
        <f t="shared" si="101"/>
        <v>A+</v>
      </c>
      <c r="J2743" s="128"/>
    </row>
    <row r="2744" spans="1:10" ht="12.75" customHeight="1">
      <c r="A274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2744" s="158"/>
      <c r="C2744" s="158"/>
      <c r="D2744" s="158"/>
      <c r="E2744" s="158"/>
      <c r="F2744" s="159"/>
      <c r="G2744" s="122" t="str">
        <f>IF(A2744="","",VLOOKUP(J2711,'TRI-2C'!$B$18:$FH$61,36,FALSE))</f>
        <v>A+</v>
      </c>
      <c r="H2744" s="150"/>
      <c r="I2744" s="127" t="str">
        <f t="shared" si="101"/>
        <v>A+</v>
      </c>
      <c r="J2744" s="126"/>
    </row>
    <row r="2745" spans="1:10" ht="12.75" customHeight="1">
      <c r="A2745" s="11" t="str">
        <f>IF('TRI-2C'!$AL$13="","",'TRI-2C'!$AL$13)</f>
        <v>Participar juegos grupales siguiendo las reglas y asumiendo roles que le permitan mantener un ambiente armónico con sus pares. (D.EIB.10.11.)</v>
      </c>
      <c r="B2745" s="156"/>
      <c r="C2745" s="156"/>
      <c r="D2745" s="156"/>
      <c r="E2745" s="156"/>
      <c r="F2745" s="157"/>
      <c r="G2745" s="124" t="str">
        <f>IF(A2745="","",VLOOKUP(J2711,'TRI-2C'!$B$18:$FH$61,37,FALSE))</f>
        <v>A+</v>
      </c>
      <c r="I2745" s="125" t="str">
        <f t="shared" si="101"/>
        <v>A+</v>
      </c>
      <c r="J2745" s="128"/>
    </row>
    <row r="2746" spans="1:10" ht="12.75" customHeight="1">
      <c r="A2746" s="148" t="str">
        <f>IF('TRI-2C'!$AM$13="","",'TRI-2C'!$AM$13)</f>
        <v>Practicar la costumbre de ahorrar para ocasiones y casos especiales</v>
      </c>
      <c r="B2746" s="149"/>
      <c r="C2746" s="149"/>
      <c r="D2746" s="150"/>
      <c r="E2746" s="150"/>
      <c r="F2746" s="126"/>
      <c r="G2746" s="122" t="str">
        <f>IF(A2746="","",VLOOKUP(J2711,'TRI-2C'!$B$18:$FH$61,38,FALSE))</f>
        <v>A+</v>
      </c>
      <c r="H2746" s="150"/>
      <c r="I2746" s="127" t="str">
        <f t="shared" si="101"/>
        <v>A+</v>
      </c>
      <c r="J2746" s="126"/>
    </row>
    <row r="2747" spans="1:10" ht="12.75" customHeight="1">
      <c r="A274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2747" s="139"/>
      <c r="C2747" s="139"/>
      <c r="F2747" s="128"/>
      <c r="G2747" s="124" t="str">
        <f>IF(A2747="","",VLOOKUP(J2711,'TRI-2C'!$B$18:$FH$61,39,FALSE))</f>
        <v>A+</v>
      </c>
      <c r="I2747" s="125" t="str">
        <f t="shared" si="101"/>
        <v>A+</v>
      </c>
      <c r="J2747" s="128"/>
    </row>
    <row r="2748" spans="1:10" ht="12.75" customHeight="1">
      <c r="A2748" s="165" t="str">
        <f>'BI-1T'!$A$9</f>
        <v>RELACIONES CON EL MEDIO NATURAL Y CULTURAL</v>
      </c>
      <c r="B2748" s="149"/>
      <c r="C2748" s="149"/>
      <c r="D2748" s="150"/>
      <c r="E2748" s="150"/>
      <c r="F2748" s="126"/>
      <c r="G2748" s="122" t="str">
        <f>IF(A2748="","",VLOOKUP(J2711,'TRI-2C'!$B$18:$FH$61,40,FALSE))</f>
        <v>A+</v>
      </c>
      <c r="H2748" s="150"/>
      <c r="I2748" s="127"/>
      <c r="J2748" s="126"/>
    </row>
    <row r="2749" spans="1:10" ht="12.75" customHeight="1">
      <c r="A274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2749" s="139"/>
      <c r="C2749" s="139"/>
      <c r="F2749" s="128"/>
      <c r="G2749" s="124" t="str">
        <f>IF(A2749="","",VLOOKUP(J2711,'TRI-2C'!$B$18:$FH$61,41,FALSE))</f>
        <v>A+</v>
      </c>
      <c r="I2749" s="125" t="str">
        <f t="shared" ref="I2749:I2768" si="102">IF(G2749="","",G2749)</f>
        <v>A+</v>
      </c>
      <c r="J2749" s="128"/>
    </row>
    <row r="2750" spans="1:10" ht="12.75" customHeight="1">
      <c r="A2750" s="192" t="str">
        <f>IF('TRI-2C'!$AQ$13="","",'TRI-2C'!$AQ$13)</f>
        <v>Construir conexiones emocionales con su contexto natural (plantas, animales, agua, tierra, aire) y social.</v>
      </c>
      <c r="B2750" s="154"/>
      <c r="C2750" s="154"/>
      <c r="D2750" s="154"/>
      <c r="E2750" s="154"/>
      <c r="F2750" s="155"/>
      <c r="G2750" s="122" t="str">
        <f>IF(A2750="","",VLOOKUP(J2711,'TRI-2C'!$B$18:$FH$61,42,FALSE))</f>
        <v>A+</v>
      </c>
      <c r="H2750" s="150"/>
      <c r="I2750" s="127" t="str">
        <f t="shared" si="102"/>
        <v>A+</v>
      </c>
      <c r="J2750" s="126"/>
    </row>
    <row r="2751" spans="1:10" ht="12.75" customHeight="1">
      <c r="A2751" s="147" t="str">
        <f>IF('TRI-2C'!$AR$13="","",'TRI-2C'!$AR$13)</f>
        <v>dentificar en las actividades diarias oportunidades para aprovechar los recursos y reducir los residuos para proteger el entorno natural</v>
      </c>
      <c r="B2751" s="139"/>
      <c r="C2751" s="139"/>
      <c r="F2751" s="128"/>
      <c r="G2751" s="124" t="str">
        <f>IF(A2751="","",VLOOKUP(J2711,'TRI-2C'!$B$18:$FH$61,43,FALSE))</f>
        <v>A+</v>
      </c>
      <c r="I2751" s="125" t="str">
        <f t="shared" si="102"/>
        <v>A+</v>
      </c>
      <c r="J2751" s="128"/>
    </row>
    <row r="2752" spans="1:10" ht="12.75" customHeight="1">
      <c r="A2752" s="148" t="str">
        <f>IF('TRI-2C'!$AS$13="","",'TRI-2C'!$AS$13)</f>
        <v>Diferenciar entre alimentos nutritivos y no nutritivos identificando los beneficios de una alimentación sana y saludable.</v>
      </c>
      <c r="B2752" s="149"/>
      <c r="C2752" s="149"/>
      <c r="D2752" s="150"/>
      <c r="E2752" s="150"/>
      <c r="F2752" s="126"/>
      <c r="G2752" s="122" t="str">
        <f>IF(A2752="","",VLOOKUP(J2711,'TRI-2C'!$B$18:$FH$61,44,FALSE))</f>
        <v>A+</v>
      </c>
      <c r="H2752" s="150"/>
      <c r="I2752" s="127" t="str">
        <f t="shared" si="102"/>
        <v>A+</v>
      </c>
      <c r="J2752" s="126"/>
    </row>
    <row r="2753" spans="1:10" ht="12.75" customHeight="1">
      <c r="A2753" s="147" t="str">
        <f>IF('TRI-2C'!$AT$13="","",'TRI-2C'!$AT$13)</f>
        <v>Diferenciar entre lo que le pertenece, lo que pertenece a los demás y lo que pertenece al grupo o comunidad.</v>
      </c>
      <c r="B2753" s="139"/>
      <c r="C2753" s="139"/>
      <c r="F2753" s="128"/>
      <c r="G2753" s="124" t="str">
        <f>IF(A2753="","",VLOOKUP(J2711,'TRI-2C'!$B$18:$FH$61,45,FALSE))</f>
        <v>A+</v>
      </c>
      <c r="I2753" s="125" t="str">
        <f t="shared" si="102"/>
        <v>A+</v>
      </c>
      <c r="J2753" s="128"/>
    </row>
    <row r="2754" spans="1:10" ht="12.75" customHeight="1">
      <c r="A2754" s="148" t="str">
        <f>IF('TRI-2C'!$AU$13="","",'TRI-2C'!$AU$13)</f>
        <v>Diferenciar los seres vivos y elementos no vivos de su entorno explorando su mundo natural.</v>
      </c>
      <c r="B2754" s="158"/>
      <c r="C2754" s="158"/>
      <c r="D2754" s="158"/>
      <c r="E2754" s="158"/>
      <c r="F2754" s="159"/>
      <c r="G2754" s="122" t="str">
        <f>IF(A2754="","",VLOOKUP(J2711,'TRI-2C'!$B$18:$FH$61,46,FALSE))</f>
        <v>A+</v>
      </c>
      <c r="H2754" s="150"/>
      <c r="I2754" s="127" t="str">
        <f t="shared" si="102"/>
        <v>A+</v>
      </c>
      <c r="J2754" s="126"/>
    </row>
    <row r="2755" spans="1:10" ht="12.75" customHeight="1">
      <c r="A2755" s="11" t="str">
        <f>IF('TRI-2C'!$AV$13="","",'TRI-2C'!$AV$13)</f>
        <v>Establecer comparaciones entre los elementos del entorno a través de la discriminación sensorial.</v>
      </c>
      <c r="B2755" s="156"/>
      <c r="C2755" s="156"/>
      <c r="D2755" s="156"/>
      <c r="E2755" s="156"/>
      <c r="F2755" s="157"/>
      <c r="G2755" s="124" t="str">
        <f>IF(A2755="","",VLOOKUP(J2711,'TRI-2C'!$B$18:$FH$61,47,FALSE))</f>
        <v>A+</v>
      </c>
      <c r="I2755" s="125" t="str">
        <f t="shared" si="102"/>
        <v>A+</v>
      </c>
      <c r="J2755" s="128"/>
    </row>
    <row r="2756" spans="1:10" ht="12.75" customHeight="1">
      <c r="A2756" s="148" t="str">
        <f>IF('TRI-2C'!$AW$13="","",'TRI-2C'!$AW$13)</f>
        <v>Explorar e identificar los diferentes elementos y fenómenos del entorno natural mediante procesos que propicien la indagación.</v>
      </c>
      <c r="B2756" s="149"/>
      <c r="C2756" s="149"/>
      <c r="D2756" s="150"/>
      <c r="E2756" s="150"/>
      <c r="F2756" s="126"/>
      <c r="G2756" s="122" t="str">
        <f>IF(A2756="","",VLOOKUP(J2711,'TRI-2C'!$B$18:$FH$61,48,FALSE))</f>
        <v>A+</v>
      </c>
      <c r="H2756" s="150"/>
      <c r="I2756" s="127" t="str">
        <f t="shared" si="102"/>
        <v>A+</v>
      </c>
      <c r="J2756" s="126"/>
    </row>
    <row r="2757" spans="1:10" ht="12.75" customHeight="1">
      <c r="A2757" s="147" t="str">
        <f>IF('TRI-2C'!$AX$13="","",'TRI-2C'!$AX$13)</f>
        <v>Identificar características de las plantas por su utilidad, estableciendo diferencias entre ellas.</v>
      </c>
      <c r="B2757" s="139"/>
      <c r="C2757" s="139"/>
      <c r="F2757" s="128"/>
      <c r="G2757" s="124" t="str">
        <f>IF(A2757="","",VLOOKUP(J2711,'TRI-2C'!$B$18:$FH$61,49,FALSE))</f>
        <v>A+</v>
      </c>
      <c r="I2757" s="125" t="str">
        <f t="shared" si="102"/>
        <v>A+</v>
      </c>
      <c r="J2757" s="128"/>
    </row>
    <row r="2758" spans="1:10" ht="12.75" customHeight="1">
      <c r="A2758" s="148" t="str">
        <f>IF('TRI-2C'!$AY$13="","",'TRI-2C'!$AY$13)</f>
        <v>Identificar las características de los animales domésticos y silvestres estableciendo las diferencias entre ellos.</v>
      </c>
      <c r="B2758" s="149"/>
      <c r="C2758" s="149"/>
      <c r="D2758" s="150"/>
      <c r="E2758" s="150"/>
      <c r="F2758" s="126"/>
      <c r="G2758" s="122" t="str">
        <f>IF(A2758="","",VLOOKUP(J2711,'TRI-2C'!$B$18:$FH$61,50,FALSE))</f>
        <v>A+</v>
      </c>
      <c r="H2758" s="150"/>
      <c r="I2758" s="127" t="str">
        <f t="shared" si="102"/>
        <v>A+</v>
      </c>
      <c r="J2758" s="126"/>
    </row>
    <row r="2759" spans="1:10" ht="12.75" customHeight="1">
      <c r="A2759" s="147" t="str">
        <f>IF('TRI-2C'!$AZ$13="","",'TRI-2C'!$AZ$13)</f>
        <v>Identificar las características del mar y reconocerlo como una parte integral del territorio nacional</v>
      </c>
      <c r="B2759" s="139"/>
      <c r="C2759" s="139"/>
      <c r="F2759" s="128"/>
      <c r="G2759" s="124" t="str">
        <f>IF(A2759="","",VLOOKUP(J2711,'TRI-2C'!$B$18:$FH$61,51,FALSE))</f>
        <v>A+</v>
      </c>
      <c r="I2759" s="125" t="str">
        <f t="shared" si="102"/>
        <v>A+</v>
      </c>
      <c r="J2759" s="128"/>
    </row>
    <row r="2760" spans="1:10" ht="12.75" customHeight="1">
      <c r="A2760" s="192" t="str">
        <f>IF('TRI-2C'!$BA$13="","",'TRI-2C'!$BA$13)</f>
        <v>Identificar prácticas socioculturales de su localidad demostrando curiosidad ante sus tradiciones.</v>
      </c>
      <c r="B2760" s="154"/>
      <c r="C2760" s="154"/>
      <c r="D2760" s="154"/>
      <c r="E2760" s="154"/>
      <c r="F2760" s="155"/>
      <c r="G2760" s="122" t="str">
        <f>IF(A2760="","",VLOOKUP(J2711,'TRI-2C'!$B$18:$FH$61,52,FALSE))</f>
        <v>A+</v>
      </c>
      <c r="H2760" s="150"/>
      <c r="I2760" s="127" t="str">
        <f t="shared" si="102"/>
        <v>A+</v>
      </c>
      <c r="J2760" s="126"/>
    </row>
    <row r="2761" spans="1:10" ht="12.75" customHeight="1">
      <c r="A2761" s="147" t="str">
        <f>IF('TRI-2C'!$BB$13="","",'TRI-2C'!$BB$13)</f>
        <v>Observar el proceso del ciclo vital de las plantas mediante actividades de experimentación.</v>
      </c>
      <c r="B2761" s="139"/>
      <c r="C2761" s="139"/>
      <c r="F2761" s="128"/>
      <c r="G2761" s="124" t="str">
        <f>IF(A2761="","",VLOOKUP(J2711,'TRI-2C'!$B$18:$FH$61,53,FALSE))</f>
        <v>A+</v>
      </c>
      <c r="I2761" s="125" t="str">
        <f t="shared" si="102"/>
        <v>A+</v>
      </c>
      <c r="J2761" s="128"/>
    </row>
    <row r="2762" spans="1:10" ht="12.75" customHeight="1">
      <c r="A2762" s="148" t="str">
        <f>IF('TRI-2C'!$BC$13="","",'TRI-2C'!$BC$13)</f>
        <v>Participar en actividades lúdicas para identificar prácticas de movilidad que ayudan a cuidar el planeta</v>
      </c>
      <c r="B2762" s="149"/>
      <c r="C2762" s="149"/>
      <c r="D2762" s="150"/>
      <c r="E2762" s="150"/>
      <c r="F2762" s="126"/>
      <c r="G2762" s="122" t="str">
        <f>IF(A2762="","",VLOOKUP(J2711,'TRI-2C'!$B$18:$FH$61,54,FALSE))</f>
        <v>A+</v>
      </c>
      <c r="H2762" s="150"/>
      <c r="I2762" s="127" t="str">
        <f t="shared" si="102"/>
        <v>A+</v>
      </c>
      <c r="J2762" s="126"/>
    </row>
    <row r="2763" spans="1:10" ht="12.75" customHeight="1">
      <c r="A2763" s="147" t="str">
        <f>IF('TRI-2C'!$BD$13="","",'TRI-2C'!$BD$13)</f>
        <v>Participar en algunas prácticas tradicionales de su entorno disfrutando y respetando las diferentes manifestaciones culturales</v>
      </c>
      <c r="B2763" s="139"/>
      <c r="C2763" s="139"/>
      <c r="F2763" s="128"/>
      <c r="G2763" s="124" t="str">
        <f>IF(A2763="","",VLOOKUP(J2711,'TRI-2C'!$B$18:$FH$61,55,FALSE))</f>
        <v>A+</v>
      </c>
      <c r="I2763" s="125" t="str">
        <f t="shared" si="102"/>
        <v>A+</v>
      </c>
      <c r="J2763" s="128"/>
    </row>
    <row r="2764" spans="1:10" ht="12.75" customHeight="1">
      <c r="A2764" s="148" t="str">
        <f>IF('TRI-2C'!$BE$13="","",'TRI-2C'!$BE$13)</f>
        <v>Practicar hábitos de cuidado y conservación del medio ambiente que eviten la contaminación del aire, suelo y agua. (D.EIB.10.19.)</v>
      </c>
      <c r="B2764" s="158"/>
      <c r="C2764" s="158"/>
      <c r="D2764" s="158"/>
      <c r="E2764" s="158"/>
      <c r="F2764" s="159"/>
      <c r="G2764" s="122" t="str">
        <f>IF(A2764="","",VLOOKUP(J2711,'TRI-2C'!$B$18:$FH$61,56,FALSE))</f>
        <v>A+</v>
      </c>
      <c r="H2764" s="150"/>
      <c r="I2764" s="127" t="str">
        <f t="shared" si="102"/>
        <v>A+</v>
      </c>
      <c r="J2764" s="126"/>
    </row>
    <row r="2765" spans="1:10" ht="12.75" customHeight="1">
      <c r="A2765" s="11" t="str">
        <f>IF('TRI-2C'!$BF$13="","",'TRI-2C'!$BF$13)</f>
        <v>Realizar acciones de cuidado y protección de plantas y animales de su entorno erradicando actitudes de maltrato.</v>
      </c>
      <c r="B2765" s="156"/>
      <c r="C2765" s="156"/>
      <c r="D2765" s="156"/>
      <c r="E2765" s="156"/>
      <c r="F2765" s="157"/>
      <c r="G2765" s="124" t="str">
        <f>IF(A2765="","",VLOOKUP(J2711,'TRI-2C'!$B$18:$FH$61,57,FALSE))</f>
        <v>A+</v>
      </c>
      <c r="I2765" s="125" t="str">
        <f t="shared" si="102"/>
        <v>A+</v>
      </c>
      <c r="J2765" s="128"/>
    </row>
    <row r="2766" spans="1:10" ht="12.75" customHeight="1">
      <c r="A2766" s="148" t="str">
        <f>IF('TRI-2C'!$BG$13="","",'TRI-2C'!$BG$13)</f>
        <v>Reconocer cómo las personas utilizan el dinero en su entorno familiar para satisfacer sus necesidades y deseos</v>
      </c>
      <c r="B2766" s="149"/>
      <c r="C2766" s="149"/>
      <c r="D2766" s="150"/>
      <c r="E2766" s="150"/>
      <c r="F2766" s="126"/>
      <c r="G2766" s="122" t="str">
        <f>IF(A2766="","",VLOOKUP(J2711,'TRI-2C'!$B$18:$FH$61,58,FALSE))</f>
        <v>A+</v>
      </c>
      <c r="H2766" s="150"/>
      <c r="I2766" s="127" t="str">
        <f t="shared" si="102"/>
        <v>A+</v>
      </c>
      <c r="J2766" s="126"/>
    </row>
    <row r="2767" spans="1:10" ht="12.75" customHeight="1">
      <c r="A2767" s="147" t="str">
        <f>IF('TRI-2C'!$BH$13="","",'TRI-2C'!$BH$13)</f>
        <v>Reconocer las consecuencias de no cuidar sus pertenencias.</v>
      </c>
      <c r="B2767" s="139"/>
      <c r="C2767" s="139"/>
      <c r="F2767" s="128"/>
      <c r="G2767" s="124" t="str">
        <f>IF(A2767="","",VLOOKUP(J2711,'TRI-2C'!$B$18:$FH$61,59,FALSE))</f>
        <v>A+</v>
      </c>
      <c r="I2767" s="125" t="str">
        <f t="shared" si="102"/>
        <v>A+</v>
      </c>
      <c r="J2767" s="128"/>
    </row>
    <row r="2768" spans="1:10" ht="12.75" customHeight="1">
      <c r="A276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2768" s="149"/>
      <c r="C2768" s="149"/>
      <c r="D2768" s="150"/>
      <c r="E2768" s="150"/>
      <c r="F2768" s="126"/>
      <c r="G2768" s="122" t="str">
        <f>IF(A2768="","",VLOOKUP(J2711,'TRI-2C'!$B$18:$FH$61,60,FALSE))</f>
        <v>A+</v>
      </c>
      <c r="H2768" s="150"/>
      <c r="I2768" s="127" t="str">
        <f t="shared" si="102"/>
        <v>A+</v>
      </c>
      <c r="J2768" s="126"/>
    </row>
    <row r="2769" spans="1:10" ht="12.75" customHeight="1">
      <c r="A2769" s="164" t="str">
        <f>'BI-1T'!$A$10</f>
        <v>RELACIONES LOGICAS MATEMATICAS</v>
      </c>
      <c r="B2769" s="139"/>
      <c r="C2769" s="139"/>
      <c r="F2769" s="128"/>
      <c r="G2769" s="124" t="str">
        <f>IF(A2769="","",VLOOKUP(J2711,'TRI-2C'!$B$18:$FH$61,61,FALSE))</f>
        <v>A+</v>
      </c>
      <c r="I2769" s="125"/>
      <c r="J2769" s="128"/>
    </row>
    <row r="2770" spans="1:10" ht="12.75" customHeight="1">
      <c r="A2770" s="192" t="str">
        <f>IF('TRI-2C'!$BK$13="","",'TRI-2C'!$BK$13)</f>
        <v>Asociar las formas de los objetos del entorno con figuras geométricas bidimensionales</v>
      </c>
      <c r="B2770" s="154"/>
      <c r="C2770" s="154"/>
      <c r="D2770" s="154"/>
      <c r="E2770" s="154"/>
      <c r="F2770" s="155"/>
      <c r="G2770" s="122" t="str">
        <f>IF(A2770="","",VLOOKUP(J2711,'TRI-2C'!$B$18:$FH$61,62,FALSE))</f>
        <v>B+</v>
      </c>
      <c r="H2770" s="150"/>
      <c r="I2770" s="127" t="str">
        <f t="shared" ref="I2770:I2791" si="103">IF(G2770="","",G2770)</f>
        <v>B+</v>
      </c>
      <c r="J2770" s="126"/>
    </row>
    <row r="2771" spans="1:10" ht="12.75" customHeight="1">
      <c r="A2771" s="147" t="str">
        <f>IF('TRI-2C'!$BL$13="","",'TRI-2C'!$BL$13)</f>
        <v>Clasificar objetos con dos atributos (tamaño, color o forma).</v>
      </c>
      <c r="B2771" s="139"/>
      <c r="C2771" s="139"/>
      <c r="F2771" s="128"/>
      <c r="G2771" s="124" t="str">
        <f>IF(A2771="","",VLOOKUP(J2711,'TRI-2C'!$B$18:$FH$61,63,FALSE))</f>
        <v>B+</v>
      </c>
      <c r="I2771" s="125" t="str">
        <f t="shared" si="103"/>
        <v>B+</v>
      </c>
      <c r="J2771" s="128"/>
    </row>
    <row r="2772" spans="1:10" ht="12.75" customHeight="1">
      <c r="A2772" s="148" t="str">
        <f>IF('TRI-2C'!$BM$13="","",'TRI-2C'!$BM$13)</f>
        <v>Comparar y armar colecciones de más, igual y menos objetos.</v>
      </c>
      <c r="B2772" s="149"/>
      <c r="C2772" s="149"/>
      <c r="D2772" s="150"/>
      <c r="E2772" s="150"/>
      <c r="F2772" s="126"/>
      <c r="G2772" s="122" t="str">
        <f>IF(A2772="","",VLOOKUP(J2711,'TRI-2C'!$B$18:$FH$61,64,FALSE))</f>
        <v>B+</v>
      </c>
      <c r="H2772" s="150"/>
      <c r="I2772" s="127" t="str">
        <f t="shared" si="103"/>
        <v>B+</v>
      </c>
      <c r="J2772" s="126"/>
    </row>
    <row r="2773" spans="1:10" ht="12.75" customHeight="1">
      <c r="A2773" s="147" t="str">
        <f>IF('TRI-2C'!$BN$13="","",'TRI-2C'!$BN$13)</f>
        <v>Comparar y ordenar secuencialmente un conjunto pequeño de objetos de acuerdo con su tamaño.</v>
      </c>
      <c r="B2773" s="139"/>
      <c r="C2773" s="139"/>
      <c r="F2773" s="128"/>
      <c r="G2773" s="124" t="str">
        <f>IF(A2773="","",VLOOKUP(J2711,'TRI-2C'!$B$18:$FH$61,65,FALSE))</f>
        <v>B+</v>
      </c>
      <c r="I2773" s="125" t="str">
        <f t="shared" si="103"/>
        <v>B+</v>
      </c>
      <c r="J2773" s="128"/>
    </row>
    <row r="2774" spans="1:10" ht="12.75" customHeight="1">
      <c r="A2774" s="148" t="str">
        <f>IF('TRI-2C'!$BO$13="","",'TRI-2C'!$BO$13)</f>
        <v>Comprender la relación de número-cantidad hasta el 10.</v>
      </c>
      <c r="B2774" s="158"/>
      <c r="C2774" s="158"/>
      <c r="D2774" s="158"/>
      <c r="E2774" s="158"/>
      <c r="F2774" s="159"/>
      <c r="G2774" s="122" t="str">
        <f>IF(A2774="","",VLOOKUP(J2711,'TRI-2C'!$B$18:$FH$61,66,FALSE))</f>
        <v>B+</v>
      </c>
      <c r="H2774" s="150"/>
      <c r="I2774" s="127" t="str">
        <f t="shared" si="103"/>
        <v>B+</v>
      </c>
      <c r="J2774" s="126"/>
    </row>
    <row r="2775" spans="1:10" ht="12.75" customHeight="1">
      <c r="A2775" s="11" t="str">
        <f>IF('TRI-2C'!$BP$13="","",'TRI-2C'!$BP$13)</f>
        <v>Comprender la relación del numeral (representación simbólica del número) con la cantidad hasta el 5.</v>
      </c>
      <c r="B2775" s="156"/>
      <c r="C2775" s="156"/>
      <c r="D2775" s="156"/>
      <c r="E2775" s="156"/>
      <c r="F2775" s="157"/>
      <c r="G2775" s="124" t="str">
        <f>IF(A2775="","",VLOOKUP(J2711,'TRI-2C'!$B$18:$FH$61,67,FALSE))</f>
        <v>B+</v>
      </c>
      <c r="I2775" s="125" t="str">
        <f t="shared" si="103"/>
        <v>B+</v>
      </c>
      <c r="J2775" s="128"/>
    </row>
    <row r="2776" spans="1:10" ht="12.75" customHeight="1">
      <c r="A2776" s="148" t="str">
        <f>IF('TRI-2C'!$BQ$13="","",'TRI-2C'!$BQ$13)</f>
        <v>Contar oralmente del 1 al 15 con secuencia numérica.</v>
      </c>
      <c r="B2776" s="149"/>
      <c r="C2776" s="149"/>
      <c r="D2776" s="150"/>
      <c r="E2776" s="150"/>
      <c r="F2776" s="126"/>
      <c r="G2776" s="122" t="str">
        <f>IF(A2776="","",VLOOKUP(J2711,'TRI-2C'!$B$18:$FH$61,68,FALSE))</f>
        <v>B+</v>
      </c>
      <c r="H2776" s="150"/>
      <c r="I2776" s="127" t="str">
        <f t="shared" si="103"/>
        <v>B+</v>
      </c>
      <c r="J2776" s="126"/>
    </row>
    <row r="2777" spans="1:10" ht="12.75" customHeight="1">
      <c r="A2777" s="147" t="str">
        <f>IF('TRI-2C'!$BR$13="","",'TRI-2C'!$BR$13)</f>
        <v>Continuar y reproducir patrones simples con objetos concretos y representaciones gráficas.</v>
      </c>
      <c r="B2777" s="139"/>
      <c r="C2777" s="139"/>
      <c r="F2777" s="128"/>
      <c r="G2777" s="124" t="str">
        <f>IF(A2777="","",VLOOKUP(J2711,'TRI-2C'!$B$18:$FH$61,69,FALSE))</f>
        <v>B+</v>
      </c>
      <c r="I2777" s="125" t="str">
        <f t="shared" si="103"/>
        <v>B+</v>
      </c>
      <c r="J2777" s="128"/>
    </row>
    <row r="2778" spans="1:10" ht="12.75" customHeight="1">
      <c r="A2778" s="148" t="str">
        <f>IF('TRI-2C'!$BS$13="","",'TRI-2C'!$BS$13)</f>
        <v>Establecer la relación de correspondencia entre los elementos de colecciones de objetos.</v>
      </c>
      <c r="B2778" s="149"/>
      <c r="C2778" s="149"/>
      <c r="D2778" s="150"/>
      <c r="E2778" s="150"/>
      <c r="F2778" s="126"/>
      <c r="G2778" s="122" t="str">
        <f>IF(A2778="","",VLOOKUP(J2711,'TRI-2C'!$B$18:$FH$61,70,FALSE))</f>
        <v>B+</v>
      </c>
      <c r="H2778" s="150"/>
      <c r="I2778" s="127" t="str">
        <f t="shared" si="103"/>
        <v>B+</v>
      </c>
      <c r="J2778" s="126"/>
    </row>
    <row r="2779" spans="1:10" ht="12.75" customHeight="1">
      <c r="A2779" s="147" t="str">
        <f>IF('TRI-2C'!$BT$13="","",'TRI-2C'!$BT$13)</f>
        <v>Identificar características de mañana, tarde y noche</v>
      </c>
      <c r="B2779" s="139"/>
      <c r="C2779" s="139"/>
      <c r="F2779" s="128"/>
      <c r="G2779" s="124" t="str">
        <f>IF(A2779="","",VLOOKUP(J2711,'TRI-2C'!$B$18:$FH$61,71,FALSE))</f>
        <v>B+</v>
      </c>
      <c r="I2779" s="125" t="str">
        <f t="shared" si="103"/>
        <v>B+</v>
      </c>
      <c r="J2779" s="128"/>
    </row>
    <row r="2780" spans="1:10" ht="12.75" customHeight="1">
      <c r="A2780" s="192" t="str">
        <f>IF('TRI-2C'!$BU$13="","",'TRI-2C'!$BU$13)</f>
        <v>Identificar en los objetos las nociones de medida: largo/ corto, grueso/delgado.</v>
      </c>
      <c r="B2780" s="154"/>
      <c r="C2780" s="154"/>
      <c r="D2780" s="154"/>
      <c r="E2780" s="154"/>
      <c r="F2780" s="155"/>
      <c r="G2780" s="122" t="str">
        <f>IF(A2780="","",VLOOKUP(J2711,'TRI-2C'!$B$18:$FH$61,72,FALSE))</f>
        <v>B+</v>
      </c>
      <c r="H2780" s="150"/>
      <c r="I2780" s="127" t="str">
        <f t="shared" si="103"/>
        <v>B+</v>
      </c>
      <c r="J2780" s="126"/>
    </row>
    <row r="2781" spans="1:10" ht="12.75" customHeight="1">
      <c r="A2781" s="147" t="str">
        <f>IF('TRI-2C'!$BV$13="","",'TRI-2C'!$BV$13)</f>
        <v>Identificar figuras geométricas básicas: círculo, cuadrado y triángulo en objetos del entorno y en representaciones gráficas.</v>
      </c>
      <c r="B2781" s="139"/>
      <c r="C2781" s="139"/>
      <c r="F2781" s="128"/>
      <c r="G2781" s="124" t="str">
        <f>IF(A2781="","",VLOOKUP(J2711,'TRI-2C'!$B$18:$FH$61,73,FALSE))</f>
        <v>B+</v>
      </c>
      <c r="I2781" s="125" t="str">
        <f t="shared" si="103"/>
        <v>B+</v>
      </c>
      <c r="J2781" s="128"/>
    </row>
    <row r="2782" spans="1:10" ht="12.75" customHeight="1">
      <c r="A2782" s="148" t="str">
        <f>IF('TRI-2C'!$BW$13="","",'TRI-2C'!$BW$13)</f>
        <v>Identificar la diferencia entre lo que se desea y lo que se necesita</v>
      </c>
      <c r="B2782" s="149"/>
      <c r="C2782" s="149"/>
      <c r="D2782" s="150"/>
      <c r="E2782" s="150"/>
      <c r="F2782" s="126"/>
      <c r="G2782" s="122" t="str">
        <f>IF(A2782="","",VLOOKUP(J2711,'TRI-2C'!$B$18:$FH$61,74,FALSE))</f>
        <v>B+</v>
      </c>
      <c r="H2782" s="150"/>
      <c r="I2782" s="127" t="str">
        <f t="shared" si="103"/>
        <v>B+</v>
      </c>
      <c r="J2782" s="126"/>
    </row>
    <row r="2783" spans="1:10" ht="12.75" customHeight="1">
      <c r="A2783" s="147" t="str">
        <f>IF('TRI-2C'!$BX$13="","",'TRI-2C'!$BX$13)</f>
        <v>Identificar las nociones de tiempo en acciones que siceden antes, ahora y después</v>
      </c>
      <c r="B2783" s="139"/>
      <c r="C2783" s="139"/>
      <c r="F2783" s="128"/>
      <c r="G2783" s="124" t="str">
        <f>IF(A2783="","",VLOOKUP(J2711,'TRI-2C'!$B$18:$FH$61,75,FALSE))</f>
        <v>B+</v>
      </c>
      <c r="I2783" s="125" t="str">
        <f t="shared" si="103"/>
        <v>B+</v>
      </c>
      <c r="J2783" s="128"/>
    </row>
    <row r="2784" spans="1:10" ht="12.75" customHeight="1">
      <c r="A2784" s="148" t="str">
        <f>IF('TRI-2C'!$BY$13="","",'TRI-2C'!$BY$13)</f>
        <v>Identificar los números de emergencia a través de actividades lúdicas, y reconocer cuándo pedir ayuda en situaciones sencillas.</v>
      </c>
      <c r="B2784" s="158"/>
      <c r="C2784" s="158"/>
      <c r="D2784" s="158"/>
      <c r="E2784" s="158"/>
      <c r="F2784" s="159"/>
      <c r="G2784" s="122" t="str">
        <f>IF(A2784="","",VLOOKUP(J2711,'TRI-2C'!$B$18:$FH$61,76,FALSE))</f>
        <v>B+</v>
      </c>
      <c r="H2784" s="150"/>
      <c r="I2784" s="127" t="str">
        <f t="shared" si="103"/>
        <v>B+</v>
      </c>
      <c r="J2784" s="126"/>
    </row>
    <row r="2785" spans="1:10" ht="12.75" customHeight="1">
      <c r="A2785" s="11" t="str">
        <f>IF('TRI-2C'!$BZ$13="","",'TRI-2C'!$BZ$13)</f>
        <v>Identificar semejanzas y diferencias en objetos del entorno con criterios de forma, color y tamaño</v>
      </c>
      <c r="B2785" s="156"/>
      <c r="C2785" s="156"/>
      <c r="D2785" s="156"/>
      <c r="E2785" s="156"/>
      <c r="F2785" s="157"/>
      <c r="G2785" s="124" t="str">
        <f>IF(A2785="","",VLOOKUP(J2711,'TRI-2C'!$B$18:$FH$61,77,FALSE))</f>
        <v>B+</v>
      </c>
      <c r="I2785" s="125" t="str">
        <f t="shared" si="103"/>
        <v>B+</v>
      </c>
      <c r="J2785" s="128"/>
    </row>
    <row r="2786" spans="1:10" ht="12.75" customHeight="1">
      <c r="A2786" s="148" t="str">
        <f>IF('TRI-2C'!$CA$13="","",'TRI-2C'!$CA$13)</f>
        <v>Ordenar en secuencias lógica sucesos de hasta cinco eventos en representaciones gráficas de sus actividades de la rutina diaria y en escenas de cuentos</v>
      </c>
      <c r="B2786" s="149"/>
      <c r="C2786" s="149"/>
      <c r="D2786" s="150"/>
      <c r="E2786" s="150"/>
      <c r="F2786" s="126"/>
      <c r="G2786" s="122" t="str">
        <f>IF(A2786="","",VLOOKUP(J2711,'TRI-2C'!$B$18:$FH$61,78,FALSE))</f>
        <v>B+</v>
      </c>
      <c r="H2786" s="150"/>
      <c r="I2786" s="127" t="str">
        <f t="shared" si="103"/>
        <v>B+</v>
      </c>
      <c r="J2786" s="126"/>
    </row>
    <row r="2787" spans="1:10" ht="12.75" customHeight="1">
      <c r="A2787" s="147" t="str">
        <f>IF('TRI-2C'!$CB$13="","",'TRI-2C'!$CB$13)</f>
        <v>Reconocer billetes y monedas en situaciones de la vida real</v>
      </c>
      <c r="B2787" s="139"/>
      <c r="C2787" s="139"/>
      <c r="F2787" s="128"/>
      <c r="G2787" s="124" t="str">
        <f>IF(A2787="","",VLOOKUP(J2711,'TRI-2C'!$B$18:$FH$61,79,FALSE))</f>
        <v>B+</v>
      </c>
      <c r="I2787" s="125" t="str">
        <f t="shared" si="103"/>
        <v>B+</v>
      </c>
      <c r="J2787" s="128"/>
    </row>
    <row r="2788" spans="1:10" ht="12.75" customHeight="1">
      <c r="A278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2788" s="149"/>
      <c r="C2788" s="149"/>
      <c r="D2788" s="150"/>
      <c r="E2788" s="150"/>
      <c r="F2788" s="126"/>
      <c r="G2788" s="122" t="str">
        <f>IF(A2788="","",VLOOKUP(J2711,'TRI-2C'!$B$18:$FH$61,80,FALSE))</f>
        <v>B+</v>
      </c>
      <c r="H2788" s="150"/>
      <c r="I2788" s="127" t="str">
        <f t="shared" si="103"/>
        <v>B+</v>
      </c>
      <c r="J2788" s="126"/>
    </row>
    <row r="2789" spans="1:10" ht="12.75" customHeight="1">
      <c r="A2789" s="147" t="str">
        <f>IF('TRI-2C'!$CD$13="","",'TRI-2C'!$CD$13)</f>
        <v>Reconocer los colores secundarios en objetos e imágenes del entorno.</v>
      </c>
      <c r="B2789" s="139"/>
      <c r="C2789" s="139"/>
      <c r="F2789" s="128"/>
      <c r="G2789" s="124" t="str">
        <f>IF(A2789="","",VLOOKUP(J2711,'TRI-2C'!$B$18:$FH$61,81,FALSE))</f>
        <v>B+</v>
      </c>
      <c r="I2789" s="125" t="str">
        <f t="shared" si="103"/>
        <v>B+</v>
      </c>
      <c r="J2789" s="128"/>
    </row>
    <row r="2790" spans="1:10" ht="12.75" customHeight="1">
      <c r="A279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2790" s="154"/>
      <c r="C2790" s="154"/>
      <c r="D2790" s="154"/>
      <c r="E2790" s="154"/>
      <c r="F2790" s="155"/>
      <c r="G2790" s="122" t="str">
        <f>IF(A2790="","",VLOOKUP(J2711,'TRI-2C'!$B$18:$FH$61,82,FALSE))</f>
        <v>B+</v>
      </c>
      <c r="H2790" s="150"/>
      <c r="I2790" s="127" t="str">
        <f t="shared" si="103"/>
        <v>B+</v>
      </c>
      <c r="J2790" s="126"/>
    </row>
    <row r="2791" spans="1:10" ht="12.75" customHeight="1">
      <c r="A2791" s="147" t="str">
        <f>IF('TRI-2C'!$CF$13="","",'TRI-2C'!$CF$13)</f>
        <v>Relacionar las distintas formas de adquirir dinero con el trabajo y el esfuerzo.</v>
      </c>
      <c r="B2791" s="139"/>
      <c r="C2791" s="139"/>
      <c r="F2791" s="128"/>
      <c r="G2791" s="124" t="str">
        <f>IF(A2791="","",VLOOKUP(J2711,'TRI-2C'!$B$18:$FH$61,83,FALSE))</f>
        <v>B+</v>
      </c>
      <c r="I2791" s="125" t="str">
        <f t="shared" si="103"/>
        <v>B+</v>
      </c>
      <c r="J2791" s="128"/>
    </row>
    <row r="2792" spans="1:10" ht="12.75" customHeight="1">
      <c r="A2792" s="165" t="str">
        <f>'BI-1T'!$A$11</f>
        <v>COMPRENSIÓN Y EXPRESION DEL LENGUAJE</v>
      </c>
      <c r="B2792" s="149"/>
      <c r="C2792" s="149"/>
      <c r="D2792" s="150"/>
      <c r="E2792" s="150"/>
      <c r="F2792" s="126"/>
      <c r="G2792" s="122" t="str">
        <f>IF(A2792="","",VLOOKUP(J2711,'TRI-2C'!$B$18:$FH$61,84,FALSE))</f>
        <v>B+</v>
      </c>
      <c r="H2792" s="150"/>
      <c r="I2792" s="127"/>
      <c r="J2792" s="126"/>
    </row>
    <row r="2793" spans="1:10" ht="12.75" customHeight="1">
      <c r="A2793" s="147" t="str">
        <f>IF('TRI-2C'!$CH$13="","",'TRI-2C'!$CH$13)</f>
        <v>Asociar la imagen de la portada con el título de los cuentos conocidos.</v>
      </c>
      <c r="B2793" s="139"/>
      <c r="C2793" s="139"/>
      <c r="F2793" s="128"/>
      <c r="G2793" s="124" t="str">
        <f>IF(A2793="","",VLOOKUP(J2711,'TRI-2C'!$B$18:$FH$61,85,FALSE))</f>
        <v>B+</v>
      </c>
      <c r="I2793" s="125" t="str">
        <f t="shared" ref="I2793:I2813" si="104">IF(G2793="","",G2793)</f>
        <v>B+</v>
      </c>
      <c r="J2793" s="128"/>
    </row>
    <row r="2794" spans="1:10" ht="12.75" customHeight="1">
      <c r="A2794" s="148" t="str">
        <f>IF('TRI-2C'!$CI$13="","",'TRI-2C'!$CI$13)</f>
        <v>Colaborar en la creación de textos colectivos con la ayuda del docente.</v>
      </c>
      <c r="B2794" s="158"/>
      <c r="C2794" s="158"/>
      <c r="D2794" s="158"/>
      <c r="E2794" s="158"/>
      <c r="F2794" s="159"/>
      <c r="G2794" s="122" t="str">
        <f>IF(A2794="","",VLOOKUP(J2711,'TRI-2C'!$B$18:$FH$61,86,FALSE))</f>
        <v>B+</v>
      </c>
      <c r="H2794" s="150"/>
      <c r="I2794" s="127" t="str">
        <f t="shared" si="104"/>
        <v>B+</v>
      </c>
      <c r="J2794" s="126"/>
    </row>
    <row r="2795" spans="1:10" ht="12.75" customHeight="1">
      <c r="A2795" s="11" t="str">
        <f>IF('TRI-2C'!$CJ$13="","",'TRI-2C'!$CJ$13)</f>
        <v>Comprender el derecho propio y de las otras personas a decir que no como una respuesta válida y respetable.</v>
      </c>
      <c r="B2795" s="156"/>
      <c r="C2795" s="156"/>
      <c r="D2795" s="156"/>
      <c r="E2795" s="156"/>
      <c r="F2795" s="157"/>
      <c r="G2795" s="124" t="str">
        <f>IF(A2795="","",VLOOKUP(J2711,'TRI-2C'!$B$18:$FH$61,87,FALSE))</f>
        <v>B+</v>
      </c>
      <c r="I2795" s="125" t="str">
        <f t="shared" si="104"/>
        <v>B+</v>
      </c>
      <c r="J2795" s="128"/>
    </row>
    <row r="2796" spans="1:10" ht="12.75" customHeight="1">
      <c r="A2796" s="148" t="str">
        <f>IF('TRI-2C'!$CK$13="","",'TRI-2C'!$CK$13)</f>
        <v>Comunicarse a través de dibujos de objetos con detalles que lo vuelven identificables, como representación simbólica de sus ideas.</v>
      </c>
      <c r="B2796" s="149"/>
      <c r="C2796" s="149"/>
      <c r="D2796" s="150"/>
      <c r="E2796" s="150"/>
      <c r="F2796" s="126"/>
      <c r="G2796" s="122" t="str">
        <f>IF(A2796="","",VLOOKUP(J2711,'TRI-2C'!$B$18:$FH$61,88,FALSE))</f>
        <v>B+</v>
      </c>
      <c r="H2796" s="150"/>
      <c r="I2796" s="127" t="str">
        <f t="shared" si="104"/>
        <v>B+</v>
      </c>
      <c r="J2796" s="126"/>
    </row>
    <row r="2797" spans="1:10" ht="12.75" customHeight="1">
      <c r="A2797" s="147" t="str">
        <f>IF('TRI-2C'!$CL$13="","",'TRI-2C'!$CL$13)</f>
        <v>Comunicarse incorporando palabras nuevas a su vocabulario en función de los ambientes y experiencias en las que interactúa.</v>
      </c>
      <c r="B2797" s="139"/>
      <c r="C2797" s="139"/>
      <c r="F2797" s="128"/>
      <c r="G2797" s="124" t="str">
        <f>IF(A2797="","",VLOOKUP(J2711,'TRI-2C'!$B$18:$FH$61,89,FALSE))</f>
        <v>B+</v>
      </c>
      <c r="I2797" s="125" t="str">
        <f t="shared" si="104"/>
        <v>B+</v>
      </c>
      <c r="J2797" s="128"/>
    </row>
    <row r="2798" spans="1:10" ht="12.75" customHeight="1">
      <c r="A2798" s="148" t="str">
        <f>IF('TRI-2C'!$CM$13="","",'TRI-2C'!$CM$13)</f>
        <v>Contar un cuento en base a sus imágenes a partir de la portada y siguiendo la secuencia de las páginas.</v>
      </c>
      <c r="B2798" s="149"/>
      <c r="C2798" s="149"/>
      <c r="D2798" s="150"/>
      <c r="E2798" s="150"/>
      <c r="F2798" s="126"/>
      <c r="G2798" s="122" t="str">
        <f>IF(A2798="","",VLOOKUP(J2711,'TRI-2C'!$B$18:$FH$61,90,FALSE))</f>
        <v>B+</v>
      </c>
      <c r="H2798" s="150"/>
      <c r="I2798" s="127" t="str">
        <f t="shared" si="104"/>
        <v>B+</v>
      </c>
      <c r="J2798" s="126"/>
    </row>
    <row r="2799" spans="1:10" ht="12.75" customHeight="1">
      <c r="A2799" s="147" t="str">
        <f>IF('TRI-2C'!$CN$13="","",'TRI-2C'!$CN$13)</f>
        <v>Describir oralmente imágenes gráficas (pictogramas) y digitales, estructurando oraciones más elaboradas que describan a los objetos que observa.</v>
      </c>
      <c r="B2799" s="139"/>
      <c r="C2799" s="139"/>
      <c r="F2799" s="128"/>
      <c r="G2799" s="124" t="str">
        <f>IF(A2799="","",VLOOKUP(J2711,'TRI-2C'!$B$18:$FH$61,91,FALSE))</f>
        <v>B+</v>
      </c>
      <c r="I2799" s="125" t="str">
        <f t="shared" si="104"/>
        <v>B+</v>
      </c>
      <c r="J2799" s="128"/>
    </row>
    <row r="2800" spans="1:10" ht="12.75" customHeight="1">
      <c r="A2800" s="192" t="str">
        <f>IF('TRI-2C'!$CO$13="","",'TRI-2C'!$CO$13)</f>
        <v>Describir oralmente imágenes relacionadas con los derechos de las personas en situación de movilidad</v>
      </c>
      <c r="B2800" s="154"/>
      <c r="C2800" s="154"/>
      <c r="D2800" s="154"/>
      <c r="E2800" s="154"/>
      <c r="F2800" s="155"/>
      <c r="G2800" s="122" t="str">
        <f>IF(A2800="","",VLOOKUP(J2711,'TRI-2C'!$B$18:$FH$61,92,FALSE))</f>
        <v>B+</v>
      </c>
      <c r="H2800" s="150"/>
      <c r="I2800" s="127" t="str">
        <f t="shared" si="104"/>
        <v>B+</v>
      </c>
      <c r="J2800" s="126"/>
    </row>
    <row r="2801" spans="1:10" ht="12.75" customHeight="1">
      <c r="A2801" s="147" t="str">
        <f>IF('TRI-2C'!$CP$13="","",'TRI-2C'!$CP$13)</f>
        <v>Expresarse oralmente pronunciando correctamente la mayoría de las palabras puede presentarse dificultades en la pronunciación de s, y la r.</v>
      </c>
      <c r="B2801" s="139"/>
      <c r="C2801" s="139"/>
      <c r="F2801" s="128"/>
      <c r="G2801" s="124" t="str">
        <f>IF(A2801="","",VLOOKUP(J2711,'TRI-2C'!$B$18:$FH$61,93,FALSE))</f>
        <v>B+</v>
      </c>
      <c r="I2801" s="125" t="str">
        <f t="shared" si="104"/>
        <v>B+</v>
      </c>
      <c r="J2801" s="128"/>
    </row>
    <row r="2802" spans="1:10" ht="12.75" customHeight="1">
      <c r="A2802" s="148" t="str">
        <f>IF('TRI-2C'!$CQ$13="","",'TRI-2C'!$CQ$13)</f>
        <v>Expresarse utilizando oraciones cortas y completas manteniendo el orden de las palabras.</v>
      </c>
      <c r="B2802" s="149"/>
      <c r="C2802" s="149"/>
      <c r="D2802" s="150"/>
      <c r="E2802" s="150"/>
      <c r="F2802" s="126"/>
      <c r="G2802" s="122" t="str">
        <f>IF(A2802="","",VLOOKUP(J2711,'TRI-2C'!$B$18:$FH$61,94,FALSE))</f>
        <v>B+</v>
      </c>
      <c r="H2802" s="150"/>
      <c r="I2802" s="127" t="str">
        <f t="shared" si="104"/>
        <v>B+</v>
      </c>
      <c r="J2802" s="126"/>
    </row>
    <row r="2803" spans="1:10" ht="12.75" customHeight="1">
      <c r="A2803" s="147" t="str">
        <f>IF('TRI-2C'!$CR$13="","",'TRI-2C'!$CR$13)</f>
        <v>Identificar “auditivamente” el fonema (sonido) inicial de las palabras más utilizadas.</v>
      </c>
      <c r="B2803" s="139"/>
      <c r="C2803" s="139"/>
      <c r="F2803" s="128"/>
      <c r="G2803" s="124" t="str">
        <f>IF(A2803="","",VLOOKUP(J2711,'TRI-2C'!$B$18:$FH$61,95,FALSE))</f>
        <v>B+</v>
      </c>
      <c r="I2803" s="125" t="str">
        <f t="shared" si="104"/>
        <v>B+</v>
      </c>
      <c r="J2803" s="128"/>
    </row>
    <row r="2804" spans="1:10" ht="12.75" customHeight="1">
      <c r="A2804" s="148" t="str">
        <f>IF('TRI-2C'!$CS$13="","",'TRI-2C'!$CS$13)</f>
        <v>Identificar una persona adulta de confianza para solicitar apoyo al enfrentar desafíos emocionales en situaciones cotidianas del entorno escolar</v>
      </c>
      <c r="B2804" s="158"/>
      <c r="C2804" s="158"/>
      <c r="D2804" s="158"/>
      <c r="E2804" s="158"/>
      <c r="F2804" s="159"/>
      <c r="G2804" s="122" t="str">
        <f>IF(A2804="","",VLOOKUP(J2711,'TRI-2C'!$B$18:$FH$61,96,FALSE))</f>
        <v>B+</v>
      </c>
      <c r="H2804" s="150"/>
      <c r="I2804" s="127" t="str">
        <f t="shared" si="104"/>
        <v>B+</v>
      </c>
      <c r="J2804" s="126"/>
    </row>
    <row r="2805" spans="1:10" ht="12.75" customHeight="1">
      <c r="A2805" s="11" t="str">
        <f>IF('TRI-2C'!$CT$13="","",'TRI-2C'!$CT$13)</f>
        <v>Participar en conversaciones más complejas y largas manteniéndose dentro del tema.</v>
      </c>
      <c r="B2805" s="156"/>
      <c r="C2805" s="156"/>
      <c r="D2805" s="156"/>
      <c r="E2805" s="156"/>
      <c r="F2805" s="157"/>
      <c r="G2805" s="124" t="str">
        <f>IF(A2805="","",VLOOKUP(J2711,'TRI-2C'!$B$18:$FH$61,97,FALSE))</f>
        <v>B+</v>
      </c>
      <c r="I2805" s="125" t="str">
        <f t="shared" si="104"/>
        <v>B+</v>
      </c>
      <c r="J2805" s="128"/>
    </row>
    <row r="2806" spans="1:10" ht="12.75" customHeight="1">
      <c r="A2806" s="148" t="str">
        <f>IF('TRI-2C'!$CU$13="","",'TRI-2C'!$CU$13)</f>
        <v>Producir palabras que riman espontáneamente tomado en cuenta los sonidos finales de las mismas.</v>
      </c>
      <c r="B2806" s="149"/>
      <c r="C2806" s="149"/>
      <c r="D2806" s="150"/>
      <c r="E2806" s="150"/>
      <c r="F2806" s="126"/>
      <c r="G2806" s="122" t="str">
        <f>IF(A2806="","",VLOOKUP(J2711,'TRI-2C'!$B$18:$FH$61,98,FALSE))</f>
        <v>B+</v>
      </c>
      <c r="H2806" s="150"/>
      <c r="I2806" s="127" t="str">
        <f t="shared" si="104"/>
        <v>B+</v>
      </c>
      <c r="J2806" s="126"/>
    </row>
    <row r="2807" spans="1:10" ht="12.75" customHeight="1">
      <c r="A2807" s="147" t="str">
        <f>IF('TRI-2C'!$CV$13="","",'TRI-2C'!$CV$13)</f>
        <v>Realizar modificaciones del contenido de un cuento relatado por el adulto, cambiando partes del él como: acciones y final.</v>
      </c>
      <c r="B2807" s="139"/>
      <c r="C2807" s="139"/>
      <c r="F2807" s="128"/>
      <c r="G2807" s="124" t="str">
        <f>IF(A2807="","",VLOOKUP(J2711,'TRI-2C'!$B$18:$FH$61,99,FALSE))</f>
        <v>B+</v>
      </c>
      <c r="I2807" s="125" t="str">
        <f t="shared" si="104"/>
        <v>B+</v>
      </c>
      <c r="J2807" s="128"/>
    </row>
    <row r="2808" spans="1:10" ht="12.75" customHeight="1">
      <c r="A280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808" s="149"/>
      <c r="C2808" s="149"/>
      <c r="D2808" s="150"/>
      <c r="E2808" s="150"/>
      <c r="F2808" s="126"/>
      <c r="G2808" s="122" t="str">
        <f>IF(A2808="","",VLOOKUP(J2711,'TRI-2C'!$B$18:$FH$61,100,FALSE))</f>
        <v>B+</v>
      </c>
      <c r="H2808" s="150"/>
      <c r="I2808" s="127" t="str">
        <f t="shared" si="104"/>
        <v>B+</v>
      </c>
      <c r="J2808" s="126"/>
    </row>
    <row r="2809" spans="1:10" ht="12.75" customHeight="1">
      <c r="A2809" s="147" t="str">
        <f>IF('TRI-2C'!$CX$13="","",'TRI-2C'!$CX$13)</f>
        <v>Reconocer etiquetas y rótulos de su entorno inmediato y los “lee”.</v>
      </c>
      <c r="B2809" s="139"/>
      <c r="C2809" s="139"/>
      <c r="F2809" s="128"/>
      <c r="G2809" s="124" t="str">
        <f>IF(A2809="","",VLOOKUP(J2711,'TRI-2C'!$B$18:$FH$61,101,FALSE))</f>
        <v>B+</v>
      </c>
      <c r="I2809" s="125" t="str">
        <f t="shared" si="104"/>
        <v>B+</v>
      </c>
      <c r="J2809" s="128"/>
    </row>
    <row r="2810" spans="1:10" ht="12.75" customHeight="1">
      <c r="A2810" s="192" t="str">
        <f>IF('TRI-2C'!$CY$13="","",'TRI-2C'!$CY$13)</f>
        <v>Relatar cuentos, narrados por el adulto, manteniendo la secuencia, sin la ayuda del paratexto.</v>
      </c>
      <c r="B2810" s="154"/>
      <c r="C2810" s="154"/>
      <c r="D2810" s="154"/>
      <c r="E2810" s="154"/>
      <c r="F2810" s="155"/>
      <c r="G2810" s="122" t="str">
        <f>IF(A2810="","",VLOOKUP(J2711,'TRI-2C'!$B$18:$FH$61,102,FALSE))</f>
        <v>B+</v>
      </c>
      <c r="H2810" s="150"/>
      <c r="I2810" s="127" t="str">
        <f t="shared" si="104"/>
        <v>B+</v>
      </c>
      <c r="J2810" s="126"/>
    </row>
    <row r="2811" spans="1:10" ht="12.75" customHeight="1">
      <c r="A2811" s="147" t="str">
        <f>IF('TRI-2C'!$CZ$13="","",'TRI-2C'!$CZ$13)</f>
        <v>Reproducir trabalenguas sencillos, adivinanzas, canciones y poemas cortos, mejorando su pronunciación y potenciando su capacidad imaginativa.</v>
      </c>
      <c r="B2811" s="139"/>
      <c r="C2811" s="139"/>
      <c r="F2811" s="128"/>
      <c r="G2811" s="124" t="str">
        <f>IF(A2811="","",VLOOKUP(J2711,'TRI-2C'!$B$18:$FH$61,103,FALSE))</f>
        <v>B+</v>
      </c>
      <c r="I2811" s="125" t="str">
        <f t="shared" si="104"/>
        <v>B+</v>
      </c>
      <c r="J2811" s="128"/>
    </row>
    <row r="2812" spans="1:10" ht="12.75" customHeight="1">
      <c r="A2812" s="148" t="str">
        <f>IF('TRI-2C'!$DA$13="","",'TRI-2C'!$DA$13)</f>
        <v>Responder preguntas sobre un texto narrado por el adulto, relacionadas a los personajes y acciones principales.</v>
      </c>
      <c r="B2812" s="149"/>
      <c r="C2812" s="149"/>
      <c r="D2812" s="150"/>
      <c r="E2812" s="150"/>
      <c r="F2812" s="126"/>
      <c r="G2812" s="122" t="str">
        <f>IF(A2812="","",VLOOKUP(J2711,'TRI-2C'!$B$18:$FH$61,104,FALSE))</f>
        <v>B+</v>
      </c>
      <c r="H2812" s="150"/>
      <c r="I2812" s="127" t="str">
        <f t="shared" si="104"/>
        <v>B+</v>
      </c>
      <c r="J2812" s="126"/>
    </row>
    <row r="2813" spans="1:10" ht="12.75" customHeight="1">
      <c r="A2813" s="147" t="str">
        <f>IF('TRI-2C'!$DB$13="","",'TRI-2C'!$DB$13)</f>
        <v>Seguir instrucciones sencillas que involucren la ejecución de tres o más actividades</v>
      </c>
      <c r="B2813" s="139"/>
      <c r="C2813" s="139"/>
      <c r="F2813" s="128"/>
      <c r="G2813" s="124" t="str">
        <f>IF(A2813="","",VLOOKUP(J2711,'TRI-2C'!$B$18:$FH$61,105,FALSE))</f>
        <v>B+</v>
      </c>
      <c r="I2813" s="125" t="str">
        <f t="shared" si="104"/>
        <v>B+</v>
      </c>
      <c r="J2813" s="128"/>
    </row>
    <row r="2814" spans="1:10" ht="12.75" customHeight="1">
      <c r="A2814" s="165" t="str">
        <f>'BI-1T'!$A$12</f>
        <v>EXPRESIÓN ARTISTICA</v>
      </c>
      <c r="B2814" s="158"/>
      <c r="C2814" s="158"/>
      <c r="D2814" s="158"/>
      <c r="E2814" s="158"/>
      <c r="F2814" s="159"/>
      <c r="G2814" s="122" t="str">
        <f>IF(A2814="","",VLOOKUP(J2711,'TRI-2C'!$B$18:$FH$61,106,FALSE))</f>
        <v>B+</v>
      </c>
      <c r="H2814" s="150"/>
      <c r="I2814" s="127"/>
      <c r="J2814" s="126"/>
    </row>
    <row r="2815" spans="1:10" ht="12.75" customHeight="1">
      <c r="A2815" s="11" t="str">
        <f>IF('TRI-2C'!$DD$13="","",'TRI-2C'!$DD$13)</f>
        <v>Cantar canciones siguiendo el ritmo y coordinando con las expresiones de su cuerpo.</v>
      </c>
      <c r="B2815" s="156"/>
      <c r="C2815" s="156"/>
      <c r="D2815" s="156"/>
      <c r="E2815" s="156"/>
      <c r="F2815" s="157"/>
      <c r="G2815" s="124" t="str">
        <f>IF(A2815="","",VLOOKUP(J2711,'TRI-2C'!$B$18:$FH$61,107,FALSE))</f>
        <v>A+</v>
      </c>
      <c r="I2815" s="125" t="str">
        <f t="shared" ref="I2815:I2825" si="105">IF(G2815="","",G2815)</f>
        <v>A+</v>
      </c>
      <c r="J2815" s="128"/>
    </row>
    <row r="2816" spans="1:10" ht="12.75" customHeight="1">
      <c r="A2816" s="148" t="str">
        <f>IF('TRI-2C'!$DE$13="","",'TRI-2C'!$DE$13)</f>
        <v>Comunicar de manera escrita sus ideas intentando imitar letras o formas parecidas a letras.</v>
      </c>
      <c r="B2816" s="149"/>
      <c r="C2816" s="149"/>
      <c r="D2816" s="150"/>
      <c r="E2816" s="150"/>
      <c r="F2816" s="126"/>
      <c r="G2816" s="122" t="str">
        <f>IF(A2816="","",VLOOKUP(J2711,'TRI-2C'!$B$18:$FH$61,108,FALSE))</f>
        <v>A+</v>
      </c>
      <c r="H2816" s="150"/>
      <c r="I2816" s="127" t="str">
        <f t="shared" si="105"/>
        <v>A+</v>
      </c>
      <c r="J2816" s="126"/>
    </row>
    <row r="2817" spans="1:10" ht="12.75" customHeight="1">
      <c r="A2817" s="147" t="str">
        <f>IF('TRI-2C'!$DF$13="","",'TRI-2C'!$DF$13)</f>
        <v>Ejecutar patrones de más de dos ritmos con partes del cuerpo y elementos o instrumentos sonoros.</v>
      </c>
      <c r="B2817" s="139"/>
      <c r="C2817" s="139"/>
      <c r="F2817" s="128"/>
      <c r="G2817" s="124" t="str">
        <f>IF(A2817="","",VLOOKUP(J2711,'TRI-2C'!$B$18:$FH$61,109,FALSE))</f>
        <v>A+</v>
      </c>
      <c r="I2817" s="125" t="str">
        <f t="shared" si="105"/>
        <v>A+</v>
      </c>
      <c r="J2817" s="128"/>
    </row>
    <row r="2818" spans="1:10" ht="12.75" customHeight="1">
      <c r="A281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2818" s="149"/>
      <c r="C2818" s="149"/>
      <c r="D2818" s="150"/>
      <c r="E2818" s="150"/>
      <c r="F2818" s="126"/>
      <c r="G2818" s="122" t="str">
        <f>IF(A2818="","",VLOOKUP(J2711,'TRI-2C'!$B$18:$FH$61,110,FALSE))</f>
        <v>A+</v>
      </c>
      <c r="H2818" s="150"/>
      <c r="I2818" s="127" t="str">
        <f t="shared" si="105"/>
        <v>A+</v>
      </c>
      <c r="J2818" s="126"/>
    </row>
    <row r="2819" spans="1:10" ht="12.75" customHeight="1">
      <c r="A2819" s="147" t="str">
        <f>IF('TRI-2C'!$DH$13="","",'TRI-2C'!$DH$13)</f>
        <v>Expresar su opinión al observar una obra artística relacionada a la plástica o a la escultura.</v>
      </c>
      <c r="B2819" s="139"/>
      <c r="C2819" s="139"/>
      <c r="F2819" s="128"/>
      <c r="G2819" s="124" t="str">
        <f>IF(A2819="","",VLOOKUP(J2711,'TRI-2C'!$B$18:$FH$61,111,FALSE))</f>
        <v>A+</v>
      </c>
      <c r="I2819" s="125" t="str">
        <f t="shared" si="105"/>
        <v>A+</v>
      </c>
      <c r="J2819" s="128"/>
    </row>
    <row r="2820" spans="1:10" ht="12.75" customHeight="1">
      <c r="A2820" s="192" t="str">
        <f>IF('TRI-2C'!$DI$13="","",'TRI-2C'!$DI$13)</f>
        <v>Expresar sus vivencias y experiencias a través del dibujo libre.</v>
      </c>
      <c r="B2820" s="154"/>
      <c r="C2820" s="154"/>
      <c r="D2820" s="154"/>
      <c r="E2820" s="154"/>
      <c r="F2820" s="155"/>
      <c r="G2820" s="122" t="str">
        <f>IF(A2820="","",VLOOKUP(J2711,'TRI-2C'!$B$18:$FH$61,112,FALSE))</f>
        <v>A+</v>
      </c>
      <c r="H2820" s="150"/>
      <c r="I2820" s="127" t="str">
        <f t="shared" si="105"/>
        <v>A+</v>
      </c>
      <c r="J2820" s="126"/>
    </row>
    <row r="2821" spans="1:10" ht="12.75" customHeight="1">
      <c r="A2821" s="147" t="str">
        <f>IF('TRI-2C'!$DJ$13="","",'TRI-2C'!$DJ$13)</f>
        <v>Mantener el ritmo y las secuencias de pasos sencillos durante la ejecución de coreografías.</v>
      </c>
      <c r="B2821" s="139"/>
      <c r="C2821" s="139"/>
      <c r="F2821" s="128"/>
      <c r="G2821" s="124" t="str">
        <f>IF(A2821="","",VLOOKUP(J2711,'TRI-2C'!$B$18:$FH$61,113,FALSE))</f>
        <v>A+</v>
      </c>
      <c r="I2821" s="125" t="str">
        <f t="shared" si="105"/>
        <v>A+</v>
      </c>
      <c r="J2821" s="128"/>
    </row>
    <row r="2822" spans="1:10" ht="12.75" customHeight="1">
      <c r="A282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822" s="149"/>
      <c r="C2822" s="149"/>
      <c r="D2822" s="150"/>
      <c r="E2822" s="150"/>
      <c r="F2822" s="126"/>
      <c r="G2822" s="122" t="str">
        <f>IF(A2822="","",VLOOKUP(J2711,'TRI-2C'!$B$18:$FH$61,114,FALSE))</f>
        <v>A+</v>
      </c>
      <c r="H2822" s="150"/>
      <c r="I2822" s="127" t="str">
        <f t="shared" si="105"/>
        <v>A+</v>
      </c>
      <c r="J2822" s="126"/>
    </row>
    <row r="2823" spans="1:10" ht="12.75" customHeight="1">
      <c r="A2823" s="147" t="str">
        <f>IF('TRI-2C'!$DL$13="","",'TRI-2C'!$DL$13)</f>
        <v>Participar en dramatizaciones, asumiendo roles de diferentes personas del entorno y de personajes de cuentos e historietas.</v>
      </c>
      <c r="B2823" s="139"/>
      <c r="C2823" s="139"/>
      <c r="F2823" s="128"/>
      <c r="G2823" s="124" t="str">
        <f>IF(A2823="","",VLOOKUP(J2711,'TRI-2C'!$B$18:$FH$61,115,FALSE))</f>
        <v>A+</v>
      </c>
      <c r="I2823" s="125" t="str">
        <f t="shared" si="105"/>
        <v>A+</v>
      </c>
      <c r="J2823" s="128"/>
    </row>
    <row r="2824" spans="1:10" ht="12.75" customHeight="1">
      <c r="A2824" s="148" t="str">
        <f>IF('TRI-2C'!$DM$13="","",'TRI-2C'!$DM$13)</f>
        <v>Participar en rondas populares, bailes y juegos tradicionales, asumiendo los roles y respetando las reglas.</v>
      </c>
      <c r="B2824" s="158"/>
      <c r="C2824" s="158"/>
      <c r="D2824" s="158"/>
      <c r="E2824" s="158"/>
      <c r="F2824" s="159"/>
      <c r="G2824" s="122" t="str">
        <f>IF(A2824="","",VLOOKUP(J2711,'TRI-2C'!$B$18:$FH$61,116,FALSE))</f>
        <v>A+</v>
      </c>
      <c r="H2824" s="150"/>
      <c r="I2824" s="127" t="str">
        <f t="shared" si="105"/>
        <v>A+</v>
      </c>
      <c r="J2824" s="126"/>
    </row>
    <row r="2825" spans="1:10" ht="12.75" customHeight="1">
      <c r="A2825" s="11" t="str">
        <f>IF('TRI-2C'!$DN$13="","",'TRI-2C'!$DN$13)</f>
        <v>Realizar actividades creativas utilizando las técnicas grafo plásticas con variedad de materiales.</v>
      </c>
      <c r="B2825" s="156"/>
      <c r="C2825" s="156"/>
      <c r="D2825" s="156"/>
      <c r="E2825" s="156"/>
      <c r="F2825" s="157"/>
      <c r="G2825" s="124" t="str">
        <f>IF(A2825="","",VLOOKUP(J2711,'TRI-2C'!$B$18:$FH$61,117,FALSE))</f>
        <v>A+</v>
      </c>
      <c r="I2825" s="125" t="str">
        <f t="shared" si="105"/>
        <v>A+</v>
      </c>
      <c r="J2825" s="128"/>
    </row>
    <row r="2826" spans="1:10" ht="12.75" customHeight="1">
      <c r="A2826" s="165" t="str">
        <f>'BI-1T'!$A$13</f>
        <v>EXPRESION CORPORAL Y MOTRICIDAD</v>
      </c>
      <c r="B2826" s="149"/>
      <c r="C2826" s="149"/>
      <c r="D2826" s="150"/>
      <c r="E2826" s="150"/>
      <c r="F2826" s="126"/>
      <c r="G2826" s="122" t="str">
        <f>IF(A2826="","",VLOOKUP(J2711,'TRI-2C'!$B$18:$FH$61,118,FALSE))</f>
        <v>A+</v>
      </c>
      <c r="H2826" s="150"/>
      <c r="I2826" s="127"/>
      <c r="J2826" s="126"/>
    </row>
    <row r="2827" spans="1:10" ht="12.75" customHeight="1">
      <c r="A2827" s="147" t="str">
        <f>IF('TRI-2C'!$DP$13="","",'TRI-2C'!$DP$13)</f>
        <v>Caminar y correr con soltura y seguridad manteniendo el equilibrio a diferentes distancias, orientaciones y ritmos en espacios parciales.</v>
      </c>
      <c r="B2827" s="139"/>
      <c r="C2827" s="139"/>
      <c r="F2827" s="128"/>
      <c r="G2827" s="124" t="str">
        <f>IF(A2827="","",VLOOKUP(J2711,'TRI-2C'!$B$18:$FH$61,119,FALSE))</f>
        <v>B+</v>
      </c>
      <c r="I2827" s="125" t="str">
        <f t="shared" ref="I2827:I2854" si="106">IF(G2827="","",G2827)</f>
        <v>B+</v>
      </c>
      <c r="J2827" s="128"/>
    </row>
    <row r="2828" spans="1:10" ht="12.75" customHeight="1">
      <c r="A282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2828" s="149"/>
      <c r="C2828" s="149"/>
      <c r="D2828" s="150"/>
      <c r="E2828" s="150"/>
      <c r="F2828" s="126"/>
      <c r="G2828" s="122" t="str">
        <f>IF(A2828="","",VLOOKUP(J2711,'TRI-2C'!$B$18:$FH$61,120,FALSE))</f>
        <v>B+</v>
      </c>
      <c r="H2828" s="150"/>
      <c r="I2828" s="127" t="str">
        <f t="shared" si="106"/>
        <v>B+</v>
      </c>
      <c r="J2828" s="126"/>
    </row>
    <row r="2829" spans="1:10" ht="12.75" customHeight="1">
      <c r="A2829" s="147" t="str">
        <f>IF('TRI-2C'!$DR$13="","",'TRI-2C'!$DR$13)</f>
        <v>Discriminar sonidos onomatopéyicos y diferencia los sonidos naturales de los artificiales</v>
      </c>
      <c r="B2829" s="139"/>
      <c r="C2829" s="139"/>
      <c r="F2829" s="128"/>
      <c r="G2829" s="124" t="str">
        <f>IF(A2829="","",VLOOKUP(J2711,'TRI-2C'!$B$18:$FH$61,121,FALSE))</f>
        <v>A+</v>
      </c>
      <c r="I2829" s="125" t="str">
        <f t="shared" si="106"/>
        <v>A+</v>
      </c>
      <c r="J2829" s="128"/>
    </row>
    <row r="2830" spans="1:10" ht="12.75" customHeight="1">
      <c r="A2830" s="192" t="str">
        <f>IF('TRI-2C'!$DS$13="","",'TRI-2C'!$DS$13)</f>
        <v>Ejecutar actividades coordinadamente y con un control adecuado de fuerza y tonicidad muscular como: lanzar, atrapar y patear objetos y pelotas.</v>
      </c>
      <c r="B2830" s="154"/>
      <c r="C2830" s="154"/>
      <c r="D2830" s="154"/>
      <c r="E2830" s="154"/>
      <c r="F2830" s="155"/>
      <c r="G2830" s="122" t="str">
        <f>IF(A2830="","",VLOOKUP(J2711,'TRI-2C'!$B$18:$FH$61,122,FALSE))</f>
        <v>B+</v>
      </c>
      <c r="H2830" s="150"/>
      <c r="I2830" s="127" t="str">
        <f t="shared" si="106"/>
        <v>B+</v>
      </c>
      <c r="J2830" s="126"/>
    </row>
    <row r="2831" spans="1:10" ht="12.75" customHeight="1">
      <c r="A2831" s="147" t="str">
        <f>IF('TRI-2C'!$DT$13="","",'TRI-2C'!$DT$13)</f>
        <v>Emplear su lado dominante en la realización de la mayoría de las actividades que utilice la mano, ojo y pie.</v>
      </c>
      <c r="B2831" s="139"/>
      <c r="C2831" s="139"/>
      <c r="F2831" s="128"/>
      <c r="G2831" s="124" t="str">
        <f>IF(A2831="","",VLOOKUP(J2711,'TRI-2C'!$B$18:$FH$61,123,FALSE))</f>
        <v>A+</v>
      </c>
      <c r="I2831" s="125" t="str">
        <f t="shared" si="106"/>
        <v>A+</v>
      </c>
      <c r="J2831" s="128"/>
    </row>
    <row r="2832" spans="1:10" ht="12.75" customHeight="1">
      <c r="A2832" s="148" t="str">
        <f>IF('TRI-2C'!$DU$13="","",'TRI-2C'!$DU$13)</f>
        <v>Galopar y salticar coordinadamente con obstáculos ejecutando circuitos.</v>
      </c>
      <c r="B2832" s="149"/>
      <c r="C2832" s="149"/>
      <c r="D2832" s="150"/>
      <c r="E2832" s="150"/>
      <c r="F2832" s="126"/>
      <c r="G2832" s="122" t="str">
        <f>IF(A2832="","",VLOOKUP(J2711,'TRI-2C'!$B$18:$FH$61,124,FALSE))</f>
        <v>B+</v>
      </c>
      <c r="H2832" s="150"/>
      <c r="I2832" s="127" t="str">
        <f t="shared" si="106"/>
        <v>B+</v>
      </c>
      <c r="J2832" s="126"/>
    </row>
    <row r="2833" spans="1:10" ht="12.75" customHeight="1">
      <c r="A283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2833" s="139"/>
      <c r="C2833" s="139"/>
      <c r="F2833" s="128"/>
      <c r="G2833" s="124" t="str">
        <f>IF(A2833="","",VLOOKUP(J2711,'TRI-2C'!$B$18:$FH$61,125,FALSE))</f>
        <v>A+</v>
      </c>
      <c r="I2833" s="125" t="str">
        <f t="shared" si="106"/>
        <v>A+</v>
      </c>
      <c r="J2833" s="128"/>
    </row>
    <row r="2834" spans="1:10" ht="12.75" customHeight="1">
      <c r="A2834" s="148" t="str">
        <f>IF('TRI-2C'!$DW$13="","",'TRI-2C'!$DW$13)</f>
        <v>Mantener el equilibro al caminar sobre líneas rectas, curvas y quebradas con altura (aprox. 20 cm) logrando un adecuado control postural.</v>
      </c>
      <c r="B2834" s="158"/>
      <c r="C2834" s="158"/>
      <c r="D2834" s="158"/>
      <c r="E2834" s="158"/>
      <c r="F2834" s="159"/>
      <c r="G2834" s="122" t="str">
        <f>IF(A2834="","",VLOOKUP(J2711,'TRI-2C'!$B$18:$FH$61,126,FALSE))</f>
        <v>B+</v>
      </c>
      <c r="H2834" s="150"/>
      <c r="I2834" s="127" t="str">
        <f t="shared" si="106"/>
        <v>B+</v>
      </c>
      <c r="J2834" s="126"/>
    </row>
    <row r="2835" spans="1:10" ht="12.75" customHeight="1">
      <c r="A2835" s="11" t="str">
        <f>IF('TRI-2C'!$DX$13="","",'TRI-2C'!$DX$13)</f>
        <v>Mantener un adecuado control postural en diferentes posiciones del cuerpo y en desplazamientos.</v>
      </c>
      <c r="B2835" s="156"/>
      <c r="C2835" s="156"/>
      <c r="D2835" s="156"/>
      <c r="E2835" s="156"/>
      <c r="F2835" s="157"/>
      <c r="G2835" s="124" t="str">
        <f>IF(A2835="","",VLOOKUP(J2711,'TRI-2C'!$B$18:$FH$61,127,FALSE))</f>
        <v>B+</v>
      </c>
      <c r="I2835" s="125" t="str">
        <f t="shared" si="106"/>
        <v>B+</v>
      </c>
      <c r="J2835" s="128"/>
    </row>
    <row r="2836" spans="1:10" ht="12.75" customHeight="1">
      <c r="A2836" s="148" t="str">
        <f>IF('TRI-2C'!$DY$13="","",'TRI-2C'!$DY$13)</f>
        <v>Orientarse en el espacio realizando desplazamientos en función de consignas dadas con las nociones: entre, adelante-atrás, junto a, cerca-lejos</v>
      </c>
      <c r="B2836" s="149"/>
      <c r="C2836" s="149"/>
      <c r="D2836" s="150"/>
      <c r="E2836" s="150"/>
      <c r="F2836" s="126"/>
      <c r="G2836" s="122" t="str">
        <f>IF(A2836="","",VLOOKUP(J2711,'TRI-2C'!$B$18:$FH$61,128,FALSE))</f>
        <v>B+</v>
      </c>
      <c r="H2836" s="150"/>
      <c r="I2836" s="127" t="str">
        <f t="shared" si="106"/>
        <v>B+</v>
      </c>
      <c r="J2836" s="126"/>
    </row>
    <row r="2837" spans="1:10" ht="12.75" customHeight="1">
      <c r="A2837" s="147" t="str">
        <f>IF('TRI-2C'!$DZ$13="","",'TRI-2C'!$DZ$13)</f>
        <v>Realiza varios movimientos y desplazamientos combinados a diferentes velocidades (rápido, lento), duración (largos y corto).</v>
      </c>
      <c r="B2837" s="139"/>
      <c r="C2837" s="139"/>
      <c r="F2837" s="128"/>
      <c r="G2837" s="124" t="str">
        <f>IF(A2837="","",VLOOKUP(J2711,'TRI-2C'!$B$18:$FH$61,129,FALSE))</f>
        <v>B+</v>
      </c>
      <c r="I2837" s="125" t="str">
        <f t="shared" si="106"/>
        <v>B+</v>
      </c>
      <c r="J2837" s="128"/>
    </row>
    <row r="2838" spans="1:10" ht="12.75" customHeight="1">
      <c r="A2838" s="148" t="str">
        <f>IF('TRI-2C'!$EA$13="","",'TRI-2C'!$EA$13)</f>
        <v>Realizar actividades de coordinación visomotriz con niveles de dificultad creciente en el tamaño y tipo de materiales.</v>
      </c>
      <c r="B2838" s="149"/>
      <c r="C2838" s="149"/>
      <c r="D2838" s="150"/>
      <c r="E2838" s="150"/>
      <c r="F2838" s="126"/>
      <c r="G2838" s="122" t="str">
        <f>IF(A2838="","",VLOOKUP(J2711,'TRI-2C'!$B$18:$FH$61,130,FALSE))</f>
        <v>B+</v>
      </c>
      <c r="H2838" s="150"/>
      <c r="I2838" s="127" t="str">
        <f t="shared" si="106"/>
        <v>B+</v>
      </c>
      <c r="J2838" s="126"/>
    </row>
    <row r="2839" spans="1:10" ht="12.75" customHeight="1">
      <c r="A2839" s="147" t="str">
        <f>IF('TRI-2C'!$EB$13="","",'TRI-2C'!$EB$13)</f>
        <v>Realizar desplazamientos y movimientos combinados utilizando el espacio total y parcial a diferentes distancias (largas-cortas)</v>
      </c>
      <c r="B2839" s="139"/>
      <c r="C2839" s="139"/>
      <c r="F2839" s="128"/>
      <c r="G2839" s="124" t="str">
        <f>IF(A2839="","",VLOOKUP(J2711,'TRI-2C'!$B$18:$FH$61,131,FALSE))</f>
        <v>B+</v>
      </c>
      <c r="I2839" s="125" t="str">
        <f t="shared" si="106"/>
        <v>B+</v>
      </c>
      <c r="J2839" s="128"/>
    </row>
    <row r="2840" spans="1:10" ht="12.75" customHeight="1">
      <c r="A284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2840" s="154"/>
      <c r="C2840" s="154"/>
      <c r="D2840" s="154"/>
      <c r="E2840" s="154"/>
      <c r="F2840" s="155"/>
      <c r="G2840" s="122" t="str">
        <f>IF(A2840="","",VLOOKUP(J2711,'TRI-2C'!$B$18:$FH$61,132,FALSE))</f>
        <v>B+</v>
      </c>
      <c r="H2840" s="150"/>
      <c r="I2840" s="127" t="str">
        <f t="shared" si="106"/>
        <v>B+</v>
      </c>
      <c r="J2840" s="126"/>
    </row>
    <row r="2841" spans="1:10" ht="12.75" customHeight="1">
      <c r="A284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2841" s="139"/>
      <c r="C2841" s="139"/>
      <c r="F2841" s="128"/>
      <c r="G2841" s="124" t="str">
        <f>IF(A2841="","",VLOOKUP(J2711,'TRI-2C'!$B$18:$FH$61,133,FALSE))</f>
        <v>A+</v>
      </c>
      <c r="I2841" s="125" t="str">
        <f t="shared" si="106"/>
        <v>A+</v>
      </c>
      <c r="J2841" s="128"/>
    </row>
    <row r="2842" spans="1:10" ht="12.75" customHeight="1">
      <c r="A284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2842" s="149"/>
      <c r="C2842" s="149"/>
      <c r="D2842" s="150"/>
      <c r="E2842" s="150"/>
      <c r="F2842" s="126"/>
      <c r="G2842" s="122" t="str">
        <f>IF(A2842="","",VLOOKUP(J2711,'TRI-2C'!$B$18:$FH$61,134,FALSE))</f>
        <v>A+</v>
      </c>
      <c r="H2842" s="150"/>
      <c r="I2842" s="127" t="str">
        <f t="shared" si="106"/>
        <v>A+</v>
      </c>
      <c r="J2842" s="126"/>
    </row>
    <row r="2843" spans="1:10" ht="12.75" customHeight="1">
      <c r="A2843" s="147" t="str">
        <f>IF('TRI-2C'!$EF$13="","",'TRI-2C'!$EF$13)</f>
        <v>Realizar movimientos diferenciados con los lados laterales del cuerpo (un lado y otro lado).</v>
      </c>
      <c r="B2843" s="139"/>
      <c r="C2843" s="139"/>
      <c r="F2843" s="128"/>
      <c r="G2843" s="124" t="str">
        <f>IF(A2843="","",VLOOKUP(J2711,'TRI-2C'!$B$18:$FH$61,135,FALSE))</f>
        <v>A+</v>
      </c>
      <c r="I2843" s="125" t="str">
        <f t="shared" si="106"/>
        <v>A+</v>
      </c>
      <c r="J2843" s="128"/>
    </row>
    <row r="2844" spans="1:10" ht="12.75" customHeight="1">
      <c r="A2844" s="148" t="str">
        <f>IF('TRI-2C'!$EG$13="","",'TRI-2C'!$EG$13)</f>
        <v>Realizar movimientos para la coordinación de ojo y pie como: patear pelotas hacia un punto fijo determinado.</v>
      </c>
      <c r="B2844" s="158"/>
      <c r="C2844" s="158"/>
      <c r="D2844" s="158"/>
      <c r="E2844" s="158"/>
      <c r="F2844" s="159"/>
      <c r="G2844" s="122" t="str">
        <f>IF(A2844="","",VLOOKUP(J2711,'TRI-2C'!$B$18:$FH$61,136,FALSE))</f>
        <v>B+</v>
      </c>
      <c r="H2844" s="150"/>
      <c r="I2844" s="127" t="str">
        <f t="shared" si="106"/>
        <v>B+</v>
      </c>
      <c r="J2844" s="126"/>
    </row>
    <row r="2845" spans="1:10" ht="12.75" customHeight="1">
      <c r="A2845" s="11" t="str">
        <f>IF('TRI-2C'!$EH$13="","",'TRI-2C'!$EH$13)</f>
        <v>Realizar representaciones gráficas utilizando el dibujo con detalles que le dan intencionalidad y sentido para identificarlos</v>
      </c>
      <c r="B2845" s="156"/>
      <c r="C2845" s="156"/>
      <c r="D2845" s="156"/>
      <c r="E2845" s="156"/>
      <c r="F2845" s="157"/>
      <c r="G2845" s="124" t="str">
        <f>IF(A2845="","",VLOOKUP(J2711,'TRI-2C'!$B$18:$FH$61,137,FALSE))</f>
        <v>A+</v>
      </c>
      <c r="I2845" s="125" t="str">
        <f t="shared" si="106"/>
        <v>A+</v>
      </c>
      <c r="J2845" s="128"/>
    </row>
    <row r="2846" spans="1:10" ht="12.75" customHeight="1">
      <c r="A2846" s="148" t="str">
        <f>IF('TRI-2C'!$EI$13="","",'TRI-2C'!$EI$13)</f>
        <v>Reconocer la importancia del peatón y respetar su espacio en la vía mediante actividades lúdicas que fomenten el aprendizaje de normas de tránsito.</v>
      </c>
      <c r="B2846" s="149"/>
      <c r="C2846" s="149"/>
      <c r="D2846" s="150"/>
      <c r="E2846" s="150"/>
      <c r="F2846" s="126"/>
      <c r="G2846" s="122" t="str">
        <f>IF(A2846="","",VLOOKUP(J2711,'TRI-2C'!$B$18:$FH$61,138,FALSE))</f>
        <v>B+</v>
      </c>
      <c r="H2846" s="150"/>
      <c r="I2846" s="127" t="str">
        <f t="shared" si="106"/>
        <v>B+</v>
      </c>
      <c r="J2846" s="126"/>
    </row>
    <row r="2847" spans="1:10" ht="12.75" customHeight="1">
      <c r="A2847" s="147" t="str">
        <f>IF('TRI-2C'!$EJ$13="","",'TRI-2C'!$EJ$13)</f>
        <v>Representar la figura humana utilizando el monigote e incorporando detalles según la interiorización de su imagen corporal.</v>
      </c>
      <c r="B2847" s="139"/>
      <c r="C2847" s="139"/>
      <c r="F2847" s="128"/>
      <c r="G2847" s="124" t="str">
        <f>IF(A2847="","",VLOOKUP(J2711,'TRI-2C'!$B$18:$FH$61,139,FALSE))</f>
        <v>A+</v>
      </c>
      <c r="I2847" s="125" t="str">
        <f t="shared" si="106"/>
        <v>A+</v>
      </c>
      <c r="J2847" s="128"/>
    </row>
    <row r="2848" spans="1:10" ht="12.75" customHeight="1">
      <c r="A2848" s="148" t="str">
        <f>IF('TRI-2C'!$EK$13="","",'TRI-2C'!$EK$13)</f>
        <v>Saltar de un pie a otro alternadamente, de manera autónoma.</v>
      </c>
      <c r="B2848" s="149"/>
      <c r="C2848" s="149"/>
      <c r="D2848" s="150"/>
      <c r="E2848" s="150"/>
      <c r="F2848" s="126"/>
      <c r="G2848" s="122" t="str">
        <f>IF(A2848="","",VLOOKUP(J2711,'TRI-2C'!$B$18:$FH$61,140,FALSE))</f>
        <v>A+</v>
      </c>
      <c r="H2848" s="150"/>
      <c r="I2848" s="127" t="str">
        <f t="shared" si="106"/>
        <v>A+</v>
      </c>
      <c r="J2848" s="126"/>
    </row>
    <row r="2849" spans="1:10" ht="12.75" customHeight="1">
      <c r="A2849" s="147" t="str">
        <f>IF('TRI-2C'!$EL$13="","",'TRI-2C'!$EL$13)</f>
        <v>Saltar en dos pies en sentido vertical obstáculos de 20 a 30 cm en altura y en sentido horizontal longitudes de aproximadamente 50 a 70 cm.</v>
      </c>
      <c r="B2849" s="139"/>
      <c r="C2849" s="139"/>
      <c r="F2849" s="128"/>
      <c r="G2849" s="124" t="str">
        <f>IF(A2849="","",VLOOKUP(J2711,'TRI-2C'!$B$18:$FH$61,141,FALSE))</f>
        <v>A+</v>
      </c>
      <c r="I2849" s="125" t="str">
        <f t="shared" si="106"/>
        <v>A+</v>
      </c>
      <c r="J2849" s="128"/>
    </row>
    <row r="2850" spans="1:10" ht="12.75" customHeight="1">
      <c r="A2850" s="192" t="str">
        <f>IF('TRI-2C'!$EM$13="","",'TRI-2C'!$EM$13)</f>
        <v>Subir y bajar escaleras alternando los pies.</v>
      </c>
      <c r="B2850" s="154"/>
      <c r="C2850" s="154"/>
      <c r="D2850" s="154"/>
      <c r="E2850" s="154"/>
      <c r="F2850" s="155"/>
      <c r="G2850" s="122" t="str">
        <f>IF(A2850="","",VLOOKUP(J2711,'TRI-2C'!$B$18:$FH$61,142,FALSE))</f>
        <v>A+</v>
      </c>
      <c r="H2850" s="150"/>
      <c r="I2850" s="127" t="str">
        <f t="shared" si="106"/>
        <v>A+</v>
      </c>
      <c r="J2850" s="126"/>
    </row>
    <row r="2851" spans="1:10" ht="12.75" customHeight="1">
      <c r="A2851" s="147" t="str">
        <f>IF('TRI-2C'!$EN$13="","",'TRI-2C'!$EN$13)</f>
        <v>Trepar y reptar a diferentes ritmos y en posiciones corporales diversas (cúbito ventral y cúbito dorsal).</v>
      </c>
      <c r="B2851" s="139"/>
      <c r="C2851" s="139"/>
      <c r="F2851" s="128"/>
      <c r="G2851" s="124" t="str">
        <f>IF(A2851="","",VLOOKUP(J2711,'TRI-2C'!$B$18:$FH$61,143,FALSE))</f>
        <v>A+</v>
      </c>
      <c r="I2851" s="125" t="str">
        <f t="shared" si="106"/>
        <v>A+</v>
      </c>
      <c r="J2851" s="128"/>
    </row>
    <row r="2852" spans="1:10" ht="12.75" customHeight="1">
      <c r="A2852" s="148" t="str">
        <f>IF('TRI-2C'!$EO$13="","",'TRI-2C'!$EO$13)</f>
        <v>Ubicar algunas partes de su cuerpo en función de las nociones de al lado, junto a, cerca-lejos.</v>
      </c>
      <c r="B2852" s="149"/>
      <c r="C2852" s="149"/>
      <c r="D2852" s="150"/>
      <c r="E2852" s="150"/>
      <c r="F2852" s="126"/>
      <c r="G2852" s="122" t="str">
        <f>IF(A2852="","",VLOOKUP(J2711,'TRI-2C'!$B$18:$FH$61,144,FALSE))</f>
        <v>A+</v>
      </c>
      <c r="H2852" s="150"/>
      <c r="I2852" s="127" t="str">
        <f t="shared" si="106"/>
        <v>A+</v>
      </c>
      <c r="J2852" s="126"/>
    </row>
    <row r="2853" spans="1:10" ht="12.75" customHeight="1">
      <c r="A2853" s="147" t="str">
        <f>IF('TRI-2C'!$EP$13="","",'TRI-2C'!$EP$13)</f>
        <v>Utilizar el espacio parcial e inicia con el uso del espacio total para realizar representaciones gráficas.</v>
      </c>
      <c r="B2853" s="139"/>
      <c r="C2853" s="139"/>
      <c r="F2853" s="128"/>
      <c r="G2853" s="124" t="str">
        <f>IF(A2853="","",VLOOKUP(J2711,'TRI-2C'!$B$18:$FH$61,145,FALSE))</f>
        <v>A+</v>
      </c>
      <c r="I2853" s="125" t="str">
        <f t="shared" si="106"/>
        <v>A+</v>
      </c>
      <c r="J2853" s="128"/>
    </row>
    <row r="2854" spans="1:10" ht="12.75" customHeight="1">
      <c r="A2854" s="148" t="str">
        <f>IF('TRI-2C'!$EQ$13="","",'TRI-2C'!$EQ$13)</f>
        <v>Utilizar la pinza digital para coger lápices, marcadores, pinceles y diversos tipos de materiales.</v>
      </c>
      <c r="B2854" s="158"/>
      <c r="C2854" s="158"/>
      <c r="D2854" s="158"/>
      <c r="E2854" s="158"/>
      <c r="F2854" s="159"/>
      <c r="G2854" s="122" t="str">
        <f>IF(A2854="","",VLOOKUP(J2711,'TRI-2C'!$B$18:$FH$61,146,FALSE))</f>
        <v>A+</v>
      </c>
      <c r="H2854" s="150"/>
      <c r="I2854" s="127" t="str">
        <f t="shared" si="106"/>
        <v>A+</v>
      </c>
      <c r="J2854" s="126"/>
    </row>
    <row r="2855" spans="1:10" ht="12.75" customHeight="1">
      <c r="A2855" s="6" t="str">
        <f>NOTAS!$O$14</f>
        <v>CIVICA Y ACOMPAÑAMIENTO INTEGRAL</v>
      </c>
      <c r="B2855" s="156"/>
      <c r="C2855" s="156"/>
      <c r="D2855" s="156"/>
      <c r="E2855" s="156"/>
      <c r="F2855" s="157"/>
      <c r="G2855" s="124" t="str">
        <f>IF(A2855="","",VLOOKUP(J2711,'TRI-2C'!$B$18:$FH$61,146,FALSE))</f>
        <v>A+</v>
      </c>
      <c r="I2855" s="125"/>
      <c r="J2855" s="128"/>
    </row>
    <row r="2856" spans="1:10" ht="12.75" customHeight="1">
      <c r="A2856" s="148" t="str">
        <f>IF('TRI-2C'!$ES$13="","",'TRI-2C'!$ES$13)</f>
        <v/>
      </c>
      <c r="B2856" s="149"/>
      <c r="C2856" s="149"/>
      <c r="D2856" s="150"/>
      <c r="E2856" s="150"/>
      <c r="F2856" s="126"/>
      <c r="G2856" s="122" t="str">
        <f>IF(A2856="","",VLOOKUP(J2711,'TRI-2C'!$B$18:$FH$61,148,FALSE))</f>
        <v/>
      </c>
      <c r="H2856" s="150"/>
      <c r="I2856" s="127" t="str">
        <f t="shared" ref="I2856:I2865" si="107">IF(G2856="","",G2856)</f>
        <v/>
      </c>
      <c r="J2856" s="126"/>
    </row>
    <row r="2857" spans="1:10" ht="12.75" customHeight="1">
      <c r="A2857" s="147" t="str">
        <f>IF('TRI-2C'!$ET$13="","",'TRI-2C'!$ET$13)</f>
        <v>AUTOCONOCIMIENTO</v>
      </c>
      <c r="B2857" s="139"/>
      <c r="C2857" s="139"/>
      <c r="F2857" s="128"/>
      <c r="G2857" s="124" t="str">
        <f>IF(A2857="","",VLOOKUP(J2711,'TRI-2C'!$B$18:$FH$61,149,FALSE))</f>
        <v>S</v>
      </c>
      <c r="I2857" s="125" t="str">
        <f t="shared" si="107"/>
        <v>S</v>
      </c>
      <c r="J2857" s="128"/>
    </row>
    <row r="2858" spans="1:10" ht="12.75" customHeight="1">
      <c r="A2858" s="148" t="str">
        <f>IF('TRI-2C'!$EU$13="","",'TRI-2C'!$EU$13)</f>
        <v>PENSAMIENO CRITICO</v>
      </c>
      <c r="B2858" s="149"/>
      <c r="C2858" s="149"/>
      <c r="D2858" s="150"/>
      <c r="E2858" s="150"/>
      <c r="F2858" s="126"/>
      <c r="G2858" s="122" t="str">
        <f>IF(A2858="","",VLOOKUP(J2711,'TRI-2C'!$B$18:$FH$61,150,FALSE))</f>
        <v>S</v>
      </c>
      <c r="H2858" s="150"/>
      <c r="I2858" s="127" t="str">
        <f t="shared" si="107"/>
        <v>S</v>
      </c>
      <c r="J2858" s="126"/>
    </row>
    <row r="2859" spans="1:10" ht="12.75" customHeight="1">
      <c r="A2859" s="147" t="str">
        <f>IF('TRI-2C'!$EV$13="","",'TRI-2C'!$EV$13)</f>
        <v>MANEJO DE PROBLEMAS</v>
      </c>
      <c r="B2859" s="139"/>
      <c r="C2859" s="139"/>
      <c r="F2859" s="128"/>
      <c r="G2859" s="124" t="str">
        <f>IF(A2859="","",VLOOKUP(J2711,'TRI-2C'!$B$18:$FH$61,151,FALSE))</f>
        <v>S</v>
      </c>
      <c r="I2859" s="125" t="str">
        <f t="shared" si="107"/>
        <v>S</v>
      </c>
      <c r="J2859" s="128"/>
    </row>
    <row r="2860" spans="1:10" ht="12.75" customHeight="1">
      <c r="A2860" s="192" t="str">
        <f>IF('TRI-2C'!$EW$13="","",'TRI-2C'!$EW$13)</f>
        <v>TOMA DE DECISIONES</v>
      </c>
      <c r="B2860" s="154"/>
      <c r="C2860" s="154"/>
      <c r="D2860" s="154"/>
      <c r="E2860" s="154"/>
      <c r="F2860" s="155"/>
      <c r="G2860" s="122" t="str">
        <f>IF(A2860="","",VLOOKUP(J2711,'TRI-2C'!$B$18:$FH$61,152,FALSE))</f>
        <v>S</v>
      </c>
      <c r="H2860" s="150"/>
      <c r="I2860" s="127" t="str">
        <f t="shared" si="107"/>
        <v>S</v>
      </c>
      <c r="J2860" s="126"/>
    </row>
    <row r="2861" spans="1:10" ht="12.75" customHeight="1">
      <c r="A2861" s="147" t="str">
        <f>IF('TRI-2C'!$EX$13="","",'TRI-2C'!$EX$13)</f>
        <v>TRABAJO EN EQUIPO</v>
      </c>
      <c r="B2861" s="139"/>
      <c r="C2861" s="139"/>
      <c r="F2861" s="128"/>
      <c r="G2861" s="124" t="str">
        <f>IF(A2861="","",VLOOKUP(J2711,'TRI-2C'!$B$18:$FH$61,153,FALSE))</f>
        <v>S</v>
      </c>
      <c r="I2861" s="125" t="str">
        <f t="shared" si="107"/>
        <v>S</v>
      </c>
      <c r="J2861" s="128"/>
    </row>
    <row r="2862" spans="1:10" ht="12.75" customHeight="1">
      <c r="A2862" s="148" t="str">
        <f>IF('TRI-2C'!$EY$13="","",'TRI-2C'!$EY$13)</f>
        <v>CONCIENCIA SOCIAL</v>
      </c>
      <c r="B2862" s="149"/>
      <c r="C2862" s="149"/>
      <c r="D2862" s="150"/>
      <c r="E2862" s="150"/>
      <c r="F2862" s="126"/>
      <c r="G2862" s="122" t="str">
        <f>IF(A2862="","",VLOOKUP(J2711,'TRI-2C'!$B$18:$FH$61,154,FALSE))</f>
        <v>S</v>
      </c>
      <c r="H2862" s="150"/>
      <c r="I2862" s="127" t="str">
        <f t="shared" si="107"/>
        <v>S</v>
      </c>
      <c r="J2862" s="126"/>
    </row>
    <row r="2863" spans="1:10" ht="12.75" customHeight="1">
      <c r="A2863" s="147" t="str">
        <f>IF('TRI-2C'!$EZ$13="","",'TRI-2C'!$EZ$13)</f>
        <v xml:space="preserve">RELACIONES INTERPERSONALES	</v>
      </c>
      <c r="B2863" s="139"/>
      <c r="C2863" s="139"/>
      <c r="F2863" s="128"/>
      <c r="G2863" s="124" t="str">
        <f>IF(A2863="","",VLOOKUP(J2711,'TRI-2C'!$B$18:$FH$61,155,FALSE))</f>
        <v>S</v>
      </c>
      <c r="I2863" s="125" t="str">
        <f t="shared" si="107"/>
        <v>S</v>
      </c>
      <c r="J2863" s="128"/>
    </row>
    <row r="2864" spans="1:10" ht="12.75" customHeight="1">
      <c r="A2864" s="148" t="str">
        <f>IF('TRI-2C'!$FA$13="","",'TRI-2C'!$FA$13)</f>
        <v>MANEJO DE CONFLICTOS</v>
      </c>
      <c r="B2864" s="149"/>
      <c r="C2864" s="149"/>
      <c r="D2864" s="150"/>
      <c r="E2864" s="150"/>
      <c r="F2864" s="126"/>
      <c r="G2864" s="122" t="str">
        <f>IF(A2864="","",VLOOKUP(J2711,'TRI-2C'!$B$18:$FH$61,156,FALSE))</f>
        <v>S</v>
      </c>
      <c r="H2864" s="150"/>
      <c r="I2864" s="127" t="str">
        <f t="shared" si="107"/>
        <v>S</v>
      </c>
      <c r="J2864" s="126"/>
    </row>
    <row r="2865" spans="1:10" ht="12.75" customHeight="1">
      <c r="A2865" s="147" t="str">
        <f>IF('TRI-2C'!$FB$13="","",'TRI-2C'!$FB$13)</f>
        <v>MANEJO DE EMOCIONES Y SENTIMIENTOS</v>
      </c>
      <c r="B2865" s="139"/>
      <c r="C2865" s="139"/>
      <c r="F2865" s="128"/>
      <c r="G2865" s="124" t="str">
        <f>IF(A2865="","",VLOOKUP(J2711,'TRI-2C'!$B$18:$FH$61,157,FALSE))</f>
        <v>S</v>
      </c>
      <c r="I2865" s="125" t="str">
        <f t="shared" si="107"/>
        <v>S</v>
      </c>
      <c r="J2865" s="128"/>
    </row>
    <row r="2866" spans="1:10" ht="12.75" customHeight="1">
      <c r="A2866" s="151"/>
      <c r="B2866" s="129"/>
      <c r="C2866" s="129"/>
      <c r="D2866" s="130"/>
      <c r="E2866" s="130"/>
      <c r="F2866" s="131"/>
      <c r="G2866" s="132"/>
      <c r="H2866" s="130"/>
      <c r="I2866" s="133"/>
      <c r="J2866" s="131"/>
    </row>
    <row r="2867" spans="1:10" ht="12.75" customHeight="1">
      <c r="A2867" s="134"/>
      <c r="B2867" s="134"/>
      <c r="C2867" s="134"/>
      <c r="D2867" s="134"/>
      <c r="E2867" s="134"/>
      <c r="F2867" s="140"/>
      <c r="G2867" s="496"/>
      <c r="H2867" s="496"/>
      <c r="I2867" s="497"/>
      <c r="J2867" s="497"/>
    </row>
    <row r="2868" spans="1:10" ht="12.75" customHeight="1">
      <c r="A2868" s="487" t="s">
        <v>156</v>
      </c>
      <c r="B2868" s="488"/>
      <c r="C2868" s="135" t="s">
        <v>157</v>
      </c>
      <c r="G2868" s="494"/>
      <c r="H2868" s="494"/>
      <c r="I2868" s="494"/>
      <c r="J2868" s="494"/>
    </row>
    <row r="2869" spans="1:10" ht="12.75" customHeight="1">
      <c r="A2869" s="489" t="s">
        <v>158</v>
      </c>
      <c r="B2869" s="490"/>
      <c r="C2869" s="136" t="str">
        <f>VLOOKUP(J2711,'TRI-2C'!$B$18:$FH$61,160,FALSE)</f>
        <v>A+</v>
      </c>
      <c r="G2869" s="494"/>
      <c r="H2869" s="494"/>
      <c r="I2869" s="494"/>
      <c r="J2869" s="494"/>
    </row>
    <row r="2870" spans="1:10" ht="12.75" customHeight="1">
      <c r="A2870" s="491" t="s">
        <v>159</v>
      </c>
      <c r="B2870" s="492"/>
      <c r="C2870" s="493"/>
      <c r="G2870" s="494"/>
      <c r="H2870" s="494"/>
      <c r="I2870" s="494"/>
      <c r="J2870" s="494"/>
    </row>
    <row r="2871" spans="1:10" ht="12.75" customHeight="1">
      <c r="A2871" s="137" t="s">
        <v>160</v>
      </c>
      <c r="B2871" s="138"/>
      <c r="C2871" s="188" t="str">
        <f>VLOOKUP(J2711,'TRI-2C'!$B$18:$FH$61,161,FALSE)</f>
        <v/>
      </c>
      <c r="G2871" s="494"/>
      <c r="H2871" s="494"/>
      <c r="I2871" s="494"/>
      <c r="J2871" s="494"/>
    </row>
    <row r="2872" spans="1:10" ht="12.75" customHeight="1">
      <c r="A2872" s="137" t="s">
        <v>161</v>
      </c>
      <c r="B2872" s="138"/>
      <c r="C2872" s="188" t="str">
        <f>VLOOKUP(J2711,'TRI-2C'!$B$18:$FH$61,162,FALSE)</f>
        <v/>
      </c>
      <c r="G2872" s="494"/>
      <c r="H2872" s="494"/>
      <c r="I2872" s="494"/>
      <c r="J2872" s="494"/>
    </row>
    <row r="2873" spans="1:10" ht="12.75" customHeight="1">
      <c r="A2873" s="480" t="s">
        <v>163</v>
      </c>
      <c r="B2873" s="481"/>
      <c r="C2873" s="188" t="str">
        <f>VLOOKUP(J2711,'TRI-2C'!$B$18:$FH$61,163,FALSE)</f>
        <v/>
      </c>
      <c r="G2873" s="494"/>
      <c r="H2873" s="494"/>
      <c r="I2873" s="494"/>
      <c r="J2873" s="494"/>
    </row>
    <row r="2874" spans="1:10" ht="12.75" customHeight="1">
      <c r="D2874" s="503" t="s">
        <v>162</v>
      </c>
      <c r="E2874" s="503"/>
      <c r="F2874" s="152">
        <f ca="1">NOW()</f>
        <v>45994.739222569442</v>
      </c>
    </row>
    <row r="2877" spans="1:10" ht="12.75" customHeight="1">
      <c r="G2877" s="112"/>
    </row>
    <row r="2879" spans="1:10" ht="12.75" customHeight="1">
      <c r="B2879" s="495" t="s">
        <v>164</v>
      </c>
      <c r="C2879" s="495"/>
      <c r="F2879" s="116" t="s">
        <v>165</v>
      </c>
      <c r="G2879" s="116" t="s">
        <v>165</v>
      </c>
    </row>
    <row r="2913" spans="1:10" ht="12.75" customHeight="1">
      <c r="A2913" s="111" t="s">
        <v>153</v>
      </c>
      <c r="C2913" t="str">
        <f>IF(VLOOKUP(J2916,NOTAS!$D$14:$P$60,2,FALSE)="","",VLOOKUP(J2916,NOTAS!$D$14:$P$60,2,FALSE))</f>
        <v>LOPEZ PALLO GRACE SAMANTHA</v>
      </c>
    </row>
    <row r="2914" spans="1:10" ht="12.75" customHeight="1">
      <c r="A2914" s="111" t="s">
        <v>154</v>
      </c>
      <c r="C2914" t="str">
        <f>NOTAS!$B$14&amp; " "&amp;NOTAS!$B$15</f>
        <v>INICIAL II A</v>
      </c>
      <c r="F2914" s="111"/>
      <c r="G2914" s="116"/>
      <c r="H2914" s="117"/>
      <c r="I2914" s="118"/>
      <c r="J2914" s="117"/>
    </row>
    <row r="2915" spans="1:10" ht="12.75" customHeight="1">
      <c r="A2915" s="111" t="s">
        <v>6</v>
      </c>
      <c r="C2915" t="str">
        <f>NOTAS!$B$18</f>
        <v>2025-2026 MATUTINA</v>
      </c>
      <c r="H2915" s="117"/>
      <c r="I2915" s="118"/>
      <c r="J2915" s="117"/>
    </row>
    <row r="2916" spans="1:10" ht="12.75" customHeight="1" thickBot="1">
      <c r="A2916" s="486" t="s">
        <v>336</v>
      </c>
      <c r="B2916" s="486"/>
      <c r="I2916" s="114" t="s">
        <v>74</v>
      </c>
      <c r="J2916" s="121">
        <v>15</v>
      </c>
    </row>
    <row r="2917" spans="1:10" ht="12.75" customHeight="1">
      <c r="A2917" s="482" t="s">
        <v>155</v>
      </c>
      <c r="B2917" s="483"/>
      <c r="C2917" s="483"/>
      <c r="D2917" s="483"/>
      <c r="E2917" s="483"/>
      <c r="F2917" s="484"/>
      <c r="G2917" s="485" t="s">
        <v>141</v>
      </c>
      <c r="H2917" s="483"/>
      <c r="I2917" s="498" t="s">
        <v>141</v>
      </c>
      <c r="J2917" s="499"/>
    </row>
    <row r="2918" spans="1:10" ht="12.75" customHeight="1">
      <c r="A2918" s="500" t="str">
        <f>IF('TRI-2C'!G$10="","",'TRI-2C'!G$10)</f>
        <v>IDENTIDAD Y AUTONOMÍA</v>
      </c>
      <c r="B2918" s="501"/>
      <c r="C2918" s="501"/>
      <c r="D2918" s="501"/>
      <c r="E2918" s="501"/>
      <c r="F2918" s="502"/>
      <c r="G2918" s="160"/>
      <c r="H2918" s="161"/>
      <c r="I2918" s="162"/>
      <c r="J2918" s="163"/>
    </row>
    <row r="2919" spans="1:10" ht="12.75" customHeight="1">
      <c r="A2919" s="148" t="str">
        <f>IF('TRI-2C'!G$13="","",'TRI-2C'!G$13)</f>
        <v>Comunicar algunos datos de su identidad como: nombres completos, edad, nombres de familiares cercanos, lugar dónde vive.</v>
      </c>
      <c r="B2919" s="158"/>
      <c r="C2919" s="158"/>
      <c r="D2919" s="158"/>
      <c r="E2919" s="158"/>
      <c r="F2919" s="159"/>
      <c r="G2919" s="122" t="str">
        <f>IF(A2919="","",VLOOKUP(J2916,'TRI-2C'!$B$18:$FH$61,6,FALSE))</f>
        <v>A+</v>
      </c>
      <c r="H2919" s="150"/>
      <c r="I2919" s="127" t="str">
        <f>IF(G2919="","",G2919)</f>
        <v>A+</v>
      </c>
      <c r="J2919" s="126"/>
    </row>
    <row r="2920" spans="1:10" ht="12.75" customHeight="1">
      <c r="A2920" s="11" t="str">
        <f>IF('TRI-2C'!$H$13="","",'TRI-2C'!$H$13)</f>
        <v>Demostrar curiosidad por las características físicas (genitales) que le permiten reconocerse como niño y niña</v>
      </c>
      <c r="B2920" s="156"/>
      <c r="C2920" s="156"/>
      <c r="D2920" s="156"/>
      <c r="E2920" s="156"/>
      <c r="F2920" s="157"/>
      <c r="G2920" s="124" t="str">
        <f>IF(A2920="","",VLOOKUP(J2916,'TRI-2C'!$B$18:$FH$61,7,FALSE))</f>
        <v>A+</v>
      </c>
      <c r="I2920" s="125" t="str">
        <f t="shared" ref="I2920:I2936" si="108">IF(G2920="","",G2920)</f>
        <v>A+</v>
      </c>
      <c r="J2920" s="128"/>
    </row>
    <row r="2921" spans="1:10" ht="12.75" customHeight="1">
      <c r="A2921" s="148" t="str">
        <f>IF('TRI-2C'!$I$13="","",'TRI-2C'!$I$13)</f>
        <v>Identificar la importancia de usar el cinturón de seguridad para promover el autocuidado y la protección personal.</v>
      </c>
      <c r="B2921" s="149"/>
      <c r="C2921" s="149"/>
      <c r="D2921" s="150"/>
      <c r="E2921" s="150"/>
      <c r="F2921" s="126"/>
      <c r="G2921" s="122" t="str">
        <f>IF(A2921="","",VLOOKUP(J2916,'TRI-2C'!$B$18:$FH$61,8,FALSE))</f>
        <v>A+</v>
      </c>
      <c r="H2921" s="150"/>
      <c r="I2921" s="127" t="str">
        <f t="shared" si="108"/>
        <v>A+</v>
      </c>
      <c r="J2921" s="126"/>
    </row>
    <row r="2922" spans="1:10" ht="12.75" customHeight="1">
      <c r="A2922" s="147" t="str">
        <f>IF('TRI-2C'!$J$13="","",'TRI-2C'!$J$13)</f>
        <v>Identificar las situaciones de peligro a las que se puede exponer en su entorno inmediato y seguir pautas de comportamiento para evitarlas.</v>
      </c>
      <c r="B2922" s="139"/>
      <c r="C2922" s="139"/>
      <c r="F2922" s="128"/>
      <c r="G2922" s="124" t="str">
        <f>IF(A2922="","",VLOOKUP(J2916,'TRI-2C'!$B$18:$FH$61,9,FALSE))</f>
        <v>A+</v>
      </c>
      <c r="I2922" s="125" t="str">
        <f t="shared" si="108"/>
        <v>A+</v>
      </c>
      <c r="J2922" s="128"/>
    </row>
    <row r="2923" spans="1:10" ht="12.75" customHeight="1">
      <c r="A2923" s="148" t="str">
        <f>IF('TRI-2C'!$K$13="","",'TRI-2C'!$K$13)</f>
        <v>Identificar sus características físicas y las de las personas de su entorno como parte del proceso de aceptación de sí mismo y de respeto a los demás.</v>
      </c>
      <c r="B2923" s="149"/>
      <c r="C2923" s="149"/>
      <c r="D2923" s="150"/>
      <c r="E2923" s="150"/>
      <c r="F2923" s="126"/>
      <c r="G2923" s="122" t="str">
        <f>IF(A2923="","",VLOOKUP(J2916,'TRI-2C'!$B$18:$FH$61,10,FALSE))</f>
        <v>A+</v>
      </c>
      <c r="H2923" s="150"/>
      <c r="I2923" s="127" t="str">
        <f t="shared" si="108"/>
        <v>A+</v>
      </c>
      <c r="J2923" s="126"/>
    </row>
    <row r="2924" spans="1:10" ht="12.75" customHeight="1">
      <c r="A2924" s="147" t="str">
        <f>IF('TRI-2C'!$L$13="","",'TRI-2C'!$L$13)</f>
        <v>Identificar y manifestar sus emociones y sentimientos, expresando las causas de los mismos mediante el lenguaje verbal. (D.EIB.10.3.)</v>
      </c>
      <c r="B2924" s="139"/>
      <c r="C2924" s="139"/>
      <c r="F2924" s="128"/>
      <c r="G2924" s="124" t="str">
        <f>IF(A2924="","",VLOOKUP(J2916,'TRI-2C'!$B$18:$FH$61,11,FALSE))</f>
        <v>A+</v>
      </c>
      <c r="I2924" s="125" t="str">
        <f t="shared" si="108"/>
        <v>A+</v>
      </c>
      <c r="J2924" s="128"/>
    </row>
    <row r="2925" spans="1:10" ht="12.75" customHeight="1">
      <c r="A2925" s="192" t="str">
        <f>IF('TRI-2C'!$M$13="","",'TRI-2C'!$M$13)</f>
        <v>Identificarse como miembro de una familia reconociéndose como parte importante de la misma.</v>
      </c>
      <c r="B2925" s="154"/>
      <c r="C2925" s="154"/>
      <c r="D2925" s="154"/>
      <c r="E2925" s="154"/>
      <c r="F2925" s="155"/>
      <c r="G2925" s="122" t="str">
        <f>IF(A2925="","",VLOOKUP(J2916,'TRI-2C'!$B$18:$FH$61,12,FALSE))</f>
        <v>A+</v>
      </c>
      <c r="H2925" s="150"/>
      <c r="I2925" s="127" t="str">
        <f t="shared" si="108"/>
        <v>A+</v>
      </c>
      <c r="J2925" s="126"/>
    </row>
    <row r="2926" spans="1:10" ht="12.75" customHeight="1">
      <c r="A2926" s="147" t="str">
        <f>IF('TRI-2C'!$N$13="","",'TRI-2C'!$N$13)</f>
        <v>Practicar con autonomía hábitos de higiene personal como lavarse las manos, los dientes y la cara.</v>
      </c>
      <c r="B2926" s="139"/>
      <c r="C2926" s="139"/>
      <c r="F2926" s="128"/>
      <c r="G2926" s="124" t="str">
        <f>IF(A2926="","",VLOOKUP(J2916,'TRI-2C'!$B$18:$FH$61,13,FALSE))</f>
        <v>A+</v>
      </c>
      <c r="I2926" s="125" t="str">
        <f t="shared" si="108"/>
        <v>A+</v>
      </c>
      <c r="J2926" s="128"/>
    </row>
    <row r="2927" spans="1:10" ht="12.75" customHeight="1">
      <c r="A2927" s="148" t="str">
        <f>IF('TRI-2C'!$O$13="","",'TRI-2C'!$O$13)</f>
        <v>Practicar hábitos de orden ubicando los objetos en el lugar correspondiente.</v>
      </c>
      <c r="B2927" s="149"/>
      <c r="C2927" s="149"/>
      <c r="D2927" s="150"/>
      <c r="E2927" s="150"/>
      <c r="F2927" s="126"/>
      <c r="G2927" s="122" t="str">
        <f>IF(A2927="","",VLOOKUP(J2916,'TRI-2C'!$B$18:$FH$61,14,FALSE))</f>
        <v>A+</v>
      </c>
      <c r="H2927" s="150"/>
      <c r="I2927" s="127" t="str">
        <f t="shared" si="108"/>
        <v>A+</v>
      </c>
      <c r="J2927" s="126"/>
    </row>
    <row r="2928" spans="1:10" ht="12.75" customHeight="1">
      <c r="A2928" s="147" t="str">
        <f>IF('TRI-2C'!$P$13="","",'TRI-2C'!$P$13)</f>
        <v>Practicar las acciones a seguir en situaciones de riesgo como: temblores, incendios, entre otros, determinadas en el plan de contingencia institucional.</v>
      </c>
      <c r="B2928" s="139"/>
      <c r="C2928" s="139"/>
      <c r="F2928" s="128"/>
      <c r="G2928" s="124" t="str">
        <f>IF(A2928="","",VLOOKUP(J2916,'TRI-2C'!$B$18:$FH$61,15,FALSE))</f>
        <v>A+</v>
      </c>
      <c r="I2928" s="125" t="str">
        <f t="shared" si="108"/>
        <v>A+</v>
      </c>
      <c r="J2928" s="128"/>
    </row>
    <row r="2929" spans="1:10" ht="12.75" customHeight="1">
      <c r="A2929" s="148" t="str">
        <f>IF('TRI-2C'!$Q$13="","",'TRI-2C'!$Q$13)</f>
        <v>Practicar normas de seguridad para evitar accidentes a los que se puede exponer en su entorno inmediato.</v>
      </c>
      <c r="B2929" s="158"/>
      <c r="C2929" s="158"/>
      <c r="D2929" s="158"/>
      <c r="E2929" s="158"/>
      <c r="F2929" s="159"/>
      <c r="G2929" s="122" t="str">
        <f>IF(A2929="","",VLOOKUP(J2916,'TRI-2C'!$B$18:$FH$61,16,FALSE))</f>
        <v>A+</v>
      </c>
      <c r="H2929" s="150"/>
      <c r="I2929" s="127" t="str">
        <f t="shared" si="108"/>
        <v>A+</v>
      </c>
      <c r="J2929" s="126"/>
    </row>
    <row r="2930" spans="1:10" ht="12.75" customHeight="1">
      <c r="A2930" s="11" t="str">
        <f>IF('TRI-2C'!$R$13="","",'TRI-2C'!$R$13)</f>
        <v>Realiza independientemente normas de aseo al ir al baño.</v>
      </c>
      <c r="B2930" s="156"/>
      <c r="C2930" s="156"/>
      <c r="D2930" s="156"/>
      <c r="E2930" s="156"/>
      <c r="F2930" s="157"/>
      <c r="G2930" s="124" t="str">
        <f>IF(A2930="","",VLOOKUP(J2916,'TRI-2C'!$B$18:$FH$61,17,FALSE))</f>
        <v>A+</v>
      </c>
      <c r="I2930" s="125" t="str">
        <f t="shared" si="108"/>
        <v>A+</v>
      </c>
      <c r="J2930" s="128"/>
    </row>
    <row r="2931" spans="1:10" ht="12.75" customHeight="1">
      <c r="A2931" s="148" t="str">
        <f>IF('TRI-2C'!$S$13="","",'TRI-2C'!$S$13)</f>
        <v>Reconocer la importancia del uso del casco y demás indumentaria de pro tección para protegerse de lesiones en actividades que requieran su uso</v>
      </c>
      <c r="B2931" s="149"/>
      <c r="C2931" s="149"/>
      <c r="D2931" s="150"/>
      <c r="E2931" s="150"/>
      <c r="F2931" s="126"/>
      <c r="G2931" s="122" t="str">
        <f>IF(A2931="","",VLOOKUP(J2916,'TRI-2C'!$B$18:$FH$61,18,FALSE))</f>
        <v>A+</v>
      </c>
      <c r="H2931" s="150"/>
      <c r="I2931" s="127" t="str">
        <f t="shared" si="108"/>
        <v>A+</v>
      </c>
      <c r="J2931" s="126"/>
    </row>
    <row r="2932" spans="1:10" ht="12.75" customHeight="1">
      <c r="A2932" s="147" t="str">
        <f>IF('TRI-2C'!$T$13="","",'TRI-2C'!$T$13)</f>
        <v>Reconocer situaciones problémicas en las actividades escolares para solucionarlas de forma creativa y con autonomía.</v>
      </c>
      <c r="B2932" s="139"/>
      <c r="C2932" s="139"/>
      <c r="F2932" s="128"/>
      <c r="G2932" s="124" t="str">
        <f>IF(A2932="","",VLOOKUP(J2916,'TRI-2C'!$B$18:$FH$61,19,FALSE))</f>
        <v>A+</v>
      </c>
      <c r="I2932" s="125" t="str">
        <f t="shared" si="108"/>
        <v>A+</v>
      </c>
      <c r="J2932" s="128"/>
    </row>
    <row r="2933" spans="1:10" ht="12.75" customHeight="1">
      <c r="A2933" s="148" t="str">
        <f>IF('TRI-2C'!$U$13="","",'TRI-2C'!$U$13)</f>
        <v>Seleccionar las prendas de vestir de acuerdo al estado climático (prendas para el frío / prendas para el calor).</v>
      </c>
      <c r="B2933" s="149"/>
      <c r="C2933" s="149"/>
      <c r="D2933" s="150"/>
      <c r="E2933" s="150"/>
      <c r="F2933" s="126"/>
      <c r="G2933" s="122" t="str">
        <f>IF(A2933="","",VLOOKUP(J2916,'TRI-2C'!$B$18:$FH$61,20,FALSE))</f>
        <v>A+</v>
      </c>
      <c r="H2933" s="150"/>
      <c r="I2933" s="127" t="str">
        <f t="shared" si="108"/>
        <v>A+</v>
      </c>
      <c r="J2933" s="126"/>
    </row>
    <row r="2934" spans="1:10" ht="12.75" customHeight="1">
      <c r="A2934" s="147" t="str">
        <f>IF('TRI-2C'!$V$13="","",'TRI-2C'!$V$13)</f>
        <v>Tomar decisiones con respecto a la elección de actividades, vestuario entre otros, en función de sus gustos y preferencias, argumentando las mismas.</v>
      </c>
      <c r="B2934" s="139"/>
      <c r="C2934" s="139"/>
      <c r="F2934" s="128"/>
      <c r="G2934" s="124" t="str">
        <f>IF(A2934="","",VLOOKUP(J2916,'TRI-2C'!$B$18:$FH$61,21,FALSE))</f>
        <v>A+</v>
      </c>
      <c r="I2934" s="125" t="str">
        <f t="shared" si="108"/>
        <v>A+</v>
      </c>
      <c r="J2934" s="128"/>
    </row>
    <row r="2935" spans="1:10" ht="12.75" customHeight="1">
      <c r="A2935" s="192" t="str">
        <f>IF('TRI-2C'!$W$13="","",'TRI-2C'!$W$13)</f>
        <v>Utilizar la cuchara, tenedor y el vaso cuando se alimenta de manera autónoma.</v>
      </c>
      <c r="B2935" s="154"/>
      <c r="C2935" s="154"/>
      <c r="D2935" s="154"/>
      <c r="E2935" s="154"/>
      <c r="F2935" s="155"/>
      <c r="G2935" s="122" t="str">
        <f>IF(A2935="","",VLOOKUP(J2916,'TRI-2C'!$B$18:$FH$61,22,FALSE))</f>
        <v>A+</v>
      </c>
      <c r="H2935" s="150"/>
      <c r="I2935" s="127" t="str">
        <f t="shared" si="108"/>
        <v>A+</v>
      </c>
      <c r="J2935" s="126"/>
    </row>
    <row r="2936" spans="1:10" ht="12.75" customHeight="1">
      <c r="A2936" s="147" t="str">
        <f>IF('TRI-2C'!$X$13="","",'TRI-2C'!$X$13)</f>
        <v>Vestirse y desvestirse de manera independiente con prendas de vestir sencillas. (D.EIB.10.5)</v>
      </c>
      <c r="B2936" s="139"/>
      <c r="C2936" s="139"/>
      <c r="F2936" s="128"/>
      <c r="G2936" s="124" t="str">
        <f>IF(A2936="","",VLOOKUP(J2916,'TRI-2C'!$B$18:$FH$61,23,FALSE))</f>
        <v>A+</v>
      </c>
      <c r="I2936" s="125" t="str">
        <f t="shared" si="108"/>
        <v>A+</v>
      </c>
      <c r="J2936" s="128"/>
    </row>
    <row r="2937" spans="1:10" ht="12.75" customHeight="1">
      <c r="A2937" s="165" t="str">
        <f>'BI-1T'!$A$8</f>
        <v>CONVIVENCIA</v>
      </c>
      <c r="B2937" s="149"/>
      <c r="C2937" s="149"/>
      <c r="D2937" s="150"/>
      <c r="E2937" s="150"/>
      <c r="F2937" s="126"/>
      <c r="G2937" s="122" t="str">
        <f>IF(A2937="","",VLOOKUP(J2916,'TRI-2C'!$B$18:$FH$61,24,FALSE))</f>
        <v>A+</v>
      </c>
      <c r="H2937" s="150"/>
      <c r="I2937" s="127"/>
      <c r="J2937" s="126"/>
    </row>
    <row r="2938" spans="1:10" ht="12.75" customHeight="1">
      <c r="A2938" s="147" t="str">
        <f>IF('TRI-2C'!$Z$13="","",'TRI-2C'!$Z$13)</f>
        <v>Apoyar y motivar a otras personas a participar en actividades grupales, particularmente a quienes muestran dificultades al hacerlo</v>
      </c>
      <c r="B2938" s="139"/>
      <c r="C2938" s="139"/>
      <c r="F2938" s="128"/>
      <c r="G2938" s="124" t="str">
        <f>IF(A2938="","",VLOOKUP(J2916,'TRI-2C'!$B$18:$FH$61,25,FALSE))</f>
        <v>A+</v>
      </c>
      <c r="I2938" s="125" t="str">
        <f t="shared" ref="I2938:I2952" si="109">IF(G2938="","",G2938)</f>
        <v>A+</v>
      </c>
      <c r="J2938" s="128"/>
    </row>
    <row r="2939" spans="1:10" ht="12.75" customHeight="1">
      <c r="A2939" s="148" t="str">
        <f>IF('TRI-2C'!$AA$13="","",'TRI-2C'!$AA$13)</f>
        <v>Asumir y respetar normas de convivencia en la institución de educación inicial y en el hogar acordadas con el adulto. (D.EIB.10.15.)</v>
      </c>
      <c r="B2939" s="158"/>
      <c r="C2939" s="158"/>
      <c r="D2939" s="158"/>
      <c r="E2939" s="158"/>
      <c r="F2939" s="159"/>
      <c r="G2939" s="122" t="str">
        <f>IF(A2939="","",VLOOKUP(J2916,'TRI-2C'!$B$18:$FH$61,26,FALSE))</f>
        <v>A+</v>
      </c>
      <c r="H2939" s="150"/>
      <c r="I2939" s="127" t="str">
        <f t="shared" si="109"/>
        <v>A+</v>
      </c>
      <c r="J2939" s="126"/>
    </row>
    <row r="2940" spans="1:10" ht="12.75" customHeight="1">
      <c r="A2940" s="11" t="str">
        <f>IF('TRI-2C'!$AB$13="","",'TRI-2C'!$AB$13)</f>
        <v>Colaborar en actividades que se desarrollan con otros niños y adultos de su entorno.</v>
      </c>
      <c r="B2940" s="156"/>
      <c r="C2940" s="156"/>
      <c r="D2940" s="156"/>
      <c r="E2940" s="156"/>
      <c r="F2940" s="157"/>
      <c r="G2940" s="124" t="str">
        <f>IF(A2940="","",VLOOKUP(J2916,'TRI-2C'!$B$18:$FH$61,27,FALSE))</f>
        <v>A+</v>
      </c>
      <c r="I2940" s="125" t="str">
        <f t="shared" si="109"/>
        <v>A+</v>
      </c>
      <c r="J2940" s="128"/>
    </row>
    <row r="2941" spans="1:10" ht="12.75" customHeight="1">
      <c r="A2941" s="148" t="str">
        <f>IF('TRI-2C'!$AC$13="","",'TRI-2C'!$AC$13)</f>
        <v>Demostrar actitudes de solidaridad ante situaciones de necesidad de sus compañeros y adultos de su entorno</v>
      </c>
      <c r="B2941" s="149"/>
      <c r="C2941" s="149"/>
      <c r="D2941" s="150"/>
      <c r="E2941" s="150"/>
      <c r="F2941" s="126"/>
      <c r="G2941" s="122" t="str">
        <f>IF(A2941="","",VLOOKUP(J2916,'TRI-2C'!$B$18:$FH$61,28,FALSE))</f>
        <v>A+</v>
      </c>
      <c r="H2941" s="150"/>
      <c r="I2941" s="127" t="str">
        <f t="shared" si="109"/>
        <v>A+</v>
      </c>
      <c r="J2941" s="126"/>
    </row>
    <row r="2942" spans="1:10" ht="12.75" customHeight="1">
      <c r="A294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942" s="139"/>
      <c r="C2942" s="139"/>
      <c r="F2942" s="128"/>
      <c r="G2942" s="124" t="str">
        <f>IF(A2942="","",VLOOKUP(J2916,'TRI-2C'!$B$18:$FH$61,29,FALSE))</f>
        <v>A+</v>
      </c>
      <c r="I2942" s="125" t="str">
        <f t="shared" si="109"/>
        <v>A+</v>
      </c>
      <c r="J2942" s="128"/>
    </row>
    <row r="2943" spans="1:10" ht="12.75" customHeight="1">
      <c r="A2943" s="148" t="str">
        <f>IF('TRI-2C'!$AE$13="","",'TRI-2C'!$AE$13)</f>
        <v>Demostrar preferencia de jugar la mayor parte del tiempo con un amigo estableciendo niveles de empatías más estables.</v>
      </c>
      <c r="B2943" s="149"/>
      <c r="C2943" s="149"/>
      <c r="D2943" s="150"/>
      <c r="E2943" s="150"/>
      <c r="F2943" s="126"/>
      <c r="G2943" s="122" t="str">
        <f>IF(A2943="","",VLOOKUP(J2916,'TRI-2C'!$B$18:$FH$61,30,FALSE))</f>
        <v>A+</v>
      </c>
      <c r="H2943" s="150"/>
      <c r="I2943" s="127" t="str">
        <f t="shared" si="109"/>
        <v>A+</v>
      </c>
      <c r="J2943" s="126"/>
    </row>
    <row r="2944" spans="1:10" ht="12.75" customHeight="1">
      <c r="A2944" s="147" t="str">
        <f>IF('TRI-2C'!$AF$13="","",'TRI-2C'!$AF$13)</f>
        <v>Demostrar sensibilidad ante deseos, emociones y sentimientos de otras personas.</v>
      </c>
      <c r="B2944" s="139"/>
      <c r="C2944" s="139"/>
      <c r="F2944" s="128"/>
      <c r="G2944" s="124" t="str">
        <f>IF(A2944="","",VLOOKUP(J2916,'TRI-2C'!$B$18:$FH$61,31,FALSE))</f>
        <v>A+</v>
      </c>
      <c r="I2944" s="125" t="str">
        <f t="shared" si="109"/>
        <v>A+</v>
      </c>
      <c r="J2944" s="128"/>
    </row>
    <row r="2945" spans="1:10" ht="12.75" customHeight="1">
      <c r="A2945" s="192" t="str">
        <f>IF('TRI-2C'!$AG$13="","",'TRI-2C'!$AG$13)</f>
        <v>Desarrollar la capacidad de esperar para obtener una recompensa mayor en el futuro.</v>
      </c>
      <c r="B2945" s="154"/>
      <c r="C2945" s="154"/>
      <c r="D2945" s="154"/>
      <c r="E2945" s="154"/>
      <c r="F2945" s="155"/>
      <c r="G2945" s="122" t="str">
        <f>IF(A2945="","",VLOOKUP(J2916,'TRI-2C'!$B$18:$FH$61,32,FALSE))</f>
        <v>A+</v>
      </c>
      <c r="H2945" s="150"/>
      <c r="I2945" s="127" t="str">
        <f t="shared" si="109"/>
        <v>A+</v>
      </c>
      <c r="J2945" s="126"/>
    </row>
    <row r="2946" spans="1:10" ht="12.75" customHeight="1">
      <c r="A2946" s="147" t="str">
        <f>IF('TRI-2C'!$AH$13="","",'TRI-2C'!$AH$13)</f>
        <v>Identificar instituciones y profesiones que brindan servicios a la comunidad y los roles que ellos cumplen.</v>
      </c>
      <c r="B2946" s="139"/>
      <c r="C2946" s="139"/>
      <c r="F2946" s="128"/>
      <c r="G2946" s="124" t="str">
        <f>IF(A2946="","",VLOOKUP(J2916,'TRI-2C'!$B$18:$FH$61,33,FALSE))</f>
        <v>A+</v>
      </c>
      <c r="I2946" s="125" t="str">
        <f t="shared" si="109"/>
        <v>A+</v>
      </c>
      <c r="J2946" s="128"/>
    </row>
    <row r="2947" spans="1:10" ht="12.75" customHeight="1">
      <c r="A2947" s="148" t="str">
        <f>IF('TRI-2C'!$AI$13="","",'TRI-2C'!$AI$13)</f>
        <v>Identificar las profesiones, oficios y ocupaciones que cumplen los miembros de su familia.</v>
      </c>
      <c r="B2947" s="149"/>
      <c r="C2947" s="149"/>
      <c r="D2947" s="150"/>
      <c r="E2947" s="150"/>
      <c r="F2947" s="126"/>
      <c r="G2947" s="122" t="str">
        <f>IF(A2947="","",VLOOKUP(J2916,'TRI-2C'!$B$18:$FH$61,34,FALSE))</f>
        <v>A+</v>
      </c>
      <c r="H2947" s="150"/>
      <c r="I2947" s="127" t="str">
        <f t="shared" si="109"/>
        <v>A+</v>
      </c>
      <c r="J2947" s="126"/>
    </row>
    <row r="2948" spans="1:10" ht="12.75" customHeight="1">
      <c r="A2948" s="147" t="str">
        <f>IF('TRI-2C'!$AJ$13="","",'TRI-2C'!$AJ$13)</f>
        <v>Incrementar su campo de interrelación con otras personas a más del grupo familiar y escolar interactuando con mayor facilidad.</v>
      </c>
      <c r="B2948" s="139"/>
      <c r="C2948" s="139"/>
      <c r="F2948" s="128"/>
      <c r="G2948" s="124" t="str">
        <f>IF(A2948="","",VLOOKUP(J2916,'TRI-2C'!$B$18:$FH$61,35,FALSE))</f>
        <v>A+</v>
      </c>
      <c r="I2948" s="125" t="str">
        <f t="shared" si="109"/>
        <v>A+</v>
      </c>
      <c r="J2948" s="128"/>
    </row>
    <row r="2949" spans="1:10" ht="12.75" customHeight="1">
      <c r="A294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2949" s="158"/>
      <c r="C2949" s="158"/>
      <c r="D2949" s="158"/>
      <c r="E2949" s="158"/>
      <c r="F2949" s="159"/>
      <c r="G2949" s="122" t="str">
        <f>IF(A2949="","",VLOOKUP(J2916,'TRI-2C'!$B$18:$FH$61,36,FALSE))</f>
        <v>A+</v>
      </c>
      <c r="H2949" s="150"/>
      <c r="I2949" s="127" t="str">
        <f t="shared" si="109"/>
        <v>A+</v>
      </c>
      <c r="J2949" s="126"/>
    </row>
    <row r="2950" spans="1:10" ht="12.75" customHeight="1">
      <c r="A2950" s="11" t="str">
        <f>IF('TRI-2C'!$AL$13="","",'TRI-2C'!$AL$13)</f>
        <v>Participar juegos grupales siguiendo las reglas y asumiendo roles que le permitan mantener un ambiente armónico con sus pares. (D.EIB.10.11.)</v>
      </c>
      <c r="B2950" s="156"/>
      <c r="C2950" s="156"/>
      <c r="D2950" s="156"/>
      <c r="E2950" s="156"/>
      <c r="F2950" s="157"/>
      <c r="G2950" s="124" t="str">
        <f>IF(A2950="","",VLOOKUP(J2916,'TRI-2C'!$B$18:$FH$61,37,FALSE))</f>
        <v>A+</v>
      </c>
      <c r="I2950" s="125" t="str">
        <f t="shared" si="109"/>
        <v>A+</v>
      </c>
      <c r="J2950" s="128"/>
    </row>
    <row r="2951" spans="1:10" ht="12.75" customHeight="1">
      <c r="A2951" s="148" t="str">
        <f>IF('TRI-2C'!$AM$13="","",'TRI-2C'!$AM$13)</f>
        <v>Practicar la costumbre de ahorrar para ocasiones y casos especiales</v>
      </c>
      <c r="B2951" s="149"/>
      <c r="C2951" s="149"/>
      <c r="D2951" s="150"/>
      <c r="E2951" s="150"/>
      <c r="F2951" s="126"/>
      <c r="G2951" s="122" t="str">
        <f>IF(A2951="","",VLOOKUP(J2916,'TRI-2C'!$B$18:$FH$61,38,FALSE))</f>
        <v>A+</v>
      </c>
      <c r="H2951" s="150"/>
      <c r="I2951" s="127" t="str">
        <f t="shared" si="109"/>
        <v>A+</v>
      </c>
      <c r="J2951" s="126"/>
    </row>
    <row r="2952" spans="1:10" ht="12.75" customHeight="1">
      <c r="A295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2952" s="139"/>
      <c r="C2952" s="139"/>
      <c r="F2952" s="128"/>
      <c r="G2952" s="124" t="str">
        <f>IF(A2952="","",VLOOKUP(J2916,'TRI-2C'!$B$18:$FH$61,39,FALSE))</f>
        <v>A+</v>
      </c>
      <c r="I2952" s="125" t="str">
        <f t="shared" si="109"/>
        <v>A+</v>
      </c>
      <c r="J2952" s="128"/>
    </row>
    <row r="2953" spans="1:10" ht="12.75" customHeight="1">
      <c r="A2953" s="165" t="str">
        <f>'BI-1T'!$A$9</f>
        <v>RELACIONES CON EL MEDIO NATURAL Y CULTURAL</v>
      </c>
      <c r="B2953" s="149"/>
      <c r="C2953" s="149"/>
      <c r="D2953" s="150"/>
      <c r="E2953" s="150"/>
      <c r="F2953" s="126"/>
      <c r="G2953" s="122" t="str">
        <f>IF(A2953="","",VLOOKUP(J2916,'TRI-2C'!$B$18:$FH$61,40,FALSE))</f>
        <v>A+</v>
      </c>
      <c r="H2953" s="150"/>
      <c r="I2953" s="127"/>
      <c r="J2953" s="126"/>
    </row>
    <row r="2954" spans="1:10" ht="12.75" customHeight="1">
      <c r="A295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2954" s="139"/>
      <c r="C2954" s="139"/>
      <c r="F2954" s="128"/>
      <c r="G2954" s="124" t="str">
        <f>IF(A2954="","",VLOOKUP(J2916,'TRI-2C'!$B$18:$FH$61,41,FALSE))</f>
        <v>A+</v>
      </c>
      <c r="I2954" s="125" t="str">
        <f t="shared" ref="I2954:I2973" si="110">IF(G2954="","",G2954)</f>
        <v>A+</v>
      </c>
      <c r="J2954" s="128"/>
    </row>
    <row r="2955" spans="1:10" ht="12.75" customHeight="1">
      <c r="A2955" s="192" t="str">
        <f>IF('TRI-2C'!$AQ$13="","",'TRI-2C'!$AQ$13)</f>
        <v>Construir conexiones emocionales con su contexto natural (plantas, animales, agua, tierra, aire) y social.</v>
      </c>
      <c r="B2955" s="154"/>
      <c r="C2955" s="154"/>
      <c r="D2955" s="154"/>
      <c r="E2955" s="154"/>
      <c r="F2955" s="155"/>
      <c r="G2955" s="122" t="str">
        <f>IF(A2955="","",VLOOKUP(J2916,'TRI-2C'!$B$18:$FH$61,42,FALSE))</f>
        <v>A+</v>
      </c>
      <c r="H2955" s="150"/>
      <c r="I2955" s="127" t="str">
        <f t="shared" si="110"/>
        <v>A+</v>
      </c>
      <c r="J2955" s="126"/>
    </row>
    <row r="2956" spans="1:10" ht="12.75" customHeight="1">
      <c r="A2956" s="147" t="str">
        <f>IF('TRI-2C'!$AR$13="","",'TRI-2C'!$AR$13)</f>
        <v>dentificar en las actividades diarias oportunidades para aprovechar los recursos y reducir los residuos para proteger el entorno natural</v>
      </c>
      <c r="B2956" s="139"/>
      <c r="C2956" s="139"/>
      <c r="F2956" s="128"/>
      <c r="G2956" s="124" t="str">
        <f>IF(A2956="","",VLOOKUP(J2916,'TRI-2C'!$B$18:$FH$61,43,FALSE))</f>
        <v>A+</v>
      </c>
      <c r="I2956" s="125" t="str">
        <f t="shared" si="110"/>
        <v>A+</v>
      </c>
      <c r="J2956" s="128"/>
    </row>
    <row r="2957" spans="1:10" ht="12.75" customHeight="1">
      <c r="A2957" s="148" t="str">
        <f>IF('TRI-2C'!$AS$13="","",'TRI-2C'!$AS$13)</f>
        <v>Diferenciar entre alimentos nutritivos y no nutritivos identificando los beneficios de una alimentación sana y saludable.</v>
      </c>
      <c r="B2957" s="149"/>
      <c r="C2957" s="149"/>
      <c r="D2957" s="150"/>
      <c r="E2957" s="150"/>
      <c r="F2957" s="126"/>
      <c r="G2957" s="122" t="str">
        <f>IF(A2957="","",VLOOKUP(J2916,'TRI-2C'!$B$18:$FH$61,44,FALSE))</f>
        <v>A+</v>
      </c>
      <c r="H2957" s="150"/>
      <c r="I2957" s="127" t="str">
        <f t="shared" si="110"/>
        <v>A+</v>
      </c>
      <c r="J2957" s="126"/>
    </row>
    <row r="2958" spans="1:10" ht="12.75" customHeight="1">
      <c r="A2958" s="147" t="str">
        <f>IF('TRI-2C'!$AT$13="","",'TRI-2C'!$AT$13)</f>
        <v>Diferenciar entre lo que le pertenece, lo que pertenece a los demás y lo que pertenece al grupo o comunidad.</v>
      </c>
      <c r="B2958" s="139"/>
      <c r="C2958" s="139"/>
      <c r="F2958" s="128"/>
      <c r="G2958" s="124" t="str">
        <f>IF(A2958="","",VLOOKUP(J2916,'TRI-2C'!$B$18:$FH$61,45,FALSE))</f>
        <v>A+</v>
      </c>
      <c r="I2958" s="125" t="str">
        <f t="shared" si="110"/>
        <v>A+</v>
      </c>
      <c r="J2958" s="128"/>
    </row>
    <row r="2959" spans="1:10" ht="12.75" customHeight="1">
      <c r="A2959" s="148" t="str">
        <f>IF('TRI-2C'!$AU$13="","",'TRI-2C'!$AU$13)</f>
        <v>Diferenciar los seres vivos y elementos no vivos de su entorno explorando su mundo natural.</v>
      </c>
      <c r="B2959" s="158"/>
      <c r="C2959" s="158"/>
      <c r="D2959" s="158"/>
      <c r="E2959" s="158"/>
      <c r="F2959" s="159"/>
      <c r="G2959" s="122" t="str">
        <f>IF(A2959="","",VLOOKUP(J2916,'TRI-2C'!$B$18:$FH$61,46,FALSE))</f>
        <v>A+</v>
      </c>
      <c r="H2959" s="150"/>
      <c r="I2959" s="127" t="str">
        <f t="shared" si="110"/>
        <v>A+</v>
      </c>
      <c r="J2959" s="126"/>
    </row>
    <row r="2960" spans="1:10" ht="12.75" customHeight="1">
      <c r="A2960" s="11" t="str">
        <f>IF('TRI-2C'!$AV$13="","",'TRI-2C'!$AV$13)</f>
        <v>Establecer comparaciones entre los elementos del entorno a través de la discriminación sensorial.</v>
      </c>
      <c r="B2960" s="156"/>
      <c r="C2960" s="156"/>
      <c r="D2960" s="156"/>
      <c r="E2960" s="156"/>
      <c r="F2960" s="157"/>
      <c r="G2960" s="124" t="str">
        <f>IF(A2960="","",VLOOKUP(J2916,'TRI-2C'!$B$18:$FH$61,47,FALSE))</f>
        <v>A+</v>
      </c>
      <c r="I2960" s="125" t="str">
        <f t="shared" si="110"/>
        <v>A+</v>
      </c>
      <c r="J2960" s="128"/>
    </row>
    <row r="2961" spans="1:10" ht="12.75" customHeight="1">
      <c r="A2961" s="148" t="str">
        <f>IF('TRI-2C'!$AW$13="","",'TRI-2C'!$AW$13)</f>
        <v>Explorar e identificar los diferentes elementos y fenómenos del entorno natural mediante procesos que propicien la indagación.</v>
      </c>
      <c r="B2961" s="149"/>
      <c r="C2961" s="149"/>
      <c r="D2961" s="150"/>
      <c r="E2961" s="150"/>
      <c r="F2961" s="126"/>
      <c r="G2961" s="122" t="str">
        <f>IF(A2961="","",VLOOKUP(J2916,'TRI-2C'!$B$18:$FH$61,48,FALSE))</f>
        <v>A+</v>
      </c>
      <c r="H2961" s="150"/>
      <c r="I2961" s="127" t="str">
        <f t="shared" si="110"/>
        <v>A+</v>
      </c>
      <c r="J2961" s="126"/>
    </row>
    <row r="2962" spans="1:10" ht="12.75" customHeight="1">
      <c r="A2962" s="147" t="str">
        <f>IF('TRI-2C'!$AX$13="","",'TRI-2C'!$AX$13)</f>
        <v>Identificar características de las plantas por su utilidad, estableciendo diferencias entre ellas.</v>
      </c>
      <c r="B2962" s="139"/>
      <c r="C2962" s="139"/>
      <c r="F2962" s="128"/>
      <c r="G2962" s="124" t="str">
        <f>IF(A2962="","",VLOOKUP(J2916,'TRI-2C'!$B$18:$FH$61,49,FALSE))</f>
        <v>A+</v>
      </c>
      <c r="I2962" s="125" t="str">
        <f t="shared" si="110"/>
        <v>A+</v>
      </c>
      <c r="J2962" s="128"/>
    </row>
    <row r="2963" spans="1:10" ht="12.75" customHeight="1">
      <c r="A2963" s="148" t="str">
        <f>IF('TRI-2C'!$AY$13="","",'TRI-2C'!$AY$13)</f>
        <v>Identificar las características de los animales domésticos y silvestres estableciendo las diferencias entre ellos.</v>
      </c>
      <c r="B2963" s="149"/>
      <c r="C2963" s="149"/>
      <c r="D2963" s="150"/>
      <c r="E2963" s="150"/>
      <c r="F2963" s="126"/>
      <c r="G2963" s="122" t="str">
        <f>IF(A2963="","",VLOOKUP(J2916,'TRI-2C'!$B$18:$FH$61,50,FALSE))</f>
        <v>A+</v>
      </c>
      <c r="H2963" s="150"/>
      <c r="I2963" s="127" t="str">
        <f t="shared" si="110"/>
        <v>A+</v>
      </c>
      <c r="J2963" s="126"/>
    </row>
    <row r="2964" spans="1:10" ht="12.75" customHeight="1">
      <c r="A2964" s="147" t="str">
        <f>IF('TRI-2C'!$AZ$13="","",'TRI-2C'!$AZ$13)</f>
        <v>Identificar las características del mar y reconocerlo como una parte integral del territorio nacional</v>
      </c>
      <c r="B2964" s="139"/>
      <c r="C2964" s="139"/>
      <c r="F2964" s="128"/>
      <c r="G2964" s="124" t="str">
        <f>IF(A2964="","",VLOOKUP(J2916,'TRI-2C'!$B$18:$FH$61,51,FALSE))</f>
        <v>A+</v>
      </c>
      <c r="I2964" s="125" t="str">
        <f t="shared" si="110"/>
        <v>A+</v>
      </c>
      <c r="J2964" s="128"/>
    </row>
    <row r="2965" spans="1:10" ht="12.75" customHeight="1">
      <c r="A2965" s="192" t="str">
        <f>IF('TRI-2C'!$BA$13="","",'TRI-2C'!$BA$13)</f>
        <v>Identificar prácticas socioculturales de su localidad demostrando curiosidad ante sus tradiciones.</v>
      </c>
      <c r="B2965" s="154"/>
      <c r="C2965" s="154"/>
      <c r="D2965" s="154"/>
      <c r="E2965" s="154"/>
      <c r="F2965" s="155"/>
      <c r="G2965" s="122" t="str">
        <f>IF(A2965="","",VLOOKUP(J2916,'TRI-2C'!$B$18:$FH$61,52,FALSE))</f>
        <v>A+</v>
      </c>
      <c r="H2965" s="150"/>
      <c r="I2965" s="127" t="str">
        <f t="shared" si="110"/>
        <v>A+</v>
      </c>
      <c r="J2965" s="126"/>
    </row>
    <row r="2966" spans="1:10" ht="12.75" customHeight="1">
      <c r="A2966" s="147" t="str">
        <f>IF('TRI-2C'!$BB$13="","",'TRI-2C'!$BB$13)</f>
        <v>Observar el proceso del ciclo vital de las plantas mediante actividades de experimentación.</v>
      </c>
      <c r="B2966" s="139"/>
      <c r="C2966" s="139"/>
      <c r="F2966" s="128"/>
      <c r="G2966" s="124" t="str">
        <f>IF(A2966="","",VLOOKUP(J2916,'TRI-2C'!$B$18:$FH$61,53,FALSE))</f>
        <v>A+</v>
      </c>
      <c r="I2966" s="125" t="str">
        <f t="shared" si="110"/>
        <v>A+</v>
      </c>
      <c r="J2966" s="128"/>
    </row>
    <row r="2967" spans="1:10" ht="12.75" customHeight="1">
      <c r="A2967" s="148" t="str">
        <f>IF('TRI-2C'!$BC$13="","",'TRI-2C'!$BC$13)</f>
        <v>Participar en actividades lúdicas para identificar prácticas de movilidad que ayudan a cuidar el planeta</v>
      </c>
      <c r="B2967" s="149"/>
      <c r="C2967" s="149"/>
      <c r="D2967" s="150"/>
      <c r="E2967" s="150"/>
      <c r="F2967" s="126"/>
      <c r="G2967" s="122" t="str">
        <f>IF(A2967="","",VLOOKUP(J2916,'TRI-2C'!$B$18:$FH$61,54,FALSE))</f>
        <v>A+</v>
      </c>
      <c r="H2967" s="150"/>
      <c r="I2967" s="127" t="str">
        <f t="shared" si="110"/>
        <v>A+</v>
      </c>
      <c r="J2967" s="126"/>
    </row>
    <row r="2968" spans="1:10" ht="12.75" customHeight="1">
      <c r="A2968" s="147" t="str">
        <f>IF('TRI-2C'!$BD$13="","",'TRI-2C'!$BD$13)</f>
        <v>Participar en algunas prácticas tradicionales de su entorno disfrutando y respetando las diferentes manifestaciones culturales</v>
      </c>
      <c r="B2968" s="139"/>
      <c r="C2968" s="139"/>
      <c r="F2968" s="128"/>
      <c r="G2968" s="124" t="str">
        <f>IF(A2968="","",VLOOKUP(J2916,'TRI-2C'!$B$18:$FH$61,55,FALSE))</f>
        <v>A+</v>
      </c>
      <c r="I2968" s="125" t="str">
        <f t="shared" si="110"/>
        <v>A+</v>
      </c>
      <c r="J2968" s="128"/>
    </row>
    <row r="2969" spans="1:10" ht="12.75" customHeight="1">
      <c r="A2969" s="148" t="str">
        <f>IF('TRI-2C'!$BE$13="","",'TRI-2C'!$BE$13)</f>
        <v>Practicar hábitos de cuidado y conservación del medio ambiente que eviten la contaminación del aire, suelo y agua. (D.EIB.10.19.)</v>
      </c>
      <c r="B2969" s="158"/>
      <c r="C2969" s="158"/>
      <c r="D2969" s="158"/>
      <c r="E2969" s="158"/>
      <c r="F2969" s="159"/>
      <c r="G2969" s="122" t="str">
        <f>IF(A2969="","",VLOOKUP(J2916,'TRI-2C'!$B$18:$FH$61,56,FALSE))</f>
        <v>A+</v>
      </c>
      <c r="H2969" s="150"/>
      <c r="I2969" s="127" t="str">
        <f t="shared" si="110"/>
        <v>A+</v>
      </c>
      <c r="J2969" s="126"/>
    </row>
    <row r="2970" spans="1:10" ht="12.75" customHeight="1">
      <c r="A2970" s="11" t="str">
        <f>IF('TRI-2C'!$BF$13="","",'TRI-2C'!$BF$13)</f>
        <v>Realizar acciones de cuidado y protección de plantas y animales de su entorno erradicando actitudes de maltrato.</v>
      </c>
      <c r="B2970" s="156"/>
      <c r="C2970" s="156"/>
      <c r="D2970" s="156"/>
      <c r="E2970" s="156"/>
      <c r="F2970" s="157"/>
      <c r="G2970" s="124" t="str">
        <f>IF(A2970="","",VLOOKUP(J2916,'TRI-2C'!$B$18:$FH$61,57,FALSE))</f>
        <v>A+</v>
      </c>
      <c r="I2970" s="125" t="str">
        <f t="shared" si="110"/>
        <v>A+</v>
      </c>
      <c r="J2970" s="128"/>
    </row>
    <row r="2971" spans="1:10" ht="12.75" customHeight="1">
      <c r="A2971" s="148" t="str">
        <f>IF('TRI-2C'!$BG$13="","",'TRI-2C'!$BG$13)</f>
        <v>Reconocer cómo las personas utilizan el dinero en su entorno familiar para satisfacer sus necesidades y deseos</v>
      </c>
      <c r="B2971" s="149"/>
      <c r="C2971" s="149"/>
      <c r="D2971" s="150"/>
      <c r="E2971" s="150"/>
      <c r="F2971" s="126"/>
      <c r="G2971" s="122" t="str">
        <f>IF(A2971="","",VLOOKUP(J2916,'TRI-2C'!$B$18:$FH$61,58,FALSE))</f>
        <v>A+</v>
      </c>
      <c r="H2971" s="150"/>
      <c r="I2971" s="127" t="str">
        <f t="shared" si="110"/>
        <v>A+</v>
      </c>
      <c r="J2971" s="126"/>
    </row>
    <row r="2972" spans="1:10" ht="12.75" customHeight="1">
      <c r="A2972" s="147" t="str">
        <f>IF('TRI-2C'!$BH$13="","",'TRI-2C'!$BH$13)</f>
        <v>Reconocer las consecuencias de no cuidar sus pertenencias.</v>
      </c>
      <c r="B2972" s="139"/>
      <c r="C2972" s="139"/>
      <c r="F2972" s="128"/>
      <c r="G2972" s="124" t="str">
        <f>IF(A2972="","",VLOOKUP(J2916,'TRI-2C'!$B$18:$FH$61,59,FALSE))</f>
        <v>A+</v>
      </c>
      <c r="I2972" s="125" t="str">
        <f t="shared" si="110"/>
        <v>A+</v>
      </c>
      <c r="J2972" s="128"/>
    </row>
    <row r="2973" spans="1:10" ht="12.75" customHeight="1">
      <c r="A297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2973" s="149"/>
      <c r="C2973" s="149"/>
      <c r="D2973" s="150"/>
      <c r="E2973" s="150"/>
      <c r="F2973" s="126"/>
      <c r="G2973" s="122" t="str">
        <f>IF(A2973="","",VLOOKUP(J2916,'TRI-2C'!$B$18:$FH$61,60,FALSE))</f>
        <v>A+</v>
      </c>
      <c r="H2973" s="150"/>
      <c r="I2973" s="127" t="str">
        <f t="shared" si="110"/>
        <v>A+</v>
      </c>
      <c r="J2973" s="126"/>
    </row>
    <row r="2974" spans="1:10" ht="12.75" customHeight="1">
      <c r="A2974" s="164" t="str">
        <f>'BI-1T'!$A$10</f>
        <v>RELACIONES LOGICAS MATEMATICAS</v>
      </c>
      <c r="B2974" s="139"/>
      <c r="C2974" s="139"/>
      <c r="F2974" s="128"/>
      <c r="G2974" s="124" t="str">
        <f>IF(A2974="","",VLOOKUP(J2916,'TRI-2C'!$B$18:$FH$61,61,FALSE))</f>
        <v>A+</v>
      </c>
      <c r="I2974" s="125"/>
      <c r="J2974" s="128"/>
    </row>
    <row r="2975" spans="1:10" ht="12.75" customHeight="1">
      <c r="A2975" s="192" t="str">
        <f>IF('TRI-2C'!$BK$13="","",'TRI-2C'!$BK$13)</f>
        <v>Asociar las formas de los objetos del entorno con figuras geométricas bidimensionales</v>
      </c>
      <c r="B2975" s="154"/>
      <c r="C2975" s="154"/>
      <c r="D2975" s="154"/>
      <c r="E2975" s="154"/>
      <c r="F2975" s="155"/>
      <c r="G2975" s="122" t="str">
        <f>IF(A2975="","",VLOOKUP(J2916,'TRI-2C'!$B$18:$FH$61,62,FALSE))</f>
        <v>A+</v>
      </c>
      <c r="H2975" s="150"/>
      <c r="I2975" s="127" t="str">
        <f t="shared" ref="I2975:I2996" si="111">IF(G2975="","",G2975)</f>
        <v>A+</v>
      </c>
      <c r="J2975" s="126"/>
    </row>
    <row r="2976" spans="1:10" ht="12.75" customHeight="1">
      <c r="A2976" s="147" t="str">
        <f>IF('TRI-2C'!$BL$13="","",'TRI-2C'!$BL$13)</f>
        <v>Clasificar objetos con dos atributos (tamaño, color o forma).</v>
      </c>
      <c r="B2976" s="139"/>
      <c r="C2976" s="139"/>
      <c r="F2976" s="128"/>
      <c r="G2976" s="124" t="str">
        <f>IF(A2976="","",VLOOKUP(J2916,'TRI-2C'!$B$18:$FH$61,63,FALSE))</f>
        <v>A+</v>
      </c>
      <c r="I2976" s="125" t="str">
        <f t="shared" si="111"/>
        <v>A+</v>
      </c>
      <c r="J2976" s="128"/>
    </row>
    <row r="2977" spans="1:10" ht="12.75" customHeight="1">
      <c r="A2977" s="148" t="str">
        <f>IF('TRI-2C'!$BM$13="","",'TRI-2C'!$BM$13)</f>
        <v>Comparar y armar colecciones de más, igual y menos objetos.</v>
      </c>
      <c r="B2977" s="149"/>
      <c r="C2977" s="149"/>
      <c r="D2977" s="150"/>
      <c r="E2977" s="150"/>
      <c r="F2977" s="126"/>
      <c r="G2977" s="122" t="str">
        <f>IF(A2977="","",VLOOKUP(J2916,'TRI-2C'!$B$18:$FH$61,64,FALSE))</f>
        <v>A+</v>
      </c>
      <c r="H2977" s="150"/>
      <c r="I2977" s="127" t="str">
        <f t="shared" si="111"/>
        <v>A+</v>
      </c>
      <c r="J2977" s="126"/>
    </row>
    <row r="2978" spans="1:10" ht="12.75" customHeight="1">
      <c r="A2978" s="147" t="str">
        <f>IF('TRI-2C'!$BN$13="","",'TRI-2C'!$BN$13)</f>
        <v>Comparar y ordenar secuencialmente un conjunto pequeño de objetos de acuerdo con su tamaño.</v>
      </c>
      <c r="B2978" s="139"/>
      <c r="C2978" s="139"/>
      <c r="F2978" s="128"/>
      <c r="G2978" s="124" t="str">
        <f>IF(A2978="","",VLOOKUP(J2916,'TRI-2C'!$B$18:$FH$61,65,FALSE))</f>
        <v>A+</v>
      </c>
      <c r="I2978" s="125" t="str">
        <f t="shared" si="111"/>
        <v>A+</v>
      </c>
      <c r="J2978" s="128"/>
    </row>
    <row r="2979" spans="1:10" ht="12.75" customHeight="1">
      <c r="A2979" s="148" t="str">
        <f>IF('TRI-2C'!$BO$13="","",'TRI-2C'!$BO$13)</f>
        <v>Comprender la relación de número-cantidad hasta el 10.</v>
      </c>
      <c r="B2979" s="158"/>
      <c r="C2979" s="158"/>
      <c r="D2979" s="158"/>
      <c r="E2979" s="158"/>
      <c r="F2979" s="159"/>
      <c r="G2979" s="122" t="str">
        <f>IF(A2979="","",VLOOKUP(J2916,'TRI-2C'!$B$18:$FH$61,66,FALSE))</f>
        <v>A+</v>
      </c>
      <c r="H2979" s="150"/>
      <c r="I2979" s="127" t="str">
        <f t="shared" si="111"/>
        <v>A+</v>
      </c>
      <c r="J2979" s="126"/>
    </row>
    <row r="2980" spans="1:10" ht="12.75" customHeight="1">
      <c r="A2980" s="11" t="str">
        <f>IF('TRI-2C'!$BP$13="","",'TRI-2C'!$BP$13)</f>
        <v>Comprender la relación del numeral (representación simbólica del número) con la cantidad hasta el 5.</v>
      </c>
      <c r="B2980" s="156"/>
      <c r="C2980" s="156"/>
      <c r="D2980" s="156"/>
      <c r="E2980" s="156"/>
      <c r="F2980" s="157"/>
      <c r="G2980" s="124" t="str">
        <f>IF(A2980="","",VLOOKUP(J2916,'TRI-2C'!$B$18:$FH$61,67,FALSE))</f>
        <v>A+</v>
      </c>
      <c r="I2980" s="125" t="str">
        <f t="shared" si="111"/>
        <v>A+</v>
      </c>
      <c r="J2980" s="128"/>
    </row>
    <row r="2981" spans="1:10" ht="12.75" customHeight="1">
      <c r="A2981" s="148" t="str">
        <f>IF('TRI-2C'!$BQ$13="","",'TRI-2C'!$BQ$13)</f>
        <v>Contar oralmente del 1 al 15 con secuencia numérica.</v>
      </c>
      <c r="B2981" s="149"/>
      <c r="C2981" s="149"/>
      <c r="D2981" s="150"/>
      <c r="E2981" s="150"/>
      <c r="F2981" s="126"/>
      <c r="G2981" s="122" t="str">
        <f>IF(A2981="","",VLOOKUP(J2916,'TRI-2C'!$B$18:$FH$61,68,FALSE))</f>
        <v>A+</v>
      </c>
      <c r="H2981" s="150"/>
      <c r="I2981" s="127" t="str">
        <f t="shared" si="111"/>
        <v>A+</v>
      </c>
      <c r="J2981" s="126"/>
    </row>
    <row r="2982" spans="1:10" ht="12.75" customHeight="1">
      <c r="A2982" s="147" t="str">
        <f>IF('TRI-2C'!$BR$13="","",'TRI-2C'!$BR$13)</f>
        <v>Continuar y reproducir patrones simples con objetos concretos y representaciones gráficas.</v>
      </c>
      <c r="B2982" s="139"/>
      <c r="C2982" s="139"/>
      <c r="F2982" s="128"/>
      <c r="G2982" s="124" t="str">
        <f>IF(A2982="","",VLOOKUP(J2916,'TRI-2C'!$B$18:$FH$61,69,FALSE))</f>
        <v>A+</v>
      </c>
      <c r="I2982" s="125" t="str">
        <f t="shared" si="111"/>
        <v>A+</v>
      </c>
      <c r="J2982" s="128"/>
    </row>
    <row r="2983" spans="1:10" ht="12.75" customHeight="1">
      <c r="A2983" s="148" t="str">
        <f>IF('TRI-2C'!$BS$13="","",'TRI-2C'!$BS$13)</f>
        <v>Establecer la relación de correspondencia entre los elementos de colecciones de objetos.</v>
      </c>
      <c r="B2983" s="149"/>
      <c r="C2983" s="149"/>
      <c r="D2983" s="150"/>
      <c r="E2983" s="150"/>
      <c r="F2983" s="126"/>
      <c r="G2983" s="122" t="str">
        <f>IF(A2983="","",VLOOKUP(J2916,'TRI-2C'!$B$18:$FH$61,70,FALSE))</f>
        <v>A+</v>
      </c>
      <c r="H2983" s="150"/>
      <c r="I2983" s="127" t="str">
        <f t="shared" si="111"/>
        <v>A+</v>
      </c>
      <c r="J2983" s="126"/>
    </row>
    <row r="2984" spans="1:10" ht="12.75" customHeight="1">
      <c r="A2984" s="147" t="str">
        <f>IF('TRI-2C'!$BT$13="","",'TRI-2C'!$BT$13)</f>
        <v>Identificar características de mañana, tarde y noche</v>
      </c>
      <c r="B2984" s="139"/>
      <c r="C2984" s="139"/>
      <c r="F2984" s="128"/>
      <c r="G2984" s="124" t="str">
        <f>IF(A2984="","",VLOOKUP(J2916,'TRI-2C'!$B$18:$FH$61,71,FALSE))</f>
        <v>A+</v>
      </c>
      <c r="I2984" s="125" t="str">
        <f t="shared" si="111"/>
        <v>A+</v>
      </c>
      <c r="J2984" s="128"/>
    </row>
    <row r="2985" spans="1:10" ht="12.75" customHeight="1">
      <c r="A2985" s="192" t="str">
        <f>IF('TRI-2C'!$BU$13="","",'TRI-2C'!$BU$13)</f>
        <v>Identificar en los objetos las nociones de medida: largo/ corto, grueso/delgado.</v>
      </c>
      <c r="B2985" s="154"/>
      <c r="C2985" s="154"/>
      <c r="D2985" s="154"/>
      <c r="E2985" s="154"/>
      <c r="F2985" s="155"/>
      <c r="G2985" s="122" t="str">
        <f>IF(A2985="","",VLOOKUP(J2916,'TRI-2C'!$B$18:$FH$61,72,FALSE))</f>
        <v>A+</v>
      </c>
      <c r="H2985" s="150"/>
      <c r="I2985" s="127" t="str">
        <f t="shared" si="111"/>
        <v>A+</v>
      </c>
      <c r="J2985" s="126"/>
    </row>
    <row r="2986" spans="1:10" ht="12.75" customHeight="1">
      <c r="A2986" s="147" t="str">
        <f>IF('TRI-2C'!$BV$13="","",'TRI-2C'!$BV$13)</f>
        <v>Identificar figuras geométricas básicas: círculo, cuadrado y triángulo en objetos del entorno y en representaciones gráficas.</v>
      </c>
      <c r="B2986" s="139"/>
      <c r="C2986" s="139"/>
      <c r="F2986" s="128"/>
      <c r="G2986" s="124" t="str">
        <f>IF(A2986="","",VLOOKUP(J2916,'TRI-2C'!$B$18:$FH$61,73,FALSE))</f>
        <v>A+</v>
      </c>
      <c r="I2986" s="125" t="str">
        <f t="shared" si="111"/>
        <v>A+</v>
      </c>
      <c r="J2986" s="128"/>
    </row>
    <row r="2987" spans="1:10" ht="12.75" customHeight="1">
      <c r="A2987" s="148" t="str">
        <f>IF('TRI-2C'!$BW$13="","",'TRI-2C'!$BW$13)</f>
        <v>Identificar la diferencia entre lo que se desea y lo que se necesita</v>
      </c>
      <c r="B2987" s="149"/>
      <c r="C2987" s="149"/>
      <c r="D2987" s="150"/>
      <c r="E2987" s="150"/>
      <c r="F2987" s="126"/>
      <c r="G2987" s="122" t="str">
        <f>IF(A2987="","",VLOOKUP(J2916,'TRI-2C'!$B$18:$FH$61,74,FALSE))</f>
        <v>A+</v>
      </c>
      <c r="H2987" s="150"/>
      <c r="I2987" s="127" t="str">
        <f t="shared" si="111"/>
        <v>A+</v>
      </c>
      <c r="J2987" s="126"/>
    </row>
    <row r="2988" spans="1:10" ht="12.75" customHeight="1">
      <c r="A2988" s="147" t="str">
        <f>IF('TRI-2C'!$BX$13="","",'TRI-2C'!$BX$13)</f>
        <v>Identificar las nociones de tiempo en acciones que siceden antes, ahora y después</v>
      </c>
      <c r="B2988" s="139"/>
      <c r="C2988" s="139"/>
      <c r="F2988" s="128"/>
      <c r="G2988" s="124" t="str">
        <f>IF(A2988="","",VLOOKUP(J2916,'TRI-2C'!$B$18:$FH$61,75,FALSE))</f>
        <v>A+</v>
      </c>
      <c r="I2988" s="125" t="str">
        <f t="shared" si="111"/>
        <v>A+</v>
      </c>
      <c r="J2988" s="128"/>
    </row>
    <row r="2989" spans="1:10" ht="12.75" customHeight="1">
      <c r="A2989" s="148" t="str">
        <f>IF('TRI-2C'!$BY$13="","",'TRI-2C'!$BY$13)</f>
        <v>Identificar los números de emergencia a través de actividades lúdicas, y reconocer cuándo pedir ayuda en situaciones sencillas.</v>
      </c>
      <c r="B2989" s="158"/>
      <c r="C2989" s="158"/>
      <c r="D2989" s="158"/>
      <c r="E2989" s="158"/>
      <c r="F2989" s="159"/>
      <c r="G2989" s="122" t="str">
        <f>IF(A2989="","",VLOOKUP(J2916,'TRI-2C'!$B$18:$FH$61,76,FALSE))</f>
        <v>A+</v>
      </c>
      <c r="H2989" s="150"/>
      <c r="I2989" s="127" t="str">
        <f t="shared" si="111"/>
        <v>A+</v>
      </c>
      <c r="J2989" s="126"/>
    </row>
    <row r="2990" spans="1:10" ht="12.75" customHeight="1">
      <c r="A2990" s="11" t="str">
        <f>IF('TRI-2C'!$BZ$13="","",'TRI-2C'!$BZ$13)</f>
        <v>Identificar semejanzas y diferencias en objetos del entorno con criterios de forma, color y tamaño</v>
      </c>
      <c r="B2990" s="156"/>
      <c r="C2990" s="156"/>
      <c r="D2990" s="156"/>
      <c r="E2990" s="156"/>
      <c r="F2990" s="157"/>
      <c r="G2990" s="124" t="str">
        <f>IF(A2990="","",VLOOKUP(J2916,'TRI-2C'!$B$18:$FH$61,77,FALSE))</f>
        <v>A+</v>
      </c>
      <c r="I2990" s="125" t="str">
        <f t="shared" si="111"/>
        <v>A+</v>
      </c>
      <c r="J2990" s="128"/>
    </row>
    <row r="2991" spans="1:10" ht="12.75" customHeight="1">
      <c r="A2991" s="148" t="str">
        <f>IF('TRI-2C'!$CA$13="","",'TRI-2C'!$CA$13)</f>
        <v>Ordenar en secuencias lógica sucesos de hasta cinco eventos en representaciones gráficas de sus actividades de la rutina diaria y en escenas de cuentos</v>
      </c>
      <c r="B2991" s="149"/>
      <c r="C2991" s="149"/>
      <c r="D2991" s="150"/>
      <c r="E2991" s="150"/>
      <c r="F2991" s="126"/>
      <c r="G2991" s="122" t="str">
        <f>IF(A2991="","",VLOOKUP(J2916,'TRI-2C'!$B$18:$FH$61,78,FALSE))</f>
        <v>A+</v>
      </c>
      <c r="H2991" s="150"/>
      <c r="I2991" s="127" t="str">
        <f t="shared" si="111"/>
        <v>A+</v>
      </c>
      <c r="J2991" s="126"/>
    </row>
    <row r="2992" spans="1:10" ht="12.75" customHeight="1">
      <c r="A2992" s="147" t="str">
        <f>IF('TRI-2C'!$CB$13="","",'TRI-2C'!$CB$13)</f>
        <v>Reconocer billetes y monedas en situaciones de la vida real</v>
      </c>
      <c r="B2992" s="139"/>
      <c r="C2992" s="139"/>
      <c r="F2992" s="128"/>
      <c r="G2992" s="124" t="str">
        <f>IF(A2992="","",VLOOKUP(J2916,'TRI-2C'!$B$18:$FH$61,79,FALSE))</f>
        <v>A+</v>
      </c>
      <c r="I2992" s="125" t="str">
        <f t="shared" si="111"/>
        <v>A+</v>
      </c>
      <c r="J2992" s="128"/>
    </row>
    <row r="2993" spans="1:10" ht="12.75" customHeight="1">
      <c r="A299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2993" s="149"/>
      <c r="C2993" s="149"/>
      <c r="D2993" s="150"/>
      <c r="E2993" s="150"/>
      <c r="F2993" s="126"/>
      <c r="G2993" s="122" t="str">
        <f>IF(A2993="","",VLOOKUP(J2916,'TRI-2C'!$B$18:$FH$61,80,FALSE))</f>
        <v>A+</v>
      </c>
      <c r="H2993" s="150"/>
      <c r="I2993" s="127" t="str">
        <f t="shared" si="111"/>
        <v>A+</v>
      </c>
      <c r="J2993" s="126"/>
    </row>
    <row r="2994" spans="1:10" ht="12.75" customHeight="1">
      <c r="A2994" s="147" t="str">
        <f>IF('TRI-2C'!$CD$13="","",'TRI-2C'!$CD$13)</f>
        <v>Reconocer los colores secundarios en objetos e imágenes del entorno.</v>
      </c>
      <c r="B2994" s="139"/>
      <c r="C2994" s="139"/>
      <c r="F2994" s="128"/>
      <c r="G2994" s="124" t="str">
        <f>IF(A2994="","",VLOOKUP(J2916,'TRI-2C'!$B$18:$FH$61,81,FALSE))</f>
        <v>A+</v>
      </c>
      <c r="I2994" s="125" t="str">
        <f t="shared" si="111"/>
        <v>A+</v>
      </c>
      <c r="J2994" s="128"/>
    </row>
    <row r="2995" spans="1:10" ht="12.75" customHeight="1">
      <c r="A299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2995" s="154"/>
      <c r="C2995" s="154"/>
      <c r="D2995" s="154"/>
      <c r="E2995" s="154"/>
      <c r="F2995" s="155"/>
      <c r="G2995" s="122" t="str">
        <f>IF(A2995="","",VLOOKUP(J2916,'TRI-2C'!$B$18:$FH$61,82,FALSE))</f>
        <v>A+</v>
      </c>
      <c r="H2995" s="150"/>
      <c r="I2995" s="127" t="str">
        <f t="shared" si="111"/>
        <v>A+</v>
      </c>
      <c r="J2995" s="126"/>
    </row>
    <row r="2996" spans="1:10" ht="12.75" customHeight="1">
      <c r="A2996" s="147" t="str">
        <f>IF('TRI-2C'!$CF$13="","",'TRI-2C'!$CF$13)</f>
        <v>Relacionar las distintas formas de adquirir dinero con el trabajo y el esfuerzo.</v>
      </c>
      <c r="B2996" s="139"/>
      <c r="C2996" s="139"/>
      <c r="F2996" s="128"/>
      <c r="G2996" s="124" t="str">
        <f>IF(A2996="","",VLOOKUP(J2916,'TRI-2C'!$B$18:$FH$61,83,FALSE))</f>
        <v>A+</v>
      </c>
      <c r="I2996" s="125" t="str">
        <f t="shared" si="111"/>
        <v>A+</v>
      </c>
      <c r="J2996" s="128"/>
    </row>
    <row r="2997" spans="1:10" ht="12.75" customHeight="1">
      <c r="A2997" s="165" t="str">
        <f>'BI-1T'!$A$11</f>
        <v>COMPRENSIÓN Y EXPRESION DEL LENGUAJE</v>
      </c>
      <c r="B2997" s="149"/>
      <c r="C2997" s="149"/>
      <c r="D2997" s="150"/>
      <c r="E2997" s="150"/>
      <c r="F2997" s="126"/>
      <c r="G2997" s="122" t="str">
        <f>IF(A2997="","",VLOOKUP(J2916,'TRI-2C'!$B$18:$FH$61,84,FALSE))</f>
        <v>A+</v>
      </c>
      <c r="H2997" s="150"/>
      <c r="I2997" s="127"/>
      <c r="J2997" s="126"/>
    </row>
    <row r="2998" spans="1:10" ht="12.75" customHeight="1">
      <c r="A2998" s="147" t="str">
        <f>IF('TRI-2C'!$CH$13="","",'TRI-2C'!$CH$13)</f>
        <v>Asociar la imagen de la portada con el título de los cuentos conocidos.</v>
      </c>
      <c r="B2998" s="139"/>
      <c r="C2998" s="139"/>
      <c r="F2998" s="128"/>
      <c r="G2998" s="124" t="str">
        <f>IF(A2998="","",VLOOKUP(J2916,'TRI-2C'!$B$18:$FH$61,85,FALSE))</f>
        <v>B+</v>
      </c>
      <c r="I2998" s="125" t="str">
        <f t="shared" ref="I2998:I3018" si="112">IF(G2998="","",G2998)</f>
        <v>B+</v>
      </c>
      <c r="J2998" s="128"/>
    </row>
    <row r="2999" spans="1:10" ht="12.75" customHeight="1">
      <c r="A2999" s="148" t="str">
        <f>IF('TRI-2C'!$CI$13="","",'TRI-2C'!$CI$13)</f>
        <v>Colaborar en la creación de textos colectivos con la ayuda del docente.</v>
      </c>
      <c r="B2999" s="158"/>
      <c r="C2999" s="158"/>
      <c r="D2999" s="158"/>
      <c r="E2999" s="158"/>
      <c r="F2999" s="159"/>
      <c r="G2999" s="122" t="str">
        <f>IF(A2999="","",VLOOKUP(J2916,'TRI-2C'!$B$18:$FH$61,86,FALSE))</f>
        <v>B+</v>
      </c>
      <c r="H2999" s="150"/>
      <c r="I2999" s="127" t="str">
        <f t="shared" si="112"/>
        <v>B+</v>
      </c>
      <c r="J2999" s="126"/>
    </row>
    <row r="3000" spans="1:10" ht="12.75" customHeight="1">
      <c r="A3000" s="11" t="str">
        <f>IF('TRI-2C'!$CJ$13="","",'TRI-2C'!$CJ$13)</f>
        <v>Comprender el derecho propio y de las otras personas a decir que no como una respuesta válida y respetable.</v>
      </c>
      <c r="B3000" s="156"/>
      <c r="C3000" s="156"/>
      <c r="D3000" s="156"/>
      <c r="E3000" s="156"/>
      <c r="F3000" s="157"/>
      <c r="G3000" s="124" t="str">
        <f>IF(A3000="","",VLOOKUP(J2916,'TRI-2C'!$B$18:$FH$61,87,FALSE))</f>
        <v>B+</v>
      </c>
      <c r="I3000" s="125" t="str">
        <f t="shared" si="112"/>
        <v>B+</v>
      </c>
      <c r="J3000" s="128"/>
    </row>
    <row r="3001" spans="1:10" ht="12.75" customHeight="1">
      <c r="A3001" s="148" t="str">
        <f>IF('TRI-2C'!$CK$13="","",'TRI-2C'!$CK$13)</f>
        <v>Comunicarse a través de dibujos de objetos con detalles que lo vuelven identificables, como representación simbólica de sus ideas.</v>
      </c>
      <c r="B3001" s="149"/>
      <c r="C3001" s="149"/>
      <c r="D3001" s="150"/>
      <c r="E3001" s="150"/>
      <c r="F3001" s="126"/>
      <c r="G3001" s="122" t="str">
        <f>IF(A3001="","",VLOOKUP(J2916,'TRI-2C'!$B$18:$FH$61,88,FALSE))</f>
        <v>B+</v>
      </c>
      <c r="H3001" s="150"/>
      <c r="I3001" s="127" t="str">
        <f t="shared" si="112"/>
        <v>B+</v>
      </c>
      <c r="J3001" s="126"/>
    </row>
    <row r="3002" spans="1:10" ht="12.75" customHeight="1">
      <c r="A3002" s="147" t="str">
        <f>IF('TRI-2C'!$CL$13="","",'TRI-2C'!$CL$13)</f>
        <v>Comunicarse incorporando palabras nuevas a su vocabulario en función de los ambientes y experiencias en las que interactúa.</v>
      </c>
      <c r="B3002" s="139"/>
      <c r="C3002" s="139"/>
      <c r="F3002" s="128"/>
      <c r="G3002" s="124" t="str">
        <f>IF(A3002="","",VLOOKUP(J2916,'TRI-2C'!$B$18:$FH$61,89,FALSE))</f>
        <v>B+</v>
      </c>
      <c r="I3002" s="125" t="str">
        <f t="shared" si="112"/>
        <v>B+</v>
      </c>
      <c r="J3002" s="128"/>
    </row>
    <row r="3003" spans="1:10" ht="12.75" customHeight="1">
      <c r="A3003" s="148" t="str">
        <f>IF('TRI-2C'!$CM$13="","",'TRI-2C'!$CM$13)</f>
        <v>Contar un cuento en base a sus imágenes a partir de la portada y siguiendo la secuencia de las páginas.</v>
      </c>
      <c r="B3003" s="149"/>
      <c r="C3003" s="149"/>
      <c r="D3003" s="150"/>
      <c r="E3003" s="150"/>
      <c r="F3003" s="126"/>
      <c r="G3003" s="122" t="str">
        <f>IF(A3003="","",VLOOKUP(J2916,'TRI-2C'!$B$18:$FH$61,90,FALSE))</f>
        <v>B+</v>
      </c>
      <c r="H3003" s="150"/>
      <c r="I3003" s="127" t="str">
        <f t="shared" si="112"/>
        <v>B+</v>
      </c>
      <c r="J3003" s="126"/>
    </row>
    <row r="3004" spans="1:10" ht="12.75" customHeight="1">
      <c r="A3004" s="147" t="str">
        <f>IF('TRI-2C'!$CN$13="","",'TRI-2C'!$CN$13)</f>
        <v>Describir oralmente imágenes gráficas (pictogramas) y digitales, estructurando oraciones más elaboradas que describan a los objetos que observa.</v>
      </c>
      <c r="B3004" s="139"/>
      <c r="C3004" s="139"/>
      <c r="F3004" s="128"/>
      <c r="G3004" s="124" t="str">
        <f>IF(A3004="","",VLOOKUP(J2916,'TRI-2C'!$B$18:$FH$61,91,FALSE))</f>
        <v>B+</v>
      </c>
      <c r="I3004" s="125" t="str">
        <f t="shared" si="112"/>
        <v>B+</v>
      </c>
      <c r="J3004" s="128"/>
    </row>
    <row r="3005" spans="1:10" ht="12.75" customHeight="1">
      <c r="A3005" s="192" t="str">
        <f>IF('TRI-2C'!$CO$13="","",'TRI-2C'!$CO$13)</f>
        <v>Describir oralmente imágenes relacionadas con los derechos de las personas en situación de movilidad</v>
      </c>
      <c r="B3005" s="154"/>
      <c r="C3005" s="154"/>
      <c r="D3005" s="154"/>
      <c r="E3005" s="154"/>
      <c r="F3005" s="155"/>
      <c r="G3005" s="122" t="str">
        <f>IF(A3005="","",VLOOKUP(J2916,'TRI-2C'!$B$18:$FH$61,92,FALSE))</f>
        <v>B+</v>
      </c>
      <c r="H3005" s="150"/>
      <c r="I3005" s="127" t="str">
        <f t="shared" si="112"/>
        <v>B+</v>
      </c>
      <c r="J3005" s="126"/>
    </row>
    <row r="3006" spans="1:10" ht="12.75" customHeight="1">
      <c r="A3006" s="147" t="str">
        <f>IF('TRI-2C'!$CP$13="","",'TRI-2C'!$CP$13)</f>
        <v>Expresarse oralmente pronunciando correctamente la mayoría de las palabras puede presentarse dificultades en la pronunciación de s, y la r.</v>
      </c>
      <c r="B3006" s="139"/>
      <c r="C3006" s="139"/>
      <c r="F3006" s="128"/>
      <c r="G3006" s="124" t="str">
        <f>IF(A3006="","",VLOOKUP(J2916,'TRI-2C'!$B$18:$FH$61,93,FALSE))</f>
        <v>B+</v>
      </c>
      <c r="I3006" s="125" t="str">
        <f t="shared" si="112"/>
        <v>B+</v>
      </c>
      <c r="J3006" s="128"/>
    </row>
    <row r="3007" spans="1:10" ht="12.75" customHeight="1">
      <c r="A3007" s="148" t="str">
        <f>IF('TRI-2C'!$CQ$13="","",'TRI-2C'!$CQ$13)</f>
        <v>Expresarse utilizando oraciones cortas y completas manteniendo el orden de las palabras.</v>
      </c>
      <c r="B3007" s="149"/>
      <c r="C3007" s="149"/>
      <c r="D3007" s="150"/>
      <c r="E3007" s="150"/>
      <c r="F3007" s="126"/>
      <c r="G3007" s="122" t="str">
        <f>IF(A3007="","",VLOOKUP(J2916,'TRI-2C'!$B$18:$FH$61,94,FALSE))</f>
        <v>B+</v>
      </c>
      <c r="H3007" s="150"/>
      <c r="I3007" s="127" t="str">
        <f t="shared" si="112"/>
        <v>B+</v>
      </c>
      <c r="J3007" s="126"/>
    </row>
    <row r="3008" spans="1:10" ht="12.75" customHeight="1">
      <c r="A3008" s="147" t="str">
        <f>IF('TRI-2C'!$CR$13="","",'TRI-2C'!$CR$13)</f>
        <v>Identificar “auditivamente” el fonema (sonido) inicial de las palabras más utilizadas.</v>
      </c>
      <c r="B3008" s="139"/>
      <c r="C3008" s="139"/>
      <c r="F3008" s="128"/>
      <c r="G3008" s="124" t="str">
        <f>IF(A3008="","",VLOOKUP(J2916,'TRI-2C'!$B$18:$FH$61,95,FALSE))</f>
        <v>B+</v>
      </c>
      <c r="I3008" s="125" t="str">
        <f t="shared" si="112"/>
        <v>B+</v>
      </c>
      <c r="J3008" s="128"/>
    </row>
    <row r="3009" spans="1:10" ht="12.75" customHeight="1">
      <c r="A3009" s="148" t="str">
        <f>IF('TRI-2C'!$CS$13="","",'TRI-2C'!$CS$13)</f>
        <v>Identificar una persona adulta de confianza para solicitar apoyo al enfrentar desafíos emocionales en situaciones cotidianas del entorno escolar</v>
      </c>
      <c r="B3009" s="158"/>
      <c r="C3009" s="158"/>
      <c r="D3009" s="158"/>
      <c r="E3009" s="158"/>
      <c r="F3009" s="159"/>
      <c r="G3009" s="122" t="str">
        <f>IF(A3009="","",VLOOKUP(J2916,'TRI-2C'!$B$18:$FH$61,96,FALSE))</f>
        <v>B+</v>
      </c>
      <c r="H3009" s="150"/>
      <c r="I3009" s="127" t="str">
        <f t="shared" si="112"/>
        <v>B+</v>
      </c>
      <c r="J3009" s="126"/>
    </row>
    <row r="3010" spans="1:10" ht="12.75" customHeight="1">
      <c r="A3010" s="11" t="str">
        <f>IF('TRI-2C'!$CT$13="","",'TRI-2C'!$CT$13)</f>
        <v>Participar en conversaciones más complejas y largas manteniéndose dentro del tema.</v>
      </c>
      <c r="B3010" s="156"/>
      <c r="C3010" s="156"/>
      <c r="D3010" s="156"/>
      <c r="E3010" s="156"/>
      <c r="F3010" s="157"/>
      <c r="G3010" s="124" t="str">
        <f>IF(A3010="","",VLOOKUP(J2916,'TRI-2C'!$B$18:$FH$61,97,FALSE))</f>
        <v>B+</v>
      </c>
      <c r="I3010" s="125" t="str">
        <f t="shared" si="112"/>
        <v>B+</v>
      </c>
      <c r="J3010" s="128"/>
    </row>
    <row r="3011" spans="1:10" ht="12.75" customHeight="1">
      <c r="A3011" s="148" t="str">
        <f>IF('TRI-2C'!$CU$13="","",'TRI-2C'!$CU$13)</f>
        <v>Producir palabras que riman espontáneamente tomado en cuenta los sonidos finales de las mismas.</v>
      </c>
      <c r="B3011" s="149"/>
      <c r="C3011" s="149"/>
      <c r="D3011" s="150"/>
      <c r="E3011" s="150"/>
      <c r="F3011" s="126"/>
      <c r="G3011" s="122" t="str">
        <f>IF(A3011="","",VLOOKUP(J2916,'TRI-2C'!$B$18:$FH$61,98,FALSE))</f>
        <v>B+</v>
      </c>
      <c r="H3011" s="150"/>
      <c r="I3011" s="127" t="str">
        <f t="shared" si="112"/>
        <v>B+</v>
      </c>
      <c r="J3011" s="126"/>
    </row>
    <row r="3012" spans="1:10" ht="12.75" customHeight="1">
      <c r="A3012" s="147" t="str">
        <f>IF('TRI-2C'!$CV$13="","",'TRI-2C'!$CV$13)</f>
        <v>Realizar modificaciones del contenido de un cuento relatado por el adulto, cambiando partes del él como: acciones y final.</v>
      </c>
      <c r="B3012" s="139"/>
      <c r="C3012" s="139"/>
      <c r="F3012" s="128"/>
      <c r="G3012" s="124" t="str">
        <f>IF(A3012="","",VLOOKUP(J2916,'TRI-2C'!$B$18:$FH$61,99,FALSE))</f>
        <v>B+</v>
      </c>
      <c r="I3012" s="125" t="str">
        <f t="shared" si="112"/>
        <v>B+</v>
      </c>
      <c r="J3012" s="128"/>
    </row>
    <row r="3013" spans="1:10" ht="12.75" customHeight="1">
      <c r="A301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013" s="149"/>
      <c r="C3013" s="149"/>
      <c r="D3013" s="150"/>
      <c r="E3013" s="150"/>
      <c r="F3013" s="126"/>
      <c r="G3013" s="122" t="str">
        <f>IF(A3013="","",VLOOKUP(J2916,'TRI-2C'!$B$18:$FH$61,100,FALSE))</f>
        <v>B+</v>
      </c>
      <c r="H3013" s="150"/>
      <c r="I3013" s="127" t="str">
        <f t="shared" si="112"/>
        <v>B+</v>
      </c>
      <c r="J3013" s="126"/>
    </row>
    <row r="3014" spans="1:10" ht="12.75" customHeight="1">
      <c r="A3014" s="147" t="str">
        <f>IF('TRI-2C'!$CX$13="","",'TRI-2C'!$CX$13)</f>
        <v>Reconocer etiquetas y rótulos de su entorno inmediato y los “lee”.</v>
      </c>
      <c r="B3014" s="139"/>
      <c r="C3014" s="139"/>
      <c r="F3014" s="128"/>
      <c r="G3014" s="124" t="str">
        <f>IF(A3014="","",VLOOKUP(J2916,'TRI-2C'!$B$18:$FH$61,101,FALSE))</f>
        <v>B+</v>
      </c>
      <c r="I3014" s="125" t="str">
        <f t="shared" si="112"/>
        <v>B+</v>
      </c>
      <c r="J3014" s="128"/>
    </row>
    <row r="3015" spans="1:10" ht="12.75" customHeight="1">
      <c r="A3015" s="192" t="str">
        <f>IF('TRI-2C'!$CY$13="","",'TRI-2C'!$CY$13)</f>
        <v>Relatar cuentos, narrados por el adulto, manteniendo la secuencia, sin la ayuda del paratexto.</v>
      </c>
      <c r="B3015" s="154"/>
      <c r="C3015" s="154"/>
      <c r="D3015" s="154"/>
      <c r="E3015" s="154"/>
      <c r="F3015" s="155"/>
      <c r="G3015" s="122" t="str">
        <f>IF(A3015="","",VLOOKUP(J2916,'TRI-2C'!$B$18:$FH$61,102,FALSE))</f>
        <v>B+</v>
      </c>
      <c r="H3015" s="150"/>
      <c r="I3015" s="127" t="str">
        <f t="shared" si="112"/>
        <v>B+</v>
      </c>
      <c r="J3015" s="126"/>
    </row>
    <row r="3016" spans="1:10" ht="12.75" customHeight="1">
      <c r="A3016" s="147" t="str">
        <f>IF('TRI-2C'!$CZ$13="","",'TRI-2C'!$CZ$13)</f>
        <v>Reproducir trabalenguas sencillos, adivinanzas, canciones y poemas cortos, mejorando su pronunciación y potenciando su capacidad imaginativa.</v>
      </c>
      <c r="B3016" s="139"/>
      <c r="C3016" s="139"/>
      <c r="F3016" s="128"/>
      <c r="G3016" s="124" t="str">
        <f>IF(A3016="","",VLOOKUP(J2916,'TRI-2C'!$B$18:$FH$61,103,FALSE))</f>
        <v>B+</v>
      </c>
      <c r="I3016" s="125" t="str">
        <f t="shared" si="112"/>
        <v>B+</v>
      </c>
      <c r="J3016" s="128"/>
    </row>
    <row r="3017" spans="1:10" ht="12.75" customHeight="1">
      <c r="A3017" s="148" t="str">
        <f>IF('TRI-2C'!$DA$13="","",'TRI-2C'!$DA$13)</f>
        <v>Responder preguntas sobre un texto narrado por el adulto, relacionadas a los personajes y acciones principales.</v>
      </c>
      <c r="B3017" s="149"/>
      <c r="C3017" s="149"/>
      <c r="D3017" s="150"/>
      <c r="E3017" s="150"/>
      <c r="F3017" s="126"/>
      <c r="G3017" s="122" t="str">
        <f>IF(A3017="","",VLOOKUP(J2916,'TRI-2C'!$B$18:$FH$61,104,FALSE))</f>
        <v>B+</v>
      </c>
      <c r="H3017" s="150"/>
      <c r="I3017" s="127" t="str">
        <f t="shared" si="112"/>
        <v>B+</v>
      </c>
      <c r="J3017" s="126"/>
    </row>
    <row r="3018" spans="1:10" ht="12.75" customHeight="1">
      <c r="A3018" s="147" t="str">
        <f>IF('TRI-2C'!$DB$13="","",'TRI-2C'!$DB$13)</f>
        <v>Seguir instrucciones sencillas que involucren la ejecución de tres o más actividades</v>
      </c>
      <c r="B3018" s="139"/>
      <c r="C3018" s="139"/>
      <c r="F3018" s="128"/>
      <c r="G3018" s="124" t="str">
        <f>IF(A3018="","",VLOOKUP(J2916,'TRI-2C'!$B$18:$FH$61,105,FALSE))</f>
        <v>B+</v>
      </c>
      <c r="I3018" s="125" t="str">
        <f t="shared" si="112"/>
        <v>B+</v>
      </c>
      <c r="J3018" s="128"/>
    </row>
    <row r="3019" spans="1:10" ht="12.75" customHeight="1">
      <c r="A3019" s="165" t="str">
        <f>'BI-1T'!$A$12</f>
        <v>EXPRESIÓN ARTISTICA</v>
      </c>
      <c r="B3019" s="158"/>
      <c r="C3019" s="158"/>
      <c r="D3019" s="158"/>
      <c r="E3019" s="158"/>
      <c r="F3019" s="159"/>
      <c r="G3019" s="122" t="str">
        <f>IF(A3019="","",VLOOKUP(J2916,'TRI-2C'!$B$18:$FH$61,106,FALSE))</f>
        <v>B+</v>
      </c>
      <c r="H3019" s="150"/>
      <c r="I3019" s="127"/>
      <c r="J3019" s="126"/>
    </row>
    <row r="3020" spans="1:10" ht="12.75" customHeight="1">
      <c r="A3020" s="11" t="str">
        <f>IF('TRI-2C'!$DD$13="","",'TRI-2C'!$DD$13)</f>
        <v>Cantar canciones siguiendo el ritmo y coordinando con las expresiones de su cuerpo.</v>
      </c>
      <c r="B3020" s="156"/>
      <c r="C3020" s="156"/>
      <c r="D3020" s="156"/>
      <c r="E3020" s="156"/>
      <c r="F3020" s="157"/>
      <c r="G3020" s="124" t="str">
        <f>IF(A3020="","",VLOOKUP(J2916,'TRI-2C'!$B$18:$FH$61,107,FALSE))</f>
        <v>A+</v>
      </c>
      <c r="I3020" s="125" t="str">
        <f t="shared" ref="I3020:I3030" si="113">IF(G3020="","",G3020)</f>
        <v>A+</v>
      </c>
      <c r="J3020" s="128"/>
    </row>
    <row r="3021" spans="1:10" ht="12.75" customHeight="1">
      <c r="A3021" s="148" t="str">
        <f>IF('TRI-2C'!$DE$13="","",'TRI-2C'!$DE$13)</f>
        <v>Comunicar de manera escrita sus ideas intentando imitar letras o formas parecidas a letras.</v>
      </c>
      <c r="B3021" s="149"/>
      <c r="C3021" s="149"/>
      <c r="D3021" s="150"/>
      <c r="E3021" s="150"/>
      <c r="F3021" s="126"/>
      <c r="G3021" s="122" t="str">
        <f>IF(A3021="","",VLOOKUP(J2916,'TRI-2C'!$B$18:$FH$61,108,FALSE))</f>
        <v>A+</v>
      </c>
      <c r="H3021" s="150"/>
      <c r="I3021" s="127" t="str">
        <f t="shared" si="113"/>
        <v>A+</v>
      </c>
      <c r="J3021" s="126"/>
    </row>
    <row r="3022" spans="1:10" ht="12.75" customHeight="1">
      <c r="A3022" s="147" t="str">
        <f>IF('TRI-2C'!$DF$13="","",'TRI-2C'!$DF$13)</f>
        <v>Ejecutar patrones de más de dos ritmos con partes del cuerpo y elementos o instrumentos sonoros.</v>
      </c>
      <c r="B3022" s="139"/>
      <c r="C3022" s="139"/>
      <c r="F3022" s="128"/>
      <c r="G3022" s="124" t="str">
        <f>IF(A3022="","",VLOOKUP(J2916,'TRI-2C'!$B$18:$FH$61,109,FALSE))</f>
        <v>A+</v>
      </c>
      <c r="I3022" s="125" t="str">
        <f t="shared" si="113"/>
        <v>A+</v>
      </c>
      <c r="J3022" s="128"/>
    </row>
    <row r="3023" spans="1:10" ht="12.75" customHeight="1">
      <c r="A302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3023" s="149"/>
      <c r="C3023" s="149"/>
      <c r="D3023" s="150"/>
      <c r="E3023" s="150"/>
      <c r="F3023" s="126"/>
      <c r="G3023" s="122" t="str">
        <f>IF(A3023="","",VLOOKUP(J2916,'TRI-2C'!$B$18:$FH$61,110,FALSE))</f>
        <v>A+</v>
      </c>
      <c r="H3023" s="150"/>
      <c r="I3023" s="127" t="str">
        <f t="shared" si="113"/>
        <v>A+</v>
      </c>
      <c r="J3023" s="126"/>
    </row>
    <row r="3024" spans="1:10" ht="12.75" customHeight="1">
      <c r="A3024" s="147" t="str">
        <f>IF('TRI-2C'!$DH$13="","",'TRI-2C'!$DH$13)</f>
        <v>Expresar su opinión al observar una obra artística relacionada a la plástica o a la escultura.</v>
      </c>
      <c r="B3024" s="139"/>
      <c r="C3024" s="139"/>
      <c r="F3024" s="128"/>
      <c r="G3024" s="124" t="str">
        <f>IF(A3024="","",VLOOKUP(J2916,'TRI-2C'!$B$18:$FH$61,111,FALSE))</f>
        <v>A+</v>
      </c>
      <c r="I3024" s="125" t="str">
        <f t="shared" si="113"/>
        <v>A+</v>
      </c>
      <c r="J3024" s="128"/>
    </row>
    <row r="3025" spans="1:10" ht="12.75" customHeight="1">
      <c r="A3025" s="192" t="str">
        <f>IF('TRI-2C'!$DI$13="","",'TRI-2C'!$DI$13)</f>
        <v>Expresar sus vivencias y experiencias a través del dibujo libre.</v>
      </c>
      <c r="B3025" s="154"/>
      <c r="C3025" s="154"/>
      <c r="D3025" s="154"/>
      <c r="E3025" s="154"/>
      <c r="F3025" s="155"/>
      <c r="G3025" s="122" t="str">
        <f>IF(A3025="","",VLOOKUP(J2916,'TRI-2C'!$B$18:$FH$61,112,FALSE))</f>
        <v>A+</v>
      </c>
      <c r="H3025" s="150"/>
      <c r="I3025" s="127" t="str">
        <f t="shared" si="113"/>
        <v>A+</v>
      </c>
      <c r="J3025" s="126"/>
    </row>
    <row r="3026" spans="1:10" ht="12.75" customHeight="1">
      <c r="A3026" s="147" t="str">
        <f>IF('TRI-2C'!$DJ$13="","",'TRI-2C'!$DJ$13)</f>
        <v>Mantener el ritmo y las secuencias de pasos sencillos durante la ejecución de coreografías.</v>
      </c>
      <c r="B3026" s="139"/>
      <c r="C3026" s="139"/>
      <c r="F3026" s="128"/>
      <c r="G3026" s="124" t="str">
        <f>IF(A3026="","",VLOOKUP(J2916,'TRI-2C'!$B$18:$FH$61,113,FALSE))</f>
        <v>A+</v>
      </c>
      <c r="I3026" s="125" t="str">
        <f t="shared" si="113"/>
        <v>A+</v>
      </c>
      <c r="J3026" s="128"/>
    </row>
    <row r="3027" spans="1:10" ht="12.75" customHeight="1">
      <c r="A302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027" s="149"/>
      <c r="C3027" s="149"/>
      <c r="D3027" s="150"/>
      <c r="E3027" s="150"/>
      <c r="F3027" s="126"/>
      <c r="G3027" s="122" t="str">
        <f>IF(A3027="","",VLOOKUP(J2916,'TRI-2C'!$B$18:$FH$61,114,FALSE))</f>
        <v>A+</v>
      </c>
      <c r="H3027" s="150"/>
      <c r="I3027" s="127" t="str">
        <f t="shared" si="113"/>
        <v>A+</v>
      </c>
      <c r="J3027" s="126"/>
    </row>
    <row r="3028" spans="1:10" ht="12.75" customHeight="1">
      <c r="A3028" s="147" t="str">
        <f>IF('TRI-2C'!$DL$13="","",'TRI-2C'!$DL$13)</f>
        <v>Participar en dramatizaciones, asumiendo roles de diferentes personas del entorno y de personajes de cuentos e historietas.</v>
      </c>
      <c r="B3028" s="139"/>
      <c r="C3028" s="139"/>
      <c r="F3028" s="128"/>
      <c r="G3028" s="124" t="str">
        <f>IF(A3028="","",VLOOKUP(J2916,'TRI-2C'!$B$18:$FH$61,115,FALSE))</f>
        <v>A+</v>
      </c>
      <c r="I3028" s="125" t="str">
        <f t="shared" si="113"/>
        <v>A+</v>
      </c>
      <c r="J3028" s="128"/>
    </row>
    <row r="3029" spans="1:10" ht="12.75" customHeight="1">
      <c r="A3029" s="148" t="str">
        <f>IF('TRI-2C'!$DM$13="","",'TRI-2C'!$DM$13)</f>
        <v>Participar en rondas populares, bailes y juegos tradicionales, asumiendo los roles y respetando las reglas.</v>
      </c>
      <c r="B3029" s="158"/>
      <c r="C3029" s="158"/>
      <c r="D3029" s="158"/>
      <c r="E3029" s="158"/>
      <c r="F3029" s="159"/>
      <c r="G3029" s="122" t="str">
        <f>IF(A3029="","",VLOOKUP(J2916,'TRI-2C'!$B$18:$FH$61,116,FALSE))</f>
        <v>A+</v>
      </c>
      <c r="H3029" s="150"/>
      <c r="I3029" s="127" t="str">
        <f t="shared" si="113"/>
        <v>A+</v>
      </c>
      <c r="J3029" s="126"/>
    </row>
    <row r="3030" spans="1:10" ht="12.75" customHeight="1">
      <c r="A3030" s="11" t="str">
        <f>IF('TRI-2C'!$DN$13="","",'TRI-2C'!$DN$13)</f>
        <v>Realizar actividades creativas utilizando las técnicas grafo plásticas con variedad de materiales.</v>
      </c>
      <c r="B3030" s="156"/>
      <c r="C3030" s="156"/>
      <c r="D3030" s="156"/>
      <c r="E3030" s="156"/>
      <c r="F3030" s="157"/>
      <c r="G3030" s="124" t="str">
        <f>IF(A3030="","",VLOOKUP(J2916,'TRI-2C'!$B$18:$FH$61,117,FALSE))</f>
        <v>A+</v>
      </c>
      <c r="I3030" s="125" t="str">
        <f t="shared" si="113"/>
        <v>A+</v>
      </c>
      <c r="J3030" s="128"/>
    </row>
    <row r="3031" spans="1:10" ht="12.75" customHeight="1">
      <c r="A3031" s="165" t="str">
        <f>'BI-1T'!$A$13</f>
        <v>EXPRESION CORPORAL Y MOTRICIDAD</v>
      </c>
      <c r="B3031" s="149"/>
      <c r="C3031" s="149"/>
      <c r="D3031" s="150"/>
      <c r="E3031" s="150"/>
      <c r="F3031" s="126"/>
      <c r="G3031" s="122" t="str">
        <f>IF(A3031="","",VLOOKUP(J2916,'TRI-2C'!$B$18:$FH$61,118,FALSE))</f>
        <v>A+</v>
      </c>
      <c r="H3031" s="150"/>
      <c r="I3031" s="127"/>
      <c r="J3031" s="126"/>
    </row>
    <row r="3032" spans="1:10" ht="12.75" customHeight="1">
      <c r="A3032" s="147" t="str">
        <f>IF('TRI-2C'!$DP$13="","",'TRI-2C'!$DP$13)</f>
        <v>Caminar y correr con soltura y seguridad manteniendo el equilibrio a diferentes distancias, orientaciones y ritmos en espacios parciales.</v>
      </c>
      <c r="B3032" s="139"/>
      <c r="C3032" s="139"/>
      <c r="F3032" s="128"/>
      <c r="G3032" s="124" t="str">
        <f>IF(A3032="","",VLOOKUP(J2916,'TRI-2C'!$B$18:$FH$61,119,FALSE))</f>
        <v>A+</v>
      </c>
      <c r="I3032" s="125" t="str">
        <f t="shared" ref="I3032:I3059" si="114">IF(G3032="","",G3032)</f>
        <v>A+</v>
      </c>
      <c r="J3032" s="128"/>
    </row>
    <row r="3033" spans="1:10" ht="12.75" customHeight="1">
      <c r="A303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3033" s="149"/>
      <c r="C3033" s="149"/>
      <c r="D3033" s="150"/>
      <c r="E3033" s="150"/>
      <c r="F3033" s="126"/>
      <c r="G3033" s="122" t="str">
        <f>IF(A3033="","",VLOOKUP(J2916,'TRI-2C'!$B$18:$FH$61,120,FALSE))</f>
        <v>A+</v>
      </c>
      <c r="H3033" s="150"/>
      <c r="I3033" s="127" t="str">
        <f t="shared" si="114"/>
        <v>A+</v>
      </c>
      <c r="J3033" s="126"/>
    </row>
    <row r="3034" spans="1:10" ht="12.75" customHeight="1">
      <c r="A3034" s="147" t="str">
        <f>IF('TRI-2C'!$DR$13="","",'TRI-2C'!$DR$13)</f>
        <v>Discriminar sonidos onomatopéyicos y diferencia los sonidos naturales de los artificiales</v>
      </c>
      <c r="B3034" s="139"/>
      <c r="C3034" s="139"/>
      <c r="F3034" s="128"/>
      <c r="G3034" s="124" t="str">
        <f>IF(A3034="","",VLOOKUP(J2916,'TRI-2C'!$B$18:$FH$61,121,FALSE))</f>
        <v>A+</v>
      </c>
      <c r="I3034" s="125" t="str">
        <f t="shared" si="114"/>
        <v>A+</v>
      </c>
      <c r="J3034" s="128"/>
    </row>
    <row r="3035" spans="1:10" ht="12.75" customHeight="1">
      <c r="A3035" s="192" t="str">
        <f>IF('TRI-2C'!$DS$13="","",'TRI-2C'!$DS$13)</f>
        <v>Ejecutar actividades coordinadamente y con un control adecuado de fuerza y tonicidad muscular como: lanzar, atrapar y patear objetos y pelotas.</v>
      </c>
      <c r="B3035" s="154"/>
      <c r="C3035" s="154"/>
      <c r="D3035" s="154"/>
      <c r="E3035" s="154"/>
      <c r="F3035" s="155"/>
      <c r="G3035" s="122" t="str">
        <f>IF(A3035="","",VLOOKUP(J2916,'TRI-2C'!$B$18:$FH$61,122,FALSE))</f>
        <v>A+</v>
      </c>
      <c r="H3035" s="150"/>
      <c r="I3035" s="127" t="str">
        <f t="shared" si="114"/>
        <v>A+</v>
      </c>
      <c r="J3035" s="126"/>
    </row>
    <row r="3036" spans="1:10" ht="12.75" customHeight="1">
      <c r="A3036" s="147" t="str">
        <f>IF('TRI-2C'!$DT$13="","",'TRI-2C'!$DT$13)</f>
        <v>Emplear su lado dominante en la realización de la mayoría de las actividades que utilice la mano, ojo y pie.</v>
      </c>
      <c r="B3036" s="139"/>
      <c r="C3036" s="139"/>
      <c r="F3036" s="128"/>
      <c r="G3036" s="124" t="str">
        <f>IF(A3036="","",VLOOKUP(J2916,'TRI-2C'!$B$18:$FH$61,123,FALSE))</f>
        <v>A+</v>
      </c>
      <c r="I3036" s="125" t="str">
        <f t="shared" si="114"/>
        <v>A+</v>
      </c>
      <c r="J3036" s="128"/>
    </row>
    <row r="3037" spans="1:10" ht="12.75" customHeight="1">
      <c r="A3037" s="148" t="str">
        <f>IF('TRI-2C'!$DU$13="","",'TRI-2C'!$DU$13)</f>
        <v>Galopar y salticar coordinadamente con obstáculos ejecutando circuitos.</v>
      </c>
      <c r="B3037" s="149"/>
      <c r="C3037" s="149"/>
      <c r="D3037" s="150"/>
      <c r="E3037" s="150"/>
      <c r="F3037" s="126"/>
      <c r="G3037" s="122" t="str">
        <f>IF(A3037="","",VLOOKUP(J2916,'TRI-2C'!$B$18:$FH$61,124,FALSE))</f>
        <v>A+</v>
      </c>
      <c r="H3037" s="150"/>
      <c r="I3037" s="127" t="str">
        <f t="shared" si="114"/>
        <v>A+</v>
      </c>
      <c r="J3037" s="126"/>
    </row>
    <row r="3038" spans="1:10" ht="12.75" customHeight="1">
      <c r="A303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3038" s="139"/>
      <c r="C3038" s="139"/>
      <c r="F3038" s="128"/>
      <c r="G3038" s="124" t="str">
        <f>IF(A3038="","",VLOOKUP(J2916,'TRI-2C'!$B$18:$FH$61,125,FALSE))</f>
        <v>A+</v>
      </c>
      <c r="I3038" s="125" t="str">
        <f t="shared" si="114"/>
        <v>A+</v>
      </c>
      <c r="J3038" s="128"/>
    </row>
    <row r="3039" spans="1:10" ht="12.75" customHeight="1">
      <c r="A3039" s="148" t="str">
        <f>IF('TRI-2C'!$DW$13="","",'TRI-2C'!$DW$13)</f>
        <v>Mantener el equilibro al caminar sobre líneas rectas, curvas y quebradas con altura (aprox. 20 cm) logrando un adecuado control postural.</v>
      </c>
      <c r="B3039" s="158"/>
      <c r="C3039" s="158"/>
      <c r="D3039" s="158"/>
      <c r="E3039" s="158"/>
      <c r="F3039" s="159"/>
      <c r="G3039" s="122" t="str">
        <f>IF(A3039="","",VLOOKUP(J2916,'TRI-2C'!$B$18:$FH$61,126,FALSE))</f>
        <v>A+</v>
      </c>
      <c r="H3039" s="150"/>
      <c r="I3039" s="127" t="str">
        <f t="shared" si="114"/>
        <v>A+</v>
      </c>
      <c r="J3039" s="126"/>
    </row>
    <row r="3040" spans="1:10" ht="12.75" customHeight="1">
      <c r="A3040" s="11" t="str">
        <f>IF('TRI-2C'!$DX$13="","",'TRI-2C'!$DX$13)</f>
        <v>Mantener un adecuado control postural en diferentes posiciones del cuerpo y en desplazamientos.</v>
      </c>
      <c r="B3040" s="156"/>
      <c r="C3040" s="156"/>
      <c r="D3040" s="156"/>
      <c r="E3040" s="156"/>
      <c r="F3040" s="157"/>
      <c r="G3040" s="124" t="str">
        <f>IF(A3040="","",VLOOKUP(J2916,'TRI-2C'!$B$18:$FH$61,127,FALSE))</f>
        <v>A+</v>
      </c>
      <c r="I3040" s="125" t="str">
        <f t="shared" si="114"/>
        <v>A+</v>
      </c>
      <c r="J3040" s="128"/>
    </row>
    <row r="3041" spans="1:10" ht="12.75" customHeight="1">
      <c r="A3041" s="148" t="str">
        <f>IF('TRI-2C'!$DY$13="","",'TRI-2C'!$DY$13)</f>
        <v>Orientarse en el espacio realizando desplazamientos en función de consignas dadas con las nociones: entre, adelante-atrás, junto a, cerca-lejos</v>
      </c>
      <c r="B3041" s="149"/>
      <c r="C3041" s="149"/>
      <c r="D3041" s="150"/>
      <c r="E3041" s="150"/>
      <c r="F3041" s="126"/>
      <c r="G3041" s="122" t="str">
        <f>IF(A3041="","",VLOOKUP(J2916,'TRI-2C'!$B$18:$FH$61,128,FALSE))</f>
        <v>A+</v>
      </c>
      <c r="H3041" s="150"/>
      <c r="I3041" s="127" t="str">
        <f t="shared" si="114"/>
        <v>A+</v>
      </c>
      <c r="J3041" s="126"/>
    </row>
    <row r="3042" spans="1:10" ht="12.75" customHeight="1">
      <c r="A3042" s="147" t="str">
        <f>IF('TRI-2C'!$DZ$13="","",'TRI-2C'!$DZ$13)</f>
        <v>Realiza varios movimientos y desplazamientos combinados a diferentes velocidades (rápido, lento), duración (largos y corto).</v>
      </c>
      <c r="B3042" s="139"/>
      <c r="C3042" s="139"/>
      <c r="F3042" s="128"/>
      <c r="G3042" s="124" t="str">
        <f>IF(A3042="","",VLOOKUP(J2916,'TRI-2C'!$B$18:$FH$61,129,FALSE))</f>
        <v>A+</v>
      </c>
      <c r="I3042" s="125" t="str">
        <f t="shared" si="114"/>
        <v>A+</v>
      </c>
      <c r="J3042" s="128"/>
    </row>
    <row r="3043" spans="1:10" ht="12.75" customHeight="1">
      <c r="A3043" s="148" t="str">
        <f>IF('TRI-2C'!$EA$13="","",'TRI-2C'!$EA$13)</f>
        <v>Realizar actividades de coordinación visomotriz con niveles de dificultad creciente en el tamaño y tipo de materiales.</v>
      </c>
      <c r="B3043" s="149"/>
      <c r="C3043" s="149"/>
      <c r="D3043" s="150"/>
      <c r="E3043" s="150"/>
      <c r="F3043" s="126"/>
      <c r="G3043" s="122" t="str">
        <f>IF(A3043="","",VLOOKUP(J2916,'TRI-2C'!$B$18:$FH$61,130,FALSE))</f>
        <v>A+</v>
      </c>
      <c r="H3043" s="150"/>
      <c r="I3043" s="127" t="str">
        <f t="shared" si="114"/>
        <v>A+</v>
      </c>
      <c r="J3043" s="126"/>
    </row>
    <row r="3044" spans="1:10" ht="12.75" customHeight="1">
      <c r="A3044" s="147" t="str">
        <f>IF('TRI-2C'!$EB$13="","",'TRI-2C'!$EB$13)</f>
        <v>Realizar desplazamientos y movimientos combinados utilizando el espacio total y parcial a diferentes distancias (largas-cortas)</v>
      </c>
      <c r="B3044" s="139"/>
      <c r="C3044" s="139"/>
      <c r="F3044" s="128"/>
      <c r="G3044" s="124" t="str">
        <f>IF(A3044="","",VLOOKUP(J2916,'TRI-2C'!$B$18:$FH$61,131,FALSE))</f>
        <v>A+</v>
      </c>
      <c r="I3044" s="125" t="str">
        <f t="shared" si="114"/>
        <v>A+</v>
      </c>
      <c r="J3044" s="128"/>
    </row>
    <row r="3045" spans="1:10" ht="12.75" customHeight="1">
      <c r="A304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3045" s="154"/>
      <c r="C3045" s="154"/>
      <c r="D3045" s="154"/>
      <c r="E3045" s="154"/>
      <c r="F3045" s="155"/>
      <c r="G3045" s="122" t="str">
        <f>IF(A3045="","",VLOOKUP(J2916,'TRI-2C'!$B$18:$FH$61,132,FALSE))</f>
        <v>A+</v>
      </c>
      <c r="H3045" s="150"/>
      <c r="I3045" s="127" t="str">
        <f t="shared" si="114"/>
        <v>A+</v>
      </c>
      <c r="J3045" s="126"/>
    </row>
    <row r="3046" spans="1:10" ht="12.75" customHeight="1">
      <c r="A304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3046" s="139"/>
      <c r="C3046" s="139"/>
      <c r="F3046" s="128"/>
      <c r="G3046" s="124" t="str">
        <f>IF(A3046="","",VLOOKUP(J2916,'TRI-2C'!$B$18:$FH$61,133,FALSE))</f>
        <v>A+</v>
      </c>
      <c r="I3046" s="125" t="str">
        <f t="shared" si="114"/>
        <v>A+</v>
      </c>
      <c r="J3046" s="128"/>
    </row>
    <row r="3047" spans="1:10" ht="12.75" customHeight="1">
      <c r="A304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3047" s="149"/>
      <c r="C3047" s="149"/>
      <c r="D3047" s="150"/>
      <c r="E3047" s="150"/>
      <c r="F3047" s="126"/>
      <c r="G3047" s="122" t="str">
        <f>IF(A3047="","",VLOOKUP(J2916,'TRI-2C'!$B$18:$FH$61,134,FALSE))</f>
        <v>A+</v>
      </c>
      <c r="H3047" s="150"/>
      <c r="I3047" s="127" t="str">
        <f t="shared" si="114"/>
        <v>A+</v>
      </c>
      <c r="J3047" s="126"/>
    </row>
    <row r="3048" spans="1:10" ht="12.75" customHeight="1">
      <c r="A3048" s="147" t="str">
        <f>IF('TRI-2C'!$EF$13="","",'TRI-2C'!$EF$13)</f>
        <v>Realizar movimientos diferenciados con los lados laterales del cuerpo (un lado y otro lado).</v>
      </c>
      <c r="B3048" s="139"/>
      <c r="C3048" s="139"/>
      <c r="F3048" s="128"/>
      <c r="G3048" s="124" t="str">
        <f>IF(A3048="","",VLOOKUP(J2916,'TRI-2C'!$B$18:$FH$61,135,FALSE))</f>
        <v>A+</v>
      </c>
      <c r="I3048" s="125" t="str">
        <f t="shared" si="114"/>
        <v>A+</v>
      </c>
      <c r="J3048" s="128"/>
    </row>
    <row r="3049" spans="1:10" ht="12.75" customHeight="1">
      <c r="A3049" s="148" t="str">
        <f>IF('TRI-2C'!$EG$13="","",'TRI-2C'!$EG$13)</f>
        <v>Realizar movimientos para la coordinación de ojo y pie como: patear pelotas hacia un punto fijo determinado.</v>
      </c>
      <c r="B3049" s="158"/>
      <c r="C3049" s="158"/>
      <c r="D3049" s="158"/>
      <c r="E3049" s="158"/>
      <c r="F3049" s="159"/>
      <c r="G3049" s="122" t="str">
        <f>IF(A3049="","",VLOOKUP(J2916,'TRI-2C'!$B$18:$FH$61,136,FALSE))</f>
        <v>A+</v>
      </c>
      <c r="H3049" s="150"/>
      <c r="I3049" s="127" t="str">
        <f t="shared" si="114"/>
        <v>A+</v>
      </c>
      <c r="J3049" s="126"/>
    </row>
    <row r="3050" spans="1:10" ht="12.75" customHeight="1">
      <c r="A3050" s="11" t="str">
        <f>IF('TRI-2C'!$EH$13="","",'TRI-2C'!$EH$13)</f>
        <v>Realizar representaciones gráficas utilizando el dibujo con detalles que le dan intencionalidad y sentido para identificarlos</v>
      </c>
      <c r="B3050" s="156"/>
      <c r="C3050" s="156"/>
      <c r="D3050" s="156"/>
      <c r="E3050" s="156"/>
      <c r="F3050" s="157"/>
      <c r="G3050" s="124" t="str">
        <f>IF(A3050="","",VLOOKUP(J2916,'TRI-2C'!$B$18:$FH$61,137,FALSE))</f>
        <v>A+</v>
      </c>
      <c r="I3050" s="125" t="str">
        <f t="shared" si="114"/>
        <v>A+</v>
      </c>
      <c r="J3050" s="128"/>
    </row>
    <row r="3051" spans="1:10" ht="12.75" customHeight="1">
      <c r="A3051" s="148" t="str">
        <f>IF('TRI-2C'!$EI$13="","",'TRI-2C'!$EI$13)</f>
        <v>Reconocer la importancia del peatón y respetar su espacio en la vía mediante actividades lúdicas que fomenten el aprendizaje de normas de tránsito.</v>
      </c>
      <c r="B3051" s="149"/>
      <c r="C3051" s="149"/>
      <c r="D3051" s="150"/>
      <c r="E3051" s="150"/>
      <c r="F3051" s="126"/>
      <c r="G3051" s="122" t="str">
        <f>IF(A3051="","",VLOOKUP(J2916,'TRI-2C'!$B$18:$FH$61,138,FALSE))</f>
        <v>B+</v>
      </c>
      <c r="H3051" s="150"/>
      <c r="I3051" s="127" t="str">
        <f t="shared" si="114"/>
        <v>B+</v>
      </c>
      <c r="J3051" s="126"/>
    </row>
    <row r="3052" spans="1:10" ht="12.75" customHeight="1">
      <c r="A3052" s="147" t="str">
        <f>IF('TRI-2C'!$EJ$13="","",'TRI-2C'!$EJ$13)</f>
        <v>Representar la figura humana utilizando el monigote e incorporando detalles según la interiorización de su imagen corporal.</v>
      </c>
      <c r="B3052" s="139"/>
      <c r="C3052" s="139"/>
      <c r="F3052" s="128"/>
      <c r="G3052" s="124" t="str">
        <f>IF(A3052="","",VLOOKUP(J2916,'TRI-2C'!$B$18:$FH$61,139,FALSE))</f>
        <v>A+</v>
      </c>
      <c r="I3052" s="125" t="str">
        <f t="shared" si="114"/>
        <v>A+</v>
      </c>
      <c r="J3052" s="128"/>
    </row>
    <row r="3053" spans="1:10" ht="12.75" customHeight="1">
      <c r="A3053" s="148" t="str">
        <f>IF('TRI-2C'!$EK$13="","",'TRI-2C'!$EK$13)</f>
        <v>Saltar de un pie a otro alternadamente, de manera autónoma.</v>
      </c>
      <c r="B3053" s="149"/>
      <c r="C3053" s="149"/>
      <c r="D3053" s="150"/>
      <c r="E3053" s="150"/>
      <c r="F3053" s="126"/>
      <c r="G3053" s="122" t="str">
        <f>IF(A3053="","",VLOOKUP(J2916,'TRI-2C'!$B$18:$FH$61,140,FALSE))</f>
        <v>A+</v>
      </c>
      <c r="H3053" s="150"/>
      <c r="I3053" s="127" t="str">
        <f t="shared" si="114"/>
        <v>A+</v>
      </c>
      <c r="J3053" s="126"/>
    </row>
    <row r="3054" spans="1:10" ht="12.75" customHeight="1">
      <c r="A3054" s="147" t="str">
        <f>IF('TRI-2C'!$EL$13="","",'TRI-2C'!$EL$13)</f>
        <v>Saltar en dos pies en sentido vertical obstáculos de 20 a 30 cm en altura y en sentido horizontal longitudes de aproximadamente 50 a 70 cm.</v>
      </c>
      <c r="B3054" s="139"/>
      <c r="C3054" s="139"/>
      <c r="F3054" s="128"/>
      <c r="G3054" s="124" t="str">
        <f>IF(A3054="","",VLOOKUP(J2916,'TRI-2C'!$B$18:$FH$61,141,FALSE))</f>
        <v>A+</v>
      </c>
      <c r="I3054" s="125" t="str">
        <f t="shared" si="114"/>
        <v>A+</v>
      </c>
      <c r="J3054" s="128"/>
    </row>
    <row r="3055" spans="1:10" ht="12.75" customHeight="1">
      <c r="A3055" s="192" t="str">
        <f>IF('TRI-2C'!$EM$13="","",'TRI-2C'!$EM$13)</f>
        <v>Subir y bajar escaleras alternando los pies.</v>
      </c>
      <c r="B3055" s="154"/>
      <c r="C3055" s="154"/>
      <c r="D3055" s="154"/>
      <c r="E3055" s="154"/>
      <c r="F3055" s="155"/>
      <c r="G3055" s="122" t="str">
        <f>IF(A3055="","",VLOOKUP(J2916,'TRI-2C'!$B$18:$FH$61,142,FALSE))</f>
        <v>A+</v>
      </c>
      <c r="H3055" s="150"/>
      <c r="I3055" s="127" t="str">
        <f t="shared" si="114"/>
        <v>A+</v>
      </c>
      <c r="J3055" s="126"/>
    </row>
    <row r="3056" spans="1:10" ht="12.75" customHeight="1">
      <c r="A3056" s="147" t="str">
        <f>IF('TRI-2C'!$EN$13="","",'TRI-2C'!$EN$13)</f>
        <v>Trepar y reptar a diferentes ritmos y en posiciones corporales diversas (cúbito ventral y cúbito dorsal).</v>
      </c>
      <c r="B3056" s="139"/>
      <c r="C3056" s="139"/>
      <c r="F3056" s="128"/>
      <c r="G3056" s="124" t="str">
        <f>IF(A3056="","",VLOOKUP(J2916,'TRI-2C'!$B$18:$FH$61,143,FALSE))</f>
        <v>A+</v>
      </c>
      <c r="I3056" s="125" t="str">
        <f t="shared" si="114"/>
        <v>A+</v>
      </c>
      <c r="J3056" s="128"/>
    </row>
    <row r="3057" spans="1:10" ht="12.75" customHeight="1">
      <c r="A3057" s="148" t="str">
        <f>IF('TRI-2C'!$EO$13="","",'TRI-2C'!$EO$13)</f>
        <v>Ubicar algunas partes de su cuerpo en función de las nociones de al lado, junto a, cerca-lejos.</v>
      </c>
      <c r="B3057" s="149"/>
      <c r="C3057" s="149"/>
      <c r="D3057" s="150"/>
      <c r="E3057" s="150"/>
      <c r="F3057" s="126"/>
      <c r="G3057" s="122" t="str">
        <f>IF(A3057="","",VLOOKUP(J2916,'TRI-2C'!$B$18:$FH$61,144,FALSE))</f>
        <v>A+</v>
      </c>
      <c r="H3057" s="150"/>
      <c r="I3057" s="127" t="str">
        <f t="shared" si="114"/>
        <v>A+</v>
      </c>
      <c r="J3057" s="126"/>
    </row>
    <row r="3058" spans="1:10" ht="12.75" customHeight="1">
      <c r="A3058" s="147" t="str">
        <f>IF('TRI-2C'!$EP$13="","",'TRI-2C'!$EP$13)</f>
        <v>Utilizar el espacio parcial e inicia con el uso del espacio total para realizar representaciones gráficas.</v>
      </c>
      <c r="B3058" s="139"/>
      <c r="C3058" s="139"/>
      <c r="F3058" s="128"/>
      <c r="G3058" s="124" t="str">
        <f>IF(A3058="","",VLOOKUP(J2916,'TRI-2C'!$B$18:$FH$61,145,FALSE))</f>
        <v>A+</v>
      </c>
      <c r="I3058" s="125" t="str">
        <f t="shared" si="114"/>
        <v>A+</v>
      </c>
      <c r="J3058" s="128"/>
    </row>
    <row r="3059" spans="1:10" ht="12.75" customHeight="1">
      <c r="A3059" s="148" t="str">
        <f>IF('TRI-2C'!$EQ$13="","",'TRI-2C'!$EQ$13)</f>
        <v>Utilizar la pinza digital para coger lápices, marcadores, pinceles y diversos tipos de materiales.</v>
      </c>
      <c r="B3059" s="158"/>
      <c r="C3059" s="158"/>
      <c r="D3059" s="158"/>
      <c r="E3059" s="158"/>
      <c r="F3059" s="159"/>
      <c r="G3059" s="122" t="str">
        <f>IF(A3059="","",VLOOKUP(J2916,'TRI-2C'!$B$18:$FH$61,146,FALSE))</f>
        <v>A+</v>
      </c>
      <c r="H3059" s="150"/>
      <c r="I3059" s="127" t="str">
        <f t="shared" si="114"/>
        <v>A+</v>
      </c>
      <c r="J3059" s="126"/>
    </row>
    <row r="3060" spans="1:10" ht="12.75" customHeight="1">
      <c r="A3060" s="6" t="str">
        <f>NOTAS!$O$14</f>
        <v>CIVICA Y ACOMPAÑAMIENTO INTEGRAL</v>
      </c>
      <c r="B3060" s="156"/>
      <c r="C3060" s="156"/>
      <c r="D3060" s="156"/>
      <c r="E3060" s="156"/>
      <c r="F3060" s="157"/>
      <c r="G3060" s="124" t="str">
        <f>IF(A3060="","",VLOOKUP(J2916,'TRI-2C'!$B$18:$FH$61,146,FALSE))</f>
        <v>A+</v>
      </c>
      <c r="I3060" s="125"/>
      <c r="J3060" s="128"/>
    </row>
    <row r="3061" spans="1:10" ht="12.75" customHeight="1">
      <c r="A3061" s="148" t="str">
        <f>IF('TRI-2C'!$ES$13="","",'TRI-2C'!$ES$13)</f>
        <v/>
      </c>
      <c r="B3061" s="149"/>
      <c r="C3061" s="149"/>
      <c r="D3061" s="150"/>
      <c r="E3061" s="150"/>
      <c r="F3061" s="126"/>
      <c r="G3061" s="122" t="str">
        <f>IF(A3061="","",VLOOKUP(J2916,'TRI-2C'!$B$18:$FH$61,148,FALSE))</f>
        <v/>
      </c>
      <c r="H3061" s="150"/>
      <c r="I3061" s="127" t="str">
        <f t="shared" ref="I3061:I3070" si="115">IF(G3061="","",G3061)</f>
        <v/>
      </c>
      <c r="J3061" s="126"/>
    </row>
    <row r="3062" spans="1:10" ht="12.75" customHeight="1">
      <c r="A3062" s="147" t="str">
        <f>IF('TRI-2C'!$ET$13="","",'TRI-2C'!$ET$13)</f>
        <v>AUTOCONOCIMIENTO</v>
      </c>
      <c r="B3062" s="139"/>
      <c r="C3062" s="139"/>
      <c r="F3062" s="128"/>
      <c r="G3062" s="124" t="str">
        <f>IF(A3062="","",VLOOKUP(J2916,'TRI-2C'!$B$18:$FH$61,149,FALSE))</f>
        <v>S</v>
      </c>
      <c r="I3062" s="125" t="str">
        <f t="shared" si="115"/>
        <v>S</v>
      </c>
      <c r="J3062" s="128"/>
    </row>
    <row r="3063" spans="1:10" ht="12.75" customHeight="1">
      <c r="A3063" s="148" t="str">
        <f>IF('TRI-2C'!$EU$13="","",'TRI-2C'!$EU$13)</f>
        <v>PENSAMIENO CRITICO</v>
      </c>
      <c r="B3063" s="149"/>
      <c r="C3063" s="149"/>
      <c r="D3063" s="150"/>
      <c r="E3063" s="150"/>
      <c r="F3063" s="126"/>
      <c r="G3063" s="122" t="str">
        <f>IF(A3063="","",VLOOKUP(J2916,'TRI-2C'!$B$18:$FH$61,150,FALSE))</f>
        <v>S</v>
      </c>
      <c r="H3063" s="150"/>
      <c r="I3063" s="127" t="str">
        <f t="shared" si="115"/>
        <v>S</v>
      </c>
      <c r="J3063" s="126"/>
    </row>
    <row r="3064" spans="1:10" ht="12.75" customHeight="1">
      <c r="A3064" s="147" t="str">
        <f>IF('TRI-2C'!$EV$13="","",'TRI-2C'!$EV$13)</f>
        <v>MANEJO DE PROBLEMAS</v>
      </c>
      <c r="B3064" s="139"/>
      <c r="C3064" s="139"/>
      <c r="F3064" s="128"/>
      <c r="G3064" s="124" t="str">
        <f>IF(A3064="","",VLOOKUP(J2916,'TRI-2C'!$B$18:$FH$61,151,FALSE))</f>
        <v>S</v>
      </c>
      <c r="I3064" s="125" t="str">
        <f t="shared" si="115"/>
        <v>S</v>
      </c>
      <c r="J3064" s="128"/>
    </row>
    <row r="3065" spans="1:10" ht="12.75" customHeight="1">
      <c r="A3065" s="192" t="str">
        <f>IF('TRI-2C'!$EW$13="","",'TRI-2C'!$EW$13)</f>
        <v>TOMA DE DECISIONES</v>
      </c>
      <c r="B3065" s="154"/>
      <c r="C3065" s="154"/>
      <c r="D3065" s="154"/>
      <c r="E3065" s="154"/>
      <c r="F3065" s="155"/>
      <c r="G3065" s="122" t="str">
        <f>IF(A3065="","",VLOOKUP(J2916,'TRI-2C'!$B$18:$FH$61,152,FALSE))</f>
        <v>S</v>
      </c>
      <c r="H3065" s="150"/>
      <c r="I3065" s="127" t="str">
        <f t="shared" si="115"/>
        <v>S</v>
      </c>
      <c r="J3065" s="126"/>
    </row>
    <row r="3066" spans="1:10" ht="12.75" customHeight="1">
      <c r="A3066" s="147" t="str">
        <f>IF('TRI-2C'!$EX$13="","",'TRI-2C'!$EX$13)</f>
        <v>TRABAJO EN EQUIPO</v>
      </c>
      <c r="B3066" s="139"/>
      <c r="C3066" s="139"/>
      <c r="F3066" s="128"/>
      <c r="G3066" s="124" t="str">
        <f>IF(A3066="","",VLOOKUP(J2916,'TRI-2C'!$B$18:$FH$61,153,FALSE))</f>
        <v>S</v>
      </c>
      <c r="I3066" s="125" t="str">
        <f t="shared" si="115"/>
        <v>S</v>
      </c>
      <c r="J3066" s="128"/>
    </row>
    <row r="3067" spans="1:10" ht="12.75" customHeight="1">
      <c r="A3067" s="148" t="str">
        <f>IF('TRI-2C'!$EY$13="","",'TRI-2C'!$EY$13)</f>
        <v>CONCIENCIA SOCIAL</v>
      </c>
      <c r="B3067" s="149"/>
      <c r="C3067" s="149"/>
      <c r="D3067" s="150"/>
      <c r="E3067" s="150"/>
      <c r="F3067" s="126"/>
      <c r="G3067" s="122" t="str">
        <f>IF(A3067="","",VLOOKUP(J2916,'TRI-2C'!$B$18:$FH$61,154,FALSE))</f>
        <v>S</v>
      </c>
      <c r="H3067" s="150"/>
      <c r="I3067" s="127" t="str">
        <f t="shared" si="115"/>
        <v>S</v>
      </c>
      <c r="J3067" s="126"/>
    </row>
    <row r="3068" spans="1:10" ht="12.75" customHeight="1">
      <c r="A3068" s="147" t="str">
        <f>IF('TRI-2C'!$EZ$13="","",'TRI-2C'!$EZ$13)</f>
        <v xml:space="preserve">RELACIONES INTERPERSONALES	</v>
      </c>
      <c r="B3068" s="139"/>
      <c r="C3068" s="139"/>
      <c r="F3068" s="128"/>
      <c r="G3068" s="124" t="str">
        <f>IF(A3068="","",VLOOKUP(J2916,'TRI-2C'!$B$18:$FH$61,155,FALSE))</f>
        <v>S</v>
      </c>
      <c r="I3068" s="125" t="str">
        <f t="shared" si="115"/>
        <v>S</v>
      </c>
      <c r="J3068" s="128"/>
    </row>
    <row r="3069" spans="1:10" ht="12.75" customHeight="1">
      <c r="A3069" s="148" t="str">
        <f>IF('TRI-2C'!$FA$13="","",'TRI-2C'!$FA$13)</f>
        <v>MANEJO DE CONFLICTOS</v>
      </c>
      <c r="B3069" s="149"/>
      <c r="C3069" s="149"/>
      <c r="D3069" s="150"/>
      <c r="E3069" s="150"/>
      <c r="F3069" s="126"/>
      <c r="G3069" s="122" t="str">
        <f>IF(A3069="","",VLOOKUP(J2916,'TRI-2C'!$B$18:$FH$61,156,FALSE))</f>
        <v>S</v>
      </c>
      <c r="H3069" s="150"/>
      <c r="I3069" s="127" t="str">
        <f t="shared" si="115"/>
        <v>S</v>
      </c>
      <c r="J3069" s="126"/>
    </row>
    <row r="3070" spans="1:10" ht="12.75" customHeight="1">
      <c r="A3070" s="147" t="str">
        <f>IF('TRI-2C'!$FB$13="","",'TRI-2C'!$FB$13)</f>
        <v>MANEJO DE EMOCIONES Y SENTIMIENTOS</v>
      </c>
      <c r="B3070" s="139"/>
      <c r="C3070" s="139"/>
      <c r="F3070" s="128"/>
      <c r="G3070" s="124" t="str">
        <f>IF(A3070="","",VLOOKUP(J2916,'TRI-2C'!$B$18:$FH$61,157,FALSE))</f>
        <v>S</v>
      </c>
      <c r="I3070" s="125" t="str">
        <f t="shared" si="115"/>
        <v>S</v>
      </c>
      <c r="J3070" s="128"/>
    </row>
    <row r="3071" spans="1:10" ht="12.75" customHeight="1">
      <c r="A3071" s="151"/>
      <c r="B3071" s="129"/>
      <c r="C3071" s="129"/>
      <c r="D3071" s="130"/>
      <c r="E3071" s="130"/>
      <c r="F3071" s="131"/>
      <c r="G3071" s="132"/>
      <c r="H3071" s="130"/>
      <c r="I3071" s="133"/>
      <c r="J3071" s="131"/>
    </row>
    <row r="3072" spans="1:10" ht="12.75" customHeight="1">
      <c r="A3072" s="134"/>
      <c r="B3072" s="134"/>
      <c r="C3072" s="134"/>
      <c r="D3072" s="134"/>
      <c r="E3072" s="134"/>
      <c r="F3072" s="140"/>
      <c r="G3072" s="496"/>
      <c r="H3072" s="496"/>
      <c r="I3072" s="497"/>
      <c r="J3072" s="497"/>
    </row>
    <row r="3073" spans="1:10" ht="12.75" customHeight="1">
      <c r="A3073" s="487" t="s">
        <v>156</v>
      </c>
      <c r="B3073" s="488"/>
      <c r="C3073" s="135" t="s">
        <v>157</v>
      </c>
      <c r="G3073" s="494"/>
      <c r="H3073" s="494"/>
      <c r="I3073" s="494"/>
      <c r="J3073" s="494"/>
    </row>
    <row r="3074" spans="1:10" ht="12.75" customHeight="1">
      <c r="A3074" s="489" t="s">
        <v>158</v>
      </c>
      <c r="B3074" s="490"/>
      <c r="C3074" s="136" t="str">
        <f>VLOOKUP(J2916,'TRI-2C'!$B$18:$FH$61,160,FALSE)</f>
        <v>A+</v>
      </c>
      <c r="G3074" s="494"/>
      <c r="H3074" s="494"/>
      <c r="I3074" s="494"/>
      <c r="J3074" s="494"/>
    </row>
    <row r="3075" spans="1:10" ht="12.75" customHeight="1">
      <c r="A3075" s="491" t="s">
        <v>159</v>
      </c>
      <c r="B3075" s="492"/>
      <c r="C3075" s="493"/>
      <c r="G3075" s="494"/>
      <c r="H3075" s="494"/>
      <c r="I3075" s="494"/>
      <c r="J3075" s="494"/>
    </row>
    <row r="3076" spans="1:10" ht="12.75" customHeight="1">
      <c r="A3076" s="137" t="s">
        <v>160</v>
      </c>
      <c r="B3076" s="138"/>
      <c r="C3076" s="188" t="str">
        <f>VLOOKUP(J2916,'TRI-2C'!$B$18:$FH$61,161,FALSE)</f>
        <v/>
      </c>
      <c r="G3076" s="494"/>
      <c r="H3076" s="494"/>
      <c r="I3076" s="494"/>
      <c r="J3076" s="494"/>
    </row>
    <row r="3077" spans="1:10" ht="12.75" customHeight="1">
      <c r="A3077" s="137" t="s">
        <v>161</v>
      </c>
      <c r="B3077" s="138"/>
      <c r="C3077" s="188" t="str">
        <f>VLOOKUP(J2916,'TRI-2C'!$B$18:$FH$61,162,FALSE)</f>
        <v/>
      </c>
      <c r="G3077" s="494"/>
      <c r="H3077" s="494"/>
      <c r="I3077" s="494"/>
      <c r="J3077" s="494"/>
    </row>
    <row r="3078" spans="1:10" ht="12.75" customHeight="1">
      <c r="A3078" s="480" t="s">
        <v>163</v>
      </c>
      <c r="B3078" s="481"/>
      <c r="C3078" s="188" t="str">
        <f>VLOOKUP(J2916,'TRI-2C'!$B$18:$FH$61,163,FALSE)</f>
        <v/>
      </c>
      <c r="G3078" s="494"/>
      <c r="H3078" s="494"/>
      <c r="I3078" s="494"/>
      <c r="J3078" s="494"/>
    </row>
    <row r="3079" spans="1:10" ht="12.75" customHeight="1">
      <c r="D3079" s="503" t="s">
        <v>162</v>
      </c>
      <c r="E3079" s="503"/>
      <c r="F3079" s="152">
        <f ca="1">NOW()</f>
        <v>45994.739222569442</v>
      </c>
    </row>
    <row r="3082" spans="1:10" ht="12.75" customHeight="1">
      <c r="G3082" s="112"/>
    </row>
    <row r="3084" spans="1:10" ht="12.75" customHeight="1">
      <c r="B3084" s="495" t="s">
        <v>164</v>
      </c>
      <c r="C3084" s="495"/>
      <c r="F3084" s="116" t="s">
        <v>165</v>
      </c>
      <c r="G3084" s="116" t="s">
        <v>165</v>
      </c>
    </row>
    <row r="3118" spans="1:10" ht="12.75" customHeight="1">
      <c r="A3118" s="111" t="s">
        <v>153</v>
      </c>
      <c r="C3118" t="str">
        <f>IF(VLOOKUP(J3121,NOTAS!$D$14:$P$60,2,FALSE)="","",VLOOKUP(J3121,NOTAS!$D$14:$P$60,2,FALSE))</f>
        <v>MARIN CHAVEZ JULEISY BEDRIYE</v>
      </c>
    </row>
    <row r="3119" spans="1:10" ht="12.75" customHeight="1">
      <c r="A3119" s="111" t="s">
        <v>154</v>
      </c>
      <c r="C3119" t="str">
        <f>NOTAS!$B$14&amp; " "&amp;NOTAS!$B$15</f>
        <v>INICIAL II A</v>
      </c>
      <c r="F3119" s="111"/>
      <c r="G3119" s="116"/>
      <c r="H3119" s="117"/>
      <c r="I3119" s="118"/>
      <c r="J3119" s="117"/>
    </row>
    <row r="3120" spans="1:10" ht="12.75" customHeight="1">
      <c r="A3120" s="111" t="s">
        <v>6</v>
      </c>
      <c r="C3120" t="str">
        <f>NOTAS!$B$18</f>
        <v>2025-2026 MATUTINA</v>
      </c>
      <c r="H3120" s="117"/>
      <c r="I3120" s="118"/>
      <c r="J3120" s="117"/>
    </row>
    <row r="3121" spans="1:10" ht="12.75" customHeight="1" thickBot="1">
      <c r="A3121" s="486" t="s">
        <v>336</v>
      </c>
      <c r="B3121" s="486"/>
      <c r="I3121" s="114" t="s">
        <v>74</v>
      </c>
      <c r="J3121" s="121">
        <v>16</v>
      </c>
    </row>
    <row r="3122" spans="1:10" ht="12.75" customHeight="1">
      <c r="A3122" s="482" t="s">
        <v>155</v>
      </c>
      <c r="B3122" s="483"/>
      <c r="C3122" s="483"/>
      <c r="D3122" s="483"/>
      <c r="E3122" s="483"/>
      <c r="F3122" s="484"/>
      <c r="G3122" s="485" t="s">
        <v>141</v>
      </c>
      <c r="H3122" s="483"/>
      <c r="I3122" s="498" t="s">
        <v>141</v>
      </c>
      <c r="J3122" s="499"/>
    </row>
    <row r="3123" spans="1:10" ht="12.75" customHeight="1">
      <c r="A3123" s="500" t="str">
        <f>IF('TRI-2C'!G$10="","",'TRI-2C'!G$10)</f>
        <v>IDENTIDAD Y AUTONOMÍA</v>
      </c>
      <c r="B3123" s="501"/>
      <c r="C3123" s="501"/>
      <c r="D3123" s="501"/>
      <c r="E3123" s="501"/>
      <c r="F3123" s="502"/>
      <c r="G3123" s="160"/>
      <c r="H3123" s="161"/>
      <c r="I3123" s="162"/>
      <c r="J3123" s="163"/>
    </row>
    <row r="3124" spans="1:10" ht="12.75" customHeight="1">
      <c r="A3124" s="148" t="str">
        <f>IF('TRI-2C'!G$13="","",'TRI-2C'!G$13)</f>
        <v>Comunicar algunos datos de su identidad como: nombres completos, edad, nombres de familiares cercanos, lugar dónde vive.</v>
      </c>
      <c r="B3124" s="158"/>
      <c r="C3124" s="158"/>
      <c r="D3124" s="158"/>
      <c r="E3124" s="158"/>
      <c r="F3124" s="159"/>
      <c r="G3124" s="122" t="str">
        <f>IF(A3124="","",VLOOKUP(J3121,'TRI-2C'!$B$18:$FH$61,6,FALSE))</f>
        <v>A+</v>
      </c>
      <c r="H3124" s="150"/>
      <c r="I3124" s="127" t="str">
        <f>IF(G3124="","",G3124)</f>
        <v>A+</v>
      </c>
      <c r="J3124" s="126"/>
    </row>
    <row r="3125" spans="1:10" ht="12.75" customHeight="1">
      <c r="A3125" s="11" t="str">
        <f>IF('TRI-2C'!$H$13="","",'TRI-2C'!$H$13)</f>
        <v>Demostrar curiosidad por las características físicas (genitales) que le permiten reconocerse como niño y niña</v>
      </c>
      <c r="B3125" s="156"/>
      <c r="C3125" s="156"/>
      <c r="D3125" s="156"/>
      <c r="E3125" s="156"/>
      <c r="F3125" s="157"/>
      <c r="G3125" s="124" t="str">
        <f>IF(A3125="","",VLOOKUP(J3121,'TRI-2C'!$B$18:$FH$61,7,FALSE))</f>
        <v>A+</v>
      </c>
      <c r="I3125" s="125" t="str">
        <f t="shared" ref="I3125:I3141" si="116">IF(G3125="","",G3125)</f>
        <v>A+</v>
      </c>
      <c r="J3125" s="128"/>
    </row>
    <row r="3126" spans="1:10" ht="12.75" customHeight="1">
      <c r="A3126" s="148" t="str">
        <f>IF('TRI-2C'!$I$13="","",'TRI-2C'!$I$13)</f>
        <v>Identificar la importancia de usar el cinturón de seguridad para promover el autocuidado y la protección personal.</v>
      </c>
      <c r="B3126" s="149"/>
      <c r="C3126" s="149"/>
      <c r="D3126" s="150"/>
      <c r="E3126" s="150"/>
      <c r="F3126" s="126"/>
      <c r="G3126" s="122" t="str">
        <f>IF(A3126="","",VLOOKUP(J3121,'TRI-2C'!$B$18:$FH$61,8,FALSE))</f>
        <v>A+</v>
      </c>
      <c r="H3126" s="150"/>
      <c r="I3126" s="127" t="str">
        <f t="shared" si="116"/>
        <v>A+</v>
      </c>
      <c r="J3126" s="126"/>
    </row>
    <row r="3127" spans="1:10" ht="12.75" customHeight="1">
      <c r="A3127" s="147" t="str">
        <f>IF('TRI-2C'!$J$13="","",'TRI-2C'!$J$13)</f>
        <v>Identificar las situaciones de peligro a las que se puede exponer en su entorno inmediato y seguir pautas de comportamiento para evitarlas.</v>
      </c>
      <c r="B3127" s="139"/>
      <c r="C3127" s="139"/>
      <c r="F3127" s="128"/>
      <c r="G3127" s="124" t="str">
        <f>IF(A3127="","",VLOOKUP(J3121,'TRI-2C'!$B$18:$FH$61,9,FALSE))</f>
        <v>A+</v>
      </c>
      <c r="I3127" s="125" t="str">
        <f t="shared" si="116"/>
        <v>A+</v>
      </c>
      <c r="J3127" s="128"/>
    </row>
    <row r="3128" spans="1:10" ht="12.75" customHeight="1">
      <c r="A3128" s="148" t="str">
        <f>IF('TRI-2C'!$K$13="","",'TRI-2C'!$K$13)</f>
        <v>Identificar sus características físicas y las de las personas de su entorno como parte del proceso de aceptación de sí mismo y de respeto a los demás.</v>
      </c>
      <c r="B3128" s="149"/>
      <c r="C3128" s="149"/>
      <c r="D3128" s="150"/>
      <c r="E3128" s="150"/>
      <c r="F3128" s="126"/>
      <c r="G3128" s="122" t="str">
        <f>IF(A3128="","",VLOOKUP(J3121,'TRI-2C'!$B$18:$FH$61,10,FALSE))</f>
        <v>A+</v>
      </c>
      <c r="H3128" s="150"/>
      <c r="I3128" s="127" t="str">
        <f t="shared" si="116"/>
        <v>A+</v>
      </c>
      <c r="J3128" s="126"/>
    </row>
    <row r="3129" spans="1:10" ht="12.75" customHeight="1">
      <c r="A3129" s="147" t="str">
        <f>IF('TRI-2C'!$L$13="","",'TRI-2C'!$L$13)</f>
        <v>Identificar y manifestar sus emociones y sentimientos, expresando las causas de los mismos mediante el lenguaje verbal. (D.EIB.10.3.)</v>
      </c>
      <c r="B3129" s="139"/>
      <c r="C3129" s="139"/>
      <c r="F3129" s="128"/>
      <c r="G3129" s="124" t="str">
        <f>IF(A3129="","",VLOOKUP(J3121,'TRI-2C'!$B$18:$FH$61,11,FALSE))</f>
        <v>A+</v>
      </c>
      <c r="I3129" s="125" t="str">
        <f t="shared" si="116"/>
        <v>A+</v>
      </c>
      <c r="J3129" s="128"/>
    </row>
    <row r="3130" spans="1:10" ht="12.75" customHeight="1">
      <c r="A3130" s="192" t="str">
        <f>IF('TRI-2C'!$M$13="","",'TRI-2C'!$M$13)</f>
        <v>Identificarse como miembro de una familia reconociéndose como parte importante de la misma.</v>
      </c>
      <c r="B3130" s="154"/>
      <c r="C3130" s="154"/>
      <c r="D3130" s="154"/>
      <c r="E3130" s="154"/>
      <c r="F3130" s="155"/>
      <c r="G3130" s="122" t="str">
        <f>IF(A3130="","",VLOOKUP(J3121,'TRI-2C'!$B$18:$FH$61,12,FALSE))</f>
        <v>A+</v>
      </c>
      <c r="H3130" s="150"/>
      <c r="I3130" s="127" t="str">
        <f t="shared" si="116"/>
        <v>A+</v>
      </c>
      <c r="J3130" s="126"/>
    </row>
    <row r="3131" spans="1:10" ht="12.75" customHeight="1">
      <c r="A3131" s="147" t="str">
        <f>IF('TRI-2C'!$N$13="","",'TRI-2C'!$N$13)</f>
        <v>Practicar con autonomía hábitos de higiene personal como lavarse las manos, los dientes y la cara.</v>
      </c>
      <c r="B3131" s="139"/>
      <c r="C3131" s="139"/>
      <c r="F3131" s="128"/>
      <c r="G3131" s="124" t="str">
        <f>IF(A3131="","",VLOOKUP(J3121,'TRI-2C'!$B$18:$FH$61,13,FALSE))</f>
        <v>A+</v>
      </c>
      <c r="I3131" s="125" t="str">
        <f t="shared" si="116"/>
        <v>A+</v>
      </c>
      <c r="J3131" s="128"/>
    </row>
    <row r="3132" spans="1:10" ht="12.75" customHeight="1">
      <c r="A3132" s="148" t="str">
        <f>IF('TRI-2C'!$O$13="","",'TRI-2C'!$O$13)</f>
        <v>Practicar hábitos de orden ubicando los objetos en el lugar correspondiente.</v>
      </c>
      <c r="B3132" s="149"/>
      <c r="C3132" s="149"/>
      <c r="D3132" s="150"/>
      <c r="E3132" s="150"/>
      <c r="F3132" s="126"/>
      <c r="G3132" s="122" t="str">
        <f>IF(A3132="","",VLOOKUP(J3121,'TRI-2C'!$B$18:$FH$61,14,FALSE))</f>
        <v>A+</v>
      </c>
      <c r="H3132" s="150"/>
      <c r="I3132" s="127" t="str">
        <f t="shared" si="116"/>
        <v>A+</v>
      </c>
      <c r="J3132" s="126"/>
    </row>
    <row r="3133" spans="1:10" ht="12.75" customHeight="1">
      <c r="A3133" s="147" t="str">
        <f>IF('TRI-2C'!$P$13="","",'TRI-2C'!$P$13)</f>
        <v>Practicar las acciones a seguir en situaciones de riesgo como: temblores, incendios, entre otros, determinadas en el plan de contingencia institucional.</v>
      </c>
      <c r="B3133" s="139"/>
      <c r="C3133" s="139"/>
      <c r="F3133" s="128"/>
      <c r="G3133" s="124" t="str">
        <f>IF(A3133="","",VLOOKUP(J3121,'TRI-2C'!$B$18:$FH$61,15,FALSE))</f>
        <v>A+</v>
      </c>
      <c r="I3133" s="125" t="str">
        <f t="shared" si="116"/>
        <v>A+</v>
      </c>
      <c r="J3133" s="128"/>
    </row>
    <row r="3134" spans="1:10" ht="12.75" customHeight="1">
      <c r="A3134" s="148" t="str">
        <f>IF('TRI-2C'!$Q$13="","",'TRI-2C'!$Q$13)</f>
        <v>Practicar normas de seguridad para evitar accidentes a los que se puede exponer en su entorno inmediato.</v>
      </c>
      <c r="B3134" s="158"/>
      <c r="C3134" s="158"/>
      <c r="D3134" s="158"/>
      <c r="E3134" s="158"/>
      <c r="F3134" s="159"/>
      <c r="G3134" s="122" t="str">
        <f>IF(A3134="","",VLOOKUP(J3121,'TRI-2C'!$B$18:$FH$61,16,FALSE))</f>
        <v>A+</v>
      </c>
      <c r="H3134" s="150"/>
      <c r="I3134" s="127" t="str">
        <f t="shared" si="116"/>
        <v>A+</v>
      </c>
      <c r="J3134" s="126"/>
    </row>
    <row r="3135" spans="1:10" ht="12.75" customHeight="1">
      <c r="A3135" s="11" t="str">
        <f>IF('TRI-2C'!$R$13="","",'TRI-2C'!$R$13)</f>
        <v>Realiza independientemente normas de aseo al ir al baño.</v>
      </c>
      <c r="B3135" s="156"/>
      <c r="C3135" s="156"/>
      <c r="D3135" s="156"/>
      <c r="E3135" s="156"/>
      <c r="F3135" s="157"/>
      <c r="G3135" s="124" t="str">
        <f>IF(A3135="","",VLOOKUP(J3121,'TRI-2C'!$B$18:$FH$61,17,FALSE))</f>
        <v>A+</v>
      </c>
      <c r="I3135" s="125" t="str">
        <f t="shared" si="116"/>
        <v>A+</v>
      </c>
      <c r="J3135" s="128"/>
    </row>
    <row r="3136" spans="1:10" ht="12.75" customHeight="1">
      <c r="A3136" s="148" t="str">
        <f>IF('TRI-2C'!$S$13="","",'TRI-2C'!$S$13)</f>
        <v>Reconocer la importancia del uso del casco y demás indumentaria de pro tección para protegerse de lesiones en actividades que requieran su uso</v>
      </c>
      <c r="B3136" s="149"/>
      <c r="C3136" s="149"/>
      <c r="D3136" s="150"/>
      <c r="E3136" s="150"/>
      <c r="F3136" s="126"/>
      <c r="G3136" s="122" t="str">
        <f>IF(A3136="","",VLOOKUP(J3121,'TRI-2C'!$B$18:$FH$61,18,FALSE))</f>
        <v>A+</v>
      </c>
      <c r="H3136" s="150"/>
      <c r="I3136" s="127" t="str">
        <f t="shared" si="116"/>
        <v>A+</v>
      </c>
      <c r="J3136" s="126"/>
    </row>
    <row r="3137" spans="1:10" ht="12.75" customHeight="1">
      <c r="A3137" s="147" t="str">
        <f>IF('TRI-2C'!$T$13="","",'TRI-2C'!$T$13)</f>
        <v>Reconocer situaciones problémicas en las actividades escolares para solucionarlas de forma creativa y con autonomía.</v>
      </c>
      <c r="B3137" s="139"/>
      <c r="C3137" s="139"/>
      <c r="F3137" s="128"/>
      <c r="G3137" s="124" t="str">
        <f>IF(A3137="","",VLOOKUP(J3121,'TRI-2C'!$B$18:$FH$61,19,FALSE))</f>
        <v>A+</v>
      </c>
      <c r="I3137" s="125" t="str">
        <f t="shared" si="116"/>
        <v>A+</v>
      </c>
      <c r="J3137" s="128"/>
    </row>
    <row r="3138" spans="1:10" ht="12.75" customHeight="1">
      <c r="A3138" s="148" t="str">
        <f>IF('TRI-2C'!$U$13="","",'TRI-2C'!$U$13)</f>
        <v>Seleccionar las prendas de vestir de acuerdo al estado climático (prendas para el frío / prendas para el calor).</v>
      </c>
      <c r="B3138" s="149"/>
      <c r="C3138" s="149"/>
      <c r="D3138" s="150"/>
      <c r="E3138" s="150"/>
      <c r="F3138" s="126"/>
      <c r="G3138" s="122" t="str">
        <f>IF(A3138="","",VLOOKUP(J3121,'TRI-2C'!$B$18:$FH$61,20,FALSE))</f>
        <v>A+</v>
      </c>
      <c r="H3138" s="150"/>
      <c r="I3138" s="127" t="str">
        <f t="shared" si="116"/>
        <v>A+</v>
      </c>
      <c r="J3138" s="126"/>
    </row>
    <row r="3139" spans="1:10" ht="12.75" customHeight="1">
      <c r="A3139" s="147" t="str">
        <f>IF('TRI-2C'!$V$13="","",'TRI-2C'!$V$13)</f>
        <v>Tomar decisiones con respecto a la elección de actividades, vestuario entre otros, en función de sus gustos y preferencias, argumentando las mismas.</v>
      </c>
      <c r="B3139" s="139"/>
      <c r="C3139" s="139"/>
      <c r="F3139" s="128"/>
      <c r="G3139" s="124" t="str">
        <f>IF(A3139="","",VLOOKUP(J3121,'TRI-2C'!$B$18:$FH$61,21,FALSE))</f>
        <v>A+</v>
      </c>
      <c r="I3139" s="125" t="str">
        <f t="shared" si="116"/>
        <v>A+</v>
      </c>
      <c r="J3139" s="128"/>
    </row>
    <row r="3140" spans="1:10" ht="12.75" customHeight="1">
      <c r="A3140" s="192" t="str">
        <f>IF('TRI-2C'!$W$13="","",'TRI-2C'!$W$13)</f>
        <v>Utilizar la cuchara, tenedor y el vaso cuando se alimenta de manera autónoma.</v>
      </c>
      <c r="B3140" s="154"/>
      <c r="C3140" s="154"/>
      <c r="D3140" s="154"/>
      <c r="E3140" s="154"/>
      <c r="F3140" s="155"/>
      <c r="G3140" s="122" t="str">
        <f>IF(A3140="","",VLOOKUP(J3121,'TRI-2C'!$B$18:$FH$61,22,FALSE))</f>
        <v>A+</v>
      </c>
      <c r="H3140" s="150"/>
      <c r="I3140" s="127" t="str">
        <f t="shared" si="116"/>
        <v>A+</v>
      </c>
      <c r="J3140" s="126"/>
    </row>
    <row r="3141" spans="1:10" ht="12.75" customHeight="1">
      <c r="A3141" s="147" t="str">
        <f>IF('TRI-2C'!$X$13="","",'TRI-2C'!$X$13)</f>
        <v>Vestirse y desvestirse de manera independiente con prendas de vestir sencillas. (D.EIB.10.5)</v>
      </c>
      <c r="B3141" s="139"/>
      <c r="C3141" s="139"/>
      <c r="F3141" s="128"/>
      <c r="G3141" s="124" t="str">
        <f>IF(A3141="","",VLOOKUP(J3121,'TRI-2C'!$B$18:$FH$61,23,FALSE))</f>
        <v>A+</v>
      </c>
      <c r="I3141" s="125" t="str">
        <f t="shared" si="116"/>
        <v>A+</v>
      </c>
      <c r="J3141" s="128"/>
    </row>
    <row r="3142" spans="1:10" ht="12.75" customHeight="1">
      <c r="A3142" s="165" t="str">
        <f>'BI-1T'!$A$8</f>
        <v>CONVIVENCIA</v>
      </c>
      <c r="B3142" s="149"/>
      <c r="C3142" s="149"/>
      <c r="D3142" s="150"/>
      <c r="E3142" s="150"/>
      <c r="F3142" s="126"/>
      <c r="G3142" s="122" t="str">
        <f>IF(A3142="","",VLOOKUP(J3121,'TRI-2C'!$B$18:$FH$61,24,FALSE))</f>
        <v>A+</v>
      </c>
      <c r="H3142" s="150"/>
      <c r="I3142" s="127"/>
      <c r="J3142" s="126"/>
    </row>
    <row r="3143" spans="1:10" ht="12.75" customHeight="1">
      <c r="A3143" s="147" t="str">
        <f>IF('TRI-2C'!$Z$13="","",'TRI-2C'!$Z$13)</f>
        <v>Apoyar y motivar a otras personas a participar en actividades grupales, particularmente a quienes muestran dificultades al hacerlo</v>
      </c>
      <c r="B3143" s="139"/>
      <c r="C3143" s="139"/>
      <c r="F3143" s="128"/>
      <c r="G3143" s="124" t="str">
        <f>IF(A3143="","",VLOOKUP(J3121,'TRI-2C'!$B$18:$FH$61,25,FALSE))</f>
        <v>A+</v>
      </c>
      <c r="I3143" s="125" t="str">
        <f t="shared" ref="I3143:I3157" si="117">IF(G3143="","",G3143)</f>
        <v>A+</v>
      </c>
      <c r="J3143" s="128"/>
    </row>
    <row r="3144" spans="1:10" ht="12.75" customHeight="1">
      <c r="A3144" s="148" t="str">
        <f>IF('TRI-2C'!$AA$13="","",'TRI-2C'!$AA$13)</f>
        <v>Asumir y respetar normas de convivencia en la institución de educación inicial y en el hogar acordadas con el adulto. (D.EIB.10.15.)</v>
      </c>
      <c r="B3144" s="158"/>
      <c r="C3144" s="158"/>
      <c r="D3144" s="158"/>
      <c r="E3144" s="158"/>
      <c r="F3144" s="159"/>
      <c r="G3144" s="122" t="str">
        <f>IF(A3144="","",VLOOKUP(J3121,'TRI-2C'!$B$18:$FH$61,26,FALSE))</f>
        <v>A+</v>
      </c>
      <c r="H3144" s="150"/>
      <c r="I3144" s="127" t="str">
        <f t="shared" si="117"/>
        <v>A+</v>
      </c>
      <c r="J3144" s="126"/>
    </row>
    <row r="3145" spans="1:10" ht="12.75" customHeight="1">
      <c r="A3145" s="11" t="str">
        <f>IF('TRI-2C'!$AB$13="","",'TRI-2C'!$AB$13)</f>
        <v>Colaborar en actividades que se desarrollan con otros niños y adultos de su entorno.</v>
      </c>
      <c r="B3145" s="156"/>
      <c r="C3145" s="156"/>
      <c r="D3145" s="156"/>
      <c r="E3145" s="156"/>
      <c r="F3145" s="157"/>
      <c r="G3145" s="124" t="str">
        <f>IF(A3145="","",VLOOKUP(J3121,'TRI-2C'!$B$18:$FH$61,27,FALSE))</f>
        <v>A+</v>
      </c>
      <c r="I3145" s="125" t="str">
        <f t="shared" si="117"/>
        <v>A+</v>
      </c>
      <c r="J3145" s="128"/>
    </row>
    <row r="3146" spans="1:10" ht="12.75" customHeight="1">
      <c r="A3146" s="148" t="str">
        <f>IF('TRI-2C'!$AC$13="","",'TRI-2C'!$AC$13)</f>
        <v>Demostrar actitudes de solidaridad ante situaciones de necesidad de sus compañeros y adultos de su entorno</v>
      </c>
      <c r="B3146" s="149"/>
      <c r="C3146" s="149"/>
      <c r="D3146" s="150"/>
      <c r="E3146" s="150"/>
      <c r="F3146" s="126"/>
      <c r="G3146" s="122" t="str">
        <f>IF(A3146="","",VLOOKUP(J3121,'TRI-2C'!$B$18:$FH$61,28,FALSE))</f>
        <v>A+</v>
      </c>
      <c r="H3146" s="150"/>
      <c r="I3146" s="127" t="str">
        <f t="shared" si="117"/>
        <v>A+</v>
      </c>
      <c r="J3146" s="126"/>
    </row>
    <row r="3147" spans="1:10" ht="12.75" customHeight="1">
      <c r="A314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147" s="139"/>
      <c r="C3147" s="139"/>
      <c r="F3147" s="128"/>
      <c r="G3147" s="124" t="str">
        <f>IF(A3147="","",VLOOKUP(J3121,'TRI-2C'!$B$18:$FH$61,29,FALSE))</f>
        <v>A+</v>
      </c>
      <c r="I3147" s="125" t="str">
        <f t="shared" si="117"/>
        <v>A+</v>
      </c>
      <c r="J3147" s="128"/>
    </row>
    <row r="3148" spans="1:10" ht="12.75" customHeight="1">
      <c r="A3148" s="148" t="str">
        <f>IF('TRI-2C'!$AE$13="","",'TRI-2C'!$AE$13)</f>
        <v>Demostrar preferencia de jugar la mayor parte del tiempo con un amigo estableciendo niveles de empatías más estables.</v>
      </c>
      <c r="B3148" s="149"/>
      <c r="C3148" s="149"/>
      <c r="D3148" s="150"/>
      <c r="E3148" s="150"/>
      <c r="F3148" s="126"/>
      <c r="G3148" s="122" t="str">
        <f>IF(A3148="","",VLOOKUP(J3121,'TRI-2C'!$B$18:$FH$61,30,FALSE))</f>
        <v>A+</v>
      </c>
      <c r="H3148" s="150"/>
      <c r="I3148" s="127" t="str">
        <f t="shared" si="117"/>
        <v>A+</v>
      </c>
      <c r="J3148" s="126"/>
    </row>
    <row r="3149" spans="1:10" ht="12.75" customHeight="1">
      <c r="A3149" s="147" t="str">
        <f>IF('TRI-2C'!$AF$13="","",'TRI-2C'!$AF$13)</f>
        <v>Demostrar sensibilidad ante deseos, emociones y sentimientos de otras personas.</v>
      </c>
      <c r="B3149" s="139"/>
      <c r="C3149" s="139"/>
      <c r="F3149" s="128"/>
      <c r="G3149" s="124" t="str">
        <f>IF(A3149="","",VLOOKUP(J3121,'TRI-2C'!$B$18:$FH$61,31,FALSE))</f>
        <v>A+</v>
      </c>
      <c r="I3149" s="125" t="str">
        <f t="shared" si="117"/>
        <v>A+</v>
      </c>
      <c r="J3149" s="128"/>
    </row>
    <row r="3150" spans="1:10" ht="12.75" customHeight="1">
      <c r="A3150" s="192" t="str">
        <f>IF('TRI-2C'!$AG$13="","",'TRI-2C'!$AG$13)</f>
        <v>Desarrollar la capacidad de esperar para obtener una recompensa mayor en el futuro.</v>
      </c>
      <c r="B3150" s="154"/>
      <c r="C3150" s="154"/>
      <c r="D3150" s="154"/>
      <c r="E3150" s="154"/>
      <c r="F3150" s="155"/>
      <c r="G3150" s="122" t="str">
        <f>IF(A3150="","",VLOOKUP(J3121,'TRI-2C'!$B$18:$FH$61,32,FALSE))</f>
        <v>A+</v>
      </c>
      <c r="H3150" s="150"/>
      <c r="I3150" s="127" t="str">
        <f t="shared" si="117"/>
        <v>A+</v>
      </c>
      <c r="J3150" s="126"/>
    </row>
    <row r="3151" spans="1:10" ht="12.75" customHeight="1">
      <c r="A3151" s="147" t="str">
        <f>IF('TRI-2C'!$AH$13="","",'TRI-2C'!$AH$13)</f>
        <v>Identificar instituciones y profesiones que brindan servicios a la comunidad y los roles que ellos cumplen.</v>
      </c>
      <c r="B3151" s="139"/>
      <c r="C3151" s="139"/>
      <c r="F3151" s="128"/>
      <c r="G3151" s="124" t="str">
        <f>IF(A3151="","",VLOOKUP(J3121,'TRI-2C'!$B$18:$FH$61,33,FALSE))</f>
        <v>A+</v>
      </c>
      <c r="I3151" s="125" t="str">
        <f t="shared" si="117"/>
        <v>A+</v>
      </c>
      <c r="J3151" s="128"/>
    </row>
    <row r="3152" spans="1:10" ht="12.75" customHeight="1">
      <c r="A3152" s="148" t="str">
        <f>IF('TRI-2C'!$AI$13="","",'TRI-2C'!$AI$13)</f>
        <v>Identificar las profesiones, oficios y ocupaciones que cumplen los miembros de su familia.</v>
      </c>
      <c r="B3152" s="149"/>
      <c r="C3152" s="149"/>
      <c r="D3152" s="150"/>
      <c r="E3152" s="150"/>
      <c r="F3152" s="126"/>
      <c r="G3152" s="122" t="str">
        <f>IF(A3152="","",VLOOKUP(J3121,'TRI-2C'!$B$18:$FH$61,34,FALSE))</f>
        <v>A+</v>
      </c>
      <c r="H3152" s="150"/>
      <c r="I3152" s="127" t="str">
        <f t="shared" si="117"/>
        <v>A+</v>
      </c>
      <c r="J3152" s="126"/>
    </row>
    <row r="3153" spans="1:10" ht="12.75" customHeight="1">
      <c r="A3153" s="147" t="str">
        <f>IF('TRI-2C'!$AJ$13="","",'TRI-2C'!$AJ$13)</f>
        <v>Incrementar su campo de interrelación con otras personas a más del grupo familiar y escolar interactuando con mayor facilidad.</v>
      </c>
      <c r="B3153" s="139"/>
      <c r="C3153" s="139"/>
      <c r="F3153" s="128"/>
      <c r="G3153" s="124" t="str">
        <f>IF(A3153="","",VLOOKUP(J3121,'TRI-2C'!$B$18:$FH$61,35,FALSE))</f>
        <v>A+</v>
      </c>
      <c r="I3153" s="125" t="str">
        <f t="shared" si="117"/>
        <v>A+</v>
      </c>
      <c r="J3153" s="128"/>
    </row>
    <row r="3154" spans="1:10" ht="12.75" customHeight="1">
      <c r="A315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3154" s="158"/>
      <c r="C3154" s="158"/>
      <c r="D3154" s="158"/>
      <c r="E3154" s="158"/>
      <c r="F3154" s="159"/>
      <c r="G3154" s="122" t="str">
        <f>IF(A3154="","",VLOOKUP(J3121,'TRI-2C'!$B$18:$FH$61,36,FALSE))</f>
        <v>A+</v>
      </c>
      <c r="H3154" s="150"/>
      <c r="I3154" s="127" t="str">
        <f t="shared" si="117"/>
        <v>A+</v>
      </c>
      <c r="J3154" s="126"/>
    </row>
    <row r="3155" spans="1:10" ht="12.75" customHeight="1">
      <c r="A3155" s="11" t="str">
        <f>IF('TRI-2C'!$AL$13="","",'TRI-2C'!$AL$13)</f>
        <v>Participar juegos grupales siguiendo las reglas y asumiendo roles que le permitan mantener un ambiente armónico con sus pares. (D.EIB.10.11.)</v>
      </c>
      <c r="B3155" s="156"/>
      <c r="C3155" s="156"/>
      <c r="D3155" s="156"/>
      <c r="E3155" s="156"/>
      <c r="F3155" s="157"/>
      <c r="G3155" s="124" t="str">
        <f>IF(A3155="","",VLOOKUP(J3121,'TRI-2C'!$B$18:$FH$61,37,FALSE))</f>
        <v>A+</v>
      </c>
      <c r="I3155" s="125" t="str">
        <f t="shared" si="117"/>
        <v>A+</v>
      </c>
      <c r="J3155" s="128"/>
    </row>
    <row r="3156" spans="1:10" ht="12.75" customHeight="1">
      <c r="A3156" s="148" t="str">
        <f>IF('TRI-2C'!$AM$13="","",'TRI-2C'!$AM$13)</f>
        <v>Practicar la costumbre de ahorrar para ocasiones y casos especiales</v>
      </c>
      <c r="B3156" s="149"/>
      <c r="C3156" s="149"/>
      <c r="D3156" s="150"/>
      <c r="E3156" s="150"/>
      <c r="F3156" s="126"/>
      <c r="G3156" s="122" t="str">
        <f>IF(A3156="","",VLOOKUP(J3121,'TRI-2C'!$B$18:$FH$61,38,FALSE))</f>
        <v>A+</v>
      </c>
      <c r="H3156" s="150"/>
      <c r="I3156" s="127" t="str">
        <f t="shared" si="117"/>
        <v>A+</v>
      </c>
      <c r="J3156" s="126"/>
    </row>
    <row r="3157" spans="1:10" ht="12.75" customHeight="1">
      <c r="A315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3157" s="139"/>
      <c r="C3157" s="139"/>
      <c r="F3157" s="128"/>
      <c r="G3157" s="124" t="str">
        <f>IF(A3157="","",VLOOKUP(J3121,'TRI-2C'!$B$18:$FH$61,39,FALSE))</f>
        <v>A+</v>
      </c>
      <c r="I3157" s="125" t="str">
        <f t="shared" si="117"/>
        <v>A+</v>
      </c>
      <c r="J3157" s="128"/>
    </row>
    <row r="3158" spans="1:10" ht="12.75" customHeight="1">
      <c r="A3158" s="165" t="str">
        <f>'BI-1T'!$A$9</f>
        <v>RELACIONES CON EL MEDIO NATURAL Y CULTURAL</v>
      </c>
      <c r="B3158" s="149"/>
      <c r="C3158" s="149"/>
      <c r="D3158" s="150"/>
      <c r="E3158" s="150"/>
      <c r="F3158" s="126"/>
      <c r="G3158" s="122" t="str">
        <f>IF(A3158="","",VLOOKUP(J3121,'TRI-2C'!$B$18:$FH$61,40,FALSE))</f>
        <v>A+</v>
      </c>
      <c r="H3158" s="150"/>
      <c r="I3158" s="127"/>
      <c r="J3158" s="126"/>
    </row>
    <row r="3159" spans="1:10" ht="12.75" customHeight="1">
      <c r="A315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3159" s="139"/>
      <c r="C3159" s="139"/>
      <c r="F3159" s="128"/>
      <c r="G3159" s="124" t="str">
        <f>IF(A3159="","",VLOOKUP(J3121,'TRI-2C'!$B$18:$FH$61,41,FALSE))</f>
        <v>A+</v>
      </c>
      <c r="I3159" s="125" t="str">
        <f t="shared" ref="I3159:I3178" si="118">IF(G3159="","",G3159)</f>
        <v>A+</v>
      </c>
      <c r="J3159" s="128"/>
    </row>
    <row r="3160" spans="1:10" ht="12.75" customHeight="1">
      <c r="A3160" s="192" t="str">
        <f>IF('TRI-2C'!$AQ$13="","",'TRI-2C'!$AQ$13)</f>
        <v>Construir conexiones emocionales con su contexto natural (plantas, animales, agua, tierra, aire) y social.</v>
      </c>
      <c r="B3160" s="154"/>
      <c r="C3160" s="154"/>
      <c r="D3160" s="154"/>
      <c r="E3160" s="154"/>
      <c r="F3160" s="155"/>
      <c r="G3160" s="122" t="str">
        <f>IF(A3160="","",VLOOKUP(J3121,'TRI-2C'!$B$18:$FH$61,42,FALSE))</f>
        <v>A+</v>
      </c>
      <c r="H3160" s="150"/>
      <c r="I3160" s="127" t="str">
        <f t="shared" si="118"/>
        <v>A+</v>
      </c>
      <c r="J3160" s="126"/>
    </row>
    <row r="3161" spans="1:10" ht="12.75" customHeight="1">
      <c r="A3161" s="147" t="str">
        <f>IF('TRI-2C'!$AR$13="","",'TRI-2C'!$AR$13)</f>
        <v>dentificar en las actividades diarias oportunidades para aprovechar los recursos y reducir los residuos para proteger el entorno natural</v>
      </c>
      <c r="B3161" s="139"/>
      <c r="C3161" s="139"/>
      <c r="F3161" s="128"/>
      <c r="G3161" s="124" t="str">
        <f>IF(A3161="","",VLOOKUP(J3121,'TRI-2C'!$B$18:$FH$61,43,FALSE))</f>
        <v>A+</v>
      </c>
      <c r="I3161" s="125" t="str">
        <f t="shared" si="118"/>
        <v>A+</v>
      </c>
      <c r="J3161" s="128"/>
    </row>
    <row r="3162" spans="1:10" ht="12.75" customHeight="1">
      <c r="A3162" s="148" t="str">
        <f>IF('TRI-2C'!$AS$13="","",'TRI-2C'!$AS$13)</f>
        <v>Diferenciar entre alimentos nutritivos y no nutritivos identificando los beneficios de una alimentación sana y saludable.</v>
      </c>
      <c r="B3162" s="149"/>
      <c r="C3162" s="149"/>
      <c r="D3162" s="150"/>
      <c r="E3162" s="150"/>
      <c r="F3162" s="126"/>
      <c r="G3162" s="122" t="str">
        <f>IF(A3162="","",VLOOKUP(J3121,'TRI-2C'!$B$18:$FH$61,44,FALSE))</f>
        <v>A+</v>
      </c>
      <c r="H3162" s="150"/>
      <c r="I3162" s="127" t="str">
        <f t="shared" si="118"/>
        <v>A+</v>
      </c>
      <c r="J3162" s="126"/>
    </row>
    <row r="3163" spans="1:10" ht="12.75" customHeight="1">
      <c r="A3163" s="147" t="str">
        <f>IF('TRI-2C'!$AT$13="","",'TRI-2C'!$AT$13)</f>
        <v>Diferenciar entre lo que le pertenece, lo que pertenece a los demás y lo que pertenece al grupo o comunidad.</v>
      </c>
      <c r="B3163" s="139"/>
      <c r="C3163" s="139"/>
      <c r="F3163" s="128"/>
      <c r="G3163" s="124" t="str">
        <f>IF(A3163="","",VLOOKUP(J3121,'TRI-2C'!$B$18:$FH$61,45,FALSE))</f>
        <v>A+</v>
      </c>
      <c r="I3163" s="125" t="str">
        <f t="shared" si="118"/>
        <v>A+</v>
      </c>
      <c r="J3163" s="128"/>
    </row>
    <row r="3164" spans="1:10" ht="12.75" customHeight="1">
      <c r="A3164" s="148" t="str">
        <f>IF('TRI-2C'!$AU$13="","",'TRI-2C'!$AU$13)</f>
        <v>Diferenciar los seres vivos y elementos no vivos de su entorno explorando su mundo natural.</v>
      </c>
      <c r="B3164" s="158"/>
      <c r="C3164" s="158"/>
      <c r="D3164" s="158"/>
      <c r="E3164" s="158"/>
      <c r="F3164" s="159"/>
      <c r="G3164" s="122" t="str">
        <f>IF(A3164="","",VLOOKUP(J3121,'TRI-2C'!$B$18:$FH$61,46,FALSE))</f>
        <v>A+</v>
      </c>
      <c r="H3164" s="150"/>
      <c r="I3164" s="127" t="str">
        <f t="shared" si="118"/>
        <v>A+</v>
      </c>
      <c r="J3164" s="126"/>
    </row>
    <row r="3165" spans="1:10" ht="12.75" customHeight="1">
      <c r="A3165" s="11" t="str">
        <f>IF('TRI-2C'!$AV$13="","",'TRI-2C'!$AV$13)</f>
        <v>Establecer comparaciones entre los elementos del entorno a través de la discriminación sensorial.</v>
      </c>
      <c r="B3165" s="156"/>
      <c r="C3165" s="156"/>
      <c r="D3165" s="156"/>
      <c r="E3165" s="156"/>
      <c r="F3165" s="157"/>
      <c r="G3165" s="124" t="str">
        <f>IF(A3165="","",VLOOKUP(J3121,'TRI-2C'!$B$18:$FH$61,47,FALSE))</f>
        <v>A+</v>
      </c>
      <c r="I3165" s="125" t="str">
        <f t="shared" si="118"/>
        <v>A+</v>
      </c>
      <c r="J3165" s="128"/>
    </row>
    <row r="3166" spans="1:10" ht="12.75" customHeight="1">
      <c r="A3166" s="148" t="str">
        <f>IF('TRI-2C'!$AW$13="","",'TRI-2C'!$AW$13)</f>
        <v>Explorar e identificar los diferentes elementos y fenómenos del entorno natural mediante procesos que propicien la indagación.</v>
      </c>
      <c r="B3166" s="149"/>
      <c r="C3166" s="149"/>
      <c r="D3166" s="150"/>
      <c r="E3166" s="150"/>
      <c r="F3166" s="126"/>
      <c r="G3166" s="122" t="str">
        <f>IF(A3166="","",VLOOKUP(J3121,'TRI-2C'!$B$18:$FH$61,48,FALSE))</f>
        <v>A+</v>
      </c>
      <c r="H3166" s="150"/>
      <c r="I3166" s="127" t="str">
        <f t="shared" si="118"/>
        <v>A+</v>
      </c>
      <c r="J3166" s="126"/>
    </row>
    <row r="3167" spans="1:10" ht="12.75" customHeight="1">
      <c r="A3167" s="147" t="str">
        <f>IF('TRI-2C'!$AX$13="","",'TRI-2C'!$AX$13)</f>
        <v>Identificar características de las plantas por su utilidad, estableciendo diferencias entre ellas.</v>
      </c>
      <c r="B3167" s="139"/>
      <c r="C3167" s="139"/>
      <c r="F3167" s="128"/>
      <c r="G3167" s="124" t="str">
        <f>IF(A3167="","",VLOOKUP(J3121,'TRI-2C'!$B$18:$FH$61,49,FALSE))</f>
        <v>A+</v>
      </c>
      <c r="I3167" s="125" t="str">
        <f t="shared" si="118"/>
        <v>A+</v>
      </c>
      <c r="J3167" s="128"/>
    </row>
    <row r="3168" spans="1:10" ht="12.75" customHeight="1">
      <c r="A3168" s="148" t="str">
        <f>IF('TRI-2C'!$AY$13="","",'TRI-2C'!$AY$13)</f>
        <v>Identificar las características de los animales domésticos y silvestres estableciendo las diferencias entre ellos.</v>
      </c>
      <c r="B3168" s="149"/>
      <c r="C3168" s="149"/>
      <c r="D3168" s="150"/>
      <c r="E3168" s="150"/>
      <c r="F3168" s="126"/>
      <c r="G3168" s="122" t="str">
        <f>IF(A3168="","",VLOOKUP(J3121,'TRI-2C'!$B$18:$FH$61,50,FALSE))</f>
        <v>A+</v>
      </c>
      <c r="H3168" s="150"/>
      <c r="I3168" s="127" t="str">
        <f t="shared" si="118"/>
        <v>A+</v>
      </c>
      <c r="J3168" s="126"/>
    </row>
    <row r="3169" spans="1:10" ht="12.75" customHeight="1">
      <c r="A3169" s="147" t="str">
        <f>IF('TRI-2C'!$AZ$13="","",'TRI-2C'!$AZ$13)</f>
        <v>Identificar las características del mar y reconocerlo como una parte integral del territorio nacional</v>
      </c>
      <c r="B3169" s="139"/>
      <c r="C3169" s="139"/>
      <c r="F3169" s="128"/>
      <c r="G3169" s="124" t="str">
        <f>IF(A3169="","",VLOOKUP(J3121,'TRI-2C'!$B$18:$FH$61,51,FALSE))</f>
        <v>A+</v>
      </c>
      <c r="I3169" s="125" t="str">
        <f t="shared" si="118"/>
        <v>A+</v>
      </c>
      <c r="J3169" s="128"/>
    </row>
    <row r="3170" spans="1:10" ht="12.75" customHeight="1">
      <c r="A3170" s="192" t="str">
        <f>IF('TRI-2C'!$BA$13="","",'TRI-2C'!$BA$13)</f>
        <v>Identificar prácticas socioculturales de su localidad demostrando curiosidad ante sus tradiciones.</v>
      </c>
      <c r="B3170" s="154"/>
      <c r="C3170" s="154"/>
      <c r="D3170" s="154"/>
      <c r="E3170" s="154"/>
      <c r="F3170" s="155"/>
      <c r="G3170" s="122" t="str">
        <f>IF(A3170="","",VLOOKUP(J3121,'TRI-2C'!$B$18:$FH$61,52,FALSE))</f>
        <v>A+</v>
      </c>
      <c r="H3170" s="150"/>
      <c r="I3170" s="127" t="str">
        <f t="shared" si="118"/>
        <v>A+</v>
      </c>
      <c r="J3170" s="126"/>
    </row>
    <row r="3171" spans="1:10" ht="12.75" customHeight="1">
      <c r="A3171" s="147" t="str">
        <f>IF('TRI-2C'!$BB$13="","",'TRI-2C'!$BB$13)</f>
        <v>Observar el proceso del ciclo vital de las plantas mediante actividades de experimentación.</v>
      </c>
      <c r="B3171" s="139"/>
      <c r="C3171" s="139"/>
      <c r="F3171" s="128"/>
      <c r="G3171" s="124" t="str">
        <f>IF(A3171="","",VLOOKUP(J3121,'TRI-2C'!$B$18:$FH$61,53,FALSE))</f>
        <v>A+</v>
      </c>
      <c r="I3171" s="125" t="str">
        <f t="shared" si="118"/>
        <v>A+</v>
      </c>
      <c r="J3171" s="128"/>
    </row>
    <row r="3172" spans="1:10" ht="12.75" customHeight="1">
      <c r="A3172" s="148" t="str">
        <f>IF('TRI-2C'!$BC$13="","",'TRI-2C'!$BC$13)</f>
        <v>Participar en actividades lúdicas para identificar prácticas de movilidad que ayudan a cuidar el planeta</v>
      </c>
      <c r="B3172" s="149"/>
      <c r="C3172" s="149"/>
      <c r="D3172" s="150"/>
      <c r="E3172" s="150"/>
      <c r="F3172" s="126"/>
      <c r="G3172" s="122" t="str">
        <f>IF(A3172="","",VLOOKUP(J3121,'TRI-2C'!$B$18:$FH$61,54,FALSE))</f>
        <v>A+</v>
      </c>
      <c r="H3172" s="150"/>
      <c r="I3172" s="127" t="str">
        <f t="shared" si="118"/>
        <v>A+</v>
      </c>
      <c r="J3172" s="126"/>
    </row>
    <row r="3173" spans="1:10" ht="12.75" customHeight="1">
      <c r="A3173" s="147" t="str">
        <f>IF('TRI-2C'!$BD$13="","",'TRI-2C'!$BD$13)</f>
        <v>Participar en algunas prácticas tradicionales de su entorno disfrutando y respetando las diferentes manifestaciones culturales</v>
      </c>
      <c r="B3173" s="139"/>
      <c r="C3173" s="139"/>
      <c r="F3173" s="128"/>
      <c r="G3173" s="124" t="str">
        <f>IF(A3173="","",VLOOKUP(J3121,'TRI-2C'!$B$18:$FH$61,55,FALSE))</f>
        <v>A+</v>
      </c>
      <c r="I3173" s="125" t="str">
        <f t="shared" si="118"/>
        <v>A+</v>
      </c>
      <c r="J3173" s="128"/>
    </row>
    <row r="3174" spans="1:10" ht="12.75" customHeight="1">
      <c r="A3174" s="148" t="str">
        <f>IF('TRI-2C'!$BE$13="","",'TRI-2C'!$BE$13)</f>
        <v>Practicar hábitos de cuidado y conservación del medio ambiente que eviten la contaminación del aire, suelo y agua. (D.EIB.10.19.)</v>
      </c>
      <c r="B3174" s="158"/>
      <c r="C3174" s="158"/>
      <c r="D3174" s="158"/>
      <c r="E3174" s="158"/>
      <c r="F3174" s="159"/>
      <c r="G3174" s="122" t="str">
        <f>IF(A3174="","",VLOOKUP(J3121,'TRI-2C'!$B$18:$FH$61,56,FALSE))</f>
        <v>A+</v>
      </c>
      <c r="H3174" s="150"/>
      <c r="I3174" s="127" t="str">
        <f t="shared" si="118"/>
        <v>A+</v>
      </c>
      <c r="J3174" s="126"/>
    </row>
    <row r="3175" spans="1:10" ht="12.75" customHeight="1">
      <c r="A3175" s="11" t="str">
        <f>IF('TRI-2C'!$BF$13="","",'TRI-2C'!$BF$13)</f>
        <v>Realizar acciones de cuidado y protección de plantas y animales de su entorno erradicando actitudes de maltrato.</v>
      </c>
      <c r="B3175" s="156"/>
      <c r="C3175" s="156"/>
      <c r="D3175" s="156"/>
      <c r="E3175" s="156"/>
      <c r="F3175" s="157"/>
      <c r="G3175" s="124" t="str">
        <f>IF(A3175="","",VLOOKUP(J3121,'TRI-2C'!$B$18:$FH$61,57,FALSE))</f>
        <v>A+</v>
      </c>
      <c r="I3175" s="125" t="str">
        <f t="shared" si="118"/>
        <v>A+</v>
      </c>
      <c r="J3175" s="128"/>
    </row>
    <row r="3176" spans="1:10" ht="12.75" customHeight="1">
      <c r="A3176" s="148" t="str">
        <f>IF('TRI-2C'!$BG$13="","",'TRI-2C'!$BG$13)</f>
        <v>Reconocer cómo las personas utilizan el dinero en su entorno familiar para satisfacer sus necesidades y deseos</v>
      </c>
      <c r="B3176" s="149"/>
      <c r="C3176" s="149"/>
      <c r="D3176" s="150"/>
      <c r="E3176" s="150"/>
      <c r="F3176" s="126"/>
      <c r="G3176" s="122" t="str">
        <f>IF(A3176="","",VLOOKUP(J3121,'TRI-2C'!$B$18:$FH$61,58,FALSE))</f>
        <v>A+</v>
      </c>
      <c r="H3176" s="150"/>
      <c r="I3176" s="127" t="str">
        <f t="shared" si="118"/>
        <v>A+</v>
      </c>
      <c r="J3176" s="126"/>
    </row>
    <row r="3177" spans="1:10" ht="12.75" customHeight="1">
      <c r="A3177" s="147" t="str">
        <f>IF('TRI-2C'!$BH$13="","",'TRI-2C'!$BH$13)</f>
        <v>Reconocer las consecuencias de no cuidar sus pertenencias.</v>
      </c>
      <c r="B3177" s="139"/>
      <c r="C3177" s="139"/>
      <c r="F3177" s="128"/>
      <c r="G3177" s="124" t="str">
        <f>IF(A3177="","",VLOOKUP(J3121,'TRI-2C'!$B$18:$FH$61,59,FALSE))</f>
        <v>A+</v>
      </c>
      <c r="I3177" s="125" t="str">
        <f t="shared" si="118"/>
        <v>A+</v>
      </c>
      <c r="J3177" s="128"/>
    </row>
    <row r="3178" spans="1:10" ht="12.75" customHeight="1">
      <c r="A317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3178" s="149"/>
      <c r="C3178" s="149"/>
      <c r="D3178" s="150"/>
      <c r="E3178" s="150"/>
      <c r="F3178" s="126"/>
      <c r="G3178" s="122" t="str">
        <f>IF(A3178="","",VLOOKUP(J3121,'TRI-2C'!$B$18:$FH$61,60,FALSE))</f>
        <v>A+</v>
      </c>
      <c r="H3178" s="150"/>
      <c r="I3178" s="127" t="str">
        <f t="shared" si="118"/>
        <v>A+</v>
      </c>
      <c r="J3178" s="126"/>
    </row>
    <row r="3179" spans="1:10" ht="12.75" customHeight="1">
      <c r="A3179" s="164" t="str">
        <f>'BI-1T'!$A$10</f>
        <v>RELACIONES LOGICAS MATEMATICAS</v>
      </c>
      <c r="B3179" s="139"/>
      <c r="C3179" s="139"/>
      <c r="F3179" s="128"/>
      <c r="G3179" s="124" t="str">
        <f>IF(A3179="","",VLOOKUP(J3121,'TRI-2C'!$B$18:$FH$61,61,FALSE))</f>
        <v>A+</v>
      </c>
      <c r="I3179" s="125"/>
      <c r="J3179" s="128"/>
    </row>
    <row r="3180" spans="1:10" ht="12.75" customHeight="1">
      <c r="A3180" s="192" t="str">
        <f>IF('TRI-2C'!$BK$13="","",'TRI-2C'!$BK$13)</f>
        <v>Asociar las formas de los objetos del entorno con figuras geométricas bidimensionales</v>
      </c>
      <c r="B3180" s="154"/>
      <c r="C3180" s="154"/>
      <c r="D3180" s="154"/>
      <c r="E3180" s="154"/>
      <c r="F3180" s="155"/>
      <c r="G3180" s="122" t="str">
        <f>IF(A3180="","",VLOOKUP(J3121,'TRI-2C'!$B$18:$FH$61,62,FALSE))</f>
        <v>B+</v>
      </c>
      <c r="H3180" s="150"/>
      <c r="I3180" s="127" t="str">
        <f t="shared" ref="I3180:I3201" si="119">IF(G3180="","",G3180)</f>
        <v>B+</v>
      </c>
      <c r="J3180" s="126"/>
    </row>
    <row r="3181" spans="1:10" ht="12.75" customHeight="1">
      <c r="A3181" s="147" t="str">
        <f>IF('TRI-2C'!$BL$13="","",'TRI-2C'!$BL$13)</f>
        <v>Clasificar objetos con dos atributos (tamaño, color o forma).</v>
      </c>
      <c r="B3181" s="139"/>
      <c r="C3181" s="139"/>
      <c r="F3181" s="128"/>
      <c r="G3181" s="124" t="str">
        <f>IF(A3181="","",VLOOKUP(J3121,'TRI-2C'!$B$18:$FH$61,63,FALSE))</f>
        <v>B+</v>
      </c>
      <c r="I3181" s="125" t="str">
        <f t="shared" si="119"/>
        <v>B+</v>
      </c>
      <c r="J3181" s="128"/>
    </row>
    <row r="3182" spans="1:10" ht="12.75" customHeight="1">
      <c r="A3182" s="148" t="str">
        <f>IF('TRI-2C'!$BM$13="","",'TRI-2C'!$BM$13)</f>
        <v>Comparar y armar colecciones de más, igual y menos objetos.</v>
      </c>
      <c r="B3182" s="149"/>
      <c r="C3182" s="149"/>
      <c r="D3182" s="150"/>
      <c r="E3182" s="150"/>
      <c r="F3182" s="126"/>
      <c r="G3182" s="122" t="str">
        <f>IF(A3182="","",VLOOKUP(J3121,'TRI-2C'!$B$18:$FH$61,64,FALSE))</f>
        <v>B+</v>
      </c>
      <c r="H3182" s="150"/>
      <c r="I3182" s="127" t="str">
        <f t="shared" si="119"/>
        <v>B+</v>
      </c>
      <c r="J3182" s="126"/>
    </row>
    <row r="3183" spans="1:10" ht="12.75" customHeight="1">
      <c r="A3183" s="147" t="str">
        <f>IF('TRI-2C'!$BN$13="","",'TRI-2C'!$BN$13)</f>
        <v>Comparar y ordenar secuencialmente un conjunto pequeño de objetos de acuerdo con su tamaño.</v>
      </c>
      <c r="B3183" s="139"/>
      <c r="C3183" s="139"/>
      <c r="F3183" s="128"/>
      <c r="G3183" s="124" t="str">
        <f>IF(A3183="","",VLOOKUP(J3121,'TRI-2C'!$B$18:$FH$61,65,FALSE))</f>
        <v>B+</v>
      </c>
      <c r="I3183" s="125" t="str">
        <f t="shared" si="119"/>
        <v>B+</v>
      </c>
      <c r="J3183" s="128"/>
    </row>
    <row r="3184" spans="1:10" ht="12.75" customHeight="1">
      <c r="A3184" s="148" t="str">
        <f>IF('TRI-2C'!$BO$13="","",'TRI-2C'!$BO$13)</f>
        <v>Comprender la relación de número-cantidad hasta el 10.</v>
      </c>
      <c r="B3184" s="158"/>
      <c r="C3184" s="158"/>
      <c r="D3184" s="158"/>
      <c r="E3184" s="158"/>
      <c r="F3184" s="159"/>
      <c r="G3184" s="122" t="str">
        <f>IF(A3184="","",VLOOKUP(J3121,'TRI-2C'!$B$18:$FH$61,66,FALSE))</f>
        <v>B+</v>
      </c>
      <c r="H3184" s="150"/>
      <c r="I3184" s="127" t="str">
        <f t="shared" si="119"/>
        <v>B+</v>
      </c>
      <c r="J3184" s="126"/>
    </row>
    <row r="3185" spans="1:10" ht="12.75" customHeight="1">
      <c r="A3185" s="11" t="str">
        <f>IF('TRI-2C'!$BP$13="","",'TRI-2C'!$BP$13)</f>
        <v>Comprender la relación del numeral (representación simbólica del número) con la cantidad hasta el 5.</v>
      </c>
      <c r="B3185" s="156"/>
      <c r="C3185" s="156"/>
      <c r="D3185" s="156"/>
      <c r="E3185" s="156"/>
      <c r="F3185" s="157"/>
      <c r="G3185" s="124" t="str">
        <f>IF(A3185="","",VLOOKUP(J3121,'TRI-2C'!$B$18:$FH$61,67,FALSE))</f>
        <v>B+</v>
      </c>
      <c r="I3185" s="125" t="str">
        <f t="shared" si="119"/>
        <v>B+</v>
      </c>
      <c r="J3185" s="128"/>
    </row>
    <row r="3186" spans="1:10" ht="12.75" customHeight="1">
      <c r="A3186" s="148" t="str">
        <f>IF('TRI-2C'!$BQ$13="","",'TRI-2C'!$BQ$13)</f>
        <v>Contar oralmente del 1 al 15 con secuencia numérica.</v>
      </c>
      <c r="B3186" s="149"/>
      <c r="C3186" s="149"/>
      <c r="D3186" s="150"/>
      <c r="E3186" s="150"/>
      <c r="F3186" s="126"/>
      <c r="G3186" s="122" t="str">
        <f>IF(A3186="","",VLOOKUP(J3121,'TRI-2C'!$B$18:$FH$61,68,FALSE))</f>
        <v>B+</v>
      </c>
      <c r="H3186" s="150"/>
      <c r="I3186" s="127" t="str">
        <f t="shared" si="119"/>
        <v>B+</v>
      </c>
      <c r="J3186" s="126"/>
    </row>
    <row r="3187" spans="1:10" ht="12.75" customHeight="1">
      <c r="A3187" s="147" t="str">
        <f>IF('TRI-2C'!$BR$13="","",'TRI-2C'!$BR$13)</f>
        <v>Continuar y reproducir patrones simples con objetos concretos y representaciones gráficas.</v>
      </c>
      <c r="B3187" s="139"/>
      <c r="C3187" s="139"/>
      <c r="F3187" s="128"/>
      <c r="G3187" s="124" t="str">
        <f>IF(A3187="","",VLOOKUP(J3121,'TRI-2C'!$B$18:$FH$61,69,FALSE))</f>
        <v>B+</v>
      </c>
      <c r="I3187" s="125" t="str">
        <f t="shared" si="119"/>
        <v>B+</v>
      </c>
      <c r="J3187" s="128"/>
    </row>
    <row r="3188" spans="1:10" ht="12.75" customHeight="1">
      <c r="A3188" s="148" t="str">
        <f>IF('TRI-2C'!$BS$13="","",'TRI-2C'!$BS$13)</f>
        <v>Establecer la relación de correspondencia entre los elementos de colecciones de objetos.</v>
      </c>
      <c r="B3188" s="149"/>
      <c r="C3188" s="149"/>
      <c r="D3188" s="150"/>
      <c r="E3188" s="150"/>
      <c r="F3188" s="126"/>
      <c r="G3188" s="122" t="str">
        <f>IF(A3188="","",VLOOKUP(J3121,'TRI-2C'!$B$18:$FH$61,70,FALSE))</f>
        <v>B+</v>
      </c>
      <c r="H3188" s="150"/>
      <c r="I3188" s="127" t="str">
        <f t="shared" si="119"/>
        <v>B+</v>
      </c>
      <c r="J3188" s="126"/>
    </row>
    <row r="3189" spans="1:10" ht="12.75" customHeight="1">
      <c r="A3189" s="147" t="str">
        <f>IF('TRI-2C'!$BT$13="","",'TRI-2C'!$BT$13)</f>
        <v>Identificar características de mañana, tarde y noche</v>
      </c>
      <c r="B3189" s="139"/>
      <c r="C3189" s="139"/>
      <c r="F3189" s="128"/>
      <c r="G3189" s="124" t="str">
        <f>IF(A3189="","",VLOOKUP(J3121,'TRI-2C'!$B$18:$FH$61,71,FALSE))</f>
        <v>B+</v>
      </c>
      <c r="I3189" s="125" t="str">
        <f t="shared" si="119"/>
        <v>B+</v>
      </c>
      <c r="J3189" s="128"/>
    </row>
    <row r="3190" spans="1:10" ht="12.75" customHeight="1">
      <c r="A3190" s="192" t="str">
        <f>IF('TRI-2C'!$BU$13="","",'TRI-2C'!$BU$13)</f>
        <v>Identificar en los objetos las nociones de medida: largo/ corto, grueso/delgado.</v>
      </c>
      <c r="B3190" s="154"/>
      <c r="C3190" s="154"/>
      <c r="D3190" s="154"/>
      <c r="E3190" s="154"/>
      <c r="F3190" s="155"/>
      <c r="G3190" s="122" t="str">
        <f>IF(A3190="","",VLOOKUP(J3121,'TRI-2C'!$B$18:$FH$61,72,FALSE))</f>
        <v>B+</v>
      </c>
      <c r="H3190" s="150"/>
      <c r="I3190" s="127" t="str">
        <f t="shared" si="119"/>
        <v>B+</v>
      </c>
      <c r="J3190" s="126"/>
    </row>
    <row r="3191" spans="1:10" ht="12.75" customHeight="1">
      <c r="A3191" s="147" t="str">
        <f>IF('TRI-2C'!$BV$13="","",'TRI-2C'!$BV$13)</f>
        <v>Identificar figuras geométricas básicas: círculo, cuadrado y triángulo en objetos del entorno y en representaciones gráficas.</v>
      </c>
      <c r="B3191" s="139"/>
      <c r="C3191" s="139"/>
      <c r="F3191" s="128"/>
      <c r="G3191" s="124" t="str">
        <f>IF(A3191="","",VLOOKUP(J3121,'TRI-2C'!$B$18:$FH$61,73,FALSE))</f>
        <v>B+</v>
      </c>
      <c r="I3191" s="125" t="str">
        <f t="shared" si="119"/>
        <v>B+</v>
      </c>
      <c r="J3191" s="128"/>
    </row>
    <row r="3192" spans="1:10" ht="12.75" customHeight="1">
      <c r="A3192" s="148" t="str">
        <f>IF('TRI-2C'!$BW$13="","",'TRI-2C'!$BW$13)</f>
        <v>Identificar la diferencia entre lo que se desea y lo que se necesita</v>
      </c>
      <c r="B3192" s="149"/>
      <c r="C3192" s="149"/>
      <c r="D3192" s="150"/>
      <c r="E3192" s="150"/>
      <c r="F3192" s="126"/>
      <c r="G3192" s="122" t="str">
        <f>IF(A3192="","",VLOOKUP(J3121,'TRI-2C'!$B$18:$FH$61,74,FALSE))</f>
        <v>B+</v>
      </c>
      <c r="H3192" s="150"/>
      <c r="I3192" s="127" t="str">
        <f t="shared" si="119"/>
        <v>B+</v>
      </c>
      <c r="J3192" s="126"/>
    </row>
    <row r="3193" spans="1:10" ht="12.75" customHeight="1">
      <c r="A3193" s="147" t="str">
        <f>IF('TRI-2C'!$BX$13="","",'TRI-2C'!$BX$13)</f>
        <v>Identificar las nociones de tiempo en acciones que siceden antes, ahora y después</v>
      </c>
      <c r="B3193" s="139"/>
      <c r="C3193" s="139"/>
      <c r="F3193" s="128"/>
      <c r="G3193" s="124" t="str">
        <f>IF(A3193="","",VLOOKUP(J3121,'TRI-2C'!$B$18:$FH$61,75,FALSE))</f>
        <v>B+</v>
      </c>
      <c r="I3193" s="125" t="str">
        <f t="shared" si="119"/>
        <v>B+</v>
      </c>
      <c r="J3193" s="128"/>
    </row>
    <row r="3194" spans="1:10" ht="12.75" customHeight="1">
      <c r="A3194" s="148" t="str">
        <f>IF('TRI-2C'!$BY$13="","",'TRI-2C'!$BY$13)</f>
        <v>Identificar los números de emergencia a través de actividades lúdicas, y reconocer cuándo pedir ayuda en situaciones sencillas.</v>
      </c>
      <c r="B3194" s="158"/>
      <c r="C3194" s="158"/>
      <c r="D3194" s="158"/>
      <c r="E3194" s="158"/>
      <c r="F3194" s="159"/>
      <c r="G3194" s="122" t="str">
        <f>IF(A3194="","",VLOOKUP(J3121,'TRI-2C'!$B$18:$FH$61,76,FALSE))</f>
        <v>B+</v>
      </c>
      <c r="H3194" s="150"/>
      <c r="I3194" s="127" t="str">
        <f t="shared" si="119"/>
        <v>B+</v>
      </c>
      <c r="J3194" s="126"/>
    </row>
    <row r="3195" spans="1:10" ht="12.75" customHeight="1">
      <c r="A3195" s="11" t="str">
        <f>IF('TRI-2C'!$BZ$13="","",'TRI-2C'!$BZ$13)</f>
        <v>Identificar semejanzas y diferencias en objetos del entorno con criterios de forma, color y tamaño</v>
      </c>
      <c r="B3195" s="156"/>
      <c r="C3195" s="156"/>
      <c r="D3195" s="156"/>
      <c r="E3195" s="156"/>
      <c r="F3195" s="157"/>
      <c r="G3195" s="124" t="str">
        <f>IF(A3195="","",VLOOKUP(J3121,'TRI-2C'!$B$18:$FH$61,77,FALSE))</f>
        <v>B+</v>
      </c>
      <c r="I3195" s="125" t="str">
        <f t="shared" si="119"/>
        <v>B+</v>
      </c>
      <c r="J3195" s="128"/>
    </row>
    <row r="3196" spans="1:10" ht="12.75" customHeight="1">
      <c r="A3196" s="148" t="str">
        <f>IF('TRI-2C'!$CA$13="","",'TRI-2C'!$CA$13)</f>
        <v>Ordenar en secuencias lógica sucesos de hasta cinco eventos en representaciones gráficas de sus actividades de la rutina diaria y en escenas de cuentos</v>
      </c>
      <c r="B3196" s="149"/>
      <c r="C3196" s="149"/>
      <c r="D3196" s="150"/>
      <c r="E3196" s="150"/>
      <c r="F3196" s="126"/>
      <c r="G3196" s="122" t="str">
        <f>IF(A3196="","",VLOOKUP(J3121,'TRI-2C'!$B$18:$FH$61,78,FALSE))</f>
        <v>B+</v>
      </c>
      <c r="H3196" s="150"/>
      <c r="I3196" s="127" t="str">
        <f t="shared" si="119"/>
        <v>B+</v>
      </c>
      <c r="J3196" s="126"/>
    </row>
    <row r="3197" spans="1:10" ht="12.75" customHeight="1">
      <c r="A3197" s="147" t="str">
        <f>IF('TRI-2C'!$CB$13="","",'TRI-2C'!$CB$13)</f>
        <v>Reconocer billetes y monedas en situaciones de la vida real</v>
      </c>
      <c r="B3197" s="139"/>
      <c r="C3197" s="139"/>
      <c r="F3197" s="128"/>
      <c r="G3197" s="124" t="str">
        <f>IF(A3197="","",VLOOKUP(J3121,'TRI-2C'!$B$18:$FH$61,79,FALSE))</f>
        <v>B+</v>
      </c>
      <c r="I3197" s="125" t="str">
        <f t="shared" si="119"/>
        <v>B+</v>
      </c>
      <c r="J3197" s="128"/>
    </row>
    <row r="3198" spans="1:10" ht="12.75" customHeight="1">
      <c r="A319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3198" s="149"/>
      <c r="C3198" s="149"/>
      <c r="D3198" s="150"/>
      <c r="E3198" s="150"/>
      <c r="F3198" s="126"/>
      <c r="G3198" s="122" t="str">
        <f>IF(A3198="","",VLOOKUP(J3121,'TRI-2C'!$B$18:$FH$61,80,FALSE))</f>
        <v>B+</v>
      </c>
      <c r="H3198" s="150"/>
      <c r="I3198" s="127" t="str">
        <f t="shared" si="119"/>
        <v>B+</v>
      </c>
      <c r="J3198" s="126"/>
    </row>
    <row r="3199" spans="1:10" ht="12.75" customHeight="1">
      <c r="A3199" s="147" t="str">
        <f>IF('TRI-2C'!$CD$13="","",'TRI-2C'!$CD$13)</f>
        <v>Reconocer los colores secundarios en objetos e imágenes del entorno.</v>
      </c>
      <c r="B3199" s="139"/>
      <c r="C3199" s="139"/>
      <c r="F3199" s="128"/>
      <c r="G3199" s="124" t="str">
        <f>IF(A3199="","",VLOOKUP(J3121,'TRI-2C'!$B$18:$FH$61,81,FALSE))</f>
        <v>B+</v>
      </c>
      <c r="I3199" s="125" t="str">
        <f t="shared" si="119"/>
        <v>B+</v>
      </c>
      <c r="J3199" s="128"/>
    </row>
    <row r="3200" spans="1:10" ht="12.75" customHeight="1">
      <c r="A320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3200" s="154"/>
      <c r="C3200" s="154"/>
      <c r="D3200" s="154"/>
      <c r="E3200" s="154"/>
      <c r="F3200" s="155"/>
      <c r="G3200" s="122" t="str">
        <f>IF(A3200="","",VLOOKUP(J3121,'TRI-2C'!$B$18:$FH$61,82,FALSE))</f>
        <v>B+</v>
      </c>
      <c r="H3200" s="150"/>
      <c r="I3200" s="127" t="str">
        <f t="shared" si="119"/>
        <v>B+</v>
      </c>
      <c r="J3200" s="126"/>
    </row>
    <row r="3201" spans="1:10" ht="12.75" customHeight="1">
      <c r="A3201" s="147" t="str">
        <f>IF('TRI-2C'!$CF$13="","",'TRI-2C'!$CF$13)</f>
        <v>Relacionar las distintas formas de adquirir dinero con el trabajo y el esfuerzo.</v>
      </c>
      <c r="B3201" s="139"/>
      <c r="C3201" s="139"/>
      <c r="F3201" s="128"/>
      <c r="G3201" s="124" t="str">
        <f>IF(A3201="","",VLOOKUP(J3121,'TRI-2C'!$B$18:$FH$61,83,FALSE))</f>
        <v>B+</v>
      </c>
      <c r="I3201" s="125" t="str">
        <f t="shared" si="119"/>
        <v>B+</v>
      </c>
      <c r="J3201" s="128"/>
    </row>
    <row r="3202" spans="1:10" ht="12.75" customHeight="1">
      <c r="A3202" s="165" t="str">
        <f>'BI-1T'!$A$11</f>
        <v>COMPRENSIÓN Y EXPRESION DEL LENGUAJE</v>
      </c>
      <c r="B3202" s="149"/>
      <c r="C3202" s="149"/>
      <c r="D3202" s="150"/>
      <c r="E3202" s="150"/>
      <c r="F3202" s="126"/>
      <c r="G3202" s="122" t="str">
        <f>IF(A3202="","",VLOOKUP(J3121,'TRI-2C'!$B$18:$FH$61,84,FALSE))</f>
        <v>B+</v>
      </c>
      <c r="H3202" s="150"/>
      <c r="I3202" s="127"/>
      <c r="J3202" s="126"/>
    </row>
    <row r="3203" spans="1:10" ht="12.75" customHeight="1">
      <c r="A3203" s="147" t="str">
        <f>IF('TRI-2C'!$CH$13="","",'TRI-2C'!$CH$13)</f>
        <v>Asociar la imagen de la portada con el título de los cuentos conocidos.</v>
      </c>
      <c r="B3203" s="139"/>
      <c r="C3203" s="139"/>
      <c r="F3203" s="128"/>
      <c r="G3203" s="124" t="str">
        <f>IF(A3203="","",VLOOKUP(J3121,'TRI-2C'!$B$18:$FH$61,85,FALSE))</f>
        <v>B+</v>
      </c>
      <c r="I3203" s="125" t="str">
        <f t="shared" ref="I3203:I3223" si="120">IF(G3203="","",G3203)</f>
        <v>B+</v>
      </c>
      <c r="J3203" s="128"/>
    </row>
    <row r="3204" spans="1:10" ht="12.75" customHeight="1">
      <c r="A3204" s="148" t="str">
        <f>IF('TRI-2C'!$CI$13="","",'TRI-2C'!$CI$13)</f>
        <v>Colaborar en la creación de textos colectivos con la ayuda del docente.</v>
      </c>
      <c r="B3204" s="158"/>
      <c r="C3204" s="158"/>
      <c r="D3204" s="158"/>
      <c r="E3204" s="158"/>
      <c r="F3204" s="159"/>
      <c r="G3204" s="122" t="str">
        <f>IF(A3204="","",VLOOKUP(J3121,'TRI-2C'!$B$18:$FH$61,86,FALSE))</f>
        <v>B+</v>
      </c>
      <c r="H3204" s="150"/>
      <c r="I3204" s="127" t="str">
        <f t="shared" si="120"/>
        <v>B+</v>
      </c>
      <c r="J3204" s="126"/>
    </row>
    <row r="3205" spans="1:10" ht="12.75" customHeight="1">
      <c r="A3205" s="11" t="str">
        <f>IF('TRI-2C'!$CJ$13="","",'TRI-2C'!$CJ$13)</f>
        <v>Comprender el derecho propio y de las otras personas a decir que no como una respuesta válida y respetable.</v>
      </c>
      <c r="B3205" s="156"/>
      <c r="C3205" s="156"/>
      <c r="D3205" s="156"/>
      <c r="E3205" s="156"/>
      <c r="F3205" s="157"/>
      <c r="G3205" s="124" t="str">
        <f>IF(A3205="","",VLOOKUP(J3121,'TRI-2C'!$B$18:$FH$61,87,FALSE))</f>
        <v>B+</v>
      </c>
      <c r="I3205" s="125" t="str">
        <f t="shared" si="120"/>
        <v>B+</v>
      </c>
      <c r="J3205" s="128"/>
    </row>
    <row r="3206" spans="1:10" ht="12.75" customHeight="1">
      <c r="A3206" s="148" t="str">
        <f>IF('TRI-2C'!$CK$13="","",'TRI-2C'!$CK$13)</f>
        <v>Comunicarse a través de dibujos de objetos con detalles que lo vuelven identificables, como representación simbólica de sus ideas.</v>
      </c>
      <c r="B3206" s="149"/>
      <c r="C3206" s="149"/>
      <c r="D3206" s="150"/>
      <c r="E3206" s="150"/>
      <c r="F3206" s="126"/>
      <c r="G3206" s="122" t="str">
        <f>IF(A3206="","",VLOOKUP(J3121,'TRI-2C'!$B$18:$FH$61,88,FALSE))</f>
        <v>B+</v>
      </c>
      <c r="H3206" s="150"/>
      <c r="I3206" s="127" t="str">
        <f t="shared" si="120"/>
        <v>B+</v>
      </c>
      <c r="J3206" s="126"/>
    </row>
    <row r="3207" spans="1:10" ht="12.75" customHeight="1">
      <c r="A3207" s="147" t="str">
        <f>IF('TRI-2C'!$CL$13="","",'TRI-2C'!$CL$13)</f>
        <v>Comunicarse incorporando palabras nuevas a su vocabulario en función de los ambientes y experiencias en las que interactúa.</v>
      </c>
      <c r="B3207" s="139"/>
      <c r="C3207" s="139"/>
      <c r="F3207" s="128"/>
      <c r="G3207" s="124" t="str">
        <f>IF(A3207="","",VLOOKUP(J3121,'TRI-2C'!$B$18:$FH$61,89,FALSE))</f>
        <v>B+</v>
      </c>
      <c r="I3207" s="125" t="str">
        <f t="shared" si="120"/>
        <v>B+</v>
      </c>
      <c r="J3207" s="128"/>
    </row>
    <row r="3208" spans="1:10" ht="12.75" customHeight="1">
      <c r="A3208" s="148" t="str">
        <f>IF('TRI-2C'!$CM$13="","",'TRI-2C'!$CM$13)</f>
        <v>Contar un cuento en base a sus imágenes a partir de la portada y siguiendo la secuencia de las páginas.</v>
      </c>
      <c r="B3208" s="149"/>
      <c r="C3208" s="149"/>
      <c r="D3208" s="150"/>
      <c r="E3208" s="150"/>
      <c r="F3208" s="126"/>
      <c r="G3208" s="122" t="str">
        <f>IF(A3208="","",VLOOKUP(J3121,'TRI-2C'!$B$18:$FH$61,90,FALSE))</f>
        <v>B+</v>
      </c>
      <c r="H3208" s="150"/>
      <c r="I3208" s="127" t="str">
        <f t="shared" si="120"/>
        <v>B+</v>
      </c>
      <c r="J3208" s="126"/>
    </row>
    <row r="3209" spans="1:10" ht="12.75" customHeight="1">
      <c r="A3209" s="147" t="str">
        <f>IF('TRI-2C'!$CN$13="","",'TRI-2C'!$CN$13)</f>
        <v>Describir oralmente imágenes gráficas (pictogramas) y digitales, estructurando oraciones más elaboradas que describan a los objetos que observa.</v>
      </c>
      <c r="B3209" s="139"/>
      <c r="C3209" s="139"/>
      <c r="F3209" s="128"/>
      <c r="G3209" s="124" t="str">
        <f>IF(A3209="","",VLOOKUP(J3121,'TRI-2C'!$B$18:$FH$61,91,FALSE))</f>
        <v>B+</v>
      </c>
      <c r="I3209" s="125" t="str">
        <f t="shared" si="120"/>
        <v>B+</v>
      </c>
      <c r="J3209" s="128"/>
    </row>
    <row r="3210" spans="1:10" ht="12.75" customHeight="1">
      <c r="A3210" s="192" t="str">
        <f>IF('TRI-2C'!$CO$13="","",'TRI-2C'!$CO$13)</f>
        <v>Describir oralmente imágenes relacionadas con los derechos de las personas en situación de movilidad</v>
      </c>
      <c r="B3210" s="154"/>
      <c r="C3210" s="154"/>
      <c r="D3210" s="154"/>
      <c r="E3210" s="154"/>
      <c r="F3210" s="155"/>
      <c r="G3210" s="122" t="str">
        <f>IF(A3210="","",VLOOKUP(J3121,'TRI-2C'!$B$18:$FH$61,92,FALSE))</f>
        <v>B+</v>
      </c>
      <c r="H3210" s="150"/>
      <c r="I3210" s="127" t="str">
        <f t="shared" si="120"/>
        <v>B+</v>
      </c>
      <c r="J3210" s="126"/>
    </row>
    <row r="3211" spans="1:10" ht="12.75" customHeight="1">
      <c r="A3211" s="147" t="str">
        <f>IF('TRI-2C'!$CP$13="","",'TRI-2C'!$CP$13)</f>
        <v>Expresarse oralmente pronunciando correctamente la mayoría de las palabras puede presentarse dificultades en la pronunciación de s, y la r.</v>
      </c>
      <c r="B3211" s="139"/>
      <c r="C3211" s="139"/>
      <c r="F3211" s="128"/>
      <c r="G3211" s="124" t="str">
        <f>IF(A3211="","",VLOOKUP(J3121,'TRI-2C'!$B$18:$FH$61,93,FALSE))</f>
        <v>B+</v>
      </c>
      <c r="I3211" s="125" t="str">
        <f t="shared" si="120"/>
        <v>B+</v>
      </c>
      <c r="J3211" s="128"/>
    </row>
    <row r="3212" spans="1:10" ht="12.75" customHeight="1">
      <c r="A3212" s="148" t="str">
        <f>IF('TRI-2C'!$CQ$13="","",'TRI-2C'!$CQ$13)</f>
        <v>Expresarse utilizando oraciones cortas y completas manteniendo el orden de las palabras.</v>
      </c>
      <c r="B3212" s="149"/>
      <c r="C3212" s="149"/>
      <c r="D3212" s="150"/>
      <c r="E3212" s="150"/>
      <c r="F3212" s="126"/>
      <c r="G3212" s="122" t="str">
        <f>IF(A3212="","",VLOOKUP(J3121,'TRI-2C'!$B$18:$FH$61,94,FALSE))</f>
        <v>B+</v>
      </c>
      <c r="H3212" s="150"/>
      <c r="I3212" s="127" t="str">
        <f t="shared" si="120"/>
        <v>B+</v>
      </c>
      <c r="J3212" s="126"/>
    </row>
    <row r="3213" spans="1:10" ht="12.75" customHeight="1">
      <c r="A3213" s="147" t="str">
        <f>IF('TRI-2C'!$CR$13="","",'TRI-2C'!$CR$13)</f>
        <v>Identificar “auditivamente” el fonema (sonido) inicial de las palabras más utilizadas.</v>
      </c>
      <c r="B3213" s="139"/>
      <c r="C3213" s="139"/>
      <c r="F3213" s="128"/>
      <c r="G3213" s="124" t="str">
        <f>IF(A3213="","",VLOOKUP(J3121,'TRI-2C'!$B$18:$FH$61,95,FALSE))</f>
        <v>B+</v>
      </c>
      <c r="I3213" s="125" t="str">
        <f t="shared" si="120"/>
        <v>B+</v>
      </c>
      <c r="J3213" s="128"/>
    </row>
    <row r="3214" spans="1:10" ht="12.75" customHeight="1">
      <c r="A3214" s="148" t="str">
        <f>IF('TRI-2C'!$CS$13="","",'TRI-2C'!$CS$13)</f>
        <v>Identificar una persona adulta de confianza para solicitar apoyo al enfrentar desafíos emocionales en situaciones cotidianas del entorno escolar</v>
      </c>
      <c r="B3214" s="158"/>
      <c r="C3214" s="158"/>
      <c r="D3214" s="158"/>
      <c r="E3214" s="158"/>
      <c r="F3214" s="159"/>
      <c r="G3214" s="122" t="str">
        <f>IF(A3214="","",VLOOKUP(J3121,'TRI-2C'!$B$18:$FH$61,96,FALSE))</f>
        <v>B+</v>
      </c>
      <c r="H3214" s="150"/>
      <c r="I3214" s="127" t="str">
        <f t="shared" si="120"/>
        <v>B+</v>
      </c>
      <c r="J3214" s="126"/>
    </row>
    <row r="3215" spans="1:10" ht="12.75" customHeight="1">
      <c r="A3215" s="11" t="str">
        <f>IF('TRI-2C'!$CT$13="","",'TRI-2C'!$CT$13)</f>
        <v>Participar en conversaciones más complejas y largas manteniéndose dentro del tema.</v>
      </c>
      <c r="B3215" s="156"/>
      <c r="C3215" s="156"/>
      <c r="D3215" s="156"/>
      <c r="E3215" s="156"/>
      <c r="F3215" s="157"/>
      <c r="G3215" s="124" t="str">
        <f>IF(A3215="","",VLOOKUP(J3121,'TRI-2C'!$B$18:$FH$61,97,FALSE))</f>
        <v>B+</v>
      </c>
      <c r="I3215" s="125" t="str">
        <f t="shared" si="120"/>
        <v>B+</v>
      </c>
      <c r="J3215" s="128"/>
    </row>
    <row r="3216" spans="1:10" ht="12.75" customHeight="1">
      <c r="A3216" s="148" t="str">
        <f>IF('TRI-2C'!$CU$13="","",'TRI-2C'!$CU$13)</f>
        <v>Producir palabras que riman espontáneamente tomado en cuenta los sonidos finales de las mismas.</v>
      </c>
      <c r="B3216" s="149"/>
      <c r="C3216" s="149"/>
      <c r="D3216" s="150"/>
      <c r="E3216" s="150"/>
      <c r="F3216" s="126"/>
      <c r="G3216" s="122" t="str">
        <f>IF(A3216="","",VLOOKUP(J3121,'TRI-2C'!$B$18:$FH$61,98,FALSE))</f>
        <v>B+</v>
      </c>
      <c r="H3216" s="150"/>
      <c r="I3216" s="127" t="str">
        <f t="shared" si="120"/>
        <v>B+</v>
      </c>
      <c r="J3216" s="126"/>
    </row>
    <row r="3217" spans="1:10" ht="12.75" customHeight="1">
      <c r="A3217" s="147" t="str">
        <f>IF('TRI-2C'!$CV$13="","",'TRI-2C'!$CV$13)</f>
        <v>Realizar modificaciones del contenido de un cuento relatado por el adulto, cambiando partes del él como: acciones y final.</v>
      </c>
      <c r="B3217" s="139"/>
      <c r="C3217" s="139"/>
      <c r="F3217" s="128"/>
      <c r="G3217" s="124" t="str">
        <f>IF(A3217="","",VLOOKUP(J3121,'TRI-2C'!$B$18:$FH$61,99,FALSE))</f>
        <v>B+</v>
      </c>
      <c r="I3217" s="125" t="str">
        <f t="shared" si="120"/>
        <v>B+</v>
      </c>
      <c r="J3217" s="128"/>
    </row>
    <row r="3218" spans="1:10" ht="12.75" customHeight="1">
      <c r="A321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218" s="149"/>
      <c r="C3218" s="149"/>
      <c r="D3218" s="150"/>
      <c r="E3218" s="150"/>
      <c r="F3218" s="126"/>
      <c r="G3218" s="122" t="str">
        <f>IF(A3218="","",VLOOKUP(J3121,'TRI-2C'!$B$18:$FH$61,100,FALSE))</f>
        <v>B+</v>
      </c>
      <c r="H3218" s="150"/>
      <c r="I3218" s="127" t="str">
        <f t="shared" si="120"/>
        <v>B+</v>
      </c>
      <c r="J3218" s="126"/>
    </row>
    <row r="3219" spans="1:10" ht="12.75" customHeight="1">
      <c r="A3219" s="147" t="str">
        <f>IF('TRI-2C'!$CX$13="","",'TRI-2C'!$CX$13)</f>
        <v>Reconocer etiquetas y rótulos de su entorno inmediato y los “lee”.</v>
      </c>
      <c r="B3219" s="139"/>
      <c r="C3219" s="139"/>
      <c r="F3219" s="128"/>
      <c r="G3219" s="124" t="str">
        <f>IF(A3219="","",VLOOKUP(J3121,'TRI-2C'!$B$18:$FH$61,101,FALSE))</f>
        <v>B+</v>
      </c>
      <c r="I3219" s="125" t="str">
        <f t="shared" si="120"/>
        <v>B+</v>
      </c>
      <c r="J3219" s="128"/>
    </row>
    <row r="3220" spans="1:10" ht="12.75" customHeight="1">
      <c r="A3220" s="192" t="str">
        <f>IF('TRI-2C'!$CY$13="","",'TRI-2C'!$CY$13)</f>
        <v>Relatar cuentos, narrados por el adulto, manteniendo la secuencia, sin la ayuda del paratexto.</v>
      </c>
      <c r="B3220" s="154"/>
      <c r="C3220" s="154"/>
      <c r="D3220" s="154"/>
      <c r="E3220" s="154"/>
      <c r="F3220" s="155"/>
      <c r="G3220" s="122" t="str">
        <f>IF(A3220="","",VLOOKUP(J3121,'TRI-2C'!$B$18:$FH$61,102,FALSE))</f>
        <v>B+</v>
      </c>
      <c r="H3220" s="150"/>
      <c r="I3220" s="127" t="str">
        <f t="shared" si="120"/>
        <v>B+</v>
      </c>
      <c r="J3220" s="126"/>
    </row>
    <row r="3221" spans="1:10" ht="12.75" customHeight="1">
      <c r="A3221" s="147" t="str">
        <f>IF('TRI-2C'!$CZ$13="","",'TRI-2C'!$CZ$13)</f>
        <v>Reproducir trabalenguas sencillos, adivinanzas, canciones y poemas cortos, mejorando su pronunciación y potenciando su capacidad imaginativa.</v>
      </c>
      <c r="B3221" s="139"/>
      <c r="C3221" s="139"/>
      <c r="F3221" s="128"/>
      <c r="G3221" s="124" t="str">
        <f>IF(A3221="","",VLOOKUP(J3121,'TRI-2C'!$B$18:$FH$61,103,FALSE))</f>
        <v>B+</v>
      </c>
      <c r="I3221" s="125" t="str">
        <f t="shared" si="120"/>
        <v>B+</v>
      </c>
      <c r="J3221" s="128"/>
    </row>
    <row r="3222" spans="1:10" ht="12.75" customHeight="1">
      <c r="A3222" s="148" t="str">
        <f>IF('TRI-2C'!$DA$13="","",'TRI-2C'!$DA$13)</f>
        <v>Responder preguntas sobre un texto narrado por el adulto, relacionadas a los personajes y acciones principales.</v>
      </c>
      <c r="B3222" s="149"/>
      <c r="C3222" s="149"/>
      <c r="D3222" s="150"/>
      <c r="E3222" s="150"/>
      <c r="F3222" s="126"/>
      <c r="G3222" s="122" t="str">
        <f>IF(A3222="","",VLOOKUP(J3121,'TRI-2C'!$B$18:$FH$61,104,FALSE))</f>
        <v>B+</v>
      </c>
      <c r="H3222" s="150"/>
      <c r="I3222" s="127" t="str">
        <f t="shared" si="120"/>
        <v>B+</v>
      </c>
      <c r="J3222" s="126"/>
    </row>
    <row r="3223" spans="1:10" ht="12.75" customHeight="1">
      <c r="A3223" s="147" t="str">
        <f>IF('TRI-2C'!$DB$13="","",'TRI-2C'!$DB$13)</f>
        <v>Seguir instrucciones sencillas que involucren la ejecución de tres o más actividades</v>
      </c>
      <c r="B3223" s="139"/>
      <c r="C3223" s="139"/>
      <c r="F3223" s="128"/>
      <c r="G3223" s="124" t="str">
        <f>IF(A3223="","",VLOOKUP(J3121,'TRI-2C'!$B$18:$FH$61,105,FALSE))</f>
        <v>B+</v>
      </c>
      <c r="I3223" s="125" t="str">
        <f t="shared" si="120"/>
        <v>B+</v>
      </c>
      <c r="J3223" s="128"/>
    </row>
    <row r="3224" spans="1:10" ht="12.75" customHeight="1">
      <c r="A3224" s="165" t="str">
        <f>'BI-1T'!$A$12</f>
        <v>EXPRESIÓN ARTISTICA</v>
      </c>
      <c r="B3224" s="158"/>
      <c r="C3224" s="158"/>
      <c r="D3224" s="158"/>
      <c r="E3224" s="158"/>
      <c r="F3224" s="159"/>
      <c r="G3224" s="122" t="str">
        <f>IF(A3224="","",VLOOKUP(J3121,'TRI-2C'!$B$18:$FH$61,106,FALSE))</f>
        <v>B+</v>
      </c>
      <c r="H3224" s="150"/>
      <c r="I3224" s="127"/>
      <c r="J3224" s="126"/>
    </row>
    <row r="3225" spans="1:10" ht="12.75" customHeight="1">
      <c r="A3225" s="11" t="str">
        <f>IF('TRI-2C'!$DD$13="","",'TRI-2C'!$DD$13)</f>
        <v>Cantar canciones siguiendo el ritmo y coordinando con las expresiones de su cuerpo.</v>
      </c>
      <c r="B3225" s="156"/>
      <c r="C3225" s="156"/>
      <c r="D3225" s="156"/>
      <c r="E3225" s="156"/>
      <c r="F3225" s="157"/>
      <c r="G3225" s="124" t="str">
        <f>IF(A3225="","",VLOOKUP(J3121,'TRI-2C'!$B$18:$FH$61,107,FALSE))</f>
        <v>A+</v>
      </c>
      <c r="I3225" s="125" t="str">
        <f t="shared" ref="I3225:I3235" si="121">IF(G3225="","",G3225)</f>
        <v>A+</v>
      </c>
      <c r="J3225" s="128"/>
    </row>
    <row r="3226" spans="1:10" ht="12.75" customHeight="1">
      <c r="A3226" s="148" t="str">
        <f>IF('TRI-2C'!$DE$13="","",'TRI-2C'!$DE$13)</f>
        <v>Comunicar de manera escrita sus ideas intentando imitar letras o formas parecidas a letras.</v>
      </c>
      <c r="B3226" s="149"/>
      <c r="C3226" s="149"/>
      <c r="D3226" s="150"/>
      <c r="E3226" s="150"/>
      <c r="F3226" s="126"/>
      <c r="G3226" s="122" t="str">
        <f>IF(A3226="","",VLOOKUP(J3121,'TRI-2C'!$B$18:$FH$61,108,FALSE))</f>
        <v>A+</v>
      </c>
      <c r="H3226" s="150"/>
      <c r="I3226" s="127" t="str">
        <f t="shared" si="121"/>
        <v>A+</v>
      </c>
      <c r="J3226" s="126"/>
    </row>
    <row r="3227" spans="1:10" ht="12.75" customHeight="1">
      <c r="A3227" s="147" t="str">
        <f>IF('TRI-2C'!$DF$13="","",'TRI-2C'!$DF$13)</f>
        <v>Ejecutar patrones de más de dos ritmos con partes del cuerpo y elementos o instrumentos sonoros.</v>
      </c>
      <c r="B3227" s="139"/>
      <c r="C3227" s="139"/>
      <c r="F3227" s="128"/>
      <c r="G3227" s="124" t="str">
        <f>IF(A3227="","",VLOOKUP(J3121,'TRI-2C'!$B$18:$FH$61,109,FALSE))</f>
        <v>A+</v>
      </c>
      <c r="I3227" s="125" t="str">
        <f t="shared" si="121"/>
        <v>A+</v>
      </c>
      <c r="J3227" s="128"/>
    </row>
    <row r="3228" spans="1:10" ht="12.75" customHeight="1">
      <c r="A322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3228" s="149"/>
      <c r="C3228" s="149"/>
      <c r="D3228" s="150"/>
      <c r="E3228" s="150"/>
      <c r="F3228" s="126"/>
      <c r="G3228" s="122" t="str">
        <f>IF(A3228="","",VLOOKUP(J3121,'TRI-2C'!$B$18:$FH$61,110,FALSE))</f>
        <v>A+</v>
      </c>
      <c r="H3228" s="150"/>
      <c r="I3228" s="127" t="str">
        <f t="shared" si="121"/>
        <v>A+</v>
      </c>
      <c r="J3228" s="126"/>
    </row>
    <row r="3229" spans="1:10" ht="12.75" customHeight="1">
      <c r="A3229" s="147" t="str">
        <f>IF('TRI-2C'!$DH$13="","",'TRI-2C'!$DH$13)</f>
        <v>Expresar su opinión al observar una obra artística relacionada a la plástica o a la escultura.</v>
      </c>
      <c r="B3229" s="139"/>
      <c r="C3229" s="139"/>
      <c r="F3229" s="128"/>
      <c r="G3229" s="124" t="str">
        <f>IF(A3229="","",VLOOKUP(J3121,'TRI-2C'!$B$18:$FH$61,111,FALSE))</f>
        <v>A+</v>
      </c>
      <c r="I3229" s="125" t="str">
        <f t="shared" si="121"/>
        <v>A+</v>
      </c>
      <c r="J3229" s="128"/>
    </row>
    <row r="3230" spans="1:10" ht="12.75" customHeight="1">
      <c r="A3230" s="192" t="str">
        <f>IF('TRI-2C'!$DI$13="","",'TRI-2C'!$DI$13)</f>
        <v>Expresar sus vivencias y experiencias a través del dibujo libre.</v>
      </c>
      <c r="B3230" s="154"/>
      <c r="C3230" s="154"/>
      <c r="D3230" s="154"/>
      <c r="E3230" s="154"/>
      <c r="F3230" s="155"/>
      <c r="G3230" s="122" t="str">
        <f>IF(A3230="","",VLOOKUP(J3121,'TRI-2C'!$B$18:$FH$61,112,FALSE))</f>
        <v>A+</v>
      </c>
      <c r="H3230" s="150"/>
      <c r="I3230" s="127" t="str">
        <f t="shared" si="121"/>
        <v>A+</v>
      </c>
      <c r="J3230" s="126"/>
    </row>
    <row r="3231" spans="1:10" ht="12.75" customHeight="1">
      <c r="A3231" s="147" t="str">
        <f>IF('TRI-2C'!$DJ$13="","",'TRI-2C'!$DJ$13)</f>
        <v>Mantener el ritmo y las secuencias de pasos sencillos durante la ejecución de coreografías.</v>
      </c>
      <c r="B3231" s="139"/>
      <c r="C3231" s="139"/>
      <c r="F3231" s="128"/>
      <c r="G3231" s="124" t="str">
        <f>IF(A3231="","",VLOOKUP(J3121,'TRI-2C'!$B$18:$FH$61,113,FALSE))</f>
        <v>A+</v>
      </c>
      <c r="I3231" s="125" t="str">
        <f t="shared" si="121"/>
        <v>A+</v>
      </c>
      <c r="J3231" s="128"/>
    </row>
    <row r="3232" spans="1:10" ht="12.75" customHeight="1">
      <c r="A323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232" s="149"/>
      <c r="C3232" s="149"/>
      <c r="D3232" s="150"/>
      <c r="E3232" s="150"/>
      <c r="F3232" s="126"/>
      <c r="G3232" s="122" t="str">
        <f>IF(A3232="","",VLOOKUP(J3121,'TRI-2C'!$B$18:$FH$61,114,FALSE))</f>
        <v>A+</v>
      </c>
      <c r="H3232" s="150"/>
      <c r="I3232" s="127" t="str">
        <f t="shared" si="121"/>
        <v>A+</v>
      </c>
      <c r="J3232" s="126"/>
    </row>
    <row r="3233" spans="1:10" ht="12.75" customHeight="1">
      <c r="A3233" s="147" t="str">
        <f>IF('TRI-2C'!$DL$13="","",'TRI-2C'!$DL$13)</f>
        <v>Participar en dramatizaciones, asumiendo roles de diferentes personas del entorno y de personajes de cuentos e historietas.</v>
      </c>
      <c r="B3233" s="139"/>
      <c r="C3233" s="139"/>
      <c r="F3233" s="128"/>
      <c r="G3233" s="124" t="str">
        <f>IF(A3233="","",VLOOKUP(J3121,'TRI-2C'!$B$18:$FH$61,115,FALSE))</f>
        <v>A+</v>
      </c>
      <c r="I3233" s="125" t="str">
        <f t="shared" si="121"/>
        <v>A+</v>
      </c>
      <c r="J3233" s="128"/>
    </row>
    <row r="3234" spans="1:10" ht="12.75" customHeight="1">
      <c r="A3234" s="148" t="str">
        <f>IF('TRI-2C'!$DM$13="","",'TRI-2C'!$DM$13)</f>
        <v>Participar en rondas populares, bailes y juegos tradicionales, asumiendo los roles y respetando las reglas.</v>
      </c>
      <c r="B3234" s="158"/>
      <c r="C3234" s="158"/>
      <c r="D3234" s="158"/>
      <c r="E3234" s="158"/>
      <c r="F3234" s="159"/>
      <c r="G3234" s="122" t="str">
        <f>IF(A3234="","",VLOOKUP(J3121,'TRI-2C'!$B$18:$FH$61,116,FALSE))</f>
        <v>A+</v>
      </c>
      <c r="H3234" s="150"/>
      <c r="I3234" s="127" t="str">
        <f t="shared" si="121"/>
        <v>A+</v>
      </c>
      <c r="J3234" s="126"/>
    </row>
    <row r="3235" spans="1:10" ht="12.75" customHeight="1">
      <c r="A3235" s="11" t="str">
        <f>IF('TRI-2C'!$DN$13="","",'TRI-2C'!$DN$13)</f>
        <v>Realizar actividades creativas utilizando las técnicas grafo plásticas con variedad de materiales.</v>
      </c>
      <c r="B3235" s="156"/>
      <c r="C3235" s="156"/>
      <c r="D3235" s="156"/>
      <c r="E3235" s="156"/>
      <c r="F3235" s="157"/>
      <c r="G3235" s="124" t="str">
        <f>IF(A3235="","",VLOOKUP(J3121,'TRI-2C'!$B$18:$FH$61,117,FALSE))</f>
        <v>A+</v>
      </c>
      <c r="I3235" s="125" t="str">
        <f t="shared" si="121"/>
        <v>A+</v>
      </c>
      <c r="J3235" s="128"/>
    </row>
    <row r="3236" spans="1:10" ht="12.75" customHeight="1">
      <c r="A3236" s="165" t="str">
        <f>'BI-1T'!$A$13</f>
        <v>EXPRESION CORPORAL Y MOTRICIDAD</v>
      </c>
      <c r="B3236" s="149"/>
      <c r="C3236" s="149"/>
      <c r="D3236" s="150"/>
      <c r="E3236" s="150"/>
      <c r="F3236" s="126"/>
      <c r="G3236" s="122" t="str">
        <f>IF(A3236="","",VLOOKUP(J3121,'TRI-2C'!$B$18:$FH$61,118,FALSE))</f>
        <v>A+</v>
      </c>
      <c r="H3236" s="150"/>
      <c r="I3236" s="127"/>
      <c r="J3236" s="126"/>
    </row>
    <row r="3237" spans="1:10" ht="12.75" customHeight="1">
      <c r="A3237" s="147" t="str">
        <f>IF('TRI-2C'!$DP$13="","",'TRI-2C'!$DP$13)</f>
        <v>Caminar y correr con soltura y seguridad manteniendo el equilibrio a diferentes distancias, orientaciones y ritmos en espacios parciales.</v>
      </c>
      <c r="B3237" s="139"/>
      <c r="C3237" s="139"/>
      <c r="F3237" s="128"/>
      <c r="G3237" s="124" t="str">
        <f>IF(A3237="","",VLOOKUP(J3121,'TRI-2C'!$B$18:$FH$61,119,FALSE))</f>
        <v>A+</v>
      </c>
      <c r="I3237" s="125" t="str">
        <f t="shared" ref="I3237:I3264" si="122">IF(G3237="","",G3237)</f>
        <v>A+</v>
      </c>
      <c r="J3237" s="128"/>
    </row>
    <row r="3238" spans="1:10" ht="12.75" customHeight="1">
      <c r="A323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3238" s="149"/>
      <c r="C3238" s="149"/>
      <c r="D3238" s="150"/>
      <c r="E3238" s="150"/>
      <c r="F3238" s="126"/>
      <c r="G3238" s="122" t="str">
        <f>IF(A3238="","",VLOOKUP(J3121,'TRI-2C'!$B$18:$FH$61,120,FALSE))</f>
        <v>A+</v>
      </c>
      <c r="H3238" s="150"/>
      <c r="I3238" s="127" t="str">
        <f t="shared" si="122"/>
        <v>A+</v>
      </c>
      <c r="J3238" s="126"/>
    </row>
    <row r="3239" spans="1:10" ht="12.75" customHeight="1">
      <c r="A3239" s="147" t="str">
        <f>IF('TRI-2C'!$DR$13="","",'TRI-2C'!$DR$13)</f>
        <v>Discriminar sonidos onomatopéyicos y diferencia los sonidos naturales de los artificiales</v>
      </c>
      <c r="B3239" s="139"/>
      <c r="C3239" s="139"/>
      <c r="F3239" s="128"/>
      <c r="G3239" s="124" t="str">
        <f>IF(A3239="","",VLOOKUP(J3121,'TRI-2C'!$B$18:$FH$61,121,FALSE))</f>
        <v>A+</v>
      </c>
      <c r="I3239" s="125" t="str">
        <f t="shared" si="122"/>
        <v>A+</v>
      </c>
      <c r="J3239" s="128"/>
    </row>
    <row r="3240" spans="1:10" ht="12.75" customHeight="1">
      <c r="A3240" s="192" t="str">
        <f>IF('TRI-2C'!$DS$13="","",'TRI-2C'!$DS$13)</f>
        <v>Ejecutar actividades coordinadamente y con un control adecuado de fuerza y tonicidad muscular como: lanzar, atrapar y patear objetos y pelotas.</v>
      </c>
      <c r="B3240" s="154"/>
      <c r="C3240" s="154"/>
      <c r="D3240" s="154"/>
      <c r="E3240" s="154"/>
      <c r="F3240" s="155"/>
      <c r="G3240" s="122" t="str">
        <f>IF(A3240="","",VLOOKUP(J3121,'TRI-2C'!$B$18:$FH$61,122,FALSE))</f>
        <v>A+</v>
      </c>
      <c r="H3240" s="150"/>
      <c r="I3240" s="127" t="str">
        <f t="shared" si="122"/>
        <v>A+</v>
      </c>
      <c r="J3240" s="126"/>
    </row>
    <row r="3241" spans="1:10" ht="12.75" customHeight="1">
      <c r="A3241" s="147" t="str">
        <f>IF('TRI-2C'!$DT$13="","",'TRI-2C'!$DT$13)</f>
        <v>Emplear su lado dominante en la realización de la mayoría de las actividades que utilice la mano, ojo y pie.</v>
      </c>
      <c r="B3241" s="139"/>
      <c r="C3241" s="139"/>
      <c r="F3241" s="128"/>
      <c r="G3241" s="124" t="str">
        <f>IF(A3241="","",VLOOKUP(J3121,'TRI-2C'!$B$18:$FH$61,123,FALSE))</f>
        <v>A+</v>
      </c>
      <c r="I3241" s="125" t="str">
        <f t="shared" si="122"/>
        <v>A+</v>
      </c>
      <c r="J3241" s="128"/>
    </row>
    <row r="3242" spans="1:10" ht="12.75" customHeight="1">
      <c r="A3242" s="148" t="str">
        <f>IF('TRI-2C'!$DU$13="","",'TRI-2C'!$DU$13)</f>
        <v>Galopar y salticar coordinadamente con obstáculos ejecutando circuitos.</v>
      </c>
      <c r="B3242" s="149"/>
      <c r="C3242" s="149"/>
      <c r="D3242" s="150"/>
      <c r="E3242" s="150"/>
      <c r="F3242" s="126"/>
      <c r="G3242" s="122" t="str">
        <f>IF(A3242="","",VLOOKUP(J3121,'TRI-2C'!$B$18:$FH$61,124,FALSE))</f>
        <v>A+</v>
      </c>
      <c r="H3242" s="150"/>
      <c r="I3242" s="127" t="str">
        <f t="shared" si="122"/>
        <v>A+</v>
      </c>
      <c r="J3242" s="126"/>
    </row>
    <row r="3243" spans="1:10" ht="12.75" customHeight="1">
      <c r="A324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3243" s="139"/>
      <c r="C3243" s="139"/>
      <c r="F3243" s="128"/>
      <c r="G3243" s="124" t="str">
        <f>IF(A3243="","",VLOOKUP(J3121,'TRI-2C'!$B$18:$FH$61,125,FALSE))</f>
        <v>A+</v>
      </c>
      <c r="I3243" s="125" t="str">
        <f t="shared" si="122"/>
        <v>A+</v>
      </c>
      <c r="J3243" s="128"/>
    </row>
    <row r="3244" spans="1:10" ht="12.75" customHeight="1">
      <c r="A3244" s="148" t="str">
        <f>IF('TRI-2C'!$DW$13="","",'TRI-2C'!$DW$13)</f>
        <v>Mantener el equilibro al caminar sobre líneas rectas, curvas y quebradas con altura (aprox. 20 cm) logrando un adecuado control postural.</v>
      </c>
      <c r="B3244" s="158"/>
      <c r="C3244" s="158"/>
      <c r="D3244" s="158"/>
      <c r="E3244" s="158"/>
      <c r="F3244" s="159"/>
      <c r="G3244" s="122" t="str">
        <f>IF(A3244="","",VLOOKUP(J3121,'TRI-2C'!$B$18:$FH$61,126,FALSE))</f>
        <v>A+</v>
      </c>
      <c r="H3244" s="150"/>
      <c r="I3244" s="127" t="str">
        <f t="shared" si="122"/>
        <v>A+</v>
      </c>
      <c r="J3244" s="126"/>
    </row>
    <row r="3245" spans="1:10" ht="12.75" customHeight="1">
      <c r="A3245" s="11" t="str">
        <f>IF('TRI-2C'!$DX$13="","",'TRI-2C'!$DX$13)</f>
        <v>Mantener un adecuado control postural en diferentes posiciones del cuerpo y en desplazamientos.</v>
      </c>
      <c r="B3245" s="156"/>
      <c r="C3245" s="156"/>
      <c r="D3245" s="156"/>
      <c r="E3245" s="156"/>
      <c r="F3245" s="157"/>
      <c r="G3245" s="124" t="str">
        <f>IF(A3245="","",VLOOKUP(J3121,'TRI-2C'!$B$18:$FH$61,127,FALSE))</f>
        <v>A+</v>
      </c>
      <c r="I3245" s="125" t="str">
        <f t="shared" si="122"/>
        <v>A+</v>
      </c>
      <c r="J3245" s="128"/>
    </row>
    <row r="3246" spans="1:10" ht="12.75" customHeight="1">
      <c r="A3246" s="148" t="str">
        <f>IF('TRI-2C'!$DY$13="","",'TRI-2C'!$DY$13)</f>
        <v>Orientarse en el espacio realizando desplazamientos en función de consignas dadas con las nociones: entre, adelante-atrás, junto a, cerca-lejos</v>
      </c>
      <c r="B3246" s="149"/>
      <c r="C3246" s="149"/>
      <c r="D3246" s="150"/>
      <c r="E3246" s="150"/>
      <c r="F3246" s="126"/>
      <c r="G3246" s="122" t="str">
        <f>IF(A3246="","",VLOOKUP(J3121,'TRI-2C'!$B$18:$FH$61,128,FALSE))</f>
        <v>A+</v>
      </c>
      <c r="H3246" s="150"/>
      <c r="I3246" s="127" t="str">
        <f t="shared" si="122"/>
        <v>A+</v>
      </c>
      <c r="J3246" s="126"/>
    </row>
    <row r="3247" spans="1:10" ht="12.75" customHeight="1">
      <c r="A3247" s="147" t="str">
        <f>IF('TRI-2C'!$DZ$13="","",'TRI-2C'!$DZ$13)</f>
        <v>Realiza varios movimientos y desplazamientos combinados a diferentes velocidades (rápido, lento), duración (largos y corto).</v>
      </c>
      <c r="B3247" s="139"/>
      <c r="C3247" s="139"/>
      <c r="F3247" s="128"/>
      <c r="G3247" s="124" t="str">
        <f>IF(A3247="","",VLOOKUP(J3121,'TRI-2C'!$B$18:$FH$61,129,FALSE))</f>
        <v>A+</v>
      </c>
      <c r="I3247" s="125" t="str">
        <f t="shared" si="122"/>
        <v>A+</v>
      </c>
      <c r="J3247" s="128"/>
    </row>
    <row r="3248" spans="1:10" ht="12.75" customHeight="1">
      <c r="A3248" s="148" t="str">
        <f>IF('TRI-2C'!$EA$13="","",'TRI-2C'!$EA$13)</f>
        <v>Realizar actividades de coordinación visomotriz con niveles de dificultad creciente en el tamaño y tipo de materiales.</v>
      </c>
      <c r="B3248" s="149"/>
      <c r="C3248" s="149"/>
      <c r="D3248" s="150"/>
      <c r="E3248" s="150"/>
      <c r="F3248" s="126"/>
      <c r="G3248" s="122" t="str">
        <f>IF(A3248="","",VLOOKUP(J3121,'TRI-2C'!$B$18:$FH$61,130,FALSE))</f>
        <v>A+</v>
      </c>
      <c r="H3248" s="150"/>
      <c r="I3248" s="127" t="str">
        <f t="shared" si="122"/>
        <v>A+</v>
      </c>
      <c r="J3248" s="126"/>
    </row>
    <row r="3249" spans="1:10" ht="12.75" customHeight="1">
      <c r="A3249" s="147" t="str">
        <f>IF('TRI-2C'!$EB$13="","",'TRI-2C'!$EB$13)</f>
        <v>Realizar desplazamientos y movimientos combinados utilizando el espacio total y parcial a diferentes distancias (largas-cortas)</v>
      </c>
      <c r="B3249" s="139"/>
      <c r="C3249" s="139"/>
      <c r="F3249" s="128"/>
      <c r="G3249" s="124" t="str">
        <f>IF(A3249="","",VLOOKUP(J3121,'TRI-2C'!$B$18:$FH$61,131,FALSE))</f>
        <v>A+</v>
      </c>
      <c r="I3249" s="125" t="str">
        <f t="shared" si="122"/>
        <v>A+</v>
      </c>
      <c r="J3249" s="128"/>
    </row>
    <row r="3250" spans="1:10" ht="12.75" customHeight="1">
      <c r="A325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3250" s="154"/>
      <c r="C3250" s="154"/>
      <c r="D3250" s="154"/>
      <c r="E3250" s="154"/>
      <c r="F3250" s="155"/>
      <c r="G3250" s="122" t="str">
        <f>IF(A3250="","",VLOOKUP(J3121,'TRI-2C'!$B$18:$FH$61,132,FALSE))</f>
        <v>A+</v>
      </c>
      <c r="H3250" s="150"/>
      <c r="I3250" s="127" t="str">
        <f t="shared" si="122"/>
        <v>A+</v>
      </c>
      <c r="J3250" s="126"/>
    </row>
    <row r="3251" spans="1:10" ht="12.75" customHeight="1">
      <c r="A325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3251" s="139"/>
      <c r="C3251" s="139"/>
      <c r="F3251" s="128"/>
      <c r="G3251" s="124" t="str">
        <f>IF(A3251="","",VLOOKUP(J3121,'TRI-2C'!$B$18:$FH$61,133,FALSE))</f>
        <v>A+</v>
      </c>
      <c r="I3251" s="125" t="str">
        <f t="shared" si="122"/>
        <v>A+</v>
      </c>
      <c r="J3251" s="128"/>
    </row>
    <row r="3252" spans="1:10" ht="12.75" customHeight="1">
      <c r="A325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3252" s="149"/>
      <c r="C3252" s="149"/>
      <c r="D3252" s="150"/>
      <c r="E3252" s="150"/>
      <c r="F3252" s="126"/>
      <c r="G3252" s="122" t="str">
        <f>IF(A3252="","",VLOOKUP(J3121,'TRI-2C'!$B$18:$FH$61,134,FALSE))</f>
        <v>A+</v>
      </c>
      <c r="H3252" s="150"/>
      <c r="I3252" s="127" t="str">
        <f t="shared" si="122"/>
        <v>A+</v>
      </c>
      <c r="J3252" s="126"/>
    </row>
    <row r="3253" spans="1:10" ht="12.75" customHeight="1">
      <c r="A3253" s="147" t="str">
        <f>IF('TRI-2C'!$EF$13="","",'TRI-2C'!$EF$13)</f>
        <v>Realizar movimientos diferenciados con los lados laterales del cuerpo (un lado y otro lado).</v>
      </c>
      <c r="B3253" s="139"/>
      <c r="C3253" s="139"/>
      <c r="F3253" s="128"/>
      <c r="G3253" s="124" t="str">
        <f>IF(A3253="","",VLOOKUP(J3121,'TRI-2C'!$B$18:$FH$61,135,FALSE))</f>
        <v>A+</v>
      </c>
      <c r="I3253" s="125" t="str">
        <f t="shared" si="122"/>
        <v>A+</v>
      </c>
      <c r="J3253" s="128"/>
    </row>
    <row r="3254" spans="1:10" ht="12.75" customHeight="1">
      <c r="A3254" s="148" t="str">
        <f>IF('TRI-2C'!$EG$13="","",'TRI-2C'!$EG$13)</f>
        <v>Realizar movimientos para la coordinación de ojo y pie como: patear pelotas hacia un punto fijo determinado.</v>
      </c>
      <c r="B3254" s="158"/>
      <c r="C3254" s="158"/>
      <c r="D3254" s="158"/>
      <c r="E3254" s="158"/>
      <c r="F3254" s="159"/>
      <c r="G3254" s="122" t="str">
        <f>IF(A3254="","",VLOOKUP(J3121,'TRI-2C'!$B$18:$FH$61,136,FALSE))</f>
        <v>A+</v>
      </c>
      <c r="H3254" s="150"/>
      <c r="I3254" s="127" t="str">
        <f t="shared" si="122"/>
        <v>A+</v>
      </c>
      <c r="J3254" s="126"/>
    </row>
    <row r="3255" spans="1:10" ht="12.75" customHeight="1">
      <c r="A3255" s="11" t="str">
        <f>IF('TRI-2C'!$EH$13="","",'TRI-2C'!$EH$13)</f>
        <v>Realizar representaciones gráficas utilizando el dibujo con detalles que le dan intencionalidad y sentido para identificarlos</v>
      </c>
      <c r="B3255" s="156"/>
      <c r="C3255" s="156"/>
      <c r="D3255" s="156"/>
      <c r="E3255" s="156"/>
      <c r="F3255" s="157"/>
      <c r="G3255" s="124" t="str">
        <f>IF(A3255="","",VLOOKUP(J3121,'TRI-2C'!$B$18:$FH$61,137,FALSE))</f>
        <v>A+</v>
      </c>
      <c r="I3255" s="125" t="str">
        <f t="shared" si="122"/>
        <v>A+</v>
      </c>
      <c r="J3255" s="128"/>
    </row>
    <row r="3256" spans="1:10" ht="12.75" customHeight="1">
      <c r="A3256" s="148" t="str">
        <f>IF('TRI-2C'!$EI$13="","",'TRI-2C'!$EI$13)</f>
        <v>Reconocer la importancia del peatón y respetar su espacio en la vía mediante actividades lúdicas que fomenten el aprendizaje de normas de tránsito.</v>
      </c>
      <c r="B3256" s="149"/>
      <c r="C3256" s="149"/>
      <c r="D3256" s="150"/>
      <c r="E3256" s="150"/>
      <c r="F3256" s="126"/>
      <c r="G3256" s="122" t="str">
        <f>IF(A3256="","",VLOOKUP(J3121,'TRI-2C'!$B$18:$FH$61,138,FALSE))</f>
        <v>B+</v>
      </c>
      <c r="H3256" s="150"/>
      <c r="I3256" s="127" t="str">
        <f t="shared" si="122"/>
        <v>B+</v>
      </c>
      <c r="J3256" s="126"/>
    </row>
    <row r="3257" spans="1:10" ht="12.75" customHeight="1">
      <c r="A3257" s="147" t="str">
        <f>IF('TRI-2C'!$EJ$13="","",'TRI-2C'!$EJ$13)</f>
        <v>Representar la figura humana utilizando el monigote e incorporando detalles según la interiorización de su imagen corporal.</v>
      </c>
      <c r="B3257" s="139"/>
      <c r="C3257" s="139"/>
      <c r="F3257" s="128"/>
      <c r="G3257" s="124" t="str">
        <f>IF(A3257="","",VLOOKUP(J3121,'TRI-2C'!$B$18:$FH$61,139,FALSE))</f>
        <v>A+</v>
      </c>
      <c r="I3257" s="125" t="str">
        <f t="shared" si="122"/>
        <v>A+</v>
      </c>
      <c r="J3257" s="128"/>
    </row>
    <row r="3258" spans="1:10" ht="12.75" customHeight="1">
      <c r="A3258" s="148" t="str">
        <f>IF('TRI-2C'!$EK$13="","",'TRI-2C'!$EK$13)</f>
        <v>Saltar de un pie a otro alternadamente, de manera autónoma.</v>
      </c>
      <c r="B3258" s="149"/>
      <c r="C3258" s="149"/>
      <c r="D3258" s="150"/>
      <c r="E3258" s="150"/>
      <c r="F3258" s="126"/>
      <c r="G3258" s="122" t="str">
        <f>IF(A3258="","",VLOOKUP(J3121,'TRI-2C'!$B$18:$FH$61,140,FALSE))</f>
        <v>A+</v>
      </c>
      <c r="H3258" s="150"/>
      <c r="I3258" s="127" t="str">
        <f t="shared" si="122"/>
        <v>A+</v>
      </c>
      <c r="J3258" s="126"/>
    </row>
    <row r="3259" spans="1:10" ht="12.75" customHeight="1">
      <c r="A3259" s="147" t="str">
        <f>IF('TRI-2C'!$EL$13="","",'TRI-2C'!$EL$13)</f>
        <v>Saltar en dos pies en sentido vertical obstáculos de 20 a 30 cm en altura y en sentido horizontal longitudes de aproximadamente 50 a 70 cm.</v>
      </c>
      <c r="B3259" s="139"/>
      <c r="C3259" s="139"/>
      <c r="F3259" s="128"/>
      <c r="G3259" s="124" t="str">
        <f>IF(A3259="","",VLOOKUP(J3121,'TRI-2C'!$B$18:$FH$61,141,FALSE))</f>
        <v>A+</v>
      </c>
      <c r="I3259" s="125" t="str">
        <f t="shared" si="122"/>
        <v>A+</v>
      </c>
      <c r="J3259" s="128"/>
    </row>
    <row r="3260" spans="1:10" ht="12.75" customHeight="1">
      <c r="A3260" s="192" t="str">
        <f>IF('TRI-2C'!$EM$13="","",'TRI-2C'!$EM$13)</f>
        <v>Subir y bajar escaleras alternando los pies.</v>
      </c>
      <c r="B3260" s="154"/>
      <c r="C3260" s="154"/>
      <c r="D3260" s="154"/>
      <c r="E3260" s="154"/>
      <c r="F3260" s="155"/>
      <c r="G3260" s="122" t="str">
        <f>IF(A3260="","",VLOOKUP(J3121,'TRI-2C'!$B$18:$FH$61,142,FALSE))</f>
        <v>A+</v>
      </c>
      <c r="H3260" s="150"/>
      <c r="I3260" s="127" t="str">
        <f t="shared" si="122"/>
        <v>A+</v>
      </c>
      <c r="J3260" s="126"/>
    </row>
    <row r="3261" spans="1:10" ht="12.75" customHeight="1">
      <c r="A3261" s="147" t="str">
        <f>IF('TRI-2C'!$EN$13="","",'TRI-2C'!$EN$13)</f>
        <v>Trepar y reptar a diferentes ritmos y en posiciones corporales diversas (cúbito ventral y cúbito dorsal).</v>
      </c>
      <c r="B3261" s="139"/>
      <c r="C3261" s="139"/>
      <c r="F3261" s="128"/>
      <c r="G3261" s="124" t="str">
        <f>IF(A3261="","",VLOOKUP(J3121,'TRI-2C'!$B$18:$FH$61,143,FALSE))</f>
        <v>A+</v>
      </c>
      <c r="I3261" s="125" t="str">
        <f t="shared" si="122"/>
        <v>A+</v>
      </c>
      <c r="J3261" s="128"/>
    </row>
    <row r="3262" spans="1:10" ht="12.75" customHeight="1">
      <c r="A3262" s="148" t="str">
        <f>IF('TRI-2C'!$EO$13="","",'TRI-2C'!$EO$13)</f>
        <v>Ubicar algunas partes de su cuerpo en función de las nociones de al lado, junto a, cerca-lejos.</v>
      </c>
      <c r="B3262" s="149"/>
      <c r="C3262" s="149"/>
      <c r="D3262" s="150"/>
      <c r="E3262" s="150"/>
      <c r="F3262" s="126"/>
      <c r="G3262" s="122" t="str">
        <f>IF(A3262="","",VLOOKUP(J3121,'TRI-2C'!$B$18:$FH$61,144,FALSE))</f>
        <v>A+</v>
      </c>
      <c r="H3262" s="150"/>
      <c r="I3262" s="127" t="str">
        <f t="shared" si="122"/>
        <v>A+</v>
      </c>
      <c r="J3262" s="126"/>
    </row>
    <row r="3263" spans="1:10" ht="12.75" customHeight="1">
      <c r="A3263" s="147" t="str">
        <f>IF('TRI-2C'!$EP$13="","",'TRI-2C'!$EP$13)</f>
        <v>Utilizar el espacio parcial e inicia con el uso del espacio total para realizar representaciones gráficas.</v>
      </c>
      <c r="B3263" s="139"/>
      <c r="C3263" s="139"/>
      <c r="F3263" s="128"/>
      <c r="G3263" s="124" t="str">
        <f>IF(A3263="","",VLOOKUP(J3121,'TRI-2C'!$B$18:$FH$61,145,FALSE))</f>
        <v>A+</v>
      </c>
      <c r="I3263" s="125" t="str">
        <f t="shared" si="122"/>
        <v>A+</v>
      </c>
      <c r="J3263" s="128"/>
    </row>
    <row r="3264" spans="1:10" ht="12.75" customHeight="1">
      <c r="A3264" s="148" t="str">
        <f>IF('TRI-2C'!$EQ$13="","",'TRI-2C'!$EQ$13)</f>
        <v>Utilizar la pinza digital para coger lápices, marcadores, pinceles y diversos tipos de materiales.</v>
      </c>
      <c r="B3264" s="158"/>
      <c r="C3264" s="158"/>
      <c r="D3264" s="158"/>
      <c r="E3264" s="158"/>
      <c r="F3264" s="159"/>
      <c r="G3264" s="122" t="str">
        <f>IF(A3264="","",VLOOKUP(J3121,'TRI-2C'!$B$18:$FH$61,146,FALSE))</f>
        <v>A+</v>
      </c>
      <c r="H3264" s="150"/>
      <c r="I3264" s="127" t="str">
        <f t="shared" si="122"/>
        <v>A+</v>
      </c>
      <c r="J3264" s="126"/>
    </row>
    <row r="3265" spans="1:10" ht="12.75" customHeight="1">
      <c r="A3265" s="6" t="str">
        <f>NOTAS!$O$14</f>
        <v>CIVICA Y ACOMPAÑAMIENTO INTEGRAL</v>
      </c>
      <c r="B3265" s="156"/>
      <c r="C3265" s="156"/>
      <c r="D3265" s="156"/>
      <c r="E3265" s="156"/>
      <c r="F3265" s="157"/>
      <c r="G3265" s="124" t="str">
        <f>IF(A3265="","",VLOOKUP(J3121,'TRI-2C'!$B$18:$FH$61,146,FALSE))</f>
        <v>A+</v>
      </c>
      <c r="I3265" s="125"/>
      <c r="J3265" s="128"/>
    </row>
    <row r="3266" spans="1:10" ht="12.75" customHeight="1">
      <c r="A3266" s="148" t="str">
        <f>IF('TRI-2C'!$ES$13="","",'TRI-2C'!$ES$13)</f>
        <v/>
      </c>
      <c r="B3266" s="149"/>
      <c r="C3266" s="149"/>
      <c r="D3266" s="150"/>
      <c r="E3266" s="150"/>
      <c r="F3266" s="126"/>
      <c r="G3266" s="122" t="str">
        <f>IF(A3266="","",VLOOKUP(J3121,'TRI-2C'!$B$18:$FH$61,148,FALSE))</f>
        <v/>
      </c>
      <c r="H3266" s="150"/>
      <c r="I3266" s="127" t="str">
        <f t="shared" ref="I3266:I3275" si="123">IF(G3266="","",G3266)</f>
        <v/>
      </c>
      <c r="J3266" s="126"/>
    </row>
    <row r="3267" spans="1:10" ht="12.75" customHeight="1">
      <c r="A3267" s="147" t="str">
        <f>IF('TRI-2C'!$ET$13="","",'TRI-2C'!$ET$13)</f>
        <v>AUTOCONOCIMIENTO</v>
      </c>
      <c r="B3267" s="139"/>
      <c r="C3267" s="139"/>
      <c r="F3267" s="128"/>
      <c r="G3267" s="124" t="str">
        <f>IF(A3267="","",VLOOKUP(J3121,'TRI-2C'!$B$18:$FH$61,149,FALSE))</f>
        <v>S</v>
      </c>
      <c r="I3267" s="125" t="str">
        <f t="shared" si="123"/>
        <v>S</v>
      </c>
      <c r="J3267" s="128"/>
    </row>
    <row r="3268" spans="1:10" ht="12.75" customHeight="1">
      <c r="A3268" s="148" t="str">
        <f>IF('TRI-2C'!$EU$13="","",'TRI-2C'!$EU$13)</f>
        <v>PENSAMIENO CRITICO</v>
      </c>
      <c r="B3268" s="149"/>
      <c r="C3268" s="149"/>
      <c r="D3268" s="150"/>
      <c r="E3268" s="150"/>
      <c r="F3268" s="126"/>
      <c r="G3268" s="122" t="str">
        <f>IF(A3268="","",VLOOKUP(J3121,'TRI-2C'!$B$18:$FH$61,150,FALSE))</f>
        <v>S</v>
      </c>
      <c r="H3268" s="150"/>
      <c r="I3268" s="127" t="str">
        <f t="shared" si="123"/>
        <v>S</v>
      </c>
      <c r="J3268" s="126"/>
    </row>
    <row r="3269" spans="1:10" ht="12.75" customHeight="1">
      <c r="A3269" s="147" t="str">
        <f>IF('TRI-2C'!$EV$13="","",'TRI-2C'!$EV$13)</f>
        <v>MANEJO DE PROBLEMAS</v>
      </c>
      <c r="B3269" s="139"/>
      <c r="C3269" s="139"/>
      <c r="F3269" s="128"/>
      <c r="G3269" s="124" t="str">
        <f>IF(A3269="","",VLOOKUP(J3121,'TRI-2C'!$B$18:$FH$61,151,FALSE))</f>
        <v>S</v>
      </c>
      <c r="I3269" s="125" t="str">
        <f t="shared" si="123"/>
        <v>S</v>
      </c>
      <c r="J3269" s="128"/>
    </row>
    <row r="3270" spans="1:10" ht="12.75" customHeight="1">
      <c r="A3270" s="192" t="str">
        <f>IF('TRI-2C'!$EW$13="","",'TRI-2C'!$EW$13)</f>
        <v>TOMA DE DECISIONES</v>
      </c>
      <c r="B3270" s="154"/>
      <c r="C3270" s="154"/>
      <c r="D3270" s="154"/>
      <c r="E3270" s="154"/>
      <c r="F3270" s="155"/>
      <c r="G3270" s="122" t="str">
        <f>IF(A3270="","",VLOOKUP(J3121,'TRI-2C'!$B$18:$FH$61,152,FALSE))</f>
        <v>S</v>
      </c>
      <c r="H3270" s="150"/>
      <c r="I3270" s="127" t="str">
        <f t="shared" si="123"/>
        <v>S</v>
      </c>
      <c r="J3270" s="126"/>
    </row>
    <row r="3271" spans="1:10" ht="12.75" customHeight="1">
      <c r="A3271" s="147" t="str">
        <f>IF('TRI-2C'!$EX$13="","",'TRI-2C'!$EX$13)</f>
        <v>TRABAJO EN EQUIPO</v>
      </c>
      <c r="B3271" s="139"/>
      <c r="C3271" s="139"/>
      <c r="F3271" s="128"/>
      <c r="G3271" s="124" t="str">
        <f>IF(A3271="","",VLOOKUP(J3121,'TRI-2C'!$B$18:$FH$61,153,FALSE))</f>
        <v>S</v>
      </c>
      <c r="I3271" s="125" t="str">
        <f t="shared" si="123"/>
        <v>S</v>
      </c>
      <c r="J3271" s="128"/>
    </row>
    <row r="3272" spans="1:10" ht="12.75" customHeight="1">
      <c r="A3272" s="148" t="str">
        <f>IF('TRI-2C'!$EY$13="","",'TRI-2C'!$EY$13)</f>
        <v>CONCIENCIA SOCIAL</v>
      </c>
      <c r="B3272" s="149"/>
      <c r="C3272" s="149"/>
      <c r="D3272" s="150"/>
      <c r="E3272" s="150"/>
      <c r="F3272" s="126"/>
      <c r="G3272" s="122" t="str">
        <f>IF(A3272="","",VLOOKUP(J3121,'TRI-2C'!$B$18:$FH$61,154,FALSE))</f>
        <v>S</v>
      </c>
      <c r="H3272" s="150"/>
      <c r="I3272" s="127" t="str">
        <f t="shared" si="123"/>
        <v>S</v>
      </c>
      <c r="J3272" s="126"/>
    </row>
    <row r="3273" spans="1:10" ht="12.75" customHeight="1">
      <c r="A3273" s="147" t="str">
        <f>IF('TRI-2C'!$EZ$13="","",'TRI-2C'!$EZ$13)</f>
        <v xml:space="preserve">RELACIONES INTERPERSONALES	</v>
      </c>
      <c r="B3273" s="139"/>
      <c r="C3273" s="139"/>
      <c r="F3273" s="128"/>
      <c r="G3273" s="124" t="str">
        <f>IF(A3273="","",VLOOKUP(J3121,'TRI-2C'!$B$18:$FH$61,155,FALSE))</f>
        <v>S</v>
      </c>
      <c r="I3273" s="125" t="str">
        <f t="shared" si="123"/>
        <v>S</v>
      </c>
      <c r="J3273" s="128"/>
    </row>
    <row r="3274" spans="1:10" ht="12.75" customHeight="1">
      <c r="A3274" s="148" t="str">
        <f>IF('TRI-2C'!$FA$13="","",'TRI-2C'!$FA$13)</f>
        <v>MANEJO DE CONFLICTOS</v>
      </c>
      <c r="B3274" s="149"/>
      <c r="C3274" s="149"/>
      <c r="D3274" s="150"/>
      <c r="E3274" s="150"/>
      <c r="F3274" s="126"/>
      <c r="G3274" s="122" t="str">
        <f>IF(A3274="","",VLOOKUP(J3121,'TRI-2C'!$B$18:$FH$61,156,FALSE))</f>
        <v>S</v>
      </c>
      <c r="H3274" s="150"/>
      <c r="I3274" s="127" t="str">
        <f t="shared" si="123"/>
        <v>S</v>
      </c>
      <c r="J3274" s="126"/>
    </row>
    <row r="3275" spans="1:10" ht="12.75" customHeight="1">
      <c r="A3275" s="147" t="str">
        <f>IF('TRI-2C'!$FB$13="","",'TRI-2C'!$FB$13)</f>
        <v>MANEJO DE EMOCIONES Y SENTIMIENTOS</v>
      </c>
      <c r="B3275" s="139"/>
      <c r="C3275" s="139"/>
      <c r="F3275" s="128"/>
      <c r="G3275" s="124" t="str">
        <f>IF(A3275="","",VLOOKUP(J3121,'TRI-2C'!$B$18:$FH$61,157,FALSE))</f>
        <v>S</v>
      </c>
      <c r="I3275" s="125" t="str">
        <f t="shared" si="123"/>
        <v>S</v>
      </c>
      <c r="J3275" s="128"/>
    </row>
    <row r="3276" spans="1:10" ht="12.75" customHeight="1">
      <c r="A3276" s="151"/>
      <c r="B3276" s="129"/>
      <c r="C3276" s="129"/>
      <c r="D3276" s="130"/>
      <c r="E3276" s="130"/>
      <c r="F3276" s="131"/>
      <c r="G3276" s="132"/>
      <c r="H3276" s="130"/>
      <c r="I3276" s="133"/>
      <c r="J3276" s="131"/>
    </row>
    <row r="3277" spans="1:10" ht="12.75" customHeight="1">
      <c r="A3277" s="134"/>
      <c r="B3277" s="134"/>
      <c r="C3277" s="134"/>
      <c r="D3277" s="134"/>
      <c r="E3277" s="134"/>
      <c r="F3277" s="140"/>
      <c r="G3277" s="496"/>
      <c r="H3277" s="496"/>
      <c r="I3277" s="497"/>
      <c r="J3277" s="497"/>
    </row>
    <row r="3278" spans="1:10" ht="12.75" customHeight="1">
      <c r="A3278" s="487" t="s">
        <v>156</v>
      </c>
      <c r="B3278" s="488"/>
      <c r="C3278" s="135" t="s">
        <v>157</v>
      </c>
      <c r="G3278" s="494"/>
      <c r="H3278" s="494"/>
      <c r="I3278" s="494"/>
      <c r="J3278" s="494"/>
    </row>
    <row r="3279" spans="1:10" ht="12.75" customHeight="1">
      <c r="A3279" s="489" t="s">
        <v>158</v>
      </c>
      <c r="B3279" s="490"/>
      <c r="C3279" s="136" t="str">
        <f>VLOOKUP(J3121,'TRI-2C'!$B$18:$FH$61,160,FALSE)</f>
        <v>A+</v>
      </c>
      <c r="G3279" s="494"/>
      <c r="H3279" s="494"/>
      <c r="I3279" s="494"/>
      <c r="J3279" s="494"/>
    </row>
    <row r="3280" spans="1:10" ht="12.75" customHeight="1">
      <c r="A3280" s="491" t="s">
        <v>159</v>
      </c>
      <c r="B3280" s="492"/>
      <c r="C3280" s="493"/>
      <c r="G3280" s="494"/>
      <c r="H3280" s="494"/>
      <c r="I3280" s="494"/>
      <c r="J3280" s="494"/>
    </row>
    <row r="3281" spans="1:10" ht="12.75" customHeight="1">
      <c r="A3281" s="137" t="s">
        <v>160</v>
      </c>
      <c r="B3281" s="138"/>
      <c r="C3281" s="188" t="str">
        <f>VLOOKUP(J3121,'TRI-2C'!$B$18:$FH$61,161,FALSE)</f>
        <v/>
      </c>
      <c r="G3281" s="494"/>
      <c r="H3281" s="494"/>
      <c r="I3281" s="494"/>
      <c r="J3281" s="494"/>
    </row>
    <row r="3282" spans="1:10" ht="12.75" customHeight="1">
      <c r="A3282" s="137" t="s">
        <v>161</v>
      </c>
      <c r="B3282" s="138"/>
      <c r="C3282" s="188" t="str">
        <f>VLOOKUP(J3121,'TRI-2C'!$B$18:$FH$61,162,FALSE)</f>
        <v/>
      </c>
      <c r="G3282" s="494"/>
      <c r="H3282" s="494"/>
      <c r="I3282" s="494"/>
      <c r="J3282" s="494"/>
    </row>
    <row r="3283" spans="1:10" ht="12.75" customHeight="1">
      <c r="A3283" s="480" t="s">
        <v>163</v>
      </c>
      <c r="B3283" s="481"/>
      <c r="C3283" s="188" t="str">
        <f>VLOOKUP(J3121,'TRI-2C'!$B$18:$FH$61,163,FALSE)</f>
        <v/>
      </c>
      <c r="G3283" s="494"/>
      <c r="H3283" s="494"/>
      <c r="I3283" s="494"/>
      <c r="J3283" s="494"/>
    </row>
    <row r="3284" spans="1:10" ht="12.75" customHeight="1">
      <c r="D3284" s="503" t="s">
        <v>162</v>
      </c>
      <c r="E3284" s="503"/>
      <c r="F3284" s="152">
        <f ca="1">NOW()</f>
        <v>45994.739222569442</v>
      </c>
    </row>
    <row r="3287" spans="1:10" ht="12.75" customHeight="1">
      <c r="G3287" s="112"/>
    </row>
    <row r="3289" spans="1:10" ht="12.75" customHeight="1">
      <c r="B3289" s="495" t="s">
        <v>164</v>
      </c>
      <c r="C3289" s="495"/>
      <c r="F3289" s="116" t="s">
        <v>165</v>
      </c>
      <c r="G3289" s="116" t="s">
        <v>165</v>
      </c>
    </row>
    <row r="3323" spans="1:10" ht="12.75" customHeight="1">
      <c r="A3323" s="111" t="s">
        <v>153</v>
      </c>
      <c r="C3323" t="str">
        <f>IF(VLOOKUP(J3326,NOTAS!$D$14:$P$60,2,FALSE)="","",VLOOKUP(J3326,NOTAS!$D$14:$P$60,2,FALSE))</f>
        <v>MERA ZAMBRANO YADIEL ATES</v>
      </c>
    </row>
    <row r="3324" spans="1:10" ht="12.75" customHeight="1">
      <c r="A3324" s="111" t="s">
        <v>154</v>
      </c>
      <c r="C3324" t="str">
        <f>NOTAS!$B$14&amp; " "&amp;NOTAS!$B$15</f>
        <v>INICIAL II A</v>
      </c>
      <c r="F3324" s="111"/>
      <c r="G3324" s="116"/>
      <c r="H3324" s="117"/>
      <c r="I3324" s="118"/>
      <c r="J3324" s="117"/>
    </row>
    <row r="3325" spans="1:10" ht="12.75" customHeight="1">
      <c r="A3325" s="111" t="s">
        <v>6</v>
      </c>
      <c r="C3325" t="str">
        <f>NOTAS!$B$18</f>
        <v>2025-2026 MATUTINA</v>
      </c>
      <c r="H3325" s="117"/>
      <c r="I3325" s="118"/>
      <c r="J3325" s="117"/>
    </row>
    <row r="3326" spans="1:10" ht="12.75" customHeight="1" thickBot="1">
      <c r="A3326" s="486" t="s">
        <v>336</v>
      </c>
      <c r="B3326" s="486"/>
      <c r="I3326" s="114" t="s">
        <v>74</v>
      </c>
      <c r="J3326" s="121">
        <v>17</v>
      </c>
    </row>
    <row r="3327" spans="1:10" ht="12.75" customHeight="1">
      <c r="A3327" s="482" t="s">
        <v>155</v>
      </c>
      <c r="B3327" s="483"/>
      <c r="C3327" s="483"/>
      <c r="D3327" s="483"/>
      <c r="E3327" s="483"/>
      <c r="F3327" s="484"/>
      <c r="G3327" s="485" t="s">
        <v>141</v>
      </c>
      <c r="H3327" s="483"/>
      <c r="I3327" s="498" t="s">
        <v>141</v>
      </c>
      <c r="J3327" s="499"/>
    </row>
    <row r="3328" spans="1:10" ht="12.75" customHeight="1">
      <c r="A3328" s="500" t="str">
        <f>IF('TRI-2C'!G$10="","",'TRI-2C'!G$10)</f>
        <v>IDENTIDAD Y AUTONOMÍA</v>
      </c>
      <c r="B3328" s="501"/>
      <c r="C3328" s="501"/>
      <c r="D3328" s="501"/>
      <c r="E3328" s="501"/>
      <c r="F3328" s="502"/>
      <c r="G3328" s="160"/>
      <c r="H3328" s="161"/>
      <c r="I3328" s="162"/>
      <c r="J3328" s="163"/>
    </row>
    <row r="3329" spans="1:10" ht="12.75" customHeight="1">
      <c r="A3329" s="148" t="str">
        <f>IF('TRI-2C'!G$13="","",'TRI-2C'!G$13)</f>
        <v>Comunicar algunos datos de su identidad como: nombres completos, edad, nombres de familiares cercanos, lugar dónde vive.</v>
      </c>
      <c r="B3329" s="158"/>
      <c r="C3329" s="158"/>
      <c r="D3329" s="158"/>
      <c r="E3329" s="158"/>
      <c r="F3329" s="159"/>
      <c r="G3329" s="122" t="str">
        <f>IF(A3329="","",VLOOKUP(J3326,'TRI-2C'!$B$18:$FH$61,6,FALSE))</f>
        <v>A+</v>
      </c>
      <c r="H3329" s="150"/>
      <c r="I3329" s="127" t="str">
        <f>IF(G3329="","",G3329)</f>
        <v>A+</v>
      </c>
      <c r="J3329" s="126"/>
    </row>
    <row r="3330" spans="1:10" ht="12.75" customHeight="1">
      <c r="A3330" s="11" t="str">
        <f>IF('TRI-2C'!$H$13="","",'TRI-2C'!$H$13)</f>
        <v>Demostrar curiosidad por las características físicas (genitales) que le permiten reconocerse como niño y niña</v>
      </c>
      <c r="B3330" s="156"/>
      <c r="C3330" s="156"/>
      <c r="D3330" s="156"/>
      <c r="E3330" s="156"/>
      <c r="F3330" s="157"/>
      <c r="G3330" s="124" t="str">
        <f>IF(A3330="","",VLOOKUP(J3326,'TRI-2C'!$B$18:$FH$61,7,FALSE))</f>
        <v>A+</v>
      </c>
      <c r="I3330" s="125" t="str">
        <f t="shared" ref="I3330:I3346" si="124">IF(G3330="","",G3330)</f>
        <v>A+</v>
      </c>
      <c r="J3330" s="128"/>
    </row>
    <row r="3331" spans="1:10" ht="12.75" customHeight="1">
      <c r="A3331" s="148" t="str">
        <f>IF('TRI-2C'!$I$13="","",'TRI-2C'!$I$13)</f>
        <v>Identificar la importancia de usar el cinturón de seguridad para promover el autocuidado y la protección personal.</v>
      </c>
      <c r="B3331" s="149"/>
      <c r="C3331" s="149"/>
      <c r="D3331" s="150"/>
      <c r="E3331" s="150"/>
      <c r="F3331" s="126"/>
      <c r="G3331" s="122" t="str">
        <f>IF(A3331="","",VLOOKUP(J3326,'TRI-2C'!$B$18:$FH$61,8,FALSE))</f>
        <v>A+</v>
      </c>
      <c r="H3331" s="150"/>
      <c r="I3331" s="127" t="str">
        <f t="shared" si="124"/>
        <v>A+</v>
      </c>
      <c r="J3331" s="126"/>
    </row>
    <row r="3332" spans="1:10" ht="12.75" customHeight="1">
      <c r="A3332" s="147" t="str">
        <f>IF('TRI-2C'!$J$13="","",'TRI-2C'!$J$13)</f>
        <v>Identificar las situaciones de peligro a las que se puede exponer en su entorno inmediato y seguir pautas de comportamiento para evitarlas.</v>
      </c>
      <c r="B3332" s="139"/>
      <c r="C3332" s="139"/>
      <c r="F3332" s="128"/>
      <c r="G3332" s="124" t="str">
        <f>IF(A3332="","",VLOOKUP(J3326,'TRI-2C'!$B$18:$FH$61,9,FALSE))</f>
        <v>A+</v>
      </c>
      <c r="I3332" s="125" t="str">
        <f t="shared" si="124"/>
        <v>A+</v>
      </c>
      <c r="J3332" s="128"/>
    </row>
    <row r="3333" spans="1:10" ht="12.75" customHeight="1">
      <c r="A3333" s="148" t="str">
        <f>IF('TRI-2C'!$K$13="","",'TRI-2C'!$K$13)</f>
        <v>Identificar sus características físicas y las de las personas de su entorno como parte del proceso de aceptación de sí mismo y de respeto a los demás.</v>
      </c>
      <c r="B3333" s="149"/>
      <c r="C3333" s="149"/>
      <c r="D3333" s="150"/>
      <c r="E3333" s="150"/>
      <c r="F3333" s="126"/>
      <c r="G3333" s="122" t="str">
        <f>IF(A3333="","",VLOOKUP(J3326,'TRI-2C'!$B$18:$FH$61,10,FALSE))</f>
        <v>A+</v>
      </c>
      <c r="H3333" s="150"/>
      <c r="I3333" s="127" t="str">
        <f t="shared" si="124"/>
        <v>A+</v>
      </c>
      <c r="J3333" s="126"/>
    </row>
    <row r="3334" spans="1:10" ht="12.75" customHeight="1">
      <c r="A3334" s="147" t="str">
        <f>IF('TRI-2C'!$L$13="","",'TRI-2C'!$L$13)</f>
        <v>Identificar y manifestar sus emociones y sentimientos, expresando las causas de los mismos mediante el lenguaje verbal. (D.EIB.10.3.)</v>
      </c>
      <c r="B3334" s="139"/>
      <c r="C3334" s="139"/>
      <c r="F3334" s="128"/>
      <c r="G3334" s="124" t="str">
        <f>IF(A3334="","",VLOOKUP(J3326,'TRI-2C'!$B$18:$FH$61,11,FALSE))</f>
        <v>A+</v>
      </c>
      <c r="I3334" s="125" t="str">
        <f t="shared" si="124"/>
        <v>A+</v>
      </c>
      <c r="J3334" s="128"/>
    </row>
    <row r="3335" spans="1:10" ht="12.75" customHeight="1">
      <c r="A3335" s="192" t="str">
        <f>IF('TRI-2C'!$M$13="","",'TRI-2C'!$M$13)</f>
        <v>Identificarse como miembro de una familia reconociéndose como parte importante de la misma.</v>
      </c>
      <c r="B3335" s="154"/>
      <c r="C3335" s="154"/>
      <c r="D3335" s="154"/>
      <c r="E3335" s="154"/>
      <c r="F3335" s="155"/>
      <c r="G3335" s="122" t="str">
        <f>IF(A3335="","",VLOOKUP(J3326,'TRI-2C'!$B$18:$FH$61,12,FALSE))</f>
        <v>A+</v>
      </c>
      <c r="H3335" s="150"/>
      <c r="I3335" s="127" t="str">
        <f t="shared" si="124"/>
        <v>A+</v>
      </c>
      <c r="J3335" s="126"/>
    </row>
    <row r="3336" spans="1:10" ht="12.75" customHeight="1">
      <c r="A3336" s="147" t="str">
        <f>IF('TRI-2C'!$N$13="","",'TRI-2C'!$N$13)</f>
        <v>Practicar con autonomía hábitos de higiene personal como lavarse las manos, los dientes y la cara.</v>
      </c>
      <c r="B3336" s="139"/>
      <c r="C3336" s="139"/>
      <c r="F3336" s="128"/>
      <c r="G3336" s="124" t="str">
        <f>IF(A3336="","",VLOOKUP(J3326,'TRI-2C'!$B$18:$FH$61,13,FALSE))</f>
        <v>A+</v>
      </c>
      <c r="I3336" s="125" t="str">
        <f t="shared" si="124"/>
        <v>A+</v>
      </c>
      <c r="J3336" s="128"/>
    </row>
    <row r="3337" spans="1:10" ht="12.75" customHeight="1">
      <c r="A3337" s="148" t="str">
        <f>IF('TRI-2C'!$O$13="","",'TRI-2C'!$O$13)</f>
        <v>Practicar hábitos de orden ubicando los objetos en el lugar correspondiente.</v>
      </c>
      <c r="B3337" s="149"/>
      <c r="C3337" s="149"/>
      <c r="D3337" s="150"/>
      <c r="E3337" s="150"/>
      <c r="F3337" s="126"/>
      <c r="G3337" s="122" t="str">
        <f>IF(A3337="","",VLOOKUP(J3326,'TRI-2C'!$B$18:$FH$61,14,FALSE))</f>
        <v>A+</v>
      </c>
      <c r="H3337" s="150"/>
      <c r="I3337" s="127" t="str">
        <f t="shared" si="124"/>
        <v>A+</v>
      </c>
      <c r="J3337" s="126"/>
    </row>
    <row r="3338" spans="1:10" ht="12.75" customHeight="1">
      <c r="A3338" s="147" t="str">
        <f>IF('TRI-2C'!$P$13="","",'TRI-2C'!$P$13)</f>
        <v>Practicar las acciones a seguir en situaciones de riesgo como: temblores, incendios, entre otros, determinadas en el plan de contingencia institucional.</v>
      </c>
      <c r="B3338" s="139"/>
      <c r="C3338" s="139"/>
      <c r="F3338" s="128"/>
      <c r="G3338" s="124" t="str">
        <f>IF(A3338="","",VLOOKUP(J3326,'TRI-2C'!$B$18:$FH$61,15,FALSE))</f>
        <v>A+</v>
      </c>
      <c r="I3338" s="125" t="str">
        <f t="shared" si="124"/>
        <v>A+</v>
      </c>
      <c r="J3338" s="128"/>
    </row>
    <row r="3339" spans="1:10" ht="12.75" customHeight="1">
      <c r="A3339" s="148" t="str">
        <f>IF('TRI-2C'!$Q$13="","",'TRI-2C'!$Q$13)</f>
        <v>Practicar normas de seguridad para evitar accidentes a los que se puede exponer en su entorno inmediato.</v>
      </c>
      <c r="B3339" s="158"/>
      <c r="C3339" s="158"/>
      <c r="D3339" s="158"/>
      <c r="E3339" s="158"/>
      <c r="F3339" s="159"/>
      <c r="G3339" s="122" t="str">
        <f>IF(A3339="","",VLOOKUP(J3326,'TRI-2C'!$B$18:$FH$61,16,FALSE))</f>
        <v>A+</v>
      </c>
      <c r="H3339" s="150"/>
      <c r="I3339" s="127" t="str">
        <f t="shared" si="124"/>
        <v>A+</v>
      </c>
      <c r="J3339" s="126"/>
    </row>
    <row r="3340" spans="1:10" ht="12.75" customHeight="1">
      <c r="A3340" s="11" t="str">
        <f>IF('TRI-2C'!$R$13="","",'TRI-2C'!$R$13)</f>
        <v>Realiza independientemente normas de aseo al ir al baño.</v>
      </c>
      <c r="B3340" s="156"/>
      <c r="C3340" s="156"/>
      <c r="D3340" s="156"/>
      <c r="E3340" s="156"/>
      <c r="F3340" s="157"/>
      <c r="G3340" s="124" t="str">
        <f>IF(A3340="","",VLOOKUP(J3326,'TRI-2C'!$B$18:$FH$61,17,FALSE))</f>
        <v>A+</v>
      </c>
      <c r="I3340" s="125" t="str">
        <f t="shared" si="124"/>
        <v>A+</v>
      </c>
      <c r="J3340" s="128"/>
    </row>
    <row r="3341" spans="1:10" ht="12.75" customHeight="1">
      <c r="A3341" s="148" t="str">
        <f>IF('TRI-2C'!$S$13="","",'TRI-2C'!$S$13)</f>
        <v>Reconocer la importancia del uso del casco y demás indumentaria de pro tección para protegerse de lesiones en actividades que requieran su uso</v>
      </c>
      <c r="B3341" s="149"/>
      <c r="C3341" s="149"/>
      <c r="D3341" s="150"/>
      <c r="E3341" s="150"/>
      <c r="F3341" s="126"/>
      <c r="G3341" s="122" t="str">
        <f>IF(A3341="","",VLOOKUP(J3326,'TRI-2C'!$B$18:$FH$61,18,FALSE))</f>
        <v>A+</v>
      </c>
      <c r="H3341" s="150"/>
      <c r="I3341" s="127" t="str">
        <f t="shared" si="124"/>
        <v>A+</v>
      </c>
      <c r="J3341" s="126"/>
    </row>
    <row r="3342" spans="1:10" ht="12.75" customHeight="1">
      <c r="A3342" s="147" t="str">
        <f>IF('TRI-2C'!$T$13="","",'TRI-2C'!$T$13)</f>
        <v>Reconocer situaciones problémicas en las actividades escolares para solucionarlas de forma creativa y con autonomía.</v>
      </c>
      <c r="B3342" s="139"/>
      <c r="C3342" s="139"/>
      <c r="F3342" s="128"/>
      <c r="G3342" s="124" t="str">
        <f>IF(A3342="","",VLOOKUP(J3326,'TRI-2C'!$B$18:$FH$61,19,FALSE))</f>
        <v>A+</v>
      </c>
      <c r="I3342" s="125" t="str">
        <f t="shared" si="124"/>
        <v>A+</v>
      </c>
      <c r="J3342" s="128"/>
    </row>
    <row r="3343" spans="1:10" ht="12.75" customHeight="1">
      <c r="A3343" s="148" t="str">
        <f>IF('TRI-2C'!$U$13="","",'TRI-2C'!$U$13)</f>
        <v>Seleccionar las prendas de vestir de acuerdo al estado climático (prendas para el frío / prendas para el calor).</v>
      </c>
      <c r="B3343" s="149"/>
      <c r="C3343" s="149"/>
      <c r="D3343" s="150"/>
      <c r="E3343" s="150"/>
      <c r="F3343" s="126"/>
      <c r="G3343" s="122" t="str">
        <f>IF(A3343="","",VLOOKUP(J3326,'TRI-2C'!$B$18:$FH$61,20,FALSE))</f>
        <v>A+</v>
      </c>
      <c r="H3343" s="150"/>
      <c r="I3343" s="127" t="str">
        <f t="shared" si="124"/>
        <v>A+</v>
      </c>
      <c r="J3343" s="126"/>
    </row>
    <row r="3344" spans="1:10" ht="12.75" customHeight="1">
      <c r="A3344" s="147" t="str">
        <f>IF('TRI-2C'!$V$13="","",'TRI-2C'!$V$13)</f>
        <v>Tomar decisiones con respecto a la elección de actividades, vestuario entre otros, en función de sus gustos y preferencias, argumentando las mismas.</v>
      </c>
      <c r="B3344" s="139"/>
      <c r="C3344" s="139"/>
      <c r="F3344" s="128"/>
      <c r="G3344" s="124" t="str">
        <f>IF(A3344="","",VLOOKUP(J3326,'TRI-2C'!$B$18:$FH$61,21,FALSE))</f>
        <v>A+</v>
      </c>
      <c r="I3344" s="125" t="str">
        <f t="shared" si="124"/>
        <v>A+</v>
      </c>
      <c r="J3344" s="128"/>
    </row>
    <row r="3345" spans="1:10" ht="12.75" customHeight="1">
      <c r="A3345" s="192" t="str">
        <f>IF('TRI-2C'!$W$13="","",'TRI-2C'!$W$13)</f>
        <v>Utilizar la cuchara, tenedor y el vaso cuando se alimenta de manera autónoma.</v>
      </c>
      <c r="B3345" s="154"/>
      <c r="C3345" s="154"/>
      <c r="D3345" s="154"/>
      <c r="E3345" s="154"/>
      <c r="F3345" s="155"/>
      <c r="G3345" s="122" t="str">
        <f>IF(A3345="","",VLOOKUP(J3326,'TRI-2C'!$B$18:$FH$61,22,FALSE))</f>
        <v>A+</v>
      </c>
      <c r="H3345" s="150"/>
      <c r="I3345" s="127" t="str">
        <f t="shared" si="124"/>
        <v>A+</v>
      </c>
      <c r="J3345" s="126"/>
    </row>
    <row r="3346" spans="1:10" ht="12.75" customHeight="1">
      <c r="A3346" s="147" t="str">
        <f>IF('TRI-2C'!$X$13="","",'TRI-2C'!$X$13)</f>
        <v>Vestirse y desvestirse de manera independiente con prendas de vestir sencillas. (D.EIB.10.5)</v>
      </c>
      <c r="B3346" s="139"/>
      <c r="C3346" s="139"/>
      <c r="F3346" s="128"/>
      <c r="G3346" s="124" t="str">
        <f>IF(A3346="","",VLOOKUP(J3326,'TRI-2C'!$B$18:$FH$61,23,FALSE))</f>
        <v>A+</v>
      </c>
      <c r="I3346" s="125" t="str">
        <f t="shared" si="124"/>
        <v>A+</v>
      </c>
      <c r="J3346" s="128"/>
    </row>
    <row r="3347" spans="1:10" ht="12.75" customHeight="1">
      <c r="A3347" s="165" t="str">
        <f>'BI-1T'!$A$8</f>
        <v>CONVIVENCIA</v>
      </c>
      <c r="B3347" s="149"/>
      <c r="C3347" s="149"/>
      <c r="D3347" s="150"/>
      <c r="E3347" s="150"/>
      <c r="F3347" s="126"/>
      <c r="G3347" s="122" t="str">
        <f>IF(A3347="","",VLOOKUP(J3326,'TRI-2C'!$B$18:$FH$61,24,FALSE))</f>
        <v>A+</v>
      </c>
      <c r="H3347" s="150"/>
      <c r="I3347" s="127"/>
      <c r="J3347" s="126"/>
    </row>
    <row r="3348" spans="1:10" ht="12.75" customHeight="1">
      <c r="A3348" s="147" t="str">
        <f>IF('TRI-2C'!$Z$13="","",'TRI-2C'!$Z$13)</f>
        <v>Apoyar y motivar a otras personas a participar en actividades grupales, particularmente a quienes muestran dificultades al hacerlo</v>
      </c>
      <c r="B3348" s="139"/>
      <c r="C3348" s="139"/>
      <c r="F3348" s="128"/>
      <c r="G3348" s="124" t="str">
        <f>IF(A3348="","",VLOOKUP(J3326,'TRI-2C'!$B$18:$FH$61,25,FALSE))</f>
        <v>A+</v>
      </c>
      <c r="I3348" s="125" t="str">
        <f t="shared" ref="I3348:I3362" si="125">IF(G3348="","",G3348)</f>
        <v>A+</v>
      </c>
      <c r="J3348" s="128"/>
    </row>
    <row r="3349" spans="1:10" ht="12.75" customHeight="1">
      <c r="A3349" s="148" t="str">
        <f>IF('TRI-2C'!$AA$13="","",'TRI-2C'!$AA$13)</f>
        <v>Asumir y respetar normas de convivencia en la institución de educación inicial y en el hogar acordadas con el adulto. (D.EIB.10.15.)</v>
      </c>
      <c r="B3349" s="158"/>
      <c r="C3349" s="158"/>
      <c r="D3349" s="158"/>
      <c r="E3349" s="158"/>
      <c r="F3349" s="159"/>
      <c r="G3349" s="122" t="str">
        <f>IF(A3349="","",VLOOKUP(J3326,'TRI-2C'!$B$18:$FH$61,26,FALSE))</f>
        <v>A+</v>
      </c>
      <c r="H3349" s="150"/>
      <c r="I3349" s="127" t="str">
        <f t="shared" si="125"/>
        <v>A+</v>
      </c>
      <c r="J3349" s="126"/>
    </row>
    <row r="3350" spans="1:10" ht="12.75" customHeight="1">
      <c r="A3350" s="11" t="str">
        <f>IF('TRI-2C'!$AB$13="","",'TRI-2C'!$AB$13)</f>
        <v>Colaborar en actividades que se desarrollan con otros niños y adultos de su entorno.</v>
      </c>
      <c r="B3350" s="156"/>
      <c r="C3350" s="156"/>
      <c r="D3350" s="156"/>
      <c r="E3350" s="156"/>
      <c r="F3350" s="157"/>
      <c r="G3350" s="124" t="str">
        <f>IF(A3350="","",VLOOKUP(J3326,'TRI-2C'!$B$18:$FH$61,27,FALSE))</f>
        <v>A+</v>
      </c>
      <c r="I3350" s="125" t="str">
        <f t="shared" si="125"/>
        <v>A+</v>
      </c>
      <c r="J3350" s="128"/>
    </row>
    <row r="3351" spans="1:10" ht="12.75" customHeight="1">
      <c r="A3351" s="148" t="str">
        <f>IF('TRI-2C'!$AC$13="","",'TRI-2C'!$AC$13)</f>
        <v>Demostrar actitudes de solidaridad ante situaciones de necesidad de sus compañeros y adultos de su entorno</v>
      </c>
      <c r="B3351" s="149"/>
      <c r="C3351" s="149"/>
      <c r="D3351" s="150"/>
      <c r="E3351" s="150"/>
      <c r="F3351" s="126"/>
      <c r="G3351" s="122" t="str">
        <f>IF(A3351="","",VLOOKUP(J3326,'TRI-2C'!$B$18:$FH$61,28,FALSE))</f>
        <v>A+</v>
      </c>
      <c r="H3351" s="150"/>
      <c r="I3351" s="127" t="str">
        <f t="shared" si="125"/>
        <v>A+</v>
      </c>
      <c r="J3351" s="126"/>
    </row>
    <row r="3352" spans="1:10" ht="12.75" customHeight="1">
      <c r="A335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352" s="139"/>
      <c r="C3352" s="139"/>
      <c r="F3352" s="128"/>
      <c r="G3352" s="124" t="str">
        <f>IF(A3352="","",VLOOKUP(J3326,'TRI-2C'!$B$18:$FH$61,29,FALSE))</f>
        <v>A+</v>
      </c>
      <c r="I3352" s="125" t="str">
        <f t="shared" si="125"/>
        <v>A+</v>
      </c>
      <c r="J3352" s="128"/>
    </row>
    <row r="3353" spans="1:10" ht="12.75" customHeight="1">
      <c r="A3353" s="148" t="str">
        <f>IF('TRI-2C'!$AE$13="","",'TRI-2C'!$AE$13)</f>
        <v>Demostrar preferencia de jugar la mayor parte del tiempo con un amigo estableciendo niveles de empatías más estables.</v>
      </c>
      <c r="B3353" s="149"/>
      <c r="C3353" s="149"/>
      <c r="D3353" s="150"/>
      <c r="E3353" s="150"/>
      <c r="F3353" s="126"/>
      <c r="G3353" s="122" t="str">
        <f>IF(A3353="","",VLOOKUP(J3326,'TRI-2C'!$B$18:$FH$61,30,FALSE))</f>
        <v>A+</v>
      </c>
      <c r="H3353" s="150"/>
      <c r="I3353" s="127" t="str">
        <f t="shared" si="125"/>
        <v>A+</v>
      </c>
      <c r="J3353" s="126"/>
    </row>
    <row r="3354" spans="1:10" ht="12.75" customHeight="1">
      <c r="A3354" s="147" t="str">
        <f>IF('TRI-2C'!$AF$13="","",'TRI-2C'!$AF$13)</f>
        <v>Demostrar sensibilidad ante deseos, emociones y sentimientos de otras personas.</v>
      </c>
      <c r="B3354" s="139"/>
      <c r="C3354" s="139"/>
      <c r="F3354" s="128"/>
      <c r="G3354" s="124" t="str">
        <f>IF(A3354="","",VLOOKUP(J3326,'TRI-2C'!$B$18:$FH$61,31,FALSE))</f>
        <v>A+</v>
      </c>
      <c r="I3354" s="125" t="str">
        <f t="shared" si="125"/>
        <v>A+</v>
      </c>
      <c r="J3354" s="128"/>
    </row>
    <row r="3355" spans="1:10" ht="12.75" customHeight="1">
      <c r="A3355" s="192" t="str">
        <f>IF('TRI-2C'!$AG$13="","",'TRI-2C'!$AG$13)</f>
        <v>Desarrollar la capacidad de esperar para obtener una recompensa mayor en el futuro.</v>
      </c>
      <c r="B3355" s="154"/>
      <c r="C3355" s="154"/>
      <c r="D3355" s="154"/>
      <c r="E3355" s="154"/>
      <c r="F3355" s="155"/>
      <c r="G3355" s="122" t="str">
        <f>IF(A3355="","",VLOOKUP(J3326,'TRI-2C'!$B$18:$FH$61,32,FALSE))</f>
        <v>A+</v>
      </c>
      <c r="H3355" s="150"/>
      <c r="I3355" s="127" t="str">
        <f t="shared" si="125"/>
        <v>A+</v>
      </c>
      <c r="J3355" s="126"/>
    </row>
    <row r="3356" spans="1:10" ht="12.75" customHeight="1">
      <c r="A3356" s="147" t="str">
        <f>IF('TRI-2C'!$AH$13="","",'TRI-2C'!$AH$13)</f>
        <v>Identificar instituciones y profesiones que brindan servicios a la comunidad y los roles que ellos cumplen.</v>
      </c>
      <c r="B3356" s="139"/>
      <c r="C3356" s="139"/>
      <c r="F3356" s="128"/>
      <c r="G3356" s="124" t="str">
        <f>IF(A3356="","",VLOOKUP(J3326,'TRI-2C'!$B$18:$FH$61,33,FALSE))</f>
        <v>A+</v>
      </c>
      <c r="I3356" s="125" t="str">
        <f t="shared" si="125"/>
        <v>A+</v>
      </c>
      <c r="J3356" s="128"/>
    </row>
    <row r="3357" spans="1:10" ht="12.75" customHeight="1">
      <c r="A3357" s="148" t="str">
        <f>IF('TRI-2C'!$AI$13="","",'TRI-2C'!$AI$13)</f>
        <v>Identificar las profesiones, oficios y ocupaciones que cumplen los miembros de su familia.</v>
      </c>
      <c r="B3357" s="149"/>
      <c r="C3357" s="149"/>
      <c r="D3357" s="150"/>
      <c r="E3357" s="150"/>
      <c r="F3357" s="126"/>
      <c r="G3357" s="122" t="str">
        <f>IF(A3357="","",VLOOKUP(J3326,'TRI-2C'!$B$18:$FH$61,34,FALSE))</f>
        <v>A+</v>
      </c>
      <c r="H3357" s="150"/>
      <c r="I3357" s="127" t="str">
        <f t="shared" si="125"/>
        <v>A+</v>
      </c>
      <c r="J3357" s="126"/>
    </row>
    <row r="3358" spans="1:10" ht="12.75" customHeight="1">
      <c r="A3358" s="147" t="str">
        <f>IF('TRI-2C'!$AJ$13="","",'TRI-2C'!$AJ$13)</f>
        <v>Incrementar su campo de interrelación con otras personas a más del grupo familiar y escolar interactuando con mayor facilidad.</v>
      </c>
      <c r="B3358" s="139"/>
      <c r="C3358" s="139"/>
      <c r="F3358" s="128"/>
      <c r="G3358" s="124" t="str">
        <f>IF(A3358="","",VLOOKUP(J3326,'TRI-2C'!$B$18:$FH$61,35,FALSE))</f>
        <v>A+</v>
      </c>
      <c r="I3358" s="125" t="str">
        <f t="shared" si="125"/>
        <v>A+</v>
      </c>
      <c r="J3358" s="128"/>
    </row>
    <row r="3359" spans="1:10" ht="12.75" customHeight="1">
      <c r="A335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3359" s="158"/>
      <c r="C3359" s="158"/>
      <c r="D3359" s="158"/>
      <c r="E3359" s="158"/>
      <c r="F3359" s="159"/>
      <c r="G3359" s="122" t="str">
        <f>IF(A3359="","",VLOOKUP(J3326,'TRI-2C'!$B$18:$FH$61,36,FALSE))</f>
        <v>A+</v>
      </c>
      <c r="H3359" s="150"/>
      <c r="I3359" s="127" t="str">
        <f t="shared" si="125"/>
        <v>A+</v>
      </c>
      <c r="J3359" s="126"/>
    </row>
    <row r="3360" spans="1:10" ht="12.75" customHeight="1">
      <c r="A3360" s="11" t="str">
        <f>IF('TRI-2C'!$AL$13="","",'TRI-2C'!$AL$13)</f>
        <v>Participar juegos grupales siguiendo las reglas y asumiendo roles que le permitan mantener un ambiente armónico con sus pares. (D.EIB.10.11.)</v>
      </c>
      <c r="B3360" s="156"/>
      <c r="C3360" s="156"/>
      <c r="D3360" s="156"/>
      <c r="E3360" s="156"/>
      <c r="F3360" s="157"/>
      <c r="G3360" s="124" t="str">
        <f>IF(A3360="","",VLOOKUP(J3326,'TRI-2C'!$B$18:$FH$61,37,FALSE))</f>
        <v>A+</v>
      </c>
      <c r="I3360" s="125" t="str">
        <f t="shared" si="125"/>
        <v>A+</v>
      </c>
      <c r="J3360" s="128"/>
    </row>
    <row r="3361" spans="1:10" ht="12.75" customHeight="1">
      <c r="A3361" s="148" t="str">
        <f>IF('TRI-2C'!$AM$13="","",'TRI-2C'!$AM$13)</f>
        <v>Practicar la costumbre de ahorrar para ocasiones y casos especiales</v>
      </c>
      <c r="B3361" s="149"/>
      <c r="C3361" s="149"/>
      <c r="D3361" s="150"/>
      <c r="E3361" s="150"/>
      <c r="F3361" s="126"/>
      <c r="G3361" s="122" t="str">
        <f>IF(A3361="","",VLOOKUP(J3326,'TRI-2C'!$B$18:$FH$61,38,FALSE))</f>
        <v>A+</v>
      </c>
      <c r="H3361" s="150"/>
      <c r="I3361" s="127" t="str">
        <f t="shared" si="125"/>
        <v>A+</v>
      </c>
      <c r="J3361" s="126"/>
    </row>
    <row r="3362" spans="1:10" ht="12.75" customHeight="1">
      <c r="A336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3362" s="139"/>
      <c r="C3362" s="139"/>
      <c r="F3362" s="128"/>
      <c r="G3362" s="124" t="str">
        <f>IF(A3362="","",VLOOKUP(J3326,'TRI-2C'!$B$18:$FH$61,39,FALSE))</f>
        <v>A+</v>
      </c>
      <c r="I3362" s="125" t="str">
        <f t="shared" si="125"/>
        <v>A+</v>
      </c>
      <c r="J3362" s="128"/>
    </row>
    <row r="3363" spans="1:10" ht="12.75" customHeight="1">
      <c r="A3363" s="165" t="str">
        <f>'BI-1T'!$A$9</f>
        <v>RELACIONES CON EL MEDIO NATURAL Y CULTURAL</v>
      </c>
      <c r="B3363" s="149"/>
      <c r="C3363" s="149"/>
      <c r="D3363" s="150"/>
      <c r="E3363" s="150"/>
      <c r="F3363" s="126"/>
      <c r="G3363" s="122" t="str">
        <f>IF(A3363="","",VLOOKUP(J3326,'TRI-2C'!$B$18:$FH$61,40,FALSE))</f>
        <v>A+</v>
      </c>
      <c r="H3363" s="150"/>
      <c r="I3363" s="127"/>
      <c r="J3363" s="126"/>
    </row>
    <row r="3364" spans="1:10" ht="12.75" customHeight="1">
      <c r="A336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3364" s="139"/>
      <c r="C3364" s="139"/>
      <c r="F3364" s="128"/>
      <c r="G3364" s="124" t="str">
        <f>IF(A3364="","",VLOOKUP(J3326,'TRI-2C'!$B$18:$FH$61,41,FALSE))</f>
        <v>A+</v>
      </c>
      <c r="I3364" s="125" t="str">
        <f t="shared" ref="I3364:I3383" si="126">IF(G3364="","",G3364)</f>
        <v>A+</v>
      </c>
      <c r="J3364" s="128"/>
    </row>
    <row r="3365" spans="1:10" ht="12.75" customHeight="1">
      <c r="A3365" s="192" t="str">
        <f>IF('TRI-2C'!$AQ$13="","",'TRI-2C'!$AQ$13)</f>
        <v>Construir conexiones emocionales con su contexto natural (plantas, animales, agua, tierra, aire) y social.</v>
      </c>
      <c r="B3365" s="154"/>
      <c r="C3365" s="154"/>
      <c r="D3365" s="154"/>
      <c r="E3365" s="154"/>
      <c r="F3365" s="155"/>
      <c r="G3365" s="122" t="str">
        <f>IF(A3365="","",VLOOKUP(J3326,'TRI-2C'!$B$18:$FH$61,42,FALSE))</f>
        <v>A+</v>
      </c>
      <c r="H3365" s="150"/>
      <c r="I3365" s="127" t="str">
        <f t="shared" si="126"/>
        <v>A+</v>
      </c>
      <c r="J3365" s="126"/>
    </row>
    <row r="3366" spans="1:10" ht="12.75" customHeight="1">
      <c r="A3366" s="147" t="str">
        <f>IF('TRI-2C'!$AR$13="","",'TRI-2C'!$AR$13)</f>
        <v>dentificar en las actividades diarias oportunidades para aprovechar los recursos y reducir los residuos para proteger el entorno natural</v>
      </c>
      <c r="B3366" s="139"/>
      <c r="C3366" s="139"/>
      <c r="F3366" s="128"/>
      <c r="G3366" s="124" t="str">
        <f>IF(A3366="","",VLOOKUP(J3326,'TRI-2C'!$B$18:$FH$61,43,FALSE))</f>
        <v>A+</v>
      </c>
      <c r="I3366" s="125" t="str">
        <f t="shared" si="126"/>
        <v>A+</v>
      </c>
      <c r="J3366" s="128"/>
    </row>
    <row r="3367" spans="1:10" ht="12.75" customHeight="1">
      <c r="A3367" s="148" t="str">
        <f>IF('TRI-2C'!$AS$13="","",'TRI-2C'!$AS$13)</f>
        <v>Diferenciar entre alimentos nutritivos y no nutritivos identificando los beneficios de una alimentación sana y saludable.</v>
      </c>
      <c r="B3367" s="149"/>
      <c r="C3367" s="149"/>
      <c r="D3367" s="150"/>
      <c r="E3367" s="150"/>
      <c r="F3367" s="126"/>
      <c r="G3367" s="122" t="str">
        <f>IF(A3367="","",VLOOKUP(J3326,'TRI-2C'!$B$18:$FH$61,44,FALSE))</f>
        <v>A+</v>
      </c>
      <c r="H3367" s="150"/>
      <c r="I3367" s="127" t="str">
        <f t="shared" si="126"/>
        <v>A+</v>
      </c>
      <c r="J3367" s="126"/>
    </row>
    <row r="3368" spans="1:10" ht="12.75" customHeight="1">
      <c r="A3368" s="147" t="str">
        <f>IF('TRI-2C'!$AT$13="","",'TRI-2C'!$AT$13)</f>
        <v>Diferenciar entre lo que le pertenece, lo que pertenece a los demás y lo que pertenece al grupo o comunidad.</v>
      </c>
      <c r="B3368" s="139"/>
      <c r="C3368" s="139"/>
      <c r="F3368" s="128"/>
      <c r="G3368" s="124" t="str">
        <f>IF(A3368="","",VLOOKUP(J3326,'TRI-2C'!$B$18:$FH$61,45,FALSE))</f>
        <v>A+</v>
      </c>
      <c r="I3368" s="125" t="str">
        <f t="shared" si="126"/>
        <v>A+</v>
      </c>
      <c r="J3368" s="128"/>
    </row>
    <row r="3369" spans="1:10" ht="12.75" customHeight="1">
      <c r="A3369" s="148" t="str">
        <f>IF('TRI-2C'!$AU$13="","",'TRI-2C'!$AU$13)</f>
        <v>Diferenciar los seres vivos y elementos no vivos de su entorno explorando su mundo natural.</v>
      </c>
      <c r="B3369" s="158"/>
      <c r="C3369" s="158"/>
      <c r="D3369" s="158"/>
      <c r="E3369" s="158"/>
      <c r="F3369" s="159"/>
      <c r="G3369" s="122" t="str">
        <f>IF(A3369="","",VLOOKUP(J3326,'TRI-2C'!$B$18:$FH$61,46,FALSE))</f>
        <v>A+</v>
      </c>
      <c r="H3369" s="150"/>
      <c r="I3369" s="127" t="str">
        <f t="shared" si="126"/>
        <v>A+</v>
      </c>
      <c r="J3369" s="126"/>
    </row>
    <row r="3370" spans="1:10" ht="12.75" customHeight="1">
      <c r="A3370" s="11" t="str">
        <f>IF('TRI-2C'!$AV$13="","",'TRI-2C'!$AV$13)</f>
        <v>Establecer comparaciones entre los elementos del entorno a través de la discriminación sensorial.</v>
      </c>
      <c r="B3370" s="156"/>
      <c r="C3370" s="156"/>
      <c r="D3370" s="156"/>
      <c r="E3370" s="156"/>
      <c r="F3370" s="157"/>
      <c r="G3370" s="124" t="str">
        <f>IF(A3370="","",VLOOKUP(J3326,'TRI-2C'!$B$18:$FH$61,47,FALSE))</f>
        <v>A+</v>
      </c>
      <c r="I3370" s="125" t="str">
        <f t="shared" si="126"/>
        <v>A+</v>
      </c>
      <c r="J3370" s="128"/>
    </row>
    <row r="3371" spans="1:10" ht="12.75" customHeight="1">
      <c r="A3371" s="148" t="str">
        <f>IF('TRI-2C'!$AW$13="","",'TRI-2C'!$AW$13)</f>
        <v>Explorar e identificar los diferentes elementos y fenómenos del entorno natural mediante procesos que propicien la indagación.</v>
      </c>
      <c r="B3371" s="149"/>
      <c r="C3371" s="149"/>
      <c r="D3371" s="150"/>
      <c r="E3371" s="150"/>
      <c r="F3371" s="126"/>
      <c r="G3371" s="122" t="str">
        <f>IF(A3371="","",VLOOKUP(J3326,'TRI-2C'!$B$18:$FH$61,48,FALSE))</f>
        <v>A+</v>
      </c>
      <c r="H3371" s="150"/>
      <c r="I3371" s="127" t="str">
        <f t="shared" si="126"/>
        <v>A+</v>
      </c>
      <c r="J3371" s="126"/>
    </row>
    <row r="3372" spans="1:10" ht="12.75" customHeight="1">
      <c r="A3372" s="147" t="str">
        <f>IF('TRI-2C'!$AX$13="","",'TRI-2C'!$AX$13)</f>
        <v>Identificar características de las plantas por su utilidad, estableciendo diferencias entre ellas.</v>
      </c>
      <c r="B3372" s="139"/>
      <c r="C3372" s="139"/>
      <c r="F3372" s="128"/>
      <c r="G3372" s="124" t="str">
        <f>IF(A3372="","",VLOOKUP(J3326,'TRI-2C'!$B$18:$FH$61,49,FALSE))</f>
        <v>A+</v>
      </c>
      <c r="I3372" s="125" t="str">
        <f t="shared" si="126"/>
        <v>A+</v>
      </c>
      <c r="J3372" s="128"/>
    </row>
    <row r="3373" spans="1:10" ht="12.75" customHeight="1">
      <c r="A3373" s="148" t="str">
        <f>IF('TRI-2C'!$AY$13="","",'TRI-2C'!$AY$13)</f>
        <v>Identificar las características de los animales domésticos y silvestres estableciendo las diferencias entre ellos.</v>
      </c>
      <c r="B3373" s="149"/>
      <c r="C3373" s="149"/>
      <c r="D3373" s="150"/>
      <c r="E3373" s="150"/>
      <c r="F3373" s="126"/>
      <c r="G3373" s="122" t="str">
        <f>IF(A3373="","",VLOOKUP(J3326,'TRI-2C'!$B$18:$FH$61,50,FALSE))</f>
        <v>A+</v>
      </c>
      <c r="H3373" s="150"/>
      <c r="I3373" s="127" t="str">
        <f t="shared" si="126"/>
        <v>A+</v>
      </c>
      <c r="J3373" s="126"/>
    </row>
    <row r="3374" spans="1:10" ht="12.75" customHeight="1">
      <c r="A3374" s="147" t="str">
        <f>IF('TRI-2C'!$AZ$13="","",'TRI-2C'!$AZ$13)</f>
        <v>Identificar las características del mar y reconocerlo como una parte integral del territorio nacional</v>
      </c>
      <c r="B3374" s="139"/>
      <c r="C3374" s="139"/>
      <c r="F3374" s="128"/>
      <c r="G3374" s="124" t="str">
        <f>IF(A3374="","",VLOOKUP(J3326,'TRI-2C'!$B$18:$FH$61,51,FALSE))</f>
        <v>A+</v>
      </c>
      <c r="I3374" s="125" t="str">
        <f t="shared" si="126"/>
        <v>A+</v>
      </c>
      <c r="J3374" s="128"/>
    </row>
    <row r="3375" spans="1:10" ht="12.75" customHeight="1">
      <c r="A3375" s="192" t="str">
        <f>IF('TRI-2C'!$BA$13="","",'TRI-2C'!$BA$13)</f>
        <v>Identificar prácticas socioculturales de su localidad demostrando curiosidad ante sus tradiciones.</v>
      </c>
      <c r="B3375" s="154"/>
      <c r="C3375" s="154"/>
      <c r="D3375" s="154"/>
      <c r="E3375" s="154"/>
      <c r="F3375" s="155"/>
      <c r="G3375" s="122" t="str">
        <f>IF(A3375="","",VLOOKUP(J3326,'TRI-2C'!$B$18:$FH$61,52,FALSE))</f>
        <v>A+</v>
      </c>
      <c r="H3375" s="150"/>
      <c r="I3375" s="127" t="str">
        <f t="shared" si="126"/>
        <v>A+</v>
      </c>
      <c r="J3375" s="126"/>
    </row>
    <row r="3376" spans="1:10" ht="12.75" customHeight="1">
      <c r="A3376" s="147" t="str">
        <f>IF('TRI-2C'!$BB$13="","",'TRI-2C'!$BB$13)</f>
        <v>Observar el proceso del ciclo vital de las plantas mediante actividades de experimentación.</v>
      </c>
      <c r="B3376" s="139"/>
      <c r="C3376" s="139"/>
      <c r="F3376" s="128"/>
      <c r="G3376" s="124" t="str">
        <f>IF(A3376="","",VLOOKUP(J3326,'TRI-2C'!$B$18:$FH$61,53,FALSE))</f>
        <v>A+</v>
      </c>
      <c r="I3376" s="125" t="str">
        <f t="shared" si="126"/>
        <v>A+</v>
      </c>
      <c r="J3376" s="128"/>
    </row>
    <row r="3377" spans="1:10" ht="12.75" customHeight="1">
      <c r="A3377" s="148" t="str">
        <f>IF('TRI-2C'!$BC$13="","",'TRI-2C'!$BC$13)</f>
        <v>Participar en actividades lúdicas para identificar prácticas de movilidad que ayudan a cuidar el planeta</v>
      </c>
      <c r="B3377" s="149"/>
      <c r="C3377" s="149"/>
      <c r="D3377" s="150"/>
      <c r="E3377" s="150"/>
      <c r="F3377" s="126"/>
      <c r="G3377" s="122" t="str">
        <f>IF(A3377="","",VLOOKUP(J3326,'TRI-2C'!$B$18:$FH$61,54,FALSE))</f>
        <v>A+</v>
      </c>
      <c r="H3377" s="150"/>
      <c r="I3377" s="127" t="str">
        <f t="shared" si="126"/>
        <v>A+</v>
      </c>
      <c r="J3377" s="126"/>
    </row>
    <row r="3378" spans="1:10" ht="12.75" customHeight="1">
      <c r="A3378" s="147" t="str">
        <f>IF('TRI-2C'!$BD$13="","",'TRI-2C'!$BD$13)</f>
        <v>Participar en algunas prácticas tradicionales de su entorno disfrutando y respetando las diferentes manifestaciones culturales</v>
      </c>
      <c r="B3378" s="139"/>
      <c r="C3378" s="139"/>
      <c r="F3378" s="128"/>
      <c r="G3378" s="124" t="str">
        <f>IF(A3378="","",VLOOKUP(J3326,'TRI-2C'!$B$18:$FH$61,55,FALSE))</f>
        <v>A+</v>
      </c>
      <c r="I3378" s="125" t="str">
        <f t="shared" si="126"/>
        <v>A+</v>
      </c>
      <c r="J3378" s="128"/>
    </row>
    <row r="3379" spans="1:10" ht="12.75" customHeight="1">
      <c r="A3379" s="148" t="str">
        <f>IF('TRI-2C'!$BE$13="","",'TRI-2C'!$BE$13)</f>
        <v>Practicar hábitos de cuidado y conservación del medio ambiente que eviten la contaminación del aire, suelo y agua. (D.EIB.10.19.)</v>
      </c>
      <c r="B3379" s="158"/>
      <c r="C3379" s="158"/>
      <c r="D3379" s="158"/>
      <c r="E3379" s="158"/>
      <c r="F3379" s="159"/>
      <c r="G3379" s="122" t="str">
        <f>IF(A3379="","",VLOOKUP(J3326,'TRI-2C'!$B$18:$FH$61,56,FALSE))</f>
        <v>A+</v>
      </c>
      <c r="H3379" s="150"/>
      <c r="I3379" s="127" t="str">
        <f t="shared" si="126"/>
        <v>A+</v>
      </c>
      <c r="J3379" s="126"/>
    </row>
    <row r="3380" spans="1:10" ht="12.75" customHeight="1">
      <c r="A3380" s="11" t="str">
        <f>IF('TRI-2C'!$BF$13="","",'TRI-2C'!$BF$13)</f>
        <v>Realizar acciones de cuidado y protección de plantas y animales de su entorno erradicando actitudes de maltrato.</v>
      </c>
      <c r="B3380" s="156"/>
      <c r="C3380" s="156"/>
      <c r="D3380" s="156"/>
      <c r="E3380" s="156"/>
      <c r="F3380" s="157"/>
      <c r="G3380" s="124" t="str">
        <f>IF(A3380="","",VLOOKUP(J3326,'TRI-2C'!$B$18:$FH$61,57,FALSE))</f>
        <v>A+</v>
      </c>
      <c r="I3380" s="125" t="str">
        <f t="shared" si="126"/>
        <v>A+</v>
      </c>
      <c r="J3380" s="128"/>
    </row>
    <row r="3381" spans="1:10" ht="12.75" customHeight="1">
      <c r="A3381" s="148" t="str">
        <f>IF('TRI-2C'!$BG$13="","",'TRI-2C'!$BG$13)</f>
        <v>Reconocer cómo las personas utilizan el dinero en su entorno familiar para satisfacer sus necesidades y deseos</v>
      </c>
      <c r="B3381" s="149"/>
      <c r="C3381" s="149"/>
      <c r="D3381" s="150"/>
      <c r="E3381" s="150"/>
      <c r="F3381" s="126"/>
      <c r="G3381" s="122" t="str">
        <f>IF(A3381="","",VLOOKUP(J3326,'TRI-2C'!$B$18:$FH$61,58,FALSE))</f>
        <v>A+</v>
      </c>
      <c r="H3381" s="150"/>
      <c r="I3381" s="127" t="str">
        <f t="shared" si="126"/>
        <v>A+</v>
      </c>
      <c r="J3381" s="126"/>
    </row>
    <row r="3382" spans="1:10" ht="12.75" customHeight="1">
      <c r="A3382" s="147" t="str">
        <f>IF('TRI-2C'!$BH$13="","",'TRI-2C'!$BH$13)</f>
        <v>Reconocer las consecuencias de no cuidar sus pertenencias.</v>
      </c>
      <c r="B3382" s="139"/>
      <c r="C3382" s="139"/>
      <c r="F3382" s="128"/>
      <c r="G3382" s="124" t="str">
        <f>IF(A3382="","",VLOOKUP(J3326,'TRI-2C'!$B$18:$FH$61,59,FALSE))</f>
        <v>A+</v>
      </c>
      <c r="I3382" s="125" t="str">
        <f t="shared" si="126"/>
        <v>A+</v>
      </c>
      <c r="J3382" s="128"/>
    </row>
    <row r="3383" spans="1:10" ht="12.75" customHeight="1">
      <c r="A338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3383" s="149"/>
      <c r="C3383" s="149"/>
      <c r="D3383" s="150"/>
      <c r="E3383" s="150"/>
      <c r="F3383" s="126"/>
      <c r="G3383" s="122" t="str">
        <f>IF(A3383="","",VLOOKUP(J3326,'TRI-2C'!$B$18:$FH$61,60,FALSE))</f>
        <v>A+</v>
      </c>
      <c r="H3383" s="150"/>
      <c r="I3383" s="127" t="str">
        <f t="shared" si="126"/>
        <v>A+</v>
      </c>
      <c r="J3383" s="126"/>
    </row>
    <row r="3384" spans="1:10" ht="12.75" customHeight="1">
      <c r="A3384" s="164" t="str">
        <f>'BI-1T'!$A$10</f>
        <v>RELACIONES LOGICAS MATEMATICAS</v>
      </c>
      <c r="B3384" s="139"/>
      <c r="C3384" s="139"/>
      <c r="F3384" s="128"/>
      <c r="G3384" s="124" t="str">
        <f>IF(A3384="","",VLOOKUP(J3326,'TRI-2C'!$B$18:$FH$61,61,FALSE))</f>
        <v>A+</v>
      </c>
      <c r="I3384" s="125"/>
      <c r="J3384" s="128"/>
    </row>
    <row r="3385" spans="1:10" ht="12.75" customHeight="1">
      <c r="A3385" s="192" t="str">
        <f>IF('TRI-2C'!$BK$13="","",'TRI-2C'!$BK$13)</f>
        <v>Asociar las formas de los objetos del entorno con figuras geométricas bidimensionales</v>
      </c>
      <c r="B3385" s="154"/>
      <c r="C3385" s="154"/>
      <c r="D3385" s="154"/>
      <c r="E3385" s="154"/>
      <c r="F3385" s="155"/>
      <c r="G3385" s="122" t="str">
        <f>IF(A3385="","",VLOOKUP(J3326,'TRI-2C'!$B$18:$FH$61,62,FALSE))</f>
        <v>A+</v>
      </c>
      <c r="H3385" s="150"/>
      <c r="I3385" s="127" t="str">
        <f t="shared" ref="I3385:I3406" si="127">IF(G3385="","",G3385)</f>
        <v>A+</v>
      </c>
      <c r="J3385" s="126"/>
    </row>
    <row r="3386" spans="1:10" ht="12.75" customHeight="1">
      <c r="A3386" s="147" t="str">
        <f>IF('TRI-2C'!$BL$13="","",'TRI-2C'!$BL$13)</f>
        <v>Clasificar objetos con dos atributos (tamaño, color o forma).</v>
      </c>
      <c r="B3386" s="139"/>
      <c r="C3386" s="139"/>
      <c r="F3386" s="128"/>
      <c r="G3386" s="124" t="str">
        <f>IF(A3386="","",VLOOKUP(J3326,'TRI-2C'!$B$18:$FH$61,63,FALSE))</f>
        <v>A+</v>
      </c>
      <c r="I3386" s="125" t="str">
        <f t="shared" si="127"/>
        <v>A+</v>
      </c>
      <c r="J3386" s="128"/>
    </row>
    <row r="3387" spans="1:10" ht="12.75" customHeight="1">
      <c r="A3387" s="148" t="str">
        <f>IF('TRI-2C'!$BM$13="","",'TRI-2C'!$BM$13)</f>
        <v>Comparar y armar colecciones de más, igual y menos objetos.</v>
      </c>
      <c r="B3387" s="149"/>
      <c r="C3387" s="149"/>
      <c r="D3387" s="150"/>
      <c r="E3387" s="150"/>
      <c r="F3387" s="126"/>
      <c r="G3387" s="122" t="str">
        <f>IF(A3387="","",VLOOKUP(J3326,'TRI-2C'!$B$18:$FH$61,64,FALSE))</f>
        <v>A+</v>
      </c>
      <c r="H3387" s="150"/>
      <c r="I3387" s="127" t="str">
        <f t="shared" si="127"/>
        <v>A+</v>
      </c>
      <c r="J3387" s="126"/>
    </row>
    <row r="3388" spans="1:10" ht="12.75" customHeight="1">
      <c r="A3388" s="147" t="str">
        <f>IF('TRI-2C'!$BN$13="","",'TRI-2C'!$BN$13)</f>
        <v>Comparar y ordenar secuencialmente un conjunto pequeño de objetos de acuerdo con su tamaño.</v>
      </c>
      <c r="B3388" s="139"/>
      <c r="C3388" s="139"/>
      <c r="F3388" s="128"/>
      <c r="G3388" s="124" t="str">
        <f>IF(A3388="","",VLOOKUP(J3326,'TRI-2C'!$B$18:$FH$61,65,FALSE))</f>
        <v>A+</v>
      </c>
      <c r="I3388" s="125" t="str">
        <f t="shared" si="127"/>
        <v>A+</v>
      </c>
      <c r="J3388" s="128"/>
    </row>
    <row r="3389" spans="1:10" ht="12.75" customHeight="1">
      <c r="A3389" s="148" t="str">
        <f>IF('TRI-2C'!$BO$13="","",'TRI-2C'!$BO$13)</f>
        <v>Comprender la relación de número-cantidad hasta el 10.</v>
      </c>
      <c r="B3389" s="158"/>
      <c r="C3389" s="158"/>
      <c r="D3389" s="158"/>
      <c r="E3389" s="158"/>
      <c r="F3389" s="159"/>
      <c r="G3389" s="122" t="str">
        <f>IF(A3389="","",VLOOKUP(J3326,'TRI-2C'!$B$18:$FH$61,66,FALSE))</f>
        <v>A+</v>
      </c>
      <c r="H3389" s="150"/>
      <c r="I3389" s="127" t="str">
        <f t="shared" si="127"/>
        <v>A+</v>
      </c>
      <c r="J3389" s="126"/>
    </row>
    <row r="3390" spans="1:10" ht="12.75" customHeight="1">
      <c r="A3390" s="11" t="str">
        <f>IF('TRI-2C'!$BP$13="","",'TRI-2C'!$BP$13)</f>
        <v>Comprender la relación del numeral (representación simbólica del número) con la cantidad hasta el 5.</v>
      </c>
      <c r="B3390" s="156"/>
      <c r="C3390" s="156"/>
      <c r="D3390" s="156"/>
      <c r="E3390" s="156"/>
      <c r="F3390" s="157"/>
      <c r="G3390" s="124" t="str">
        <f>IF(A3390="","",VLOOKUP(J3326,'TRI-2C'!$B$18:$FH$61,67,FALSE))</f>
        <v>A+</v>
      </c>
      <c r="I3390" s="125" t="str">
        <f t="shared" si="127"/>
        <v>A+</v>
      </c>
      <c r="J3390" s="128"/>
    </row>
    <row r="3391" spans="1:10" ht="12.75" customHeight="1">
      <c r="A3391" s="148" t="str">
        <f>IF('TRI-2C'!$BQ$13="","",'TRI-2C'!$BQ$13)</f>
        <v>Contar oralmente del 1 al 15 con secuencia numérica.</v>
      </c>
      <c r="B3391" s="149"/>
      <c r="C3391" s="149"/>
      <c r="D3391" s="150"/>
      <c r="E3391" s="150"/>
      <c r="F3391" s="126"/>
      <c r="G3391" s="122" t="str">
        <f>IF(A3391="","",VLOOKUP(J3326,'TRI-2C'!$B$18:$FH$61,68,FALSE))</f>
        <v>A+</v>
      </c>
      <c r="H3391" s="150"/>
      <c r="I3391" s="127" t="str">
        <f t="shared" si="127"/>
        <v>A+</v>
      </c>
      <c r="J3391" s="126"/>
    </row>
    <row r="3392" spans="1:10" ht="12.75" customHeight="1">
      <c r="A3392" s="147" t="str">
        <f>IF('TRI-2C'!$BR$13="","",'TRI-2C'!$BR$13)</f>
        <v>Continuar y reproducir patrones simples con objetos concretos y representaciones gráficas.</v>
      </c>
      <c r="B3392" s="139"/>
      <c r="C3392" s="139"/>
      <c r="F3392" s="128"/>
      <c r="G3392" s="124" t="str">
        <f>IF(A3392="","",VLOOKUP(J3326,'TRI-2C'!$B$18:$FH$61,69,FALSE))</f>
        <v>A+</v>
      </c>
      <c r="I3392" s="125" t="str">
        <f t="shared" si="127"/>
        <v>A+</v>
      </c>
      <c r="J3392" s="128"/>
    </row>
    <row r="3393" spans="1:10" ht="12.75" customHeight="1">
      <c r="A3393" s="148" t="str">
        <f>IF('TRI-2C'!$BS$13="","",'TRI-2C'!$BS$13)</f>
        <v>Establecer la relación de correspondencia entre los elementos de colecciones de objetos.</v>
      </c>
      <c r="B3393" s="149"/>
      <c r="C3393" s="149"/>
      <c r="D3393" s="150"/>
      <c r="E3393" s="150"/>
      <c r="F3393" s="126"/>
      <c r="G3393" s="122" t="str">
        <f>IF(A3393="","",VLOOKUP(J3326,'TRI-2C'!$B$18:$FH$61,70,FALSE))</f>
        <v>A+</v>
      </c>
      <c r="H3393" s="150"/>
      <c r="I3393" s="127" t="str">
        <f t="shared" si="127"/>
        <v>A+</v>
      </c>
      <c r="J3393" s="126"/>
    </row>
    <row r="3394" spans="1:10" ht="12.75" customHeight="1">
      <c r="A3394" s="147" t="str">
        <f>IF('TRI-2C'!$BT$13="","",'TRI-2C'!$BT$13)</f>
        <v>Identificar características de mañana, tarde y noche</v>
      </c>
      <c r="B3394" s="139"/>
      <c r="C3394" s="139"/>
      <c r="F3394" s="128"/>
      <c r="G3394" s="124" t="str">
        <f>IF(A3394="","",VLOOKUP(J3326,'TRI-2C'!$B$18:$FH$61,71,FALSE))</f>
        <v>A+</v>
      </c>
      <c r="I3394" s="125" t="str">
        <f t="shared" si="127"/>
        <v>A+</v>
      </c>
      <c r="J3394" s="128"/>
    </row>
    <row r="3395" spans="1:10" ht="12.75" customHeight="1">
      <c r="A3395" s="192" t="str">
        <f>IF('TRI-2C'!$BU$13="","",'TRI-2C'!$BU$13)</f>
        <v>Identificar en los objetos las nociones de medida: largo/ corto, grueso/delgado.</v>
      </c>
      <c r="B3395" s="154"/>
      <c r="C3395" s="154"/>
      <c r="D3395" s="154"/>
      <c r="E3395" s="154"/>
      <c r="F3395" s="155"/>
      <c r="G3395" s="122" t="str">
        <f>IF(A3395="","",VLOOKUP(J3326,'TRI-2C'!$B$18:$FH$61,72,FALSE))</f>
        <v>A+</v>
      </c>
      <c r="H3395" s="150"/>
      <c r="I3395" s="127" t="str">
        <f t="shared" si="127"/>
        <v>A+</v>
      </c>
      <c r="J3395" s="126"/>
    </row>
    <row r="3396" spans="1:10" ht="12.75" customHeight="1">
      <c r="A3396" s="147" t="str">
        <f>IF('TRI-2C'!$BV$13="","",'TRI-2C'!$BV$13)</f>
        <v>Identificar figuras geométricas básicas: círculo, cuadrado y triángulo en objetos del entorno y en representaciones gráficas.</v>
      </c>
      <c r="B3396" s="139"/>
      <c r="C3396" s="139"/>
      <c r="F3396" s="128"/>
      <c r="G3396" s="124" t="str">
        <f>IF(A3396="","",VLOOKUP(J3326,'TRI-2C'!$B$18:$FH$61,73,FALSE))</f>
        <v>A+</v>
      </c>
      <c r="I3396" s="125" t="str">
        <f t="shared" si="127"/>
        <v>A+</v>
      </c>
      <c r="J3396" s="128"/>
    </row>
    <row r="3397" spans="1:10" ht="12.75" customHeight="1">
      <c r="A3397" s="148" t="str">
        <f>IF('TRI-2C'!$BW$13="","",'TRI-2C'!$BW$13)</f>
        <v>Identificar la diferencia entre lo que se desea y lo que se necesita</v>
      </c>
      <c r="B3397" s="149"/>
      <c r="C3397" s="149"/>
      <c r="D3397" s="150"/>
      <c r="E3397" s="150"/>
      <c r="F3397" s="126"/>
      <c r="G3397" s="122" t="str">
        <f>IF(A3397="","",VLOOKUP(J3326,'TRI-2C'!$B$18:$FH$61,74,FALSE))</f>
        <v>A+</v>
      </c>
      <c r="H3397" s="150"/>
      <c r="I3397" s="127" t="str">
        <f t="shared" si="127"/>
        <v>A+</v>
      </c>
      <c r="J3397" s="126"/>
    </row>
    <row r="3398" spans="1:10" ht="12.75" customHeight="1">
      <c r="A3398" s="147" t="str">
        <f>IF('TRI-2C'!$BX$13="","",'TRI-2C'!$BX$13)</f>
        <v>Identificar las nociones de tiempo en acciones que siceden antes, ahora y después</v>
      </c>
      <c r="B3398" s="139"/>
      <c r="C3398" s="139"/>
      <c r="F3398" s="128"/>
      <c r="G3398" s="124" t="str">
        <f>IF(A3398="","",VLOOKUP(J3326,'TRI-2C'!$B$18:$FH$61,75,FALSE))</f>
        <v>A+</v>
      </c>
      <c r="I3398" s="125" t="str">
        <f t="shared" si="127"/>
        <v>A+</v>
      </c>
      <c r="J3398" s="128"/>
    </row>
    <row r="3399" spans="1:10" ht="12.75" customHeight="1">
      <c r="A3399" s="148" t="str">
        <f>IF('TRI-2C'!$BY$13="","",'TRI-2C'!$BY$13)</f>
        <v>Identificar los números de emergencia a través de actividades lúdicas, y reconocer cuándo pedir ayuda en situaciones sencillas.</v>
      </c>
      <c r="B3399" s="158"/>
      <c r="C3399" s="158"/>
      <c r="D3399" s="158"/>
      <c r="E3399" s="158"/>
      <c r="F3399" s="159"/>
      <c r="G3399" s="122" t="str">
        <f>IF(A3399="","",VLOOKUP(J3326,'TRI-2C'!$B$18:$FH$61,76,FALSE))</f>
        <v>A+</v>
      </c>
      <c r="H3399" s="150"/>
      <c r="I3399" s="127" t="str">
        <f t="shared" si="127"/>
        <v>A+</v>
      </c>
      <c r="J3399" s="126"/>
    </row>
    <row r="3400" spans="1:10" ht="12.75" customHeight="1">
      <c r="A3400" s="11" t="str">
        <f>IF('TRI-2C'!$BZ$13="","",'TRI-2C'!$BZ$13)</f>
        <v>Identificar semejanzas y diferencias en objetos del entorno con criterios de forma, color y tamaño</v>
      </c>
      <c r="B3400" s="156"/>
      <c r="C3400" s="156"/>
      <c r="D3400" s="156"/>
      <c r="E3400" s="156"/>
      <c r="F3400" s="157"/>
      <c r="G3400" s="124" t="str">
        <f>IF(A3400="","",VLOOKUP(J3326,'TRI-2C'!$B$18:$FH$61,77,FALSE))</f>
        <v>A+</v>
      </c>
      <c r="I3400" s="125" t="str">
        <f t="shared" si="127"/>
        <v>A+</v>
      </c>
      <c r="J3400" s="128"/>
    </row>
    <row r="3401" spans="1:10" ht="12.75" customHeight="1">
      <c r="A3401" s="148" t="str">
        <f>IF('TRI-2C'!$CA$13="","",'TRI-2C'!$CA$13)</f>
        <v>Ordenar en secuencias lógica sucesos de hasta cinco eventos en representaciones gráficas de sus actividades de la rutina diaria y en escenas de cuentos</v>
      </c>
      <c r="B3401" s="149"/>
      <c r="C3401" s="149"/>
      <c r="D3401" s="150"/>
      <c r="E3401" s="150"/>
      <c r="F3401" s="126"/>
      <c r="G3401" s="122" t="str">
        <f>IF(A3401="","",VLOOKUP(J3326,'TRI-2C'!$B$18:$FH$61,78,FALSE))</f>
        <v>A+</v>
      </c>
      <c r="H3401" s="150"/>
      <c r="I3401" s="127" t="str">
        <f t="shared" si="127"/>
        <v>A+</v>
      </c>
      <c r="J3401" s="126"/>
    </row>
    <row r="3402" spans="1:10" ht="12.75" customHeight="1">
      <c r="A3402" s="147" t="str">
        <f>IF('TRI-2C'!$CB$13="","",'TRI-2C'!$CB$13)</f>
        <v>Reconocer billetes y monedas en situaciones de la vida real</v>
      </c>
      <c r="B3402" s="139"/>
      <c r="C3402" s="139"/>
      <c r="F3402" s="128"/>
      <c r="G3402" s="124" t="str">
        <f>IF(A3402="","",VLOOKUP(J3326,'TRI-2C'!$B$18:$FH$61,79,FALSE))</f>
        <v>A+</v>
      </c>
      <c r="I3402" s="125" t="str">
        <f t="shared" si="127"/>
        <v>A+</v>
      </c>
      <c r="J3402" s="128"/>
    </row>
    <row r="3403" spans="1:10" ht="12.75" customHeight="1">
      <c r="A340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3403" s="149"/>
      <c r="C3403" s="149"/>
      <c r="D3403" s="150"/>
      <c r="E3403" s="150"/>
      <c r="F3403" s="126"/>
      <c r="G3403" s="122" t="str">
        <f>IF(A3403="","",VLOOKUP(J3326,'TRI-2C'!$B$18:$FH$61,80,FALSE))</f>
        <v>A+</v>
      </c>
      <c r="H3403" s="150"/>
      <c r="I3403" s="127" t="str">
        <f t="shared" si="127"/>
        <v>A+</v>
      </c>
      <c r="J3403" s="126"/>
    </row>
    <row r="3404" spans="1:10" ht="12.75" customHeight="1">
      <c r="A3404" s="147" t="str">
        <f>IF('TRI-2C'!$CD$13="","",'TRI-2C'!$CD$13)</f>
        <v>Reconocer los colores secundarios en objetos e imágenes del entorno.</v>
      </c>
      <c r="B3404" s="139"/>
      <c r="C3404" s="139"/>
      <c r="F3404" s="128"/>
      <c r="G3404" s="124" t="str">
        <f>IF(A3404="","",VLOOKUP(J3326,'TRI-2C'!$B$18:$FH$61,81,FALSE))</f>
        <v>A+</v>
      </c>
      <c r="I3404" s="125" t="str">
        <f t="shared" si="127"/>
        <v>A+</v>
      </c>
      <c r="J3404" s="128"/>
    </row>
    <row r="3405" spans="1:10" ht="12.75" customHeight="1">
      <c r="A340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3405" s="154"/>
      <c r="C3405" s="154"/>
      <c r="D3405" s="154"/>
      <c r="E3405" s="154"/>
      <c r="F3405" s="155"/>
      <c r="G3405" s="122" t="str">
        <f>IF(A3405="","",VLOOKUP(J3326,'TRI-2C'!$B$18:$FH$61,82,FALSE))</f>
        <v>A+</v>
      </c>
      <c r="H3405" s="150"/>
      <c r="I3405" s="127" t="str">
        <f t="shared" si="127"/>
        <v>A+</v>
      </c>
      <c r="J3405" s="126"/>
    </row>
    <row r="3406" spans="1:10" ht="12.75" customHeight="1">
      <c r="A3406" s="147" t="str">
        <f>IF('TRI-2C'!$CF$13="","",'TRI-2C'!$CF$13)</f>
        <v>Relacionar las distintas formas de adquirir dinero con el trabajo y el esfuerzo.</v>
      </c>
      <c r="B3406" s="139"/>
      <c r="C3406" s="139"/>
      <c r="F3406" s="128"/>
      <c r="G3406" s="124" t="str">
        <f>IF(A3406="","",VLOOKUP(J3326,'TRI-2C'!$B$18:$FH$61,83,FALSE))</f>
        <v>A+</v>
      </c>
      <c r="I3406" s="125" t="str">
        <f t="shared" si="127"/>
        <v>A+</v>
      </c>
      <c r="J3406" s="128"/>
    </row>
    <row r="3407" spans="1:10" ht="12.75" customHeight="1">
      <c r="A3407" s="165" t="str">
        <f>'BI-1T'!$A$11</f>
        <v>COMPRENSIÓN Y EXPRESION DEL LENGUAJE</v>
      </c>
      <c r="B3407" s="149"/>
      <c r="C3407" s="149"/>
      <c r="D3407" s="150"/>
      <c r="E3407" s="150"/>
      <c r="F3407" s="126"/>
      <c r="G3407" s="122" t="str">
        <f>IF(A3407="","",VLOOKUP(J3326,'TRI-2C'!$B$18:$FH$61,84,FALSE))</f>
        <v>A+</v>
      </c>
      <c r="H3407" s="150"/>
      <c r="I3407" s="127"/>
      <c r="J3407" s="126"/>
    </row>
    <row r="3408" spans="1:10" ht="12.75" customHeight="1">
      <c r="A3408" s="147" t="str">
        <f>IF('TRI-2C'!$CH$13="","",'TRI-2C'!$CH$13)</f>
        <v>Asociar la imagen de la portada con el título de los cuentos conocidos.</v>
      </c>
      <c r="B3408" s="139"/>
      <c r="C3408" s="139"/>
      <c r="F3408" s="128"/>
      <c r="G3408" s="124" t="str">
        <f>IF(A3408="","",VLOOKUP(J3326,'TRI-2C'!$B$18:$FH$61,85,FALSE))</f>
        <v>B+</v>
      </c>
      <c r="I3408" s="125" t="str">
        <f t="shared" ref="I3408:I3428" si="128">IF(G3408="","",G3408)</f>
        <v>B+</v>
      </c>
      <c r="J3408" s="128"/>
    </row>
    <row r="3409" spans="1:10" ht="12.75" customHeight="1">
      <c r="A3409" s="148" t="str">
        <f>IF('TRI-2C'!$CI$13="","",'TRI-2C'!$CI$13)</f>
        <v>Colaborar en la creación de textos colectivos con la ayuda del docente.</v>
      </c>
      <c r="B3409" s="158"/>
      <c r="C3409" s="158"/>
      <c r="D3409" s="158"/>
      <c r="E3409" s="158"/>
      <c r="F3409" s="159"/>
      <c r="G3409" s="122" t="str">
        <f>IF(A3409="","",VLOOKUP(J3326,'TRI-2C'!$B$18:$FH$61,86,FALSE))</f>
        <v>B+</v>
      </c>
      <c r="H3409" s="150"/>
      <c r="I3409" s="127" t="str">
        <f t="shared" si="128"/>
        <v>B+</v>
      </c>
      <c r="J3409" s="126"/>
    </row>
    <row r="3410" spans="1:10" ht="12.75" customHeight="1">
      <c r="A3410" s="11" t="str">
        <f>IF('TRI-2C'!$CJ$13="","",'TRI-2C'!$CJ$13)</f>
        <v>Comprender el derecho propio y de las otras personas a decir que no como una respuesta válida y respetable.</v>
      </c>
      <c r="B3410" s="156"/>
      <c r="C3410" s="156"/>
      <c r="D3410" s="156"/>
      <c r="E3410" s="156"/>
      <c r="F3410" s="157"/>
      <c r="G3410" s="124" t="str">
        <f>IF(A3410="","",VLOOKUP(J3326,'TRI-2C'!$B$18:$FH$61,87,FALSE))</f>
        <v>B+</v>
      </c>
      <c r="I3410" s="125" t="str">
        <f t="shared" si="128"/>
        <v>B+</v>
      </c>
      <c r="J3410" s="128"/>
    </row>
    <row r="3411" spans="1:10" ht="12.75" customHeight="1">
      <c r="A3411" s="148" t="str">
        <f>IF('TRI-2C'!$CK$13="","",'TRI-2C'!$CK$13)</f>
        <v>Comunicarse a través de dibujos de objetos con detalles que lo vuelven identificables, como representación simbólica de sus ideas.</v>
      </c>
      <c r="B3411" s="149"/>
      <c r="C3411" s="149"/>
      <c r="D3411" s="150"/>
      <c r="E3411" s="150"/>
      <c r="F3411" s="126"/>
      <c r="G3411" s="122" t="str">
        <f>IF(A3411="","",VLOOKUP(J3326,'TRI-2C'!$B$18:$FH$61,88,FALSE))</f>
        <v>B+</v>
      </c>
      <c r="H3411" s="150"/>
      <c r="I3411" s="127" t="str">
        <f t="shared" si="128"/>
        <v>B+</v>
      </c>
      <c r="J3411" s="126"/>
    </row>
    <row r="3412" spans="1:10" ht="12.75" customHeight="1">
      <c r="A3412" s="147" t="str">
        <f>IF('TRI-2C'!$CL$13="","",'TRI-2C'!$CL$13)</f>
        <v>Comunicarse incorporando palabras nuevas a su vocabulario en función de los ambientes y experiencias en las que interactúa.</v>
      </c>
      <c r="B3412" s="139"/>
      <c r="C3412" s="139"/>
      <c r="F3412" s="128"/>
      <c r="G3412" s="124" t="str">
        <f>IF(A3412="","",VLOOKUP(J3326,'TRI-2C'!$B$18:$FH$61,89,FALSE))</f>
        <v>B+</v>
      </c>
      <c r="I3412" s="125" t="str">
        <f t="shared" si="128"/>
        <v>B+</v>
      </c>
      <c r="J3412" s="128"/>
    </row>
    <row r="3413" spans="1:10" ht="12.75" customHeight="1">
      <c r="A3413" s="148" t="str">
        <f>IF('TRI-2C'!$CM$13="","",'TRI-2C'!$CM$13)</f>
        <v>Contar un cuento en base a sus imágenes a partir de la portada y siguiendo la secuencia de las páginas.</v>
      </c>
      <c r="B3413" s="149"/>
      <c r="C3413" s="149"/>
      <c r="D3413" s="150"/>
      <c r="E3413" s="150"/>
      <c r="F3413" s="126"/>
      <c r="G3413" s="122" t="str">
        <f>IF(A3413="","",VLOOKUP(J3326,'TRI-2C'!$B$18:$FH$61,90,FALSE))</f>
        <v>B+</v>
      </c>
      <c r="H3413" s="150"/>
      <c r="I3413" s="127" t="str">
        <f t="shared" si="128"/>
        <v>B+</v>
      </c>
      <c r="J3413" s="126"/>
    </row>
    <row r="3414" spans="1:10" ht="12.75" customHeight="1">
      <c r="A3414" s="147" t="str">
        <f>IF('TRI-2C'!$CN$13="","",'TRI-2C'!$CN$13)</f>
        <v>Describir oralmente imágenes gráficas (pictogramas) y digitales, estructurando oraciones más elaboradas que describan a los objetos que observa.</v>
      </c>
      <c r="B3414" s="139"/>
      <c r="C3414" s="139"/>
      <c r="F3414" s="128"/>
      <c r="G3414" s="124" t="str">
        <f>IF(A3414="","",VLOOKUP(J3326,'TRI-2C'!$B$18:$FH$61,91,FALSE))</f>
        <v>B+</v>
      </c>
      <c r="I3414" s="125" t="str">
        <f t="shared" si="128"/>
        <v>B+</v>
      </c>
      <c r="J3414" s="128"/>
    </row>
    <row r="3415" spans="1:10" ht="12.75" customHeight="1">
      <c r="A3415" s="192" t="str">
        <f>IF('TRI-2C'!$CO$13="","",'TRI-2C'!$CO$13)</f>
        <v>Describir oralmente imágenes relacionadas con los derechos de las personas en situación de movilidad</v>
      </c>
      <c r="B3415" s="154"/>
      <c r="C3415" s="154"/>
      <c r="D3415" s="154"/>
      <c r="E3415" s="154"/>
      <c r="F3415" s="155"/>
      <c r="G3415" s="122" t="str">
        <f>IF(A3415="","",VLOOKUP(J3326,'TRI-2C'!$B$18:$FH$61,92,FALSE))</f>
        <v>B+</v>
      </c>
      <c r="H3415" s="150"/>
      <c r="I3415" s="127" t="str">
        <f t="shared" si="128"/>
        <v>B+</v>
      </c>
      <c r="J3415" s="126"/>
    </row>
    <row r="3416" spans="1:10" ht="12.75" customHeight="1">
      <c r="A3416" s="147" t="str">
        <f>IF('TRI-2C'!$CP$13="","",'TRI-2C'!$CP$13)</f>
        <v>Expresarse oralmente pronunciando correctamente la mayoría de las palabras puede presentarse dificultades en la pronunciación de s, y la r.</v>
      </c>
      <c r="B3416" s="139"/>
      <c r="C3416" s="139"/>
      <c r="F3416" s="128"/>
      <c r="G3416" s="124" t="str">
        <f>IF(A3416="","",VLOOKUP(J3326,'TRI-2C'!$B$18:$FH$61,93,FALSE))</f>
        <v>B+</v>
      </c>
      <c r="I3416" s="125" t="str">
        <f t="shared" si="128"/>
        <v>B+</v>
      </c>
      <c r="J3416" s="128"/>
    </row>
    <row r="3417" spans="1:10" ht="12.75" customHeight="1">
      <c r="A3417" s="148" t="str">
        <f>IF('TRI-2C'!$CQ$13="","",'TRI-2C'!$CQ$13)</f>
        <v>Expresarse utilizando oraciones cortas y completas manteniendo el orden de las palabras.</v>
      </c>
      <c r="B3417" s="149"/>
      <c r="C3417" s="149"/>
      <c r="D3417" s="150"/>
      <c r="E3417" s="150"/>
      <c r="F3417" s="126"/>
      <c r="G3417" s="122" t="str">
        <f>IF(A3417="","",VLOOKUP(J3326,'TRI-2C'!$B$18:$FH$61,94,FALSE))</f>
        <v>B+</v>
      </c>
      <c r="H3417" s="150"/>
      <c r="I3417" s="127" t="str">
        <f t="shared" si="128"/>
        <v>B+</v>
      </c>
      <c r="J3417" s="126"/>
    </row>
    <row r="3418" spans="1:10" ht="12.75" customHeight="1">
      <c r="A3418" s="147" t="str">
        <f>IF('TRI-2C'!$CR$13="","",'TRI-2C'!$CR$13)</f>
        <v>Identificar “auditivamente” el fonema (sonido) inicial de las palabras más utilizadas.</v>
      </c>
      <c r="B3418" s="139"/>
      <c r="C3418" s="139"/>
      <c r="F3418" s="128"/>
      <c r="G3418" s="124" t="str">
        <f>IF(A3418="","",VLOOKUP(J3326,'TRI-2C'!$B$18:$FH$61,95,FALSE))</f>
        <v>B+</v>
      </c>
      <c r="I3418" s="125" t="str">
        <f t="shared" si="128"/>
        <v>B+</v>
      </c>
      <c r="J3418" s="128"/>
    </row>
    <row r="3419" spans="1:10" ht="12.75" customHeight="1">
      <c r="A3419" s="148" t="str">
        <f>IF('TRI-2C'!$CS$13="","",'TRI-2C'!$CS$13)</f>
        <v>Identificar una persona adulta de confianza para solicitar apoyo al enfrentar desafíos emocionales en situaciones cotidianas del entorno escolar</v>
      </c>
      <c r="B3419" s="158"/>
      <c r="C3419" s="158"/>
      <c r="D3419" s="158"/>
      <c r="E3419" s="158"/>
      <c r="F3419" s="159"/>
      <c r="G3419" s="122" t="str">
        <f>IF(A3419="","",VLOOKUP(J3326,'TRI-2C'!$B$18:$FH$61,96,FALSE))</f>
        <v>B+</v>
      </c>
      <c r="H3419" s="150"/>
      <c r="I3419" s="127" t="str">
        <f t="shared" si="128"/>
        <v>B+</v>
      </c>
      <c r="J3419" s="126"/>
    </row>
    <row r="3420" spans="1:10" ht="12.75" customHeight="1">
      <c r="A3420" s="11" t="str">
        <f>IF('TRI-2C'!$CT$13="","",'TRI-2C'!$CT$13)</f>
        <v>Participar en conversaciones más complejas y largas manteniéndose dentro del tema.</v>
      </c>
      <c r="B3420" s="156"/>
      <c r="C3420" s="156"/>
      <c r="D3420" s="156"/>
      <c r="E3420" s="156"/>
      <c r="F3420" s="157"/>
      <c r="G3420" s="124" t="str">
        <f>IF(A3420="","",VLOOKUP(J3326,'TRI-2C'!$B$18:$FH$61,97,FALSE))</f>
        <v>B+</v>
      </c>
      <c r="I3420" s="125" t="str">
        <f t="shared" si="128"/>
        <v>B+</v>
      </c>
      <c r="J3420" s="128"/>
    </row>
    <row r="3421" spans="1:10" ht="12.75" customHeight="1">
      <c r="A3421" s="148" t="str">
        <f>IF('TRI-2C'!$CU$13="","",'TRI-2C'!$CU$13)</f>
        <v>Producir palabras que riman espontáneamente tomado en cuenta los sonidos finales de las mismas.</v>
      </c>
      <c r="B3421" s="149"/>
      <c r="C3421" s="149"/>
      <c r="D3421" s="150"/>
      <c r="E3421" s="150"/>
      <c r="F3421" s="126"/>
      <c r="G3421" s="122" t="str">
        <f>IF(A3421="","",VLOOKUP(J3326,'TRI-2C'!$B$18:$FH$61,98,FALSE))</f>
        <v>B+</v>
      </c>
      <c r="H3421" s="150"/>
      <c r="I3421" s="127" t="str">
        <f t="shared" si="128"/>
        <v>B+</v>
      </c>
      <c r="J3421" s="126"/>
    </row>
    <row r="3422" spans="1:10" ht="12.75" customHeight="1">
      <c r="A3422" s="147" t="str">
        <f>IF('TRI-2C'!$CV$13="","",'TRI-2C'!$CV$13)</f>
        <v>Realizar modificaciones del contenido de un cuento relatado por el adulto, cambiando partes del él como: acciones y final.</v>
      </c>
      <c r="B3422" s="139"/>
      <c r="C3422" s="139"/>
      <c r="F3422" s="128"/>
      <c r="G3422" s="124" t="str">
        <f>IF(A3422="","",VLOOKUP(J3326,'TRI-2C'!$B$18:$FH$61,99,FALSE))</f>
        <v>B+</v>
      </c>
      <c r="I3422" s="125" t="str">
        <f t="shared" si="128"/>
        <v>B+</v>
      </c>
      <c r="J3422" s="128"/>
    </row>
    <row r="3423" spans="1:10" ht="12.75" customHeight="1">
      <c r="A342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423" s="149"/>
      <c r="C3423" s="149"/>
      <c r="D3423" s="150"/>
      <c r="E3423" s="150"/>
      <c r="F3423" s="126"/>
      <c r="G3423" s="122" t="str">
        <f>IF(A3423="","",VLOOKUP(J3326,'TRI-2C'!$B$18:$FH$61,100,FALSE))</f>
        <v>B+</v>
      </c>
      <c r="H3423" s="150"/>
      <c r="I3423" s="127" t="str">
        <f t="shared" si="128"/>
        <v>B+</v>
      </c>
      <c r="J3423" s="126"/>
    </row>
    <row r="3424" spans="1:10" ht="12.75" customHeight="1">
      <c r="A3424" s="147" t="str">
        <f>IF('TRI-2C'!$CX$13="","",'TRI-2C'!$CX$13)</f>
        <v>Reconocer etiquetas y rótulos de su entorno inmediato y los “lee”.</v>
      </c>
      <c r="B3424" s="139"/>
      <c r="C3424" s="139"/>
      <c r="F3424" s="128"/>
      <c r="G3424" s="124" t="str">
        <f>IF(A3424="","",VLOOKUP(J3326,'TRI-2C'!$B$18:$FH$61,101,FALSE))</f>
        <v>B+</v>
      </c>
      <c r="I3424" s="125" t="str">
        <f t="shared" si="128"/>
        <v>B+</v>
      </c>
      <c r="J3424" s="128"/>
    </row>
    <row r="3425" spans="1:10" ht="12.75" customHeight="1">
      <c r="A3425" s="192" t="str">
        <f>IF('TRI-2C'!$CY$13="","",'TRI-2C'!$CY$13)</f>
        <v>Relatar cuentos, narrados por el adulto, manteniendo la secuencia, sin la ayuda del paratexto.</v>
      </c>
      <c r="B3425" s="154"/>
      <c r="C3425" s="154"/>
      <c r="D3425" s="154"/>
      <c r="E3425" s="154"/>
      <c r="F3425" s="155"/>
      <c r="G3425" s="122" t="str">
        <f>IF(A3425="","",VLOOKUP(J3326,'TRI-2C'!$B$18:$FH$61,102,FALSE))</f>
        <v>B+</v>
      </c>
      <c r="H3425" s="150"/>
      <c r="I3425" s="127" t="str">
        <f t="shared" si="128"/>
        <v>B+</v>
      </c>
      <c r="J3425" s="126"/>
    </row>
    <row r="3426" spans="1:10" ht="12.75" customHeight="1">
      <c r="A3426" s="147" t="str">
        <f>IF('TRI-2C'!$CZ$13="","",'TRI-2C'!$CZ$13)</f>
        <v>Reproducir trabalenguas sencillos, adivinanzas, canciones y poemas cortos, mejorando su pronunciación y potenciando su capacidad imaginativa.</v>
      </c>
      <c r="B3426" s="139"/>
      <c r="C3426" s="139"/>
      <c r="F3426" s="128"/>
      <c r="G3426" s="124" t="str">
        <f>IF(A3426="","",VLOOKUP(J3326,'TRI-2C'!$B$18:$FH$61,103,FALSE))</f>
        <v>B+</v>
      </c>
      <c r="I3426" s="125" t="str">
        <f t="shared" si="128"/>
        <v>B+</v>
      </c>
      <c r="J3426" s="128"/>
    </row>
    <row r="3427" spans="1:10" ht="12.75" customHeight="1">
      <c r="A3427" s="148" t="str">
        <f>IF('TRI-2C'!$DA$13="","",'TRI-2C'!$DA$13)</f>
        <v>Responder preguntas sobre un texto narrado por el adulto, relacionadas a los personajes y acciones principales.</v>
      </c>
      <c r="B3427" s="149"/>
      <c r="C3427" s="149"/>
      <c r="D3427" s="150"/>
      <c r="E3427" s="150"/>
      <c r="F3427" s="126"/>
      <c r="G3427" s="122" t="str">
        <f>IF(A3427="","",VLOOKUP(J3326,'TRI-2C'!$B$18:$FH$61,104,FALSE))</f>
        <v>B+</v>
      </c>
      <c r="H3427" s="150"/>
      <c r="I3427" s="127" t="str">
        <f t="shared" si="128"/>
        <v>B+</v>
      </c>
      <c r="J3427" s="126"/>
    </row>
    <row r="3428" spans="1:10" ht="12.75" customHeight="1">
      <c r="A3428" s="147" t="str">
        <f>IF('TRI-2C'!$DB$13="","",'TRI-2C'!$DB$13)</f>
        <v>Seguir instrucciones sencillas que involucren la ejecución de tres o más actividades</v>
      </c>
      <c r="B3428" s="139"/>
      <c r="C3428" s="139"/>
      <c r="F3428" s="128"/>
      <c r="G3428" s="124" t="str">
        <f>IF(A3428="","",VLOOKUP(J3326,'TRI-2C'!$B$18:$FH$61,105,FALSE))</f>
        <v>B+</v>
      </c>
      <c r="I3428" s="125" t="str">
        <f t="shared" si="128"/>
        <v>B+</v>
      </c>
      <c r="J3428" s="128"/>
    </row>
    <row r="3429" spans="1:10" ht="12.75" customHeight="1">
      <c r="A3429" s="165" t="str">
        <f>'BI-1T'!$A$12</f>
        <v>EXPRESIÓN ARTISTICA</v>
      </c>
      <c r="B3429" s="158"/>
      <c r="C3429" s="158"/>
      <c r="D3429" s="158"/>
      <c r="E3429" s="158"/>
      <c r="F3429" s="159"/>
      <c r="G3429" s="122" t="str">
        <f>IF(A3429="","",VLOOKUP(J3326,'TRI-2C'!$B$18:$FH$61,106,FALSE))</f>
        <v>B+</v>
      </c>
      <c r="H3429" s="150"/>
      <c r="I3429" s="127"/>
      <c r="J3429" s="126"/>
    </row>
    <row r="3430" spans="1:10" ht="12.75" customHeight="1">
      <c r="A3430" s="11" t="str">
        <f>IF('TRI-2C'!$DD$13="","",'TRI-2C'!$DD$13)</f>
        <v>Cantar canciones siguiendo el ritmo y coordinando con las expresiones de su cuerpo.</v>
      </c>
      <c r="B3430" s="156"/>
      <c r="C3430" s="156"/>
      <c r="D3430" s="156"/>
      <c r="E3430" s="156"/>
      <c r="F3430" s="157"/>
      <c r="G3430" s="124" t="str">
        <f>IF(A3430="","",VLOOKUP(J3326,'TRI-2C'!$B$18:$FH$61,107,FALSE))</f>
        <v>A+</v>
      </c>
      <c r="I3430" s="125" t="str">
        <f t="shared" ref="I3430:I3440" si="129">IF(G3430="","",G3430)</f>
        <v>A+</v>
      </c>
      <c r="J3430" s="128"/>
    </row>
    <row r="3431" spans="1:10" ht="12.75" customHeight="1">
      <c r="A3431" s="148" t="str">
        <f>IF('TRI-2C'!$DE$13="","",'TRI-2C'!$DE$13)</f>
        <v>Comunicar de manera escrita sus ideas intentando imitar letras o formas parecidas a letras.</v>
      </c>
      <c r="B3431" s="149"/>
      <c r="C3431" s="149"/>
      <c r="D3431" s="150"/>
      <c r="E3431" s="150"/>
      <c r="F3431" s="126"/>
      <c r="G3431" s="122" t="str">
        <f>IF(A3431="","",VLOOKUP(J3326,'TRI-2C'!$B$18:$FH$61,108,FALSE))</f>
        <v>A+</v>
      </c>
      <c r="H3431" s="150"/>
      <c r="I3431" s="127" t="str">
        <f t="shared" si="129"/>
        <v>A+</v>
      </c>
      <c r="J3431" s="126"/>
    </row>
    <row r="3432" spans="1:10" ht="12.75" customHeight="1">
      <c r="A3432" s="147" t="str">
        <f>IF('TRI-2C'!$DF$13="","",'TRI-2C'!$DF$13)</f>
        <v>Ejecutar patrones de más de dos ritmos con partes del cuerpo y elementos o instrumentos sonoros.</v>
      </c>
      <c r="B3432" s="139"/>
      <c r="C3432" s="139"/>
      <c r="F3432" s="128"/>
      <c r="G3432" s="124" t="str">
        <f>IF(A3432="","",VLOOKUP(J3326,'TRI-2C'!$B$18:$FH$61,109,FALSE))</f>
        <v>A+</v>
      </c>
      <c r="I3432" s="125" t="str">
        <f t="shared" si="129"/>
        <v>A+</v>
      </c>
      <c r="J3432" s="128"/>
    </row>
    <row r="3433" spans="1:10" ht="12.75" customHeight="1">
      <c r="A343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3433" s="149"/>
      <c r="C3433" s="149"/>
      <c r="D3433" s="150"/>
      <c r="E3433" s="150"/>
      <c r="F3433" s="126"/>
      <c r="G3433" s="122" t="str">
        <f>IF(A3433="","",VLOOKUP(J3326,'TRI-2C'!$B$18:$FH$61,110,FALSE))</f>
        <v>A+</v>
      </c>
      <c r="H3433" s="150"/>
      <c r="I3433" s="127" t="str">
        <f t="shared" si="129"/>
        <v>A+</v>
      </c>
      <c r="J3433" s="126"/>
    </row>
    <row r="3434" spans="1:10" ht="12.75" customHeight="1">
      <c r="A3434" s="147" t="str">
        <f>IF('TRI-2C'!$DH$13="","",'TRI-2C'!$DH$13)</f>
        <v>Expresar su opinión al observar una obra artística relacionada a la plástica o a la escultura.</v>
      </c>
      <c r="B3434" s="139"/>
      <c r="C3434" s="139"/>
      <c r="F3434" s="128"/>
      <c r="G3434" s="124" t="str">
        <f>IF(A3434="","",VLOOKUP(J3326,'TRI-2C'!$B$18:$FH$61,111,FALSE))</f>
        <v>A+</v>
      </c>
      <c r="I3434" s="125" t="str">
        <f t="shared" si="129"/>
        <v>A+</v>
      </c>
      <c r="J3434" s="128"/>
    </row>
    <row r="3435" spans="1:10" ht="12.75" customHeight="1">
      <c r="A3435" s="192" t="str">
        <f>IF('TRI-2C'!$DI$13="","",'TRI-2C'!$DI$13)</f>
        <v>Expresar sus vivencias y experiencias a través del dibujo libre.</v>
      </c>
      <c r="B3435" s="154"/>
      <c r="C3435" s="154"/>
      <c r="D3435" s="154"/>
      <c r="E3435" s="154"/>
      <c r="F3435" s="155"/>
      <c r="G3435" s="122" t="str">
        <f>IF(A3435="","",VLOOKUP(J3326,'TRI-2C'!$B$18:$FH$61,112,FALSE))</f>
        <v>A+</v>
      </c>
      <c r="H3435" s="150"/>
      <c r="I3435" s="127" t="str">
        <f t="shared" si="129"/>
        <v>A+</v>
      </c>
      <c r="J3435" s="126"/>
    </row>
    <row r="3436" spans="1:10" ht="12.75" customHeight="1">
      <c r="A3436" s="147" t="str">
        <f>IF('TRI-2C'!$DJ$13="","",'TRI-2C'!$DJ$13)</f>
        <v>Mantener el ritmo y las secuencias de pasos sencillos durante la ejecución de coreografías.</v>
      </c>
      <c r="B3436" s="139"/>
      <c r="C3436" s="139"/>
      <c r="F3436" s="128"/>
      <c r="G3436" s="124" t="str">
        <f>IF(A3436="","",VLOOKUP(J3326,'TRI-2C'!$B$18:$FH$61,113,FALSE))</f>
        <v>A+</v>
      </c>
      <c r="I3436" s="125" t="str">
        <f t="shared" si="129"/>
        <v>A+</v>
      </c>
      <c r="J3436" s="128"/>
    </row>
    <row r="3437" spans="1:10" ht="12.75" customHeight="1">
      <c r="A343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437" s="149"/>
      <c r="C3437" s="149"/>
      <c r="D3437" s="150"/>
      <c r="E3437" s="150"/>
      <c r="F3437" s="126"/>
      <c r="G3437" s="122" t="str">
        <f>IF(A3437="","",VLOOKUP(J3326,'TRI-2C'!$B$18:$FH$61,114,FALSE))</f>
        <v>A+</v>
      </c>
      <c r="H3437" s="150"/>
      <c r="I3437" s="127" t="str">
        <f t="shared" si="129"/>
        <v>A+</v>
      </c>
      <c r="J3437" s="126"/>
    </row>
    <row r="3438" spans="1:10" ht="12.75" customHeight="1">
      <c r="A3438" s="147" t="str">
        <f>IF('TRI-2C'!$DL$13="","",'TRI-2C'!$DL$13)</f>
        <v>Participar en dramatizaciones, asumiendo roles de diferentes personas del entorno y de personajes de cuentos e historietas.</v>
      </c>
      <c r="B3438" s="139"/>
      <c r="C3438" s="139"/>
      <c r="F3438" s="128"/>
      <c r="G3438" s="124" t="str">
        <f>IF(A3438="","",VLOOKUP(J3326,'TRI-2C'!$B$18:$FH$61,115,FALSE))</f>
        <v>A+</v>
      </c>
      <c r="I3438" s="125" t="str">
        <f t="shared" si="129"/>
        <v>A+</v>
      </c>
      <c r="J3438" s="128"/>
    </row>
    <row r="3439" spans="1:10" ht="12.75" customHeight="1">
      <c r="A3439" s="148" t="str">
        <f>IF('TRI-2C'!$DM$13="","",'TRI-2C'!$DM$13)</f>
        <v>Participar en rondas populares, bailes y juegos tradicionales, asumiendo los roles y respetando las reglas.</v>
      </c>
      <c r="B3439" s="158"/>
      <c r="C3439" s="158"/>
      <c r="D3439" s="158"/>
      <c r="E3439" s="158"/>
      <c r="F3439" s="159"/>
      <c r="G3439" s="122" t="str">
        <f>IF(A3439="","",VLOOKUP(J3326,'TRI-2C'!$B$18:$FH$61,116,FALSE))</f>
        <v>A+</v>
      </c>
      <c r="H3439" s="150"/>
      <c r="I3439" s="127" t="str">
        <f t="shared" si="129"/>
        <v>A+</v>
      </c>
      <c r="J3439" s="126"/>
    </row>
    <row r="3440" spans="1:10" ht="12.75" customHeight="1">
      <c r="A3440" s="11" t="str">
        <f>IF('TRI-2C'!$DN$13="","",'TRI-2C'!$DN$13)</f>
        <v>Realizar actividades creativas utilizando las técnicas grafo plásticas con variedad de materiales.</v>
      </c>
      <c r="B3440" s="156"/>
      <c r="C3440" s="156"/>
      <c r="D3440" s="156"/>
      <c r="E3440" s="156"/>
      <c r="F3440" s="157"/>
      <c r="G3440" s="124" t="str">
        <f>IF(A3440="","",VLOOKUP(J3326,'TRI-2C'!$B$18:$FH$61,117,FALSE))</f>
        <v>A+</v>
      </c>
      <c r="I3440" s="125" t="str">
        <f t="shared" si="129"/>
        <v>A+</v>
      </c>
      <c r="J3440" s="128"/>
    </row>
    <row r="3441" spans="1:10" ht="12.75" customHeight="1">
      <c r="A3441" s="165" t="str">
        <f>'BI-1T'!$A$13</f>
        <v>EXPRESION CORPORAL Y MOTRICIDAD</v>
      </c>
      <c r="B3441" s="149"/>
      <c r="C3441" s="149"/>
      <c r="D3441" s="150"/>
      <c r="E3441" s="150"/>
      <c r="F3441" s="126"/>
      <c r="G3441" s="122" t="str">
        <f>IF(A3441="","",VLOOKUP(J3326,'TRI-2C'!$B$18:$FH$61,118,FALSE))</f>
        <v>A+</v>
      </c>
      <c r="H3441" s="150"/>
      <c r="I3441" s="127"/>
      <c r="J3441" s="126"/>
    </row>
    <row r="3442" spans="1:10" ht="12.75" customHeight="1">
      <c r="A3442" s="147" t="str">
        <f>IF('TRI-2C'!$DP$13="","",'TRI-2C'!$DP$13)</f>
        <v>Caminar y correr con soltura y seguridad manteniendo el equilibrio a diferentes distancias, orientaciones y ritmos en espacios parciales.</v>
      </c>
      <c r="B3442" s="139"/>
      <c r="C3442" s="139"/>
      <c r="F3442" s="128"/>
      <c r="G3442" s="124" t="str">
        <f>IF(A3442="","",VLOOKUP(J3326,'TRI-2C'!$B$18:$FH$61,119,FALSE))</f>
        <v>A+</v>
      </c>
      <c r="I3442" s="125" t="str">
        <f t="shared" ref="I3442:I3469" si="130">IF(G3442="","",G3442)</f>
        <v>A+</v>
      </c>
      <c r="J3442" s="128"/>
    </row>
    <row r="3443" spans="1:10" ht="12.75" customHeight="1">
      <c r="A344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3443" s="149"/>
      <c r="C3443" s="149"/>
      <c r="D3443" s="150"/>
      <c r="E3443" s="150"/>
      <c r="F3443" s="126"/>
      <c r="G3443" s="122" t="str">
        <f>IF(A3443="","",VLOOKUP(J3326,'TRI-2C'!$B$18:$FH$61,120,FALSE))</f>
        <v>A+</v>
      </c>
      <c r="H3443" s="150"/>
      <c r="I3443" s="127" t="str">
        <f t="shared" si="130"/>
        <v>A+</v>
      </c>
      <c r="J3443" s="126"/>
    </row>
    <row r="3444" spans="1:10" ht="12.75" customHeight="1">
      <c r="A3444" s="147" t="str">
        <f>IF('TRI-2C'!$DR$13="","",'TRI-2C'!$DR$13)</f>
        <v>Discriminar sonidos onomatopéyicos y diferencia los sonidos naturales de los artificiales</v>
      </c>
      <c r="B3444" s="139"/>
      <c r="C3444" s="139"/>
      <c r="F3444" s="128"/>
      <c r="G3444" s="124" t="str">
        <f>IF(A3444="","",VLOOKUP(J3326,'TRI-2C'!$B$18:$FH$61,121,FALSE))</f>
        <v>A+</v>
      </c>
      <c r="I3444" s="125" t="str">
        <f t="shared" si="130"/>
        <v>A+</v>
      </c>
      <c r="J3444" s="128"/>
    </row>
    <row r="3445" spans="1:10" ht="12.75" customHeight="1">
      <c r="A3445" s="192" t="str">
        <f>IF('TRI-2C'!$DS$13="","",'TRI-2C'!$DS$13)</f>
        <v>Ejecutar actividades coordinadamente y con un control adecuado de fuerza y tonicidad muscular como: lanzar, atrapar y patear objetos y pelotas.</v>
      </c>
      <c r="B3445" s="154"/>
      <c r="C3445" s="154"/>
      <c r="D3445" s="154"/>
      <c r="E3445" s="154"/>
      <c r="F3445" s="155"/>
      <c r="G3445" s="122" t="str">
        <f>IF(A3445="","",VLOOKUP(J3326,'TRI-2C'!$B$18:$FH$61,122,FALSE))</f>
        <v>A+</v>
      </c>
      <c r="H3445" s="150"/>
      <c r="I3445" s="127" t="str">
        <f t="shared" si="130"/>
        <v>A+</v>
      </c>
      <c r="J3445" s="126"/>
    </row>
    <row r="3446" spans="1:10" ht="12.75" customHeight="1">
      <c r="A3446" s="147" t="str">
        <f>IF('TRI-2C'!$DT$13="","",'TRI-2C'!$DT$13)</f>
        <v>Emplear su lado dominante en la realización de la mayoría de las actividades que utilice la mano, ojo y pie.</v>
      </c>
      <c r="B3446" s="139"/>
      <c r="C3446" s="139"/>
      <c r="F3446" s="128"/>
      <c r="G3446" s="124" t="str">
        <f>IF(A3446="","",VLOOKUP(J3326,'TRI-2C'!$B$18:$FH$61,123,FALSE))</f>
        <v>A+</v>
      </c>
      <c r="I3446" s="125" t="str">
        <f t="shared" si="130"/>
        <v>A+</v>
      </c>
      <c r="J3446" s="128"/>
    </row>
    <row r="3447" spans="1:10" ht="12.75" customHeight="1">
      <c r="A3447" s="148" t="str">
        <f>IF('TRI-2C'!$DU$13="","",'TRI-2C'!$DU$13)</f>
        <v>Galopar y salticar coordinadamente con obstáculos ejecutando circuitos.</v>
      </c>
      <c r="B3447" s="149"/>
      <c r="C3447" s="149"/>
      <c r="D3447" s="150"/>
      <c r="E3447" s="150"/>
      <c r="F3447" s="126"/>
      <c r="G3447" s="122" t="str">
        <f>IF(A3447="","",VLOOKUP(J3326,'TRI-2C'!$B$18:$FH$61,124,FALSE))</f>
        <v>A+</v>
      </c>
      <c r="H3447" s="150"/>
      <c r="I3447" s="127" t="str">
        <f t="shared" si="130"/>
        <v>A+</v>
      </c>
      <c r="J3447" s="126"/>
    </row>
    <row r="3448" spans="1:10" ht="12.75" customHeight="1">
      <c r="A344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3448" s="139"/>
      <c r="C3448" s="139"/>
      <c r="F3448" s="128"/>
      <c r="G3448" s="124" t="str">
        <f>IF(A3448="","",VLOOKUP(J3326,'TRI-2C'!$B$18:$FH$61,125,FALSE))</f>
        <v>A+</v>
      </c>
      <c r="I3448" s="125" t="str">
        <f t="shared" si="130"/>
        <v>A+</v>
      </c>
      <c r="J3448" s="128"/>
    </row>
    <row r="3449" spans="1:10" ht="12.75" customHeight="1">
      <c r="A3449" s="148" t="str">
        <f>IF('TRI-2C'!$DW$13="","",'TRI-2C'!$DW$13)</f>
        <v>Mantener el equilibro al caminar sobre líneas rectas, curvas y quebradas con altura (aprox. 20 cm) logrando un adecuado control postural.</v>
      </c>
      <c r="B3449" s="158"/>
      <c r="C3449" s="158"/>
      <c r="D3449" s="158"/>
      <c r="E3449" s="158"/>
      <c r="F3449" s="159"/>
      <c r="G3449" s="122" t="str">
        <f>IF(A3449="","",VLOOKUP(J3326,'TRI-2C'!$B$18:$FH$61,126,FALSE))</f>
        <v>A+</v>
      </c>
      <c r="H3449" s="150"/>
      <c r="I3449" s="127" t="str">
        <f t="shared" si="130"/>
        <v>A+</v>
      </c>
      <c r="J3449" s="126"/>
    </row>
    <row r="3450" spans="1:10" ht="12.75" customHeight="1">
      <c r="A3450" s="11" t="str">
        <f>IF('TRI-2C'!$DX$13="","",'TRI-2C'!$DX$13)</f>
        <v>Mantener un adecuado control postural en diferentes posiciones del cuerpo y en desplazamientos.</v>
      </c>
      <c r="B3450" s="156"/>
      <c r="C3450" s="156"/>
      <c r="D3450" s="156"/>
      <c r="E3450" s="156"/>
      <c r="F3450" s="157"/>
      <c r="G3450" s="124" t="str">
        <f>IF(A3450="","",VLOOKUP(J3326,'TRI-2C'!$B$18:$FH$61,127,FALSE))</f>
        <v>A+</v>
      </c>
      <c r="I3450" s="125" t="str">
        <f t="shared" si="130"/>
        <v>A+</v>
      </c>
      <c r="J3450" s="128"/>
    </row>
    <row r="3451" spans="1:10" ht="12.75" customHeight="1">
      <c r="A3451" s="148" t="str">
        <f>IF('TRI-2C'!$DY$13="","",'TRI-2C'!$DY$13)</f>
        <v>Orientarse en el espacio realizando desplazamientos en función de consignas dadas con las nociones: entre, adelante-atrás, junto a, cerca-lejos</v>
      </c>
      <c r="B3451" s="149"/>
      <c r="C3451" s="149"/>
      <c r="D3451" s="150"/>
      <c r="E3451" s="150"/>
      <c r="F3451" s="126"/>
      <c r="G3451" s="122" t="str">
        <f>IF(A3451="","",VLOOKUP(J3326,'TRI-2C'!$B$18:$FH$61,128,FALSE))</f>
        <v>A+</v>
      </c>
      <c r="H3451" s="150"/>
      <c r="I3451" s="127" t="str">
        <f t="shared" si="130"/>
        <v>A+</v>
      </c>
      <c r="J3451" s="126"/>
    </row>
    <row r="3452" spans="1:10" ht="12.75" customHeight="1">
      <c r="A3452" s="147" t="str">
        <f>IF('TRI-2C'!$DZ$13="","",'TRI-2C'!$DZ$13)</f>
        <v>Realiza varios movimientos y desplazamientos combinados a diferentes velocidades (rápido, lento), duración (largos y corto).</v>
      </c>
      <c r="B3452" s="139"/>
      <c r="C3452" s="139"/>
      <c r="F3452" s="128"/>
      <c r="G3452" s="124" t="str">
        <f>IF(A3452="","",VLOOKUP(J3326,'TRI-2C'!$B$18:$FH$61,129,FALSE))</f>
        <v>A+</v>
      </c>
      <c r="I3452" s="125" t="str">
        <f t="shared" si="130"/>
        <v>A+</v>
      </c>
      <c r="J3452" s="128"/>
    </row>
    <row r="3453" spans="1:10" ht="12.75" customHeight="1">
      <c r="A3453" s="148" t="str">
        <f>IF('TRI-2C'!$EA$13="","",'TRI-2C'!$EA$13)</f>
        <v>Realizar actividades de coordinación visomotriz con niveles de dificultad creciente en el tamaño y tipo de materiales.</v>
      </c>
      <c r="B3453" s="149"/>
      <c r="C3453" s="149"/>
      <c r="D3453" s="150"/>
      <c r="E3453" s="150"/>
      <c r="F3453" s="126"/>
      <c r="G3453" s="122" t="str">
        <f>IF(A3453="","",VLOOKUP(J3326,'TRI-2C'!$B$18:$FH$61,130,FALSE))</f>
        <v>A+</v>
      </c>
      <c r="H3453" s="150"/>
      <c r="I3453" s="127" t="str">
        <f t="shared" si="130"/>
        <v>A+</v>
      </c>
      <c r="J3453" s="126"/>
    </row>
    <row r="3454" spans="1:10" ht="12.75" customHeight="1">
      <c r="A3454" s="147" t="str">
        <f>IF('TRI-2C'!$EB$13="","",'TRI-2C'!$EB$13)</f>
        <v>Realizar desplazamientos y movimientos combinados utilizando el espacio total y parcial a diferentes distancias (largas-cortas)</v>
      </c>
      <c r="B3454" s="139"/>
      <c r="C3454" s="139"/>
      <c r="F3454" s="128"/>
      <c r="G3454" s="124" t="str">
        <f>IF(A3454="","",VLOOKUP(J3326,'TRI-2C'!$B$18:$FH$61,131,FALSE))</f>
        <v>A+</v>
      </c>
      <c r="I3454" s="125" t="str">
        <f t="shared" si="130"/>
        <v>A+</v>
      </c>
      <c r="J3454" s="128"/>
    </row>
    <row r="3455" spans="1:10" ht="12.75" customHeight="1">
      <c r="A345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3455" s="154"/>
      <c r="C3455" s="154"/>
      <c r="D3455" s="154"/>
      <c r="E3455" s="154"/>
      <c r="F3455" s="155"/>
      <c r="G3455" s="122" t="str">
        <f>IF(A3455="","",VLOOKUP(J3326,'TRI-2C'!$B$18:$FH$61,132,FALSE))</f>
        <v>A+</v>
      </c>
      <c r="H3455" s="150"/>
      <c r="I3455" s="127" t="str">
        <f t="shared" si="130"/>
        <v>A+</v>
      </c>
      <c r="J3455" s="126"/>
    </row>
    <row r="3456" spans="1:10" ht="12.75" customHeight="1">
      <c r="A345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3456" s="139"/>
      <c r="C3456" s="139"/>
      <c r="F3456" s="128"/>
      <c r="G3456" s="124" t="str">
        <f>IF(A3456="","",VLOOKUP(J3326,'TRI-2C'!$B$18:$FH$61,133,FALSE))</f>
        <v>A+</v>
      </c>
      <c r="I3456" s="125" t="str">
        <f t="shared" si="130"/>
        <v>A+</v>
      </c>
      <c r="J3456" s="128"/>
    </row>
    <row r="3457" spans="1:10" ht="12.75" customHeight="1">
      <c r="A345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3457" s="149"/>
      <c r="C3457" s="149"/>
      <c r="D3457" s="150"/>
      <c r="E3457" s="150"/>
      <c r="F3457" s="126"/>
      <c r="G3457" s="122" t="str">
        <f>IF(A3457="","",VLOOKUP(J3326,'TRI-2C'!$B$18:$FH$61,134,FALSE))</f>
        <v>A+</v>
      </c>
      <c r="H3457" s="150"/>
      <c r="I3457" s="127" t="str">
        <f t="shared" si="130"/>
        <v>A+</v>
      </c>
      <c r="J3457" s="126"/>
    </row>
    <row r="3458" spans="1:10" ht="12.75" customHeight="1">
      <c r="A3458" s="147" t="str">
        <f>IF('TRI-2C'!$EF$13="","",'TRI-2C'!$EF$13)</f>
        <v>Realizar movimientos diferenciados con los lados laterales del cuerpo (un lado y otro lado).</v>
      </c>
      <c r="B3458" s="139"/>
      <c r="C3458" s="139"/>
      <c r="F3458" s="128"/>
      <c r="G3458" s="124" t="str">
        <f>IF(A3458="","",VLOOKUP(J3326,'TRI-2C'!$B$18:$FH$61,135,FALSE))</f>
        <v>A+</v>
      </c>
      <c r="I3458" s="125" t="str">
        <f t="shared" si="130"/>
        <v>A+</v>
      </c>
      <c r="J3458" s="128"/>
    </row>
    <row r="3459" spans="1:10" ht="12.75" customHeight="1">
      <c r="A3459" s="148" t="str">
        <f>IF('TRI-2C'!$EG$13="","",'TRI-2C'!$EG$13)</f>
        <v>Realizar movimientos para la coordinación de ojo y pie como: patear pelotas hacia un punto fijo determinado.</v>
      </c>
      <c r="B3459" s="158"/>
      <c r="C3459" s="158"/>
      <c r="D3459" s="158"/>
      <c r="E3459" s="158"/>
      <c r="F3459" s="159"/>
      <c r="G3459" s="122" t="str">
        <f>IF(A3459="","",VLOOKUP(J3326,'TRI-2C'!$B$18:$FH$61,136,FALSE))</f>
        <v>A+</v>
      </c>
      <c r="H3459" s="150"/>
      <c r="I3459" s="127" t="str">
        <f t="shared" si="130"/>
        <v>A+</v>
      </c>
      <c r="J3459" s="126"/>
    </row>
    <row r="3460" spans="1:10" ht="12.75" customHeight="1">
      <c r="A3460" s="11" t="str">
        <f>IF('TRI-2C'!$EH$13="","",'TRI-2C'!$EH$13)</f>
        <v>Realizar representaciones gráficas utilizando el dibujo con detalles que le dan intencionalidad y sentido para identificarlos</v>
      </c>
      <c r="B3460" s="156"/>
      <c r="C3460" s="156"/>
      <c r="D3460" s="156"/>
      <c r="E3460" s="156"/>
      <c r="F3460" s="157"/>
      <c r="G3460" s="124" t="str">
        <f>IF(A3460="","",VLOOKUP(J3326,'TRI-2C'!$B$18:$FH$61,137,FALSE))</f>
        <v>A+</v>
      </c>
      <c r="I3460" s="125" t="str">
        <f t="shared" si="130"/>
        <v>A+</v>
      </c>
      <c r="J3460" s="128"/>
    </row>
    <row r="3461" spans="1:10" ht="12.75" customHeight="1">
      <c r="A3461" s="148" t="str">
        <f>IF('TRI-2C'!$EI$13="","",'TRI-2C'!$EI$13)</f>
        <v>Reconocer la importancia del peatón y respetar su espacio en la vía mediante actividades lúdicas que fomenten el aprendizaje de normas de tránsito.</v>
      </c>
      <c r="B3461" s="149"/>
      <c r="C3461" s="149"/>
      <c r="D3461" s="150"/>
      <c r="E3461" s="150"/>
      <c r="F3461" s="126"/>
      <c r="G3461" s="122" t="str">
        <f>IF(A3461="","",VLOOKUP(J3326,'TRI-2C'!$B$18:$FH$61,138,FALSE))</f>
        <v>B+</v>
      </c>
      <c r="H3461" s="150"/>
      <c r="I3461" s="127" t="str">
        <f t="shared" si="130"/>
        <v>B+</v>
      </c>
      <c r="J3461" s="126"/>
    </row>
    <row r="3462" spans="1:10" ht="12.75" customHeight="1">
      <c r="A3462" s="147" t="str">
        <f>IF('TRI-2C'!$EJ$13="","",'TRI-2C'!$EJ$13)</f>
        <v>Representar la figura humana utilizando el monigote e incorporando detalles según la interiorización de su imagen corporal.</v>
      </c>
      <c r="B3462" s="139"/>
      <c r="C3462" s="139"/>
      <c r="F3462" s="128"/>
      <c r="G3462" s="124" t="str">
        <f>IF(A3462="","",VLOOKUP(J3326,'TRI-2C'!$B$18:$FH$61,139,FALSE))</f>
        <v>A+</v>
      </c>
      <c r="I3462" s="125" t="str">
        <f t="shared" si="130"/>
        <v>A+</v>
      </c>
      <c r="J3462" s="128"/>
    </row>
    <row r="3463" spans="1:10" ht="12.75" customHeight="1">
      <c r="A3463" s="148" t="str">
        <f>IF('TRI-2C'!$EK$13="","",'TRI-2C'!$EK$13)</f>
        <v>Saltar de un pie a otro alternadamente, de manera autónoma.</v>
      </c>
      <c r="B3463" s="149"/>
      <c r="C3463" s="149"/>
      <c r="D3463" s="150"/>
      <c r="E3463" s="150"/>
      <c r="F3463" s="126"/>
      <c r="G3463" s="122" t="str">
        <f>IF(A3463="","",VLOOKUP(J3326,'TRI-2C'!$B$18:$FH$61,140,FALSE))</f>
        <v>A+</v>
      </c>
      <c r="H3463" s="150"/>
      <c r="I3463" s="127" t="str">
        <f t="shared" si="130"/>
        <v>A+</v>
      </c>
      <c r="J3463" s="126"/>
    </row>
    <row r="3464" spans="1:10" ht="12.75" customHeight="1">
      <c r="A3464" s="147" t="str">
        <f>IF('TRI-2C'!$EL$13="","",'TRI-2C'!$EL$13)</f>
        <v>Saltar en dos pies en sentido vertical obstáculos de 20 a 30 cm en altura y en sentido horizontal longitudes de aproximadamente 50 a 70 cm.</v>
      </c>
      <c r="B3464" s="139"/>
      <c r="C3464" s="139"/>
      <c r="F3464" s="128"/>
      <c r="G3464" s="124" t="str">
        <f>IF(A3464="","",VLOOKUP(J3326,'TRI-2C'!$B$18:$FH$61,141,FALSE))</f>
        <v>A+</v>
      </c>
      <c r="I3464" s="125" t="str">
        <f t="shared" si="130"/>
        <v>A+</v>
      </c>
      <c r="J3464" s="128"/>
    </row>
    <row r="3465" spans="1:10" ht="12.75" customHeight="1">
      <c r="A3465" s="192" t="str">
        <f>IF('TRI-2C'!$EM$13="","",'TRI-2C'!$EM$13)</f>
        <v>Subir y bajar escaleras alternando los pies.</v>
      </c>
      <c r="B3465" s="154"/>
      <c r="C3465" s="154"/>
      <c r="D3465" s="154"/>
      <c r="E3465" s="154"/>
      <c r="F3465" s="155"/>
      <c r="G3465" s="122" t="str">
        <f>IF(A3465="","",VLOOKUP(J3326,'TRI-2C'!$B$18:$FH$61,142,FALSE))</f>
        <v>A+</v>
      </c>
      <c r="H3465" s="150"/>
      <c r="I3465" s="127" t="str">
        <f t="shared" si="130"/>
        <v>A+</v>
      </c>
      <c r="J3465" s="126"/>
    </row>
    <row r="3466" spans="1:10" ht="12.75" customHeight="1">
      <c r="A3466" s="147" t="str">
        <f>IF('TRI-2C'!$EN$13="","",'TRI-2C'!$EN$13)</f>
        <v>Trepar y reptar a diferentes ritmos y en posiciones corporales diversas (cúbito ventral y cúbito dorsal).</v>
      </c>
      <c r="B3466" s="139"/>
      <c r="C3466" s="139"/>
      <c r="F3466" s="128"/>
      <c r="G3466" s="124" t="str">
        <f>IF(A3466="","",VLOOKUP(J3326,'TRI-2C'!$B$18:$FH$61,143,FALSE))</f>
        <v>A+</v>
      </c>
      <c r="I3466" s="125" t="str">
        <f t="shared" si="130"/>
        <v>A+</v>
      </c>
      <c r="J3466" s="128"/>
    </row>
    <row r="3467" spans="1:10" ht="12.75" customHeight="1">
      <c r="A3467" s="148" t="str">
        <f>IF('TRI-2C'!$EO$13="","",'TRI-2C'!$EO$13)</f>
        <v>Ubicar algunas partes de su cuerpo en función de las nociones de al lado, junto a, cerca-lejos.</v>
      </c>
      <c r="B3467" s="149"/>
      <c r="C3467" s="149"/>
      <c r="D3467" s="150"/>
      <c r="E3467" s="150"/>
      <c r="F3467" s="126"/>
      <c r="G3467" s="122" t="str">
        <f>IF(A3467="","",VLOOKUP(J3326,'TRI-2C'!$B$18:$FH$61,144,FALSE))</f>
        <v>A+</v>
      </c>
      <c r="H3467" s="150"/>
      <c r="I3467" s="127" t="str">
        <f t="shared" si="130"/>
        <v>A+</v>
      </c>
      <c r="J3467" s="126"/>
    </row>
    <row r="3468" spans="1:10" ht="12.75" customHeight="1">
      <c r="A3468" s="147" t="str">
        <f>IF('TRI-2C'!$EP$13="","",'TRI-2C'!$EP$13)</f>
        <v>Utilizar el espacio parcial e inicia con el uso del espacio total para realizar representaciones gráficas.</v>
      </c>
      <c r="B3468" s="139"/>
      <c r="C3468" s="139"/>
      <c r="F3468" s="128"/>
      <c r="G3468" s="124" t="str">
        <f>IF(A3468="","",VLOOKUP(J3326,'TRI-2C'!$B$18:$FH$61,145,FALSE))</f>
        <v>A+</v>
      </c>
      <c r="I3468" s="125" t="str">
        <f t="shared" si="130"/>
        <v>A+</v>
      </c>
      <c r="J3468" s="128"/>
    </row>
    <row r="3469" spans="1:10" ht="12.75" customHeight="1">
      <c r="A3469" s="148" t="str">
        <f>IF('TRI-2C'!$EQ$13="","",'TRI-2C'!$EQ$13)</f>
        <v>Utilizar la pinza digital para coger lápices, marcadores, pinceles y diversos tipos de materiales.</v>
      </c>
      <c r="B3469" s="158"/>
      <c r="C3469" s="158"/>
      <c r="D3469" s="158"/>
      <c r="E3469" s="158"/>
      <c r="F3469" s="159"/>
      <c r="G3469" s="122" t="str">
        <f>IF(A3469="","",VLOOKUP(J3326,'TRI-2C'!$B$18:$FH$61,146,FALSE))</f>
        <v>A+</v>
      </c>
      <c r="H3469" s="150"/>
      <c r="I3469" s="127" t="str">
        <f t="shared" si="130"/>
        <v>A+</v>
      </c>
      <c r="J3469" s="126"/>
    </row>
    <row r="3470" spans="1:10" ht="12.75" customHeight="1">
      <c r="A3470" s="6" t="str">
        <f>NOTAS!$O$14</f>
        <v>CIVICA Y ACOMPAÑAMIENTO INTEGRAL</v>
      </c>
      <c r="B3470" s="156"/>
      <c r="C3470" s="156"/>
      <c r="D3470" s="156"/>
      <c r="E3470" s="156"/>
      <c r="F3470" s="157"/>
      <c r="G3470" s="124" t="str">
        <f>IF(A3470="","",VLOOKUP(J3326,'TRI-2C'!$B$18:$FH$61,146,FALSE))</f>
        <v>A+</v>
      </c>
      <c r="I3470" s="125"/>
      <c r="J3470" s="128"/>
    </row>
    <row r="3471" spans="1:10" ht="12.75" customHeight="1">
      <c r="A3471" s="148" t="str">
        <f>IF('TRI-2C'!$ES$13="","",'TRI-2C'!$ES$13)</f>
        <v/>
      </c>
      <c r="B3471" s="149"/>
      <c r="C3471" s="149"/>
      <c r="D3471" s="150"/>
      <c r="E3471" s="150"/>
      <c r="F3471" s="126"/>
      <c r="G3471" s="122" t="str">
        <f>IF(A3471="","",VLOOKUP(J3326,'TRI-2C'!$B$18:$FH$61,148,FALSE))</f>
        <v/>
      </c>
      <c r="H3471" s="150"/>
      <c r="I3471" s="127" t="str">
        <f t="shared" ref="I3471:I3480" si="131">IF(G3471="","",G3471)</f>
        <v/>
      </c>
      <c r="J3471" s="126"/>
    </row>
    <row r="3472" spans="1:10" ht="12.75" customHeight="1">
      <c r="A3472" s="147" t="str">
        <f>IF('TRI-2C'!$ET$13="","",'TRI-2C'!$ET$13)</f>
        <v>AUTOCONOCIMIENTO</v>
      </c>
      <c r="B3472" s="139"/>
      <c r="C3472" s="139"/>
      <c r="F3472" s="128"/>
      <c r="G3472" s="124" t="str">
        <f>IF(A3472="","",VLOOKUP(J3326,'TRI-2C'!$B$18:$FH$61,149,FALSE))</f>
        <v>S</v>
      </c>
      <c r="I3472" s="125" t="str">
        <f t="shared" si="131"/>
        <v>S</v>
      </c>
      <c r="J3472" s="128"/>
    </row>
    <row r="3473" spans="1:10" ht="12.75" customHeight="1">
      <c r="A3473" s="148" t="str">
        <f>IF('TRI-2C'!$EU$13="","",'TRI-2C'!$EU$13)</f>
        <v>PENSAMIENO CRITICO</v>
      </c>
      <c r="B3473" s="149"/>
      <c r="C3473" s="149"/>
      <c r="D3473" s="150"/>
      <c r="E3473" s="150"/>
      <c r="F3473" s="126"/>
      <c r="G3473" s="122" t="str">
        <f>IF(A3473="","",VLOOKUP(J3326,'TRI-2C'!$B$18:$FH$61,150,FALSE))</f>
        <v>S</v>
      </c>
      <c r="H3473" s="150"/>
      <c r="I3473" s="127" t="str">
        <f t="shared" si="131"/>
        <v>S</v>
      </c>
      <c r="J3473" s="126"/>
    </row>
    <row r="3474" spans="1:10" ht="12.75" customHeight="1">
      <c r="A3474" s="147" t="str">
        <f>IF('TRI-2C'!$EV$13="","",'TRI-2C'!$EV$13)</f>
        <v>MANEJO DE PROBLEMAS</v>
      </c>
      <c r="B3474" s="139"/>
      <c r="C3474" s="139"/>
      <c r="F3474" s="128"/>
      <c r="G3474" s="124" t="str">
        <f>IF(A3474="","",VLOOKUP(J3326,'TRI-2C'!$B$18:$FH$61,151,FALSE))</f>
        <v>S</v>
      </c>
      <c r="I3474" s="125" t="str">
        <f t="shared" si="131"/>
        <v>S</v>
      </c>
      <c r="J3474" s="128"/>
    </row>
    <row r="3475" spans="1:10" ht="12.75" customHeight="1">
      <c r="A3475" s="192" t="str">
        <f>IF('TRI-2C'!$EW$13="","",'TRI-2C'!$EW$13)</f>
        <v>TOMA DE DECISIONES</v>
      </c>
      <c r="B3475" s="154"/>
      <c r="C3475" s="154"/>
      <c r="D3475" s="154"/>
      <c r="E3475" s="154"/>
      <c r="F3475" s="155"/>
      <c r="G3475" s="122" t="str">
        <f>IF(A3475="","",VLOOKUP(J3326,'TRI-2C'!$B$18:$FH$61,152,FALSE))</f>
        <v>S</v>
      </c>
      <c r="H3475" s="150"/>
      <c r="I3475" s="127" t="str">
        <f t="shared" si="131"/>
        <v>S</v>
      </c>
      <c r="J3475" s="126"/>
    </row>
    <row r="3476" spans="1:10" ht="12.75" customHeight="1">
      <c r="A3476" s="147" t="str">
        <f>IF('TRI-2C'!$EX$13="","",'TRI-2C'!$EX$13)</f>
        <v>TRABAJO EN EQUIPO</v>
      </c>
      <c r="B3476" s="139"/>
      <c r="C3476" s="139"/>
      <c r="F3476" s="128"/>
      <c r="G3476" s="124" t="str">
        <f>IF(A3476="","",VLOOKUP(J3326,'TRI-2C'!$B$18:$FH$61,153,FALSE))</f>
        <v>S</v>
      </c>
      <c r="I3476" s="125" t="str">
        <f t="shared" si="131"/>
        <v>S</v>
      </c>
      <c r="J3476" s="128"/>
    </row>
    <row r="3477" spans="1:10" ht="12.75" customHeight="1">
      <c r="A3477" s="148" t="str">
        <f>IF('TRI-2C'!$EY$13="","",'TRI-2C'!$EY$13)</f>
        <v>CONCIENCIA SOCIAL</v>
      </c>
      <c r="B3477" s="149"/>
      <c r="C3477" s="149"/>
      <c r="D3477" s="150"/>
      <c r="E3477" s="150"/>
      <c r="F3477" s="126"/>
      <c r="G3477" s="122" t="str">
        <f>IF(A3477="","",VLOOKUP(J3326,'TRI-2C'!$B$18:$FH$61,154,FALSE))</f>
        <v>S</v>
      </c>
      <c r="H3477" s="150"/>
      <c r="I3477" s="127" t="str">
        <f t="shared" si="131"/>
        <v>S</v>
      </c>
      <c r="J3477" s="126"/>
    </row>
    <row r="3478" spans="1:10" ht="12.75" customHeight="1">
      <c r="A3478" s="147" t="str">
        <f>IF('TRI-2C'!$EZ$13="","",'TRI-2C'!$EZ$13)</f>
        <v xml:space="preserve">RELACIONES INTERPERSONALES	</v>
      </c>
      <c r="B3478" s="139"/>
      <c r="C3478" s="139"/>
      <c r="F3478" s="128"/>
      <c r="G3478" s="124" t="str">
        <f>IF(A3478="","",VLOOKUP(J3326,'TRI-2C'!$B$18:$FH$61,155,FALSE))</f>
        <v>S</v>
      </c>
      <c r="I3478" s="125" t="str">
        <f t="shared" si="131"/>
        <v>S</v>
      </c>
      <c r="J3478" s="128"/>
    </row>
    <row r="3479" spans="1:10" ht="12.75" customHeight="1">
      <c r="A3479" s="148" t="str">
        <f>IF('TRI-2C'!$FA$13="","",'TRI-2C'!$FA$13)</f>
        <v>MANEJO DE CONFLICTOS</v>
      </c>
      <c r="B3479" s="149"/>
      <c r="C3479" s="149"/>
      <c r="D3479" s="150"/>
      <c r="E3479" s="150"/>
      <c r="F3479" s="126"/>
      <c r="G3479" s="122" t="str">
        <f>IF(A3479="","",VLOOKUP(J3326,'TRI-2C'!$B$18:$FH$61,156,FALSE))</f>
        <v>S</v>
      </c>
      <c r="H3479" s="150"/>
      <c r="I3479" s="127" t="str">
        <f t="shared" si="131"/>
        <v>S</v>
      </c>
      <c r="J3479" s="126"/>
    </row>
    <row r="3480" spans="1:10" ht="12.75" customHeight="1">
      <c r="A3480" s="147" t="str">
        <f>IF('TRI-2C'!$FB$13="","",'TRI-2C'!$FB$13)</f>
        <v>MANEJO DE EMOCIONES Y SENTIMIENTOS</v>
      </c>
      <c r="B3480" s="139"/>
      <c r="C3480" s="139"/>
      <c r="F3480" s="128"/>
      <c r="G3480" s="124" t="str">
        <f>IF(A3480="","",VLOOKUP(J3326,'TRI-2C'!$B$18:$FH$61,157,FALSE))</f>
        <v>S</v>
      </c>
      <c r="I3480" s="125" t="str">
        <f t="shared" si="131"/>
        <v>S</v>
      </c>
      <c r="J3480" s="128"/>
    </row>
    <row r="3481" spans="1:10" ht="12.75" customHeight="1">
      <c r="A3481" s="151"/>
      <c r="B3481" s="129"/>
      <c r="C3481" s="129"/>
      <c r="D3481" s="130"/>
      <c r="E3481" s="130"/>
      <c r="F3481" s="131"/>
      <c r="G3481" s="132"/>
      <c r="H3481" s="130"/>
      <c r="I3481" s="133"/>
      <c r="J3481" s="131"/>
    </row>
    <row r="3482" spans="1:10" ht="12.75" customHeight="1">
      <c r="A3482" s="134"/>
      <c r="B3482" s="134"/>
      <c r="C3482" s="134"/>
      <c r="D3482" s="134"/>
      <c r="E3482" s="134"/>
      <c r="F3482" s="140"/>
      <c r="G3482" s="496"/>
      <c r="H3482" s="496"/>
      <c r="I3482" s="497"/>
      <c r="J3482" s="497"/>
    </row>
    <row r="3483" spans="1:10" ht="12.75" customHeight="1">
      <c r="A3483" s="487" t="s">
        <v>156</v>
      </c>
      <c r="B3483" s="488"/>
      <c r="C3483" s="135" t="s">
        <v>157</v>
      </c>
      <c r="G3483" s="494"/>
      <c r="H3483" s="494"/>
      <c r="I3483" s="494"/>
      <c r="J3483" s="494"/>
    </row>
    <row r="3484" spans="1:10" ht="12.75" customHeight="1">
      <c r="A3484" s="489" t="s">
        <v>158</v>
      </c>
      <c r="B3484" s="490"/>
      <c r="C3484" s="136" t="str">
        <f>VLOOKUP(J3326,'TRI-2C'!$B$18:$FH$61,160,FALSE)</f>
        <v>A+</v>
      </c>
      <c r="G3484" s="494"/>
      <c r="H3484" s="494"/>
      <c r="I3484" s="494"/>
      <c r="J3484" s="494"/>
    </row>
    <row r="3485" spans="1:10" ht="12.75" customHeight="1">
      <c r="A3485" s="491" t="s">
        <v>159</v>
      </c>
      <c r="B3485" s="492"/>
      <c r="C3485" s="493"/>
      <c r="G3485" s="494"/>
      <c r="H3485" s="494"/>
      <c r="I3485" s="494"/>
      <c r="J3485" s="494"/>
    </row>
    <row r="3486" spans="1:10" ht="12.75" customHeight="1">
      <c r="A3486" s="137" t="s">
        <v>160</v>
      </c>
      <c r="B3486" s="138"/>
      <c r="C3486" s="188" t="str">
        <f>VLOOKUP(J3326,'TRI-2C'!$B$18:$FH$61,161,FALSE)</f>
        <v/>
      </c>
      <c r="G3486" s="494"/>
      <c r="H3486" s="494"/>
      <c r="I3486" s="494"/>
      <c r="J3486" s="494"/>
    </row>
    <row r="3487" spans="1:10" ht="12.75" customHeight="1">
      <c r="A3487" s="137" t="s">
        <v>161</v>
      </c>
      <c r="B3487" s="138"/>
      <c r="C3487" s="188" t="str">
        <f>VLOOKUP(J3326,'TRI-2C'!$B$18:$FH$61,162,FALSE)</f>
        <v/>
      </c>
      <c r="G3487" s="494"/>
      <c r="H3487" s="494"/>
      <c r="I3487" s="494"/>
      <c r="J3487" s="494"/>
    </row>
    <row r="3488" spans="1:10" ht="12.75" customHeight="1">
      <c r="A3488" s="480" t="s">
        <v>163</v>
      </c>
      <c r="B3488" s="481"/>
      <c r="C3488" s="188" t="str">
        <f>VLOOKUP(J3326,'TRI-2C'!$B$18:$FH$61,163,FALSE)</f>
        <v/>
      </c>
      <c r="G3488" s="494"/>
      <c r="H3488" s="494"/>
      <c r="I3488" s="494"/>
      <c r="J3488" s="494"/>
    </row>
    <row r="3489" spans="2:7" ht="12.75" customHeight="1">
      <c r="D3489" s="503" t="s">
        <v>162</v>
      </c>
      <c r="E3489" s="503"/>
      <c r="F3489" s="152">
        <f ca="1">NOW()</f>
        <v>45994.739222569442</v>
      </c>
    </row>
    <row r="3492" spans="2:7" ht="12.75" customHeight="1">
      <c r="G3492" s="112"/>
    </row>
    <row r="3494" spans="2:7" ht="12.75" customHeight="1">
      <c r="B3494" s="495" t="s">
        <v>164</v>
      </c>
      <c r="C3494" s="495"/>
      <c r="F3494" s="116" t="s">
        <v>165</v>
      </c>
      <c r="G3494" s="116" t="s">
        <v>165</v>
      </c>
    </row>
    <row r="3528" spans="1:10" ht="12.75" customHeight="1">
      <c r="A3528" s="111" t="s">
        <v>153</v>
      </c>
      <c r="C3528" t="str">
        <f>IF(VLOOKUP(J3531,NOTAS!$D$14:$P$60,2,FALSE)="","",VLOOKUP(J3531,NOTAS!$D$14:$P$60,2,FALSE))</f>
        <v>MORA QUINTEROS THIAGO JOSE</v>
      </c>
    </row>
    <row r="3529" spans="1:10" ht="12.75" customHeight="1">
      <c r="A3529" s="111" t="s">
        <v>154</v>
      </c>
      <c r="C3529" t="str">
        <f>NOTAS!$B$14&amp; " "&amp;NOTAS!$B$15</f>
        <v>INICIAL II A</v>
      </c>
      <c r="F3529" s="111"/>
      <c r="G3529" s="116"/>
      <c r="H3529" s="117"/>
      <c r="I3529" s="118"/>
      <c r="J3529" s="117"/>
    </row>
    <row r="3530" spans="1:10" ht="12.75" customHeight="1">
      <c r="A3530" s="111" t="s">
        <v>6</v>
      </c>
      <c r="C3530" t="str">
        <f>NOTAS!$B$18</f>
        <v>2025-2026 MATUTINA</v>
      </c>
      <c r="H3530" s="117"/>
      <c r="I3530" s="118"/>
      <c r="J3530" s="117"/>
    </row>
    <row r="3531" spans="1:10" ht="12.75" customHeight="1" thickBot="1">
      <c r="A3531" s="486" t="s">
        <v>336</v>
      </c>
      <c r="B3531" s="486"/>
      <c r="I3531" s="114" t="s">
        <v>74</v>
      </c>
      <c r="J3531" s="121">
        <v>18</v>
      </c>
    </row>
    <row r="3532" spans="1:10" ht="12.75" customHeight="1">
      <c r="A3532" s="482" t="s">
        <v>155</v>
      </c>
      <c r="B3532" s="483"/>
      <c r="C3532" s="483"/>
      <c r="D3532" s="483"/>
      <c r="E3532" s="483"/>
      <c r="F3532" s="484"/>
      <c r="G3532" s="485" t="s">
        <v>141</v>
      </c>
      <c r="H3532" s="483"/>
      <c r="I3532" s="498" t="s">
        <v>141</v>
      </c>
      <c r="J3532" s="499"/>
    </row>
    <row r="3533" spans="1:10" ht="12.75" customHeight="1">
      <c r="A3533" s="500" t="str">
        <f>IF('TRI-2C'!G$10="","",'TRI-2C'!G$10)</f>
        <v>IDENTIDAD Y AUTONOMÍA</v>
      </c>
      <c r="B3533" s="501"/>
      <c r="C3533" s="501"/>
      <c r="D3533" s="501"/>
      <c r="E3533" s="501"/>
      <c r="F3533" s="502"/>
      <c r="G3533" s="160"/>
      <c r="H3533" s="161"/>
      <c r="I3533" s="162"/>
      <c r="J3533" s="163"/>
    </row>
    <row r="3534" spans="1:10" ht="12.75" customHeight="1">
      <c r="A3534" s="148" t="str">
        <f>IF('TRI-2C'!G$13="","",'TRI-2C'!G$13)</f>
        <v>Comunicar algunos datos de su identidad como: nombres completos, edad, nombres de familiares cercanos, lugar dónde vive.</v>
      </c>
      <c r="B3534" s="158"/>
      <c r="C3534" s="158"/>
      <c r="D3534" s="158"/>
      <c r="E3534" s="158"/>
      <c r="F3534" s="159"/>
      <c r="G3534" s="122" t="str">
        <f>IF(A3534="","",VLOOKUP(J3531,'TRI-2C'!$B$18:$FH$61,6,FALSE))</f>
        <v>A+</v>
      </c>
      <c r="H3534" s="150"/>
      <c r="I3534" s="127" t="str">
        <f>IF(G3534="","",G3534)</f>
        <v>A+</v>
      </c>
      <c r="J3534" s="126"/>
    </row>
    <row r="3535" spans="1:10" ht="12.75" customHeight="1">
      <c r="A3535" s="11" t="str">
        <f>IF('TRI-2C'!$H$13="","",'TRI-2C'!$H$13)</f>
        <v>Demostrar curiosidad por las características físicas (genitales) que le permiten reconocerse como niño y niña</v>
      </c>
      <c r="B3535" s="156"/>
      <c r="C3535" s="156"/>
      <c r="D3535" s="156"/>
      <c r="E3535" s="156"/>
      <c r="F3535" s="157"/>
      <c r="G3535" s="124" t="str">
        <f>IF(A3535="","",VLOOKUP(J3531,'TRI-2C'!$B$18:$FH$61,7,FALSE))</f>
        <v>A+</v>
      </c>
      <c r="I3535" s="125" t="str">
        <f t="shared" ref="I3535:I3551" si="132">IF(G3535="","",G3535)</f>
        <v>A+</v>
      </c>
      <c r="J3535" s="128"/>
    </row>
    <row r="3536" spans="1:10" ht="12.75" customHeight="1">
      <c r="A3536" s="148" t="str">
        <f>IF('TRI-2C'!$I$13="","",'TRI-2C'!$I$13)</f>
        <v>Identificar la importancia de usar el cinturón de seguridad para promover el autocuidado y la protección personal.</v>
      </c>
      <c r="B3536" s="149"/>
      <c r="C3536" s="149"/>
      <c r="D3536" s="150"/>
      <c r="E3536" s="150"/>
      <c r="F3536" s="126"/>
      <c r="G3536" s="122" t="str">
        <f>IF(A3536="","",VLOOKUP(J3531,'TRI-2C'!$B$18:$FH$61,8,FALSE))</f>
        <v>A+</v>
      </c>
      <c r="H3536" s="150"/>
      <c r="I3536" s="127" t="str">
        <f t="shared" si="132"/>
        <v>A+</v>
      </c>
      <c r="J3536" s="126"/>
    </row>
    <row r="3537" spans="1:10" ht="12.75" customHeight="1">
      <c r="A3537" s="147" t="str">
        <f>IF('TRI-2C'!$J$13="","",'TRI-2C'!$J$13)</f>
        <v>Identificar las situaciones de peligro a las que se puede exponer en su entorno inmediato y seguir pautas de comportamiento para evitarlas.</v>
      </c>
      <c r="B3537" s="139"/>
      <c r="C3537" s="139"/>
      <c r="F3537" s="128"/>
      <c r="G3537" s="124" t="str">
        <f>IF(A3537="","",VLOOKUP(J3531,'TRI-2C'!$B$18:$FH$61,9,FALSE))</f>
        <v>A+</v>
      </c>
      <c r="I3537" s="125" t="str">
        <f t="shared" si="132"/>
        <v>A+</v>
      </c>
      <c r="J3537" s="128"/>
    </row>
    <row r="3538" spans="1:10" ht="12.75" customHeight="1">
      <c r="A3538" s="148" t="str">
        <f>IF('TRI-2C'!$K$13="","",'TRI-2C'!$K$13)</f>
        <v>Identificar sus características físicas y las de las personas de su entorno como parte del proceso de aceptación de sí mismo y de respeto a los demás.</v>
      </c>
      <c r="B3538" s="149"/>
      <c r="C3538" s="149"/>
      <c r="D3538" s="150"/>
      <c r="E3538" s="150"/>
      <c r="F3538" s="126"/>
      <c r="G3538" s="122" t="str">
        <f>IF(A3538="","",VLOOKUP(J3531,'TRI-2C'!$B$18:$FH$61,10,FALSE))</f>
        <v>A+</v>
      </c>
      <c r="H3538" s="150"/>
      <c r="I3538" s="127" t="str">
        <f t="shared" si="132"/>
        <v>A+</v>
      </c>
      <c r="J3538" s="126"/>
    </row>
    <row r="3539" spans="1:10" ht="12.75" customHeight="1">
      <c r="A3539" s="147" t="str">
        <f>IF('TRI-2C'!$L$13="","",'TRI-2C'!$L$13)</f>
        <v>Identificar y manifestar sus emociones y sentimientos, expresando las causas de los mismos mediante el lenguaje verbal. (D.EIB.10.3.)</v>
      </c>
      <c r="B3539" s="139"/>
      <c r="C3539" s="139"/>
      <c r="F3539" s="128"/>
      <c r="G3539" s="124" t="str">
        <f>IF(A3539="","",VLOOKUP(J3531,'TRI-2C'!$B$18:$FH$61,11,FALSE))</f>
        <v>A+</v>
      </c>
      <c r="I3539" s="125" t="str">
        <f t="shared" si="132"/>
        <v>A+</v>
      </c>
      <c r="J3539" s="128"/>
    </row>
    <row r="3540" spans="1:10" ht="12.75" customHeight="1">
      <c r="A3540" s="192" t="str">
        <f>IF('TRI-2C'!$M$13="","",'TRI-2C'!$M$13)</f>
        <v>Identificarse como miembro de una familia reconociéndose como parte importante de la misma.</v>
      </c>
      <c r="B3540" s="154"/>
      <c r="C3540" s="154"/>
      <c r="D3540" s="154"/>
      <c r="E3540" s="154"/>
      <c r="F3540" s="155"/>
      <c r="G3540" s="122" t="str">
        <f>IF(A3540="","",VLOOKUP(J3531,'TRI-2C'!$B$18:$FH$61,12,FALSE))</f>
        <v>A+</v>
      </c>
      <c r="H3540" s="150"/>
      <c r="I3540" s="127" t="str">
        <f t="shared" si="132"/>
        <v>A+</v>
      </c>
      <c r="J3540" s="126"/>
    </row>
    <row r="3541" spans="1:10" ht="12.75" customHeight="1">
      <c r="A3541" s="147" t="str">
        <f>IF('TRI-2C'!$N$13="","",'TRI-2C'!$N$13)</f>
        <v>Practicar con autonomía hábitos de higiene personal como lavarse las manos, los dientes y la cara.</v>
      </c>
      <c r="B3541" s="139"/>
      <c r="C3541" s="139"/>
      <c r="F3541" s="128"/>
      <c r="G3541" s="124" t="str">
        <f>IF(A3541="","",VLOOKUP(J3531,'TRI-2C'!$B$18:$FH$61,13,FALSE))</f>
        <v>A+</v>
      </c>
      <c r="I3541" s="125" t="str">
        <f t="shared" si="132"/>
        <v>A+</v>
      </c>
      <c r="J3541" s="128"/>
    </row>
    <row r="3542" spans="1:10" ht="12.75" customHeight="1">
      <c r="A3542" s="148" t="str">
        <f>IF('TRI-2C'!$O$13="","",'TRI-2C'!$O$13)</f>
        <v>Practicar hábitos de orden ubicando los objetos en el lugar correspondiente.</v>
      </c>
      <c r="B3542" s="149"/>
      <c r="C3542" s="149"/>
      <c r="D3542" s="150"/>
      <c r="E3542" s="150"/>
      <c r="F3542" s="126"/>
      <c r="G3542" s="122" t="str">
        <f>IF(A3542="","",VLOOKUP(J3531,'TRI-2C'!$B$18:$FH$61,14,FALSE))</f>
        <v>A+</v>
      </c>
      <c r="H3542" s="150"/>
      <c r="I3542" s="127" t="str">
        <f t="shared" si="132"/>
        <v>A+</v>
      </c>
      <c r="J3542" s="126"/>
    </row>
    <row r="3543" spans="1:10" ht="12.75" customHeight="1">
      <c r="A3543" s="147" t="str">
        <f>IF('TRI-2C'!$P$13="","",'TRI-2C'!$P$13)</f>
        <v>Practicar las acciones a seguir en situaciones de riesgo como: temblores, incendios, entre otros, determinadas en el plan de contingencia institucional.</v>
      </c>
      <c r="B3543" s="139"/>
      <c r="C3543" s="139"/>
      <c r="F3543" s="128"/>
      <c r="G3543" s="124" t="str">
        <f>IF(A3543="","",VLOOKUP(J3531,'TRI-2C'!$B$18:$FH$61,15,FALSE))</f>
        <v>A+</v>
      </c>
      <c r="I3543" s="125" t="str">
        <f t="shared" si="132"/>
        <v>A+</v>
      </c>
      <c r="J3543" s="128"/>
    </row>
    <row r="3544" spans="1:10" ht="12.75" customHeight="1">
      <c r="A3544" s="148" t="str">
        <f>IF('TRI-2C'!$Q$13="","",'TRI-2C'!$Q$13)</f>
        <v>Practicar normas de seguridad para evitar accidentes a los que se puede exponer en su entorno inmediato.</v>
      </c>
      <c r="B3544" s="158"/>
      <c r="C3544" s="158"/>
      <c r="D3544" s="158"/>
      <c r="E3544" s="158"/>
      <c r="F3544" s="159"/>
      <c r="G3544" s="122" t="str">
        <f>IF(A3544="","",VLOOKUP(J3531,'TRI-2C'!$B$18:$FH$61,16,FALSE))</f>
        <v>A+</v>
      </c>
      <c r="H3544" s="150"/>
      <c r="I3544" s="127" t="str">
        <f t="shared" si="132"/>
        <v>A+</v>
      </c>
      <c r="J3544" s="126"/>
    </row>
    <row r="3545" spans="1:10" ht="12.75" customHeight="1">
      <c r="A3545" s="11" t="str">
        <f>IF('TRI-2C'!$R$13="","",'TRI-2C'!$R$13)</f>
        <v>Realiza independientemente normas de aseo al ir al baño.</v>
      </c>
      <c r="B3545" s="156"/>
      <c r="C3545" s="156"/>
      <c r="D3545" s="156"/>
      <c r="E3545" s="156"/>
      <c r="F3545" s="157"/>
      <c r="G3545" s="124" t="str">
        <f>IF(A3545="","",VLOOKUP(J3531,'TRI-2C'!$B$18:$FH$61,17,FALSE))</f>
        <v>A+</v>
      </c>
      <c r="I3545" s="125" t="str">
        <f t="shared" si="132"/>
        <v>A+</v>
      </c>
      <c r="J3545" s="128"/>
    </row>
    <row r="3546" spans="1:10" ht="12.75" customHeight="1">
      <c r="A3546" s="148" t="str">
        <f>IF('TRI-2C'!$S$13="","",'TRI-2C'!$S$13)</f>
        <v>Reconocer la importancia del uso del casco y demás indumentaria de pro tección para protegerse de lesiones en actividades que requieran su uso</v>
      </c>
      <c r="B3546" s="149"/>
      <c r="C3546" s="149"/>
      <c r="D3546" s="150"/>
      <c r="E3546" s="150"/>
      <c r="F3546" s="126"/>
      <c r="G3546" s="122" t="str">
        <f>IF(A3546="","",VLOOKUP(J3531,'TRI-2C'!$B$18:$FH$61,18,FALSE))</f>
        <v>A+</v>
      </c>
      <c r="H3546" s="150"/>
      <c r="I3546" s="127" t="str">
        <f t="shared" si="132"/>
        <v>A+</v>
      </c>
      <c r="J3546" s="126"/>
    </row>
    <row r="3547" spans="1:10" ht="12.75" customHeight="1">
      <c r="A3547" s="147" t="str">
        <f>IF('TRI-2C'!$T$13="","",'TRI-2C'!$T$13)</f>
        <v>Reconocer situaciones problémicas en las actividades escolares para solucionarlas de forma creativa y con autonomía.</v>
      </c>
      <c r="B3547" s="139"/>
      <c r="C3547" s="139"/>
      <c r="F3547" s="128"/>
      <c r="G3547" s="124" t="str">
        <f>IF(A3547="","",VLOOKUP(J3531,'TRI-2C'!$B$18:$FH$61,19,FALSE))</f>
        <v>A+</v>
      </c>
      <c r="I3547" s="125" t="str">
        <f t="shared" si="132"/>
        <v>A+</v>
      </c>
      <c r="J3547" s="128"/>
    </row>
    <row r="3548" spans="1:10" ht="12.75" customHeight="1">
      <c r="A3548" s="148" t="str">
        <f>IF('TRI-2C'!$U$13="","",'TRI-2C'!$U$13)</f>
        <v>Seleccionar las prendas de vestir de acuerdo al estado climático (prendas para el frío / prendas para el calor).</v>
      </c>
      <c r="B3548" s="149"/>
      <c r="C3548" s="149"/>
      <c r="D3548" s="150"/>
      <c r="E3548" s="150"/>
      <c r="F3548" s="126"/>
      <c r="G3548" s="122" t="str">
        <f>IF(A3548="","",VLOOKUP(J3531,'TRI-2C'!$B$18:$FH$61,20,FALSE))</f>
        <v>A+</v>
      </c>
      <c r="H3548" s="150"/>
      <c r="I3548" s="127" t="str">
        <f t="shared" si="132"/>
        <v>A+</v>
      </c>
      <c r="J3548" s="126"/>
    </row>
    <row r="3549" spans="1:10" ht="12.75" customHeight="1">
      <c r="A3549" s="147" t="str">
        <f>IF('TRI-2C'!$V$13="","",'TRI-2C'!$V$13)</f>
        <v>Tomar decisiones con respecto a la elección de actividades, vestuario entre otros, en función de sus gustos y preferencias, argumentando las mismas.</v>
      </c>
      <c r="B3549" s="139"/>
      <c r="C3549" s="139"/>
      <c r="F3549" s="128"/>
      <c r="G3549" s="124" t="str">
        <f>IF(A3549="","",VLOOKUP(J3531,'TRI-2C'!$B$18:$FH$61,21,FALSE))</f>
        <v>A+</v>
      </c>
      <c r="I3549" s="125" t="str">
        <f t="shared" si="132"/>
        <v>A+</v>
      </c>
      <c r="J3549" s="128"/>
    </row>
    <row r="3550" spans="1:10" ht="12.75" customHeight="1">
      <c r="A3550" s="192" t="str">
        <f>IF('TRI-2C'!$W$13="","",'TRI-2C'!$W$13)</f>
        <v>Utilizar la cuchara, tenedor y el vaso cuando se alimenta de manera autónoma.</v>
      </c>
      <c r="B3550" s="154"/>
      <c r="C3550" s="154"/>
      <c r="D3550" s="154"/>
      <c r="E3550" s="154"/>
      <c r="F3550" s="155"/>
      <c r="G3550" s="122" t="str">
        <f>IF(A3550="","",VLOOKUP(J3531,'TRI-2C'!$B$18:$FH$61,22,FALSE))</f>
        <v>A+</v>
      </c>
      <c r="H3550" s="150"/>
      <c r="I3550" s="127" t="str">
        <f t="shared" si="132"/>
        <v>A+</v>
      </c>
      <c r="J3550" s="126"/>
    </row>
    <row r="3551" spans="1:10" ht="12.75" customHeight="1">
      <c r="A3551" s="147" t="str">
        <f>IF('TRI-2C'!$X$13="","",'TRI-2C'!$X$13)</f>
        <v>Vestirse y desvestirse de manera independiente con prendas de vestir sencillas. (D.EIB.10.5)</v>
      </c>
      <c r="B3551" s="139"/>
      <c r="C3551" s="139"/>
      <c r="F3551" s="128"/>
      <c r="G3551" s="124" t="str">
        <f>IF(A3551="","",VLOOKUP(J3531,'TRI-2C'!$B$18:$FH$61,23,FALSE))</f>
        <v>A+</v>
      </c>
      <c r="I3551" s="125" t="str">
        <f t="shared" si="132"/>
        <v>A+</v>
      </c>
      <c r="J3551" s="128"/>
    </row>
    <row r="3552" spans="1:10" ht="12.75" customHeight="1">
      <c r="A3552" s="165" t="str">
        <f>'BI-1T'!$A$8</f>
        <v>CONVIVENCIA</v>
      </c>
      <c r="B3552" s="149"/>
      <c r="C3552" s="149"/>
      <c r="D3552" s="150"/>
      <c r="E3552" s="150"/>
      <c r="F3552" s="126"/>
      <c r="G3552" s="122" t="str">
        <f>IF(A3552="","",VLOOKUP(J3531,'TRI-2C'!$B$18:$FH$61,24,FALSE))</f>
        <v>A+</v>
      </c>
      <c r="H3552" s="150"/>
      <c r="I3552" s="127"/>
      <c r="J3552" s="126"/>
    </row>
    <row r="3553" spans="1:10" ht="12.75" customHeight="1">
      <c r="A3553" s="147" t="str">
        <f>IF('TRI-2C'!$Z$13="","",'TRI-2C'!$Z$13)</f>
        <v>Apoyar y motivar a otras personas a participar en actividades grupales, particularmente a quienes muestran dificultades al hacerlo</v>
      </c>
      <c r="B3553" s="139"/>
      <c r="C3553" s="139"/>
      <c r="F3553" s="128"/>
      <c r="G3553" s="124" t="str">
        <f>IF(A3553="","",VLOOKUP(J3531,'TRI-2C'!$B$18:$FH$61,25,FALSE))</f>
        <v>A+</v>
      </c>
      <c r="I3553" s="125" t="str">
        <f t="shared" ref="I3553:I3567" si="133">IF(G3553="","",G3553)</f>
        <v>A+</v>
      </c>
      <c r="J3553" s="128"/>
    </row>
    <row r="3554" spans="1:10" ht="12.75" customHeight="1">
      <c r="A3554" s="148" t="str">
        <f>IF('TRI-2C'!$AA$13="","",'TRI-2C'!$AA$13)</f>
        <v>Asumir y respetar normas de convivencia en la institución de educación inicial y en el hogar acordadas con el adulto. (D.EIB.10.15.)</v>
      </c>
      <c r="B3554" s="158"/>
      <c r="C3554" s="158"/>
      <c r="D3554" s="158"/>
      <c r="E3554" s="158"/>
      <c r="F3554" s="159"/>
      <c r="G3554" s="122" t="str">
        <f>IF(A3554="","",VLOOKUP(J3531,'TRI-2C'!$B$18:$FH$61,26,FALSE))</f>
        <v>A+</v>
      </c>
      <c r="H3554" s="150"/>
      <c r="I3554" s="127" t="str">
        <f t="shared" si="133"/>
        <v>A+</v>
      </c>
      <c r="J3554" s="126"/>
    </row>
    <row r="3555" spans="1:10" ht="12.75" customHeight="1">
      <c r="A3555" s="11" t="str">
        <f>IF('TRI-2C'!$AB$13="","",'TRI-2C'!$AB$13)</f>
        <v>Colaborar en actividades que se desarrollan con otros niños y adultos de su entorno.</v>
      </c>
      <c r="B3555" s="156"/>
      <c r="C3555" s="156"/>
      <c r="D3555" s="156"/>
      <c r="E3555" s="156"/>
      <c r="F3555" s="157"/>
      <c r="G3555" s="124" t="str">
        <f>IF(A3555="","",VLOOKUP(J3531,'TRI-2C'!$B$18:$FH$61,27,FALSE))</f>
        <v>A+</v>
      </c>
      <c r="I3555" s="125" t="str">
        <f t="shared" si="133"/>
        <v>A+</v>
      </c>
      <c r="J3555" s="128"/>
    </row>
    <row r="3556" spans="1:10" ht="12.75" customHeight="1">
      <c r="A3556" s="148" t="str">
        <f>IF('TRI-2C'!$AC$13="","",'TRI-2C'!$AC$13)</f>
        <v>Demostrar actitudes de solidaridad ante situaciones de necesidad de sus compañeros y adultos de su entorno</v>
      </c>
      <c r="B3556" s="149"/>
      <c r="C3556" s="149"/>
      <c r="D3556" s="150"/>
      <c r="E3556" s="150"/>
      <c r="F3556" s="126"/>
      <c r="G3556" s="122" t="str">
        <f>IF(A3556="","",VLOOKUP(J3531,'TRI-2C'!$B$18:$FH$61,28,FALSE))</f>
        <v>A+</v>
      </c>
      <c r="H3556" s="150"/>
      <c r="I3556" s="127" t="str">
        <f t="shared" si="133"/>
        <v>A+</v>
      </c>
      <c r="J3556" s="126"/>
    </row>
    <row r="3557" spans="1:10" ht="12.75" customHeight="1">
      <c r="A355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557" s="139"/>
      <c r="C3557" s="139"/>
      <c r="F3557" s="128"/>
      <c r="G3557" s="124" t="str">
        <f>IF(A3557="","",VLOOKUP(J3531,'TRI-2C'!$B$18:$FH$61,29,FALSE))</f>
        <v>A+</v>
      </c>
      <c r="I3557" s="125" t="str">
        <f t="shared" si="133"/>
        <v>A+</v>
      </c>
      <c r="J3557" s="128"/>
    </row>
    <row r="3558" spans="1:10" ht="12.75" customHeight="1">
      <c r="A3558" s="148" t="str">
        <f>IF('TRI-2C'!$AE$13="","",'TRI-2C'!$AE$13)</f>
        <v>Demostrar preferencia de jugar la mayor parte del tiempo con un amigo estableciendo niveles de empatías más estables.</v>
      </c>
      <c r="B3558" s="149"/>
      <c r="C3558" s="149"/>
      <c r="D3558" s="150"/>
      <c r="E3558" s="150"/>
      <c r="F3558" s="126"/>
      <c r="G3558" s="122" t="str">
        <f>IF(A3558="","",VLOOKUP(J3531,'TRI-2C'!$B$18:$FH$61,30,FALSE))</f>
        <v>A+</v>
      </c>
      <c r="H3558" s="150"/>
      <c r="I3558" s="127" t="str">
        <f t="shared" si="133"/>
        <v>A+</v>
      </c>
      <c r="J3558" s="126"/>
    </row>
    <row r="3559" spans="1:10" ht="12.75" customHeight="1">
      <c r="A3559" s="147" t="str">
        <f>IF('TRI-2C'!$AF$13="","",'TRI-2C'!$AF$13)</f>
        <v>Demostrar sensibilidad ante deseos, emociones y sentimientos de otras personas.</v>
      </c>
      <c r="B3559" s="139"/>
      <c r="C3559" s="139"/>
      <c r="F3559" s="128"/>
      <c r="G3559" s="124" t="str">
        <f>IF(A3559="","",VLOOKUP(J3531,'TRI-2C'!$B$18:$FH$61,31,FALSE))</f>
        <v>A+</v>
      </c>
      <c r="I3559" s="125" t="str">
        <f t="shared" si="133"/>
        <v>A+</v>
      </c>
      <c r="J3559" s="128"/>
    </row>
    <row r="3560" spans="1:10" ht="12.75" customHeight="1">
      <c r="A3560" s="192" t="str">
        <f>IF('TRI-2C'!$AG$13="","",'TRI-2C'!$AG$13)</f>
        <v>Desarrollar la capacidad de esperar para obtener una recompensa mayor en el futuro.</v>
      </c>
      <c r="B3560" s="154"/>
      <c r="C3560" s="154"/>
      <c r="D3560" s="154"/>
      <c r="E3560" s="154"/>
      <c r="F3560" s="155"/>
      <c r="G3560" s="122" t="str">
        <f>IF(A3560="","",VLOOKUP(J3531,'TRI-2C'!$B$18:$FH$61,32,FALSE))</f>
        <v>A+</v>
      </c>
      <c r="H3560" s="150"/>
      <c r="I3560" s="127" t="str">
        <f t="shared" si="133"/>
        <v>A+</v>
      </c>
      <c r="J3560" s="126"/>
    </row>
    <row r="3561" spans="1:10" ht="12.75" customHeight="1">
      <c r="A3561" s="147" t="str">
        <f>IF('TRI-2C'!$AH$13="","",'TRI-2C'!$AH$13)</f>
        <v>Identificar instituciones y profesiones que brindan servicios a la comunidad y los roles que ellos cumplen.</v>
      </c>
      <c r="B3561" s="139"/>
      <c r="C3561" s="139"/>
      <c r="F3561" s="128"/>
      <c r="G3561" s="124" t="str">
        <f>IF(A3561="","",VLOOKUP(J3531,'TRI-2C'!$B$18:$FH$61,33,FALSE))</f>
        <v>A+</v>
      </c>
      <c r="I3561" s="125" t="str">
        <f t="shared" si="133"/>
        <v>A+</v>
      </c>
      <c r="J3561" s="128"/>
    </row>
    <row r="3562" spans="1:10" ht="12.75" customHeight="1">
      <c r="A3562" s="148" t="str">
        <f>IF('TRI-2C'!$AI$13="","",'TRI-2C'!$AI$13)</f>
        <v>Identificar las profesiones, oficios y ocupaciones que cumplen los miembros de su familia.</v>
      </c>
      <c r="B3562" s="149"/>
      <c r="C3562" s="149"/>
      <c r="D3562" s="150"/>
      <c r="E3562" s="150"/>
      <c r="F3562" s="126"/>
      <c r="G3562" s="122" t="str">
        <f>IF(A3562="","",VLOOKUP(J3531,'TRI-2C'!$B$18:$FH$61,34,FALSE))</f>
        <v>A+</v>
      </c>
      <c r="H3562" s="150"/>
      <c r="I3562" s="127" t="str">
        <f t="shared" si="133"/>
        <v>A+</v>
      </c>
      <c r="J3562" s="126"/>
    </row>
    <row r="3563" spans="1:10" ht="12.75" customHeight="1">
      <c r="A3563" s="147" t="str">
        <f>IF('TRI-2C'!$AJ$13="","",'TRI-2C'!$AJ$13)</f>
        <v>Incrementar su campo de interrelación con otras personas a más del grupo familiar y escolar interactuando con mayor facilidad.</v>
      </c>
      <c r="B3563" s="139"/>
      <c r="C3563" s="139"/>
      <c r="F3563" s="128"/>
      <c r="G3563" s="124" t="str">
        <f>IF(A3563="","",VLOOKUP(J3531,'TRI-2C'!$B$18:$FH$61,35,FALSE))</f>
        <v>A+</v>
      </c>
      <c r="I3563" s="125" t="str">
        <f t="shared" si="133"/>
        <v>A+</v>
      </c>
      <c r="J3563" s="128"/>
    </row>
    <row r="3564" spans="1:10" ht="12.75" customHeight="1">
      <c r="A356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3564" s="158"/>
      <c r="C3564" s="158"/>
      <c r="D3564" s="158"/>
      <c r="E3564" s="158"/>
      <c r="F3564" s="159"/>
      <c r="G3564" s="122" t="str">
        <f>IF(A3564="","",VLOOKUP(J3531,'TRI-2C'!$B$18:$FH$61,36,FALSE))</f>
        <v>A+</v>
      </c>
      <c r="H3564" s="150"/>
      <c r="I3564" s="127" t="str">
        <f t="shared" si="133"/>
        <v>A+</v>
      </c>
      <c r="J3564" s="126"/>
    </row>
    <row r="3565" spans="1:10" ht="12.75" customHeight="1">
      <c r="A3565" s="11" t="str">
        <f>IF('TRI-2C'!$AL$13="","",'TRI-2C'!$AL$13)</f>
        <v>Participar juegos grupales siguiendo las reglas y asumiendo roles que le permitan mantener un ambiente armónico con sus pares. (D.EIB.10.11.)</v>
      </c>
      <c r="B3565" s="156"/>
      <c r="C3565" s="156"/>
      <c r="D3565" s="156"/>
      <c r="E3565" s="156"/>
      <c r="F3565" s="157"/>
      <c r="G3565" s="124" t="str">
        <f>IF(A3565="","",VLOOKUP(J3531,'TRI-2C'!$B$18:$FH$61,37,FALSE))</f>
        <v>A+</v>
      </c>
      <c r="I3565" s="125" t="str">
        <f t="shared" si="133"/>
        <v>A+</v>
      </c>
      <c r="J3565" s="128"/>
    </row>
    <row r="3566" spans="1:10" ht="12.75" customHeight="1">
      <c r="A3566" s="148" t="str">
        <f>IF('TRI-2C'!$AM$13="","",'TRI-2C'!$AM$13)</f>
        <v>Practicar la costumbre de ahorrar para ocasiones y casos especiales</v>
      </c>
      <c r="B3566" s="149"/>
      <c r="C3566" s="149"/>
      <c r="D3566" s="150"/>
      <c r="E3566" s="150"/>
      <c r="F3566" s="126"/>
      <c r="G3566" s="122" t="str">
        <f>IF(A3566="","",VLOOKUP(J3531,'TRI-2C'!$B$18:$FH$61,38,FALSE))</f>
        <v>A+</v>
      </c>
      <c r="H3566" s="150"/>
      <c r="I3566" s="127" t="str">
        <f t="shared" si="133"/>
        <v>A+</v>
      </c>
      <c r="J3566" s="126"/>
    </row>
    <row r="3567" spans="1:10" ht="12.75" customHeight="1">
      <c r="A356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3567" s="139"/>
      <c r="C3567" s="139"/>
      <c r="F3567" s="128"/>
      <c r="G3567" s="124" t="str">
        <f>IF(A3567="","",VLOOKUP(J3531,'TRI-2C'!$B$18:$FH$61,39,FALSE))</f>
        <v>A+</v>
      </c>
      <c r="I3567" s="125" t="str">
        <f t="shared" si="133"/>
        <v>A+</v>
      </c>
      <c r="J3567" s="128"/>
    </row>
    <row r="3568" spans="1:10" ht="12.75" customHeight="1">
      <c r="A3568" s="165" t="str">
        <f>'BI-1T'!$A$9</f>
        <v>RELACIONES CON EL MEDIO NATURAL Y CULTURAL</v>
      </c>
      <c r="B3568" s="149"/>
      <c r="C3568" s="149"/>
      <c r="D3568" s="150"/>
      <c r="E3568" s="150"/>
      <c r="F3568" s="126"/>
      <c r="G3568" s="122" t="str">
        <f>IF(A3568="","",VLOOKUP(J3531,'TRI-2C'!$B$18:$FH$61,40,FALSE))</f>
        <v>A+</v>
      </c>
      <c r="H3568" s="150"/>
      <c r="I3568" s="127"/>
      <c r="J3568" s="126"/>
    </row>
    <row r="3569" spans="1:10" ht="12.75" customHeight="1">
      <c r="A356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3569" s="139"/>
      <c r="C3569" s="139"/>
      <c r="F3569" s="128"/>
      <c r="G3569" s="124" t="str">
        <f>IF(A3569="","",VLOOKUP(J3531,'TRI-2C'!$B$18:$FH$61,41,FALSE))</f>
        <v>A+</v>
      </c>
      <c r="I3569" s="125" t="str">
        <f t="shared" ref="I3569:I3588" si="134">IF(G3569="","",G3569)</f>
        <v>A+</v>
      </c>
      <c r="J3569" s="128"/>
    </row>
    <row r="3570" spans="1:10" ht="12.75" customHeight="1">
      <c r="A3570" s="192" t="str">
        <f>IF('TRI-2C'!$AQ$13="","",'TRI-2C'!$AQ$13)</f>
        <v>Construir conexiones emocionales con su contexto natural (plantas, animales, agua, tierra, aire) y social.</v>
      </c>
      <c r="B3570" s="154"/>
      <c r="C3570" s="154"/>
      <c r="D3570" s="154"/>
      <c r="E3570" s="154"/>
      <c r="F3570" s="155"/>
      <c r="G3570" s="122" t="str">
        <f>IF(A3570="","",VLOOKUP(J3531,'TRI-2C'!$B$18:$FH$61,42,FALSE))</f>
        <v>A+</v>
      </c>
      <c r="H3570" s="150"/>
      <c r="I3570" s="127" t="str">
        <f t="shared" si="134"/>
        <v>A+</v>
      </c>
      <c r="J3570" s="126"/>
    </row>
    <row r="3571" spans="1:10" ht="12.75" customHeight="1">
      <c r="A3571" s="147" t="str">
        <f>IF('TRI-2C'!$AR$13="","",'TRI-2C'!$AR$13)</f>
        <v>dentificar en las actividades diarias oportunidades para aprovechar los recursos y reducir los residuos para proteger el entorno natural</v>
      </c>
      <c r="B3571" s="139"/>
      <c r="C3571" s="139"/>
      <c r="F3571" s="128"/>
      <c r="G3571" s="124" t="str">
        <f>IF(A3571="","",VLOOKUP(J3531,'TRI-2C'!$B$18:$FH$61,43,FALSE))</f>
        <v>A+</v>
      </c>
      <c r="I3571" s="125" t="str">
        <f t="shared" si="134"/>
        <v>A+</v>
      </c>
      <c r="J3571" s="128"/>
    </row>
    <row r="3572" spans="1:10" ht="12.75" customHeight="1">
      <c r="A3572" s="148" t="str">
        <f>IF('TRI-2C'!$AS$13="","",'TRI-2C'!$AS$13)</f>
        <v>Diferenciar entre alimentos nutritivos y no nutritivos identificando los beneficios de una alimentación sana y saludable.</v>
      </c>
      <c r="B3572" s="149"/>
      <c r="C3572" s="149"/>
      <c r="D3572" s="150"/>
      <c r="E3572" s="150"/>
      <c r="F3572" s="126"/>
      <c r="G3572" s="122" t="str">
        <f>IF(A3572="","",VLOOKUP(J3531,'TRI-2C'!$B$18:$FH$61,44,FALSE))</f>
        <v>A+</v>
      </c>
      <c r="H3572" s="150"/>
      <c r="I3572" s="127" t="str">
        <f t="shared" si="134"/>
        <v>A+</v>
      </c>
      <c r="J3572" s="126"/>
    </row>
    <row r="3573" spans="1:10" ht="12.75" customHeight="1">
      <c r="A3573" s="147" t="str">
        <f>IF('TRI-2C'!$AT$13="","",'TRI-2C'!$AT$13)</f>
        <v>Diferenciar entre lo que le pertenece, lo que pertenece a los demás y lo que pertenece al grupo o comunidad.</v>
      </c>
      <c r="B3573" s="139"/>
      <c r="C3573" s="139"/>
      <c r="F3573" s="128"/>
      <c r="G3573" s="124" t="str">
        <f>IF(A3573="","",VLOOKUP(J3531,'TRI-2C'!$B$18:$FH$61,45,FALSE))</f>
        <v>A+</v>
      </c>
      <c r="I3573" s="125" t="str">
        <f t="shared" si="134"/>
        <v>A+</v>
      </c>
      <c r="J3573" s="128"/>
    </row>
    <row r="3574" spans="1:10" ht="12.75" customHeight="1">
      <c r="A3574" s="148" t="str">
        <f>IF('TRI-2C'!$AU$13="","",'TRI-2C'!$AU$13)</f>
        <v>Diferenciar los seres vivos y elementos no vivos de su entorno explorando su mundo natural.</v>
      </c>
      <c r="B3574" s="158"/>
      <c r="C3574" s="158"/>
      <c r="D3574" s="158"/>
      <c r="E3574" s="158"/>
      <c r="F3574" s="159"/>
      <c r="G3574" s="122" t="str">
        <f>IF(A3574="","",VLOOKUP(J3531,'TRI-2C'!$B$18:$FH$61,46,FALSE))</f>
        <v>A+</v>
      </c>
      <c r="H3574" s="150"/>
      <c r="I3574" s="127" t="str">
        <f t="shared" si="134"/>
        <v>A+</v>
      </c>
      <c r="J3574" s="126"/>
    </row>
    <row r="3575" spans="1:10" ht="12.75" customHeight="1">
      <c r="A3575" s="11" t="str">
        <f>IF('TRI-2C'!$AV$13="","",'TRI-2C'!$AV$13)</f>
        <v>Establecer comparaciones entre los elementos del entorno a través de la discriminación sensorial.</v>
      </c>
      <c r="B3575" s="156"/>
      <c r="C3575" s="156"/>
      <c r="D3575" s="156"/>
      <c r="E3575" s="156"/>
      <c r="F3575" s="157"/>
      <c r="G3575" s="124" t="str">
        <f>IF(A3575="","",VLOOKUP(J3531,'TRI-2C'!$B$18:$FH$61,47,FALSE))</f>
        <v>A+</v>
      </c>
      <c r="I3575" s="125" t="str">
        <f t="shared" si="134"/>
        <v>A+</v>
      </c>
      <c r="J3575" s="128"/>
    </row>
    <row r="3576" spans="1:10" ht="12.75" customHeight="1">
      <c r="A3576" s="148" t="str">
        <f>IF('TRI-2C'!$AW$13="","",'TRI-2C'!$AW$13)</f>
        <v>Explorar e identificar los diferentes elementos y fenómenos del entorno natural mediante procesos que propicien la indagación.</v>
      </c>
      <c r="B3576" s="149"/>
      <c r="C3576" s="149"/>
      <c r="D3576" s="150"/>
      <c r="E3576" s="150"/>
      <c r="F3576" s="126"/>
      <c r="G3576" s="122" t="str">
        <f>IF(A3576="","",VLOOKUP(J3531,'TRI-2C'!$B$18:$FH$61,48,FALSE))</f>
        <v>A+</v>
      </c>
      <c r="H3576" s="150"/>
      <c r="I3576" s="127" t="str">
        <f t="shared" si="134"/>
        <v>A+</v>
      </c>
      <c r="J3576" s="126"/>
    </row>
    <row r="3577" spans="1:10" ht="12.75" customHeight="1">
      <c r="A3577" s="147" t="str">
        <f>IF('TRI-2C'!$AX$13="","",'TRI-2C'!$AX$13)</f>
        <v>Identificar características de las plantas por su utilidad, estableciendo diferencias entre ellas.</v>
      </c>
      <c r="B3577" s="139"/>
      <c r="C3577" s="139"/>
      <c r="F3577" s="128"/>
      <c r="G3577" s="124" t="str">
        <f>IF(A3577="","",VLOOKUP(J3531,'TRI-2C'!$B$18:$FH$61,49,FALSE))</f>
        <v>A+</v>
      </c>
      <c r="I3577" s="125" t="str">
        <f t="shared" si="134"/>
        <v>A+</v>
      </c>
      <c r="J3577" s="128"/>
    </row>
    <row r="3578" spans="1:10" ht="12.75" customHeight="1">
      <c r="A3578" s="148" t="str">
        <f>IF('TRI-2C'!$AY$13="","",'TRI-2C'!$AY$13)</f>
        <v>Identificar las características de los animales domésticos y silvestres estableciendo las diferencias entre ellos.</v>
      </c>
      <c r="B3578" s="149"/>
      <c r="C3578" s="149"/>
      <c r="D3578" s="150"/>
      <c r="E3578" s="150"/>
      <c r="F3578" s="126"/>
      <c r="G3578" s="122" t="str">
        <f>IF(A3578="","",VLOOKUP(J3531,'TRI-2C'!$B$18:$FH$61,50,FALSE))</f>
        <v>A+</v>
      </c>
      <c r="H3578" s="150"/>
      <c r="I3578" s="127" t="str">
        <f t="shared" si="134"/>
        <v>A+</v>
      </c>
      <c r="J3578" s="126"/>
    </row>
    <row r="3579" spans="1:10" ht="12.75" customHeight="1">
      <c r="A3579" s="147" t="str">
        <f>IF('TRI-2C'!$AZ$13="","",'TRI-2C'!$AZ$13)</f>
        <v>Identificar las características del mar y reconocerlo como una parte integral del territorio nacional</v>
      </c>
      <c r="B3579" s="139"/>
      <c r="C3579" s="139"/>
      <c r="F3579" s="128"/>
      <c r="G3579" s="124" t="str">
        <f>IF(A3579="","",VLOOKUP(J3531,'TRI-2C'!$B$18:$FH$61,51,FALSE))</f>
        <v>A+</v>
      </c>
      <c r="I3579" s="125" t="str">
        <f t="shared" si="134"/>
        <v>A+</v>
      </c>
      <c r="J3579" s="128"/>
    </row>
    <row r="3580" spans="1:10" ht="12.75" customHeight="1">
      <c r="A3580" s="192" t="str">
        <f>IF('TRI-2C'!$BA$13="","",'TRI-2C'!$BA$13)</f>
        <v>Identificar prácticas socioculturales de su localidad demostrando curiosidad ante sus tradiciones.</v>
      </c>
      <c r="B3580" s="154"/>
      <c r="C3580" s="154"/>
      <c r="D3580" s="154"/>
      <c r="E3580" s="154"/>
      <c r="F3580" s="155"/>
      <c r="G3580" s="122" t="str">
        <f>IF(A3580="","",VLOOKUP(J3531,'TRI-2C'!$B$18:$FH$61,52,FALSE))</f>
        <v>A+</v>
      </c>
      <c r="H3580" s="150"/>
      <c r="I3580" s="127" t="str">
        <f t="shared" si="134"/>
        <v>A+</v>
      </c>
      <c r="J3580" s="126"/>
    </row>
    <row r="3581" spans="1:10" ht="12.75" customHeight="1">
      <c r="A3581" s="147" t="str">
        <f>IF('TRI-2C'!$BB$13="","",'TRI-2C'!$BB$13)</f>
        <v>Observar el proceso del ciclo vital de las plantas mediante actividades de experimentación.</v>
      </c>
      <c r="B3581" s="139"/>
      <c r="C3581" s="139"/>
      <c r="F3581" s="128"/>
      <c r="G3581" s="124" t="str">
        <f>IF(A3581="","",VLOOKUP(J3531,'TRI-2C'!$B$18:$FH$61,53,FALSE))</f>
        <v>A+</v>
      </c>
      <c r="I3581" s="125" t="str">
        <f t="shared" si="134"/>
        <v>A+</v>
      </c>
      <c r="J3581" s="128"/>
    </row>
    <row r="3582" spans="1:10" ht="12.75" customHeight="1">
      <c r="A3582" s="148" t="str">
        <f>IF('TRI-2C'!$BC$13="","",'TRI-2C'!$BC$13)</f>
        <v>Participar en actividades lúdicas para identificar prácticas de movilidad que ayudan a cuidar el planeta</v>
      </c>
      <c r="B3582" s="149"/>
      <c r="C3582" s="149"/>
      <c r="D3582" s="150"/>
      <c r="E3582" s="150"/>
      <c r="F3582" s="126"/>
      <c r="G3582" s="122" t="str">
        <f>IF(A3582="","",VLOOKUP(J3531,'TRI-2C'!$B$18:$FH$61,54,FALSE))</f>
        <v>A+</v>
      </c>
      <c r="H3582" s="150"/>
      <c r="I3582" s="127" t="str">
        <f t="shared" si="134"/>
        <v>A+</v>
      </c>
      <c r="J3582" s="126"/>
    </row>
    <row r="3583" spans="1:10" ht="12.75" customHeight="1">
      <c r="A3583" s="147" t="str">
        <f>IF('TRI-2C'!$BD$13="","",'TRI-2C'!$BD$13)</f>
        <v>Participar en algunas prácticas tradicionales de su entorno disfrutando y respetando las diferentes manifestaciones culturales</v>
      </c>
      <c r="B3583" s="139"/>
      <c r="C3583" s="139"/>
      <c r="F3583" s="128"/>
      <c r="G3583" s="124" t="str">
        <f>IF(A3583="","",VLOOKUP(J3531,'TRI-2C'!$B$18:$FH$61,55,FALSE))</f>
        <v>A+</v>
      </c>
      <c r="I3583" s="125" t="str">
        <f t="shared" si="134"/>
        <v>A+</v>
      </c>
      <c r="J3583" s="128"/>
    </row>
    <row r="3584" spans="1:10" ht="12.75" customHeight="1">
      <c r="A3584" s="148" t="str">
        <f>IF('TRI-2C'!$BE$13="","",'TRI-2C'!$BE$13)</f>
        <v>Practicar hábitos de cuidado y conservación del medio ambiente que eviten la contaminación del aire, suelo y agua. (D.EIB.10.19.)</v>
      </c>
      <c r="B3584" s="158"/>
      <c r="C3584" s="158"/>
      <c r="D3584" s="158"/>
      <c r="E3584" s="158"/>
      <c r="F3584" s="159"/>
      <c r="G3584" s="122" t="str">
        <f>IF(A3584="","",VLOOKUP(J3531,'TRI-2C'!$B$18:$FH$61,56,FALSE))</f>
        <v>A+</v>
      </c>
      <c r="H3584" s="150"/>
      <c r="I3584" s="127" t="str">
        <f t="shared" si="134"/>
        <v>A+</v>
      </c>
      <c r="J3584" s="126"/>
    </row>
    <row r="3585" spans="1:10" ht="12.75" customHeight="1">
      <c r="A3585" s="11" t="str">
        <f>IF('TRI-2C'!$BF$13="","",'TRI-2C'!$BF$13)</f>
        <v>Realizar acciones de cuidado y protección de plantas y animales de su entorno erradicando actitudes de maltrato.</v>
      </c>
      <c r="B3585" s="156"/>
      <c r="C3585" s="156"/>
      <c r="D3585" s="156"/>
      <c r="E3585" s="156"/>
      <c r="F3585" s="157"/>
      <c r="G3585" s="124" t="str">
        <f>IF(A3585="","",VLOOKUP(J3531,'TRI-2C'!$B$18:$FH$61,57,FALSE))</f>
        <v>A+</v>
      </c>
      <c r="I3585" s="125" t="str">
        <f t="shared" si="134"/>
        <v>A+</v>
      </c>
      <c r="J3585" s="128"/>
    </row>
    <row r="3586" spans="1:10" ht="12.75" customHeight="1">
      <c r="A3586" s="148" t="str">
        <f>IF('TRI-2C'!$BG$13="","",'TRI-2C'!$BG$13)</f>
        <v>Reconocer cómo las personas utilizan el dinero en su entorno familiar para satisfacer sus necesidades y deseos</v>
      </c>
      <c r="B3586" s="149"/>
      <c r="C3586" s="149"/>
      <c r="D3586" s="150"/>
      <c r="E3586" s="150"/>
      <c r="F3586" s="126"/>
      <c r="G3586" s="122" t="str">
        <f>IF(A3586="","",VLOOKUP(J3531,'TRI-2C'!$B$18:$FH$61,58,FALSE))</f>
        <v>A+</v>
      </c>
      <c r="H3586" s="150"/>
      <c r="I3586" s="127" t="str">
        <f t="shared" si="134"/>
        <v>A+</v>
      </c>
      <c r="J3586" s="126"/>
    </row>
    <row r="3587" spans="1:10" ht="12.75" customHeight="1">
      <c r="A3587" s="147" t="str">
        <f>IF('TRI-2C'!$BH$13="","",'TRI-2C'!$BH$13)</f>
        <v>Reconocer las consecuencias de no cuidar sus pertenencias.</v>
      </c>
      <c r="B3587" s="139"/>
      <c r="C3587" s="139"/>
      <c r="F3587" s="128"/>
      <c r="G3587" s="124" t="str">
        <f>IF(A3587="","",VLOOKUP(J3531,'TRI-2C'!$B$18:$FH$61,59,FALSE))</f>
        <v>A+</v>
      </c>
      <c r="I3587" s="125" t="str">
        <f t="shared" si="134"/>
        <v>A+</v>
      </c>
      <c r="J3587" s="128"/>
    </row>
    <row r="3588" spans="1:10" ht="12.75" customHeight="1">
      <c r="A358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3588" s="149"/>
      <c r="C3588" s="149"/>
      <c r="D3588" s="150"/>
      <c r="E3588" s="150"/>
      <c r="F3588" s="126"/>
      <c r="G3588" s="122" t="str">
        <f>IF(A3588="","",VLOOKUP(J3531,'TRI-2C'!$B$18:$FH$61,60,FALSE))</f>
        <v>A+</v>
      </c>
      <c r="H3588" s="150"/>
      <c r="I3588" s="127" t="str">
        <f t="shared" si="134"/>
        <v>A+</v>
      </c>
      <c r="J3588" s="126"/>
    </row>
    <row r="3589" spans="1:10" ht="12.75" customHeight="1">
      <c r="A3589" s="164" t="str">
        <f>'BI-1T'!$A$10</f>
        <v>RELACIONES LOGICAS MATEMATICAS</v>
      </c>
      <c r="B3589" s="139"/>
      <c r="C3589" s="139"/>
      <c r="F3589" s="128"/>
      <c r="G3589" s="124" t="str">
        <f>IF(A3589="","",VLOOKUP(J3531,'TRI-2C'!$B$18:$FH$61,61,FALSE))</f>
        <v>A+</v>
      </c>
      <c r="I3589" s="125"/>
      <c r="J3589" s="128"/>
    </row>
    <row r="3590" spans="1:10" ht="12.75" customHeight="1">
      <c r="A3590" s="192" t="str">
        <f>IF('TRI-2C'!$BK$13="","",'TRI-2C'!$BK$13)</f>
        <v>Asociar las formas de los objetos del entorno con figuras geométricas bidimensionales</v>
      </c>
      <c r="B3590" s="154"/>
      <c r="C3590" s="154"/>
      <c r="D3590" s="154"/>
      <c r="E3590" s="154"/>
      <c r="F3590" s="155"/>
      <c r="G3590" s="122" t="str">
        <f>IF(A3590="","",VLOOKUP(J3531,'TRI-2C'!$B$18:$FH$61,62,FALSE))</f>
        <v>B+</v>
      </c>
      <c r="H3590" s="150"/>
      <c r="I3590" s="127" t="str">
        <f t="shared" ref="I3590:I3611" si="135">IF(G3590="","",G3590)</f>
        <v>B+</v>
      </c>
      <c r="J3590" s="126"/>
    </row>
    <row r="3591" spans="1:10" ht="12.75" customHeight="1">
      <c r="A3591" s="147" t="str">
        <f>IF('TRI-2C'!$BL$13="","",'TRI-2C'!$BL$13)</f>
        <v>Clasificar objetos con dos atributos (tamaño, color o forma).</v>
      </c>
      <c r="B3591" s="139"/>
      <c r="C3591" s="139"/>
      <c r="F3591" s="128"/>
      <c r="G3591" s="124" t="str">
        <f>IF(A3591="","",VLOOKUP(J3531,'TRI-2C'!$B$18:$FH$61,63,FALSE))</f>
        <v>B+</v>
      </c>
      <c r="I3591" s="125" t="str">
        <f t="shared" si="135"/>
        <v>B+</v>
      </c>
      <c r="J3591" s="128"/>
    </row>
    <row r="3592" spans="1:10" ht="12.75" customHeight="1">
      <c r="A3592" s="148" t="str">
        <f>IF('TRI-2C'!$BM$13="","",'TRI-2C'!$BM$13)</f>
        <v>Comparar y armar colecciones de más, igual y menos objetos.</v>
      </c>
      <c r="B3592" s="149"/>
      <c r="C3592" s="149"/>
      <c r="D3592" s="150"/>
      <c r="E3592" s="150"/>
      <c r="F3592" s="126"/>
      <c r="G3592" s="122" t="str">
        <f>IF(A3592="","",VLOOKUP(J3531,'TRI-2C'!$B$18:$FH$61,64,FALSE))</f>
        <v>B+</v>
      </c>
      <c r="H3592" s="150"/>
      <c r="I3592" s="127" t="str">
        <f t="shared" si="135"/>
        <v>B+</v>
      </c>
      <c r="J3592" s="126"/>
    </row>
    <row r="3593" spans="1:10" ht="12.75" customHeight="1">
      <c r="A3593" s="147" t="str">
        <f>IF('TRI-2C'!$BN$13="","",'TRI-2C'!$BN$13)</f>
        <v>Comparar y ordenar secuencialmente un conjunto pequeño de objetos de acuerdo con su tamaño.</v>
      </c>
      <c r="B3593" s="139"/>
      <c r="C3593" s="139"/>
      <c r="F3593" s="128"/>
      <c r="G3593" s="124" t="str">
        <f>IF(A3593="","",VLOOKUP(J3531,'TRI-2C'!$B$18:$FH$61,65,FALSE))</f>
        <v>B+</v>
      </c>
      <c r="I3593" s="125" t="str">
        <f t="shared" si="135"/>
        <v>B+</v>
      </c>
      <c r="J3593" s="128"/>
    </row>
    <row r="3594" spans="1:10" ht="12.75" customHeight="1">
      <c r="A3594" s="148" t="str">
        <f>IF('TRI-2C'!$BO$13="","",'TRI-2C'!$BO$13)</f>
        <v>Comprender la relación de número-cantidad hasta el 10.</v>
      </c>
      <c r="B3594" s="158"/>
      <c r="C3594" s="158"/>
      <c r="D3594" s="158"/>
      <c r="E3594" s="158"/>
      <c r="F3594" s="159"/>
      <c r="G3594" s="122" t="str">
        <f>IF(A3594="","",VLOOKUP(J3531,'TRI-2C'!$B$18:$FH$61,66,FALSE))</f>
        <v>B+</v>
      </c>
      <c r="H3594" s="150"/>
      <c r="I3594" s="127" t="str">
        <f t="shared" si="135"/>
        <v>B+</v>
      </c>
      <c r="J3594" s="126"/>
    </row>
    <row r="3595" spans="1:10" ht="12.75" customHeight="1">
      <c r="A3595" s="11" t="str">
        <f>IF('TRI-2C'!$BP$13="","",'TRI-2C'!$BP$13)</f>
        <v>Comprender la relación del numeral (representación simbólica del número) con la cantidad hasta el 5.</v>
      </c>
      <c r="B3595" s="156"/>
      <c r="C3595" s="156"/>
      <c r="D3595" s="156"/>
      <c r="E3595" s="156"/>
      <c r="F3595" s="157"/>
      <c r="G3595" s="124" t="str">
        <f>IF(A3595="","",VLOOKUP(J3531,'TRI-2C'!$B$18:$FH$61,67,FALSE))</f>
        <v>B+</v>
      </c>
      <c r="I3595" s="125" t="str">
        <f t="shared" si="135"/>
        <v>B+</v>
      </c>
      <c r="J3595" s="128"/>
    </row>
    <row r="3596" spans="1:10" ht="12.75" customHeight="1">
      <c r="A3596" s="148" t="str">
        <f>IF('TRI-2C'!$BQ$13="","",'TRI-2C'!$BQ$13)</f>
        <v>Contar oralmente del 1 al 15 con secuencia numérica.</v>
      </c>
      <c r="B3596" s="149"/>
      <c r="C3596" s="149"/>
      <c r="D3596" s="150"/>
      <c r="E3596" s="150"/>
      <c r="F3596" s="126"/>
      <c r="G3596" s="122" t="str">
        <f>IF(A3596="","",VLOOKUP(J3531,'TRI-2C'!$B$18:$FH$61,68,FALSE))</f>
        <v>B+</v>
      </c>
      <c r="H3596" s="150"/>
      <c r="I3596" s="127" t="str">
        <f t="shared" si="135"/>
        <v>B+</v>
      </c>
      <c r="J3596" s="126"/>
    </row>
    <row r="3597" spans="1:10" ht="12.75" customHeight="1">
      <c r="A3597" s="147" t="str">
        <f>IF('TRI-2C'!$BR$13="","",'TRI-2C'!$BR$13)</f>
        <v>Continuar y reproducir patrones simples con objetos concretos y representaciones gráficas.</v>
      </c>
      <c r="B3597" s="139"/>
      <c r="C3597" s="139"/>
      <c r="F3597" s="128"/>
      <c r="G3597" s="124" t="str">
        <f>IF(A3597="","",VLOOKUP(J3531,'TRI-2C'!$B$18:$FH$61,69,FALSE))</f>
        <v>B+</v>
      </c>
      <c r="I3597" s="125" t="str">
        <f t="shared" si="135"/>
        <v>B+</v>
      </c>
      <c r="J3597" s="128"/>
    </row>
    <row r="3598" spans="1:10" ht="12.75" customHeight="1">
      <c r="A3598" s="148" t="str">
        <f>IF('TRI-2C'!$BS$13="","",'TRI-2C'!$BS$13)</f>
        <v>Establecer la relación de correspondencia entre los elementos de colecciones de objetos.</v>
      </c>
      <c r="B3598" s="149"/>
      <c r="C3598" s="149"/>
      <c r="D3598" s="150"/>
      <c r="E3598" s="150"/>
      <c r="F3598" s="126"/>
      <c r="G3598" s="122" t="str">
        <f>IF(A3598="","",VLOOKUP(J3531,'TRI-2C'!$B$18:$FH$61,70,FALSE))</f>
        <v>B+</v>
      </c>
      <c r="H3598" s="150"/>
      <c r="I3598" s="127" t="str">
        <f t="shared" si="135"/>
        <v>B+</v>
      </c>
      <c r="J3598" s="126"/>
    </row>
    <row r="3599" spans="1:10" ht="12.75" customHeight="1">
      <c r="A3599" s="147" t="str">
        <f>IF('TRI-2C'!$BT$13="","",'TRI-2C'!$BT$13)</f>
        <v>Identificar características de mañana, tarde y noche</v>
      </c>
      <c r="B3599" s="139"/>
      <c r="C3599" s="139"/>
      <c r="F3599" s="128"/>
      <c r="G3599" s="124" t="str">
        <f>IF(A3599="","",VLOOKUP(J3531,'TRI-2C'!$B$18:$FH$61,71,FALSE))</f>
        <v>B+</v>
      </c>
      <c r="I3599" s="125" t="str">
        <f t="shared" si="135"/>
        <v>B+</v>
      </c>
      <c r="J3599" s="128"/>
    </row>
    <row r="3600" spans="1:10" ht="12.75" customHeight="1">
      <c r="A3600" s="192" t="str">
        <f>IF('TRI-2C'!$BU$13="","",'TRI-2C'!$BU$13)</f>
        <v>Identificar en los objetos las nociones de medida: largo/ corto, grueso/delgado.</v>
      </c>
      <c r="B3600" s="154"/>
      <c r="C3600" s="154"/>
      <c r="D3600" s="154"/>
      <c r="E3600" s="154"/>
      <c r="F3600" s="155"/>
      <c r="G3600" s="122" t="str">
        <f>IF(A3600="","",VLOOKUP(J3531,'TRI-2C'!$B$18:$FH$61,72,FALSE))</f>
        <v>B+</v>
      </c>
      <c r="H3600" s="150"/>
      <c r="I3600" s="127" t="str">
        <f t="shared" si="135"/>
        <v>B+</v>
      </c>
      <c r="J3600" s="126"/>
    </row>
    <row r="3601" spans="1:10" ht="12.75" customHeight="1">
      <c r="A3601" s="147" t="str">
        <f>IF('TRI-2C'!$BV$13="","",'TRI-2C'!$BV$13)</f>
        <v>Identificar figuras geométricas básicas: círculo, cuadrado y triángulo en objetos del entorno y en representaciones gráficas.</v>
      </c>
      <c r="B3601" s="139"/>
      <c r="C3601" s="139"/>
      <c r="F3601" s="128"/>
      <c r="G3601" s="124" t="str">
        <f>IF(A3601="","",VLOOKUP(J3531,'TRI-2C'!$B$18:$FH$61,73,FALSE))</f>
        <v>B+</v>
      </c>
      <c r="I3601" s="125" t="str">
        <f t="shared" si="135"/>
        <v>B+</v>
      </c>
      <c r="J3601" s="128"/>
    </row>
    <row r="3602" spans="1:10" ht="12.75" customHeight="1">
      <c r="A3602" s="148" t="str">
        <f>IF('TRI-2C'!$BW$13="","",'TRI-2C'!$BW$13)</f>
        <v>Identificar la diferencia entre lo que se desea y lo que se necesita</v>
      </c>
      <c r="B3602" s="149"/>
      <c r="C3602" s="149"/>
      <c r="D3602" s="150"/>
      <c r="E3602" s="150"/>
      <c r="F3602" s="126"/>
      <c r="G3602" s="122" t="str">
        <f>IF(A3602="","",VLOOKUP(J3531,'TRI-2C'!$B$18:$FH$61,74,FALSE))</f>
        <v>B+</v>
      </c>
      <c r="H3602" s="150"/>
      <c r="I3602" s="127" t="str">
        <f t="shared" si="135"/>
        <v>B+</v>
      </c>
      <c r="J3602" s="126"/>
    </row>
    <row r="3603" spans="1:10" ht="12.75" customHeight="1">
      <c r="A3603" s="147" t="str">
        <f>IF('TRI-2C'!$BX$13="","",'TRI-2C'!$BX$13)</f>
        <v>Identificar las nociones de tiempo en acciones que siceden antes, ahora y después</v>
      </c>
      <c r="B3603" s="139"/>
      <c r="C3603" s="139"/>
      <c r="F3603" s="128"/>
      <c r="G3603" s="124" t="str">
        <f>IF(A3603="","",VLOOKUP(J3531,'TRI-2C'!$B$18:$FH$61,75,FALSE))</f>
        <v>B+</v>
      </c>
      <c r="I3603" s="125" t="str">
        <f t="shared" si="135"/>
        <v>B+</v>
      </c>
      <c r="J3603" s="128"/>
    </row>
    <row r="3604" spans="1:10" ht="12.75" customHeight="1">
      <c r="A3604" s="148" t="str">
        <f>IF('TRI-2C'!$BY$13="","",'TRI-2C'!$BY$13)</f>
        <v>Identificar los números de emergencia a través de actividades lúdicas, y reconocer cuándo pedir ayuda en situaciones sencillas.</v>
      </c>
      <c r="B3604" s="158"/>
      <c r="C3604" s="158"/>
      <c r="D3604" s="158"/>
      <c r="E3604" s="158"/>
      <c r="F3604" s="159"/>
      <c r="G3604" s="122" t="str">
        <f>IF(A3604="","",VLOOKUP(J3531,'TRI-2C'!$B$18:$FH$61,76,FALSE))</f>
        <v>B+</v>
      </c>
      <c r="H3604" s="150"/>
      <c r="I3604" s="127" t="str">
        <f t="shared" si="135"/>
        <v>B+</v>
      </c>
      <c r="J3604" s="126"/>
    </row>
    <row r="3605" spans="1:10" ht="12.75" customHeight="1">
      <c r="A3605" s="11" t="str">
        <f>IF('TRI-2C'!$BZ$13="","",'TRI-2C'!$BZ$13)</f>
        <v>Identificar semejanzas y diferencias en objetos del entorno con criterios de forma, color y tamaño</v>
      </c>
      <c r="B3605" s="156"/>
      <c r="C3605" s="156"/>
      <c r="D3605" s="156"/>
      <c r="E3605" s="156"/>
      <c r="F3605" s="157"/>
      <c r="G3605" s="124" t="str">
        <f>IF(A3605="","",VLOOKUP(J3531,'TRI-2C'!$B$18:$FH$61,77,FALSE))</f>
        <v>B+</v>
      </c>
      <c r="I3605" s="125" t="str">
        <f t="shared" si="135"/>
        <v>B+</v>
      </c>
      <c r="J3605" s="128"/>
    </row>
    <row r="3606" spans="1:10" ht="12.75" customHeight="1">
      <c r="A3606" s="148" t="str">
        <f>IF('TRI-2C'!$CA$13="","",'TRI-2C'!$CA$13)</f>
        <v>Ordenar en secuencias lógica sucesos de hasta cinco eventos en representaciones gráficas de sus actividades de la rutina diaria y en escenas de cuentos</v>
      </c>
      <c r="B3606" s="149"/>
      <c r="C3606" s="149"/>
      <c r="D3606" s="150"/>
      <c r="E3606" s="150"/>
      <c r="F3606" s="126"/>
      <c r="G3606" s="122" t="str">
        <f>IF(A3606="","",VLOOKUP(J3531,'TRI-2C'!$B$18:$FH$61,78,FALSE))</f>
        <v>B+</v>
      </c>
      <c r="H3606" s="150"/>
      <c r="I3606" s="127" t="str">
        <f t="shared" si="135"/>
        <v>B+</v>
      </c>
      <c r="J3606" s="126"/>
    </row>
    <row r="3607" spans="1:10" ht="12.75" customHeight="1">
      <c r="A3607" s="147" t="str">
        <f>IF('TRI-2C'!$CB$13="","",'TRI-2C'!$CB$13)</f>
        <v>Reconocer billetes y monedas en situaciones de la vida real</v>
      </c>
      <c r="B3607" s="139"/>
      <c r="C3607" s="139"/>
      <c r="F3607" s="128"/>
      <c r="G3607" s="124" t="str">
        <f>IF(A3607="","",VLOOKUP(J3531,'TRI-2C'!$B$18:$FH$61,79,FALSE))</f>
        <v>B+</v>
      </c>
      <c r="I3607" s="125" t="str">
        <f t="shared" si="135"/>
        <v>B+</v>
      </c>
      <c r="J3607" s="128"/>
    </row>
    <row r="3608" spans="1:10" ht="12.75" customHeight="1">
      <c r="A360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3608" s="149"/>
      <c r="C3608" s="149"/>
      <c r="D3608" s="150"/>
      <c r="E3608" s="150"/>
      <c r="F3608" s="126"/>
      <c r="G3608" s="122" t="str">
        <f>IF(A3608="","",VLOOKUP(J3531,'TRI-2C'!$B$18:$FH$61,80,FALSE))</f>
        <v>B+</v>
      </c>
      <c r="H3608" s="150"/>
      <c r="I3608" s="127" t="str">
        <f t="shared" si="135"/>
        <v>B+</v>
      </c>
      <c r="J3608" s="126"/>
    </row>
    <row r="3609" spans="1:10" ht="12.75" customHeight="1">
      <c r="A3609" s="147" t="str">
        <f>IF('TRI-2C'!$CD$13="","",'TRI-2C'!$CD$13)</f>
        <v>Reconocer los colores secundarios en objetos e imágenes del entorno.</v>
      </c>
      <c r="B3609" s="139"/>
      <c r="C3609" s="139"/>
      <c r="F3609" s="128"/>
      <c r="G3609" s="124" t="str">
        <f>IF(A3609="","",VLOOKUP(J3531,'TRI-2C'!$B$18:$FH$61,81,FALSE))</f>
        <v>B+</v>
      </c>
      <c r="I3609" s="125" t="str">
        <f t="shared" si="135"/>
        <v>B+</v>
      </c>
      <c r="J3609" s="128"/>
    </row>
    <row r="3610" spans="1:10" ht="12.75" customHeight="1">
      <c r="A361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3610" s="154"/>
      <c r="C3610" s="154"/>
      <c r="D3610" s="154"/>
      <c r="E3610" s="154"/>
      <c r="F3610" s="155"/>
      <c r="G3610" s="122" t="str">
        <f>IF(A3610="","",VLOOKUP(J3531,'TRI-2C'!$B$18:$FH$61,82,FALSE))</f>
        <v>B+</v>
      </c>
      <c r="H3610" s="150"/>
      <c r="I3610" s="127" t="str">
        <f t="shared" si="135"/>
        <v>B+</v>
      </c>
      <c r="J3610" s="126"/>
    </row>
    <row r="3611" spans="1:10" ht="12.75" customHeight="1">
      <c r="A3611" s="147" t="str">
        <f>IF('TRI-2C'!$CF$13="","",'TRI-2C'!$CF$13)</f>
        <v>Relacionar las distintas formas de adquirir dinero con el trabajo y el esfuerzo.</v>
      </c>
      <c r="B3611" s="139"/>
      <c r="C3611" s="139"/>
      <c r="F3611" s="128"/>
      <c r="G3611" s="124" t="str">
        <f>IF(A3611="","",VLOOKUP(J3531,'TRI-2C'!$B$18:$FH$61,83,FALSE))</f>
        <v>B+</v>
      </c>
      <c r="I3611" s="125" t="str">
        <f t="shared" si="135"/>
        <v>B+</v>
      </c>
      <c r="J3611" s="128"/>
    </row>
    <row r="3612" spans="1:10" ht="12.75" customHeight="1">
      <c r="A3612" s="165" t="str">
        <f>'BI-1T'!$A$11</f>
        <v>COMPRENSIÓN Y EXPRESION DEL LENGUAJE</v>
      </c>
      <c r="B3612" s="149"/>
      <c r="C3612" s="149"/>
      <c r="D3612" s="150"/>
      <c r="E3612" s="150"/>
      <c r="F3612" s="126"/>
      <c r="G3612" s="122" t="str">
        <f>IF(A3612="","",VLOOKUP(J3531,'TRI-2C'!$B$18:$FH$61,84,FALSE))</f>
        <v>B+</v>
      </c>
      <c r="H3612" s="150"/>
      <c r="I3612" s="127"/>
      <c r="J3612" s="126"/>
    </row>
    <row r="3613" spans="1:10" ht="12.75" customHeight="1">
      <c r="A3613" s="147" t="str">
        <f>IF('TRI-2C'!$CH$13="","",'TRI-2C'!$CH$13)</f>
        <v>Asociar la imagen de la portada con el título de los cuentos conocidos.</v>
      </c>
      <c r="B3613" s="139"/>
      <c r="C3613" s="139"/>
      <c r="F3613" s="128"/>
      <c r="G3613" s="124" t="str">
        <f>IF(A3613="","",VLOOKUP(J3531,'TRI-2C'!$B$18:$FH$61,85,FALSE))</f>
        <v>B+</v>
      </c>
      <c r="I3613" s="125" t="str">
        <f t="shared" ref="I3613:I3633" si="136">IF(G3613="","",G3613)</f>
        <v>B+</v>
      </c>
      <c r="J3613" s="128"/>
    </row>
    <row r="3614" spans="1:10" ht="12.75" customHeight="1">
      <c r="A3614" s="148" t="str">
        <f>IF('TRI-2C'!$CI$13="","",'TRI-2C'!$CI$13)</f>
        <v>Colaborar en la creación de textos colectivos con la ayuda del docente.</v>
      </c>
      <c r="B3614" s="158"/>
      <c r="C3614" s="158"/>
      <c r="D3614" s="158"/>
      <c r="E3614" s="158"/>
      <c r="F3614" s="159"/>
      <c r="G3614" s="122" t="str">
        <f>IF(A3614="","",VLOOKUP(J3531,'TRI-2C'!$B$18:$FH$61,86,FALSE))</f>
        <v>B+</v>
      </c>
      <c r="H3614" s="150"/>
      <c r="I3614" s="127" t="str">
        <f t="shared" si="136"/>
        <v>B+</v>
      </c>
      <c r="J3614" s="126"/>
    </row>
    <row r="3615" spans="1:10" ht="12.75" customHeight="1">
      <c r="A3615" s="11" t="str">
        <f>IF('TRI-2C'!$CJ$13="","",'TRI-2C'!$CJ$13)</f>
        <v>Comprender el derecho propio y de las otras personas a decir que no como una respuesta válida y respetable.</v>
      </c>
      <c r="B3615" s="156"/>
      <c r="C3615" s="156"/>
      <c r="D3615" s="156"/>
      <c r="E3615" s="156"/>
      <c r="F3615" s="157"/>
      <c r="G3615" s="124" t="str">
        <f>IF(A3615="","",VLOOKUP(J3531,'TRI-2C'!$B$18:$FH$61,87,FALSE))</f>
        <v>B+</v>
      </c>
      <c r="I3615" s="125" t="str">
        <f t="shared" si="136"/>
        <v>B+</v>
      </c>
      <c r="J3615" s="128"/>
    </row>
    <row r="3616" spans="1:10" ht="12.75" customHeight="1">
      <c r="A3616" s="148" t="str">
        <f>IF('TRI-2C'!$CK$13="","",'TRI-2C'!$CK$13)</f>
        <v>Comunicarse a través de dibujos de objetos con detalles que lo vuelven identificables, como representación simbólica de sus ideas.</v>
      </c>
      <c r="B3616" s="149"/>
      <c r="C3616" s="149"/>
      <c r="D3616" s="150"/>
      <c r="E3616" s="150"/>
      <c r="F3616" s="126"/>
      <c r="G3616" s="122" t="str">
        <f>IF(A3616="","",VLOOKUP(J3531,'TRI-2C'!$B$18:$FH$61,88,FALSE))</f>
        <v>B+</v>
      </c>
      <c r="H3616" s="150"/>
      <c r="I3616" s="127" t="str">
        <f t="shared" si="136"/>
        <v>B+</v>
      </c>
      <c r="J3616" s="126"/>
    </row>
    <row r="3617" spans="1:10" ht="12.75" customHeight="1">
      <c r="A3617" s="147" t="str">
        <f>IF('TRI-2C'!$CL$13="","",'TRI-2C'!$CL$13)</f>
        <v>Comunicarse incorporando palabras nuevas a su vocabulario en función de los ambientes y experiencias en las que interactúa.</v>
      </c>
      <c r="B3617" s="139"/>
      <c r="C3617" s="139"/>
      <c r="F3617" s="128"/>
      <c r="G3617" s="124" t="str">
        <f>IF(A3617="","",VLOOKUP(J3531,'TRI-2C'!$B$18:$FH$61,89,FALSE))</f>
        <v>B+</v>
      </c>
      <c r="I3617" s="125" t="str">
        <f t="shared" si="136"/>
        <v>B+</v>
      </c>
      <c r="J3617" s="128"/>
    </row>
    <row r="3618" spans="1:10" ht="12.75" customHeight="1">
      <c r="A3618" s="148" t="str">
        <f>IF('TRI-2C'!$CM$13="","",'TRI-2C'!$CM$13)</f>
        <v>Contar un cuento en base a sus imágenes a partir de la portada y siguiendo la secuencia de las páginas.</v>
      </c>
      <c r="B3618" s="149"/>
      <c r="C3618" s="149"/>
      <c r="D3618" s="150"/>
      <c r="E3618" s="150"/>
      <c r="F3618" s="126"/>
      <c r="G3618" s="122" t="str">
        <f>IF(A3618="","",VLOOKUP(J3531,'TRI-2C'!$B$18:$FH$61,90,FALSE))</f>
        <v>B+</v>
      </c>
      <c r="H3618" s="150"/>
      <c r="I3618" s="127" t="str">
        <f t="shared" si="136"/>
        <v>B+</v>
      </c>
      <c r="J3618" s="126"/>
    </row>
    <row r="3619" spans="1:10" ht="12.75" customHeight="1">
      <c r="A3619" s="147" t="str">
        <f>IF('TRI-2C'!$CN$13="","",'TRI-2C'!$CN$13)</f>
        <v>Describir oralmente imágenes gráficas (pictogramas) y digitales, estructurando oraciones más elaboradas que describan a los objetos que observa.</v>
      </c>
      <c r="B3619" s="139"/>
      <c r="C3619" s="139"/>
      <c r="F3619" s="128"/>
      <c r="G3619" s="124" t="str">
        <f>IF(A3619="","",VLOOKUP(J3531,'TRI-2C'!$B$18:$FH$61,91,FALSE))</f>
        <v>B+</v>
      </c>
      <c r="I3619" s="125" t="str">
        <f t="shared" si="136"/>
        <v>B+</v>
      </c>
      <c r="J3619" s="128"/>
    </row>
    <row r="3620" spans="1:10" ht="12.75" customHeight="1">
      <c r="A3620" s="192" t="str">
        <f>IF('TRI-2C'!$CO$13="","",'TRI-2C'!$CO$13)</f>
        <v>Describir oralmente imágenes relacionadas con los derechos de las personas en situación de movilidad</v>
      </c>
      <c r="B3620" s="154"/>
      <c r="C3620" s="154"/>
      <c r="D3620" s="154"/>
      <c r="E3620" s="154"/>
      <c r="F3620" s="155"/>
      <c r="G3620" s="122" t="str">
        <f>IF(A3620="","",VLOOKUP(J3531,'TRI-2C'!$B$18:$FH$61,92,FALSE))</f>
        <v>B+</v>
      </c>
      <c r="H3620" s="150"/>
      <c r="I3620" s="127" t="str">
        <f t="shared" si="136"/>
        <v>B+</v>
      </c>
      <c r="J3620" s="126"/>
    </row>
    <row r="3621" spans="1:10" ht="12.75" customHeight="1">
      <c r="A3621" s="147" t="str">
        <f>IF('TRI-2C'!$CP$13="","",'TRI-2C'!$CP$13)</f>
        <v>Expresarse oralmente pronunciando correctamente la mayoría de las palabras puede presentarse dificultades en la pronunciación de s, y la r.</v>
      </c>
      <c r="B3621" s="139"/>
      <c r="C3621" s="139"/>
      <c r="F3621" s="128"/>
      <c r="G3621" s="124" t="str">
        <f>IF(A3621="","",VLOOKUP(J3531,'TRI-2C'!$B$18:$FH$61,93,FALSE))</f>
        <v>B+</v>
      </c>
      <c r="I3621" s="125" t="str">
        <f t="shared" si="136"/>
        <v>B+</v>
      </c>
      <c r="J3621" s="128"/>
    </row>
    <row r="3622" spans="1:10" ht="12.75" customHeight="1">
      <c r="A3622" s="148" t="str">
        <f>IF('TRI-2C'!$CQ$13="","",'TRI-2C'!$CQ$13)</f>
        <v>Expresarse utilizando oraciones cortas y completas manteniendo el orden de las palabras.</v>
      </c>
      <c r="B3622" s="149"/>
      <c r="C3622" s="149"/>
      <c r="D3622" s="150"/>
      <c r="E3622" s="150"/>
      <c r="F3622" s="126"/>
      <c r="G3622" s="122" t="str">
        <f>IF(A3622="","",VLOOKUP(J3531,'TRI-2C'!$B$18:$FH$61,94,FALSE))</f>
        <v>B+</v>
      </c>
      <c r="H3622" s="150"/>
      <c r="I3622" s="127" t="str">
        <f t="shared" si="136"/>
        <v>B+</v>
      </c>
      <c r="J3622" s="126"/>
    </row>
    <row r="3623" spans="1:10" ht="12.75" customHeight="1">
      <c r="A3623" s="147" t="str">
        <f>IF('TRI-2C'!$CR$13="","",'TRI-2C'!$CR$13)</f>
        <v>Identificar “auditivamente” el fonema (sonido) inicial de las palabras más utilizadas.</v>
      </c>
      <c r="B3623" s="139"/>
      <c r="C3623" s="139"/>
      <c r="F3623" s="128"/>
      <c r="G3623" s="124" t="str">
        <f>IF(A3623="","",VLOOKUP(J3531,'TRI-2C'!$B$18:$FH$61,95,FALSE))</f>
        <v>B+</v>
      </c>
      <c r="I3623" s="125" t="str">
        <f t="shared" si="136"/>
        <v>B+</v>
      </c>
      <c r="J3623" s="128"/>
    </row>
    <row r="3624" spans="1:10" ht="12.75" customHeight="1">
      <c r="A3624" s="148" t="str">
        <f>IF('TRI-2C'!$CS$13="","",'TRI-2C'!$CS$13)</f>
        <v>Identificar una persona adulta de confianza para solicitar apoyo al enfrentar desafíos emocionales en situaciones cotidianas del entorno escolar</v>
      </c>
      <c r="B3624" s="158"/>
      <c r="C3624" s="158"/>
      <c r="D3624" s="158"/>
      <c r="E3624" s="158"/>
      <c r="F3624" s="159"/>
      <c r="G3624" s="122" t="str">
        <f>IF(A3624="","",VLOOKUP(J3531,'TRI-2C'!$B$18:$FH$61,96,FALSE))</f>
        <v>B+</v>
      </c>
      <c r="H3624" s="150"/>
      <c r="I3624" s="127" t="str">
        <f t="shared" si="136"/>
        <v>B+</v>
      </c>
      <c r="J3624" s="126"/>
    </row>
    <row r="3625" spans="1:10" ht="12.75" customHeight="1">
      <c r="A3625" s="11" t="str">
        <f>IF('TRI-2C'!$CT$13="","",'TRI-2C'!$CT$13)</f>
        <v>Participar en conversaciones más complejas y largas manteniéndose dentro del tema.</v>
      </c>
      <c r="B3625" s="156"/>
      <c r="C3625" s="156"/>
      <c r="D3625" s="156"/>
      <c r="E3625" s="156"/>
      <c r="F3625" s="157"/>
      <c r="G3625" s="124" t="str">
        <f>IF(A3625="","",VLOOKUP(J3531,'TRI-2C'!$B$18:$FH$61,97,FALSE))</f>
        <v>B+</v>
      </c>
      <c r="I3625" s="125" t="str">
        <f t="shared" si="136"/>
        <v>B+</v>
      </c>
      <c r="J3625" s="128"/>
    </row>
    <row r="3626" spans="1:10" ht="12.75" customHeight="1">
      <c r="A3626" s="148" t="str">
        <f>IF('TRI-2C'!$CU$13="","",'TRI-2C'!$CU$13)</f>
        <v>Producir palabras que riman espontáneamente tomado en cuenta los sonidos finales de las mismas.</v>
      </c>
      <c r="B3626" s="149"/>
      <c r="C3626" s="149"/>
      <c r="D3626" s="150"/>
      <c r="E3626" s="150"/>
      <c r="F3626" s="126"/>
      <c r="G3626" s="122" t="str">
        <f>IF(A3626="","",VLOOKUP(J3531,'TRI-2C'!$B$18:$FH$61,98,FALSE))</f>
        <v>B+</v>
      </c>
      <c r="H3626" s="150"/>
      <c r="I3626" s="127" t="str">
        <f t="shared" si="136"/>
        <v>B+</v>
      </c>
      <c r="J3626" s="126"/>
    </row>
    <row r="3627" spans="1:10" ht="12.75" customHeight="1">
      <c r="A3627" s="147" t="str">
        <f>IF('TRI-2C'!$CV$13="","",'TRI-2C'!$CV$13)</f>
        <v>Realizar modificaciones del contenido de un cuento relatado por el adulto, cambiando partes del él como: acciones y final.</v>
      </c>
      <c r="B3627" s="139"/>
      <c r="C3627" s="139"/>
      <c r="F3627" s="128"/>
      <c r="G3627" s="124" t="str">
        <f>IF(A3627="","",VLOOKUP(J3531,'TRI-2C'!$B$18:$FH$61,99,FALSE))</f>
        <v>B+</v>
      </c>
      <c r="I3627" s="125" t="str">
        <f t="shared" si="136"/>
        <v>B+</v>
      </c>
      <c r="J3627" s="128"/>
    </row>
    <row r="3628" spans="1:10" ht="12.75" customHeight="1">
      <c r="A362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628" s="149"/>
      <c r="C3628" s="149"/>
      <c r="D3628" s="150"/>
      <c r="E3628" s="150"/>
      <c r="F3628" s="126"/>
      <c r="G3628" s="122" t="str">
        <f>IF(A3628="","",VLOOKUP(J3531,'TRI-2C'!$B$18:$FH$61,100,FALSE))</f>
        <v>B+</v>
      </c>
      <c r="H3628" s="150"/>
      <c r="I3628" s="127" t="str">
        <f t="shared" si="136"/>
        <v>B+</v>
      </c>
      <c r="J3628" s="126"/>
    </row>
    <row r="3629" spans="1:10" ht="12.75" customHeight="1">
      <c r="A3629" s="147" t="str">
        <f>IF('TRI-2C'!$CX$13="","",'TRI-2C'!$CX$13)</f>
        <v>Reconocer etiquetas y rótulos de su entorno inmediato y los “lee”.</v>
      </c>
      <c r="B3629" s="139"/>
      <c r="C3629" s="139"/>
      <c r="F3629" s="128"/>
      <c r="G3629" s="124" t="str">
        <f>IF(A3629="","",VLOOKUP(J3531,'TRI-2C'!$B$18:$FH$61,101,FALSE))</f>
        <v>B+</v>
      </c>
      <c r="I3629" s="125" t="str">
        <f t="shared" si="136"/>
        <v>B+</v>
      </c>
      <c r="J3629" s="128"/>
    </row>
    <row r="3630" spans="1:10" ht="12.75" customHeight="1">
      <c r="A3630" s="192" t="str">
        <f>IF('TRI-2C'!$CY$13="","",'TRI-2C'!$CY$13)</f>
        <v>Relatar cuentos, narrados por el adulto, manteniendo la secuencia, sin la ayuda del paratexto.</v>
      </c>
      <c r="B3630" s="154"/>
      <c r="C3630" s="154"/>
      <c r="D3630" s="154"/>
      <c r="E3630" s="154"/>
      <c r="F3630" s="155"/>
      <c r="G3630" s="122" t="str">
        <f>IF(A3630="","",VLOOKUP(J3531,'TRI-2C'!$B$18:$FH$61,102,FALSE))</f>
        <v>B+</v>
      </c>
      <c r="H3630" s="150"/>
      <c r="I3630" s="127" t="str">
        <f t="shared" si="136"/>
        <v>B+</v>
      </c>
      <c r="J3630" s="126"/>
    </row>
    <row r="3631" spans="1:10" ht="12.75" customHeight="1">
      <c r="A3631" s="147" t="str">
        <f>IF('TRI-2C'!$CZ$13="","",'TRI-2C'!$CZ$13)</f>
        <v>Reproducir trabalenguas sencillos, adivinanzas, canciones y poemas cortos, mejorando su pronunciación y potenciando su capacidad imaginativa.</v>
      </c>
      <c r="B3631" s="139"/>
      <c r="C3631" s="139"/>
      <c r="F3631" s="128"/>
      <c r="G3631" s="124" t="str">
        <f>IF(A3631="","",VLOOKUP(J3531,'TRI-2C'!$B$18:$FH$61,103,FALSE))</f>
        <v>B+</v>
      </c>
      <c r="I3631" s="125" t="str">
        <f t="shared" si="136"/>
        <v>B+</v>
      </c>
      <c r="J3631" s="128"/>
    </row>
    <row r="3632" spans="1:10" ht="12.75" customHeight="1">
      <c r="A3632" s="148" t="str">
        <f>IF('TRI-2C'!$DA$13="","",'TRI-2C'!$DA$13)</f>
        <v>Responder preguntas sobre un texto narrado por el adulto, relacionadas a los personajes y acciones principales.</v>
      </c>
      <c r="B3632" s="149"/>
      <c r="C3632" s="149"/>
      <c r="D3632" s="150"/>
      <c r="E3632" s="150"/>
      <c r="F3632" s="126"/>
      <c r="G3632" s="122" t="str">
        <f>IF(A3632="","",VLOOKUP(J3531,'TRI-2C'!$B$18:$FH$61,104,FALSE))</f>
        <v>B+</v>
      </c>
      <c r="H3632" s="150"/>
      <c r="I3632" s="127" t="str">
        <f t="shared" si="136"/>
        <v>B+</v>
      </c>
      <c r="J3632" s="126"/>
    </row>
    <row r="3633" spans="1:10" ht="12.75" customHeight="1">
      <c r="A3633" s="147" t="str">
        <f>IF('TRI-2C'!$DB$13="","",'TRI-2C'!$DB$13)</f>
        <v>Seguir instrucciones sencillas que involucren la ejecución de tres o más actividades</v>
      </c>
      <c r="B3633" s="139"/>
      <c r="C3633" s="139"/>
      <c r="F3633" s="128"/>
      <c r="G3633" s="124" t="str">
        <f>IF(A3633="","",VLOOKUP(J3531,'TRI-2C'!$B$18:$FH$61,105,FALSE))</f>
        <v>B+</v>
      </c>
      <c r="I3633" s="125" t="str">
        <f t="shared" si="136"/>
        <v>B+</v>
      </c>
      <c r="J3633" s="128"/>
    </row>
    <row r="3634" spans="1:10" ht="12.75" customHeight="1">
      <c r="A3634" s="165" t="str">
        <f>'BI-1T'!$A$12</f>
        <v>EXPRESIÓN ARTISTICA</v>
      </c>
      <c r="B3634" s="158"/>
      <c r="C3634" s="158"/>
      <c r="D3634" s="158"/>
      <c r="E3634" s="158"/>
      <c r="F3634" s="159"/>
      <c r="G3634" s="122" t="str">
        <f>IF(A3634="","",VLOOKUP(J3531,'TRI-2C'!$B$18:$FH$61,106,FALSE))</f>
        <v>B+</v>
      </c>
      <c r="H3634" s="150"/>
      <c r="I3634" s="127"/>
      <c r="J3634" s="126"/>
    </row>
    <row r="3635" spans="1:10" ht="12.75" customHeight="1">
      <c r="A3635" s="11" t="str">
        <f>IF('TRI-2C'!$DD$13="","",'TRI-2C'!$DD$13)</f>
        <v>Cantar canciones siguiendo el ritmo y coordinando con las expresiones de su cuerpo.</v>
      </c>
      <c r="B3635" s="156"/>
      <c r="C3635" s="156"/>
      <c r="D3635" s="156"/>
      <c r="E3635" s="156"/>
      <c r="F3635" s="157"/>
      <c r="G3635" s="124" t="str">
        <f>IF(A3635="","",VLOOKUP(J3531,'TRI-2C'!$B$18:$FH$61,107,FALSE))</f>
        <v>A+</v>
      </c>
      <c r="I3635" s="125" t="str">
        <f t="shared" ref="I3635:I3645" si="137">IF(G3635="","",G3635)</f>
        <v>A+</v>
      </c>
      <c r="J3635" s="128"/>
    </row>
    <row r="3636" spans="1:10" ht="12.75" customHeight="1">
      <c r="A3636" s="148" t="str">
        <f>IF('TRI-2C'!$DE$13="","",'TRI-2C'!$DE$13)</f>
        <v>Comunicar de manera escrita sus ideas intentando imitar letras o formas parecidas a letras.</v>
      </c>
      <c r="B3636" s="149"/>
      <c r="C3636" s="149"/>
      <c r="D3636" s="150"/>
      <c r="E3636" s="150"/>
      <c r="F3636" s="126"/>
      <c r="G3636" s="122" t="str">
        <f>IF(A3636="","",VLOOKUP(J3531,'TRI-2C'!$B$18:$FH$61,108,FALSE))</f>
        <v>A+</v>
      </c>
      <c r="H3636" s="150"/>
      <c r="I3636" s="127" t="str">
        <f t="shared" si="137"/>
        <v>A+</v>
      </c>
      <c r="J3636" s="126"/>
    </row>
    <row r="3637" spans="1:10" ht="12.75" customHeight="1">
      <c r="A3637" s="147" t="str">
        <f>IF('TRI-2C'!$DF$13="","",'TRI-2C'!$DF$13)</f>
        <v>Ejecutar patrones de más de dos ritmos con partes del cuerpo y elementos o instrumentos sonoros.</v>
      </c>
      <c r="B3637" s="139"/>
      <c r="C3637" s="139"/>
      <c r="F3637" s="128"/>
      <c r="G3637" s="124" t="str">
        <f>IF(A3637="","",VLOOKUP(J3531,'TRI-2C'!$B$18:$FH$61,109,FALSE))</f>
        <v>A+</v>
      </c>
      <c r="I3637" s="125" t="str">
        <f t="shared" si="137"/>
        <v>A+</v>
      </c>
      <c r="J3637" s="128"/>
    </row>
    <row r="3638" spans="1:10" ht="12.75" customHeight="1">
      <c r="A363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3638" s="149"/>
      <c r="C3638" s="149"/>
      <c r="D3638" s="150"/>
      <c r="E3638" s="150"/>
      <c r="F3638" s="126"/>
      <c r="G3638" s="122" t="str">
        <f>IF(A3638="","",VLOOKUP(J3531,'TRI-2C'!$B$18:$FH$61,110,FALSE))</f>
        <v>A+</v>
      </c>
      <c r="H3638" s="150"/>
      <c r="I3638" s="127" t="str">
        <f t="shared" si="137"/>
        <v>A+</v>
      </c>
      <c r="J3638" s="126"/>
    </row>
    <row r="3639" spans="1:10" ht="12.75" customHeight="1">
      <c r="A3639" s="147" t="str">
        <f>IF('TRI-2C'!$DH$13="","",'TRI-2C'!$DH$13)</f>
        <v>Expresar su opinión al observar una obra artística relacionada a la plástica o a la escultura.</v>
      </c>
      <c r="B3639" s="139"/>
      <c r="C3639" s="139"/>
      <c r="F3639" s="128"/>
      <c r="G3639" s="124" t="str">
        <f>IF(A3639="","",VLOOKUP(J3531,'TRI-2C'!$B$18:$FH$61,111,FALSE))</f>
        <v>A+</v>
      </c>
      <c r="I3639" s="125" t="str">
        <f t="shared" si="137"/>
        <v>A+</v>
      </c>
      <c r="J3639" s="128"/>
    </row>
    <row r="3640" spans="1:10" ht="12.75" customHeight="1">
      <c r="A3640" s="192" t="str">
        <f>IF('TRI-2C'!$DI$13="","",'TRI-2C'!$DI$13)</f>
        <v>Expresar sus vivencias y experiencias a través del dibujo libre.</v>
      </c>
      <c r="B3640" s="154"/>
      <c r="C3640" s="154"/>
      <c r="D3640" s="154"/>
      <c r="E3640" s="154"/>
      <c r="F3640" s="155"/>
      <c r="G3640" s="122" t="str">
        <f>IF(A3640="","",VLOOKUP(J3531,'TRI-2C'!$B$18:$FH$61,112,FALSE))</f>
        <v>A+</v>
      </c>
      <c r="H3640" s="150"/>
      <c r="I3640" s="127" t="str">
        <f t="shared" si="137"/>
        <v>A+</v>
      </c>
      <c r="J3640" s="126"/>
    </row>
    <row r="3641" spans="1:10" ht="12.75" customHeight="1">
      <c r="A3641" s="147" t="str">
        <f>IF('TRI-2C'!$DJ$13="","",'TRI-2C'!$DJ$13)</f>
        <v>Mantener el ritmo y las secuencias de pasos sencillos durante la ejecución de coreografías.</v>
      </c>
      <c r="B3641" s="139"/>
      <c r="C3641" s="139"/>
      <c r="F3641" s="128"/>
      <c r="G3641" s="124" t="str">
        <f>IF(A3641="","",VLOOKUP(J3531,'TRI-2C'!$B$18:$FH$61,113,FALSE))</f>
        <v>A+</v>
      </c>
      <c r="I3641" s="125" t="str">
        <f t="shared" si="137"/>
        <v>A+</v>
      </c>
      <c r="J3641" s="128"/>
    </row>
    <row r="3642" spans="1:10" ht="12.75" customHeight="1">
      <c r="A364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642" s="149"/>
      <c r="C3642" s="149"/>
      <c r="D3642" s="150"/>
      <c r="E3642" s="150"/>
      <c r="F3642" s="126"/>
      <c r="G3642" s="122" t="str">
        <f>IF(A3642="","",VLOOKUP(J3531,'TRI-2C'!$B$18:$FH$61,114,FALSE))</f>
        <v>A+</v>
      </c>
      <c r="H3642" s="150"/>
      <c r="I3642" s="127" t="str">
        <f t="shared" si="137"/>
        <v>A+</v>
      </c>
      <c r="J3642" s="126"/>
    </row>
    <row r="3643" spans="1:10" ht="12.75" customHeight="1">
      <c r="A3643" s="147" t="str">
        <f>IF('TRI-2C'!$DL$13="","",'TRI-2C'!$DL$13)</f>
        <v>Participar en dramatizaciones, asumiendo roles de diferentes personas del entorno y de personajes de cuentos e historietas.</v>
      </c>
      <c r="B3643" s="139"/>
      <c r="C3643" s="139"/>
      <c r="F3643" s="128"/>
      <c r="G3643" s="124" t="str">
        <f>IF(A3643="","",VLOOKUP(J3531,'TRI-2C'!$B$18:$FH$61,115,FALSE))</f>
        <v>A+</v>
      </c>
      <c r="I3643" s="125" t="str">
        <f t="shared" si="137"/>
        <v>A+</v>
      </c>
      <c r="J3643" s="128"/>
    </row>
    <row r="3644" spans="1:10" ht="12.75" customHeight="1">
      <c r="A3644" s="148" t="str">
        <f>IF('TRI-2C'!$DM$13="","",'TRI-2C'!$DM$13)</f>
        <v>Participar en rondas populares, bailes y juegos tradicionales, asumiendo los roles y respetando las reglas.</v>
      </c>
      <c r="B3644" s="158"/>
      <c r="C3644" s="158"/>
      <c r="D3644" s="158"/>
      <c r="E3644" s="158"/>
      <c r="F3644" s="159"/>
      <c r="G3644" s="122" t="str">
        <f>IF(A3644="","",VLOOKUP(J3531,'TRI-2C'!$B$18:$FH$61,116,FALSE))</f>
        <v>A+</v>
      </c>
      <c r="H3644" s="150"/>
      <c r="I3644" s="127" t="str">
        <f t="shared" si="137"/>
        <v>A+</v>
      </c>
      <c r="J3644" s="126"/>
    </row>
    <row r="3645" spans="1:10" ht="12.75" customHeight="1">
      <c r="A3645" s="11" t="str">
        <f>IF('TRI-2C'!$DN$13="","",'TRI-2C'!$DN$13)</f>
        <v>Realizar actividades creativas utilizando las técnicas grafo plásticas con variedad de materiales.</v>
      </c>
      <c r="B3645" s="156"/>
      <c r="C3645" s="156"/>
      <c r="D3645" s="156"/>
      <c r="E3645" s="156"/>
      <c r="F3645" s="157"/>
      <c r="G3645" s="124" t="str">
        <f>IF(A3645="","",VLOOKUP(J3531,'TRI-2C'!$B$18:$FH$61,117,FALSE))</f>
        <v>A+</v>
      </c>
      <c r="I3645" s="125" t="str">
        <f t="shared" si="137"/>
        <v>A+</v>
      </c>
      <c r="J3645" s="128"/>
    </row>
    <row r="3646" spans="1:10" ht="12.75" customHeight="1">
      <c r="A3646" s="165" t="str">
        <f>'BI-1T'!$A$13</f>
        <v>EXPRESION CORPORAL Y MOTRICIDAD</v>
      </c>
      <c r="B3646" s="149"/>
      <c r="C3646" s="149"/>
      <c r="D3646" s="150"/>
      <c r="E3646" s="150"/>
      <c r="F3646" s="126"/>
      <c r="G3646" s="122" t="str">
        <f>IF(A3646="","",VLOOKUP(J3531,'TRI-2C'!$B$18:$FH$61,118,FALSE))</f>
        <v>A+</v>
      </c>
      <c r="H3646" s="150"/>
      <c r="I3646" s="127"/>
      <c r="J3646" s="126"/>
    </row>
    <row r="3647" spans="1:10" ht="12.75" customHeight="1">
      <c r="A3647" s="147" t="str">
        <f>IF('TRI-2C'!$DP$13="","",'TRI-2C'!$DP$13)</f>
        <v>Caminar y correr con soltura y seguridad manteniendo el equilibrio a diferentes distancias, orientaciones y ritmos en espacios parciales.</v>
      </c>
      <c r="B3647" s="139"/>
      <c r="C3647" s="139"/>
      <c r="F3647" s="128"/>
      <c r="G3647" s="124" t="str">
        <f>IF(A3647="","",VLOOKUP(J3531,'TRI-2C'!$B$18:$FH$61,119,FALSE))</f>
        <v>A+</v>
      </c>
      <c r="I3647" s="125" t="str">
        <f t="shared" ref="I3647:I3674" si="138">IF(G3647="","",G3647)</f>
        <v>A+</v>
      </c>
      <c r="J3647" s="128"/>
    </row>
    <row r="3648" spans="1:10" ht="12.75" customHeight="1">
      <c r="A364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3648" s="149"/>
      <c r="C3648" s="149"/>
      <c r="D3648" s="150"/>
      <c r="E3648" s="150"/>
      <c r="F3648" s="126"/>
      <c r="G3648" s="122" t="str">
        <f>IF(A3648="","",VLOOKUP(J3531,'TRI-2C'!$B$18:$FH$61,120,FALSE))</f>
        <v>A+</v>
      </c>
      <c r="H3648" s="150"/>
      <c r="I3648" s="127" t="str">
        <f t="shared" si="138"/>
        <v>A+</v>
      </c>
      <c r="J3648" s="126"/>
    </row>
    <row r="3649" spans="1:10" ht="12.75" customHeight="1">
      <c r="A3649" s="147" t="str">
        <f>IF('TRI-2C'!$DR$13="","",'TRI-2C'!$DR$13)</f>
        <v>Discriminar sonidos onomatopéyicos y diferencia los sonidos naturales de los artificiales</v>
      </c>
      <c r="B3649" s="139"/>
      <c r="C3649" s="139"/>
      <c r="F3649" s="128"/>
      <c r="G3649" s="124" t="str">
        <f>IF(A3649="","",VLOOKUP(J3531,'TRI-2C'!$B$18:$FH$61,121,FALSE))</f>
        <v>A+</v>
      </c>
      <c r="I3649" s="125" t="str">
        <f t="shared" si="138"/>
        <v>A+</v>
      </c>
      <c r="J3649" s="128"/>
    </row>
    <row r="3650" spans="1:10" ht="12.75" customHeight="1">
      <c r="A3650" s="192" t="str">
        <f>IF('TRI-2C'!$DS$13="","",'TRI-2C'!$DS$13)</f>
        <v>Ejecutar actividades coordinadamente y con un control adecuado de fuerza y tonicidad muscular como: lanzar, atrapar y patear objetos y pelotas.</v>
      </c>
      <c r="B3650" s="154"/>
      <c r="C3650" s="154"/>
      <c r="D3650" s="154"/>
      <c r="E3650" s="154"/>
      <c r="F3650" s="155"/>
      <c r="G3650" s="122" t="str">
        <f>IF(A3650="","",VLOOKUP(J3531,'TRI-2C'!$B$18:$FH$61,122,FALSE))</f>
        <v>A+</v>
      </c>
      <c r="H3650" s="150"/>
      <c r="I3650" s="127" t="str">
        <f t="shared" si="138"/>
        <v>A+</v>
      </c>
      <c r="J3650" s="126"/>
    </row>
    <row r="3651" spans="1:10" ht="12.75" customHeight="1">
      <c r="A3651" s="147" t="str">
        <f>IF('TRI-2C'!$DT$13="","",'TRI-2C'!$DT$13)</f>
        <v>Emplear su lado dominante en la realización de la mayoría de las actividades que utilice la mano, ojo y pie.</v>
      </c>
      <c r="B3651" s="139"/>
      <c r="C3651" s="139"/>
      <c r="F3651" s="128"/>
      <c r="G3651" s="124" t="str">
        <f>IF(A3651="","",VLOOKUP(J3531,'TRI-2C'!$B$18:$FH$61,123,FALSE))</f>
        <v>A+</v>
      </c>
      <c r="I3651" s="125" t="str">
        <f t="shared" si="138"/>
        <v>A+</v>
      </c>
      <c r="J3651" s="128"/>
    </row>
    <row r="3652" spans="1:10" ht="12.75" customHeight="1">
      <c r="A3652" s="148" t="str">
        <f>IF('TRI-2C'!$DU$13="","",'TRI-2C'!$DU$13)</f>
        <v>Galopar y salticar coordinadamente con obstáculos ejecutando circuitos.</v>
      </c>
      <c r="B3652" s="149"/>
      <c r="C3652" s="149"/>
      <c r="D3652" s="150"/>
      <c r="E3652" s="150"/>
      <c r="F3652" s="126"/>
      <c r="G3652" s="122" t="str">
        <f>IF(A3652="","",VLOOKUP(J3531,'TRI-2C'!$B$18:$FH$61,124,FALSE))</f>
        <v>A+</v>
      </c>
      <c r="H3652" s="150"/>
      <c r="I3652" s="127" t="str">
        <f t="shared" si="138"/>
        <v>A+</v>
      </c>
      <c r="J3652" s="126"/>
    </row>
    <row r="3653" spans="1:10" ht="12.75" customHeight="1">
      <c r="A365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3653" s="139"/>
      <c r="C3653" s="139"/>
      <c r="F3653" s="128"/>
      <c r="G3653" s="124" t="str">
        <f>IF(A3653="","",VLOOKUP(J3531,'TRI-2C'!$B$18:$FH$61,125,FALSE))</f>
        <v>A+</v>
      </c>
      <c r="I3653" s="125" t="str">
        <f t="shared" si="138"/>
        <v>A+</v>
      </c>
      <c r="J3653" s="128"/>
    </row>
    <row r="3654" spans="1:10" ht="12.75" customHeight="1">
      <c r="A3654" s="148" t="str">
        <f>IF('TRI-2C'!$DW$13="","",'TRI-2C'!$DW$13)</f>
        <v>Mantener el equilibro al caminar sobre líneas rectas, curvas y quebradas con altura (aprox. 20 cm) logrando un adecuado control postural.</v>
      </c>
      <c r="B3654" s="158"/>
      <c r="C3654" s="158"/>
      <c r="D3654" s="158"/>
      <c r="E3654" s="158"/>
      <c r="F3654" s="159"/>
      <c r="G3654" s="122" t="str">
        <f>IF(A3654="","",VLOOKUP(J3531,'TRI-2C'!$B$18:$FH$61,126,FALSE))</f>
        <v>A+</v>
      </c>
      <c r="H3654" s="150"/>
      <c r="I3654" s="127" t="str">
        <f t="shared" si="138"/>
        <v>A+</v>
      </c>
      <c r="J3654" s="126"/>
    </row>
    <row r="3655" spans="1:10" ht="12.75" customHeight="1">
      <c r="A3655" s="11" t="str">
        <f>IF('TRI-2C'!$DX$13="","",'TRI-2C'!$DX$13)</f>
        <v>Mantener un adecuado control postural en diferentes posiciones del cuerpo y en desplazamientos.</v>
      </c>
      <c r="B3655" s="156"/>
      <c r="C3655" s="156"/>
      <c r="D3655" s="156"/>
      <c r="E3655" s="156"/>
      <c r="F3655" s="157"/>
      <c r="G3655" s="124" t="str">
        <f>IF(A3655="","",VLOOKUP(J3531,'TRI-2C'!$B$18:$FH$61,127,FALSE))</f>
        <v>A+</v>
      </c>
      <c r="I3655" s="125" t="str">
        <f t="shared" si="138"/>
        <v>A+</v>
      </c>
      <c r="J3655" s="128"/>
    </row>
    <row r="3656" spans="1:10" ht="12.75" customHeight="1">
      <c r="A3656" s="148" t="str">
        <f>IF('TRI-2C'!$DY$13="","",'TRI-2C'!$DY$13)</f>
        <v>Orientarse en el espacio realizando desplazamientos en función de consignas dadas con las nociones: entre, adelante-atrás, junto a, cerca-lejos</v>
      </c>
      <c r="B3656" s="149"/>
      <c r="C3656" s="149"/>
      <c r="D3656" s="150"/>
      <c r="E3656" s="150"/>
      <c r="F3656" s="126"/>
      <c r="G3656" s="122" t="str">
        <f>IF(A3656="","",VLOOKUP(J3531,'TRI-2C'!$B$18:$FH$61,128,FALSE))</f>
        <v>A+</v>
      </c>
      <c r="H3656" s="150"/>
      <c r="I3656" s="127" t="str">
        <f t="shared" si="138"/>
        <v>A+</v>
      </c>
      <c r="J3656" s="126"/>
    </row>
    <row r="3657" spans="1:10" ht="12.75" customHeight="1">
      <c r="A3657" s="147" t="str">
        <f>IF('TRI-2C'!$DZ$13="","",'TRI-2C'!$DZ$13)</f>
        <v>Realiza varios movimientos y desplazamientos combinados a diferentes velocidades (rápido, lento), duración (largos y corto).</v>
      </c>
      <c r="B3657" s="139"/>
      <c r="C3657" s="139"/>
      <c r="F3657" s="128"/>
      <c r="G3657" s="124" t="str">
        <f>IF(A3657="","",VLOOKUP(J3531,'TRI-2C'!$B$18:$FH$61,129,FALSE))</f>
        <v>A+</v>
      </c>
      <c r="I3657" s="125" t="str">
        <f t="shared" si="138"/>
        <v>A+</v>
      </c>
      <c r="J3657" s="128"/>
    </row>
    <row r="3658" spans="1:10" ht="12.75" customHeight="1">
      <c r="A3658" s="148" t="str">
        <f>IF('TRI-2C'!$EA$13="","",'TRI-2C'!$EA$13)</f>
        <v>Realizar actividades de coordinación visomotriz con niveles de dificultad creciente en el tamaño y tipo de materiales.</v>
      </c>
      <c r="B3658" s="149"/>
      <c r="C3658" s="149"/>
      <c r="D3658" s="150"/>
      <c r="E3658" s="150"/>
      <c r="F3658" s="126"/>
      <c r="G3658" s="122" t="str">
        <f>IF(A3658="","",VLOOKUP(J3531,'TRI-2C'!$B$18:$FH$61,130,FALSE))</f>
        <v>A+</v>
      </c>
      <c r="H3658" s="150"/>
      <c r="I3658" s="127" t="str">
        <f t="shared" si="138"/>
        <v>A+</v>
      </c>
      <c r="J3658" s="126"/>
    </row>
    <row r="3659" spans="1:10" ht="12.75" customHeight="1">
      <c r="A3659" s="147" t="str">
        <f>IF('TRI-2C'!$EB$13="","",'TRI-2C'!$EB$13)</f>
        <v>Realizar desplazamientos y movimientos combinados utilizando el espacio total y parcial a diferentes distancias (largas-cortas)</v>
      </c>
      <c r="B3659" s="139"/>
      <c r="C3659" s="139"/>
      <c r="F3659" s="128"/>
      <c r="G3659" s="124" t="str">
        <f>IF(A3659="","",VLOOKUP(J3531,'TRI-2C'!$B$18:$FH$61,131,FALSE))</f>
        <v>A+</v>
      </c>
      <c r="I3659" s="125" t="str">
        <f t="shared" si="138"/>
        <v>A+</v>
      </c>
      <c r="J3659" s="128"/>
    </row>
    <row r="3660" spans="1:10" ht="12.75" customHeight="1">
      <c r="A366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3660" s="154"/>
      <c r="C3660" s="154"/>
      <c r="D3660" s="154"/>
      <c r="E3660" s="154"/>
      <c r="F3660" s="155"/>
      <c r="G3660" s="122" t="str">
        <f>IF(A3660="","",VLOOKUP(J3531,'TRI-2C'!$B$18:$FH$61,132,FALSE))</f>
        <v>A+</v>
      </c>
      <c r="H3660" s="150"/>
      <c r="I3660" s="127" t="str">
        <f t="shared" si="138"/>
        <v>A+</v>
      </c>
      <c r="J3660" s="126"/>
    </row>
    <row r="3661" spans="1:10" ht="12.75" customHeight="1">
      <c r="A366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3661" s="139"/>
      <c r="C3661" s="139"/>
      <c r="F3661" s="128"/>
      <c r="G3661" s="124" t="str">
        <f>IF(A3661="","",VLOOKUP(J3531,'TRI-2C'!$B$18:$FH$61,133,FALSE))</f>
        <v>A+</v>
      </c>
      <c r="I3661" s="125" t="str">
        <f t="shared" si="138"/>
        <v>A+</v>
      </c>
      <c r="J3661" s="128"/>
    </row>
    <row r="3662" spans="1:10" ht="12.75" customHeight="1">
      <c r="A366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3662" s="149"/>
      <c r="C3662" s="149"/>
      <c r="D3662" s="150"/>
      <c r="E3662" s="150"/>
      <c r="F3662" s="126"/>
      <c r="G3662" s="122" t="str">
        <f>IF(A3662="","",VLOOKUP(J3531,'TRI-2C'!$B$18:$FH$61,134,FALSE))</f>
        <v>A+</v>
      </c>
      <c r="H3662" s="150"/>
      <c r="I3662" s="127" t="str">
        <f t="shared" si="138"/>
        <v>A+</v>
      </c>
      <c r="J3662" s="126"/>
    </row>
    <row r="3663" spans="1:10" ht="12.75" customHeight="1">
      <c r="A3663" s="147" t="str">
        <f>IF('TRI-2C'!$EF$13="","",'TRI-2C'!$EF$13)</f>
        <v>Realizar movimientos diferenciados con los lados laterales del cuerpo (un lado y otro lado).</v>
      </c>
      <c r="B3663" s="139"/>
      <c r="C3663" s="139"/>
      <c r="F3663" s="128"/>
      <c r="G3663" s="124" t="str">
        <f>IF(A3663="","",VLOOKUP(J3531,'TRI-2C'!$B$18:$FH$61,135,FALSE))</f>
        <v>A+</v>
      </c>
      <c r="I3663" s="125" t="str">
        <f t="shared" si="138"/>
        <v>A+</v>
      </c>
      <c r="J3663" s="128"/>
    </row>
    <row r="3664" spans="1:10" ht="12.75" customHeight="1">
      <c r="A3664" s="148" t="str">
        <f>IF('TRI-2C'!$EG$13="","",'TRI-2C'!$EG$13)</f>
        <v>Realizar movimientos para la coordinación de ojo y pie como: patear pelotas hacia un punto fijo determinado.</v>
      </c>
      <c r="B3664" s="158"/>
      <c r="C3664" s="158"/>
      <c r="D3664" s="158"/>
      <c r="E3664" s="158"/>
      <c r="F3664" s="159"/>
      <c r="G3664" s="122" t="str">
        <f>IF(A3664="","",VLOOKUP(J3531,'TRI-2C'!$B$18:$FH$61,136,FALSE))</f>
        <v>A+</v>
      </c>
      <c r="H3664" s="150"/>
      <c r="I3664" s="127" t="str">
        <f t="shared" si="138"/>
        <v>A+</v>
      </c>
      <c r="J3664" s="126"/>
    </row>
    <row r="3665" spans="1:10" ht="12.75" customHeight="1">
      <c r="A3665" s="11" t="str">
        <f>IF('TRI-2C'!$EH$13="","",'TRI-2C'!$EH$13)</f>
        <v>Realizar representaciones gráficas utilizando el dibujo con detalles que le dan intencionalidad y sentido para identificarlos</v>
      </c>
      <c r="B3665" s="156"/>
      <c r="C3665" s="156"/>
      <c r="D3665" s="156"/>
      <c r="E3665" s="156"/>
      <c r="F3665" s="157"/>
      <c r="G3665" s="124" t="str">
        <f>IF(A3665="","",VLOOKUP(J3531,'TRI-2C'!$B$18:$FH$61,137,FALSE))</f>
        <v>A+</v>
      </c>
      <c r="I3665" s="125" t="str">
        <f t="shared" si="138"/>
        <v>A+</v>
      </c>
      <c r="J3665" s="128"/>
    </row>
    <row r="3666" spans="1:10" ht="12.75" customHeight="1">
      <c r="A3666" s="148" t="str">
        <f>IF('TRI-2C'!$EI$13="","",'TRI-2C'!$EI$13)</f>
        <v>Reconocer la importancia del peatón y respetar su espacio en la vía mediante actividades lúdicas que fomenten el aprendizaje de normas de tránsito.</v>
      </c>
      <c r="B3666" s="149"/>
      <c r="C3666" s="149"/>
      <c r="D3666" s="150"/>
      <c r="E3666" s="150"/>
      <c r="F3666" s="126"/>
      <c r="G3666" s="122" t="str">
        <f>IF(A3666="","",VLOOKUP(J3531,'TRI-2C'!$B$18:$FH$61,138,FALSE))</f>
        <v>B+</v>
      </c>
      <c r="H3666" s="150"/>
      <c r="I3666" s="127" t="str">
        <f t="shared" si="138"/>
        <v>B+</v>
      </c>
      <c r="J3666" s="126"/>
    </row>
    <row r="3667" spans="1:10" ht="12.75" customHeight="1">
      <c r="A3667" s="147" t="str">
        <f>IF('TRI-2C'!$EJ$13="","",'TRI-2C'!$EJ$13)</f>
        <v>Representar la figura humana utilizando el monigote e incorporando detalles según la interiorización de su imagen corporal.</v>
      </c>
      <c r="B3667" s="139"/>
      <c r="C3667" s="139"/>
      <c r="F3667" s="128"/>
      <c r="G3667" s="124" t="str">
        <f>IF(A3667="","",VLOOKUP(J3531,'TRI-2C'!$B$18:$FH$61,139,FALSE))</f>
        <v>A+</v>
      </c>
      <c r="I3667" s="125" t="str">
        <f t="shared" si="138"/>
        <v>A+</v>
      </c>
      <c r="J3667" s="128"/>
    </row>
    <row r="3668" spans="1:10" ht="12.75" customHeight="1">
      <c r="A3668" s="148" t="str">
        <f>IF('TRI-2C'!$EK$13="","",'TRI-2C'!$EK$13)</f>
        <v>Saltar de un pie a otro alternadamente, de manera autónoma.</v>
      </c>
      <c r="B3668" s="149"/>
      <c r="C3668" s="149"/>
      <c r="D3668" s="150"/>
      <c r="E3668" s="150"/>
      <c r="F3668" s="126"/>
      <c r="G3668" s="122" t="str">
        <f>IF(A3668="","",VLOOKUP(J3531,'TRI-2C'!$B$18:$FH$61,140,FALSE))</f>
        <v>A+</v>
      </c>
      <c r="H3668" s="150"/>
      <c r="I3668" s="127" t="str">
        <f t="shared" si="138"/>
        <v>A+</v>
      </c>
      <c r="J3668" s="126"/>
    </row>
    <row r="3669" spans="1:10" ht="12.75" customHeight="1">
      <c r="A3669" s="147" t="str">
        <f>IF('TRI-2C'!$EL$13="","",'TRI-2C'!$EL$13)</f>
        <v>Saltar en dos pies en sentido vertical obstáculos de 20 a 30 cm en altura y en sentido horizontal longitudes de aproximadamente 50 a 70 cm.</v>
      </c>
      <c r="B3669" s="139"/>
      <c r="C3669" s="139"/>
      <c r="F3669" s="128"/>
      <c r="G3669" s="124" t="str">
        <f>IF(A3669="","",VLOOKUP(J3531,'TRI-2C'!$B$18:$FH$61,141,FALSE))</f>
        <v>A+</v>
      </c>
      <c r="I3669" s="125" t="str">
        <f t="shared" si="138"/>
        <v>A+</v>
      </c>
      <c r="J3669" s="128"/>
    </row>
    <row r="3670" spans="1:10" ht="12.75" customHeight="1">
      <c r="A3670" s="192" t="str">
        <f>IF('TRI-2C'!$EM$13="","",'TRI-2C'!$EM$13)</f>
        <v>Subir y bajar escaleras alternando los pies.</v>
      </c>
      <c r="B3670" s="154"/>
      <c r="C3670" s="154"/>
      <c r="D3670" s="154"/>
      <c r="E3670" s="154"/>
      <c r="F3670" s="155"/>
      <c r="G3670" s="122" t="str">
        <f>IF(A3670="","",VLOOKUP(J3531,'TRI-2C'!$B$18:$FH$61,142,FALSE))</f>
        <v>A+</v>
      </c>
      <c r="H3670" s="150"/>
      <c r="I3670" s="127" t="str">
        <f t="shared" si="138"/>
        <v>A+</v>
      </c>
      <c r="J3670" s="126"/>
    </row>
    <row r="3671" spans="1:10" ht="12.75" customHeight="1">
      <c r="A3671" s="147" t="str">
        <f>IF('TRI-2C'!$EN$13="","",'TRI-2C'!$EN$13)</f>
        <v>Trepar y reptar a diferentes ritmos y en posiciones corporales diversas (cúbito ventral y cúbito dorsal).</v>
      </c>
      <c r="B3671" s="139"/>
      <c r="C3671" s="139"/>
      <c r="F3671" s="128"/>
      <c r="G3671" s="124" t="str">
        <f>IF(A3671="","",VLOOKUP(J3531,'TRI-2C'!$B$18:$FH$61,143,FALSE))</f>
        <v>A+</v>
      </c>
      <c r="I3671" s="125" t="str">
        <f t="shared" si="138"/>
        <v>A+</v>
      </c>
      <c r="J3671" s="128"/>
    </row>
    <row r="3672" spans="1:10" ht="12.75" customHeight="1">
      <c r="A3672" s="148" t="str">
        <f>IF('TRI-2C'!$EO$13="","",'TRI-2C'!$EO$13)</f>
        <v>Ubicar algunas partes de su cuerpo en función de las nociones de al lado, junto a, cerca-lejos.</v>
      </c>
      <c r="B3672" s="149"/>
      <c r="C3672" s="149"/>
      <c r="D3672" s="150"/>
      <c r="E3672" s="150"/>
      <c r="F3672" s="126"/>
      <c r="G3672" s="122" t="str">
        <f>IF(A3672="","",VLOOKUP(J3531,'TRI-2C'!$B$18:$FH$61,144,FALSE))</f>
        <v>A+</v>
      </c>
      <c r="H3672" s="150"/>
      <c r="I3672" s="127" t="str">
        <f t="shared" si="138"/>
        <v>A+</v>
      </c>
      <c r="J3672" s="126"/>
    </row>
    <row r="3673" spans="1:10" ht="12.75" customHeight="1">
      <c r="A3673" s="147" t="str">
        <f>IF('TRI-2C'!$EP$13="","",'TRI-2C'!$EP$13)</f>
        <v>Utilizar el espacio parcial e inicia con el uso del espacio total para realizar representaciones gráficas.</v>
      </c>
      <c r="B3673" s="139"/>
      <c r="C3673" s="139"/>
      <c r="F3673" s="128"/>
      <c r="G3673" s="124" t="str">
        <f>IF(A3673="","",VLOOKUP(J3531,'TRI-2C'!$B$18:$FH$61,145,FALSE))</f>
        <v>A+</v>
      </c>
      <c r="I3673" s="125" t="str">
        <f t="shared" si="138"/>
        <v>A+</v>
      </c>
      <c r="J3673" s="128"/>
    </row>
    <row r="3674" spans="1:10" ht="12.75" customHeight="1">
      <c r="A3674" s="148" t="str">
        <f>IF('TRI-2C'!$EQ$13="","",'TRI-2C'!$EQ$13)</f>
        <v>Utilizar la pinza digital para coger lápices, marcadores, pinceles y diversos tipos de materiales.</v>
      </c>
      <c r="B3674" s="158"/>
      <c r="C3674" s="158"/>
      <c r="D3674" s="158"/>
      <c r="E3674" s="158"/>
      <c r="F3674" s="159"/>
      <c r="G3674" s="122" t="str">
        <f>IF(A3674="","",VLOOKUP(J3531,'TRI-2C'!$B$18:$FH$61,146,FALSE))</f>
        <v>B+</v>
      </c>
      <c r="H3674" s="150"/>
      <c r="I3674" s="127" t="str">
        <f t="shared" si="138"/>
        <v>B+</v>
      </c>
      <c r="J3674" s="126"/>
    </row>
    <row r="3675" spans="1:10" ht="12.75" customHeight="1">
      <c r="A3675" s="6" t="str">
        <f>NOTAS!$O$14</f>
        <v>CIVICA Y ACOMPAÑAMIENTO INTEGRAL</v>
      </c>
      <c r="B3675" s="156"/>
      <c r="C3675" s="156"/>
      <c r="D3675" s="156"/>
      <c r="E3675" s="156"/>
      <c r="F3675" s="157"/>
      <c r="G3675" s="124" t="str">
        <f>IF(A3675="","",VLOOKUP(J3531,'TRI-2C'!$B$18:$FH$61,146,FALSE))</f>
        <v>B+</v>
      </c>
      <c r="I3675" s="125"/>
      <c r="J3675" s="128"/>
    </row>
    <row r="3676" spans="1:10" ht="12.75" customHeight="1">
      <c r="A3676" s="148" t="str">
        <f>IF('TRI-2C'!$ES$13="","",'TRI-2C'!$ES$13)</f>
        <v/>
      </c>
      <c r="B3676" s="149"/>
      <c r="C3676" s="149"/>
      <c r="D3676" s="150"/>
      <c r="E3676" s="150"/>
      <c r="F3676" s="126"/>
      <c r="G3676" s="122" t="str">
        <f>IF(A3676="","",VLOOKUP(J3531,'TRI-2C'!$B$18:$FH$61,148,FALSE))</f>
        <v/>
      </c>
      <c r="H3676" s="150"/>
      <c r="I3676" s="127" t="str">
        <f t="shared" ref="I3676:I3685" si="139">IF(G3676="","",G3676)</f>
        <v/>
      </c>
      <c r="J3676" s="126"/>
    </row>
    <row r="3677" spans="1:10" ht="12.75" customHeight="1">
      <c r="A3677" s="147" t="str">
        <f>IF('TRI-2C'!$ET$13="","",'TRI-2C'!$ET$13)</f>
        <v>AUTOCONOCIMIENTO</v>
      </c>
      <c r="B3677" s="139"/>
      <c r="C3677" s="139"/>
      <c r="F3677" s="128"/>
      <c r="G3677" s="124" t="str">
        <f>IF(A3677="","",VLOOKUP(J3531,'TRI-2C'!$B$18:$FH$61,149,FALSE))</f>
        <v>S</v>
      </c>
      <c r="I3677" s="125" t="str">
        <f t="shared" si="139"/>
        <v>S</v>
      </c>
      <c r="J3677" s="128"/>
    </row>
    <row r="3678" spans="1:10" ht="12.75" customHeight="1">
      <c r="A3678" s="148" t="str">
        <f>IF('TRI-2C'!$EU$13="","",'TRI-2C'!$EU$13)</f>
        <v>PENSAMIENO CRITICO</v>
      </c>
      <c r="B3678" s="149"/>
      <c r="C3678" s="149"/>
      <c r="D3678" s="150"/>
      <c r="E3678" s="150"/>
      <c r="F3678" s="126"/>
      <c r="G3678" s="122" t="str">
        <f>IF(A3678="","",VLOOKUP(J3531,'TRI-2C'!$B$18:$FH$61,150,FALSE))</f>
        <v>S</v>
      </c>
      <c r="H3678" s="150"/>
      <c r="I3678" s="127" t="str">
        <f t="shared" si="139"/>
        <v>S</v>
      </c>
      <c r="J3678" s="126"/>
    </row>
    <row r="3679" spans="1:10" ht="12.75" customHeight="1">
      <c r="A3679" s="147" t="str">
        <f>IF('TRI-2C'!$EV$13="","",'TRI-2C'!$EV$13)</f>
        <v>MANEJO DE PROBLEMAS</v>
      </c>
      <c r="B3679" s="139"/>
      <c r="C3679" s="139"/>
      <c r="F3679" s="128"/>
      <c r="G3679" s="124" t="str">
        <f>IF(A3679="","",VLOOKUP(J3531,'TRI-2C'!$B$18:$FH$61,151,FALSE))</f>
        <v>F</v>
      </c>
      <c r="I3679" s="125" t="str">
        <f t="shared" si="139"/>
        <v>F</v>
      </c>
      <c r="J3679" s="128"/>
    </row>
    <row r="3680" spans="1:10" ht="12.75" customHeight="1">
      <c r="A3680" s="192" t="str">
        <f>IF('TRI-2C'!$EW$13="","",'TRI-2C'!$EW$13)</f>
        <v>TOMA DE DECISIONES</v>
      </c>
      <c r="B3680" s="154"/>
      <c r="C3680" s="154"/>
      <c r="D3680" s="154"/>
      <c r="E3680" s="154"/>
      <c r="F3680" s="155"/>
      <c r="G3680" s="122" t="str">
        <f>IF(A3680="","",VLOOKUP(J3531,'TRI-2C'!$B$18:$FH$61,152,FALSE))</f>
        <v>S</v>
      </c>
      <c r="H3680" s="150"/>
      <c r="I3680" s="127" t="str">
        <f t="shared" si="139"/>
        <v>S</v>
      </c>
      <c r="J3680" s="126"/>
    </row>
    <row r="3681" spans="1:10" ht="12.75" customHeight="1">
      <c r="A3681" s="147" t="str">
        <f>IF('TRI-2C'!$EX$13="","",'TRI-2C'!$EX$13)</f>
        <v>TRABAJO EN EQUIPO</v>
      </c>
      <c r="B3681" s="139"/>
      <c r="C3681" s="139"/>
      <c r="F3681" s="128"/>
      <c r="G3681" s="124" t="str">
        <f>IF(A3681="","",VLOOKUP(J3531,'TRI-2C'!$B$18:$FH$61,153,FALSE))</f>
        <v>F</v>
      </c>
      <c r="I3681" s="125" t="str">
        <f t="shared" si="139"/>
        <v>F</v>
      </c>
      <c r="J3681" s="128"/>
    </row>
    <row r="3682" spans="1:10" ht="12.75" customHeight="1">
      <c r="A3682" s="148" t="str">
        <f>IF('TRI-2C'!$EY$13="","",'TRI-2C'!$EY$13)</f>
        <v>CONCIENCIA SOCIAL</v>
      </c>
      <c r="B3682" s="149"/>
      <c r="C3682" s="149"/>
      <c r="D3682" s="150"/>
      <c r="E3682" s="150"/>
      <c r="F3682" s="126"/>
      <c r="G3682" s="122" t="str">
        <f>IF(A3682="","",VLOOKUP(J3531,'TRI-2C'!$B$18:$FH$61,154,FALSE))</f>
        <v>F</v>
      </c>
      <c r="H3682" s="150"/>
      <c r="I3682" s="127" t="str">
        <f t="shared" si="139"/>
        <v>F</v>
      </c>
      <c r="J3682" s="126"/>
    </row>
    <row r="3683" spans="1:10" ht="12.75" customHeight="1">
      <c r="A3683" s="147" t="str">
        <f>IF('TRI-2C'!$EZ$13="","",'TRI-2C'!$EZ$13)</f>
        <v xml:space="preserve">RELACIONES INTERPERSONALES	</v>
      </c>
      <c r="B3683" s="139"/>
      <c r="C3683" s="139"/>
      <c r="F3683" s="128"/>
      <c r="G3683" s="124" t="str">
        <f>IF(A3683="","",VLOOKUP(J3531,'TRI-2C'!$B$18:$FH$61,155,FALSE))</f>
        <v>F</v>
      </c>
      <c r="I3683" s="125" t="str">
        <f t="shared" si="139"/>
        <v>F</v>
      </c>
      <c r="J3683" s="128"/>
    </row>
    <row r="3684" spans="1:10" ht="12.75" customHeight="1">
      <c r="A3684" s="148" t="str">
        <f>IF('TRI-2C'!$FA$13="","",'TRI-2C'!$FA$13)</f>
        <v>MANEJO DE CONFLICTOS</v>
      </c>
      <c r="B3684" s="149"/>
      <c r="C3684" s="149"/>
      <c r="D3684" s="150"/>
      <c r="E3684" s="150"/>
      <c r="F3684" s="126"/>
      <c r="G3684" s="122" t="str">
        <f>IF(A3684="","",VLOOKUP(J3531,'TRI-2C'!$B$18:$FH$61,156,FALSE))</f>
        <v>F</v>
      </c>
      <c r="H3684" s="150"/>
      <c r="I3684" s="127" t="str">
        <f t="shared" si="139"/>
        <v>F</v>
      </c>
      <c r="J3684" s="126"/>
    </row>
    <row r="3685" spans="1:10" ht="12.75" customHeight="1">
      <c r="A3685" s="147" t="str">
        <f>IF('TRI-2C'!$FB$13="","",'TRI-2C'!$FB$13)</f>
        <v>MANEJO DE EMOCIONES Y SENTIMIENTOS</v>
      </c>
      <c r="B3685" s="139"/>
      <c r="C3685" s="139"/>
      <c r="F3685" s="128"/>
      <c r="G3685" s="124" t="str">
        <f>IF(A3685="","",VLOOKUP(J3531,'TRI-2C'!$B$18:$FH$61,157,FALSE))</f>
        <v>F</v>
      </c>
      <c r="I3685" s="125" t="str">
        <f t="shared" si="139"/>
        <v>F</v>
      </c>
      <c r="J3685" s="128"/>
    </row>
    <row r="3686" spans="1:10" ht="12.75" customHeight="1">
      <c r="A3686" s="151"/>
      <c r="B3686" s="129"/>
      <c r="C3686" s="129"/>
      <c r="D3686" s="130"/>
      <c r="E3686" s="130"/>
      <c r="F3686" s="131"/>
      <c r="G3686" s="132"/>
      <c r="H3686" s="130"/>
      <c r="I3686" s="133"/>
      <c r="J3686" s="131"/>
    </row>
    <row r="3687" spans="1:10" ht="12.75" customHeight="1">
      <c r="A3687" s="134"/>
      <c r="B3687" s="134"/>
      <c r="C3687" s="134"/>
      <c r="D3687" s="134"/>
      <c r="E3687" s="134"/>
      <c r="F3687" s="140"/>
      <c r="G3687" s="496"/>
      <c r="H3687" s="496"/>
      <c r="I3687" s="497"/>
      <c r="J3687" s="497"/>
    </row>
    <row r="3688" spans="1:10" ht="12.75" customHeight="1">
      <c r="A3688" s="487" t="s">
        <v>156</v>
      </c>
      <c r="B3688" s="488"/>
      <c r="C3688" s="135" t="s">
        <v>157</v>
      </c>
      <c r="G3688" s="494"/>
      <c r="H3688" s="494"/>
      <c r="I3688" s="494"/>
      <c r="J3688" s="494"/>
    </row>
    <row r="3689" spans="1:10" ht="12.75" customHeight="1">
      <c r="A3689" s="489" t="s">
        <v>158</v>
      </c>
      <c r="B3689" s="490"/>
      <c r="C3689" s="136" t="str">
        <f>VLOOKUP(J3531,'TRI-2C'!$B$18:$FH$61,160,FALSE)</f>
        <v>B+</v>
      </c>
      <c r="G3689" s="494"/>
      <c r="H3689" s="494"/>
      <c r="I3689" s="494"/>
      <c r="J3689" s="494"/>
    </row>
    <row r="3690" spans="1:10" ht="12.75" customHeight="1">
      <c r="A3690" s="491" t="s">
        <v>159</v>
      </c>
      <c r="B3690" s="492"/>
      <c r="C3690" s="493"/>
      <c r="G3690" s="494"/>
      <c r="H3690" s="494"/>
      <c r="I3690" s="494"/>
      <c r="J3690" s="494"/>
    </row>
    <row r="3691" spans="1:10" ht="12.75" customHeight="1">
      <c r="A3691" s="137" t="s">
        <v>160</v>
      </c>
      <c r="B3691" s="138"/>
      <c r="C3691" s="188" t="str">
        <f>VLOOKUP(J3531,'TRI-2C'!$B$18:$FH$61,161,FALSE)</f>
        <v/>
      </c>
      <c r="G3691" s="494"/>
      <c r="H3691" s="494"/>
      <c r="I3691" s="494"/>
      <c r="J3691" s="494"/>
    </row>
    <row r="3692" spans="1:10" ht="12.75" customHeight="1">
      <c r="A3692" s="137" t="s">
        <v>161</v>
      </c>
      <c r="B3692" s="138"/>
      <c r="C3692" s="188" t="str">
        <f>VLOOKUP(J3531,'TRI-2C'!$B$18:$FH$61,162,FALSE)</f>
        <v/>
      </c>
      <c r="G3692" s="494"/>
      <c r="H3692" s="494"/>
      <c r="I3692" s="494"/>
      <c r="J3692" s="494"/>
    </row>
    <row r="3693" spans="1:10" ht="12.75" customHeight="1">
      <c r="A3693" s="480" t="s">
        <v>163</v>
      </c>
      <c r="B3693" s="481"/>
      <c r="C3693" s="188" t="str">
        <f>VLOOKUP(J3531,'TRI-2C'!$B$18:$FH$61,163,FALSE)</f>
        <v/>
      </c>
      <c r="G3693" s="494"/>
      <c r="H3693" s="494"/>
      <c r="I3693" s="494"/>
      <c r="J3693" s="494"/>
    </row>
    <row r="3694" spans="1:10" ht="12.75" customHeight="1">
      <c r="D3694" s="503" t="s">
        <v>162</v>
      </c>
      <c r="E3694" s="503"/>
      <c r="F3694" s="152">
        <f ca="1">NOW()</f>
        <v>45994.739222569442</v>
      </c>
    </row>
    <row r="3697" spans="2:7" ht="12.75" customHeight="1">
      <c r="G3697" s="112"/>
    </row>
    <row r="3699" spans="2:7" ht="12.75" customHeight="1">
      <c r="B3699" s="495" t="s">
        <v>164</v>
      </c>
      <c r="C3699" s="495"/>
      <c r="F3699" s="116" t="s">
        <v>165</v>
      </c>
      <c r="G3699" s="116" t="s">
        <v>165</v>
      </c>
    </row>
    <row r="3733" spans="1:10" ht="12.75" customHeight="1">
      <c r="A3733" s="111" t="s">
        <v>153</v>
      </c>
      <c r="C3733" t="str">
        <f>IF(VLOOKUP(J3736,NOTAS!$D$14:$P$60,2,FALSE)="","",VLOOKUP(J3736,NOTAS!$D$14:$P$60,2,FALSE))</f>
        <v>PAREDES GUANOLUISA KENDRA ESTEFANIA</v>
      </c>
    </row>
    <row r="3734" spans="1:10" ht="12.75" customHeight="1">
      <c r="A3734" s="111" t="s">
        <v>154</v>
      </c>
      <c r="C3734" t="str">
        <f>NOTAS!$B$14&amp; " "&amp;NOTAS!$B$15</f>
        <v>INICIAL II A</v>
      </c>
      <c r="F3734" s="111"/>
      <c r="G3734" s="116"/>
      <c r="H3734" s="117"/>
      <c r="I3734" s="118"/>
      <c r="J3734" s="117"/>
    </row>
    <row r="3735" spans="1:10" ht="12.75" customHeight="1">
      <c r="A3735" s="111" t="s">
        <v>6</v>
      </c>
      <c r="C3735" t="str">
        <f>NOTAS!$B$18</f>
        <v>2025-2026 MATUTINA</v>
      </c>
      <c r="H3735" s="117"/>
      <c r="I3735" s="118"/>
      <c r="J3735" s="117"/>
    </row>
    <row r="3736" spans="1:10" ht="12.75" customHeight="1" thickBot="1">
      <c r="A3736" s="486" t="s">
        <v>336</v>
      </c>
      <c r="B3736" s="486"/>
      <c r="I3736" s="114" t="s">
        <v>74</v>
      </c>
      <c r="J3736" s="121">
        <v>19</v>
      </c>
    </row>
    <row r="3737" spans="1:10" ht="12.75" customHeight="1">
      <c r="A3737" s="482" t="s">
        <v>155</v>
      </c>
      <c r="B3737" s="483"/>
      <c r="C3737" s="483"/>
      <c r="D3737" s="483"/>
      <c r="E3737" s="483"/>
      <c r="F3737" s="484"/>
      <c r="G3737" s="485" t="s">
        <v>141</v>
      </c>
      <c r="H3737" s="483"/>
      <c r="I3737" s="498" t="s">
        <v>141</v>
      </c>
      <c r="J3737" s="499"/>
    </row>
    <row r="3738" spans="1:10" ht="12.75" customHeight="1">
      <c r="A3738" s="500" t="str">
        <f>IF('TRI-2C'!G$10="","",'TRI-2C'!G$10)</f>
        <v>IDENTIDAD Y AUTONOMÍA</v>
      </c>
      <c r="B3738" s="501"/>
      <c r="C3738" s="501"/>
      <c r="D3738" s="501"/>
      <c r="E3738" s="501"/>
      <c r="F3738" s="502"/>
      <c r="G3738" s="160"/>
      <c r="H3738" s="161"/>
      <c r="I3738" s="162"/>
      <c r="J3738" s="163"/>
    </row>
    <row r="3739" spans="1:10" ht="12.75" customHeight="1">
      <c r="A3739" s="148" t="str">
        <f>IF('TRI-2C'!G$13="","",'TRI-2C'!G$13)</f>
        <v>Comunicar algunos datos de su identidad como: nombres completos, edad, nombres de familiares cercanos, lugar dónde vive.</v>
      </c>
      <c r="B3739" s="158"/>
      <c r="C3739" s="158"/>
      <c r="D3739" s="158"/>
      <c r="E3739" s="158"/>
      <c r="F3739" s="159"/>
      <c r="G3739" s="122" t="str">
        <f>IF(A3739="","",VLOOKUP(J3736,'TRI-2C'!$B$18:$FH$61,6,FALSE))</f>
        <v>A+</v>
      </c>
      <c r="H3739" s="150"/>
      <c r="I3739" s="127" t="str">
        <f>IF(G3739="","",G3739)</f>
        <v>A+</v>
      </c>
      <c r="J3739" s="126"/>
    </row>
    <row r="3740" spans="1:10" ht="12.75" customHeight="1">
      <c r="A3740" s="11" t="str">
        <f>IF('TRI-2C'!$H$13="","",'TRI-2C'!$H$13)</f>
        <v>Demostrar curiosidad por las características físicas (genitales) que le permiten reconocerse como niño y niña</v>
      </c>
      <c r="B3740" s="156"/>
      <c r="C3740" s="156"/>
      <c r="D3740" s="156"/>
      <c r="E3740" s="156"/>
      <c r="F3740" s="157"/>
      <c r="G3740" s="124" t="str">
        <f>IF(A3740="","",VLOOKUP(J3736,'TRI-2C'!$B$18:$FH$61,7,FALSE))</f>
        <v>A+</v>
      </c>
      <c r="I3740" s="125" t="str">
        <f t="shared" ref="I3740:I3756" si="140">IF(G3740="","",G3740)</f>
        <v>A+</v>
      </c>
      <c r="J3740" s="128"/>
    </row>
    <row r="3741" spans="1:10" ht="12.75" customHeight="1">
      <c r="A3741" s="148" t="str">
        <f>IF('TRI-2C'!$I$13="","",'TRI-2C'!$I$13)</f>
        <v>Identificar la importancia de usar el cinturón de seguridad para promover el autocuidado y la protección personal.</v>
      </c>
      <c r="B3741" s="149"/>
      <c r="C3741" s="149"/>
      <c r="D3741" s="150"/>
      <c r="E3741" s="150"/>
      <c r="F3741" s="126"/>
      <c r="G3741" s="122" t="str">
        <f>IF(A3741="","",VLOOKUP(J3736,'TRI-2C'!$B$18:$FH$61,8,FALSE))</f>
        <v>A+</v>
      </c>
      <c r="H3741" s="150"/>
      <c r="I3741" s="127" t="str">
        <f t="shared" si="140"/>
        <v>A+</v>
      </c>
      <c r="J3741" s="126"/>
    </row>
    <row r="3742" spans="1:10" ht="12.75" customHeight="1">
      <c r="A3742" s="147" t="str">
        <f>IF('TRI-2C'!$J$13="","",'TRI-2C'!$J$13)</f>
        <v>Identificar las situaciones de peligro a las que se puede exponer en su entorno inmediato y seguir pautas de comportamiento para evitarlas.</v>
      </c>
      <c r="B3742" s="139"/>
      <c r="C3742" s="139"/>
      <c r="F3742" s="128"/>
      <c r="G3742" s="124" t="str">
        <f>IF(A3742="","",VLOOKUP(J3736,'TRI-2C'!$B$18:$FH$61,9,FALSE))</f>
        <v>A+</v>
      </c>
      <c r="I3742" s="125" t="str">
        <f t="shared" si="140"/>
        <v>A+</v>
      </c>
      <c r="J3742" s="128"/>
    </row>
    <row r="3743" spans="1:10" ht="12.75" customHeight="1">
      <c r="A3743" s="148" t="str">
        <f>IF('TRI-2C'!$K$13="","",'TRI-2C'!$K$13)</f>
        <v>Identificar sus características físicas y las de las personas de su entorno como parte del proceso de aceptación de sí mismo y de respeto a los demás.</v>
      </c>
      <c r="B3743" s="149"/>
      <c r="C3743" s="149"/>
      <c r="D3743" s="150"/>
      <c r="E3743" s="150"/>
      <c r="F3743" s="126"/>
      <c r="G3743" s="122" t="str">
        <f>IF(A3743="","",VLOOKUP(J3736,'TRI-2C'!$B$18:$FH$61,10,FALSE))</f>
        <v>A+</v>
      </c>
      <c r="H3743" s="150"/>
      <c r="I3743" s="127" t="str">
        <f t="shared" si="140"/>
        <v>A+</v>
      </c>
      <c r="J3743" s="126"/>
    </row>
    <row r="3744" spans="1:10" ht="12.75" customHeight="1">
      <c r="A3744" s="147" t="str">
        <f>IF('TRI-2C'!$L$13="","",'TRI-2C'!$L$13)</f>
        <v>Identificar y manifestar sus emociones y sentimientos, expresando las causas de los mismos mediante el lenguaje verbal. (D.EIB.10.3.)</v>
      </c>
      <c r="B3744" s="139"/>
      <c r="C3744" s="139"/>
      <c r="F3744" s="128"/>
      <c r="G3744" s="124" t="str">
        <f>IF(A3744="","",VLOOKUP(J3736,'TRI-2C'!$B$18:$FH$61,11,FALSE))</f>
        <v>A+</v>
      </c>
      <c r="I3744" s="125" t="str">
        <f t="shared" si="140"/>
        <v>A+</v>
      </c>
      <c r="J3744" s="128"/>
    </row>
    <row r="3745" spans="1:10" ht="12.75" customHeight="1">
      <c r="A3745" s="192" t="str">
        <f>IF('TRI-2C'!$M$13="","",'TRI-2C'!$M$13)</f>
        <v>Identificarse como miembro de una familia reconociéndose como parte importante de la misma.</v>
      </c>
      <c r="B3745" s="154"/>
      <c r="C3745" s="154"/>
      <c r="D3745" s="154"/>
      <c r="E3745" s="154"/>
      <c r="F3745" s="155"/>
      <c r="G3745" s="122" t="str">
        <f>IF(A3745="","",VLOOKUP(J3736,'TRI-2C'!$B$18:$FH$61,12,FALSE))</f>
        <v>A+</v>
      </c>
      <c r="H3745" s="150"/>
      <c r="I3745" s="127" t="str">
        <f t="shared" si="140"/>
        <v>A+</v>
      </c>
      <c r="J3745" s="126"/>
    </row>
    <row r="3746" spans="1:10" ht="12.75" customHeight="1">
      <c r="A3746" s="147" t="str">
        <f>IF('TRI-2C'!$N$13="","",'TRI-2C'!$N$13)</f>
        <v>Practicar con autonomía hábitos de higiene personal como lavarse las manos, los dientes y la cara.</v>
      </c>
      <c r="B3746" s="139"/>
      <c r="C3746" s="139"/>
      <c r="F3746" s="128"/>
      <c r="G3746" s="124" t="str">
        <f>IF(A3746="","",VLOOKUP(J3736,'TRI-2C'!$B$18:$FH$61,13,FALSE))</f>
        <v>A+</v>
      </c>
      <c r="I3746" s="125" t="str">
        <f t="shared" si="140"/>
        <v>A+</v>
      </c>
      <c r="J3746" s="128"/>
    </row>
    <row r="3747" spans="1:10" ht="12.75" customHeight="1">
      <c r="A3747" s="148" t="str">
        <f>IF('TRI-2C'!$O$13="","",'TRI-2C'!$O$13)</f>
        <v>Practicar hábitos de orden ubicando los objetos en el lugar correspondiente.</v>
      </c>
      <c r="B3747" s="149"/>
      <c r="C3747" s="149"/>
      <c r="D3747" s="150"/>
      <c r="E3747" s="150"/>
      <c r="F3747" s="126"/>
      <c r="G3747" s="122" t="str">
        <f>IF(A3747="","",VLOOKUP(J3736,'TRI-2C'!$B$18:$FH$61,14,FALSE))</f>
        <v>A+</v>
      </c>
      <c r="H3747" s="150"/>
      <c r="I3747" s="127" t="str">
        <f t="shared" si="140"/>
        <v>A+</v>
      </c>
      <c r="J3747" s="126"/>
    </row>
    <row r="3748" spans="1:10" ht="12.75" customHeight="1">
      <c r="A3748" s="147" t="str">
        <f>IF('TRI-2C'!$P$13="","",'TRI-2C'!$P$13)</f>
        <v>Practicar las acciones a seguir en situaciones de riesgo como: temblores, incendios, entre otros, determinadas en el plan de contingencia institucional.</v>
      </c>
      <c r="B3748" s="139"/>
      <c r="C3748" s="139"/>
      <c r="F3748" s="128"/>
      <c r="G3748" s="124" t="str">
        <f>IF(A3748="","",VLOOKUP(J3736,'TRI-2C'!$B$18:$FH$61,15,FALSE))</f>
        <v>A+</v>
      </c>
      <c r="I3748" s="125" t="str">
        <f t="shared" si="140"/>
        <v>A+</v>
      </c>
      <c r="J3748" s="128"/>
    </row>
    <row r="3749" spans="1:10" ht="12.75" customHeight="1">
      <c r="A3749" s="148" t="str">
        <f>IF('TRI-2C'!$Q$13="","",'TRI-2C'!$Q$13)</f>
        <v>Practicar normas de seguridad para evitar accidentes a los que se puede exponer en su entorno inmediato.</v>
      </c>
      <c r="B3749" s="158"/>
      <c r="C3749" s="158"/>
      <c r="D3749" s="158"/>
      <c r="E3749" s="158"/>
      <c r="F3749" s="159"/>
      <c r="G3749" s="122" t="str">
        <f>IF(A3749="","",VLOOKUP(J3736,'TRI-2C'!$B$18:$FH$61,16,FALSE))</f>
        <v>A+</v>
      </c>
      <c r="H3749" s="150"/>
      <c r="I3749" s="127" t="str">
        <f t="shared" si="140"/>
        <v>A+</v>
      </c>
      <c r="J3749" s="126"/>
    </row>
    <row r="3750" spans="1:10" ht="12.75" customHeight="1">
      <c r="A3750" s="11" t="str">
        <f>IF('TRI-2C'!$R$13="","",'TRI-2C'!$R$13)</f>
        <v>Realiza independientemente normas de aseo al ir al baño.</v>
      </c>
      <c r="B3750" s="156"/>
      <c r="C3750" s="156"/>
      <c r="D3750" s="156"/>
      <c r="E3750" s="156"/>
      <c r="F3750" s="157"/>
      <c r="G3750" s="124" t="str">
        <f>IF(A3750="","",VLOOKUP(J3736,'TRI-2C'!$B$18:$FH$61,17,FALSE))</f>
        <v>A+</v>
      </c>
      <c r="I3750" s="125" t="str">
        <f t="shared" si="140"/>
        <v>A+</v>
      </c>
      <c r="J3750" s="128"/>
    </row>
    <row r="3751" spans="1:10" ht="12.75" customHeight="1">
      <c r="A3751" s="148" t="str">
        <f>IF('TRI-2C'!$S$13="","",'TRI-2C'!$S$13)</f>
        <v>Reconocer la importancia del uso del casco y demás indumentaria de pro tección para protegerse de lesiones en actividades que requieran su uso</v>
      </c>
      <c r="B3751" s="149"/>
      <c r="C3751" s="149"/>
      <c r="D3751" s="150"/>
      <c r="E3751" s="150"/>
      <c r="F3751" s="126"/>
      <c r="G3751" s="122" t="str">
        <f>IF(A3751="","",VLOOKUP(J3736,'TRI-2C'!$B$18:$FH$61,18,FALSE))</f>
        <v>A+</v>
      </c>
      <c r="H3751" s="150"/>
      <c r="I3751" s="127" t="str">
        <f t="shared" si="140"/>
        <v>A+</v>
      </c>
      <c r="J3751" s="126"/>
    </row>
    <row r="3752" spans="1:10" ht="12.75" customHeight="1">
      <c r="A3752" s="147" t="str">
        <f>IF('TRI-2C'!$T$13="","",'TRI-2C'!$T$13)</f>
        <v>Reconocer situaciones problémicas en las actividades escolares para solucionarlas de forma creativa y con autonomía.</v>
      </c>
      <c r="B3752" s="139"/>
      <c r="C3752" s="139"/>
      <c r="F3752" s="128"/>
      <c r="G3752" s="124" t="str">
        <f>IF(A3752="","",VLOOKUP(J3736,'TRI-2C'!$B$18:$FH$61,19,FALSE))</f>
        <v>A+</v>
      </c>
      <c r="I3752" s="125" t="str">
        <f t="shared" si="140"/>
        <v>A+</v>
      </c>
      <c r="J3752" s="128"/>
    </row>
    <row r="3753" spans="1:10" ht="12.75" customHeight="1">
      <c r="A3753" s="148" t="str">
        <f>IF('TRI-2C'!$U$13="","",'TRI-2C'!$U$13)</f>
        <v>Seleccionar las prendas de vestir de acuerdo al estado climático (prendas para el frío / prendas para el calor).</v>
      </c>
      <c r="B3753" s="149"/>
      <c r="C3753" s="149"/>
      <c r="D3753" s="150"/>
      <c r="E3753" s="150"/>
      <c r="F3753" s="126"/>
      <c r="G3753" s="122" t="str">
        <f>IF(A3753="","",VLOOKUP(J3736,'TRI-2C'!$B$18:$FH$61,20,FALSE))</f>
        <v>A+</v>
      </c>
      <c r="H3753" s="150"/>
      <c r="I3753" s="127" t="str">
        <f t="shared" si="140"/>
        <v>A+</v>
      </c>
      <c r="J3753" s="126"/>
    </row>
    <row r="3754" spans="1:10" ht="12.75" customHeight="1">
      <c r="A3754" s="147" t="str">
        <f>IF('TRI-2C'!$V$13="","",'TRI-2C'!$V$13)</f>
        <v>Tomar decisiones con respecto a la elección de actividades, vestuario entre otros, en función de sus gustos y preferencias, argumentando las mismas.</v>
      </c>
      <c r="B3754" s="139"/>
      <c r="C3754" s="139"/>
      <c r="F3754" s="128"/>
      <c r="G3754" s="124" t="str">
        <f>IF(A3754="","",VLOOKUP(J3736,'TRI-2C'!$B$18:$FH$61,21,FALSE))</f>
        <v>A+</v>
      </c>
      <c r="I3754" s="125" t="str">
        <f t="shared" si="140"/>
        <v>A+</v>
      </c>
      <c r="J3754" s="128"/>
    </row>
    <row r="3755" spans="1:10" ht="12.75" customHeight="1">
      <c r="A3755" s="192" t="str">
        <f>IF('TRI-2C'!$W$13="","",'TRI-2C'!$W$13)</f>
        <v>Utilizar la cuchara, tenedor y el vaso cuando se alimenta de manera autónoma.</v>
      </c>
      <c r="B3755" s="154"/>
      <c r="C3755" s="154"/>
      <c r="D3755" s="154"/>
      <c r="E3755" s="154"/>
      <c r="F3755" s="155"/>
      <c r="G3755" s="122" t="str">
        <f>IF(A3755="","",VLOOKUP(J3736,'TRI-2C'!$B$18:$FH$61,22,FALSE))</f>
        <v>A+</v>
      </c>
      <c r="H3755" s="150"/>
      <c r="I3755" s="127" t="str">
        <f t="shared" si="140"/>
        <v>A+</v>
      </c>
      <c r="J3755" s="126"/>
    </row>
    <row r="3756" spans="1:10" ht="12.75" customHeight="1">
      <c r="A3756" s="147" t="str">
        <f>IF('TRI-2C'!$X$13="","",'TRI-2C'!$X$13)</f>
        <v>Vestirse y desvestirse de manera independiente con prendas de vestir sencillas. (D.EIB.10.5)</v>
      </c>
      <c r="B3756" s="139"/>
      <c r="C3756" s="139"/>
      <c r="F3756" s="128"/>
      <c r="G3756" s="124" t="str">
        <f>IF(A3756="","",VLOOKUP(J3736,'TRI-2C'!$B$18:$FH$61,23,FALSE))</f>
        <v>A+</v>
      </c>
      <c r="I3756" s="125" t="str">
        <f t="shared" si="140"/>
        <v>A+</v>
      </c>
      <c r="J3756" s="128"/>
    </row>
    <row r="3757" spans="1:10" ht="12.75" customHeight="1">
      <c r="A3757" s="165" t="str">
        <f>'BI-1T'!$A$8</f>
        <v>CONVIVENCIA</v>
      </c>
      <c r="B3757" s="149"/>
      <c r="C3757" s="149"/>
      <c r="D3757" s="150"/>
      <c r="E3757" s="150"/>
      <c r="F3757" s="126"/>
      <c r="G3757" s="122" t="str">
        <f>IF(A3757="","",VLOOKUP(J3736,'TRI-2C'!$B$18:$FH$61,24,FALSE))</f>
        <v>A+</v>
      </c>
      <c r="H3757" s="150"/>
      <c r="I3757" s="127"/>
      <c r="J3757" s="126"/>
    </row>
    <row r="3758" spans="1:10" ht="12.75" customHeight="1">
      <c r="A3758" s="147" t="str">
        <f>IF('TRI-2C'!$Z$13="","",'TRI-2C'!$Z$13)</f>
        <v>Apoyar y motivar a otras personas a participar en actividades grupales, particularmente a quienes muestran dificultades al hacerlo</v>
      </c>
      <c r="B3758" s="139"/>
      <c r="C3758" s="139"/>
      <c r="F3758" s="128"/>
      <c r="G3758" s="124" t="str">
        <f>IF(A3758="","",VLOOKUP(J3736,'TRI-2C'!$B$18:$FH$61,25,FALSE))</f>
        <v>A+</v>
      </c>
      <c r="I3758" s="125" t="str">
        <f t="shared" ref="I3758:I3772" si="141">IF(G3758="","",G3758)</f>
        <v>A+</v>
      </c>
      <c r="J3758" s="128"/>
    </row>
    <row r="3759" spans="1:10" ht="12.75" customHeight="1">
      <c r="A3759" s="148" t="str">
        <f>IF('TRI-2C'!$AA$13="","",'TRI-2C'!$AA$13)</f>
        <v>Asumir y respetar normas de convivencia en la institución de educación inicial y en el hogar acordadas con el adulto. (D.EIB.10.15.)</v>
      </c>
      <c r="B3759" s="158"/>
      <c r="C3759" s="158"/>
      <c r="D3759" s="158"/>
      <c r="E3759" s="158"/>
      <c r="F3759" s="159"/>
      <c r="G3759" s="122" t="str">
        <f>IF(A3759="","",VLOOKUP(J3736,'TRI-2C'!$B$18:$FH$61,26,FALSE))</f>
        <v>A+</v>
      </c>
      <c r="H3759" s="150"/>
      <c r="I3759" s="127" t="str">
        <f t="shared" si="141"/>
        <v>A+</v>
      </c>
      <c r="J3759" s="126"/>
    </row>
    <row r="3760" spans="1:10" ht="12.75" customHeight="1">
      <c r="A3760" s="11" t="str">
        <f>IF('TRI-2C'!$AB$13="","",'TRI-2C'!$AB$13)</f>
        <v>Colaborar en actividades que se desarrollan con otros niños y adultos de su entorno.</v>
      </c>
      <c r="B3760" s="156"/>
      <c r="C3760" s="156"/>
      <c r="D3760" s="156"/>
      <c r="E3760" s="156"/>
      <c r="F3760" s="157"/>
      <c r="G3760" s="124" t="str">
        <f>IF(A3760="","",VLOOKUP(J3736,'TRI-2C'!$B$18:$FH$61,27,FALSE))</f>
        <v>A+</v>
      </c>
      <c r="I3760" s="125" t="str">
        <f t="shared" si="141"/>
        <v>A+</v>
      </c>
      <c r="J3760" s="128"/>
    </row>
    <row r="3761" spans="1:10" ht="12.75" customHeight="1">
      <c r="A3761" s="148" t="str">
        <f>IF('TRI-2C'!$AC$13="","",'TRI-2C'!$AC$13)</f>
        <v>Demostrar actitudes de solidaridad ante situaciones de necesidad de sus compañeros y adultos de su entorno</v>
      </c>
      <c r="B3761" s="149"/>
      <c r="C3761" s="149"/>
      <c r="D3761" s="150"/>
      <c r="E3761" s="150"/>
      <c r="F3761" s="126"/>
      <c r="G3761" s="122" t="str">
        <f>IF(A3761="","",VLOOKUP(J3736,'TRI-2C'!$B$18:$FH$61,28,FALSE))</f>
        <v>A+</v>
      </c>
      <c r="H3761" s="150"/>
      <c r="I3761" s="127" t="str">
        <f t="shared" si="141"/>
        <v>A+</v>
      </c>
      <c r="J3761" s="126"/>
    </row>
    <row r="3762" spans="1:10" ht="12.75" customHeight="1">
      <c r="A376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762" s="139"/>
      <c r="C3762" s="139"/>
      <c r="F3762" s="128"/>
      <c r="G3762" s="124" t="str">
        <f>IF(A3762="","",VLOOKUP(J3736,'TRI-2C'!$B$18:$FH$61,29,FALSE))</f>
        <v>A+</v>
      </c>
      <c r="I3762" s="125" t="str">
        <f t="shared" si="141"/>
        <v>A+</v>
      </c>
      <c r="J3762" s="128"/>
    </row>
    <row r="3763" spans="1:10" ht="12.75" customHeight="1">
      <c r="A3763" s="148" t="str">
        <f>IF('TRI-2C'!$AE$13="","",'TRI-2C'!$AE$13)</f>
        <v>Demostrar preferencia de jugar la mayor parte del tiempo con un amigo estableciendo niveles de empatías más estables.</v>
      </c>
      <c r="B3763" s="149"/>
      <c r="C3763" s="149"/>
      <c r="D3763" s="150"/>
      <c r="E3763" s="150"/>
      <c r="F3763" s="126"/>
      <c r="G3763" s="122" t="str">
        <f>IF(A3763="","",VLOOKUP(J3736,'TRI-2C'!$B$18:$FH$61,30,FALSE))</f>
        <v>A+</v>
      </c>
      <c r="H3763" s="150"/>
      <c r="I3763" s="127" t="str">
        <f t="shared" si="141"/>
        <v>A+</v>
      </c>
      <c r="J3763" s="126"/>
    </row>
    <row r="3764" spans="1:10" ht="12.75" customHeight="1">
      <c r="A3764" s="147" t="str">
        <f>IF('TRI-2C'!$AF$13="","",'TRI-2C'!$AF$13)</f>
        <v>Demostrar sensibilidad ante deseos, emociones y sentimientos de otras personas.</v>
      </c>
      <c r="B3764" s="139"/>
      <c r="C3764" s="139"/>
      <c r="F3764" s="128"/>
      <c r="G3764" s="124" t="str">
        <f>IF(A3764="","",VLOOKUP(J3736,'TRI-2C'!$B$18:$FH$61,31,FALSE))</f>
        <v>A+</v>
      </c>
      <c r="I3764" s="125" t="str">
        <f t="shared" si="141"/>
        <v>A+</v>
      </c>
      <c r="J3764" s="128"/>
    </row>
    <row r="3765" spans="1:10" ht="12.75" customHeight="1">
      <c r="A3765" s="192" t="str">
        <f>IF('TRI-2C'!$AG$13="","",'TRI-2C'!$AG$13)</f>
        <v>Desarrollar la capacidad de esperar para obtener una recompensa mayor en el futuro.</v>
      </c>
      <c r="B3765" s="154"/>
      <c r="C3765" s="154"/>
      <c r="D3765" s="154"/>
      <c r="E3765" s="154"/>
      <c r="F3765" s="155"/>
      <c r="G3765" s="122" t="str">
        <f>IF(A3765="","",VLOOKUP(J3736,'TRI-2C'!$B$18:$FH$61,32,FALSE))</f>
        <v>A+</v>
      </c>
      <c r="H3765" s="150"/>
      <c r="I3765" s="127" t="str">
        <f t="shared" si="141"/>
        <v>A+</v>
      </c>
      <c r="J3765" s="126"/>
    </row>
    <row r="3766" spans="1:10" ht="12.75" customHeight="1">
      <c r="A3766" s="147" t="str">
        <f>IF('TRI-2C'!$AH$13="","",'TRI-2C'!$AH$13)</f>
        <v>Identificar instituciones y profesiones que brindan servicios a la comunidad y los roles que ellos cumplen.</v>
      </c>
      <c r="B3766" s="139"/>
      <c r="C3766" s="139"/>
      <c r="F3766" s="128"/>
      <c r="G3766" s="124" t="str">
        <f>IF(A3766="","",VLOOKUP(J3736,'TRI-2C'!$B$18:$FH$61,33,FALSE))</f>
        <v>A+</v>
      </c>
      <c r="I3766" s="125" t="str">
        <f t="shared" si="141"/>
        <v>A+</v>
      </c>
      <c r="J3766" s="128"/>
    </row>
    <row r="3767" spans="1:10" ht="12.75" customHeight="1">
      <c r="A3767" s="148" t="str">
        <f>IF('TRI-2C'!$AI$13="","",'TRI-2C'!$AI$13)</f>
        <v>Identificar las profesiones, oficios y ocupaciones que cumplen los miembros de su familia.</v>
      </c>
      <c r="B3767" s="149"/>
      <c r="C3767" s="149"/>
      <c r="D3767" s="150"/>
      <c r="E3767" s="150"/>
      <c r="F3767" s="126"/>
      <c r="G3767" s="122" t="str">
        <f>IF(A3767="","",VLOOKUP(J3736,'TRI-2C'!$B$18:$FH$61,34,FALSE))</f>
        <v>A+</v>
      </c>
      <c r="H3767" s="150"/>
      <c r="I3767" s="127" t="str">
        <f t="shared" si="141"/>
        <v>A+</v>
      </c>
      <c r="J3767" s="126"/>
    </row>
    <row r="3768" spans="1:10" ht="12.75" customHeight="1">
      <c r="A3768" s="147" t="str">
        <f>IF('TRI-2C'!$AJ$13="","",'TRI-2C'!$AJ$13)</f>
        <v>Incrementar su campo de interrelación con otras personas a más del grupo familiar y escolar interactuando con mayor facilidad.</v>
      </c>
      <c r="B3768" s="139"/>
      <c r="C3768" s="139"/>
      <c r="F3768" s="128"/>
      <c r="G3768" s="124" t="str">
        <f>IF(A3768="","",VLOOKUP(J3736,'TRI-2C'!$B$18:$FH$61,35,FALSE))</f>
        <v>A+</v>
      </c>
      <c r="I3768" s="125" t="str">
        <f t="shared" si="141"/>
        <v>A+</v>
      </c>
      <c r="J3768" s="128"/>
    </row>
    <row r="3769" spans="1:10" ht="12.75" customHeight="1">
      <c r="A376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3769" s="158"/>
      <c r="C3769" s="158"/>
      <c r="D3769" s="158"/>
      <c r="E3769" s="158"/>
      <c r="F3769" s="159"/>
      <c r="G3769" s="122" t="str">
        <f>IF(A3769="","",VLOOKUP(J3736,'TRI-2C'!$B$18:$FH$61,36,FALSE))</f>
        <v>A+</v>
      </c>
      <c r="H3769" s="150"/>
      <c r="I3769" s="127" t="str">
        <f t="shared" si="141"/>
        <v>A+</v>
      </c>
      <c r="J3769" s="126"/>
    </row>
    <row r="3770" spans="1:10" ht="12.75" customHeight="1">
      <c r="A3770" s="11" t="str">
        <f>IF('TRI-2C'!$AL$13="","",'TRI-2C'!$AL$13)</f>
        <v>Participar juegos grupales siguiendo las reglas y asumiendo roles que le permitan mantener un ambiente armónico con sus pares. (D.EIB.10.11.)</v>
      </c>
      <c r="B3770" s="156"/>
      <c r="C3770" s="156"/>
      <c r="D3770" s="156"/>
      <c r="E3770" s="156"/>
      <c r="F3770" s="157"/>
      <c r="G3770" s="124" t="str">
        <f>IF(A3770="","",VLOOKUP(J3736,'TRI-2C'!$B$18:$FH$61,37,FALSE))</f>
        <v>A+</v>
      </c>
      <c r="I3770" s="125" t="str">
        <f t="shared" si="141"/>
        <v>A+</v>
      </c>
      <c r="J3770" s="128"/>
    </row>
    <row r="3771" spans="1:10" ht="12.75" customHeight="1">
      <c r="A3771" s="148" t="str">
        <f>IF('TRI-2C'!$AM$13="","",'TRI-2C'!$AM$13)</f>
        <v>Practicar la costumbre de ahorrar para ocasiones y casos especiales</v>
      </c>
      <c r="B3771" s="149"/>
      <c r="C3771" s="149"/>
      <c r="D3771" s="150"/>
      <c r="E3771" s="150"/>
      <c r="F3771" s="126"/>
      <c r="G3771" s="122" t="str">
        <f>IF(A3771="","",VLOOKUP(J3736,'TRI-2C'!$B$18:$FH$61,38,FALSE))</f>
        <v>A+</v>
      </c>
      <c r="H3771" s="150"/>
      <c r="I3771" s="127" t="str">
        <f t="shared" si="141"/>
        <v>A+</v>
      </c>
      <c r="J3771" s="126"/>
    </row>
    <row r="3772" spans="1:10" ht="12.75" customHeight="1">
      <c r="A377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3772" s="139"/>
      <c r="C3772" s="139"/>
      <c r="F3772" s="128"/>
      <c r="G3772" s="124" t="str">
        <f>IF(A3772="","",VLOOKUP(J3736,'TRI-2C'!$B$18:$FH$61,39,FALSE))</f>
        <v>A+</v>
      </c>
      <c r="I3772" s="125" t="str">
        <f t="shared" si="141"/>
        <v>A+</v>
      </c>
      <c r="J3772" s="128"/>
    </row>
    <row r="3773" spans="1:10" ht="12.75" customHeight="1">
      <c r="A3773" s="165" t="str">
        <f>'BI-1T'!$A$9</f>
        <v>RELACIONES CON EL MEDIO NATURAL Y CULTURAL</v>
      </c>
      <c r="B3773" s="149"/>
      <c r="C3773" s="149"/>
      <c r="D3773" s="150"/>
      <c r="E3773" s="150"/>
      <c r="F3773" s="126"/>
      <c r="G3773" s="122" t="str">
        <f>IF(A3773="","",VLOOKUP(J3736,'TRI-2C'!$B$18:$FH$61,40,FALSE))</f>
        <v>A+</v>
      </c>
      <c r="H3773" s="150"/>
      <c r="I3773" s="127"/>
      <c r="J3773" s="126"/>
    </row>
    <row r="3774" spans="1:10" ht="12.75" customHeight="1">
      <c r="A377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3774" s="139"/>
      <c r="C3774" s="139"/>
      <c r="F3774" s="128"/>
      <c r="G3774" s="124" t="str">
        <f>IF(A3774="","",VLOOKUP(J3736,'TRI-2C'!$B$18:$FH$61,41,FALSE))</f>
        <v>A+</v>
      </c>
      <c r="I3774" s="125" t="str">
        <f t="shared" ref="I3774:I3793" si="142">IF(G3774="","",G3774)</f>
        <v>A+</v>
      </c>
      <c r="J3774" s="128"/>
    </row>
    <row r="3775" spans="1:10" ht="12.75" customHeight="1">
      <c r="A3775" s="192" t="str">
        <f>IF('TRI-2C'!$AQ$13="","",'TRI-2C'!$AQ$13)</f>
        <v>Construir conexiones emocionales con su contexto natural (plantas, animales, agua, tierra, aire) y social.</v>
      </c>
      <c r="B3775" s="154"/>
      <c r="C3775" s="154"/>
      <c r="D3775" s="154"/>
      <c r="E3775" s="154"/>
      <c r="F3775" s="155"/>
      <c r="G3775" s="122" t="str">
        <f>IF(A3775="","",VLOOKUP(J3736,'TRI-2C'!$B$18:$FH$61,42,FALSE))</f>
        <v>A+</v>
      </c>
      <c r="H3775" s="150"/>
      <c r="I3775" s="127" t="str">
        <f t="shared" si="142"/>
        <v>A+</v>
      </c>
      <c r="J3775" s="126"/>
    </row>
    <row r="3776" spans="1:10" ht="12.75" customHeight="1">
      <c r="A3776" s="147" t="str">
        <f>IF('TRI-2C'!$AR$13="","",'TRI-2C'!$AR$13)</f>
        <v>dentificar en las actividades diarias oportunidades para aprovechar los recursos y reducir los residuos para proteger el entorno natural</v>
      </c>
      <c r="B3776" s="139"/>
      <c r="C3776" s="139"/>
      <c r="F3776" s="128"/>
      <c r="G3776" s="124" t="str">
        <f>IF(A3776="","",VLOOKUP(J3736,'TRI-2C'!$B$18:$FH$61,43,FALSE))</f>
        <v>A+</v>
      </c>
      <c r="I3776" s="125" t="str">
        <f t="shared" si="142"/>
        <v>A+</v>
      </c>
      <c r="J3776" s="128"/>
    </row>
    <row r="3777" spans="1:10" ht="12.75" customHeight="1">
      <c r="A3777" s="148" t="str">
        <f>IF('TRI-2C'!$AS$13="","",'TRI-2C'!$AS$13)</f>
        <v>Diferenciar entre alimentos nutritivos y no nutritivos identificando los beneficios de una alimentación sana y saludable.</v>
      </c>
      <c r="B3777" s="149"/>
      <c r="C3777" s="149"/>
      <c r="D3777" s="150"/>
      <c r="E3777" s="150"/>
      <c r="F3777" s="126"/>
      <c r="G3777" s="122" t="str">
        <f>IF(A3777="","",VLOOKUP(J3736,'TRI-2C'!$B$18:$FH$61,44,FALSE))</f>
        <v>A+</v>
      </c>
      <c r="H3777" s="150"/>
      <c r="I3777" s="127" t="str">
        <f t="shared" si="142"/>
        <v>A+</v>
      </c>
      <c r="J3777" s="126"/>
    </row>
    <row r="3778" spans="1:10" ht="12.75" customHeight="1">
      <c r="A3778" s="147" t="str">
        <f>IF('TRI-2C'!$AT$13="","",'TRI-2C'!$AT$13)</f>
        <v>Diferenciar entre lo que le pertenece, lo que pertenece a los demás y lo que pertenece al grupo o comunidad.</v>
      </c>
      <c r="B3778" s="139"/>
      <c r="C3778" s="139"/>
      <c r="F3778" s="128"/>
      <c r="G3778" s="124" t="str">
        <f>IF(A3778="","",VLOOKUP(J3736,'TRI-2C'!$B$18:$FH$61,45,FALSE))</f>
        <v>A+</v>
      </c>
      <c r="I3778" s="125" t="str">
        <f t="shared" si="142"/>
        <v>A+</v>
      </c>
      <c r="J3778" s="128"/>
    </row>
    <row r="3779" spans="1:10" ht="12.75" customHeight="1">
      <c r="A3779" s="148" t="str">
        <f>IF('TRI-2C'!$AU$13="","",'TRI-2C'!$AU$13)</f>
        <v>Diferenciar los seres vivos y elementos no vivos de su entorno explorando su mundo natural.</v>
      </c>
      <c r="B3779" s="158"/>
      <c r="C3779" s="158"/>
      <c r="D3779" s="158"/>
      <c r="E3779" s="158"/>
      <c r="F3779" s="159"/>
      <c r="G3779" s="122" t="str">
        <f>IF(A3779="","",VLOOKUP(J3736,'TRI-2C'!$B$18:$FH$61,46,FALSE))</f>
        <v>A+</v>
      </c>
      <c r="H3779" s="150"/>
      <c r="I3779" s="127" t="str">
        <f t="shared" si="142"/>
        <v>A+</v>
      </c>
      <c r="J3779" s="126"/>
    </row>
    <row r="3780" spans="1:10" ht="12.75" customHeight="1">
      <c r="A3780" s="11" t="str">
        <f>IF('TRI-2C'!$AV$13="","",'TRI-2C'!$AV$13)</f>
        <v>Establecer comparaciones entre los elementos del entorno a través de la discriminación sensorial.</v>
      </c>
      <c r="B3780" s="156"/>
      <c r="C3780" s="156"/>
      <c r="D3780" s="156"/>
      <c r="E3780" s="156"/>
      <c r="F3780" s="157"/>
      <c r="G3780" s="124" t="str">
        <f>IF(A3780="","",VLOOKUP(J3736,'TRI-2C'!$B$18:$FH$61,47,FALSE))</f>
        <v>A+</v>
      </c>
      <c r="I3780" s="125" t="str">
        <f t="shared" si="142"/>
        <v>A+</v>
      </c>
      <c r="J3780" s="128"/>
    </row>
    <row r="3781" spans="1:10" ht="12.75" customHeight="1">
      <c r="A3781" s="148" t="str">
        <f>IF('TRI-2C'!$AW$13="","",'TRI-2C'!$AW$13)</f>
        <v>Explorar e identificar los diferentes elementos y fenómenos del entorno natural mediante procesos que propicien la indagación.</v>
      </c>
      <c r="B3781" s="149"/>
      <c r="C3781" s="149"/>
      <c r="D3781" s="150"/>
      <c r="E3781" s="150"/>
      <c r="F3781" s="126"/>
      <c r="G3781" s="122" t="str">
        <f>IF(A3781="","",VLOOKUP(J3736,'TRI-2C'!$B$18:$FH$61,48,FALSE))</f>
        <v>A+</v>
      </c>
      <c r="H3781" s="150"/>
      <c r="I3781" s="127" t="str">
        <f t="shared" si="142"/>
        <v>A+</v>
      </c>
      <c r="J3781" s="126"/>
    </row>
    <row r="3782" spans="1:10" ht="12.75" customHeight="1">
      <c r="A3782" s="147" t="str">
        <f>IF('TRI-2C'!$AX$13="","",'TRI-2C'!$AX$13)</f>
        <v>Identificar características de las plantas por su utilidad, estableciendo diferencias entre ellas.</v>
      </c>
      <c r="B3782" s="139"/>
      <c r="C3782" s="139"/>
      <c r="F3782" s="128"/>
      <c r="G3782" s="124" t="str">
        <f>IF(A3782="","",VLOOKUP(J3736,'TRI-2C'!$B$18:$FH$61,49,FALSE))</f>
        <v>A+</v>
      </c>
      <c r="I3782" s="125" t="str">
        <f t="shared" si="142"/>
        <v>A+</v>
      </c>
      <c r="J3782" s="128"/>
    </row>
    <row r="3783" spans="1:10" ht="12.75" customHeight="1">
      <c r="A3783" s="148" t="str">
        <f>IF('TRI-2C'!$AY$13="","",'TRI-2C'!$AY$13)</f>
        <v>Identificar las características de los animales domésticos y silvestres estableciendo las diferencias entre ellos.</v>
      </c>
      <c r="B3783" s="149"/>
      <c r="C3783" s="149"/>
      <c r="D3783" s="150"/>
      <c r="E3783" s="150"/>
      <c r="F3783" s="126"/>
      <c r="G3783" s="122" t="str">
        <f>IF(A3783="","",VLOOKUP(J3736,'TRI-2C'!$B$18:$FH$61,50,FALSE))</f>
        <v>A+</v>
      </c>
      <c r="H3783" s="150"/>
      <c r="I3783" s="127" t="str">
        <f t="shared" si="142"/>
        <v>A+</v>
      </c>
      <c r="J3783" s="126"/>
    </row>
    <row r="3784" spans="1:10" ht="12.75" customHeight="1">
      <c r="A3784" s="147" t="str">
        <f>IF('TRI-2C'!$AZ$13="","",'TRI-2C'!$AZ$13)</f>
        <v>Identificar las características del mar y reconocerlo como una parte integral del territorio nacional</v>
      </c>
      <c r="B3784" s="139"/>
      <c r="C3784" s="139"/>
      <c r="F3784" s="128"/>
      <c r="G3784" s="124" t="str">
        <f>IF(A3784="","",VLOOKUP(J3736,'TRI-2C'!$B$18:$FH$61,51,FALSE))</f>
        <v>A+</v>
      </c>
      <c r="I3784" s="125" t="str">
        <f t="shared" si="142"/>
        <v>A+</v>
      </c>
      <c r="J3784" s="128"/>
    </row>
    <row r="3785" spans="1:10" ht="12.75" customHeight="1">
      <c r="A3785" s="192" t="str">
        <f>IF('TRI-2C'!$BA$13="","",'TRI-2C'!$BA$13)</f>
        <v>Identificar prácticas socioculturales de su localidad demostrando curiosidad ante sus tradiciones.</v>
      </c>
      <c r="B3785" s="154"/>
      <c r="C3785" s="154"/>
      <c r="D3785" s="154"/>
      <c r="E3785" s="154"/>
      <c r="F3785" s="155"/>
      <c r="G3785" s="122" t="str">
        <f>IF(A3785="","",VLOOKUP(J3736,'TRI-2C'!$B$18:$FH$61,52,FALSE))</f>
        <v>A+</v>
      </c>
      <c r="H3785" s="150"/>
      <c r="I3785" s="127" t="str">
        <f t="shared" si="142"/>
        <v>A+</v>
      </c>
      <c r="J3785" s="126"/>
    </row>
    <row r="3786" spans="1:10" ht="12.75" customHeight="1">
      <c r="A3786" s="147" t="str">
        <f>IF('TRI-2C'!$BB$13="","",'TRI-2C'!$BB$13)</f>
        <v>Observar el proceso del ciclo vital de las plantas mediante actividades de experimentación.</v>
      </c>
      <c r="B3786" s="139"/>
      <c r="C3786" s="139"/>
      <c r="F3786" s="128"/>
      <c r="G3786" s="124" t="str">
        <f>IF(A3786="","",VLOOKUP(J3736,'TRI-2C'!$B$18:$FH$61,53,FALSE))</f>
        <v>A+</v>
      </c>
      <c r="I3786" s="125" t="str">
        <f t="shared" si="142"/>
        <v>A+</v>
      </c>
      <c r="J3786" s="128"/>
    </row>
    <row r="3787" spans="1:10" ht="12.75" customHeight="1">
      <c r="A3787" s="148" t="str">
        <f>IF('TRI-2C'!$BC$13="","",'TRI-2C'!$BC$13)</f>
        <v>Participar en actividades lúdicas para identificar prácticas de movilidad que ayudan a cuidar el planeta</v>
      </c>
      <c r="B3787" s="149"/>
      <c r="C3787" s="149"/>
      <c r="D3787" s="150"/>
      <c r="E3787" s="150"/>
      <c r="F3787" s="126"/>
      <c r="G3787" s="122" t="str">
        <f>IF(A3787="","",VLOOKUP(J3736,'TRI-2C'!$B$18:$FH$61,54,FALSE))</f>
        <v>A+</v>
      </c>
      <c r="H3787" s="150"/>
      <c r="I3787" s="127" t="str">
        <f t="shared" si="142"/>
        <v>A+</v>
      </c>
      <c r="J3787" s="126"/>
    </row>
    <row r="3788" spans="1:10" ht="12.75" customHeight="1">
      <c r="A3788" s="147" t="str">
        <f>IF('TRI-2C'!$BD$13="","",'TRI-2C'!$BD$13)</f>
        <v>Participar en algunas prácticas tradicionales de su entorno disfrutando y respetando las diferentes manifestaciones culturales</v>
      </c>
      <c r="B3788" s="139"/>
      <c r="C3788" s="139"/>
      <c r="F3788" s="128"/>
      <c r="G3788" s="124" t="str">
        <f>IF(A3788="","",VLOOKUP(J3736,'TRI-2C'!$B$18:$FH$61,55,FALSE))</f>
        <v>A+</v>
      </c>
      <c r="I3788" s="125" t="str">
        <f t="shared" si="142"/>
        <v>A+</v>
      </c>
      <c r="J3788" s="128"/>
    </row>
    <row r="3789" spans="1:10" ht="12.75" customHeight="1">
      <c r="A3789" s="148" t="str">
        <f>IF('TRI-2C'!$BE$13="","",'TRI-2C'!$BE$13)</f>
        <v>Practicar hábitos de cuidado y conservación del medio ambiente que eviten la contaminación del aire, suelo y agua. (D.EIB.10.19.)</v>
      </c>
      <c r="B3789" s="158"/>
      <c r="C3789" s="158"/>
      <c r="D3789" s="158"/>
      <c r="E3789" s="158"/>
      <c r="F3789" s="159"/>
      <c r="G3789" s="122" t="str">
        <f>IF(A3789="","",VLOOKUP(J3736,'TRI-2C'!$B$18:$FH$61,56,FALSE))</f>
        <v>A+</v>
      </c>
      <c r="H3789" s="150"/>
      <c r="I3789" s="127" t="str">
        <f t="shared" si="142"/>
        <v>A+</v>
      </c>
      <c r="J3789" s="126"/>
    </row>
    <row r="3790" spans="1:10" ht="12.75" customHeight="1">
      <c r="A3790" s="11" t="str">
        <f>IF('TRI-2C'!$BF$13="","",'TRI-2C'!$BF$13)</f>
        <v>Realizar acciones de cuidado y protección de plantas y animales de su entorno erradicando actitudes de maltrato.</v>
      </c>
      <c r="B3790" s="156"/>
      <c r="C3790" s="156"/>
      <c r="D3790" s="156"/>
      <c r="E3790" s="156"/>
      <c r="F3790" s="157"/>
      <c r="G3790" s="124" t="str">
        <f>IF(A3790="","",VLOOKUP(J3736,'TRI-2C'!$B$18:$FH$61,57,FALSE))</f>
        <v>A+</v>
      </c>
      <c r="I3790" s="125" t="str">
        <f t="shared" si="142"/>
        <v>A+</v>
      </c>
      <c r="J3790" s="128"/>
    </row>
    <row r="3791" spans="1:10" ht="12.75" customHeight="1">
      <c r="A3791" s="148" t="str">
        <f>IF('TRI-2C'!$BG$13="","",'TRI-2C'!$BG$13)</f>
        <v>Reconocer cómo las personas utilizan el dinero en su entorno familiar para satisfacer sus necesidades y deseos</v>
      </c>
      <c r="B3791" s="149"/>
      <c r="C3791" s="149"/>
      <c r="D3791" s="150"/>
      <c r="E3791" s="150"/>
      <c r="F3791" s="126"/>
      <c r="G3791" s="122" t="str">
        <f>IF(A3791="","",VLOOKUP(J3736,'TRI-2C'!$B$18:$FH$61,58,FALSE))</f>
        <v>A+</v>
      </c>
      <c r="H3791" s="150"/>
      <c r="I3791" s="127" t="str">
        <f t="shared" si="142"/>
        <v>A+</v>
      </c>
      <c r="J3791" s="126"/>
    </row>
    <row r="3792" spans="1:10" ht="12.75" customHeight="1">
      <c r="A3792" s="147" t="str">
        <f>IF('TRI-2C'!$BH$13="","",'TRI-2C'!$BH$13)</f>
        <v>Reconocer las consecuencias de no cuidar sus pertenencias.</v>
      </c>
      <c r="B3792" s="139"/>
      <c r="C3792" s="139"/>
      <c r="F3792" s="128"/>
      <c r="G3792" s="124" t="str">
        <f>IF(A3792="","",VLOOKUP(J3736,'TRI-2C'!$B$18:$FH$61,59,FALSE))</f>
        <v>A+</v>
      </c>
      <c r="I3792" s="125" t="str">
        <f t="shared" si="142"/>
        <v>A+</v>
      </c>
      <c r="J3792" s="128"/>
    </row>
    <row r="3793" spans="1:10" ht="12.75" customHeight="1">
      <c r="A379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3793" s="149"/>
      <c r="C3793" s="149"/>
      <c r="D3793" s="150"/>
      <c r="E3793" s="150"/>
      <c r="F3793" s="126"/>
      <c r="G3793" s="122" t="str">
        <f>IF(A3793="","",VLOOKUP(J3736,'TRI-2C'!$B$18:$FH$61,60,FALSE))</f>
        <v>A+</v>
      </c>
      <c r="H3793" s="150"/>
      <c r="I3793" s="127" t="str">
        <f t="shared" si="142"/>
        <v>A+</v>
      </c>
      <c r="J3793" s="126"/>
    </row>
    <row r="3794" spans="1:10" ht="12.75" customHeight="1">
      <c r="A3794" s="164" t="str">
        <f>'BI-1T'!$A$10</f>
        <v>RELACIONES LOGICAS MATEMATICAS</v>
      </c>
      <c r="B3794" s="139"/>
      <c r="C3794" s="139"/>
      <c r="F3794" s="128"/>
      <c r="G3794" s="124" t="str">
        <f>IF(A3794="","",VLOOKUP(J3736,'TRI-2C'!$B$18:$FH$61,61,FALSE))</f>
        <v>A+</v>
      </c>
      <c r="I3794" s="125"/>
      <c r="J3794" s="128"/>
    </row>
    <row r="3795" spans="1:10" ht="12.75" customHeight="1">
      <c r="A3795" s="192" t="str">
        <f>IF('TRI-2C'!$BK$13="","",'TRI-2C'!$BK$13)</f>
        <v>Asociar las formas de los objetos del entorno con figuras geométricas bidimensionales</v>
      </c>
      <c r="B3795" s="154"/>
      <c r="C3795" s="154"/>
      <c r="D3795" s="154"/>
      <c r="E3795" s="154"/>
      <c r="F3795" s="155"/>
      <c r="G3795" s="122" t="str">
        <f>IF(A3795="","",VLOOKUP(J3736,'TRI-2C'!$B$18:$FH$61,62,FALSE))</f>
        <v>B-</v>
      </c>
      <c r="H3795" s="150"/>
      <c r="I3795" s="127" t="str">
        <f t="shared" ref="I3795:I3816" si="143">IF(G3795="","",G3795)</f>
        <v>B-</v>
      </c>
      <c r="J3795" s="126"/>
    </row>
    <row r="3796" spans="1:10" ht="12.75" customHeight="1">
      <c r="A3796" s="147" t="str">
        <f>IF('TRI-2C'!$BL$13="","",'TRI-2C'!$BL$13)</f>
        <v>Clasificar objetos con dos atributos (tamaño, color o forma).</v>
      </c>
      <c r="B3796" s="139"/>
      <c r="C3796" s="139"/>
      <c r="F3796" s="128"/>
      <c r="G3796" s="124" t="str">
        <f>IF(A3796="","",VLOOKUP(J3736,'TRI-2C'!$B$18:$FH$61,63,FALSE))</f>
        <v>B-</v>
      </c>
      <c r="I3796" s="125" t="str">
        <f t="shared" si="143"/>
        <v>B-</v>
      </c>
      <c r="J3796" s="128"/>
    </row>
    <row r="3797" spans="1:10" ht="12.75" customHeight="1">
      <c r="A3797" s="148" t="str">
        <f>IF('TRI-2C'!$BM$13="","",'TRI-2C'!$BM$13)</f>
        <v>Comparar y armar colecciones de más, igual y menos objetos.</v>
      </c>
      <c r="B3797" s="149"/>
      <c r="C3797" s="149"/>
      <c r="D3797" s="150"/>
      <c r="E3797" s="150"/>
      <c r="F3797" s="126"/>
      <c r="G3797" s="122" t="str">
        <f>IF(A3797="","",VLOOKUP(J3736,'TRI-2C'!$B$18:$FH$61,64,FALSE))</f>
        <v>B-</v>
      </c>
      <c r="H3797" s="150"/>
      <c r="I3797" s="127" t="str">
        <f t="shared" si="143"/>
        <v>B-</v>
      </c>
      <c r="J3797" s="126"/>
    </row>
    <row r="3798" spans="1:10" ht="12.75" customHeight="1">
      <c r="A3798" s="147" t="str">
        <f>IF('TRI-2C'!$BN$13="","",'TRI-2C'!$BN$13)</f>
        <v>Comparar y ordenar secuencialmente un conjunto pequeño de objetos de acuerdo con su tamaño.</v>
      </c>
      <c r="B3798" s="139"/>
      <c r="C3798" s="139"/>
      <c r="F3798" s="128"/>
      <c r="G3798" s="124" t="str">
        <f>IF(A3798="","",VLOOKUP(J3736,'TRI-2C'!$B$18:$FH$61,65,FALSE))</f>
        <v>B-</v>
      </c>
      <c r="I3798" s="125" t="str">
        <f t="shared" si="143"/>
        <v>B-</v>
      </c>
      <c r="J3798" s="128"/>
    </row>
    <row r="3799" spans="1:10" ht="12.75" customHeight="1">
      <c r="A3799" s="148" t="str">
        <f>IF('TRI-2C'!$BO$13="","",'TRI-2C'!$BO$13)</f>
        <v>Comprender la relación de número-cantidad hasta el 10.</v>
      </c>
      <c r="B3799" s="158"/>
      <c r="C3799" s="158"/>
      <c r="D3799" s="158"/>
      <c r="E3799" s="158"/>
      <c r="F3799" s="159"/>
      <c r="G3799" s="122" t="str">
        <f>IF(A3799="","",VLOOKUP(J3736,'TRI-2C'!$B$18:$FH$61,66,FALSE))</f>
        <v>B-</v>
      </c>
      <c r="H3799" s="150"/>
      <c r="I3799" s="127" t="str">
        <f t="shared" si="143"/>
        <v>B-</v>
      </c>
      <c r="J3799" s="126"/>
    </row>
    <row r="3800" spans="1:10" ht="12.75" customHeight="1">
      <c r="A3800" s="11" t="str">
        <f>IF('TRI-2C'!$BP$13="","",'TRI-2C'!$BP$13)</f>
        <v>Comprender la relación del numeral (representación simbólica del número) con la cantidad hasta el 5.</v>
      </c>
      <c r="B3800" s="156"/>
      <c r="C3800" s="156"/>
      <c r="D3800" s="156"/>
      <c r="E3800" s="156"/>
      <c r="F3800" s="157"/>
      <c r="G3800" s="124" t="str">
        <f>IF(A3800="","",VLOOKUP(J3736,'TRI-2C'!$B$18:$FH$61,67,FALSE))</f>
        <v>B-</v>
      </c>
      <c r="I3800" s="125" t="str">
        <f t="shared" si="143"/>
        <v>B-</v>
      </c>
      <c r="J3800" s="128"/>
    </row>
    <row r="3801" spans="1:10" ht="12.75" customHeight="1">
      <c r="A3801" s="148" t="str">
        <f>IF('TRI-2C'!$BQ$13="","",'TRI-2C'!$BQ$13)</f>
        <v>Contar oralmente del 1 al 15 con secuencia numérica.</v>
      </c>
      <c r="B3801" s="149"/>
      <c r="C3801" s="149"/>
      <c r="D3801" s="150"/>
      <c r="E3801" s="150"/>
      <c r="F3801" s="126"/>
      <c r="G3801" s="122" t="str">
        <f>IF(A3801="","",VLOOKUP(J3736,'TRI-2C'!$B$18:$FH$61,68,FALSE))</f>
        <v>B-</v>
      </c>
      <c r="H3801" s="150"/>
      <c r="I3801" s="127" t="str">
        <f t="shared" si="143"/>
        <v>B-</v>
      </c>
      <c r="J3801" s="126"/>
    </row>
    <row r="3802" spans="1:10" ht="12.75" customHeight="1">
      <c r="A3802" s="147" t="str">
        <f>IF('TRI-2C'!$BR$13="","",'TRI-2C'!$BR$13)</f>
        <v>Continuar y reproducir patrones simples con objetos concretos y representaciones gráficas.</v>
      </c>
      <c r="B3802" s="139"/>
      <c r="C3802" s="139"/>
      <c r="F3802" s="128"/>
      <c r="G3802" s="124" t="str">
        <f>IF(A3802="","",VLOOKUP(J3736,'TRI-2C'!$B$18:$FH$61,69,FALSE))</f>
        <v>B-</v>
      </c>
      <c r="I3802" s="125" t="str">
        <f t="shared" si="143"/>
        <v>B-</v>
      </c>
      <c r="J3802" s="128"/>
    </row>
    <row r="3803" spans="1:10" ht="12.75" customHeight="1">
      <c r="A3803" s="148" t="str">
        <f>IF('TRI-2C'!$BS$13="","",'TRI-2C'!$BS$13)</f>
        <v>Establecer la relación de correspondencia entre los elementos de colecciones de objetos.</v>
      </c>
      <c r="B3803" s="149"/>
      <c r="C3803" s="149"/>
      <c r="D3803" s="150"/>
      <c r="E3803" s="150"/>
      <c r="F3803" s="126"/>
      <c r="G3803" s="122" t="str">
        <f>IF(A3803="","",VLOOKUP(J3736,'TRI-2C'!$B$18:$FH$61,70,FALSE))</f>
        <v>B-</v>
      </c>
      <c r="H3803" s="150"/>
      <c r="I3803" s="127" t="str">
        <f t="shared" si="143"/>
        <v>B-</v>
      </c>
      <c r="J3803" s="126"/>
    </row>
    <row r="3804" spans="1:10" ht="12.75" customHeight="1">
      <c r="A3804" s="147" t="str">
        <f>IF('TRI-2C'!$BT$13="","",'TRI-2C'!$BT$13)</f>
        <v>Identificar características de mañana, tarde y noche</v>
      </c>
      <c r="B3804" s="139"/>
      <c r="C3804" s="139"/>
      <c r="F3804" s="128"/>
      <c r="G3804" s="124" t="str">
        <f>IF(A3804="","",VLOOKUP(J3736,'TRI-2C'!$B$18:$FH$61,71,FALSE))</f>
        <v>B-</v>
      </c>
      <c r="I3804" s="125" t="str">
        <f t="shared" si="143"/>
        <v>B-</v>
      </c>
      <c r="J3804" s="128"/>
    </row>
    <row r="3805" spans="1:10" ht="12.75" customHeight="1">
      <c r="A3805" s="192" t="str">
        <f>IF('TRI-2C'!$BU$13="","",'TRI-2C'!$BU$13)</f>
        <v>Identificar en los objetos las nociones de medida: largo/ corto, grueso/delgado.</v>
      </c>
      <c r="B3805" s="154"/>
      <c r="C3805" s="154"/>
      <c r="D3805" s="154"/>
      <c r="E3805" s="154"/>
      <c r="F3805" s="155"/>
      <c r="G3805" s="122" t="str">
        <f>IF(A3805="","",VLOOKUP(J3736,'TRI-2C'!$B$18:$FH$61,72,FALSE))</f>
        <v>B-</v>
      </c>
      <c r="H3805" s="150"/>
      <c r="I3805" s="127" t="str">
        <f t="shared" si="143"/>
        <v>B-</v>
      </c>
      <c r="J3805" s="126"/>
    </row>
    <row r="3806" spans="1:10" ht="12.75" customHeight="1">
      <c r="A3806" s="147" t="str">
        <f>IF('TRI-2C'!$BV$13="","",'TRI-2C'!$BV$13)</f>
        <v>Identificar figuras geométricas básicas: círculo, cuadrado y triángulo en objetos del entorno y en representaciones gráficas.</v>
      </c>
      <c r="B3806" s="139"/>
      <c r="C3806" s="139"/>
      <c r="F3806" s="128"/>
      <c r="G3806" s="124" t="str">
        <f>IF(A3806="","",VLOOKUP(J3736,'TRI-2C'!$B$18:$FH$61,73,FALSE))</f>
        <v>B-</v>
      </c>
      <c r="I3806" s="125" t="str">
        <f t="shared" si="143"/>
        <v>B-</v>
      </c>
      <c r="J3806" s="128"/>
    </row>
    <row r="3807" spans="1:10" ht="12.75" customHeight="1">
      <c r="A3807" s="148" t="str">
        <f>IF('TRI-2C'!$BW$13="","",'TRI-2C'!$BW$13)</f>
        <v>Identificar la diferencia entre lo que se desea y lo que se necesita</v>
      </c>
      <c r="B3807" s="149"/>
      <c r="C3807" s="149"/>
      <c r="D3807" s="150"/>
      <c r="E3807" s="150"/>
      <c r="F3807" s="126"/>
      <c r="G3807" s="122" t="str">
        <f>IF(A3807="","",VLOOKUP(J3736,'TRI-2C'!$B$18:$FH$61,74,FALSE))</f>
        <v>B-</v>
      </c>
      <c r="H3807" s="150"/>
      <c r="I3807" s="127" t="str">
        <f t="shared" si="143"/>
        <v>B-</v>
      </c>
      <c r="J3807" s="126"/>
    </row>
    <row r="3808" spans="1:10" ht="12.75" customHeight="1">
      <c r="A3808" s="147" t="str">
        <f>IF('TRI-2C'!$BX$13="","",'TRI-2C'!$BX$13)</f>
        <v>Identificar las nociones de tiempo en acciones que siceden antes, ahora y después</v>
      </c>
      <c r="B3808" s="139"/>
      <c r="C3808" s="139"/>
      <c r="F3808" s="128"/>
      <c r="G3808" s="124" t="str">
        <f>IF(A3808="","",VLOOKUP(J3736,'TRI-2C'!$B$18:$FH$61,75,FALSE))</f>
        <v>B-</v>
      </c>
      <c r="I3808" s="125" t="str">
        <f t="shared" si="143"/>
        <v>B-</v>
      </c>
      <c r="J3808" s="128"/>
    </row>
    <row r="3809" spans="1:10" ht="12.75" customHeight="1">
      <c r="A3809" s="148" t="str">
        <f>IF('TRI-2C'!$BY$13="","",'TRI-2C'!$BY$13)</f>
        <v>Identificar los números de emergencia a través de actividades lúdicas, y reconocer cuándo pedir ayuda en situaciones sencillas.</v>
      </c>
      <c r="B3809" s="158"/>
      <c r="C3809" s="158"/>
      <c r="D3809" s="158"/>
      <c r="E3809" s="158"/>
      <c r="F3809" s="159"/>
      <c r="G3809" s="122" t="str">
        <f>IF(A3809="","",VLOOKUP(J3736,'TRI-2C'!$B$18:$FH$61,76,FALSE))</f>
        <v>B-</v>
      </c>
      <c r="H3809" s="150"/>
      <c r="I3809" s="127" t="str">
        <f t="shared" si="143"/>
        <v>B-</v>
      </c>
      <c r="J3809" s="126"/>
    </row>
    <row r="3810" spans="1:10" ht="12.75" customHeight="1">
      <c r="A3810" s="11" t="str">
        <f>IF('TRI-2C'!$BZ$13="","",'TRI-2C'!$BZ$13)</f>
        <v>Identificar semejanzas y diferencias en objetos del entorno con criterios de forma, color y tamaño</v>
      </c>
      <c r="B3810" s="156"/>
      <c r="C3810" s="156"/>
      <c r="D3810" s="156"/>
      <c r="E3810" s="156"/>
      <c r="F3810" s="157"/>
      <c r="G3810" s="124" t="str">
        <f>IF(A3810="","",VLOOKUP(J3736,'TRI-2C'!$B$18:$FH$61,77,FALSE))</f>
        <v>B-</v>
      </c>
      <c r="I3810" s="125" t="str">
        <f t="shared" si="143"/>
        <v>B-</v>
      </c>
      <c r="J3810" s="128"/>
    </row>
    <row r="3811" spans="1:10" ht="12.75" customHeight="1">
      <c r="A3811" s="148" t="str">
        <f>IF('TRI-2C'!$CA$13="","",'TRI-2C'!$CA$13)</f>
        <v>Ordenar en secuencias lógica sucesos de hasta cinco eventos en representaciones gráficas de sus actividades de la rutina diaria y en escenas de cuentos</v>
      </c>
      <c r="B3811" s="149"/>
      <c r="C3811" s="149"/>
      <c r="D3811" s="150"/>
      <c r="E3811" s="150"/>
      <c r="F3811" s="126"/>
      <c r="G3811" s="122" t="str">
        <f>IF(A3811="","",VLOOKUP(J3736,'TRI-2C'!$B$18:$FH$61,78,FALSE))</f>
        <v>B-</v>
      </c>
      <c r="H3811" s="150"/>
      <c r="I3811" s="127" t="str">
        <f t="shared" si="143"/>
        <v>B-</v>
      </c>
      <c r="J3811" s="126"/>
    </row>
    <row r="3812" spans="1:10" ht="12.75" customHeight="1">
      <c r="A3812" s="147" t="str">
        <f>IF('TRI-2C'!$CB$13="","",'TRI-2C'!$CB$13)</f>
        <v>Reconocer billetes y monedas en situaciones de la vida real</v>
      </c>
      <c r="B3812" s="139"/>
      <c r="C3812" s="139"/>
      <c r="F3812" s="128"/>
      <c r="G3812" s="124" t="str">
        <f>IF(A3812="","",VLOOKUP(J3736,'TRI-2C'!$B$18:$FH$61,79,FALSE))</f>
        <v>B-</v>
      </c>
      <c r="I3812" s="125" t="str">
        <f t="shared" si="143"/>
        <v>B-</v>
      </c>
      <c r="J3812" s="128"/>
    </row>
    <row r="3813" spans="1:10" ht="12.75" customHeight="1">
      <c r="A381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3813" s="149"/>
      <c r="C3813" s="149"/>
      <c r="D3813" s="150"/>
      <c r="E3813" s="150"/>
      <c r="F3813" s="126"/>
      <c r="G3813" s="122" t="str">
        <f>IF(A3813="","",VLOOKUP(J3736,'TRI-2C'!$B$18:$FH$61,80,FALSE))</f>
        <v>B-</v>
      </c>
      <c r="H3813" s="150"/>
      <c r="I3813" s="127" t="str">
        <f t="shared" si="143"/>
        <v>B-</v>
      </c>
      <c r="J3813" s="126"/>
    </row>
    <row r="3814" spans="1:10" ht="12.75" customHeight="1">
      <c r="A3814" s="147" t="str">
        <f>IF('TRI-2C'!$CD$13="","",'TRI-2C'!$CD$13)</f>
        <v>Reconocer los colores secundarios en objetos e imágenes del entorno.</v>
      </c>
      <c r="B3814" s="139"/>
      <c r="C3814" s="139"/>
      <c r="F3814" s="128"/>
      <c r="G3814" s="124" t="str">
        <f>IF(A3814="","",VLOOKUP(J3736,'TRI-2C'!$B$18:$FH$61,81,FALSE))</f>
        <v>B-</v>
      </c>
      <c r="I3814" s="125" t="str">
        <f t="shared" si="143"/>
        <v>B-</v>
      </c>
      <c r="J3814" s="128"/>
    </row>
    <row r="3815" spans="1:10" ht="12.75" customHeight="1">
      <c r="A381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3815" s="154"/>
      <c r="C3815" s="154"/>
      <c r="D3815" s="154"/>
      <c r="E3815" s="154"/>
      <c r="F3815" s="155"/>
      <c r="G3815" s="122" t="str">
        <f>IF(A3815="","",VLOOKUP(J3736,'TRI-2C'!$B$18:$FH$61,82,FALSE))</f>
        <v>B-</v>
      </c>
      <c r="H3815" s="150"/>
      <c r="I3815" s="127" t="str">
        <f t="shared" si="143"/>
        <v>B-</v>
      </c>
      <c r="J3815" s="126"/>
    </row>
    <row r="3816" spans="1:10" ht="12.75" customHeight="1">
      <c r="A3816" s="147" t="str">
        <f>IF('TRI-2C'!$CF$13="","",'TRI-2C'!$CF$13)</f>
        <v>Relacionar las distintas formas de adquirir dinero con el trabajo y el esfuerzo.</v>
      </c>
      <c r="B3816" s="139"/>
      <c r="C3816" s="139"/>
      <c r="F3816" s="128"/>
      <c r="G3816" s="124" t="str">
        <f>IF(A3816="","",VLOOKUP(J3736,'TRI-2C'!$B$18:$FH$61,83,FALSE))</f>
        <v>B-</v>
      </c>
      <c r="I3816" s="125" t="str">
        <f t="shared" si="143"/>
        <v>B-</v>
      </c>
      <c r="J3816" s="128"/>
    </row>
    <row r="3817" spans="1:10" ht="12.75" customHeight="1">
      <c r="A3817" s="165" t="str">
        <f>'BI-1T'!$A$11</f>
        <v>COMPRENSIÓN Y EXPRESION DEL LENGUAJE</v>
      </c>
      <c r="B3817" s="149"/>
      <c r="C3817" s="149"/>
      <c r="D3817" s="150"/>
      <c r="E3817" s="150"/>
      <c r="F3817" s="126"/>
      <c r="G3817" s="122" t="str">
        <f>IF(A3817="","",VLOOKUP(J3736,'TRI-2C'!$B$18:$FH$61,84,FALSE))</f>
        <v>B-</v>
      </c>
      <c r="H3817" s="150"/>
      <c r="I3817" s="127"/>
      <c r="J3817" s="126"/>
    </row>
    <row r="3818" spans="1:10" ht="12.75" customHeight="1">
      <c r="A3818" s="147" t="str">
        <f>IF('TRI-2C'!$CH$13="","",'TRI-2C'!$CH$13)</f>
        <v>Asociar la imagen de la portada con el título de los cuentos conocidos.</v>
      </c>
      <c r="B3818" s="139"/>
      <c r="C3818" s="139"/>
      <c r="F3818" s="128"/>
      <c r="G3818" s="124" t="str">
        <f>IF(A3818="","",VLOOKUP(J3736,'TRI-2C'!$B$18:$FH$61,85,FALSE))</f>
        <v>B+</v>
      </c>
      <c r="I3818" s="125" t="str">
        <f t="shared" ref="I3818:I3838" si="144">IF(G3818="","",G3818)</f>
        <v>B+</v>
      </c>
      <c r="J3818" s="128"/>
    </row>
    <row r="3819" spans="1:10" ht="12.75" customHeight="1">
      <c r="A3819" s="148" t="str">
        <f>IF('TRI-2C'!$CI$13="","",'TRI-2C'!$CI$13)</f>
        <v>Colaborar en la creación de textos colectivos con la ayuda del docente.</v>
      </c>
      <c r="B3819" s="158"/>
      <c r="C3819" s="158"/>
      <c r="D3819" s="158"/>
      <c r="E3819" s="158"/>
      <c r="F3819" s="159"/>
      <c r="G3819" s="122" t="str">
        <f>IF(A3819="","",VLOOKUP(J3736,'TRI-2C'!$B$18:$FH$61,86,FALSE))</f>
        <v>B+</v>
      </c>
      <c r="H3819" s="150"/>
      <c r="I3819" s="127" t="str">
        <f t="shared" si="144"/>
        <v>B+</v>
      </c>
      <c r="J3819" s="126"/>
    </row>
    <row r="3820" spans="1:10" ht="12.75" customHeight="1">
      <c r="A3820" s="11" t="str">
        <f>IF('TRI-2C'!$CJ$13="","",'TRI-2C'!$CJ$13)</f>
        <v>Comprender el derecho propio y de las otras personas a decir que no como una respuesta válida y respetable.</v>
      </c>
      <c r="B3820" s="156"/>
      <c r="C3820" s="156"/>
      <c r="D3820" s="156"/>
      <c r="E3820" s="156"/>
      <c r="F3820" s="157"/>
      <c r="G3820" s="124" t="str">
        <f>IF(A3820="","",VLOOKUP(J3736,'TRI-2C'!$B$18:$FH$61,87,FALSE))</f>
        <v>B+</v>
      </c>
      <c r="I3820" s="125" t="str">
        <f t="shared" si="144"/>
        <v>B+</v>
      </c>
      <c r="J3820" s="128"/>
    </row>
    <row r="3821" spans="1:10" ht="12.75" customHeight="1">
      <c r="A3821" s="148" t="str">
        <f>IF('TRI-2C'!$CK$13="","",'TRI-2C'!$CK$13)</f>
        <v>Comunicarse a través de dibujos de objetos con detalles que lo vuelven identificables, como representación simbólica de sus ideas.</v>
      </c>
      <c r="B3821" s="149"/>
      <c r="C3821" s="149"/>
      <c r="D3821" s="150"/>
      <c r="E3821" s="150"/>
      <c r="F3821" s="126"/>
      <c r="G3821" s="122" t="str">
        <f>IF(A3821="","",VLOOKUP(J3736,'TRI-2C'!$B$18:$FH$61,88,FALSE))</f>
        <v>B+</v>
      </c>
      <c r="H3821" s="150"/>
      <c r="I3821" s="127" t="str">
        <f t="shared" si="144"/>
        <v>B+</v>
      </c>
      <c r="J3821" s="126"/>
    </row>
    <row r="3822" spans="1:10" ht="12.75" customHeight="1">
      <c r="A3822" s="147" t="str">
        <f>IF('TRI-2C'!$CL$13="","",'TRI-2C'!$CL$13)</f>
        <v>Comunicarse incorporando palabras nuevas a su vocabulario en función de los ambientes y experiencias en las que interactúa.</v>
      </c>
      <c r="B3822" s="139"/>
      <c r="C3822" s="139"/>
      <c r="F3822" s="128"/>
      <c r="G3822" s="124" t="str">
        <f>IF(A3822="","",VLOOKUP(J3736,'TRI-2C'!$B$18:$FH$61,89,FALSE))</f>
        <v>B+</v>
      </c>
      <c r="I3822" s="125" t="str">
        <f t="shared" si="144"/>
        <v>B+</v>
      </c>
      <c r="J3822" s="128"/>
    </row>
    <row r="3823" spans="1:10" ht="12.75" customHeight="1">
      <c r="A3823" s="148" t="str">
        <f>IF('TRI-2C'!$CM$13="","",'TRI-2C'!$CM$13)</f>
        <v>Contar un cuento en base a sus imágenes a partir de la portada y siguiendo la secuencia de las páginas.</v>
      </c>
      <c r="B3823" s="149"/>
      <c r="C3823" s="149"/>
      <c r="D3823" s="150"/>
      <c r="E3823" s="150"/>
      <c r="F3823" s="126"/>
      <c r="G3823" s="122" t="str">
        <f>IF(A3823="","",VLOOKUP(J3736,'TRI-2C'!$B$18:$FH$61,90,FALSE))</f>
        <v>B+</v>
      </c>
      <c r="H3823" s="150"/>
      <c r="I3823" s="127" t="str">
        <f t="shared" si="144"/>
        <v>B+</v>
      </c>
      <c r="J3823" s="126"/>
    </row>
    <row r="3824" spans="1:10" ht="12.75" customHeight="1">
      <c r="A3824" s="147" t="str">
        <f>IF('TRI-2C'!$CN$13="","",'TRI-2C'!$CN$13)</f>
        <v>Describir oralmente imágenes gráficas (pictogramas) y digitales, estructurando oraciones más elaboradas que describan a los objetos que observa.</v>
      </c>
      <c r="B3824" s="139"/>
      <c r="C3824" s="139"/>
      <c r="F3824" s="128"/>
      <c r="G3824" s="124" t="str">
        <f>IF(A3824="","",VLOOKUP(J3736,'TRI-2C'!$B$18:$FH$61,91,FALSE))</f>
        <v>B+</v>
      </c>
      <c r="I3824" s="125" t="str">
        <f t="shared" si="144"/>
        <v>B+</v>
      </c>
      <c r="J3824" s="128"/>
    </row>
    <row r="3825" spans="1:10" ht="12.75" customHeight="1">
      <c r="A3825" s="192" t="str">
        <f>IF('TRI-2C'!$CO$13="","",'TRI-2C'!$CO$13)</f>
        <v>Describir oralmente imágenes relacionadas con los derechos de las personas en situación de movilidad</v>
      </c>
      <c r="B3825" s="154"/>
      <c r="C3825" s="154"/>
      <c r="D3825" s="154"/>
      <c r="E3825" s="154"/>
      <c r="F3825" s="155"/>
      <c r="G3825" s="122" t="str">
        <f>IF(A3825="","",VLOOKUP(J3736,'TRI-2C'!$B$18:$FH$61,92,FALSE))</f>
        <v>B+</v>
      </c>
      <c r="H3825" s="150"/>
      <c r="I3825" s="127" t="str">
        <f t="shared" si="144"/>
        <v>B+</v>
      </c>
      <c r="J3825" s="126"/>
    </row>
    <row r="3826" spans="1:10" ht="12.75" customHeight="1">
      <c r="A3826" s="147" t="str">
        <f>IF('TRI-2C'!$CP$13="","",'TRI-2C'!$CP$13)</f>
        <v>Expresarse oralmente pronunciando correctamente la mayoría de las palabras puede presentarse dificultades en la pronunciación de s, y la r.</v>
      </c>
      <c r="B3826" s="139"/>
      <c r="C3826" s="139"/>
      <c r="F3826" s="128"/>
      <c r="G3826" s="124" t="str">
        <f>IF(A3826="","",VLOOKUP(J3736,'TRI-2C'!$B$18:$FH$61,93,FALSE))</f>
        <v>B+</v>
      </c>
      <c r="I3826" s="125" t="str">
        <f t="shared" si="144"/>
        <v>B+</v>
      </c>
      <c r="J3826" s="128"/>
    </row>
    <row r="3827" spans="1:10" ht="12.75" customHeight="1">
      <c r="A3827" s="148" t="str">
        <f>IF('TRI-2C'!$CQ$13="","",'TRI-2C'!$CQ$13)</f>
        <v>Expresarse utilizando oraciones cortas y completas manteniendo el orden de las palabras.</v>
      </c>
      <c r="B3827" s="149"/>
      <c r="C3827" s="149"/>
      <c r="D3827" s="150"/>
      <c r="E3827" s="150"/>
      <c r="F3827" s="126"/>
      <c r="G3827" s="122" t="str">
        <f>IF(A3827="","",VLOOKUP(J3736,'TRI-2C'!$B$18:$FH$61,94,FALSE))</f>
        <v>B+</v>
      </c>
      <c r="H3827" s="150"/>
      <c r="I3827" s="127" t="str">
        <f t="shared" si="144"/>
        <v>B+</v>
      </c>
      <c r="J3827" s="126"/>
    </row>
    <row r="3828" spans="1:10" ht="12.75" customHeight="1">
      <c r="A3828" s="147" t="str">
        <f>IF('TRI-2C'!$CR$13="","",'TRI-2C'!$CR$13)</f>
        <v>Identificar “auditivamente” el fonema (sonido) inicial de las palabras más utilizadas.</v>
      </c>
      <c r="B3828" s="139"/>
      <c r="C3828" s="139"/>
      <c r="F3828" s="128"/>
      <c r="G3828" s="124" t="str">
        <f>IF(A3828="","",VLOOKUP(J3736,'TRI-2C'!$B$18:$FH$61,95,FALSE))</f>
        <v>B+</v>
      </c>
      <c r="I3828" s="125" t="str">
        <f t="shared" si="144"/>
        <v>B+</v>
      </c>
      <c r="J3828" s="128"/>
    </row>
    <row r="3829" spans="1:10" ht="12.75" customHeight="1">
      <c r="A3829" s="148" t="str">
        <f>IF('TRI-2C'!$CS$13="","",'TRI-2C'!$CS$13)</f>
        <v>Identificar una persona adulta de confianza para solicitar apoyo al enfrentar desafíos emocionales en situaciones cotidianas del entorno escolar</v>
      </c>
      <c r="B3829" s="158"/>
      <c r="C3829" s="158"/>
      <c r="D3829" s="158"/>
      <c r="E3829" s="158"/>
      <c r="F3829" s="159"/>
      <c r="G3829" s="122" t="str">
        <f>IF(A3829="","",VLOOKUP(J3736,'TRI-2C'!$B$18:$FH$61,96,FALSE))</f>
        <v>B+</v>
      </c>
      <c r="H3829" s="150"/>
      <c r="I3829" s="127" t="str">
        <f t="shared" si="144"/>
        <v>B+</v>
      </c>
      <c r="J3829" s="126"/>
    </row>
    <row r="3830" spans="1:10" ht="12.75" customHeight="1">
      <c r="A3830" s="11" t="str">
        <f>IF('TRI-2C'!$CT$13="","",'TRI-2C'!$CT$13)</f>
        <v>Participar en conversaciones más complejas y largas manteniéndose dentro del tema.</v>
      </c>
      <c r="B3830" s="156"/>
      <c r="C3830" s="156"/>
      <c r="D3830" s="156"/>
      <c r="E3830" s="156"/>
      <c r="F3830" s="157"/>
      <c r="G3830" s="124" t="str">
        <f>IF(A3830="","",VLOOKUP(J3736,'TRI-2C'!$B$18:$FH$61,97,FALSE))</f>
        <v>B+</v>
      </c>
      <c r="I3830" s="125" t="str">
        <f t="shared" si="144"/>
        <v>B+</v>
      </c>
      <c r="J3830" s="128"/>
    </row>
    <row r="3831" spans="1:10" ht="12.75" customHeight="1">
      <c r="A3831" s="148" t="str">
        <f>IF('TRI-2C'!$CU$13="","",'TRI-2C'!$CU$13)</f>
        <v>Producir palabras que riman espontáneamente tomado en cuenta los sonidos finales de las mismas.</v>
      </c>
      <c r="B3831" s="149"/>
      <c r="C3831" s="149"/>
      <c r="D3831" s="150"/>
      <c r="E3831" s="150"/>
      <c r="F3831" s="126"/>
      <c r="G3831" s="122" t="str">
        <f>IF(A3831="","",VLOOKUP(J3736,'TRI-2C'!$B$18:$FH$61,98,FALSE))</f>
        <v>B+</v>
      </c>
      <c r="H3831" s="150"/>
      <c r="I3831" s="127" t="str">
        <f t="shared" si="144"/>
        <v>B+</v>
      </c>
      <c r="J3831" s="126"/>
    </row>
    <row r="3832" spans="1:10" ht="12.75" customHeight="1">
      <c r="A3832" s="147" t="str">
        <f>IF('TRI-2C'!$CV$13="","",'TRI-2C'!$CV$13)</f>
        <v>Realizar modificaciones del contenido de un cuento relatado por el adulto, cambiando partes del él como: acciones y final.</v>
      </c>
      <c r="B3832" s="139"/>
      <c r="C3832" s="139"/>
      <c r="F3832" s="128"/>
      <c r="G3832" s="124" t="str">
        <f>IF(A3832="","",VLOOKUP(J3736,'TRI-2C'!$B$18:$FH$61,99,FALSE))</f>
        <v>B+</v>
      </c>
      <c r="I3832" s="125" t="str">
        <f t="shared" si="144"/>
        <v>B+</v>
      </c>
      <c r="J3832" s="128"/>
    </row>
    <row r="3833" spans="1:10" ht="12.75" customHeight="1">
      <c r="A383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833" s="149"/>
      <c r="C3833" s="149"/>
      <c r="D3833" s="150"/>
      <c r="E3833" s="150"/>
      <c r="F3833" s="126"/>
      <c r="G3833" s="122" t="str">
        <f>IF(A3833="","",VLOOKUP(J3736,'TRI-2C'!$B$18:$FH$61,100,FALSE))</f>
        <v>B+</v>
      </c>
      <c r="H3833" s="150"/>
      <c r="I3833" s="127" t="str">
        <f t="shared" si="144"/>
        <v>B+</v>
      </c>
      <c r="J3833" s="126"/>
    </row>
    <row r="3834" spans="1:10" ht="12.75" customHeight="1">
      <c r="A3834" s="147" t="str">
        <f>IF('TRI-2C'!$CX$13="","",'TRI-2C'!$CX$13)</f>
        <v>Reconocer etiquetas y rótulos de su entorno inmediato y los “lee”.</v>
      </c>
      <c r="B3834" s="139"/>
      <c r="C3834" s="139"/>
      <c r="F3834" s="128"/>
      <c r="G3834" s="124" t="str">
        <f>IF(A3834="","",VLOOKUP(J3736,'TRI-2C'!$B$18:$FH$61,101,FALSE))</f>
        <v>B+</v>
      </c>
      <c r="I3834" s="125" t="str">
        <f t="shared" si="144"/>
        <v>B+</v>
      </c>
      <c r="J3834" s="128"/>
    </row>
    <row r="3835" spans="1:10" ht="12.75" customHeight="1">
      <c r="A3835" s="192" t="str">
        <f>IF('TRI-2C'!$CY$13="","",'TRI-2C'!$CY$13)</f>
        <v>Relatar cuentos, narrados por el adulto, manteniendo la secuencia, sin la ayuda del paratexto.</v>
      </c>
      <c r="B3835" s="154"/>
      <c r="C3835" s="154"/>
      <c r="D3835" s="154"/>
      <c r="E3835" s="154"/>
      <c r="F3835" s="155"/>
      <c r="G3835" s="122" t="str">
        <f>IF(A3835="","",VLOOKUP(J3736,'TRI-2C'!$B$18:$FH$61,102,FALSE))</f>
        <v>B+</v>
      </c>
      <c r="H3835" s="150"/>
      <c r="I3835" s="127" t="str">
        <f t="shared" si="144"/>
        <v>B+</v>
      </c>
      <c r="J3835" s="126"/>
    </row>
    <row r="3836" spans="1:10" ht="12.75" customHeight="1">
      <c r="A3836" s="147" t="str">
        <f>IF('TRI-2C'!$CZ$13="","",'TRI-2C'!$CZ$13)</f>
        <v>Reproducir trabalenguas sencillos, adivinanzas, canciones y poemas cortos, mejorando su pronunciación y potenciando su capacidad imaginativa.</v>
      </c>
      <c r="B3836" s="139"/>
      <c r="C3836" s="139"/>
      <c r="F3836" s="128"/>
      <c r="G3836" s="124" t="str">
        <f>IF(A3836="","",VLOOKUP(J3736,'TRI-2C'!$B$18:$FH$61,103,FALSE))</f>
        <v>B+</v>
      </c>
      <c r="I3836" s="125" t="str">
        <f t="shared" si="144"/>
        <v>B+</v>
      </c>
      <c r="J3836" s="128"/>
    </row>
    <row r="3837" spans="1:10" ht="12.75" customHeight="1">
      <c r="A3837" s="148" t="str">
        <f>IF('TRI-2C'!$DA$13="","",'TRI-2C'!$DA$13)</f>
        <v>Responder preguntas sobre un texto narrado por el adulto, relacionadas a los personajes y acciones principales.</v>
      </c>
      <c r="B3837" s="149"/>
      <c r="C3837" s="149"/>
      <c r="D3837" s="150"/>
      <c r="E3837" s="150"/>
      <c r="F3837" s="126"/>
      <c r="G3837" s="122" t="str">
        <f>IF(A3837="","",VLOOKUP(J3736,'TRI-2C'!$B$18:$FH$61,104,FALSE))</f>
        <v>B+</v>
      </c>
      <c r="H3837" s="150"/>
      <c r="I3837" s="127" t="str">
        <f t="shared" si="144"/>
        <v>B+</v>
      </c>
      <c r="J3837" s="126"/>
    </row>
    <row r="3838" spans="1:10" ht="12.75" customHeight="1">
      <c r="A3838" s="147" t="str">
        <f>IF('TRI-2C'!$DB$13="","",'TRI-2C'!$DB$13)</f>
        <v>Seguir instrucciones sencillas que involucren la ejecución de tres o más actividades</v>
      </c>
      <c r="B3838" s="139"/>
      <c r="C3838" s="139"/>
      <c r="F3838" s="128"/>
      <c r="G3838" s="124" t="str">
        <f>IF(A3838="","",VLOOKUP(J3736,'TRI-2C'!$B$18:$FH$61,105,FALSE))</f>
        <v>B+</v>
      </c>
      <c r="I3838" s="125" t="str">
        <f t="shared" si="144"/>
        <v>B+</v>
      </c>
      <c r="J3838" s="128"/>
    </row>
    <row r="3839" spans="1:10" ht="12.75" customHeight="1">
      <c r="A3839" s="165" t="str">
        <f>'BI-1T'!$A$12</f>
        <v>EXPRESIÓN ARTISTICA</v>
      </c>
      <c r="B3839" s="158"/>
      <c r="C3839" s="158"/>
      <c r="D3839" s="158"/>
      <c r="E3839" s="158"/>
      <c r="F3839" s="159"/>
      <c r="G3839" s="122" t="str">
        <f>IF(A3839="","",VLOOKUP(J3736,'TRI-2C'!$B$18:$FH$61,106,FALSE))</f>
        <v>B+</v>
      </c>
      <c r="H3839" s="150"/>
      <c r="I3839" s="127"/>
      <c r="J3839" s="126"/>
    </row>
    <row r="3840" spans="1:10" ht="12.75" customHeight="1">
      <c r="A3840" s="11" t="str">
        <f>IF('TRI-2C'!$DD$13="","",'TRI-2C'!$DD$13)</f>
        <v>Cantar canciones siguiendo el ritmo y coordinando con las expresiones de su cuerpo.</v>
      </c>
      <c r="B3840" s="156"/>
      <c r="C3840" s="156"/>
      <c r="D3840" s="156"/>
      <c r="E3840" s="156"/>
      <c r="F3840" s="157"/>
      <c r="G3840" s="124" t="str">
        <f>IF(A3840="","",VLOOKUP(J3736,'TRI-2C'!$B$18:$FH$61,107,FALSE))</f>
        <v>A+</v>
      </c>
      <c r="I3840" s="125" t="str">
        <f t="shared" ref="I3840:I3850" si="145">IF(G3840="","",G3840)</f>
        <v>A+</v>
      </c>
      <c r="J3840" s="128"/>
    </row>
    <row r="3841" spans="1:10" ht="12.75" customHeight="1">
      <c r="A3841" s="148" t="str">
        <f>IF('TRI-2C'!$DE$13="","",'TRI-2C'!$DE$13)</f>
        <v>Comunicar de manera escrita sus ideas intentando imitar letras o formas parecidas a letras.</v>
      </c>
      <c r="B3841" s="149"/>
      <c r="C3841" s="149"/>
      <c r="D3841" s="150"/>
      <c r="E3841" s="150"/>
      <c r="F3841" s="126"/>
      <c r="G3841" s="122" t="str">
        <f>IF(A3841="","",VLOOKUP(J3736,'TRI-2C'!$B$18:$FH$61,108,FALSE))</f>
        <v>A+</v>
      </c>
      <c r="H3841" s="150"/>
      <c r="I3841" s="127" t="str">
        <f t="shared" si="145"/>
        <v>A+</v>
      </c>
      <c r="J3841" s="126"/>
    </row>
    <row r="3842" spans="1:10" ht="12.75" customHeight="1">
      <c r="A3842" s="147" t="str">
        <f>IF('TRI-2C'!$DF$13="","",'TRI-2C'!$DF$13)</f>
        <v>Ejecutar patrones de más de dos ritmos con partes del cuerpo y elementos o instrumentos sonoros.</v>
      </c>
      <c r="B3842" s="139"/>
      <c r="C3842" s="139"/>
      <c r="F3842" s="128"/>
      <c r="G3842" s="124" t="str">
        <f>IF(A3842="","",VLOOKUP(J3736,'TRI-2C'!$B$18:$FH$61,109,FALSE))</f>
        <v>A+</v>
      </c>
      <c r="I3842" s="125" t="str">
        <f t="shared" si="145"/>
        <v>A+</v>
      </c>
      <c r="J3842" s="128"/>
    </row>
    <row r="3843" spans="1:10" ht="12.75" customHeight="1">
      <c r="A384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3843" s="149"/>
      <c r="C3843" s="149"/>
      <c r="D3843" s="150"/>
      <c r="E3843" s="150"/>
      <c r="F3843" s="126"/>
      <c r="G3843" s="122" t="str">
        <f>IF(A3843="","",VLOOKUP(J3736,'TRI-2C'!$B$18:$FH$61,110,FALSE))</f>
        <v>A+</v>
      </c>
      <c r="H3843" s="150"/>
      <c r="I3843" s="127" t="str">
        <f t="shared" si="145"/>
        <v>A+</v>
      </c>
      <c r="J3843" s="126"/>
    </row>
    <row r="3844" spans="1:10" ht="12.75" customHeight="1">
      <c r="A3844" s="147" t="str">
        <f>IF('TRI-2C'!$DH$13="","",'TRI-2C'!$DH$13)</f>
        <v>Expresar su opinión al observar una obra artística relacionada a la plástica o a la escultura.</v>
      </c>
      <c r="B3844" s="139"/>
      <c r="C3844" s="139"/>
      <c r="F3844" s="128"/>
      <c r="G3844" s="124" t="str">
        <f>IF(A3844="","",VLOOKUP(J3736,'TRI-2C'!$B$18:$FH$61,111,FALSE))</f>
        <v>A+</v>
      </c>
      <c r="I3844" s="125" t="str">
        <f t="shared" si="145"/>
        <v>A+</v>
      </c>
      <c r="J3844" s="128"/>
    </row>
    <row r="3845" spans="1:10" ht="12.75" customHeight="1">
      <c r="A3845" s="192" t="str">
        <f>IF('TRI-2C'!$DI$13="","",'TRI-2C'!$DI$13)</f>
        <v>Expresar sus vivencias y experiencias a través del dibujo libre.</v>
      </c>
      <c r="B3845" s="154"/>
      <c r="C3845" s="154"/>
      <c r="D3845" s="154"/>
      <c r="E3845" s="154"/>
      <c r="F3845" s="155"/>
      <c r="G3845" s="122" t="str">
        <f>IF(A3845="","",VLOOKUP(J3736,'TRI-2C'!$B$18:$FH$61,112,FALSE))</f>
        <v>A+</v>
      </c>
      <c r="H3845" s="150"/>
      <c r="I3845" s="127" t="str">
        <f t="shared" si="145"/>
        <v>A+</v>
      </c>
      <c r="J3845" s="126"/>
    </row>
    <row r="3846" spans="1:10" ht="12.75" customHeight="1">
      <c r="A3846" s="147" t="str">
        <f>IF('TRI-2C'!$DJ$13="","",'TRI-2C'!$DJ$13)</f>
        <v>Mantener el ritmo y las secuencias de pasos sencillos durante la ejecución de coreografías.</v>
      </c>
      <c r="B3846" s="139"/>
      <c r="C3846" s="139"/>
      <c r="F3846" s="128"/>
      <c r="G3846" s="124" t="str">
        <f>IF(A3846="","",VLOOKUP(J3736,'TRI-2C'!$B$18:$FH$61,113,FALSE))</f>
        <v>A+</v>
      </c>
      <c r="I3846" s="125" t="str">
        <f t="shared" si="145"/>
        <v>A+</v>
      </c>
      <c r="J3846" s="128"/>
    </row>
    <row r="3847" spans="1:10" ht="12.75" customHeight="1">
      <c r="A384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847" s="149"/>
      <c r="C3847" s="149"/>
      <c r="D3847" s="150"/>
      <c r="E3847" s="150"/>
      <c r="F3847" s="126"/>
      <c r="G3847" s="122" t="str">
        <f>IF(A3847="","",VLOOKUP(J3736,'TRI-2C'!$B$18:$FH$61,114,FALSE))</f>
        <v>A+</v>
      </c>
      <c r="H3847" s="150"/>
      <c r="I3847" s="127" t="str">
        <f t="shared" si="145"/>
        <v>A+</v>
      </c>
      <c r="J3847" s="126"/>
    </row>
    <row r="3848" spans="1:10" ht="12.75" customHeight="1">
      <c r="A3848" s="147" t="str">
        <f>IF('TRI-2C'!$DL$13="","",'TRI-2C'!$DL$13)</f>
        <v>Participar en dramatizaciones, asumiendo roles de diferentes personas del entorno y de personajes de cuentos e historietas.</v>
      </c>
      <c r="B3848" s="139"/>
      <c r="C3848" s="139"/>
      <c r="F3848" s="128"/>
      <c r="G3848" s="124" t="str">
        <f>IF(A3848="","",VLOOKUP(J3736,'TRI-2C'!$B$18:$FH$61,115,FALSE))</f>
        <v>A+</v>
      </c>
      <c r="I3848" s="125" t="str">
        <f t="shared" si="145"/>
        <v>A+</v>
      </c>
      <c r="J3848" s="128"/>
    </row>
    <row r="3849" spans="1:10" ht="12.75" customHeight="1">
      <c r="A3849" s="148" t="str">
        <f>IF('TRI-2C'!$DM$13="","",'TRI-2C'!$DM$13)</f>
        <v>Participar en rondas populares, bailes y juegos tradicionales, asumiendo los roles y respetando las reglas.</v>
      </c>
      <c r="B3849" s="158"/>
      <c r="C3849" s="158"/>
      <c r="D3849" s="158"/>
      <c r="E3849" s="158"/>
      <c r="F3849" s="159"/>
      <c r="G3849" s="122" t="str">
        <f>IF(A3849="","",VLOOKUP(J3736,'TRI-2C'!$B$18:$FH$61,116,FALSE))</f>
        <v>A+</v>
      </c>
      <c r="H3849" s="150"/>
      <c r="I3849" s="127" t="str">
        <f t="shared" si="145"/>
        <v>A+</v>
      </c>
      <c r="J3849" s="126"/>
    </row>
    <row r="3850" spans="1:10" ht="12.75" customHeight="1">
      <c r="A3850" s="11" t="str">
        <f>IF('TRI-2C'!$DN$13="","",'TRI-2C'!$DN$13)</f>
        <v>Realizar actividades creativas utilizando las técnicas grafo plásticas con variedad de materiales.</v>
      </c>
      <c r="B3850" s="156"/>
      <c r="C3850" s="156"/>
      <c r="D3850" s="156"/>
      <c r="E3850" s="156"/>
      <c r="F3850" s="157"/>
      <c r="G3850" s="124" t="str">
        <f>IF(A3850="","",VLOOKUP(J3736,'TRI-2C'!$B$18:$FH$61,117,FALSE))</f>
        <v>A+</v>
      </c>
      <c r="I3850" s="125" t="str">
        <f t="shared" si="145"/>
        <v>A+</v>
      </c>
      <c r="J3850" s="128"/>
    </row>
    <row r="3851" spans="1:10" ht="12.75" customHeight="1">
      <c r="A3851" s="165" t="str">
        <f>'BI-1T'!$A$13</f>
        <v>EXPRESION CORPORAL Y MOTRICIDAD</v>
      </c>
      <c r="B3851" s="149"/>
      <c r="C3851" s="149"/>
      <c r="D3851" s="150"/>
      <c r="E3851" s="150"/>
      <c r="F3851" s="126"/>
      <c r="G3851" s="122" t="str">
        <f>IF(A3851="","",VLOOKUP(J3736,'TRI-2C'!$B$18:$FH$61,118,FALSE))</f>
        <v>A+</v>
      </c>
      <c r="H3851" s="150"/>
      <c r="I3851" s="127"/>
      <c r="J3851" s="126"/>
    </row>
    <row r="3852" spans="1:10" ht="12.75" customHeight="1">
      <c r="A3852" s="147" t="str">
        <f>IF('TRI-2C'!$DP$13="","",'TRI-2C'!$DP$13)</f>
        <v>Caminar y correr con soltura y seguridad manteniendo el equilibrio a diferentes distancias, orientaciones y ritmos en espacios parciales.</v>
      </c>
      <c r="B3852" s="139"/>
      <c r="C3852" s="139"/>
      <c r="F3852" s="128"/>
      <c r="G3852" s="124" t="str">
        <f>IF(A3852="","",VLOOKUP(J3736,'TRI-2C'!$B$18:$FH$61,119,FALSE))</f>
        <v>A+</v>
      </c>
      <c r="I3852" s="125" t="str">
        <f t="shared" ref="I3852:I3879" si="146">IF(G3852="","",G3852)</f>
        <v>A+</v>
      </c>
      <c r="J3852" s="128"/>
    </row>
    <row r="3853" spans="1:10" ht="12.75" customHeight="1">
      <c r="A385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3853" s="149"/>
      <c r="C3853" s="149"/>
      <c r="D3853" s="150"/>
      <c r="E3853" s="150"/>
      <c r="F3853" s="126"/>
      <c r="G3853" s="122" t="str">
        <f>IF(A3853="","",VLOOKUP(J3736,'TRI-2C'!$B$18:$FH$61,120,FALSE))</f>
        <v>A+</v>
      </c>
      <c r="H3853" s="150"/>
      <c r="I3853" s="127" t="str">
        <f t="shared" si="146"/>
        <v>A+</v>
      </c>
      <c r="J3853" s="126"/>
    </row>
    <row r="3854" spans="1:10" ht="12.75" customHeight="1">
      <c r="A3854" s="147" t="str">
        <f>IF('TRI-2C'!$DR$13="","",'TRI-2C'!$DR$13)</f>
        <v>Discriminar sonidos onomatopéyicos y diferencia los sonidos naturales de los artificiales</v>
      </c>
      <c r="B3854" s="139"/>
      <c r="C3854" s="139"/>
      <c r="F3854" s="128"/>
      <c r="G3854" s="124" t="str">
        <f>IF(A3854="","",VLOOKUP(J3736,'TRI-2C'!$B$18:$FH$61,121,FALSE))</f>
        <v>A+</v>
      </c>
      <c r="I3854" s="125" t="str">
        <f t="shared" si="146"/>
        <v>A+</v>
      </c>
      <c r="J3854" s="128"/>
    </row>
    <row r="3855" spans="1:10" ht="12.75" customHeight="1">
      <c r="A3855" s="192" t="str">
        <f>IF('TRI-2C'!$DS$13="","",'TRI-2C'!$DS$13)</f>
        <v>Ejecutar actividades coordinadamente y con un control adecuado de fuerza y tonicidad muscular como: lanzar, atrapar y patear objetos y pelotas.</v>
      </c>
      <c r="B3855" s="154"/>
      <c r="C3855" s="154"/>
      <c r="D3855" s="154"/>
      <c r="E3855" s="154"/>
      <c r="F3855" s="155"/>
      <c r="G3855" s="122" t="str">
        <f>IF(A3855="","",VLOOKUP(J3736,'TRI-2C'!$B$18:$FH$61,122,FALSE))</f>
        <v>A+</v>
      </c>
      <c r="H3855" s="150"/>
      <c r="I3855" s="127" t="str">
        <f t="shared" si="146"/>
        <v>A+</v>
      </c>
      <c r="J3855" s="126"/>
    </row>
    <row r="3856" spans="1:10" ht="12.75" customHeight="1">
      <c r="A3856" s="147" t="str">
        <f>IF('TRI-2C'!$DT$13="","",'TRI-2C'!$DT$13)</f>
        <v>Emplear su lado dominante en la realización de la mayoría de las actividades que utilice la mano, ojo y pie.</v>
      </c>
      <c r="B3856" s="139"/>
      <c r="C3856" s="139"/>
      <c r="F3856" s="128"/>
      <c r="G3856" s="124" t="str">
        <f>IF(A3856="","",VLOOKUP(J3736,'TRI-2C'!$B$18:$FH$61,123,FALSE))</f>
        <v>A+</v>
      </c>
      <c r="I3856" s="125" t="str">
        <f t="shared" si="146"/>
        <v>A+</v>
      </c>
      <c r="J3856" s="128"/>
    </row>
    <row r="3857" spans="1:10" ht="12.75" customHeight="1">
      <c r="A3857" s="148" t="str">
        <f>IF('TRI-2C'!$DU$13="","",'TRI-2C'!$DU$13)</f>
        <v>Galopar y salticar coordinadamente con obstáculos ejecutando circuitos.</v>
      </c>
      <c r="B3857" s="149"/>
      <c r="C3857" s="149"/>
      <c r="D3857" s="150"/>
      <c r="E3857" s="150"/>
      <c r="F3857" s="126"/>
      <c r="G3857" s="122" t="str">
        <f>IF(A3857="","",VLOOKUP(J3736,'TRI-2C'!$B$18:$FH$61,124,FALSE))</f>
        <v>A+</v>
      </c>
      <c r="H3857" s="150"/>
      <c r="I3857" s="127" t="str">
        <f t="shared" si="146"/>
        <v>A+</v>
      </c>
      <c r="J3857" s="126"/>
    </row>
    <row r="3858" spans="1:10" ht="12.75" customHeight="1">
      <c r="A385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3858" s="139"/>
      <c r="C3858" s="139"/>
      <c r="F3858" s="128"/>
      <c r="G3858" s="124" t="str">
        <f>IF(A3858="","",VLOOKUP(J3736,'TRI-2C'!$B$18:$FH$61,125,FALSE))</f>
        <v>A+</v>
      </c>
      <c r="I3858" s="125" t="str">
        <f t="shared" si="146"/>
        <v>A+</v>
      </c>
      <c r="J3858" s="128"/>
    </row>
    <row r="3859" spans="1:10" ht="12.75" customHeight="1">
      <c r="A3859" s="148" t="str">
        <f>IF('TRI-2C'!$DW$13="","",'TRI-2C'!$DW$13)</f>
        <v>Mantener el equilibro al caminar sobre líneas rectas, curvas y quebradas con altura (aprox. 20 cm) logrando un adecuado control postural.</v>
      </c>
      <c r="B3859" s="158"/>
      <c r="C3859" s="158"/>
      <c r="D3859" s="158"/>
      <c r="E3859" s="158"/>
      <c r="F3859" s="159"/>
      <c r="G3859" s="122" t="str">
        <f>IF(A3859="","",VLOOKUP(J3736,'TRI-2C'!$B$18:$FH$61,126,FALSE))</f>
        <v>A+</v>
      </c>
      <c r="H3859" s="150"/>
      <c r="I3859" s="127" t="str">
        <f t="shared" si="146"/>
        <v>A+</v>
      </c>
      <c r="J3859" s="126"/>
    </row>
    <row r="3860" spans="1:10" ht="12.75" customHeight="1">
      <c r="A3860" s="11" t="str">
        <f>IF('TRI-2C'!$DX$13="","",'TRI-2C'!$DX$13)</f>
        <v>Mantener un adecuado control postural en diferentes posiciones del cuerpo y en desplazamientos.</v>
      </c>
      <c r="B3860" s="156"/>
      <c r="C3860" s="156"/>
      <c r="D3860" s="156"/>
      <c r="E3860" s="156"/>
      <c r="F3860" s="157"/>
      <c r="G3860" s="124" t="str">
        <f>IF(A3860="","",VLOOKUP(J3736,'TRI-2C'!$B$18:$FH$61,127,FALSE))</f>
        <v>A+</v>
      </c>
      <c r="I3860" s="125" t="str">
        <f t="shared" si="146"/>
        <v>A+</v>
      </c>
      <c r="J3860" s="128"/>
    </row>
    <row r="3861" spans="1:10" ht="12.75" customHeight="1">
      <c r="A3861" s="148" t="str">
        <f>IF('TRI-2C'!$DY$13="","",'TRI-2C'!$DY$13)</f>
        <v>Orientarse en el espacio realizando desplazamientos en función de consignas dadas con las nociones: entre, adelante-atrás, junto a, cerca-lejos</v>
      </c>
      <c r="B3861" s="149"/>
      <c r="C3861" s="149"/>
      <c r="D3861" s="150"/>
      <c r="E3861" s="150"/>
      <c r="F3861" s="126"/>
      <c r="G3861" s="122" t="str">
        <f>IF(A3861="","",VLOOKUP(J3736,'TRI-2C'!$B$18:$FH$61,128,FALSE))</f>
        <v>A+</v>
      </c>
      <c r="H3861" s="150"/>
      <c r="I3861" s="127" t="str">
        <f t="shared" si="146"/>
        <v>A+</v>
      </c>
      <c r="J3861" s="126"/>
    </row>
    <row r="3862" spans="1:10" ht="12.75" customHeight="1">
      <c r="A3862" s="147" t="str">
        <f>IF('TRI-2C'!$DZ$13="","",'TRI-2C'!$DZ$13)</f>
        <v>Realiza varios movimientos y desplazamientos combinados a diferentes velocidades (rápido, lento), duración (largos y corto).</v>
      </c>
      <c r="B3862" s="139"/>
      <c r="C3862" s="139"/>
      <c r="F3862" s="128"/>
      <c r="G3862" s="124" t="str">
        <f>IF(A3862="","",VLOOKUP(J3736,'TRI-2C'!$B$18:$FH$61,129,FALSE))</f>
        <v>A+</v>
      </c>
      <c r="I3862" s="125" t="str">
        <f t="shared" si="146"/>
        <v>A+</v>
      </c>
      <c r="J3862" s="128"/>
    </row>
    <row r="3863" spans="1:10" ht="12.75" customHeight="1">
      <c r="A3863" s="148" t="str">
        <f>IF('TRI-2C'!$EA$13="","",'TRI-2C'!$EA$13)</f>
        <v>Realizar actividades de coordinación visomotriz con niveles de dificultad creciente en el tamaño y tipo de materiales.</v>
      </c>
      <c r="B3863" s="149"/>
      <c r="C3863" s="149"/>
      <c r="D3863" s="150"/>
      <c r="E3863" s="150"/>
      <c r="F3863" s="126"/>
      <c r="G3863" s="122" t="str">
        <f>IF(A3863="","",VLOOKUP(J3736,'TRI-2C'!$B$18:$FH$61,130,FALSE))</f>
        <v>A+</v>
      </c>
      <c r="H3863" s="150"/>
      <c r="I3863" s="127" t="str">
        <f t="shared" si="146"/>
        <v>A+</v>
      </c>
      <c r="J3863" s="126"/>
    </row>
    <row r="3864" spans="1:10" ht="12.75" customHeight="1">
      <c r="A3864" s="147" t="str">
        <f>IF('TRI-2C'!$EB$13="","",'TRI-2C'!$EB$13)</f>
        <v>Realizar desplazamientos y movimientos combinados utilizando el espacio total y parcial a diferentes distancias (largas-cortas)</v>
      </c>
      <c r="B3864" s="139"/>
      <c r="C3864" s="139"/>
      <c r="F3864" s="128"/>
      <c r="G3864" s="124" t="str">
        <f>IF(A3864="","",VLOOKUP(J3736,'TRI-2C'!$B$18:$FH$61,131,FALSE))</f>
        <v>A+</v>
      </c>
      <c r="I3864" s="125" t="str">
        <f t="shared" si="146"/>
        <v>A+</v>
      </c>
      <c r="J3864" s="128"/>
    </row>
    <row r="3865" spans="1:10" ht="12.75" customHeight="1">
      <c r="A386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3865" s="154"/>
      <c r="C3865" s="154"/>
      <c r="D3865" s="154"/>
      <c r="E3865" s="154"/>
      <c r="F3865" s="155"/>
      <c r="G3865" s="122" t="str">
        <f>IF(A3865="","",VLOOKUP(J3736,'TRI-2C'!$B$18:$FH$61,132,FALSE))</f>
        <v>A+</v>
      </c>
      <c r="H3865" s="150"/>
      <c r="I3865" s="127" t="str">
        <f t="shared" si="146"/>
        <v>A+</v>
      </c>
      <c r="J3865" s="126"/>
    </row>
    <row r="3866" spans="1:10" ht="12.75" customHeight="1">
      <c r="A386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3866" s="139"/>
      <c r="C3866" s="139"/>
      <c r="F3866" s="128"/>
      <c r="G3866" s="124" t="str">
        <f>IF(A3866="","",VLOOKUP(J3736,'TRI-2C'!$B$18:$FH$61,133,FALSE))</f>
        <v>A+</v>
      </c>
      <c r="I3866" s="125" t="str">
        <f t="shared" si="146"/>
        <v>A+</v>
      </c>
      <c r="J3866" s="128"/>
    </row>
    <row r="3867" spans="1:10" ht="12.75" customHeight="1">
      <c r="A386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3867" s="149"/>
      <c r="C3867" s="149"/>
      <c r="D3867" s="150"/>
      <c r="E3867" s="150"/>
      <c r="F3867" s="126"/>
      <c r="G3867" s="122" t="str">
        <f>IF(A3867="","",VLOOKUP(J3736,'TRI-2C'!$B$18:$FH$61,134,FALSE))</f>
        <v>A+</v>
      </c>
      <c r="H3867" s="150"/>
      <c r="I3867" s="127" t="str">
        <f t="shared" si="146"/>
        <v>A+</v>
      </c>
      <c r="J3867" s="126"/>
    </row>
    <row r="3868" spans="1:10" ht="12.75" customHeight="1">
      <c r="A3868" s="147" t="str">
        <f>IF('TRI-2C'!$EF$13="","",'TRI-2C'!$EF$13)</f>
        <v>Realizar movimientos diferenciados con los lados laterales del cuerpo (un lado y otro lado).</v>
      </c>
      <c r="B3868" s="139"/>
      <c r="C3868" s="139"/>
      <c r="F3868" s="128"/>
      <c r="G3868" s="124" t="str">
        <f>IF(A3868="","",VLOOKUP(J3736,'TRI-2C'!$B$18:$FH$61,135,FALSE))</f>
        <v>A+</v>
      </c>
      <c r="I3868" s="125" t="str">
        <f t="shared" si="146"/>
        <v>A+</v>
      </c>
      <c r="J3868" s="128"/>
    </row>
    <row r="3869" spans="1:10" ht="12.75" customHeight="1">
      <c r="A3869" s="148" t="str">
        <f>IF('TRI-2C'!$EG$13="","",'TRI-2C'!$EG$13)</f>
        <v>Realizar movimientos para la coordinación de ojo y pie como: patear pelotas hacia un punto fijo determinado.</v>
      </c>
      <c r="B3869" s="158"/>
      <c r="C3869" s="158"/>
      <c r="D3869" s="158"/>
      <c r="E3869" s="158"/>
      <c r="F3869" s="159"/>
      <c r="G3869" s="122" t="str">
        <f>IF(A3869="","",VLOOKUP(J3736,'TRI-2C'!$B$18:$FH$61,136,FALSE))</f>
        <v>A+</v>
      </c>
      <c r="H3869" s="150"/>
      <c r="I3869" s="127" t="str">
        <f t="shared" si="146"/>
        <v>A+</v>
      </c>
      <c r="J3869" s="126"/>
    </row>
    <row r="3870" spans="1:10" ht="12.75" customHeight="1">
      <c r="A3870" s="11" t="str">
        <f>IF('TRI-2C'!$EH$13="","",'TRI-2C'!$EH$13)</f>
        <v>Realizar representaciones gráficas utilizando el dibujo con detalles que le dan intencionalidad y sentido para identificarlos</v>
      </c>
      <c r="B3870" s="156"/>
      <c r="C3870" s="156"/>
      <c r="D3870" s="156"/>
      <c r="E3870" s="156"/>
      <c r="F3870" s="157"/>
      <c r="G3870" s="124" t="str">
        <f>IF(A3870="","",VLOOKUP(J3736,'TRI-2C'!$B$18:$FH$61,137,FALSE))</f>
        <v>A+</v>
      </c>
      <c r="I3870" s="125" t="str">
        <f t="shared" si="146"/>
        <v>A+</v>
      </c>
      <c r="J3870" s="128"/>
    </row>
    <row r="3871" spans="1:10" ht="12.75" customHeight="1">
      <c r="A3871" s="148" t="str">
        <f>IF('TRI-2C'!$EI$13="","",'TRI-2C'!$EI$13)</f>
        <v>Reconocer la importancia del peatón y respetar su espacio en la vía mediante actividades lúdicas que fomenten el aprendizaje de normas de tránsito.</v>
      </c>
      <c r="B3871" s="149"/>
      <c r="C3871" s="149"/>
      <c r="D3871" s="150"/>
      <c r="E3871" s="150"/>
      <c r="F3871" s="126"/>
      <c r="G3871" s="122" t="str">
        <f>IF(A3871="","",VLOOKUP(J3736,'TRI-2C'!$B$18:$FH$61,138,FALSE))</f>
        <v>B+</v>
      </c>
      <c r="H3871" s="150"/>
      <c r="I3871" s="127" t="str">
        <f t="shared" si="146"/>
        <v>B+</v>
      </c>
      <c r="J3871" s="126"/>
    </row>
    <row r="3872" spans="1:10" ht="12.75" customHeight="1">
      <c r="A3872" s="147" t="str">
        <f>IF('TRI-2C'!$EJ$13="","",'TRI-2C'!$EJ$13)</f>
        <v>Representar la figura humana utilizando el monigote e incorporando detalles según la interiorización de su imagen corporal.</v>
      </c>
      <c r="B3872" s="139"/>
      <c r="C3872" s="139"/>
      <c r="F3872" s="128"/>
      <c r="G3872" s="124" t="str">
        <f>IF(A3872="","",VLOOKUP(J3736,'TRI-2C'!$B$18:$FH$61,139,FALSE))</f>
        <v>A+</v>
      </c>
      <c r="I3872" s="125" t="str">
        <f t="shared" si="146"/>
        <v>A+</v>
      </c>
      <c r="J3872" s="128"/>
    </row>
    <row r="3873" spans="1:10" ht="12.75" customHeight="1">
      <c r="A3873" s="148" t="str">
        <f>IF('TRI-2C'!$EK$13="","",'TRI-2C'!$EK$13)</f>
        <v>Saltar de un pie a otro alternadamente, de manera autónoma.</v>
      </c>
      <c r="B3873" s="149"/>
      <c r="C3873" s="149"/>
      <c r="D3873" s="150"/>
      <c r="E3873" s="150"/>
      <c r="F3873" s="126"/>
      <c r="G3873" s="122" t="str">
        <f>IF(A3873="","",VLOOKUP(J3736,'TRI-2C'!$B$18:$FH$61,140,FALSE))</f>
        <v>A+</v>
      </c>
      <c r="H3873" s="150"/>
      <c r="I3873" s="127" t="str">
        <f t="shared" si="146"/>
        <v>A+</v>
      </c>
      <c r="J3873" s="126"/>
    </row>
    <row r="3874" spans="1:10" ht="12.75" customHeight="1">
      <c r="A3874" s="147" t="str">
        <f>IF('TRI-2C'!$EL$13="","",'TRI-2C'!$EL$13)</f>
        <v>Saltar en dos pies en sentido vertical obstáculos de 20 a 30 cm en altura y en sentido horizontal longitudes de aproximadamente 50 a 70 cm.</v>
      </c>
      <c r="B3874" s="139"/>
      <c r="C3874" s="139"/>
      <c r="F3874" s="128"/>
      <c r="G3874" s="124" t="str">
        <f>IF(A3874="","",VLOOKUP(J3736,'TRI-2C'!$B$18:$FH$61,141,FALSE))</f>
        <v>A+</v>
      </c>
      <c r="I3874" s="125" t="str">
        <f t="shared" si="146"/>
        <v>A+</v>
      </c>
      <c r="J3874" s="128"/>
    </row>
    <row r="3875" spans="1:10" ht="12.75" customHeight="1">
      <c r="A3875" s="192" t="str">
        <f>IF('TRI-2C'!$EM$13="","",'TRI-2C'!$EM$13)</f>
        <v>Subir y bajar escaleras alternando los pies.</v>
      </c>
      <c r="B3875" s="154"/>
      <c r="C3875" s="154"/>
      <c r="D3875" s="154"/>
      <c r="E3875" s="154"/>
      <c r="F3875" s="155"/>
      <c r="G3875" s="122" t="str">
        <f>IF(A3875="","",VLOOKUP(J3736,'TRI-2C'!$B$18:$FH$61,142,FALSE))</f>
        <v>A+</v>
      </c>
      <c r="H3875" s="150"/>
      <c r="I3875" s="127" t="str">
        <f t="shared" si="146"/>
        <v>A+</v>
      </c>
      <c r="J3875" s="126"/>
    </row>
    <row r="3876" spans="1:10" ht="12.75" customHeight="1">
      <c r="A3876" s="147" t="str">
        <f>IF('TRI-2C'!$EN$13="","",'TRI-2C'!$EN$13)</f>
        <v>Trepar y reptar a diferentes ritmos y en posiciones corporales diversas (cúbito ventral y cúbito dorsal).</v>
      </c>
      <c r="B3876" s="139"/>
      <c r="C3876" s="139"/>
      <c r="F3876" s="128"/>
      <c r="G3876" s="124" t="str">
        <f>IF(A3876="","",VLOOKUP(J3736,'TRI-2C'!$B$18:$FH$61,143,FALSE))</f>
        <v>A+</v>
      </c>
      <c r="I3876" s="125" t="str">
        <f t="shared" si="146"/>
        <v>A+</v>
      </c>
      <c r="J3876" s="128"/>
    </row>
    <row r="3877" spans="1:10" ht="12.75" customHeight="1">
      <c r="A3877" s="148" t="str">
        <f>IF('TRI-2C'!$EO$13="","",'TRI-2C'!$EO$13)</f>
        <v>Ubicar algunas partes de su cuerpo en función de las nociones de al lado, junto a, cerca-lejos.</v>
      </c>
      <c r="B3877" s="149"/>
      <c r="C3877" s="149"/>
      <c r="D3877" s="150"/>
      <c r="E3877" s="150"/>
      <c r="F3877" s="126"/>
      <c r="G3877" s="122" t="str">
        <f>IF(A3877="","",VLOOKUP(J3736,'TRI-2C'!$B$18:$FH$61,144,FALSE))</f>
        <v>A+</v>
      </c>
      <c r="H3877" s="150"/>
      <c r="I3877" s="127" t="str">
        <f t="shared" si="146"/>
        <v>A+</v>
      </c>
      <c r="J3877" s="126"/>
    </row>
    <row r="3878" spans="1:10" ht="12.75" customHeight="1">
      <c r="A3878" s="147" t="str">
        <f>IF('TRI-2C'!$EP$13="","",'TRI-2C'!$EP$13)</f>
        <v>Utilizar el espacio parcial e inicia con el uso del espacio total para realizar representaciones gráficas.</v>
      </c>
      <c r="B3878" s="139"/>
      <c r="C3878" s="139"/>
      <c r="F3878" s="128"/>
      <c r="G3878" s="124" t="str">
        <f>IF(A3878="","",VLOOKUP(J3736,'TRI-2C'!$B$18:$FH$61,145,FALSE))</f>
        <v>A+</v>
      </c>
      <c r="I3878" s="125" t="str">
        <f t="shared" si="146"/>
        <v>A+</v>
      </c>
      <c r="J3878" s="128"/>
    </row>
    <row r="3879" spans="1:10" ht="12.75" customHeight="1">
      <c r="A3879" s="148" t="str">
        <f>IF('TRI-2C'!$EQ$13="","",'TRI-2C'!$EQ$13)</f>
        <v>Utilizar la pinza digital para coger lápices, marcadores, pinceles y diversos tipos de materiales.</v>
      </c>
      <c r="B3879" s="158"/>
      <c r="C3879" s="158"/>
      <c r="D3879" s="158"/>
      <c r="E3879" s="158"/>
      <c r="F3879" s="159"/>
      <c r="G3879" s="122" t="str">
        <f>IF(A3879="","",VLOOKUP(J3736,'TRI-2C'!$B$18:$FH$61,146,FALSE))</f>
        <v>A+</v>
      </c>
      <c r="H3879" s="150"/>
      <c r="I3879" s="127" t="str">
        <f t="shared" si="146"/>
        <v>A+</v>
      </c>
      <c r="J3879" s="126"/>
    </row>
    <row r="3880" spans="1:10" ht="12.75" customHeight="1">
      <c r="A3880" s="6" t="str">
        <f>NOTAS!$O$14</f>
        <v>CIVICA Y ACOMPAÑAMIENTO INTEGRAL</v>
      </c>
      <c r="B3880" s="156"/>
      <c r="C3880" s="156"/>
      <c r="D3880" s="156"/>
      <c r="E3880" s="156"/>
      <c r="F3880" s="157"/>
      <c r="G3880" s="124" t="str">
        <f>IF(A3880="","",VLOOKUP(J3736,'TRI-2C'!$B$18:$FH$61,146,FALSE))</f>
        <v>A+</v>
      </c>
      <c r="I3880" s="125"/>
      <c r="J3880" s="128"/>
    </row>
    <row r="3881" spans="1:10" ht="12.75" customHeight="1">
      <c r="A3881" s="148" t="str">
        <f>IF('TRI-2C'!$ES$13="","",'TRI-2C'!$ES$13)</f>
        <v/>
      </c>
      <c r="B3881" s="149"/>
      <c r="C3881" s="149"/>
      <c r="D3881" s="150"/>
      <c r="E3881" s="150"/>
      <c r="F3881" s="126"/>
      <c r="G3881" s="122" t="str">
        <f>IF(A3881="","",VLOOKUP(J3736,'TRI-2C'!$B$18:$FH$61,148,FALSE))</f>
        <v/>
      </c>
      <c r="H3881" s="150"/>
      <c r="I3881" s="127" t="str">
        <f t="shared" ref="I3881:I3890" si="147">IF(G3881="","",G3881)</f>
        <v/>
      </c>
      <c r="J3881" s="126"/>
    </row>
    <row r="3882" spans="1:10" ht="12.75" customHeight="1">
      <c r="A3882" s="147" t="str">
        <f>IF('TRI-2C'!$ET$13="","",'TRI-2C'!$ET$13)</f>
        <v>AUTOCONOCIMIENTO</v>
      </c>
      <c r="B3882" s="139"/>
      <c r="C3882" s="139"/>
      <c r="F3882" s="128"/>
      <c r="G3882" s="124" t="str">
        <f>IF(A3882="","",VLOOKUP(J3736,'TRI-2C'!$B$18:$FH$61,149,FALSE))</f>
        <v>S</v>
      </c>
      <c r="I3882" s="125" t="str">
        <f t="shared" si="147"/>
        <v>S</v>
      </c>
      <c r="J3882" s="128"/>
    </row>
    <row r="3883" spans="1:10" ht="12.75" customHeight="1">
      <c r="A3883" s="148" t="str">
        <f>IF('TRI-2C'!$EU$13="","",'TRI-2C'!$EU$13)</f>
        <v>PENSAMIENO CRITICO</v>
      </c>
      <c r="B3883" s="149"/>
      <c r="C3883" s="149"/>
      <c r="D3883" s="150"/>
      <c r="E3883" s="150"/>
      <c r="F3883" s="126"/>
      <c r="G3883" s="122" t="str">
        <f>IF(A3883="","",VLOOKUP(J3736,'TRI-2C'!$B$18:$FH$61,150,FALSE))</f>
        <v>S</v>
      </c>
      <c r="H3883" s="150"/>
      <c r="I3883" s="127" t="str">
        <f t="shared" si="147"/>
        <v>S</v>
      </c>
      <c r="J3883" s="126"/>
    </row>
    <row r="3884" spans="1:10" ht="12.75" customHeight="1">
      <c r="A3884" s="147" t="str">
        <f>IF('TRI-2C'!$EV$13="","",'TRI-2C'!$EV$13)</f>
        <v>MANEJO DE PROBLEMAS</v>
      </c>
      <c r="B3884" s="139"/>
      <c r="C3884" s="139"/>
      <c r="F3884" s="128"/>
      <c r="G3884" s="124" t="str">
        <f>IF(A3884="","",VLOOKUP(J3736,'TRI-2C'!$B$18:$FH$61,151,FALSE))</f>
        <v>S</v>
      </c>
      <c r="I3884" s="125" t="str">
        <f t="shared" si="147"/>
        <v>S</v>
      </c>
      <c r="J3884" s="128"/>
    </row>
    <row r="3885" spans="1:10" ht="12.75" customHeight="1">
      <c r="A3885" s="192" t="str">
        <f>IF('TRI-2C'!$EW$13="","",'TRI-2C'!$EW$13)</f>
        <v>TOMA DE DECISIONES</v>
      </c>
      <c r="B3885" s="154"/>
      <c r="C3885" s="154"/>
      <c r="D3885" s="154"/>
      <c r="E3885" s="154"/>
      <c r="F3885" s="155"/>
      <c r="G3885" s="122" t="str">
        <f>IF(A3885="","",VLOOKUP(J3736,'TRI-2C'!$B$18:$FH$61,152,FALSE))</f>
        <v>S</v>
      </c>
      <c r="H3885" s="150"/>
      <c r="I3885" s="127" t="str">
        <f t="shared" si="147"/>
        <v>S</v>
      </c>
      <c r="J3885" s="126"/>
    </row>
    <row r="3886" spans="1:10" ht="12.75" customHeight="1">
      <c r="A3886" s="147" t="str">
        <f>IF('TRI-2C'!$EX$13="","",'TRI-2C'!$EX$13)</f>
        <v>TRABAJO EN EQUIPO</v>
      </c>
      <c r="B3886" s="139"/>
      <c r="C3886" s="139"/>
      <c r="F3886" s="128"/>
      <c r="G3886" s="124" t="str">
        <f>IF(A3886="","",VLOOKUP(J3736,'TRI-2C'!$B$18:$FH$61,153,FALSE))</f>
        <v>S</v>
      </c>
      <c r="I3886" s="125" t="str">
        <f t="shared" si="147"/>
        <v>S</v>
      </c>
      <c r="J3886" s="128"/>
    </row>
    <row r="3887" spans="1:10" ht="12.75" customHeight="1">
      <c r="A3887" s="148" t="str">
        <f>IF('TRI-2C'!$EY$13="","",'TRI-2C'!$EY$13)</f>
        <v>CONCIENCIA SOCIAL</v>
      </c>
      <c r="B3887" s="149"/>
      <c r="C3887" s="149"/>
      <c r="D3887" s="150"/>
      <c r="E3887" s="150"/>
      <c r="F3887" s="126"/>
      <c r="G3887" s="122" t="str">
        <f>IF(A3887="","",VLOOKUP(J3736,'TRI-2C'!$B$18:$FH$61,154,FALSE))</f>
        <v>S</v>
      </c>
      <c r="H3887" s="150"/>
      <c r="I3887" s="127" t="str">
        <f t="shared" si="147"/>
        <v>S</v>
      </c>
      <c r="J3887" s="126"/>
    </row>
    <row r="3888" spans="1:10" ht="12.75" customHeight="1">
      <c r="A3888" s="147" t="str">
        <f>IF('TRI-2C'!$EZ$13="","",'TRI-2C'!$EZ$13)</f>
        <v xml:space="preserve">RELACIONES INTERPERSONALES	</v>
      </c>
      <c r="B3888" s="139"/>
      <c r="C3888" s="139"/>
      <c r="F3888" s="128"/>
      <c r="G3888" s="124" t="str">
        <f>IF(A3888="","",VLOOKUP(J3736,'TRI-2C'!$B$18:$FH$61,155,FALSE))</f>
        <v>S</v>
      </c>
      <c r="I3888" s="125" t="str">
        <f t="shared" si="147"/>
        <v>S</v>
      </c>
      <c r="J3888" s="128"/>
    </row>
    <row r="3889" spans="1:10" ht="12.75" customHeight="1">
      <c r="A3889" s="148" t="str">
        <f>IF('TRI-2C'!$FA$13="","",'TRI-2C'!$FA$13)</f>
        <v>MANEJO DE CONFLICTOS</v>
      </c>
      <c r="B3889" s="149"/>
      <c r="C3889" s="149"/>
      <c r="D3889" s="150"/>
      <c r="E3889" s="150"/>
      <c r="F3889" s="126"/>
      <c r="G3889" s="122" t="str">
        <f>IF(A3889="","",VLOOKUP(J3736,'TRI-2C'!$B$18:$FH$61,156,FALSE))</f>
        <v>S</v>
      </c>
      <c r="H3889" s="150"/>
      <c r="I3889" s="127" t="str">
        <f t="shared" si="147"/>
        <v>S</v>
      </c>
      <c r="J3889" s="126"/>
    </row>
    <row r="3890" spans="1:10" ht="12.75" customHeight="1">
      <c r="A3890" s="147" t="str">
        <f>IF('TRI-2C'!$FB$13="","",'TRI-2C'!$FB$13)</f>
        <v>MANEJO DE EMOCIONES Y SENTIMIENTOS</v>
      </c>
      <c r="B3890" s="139"/>
      <c r="C3890" s="139"/>
      <c r="F3890" s="128"/>
      <c r="G3890" s="124" t="str">
        <f>IF(A3890="","",VLOOKUP(J3736,'TRI-2C'!$B$18:$FH$61,157,FALSE))</f>
        <v>S</v>
      </c>
      <c r="I3890" s="125" t="str">
        <f t="shared" si="147"/>
        <v>S</v>
      </c>
      <c r="J3890" s="128"/>
    </row>
    <row r="3891" spans="1:10" ht="12.75" customHeight="1">
      <c r="A3891" s="151"/>
      <c r="B3891" s="129"/>
      <c r="C3891" s="129"/>
      <c r="D3891" s="130"/>
      <c r="E3891" s="130"/>
      <c r="F3891" s="131"/>
      <c r="G3891" s="132"/>
      <c r="H3891" s="130"/>
      <c r="I3891" s="133"/>
      <c r="J3891" s="131"/>
    </row>
    <row r="3892" spans="1:10" ht="12.75" customHeight="1">
      <c r="A3892" s="134"/>
      <c r="B3892" s="134"/>
      <c r="C3892" s="134"/>
      <c r="D3892" s="134"/>
      <c r="E3892" s="134"/>
      <c r="F3892" s="140"/>
      <c r="G3892" s="496"/>
      <c r="H3892" s="496"/>
      <c r="I3892" s="497"/>
      <c r="J3892" s="497"/>
    </row>
    <row r="3893" spans="1:10" ht="12.75" customHeight="1">
      <c r="A3893" s="487" t="s">
        <v>156</v>
      </c>
      <c r="B3893" s="488"/>
      <c r="C3893" s="135" t="s">
        <v>157</v>
      </c>
      <c r="G3893" s="494"/>
      <c r="H3893" s="494"/>
      <c r="I3893" s="494"/>
      <c r="J3893" s="494"/>
    </row>
    <row r="3894" spans="1:10" ht="12.75" customHeight="1">
      <c r="A3894" s="489" t="s">
        <v>158</v>
      </c>
      <c r="B3894" s="490"/>
      <c r="C3894" s="136" t="str">
        <f>VLOOKUP(J3736,'TRI-2C'!$B$18:$FH$61,160,FALSE)</f>
        <v>A+</v>
      </c>
      <c r="G3894" s="494"/>
      <c r="H3894" s="494"/>
      <c r="I3894" s="494"/>
      <c r="J3894" s="494"/>
    </row>
    <row r="3895" spans="1:10" ht="12.75" customHeight="1">
      <c r="A3895" s="491" t="s">
        <v>159</v>
      </c>
      <c r="B3895" s="492"/>
      <c r="C3895" s="493"/>
      <c r="G3895" s="494"/>
      <c r="H3895" s="494"/>
      <c r="I3895" s="494"/>
      <c r="J3895" s="494"/>
    </row>
    <row r="3896" spans="1:10" ht="12.75" customHeight="1">
      <c r="A3896" s="137" t="s">
        <v>160</v>
      </c>
      <c r="B3896" s="138"/>
      <c r="C3896" s="188" t="str">
        <f>VLOOKUP(J3736,'TRI-2C'!$B$18:$FH$61,161,FALSE)</f>
        <v/>
      </c>
      <c r="G3896" s="494"/>
      <c r="H3896" s="494"/>
      <c r="I3896" s="494"/>
      <c r="J3896" s="494"/>
    </row>
    <row r="3897" spans="1:10" ht="12.75" customHeight="1">
      <c r="A3897" s="137" t="s">
        <v>161</v>
      </c>
      <c r="B3897" s="138"/>
      <c r="C3897" s="188" t="str">
        <f>VLOOKUP(J3736,'TRI-2C'!$B$18:$FH$61,162,FALSE)</f>
        <v/>
      </c>
      <c r="G3897" s="494"/>
      <c r="H3897" s="494"/>
      <c r="I3897" s="494"/>
      <c r="J3897" s="494"/>
    </row>
    <row r="3898" spans="1:10" ht="12.75" customHeight="1">
      <c r="A3898" s="480" t="s">
        <v>163</v>
      </c>
      <c r="B3898" s="481"/>
      <c r="C3898" s="188" t="str">
        <f>VLOOKUP(J3736,'TRI-2C'!$B$18:$FH$61,163,FALSE)</f>
        <v/>
      </c>
      <c r="G3898" s="494"/>
      <c r="H3898" s="494"/>
      <c r="I3898" s="494"/>
      <c r="J3898" s="494"/>
    </row>
    <row r="3899" spans="1:10" ht="12.75" customHeight="1">
      <c r="D3899" s="503" t="s">
        <v>162</v>
      </c>
      <c r="E3899" s="503"/>
      <c r="F3899" s="152">
        <f ca="1">NOW()</f>
        <v>45994.739222569442</v>
      </c>
    </row>
    <row r="3902" spans="1:10" ht="12.75" customHeight="1">
      <c r="G3902" s="112"/>
    </row>
    <row r="3904" spans="1:10" ht="12.75" customHeight="1">
      <c r="B3904" s="495" t="s">
        <v>164</v>
      </c>
      <c r="C3904" s="495"/>
      <c r="F3904" s="116" t="s">
        <v>165</v>
      </c>
      <c r="G3904" s="116" t="s">
        <v>165</v>
      </c>
    </row>
    <row r="3938" spans="1:10" ht="12.75" customHeight="1">
      <c r="A3938" s="111" t="s">
        <v>153</v>
      </c>
      <c r="C3938" t="str">
        <f>IF(VLOOKUP(J3941,NOTAS!$D$14:$P$60,2,FALSE)="","",VLOOKUP(J3941,NOTAS!$D$14:$P$60,2,FALSE))</f>
        <v>PINARGOTE OLMEDO LIAM ALEXANDER</v>
      </c>
    </row>
    <row r="3939" spans="1:10" ht="12.75" customHeight="1">
      <c r="A3939" s="111" t="s">
        <v>154</v>
      </c>
      <c r="C3939" t="str">
        <f>NOTAS!$B$14&amp; " "&amp;NOTAS!$B$15</f>
        <v>INICIAL II A</v>
      </c>
      <c r="F3939" s="111"/>
      <c r="G3939" s="116"/>
      <c r="H3939" s="117"/>
      <c r="I3939" s="118"/>
      <c r="J3939" s="117"/>
    </row>
    <row r="3940" spans="1:10" ht="12.75" customHeight="1">
      <c r="A3940" s="111" t="s">
        <v>6</v>
      </c>
      <c r="C3940" t="str">
        <f>NOTAS!$B$18</f>
        <v>2025-2026 MATUTINA</v>
      </c>
      <c r="H3940" s="117"/>
      <c r="I3940" s="118"/>
      <c r="J3940" s="117"/>
    </row>
    <row r="3941" spans="1:10" ht="12.75" customHeight="1" thickBot="1">
      <c r="A3941" s="486" t="s">
        <v>336</v>
      </c>
      <c r="B3941" s="486"/>
      <c r="I3941" s="114" t="s">
        <v>74</v>
      </c>
      <c r="J3941" s="121">
        <v>20</v>
      </c>
    </row>
    <row r="3942" spans="1:10" ht="12.75" customHeight="1">
      <c r="A3942" s="482" t="s">
        <v>155</v>
      </c>
      <c r="B3942" s="483"/>
      <c r="C3942" s="483"/>
      <c r="D3942" s="483"/>
      <c r="E3942" s="483"/>
      <c r="F3942" s="484"/>
      <c r="G3942" s="485" t="s">
        <v>141</v>
      </c>
      <c r="H3942" s="483"/>
      <c r="I3942" s="498" t="s">
        <v>141</v>
      </c>
      <c r="J3942" s="499"/>
    </row>
    <row r="3943" spans="1:10" ht="12.75" customHeight="1">
      <c r="A3943" s="500" t="str">
        <f>IF('TRI-2C'!G$10="","",'TRI-2C'!G$10)</f>
        <v>IDENTIDAD Y AUTONOMÍA</v>
      </c>
      <c r="B3943" s="501"/>
      <c r="C3943" s="501"/>
      <c r="D3943" s="501"/>
      <c r="E3943" s="501"/>
      <c r="F3943" s="502"/>
      <c r="G3943" s="160"/>
      <c r="H3943" s="161"/>
      <c r="I3943" s="162"/>
      <c r="J3943" s="163"/>
    </row>
    <row r="3944" spans="1:10" ht="12.75" customHeight="1">
      <c r="A3944" s="148" t="str">
        <f>IF('TRI-2C'!G$13="","",'TRI-2C'!G$13)</f>
        <v>Comunicar algunos datos de su identidad como: nombres completos, edad, nombres de familiares cercanos, lugar dónde vive.</v>
      </c>
      <c r="B3944" s="158"/>
      <c r="C3944" s="158"/>
      <c r="D3944" s="158"/>
      <c r="E3944" s="158"/>
      <c r="F3944" s="159"/>
      <c r="G3944" s="122" t="str">
        <f>IF(A3944="","",VLOOKUP(J3941,'TRI-2C'!$B$18:$FH$61,6,FALSE))</f>
        <v>A+</v>
      </c>
      <c r="H3944" s="150"/>
      <c r="I3944" s="127" t="str">
        <f>IF(G3944="","",G3944)</f>
        <v>A+</v>
      </c>
      <c r="J3944" s="126"/>
    </row>
    <row r="3945" spans="1:10" ht="12.75" customHeight="1">
      <c r="A3945" s="11" t="str">
        <f>IF('TRI-2C'!$H$13="","",'TRI-2C'!$H$13)</f>
        <v>Demostrar curiosidad por las características físicas (genitales) que le permiten reconocerse como niño y niña</v>
      </c>
      <c r="B3945" s="156"/>
      <c r="C3945" s="156"/>
      <c r="D3945" s="156"/>
      <c r="E3945" s="156"/>
      <c r="F3945" s="157"/>
      <c r="G3945" s="124" t="str">
        <f>IF(A3945="","",VLOOKUP(J3941,'TRI-2C'!$B$18:$FH$61,7,FALSE))</f>
        <v>A+</v>
      </c>
      <c r="I3945" s="125" t="str">
        <f t="shared" ref="I3945:I3961" si="148">IF(G3945="","",G3945)</f>
        <v>A+</v>
      </c>
      <c r="J3945" s="128"/>
    </row>
    <row r="3946" spans="1:10" ht="12.75" customHeight="1">
      <c r="A3946" s="148" t="str">
        <f>IF('TRI-2C'!$I$13="","",'TRI-2C'!$I$13)</f>
        <v>Identificar la importancia de usar el cinturón de seguridad para promover el autocuidado y la protección personal.</v>
      </c>
      <c r="B3946" s="149"/>
      <c r="C3946" s="149"/>
      <c r="D3946" s="150"/>
      <c r="E3946" s="150"/>
      <c r="F3946" s="126"/>
      <c r="G3946" s="122" t="str">
        <f>IF(A3946="","",VLOOKUP(J3941,'TRI-2C'!$B$18:$FH$61,8,FALSE))</f>
        <v>A+</v>
      </c>
      <c r="H3946" s="150"/>
      <c r="I3946" s="127" t="str">
        <f t="shared" si="148"/>
        <v>A+</v>
      </c>
      <c r="J3946" s="126"/>
    </row>
    <row r="3947" spans="1:10" ht="12.75" customHeight="1">
      <c r="A3947" s="147" t="str">
        <f>IF('TRI-2C'!$J$13="","",'TRI-2C'!$J$13)</f>
        <v>Identificar las situaciones de peligro a las que se puede exponer en su entorno inmediato y seguir pautas de comportamiento para evitarlas.</v>
      </c>
      <c r="B3947" s="139"/>
      <c r="C3947" s="139"/>
      <c r="F3947" s="128"/>
      <c r="G3947" s="124" t="str">
        <f>IF(A3947="","",VLOOKUP(J3941,'TRI-2C'!$B$18:$FH$61,9,FALSE))</f>
        <v>A+</v>
      </c>
      <c r="I3947" s="125" t="str">
        <f t="shared" si="148"/>
        <v>A+</v>
      </c>
      <c r="J3947" s="128"/>
    </row>
    <row r="3948" spans="1:10" ht="12.75" customHeight="1">
      <c r="A3948" s="148" t="str">
        <f>IF('TRI-2C'!$K$13="","",'TRI-2C'!$K$13)</f>
        <v>Identificar sus características físicas y las de las personas de su entorno como parte del proceso de aceptación de sí mismo y de respeto a los demás.</v>
      </c>
      <c r="B3948" s="149"/>
      <c r="C3948" s="149"/>
      <c r="D3948" s="150"/>
      <c r="E3948" s="150"/>
      <c r="F3948" s="126"/>
      <c r="G3948" s="122" t="str">
        <f>IF(A3948="","",VLOOKUP(J3941,'TRI-2C'!$B$18:$FH$61,10,FALSE))</f>
        <v>A+</v>
      </c>
      <c r="H3948" s="150"/>
      <c r="I3948" s="127" t="str">
        <f t="shared" si="148"/>
        <v>A+</v>
      </c>
      <c r="J3948" s="126"/>
    </row>
    <row r="3949" spans="1:10" ht="12.75" customHeight="1">
      <c r="A3949" s="147" t="str">
        <f>IF('TRI-2C'!$L$13="","",'TRI-2C'!$L$13)</f>
        <v>Identificar y manifestar sus emociones y sentimientos, expresando las causas de los mismos mediante el lenguaje verbal. (D.EIB.10.3.)</v>
      </c>
      <c r="B3949" s="139"/>
      <c r="C3949" s="139"/>
      <c r="F3949" s="128"/>
      <c r="G3949" s="124" t="str">
        <f>IF(A3949="","",VLOOKUP(J3941,'TRI-2C'!$B$18:$FH$61,11,FALSE))</f>
        <v>A+</v>
      </c>
      <c r="I3949" s="125" t="str">
        <f t="shared" si="148"/>
        <v>A+</v>
      </c>
      <c r="J3949" s="128"/>
    </row>
    <row r="3950" spans="1:10" ht="12.75" customHeight="1">
      <c r="A3950" s="192" t="str">
        <f>IF('TRI-2C'!$M$13="","",'TRI-2C'!$M$13)</f>
        <v>Identificarse como miembro de una familia reconociéndose como parte importante de la misma.</v>
      </c>
      <c r="B3950" s="154"/>
      <c r="C3950" s="154"/>
      <c r="D3950" s="154"/>
      <c r="E3950" s="154"/>
      <c r="F3950" s="155"/>
      <c r="G3950" s="122" t="str">
        <f>IF(A3950="","",VLOOKUP(J3941,'TRI-2C'!$B$18:$FH$61,12,FALSE))</f>
        <v>A+</v>
      </c>
      <c r="H3950" s="150"/>
      <c r="I3950" s="127" t="str">
        <f t="shared" si="148"/>
        <v>A+</v>
      </c>
      <c r="J3950" s="126"/>
    </row>
    <row r="3951" spans="1:10" ht="12.75" customHeight="1">
      <c r="A3951" s="147" t="str">
        <f>IF('TRI-2C'!$N$13="","",'TRI-2C'!$N$13)</f>
        <v>Practicar con autonomía hábitos de higiene personal como lavarse las manos, los dientes y la cara.</v>
      </c>
      <c r="B3951" s="139"/>
      <c r="C3951" s="139"/>
      <c r="F3951" s="128"/>
      <c r="G3951" s="124" t="str">
        <f>IF(A3951="","",VLOOKUP(J3941,'TRI-2C'!$B$18:$FH$61,13,FALSE))</f>
        <v>A+</v>
      </c>
      <c r="I3951" s="125" t="str">
        <f t="shared" si="148"/>
        <v>A+</v>
      </c>
      <c r="J3951" s="128"/>
    </row>
    <row r="3952" spans="1:10" ht="12.75" customHeight="1">
      <c r="A3952" s="148" t="str">
        <f>IF('TRI-2C'!$O$13="","",'TRI-2C'!$O$13)</f>
        <v>Practicar hábitos de orden ubicando los objetos en el lugar correspondiente.</v>
      </c>
      <c r="B3952" s="149"/>
      <c r="C3952" s="149"/>
      <c r="D3952" s="150"/>
      <c r="E3952" s="150"/>
      <c r="F3952" s="126"/>
      <c r="G3952" s="122" t="str">
        <f>IF(A3952="","",VLOOKUP(J3941,'TRI-2C'!$B$18:$FH$61,14,FALSE))</f>
        <v>A+</v>
      </c>
      <c r="H3952" s="150"/>
      <c r="I3952" s="127" t="str">
        <f t="shared" si="148"/>
        <v>A+</v>
      </c>
      <c r="J3952" s="126"/>
    </row>
    <row r="3953" spans="1:10" ht="12.75" customHeight="1">
      <c r="A3953" s="147" t="str">
        <f>IF('TRI-2C'!$P$13="","",'TRI-2C'!$P$13)</f>
        <v>Practicar las acciones a seguir en situaciones de riesgo como: temblores, incendios, entre otros, determinadas en el plan de contingencia institucional.</v>
      </c>
      <c r="B3953" s="139"/>
      <c r="C3953" s="139"/>
      <c r="F3953" s="128"/>
      <c r="G3953" s="124" t="str">
        <f>IF(A3953="","",VLOOKUP(J3941,'TRI-2C'!$B$18:$FH$61,15,FALSE))</f>
        <v>A+</v>
      </c>
      <c r="I3953" s="125" t="str">
        <f t="shared" si="148"/>
        <v>A+</v>
      </c>
      <c r="J3953" s="128"/>
    </row>
    <row r="3954" spans="1:10" ht="12.75" customHeight="1">
      <c r="A3954" s="148" t="str">
        <f>IF('TRI-2C'!$Q$13="","",'TRI-2C'!$Q$13)</f>
        <v>Practicar normas de seguridad para evitar accidentes a los que se puede exponer en su entorno inmediato.</v>
      </c>
      <c r="B3954" s="158"/>
      <c r="C3954" s="158"/>
      <c r="D3954" s="158"/>
      <c r="E3954" s="158"/>
      <c r="F3954" s="159"/>
      <c r="G3954" s="122" t="str">
        <f>IF(A3954="","",VLOOKUP(J3941,'TRI-2C'!$B$18:$FH$61,16,FALSE))</f>
        <v>A+</v>
      </c>
      <c r="H3954" s="150"/>
      <c r="I3954" s="127" t="str">
        <f t="shared" si="148"/>
        <v>A+</v>
      </c>
      <c r="J3954" s="126"/>
    </row>
    <row r="3955" spans="1:10" ht="12.75" customHeight="1">
      <c r="A3955" s="11" t="str">
        <f>IF('TRI-2C'!$R$13="","",'TRI-2C'!$R$13)</f>
        <v>Realiza independientemente normas de aseo al ir al baño.</v>
      </c>
      <c r="B3955" s="156"/>
      <c r="C3955" s="156"/>
      <c r="D3955" s="156"/>
      <c r="E3955" s="156"/>
      <c r="F3955" s="157"/>
      <c r="G3955" s="124" t="str">
        <f>IF(A3955="","",VLOOKUP(J3941,'TRI-2C'!$B$18:$FH$61,17,FALSE))</f>
        <v>A+</v>
      </c>
      <c r="I3955" s="125" t="str">
        <f t="shared" si="148"/>
        <v>A+</v>
      </c>
      <c r="J3955" s="128"/>
    </row>
    <row r="3956" spans="1:10" ht="12.75" customHeight="1">
      <c r="A3956" s="148" t="str">
        <f>IF('TRI-2C'!$S$13="","",'TRI-2C'!$S$13)</f>
        <v>Reconocer la importancia del uso del casco y demás indumentaria de pro tección para protegerse de lesiones en actividades que requieran su uso</v>
      </c>
      <c r="B3956" s="149"/>
      <c r="C3956" s="149"/>
      <c r="D3956" s="150"/>
      <c r="E3956" s="150"/>
      <c r="F3956" s="126"/>
      <c r="G3956" s="122" t="str">
        <f>IF(A3956="","",VLOOKUP(J3941,'TRI-2C'!$B$18:$FH$61,18,FALSE))</f>
        <v>A+</v>
      </c>
      <c r="H3956" s="150"/>
      <c r="I3956" s="127" t="str">
        <f t="shared" si="148"/>
        <v>A+</v>
      </c>
      <c r="J3956" s="126"/>
    </row>
    <row r="3957" spans="1:10" ht="12.75" customHeight="1">
      <c r="A3957" s="147" t="str">
        <f>IF('TRI-2C'!$T$13="","",'TRI-2C'!$T$13)</f>
        <v>Reconocer situaciones problémicas en las actividades escolares para solucionarlas de forma creativa y con autonomía.</v>
      </c>
      <c r="B3957" s="139"/>
      <c r="C3957" s="139"/>
      <c r="F3957" s="128"/>
      <c r="G3957" s="124" t="str">
        <f>IF(A3957="","",VLOOKUP(J3941,'TRI-2C'!$B$18:$FH$61,19,FALSE))</f>
        <v>A+</v>
      </c>
      <c r="I3957" s="125" t="str">
        <f t="shared" si="148"/>
        <v>A+</v>
      </c>
      <c r="J3957" s="128"/>
    </row>
    <row r="3958" spans="1:10" ht="12.75" customHeight="1">
      <c r="A3958" s="148" t="str">
        <f>IF('TRI-2C'!$U$13="","",'TRI-2C'!$U$13)</f>
        <v>Seleccionar las prendas de vestir de acuerdo al estado climático (prendas para el frío / prendas para el calor).</v>
      </c>
      <c r="B3958" s="149"/>
      <c r="C3958" s="149"/>
      <c r="D3958" s="150"/>
      <c r="E3958" s="150"/>
      <c r="F3958" s="126"/>
      <c r="G3958" s="122" t="str">
        <f>IF(A3958="","",VLOOKUP(J3941,'TRI-2C'!$B$18:$FH$61,20,FALSE))</f>
        <v>A+</v>
      </c>
      <c r="H3958" s="150"/>
      <c r="I3958" s="127" t="str">
        <f t="shared" si="148"/>
        <v>A+</v>
      </c>
      <c r="J3958" s="126"/>
    </row>
    <row r="3959" spans="1:10" ht="12.75" customHeight="1">
      <c r="A3959" s="147" t="str">
        <f>IF('TRI-2C'!$V$13="","",'TRI-2C'!$V$13)</f>
        <v>Tomar decisiones con respecto a la elección de actividades, vestuario entre otros, en función de sus gustos y preferencias, argumentando las mismas.</v>
      </c>
      <c r="B3959" s="139"/>
      <c r="C3959" s="139"/>
      <c r="F3959" s="128"/>
      <c r="G3959" s="124" t="str">
        <f>IF(A3959="","",VLOOKUP(J3941,'TRI-2C'!$B$18:$FH$61,21,FALSE))</f>
        <v>A+</v>
      </c>
      <c r="I3959" s="125" t="str">
        <f t="shared" si="148"/>
        <v>A+</v>
      </c>
      <c r="J3959" s="128"/>
    </row>
    <row r="3960" spans="1:10" ht="12.75" customHeight="1">
      <c r="A3960" s="192" t="str">
        <f>IF('TRI-2C'!$W$13="","",'TRI-2C'!$W$13)</f>
        <v>Utilizar la cuchara, tenedor y el vaso cuando se alimenta de manera autónoma.</v>
      </c>
      <c r="B3960" s="154"/>
      <c r="C3960" s="154"/>
      <c r="D3960" s="154"/>
      <c r="E3960" s="154"/>
      <c r="F3960" s="155"/>
      <c r="G3960" s="122" t="str">
        <f>IF(A3960="","",VLOOKUP(J3941,'TRI-2C'!$B$18:$FH$61,22,FALSE))</f>
        <v>A+</v>
      </c>
      <c r="H3960" s="150"/>
      <c r="I3960" s="127" t="str">
        <f t="shared" si="148"/>
        <v>A+</v>
      </c>
      <c r="J3960" s="126"/>
    </row>
    <row r="3961" spans="1:10" ht="12.75" customHeight="1">
      <c r="A3961" s="147" t="str">
        <f>IF('TRI-2C'!$X$13="","",'TRI-2C'!$X$13)</f>
        <v>Vestirse y desvestirse de manera independiente con prendas de vestir sencillas. (D.EIB.10.5)</v>
      </c>
      <c r="B3961" s="139"/>
      <c r="C3961" s="139"/>
      <c r="F3961" s="128"/>
      <c r="G3961" s="124" t="str">
        <f>IF(A3961="","",VLOOKUP(J3941,'TRI-2C'!$B$18:$FH$61,23,FALSE))</f>
        <v>A+</v>
      </c>
      <c r="I3961" s="125" t="str">
        <f t="shared" si="148"/>
        <v>A+</v>
      </c>
      <c r="J3961" s="128"/>
    </row>
    <row r="3962" spans="1:10" ht="12.75" customHeight="1">
      <c r="A3962" s="165" t="str">
        <f>'BI-1T'!$A$8</f>
        <v>CONVIVENCIA</v>
      </c>
      <c r="B3962" s="149"/>
      <c r="C3962" s="149"/>
      <c r="D3962" s="150"/>
      <c r="E3962" s="150"/>
      <c r="F3962" s="126"/>
      <c r="G3962" s="122" t="str">
        <f>IF(A3962="","",VLOOKUP(J3941,'TRI-2C'!$B$18:$FH$61,24,FALSE))</f>
        <v>A+</v>
      </c>
      <c r="H3962" s="150"/>
      <c r="I3962" s="127"/>
      <c r="J3962" s="126"/>
    </row>
    <row r="3963" spans="1:10" ht="12.75" customHeight="1">
      <c r="A3963" s="147" t="str">
        <f>IF('TRI-2C'!$Z$13="","",'TRI-2C'!$Z$13)</f>
        <v>Apoyar y motivar a otras personas a participar en actividades grupales, particularmente a quienes muestran dificultades al hacerlo</v>
      </c>
      <c r="B3963" s="139"/>
      <c r="C3963" s="139"/>
      <c r="F3963" s="128"/>
      <c r="G3963" s="124" t="str">
        <f>IF(A3963="","",VLOOKUP(J3941,'TRI-2C'!$B$18:$FH$61,25,FALSE))</f>
        <v>A+</v>
      </c>
      <c r="I3963" s="125" t="str">
        <f t="shared" ref="I3963:I3977" si="149">IF(G3963="","",G3963)</f>
        <v>A+</v>
      </c>
      <c r="J3963" s="128"/>
    </row>
    <row r="3964" spans="1:10" ht="12.75" customHeight="1">
      <c r="A3964" s="148" t="str">
        <f>IF('TRI-2C'!$AA$13="","",'TRI-2C'!$AA$13)</f>
        <v>Asumir y respetar normas de convivencia en la institución de educación inicial y en el hogar acordadas con el adulto. (D.EIB.10.15.)</v>
      </c>
      <c r="B3964" s="158"/>
      <c r="C3964" s="158"/>
      <c r="D3964" s="158"/>
      <c r="E3964" s="158"/>
      <c r="F3964" s="159"/>
      <c r="G3964" s="122" t="str">
        <f>IF(A3964="","",VLOOKUP(J3941,'TRI-2C'!$B$18:$FH$61,26,FALSE))</f>
        <v>A+</v>
      </c>
      <c r="H3964" s="150"/>
      <c r="I3964" s="127" t="str">
        <f t="shared" si="149"/>
        <v>A+</v>
      </c>
      <c r="J3964" s="126"/>
    </row>
    <row r="3965" spans="1:10" ht="12.75" customHeight="1">
      <c r="A3965" s="11" t="str">
        <f>IF('TRI-2C'!$AB$13="","",'TRI-2C'!$AB$13)</f>
        <v>Colaborar en actividades que se desarrollan con otros niños y adultos de su entorno.</v>
      </c>
      <c r="B3965" s="156"/>
      <c r="C3965" s="156"/>
      <c r="D3965" s="156"/>
      <c r="E3965" s="156"/>
      <c r="F3965" s="157"/>
      <c r="G3965" s="124" t="str">
        <f>IF(A3965="","",VLOOKUP(J3941,'TRI-2C'!$B$18:$FH$61,27,FALSE))</f>
        <v>A+</v>
      </c>
      <c r="I3965" s="125" t="str">
        <f t="shared" si="149"/>
        <v>A+</v>
      </c>
      <c r="J3965" s="128"/>
    </row>
    <row r="3966" spans="1:10" ht="12.75" customHeight="1">
      <c r="A3966" s="148" t="str">
        <f>IF('TRI-2C'!$AC$13="","",'TRI-2C'!$AC$13)</f>
        <v>Demostrar actitudes de solidaridad ante situaciones de necesidad de sus compañeros y adultos de su entorno</v>
      </c>
      <c r="B3966" s="149"/>
      <c r="C3966" s="149"/>
      <c r="D3966" s="150"/>
      <c r="E3966" s="150"/>
      <c r="F3966" s="126"/>
      <c r="G3966" s="122" t="str">
        <f>IF(A3966="","",VLOOKUP(J3941,'TRI-2C'!$B$18:$FH$61,28,FALSE))</f>
        <v>A+</v>
      </c>
      <c r="H3966" s="150"/>
      <c r="I3966" s="127" t="str">
        <f t="shared" si="149"/>
        <v>A+</v>
      </c>
      <c r="J3966" s="126"/>
    </row>
    <row r="3967" spans="1:10" ht="12.75" customHeight="1">
      <c r="A396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967" s="139"/>
      <c r="C3967" s="139"/>
      <c r="F3967" s="128"/>
      <c r="G3967" s="124" t="str">
        <f>IF(A3967="","",VLOOKUP(J3941,'TRI-2C'!$B$18:$FH$61,29,FALSE))</f>
        <v>A+</v>
      </c>
      <c r="I3967" s="125" t="str">
        <f t="shared" si="149"/>
        <v>A+</v>
      </c>
      <c r="J3967" s="128"/>
    </row>
    <row r="3968" spans="1:10" ht="12.75" customHeight="1">
      <c r="A3968" s="148" t="str">
        <f>IF('TRI-2C'!$AE$13="","",'TRI-2C'!$AE$13)</f>
        <v>Demostrar preferencia de jugar la mayor parte del tiempo con un amigo estableciendo niveles de empatías más estables.</v>
      </c>
      <c r="B3968" s="149"/>
      <c r="C3968" s="149"/>
      <c r="D3968" s="150"/>
      <c r="E3968" s="150"/>
      <c r="F3968" s="126"/>
      <c r="G3968" s="122" t="str">
        <f>IF(A3968="","",VLOOKUP(J3941,'TRI-2C'!$B$18:$FH$61,30,FALSE))</f>
        <v>A+</v>
      </c>
      <c r="H3968" s="150"/>
      <c r="I3968" s="127" t="str">
        <f t="shared" si="149"/>
        <v>A+</v>
      </c>
      <c r="J3968" s="126"/>
    </row>
    <row r="3969" spans="1:10" ht="12.75" customHeight="1">
      <c r="A3969" s="147" t="str">
        <f>IF('TRI-2C'!$AF$13="","",'TRI-2C'!$AF$13)</f>
        <v>Demostrar sensibilidad ante deseos, emociones y sentimientos de otras personas.</v>
      </c>
      <c r="B3969" s="139"/>
      <c r="C3969" s="139"/>
      <c r="F3969" s="128"/>
      <c r="G3969" s="124" t="str">
        <f>IF(A3969="","",VLOOKUP(J3941,'TRI-2C'!$B$18:$FH$61,31,FALSE))</f>
        <v>A+</v>
      </c>
      <c r="I3969" s="125" t="str">
        <f t="shared" si="149"/>
        <v>A+</v>
      </c>
      <c r="J3969" s="128"/>
    </row>
    <row r="3970" spans="1:10" ht="12.75" customHeight="1">
      <c r="A3970" s="192" t="str">
        <f>IF('TRI-2C'!$AG$13="","",'TRI-2C'!$AG$13)</f>
        <v>Desarrollar la capacidad de esperar para obtener una recompensa mayor en el futuro.</v>
      </c>
      <c r="B3970" s="154"/>
      <c r="C3970" s="154"/>
      <c r="D3970" s="154"/>
      <c r="E3970" s="154"/>
      <c r="F3970" s="155"/>
      <c r="G3970" s="122" t="str">
        <f>IF(A3970="","",VLOOKUP(J3941,'TRI-2C'!$B$18:$FH$61,32,FALSE))</f>
        <v>A+</v>
      </c>
      <c r="H3970" s="150"/>
      <c r="I3970" s="127" t="str">
        <f t="shared" si="149"/>
        <v>A+</v>
      </c>
      <c r="J3970" s="126"/>
    </row>
    <row r="3971" spans="1:10" ht="12.75" customHeight="1">
      <c r="A3971" s="147" t="str">
        <f>IF('TRI-2C'!$AH$13="","",'TRI-2C'!$AH$13)</f>
        <v>Identificar instituciones y profesiones que brindan servicios a la comunidad y los roles que ellos cumplen.</v>
      </c>
      <c r="B3971" s="139"/>
      <c r="C3971" s="139"/>
      <c r="F3971" s="128"/>
      <c r="G3971" s="124" t="str">
        <f>IF(A3971="","",VLOOKUP(J3941,'TRI-2C'!$B$18:$FH$61,33,FALSE))</f>
        <v>A+</v>
      </c>
      <c r="I3971" s="125" t="str">
        <f t="shared" si="149"/>
        <v>A+</v>
      </c>
      <c r="J3971" s="128"/>
    </row>
    <row r="3972" spans="1:10" ht="12.75" customHeight="1">
      <c r="A3972" s="148" t="str">
        <f>IF('TRI-2C'!$AI$13="","",'TRI-2C'!$AI$13)</f>
        <v>Identificar las profesiones, oficios y ocupaciones que cumplen los miembros de su familia.</v>
      </c>
      <c r="B3972" s="149"/>
      <c r="C3972" s="149"/>
      <c r="D3972" s="150"/>
      <c r="E3972" s="150"/>
      <c r="F3972" s="126"/>
      <c r="G3972" s="122" t="str">
        <f>IF(A3972="","",VLOOKUP(J3941,'TRI-2C'!$B$18:$FH$61,34,FALSE))</f>
        <v>A+</v>
      </c>
      <c r="H3972" s="150"/>
      <c r="I3972" s="127" t="str">
        <f t="shared" si="149"/>
        <v>A+</v>
      </c>
      <c r="J3972" s="126"/>
    </row>
    <row r="3973" spans="1:10" ht="12.75" customHeight="1">
      <c r="A3973" s="147" t="str">
        <f>IF('TRI-2C'!$AJ$13="","",'TRI-2C'!$AJ$13)</f>
        <v>Incrementar su campo de interrelación con otras personas a más del grupo familiar y escolar interactuando con mayor facilidad.</v>
      </c>
      <c r="B3973" s="139"/>
      <c r="C3973" s="139"/>
      <c r="F3973" s="128"/>
      <c r="G3973" s="124" t="str">
        <f>IF(A3973="","",VLOOKUP(J3941,'TRI-2C'!$B$18:$FH$61,35,FALSE))</f>
        <v>A+</v>
      </c>
      <c r="I3973" s="125" t="str">
        <f t="shared" si="149"/>
        <v>A+</v>
      </c>
      <c r="J3973" s="128"/>
    </row>
    <row r="3974" spans="1:10" ht="12.75" customHeight="1">
      <c r="A397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3974" s="158"/>
      <c r="C3974" s="158"/>
      <c r="D3974" s="158"/>
      <c r="E3974" s="158"/>
      <c r="F3974" s="159"/>
      <c r="G3974" s="122" t="str">
        <f>IF(A3974="","",VLOOKUP(J3941,'TRI-2C'!$B$18:$FH$61,36,FALSE))</f>
        <v>A+</v>
      </c>
      <c r="H3974" s="150"/>
      <c r="I3974" s="127" t="str">
        <f t="shared" si="149"/>
        <v>A+</v>
      </c>
      <c r="J3974" s="126"/>
    </row>
    <row r="3975" spans="1:10" ht="12.75" customHeight="1">
      <c r="A3975" s="11" t="str">
        <f>IF('TRI-2C'!$AL$13="","",'TRI-2C'!$AL$13)</f>
        <v>Participar juegos grupales siguiendo las reglas y asumiendo roles que le permitan mantener un ambiente armónico con sus pares. (D.EIB.10.11.)</v>
      </c>
      <c r="B3975" s="156"/>
      <c r="C3975" s="156"/>
      <c r="D3975" s="156"/>
      <c r="E3975" s="156"/>
      <c r="F3975" s="157"/>
      <c r="G3975" s="124" t="str">
        <f>IF(A3975="","",VLOOKUP(J3941,'TRI-2C'!$B$18:$FH$61,37,FALSE))</f>
        <v>A+</v>
      </c>
      <c r="I3975" s="125" t="str">
        <f t="shared" si="149"/>
        <v>A+</v>
      </c>
      <c r="J3975" s="128"/>
    </row>
    <row r="3976" spans="1:10" ht="12.75" customHeight="1">
      <c r="A3976" s="148" t="str">
        <f>IF('TRI-2C'!$AM$13="","",'TRI-2C'!$AM$13)</f>
        <v>Practicar la costumbre de ahorrar para ocasiones y casos especiales</v>
      </c>
      <c r="B3976" s="149"/>
      <c r="C3976" s="149"/>
      <c r="D3976" s="150"/>
      <c r="E3976" s="150"/>
      <c r="F3976" s="126"/>
      <c r="G3976" s="122" t="str">
        <f>IF(A3976="","",VLOOKUP(J3941,'TRI-2C'!$B$18:$FH$61,38,FALSE))</f>
        <v>A+</v>
      </c>
      <c r="H3976" s="150"/>
      <c r="I3976" s="127" t="str">
        <f t="shared" si="149"/>
        <v>A+</v>
      </c>
      <c r="J3976" s="126"/>
    </row>
    <row r="3977" spans="1:10" ht="12.75" customHeight="1">
      <c r="A397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3977" s="139"/>
      <c r="C3977" s="139"/>
      <c r="F3977" s="128"/>
      <c r="G3977" s="124" t="str">
        <f>IF(A3977="","",VLOOKUP(J3941,'TRI-2C'!$B$18:$FH$61,39,FALSE))</f>
        <v>A+</v>
      </c>
      <c r="I3977" s="125" t="str">
        <f t="shared" si="149"/>
        <v>A+</v>
      </c>
      <c r="J3977" s="128"/>
    </row>
    <row r="3978" spans="1:10" ht="12.75" customHeight="1">
      <c r="A3978" s="165" t="str">
        <f>'BI-1T'!$A$9</f>
        <v>RELACIONES CON EL MEDIO NATURAL Y CULTURAL</v>
      </c>
      <c r="B3978" s="149"/>
      <c r="C3978" s="149"/>
      <c r="D3978" s="150"/>
      <c r="E3978" s="150"/>
      <c r="F3978" s="126"/>
      <c r="G3978" s="122" t="str">
        <f>IF(A3978="","",VLOOKUP(J3941,'TRI-2C'!$B$18:$FH$61,40,FALSE))</f>
        <v>A+</v>
      </c>
      <c r="H3978" s="150"/>
      <c r="I3978" s="127"/>
      <c r="J3978" s="126"/>
    </row>
    <row r="3979" spans="1:10" ht="12.75" customHeight="1">
      <c r="A397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3979" s="139"/>
      <c r="C3979" s="139"/>
      <c r="F3979" s="128"/>
      <c r="G3979" s="124" t="str">
        <f>IF(A3979="","",VLOOKUP(J3941,'TRI-2C'!$B$18:$FH$61,41,FALSE))</f>
        <v>A+</v>
      </c>
      <c r="I3979" s="125" t="str">
        <f t="shared" ref="I3979:I3998" si="150">IF(G3979="","",G3979)</f>
        <v>A+</v>
      </c>
      <c r="J3979" s="128"/>
    </row>
    <row r="3980" spans="1:10" ht="12.75" customHeight="1">
      <c r="A3980" s="192" t="str">
        <f>IF('TRI-2C'!$AQ$13="","",'TRI-2C'!$AQ$13)</f>
        <v>Construir conexiones emocionales con su contexto natural (plantas, animales, agua, tierra, aire) y social.</v>
      </c>
      <c r="B3980" s="154"/>
      <c r="C3980" s="154"/>
      <c r="D3980" s="154"/>
      <c r="E3980" s="154"/>
      <c r="F3980" s="155"/>
      <c r="G3980" s="122" t="str">
        <f>IF(A3980="","",VLOOKUP(J3941,'TRI-2C'!$B$18:$FH$61,42,FALSE))</f>
        <v>A+</v>
      </c>
      <c r="H3980" s="150"/>
      <c r="I3980" s="127" t="str">
        <f t="shared" si="150"/>
        <v>A+</v>
      </c>
      <c r="J3980" s="126"/>
    </row>
    <row r="3981" spans="1:10" ht="12.75" customHeight="1">
      <c r="A3981" s="147" t="str">
        <f>IF('TRI-2C'!$AR$13="","",'TRI-2C'!$AR$13)</f>
        <v>dentificar en las actividades diarias oportunidades para aprovechar los recursos y reducir los residuos para proteger el entorno natural</v>
      </c>
      <c r="B3981" s="139"/>
      <c r="C3981" s="139"/>
      <c r="F3981" s="128"/>
      <c r="G3981" s="124" t="str">
        <f>IF(A3981="","",VLOOKUP(J3941,'TRI-2C'!$B$18:$FH$61,43,FALSE))</f>
        <v>A+</v>
      </c>
      <c r="I3981" s="125" t="str">
        <f t="shared" si="150"/>
        <v>A+</v>
      </c>
      <c r="J3981" s="128"/>
    </row>
    <row r="3982" spans="1:10" ht="12.75" customHeight="1">
      <c r="A3982" s="148" t="str">
        <f>IF('TRI-2C'!$AS$13="","",'TRI-2C'!$AS$13)</f>
        <v>Diferenciar entre alimentos nutritivos y no nutritivos identificando los beneficios de una alimentación sana y saludable.</v>
      </c>
      <c r="B3982" s="149"/>
      <c r="C3982" s="149"/>
      <c r="D3982" s="150"/>
      <c r="E3982" s="150"/>
      <c r="F3982" s="126"/>
      <c r="G3982" s="122" t="str">
        <f>IF(A3982="","",VLOOKUP(J3941,'TRI-2C'!$B$18:$FH$61,44,FALSE))</f>
        <v>A+</v>
      </c>
      <c r="H3982" s="150"/>
      <c r="I3982" s="127" t="str">
        <f t="shared" si="150"/>
        <v>A+</v>
      </c>
      <c r="J3982" s="126"/>
    </row>
    <row r="3983" spans="1:10" ht="12.75" customHeight="1">
      <c r="A3983" s="147" t="str">
        <f>IF('TRI-2C'!$AT$13="","",'TRI-2C'!$AT$13)</f>
        <v>Diferenciar entre lo que le pertenece, lo que pertenece a los demás y lo que pertenece al grupo o comunidad.</v>
      </c>
      <c r="B3983" s="139"/>
      <c r="C3983" s="139"/>
      <c r="F3983" s="128"/>
      <c r="G3983" s="124" t="str">
        <f>IF(A3983="","",VLOOKUP(J3941,'TRI-2C'!$B$18:$FH$61,45,FALSE))</f>
        <v>A+</v>
      </c>
      <c r="I3983" s="125" t="str">
        <f t="shared" si="150"/>
        <v>A+</v>
      </c>
      <c r="J3983" s="128"/>
    </row>
    <row r="3984" spans="1:10" ht="12.75" customHeight="1">
      <c r="A3984" s="148" t="str">
        <f>IF('TRI-2C'!$AU$13="","",'TRI-2C'!$AU$13)</f>
        <v>Diferenciar los seres vivos y elementos no vivos de su entorno explorando su mundo natural.</v>
      </c>
      <c r="B3984" s="158"/>
      <c r="C3984" s="158"/>
      <c r="D3984" s="158"/>
      <c r="E3984" s="158"/>
      <c r="F3984" s="159"/>
      <c r="G3984" s="122" t="str">
        <f>IF(A3984="","",VLOOKUP(J3941,'TRI-2C'!$B$18:$FH$61,46,FALSE))</f>
        <v>A+</v>
      </c>
      <c r="H3984" s="150"/>
      <c r="I3984" s="127" t="str">
        <f t="shared" si="150"/>
        <v>A+</v>
      </c>
      <c r="J3984" s="126"/>
    </row>
    <row r="3985" spans="1:10" ht="12.75" customHeight="1">
      <c r="A3985" s="11" t="str">
        <f>IF('TRI-2C'!$AV$13="","",'TRI-2C'!$AV$13)</f>
        <v>Establecer comparaciones entre los elementos del entorno a través de la discriminación sensorial.</v>
      </c>
      <c r="B3985" s="156"/>
      <c r="C3985" s="156"/>
      <c r="D3985" s="156"/>
      <c r="E3985" s="156"/>
      <c r="F3985" s="157"/>
      <c r="G3985" s="124" t="str">
        <f>IF(A3985="","",VLOOKUP(J3941,'TRI-2C'!$B$18:$FH$61,47,FALSE))</f>
        <v>A+</v>
      </c>
      <c r="I3985" s="125" t="str">
        <f t="shared" si="150"/>
        <v>A+</v>
      </c>
      <c r="J3985" s="128"/>
    </row>
    <row r="3986" spans="1:10" ht="12.75" customHeight="1">
      <c r="A3986" s="148" t="str">
        <f>IF('TRI-2C'!$AW$13="","",'TRI-2C'!$AW$13)</f>
        <v>Explorar e identificar los diferentes elementos y fenómenos del entorno natural mediante procesos que propicien la indagación.</v>
      </c>
      <c r="B3986" s="149"/>
      <c r="C3986" s="149"/>
      <c r="D3986" s="150"/>
      <c r="E3986" s="150"/>
      <c r="F3986" s="126"/>
      <c r="G3986" s="122" t="str">
        <f>IF(A3986="","",VLOOKUP(J3941,'TRI-2C'!$B$18:$FH$61,48,FALSE))</f>
        <v>A+</v>
      </c>
      <c r="H3986" s="150"/>
      <c r="I3986" s="127" t="str">
        <f t="shared" si="150"/>
        <v>A+</v>
      </c>
      <c r="J3986" s="126"/>
    </row>
    <row r="3987" spans="1:10" ht="12.75" customHeight="1">
      <c r="A3987" s="147" t="str">
        <f>IF('TRI-2C'!$AX$13="","",'TRI-2C'!$AX$13)</f>
        <v>Identificar características de las plantas por su utilidad, estableciendo diferencias entre ellas.</v>
      </c>
      <c r="B3987" s="139"/>
      <c r="C3987" s="139"/>
      <c r="F3987" s="128"/>
      <c r="G3987" s="124" t="str">
        <f>IF(A3987="","",VLOOKUP(J3941,'TRI-2C'!$B$18:$FH$61,49,FALSE))</f>
        <v>A+</v>
      </c>
      <c r="I3987" s="125" t="str">
        <f t="shared" si="150"/>
        <v>A+</v>
      </c>
      <c r="J3987" s="128"/>
    </row>
    <row r="3988" spans="1:10" ht="12.75" customHeight="1">
      <c r="A3988" s="148" t="str">
        <f>IF('TRI-2C'!$AY$13="","",'TRI-2C'!$AY$13)</f>
        <v>Identificar las características de los animales domésticos y silvestres estableciendo las diferencias entre ellos.</v>
      </c>
      <c r="B3988" s="149"/>
      <c r="C3988" s="149"/>
      <c r="D3988" s="150"/>
      <c r="E3988" s="150"/>
      <c r="F3988" s="126"/>
      <c r="G3988" s="122" t="str">
        <f>IF(A3988="","",VLOOKUP(J3941,'TRI-2C'!$B$18:$FH$61,50,FALSE))</f>
        <v>A+</v>
      </c>
      <c r="H3988" s="150"/>
      <c r="I3988" s="127" t="str">
        <f t="shared" si="150"/>
        <v>A+</v>
      </c>
      <c r="J3988" s="126"/>
    </row>
    <row r="3989" spans="1:10" ht="12.75" customHeight="1">
      <c r="A3989" s="147" t="str">
        <f>IF('TRI-2C'!$AZ$13="","",'TRI-2C'!$AZ$13)</f>
        <v>Identificar las características del mar y reconocerlo como una parte integral del territorio nacional</v>
      </c>
      <c r="B3989" s="139"/>
      <c r="C3989" s="139"/>
      <c r="F3989" s="128"/>
      <c r="G3989" s="124" t="str">
        <f>IF(A3989="","",VLOOKUP(J3941,'TRI-2C'!$B$18:$FH$61,51,FALSE))</f>
        <v>A+</v>
      </c>
      <c r="I3989" s="125" t="str">
        <f t="shared" si="150"/>
        <v>A+</v>
      </c>
      <c r="J3989" s="128"/>
    </row>
    <row r="3990" spans="1:10" ht="12.75" customHeight="1">
      <c r="A3990" s="192" t="str">
        <f>IF('TRI-2C'!$BA$13="","",'TRI-2C'!$BA$13)</f>
        <v>Identificar prácticas socioculturales de su localidad demostrando curiosidad ante sus tradiciones.</v>
      </c>
      <c r="B3990" s="154"/>
      <c r="C3990" s="154"/>
      <c r="D3990" s="154"/>
      <c r="E3990" s="154"/>
      <c r="F3990" s="155"/>
      <c r="G3990" s="122" t="str">
        <f>IF(A3990="","",VLOOKUP(J3941,'TRI-2C'!$B$18:$FH$61,52,FALSE))</f>
        <v>A+</v>
      </c>
      <c r="H3990" s="150"/>
      <c r="I3990" s="127" t="str">
        <f t="shared" si="150"/>
        <v>A+</v>
      </c>
      <c r="J3990" s="126"/>
    </row>
    <row r="3991" spans="1:10" ht="12.75" customHeight="1">
      <c r="A3991" s="147" t="str">
        <f>IF('TRI-2C'!$BB$13="","",'TRI-2C'!$BB$13)</f>
        <v>Observar el proceso del ciclo vital de las plantas mediante actividades de experimentación.</v>
      </c>
      <c r="B3991" s="139"/>
      <c r="C3991" s="139"/>
      <c r="F3991" s="128"/>
      <c r="G3991" s="124" t="str">
        <f>IF(A3991="","",VLOOKUP(J3941,'TRI-2C'!$B$18:$FH$61,53,FALSE))</f>
        <v>A+</v>
      </c>
      <c r="I3991" s="125" t="str">
        <f t="shared" si="150"/>
        <v>A+</v>
      </c>
      <c r="J3991" s="128"/>
    </row>
    <row r="3992" spans="1:10" ht="12.75" customHeight="1">
      <c r="A3992" s="148" t="str">
        <f>IF('TRI-2C'!$BC$13="","",'TRI-2C'!$BC$13)</f>
        <v>Participar en actividades lúdicas para identificar prácticas de movilidad que ayudan a cuidar el planeta</v>
      </c>
      <c r="B3992" s="149"/>
      <c r="C3992" s="149"/>
      <c r="D3992" s="150"/>
      <c r="E3992" s="150"/>
      <c r="F3992" s="126"/>
      <c r="G3992" s="122" t="str">
        <f>IF(A3992="","",VLOOKUP(J3941,'TRI-2C'!$B$18:$FH$61,54,FALSE))</f>
        <v>A+</v>
      </c>
      <c r="H3992" s="150"/>
      <c r="I3992" s="127" t="str">
        <f t="shared" si="150"/>
        <v>A+</v>
      </c>
      <c r="J3992" s="126"/>
    </row>
    <row r="3993" spans="1:10" ht="12.75" customHeight="1">
      <c r="A3993" s="147" t="str">
        <f>IF('TRI-2C'!$BD$13="","",'TRI-2C'!$BD$13)</f>
        <v>Participar en algunas prácticas tradicionales de su entorno disfrutando y respetando las diferentes manifestaciones culturales</v>
      </c>
      <c r="B3993" s="139"/>
      <c r="C3993" s="139"/>
      <c r="F3993" s="128"/>
      <c r="G3993" s="124" t="str">
        <f>IF(A3993="","",VLOOKUP(J3941,'TRI-2C'!$B$18:$FH$61,55,FALSE))</f>
        <v>A+</v>
      </c>
      <c r="I3993" s="125" t="str">
        <f t="shared" si="150"/>
        <v>A+</v>
      </c>
      <c r="J3993" s="128"/>
    </row>
    <row r="3994" spans="1:10" ht="12.75" customHeight="1">
      <c r="A3994" s="148" t="str">
        <f>IF('TRI-2C'!$BE$13="","",'TRI-2C'!$BE$13)</f>
        <v>Practicar hábitos de cuidado y conservación del medio ambiente que eviten la contaminación del aire, suelo y agua. (D.EIB.10.19.)</v>
      </c>
      <c r="B3994" s="158"/>
      <c r="C3994" s="158"/>
      <c r="D3994" s="158"/>
      <c r="E3994" s="158"/>
      <c r="F3994" s="159"/>
      <c r="G3994" s="122" t="str">
        <f>IF(A3994="","",VLOOKUP(J3941,'TRI-2C'!$B$18:$FH$61,56,FALSE))</f>
        <v>A+</v>
      </c>
      <c r="H3994" s="150"/>
      <c r="I3994" s="127" t="str">
        <f t="shared" si="150"/>
        <v>A+</v>
      </c>
      <c r="J3994" s="126"/>
    </row>
    <row r="3995" spans="1:10" ht="12.75" customHeight="1">
      <c r="A3995" s="11" t="str">
        <f>IF('TRI-2C'!$BF$13="","",'TRI-2C'!$BF$13)</f>
        <v>Realizar acciones de cuidado y protección de plantas y animales de su entorno erradicando actitudes de maltrato.</v>
      </c>
      <c r="B3995" s="156"/>
      <c r="C3995" s="156"/>
      <c r="D3995" s="156"/>
      <c r="E3995" s="156"/>
      <c r="F3995" s="157"/>
      <c r="G3995" s="124" t="str">
        <f>IF(A3995="","",VLOOKUP(J3941,'TRI-2C'!$B$18:$FH$61,57,FALSE))</f>
        <v>A+</v>
      </c>
      <c r="I3995" s="125" t="str">
        <f t="shared" si="150"/>
        <v>A+</v>
      </c>
      <c r="J3995" s="128"/>
    </row>
    <row r="3996" spans="1:10" ht="12.75" customHeight="1">
      <c r="A3996" s="148" t="str">
        <f>IF('TRI-2C'!$BG$13="","",'TRI-2C'!$BG$13)</f>
        <v>Reconocer cómo las personas utilizan el dinero en su entorno familiar para satisfacer sus necesidades y deseos</v>
      </c>
      <c r="B3996" s="149"/>
      <c r="C3996" s="149"/>
      <c r="D3996" s="150"/>
      <c r="E3996" s="150"/>
      <c r="F3996" s="126"/>
      <c r="G3996" s="122" t="str">
        <f>IF(A3996="","",VLOOKUP(J3941,'TRI-2C'!$B$18:$FH$61,58,FALSE))</f>
        <v>A+</v>
      </c>
      <c r="H3996" s="150"/>
      <c r="I3996" s="127" t="str">
        <f t="shared" si="150"/>
        <v>A+</v>
      </c>
      <c r="J3996" s="126"/>
    </row>
    <row r="3997" spans="1:10" ht="12.75" customHeight="1">
      <c r="A3997" s="147" t="str">
        <f>IF('TRI-2C'!$BH$13="","",'TRI-2C'!$BH$13)</f>
        <v>Reconocer las consecuencias de no cuidar sus pertenencias.</v>
      </c>
      <c r="B3997" s="139"/>
      <c r="C3997" s="139"/>
      <c r="F3997" s="128"/>
      <c r="G3997" s="124" t="str">
        <f>IF(A3997="","",VLOOKUP(J3941,'TRI-2C'!$B$18:$FH$61,59,FALSE))</f>
        <v>A+</v>
      </c>
      <c r="I3997" s="125" t="str">
        <f t="shared" si="150"/>
        <v>A+</v>
      </c>
      <c r="J3997" s="128"/>
    </row>
    <row r="3998" spans="1:10" ht="12.75" customHeight="1">
      <c r="A399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3998" s="149"/>
      <c r="C3998" s="149"/>
      <c r="D3998" s="150"/>
      <c r="E3998" s="150"/>
      <c r="F3998" s="126"/>
      <c r="G3998" s="122" t="str">
        <f>IF(A3998="","",VLOOKUP(J3941,'TRI-2C'!$B$18:$FH$61,60,FALSE))</f>
        <v>A+</v>
      </c>
      <c r="H3998" s="150"/>
      <c r="I3998" s="127" t="str">
        <f t="shared" si="150"/>
        <v>A+</v>
      </c>
      <c r="J3998" s="126"/>
    </row>
    <row r="3999" spans="1:10" ht="12.75" customHeight="1">
      <c r="A3999" s="164" t="str">
        <f>'BI-1T'!$A$10</f>
        <v>RELACIONES LOGICAS MATEMATICAS</v>
      </c>
      <c r="B3999" s="139"/>
      <c r="C3999" s="139"/>
      <c r="F3999" s="128"/>
      <c r="G3999" s="124" t="str">
        <f>IF(A3999="","",VLOOKUP(J3941,'TRI-2C'!$B$18:$FH$61,61,FALSE))</f>
        <v>A+</v>
      </c>
      <c r="I3999" s="125"/>
      <c r="J3999" s="128"/>
    </row>
    <row r="4000" spans="1:10" ht="12.75" customHeight="1">
      <c r="A4000" s="192" t="str">
        <f>IF('TRI-2C'!$BK$13="","",'TRI-2C'!$BK$13)</f>
        <v>Asociar las formas de los objetos del entorno con figuras geométricas bidimensionales</v>
      </c>
      <c r="B4000" s="154"/>
      <c r="C4000" s="154"/>
      <c r="D4000" s="154"/>
      <c r="E4000" s="154"/>
      <c r="F4000" s="155"/>
      <c r="G4000" s="122" t="str">
        <f>IF(A4000="","",VLOOKUP(J3941,'TRI-2C'!$B$18:$FH$61,62,FALSE))</f>
        <v>A+</v>
      </c>
      <c r="H4000" s="150"/>
      <c r="I4000" s="127" t="str">
        <f t="shared" ref="I4000:I4021" si="151">IF(G4000="","",G4000)</f>
        <v>A+</v>
      </c>
      <c r="J4000" s="126"/>
    </row>
    <row r="4001" spans="1:10" ht="12.75" customHeight="1">
      <c r="A4001" s="147" t="str">
        <f>IF('TRI-2C'!$BL$13="","",'TRI-2C'!$BL$13)</f>
        <v>Clasificar objetos con dos atributos (tamaño, color o forma).</v>
      </c>
      <c r="B4001" s="139"/>
      <c r="C4001" s="139"/>
      <c r="F4001" s="128"/>
      <c r="G4001" s="124" t="str">
        <f>IF(A4001="","",VLOOKUP(J3941,'TRI-2C'!$B$18:$FH$61,63,FALSE))</f>
        <v>A+</v>
      </c>
      <c r="I4001" s="125" t="str">
        <f t="shared" si="151"/>
        <v>A+</v>
      </c>
      <c r="J4001" s="128"/>
    </row>
    <row r="4002" spans="1:10" ht="12.75" customHeight="1">
      <c r="A4002" s="148" t="str">
        <f>IF('TRI-2C'!$BM$13="","",'TRI-2C'!$BM$13)</f>
        <v>Comparar y armar colecciones de más, igual y menos objetos.</v>
      </c>
      <c r="B4002" s="149"/>
      <c r="C4002" s="149"/>
      <c r="D4002" s="150"/>
      <c r="E4002" s="150"/>
      <c r="F4002" s="126"/>
      <c r="G4002" s="122" t="str">
        <f>IF(A4002="","",VLOOKUP(J3941,'TRI-2C'!$B$18:$FH$61,64,FALSE))</f>
        <v>A+</v>
      </c>
      <c r="H4002" s="150"/>
      <c r="I4002" s="127" t="str">
        <f t="shared" si="151"/>
        <v>A+</v>
      </c>
      <c r="J4002" s="126"/>
    </row>
    <row r="4003" spans="1:10" ht="12.75" customHeight="1">
      <c r="A4003" s="147" t="str">
        <f>IF('TRI-2C'!$BN$13="","",'TRI-2C'!$BN$13)</f>
        <v>Comparar y ordenar secuencialmente un conjunto pequeño de objetos de acuerdo con su tamaño.</v>
      </c>
      <c r="B4003" s="139"/>
      <c r="C4003" s="139"/>
      <c r="F4003" s="128"/>
      <c r="G4003" s="124" t="str">
        <f>IF(A4003="","",VLOOKUP(J3941,'TRI-2C'!$B$18:$FH$61,65,FALSE))</f>
        <v>A+</v>
      </c>
      <c r="I4003" s="125" t="str">
        <f t="shared" si="151"/>
        <v>A+</v>
      </c>
      <c r="J4003" s="128"/>
    </row>
    <row r="4004" spans="1:10" ht="12.75" customHeight="1">
      <c r="A4004" s="148" t="str">
        <f>IF('TRI-2C'!$BO$13="","",'TRI-2C'!$BO$13)</f>
        <v>Comprender la relación de número-cantidad hasta el 10.</v>
      </c>
      <c r="B4004" s="158"/>
      <c r="C4004" s="158"/>
      <c r="D4004" s="158"/>
      <c r="E4004" s="158"/>
      <c r="F4004" s="159"/>
      <c r="G4004" s="122" t="str">
        <f>IF(A4004="","",VLOOKUP(J3941,'TRI-2C'!$B$18:$FH$61,66,FALSE))</f>
        <v>A+</v>
      </c>
      <c r="H4004" s="150"/>
      <c r="I4004" s="127" t="str">
        <f t="shared" si="151"/>
        <v>A+</v>
      </c>
      <c r="J4004" s="126"/>
    </row>
    <row r="4005" spans="1:10" ht="12.75" customHeight="1">
      <c r="A4005" s="11" t="str">
        <f>IF('TRI-2C'!$BP$13="","",'TRI-2C'!$BP$13)</f>
        <v>Comprender la relación del numeral (representación simbólica del número) con la cantidad hasta el 5.</v>
      </c>
      <c r="B4005" s="156"/>
      <c r="C4005" s="156"/>
      <c r="D4005" s="156"/>
      <c r="E4005" s="156"/>
      <c r="F4005" s="157"/>
      <c r="G4005" s="124" t="str">
        <f>IF(A4005="","",VLOOKUP(J3941,'TRI-2C'!$B$18:$FH$61,67,FALSE))</f>
        <v>A+</v>
      </c>
      <c r="I4005" s="125" t="str">
        <f t="shared" si="151"/>
        <v>A+</v>
      </c>
      <c r="J4005" s="128"/>
    </row>
    <row r="4006" spans="1:10" ht="12.75" customHeight="1">
      <c r="A4006" s="148" t="str">
        <f>IF('TRI-2C'!$BQ$13="","",'TRI-2C'!$BQ$13)</f>
        <v>Contar oralmente del 1 al 15 con secuencia numérica.</v>
      </c>
      <c r="B4006" s="149"/>
      <c r="C4006" s="149"/>
      <c r="D4006" s="150"/>
      <c r="E4006" s="150"/>
      <c r="F4006" s="126"/>
      <c r="G4006" s="122" t="str">
        <f>IF(A4006="","",VLOOKUP(J3941,'TRI-2C'!$B$18:$FH$61,68,FALSE))</f>
        <v>A+</v>
      </c>
      <c r="H4006" s="150"/>
      <c r="I4006" s="127" t="str">
        <f t="shared" si="151"/>
        <v>A+</v>
      </c>
      <c r="J4006" s="126"/>
    </row>
    <row r="4007" spans="1:10" ht="12.75" customHeight="1">
      <c r="A4007" s="147" t="str">
        <f>IF('TRI-2C'!$BR$13="","",'TRI-2C'!$BR$13)</f>
        <v>Continuar y reproducir patrones simples con objetos concretos y representaciones gráficas.</v>
      </c>
      <c r="B4007" s="139"/>
      <c r="C4007" s="139"/>
      <c r="F4007" s="128"/>
      <c r="G4007" s="124" t="str">
        <f>IF(A4007="","",VLOOKUP(J3941,'TRI-2C'!$B$18:$FH$61,69,FALSE))</f>
        <v>A+</v>
      </c>
      <c r="I4007" s="125" t="str">
        <f t="shared" si="151"/>
        <v>A+</v>
      </c>
      <c r="J4007" s="128"/>
    </row>
    <row r="4008" spans="1:10" ht="12.75" customHeight="1">
      <c r="A4008" s="148" t="str">
        <f>IF('TRI-2C'!$BS$13="","",'TRI-2C'!$BS$13)</f>
        <v>Establecer la relación de correspondencia entre los elementos de colecciones de objetos.</v>
      </c>
      <c r="B4008" s="149"/>
      <c r="C4008" s="149"/>
      <c r="D4008" s="150"/>
      <c r="E4008" s="150"/>
      <c r="F4008" s="126"/>
      <c r="G4008" s="122" t="str">
        <f>IF(A4008="","",VLOOKUP(J3941,'TRI-2C'!$B$18:$FH$61,70,FALSE))</f>
        <v>A+</v>
      </c>
      <c r="H4008" s="150"/>
      <c r="I4008" s="127" t="str">
        <f t="shared" si="151"/>
        <v>A+</v>
      </c>
      <c r="J4008" s="126"/>
    </row>
    <row r="4009" spans="1:10" ht="12.75" customHeight="1">
      <c r="A4009" s="147" t="str">
        <f>IF('TRI-2C'!$BT$13="","",'TRI-2C'!$BT$13)</f>
        <v>Identificar características de mañana, tarde y noche</v>
      </c>
      <c r="B4009" s="139"/>
      <c r="C4009" s="139"/>
      <c r="F4009" s="128"/>
      <c r="G4009" s="124" t="str">
        <f>IF(A4009="","",VLOOKUP(J3941,'TRI-2C'!$B$18:$FH$61,71,FALSE))</f>
        <v>A+</v>
      </c>
      <c r="I4009" s="125" t="str">
        <f t="shared" si="151"/>
        <v>A+</v>
      </c>
      <c r="J4009" s="128"/>
    </row>
    <row r="4010" spans="1:10" ht="12.75" customHeight="1">
      <c r="A4010" s="192" t="str">
        <f>IF('TRI-2C'!$BU$13="","",'TRI-2C'!$BU$13)</f>
        <v>Identificar en los objetos las nociones de medida: largo/ corto, grueso/delgado.</v>
      </c>
      <c r="B4010" s="154"/>
      <c r="C4010" s="154"/>
      <c r="D4010" s="154"/>
      <c r="E4010" s="154"/>
      <c r="F4010" s="155"/>
      <c r="G4010" s="122" t="str">
        <f>IF(A4010="","",VLOOKUP(J3941,'TRI-2C'!$B$18:$FH$61,72,FALSE))</f>
        <v>A+</v>
      </c>
      <c r="H4010" s="150"/>
      <c r="I4010" s="127" t="str">
        <f t="shared" si="151"/>
        <v>A+</v>
      </c>
      <c r="J4010" s="126"/>
    </row>
    <row r="4011" spans="1:10" ht="12.75" customHeight="1">
      <c r="A4011" s="147" t="str">
        <f>IF('TRI-2C'!$BV$13="","",'TRI-2C'!$BV$13)</f>
        <v>Identificar figuras geométricas básicas: círculo, cuadrado y triángulo en objetos del entorno y en representaciones gráficas.</v>
      </c>
      <c r="B4011" s="139"/>
      <c r="C4011" s="139"/>
      <c r="F4011" s="128"/>
      <c r="G4011" s="124" t="str">
        <f>IF(A4011="","",VLOOKUP(J3941,'TRI-2C'!$B$18:$FH$61,73,FALSE))</f>
        <v>A+</v>
      </c>
      <c r="I4011" s="125" t="str">
        <f t="shared" si="151"/>
        <v>A+</v>
      </c>
      <c r="J4011" s="128"/>
    </row>
    <row r="4012" spans="1:10" ht="12.75" customHeight="1">
      <c r="A4012" s="148" t="str">
        <f>IF('TRI-2C'!$BW$13="","",'TRI-2C'!$BW$13)</f>
        <v>Identificar la diferencia entre lo que se desea y lo que se necesita</v>
      </c>
      <c r="B4012" s="149"/>
      <c r="C4012" s="149"/>
      <c r="D4012" s="150"/>
      <c r="E4012" s="150"/>
      <c r="F4012" s="126"/>
      <c r="G4012" s="122" t="str">
        <f>IF(A4012="","",VLOOKUP(J3941,'TRI-2C'!$B$18:$FH$61,74,FALSE))</f>
        <v>A+</v>
      </c>
      <c r="H4012" s="150"/>
      <c r="I4012" s="127" t="str">
        <f t="shared" si="151"/>
        <v>A+</v>
      </c>
      <c r="J4012" s="126"/>
    </row>
    <row r="4013" spans="1:10" ht="12.75" customHeight="1">
      <c r="A4013" s="147" t="str">
        <f>IF('TRI-2C'!$BX$13="","",'TRI-2C'!$BX$13)</f>
        <v>Identificar las nociones de tiempo en acciones que siceden antes, ahora y después</v>
      </c>
      <c r="B4013" s="139"/>
      <c r="C4013" s="139"/>
      <c r="F4013" s="128"/>
      <c r="G4013" s="124" t="str">
        <f>IF(A4013="","",VLOOKUP(J3941,'TRI-2C'!$B$18:$FH$61,75,FALSE))</f>
        <v>A+</v>
      </c>
      <c r="I4013" s="125" t="str">
        <f t="shared" si="151"/>
        <v>A+</v>
      </c>
      <c r="J4013" s="128"/>
    </row>
    <row r="4014" spans="1:10" ht="12.75" customHeight="1">
      <c r="A4014" s="148" t="str">
        <f>IF('TRI-2C'!$BY$13="","",'TRI-2C'!$BY$13)</f>
        <v>Identificar los números de emergencia a través de actividades lúdicas, y reconocer cuándo pedir ayuda en situaciones sencillas.</v>
      </c>
      <c r="B4014" s="158"/>
      <c r="C4014" s="158"/>
      <c r="D4014" s="158"/>
      <c r="E4014" s="158"/>
      <c r="F4014" s="159"/>
      <c r="G4014" s="122" t="str">
        <f>IF(A4014="","",VLOOKUP(J3941,'TRI-2C'!$B$18:$FH$61,76,FALSE))</f>
        <v>A+</v>
      </c>
      <c r="H4014" s="150"/>
      <c r="I4014" s="127" t="str">
        <f t="shared" si="151"/>
        <v>A+</v>
      </c>
      <c r="J4014" s="126"/>
    </row>
    <row r="4015" spans="1:10" ht="12.75" customHeight="1">
      <c r="A4015" s="11" t="str">
        <f>IF('TRI-2C'!$BZ$13="","",'TRI-2C'!$BZ$13)</f>
        <v>Identificar semejanzas y diferencias en objetos del entorno con criterios de forma, color y tamaño</v>
      </c>
      <c r="B4015" s="156"/>
      <c r="C4015" s="156"/>
      <c r="D4015" s="156"/>
      <c r="E4015" s="156"/>
      <c r="F4015" s="157"/>
      <c r="G4015" s="124" t="str">
        <f>IF(A4015="","",VLOOKUP(J3941,'TRI-2C'!$B$18:$FH$61,77,FALSE))</f>
        <v>A+</v>
      </c>
      <c r="I4015" s="125" t="str">
        <f t="shared" si="151"/>
        <v>A+</v>
      </c>
      <c r="J4015" s="128"/>
    </row>
    <row r="4016" spans="1:10" ht="12.75" customHeight="1">
      <c r="A4016" s="148" t="str">
        <f>IF('TRI-2C'!$CA$13="","",'TRI-2C'!$CA$13)</f>
        <v>Ordenar en secuencias lógica sucesos de hasta cinco eventos en representaciones gráficas de sus actividades de la rutina diaria y en escenas de cuentos</v>
      </c>
      <c r="B4016" s="149"/>
      <c r="C4016" s="149"/>
      <c r="D4016" s="150"/>
      <c r="E4016" s="150"/>
      <c r="F4016" s="126"/>
      <c r="G4016" s="122" t="str">
        <f>IF(A4016="","",VLOOKUP(J3941,'TRI-2C'!$B$18:$FH$61,78,FALSE))</f>
        <v>A+</v>
      </c>
      <c r="H4016" s="150"/>
      <c r="I4016" s="127" t="str">
        <f t="shared" si="151"/>
        <v>A+</v>
      </c>
      <c r="J4016" s="126"/>
    </row>
    <row r="4017" spans="1:10" ht="12.75" customHeight="1">
      <c r="A4017" s="147" t="str">
        <f>IF('TRI-2C'!$CB$13="","",'TRI-2C'!$CB$13)</f>
        <v>Reconocer billetes y monedas en situaciones de la vida real</v>
      </c>
      <c r="B4017" s="139"/>
      <c r="C4017" s="139"/>
      <c r="F4017" s="128"/>
      <c r="G4017" s="124" t="str">
        <f>IF(A4017="","",VLOOKUP(J3941,'TRI-2C'!$B$18:$FH$61,79,FALSE))</f>
        <v>A+</v>
      </c>
      <c r="I4017" s="125" t="str">
        <f t="shared" si="151"/>
        <v>A+</v>
      </c>
      <c r="J4017" s="128"/>
    </row>
    <row r="4018" spans="1:10" ht="12.75" customHeight="1">
      <c r="A401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4018" s="149"/>
      <c r="C4018" s="149"/>
      <c r="D4018" s="150"/>
      <c r="E4018" s="150"/>
      <c r="F4018" s="126"/>
      <c r="G4018" s="122" t="str">
        <f>IF(A4018="","",VLOOKUP(J3941,'TRI-2C'!$B$18:$FH$61,80,FALSE))</f>
        <v>A+</v>
      </c>
      <c r="H4018" s="150"/>
      <c r="I4018" s="127" t="str">
        <f t="shared" si="151"/>
        <v>A+</v>
      </c>
      <c r="J4018" s="126"/>
    </row>
    <row r="4019" spans="1:10" ht="12.75" customHeight="1">
      <c r="A4019" s="147" t="str">
        <f>IF('TRI-2C'!$CD$13="","",'TRI-2C'!$CD$13)</f>
        <v>Reconocer los colores secundarios en objetos e imágenes del entorno.</v>
      </c>
      <c r="B4019" s="139"/>
      <c r="C4019" s="139"/>
      <c r="F4019" s="128"/>
      <c r="G4019" s="124" t="str">
        <f>IF(A4019="","",VLOOKUP(J3941,'TRI-2C'!$B$18:$FH$61,81,FALSE))</f>
        <v>A+</v>
      </c>
      <c r="I4019" s="125" t="str">
        <f t="shared" si="151"/>
        <v>A+</v>
      </c>
      <c r="J4019" s="128"/>
    </row>
    <row r="4020" spans="1:10" ht="12.75" customHeight="1">
      <c r="A402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4020" s="154"/>
      <c r="C4020" s="154"/>
      <c r="D4020" s="154"/>
      <c r="E4020" s="154"/>
      <c r="F4020" s="155"/>
      <c r="G4020" s="122" t="str">
        <f>IF(A4020="","",VLOOKUP(J3941,'TRI-2C'!$B$18:$FH$61,82,FALSE))</f>
        <v>A+</v>
      </c>
      <c r="H4020" s="150"/>
      <c r="I4020" s="127" t="str">
        <f t="shared" si="151"/>
        <v>A+</v>
      </c>
      <c r="J4020" s="126"/>
    </row>
    <row r="4021" spans="1:10" ht="12.75" customHeight="1">
      <c r="A4021" s="147" t="str">
        <f>IF('TRI-2C'!$CF$13="","",'TRI-2C'!$CF$13)</f>
        <v>Relacionar las distintas formas de adquirir dinero con el trabajo y el esfuerzo.</v>
      </c>
      <c r="B4021" s="139"/>
      <c r="C4021" s="139"/>
      <c r="F4021" s="128"/>
      <c r="G4021" s="124" t="str">
        <f>IF(A4021="","",VLOOKUP(J3941,'TRI-2C'!$B$18:$FH$61,83,FALSE))</f>
        <v>A+</v>
      </c>
      <c r="I4021" s="125" t="str">
        <f t="shared" si="151"/>
        <v>A+</v>
      </c>
      <c r="J4021" s="128"/>
    </row>
    <row r="4022" spans="1:10" ht="12.75" customHeight="1">
      <c r="A4022" s="165" t="str">
        <f>'BI-1T'!$A$11</f>
        <v>COMPRENSIÓN Y EXPRESION DEL LENGUAJE</v>
      </c>
      <c r="B4022" s="149"/>
      <c r="C4022" s="149"/>
      <c r="D4022" s="150"/>
      <c r="E4022" s="150"/>
      <c r="F4022" s="126"/>
      <c r="G4022" s="122" t="str">
        <f>IF(A4022="","",VLOOKUP(J3941,'TRI-2C'!$B$18:$FH$61,84,FALSE))</f>
        <v>A+</v>
      </c>
      <c r="H4022" s="150"/>
      <c r="I4022" s="127"/>
      <c r="J4022" s="126"/>
    </row>
    <row r="4023" spans="1:10" ht="12.75" customHeight="1">
      <c r="A4023" s="147" t="str">
        <f>IF('TRI-2C'!$CH$13="","",'TRI-2C'!$CH$13)</f>
        <v>Asociar la imagen de la portada con el título de los cuentos conocidos.</v>
      </c>
      <c r="B4023" s="139"/>
      <c r="C4023" s="139"/>
      <c r="F4023" s="128"/>
      <c r="G4023" s="124" t="str">
        <f>IF(A4023="","",VLOOKUP(J3941,'TRI-2C'!$B$18:$FH$61,85,FALSE))</f>
        <v>B+</v>
      </c>
      <c r="I4023" s="125" t="str">
        <f t="shared" ref="I4023:I4043" si="152">IF(G4023="","",G4023)</f>
        <v>B+</v>
      </c>
      <c r="J4023" s="128"/>
    </row>
    <row r="4024" spans="1:10" ht="12.75" customHeight="1">
      <c r="A4024" s="148" t="str">
        <f>IF('TRI-2C'!$CI$13="","",'TRI-2C'!$CI$13)</f>
        <v>Colaborar en la creación de textos colectivos con la ayuda del docente.</v>
      </c>
      <c r="B4024" s="158"/>
      <c r="C4024" s="158"/>
      <c r="D4024" s="158"/>
      <c r="E4024" s="158"/>
      <c r="F4024" s="159"/>
      <c r="G4024" s="122" t="str">
        <f>IF(A4024="","",VLOOKUP(J3941,'TRI-2C'!$B$18:$FH$61,86,FALSE))</f>
        <v>B+</v>
      </c>
      <c r="H4024" s="150"/>
      <c r="I4024" s="127" t="str">
        <f t="shared" si="152"/>
        <v>B+</v>
      </c>
      <c r="J4024" s="126"/>
    </row>
    <row r="4025" spans="1:10" ht="12.75" customHeight="1">
      <c r="A4025" s="11" t="str">
        <f>IF('TRI-2C'!$CJ$13="","",'TRI-2C'!$CJ$13)</f>
        <v>Comprender el derecho propio y de las otras personas a decir que no como una respuesta válida y respetable.</v>
      </c>
      <c r="B4025" s="156"/>
      <c r="C4025" s="156"/>
      <c r="D4025" s="156"/>
      <c r="E4025" s="156"/>
      <c r="F4025" s="157"/>
      <c r="G4025" s="124" t="str">
        <f>IF(A4025="","",VLOOKUP(J3941,'TRI-2C'!$B$18:$FH$61,87,FALSE))</f>
        <v>B+</v>
      </c>
      <c r="I4025" s="125" t="str">
        <f t="shared" si="152"/>
        <v>B+</v>
      </c>
      <c r="J4025" s="128"/>
    </row>
    <row r="4026" spans="1:10" ht="12.75" customHeight="1">
      <c r="A4026" s="148" t="str">
        <f>IF('TRI-2C'!$CK$13="","",'TRI-2C'!$CK$13)</f>
        <v>Comunicarse a través de dibujos de objetos con detalles que lo vuelven identificables, como representación simbólica de sus ideas.</v>
      </c>
      <c r="B4026" s="149"/>
      <c r="C4026" s="149"/>
      <c r="D4026" s="150"/>
      <c r="E4026" s="150"/>
      <c r="F4026" s="126"/>
      <c r="G4026" s="122" t="str">
        <f>IF(A4026="","",VLOOKUP(J3941,'TRI-2C'!$B$18:$FH$61,88,FALSE))</f>
        <v>B+</v>
      </c>
      <c r="H4026" s="150"/>
      <c r="I4026" s="127" t="str">
        <f t="shared" si="152"/>
        <v>B+</v>
      </c>
      <c r="J4026" s="126"/>
    </row>
    <row r="4027" spans="1:10" ht="12.75" customHeight="1">
      <c r="A4027" s="147" t="str">
        <f>IF('TRI-2C'!$CL$13="","",'TRI-2C'!$CL$13)</f>
        <v>Comunicarse incorporando palabras nuevas a su vocabulario en función de los ambientes y experiencias en las que interactúa.</v>
      </c>
      <c r="B4027" s="139"/>
      <c r="C4027" s="139"/>
      <c r="F4027" s="128"/>
      <c r="G4027" s="124" t="str">
        <f>IF(A4027="","",VLOOKUP(J3941,'TRI-2C'!$B$18:$FH$61,89,FALSE))</f>
        <v>B+</v>
      </c>
      <c r="I4027" s="125" t="str">
        <f t="shared" si="152"/>
        <v>B+</v>
      </c>
      <c r="J4027" s="128"/>
    </row>
    <row r="4028" spans="1:10" ht="12.75" customHeight="1">
      <c r="A4028" s="148" t="str">
        <f>IF('TRI-2C'!$CM$13="","",'TRI-2C'!$CM$13)</f>
        <v>Contar un cuento en base a sus imágenes a partir de la portada y siguiendo la secuencia de las páginas.</v>
      </c>
      <c r="B4028" s="149"/>
      <c r="C4028" s="149"/>
      <c r="D4028" s="150"/>
      <c r="E4028" s="150"/>
      <c r="F4028" s="126"/>
      <c r="G4028" s="122" t="str">
        <f>IF(A4028="","",VLOOKUP(J3941,'TRI-2C'!$B$18:$FH$61,90,FALSE))</f>
        <v>B+</v>
      </c>
      <c r="H4028" s="150"/>
      <c r="I4028" s="127" t="str">
        <f t="shared" si="152"/>
        <v>B+</v>
      </c>
      <c r="J4028" s="126"/>
    </row>
    <row r="4029" spans="1:10" ht="12.75" customHeight="1">
      <c r="A4029" s="147" t="str">
        <f>IF('TRI-2C'!$CN$13="","",'TRI-2C'!$CN$13)</f>
        <v>Describir oralmente imágenes gráficas (pictogramas) y digitales, estructurando oraciones más elaboradas que describan a los objetos que observa.</v>
      </c>
      <c r="B4029" s="139"/>
      <c r="C4029" s="139"/>
      <c r="F4029" s="128"/>
      <c r="G4029" s="124" t="str">
        <f>IF(A4029="","",VLOOKUP(J3941,'TRI-2C'!$B$18:$FH$61,91,FALSE))</f>
        <v>B+</v>
      </c>
      <c r="I4029" s="125" t="str">
        <f t="shared" si="152"/>
        <v>B+</v>
      </c>
      <c r="J4029" s="128"/>
    </row>
    <row r="4030" spans="1:10" ht="12.75" customHeight="1">
      <c r="A4030" s="192" t="str">
        <f>IF('TRI-2C'!$CO$13="","",'TRI-2C'!$CO$13)</f>
        <v>Describir oralmente imágenes relacionadas con los derechos de las personas en situación de movilidad</v>
      </c>
      <c r="B4030" s="154"/>
      <c r="C4030" s="154"/>
      <c r="D4030" s="154"/>
      <c r="E4030" s="154"/>
      <c r="F4030" s="155"/>
      <c r="G4030" s="122" t="str">
        <f>IF(A4030="","",VLOOKUP(J3941,'TRI-2C'!$B$18:$FH$61,92,FALSE))</f>
        <v>B+</v>
      </c>
      <c r="H4030" s="150"/>
      <c r="I4030" s="127" t="str">
        <f t="shared" si="152"/>
        <v>B+</v>
      </c>
      <c r="J4030" s="126"/>
    </row>
    <row r="4031" spans="1:10" ht="12.75" customHeight="1">
      <c r="A4031" s="147" t="str">
        <f>IF('TRI-2C'!$CP$13="","",'TRI-2C'!$CP$13)</f>
        <v>Expresarse oralmente pronunciando correctamente la mayoría de las palabras puede presentarse dificultades en la pronunciación de s, y la r.</v>
      </c>
      <c r="B4031" s="139"/>
      <c r="C4031" s="139"/>
      <c r="F4031" s="128"/>
      <c r="G4031" s="124" t="str">
        <f>IF(A4031="","",VLOOKUP(J3941,'TRI-2C'!$B$18:$FH$61,93,FALSE))</f>
        <v>B+</v>
      </c>
      <c r="I4031" s="125" t="str">
        <f t="shared" si="152"/>
        <v>B+</v>
      </c>
      <c r="J4031" s="128"/>
    </row>
    <row r="4032" spans="1:10" ht="12.75" customHeight="1">
      <c r="A4032" s="148" t="str">
        <f>IF('TRI-2C'!$CQ$13="","",'TRI-2C'!$CQ$13)</f>
        <v>Expresarse utilizando oraciones cortas y completas manteniendo el orden de las palabras.</v>
      </c>
      <c r="B4032" s="149"/>
      <c r="C4032" s="149"/>
      <c r="D4032" s="150"/>
      <c r="E4032" s="150"/>
      <c r="F4032" s="126"/>
      <c r="G4032" s="122" t="str">
        <f>IF(A4032="","",VLOOKUP(J3941,'TRI-2C'!$B$18:$FH$61,94,FALSE))</f>
        <v>B+</v>
      </c>
      <c r="H4032" s="150"/>
      <c r="I4032" s="127" t="str">
        <f t="shared" si="152"/>
        <v>B+</v>
      </c>
      <c r="J4032" s="126"/>
    </row>
    <row r="4033" spans="1:10" ht="12.75" customHeight="1">
      <c r="A4033" s="147" t="str">
        <f>IF('TRI-2C'!$CR$13="","",'TRI-2C'!$CR$13)</f>
        <v>Identificar “auditivamente” el fonema (sonido) inicial de las palabras más utilizadas.</v>
      </c>
      <c r="B4033" s="139"/>
      <c r="C4033" s="139"/>
      <c r="F4033" s="128"/>
      <c r="G4033" s="124" t="str">
        <f>IF(A4033="","",VLOOKUP(J3941,'TRI-2C'!$B$18:$FH$61,95,FALSE))</f>
        <v>B+</v>
      </c>
      <c r="I4033" s="125" t="str">
        <f t="shared" si="152"/>
        <v>B+</v>
      </c>
      <c r="J4033" s="128"/>
    </row>
    <row r="4034" spans="1:10" ht="12.75" customHeight="1">
      <c r="A4034" s="148" t="str">
        <f>IF('TRI-2C'!$CS$13="","",'TRI-2C'!$CS$13)</f>
        <v>Identificar una persona adulta de confianza para solicitar apoyo al enfrentar desafíos emocionales en situaciones cotidianas del entorno escolar</v>
      </c>
      <c r="B4034" s="158"/>
      <c r="C4034" s="158"/>
      <c r="D4034" s="158"/>
      <c r="E4034" s="158"/>
      <c r="F4034" s="159"/>
      <c r="G4034" s="122" t="str">
        <f>IF(A4034="","",VLOOKUP(J3941,'TRI-2C'!$B$18:$FH$61,96,FALSE))</f>
        <v>B+</v>
      </c>
      <c r="H4034" s="150"/>
      <c r="I4034" s="127" t="str">
        <f t="shared" si="152"/>
        <v>B+</v>
      </c>
      <c r="J4034" s="126"/>
    </row>
    <row r="4035" spans="1:10" ht="12.75" customHeight="1">
      <c r="A4035" s="11" t="str">
        <f>IF('TRI-2C'!$CT$13="","",'TRI-2C'!$CT$13)</f>
        <v>Participar en conversaciones más complejas y largas manteniéndose dentro del tema.</v>
      </c>
      <c r="B4035" s="156"/>
      <c r="C4035" s="156"/>
      <c r="D4035" s="156"/>
      <c r="E4035" s="156"/>
      <c r="F4035" s="157"/>
      <c r="G4035" s="124" t="str">
        <f>IF(A4035="","",VLOOKUP(J3941,'TRI-2C'!$B$18:$FH$61,97,FALSE))</f>
        <v>B+</v>
      </c>
      <c r="I4035" s="125" t="str">
        <f t="shared" si="152"/>
        <v>B+</v>
      </c>
      <c r="J4035" s="128"/>
    </row>
    <row r="4036" spans="1:10" ht="12.75" customHeight="1">
      <c r="A4036" s="148" t="str">
        <f>IF('TRI-2C'!$CU$13="","",'TRI-2C'!$CU$13)</f>
        <v>Producir palabras que riman espontáneamente tomado en cuenta los sonidos finales de las mismas.</v>
      </c>
      <c r="B4036" s="149"/>
      <c r="C4036" s="149"/>
      <c r="D4036" s="150"/>
      <c r="E4036" s="150"/>
      <c r="F4036" s="126"/>
      <c r="G4036" s="122" t="str">
        <f>IF(A4036="","",VLOOKUP(J3941,'TRI-2C'!$B$18:$FH$61,98,FALSE))</f>
        <v>B+</v>
      </c>
      <c r="H4036" s="150"/>
      <c r="I4036" s="127" t="str">
        <f t="shared" si="152"/>
        <v>B+</v>
      </c>
      <c r="J4036" s="126"/>
    </row>
    <row r="4037" spans="1:10" ht="12.75" customHeight="1">
      <c r="A4037" s="147" t="str">
        <f>IF('TRI-2C'!$CV$13="","",'TRI-2C'!$CV$13)</f>
        <v>Realizar modificaciones del contenido de un cuento relatado por el adulto, cambiando partes del él como: acciones y final.</v>
      </c>
      <c r="B4037" s="139"/>
      <c r="C4037" s="139"/>
      <c r="F4037" s="128"/>
      <c r="G4037" s="124" t="str">
        <f>IF(A4037="","",VLOOKUP(J3941,'TRI-2C'!$B$18:$FH$61,99,FALSE))</f>
        <v>B+</v>
      </c>
      <c r="I4037" s="125" t="str">
        <f t="shared" si="152"/>
        <v>B+</v>
      </c>
      <c r="J4037" s="128"/>
    </row>
    <row r="4038" spans="1:10" ht="12.75" customHeight="1">
      <c r="A403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038" s="149"/>
      <c r="C4038" s="149"/>
      <c r="D4038" s="150"/>
      <c r="E4038" s="150"/>
      <c r="F4038" s="126"/>
      <c r="G4038" s="122" t="str">
        <f>IF(A4038="","",VLOOKUP(J3941,'TRI-2C'!$B$18:$FH$61,100,FALSE))</f>
        <v>B+</v>
      </c>
      <c r="H4038" s="150"/>
      <c r="I4038" s="127" t="str">
        <f t="shared" si="152"/>
        <v>B+</v>
      </c>
      <c r="J4038" s="126"/>
    </row>
    <row r="4039" spans="1:10" ht="12.75" customHeight="1">
      <c r="A4039" s="147" t="str">
        <f>IF('TRI-2C'!$CX$13="","",'TRI-2C'!$CX$13)</f>
        <v>Reconocer etiquetas y rótulos de su entorno inmediato y los “lee”.</v>
      </c>
      <c r="B4039" s="139"/>
      <c r="C4039" s="139"/>
      <c r="F4039" s="128"/>
      <c r="G4039" s="124" t="str">
        <f>IF(A4039="","",VLOOKUP(J3941,'TRI-2C'!$B$18:$FH$61,101,FALSE))</f>
        <v>B+</v>
      </c>
      <c r="I4039" s="125" t="str">
        <f t="shared" si="152"/>
        <v>B+</v>
      </c>
      <c r="J4039" s="128"/>
    </row>
    <row r="4040" spans="1:10" ht="12.75" customHeight="1">
      <c r="A4040" s="192" t="str">
        <f>IF('TRI-2C'!$CY$13="","",'TRI-2C'!$CY$13)</f>
        <v>Relatar cuentos, narrados por el adulto, manteniendo la secuencia, sin la ayuda del paratexto.</v>
      </c>
      <c r="B4040" s="154"/>
      <c r="C4040" s="154"/>
      <c r="D4040" s="154"/>
      <c r="E4040" s="154"/>
      <c r="F4040" s="155"/>
      <c r="G4040" s="122" t="str">
        <f>IF(A4040="","",VLOOKUP(J3941,'TRI-2C'!$B$18:$FH$61,102,FALSE))</f>
        <v>B+</v>
      </c>
      <c r="H4040" s="150"/>
      <c r="I4040" s="127" t="str">
        <f t="shared" si="152"/>
        <v>B+</v>
      </c>
      <c r="J4040" s="126"/>
    </row>
    <row r="4041" spans="1:10" ht="12.75" customHeight="1">
      <c r="A4041" s="147" t="str">
        <f>IF('TRI-2C'!$CZ$13="","",'TRI-2C'!$CZ$13)</f>
        <v>Reproducir trabalenguas sencillos, adivinanzas, canciones y poemas cortos, mejorando su pronunciación y potenciando su capacidad imaginativa.</v>
      </c>
      <c r="B4041" s="139"/>
      <c r="C4041" s="139"/>
      <c r="F4041" s="128"/>
      <c r="G4041" s="124" t="str">
        <f>IF(A4041="","",VLOOKUP(J3941,'TRI-2C'!$B$18:$FH$61,103,FALSE))</f>
        <v>B+</v>
      </c>
      <c r="I4041" s="125" t="str">
        <f t="shared" si="152"/>
        <v>B+</v>
      </c>
      <c r="J4041" s="128"/>
    </row>
    <row r="4042" spans="1:10" ht="12.75" customHeight="1">
      <c r="A4042" s="148" t="str">
        <f>IF('TRI-2C'!$DA$13="","",'TRI-2C'!$DA$13)</f>
        <v>Responder preguntas sobre un texto narrado por el adulto, relacionadas a los personajes y acciones principales.</v>
      </c>
      <c r="B4042" s="149"/>
      <c r="C4042" s="149"/>
      <c r="D4042" s="150"/>
      <c r="E4042" s="150"/>
      <c r="F4042" s="126"/>
      <c r="G4042" s="122" t="str">
        <f>IF(A4042="","",VLOOKUP(J3941,'TRI-2C'!$B$18:$FH$61,104,FALSE))</f>
        <v>B+</v>
      </c>
      <c r="H4042" s="150"/>
      <c r="I4042" s="127" t="str">
        <f t="shared" si="152"/>
        <v>B+</v>
      </c>
      <c r="J4042" s="126"/>
    </row>
    <row r="4043" spans="1:10" ht="12.75" customHeight="1">
      <c r="A4043" s="147" t="str">
        <f>IF('TRI-2C'!$DB$13="","",'TRI-2C'!$DB$13)</f>
        <v>Seguir instrucciones sencillas que involucren la ejecución de tres o más actividades</v>
      </c>
      <c r="B4043" s="139"/>
      <c r="C4043" s="139"/>
      <c r="F4043" s="128"/>
      <c r="G4043" s="124" t="str">
        <f>IF(A4043="","",VLOOKUP(J3941,'TRI-2C'!$B$18:$FH$61,105,FALSE))</f>
        <v>B+</v>
      </c>
      <c r="I4043" s="125" t="str">
        <f t="shared" si="152"/>
        <v>B+</v>
      </c>
      <c r="J4043" s="128"/>
    </row>
    <row r="4044" spans="1:10" ht="12.75" customHeight="1">
      <c r="A4044" s="165" t="str">
        <f>'BI-1T'!$A$12</f>
        <v>EXPRESIÓN ARTISTICA</v>
      </c>
      <c r="B4044" s="158"/>
      <c r="C4044" s="158"/>
      <c r="D4044" s="158"/>
      <c r="E4044" s="158"/>
      <c r="F4044" s="159"/>
      <c r="G4044" s="122" t="str">
        <f>IF(A4044="","",VLOOKUP(J3941,'TRI-2C'!$B$18:$FH$61,106,FALSE))</f>
        <v>B+</v>
      </c>
      <c r="H4044" s="150"/>
      <c r="I4044" s="127"/>
      <c r="J4044" s="126"/>
    </row>
    <row r="4045" spans="1:10" ht="12.75" customHeight="1">
      <c r="A4045" s="11" t="str">
        <f>IF('TRI-2C'!$DD$13="","",'TRI-2C'!$DD$13)</f>
        <v>Cantar canciones siguiendo el ritmo y coordinando con las expresiones de su cuerpo.</v>
      </c>
      <c r="B4045" s="156"/>
      <c r="C4045" s="156"/>
      <c r="D4045" s="156"/>
      <c r="E4045" s="156"/>
      <c r="F4045" s="157"/>
      <c r="G4045" s="124" t="str">
        <f>IF(A4045="","",VLOOKUP(J3941,'TRI-2C'!$B$18:$FH$61,107,FALSE))</f>
        <v>A+</v>
      </c>
      <c r="I4045" s="125" t="str">
        <f t="shared" ref="I4045:I4055" si="153">IF(G4045="","",G4045)</f>
        <v>A+</v>
      </c>
      <c r="J4045" s="128"/>
    </row>
    <row r="4046" spans="1:10" ht="12.75" customHeight="1">
      <c r="A4046" s="148" t="str">
        <f>IF('TRI-2C'!$DE$13="","",'TRI-2C'!$DE$13)</f>
        <v>Comunicar de manera escrita sus ideas intentando imitar letras o formas parecidas a letras.</v>
      </c>
      <c r="B4046" s="149"/>
      <c r="C4046" s="149"/>
      <c r="D4046" s="150"/>
      <c r="E4046" s="150"/>
      <c r="F4046" s="126"/>
      <c r="G4046" s="122" t="str">
        <f>IF(A4046="","",VLOOKUP(J3941,'TRI-2C'!$B$18:$FH$61,108,FALSE))</f>
        <v>A+</v>
      </c>
      <c r="H4046" s="150"/>
      <c r="I4046" s="127" t="str">
        <f t="shared" si="153"/>
        <v>A+</v>
      </c>
      <c r="J4046" s="126"/>
    </row>
    <row r="4047" spans="1:10" ht="12.75" customHeight="1">
      <c r="A4047" s="147" t="str">
        <f>IF('TRI-2C'!$DF$13="","",'TRI-2C'!$DF$13)</f>
        <v>Ejecutar patrones de más de dos ritmos con partes del cuerpo y elementos o instrumentos sonoros.</v>
      </c>
      <c r="B4047" s="139"/>
      <c r="C4047" s="139"/>
      <c r="F4047" s="128"/>
      <c r="G4047" s="124" t="str">
        <f>IF(A4047="","",VLOOKUP(J3941,'TRI-2C'!$B$18:$FH$61,109,FALSE))</f>
        <v>A+</v>
      </c>
      <c r="I4047" s="125" t="str">
        <f t="shared" si="153"/>
        <v>A+</v>
      </c>
      <c r="J4047" s="128"/>
    </row>
    <row r="4048" spans="1:10" ht="12.75" customHeight="1">
      <c r="A404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4048" s="149"/>
      <c r="C4048" s="149"/>
      <c r="D4048" s="150"/>
      <c r="E4048" s="150"/>
      <c r="F4048" s="126"/>
      <c r="G4048" s="122" t="str">
        <f>IF(A4048="","",VLOOKUP(J3941,'TRI-2C'!$B$18:$FH$61,110,FALSE))</f>
        <v>A+</v>
      </c>
      <c r="H4048" s="150"/>
      <c r="I4048" s="127" t="str">
        <f t="shared" si="153"/>
        <v>A+</v>
      </c>
      <c r="J4048" s="126"/>
    </row>
    <row r="4049" spans="1:10" ht="12.75" customHeight="1">
      <c r="A4049" s="147" t="str">
        <f>IF('TRI-2C'!$DH$13="","",'TRI-2C'!$DH$13)</f>
        <v>Expresar su opinión al observar una obra artística relacionada a la plástica o a la escultura.</v>
      </c>
      <c r="B4049" s="139"/>
      <c r="C4049" s="139"/>
      <c r="F4049" s="128"/>
      <c r="G4049" s="124" t="str">
        <f>IF(A4049="","",VLOOKUP(J3941,'TRI-2C'!$B$18:$FH$61,111,FALSE))</f>
        <v>A+</v>
      </c>
      <c r="I4049" s="125" t="str">
        <f t="shared" si="153"/>
        <v>A+</v>
      </c>
      <c r="J4049" s="128"/>
    </row>
    <row r="4050" spans="1:10" ht="12.75" customHeight="1">
      <c r="A4050" s="192" t="str">
        <f>IF('TRI-2C'!$DI$13="","",'TRI-2C'!$DI$13)</f>
        <v>Expresar sus vivencias y experiencias a través del dibujo libre.</v>
      </c>
      <c r="B4050" s="154"/>
      <c r="C4050" s="154"/>
      <c r="D4050" s="154"/>
      <c r="E4050" s="154"/>
      <c r="F4050" s="155"/>
      <c r="G4050" s="122" t="str">
        <f>IF(A4050="","",VLOOKUP(J3941,'TRI-2C'!$B$18:$FH$61,112,FALSE))</f>
        <v>A+</v>
      </c>
      <c r="H4050" s="150"/>
      <c r="I4050" s="127" t="str">
        <f t="shared" si="153"/>
        <v>A+</v>
      </c>
      <c r="J4050" s="126"/>
    </row>
    <row r="4051" spans="1:10" ht="12.75" customHeight="1">
      <c r="A4051" s="147" t="str">
        <f>IF('TRI-2C'!$DJ$13="","",'TRI-2C'!$DJ$13)</f>
        <v>Mantener el ritmo y las secuencias de pasos sencillos durante la ejecución de coreografías.</v>
      </c>
      <c r="B4051" s="139"/>
      <c r="C4051" s="139"/>
      <c r="F4051" s="128"/>
      <c r="G4051" s="124" t="str">
        <f>IF(A4051="","",VLOOKUP(J3941,'TRI-2C'!$B$18:$FH$61,113,FALSE))</f>
        <v>A+</v>
      </c>
      <c r="I4051" s="125" t="str">
        <f t="shared" si="153"/>
        <v>A+</v>
      </c>
      <c r="J4051" s="128"/>
    </row>
    <row r="4052" spans="1:10" ht="12.75" customHeight="1">
      <c r="A405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052" s="149"/>
      <c r="C4052" s="149"/>
      <c r="D4052" s="150"/>
      <c r="E4052" s="150"/>
      <c r="F4052" s="126"/>
      <c r="G4052" s="122" t="str">
        <f>IF(A4052="","",VLOOKUP(J3941,'TRI-2C'!$B$18:$FH$61,114,FALSE))</f>
        <v>A+</v>
      </c>
      <c r="H4052" s="150"/>
      <c r="I4052" s="127" t="str">
        <f t="shared" si="153"/>
        <v>A+</v>
      </c>
      <c r="J4052" s="126"/>
    </row>
    <row r="4053" spans="1:10" ht="12.75" customHeight="1">
      <c r="A4053" s="147" t="str">
        <f>IF('TRI-2C'!$DL$13="","",'TRI-2C'!$DL$13)</f>
        <v>Participar en dramatizaciones, asumiendo roles de diferentes personas del entorno y de personajes de cuentos e historietas.</v>
      </c>
      <c r="B4053" s="139"/>
      <c r="C4053" s="139"/>
      <c r="F4053" s="128"/>
      <c r="G4053" s="124" t="str">
        <f>IF(A4053="","",VLOOKUP(J3941,'TRI-2C'!$B$18:$FH$61,115,FALSE))</f>
        <v>A+</v>
      </c>
      <c r="I4053" s="125" t="str">
        <f t="shared" si="153"/>
        <v>A+</v>
      </c>
      <c r="J4053" s="128"/>
    </row>
    <row r="4054" spans="1:10" ht="12.75" customHeight="1">
      <c r="A4054" s="148" t="str">
        <f>IF('TRI-2C'!$DM$13="","",'TRI-2C'!$DM$13)</f>
        <v>Participar en rondas populares, bailes y juegos tradicionales, asumiendo los roles y respetando las reglas.</v>
      </c>
      <c r="B4054" s="158"/>
      <c r="C4054" s="158"/>
      <c r="D4054" s="158"/>
      <c r="E4054" s="158"/>
      <c r="F4054" s="159"/>
      <c r="G4054" s="122" t="str">
        <f>IF(A4054="","",VLOOKUP(J3941,'TRI-2C'!$B$18:$FH$61,116,FALSE))</f>
        <v>A+</v>
      </c>
      <c r="H4054" s="150"/>
      <c r="I4054" s="127" t="str">
        <f t="shared" si="153"/>
        <v>A+</v>
      </c>
      <c r="J4054" s="126"/>
    </row>
    <row r="4055" spans="1:10" ht="12.75" customHeight="1">
      <c r="A4055" s="11" t="str">
        <f>IF('TRI-2C'!$DN$13="","",'TRI-2C'!$DN$13)</f>
        <v>Realizar actividades creativas utilizando las técnicas grafo plásticas con variedad de materiales.</v>
      </c>
      <c r="B4055" s="156"/>
      <c r="C4055" s="156"/>
      <c r="D4055" s="156"/>
      <c r="E4055" s="156"/>
      <c r="F4055" s="157"/>
      <c r="G4055" s="124" t="str">
        <f>IF(A4055="","",VLOOKUP(J3941,'TRI-2C'!$B$18:$FH$61,117,FALSE))</f>
        <v>A+</v>
      </c>
      <c r="I4055" s="125" t="str">
        <f t="shared" si="153"/>
        <v>A+</v>
      </c>
      <c r="J4055" s="128"/>
    </row>
    <row r="4056" spans="1:10" ht="12.75" customHeight="1">
      <c r="A4056" s="165" t="str">
        <f>'BI-1T'!$A$13</f>
        <v>EXPRESION CORPORAL Y MOTRICIDAD</v>
      </c>
      <c r="B4056" s="149"/>
      <c r="C4056" s="149"/>
      <c r="D4056" s="150"/>
      <c r="E4056" s="150"/>
      <c r="F4056" s="126"/>
      <c r="G4056" s="122" t="str">
        <f>IF(A4056="","",VLOOKUP(J3941,'TRI-2C'!$B$18:$FH$61,118,FALSE))</f>
        <v>A+</v>
      </c>
      <c r="H4056" s="150"/>
      <c r="I4056" s="127"/>
      <c r="J4056" s="126"/>
    </row>
    <row r="4057" spans="1:10" ht="12.75" customHeight="1">
      <c r="A4057" s="147" t="str">
        <f>IF('TRI-2C'!$DP$13="","",'TRI-2C'!$DP$13)</f>
        <v>Caminar y correr con soltura y seguridad manteniendo el equilibrio a diferentes distancias, orientaciones y ritmos en espacios parciales.</v>
      </c>
      <c r="B4057" s="139"/>
      <c r="C4057" s="139"/>
      <c r="F4057" s="128"/>
      <c r="G4057" s="124" t="str">
        <f>IF(A4057="","",VLOOKUP(J3941,'TRI-2C'!$B$18:$FH$61,119,FALSE))</f>
        <v>B+</v>
      </c>
      <c r="I4057" s="125" t="str">
        <f t="shared" ref="I4057:I4084" si="154">IF(G4057="","",G4057)</f>
        <v>B+</v>
      </c>
      <c r="J4057" s="128"/>
    </row>
    <row r="4058" spans="1:10" ht="12.75" customHeight="1">
      <c r="A405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4058" s="149"/>
      <c r="C4058" s="149"/>
      <c r="D4058" s="150"/>
      <c r="E4058" s="150"/>
      <c r="F4058" s="126"/>
      <c r="G4058" s="122" t="str">
        <f>IF(A4058="","",VLOOKUP(J3941,'TRI-2C'!$B$18:$FH$61,120,FALSE))</f>
        <v>B+</v>
      </c>
      <c r="H4058" s="150"/>
      <c r="I4058" s="127" t="str">
        <f t="shared" si="154"/>
        <v>B+</v>
      </c>
      <c r="J4058" s="126"/>
    </row>
    <row r="4059" spans="1:10" ht="12.75" customHeight="1">
      <c r="A4059" s="147" t="str">
        <f>IF('TRI-2C'!$DR$13="","",'TRI-2C'!$DR$13)</f>
        <v>Discriminar sonidos onomatopéyicos y diferencia los sonidos naturales de los artificiales</v>
      </c>
      <c r="B4059" s="139"/>
      <c r="C4059" s="139"/>
      <c r="F4059" s="128"/>
      <c r="G4059" s="124" t="str">
        <f>IF(A4059="","",VLOOKUP(J3941,'TRI-2C'!$B$18:$FH$61,121,FALSE))</f>
        <v>A+</v>
      </c>
      <c r="I4059" s="125" t="str">
        <f t="shared" si="154"/>
        <v>A+</v>
      </c>
      <c r="J4059" s="128"/>
    </row>
    <row r="4060" spans="1:10" ht="12.75" customHeight="1">
      <c r="A4060" s="192" t="str">
        <f>IF('TRI-2C'!$DS$13="","",'TRI-2C'!$DS$13)</f>
        <v>Ejecutar actividades coordinadamente y con un control adecuado de fuerza y tonicidad muscular como: lanzar, atrapar y patear objetos y pelotas.</v>
      </c>
      <c r="B4060" s="154"/>
      <c r="C4060" s="154"/>
      <c r="D4060" s="154"/>
      <c r="E4060" s="154"/>
      <c r="F4060" s="155"/>
      <c r="G4060" s="122" t="str">
        <f>IF(A4060="","",VLOOKUP(J3941,'TRI-2C'!$B$18:$FH$61,122,FALSE))</f>
        <v>B+</v>
      </c>
      <c r="H4060" s="150"/>
      <c r="I4060" s="127" t="str">
        <f t="shared" si="154"/>
        <v>B+</v>
      </c>
      <c r="J4060" s="126"/>
    </row>
    <row r="4061" spans="1:10" ht="12.75" customHeight="1">
      <c r="A4061" s="147" t="str">
        <f>IF('TRI-2C'!$DT$13="","",'TRI-2C'!$DT$13)</f>
        <v>Emplear su lado dominante en la realización de la mayoría de las actividades que utilice la mano, ojo y pie.</v>
      </c>
      <c r="B4061" s="139"/>
      <c r="C4061" s="139"/>
      <c r="F4061" s="128"/>
      <c r="G4061" s="124" t="str">
        <f>IF(A4061="","",VLOOKUP(J3941,'TRI-2C'!$B$18:$FH$61,123,FALSE))</f>
        <v>A+</v>
      </c>
      <c r="I4061" s="125" t="str">
        <f t="shared" si="154"/>
        <v>A+</v>
      </c>
      <c r="J4061" s="128"/>
    </row>
    <row r="4062" spans="1:10" ht="12.75" customHeight="1">
      <c r="A4062" s="148" t="str">
        <f>IF('TRI-2C'!$DU$13="","",'TRI-2C'!$DU$13)</f>
        <v>Galopar y salticar coordinadamente con obstáculos ejecutando circuitos.</v>
      </c>
      <c r="B4062" s="149"/>
      <c r="C4062" s="149"/>
      <c r="D4062" s="150"/>
      <c r="E4062" s="150"/>
      <c r="F4062" s="126"/>
      <c r="G4062" s="122" t="str">
        <f>IF(A4062="","",VLOOKUP(J3941,'TRI-2C'!$B$18:$FH$61,124,FALSE))</f>
        <v>B+</v>
      </c>
      <c r="H4062" s="150"/>
      <c r="I4062" s="127" t="str">
        <f t="shared" si="154"/>
        <v>B+</v>
      </c>
      <c r="J4062" s="126"/>
    </row>
    <row r="4063" spans="1:10" ht="12.75" customHeight="1">
      <c r="A406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4063" s="139"/>
      <c r="C4063" s="139"/>
      <c r="F4063" s="128"/>
      <c r="G4063" s="124" t="str">
        <f>IF(A4063="","",VLOOKUP(J3941,'TRI-2C'!$B$18:$FH$61,125,FALSE))</f>
        <v>A+</v>
      </c>
      <c r="I4063" s="125" t="str">
        <f t="shared" si="154"/>
        <v>A+</v>
      </c>
      <c r="J4063" s="128"/>
    </row>
    <row r="4064" spans="1:10" ht="12.75" customHeight="1">
      <c r="A4064" s="148" t="str">
        <f>IF('TRI-2C'!$DW$13="","",'TRI-2C'!$DW$13)</f>
        <v>Mantener el equilibro al caminar sobre líneas rectas, curvas y quebradas con altura (aprox. 20 cm) logrando un adecuado control postural.</v>
      </c>
      <c r="B4064" s="158"/>
      <c r="C4064" s="158"/>
      <c r="D4064" s="158"/>
      <c r="E4064" s="158"/>
      <c r="F4064" s="159"/>
      <c r="G4064" s="122" t="str">
        <f>IF(A4064="","",VLOOKUP(J3941,'TRI-2C'!$B$18:$FH$61,126,FALSE))</f>
        <v>B+</v>
      </c>
      <c r="H4064" s="150"/>
      <c r="I4064" s="127" t="str">
        <f t="shared" si="154"/>
        <v>B+</v>
      </c>
      <c r="J4064" s="126"/>
    </row>
    <row r="4065" spans="1:10" ht="12.75" customHeight="1">
      <c r="A4065" s="11" t="str">
        <f>IF('TRI-2C'!$DX$13="","",'TRI-2C'!$DX$13)</f>
        <v>Mantener un adecuado control postural en diferentes posiciones del cuerpo y en desplazamientos.</v>
      </c>
      <c r="B4065" s="156"/>
      <c r="C4065" s="156"/>
      <c r="D4065" s="156"/>
      <c r="E4065" s="156"/>
      <c r="F4065" s="157"/>
      <c r="G4065" s="124" t="str">
        <f>IF(A4065="","",VLOOKUP(J3941,'TRI-2C'!$B$18:$FH$61,127,FALSE))</f>
        <v>B+</v>
      </c>
      <c r="I4065" s="125" t="str">
        <f t="shared" si="154"/>
        <v>B+</v>
      </c>
      <c r="J4065" s="128"/>
    </row>
    <row r="4066" spans="1:10" ht="12.75" customHeight="1">
      <c r="A4066" s="148" t="str">
        <f>IF('TRI-2C'!$DY$13="","",'TRI-2C'!$DY$13)</f>
        <v>Orientarse en el espacio realizando desplazamientos en función de consignas dadas con las nociones: entre, adelante-atrás, junto a, cerca-lejos</v>
      </c>
      <c r="B4066" s="149"/>
      <c r="C4066" s="149"/>
      <c r="D4066" s="150"/>
      <c r="E4066" s="150"/>
      <c r="F4066" s="126"/>
      <c r="G4066" s="122" t="str">
        <f>IF(A4066="","",VLOOKUP(J3941,'TRI-2C'!$B$18:$FH$61,128,FALSE))</f>
        <v>B+</v>
      </c>
      <c r="H4066" s="150"/>
      <c r="I4066" s="127" t="str">
        <f t="shared" si="154"/>
        <v>B+</v>
      </c>
      <c r="J4066" s="126"/>
    </row>
    <row r="4067" spans="1:10" ht="12.75" customHeight="1">
      <c r="A4067" s="147" t="str">
        <f>IF('TRI-2C'!$DZ$13="","",'TRI-2C'!$DZ$13)</f>
        <v>Realiza varios movimientos y desplazamientos combinados a diferentes velocidades (rápido, lento), duración (largos y corto).</v>
      </c>
      <c r="B4067" s="139"/>
      <c r="C4067" s="139"/>
      <c r="F4067" s="128"/>
      <c r="G4067" s="124" t="str">
        <f>IF(A4067="","",VLOOKUP(J3941,'TRI-2C'!$B$18:$FH$61,129,FALSE))</f>
        <v>B+</v>
      </c>
      <c r="I4067" s="125" t="str">
        <f t="shared" si="154"/>
        <v>B+</v>
      </c>
      <c r="J4067" s="128"/>
    </row>
    <row r="4068" spans="1:10" ht="12.75" customHeight="1">
      <c r="A4068" s="148" t="str">
        <f>IF('TRI-2C'!$EA$13="","",'TRI-2C'!$EA$13)</f>
        <v>Realizar actividades de coordinación visomotriz con niveles de dificultad creciente en el tamaño y tipo de materiales.</v>
      </c>
      <c r="B4068" s="149"/>
      <c r="C4068" s="149"/>
      <c r="D4068" s="150"/>
      <c r="E4068" s="150"/>
      <c r="F4068" s="126"/>
      <c r="G4068" s="122" t="str">
        <f>IF(A4068="","",VLOOKUP(J3941,'TRI-2C'!$B$18:$FH$61,130,FALSE))</f>
        <v>B+</v>
      </c>
      <c r="H4068" s="150"/>
      <c r="I4068" s="127" t="str">
        <f t="shared" si="154"/>
        <v>B+</v>
      </c>
      <c r="J4068" s="126"/>
    </row>
    <row r="4069" spans="1:10" ht="12.75" customHeight="1">
      <c r="A4069" s="147" t="str">
        <f>IF('TRI-2C'!$EB$13="","",'TRI-2C'!$EB$13)</f>
        <v>Realizar desplazamientos y movimientos combinados utilizando el espacio total y parcial a diferentes distancias (largas-cortas)</v>
      </c>
      <c r="B4069" s="139"/>
      <c r="C4069" s="139"/>
      <c r="F4069" s="128"/>
      <c r="G4069" s="124" t="str">
        <f>IF(A4069="","",VLOOKUP(J3941,'TRI-2C'!$B$18:$FH$61,131,FALSE))</f>
        <v>B+</v>
      </c>
      <c r="I4069" s="125" t="str">
        <f t="shared" si="154"/>
        <v>B+</v>
      </c>
      <c r="J4069" s="128"/>
    </row>
    <row r="4070" spans="1:10" ht="12.75" customHeight="1">
      <c r="A407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4070" s="154"/>
      <c r="C4070" s="154"/>
      <c r="D4070" s="154"/>
      <c r="E4070" s="154"/>
      <c r="F4070" s="155"/>
      <c r="G4070" s="122" t="str">
        <f>IF(A4070="","",VLOOKUP(J3941,'TRI-2C'!$B$18:$FH$61,132,FALSE))</f>
        <v>A+</v>
      </c>
      <c r="H4070" s="150"/>
      <c r="I4070" s="127" t="str">
        <f t="shared" si="154"/>
        <v>A+</v>
      </c>
      <c r="J4070" s="126"/>
    </row>
    <row r="4071" spans="1:10" ht="12.75" customHeight="1">
      <c r="A407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4071" s="139"/>
      <c r="C4071" s="139"/>
      <c r="F4071" s="128"/>
      <c r="G4071" s="124" t="str">
        <f>IF(A4071="","",VLOOKUP(J3941,'TRI-2C'!$B$18:$FH$61,133,FALSE))</f>
        <v>A+</v>
      </c>
      <c r="I4071" s="125" t="str">
        <f t="shared" si="154"/>
        <v>A+</v>
      </c>
      <c r="J4071" s="128"/>
    </row>
    <row r="4072" spans="1:10" ht="12.75" customHeight="1">
      <c r="A407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4072" s="149"/>
      <c r="C4072" s="149"/>
      <c r="D4072" s="150"/>
      <c r="E4072" s="150"/>
      <c r="F4072" s="126"/>
      <c r="G4072" s="122" t="str">
        <f>IF(A4072="","",VLOOKUP(J3941,'TRI-2C'!$B$18:$FH$61,134,FALSE))</f>
        <v>A+</v>
      </c>
      <c r="H4072" s="150"/>
      <c r="I4072" s="127" t="str">
        <f t="shared" si="154"/>
        <v>A+</v>
      </c>
      <c r="J4072" s="126"/>
    </row>
    <row r="4073" spans="1:10" ht="12.75" customHeight="1">
      <c r="A4073" s="147" t="str">
        <f>IF('TRI-2C'!$EF$13="","",'TRI-2C'!$EF$13)</f>
        <v>Realizar movimientos diferenciados con los lados laterales del cuerpo (un lado y otro lado).</v>
      </c>
      <c r="B4073" s="139"/>
      <c r="C4073" s="139"/>
      <c r="F4073" s="128"/>
      <c r="G4073" s="124" t="str">
        <f>IF(A4073="","",VLOOKUP(J3941,'TRI-2C'!$B$18:$FH$61,135,FALSE))</f>
        <v>A+</v>
      </c>
      <c r="I4073" s="125" t="str">
        <f t="shared" si="154"/>
        <v>A+</v>
      </c>
      <c r="J4073" s="128"/>
    </row>
    <row r="4074" spans="1:10" ht="12.75" customHeight="1">
      <c r="A4074" s="148" t="str">
        <f>IF('TRI-2C'!$EG$13="","",'TRI-2C'!$EG$13)</f>
        <v>Realizar movimientos para la coordinación de ojo y pie como: patear pelotas hacia un punto fijo determinado.</v>
      </c>
      <c r="B4074" s="158"/>
      <c r="C4074" s="158"/>
      <c r="D4074" s="158"/>
      <c r="E4074" s="158"/>
      <c r="F4074" s="159"/>
      <c r="G4074" s="122" t="str">
        <f>IF(A4074="","",VLOOKUP(J3941,'TRI-2C'!$B$18:$FH$61,136,FALSE))</f>
        <v>B+</v>
      </c>
      <c r="H4074" s="150"/>
      <c r="I4074" s="127" t="str">
        <f t="shared" si="154"/>
        <v>B+</v>
      </c>
      <c r="J4074" s="126"/>
    </row>
    <row r="4075" spans="1:10" ht="12.75" customHeight="1">
      <c r="A4075" s="11" t="str">
        <f>IF('TRI-2C'!$EH$13="","",'TRI-2C'!$EH$13)</f>
        <v>Realizar representaciones gráficas utilizando el dibujo con detalles que le dan intencionalidad y sentido para identificarlos</v>
      </c>
      <c r="B4075" s="156"/>
      <c r="C4075" s="156"/>
      <c r="D4075" s="156"/>
      <c r="E4075" s="156"/>
      <c r="F4075" s="157"/>
      <c r="G4075" s="124" t="str">
        <f>IF(A4075="","",VLOOKUP(J3941,'TRI-2C'!$B$18:$FH$61,137,FALSE))</f>
        <v>A+</v>
      </c>
      <c r="I4075" s="125" t="str">
        <f t="shared" si="154"/>
        <v>A+</v>
      </c>
      <c r="J4075" s="128"/>
    </row>
    <row r="4076" spans="1:10" ht="12.75" customHeight="1">
      <c r="A4076" s="148" t="str">
        <f>IF('TRI-2C'!$EI$13="","",'TRI-2C'!$EI$13)</f>
        <v>Reconocer la importancia del peatón y respetar su espacio en la vía mediante actividades lúdicas que fomenten el aprendizaje de normas de tránsito.</v>
      </c>
      <c r="B4076" s="149"/>
      <c r="C4076" s="149"/>
      <c r="D4076" s="150"/>
      <c r="E4076" s="150"/>
      <c r="F4076" s="126"/>
      <c r="G4076" s="122" t="str">
        <f>IF(A4076="","",VLOOKUP(J3941,'TRI-2C'!$B$18:$FH$61,138,FALSE))</f>
        <v>B+</v>
      </c>
      <c r="H4076" s="150"/>
      <c r="I4076" s="127" t="str">
        <f t="shared" si="154"/>
        <v>B+</v>
      </c>
      <c r="J4076" s="126"/>
    </row>
    <row r="4077" spans="1:10" ht="12.75" customHeight="1">
      <c r="A4077" s="147" t="str">
        <f>IF('TRI-2C'!$EJ$13="","",'TRI-2C'!$EJ$13)</f>
        <v>Representar la figura humana utilizando el monigote e incorporando detalles según la interiorización de su imagen corporal.</v>
      </c>
      <c r="B4077" s="139"/>
      <c r="C4077" s="139"/>
      <c r="F4077" s="128"/>
      <c r="G4077" s="124" t="str">
        <f>IF(A4077="","",VLOOKUP(J3941,'TRI-2C'!$B$18:$FH$61,139,FALSE))</f>
        <v>A+</v>
      </c>
      <c r="I4077" s="125" t="str">
        <f t="shared" si="154"/>
        <v>A+</v>
      </c>
      <c r="J4077" s="128"/>
    </row>
    <row r="4078" spans="1:10" ht="12.75" customHeight="1">
      <c r="A4078" s="148" t="str">
        <f>IF('TRI-2C'!$EK$13="","",'TRI-2C'!$EK$13)</f>
        <v>Saltar de un pie a otro alternadamente, de manera autónoma.</v>
      </c>
      <c r="B4078" s="149"/>
      <c r="C4078" s="149"/>
      <c r="D4078" s="150"/>
      <c r="E4078" s="150"/>
      <c r="F4078" s="126"/>
      <c r="G4078" s="122" t="str">
        <f>IF(A4078="","",VLOOKUP(J3941,'TRI-2C'!$B$18:$FH$61,140,FALSE))</f>
        <v>A+</v>
      </c>
      <c r="H4078" s="150"/>
      <c r="I4078" s="127" t="str">
        <f t="shared" si="154"/>
        <v>A+</v>
      </c>
      <c r="J4078" s="126"/>
    </row>
    <row r="4079" spans="1:10" ht="12.75" customHeight="1">
      <c r="A4079" s="147" t="str">
        <f>IF('TRI-2C'!$EL$13="","",'TRI-2C'!$EL$13)</f>
        <v>Saltar en dos pies en sentido vertical obstáculos de 20 a 30 cm en altura y en sentido horizontal longitudes de aproximadamente 50 a 70 cm.</v>
      </c>
      <c r="B4079" s="139"/>
      <c r="C4079" s="139"/>
      <c r="F4079" s="128"/>
      <c r="G4079" s="124" t="str">
        <f>IF(A4079="","",VLOOKUP(J3941,'TRI-2C'!$B$18:$FH$61,141,FALSE))</f>
        <v>A+</v>
      </c>
      <c r="I4079" s="125" t="str">
        <f t="shared" si="154"/>
        <v>A+</v>
      </c>
      <c r="J4079" s="128"/>
    </row>
    <row r="4080" spans="1:10" ht="12.75" customHeight="1">
      <c r="A4080" s="192" t="str">
        <f>IF('TRI-2C'!$EM$13="","",'TRI-2C'!$EM$13)</f>
        <v>Subir y bajar escaleras alternando los pies.</v>
      </c>
      <c r="B4080" s="154"/>
      <c r="C4080" s="154"/>
      <c r="D4080" s="154"/>
      <c r="E4080" s="154"/>
      <c r="F4080" s="155"/>
      <c r="G4080" s="122" t="str">
        <f>IF(A4080="","",VLOOKUP(J3941,'TRI-2C'!$B$18:$FH$61,142,FALSE))</f>
        <v>A+</v>
      </c>
      <c r="H4080" s="150"/>
      <c r="I4080" s="127" t="str">
        <f t="shared" si="154"/>
        <v>A+</v>
      </c>
      <c r="J4080" s="126"/>
    </row>
    <row r="4081" spans="1:10" ht="12.75" customHeight="1">
      <c r="A4081" s="147" t="str">
        <f>IF('TRI-2C'!$EN$13="","",'TRI-2C'!$EN$13)</f>
        <v>Trepar y reptar a diferentes ritmos y en posiciones corporales diversas (cúbito ventral y cúbito dorsal).</v>
      </c>
      <c r="B4081" s="139"/>
      <c r="C4081" s="139"/>
      <c r="F4081" s="128"/>
      <c r="G4081" s="124" t="str">
        <f>IF(A4081="","",VLOOKUP(J3941,'TRI-2C'!$B$18:$FH$61,143,FALSE))</f>
        <v>A+</v>
      </c>
      <c r="I4081" s="125" t="str">
        <f t="shared" si="154"/>
        <v>A+</v>
      </c>
      <c r="J4081" s="128"/>
    </row>
    <row r="4082" spans="1:10" ht="12.75" customHeight="1">
      <c r="A4082" s="148" t="str">
        <f>IF('TRI-2C'!$EO$13="","",'TRI-2C'!$EO$13)</f>
        <v>Ubicar algunas partes de su cuerpo en función de las nociones de al lado, junto a, cerca-lejos.</v>
      </c>
      <c r="B4082" s="149"/>
      <c r="C4082" s="149"/>
      <c r="D4082" s="150"/>
      <c r="E4082" s="150"/>
      <c r="F4082" s="126"/>
      <c r="G4082" s="122" t="str">
        <f>IF(A4082="","",VLOOKUP(J3941,'TRI-2C'!$B$18:$FH$61,144,FALSE))</f>
        <v>A+</v>
      </c>
      <c r="H4082" s="150"/>
      <c r="I4082" s="127" t="str">
        <f t="shared" si="154"/>
        <v>A+</v>
      </c>
      <c r="J4082" s="126"/>
    </row>
    <row r="4083" spans="1:10" ht="12.75" customHeight="1">
      <c r="A4083" s="147" t="str">
        <f>IF('TRI-2C'!$EP$13="","",'TRI-2C'!$EP$13)</f>
        <v>Utilizar el espacio parcial e inicia con el uso del espacio total para realizar representaciones gráficas.</v>
      </c>
      <c r="B4083" s="139"/>
      <c r="C4083" s="139"/>
      <c r="F4083" s="128"/>
      <c r="G4083" s="124" t="str">
        <f>IF(A4083="","",VLOOKUP(J3941,'TRI-2C'!$B$18:$FH$61,145,FALSE))</f>
        <v>A+</v>
      </c>
      <c r="I4083" s="125" t="str">
        <f t="shared" si="154"/>
        <v>A+</v>
      </c>
      <c r="J4083" s="128"/>
    </row>
    <row r="4084" spans="1:10" ht="12.75" customHeight="1">
      <c r="A4084" s="148" t="str">
        <f>IF('TRI-2C'!$EQ$13="","",'TRI-2C'!$EQ$13)</f>
        <v>Utilizar la pinza digital para coger lápices, marcadores, pinceles y diversos tipos de materiales.</v>
      </c>
      <c r="B4084" s="158"/>
      <c r="C4084" s="158"/>
      <c r="D4084" s="158"/>
      <c r="E4084" s="158"/>
      <c r="F4084" s="159"/>
      <c r="G4084" s="122" t="str">
        <f>IF(A4084="","",VLOOKUP(J3941,'TRI-2C'!$B$18:$FH$61,146,FALSE))</f>
        <v>A+</v>
      </c>
      <c r="H4084" s="150"/>
      <c r="I4084" s="127" t="str">
        <f t="shared" si="154"/>
        <v>A+</v>
      </c>
      <c r="J4084" s="126"/>
    </row>
    <row r="4085" spans="1:10" ht="12.75" customHeight="1">
      <c r="A4085" s="6" t="str">
        <f>NOTAS!$O$14</f>
        <v>CIVICA Y ACOMPAÑAMIENTO INTEGRAL</v>
      </c>
      <c r="B4085" s="156"/>
      <c r="C4085" s="156"/>
      <c r="D4085" s="156"/>
      <c r="E4085" s="156"/>
      <c r="F4085" s="157"/>
      <c r="G4085" s="124" t="str">
        <f>IF(A4085="","",VLOOKUP(J3941,'TRI-2C'!$B$18:$FH$61,146,FALSE))</f>
        <v>A+</v>
      </c>
      <c r="I4085" s="125"/>
      <c r="J4085" s="128"/>
    </row>
    <row r="4086" spans="1:10" ht="12.75" customHeight="1">
      <c r="A4086" s="148" t="str">
        <f>IF('TRI-2C'!$ES$13="","",'TRI-2C'!$ES$13)</f>
        <v/>
      </c>
      <c r="B4086" s="149"/>
      <c r="C4086" s="149"/>
      <c r="D4086" s="150"/>
      <c r="E4086" s="150"/>
      <c r="F4086" s="126"/>
      <c r="G4086" s="122" t="str">
        <f>IF(A4086="","",VLOOKUP(J3941,'TRI-2C'!$B$18:$FH$61,148,FALSE))</f>
        <v/>
      </c>
      <c r="H4086" s="150"/>
      <c r="I4086" s="127" t="str">
        <f t="shared" ref="I4086:I4095" si="155">IF(G4086="","",G4086)</f>
        <v/>
      </c>
      <c r="J4086" s="126"/>
    </row>
    <row r="4087" spans="1:10" ht="12.75" customHeight="1">
      <c r="A4087" s="147" t="str">
        <f>IF('TRI-2C'!$ET$13="","",'TRI-2C'!$ET$13)</f>
        <v>AUTOCONOCIMIENTO</v>
      </c>
      <c r="B4087" s="139"/>
      <c r="C4087" s="139"/>
      <c r="F4087" s="128"/>
      <c r="G4087" s="124" t="str">
        <f>IF(A4087="","",VLOOKUP(J3941,'TRI-2C'!$B$18:$FH$61,149,FALSE))</f>
        <v>S</v>
      </c>
      <c r="I4087" s="125" t="str">
        <f t="shared" si="155"/>
        <v>S</v>
      </c>
      <c r="J4087" s="128"/>
    </row>
    <row r="4088" spans="1:10" ht="12.75" customHeight="1">
      <c r="A4088" s="148" t="str">
        <f>IF('TRI-2C'!$EU$13="","",'TRI-2C'!$EU$13)</f>
        <v>PENSAMIENO CRITICO</v>
      </c>
      <c r="B4088" s="149"/>
      <c r="C4088" s="149"/>
      <c r="D4088" s="150"/>
      <c r="E4088" s="150"/>
      <c r="F4088" s="126"/>
      <c r="G4088" s="122" t="str">
        <f>IF(A4088="","",VLOOKUP(J3941,'TRI-2C'!$B$18:$FH$61,150,FALSE))</f>
        <v>S</v>
      </c>
      <c r="H4088" s="150"/>
      <c r="I4088" s="127" t="str">
        <f t="shared" si="155"/>
        <v>S</v>
      </c>
      <c r="J4088" s="126"/>
    </row>
    <row r="4089" spans="1:10" ht="12.75" customHeight="1">
      <c r="A4089" s="147" t="str">
        <f>IF('TRI-2C'!$EV$13="","",'TRI-2C'!$EV$13)</f>
        <v>MANEJO DE PROBLEMAS</v>
      </c>
      <c r="B4089" s="139"/>
      <c r="C4089" s="139"/>
      <c r="F4089" s="128"/>
      <c r="G4089" s="124" t="str">
        <f>IF(A4089="","",VLOOKUP(J3941,'TRI-2C'!$B$18:$FH$61,151,FALSE))</f>
        <v>S</v>
      </c>
      <c r="I4089" s="125" t="str">
        <f t="shared" si="155"/>
        <v>S</v>
      </c>
      <c r="J4089" s="128"/>
    </row>
    <row r="4090" spans="1:10" ht="12.75" customHeight="1">
      <c r="A4090" s="192" t="str">
        <f>IF('TRI-2C'!$EW$13="","",'TRI-2C'!$EW$13)</f>
        <v>TOMA DE DECISIONES</v>
      </c>
      <c r="B4090" s="154"/>
      <c r="C4090" s="154"/>
      <c r="D4090" s="154"/>
      <c r="E4090" s="154"/>
      <c r="F4090" s="155"/>
      <c r="G4090" s="122" t="str">
        <f>IF(A4090="","",VLOOKUP(J3941,'TRI-2C'!$B$18:$FH$61,152,FALSE))</f>
        <v>F</v>
      </c>
      <c r="H4090" s="150"/>
      <c r="I4090" s="127" t="str">
        <f t="shared" si="155"/>
        <v>F</v>
      </c>
      <c r="J4090" s="126"/>
    </row>
    <row r="4091" spans="1:10" ht="12.75" customHeight="1">
      <c r="A4091" s="147" t="str">
        <f>IF('TRI-2C'!$EX$13="","",'TRI-2C'!$EX$13)</f>
        <v>TRABAJO EN EQUIPO</v>
      </c>
      <c r="B4091" s="139"/>
      <c r="C4091" s="139"/>
      <c r="F4091" s="128"/>
      <c r="G4091" s="124" t="str">
        <f>IF(A4091="","",VLOOKUP(J3941,'TRI-2C'!$B$18:$FH$61,153,FALSE))</f>
        <v>S</v>
      </c>
      <c r="I4091" s="125" t="str">
        <f t="shared" si="155"/>
        <v>S</v>
      </c>
      <c r="J4091" s="128"/>
    </row>
    <row r="4092" spans="1:10" ht="12.75" customHeight="1">
      <c r="A4092" s="148" t="str">
        <f>IF('TRI-2C'!$EY$13="","",'TRI-2C'!$EY$13)</f>
        <v>CONCIENCIA SOCIAL</v>
      </c>
      <c r="B4092" s="149"/>
      <c r="C4092" s="149"/>
      <c r="D4092" s="150"/>
      <c r="E4092" s="150"/>
      <c r="F4092" s="126"/>
      <c r="G4092" s="122" t="str">
        <f>IF(A4092="","",VLOOKUP(J3941,'TRI-2C'!$B$18:$FH$61,154,FALSE))</f>
        <v>S</v>
      </c>
      <c r="H4092" s="150"/>
      <c r="I4092" s="127" t="str">
        <f t="shared" si="155"/>
        <v>S</v>
      </c>
      <c r="J4092" s="126"/>
    </row>
    <row r="4093" spans="1:10" ht="12.75" customHeight="1">
      <c r="A4093" s="147" t="str">
        <f>IF('TRI-2C'!$EZ$13="","",'TRI-2C'!$EZ$13)</f>
        <v xml:space="preserve">RELACIONES INTERPERSONALES	</v>
      </c>
      <c r="B4093" s="139"/>
      <c r="C4093" s="139"/>
      <c r="F4093" s="128"/>
      <c r="G4093" s="124" t="str">
        <f>IF(A4093="","",VLOOKUP(J3941,'TRI-2C'!$B$18:$FH$61,155,FALSE))</f>
        <v>S</v>
      </c>
      <c r="I4093" s="125" t="str">
        <f t="shared" si="155"/>
        <v>S</v>
      </c>
      <c r="J4093" s="128"/>
    </row>
    <row r="4094" spans="1:10" ht="12.75" customHeight="1">
      <c r="A4094" s="148" t="str">
        <f>IF('TRI-2C'!$FA$13="","",'TRI-2C'!$FA$13)</f>
        <v>MANEJO DE CONFLICTOS</v>
      </c>
      <c r="B4094" s="149"/>
      <c r="C4094" s="149"/>
      <c r="D4094" s="150"/>
      <c r="E4094" s="150"/>
      <c r="F4094" s="126"/>
      <c r="G4094" s="122" t="str">
        <f>IF(A4094="","",VLOOKUP(J3941,'TRI-2C'!$B$18:$FH$61,156,FALSE))</f>
        <v>S</v>
      </c>
      <c r="H4094" s="150"/>
      <c r="I4094" s="127" t="str">
        <f t="shared" si="155"/>
        <v>S</v>
      </c>
      <c r="J4094" s="126"/>
    </row>
    <row r="4095" spans="1:10" ht="12.75" customHeight="1">
      <c r="A4095" s="147" t="str">
        <f>IF('TRI-2C'!$FB$13="","",'TRI-2C'!$FB$13)</f>
        <v>MANEJO DE EMOCIONES Y SENTIMIENTOS</v>
      </c>
      <c r="B4095" s="139"/>
      <c r="C4095" s="139"/>
      <c r="F4095" s="128"/>
      <c r="G4095" s="124" t="str">
        <f>IF(A4095="","",VLOOKUP(J3941,'TRI-2C'!$B$18:$FH$61,157,FALSE))</f>
        <v>S</v>
      </c>
      <c r="I4095" s="125" t="str">
        <f t="shared" si="155"/>
        <v>S</v>
      </c>
      <c r="J4095" s="128"/>
    </row>
    <row r="4096" spans="1:10" ht="12.75" customHeight="1">
      <c r="A4096" s="151"/>
      <c r="B4096" s="129"/>
      <c r="C4096" s="129"/>
      <c r="D4096" s="130"/>
      <c r="E4096" s="130"/>
      <c r="F4096" s="131"/>
      <c r="G4096" s="132"/>
      <c r="H4096" s="130"/>
      <c r="I4096" s="133"/>
      <c r="J4096" s="131"/>
    </row>
    <row r="4097" spans="1:10" ht="12.75" customHeight="1">
      <c r="A4097" s="134"/>
      <c r="B4097" s="134"/>
      <c r="C4097" s="134"/>
      <c r="D4097" s="134"/>
      <c r="E4097" s="134"/>
      <c r="F4097" s="140"/>
      <c r="G4097" s="496"/>
      <c r="H4097" s="496"/>
      <c r="I4097" s="497"/>
      <c r="J4097" s="497"/>
    </row>
    <row r="4098" spans="1:10" ht="12.75" customHeight="1">
      <c r="A4098" s="487" t="s">
        <v>156</v>
      </c>
      <c r="B4098" s="488"/>
      <c r="C4098" s="135" t="s">
        <v>157</v>
      </c>
      <c r="G4098" s="494"/>
      <c r="H4098" s="494"/>
      <c r="I4098" s="494"/>
      <c r="J4098" s="494"/>
    </row>
    <row r="4099" spans="1:10" ht="12.75" customHeight="1">
      <c r="A4099" s="489" t="s">
        <v>158</v>
      </c>
      <c r="B4099" s="490"/>
      <c r="C4099" s="136" t="str">
        <f>VLOOKUP(J3941,'TRI-2C'!$B$18:$FH$61,160,FALSE)</f>
        <v>A+</v>
      </c>
      <c r="G4099" s="494"/>
      <c r="H4099" s="494"/>
      <c r="I4099" s="494"/>
      <c r="J4099" s="494"/>
    </row>
    <row r="4100" spans="1:10" ht="12.75" customHeight="1">
      <c r="A4100" s="491" t="s">
        <v>159</v>
      </c>
      <c r="B4100" s="492"/>
      <c r="C4100" s="493"/>
      <c r="G4100" s="494"/>
      <c r="H4100" s="494"/>
      <c r="I4100" s="494"/>
      <c r="J4100" s="494"/>
    </row>
    <row r="4101" spans="1:10" ht="12.75" customHeight="1">
      <c r="A4101" s="137" t="s">
        <v>160</v>
      </c>
      <c r="B4101" s="138"/>
      <c r="C4101" s="188" t="str">
        <f>VLOOKUP(J3941,'TRI-2C'!$B$18:$FH$61,161,FALSE)</f>
        <v/>
      </c>
      <c r="G4101" s="494"/>
      <c r="H4101" s="494"/>
      <c r="I4101" s="494"/>
      <c r="J4101" s="494"/>
    </row>
    <row r="4102" spans="1:10" ht="12.75" customHeight="1">
      <c r="A4102" s="137" t="s">
        <v>161</v>
      </c>
      <c r="B4102" s="138"/>
      <c r="C4102" s="188" t="str">
        <f>VLOOKUP(J3941,'TRI-2C'!$B$18:$FH$61,162,FALSE)</f>
        <v/>
      </c>
      <c r="G4102" s="494"/>
      <c r="H4102" s="494"/>
      <c r="I4102" s="494"/>
      <c r="J4102" s="494"/>
    </row>
    <row r="4103" spans="1:10" ht="12.75" customHeight="1">
      <c r="A4103" s="480" t="s">
        <v>163</v>
      </c>
      <c r="B4103" s="481"/>
      <c r="C4103" s="188" t="str">
        <f>VLOOKUP(J3941,'TRI-2C'!$B$18:$FH$61,163,FALSE)</f>
        <v/>
      </c>
      <c r="G4103" s="494"/>
      <c r="H4103" s="494"/>
      <c r="I4103" s="494"/>
      <c r="J4103" s="494"/>
    </row>
    <row r="4104" spans="1:10" ht="12.75" customHeight="1">
      <c r="D4104" s="503" t="s">
        <v>162</v>
      </c>
      <c r="E4104" s="503"/>
      <c r="F4104" s="152">
        <f ca="1">NOW()</f>
        <v>45994.739222569442</v>
      </c>
    </row>
    <row r="4107" spans="1:10" ht="12.75" customHeight="1">
      <c r="G4107" s="112"/>
    </row>
    <row r="4109" spans="1:10" ht="12.75" customHeight="1">
      <c r="B4109" s="495" t="s">
        <v>164</v>
      </c>
      <c r="C4109" s="495"/>
      <c r="F4109" s="116" t="s">
        <v>165</v>
      </c>
      <c r="G4109" s="116" t="s">
        <v>165</v>
      </c>
    </row>
    <row r="4143" spans="1:10" ht="12.75" customHeight="1">
      <c r="A4143" s="111" t="s">
        <v>153</v>
      </c>
      <c r="C4143" t="str">
        <f>IF(VLOOKUP(J4146,NOTAS!$D$14:$P$60,2,FALSE)="","",VLOOKUP(J4146,NOTAS!$D$14:$P$60,2,FALSE))</f>
        <v>QUIROZ VALDEZ IKER EDUARDO</v>
      </c>
    </row>
    <row r="4144" spans="1:10" ht="12.75" customHeight="1">
      <c r="A4144" s="111" t="s">
        <v>154</v>
      </c>
      <c r="C4144" t="str">
        <f>NOTAS!$B$14&amp; " "&amp;NOTAS!$B$15</f>
        <v>INICIAL II A</v>
      </c>
      <c r="F4144" s="111"/>
      <c r="G4144" s="116"/>
      <c r="H4144" s="117"/>
      <c r="I4144" s="118"/>
      <c r="J4144" s="117"/>
    </row>
    <row r="4145" spans="1:10" ht="12.75" customHeight="1">
      <c r="A4145" s="111" t="s">
        <v>6</v>
      </c>
      <c r="C4145" t="str">
        <f>NOTAS!$B$18</f>
        <v>2025-2026 MATUTINA</v>
      </c>
      <c r="H4145" s="117"/>
      <c r="I4145" s="118"/>
      <c r="J4145" s="117"/>
    </row>
    <row r="4146" spans="1:10" ht="12.75" customHeight="1" thickBot="1">
      <c r="A4146" s="486" t="s">
        <v>336</v>
      </c>
      <c r="B4146" s="486"/>
      <c r="I4146" s="114" t="s">
        <v>74</v>
      </c>
      <c r="J4146" s="121">
        <v>21</v>
      </c>
    </row>
    <row r="4147" spans="1:10" ht="12.75" customHeight="1">
      <c r="A4147" s="482" t="s">
        <v>155</v>
      </c>
      <c r="B4147" s="483"/>
      <c r="C4147" s="483"/>
      <c r="D4147" s="483"/>
      <c r="E4147" s="483"/>
      <c r="F4147" s="484"/>
      <c r="G4147" s="485" t="s">
        <v>141</v>
      </c>
      <c r="H4147" s="483"/>
      <c r="I4147" s="498" t="s">
        <v>141</v>
      </c>
      <c r="J4147" s="499"/>
    </row>
    <row r="4148" spans="1:10" ht="12.75" customHeight="1">
      <c r="A4148" s="500" t="str">
        <f>IF('TRI-2C'!G$10="","",'TRI-2C'!G$10)</f>
        <v>IDENTIDAD Y AUTONOMÍA</v>
      </c>
      <c r="B4148" s="501"/>
      <c r="C4148" s="501"/>
      <c r="D4148" s="501"/>
      <c r="E4148" s="501"/>
      <c r="F4148" s="502"/>
      <c r="G4148" s="160"/>
      <c r="H4148" s="161"/>
      <c r="I4148" s="162"/>
      <c r="J4148" s="163"/>
    </row>
    <row r="4149" spans="1:10" ht="12.75" customHeight="1">
      <c r="A4149" s="148" t="str">
        <f>IF('TRI-2C'!G$13="","",'TRI-2C'!G$13)</f>
        <v>Comunicar algunos datos de su identidad como: nombres completos, edad, nombres de familiares cercanos, lugar dónde vive.</v>
      </c>
      <c r="B4149" s="158"/>
      <c r="C4149" s="158"/>
      <c r="D4149" s="158"/>
      <c r="E4149" s="158"/>
      <c r="F4149" s="159"/>
      <c r="G4149" s="122" t="str">
        <f>IF(A4149="","",VLOOKUP(J4146,'TRI-2C'!$B$18:$FH$61,6,FALSE))</f>
        <v>A+</v>
      </c>
      <c r="H4149" s="150"/>
      <c r="I4149" s="127" t="str">
        <f>IF(G4149="","",G4149)</f>
        <v>A+</v>
      </c>
      <c r="J4149" s="126"/>
    </row>
    <row r="4150" spans="1:10" ht="12.75" customHeight="1">
      <c r="A4150" s="11" t="str">
        <f>IF('TRI-2C'!$H$13="","",'TRI-2C'!$H$13)</f>
        <v>Demostrar curiosidad por las características físicas (genitales) que le permiten reconocerse como niño y niña</v>
      </c>
      <c r="B4150" s="156"/>
      <c r="C4150" s="156"/>
      <c r="D4150" s="156"/>
      <c r="E4150" s="156"/>
      <c r="F4150" s="157"/>
      <c r="G4150" s="124" t="str">
        <f>IF(A4150="","",VLOOKUP(J4146,'TRI-2C'!$B$18:$FH$61,7,FALSE))</f>
        <v>A+</v>
      </c>
      <c r="I4150" s="125" t="str">
        <f t="shared" ref="I4150:I4166" si="156">IF(G4150="","",G4150)</f>
        <v>A+</v>
      </c>
      <c r="J4150" s="128"/>
    </row>
    <row r="4151" spans="1:10" ht="12.75" customHeight="1">
      <c r="A4151" s="148" t="str">
        <f>IF('TRI-2C'!$I$13="","",'TRI-2C'!$I$13)</f>
        <v>Identificar la importancia de usar el cinturón de seguridad para promover el autocuidado y la protección personal.</v>
      </c>
      <c r="B4151" s="149"/>
      <c r="C4151" s="149"/>
      <c r="D4151" s="150"/>
      <c r="E4151" s="150"/>
      <c r="F4151" s="126"/>
      <c r="G4151" s="122" t="str">
        <f>IF(A4151="","",VLOOKUP(J4146,'TRI-2C'!$B$18:$FH$61,8,FALSE))</f>
        <v>A+</v>
      </c>
      <c r="H4151" s="150"/>
      <c r="I4151" s="127" t="str">
        <f t="shared" si="156"/>
        <v>A+</v>
      </c>
      <c r="J4151" s="126"/>
    </row>
    <row r="4152" spans="1:10" ht="12.75" customHeight="1">
      <c r="A4152" s="147" t="str">
        <f>IF('TRI-2C'!$J$13="","",'TRI-2C'!$J$13)</f>
        <v>Identificar las situaciones de peligro a las que se puede exponer en su entorno inmediato y seguir pautas de comportamiento para evitarlas.</v>
      </c>
      <c r="B4152" s="139"/>
      <c r="C4152" s="139"/>
      <c r="F4152" s="128"/>
      <c r="G4152" s="124" t="str">
        <f>IF(A4152="","",VLOOKUP(J4146,'TRI-2C'!$B$18:$FH$61,9,FALSE))</f>
        <v>A+</v>
      </c>
      <c r="I4152" s="125" t="str">
        <f t="shared" si="156"/>
        <v>A+</v>
      </c>
      <c r="J4152" s="128"/>
    </row>
    <row r="4153" spans="1:10" ht="12.75" customHeight="1">
      <c r="A4153" s="148" t="str">
        <f>IF('TRI-2C'!$K$13="","",'TRI-2C'!$K$13)</f>
        <v>Identificar sus características físicas y las de las personas de su entorno como parte del proceso de aceptación de sí mismo y de respeto a los demás.</v>
      </c>
      <c r="B4153" s="149"/>
      <c r="C4153" s="149"/>
      <c r="D4153" s="150"/>
      <c r="E4153" s="150"/>
      <c r="F4153" s="126"/>
      <c r="G4153" s="122" t="str">
        <f>IF(A4153="","",VLOOKUP(J4146,'TRI-2C'!$B$18:$FH$61,10,FALSE))</f>
        <v>A+</v>
      </c>
      <c r="H4153" s="150"/>
      <c r="I4153" s="127" t="str">
        <f t="shared" si="156"/>
        <v>A+</v>
      </c>
      <c r="J4153" s="126"/>
    </row>
    <row r="4154" spans="1:10" ht="12.75" customHeight="1">
      <c r="A4154" s="147" t="str">
        <f>IF('TRI-2C'!$L$13="","",'TRI-2C'!$L$13)</f>
        <v>Identificar y manifestar sus emociones y sentimientos, expresando las causas de los mismos mediante el lenguaje verbal. (D.EIB.10.3.)</v>
      </c>
      <c r="B4154" s="139"/>
      <c r="C4154" s="139"/>
      <c r="F4154" s="128"/>
      <c r="G4154" s="124" t="str">
        <f>IF(A4154="","",VLOOKUP(J4146,'TRI-2C'!$B$18:$FH$61,11,FALSE))</f>
        <v>A+</v>
      </c>
      <c r="I4154" s="125" t="str">
        <f t="shared" si="156"/>
        <v>A+</v>
      </c>
      <c r="J4154" s="128"/>
    </row>
    <row r="4155" spans="1:10" ht="12.75" customHeight="1">
      <c r="A4155" s="192" t="str">
        <f>IF('TRI-2C'!$M$13="","",'TRI-2C'!$M$13)</f>
        <v>Identificarse como miembro de una familia reconociéndose como parte importante de la misma.</v>
      </c>
      <c r="B4155" s="154"/>
      <c r="C4155" s="154"/>
      <c r="D4155" s="154"/>
      <c r="E4155" s="154"/>
      <c r="F4155" s="155"/>
      <c r="G4155" s="122" t="str">
        <f>IF(A4155="","",VLOOKUP(J4146,'TRI-2C'!$B$18:$FH$61,12,FALSE))</f>
        <v>A+</v>
      </c>
      <c r="H4155" s="150"/>
      <c r="I4155" s="127" t="str">
        <f t="shared" si="156"/>
        <v>A+</v>
      </c>
      <c r="J4155" s="126"/>
    </row>
    <row r="4156" spans="1:10" ht="12.75" customHeight="1">
      <c r="A4156" s="147" t="str">
        <f>IF('TRI-2C'!$N$13="","",'TRI-2C'!$N$13)</f>
        <v>Practicar con autonomía hábitos de higiene personal como lavarse las manos, los dientes y la cara.</v>
      </c>
      <c r="B4156" s="139"/>
      <c r="C4156" s="139"/>
      <c r="F4156" s="128"/>
      <c r="G4156" s="124" t="str">
        <f>IF(A4156="","",VLOOKUP(J4146,'TRI-2C'!$B$18:$FH$61,13,FALSE))</f>
        <v>A+</v>
      </c>
      <c r="I4156" s="125" t="str">
        <f t="shared" si="156"/>
        <v>A+</v>
      </c>
      <c r="J4156" s="128"/>
    </row>
    <row r="4157" spans="1:10" ht="12.75" customHeight="1">
      <c r="A4157" s="148" t="str">
        <f>IF('TRI-2C'!$O$13="","",'TRI-2C'!$O$13)</f>
        <v>Practicar hábitos de orden ubicando los objetos en el lugar correspondiente.</v>
      </c>
      <c r="B4157" s="149"/>
      <c r="C4157" s="149"/>
      <c r="D4157" s="150"/>
      <c r="E4157" s="150"/>
      <c r="F4157" s="126"/>
      <c r="G4157" s="122" t="str">
        <f>IF(A4157="","",VLOOKUP(J4146,'TRI-2C'!$B$18:$FH$61,14,FALSE))</f>
        <v>A+</v>
      </c>
      <c r="H4157" s="150"/>
      <c r="I4157" s="127" t="str">
        <f t="shared" si="156"/>
        <v>A+</v>
      </c>
      <c r="J4157" s="126"/>
    </row>
    <row r="4158" spans="1:10" ht="12.75" customHeight="1">
      <c r="A4158" s="147" t="str">
        <f>IF('TRI-2C'!$P$13="","",'TRI-2C'!$P$13)</f>
        <v>Practicar las acciones a seguir en situaciones de riesgo como: temblores, incendios, entre otros, determinadas en el plan de contingencia institucional.</v>
      </c>
      <c r="B4158" s="139"/>
      <c r="C4158" s="139"/>
      <c r="F4158" s="128"/>
      <c r="G4158" s="124" t="str">
        <f>IF(A4158="","",VLOOKUP(J4146,'TRI-2C'!$B$18:$FH$61,15,FALSE))</f>
        <v>A+</v>
      </c>
      <c r="I4158" s="125" t="str">
        <f t="shared" si="156"/>
        <v>A+</v>
      </c>
      <c r="J4158" s="128"/>
    </row>
    <row r="4159" spans="1:10" ht="12.75" customHeight="1">
      <c r="A4159" s="148" t="str">
        <f>IF('TRI-2C'!$Q$13="","",'TRI-2C'!$Q$13)</f>
        <v>Practicar normas de seguridad para evitar accidentes a los que se puede exponer en su entorno inmediato.</v>
      </c>
      <c r="B4159" s="158"/>
      <c r="C4159" s="158"/>
      <c r="D4159" s="158"/>
      <c r="E4159" s="158"/>
      <c r="F4159" s="159"/>
      <c r="G4159" s="122" t="str">
        <f>IF(A4159="","",VLOOKUP(J4146,'TRI-2C'!$B$18:$FH$61,16,FALSE))</f>
        <v>A+</v>
      </c>
      <c r="H4159" s="150"/>
      <c r="I4159" s="127" t="str">
        <f t="shared" si="156"/>
        <v>A+</v>
      </c>
      <c r="J4159" s="126"/>
    </row>
    <row r="4160" spans="1:10" ht="12.75" customHeight="1">
      <c r="A4160" s="11" t="str">
        <f>IF('TRI-2C'!$R$13="","",'TRI-2C'!$R$13)</f>
        <v>Realiza independientemente normas de aseo al ir al baño.</v>
      </c>
      <c r="B4160" s="156"/>
      <c r="C4160" s="156"/>
      <c r="D4160" s="156"/>
      <c r="E4160" s="156"/>
      <c r="F4160" s="157"/>
      <c r="G4160" s="124" t="str">
        <f>IF(A4160="","",VLOOKUP(J4146,'TRI-2C'!$B$18:$FH$61,17,FALSE))</f>
        <v>A+</v>
      </c>
      <c r="I4160" s="125" t="str">
        <f t="shared" si="156"/>
        <v>A+</v>
      </c>
      <c r="J4160" s="128"/>
    </row>
    <row r="4161" spans="1:10" ht="12.75" customHeight="1">
      <c r="A4161" s="148" t="str">
        <f>IF('TRI-2C'!$S$13="","",'TRI-2C'!$S$13)</f>
        <v>Reconocer la importancia del uso del casco y demás indumentaria de pro tección para protegerse de lesiones en actividades que requieran su uso</v>
      </c>
      <c r="B4161" s="149"/>
      <c r="C4161" s="149"/>
      <c r="D4161" s="150"/>
      <c r="E4161" s="150"/>
      <c r="F4161" s="126"/>
      <c r="G4161" s="122" t="str">
        <f>IF(A4161="","",VLOOKUP(J4146,'TRI-2C'!$B$18:$FH$61,18,FALSE))</f>
        <v>A+</v>
      </c>
      <c r="H4161" s="150"/>
      <c r="I4161" s="127" t="str">
        <f t="shared" si="156"/>
        <v>A+</v>
      </c>
      <c r="J4161" s="126"/>
    </row>
    <row r="4162" spans="1:10" ht="12.75" customHeight="1">
      <c r="A4162" s="147" t="str">
        <f>IF('TRI-2C'!$T$13="","",'TRI-2C'!$T$13)</f>
        <v>Reconocer situaciones problémicas en las actividades escolares para solucionarlas de forma creativa y con autonomía.</v>
      </c>
      <c r="B4162" s="139"/>
      <c r="C4162" s="139"/>
      <c r="F4162" s="128"/>
      <c r="G4162" s="124" t="str">
        <f>IF(A4162="","",VLOOKUP(J4146,'TRI-2C'!$B$18:$FH$61,19,FALSE))</f>
        <v>A+</v>
      </c>
      <c r="I4162" s="125" t="str">
        <f t="shared" si="156"/>
        <v>A+</v>
      </c>
      <c r="J4162" s="128"/>
    </row>
    <row r="4163" spans="1:10" ht="12.75" customHeight="1">
      <c r="A4163" s="148" t="str">
        <f>IF('TRI-2C'!$U$13="","",'TRI-2C'!$U$13)</f>
        <v>Seleccionar las prendas de vestir de acuerdo al estado climático (prendas para el frío / prendas para el calor).</v>
      </c>
      <c r="B4163" s="149"/>
      <c r="C4163" s="149"/>
      <c r="D4163" s="150"/>
      <c r="E4163" s="150"/>
      <c r="F4163" s="126"/>
      <c r="G4163" s="122" t="str">
        <f>IF(A4163="","",VLOOKUP(J4146,'TRI-2C'!$B$18:$FH$61,20,FALSE))</f>
        <v>A+</v>
      </c>
      <c r="H4163" s="150"/>
      <c r="I4163" s="127" t="str">
        <f t="shared" si="156"/>
        <v>A+</v>
      </c>
      <c r="J4163" s="126"/>
    </row>
    <row r="4164" spans="1:10" ht="12.75" customHeight="1">
      <c r="A4164" s="147" t="str">
        <f>IF('TRI-2C'!$V$13="","",'TRI-2C'!$V$13)</f>
        <v>Tomar decisiones con respecto a la elección de actividades, vestuario entre otros, en función de sus gustos y preferencias, argumentando las mismas.</v>
      </c>
      <c r="B4164" s="139"/>
      <c r="C4164" s="139"/>
      <c r="F4164" s="128"/>
      <c r="G4164" s="124" t="str">
        <f>IF(A4164="","",VLOOKUP(J4146,'TRI-2C'!$B$18:$FH$61,21,FALSE))</f>
        <v>A+</v>
      </c>
      <c r="I4164" s="125" t="str">
        <f t="shared" si="156"/>
        <v>A+</v>
      </c>
      <c r="J4164" s="128"/>
    </row>
    <row r="4165" spans="1:10" ht="12.75" customHeight="1">
      <c r="A4165" s="192" t="str">
        <f>IF('TRI-2C'!$W$13="","",'TRI-2C'!$W$13)</f>
        <v>Utilizar la cuchara, tenedor y el vaso cuando se alimenta de manera autónoma.</v>
      </c>
      <c r="B4165" s="154"/>
      <c r="C4165" s="154"/>
      <c r="D4165" s="154"/>
      <c r="E4165" s="154"/>
      <c r="F4165" s="155"/>
      <c r="G4165" s="122" t="str">
        <f>IF(A4165="","",VLOOKUP(J4146,'TRI-2C'!$B$18:$FH$61,22,FALSE))</f>
        <v>A+</v>
      </c>
      <c r="H4165" s="150"/>
      <c r="I4165" s="127" t="str">
        <f t="shared" si="156"/>
        <v>A+</v>
      </c>
      <c r="J4165" s="126"/>
    </row>
    <row r="4166" spans="1:10" ht="12.75" customHeight="1">
      <c r="A4166" s="147" t="str">
        <f>IF('TRI-2C'!$X$13="","",'TRI-2C'!$X$13)</f>
        <v>Vestirse y desvestirse de manera independiente con prendas de vestir sencillas. (D.EIB.10.5)</v>
      </c>
      <c r="B4166" s="139"/>
      <c r="C4166" s="139"/>
      <c r="F4166" s="128"/>
      <c r="G4166" s="124" t="str">
        <f>IF(A4166="","",VLOOKUP(J4146,'TRI-2C'!$B$18:$FH$61,23,FALSE))</f>
        <v>A+</v>
      </c>
      <c r="I4166" s="125" t="str">
        <f t="shared" si="156"/>
        <v>A+</v>
      </c>
      <c r="J4166" s="128"/>
    </row>
    <row r="4167" spans="1:10" ht="12.75" customHeight="1">
      <c r="A4167" s="165" t="str">
        <f>'BI-1T'!$A$8</f>
        <v>CONVIVENCIA</v>
      </c>
      <c r="B4167" s="149"/>
      <c r="C4167" s="149"/>
      <c r="D4167" s="150"/>
      <c r="E4167" s="150"/>
      <c r="F4167" s="126"/>
      <c r="G4167" s="122" t="str">
        <f>IF(A4167="","",VLOOKUP(J4146,'TRI-2C'!$B$18:$FH$61,24,FALSE))</f>
        <v>A+</v>
      </c>
      <c r="H4167" s="150"/>
      <c r="I4167" s="127"/>
      <c r="J4167" s="126"/>
    </row>
    <row r="4168" spans="1:10" ht="12.75" customHeight="1">
      <c r="A4168" s="147" t="str">
        <f>IF('TRI-2C'!$Z$13="","",'TRI-2C'!$Z$13)</f>
        <v>Apoyar y motivar a otras personas a participar en actividades grupales, particularmente a quienes muestran dificultades al hacerlo</v>
      </c>
      <c r="B4168" s="139"/>
      <c r="C4168" s="139"/>
      <c r="F4168" s="128"/>
      <c r="G4168" s="124" t="str">
        <f>IF(A4168="","",VLOOKUP(J4146,'TRI-2C'!$B$18:$FH$61,25,FALSE))</f>
        <v>A+</v>
      </c>
      <c r="I4168" s="125" t="str">
        <f t="shared" ref="I4168:I4182" si="157">IF(G4168="","",G4168)</f>
        <v>A+</v>
      </c>
      <c r="J4168" s="128"/>
    </row>
    <row r="4169" spans="1:10" ht="12.75" customHeight="1">
      <c r="A4169" s="148" t="str">
        <f>IF('TRI-2C'!$AA$13="","",'TRI-2C'!$AA$13)</f>
        <v>Asumir y respetar normas de convivencia en la institución de educación inicial y en el hogar acordadas con el adulto. (D.EIB.10.15.)</v>
      </c>
      <c r="B4169" s="158"/>
      <c r="C4169" s="158"/>
      <c r="D4169" s="158"/>
      <c r="E4169" s="158"/>
      <c r="F4169" s="159"/>
      <c r="G4169" s="122" t="str">
        <f>IF(A4169="","",VLOOKUP(J4146,'TRI-2C'!$B$18:$FH$61,26,FALSE))</f>
        <v>A+</v>
      </c>
      <c r="H4169" s="150"/>
      <c r="I4169" s="127" t="str">
        <f t="shared" si="157"/>
        <v>A+</v>
      </c>
      <c r="J4169" s="126"/>
    </row>
    <row r="4170" spans="1:10" ht="12.75" customHeight="1">
      <c r="A4170" s="11" t="str">
        <f>IF('TRI-2C'!$AB$13="","",'TRI-2C'!$AB$13)</f>
        <v>Colaborar en actividades que se desarrollan con otros niños y adultos de su entorno.</v>
      </c>
      <c r="B4170" s="156"/>
      <c r="C4170" s="156"/>
      <c r="D4170" s="156"/>
      <c r="E4170" s="156"/>
      <c r="F4170" s="157"/>
      <c r="G4170" s="124" t="str">
        <f>IF(A4170="","",VLOOKUP(J4146,'TRI-2C'!$B$18:$FH$61,27,FALSE))</f>
        <v>A+</v>
      </c>
      <c r="I4170" s="125" t="str">
        <f t="shared" si="157"/>
        <v>A+</v>
      </c>
      <c r="J4170" s="128"/>
    </row>
    <row r="4171" spans="1:10" ht="12.75" customHeight="1">
      <c r="A4171" s="148" t="str">
        <f>IF('TRI-2C'!$AC$13="","",'TRI-2C'!$AC$13)</f>
        <v>Demostrar actitudes de solidaridad ante situaciones de necesidad de sus compañeros y adultos de su entorno</v>
      </c>
      <c r="B4171" s="149"/>
      <c r="C4171" s="149"/>
      <c r="D4171" s="150"/>
      <c r="E4171" s="150"/>
      <c r="F4171" s="126"/>
      <c r="G4171" s="122" t="str">
        <f>IF(A4171="","",VLOOKUP(J4146,'TRI-2C'!$B$18:$FH$61,28,FALSE))</f>
        <v>A+</v>
      </c>
      <c r="H4171" s="150"/>
      <c r="I4171" s="127" t="str">
        <f t="shared" si="157"/>
        <v>A+</v>
      </c>
      <c r="J4171" s="126"/>
    </row>
    <row r="4172" spans="1:10" ht="12.75" customHeight="1">
      <c r="A417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172" s="139"/>
      <c r="C4172" s="139"/>
      <c r="F4172" s="128"/>
      <c r="G4172" s="124" t="str">
        <f>IF(A4172="","",VLOOKUP(J4146,'TRI-2C'!$B$18:$FH$61,29,FALSE))</f>
        <v>A+</v>
      </c>
      <c r="I4172" s="125" t="str">
        <f t="shared" si="157"/>
        <v>A+</v>
      </c>
      <c r="J4172" s="128"/>
    </row>
    <row r="4173" spans="1:10" ht="12.75" customHeight="1">
      <c r="A4173" s="148" t="str">
        <f>IF('TRI-2C'!$AE$13="","",'TRI-2C'!$AE$13)</f>
        <v>Demostrar preferencia de jugar la mayor parte del tiempo con un amigo estableciendo niveles de empatías más estables.</v>
      </c>
      <c r="B4173" s="149"/>
      <c r="C4173" s="149"/>
      <c r="D4173" s="150"/>
      <c r="E4173" s="150"/>
      <c r="F4173" s="126"/>
      <c r="G4173" s="122" t="str">
        <f>IF(A4173="","",VLOOKUP(J4146,'TRI-2C'!$B$18:$FH$61,30,FALSE))</f>
        <v>A+</v>
      </c>
      <c r="H4173" s="150"/>
      <c r="I4173" s="127" t="str">
        <f t="shared" si="157"/>
        <v>A+</v>
      </c>
      <c r="J4173" s="126"/>
    </row>
    <row r="4174" spans="1:10" ht="12.75" customHeight="1">
      <c r="A4174" s="147" t="str">
        <f>IF('TRI-2C'!$AF$13="","",'TRI-2C'!$AF$13)</f>
        <v>Demostrar sensibilidad ante deseos, emociones y sentimientos de otras personas.</v>
      </c>
      <c r="B4174" s="139"/>
      <c r="C4174" s="139"/>
      <c r="F4174" s="128"/>
      <c r="G4174" s="124" t="str">
        <f>IF(A4174="","",VLOOKUP(J4146,'TRI-2C'!$B$18:$FH$61,31,FALSE))</f>
        <v>A+</v>
      </c>
      <c r="I4174" s="125" t="str">
        <f t="shared" si="157"/>
        <v>A+</v>
      </c>
      <c r="J4174" s="128"/>
    </row>
    <row r="4175" spans="1:10" ht="12.75" customHeight="1">
      <c r="A4175" s="192" t="str">
        <f>IF('TRI-2C'!$AG$13="","",'TRI-2C'!$AG$13)</f>
        <v>Desarrollar la capacidad de esperar para obtener una recompensa mayor en el futuro.</v>
      </c>
      <c r="B4175" s="154"/>
      <c r="C4175" s="154"/>
      <c r="D4175" s="154"/>
      <c r="E4175" s="154"/>
      <c r="F4175" s="155"/>
      <c r="G4175" s="122" t="str">
        <f>IF(A4175="","",VLOOKUP(J4146,'TRI-2C'!$B$18:$FH$61,32,FALSE))</f>
        <v>A+</v>
      </c>
      <c r="H4175" s="150"/>
      <c r="I4175" s="127" t="str">
        <f t="shared" si="157"/>
        <v>A+</v>
      </c>
      <c r="J4175" s="126"/>
    </row>
    <row r="4176" spans="1:10" ht="12.75" customHeight="1">
      <c r="A4176" s="147" t="str">
        <f>IF('TRI-2C'!$AH$13="","",'TRI-2C'!$AH$13)</f>
        <v>Identificar instituciones y profesiones que brindan servicios a la comunidad y los roles que ellos cumplen.</v>
      </c>
      <c r="B4176" s="139"/>
      <c r="C4176" s="139"/>
      <c r="F4176" s="128"/>
      <c r="G4176" s="124" t="str">
        <f>IF(A4176="","",VLOOKUP(J4146,'TRI-2C'!$B$18:$FH$61,33,FALSE))</f>
        <v>A+</v>
      </c>
      <c r="I4176" s="125" t="str">
        <f t="shared" si="157"/>
        <v>A+</v>
      </c>
      <c r="J4176" s="128"/>
    </row>
    <row r="4177" spans="1:10" ht="12.75" customHeight="1">
      <c r="A4177" s="148" t="str">
        <f>IF('TRI-2C'!$AI$13="","",'TRI-2C'!$AI$13)</f>
        <v>Identificar las profesiones, oficios y ocupaciones que cumplen los miembros de su familia.</v>
      </c>
      <c r="B4177" s="149"/>
      <c r="C4177" s="149"/>
      <c r="D4177" s="150"/>
      <c r="E4177" s="150"/>
      <c r="F4177" s="126"/>
      <c r="G4177" s="122" t="str">
        <f>IF(A4177="","",VLOOKUP(J4146,'TRI-2C'!$B$18:$FH$61,34,FALSE))</f>
        <v>A+</v>
      </c>
      <c r="H4177" s="150"/>
      <c r="I4177" s="127" t="str">
        <f t="shared" si="157"/>
        <v>A+</v>
      </c>
      <c r="J4177" s="126"/>
    </row>
    <row r="4178" spans="1:10" ht="12.75" customHeight="1">
      <c r="A4178" s="147" t="str">
        <f>IF('TRI-2C'!$AJ$13="","",'TRI-2C'!$AJ$13)</f>
        <v>Incrementar su campo de interrelación con otras personas a más del grupo familiar y escolar interactuando con mayor facilidad.</v>
      </c>
      <c r="B4178" s="139"/>
      <c r="C4178" s="139"/>
      <c r="F4178" s="128"/>
      <c r="G4178" s="124" t="str">
        <f>IF(A4178="","",VLOOKUP(J4146,'TRI-2C'!$B$18:$FH$61,35,FALSE))</f>
        <v>A+</v>
      </c>
      <c r="I4178" s="125" t="str">
        <f t="shared" si="157"/>
        <v>A+</v>
      </c>
      <c r="J4178" s="128"/>
    </row>
    <row r="4179" spans="1:10" ht="12.75" customHeight="1">
      <c r="A417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4179" s="158"/>
      <c r="C4179" s="158"/>
      <c r="D4179" s="158"/>
      <c r="E4179" s="158"/>
      <c r="F4179" s="159"/>
      <c r="G4179" s="122" t="str">
        <f>IF(A4179="","",VLOOKUP(J4146,'TRI-2C'!$B$18:$FH$61,36,FALSE))</f>
        <v>A+</v>
      </c>
      <c r="H4179" s="150"/>
      <c r="I4179" s="127" t="str">
        <f t="shared" si="157"/>
        <v>A+</v>
      </c>
      <c r="J4179" s="126"/>
    </row>
    <row r="4180" spans="1:10" ht="12.75" customHeight="1">
      <c r="A4180" s="11" t="str">
        <f>IF('TRI-2C'!$AL$13="","",'TRI-2C'!$AL$13)</f>
        <v>Participar juegos grupales siguiendo las reglas y asumiendo roles que le permitan mantener un ambiente armónico con sus pares. (D.EIB.10.11.)</v>
      </c>
      <c r="B4180" s="156"/>
      <c r="C4180" s="156"/>
      <c r="D4180" s="156"/>
      <c r="E4180" s="156"/>
      <c r="F4180" s="157"/>
      <c r="G4180" s="124" t="str">
        <f>IF(A4180="","",VLOOKUP(J4146,'TRI-2C'!$B$18:$FH$61,37,FALSE))</f>
        <v>A+</v>
      </c>
      <c r="I4180" s="125" t="str">
        <f t="shared" si="157"/>
        <v>A+</v>
      </c>
      <c r="J4180" s="128"/>
    </row>
    <row r="4181" spans="1:10" ht="12.75" customHeight="1">
      <c r="A4181" s="148" t="str">
        <f>IF('TRI-2C'!$AM$13="","",'TRI-2C'!$AM$13)</f>
        <v>Practicar la costumbre de ahorrar para ocasiones y casos especiales</v>
      </c>
      <c r="B4181" s="149"/>
      <c r="C4181" s="149"/>
      <c r="D4181" s="150"/>
      <c r="E4181" s="150"/>
      <c r="F4181" s="126"/>
      <c r="G4181" s="122" t="str">
        <f>IF(A4181="","",VLOOKUP(J4146,'TRI-2C'!$B$18:$FH$61,38,FALSE))</f>
        <v>A+</v>
      </c>
      <c r="H4181" s="150"/>
      <c r="I4181" s="127" t="str">
        <f t="shared" si="157"/>
        <v>A+</v>
      </c>
      <c r="J4181" s="126"/>
    </row>
    <row r="4182" spans="1:10" ht="12.75" customHeight="1">
      <c r="A418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4182" s="139"/>
      <c r="C4182" s="139"/>
      <c r="F4182" s="128"/>
      <c r="G4182" s="124" t="str">
        <f>IF(A4182="","",VLOOKUP(J4146,'TRI-2C'!$B$18:$FH$61,39,FALSE))</f>
        <v>A+</v>
      </c>
      <c r="I4182" s="125" t="str">
        <f t="shared" si="157"/>
        <v>A+</v>
      </c>
      <c r="J4182" s="128"/>
    </row>
    <row r="4183" spans="1:10" ht="12.75" customHeight="1">
      <c r="A4183" s="165" t="str">
        <f>'BI-1T'!$A$9</f>
        <v>RELACIONES CON EL MEDIO NATURAL Y CULTURAL</v>
      </c>
      <c r="B4183" s="149"/>
      <c r="C4183" s="149"/>
      <c r="D4183" s="150"/>
      <c r="E4183" s="150"/>
      <c r="F4183" s="126"/>
      <c r="G4183" s="122" t="str">
        <f>IF(A4183="","",VLOOKUP(J4146,'TRI-2C'!$B$18:$FH$61,40,FALSE))</f>
        <v>A+</v>
      </c>
      <c r="H4183" s="150"/>
      <c r="I4183" s="127"/>
      <c r="J4183" s="126"/>
    </row>
    <row r="4184" spans="1:10" ht="12.75" customHeight="1">
      <c r="A418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4184" s="139"/>
      <c r="C4184" s="139"/>
      <c r="F4184" s="128"/>
      <c r="G4184" s="124" t="str">
        <f>IF(A4184="","",VLOOKUP(J4146,'TRI-2C'!$B$18:$FH$61,41,FALSE))</f>
        <v>A+</v>
      </c>
      <c r="I4184" s="125" t="str">
        <f t="shared" ref="I4184:I4203" si="158">IF(G4184="","",G4184)</f>
        <v>A+</v>
      </c>
      <c r="J4184" s="128"/>
    </row>
    <row r="4185" spans="1:10" ht="12.75" customHeight="1">
      <c r="A4185" s="192" t="str">
        <f>IF('TRI-2C'!$AQ$13="","",'TRI-2C'!$AQ$13)</f>
        <v>Construir conexiones emocionales con su contexto natural (plantas, animales, agua, tierra, aire) y social.</v>
      </c>
      <c r="B4185" s="154"/>
      <c r="C4185" s="154"/>
      <c r="D4185" s="154"/>
      <c r="E4185" s="154"/>
      <c r="F4185" s="155"/>
      <c r="G4185" s="122" t="str">
        <f>IF(A4185="","",VLOOKUP(J4146,'TRI-2C'!$B$18:$FH$61,42,FALSE))</f>
        <v>A+</v>
      </c>
      <c r="H4185" s="150"/>
      <c r="I4185" s="127" t="str">
        <f t="shared" si="158"/>
        <v>A+</v>
      </c>
      <c r="J4185" s="126"/>
    </row>
    <row r="4186" spans="1:10" ht="12.75" customHeight="1">
      <c r="A4186" s="147" t="str">
        <f>IF('TRI-2C'!$AR$13="","",'TRI-2C'!$AR$13)</f>
        <v>dentificar en las actividades diarias oportunidades para aprovechar los recursos y reducir los residuos para proteger el entorno natural</v>
      </c>
      <c r="B4186" s="139"/>
      <c r="C4186" s="139"/>
      <c r="F4186" s="128"/>
      <c r="G4186" s="124" t="str">
        <f>IF(A4186="","",VLOOKUP(J4146,'TRI-2C'!$B$18:$FH$61,43,FALSE))</f>
        <v>A+</v>
      </c>
      <c r="I4186" s="125" t="str">
        <f t="shared" si="158"/>
        <v>A+</v>
      </c>
      <c r="J4186" s="128"/>
    </row>
    <row r="4187" spans="1:10" ht="12.75" customHeight="1">
      <c r="A4187" s="148" t="str">
        <f>IF('TRI-2C'!$AS$13="","",'TRI-2C'!$AS$13)</f>
        <v>Diferenciar entre alimentos nutritivos y no nutritivos identificando los beneficios de una alimentación sana y saludable.</v>
      </c>
      <c r="B4187" s="149"/>
      <c r="C4187" s="149"/>
      <c r="D4187" s="150"/>
      <c r="E4187" s="150"/>
      <c r="F4187" s="126"/>
      <c r="G4187" s="122" t="str">
        <f>IF(A4187="","",VLOOKUP(J4146,'TRI-2C'!$B$18:$FH$61,44,FALSE))</f>
        <v>A+</v>
      </c>
      <c r="H4187" s="150"/>
      <c r="I4187" s="127" t="str">
        <f t="shared" si="158"/>
        <v>A+</v>
      </c>
      <c r="J4187" s="126"/>
    </row>
    <row r="4188" spans="1:10" ht="12.75" customHeight="1">
      <c r="A4188" s="147" t="str">
        <f>IF('TRI-2C'!$AT$13="","",'TRI-2C'!$AT$13)</f>
        <v>Diferenciar entre lo que le pertenece, lo que pertenece a los demás y lo que pertenece al grupo o comunidad.</v>
      </c>
      <c r="B4188" s="139"/>
      <c r="C4188" s="139"/>
      <c r="F4188" s="128"/>
      <c r="G4188" s="124" t="str">
        <f>IF(A4188="","",VLOOKUP(J4146,'TRI-2C'!$B$18:$FH$61,45,FALSE))</f>
        <v>A+</v>
      </c>
      <c r="I4188" s="125" t="str">
        <f t="shared" si="158"/>
        <v>A+</v>
      </c>
      <c r="J4188" s="128"/>
    </row>
    <row r="4189" spans="1:10" ht="12.75" customHeight="1">
      <c r="A4189" s="148" t="str">
        <f>IF('TRI-2C'!$AU$13="","",'TRI-2C'!$AU$13)</f>
        <v>Diferenciar los seres vivos y elementos no vivos de su entorno explorando su mundo natural.</v>
      </c>
      <c r="B4189" s="158"/>
      <c r="C4189" s="158"/>
      <c r="D4189" s="158"/>
      <c r="E4189" s="158"/>
      <c r="F4189" s="159"/>
      <c r="G4189" s="122" t="str">
        <f>IF(A4189="","",VLOOKUP(J4146,'TRI-2C'!$B$18:$FH$61,46,FALSE))</f>
        <v>A+</v>
      </c>
      <c r="H4189" s="150"/>
      <c r="I4189" s="127" t="str">
        <f t="shared" si="158"/>
        <v>A+</v>
      </c>
      <c r="J4189" s="126"/>
    </row>
    <row r="4190" spans="1:10" ht="12.75" customHeight="1">
      <c r="A4190" s="11" t="str">
        <f>IF('TRI-2C'!$AV$13="","",'TRI-2C'!$AV$13)</f>
        <v>Establecer comparaciones entre los elementos del entorno a través de la discriminación sensorial.</v>
      </c>
      <c r="B4190" s="156"/>
      <c r="C4190" s="156"/>
      <c r="D4190" s="156"/>
      <c r="E4190" s="156"/>
      <c r="F4190" s="157"/>
      <c r="G4190" s="124" t="str">
        <f>IF(A4190="","",VLOOKUP(J4146,'TRI-2C'!$B$18:$FH$61,47,FALSE))</f>
        <v>A+</v>
      </c>
      <c r="I4190" s="125" t="str">
        <f t="shared" si="158"/>
        <v>A+</v>
      </c>
      <c r="J4190" s="128"/>
    </row>
    <row r="4191" spans="1:10" ht="12.75" customHeight="1">
      <c r="A4191" s="148" t="str">
        <f>IF('TRI-2C'!$AW$13="","",'TRI-2C'!$AW$13)</f>
        <v>Explorar e identificar los diferentes elementos y fenómenos del entorno natural mediante procesos que propicien la indagación.</v>
      </c>
      <c r="B4191" s="149"/>
      <c r="C4191" s="149"/>
      <c r="D4191" s="150"/>
      <c r="E4191" s="150"/>
      <c r="F4191" s="126"/>
      <c r="G4191" s="122" t="str">
        <f>IF(A4191="","",VLOOKUP(J4146,'TRI-2C'!$B$18:$FH$61,48,FALSE))</f>
        <v>A+</v>
      </c>
      <c r="H4191" s="150"/>
      <c r="I4191" s="127" t="str">
        <f t="shared" si="158"/>
        <v>A+</v>
      </c>
      <c r="J4191" s="126"/>
    </row>
    <row r="4192" spans="1:10" ht="12.75" customHeight="1">
      <c r="A4192" s="147" t="str">
        <f>IF('TRI-2C'!$AX$13="","",'TRI-2C'!$AX$13)</f>
        <v>Identificar características de las plantas por su utilidad, estableciendo diferencias entre ellas.</v>
      </c>
      <c r="B4192" s="139"/>
      <c r="C4192" s="139"/>
      <c r="F4192" s="128"/>
      <c r="G4192" s="124" t="str">
        <f>IF(A4192="","",VLOOKUP(J4146,'TRI-2C'!$B$18:$FH$61,49,FALSE))</f>
        <v>A+</v>
      </c>
      <c r="I4192" s="125" t="str">
        <f t="shared" si="158"/>
        <v>A+</v>
      </c>
      <c r="J4192" s="128"/>
    </row>
    <row r="4193" spans="1:10" ht="12.75" customHeight="1">
      <c r="A4193" s="148" t="str">
        <f>IF('TRI-2C'!$AY$13="","",'TRI-2C'!$AY$13)</f>
        <v>Identificar las características de los animales domésticos y silvestres estableciendo las diferencias entre ellos.</v>
      </c>
      <c r="B4193" s="149"/>
      <c r="C4193" s="149"/>
      <c r="D4193" s="150"/>
      <c r="E4193" s="150"/>
      <c r="F4193" s="126"/>
      <c r="G4193" s="122" t="str">
        <f>IF(A4193="","",VLOOKUP(J4146,'TRI-2C'!$B$18:$FH$61,50,FALSE))</f>
        <v>A+</v>
      </c>
      <c r="H4193" s="150"/>
      <c r="I4193" s="127" t="str">
        <f t="shared" si="158"/>
        <v>A+</v>
      </c>
      <c r="J4193" s="126"/>
    </row>
    <row r="4194" spans="1:10" ht="12.75" customHeight="1">
      <c r="A4194" s="147" t="str">
        <f>IF('TRI-2C'!$AZ$13="","",'TRI-2C'!$AZ$13)</f>
        <v>Identificar las características del mar y reconocerlo como una parte integral del territorio nacional</v>
      </c>
      <c r="B4194" s="139"/>
      <c r="C4194" s="139"/>
      <c r="F4194" s="128"/>
      <c r="G4194" s="124" t="str">
        <f>IF(A4194="","",VLOOKUP(J4146,'TRI-2C'!$B$18:$FH$61,51,FALSE))</f>
        <v>A+</v>
      </c>
      <c r="I4194" s="125" t="str">
        <f t="shared" si="158"/>
        <v>A+</v>
      </c>
      <c r="J4194" s="128"/>
    </row>
    <row r="4195" spans="1:10" ht="12.75" customHeight="1">
      <c r="A4195" s="192" t="str">
        <f>IF('TRI-2C'!$BA$13="","",'TRI-2C'!$BA$13)</f>
        <v>Identificar prácticas socioculturales de su localidad demostrando curiosidad ante sus tradiciones.</v>
      </c>
      <c r="B4195" s="154"/>
      <c r="C4195" s="154"/>
      <c r="D4195" s="154"/>
      <c r="E4195" s="154"/>
      <c r="F4195" s="155"/>
      <c r="G4195" s="122" t="str">
        <f>IF(A4195="","",VLOOKUP(J4146,'TRI-2C'!$B$18:$FH$61,52,FALSE))</f>
        <v>A+</v>
      </c>
      <c r="H4195" s="150"/>
      <c r="I4195" s="127" t="str">
        <f t="shared" si="158"/>
        <v>A+</v>
      </c>
      <c r="J4195" s="126"/>
    </row>
    <row r="4196" spans="1:10" ht="12.75" customHeight="1">
      <c r="A4196" s="147" t="str">
        <f>IF('TRI-2C'!$BB$13="","",'TRI-2C'!$BB$13)</f>
        <v>Observar el proceso del ciclo vital de las plantas mediante actividades de experimentación.</v>
      </c>
      <c r="B4196" s="139"/>
      <c r="C4196" s="139"/>
      <c r="F4196" s="128"/>
      <c r="G4196" s="124" t="str">
        <f>IF(A4196="","",VLOOKUP(J4146,'TRI-2C'!$B$18:$FH$61,53,FALSE))</f>
        <v>A+</v>
      </c>
      <c r="I4196" s="125" t="str">
        <f t="shared" si="158"/>
        <v>A+</v>
      </c>
      <c r="J4196" s="128"/>
    </row>
    <row r="4197" spans="1:10" ht="12.75" customHeight="1">
      <c r="A4197" s="148" t="str">
        <f>IF('TRI-2C'!$BC$13="","",'TRI-2C'!$BC$13)</f>
        <v>Participar en actividades lúdicas para identificar prácticas de movilidad que ayudan a cuidar el planeta</v>
      </c>
      <c r="B4197" s="149"/>
      <c r="C4197" s="149"/>
      <c r="D4197" s="150"/>
      <c r="E4197" s="150"/>
      <c r="F4197" s="126"/>
      <c r="G4197" s="122" t="str">
        <f>IF(A4197="","",VLOOKUP(J4146,'TRI-2C'!$B$18:$FH$61,54,FALSE))</f>
        <v>A+</v>
      </c>
      <c r="H4197" s="150"/>
      <c r="I4197" s="127" t="str">
        <f t="shared" si="158"/>
        <v>A+</v>
      </c>
      <c r="J4197" s="126"/>
    </row>
    <row r="4198" spans="1:10" ht="12.75" customHeight="1">
      <c r="A4198" s="147" t="str">
        <f>IF('TRI-2C'!$BD$13="","",'TRI-2C'!$BD$13)</f>
        <v>Participar en algunas prácticas tradicionales de su entorno disfrutando y respetando las diferentes manifestaciones culturales</v>
      </c>
      <c r="B4198" s="139"/>
      <c r="C4198" s="139"/>
      <c r="F4198" s="128"/>
      <c r="G4198" s="124" t="str">
        <f>IF(A4198="","",VLOOKUP(J4146,'TRI-2C'!$B$18:$FH$61,55,FALSE))</f>
        <v>A+</v>
      </c>
      <c r="I4198" s="125" t="str">
        <f t="shared" si="158"/>
        <v>A+</v>
      </c>
      <c r="J4198" s="128"/>
    </row>
    <row r="4199" spans="1:10" ht="12.75" customHeight="1">
      <c r="A4199" s="148" t="str">
        <f>IF('TRI-2C'!$BE$13="","",'TRI-2C'!$BE$13)</f>
        <v>Practicar hábitos de cuidado y conservación del medio ambiente que eviten la contaminación del aire, suelo y agua. (D.EIB.10.19.)</v>
      </c>
      <c r="B4199" s="158"/>
      <c r="C4199" s="158"/>
      <c r="D4199" s="158"/>
      <c r="E4199" s="158"/>
      <c r="F4199" s="159"/>
      <c r="G4199" s="122" t="str">
        <f>IF(A4199="","",VLOOKUP(J4146,'TRI-2C'!$B$18:$FH$61,56,FALSE))</f>
        <v>A+</v>
      </c>
      <c r="H4199" s="150"/>
      <c r="I4199" s="127" t="str">
        <f t="shared" si="158"/>
        <v>A+</v>
      </c>
      <c r="J4199" s="126"/>
    </row>
    <row r="4200" spans="1:10" ht="12.75" customHeight="1">
      <c r="A4200" s="11" t="str">
        <f>IF('TRI-2C'!$BF$13="","",'TRI-2C'!$BF$13)</f>
        <v>Realizar acciones de cuidado y protección de plantas y animales de su entorno erradicando actitudes de maltrato.</v>
      </c>
      <c r="B4200" s="156"/>
      <c r="C4200" s="156"/>
      <c r="D4200" s="156"/>
      <c r="E4200" s="156"/>
      <c r="F4200" s="157"/>
      <c r="G4200" s="124" t="str">
        <f>IF(A4200="","",VLOOKUP(J4146,'TRI-2C'!$B$18:$FH$61,57,FALSE))</f>
        <v>A+</v>
      </c>
      <c r="I4200" s="125" t="str">
        <f t="shared" si="158"/>
        <v>A+</v>
      </c>
      <c r="J4200" s="128"/>
    </row>
    <row r="4201" spans="1:10" ht="12.75" customHeight="1">
      <c r="A4201" s="148" t="str">
        <f>IF('TRI-2C'!$BG$13="","",'TRI-2C'!$BG$13)</f>
        <v>Reconocer cómo las personas utilizan el dinero en su entorno familiar para satisfacer sus necesidades y deseos</v>
      </c>
      <c r="B4201" s="149"/>
      <c r="C4201" s="149"/>
      <c r="D4201" s="150"/>
      <c r="E4201" s="150"/>
      <c r="F4201" s="126"/>
      <c r="G4201" s="122" t="str">
        <f>IF(A4201="","",VLOOKUP(J4146,'TRI-2C'!$B$18:$FH$61,58,FALSE))</f>
        <v>A+</v>
      </c>
      <c r="H4201" s="150"/>
      <c r="I4201" s="127" t="str">
        <f t="shared" si="158"/>
        <v>A+</v>
      </c>
      <c r="J4201" s="126"/>
    </row>
    <row r="4202" spans="1:10" ht="12.75" customHeight="1">
      <c r="A4202" s="147" t="str">
        <f>IF('TRI-2C'!$BH$13="","",'TRI-2C'!$BH$13)</f>
        <v>Reconocer las consecuencias de no cuidar sus pertenencias.</v>
      </c>
      <c r="B4202" s="139"/>
      <c r="C4202" s="139"/>
      <c r="F4202" s="128"/>
      <c r="G4202" s="124" t="str">
        <f>IF(A4202="","",VLOOKUP(J4146,'TRI-2C'!$B$18:$FH$61,59,FALSE))</f>
        <v>A+</v>
      </c>
      <c r="I4202" s="125" t="str">
        <f t="shared" si="158"/>
        <v>A+</v>
      </c>
      <c r="J4202" s="128"/>
    </row>
    <row r="4203" spans="1:10" ht="12.75" customHeight="1">
      <c r="A420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4203" s="149"/>
      <c r="C4203" s="149"/>
      <c r="D4203" s="150"/>
      <c r="E4203" s="150"/>
      <c r="F4203" s="126"/>
      <c r="G4203" s="122" t="str">
        <f>IF(A4203="","",VLOOKUP(J4146,'TRI-2C'!$B$18:$FH$61,60,FALSE))</f>
        <v>A+</v>
      </c>
      <c r="H4203" s="150"/>
      <c r="I4203" s="127" t="str">
        <f t="shared" si="158"/>
        <v>A+</v>
      </c>
      <c r="J4203" s="126"/>
    </row>
    <row r="4204" spans="1:10" ht="12.75" customHeight="1">
      <c r="A4204" s="164" t="str">
        <f>'BI-1T'!$A$10</f>
        <v>RELACIONES LOGICAS MATEMATICAS</v>
      </c>
      <c r="B4204" s="139"/>
      <c r="C4204" s="139"/>
      <c r="F4204" s="128"/>
      <c r="G4204" s="124" t="str">
        <f>IF(A4204="","",VLOOKUP(J4146,'TRI-2C'!$B$18:$FH$61,61,FALSE))</f>
        <v>A+</v>
      </c>
      <c r="I4204" s="125"/>
      <c r="J4204" s="128"/>
    </row>
    <row r="4205" spans="1:10" ht="12.75" customHeight="1">
      <c r="A4205" s="192" t="str">
        <f>IF('TRI-2C'!$BK$13="","",'TRI-2C'!$BK$13)</f>
        <v>Asociar las formas de los objetos del entorno con figuras geométricas bidimensionales</v>
      </c>
      <c r="B4205" s="154"/>
      <c r="C4205" s="154"/>
      <c r="D4205" s="154"/>
      <c r="E4205" s="154"/>
      <c r="F4205" s="155"/>
      <c r="G4205" s="122" t="str">
        <f>IF(A4205="","",VLOOKUP(J4146,'TRI-2C'!$B$18:$FH$61,62,FALSE))</f>
        <v>A+</v>
      </c>
      <c r="H4205" s="150"/>
      <c r="I4205" s="127" t="str">
        <f t="shared" ref="I4205:I4226" si="159">IF(G4205="","",G4205)</f>
        <v>A+</v>
      </c>
      <c r="J4205" s="126"/>
    </row>
    <row r="4206" spans="1:10" ht="12.75" customHeight="1">
      <c r="A4206" s="147" t="str">
        <f>IF('TRI-2C'!$BL$13="","",'TRI-2C'!$BL$13)</f>
        <v>Clasificar objetos con dos atributos (tamaño, color o forma).</v>
      </c>
      <c r="B4206" s="139"/>
      <c r="C4206" s="139"/>
      <c r="F4206" s="128"/>
      <c r="G4206" s="124" t="str">
        <f>IF(A4206="","",VLOOKUP(J4146,'TRI-2C'!$B$18:$FH$61,63,FALSE))</f>
        <v>A+</v>
      </c>
      <c r="I4206" s="125" t="str">
        <f t="shared" si="159"/>
        <v>A+</v>
      </c>
      <c r="J4206" s="128"/>
    </row>
    <row r="4207" spans="1:10" ht="12.75" customHeight="1">
      <c r="A4207" s="148" t="str">
        <f>IF('TRI-2C'!$BM$13="","",'TRI-2C'!$BM$13)</f>
        <v>Comparar y armar colecciones de más, igual y menos objetos.</v>
      </c>
      <c r="B4207" s="149"/>
      <c r="C4207" s="149"/>
      <c r="D4207" s="150"/>
      <c r="E4207" s="150"/>
      <c r="F4207" s="126"/>
      <c r="G4207" s="122" t="str">
        <f>IF(A4207="","",VLOOKUP(J4146,'TRI-2C'!$B$18:$FH$61,64,FALSE))</f>
        <v>A+</v>
      </c>
      <c r="H4207" s="150"/>
      <c r="I4207" s="127" t="str">
        <f t="shared" si="159"/>
        <v>A+</v>
      </c>
      <c r="J4207" s="126"/>
    </row>
    <row r="4208" spans="1:10" ht="12.75" customHeight="1">
      <c r="A4208" s="147" t="str">
        <f>IF('TRI-2C'!$BN$13="","",'TRI-2C'!$BN$13)</f>
        <v>Comparar y ordenar secuencialmente un conjunto pequeño de objetos de acuerdo con su tamaño.</v>
      </c>
      <c r="B4208" s="139"/>
      <c r="C4208" s="139"/>
      <c r="F4208" s="128"/>
      <c r="G4208" s="124" t="str">
        <f>IF(A4208="","",VLOOKUP(J4146,'TRI-2C'!$B$18:$FH$61,65,FALSE))</f>
        <v>A+</v>
      </c>
      <c r="I4208" s="125" t="str">
        <f t="shared" si="159"/>
        <v>A+</v>
      </c>
      <c r="J4208" s="128"/>
    </row>
    <row r="4209" spans="1:10" ht="12.75" customHeight="1">
      <c r="A4209" s="148" t="str">
        <f>IF('TRI-2C'!$BO$13="","",'TRI-2C'!$BO$13)</f>
        <v>Comprender la relación de número-cantidad hasta el 10.</v>
      </c>
      <c r="B4209" s="158"/>
      <c r="C4209" s="158"/>
      <c r="D4209" s="158"/>
      <c r="E4209" s="158"/>
      <c r="F4209" s="159"/>
      <c r="G4209" s="122" t="str">
        <f>IF(A4209="","",VLOOKUP(J4146,'TRI-2C'!$B$18:$FH$61,66,FALSE))</f>
        <v>A+</v>
      </c>
      <c r="H4209" s="150"/>
      <c r="I4209" s="127" t="str">
        <f t="shared" si="159"/>
        <v>A+</v>
      </c>
      <c r="J4209" s="126"/>
    </row>
    <row r="4210" spans="1:10" ht="12.75" customHeight="1">
      <c r="A4210" s="11" t="str">
        <f>IF('TRI-2C'!$BP$13="","",'TRI-2C'!$BP$13)</f>
        <v>Comprender la relación del numeral (representación simbólica del número) con la cantidad hasta el 5.</v>
      </c>
      <c r="B4210" s="156"/>
      <c r="C4210" s="156"/>
      <c r="D4210" s="156"/>
      <c r="E4210" s="156"/>
      <c r="F4210" s="157"/>
      <c r="G4210" s="124" t="str">
        <f>IF(A4210="","",VLOOKUP(J4146,'TRI-2C'!$B$18:$FH$61,67,FALSE))</f>
        <v>A+</v>
      </c>
      <c r="I4210" s="125" t="str">
        <f t="shared" si="159"/>
        <v>A+</v>
      </c>
      <c r="J4210" s="128"/>
    </row>
    <row r="4211" spans="1:10" ht="12.75" customHeight="1">
      <c r="A4211" s="148" t="str">
        <f>IF('TRI-2C'!$BQ$13="","",'TRI-2C'!$BQ$13)</f>
        <v>Contar oralmente del 1 al 15 con secuencia numérica.</v>
      </c>
      <c r="B4211" s="149"/>
      <c r="C4211" s="149"/>
      <c r="D4211" s="150"/>
      <c r="E4211" s="150"/>
      <c r="F4211" s="126"/>
      <c r="G4211" s="122" t="str">
        <f>IF(A4211="","",VLOOKUP(J4146,'TRI-2C'!$B$18:$FH$61,68,FALSE))</f>
        <v>A+</v>
      </c>
      <c r="H4211" s="150"/>
      <c r="I4211" s="127" t="str">
        <f t="shared" si="159"/>
        <v>A+</v>
      </c>
      <c r="J4211" s="126"/>
    </row>
    <row r="4212" spans="1:10" ht="12.75" customHeight="1">
      <c r="A4212" s="147" t="str">
        <f>IF('TRI-2C'!$BR$13="","",'TRI-2C'!$BR$13)</f>
        <v>Continuar y reproducir patrones simples con objetos concretos y representaciones gráficas.</v>
      </c>
      <c r="B4212" s="139"/>
      <c r="C4212" s="139"/>
      <c r="F4212" s="128"/>
      <c r="G4212" s="124" t="str">
        <f>IF(A4212="","",VLOOKUP(J4146,'TRI-2C'!$B$18:$FH$61,69,FALSE))</f>
        <v>A+</v>
      </c>
      <c r="I4212" s="125" t="str">
        <f t="shared" si="159"/>
        <v>A+</v>
      </c>
      <c r="J4212" s="128"/>
    </row>
    <row r="4213" spans="1:10" ht="12.75" customHeight="1">
      <c r="A4213" s="148" t="str">
        <f>IF('TRI-2C'!$BS$13="","",'TRI-2C'!$BS$13)</f>
        <v>Establecer la relación de correspondencia entre los elementos de colecciones de objetos.</v>
      </c>
      <c r="B4213" s="149"/>
      <c r="C4213" s="149"/>
      <c r="D4213" s="150"/>
      <c r="E4213" s="150"/>
      <c r="F4213" s="126"/>
      <c r="G4213" s="122" t="str">
        <f>IF(A4213="","",VLOOKUP(J4146,'TRI-2C'!$B$18:$FH$61,70,FALSE))</f>
        <v>A+</v>
      </c>
      <c r="H4213" s="150"/>
      <c r="I4213" s="127" t="str">
        <f t="shared" si="159"/>
        <v>A+</v>
      </c>
      <c r="J4213" s="126"/>
    </row>
    <row r="4214" spans="1:10" ht="12.75" customHeight="1">
      <c r="A4214" s="147" t="str">
        <f>IF('TRI-2C'!$BT$13="","",'TRI-2C'!$BT$13)</f>
        <v>Identificar características de mañana, tarde y noche</v>
      </c>
      <c r="B4214" s="139"/>
      <c r="C4214" s="139"/>
      <c r="F4214" s="128"/>
      <c r="G4214" s="124" t="str">
        <f>IF(A4214="","",VLOOKUP(J4146,'TRI-2C'!$B$18:$FH$61,71,FALSE))</f>
        <v>A+</v>
      </c>
      <c r="I4214" s="125" t="str">
        <f t="shared" si="159"/>
        <v>A+</v>
      </c>
      <c r="J4214" s="128"/>
    </row>
    <row r="4215" spans="1:10" ht="12.75" customHeight="1">
      <c r="A4215" s="192" t="str">
        <f>IF('TRI-2C'!$BU$13="","",'TRI-2C'!$BU$13)</f>
        <v>Identificar en los objetos las nociones de medida: largo/ corto, grueso/delgado.</v>
      </c>
      <c r="B4215" s="154"/>
      <c r="C4215" s="154"/>
      <c r="D4215" s="154"/>
      <c r="E4215" s="154"/>
      <c r="F4215" s="155"/>
      <c r="G4215" s="122" t="str">
        <f>IF(A4215="","",VLOOKUP(J4146,'TRI-2C'!$B$18:$FH$61,72,FALSE))</f>
        <v>A+</v>
      </c>
      <c r="H4215" s="150"/>
      <c r="I4215" s="127" t="str">
        <f t="shared" si="159"/>
        <v>A+</v>
      </c>
      <c r="J4215" s="126"/>
    </row>
    <row r="4216" spans="1:10" ht="12.75" customHeight="1">
      <c r="A4216" s="147" t="str">
        <f>IF('TRI-2C'!$BV$13="","",'TRI-2C'!$BV$13)</f>
        <v>Identificar figuras geométricas básicas: círculo, cuadrado y triángulo en objetos del entorno y en representaciones gráficas.</v>
      </c>
      <c r="B4216" s="139"/>
      <c r="C4216" s="139"/>
      <c r="F4216" s="128"/>
      <c r="G4216" s="124" t="str">
        <f>IF(A4216="","",VLOOKUP(J4146,'TRI-2C'!$B$18:$FH$61,73,FALSE))</f>
        <v>A+</v>
      </c>
      <c r="I4216" s="125" t="str">
        <f t="shared" si="159"/>
        <v>A+</v>
      </c>
      <c r="J4216" s="128"/>
    </row>
    <row r="4217" spans="1:10" ht="12.75" customHeight="1">
      <c r="A4217" s="148" t="str">
        <f>IF('TRI-2C'!$BW$13="","",'TRI-2C'!$BW$13)</f>
        <v>Identificar la diferencia entre lo que se desea y lo que se necesita</v>
      </c>
      <c r="B4217" s="149"/>
      <c r="C4217" s="149"/>
      <c r="D4217" s="150"/>
      <c r="E4217" s="150"/>
      <c r="F4217" s="126"/>
      <c r="G4217" s="122" t="str">
        <f>IF(A4217="","",VLOOKUP(J4146,'TRI-2C'!$B$18:$FH$61,74,FALSE))</f>
        <v>A+</v>
      </c>
      <c r="H4217" s="150"/>
      <c r="I4217" s="127" t="str">
        <f t="shared" si="159"/>
        <v>A+</v>
      </c>
      <c r="J4217" s="126"/>
    </row>
    <row r="4218" spans="1:10" ht="12.75" customHeight="1">
      <c r="A4218" s="147" t="str">
        <f>IF('TRI-2C'!$BX$13="","",'TRI-2C'!$BX$13)</f>
        <v>Identificar las nociones de tiempo en acciones que siceden antes, ahora y después</v>
      </c>
      <c r="B4218" s="139"/>
      <c r="C4218" s="139"/>
      <c r="F4218" s="128"/>
      <c r="G4218" s="124" t="str">
        <f>IF(A4218="","",VLOOKUP(J4146,'TRI-2C'!$B$18:$FH$61,75,FALSE))</f>
        <v>A+</v>
      </c>
      <c r="I4218" s="125" t="str">
        <f t="shared" si="159"/>
        <v>A+</v>
      </c>
      <c r="J4218" s="128"/>
    </row>
    <row r="4219" spans="1:10" ht="12.75" customHeight="1">
      <c r="A4219" s="148" t="str">
        <f>IF('TRI-2C'!$BY$13="","",'TRI-2C'!$BY$13)</f>
        <v>Identificar los números de emergencia a través de actividades lúdicas, y reconocer cuándo pedir ayuda en situaciones sencillas.</v>
      </c>
      <c r="B4219" s="158"/>
      <c r="C4219" s="158"/>
      <c r="D4219" s="158"/>
      <c r="E4219" s="158"/>
      <c r="F4219" s="159"/>
      <c r="G4219" s="122" t="str">
        <f>IF(A4219="","",VLOOKUP(J4146,'TRI-2C'!$B$18:$FH$61,76,FALSE))</f>
        <v>A+</v>
      </c>
      <c r="H4219" s="150"/>
      <c r="I4219" s="127" t="str">
        <f t="shared" si="159"/>
        <v>A+</v>
      </c>
      <c r="J4219" s="126"/>
    </row>
    <row r="4220" spans="1:10" ht="12.75" customHeight="1">
      <c r="A4220" s="11" t="str">
        <f>IF('TRI-2C'!$BZ$13="","",'TRI-2C'!$BZ$13)</f>
        <v>Identificar semejanzas y diferencias en objetos del entorno con criterios de forma, color y tamaño</v>
      </c>
      <c r="B4220" s="156"/>
      <c r="C4220" s="156"/>
      <c r="D4220" s="156"/>
      <c r="E4220" s="156"/>
      <c r="F4220" s="157"/>
      <c r="G4220" s="124" t="str">
        <f>IF(A4220="","",VLOOKUP(J4146,'TRI-2C'!$B$18:$FH$61,77,FALSE))</f>
        <v>A+</v>
      </c>
      <c r="I4220" s="125" t="str">
        <f t="shared" si="159"/>
        <v>A+</v>
      </c>
      <c r="J4220" s="128"/>
    </row>
    <row r="4221" spans="1:10" ht="12.75" customHeight="1">
      <c r="A4221" s="148" t="str">
        <f>IF('TRI-2C'!$CA$13="","",'TRI-2C'!$CA$13)</f>
        <v>Ordenar en secuencias lógica sucesos de hasta cinco eventos en representaciones gráficas de sus actividades de la rutina diaria y en escenas de cuentos</v>
      </c>
      <c r="B4221" s="149"/>
      <c r="C4221" s="149"/>
      <c r="D4221" s="150"/>
      <c r="E4221" s="150"/>
      <c r="F4221" s="126"/>
      <c r="G4221" s="122" t="str">
        <f>IF(A4221="","",VLOOKUP(J4146,'TRI-2C'!$B$18:$FH$61,78,FALSE))</f>
        <v>A+</v>
      </c>
      <c r="H4221" s="150"/>
      <c r="I4221" s="127" t="str">
        <f t="shared" si="159"/>
        <v>A+</v>
      </c>
      <c r="J4221" s="126"/>
    </row>
    <row r="4222" spans="1:10" ht="12.75" customHeight="1">
      <c r="A4222" s="147" t="str">
        <f>IF('TRI-2C'!$CB$13="","",'TRI-2C'!$CB$13)</f>
        <v>Reconocer billetes y monedas en situaciones de la vida real</v>
      </c>
      <c r="B4222" s="139"/>
      <c r="C4222" s="139"/>
      <c r="F4222" s="128"/>
      <c r="G4222" s="124" t="str">
        <f>IF(A4222="","",VLOOKUP(J4146,'TRI-2C'!$B$18:$FH$61,79,FALSE))</f>
        <v>A+</v>
      </c>
      <c r="I4222" s="125" t="str">
        <f t="shared" si="159"/>
        <v>A+</v>
      </c>
      <c r="J4222" s="128"/>
    </row>
    <row r="4223" spans="1:10" ht="12.75" customHeight="1">
      <c r="A422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4223" s="149"/>
      <c r="C4223" s="149"/>
      <c r="D4223" s="150"/>
      <c r="E4223" s="150"/>
      <c r="F4223" s="126"/>
      <c r="G4223" s="122" t="str">
        <f>IF(A4223="","",VLOOKUP(J4146,'TRI-2C'!$B$18:$FH$61,80,FALSE))</f>
        <v>A+</v>
      </c>
      <c r="H4223" s="150"/>
      <c r="I4223" s="127" t="str">
        <f t="shared" si="159"/>
        <v>A+</v>
      </c>
      <c r="J4223" s="126"/>
    </row>
    <row r="4224" spans="1:10" ht="12.75" customHeight="1">
      <c r="A4224" s="147" t="str">
        <f>IF('TRI-2C'!$CD$13="","",'TRI-2C'!$CD$13)</f>
        <v>Reconocer los colores secundarios en objetos e imágenes del entorno.</v>
      </c>
      <c r="B4224" s="139"/>
      <c r="C4224" s="139"/>
      <c r="F4224" s="128"/>
      <c r="G4224" s="124" t="str">
        <f>IF(A4224="","",VLOOKUP(J4146,'TRI-2C'!$B$18:$FH$61,81,FALSE))</f>
        <v>A+</v>
      </c>
      <c r="I4224" s="125" t="str">
        <f t="shared" si="159"/>
        <v>A+</v>
      </c>
      <c r="J4224" s="128"/>
    </row>
    <row r="4225" spans="1:10" ht="12.75" customHeight="1">
      <c r="A422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4225" s="154"/>
      <c r="C4225" s="154"/>
      <c r="D4225" s="154"/>
      <c r="E4225" s="154"/>
      <c r="F4225" s="155"/>
      <c r="G4225" s="122" t="str">
        <f>IF(A4225="","",VLOOKUP(J4146,'TRI-2C'!$B$18:$FH$61,82,FALSE))</f>
        <v>A+</v>
      </c>
      <c r="H4225" s="150"/>
      <c r="I4225" s="127" t="str">
        <f t="shared" si="159"/>
        <v>A+</v>
      </c>
      <c r="J4225" s="126"/>
    </row>
    <row r="4226" spans="1:10" ht="12.75" customHeight="1">
      <c r="A4226" s="147" t="str">
        <f>IF('TRI-2C'!$CF$13="","",'TRI-2C'!$CF$13)</f>
        <v>Relacionar las distintas formas de adquirir dinero con el trabajo y el esfuerzo.</v>
      </c>
      <c r="B4226" s="139"/>
      <c r="C4226" s="139"/>
      <c r="F4226" s="128"/>
      <c r="G4226" s="124" t="str">
        <f>IF(A4226="","",VLOOKUP(J4146,'TRI-2C'!$B$18:$FH$61,83,FALSE))</f>
        <v>A+</v>
      </c>
      <c r="I4226" s="125" t="str">
        <f t="shared" si="159"/>
        <v>A+</v>
      </c>
      <c r="J4226" s="128"/>
    </row>
    <row r="4227" spans="1:10" ht="12.75" customHeight="1">
      <c r="A4227" s="165" t="str">
        <f>'BI-1T'!$A$11</f>
        <v>COMPRENSIÓN Y EXPRESION DEL LENGUAJE</v>
      </c>
      <c r="B4227" s="149"/>
      <c r="C4227" s="149"/>
      <c r="D4227" s="150"/>
      <c r="E4227" s="150"/>
      <c r="F4227" s="126"/>
      <c r="G4227" s="122" t="str">
        <f>IF(A4227="","",VLOOKUP(J4146,'TRI-2C'!$B$18:$FH$61,84,FALSE))</f>
        <v>A+</v>
      </c>
      <c r="H4227" s="150"/>
      <c r="I4227" s="127"/>
      <c r="J4227" s="126"/>
    </row>
    <row r="4228" spans="1:10" ht="12.75" customHeight="1">
      <c r="A4228" s="147" t="str">
        <f>IF('TRI-2C'!$CH$13="","",'TRI-2C'!$CH$13)</f>
        <v>Asociar la imagen de la portada con el título de los cuentos conocidos.</v>
      </c>
      <c r="B4228" s="139"/>
      <c r="C4228" s="139"/>
      <c r="F4228" s="128"/>
      <c r="G4228" s="124" t="str">
        <f>IF(A4228="","",VLOOKUP(J4146,'TRI-2C'!$B$18:$FH$61,85,FALSE))</f>
        <v>A+</v>
      </c>
      <c r="I4228" s="125" t="str">
        <f t="shared" ref="I4228:I4248" si="160">IF(G4228="","",G4228)</f>
        <v>A+</v>
      </c>
      <c r="J4228" s="128"/>
    </row>
    <row r="4229" spans="1:10" ht="12.75" customHeight="1">
      <c r="A4229" s="148" t="str">
        <f>IF('TRI-2C'!$CI$13="","",'TRI-2C'!$CI$13)</f>
        <v>Colaborar en la creación de textos colectivos con la ayuda del docente.</v>
      </c>
      <c r="B4229" s="158"/>
      <c r="C4229" s="158"/>
      <c r="D4229" s="158"/>
      <c r="E4229" s="158"/>
      <c r="F4229" s="159"/>
      <c r="G4229" s="122" t="str">
        <f>IF(A4229="","",VLOOKUP(J4146,'TRI-2C'!$B$18:$FH$61,86,FALSE))</f>
        <v>A+</v>
      </c>
      <c r="H4229" s="150"/>
      <c r="I4229" s="127" t="str">
        <f t="shared" si="160"/>
        <v>A+</v>
      </c>
      <c r="J4229" s="126"/>
    </row>
    <row r="4230" spans="1:10" ht="12.75" customHeight="1">
      <c r="A4230" s="11" t="str">
        <f>IF('TRI-2C'!$CJ$13="","",'TRI-2C'!$CJ$13)</f>
        <v>Comprender el derecho propio y de las otras personas a decir que no como una respuesta válida y respetable.</v>
      </c>
      <c r="B4230" s="156"/>
      <c r="C4230" s="156"/>
      <c r="D4230" s="156"/>
      <c r="E4230" s="156"/>
      <c r="F4230" s="157"/>
      <c r="G4230" s="124" t="str">
        <f>IF(A4230="","",VLOOKUP(J4146,'TRI-2C'!$B$18:$FH$61,87,FALSE))</f>
        <v>A+</v>
      </c>
      <c r="I4230" s="125" t="str">
        <f t="shared" si="160"/>
        <v>A+</v>
      </c>
      <c r="J4230" s="128"/>
    </row>
    <row r="4231" spans="1:10" ht="12.75" customHeight="1">
      <c r="A4231" s="148" t="str">
        <f>IF('TRI-2C'!$CK$13="","",'TRI-2C'!$CK$13)</f>
        <v>Comunicarse a través de dibujos de objetos con detalles que lo vuelven identificables, como representación simbólica de sus ideas.</v>
      </c>
      <c r="B4231" s="149"/>
      <c r="C4231" s="149"/>
      <c r="D4231" s="150"/>
      <c r="E4231" s="150"/>
      <c r="F4231" s="126"/>
      <c r="G4231" s="122" t="str">
        <f>IF(A4231="","",VLOOKUP(J4146,'TRI-2C'!$B$18:$FH$61,88,FALSE))</f>
        <v>A+</v>
      </c>
      <c r="H4231" s="150"/>
      <c r="I4231" s="127" t="str">
        <f t="shared" si="160"/>
        <v>A+</v>
      </c>
      <c r="J4231" s="126"/>
    </row>
    <row r="4232" spans="1:10" ht="12.75" customHeight="1">
      <c r="A4232" s="147" t="str">
        <f>IF('TRI-2C'!$CL$13="","",'TRI-2C'!$CL$13)</f>
        <v>Comunicarse incorporando palabras nuevas a su vocabulario en función de los ambientes y experiencias en las que interactúa.</v>
      </c>
      <c r="B4232" s="139"/>
      <c r="C4232" s="139"/>
      <c r="F4232" s="128"/>
      <c r="G4232" s="124" t="str">
        <f>IF(A4232="","",VLOOKUP(J4146,'TRI-2C'!$B$18:$FH$61,89,FALSE))</f>
        <v>A+</v>
      </c>
      <c r="I4232" s="125" t="str">
        <f t="shared" si="160"/>
        <v>A+</v>
      </c>
      <c r="J4232" s="128"/>
    </row>
    <row r="4233" spans="1:10" ht="12.75" customHeight="1">
      <c r="A4233" s="148" t="str">
        <f>IF('TRI-2C'!$CM$13="","",'TRI-2C'!$CM$13)</f>
        <v>Contar un cuento en base a sus imágenes a partir de la portada y siguiendo la secuencia de las páginas.</v>
      </c>
      <c r="B4233" s="149"/>
      <c r="C4233" s="149"/>
      <c r="D4233" s="150"/>
      <c r="E4233" s="150"/>
      <c r="F4233" s="126"/>
      <c r="G4233" s="122" t="str">
        <f>IF(A4233="","",VLOOKUP(J4146,'TRI-2C'!$B$18:$FH$61,90,FALSE))</f>
        <v>A+</v>
      </c>
      <c r="H4233" s="150"/>
      <c r="I4233" s="127" t="str">
        <f t="shared" si="160"/>
        <v>A+</v>
      </c>
      <c r="J4233" s="126"/>
    </row>
    <row r="4234" spans="1:10" ht="12.75" customHeight="1">
      <c r="A4234" s="147" t="str">
        <f>IF('TRI-2C'!$CN$13="","",'TRI-2C'!$CN$13)</f>
        <v>Describir oralmente imágenes gráficas (pictogramas) y digitales, estructurando oraciones más elaboradas que describan a los objetos que observa.</v>
      </c>
      <c r="B4234" s="139"/>
      <c r="C4234" s="139"/>
      <c r="F4234" s="128"/>
      <c r="G4234" s="124" t="str">
        <f>IF(A4234="","",VLOOKUP(J4146,'TRI-2C'!$B$18:$FH$61,91,FALSE))</f>
        <v>A+</v>
      </c>
      <c r="I4234" s="125" t="str">
        <f t="shared" si="160"/>
        <v>A+</v>
      </c>
      <c r="J4234" s="128"/>
    </row>
    <row r="4235" spans="1:10" ht="12.75" customHeight="1">
      <c r="A4235" s="192" t="str">
        <f>IF('TRI-2C'!$CO$13="","",'TRI-2C'!$CO$13)</f>
        <v>Describir oralmente imágenes relacionadas con los derechos de las personas en situación de movilidad</v>
      </c>
      <c r="B4235" s="154"/>
      <c r="C4235" s="154"/>
      <c r="D4235" s="154"/>
      <c r="E4235" s="154"/>
      <c r="F4235" s="155"/>
      <c r="G4235" s="122" t="str">
        <f>IF(A4235="","",VLOOKUP(J4146,'TRI-2C'!$B$18:$FH$61,92,FALSE))</f>
        <v>A+</v>
      </c>
      <c r="H4235" s="150"/>
      <c r="I4235" s="127" t="str">
        <f t="shared" si="160"/>
        <v>A+</v>
      </c>
      <c r="J4235" s="126"/>
    </row>
    <row r="4236" spans="1:10" ht="12.75" customHeight="1">
      <c r="A4236" s="147" t="str">
        <f>IF('TRI-2C'!$CP$13="","",'TRI-2C'!$CP$13)</f>
        <v>Expresarse oralmente pronunciando correctamente la mayoría de las palabras puede presentarse dificultades en la pronunciación de s, y la r.</v>
      </c>
      <c r="B4236" s="139"/>
      <c r="C4236" s="139"/>
      <c r="F4236" s="128"/>
      <c r="G4236" s="124" t="str">
        <f>IF(A4236="","",VLOOKUP(J4146,'TRI-2C'!$B$18:$FH$61,93,FALSE))</f>
        <v>A+</v>
      </c>
      <c r="I4236" s="125" t="str">
        <f t="shared" si="160"/>
        <v>A+</v>
      </c>
      <c r="J4236" s="128"/>
    </row>
    <row r="4237" spans="1:10" ht="12.75" customHeight="1">
      <c r="A4237" s="148" t="str">
        <f>IF('TRI-2C'!$CQ$13="","",'TRI-2C'!$CQ$13)</f>
        <v>Expresarse utilizando oraciones cortas y completas manteniendo el orden de las palabras.</v>
      </c>
      <c r="B4237" s="149"/>
      <c r="C4237" s="149"/>
      <c r="D4237" s="150"/>
      <c r="E4237" s="150"/>
      <c r="F4237" s="126"/>
      <c r="G4237" s="122" t="str">
        <f>IF(A4237="","",VLOOKUP(J4146,'TRI-2C'!$B$18:$FH$61,94,FALSE))</f>
        <v>A+</v>
      </c>
      <c r="H4237" s="150"/>
      <c r="I4237" s="127" t="str">
        <f t="shared" si="160"/>
        <v>A+</v>
      </c>
      <c r="J4237" s="126"/>
    </row>
    <row r="4238" spans="1:10" ht="12.75" customHeight="1">
      <c r="A4238" s="147" t="str">
        <f>IF('TRI-2C'!$CR$13="","",'TRI-2C'!$CR$13)</f>
        <v>Identificar “auditivamente” el fonema (sonido) inicial de las palabras más utilizadas.</v>
      </c>
      <c r="B4238" s="139"/>
      <c r="C4238" s="139"/>
      <c r="F4238" s="128"/>
      <c r="G4238" s="124" t="str">
        <f>IF(A4238="","",VLOOKUP(J4146,'TRI-2C'!$B$18:$FH$61,95,FALSE))</f>
        <v>A+</v>
      </c>
      <c r="I4238" s="125" t="str">
        <f t="shared" si="160"/>
        <v>A+</v>
      </c>
      <c r="J4238" s="128"/>
    </row>
    <row r="4239" spans="1:10" ht="12.75" customHeight="1">
      <c r="A4239" s="148" t="str">
        <f>IF('TRI-2C'!$CS$13="","",'TRI-2C'!$CS$13)</f>
        <v>Identificar una persona adulta de confianza para solicitar apoyo al enfrentar desafíos emocionales en situaciones cotidianas del entorno escolar</v>
      </c>
      <c r="B4239" s="158"/>
      <c r="C4239" s="158"/>
      <c r="D4239" s="158"/>
      <c r="E4239" s="158"/>
      <c r="F4239" s="159"/>
      <c r="G4239" s="122" t="str">
        <f>IF(A4239="","",VLOOKUP(J4146,'TRI-2C'!$B$18:$FH$61,96,FALSE))</f>
        <v>A+</v>
      </c>
      <c r="H4239" s="150"/>
      <c r="I4239" s="127" t="str">
        <f t="shared" si="160"/>
        <v>A+</v>
      </c>
      <c r="J4239" s="126"/>
    </row>
    <row r="4240" spans="1:10" ht="12.75" customHeight="1">
      <c r="A4240" s="11" t="str">
        <f>IF('TRI-2C'!$CT$13="","",'TRI-2C'!$CT$13)</f>
        <v>Participar en conversaciones más complejas y largas manteniéndose dentro del tema.</v>
      </c>
      <c r="B4240" s="156"/>
      <c r="C4240" s="156"/>
      <c r="D4240" s="156"/>
      <c r="E4240" s="156"/>
      <c r="F4240" s="157"/>
      <c r="G4240" s="124" t="str">
        <f>IF(A4240="","",VLOOKUP(J4146,'TRI-2C'!$B$18:$FH$61,97,FALSE))</f>
        <v>A+</v>
      </c>
      <c r="I4240" s="125" t="str">
        <f t="shared" si="160"/>
        <v>A+</v>
      </c>
      <c r="J4240" s="128"/>
    </row>
    <row r="4241" spans="1:10" ht="12.75" customHeight="1">
      <c r="A4241" s="148" t="str">
        <f>IF('TRI-2C'!$CU$13="","",'TRI-2C'!$CU$13)</f>
        <v>Producir palabras que riman espontáneamente tomado en cuenta los sonidos finales de las mismas.</v>
      </c>
      <c r="B4241" s="149"/>
      <c r="C4241" s="149"/>
      <c r="D4241" s="150"/>
      <c r="E4241" s="150"/>
      <c r="F4241" s="126"/>
      <c r="G4241" s="122" t="str">
        <f>IF(A4241="","",VLOOKUP(J4146,'TRI-2C'!$B$18:$FH$61,98,FALSE))</f>
        <v>A+</v>
      </c>
      <c r="H4241" s="150"/>
      <c r="I4241" s="127" t="str">
        <f t="shared" si="160"/>
        <v>A+</v>
      </c>
      <c r="J4241" s="126"/>
    </row>
    <row r="4242" spans="1:10" ht="12.75" customHeight="1">
      <c r="A4242" s="147" t="str">
        <f>IF('TRI-2C'!$CV$13="","",'TRI-2C'!$CV$13)</f>
        <v>Realizar modificaciones del contenido de un cuento relatado por el adulto, cambiando partes del él como: acciones y final.</v>
      </c>
      <c r="B4242" s="139"/>
      <c r="C4242" s="139"/>
      <c r="F4242" s="128"/>
      <c r="G4242" s="124" t="str">
        <f>IF(A4242="","",VLOOKUP(J4146,'TRI-2C'!$B$18:$FH$61,99,FALSE))</f>
        <v>A+</v>
      </c>
      <c r="I4242" s="125" t="str">
        <f t="shared" si="160"/>
        <v>A+</v>
      </c>
      <c r="J4242" s="128"/>
    </row>
    <row r="4243" spans="1:10" ht="12.75" customHeight="1">
      <c r="A424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243" s="149"/>
      <c r="C4243" s="149"/>
      <c r="D4243" s="150"/>
      <c r="E4243" s="150"/>
      <c r="F4243" s="126"/>
      <c r="G4243" s="122" t="str">
        <f>IF(A4243="","",VLOOKUP(J4146,'TRI-2C'!$B$18:$FH$61,100,FALSE))</f>
        <v>A+</v>
      </c>
      <c r="H4243" s="150"/>
      <c r="I4243" s="127" t="str">
        <f t="shared" si="160"/>
        <v>A+</v>
      </c>
      <c r="J4243" s="126"/>
    </row>
    <row r="4244" spans="1:10" ht="12.75" customHeight="1">
      <c r="A4244" s="147" t="str">
        <f>IF('TRI-2C'!$CX$13="","",'TRI-2C'!$CX$13)</f>
        <v>Reconocer etiquetas y rótulos de su entorno inmediato y los “lee”.</v>
      </c>
      <c r="B4244" s="139"/>
      <c r="C4244" s="139"/>
      <c r="F4244" s="128"/>
      <c r="G4244" s="124" t="str">
        <f>IF(A4244="","",VLOOKUP(J4146,'TRI-2C'!$B$18:$FH$61,101,FALSE))</f>
        <v>A+</v>
      </c>
      <c r="I4244" s="125" t="str">
        <f t="shared" si="160"/>
        <v>A+</v>
      </c>
      <c r="J4244" s="128"/>
    </row>
    <row r="4245" spans="1:10" ht="12.75" customHeight="1">
      <c r="A4245" s="192" t="str">
        <f>IF('TRI-2C'!$CY$13="","",'TRI-2C'!$CY$13)</f>
        <v>Relatar cuentos, narrados por el adulto, manteniendo la secuencia, sin la ayuda del paratexto.</v>
      </c>
      <c r="B4245" s="154"/>
      <c r="C4245" s="154"/>
      <c r="D4245" s="154"/>
      <c r="E4245" s="154"/>
      <c r="F4245" s="155"/>
      <c r="G4245" s="122" t="str">
        <f>IF(A4245="","",VLOOKUP(J4146,'TRI-2C'!$B$18:$FH$61,102,FALSE))</f>
        <v>A+</v>
      </c>
      <c r="H4245" s="150"/>
      <c r="I4245" s="127" t="str">
        <f t="shared" si="160"/>
        <v>A+</v>
      </c>
      <c r="J4245" s="126"/>
    </row>
    <row r="4246" spans="1:10" ht="12.75" customHeight="1">
      <c r="A4246" s="147" t="str">
        <f>IF('TRI-2C'!$CZ$13="","",'TRI-2C'!$CZ$13)</f>
        <v>Reproducir trabalenguas sencillos, adivinanzas, canciones y poemas cortos, mejorando su pronunciación y potenciando su capacidad imaginativa.</v>
      </c>
      <c r="B4246" s="139"/>
      <c r="C4246" s="139"/>
      <c r="F4246" s="128"/>
      <c r="G4246" s="124" t="str">
        <f>IF(A4246="","",VLOOKUP(J4146,'TRI-2C'!$B$18:$FH$61,103,FALSE))</f>
        <v>A+</v>
      </c>
      <c r="I4246" s="125" t="str">
        <f t="shared" si="160"/>
        <v>A+</v>
      </c>
      <c r="J4246" s="128"/>
    </row>
    <row r="4247" spans="1:10" ht="12.75" customHeight="1">
      <c r="A4247" s="148" t="str">
        <f>IF('TRI-2C'!$DA$13="","",'TRI-2C'!$DA$13)</f>
        <v>Responder preguntas sobre un texto narrado por el adulto, relacionadas a los personajes y acciones principales.</v>
      </c>
      <c r="B4247" s="149"/>
      <c r="C4247" s="149"/>
      <c r="D4247" s="150"/>
      <c r="E4247" s="150"/>
      <c r="F4247" s="126"/>
      <c r="G4247" s="122" t="str">
        <f>IF(A4247="","",VLOOKUP(J4146,'TRI-2C'!$B$18:$FH$61,104,FALSE))</f>
        <v>A+</v>
      </c>
      <c r="H4247" s="150"/>
      <c r="I4247" s="127" t="str">
        <f t="shared" si="160"/>
        <v>A+</v>
      </c>
      <c r="J4247" s="126"/>
    </row>
    <row r="4248" spans="1:10" ht="12.75" customHeight="1">
      <c r="A4248" s="147" t="str">
        <f>IF('TRI-2C'!$DB$13="","",'TRI-2C'!$DB$13)</f>
        <v>Seguir instrucciones sencillas que involucren la ejecución de tres o más actividades</v>
      </c>
      <c r="B4248" s="139"/>
      <c r="C4248" s="139"/>
      <c r="F4248" s="128"/>
      <c r="G4248" s="124" t="str">
        <f>IF(A4248="","",VLOOKUP(J4146,'TRI-2C'!$B$18:$FH$61,105,FALSE))</f>
        <v>A+</v>
      </c>
      <c r="I4248" s="125" t="str">
        <f t="shared" si="160"/>
        <v>A+</v>
      </c>
      <c r="J4248" s="128"/>
    </row>
    <row r="4249" spans="1:10" ht="12.75" customHeight="1">
      <c r="A4249" s="165" t="str">
        <f>'BI-1T'!$A$12</f>
        <v>EXPRESIÓN ARTISTICA</v>
      </c>
      <c r="B4249" s="158"/>
      <c r="C4249" s="158"/>
      <c r="D4249" s="158"/>
      <c r="E4249" s="158"/>
      <c r="F4249" s="159"/>
      <c r="G4249" s="122" t="str">
        <f>IF(A4249="","",VLOOKUP(J4146,'TRI-2C'!$B$18:$FH$61,106,FALSE))</f>
        <v>A+</v>
      </c>
      <c r="H4249" s="150"/>
      <c r="I4249" s="127"/>
      <c r="J4249" s="126"/>
    </row>
    <row r="4250" spans="1:10" ht="12.75" customHeight="1">
      <c r="A4250" s="11" t="str">
        <f>IF('TRI-2C'!$DD$13="","",'TRI-2C'!$DD$13)</f>
        <v>Cantar canciones siguiendo el ritmo y coordinando con las expresiones de su cuerpo.</v>
      </c>
      <c r="B4250" s="156"/>
      <c r="C4250" s="156"/>
      <c r="D4250" s="156"/>
      <c r="E4250" s="156"/>
      <c r="F4250" s="157"/>
      <c r="G4250" s="124" t="str">
        <f>IF(A4250="","",VLOOKUP(J4146,'TRI-2C'!$B$18:$FH$61,107,FALSE))</f>
        <v>A+</v>
      </c>
      <c r="I4250" s="125" t="str">
        <f t="shared" ref="I4250:I4260" si="161">IF(G4250="","",G4250)</f>
        <v>A+</v>
      </c>
      <c r="J4250" s="128"/>
    </row>
    <row r="4251" spans="1:10" ht="12.75" customHeight="1">
      <c r="A4251" s="148" t="str">
        <f>IF('TRI-2C'!$DE$13="","",'TRI-2C'!$DE$13)</f>
        <v>Comunicar de manera escrita sus ideas intentando imitar letras o formas parecidas a letras.</v>
      </c>
      <c r="B4251" s="149"/>
      <c r="C4251" s="149"/>
      <c r="D4251" s="150"/>
      <c r="E4251" s="150"/>
      <c r="F4251" s="126"/>
      <c r="G4251" s="122" t="str">
        <f>IF(A4251="","",VLOOKUP(J4146,'TRI-2C'!$B$18:$FH$61,108,FALSE))</f>
        <v>A+</v>
      </c>
      <c r="H4251" s="150"/>
      <c r="I4251" s="127" t="str">
        <f t="shared" si="161"/>
        <v>A+</v>
      </c>
      <c r="J4251" s="126"/>
    </row>
    <row r="4252" spans="1:10" ht="12.75" customHeight="1">
      <c r="A4252" s="147" t="str">
        <f>IF('TRI-2C'!$DF$13="","",'TRI-2C'!$DF$13)</f>
        <v>Ejecutar patrones de más de dos ritmos con partes del cuerpo y elementos o instrumentos sonoros.</v>
      </c>
      <c r="B4252" s="139"/>
      <c r="C4252" s="139"/>
      <c r="F4252" s="128"/>
      <c r="G4252" s="124" t="str">
        <f>IF(A4252="","",VLOOKUP(J4146,'TRI-2C'!$B$18:$FH$61,109,FALSE))</f>
        <v>A+</v>
      </c>
      <c r="I4252" s="125" t="str">
        <f t="shared" si="161"/>
        <v>A+</v>
      </c>
      <c r="J4252" s="128"/>
    </row>
    <row r="4253" spans="1:10" ht="12.75" customHeight="1">
      <c r="A425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4253" s="149"/>
      <c r="C4253" s="149"/>
      <c r="D4253" s="150"/>
      <c r="E4253" s="150"/>
      <c r="F4253" s="126"/>
      <c r="G4253" s="122" t="str">
        <f>IF(A4253="","",VLOOKUP(J4146,'TRI-2C'!$B$18:$FH$61,110,FALSE))</f>
        <v>A+</v>
      </c>
      <c r="H4253" s="150"/>
      <c r="I4253" s="127" t="str">
        <f t="shared" si="161"/>
        <v>A+</v>
      </c>
      <c r="J4253" s="126"/>
    </row>
    <row r="4254" spans="1:10" ht="12.75" customHeight="1">
      <c r="A4254" s="147" t="str">
        <f>IF('TRI-2C'!$DH$13="","",'TRI-2C'!$DH$13)</f>
        <v>Expresar su opinión al observar una obra artística relacionada a la plástica o a la escultura.</v>
      </c>
      <c r="B4254" s="139"/>
      <c r="C4254" s="139"/>
      <c r="F4254" s="128"/>
      <c r="G4254" s="124" t="str">
        <f>IF(A4254="","",VLOOKUP(J4146,'TRI-2C'!$B$18:$FH$61,111,FALSE))</f>
        <v>A+</v>
      </c>
      <c r="I4254" s="125" t="str">
        <f t="shared" si="161"/>
        <v>A+</v>
      </c>
      <c r="J4254" s="128"/>
    </row>
    <row r="4255" spans="1:10" ht="12.75" customHeight="1">
      <c r="A4255" s="192" t="str">
        <f>IF('TRI-2C'!$DI$13="","",'TRI-2C'!$DI$13)</f>
        <v>Expresar sus vivencias y experiencias a través del dibujo libre.</v>
      </c>
      <c r="B4255" s="154"/>
      <c r="C4255" s="154"/>
      <c r="D4255" s="154"/>
      <c r="E4255" s="154"/>
      <c r="F4255" s="155"/>
      <c r="G4255" s="122" t="str">
        <f>IF(A4255="","",VLOOKUP(J4146,'TRI-2C'!$B$18:$FH$61,112,FALSE))</f>
        <v>A+</v>
      </c>
      <c r="H4255" s="150"/>
      <c r="I4255" s="127" t="str">
        <f t="shared" si="161"/>
        <v>A+</v>
      </c>
      <c r="J4255" s="126"/>
    </row>
    <row r="4256" spans="1:10" ht="12.75" customHeight="1">
      <c r="A4256" s="147" t="str">
        <f>IF('TRI-2C'!$DJ$13="","",'TRI-2C'!$DJ$13)</f>
        <v>Mantener el ritmo y las secuencias de pasos sencillos durante la ejecución de coreografías.</v>
      </c>
      <c r="B4256" s="139"/>
      <c r="C4256" s="139"/>
      <c r="F4256" s="128"/>
      <c r="G4256" s="124" t="str">
        <f>IF(A4256="","",VLOOKUP(J4146,'TRI-2C'!$B$18:$FH$61,113,FALSE))</f>
        <v>A+</v>
      </c>
      <c r="I4256" s="125" t="str">
        <f t="shared" si="161"/>
        <v>A+</v>
      </c>
      <c r="J4256" s="128"/>
    </row>
    <row r="4257" spans="1:10" ht="12.75" customHeight="1">
      <c r="A425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257" s="149"/>
      <c r="C4257" s="149"/>
      <c r="D4257" s="150"/>
      <c r="E4257" s="150"/>
      <c r="F4257" s="126"/>
      <c r="G4257" s="122" t="str">
        <f>IF(A4257="","",VLOOKUP(J4146,'TRI-2C'!$B$18:$FH$61,114,FALSE))</f>
        <v>A+</v>
      </c>
      <c r="H4257" s="150"/>
      <c r="I4257" s="127" t="str">
        <f t="shared" si="161"/>
        <v>A+</v>
      </c>
      <c r="J4257" s="126"/>
    </row>
    <row r="4258" spans="1:10" ht="12.75" customHeight="1">
      <c r="A4258" s="147" t="str">
        <f>IF('TRI-2C'!$DL$13="","",'TRI-2C'!$DL$13)</f>
        <v>Participar en dramatizaciones, asumiendo roles de diferentes personas del entorno y de personajes de cuentos e historietas.</v>
      </c>
      <c r="B4258" s="139"/>
      <c r="C4258" s="139"/>
      <c r="F4258" s="128"/>
      <c r="G4258" s="124" t="str">
        <f>IF(A4258="","",VLOOKUP(J4146,'TRI-2C'!$B$18:$FH$61,115,FALSE))</f>
        <v>A+</v>
      </c>
      <c r="I4258" s="125" t="str">
        <f t="shared" si="161"/>
        <v>A+</v>
      </c>
      <c r="J4258" s="128"/>
    </row>
    <row r="4259" spans="1:10" ht="12.75" customHeight="1">
      <c r="A4259" s="148" t="str">
        <f>IF('TRI-2C'!$DM$13="","",'TRI-2C'!$DM$13)</f>
        <v>Participar en rondas populares, bailes y juegos tradicionales, asumiendo los roles y respetando las reglas.</v>
      </c>
      <c r="B4259" s="158"/>
      <c r="C4259" s="158"/>
      <c r="D4259" s="158"/>
      <c r="E4259" s="158"/>
      <c r="F4259" s="159"/>
      <c r="G4259" s="122" t="str">
        <f>IF(A4259="","",VLOOKUP(J4146,'TRI-2C'!$B$18:$FH$61,116,FALSE))</f>
        <v>A+</v>
      </c>
      <c r="H4259" s="150"/>
      <c r="I4259" s="127" t="str">
        <f t="shared" si="161"/>
        <v>A+</v>
      </c>
      <c r="J4259" s="126"/>
    </row>
    <row r="4260" spans="1:10" ht="12.75" customHeight="1">
      <c r="A4260" s="11" t="str">
        <f>IF('TRI-2C'!$DN$13="","",'TRI-2C'!$DN$13)</f>
        <v>Realizar actividades creativas utilizando las técnicas grafo plásticas con variedad de materiales.</v>
      </c>
      <c r="B4260" s="156"/>
      <c r="C4260" s="156"/>
      <c r="D4260" s="156"/>
      <c r="E4260" s="156"/>
      <c r="F4260" s="157"/>
      <c r="G4260" s="124" t="str">
        <f>IF(A4260="","",VLOOKUP(J4146,'TRI-2C'!$B$18:$FH$61,117,FALSE))</f>
        <v>A+</v>
      </c>
      <c r="I4260" s="125" t="str">
        <f t="shared" si="161"/>
        <v>A+</v>
      </c>
      <c r="J4260" s="128"/>
    </row>
    <row r="4261" spans="1:10" ht="12.75" customHeight="1">
      <c r="A4261" s="165" t="str">
        <f>'BI-1T'!$A$13</f>
        <v>EXPRESION CORPORAL Y MOTRICIDAD</v>
      </c>
      <c r="B4261" s="149"/>
      <c r="C4261" s="149"/>
      <c r="D4261" s="150"/>
      <c r="E4261" s="150"/>
      <c r="F4261" s="126"/>
      <c r="G4261" s="122" t="str">
        <f>IF(A4261="","",VLOOKUP(J4146,'TRI-2C'!$B$18:$FH$61,118,FALSE))</f>
        <v>A+</v>
      </c>
      <c r="H4261" s="150"/>
      <c r="I4261" s="127"/>
      <c r="J4261" s="126"/>
    </row>
    <row r="4262" spans="1:10" ht="12.75" customHeight="1">
      <c r="A4262" s="147" t="str">
        <f>IF('TRI-2C'!$DP$13="","",'TRI-2C'!$DP$13)</f>
        <v>Caminar y correr con soltura y seguridad manteniendo el equilibrio a diferentes distancias, orientaciones y ritmos en espacios parciales.</v>
      </c>
      <c r="B4262" s="139"/>
      <c r="C4262" s="139"/>
      <c r="F4262" s="128"/>
      <c r="G4262" s="124" t="str">
        <f>IF(A4262="","",VLOOKUP(J4146,'TRI-2C'!$B$18:$FH$61,119,FALSE))</f>
        <v>A+</v>
      </c>
      <c r="I4262" s="125" t="str">
        <f t="shared" ref="I4262:I4289" si="162">IF(G4262="","",G4262)</f>
        <v>A+</v>
      </c>
      <c r="J4262" s="128"/>
    </row>
    <row r="4263" spans="1:10" ht="12.75" customHeight="1">
      <c r="A426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4263" s="149"/>
      <c r="C4263" s="149"/>
      <c r="D4263" s="150"/>
      <c r="E4263" s="150"/>
      <c r="F4263" s="126"/>
      <c r="G4263" s="122" t="str">
        <f>IF(A4263="","",VLOOKUP(J4146,'TRI-2C'!$B$18:$FH$61,120,FALSE))</f>
        <v>A+</v>
      </c>
      <c r="H4263" s="150"/>
      <c r="I4263" s="127" t="str">
        <f t="shared" si="162"/>
        <v>A+</v>
      </c>
      <c r="J4263" s="126"/>
    </row>
    <row r="4264" spans="1:10" ht="12.75" customHeight="1">
      <c r="A4264" s="147" t="str">
        <f>IF('TRI-2C'!$DR$13="","",'TRI-2C'!$DR$13)</f>
        <v>Discriminar sonidos onomatopéyicos y diferencia los sonidos naturales de los artificiales</v>
      </c>
      <c r="B4264" s="139"/>
      <c r="C4264" s="139"/>
      <c r="F4264" s="128"/>
      <c r="G4264" s="124" t="str">
        <f>IF(A4264="","",VLOOKUP(J4146,'TRI-2C'!$B$18:$FH$61,121,FALSE))</f>
        <v>A+</v>
      </c>
      <c r="I4264" s="125" t="str">
        <f t="shared" si="162"/>
        <v>A+</v>
      </c>
      <c r="J4264" s="128"/>
    </row>
    <row r="4265" spans="1:10" ht="12.75" customHeight="1">
      <c r="A4265" s="192" t="str">
        <f>IF('TRI-2C'!$DS$13="","",'TRI-2C'!$DS$13)</f>
        <v>Ejecutar actividades coordinadamente y con un control adecuado de fuerza y tonicidad muscular como: lanzar, atrapar y patear objetos y pelotas.</v>
      </c>
      <c r="B4265" s="154"/>
      <c r="C4265" s="154"/>
      <c r="D4265" s="154"/>
      <c r="E4265" s="154"/>
      <c r="F4265" s="155"/>
      <c r="G4265" s="122" t="str">
        <f>IF(A4265="","",VLOOKUP(J4146,'TRI-2C'!$B$18:$FH$61,122,FALSE))</f>
        <v>A+</v>
      </c>
      <c r="H4265" s="150"/>
      <c r="I4265" s="127" t="str">
        <f t="shared" si="162"/>
        <v>A+</v>
      </c>
      <c r="J4265" s="126"/>
    </row>
    <row r="4266" spans="1:10" ht="12.75" customHeight="1">
      <c r="A4266" s="147" t="str">
        <f>IF('TRI-2C'!$DT$13="","",'TRI-2C'!$DT$13)</f>
        <v>Emplear su lado dominante en la realización de la mayoría de las actividades que utilice la mano, ojo y pie.</v>
      </c>
      <c r="B4266" s="139"/>
      <c r="C4266" s="139"/>
      <c r="F4266" s="128"/>
      <c r="G4266" s="124" t="str">
        <f>IF(A4266="","",VLOOKUP(J4146,'TRI-2C'!$B$18:$FH$61,123,FALSE))</f>
        <v>A+</v>
      </c>
      <c r="I4266" s="125" t="str">
        <f t="shared" si="162"/>
        <v>A+</v>
      </c>
      <c r="J4266" s="128"/>
    </row>
    <row r="4267" spans="1:10" ht="12.75" customHeight="1">
      <c r="A4267" s="148" t="str">
        <f>IF('TRI-2C'!$DU$13="","",'TRI-2C'!$DU$13)</f>
        <v>Galopar y salticar coordinadamente con obstáculos ejecutando circuitos.</v>
      </c>
      <c r="B4267" s="149"/>
      <c r="C4267" s="149"/>
      <c r="D4267" s="150"/>
      <c r="E4267" s="150"/>
      <c r="F4267" s="126"/>
      <c r="G4267" s="122" t="str">
        <f>IF(A4267="","",VLOOKUP(J4146,'TRI-2C'!$B$18:$FH$61,124,FALSE))</f>
        <v>A+</v>
      </c>
      <c r="H4267" s="150"/>
      <c r="I4267" s="127" t="str">
        <f t="shared" si="162"/>
        <v>A+</v>
      </c>
      <c r="J4267" s="126"/>
    </row>
    <row r="4268" spans="1:10" ht="12.75" customHeight="1">
      <c r="A426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4268" s="139"/>
      <c r="C4268" s="139"/>
      <c r="F4268" s="128"/>
      <c r="G4268" s="124" t="str">
        <f>IF(A4268="","",VLOOKUP(J4146,'TRI-2C'!$B$18:$FH$61,125,FALSE))</f>
        <v>A+</v>
      </c>
      <c r="I4268" s="125" t="str">
        <f t="shared" si="162"/>
        <v>A+</v>
      </c>
      <c r="J4268" s="128"/>
    </row>
    <row r="4269" spans="1:10" ht="12.75" customHeight="1">
      <c r="A4269" s="148" t="str">
        <f>IF('TRI-2C'!$DW$13="","",'TRI-2C'!$DW$13)</f>
        <v>Mantener el equilibro al caminar sobre líneas rectas, curvas y quebradas con altura (aprox. 20 cm) logrando un adecuado control postural.</v>
      </c>
      <c r="B4269" s="158"/>
      <c r="C4269" s="158"/>
      <c r="D4269" s="158"/>
      <c r="E4269" s="158"/>
      <c r="F4269" s="159"/>
      <c r="G4269" s="122" t="str">
        <f>IF(A4269="","",VLOOKUP(J4146,'TRI-2C'!$B$18:$FH$61,126,FALSE))</f>
        <v>A+</v>
      </c>
      <c r="H4269" s="150"/>
      <c r="I4269" s="127" t="str">
        <f t="shared" si="162"/>
        <v>A+</v>
      </c>
      <c r="J4269" s="126"/>
    </row>
    <row r="4270" spans="1:10" ht="12.75" customHeight="1">
      <c r="A4270" s="11" t="str">
        <f>IF('TRI-2C'!$DX$13="","",'TRI-2C'!$DX$13)</f>
        <v>Mantener un adecuado control postural en diferentes posiciones del cuerpo y en desplazamientos.</v>
      </c>
      <c r="B4270" s="156"/>
      <c r="C4270" s="156"/>
      <c r="D4270" s="156"/>
      <c r="E4270" s="156"/>
      <c r="F4270" s="157"/>
      <c r="G4270" s="124" t="str">
        <f>IF(A4270="","",VLOOKUP(J4146,'TRI-2C'!$B$18:$FH$61,127,FALSE))</f>
        <v>A+</v>
      </c>
      <c r="I4270" s="125" t="str">
        <f t="shared" si="162"/>
        <v>A+</v>
      </c>
      <c r="J4270" s="128"/>
    </row>
    <row r="4271" spans="1:10" ht="12.75" customHeight="1">
      <c r="A4271" s="148" t="str">
        <f>IF('TRI-2C'!$DY$13="","",'TRI-2C'!$DY$13)</f>
        <v>Orientarse en el espacio realizando desplazamientos en función de consignas dadas con las nociones: entre, adelante-atrás, junto a, cerca-lejos</v>
      </c>
      <c r="B4271" s="149"/>
      <c r="C4271" s="149"/>
      <c r="D4271" s="150"/>
      <c r="E4271" s="150"/>
      <c r="F4271" s="126"/>
      <c r="G4271" s="122" t="str">
        <f>IF(A4271="","",VLOOKUP(J4146,'TRI-2C'!$B$18:$FH$61,128,FALSE))</f>
        <v>A+</v>
      </c>
      <c r="H4271" s="150"/>
      <c r="I4271" s="127" t="str">
        <f t="shared" si="162"/>
        <v>A+</v>
      </c>
      <c r="J4271" s="126"/>
    </row>
    <row r="4272" spans="1:10" ht="12.75" customHeight="1">
      <c r="A4272" s="147" t="str">
        <f>IF('TRI-2C'!$DZ$13="","",'TRI-2C'!$DZ$13)</f>
        <v>Realiza varios movimientos y desplazamientos combinados a diferentes velocidades (rápido, lento), duración (largos y corto).</v>
      </c>
      <c r="B4272" s="139"/>
      <c r="C4272" s="139"/>
      <c r="F4272" s="128"/>
      <c r="G4272" s="124" t="str">
        <f>IF(A4272="","",VLOOKUP(J4146,'TRI-2C'!$B$18:$FH$61,129,FALSE))</f>
        <v>A+</v>
      </c>
      <c r="I4272" s="125" t="str">
        <f t="shared" si="162"/>
        <v>A+</v>
      </c>
      <c r="J4272" s="128"/>
    </row>
    <row r="4273" spans="1:10" ht="12.75" customHeight="1">
      <c r="A4273" s="148" t="str">
        <f>IF('TRI-2C'!$EA$13="","",'TRI-2C'!$EA$13)</f>
        <v>Realizar actividades de coordinación visomotriz con niveles de dificultad creciente en el tamaño y tipo de materiales.</v>
      </c>
      <c r="B4273" s="149"/>
      <c r="C4273" s="149"/>
      <c r="D4273" s="150"/>
      <c r="E4273" s="150"/>
      <c r="F4273" s="126"/>
      <c r="G4273" s="122" t="str">
        <f>IF(A4273="","",VLOOKUP(J4146,'TRI-2C'!$B$18:$FH$61,130,FALSE))</f>
        <v>A+</v>
      </c>
      <c r="H4273" s="150"/>
      <c r="I4273" s="127" t="str">
        <f t="shared" si="162"/>
        <v>A+</v>
      </c>
      <c r="J4273" s="126"/>
    </row>
    <row r="4274" spans="1:10" ht="12.75" customHeight="1">
      <c r="A4274" s="147" t="str">
        <f>IF('TRI-2C'!$EB$13="","",'TRI-2C'!$EB$13)</f>
        <v>Realizar desplazamientos y movimientos combinados utilizando el espacio total y parcial a diferentes distancias (largas-cortas)</v>
      </c>
      <c r="B4274" s="139"/>
      <c r="C4274" s="139"/>
      <c r="F4274" s="128"/>
      <c r="G4274" s="124" t="str">
        <f>IF(A4274="","",VLOOKUP(J4146,'TRI-2C'!$B$18:$FH$61,131,FALSE))</f>
        <v>A+</v>
      </c>
      <c r="I4274" s="125" t="str">
        <f t="shared" si="162"/>
        <v>A+</v>
      </c>
      <c r="J4274" s="128"/>
    </row>
    <row r="4275" spans="1:10" ht="12.75" customHeight="1">
      <c r="A427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4275" s="154"/>
      <c r="C4275" s="154"/>
      <c r="D4275" s="154"/>
      <c r="E4275" s="154"/>
      <c r="F4275" s="155"/>
      <c r="G4275" s="122" t="str">
        <f>IF(A4275="","",VLOOKUP(J4146,'TRI-2C'!$B$18:$FH$61,132,FALSE))</f>
        <v>A+</v>
      </c>
      <c r="H4275" s="150"/>
      <c r="I4275" s="127" t="str">
        <f t="shared" si="162"/>
        <v>A+</v>
      </c>
      <c r="J4275" s="126"/>
    </row>
    <row r="4276" spans="1:10" ht="12.75" customHeight="1">
      <c r="A427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4276" s="139"/>
      <c r="C4276" s="139"/>
      <c r="F4276" s="128"/>
      <c r="G4276" s="124" t="str">
        <f>IF(A4276="","",VLOOKUP(J4146,'TRI-2C'!$B$18:$FH$61,133,FALSE))</f>
        <v>A+</v>
      </c>
      <c r="I4276" s="125" t="str">
        <f t="shared" si="162"/>
        <v>A+</v>
      </c>
      <c r="J4276" s="128"/>
    </row>
    <row r="4277" spans="1:10" ht="12.75" customHeight="1">
      <c r="A427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4277" s="149"/>
      <c r="C4277" s="149"/>
      <c r="D4277" s="150"/>
      <c r="E4277" s="150"/>
      <c r="F4277" s="126"/>
      <c r="G4277" s="122" t="str">
        <f>IF(A4277="","",VLOOKUP(J4146,'TRI-2C'!$B$18:$FH$61,134,FALSE))</f>
        <v>A+</v>
      </c>
      <c r="H4277" s="150"/>
      <c r="I4277" s="127" t="str">
        <f t="shared" si="162"/>
        <v>A+</v>
      </c>
      <c r="J4277" s="126"/>
    </row>
    <row r="4278" spans="1:10" ht="12.75" customHeight="1">
      <c r="A4278" s="147" t="str">
        <f>IF('TRI-2C'!$EF$13="","",'TRI-2C'!$EF$13)</f>
        <v>Realizar movimientos diferenciados con los lados laterales del cuerpo (un lado y otro lado).</v>
      </c>
      <c r="B4278" s="139"/>
      <c r="C4278" s="139"/>
      <c r="F4278" s="128"/>
      <c r="G4278" s="124" t="str">
        <f>IF(A4278="","",VLOOKUP(J4146,'TRI-2C'!$B$18:$FH$61,135,FALSE))</f>
        <v>A+</v>
      </c>
      <c r="I4278" s="125" t="str">
        <f t="shared" si="162"/>
        <v>A+</v>
      </c>
      <c r="J4278" s="128"/>
    </row>
    <row r="4279" spans="1:10" ht="12.75" customHeight="1">
      <c r="A4279" s="148" t="str">
        <f>IF('TRI-2C'!$EG$13="","",'TRI-2C'!$EG$13)</f>
        <v>Realizar movimientos para la coordinación de ojo y pie como: patear pelotas hacia un punto fijo determinado.</v>
      </c>
      <c r="B4279" s="158"/>
      <c r="C4279" s="158"/>
      <c r="D4279" s="158"/>
      <c r="E4279" s="158"/>
      <c r="F4279" s="159"/>
      <c r="G4279" s="122" t="str">
        <f>IF(A4279="","",VLOOKUP(J4146,'TRI-2C'!$B$18:$FH$61,136,FALSE))</f>
        <v>A+</v>
      </c>
      <c r="H4279" s="150"/>
      <c r="I4279" s="127" t="str">
        <f t="shared" si="162"/>
        <v>A+</v>
      </c>
      <c r="J4279" s="126"/>
    </row>
    <row r="4280" spans="1:10" ht="12.75" customHeight="1">
      <c r="A4280" s="11" t="str">
        <f>IF('TRI-2C'!$EH$13="","",'TRI-2C'!$EH$13)</f>
        <v>Realizar representaciones gráficas utilizando el dibujo con detalles que le dan intencionalidad y sentido para identificarlos</v>
      </c>
      <c r="B4280" s="156"/>
      <c r="C4280" s="156"/>
      <c r="D4280" s="156"/>
      <c r="E4280" s="156"/>
      <c r="F4280" s="157"/>
      <c r="G4280" s="124" t="str">
        <f>IF(A4280="","",VLOOKUP(J4146,'TRI-2C'!$B$18:$FH$61,137,FALSE))</f>
        <v>A+</v>
      </c>
      <c r="I4280" s="125" t="str">
        <f t="shared" si="162"/>
        <v>A+</v>
      </c>
      <c r="J4280" s="128"/>
    </row>
    <row r="4281" spans="1:10" ht="12.75" customHeight="1">
      <c r="A4281" s="148" t="str">
        <f>IF('TRI-2C'!$EI$13="","",'TRI-2C'!$EI$13)</f>
        <v>Reconocer la importancia del peatón y respetar su espacio en la vía mediante actividades lúdicas que fomenten el aprendizaje de normas de tránsito.</v>
      </c>
      <c r="B4281" s="149"/>
      <c r="C4281" s="149"/>
      <c r="D4281" s="150"/>
      <c r="E4281" s="150"/>
      <c r="F4281" s="126"/>
      <c r="G4281" s="122" t="str">
        <f>IF(A4281="","",VLOOKUP(J4146,'TRI-2C'!$B$18:$FH$61,138,FALSE))</f>
        <v>B+</v>
      </c>
      <c r="H4281" s="150"/>
      <c r="I4281" s="127" t="str">
        <f t="shared" si="162"/>
        <v>B+</v>
      </c>
      <c r="J4281" s="126"/>
    </row>
    <row r="4282" spans="1:10" ht="12.75" customHeight="1">
      <c r="A4282" s="147" t="str">
        <f>IF('TRI-2C'!$EJ$13="","",'TRI-2C'!$EJ$13)</f>
        <v>Representar la figura humana utilizando el monigote e incorporando detalles según la interiorización de su imagen corporal.</v>
      </c>
      <c r="B4282" s="139"/>
      <c r="C4282" s="139"/>
      <c r="F4282" s="128"/>
      <c r="G4282" s="124" t="str">
        <f>IF(A4282="","",VLOOKUP(J4146,'TRI-2C'!$B$18:$FH$61,139,FALSE))</f>
        <v>A+</v>
      </c>
      <c r="I4282" s="125" t="str">
        <f t="shared" si="162"/>
        <v>A+</v>
      </c>
      <c r="J4282" s="128"/>
    </row>
    <row r="4283" spans="1:10" ht="12.75" customHeight="1">
      <c r="A4283" s="148" t="str">
        <f>IF('TRI-2C'!$EK$13="","",'TRI-2C'!$EK$13)</f>
        <v>Saltar de un pie a otro alternadamente, de manera autónoma.</v>
      </c>
      <c r="B4283" s="149"/>
      <c r="C4283" s="149"/>
      <c r="D4283" s="150"/>
      <c r="E4283" s="150"/>
      <c r="F4283" s="126"/>
      <c r="G4283" s="122" t="str">
        <f>IF(A4283="","",VLOOKUP(J4146,'TRI-2C'!$B$18:$FH$61,140,FALSE))</f>
        <v>A+</v>
      </c>
      <c r="H4283" s="150"/>
      <c r="I4283" s="127" t="str">
        <f t="shared" si="162"/>
        <v>A+</v>
      </c>
      <c r="J4283" s="126"/>
    </row>
    <row r="4284" spans="1:10" ht="12.75" customHeight="1">
      <c r="A4284" s="147" t="str">
        <f>IF('TRI-2C'!$EL$13="","",'TRI-2C'!$EL$13)</f>
        <v>Saltar en dos pies en sentido vertical obstáculos de 20 a 30 cm en altura y en sentido horizontal longitudes de aproximadamente 50 a 70 cm.</v>
      </c>
      <c r="B4284" s="139"/>
      <c r="C4284" s="139"/>
      <c r="F4284" s="128"/>
      <c r="G4284" s="124" t="str">
        <f>IF(A4284="","",VLOOKUP(J4146,'TRI-2C'!$B$18:$FH$61,141,FALSE))</f>
        <v>A+</v>
      </c>
      <c r="I4284" s="125" t="str">
        <f t="shared" si="162"/>
        <v>A+</v>
      </c>
      <c r="J4284" s="128"/>
    </row>
    <row r="4285" spans="1:10" ht="12.75" customHeight="1">
      <c r="A4285" s="192" t="str">
        <f>IF('TRI-2C'!$EM$13="","",'TRI-2C'!$EM$13)</f>
        <v>Subir y bajar escaleras alternando los pies.</v>
      </c>
      <c r="B4285" s="154"/>
      <c r="C4285" s="154"/>
      <c r="D4285" s="154"/>
      <c r="E4285" s="154"/>
      <c r="F4285" s="155"/>
      <c r="G4285" s="122" t="str">
        <f>IF(A4285="","",VLOOKUP(J4146,'TRI-2C'!$B$18:$FH$61,142,FALSE))</f>
        <v>A+</v>
      </c>
      <c r="H4285" s="150"/>
      <c r="I4285" s="127" t="str">
        <f t="shared" si="162"/>
        <v>A+</v>
      </c>
      <c r="J4285" s="126"/>
    </row>
    <row r="4286" spans="1:10" ht="12.75" customHeight="1">
      <c r="A4286" s="147" t="str">
        <f>IF('TRI-2C'!$EN$13="","",'TRI-2C'!$EN$13)</f>
        <v>Trepar y reptar a diferentes ritmos y en posiciones corporales diversas (cúbito ventral y cúbito dorsal).</v>
      </c>
      <c r="B4286" s="139"/>
      <c r="C4286" s="139"/>
      <c r="F4286" s="128"/>
      <c r="G4286" s="124" t="str">
        <f>IF(A4286="","",VLOOKUP(J4146,'TRI-2C'!$B$18:$FH$61,143,FALSE))</f>
        <v>A+</v>
      </c>
      <c r="I4286" s="125" t="str">
        <f t="shared" si="162"/>
        <v>A+</v>
      </c>
      <c r="J4286" s="128"/>
    </row>
    <row r="4287" spans="1:10" ht="12.75" customHeight="1">
      <c r="A4287" s="148" t="str">
        <f>IF('TRI-2C'!$EO$13="","",'TRI-2C'!$EO$13)</f>
        <v>Ubicar algunas partes de su cuerpo en función de las nociones de al lado, junto a, cerca-lejos.</v>
      </c>
      <c r="B4287" s="149"/>
      <c r="C4287" s="149"/>
      <c r="D4287" s="150"/>
      <c r="E4287" s="150"/>
      <c r="F4287" s="126"/>
      <c r="G4287" s="122" t="str">
        <f>IF(A4287="","",VLOOKUP(J4146,'TRI-2C'!$B$18:$FH$61,144,FALSE))</f>
        <v>A+</v>
      </c>
      <c r="H4287" s="150"/>
      <c r="I4287" s="127" t="str">
        <f t="shared" si="162"/>
        <v>A+</v>
      </c>
      <c r="J4287" s="126"/>
    </row>
    <row r="4288" spans="1:10" ht="12.75" customHeight="1">
      <c r="A4288" s="147" t="str">
        <f>IF('TRI-2C'!$EP$13="","",'TRI-2C'!$EP$13)</f>
        <v>Utilizar el espacio parcial e inicia con el uso del espacio total para realizar representaciones gráficas.</v>
      </c>
      <c r="B4288" s="139"/>
      <c r="C4288" s="139"/>
      <c r="F4288" s="128"/>
      <c r="G4288" s="124" t="str">
        <f>IF(A4288="","",VLOOKUP(J4146,'TRI-2C'!$B$18:$FH$61,145,FALSE))</f>
        <v>A+</v>
      </c>
      <c r="I4288" s="125" t="str">
        <f t="shared" si="162"/>
        <v>A+</v>
      </c>
      <c r="J4288" s="128"/>
    </row>
    <row r="4289" spans="1:10" ht="12.75" customHeight="1">
      <c r="A4289" s="148" t="str">
        <f>IF('TRI-2C'!$EQ$13="","",'TRI-2C'!$EQ$13)</f>
        <v>Utilizar la pinza digital para coger lápices, marcadores, pinceles y diversos tipos de materiales.</v>
      </c>
      <c r="B4289" s="158"/>
      <c r="C4289" s="158"/>
      <c r="D4289" s="158"/>
      <c r="E4289" s="158"/>
      <c r="F4289" s="159"/>
      <c r="G4289" s="122" t="str">
        <f>IF(A4289="","",VLOOKUP(J4146,'TRI-2C'!$B$18:$FH$61,146,FALSE))</f>
        <v>A+</v>
      </c>
      <c r="H4289" s="150"/>
      <c r="I4289" s="127" t="str">
        <f t="shared" si="162"/>
        <v>A+</v>
      </c>
      <c r="J4289" s="126"/>
    </row>
    <row r="4290" spans="1:10" ht="12.75" customHeight="1">
      <c r="A4290" s="6" t="str">
        <f>NOTAS!$O$14</f>
        <v>CIVICA Y ACOMPAÑAMIENTO INTEGRAL</v>
      </c>
      <c r="B4290" s="156"/>
      <c r="C4290" s="156"/>
      <c r="D4290" s="156"/>
      <c r="E4290" s="156"/>
      <c r="F4290" s="157"/>
      <c r="G4290" s="124" t="str">
        <f>IF(A4290="","",VLOOKUP(J4146,'TRI-2C'!$B$18:$FH$61,146,FALSE))</f>
        <v>A+</v>
      </c>
      <c r="I4290" s="125"/>
      <c r="J4290" s="128"/>
    </row>
    <row r="4291" spans="1:10" ht="12.75" customHeight="1">
      <c r="A4291" s="148" t="str">
        <f>IF('TRI-2C'!$ES$13="","",'TRI-2C'!$ES$13)</f>
        <v/>
      </c>
      <c r="B4291" s="149"/>
      <c r="C4291" s="149"/>
      <c r="D4291" s="150"/>
      <c r="E4291" s="150"/>
      <c r="F4291" s="126"/>
      <c r="G4291" s="122" t="str">
        <f>IF(A4291="","",VLOOKUP(J4146,'TRI-2C'!$B$18:$FH$61,148,FALSE))</f>
        <v/>
      </c>
      <c r="H4291" s="150"/>
      <c r="I4291" s="127" t="str">
        <f t="shared" ref="I4291:I4300" si="163">IF(G4291="","",G4291)</f>
        <v/>
      </c>
      <c r="J4291" s="126"/>
    </row>
    <row r="4292" spans="1:10" ht="12.75" customHeight="1">
      <c r="A4292" s="147" t="str">
        <f>IF('TRI-2C'!$ET$13="","",'TRI-2C'!$ET$13)</f>
        <v>AUTOCONOCIMIENTO</v>
      </c>
      <c r="B4292" s="139"/>
      <c r="C4292" s="139"/>
      <c r="F4292" s="128"/>
      <c r="G4292" s="124" t="str">
        <f>IF(A4292="","",VLOOKUP(J4146,'TRI-2C'!$B$18:$FH$61,149,FALSE))</f>
        <v>S</v>
      </c>
      <c r="I4292" s="125" t="str">
        <f t="shared" si="163"/>
        <v>S</v>
      </c>
      <c r="J4292" s="128"/>
    </row>
    <row r="4293" spans="1:10" ht="12.75" customHeight="1">
      <c r="A4293" s="148" t="str">
        <f>IF('TRI-2C'!$EU$13="","",'TRI-2C'!$EU$13)</f>
        <v>PENSAMIENO CRITICO</v>
      </c>
      <c r="B4293" s="149"/>
      <c r="C4293" s="149"/>
      <c r="D4293" s="150"/>
      <c r="E4293" s="150"/>
      <c r="F4293" s="126"/>
      <c r="G4293" s="122" t="str">
        <f>IF(A4293="","",VLOOKUP(J4146,'TRI-2C'!$B$18:$FH$61,150,FALSE))</f>
        <v>S</v>
      </c>
      <c r="H4293" s="150"/>
      <c r="I4293" s="127" t="str">
        <f t="shared" si="163"/>
        <v>S</v>
      </c>
      <c r="J4293" s="126"/>
    </row>
    <row r="4294" spans="1:10" ht="12.75" customHeight="1">
      <c r="A4294" s="147" t="str">
        <f>IF('TRI-2C'!$EV$13="","",'TRI-2C'!$EV$13)</f>
        <v>MANEJO DE PROBLEMAS</v>
      </c>
      <c r="B4294" s="139"/>
      <c r="C4294" s="139"/>
      <c r="F4294" s="128"/>
      <c r="G4294" s="124" t="str">
        <f>IF(A4294="","",VLOOKUP(J4146,'TRI-2C'!$B$18:$FH$61,151,FALSE))</f>
        <v>S</v>
      </c>
      <c r="I4294" s="125" t="str">
        <f t="shared" si="163"/>
        <v>S</v>
      </c>
      <c r="J4294" s="128"/>
    </row>
    <row r="4295" spans="1:10" ht="12.75" customHeight="1">
      <c r="A4295" s="192" t="str">
        <f>IF('TRI-2C'!$EW$13="","",'TRI-2C'!$EW$13)</f>
        <v>TOMA DE DECISIONES</v>
      </c>
      <c r="B4295" s="154"/>
      <c r="C4295" s="154"/>
      <c r="D4295" s="154"/>
      <c r="E4295" s="154"/>
      <c r="F4295" s="155"/>
      <c r="G4295" s="122" t="str">
        <f>IF(A4295="","",VLOOKUP(J4146,'TRI-2C'!$B$18:$FH$61,152,FALSE))</f>
        <v>S</v>
      </c>
      <c r="H4295" s="150"/>
      <c r="I4295" s="127" t="str">
        <f t="shared" si="163"/>
        <v>S</v>
      </c>
      <c r="J4295" s="126"/>
    </row>
    <row r="4296" spans="1:10" ht="12.75" customHeight="1">
      <c r="A4296" s="147" t="str">
        <f>IF('TRI-2C'!$EX$13="","",'TRI-2C'!$EX$13)</f>
        <v>TRABAJO EN EQUIPO</v>
      </c>
      <c r="B4296" s="139"/>
      <c r="C4296" s="139"/>
      <c r="F4296" s="128"/>
      <c r="G4296" s="124" t="str">
        <f>IF(A4296="","",VLOOKUP(J4146,'TRI-2C'!$B$18:$FH$61,153,FALSE))</f>
        <v>S</v>
      </c>
      <c r="I4296" s="125" t="str">
        <f t="shared" si="163"/>
        <v>S</v>
      </c>
      <c r="J4296" s="128"/>
    </row>
    <row r="4297" spans="1:10" ht="12.75" customHeight="1">
      <c r="A4297" s="148" t="str">
        <f>IF('TRI-2C'!$EY$13="","",'TRI-2C'!$EY$13)</f>
        <v>CONCIENCIA SOCIAL</v>
      </c>
      <c r="B4297" s="149"/>
      <c r="C4297" s="149"/>
      <c r="D4297" s="150"/>
      <c r="E4297" s="150"/>
      <c r="F4297" s="126"/>
      <c r="G4297" s="122" t="str">
        <f>IF(A4297="","",VLOOKUP(J4146,'TRI-2C'!$B$18:$FH$61,154,FALSE))</f>
        <v>S</v>
      </c>
      <c r="H4297" s="150"/>
      <c r="I4297" s="127" t="str">
        <f t="shared" si="163"/>
        <v>S</v>
      </c>
      <c r="J4297" s="126"/>
    </row>
    <row r="4298" spans="1:10" ht="12.75" customHeight="1">
      <c r="A4298" s="147" t="str">
        <f>IF('TRI-2C'!$EZ$13="","",'TRI-2C'!$EZ$13)</f>
        <v xml:space="preserve">RELACIONES INTERPERSONALES	</v>
      </c>
      <c r="B4298" s="139"/>
      <c r="C4298" s="139"/>
      <c r="F4298" s="128"/>
      <c r="G4298" s="124" t="str">
        <f>IF(A4298="","",VLOOKUP(J4146,'TRI-2C'!$B$18:$FH$61,155,FALSE))</f>
        <v>S</v>
      </c>
      <c r="I4298" s="125" t="str">
        <f t="shared" si="163"/>
        <v>S</v>
      </c>
      <c r="J4298" s="128"/>
    </row>
    <row r="4299" spans="1:10" ht="12.75" customHeight="1">
      <c r="A4299" s="148" t="str">
        <f>IF('TRI-2C'!$FA$13="","",'TRI-2C'!$FA$13)</f>
        <v>MANEJO DE CONFLICTOS</v>
      </c>
      <c r="B4299" s="149"/>
      <c r="C4299" s="149"/>
      <c r="D4299" s="150"/>
      <c r="E4299" s="150"/>
      <c r="F4299" s="126"/>
      <c r="G4299" s="122" t="str">
        <f>IF(A4299="","",VLOOKUP(J4146,'TRI-2C'!$B$18:$FH$61,156,FALSE))</f>
        <v>S</v>
      </c>
      <c r="H4299" s="150"/>
      <c r="I4299" s="127" t="str">
        <f t="shared" si="163"/>
        <v>S</v>
      </c>
      <c r="J4299" s="126"/>
    </row>
    <row r="4300" spans="1:10" ht="12.75" customHeight="1">
      <c r="A4300" s="147" t="str">
        <f>IF('TRI-2C'!$FB$13="","",'TRI-2C'!$FB$13)</f>
        <v>MANEJO DE EMOCIONES Y SENTIMIENTOS</v>
      </c>
      <c r="B4300" s="139"/>
      <c r="C4300" s="139"/>
      <c r="F4300" s="128"/>
      <c r="G4300" s="124" t="str">
        <f>IF(A4300="","",VLOOKUP(J4146,'TRI-2C'!$B$18:$FH$61,157,FALSE))</f>
        <v>S</v>
      </c>
      <c r="I4300" s="125" t="str">
        <f t="shared" si="163"/>
        <v>S</v>
      </c>
      <c r="J4300" s="128"/>
    </row>
    <row r="4301" spans="1:10" ht="12.75" customHeight="1">
      <c r="A4301" s="151"/>
      <c r="B4301" s="129"/>
      <c r="C4301" s="129"/>
      <c r="D4301" s="130"/>
      <c r="E4301" s="130"/>
      <c r="F4301" s="131"/>
      <c r="G4301" s="132"/>
      <c r="H4301" s="130"/>
      <c r="I4301" s="133"/>
      <c r="J4301" s="131"/>
    </row>
    <row r="4302" spans="1:10" ht="12.75" customHeight="1">
      <c r="A4302" s="134"/>
      <c r="B4302" s="134"/>
      <c r="C4302" s="134"/>
      <c r="D4302" s="134"/>
      <c r="E4302" s="134"/>
      <c r="F4302" s="140"/>
      <c r="G4302" s="496"/>
      <c r="H4302" s="496"/>
      <c r="I4302" s="497"/>
      <c r="J4302" s="497"/>
    </row>
    <row r="4303" spans="1:10" ht="12.75" customHeight="1">
      <c r="A4303" s="487" t="s">
        <v>156</v>
      </c>
      <c r="B4303" s="488"/>
      <c r="C4303" s="135" t="s">
        <v>157</v>
      </c>
      <c r="G4303" s="494"/>
      <c r="H4303" s="494"/>
      <c r="I4303" s="494"/>
      <c r="J4303" s="494"/>
    </row>
    <row r="4304" spans="1:10" ht="12.75" customHeight="1">
      <c r="A4304" s="489" t="s">
        <v>158</v>
      </c>
      <c r="B4304" s="490"/>
      <c r="C4304" s="136" t="str">
        <f>VLOOKUP(J4146,'TRI-2C'!$B$18:$FH$61,160,FALSE)</f>
        <v>A+</v>
      </c>
      <c r="G4304" s="494"/>
      <c r="H4304" s="494"/>
      <c r="I4304" s="494"/>
      <c r="J4304" s="494"/>
    </row>
    <row r="4305" spans="1:10" ht="12.75" customHeight="1">
      <c r="A4305" s="491" t="s">
        <v>159</v>
      </c>
      <c r="B4305" s="492"/>
      <c r="C4305" s="493"/>
      <c r="G4305" s="494"/>
      <c r="H4305" s="494"/>
      <c r="I4305" s="494"/>
      <c r="J4305" s="494"/>
    </row>
    <row r="4306" spans="1:10" ht="12.75" customHeight="1">
      <c r="A4306" s="137" t="s">
        <v>160</v>
      </c>
      <c r="B4306" s="138"/>
      <c r="C4306" s="188" t="str">
        <f>VLOOKUP(J4146,'TRI-2C'!$B$18:$FH$61,161,FALSE)</f>
        <v/>
      </c>
      <c r="G4306" s="494"/>
      <c r="H4306" s="494"/>
      <c r="I4306" s="494"/>
      <c r="J4306" s="494"/>
    </row>
    <row r="4307" spans="1:10" ht="12.75" customHeight="1">
      <c r="A4307" s="137" t="s">
        <v>161</v>
      </c>
      <c r="B4307" s="138"/>
      <c r="C4307" s="188" t="str">
        <f>VLOOKUP(J4146,'TRI-2C'!$B$18:$FH$61,162,FALSE)</f>
        <v/>
      </c>
      <c r="G4307" s="494"/>
      <c r="H4307" s="494"/>
      <c r="I4307" s="494"/>
      <c r="J4307" s="494"/>
    </row>
    <row r="4308" spans="1:10" ht="12.75" customHeight="1">
      <c r="A4308" s="480" t="s">
        <v>163</v>
      </c>
      <c r="B4308" s="481"/>
      <c r="C4308" s="188" t="str">
        <f>VLOOKUP(J4146,'TRI-2C'!$B$18:$FH$61,163,FALSE)</f>
        <v/>
      </c>
      <c r="G4308" s="494"/>
      <c r="H4308" s="494"/>
      <c r="I4308" s="494"/>
      <c r="J4308" s="494"/>
    </row>
    <row r="4309" spans="1:10" ht="12.75" customHeight="1">
      <c r="D4309" s="503" t="s">
        <v>162</v>
      </c>
      <c r="E4309" s="503"/>
      <c r="F4309" s="152">
        <f ca="1">NOW()</f>
        <v>45994.739222569442</v>
      </c>
    </row>
    <row r="4312" spans="1:10" ht="12.75" customHeight="1">
      <c r="G4312" s="112"/>
    </row>
    <row r="4314" spans="1:10" ht="12.75" customHeight="1">
      <c r="B4314" s="495" t="s">
        <v>164</v>
      </c>
      <c r="C4314" s="495"/>
      <c r="F4314" s="116" t="s">
        <v>165</v>
      </c>
      <c r="G4314" s="116" t="s">
        <v>165</v>
      </c>
    </row>
    <row r="4348" spans="1:10" ht="12.75" customHeight="1">
      <c r="A4348" s="111" t="s">
        <v>153</v>
      </c>
      <c r="C4348" t="str">
        <f>IF(VLOOKUP(J4351,NOTAS!$D$14:$P$60,2,FALSE)="","",VLOOKUP(J4351,NOTAS!$D$14:$P$60,2,FALSE))</f>
        <v>RUIZ VILLAMARIN EMIR SAUL</v>
      </c>
    </row>
    <row r="4349" spans="1:10" ht="12.75" customHeight="1">
      <c r="A4349" s="111" t="s">
        <v>154</v>
      </c>
      <c r="C4349" t="str">
        <f>NOTAS!$B$14&amp; " "&amp;NOTAS!$B$15</f>
        <v>INICIAL II A</v>
      </c>
      <c r="F4349" s="111"/>
      <c r="G4349" s="116"/>
      <c r="H4349" s="117"/>
      <c r="I4349" s="118"/>
      <c r="J4349" s="117"/>
    </row>
    <row r="4350" spans="1:10" ht="12.75" customHeight="1">
      <c r="A4350" s="111" t="s">
        <v>6</v>
      </c>
      <c r="C4350" t="str">
        <f>NOTAS!$B$18</f>
        <v>2025-2026 MATUTINA</v>
      </c>
      <c r="H4350" s="117"/>
      <c r="I4350" s="118"/>
      <c r="J4350" s="117"/>
    </row>
    <row r="4351" spans="1:10" ht="12.75" customHeight="1" thickBot="1">
      <c r="A4351" s="486" t="s">
        <v>336</v>
      </c>
      <c r="B4351" s="486"/>
      <c r="I4351" s="114" t="s">
        <v>74</v>
      </c>
      <c r="J4351" s="121">
        <v>22</v>
      </c>
    </row>
    <row r="4352" spans="1:10" ht="12.75" customHeight="1">
      <c r="A4352" s="482" t="s">
        <v>155</v>
      </c>
      <c r="B4352" s="483"/>
      <c r="C4352" s="483"/>
      <c r="D4352" s="483"/>
      <c r="E4352" s="483"/>
      <c r="F4352" s="484"/>
      <c r="G4352" s="485" t="s">
        <v>141</v>
      </c>
      <c r="H4352" s="483"/>
      <c r="I4352" s="498" t="s">
        <v>141</v>
      </c>
      <c r="J4352" s="499"/>
    </row>
    <row r="4353" spans="1:10" ht="12.75" customHeight="1">
      <c r="A4353" s="500" t="str">
        <f>IF('TRI-2C'!G$10="","",'TRI-2C'!G$10)</f>
        <v>IDENTIDAD Y AUTONOMÍA</v>
      </c>
      <c r="B4353" s="501"/>
      <c r="C4353" s="501"/>
      <c r="D4353" s="501"/>
      <c r="E4353" s="501"/>
      <c r="F4353" s="502"/>
      <c r="G4353" s="160"/>
      <c r="H4353" s="161"/>
      <c r="I4353" s="162"/>
      <c r="J4353" s="163"/>
    </row>
    <row r="4354" spans="1:10" ht="12.75" customHeight="1">
      <c r="A4354" s="148" t="str">
        <f>IF('TRI-2C'!G$13="","",'TRI-2C'!G$13)</f>
        <v>Comunicar algunos datos de su identidad como: nombres completos, edad, nombres de familiares cercanos, lugar dónde vive.</v>
      </c>
      <c r="B4354" s="158"/>
      <c r="C4354" s="158"/>
      <c r="D4354" s="158"/>
      <c r="E4354" s="158"/>
      <c r="F4354" s="159"/>
      <c r="G4354" s="122" t="str">
        <f>IF(A4354="","",VLOOKUP(J4351,'TRI-2C'!$B$18:$FH$61,6,FALSE))</f>
        <v>A+</v>
      </c>
      <c r="H4354" s="150"/>
      <c r="I4354" s="127" t="str">
        <f>IF(G4354="","",G4354)</f>
        <v>A+</v>
      </c>
      <c r="J4354" s="126"/>
    </row>
    <row r="4355" spans="1:10" ht="12.75" customHeight="1">
      <c r="A4355" s="11" t="str">
        <f>IF('TRI-2C'!$H$13="","",'TRI-2C'!$H$13)</f>
        <v>Demostrar curiosidad por las características físicas (genitales) que le permiten reconocerse como niño y niña</v>
      </c>
      <c r="B4355" s="156"/>
      <c r="C4355" s="156"/>
      <c r="D4355" s="156"/>
      <c r="E4355" s="156"/>
      <c r="F4355" s="157"/>
      <c r="G4355" s="124" t="str">
        <f>IF(A4355="","",VLOOKUP(J4351,'TRI-2C'!$B$18:$FH$61,7,FALSE))</f>
        <v>A+</v>
      </c>
      <c r="I4355" s="125" t="str">
        <f t="shared" ref="I4355:I4371" si="164">IF(G4355="","",G4355)</f>
        <v>A+</v>
      </c>
      <c r="J4355" s="128"/>
    </row>
    <row r="4356" spans="1:10" ht="12.75" customHeight="1">
      <c r="A4356" s="148" t="str">
        <f>IF('TRI-2C'!$I$13="","",'TRI-2C'!$I$13)</f>
        <v>Identificar la importancia de usar el cinturón de seguridad para promover el autocuidado y la protección personal.</v>
      </c>
      <c r="B4356" s="149"/>
      <c r="C4356" s="149"/>
      <c r="D4356" s="150"/>
      <c r="E4356" s="150"/>
      <c r="F4356" s="126"/>
      <c r="G4356" s="122" t="str">
        <f>IF(A4356="","",VLOOKUP(J4351,'TRI-2C'!$B$18:$FH$61,8,FALSE))</f>
        <v>A+</v>
      </c>
      <c r="H4356" s="150"/>
      <c r="I4356" s="127" t="str">
        <f t="shared" si="164"/>
        <v>A+</v>
      </c>
      <c r="J4356" s="126"/>
    </row>
    <row r="4357" spans="1:10" ht="12.75" customHeight="1">
      <c r="A4357" s="147" t="str">
        <f>IF('TRI-2C'!$J$13="","",'TRI-2C'!$J$13)</f>
        <v>Identificar las situaciones de peligro a las que se puede exponer en su entorno inmediato y seguir pautas de comportamiento para evitarlas.</v>
      </c>
      <c r="B4357" s="139"/>
      <c r="C4357" s="139"/>
      <c r="F4357" s="128"/>
      <c r="G4357" s="124" t="str">
        <f>IF(A4357="","",VLOOKUP(J4351,'TRI-2C'!$B$18:$FH$61,9,FALSE))</f>
        <v>A+</v>
      </c>
      <c r="I4357" s="125" t="str">
        <f t="shared" si="164"/>
        <v>A+</v>
      </c>
      <c r="J4357" s="128"/>
    </row>
    <row r="4358" spans="1:10" ht="12.75" customHeight="1">
      <c r="A4358" s="148" t="str">
        <f>IF('TRI-2C'!$K$13="","",'TRI-2C'!$K$13)</f>
        <v>Identificar sus características físicas y las de las personas de su entorno como parte del proceso de aceptación de sí mismo y de respeto a los demás.</v>
      </c>
      <c r="B4358" s="149"/>
      <c r="C4358" s="149"/>
      <c r="D4358" s="150"/>
      <c r="E4358" s="150"/>
      <c r="F4358" s="126"/>
      <c r="G4358" s="122" t="str">
        <f>IF(A4358="","",VLOOKUP(J4351,'TRI-2C'!$B$18:$FH$61,10,FALSE))</f>
        <v>A+</v>
      </c>
      <c r="H4358" s="150"/>
      <c r="I4358" s="127" t="str">
        <f t="shared" si="164"/>
        <v>A+</v>
      </c>
      <c r="J4358" s="126"/>
    </row>
    <row r="4359" spans="1:10" ht="12.75" customHeight="1">
      <c r="A4359" s="147" t="str">
        <f>IF('TRI-2C'!$L$13="","",'TRI-2C'!$L$13)</f>
        <v>Identificar y manifestar sus emociones y sentimientos, expresando las causas de los mismos mediante el lenguaje verbal. (D.EIB.10.3.)</v>
      </c>
      <c r="B4359" s="139"/>
      <c r="C4359" s="139"/>
      <c r="F4359" s="128"/>
      <c r="G4359" s="124" t="str">
        <f>IF(A4359="","",VLOOKUP(J4351,'TRI-2C'!$B$18:$FH$61,11,FALSE))</f>
        <v>A+</v>
      </c>
      <c r="I4359" s="125" t="str">
        <f t="shared" si="164"/>
        <v>A+</v>
      </c>
      <c r="J4359" s="128"/>
    </row>
    <row r="4360" spans="1:10" ht="12.75" customHeight="1">
      <c r="A4360" s="192" t="str">
        <f>IF('TRI-2C'!$M$13="","",'TRI-2C'!$M$13)</f>
        <v>Identificarse como miembro de una familia reconociéndose como parte importante de la misma.</v>
      </c>
      <c r="B4360" s="154"/>
      <c r="C4360" s="154"/>
      <c r="D4360" s="154"/>
      <c r="E4360" s="154"/>
      <c r="F4360" s="155"/>
      <c r="G4360" s="122" t="str">
        <f>IF(A4360="","",VLOOKUP(J4351,'TRI-2C'!$B$18:$FH$61,12,FALSE))</f>
        <v>A+</v>
      </c>
      <c r="H4360" s="150"/>
      <c r="I4360" s="127" t="str">
        <f t="shared" si="164"/>
        <v>A+</v>
      </c>
      <c r="J4360" s="126"/>
    </row>
    <row r="4361" spans="1:10" ht="12.75" customHeight="1">
      <c r="A4361" s="147" t="str">
        <f>IF('TRI-2C'!$N$13="","",'TRI-2C'!$N$13)</f>
        <v>Practicar con autonomía hábitos de higiene personal como lavarse las manos, los dientes y la cara.</v>
      </c>
      <c r="B4361" s="139"/>
      <c r="C4361" s="139"/>
      <c r="F4361" s="128"/>
      <c r="G4361" s="124" t="str">
        <f>IF(A4361="","",VLOOKUP(J4351,'TRI-2C'!$B$18:$FH$61,13,FALSE))</f>
        <v>A+</v>
      </c>
      <c r="I4361" s="125" t="str">
        <f t="shared" si="164"/>
        <v>A+</v>
      </c>
      <c r="J4361" s="128"/>
    </row>
    <row r="4362" spans="1:10" ht="12.75" customHeight="1">
      <c r="A4362" s="148" t="str">
        <f>IF('TRI-2C'!$O$13="","",'TRI-2C'!$O$13)</f>
        <v>Practicar hábitos de orden ubicando los objetos en el lugar correspondiente.</v>
      </c>
      <c r="B4362" s="149"/>
      <c r="C4362" s="149"/>
      <c r="D4362" s="150"/>
      <c r="E4362" s="150"/>
      <c r="F4362" s="126"/>
      <c r="G4362" s="122" t="str">
        <f>IF(A4362="","",VLOOKUP(J4351,'TRI-2C'!$B$18:$FH$61,14,FALSE))</f>
        <v>A+</v>
      </c>
      <c r="H4362" s="150"/>
      <c r="I4362" s="127" t="str">
        <f t="shared" si="164"/>
        <v>A+</v>
      </c>
      <c r="J4362" s="126"/>
    </row>
    <row r="4363" spans="1:10" ht="12.75" customHeight="1">
      <c r="A4363" s="147" t="str">
        <f>IF('TRI-2C'!$P$13="","",'TRI-2C'!$P$13)</f>
        <v>Practicar las acciones a seguir en situaciones de riesgo como: temblores, incendios, entre otros, determinadas en el plan de contingencia institucional.</v>
      </c>
      <c r="B4363" s="139"/>
      <c r="C4363" s="139"/>
      <c r="F4363" s="128"/>
      <c r="G4363" s="124" t="str">
        <f>IF(A4363="","",VLOOKUP(J4351,'TRI-2C'!$B$18:$FH$61,15,FALSE))</f>
        <v>A+</v>
      </c>
      <c r="I4363" s="125" t="str">
        <f t="shared" si="164"/>
        <v>A+</v>
      </c>
      <c r="J4363" s="128"/>
    </row>
    <row r="4364" spans="1:10" ht="12.75" customHeight="1">
      <c r="A4364" s="148" t="str">
        <f>IF('TRI-2C'!$Q$13="","",'TRI-2C'!$Q$13)</f>
        <v>Practicar normas de seguridad para evitar accidentes a los que se puede exponer en su entorno inmediato.</v>
      </c>
      <c r="B4364" s="158"/>
      <c r="C4364" s="158"/>
      <c r="D4364" s="158"/>
      <c r="E4364" s="158"/>
      <c r="F4364" s="159"/>
      <c r="G4364" s="122" t="str">
        <f>IF(A4364="","",VLOOKUP(J4351,'TRI-2C'!$B$18:$FH$61,16,FALSE))</f>
        <v>A+</v>
      </c>
      <c r="H4364" s="150"/>
      <c r="I4364" s="127" t="str">
        <f t="shared" si="164"/>
        <v>A+</v>
      </c>
      <c r="J4364" s="126"/>
    </row>
    <row r="4365" spans="1:10" ht="12.75" customHeight="1">
      <c r="A4365" s="11" t="str">
        <f>IF('TRI-2C'!$R$13="","",'TRI-2C'!$R$13)</f>
        <v>Realiza independientemente normas de aseo al ir al baño.</v>
      </c>
      <c r="B4365" s="156"/>
      <c r="C4365" s="156"/>
      <c r="D4365" s="156"/>
      <c r="E4365" s="156"/>
      <c r="F4365" s="157"/>
      <c r="G4365" s="124" t="str">
        <f>IF(A4365="","",VLOOKUP(J4351,'TRI-2C'!$B$18:$FH$61,17,FALSE))</f>
        <v>A+</v>
      </c>
      <c r="I4365" s="125" t="str">
        <f t="shared" si="164"/>
        <v>A+</v>
      </c>
      <c r="J4365" s="128"/>
    </row>
    <row r="4366" spans="1:10" ht="12.75" customHeight="1">
      <c r="A4366" s="148" t="str">
        <f>IF('TRI-2C'!$S$13="","",'TRI-2C'!$S$13)</f>
        <v>Reconocer la importancia del uso del casco y demás indumentaria de pro tección para protegerse de lesiones en actividades que requieran su uso</v>
      </c>
      <c r="B4366" s="149"/>
      <c r="C4366" s="149"/>
      <c r="D4366" s="150"/>
      <c r="E4366" s="150"/>
      <c r="F4366" s="126"/>
      <c r="G4366" s="122" t="str">
        <f>IF(A4366="","",VLOOKUP(J4351,'TRI-2C'!$B$18:$FH$61,18,FALSE))</f>
        <v>A+</v>
      </c>
      <c r="H4366" s="150"/>
      <c r="I4366" s="127" t="str">
        <f t="shared" si="164"/>
        <v>A+</v>
      </c>
      <c r="J4366" s="126"/>
    </row>
    <row r="4367" spans="1:10" ht="12.75" customHeight="1">
      <c r="A4367" s="147" t="str">
        <f>IF('TRI-2C'!$T$13="","",'TRI-2C'!$T$13)</f>
        <v>Reconocer situaciones problémicas en las actividades escolares para solucionarlas de forma creativa y con autonomía.</v>
      </c>
      <c r="B4367" s="139"/>
      <c r="C4367" s="139"/>
      <c r="F4367" s="128"/>
      <c r="G4367" s="124" t="str">
        <f>IF(A4367="","",VLOOKUP(J4351,'TRI-2C'!$B$18:$FH$61,19,FALSE))</f>
        <v>A+</v>
      </c>
      <c r="I4367" s="125" t="str">
        <f t="shared" si="164"/>
        <v>A+</v>
      </c>
      <c r="J4367" s="128"/>
    </row>
    <row r="4368" spans="1:10" ht="12.75" customHeight="1">
      <c r="A4368" s="148" t="str">
        <f>IF('TRI-2C'!$U$13="","",'TRI-2C'!$U$13)</f>
        <v>Seleccionar las prendas de vestir de acuerdo al estado climático (prendas para el frío / prendas para el calor).</v>
      </c>
      <c r="B4368" s="149"/>
      <c r="C4368" s="149"/>
      <c r="D4368" s="150"/>
      <c r="E4368" s="150"/>
      <c r="F4368" s="126"/>
      <c r="G4368" s="122" t="str">
        <f>IF(A4368="","",VLOOKUP(J4351,'TRI-2C'!$B$18:$FH$61,20,FALSE))</f>
        <v>A+</v>
      </c>
      <c r="H4368" s="150"/>
      <c r="I4368" s="127" t="str">
        <f t="shared" si="164"/>
        <v>A+</v>
      </c>
      <c r="J4368" s="126"/>
    </row>
    <row r="4369" spans="1:10" ht="12.75" customHeight="1">
      <c r="A4369" s="147" t="str">
        <f>IF('TRI-2C'!$V$13="","",'TRI-2C'!$V$13)</f>
        <v>Tomar decisiones con respecto a la elección de actividades, vestuario entre otros, en función de sus gustos y preferencias, argumentando las mismas.</v>
      </c>
      <c r="B4369" s="139"/>
      <c r="C4369" s="139"/>
      <c r="F4369" s="128"/>
      <c r="G4369" s="124" t="str">
        <f>IF(A4369="","",VLOOKUP(J4351,'TRI-2C'!$B$18:$FH$61,21,FALSE))</f>
        <v>A+</v>
      </c>
      <c r="I4369" s="125" t="str">
        <f t="shared" si="164"/>
        <v>A+</v>
      </c>
      <c r="J4369" s="128"/>
    </row>
    <row r="4370" spans="1:10" ht="12.75" customHeight="1">
      <c r="A4370" s="192" t="str">
        <f>IF('TRI-2C'!$W$13="","",'TRI-2C'!$W$13)</f>
        <v>Utilizar la cuchara, tenedor y el vaso cuando se alimenta de manera autónoma.</v>
      </c>
      <c r="B4370" s="154"/>
      <c r="C4370" s="154"/>
      <c r="D4370" s="154"/>
      <c r="E4370" s="154"/>
      <c r="F4370" s="155"/>
      <c r="G4370" s="122" t="str">
        <f>IF(A4370="","",VLOOKUP(J4351,'TRI-2C'!$B$18:$FH$61,22,FALSE))</f>
        <v>A+</v>
      </c>
      <c r="H4370" s="150"/>
      <c r="I4370" s="127" t="str">
        <f t="shared" si="164"/>
        <v>A+</v>
      </c>
      <c r="J4370" s="126"/>
    </row>
    <row r="4371" spans="1:10" ht="12.75" customHeight="1">
      <c r="A4371" s="147" t="str">
        <f>IF('TRI-2C'!$X$13="","",'TRI-2C'!$X$13)</f>
        <v>Vestirse y desvestirse de manera independiente con prendas de vestir sencillas. (D.EIB.10.5)</v>
      </c>
      <c r="B4371" s="139"/>
      <c r="C4371" s="139"/>
      <c r="F4371" s="128"/>
      <c r="G4371" s="124" t="str">
        <f>IF(A4371="","",VLOOKUP(J4351,'TRI-2C'!$B$18:$FH$61,23,FALSE))</f>
        <v>A+</v>
      </c>
      <c r="I4371" s="125" t="str">
        <f t="shared" si="164"/>
        <v>A+</v>
      </c>
      <c r="J4371" s="128"/>
    </row>
    <row r="4372" spans="1:10" ht="12.75" customHeight="1">
      <c r="A4372" s="165" t="str">
        <f>'BI-1T'!$A$8</f>
        <v>CONVIVENCIA</v>
      </c>
      <c r="B4372" s="149"/>
      <c r="C4372" s="149"/>
      <c r="D4372" s="150"/>
      <c r="E4372" s="150"/>
      <c r="F4372" s="126"/>
      <c r="G4372" s="122" t="str">
        <f>IF(A4372="","",VLOOKUP(J4351,'TRI-2C'!$B$18:$FH$61,24,FALSE))</f>
        <v>A+</v>
      </c>
      <c r="H4372" s="150"/>
      <c r="I4372" s="127"/>
      <c r="J4372" s="126"/>
    </row>
    <row r="4373" spans="1:10" ht="12.75" customHeight="1">
      <c r="A4373" s="147" t="str">
        <f>IF('TRI-2C'!$Z$13="","",'TRI-2C'!$Z$13)</f>
        <v>Apoyar y motivar a otras personas a participar en actividades grupales, particularmente a quienes muestran dificultades al hacerlo</v>
      </c>
      <c r="B4373" s="139"/>
      <c r="C4373" s="139"/>
      <c r="F4373" s="128"/>
      <c r="G4373" s="124" t="str">
        <f>IF(A4373="","",VLOOKUP(J4351,'TRI-2C'!$B$18:$FH$61,25,FALSE))</f>
        <v>B+</v>
      </c>
      <c r="I4373" s="125" t="str">
        <f t="shared" ref="I4373:I4387" si="165">IF(G4373="","",G4373)</f>
        <v>B+</v>
      </c>
      <c r="J4373" s="128"/>
    </row>
    <row r="4374" spans="1:10" ht="12.75" customHeight="1">
      <c r="A4374" s="148" t="str">
        <f>IF('TRI-2C'!$AA$13="","",'TRI-2C'!$AA$13)</f>
        <v>Asumir y respetar normas de convivencia en la institución de educación inicial y en el hogar acordadas con el adulto. (D.EIB.10.15.)</v>
      </c>
      <c r="B4374" s="158"/>
      <c r="C4374" s="158"/>
      <c r="D4374" s="158"/>
      <c r="E4374" s="158"/>
      <c r="F4374" s="159"/>
      <c r="G4374" s="122" t="str">
        <f>IF(A4374="","",VLOOKUP(J4351,'TRI-2C'!$B$18:$FH$61,26,FALSE))</f>
        <v>B+</v>
      </c>
      <c r="H4374" s="150"/>
      <c r="I4374" s="127" t="str">
        <f t="shared" si="165"/>
        <v>B+</v>
      </c>
      <c r="J4374" s="126"/>
    </row>
    <row r="4375" spans="1:10" ht="12.75" customHeight="1">
      <c r="A4375" s="11" t="str">
        <f>IF('TRI-2C'!$AB$13="","",'TRI-2C'!$AB$13)</f>
        <v>Colaborar en actividades que se desarrollan con otros niños y adultos de su entorno.</v>
      </c>
      <c r="B4375" s="156"/>
      <c r="C4375" s="156"/>
      <c r="D4375" s="156"/>
      <c r="E4375" s="156"/>
      <c r="F4375" s="157"/>
      <c r="G4375" s="124" t="str">
        <f>IF(A4375="","",VLOOKUP(J4351,'TRI-2C'!$B$18:$FH$61,27,FALSE))</f>
        <v>B+</v>
      </c>
      <c r="I4375" s="125" t="str">
        <f t="shared" si="165"/>
        <v>B+</v>
      </c>
      <c r="J4375" s="128"/>
    </row>
    <row r="4376" spans="1:10" ht="12.75" customHeight="1">
      <c r="A4376" s="148" t="str">
        <f>IF('TRI-2C'!$AC$13="","",'TRI-2C'!$AC$13)</f>
        <v>Demostrar actitudes de solidaridad ante situaciones de necesidad de sus compañeros y adultos de su entorno</v>
      </c>
      <c r="B4376" s="149"/>
      <c r="C4376" s="149"/>
      <c r="D4376" s="150"/>
      <c r="E4376" s="150"/>
      <c r="F4376" s="126"/>
      <c r="G4376" s="122" t="str">
        <f>IF(A4376="","",VLOOKUP(J4351,'TRI-2C'!$B$18:$FH$61,28,FALSE))</f>
        <v>B+</v>
      </c>
      <c r="H4376" s="150"/>
      <c r="I4376" s="127" t="str">
        <f t="shared" si="165"/>
        <v>B+</v>
      </c>
      <c r="J4376" s="126"/>
    </row>
    <row r="4377" spans="1:10" ht="12.75" customHeight="1">
      <c r="A437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377" s="139"/>
      <c r="C4377" s="139"/>
      <c r="F4377" s="128"/>
      <c r="G4377" s="124" t="str">
        <f>IF(A4377="","",VLOOKUP(J4351,'TRI-2C'!$B$18:$FH$61,29,FALSE))</f>
        <v>B+</v>
      </c>
      <c r="I4377" s="125" t="str">
        <f t="shared" si="165"/>
        <v>B+</v>
      </c>
      <c r="J4377" s="128"/>
    </row>
    <row r="4378" spans="1:10" ht="12.75" customHeight="1">
      <c r="A4378" s="148" t="str">
        <f>IF('TRI-2C'!$AE$13="","",'TRI-2C'!$AE$13)</f>
        <v>Demostrar preferencia de jugar la mayor parte del tiempo con un amigo estableciendo niveles de empatías más estables.</v>
      </c>
      <c r="B4378" s="149"/>
      <c r="C4378" s="149"/>
      <c r="D4378" s="150"/>
      <c r="E4378" s="150"/>
      <c r="F4378" s="126"/>
      <c r="G4378" s="122" t="str">
        <f>IF(A4378="","",VLOOKUP(J4351,'TRI-2C'!$B$18:$FH$61,30,FALSE))</f>
        <v>B+</v>
      </c>
      <c r="H4378" s="150"/>
      <c r="I4378" s="127" t="str">
        <f t="shared" si="165"/>
        <v>B+</v>
      </c>
      <c r="J4378" s="126"/>
    </row>
    <row r="4379" spans="1:10" ht="12.75" customHeight="1">
      <c r="A4379" s="147" t="str">
        <f>IF('TRI-2C'!$AF$13="","",'TRI-2C'!$AF$13)</f>
        <v>Demostrar sensibilidad ante deseos, emociones y sentimientos de otras personas.</v>
      </c>
      <c r="B4379" s="139"/>
      <c r="C4379" s="139"/>
      <c r="F4379" s="128"/>
      <c r="G4379" s="124" t="str">
        <f>IF(A4379="","",VLOOKUP(J4351,'TRI-2C'!$B$18:$FH$61,31,FALSE))</f>
        <v>B+</v>
      </c>
      <c r="I4379" s="125" t="str">
        <f t="shared" si="165"/>
        <v>B+</v>
      </c>
      <c r="J4379" s="128"/>
    </row>
    <row r="4380" spans="1:10" ht="12.75" customHeight="1">
      <c r="A4380" s="192" t="str">
        <f>IF('TRI-2C'!$AG$13="","",'TRI-2C'!$AG$13)</f>
        <v>Desarrollar la capacidad de esperar para obtener una recompensa mayor en el futuro.</v>
      </c>
      <c r="B4380" s="154"/>
      <c r="C4380" s="154"/>
      <c r="D4380" s="154"/>
      <c r="E4380" s="154"/>
      <c r="F4380" s="155"/>
      <c r="G4380" s="122" t="str">
        <f>IF(A4380="","",VLOOKUP(J4351,'TRI-2C'!$B$18:$FH$61,32,FALSE))</f>
        <v>B+</v>
      </c>
      <c r="H4380" s="150"/>
      <c r="I4380" s="127" t="str">
        <f t="shared" si="165"/>
        <v>B+</v>
      </c>
      <c r="J4380" s="126"/>
    </row>
    <row r="4381" spans="1:10" ht="12.75" customHeight="1">
      <c r="A4381" s="147" t="str">
        <f>IF('TRI-2C'!$AH$13="","",'TRI-2C'!$AH$13)</f>
        <v>Identificar instituciones y profesiones que brindan servicios a la comunidad y los roles que ellos cumplen.</v>
      </c>
      <c r="B4381" s="139"/>
      <c r="C4381" s="139"/>
      <c r="F4381" s="128"/>
      <c r="G4381" s="124" t="str">
        <f>IF(A4381="","",VLOOKUP(J4351,'TRI-2C'!$B$18:$FH$61,33,FALSE))</f>
        <v>B+</v>
      </c>
      <c r="I4381" s="125" t="str">
        <f t="shared" si="165"/>
        <v>B+</v>
      </c>
      <c r="J4381" s="128"/>
    </row>
    <row r="4382" spans="1:10" ht="12.75" customHeight="1">
      <c r="A4382" s="148" t="str">
        <f>IF('TRI-2C'!$AI$13="","",'TRI-2C'!$AI$13)</f>
        <v>Identificar las profesiones, oficios y ocupaciones que cumplen los miembros de su familia.</v>
      </c>
      <c r="B4382" s="149"/>
      <c r="C4382" s="149"/>
      <c r="D4382" s="150"/>
      <c r="E4382" s="150"/>
      <c r="F4382" s="126"/>
      <c r="G4382" s="122" t="str">
        <f>IF(A4382="","",VLOOKUP(J4351,'TRI-2C'!$B$18:$FH$61,34,FALSE))</f>
        <v>B+</v>
      </c>
      <c r="H4382" s="150"/>
      <c r="I4382" s="127" t="str">
        <f t="shared" si="165"/>
        <v>B+</v>
      </c>
      <c r="J4382" s="126"/>
    </row>
    <row r="4383" spans="1:10" ht="12.75" customHeight="1">
      <c r="A4383" s="147" t="str">
        <f>IF('TRI-2C'!$AJ$13="","",'TRI-2C'!$AJ$13)</f>
        <v>Incrementar su campo de interrelación con otras personas a más del grupo familiar y escolar interactuando con mayor facilidad.</v>
      </c>
      <c r="B4383" s="139"/>
      <c r="C4383" s="139"/>
      <c r="F4383" s="128"/>
      <c r="G4383" s="124" t="str">
        <f>IF(A4383="","",VLOOKUP(J4351,'TRI-2C'!$B$18:$FH$61,35,FALSE))</f>
        <v>B+</v>
      </c>
      <c r="I4383" s="125" t="str">
        <f t="shared" si="165"/>
        <v>B+</v>
      </c>
      <c r="J4383" s="128"/>
    </row>
    <row r="4384" spans="1:10" ht="12.75" customHeight="1">
      <c r="A438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4384" s="158"/>
      <c r="C4384" s="158"/>
      <c r="D4384" s="158"/>
      <c r="E4384" s="158"/>
      <c r="F4384" s="159"/>
      <c r="G4384" s="122" t="str">
        <f>IF(A4384="","",VLOOKUP(J4351,'TRI-2C'!$B$18:$FH$61,36,FALSE))</f>
        <v>B+</v>
      </c>
      <c r="H4384" s="150"/>
      <c r="I4384" s="127" t="str">
        <f t="shared" si="165"/>
        <v>B+</v>
      </c>
      <c r="J4384" s="126"/>
    </row>
    <row r="4385" spans="1:10" ht="12.75" customHeight="1">
      <c r="A4385" s="11" t="str">
        <f>IF('TRI-2C'!$AL$13="","",'TRI-2C'!$AL$13)</f>
        <v>Participar juegos grupales siguiendo las reglas y asumiendo roles que le permitan mantener un ambiente armónico con sus pares. (D.EIB.10.11.)</v>
      </c>
      <c r="B4385" s="156"/>
      <c r="C4385" s="156"/>
      <c r="D4385" s="156"/>
      <c r="E4385" s="156"/>
      <c r="F4385" s="157"/>
      <c r="G4385" s="124" t="str">
        <f>IF(A4385="","",VLOOKUP(J4351,'TRI-2C'!$B$18:$FH$61,37,FALSE))</f>
        <v>B+</v>
      </c>
      <c r="I4385" s="125" t="str">
        <f t="shared" si="165"/>
        <v>B+</v>
      </c>
      <c r="J4385" s="128"/>
    </row>
    <row r="4386" spans="1:10" ht="12.75" customHeight="1">
      <c r="A4386" s="148" t="str">
        <f>IF('TRI-2C'!$AM$13="","",'TRI-2C'!$AM$13)</f>
        <v>Practicar la costumbre de ahorrar para ocasiones y casos especiales</v>
      </c>
      <c r="B4386" s="149"/>
      <c r="C4386" s="149"/>
      <c r="D4386" s="150"/>
      <c r="E4386" s="150"/>
      <c r="F4386" s="126"/>
      <c r="G4386" s="122" t="str">
        <f>IF(A4386="","",VLOOKUP(J4351,'TRI-2C'!$B$18:$FH$61,38,FALSE))</f>
        <v>B+</v>
      </c>
      <c r="H4386" s="150"/>
      <c r="I4386" s="127" t="str">
        <f t="shared" si="165"/>
        <v>B+</v>
      </c>
      <c r="J4386" s="126"/>
    </row>
    <row r="4387" spans="1:10" ht="12.75" customHeight="1">
      <c r="A438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4387" s="139"/>
      <c r="C4387" s="139"/>
      <c r="F4387" s="128"/>
      <c r="G4387" s="124" t="str">
        <f>IF(A4387="","",VLOOKUP(J4351,'TRI-2C'!$B$18:$FH$61,39,FALSE))</f>
        <v>B+</v>
      </c>
      <c r="I4387" s="125" t="str">
        <f t="shared" si="165"/>
        <v>B+</v>
      </c>
      <c r="J4387" s="128"/>
    </row>
    <row r="4388" spans="1:10" ht="12.75" customHeight="1">
      <c r="A4388" s="165" t="str">
        <f>'BI-1T'!$A$9</f>
        <v>RELACIONES CON EL MEDIO NATURAL Y CULTURAL</v>
      </c>
      <c r="B4388" s="149"/>
      <c r="C4388" s="149"/>
      <c r="D4388" s="150"/>
      <c r="E4388" s="150"/>
      <c r="F4388" s="126"/>
      <c r="G4388" s="122" t="str">
        <f>IF(A4388="","",VLOOKUP(J4351,'TRI-2C'!$B$18:$FH$61,40,FALSE))</f>
        <v>B+</v>
      </c>
      <c r="H4388" s="150"/>
      <c r="I4388" s="127"/>
      <c r="J4388" s="126"/>
    </row>
    <row r="4389" spans="1:10" ht="12.75" customHeight="1">
      <c r="A438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4389" s="139"/>
      <c r="C4389" s="139"/>
      <c r="F4389" s="128"/>
      <c r="G4389" s="124" t="str">
        <f>IF(A4389="","",VLOOKUP(J4351,'TRI-2C'!$B$18:$FH$61,41,FALSE))</f>
        <v>A+</v>
      </c>
      <c r="I4389" s="125" t="str">
        <f t="shared" ref="I4389:I4408" si="166">IF(G4389="","",G4389)</f>
        <v>A+</v>
      </c>
      <c r="J4389" s="128"/>
    </row>
    <row r="4390" spans="1:10" ht="12.75" customHeight="1">
      <c r="A4390" s="192" t="str">
        <f>IF('TRI-2C'!$AQ$13="","",'TRI-2C'!$AQ$13)</f>
        <v>Construir conexiones emocionales con su contexto natural (plantas, animales, agua, tierra, aire) y social.</v>
      </c>
      <c r="B4390" s="154"/>
      <c r="C4390" s="154"/>
      <c r="D4390" s="154"/>
      <c r="E4390" s="154"/>
      <c r="F4390" s="155"/>
      <c r="G4390" s="122" t="str">
        <f>IF(A4390="","",VLOOKUP(J4351,'TRI-2C'!$B$18:$FH$61,42,FALSE))</f>
        <v>A+</v>
      </c>
      <c r="H4390" s="150"/>
      <c r="I4390" s="127" t="str">
        <f t="shared" si="166"/>
        <v>A+</v>
      </c>
      <c r="J4390" s="126"/>
    </row>
    <row r="4391" spans="1:10" ht="12.75" customHeight="1">
      <c r="A4391" s="147" t="str">
        <f>IF('TRI-2C'!$AR$13="","",'TRI-2C'!$AR$13)</f>
        <v>dentificar en las actividades diarias oportunidades para aprovechar los recursos y reducir los residuos para proteger el entorno natural</v>
      </c>
      <c r="B4391" s="139"/>
      <c r="C4391" s="139"/>
      <c r="F4391" s="128"/>
      <c r="G4391" s="124" t="str">
        <f>IF(A4391="","",VLOOKUP(J4351,'TRI-2C'!$B$18:$FH$61,43,FALSE))</f>
        <v>A+</v>
      </c>
      <c r="I4391" s="125" t="str">
        <f t="shared" si="166"/>
        <v>A+</v>
      </c>
      <c r="J4391" s="128"/>
    </row>
    <row r="4392" spans="1:10" ht="12.75" customHeight="1">
      <c r="A4392" s="148" t="str">
        <f>IF('TRI-2C'!$AS$13="","",'TRI-2C'!$AS$13)</f>
        <v>Diferenciar entre alimentos nutritivos y no nutritivos identificando los beneficios de una alimentación sana y saludable.</v>
      </c>
      <c r="B4392" s="149"/>
      <c r="C4392" s="149"/>
      <c r="D4392" s="150"/>
      <c r="E4392" s="150"/>
      <c r="F4392" s="126"/>
      <c r="G4392" s="122" t="str">
        <f>IF(A4392="","",VLOOKUP(J4351,'TRI-2C'!$B$18:$FH$61,44,FALSE))</f>
        <v>A+</v>
      </c>
      <c r="H4392" s="150"/>
      <c r="I4392" s="127" t="str">
        <f t="shared" si="166"/>
        <v>A+</v>
      </c>
      <c r="J4392" s="126"/>
    </row>
    <row r="4393" spans="1:10" ht="12.75" customHeight="1">
      <c r="A4393" s="147" t="str">
        <f>IF('TRI-2C'!$AT$13="","",'TRI-2C'!$AT$13)</f>
        <v>Diferenciar entre lo que le pertenece, lo que pertenece a los demás y lo que pertenece al grupo o comunidad.</v>
      </c>
      <c r="B4393" s="139"/>
      <c r="C4393" s="139"/>
      <c r="F4393" s="128"/>
      <c r="G4393" s="124" t="str">
        <f>IF(A4393="","",VLOOKUP(J4351,'TRI-2C'!$B$18:$FH$61,45,FALSE))</f>
        <v>A+</v>
      </c>
      <c r="I4393" s="125" t="str">
        <f t="shared" si="166"/>
        <v>A+</v>
      </c>
      <c r="J4393" s="128"/>
    </row>
    <row r="4394" spans="1:10" ht="12.75" customHeight="1">
      <c r="A4394" s="148" t="str">
        <f>IF('TRI-2C'!$AU$13="","",'TRI-2C'!$AU$13)</f>
        <v>Diferenciar los seres vivos y elementos no vivos de su entorno explorando su mundo natural.</v>
      </c>
      <c r="B4394" s="158"/>
      <c r="C4394" s="158"/>
      <c r="D4394" s="158"/>
      <c r="E4394" s="158"/>
      <c r="F4394" s="159"/>
      <c r="G4394" s="122" t="str">
        <f>IF(A4394="","",VLOOKUP(J4351,'TRI-2C'!$B$18:$FH$61,46,FALSE))</f>
        <v>A+</v>
      </c>
      <c r="H4394" s="150"/>
      <c r="I4394" s="127" t="str">
        <f t="shared" si="166"/>
        <v>A+</v>
      </c>
      <c r="J4394" s="126"/>
    </row>
    <row r="4395" spans="1:10" ht="12.75" customHeight="1">
      <c r="A4395" s="11" t="str">
        <f>IF('TRI-2C'!$AV$13="","",'TRI-2C'!$AV$13)</f>
        <v>Establecer comparaciones entre los elementos del entorno a través de la discriminación sensorial.</v>
      </c>
      <c r="B4395" s="156"/>
      <c r="C4395" s="156"/>
      <c r="D4395" s="156"/>
      <c r="E4395" s="156"/>
      <c r="F4395" s="157"/>
      <c r="G4395" s="124" t="str">
        <f>IF(A4395="","",VLOOKUP(J4351,'TRI-2C'!$B$18:$FH$61,47,FALSE))</f>
        <v>A+</v>
      </c>
      <c r="I4395" s="125" t="str">
        <f t="shared" si="166"/>
        <v>A+</v>
      </c>
      <c r="J4395" s="128"/>
    </row>
    <row r="4396" spans="1:10" ht="12.75" customHeight="1">
      <c r="A4396" s="148" t="str">
        <f>IF('TRI-2C'!$AW$13="","",'TRI-2C'!$AW$13)</f>
        <v>Explorar e identificar los diferentes elementos y fenómenos del entorno natural mediante procesos que propicien la indagación.</v>
      </c>
      <c r="B4396" s="149"/>
      <c r="C4396" s="149"/>
      <c r="D4396" s="150"/>
      <c r="E4396" s="150"/>
      <c r="F4396" s="126"/>
      <c r="G4396" s="122" t="str">
        <f>IF(A4396="","",VLOOKUP(J4351,'TRI-2C'!$B$18:$FH$61,48,FALSE))</f>
        <v>A+</v>
      </c>
      <c r="H4396" s="150"/>
      <c r="I4396" s="127" t="str">
        <f t="shared" si="166"/>
        <v>A+</v>
      </c>
      <c r="J4396" s="126"/>
    </row>
    <row r="4397" spans="1:10" ht="12.75" customHeight="1">
      <c r="A4397" s="147" t="str">
        <f>IF('TRI-2C'!$AX$13="","",'TRI-2C'!$AX$13)</f>
        <v>Identificar características de las plantas por su utilidad, estableciendo diferencias entre ellas.</v>
      </c>
      <c r="B4397" s="139"/>
      <c r="C4397" s="139"/>
      <c r="F4397" s="128"/>
      <c r="G4397" s="124" t="str">
        <f>IF(A4397="","",VLOOKUP(J4351,'TRI-2C'!$B$18:$FH$61,49,FALSE))</f>
        <v>A+</v>
      </c>
      <c r="I4397" s="125" t="str">
        <f t="shared" si="166"/>
        <v>A+</v>
      </c>
      <c r="J4397" s="128"/>
    </row>
    <row r="4398" spans="1:10" ht="12.75" customHeight="1">
      <c r="A4398" s="148" t="str">
        <f>IF('TRI-2C'!$AY$13="","",'TRI-2C'!$AY$13)</f>
        <v>Identificar las características de los animales domésticos y silvestres estableciendo las diferencias entre ellos.</v>
      </c>
      <c r="B4398" s="149"/>
      <c r="C4398" s="149"/>
      <c r="D4398" s="150"/>
      <c r="E4398" s="150"/>
      <c r="F4398" s="126"/>
      <c r="G4398" s="122" t="str">
        <f>IF(A4398="","",VLOOKUP(J4351,'TRI-2C'!$B$18:$FH$61,50,FALSE))</f>
        <v>A+</v>
      </c>
      <c r="H4398" s="150"/>
      <c r="I4398" s="127" t="str">
        <f t="shared" si="166"/>
        <v>A+</v>
      </c>
      <c r="J4398" s="126"/>
    </row>
    <row r="4399" spans="1:10" ht="12.75" customHeight="1">
      <c r="A4399" s="147" t="str">
        <f>IF('TRI-2C'!$AZ$13="","",'TRI-2C'!$AZ$13)</f>
        <v>Identificar las características del mar y reconocerlo como una parte integral del territorio nacional</v>
      </c>
      <c r="B4399" s="139"/>
      <c r="C4399" s="139"/>
      <c r="F4399" s="128"/>
      <c r="G4399" s="124" t="str">
        <f>IF(A4399="","",VLOOKUP(J4351,'TRI-2C'!$B$18:$FH$61,51,FALSE))</f>
        <v>A+</v>
      </c>
      <c r="I4399" s="125" t="str">
        <f t="shared" si="166"/>
        <v>A+</v>
      </c>
      <c r="J4399" s="128"/>
    </row>
    <row r="4400" spans="1:10" ht="12.75" customHeight="1">
      <c r="A4400" s="192" t="str">
        <f>IF('TRI-2C'!$BA$13="","",'TRI-2C'!$BA$13)</f>
        <v>Identificar prácticas socioculturales de su localidad demostrando curiosidad ante sus tradiciones.</v>
      </c>
      <c r="B4400" s="154"/>
      <c r="C4400" s="154"/>
      <c r="D4400" s="154"/>
      <c r="E4400" s="154"/>
      <c r="F4400" s="155"/>
      <c r="G4400" s="122" t="str">
        <f>IF(A4400="","",VLOOKUP(J4351,'TRI-2C'!$B$18:$FH$61,52,FALSE))</f>
        <v>A+</v>
      </c>
      <c r="H4400" s="150"/>
      <c r="I4400" s="127" t="str">
        <f t="shared" si="166"/>
        <v>A+</v>
      </c>
      <c r="J4400" s="126"/>
    </row>
    <row r="4401" spans="1:10" ht="12.75" customHeight="1">
      <c r="A4401" s="147" t="str">
        <f>IF('TRI-2C'!$BB$13="","",'TRI-2C'!$BB$13)</f>
        <v>Observar el proceso del ciclo vital de las plantas mediante actividades de experimentación.</v>
      </c>
      <c r="B4401" s="139"/>
      <c r="C4401" s="139"/>
      <c r="F4401" s="128"/>
      <c r="G4401" s="124" t="str">
        <f>IF(A4401="","",VLOOKUP(J4351,'TRI-2C'!$B$18:$FH$61,53,FALSE))</f>
        <v>A+</v>
      </c>
      <c r="I4401" s="125" t="str">
        <f t="shared" si="166"/>
        <v>A+</v>
      </c>
      <c r="J4401" s="128"/>
    </row>
    <row r="4402" spans="1:10" ht="12.75" customHeight="1">
      <c r="A4402" s="148" t="str">
        <f>IF('TRI-2C'!$BC$13="","",'TRI-2C'!$BC$13)</f>
        <v>Participar en actividades lúdicas para identificar prácticas de movilidad que ayudan a cuidar el planeta</v>
      </c>
      <c r="B4402" s="149"/>
      <c r="C4402" s="149"/>
      <c r="D4402" s="150"/>
      <c r="E4402" s="150"/>
      <c r="F4402" s="126"/>
      <c r="G4402" s="122" t="str">
        <f>IF(A4402="","",VLOOKUP(J4351,'TRI-2C'!$B$18:$FH$61,54,FALSE))</f>
        <v>A+</v>
      </c>
      <c r="H4402" s="150"/>
      <c r="I4402" s="127" t="str">
        <f t="shared" si="166"/>
        <v>A+</v>
      </c>
      <c r="J4402" s="126"/>
    </row>
    <row r="4403" spans="1:10" ht="12.75" customHeight="1">
      <c r="A4403" s="147" t="str">
        <f>IF('TRI-2C'!$BD$13="","",'TRI-2C'!$BD$13)</f>
        <v>Participar en algunas prácticas tradicionales de su entorno disfrutando y respetando las diferentes manifestaciones culturales</v>
      </c>
      <c r="B4403" s="139"/>
      <c r="C4403" s="139"/>
      <c r="F4403" s="128"/>
      <c r="G4403" s="124" t="str">
        <f>IF(A4403="","",VLOOKUP(J4351,'TRI-2C'!$B$18:$FH$61,55,FALSE))</f>
        <v>A+</v>
      </c>
      <c r="I4403" s="125" t="str">
        <f t="shared" si="166"/>
        <v>A+</v>
      </c>
      <c r="J4403" s="128"/>
    </row>
    <row r="4404" spans="1:10" ht="12.75" customHeight="1">
      <c r="A4404" s="148" t="str">
        <f>IF('TRI-2C'!$BE$13="","",'TRI-2C'!$BE$13)</f>
        <v>Practicar hábitos de cuidado y conservación del medio ambiente que eviten la contaminación del aire, suelo y agua. (D.EIB.10.19.)</v>
      </c>
      <c r="B4404" s="158"/>
      <c r="C4404" s="158"/>
      <c r="D4404" s="158"/>
      <c r="E4404" s="158"/>
      <c r="F4404" s="159"/>
      <c r="G4404" s="122" t="str">
        <f>IF(A4404="","",VLOOKUP(J4351,'TRI-2C'!$B$18:$FH$61,56,FALSE))</f>
        <v>A+</v>
      </c>
      <c r="H4404" s="150"/>
      <c r="I4404" s="127" t="str">
        <f t="shared" si="166"/>
        <v>A+</v>
      </c>
      <c r="J4404" s="126"/>
    </row>
    <row r="4405" spans="1:10" ht="12.75" customHeight="1">
      <c r="A4405" s="11" t="str">
        <f>IF('TRI-2C'!$BF$13="","",'TRI-2C'!$BF$13)</f>
        <v>Realizar acciones de cuidado y protección de plantas y animales de su entorno erradicando actitudes de maltrato.</v>
      </c>
      <c r="B4405" s="156"/>
      <c r="C4405" s="156"/>
      <c r="D4405" s="156"/>
      <c r="E4405" s="156"/>
      <c r="F4405" s="157"/>
      <c r="G4405" s="124" t="str">
        <f>IF(A4405="","",VLOOKUP(J4351,'TRI-2C'!$B$18:$FH$61,57,FALSE))</f>
        <v>A+</v>
      </c>
      <c r="I4405" s="125" t="str">
        <f t="shared" si="166"/>
        <v>A+</v>
      </c>
      <c r="J4405" s="128"/>
    </row>
    <row r="4406" spans="1:10" ht="12.75" customHeight="1">
      <c r="A4406" s="148" t="str">
        <f>IF('TRI-2C'!$BG$13="","",'TRI-2C'!$BG$13)</f>
        <v>Reconocer cómo las personas utilizan el dinero en su entorno familiar para satisfacer sus necesidades y deseos</v>
      </c>
      <c r="B4406" s="149"/>
      <c r="C4406" s="149"/>
      <c r="D4406" s="150"/>
      <c r="E4406" s="150"/>
      <c r="F4406" s="126"/>
      <c r="G4406" s="122" t="str">
        <f>IF(A4406="","",VLOOKUP(J4351,'TRI-2C'!$B$18:$FH$61,58,FALSE))</f>
        <v>A+</v>
      </c>
      <c r="H4406" s="150"/>
      <c r="I4406" s="127" t="str">
        <f t="shared" si="166"/>
        <v>A+</v>
      </c>
      <c r="J4406" s="126"/>
    </row>
    <row r="4407" spans="1:10" ht="12.75" customHeight="1">
      <c r="A4407" s="147" t="str">
        <f>IF('TRI-2C'!$BH$13="","",'TRI-2C'!$BH$13)</f>
        <v>Reconocer las consecuencias de no cuidar sus pertenencias.</v>
      </c>
      <c r="B4407" s="139"/>
      <c r="C4407" s="139"/>
      <c r="F4407" s="128"/>
      <c r="G4407" s="124" t="str">
        <f>IF(A4407="","",VLOOKUP(J4351,'TRI-2C'!$B$18:$FH$61,59,FALSE))</f>
        <v>A+</v>
      </c>
      <c r="I4407" s="125" t="str">
        <f t="shared" si="166"/>
        <v>A+</v>
      </c>
      <c r="J4407" s="128"/>
    </row>
    <row r="4408" spans="1:10" ht="12.75" customHeight="1">
      <c r="A440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4408" s="149"/>
      <c r="C4408" s="149"/>
      <c r="D4408" s="150"/>
      <c r="E4408" s="150"/>
      <c r="F4408" s="126"/>
      <c r="G4408" s="122" t="str">
        <f>IF(A4408="","",VLOOKUP(J4351,'TRI-2C'!$B$18:$FH$61,60,FALSE))</f>
        <v>A+</v>
      </c>
      <c r="H4408" s="150"/>
      <c r="I4408" s="127" t="str">
        <f t="shared" si="166"/>
        <v>A+</v>
      </c>
      <c r="J4408" s="126"/>
    </row>
    <row r="4409" spans="1:10" ht="12.75" customHeight="1">
      <c r="A4409" s="164" t="str">
        <f>'BI-1T'!$A$10</f>
        <v>RELACIONES LOGICAS MATEMATICAS</v>
      </c>
      <c r="B4409" s="139"/>
      <c r="C4409" s="139"/>
      <c r="F4409" s="128"/>
      <c r="G4409" s="124" t="str">
        <f>IF(A4409="","",VLOOKUP(J4351,'TRI-2C'!$B$18:$FH$61,61,FALSE))</f>
        <v>A+</v>
      </c>
      <c r="I4409" s="125"/>
      <c r="J4409" s="128"/>
    </row>
    <row r="4410" spans="1:10" ht="12.75" customHeight="1">
      <c r="A4410" s="192" t="str">
        <f>IF('TRI-2C'!$BK$13="","",'TRI-2C'!$BK$13)</f>
        <v>Asociar las formas de los objetos del entorno con figuras geométricas bidimensionales</v>
      </c>
      <c r="B4410" s="154"/>
      <c r="C4410" s="154"/>
      <c r="D4410" s="154"/>
      <c r="E4410" s="154"/>
      <c r="F4410" s="155"/>
      <c r="G4410" s="122" t="str">
        <f>IF(A4410="","",VLOOKUP(J4351,'TRI-2C'!$B$18:$FH$61,62,FALSE))</f>
        <v>A+</v>
      </c>
      <c r="H4410" s="150"/>
      <c r="I4410" s="127" t="str">
        <f t="shared" ref="I4410:I4431" si="167">IF(G4410="","",G4410)</f>
        <v>A+</v>
      </c>
      <c r="J4410" s="126"/>
    </row>
    <row r="4411" spans="1:10" ht="12.75" customHeight="1">
      <c r="A4411" s="147" t="str">
        <f>IF('TRI-2C'!$BL$13="","",'TRI-2C'!$BL$13)</f>
        <v>Clasificar objetos con dos atributos (tamaño, color o forma).</v>
      </c>
      <c r="B4411" s="139"/>
      <c r="C4411" s="139"/>
      <c r="F4411" s="128"/>
      <c r="G4411" s="124" t="str">
        <f>IF(A4411="","",VLOOKUP(J4351,'TRI-2C'!$B$18:$FH$61,63,FALSE))</f>
        <v>A+</v>
      </c>
      <c r="I4411" s="125" t="str">
        <f t="shared" si="167"/>
        <v>A+</v>
      </c>
      <c r="J4411" s="128"/>
    </row>
    <row r="4412" spans="1:10" ht="12.75" customHeight="1">
      <c r="A4412" s="148" t="str">
        <f>IF('TRI-2C'!$BM$13="","",'TRI-2C'!$BM$13)</f>
        <v>Comparar y armar colecciones de más, igual y menos objetos.</v>
      </c>
      <c r="B4412" s="149"/>
      <c r="C4412" s="149"/>
      <c r="D4412" s="150"/>
      <c r="E4412" s="150"/>
      <c r="F4412" s="126"/>
      <c r="G4412" s="122" t="str">
        <f>IF(A4412="","",VLOOKUP(J4351,'TRI-2C'!$B$18:$FH$61,64,FALSE))</f>
        <v>A+</v>
      </c>
      <c r="H4412" s="150"/>
      <c r="I4412" s="127" t="str">
        <f t="shared" si="167"/>
        <v>A+</v>
      </c>
      <c r="J4412" s="126"/>
    </row>
    <row r="4413" spans="1:10" ht="12.75" customHeight="1">
      <c r="A4413" s="147" t="str">
        <f>IF('TRI-2C'!$BN$13="","",'TRI-2C'!$BN$13)</f>
        <v>Comparar y ordenar secuencialmente un conjunto pequeño de objetos de acuerdo con su tamaño.</v>
      </c>
      <c r="B4413" s="139"/>
      <c r="C4413" s="139"/>
      <c r="F4413" s="128"/>
      <c r="G4413" s="124" t="str">
        <f>IF(A4413="","",VLOOKUP(J4351,'TRI-2C'!$B$18:$FH$61,65,FALSE))</f>
        <v>A+</v>
      </c>
      <c r="I4413" s="125" t="str">
        <f t="shared" si="167"/>
        <v>A+</v>
      </c>
      <c r="J4413" s="128"/>
    </row>
    <row r="4414" spans="1:10" ht="12.75" customHeight="1">
      <c r="A4414" s="148" t="str">
        <f>IF('TRI-2C'!$BO$13="","",'TRI-2C'!$BO$13)</f>
        <v>Comprender la relación de número-cantidad hasta el 10.</v>
      </c>
      <c r="B4414" s="158"/>
      <c r="C4414" s="158"/>
      <c r="D4414" s="158"/>
      <c r="E4414" s="158"/>
      <c r="F4414" s="159"/>
      <c r="G4414" s="122" t="str">
        <f>IF(A4414="","",VLOOKUP(J4351,'TRI-2C'!$B$18:$FH$61,66,FALSE))</f>
        <v>A+</v>
      </c>
      <c r="H4414" s="150"/>
      <c r="I4414" s="127" t="str">
        <f t="shared" si="167"/>
        <v>A+</v>
      </c>
      <c r="J4414" s="126"/>
    </row>
    <row r="4415" spans="1:10" ht="12.75" customHeight="1">
      <c r="A4415" s="11" t="str">
        <f>IF('TRI-2C'!$BP$13="","",'TRI-2C'!$BP$13)</f>
        <v>Comprender la relación del numeral (representación simbólica del número) con la cantidad hasta el 5.</v>
      </c>
      <c r="B4415" s="156"/>
      <c r="C4415" s="156"/>
      <c r="D4415" s="156"/>
      <c r="E4415" s="156"/>
      <c r="F4415" s="157"/>
      <c r="G4415" s="124" t="str">
        <f>IF(A4415="","",VLOOKUP(J4351,'TRI-2C'!$B$18:$FH$61,67,FALSE))</f>
        <v>A+</v>
      </c>
      <c r="I4415" s="125" t="str">
        <f t="shared" si="167"/>
        <v>A+</v>
      </c>
      <c r="J4415" s="128"/>
    </row>
    <row r="4416" spans="1:10" ht="12.75" customHeight="1">
      <c r="A4416" s="148" t="str">
        <f>IF('TRI-2C'!$BQ$13="","",'TRI-2C'!$BQ$13)</f>
        <v>Contar oralmente del 1 al 15 con secuencia numérica.</v>
      </c>
      <c r="B4416" s="149"/>
      <c r="C4416" s="149"/>
      <c r="D4416" s="150"/>
      <c r="E4416" s="150"/>
      <c r="F4416" s="126"/>
      <c r="G4416" s="122" t="str">
        <f>IF(A4416="","",VLOOKUP(J4351,'TRI-2C'!$B$18:$FH$61,68,FALSE))</f>
        <v>A+</v>
      </c>
      <c r="H4416" s="150"/>
      <c r="I4416" s="127" t="str">
        <f t="shared" si="167"/>
        <v>A+</v>
      </c>
      <c r="J4416" s="126"/>
    </row>
    <row r="4417" spans="1:10" ht="12.75" customHeight="1">
      <c r="A4417" s="147" t="str">
        <f>IF('TRI-2C'!$BR$13="","",'TRI-2C'!$BR$13)</f>
        <v>Continuar y reproducir patrones simples con objetos concretos y representaciones gráficas.</v>
      </c>
      <c r="B4417" s="139"/>
      <c r="C4417" s="139"/>
      <c r="F4417" s="128"/>
      <c r="G4417" s="124" t="str">
        <f>IF(A4417="","",VLOOKUP(J4351,'TRI-2C'!$B$18:$FH$61,69,FALSE))</f>
        <v>A+</v>
      </c>
      <c r="I4417" s="125" t="str">
        <f t="shared" si="167"/>
        <v>A+</v>
      </c>
      <c r="J4417" s="128"/>
    </row>
    <row r="4418" spans="1:10" ht="12.75" customHeight="1">
      <c r="A4418" s="148" t="str">
        <f>IF('TRI-2C'!$BS$13="","",'TRI-2C'!$BS$13)</f>
        <v>Establecer la relación de correspondencia entre los elementos de colecciones de objetos.</v>
      </c>
      <c r="B4418" s="149"/>
      <c r="C4418" s="149"/>
      <c r="D4418" s="150"/>
      <c r="E4418" s="150"/>
      <c r="F4418" s="126"/>
      <c r="G4418" s="122" t="str">
        <f>IF(A4418="","",VLOOKUP(J4351,'TRI-2C'!$B$18:$FH$61,70,FALSE))</f>
        <v>A+</v>
      </c>
      <c r="H4418" s="150"/>
      <c r="I4418" s="127" t="str">
        <f t="shared" si="167"/>
        <v>A+</v>
      </c>
      <c r="J4418" s="126"/>
    </row>
    <row r="4419" spans="1:10" ht="12.75" customHeight="1">
      <c r="A4419" s="147" t="str">
        <f>IF('TRI-2C'!$BT$13="","",'TRI-2C'!$BT$13)</f>
        <v>Identificar características de mañana, tarde y noche</v>
      </c>
      <c r="B4419" s="139"/>
      <c r="C4419" s="139"/>
      <c r="F4419" s="128"/>
      <c r="G4419" s="124" t="str">
        <f>IF(A4419="","",VLOOKUP(J4351,'TRI-2C'!$B$18:$FH$61,71,FALSE))</f>
        <v>A+</v>
      </c>
      <c r="I4419" s="125" t="str">
        <f t="shared" si="167"/>
        <v>A+</v>
      </c>
      <c r="J4419" s="128"/>
    </row>
    <row r="4420" spans="1:10" ht="12.75" customHeight="1">
      <c r="A4420" s="192" t="str">
        <f>IF('TRI-2C'!$BU$13="","",'TRI-2C'!$BU$13)</f>
        <v>Identificar en los objetos las nociones de medida: largo/ corto, grueso/delgado.</v>
      </c>
      <c r="B4420" s="154"/>
      <c r="C4420" s="154"/>
      <c r="D4420" s="154"/>
      <c r="E4420" s="154"/>
      <c r="F4420" s="155"/>
      <c r="G4420" s="122" t="str">
        <f>IF(A4420="","",VLOOKUP(J4351,'TRI-2C'!$B$18:$FH$61,72,FALSE))</f>
        <v>A+</v>
      </c>
      <c r="H4420" s="150"/>
      <c r="I4420" s="127" t="str">
        <f t="shared" si="167"/>
        <v>A+</v>
      </c>
      <c r="J4420" s="126"/>
    </row>
    <row r="4421" spans="1:10" ht="12.75" customHeight="1">
      <c r="A4421" s="147" t="str">
        <f>IF('TRI-2C'!$BV$13="","",'TRI-2C'!$BV$13)</f>
        <v>Identificar figuras geométricas básicas: círculo, cuadrado y triángulo en objetos del entorno y en representaciones gráficas.</v>
      </c>
      <c r="B4421" s="139"/>
      <c r="C4421" s="139"/>
      <c r="F4421" s="128"/>
      <c r="G4421" s="124" t="str">
        <f>IF(A4421="","",VLOOKUP(J4351,'TRI-2C'!$B$18:$FH$61,73,FALSE))</f>
        <v>A+</v>
      </c>
      <c r="I4421" s="125" t="str">
        <f t="shared" si="167"/>
        <v>A+</v>
      </c>
      <c r="J4421" s="128"/>
    </row>
    <row r="4422" spans="1:10" ht="12.75" customHeight="1">
      <c r="A4422" s="148" t="str">
        <f>IF('TRI-2C'!$BW$13="","",'TRI-2C'!$BW$13)</f>
        <v>Identificar la diferencia entre lo que se desea y lo que se necesita</v>
      </c>
      <c r="B4422" s="149"/>
      <c r="C4422" s="149"/>
      <c r="D4422" s="150"/>
      <c r="E4422" s="150"/>
      <c r="F4422" s="126"/>
      <c r="G4422" s="122" t="str">
        <f>IF(A4422="","",VLOOKUP(J4351,'TRI-2C'!$B$18:$FH$61,74,FALSE))</f>
        <v>A+</v>
      </c>
      <c r="H4422" s="150"/>
      <c r="I4422" s="127" t="str">
        <f t="shared" si="167"/>
        <v>A+</v>
      </c>
      <c r="J4422" s="126"/>
    </row>
    <row r="4423" spans="1:10" ht="12.75" customHeight="1">
      <c r="A4423" s="147" t="str">
        <f>IF('TRI-2C'!$BX$13="","",'TRI-2C'!$BX$13)</f>
        <v>Identificar las nociones de tiempo en acciones que siceden antes, ahora y después</v>
      </c>
      <c r="B4423" s="139"/>
      <c r="C4423" s="139"/>
      <c r="F4423" s="128"/>
      <c r="G4423" s="124" t="str">
        <f>IF(A4423="","",VLOOKUP(J4351,'TRI-2C'!$B$18:$FH$61,75,FALSE))</f>
        <v>A+</v>
      </c>
      <c r="I4423" s="125" t="str">
        <f t="shared" si="167"/>
        <v>A+</v>
      </c>
      <c r="J4423" s="128"/>
    </row>
    <row r="4424" spans="1:10" ht="12.75" customHeight="1">
      <c r="A4424" s="148" t="str">
        <f>IF('TRI-2C'!$BY$13="","",'TRI-2C'!$BY$13)</f>
        <v>Identificar los números de emergencia a través de actividades lúdicas, y reconocer cuándo pedir ayuda en situaciones sencillas.</v>
      </c>
      <c r="B4424" s="158"/>
      <c r="C4424" s="158"/>
      <c r="D4424" s="158"/>
      <c r="E4424" s="158"/>
      <c r="F4424" s="159"/>
      <c r="G4424" s="122" t="str">
        <f>IF(A4424="","",VLOOKUP(J4351,'TRI-2C'!$B$18:$FH$61,76,FALSE))</f>
        <v>A+</v>
      </c>
      <c r="H4424" s="150"/>
      <c r="I4424" s="127" t="str">
        <f t="shared" si="167"/>
        <v>A+</v>
      </c>
      <c r="J4424" s="126"/>
    </row>
    <row r="4425" spans="1:10" ht="12.75" customHeight="1">
      <c r="A4425" s="11" t="str">
        <f>IF('TRI-2C'!$BZ$13="","",'TRI-2C'!$BZ$13)</f>
        <v>Identificar semejanzas y diferencias en objetos del entorno con criterios de forma, color y tamaño</v>
      </c>
      <c r="B4425" s="156"/>
      <c r="C4425" s="156"/>
      <c r="D4425" s="156"/>
      <c r="E4425" s="156"/>
      <c r="F4425" s="157"/>
      <c r="G4425" s="124" t="str">
        <f>IF(A4425="","",VLOOKUP(J4351,'TRI-2C'!$B$18:$FH$61,77,FALSE))</f>
        <v>A+</v>
      </c>
      <c r="I4425" s="125" t="str">
        <f t="shared" si="167"/>
        <v>A+</v>
      </c>
      <c r="J4425" s="128"/>
    </row>
    <row r="4426" spans="1:10" ht="12.75" customHeight="1">
      <c r="A4426" s="148" t="str">
        <f>IF('TRI-2C'!$CA$13="","",'TRI-2C'!$CA$13)</f>
        <v>Ordenar en secuencias lógica sucesos de hasta cinco eventos en representaciones gráficas de sus actividades de la rutina diaria y en escenas de cuentos</v>
      </c>
      <c r="B4426" s="149"/>
      <c r="C4426" s="149"/>
      <c r="D4426" s="150"/>
      <c r="E4426" s="150"/>
      <c r="F4426" s="126"/>
      <c r="G4426" s="122" t="str">
        <f>IF(A4426="","",VLOOKUP(J4351,'TRI-2C'!$B$18:$FH$61,78,FALSE))</f>
        <v>A+</v>
      </c>
      <c r="H4426" s="150"/>
      <c r="I4426" s="127" t="str">
        <f t="shared" si="167"/>
        <v>A+</v>
      </c>
      <c r="J4426" s="126"/>
    </row>
    <row r="4427" spans="1:10" ht="12.75" customHeight="1">
      <c r="A4427" s="147" t="str">
        <f>IF('TRI-2C'!$CB$13="","",'TRI-2C'!$CB$13)</f>
        <v>Reconocer billetes y monedas en situaciones de la vida real</v>
      </c>
      <c r="B4427" s="139"/>
      <c r="C4427" s="139"/>
      <c r="F4427" s="128"/>
      <c r="G4427" s="124" t="str">
        <f>IF(A4427="","",VLOOKUP(J4351,'TRI-2C'!$B$18:$FH$61,79,FALSE))</f>
        <v>A+</v>
      </c>
      <c r="I4427" s="125" t="str">
        <f t="shared" si="167"/>
        <v>A+</v>
      </c>
      <c r="J4427" s="128"/>
    </row>
    <row r="4428" spans="1:10" ht="12.75" customHeight="1">
      <c r="A442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4428" s="149"/>
      <c r="C4428" s="149"/>
      <c r="D4428" s="150"/>
      <c r="E4428" s="150"/>
      <c r="F4428" s="126"/>
      <c r="G4428" s="122" t="str">
        <f>IF(A4428="","",VLOOKUP(J4351,'TRI-2C'!$B$18:$FH$61,80,FALSE))</f>
        <v>A+</v>
      </c>
      <c r="H4428" s="150"/>
      <c r="I4428" s="127" t="str">
        <f t="shared" si="167"/>
        <v>A+</v>
      </c>
      <c r="J4428" s="126"/>
    </row>
    <row r="4429" spans="1:10" ht="12.75" customHeight="1">
      <c r="A4429" s="147" t="str">
        <f>IF('TRI-2C'!$CD$13="","",'TRI-2C'!$CD$13)</f>
        <v>Reconocer los colores secundarios en objetos e imágenes del entorno.</v>
      </c>
      <c r="B4429" s="139"/>
      <c r="C4429" s="139"/>
      <c r="F4429" s="128"/>
      <c r="G4429" s="124" t="str">
        <f>IF(A4429="","",VLOOKUP(J4351,'TRI-2C'!$B$18:$FH$61,81,FALSE))</f>
        <v>A+</v>
      </c>
      <c r="I4429" s="125" t="str">
        <f t="shared" si="167"/>
        <v>A+</v>
      </c>
      <c r="J4429" s="128"/>
    </row>
    <row r="4430" spans="1:10" ht="12.75" customHeight="1">
      <c r="A443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4430" s="154"/>
      <c r="C4430" s="154"/>
      <c r="D4430" s="154"/>
      <c r="E4430" s="154"/>
      <c r="F4430" s="155"/>
      <c r="G4430" s="122" t="str">
        <f>IF(A4430="","",VLOOKUP(J4351,'TRI-2C'!$B$18:$FH$61,82,FALSE))</f>
        <v>A+</v>
      </c>
      <c r="H4430" s="150"/>
      <c r="I4430" s="127" t="str">
        <f t="shared" si="167"/>
        <v>A+</v>
      </c>
      <c r="J4430" s="126"/>
    </row>
    <row r="4431" spans="1:10" ht="12.75" customHeight="1">
      <c r="A4431" s="147" t="str">
        <f>IF('TRI-2C'!$CF$13="","",'TRI-2C'!$CF$13)</f>
        <v>Relacionar las distintas formas de adquirir dinero con el trabajo y el esfuerzo.</v>
      </c>
      <c r="B4431" s="139"/>
      <c r="C4431" s="139"/>
      <c r="F4431" s="128"/>
      <c r="G4431" s="124" t="str">
        <f>IF(A4431="","",VLOOKUP(J4351,'TRI-2C'!$B$18:$FH$61,83,FALSE))</f>
        <v>A+</v>
      </c>
      <c r="I4431" s="125" t="str">
        <f t="shared" si="167"/>
        <v>A+</v>
      </c>
      <c r="J4431" s="128"/>
    </row>
    <row r="4432" spans="1:10" ht="12.75" customHeight="1">
      <c r="A4432" s="165" t="str">
        <f>'BI-1T'!$A$11</f>
        <v>COMPRENSIÓN Y EXPRESION DEL LENGUAJE</v>
      </c>
      <c r="B4432" s="149"/>
      <c r="C4432" s="149"/>
      <c r="D4432" s="150"/>
      <c r="E4432" s="150"/>
      <c r="F4432" s="126"/>
      <c r="G4432" s="122" t="str">
        <f>IF(A4432="","",VLOOKUP(J4351,'TRI-2C'!$B$18:$FH$61,84,FALSE))</f>
        <v>A+</v>
      </c>
      <c r="H4432" s="150"/>
      <c r="I4432" s="127"/>
      <c r="J4432" s="126"/>
    </row>
    <row r="4433" spans="1:10" ht="12.75" customHeight="1">
      <c r="A4433" s="147" t="str">
        <f>IF('TRI-2C'!$CH$13="","",'TRI-2C'!$CH$13)</f>
        <v>Asociar la imagen de la portada con el título de los cuentos conocidos.</v>
      </c>
      <c r="B4433" s="139"/>
      <c r="C4433" s="139"/>
      <c r="F4433" s="128"/>
      <c r="G4433" s="124" t="str">
        <f>IF(A4433="","",VLOOKUP(J4351,'TRI-2C'!$B$18:$FH$61,85,FALSE))</f>
        <v>B+</v>
      </c>
      <c r="I4433" s="125" t="str">
        <f t="shared" ref="I4433:I4453" si="168">IF(G4433="","",G4433)</f>
        <v>B+</v>
      </c>
      <c r="J4433" s="128"/>
    </row>
    <row r="4434" spans="1:10" ht="12.75" customHeight="1">
      <c r="A4434" s="148" t="str">
        <f>IF('TRI-2C'!$CI$13="","",'TRI-2C'!$CI$13)</f>
        <v>Colaborar en la creación de textos colectivos con la ayuda del docente.</v>
      </c>
      <c r="B4434" s="158"/>
      <c r="C4434" s="158"/>
      <c r="D4434" s="158"/>
      <c r="E4434" s="158"/>
      <c r="F4434" s="159"/>
      <c r="G4434" s="122" t="str">
        <f>IF(A4434="","",VLOOKUP(J4351,'TRI-2C'!$B$18:$FH$61,86,FALSE))</f>
        <v>B+</v>
      </c>
      <c r="H4434" s="150"/>
      <c r="I4434" s="127" t="str">
        <f t="shared" si="168"/>
        <v>B+</v>
      </c>
      <c r="J4434" s="126"/>
    </row>
    <row r="4435" spans="1:10" ht="12.75" customHeight="1">
      <c r="A4435" s="11" t="str">
        <f>IF('TRI-2C'!$CJ$13="","",'TRI-2C'!$CJ$13)</f>
        <v>Comprender el derecho propio y de las otras personas a decir que no como una respuesta válida y respetable.</v>
      </c>
      <c r="B4435" s="156"/>
      <c r="C4435" s="156"/>
      <c r="D4435" s="156"/>
      <c r="E4435" s="156"/>
      <c r="F4435" s="157"/>
      <c r="G4435" s="124" t="str">
        <f>IF(A4435="","",VLOOKUP(J4351,'TRI-2C'!$B$18:$FH$61,87,FALSE))</f>
        <v>B+</v>
      </c>
      <c r="I4435" s="125" t="str">
        <f t="shared" si="168"/>
        <v>B+</v>
      </c>
      <c r="J4435" s="128"/>
    </row>
    <row r="4436" spans="1:10" ht="12.75" customHeight="1">
      <c r="A4436" s="148" t="str">
        <f>IF('TRI-2C'!$CK$13="","",'TRI-2C'!$CK$13)</f>
        <v>Comunicarse a través de dibujos de objetos con detalles que lo vuelven identificables, como representación simbólica de sus ideas.</v>
      </c>
      <c r="B4436" s="149"/>
      <c r="C4436" s="149"/>
      <c r="D4436" s="150"/>
      <c r="E4436" s="150"/>
      <c r="F4436" s="126"/>
      <c r="G4436" s="122" t="str">
        <f>IF(A4436="","",VLOOKUP(J4351,'TRI-2C'!$B$18:$FH$61,88,FALSE))</f>
        <v>B+</v>
      </c>
      <c r="H4436" s="150"/>
      <c r="I4436" s="127" t="str">
        <f t="shared" si="168"/>
        <v>B+</v>
      </c>
      <c r="J4436" s="126"/>
    </row>
    <row r="4437" spans="1:10" ht="12.75" customHeight="1">
      <c r="A4437" s="147" t="str">
        <f>IF('TRI-2C'!$CL$13="","",'TRI-2C'!$CL$13)</f>
        <v>Comunicarse incorporando palabras nuevas a su vocabulario en función de los ambientes y experiencias en las que interactúa.</v>
      </c>
      <c r="B4437" s="139"/>
      <c r="C4437" s="139"/>
      <c r="F4437" s="128"/>
      <c r="G4437" s="124" t="str">
        <f>IF(A4437="","",VLOOKUP(J4351,'TRI-2C'!$B$18:$FH$61,89,FALSE))</f>
        <v>B+</v>
      </c>
      <c r="I4437" s="125" t="str">
        <f t="shared" si="168"/>
        <v>B+</v>
      </c>
      <c r="J4437" s="128"/>
    </row>
    <row r="4438" spans="1:10" ht="12.75" customHeight="1">
      <c r="A4438" s="148" t="str">
        <f>IF('TRI-2C'!$CM$13="","",'TRI-2C'!$CM$13)</f>
        <v>Contar un cuento en base a sus imágenes a partir de la portada y siguiendo la secuencia de las páginas.</v>
      </c>
      <c r="B4438" s="149"/>
      <c r="C4438" s="149"/>
      <c r="D4438" s="150"/>
      <c r="E4438" s="150"/>
      <c r="F4438" s="126"/>
      <c r="G4438" s="122" t="str">
        <f>IF(A4438="","",VLOOKUP(J4351,'TRI-2C'!$B$18:$FH$61,90,FALSE))</f>
        <v>B+</v>
      </c>
      <c r="H4438" s="150"/>
      <c r="I4438" s="127" t="str">
        <f t="shared" si="168"/>
        <v>B+</v>
      </c>
      <c r="J4438" s="126"/>
    </row>
    <row r="4439" spans="1:10" ht="12.75" customHeight="1">
      <c r="A4439" s="147" t="str">
        <f>IF('TRI-2C'!$CN$13="","",'TRI-2C'!$CN$13)</f>
        <v>Describir oralmente imágenes gráficas (pictogramas) y digitales, estructurando oraciones más elaboradas que describan a los objetos que observa.</v>
      </c>
      <c r="B4439" s="139"/>
      <c r="C4439" s="139"/>
      <c r="F4439" s="128"/>
      <c r="G4439" s="124" t="str">
        <f>IF(A4439="","",VLOOKUP(J4351,'TRI-2C'!$B$18:$FH$61,91,FALSE))</f>
        <v>B+</v>
      </c>
      <c r="I4439" s="125" t="str">
        <f t="shared" si="168"/>
        <v>B+</v>
      </c>
      <c r="J4439" s="128"/>
    </row>
    <row r="4440" spans="1:10" ht="12.75" customHeight="1">
      <c r="A4440" s="192" t="str">
        <f>IF('TRI-2C'!$CO$13="","",'TRI-2C'!$CO$13)</f>
        <v>Describir oralmente imágenes relacionadas con los derechos de las personas en situación de movilidad</v>
      </c>
      <c r="B4440" s="154"/>
      <c r="C4440" s="154"/>
      <c r="D4440" s="154"/>
      <c r="E4440" s="154"/>
      <c r="F4440" s="155"/>
      <c r="G4440" s="122" t="str">
        <f>IF(A4440="","",VLOOKUP(J4351,'TRI-2C'!$B$18:$FH$61,92,FALSE))</f>
        <v>B+</v>
      </c>
      <c r="H4440" s="150"/>
      <c r="I4440" s="127" t="str">
        <f t="shared" si="168"/>
        <v>B+</v>
      </c>
      <c r="J4440" s="126"/>
    </row>
    <row r="4441" spans="1:10" ht="12.75" customHeight="1">
      <c r="A4441" s="147" t="str">
        <f>IF('TRI-2C'!$CP$13="","",'TRI-2C'!$CP$13)</f>
        <v>Expresarse oralmente pronunciando correctamente la mayoría de las palabras puede presentarse dificultades en la pronunciación de s, y la r.</v>
      </c>
      <c r="B4441" s="139"/>
      <c r="C4441" s="139"/>
      <c r="F4441" s="128"/>
      <c r="G4441" s="124" t="str">
        <f>IF(A4441="","",VLOOKUP(J4351,'TRI-2C'!$B$18:$FH$61,93,FALSE))</f>
        <v>B+</v>
      </c>
      <c r="I4441" s="125" t="str">
        <f t="shared" si="168"/>
        <v>B+</v>
      </c>
      <c r="J4441" s="128"/>
    </row>
    <row r="4442" spans="1:10" ht="12.75" customHeight="1">
      <c r="A4442" s="148" t="str">
        <f>IF('TRI-2C'!$CQ$13="","",'TRI-2C'!$CQ$13)</f>
        <v>Expresarse utilizando oraciones cortas y completas manteniendo el orden de las palabras.</v>
      </c>
      <c r="B4442" s="149"/>
      <c r="C4442" s="149"/>
      <c r="D4442" s="150"/>
      <c r="E4442" s="150"/>
      <c r="F4442" s="126"/>
      <c r="G4442" s="122" t="str">
        <f>IF(A4442="","",VLOOKUP(J4351,'TRI-2C'!$B$18:$FH$61,94,FALSE))</f>
        <v>B+</v>
      </c>
      <c r="H4442" s="150"/>
      <c r="I4442" s="127" t="str">
        <f t="shared" si="168"/>
        <v>B+</v>
      </c>
      <c r="J4442" s="126"/>
    </row>
    <row r="4443" spans="1:10" ht="12.75" customHeight="1">
      <c r="A4443" s="147" t="str">
        <f>IF('TRI-2C'!$CR$13="","",'TRI-2C'!$CR$13)</f>
        <v>Identificar “auditivamente” el fonema (sonido) inicial de las palabras más utilizadas.</v>
      </c>
      <c r="B4443" s="139"/>
      <c r="C4443" s="139"/>
      <c r="F4443" s="128"/>
      <c r="G4443" s="124" t="str">
        <f>IF(A4443="","",VLOOKUP(J4351,'TRI-2C'!$B$18:$FH$61,95,FALSE))</f>
        <v>B+</v>
      </c>
      <c r="I4443" s="125" t="str">
        <f t="shared" si="168"/>
        <v>B+</v>
      </c>
      <c r="J4443" s="128"/>
    </row>
    <row r="4444" spans="1:10" ht="12.75" customHeight="1">
      <c r="A4444" s="148" t="str">
        <f>IF('TRI-2C'!$CS$13="","",'TRI-2C'!$CS$13)</f>
        <v>Identificar una persona adulta de confianza para solicitar apoyo al enfrentar desafíos emocionales en situaciones cotidianas del entorno escolar</v>
      </c>
      <c r="B4444" s="158"/>
      <c r="C4444" s="158"/>
      <c r="D4444" s="158"/>
      <c r="E4444" s="158"/>
      <c r="F4444" s="159"/>
      <c r="G4444" s="122" t="str">
        <f>IF(A4444="","",VLOOKUP(J4351,'TRI-2C'!$B$18:$FH$61,96,FALSE))</f>
        <v>B+</v>
      </c>
      <c r="H4444" s="150"/>
      <c r="I4444" s="127" t="str">
        <f t="shared" si="168"/>
        <v>B+</v>
      </c>
      <c r="J4444" s="126"/>
    </row>
    <row r="4445" spans="1:10" ht="12.75" customHeight="1">
      <c r="A4445" s="11" t="str">
        <f>IF('TRI-2C'!$CT$13="","",'TRI-2C'!$CT$13)</f>
        <v>Participar en conversaciones más complejas y largas manteniéndose dentro del tema.</v>
      </c>
      <c r="B4445" s="156"/>
      <c r="C4445" s="156"/>
      <c r="D4445" s="156"/>
      <c r="E4445" s="156"/>
      <c r="F4445" s="157"/>
      <c r="G4445" s="124" t="str">
        <f>IF(A4445="","",VLOOKUP(J4351,'TRI-2C'!$B$18:$FH$61,97,FALSE))</f>
        <v>B+</v>
      </c>
      <c r="I4445" s="125" t="str">
        <f t="shared" si="168"/>
        <v>B+</v>
      </c>
      <c r="J4445" s="128"/>
    </row>
    <row r="4446" spans="1:10" ht="12.75" customHeight="1">
      <c r="A4446" s="148" t="str">
        <f>IF('TRI-2C'!$CU$13="","",'TRI-2C'!$CU$13)</f>
        <v>Producir palabras que riman espontáneamente tomado en cuenta los sonidos finales de las mismas.</v>
      </c>
      <c r="B4446" s="149"/>
      <c r="C4446" s="149"/>
      <c r="D4446" s="150"/>
      <c r="E4446" s="150"/>
      <c r="F4446" s="126"/>
      <c r="G4446" s="122" t="str">
        <f>IF(A4446="","",VLOOKUP(J4351,'TRI-2C'!$B$18:$FH$61,98,FALSE))</f>
        <v>B+</v>
      </c>
      <c r="H4446" s="150"/>
      <c r="I4446" s="127" t="str">
        <f t="shared" si="168"/>
        <v>B+</v>
      </c>
      <c r="J4446" s="126"/>
    </row>
    <row r="4447" spans="1:10" ht="12.75" customHeight="1">
      <c r="A4447" s="147" t="str">
        <f>IF('TRI-2C'!$CV$13="","",'TRI-2C'!$CV$13)</f>
        <v>Realizar modificaciones del contenido de un cuento relatado por el adulto, cambiando partes del él como: acciones y final.</v>
      </c>
      <c r="B4447" s="139"/>
      <c r="C4447" s="139"/>
      <c r="F4447" s="128"/>
      <c r="G4447" s="124" t="str">
        <f>IF(A4447="","",VLOOKUP(J4351,'TRI-2C'!$B$18:$FH$61,99,FALSE))</f>
        <v>B+</v>
      </c>
      <c r="I4447" s="125" t="str">
        <f t="shared" si="168"/>
        <v>B+</v>
      </c>
      <c r="J4447" s="128"/>
    </row>
    <row r="4448" spans="1:10" ht="12.75" customHeight="1">
      <c r="A444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448" s="149"/>
      <c r="C4448" s="149"/>
      <c r="D4448" s="150"/>
      <c r="E4448" s="150"/>
      <c r="F4448" s="126"/>
      <c r="G4448" s="122" t="str">
        <f>IF(A4448="","",VLOOKUP(J4351,'TRI-2C'!$B$18:$FH$61,100,FALSE))</f>
        <v>B+</v>
      </c>
      <c r="H4448" s="150"/>
      <c r="I4448" s="127" t="str">
        <f t="shared" si="168"/>
        <v>B+</v>
      </c>
      <c r="J4448" s="126"/>
    </row>
    <row r="4449" spans="1:10" ht="12.75" customHeight="1">
      <c r="A4449" s="147" t="str">
        <f>IF('TRI-2C'!$CX$13="","",'TRI-2C'!$CX$13)</f>
        <v>Reconocer etiquetas y rótulos de su entorno inmediato y los “lee”.</v>
      </c>
      <c r="B4449" s="139"/>
      <c r="C4449" s="139"/>
      <c r="F4449" s="128"/>
      <c r="G4449" s="124" t="str">
        <f>IF(A4449="","",VLOOKUP(J4351,'TRI-2C'!$B$18:$FH$61,101,FALSE))</f>
        <v>B+</v>
      </c>
      <c r="I4449" s="125" t="str">
        <f t="shared" si="168"/>
        <v>B+</v>
      </c>
      <c r="J4449" s="128"/>
    </row>
    <row r="4450" spans="1:10" ht="12.75" customHeight="1">
      <c r="A4450" s="192" t="str">
        <f>IF('TRI-2C'!$CY$13="","",'TRI-2C'!$CY$13)</f>
        <v>Relatar cuentos, narrados por el adulto, manteniendo la secuencia, sin la ayuda del paratexto.</v>
      </c>
      <c r="B4450" s="154"/>
      <c r="C4450" s="154"/>
      <c r="D4450" s="154"/>
      <c r="E4450" s="154"/>
      <c r="F4450" s="155"/>
      <c r="G4450" s="122" t="str">
        <f>IF(A4450="","",VLOOKUP(J4351,'TRI-2C'!$B$18:$FH$61,102,FALSE))</f>
        <v>B+</v>
      </c>
      <c r="H4450" s="150"/>
      <c r="I4450" s="127" t="str">
        <f t="shared" si="168"/>
        <v>B+</v>
      </c>
      <c r="J4450" s="126"/>
    </row>
    <row r="4451" spans="1:10" ht="12.75" customHeight="1">
      <c r="A4451" s="147" t="str">
        <f>IF('TRI-2C'!$CZ$13="","",'TRI-2C'!$CZ$13)</f>
        <v>Reproducir trabalenguas sencillos, adivinanzas, canciones y poemas cortos, mejorando su pronunciación y potenciando su capacidad imaginativa.</v>
      </c>
      <c r="B4451" s="139"/>
      <c r="C4451" s="139"/>
      <c r="F4451" s="128"/>
      <c r="G4451" s="124" t="str">
        <f>IF(A4451="","",VLOOKUP(J4351,'TRI-2C'!$B$18:$FH$61,103,FALSE))</f>
        <v>B+</v>
      </c>
      <c r="I4451" s="125" t="str">
        <f t="shared" si="168"/>
        <v>B+</v>
      </c>
      <c r="J4451" s="128"/>
    </row>
    <row r="4452" spans="1:10" ht="12.75" customHeight="1">
      <c r="A4452" s="148" t="str">
        <f>IF('TRI-2C'!$DA$13="","",'TRI-2C'!$DA$13)</f>
        <v>Responder preguntas sobre un texto narrado por el adulto, relacionadas a los personajes y acciones principales.</v>
      </c>
      <c r="B4452" s="149"/>
      <c r="C4452" s="149"/>
      <c r="D4452" s="150"/>
      <c r="E4452" s="150"/>
      <c r="F4452" s="126"/>
      <c r="G4452" s="122" t="str">
        <f>IF(A4452="","",VLOOKUP(J4351,'TRI-2C'!$B$18:$FH$61,104,FALSE))</f>
        <v>B+</v>
      </c>
      <c r="H4452" s="150"/>
      <c r="I4452" s="127" t="str">
        <f t="shared" si="168"/>
        <v>B+</v>
      </c>
      <c r="J4452" s="126"/>
    </row>
    <row r="4453" spans="1:10" ht="12.75" customHeight="1">
      <c r="A4453" s="147" t="str">
        <f>IF('TRI-2C'!$DB$13="","",'TRI-2C'!$DB$13)</f>
        <v>Seguir instrucciones sencillas que involucren la ejecución de tres o más actividades</v>
      </c>
      <c r="B4453" s="139"/>
      <c r="C4453" s="139"/>
      <c r="F4453" s="128"/>
      <c r="G4453" s="124" t="str">
        <f>IF(A4453="","",VLOOKUP(J4351,'TRI-2C'!$B$18:$FH$61,105,FALSE))</f>
        <v>B+</v>
      </c>
      <c r="I4453" s="125" t="str">
        <f t="shared" si="168"/>
        <v>B+</v>
      </c>
      <c r="J4453" s="128"/>
    </row>
    <row r="4454" spans="1:10" ht="12.75" customHeight="1">
      <c r="A4454" s="165" t="str">
        <f>'BI-1T'!$A$12</f>
        <v>EXPRESIÓN ARTISTICA</v>
      </c>
      <c r="B4454" s="158"/>
      <c r="C4454" s="158"/>
      <c r="D4454" s="158"/>
      <c r="E4454" s="158"/>
      <c r="F4454" s="159"/>
      <c r="G4454" s="122" t="str">
        <f>IF(A4454="","",VLOOKUP(J4351,'TRI-2C'!$B$18:$FH$61,106,FALSE))</f>
        <v>B+</v>
      </c>
      <c r="H4454" s="150"/>
      <c r="I4454" s="127"/>
      <c r="J4454" s="126"/>
    </row>
    <row r="4455" spans="1:10" ht="12.75" customHeight="1">
      <c r="A4455" s="11" t="str">
        <f>IF('TRI-2C'!$DD$13="","",'TRI-2C'!$DD$13)</f>
        <v>Cantar canciones siguiendo el ritmo y coordinando con las expresiones de su cuerpo.</v>
      </c>
      <c r="B4455" s="156"/>
      <c r="C4455" s="156"/>
      <c r="D4455" s="156"/>
      <c r="E4455" s="156"/>
      <c r="F4455" s="157"/>
      <c r="G4455" s="124" t="str">
        <f>IF(A4455="","",VLOOKUP(J4351,'TRI-2C'!$B$18:$FH$61,107,FALSE))</f>
        <v>A+</v>
      </c>
      <c r="I4455" s="125" t="str">
        <f t="shared" ref="I4455:I4465" si="169">IF(G4455="","",G4455)</f>
        <v>A+</v>
      </c>
      <c r="J4455" s="128"/>
    </row>
    <row r="4456" spans="1:10" ht="12.75" customHeight="1">
      <c r="A4456" s="148" t="str">
        <f>IF('TRI-2C'!$DE$13="","",'TRI-2C'!$DE$13)</f>
        <v>Comunicar de manera escrita sus ideas intentando imitar letras o formas parecidas a letras.</v>
      </c>
      <c r="B4456" s="149"/>
      <c r="C4456" s="149"/>
      <c r="D4456" s="150"/>
      <c r="E4456" s="150"/>
      <c r="F4456" s="126"/>
      <c r="G4456" s="122" t="str">
        <f>IF(A4456="","",VLOOKUP(J4351,'TRI-2C'!$B$18:$FH$61,108,FALSE))</f>
        <v>A+</v>
      </c>
      <c r="H4456" s="150"/>
      <c r="I4456" s="127" t="str">
        <f t="shared" si="169"/>
        <v>A+</v>
      </c>
      <c r="J4456" s="126"/>
    </row>
    <row r="4457" spans="1:10" ht="12.75" customHeight="1">
      <c r="A4457" s="147" t="str">
        <f>IF('TRI-2C'!$DF$13="","",'TRI-2C'!$DF$13)</f>
        <v>Ejecutar patrones de más de dos ritmos con partes del cuerpo y elementos o instrumentos sonoros.</v>
      </c>
      <c r="B4457" s="139"/>
      <c r="C4457" s="139"/>
      <c r="F4457" s="128"/>
      <c r="G4457" s="124" t="str">
        <f>IF(A4457="","",VLOOKUP(J4351,'TRI-2C'!$B$18:$FH$61,109,FALSE))</f>
        <v>A+</v>
      </c>
      <c r="I4457" s="125" t="str">
        <f t="shared" si="169"/>
        <v>A+</v>
      </c>
      <c r="J4457" s="128"/>
    </row>
    <row r="4458" spans="1:10" ht="12.75" customHeight="1">
      <c r="A445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4458" s="149"/>
      <c r="C4458" s="149"/>
      <c r="D4458" s="150"/>
      <c r="E4458" s="150"/>
      <c r="F4458" s="126"/>
      <c r="G4458" s="122" t="str">
        <f>IF(A4458="","",VLOOKUP(J4351,'TRI-2C'!$B$18:$FH$61,110,FALSE))</f>
        <v>A+</v>
      </c>
      <c r="H4458" s="150"/>
      <c r="I4458" s="127" t="str">
        <f t="shared" si="169"/>
        <v>A+</v>
      </c>
      <c r="J4458" s="126"/>
    </row>
    <row r="4459" spans="1:10" ht="12.75" customHeight="1">
      <c r="A4459" s="147" t="str">
        <f>IF('TRI-2C'!$DH$13="","",'TRI-2C'!$DH$13)</f>
        <v>Expresar su opinión al observar una obra artística relacionada a la plástica o a la escultura.</v>
      </c>
      <c r="B4459" s="139"/>
      <c r="C4459" s="139"/>
      <c r="F4459" s="128"/>
      <c r="G4459" s="124" t="str">
        <f>IF(A4459="","",VLOOKUP(J4351,'TRI-2C'!$B$18:$FH$61,111,FALSE))</f>
        <v>A+</v>
      </c>
      <c r="I4459" s="125" t="str">
        <f t="shared" si="169"/>
        <v>A+</v>
      </c>
      <c r="J4459" s="128"/>
    </row>
    <row r="4460" spans="1:10" ht="12.75" customHeight="1">
      <c r="A4460" s="192" t="str">
        <f>IF('TRI-2C'!$DI$13="","",'TRI-2C'!$DI$13)</f>
        <v>Expresar sus vivencias y experiencias a través del dibujo libre.</v>
      </c>
      <c r="B4460" s="154"/>
      <c r="C4460" s="154"/>
      <c r="D4460" s="154"/>
      <c r="E4460" s="154"/>
      <c r="F4460" s="155"/>
      <c r="G4460" s="122" t="str">
        <f>IF(A4460="","",VLOOKUP(J4351,'TRI-2C'!$B$18:$FH$61,112,FALSE))</f>
        <v>A+</v>
      </c>
      <c r="H4460" s="150"/>
      <c r="I4460" s="127" t="str">
        <f t="shared" si="169"/>
        <v>A+</v>
      </c>
      <c r="J4460" s="126"/>
    </row>
    <row r="4461" spans="1:10" ht="12.75" customHeight="1">
      <c r="A4461" s="147" t="str">
        <f>IF('TRI-2C'!$DJ$13="","",'TRI-2C'!$DJ$13)</f>
        <v>Mantener el ritmo y las secuencias de pasos sencillos durante la ejecución de coreografías.</v>
      </c>
      <c r="B4461" s="139"/>
      <c r="C4461" s="139"/>
      <c r="F4461" s="128"/>
      <c r="G4461" s="124" t="str">
        <f>IF(A4461="","",VLOOKUP(J4351,'TRI-2C'!$B$18:$FH$61,113,FALSE))</f>
        <v>A+</v>
      </c>
      <c r="I4461" s="125" t="str">
        <f t="shared" si="169"/>
        <v>A+</v>
      </c>
      <c r="J4461" s="128"/>
    </row>
    <row r="4462" spans="1:10" ht="12.75" customHeight="1">
      <c r="A446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462" s="149"/>
      <c r="C4462" s="149"/>
      <c r="D4462" s="150"/>
      <c r="E4462" s="150"/>
      <c r="F4462" s="126"/>
      <c r="G4462" s="122" t="str">
        <f>IF(A4462="","",VLOOKUP(J4351,'TRI-2C'!$B$18:$FH$61,114,FALSE))</f>
        <v>A+</v>
      </c>
      <c r="H4462" s="150"/>
      <c r="I4462" s="127" t="str">
        <f t="shared" si="169"/>
        <v>A+</v>
      </c>
      <c r="J4462" s="126"/>
    </row>
    <row r="4463" spans="1:10" ht="12.75" customHeight="1">
      <c r="A4463" s="147" t="str">
        <f>IF('TRI-2C'!$DL$13="","",'TRI-2C'!$DL$13)</f>
        <v>Participar en dramatizaciones, asumiendo roles de diferentes personas del entorno y de personajes de cuentos e historietas.</v>
      </c>
      <c r="B4463" s="139"/>
      <c r="C4463" s="139"/>
      <c r="F4463" s="128"/>
      <c r="G4463" s="124" t="str">
        <f>IF(A4463="","",VLOOKUP(J4351,'TRI-2C'!$B$18:$FH$61,115,FALSE))</f>
        <v>A+</v>
      </c>
      <c r="I4463" s="125" t="str">
        <f t="shared" si="169"/>
        <v>A+</v>
      </c>
      <c r="J4463" s="128"/>
    </row>
    <row r="4464" spans="1:10" ht="12.75" customHeight="1">
      <c r="A4464" s="148" t="str">
        <f>IF('TRI-2C'!$DM$13="","",'TRI-2C'!$DM$13)</f>
        <v>Participar en rondas populares, bailes y juegos tradicionales, asumiendo los roles y respetando las reglas.</v>
      </c>
      <c r="B4464" s="158"/>
      <c r="C4464" s="158"/>
      <c r="D4464" s="158"/>
      <c r="E4464" s="158"/>
      <c r="F4464" s="159"/>
      <c r="G4464" s="122" t="str">
        <f>IF(A4464="","",VLOOKUP(J4351,'TRI-2C'!$B$18:$FH$61,116,FALSE))</f>
        <v>A+</v>
      </c>
      <c r="H4464" s="150"/>
      <c r="I4464" s="127" t="str">
        <f t="shared" si="169"/>
        <v>A+</v>
      </c>
      <c r="J4464" s="126"/>
    </row>
    <row r="4465" spans="1:10" ht="12.75" customHeight="1">
      <c r="A4465" s="11" t="str">
        <f>IF('TRI-2C'!$DN$13="","",'TRI-2C'!$DN$13)</f>
        <v>Realizar actividades creativas utilizando las técnicas grafo plásticas con variedad de materiales.</v>
      </c>
      <c r="B4465" s="156"/>
      <c r="C4465" s="156"/>
      <c r="D4465" s="156"/>
      <c r="E4465" s="156"/>
      <c r="F4465" s="157"/>
      <c r="G4465" s="124" t="str">
        <f>IF(A4465="","",VLOOKUP(J4351,'TRI-2C'!$B$18:$FH$61,117,FALSE))</f>
        <v>A+</v>
      </c>
      <c r="I4465" s="125" t="str">
        <f t="shared" si="169"/>
        <v>A+</v>
      </c>
      <c r="J4465" s="128"/>
    </row>
    <row r="4466" spans="1:10" ht="12.75" customHeight="1">
      <c r="A4466" s="165" t="str">
        <f>'BI-1T'!$A$13</f>
        <v>EXPRESION CORPORAL Y MOTRICIDAD</v>
      </c>
      <c r="B4466" s="149"/>
      <c r="C4466" s="149"/>
      <c r="D4466" s="150"/>
      <c r="E4466" s="150"/>
      <c r="F4466" s="126"/>
      <c r="G4466" s="122" t="str">
        <f>IF(A4466="","",VLOOKUP(J4351,'TRI-2C'!$B$18:$FH$61,118,FALSE))</f>
        <v>A+</v>
      </c>
      <c r="H4466" s="150"/>
      <c r="I4466" s="127"/>
      <c r="J4466" s="126"/>
    </row>
    <row r="4467" spans="1:10" ht="12.75" customHeight="1">
      <c r="A4467" s="147" t="str">
        <f>IF('TRI-2C'!$DP$13="","",'TRI-2C'!$DP$13)</f>
        <v>Caminar y correr con soltura y seguridad manteniendo el equilibrio a diferentes distancias, orientaciones y ritmos en espacios parciales.</v>
      </c>
      <c r="B4467" s="139"/>
      <c r="C4467" s="139"/>
      <c r="F4467" s="128"/>
      <c r="G4467" s="124" t="str">
        <f>IF(A4467="","",VLOOKUP(J4351,'TRI-2C'!$B$18:$FH$61,119,FALSE))</f>
        <v>A+</v>
      </c>
      <c r="I4467" s="125" t="str">
        <f t="shared" ref="I4467:I4494" si="170">IF(G4467="","",G4467)</f>
        <v>A+</v>
      </c>
      <c r="J4467" s="128"/>
    </row>
    <row r="4468" spans="1:10" ht="12.75" customHeight="1">
      <c r="A446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4468" s="149"/>
      <c r="C4468" s="149"/>
      <c r="D4468" s="150"/>
      <c r="E4468" s="150"/>
      <c r="F4468" s="126"/>
      <c r="G4468" s="122" t="str">
        <f>IF(A4468="","",VLOOKUP(J4351,'TRI-2C'!$B$18:$FH$61,120,FALSE))</f>
        <v>A+</v>
      </c>
      <c r="H4468" s="150"/>
      <c r="I4468" s="127" t="str">
        <f t="shared" si="170"/>
        <v>A+</v>
      </c>
      <c r="J4468" s="126"/>
    </row>
    <row r="4469" spans="1:10" ht="12.75" customHeight="1">
      <c r="A4469" s="147" t="str">
        <f>IF('TRI-2C'!$DR$13="","",'TRI-2C'!$DR$13)</f>
        <v>Discriminar sonidos onomatopéyicos y diferencia los sonidos naturales de los artificiales</v>
      </c>
      <c r="B4469" s="139"/>
      <c r="C4469" s="139"/>
      <c r="F4469" s="128"/>
      <c r="G4469" s="124" t="str">
        <f>IF(A4469="","",VLOOKUP(J4351,'TRI-2C'!$B$18:$FH$61,121,FALSE))</f>
        <v>A+</v>
      </c>
      <c r="I4469" s="125" t="str">
        <f t="shared" si="170"/>
        <v>A+</v>
      </c>
      <c r="J4469" s="128"/>
    </row>
    <row r="4470" spans="1:10" ht="12.75" customHeight="1">
      <c r="A4470" s="192" t="str">
        <f>IF('TRI-2C'!$DS$13="","",'TRI-2C'!$DS$13)</f>
        <v>Ejecutar actividades coordinadamente y con un control adecuado de fuerza y tonicidad muscular como: lanzar, atrapar y patear objetos y pelotas.</v>
      </c>
      <c r="B4470" s="154"/>
      <c r="C4470" s="154"/>
      <c r="D4470" s="154"/>
      <c r="E4470" s="154"/>
      <c r="F4470" s="155"/>
      <c r="G4470" s="122" t="str">
        <f>IF(A4470="","",VLOOKUP(J4351,'TRI-2C'!$B$18:$FH$61,122,FALSE))</f>
        <v>A+</v>
      </c>
      <c r="H4470" s="150"/>
      <c r="I4470" s="127" t="str">
        <f t="shared" si="170"/>
        <v>A+</v>
      </c>
      <c r="J4470" s="126"/>
    </row>
    <row r="4471" spans="1:10" ht="12.75" customHeight="1">
      <c r="A4471" s="147" t="str">
        <f>IF('TRI-2C'!$DT$13="","",'TRI-2C'!$DT$13)</f>
        <v>Emplear su lado dominante en la realización de la mayoría de las actividades que utilice la mano, ojo y pie.</v>
      </c>
      <c r="B4471" s="139"/>
      <c r="C4471" s="139"/>
      <c r="F4471" s="128"/>
      <c r="G4471" s="124" t="str">
        <f>IF(A4471="","",VLOOKUP(J4351,'TRI-2C'!$B$18:$FH$61,123,FALSE))</f>
        <v>A+</v>
      </c>
      <c r="I4471" s="125" t="str">
        <f t="shared" si="170"/>
        <v>A+</v>
      </c>
      <c r="J4471" s="128"/>
    </row>
    <row r="4472" spans="1:10" ht="12.75" customHeight="1">
      <c r="A4472" s="148" t="str">
        <f>IF('TRI-2C'!$DU$13="","",'TRI-2C'!$DU$13)</f>
        <v>Galopar y salticar coordinadamente con obstáculos ejecutando circuitos.</v>
      </c>
      <c r="B4472" s="149"/>
      <c r="C4472" s="149"/>
      <c r="D4472" s="150"/>
      <c r="E4472" s="150"/>
      <c r="F4472" s="126"/>
      <c r="G4472" s="122" t="str">
        <f>IF(A4472="","",VLOOKUP(J4351,'TRI-2C'!$B$18:$FH$61,124,FALSE))</f>
        <v>A+</v>
      </c>
      <c r="H4472" s="150"/>
      <c r="I4472" s="127" t="str">
        <f t="shared" si="170"/>
        <v>A+</v>
      </c>
      <c r="J4472" s="126"/>
    </row>
    <row r="4473" spans="1:10" ht="12.75" customHeight="1">
      <c r="A447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4473" s="139"/>
      <c r="C4473" s="139"/>
      <c r="F4473" s="128"/>
      <c r="G4473" s="124" t="str">
        <f>IF(A4473="","",VLOOKUP(J4351,'TRI-2C'!$B$18:$FH$61,125,FALSE))</f>
        <v>A+</v>
      </c>
      <c r="I4473" s="125" t="str">
        <f t="shared" si="170"/>
        <v>A+</v>
      </c>
      <c r="J4473" s="128"/>
    </row>
    <row r="4474" spans="1:10" ht="12.75" customHeight="1">
      <c r="A4474" s="148" t="str">
        <f>IF('TRI-2C'!$DW$13="","",'TRI-2C'!$DW$13)</f>
        <v>Mantener el equilibro al caminar sobre líneas rectas, curvas y quebradas con altura (aprox. 20 cm) logrando un adecuado control postural.</v>
      </c>
      <c r="B4474" s="158"/>
      <c r="C4474" s="158"/>
      <c r="D4474" s="158"/>
      <c r="E4474" s="158"/>
      <c r="F4474" s="159"/>
      <c r="G4474" s="122" t="str">
        <f>IF(A4474="","",VLOOKUP(J4351,'TRI-2C'!$B$18:$FH$61,126,FALSE))</f>
        <v>A+</v>
      </c>
      <c r="H4474" s="150"/>
      <c r="I4474" s="127" t="str">
        <f t="shared" si="170"/>
        <v>A+</v>
      </c>
      <c r="J4474" s="126"/>
    </row>
    <row r="4475" spans="1:10" ht="12.75" customHeight="1">
      <c r="A4475" s="11" t="str">
        <f>IF('TRI-2C'!$DX$13="","",'TRI-2C'!$DX$13)</f>
        <v>Mantener un adecuado control postural en diferentes posiciones del cuerpo y en desplazamientos.</v>
      </c>
      <c r="B4475" s="156"/>
      <c r="C4475" s="156"/>
      <c r="D4475" s="156"/>
      <c r="E4475" s="156"/>
      <c r="F4475" s="157"/>
      <c r="G4475" s="124" t="str">
        <f>IF(A4475="","",VLOOKUP(J4351,'TRI-2C'!$B$18:$FH$61,127,FALSE))</f>
        <v>A+</v>
      </c>
      <c r="I4475" s="125" t="str">
        <f t="shared" si="170"/>
        <v>A+</v>
      </c>
      <c r="J4475" s="128"/>
    </row>
    <row r="4476" spans="1:10" ht="12.75" customHeight="1">
      <c r="A4476" s="148" t="str">
        <f>IF('TRI-2C'!$DY$13="","",'TRI-2C'!$DY$13)</f>
        <v>Orientarse en el espacio realizando desplazamientos en función de consignas dadas con las nociones: entre, adelante-atrás, junto a, cerca-lejos</v>
      </c>
      <c r="B4476" s="149"/>
      <c r="C4476" s="149"/>
      <c r="D4476" s="150"/>
      <c r="E4476" s="150"/>
      <c r="F4476" s="126"/>
      <c r="G4476" s="122" t="str">
        <f>IF(A4476="","",VLOOKUP(J4351,'TRI-2C'!$B$18:$FH$61,128,FALSE))</f>
        <v>A+</v>
      </c>
      <c r="H4476" s="150"/>
      <c r="I4476" s="127" t="str">
        <f t="shared" si="170"/>
        <v>A+</v>
      </c>
      <c r="J4476" s="126"/>
    </row>
    <row r="4477" spans="1:10" ht="12.75" customHeight="1">
      <c r="A4477" s="147" t="str">
        <f>IF('TRI-2C'!$DZ$13="","",'TRI-2C'!$DZ$13)</f>
        <v>Realiza varios movimientos y desplazamientos combinados a diferentes velocidades (rápido, lento), duración (largos y corto).</v>
      </c>
      <c r="B4477" s="139"/>
      <c r="C4477" s="139"/>
      <c r="F4477" s="128"/>
      <c r="G4477" s="124" t="str">
        <f>IF(A4477="","",VLOOKUP(J4351,'TRI-2C'!$B$18:$FH$61,129,FALSE))</f>
        <v>A+</v>
      </c>
      <c r="I4477" s="125" t="str">
        <f t="shared" si="170"/>
        <v>A+</v>
      </c>
      <c r="J4477" s="128"/>
    </row>
    <row r="4478" spans="1:10" ht="12.75" customHeight="1">
      <c r="A4478" s="148" t="str">
        <f>IF('TRI-2C'!$EA$13="","",'TRI-2C'!$EA$13)</f>
        <v>Realizar actividades de coordinación visomotriz con niveles de dificultad creciente en el tamaño y tipo de materiales.</v>
      </c>
      <c r="B4478" s="149"/>
      <c r="C4478" s="149"/>
      <c r="D4478" s="150"/>
      <c r="E4478" s="150"/>
      <c r="F4478" s="126"/>
      <c r="G4478" s="122" t="str">
        <f>IF(A4478="","",VLOOKUP(J4351,'TRI-2C'!$B$18:$FH$61,130,FALSE))</f>
        <v>A+</v>
      </c>
      <c r="H4478" s="150"/>
      <c r="I4478" s="127" t="str">
        <f t="shared" si="170"/>
        <v>A+</v>
      </c>
      <c r="J4478" s="126"/>
    </row>
    <row r="4479" spans="1:10" ht="12.75" customHeight="1">
      <c r="A4479" s="147" t="str">
        <f>IF('TRI-2C'!$EB$13="","",'TRI-2C'!$EB$13)</f>
        <v>Realizar desplazamientos y movimientos combinados utilizando el espacio total y parcial a diferentes distancias (largas-cortas)</v>
      </c>
      <c r="B4479" s="139"/>
      <c r="C4479" s="139"/>
      <c r="F4479" s="128"/>
      <c r="G4479" s="124" t="str">
        <f>IF(A4479="","",VLOOKUP(J4351,'TRI-2C'!$B$18:$FH$61,131,FALSE))</f>
        <v>A+</v>
      </c>
      <c r="I4479" s="125" t="str">
        <f t="shared" si="170"/>
        <v>A+</v>
      </c>
      <c r="J4479" s="128"/>
    </row>
    <row r="4480" spans="1:10" ht="12.75" customHeight="1">
      <c r="A448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4480" s="154"/>
      <c r="C4480" s="154"/>
      <c r="D4480" s="154"/>
      <c r="E4480" s="154"/>
      <c r="F4480" s="155"/>
      <c r="G4480" s="122" t="str">
        <f>IF(A4480="","",VLOOKUP(J4351,'TRI-2C'!$B$18:$FH$61,132,FALSE))</f>
        <v>A+</v>
      </c>
      <c r="H4480" s="150"/>
      <c r="I4480" s="127" t="str">
        <f t="shared" si="170"/>
        <v>A+</v>
      </c>
      <c r="J4480" s="126"/>
    </row>
    <row r="4481" spans="1:10" ht="12.75" customHeight="1">
      <c r="A448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4481" s="139"/>
      <c r="C4481" s="139"/>
      <c r="F4481" s="128"/>
      <c r="G4481" s="124" t="str">
        <f>IF(A4481="","",VLOOKUP(J4351,'TRI-2C'!$B$18:$FH$61,133,FALSE))</f>
        <v>A+</v>
      </c>
      <c r="I4481" s="125" t="str">
        <f t="shared" si="170"/>
        <v>A+</v>
      </c>
      <c r="J4481" s="128"/>
    </row>
    <row r="4482" spans="1:10" ht="12.75" customHeight="1">
      <c r="A448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4482" s="149"/>
      <c r="C4482" s="149"/>
      <c r="D4482" s="150"/>
      <c r="E4482" s="150"/>
      <c r="F4482" s="126"/>
      <c r="G4482" s="122" t="str">
        <f>IF(A4482="","",VLOOKUP(J4351,'TRI-2C'!$B$18:$FH$61,134,FALSE))</f>
        <v>A+</v>
      </c>
      <c r="H4482" s="150"/>
      <c r="I4482" s="127" t="str">
        <f t="shared" si="170"/>
        <v>A+</v>
      </c>
      <c r="J4482" s="126"/>
    </row>
    <row r="4483" spans="1:10" ht="12.75" customHeight="1">
      <c r="A4483" s="147" t="str">
        <f>IF('TRI-2C'!$EF$13="","",'TRI-2C'!$EF$13)</f>
        <v>Realizar movimientos diferenciados con los lados laterales del cuerpo (un lado y otro lado).</v>
      </c>
      <c r="B4483" s="139"/>
      <c r="C4483" s="139"/>
      <c r="F4483" s="128"/>
      <c r="G4483" s="124" t="str">
        <f>IF(A4483="","",VLOOKUP(J4351,'TRI-2C'!$B$18:$FH$61,135,FALSE))</f>
        <v>A+</v>
      </c>
      <c r="I4483" s="125" t="str">
        <f t="shared" si="170"/>
        <v>A+</v>
      </c>
      <c r="J4483" s="128"/>
    </row>
    <row r="4484" spans="1:10" ht="12.75" customHeight="1">
      <c r="A4484" s="148" t="str">
        <f>IF('TRI-2C'!$EG$13="","",'TRI-2C'!$EG$13)</f>
        <v>Realizar movimientos para la coordinación de ojo y pie como: patear pelotas hacia un punto fijo determinado.</v>
      </c>
      <c r="B4484" s="158"/>
      <c r="C4484" s="158"/>
      <c r="D4484" s="158"/>
      <c r="E4484" s="158"/>
      <c r="F4484" s="159"/>
      <c r="G4484" s="122" t="str">
        <f>IF(A4484="","",VLOOKUP(J4351,'TRI-2C'!$B$18:$FH$61,136,FALSE))</f>
        <v>A+</v>
      </c>
      <c r="H4484" s="150"/>
      <c r="I4484" s="127" t="str">
        <f t="shared" si="170"/>
        <v>A+</v>
      </c>
      <c r="J4484" s="126"/>
    </row>
    <row r="4485" spans="1:10" ht="12.75" customHeight="1">
      <c r="A4485" s="11" t="str">
        <f>IF('TRI-2C'!$EH$13="","",'TRI-2C'!$EH$13)</f>
        <v>Realizar representaciones gráficas utilizando el dibujo con detalles que le dan intencionalidad y sentido para identificarlos</v>
      </c>
      <c r="B4485" s="156"/>
      <c r="C4485" s="156"/>
      <c r="D4485" s="156"/>
      <c r="E4485" s="156"/>
      <c r="F4485" s="157"/>
      <c r="G4485" s="124" t="str">
        <f>IF(A4485="","",VLOOKUP(J4351,'TRI-2C'!$B$18:$FH$61,137,FALSE))</f>
        <v>A+</v>
      </c>
      <c r="I4485" s="125" t="str">
        <f t="shared" si="170"/>
        <v>A+</v>
      </c>
      <c r="J4485" s="128"/>
    </row>
    <row r="4486" spans="1:10" ht="12.75" customHeight="1">
      <c r="A4486" s="148" t="str">
        <f>IF('TRI-2C'!$EI$13="","",'TRI-2C'!$EI$13)</f>
        <v>Reconocer la importancia del peatón y respetar su espacio en la vía mediante actividades lúdicas que fomenten el aprendizaje de normas de tránsito.</v>
      </c>
      <c r="B4486" s="149"/>
      <c r="C4486" s="149"/>
      <c r="D4486" s="150"/>
      <c r="E4486" s="150"/>
      <c r="F4486" s="126"/>
      <c r="G4486" s="122" t="str">
        <f>IF(A4486="","",VLOOKUP(J4351,'TRI-2C'!$B$18:$FH$61,138,FALSE))</f>
        <v>B+</v>
      </c>
      <c r="H4486" s="150"/>
      <c r="I4486" s="127" t="str">
        <f t="shared" si="170"/>
        <v>B+</v>
      </c>
      <c r="J4486" s="126"/>
    </row>
    <row r="4487" spans="1:10" ht="12.75" customHeight="1">
      <c r="A4487" s="147" t="str">
        <f>IF('TRI-2C'!$EJ$13="","",'TRI-2C'!$EJ$13)</f>
        <v>Representar la figura humana utilizando el monigote e incorporando detalles según la interiorización de su imagen corporal.</v>
      </c>
      <c r="B4487" s="139"/>
      <c r="C4487" s="139"/>
      <c r="F4487" s="128"/>
      <c r="G4487" s="124" t="str">
        <f>IF(A4487="","",VLOOKUP(J4351,'TRI-2C'!$B$18:$FH$61,139,FALSE))</f>
        <v>A+</v>
      </c>
      <c r="I4487" s="125" t="str">
        <f t="shared" si="170"/>
        <v>A+</v>
      </c>
      <c r="J4487" s="128"/>
    </row>
    <row r="4488" spans="1:10" ht="12.75" customHeight="1">
      <c r="A4488" s="148" t="str">
        <f>IF('TRI-2C'!$EK$13="","",'TRI-2C'!$EK$13)</f>
        <v>Saltar de un pie a otro alternadamente, de manera autónoma.</v>
      </c>
      <c r="B4488" s="149"/>
      <c r="C4488" s="149"/>
      <c r="D4488" s="150"/>
      <c r="E4488" s="150"/>
      <c r="F4488" s="126"/>
      <c r="G4488" s="122" t="str">
        <f>IF(A4488="","",VLOOKUP(J4351,'TRI-2C'!$B$18:$FH$61,140,FALSE))</f>
        <v>A+</v>
      </c>
      <c r="H4488" s="150"/>
      <c r="I4488" s="127" t="str">
        <f t="shared" si="170"/>
        <v>A+</v>
      </c>
      <c r="J4488" s="126"/>
    </row>
    <row r="4489" spans="1:10" ht="12.75" customHeight="1">
      <c r="A4489" s="147" t="str">
        <f>IF('TRI-2C'!$EL$13="","",'TRI-2C'!$EL$13)</f>
        <v>Saltar en dos pies en sentido vertical obstáculos de 20 a 30 cm en altura y en sentido horizontal longitudes de aproximadamente 50 a 70 cm.</v>
      </c>
      <c r="B4489" s="139"/>
      <c r="C4489" s="139"/>
      <c r="F4489" s="128"/>
      <c r="G4489" s="124" t="str">
        <f>IF(A4489="","",VLOOKUP(J4351,'TRI-2C'!$B$18:$FH$61,141,FALSE))</f>
        <v>A+</v>
      </c>
      <c r="I4489" s="125" t="str">
        <f t="shared" si="170"/>
        <v>A+</v>
      </c>
      <c r="J4489" s="128"/>
    </row>
    <row r="4490" spans="1:10" ht="12.75" customHeight="1">
      <c r="A4490" s="192" t="str">
        <f>IF('TRI-2C'!$EM$13="","",'TRI-2C'!$EM$13)</f>
        <v>Subir y bajar escaleras alternando los pies.</v>
      </c>
      <c r="B4490" s="154"/>
      <c r="C4490" s="154"/>
      <c r="D4490" s="154"/>
      <c r="E4490" s="154"/>
      <c r="F4490" s="155"/>
      <c r="G4490" s="122" t="str">
        <f>IF(A4490="","",VLOOKUP(J4351,'TRI-2C'!$B$18:$FH$61,142,FALSE))</f>
        <v>A+</v>
      </c>
      <c r="H4490" s="150"/>
      <c r="I4490" s="127" t="str">
        <f t="shared" si="170"/>
        <v>A+</v>
      </c>
      <c r="J4490" s="126"/>
    </row>
    <row r="4491" spans="1:10" ht="12.75" customHeight="1">
      <c r="A4491" s="147" t="str">
        <f>IF('TRI-2C'!$EN$13="","",'TRI-2C'!$EN$13)</f>
        <v>Trepar y reptar a diferentes ritmos y en posiciones corporales diversas (cúbito ventral y cúbito dorsal).</v>
      </c>
      <c r="B4491" s="139"/>
      <c r="C4491" s="139"/>
      <c r="F4491" s="128"/>
      <c r="G4491" s="124" t="str">
        <f>IF(A4491="","",VLOOKUP(J4351,'TRI-2C'!$B$18:$FH$61,143,FALSE))</f>
        <v>A+</v>
      </c>
      <c r="I4491" s="125" t="str">
        <f t="shared" si="170"/>
        <v>A+</v>
      </c>
      <c r="J4491" s="128"/>
    </row>
    <row r="4492" spans="1:10" ht="12.75" customHeight="1">
      <c r="A4492" s="148" t="str">
        <f>IF('TRI-2C'!$EO$13="","",'TRI-2C'!$EO$13)</f>
        <v>Ubicar algunas partes de su cuerpo en función de las nociones de al lado, junto a, cerca-lejos.</v>
      </c>
      <c r="B4492" s="149"/>
      <c r="C4492" s="149"/>
      <c r="D4492" s="150"/>
      <c r="E4492" s="150"/>
      <c r="F4492" s="126"/>
      <c r="G4492" s="122" t="str">
        <f>IF(A4492="","",VLOOKUP(J4351,'TRI-2C'!$B$18:$FH$61,144,FALSE))</f>
        <v>A+</v>
      </c>
      <c r="H4492" s="150"/>
      <c r="I4492" s="127" t="str">
        <f t="shared" si="170"/>
        <v>A+</v>
      </c>
      <c r="J4492" s="126"/>
    </row>
    <row r="4493" spans="1:10" ht="12.75" customHeight="1">
      <c r="A4493" s="147" t="str">
        <f>IF('TRI-2C'!$EP$13="","",'TRI-2C'!$EP$13)</f>
        <v>Utilizar el espacio parcial e inicia con el uso del espacio total para realizar representaciones gráficas.</v>
      </c>
      <c r="B4493" s="139"/>
      <c r="C4493" s="139"/>
      <c r="F4493" s="128"/>
      <c r="G4493" s="124" t="str">
        <f>IF(A4493="","",VLOOKUP(J4351,'TRI-2C'!$B$18:$FH$61,145,FALSE))</f>
        <v>A+</v>
      </c>
      <c r="I4493" s="125" t="str">
        <f t="shared" si="170"/>
        <v>A+</v>
      </c>
      <c r="J4493" s="128"/>
    </row>
    <row r="4494" spans="1:10" ht="12.75" customHeight="1">
      <c r="A4494" s="148" t="str">
        <f>IF('TRI-2C'!$EQ$13="","",'TRI-2C'!$EQ$13)</f>
        <v>Utilizar la pinza digital para coger lápices, marcadores, pinceles y diversos tipos de materiales.</v>
      </c>
      <c r="B4494" s="158"/>
      <c r="C4494" s="158"/>
      <c r="D4494" s="158"/>
      <c r="E4494" s="158"/>
      <c r="F4494" s="159"/>
      <c r="G4494" s="122" t="str">
        <f>IF(A4494="","",VLOOKUP(J4351,'TRI-2C'!$B$18:$FH$61,146,FALSE))</f>
        <v>A+</v>
      </c>
      <c r="H4494" s="150"/>
      <c r="I4494" s="127" t="str">
        <f t="shared" si="170"/>
        <v>A+</v>
      </c>
      <c r="J4494" s="126"/>
    </row>
    <row r="4495" spans="1:10" ht="12.75" customHeight="1">
      <c r="A4495" s="6" t="str">
        <f>NOTAS!$O$14</f>
        <v>CIVICA Y ACOMPAÑAMIENTO INTEGRAL</v>
      </c>
      <c r="B4495" s="156"/>
      <c r="C4495" s="156"/>
      <c r="D4495" s="156"/>
      <c r="E4495" s="156"/>
      <c r="F4495" s="157"/>
      <c r="G4495" s="124" t="str">
        <f>IF(A4495="","",VLOOKUP(J4351,'TRI-2C'!$B$18:$FH$61,146,FALSE))</f>
        <v>A+</v>
      </c>
      <c r="I4495" s="125"/>
      <c r="J4495" s="128"/>
    </row>
    <row r="4496" spans="1:10" ht="12.75" customHeight="1">
      <c r="A4496" s="148" t="str">
        <f>IF('TRI-2C'!$ES$13="","",'TRI-2C'!$ES$13)</f>
        <v/>
      </c>
      <c r="B4496" s="149"/>
      <c r="C4496" s="149"/>
      <c r="D4496" s="150"/>
      <c r="E4496" s="150"/>
      <c r="F4496" s="126"/>
      <c r="G4496" s="122" t="str">
        <f>IF(A4496="","",VLOOKUP(J4351,'TRI-2C'!$B$18:$FH$61,148,FALSE))</f>
        <v/>
      </c>
      <c r="H4496" s="150"/>
      <c r="I4496" s="127" t="str">
        <f t="shared" ref="I4496:I4505" si="171">IF(G4496="","",G4496)</f>
        <v/>
      </c>
      <c r="J4496" s="126"/>
    </row>
    <row r="4497" spans="1:10" ht="12.75" customHeight="1">
      <c r="A4497" s="147" t="str">
        <f>IF('TRI-2C'!$ET$13="","",'TRI-2C'!$ET$13)</f>
        <v>AUTOCONOCIMIENTO</v>
      </c>
      <c r="B4497" s="139"/>
      <c r="C4497" s="139"/>
      <c r="F4497" s="128"/>
      <c r="G4497" s="124" t="str">
        <f>IF(A4497="","",VLOOKUP(J4351,'TRI-2C'!$B$18:$FH$61,149,FALSE))</f>
        <v>S</v>
      </c>
      <c r="I4497" s="125" t="str">
        <f t="shared" si="171"/>
        <v>S</v>
      </c>
      <c r="J4497" s="128"/>
    </row>
    <row r="4498" spans="1:10" ht="12.75" customHeight="1">
      <c r="A4498" s="148" t="str">
        <f>IF('TRI-2C'!$EU$13="","",'TRI-2C'!$EU$13)</f>
        <v>PENSAMIENO CRITICO</v>
      </c>
      <c r="B4498" s="149"/>
      <c r="C4498" s="149"/>
      <c r="D4498" s="150"/>
      <c r="E4498" s="150"/>
      <c r="F4498" s="126"/>
      <c r="G4498" s="122" t="str">
        <f>IF(A4498="","",VLOOKUP(J4351,'TRI-2C'!$B$18:$FH$61,150,FALSE))</f>
        <v>S</v>
      </c>
      <c r="H4498" s="150"/>
      <c r="I4498" s="127" t="str">
        <f t="shared" si="171"/>
        <v>S</v>
      </c>
      <c r="J4498" s="126"/>
    </row>
    <row r="4499" spans="1:10" ht="12.75" customHeight="1">
      <c r="A4499" s="147" t="str">
        <f>IF('TRI-2C'!$EV$13="","",'TRI-2C'!$EV$13)</f>
        <v>MANEJO DE PROBLEMAS</v>
      </c>
      <c r="B4499" s="139"/>
      <c r="C4499" s="139"/>
      <c r="F4499" s="128"/>
      <c r="G4499" s="124" t="str">
        <f>IF(A4499="","",VLOOKUP(J4351,'TRI-2C'!$B$18:$FH$61,151,FALSE))</f>
        <v>F</v>
      </c>
      <c r="I4499" s="125" t="str">
        <f t="shared" si="171"/>
        <v>F</v>
      </c>
      <c r="J4499" s="128"/>
    </row>
    <row r="4500" spans="1:10" ht="12.75" customHeight="1">
      <c r="A4500" s="192" t="str">
        <f>IF('TRI-2C'!$EW$13="","",'TRI-2C'!$EW$13)</f>
        <v>TOMA DE DECISIONES</v>
      </c>
      <c r="B4500" s="154"/>
      <c r="C4500" s="154"/>
      <c r="D4500" s="154"/>
      <c r="E4500" s="154"/>
      <c r="F4500" s="155"/>
      <c r="G4500" s="122" t="str">
        <f>IF(A4500="","",VLOOKUP(J4351,'TRI-2C'!$B$18:$FH$61,152,FALSE))</f>
        <v>S</v>
      </c>
      <c r="H4500" s="150"/>
      <c r="I4500" s="127" t="str">
        <f t="shared" si="171"/>
        <v>S</v>
      </c>
      <c r="J4500" s="126"/>
    </row>
    <row r="4501" spans="1:10" ht="12.75" customHeight="1">
      <c r="A4501" s="147" t="str">
        <f>IF('TRI-2C'!$EX$13="","",'TRI-2C'!$EX$13)</f>
        <v>TRABAJO EN EQUIPO</v>
      </c>
      <c r="B4501" s="139"/>
      <c r="C4501" s="139"/>
      <c r="F4501" s="128"/>
      <c r="G4501" s="124" t="str">
        <f>IF(A4501="","",VLOOKUP(J4351,'TRI-2C'!$B$18:$FH$61,153,FALSE))</f>
        <v>F</v>
      </c>
      <c r="I4501" s="125" t="str">
        <f t="shared" si="171"/>
        <v>F</v>
      </c>
      <c r="J4501" s="128"/>
    </row>
    <row r="4502" spans="1:10" ht="12.75" customHeight="1">
      <c r="A4502" s="148" t="str">
        <f>IF('TRI-2C'!$EY$13="","",'TRI-2C'!$EY$13)</f>
        <v>CONCIENCIA SOCIAL</v>
      </c>
      <c r="B4502" s="149"/>
      <c r="C4502" s="149"/>
      <c r="D4502" s="150"/>
      <c r="E4502" s="150"/>
      <c r="F4502" s="126"/>
      <c r="G4502" s="122" t="str">
        <f>IF(A4502="","",VLOOKUP(J4351,'TRI-2C'!$B$18:$FH$61,154,FALSE))</f>
        <v>F</v>
      </c>
      <c r="H4502" s="150"/>
      <c r="I4502" s="127" t="str">
        <f t="shared" si="171"/>
        <v>F</v>
      </c>
      <c r="J4502" s="126"/>
    </row>
    <row r="4503" spans="1:10" ht="12.75" customHeight="1">
      <c r="A4503" s="147" t="str">
        <f>IF('TRI-2C'!$EZ$13="","",'TRI-2C'!$EZ$13)</f>
        <v xml:space="preserve">RELACIONES INTERPERSONALES	</v>
      </c>
      <c r="B4503" s="139"/>
      <c r="C4503" s="139"/>
      <c r="F4503" s="128"/>
      <c r="G4503" s="124" t="str">
        <f>IF(A4503="","",VLOOKUP(J4351,'TRI-2C'!$B$18:$FH$61,155,FALSE))</f>
        <v>F</v>
      </c>
      <c r="I4503" s="125" t="str">
        <f t="shared" si="171"/>
        <v>F</v>
      </c>
      <c r="J4503" s="128"/>
    </row>
    <row r="4504" spans="1:10" ht="12.75" customHeight="1">
      <c r="A4504" s="148" t="str">
        <f>IF('TRI-2C'!$FA$13="","",'TRI-2C'!$FA$13)</f>
        <v>MANEJO DE CONFLICTOS</v>
      </c>
      <c r="B4504" s="149"/>
      <c r="C4504" s="149"/>
      <c r="D4504" s="150"/>
      <c r="E4504" s="150"/>
      <c r="F4504" s="126"/>
      <c r="G4504" s="122" t="str">
        <f>IF(A4504="","",VLOOKUP(J4351,'TRI-2C'!$B$18:$FH$61,156,FALSE))</f>
        <v>F</v>
      </c>
      <c r="H4504" s="150"/>
      <c r="I4504" s="127" t="str">
        <f t="shared" si="171"/>
        <v>F</v>
      </c>
      <c r="J4504" s="126"/>
    </row>
    <row r="4505" spans="1:10" ht="12.75" customHeight="1">
      <c r="A4505" s="147" t="str">
        <f>IF('TRI-2C'!$FB$13="","",'TRI-2C'!$FB$13)</f>
        <v>MANEJO DE EMOCIONES Y SENTIMIENTOS</v>
      </c>
      <c r="B4505" s="139"/>
      <c r="C4505" s="139"/>
      <c r="F4505" s="128"/>
      <c r="G4505" s="124" t="str">
        <f>IF(A4505="","",VLOOKUP(J4351,'TRI-2C'!$B$18:$FH$61,157,FALSE))</f>
        <v>F</v>
      </c>
      <c r="I4505" s="125" t="str">
        <f t="shared" si="171"/>
        <v>F</v>
      </c>
      <c r="J4505" s="128"/>
    </row>
    <row r="4506" spans="1:10" ht="12.75" customHeight="1">
      <c r="A4506" s="151"/>
      <c r="B4506" s="129"/>
      <c r="C4506" s="129"/>
      <c r="D4506" s="130"/>
      <c r="E4506" s="130"/>
      <c r="F4506" s="131"/>
      <c r="G4506" s="132"/>
      <c r="H4506" s="130"/>
      <c r="I4506" s="133"/>
      <c r="J4506" s="131"/>
    </row>
    <row r="4507" spans="1:10" ht="12.75" customHeight="1">
      <c r="A4507" s="134"/>
      <c r="B4507" s="134"/>
      <c r="C4507" s="134"/>
      <c r="D4507" s="134"/>
      <c r="E4507" s="134"/>
      <c r="F4507" s="140"/>
      <c r="G4507" s="496"/>
      <c r="H4507" s="496"/>
      <c r="I4507" s="497"/>
      <c r="J4507" s="497"/>
    </row>
    <row r="4508" spans="1:10" ht="12.75" customHeight="1">
      <c r="A4508" s="487" t="s">
        <v>156</v>
      </c>
      <c r="B4508" s="488"/>
      <c r="C4508" s="135" t="s">
        <v>157</v>
      </c>
      <c r="G4508" s="494"/>
      <c r="H4508" s="494"/>
      <c r="I4508" s="494"/>
      <c r="J4508" s="494"/>
    </row>
    <row r="4509" spans="1:10" ht="12.75" customHeight="1">
      <c r="A4509" s="489" t="s">
        <v>158</v>
      </c>
      <c r="B4509" s="490"/>
      <c r="C4509" s="136" t="str">
        <f>VLOOKUP(J4351,'TRI-2C'!$B$18:$FH$61,160,FALSE)</f>
        <v>B+</v>
      </c>
      <c r="G4509" s="494"/>
      <c r="H4509" s="494"/>
      <c r="I4509" s="494"/>
      <c r="J4509" s="494"/>
    </row>
    <row r="4510" spans="1:10" ht="12.75" customHeight="1">
      <c r="A4510" s="491" t="s">
        <v>159</v>
      </c>
      <c r="B4510" s="492"/>
      <c r="C4510" s="493"/>
      <c r="G4510" s="494"/>
      <c r="H4510" s="494"/>
      <c r="I4510" s="494"/>
      <c r="J4510" s="494"/>
    </row>
    <row r="4511" spans="1:10" ht="12.75" customHeight="1">
      <c r="A4511" s="137" t="s">
        <v>160</v>
      </c>
      <c r="B4511" s="138"/>
      <c r="C4511" s="188" t="str">
        <f>VLOOKUP(J4351,'TRI-2C'!$B$18:$FH$61,161,FALSE)</f>
        <v/>
      </c>
      <c r="G4511" s="494"/>
      <c r="H4511" s="494"/>
      <c r="I4511" s="494"/>
      <c r="J4511" s="494"/>
    </row>
    <row r="4512" spans="1:10" ht="12.75" customHeight="1">
      <c r="A4512" s="137" t="s">
        <v>161</v>
      </c>
      <c r="B4512" s="138"/>
      <c r="C4512" s="188" t="str">
        <f>VLOOKUP(J4351,'TRI-2C'!$B$18:$FH$61,162,FALSE)</f>
        <v/>
      </c>
      <c r="G4512" s="494"/>
      <c r="H4512" s="494"/>
      <c r="I4512" s="494"/>
      <c r="J4512" s="494"/>
    </row>
    <row r="4513" spans="1:10" ht="12.75" customHeight="1">
      <c r="A4513" s="480" t="s">
        <v>163</v>
      </c>
      <c r="B4513" s="481"/>
      <c r="C4513" s="188" t="str">
        <f>VLOOKUP(J4351,'TRI-2C'!$B$18:$FH$61,163,FALSE)</f>
        <v/>
      </c>
      <c r="G4513" s="494"/>
      <c r="H4513" s="494"/>
      <c r="I4513" s="494"/>
      <c r="J4513" s="494"/>
    </row>
    <row r="4514" spans="1:10" ht="12.75" customHeight="1">
      <c r="D4514" s="503" t="s">
        <v>162</v>
      </c>
      <c r="E4514" s="503"/>
      <c r="F4514" s="152">
        <f ca="1">NOW()</f>
        <v>45994.739222569442</v>
      </c>
    </row>
    <row r="4517" spans="1:10" ht="12.75" customHeight="1">
      <c r="G4517" s="112"/>
    </row>
    <row r="4519" spans="1:10" ht="12.75" customHeight="1">
      <c r="B4519" s="495" t="s">
        <v>164</v>
      </c>
      <c r="C4519" s="495"/>
      <c r="F4519" s="116" t="s">
        <v>165</v>
      </c>
      <c r="G4519" s="116" t="s">
        <v>165</v>
      </c>
    </row>
    <row r="4553" spans="1:10" ht="12.75" customHeight="1">
      <c r="A4553" s="111" t="s">
        <v>153</v>
      </c>
      <c r="C4553" t="str">
        <f>IF(VLOOKUP(J4556,NOTAS!$D$14:$P$60,2,FALSE)="","",VLOOKUP(J4556,NOTAS!$D$14:$P$60,2,FALSE))</f>
        <v>SEGOVIA ELIZALDE ERICK ISAAC</v>
      </c>
    </row>
    <row r="4554" spans="1:10" ht="12.75" customHeight="1">
      <c r="A4554" s="111" t="s">
        <v>154</v>
      </c>
      <c r="C4554" t="str">
        <f>NOTAS!$B$14&amp; " "&amp;NOTAS!$B$15</f>
        <v>INICIAL II A</v>
      </c>
      <c r="F4554" s="111"/>
      <c r="G4554" s="116"/>
      <c r="H4554" s="117"/>
      <c r="I4554" s="118"/>
      <c r="J4554" s="117"/>
    </row>
    <row r="4555" spans="1:10" ht="12.75" customHeight="1">
      <c r="A4555" s="111" t="s">
        <v>6</v>
      </c>
      <c r="C4555" t="str">
        <f>NOTAS!$B$18</f>
        <v>2025-2026 MATUTINA</v>
      </c>
      <c r="H4555" s="117"/>
      <c r="I4555" s="118"/>
      <c r="J4555" s="117"/>
    </row>
    <row r="4556" spans="1:10" ht="12.75" customHeight="1" thickBot="1">
      <c r="A4556" s="486" t="s">
        <v>336</v>
      </c>
      <c r="B4556" s="486"/>
      <c r="I4556" s="114" t="s">
        <v>74</v>
      </c>
      <c r="J4556" s="121">
        <v>23</v>
      </c>
    </row>
    <row r="4557" spans="1:10" ht="12.75" customHeight="1">
      <c r="A4557" s="482" t="s">
        <v>155</v>
      </c>
      <c r="B4557" s="483"/>
      <c r="C4557" s="483"/>
      <c r="D4557" s="483"/>
      <c r="E4557" s="483"/>
      <c r="F4557" s="484"/>
      <c r="G4557" s="485" t="s">
        <v>141</v>
      </c>
      <c r="H4557" s="483"/>
      <c r="I4557" s="498" t="s">
        <v>141</v>
      </c>
      <c r="J4557" s="499"/>
    </row>
    <row r="4558" spans="1:10" ht="12.75" customHeight="1">
      <c r="A4558" s="500" t="str">
        <f>IF('TRI-2C'!G$10="","",'TRI-2C'!G$10)</f>
        <v>IDENTIDAD Y AUTONOMÍA</v>
      </c>
      <c r="B4558" s="501"/>
      <c r="C4558" s="501"/>
      <c r="D4558" s="501"/>
      <c r="E4558" s="501"/>
      <c r="F4558" s="502"/>
      <c r="G4558" s="160"/>
      <c r="H4558" s="161"/>
      <c r="I4558" s="162"/>
      <c r="J4558" s="163"/>
    </row>
    <row r="4559" spans="1:10" ht="12.75" customHeight="1">
      <c r="A4559" s="148" t="str">
        <f>IF('TRI-2C'!G$13="","",'TRI-2C'!G$13)</f>
        <v>Comunicar algunos datos de su identidad como: nombres completos, edad, nombres de familiares cercanos, lugar dónde vive.</v>
      </c>
      <c r="B4559" s="158"/>
      <c r="C4559" s="158"/>
      <c r="D4559" s="158"/>
      <c r="E4559" s="158"/>
      <c r="F4559" s="159"/>
      <c r="G4559" s="122" t="str">
        <f>IF(A4559="","",VLOOKUP(J4556,'TRI-2C'!$B$18:$FH$61,6,FALSE))</f>
        <v>A+</v>
      </c>
      <c r="H4559" s="150"/>
      <c r="I4559" s="127" t="str">
        <f>IF(G4559="","",G4559)</f>
        <v>A+</v>
      </c>
      <c r="J4559" s="126"/>
    </row>
    <row r="4560" spans="1:10" ht="12.75" customHeight="1">
      <c r="A4560" s="11" t="str">
        <f>IF('TRI-2C'!$H$13="","",'TRI-2C'!$H$13)</f>
        <v>Demostrar curiosidad por las características físicas (genitales) que le permiten reconocerse como niño y niña</v>
      </c>
      <c r="B4560" s="156"/>
      <c r="C4560" s="156"/>
      <c r="D4560" s="156"/>
      <c r="E4560" s="156"/>
      <c r="F4560" s="157"/>
      <c r="G4560" s="124" t="str">
        <f>IF(A4560="","",VLOOKUP(J4556,'TRI-2C'!$B$18:$FH$61,7,FALSE))</f>
        <v>A+</v>
      </c>
      <c r="I4560" s="125" t="str">
        <f t="shared" ref="I4560:I4576" si="172">IF(G4560="","",G4560)</f>
        <v>A+</v>
      </c>
      <c r="J4560" s="128"/>
    </row>
    <row r="4561" spans="1:10" ht="12.75" customHeight="1">
      <c r="A4561" s="148" t="str">
        <f>IF('TRI-2C'!$I$13="","",'TRI-2C'!$I$13)</f>
        <v>Identificar la importancia de usar el cinturón de seguridad para promover el autocuidado y la protección personal.</v>
      </c>
      <c r="B4561" s="149"/>
      <c r="C4561" s="149"/>
      <c r="D4561" s="150"/>
      <c r="E4561" s="150"/>
      <c r="F4561" s="126"/>
      <c r="G4561" s="122" t="str">
        <f>IF(A4561="","",VLOOKUP(J4556,'TRI-2C'!$B$18:$FH$61,8,FALSE))</f>
        <v>A+</v>
      </c>
      <c r="H4561" s="150"/>
      <c r="I4561" s="127" t="str">
        <f t="shared" si="172"/>
        <v>A+</v>
      </c>
      <c r="J4561" s="126"/>
    </row>
    <row r="4562" spans="1:10" ht="12.75" customHeight="1">
      <c r="A4562" s="147" t="str">
        <f>IF('TRI-2C'!$J$13="","",'TRI-2C'!$J$13)</f>
        <v>Identificar las situaciones de peligro a las que se puede exponer en su entorno inmediato y seguir pautas de comportamiento para evitarlas.</v>
      </c>
      <c r="B4562" s="139"/>
      <c r="C4562" s="139"/>
      <c r="F4562" s="128"/>
      <c r="G4562" s="124" t="str">
        <f>IF(A4562="","",VLOOKUP(J4556,'TRI-2C'!$B$18:$FH$61,9,FALSE))</f>
        <v>A+</v>
      </c>
      <c r="I4562" s="125" t="str">
        <f t="shared" si="172"/>
        <v>A+</v>
      </c>
      <c r="J4562" s="128"/>
    </row>
    <row r="4563" spans="1:10" ht="12.75" customHeight="1">
      <c r="A4563" s="148" t="str">
        <f>IF('TRI-2C'!$K$13="","",'TRI-2C'!$K$13)</f>
        <v>Identificar sus características físicas y las de las personas de su entorno como parte del proceso de aceptación de sí mismo y de respeto a los demás.</v>
      </c>
      <c r="B4563" s="149"/>
      <c r="C4563" s="149"/>
      <c r="D4563" s="150"/>
      <c r="E4563" s="150"/>
      <c r="F4563" s="126"/>
      <c r="G4563" s="122" t="str">
        <f>IF(A4563="","",VLOOKUP(J4556,'TRI-2C'!$B$18:$FH$61,10,FALSE))</f>
        <v>A+</v>
      </c>
      <c r="H4563" s="150"/>
      <c r="I4563" s="127" t="str">
        <f t="shared" si="172"/>
        <v>A+</v>
      </c>
      <c r="J4563" s="126"/>
    </row>
    <row r="4564" spans="1:10" ht="12.75" customHeight="1">
      <c r="A4564" s="147" t="str">
        <f>IF('TRI-2C'!$L$13="","",'TRI-2C'!$L$13)</f>
        <v>Identificar y manifestar sus emociones y sentimientos, expresando las causas de los mismos mediante el lenguaje verbal. (D.EIB.10.3.)</v>
      </c>
      <c r="B4564" s="139"/>
      <c r="C4564" s="139"/>
      <c r="F4564" s="128"/>
      <c r="G4564" s="124" t="str">
        <f>IF(A4564="","",VLOOKUP(J4556,'TRI-2C'!$B$18:$FH$61,11,FALSE))</f>
        <v>A+</v>
      </c>
      <c r="I4564" s="125" t="str">
        <f t="shared" si="172"/>
        <v>A+</v>
      </c>
      <c r="J4564" s="128"/>
    </row>
    <row r="4565" spans="1:10" ht="12.75" customHeight="1">
      <c r="A4565" s="192" t="str">
        <f>IF('TRI-2C'!$M$13="","",'TRI-2C'!$M$13)</f>
        <v>Identificarse como miembro de una familia reconociéndose como parte importante de la misma.</v>
      </c>
      <c r="B4565" s="154"/>
      <c r="C4565" s="154"/>
      <c r="D4565" s="154"/>
      <c r="E4565" s="154"/>
      <c r="F4565" s="155"/>
      <c r="G4565" s="122" t="str">
        <f>IF(A4565="","",VLOOKUP(J4556,'TRI-2C'!$B$18:$FH$61,12,FALSE))</f>
        <v>A+</v>
      </c>
      <c r="H4565" s="150"/>
      <c r="I4565" s="127" t="str">
        <f t="shared" si="172"/>
        <v>A+</v>
      </c>
      <c r="J4565" s="126"/>
    </row>
    <row r="4566" spans="1:10" ht="12.75" customHeight="1">
      <c r="A4566" s="147" t="str">
        <f>IF('TRI-2C'!$N$13="","",'TRI-2C'!$N$13)</f>
        <v>Practicar con autonomía hábitos de higiene personal como lavarse las manos, los dientes y la cara.</v>
      </c>
      <c r="B4566" s="139"/>
      <c r="C4566" s="139"/>
      <c r="F4566" s="128"/>
      <c r="G4566" s="124" t="str">
        <f>IF(A4566="","",VLOOKUP(J4556,'TRI-2C'!$B$18:$FH$61,13,FALSE))</f>
        <v>A+</v>
      </c>
      <c r="I4566" s="125" t="str">
        <f t="shared" si="172"/>
        <v>A+</v>
      </c>
      <c r="J4566" s="128"/>
    </row>
    <row r="4567" spans="1:10" ht="12.75" customHeight="1">
      <c r="A4567" s="148" t="str">
        <f>IF('TRI-2C'!$O$13="","",'TRI-2C'!$O$13)</f>
        <v>Practicar hábitos de orden ubicando los objetos en el lugar correspondiente.</v>
      </c>
      <c r="B4567" s="149"/>
      <c r="C4567" s="149"/>
      <c r="D4567" s="150"/>
      <c r="E4567" s="150"/>
      <c r="F4567" s="126"/>
      <c r="G4567" s="122" t="str">
        <f>IF(A4567="","",VLOOKUP(J4556,'TRI-2C'!$B$18:$FH$61,14,FALSE))</f>
        <v>A+</v>
      </c>
      <c r="H4567" s="150"/>
      <c r="I4567" s="127" t="str">
        <f t="shared" si="172"/>
        <v>A+</v>
      </c>
      <c r="J4567" s="126"/>
    </row>
    <row r="4568" spans="1:10" ht="12.75" customHeight="1">
      <c r="A4568" s="147" t="str">
        <f>IF('TRI-2C'!$P$13="","",'TRI-2C'!$P$13)</f>
        <v>Practicar las acciones a seguir en situaciones de riesgo como: temblores, incendios, entre otros, determinadas en el plan de contingencia institucional.</v>
      </c>
      <c r="B4568" s="139"/>
      <c r="C4568" s="139"/>
      <c r="F4568" s="128"/>
      <c r="G4568" s="124" t="str">
        <f>IF(A4568="","",VLOOKUP(J4556,'TRI-2C'!$B$18:$FH$61,15,FALSE))</f>
        <v>A+</v>
      </c>
      <c r="I4568" s="125" t="str">
        <f t="shared" si="172"/>
        <v>A+</v>
      </c>
      <c r="J4568" s="128"/>
    </row>
    <row r="4569" spans="1:10" ht="12.75" customHeight="1">
      <c r="A4569" s="148" t="str">
        <f>IF('TRI-2C'!$Q$13="","",'TRI-2C'!$Q$13)</f>
        <v>Practicar normas de seguridad para evitar accidentes a los que se puede exponer en su entorno inmediato.</v>
      </c>
      <c r="B4569" s="158"/>
      <c r="C4569" s="158"/>
      <c r="D4569" s="158"/>
      <c r="E4569" s="158"/>
      <c r="F4569" s="159"/>
      <c r="G4569" s="122" t="str">
        <f>IF(A4569="","",VLOOKUP(J4556,'TRI-2C'!$B$18:$FH$61,16,FALSE))</f>
        <v>A+</v>
      </c>
      <c r="H4569" s="150"/>
      <c r="I4569" s="127" t="str">
        <f t="shared" si="172"/>
        <v>A+</v>
      </c>
      <c r="J4569" s="126"/>
    </row>
    <row r="4570" spans="1:10" ht="12.75" customHeight="1">
      <c r="A4570" s="11" t="str">
        <f>IF('TRI-2C'!$R$13="","",'TRI-2C'!$R$13)</f>
        <v>Realiza independientemente normas de aseo al ir al baño.</v>
      </c>
      <c r="B4570" s="156"/>
      <c r="C4570" s="156"/>
      <c r="D4570" s="156"/>
      <c r="E4570" s="156"/>
      <c r="F4570" s="157"/>
      <c r="G4570" s="124" t="str">
        <f>IF(A4570="","",VLOOKUP(J4556,'TRI-2C'!$B$18:$FH$61,17,FALSE))</f>
        <v>A+</v>
      </c>
      <c r="I4570" s="125" t="str">
        <f t="shared" si="172"/>
        <v>A+</v>
      </c>
      <c r="J4570" s="128"/>
    </row>
    <row r="4571" spans="1:10" ht="12.75" customHeight="1">
      <c r="A4571" s="148" t="str">
        <f>IF('TRI-2C'!$S$13="","",'TRI-2C'!$S$13)</f>
        <v>Reconocer la importancia del uso del casco y demás indumentaria de pro tección para protegerse de lesiones en actividades que requieran su uso</v>
      </c>
      <c r="B4571" s="149"/>
      <c r="C4571" s="149"/>
      <c r="D4571" s="150"/>
      <c r="E4571" s="150"/>
      <c r="F4571" s="126"/>
      <c r="G4571" s="122" t="str">
        <f>IF(A4571="","",VLOOKUP(J4556,'TRI-2C'!$B$18:$FH$61,18,FALSE))</f>
        <v>A+</v>
      </c>
      <c r="H4571" s="150"/>
      <c r="I4571" s="127" t="str">
        <f t="shared" si="172"/>
        <v>A+</v>
      </c>
      <c r="J4571" s="126"/>
    </row>
    <row r="4572" spans="1:10" ht="12.75" customHeight="1">
      <c r="A4572" s="147" t="str">
        <f>IF('TRI-2C'!$T$13="","",'TRI-2C'!$T$13)</f>
        <v>Reconocer situaciones problémicas en las actividades escolares para solucionarlas de forma creativa y con autonomía.</v>
      </c>
      <c r="B4572" s="139"/>
      <c r="C4572" s="139"/>
      <c r="F4572" s="128"/>
      <c r="G4572" s="124" t="str">
        <f>IF(A4572="","",VLOOKUP(J4556,'TRI-2C'!$B$18:$FH$61,19,FALSE))</f>
        <v>A+</v>
      </c>
      <c r="I4572" s="125" t="str">
        <f t="shared" si="172"/>
        <v>A+</v>
      </c>
      <c r="J4572" s="128"/>
    </row>
    <row r="4573" spans="1:10" ht="12.75" customHeight="1">
      <c r="A4573" s="148" t="str">
        <f>IF('TRI-2C'!$U$13="","",'TRI-2C'!$U$13)</f>
        <v>Seleccionar las prendas de vestir de acuerdo al estado climático (prendas para el frío / prendas para el calor).</v>
      </c>
      <c r="B4573" s="149"/>
      <c r="C4573" s="149"/>
      <c r="D4573" s="150"/>
      <c r="E4573" s="150"/>
      <c r="F4573" s="126"/>
      <c r="G4573" s="122" t="str">
        <f>IF(A4573="","",VLOOKUP(J4556,'TRI-2C'!$B$18:$FH$61,20,FALSE))</f>
        <v>A+</v>
      </c>
      <c r="H4573" s="150"/>
      <c r="I4573" s="127" t="str">
        <f t="shared" si="172"/>
        <v>A+</v>
      </c>
      <c r="J4573" s="126"/>
    </row>
    <row r="4574" spans="1:10" ht="12.75" customHeight="1">
      <c r="A4574" s="147" t="str">
        <f>IF('TRI-2C'!$V$13="","",'TRI-2C'!$V$13)</f>
        <v>Tomar decisiones con respecto a la elección de actividades, vestuario entre otros, en función de sus gustos y preferencias, argumentando las mismas.</v>
      </c>
      <c r="B4574" s="139"/>
      <c r="C4574" s="139"/>
      <c r="F4574" s="128"/>
      <c r="G4574" s="124" t="str">
        <f>IF(A4574="","",VLOOKUP(J4556,'TRI-2C'!$B$18:$FH$61,21,FALSE))</f>
        <v>A+</v>
      </c>
      <c r="I4574" s="125" t="str">
        <f t="shared" si="172"/>
        <v>A+</v>
      </c>
      <c r="J4574" s="128"/>
    </row>
    <row r="4575" spans="1:10" ht="12.75" customHeight="1">
      <c r="A4575" s="192" t="str">
        <f>IF('TRI-2C'!$W$13="","",'TRI-2C'!$W$13)</f>
        <v>Utilizar la cuchara, tenedor y el vaso cuando se alimenta de manera autónoma.</v>
      </c>
      <c r="B4575" s="154"/>
      <c r="C4575" s="154"/>
      <c r="D4575" s="154"/>
      <c r="E4575" s="154"/>
      <c r="F4575" s="155"/>
      <c r="G4575" s="122" t="str">
        <f>IF(A4575="","",VLOOKUP(J4556,'TRI-2C'!$B$18:$FH$61,22,FALSE))</f>
        <v>A+</v>
      </c>
      <c r="H4575" s="150"/>
      <c r="I4575" s="127" t="str">
        <f t="shared" si="172"/>
        <v>A+</v>
      </c>
      <c r="J4575" s="126"/>
    </row>
    <row r="4576" spans="1:10" ht="12.75" customHeight="1">
      <c r="A4576" s="147" t="str">
        <f>IF('TRI-2C'!$X$13="","",'TRI-2C'!$X$13)</f>
        <v>Vestirse y desvestirse de manera independiente con prendas de vestir sencillas. (D.EIB.10.5)</v>
      </c>
      <c r="B4576" s="139"/>
      <c r="C4576" s="139"/>
      <c r="F4576" s="128"/>
      <c r="G4576" s="124" t="str">
        <f>IF(A4576="","",VLOOKUP(J4556,'TRI-2C'!$B$18:$FH$61,23,FALSE))</f>
        <v>A+</v>
      </c>
      <c r="I4576" s="125" t="str">
        <f t="shared" si="172"/>
        <v>A+</v>
      </c>
      <c r="J4576" s="128"/>
    </row>
    <row r="4577" spans="1:10" ht="12.75" customHeight="1">
      <c r="A4577" s="165" t="str">
        <f>'BI-1T'!$A$8</f>
        <v>CONVIVENCIA</v>
      </c>
      <c r="B4577" s="149"/>
      <c r="C4577" s="149"/>
      <c r="D4577" s="150"/>
      <c r="E4577" s="150"/>
      <c r="F4577" s="126"/>
      <c r="G4577" s="122" t="str">
        <f>IF(A4577="","",VLOOKUP(J4556,'TRI-2C'!$B$18:$FH$61,24,FALSE))</f>
        <v>A+</v>
      </c>
      <c r="H4577" s="150"/>
      <c r="I4577" s="127"/>
      <c r="J4577" s="126"/>
    </row>
    <row r="4578" spans="1:10" ht="12.75" customHeight="1">
      <c r="A4578" s="147" t="str">
        <f>IF('TRI-2C'!$Z$13="","",'TRI-2C'!$Z$13)</f>
        <v>Apoyar y motivar a otras personas a participar en actividades grupales, particularmente a quienes muestran dificultades al hacerlo</v>
      </c>
      <c r="B4578" s="139"/>
      <c r="C4578" s="139"/>
      <c r="F4578" s="128"/>
      <c r="G4578" s="124" t="str">
        <f>IF(A4578="","",VLOOKUP(J4556,'TRI-2C'!$B$18:$FH$61,25,FALSE))</f>
        <v>B+</v>
      </c>
      <c r="I4578" s="125" t="str">
        <f t="shared" ref="I4578:I4592" si="173">IF(G4578="","",G4578)</f>
        <v>B+</v>
      </c>
      <c r="J4578" s="128"/>
    </row>
    <row r="4579" spans="1:10" ht="12.75" customHeight="1">
      <c r="A4579" s="148" t="str">
        <f>IF('TRI-2C'!$AA$13="","",'TRI-2C'!$AA$13)</f>
        <v>Asumir y respetar normas de convivencia en la institución de educación inicial y en el hogar acordadas con el adulto. (D.EIB.10.15.)</v>
      </c>
      <c r="B4579" s="158"/>
      <c r="C4579" s="158"/>
      <c r="D4579" s="158"/>
      <c r="E4579" s="158"/>
      <c r="F4579" s="159"/>
      <c r="G4579" s="122" t="str">
        <f>IF(A4579="","",VLOOKUP(J4556,'TRI-2C'!$B$18:$FH$61,26,FALSE))</f>
        <v>B+</v>
      </c>
      <c r="H4579" s="150"/>
      <c r="I4579" s="127" t="str">
        <f t="shared" si="173"/>
        <v>B+</v>
      </c>
      <c r="J4579" s="126"/>
    </row>
    <row r="4580" spans="1:10" ht="12.75" customHeight="1">
      <c r="A4580" s="11" t="str">
        <f>IF('TRI-2C'!$AB$13="","",'TRI-2C'!$AB$13)</f>
        <v>Colaborar en actividades que se desarrollan con otros niños y adultos de su entorno.</v>
      </c>
      <c r="B4580" s="156"/>
      <c r="C4580" s="156"/>
      <c r="D4580" s="156"/>
      <c r="E4580" s="156"/>
      <c r="F4580" s="157"/>
      <c r="G4580" s="124" t="str">
        <f>IF(A4580="","",VLOOKUP(J4556,'TRI-2C'!$B$18:$FH$61,27,FALSE))</f>
        <v>B+</v>
      </c>
      <c r="I4580" s="125" t="str">
        <f t="shared" si="173"/>
        <v>B+</v>
      </c>
      <c r="J4580" s="128"/>
    </row>
    <row r="4581" spans="1:10" ht="12.75" customHeight="1">
      <c r="A4581" s="148" t="str">
        <f>IF('TRI-2C'!$AC$13="","",'TRI-2C'!$AC$13)</f>
        <v>Demostrar actitudes de solidaridad ante situaciones de necesidad de sus compañeros y adultos de su entorno</v>
      </c>
      <c r="B4581" s="149"/>
      <c r="C4581" s="149"/>
      <c r="D4581" s="150"/>
      <c r="E4581" s="150"/>
      <c r="F4581" s="126"/>
      <c r="G4581" s="122" t="str">
        <f>IF(A4581="","",VLOOKUP(J4556,'TRI-2C'!$B$18:$FH$61,28,FALSE))</f>
        <v>B+</v>
      </c>
      <c r="H4581" s="150"/>
      <c r="I4581" s="127" t="str">
        <f t="shared" si="173"/>
        <v>B+</v>
      </c>
      <c r="J4581" s="126"/>
    </row>
    <row r="4582" spans="1:10" ht="12.75" customHeight="1">
      <c r="A458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582" s="139"/>
      <c r="C4582" s="139"/>
      <c r="F4582" s="128"/>
      <c r="G4582" s="124" t="str">
        <f>IF(A4582="","",VLOOKUP(J4556,'TRI-2C'!$B$18:$FH$61,29,FALSE))</f>
        <v>B+</v>
      </c>
      <c r="I4582" s="125" t="str">
        <f t="shared" si="173"/>
        <v>B+</v>
      </c>
      <c r="J4582" s="128"/>
    </row>
    <row r="4583" spans="1:10" ht="12.75" customHeight="1">
      <c r="A4583" s="148" t="str">
        <f>IF('TRI-2C'!$AE$13="","",'TRI-2C'!$AE$13)</f>
        <v>Demostrar preferencia de jugar la mayor parte del tiempo con un amigo estableciendo niveles de empatías más estables.</v>
      </c>
      <c r="B4583" s="149"/>
      <c r="C4583" s="149"/>
      <c r="D4583" s="150"/>
      <c r="E4583" s="150"/>
      <c r="F4583" s="126"/>
      <c r="G4583" s="122" t="str">
        <f>IF(A4583="","",VLOOKUP(J4556,'TRI-2C'!$B$18:$FH$61,30,FALSE))</f>
        <v>B+</v>
      </c>
      <c r="H4583" s="150"/>
      <c r="I4583" s="127" t="str">
        <f t="shared" si="173"/>
        <v>B+</v>
      </c>
      <c r="J4583" s="126"/>
    </row>
    <row r="4584" spans="1:10" ht="12.75" customHeight="1">
      <c r="A4584" s="147" t="str">
        <f>IF('TRI-2C'!$AF$13="","",'TRI-2C'!$AF$13)</f>
        <v>Demostrar sensibilidad ante deseos, emociones y sentimientos de otras personas.</v>
      </c>
      <c r="B4584" s="139"/>
      <c r="C4584" s="139"/>
      <c r="F4584" s="128"/>
      <c r="G4584" s="124" t="str">
        <f>IF(A4584="","",VLOOKUP(J4556,'TRI-2C'!$B$18:$FH$61,31,FALSE))</f>
        <v>B+</v>
      </c>
      <c r="I4584" s="125" t="str">
        <f t="shared" si="173"/>
        <v>B+</v>
      </c>
      <c r="J4584" s="128"/>
    </row>
    <row r="4585" spans="1:10" ht="12.75" customHeight="1">
      <c r="A4585" s="192" t="str">
        <f>IF('TRI-2C'!$AG$13="","",'TRI-2C'!$AG$13)</f>
        <v>Desarrollar la capacidad de esperar para obtener una recompensa mayor en el futuro.</v>
      </c>
      <c r="B4585" s="154"/>
      <c r="C4585" s="154"/>
      <c r="D4585" s="154"/>
      <c r="E4585" s="154"/>
      <c r="F4585" s="155"/>
      <c r="G4585" s="122" t="str">
        <f>IF(A4585="","",VLOOKUP(J4556,'TRI-2C'!$B$18:$FH$61,32,FALSE))</f>
        <v>B+</v>
      </c>
      <c r="H4585" s="150"/>
      <c r="I4585" s="127" t="str">
        <f t="shared" si="173"/>
        <v>B+</v>
      </c>
      <c r="J4585" s="126"/>
    </row>
    <row r="4586" spans="1:10" ht="12.75" customHeight="1">
      <c r="A4586" s="147" t="str">
        <f>IF('TRI-2C'!$AH$13="","",'TRI-2C'!$AH$13)</f>
        <v>Identificar instituciones y profesiones que brindan servicios a la comunidad y los roles que ellos cumplen.</v>
      </c>
      <c r="B4586" s="139"/>
      <c r="C4586" s="139"/>
      <c r="F4586" s="128"/>
      <c r="G4586" s="124" t="str">
        <f>IF(A4586="","",VLOOKUP(J4556,'TRI-2C'!$B$18:$FH$61,33,FALSE))</f>
        <v>B+</v>
      </c>
      <c r="I4586" s="125" t="str">
        <f t="shared" si="173"/>
        <v>B+</v>
      </c>
      <c r="J4586" s="128"/>
    </row>
    <row r="4587" spans="1:10" ht="12.75" customHeight="1">
      <c r="A4587" s="148" t="str">
        <f>IF('TRI-2C'!$AI$13="","",'TRI-2C'!$AI$13)</f>
        <v>Identificar las profesiones, oficios y ocupaciones que cumplen los miembros de su familia.</v>
      </c>
      <c r="B4587" s="149"/>
      <c r="C4587" s="149"/>
      <c r="D4587" s="150"/>
      <c r="E4587" s="150"/>
      <c r="F4587" s="126"/>
      <c r="G4587" s="122" t="str">
        <f>IF(A4587="","",VLOOKUP(J4556,'TRI-2C'!$B$18:$FH$61,34,FALSE))</f>
        <v>B+</v>
      </c>
      <c r="H4587" s="150"/>
      <c r="I4587" s="127" t="str">
        <f t="shared" si="173"/>
        <v>B+</v>
      </c>
      <c r="J4587" s="126"/>
    </row>
    <row r="4588" spans="1:10" ht="12.75" customHeight="1">
      <c r="A4588" s="147" t="str">
        <f>IF('TRI-2C'!$AJ$13="","",'TRI-2C'!$AJ$13)</f>
        <v>Incrementar su campo de interrelación con otras personas a más del grupo familiar y escolar interactuando con mayor facilidad.</v>
      </c>
      <c r="B4588" s="139"/>
      <c r="C4588" s="139"/>
      <c r="F4588" s="128"/>
      <c r="G4588" s="124" t="str">
        <f>IF(A4588="","",VLOOKUP(J4556,'TRI-2C'!$B$18:$FH$61,35,FALSE))</f>
        <v>B+</v>
      </c>
      <c r="I4588" s="125" t="str">
        <f t="shared" si="173"/>
        <v>B+</v>
      </c>
      <c r="J4588" s="128"/>
    </row>
    <row r="4589" spans="1:10" ht="12.75" customHeight="1">
      <c r="A458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4589" s="158"/>
      <c r="C4589" s="158"/>
      <c r="D4589" s="158"/>
      <c r="E4589" s="158"/>
      <c r="F4589" s="159"/>
      <c r="G4589" s="122" t="str">
        <f>IF(A4589="","",VLOOKUP(J4556,'TRI-2C'!$B$18:$FH$61,36,FALSE))</f>
        <v>B+</v>
      </c>
      <c r="H4589" s="150"/>
      <c r="I4589" s="127" t="str">
        <f t="shared" si="173"/>
        <v>B+</v>
      </c>
      <c r="J4589" s="126"/>
    </row>
    <row r="4590" spans="1:10" ht="12.75" customHeight="1">
      <c r="A4590" s="11" t="str">
        <f>IF('TRI-2C'!$AL$13="","",'TRI-2C'!$AL$13)</f>
        <v>Participar juegos grupales siguiendo las reglas y asumiendo roles que le permitan mantener un ambiente armónico con sus pares. (D.EIB.10.11.)</v>
      </c>
      <c r="B4590" s="156"/>
      <c r="C4590" s="156"/>
      <c r="D4590" s="156"/>
      <c r="E4590" s="156"/>
      <c r="F4590" s="157"/>
      <c r="G4590" s="124" t="str">
        <f>IF(A4590="","",VLOOKUP(J4556,'TRI-2C'!$B$18:$FH$61,37,FALSE))</f>
        <v>B+</v>
      </c>
      <c r="I4590" s="125" t="str">
        <f t="shared" si="173"/>
        <v>B+</v>
      </c>
      <c r="J4590" s="128"/>
    </row>
    <row r="4591" spans="1:10" ht="12.75" customHeight="1">
      <c r="A4591" s="148" t="str">
        <f>IF('TRI-2C'!$AM$13="","",'TRI-2C'!$AM$13)</f>
        <v>Practicar la costumbre de ahorrar para ocasiones y casos especiales</v>
      </c>
      <c r="B4591" s="149"/>
      <c r="C4591" s="149"/>
      <c r="D4591" s="150"/>
      <c r="E4591" s="150"/>
      <c r="F4591" s="126"/>
      <c r="G4591" s="122" t="str">
        <f>IF(A4591="","",VLOOKUP(J4556,'TRI-2C'!$B$18:$FH$61,38,FALSE))</f>
        <v>B+</v>
      </c>
      <c r="H4591" s="150"/>
      <c r="I4591" s="127" t="str">
        <f t="shared" si="173"/>
        <v>B+</v>
      </c>
      <c r="J4591" s="126"/>
    </row>
    <row r="4592" spans="1:10" ht="12.75" customHeight="1">
      <c r="A459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4592" s="139"/>
      <c r="C4592" s="139"/>
      <c r="F4592" s="128"/>
      <c r="G4592" s="124" t="str">
        <f>IF(A4592="","",VLOOKUP(J4556,'TRI-2C'!$B$18:$FH$61,39,FALSE))</f>
        <v>B+</v>
      </c>
      <c r="I4592" s="125" t="str">
        <f t="shared" si="173"/>
        <v>B+</v>
      </c>
      <c r="J4592" s="128"/>
    </row>
    <row r="4593" spans="1:10" ht="12.75" customHeight="1">
      <c r="A4593" s="165" t="str">
        <f>'BI-1T'!$A$9</f>
        <v>RELACIONES CON EL MEDIO NATURAL Y CULTURAL</v>
      </c>
      <c r="B4593" s="149"/>
      <c r="C4593" s="149"/>
      <c r="D4593" s="150"/>
      <c r="E4593" s="150"/>
      <c r="F4593" s="126"/>
      <c r="G4593" s="122" t="str">
        <f>IF(A4593="","",VLOOKUP(J4556,'TRI-2C'!$B$18:$FH$61,40,FALSE))</f>
        <v>B+</v>
      </c>
      <c r="H4593" s="150"/>
      <c r="I4593" s="127"/>
      <c r="J4593" s="126"/>
    </row>
    <row r="4594" spans="1:10" ht="12.75" customHeight="1">
      <c r="A459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4594" s="139"/>
      <c r="C4594" s="139"/>
      <c r="F4594" s="128"/>
      <c r="G4594" s="124" t="str">
        <f>IF(A4594="","",VLOOKUP(J4556,'TRI-2C'!$B$18:$FH$61,41,FALSE))</f>
        <v>A+</v>
      </c>
      <c r="I4594" s="125" t="str">
        <f t="shared" ref="I4594:I4613" si="174">IF(G4594="","",G4594)</f>
        <v>A+</v>
      </c>
      <c r="J4594" s="128"/>
    </row>
    <row r="4595" spans="1:10" ht="12.75" customHeight="1">
      <c r="A4595" s="192" t="str">
        <f>IF('TRI-2C'!$AQ$13="","",'TRI-2C'!$AQ$13)</f>
        <v>Construir conexiones emocionales con su contexto natural (plantas, animales, agua, tierra, aire) y social.</v>
      </c>
      <c r="B4595" s="154"/>
      <c r="C4595" s="154"/>
      <c r="D4595" s="154"/>
      <c r="E4595" s="154"/>
      <c r="F4595" s="155"/>
      <c r="G4595" s="122" t="str">
        <f>IF(A4595="","",VLOOKUP(J4556,'TRI-2C'!$B$18:$FH$61,42,FALSE))</f>
        <v>A+</v>
      </c>
      <c r="H4595" s="150"/>
      <c r="I4595" s="127" t="str">
        <f t="shared" si="174"/>
        <v>A+</v>
      </c>
      <c r="J4595" s="126"/>
    </row>
    <row r="4596" spans="1:10" ht="12.75" customHeight="1">
      <c r="A4596" s="147" t="str">
        <f>IF('TRI-2C'!$AR$13="","",'TRI-2C'!$AR$13)</f>
        <v>dentificar en las actividades diarias oportunidades para aprovechar los recursos y reducir los residuos para proteger el entorno natural</v>
      </c>
      <c r="B4596" s="139"/>
      <c r="C4596" s="139"/>
      <c r="F4596" s="128"/>
      <c r="G4596" s="124" t="str">
        <f>IF(A4596="","",VLOOKUP(J4556,'TRI-2C'!$B$18:$FH$61,43,FALSE))</f>
        <v>A+</v>
      </c>
      <c r="I4596" s="125" t="str">
        <f t="shared" si="174"/>
        <v>A+</v>
      </c>
      <c r="J4596" s="128"/>
    </row>
    <row r="4597" spans="1:10" ht="12.75" customHeight="1">
      <c r="A4597" s="148" t="str">
        <f>IF('TRI-2C'!$AS$13="","",'TRI-2C'!$AS$13)</f>
        <v>Diferenciar entre alimentos nutritivos y no nutritivos identificando los beneficios de una alimentación sana y saludable.</v>
      </c>
      <c r="B4597" s="149"/>
      <c r="C4597" s="149"/>
      <c r="D4597" s="150"/>
      <c r="E4597" s="150"/>
      <c r="F4597" s="126"/>
      <c r="G4597" s="122" t="str">
        <f>IF(A4597="","",VLOOKUP(J4556,'TRI-2C'!$B$18:$FH$61,44,FALSE))</f>
        <v>A+</v>
      </c>
      <c r="H4597" s="150"/>
      <c r="I4597" s="127" t="str">
        <f t="shared" si="174"/>
        <v>A+</v>
      </c>
      <c r="J4597" s="126"/>
    </row>
    <row r="4598" spans="1:10" ht="12.75" customHeight="1">
      <c r="A4598" s="147" t="str">
        <f>IF('TRI-2C'!$AT$13="","",'TRI-2C'!$AT$13)</f>
        <v>Diferenciar entre lo que le pertenece, lo que pertenece a los demás y lo que pertenece al grupo o comunidad.</v>
      </c>
      <c r="B4598" s="139"/>
      <c r="C4598" s="139"/>
      <c r="F4598" s="128"/>
      <c r="G4598" s="124" t="str">
        <f>IF(A4598="","",VLOOKUP(J4556,'TRI-2C'!$B$18:$FH$61,45,FALSE))</f>
        <v>A+</v>
      </c>
      <c r="I4598" s="125" t="str">
        <f t="shared" si="174"/>
        <v>A+</v>
      </c>
      <c r="J4598" s="128"/>
    </row>
    <row r="4599" spans="1:10" ht="12.75" customHeight="1">
      <c r="A4599" s="148" t="str">
        <f>IF('TRI-2C'!$AU$13="","",'TRI-2C'!$AU$13)</f>
        <v>Diferenciar los seres vivos y elementos no vivos de su entorno explorando su mundo natural.</v>
      </c>
      <c r="B4599" s="158"/>
      <c r="C4599" s="158"/>
      <c r="D4599" s="158"/>
      <c r="E4599" s="158"/>
      <c r="F4599" s="159"/>
      <c r="G4599" s="122" t="str">
        <f>IF(A4599="","",VLOOKUP(J4556,'TRI-2C'!$B$18:$FH$61,46,FALSE))</f>
        <v>A+</v>
      </c>
      <c r="H4599" s="150"/>
      <c r="I4599" s="127" t="str">
        <f t="shared" si="174"/>
        <v>A+</v>
      </c>
      <c r="J4599" s="126"/>
    </row>
    <row r="4600" spans="1:10" ht="12.75" customHeight="1">
      <c r="A4600" s="11" t="str">
        <f>IF('TRI-2C'!$AV$13="","",'TRI-2C'!$AV$13)</f>
        <v>Establecer comparaciones entre los elementos del entorno a través de la discriminación sensorial.</v>
      </c>
      <c r="B4600" s="156"/>
      <c r="C4600" s="156"/>
      <c r="D4600" s="156"/>
      <c r="E4600" s="156"/>
      <c r="F4600" s="157"/>
      <c r="G4600" s="124" t="str">
        <f>IF(A4600="","",VLOOKUP(J4556,'TRI-2C'!$B$18:$FH$61,47,FALSE))</f>
        <v>A+</v>
      </c>
      <c r="I4600" s="125" t="str">
        <f t="shared" si="174"/>
        <v>A+</v>
      </c>
      <c r="J4600" s="128"/>
    </row>
    <row r="4601" spans="1:10" ht="12.75" customHeight="1">
      <c r="A4601" s="148" t="str">
        <f>IF('TRI-2C'!$AW$13="","",'TRI-2C'!$AW$13)</f>
        <v>Explorar e identificar los diferentes elementos y fenómenos del entorno natural mediante procesos que propicien la indagación.</v>
      </c>
      <c r="B4601" s="149"/>
      <c r="C4601" s="149"/>
      <c r="D4601" s="150"/>
      <c r="E4601" s="150"/>
      <c r="F4601" s="126"/>
      <c r="G4601" s="122" t="str">
        <f>IF(A4601="","",VLOOKUP(J4556,'TRI-2C'!$B$18:$FH$61,48,FALSE))</f>
        <v>A+</v>
      </c>
      <c r="H4601" s="150"/>
      <c r="I4601" s="127" t="str">
        <f t="shared" si="174"/>
        <v>A+</v>
      </c>
      <c r="J4601" s="126"/>
    </row>
    <row r="4602" spans="1:10" ht="12.75" customHeight="1">
      <c r="A4602" s="147" t="str">
        <f>IF('TRI-2C'!$AX$13="","",'TRI-2C'!$AX$13)</f>
        <v>Identificar características de las plantas por su utilidad, estableciendo diferencias entre ellas.</v>
      </c>
      <c r="B4602" s="139"/>
      <c r="C4602" s="139"/>
      <c r="F4602" s="128"/>
      <c r="G4602" s="124" t="str">
        <f>IF(A4602="","",VLOOKUP(J4556,'TRI-2C'!$B$18:$FH$61,49,FALSE))</f>
        <v>A+</v>
      </c>
      <c r="I4602" s="125" t="str">
        <f t="shared" si="174"/>
        <v>A+</v>
      </c>
      <c r="J4602" s="128"/>
    </row>
    <row r="4603" spans="1:10" ht="12.75" customHeight="1">
      <c r="A4603" s="148" t="str">
        <f>IF('TRI-2C'!$AY$13="","",'TRI-2C'!$AY$13)</f>
        <v>Identificar las características de los animales domésticos y silvestres estableciendo las diferencias entre ellos.</v>
      </c>
      <c r="B4603" s="149"/>
      <c r="C4603" s="149"/>
      <c r="D4603" s="150"/>
      <c r="E4603" s="150"/>
      <c r="F4603" s="126"/>
      <c r="G4603" s="122" t="str">
        <f>IF(A4603="","",VLOOKUP(J4556,'TRI-2C'!$B$18:$FH$61,50,FALSE))</f>
        <v>A+</v>
      </c>
      <c r="H4603" s="150"/>
      <c r="I4603" s="127" t="str">
        <f t="shared" si="174"/>
        <v>A+</v>
      </c>
      <c r="J4603" s="126"/>
    </row>
    <row r="4604" spans="1:10" ht="12.75" customHeight="1">
      <c r="A4604" s="147" t="str">
        <f>IF('TRI-2C'!$AZ$13="","",'TRI-2C'!$AZ$13)</f>
        <v>Identificar las características del mar y reconocerlo como una parte integral del territorio nacional</v>
      </c>
      <c r="B4604" s="139"/>
      <c r="C4604" s="139"/>
      <c r="F4604" s="128"/>
      <c r="G4604" s="124" t="str">
        <f>IF(A4604="","",VLOOKUP(J4556,'TRI-2C'!$B$18:$FH$61,51,FALSE))</f>
        <v>A+</v>
      </c>
      <c r="I4604" s="125" t="str">
        <f t="shared" si="174"/>
        <v>A+</v>
      </c>
      <c r="J4604" s="128"/>
    </row>
    <row r="4605" spans="1:10" ht="12.75" customHeight="1">
      <c r="A4605" s="192" t="str">
        <f>IF('TRI-2C'!$BA$13="","",'TRI-2C'!$BA$13)</f>
        <v>Identificar prácticas socioculturales de su localidad demostrando curiosidad ante sus tradiciones.</v>
      </c>
      <c r="B4605" s="154"/>
      <c r="C4605" s="154"/>
      <c r="D4605" s="154"/>
      <c r="E4605" s="154"/>
      <c r="F4605" s="155"/>
      <c r="G4605" s="122" t="str">
        <f>IF(A4605="","",VLOOKUP(J4556,'TRI-2C'!$B$18:$FH$61,52,FALSE))</f>
        <v>A+</v>
      </c>
      <c r="H4605" s="150"/>
      <c r="I4605" s="127" t="str">
        <f t="shared" si="174"/>
        <v>A+</v>
      </c>
      <c r="J4605" s="126"/>
    </row>
    <row r="4606" spans="1:10" ht="12.75" customHeight="1">
      <c r="A4606" s="147" t="str">
        <f>IF('TRI-2C'!$BB$13="","",'TRI-2C'!$BB$13)</f>
        <v>Observar el proceso del ciclo vital de las plantas mediante actividades de experimentación.</v>
      </c>
      <c r="B4606" s="139"/>
      <c r="C4606" s="139"/>
      <c r="F4606" s="128"/>
      <c r="G4606" s="124" t="str">
        <f>IF(A4606="","",VLOOKUP(J4556,'TRI-2C'!$B$18:$FH$61,53,FALSE))</f>
        <v>A+</v>
      </c>
      <c r="I4606" s="125" t="str">
        <f t="shared" si="174"/>
        <v>A+</v>
      </c>
      <c r="J4606" s="128"/>
    </row>
    <row r="4607" spans="1:10" ht="12.75" customHeight="1">
      <c r="A4607" s="148" t="str">
        <f>IF('TRI-2C'!$BC$13="","",'TRI-2C'!$BC$13)</f>
        <v>Participar en actividades lúdicas para identificar prácticas de movilidad que ayudan a cuidar el planeta</v>
      </c>
      <c r="B4607" s="149"/>
      <c r="C4607" s="149"/>
      <c r="D4607" s="150"/>
      <c r="E4607" s="150"/>
      <c r="F4607" s="126"/>
      <c r="G4607" s="122" t="str">
        <f>IF(A4607="","",VLOOKUP(J4556,'TRI-2C'!$B$18:$FH$61,54,FALSE))</f>
        <v>A+</v>
      </c>
      <c r="H4607" s="150"/>
      <c r="I4607" s="127" t="str">
        <f t="shared" si="174"/>
        <v>A+</v>
      </c>
      <c r="J4607" s="126"/>
    </row>
    <row r="4608" spans="1:10" ht="12.75" customHeight="1">
      <c r="A4608" s="147" t="str">
        <f>IF('TRI-2C'!$BD$13="","",'TRI-2C'!$BD$13)</f>
        <v>Participar en algunas prácticas tradicionales de su entorno disfrutando y respetando las diferentes manifestaciones culturales</v>
      </c>
      <c r="B4608" s="139"/>
      <c r="C4608" s="139"/>
      <c r="F4608" s="128"/>
      <c r="G4608" s="124" t="str">
        <f>IF(A4608="","",VLOOKUP(J4556,'TRI-2C'!$B$18:$FH$61,55,FALSE))</f>
        <v>A+</v>
      </c>
      <c r="I4608" s="125" t="str">
        <f t="shared" si="174"/>
        <v>A+</v>
      </c>
      <c r="J4608" s="128"/>
    </row>
    <row r="4609" spans="1:10" ht="12.75" customHeight="1">
      <c r="A4609" s="148" t="str">
        <f>IF('TRI-2C'!$BE$13="","",'TRI-2C'!$BE$13)</f>
        <v>Practicar hábitos de cuidado y conservación del medio ambiente que eviten la contaminación del aire, suelo y agua. (D.EIB.10.19.)</v>
      </c>
      <c r="B4609" s="158"/>
      <c r="C4609" s="158"/>
      <c r="D4609" s="158"/>
      <c r="E4609" s="158"/>
      <c r="F4609" s="159"/>
      <c r="G4609" s="122" t="str">
        <f>IF(A4609="","",VLOOKUP(J4556,'TRI-2C'!$B$18:$FH$61,56,FALSE))</f>
        <v>A+</v>
      </c>
      <c r="H4609" s="150"/>
      <c r="I4609" s="127" t="str">
        <f t="shared" si="174"/>
        <v>A+</v>
      </c>
      <c r="J4609" s="126"/>
    </row>
    <row r="4610" spans="1:10" ht="12.75" customHeight="1">
      <c r="A4610" s="11" t="str">
        <f>IF('TRI-2C'!$BF$13="","",'TRI-2C'!$BF$13)</f>
        <v>Realizar acciones de cuidado y protección de plantas y animales de su entorno erradicando actitudes de maltrato.</v>
      </c>
      <c r="B4610" s="156"/>
      <c r="C4610" s="156"/>
      <c r="D4610" s="156"/>
      <c r="E4610" s="156"/>
      <c r="F4610" s="157"/>
      <c r="G4610" s="124" t="str">
        <f>IF(A4610="","",VLOOKUP(J4556,'TRI-2C'!$B$18:$FH$61,57,FALSE))</f>
        <v>A+</v>
      </c>
      <c r="I4610" s="125" t="str">
        <f t="shared" si="174"/>
        <v>A+</v>
      </c>
      <c r="J4610" s="128"/>
    </row>
    <row r="4611" spans="1:10" ht="12.75" customHeight="1">
      <c r="A4611" s="148" t="str">
        <f>IF('TRI-2C'!$BG$13="","",'TRI-2C'!$BG$13)</f>
        <v>Reconocer cómo las personas utilizan el dinero en su entorno familiar para satisfacer sus necesidades y deseos</v>
      </c>
      <c r="B4611" s="149"/>
      <c r="C4611" s="149"/>
      <c r="D4611" s="150"/>
      <c r="E4611" s="150"/>
      <c r="F4611" s="126"/>
      <c r="G4611" s="122" t="str">
        <f>IF(A4611="","",VLOOKUP(J4556,'TRI-2C'!$B$18:$FH$61,58,FALSE))</f>
        <v>A+</v>
      </c>
      <c r="H4611" s="150"/>
      <c r="I4611" s="127" t="str">
        <f t="shared" si="174"/>
        <v>A+</v>
      </c>
      <c r="J4611" s="126"/>
    </row>
    <row r="4612" spans="1:10" ht="12.75" customHeight="1">
      <c r="A4612" s="147" t="str">
        <f>IF('TRI-2C'!$BH$13="","",'TRI-2C'!$BH$13)</f>
        <v>Reconocer las consecuencias de no cuidar sus pertenencias.</v>
      </c>
      <c r="B4612" s="139"/>
      <c r="C4612" s="139"/>
      <c r="F4612" s="128"/>
      <c r="G4612" s="124" t="str">
        <f>IF(A4612="","",VLOOKUP(J4556,'TRI-2C'!$B$18:$FH$61,59,FALSE))</f>
        <v>A+</v>
      </c>
      <c r="I4612" s="125" t="str">
        <f t="shared" si="174"/>
        <v>A+</v>
      </c>
      <c r="J4612" s="128"/>
    </row>
    <row r="4613" spans="1:10" ht="12.75" customHeight="1">
      <c r="A461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4613" s="149"/>
      <c r="C4613" s="149"/>
      <c r="D4613" s="150"/>
      <c r="E4613" s="150"/>
      <c r="F4613" s="126"/>
      <c r="G4613" s="122" t="str">
        <f>IF(A4613="","",VLOOKUP(J4556,'TRI-2C'!$B$18:$FH$61,60,FALSE))</f>
        <v>A+</v>
      </c>
      <c r="H4613" s="150"/>
      <c r="I4613" s="127" t="str">
        <f t="shared" si="174"/>
        <v>A+</v>
      </c>
      <c r="J4613" s="126"/>
    </row>
    <row r="4614" spans="1:10" ht="12.75" customHeight="1">
      <c r="A4614" s="164" t="str">
        <f>'BI-1T'!$A$10</f>
        <v>RELACIONES LOGICAS MATEMATICAS</v>
      </c>
      <c r="B4614" s="139"/>
      <c r="C4614" s="139"/>
      <c r="F4614" s="128"/>
      <c r="G4614" s="124" t="str">
        <f>IF(A4614="","",VLOOKUP(J4556,'TRI-2C'!$B$18:$FH$61,61,FALSE))</f>
        <v>A+</v>
      </c>
      <c r="I4614" s="125"/>
      <c r="J4614" s="128"/>
    </row>
    <row r="4615" spans="1:10" ht="12.75" customHeight="1">
      <c r="A4615" s="192" t="str">
        <f>IF('TRI-2C'!$BK$13="","",'TRI-2C'!$BK$13)</f>
        <v>Asociar las formas de los objetos del entorno con figuras geométricas bidimensionales</v>
      </c>
      <c r="B4615" s="154"/>
      <c r="C4615" s="154"/>
      <c r="D4615" s="154"/>
      <c r="E4615" s="154"/>
      <c r="F4615" s="155"/>
      <c r="G4615" s="122" t="str">
        <f>IF(A4615="","",VLOOKUP(J4556,'TRI-2C'!$B$18:$FH$61,62,FALSE))</f>
        <v>A+</v>
      </c>
      <c r="H4615" s="150"/>
      <c r="I4615" s="127" t="str">
        <f t="shared" ref="I4615:I4636" si="175">IF(G4615="","",G4615)</f>
        <v>A+</v>
      </c>
      <c r="J4615" s="126"/>
    </row>
    <row r="4616" spans="1:10" ht="12.75" customHeight="1">
      <c r="A4616" s="147" t="str">
        <f>IF('TRI-2C'!$BL$13="","",'TRI-2C'!$BL$13)</f>
        <v>Clasificar objetos con dos atributos (tamaño, color o forma).</v>
      </c>
      <c r="B4616" s="139"/>
      <c r="C4616" s="139"/>
      <c r="F4616" s="128"/>
      <c r="G4616" s="124" t="str">
        <f>IF(A4616="","",VLOOKUP(J4556,'TRI-2C'!$B$18:$FH$61,63,FALSE))</f>
        <v>A+</v>
      </c>
      <c r="I4616" s="125" t="str">
        <f t="shared" si="175"/>
        <v>A+</v>
      </c>
      <c r="J4616" s="128"/>
    </row>
    <row r="4617" spans="1:10" ht="12.75" customHeight="1">
      <c r="A4617" s="148" t="str">
        <f>IF('TRI-2C'!$BM$13="","",'TRI-2C'!$BM$13)</f>
        <v>Comparar y armar colecciones de más, igual y menos objetos.</v>
      </c>
      <c r="B4617" s="149"/>
      <c r="C4617" s="149"/>
      <c r="D4617" s="150"/>
      <c r="E4617" s="150"/>
      <c r="F4617" s="126"/>
      <c r="G4617" s="122" t="str">
        <f>IF(A4617="","",VLOOKUP(J4556,'TRI-2C'!$B$18:$FH$61,64,FALSE))</f>
        <v>A+</v>
      </c>
      <c r="H4617" s="150"/>
      <c r="I4617" s="127" t="str">
        <f t="shared" si="175"/>
        <v>A+</v>
      </c>
      <c r="J4617" s="126"/>
    </row>
    <row r="4618" spans="1:10" ht="12.75" customHeight="1">
      <c r="A4618" s="147" t="str">
        <f>IF('TRI-2C'!$BN$13="","",'TRI-2C'!$BN$13)</f>
        <v>Comparar y ordenar secuencialmente un conjunto pequeño de objetos de acuerdo con su tamaño.</v>
      </c>
      <c r="B4618" s="139"/>
      <c r="C4618" s="139"/>
      <c r="F4618" s="128"/>
      <c r="G4618" s="124" t="str">
        <f>IF(A4618="","",VLOOKUP(J4556,'TRI-2C'!$B$18:$FH$61,65,FALSE))</f>
        <v>A+</v>
      </c>
      <c r="I4618" s="125" t="str">
        <f t="shared" si="175"/>
        <v>A+</v>
      </c>
      <c r="J4618" s="128"/>
    </row>
    <row r="4619" spans="1:10" ht="12.75" customHeight="1">
      <c r="A4619" s="148" t="str">
        <f>IF('TRI-2C'!$BO$13="","",'TRI-2C'!$BO$13)</f>
        <v>Comprender la relación de número-cantidad hasta el 10.</v>
      </c>
      <c r="B4619" s="158"/>
      <c r="C4619" s="158"/>
      <c r="D4619" s="158"/>
      <c r="E4619" s="158"/>
      <c r="F4619" s="159"/>
      <c r="G4619" s="122" t="str">
        <f>IF(A4619="","",VLOOKUP(J4556,'TRI-2C'!$B$18:$FH$61,66,FALSE))</f>
        <v>A+</v>
      </c>
      <c r="H4619" s="150"/>
      <c r="I4619" s="127" t="str">
        <f t="shared" si="175"/>
        <v>A+</v>
      </c>
      <c r="J4619" s="126"/>
    </row>
    <row r="4620" spans="1:10" ht="12.75" customHeight="1">
      <c r="A4620" s="11" t="str">
        <f>IF('TRI-2C'!$BP$13="","",'TRI-2C'!$BP$13)</f>
        <v>Comprender la relación del numeral (representación simbólica del número) con la cantidad hasta el 5.</v>
      </c>
      <c r="B4620" s="156"/>
      <c r="C4620" s="156"/>
      <c r="D4620" s="156"/>
      <c r="E4620" s="156"/>
      <c r="F4620" s="157"/>
      <c r="G4620" s="124" t="str">
        <f>IF(A4620="","",VLOOKUP(J4556,'TRI-2C'!$B$18:$FH$61,67,FALSE))</f>
        <v>A+</v>
      </c>
      <c r="I4620" s="125" t="str">
        <f t="shared" si="175"/>
        <v>A+</v>
      </c>
      <c r="J4620" s="128"/>
    </row>
    <row r="4621" spans="1:10" ht="12.75" customHeight="1">
      <c r="A4621" s="148" t="str">
        <f>IF('TRI-2C'!$BQ$13="","",'TRI-2C'!$BQ$13)</f>
        <v>Contar oralmente del 1 al 15 con secuencia numérica.</v>
      </c>
      <c r="B4621" s="149"/>
      <c r="C4621" s="149"/>
      <c r="D4621" s="150"/>
      <c r="E4621" s="150"/>
      <c r="F4621" s="126"/>
      <c r="G4621" s="122" t="str">
        <f>IF(A4621="","",VLOOKUP(J4556,'TRI-2C'!$B$18:$FH$61,68,FALSE))</f>
        <v>A+</v>
      </c>
      <c r="H4621" s="150"/>
      <c r="I4621" s="127" t="str">
        <f t="shared" si="175"/>
        <v>A+</v>
      </c>
      <c r="J4621" s="126"/>
    </row>
    <row r="4622" spans="1:10" ht="12.75" customHeight="1">
      <c r="A4622" s="147" t="str">
        <f>IF('TRI-2C'!$BR$13="","",'TRI-2C'!$BR$13)</f>
        <v>Continuar y reproducir patrones simples con objetos concretos y representaciones gráficas.</v>
      </c>
      <c r="B4622" s="139"/>
      <c r="C4622" s="139"/>
      <c r="F4622" s="128"/>
      <c r="G4622" s="124" t="str">
        <f>IF(A4622="","",VLOOKUP(J4556,'TRI-2C'!$B$18:$FH$61,69,FALSE))</f>
        <v>A+</v>
      </c>
      <c r="I4622" s="125" t="str">
        <f t="shared" si="175"/>
        <v>A+</v>
      </c>
      <c r="J4622" s="128"/>
    </row>
    <row r="4623" spans="1:10" ht="12.75" customHeight="1">
      <c r="A4623" s="148" t="str">
        <f>IF('TRI-2C'!$BS$13="","",'TRI-2C'!$BS$13)</f>
        <v>Establecer la relación de correspondencia entre los elementos de colecciones de objetos.</v>
      </c>
      <c r="B4623" s="149"/>
      <c r="C4623" s="149"/>
      <c r="D4623" s="150"/>
      <c r="E4623" s="150"/>
      <c r="F4623" s="126"/>
      <c r="G4623" s="122" t="str">
        <f>IF(A4623="","",VLOOKUP(J4556,'TRI-2C'!$B$18:$FH$61,70,FALSE))</f>
        <v>A+</v>
      </c>
      <c r="H4623" s="150"/>
      <c r="I4623" s="127" t="str">
        <f t="shared" si="175"/>
        <v>A+</v>
      </c>
      <c r="J4623" s="126"/>
    </row>
    <row r="4624" spans="1:10" ht="12.75" customHeight="1">
      <c r="A4624" s="147" t="str">
        <f>IF('TRI-2C'!$BT$13="","",'TRI-2C'!$BT$13)</f>
        <v>Identificar características de mañana, tarde y noche</v>
      </c>
      <c r="B4624" s="139"/>
      <c r="C4624" s="139"/>
      <c r="F4624" s="128"/>
      <c r="G4624" s="124" t="str">
        <f>IF(A4624="","",VLOOKUP(J4556,'TRI-2C'!$B$18:$FH$61,71,FALSE))</f>
        <v>A+</v>
      </c>
      <c r="I4624" s="125" t="str">
        <f t="shared" si="175"/>
        <v>A+</v>
      </c>
      <c r="J4624" s="128"/>
    </row>
    <row r="4625" spans="1:10" ht="12.75" customHeight="1">
      <c r="A4625" s="192" t="str">
        <f>IF('TRI-2C'!$BU$13="","",'TRI-2C'!$BU$13)</f>
        <v>Identificar en los objetos las nociones de medida: largo/ corto, grueso/delgado.</v>
      </c>
      <c r="B4625" s="154"/>
      <c r="C4625" s="154"/>
      <c r="D4625" s="154"/>
      <c r="E4625" s="154"/>
      <c r="F4625" s="155"/>
      <c r="G4625" s="122" t="str">
        <f>IF(A4625="","",VLOOKUP(J4556,'TRI-2C'!$B$18:$FH$61,72,FALSE))</f>
        <v>A+</v>
      </c>
      <c r="H4625" s="150"/>
      <c r="I4625" s="127" t="str">
        <f t="shared" si="175"/>
        <v>A+</v>
      </c>
      <c r="J4625" s="126"/>
    </row>
    <row r="4626" spans="1:10" ht="12.75" customHeight="1">
      <c r="A4626" s="147" t="str">
        <f>IF('TRI-2C'!$BV$13="","",'TRI-2C'!$BV$13)</f>
        <v>Identificar figuras geométricas básicas: círculo, cuadrado y triángulo en objetos del entorno y en representaciones gráficas.</v>
      </c>
      <c r="B4626" s="139"/>
      <c r="C4626" s="139"/>
      <c r="F4626" s="128"/>
      <c r="G4626" s="124" t="str">
        <f>IF(A4626="","",VLOOKUP(J4556,'TRI-2C'!$B$18:$FH$61,73,FALSE))</f>
        <v>A+</v>
      </c>
      <c r="I4626" s="125" t="str">
        <f t="shared" si="175"/>
        <v>A+</v>
      </c>
      <c r="J4626" s="128"/>
    </row>
    <row r="4627" spans="1:10" ht="12.75" customHeight="1">
      <c r="A4627" s="148" t="str">
        <f>IF('TRI-2C'!$BW$13="","",'TRI-2C'!$BW$13)</f>
        <v>Identificar la diferencia entre lo que se desea y lo que se necesita</v>
      </c>
      <c r="B4627" s="149"/>
      <c r="C4627" s="149"/>
      <c r="D4627" s="150"/>
      <c r="E4627" s="150"/>
      <c r="F4627" s="126"/>
      <c r="G4627" s="122" t="str">
        <f>IF(A4627="","",VLOOKUP(J4556,'TRI-2C'!$B$18:$FH$61,74,FALSE))</f>
        <v>A+</v>
      </c>
      <c r="H4627" s="150"/>
      <c r="I4627" s="127" t="str">
        <f t="shared" si="175"/>
        <v>A+</v>
      </c>
      <c r="J4627" s="126"/>
    </row>
    <row r="4628" spans="1:10" ht="12.75" customHeight="1">
      <c r="A4628" s="147" t="str">
        <f>IF('TRI-2C'!$BX$13="","",'TRI-2C'!$BX$13)</f>
        <v>Identificar las nociones de tiempo en acciones que siceden antes, ahora y después</v>
      </c>
      <c r="B4628" s="139"/>
      <c r="C4628" s="139"/>
      <c r="F4628" s="128"/>
      <c r="G4628" s="124" t="str">
        <f>IF(A4628="","",VLOOKUP(J4556,'TRI-2C'!$B$18:$FH$61,75,FALSE))</f>
        <v>A+</v>
      </c>
      <c r="I4628" s="125" t="str">
        <f t="shared" si="175"/>
        <v>A+</v>
      </c>
      <c r="J4628" s="128"/>
    </row>
    <row r="4629" spans="1:10" ht="12.75" customHeight="1">
      <c r="A4629" s="148" t="str">
        <f>IF('TRI-2C'!$BY$13="","",'TRI-2C'!$BY$13)</f>
        <v>Identificar los números de emergencia a través de actividades lúdicas, y reconocer cuándo pedir ayuda en situaciones sencillas.</v>
      </c>
      <c r="B4629" s="158"/>
      <c r="C4629" s="158"/>
      <c r="D4629" s="158"/>
      <c r="E4629" s="158"/>
      <c r="F4629" s="159"/>
      <c r="G4629" s="122" t="str">
        <f>IF(A4629="","",VLOOKUP(J4556,'TRI-2C'!$B$18:$FH$61,76,FALSE))</f>
        <v>A+</v>
      </c>
      <c r="H4629" s="150"/>
      <c r="I4629" s="127" t="str">
        <f t="shared" si="175"/>
        <v>A+</v>
      </c>
      <c r="J4629" s="126"/>
    </row>
    <row r="4630" spans="1:10" ht="12.75" customHeight="1">
      <c r="A4630" s="11" t="str">
        <f>IF('TRI-2C'!$BZ$13="","",'TRI-2C'!$BZ$13)</f>
        <v>Identificar semejanzas y diferencias en objetos del entorno con criterios de forma, color y tamaño</v>
      </c>
      <c r="B4630" s="156"/>
      <c r="C4630" s="156"/>
      <c r="D4630" s="156"/>
      <c r="E4630" s="156"/>
      <c r="F4630" s="157"/>
      <c r="G4630" s="124" t="str">
        <f>IF(A4630="","",VLOOKUP(J4556,'TRI-2C'!$B$18:$FH$61,77,FALSE))</f>
        <v>A+</v>
      </c>
      <c r="I4630" s="125" t="str">
        <f t="shared" si="175"/>
        <v>A+</v>
      </c>
      <c r="J4630" s="128"/>
    </row>
    <row r="4631" spans="1:10" ht="12.75" customHeight="1">
      <c r="A4631" s="148" t="str">
        <f>IF('TRI-2C'!$CA$13="","",'TRI-2C'!$CA$13)</f>
        <v>Ordenar en secuencias lógica sucesos de hasta cinco eventos en representaciones gráficas de sus actividades de la rutina diaria y en escenas de cuentos</v>
      </c>
      <c r="B4631" s="149"/>
      <c r="C4631" s="149"/>
      <c r="D4631" s="150"/>
      <c r="E4631" s="150"/>
      <c r="F4631" s="126"/>
      <c r="G4631" s="122" t="str">
        <f>IF(A4631="","",VLOOKUP(J4556,'TRI-2C'!$B$18:$FH$61,78,FALSE))</f>
        <v>A+</v>
      </c>
      <c r="H4631" s="150"/>
      <c r="I4631" s="127" t="str">
        <f t="shared" si="175"/>
        <v>A+</v>
      </c>
      <c r="J4631" s="126"/>
    </row>
    <row r="4632" spans="1:10" ht="12.75" customHeight="1">
      <c r="A4632" s="147" t="str">
        <f>IF('TRI-2C'!$CB$13="","",'TRI-2C'!$CB$13)</f>
        <v>Reconocer billetes y monedas en situaciones de la vida real</v>
      </c>
      <c r="B4632" s="139"/>
      <c r="C4632" s="139"/>
      <c r="F4632" s="128"/>
      <c r="G4632" s="124" t="str">
        <f>IF(A4632="","",VLOOKUP(J4556,'TRI-2C'!$B$18:$FH$61,79,FALSE))</f>
        <v>A+</v>
      </c>
      <c r="I4632" s="125" t="str">
        <f t="shared" si="175"/>
        <v>A+</v>
      </c>
      <c r="J4632" s="128"/>
    </row>
    <row r="4633" spans="1:10" ht="12.75" customHeight="1">
      <c r="A463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4633" s="149"/>
      <c r="C4633" s="149"/>
      <c r="D4633" s="150"/>
      <c r="E4633" s="150"/>
      <c r="F4633" s="126"/>
      <c r="G4633" s="122" t="str">
        <f>IF(A4633="","",VLOOKUP(J4556,'TRI-2C'!$B$18:$FH$61,80,FALSE))</f>
        <v>A+</v>
      </c>
      <c r="H4633" s="150"/>
      <c r="I4633" s="127" t="str">
        <f t="shared" si="175"/>
        <v>A+</v>
      </c>
      <c r="J4633" s="126"/>
    </row>
    <row r="4634" spans="1:10" ht="12.75" customHeight="1">
      <c r="A4634" s="147" t="str">
        <f>IF('TRI-2C'!$CD$13="","",'TRI-2C'!$CD$13)</f>
        <v>Reconocer los colores secundarios en objetos e imágenes del entorno.</v>
      </c>
      <c r="B4634" s="139"/>
      <c r="C4634" s="139"/>
      <c r="F4634" s="128"/>
      <c r="G4634" s="124" t="str">
        <f>IF(A4634="","",VLOOKUP(J4556,'TRI-2C'!$B$18:$FH$61,81,FALSE))</f>
        <v>A+</v>
      </c>
      <c r="I4634" s="125" t="str">
        <f t="shared" si="175"/>
        <v>A+</v>
      </c>
      <c r="J4634" s="128"/>
    </row>
    <row r="4635" spans="1:10" ht="12.75" customHeight="1">
      <c r="A463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4635" s="154"/>
      <c r="C4635" s="154"/>
      <c r="D4635" s="154"/>
      <c r="E4635" s="154"/>
      <c r="F4635" s="155"/>
      <c r="G4635" s="122" t="str">
        <f>IF(A4635="","",VLOOKUP(J4556,'TRI-2C'!$B$18:$FH$61,82,FALSE))</f>
        <v>A+</v>
      </c>
      <c r="H4635" s="150"/>
      <c r="I4635" s="127" t="str">
        <f t="shared" si="175"/>
        <v>A+</v>
      </c>
      <c r="J4635" s="126"/>
    </row>
    <row r="4636" spans="1:10" ht="12.75" customHeight="1">
      <c r="A4636" s="147" t="str">
        <f>IF('TRI-2C'!$CF$13="","",'TRI-2C'!$CF$13)</f>
        <v>Relacionar las distintas formas de adquirir dinero con el trabajo y el esfuerzo.</v>
      </c>
      <c r="B4636" s="139"/>
      <c r="C4636" s="139"/>
      <c r="F4636" s="128"/>
      <c r="G4636" s="124" t="str">
        <f>IF(A4636="","",VLOOKUP(J4556,'TRI-2C'!$B$18:$FH$61,83,FALSE))</f>
        <v>A+</v>
      </c>
      <c r="I4636" s="125" t="str">
        <f t="shared" si="175"/>
        <v>A+</v>
      </c>
      <c r="J4636" s="128"/>
    </row>
    <row r="4637" spans="1:10" ht="12.75" customHeight="1">
      <c r="A4637" s="165" t="str">
        <f>'BI-1T'!$A$11</f>
        <v>COMPRENSIÓN Y EXPRESION DEL LENGUAJE</v>
      </c>
      <c r="B4637" s="149"/>
      <c r="C4637" s="149"/>
      <c r="D4637" s="150"/>
      <c r="E4637" s="150"/>
      <c r="F4637" s="126"/>
      <c r="G4637" s="122" t="str">
        <f>IF(A4637="","",VLOOKUP(J4556,'TRI-2C'!$B$18:$FH$61,84,FALSE))</f>
        <v>A+</v>
      </c>
      <c r="H4637" s="150"/>
      <c r="I4637" s="127"/>
      <c r="J4637" s="126"/>
    </row>
    <row r="4638" spans="1:10" ht="12.75" customHeight="1">
      <c r="A4638" s="147" t="str">
        <f>IF('TRI-2C'!$CH$13="","",'TRI-2C'!$CH$13)</f>
        <v>Asociar la imagen de la portada con el título de los cuentos conocidos.</v>
      </c>
      <c r="B4638" s="139"/>
      <c r="C4638" s="139"/>
      <c r="F4638" s="128"/>
      <c r="G4638" s="124" t="str">
        <f>IF(A4638="","",VLOOKUP(J4556,'TRI-2C'!$B$18:$FH$61,85,FALSE))</f>
        <v>A+</v>
      </c>
      <c r="I4638" s="125" t="str">
        <f t="shared" ref="I4638:I4658" si="176">IF(G4638="","",G4638)</f>
        <v>A+</v>
      </c>
      <c r="J4638" s="128"/>
    </row>
    <row r="4639" spans="1:10" ht="12.75" customHeight="1">
      <c r="A4639" s="148" t="str">
        <f>IF('TRI-2C'!$CI$13="","",'TRI-2C'!$CI$13)</f>
        <v>Colaborar en la creación de textos colectivos con la ayuda del docente.</v>
      </c>
      <c r="B4639" s="158"/>
      <c r="C4639" s="158"/>
      <c r="D4639" s="158"/>
      <c r="E4639" s="158"/>
      <c r="F4639" s="159"/>
      <c r="G4639" s="122" t="str">
        <f>IF(A4639="","",VLOOKUP(J4556,'TRI-2C'!$B$18:$FH$61,86,FALSE))</f>
        <v>A+</v>
      </c>
      <c r="H4639" s="150"/>
      <c r="I4639" s="127" t="str">
        <f t="shared" si="176"/>
        <v>A+</v>
      </c>
      <c r="J4639" s="126"/>
    </row>
    <row r="4640" spans="1:10" ht="12.75" customHeight="1">
      <c r="A4640" s="11" t="str">
        <f>IF('TRI-2C'!$CJ$13="","",'TRI-2C'!$CJ$13)</f>
        <v>Comprender el derecho propio y de las otras personas a decir que no como una respuesta válida y respetable.</v>
      </c>
      <c r="B4640" s="156"/>
      <c r="C4640" s="156"/>
      <c r="D4640" s="156"/>
      <c r="E4640" s="156"/>
      <c r="F4640" s="157"/>
      <c r="G4640" s="124" t="str">
        <f>IF(A4640="","",VLOOKUP(J4556,'TRI-2C'!$B$18:$FH$61,87,FALSE))</f>
        <v>A+</v>
      </c>
      <c r="I4640" s="125" t="str">
        <f t="shared" si="176"/>
        <v>A+</v>
      </c>
      <c r="J4640" s="128"/>
    </row>
    <row r="4641" spans="1:10" ht="12.75" customHeight="1">
      <c r="A4641" s="148" t="str">
        <f>IF('TRI-2C'!$CK$13="","",'TRI-2C'!$CK$13)</f>
        <v>Comunicarse a través de dibujos de objetos con detalles que lo vuelven identificables, como representación simbólica de sus ideas.</v>
      </c>
      <c r="B4641" s="149"/>
      <c r="C4641" s="149"/>
      <c r="D4641" s="150"/>
      <c r="E4641" s="150"/>
      <c r="F4641" s="126"/>
      <c r="G4641" s="122" t="str">
        <f>IF(A4641="","",VLOOKUP(J4556,'TRI-2C'!$B$18:$FH$61,88,FALSE))</f>
        <v>A+</v>
      </c>
      <c r="H4641" s="150"/>
      <c r="I4641" s="127" t="str">
        <f t="shared" si="176"/>
        <v>A+</v>
      </c>
      <c r="J4641" s="126"/>
    </row>
    <row r="4642" spans="1:10" ht="12.75" customHeight="1">
      <c r="A4642" s="147" t="str">
        <f>IF('TRI-2C'!$CL$13="","",'TRI-2C'!$CL$13)</f>
        <v>Comunicarse incorporando palabras nuevas a su vocabulario en función de los ambientes y experiencias en las que interactúa.</v>
      </c>
      <c r="B4642" s="139"/>
      <c r="C4642" s="139"/>
      <c r="F4642" s="128"/>
      <c r="G4642" s="124" t="str">
        <f>IF(A4642="","",VLOOKUP(J4556,'TRI-2C'!$B$18:$FH$61,89,FALSE))</f>
        <v>A+</v>
      </c>
      <c r="I4642" s="125" t="str">
        <f t="shared" si="176"/>
        <v>A+</v>
      </c>
      <c r="J4642" s="128"/>
    </row>
    <row r="4643" spans="1:10" ht="12.75" customHeight="1">
      <c r="A4643" s="148" t="str">
        <f>IF('TRI-2C'!$CM$13="","",'TRI-2C'!$CM$13)</f>
        <v>Contar un cuento en base a sus imágenes a partir de la portada y siguiendo la secuencia de las páginas.</v>
      </c>
      <c r="B4643" s="149"/>
      <c r="C4643" s="149"/>
      <c r="D4643" s="150"/>
      <c r="E4643" s="150"/>
      <c r="F4643" s="126"/>
      <c r="G4643" s="122" t="str">
        <f>IF(A4643="","",VLOOKUP(J4556,'TRI-2C'!$B$18:$FH$61,90,FALSE))</f>
        <v>A+</v>
      </c>
      <c r="H4643" s="150"/>
      <c r="I4643" s="127" t="str">
        <f t="shared" si="176"/>
        <v>A+</v>
      </c>
      <c r="J4643" s="126"/>
    </row>
    <row r="4644" spans="1:10" ht="12.75" customHeight="1">
      <c r="A4644" s="147" t="str">
        <f>IF('TRI-2C'!$CN$13="","",'TRI-2C'!$CN$13)</f>
        <v>Describir oralmente imágenes gráficas (pictogramas) y digitales, estructurando oraciones más elaboradas que describan a los objetos que observa.</v>
      </c>
      <c r="B4644" s="139"/>
      <c r="C4644" s="139"/>
      <c r="F4644" s="128"/>
      <c r="G4644" s="124" t="str">
        <f>IF(A4644="","",VLOOKUP(J4556,'TRI-2C'!$B$18:$FH$61,91,FALSE))</f>
        <v>A+</v>
      </c>
      <c r="I4644" s="125" t="str">
        <f t="shared" si="176"/>
        <v>A+</v>
      </c>
      <c r="J4644" s="128"/>
    </row>
    <row r="4645" spans="1:10" ht="12.75" customHeight="1">
      <c r="A4645" s="192" t="str">
        <f>IF('TRI-2C'!$CO$13="","",'TRI-2C'!$CO$13)</f>
        <v>Describir oralmente imágenes relacionadas con los derechos de las personas en situación de movilidad</v>
      </c>
      <c r="B4645" s="154"/>
      <c r="C4645" s="154"/>
      <c r="D4645" s="154"/>
      <c r="E4645" s="154"/>
      <c r="F4645" s="155"/>
      <c r="G4645" s="122" t="str">
        <f>IF(A4645="","",VLOOKUP(J4556,'TRI-2C'!$B$18:$FH$61,92,FALSE))</f>
        <v>A+</v>
      </c>
      <c r="H4645" s="150"/>
      <c r="I4645" s="127" t="str">
        <f t="shared" si="176"/>
        <v>A+</v>
      </c>
      <c r="J4645" s="126"/>
    </row>
    <row r="4646" spans="1:10" ht="12.75" customHeight="1">
      <c r="A4646" s="147" t="str">
        <f>IF('TRI-2C'!$CP$13="","",'TRI-2C'!$CP$13)</f>
        <v>Expresarse oralmente pronunciando correctamente la mayoría de las palabras puede presentarse dificultades en la pronunciación de s, y la r.</v>
      </c>
      <c r="B4646" s="139"/>
      <c r="C4646" s="139"/>
      <c r="F4646" s="128"/>
      <c r="G4646" s="124" t="str">
        <f>IF(A4646="","",VLOOKUP(J4556,'TRI-2C'!$B$18:$FH$61,93,FALSE))</f>
        <v>A+</v>
      </c>
      <c r="I4646" s="125" t="str">
        <f t="shared" si="176"/>
        <v>A+</v>
      </c>
      <c r="J4646" s="128"/>
    </row>
    <row r="4647" spans="1:10" ht="12.75" customHeight="1">
      <c r="A4647" s="148" t="str">
        <f>IF('TRI-2C'!$CQ$13="","",'TRI-2C'!$CQ$13)</f>
        <v>Expresarse utilizando oraciones cortas y completas manteniendo el orden de las palabras.</v>
      </c>
      <c r="B4647" s="149"/>
      <c r="C4647" s="149"/>
      <c r="D4647" s="150"/>
      <c r="E4647" s="150"/>
      <c r="F4647" s="126"/>
      <c r="G4647" s="122" t="str">
        <f>IF(A4647="","",VLOOKUP(J4556,'TRI-2C'!$B$18:$FH$61,94,FALSE))</f>
        <v>A+</v>
      </c>
      <c r="H4647" s="150"/>
      <c r="I4647" s="127" t="str">
        <f t="shared" si="176"/>
        <v>A+</v>
      </c>
      <c r="J4647" s="126"/>
    </row>
    <row r="4648" spans="1:10" ht="12.75" customHeight="1">
      <c r="A4648" s="147" t="str">
        <f>IF('TRI-2C'!$CR$13="","",'TRI-2C'!$CR$13)</f>
        <v>Identificar “auditivamente” el fonema (sonido) inicial de las palabras más utilizadas.</v>
      </c>
      <c r="B4648" s="139"/>
      <c r="C4648" s="139"/>
      <c r="F4648" s="128"/>
      <c r="G4648" s="124" t="str">
        <f>IF(A4648="","",VLOOKUP(J4556,'TRI-2C'!$B$18:$FH$61,95,FALSE))</f>
        <v>A+</v>
      </c>
      <c r="I4648" s="125" t="str">
        <f t="shared" si="176"/>
        <v>A+</v>
      </c>
      <c r="J4648" s="128"/>
    </row>
    <row r="4649" spans="1:10" ht="12.75" customHeight="1">
      <c r="A4649" s="148" t="str">
        <f>IF('TRI-2C'!$CS$13="","",'TRI-2C'!$CS$13)</f>
        <v>Identificar una persona adulta de confianza para solicitar apoyo al enfrentar desafíos emocionales en situaciones cotidianas del entorno escolar</v>
      </c>
      <c r="B4649" s="158"/>
      <c r="C4649" s="158"/>
      <c r="D4649" s="158"/>
      <c r="E4649" s="158"/>
      <c r="F4649" s="159"/>
      <c r="G4649" s="122" t="str">
        <f>IF(A4649="","",VLOOKUP(J4556,'TRI-2C'!$B$18:$FH$61,96,FALSE))</f>
        <v>A+</v>
      </c>
      <c r="H4649" s="150"/>
      <c r="I4649" s="127" t="str">
        <f t="shared" si="176"/>
        <v>A+</v>
      </c>
      <c r="J4649" s="126"/>
    </row>
    <row r="4650" spans="1:10" ht="12.75" customHeight="1">
      <c r="A4650" s="11" t="str">
        <f>IF('TRI-2C'!$CT$13="","",'TRI-2C'!$CT$13)</f>
        <v>Participar en conversaciones más complejas y largas manteniéndose dentro del tema.</v>
      </c>
      <c r="B4650" s="156"/>
      <c r="C4650" s="156"/>
      <c r="D4650" s="156"/>
      <c r="E4650" s="156"/>
      <c r="F4650" s="157"/>
      <c r="G4650" s="124" t="str">
        <f>IF(A4650="","",VLOOKUP(J4556,'TRI-2C'!$B$18:$FH$61,97,FALSE))</f>
        <v>A+</v>
      </c>
      <c r="I4650" s="125" t="str">
        <f t="shared" si="176"/>
        <v>A+</v>
      </c>
      <c r="J4650" s="128"/>
    </row>
    <row r="4651" spans="1:10" ht="12.75" customHeight="1">
      <c r="A4651" s="148" t="str">
        <f>IF('TRI-2C'!$CU$13="","",'TRI-2C'!$CU$13)</f>
        <v>Producir palabras que riman espontáneamente tomado en cuenta los sonidos finales de las mismas.</v>
      </c>
      <c r="B4651" s="149"/>
      <c r="C4651" s="149"/>
      <c r="D4651" s="150"/>
      <c r="E4651" s="150"/>
      <c r="F4651" s="126"/>
      <c r="G4651" s="122" t="str">
        <f>IF(A4651="","",VLOOKUP(J4556,'TRI-2C'!$B$18:$FH$61,98,FALSE))</f>
        <v>A+</v>
      </c>
      <c r="H4651" s="150"/>
      <c r="I4651" s="127" t="str">
        <f t="shared" si="176"/>
        <v>A+</v>
      </c>
      <c r="J4651" s="126"/>
    </row>
    <row r="4652" spans="1:10" ht="12.75" customHeight="1">
      <c r="A4652" s="147" t="str">
        <f>IF('TRI-2C'!$CV$13="","",'TRI-2C'!$CV$13)</f>
        <v>Realizar modificaciones del contenido de un cuento relatado por el adulto, cambiando partes del él como: acciones y final.</v>
      </c>
      <c r="B4652" s="139"/>
      <c r="C4652" s="139"/>
      <c r="F4652" s="128"/>
      <c r="G4652" s="124" t="str">
        <f>IF(A4652="","",VLOOKUP(J4556,'TRI-2C'!$B$18:$FH$61,99,FALSE))</f>
        <v>A+</v>
      </c>
      <c r="I4652" s="125" t="str">
        <f t="shared" si="176"/>
        <v>A+</v>
      </c>
      <c r="J4652" s="128"/>
    </row>
    <row r="4653" spans="1:10" ht="12.75" customHeight="1">
      <c r="A465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653" s="149"/>
      <c r="C4653" s="149"/>
      <c r="D4653" s="150"/>
      <c r="E4653" s="150"/>
      <c r="F4653" s="126"/>
      <c r="G4653" s="122" t="str">
        <f>IF(A4653="","",VLOOKUP(J4556,'TRI-2C'!$B$18:$FH$61,100,FALSE))</f>
        <v>A+</v>
      </c>
      <c r="H4653" s="150"/>
      <c r="I4653" s="127" t="str">
        <f t="shared" si="176"/>
        <v>A+</v>
      </c>
      <c r="J4653" s="126"/>
    </row>
    <row r="4654" spans="1:10" ht="12.75" customHeight="1">
      <c r="A4654" s="147" t="str">
        <f>IF('TRI-2C'!$CX$13="","",'TRI-2C'!$CX$13)</f>
        <v>Reconocer etiquetas y rótulos de su entorno inmediato y los “lee”.</v>
      </c>
      <c r="B4654" s="139"/>
      <c r="C4654" s="139"/>
      <c r="F4654" s="128"/>
      <c r="G4654" s="124" t="str">
        <f>IF(A4654="","",VLOOKUP(J4556,'TRI-2C'!$B$18:$FH$61,101,FALSE))</f>
        <v>A+</v>
      </c>
      <c r="I4654" s="125" t="str">
        <f t="shared" si="176"/>
        <v>A+</v>
      </c>
      <c r="J4654" s="128"/>
    </row>
    <row r="4655" spans="1:10" ht="12.75" customHeight="1">
      <c r="A4655" s="192" t="str">
        <f>IF('TRI-2C'!$CY$13="","",'TRI-2C'!$CY$13)</f>
        <v>Relatar cuentos, narrados por el adulto, manteniendo la secuencia, sin la ayuda del paratexto.</v>
      </c>
      <c r="B4655" s="154"/>
      <c r="C4655" s="154"/>
      <c r="D4655" s="154"/>
      <c r="E4655" s="154"/>
      <c r="F4655" s="155"/>
      <c r="G4655" s="122" t="str">
        <f>IF(A4655="","",VLOOKUP(J4556,'TRI-2C'!$B$18:$FH$61,102,FALSE))</f>
        <v>A+</v>
      </c>
      <c r="H4655" s="150"/>
      <c r="I4655" s="127" t="str">
        <f t="shared" si="176"/>
        <v>A+</v>
      </c>
      <c r="J4655" s="126"/>
    </row>
    <row r="4656" spans="1:10" ht="12.75" customHeight="1">
      <c r="A4656" s="147" t="str">
        <f>IF('TRI-2C'!$CZ$13="","",'TRI-2C'!$CZ$13)</f>
        <v>Reproducir trabalenguas sencillos, adivinanzas, canciones y poemas cortos, mejorando su pronunciación y potenciando su capacidad imaginativa.</v>
      </c>
      <c r="B4656" s="139"/>
      <c r="C4656" s="139"/>
      <c r="F4656" s="128"/>
      <c r="G4656" s="124" t="str">
        <f>IF(A4656="","",VLOOKUP(J4556,'TRI-2C'!$B$18:$FH$61,103,FALSE))</f>
        <v>A+</v>
      </c>
      <c r="I4656" s="125" t="str">
        <f t="shared" si="176"/>
        <v>A+</v>
      </c>
      <c r="J4656" s="128"/>
    </row>
    <row r="4657" spans="1:10" ht="12.75" customHeight="1">
      <c r="A4657" s="148" t="str">
        <f>IF('TRI-2C'!$DA$13="","",'TRI-2C'!$DA$13)</f>
        <v>Responder preguntas sobre un texto narrado por el adulto, relacionadas a los personajes y acciones principales.</v>
      </c>
      <c r="B4657" s="149"/>
      <c r="C4657" s="149"/>
      <c r="D4657" s="150"/>
      <c r="E4657" s="150"/>
      <c r="F4657" s="126"/>
      <c r="G4657" s="122" t="str">
        <f>IF(A4657="","",VLOOKUP(J4556,'TRI-2C'!$B$18:$FH$61,104,FALSE))</f>
        <v>A+</v>
      </c>
      <c r="H4657" s="150"/>
      <c r="I4657" s="127" t="str">
        <f t="shared" si="176"/>
        <v>A+</v>
      </c>
      <c r="J4657" s="126"/>
    </row>
    <row r="4658" spans="1:10" ht="12.75" customHeight="1">
      <c r="A4658" s="147" t="str">
        <f>IF('TRI-2C'!$DB$13="","",'TRI-2C'!$DB$13)</f>
        <v>Seguir instrucciones sencillas que involucren la ejecución de tres o más actividades</v>
      </c>
      <c r="B4658" s="139"/>
      <c r="C4658" s="139"/>
      <c r="F4658" s="128"/>
      <c r="G4658" s="124" t="str">
        <f>IF(A4658="","",VLOOKUP(J4556,'TRI-2C'!$B$18:$FH$61,105,FALSE))</f>
        <v>A+</v>
      </c>
      <c r="I4658" s="125" t="str">
        <f t="shared" si="176"/>
        <v>A+</v>
      </c>
      <c r="J4658" s="128"/>
    </row>
    <row r="4659" spans="1:10" ht="12.75" customHeight="1">
      <c r="A4659" s="165" t="str">
        <f>'BI-1T'!$A$12</f>
        <v>EXPRESIÓN ARTISTICA</v>
      </c>
      <c r="B4659" s="158"/>
      <c r="C4659" s="158"/>
      <c r="D4659" s="158"/>
      <c r="E4659" s="158"/>
      <c r="F4659" s="159"/>
      <c r="G4659" s="122" t="str">
        <f>IF(A4659="","",VLOOKUP(J4556,'TRI-2C'!$B$18:$FH$61,106,FALSE))</f>
        <v>A+</v>
      </c>
      <c r="H4659" s="150"/>
      <c r="I4659" s="127"/>
      <c r="J4659" s="126"/>
    </row>
    <row r="4660" spans="1:10" ht="12.75" customHeight="1">
      <c r="A4660" s="11" t="str">
        <f>IF('TRI-2C'!$DD$13="","",'TRI-2C'!$DD$13)</f>
        <v>Cantar canciones siguiendo el ritmo y coordinando con las expresiones de su cuerpo.</v>
      </c>
      <c r="B4660" s="156"/>
      <c r="C4660" s="156"/>
      <c r="D4660" s="156"/>
      <c r="E4660" s="156"/>
      <c r="F4660" s="157"/>
      <c r="G4660" s="124" t="str">
        <f>IF(A4660="","",VLOOKUP(J4556,'TRI-2C'!$B$18:$FH$61,107,FALSE))</f>
        <v>A+</v>
      </c>
      <c r="I4660" s="125" t="str">
        <f t="shared" ref="I4660:I4670" si="177">IF(G4660="","",G4660)</f>
        <v>A+</v>
      </c>
      <c r="J4660" s="128"/>
    </row>
    <row r="4661" spans="1:10" ht="12.75" customHeight="1">
      <c r="A4661" s="148" t="str">
        <f>IF('TRI-2C'!$DE$13="","",'TRI-2C'!$DE$13)</f>
        <v>Comunicar de manera escrita sus ideas intentando imitar letras o formas parecidas a letras.</v>
      </c>
      <c r="B4661" s="149"/>
      <c r="C4661" s="149"/>
      <c r="D4661" s="150"/>
      <c r="E4661" s="150"/>
      <c r="F4661" s="126"/>
      <c r="G4661" s="122" t="str">
        <f>IF(A4661="","",VLOOKUP(J4556,'TRI-2C'!$B$18:$FH$61,108,FALSE))</f>
        <v>A+</v>
      </c>
      <c r="H4661" s="150"/>
      <c r="I4661" s="127" t="str">
        <f t="shared" si="177"/>
        <v>A+</v>
      </c>
      <c r="J4661" s="126"/>
    </row>
    <row r="4662" spans="1:10" ht="12.75" customHeight="1">
      <c r="A4662" s="147" t="str">
        <f>IF('TRI-2C'!$DF$13="","",'TRI-2C'!$DF$13)</f>
        <v>Ejecutar patrones de más de dos ritmos con partes del cuerpo y elementos o instrumentos sonoros.</v>
      </c>
      <c r="B4662" s="139"/>
      <c r="C4662" s="139"/>
      <c r="F4662" s="128"/>
      <c r="G4662" s="124" t="str">
        <f>IF(A4662="","",VLOOKUP(J4556,'TRI-2C'!$B$18:$FH$61,109,FALSE))</f>
        <v>A+</v>
      </c>
      <c r="I4662" s="125" t="str">
        <f t="shared" si="177"/>
        <v>A+</v>
      </c>
      <c r="J4662" s="128"/>
    </row>
    <row r="4663" spans="1:10" ht="12.75" customHeight="1">
      <c r="A466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4663" s="149"/>
      <c r="C4663" s="149"/>
      <c r="D4663" s="150"/>
      <c r="E4663" s="150"/>
      <c r="F4663" s="126"/>
      <c r="G4663" s="122" t="str">
        <f>IF(A4663="","",VLOOKUP(J4556,'TRI-2C'!$B$18:$FH$61,110,FALSE))</f>
        <v>A+</v>
      </c>
      <c r="H4663" s="150"/>
      <c r="I4663" s="127" t="str">
        <f t="shared" si="177"/>
        <v>A+</v>
      </c>
      <c r="J4663" s="126"/>
    </row>
    <row r="4664" spans="1:10" ht="12.75" customHeight="1">
      <c r="A4664" s="147" t="str">
        <f>IF('TRI-2C'!$DH$13="","",'TRI-2C'!$DH$13)</f>
        <v>Expresar su opinión al observar una obra artística relacionada a la plástica o a la escultura.</v>
      </c>
      <c r="B4664" s="139"/>
      <c r="C4664" s="139"/>
      <c r="F4664" s="128"/>
      <c r="G4664" s="124" t="str">
        <f>IF(A4664="","",VLOOKUP(J4556,'TRI-2C'!$B$18:$FH$61,111,FALSE))</f>
        <v>A+</v>
      </c>
      <c r="I4664" s="125" t="str">
        <f t="shared" si="177"/>
        <v>A+</v>
      </c>
      <c r="J4664" s="128"/>
    </row>
    <row r="4665" spans="1:10" ht="12.75" customHeight="1">
      <c r="A4665" s="192" t="str">
        <f>IF('TRI-2C'!$DI$13="","",'TRI-2C'!$DI$13)</f>
        <v>Expresar sus vivencias y experiencias a través del dibujo libre.</v>
      </c>
      <c r="B4665" s="154"/>
      <c r="C4665" s="154"/>
      <c r="D4665" s="154"/>
      <c r="E4665" s="154"/>
      <c r="F4665" s="155"/>
      <c r="G4665" s="122" t="str">
        <f>IF(A4665="","",VLOOKUP(J4556,'TRI-2C'!$B$18:$FH$61,112,FALSE))</f>
        <v>A+</v>
      </c>
      <c r="H4665" s="150"/>
      <c r="I4665" s="127" t="str">
        <f t="shared" si="177"/>
        <v>A+</v>
      </c>
      <c r="J4665" s="126"/>
    </row>
    <row r="4666" spans="1:10" ht="12.75" customHeight="1">
      <c r="A4666" s="147" t="str">
        <f>IF('TRI-2C'!$DJ$13="","",'TRI-2C'!$DJ$13)</f>
        <v>Mantener el ritmo y las secuencias de pasos sencillos durante la ejecución de coreografías.</v>
      </c>
      <c r="B4666" s="139"/>
      <c r="C4666" s="139"/>
      <c r="F4666" s="128"/>
      <c r="G4666" s="124" t="str">
        <f>IF(A4666="","",VLOOKUP(J4556,'TRI-2C'!$B$18:$FH$61,113,FALSE))</f>
        <v>A+</v>
      </c>
      <c r="I4666" s="125" t="str">
        <f t="shared" si="177"/>
        <v>A+</v>
      </c>
      <c r="J4666" s="128"/>
    </row>
    <row r="4667" spans="1:10" ht="12.75" customHeight="1">
      <c r="A466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667" s="149"/>
      <c r="C4667" s="149"/>
      <c r="D4667" s="150"/>
      <c r="E4667" s="150"/>
      <c r="F4667" s="126"/>
      <c r="G4667" s="122" t="str">
        <f>IF(A4667="","",VLOOKUP(J4556,'TRI-2C'!$B$18:$FH$61,114,FALSE))</f>
        <v>A+</v>
      </c>
      <c r="H4667" s="150"/>
      <c r="I4667" s="127" t="str">
        <f t="shared" si="177"/>
        <v>A+</v>
      </c>
      <c r="J4667" s="126"/>
    </row>
    <row r="4668" spans="1:10" ht="12.75" customHeight="1">
      <c r="A4668" s="147" t="str">
        <f>IF('TRI-2C'!$DL$13="","",'TRI-2C'!$DL$13)</f>
        <v>Participar en dramatizaciones, asumiendo roles de diferentes personas del entorno y de personajes de cuentos e historietas.</v>
      </c>
      <c r="B4668" s="139"/>
      <c r="C4668" s="139"/>
      <c r="F4668" s="128"/>
      <c r="G4668" s="124" t="str">
        <f>IF(A4668="","",VLOOKUP(J4556,'TRI-2C'!$B$18:$FH$61,115,FALSE))</f>
        <v>A+</v>
      </c>
      <c r="I4668" s="125" t="str">
        <f t="shared" si="177"/>
        <v>A+</v>
      </c>
      <c r="J4668" s="128"/>
    </row>
    <row r="4669" spans="1:10" ht="12.75" customHeight="1">
      <c r="A4669" s="148" t="str">
        <f>IF('TRI-2C'!$DM$13="","",'TRI-2C'!$DM$13)</f>
        <v>Participar en rondas populares, bailes y juegos tradicionales, asumiendo los roles y respetando las reglas.</v>
      </c>
      <c r="B4669" s="158"/>
      <c r="C4669" s="158"/>
      <c r="D4669" s="158"/>
      <c r="E4669" s="158"/>
      <c r="F4669" s="159"/>
      <c r="G4669" s="122" t="str">
        <f>IF(A4669="","",VLOOKUP(J4556,'TRI-2C'!$B$18:$FH$61,116,FALSE))</f>
        <v>A+</v>
      </c>
      <c r="H4669" s="150"/>
      <c r="I4669" s="127" t="str">
        <f t="shared" si="177"/>
        <v>A+</v>
      </c>
      <c r="J4669" s="126"/>
    </row>
    <row r="4670" spans="1:10" ht="12.75" customHeight="1">
      <c r="A4670" s="11" t="str">
        <f>IF('TRI-2C'!$DN$13="","",'TRI-2C'!$DN$13)</f>
        <v>Realizar actividades creativas utilizando las técnicas grafo plásticas con variedad de materiales.</v>
      </c>
      <c r="B4670" s="156"/>
      <c r="C4670" s="156"/>
      <c r="D4670" s="156"/>
      <c r="E4670" s="156"/>
      <c r="F4670" s="157"/>
      <c r="G4670" s="124" t="str">
        <f>IF(A4670="","",VLOOKUP(J4556,'TRI-2C'!$B$18:$FH$61,117,FALSE))</f>
        <v>A+</v>
      </c>
      <c r="I4670" s="125" t="str">
        <f t="shared" si="177"/>
        <v>A+</v>
      </c>
      <c r="J4670" s="128"/>
    </row>
    <row r="4671" spans="1:10" ht="12.75" customHeight="1">
      <c r="A4671" s="165" t="str">
        <f>'BI-1T'!$A$13</f>
        <v>EXPRESION CORPORAL Y MOTRICIDAD</v>
      </c>
      <c r="B4671" s="149"/>
      <c r="C4671" s="149"/>
      <c r="D4671" s="150"/>
      <c r="E4671" s="150"/>
      <c r="F4671" s="126"/>
      <c r="G4671" s="122" t="str">
        <f>IF(A4671="","",VLOOKUP(J4556,'TRI-2C'!$B$18:$FH$61,118,FALSE))</f>
        <v>A+</v>
      </c>
      <c r="H4671" s="150"/>
      <c r="I4671" s="127"/>
      <c r="J4671" s="126"/>
    </row>
    <row r="4672" spans="1:10" ht="12.75" customHeight="1">
      <c r="A4672" s="147" t="str">
        <f>IF('TRI-2C'!$DP$13="","",'TRI-2C'!$DP$13)</f>
        <v>Caminar y correr con soltura y seguridad manteniendo el equilibrio a diferentes distancias, orientaciones y ritmos en espacios parciales.</v>
      </c>
      <c r="B4672" s="139"/>
      <c r="C4672" s="139"/>
      <c r="F4672" s="128"/>
      <c r="G4672" s="124" t="str">
        <f>IF(A4672="","",VLOOKUP(J4556,'TRI-2C'!$B$18:$FH$61,119,FALSE))</f>
        <v>A+</v>
      </c>
      <c r="I4672" s="125" t="str">
        <f t="shared" ref="I4672:I4699" si="178">IF(G4672="","",G4672)</f>
        <v>A+</v>
      </c>
      <c r="J4672" s="128"/>
    </row>
    <row r="4673" spans="1:10" ht="12.75" customHeight="1">
      <c r="A467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4673" s="149"/>
      <c r="C4673" s="149"/>
      <c r="D4673" s="150"/>
      <c r="E4673" s="150"/>
      <c r="F4673" s="126"/>
      <c r="G4673" s="122" t="str">
        <f>IF(A4673="","",VLOOKUP(J4556,'TRI-2C'!$B$18:$FH$61,120,FALSE))</f>
        <v>A+</v>
      </c>
      <c r="H4673" s="150"/>
      <c r="I4673" s="127" t="str">
        <f t="shared" si="178"/>
        <v>A+</v>
      </c>
      <c r="J4673" s="126"/>
    </row>
    <row r="4674" spans="1:10" ht="12.75" customHeight="1">
      <c r="A4674" s="147" t="str">
        <f>IF('TRI-2C'!$DR$13="","",'TRI-2C'!$DR$13)</f>
        <v>Discriminar sonidos onomatopéyicos y diferencia los sonidos naturales de los artificiales</v>
      </c>
      <c r="B4674" s="139"/>
      <c r="C4674" s="139"/>
      <c r="F4674" s="128"/>
      <c r="G4674" s="124" t="str">
        <f>IF(A4674="","",VLOOKUP(J4556,'TRI-2C'!$B$18:$FH$61,121,FALSE))</f>
        <v>A+</v>
      </c>
      <c r="I4674" s="125" t="str">
        <f t="shared" si="178"/>
        <v>A+</v>
      </c>
      <c r="J4674" s="128"/>
    </row>
    <row r="4675" spans="1:10" ht="12.75" customHeight="1">
      <c r="A4675" s="192" t="str">
        <f>IF('TRI-2C'!$DS$13="","",'TRI-2C'!$DS$13)</f>
        <v>Ejecutar actividades coordinadamente y con un control adecuado de fuerza y tonicidad muscular como: lanzar, atrapar y patear objetos y pelotas.</v>
      </c>
      <c r="B4675" s="154"/>
      <c r="C4675" s="154"/>
      <c r="D4675" s="154"/>
      <c r="E4675" s="154"/>
      <c r="F4675" s="155"/>
      <c r="G4675" s="122" t="str">
        <f>IF(A4675="","",VLOOKUP(J4556,'TRI-2C'!$B$18:$FH$61,122,FALSE))</f>
        <v>A+</v>
      </c>
      <c r="H4675" s="150"/>
      <c r="I4675" s="127" t="str">
        <f t="shared" si="178"/>
        <v>A+</v>
      </c>
      <c r="J4675" s="126"/>
    </row>
    <row r="4676" spans="1:10" ht="12.75" customHeight="1">
      <c r="A4676" s="147" t="str">
        <f>IF('TRI-2C'!$DT$13="","",'TRI-2C'!$DT$13)</f>
        <v>Emplear su lado dominante en la realización de la mayoría de las actividades que utilice la mano, ojo y pie.</v>
      </c>
      <c r="B4676" s="139"/>
      <c r="C4676" s="139"/>
      <c r="F4676" s="128"/>
      <c r="G4676" s="124" t="str">
        <f>IF(A4676="","",VLOOKUP(J4556,'TRI-2C'!$B$18:$FH$61,123,FALSE))</f>
        <v>A+</v>
      </c>
      <c r="I4676" s="125" t="str">
        <f t="shared" si="178"/>
        <v>A+</v>
      </c>
      <c r="J4676" s="128"/>
    </row>
    <row r="4677" spans="1:10" ht="12.75" customHeight="1">
      <c r="A4677" s="148" t="str">
        <f>IF('TRI-2C'!$DU$13="","",'TRI-2C'!$DU$13)</f>
        <v>Galopar y salticar coordinadamente con obstáculos ejecutando circuitos.</v>
      </c>
      <c r="B4677" s="149"/>
      <c r="C4677" s="149"/>
      <c r="D4677" s="150"/>
      <c r="E4677" s="150"/>
      <c r="F4677" s="126"/>
      <c r="G4677" s="122" t="str">
        <f>IF(A4677="","",VLOOKUP(J4556,'TRI-2C'!$B$18:$FH$61,124,FALSE))</f>
        <v>A+</v>
      </c>
      <c r="H4677" s="150"/>
      <c r="I4677" s="127" t="str">
        <f t="shared" si="178"/>
        <v>A+</v>
      </c>
      <c r="J4677" s="126"/>
    </row>
    <row r="4678" spans="1:10" ht="12.75" customHeight="1">
      <c r="A467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4678" s="139"/>
      <c r="C4678" s="139"/>
      <c r="F4678" s="128"/>
      <c r="G4678" s="124" t="str">
        <f>IF(A4678="","",VLOOKUP(J4556,'TRI-2C'!$B$18:$FH$61,125,FALSE))</f>
        <v>A+</v>
      </c>
      <c r="I4678" s="125" t="str">
        <f t="shared" si="178"/>
        <v>A+</v>
      </c>
      <c r="J4678" s="128"/>
    </row>
    <row r="4679" spans="1:10" ht="12.75" customHeight="1">
      <c r="A4679" s="148" t="str">
        <f>IF('TRI-2C'!$DW$13="","",'TRI-2C'!$DW$13)</f>
        <v>Mantener el equilibro al caminar sobre líneas rectas, curvas y quebradas con altura (aprox. 20 cm) logrando un adecuado control postural.</v>
      </c>
      <c r="B4679" s="158"/>
      <c r="C4679" s="158"/>
      <c r="D4679" s="158"/>
      <c r="E4679" s="158"/>
      <c r="F4679" s="159"/>
      <c r="G4679" s="122" t="str">
        <f>IF(A4679="","",VLOOKUP(J4556,'TRI-2C'!$B$18:$FH$61,126,FALSE))</f>
        <v>A+</v>
      </c>
      <c r="H4679" s="150"/>
      <c r="I4679" s="127" t="str">
        <f t="shared" si="178"/>
        <v>A+</v>
      </c>
      <c r="J4679" s="126"/>
    </row>
    <row r="4680" spans="1:10" ht="12.75" customHeight="1">
      <c r="A4680" s="11" t="str">
        <f>IF('TRI-2C'!$DX$13="","",'TRI-2C'!$DX$13)</f>
        <v>Mantener un adecuado control postural en diferentes posiciones del cuerpo y en desplazamientos.</v>
      </c>
      <c r="B4680" s="156"/>
      <c r="C4680" s="156"/>
      <c r="D4680" s="156"/>
      <c r="E4680" s="156"/>
      <c r="F4680" s="157"/>
      <c r="G4680" s="124" t="str">
        <f>IF(A4680="","",VLOOKUP(J4556,'TRI-2C'!$B$18:$FH$61,127,FALSE))</f>
        <v>A+</v>
      </c>
      <c r="I4680" s="125" t="str">
        <f t="shared" si="178"/>
        <v>A+</v>
      </c>
      <c r="J4680" s="128"/>
    </row>
    <row r="4681" spans="1:10" ht="12.75" customHeight="1">
      <c r="A4681" s="148" t="str">
        <f>IF('TRI-2C'!$DY$13="","",'TRI-2C'!$DY$13)</f>
        <v>Orientarse en el espacio realizando desplazamientos en función de consignas dadas con las nociones: entre, adelante-atrás, junto a, cerca-lejos</v>
      </c>
      <c r="B4681" s="149"/>
      <c r="C4681" s="149"/>
      <c r="D4681" s="150"/>
      <c r="E4681" s="150"/>
      <c r="F4681" s="126"/>
      <c r="G4681" s="122" t="str">
        <f>IF(A4681="","",VLOOKUP(J4556,'TRI-2C'!$B$18:$FH$61,128,FALSE))</f>
        <v>A+</v>
      </c>
      <c r="H4681" s="150"/>
      <c r="I4681" s="127" t="str">
        <f t="shared" si="178"/>
        <v>A+</v>
      </c>
      <c r="J4681" s="126"/>
    </row>
    <row r="4682" spans="1:10" ht="12.75" customHeight="1">
      <c r="A4682" s="147" t="str">
        <f>IF('TRI-2C'!$DZ$13="","",'TRI-2C'!$DZ$13)</f>
        <v>Realiza varios movimientos y desplazamientos combinados a diferentes velocidades (rápido, lento), duración (largos y corto).</v>
      </c>
      <c r="B4682" s="139"/>
      <c r="C4682" s="139"/>
      <c r="F4682" s="128"/>
      <c r="G4682" s="124" t="str">
        <f>IF(A4682="","",VLOOKUP(J4556,'TRI-2C'!$B$18:$FH$61,129,FALSE))</f>
        <v>A+</v>
      </c>
      <c r="I4682" s="125" t="str">
        <f t="shared" si="178"/>
        <v>A+</v>
      </c>
      <c r="J4682" s="128"/>
    </row>
    <row r="4683" spans="1:10" ht="12.75" customHeight="1">
      <c r="A4683" s="148" t="str">
        <f>IF('TRI-2C'!$EA$13="","",'TRI-2C'!$EA$13)</f>
        <v>Realizar actividades de coordinación visomotriz con niveles de dificultad creciente en el tamaño y tipo de materiales.</v>
      </c>
      <c r="B4683" s="149"/>
      <c r="C4683" s="149"/>
      <c r="D4683" s="150"/>
      <c r="E4683" s="150"/>
      <c r="F4683" s="126"/>
      <c r="G4683" s="122" t="str">
        <f>IF(A4683="","",VLOOKUP(J4556,'TRI-2C'!$B$18:$FH$61,130,FALSE))</f>
        <v>A+</v>
      </c>
      <c r="H4683" s="150"/>
      <c r="I4683" s="127" t="str">
        <f t="shared" si="178"/>
        <v>A+</v>
      </c>
      <c r="J4683" s="126"/>
    </row>
    <row r="4684" spans="1:10" ht="12.75" customHeight="1">
      <c r="A4684" s="147" t="str">
        <f>IF('TRI-2C'!$EB$13="","",'TRI-2C'!$EB$13)</f>
        <v>Realizar desplazamientos y movimientos combinados utilizando el espacio total y parcial a diferentes distancias (largas-cortas)</v>
      </c>
      <c r="B4684" s="139"/>
      <c r="C4684" s="139"/>
      <c r="F4684" s="128"/>
      <c r="G4684" s="124" t="str">
        <f>IF(A4684="","",VLOOKUP(J4556,'TRI-2C'!$B$18:$FH$61,131,FALSE))</f>
        <v>A+</v>
      </c>
      <c r="I4684" s="125" t="str">
        <f t="shared" si="178"/>
        <v>A+</v>
      </c>
      <c r="J4684" s="128"/>
    </row>
    <row r="4685" spans="1:10" ht="12.75" customHeight="1">
      <c r="A468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4685" s="154"/>
      <c r="C4685" s="154"/>
      <c r="D4685" s="154"/>
      <c r="E4685" s="154"/>
      <c r="F4685" s="155"/>
      <c r="G4685" s="122" t="str">
        <f>IF(A4685="","",VLOOKUP(J4556,'TRI-2C'!$B$18:$FH$61,132,FALSE))</f>
        <v>A+</v>
      </c>
      <c r="H4685" s="150"/>
      <c r="I4685" s="127" t="str">
        <f t="shared" si="178"/>
        <v>A+</v>
      </c>
      <c r="J4685" s="126"/>
    </row>
    <row r="4686" spans="1:10" ht="12.75" customHeight="1">
      <c r="A468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4686" s="139"/>
      <c r="C4686" s="139"/>
      <c r="F4686" s="128"/>
      <c r="G4686" s="124" t="str">
        <f>IF(A4686="","",VLOOKUP(J4556,'TRI-2C'!$B$18:$FH$61,133,FALSE))</f>
        <v>A+</v>
      </c>
      <c r="I4686" s="125" t="str">
        <f t="shared" si="178"/>
        <v>A+</v>
      </c>
      <c r="J4686" s="128"/>
    </row>
    <row r="4687" spans="1:10" ht="12.75" customHeight="1">
      <c r="A468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4687" s="149"/>
      <c r="C4687" s="149"/>
      <c r="D4687" s="150"/>
      <c r="E4687" s="150"/>
      <c r="F4687" s="126"/>
      <c r="G4687" s="122" t="str">
        <f>IF(A4687="","",VLOOKUP(J4556,'TRI-2C'!$B$18:$FH$61,134,FALSE))</f>
        <v>A+</v>
      </c>
      <c r="H4687" s="150"/>
      <c r="I4687" s="127" t="str">
        <f t="shared" si="178"/>
        <v>A+</v>
      </c>
      <c r="J4687" s="126"/>
    </row>
    <row r="4688" spans="1:10" ht="12.75" customHeight="1">
      <c r="A4688" s="147" t="str">
        <f>IF('TRI-2C'!$EF$13="","",'TRI-2C'!$EF$13)</f>
        <v>Realizar movimientos diferenciados con los lados laterales del cuerpo (un lado y otro lado).</v>
      </c>
      <c r="B4688" s="139"/>
      <c r="C4688" s="139"/>
      <c r="F4688" s="128"/>
      <c r="G4688" s="124" t="str">
        <f>IF(A4688="","",VLOOKUP(J4556,'TRI-2C'!$B$18:$FH$61,135,FALSE))</f>
        <v>A+</v>
      </c>
      <c r="I4688" s="125" t="str">
        <f t="shared" si="178"/>
        <v>A+</v>
      </c>
      <c r="J4688" s="128"/>
    </row>
    <row r="4689" spans="1:10" ht="12.75" customHeight="1">
      <c r="A4689" s="148" t="str">
        <f>IF('TRI-2C'!$EG$13="","",'TRI-2C'!$EG$13)</f>
        <v>Realizar movimientos para la coordinación de ojo y pie como: patear pelotas hacia un punto fijo determinado.</v>
      </c>
      <c r="B4689" s="158"/>
      <c r="C4689" s="158"/>
      <c r="D4689" s="158"/>
      <c r="E4689" s="158"/>
      <c r="F4689" s="159"/>
      <c r="G4689" s="122" t="str">
        <f>IF(A4689="","",VLOOKUP(J4556,'TRI-2C'!$B$18:$FH$61,136,FALSE))</f>
        <v>A+</v>
      </c>
      <c r="H4689" s="150"/>
      <c r="I4689" s="127" t="str">
        <f t="shared" si="178"/>
        <v>A+</v>
      </c>
      <c r="J4689" s="126"/>
    </row>
    <row r="4690" spans="1:10" ht="12.75" customHeight="1">
      <c r="A4690" s="11" t="str">
        <f>IF('TRI-2C'!$EH$13="","",'TRI-2C'!$EH$13)</f>
        <v>Realizar representaciones gráficas utilizando el dibujo con detalles que le dan intencionalidad y sentido para identificarlos</v>
      </c>
      <c r="B4690" s="156"/>
      <c r="C4690" s="156"/>
      <c r="D4690" s="156"/>
      <c r="E4690" s="156"/>
      <c r="F4690" s="157"/>
      <c r="G4690" s="124" t="str">
        <f>IF(A4690="","",VLOOKUP(J4556,'TRI-2C'!$B$18:$FH$61,137,FALSE))</f>
        <v>A+</v>
      </c>
      <c r="I4690" s="125" t="str">
        <f t="shared" si="178"/>
        <v>A+</v>
      </c>
      <c r="J4690" s="128"/>
    </row>
    <row r="4691" spans="1:10" ht="12.75" customHeight="1">
      <c r="A4691" s="148" t="str">
        <f>IF('TRI-2C'!$EI$13="","",'TRI-2C'!$EI$13)</f>
        <v>Reconocer la importancia del peatón y respetar su espacio en la vía mediante actividades lúdicas que fomenten el aprendizaje de normas de tránsito.</v>
      </c>
      <c r="B4691" s="149"/>
      <c r="C4691" s="149"/>
      <c r="D4691" s="150"/>
      <c r="E4691" s="150"/>
      <c r="F4691" s="126"/>
      <c r="G4691" s="122" t="str">
        <f>IF(A4691="","",VLOOKUP(J4556,'TRI-2C'!$B$18:$FH$61,138,FALSE))</f>
        <v>B+</v>
      </c>
      <c r="H4691" s="150"/>
      <c r="I4691" s="127" t="str">
        <f t="shared" si="178"/>
        <v>B+</v>
      </c>
      <c r="J4691" s="126"/>
    </row>
    <row r="4692" spans="1:10" ht="12.75" customHeight="1">
      <c r="A4692" s="147" t="str">
        <f>IF('TRI-2C'!$EJ$13="","",'TRI-2C'!$EJ$13)</f>
        <v>Representar la figura humana utilizando el monigote e incorporando detalles según la interiorización de su imagen corporal.</v>
      </c>
      <c r="B4692" s="139"/>
      <c r="C4692" s="139"/>
      <c r="F4692" s="128"/>
      <c r="G4692" s="124" t="str">
        <f>IF(A4692="","",VLOOKUP(J4556,'TRI-2C'!$B$18:$FH$61,139,FALSE))</f>
        <v>A+</v>
      </c>
      <c r="I4692" s="125" t="str">
        <f t="shared" si="178"/>
        <v>A+</v>
      </c>
      <c r="J4692" s="128"/>
    </row>
    <row r="4693" spans="1:10" ht="12.75" customHeight="1">
      <c r="A4693" s="148" t="str">
        <f>IF('TRI-2C'!$EK$13="","",'TRI-2C'!$EK$13)</f>
        <v>Saltar de un pie a otro alternadamente, de manera autónoma.</v>
      </c>
      <c r="B4693" s="149"/>
      <c r="C4693" s="149"/>
      <c r="D4693" s="150"/>
      <c r="E4693" s="150"/>
      <c r="F4693" s="126"/>
      <c r="G4693" s="122" t="str">
        <f>IF(A4693="","",VLOOKUP(J4556,'TRI-2C'!$B$18:$FH$61,140,FALSE))</f>
        <v>A+</v>
      </c>
      <c r="H4693" s="150"/>
      <c r="I4693" s="127" t="str">
        <f t="shared" si="178"/>
        <v>A+</v>
      </c>
      <c r="J4693" s="126"/>
    </row>
    <row r="4694" spans="1:10" ht="12.75" customHeight="1">
      <c r="A4694" s="147" t="str">
        <f>IF('TRI-2C'!$EL$13="","",'TRI-2C'!$EL$13)</f>
        <v>Saltar en dos pies en sentido vertical obstáculos de 20 a 30 cm en altura y en sentido horizontal longitudes de aproximadamente 50 a 70 cm.</v>
      </c>
      <c r="B4694" s="139"/>
      <c r="C4694" s="139"/>
      <c r="F4694" s="128"/>
      <c r="G4694" s="124" t="str">
        <f>IF(A4694="","",VLOOKUP(J4556,'TRI-2C'!$B$18:$FH$61,141,FALSE))</f>
        <v>A+</v>
      </c>
      <c r="I4694" s="125" t="str">
        <f t="shared" si="178"/>
        <v>A+</v>
      </c>
      <c r="J4694" s="128"/>
    </row>
    <row r="4695" spans="1:10" ht="12.75" customHeight="1">
      <c r="A4695" s="192" t="str">
        <f>IF('TRI-2C'!$EM$13="","",'TRI-2C'!$EM$13)</f>
        <v>Subir y bajar escaleras alternando los pies.</v>
      </c>
      <c r="B4695" s="154"/>
      <c r="C4695" s="154"/>
      <c r="D4695" s="154"/>
      <c r="E4695" s="154"/>
      <c r="F4695" s="155"/>
      <c r="G4695" s="122" t="str">
        <f>IF(A4695="","",VLOOKUP(J4556,'TRI-2C'!$B$18:$FH$61,142,FALSE))</f>
        <v>A+</v>
      </c>
      <c r="H4695" s="150"/>
      <c r="I4695" s="127" t="str">
        <f t="shared" si="178"/>
        <v>A+</v>
      </c>
      <c r="J4695" s="126"/>
    </row>
    <row r="4696" spans="1:10" ht="12.75" customHeight="1">
      <c r="A4696" s="147" t="str">
        <f>IF('TRI-2C'!$EN$13="","",'TRI-2C'!$EN$13)</f>
        <v>Trepar y reptar a diferentes ritmos y en posiciones corporales diversas (cúbito ventral y cúbito dorsal).</v>
      </c>
      <c r="B4696" s="139"/>
      <c r="C4696" s="139"/>
      <c r="F4696" s="128"/>
      <c r="G4696" s="124" t="str">
        <f>IF(A4696="","",VLOOKUP(J4556,'TRI-2C'!$B$18:$FH$61,143,FALSE))</f>
        <v>A+</v>
      </c>
      <c r="I4696" s="125" t="str">
        <f t="shared" si="178"/>
        <v>A+</v>
      </c>
      <c r="J4696" s="128"/>
    </row>
    <row r="4697" spans="1:10" ht="12.75" customHeight="1">
      <c r="A4697" s="148" t="str">
        <f>IF('TRI-2C'!$EO$13="","",'TRI-2C'!$EO$13)</f>
        <v>Ubicar algunas partes de su cuerpo en función de las nociones de al lado, junto a, cerca-lejos.</v>
      </c>
      <c r="B4697" s="149"/>
      <c r="C4697" s="149"/>
      <c r="D4697" s="150"/>
      <c r="E4697" s="150"/>
      <c r="F4697" s="126"/>
      <c r="G4697" s="122" t="str">
        <f>IF(A4697="","",VLOOKUP(J4556,'TRI-2C'!$B$18:$FH$61,144,FALSE))</f>
        <v>A+</v>
      </c>
      <c r="H4697" s="150"/>
      <c r="I4697" s="127" t="str">
        <f t="shared" si="178"/>
        <v>A+</v>
      </c>
      <c r="J4697" s="126"/>
    </row>
    <row r="4698" spans="1:10" ht="12.75" customHeight="1">
      <c r="A4698" s="147" t="str">
        <f>IF('TRI-2C'!$EP$13="","",'TRI-2C'!$EP$13)</f>
        <v>Utilizar el espacio parcial e inicia con el uso del espacio total para realizar representaciones gráficas.</v>
      </c>
      <c r="B4698" s="139"/>
      <c r="C4698" s="139"/>
      <c r="F4698" s="128"/>
      <c r="G4698" s="124" t="str">
        <f>IF(A4698="","",VLOOKUP(J4556,'TRI-2C'!$B$18:$FH$61,145,FALSE))</f>
        <v>A+</v>
      </c>
      <c r="I4698" s="125" t="str">
        <f t="shared" si="178"/>
        <v>A+</v>
      </c>
      <c r="J4698" s="128"/>
    </row>
    <row r="4699" spans="1:10" ht="12.75" customHeight="1">
      <c r="A4699" s="148" t="str">
        <f>IF('TRI-2C'!$EQ$13="","",'TRI-2C'!$EQ$13)</f>
        <v>Utilizar la pinza digital para coger lápices, marcadores, pinceles y diversos tipos de materiales.</v>
      </c>
      <c r="B4699" s="158"/>
      <c r="C4699" s="158"/>
      <c r="D4699" s="158"/>
      <c r="E4699" s="158"/>
      <c r="F4699" s="159"/>
      <c r="G4699" s="122" t="str">
        <f>IF(A4699="","",VLOOKUP(J4556,'TRI-2C'!$B$18:$FH$61,146,FALSE))</f>
        <v>B-</v>
      </c>
      <c r="H4699" s="150"/>
      <c r="I4699" s="127" t="str">
        <f t="shared" si="178"/>
        <v>B-</v>
      </c>
      <c r="J4699" s="126"/>
    </row>
    <row r="4700" spans="1:10" ht="12.75" customHeight="1">
      <c r="A4700" s="6" t="str">
        <f>NOTAS!$O$14</f>
        <v>CIVICA Y ACOMPAÑAMIENTO INTEGRAL</v>
      </c>
      <c r="B4700" s="156"/>
      <c r="C4700" s="156"/>
      <c r="D4700" s="156"/>
      <c r="E4700" s="156"/>
      <c r="F4700" s="157"/>
      <c r="G4700" s="124" t="str">
        <f>IF(A4700="","",VLOOKUP(J4556,'TRI-2C'!$B$18:$FH$61,146,FALSE))</f>
        <v>B-</v>
      </c>
      <c r="I4700" s="125"/>
      <c r="J4700" s="128"/>
    </row>
    <row r="4701" spans="1:10" ht="12.75" customHeight="1">
      <c r="A4701" s="148" t="str">
        <f>IF('TRI-2C'!$ES$13="","",'TRI-2C'!$ES$13)</f>
        <v/>
      </c>
      <c r="B4701" s="149"/>
      <c r="C4701" s="149"/>
      <c r="D4701" s="150"/>
      <c r="E4701" s="150"/>
      <c r="F4701" s="126"/>
      <c r="G4701" s="122" t="str">
        <f>IF(A4701="","",VLOOKUP(J4556,'TRI-2C'!$B$18:$FH$61,148,FALSE))</f>
        <v/>
      </c>
      <c r="H4701" s="150"/>
      <c r="I4701" s="127" t="str">
        <f t="shared" ref="I4701:I4710" si="179">IF(G4701="","",G4701)</f>
        <v/>
      </c>
      <c r="J4701" s="126"/>
    </row>
    <row r="4702" spans="1:10" ht="12.75" customHeight="1">
      <c r="A4702" s="147" t="str">
        <f>IF('TRI-2C'!$ET$13="","",'TRI-2C'!$ET$13)</f>
        <v>AUTOCONOCIMIENTO</v>
      </c>
      <c r="B4702" s="139"/>
      <c r="C4702" s="139"/>
      <c r="F4702" s="128"/>
      <c r="G4702" s="124" t="str">
        <f>IF(A4702="","",VLOOKUP(J4556,'TRI-2C'!$B$18:$FH$61,149,FALSE))</f>
        <v>S</v>
      </c>
      <c r="I4702" s="125" t="str">
        <f t="shared" si="179"/>
        <v>S</v>
      </c>
      <c r="J4702" s="128"/>
    </row>
    <row r="4703" spans="1:10" ht="12.75" customHeight="1">
      <c r="A4703" s="148" t="str">
        <f>IF('TRI-2C'!$EU$13="","",'TRI-2C'!$EU$13)</f>
        <v>PENSAMIENO CRITICO</v>
      </c>
      <c r="B4703" s="149"/>
      <c r="C4703" s="149"/>
      <c r="D4703" s="150"/>
      <c r="E4703" s="150"/>
      <c r="F4703" s="126"/>
      <c r="G4703" s="122" t="str">
        <f>IF(A4703="","",VLOOKUP(J4556,'TRI-2C'!$B$18:$FH$61,150,FALSE))</f>
        <v>S</v>
      </c>
      <c r="H4703" s="150"/>
      <c r="I4703" s="127" t="str">
        <f t="shared" si="179"/>
        <v>S</v>
      </c>
      <c r="J4703" s="126"/>
    </row>
    <row r="4704" spans="1:10" ht="12.75" customHeight="1">
      <c r="A4704" s="147" t="str">
        <f>IF('TRI-2C'!$EV$13="","",'TRI-2C'!$EV$13)</f>
        <v>MANEJO DE PROBLEMAS</v>
      </c>
      <c r="B4704" s="139"/>
      <c r="C4704" s="139"/>
      <c r="F4704" s="128"/>
      <c r="G4704" s="124" t="str">
        <f>IF(A4704="","",VLOOKUP(J4556,'TRI-2C'!$B$18:$FH$61,151,FALSE))</f>
        <v>F</v>
      </c>
      <c r="I4704" s="125" t="str">
        <f t="shared" si="179"/>
        <v>F</v>
      </c>
      <c r="J4704" s="128"/>
    </row>
    <row r="4705" spans="1:10" ht="12.75" customHeight="1">
      <c r="A4705" s="192" t="str">
        <f>IF('TRI-2C'!$EW$13="","",'TRI-2C'!$EW$13)</f>
        <v>TOMA DE DECISIONES</v>
      </c>
      <c r="B4705" s="154"/>
      <c r="C4705" s="154"/>
      <c r="D4705" s="154"/>
      <c r="E4705" s="154"/>
      <c r="F4705" s="155"/>
      <c r="G4705" s="122" t="str">
        <f>IF(A4705="","",VLOOKUP(J4556,'TRI-2C'!$B$18:$FH$61,152,FALSE))</f>
        <v>S</v>
      </c>
      <c r="H4705" s="150"/>
      <c r="I4705" s="127" t="str">
        <f t="shared" si="179"/>
        <v>S</v>
      </c>
      <c r="J4705" s="126"/>
    </row>
    <row r="4706" spans="1:10" ht="12.75" customHeight="1">
      <c r="A4706" s="147" t="str">
        <f>IF('TRI-2C'!$EX$13="","",'TRI-2C'!$EX$13)</f>
        <v>TRABAJO EN EQUIPO</v>
      </c>
      <c r="B4706" s="139"/>
      <c r="C4706" s="139"/>
      <c r="F4706" s="128"/>
      <c r="G4706" s="124" t="str">
        <f>IF(A4706="","",VLOOKUP(J4556,'TRI-2C'!$B$18:$FH$61,153,FALSE))</f>
        <v>F</v>
      </c>
      <c r="I4706" s="125" t="str">
        <f t="shared" si="179"/>
        <v>F</v>
      </c>
      <c r="J4706" s="128"/>
    </row>
    <row r="4707" spans="1:10" ht="12.75" customHeight="1">
      <c r="A4707" s="148" t="str">
        <f>IF('TRI-2C'!$EY$13="","",'TRI-2C'!$EY$13)</f>
        <v>CONCIENCIA SOCIAL</v>
      </c>
      <c r="B4707" s="149"/>
      <c r="C4707" s="149"/>
      <c r="D4707" s="150"/>
      <c r="E4707" s="150"/>
      <c r="F4707" s="126"/>
      <c r="G4707" s="122" t="str">
        <f>IF(A4707="","",VLOOKUP(J4556,'TRI-2C'!$B$18:$FH$61,154,FALSE))</f>
        <v>F</v>
      </c>
      <c r="H4707" s="150"/>
      <c r="I4707" s="127" t="str">
        <f t="shared" si="179"/>
        <v>F</v>
      </c>
      <c r="J4707" s="126"/>
    </row>
    <row r="4708" spans="1:10" ht="12.75" customHeight="1">
      <c r="A4708" s="147" t="str">
        <f>IF('TRI-2C'!$EZ$13="","",'TRI-2C'!$EZ$13)</f>
        <v xml:space="preserve">RELACIONES INTERPERSONALES	</v>
      </c>
      <c r="B4708" s="139"/>
      <c r="C4708" s="139"/>
      <c r="F4708" s="128"/>
      <c r="G4708" s="124" t="str">
        <f>IF(A4708="","",VLOOKUP(J4556,'TRI-2C'!$B$18:$FH$61,155,FALSE))</f>
        <v>F</v>
      </c>
      <c r="I4708" s="125" t="str">
        <f t="shared" si="179"/>
        <v>F</v>
      </c>
      <c r="J4708" s="128"/>
    </row>
    <row r="4709" spans="1:10" ht="12.75" customHeight="1">
      <c r="A4709" s="148" t="str">
        <f>IF('TRI-2C'!$FA$13="","",'TRI-2C'!$FA$13)</f>
        <v>MANEJO DE CONFLICTOS</v>
      </c>
      <c r="B4709" s="149"/>
      <c r="C4709" s="149"/>
      <c r="D4709" s="150"/>
      <c r="E4709" s="150"/>
      <c r="F4709" s="126"/>
      <c r="G4709" s="122" t="str">
        <f>IF(A4709="","",VLOOKUP(J4556,'TRI-2C'!$B$18:$FH$61,156,FALSE))</f>
        <v>F</v>
      </c>
      <c r="H4709" s="150"/>
      <c r="I4709" s="127" t="str">
        <f t="shared" si="179"/>
        <v>F</v>
      </c>
      <c r="J4709" s="126"/>
    </row>
    <row r="4710" spans="1:10" ht="12.75" customHeight="1">
      <c r="A4710" s="147" t="str">
        <f>IF('TRI-2C'!$FB$13="","",'TRI-2C'!$FB$13)</f>
        <v>MANEJO DE EMOCIONES Y SENTIMIENTOS</v>
      </c>
      <c r="B4710" s="139"/>
      <c r="C4710" s="139"/>
      <c r="F4710" s="128"/>
      <c r="G4710" s="124" t="str">
        <f>IF(A4710="","",VLOOKUP(J4556,'TRI-2C'!$B$18:$FH$61,157,FALSE))</f>
        <v>F</v>
      </c>
      <c r="I4710" s="125" t="str">
        <f t="shared" si="179"/>
        <v>F</v>
      </c>
      <c r="J4710" s="128"/>
    </row>
    <row r="4711" spans="1:10" ht="12.75" customHeight="1">
      <c r="A4711" s="151"/>
      <c r="B4711" s="129"/>
      <c r="C4711" s="129"/>
      <c r="D4711" s="130"/>
      <c r="E4711" s="130"/>
      <c r="F4711" s="131"/>
      <c r="G4711" s="132"/>
      <c r="H4711" s="130"/>
      <c r="I4711" s="133"/>
      <c r="J4711" s="131"/>
    </row>
    <row r="4712" spans="1:10" ht="12.75" customHeight="1">
      <c r="A4712" s="134"/>
      <c r="B4712" s="134"/>
      <c r="C4712" s="134"/>
      <c r="D4712" s="134"/>
      <c r="E4712" s="134"/>
      <c r="F4712" s="140"/>
      <c r="G4712" s="496"/>
      <c r="H4712" s="496"/>
      <c r="I4712" s="497"/>
      <c r="J4712" s="497"/>
    </row>
    <row r="4713" spans="1:10" ht="12.75" customHeight="1">
      <c r="A4713" s="487" t="s">
        <v>156</v>
      </c>
      <c r="B4713" s="488"/>
      <c r="C4713" s="135" t="s">
        <v>157</v>
      </c>
      <c r="G4713" s="494"/>
      <c r="H4713" s="494"/>
      <c r="I4713" s="494"/>
      <c r="J4713" s="494"/>
    </row>
    <row r="4714" spans="1:10" ht="12.75" customHeight="1">
      <c r="A4714" s="489" t="s">
        <v>158</v>
      </c>
      <c r="B4714" s="490"/>
      <c r="C4714" s="136" t="str">
        <f>VLOOKUP(J4556,'TRI-2C'!$B$18:$FH$61,160,FALSE)</f>
        <v>B+</v>
      </c>
      <c r="G4714" s="494"/>
      <c r="H4714" s="494"/>
      <c r="I4714" s="494"/>
      <c r="J4714" s="494"/>
    </row>
    <row r="4715" spans="1:10" ht="12.75" customHeight="1">
      <c r="A4715" s="491" t="s">
        <v>159</v>
      </c>
      <c r="B4715" s="492"/>
      <c r="C4715" s="493"/>
      <c r="G4715" s="494"/>
      <c r="H4715" s="494"/>
      <c r="I4715" s="494"/>
      <c r="J4715" s="494"/>
    </row>
    <row r="4716" spans="1:10" ht="12.75" customHeight="1">
      <c r="A4716" s="137" t="s">
        <v>160</v>
      </c>
      <c r="B4716" s="138"/>
      <c r="C4716" s="188" t="str">
        <f>VLOOKUP(J4556,'TRI-2C'!$B$18:$FH$61,161,FALSE)</f>
        <v/>
      </c>
      <c r="G4716" s="494"/>
      <c r="H4716" s="494"/>
      <c r="I4716" s="494"/>
      <c r="J4716" s="494"/>
    </row>
    <row r="4717" spans="1:10" ht="12.75" customHeight="1">
      <c r="A4717" s="137" t="s">
        <v>161</v>
      </c>
      <c r="B4717" s="138"/>
      <c r="C4717" s="188" t="str">
        <f>VLOOKUP(J4556,'TRI-2C'!$B$18:$FH$61,162,FALSE)</f>
        <v/>
      </c>
      <c r="G4717" s="494"/>
      <c r="H4717" s="494"/>
      <c r="I4717" s="494"/>
      <c r="J4717" s="494"/>
    </row>
    <row r="4718" spans="1:10" ht="12.75" customHeight="1">
      <c r="A4718" s="480" t="s">
        <v>163</v>
      </c>
      <c r="B4718" s="481"/>
      <c r="C4718" s="188" t="str">
        <f>VLOOKUP(J4556,'TRI-2C'!$B$18:$FH$61,163,FALSE)</f>
        <v/>
      </c>
      <c r="G4718" s="494"/>
      <c r="H4718" s="494"/>
      <c r="I4718" s="494"/>
      <c r="J4718" s="494"/>
    </row>
    <row r="4719" spans="1:10" ht="12.75" customHeight="1">
      <c r="D4719" s="503" t="s">
        <v>162</v>
      </c>
      <c r="E4719" s="503"/>
      <c r="F4719" s="152">
        <f ca="1">NOW()</f>
        <v>45994.739222569442</v>
      </c>
    </row>
    <row r="4722" spans="2:7" ht="12.75" customHeight="1">
      <c r="G4722" s="112"/>
    </row>
    <row r="4724" spans="2:7" ht="12.75" customHeight="1">
      <c r="B4724" s="495" t="s">
        <v>164</v>
      </c>
      <c r="C4724" s="495"/>
      <c r="F4724" s="116" t="s">
        <v>165</v>
      </c>
      <c r="G4724" s="116" t="s">
        <v>165</v>
      </c>
    </row>
    <row r="4758" spans="1:10" ht="12.75" customHeight="1">
      <c r="A4758" s="111" t="s">
        <v>153</v>
      </c>
      <c r="C4758" t="str">
        <f>IF(VLOOKUP(J4761,NOTAS!$D$14:$P$60,2,FALSE)="","",VLOOKUP(J4761,NOTAS!$D$14:$P$60,2,FALSE))</f>
        <v>VERNAZA CERVANTES KEYLER JHAIR</v>
      </c>
    </row>
    <row r="4759" spans="1:10" ht="12.75" customHeight="1">
      <c r="A4759" s="111" t="s">
        <v>154</v>
      </c>
      <c r="C4759" t="str">
        <f>NOTAS!$B$14&amp; " "&amp;NOTAS!$B$15</f>
        <v>INICIAL II A</v>
      </c>
      <c r="F4759" s="111"/>
      <c r="G4759" s="116"/>
      <c r="H4759" s="117"/>
      <c r="I4759" s="118"/>
      <c r="J4759" s="117"/>
    </row>
    <row r="4760" spans="1:10" ht="12.75" customHeight="1">
      <c r="A4760" s="111" t="s">
        <v>6</v>
      </c>
      <c r="C4760" t="str">
        <f>NOTAS!$B$18</f>
        <v>2025-2026 MATUTINA</v>
      </c>
      <c r="H4760" s="117"/>
      <c r="I4760" s="118"/>
      <c r="J4760" s="117"/>
    </row>
    <row r="4761" spans="1:10" ht="12.75" customHeight="1" thickBot="1">
      <c r="A4761" s="486" t="s">
        <v>336</v>
      </c>
      <c r="B4761" s="486"/>
      <c r="I4761" s="114" t="s">
        <v>74</v>
      </c>
      <c r="J4761" s="121">
        <v>24</v>
      </c>
    </row>
    <row r="4762" spans="1:10" ht="12.75" customHeight="1">
      <c r="A4762" s="482" t="s">
        <v>155</v>
      </c>
      <c r="B4762" s="483"/>
      <c r="C4762" s="483"/>
      <c r="D4762" s="483"/>
      <c r="E4762" s="483"/>
      <c r="F4762" s="484"/>
      <c r="G4762" s="485" t="s">
        <v>141</v>
      </c>
      <c r="H4762" s="483"/>
      <c r="I4762" s="498" t="s">
        <v>141</v>
      </c>
      <c r="J4762" s="499"/>
    </row>
    <row r="4763" spans="1:10" ht="12.75" customHeight="1">
      <c r="A4763" s="500" t="str">
        <f>IF('TRI-2C'!G$10="","",'TRI-2C'!G$10)</f>
        <v>IDENTIDAD Y AUTONOMÍA</v>
      </c>
      <c r="B4763" s="501"/>
      <c r="C4763" s="501"/>
      <c r="D4763" s="501"/>
      <c r="E4763" s="501"/>
      <c r="F4763" s="502"/>
      <c r="G4763" s="160"/>
      <c r="H4763" s="161"/>
      <c r="I4763" s="162"/>
      <c r="J4763" s="163"/>
    </row>
    <row r="4764" spans="1:10" ht="12.75" customHeight="1">
      <c r="A4764" s="148" t="str">
        <f>IF('TRI-2C'!G$13="","",'TRI-2C'!G$13)</f>
        <v>Comunicar algunos datos de su identidad como: nombres completos, edad, nombres de familiares cercanos, lugar dónde vive.</v>
      </c>
      <c r="B4764" s="158"/>
      <c r="C4764" s="158"/>
      <c r="D4764" s="158"/>
      <c r="E4764" s="158"/>
      <c r="F4764" s="159"/>
      <c r="G4764" s="122" t="str">
        <f>IF(A4764="","",VLOOKUP(J4761,'TRI-2C'!$B$18:$FH$61,6,FALSE))</f>
        <v>A+</v>
      </c>
      <c r="H4764" s="150"/>
      <c r="I4764" s="127" t="str">
        <f>IF(G4764="","",G4764)</f>
        <v>A+</v>
      </c>
      <c r="J4764" s="126"/>
    </row>
    <row r="4765" spans="1:10" ht="12.75" customHeight="1">
      <c r="A4765" s="11" t="str">
        <f>IF('TRI-2C'!$H$13="","",'TRI-2C'!$H$13)</f>
        <v>Demostrar curiosidad por las características físicas (genitales) que le permiten reconocerse como niño y niña</v>
      </c>
      <c r="B4765" s="156"/>
      <c r="C4765" s="156"/>
      <c r="D4765" s="156"/>
      <c r="E4765" s="156"/>
      <c r="F4765" s="157"/>
      <c r="G4765" s="124" t="str">
        <f>IF(A4765="","",VLOOKUP(J4761,'TRI-2C'!$B$18:$FH$61,7,FALSE))</f>
        <v>A+</v>
      </c>
      <c r="I4765" s="125" t="str">
        <f t="shared" ref="I4765:I4781" si="180">IF(G4765="","",G4765)</f>
        <v>A+</v>
      </c>
      <c r="J4765" s="128"/>
    </row>
    <row r="4766" spans="1:10" ht="12.75" customHeight="1">
      <c r="A4766" s="148" t="str">
        <f>IF('TRI-2C'!$I$13="","",'TRI-2C'!$I$13)</f>
        <v>Identificar la importancia de usar el cinturón de seguridad para promover el autocuidado y la protección personal.</v>
      </c>
      <c r="B4766" s="149"/>
      <c r="C4766" s="149"/>
      <c r="D4766" s="150"/>
      <c r="E4766" s="150"/>
      <c r="F4766" s="126"/>
      <c r="G4766" s="122" t="str">
        <f>IF(A4766="","",VLOOKUP(J4761,'TRI-2C'!$B$18:$FH$61,8,FALSE))</f>
        <v>A+</v>
      </c>
      <c r="H4766" s="150"/>
      <c r="I4766" s="127" t="str">
        <f t="shared" si="180"/>
        <v>A+</v>
      </c>
      <c r="J4766" s="126"/>
    </row>
    <row r="4767" spans="1:10" ht="12.75" customHeight="1">
      <c r="A4767" s="147" t="str">
        <f>IF('TRI-2C'!$J$13="","",'TRI-2C'!$J$13)</f>
        <v>Identificar las situaciones de peligro a las que se puede exponer en su entorno inmediato y seguir pautas de comportamiento para evitarlas.</v>
      </c>
      <c r="B4767" s="139"/>
      <c r="C4767" s="139"/>
      <c r="F4767" s="128"/>
      <c r="G4767" s="124" t="str">
        <f>IF(A4767="","",VLOOKUP(J4761,'TRI-2C'!$B$18:$FH$61,9,FALSE))</f>
        <v>A+</v>
      </c>
      <c r="I4767" s="125" t="str">
        <f t="shared" si="180"/>
        <v>A+</v>
      </c>
      <c r="J4767" s="128"/>
    </row>
    <row r="4768" spans="1:10" ht="12.75" customHeight="1">
      <c r="A4768" s="148" t="str">
        <f>IF('TRI-2C'!$K$13="","",'TRI-2C'!$K$13)</f>
        <v>Identificar sus características físicas y las de las personas de su entorno como parte del proceso de aceptación de sí mismo y de respeto a los demás.</v>
      </c>
      <c r="B4768" s="149"/>
      <c r="C4768" s="149"/>
      <c r="D4768" s="150"/>
      <c r="E4768" s="150"/>
      <c r="F4768" s="126"/>
      <c r="G4768" s="122" t="str">
        <f>IF(A4768="","",VLOOKUP(J4761,'TRI-2C'!$B$18:$FH$61,10,FALSE))</f>
        <v>A+</v>
      </c>
      <c r="H4768" s="150"/>
      <c r="I4768" s="127" t="str">
        <f t="shared" si="180"/>
        <v>A+</v>
      </c>
      <c r="J4768" s="126"/>
    </row>
    <row r="4769" spans="1:10" ht="12.75" customHeight="1">
      <c r="A4769" s="147" t="str">
        <f>IF('TRI-2C'!$L$13="","",'TRI-2C'!$L$13)</f>
        <v>Identificar y manifestar sus emociones y sentimientos, expresando las causas de los mismos mediante el lenguaje verbal. (D.EIB.10.3.)</v>
      </c>
      <c r="B4769" s="139"/>
      <c r="C4769" s="139"/>
      <c r="F4769" s="128"/>
      <c r="G4769" s="124" t="str">
        <f>IF(A4769="","",VLOOKUP(J4761,'TRI-2C'!$B$18:$FH$61,11,FALSE))</f>
        <v>A+</v>
      </c>
      <c r="I4769" s="125" t="str">
        <f t="shared" si="180"/>
        <v>A+</v>
      </c>
      <c r="J4769" s="128"/>
    </row>
    <row r="4770" spans="1:10" ht="12.75" customHeight="1">
      <c r="A4770" s="192" t="str">
        <f>IF('TRI-2C'!$M$13="","",'TRI-2C'!$M$13)</f>
        <v>Identificarse como miembro de una familia reconociéndose como parte importante de la misma.</v>
      </c>
      <c r="B4770" s="154"/>
      <c r="C4770" s="154"/>
      <c r="D4770" s="154"/>
      <c r="E4770" s="154"/>
      <c r="F4770" s="155"/>
      <c r="G4770" s="122" t="str">
        <f>IF(A4770="","",VLOOKUP(J4761,'TRI-2C'!$B$18:$FH$61,12,FALSE))</f>
        <v>A+</v>
      </c>
      <c r="H4770" s="150"/>
      <c r="I4770" s="127" t="str">
        <f t="shared" si="180"/>
        <v>A+</v>
      </c>
      <c r="J4770" s="126"/>
    </row>
    <row r="4771" spans="1:10" ht="12.75" customHeight="1">
      <c r="A4771" s="147" t="str">
        <f>IF('TRI-2C'!$N$13="","",'TRI-2C'!$N$13)</f>
        <v>Practicar con autonomía hábitos de higiene personal como lavarse las manos, los dientes y la cara.</v>
      </c>
      <c r="B4771" s="139"/>
      <c r="C4771" s="139"/>
      <c r="F4771" s="128"/>
      <c r="G4771" s="124" t="str">
        <f>IF(A4771="","",VLOOKUP(J4761,'TRI-2C'!$B$18:$FH$61,13,FALSE))</f>
        <v>A+</v>
      </c>
      <c r="I4771" s="125" t="str">
        <f t="shared" si="180"/>
        <v>A+</v>
      </c>
      <c r="J4771" s="128"/>
    </row>
    <row r="4772" spans="1:10" ht="12.75" customHeight="1">
      <c r="A4772" s="148" t="str">
        <f>IF('TRI-2C'!$O$13="","",'TRI-2C'!$O$13)</f>
        <v>Practicar hábitos de orden ubicando los objetos en el lugar correspondiente.</v>
      </c>
      <c r="B4772" s="149"/>
      <c r="C4772" s="149"/>
      <c r="D4772" s="150"/>
      <c r="E4772" s="150"/>
      <c r="F4772" s="126"/>
      <c r="G4772" s="122" t="str">
        <f>IF(A4772="","",VLOOKUP(J4761,'TRI-2C'!$B$18:$FH$61,14,FALSE))</f>
        <v>A+</v>
      </c>
      <c r="H4772" s="150"/>
      <c r="I4772" s="127" t="str">
        <f t="shared" si="180"/>
        <v>A+</v>
      </c>
      <c r="J4772" s="126"/>
    </row>
    <row r="4773" spans="1:10" ht="12.75" customHeight="1">
      <c r="A4773" s="147" t="str">
        <f>IF('TRI-2C'!$P$13="","",'TRI-2C'!$P$13)</f>
        <v>Practicar las acciones a seguir en situaciones de riesgo como: temblores, incendios, entre otros, determinadas en el plan de contingencia institucional.</v>
      </c>
      <c r="B4773" s="139"/>
      <c r="C4773" s="139"/>
      <c r="F4773" s="128"/>
      <c r="G4773" s="124" t="str">
        <f>IF(A4773="","",VLOOKUP(J4761,'TRI-2C'!$B$18:$FH$61,15,FALSE))</f>
        <v>A+</v>
      </c>
      <c r="I4773" s="125" t="str">
        <f t="shared" si="180"/>
        <v>A+</v>
      </c>
      <c r="J4773" s="128"/>
    </row>
    <row r="4774" spans="1:10" ht="12.75" customHeight="1">
      <c r="A4774" s="148" t="str">
        <f>IF('TRI-2C'!$Q$13="","",'TRI-2C'!$Q$13)</f>
        <v>Practicar normas de seguridad para evitar accidentes a los que se puede exponer en su entorno inmediato.</v>
      </c>
      <c r="B4774" s="158"/>
      <c r="C4774" s="158"/>
      <c r="D4774" s="158"/>
      <c r="E4774" s="158"/>
      <c r="F4774" s="159"/>
      <c r="G4774" s="122" t="str">
        <f>IF(A4774="","",VLOOKUP(J4761,'TRI-2C'!$B$18:$FH$61,16,FALSE))</f>
        <v>A+</v>
      </c>
      <c r="H4774" s="150"/>
      <c r="I4774" s="127" t="str">
        <f t="shared" si="180"/>
        <v>A+</v>
      </c>
      <c r="J4774" s="126"/>
    </row>
    <row r="4775" spans="1:10" ht="12.75" customHeight="1">
      <c r="A4775" s="11" t="str">
        <f>IF('TRI-2C'!$R$13="","",'TRI-2C'!$R$13)</f>
        <v>Realiza independientemente normas de aseo al ir al baño.</v>
      </c>
      <c r="B4775" s="156"/>
      <c r="C4775" s="156"/>
      <c r="D4775" s="156"/>
      <c r="E4775" s="156"/>
      <c r="F4775" s="157"/>
      <c r="G4775" s="124" t="str">
        <f>IF(A4775="","",VLOOKUP(J4761,'TRI-2C'!$B$18:$FH$61,17,FALSE))</f>
        <v>A+</v>
      </c>
      <c r="I4775" s="125" t="str">
        <f t="shared" si="180"/>
        <v>A+</v>
      </c>
      <c r="J4775" s="128"/>
    </row>
    <row r="4776" spans="1:10" ht="12.75" customHeight="1">
      <c r="A4776" s="148" t="str">
        <f>IF('TRI-2C'!$S$13="","",'TRI-2C'!$S$13)</f>
        <v>Reconocer la importancia del uso del casco y demás indumentaria de pro tección para protegerse de lesiones en actividades que requieran su uso</v>
      </c>
      <c r="B4776" s="149"/>
      <c r="C4776" s="149"/>
      <c r="D4776" s="150"/>
      <c r="E4776" s="150"/>
      <c r="F4776" s="126"/>
      <c r="G4776" s="122" t="str">
        <f>IF(A4776="","",VLOOKUP(J4761,'TRI-2C'!$B$18:$FH$61,18,FALSE))</f>
        <v>A+</v>
      </c>
      <c r="H4776" s="150"/>
      <c r="I4776" s="127" t="str">
        <f t="shared" si="180"/>
        <v>A+</v>
      </c>
      <c r="J4776" s="126"/>
    </row>
    <row r="4777" spans="1:10" ht="12.75" customHeight="1">
      <c r="A4777" s="147" t="str">
        <f>IF('TRI-2C'!$T$13="","",'TRI-2C'!$T$13)</f>
        <v>Reconocer situaciones problémicas en las actividades escolares para solucionarlas de forma creativa y con autonomía.</v>
      </c>
      <c r="B4777" s="139"/>
      <c r="C4777" s="139"/>
      <c r="F4777" s="128"/>
      <c r="G4777" s="124" t="str">
        <f>IF(A4777="","",VLOOKUP(J4761,'TRI-2C'!$B$18:$FH$61,19,FALSE))</f>
        <v>A+</v>
      </c>
      <c r="I4777" s="125" t="str">
        <f t="shared" si="180"/>
        <v>A+</v>
      </c>
      <c r="J4777" s="128"/>
    </row>
    <row r="4778" spans="1:10" ht="12.75" customHeight="1">
      <c r="A4778" s="148" t="str">
        <f>IF('TRI-2C'!$U$13="","",'TRI-2C'!$U$13)</f>
        <v>Seleccionar las prendas de vestir de acuerdo al estado climático (prendas para el frío / prendas para el calor).</v>
      </c>
      <c r="B4778" s="149"/>
      <c r="C4778" s="149"/>
      <c r="D4778" s="150"/>
      <c r="E4778" s="150"/>
      <c r="F4778" s="126"/>
      <c r="G4778" s="122" t="str">
        <f>IF(A4778="","",VLOOKUP(J4761,'TRI-2C'!$B$18:$FH$61,20,FALSE))</f>
        <v>A+</v>
      </c>
      <c r="H4778" s="150"/>
      <c r="I4778" s="127" t="str">
        <f t="shared" si="180"/>
        <v>A+</v>
      </c>
      <c r="J4778" s="126"/>
    </row>
    <row r="4779" spans="1:10" ht="12.75" customHeight="1">
      <c r="A4779" s="147" t="str">
        <f>IF('TRI-2C'!$V$13="","",'TRI-2C'!$V$13)</f>
        <v>Tomar decisiones con respecto a la elección de actividades, vestuario entre otros, en función de sus gustos y preferencias, argumentando las mismas.</v>
      </c>
      <c r="B4779" s="139"/>
      <c r="C4779" s="139"/>
      <c r="F4779" s="128"/>
      <c r="G4779" s="124" t="str">
        <f>IF(A4779="","",VLOOKUP(J4761,'TRI-2C'!$B$18:$FH$61,21,FALSE))</f>
        <v>A+</v>
      </c>
      <c r="I4779" s="125" t="str">
        <f t="shared" si="180"/>
        <v>A+</v>
      </c>
      <c r="J4779" s="128"/>
    </row>
    <row r="4780" spans="1:10" ht="12.75" customHeight="1">
      <c r="A4780" s="192" t="str">
        <f>IF('TRI-2C'!$W$13="","",'TRI-2C'!$W$13)</f>
        <v>Utilizar la cuchara, tenedor y el vaso cuando se alimenta de manera autónoma.</v>
      </c>
      <c r="B4780" s="154"/>
      <c r="C4780" s="154"/>
      <c r="D4780" s="154"/>
      <c r="E4780" s="154"/>
      <c r="F4780" s="155"/>
      <c r="G4780" s="122" t="str">
        <f>IF(A4780="","",VLOOKUP(J4761,'TRI-2C'!$B$18:$FH$61,22,FALSE))</f>
        <v>A+</v>
      </c>
      <c r="H4780" s="150"/>
      <c r="I4780" s="127" t="str">
        <f t="shared" si="180"/>
        <v>A+</v>
      </c>
      <c r="J4780" s="126"/>
    </row>
    <row r="4781" spans="1:10" ht="12.75" customHeight="1">
      <c r="A4781" s="147" t="str">
        <f>IF('TRI-2C'!$X$13="","",'TRI-2C'!$X$13)</f>
        <v>Vestirse y desvestirse de manera independiente con prendas de vestir sencillas. (D.EIB.10.5)</v>
      </c>
      <c r="B4781" s="139"/>
      <c r="C4781" s="139"/>
      <c r="F4781" s="128"/>
      <c r="G4781" s="124" t="str">
        <f>IF(A4781="","",VLOOKUP(J4761,'TRI-2C'!$B$18:$FH$61,23,FALSE))</f>
        <v>A+</v>
      </c>
      <c r="I4781" s="125" t="str">
        <f t="shared" si="180"/>
        <v>A+</v>
      </c>
      <c r="J4781" s="128"/>
    </row>
    <row r="4782" spans="1:10" ht="12.75" customHeight="1">
      <c r="A4782" s="165" t="str">
        <f>'BI-1T'!$A$8</f>
        <v>CONVIVENCIA</v>
      </c>
      <c r="B4782" s="149"/>
      <c r="C4782" s="149"/>
      <c r="D4782" s="150"/>
      <c r="E4782" s="150"/>
      <c r="F4782" s="126"/>
      <c r="G4782" s="122" t="str">
        <f>IF(A4782="","",VLOOKUP(J4761,'TRI-2C'!$B$18:$FH$61,24,FALSE))</f>
        <v>A+</v>
      </c>
      <c r="H4782" s="150"/>
      <c r="I4782" s="127"/>
      <c r="J4782" s="126"/>
    </row>
    <row r="4783" spans="1:10" ht="12.75" customHeight="1">
      <c r="A4783" s="147" t="str">
        <f>IF('TRI-2C'!$Z$13="","",'TRI-2C'!$Z$13)</f>
        <v>Apoyar y motivar a otras personas a participar en actividades grupales, particularmente a quienes muestran dificultades al hacerlo</v>
      </c>
      <c r="B4783" s="139"/>
      <c r="C4783" s="139"/>
      <c r="F4783" s="128"/>
      <c r="G4783" s="124" t="str">
        <f>IF(A4783="","",VLOOKUP(J4761,'TRI-2C'!$B$18:$FH$61,25,FALSE))</f>
        <v>B+</v>
      </c>
      <c r="I4783" s="125" t="str">
        <f t="shared" ref="I4783:I4797" si="181">IF(G4783="","",G4783)</f>
        <v>B+</v>
      </c>
      <c r="J4783" s="128"/>
    </row>
    <row r="4784" spans="1:10" ht="12.75" customHeight="1">
      <c r="A4784" s="148" t="str">
        <f>IF('TRI-2C'!$AA$13="","",'TRI-2C'!$AA$13)</f>
        <v>Asumir y respetar normas de convivencia en la institución de educación inicial y en el hogar acordadas con el adulto. (D.EIB.10.15.)</v>
      </c>
      <c r="B4784" s="158"/>
      <c r="C4784" s="158"/>
      <c r="D4784" s="158"/>
      <c r="E4784" s="158"/>
      <c r="F4784" s="159"/>
      <c r="G4784" s="122" t="str">
        <f>IF(A4784="","",VLOOKUP(J4761,'TRI-2C'!$B$18:$FH$61,26,FALSE))</f>
        <v>B+</v>
      </c>
      <c r="H4784" s="150"/>
      <c r="I4784" s="127" t="str">
        <f t="shared" si="181"/>
        <v>B+</v>
      </c>
      <c r="J4784" s="126"/>
    </row>
    <row r="4785" spans="1:10" ht="12.75" customHeight="1">
      <c r="A4785" s="11" t="str">
        <f>IF('TRI-2C'!$AB$13="","",'TRI-2C'!$AB$13)</f>
        <v>Colaborar en actividades que se desarrollan con otros niños y adultos de su entorno.</v>
      </c>
      <c r="B4785" s="156"/>
      <c r="C4785" s="156"/>
      <c r="D4785" s="156"/>
      <c r="E4785" s="156"/>
      <c r="F4785" s="157"/>
      <c r="G4785" s="124" t="str">
        <f>IF(A4785="","",VLOOKUP(J4761,'TRI-2C'!$B$18:$FH$61,27,FALSE))</f>
        <v>B+</v>
      </c>
      <c r="I4785" s="125" t="str">
        <f t="shared" si="181"/>
        <v>B+</v>
      </c>
      <c r="J4785" s="128"/>
    </row>
    <row r="4786" spans="1:10" ht="12.75" customHeight="1">
      <c r="A4786" s="148" t="str">
        <f>IF('TRI-2C'!$AC$13="","",'TRI-2C'!$AC$13)</f>
        <v>Demostrar actitudes de solidaridad ante situaciones de necesidad de sus compañeros y adultos de su entorno</v>
      </c>
      <c r="B4786" s="149"/>
      <c r="C4786" s="149"/>
      <c r="D4786" s="150"/>
      <c r="E4786" s="150"/>
      <c r="F4786" s="126"/>
      <c r="G4786" s="122" t="str">
        <f>IF(A4786="","",VLOOKUP(J4761,'TRI-2C'!$B$18:$FH$61,28,FALSE))</f>
        <v>B+</v>
      </c>
      <c r="H4786" s="150"/>
      <c r="I4786" s="127" t="str">
        <f t="shared" si="181"/>
        <v>B+</v>
      </c>
      <c r="J4786" s="126"/>
    </row>
    <row r="4787" spans="1:10" ht="12.75" customHeight="1">
      <c r="A478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787" s="139"/>
      <c r="C4787" s="139"/>
      <c r="F4787" s="128"/>
      <c r="G4787" s="124" t="str">
        <f>IF(A4787="","",VLOOKUP(J4761,'TRI-2C'!$B$18:$FH$61,29,FALSE))</f>
        <v>B+</v>
      </c>
      <c r="I4787" s="125" t="str">
        <f t="shared" si="181"/>
        <v>B+</v>
      </c>
      <c r="J4787" s="128"/>
    </row>
    <row r="4788" spans="1:10" ht="12.75" customHeight="1">
      <c r="A4788" s="148" t="str">
        <f>IF('TRI-2C'!$AE$13="","",'TRI-2C'!$AE$13)</f>
        <v>Demostrar preferencia de jugar la mayor parte del tiempo con un amigo estableciendo niveles de empatías más estables.</v>
      </c>
      <c r="B4788" s="149"/>
      <c r="C4788" s="149"/>
      <c r="D4788" s="150"/>
      <c r="E4788" s="150"/>
      <c r="F4788" s="126"/>
      <c r="G4788" s="122" t="str">
        <f>IF(A4788="","",VLOOKUP(J4761,'TRI-2C'!$B$18:$FH$61,30,FALSE))</f>
        <v>B+</v>
      </c>
      <c r="H4788" s="150"/>
      <c r="I4788" s="127" t="str">
        <f t="shared" si="181"/>
        <v>B+</v>
      </c>
      <c r="J4788" s="126"/>
    </row>
    <row r="4789" spans="1:10" ht="12.75" customHeight="1">
      <c r="A4789" s="147" t="str">
        <f>IF('TRI-2C'!$AF$13="","",'TRI-2C'!$AF$13)</f>
        <v>Demostrar sensibilidad ante deseos, emociones y sentimientos de otras personas.</v>
      </c>
      <c r="B4789" s="139"/>
      <c r="C4789" s="139"/>
      <c r="F4789" s="128"/>
      <c r="G4789" s="124" t="str">
        <f>IF(A4789="","",VLOOKUP(J4761,'TRI-2C'!$B$18:$FH$61,31,FALSE))</f>
        <v>B+</v>
      </c>
      <c r="I4789" s="125" t="str">
        <f t="shared" si="181"/>
        <v>B+</v>
      </c>
      <c r="J4789" s="128"/>
    </row>
    <row r="4790" spans="1:10" ht="12.75" customHeight="1">
      <c r="A4790" s="192" t="str">
        <f>IF('TRI-2C'!$AG$13="","",'TRI-2C'!$AG$13)</f>
        <v>Desarrollar la capacidad de esperar para obtener una recompensa mayor en el futuro.</v>
      </c>
      <c r="B4790" s="154"/>
      <c r="C4790" s="154"/>
      <c r="D4790" s="154"/>
      <c r="E4790" s="154"/>
      <c r="F4790" s="155"/>
      <c r="G4790" s="122" t="str">
        <f>IF(A4790="","",VLOOKUP(J4761,'TRI-2C'!$B$18:$FH$61,32,FALSE))</f>
        <v>B+</v>
      </c>
      <c r="H4790" s="150"/>
      <c r="I4790" s="127" t="str">
        <f t="shared" si="181"/>
        <v>B+</v>
      </c>
      <c r="J4790" s="126"/>
    </row>
    <row r="4791" spans="1:10" ht="12.75" customHeight="1">
      <c r="A4791" s="147" t="str">
        <f>IF('TRI-2C'!$AH$13="","",'TRI-2C'!$AH$13)</f>
        <v>Identificar instituciones y profesiones que brindan servicios a la comunidad y los roles que ellos cumplen.</v>
      </c>
      <c r="B4791" s="139"/>
      <c r="C4791" s="139"/>
      <c r="F4791" s="128"/>
      <c r="G4791" s="124" t="str">
        <f>IF(A4791="","",VLOOKUP(J4761,'TRI-2C'!$B$18:$FH$61,33,FALSE))</f>
        <v>B+</v>
      </c>
      <c r="I4791" s="125" t="str">
        <f t="shared" si="181"/>
        <v>B+</v>
      </c>
      <c r="J4791" s="128"/>
    </row>
    <row r="4792" spans="1:10" ht="12.75" customHeight="1">
      <c r="A4792" s="148" t="str">
        <f>IF('TRI-2C'!$AI$13="","",'TRI-2C'!$AI$13)</f>
        <v>Identificar las profesiones, oficios y ocupaciones que cumplen los miembros de su familia.</v>
      </c>
      <c r="B4792" s="149"/>
      <c r="C4792" s="149"/>
      <c r="D4792" s="150"/>
      <c r="E4792" s="150"/>
      <c r="F4792" s="126"/>
      <c r="G4792" s="122" t="str">
        <f>IF(A4792="","",VLOOKUP(J4761,'TRI-2C'!$B$18:$FH$61,34,FALSE))</f>
        <v>B+</v>
      </c>
      <c r="H4792" s="150"/>
      <c r="I4792" s="127" t="str">
        <f t="shared" si="181"/>
        <v>B+</v>
      </c>
      <c r="J4792" s="126"/>
    </row>
    <row r="4793" spans="1:10" ht="12.75" customHeight="1">
      <c r="A4793" s="147" t="str">
        <f>IF('TRI-2C'!$AJ$13="","",'TRI-2C'!$AJ$13)</f>
        <v>Incrementar su campo de interrelación con otras personas a más del grupo familiar y escolar interactuando con mayor facilidad.</v>
      </c>
      <c r="B4793" s="139"/>
      <c r="C4793" s="139"/>
      <c r="F4793" s="128"/>
      <c r="G4793" s="124" t="str">
        <f>IF(A4793="","",VLOOKUP(J4761,'TRI-2C'!$B$18:$FH$61,35,FALSE))</f>
        <v>B+</v>
      </c>
      <c r="I4793" s="125" t="str">
        <f t="shared" si="181"/>
        <v>B+</v>
      </c>
      <c r="J4793" s="128"/>
    </row>
    <row r="4794" spans="1:10" ht="12.75" customHeight="1">
      <c r="A479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4794" s="158"/>
      <c r="C4794" s="158"/>
      <c r="D4794" s="158"/>
      <c r="E4794" s="158"/>
      <c r="F4794" s="159"/>
      <c r="G4794" s="122" t="str">
        <f>IF(A4794="","",VLOOKUP(J4761,'TRI-2C'!$B$18:$FH$61,36,FALSE))</f>
        <v>B+</v>
      </c>
      <c r="H4794" s="150"/>
      <c r="I4794" s="127" t="str">
        <f t="shared" si="181"/>
        <v>B+</v>
      </c>
      <c r="J4794" s="126"/>
    </row>
    <row r="4795" spans="1:10" ht="12.75" customHeight="1">
      <c r="A4795" s="11" t="str">
        <f>IF('TRI-2C'!$AL$13="","",'TRI-2C'!$AL$13)</f>
        <v>Participar juegos grupales siguiendo las reglas y asumiendo roles que le permitan mantener un ambiente armónico con sus pares. (D.EIB.10.11.)</v>
      </c>
      <c r="B4795" s="156"/>
      <c r="C4795" s="156"/>
      <c r="D4795" s="156"/>
      <c r="E4795" s="156"/>
      <c r="F4795" s="157"/>
      <c r="G4795" s="124" t="str">
        <f>IF(A4795="","",VLOOKUP(J4761,'TRI-2C'!$B$18:$FH$61,37,FALSE))</f>
        <v>B+</v>
      </c>
      <c r="I4795" s="125" t="str">
        <f t="shared" si="181"/>
        <v>B+</v>
      </c>
      <c r="J4795" s="128"/>
    </row>
    <row r="4796" spans="1:10" ht="12.75" customHeight="1">
      <c r="A4796" s="148" t="str">
        <f>IF('TRI-2C'!$AM$13="","",'TRI-2C'!$AM$13)</f>
        <v>Practicar la costumbre de ahorrar para ocasiones y casos especiales</v>
      </c>
      <c r="B4796" s="149"/>
      <c r="C4796" s="149"/>
      <c r="D4796" s="150"/>
      <c r="E4796" s="150"/>
      <c r="F4796" s="126"/>
      <c r="G4796" s="122" t="str">
        <f>IF(A4796="","",VLOOKUP(J4761,'TRI-2C'!$B$18:$FH$61,38,FALSE))</f>
        <v>B+</v>
      </c>
      <c r="H4796" s="150"/>
      <c r="I4796" s="127" t="str">
        <f t="shared" si="181"/>
        <v>B+</v>
      </c>
      <c r="J4796" s="126"/>
    </row>
    <row r="4797" spans="1:10" ht="12.75" customHeight="1">
      <c r="A479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4797" s="139"/>
      <c r="C4797" s="139"/>
      <c r="F4797" s="128"/>
      <c r="G4797" s="124" t="str">
        <f>IF(A4797="","",VLOOKUP(J4761,'TRI-2C'!$B$18:$FH$61,39,FALSE))</f>
        <v>B+</v>
      </c>
      <c r="I4797" s="125" t="str">
        <f t="shared" si="181"/>
        <v>B+</v>
      </c>
      <c r="J4797" s="128"/>
    </row>
    <row r="4798" spans="1:10" ht="12.75" customHeight="1">
      <c r="A4798" s="165" t="str">
        <f>'BI-1T'!$A$9</f>
        <v>RELACIONES CON EL MEDIO NATURAL Y CULTURAL</v>
      </c>
      <c r="B4798" s="149"/>
      <c r="C4798" s="149"/>
      <c r="D4798" s="150"/>
      <c r="E4798" s="150"/>
      <c r="F4798" s="126"/>
      <c r="G4798" s="122" t="str">
        <f>IF(A4798="","",VLOOKUP(J4761,'TRI-2C'!$B$18:$FH$61,40,FALSE))</f>
        <v>B+</v>
      </c>
      <c r="H4798" s="150"/>
      <c r="I4798" s="127"/>
      <c r="J4798" s="126"/>
    </row>
    <row r="4799" spans="1:10" ht="12.75" customHeight="1">
      <c r="A479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4799" s="139"/>
      <c r="C4799" s="139"/>
      <c r="F4799" s="128"/>
      <c r="G4799" s="124" t="str">
        <f>IF(A4799="","",VLOOKUP(J4761,'TRI-2C'!$B$18:$FH$61,41,FALSE))</f>
        <v>A+</v>
      </c>
      <c r="I4799" s="125" t="str">
        <f t="shared" ref="I4799:I4818" si="182">IF(G4799="","",G4799)</f>
        <v>A+</v>
      </c>
      <c r="J4799" s="128"/>
    </row>
    <row r="4800" spans="1:10" ht="12.75" customHeight="1">
      <c r="A4800" s="192" t="str">
        <f>IF('TRI-2C'!$AQ$13="","",'TRI-2C'!$AQ$13)</f>
        <v>Construir conexiones emocionales con su contexto natural (plantas, animales, agua, tierra, aire) y social.</v>
      </c>
      <c r="B4800" s="154"/>
      <c r="C4800" s="154"/>
      <c r="D4800" s="154"/>
      <c r="E4800" s="154"/>
      <c r="F4800" s="155"/>
      <c r="G4800" s="122" t="str">
        <f>IF(A4800="","",VLOOKUP(J4761,'TRI-2C'!$B$18:$FH$61,42,FALSE))</f>
        <v>A+</v>
      </c>
      <c r="H4800" s="150"/>
      <c r="I4800" s="127" t="str">
        <f t="shared" si="182"/>
        <v>A+</v>
      </c>
      <c r="J4800" s="126"/>
    </row>
    <row r="4801" spans="1:10" ht="12.75" customHeight="1">
      <c r="A4801" s="147" t="str">
        <f>IF('TRI-2C'!$AR$13="","",'TRI-2C'!$AR$13)</f>
        <v>dentificar en las actividades diarias oportunidades para aprovechar los recursos y reducir los residuos para proteger el entorno natural</v>
      </c>
      <c r="B4801" s="139"/>
      <c r="C4801" s="139"/>
      <c r="F4801" s="128"/>
      <c r="G4801" s="124" t="str">
        <f>IF(A4801="","",VLOOKUP(J4761,'TRI-2C'!$B$18:$FH$61,43,FALSE))</f>
        <v>A+</v>
      </c>
      <c r="I4801" s="125" t="str">
        <f t="shared" si="182"/>
        <v>A+</v>
      </c>
      <c r="J4801" s="128"/>
    </row>
    <row r="4802" spans="1:10" ht="12.75" customHeight="1">
      <c r="A4802" s="148" t="str">
        <f>IF('TRI-2C'!$AS$13="","",'TRI-2C'!$AS$13)</f>
        <v>Diferenciar entre alimentos nutritivos y no nutritivos identificando los beneficios de una alimentación sana y saludable.</v>
      </c>
      <c r="B4802" s="149"/>
      <c r="C4802" s="149"/>
      <c r="D4802" s="150"/>
      <c r="E4802" s="150"/>
      <c r="F4802" s="126"/>
      <c r="G4802" s="122" t="str">
        <f>IF(A4802="","",VLOOKUP(J4761,'TRI-2C'!$B$18:$FH$61,44,FALSE))</f>
        <v>A+</v>
      </c>
      <c r="H4802" s="150"/>
      <c r="I4802" s="127" t="str">
        <f t="shared" si="182"/>
        <v>A+</v>
      </c>
      <c r="J4802" s="126"/>
    </row>
    <row r="4803" spans="1:10" ht="12.75" customHeight="1">
      <c r="A4803" s="147" t="str">
        <f>IF('TRI-2C'!$AT$13="","",'TRI-2C'!$AT$13)</f>
        <v>Diferenciar entre lo que le pertenece, lo que pertenece a los demás y lo que pertenece al grupo o comunidad.</v>
      </c>
      <c r="B4803" s="139"/>
      <c r="C4803" s="139"/>
      <c r="F4803" s="128"/>
      <c r="G4803" s="124" t="str">
        <f>IF(A4803="","",VLOOKUP(J4761,'TRI-2C'!$B$18:$FH$61,45,FALSE))</f>
        <v>A+</v>
      </c>
      <c r="I4803" s="125" t="str">
        <f t="shared" si="182"/>
        <v>A+</v>
      </c>
      <c r="J4803" s="128"/>
    </row>
    <row r="4804" spans="1:10" ht="12.75" customHeight="1">
      <c r="A4804" s="148" t="str">
        <f>IF('TRI-2C'!$AU$13="","",'TRI-2C'!$AU$13)</f>
        <v>Diferenciar los seres vivos y elementos no vivos de su entorno explorando su mundo natural.</v>
      </c>
      <c r="B4804" s="158"/>
      <c r="C4804" s="158"/>
      <c r="D4804" s="158"/>
      <c r="E4804" s="158"/>
      <c r="F4804" s="159"/>
      <c r="G4804" s="122" t="str">
        <f>IF(A4804="","",VLOOKUP(J4761,'TRI-2C'!$B$18:$FH$61,46,FALSE))</f>
        <v>A+</v>
      </c>
      <c r="H4804" s="150"/>
      <c r="I4804" s="127" t="str">
        <f t="shared" si="182"/>
        <v>A+</v>
      </c>
      <c r="J4804" s="126"/>
    </row>
    <row r="4805" spans="1:10" ht="12.75" customHeight="1">
      <c r="A4805" s="11" t="str">
        <f>IF('TRI-2C'!$AV$13="","",'TRI-2C'!$AV$13)</f>
        <v>Establecer comparaciones entre los elementos del entorno a través de la discriminación sensorial.</v>
      </c>
      <c r="B4805" s="156"/>
      <c r="C4805" s="156"/>
      <c r="D4805" s="156"/>
      <c r="E4805" s="156"/>
      <c r="F4805" s="157"/>
      <c r="G4805" s="124" t="str">
        <f>IF(A4805="","",VLOOKUP(J4761,'TRI-2C'!$B$18:$FH$61,47,FALSE))</f>
        <v>A+</v>
      </c>
      <c r="I4805" s="125" t="str">
        <f t="shared" si="182"/>
        <v>A+</v>
      </c>
      <c r="J4805" s="128"/>
    </row>
    <row r="4806" spans="1:10" ht="12.75" customHeight="1">
      <c r="A4806" s="148" t="str">
        <f>IF('TRI-2C'!$AW$13="","",'TRI-2C'!$AW$13)</f>
        <v>Explorar e identificar los diferentes elementos y fenómenos del entorno natural mediante procesos que propicien la indagación.</v>
      </c>
      <c r="B4806" s="149"/>
      <c r="C4806" s="149"/>
      <c r="D4806" s="150"/>
      <c r="E4806" s="150"/>
      <c r="F4806" s="126"/>
      <c r="G4806" s="122" t="str">
        <f>IF(A4806="","",VLOOKUP(J4761,'TRI-2C'!$B$18:$FH$61,48,FALSE))</f>
        <v>A+</v>
      </c>
      <c r="H4806" s="150"/>
      <c r="I4806" s="127" t="str">
        <f t="shared" si="182"/>
        <v>A+</v>
      </c>
      <c r="J4806" s="126"/>
    </row>
    <row r="4807" spans="1:10" ht="12.75" customHeight="1">
      <c r="A4807" s="147" t="str">
        <f>IF('TRI-2C'!$AX$13="","",'TRI-2C'!$AX$13)</f>
        <v>Identificar características de las plantas por su utilidad, estableciendo diferencias entre ellas.</v>
      </c>
      <c r="B4807" s="139"/>
      <c r="C4807" s="139"/>
      <c r="F4807" s="128"/>
      <c r="G4807" s="124" t="str">
        <f>IF(A4807="","",VLOOKUP(J4761,'TRI-2C'!$B$18:$FH$61,49,FALSE))</f>
        <v>A+</v>
      </c>
      <c r="I4807" s="125" t="str">
        <f t="shared" si="182"/>
        <v>A+</v>
      </c>
      <c r="J4807" s="128"/>
    </row>
    <row r="4808" spans="1:10" ht="12.75" customHeight="1">
      <c r="A4808" s="148" t="str">
        <f>IF('TRI-2C'!$AY$13="","",'TRI-2C'!$AY$13)</f>
        <v>Identificar las características de los animales domésticos y silvestres estableciendo las diferencias entre ellos.</v>
      </c>
      <c r="B4808" s="149"/>
      <c r="C4808" s="149"/>
      <c r="D4808" s="150"/>
      <c r="E4808" s="150"/>
      <c r="F4808" s="126"/>
      <c r="G4808" s="122" t="str">
        <f>IF(A4808="","",VLOOKUP(J4761,'TRI-2C'!$B$18:$FH$61,50,FALSE))</f>
        <v>A+</v>
      </c>
      <c r="H4808" s="150"/>
      <c r="I4808" s="127" t="str">
        <f t="shared" si="182"/>
        <v>A+</v>
      </c>
      <c r="J4808" s="126"/>
    </row>
    <row r="4809" spans="1:10" ht="12.75" customHeight="1">
      <c r="A4809" s="147" t="str">
        <f>IF('TRI-2C'!$AZ$13="","",'TRI-2C'!$AZ$13)</f>
        <v>Identificar las características del mar y reconocerlo como una parte integral del territorio nacional</v>
      </c>
      <c r="B4809" s="139"/>
      <c r="C4809" s="139"/>
      <c r="F4809" s="128"/>
      <c r="G4809" s="124" t="str">
        <f>IF(A4809="","",VLOOKUP(J4761,'TRI-2C'!$B$18:$FH$61,51,FALSE))</f>
        <v>A+</v>
      </c>
      <c r="I4809" s="125" t="str">
        <f t="shared" si="182"/>
        <v>A+</v>
      </c>
      <c r="J4809" s="128"/>
    </row>
    <row r="4810" spans="1:10" ht="12.75" customHeight="1">
      <c r="A4810" s="192" t="str">
        <f>IF('TRI-2C'!$BA$13="","",'TRI-2C'!$BA$13)</f>
        <v>Identificar prácticas socioculturales de su localidad demostrando curiosidad ante sus tradiciones.</v>
      </c>
      <c r="B4810" s="154"/>
      <c r="C4810" s="154"/>
      <c r="D4810" s="154"/>
      <c r="E4810" s="154"/>
      <c r="F4810" s="155"/>
      <c r="G4810" s="122" t="str">
        <f>IF(A4810="","",VLOOKUP(J4761,'TRI-2C'!$B$18:$FH$61,52,FALSE))</f>
        <v>A+</v>
      </c>
      <c r="H4810" s="150"/>
      <c r="I4810" s="127" t="str">
        <f t="shared" si="182"/>
        <v>A+</v>
      </c>
      <c r="J4810" s="126"/>
    </row>
    <row r="4811" spans="1:10" ht="12.75" customHeight="1">
      <c r="A4811" s="147" t="str">
        <f>IF('TRI-2C'!$BB$13="","",'TRI-2C'!$BB$13)</f>
        <v>Observar el proceso del ciclo vital de las plantas mediante actividades de experimentación.</v>
      </c>
      <c r="B4811" s="139"/>
      <c r="C4811" s="139"/>
      <c r="F4811" s="128"/>
      <c r="G4811" s="124" t="str">
        <f>IF(A4811="","",VLOOKUP(J4761,'TRI-2C'!$B$18:$FH$61,53,FALSE))</f>
        <v>A+</v>
      </c>
      <c r="I4811" s="125" t="str">
        <f t="shared" si="182"/>
        <v>A+</v>
      </c>
      <c r="J4811" s="128"/>
    </row>
    <row r="4812" spans="1:10" ht="12.75" customHeight="1">
      <c r="A4812" s="148" t="str">
        <f>IF('TRI-2C'!$BC$13="","",'TRI-2C'!$BC$13)</f>
        <v>Participar en actividades lúdicas para identificar prácticas de movilidad que ayudan a cuidar el planeta</v>
      </c>
      <c r="B4812" s="149"/>
      <c r="C4812" s="149"/>
      <c r="D4812" s="150"/>
      <c r="E4812" s="150"/>
      <c r="F4812" s="126"/>
      <c r="G4812" s="122" t="str">
        <f>IF(A4812="","",VLOOKUP(J4761,'TRI-2C'!$B$18:$FH$61,54,FALSE))</f>
        <v>A+</v>
      </c>
      <c r="H4812" s="150"/>
      <c r="I4812" s="127" t="str">
        <f t="shared" si="182"/>
        <v>A+</v>
      </c>
      <c r="J4812" s="126"/>
    </row>
    <row r="4813" spans="1:10" ht="12.75" customHeight="1">
      <c r="A4813" s="147" t="str">
        <f>IF('TRI-2C'!$BD$13="","",'TRI-2C'!$BD$13)</f>
        <v>Participar en algunas prácticas tradicionales de su entorno disfrutando y respetando las diferentes manifestaciones culturales</v>
      </c>
      <c r="B4813" s="139"/>
      <c r="C4813" s="139"/>
      <c r="F4813" s="128"/>
      <c r="G4813" s="124" t="str">
        <f>IF(A4813="","",VLOOKUP(J4761,'TRI-2C'!$B$18:$FH$61,55,FALSE))</f>
        <v>A+</v>
      </c>
      <c r="I4813" s="125" t="str">
        <f t="shared" si="182"/>
        <v>A+</v>
      </c>
      <c r="J4813" s="128"/>
    </row>
    <row r="4814" spans="1:10" ht="12.75" customHeight="1">
      <c r="A4814" s="148" t="str">
        <f>IF('TRI-2C'!$BE$13="","",'TRI-2C'!$BE$13)</f>
        <v>Practicar hábitos de cuidado y conservación del medio ambiente que eviten la contaminación del aire, suelo y agua. (D.EIB.10.19.)</v>
      </c>
      <c r="B4814" s="158"/>
      <c r="C4814" s="158"/>
      <c r="D4814" s="158"/>
      <c r="E4814" s="158"/>
      <c r="F4814" s="159"/>
      <c r="G4814" s="122" t="str">
        <f>IF(A4814="","",VLOOKUP(J4761,'TRI-2C'!$B$18:$FH$61,56,FALSE))</f>
        <v>A+</v>
      </c>
      <c r="H4814" s="150"/>
      <c r="I4814" s="127" t="str">
        <f t="shared" si="182"/>
        <v>A+</v>
      </c>
      <c r="J4814" s="126"/>
    </row>
    <row r="4815" spans="1:10" ht="12.75" customHeight="1">
      <c r="A4815" s="11" t="str">
        <f>IF('TRI-2C'!$BF$13="","",'TRI-2C'!$BF$13)</f>
        <v>Realizar acciones de cuidado y protección de plantas y animales de su entorno erradicando actitudes de maltrato.</v>
      </c>
      <c r="B4815" s="156"/>
      <c r="C4815" s="156"/>
      <c r="D4815" s="156"/>
      <c r="E4815" s="156"/>
      <c r="F4815" s="157"/>
      <c r="G4815" s="124" t="str">
        <f>IF(A4815="","",VLOOKUP(J4761,'TRI-2C'!$B$18:$FH$61,57,FALSE))</f>
        <v>A+</v>
      </c>
      <c r="I4815" s="125" t="str">
        <f t="shared" si="182"/>
        <v>A+</v>
      </c>
      <c r="J4815" s="128"/>
    </row>
    <row r="4816" spans="1:10" ht="12.75" customHeight="1">
      <c r="A4816" s="148" t="str">
        <f>IF('TRI-2C'!$BG$13="","",'TRI-2C'!$BG$13)</f>
        <v>Reconocer cómo las personas utilizan el dinero en su entorno familiar para satisfacer sus necesidades y deseos</v>
      </c>
      <c r="B4816" s="149"/>
      <c r="C4816" s="149"/>
      <c r="D4816" s="150"/>
      <c r="E4816" s="150"/>
      <c r="F4816" s="126"/>
      <c r="G4816" s="122" t="str">
        <f>IF(A4816="","",VLOOKUP(J4761,'TRI-2C'!$B$18:$FH$61,58,FALSE))</f>
        <v>A+</v>
      </c>
      <c r="H4816" s="150"/>
      <c r="I4816" s="127" t="str">
        <f t="shared" si="182"/>
        <v>A+</v>
      </c>
      <c r="J4816" s="126"/>
    </row>
    <row r="4817" spans="1:10" ht="12.75" customHeight="1">
      <c r="A4817" s="147" t="str">
        <f>IF('TRI-2C'!$BH$13="","",'TRI-2C'!$BH$13)</f>
        <v>Reconocer las consecuencias de no cuidar sus pertenencias.</v>
      </c>
      <c r="B4817" s="139"/>
      <c r="C4817" s="139"/>
      <c r="F4817" s="128"/>
      <c r="G4817" s="124" t="str">
        <f>IF(A4817="","",VLOOKUP(J4761,'TRI-2C'!$B$18:$FH$61,59,FALSE))</f>
        <v>A+</v>
      </c>
      <c r="I4817" s="125" t="str">
        <f t="shared" si="182"/>
        <v>A+</v>
      </c>
      <c r="J4817" s="128"/>
    </row>
    <row r="4818" spans="1:10" ht="12.75" customHeight="1">
      <c r="A481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4818" s="149"/>
      <c r="C4818" s="149"/>
      <c r="D4818" s="150"/>
      <c r="E4818" s="150"/>
      <c r="F4818" s="126"/>
      <c r="G4818" s="122" t="str">
        <f>IF(A4818="","",VLOOKUP(J4761,'TRI-2C'!$B$18:$FH$61,60,FALSE))</f>
        <v>A+</v>
      </c>
      <c r="H4818" s="150"/>
      <c r="I4818" s="127" t="str">
        <f t="shared" si="182"/>
        <v>A+</v>
      </c>
      <c r="J4818" s="126"/>
    </row>
    <row r="4819" spans="1:10" ht="12.75" customHeight="1">
      <c r="A4819" s="164" t="str">
        <f>'BI-1T'!$A$10</f>
        <v>RELACIONES LOGICAS MATEMATICAS</v>
      </c>
      <c r="B4819" s="139"/>
      <c r="C4819" s="139"/>
      <c r="F4819" s="128"/>
      <c r="G4819" s="124" t="str">
        <f>IF(A4819="","",VLOOKUP(J4761,'TRI-2C'!$B$18:$FH$61,61,FALSE))</f>
        <v>A+</v>
      </c>
      <c r="I4819" s="125"/>
      <c r="J4819" s="128"/>
    </row>
    <row r="4820" spans="1:10" ht="12.75" customHeight="1">
      <c r="A4820" s="192" t="str">
        <f>IF('TRI-2C'!$BK$13="","",'TRI-2C'!$BK$13)</f>
        <v>Asociar las formas de los objetos del entorno con figuras geométricas bidimensionales</v>
      </c>
      <c r="B4820" s="154"/>
      <c r="C4820" s="154"/>
      <c r="D4820" s="154"/>
      <c r="E4820" s="154"/>
      <c r="F4820" s="155"/>
      <c r="G4820" s="122" t="str">
        <f>IF(A4820="","",VLOOKUP(J4761,'TRI-2C'!$B$18:$FH$61,62,FALSE))</f>
        <v>A+</v>
      </c>
      <c r="H4820" s="150"/>
      <c r="I4820" s="127" t="str">
        <f t="shared" ref="I4820:I4841" si="183">IF(G4820="","",G4820)</f>
        <v>A+</v>
      </c>
      <c r="J4820" s="126"/>
    </row>
    <row r="4821" spans="1:10" ht="12.75" customHeight="1">
      <c r="A4821" s="147" t="str">
        <f>IF('TRI-2C'!$BL$13="","",'TRI-2C'!$BL$13)</f>
        <v>Clasificar objetos con dos atributos (tamaño, color o forma).</v>
      </c>
      <c r="B4821" s="139"/>
      <c r="C4821" s="139"/>
      <c r="F4821" s="128"/>
      <c r="G4821" s="124" t="str">
        <f>IF(A4821="","",VLOOKUP(J4761,'TRI-2C'!$B$18:$FH$61,63,FALSE))</f>
        <v>A+</v>
      </c>
      <c r="I4821" s="125" t="str">
        <f t="shared" si="183"/>
        <v>A+</v>
      </c>
      <c r="J4821" s="128"/>
    </row>
    <row r="4822" spans="1:10" ht="12.75" customHeight="1">
      <c r="A4822" s="148" t="str">
        <f>IF('TRI-2C'!$BM$13="","",'TRI-2C'!$BM$13)</f>
        <v>Comparar y armar colecciones de más, igual y menos objetos.</v>
      </c>
      <c r="B4822" s="149"/>
      <c r="C4822" s="149"/>
      <c r="D4822" s="150"/>
      <c r="E4822" s="150"/>
      <c r="F4822" s="126"/>
      <c r="G4822" s="122" t="str">
        <f>IF(A4822="","",VLOOKUP(J4761,'TRI-2C'!$B$18:$FH$61,64,FALSE))</f>
        <v>A+</v>
      </c>
      <c r="H4822" s="150"/>
      <c r="I4822" s="127" t="str">
        <f t="shared" si="183"/>
        <v>A+</v>
      </c>
      <c r="J4822" s="126"/>
    </row>
    <row r="4823" spans="1:10" ht="12.75" customHeight="1">
      <c r="A4823" s="147" t="str">
        <f>IF('TRI-2C'!$BN$13="","",'TRI-2C'!$BN$13)</f>
        <v>Comparar y ordenar secuencialmente un conjunto pequeño de objetos de acuerdo con su tamaño.</v>
      </c>
      <c r="B4823" s="139"/>
      <c r="C4823" s="139"/>
      <c r="F4823" s="128"/>
      <c r="G4823" s="124" t="str">
        <f>IF(A4823="","",VLOOKUP(J4761,'TRI-2C'!$B$18:$FH$61,65,FALSE))</f>
        <v>A+</v>
      </c>
      <c r="I4823" s="125" t="str">
        <f t="shared" si="183"/>
        <v>A+</v>
      </c>
      <c r="J4823" s="128"/>
    </row>
    <row r="4824" spans="1:10" ht="12.75" customHeight="1">
      <c r="A4824" s="148" t="str">
        <f>IF('TRI-2C'!$BO$13="","",'TRI-2C'!$BO$13)</f>
        <v>Comprender la relación de número-cantidad hasta el 10.</v>
      </c>
      <c r="B4824" s="158"/>
      <c r="C4824" s="158"/>
      <c r="D4824" s="158"/>
      <c r="E4824" s="158"/>
      <c r="F4824" s="159"/>
      <c r="G4824" s="122" t="str">
        <f>IF(A4824="","",VLOOKUP(J4761,'TRI-2C'!$B$18:$FH$61,66,FALSE))</f>
        <v>A+</v>
      </c>
      <c r="H4824" s="150"/>
      <c r="I4824" s="127" t="str">
        <f t="shared" si="183"/>
        <v>A+</v>
      </c>
      <c r="J4824" s="126"/>
    </row>
    <row r="4825" spans="1:10" ht="12.75" customHeight="1">
      <c r="A4825" s="11" t="str">
        <f>IF('TRI-2C'!$BP$13="","",'TRI-2C'!$BP$13)</f>
        <v>Comprender la relación del numeral (representación simbólica del número) con la cantidad hasta el 5.</v>
      </c>
      <c r="B4825" s="156"/>
      <c r="C4825" s="156"/>
      <c r="D4825" s="156"/>
      <c r="E4825" s="156"/>
      <c r="F4825" s="157"/>
      <c r="G4825" s="124" t="str">
        <f>IF(A4825="","",VLOOKUP(J4761,'TRI-2C'!$B$18:$FH$61,67,FALSE))</f>
        <v>A+</v>
      </c>
      <c r="I4825" s="125" t="str">
        <f t="shared" si="183"/>
        <v>A+</v>
      </c>
      <c r="J4825" s="128"/>
    </row>
    <row r="4826" spans="1:10" ht="12.75" customHeight="1">
      <c r="A4826" s="148" t="str">
        <f>IF('TRI-2C'!$BQ$13="","",'TRI-2C'!$BQ$13)</f>
        <v>Contar oralmente del 1 al 15 con secuencia numérica.</v>
      </c>
      <c r="B4826" s="149"/>
      <c r="C4826" s="149"/>
      <c r="D4826" s="150"/>
      <c r="E4826" s="150"/>
      <c r="F4826" s="126"/>
      <c r="G4826" s="122" t="str">
        <f>IF(A4826="","",VLOOKUP(J4761,'TRI-2C'!$B$18:$FH$61,68,FALSE))</f>
        <v>A+</v>
      </c>
      <c r="H4826" s="150"/>
      <c r="I4826" s="127" t="str">
        <f t="shared" si="183"/>
        <v>A+</v>
      </c>
      <c r="J4826" s="126"/>
    </row>
    <row r="4827" spans="1:10" ht="12.75" customHeight="1">
      <c r="A4827" s="147" t="str">
        <f>IF('TRI-2C'!$BR$13="","",'TRI-2C'!$BR$13)</f>
        <v>Continuar y reproducir patrones simples con objetos concretos y representaciones gráficas.</v>
      </c>
      <c r="B4827" s="139"/>
      <c r="C4827" s="139"/>
      <c r="F4827" s="128"/>
      <c r="G4827" s="124" t="str">
        <f>IF(A4827="","",VLOOKUP(J4761,'TRI-2C'!$B$18:$FH$61,69,FALSE))</f>
        <v>A+</v>
      </c>
      <c r="I4827" s="125" t="str">
        <f t="shared" si="183"/>
        <v>A+</v>
      </c>
      <c r="J4827" s="128"/>
    </row>
    <row r="4828" spans="1:10" ht="12.75" customHeight="1">
      <c r="A4828" s="148" t="str">
        <f>IF('TRI-2C'!$BS$13="","",'TRI-2C'!$BS$13)</f>
        <v>Establecer la relación de correspondencia entre los elementos de colecciones de objetos.</v>
      </c>
      <c r="B4828" s="149"/>
      <c r="C4828" s="149"/>
      <c r="D4828" s="150"/>
      <c r="E4828" s="150"/>
      <c r="F4828" s="126"/>
      <c r="G4828" s="122" t="str">
        <f>IF(A4828="","",VLOOKUP(J4761,'TRI-2C'!$B$18:$FH$61,70,FALSE))</f>
        <v>A+</v>
      </c>
      <c r="H4828" s="150"/>
      <c r="I4828" s="127" t="str">
        <f t="shared" si="183"/>
        <v>A+</v>
      </c>
      <c r="J4828" s="126"/>
    </row>
    <row r="4829" spans="1:10" ht="12.75" customHeight="1">
      <c r="A4829" s="147" t="str">
        <f>IF('TRI-2C'!$BT$13="","",'TRI-2C'!$BT$13)</f>
        <v>Identificar características de mañana, tarde y noche</v>
      </c>
      <c r="B4829" s="139"/>
      <c r="C4829" s="139"/>
      <c r="F4829" s="128"/>
      <c r="G4829" s="124" t="str">
        <f>IF(A4829="","",VLOOKUP(J4761,'TRI-2C'!$B$18:$FH$61,71,FALSE))</f>
        <v>A+</v>
      </c>
      <c r="I4829" s="125" t="str">
        <f t="shared" si="183"/>
        <v>A+</v>
      </c>
      <c r="J4829" s="128"/>
    </row>
    <row r="4830" spans="1:10" ht="12.75" customHeight="1">
      <c r="A4830" s="192" t="str">
        <f>IF('TRI-2C'!$BU$13="","",'TRI-2C'!$BU$13)</f>
        <v>Identificar en los objetos las nociones de medida: largo/ corto, grueso/delgado.</v>
      </c>
      <c r="B4830" s="154"/>
      <c r="C4830" s="154"/>
      <c r="D4830" s="154"/>
      <c r="E4830" s="154"/>
      <c r="F4830" s="155"/>
      <c r="G4830" s="122" t="str">
        <f>IF(A4830="","",VLOOKUP(J4761,'TRI-2C'!$B$18:$FH$61,72,FALSE))</f>
        <v>A+</v>
      </c>
      <c r="H4830" s="150"/>
      <c r="I4830" s="127" t="str">
        <f t="shared" si="183"/>
        <v>A+</v>
      </c>
      <c r="J4830" s="126"/>
    </row>
    <row r="4831" spans="1:10" ht="12.75" customHeight="1">
      <c r="A4831" s="147" t="str">
        <f>IF('TRI-2C'!$BV$13="","",'TRI-2C'!$BV$13)</f>
        <v>Identificar figuras geométricas básicas: círculo, cuadrado y triángulo en objetos del entorno y en representaciones gráficas.</v>
      </c>
      <c r="B4831" s="139"/>
      <c r="C4831" s="139"/>
      <c r="F4831" s="128"/>
      <c r="G4831" s="124" t="str">
        <f>IF(A4831="","",VLOOKUP(J4761,'TRI-2C'!$B$18:$FH$61,73,FALSE))</f>
        <v>A+</v>
      </c>
      <c r="I4831" s="125" t="str">
        <f t="shared" si="183"/>
        <v>A+</v>
      </c>
      <c r="J4831" s="128"/>
    </row>
    <row r="4832" spans="1:10" ht="12.75" customHeight="1">
      <c r="A4832" s="148" t="str">
        <f>IF('TRI-2C'!$BW$13="","",'TRI-2C'!$BW$13)</f>
        <v>Identificar la diferencia entre lo que se desea y lo que se necesita</v>
      </c>
      <c r="B4832" s="149"/>
      <c r="C4832" s="149"/>
      <c r="D4832" s="150"/>
      <c r="E4832" s="150"/>
      <c r="F4832" s="126"/>
      <c r="G4832" s="122" t="str">
        <f>IF(A4832="","",VLOOKUP(J4761,'TRI-2C'!$B$18:$FH$61,74,FALSE))</f>
        <v>A+</v>
      </c>
      <c r="H4832" s="150"/>
      <c r="I4832" s="127" t="str">
        <f t="shared" si="183"/>
        <v>A+</v>
      </c>
      <c r="J4832" s="126"/>
    </row>
    <row r="4833" spans="1:10" ht="12.75" customHeight="1">
      <c r="A4833" s="147" t="str">
        <f>IF('TRI-2C'!$BX$13="","",'TRI-2C'!$BX$13)</f>
        <v>Identificar las nociones de tiempo en acciones que siceden antes, ahora y después</v>
      </c>
      <c r="B4833" s="139"/>
      <c r="C4833" s="139"/>
      <c r="F4833" s="128"/>
      <c r="G4833" s="124" t="str">
        <f>IF(A4833="","",VLOOKUP(J4761,'TRI-2C'!$B$18:$FH$61,75,FALSE))</f>
        <v>A+</v>
      </c>
      <c r="I4833" s="125" t="str">
        <f t="shared" si="183"/>
        <v>A+</v>
      </c>
      <c r="J4833" s="128"/>
    </row>
    <row r="4834" spans="1:10" ht="12.75" customHeight="1">
      <c r="A4834" s="148" t="str">
        <f>IF('TRI-2C'!$BY$13="","",'TRI-2C'!$BY$13)</f>
        <v>Identificar los números de emergencia a través de actividades lúdicas, y reconocer cuándo pedir ayuda en situaciones sencillas.</v>
      </c>
      <c r="B4834" s="158"/>
      <c r="C4834" s="158"/>
      <c r="D4834" s="158"/>
      <c r="E4834" s="158"/>
      <c r="F4834" s="159"/>
      <c r="G4834" s="122" t="str">
        <f>IF(A4834="","",VLOOKUP(J4761,'TRI-2C'!$B$18:$FH$61,76,FALSE))</f>
        <v>A+</v>
      </c>
      <c r="H4834" s="150"/>
      <c r="I4834" s="127" t="str">
        <f t="shared" si="183"/>
        <v>A+</v>
      </c>
      <c r="J4834" s="126"/>
    </row>
    <row r="4835" spans="1:10" ht="12.75" customHeight="1">
      <c r="A4835" s="11" t="str">
        <f>IF('TRI-2C'!$BZ$13="","",'TRI-2C'!$BZ$13)</f>
        <v>Identificar semejanzas y diferencias en objetos del entorno con criterios de forma, color y tamaño</v>
      </c>
      <c r="B4835" s="156"/>
      <c r="C4835" s="156"/>
      <c r="D4835" s="156"/>
      <c r="E4835" s="156"/>
      <c r="F4835" s="157"/>
      <c r="G4835" s="124" t="str">
        <f>IF(A4835="","",VLOOKUP(J4761,'TRI-2C'!$B$18:$FH$61,77,FALSE))</f>
        <v>A+</v>
      </c>
      <c r="I4835" s="125" t="str">
        <f t="shared" si="183"/>
        <v>A+</v>
      </c>
      <c r="J4835" s="128"/>
    </row>
    <row r="4836" spans="1:10" ht="12.75" customHeight="1">
      <c r="A4836" s="148" t="str">
        <f>IF('TRI-2C'!$CA$13="","",'TRI-2C'!$CA$13)</f>
        <v>Ordenar en secuencias lógica sucesos de hasta cinco eventos en representaciones gráficas de sus actividades de la rutina diaria y en escenas de cuentos</v>
      </c>
      <c r="B4836" s="149"/>
      <c r="C4836" s="149"/>
      <c r="D4836" s="150"/>
      <c r="E4836" s="150"/>
      <c r="F4836" s="126"/>
      <c r="G4836" s="122" t="str">
        <f>IF(A4836="","",VLOOKUP(J4761,'TRI-2C'!$B$18:$FH$61,78,FALSE))</f>
        <v>A+</v>
      </c>
      <c r="H4836" s="150"/>
      <c r="I4836" s="127" t="str">
        <f t="shared" si="183"/>
        <v>A+</v>
      </c>
      <c r="J4836" s="126"/>
    </row>
    <row r="4837" spans="1:10" ht="12.75" customHeight="1">
      <c r="A4837" s="147" t="str">
        <f>IF('TRI-2C'!$CB$13="","",'TRI-2C'!$CB$13)</f>
        <v>Reconocer billetes y monedas en situaciones de la vida real</v>
      </c>
      <c r="B4837" s="139"/>
      <c r="C4837" s="139"/>
      <c r="F4837" s="128"/>
      <c r="G4837" s="124" t="str">
        <f>IF(A4837="","",VLOOKUP(J4761,'TRI-2C'!$B$18:$FH$61,79,FALSE))</f>
        <v>A+</v>
      </c>
      <c r="I4837" s="125" t="str">
        <f t="shared" si="183"/>
        <v>A+</v>
      </c>
      <c r="J4837" s="128"/>
    </row>
    <row r="4838" spans="1:10" ht="12.75" customHeight="1">
      <c r="A483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4838" s="149"/>
      <c r="C4838" s="149"/>
      <c r="D4838" s="150"/>
      <c r="E4838" s="150"/>
      <c r="F4838" s="126"/>
      <c r="G4838" s="122" t="str">
        <f>IF(A4838="","",VLOOKUP(J4761,'TRI-2C'!$B$18:$FH$61,80,FALSE))</f>
        <v>A+</v>
      </c>
      <c r="H4838" s="150"/>
      <c r="I4838" s="127" t="str">
        <f t="shared" si="183"/>
        <v>A+</v>
      </c>
      <c r="J4838" s="126"/>
    </row>
    <row r="4839" spans="1:10" ht="12.75" customHeight="1">
      <c r="A4839" s="147" t="str">
        <f>IF('TRI-2C'!$CD$13="","",'TRI-2C'!$CD$13)</f>
        <v>Reconocer los colores secundarios en objetos e imágenes del entorno.</v>
      </c>
      <c r="B4839" s="139"/>
      <c r="C4839" s="139"/>
      <c r="F4839" s="128"/>
      <c r="G4839" s="124" t="str">
        <f>IF(A4839="","",VLOOKUP(J4761,'TRI-2C'!$B$18:$FH$61,81,FALSE))</f>
        <v>A+</v>
      </c>
      <c r="I4839" s="125" t="str">
        <f t="shared" si="183"/>
        <v>A+</v>
      </c>
      <c r="J4839" s="128"/>
    </row>
    <row r="4840" spans="1:10" ht="12.75" customHeight="1">
      <c r="A484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4840" s="154"/>
      <c r="C4840" s="154"/>
      <c r="D4840" s="154"/>
      <c r="E4840" s="154"/>
      <c r="F4840" s="155"/>
      <c r="G4840" s="122" t="str">
        <f>IF(A4840="","",VLOOKUP(J4761,'TRI-2C'!$B$18:$FH$61,82,FALSE))</f>
        <v>A+</v>
      </c>
      <c r="H4840" s="150"/>
      <c r="I4840" s="127" t="str">
        <f t="shared" si="183"/>
        <v>A+</v>
      </c>
      <c r="J4840" s="126"/>
    </row>
    <row r="4841" spans="1:10" ht="12.75" customHeight="1">
      <c r="A4841" s="147" t="str">
        <f>IF('TRI-2C'!$CF$13="","",'TRI-2C'!$CF$13)</f>
        <v>Relacionar las distintas formas de adquirir dinero con el trabajo y el esfuerzo.</v>
      </c>
      <c r="B4841" s="139"/>
      <c r="C4841" s="139"/>
      <c r="F4841" s="128"/>
      <c r="G4841" s="124" t="str">
        <f>IF(A4841="","",VLOOKUP(J4761,'TRI-2C'!$B$18:$FH$61,83,FALSE))</f>
        <v>A+</v>
      </c>
      <c r="I4841" s="125" t="str">
        <f t="shared" si="183"/>
        <v>A+</v>
      </c>
      <c r="J4841" s="128"/>
    </row>
    <row r="4842" spans="1:10" ht="12.75" customHeight="1">
      <c r="A4842" s="165" t="str">
        <f>'BI-1T'!$A$11</f>
        <v>COMPRENSIÓN Y EXPRESION DEL LENGUAJE</v>
      </c>
      <c r="B4842" s="149"/>
      <c r="C4842" s="149"/>
      <c r="D4842" s="150"/>
      <c r="E4842" s="150"/>
      <c r="F4842" s="126"/>
      <c r="G4842" s="122" t="str">
        <f>IF(A4842="","",VLOOKUP(J4761,'TRI-2C'!$B$18:$FH$61,84,FALSE))</f>
        <v>A+</v>
      </c>
      <c r="H4842" s="150"/>
      <c r="I4842" s="127"/>
      <c r="J4842" s="126"/>
    </row>
    <row r="4843" spans="1:10" ht="12.75" customHeight="1">
      <c r="A4843" s="147" t="str">
        <f>IF('TRI-2C'!$CH$13="","",'TRI-2C'!$CH$13)</f>
        <v>Asociar la imagen de la portada con el título de los cuentos conocidos.</v>
      </c>
      <c r="B4843" s="139"/>
      <c r="C4843" s="139"/>
      <c r="F4843" s="128"/>
      <c r="G4843" s="124" t="str">
        <f>IF(A4843="","",VLOOKUP(J4761,'TRI-2C'!$B$18:$FH$61,85,FALSE))</f>
        <v>B+</v>
      </c>
      <c r="I4843" s="125" t="str">
        <f t="shared" ref="I4843:I4863" si="184">IF(G4843="","",G4843)</f>
        <v>B+</v>
      </c>
      <c r="J4843" s="128"/>
    </row>
    <row r="4844" spans="1:10" ht="12.75" customHeight="1">
      <c r="A4844" s="148" t="str">
        <f>IF('TRI-2C'!$CI$13="","",'TRI-2C'!$CI$13)</f>
        <v>Colaborar en la creación de textos colectivos con la ayuda del docente.</v>
      </c>
      <c r="B4844" s="158"/>
      <c r="C4844" s="158"/>
      <c r="D4844" s="158"/>
      <c r="E4844" s="158"/>
      <c r="F4844" s="159"/>
      <c r="G4844" s="122" t="str">
        <f>IF(A4844="","",VLOOKUP(J4761,'TRI-2C'!$B$18:$FH$61,86,FALSE))</f>
        <v>B+</v>
      </c>
      <c r="H4844" s="150"/>
      <c r="I4844" s="127" t="str">
        <f t="shared" si="184"/>
        <v>B+</v>
      </c>
      <c r="J4844" s="126"/>
    </row>
    <row r="4845" spans="1:10" ht="12.75" customHeight="1">
      <c r="A4845" s="11" t="str">
        <f>IF('TRI-2C'!$CJ$13="","",'TRI-2C'!$CJ$13)</f>
        <v>Comprender el derecho propio y de las otras personas a decir que no como una respuesta válida y respetable.</v>
      </c>
      <c r="B4845" s="156"/>
      <c r="C4845" s="156"/>
      <c r="D4845" s="156"/>
      <c r="E4845" s="156"/>
      <c r="F4845" s="157"/>
      <c r="G4845" s="124" t="str">
        <f>IF(A4845="","",VLOOKUP(J4761,'TRI-2C'!$B$18:$FH$61,87,FALSE))</f>
        <v>B+</v>
      </c>
      <c r="I4845" s="125" t="str">
        <f t="shared" si="184"/>
        <v>B+</v>
      </c>
      <c r="J4845" s="128"/>
    </row>
    <row r="4846" spans="1:10" ht="12.75" customHeight="1">
      <c r="A4846" s="148" t="str">
        <f>IF('TRI-2C'!$CK$13="","",'TRI-2C'!$CK$13)</f>
        <v>Comunicarse a través de dibujos de objetos con detalles que lo vuelven identificables, como representación simbólica de sus ideas.</v>
      </c>
      <c r="B4846" s="149"/>
      <c r="C4846" s="149"/>
      <c r="D4846" s="150"/>
      <c r="E4846" s="150"/>
      <c r="F4846" s="126"/>
      <c r="G4846" s="122" t="str">
        <f>IF(A4846="","",VLOOKUP(J4761,'TRI-2C'!$B$18:$FH$61,88,FALSE))</f>
        <v>B+</v>
      </c>
      <c r="H4846" s="150"/>
      <c r="I4846" s="127" t="str">
        <f t="shared" si="184"/>
        <v>B+</v>
      </c>
      <c r="J4846" s="126"/>
    </row>
    <row r="4847" spans="1:10" ht="12.75" customHeight="1">
      <c r="A4847" s="147" t="str">
        <f>IF('TRI-2C'!$CL$13="","",'TRI-2C'!$CL$13)</f>
        <v>Comunicarse incorporando palabras nuevas a su vocabulario en función de los ambientes y experiencias en las que interactúa.</v>
      </c>
      <c r="B4847" s="139"/>
      <c r="C4847" s="139"/>
      <c r="F4847" s="128"/>
      <c r="G4847" s="124" t="str">
        <f>IF(A4847="","",VLOOKUP(J4761,'TRI-2C'!$B$18:$FH$61,89,FALSE))</f>
        <v>B+</v>
      </c>
      <c r="I4847" s="125" t="str">
        <f t="shared" si="184"/>
        <v>B+</v>
      </c>
      <c r="J4847" s="128"/>
    </row>
    <row r="4848" spans="1:10" ht="12.75" customHeight="1">
      <c r="A4848" s="148" t="str">
        <f>IF('TRI-2C'!$CM$13="","",'TRI-2C'!$CM$13)</f>
        <v>Contar un cuento en base a sus imágenes a partir de la portada y siguiendo la secuencia de las páginas.</v>
      </c>
      <c r="B4848" s="149"/>
      <c r="C4848" s="149"/>
      <c r="D4848" s="150"/>
      <c r="E4848" s="150"/>
      <c r="F4848" s="126"/>
      <c r="G4848" s="122" t="str">
        <f>IF(A4848="","",VLOOKUP(J4761,'TRI-2C'!$B$18:$FH$61,90,FALSE))</f>
        <v>B+</v>
      </c>
      <c r="H4848" s="150"/>
      <c r="I4848" s="127" t="str">
        <f t="shared" si="184"/>
        <v>B+</v>
      </c>
      <c r="J4848" s="126"/>
    </row>
    <row r="4849" spans="1:10" ht="12.75" customHeight="1">
      <c r="A4849" s="147" t="str">
        <f>IF('TRI-2C'!$CN$13="","",'TRI-2C'!$CN$13)</f>
        <v>Describir oralmente imágenes gráficas (pictogramas) y digitales, estructurando oraciones más elaboradas que describan a los objetos que observa.</v>
      </c>
      <c r="B4849" s="139"/>
      <c r="C4849" s="139"/>
      <c r="F4849" s="128"/>
      <c r="G4849" s="124" t="str">
        <f>IF(A4849="","",VLOOKUP(J4761,'TRI-2C'!$B$18:$FH$61,91,FALSE))</f>
        <v>B+</v>
      </c>
      <c r="I4849" s="125" t="str">
        <f t="shared" si="184"/>
        <v>B+</v>
      </c>
      <c r="J4849" s="128"/>
    </row>
    <row r="4850" spans="1:10" ht="12.75" customHeight="1">
      <c r="A4850" s="192" t="str">
        <f>IF('TRI-2C'!$CO$13="","",'TRI-2C'!$CO$13)</f>
        <v>Describir oralmente imágenes relacionadas con los derechos de las personas en situación de movilidad</v>
      </c>
      <c r="B4850" s="154"/>
      <c r="C4850" s="154"/>
      <c r="D4850" s="154"/>
      <c r="E4850" s="154"/>
      <c r="F4850" s="155"/>
      <c r="G4850" s="122" t="str">
        <f>IF(A4850="","",VLOOKUP(J4761,'TRI-2C'!$B$18:$FH$61,92,FALSE))</f>
        <v>B+</v>
      </c>
      <c r="H4850" s="150"/>
      <c r="I4850" s="127" t="str">
        <f t="shared" si="184"/>
        <v>B+</v>
      </c>
      <c r="J4850" s="126"/>
    </row>
    <row r="4851" spans="1:10" ht="12.75" customHeight="1">
      <c r="A4851" s="147" t="str">
        <f>IF('TRI-2C'!$CP$13="","",'TRI-2C'!$CP$13)</f>
        <v>Expresarse oralmente pronunciando correctamente la mayoría de las palabras puede presentarse dificultades en la pronunciación de s, y la r.</v>
      </c>
      <c r="B4851" s="139"/>
      <c r="C4851" s="139"/>
      <c r="F4851" s="128"/>
      <c r="G4851" s="124" t="str">
        <f>IF(A4851="","",VLOOKUP(J4761,'TRI-2C'!$B$18:$FH$61,93,FALSE))</f>
        <v>B+</v>
      </c>
      <c r="I4851" s="125" t="str">
        <f t="shared" si="184"/>
        <v>B+</v>
      </c>
      <c r="J4851" s="128"/>
    </row>
    <row r="4852" spans="1:10" ht="12.75" customHeight="1">
      <c r="A4852" s="148" t="str">
        <f>IF('TRI-2C'!$CQ$13="","",'TRI-2C'!$CQ$13)</f>
        <v>Expresarse utilizando oraciones cortas y completas manteniendo el orden de las palabras.</v>
      </c>
      <c r="B4852" s="149"/>
      <c r="C4852" s="149"/>
      <c r="D4852" s="150"/>
      <c r="E4852" s="150"/>
      <c r="F4852" s="126"/>
      <c r="G4852" s="122" t="str">
        <f>IF(A4852="","",VLOOKUP(J4761,'TRI-2C'!$B$18:$FH$61,94,FALSE))</f>
        <v>B+</v>
      </c>
      <c r="H4852" s="150"/>
      <c r="I4852" s="127" t="str">
        <f t="shared" si="184"/>
        <v>B+</v>
      </c>
      <c r="J4852" s="126"/>
    </row>
    <row r="4853" spans="1:10" ht="12.75" customHeight="1">
      <c r="A4853" s="147" t="str">
        <f>IF('TRI-2C'!$CR$13="","",'TRI-2C'!$CR$13)</f>
        <v>Identificar “auditivamente” el fonema (sonido) inicial de las palabras más utilizadas.</v>
      </c>
      <c r="B4853" s="139"/>
      <c r="C4853" s="139"/>
      <c r="F4853" s="128"/>
      <c r="G4853" s="124" t="str">
        <f>IF(A4853="","",VLOOKUP(J4761,'TRI-2C'!$B$18:$FH$61,95,FALSE))</f>
        <v>B+</v>
      </c>
      <c r="I4853" s="125" t="str">
        <f t="shared" si="184"/>
        <v>B+</v>
      </c>
      <c r="J4853" s="128"/>
    </row>
    <row r="4854" spans="1:10" ht="12.75" customHeight="1">
      <c r="A4854" s="148" t="str">
        <f>IF('TRI-2C'!$CS$13="","",'TRI-2C'!$CS$13)</f>
        <v>Identificar una persona adulta de confianza para solicitar apoyo al enfrentar desafíos emocionales en situaciones cotidianas del entorno escolar</v>
      </c>
      <c r="B4854" s="158"/>
      <c r="C4854" s="158"/>
      <c r="D4854" s="158"/>
      <c r="E4854" s="158"/>
      <c r="F4854" s="159"/>
      <c r="G4854" s="122" t="str">
        <f>IF(A4854="","",VLOOKUP(J4761,'TRI-2C'!$B$18:$FH$61,96,FALSE))</f>
        <v>B+</v>
      </c>
      <c r="H4854" s="150"/>
      <c r="I4854" s="127" t="str">
        <f t="shared" si="184"/>
        <v>B+</v>
      </c>
      <c r="J4854" s="126"/>
    </row>
    <row r="4855" spans="1:10" ht="12.75" customHeight="1">
      <c r="A4855" s="11" t="str">
        <f>IF('TRI-2C'!$CT$13="","",'TRI-2C'!$CT$13)</f>
        <v>Participar en conversaciones más complejas y largas manteniéndose dentro del tema.</v>
      </c>
      <c r="B4855" s="156"/>
      <c r="C4855" s="156"/>
      <c r="D4855" s="156"/>
      <c r="E4855" s="156"/>
      <c r="F4855" s="157"/>
      <c r="G4855" s="124" t="str">
        <f>IF(A4855="","",VLOOKUP(J4761,'TRI-2C'!$B$18:$FH$61,97,FALSE))</f>
        <v>B+</v>
      </c>
      <c r="I4855" s="125" t="str">
        <f t="shared" si="184"/>
        <v>B+</v>
      </c>
      <c r="J4855" s="128"/>
    </row>
    <row r="4856" spans="1:10" ht="12.75" customHeight="1">
      <c r="A4856" s="148" t="str">
        <f>IF('TRI-2C'!$CU$13="","",'TRI-2C'!$CU$13)</f>
        <v>Producir palabras que riman espontáneamente tomado en cuenta los sonidos finales de las mismas.</v>
      </c>
      <c r="B4856" s="149"/>
      <c r="C4856" s="149"/>
      <c r="D4856" s="150"/>
      <c r="E4856" s="150"/>
      <c r="F4856" s="126"/>
      <c r="G4856" s="122" t="str">
        <f>IF(A4856="","",VLOOKUP(J4761,'TRI-2C'!$B$18:$FH$61,98,FALSE))</f>
        <v>B+</v>
      </c>
      <c r="H4856" s="150"/>
      <c r="I4856" s="127" t="str">
        <f t="shared" si="184"/>
        <v>B+</v>
      </c>
      <c r="J4856" s="126"/>
    </row>
    <row r="4857" spans="1:10" ht="12.75" customHeight="1">
      <c r="A4857" s="147" t="str">
        <f>IF('TRI-2C'!$CV$13="","",'TRI-2C'!$CV$13)</f>
        <v>Realizar modificaciones del contenido de un cuento relatado por el adulto, cambiando partes del él como: acciones y final.</v>
      </c>
      <c r="B4857" s="139"/>
      <c r="C4857" s="139"/>
      <c r="F4857" s="128"/>
      <c r="G4857" s="124" t="str">
        <f>IF(A4857="","",VLOOKUP(J4761,'TRI-2C'!$B$18:$FH$61,99,FALSE))</f>
        <v>B+</v>
      </c>
      <c r="I4857" s="125" t="str">
        <f t="shared" si="184"/>
        <v>B+</v>
      </c>
      <c r="J4857" s="128"/>
    </row>
    <row r="4858" spans="1:10" ht="12.75" customHeight="1">
      <c r="A485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858" s="149"/>
      <c r="C4858" s="149"/>
      <c r="D4858" s="150"/>
      <c r="E4858" s="150"/>
      <c r="F4858" s="126"/>
      <c r="G4858" s="122" t="str">
        <f>IF(A4858="","",VLOOKUP(J4761,'TRI-2C'!$B$18:$FH$61,100,FALSE))</f>
        <v>B+</v>
      </c>
      <c r="H4858" s="150"/>
      <c r="I4858" s="127" t="str">
        <f t="shared" si="184"/>
        <v>B+</v>
      </c>
      <c r="J4858" s="126"/>
    </row>
    <row r="4859" spans="1:10" ht="12.75" customHeight="1">
      <c r="A4859" s="147" t="str">
        <f>IF('TRI-2C'!$CX$13="","",'TRI-2C'!$CX$13)</f>
        <v>Reconocer etiquetas y rótulos de su entorno inmediato y los “lee”.</v>
      </c>
      <c r="B4859" s="139"/>
      <c r="C4859" s="139"/>
      <c r="F4859" s="128"/>
      <c r="G4859" s="124" t="str">
        <f>IF(A4859="","",VLOOKUP(J4761,'TRI-2C'!$B$18:$FH$61,101,FALSE))</f>
        <v>B+</v>
      </c>
      <c r="I4859" s="125" t="str">
        <f t="shared" si="184"/>
        <v>B+</v>
      </c>
      <c r="J4859" s="128"/>
    </row>
    <row r="4860" spans="1:10" ht="12.75" customHeight="1">
      <c r="A4860" s="192" t="str">
        <f>IF('TRI-2C'!$CY$13="","",'TRI-2C'!$CY$13)</f>
        <v>Relatar cuentos, narrados por el adulto, manteniendo la secuencia, sin la ayuda del paratexto.</v>
      </c>
      <c r="B4860" s="154"/>
      <c r="C4860" s="154"/>
      <c r="D4860" s="154"/>
      <c r="E4860" s="154"/>
      <c r="F4860" s="155"/>
      <c r="G4860" s="122" t="str">
        <f>IF(A4860="","",VLOOKUP(J4761,'TRI-2C'!$B$18:$FH$61,102,FALSE))</f>
        <v>B+</v>
      </c>
      <c r="H4860" s="150"/>
      <c r="I4860" s="127" t="str">
        <f t="shared" si="184"/>
        <v>B+</v>
      </c>
      <c r="J4860" s="126"/>
    </row>
    <row r="4861" spans="1:10" ht="12.75" customHeight="1">
      <c r="A4861" s="147" t="str">
        <f>IF('TRI-2C'!$CZ$13="","",'TRI-2C'!$CZ$13)</f>
        <v>Reproducir trabalenguas sencillos, adivinanzas, canciones y poemas cortos, mejorando su pronunciación y potenciando su capacidad imaginativa.</v>
      </c>
      <c r="B4861" s="139"/>
      <c r="C4861" s="139"/>
      <c r="F4861" s="128"/>
      <c r="G4861" s="124" t="str">
        <f>IF(A4861="","",VLOOKUP(J4761,'TRI-2C'!$B$18:$FH$61,103,FALSE))</f>
        <v>B+</v>
      </c>
      <c r="I4861" s="125" t="str">
        <f t="shared" si="184"/>
        <v>B+</v>
      </c>
      <c r="J4861" s="128"/>
    </row>
    <row r="4862" spans="1:10" ht="12.75" customHeight="1">
      <c r="A4862" s="148" t="str">
        <f>IF('TRI-2C'!$DA$13="","",'TRI-2C'!$DA$13)</f>
        <v>Responder preguntas sobre un texto narrado por el adulto, relacionadas a los personajes y acciones principales.</v>
      </c>
      <c r="B4862" s="149"/>
      <c r="C4862" s="149"/>
      <c r="D4862" s="150"/>
      <c r="E4862" s="150"/>
      <c r="F4862" s="126"/>
      <c r="G4862" s="122" t="str">
        <f>IF(A4862="","",VLOOKUP(J4761,'TRI-2C'!$B$18:$FH$61,104,FALSE))</f>
        <v>B+</v>
      </c>
      <c r="H4862" s="150"/>
      <c r="I4862" s="127" t="str">
        <f t="shared" si="184"/>
        <v>B+</v>
      </c>
      <c r="J4862" s="126"/>
    </row>
    <row r="4863" spans="1:10" ht="12.75" customHeight="1">
      <c r="A4863" s="147" t="str">
        <f>IF('TRI-2C'!$DB$13="","",'TRI-2C'!$DB$13)</f>
        <v>Seguir instrucciones sencillas que involucren la ejecución de tres o más actividades</v>
      </c>
      <c r="B4863" s="139"/>
      <c r="C4863" s="139"/>
      <c r="F4863" s="128"/>
      <c r="G4863" s="124" t="str">
        <f>IF(A4863="","",VLOOKUP(J4761,'TRI-2C'!$B$18:$FH$61,105,FALSE))</f>
        <v>B+</v>
      </c>
      <c r="I4863" s="125" t="str">
        <f t="shared" si="184"/>
        <v>B+</v>
      </c>
      <c r="J4863" s="128"/>
    </row>
    <row r="4864" spans="1:10" ht="12.75" customHeight="1">
      <c r="A4864" s="165" t="str">
        <f>'BI-1T'!$A$12</f>
        <v>EXPRESIÓN ARTISTICA</v>
      </c>
      <c r="B4864" s="158"/>
      <c r="C4864" s="158"/>
      <c r="D4864" s="158"/>
      <c r="E4864" s="158"/>
      <c r="F4864" s="159"/>
      <c r="G4864" s="122" t="str">
        <f>IF(A4864="","",VLOOKUP(J4761,'TRI-2C'!$B$18:$FH$61,106,FALSE))</f>
        <v>B+</v>
      </c>
      <c r="H4864" s="150"/>
      <c r="I4864" s="127"/>
      <c r="J4864" s="126"/>
    </row>
    <row r="4865" spans="1:10" ht="12.75" customHeight="1">
      <c r="A4865" s="11" t="str">
        <f>IF('TRI-2C'!$DD$13="","",'TRI-2C'!$DD$13)</f>
        <v>Cantar canciones siguiendo el ritmo y coordinando con las expresiones de su cuerpo.</v>
      </c>
      <c r="B4865" s="156"/>
      <c r="C4865" s="156"/>
      <c r="D4865" s="156"/>
      <c r="E4865" s="156"/>
      <c r="F4865" s="157"/>
      <c r="G4865" s="124" t="str">
        <f>IF(A4865="","",VLOOKUP(J4761,'TRI-2C'!$B$18:$FH$61,107,FALSE))</f>
        <v>A+</v>
      </c>
      <c r="I4865" s="125" t="str">
        <f t="shared" ref="I4865:I4875" si="185">IF(G4865="","",G4865)</f>
        <v>A+</v>
      </c>
      <c r="J4865" s="128"/>
    </row>
    <row r="4866" spans="1:10" ht="12.75" customHeight="1">
      <c r="A4866" s="148" t="str">
        <f>IF('TRI-2C'!$DE$13="","",'TRI-2C'!$DE$13)</f>
        <v>Comunicar de manera escrita sus ideas intentando imitar letras o formas parecidas a letras.</v>
      </c>
      <c r="B4866" s="149"/>
      <c r="C4866" s="149"/>
      <c r="D4866" s="150"/>
      <c r="E4866" s="150"/>
      <c r="F4866" s="126"/>
      <c r="G4866" s="122" t="str">
        <f>IF(A4866="","",VLOOKUP(J4761,'TRI-2C'!$B$18:$FH$61,108,FALSE))</f>
        <v>A+</v>
      </c>
      <c r="H4866" s="150"/>
      <c r="I4866" s="127" t="str">
        <f t="shared" si="185"/>
        <v>A+</v>
      </c>
      <c r="J4866" s="126"/>
    </row>
    <row r="4867" spans="1:10" ht="12.75" customHeight="1">
      <c r="A4867" s="147" t="str">
        <f>IF('TRI-2C'!$DF$13="","",'TRI-2C'!$DF$13)</f>
        <v>Ejecutar patrones de más de dos ritmos con partes del cuerpo y elementos o instrumentos sonoros.</v>
      </c>
      <c r="B4867" s="139"/>
      <c r="C4867" s="139"/>
      <c r="F4867" s="128"/>
      <c r="G4867" s="124" t="str">
        <f>IF(A4867="","",VLOOKUP(J4761,'TRI-2C'!$B$18:$FH$61,109,FALSE))</f>
        <v>A+</v>
      </c>
      <c r="I4867" s="125" t="str">
        <f t="shared" si="185"/>
        <v>A+</v>
      </c>
      <c r="J4867" s="128"/>
    </row>
    <row r="4868" spans="1:10" ht="12.75" customHeight="1">
      <c r="A486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4868" s="149"/>
      <c r="C4868" s="149"/>
      <c r="D4868" s="150"/>
      <c r="E4868" s="150"/>
      <c r="F4868" s="126"/>
      <c r="G4868" s="122" t="str">
        <f>IF(A4868="","",VLOOKUP(J4761,'TRI-2C'!$B$18:$FH$61,110,FALSE))</f>
        <v>A+</v>
      </c>
      <c r="H4868" s="150"/>
      <c r="I4868" s="127" t="str">
        <f t="shared" si="185"/>
        <v>A+</v>
      </c>
      <c r="J4868" s="126"/>
    </row>
    <row r="4869" spans="1:10" ht="12.75" customHeight="1">
      <c r="A4869" s="147" t="str">
        <f>IF('TRI-2C'!$DH$13="","",'TRI-2C'!$DH$13)</f>
        <v>Expresar su opinión al observar una obra artística relacionada a la plástica o a la escultura.</v>
      </c>
      <c r="B4869" s="139"/>
      <c r="C4869" s="139"/>
      <c r="F4869" s="128"/>
      <c r="G4869" s="124" t="str">
        <f>IF(A4869="","",VLOOKUP(J4761,'TRI-2C'!$B$18:$FH$61,111,FALSE))</f>
        <v>A+</v>
      </c>
      <c r="I4869" s="125" t="str">
        <f t="shared" si="185"/>
        <v>A+</v>
      </c>
      <c r="J4869" s="128"/>
    </row>
    <row r="4870" spans="1:10" ht="12.75" customHeight="1">
      <c r="A4870" s="192" t="str">
        <f>IF('TRI-2C'!$DI$13="","",'TRI-2C'!$DI$13)</f>
        <v>Expresar sus vivencias y experiencias a través del dibujo libre.</v>
      </c>
      <c r="B4870" s="154"/>
      <c r="C4870" s="154"/>
      <c r="D4870" s="154"/>
      <c r="E4870" s="154"/>
      <c r="F4870" s="155"/>
      <c r="G4870" s="122" t="str">
        <f>IF(A4870="","",VLOOKUP(J4761,'TRI-2C'!$B$18:$FH$61,112,FALSE))</f>
        <v>A+</v>
      </c>
      <c r="H4870" s="150"/>
      <c r="I4870" s="127" t="str">
        <f t="shared" si="185"/>
        <v>A+</v>
      </c>
      <c r="J4870" s="126"/>
    </row>
    <row r="4871" spans="1:10" ht="12.75" customHeight="1">
      <c r="A4871" s="147" t="str">
        <f>IF('TRI-2C'!$DJ$13="","",'TRI-2C'!$DJ$13)</f>
        <v>Mantener el ritmo y las secuencias de pasos sencillos durante la ejecución de coreografías.</v>
      </c>
      <c r="B4871" s="139"/>
      <c r="C4871" s="139"/>
      <c r="F4871" s="128"/>
      <c r="G4871" s="124" t="str">
        <f>IF(A4871="","",VLOOKUP(J4761,'TRI-2C'!$B$18:$FH$61,113,FALSE))</f>
        <v>A+</v>
      </c>
      <c r="I4871" s="125" t="str">
        <f t="shared" si="185"/>
        <v>A+</v>
      </c>
      <c r="J4871" s="128"/>
    </row>
    <row r="4872" spans="1:10" ht="12.75" customHeight="1">
      <c r="A487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872" s="149"/>
      <c r="C4872" s="149"/>
      <c r="D4872" s="150"/>
      <c r="E4872" s="150"/>
      <c r="F4872" s="126"/>
      <c r="G4872" s="122" t="str">
        <f>IF(A4872="","",VLOOKUP(J4761,'TRI-2C'!$B$18:$FH$61,114,FALSE))</f>
        <v>A+</v>
      </c>
      <c r="H4872" s="150"/>
      <c r="I4872" s="127" t="str">
        <f t="shared" si="185"/>
        <v>A+</v>
      </c>
      <c r="J4872" s="126"/>
    </row>
    <row r="4873" spans="1:10" ht="12.75" customHeight="1">
      <c r="A4873" s="147" t="str">
        <f>IF('TRI-2C'!$DL$13="","",'TRI-2C'!$DL$13)</f>
        <v>Participar en dramatizaciones, asumiendo roles de diferentes personas del entorno y de personajes de cuentos e historietas.</v>
      </c>
      <c r="B4873" s="139"/>
      <c r="C4873" s="139"/>
      <c r="F4873" s="128"/>
      <c r="G4873" s="124" t="str">
        <f>IF(A4873="","",VLOOKUP(J4761,'TRI-2C'!$B$18:$FH$61,115,FALSE))</f>
        <v>A+</v>
      </c>
      <c r="I4873" s="125" t="str">
        <f t="shared" si="185"/>
        <v>A+</v>
      </c>
      <c r="J4873" s="128"/>
    </row>
    <row r="4874" spans="1:10" ht="12.75" customHeight="1">
      <c r="A4874" s="148" t="str">
        <f>IF('TRI-2C'!$DM$13="","",'TRI-2C'!$DM$13)</f>
        <v>Participar en rondas populares, bailes y juegos tradicionales, asumiendo los roles y respetando las reglas.</v>
      </c>
      <c r="B4874" s="158"/>
      <c r="C4874" s="158"/>
      <c r="D4874" s="158"/>
      <c r="E4874" s="158"/>
      <c r="F4874" s="159"/>
      <c r="G4874" s="122" t="str">
        <f>IF(A4874="","",VLOOKUP(J4761,'TRI-2C'!$B$18:$FH$61,116,FALSE))</f>
        <v>A+</v>
      </c>
      <c r="H4874" s="150"/>
      <c r="I4874" s="127" t="str">
        <f t="shared" si="185"/>
        <v>A+</v>
      </c>
      <c r="J4874" s="126"/>
    </row>
    <row r="4875" spans="1:10" ht="12.75" customHeight="1">
      <c r="A4875" s="11" t="str">
        <f>IF('TRI-2C'!$DN$13="","",'TRI-2C'!$DN$13)</f>
        <v>Realizar actividades creativas utilizando las técnicas grafo plásticas con variedad de materiales.</v>
      </c>
      <c r="B4875" s="156"/>
      <c r="C4875" s="156"/>
      <c r="D4875" s="156"/>
      <c r="E4875" s="156"/>
      <c r="F4875" s="157"/>
      <c r="G4875" s="124" t="str">
        <f>IF(A4875="","",VLOOKUP(J4761,'TRI-2C'!$B$18:$FH$61,117,FALSE))</f>
        <v>A+</v>
      </c>
      <c r="I4875" s="125" t="str">
        <f t="shared" si="185"/>
        <v>A+</v>
      </c>
      <c r="J4875" s="128"/>
    </row>
    <row r="4876" spans="1:10" ht="12.75" customHeight="1">
      <c r="A4876" s="165" t="str">
        <f>'BI-1T'!$A$13</f>
        <v>EXPRESION CORPORAL Y MOTRICIDAD</v>
      </c>
      <c r="B4876" s="149"/>
      <c r="C4876" s="149"/>
      <c r="D4876" s="150"/>
      <c r="E4876" s="150"/>
      <c r="F4876" s="126"/>
      <c r="G4876" s="122" t="str">
        <f>IF(A4876="","",VLOOKUP(J4761,'TRI-2C'!$B$18:$FH$61,118,FALSE))</f>
        <v>A+</v>
      </c>
      <c r="H4876" s="150"/>
      <c r="I4876" s="127"/>
      <c r="J4876" s="126"/>
    </row>
    <row r="4877" spans="1:10" ht="12.75" customHeight="1">
      <c r="A4877" s="147" t="str">
        <f>IF('TRI-2C'!$DP$13="","",'TRI-2C'!$DP$13)</f>
        <v>Caminar y correr con soltura y seguridad manteniendo el equilibrio a diferentes distancias, orientaciones y ritmos en espacios parciales.</v>
      </c>
      <c r="B4877" s="139"/>
      <c r="C4877" s="139"/>
      <c r="F4877" s="128"/>
      <c r="G4877" s="124" t="str">
        <f>IF(A4877="","",VLOOKUP(J4761,'TRI-2C'!$B$18:$FH$61,119,FALSE))</f>
        <v>A+</v>
      </c>
      <c r="I4877" s="125" t="str">
        <f t="shared" ref="I4877:I4904" si="186">IF(G4877="","",G4877)</f>
        <v>A+</v>
      </c>
      <c r="J4877" s="128"/>
    </row>
    <row r="4878" spans="1:10" ht="12.75" customHeight="1">
      <c r="A487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4878" s="149"/>
      <c r="C4878" s="149"/>
      <c r="D4878" s="150"/>
      <c r="E4878" s="150"/>
      <c r="F4878" s="126"/>
      <c r="G4878" s="122" t="str">
        <f>IF(A4878="","",VLOOKUP(J4761,'TRI-2C'!$B$18:$FH$61,120,FALSE))</f>
        <v>A+</v>
      </c>
      <c r="H4878" s="150"/>
      <c r="I4878" s="127" t="str">
        <f t="shared" si="186"/>
        <v>A+</v>
      </c>
      <c r="J4878" s="126"/>
    </row>
    <row r="4879" spans="1:10" ht="12.75" customHeight="1">
      <c r="A4879" s="147" t="str">
        <f>IF('TRI-2C'!$DR$13="","",'TRI-2C'!$DR$13)</f>
        <v>Discriminar sonidos onomatopéyicos y diferencia los sonidos naturales de los artificiales</v>
      </c>
      <c r="B4879" s="139"/>
      <c r="C4879" s="139"/>
      <c r="F4879" s="128"/>
      <c r="G4879" s="124" t="str">
        <f>IF(A4879="","",VLOOKUP(J4761,'TRI-2C'!$B$18:$FH$61,121,FALSE))</f>
        <v>A+</v>
      </c>
      <c r="I4879" s="125" t="str">
        <f t="shared" si="186"/>
        <v>A+</v>
      </c>
      <c r="J4879" s="128"/>
    </row>
    <row r="4880" spans="1:10" ht="12.75" customHeight="1">
      <c r="A4880" s="192" t="str">
        <f>IF('TRI-2C'!$DS$13="","",'TRI-2C'!$DS$13)</f>
        <v>Ejecutar actividades coordinadamente y con un control adecuado de fuerza y tonicidad muscular como: lanzar, atrapar y patear objetos y pelotas.</v>
      </c>
      <c r="B4880" s="154"/>
      <c r="C4880" s="154"/>
      <c r="D4880" s="154"/>
      <c r="E4880" s="154"/>
      <c r="F4880" s="155"/>
      <c r="G4880" s="122" t="str">
        <f>IF(A4880="","",VLOOKUP(J4761,'TRI-2C'!$B$18:$FH$61,122,FALSE))</f>
        <v>A+</v>
      </c>
      <c r="H4880" s="150"/>
      <c r="I4880" s="127" t="str">
        <f t="shared" si="186"/>
        <v>A+</v>
      </c>
      <c r="J4880" s="126"/>
    </row>
    <row r="4881" spans="1:10" ht="12.75" customHeight="1">
      <c r="A4881" s="147" t="str">
        <f>IF('TRI-2C'!$DT$13="","",'TRI-2C'!$DT$13)</f>
        <v>Emplear su lado dominante en la realización de la mayoría de las actividades que utilice la mano, ojo y pie.</v>
      </c>
      <c r="B4881" s="139"/>
      <c r="C4881" s="139"/>
      <c r="F4881" s="128"/>
      <c r="G4881" s="124" t="str">
        <f>IF(A4881="","",VLOOKUP(J4761,'TRI-2C'!$B$18:$FH$61,123,FALSE))</f>
        <v>A+</v>
      </c>
      <c r="I4881" s="125" t="str">
        <f t="shared" si="186"/>
        <v>A+</v>
      </c>
      <c r="J4881" s="128"/>
    </row>
    <row r="4882" spans="1:10" ht="12.75" customHeight="1">
      <c r="A4882" s="148" t="str">
        <f>IF('TRI-2C'!$DU$13="","",'TRI-2C'!$DU$13)</f>
        <v>Galopar y salticar coordinadamente con obstáculos ejecutando circuitos.</v>
      </c>
      <c r="B4882" s="149"/>
      <c r="C4882" s="149"/>
      <c r="D4882" s="150"/>
      <c r="E4882" s="150"/>
      <c r="F4882" s="126"/>
      <c r="G4882" s="122" t="str">
        <f>IF(A4882="","",VLOOKUP(J4761,'TRI-2C'!$B$18:$FH$61,124,FALSE))</f>
        <v>A+</v>
      </c>
      <c r="H4882" s="150"/>
      <c r="I4882" s="127" t="str">
        <f t="shared" si="186"/>
        <v>A+</v>
      </c>
      <c r="J4882" s="126"/>
    </row>
    <row r="4883" spans="1:10" ht="12.75" customHeight="1">
      <c r="A488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4883" s="139"/>
      <c r="C4883" s="139"/>
      <c r="F4883" s="128"/>
      <c r="G4883" s="124" t="str">
        <f>IF(A4883="","",VLOOKUP(J4761,'TRI-2C'!$B$18:$FH$61,125,FALSE))</f>
        <v>A+</v>
      </c>
      <c r="I4883" s="125" t="str">
        <f t="shared" si="186"/>
        <v>A+</v>
      </c>
      <c r="J4883" s="128"/>
    </row>
    <row r="4884" spans="1:10" ht="12.75" customHeight="1">
      <c r="A4884" s="148" t="str">
        <f>IF('TRI-2C'!$DW$13="","",'TRI-2C'!$DW$13)</f>
        <v>Mantener el equilibro al caminar sobre líneas rectas, curvas y quebradas con altura (aprox. 20 cm) logrando un adecuado control postural.</v>
      </c>
      <c r="B4884" s="158"/>
      <c r="C4884" s="158"/>
      <c r="D4884" s="158"/>
      <c r="E4884" s="158"/>
      <c r="F4884" s="159"/>
      <c r="G4884" s="122" t="str">
        <f>IF(A4884="","",VLOOKUP(J4761,'TRI-2C'!$B$18:$FH$61,126,FALSE))</f>
        <v>A+</v>
      </c>
      <c r="H4884" s="150"/>
      <c r="I4884" s="127" t="str">
        <f t="shared" si="186"/>
        <v>A+</v>
      </c>
      <c r="J4884" s="126"/>
    </row>
    <row r="4885" spans="1:10" ht="12.75" customHeight="1">
      <c r="A4885" s="11" t="str">
        <f>IF('TRI-2C'!$DX$13="","",'TRI-2C'!$DX$13)</f>
        <v>Mantener un adecuado control postural en diferentes posiciones del cuerpo y en desplazamientos.</v>
      </c>
      <c r="B4885" s="156"/>
      <c r="C4885" s="156"/>
      <c r="D4885" s="156"/>
      <c r="E4885" s="156"/>
      <c r="F4885" s="157"/>
      <c r="G4885" s="124" t="str">
        <f>IF(A4885="","",VLOOKUP(J4761,'TRI-2C'!$B$18:$FH$61,127,FALSE))</f>
        <v>A+</v>
      </c>
      <c r="I4885" s="125" t="str">
        <f t="shared" si="186"/>
        <v>A+</v>
      </c>
      <c r="J4885" s="128"/>
    </row>
    <row r="4886" spans="1:10" ht="12.75" customHeight="1">
      <c r="A4886" s="148" t="str">
        <f>IF('TRI-2C'!$DY$13="","",'TRI-2C'!$DY$13)</f>
        <v>Orientarse en el espacio realizando desplazamientos en función de consignas dadas con las nociones: entre, adelante-atrás, junto a, cerca-lejos</v>
      </c>
      <c r="B4886" s="149"/>
      <c r="C4886" s="149"/>
      <c r="D4886" s="150"/>
      <c r="E4886" s="150"/>
      <c r="F4886" s="126"/>
      <c r="G4886" s="122" t="str">
        <f>IF(A4886="","",VLOOKUP(J4761,'TRI-2C'!$B$18:$FH$61,128,FALSE))</f>
        <v>A+</v>
      </c>
      <c r="H4886" s="150"/>
      <c r="I4886" s="127" t="str">
        <f t="shared" si="186"/>
        <v>A+</v>
      </c>
      <c r="J4886" s="126"/>
    </row>
    <row r="4887" spans="1:10" ht="12.75" customHeight="1">
      <c r="A4887" s="147" t="str">
        <f>IF('TRI-2C'!$DZ$13="","",'TRI-2C'!$DZ$13)</f>
        <v>Realiza varios movimientos y desplazamientos combinados a diferentes velocidades (rápido, lento), duración (largos y corto).</v>
      </c>
      <c r="B4887" s="139"/>
      <c r="C4887" s="139"/>
      <c r="F4887" s="128"/>
      <c r="G4887" s="124" t="str">
        <f>IF(A4887="","",VLOOKUP(J4761,'TRI-2C'!$B$18:$FH$61,129,FALSE))</f>
        <v>A+</v>
      </c>
      <c r="I4887" s="125" t="str">
        <f t="shared" si="186"/>
        <v>A+</v>
      </c>
      <c r="J4887" s="128"/>
    </row>
    <row r="4888" spans="1:10" ht="12.75" customHeight="1">
      <c r="A4888" s="148" t="str">
        <f>IF('TRI-2C'!$EA$13="","",'TRI-2C'!$EA$13)</f>
        <v>Realizar actividades de coordinación visomotriz con niveles de dificultad creciente en el tamaño y tipo de materiales.</v>
      </c>
      <c r="B4888" s="149"/>
      <c r="C4888" s="149"/>
      <c r="D4888" s="150"/>
      <c r="E4888" s="150"/>
      <c r="F4888" s="126"/>
      <c r="G4888" s="122" t="str">
        <f>IF(A4888="","",VLOOKUP(J4761,'TRI-2C'!$B$18:$FH$61,130,FALSE))</f>
        <v>A+</v>
      </c>
      <c r="H4888" s="150"/>
      <c r="I4888" s="127" t="str">
        <f t="shared" si="186"/>
        <v>A+</v>
      </c>
      <c r="J4888" s="126"/>
    </row>
    <row r="4889" spans="1:10" ht="12.75" customHeight="1">
      <c r="A4889" s="147" t="str">
        <f>IF('TRI-2C'!$EB$13="","",'TRI-2C'!$EB$13)</f>
        <v>Realizar desplazamientos y movimientos combinados utilizando el espacio total y parcial a diferentes distancias (largas-cortas)</v>
      </c>
      <c r="B4889" s="139"/>
      <c r="C4889" s="139"/>
      <c r="F4889" s="128"/>
      <c r="G4889" s="124" t="str">
        <f>IF(A4889="","",VLOOKUP(J4761,'TRI-2C'!$B$18:$FH$61,131,FALSE))</f>
        <v>A+</v>
      </c>
      <c r="I4889" s="125" t="str">
        <f t="shared" si="186"/>
        <v>A+</v>
      </c>
      <c r="J4889" s="128"/>
    </row>
    <row r="4890" spans="1:10" ht="12.75" customHeight="1">
      <c r="A489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4890" s="154"/>
      <c r="C4890" s="154"/>
      <c r="D4890" s="154"/>
      <c r="E4890" s="154"/>
      <c r="F4890" s="155"/>
      <c r="G4890" s="122" t="str">
        <f>IF(A4890="","",VLOOKUP(J4761,'TRI-2C'!$B$18:$FH$61,132,FALSE))</f>
        <v>A+</v>
      </c>
      <c r="H4890" s="150"/>
      <c r="I4890" s="127" t="str">
        <f t="shared" si="186"/>
        <v>A+</v>
      </c>
      <c r="J4890" s="126"/>
    </row>
    <row r="4891" spans="1:10" ht="12.75" customHeight="1">
      <c r="A489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4891" s="139"/>
      <c r="C4891" s="139"/>
      <c r="F4891" s="128"/>
      <c r="G4891" s="124" t="str">
        <f>IF(A4891="","",VLOOKUP(J4761,'TRI-2C'!$B$18:$FH$61,133,FALSE))</f>
        <v>A+</v>
      </c>
      <c r="I4891" s="125" t="str">
        <f t="shared" si="186"/>
        <v>A+</v>
      </c>
      <c r="J4891" s="128"/>
    </row>
    <row r="4892" spans="1:10" ht="12.75" customHeight="1">
      <c r="A489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4892" s="149"/>
      <c r="C4892" s="149"/>
      <c r="D4892" s="150"/>
      <c r="E4892" s="150"/>
      <c r="F4892" s="126"/>
      <c r="G4892" s="122" t="str">
        <f>IF(A4892="","",VLOOKUP(J4761,'TRI-2C'!$B$18:$FH$61,134,FALSE))</f>
        <v>A+</v>
      </c>
      <c r="H4892" s="150"/>
      <c r="I4892" s="127" t="str">
        <f t="shared" si="186"/>
        <v>A+</v>
      </c>
      <c r="J4892" s="126"/>
    </row>
    <row r="4893" spans="1:10" ht="12.75" customHeight="1">
      <c r="A4893" s="147" t="str">
        <f>IF('TRI-2C'!$EF$13="","",'TRI-2C'!$EF$13)</f>
        <v>Realizar movimientos diferenciados con los lados laterales del cuerpo (un lado y otro lado).</v>
      </c>
      <c r="B4893" s="139"/>
      <c r="C4893" s="139"/>
      <c r="F4893" s="128"/>
      <c r="G4893" s="124" t="str">
        <f>IF(A4893="","",VLOOKUP(J4761,'TRI-2C'!$B$18:$FH$61,135,FALSE))</f>
        <v>A+</v>
      </c>
      <c r="I4893" s="125" t="str">
        <f t="shared" si="186"/>
        <v>A+</v>
      </c>
      <c r="J4893" s="128"/>
    </row>
    <row r="4894" spans="1:10" ht="12.75" customHeight="1">
      <c r="A4894" s="148" t="str">
        <f>IF('TRI-2C'!$EG$13="","",'TRI-2C'!$EG$13)</f>
        <v>Realizar movimientos para la coordinación de ojo y pie como: patear pelotas hacia un punto fijo determinado.</v>
      </c>
      <c r="B4894" s="158"/>
      <c r="C4894" s="158"/>
      <c r="D4894" s="158"/>
      <c r="E4894" s="158"/>
      <c r="F4894" s="159"/>
      <c r="G4894" s="122" t="str">
        <f>IF(A4894="","",VLOOKUP(J4761,'TRI-2C'!$B$18:$FH$61,136,FALSE))</f>
        <v>A+</v>
      </c>
      <c r="H4894" s="150"/>
      <c r="I4894" s="127" t="str">
        <f t="shared" si="186"/>
        <v>A+</v>
      </c>
      <c r="J4894" s="126"/>
    </row>
    <row r="4895" spans="1:10" ht="12.75" customHeight="1">
      <c r="A4895" s="11" t="str">
        <f>IF('TRI-2C'!$EH$13="","",'TRI-2C'!$EH$13)</f>
        <v>Realizar representaciones gráficas utilizando el dibujo con detalles que le dan intencionalidad y sentido para identificarlos</v>
      </c>
      <c r="B4895" s="156"/>
      <c r="C4895" s="156"/>
      <c r="D4895" s="156"/>
      <c r="E4895" s="156"/>
      <c r="F4895" s="157"/>
      <c r="G4895" s="124" t="str">
        <f>IF(A4895="","",VLOOKUP(J4761,'TRI-2C'!$B$18:$FH$61,137,FALSE))</f>
        <v>A+</v>
      </c>
      <c r="I4895" s="125" t="str">
        <f t="shared" si="186"/>
        <v>A+</v>
      </c>
      <c r="J4895" s="128"/>
    </row>
    <row r="4896" spans="1:10" ht="12.75" customHeight="1">
      <c r="A4896" s="148" t="str">
        <f>IF('TRI-2C'!$EI$13="","",'TRI-2C'!$EI$13)</f>
        <v>Reconocer la importancia del peatón y respetar su espacio en la vía mediante actividades lúdicas que fomenten el aprendizaje de normas de tránsito.</v>
      </c>
      <c r="B4896" s="149"/>
      <c r="C4896" s="149"/>
      <c r="D4896" s="150"/>
      <c r="E4896" s="150"/>
      <c r="F4896" s="126"/>
      <c r="G4896" s="122" t="str">
        <f>IF(A4896="","",VLOOKUP(J4761,'TRI-2C'!$B$18:$FH$61,138,FALSE))</f>
        <v>B+</v>
      </c>
      <c r="H4896" s="150"/>
      <c r="I4896" s="127" t="str">
        <f t="shared" si="186"/>
        <v>B+</v>
      </c>
      <c r="J4896" s="126"/>
    </row>
    <row r="4897" spans="1:10" ht="12.75" customHeight="1">
      <c r="A4897" s="147" t="str">
        <f>IF('TRI-2C'!$EJ$13="","",'TRI-2C'!$EJ$13)</f>
        <v>Representar la figura humana utilizando el monigote e incorporando detalles según la interiorización de su imagen corporal.</v>
      </c>
      <c r="B4897" s="139"/>
      <c r="C4897" s="139"/>
      <c r="F4897" s="128"/>
      <c r="G4897" s="124" t="str">
        <f>IF(A4897="","",VLOOKUP(J4761,'TRI-2C'!$B$18:$FH$61,139,FALSE))</f>
        <v>A+</v>
      </c>
      <c r="I4897" s="125" t="str">
        <f t="shared" si="186"/>
        <v>A+</v>
      </c>
      <c r="J4897" s="128"/>
    </row>
    <row r="4898" spans="1:10" ht="12.75" customHeight="1">
      <c r="A4898" s="148" t="str">
        <f>IF('TRI-2C'!$EK$13="","",'TRI-2C'!$EK$13)</f>
        <v>Saltar de un pie a otro alternadamente, de manera autónoma.</v>
      </c>
      <c r="B4898" s="149"/>
      <c r="C4898" s="149"/>
      <c r="D4898" s="150"/>
      <c r="E4898" s="150"/>
      <c r="F4898" s="126"/>
      <c r="G4898" s="122" t="str">
        <f>IF(A4898="","",VLOOKUP(J4761,'TRI-2C'!$B$18:$FH$61,140,FALSE))</f>
        <v>A+</v>
      </c>
      <c r="H4898" s="150"/>
      <c r="I4898" s="127" t="str">
        <f t="shared" si="186"/>
        <v>A+</v>
      </c>
      <c r="J4898" s="126"/>
    </row>
    <row r="4899" spans="1:10" ht="12.75" customHeight="1">
      <c r="A4899" s="147" t="str">
        <f>IF('TRI-2C'!$EL$13="","",'TRI-2C'!$EL$13)</f>
        <v>Saltar en dos pies en sentido vertical obstáculos de 20 a 30 cm en altura y en sentido horizontal longitudes de aproximadamente 50 a 70 cm.</v>
      </c>
      <c r="B4899" s="139"/>
      <c r="C4899" s="139"/>
      <c r="F4899" s="128"/>
      <c r="G4899" s="124" t="str">
        <f>IF(A4899="","",VLOOKUP(J4761,'TRI-2C'!$B$18:$FH$61,141,FALSE))</f>
        <v>A+</v>
      </c>
      <c r="I4899" s="125" t="str">
        <f t="shared" si="186"/>
        <v>A+</v>
      </c>
      <c r="J4899" s="128"/>
    </row>
    <row r="4900" spans="1:10" ht="12.75" customHeight="1">
      <c r="A4900" s="192" t="str">
        <f>IF('TRI-2C'!$EM$13="","",'TRI-2C'!$EM$13)</f>
        <v>Subir y bajar escaleras alternando los pies.</v>
      </c>
      <c r="B4900" s="154"/>
      <c r="C4900" s="154"/>
      <c r="D4900" s="154"/>
      <c r="E4900" s="154"/>
      <c r="F4900" s="155"/>
      <c r="G4900" s="122" t="str">
        <f>IF(A4900="","",VLOOKUP(J4761,'TRI-2C'!$B$18:$FH$61,142,FALSE))</f>
        <v>A+</v>
      </c>
      <c r="H4900" s="150"/>
      <c r="I4900" s="127" t="str">
        <f t="shared" si="186"/>
        <v>A+</v>
      </c>
      <c r="J4900" s="126"/>
    </row>
    <row r="4901" spans="1:10" ht="12.75" customHeight="1">
      <c r="A4901" s="147" t="str">
        <f>IF('TRI-2C'!$EN$13="","",'TRI-2C'!$EN$13)</f>
        <v>Trepar y reptar a diferentes ritmos y en posiciones corporales diversas (cúbito ventral y cúbito dorsal).</v>
      </c>
      <c r="B4901" s="139"/>
      <c r="C4901" s="139"/>
      <c r="F4901" s="128"/>
      <c r="G4901" s="124" t="str">
        <f>IF(A4901="","",VLOOKUP(J4761,'TRI-2C'!$B$18:$FH$61,143,FALSE))</f>
        <v>A+</v>
      </c>
      <c r="I4901" s="125" t="str">
        <f t="shared" si="186"/>
        <v>A+</v>
      </c>
      <c r="J4901" s="128"/>
    </row>
    <row r="4902" spans="1:10" ht="12.75" customHeight="1">
      <c r="A4902" s="148" t="str">
        <f>IF('TRI-2C'!$EO$13="","",'TRI-2C'!$EO$13)</f>
        <v>Ubicar algunas partes de su cuerpo en función de las nociones de al lado, junto a, cerca-lejos.</v>
      </c>
      <c r="B4902" s="149"/>
      <c r="C4902" s="149"/>
      <c r="D4902" s="150"/>
      <c r="E4902" s="150"/>
      <c r="F4902" s="126"/>
      <c r="G4902" s="122" t="str">
        <f>IF(A4902="","",VLOOKUP(J4761,'TRI-2C'!$B$18:$FH$61,144,FALSE))</f>
        <v>A+</v>
      </c>
      <c r="H4902" s="150"/>
      <c r="I4902" s="127" t="str">
        <f t="shared" si="186"/>
        <v>A+</v>
      </c>
      <c r="J4902" s="126"/>
    </row>
    <row r="4903" spans="1:10" ht="12.75" customHeight="1">
      <c r="A4903" s="147" t="str">
        <f>IF('TRI-2C'!$EP$13="","",'TRI-2C'!$EP$13)</f>
        <v>Utilizar el espacio parcial e inicia con el uso del espacio total para realizar representaciones gráficas.</v>
      </c>
      <c r="B4903" s="139"/>
      <c r="C4903" s="139"/>
      <c r="F4903" s="128"/>
      <c r="G4903" s="124" t="str">
        <f>IF(A4903="","",VLOOKUP(J4761,'TRI-2C'!$B$18:$FH$61,145,FALSE))</f>
        <v>A+</v>
      </c>
      <c r="I4903" s="125" t="str">
        <f t="shared" si="186"/>
        <v>A+</v>
      </c>
      <c r="J4903" s="128"/>
    </row>
    <row r="4904" spans="1:10" ht="12.75" customHeight="1">
      <c r="A4904" s="148" t="str">
        <f>IF('TRI-2C'!$EQ$13="","",'TRI-2C'!$EQ$13)</f>
        <v>Utilizar la pinza digital para coger lápices, marcadores, pinceles y diversos tipos de materiales.</v>
      </c>
      <c r="B4904" s="158"/>
      <c r="C4904" s="158"/>
      <c r="D4904" s="158"/>
      <c r="E4904" s="158"/>
      <c r="F4904" s="159"/>
      <c r="G4904" s="122" t="str">
        <f>IF(A4904="","",VLOOKUP(J4761,'TRI-2C'!$B$18:$FH$61,146,FALSE))</f>
        <v>B-</v>
      </c>
      <c r="H4904" s="150"/>
      <c r="I4904" s="127" t="str">
        <f t="shared" si="186"/>
        <v>B-</v>
      </c>
      <c r="J4904" s="126"/>
    </row>
    <row r="4905" spans="1:10" ht="12.75" customHeight="1">
      <c r="A4905" s="6" t="str">
        <f>NOTAS!$O$14</f>
        <v>CIVICA Y ACOMPAÑAMIENTO INTEGRAL</v>
      </c>
      <c r="B4905" s="156"/>
      <c r="C4905" s="156"/>
      <c r="D4905" s="156"/>
      <c r="E4905" s="156"/>
      <c r="F4905" s="157"/>
      <c r="G4905" s="124" t="str">
        <f>IF(A4905="","",VLOOKUP(J4761,'TRI-2C'!$B$18:$FH$61,146,FALSE))</f>
        <v>B-</v>
      </c>
      <c r="I4905" s="125"/>
      <c r="J4905" s="128"/>
    </row>
    <row r="4906" spans="1:10" ht="12.75" customHeight="1">
      <c r="A4906" s="148" t="str">
        <f>IF('TRI-2C'!$ES$13="","",'TRI-2C'!$ES$13)</f>
        <v/>
      </c>
      <c r="B4906" s="149"/>
      <c r="C4906" s="149"/>
      <c r="D4906" s="150"/>
      <c r="E4906" s="150"/>
      <c r="F4906" s="126"/>
      <c r="G4906" s="122" t="str">
        <f>IF(A4906="","",VLOOKUP(J4761,'TRI-2C'!$B$18:$FH$61,148,FALSE))</f>
        <v/>
      </c>
      <c r="H4906" s="150"/>
      <c r="I4906" s="127" t="str">
        <f t="shared" ref="I4906:I4915" si="187">IF(G4906="","",G4906)</f>
        <v/>
      </c>
      <c r="J4906" s="126"/>
    </row>
    <row r="4907" spans="1:10" ht="12.75" customHeight="1">
      <c r="A4907" s="147" t="str">
        <f>IF('TRI-2C'!$ET$13="","",'TRI-2C'!$ET$13)</f>
        <v>AUTOCONOCIMIENTO</v>
      </c>
      <c r="B4907" s="139"/>
      <c r="C4907" s="139"/>
      <c r="F4907" s="128"/>
      <c r="G4907" s="124" t="str">
        <f>IF(A4907="","",VLOOKUP(J4761,'TRI-2C'!$B$18:$FH$61,149,FALSE))</f>
        <v>S</v>
      </c>
      <c r="I4907" s="125" t="str">
        <f t="shared" si="187"/>
        <v>S</v>
      </c>
      <c r="J4907" s="128"/>
    </row>
    <row r="4908" spans="1:10" ht="12.75" customHeight="1">
      <c r="A4908" s="148" t="str">
        <f>IF('TRI-2C'!$EU$13="","",'TRI-2C'!$EU$13)</f>
        <v>PENSAMIENO CRITICO</v>
      </c>
      <c r="B4908" s="149"/>
      <c r="C4908" s="149"/>
      <c r="D4908" s="150"/>
      <c r="E4908" s="150"/>
      <c r="F4908" s="126"/>
      <c r="G4908" s="122" t="str">
        <f>IF(A4908="","",VLOOKUP(J4761,'TRI-2C'!$B$18:$FH$61,150,FALSE))</f>
        <v>S</v>
      </c>
      <c r="H4908" s="150"/>
      <c r="I4908" s="127" t="str">
        <f t="shared" si="187"/>
        <v>S</v>
      </c>
      <c r="J4908" s="126"/>
    </row>
    <row r="4909" spans="1:10" ht="12.75" customHeight="1">
      <c r="A4909" s="147" t="str">
        <f>IF('TRI-2C'!$EV$13="","",'TRI-2C'!$EV$13)</f>
        <v>MANEJO DE PROBLEMAS</v>
      </c>
      <c r="B4909" s="139"/>
      <c r="C4909" s="139"/>
      <c r="F4909" s="128"/>
      <c r="G4909" s="124" t="str">
        <f>IF(A4909="","",VLOOKUP(J4761,'TRI-2C'!$B$18:$FH$61,151,FALSE))</f>
        <v>F</v>
      </c>
      <c r="I4909" s="125" t="str">
        <f t="shared" si="187"/>
        <v>F</v>
      </c>
      <c r="J4909" s="128"/>
    </row>
    <row r="4910" spans="1:10" ht="12.75" customHeight="1">
      <c r="A4910" s="192" t="str">
        <f>IF('TRI-2C'!$EW$13="","",'TRI-2C'!$EW$13)</f>
        <v>TOMA DE DECISIONES</v>
      </c>
      <c r="B4910" s="154"/>
      <c r="C4910" s="154"/>
      <c r="D4910" s="154"/>
      <c r="E4910" s="154"/>
      <c r="F4910" s="155"/>
      <c r="G4910" s="122" t="str">
        <f>IF(A4910="","",VLOOKUP(J4761,'TRI-2C'!$B$18:$FH$61,152,FALSE))</f>
        <v>S</v>
      </c>
      <c r="H4910" s="150"/>
      <c r="I4910" s="127" t="str">
        <f t="shared" si="187"/>
        <v>S</v>
      </c>
      <c r="J4910" s="126"/>
    </row>
    <row r="4911" spans="1:10" ht="12.75" customHeight="1">
      <c r="A4911" s="147" t="str">
        <f>IF('TRI-2C'!$EX$13="","",'TRI-2C'!$EX$13)</f>
        <v>TRABAJO EN EQUIPO</v>
      </c>
      <c r="B4911" s="139"/>
      <c r="C4911" s="139"/>
      <c r="F4911" s="128"/>
      <c r="G4911" s="124" t="str">
        <f>IF(A4911="","",VLOOKUP(J4761,'TRI-2C'!$B$18:$FH$61,153,FALSE))</f>
        <v>F</v>
      </c>
      <c r="I4911" s="125" t="str">
        <f t="shared" si="187"/>
        <v>F</v>
      </c>
      <c r="J4911" s="128"/>
    </row>
    <row r="4912" spans="1:10" ht="12.75" customHeight="1">
      <c r="A4912" s="148" t="str">
        <f>IF('TRI-2C'!$EY$13="","",'TRI-2C'!$EY$13)</f>
        <v>CONCIENCIA SOCIAL</v>
      </c>
      <c r="B4912" s="149"/>
      <c r="C4912" s="149"/>
      <c r="D4912" s="150"/>
      <c r="E4912" s="150"/>
      <c r="F4912" s="126"/>
      <c r="G4912" s="122" t="str">
        <f>IF(A4912="","",VLOOKUP(J4761,'TRI-2C'!$B$18:$FH$61,154,FALSE))</f>
        <v>F</v>
      </c>
      <c r="H4912" s="150"/>
      <c r="I4912" s="127" t="str">
        <f t="shared" si="187"/>
        <v>F</v>
      </c>
      <c r="J4912" s="126"/>
    </row>
    <row r="4913" spans="1:10" ht="12.75" customHeight="1">
      <c r="A4913" s="147" t="str">
        <f>IF('TRI-2C'!$EZ$13="","",'TRI-2C'!$EZ$13)</f>
        <v xml:space="preserve">RELACIONES INTERPERSONALES	</v>
      </c>
      <c r="B4913" s="139"/>
      <c r="C4913" s="139"/>
      <c r="F4913" s="128"/>
      <c r="G4913" s="124" t="str">
        <f>IF(A4913="","",VLOOKUP(J4761,'TRI-2C'!$B$18:$FH$61,155,FALSE))</f>
        <v>F</v>
      </c>
      <c r="I4913" s="125" t="str">
        <f t="shared" si="187"/>
        <v>F</v>
      </c>
      <c r="J4913" s="128"/>
    </row>
    <row r="4914" spans="1:10" ht="12.75" customHeight="1">
      <c r="A4914" s="148" t="str">
        <f>IF('TRI-2C'!$FA$13="","",'TRI-2C'!$FA$13)</f>
        <v>MANEJO DE CONFLICTOS</v>
      </c>
      <c r="B4914" s="149"/>
      <c r="C4914" s="149"/>
      <c r="D4914" s="150"/>
      <c r="E4914" s="150"/>
      <c r="F4914" s="126"/>
      <c r="G4914" s="122" t="str">
        <f>IF(A4914="","",VLOOKUP(J4761,'TRI-2C'!$B$18:$FH$61,156,FALSE))</f>
        <v>F</v>
      </c>
      <c r="H4914" s="150"/>
      <c r="I4914" s="127" t="str">
        <f t="shared" si="187"/>
        <v>F</v>
      </c>
      <c r="J4914" s="126"/>
    </row>
    <row r="4915" spans="1:10" ht="12.75" customHeight="1">
      <c r="A4915" s="147" t="str">
        <f>IF('TRI-2C'!$FB$13="","",'TRI-2C'!$FB$13)</f>
        <v>MANEJO DE EMOCIONES Y SENTIMIENTOS</v>
      </c>
      <c r="B4915" s="139"/>
      <c r="C4915" s="139"/>
      <c r="F4915" s="128"/>
      <c r="G4915" s="124" t="str">
        <f>IF(A4915="","",VLOOKUP(J4761,'TRI-2C'!$B$18:$FH$61,157,FALSE))</f>
        <v>F</v>
      </c>
      <c r="I4915" s="125" t="str">
        <f t="shared" si="187"/>
        <v>F</v>
      </c>
      <c r="J4915" s="128"/>
    </row>
    <row r="4916" spans="1:10" ht="12.75" customHeight="1">
      <c r="A4916" s="151"/>
      <c r="B4916" s="129"/>
      <c r="C4916" s="129"/>
      <c r="D4916" s="130"/>
      <c r="E4916" s="130"/>
      <c r="F4916" s="131"/>
      <c r="G4916" s="132"/>
      <c r="H4916" s="130"/>
      <c r="I4916" s="133"/>
      <c r="J4916" s="131"/>
    </row>
    <row r="4917" spans="1:10" ht="12.75" customHeight="1">
      <c r="A4917" s="134"/>
      <c r="B4917" s="134"/>
      <c r="C4917" s="134"/>
      <c r="D4917" s="134"/>
      <c r="E4917" s="134"/>
      <c r="F4917" s="140"/>
      <c r="G4917" s="496"/>
      <c r="H4917" s="496"/>
      <c r="I4917" s="497"/>
      <c r="J4917" s="497"/>
    </row>
    <row r="4918" spans="1:10" ht="12.75" customHeight="1">
      <c r="A4918" s="487" t="s">
        <v>156</v>
      </c>
      <c r="B4918" s="488"/>
      <c r="C4918" s="135" t="s">
        <v>157</v>
      </c>
      <c r="G4918" s="494"/>
      <c r="H4918" s="494"/>
      <c r="I4918" s="494"/>
      <c r="J4918" s="494"/>
    </row>
    <row r="4919" spans="1:10" ht="12.75" customHeight="1">
      <c r="A4919" s="489" t="s">
        <v>158</v>
      </c>
      <c r="B4919" s="490"/>
      <c r="C4919" s="136" t="str">
        <f>VLOOKUP(J4761,'TRI-2C'!$B$18:$FH$61,160,FALSE)</f>
        <v>B+</v>
      </c>
      <c r="G4919" s="494"/>
      <c r="H4919" s="494"/>
      <c r="I4919" s="494"/>
      <c r="J4919" s="494"/>
    </row>
    <row r="4920" spans="1:10" ht="12.75" customHeight="1">
      <c r="A4920" s="491" t="s">
        <v>159</v>
      </c>
      <c r="B4920" s="492"/>
      <c r="C4920" s="493"/>
      <c r="G4920" s="494"/>
      <c r="H4920" s="494"/>
      <c r="I4920" s="494"/>
      <c r="J4920" s="494"/>
    </row>
    <row r="4921" spans="1:10" ht="12.75" customHeight="1">
      <c r="A4921" s="137" t="s">
        <v>160</v>
      </c>
      <c r="B4921" s="138"/>
      <c r="C4921" s="188" t="str">
        <f>VLOOKUP(J4761,'TRI-2C'!$B$18:$FH$61,161,FALSE)</f>
        <v/>
      </c>
      <c r="G4921" s="494"/>
      <c r="H4921" s="494"/>
      <c r="I4921" s="494"/>
      <c r="J4921" s="494"/>
    </row>
    <row r="4922" spans="1:10" ht="12.75" customHeight="1">
      <c r="A4922" s="137" t="s">
        <v>161</v>
      </c>
      <c r="B4922" s="138"/>
      <c r="C4922" s="188" t="str">
        <f>VLOOKUP(J4761,'TRI-2C'!$B$18:$FH$61,162,FALSE)</f>
        <v/>
      </c>
      <c r="G4922" s="494"/>
      <c r="H4922" s="494"/>
      <c r="I4922" s="494"/>
      <c r="J4922" s="494"/>
    </row>
    <row r="4923" spans="1:10" ht="12.75" customHeight="1">
      <c r="A4923" s="480" t="s">
        <v>163</v>
      </c>
      <c r="B4923" s="481"/>
      <c r="C4923" s="188" t="str">
        <f>VLOOKUP(J4761,'TRI-2C'!$B$18:$FH$61,163,FALSE)</f>
        <v/>
      </c>
      <c r="G4923" s="494"/>
      <c r="H4923" s="494"/>
      <c r="I4923" s="494"/>
      <c r="J4923" s="494"/>
    </row>
    <row r="4924" spans="1:10" ht="12.75" customHeight="1">
      <c r="D4924" s="503" t="s">
        <v>162</v>
      </c>
      <c r="E4924" s="503"/>
      <c r="F4924" s="152">
        <f ca="1">NOW()</f>
        <v>45994.739222569442</v>
      </c>
    </row>
    <row r="4927" spans="1:10" ht="12.75" customHeight="1">
      <c r="G4927" s="112"/>
    </row>
    <row r="4929" spans="2:7" ht="12.75" customHeight="1">
      <c r="B4929" s="495" t="s">
        <v>164</v>
      </c>
      <c r="C4929" s="495"/>
      <c r="F4929" s="116" t="s">
        <v>165</v>
      </c>
      <c r="G4929" s="116" t="s">
        <v>165</v>
      </c>
    </row>
    <row r="4963" spans="1:10" ht="12.75" customHeight="1">
      <c r="A4963" s="111" t="s">
        <v>153</v>
      </c>
      <c r="C4963" t="str">
        <f>IF(VLOOKUP(J4966,NOTAS!$D$14:$P$60,2,FALSE)="","",VLOOKUP(J4966,NOTAS!$D$14:$P$60,2,FALSE))</f>
        <v>ZAMBRANO CEDEÑO LESLY GISELL</v>
      </c>
    </row>
    <row r="4964" spans="1:10" ht="12.75" customHeight="1">
      <c r="A4964" s="111" t="s">
        <v>154</v>
      </c>
      <c r="C4964" t="str">
        <f>NOTAS!$B$14&amp; " "&amp;NOTAS!$B$15</f>
        <v>INICIAL II A</v>
      </c>
      <c r="F4964" s="111"/>
      <c r="G4964" s="116"/>
      <c r="H4964" s="117"/>
      <c r="I4964" s="118"/>
      <c r="J4964" s="117"/>
    </row>
    <row r="4965" spans="1:10" ht="12.75" customHeight="1">
      <c r="A4965" s="111" t="s">
        <v>6</v>
      </c>
      <c r="C4965" t="str">
        <f>NOTAS!$B$18</f>
        <v>2025-2026 MATUTINA</v>
      </c>
      <c r="H4965" s="117"/>
      <c r="I4965" s="118"/>
      <c r="J4965" s="117"/>
    </row>
    <row r="4966" spans="1:10" ht="12.75" customHeight="1" thickBot="1">
      <c r="A4966" s="486" t="s">
        <v>336</v>
      </c>
      <c r="B4966" s="486"/>
      <c r="I4966" s="114" t="s">
        <v>74</v>
      </c>
      <c r="J4966" s="121">
        <v>25</v>
      </c>
    </row>
    <row r="4967" spans="1:10" ht="12.75" customHeight="1">
      <c r="A4967" s="482" t="s">
        <v>155</v>
      </c>
      <c r="B4967" s="483"/>
      <c r="C4967" s="483"/>
      <c r="D4967" s="483"/>
      <c r="E4967" s="483"/>
      <c r="F4967" s="484"/>
      <c r="G4967" s="485" t="s">
        <v>141</v>
      </c>
      <c r="H4967" s="483"/>
      <c r="I4967" s="498" t="s">
        <v>141</v>
      </c>
      <c r="J4967" s="499"/>
    </row>
    <row r="4968" spans="1:10" ht="12.75" customHeight="1">
      <c r="A4968" s="500" t="str">
        <f>IF('TRI-2C'!G$10="","",'TRI-2C'!G$10)</f>
        <v>IDENTIDAD Y AUTONOMÍA</v>
      </c>
      <c r="B4968" s="501"/>
      <c r="C4968" s="501"/>
      <c r="D4968" s="501"/>
      <c r="E4968" s="501"/>
      <c r="F4968" s="502"/>
      <c r="G4968" s="160"/>
      <c r="H4968" s="161"/>
      <c r="I4968" s="162"/>
      <c r="J4968" s="163"/>
    </row>
    <row r="4969" spans="1:10" ht="12.75" customHeight="1">
      <c r="A4969" s="148" t="str">
        <f>IF('TRI-2C'!G$13="","",'TRI-2C'!G$13)</f>
        <v>Comunicar algunos datos de su identidad como: nombres completos, edad, nombres de familiares cercanos, lugar dónde vive.</v>
      </c>
      <c r="B4969" s="158"/>
      <c r="C4969" s="158"/>
      <c r="D4969" s="158"/>
      <c r="E4969" s="158"/>
      <c r="F4969" s="159"/>
      <c r="G4969" s="122" t="str">
        <f>IF(A4969="","",VLOOKUP(J4966,'TRI-2C'!$B$18:$FH$61,6,FALSE))</f>
        <v>A+</v>
      </c>
      <c r="H4969" s="150"/>
      <c r="I4969" s="127" t="str">
        <f>IF(G4969="","",G4969)</f>
        <v>A+</v>
      </c>
      <c r="J4969" s="126"/>
    </row>
    <row r="4970" spans="1:10" ht="12.75" customHeight="1">
      <c r="A4970" s="11" t="str">
        <f>IF('TRI-2C'!$H$13="","",'TRI-2C'!$H$13)</f>
        <v>Demostrar curiosidad por las características físicas (genitales) que le permiten reconocerse como niño y niña</v>
      </c>
      <c r="B4970" s="156"/>
      <c r="C4970" s="156"/>
      <c r="D4970" s="156"/>
      <c r="E4970" s="156"/>
      <c r="F4970" s="157"/>
      <c r="G4970" s="124" t="str">
        <f>IF(A4970="","",VLOOKUP(J4966,'TRI-2C'!$B$18:$FH$61,7,FALSE))</f>
        <v>A+</v>
      </c>
      <c r="I4970" s="125" t="str">
        <f t="shared" ref="I4970:I4986" si="188">IF(G4970="","",G4970)</f>
        <v>A+</v>
      </c>
      <c r="J4970" s="128"/>
    </row>
    <row r="4971" spans="1:10" ht="12.75" customHeight="1">
      <c r="A4971" s="148" t="str">
        <f>IF('TRI-2C'!$I$13="","",'TRI-2C'!$I$13)</f>
        <v>Identificar la importancia de usar el cinturón de seguridad para promover el autocuidado y la protección personal.</v>
      </c>
      <c r="B4971" s="149"/>
      <c r="C4971" s="149"/>
      <c r="D4971" s="150"/>
      <c r="E4971" s="150"/>
      <c r="F4971" s="126"/>
      <c r="G4971" s="122" t="str">
        <f>IF(A4971="","",VLOOKUP(J4966,'TRI-2C'!$B$18:$FH$61,8,FALSE))</f>
        <v>A+</v>
      </c>
      <c r="H4971" s="150"/>
      <c r="I4971" s="127" t="str">
        <f t="shared" si="188"/>
        <v>A+</v>
      </c>
      <c r="J4971" s="126"/>
    </row>
    <row r="4972" spans="1:10" ht="12.75" customHeight="1">
      <c r="A4972" s="147" t="str">
        <f>IF('TRI-2C'!$J$13="","",'TRI-2C'!$J$13)</f>
        <v>Identificar las situaciones de peligro a las que se puede exponer en su entorno inmediato y seguir pautas de comportamiento para evitarlas.</v>
      </c>
      <c r="B4972" s="139"/>
      <c r="C4972" s="139"/>
      <c r="F4972" s="128"/>
      <c r="G4972" s="124" t="str">
        <f>IF(A4972="","",VLOOKUP(J4966,'TRI-2C'!$B$18:$FH$61,9,FALSE))</f>
        <v>A+</v>
      </c>
      <c r="I4972" s="125" t="str">
        <f t="shared" si="188"/>
        <v>A+</v>
      </c>
      <c r="J4972" s="128"/>
    </row>
    <row r="4973" spans="1:10" ht="12.75" customHeight="1">
      <c r="A4973" s="148" t="str">
        <f>IF('TRI-2C'!$K$13="","",'TRI-2C'!$K$13)</f>
        <v>Identificar sus características físicas y las de las personas de su entorno como parte del proceso de aceptación de sí mismo y de respeto a los demás.</v>
      </c>
      <c r="B4973" s="149"/>
      <c r="C4973" s="149"/>
      <c r="D4973" s="150"/>
      <c r="E4973" s="150"/>
      <c r="F4973" s="126"/>
      <c r="G4973" s="122" t="str">
        <f>IF(A4973="","",VLOOKUP(J4966,'TRI-2C'!$B$18:$FH$61,10,FALSE))</f>
        <v>A+</v>
      </c>
      <c r="H4973" s="150"/>
      <c r="I4973" s="127" t="str">
        <f t="shared" si="188"/>
        <v>A+</v>
      </c>
      <c r="J4973" s="126"/>
    </row>
    <row r="4974" spans="1:10" ht="12.75" customHeight="1">
      <c r="A4974" s="147" t="str">
        <f>IF('TRI-2C'!$L$13="","",'TRI-2C'!$L$13)</f>
        <v>Identificar y manifestar sus emociones y sentimientos, expresando las causas de los mismos mediante el lenguaje verbal. (D.EIB.10.3.)</v>
      </c>
      <c r="B4974" s="139"/>
      <c r="C4974" s="139"/>
      <c r="F4974" s="128"/>
      <c r="G4974" s="124" t="str">
        <f>IF(A4974="","",VLOOKUP(J4966,'TRI-2C'!$B$18:$FH$61,11,FALSE))</f>
        <v>A+</v>
      </c>
      <c r="I4974" s="125" t="str">
        <f t="shared" si="188"/>
        <v>A+</v>
      </c>
      <c r="J4974" s="128"/>
    </row>
    <row r="4975" spans="1:10" ht="12.75" customHeight="1">
      <c r="A4975" s="192" t="str">
        <f>IF('TRI-2C'!$M$13="","",'TRI-2C'!$M$13)</f>
        <v>Identificarse como miembro de una familia reconociéndose como parte importante de la misma.</v>
      </c>
      <c r="B4975" s="154"/>
      <c r="C4975" s="154"/>
      <c r="D4975" s="154"/>
      <c r="E4975" s="154"/>
      <c r="F4975" s="155"/>
      <c r="G4975" s="122" t="str">
        <f>IF(A4975="","",VLOOKUP(J4966,'TRI-2C'!$B$18:$FH$61,12,FALSE))</f>
        <v>A+</v>
      </c>
      <c r="H4975" s="150"/>
      <c r="I4975" s="127" t="str">
        <f t="shared" si="188"/>
        <v>A+</v>
      </c>
      <c r="J4975" s="126"/>
    </row>
    <row r="4976" spans="1:10" ht="12.75" customHeight="1">
      <c r="A4976" s="147" t="str">
        <f>IF('TRI-2C'!$N$13="","",'TRI-2C'!$N$13)</f>
        <v>Practicar con autonomía hábitos de higiene personal como lavarse las manos, los dientes y la cara.</v>
      </c>
      <c r="B4976" s="139"/>
      <c r="C4976" s="139"/>
      <c r="F4976" s="128"/>
      <c r="G4976" s="124" t="str">
        <f>IF(A4976="","",VLOOKUP(J4966,'TRI-2C'!$B$18:$FH$61,13,FALSE))</f>
        <v>A+</v>
      </c>
      <c r="I4976" s="125" t="str">
        <f t="shared" si="188"/>
        <v>A+</v>
      </c>
      <c r="J4976" s="128"/>
    </row>
    <row r="4977" spans="1:10" ht="12.75" customHeight="1">
      <c r="A4977" s="148" t="str">
        <f>IF('TRI-2C'!$O$13="","",'TRI-2C'!$O$13)</f>
        <v>Practicar hábitos de orden ubicando los objetos en el lugar correspondiente.</v>
      </c>
      <c r="B4977" s="149"/>
      <c r="C4977" s="149"/>
      <c r="D4977" s="150"/>
      <c r="E4977" s="150"/>
      <c r="F4977" s="126"/>
      <c r="G4977" s="122" t="str">
        <f>IF(A4977="","",VLOOKUP(J4966,'TRI-2C'!$B$18:$FH$61,14,FALSE))</f>
        <v>A+</v>
      </c>
      <c r="H4977" s="150"/>
      <c r="I4977" s="127" t="str">
        <f t="shared" si="188"/>
        <v>A+</v>
      </c>
      <c r="J4977" s="126"/>
    </row>
    <row r="4978" spans="1:10" ht="12.75" customHeight="1">
      <c r="A4978" s="147" t="str">
        <f>IF('TRI-2C'!$P$13="","",'TRI-2C'!$P$13)</f>
        <v>Practicar las acciones a seguir en situaciones de riesgo como: temblores, incendios, entre otros, determinadas en el plan de contingencia institucional.</v>
      </c>
      <c r="B4978" s="139"/>
      <c r="C4978" s="139"/>
      <c r="F4978" s="128"/>
      <c r="G4978" s="124" t="str">
        <f>IF(A4978="","",VLOOKUP(J4966,'TRI-2C'!$B$18:$FH$61,15,FALSE))</f>
        <v>A+</v>
      </c>
      <c r="I4978" s="125" t="str">
        <f t="shared" si="188"/>
        <v>A+</v>
      </c>
      <c r="J4978" s="128"/>
    </row>
    <row r="4979" spans="1:10" ht="12.75" customHeight="1">
      <c r="A4979" s="148" t="str">
        <f>IF('TRI-2C'!$Q$13="","",'TRI-2C'!$Q$13)</f>
        <v>Practicar normas de seguridad para evitar accidentes a los que se puede exponer en su entorno inmediato.</v>
      </c>
      <c r="B4979" s="158"/>
      <c r="C4979" s="158"/>
      <c r="D4979" s="158"/>
      <c r="E4979" s="158"/>
      <c r="F4979" s="159"/>
      <c r="G4979" s="122" t="str">
        <f>IF(A4979="","",VLOOKUP(J4966,'TRI-2C'!$B$18:$FH$61,16,FALSE))</f>
        <v>A+</v>
      </c>
      <c r="H4979" s="150"/>
      <c r="I4979" s="127" t="str">
        <f t="shared" si="188"/>
        <v>A+</v>
      </c>
      <c r="J4979" s="126"/>
    </row>
    <row r="4980" spans="1:10" ht="12.75" customHeight="1">
      <c r="A4980" s="11" t="str">
        <f>IF('TRI-2C'!$R$13="","",'TRI-2C'!$R$13)</f>
        <v>Realiza independientemente normas de aseo al ir al baño.</v>
      </c>
      <c r="B4980" s="156"/>
      <c r="C4980" s="156"/>
      <c r="D4980" s="156"/>
      <c r="E4980" s="156"/>
      <c r="F4980" s="157"/>
      <c r="G4980" s="124" t="str">
        <f>IF(A4980="","",VLOOKUP(J4966,'TRI-2C'!$B$18:$FH$61,17,FALSE))</f>
        <v>A+</v>
      </c>
      <c r="I4980" s="125" t="str">
        <f t="shared" si="188"/>
        <v>A+</v>
      </c>
      <c r="J4980" s="128"/>
    </row>
    <row r="4981" spans="1:10" ht="12.75" customHeight="1">
      <c r="A4981" s="148" t="str">
        <f>IF('TRI-2C'!$S$13="","",'TRI-2C'!$S$13)</f>
        <v>Reconocer la importancia del uso del casco y demás indumentaria de pro tección para protegerse de lesiones en actividades que requieran su uso</v>
      </c>
      <c r="B4981" s="149"/>
      <c r="C4981" s="149"/>
      <c r="D4981" s="150"/>
      <c r="E4981" s="150"/>
      <c r="F4981" s="126"/>
      <c r="G4981" s="122" t="str">
        <f>IF(A4981="","",VLOOKUP(J4966,'TRI-2C'!$B$18:$FH$61,18,FALSE))</f>
        <v>A+</v>
      </c>
      <c r="H4981" s="150"/>
      <c r="I4981" s="127" t="str">
        <f t="shared" si="188"/>
        <v>A+</v>
      </c>
      <c r="J4981" s="126"/>
    </row>
    <row r="4982" spans="1:10" ht="12.75" customHeight="1">
      <c r="A4982" s="147" t="str">
        <f>IF('TRI-2C'!$T$13="","",'TRI-2C'!$T$13)</f>
        <v>Reconocer situaciones problémicas en las actividades escolares para solucionarlas de forma creativa y con autonomía.</v>
      </c>
      <c r="B4982" s="139"/>
      <c r="C4982" s="139"/>
      <c r="F4982" s="128"/>
      <c r="G4982" s="124" t="str">
        <f>IF(A4982="","",VLOOKUP(J4966,'TRI-2C'!$B$18:$FH$61,19,FALSE))</f>
        <v>A+</v>
      </c>
      <c r="I4982" s="125" t="str">
        <f t="shared" si="188"/>
        <v>A+</v>
      </c>
      <c r="J4982" s="128"/>
    </row>
    <row r="4983" spans="1:10" ht="12.75" customHeight="1">
      <c r="A4983" s="148" t="str">
        <f>IF('TRI-2C'!$U$13="","",'TRI-2C'!$U$13)</f>
        <v>Seleccionar las prendas de vestir de acuerdo al estado climático (prendas para el frío / prendas para el calor).</v>
      </c>
      <c r="B4983" s="149"/>
      <c r="C4983" s="149"/>
      <c r="D4983" s="150"/>
      <c r="E4983" s="150"/>
      <c r="F4983" s="126"/>
      <c r="G4983" s="122" t="str">
        <f>IF(A4983="","",VLOOKUP(J4966,'TRI-2C'!$B$18:$FH$61,20,FALSE))</f>
        <v>A+</v>
      </c>
      <c r="H4983" s="150"/>
      <c r="I4983" s="127" t="str">
        <f t="shared" si="188"/>
        <v>A+</v>
      </c>
      <c r="J4983" s="126"/>
    </row>
    <row r="4984" spans="1:10" ht="12.75" customHeight="1">
      <c r="A4984" s="147" t="str">
        <f>IF('TRI-2C'!$V$13="","",'TRI-2C'!$V$13)</f>
        <v>Tomar decisiones con respecto a la elección de actividades, vestuario entre otros, en función de sus gustos y preferencias, argumentando las mismas.</v>
      </c>
      <c r="B4984" s="139"/>
      <c r="C4984" s="139"/>
      <c r="F4984" s="128"/>
      <c r="G4984" s="124" t="str">
        <f>IF(A4984="","",VLOOKUP(J4966,'TRI-2C'!$B$18:$FH$61,21,FALSE))</f>
        <v>A+</v>
      </c>
      <c r="I4984" s="125" t="str">
        <f t="shared" si="188"/>
        <v>A+</v>
      </c>
      <c r="J4984" s="128"/>
    </row>
    <row r="4985" spans="1:10" ht="12.75" customHeight="1">
      <c r="A4985" s="192" t="str">
        <f>IF('TRI-2C'!$W$13="","",'TRI-2C'!$W$13)</f>
        <v>Utilizar la cuchara, tenedor y el vaso cuando se alimenta de manera autónoma.</v>
      </c>
      <c r="B4985" s="154"/>
      <c r="C4985" s="154"/>
      <c r="D4985" s="154"/>
      <c r="E4985" s="154"/>
      <c r="F4985" s="155"/>
      <c r="G4985" s="122" t="str">
        <f>IF(A4985="","",VLOOKUP(J4966,'TRI-2C'!$B$18:$FH$61,22,FALSE))</f>
        <v>A+</v>
      </c>
      <c r="H4985" s="150"/>
      <c r="I4985" s="127" t="str">
        <f t="shared" si="188"/>
        <v>A+</v>
      </c>
      <c r="J4985" s="126"/>
    </row>
    <row r="4986" spans="1:10" ht="12.75" customHeight="1">
      <c r="A4986" s="147" t="str">
        <f>IF('TRI-2C'!$X$13="","",'TRI-2C'!$X$13)</f>
        <v>Vestirse y desvestirse de manera independiente con prendas de vestir sencillas. (D.EIB.10.5)</v>
      </c>
      <c r="B4986" s="139"/>
      <c r="C4986" s="139"/>
      <c r="F4986" s="128"/>
      <c r="G4986" s="124" t="str">
        <f>IF(A4986="","",VLOOKUP(J4966,'TRI-2C'!$B$18:$FH$61,23,FALSE))</f>
        <v>A+</v>
      </c>
      <c r="I4986" s="125" t="str">
        <f t="shared" si="188"/>
        <v>A+</v>
      </c>
      <c r="J4986" s="128"/>
    </row>
    <row r="4987" spans="1:10" ht="12.75" customHeight="1">
      <c r="A4987" s="165" t="str">
        <f>'BI-1T'!$A$8</f>
        <v>CONVIVENCIA</v>
      </c>
      <c r="B4987" s="149"/>
      <c r="C4987" s="149"/>
      <c r="D4987" s="150"/>
      <c r="E4987" s="150"/>
      <c r="F4987" s="126"/>
      <c r="G4987" s="122" t="str">
        <f>IF(A4987="","",VLOOKUP(J4966,'TRI-2C'!$B$18:$FH$61,24,FALSE))</f>
        <v>A+</v>
      </c>
      <c r="H4987" s="150"/>
      <c r="I4987" s="127"/>
      <c r="J4987" s="126"/>
    </row>
    <row r="4988" spans="1:10" ht="12.75" customHeight="1">
      <c r="A4988" s="147" t="str">
        <f>IF('TRI-2C'!$Z$13="","",'TRI-2C'!$Z$13)</f>
        <v>Apoyar y motivar a otras personas a participar en actividades grupales, particularmente a quienes muestran dificultades al hacerlo</v>
      </c>
      <c r="B4988" s="139"/>
      <c r="C4988" s="139"/>
      <c r="F4988" s="128"/>
      <c r="G4988" s="124" t="str">
        <f>IF(A4988="","",VLOOKUP(J4966,'TRI-2C'!$B$18:$FH$61,25,FALSE))</f>
        <v>A+</v>
      </c>
      <c r="I4988" s="125" t="str">
        <f t="shared" ref="I4988:I5002" si="189">IF(G4988="","",G4988)</f>
        <v>A+</v>
      </c>
      <c r="J4988" s="128"/>
    </row>
    <row r="4989" spans="1:10" ht="12.75" customHeight="1">
      <c r="A4989" s="148" t="str">
        <f>IF('TRI-2C'!$AA$13="","",'TRI-2C'!$AA$13)</f>
        <v>Asumir y respetar normas de convivencia en la institución de educación inicial y en el hogar acordadas con el adulto. (D.EIB.10.15.)</v>
      </c>
      <c r="B4989" s="158"/>
      <c r="C4989" s="158"/>
      <c r="D4989" s="158"/>
      <c r="E4989" s="158"/>
      <c r="F4989" s="159"/>
      <c r="G4989" s="122" t="str">
        <f>IF(A4989="","",VLOOKUP(J4966,'TRI-2C'!$B$18:$FH$61,26,FALSE))</f>
        <v>A+</v>
      </c>
      <c r="H4989" s="150"/>
      <c r="I4989" s="127" t="str">
        <f t="shared" si="189"/>
        <v>A+</v>
      </c>
      <c r="J4989" s="126"/>
    </row>
    <row r="4990" spans="1:10" ht="12.75" customHeight="1">
      <c r="A4990" s="11" t="str">
        <f>IF('TRI-2C'!$AB$13="","",'TRI-2C'!$AB$13)</f>
        <v>Colaborar en actividades que se desarrollan con otros niños y adultos de su entorno.</v>
      </c>
      <c r="B4990" s="156"/>
      <c r="C4990" s="156"/>
      <c r="D4990" s="156"/>
      <c r="E4990" s="156"/>
      <c r="F4990" s="157"/>
      <c r="G4990" s="124" t="str">
        <f>IF(A4990="","",VLOOKUP(J4966,'TRI-2C'!$B$18:$FH$61,27,FALSE))</f>
        <v>A+</v>
      </c>
      <c r="I4990" s="125" t="str">
        <f t="shared" si="189"/>
        <v>A+</v>
      </c>
      <c r="J4990" s="128"/>
    </row>
    <row r="4991" spans="1:10" ht="12.75" customHeight="1">
      <c r="A4991" s="148" t="str">
        <f>IF('TRI-2C'!$AC$13="","",'TRI-2C'!$AC$13)</f>
        <v>Demostrar actitudes de solidaridad ante situaciones de necesidad de sus compañeros y adultos de su entorno</v>
      </c>
      <c r="B4991" s="149"/>
      <c r="C4991" s="149"/>
      <c r="D4991" s="150"/>
      <c r="E4991" s="150"/>
      <c r="F4991" s="126"/>
      <c r="G4991" s="122" t="str">
        <f>IF(A4991="","",VLOOKUP(J4966,'TRI-2C'!$B$18:$FH$61,28,FALSE))</f>
        <v>A+</v>
      </c>
      <c r="H4991" s="150"/>
      <c r="I4991" s="127" t="str">
        <f t="shared" si="189"/>
        <v>A+</v>
      </c>
      <c r="J4991" s="126"/>
    </row>
    <row r="4992" spans="1:10" ht="12.75" customHeight="1">
      <c r="A4992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992" s="139"/>
      <c r="C4992" s="139"/>
      <c r="F4992" s="128"/>
      <c r="G4992" s="124" t="str">
        <f>IF(A4992="","",VLOOKUP(J4966,'TRI-2C'!$B$18:$FH$61,29,FALSE))</f>
        <v>A+</v>
      </c>
      <c r="I4992" s="125" t="str">
        <f t="shared" si="189"/>
        <v>A+</v>
      </c>
      <c r="J4992" s="128"/>
    </row>
    <row r="4993" spans="1:10" ht="12.75" customHeight="1">
      <c r="A4993" s="148" t="str">
        <f>IF('TRI-2C'!$AE$13="","",'TRI-2C'!$AE$13)</f>
        <v>Demostrar preferencia de jugar la mayor parte del tiempo con un amigo estableciendo niveles de empatías más estables.</v>
      </c>
      <c r="B4993" s="149"/>
      <c r="C4993" s="149"/>
      <c r="D4993" s="150"/>
      <c r="E4993" s="150"/>
      <c r="F4993" s="126"/>
      <c r="G4993" s="122" t="str">
        <f>IF(A4993="","",VLOOKUP(J4966,'TRI-2C'!$B$18:$FH$61,30,FALSE))</f>
        <v>A+</v>
      </c>
      <c r="H4993" s="150"/>
      <c r="I4993" s="127" t="str">
        <f t="shared" si="189"/>
        <v>A+</v>
      </c>
      <c r="J4993" s="126"/>
    </row>
    <row r="4994" spans="1:10" ht="12.75" customHeight="1">
      <c r="A4994" s="147" t="str">
        <f>IF('TRI-2C'!$AF$13="","",'TRI-2C'!$AF$13)</f>
        <v>Demostrar sensibilidad ante deseos, emociones y sentimientos de otras personas.</v>
      </c>
      <c r="B4994" s="139"/>
      <c r="C4994" s="139"/>
      <c r="F4994" s="128"/>
      <c r="G4994" s="124" t="str">
        <f>IF(A4994="","",VLOOKUP(J4966,'TRI-2C'!$B$18:$FH$61,31,FALSE))</f>
        <v>A+</v>
      </c>
      <c r="I4994" s="125" t="str">
        <f t="shared" si="189"/>
        <v>A+</v>
      </c>
      <c r="J4994" s="128"/>
    </row>
    <row r="4995" spans="1:10" ht="12.75" customHeight="1">
      <c r="A4995" s="192" t="str">
        <f>IF('TRI-2C'!$AG$13="","",'TRI-2C'!$AG$13)</f>
        <v>Desarrollar la capacidad de esperar para obtener una recompensa mayor en el futuro.</v>
      </c>
      <c r="B4995" s="154"/>
      <c r="C4995" s="154"/>
      <c r="D4995" s="154"/>
      <c r="E4995" s="154"/>
      <c r="F4995" s="155"/>
      <c r="G4995" s="122" t="str">
        <f>IF(A4995="","",VLOOKUP(J4966,'TRI-2C'!$B$18:$FH$61,32,FALSE))</f>
        <v>A+</v>
      </c>
      <c r="H4995" s="150"/>
      <c r="I4995" s="127" t="str">
        <f t="shared" si="189"/>
        <v>A+</v>
      </c>
      <c r="J4995" s="126"/>
    </row>
    <row r="4996" spans="1:10" ht="12.75" customHeight="1">
      <c r="A4996" s="147" t="str">
        <f>IF('TRI-2C'!$AH$13="","",'TRI-2C'!$AH$13)</f>
        <v>Identificar instituciones y profesiones que brindan servicios a la comunidad y los roles que ellos cumplen.</v>
      </c>
      <c r="B4996" s="139"/>
      <c r="C4996" s="139"/>
      <c r="F4996" s="128"/>
      <c r="G4996" s="124" t="str">
        <f>IF(A4996="","",VLOOKUP(J4966,'TRI-2C'!$B$18:$FH$61,33,FALSE))</f>
        <v>A+</v>
      </c>
      <c r="I4996" s="125" t="str">
        <f t="shared" si="189"/>
        <v>A+</v>
      </c>
      <c r="J4996" s="128"/>
    </row>
    <row r="4997" spans="1:10" ht="12.75" customHeight="1">
      <c r="A4997" s="148" t="str">
        <f>IF('TRI-2C'!$AI$13="","",'TRI-2C'!$AI$13)</f>
        <v>Identificar las profesiones, oficios y ocupaciones que cumplen los miembros de su familia.</v>
      </c>
      <c r="B4997" s="149"/>
      <c r="C4997" s="149"/>
      <c r="D4997" s="150"/>
      <c r="E4997" s="150"/>
      <c r="F4997" s="126"/>
      <c r="G4997" s="122" t="str">
        <f>IF(A4997="","",VLOOKUP(J4966,'TRI-2C'!$B$18:$FH$61,34,FALSE))</f>
        <v>A+</v>
      </c>
      <c r="H4997" s="150"/>
      <c r="I4997" s="127" t="str">
        <f t="shared" si="189"/>
        <v>A+</v>
      </c>
      <c r="J4997" s="126"/>
    </row>
    <row r="4998" spans="1:10" ht="12.75" customHeight="1">
      <c r="A4998" s="147" t="str">
        <f>IF('TRI-2C'!$AJ$13="","",'TRI-2C'!$AJ$13)</f>
        <v>Incrementar su campo de interrelación con otras personas a más del grupo familiar y escolar interactuando con mayor facilidad.</v>
      </c>
      <c r="B4998" s="139"/>
      <c r="C4998" s="139"/>
      <c r="F4998" s="128"/>
      <c r="G4998" s="124" t="str">
        <f>IF(A4998="","",VLOOKUP(J4966,'TRI-2C'!$B$18:$FH$61,35,FALSE))</f>
        <v>A+</v>
      </c>
      <c r="I4998" s="125" t="str">
        <f t="shared" si="189"/>
        <v>A+</v>
      </c>
      <c r="J4998" s="128"/>
    </row>
    <row r="4999" spans="1:10" ht="12.75" customHeight="1">
      <c r="A4999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4999" s="158"/>
      <c r="C4999" s="158"/>
      <c r="D4999" s="158"/>
      <c r="E4999" s="158"/>
      <c r="F4999" s="159"/>
      <c r="G4999" s="122" t="str">
        <f>IF(A4999="","",VLOOKUP(J4966,'TRI-2C'!$B$18:$FH$61,36,FALSE))</f>
        <v>A+</v>
      </c>
      <c r="H4999" s="150"/>
      <c r="I4999" s="127" t="str">
        <f t="shared" si="189"/>
        <v>A+</v>
      </c>
      <c r="J4999" s="126"/>
    </row>
    <row r="5000" spans="1:10" ht="12.75" customHeight="1">
      <c r="A5000" s="11" t="str">
        <f>IF('TRI-2C'!$AL$13="","",'TRI-2C'!$AL$13)</f>
        <v>Participar juegos grupales siguiendo las reglas y asumiendo roles que le permitan mantener un ambiente armónico con sus pares. (D.EIB.10.11.)</v>
      </c>
      <c r="B5000" s="156"/>
      <c r="C5000" s="156"/>
      <c r="D5000" s="156"/>
      <c r="E5000" s="156"/>
      <c r="F5000" s="157"/>
      <c r="G5000" s="124" t="str">
        <f>IF(A5000="","",VLOOKUP(J4966,'TRI-2C'!$B$18:$FH$61,37,FALSE))</f>
        <v>A+</v>
      </c>
      <c r="I5000" s="125" t="str">
        <f t="shared" si="189"/>
        <v>A+</v>
      </c>
      <c r="J5000" s="128"/>
    </row>
    <row r="5001" spans="1:10" ht="12.75" customHeight="1">
      <c r="A5001" s="148" t="str">
        <f>IF('TRI-2C'!$AM$13="","",'TRI-2C'!$AM$13)</f>
        <v>Practicar la costumbre de ahorrar para ocasiones y casos especiales</v>
      </c>
      <c r="B5001" s="149"/>
      <c r="C5001" s="149"/>
      <c r="D5001" s="150"/>
      <c r="E5001" s="150"/>
      <c r="F5001" s="126"/>
      <c r="G5001" s="122" t="str">
        <f>IF(A5001="","",VLOOKUP(J4966,'TRI-2C'!$B$18:$FH$61,38,FALSE))</f>
        <v>A+</v>
      </c>
      <c r="H5001" s="150"/>
      <c r="I5001" s="127" t="str">
        <f t="shared" si="189"/>
        <v>A+</v>
      </c>
      <c r="J5001" s="126"/>
    </row>
    <row r="5002" spans="1:10" ht="12.75" customHeight="1">
      <c r="A5002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5002" s="139"/>
      <c r="C5002" s="139"/>
      <c r="F5002" s="128"/>
      <c r="G5002" s="124" t="str">
        <f>IF(A5002="","",VLOOKUP(J4966,'TRI-2C'!$B$18:$FH$61,39,FALSE))</f>
        <v>A+</v>
      </c>
      <c r="I5002" s="125" t="str">
        <f t="shared" si="189"/>
        <v>A+</v>
      </c>
      <c r="J5002" s="128"/>
    </row>
    <row r="5003" spans="1:10" ht="12.75" customHeight="1">
      <c r="A5003" s="165" t="str">
        <f>'BI-1T'!$A$9</f>
        <v>RELACIONES CON EL MEDIO NATURAL Y CULTURAL</v>
      </c>
      <c r="B5003" s="149"/>
      <c r="C5003" s="149"/>
      <c r="D5003" s="150"/>
      <c r="E5003" s="150"/>
      <c r="F5003" s="126"/>
      <c r="G5003" s="122" t="str">
        <f>IF(A5003="","",VLOOKUP(J4966,'TRI-2C'!$B$18:$FH$61,40,FALSE))</f>
        <v>A+</v>
      </c>
      <c r="H5003" s="150"/>
      <c r="I5003" s="127"/>
      <c r="J5003" s="126"/>
    </row>
    <row r="5004" spans="1:10" ht="12.75" customHeight="1">
      <c r="A5004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5004" s="139"/>
      <c r="C5004" s="139"/>
      <c r="F5004" s="128"/>
      <c r="G5004" s="124" t="str">
        <f>IF(A5004="","",VLOOKUP(J4966,'TRI-2C'!$B$18:$FH$61,41,FALSE))</f>
        <v>A+</v>
      </c>
      <c r="I5004" s="125" t="str">
        <f t="shared" ref="I5004:I5023" si="190">IF(G5004="","",G5004)</f>
        <v>A+</v>
      </c>
      <c r="J5004" s="128"/>
    </row>
    <row r="5005" spans="1:10" ht="12.75" customHeight="1">
      <c r="A5005" s="192" t="str">
        <f>IF('TRI-2C'!$AQ$13="","",'TRI-2C'!$AQ$13)</f>
        <v>Construir conexiones emocionales con su contexto natural (plantas, animales, agua, tierra, aire) y social.</v>
      </c>
      <c r="B5005" s="154"/>
      <c r="C5005" s="154"/>
      <c r="D5005" s="154"/>
      <c r="E5005" s="154"/>
      <c r="F5005" s="155"/>
      <c r="G5005" s="122" t="str">
        <f>IF(A5005="","",VLOOKUP(J4966,'TRI-2C'!$B$18:$FH$61,42,FALSE))</f>
        <v>A+</v>
      </c>
      <c r="H5005" s="150"/>
      <c r="I5005" s="127" t="str">
        <f t="shared" si="190"/>
        <v>A+</v>
      </c>
      <c r="J5005" s="126"/>
    </row>
    <row r="5006" spans="1:10" ht="12.75" customHeight="1">
      <c r="A5006" s="147" t="str">
        <f>IF('TRI-2C'!$AR$13="","",'TRI-2C'!$AR$13)</f>
        <v>dentificar en las actividades diarias oportunidades para aprovechar los recursos y reducir los residuos para proteger el entorno natural</v>
      </c>
      <c r="B5006" s="139"/>
      <c r="C5006" s="139"/>
      <c r="F5006" s="128"/>
      <c r="G5006" s="124" t="str">
        <f>IF(A5006="","",VLOOKUP(J4966,'TRI-2C'!$B$18:$FH$61,43,FALSE))</f>
        <v>A+</v>
      </c>
      <c r="I5006" s="125" t="str">
        <f t="shared" si="190"/>
        <v>A+</v>
      </c>
      <c r="J5006" s="128"/>
    </row>
    <row r="5007" spans="1:10" ht="12.75" customHeight="1">
      <c r="A5007" s="148" t="str">
        <f>IF('TRI-2C'!$AS$13="","",'TRI-2C'!$AS$13)</f>
        <v>Diferenciar entre alimentos nutritivos y no nutritivos identificando los beneficios de una alimentación sana y saludable.</v>
      </c>
      <c r="B5007" s="149"/>
      <c r="C5007" s="149"/>
      <c r="D5007" s="150"/>
      <c r="E5007" s="150"/>
      <c r="F5007" s="126"/>
      <c r="G5007" s="122" t="str">
        <f>IF(A5007="","",VLOOKUP(J4966,'TRI-2C'!$B$18:$FH$61,44,FALSE))</f>
        <v>A+</v>
      </c>
      <c r="H5007" s="150"/>
      <c r="I5007" s="127" t="str">
        <f t="shared" si="190"/>
        <v>A+</v>
      </c>
      <c r="J5007" s="126"/>
    </row>
    <row r="5008" spans="1:10" ht="12.75" customHeight="1">
      <c r="A5008" s="147" t="str">
        <f>IF('TRI-2C'!$AT$13="","",'TRI-2C'!$AT$13)</f>
        <v>Diferenciar entre lo que le pertenece, lo que pertenece a los demás y lo que pertenece al grupo o comunidad.</v>
      </c>
      <c r="B5008" s="139"/>
      <c r="C5008" s="139"/>
      <c r="F5008" s="128"/>
      <c r="G5008" s="124" t="str">
        <f>IF(A5008="","",VLOOKUP(J4966,'TRI-2C'!$B$18:$FH$61,45,FALSE))</f>
        <v>A+</v>
      </c>
      <c r="I5008" s="125" t="str">
        <f t="shared" si="190"/>
        <v>A+</v>
      </c>
      <c r="J5008" s="128"/>
    </row>
    <row r="5009" spans="1:10" ht="12.75" customHeight="1">
      <c r="A5009" s="148" t="str">
        <f>IF('TRI-2C'!$AU$13="","",'TRI-2C'!$AU$13)</f>
        <v>Diferenciar los seres vivos y elementos no vivos de su entorno explorando su mundo natural.</v>
      </c>
      <c r="B5009" s="158"/>
      <c r="C5009" s="158"/>
      <c r="D5009" s="158"/>
      <c r="E5009" s="158"/>
      <c r="F5009" s="159"/>
      <c r="G5009" s="122" t="str">
        <f>IF(A5009="","",VLOOKUP(J4966,'TRI-2C'!$B$18:$FH$61,46,FALSE))</f>
        <v>A+</v>
      </c>
      <c r="H5009" s="150"/>
      <c r="I5009" s="127" t="str">
        <f t="shared" si="190"/>
        <v>A+</v>
      </c>
      <c r="J5009" s="126"/>
    </row>
    <row r="5010" spans="1:10" ht="12.75" customHeight="1">
      <c r="A5010" s="11" t="str">
        <f>IF('TRI-2C'!$AV$13="","",'TRI-2C'!$AV$13)</f>
        <v>Establecer comparaciones entre los elementos del entorno a través de la discriminación sensorial.</v>
      </c>
      <c r="B5010" s="156"/>
      <c r="C5010" s="156"/>
      <c r="D5010" s="156"/>
      <c r="E5010" s="156"/>
      <c r="F5010" s="157"/>
      <c r="G5010" s="124" t="str">
        <f>IF(A5010="","",VLOOKUP(J4966,'TRI-2C'!$B$18:$FH$61,47,FALSE))</f>
        <v>A+</v>
      </c>
      <c r="I5010" s="125" t="str">
        <f t="shared" si="190"/>
        <v>A+</v>
      </c>
      <c r="J5010" s="128"/>
    </row>
    <row r="5011" spans="1:10" ht="12.75" customHeight="1">
      <c r="A5011" s="148" t="str">
        <f>IF('TRI-2C'!$AW$13="","",'TRI-2C'!$AW$13)</f>
        <v>Explorar e identificar los diferentes elementos y fenómenos del entorno natural mediante procesos que propicien la indagación.</v>
      </c>
      <c r="B5011" s="149"/>
      <c r="C5011" s="149"/>
      <c r="D5011" s="150"/>
      <c r="E5011" s="150"/>
      <c r="F5011" s="126"/>
      <c r="G5011" s="122" t="str">
        <f>IF(A5011="","",VLOOKUP(J4966,'TRI-2C'!$B$18:$FH$61,48,FALSE))</f>
        <v>A+</v>
      </c>
      <c r="H5011" s="150"/>
      <c r="I5011" s="127" t="str">
        <f t="shared" si="190"/>
        <v>A+</v>
      </c>
      <c r="J5011" s="126"/>
    </row>
    <row r="5012" spans="1:10" ht="12.75" customHeight="1">
      <c r="A5012" s="147" t="str">
        <f>IF('TRI-2C'!$AX$13="","",'TRI-2C'!$AX$13)</f>
        <v>Identificar características de las plantas por su utilidad, estableciendo diferencias entre ellas.</v>
      </c>
      <c r="B5012" s="139"/>
      <c r="C5012" s="139"/>
      <c r="F5012" s="128"/>
      <c r="G5012" s="124" t="str">
        <f>IF(A5012="","",VLOOKUP(J4966,'TRI-2C'!$B$18:$FH$61,49,FALSE))</f>
        <v>A+</v>
      </c>
      <c r="I5012" s="125" t="str">
        <f t="shared" si="190"/>
        <v>A+</v>
      </c>
      <c r="J5012" s="128"/>
    </row>
    <row r="5013" spans="1:10" ht="12.75" customHeight="1">
      <c r="A5013" s="148" t="str">
        <f>IF('TRI-2C'!$AY$13="","",'TRI-2C'!$AY$13)</f>
        <v>Identificar las características de los animales domésticos y silvestres estableciendo las diferencias entre ellos.</v>
      </c>
      <c r="B5013" s="149"/>
      <c r="C5013" s="149"/>
      <c r="D5013" s="150"/>
      <c r="E5013" s="150"/>
      <c r="F5013" s="126"/>
      <c r="G5013" s="122" t="str">
        <f>IF(A5013="","",VLOOKUP(J4966,'TRI-2C'!$B$18:$FH$61,50,FALSE))</f>
        <v>A+</v>
      </c>
      <c r="H5013" s="150"/>
      <c r="I5013" s="127" t="str">
        <f t="shared" si="190"/>
        <v>A+</v>
      </c>
      <c r="J5013" s="126"/>
    </row>
    <row r="5014" spans="1:10" ht="12.75" customHeight="1">
      <c r="A5014" s="147" t="str">
        <f>IF('TRI-2C'!$AZ$13="","",'TRI-2C'!$AZ$13)</f>
        <v>Identificar las características del mar y reconocerlo como una parte integral del territorio nacional</v>
      </c>
      <c r="B5014" s="139"/>
      <c r="C5014" s="139"/>
      <c r="F5014" s="128"/>
      <c r="G5014" s="124" t="str">
        <f>IF(A5014="","",VLOOKUP(J4966,'TRI-2C'!$B$18:$FH$61,51,FALSE))</f>
        <v>A+</v>
      </c>
      <c r="I5014" s="125" t="str">
        <f t="shared" si="190"/>
        <v>A+</v>
      </c>
      <c r="J5014" s="128"/>
    </row>
    <row r="5015" spans="1:10" ht="12.75" customHeight="1">
      <c r="A5015" s="192" t="str">
        <f>IF('TRI-2C'!$BA$13="","",'TRI-2C'!$BA$13)</f>
        <v>Identificar prácticas socioculturales de su localidad demostrando curiosidad ante sus tradiciones.</v>
      </c>
      <c r="B5015" s="154"/>
      <c r="C5015" s="154"/>
      <c r="D5015" s="154"/>
      <c r="E5015" s="154"/>
      <c r="F5015" s="155"/>
      <c r="G5015" s="122" t="str">
        <f>IF(A5015="","",VLOOKUP(J4966,'TRI-2C'!$B$18:$FH$61,52,FALSE))</f>
        <v>A+</v>
      </c>
      <c r="H5015" s="150"/>
      <c r="I5015" s="127" t="str">
        <f t="shared" si="190"/>
        <v>A+</v>
      </c>
      <c r="J5015" s="126"/>
    </row>
    <row r="5016" spans="1:10" ht="12.75" customHeight="1">
      <c r="A5016" s="147" t="str">
        <f>IF('TRI-2C'!$BB$13="","",'TRI-2C'!$BB$13)</f>
        <v>Observar el proceso del ciclo vital de las plantas mediante actividades de experimentación.</v>
      </c>
      <c r="B5016" s="139"/>
      <c r="C5016" s="139"/>
      <c r="F5016" s="128"/>
      <c r="G5016" s="124" t="str">
        <f>IF(A5016="","",VLOOKUP(J4966,'TRI-2C'!$B$18:$FH$61,53,FALSE))</f>
        <v>A+</v>
      </c>
      <c r="I5016" s="125" t="str">
        <f t="shared" si="190"/>
        <v>A+</v>
      </c>
      <c r="J5016" s="128"/>
    </row>
    <row r="5017" spans="1:10" ht="12.75" customHeight="1">
      <c r="A5017" s="148" t="str">
        <f>IF('TRI-2C'!$BC$13="","",'TRI-2C'!$BC$13)</f>
        <v>Participar en actividades lúdicas para identificar prácticas de movilidad que ayudan a cuidar el planeta</v>
      </c>
      <c r="B5017" s="149"/>
      <c r="C5017" s="149"/>
      <c r="D5017" s="150"/>
      <c r="E5017" s="150"/>
      <c r="F5017" s="126"/>
      <c r="G5017" s="122" t="str">
        <f>IF(A5017="","",VLOOKUP(J4966,'TRI-2C'!$B$18:$FH$61,54,FALSE))</f>
        <v>A+</v>
      </c>
      <c r="H5017" s="150"/>
      <c r="I5017" s="127" t="str">
        <f t="shared" si="190"/>
        <v>A+</v>
      </c>
      <c r="J5017" s="126"/>
    </row>
    <row r="5018" spans="1:10" ht="12.75" customHeight="1">
      <c r="A5018" s="147" t="str">
        <f>IF('TRI-2C'!$BD$13="","",'TRI-2C'!$BD$13)</f>
        <v>Participar en algunas prácticas tradicionales de su entorno disfrutando y respetando las diferentes manifestaciones culturales</v>
      </c>
      <c r="B5018" s="139"/>
      <c r="C5018" s="139"/>
      <c r="F5018" s="128"/>
      <c r="G5018" s="124" t="str">
        <f>IF(A5018="","",VLOOKUP(J4966,'TRI-2C'!$B$18:$FH$61,55,FALSE))</f>
        <v>A+</v>
      </c>
      <c r="I5018" s="125" t="str">
        <f t="shared" si="190"/>
        <v>A+</v>
      </c>
      <c r="J5018" s="128"/>
    </row>
    <row r="5019" spans="1:10" ht="12.75" customHeight="1">
      <c r="A5019" s="148" t="str">
        <f>IF('TRI-2C'!$BE$13="","",'TRI-2C'!$BE$13)</f>
        <v>Practicar hábitos de cuidado y conservación del medio ambiente que eviten la contaminación del aire, suelo y agua. (D.EIB.10.19.)</v>
      </c>
      <c r="B5019" s="158"/>
      <c r="C5019" s="158"/>
      <c r="D5019" s="158"/>
      <c r="E5019" s="158"/>
      <c r="F5019" s="159"/>
      <c r="G5019" s="122" t="str">
        <f>IF(A5019="","",VLOOKUP(J4966,'TRI-2C'!$B$18:$FH$61,56,FALSE))</f>
        <v>A+</v>
      </c>
      <c r="H5019" s="150"/>
      <c r="I5019" s="127" t="str">
        <f t="shared" si="190"/>
        <v>A+</v>
      </c>
      <c r="J5019" s="126"/>
    </row>
    <row r="5020" spans="1:10" ht="12.75" customHeight="1">
      <c r="A5020" s="11" t="str">
        <f>IF('TRI-2C'!$BF$13="","",'TRI-2C'!$BF$13)</f>
        <v>Realizar acciones de cuidado y protección de plantas y animales de su entorno erradicando actitudes de maltrato.</v>
      </c>
      <c r="B5020" s="156"/>
      <c r="C5020" s="156"/>
      <c r="D5020" s="156"/>
      <c r="E5020" s="156"/>
      <c r="F5020" s="157"/>
      <c r="G5020" s="124" t="str">
        <f>IF(A5020="","",VLOOKUP(J4966,'TRI-2C'!$B$18:$FH$61,57,FALSE))</f>
        <v>A+</v>
      </c>
      <c r="I5020" s="125" t="str">
        <f t="shared" si="190"/>
        <v>A+</v>
      </c>
      <c r="J5020" s="128"/>
    </row>
    <row r="5021" spans="1:10" ht="12.75" customHeight="1">
      <c r="A5021" s="148" t="str">
        <f>IF('TRI-2C'!$BG$13="","",'TRI-2C'!$BG$13)</f>
        <v>Reconocer cómo las personas utilizan el dinero en su entorno familiar para satisfacer sus necesidades y deseos</v>
      </c>
      <c r="B5021" s="149"/>
      <c r="C5021" s="149"/>
      <c r="D5021" s="150"/>
      <c r="E5021" s="150"/>
      <c r="F5021" s="126"/>
      <c r="G5021" s="122" t="str">
        <f>IF(A5021="","",VLOOKUP(J4966,'TRI-2C'!$B$18:$FH$61,58,FALSE))</f>
        <v>A+</v>
      </c>
      <c r="H5021" s="150"/>
      <c r="I5021" s="127" t="str">
        <f t="shared" si="190"/>
        <v>A+</v>
      </c>
      <c r="J5021" s="126"/>
    </row>
    <row r="5022" spans="1:10" ht="12.75" customHeight="1">
      <c r="A5022" s="147" t="str">
        <f>IF('TRI-2C'!$BH$13="","",'TRI-2C'!$BH$13)</f>
        <v>Reconocer las consecuencias de no cuidar sus pertenencias.</v>
      </c>
      <c r="B5022" s="139"/>
      <c r="C5022" s="139"/>
      <c r="F5022" s="128"/>
      <c r="G5022" s="124" t="str">
        <f>IF(A5022="","",VLOOKUP(J4966,'TRI-2C'!$B$18:$FH$61,59,FALSE))</f>
        <v>A+</v>
      </c>
      <c r="I5022" s="125" t="str">
        <f t="shared" si="190"/>
        <v>A+</v>
      </c>
      <c r="J5022" s="128"/>
    </row>
    <row r="5023" spans="1:10" ht="12.75" customHeight="1">
      <c r="A5023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5023" s="149"/>
      <c r="C5023" s="149"/>
      <c r="D5023" s="150"/>
      <c r="E5023" s="150"/>
      <c r="F5023" s="126"/>
      <c r="G5023" s="122" t="str">
        <f>IF(A5023="","",VLOOKUP(J4966,'TRI-2C'!$B$18:$FH$61,60,FALSE))</f>
        <v>A+</v>
      </c>
      <c r="H5023" s="150"/>
      <c r="I5023" s="127" t="str">
        <f t="shared" si="190"/>
        <v>A+</v>
      </c>
      <c r="J5023" s="126"/>
    </row>
    <row r="5024" spans="1:10" ht="12.75" customHeight="1">
      <c r="A5024" s="164" t="str">
        <f>'BI-1T'!$A$10</f>
        <v>RELACIONES LOGICAS MATEMATICAS</v>
      </c>
      <c r="B5024" s="139"/>
      <c r="C5024" s="139"/>
      <c r="F5024" s="128"/>
      <c r="G5024" s="124" t="str">
        <f>IF(A5024="","",VLOOKUP(J4966,'TRI-2C'!$B$18:$FH$61,61,FALSE))</f>
        <v>A+</v>
      </c>
      <c r="I5024" s="125"/>
      <c r="J5024" s="128"/>
    </row>
    <row r="5025" spans="1:10" ht="12.75" customHeight="1">
      <c r="A5025" s="192" t="str">
        <f>IF('TRI-2C'!$BK$13="","",'TRI-2C'!$BK$13)</f>
        <v>Asociar las formas de los objetos del entorno con figuras geométricas bidimensionales</v>
      </c>
      <c r="B5025" s="154"/>
      <c r="C5025" s="154"/>
      <c r="D5025" s="154"/>
      <c r="E5025" s="154"/>
      <c r="F5025" s="155"/>
      <c r="G5025" s="122" t="str">
        <f>IF(A5025="","",VLOOKUP(J4966,'TRI-2C'!$B$18:$FH$61,62,FALSE))</f>
        <v>A+</v>
      </c>
      <c r="H5025" s="150"/>
      <c r="I5025" s="127" t="str">
        <f t="shared" ref="I5025:I5046" si="191">IF(G5025="","",G5025)</f>
        <v>A+</v>
      </c>
      <c r="J5025" s="126"/>
    </row>
    <row r="5026" spans="1:10" ht="12.75" customHeight="1">
      <c r="A5026" s="147" t="str">
        <f>IF('TRI-2C'!$BL$13="","",'TRI-2C'!$BL$13)</f>
        <v>Clasificar objetos con dos atributos (tamaño, color o forma).</v>
      </c>
      <c r="B5026" s="139"/>
      <c r="C5026" s="139"/>
      <c r="F5026" s="128"/>
      <c r="G5026" s="124" t="str">
        <f>IF(A5026="","",VLOOKUP(J4966,'TRI-2C'!$B$18:$FH$61,63,FALSE))</f>
        <v>A+</v>
      </c>
      <c r="I5026" s="125" t="str">
        <f t="shared" si="191"/>
        <v>A+</v>
      </c>
      <c r="J5026" s="128"/>
    </row>
    <row r="5027" spans="1:10" ht="12.75" customHeight="1">
      <c r="A5027" s="148" t="str">
        <f>IF('TRI-2C'!$BM$13="","",'TRI-2C'!$BM$13)</f>
        <v>Comparar y armar colecciones de más, igual y menos objetos.</v>
      </c>
      <c r="B5027" s="149"/>
      <c r="C5027" s="149"/>
      <c r="D5027" s="150"/>
      <c r="E5027" s="150"/>
      <c r="F5027" s="126"/>
      <c r="G5027" s="122" t="str">
        <f>IF(A5027="","",VLOOKUP(J4966,'TRI-2C'!$B$18:$FH$61,64,FALSE))</f>
        <v>A+</v>
      </c>
      <c r="H5027" s="150"/>
      <c r="I5027" s="127" t="str">
        <f t="shared" si="191"/>
        <v>A+</v>
      </c>
      <c r="J5027" s="126"/>
    </row>
    <row r="5028" spans="1:10" ht="12.75" customHeight="1">
      <c r="A5028" s="147" t="str">
        <f>IF('TRI-2C'!$BN$13="","",'TRI-2C'!$BN$13)</f>
        <v>Comparar y ordenar secuencialmente un conjunto pequeño de objetos de acuerdo con su tamaño.</v>
      </c>
      <c r="B5028" s="139"/>
      <c r="C5028" s="139"/>
      <c r="F5028" s="128"/>
      <c r="G5028" s="124" t="str">
        <f>IF(A5028="","",VLOOKUP(J4966,'TRI-2C'!$B$18:$FH$61,65,FALSE))</f>
        <v>A+</v>
      </c>
      <c r="I5028" s="125" t="str">
        <f t="shared" si="191"/>
        <v>A+</v>
      </c>
      <c r="J5028" s="128"/>
    </row>
    <row r="5029" spans="1:10" ht="12.75" customHeight="1">
      <c r="A5029" s="148" t="str">
        <f>IF('TRI-2C'!$BO$13="","",'TRI-2C'!$BO$13)</f>
        <v>Comprender la relación de número-cantidad hasta el 10.</v>
      </c>
      <c r="B5029" s="158"/>
      <c r="C5029" s="158"/>
      <c r="D5029" s="158"/>
      <c r="E5029" s="158"/>
      <c r="F5029" s="159"/>
      <c r="G5029" s="122" t="str">
        <f>IF(A5029="","",VLOOKUP(J4966,'TRI-2C'!$B$18:$FH$61,66,FALSE))</f>
        <v>A+</v>
      </c>
      <c r="H5029" s="150"/>
      <c r="I5029" s="127" t="str">
        <f t="shared" si="191"/>
        <v>A+</v>
      </c>
      <c r="J5029" s="126"/>
    </row>
    <row r="5030" spans="1:10" ht="12.75" customHeight="1">
      <c r="A5030" s="11" t="str">
        <f>IF('TRI-2C'!$BP$13="","",'TRI-2C'!$BP$13)</f>
        <v>Comprender la relación del numeral (representación simbólica del número) con la cantidad hasta el 5.</v>
      </c>
      <c r="B5030" s="156"/>
      <c r="C5030" s="156"/>
      <c r="D5030" s="156"/>
      <c r="E5030" s="156"/>
      <c r="F5030" s="157"/>
      <c r="G5030" s="124" t="str">
        <f>IF(A5030="","",VLOOKUP(J4966,'TRI-2C'!$B$18:$FH$61,67,FALSE))</f>
        <v>A+</v>
      </c>
      <c r="I5030" s="125" t="str">
        <f t="shared" si="191"/>
        <v>A+</v>
      </c>
      <c r="J5030" s="128"/>
    </row>
    <row r="5031" spans="1:10" ht="12.75" customHeight="1">
      <c r="A5031" s="148" t="str">
        <f>IF('TRI-2C'!$BQ$13="","",'TRI-2C'!$BQ$13)</f>
        <v>Contar oralmente del 1 al 15 con secuencia numérica.</v>
      </c>
      <c r="B5031" s="149"/>
      <c r="C5031" s="149"/>
      <c r="D5031" s="150"/>
      <c r="E5031" s="150"/>
      <c r="F5031" s="126"/>
      <c r="G5031" s="122" t="str">
        <f>IF(A5031="","",VLOOKUP(J4966,'TRI-2C'!$B$18:$FH$61,68,FALSE))</f>
        <v>A+</v>
      </c>
      <c r="H5031" s="150"/>
      <c r="I5031" s="127" t="str">
        <f t="shared" si="191"/>
        <v>A+</v>
      </c>
      <c r="J5031" s="126"/>
    </row>
    <row r="5032" spans="1:10" ht="12.75" customHeight="1">
      <c r="A5032" s="147" t="str">
        <f>IF('TRI-2C'!$BR$13="","",'TRI-2C'!$BR$13)</f>
        <v>Continuar y reproducir patrones simples con objetos concretos y representaciones gráficas.</v>
      </c>
      <c r="B5032" s="139"/>
      <c r="C5032" s="139"/>
      <c r="F5032" s="128"/>
      <c r="G5032" s="124" t="str">
        <f>IF(A5032="","",VLOOKUP(J4966,'TRI-2C'!$B$18:$FH$61,69,FALSE))</f>
        <v>A+</v>
      </c>
      <c r="I5032" s="125" t="str">
        <f t="shared" si="191"/>
        <v>A+</v>
      </c>
      <c r="J5032" s="128"/>
    </row>
    <row r="5033" spans="1:10" ht="12.75" customHeight="1">
      <c r="A5033" s="148" t="str">
        <f>IF('TRI-2C'!$BS$13="","",'TRI-2C'!$BS$13)</f>
        <v>Establecer la relación de correspondencia entre los elementos de colecciones de objetos.</v>
      </c>
      <c r="B5033" s="149"/>
      <c r="C5033" s="149"/>
      <c r="D5033" s="150"/>
      <c r="E5033" s="150"/>
      <c r="F5033" s="126"/>
      <c r="G5033" s="122" t="str">
        <f>IF(A5033="","",VLOOKUP(J4966,'TRI-2C'!$B$18:$FH$61,70,FALSE))</f>
        <v>A+</v>
      </c>
      <c r="H5033" s="150"/>
      <c r="I5033" s="127" t="str">
        <f t="shared" si="191"/>
        <v>A+</v>
      </c>
      <c r="J5033" s="126"/>
    </row>
    <row r="5034" spans="1:10" ht="12.75" customHeight="1">
      <c r="A5034" s="147" t="str">
        <f>IF('TRI-2C'!$BT$13="","",'TRI-2C'!$BT$13)</f>
        <v>Identificar características de mañana, tarde y noche</v>
      </c>
      <c r="B5034" s="139"/>
      <c r="C5034" s="139"/>
      <c r="F5034" s="128"/>
      <c r="G5034" s="124" t="str">
        <f>IF(A5034="","",VLOOKUP(J4966,'TRI-2C'!$B$18:$FH$61,71,FALSE))</f>
        <v>A+</v>
      </c>
      <c r="I5034" s="125" t="str">
        <f t="shared" si="191"/>
        <v>A+</v>
      </c>
      <c r="J5034" s="128"/>
    </row>
    <row r="5035" spans="1:10" ht="12.75" customHeight="1">
      <c r="A5035" s="192" t="str">
        <f>IF('TRI-2C'!$BU$13="","",'TRI-2C'!$BU$13)</f>
        <v>Identificar en los objetos las nociones de medida: largo/ corto, grueso/delgado.</v>
      </c>
      <c r="B5035" s="154"/>
      <c r="C5035" s="154"/>
      <c r="D5035" s="154"/>
      <c r="E5035" s="154"/>
      <c r="F5035" s="155"/>
      <c r="G5035" s="122" t="str">
        <f>IF(A5035="","",VLOOKUP(J4966,'TRI-2C'!$B$18:$FH$61,72,FALSE))</f>
        <v>A+</v>
      </c>
      <c r="H5035" s="150"/>
      <c r="I5035" s="127" t="str">
        <f t="shared" si="191"/>
        <v>A+</v>
      </c>
      <c r="J5035" s="126"/>
    </row>
    <row r="5036" spans="1:10" ht="12.75" customHeight="1">
      <c r="A5036" s="147" t="str">
        <f>IF('TRI-2C'!$BV$13="","",'TRI-2C'!$BV$13)</f>
        <v>Identificar figuras geométricas básicas: círculo, cuadrado y triángulo en objetos del entorno y en representaciones gráficas.</v>
      </c>
      <c r="B5036" s="139"/>
      <c r="C5036" s="139"/>
      <c r="F5036" s="128"/>
      <c r="G5036" s="124" t="str">
        <f>IF(A5036="","",VLOOKUP(J4966,'TRI-2C'!$B$18:$FH$61,73,FALSE))</f>
        <v>A+</v>
      </c>
      <c r="I5036" s="125" t="str">
        <f t="shared" si="191"/>
        <v>A+</v>
      </c>
      <c r="J5036" s="128"/>
    </row>
    <row r="5037" spans="1:10" ht="12.75" customHeight="1">
      <c r="A5037" s="148" t="str">
        <f>IF('TRI-2C'!$BW$13="","",'TRI-2C'!$BW$13)</f>
        <v>Identificar la diferencia entre lo que se desea y lo que se necesita</v>
      </c>
      <c r="B5037" s="149"/>
      <c r="C5037" s="149"/>
      <c r="D5037" s="150"/>
      <c r="E5037" s="150"/>
      <c r="F5037" s="126"/>
      <c r="G5037" s="122" t="str">
        <f>IF(A5037="","",VLOOKUP(J4966,'TRI-2C'!$B$18:$FH$61,74,FALSE))</f>
        <v>A+</v>
      </c>
      <c r="H5037" s="150"/>
      <c r="I5037" s="127" t="str">
        <f t="shared" si="191"/>
        <v>A+</v>
      </c>
      <c r="J5037" s="126"/>
    </row>
    <row r="5038" spans="1:10" ht="12.75" customHeight="1">
      <c r="A5038" s="147" t="str">
        <f>IF('TRI-2C'!$BX$13="","",'TRI-2C'!$BX$13)</f>
        <v>Identificar las nociones de tiempo en acciones que siceden antes, ahora y después</v>
      </c>
      <c r="B5038" s="139"/>
      <c r="C5038" s="139"/>
      <c r="F5038" s="128"/>
      <c r="G5038" s="124" t="str">
        <f>IF(A5038="","",VLOOKUP(J4966,'TRI-2C'!$B$18:$FH$61,75,FALSE))</f>
        <v>A+</v>
      </c>
      <c r="I5038" s="125" t="str">
        <f t="shared" si="191"/>
        <v>A+</v>
      </c>
      <c r="J5038" s="128"/>
    </row>
    <row r="5039" spans="1:10" ht="12.75" customHeight="1">
      <c r="A5039" s="148" t="str">
        <f>IF('TRI-2C'!$BY$13="","",'TRI-2C'!$BY$13)</f>
        <v>Identificar los números de emergencia a través de actividades lúdicas, y reconocer cuándo pedir ayuda en situaciones sencillas.</v>
      </c>
      <c r="B5039" s="158"/>
      <c r="C5039" s="158"/>
      <c r="D5039" s="158"/>
      <c r="E5039" s="158"/>
      <c r="F5039" s="159"/>
      <c r="G5039" s="122" t="str">
        <f>IF(A5039="","",VLOOKUP(J4966,'TRI-2C'!$B$18:$FH$61,76,FALSE))</f>
        <v>A+</v>
      </c>
      <c r="H5039" s="150"/>
      <c r="I5039" s="127" t="str">
        <f t="shared" si="191"/>
        <v>A+</v>
      </c>
      <c r="J5039" s="126"/>
    </row>
    <row r="5040" spans="1:10" ht="12.75" customHeight="1">
      <c r="A5040" s="11" t="str">
        <f>IF('TRI-2C'!$BZ$13="","",'TRI-2C'!$BZ$13)</f>
        <v>Identificar semejanzas y diferencias en objetos del entorno con criterios de forma, color y tamaño</v>
      </c>
      <c r="B5040" s="156"/>
      <c r="C5040" s="156"/>
      <c r="D5040" s="156"/>
      <c r="E5040" s="156"/>
      <c r="F5040" s="157"/>
      <c r="G5040" s="124" t="str">
        <f>IF(A5040="","",VLOOKUP(J4966,'TRI-2C'!$B$18:$FH$61,77,FALSE))</f>
        <v>A+</v>
      </c>
      <c r="I5040" s="125" t="str">
        <f t="shared" si="191"/>
        <v>A+</v>
      </c>
      <c r="J5040" s="128"/>
    </row>
    <row r="5041" spans="1:10" ht="12.75" customHeight="1">
      <c r="A5041" s="148" t="str">
        <f>IF('TRI-2C'!$CA$13="","",'TRI-2C'!$CA$13)</f>
        <v>Ordenar en secuencias lógica sucesos de hasta cinco eventos en representaciones gráficas de sus actividades de la rutina diaria y en escenas de cuentos</v>
      </c>
      <c r="B5041" s="149"/>
      <c r="C5041" s="149"/>
      <c r="D5041" s="150"/>
      <c r="E5041" s="150"/>
      <c r="F5041" s="126"/>
      <c r="G5041" s="122" t="str">
        <f>IF(A5041="","",VLOOKUP(J4966,'TRI-2C'!$B$18:$FH$61,78,FALSE))</f>
        <v>A+</v>
      </c>
      <c r="H5041" s="150"/>
      <c r="I5041" s="127" t="str">
        <f t="shared" si="191"/>
        <v>A+</v>
      </c>
      <c r="J5041" s="126"/>
    </row>
    <row r="5042" spans="1:10" ht="12.75" customHeight="1">
      <c r="A5042" s="147" t="str">
        <f>IF('TRI-2C'!$CB$13="","",'TRI-2C'!$CB$13)</f>
        <v>Reconocer billetes y monedas en situaciones de la vida real</v>
      </c>
      <c r="B5042" s="139"/>
      <c r="C5042" s="139"/>
      <c r="F5042" s="128"/>
      <c r="G5042" s="124" t="str">
        <f>IF(A5042="","",VLOOKUP(J4966,'TRI-2C'!$B$18:$FH$61,79,FALSE))</f>
        <v>A+</v>
      </c>
      <c r="I5042" s="125" t="str">
        <f t="shared" si="191"/>
        <v>A+</v>
      </c>
      <c r="J5042" s="128"/>
    </row>
    <row r="5043" spans="1:10" ht="12.75" customHeight="1">
      <c r="A5043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5043" s="149"/>
      <c r="C5043" s="149"/>
      <c r="D5043" s="150"/>
      <c r="E5043" s="150"/>
      <c r="F5043" s="126"/>
      <c r="G5043" s="122" t="str">
        <f>IF(A5043="","",VLOOKUP(J4966,'TRI-2C'!$B$18:$FH$61,80,FALSE))</f>
        <v>A+</v>
      </c>
      <c r="H5043" s="150"/>
      <c r="I5043" s="127" t="str">
        <f t="shared" si="191"/>
        <v>A+</v>
      </c>
      <c r="J5043" s="126"/>
    </row>
    <row r="5044" spans="1:10" ht="12.75" customHeight="1">
      <c r="A5044" s="147" t="str">
        <f>IF('TRI-2C'!$CD$13="","",'TRI-2C'!$CD$13)</f>
        <v>Reconocer los colores secundarios en objetos e imágenes del entorno.</v>
      </c>
      <c r="B5044" s="139"/>
      <c r="C5044" s="139"/>
      <c r="F5044" s="128"/>
      <c r="G5044" s="124" t="str">
        <f>IF(A5044="","",VLOOKUP(J4966,'TRI-2C'!$B$18:$FH$61,81,FALSE))</f>
        <v>A+</v>
      </c>
      <c r="I5044" s="125" t="str">
        <f t="shared" si="191"/>
        <v>A+</v>
      </c>
      <c r="J5044" s="128"/>
    </row>
    <row r="5045" spans="1:10" ht="12.75" customHeight="1">
      <c r="A5045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5045" s="154"/>
      <c r="C5045" s="154"/>
      <c r="D5045" s="154"/>
      <c r="E5045" s="154"/>
      <c r="F5045" s="155"/>
      <c r="G5045" s="122" t="str">
        <f>IF(A5045="","",VLOOKUP(J4966,'TRI-2C'!$B$18:$FH$61,82,FALSE))</f>
        <v>A+</v>
      </c>
      <c r="H5045" s="150"/>
      <c r="I5045" s="127" t="str">
        <f t="shared" si="191"/>
        <v>A+</v>
      </c>
      <c r="J5045" s="126"/>
    </row>
    <row r="5046" spans="1:10" ht="12.75" customHeight="1">
      <c r="A5046" s="147" t="str">
        <f>IF('TRI-2C'!$CF$13="","",'TRI-2C'!$CF$13)</f>
        <v>Relacionar las distintas formas de adquirir dinero con el trabajo y el esfuerzo.</v>
      </c>
      <c r="B5046" s="139"/>
      <c r="C5046" s="139"/>
      <c r="F5046" s="128"/>
      <c r="G5046" s="124" t="str">
        <f>IF(A5046="","",VLOOKUP(J4966,'TRI-2C'!$B$18:$FH$61,83,FALSE))</f>
        <v>A+</v>
      </c>
      <c r="I5046" s="125" t="str">
        <f t="shared" si="191"/>
        <v>A+</v>
      </c>
      <c r="J5046" s="128"/>
    </row>
    <row r="5047" spans="1:10" ht="12.75" customHeight="1">
      <c r="A5047" s="165" t="str">
        <f>'BI-1T'!$A$11</f>
        <v>COMPRENSIÓN Y EXPRESION DEL LENGUAJE</v>
      </c>
      <c r="B5047" s="149"/>
      <c r="C5047" s="149"/>
      <c r="D5047" s="150"/>
      <c r="E5047" s="150"/>
      <c r="F5047" s="126"/>
      <c r="G5047" s="122" t="str">
        <f>IF(A5047="","",VLOOKUP(J4966,'TRI-2C'!$B$18:$FH$61,84,FALSE))</f>
        <v>A+</v>
      </c>
      <c r="H5047" s="150"/>
      <c r="I5047" s="127"/>
      <c r="J5047" s="126"/>
    </row>
    <row r="5048" spans="1:10" ht="12.75" customHeight="1">
      <c r="A5048" s="147" t="str">
        <f>IF('TRI-2C'!$CH$13="","",'TRI-2C'!$CH$13)</f>
        <v>Asociar la imagen de la portada con el título de los cuentos conocidos.</v>
      </c>
      <c r="B5048" s="139"/>
      <c r="C5048" s="139"/>
      <c r="F5048" s="128"/>
      <c r="G5048" s="124" t="str">
        <f>IF(A5048="","",VLOOKUP(J4966,'TRI-2C'!$B$18:$FH$61,85,FALSE))</f>
        <v>B+</v>
      </c>
      <c r="I5048" s="125" t="str">
        <f t="shared" ref="I5048:I5068" si="192">IF(G5048="","",G5048)</f>
        <v>B+</v>
      </c>
      <c r="J5048" s="128"/>
    </row>
    <row r="5049" spans="1:10" ht="12.75" customHeight="1">
      <c r="A5049" s="148" t="str">
        <f>IF('TRI-2C'!$CI$13="","",'TRI-2C'!$CI$13)</f>
        <v>Colaborar en la creación de textos colectivos con la ayuda del docente.</v>
      </c>
      <c r="B5049" s="158"/>
      <c r="C5049" s="158"/>
      <c r="D5049" s="158"/>
      <c r="E5049" s="158"/>
      <c r="F5049" s="159"/>
      <c r="G5049" s="122" t="str">
        <f>IF(A5049="","",VLOOKUP(J4966,'TRI-2C'!$B$18:$FH$61,86,FALSE))</f>
        <v>B+</v>
      </c>
      <c r="H5049" s="150"/>
      <c r="I5049" s="127" t="str">
        <f t="shared" si="192"/>
        <v>B+</v>
      </c>
      <c r="J5049" s="126"/>
    </row>
    <row r="5050" spans="1:10" ht="12.75" customHeight="1">
      <c r="A5050" s="11" t="str">
        <f>IF('TRI-2C'!$CJ$13="","",'TRI-2C'!$CJ$13)</f>
        <v>Comprender el derecho propio y de las otras personas a decir que no como una respuesta válida y respetable.</v>
      </c>
      <c r="B5050" s="156"/>
      <c r="C5050" s="156"/>
      <c r="D5050" s="156"/>
      <c r="E5050" s="156"/>
      <c r="F5050" s="157"/>
      <c r="G5050" s="124" t="str">
        <f>IF(A5050="","",VLOOKUP(J4966,'TRI-2C'!$B$18:$FH$61,87,FALSE))</f>
        <v>B+</v>
      </c>
      <c r="I5050" s="125" t="str">
        <f t="shared" si="192"/>
        <v>B+</v>
      </c>
      <c r="J5050" s="128"/>
    </row>
    <row r="5051" spans="1:10" ht="12.75" customHeight="1">
      <c r="A5051" s="148" t="str">
        <f>IF('TRI-2C'!$CK$13="","",'TRI-2C'!$CK$13)</f>
        <v>Comunicarse a través de dibujos de objetos con detalles que lo vuelven identificables, como representación simbólica de sus ideas.</v>
      </c>
      <c r="B5051" s="149"/>
      <c r="C5051" s="149"/>
      <c r="D5051" s="150"/>
      <c r="E5051" s="150"/>
      <c r="F5051" s="126"/>
      <c r="G5051" s="122" t="str">
        <f>IF(A5051="","",VLOOKUP(J4966,'TRI-2C'!$B$18:$FH$61,88,FALSE))</f>
        <v>B+</v>
      </c>
      <c r="H5051" s="150"/>
      <c r="I5051" s="127" t="str">
        <f t="shared" si="192"/>
        <v>B+</v>
      </c>
      <c r="J5051" s="126"/>
    </row>
    <row r="5052" spans="1:10" ht="12.75" customHeight="1">
      <c r="A5052" s="147" t="str">
        <f>IF('TRI-2C'!$CL$13="","",'TRI-2C'!$CL$13)</f>
        <v>Comunicarse incorporando palabras nuevas a su vocabulario en función de los ambientes y experiencias en las que interactúa.</v>
      </c>
      <c r="B5052" s="139"/>
      <c r="C5052" s="139"/>
      <c r="F5052" s="128"/>
      <c r="G5052" s="124" t="str">
        <f>IF(A5052="","",VLOOKUP(J4966,'TRI-2C'!$B$18:$FH$61,89,FALSE))</f>
        <v>B+</v>
      </c>
      <c r="I5052" s="125" t="str">
        <f t="shared" si="192"/>
        <v>B+</v>
      </c>
      <c r="J5052" s="128"/>
    </row>
    <row r="5053" spans="1:10" ht="12.75" customHeight="1">
      <c r="A5053" s="148" t="str">
        <f>IF('TRI-2C'!$CM$13="","",'TRI-2C'!$CM$13)</f>
        <v>Contar un cuento en base a sus imágenes a partir de la portada y siguiendo la secuencia de las páginas.</v>
      </c>
      <c r="B5053" s="149"/>
      <c r="C5053" s="149"/>
      <c r="D5053" s="150"/>
      <c r="E5053" s="150"/>
      <c r="F5053" s="126"/>
      <c r="G5053" s="122" t="str">
        <f>IF(A5053="","",VLOOKUP(J4966,'TRI-2C'!$B$18:$FH$61,90,FALSE))</f>
        <v>B+</v>
      </c>
      <c r="H5053" s="150"/>
      <c r="I5053" s="127" t="str">
        <f t="shared" si="192"/>
        <v>B+</v>
      </c>
      <c r="J5053" s="126"/>
    </row>
    <row r="5054" spans="1:10" ht="12.75" customHeight="1">
      <c r="A5054" s="147" t="str">
        <f>IF('TRI-2C'!$CN$13="","",'TRI-2C'!$CN$13)</f>
        <v>Describir oralmente imágenes gráficas (pictogramas) y digitales, estructurando oraciones más elaboradas que describan a los objetos que observa.</v>
      </c>
      <c r="B5054" s="139"/>
      <c r="C5054" s="139"/>
      <c r="F5054" s="128"/>
      <c r="G5054" s="124" t="str">
        <f>IF(A5054="","",VLOOKUP(J4966,'TRI-2C'!$B$18:$FH$61,91,FALSE))</f>
        <v>B+</v>
      </c>
      <c r="I5054" s="125" t="str">
        <f t="shared" si="192"/>
        <v>B+</v>
      </c>
      <c r="J5054" s="128"/>
    </row>
    <row r="5055" spans="1:10" ht="12.75" customHeight="1">
      <c r="A5055" s="192" t="str">
        <f>IF('TRI-2C'!$CO$13="","",'TRI-2C'!$CO$13)</f>
        <v>Describir oralmente imágenes relacionadas con los derechos de las personas en situación de movilidad</v>
      </c>
      <c r="B5055" s="154"/>
      <c r="C5055" s="154"/>
      <c r="D5055" s="154"/>
      <c r="E5055" s="154"/>
      <c r="F5055" s="155"/>
      <c r="G5055" s="122" t="str">
        <f>IF(A5055="","",VLOOKUP(J4966,'TRI-2C'!$B$18:$FH$61,92,FALSE))</f>
        <v>B+</v>
      </c>
      <c r="H5055" s="150"/>
      <c r="I5055" s="127" t="str">
        <f t="shared" si="192"/>
        <v>B+</v>
      </c>
      <c r="J5055" s="126"/>
    </row>
    <row r="5056" spans="1:10" ht="12.75" customHeight="1">
      <c r="A5056" s="147" t="str">
        <f>IF('TRI-2C'!$CP$13="","",'TRI-2C'!$CP$13)</f>
        <v>Expresarse oralmente pronunciando correctamente la mayoría de las palabras puede presentarse dificultades en la pronunciación de s, y la r.</v>
      </c>
      <c r="B5056" s="139"/>
      <c r="C5056" s="139"/>
      <c r="F5056" s="128"/>
      <c r="G5056" s="124" t="str">
        <f>IF(A5056="","",VLOOKUP(J4966,'TRI-2C'!$B$18:$FH$61,93,FALSE))</f>
        <v>B+</v>
      </c>
      <c r="I5056" s="125" t="str">
        <f t="shared" si="192"/>
        <v>B+</v>
      </c>
      <c r="J5056" s="128"/>
    </row>
    <row r="5057" spans="1:10" ht="12.75" customHeight="1">
      <c r="A5057" s="148" t="str">
        <f>IF('TRI-2C'!$CQ$13="","",'TRI-2C'!$CQ$13)</f>
        <v>Expresarse utilizando oraciones cortas y completas manteniendo el orden de las palabras.</v>
      </c>
      <c r="B5057" s="149"/>
      <c r="C5057" s="149"/>
      <c r="D5057" s="150"/>
      <c r="E5057" s="150"/>
      <c r="F5057" s="126"/>
      <c r="G5057" s="122" t="str">
        <f>IF(A5057="","",VLOOKUP(J4966,'TRI-2C'!$B$18:$FH$61,94,FALSE))</f>
        <v>B+</v>
      </c>
      <c r="H5057" s="150"/>
      <c r="I5057" s="127" t="str">
        <f t="shared" si="192"/>
        <v>B+</v>
      </c>
      <c r="J5057" s="126"/>
    </row>
    <row r="5058" spans="1:10" ht="12.75" customHeight="1">
      <c r="A5058" s="147" t="str">
        <f>IF('TRI-2C'!$CR$13="","",'TRI-2C'!$CR$13)</f>
        <v>Identificar “auditivamente” el fonema (sonido) inicial de las palabras más utilizadas.</v>
      </c>
      <c r="B5058" s="139"/>
      <c r="C5058" s="139"/>
      <c r="F5058" s="128"/>
      <c r="G5058" s="124" t="str">
        <f>IF(A5058="","",VLOOKUP(J4966,'TRI-2C'!$B$18:$FH$61,95,FALSE))</f>
        <v>B+</v>
      </c>
      <c r="I5058" s="125" t="str">
        <f t="shared" si="192"/>
        <v>B+</v>
      </c>
      <c r="J5058" s="128"/>
    </row>
    <row r="5059" spans="1:10" ht="12.75" customHeight="1">
      <c r="A5059" s="148" t="str">
        <f>IF('TRI-2C'!$CS$13="","",'TRI-2C'!$CS$13)</f>
        <v>Identificar una persona adulta de confianza para solicitar apoyo al enfrentar desafíos emocionales en situaciones cotidianas del entorno escolar</v>
      </c>
      <c r="B5059" s="158"/>
      <c r="C5059" s="158"/>
      <c r="D5059" s="158"/>
      <c r="E5059" s="158"/>
      <c r="F5059" s="159"/>
      <c r="G5059" s="122" t="str">
        <f>IF(A5059="","",VLOOKUP(J4966,'TRI-2C'!$B$18:$FH$61,96,FALSE))</f>
        <v>B+</v>
      </c>
      <c r="H5059" s="150"/>
      <c r="I5059" s="127" t="str">
        <f t="shared" si="192"/>
        <v>B+</v>
      </c>
      <c r="J5059" s="126"/>
    </row>
    <row r="5060" spans="1:10" ht="12.75" customHeight="1">
      <c r="A5060" s="11" t="str">
        <f>IF('TRI-2C'!$CT$13="","",'TRI-2C'!$CT$13)</f>
        <v>Participar en conversaciones más complejas y largas manteniéndose dentro del tema.</v>
      </c>
      <c r="B5060" s="156"/>
      <c r="C5060" s="156"/>
      <c r="D5060" s="156"/>
      <c r="E5060" s="156"/>
      <c r="F5060" s="157"/>
      <c r="G5060" s="124" t="str">
        <f>IF(A5060="","",VLOOKUP(J4966,'TRI-2C'!$B$18:$FH$61,97,FALSE))</f>
        <v>B+</v>
      </c>
      <c r="I5060" s="125" t="str">
        <f t="shared" si="192"/>
        <v>B+</v>
      </c>
      <c r="J5060" s="128"/>
    </row>
    <row r="5061" spans="1:10" ht="12.75" customHeight="1">
      <c r="A5061" s="148" t="str">
        <f>IF('TRI-2C'!$CU$13="","",'TRI-2C'!$CU$13)</f>
        <v>Producir palabras que riman espontáneamente tomado en cuenta los sonidos finales de las mismas.</v>
      </c>
      <c r="B5061" s="149"/>
      <c r="C5061" s="149"/>
      <c r="D5061" s="150"/>
      <c r="E5061" s="150"/>
      <c r="F5061" s="126"/>
      <c r="G5061" s="122" t="str">
        <f>IF(A5061="","",VLOOKUP(J4966,'TRI-2C'!$B$18:$FH$61,98,FALSE))</f>
        <v>B+</v>
      </c>
      <c r="H5061" s="150"/>
      <c r="I5061" s="127" t="str">
        <f t="shared" si="192"/>
        <v>B+</v>
      </c>
      <c r="J5061" s="126"/>
    </row>
    <row r="5062" spans="1:10" ht="12.75" customHeight="1">
      <c r="A5062" s="147" t="str">
        <f>IF('TRI-2C'!$CV$13="","",'TRI-2C'!$CV$13)</f>
        <v>Realizar modificaciones del contenido de un cuento relatado por el adulto, cambiando partes del él como: acciones y final.</v>
      </c>
      <c r="B5062" s="139"/>
      <c r="C5062" s="139"/>
      <c r="F5062" s="128"/>
      <c r="G5062" s="124" t="str">
        <f>IF(A5062="","",VLOOKUP(J4966,'TRI-2C'!$B$18:$FH$61,99,FALSE))</f>
        <v>B+</v>
      </c>
      <c r="I5062" s="125" t="str">
        <f t="shared" si="192"/>
        <v>B+</v>
      </c>
      <c r="J5062" s="128"/>
    </row>
    <row r="5063" spans="1:10" ht="12.75" customHeight="1">
      <c r="A5063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063" s="149"/>
      <c r="C5063" s="149"/>
      <c r="D5063" s="150"/>
      <c r="E5063" s="150"/>
      <c r="F5063" s="126"/>
      <c r="G5063" s="122" t="str">
        <f>IF(A5063="","",VLOOKUP(J4966,'TRI-2C'!$B$18:$FH$61,100,FALSE))</f>
        <v>B+</v>
      </c>
      <c r="H5063" s="150"/>
      <c r="I5063" s="127" t="str">
        <f t="shared" si="192"/>
        <v>B+</v>
      </c>
      <c r="J5063" s="126"/>
    </row>
    <row r="5064" spans="1:10" ht="12.75" customHeight="1">
      <c r="A5064" s="147" t="str">
        <f>IF('TRI-2C'!$CX$13="","",'TRI-2C'!$CX$13)</f>
        <v>Reconocer etiquetas y rótulos de su entorno inmediato y los “lee”.</v>
      </c>
      <c r="B5064" s="139"/>
      <c r="C5064" s="139"/>
      <c r="F5064" s="128"/>
      <c r="G5064" s="124" t="str">
        <f>IF(A5064="","",VLOOKUP(J4966,'TRI-2C'!$B$18:$FH$61,101,FALSE))</f>
        <v>B+</v>
      </c>
      <c r="I5064" s="125" t="str">
        <f t="shared" si="192"/>
        <v>B+</v>
      </c>
      <c r="J5064" s="128"/>
    </row>
    <row r="5065" spans="1:10" ht="12.75" customHeight="1">
      <c r="A5065" s="192" t="str">
        <f>IF('TRI-2C'!$CY$13="","",'TRI-2C'!$CY$13)</f>
        <v>Relatar cuentos, narrados por el adulto, manteniendo la secuencia, sin la ayuda del paratexto.</v>
      </c>
      <c r="B5065" s="154"/>
      <c r="C5065" s="154"/>
      <c r="D5065" s="154"/>
      <c r="E5065" s="154"/>
      <c r="F5065" s="155"/>
      <c r="G5065" s="122" t="str">
        <f>IF(A5065="","",VLOOKUP(J4966,'TRI-2C'!$B$18:$FH$61,102,FALSE))</f>
        <v>B+</v>
      </c>
      <c r="H5065" s="150"/>
      <c r="I5065" s="127" t="str">
        <f t="shared" si="192"/>
        <v>B+</v>
      </c>
      <c r="J5065" s="126"/>
    </row>
    <row r="5066" spans="1:10" ht="12.75" customHeight="1">
      <c r="A5066" s="147" t="str">
        <f>IF('TRI-2C'!$CZ$13="","",'TRI-2C'!$CZ$13)</f>
        <v>Reproducir trabalenguas sencillos, adivinanzas, canciones y poemas cortos, mejorando su pronunciación y potenciando su capacidad imaginativa.</v>
      </c>
      <c r="B5066" s="139"/>
      <c r="C5066" s="139"/>
      <c r="F5066" s="128"/>
      <c r="G5066" s="124" t="str">
        <f>IF(A5066="","",VLOOKUP(J4966,'TRI-2C'!$B$18:$FH$61,103,FALSE))</f>
        <v>B+</v>
      </c>
      <c r="I5066" s="125" t="str">
        <f t="shared" si="192"/>
        <v>B+</v>
      </c>
      <c r="J5066" s="128"/>
    </row>
    <row r="5067" spans="1:10" ht="12.75" customHeight="1">
      <c r="A5067" s="148" t="str">
        <f>IF('TRI-2C'!$DA$13="","",'TRI-2C'!$DA$13)</f>
        <v>Responder preguntas sobre un texto narrado por el adulto, relacionadas a los personajes y acciones principales.</v>
      </c>
      <c r="B5067" s="149"/>
      <c r="C5067" s="149"/>
      <c r="D5067" s="150"/>
      <c r="E5067" s="150"/>
      <c r="F5067" s="126"/>
      <c r="G5067" s="122" t="str">
        <f>IF(A5067="","",VLOOKUP(J4966,'TRI-2C'!$B$18:$FH$61,104,FALSE))</f>
        <v>B+</v>
      </c>
      <c r="H5067" s="150"/>
      <c r="I5067" s="127" t="str">
        <f t="shared" si="192"/>
        <v>B+</v>
      </c>
      <c r="J5067" s="126"/>
    </row>
    <row r="5068" spans="1:10" ht="12.75" customHeight="1">
      <c r="A5068" s="147" t="str">
        <f>IF('TRI-2C'!$DB$13="","",'TRI-2C'!$DB$13)</f>
        <v>Seguir instrucciones sencillas que involucren la ejecución de tres o más actividades</v>
      </c>
      <c r="B5068" s="139"/>
      <c r="C5068" s="139"/>
      <c r="F5068" s="128"/>
      <c r="G5068" s="124" t="str">
        <f>IF(A5068="","",VLOOKUP(J4966,'TRI-2C'!$B$18:$FH$61,105,FALSE))</f>
        <v>B+</v>
      </c>
      <c r="I5068" s="125" t="str">
        <f t="shared" si="192"/>
        <v>B+</v>
      </c>
      <c r="J5068" s="128"/>
    </row>
    <row r="5069" spans="1:10" ht="12.75" customHeight="1">
      <c r="A5069" s="165" t="str">
        <f>'BI-1T'!$A$12</f>
        <v>EXPRESIÓN ARTISTICA</v>
      </c>
      <c r="B5069" s="158"/>
      <c r="C5069" s="158"/>
      <c r="D5069" s="158"/>
      <c r="E5069" s="158"/>
      <c r="F5069" s="159"/>
      <c r="G5069" s="122" t="str">
        <f>IF(A5069="","",VLOOKUP(J4966,'TRI-2C'!$B$18:$FH$61,106,FALSE))</f>
        <v>B+</v>
      </c>
      <c r="H5069" s="150"/>
      <c r="I5069" s="127"/>
      <c r="J5069" s="126"/>
    </row>
    <row r="5070" spans="1:10" ht="12.75" customHeight="1">
      <c r="A5070" s="11" t="str">
        <f>IF('TRI-2C'!$DD$13="","",'TRI-2C'!$DD$13)</f>
        <v>Cantar canciones siguiendo el ritmo y coordinando con las expresiones de su cuerpo.</v>
      </c>
      <c r="B5070" s="156"/>
      <c r="C5070" s="156"/>
      <c r="D5070" s="156"/>
      <c r="E5070" s="156"/>
      <c r="F5070" s="157"/>
      <c r="G5070" s="124" t="str">
        <f>IF(A5070="","",VLOOKUP(J4966,'TRI-2C'!$B$18:$FH$61,107,FALSE))</f>
        <v>A+</v>
      </c>
      <c r="I5070" s="125" t="str">
        <f t="shared" ref="I5070:I5080" si="193">IF(G5070="","",G5070)</f>
        <v>A+</v>
      </c>
      <c r="J5070" s="128"/>
    </row>
    <row r="5071" spans="1:10" ht="12.75" customHeight="1">
      <c r="A5071" s="148" t="str">
        <f>IF('TRI-2C'!$DE$13="","",'TRI-2C'!$DE$13)</f>
        <v>Comunicar de manera escrita sus ideas intentando imitar letras o formas parecidas a letras.</v>
      </c>
      <c r="B5071" s="149"/>
      <c r="C5071" s="149"/>
      <c r="D5071" s="150"/>
      <c r="E5071" s="150"/>
      <c r="F5071" s="126"/>
      <c r="G5071" s="122" t="str">
        <f>IF(A5071="","",VLOOKUP(J4966,'TRI-2C'!$B$18:$FH$61,108,FALSE))</f>
        <v>A+</v>
      </c>
      <c r="H5071" s="150"/>
      <c r="I5071" s="127" t="str">
        <f t="shared" si="193"/>
        <v>A+</v>
      </c>
      <c r="J5071" s="126"/>
    </row>
    <row r="5072" spans="1:10" ht="12.75" customHeight="1">
      <c r="A5072" s="147" t="str">
        <f>IF('TRI-2C'!$DF$13="","",'TRI-2C'!$DF$13)</f>
        <v>Ejecutar patrones de más de dos ritmos con partes del cuerpo y elementos o instrumentos sonoros.</v>
      </c>
      <c r="B5072" s="139"/>
      <c r="C5072" s="139"/>
      <c r="F5072" s="128"/>
      <c r="G5072" s="124" t="str">
        <f>IF(A5072="","",VLOOKUP(J4966,'TRI-2C'!$B$18:$FH$61,109,FALSE))</f>
        <v>A+</v>
      </c>
      <c r="I5072" s="125" t="str">
        <f t="shared" si="193"/>
        <v>A+</v>
      </c>
      <c r="J5072" s="128"/>
    </row>
    <row r="5073" spans="1:10" ht="12.75" customHeight="1">
      <c r="A5073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5073" s="149"/>
      <c r="C5073" s="149"/>
      <c r="D5073" s="150"/>
      <c r="E5073" s="150"/>
      <c r="F5073" s="126"/>
      <c r="G5073" s="122" t="str">
        <f>IF(A5073="","",VLOOKUP(J4966,'TRI-2C'!$B$18:$FH$61,110,FALSE))</f>
        <v>A+</v>
      </c>
      <c r="H5073" s="150"/>
      <c r="I5073" s="127" t="str">
        <f t="shared" si="193"/>
        <v>A+</v>
      </c>
      <c r="J5073" s="126"/>
    </row>
    <row r="5074" spans="1:10" ht="12.75" customHeight="1">
      <c r="A5074" s="147" t="str">
        <f>IF('TRI-2C'!$DH$13="","",'TRI-2C'!$DH$13)</f>
        <v>Expresar su opinión al observar una obra artística relacionada a la plástica o a la escultura.</v>
      </c>
      <c r="B5074" s="139"/>
      <c r="C5074" s="139"/>
      <c r="F5074" s="128"/>
      <c r="G5074" s="124" t="str">
        <f>IF(A5074="","",VLOOKUP(J4966,'TRI-2C'!$B$18:$FH$61,111,FALSE))</f>
        <v>A+</v>
      </c>
      <c r="I5074" s="125" t="str">
        <f t="shared" si="193"/>
        <v>A+</v>
      </c>
      <c r="J5074" s="128"/>
    </row>
    <row r="5075" spans="1:10" ht="12.75" customHeight="1">
      <c r="A5075" s="192" t="str">
        <f>IF('TRI-2C'!$DI$13="","",'TRI-2C'!$DI$13)</f>
        <v>Expresar sus vivencias y experiencias a través del dibujo libre.</v>
      </c>
      <c r="B5075" s="154"/>
      <c r="C5075" s="154"/>
      <c r="D5075" s="154"/>
      <c r="E5075" s="154"/>
      <c r="F5075" s="155"/>
      <c r="G5075" s="122" t="str">
        <f>IF(A5075="","",VLOOKUP(J4966,'TRI-2C'!$B$18:$FH$61,112,FALSE))</f>
        <v>A+</v>
      </c>
      <c r="H5075" s="150"/>
      <c r="I5075" s="127" t="str">
        <f t="shared" si="193"/>
        <v>A+</v>
      </c>
      <c r="J5075" s="126"/>
    </row>
    <row r="5076" spans="1:10" ht="12.75" customHeight="1">
      <c r="A5076" s="147" t="str">
        <f>IF('TRI-2C'!$DJ$13="","",'TRI-2C'!$DJ$13)</f>
        <v>Mantener el ritmo y las secuencias de pasos sencillos durante la ejecución de coreografías.</v>
      </c>
      <c r="B5076" s="139"/>
      <c r="C5076" s="139"/>
      <c r="F5076" s="128"/>
      <c r="G5076" s="124" t="str">
        <f>IF(A5076="","",VLOOKUP(J4966,'TRI-2C'!$B$18:$FH$61,113,FALSE))</f>
        <v>A+</v>
      </c>
      <c r="I5076" s="125" t="str">
        <f t="shared" si="193"/>
        <v>A+</v>
      </c>
      <c r="J5076" s="128"/>
    </row>
    <row r="5077" spans="1:10" ht="12.75" customHeight="1">
      <c r="A5077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077" s="149"/>
      <c r="C5077" s="149"/>
      <c r="D5077" s="150"/>
      <c r="E5077" s="150"/>
      <c r="F5077" s="126"/>
      <c r="G5077" s="122" t="str">
        <f>IF(A5077="","",VLOOKUP(J4966,'TRI-2C'!$B$18:$FH$61,114,FALSE))</f>
        <v>A+</v>
      </c>
      <c r="H5077" s="150"/>
      <c r="I5077" s="127" t="str">
        <f t="shared" si="193"/>
        <v>A+</v>
      </c>
      <c r="J5077" s="126"/>
    </row>
    <row r="5078" spans="1:10" ht="12.75" customHeight="1">
      <c r="A5078" s="147" t="str">
        <f>IF('TRI-2C'!$DL$13="","",'TRI-2C'!$DL$13)</f>
        <v>Participar en dramatizaciones, asumiendo roles de diferentes personas del entorno y de personajes de cuentos e historietas.</v>
      </c>
      <c r="B5078" s="139"/>
      <c r="C5078" s="139"/>
      <c r="F5078" s="128"/>
      <c r="G5078" s="124" t="str">
        <f>IF(A5078="","",VLOOKUP(J4966,'TRI-2C'!$B$18:$FH$61,115,FALSE))</f>
        <v>A+</v>
      </c>
      <c r="I5078" s="125" t="str">
        <f t="shared" si="193"/>
        <v>A+</v>
      </c>
      <c r="J5078" s="128"/>
    </row>
    <row r="5079" spans="1:10" ht="12.75" customHeight="1">
      <c r="A5079" s="148" t="str">
        <f>IF('TRI-2C'!$DM$13="","",'TRI-2C'!$DM$13)</f>
        <v>Participar en rondas populares, bailes y juegos tradicionales, asumiendo los roles y respetando las reglas.</v>
      </c>
      <c r="B5079" s="158"/>
      <c r="C5079" s="158"/>
      <c r="D5079" s="158"/>
      <c r="E5079" s="158"/>
      <c r="F5079" s="159"/>
      <c r="G5079" s="122" t="str">
        <f>IF(A5079="","",VLOOKUP(J4966,'TRI-2C'!$B$18:$FH$61,116,FALSE))</f>
        <v>A+</v>
      </c>
      <c r="H5079" s="150"/>
      <c r="I5079" s="127" t="str">
        <f t="shared" si="193"/>
        <v>A+</v>
      </c>
      <c r="J5079" s="126"/>
    </row>
    <row r="5080" spans="1:10" ht="12.75" customHeight="1">
      <c r="A5080" s="11" t="str">
        <f>IF('TRI-2C'!$DN$13="","",'TRI-2C'!$DN$13)</f>
        <v>Realizar actividades creativas utilizando las técnicas grafo plásticas con variedad de materiales.</v>
      </c>
      <c r="B5080" s="156"/>
      <c r="C5080" s="156"/>
      <c r="D5080" s="156"/>
      <c r="E5080" s="156"/>
      <c r="F5080" s="157"/>
      <c r="G5080" s="124" t="str">
        <f>IF(A5080="","",VLOOKUP(J4966,'TRI-2C'!$B$18:$FH$61,117,FALSE))</f>
        <v>A+</v>
      </c>
      <c r="I5080" s="125" t="str">
        <f t="shared" si="193"/>
        <v>A+</v>
      </c>
      <c r="J5080" s="128"/>
    </row>
    <row r="5081" spans="1:10" ht="12.75" customHeight="1">
      <c r="A5081" s="165" t="str">
        <f>'BI-1T'!$A$13</f>
        <v>EXPRESION CORPORAL Y MOTRICIDAD</v>
      </c>
      <c r="B5081" s="149"/>
      <c r="C5081" s="149"/>
      <c r="D5081" s="150"/>
      <c r="E5081" s="150"/>
      <c r="F5081" s="126"/>
      <c r="G5081" s="122" t="str">
        <f>IF(A5081="","",VLOOKUP(J4966,'TRI-2C'!$B$18:$FH$61,118,FALSE))</f>
        <v>A+</v>
      </c>
      <c r="H5081" s="150"/>
      <c r="I5081" s="127"/>
      <c r="J5081" s="126"/>
    </row>
    <row r="5082" spans="1:10" ht="12.75" customHeight="1">
      <c r="A5082" s="147" t="str">
        <f>IF('TRI-2C'!$DP$13="","",'TRI-2C'!$DP$13)</f>
        <v>Caminar y correr con soltura y seguridad manteniendo el equilibrio a diferentes distancias, orientaciones y ritmos en espacios parciales.</v>
      </c>
      <c r="B5082" s="139"/>
      <c r="C5082" s="139"/>
      <c r="F5082" s="128"/>
      <c r="G5082" s="124" t="str">
        <f>IF(A5082="","",VLOOKUP(J4966,'TRI-2C'!$B$18:$FH$61,119,FALSE))</f>
        <v>A+</v>
      </c>
      <c r="I5082" s="125" t="str">
        <f t="shared" ref="I5082:I5109" si="194">IF(G5082="","",G5082)</f>
        <v>A+</v>
      </c>
      <c r="J5082" s="128"/>
    </row>
    <row r="5083" spans="1:10" ht="12.75" customHeight="1">
      <c r="A5083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5083" s="149"/>
      <c r="C5083" s="149"/>
      <c r="D5083" s="150"/>
      <c r="E5083" s="150"/>
      <c r="F5083" s="126"/>
      <c r="G5083" s="122" t="str">
        <f>IF(A5083="","",VLOOKUP(J4966,'TRI-2C'!$B$18:$FH$61,120,FALSE))</f>
        <v>A+</v>
      </c>
      <c r="H5083" s="150"/>
      <c r="I5083" s="127" t="str">
        <f t="shared" si="194"/>
        <v>A+</v>
      </c>
      <c r="J5083" s="126"/>
    </row>
    <row r="5084" spans="1:10" ht="12.75" customHeight="1">
      <c r="A5084" s="147" t="str">
        <f>IF('TRI-2C'!$DR$13="","",'TRI-2C'!$DR$13)</f>
        <v>Discriminar sonidos onomatopéyicos y diferencia los sonidos naturales de los artificiales</v>
      </c>
      <c r="B5084" s="139"/>
      <c r="C5084" s="139"/>
      <c r="F5084" s="128"/>
      <c r="G5084" s="124" t="str">
        <f>IF(A5084="","",VLOOKUP(J4966,'TRI-2C'!$B$18:$FH$61,121,FALSE))</f>
        <v>A+</v>
      </c>
      <c r="I5084" s="125" t="str">
        <f t="shared" si="194"/>
        <v>A+</v>
      </c>
      <c r="J5084" s="128"/>
    </row>
    <row r="5085" spans="1:10" ht="12.75" customHeight="1">
      <c r="A5085" s="192" t="str">
        <f>IF('TRI-2C'!$DS$13="","",'TRI-2C'!$DS$13)</f>
        <v>Ejecutar actividades coordinadamente y con un control adecuado de fuerza y tonicidad muscular como: lanzar, atrapar y patear objetos y pelotas.</v>
      </c>
      <c r="B5085" s="154"/>
      <c r="C5085" s="154"/>
      <c r="D5085" s="154"/>
      <c r="E5085" s="154"/>
      <c r="F5085" s="155"/>
      <c r="G5085" s="122" t="str">
        <f>IF(A5085="","",VLOOKUP(J4966,'TRI-2C'!$B$18:$FH$61,122,FALSE))</f>
        <v>A+</v>
      </c>
      <c r="H5085" s="150"/>
      <c r="I5085" s="127" t="str">
        <f t="shared" si="194"/>
        <v>A+</v>
      </c>
      <c r="J5085" s="126"/>
    </row>
    <row r="5086" spans="1:10" ht="12.75" customHeight="1">
      <c r="A5086" s="147" t="str">
        <f>IF('TRI-2C'!$DT$13="","",'TRI-2C'!$DT$13)</f>
        <v>Emplear su lado dominante en la realización de la mayoría de las actividades que utilice la mano, ojo y pie.</v>
      </c>
      <c r="B5086" s="139"/>
      <c r="C5086" s="139"/>
      <c r="F5086" s="128"/>
      <c r="G5086" s="124" t="str">
        <f>IF(A5086="","",VLOOKUP(J4966,'TRI-2C'!$B$18:$FH$61,123,FALSE))</f>
        <v>A+</v>
      </c>
      <c r="I5086" s="125" t="str">
        <f t="shared" si="194"/>
        <v>A+</v>
      </c>
      <c r="J5086" s="128"/>
    </row>
    <row r="5087" spans="1:10" ht="12.75" customHeight="1">
      <c r="A5087" s="148" t="str">
        <f>IF('TRI-2C'!$DU$13="","",'TRI-2C'!$DU$13)</f>
        <v>Galopar y salticar coordinadamente con obstáculos ejecutando circuitos.</v>
      </c>
      <c r="B5087" s="149"/>
      <c r="C5087" s="149"/>
      <c r="D5087" s="150"/>
      <c r="E5087" s="150"/>
      <c r="F5087" s="126"/>
      <c r="G5087" s="122" t="str">
        <f>IF(A5087="","",VLOOKUP(J4966,'TRI-2C'!$B$18:$FH$61,124,FALSE))</f>
        <v>A+</v>
      </c>
      <c r="H5087" s="150"/>
      <c r="I5087" s="127" t="str">
        <f t="shared" si="194"/>
        <v>A+</v>
      </c>
      <c r="J5087" s="126"/>
    </row>
    <row r="5088" spans="1:10" ht="12.75" customHeight="1">
      <c r="A5088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5088" s="139"/>
      <c r="C5088" s="139"/>
      <c r="F5088" s="128"/>
      <c r="G5088" s="124" t="str">
        <f>IF(A5088="","",VLOOKUP(J4966,'TRI-2C'!$B$18:$FH$61,125,FALSE))</f>
        <v>A+</v>
      </c>
      <c r="I5088" s="125" t="str">
        <f t="shared" si="194"/>
        <v>A+</v>
      </c>
      <c r="J5088" s="128"/>
    </row>
    <row r="5089" spans="1:10" ht="12.75" customHeight="1">
      <c r="A5089" s="148" t="str">
        <f>IF('TRI-2C'!$DW$13="","",'TRI-2C'!$DW$13)</f>
        <v>Mantener el equilibro al caminar sobre líneas rectas, curvas y quebradas con altura (aprox. 20 cm) logrando un adecuado control postural.</v>
      </c>
      <c r="B5089" s="158"/>
      <c r="C5089" s="158"/>
      <c r="D5089" s="158"/>
      <c r="E5089" s="158"/>
      <c r="F5089" s="159"/>
      <c r="G5089" s="122" t="str">
        <f>IF(A5089="","",VLOOKUP(J4966,'TRI-2C'!$B$18:$FH$61,126,FALSE))</f>
        <v>A+</v>
      </c>
      <c r="H5089" s="150"/>
      <c r="I5089" s="127" t="str">
        <f t="shared" si="194"/>
        <v>A+</v>
      </c>
      <c r="J5089" s="126"/>
    </row>
    <row r="5090" spans="1:10" ht="12.75" customHeight="1">
      <c r="A5090" s="11" t="str">
        <f>IF('TRI-2C'!$DX$13="","",'TRI-2C'!$DX$13)</f>
        <v>Mantener un adecuado control postural en diferentes posiciones del cuerpo y en desplazamientos.</v>
      </c>
      <c r="B5090" s="156"/>
      <c r="C5090" s="156"/>
      <c r="D5090" s="156"/>
      <c r="E5090" s="156"/>
      <c r="F5090" s="157"/>
      <c r="G5090" s="124" t="str">
        <f>IF(A5090="","",VLOOKUP(J4966,'TRI-2C'!$B$18:$FH$61,127,FALSE))</f>
        <v>A+</v>
      </c>
      <c r="I5090" s="125" t="str">
        <f t="shared" si="194"/>
        <v>A+</v>
      </c>
      <c r="J5090" s="128"/>
    </row>
    <row r="5091" spans="1:10" ht="12.75" customHeight="1">
      <c r="A5091" s="148" t="str">
        <f>IF('TRI-2C'!$DY$13="","",'TRI-2C'!$DY$13)</f>
        <v>Orientarse en el espacio realizando desplazamientos en función de consignas dadas con las nociones: entre, adelante-atrás, junto a, cerca-lejos</v>
      </c>
      <c r="B5091" s="149"/>
      <c r="C5091" s="149"/>
      <c r="D5091" s="150"/>
      <c r="E5091" s="150"/>
      <c r="F5091" s="126"/>
      <c r="G5091" s="122" t="str">
        <f>IF(A5091="","",VLOOKUP(J4966,'TRI-2C'!$B$18:$FH$61,128,FALSE))</f>
        <v>A+</v>
      </c>
      <c r="H5091" s="150"/>
      <c r="I5091" s="127" t="str">
        <f t="shared" si="194"/>
        <v>A+</v>
      </c>
      <c r="J5091" s="126"/>
    </row>
    <row r="5092" spans="1:10" ht="12.75" customHeight="1">
      <c r="A5092" s="147" t="str">
        <f>IF('TRI-2C'!$DZ$13="","",'TRI-2C'!$DZ$13)</f>
        <v>Realiza varios movimientos y desplazamientos combinados a diferentes velocidades (rápido, lento), duración (largos y corto).</v>
      </c>
      <c r="B5092" s="139"/>
      <c r="C5092" s="139"/>
      <c r="F5092" s="128"/>
      <c r="G5092" s="124" t="str">
        <f>IF(A5092="","",VLOOKUP(J4966,'TRI-2C'!$B$18:$FH$61,129,FALSE))</f>
        <v>A+</v>
      </c>
      <c r="I5092" s="125" t="str">
        <f t="shared" si="194"/>
        <v>A+</v>
      </c>
      <c r="J5092" s="128"/>
    </row>
    <row r="5093" spans="1:10" ht="12.75" customHeight="1">
      <c r="A5093" s="148" t="str">
        <f>IF('TRI-2C'!$EA$13="","",'TRI-2C'!$EA$13)</f>
        <v>Realizar actividades de coordinación visomotriz con niveles de dificultad creciente en el tamaño y tipo de materiales.</v>
      </c>
      <c r="B5093" s="149"/>
      <c r="C5093" s="149"/>
      <c r="D5093" s="150"/>
      <c r="E5093" s="150"/>
      <c r="F5093" s="126"/>
      <c r="G5093" s="122" t="str">
        <f>IF(A5093="","",VLOOKUP(J4966,'TRI-2C'!$B$18:$FH$61,130,FALSE))</f>
        <v>A+</v>
      </c>
      <c r="H5093" s="150"/>
      <c r="I5093" s="127" t="str">
        <f t="shared" si="194"/>
        <v>A+</v>
      </c>
      <c r="J5093" s="126"/>
    </row>
    <row r="5094" spans="1:10" ht="12.75" customHeight="1">
      <c r="A5094" s="147" t="str">
        <f>IF('TRI-2C'!$EB$13="","",'TRI-2C'!$EB$13)</f>
        <v>Realizar desplazamientos y movimientos combinados utilizando el espacio total y parcial a diferentes distancias (largas-cortas)</v>
      </c>
      <c r="B5094" s="139"/>
      <c r="C5094" s="139"/>
      <c r="F5094" s="128"/>
      <c r="G5094" s="124" t="str">
        <f>IF(A5094="","",VLOOKUP(J4966,'TRI-2C'!$B$18:$FH$61,131,FALSE))</f>
        <v>A+</v>
      </c>
      <c r="I5094" s="125" t="str">
        <f t="shared" si="194"/>
        <v>A+</v>
      </c>
      <c r="J5094" s="128"/>
    </row>
    <row r="5095" spans="1:10" ht="12.75" customHeight="1">
      <c r="A5095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5095" s="154"/>
      <c r="C5095" s="154"/>
      <c r="D5095" s="154"/>
      <c r="E5095" s="154"/>
      <c r="F5095" s="155"/>
      <c r="G5095" s="122" t="str">
        <f>IF(A5095="","",VLOOKUP(J4966,'TRI-2C'!$B$18:$FH$61,132,FALSE))</f>
        <v>A+</v>
      </c>
      <c r="H5095" s="150"/>
      <c r="I5095" s="127" t="str">
        <f t="shared" si="194"/>
        <v>A+</v>
      </c>
      <c r="J5095" s="126"/>
    </row>
    <row r="5096" spans="1:10" ht="12.75" customHeight="1">
      <c r="A5096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5096" s="139"/>
      <c r="C5096" s="139"/>
      <c r="F5096" s="128"/>
      <c r="G5096" s="124" t="str">
        <f>IF(A5096="","",VLOOKUP(J4966,'TRI-2C'!$B$18:$FH$61,133,FALSE))</f>
        <v>A+</v>
      </c>
      <c r="I5096" s="125" t="str">
        <f t="shared" si="194"/>
        <v>A+</v>
      </c>
      <c r="J5096" s="128"/>
    </row>
    <row r="5097" spans="1:10" ht="12.75" customHeight="1">
      <c r="A5097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5097" s="149"/>
      <c r="C5097" s="149"/>
      <c r="D5097" s="150"/>
      <c r="E5097" s="150"/>
      <c r="F5097" s="126"/>
      <c r="G5097" s="122" t="str">
        <f>IF(A5097="","",VLOOKUP(J4966,'TRI-2C'!$B$18:$FH$61,134,FALSE))</f>
        <v>A+</v>
      </c>
      <c r="H5097" s="150"/>
      <c r="I5097" s="127" t="str">
        <f t="shared" si="194"/>
        <v>A+</v>
      </c>
      <c r="J5097" s="126"/>
    </row>
    <row r="5098" spans="1:10" ht="12.75" customHeight="1">
      <c r="A5098" s="147" t="str">
        <f>IF('TRI-2C'!$EF$13="","",'TRI-2C'!$EF$13)</f>
        <v>Realizar movimientos diferenciados con los lados laterales del cuerpo (un lado y otro lado).</v>
      </c>
      <c r="B5098" s="139"/>
      <c r="C5098" s="139"/>
      <c r="F5098" s="128"/>
      <c r="G5098" s="124" t="str">
        <f>IF(A5098="","",VLOOKUP(J4966,'TRI-2C'!$B$18:$FH$61,135,FALSE))</f>
        <v>A+</v>
      </c>
      <c r="I5098" s="125" t="str">
        <f t="shared" si="194"/>
        <v>A+</v>
      </c>
      <c r="J5098" s="128"/>
    </row>
    <row r="5099" spans="1:10" ht="12.75" customHeight="1">
      <c r="A5099" s="148" t="str">
        <f>IF('TRI-2C'!$EG$13="","",'TRI-2C'!$EG$13)</f>
        <v>Realizar movimientos para la coordinación de ojo y pie como: patear pelotas hacia un punto fijo determinado.</v>
      </c>
      <c r="B5099" s="158"/>
      <c r="C5099" s="158"/>
      <c r="D5099" s="158"/>
      <c r="E5099" s="158"/>
      <c r="F5099" s="159"/>
      <c r="G5099" s="122" t="str">
        <f>IF(A5099="","",VLOOKUP(J4966,'TRI-2C'!$B$18:$FH$61,136,FALSE))</f>
        <v>A+</v>
      </c>
      <c r="H5099" s="150"/>
      <c r="I5099" s="127" t="str">
        <f t="shared" si="194"/>
        <v>A+</v>
      </c>
      <c r="J5099" s="126"/>
    </row>
    <row r="5100" spans="1:10" ht="12.75" customHeight="1">
      <c r="A5100" s="11" t="str">
        <f>IF('TRI-2C'!$EH$13="","",'TRI-2C'!$EH$13)</f>
        <v>Realizar representaciones gráficas utilizando el dibujo con detalles que le dan intencionalidad y sentido para identificarlos</v>
      </c>
      <c r="B5100" s="156"/>
      <c r="C5100" s="156"/>
      <c r="D5100" s="156"/>
      <c r="E5100" s="156"/>
      <c r="F5100" s="157"/>
      <c r="G5100" s="124" t="str">
        <f>IF(A5100="","",VLOOKUP(J4966,'TRI-2C'!$B$18:$FH$61,137,FALSE))</f>
        <v>A+</v>
      </c>
      <c r="I5100" s="125" t="str">
        <f t="shared" si="194"/>
        <v>A+</v>
      </c>
      <c r="J5100" s="128"/>
    </row>
    <row r="5101" spans="1:10" ht="12.75" customHeight="1">
      <c r="A5101" s="148" t="str">
        <f>IF('TRI-2C'!$EI$13="","",'TRI-2C'!$EI$13)</f>
        <v>Reconocer la importancia del peatón y respetar su espacio en la vía mediante actividades lúdicas que fomenten el aprendizaje de normas de tránsito.</v>
      </c>
      <c r="B5101" s="149"/>
      <c r="C5101" s="149"/>
      <c r="D5101" s="150"/>
      <c r="E5101" s="150"/>
      <c r="F5101" s="126"/>
      <c r="G5101" s="122" t="str">
        <f>IF(A5101="","",VLOOKUP(J4966,'TRI-2C'!$B$18:$FH$61,138,FALSE))</f>
        <v>B+</v>
      </c>
      <c r="H5101" s="150"/>
      <c r="I5101" s="127" t="str">
        <f t="shared" si="194"/>
        <v>B+</v>
      </c>
      <c r="J5101" s="126"/>
    </row>
    <row r="5102" spans="1:10" ht="12.75" customHeight="1">
      <c r="A5102" s="147" t="str">
        <f>IF('TRI-2C'!$EJ$13="","",'TRI-2C'!$EJ$13)</f>
        <v>Representar la figura humana utilizando el monigote e incorporando detalles según la interiorización de su imagen corporal.</v>
      </c>
      <c r="B5102" s="139"/>
      <c r="C5102" s="139"/>
      <c r="F5102" s="128"/>
      <c r="G5102" s="124" t="str">
        <f>IF(A5102="","",VLOOKUP(J4966,'TRI-2C'!$B$18:$FH$61,139,FALSE))</f>
        <v>A+</v>
      </c>
      <c r="I5102" s="125" t="str">
        <f t="shared" si="194"/>
        <v>A+</v>
      </c>
      <c r="J5102" s="128"/>
    </row>
    <row r="5103" spans="1:10" ht="12.75" customHeight="1">
      <c r="A5103" s="148" t="str">
        <f>IF('TRI-2C'!$EK$13="","",'TRI-2C'!$EK$13)</f>
        <v>Saltar de un pie a otro alternadamente, de manera autónoma.</v>
      </c>
      <c r="B5103" s="149"/>
      <c r="C5103" s="149"/>
      <c r="D5103" s="150"/>
      <c r="E5103" s="150"/>
      <c r="F5103" s="126"/>
      <c r="G5103" s="122" t="str">
        <f>IF(A5103="","",VLOOKUP(J4966,'TRI-2C'!$B$18:$FH$61,140,FALSE))</f>
        <v>A+</v>
      </c>
      <c r="H5103" s="150"/>
      <c r="I5103" s="127" t="str">
        <f t="shared" si="194"/>
        <v>A+</v>
      </c>
      <c r="J5103" s="126"/>
    </row>
    <row r="5104" spans="1:10" ht="12.75" customHeight="1">
      <c r="A5104" s="147" t="str">
        <f>IF('TRI-2C'!$EL$13="","",'TRI-2C'!$EL$13)</f>
        <v>Saltar en dos pies en sentido vertical obstáculos de 20 a 30 cm en altura y en sentido horizontal longitudes de aproximadamente 50 a 70 cm.</v>
      </c>
      <c r="B5104" s="139"/>
      <c r="C5104" s="139"/>
      <c r="F5104" s="128"/>
      <c r="G5104" s="124" t="str">
        <f>IF(A5104="","",VLOOKUP(J4966,'TRI-2C'!$B$18:$FH$61,141,FALSE))</f>
        <v>A+</v>
      </c>
      <c r="I5104" s="125" t="str">
        <f t="shared" si="194"/>
        <v>A+</v>
      </c>
      <c r="J5104" s="128"/>
    </row>
    <row r="5105" spans="1:10" ht="12.75" customHeight="1">
      <c r="A5105" s="192" t="str">
        <f>IF('TRI-2C'!$EM$13="","",'TRI-2C'!$EM$13)</f>
        <v>Subir y bajar escaleras alternando los pies.</v>
      </c>
      <c r="B5105" s="154"/>
      <c r="C5105" s="154"/>
      <c r="D5105" s="154"/>
      <c r="E5105" s="154"/>
      <c r="F5105" s="155"/>
      <c r="G5105" s="122" t="str">
        <f>IF(A5105="","",VLOOKUP(J4966,'TRI-2C'!$B$18:$FH$61,142,FALSE))</f>
        <v>A+</v>
      </c>
      <c r="H5105" s="150"/>
      <c r="I5105" s="127" t="str">
        <f t="shared" si="194"/>
        <v>A+</v>
      </c>
      <c r="J5105" s="126"/>
    </row>
    <row r="5106" spans="1:10" ht="12.75" customHeight="1">
      <c r="A5106" s="147" t="str">
        <f>IF('TRI-2C'!$EN$13="","",'TRI-2C'!$EN$13)</f>
        <v>Trepar y reptar a diferentes ritmos y en posiciones corporales diversas (cúbito ventral y cúbito dorsal).</v>
      </c>
      <c r="B5106" s="139"/>
      <c r="C5106" s="139"/>
      <c r="F5106" s="128"/>
      <c r="G5106" s="124" t="str">
        <f>IF(A5106="","",VLOOKUP(J4966,'TRI-2C'!$B$18:$FH$61,143,FALSE))</f>
        <v>A+</v>
      </c>
      <c r="I5106" s="125" t="str">
        <f t="shared" si="194"/>
        <v>A+</v>
      </c>
      <c r="J5106" s="128"/>
    </row>
    <row r="5107" spans="1:10" ht="12.75" customHeight="1">
      <c r="A5107" s="148" t="str">
        <f>IF('TRI-2C'!$EO$13="","",'TRI-2C'!$EO$13)</f>
        <v>Ubicar algunas partes de su cuerpo en función de las nociones de al lado, junto a, cerca-lejos.</v>
      </c>
      <c r="B5107" s="149"/>
      <c r="C5107" s="149"/>
      <c r="D5107" s="150"/>
      <c r="E5107" s="150"/>
      <c r="F5107" s="126"/>
      <c r="G5107" s="122" t="str">
        <f>IF(A5107="","",VLOOKUP(J4966,'TRI-2C'!$B$18:$FH$61,144,FALSE))</f>
        <v>A+</v>
      </c>
      <c r="H5107" s="150"/>
      <c r="I5107" s="127" t="str">
        <f t="shared" si="194"/>
        <v>A+</v>
      </c>
      <c r="J5107" s="126"/>
    </row>
    <row r="5108" spans="1:10" ht="12.75" customHeight="1">
      <c r="A5108" s="147" t="str">
        <f>IF('TRI-2C'!$EP$13="","",'TRI-2C'!$EP$13)</f>
        <v>Utilizar el espacio parcial e inicia con el uso del espacio total para realizar representaciones gráficas.</v>
      </c>
      <c r="B5108" s="139"/>
      <c r="C5108" s="139"/>
      <c r="F5108" s="128"/>
      <c r="G5108" s="124" t="str">
        <f>IF(A5108="","",VLOOKUP(J4966,'TRI-2C'!$B$18:$FH$61,145,FALSE))</f>
        <v>A+</v>
      </c>
      <c r="I5108" s="125" t="str">
        <f t="shared" si="194"/>
        <v>A+</v>
      </c>
      <c r="J5108" s="128"/>
    </row>
    <row r="5109" spans="1:10" ht="12.75" customHeight="1">
      <c r="A5109" s="148" t="str">
        <f>IF('TRI-2C'!$EQ$13="","",'TRI-2C'!$EQ$13)</f>
        <v>Utilizar la pinza digital para coger lápices, marcadores, pinceles y diversos tipos de materiales.</v>
      </c>
      <c r="B5109" s="158"/>
      <c r="C5109" s="158"/>
      <c r="D5109" s="158"/>
      <c r="E5109" s="158"/>
      <c r="F5109" s="159"/>
      <c r="G5109" s="122" t="str">
        <f>IF(A5109="","",VLOOKUP(J4966,'TRI-2C'!$B$18:$FH$61,146,FALSE))</f>
        <v>A+</v>
      </c>
      <c r="H5109" s="150"/>
      <c r="I5109" s="127" t="str">
        <f t="shared" si="194"/>
        <v>A+</v>
      </c>
      <c r="J5109" s="126"/>
    </row>
    <row r="5110" spans="1:10" ht="12.75" customHeight="1">
      <c r="A5110" s="6" t="str">
        <f>NOTAS!$O$14</f>
        <v>CIVICA Y ACOMPAÑAMIENTO INTEGRAL</v>
      </c>
      <c r="B5110" s="156"/>
      <c r="C5110" s="156"/>
      <c r="D5110" s="156"/>
      <c r="E5110" s="156"/>
      <c r="F5110" s="157"/>
      <c r="G5110" s="124" t="str">
        <f>IF(A5110="","",VLOOKUP(J4966,'TRI-2C'!$B$18:$FH$61,146,FALSE))</f>
        <v>A+</v>
      </c>
      <c r="I5110" s="125"/>
      <c r="J5110" s="128"/>
    </row>
    <row r="5111" spans="1:10" ht="12.75" customHeight="1">
      <c r="A5111" s="148" t="str">
        <f>IF('TRI-2C'!$ES$13="","",'TRI-2C'!$ES$13)</f>
        <v/>
      </c>
      <c r="B5111" s="149"/>
      <c r="C5111" s="149"/>
      <c r="D5111" s="150"/>
      <c r="E5111" s="150"/>
      <c r="F5111" s="126"/>
      <c r="G5111" s="122" t="str">
        <f>IF(A5111="","",VLOOKUP(J4966,'TRI-2C'!$B$18:$FH$61,148,FALSE))</f>
        <v/>
      </c>
      <c r="H5111" s="150"/>
      <c r="I5111" s="127" t="str">
        <f t="shared" ref="I5111:I5120" si="195">IF(G5111="","",G5111)</f>
        <v/>
      </c>
      <c r="J5111" s="126"/>
    </row>
    <row r="5112" spans="1:10" ht="12.75" customHeight="1">
      <c r="A5112" s="147" t="str">
        <f>IF('TRI-2C'!$ET$13="","",'TRI-2C'!$ET$13)</f>
        <v>AUTOCONOCIMIENTO</v>
      </c>
      <c r="B5112" s="139"/>
      <c r="C5112" s="139"/>
      <c r="F5112" s="128"/>
      <c r="G5112" s="124" t="str">
        <f>IF(A5112="","",VLOOKUP(J4966,'TRI-2C'!$B$18:$FH$61,149,FALSE))</f>
        <v>S</v>
      </c>
      <c r="I5112" s="125" t="str">
        <f t="shared" si="195"/>
        <v>S</v>
      </c>
      <c r="J5112" s="128"/>
    </row>
    <row r="5113" spans="1:10" ht="12.75" customHeight="1">
      <c r="A5113" s="148" t="str">
        <f>IF('TRI-2C'!$EU$13="","",'TRI-2C'!$EU$13)</f>
        <v>PENSAMIENO CRITICO</v>
      </c>
      <c r="B5113" s="149"/>
      <c r="C5113" s="149"/>
      <c r="D5113" s="150"/>
      <c r="E5113" s="150"/>
      <c r="F5113" s="126"/>
      <c r="G5113" s="122" t="str">
        <f>IF(A5113="","",VLOOKUP(J4966,'TRI-2C'!$B$18:$FH$61,150,FALSE))</f>
        <v>S</v>
      </c>
      <c r="H5113" s="150"/>
      <c r="I5113" s="127" t="str">
        <f t="shared" si="195"/>
        <v>S</v>
      </c>
      <c r="J5113" s="126"/>
    </row>
    <row r="5114" spans="1:10" ht="12.75" customHeight="1">
      <c r="A5114" s="147" t="str">
        <f>IF('TRI-2C'!$EV$13="","",'TRI-2C'!$EV$13)</f>
        <v>MANEJO DE PROBLEMAS</v>
      </c>
      <c r="B5114" s="139"/>
      <c r="C5114" s="139"/>
      <c r="F5114" s="128"/>
      <c r="G5114" s="124" t="str">
        <f>IF(A5114="","",VLOOKUP(J4966,'TRI-2C'!$B$18:$FH$61,151,FALSE))</f>
        <v>S</v>
      </c>
      <c r="I5114" s="125" t="str">
        <f t="shared" si="195"/>
        <v>S</v>
      </c>
      <c r="J5114" s="128"/>
    </row>
    <row r="5115" spans="1:10" ht="12.75" customHeight="1">
      <c r="A5115" s="192" t="str">
        <f>IF('TRI-2C'!$EW$13="","",'TRI-2C'!$EW$13)</f>
        <v>TOMA DE DECISIONES</v>
      </c>
      <c r="B5115" s="154"/>
      <c r="C5115" s="154"/>
      <c r="D5115" s="154"/>
      <c r="E5115" s="154"/>
      <c r="F5115" s="155"/>
      <c r="G5115" s="122" t="str">
        <f>IF(A5115="","",VLOOKUP(J4966,'TRI-2C'!$B$18:$FH$61,152,FALSE))</f>
        <v>S</v>
      </c>
      <c r="H5115" s="150"/>
      <c r="I5115" s="127" t="str">
        <f t="shared" si="195"/>
        <v>S</v>
      </c>
      <c r="J5115" s="126"/>
    </row>
    <row r="5116" spans="1:10" ht="12.75" customHeight="1">
      <c r="A5116" s="147" t="str">
        <f>IF('TRI-2C'!$EX$13="","",'TRI-2C'!$EX$13)</f>
        <v>TRABAJO EN EQUIPO</v>
      </c>
      <c r="B5116" s="139"/>
      <c r="C5116" s="139"/>
      <c r="F5116" s="128"/>
      <c r="G5116" s="124" t="str">
        <f>IF(A5116="","",VLOOKUP(J4966,'TRI-2C'!$B$18:$FH$61,153,FALSE))</f>
        <v>S</v>
      </c>
      <c r="I5116" s="125" t="str">
        <f t="shared" si="195"/>
        <v>S</v>
      </c>
      <c r="J5116" s="128"/>
    </row>
    <row r="5117" spans="1:10" ht="12.75" customHeight="1">
      <c r="A5117" s="148" t="str">
        <f>IF('TRI-2C'!$EY$13="","",'TRI-2C'!$EY$13)</f>
        <v>CONCIENCIA SOCIAL</v>
      </c>
      <c r="B5117" s="149"/>
      <c r="C5117" s="149"/>
      <c r="D5117" s="150"/>
      <c r="E5117" s="150"/>
      <c r="F5117" s="126"/>
      <c r="G5117" s="122" t="str">
        <f>IF(A5117="","",VLOOKUP(J4966,'TRI-2C'!$B$18:$FH$61,154,FALSE))</f>
        <v>S</v>
      </c>
      <c r="H5117" s="150"/>
      <c r="I5117" s="127" t="str">
        <f t="shared" si="195"/>
        <v>S</v>
      </c>
      <c r="J5117" s="126"/>
    </row>
    <row r="5118" spans="1:10" ht="12.75" customHeight="1">
      <c r="A5118" s="147" t="str">
        <f>IF('TRI-2C'!$EZ$13="","",'TRI-2C'!$EZ$13)</f>
        <v xml:space="preserve">RELACIONES INTERPERSONALES	</v>
      </c>
      <c r="B5118" s="139"/>
      <c r="C5118" s="139"/>
      <c r="F5118" s="128"/>
      <c r="G5118" s="124" t="str">
        <f>IF(A5118="","",VLOOKUP(J4966,'TRI-2C'!$B$18:$FH$61,155,FALSE))</f>
        <v>S</v>
      </c>
      <c r="I5118" s="125" t="str">
        <f t="shared" si="195"/>
        <v>S</v>
      </c>
      <c r="J5118" s="128"/>
    </row>
    <row r="5119" spans="1:10" ht="12.75" customHeight="1">
      <c r="A5119" s="148" t="str">
        <f>IF('TRI-2C'!$FA$13="","",'TRI-2C'!$FA$13)</f>
        <v>MANEJO DE CONFLICTOS</v>
      </c>
      <c r="B5119" s="149"/>
      <c r="C5119" s="149"/>
      <c r="D5119" s="150"/>
      <c r="E5119" s="150"/>
      <c r="F5119" s="126"/>
      <c r="G5119" s="122" t="str">
        <f>IF(A5119="","",VLOOKUP(J4966,'TRI-2C'!$B$18:$FH$61,156,FALSE))</f>
        <v>S</v>
      </c>
      <c r="H5119" s="150"/>
      <c r="I5119" s="127" t="str">
        <f t="shared" si="195"/>
        <v>S</v>
      </c>
      <c r="J5119" s="126"/>
    </row>
    <row r="5120" spans="1:10" ht="12.75" customHeight="1">
      <c r="A5120" s="147" t="str">
        <f>IF('TRI-2C'!$FB$13="","",'TRI-2C'!$FB$13)</f>
        <v>MANEJO DE EMOCIONES Y SENTIMIENTOS</v>
      </c>
      <c r="B5120" s="139"/>
      <c r="C5120" s="139"/>
      <c r="F5120" s="128"/>
      <c r="G5120" s="124" t="str">
        <f>IF(A5120="","",VLOOKUP(J4966,'TRI-2C'!$B$18:$FH$61,157,FALSE))</f>
        <v>S</v>
      </c>
      <c r="I5120" s="125" t="str">
        <f t="shared" si="195"/>
        <v>S</v>
      </c>
      <c r="J5120" s="128"/>
    </row>
    <row r="5121" spans="1:10" ht="12.75" customHeight="1">
      <c r="A5121" s="151"/>
      <c r="B5121" s="129"/>
      <c r="C5121" s="129"/>
      <c r="D5121" s="130"/>
      <c r="E5121" s="130"/>
      <c r="F5121" s="131"/>
      <c r="G5121" s="132"/>
      <c r="H5121" s="130"/>
      <c r="I5121" s="133"/>
      <c r="J5121" s="131"/>
    </row>
    <row r="5122" spans="1:10" ht="12.75" customHeight="1">
      <c r="A5122" s="134"/>
      <c r="B5122" s="134"/>
      <c r="C5122" s="134"/>
      <c r="D5122" s="134"/>
      <c r="E5122" s="134"/>
      <c r="F5122" s="140"/>
      <c r="G5122" s="496"/>
      <c r="H5122" s="496"/>
      <c r="I5122" s="497"/>
      <c r="J5122" s="497"/>
    </row>
    <row r="5123" spans="1:10" ht="12.75" customHeight="1">
      <c r="A5123" s="487" t="s">
        <v>156</v>
      </c>
      <c r="B5123" s="488"/>
      <c r="C5123" s="135" t="s">
        <v>157</v>
      </c>
      <c r="G5123" s="494"/>
      <c r="H5123" s="494"/>
      <c r="I5123" s="494"/>
      <c r="J5123" s="494"/>
    </row>
    <row r="5124" spans="1:10" ht="12.75" customHeight="1">
      <c r="A5124" s="489" t="s">
        <v>158</v>
      </c>
      <c r="B5124" s="490"/>
      <c r="C5124" s="136" t="str">
        <f>VLOOKUP(J4966,'TRI-2C'!$B$18:$FH$61,160,FALSE)</f>
        <v>A+</v>
      </c>
      <c r="G5124" s="494"/>
      <c r="H5124" s="494"/>
      <c r="I5124" s="494"/>
      <c r="J5124" s="494"/>
    </row>
    <row r="5125" spans="1:10" ht="12.75" customHeight="1">
      <c r="A5125" s="491" t="s">
        <v>159</v>
      </c>
      <c r="B5125" s="492"/>
      <c r="C5125" s="493"/>
      <c r="G5125" s="494"/>
      <c r="H5125" s="494"/>
      <c r="I5125" s="494"/>
      <c r="J5125" s="494"/>
    </row>
    <row r="5126" spans="1:10" ht="12.75" customHeight="1">
      <c r="A5126" s="137" t="s">
        <v>160</v>
      </c>
      <c r="B5126" s="138"/>
      <c r="C5126" s="188" t="str">
        <f>VLOOKUP(J4966,'TRI-2C'!$B$18:$FH$61,161,FALSE)</f>
        <v/>
      </c>
      <c r="G5126" s="494"/>
      <c r="H5126" s="494"/>
      <c r="I5126" s="494"/>
      <c r="J5126" s="494"/>
    </row>
    <row r="5127" spans="1:10" ht="12.75" customHeight="1">
      <c r="A5127" s="137" t="s">
        <v>161</v>
      </c>
      <c r="B5127" s="138"/>
      <c r="C5127" s="188" t="str">
        <f>VLOOKUP(J4966,'TRI-2C'!$B$18:$FH$61,162,FALSE)</f>
        <v/>
      </c>
      <c r="G5127" s="494"/>
      <c r="H5127" s="494"/>
      <c r="I5127" s="494"/>
      <c r="J5127" s="494"/>
    </row>
    <row r="5128" spans="1:10" ht="12.75" customHeight="1">
      <c r="A5128" s="480" t="s">
        <v>163</v>
      </c>
      <c r="B5128" s="481"/>
      <c r="C5128" s="188" t="str">
        <f>VLOOKUP(J4966,'TRI-2C'!$B$18:$FH$61,163,FALSE)</f>
        <v/>
      </c>
      <c r="G5128" s="494"/>
      <c r="H5128" s="494"/>
      <c r="I5128" s="494"/>
      <c r="J5128" s="494"/>
    </row>
    <row r="5129" spans="1:10" ht="12.75" customHeight="1">
      <c r="D5129" s="503" t="s">
        <v>162</v>
      </c>
      <c r="E5129" s="503"/>
      <c r="F5129" s="152">
        <f ca="1">NOW()</f>
        <v>45994.739222569442</v>
      </c>
    </row>
    <row r="5132" spans="1:10" ht="12.75" customHeight="1">
      <c r="G5132" s="112"/>
    </row>
    <row r="5134" spans="1:10" ht="12.75" customHeight="1">
      <c r="B5134" s="495" t="s">
        <v>164</v>
      </c>
      <c r="C5134" s="495"/>
      <c r="F5134" s="116" t="s">
        <v>165</v>
      </c>
      <c r="G5134" s="116" t="s">
        <v>165</v>
      </c>
    </row>
    <row r="5168" spans="1:3" ht="12.75" customHeight="1">
      <c r="A5168" s="111" t="s">
        <v>153</v>
      </c>
      <c r="C5168" t="str">
        <f>IF(VLOOKUP(J5171,NOTAS!$D$14:$P$60,2,FALSE)="","",VLOOKUP(J5171,NOTAS!$D$14:$P$60,2,FALSE))</f>
        <v/>
      </c>
    </row>
    <row r="5169" spans="1:10" ht="12.75" customHeight="1">
      <c r="A5169" s="111" t="s">
        <v>154</v>
      </c>
      <c r="C5169" t="str">
        <f>NOTAS!$B$14&amp; " "&amp;NOTAS!$B$15</f>
        <v>INICIAL II A</v>
      </c>
      <c r="F5169" s="111"/>
      <c r="G5169" s="116"/>
      <c r="H5169" s="117"/>
      <c r="I5169" s="118"/>
      <c r="J5169" s="117"/>
    </row>
    <row r="5170" spans="1:10" ht="12.75" customHeight="1">
      <c r="A5170" s="111" t="s">
        <v>6</v>
      </c>
      <c r="C5170" t="str">
        <f>NOTAS!$B$18</f>
        <v>2025-2026 MATUTINA</v>
      </c>
      <c r="H5170" s="117"/>
      <c r="I5170" s="118"/>
      <c r="J5170" s="117"/>
    </row>
    <row r="5171" spans="1:10" ht="12.75" customHeight="1" thickBot="1">
      <c r="A5171" s="486" t="s">
        <v>336</v>
      </c>
      <c r="B5171" s="486"/>
      <c r="I5171" s="114" t="s">
        <v>74</v>
      </c>
      <c r="J5171" s="121">
        <v>26</v>
      </c>
    </row>
    <row r="5172" spans="1:10" ht="12.75" customHeight="1">
      <c r="A5172" s="482" t="s">
        <v>155</v>
      </c>
      <c r="B5172" s="483"/>
      <c r="C5172" s="483"/>
      <c r="D5172" s="483"/>
      <c r="E5172" s="483"/>
      <c r="F5172" s="484"/>
      <c r="G5172" s="485" t="s">
        <v>141</v>
      </c>
      <c r="H5172" s="483"/>
      <c r="I5172" s="498" t="s">
        <v>141</v>
      </c>
      <c r="J5172" s="499"/>
    </row>
    <row r="5173" spans="1:10" ht="12.75" customHeight="1">
      <c r="A5173" s="500" t="str">
        <f>IF('TRI-2C'!G$10="","",'TRI-2C'!G$10)</f>
        <v>IDENTIDAD Y AUTONOMÍA</v>
      </c>
      <c r="B5173" s="501"/>
      <c r="C5173" s="501"/>
      <c r="D5173" s="501"/>
      <c r="E5173" s="501"/>
      <c r="F5173" s="502"/>
      <c r="G5173" s="160"/>
      <c r="H5173" s="161"/>
      <c r="I5173" s="162"/>
      <c r="J5173" s="163"/>
    </row>
    <row r="5174" spans="1:10" ht="12.75" customHeight="1">
      <c r="A5174" s="148" t="str">
        <f>IF('TRI-2C'!G$13="","",'TRI-2C'!G$13)</f>
        <v>Comunicar algunos datos de su identidad como: nombres completos, edad, nombres de familiares cercanos, lugar dónde vive.</v>
      </c>
      <c r="B5174" s="158"/>
      <c r="C5174" s="158"/>
      <c r="D5174" s="158"/>
      <c r="E5174" s="158"/>
      <c r="F5174" s="159"/>
      <c r="G5174" s="122" t="str">
        <f>IF(A5174="","",VLOOKUP(J5171,'TRI-2C'!$B$18:$FH$61,6,FALSE))</f>
        <v/>
      </c>
      <c r="H5174" s="150"/>
      <c r="I5174" s="127" t="str">
        <f>IF(G5174="","",G5174)</f>
        <v/>
      </c>
      <c r="J5174" s="126"/>
    </row>
    <row r="5175" spans="1:10" ht="12.75" customHeight="1">
      <c r="A5175" s="11" t="str">
        <f>IF('TRI-2C'!$H$13="","",'TRI-2C'!$H$13)</f>
        <v>Demostrar curiosidad por las características físicas (genitales) que le permiten reconocerse como niño y niña</v>
      </c>
      <c r="B5175" s="156"/>
      <c r="C5175" s="156"/>
      <c r="D5175" s="156"/>
      <c r="E5175" s="156"/>
      <c r="F5175" s="157"/>
      <c r="G5175" s="124" t="str">
        <f>IF(A5175="","",VLOOKUP(J5171,'TRI-2C'!$B$18:$FH$61,7,FALSE))</f>
        <v/>
      </c>
      <c r="I5175" s="125" t="str">
        <f t="shared" ref="I5175:I5191" si="196">IF(G5175="","",G5175)</f>
        <v/>
      </c>
      <c r="J5175" s="128"/>
    </row>
    <row r="5176" spans="1:10" ht="12.75" customHeight="1">
      <c r="A5176" s="148" t="str">
        <f>IF('TRI-2C'!$I$13="","",'TRI-2C'!$I$13)</f>
        <v>Identificar la importancia de usar el cinturón de seguridad para promover el autocuidado y la protección personal.</v>
      </c>
      <c r="B5176" s="149"/>
      <c r="C5176" s="149"/>
      <c r="D5176" s="150"/>
      <c r="E5176" s="150"/>
      <c r="F5176" s="126"/>
      <c r="G5176" s="122" t="str">
        <f>IF(A5176="","",VLOOKUP(J5171,'TRI-2C'!$B$18:$FH$61,8,FALSE))</f>
        <v/>
      </c>
      <c r="H5176" s="150"/>
      <c r="I5176" s="127" t="str">
        <f t="shared" si="196"/>
        <v/>
      </c>
      <c r="J5176" s="126"/>
    </row>
    <row r="5177" spans="1:10" ht="12.75" customHeight="1">
      <c r="A5177" s="147" t="str">
        <f>IF('TRI-2C'!$J$13="","",'TRI-2C'!$J$13)</f>
        <v>Identificar las situaciones de peligro a las que se puede exponer en su entorno inmediato y seguir pautas de comportamiento para evitarlas.</v>
      </c>
      <c r="B5177" s="139"/>
      <c r="C5177" s="139"/>
      <c r="F5177" s="128"/>
      <c r="G5177" s="124" t="str">
        <f>IF(A5177="","",VLOOKUP(J5171,'TRI-2C'!$B$18:$FH$61,9,FALSE))</f>
        <v/>
      </c>
      <c r="I5177" s="125" t="str">
        <f t="shared" si="196"/>
        <v/>
      </c>
      <c r="J5177" s="128"/>
    </row>
    <row r="5178" spans="1:10" ht="12.75" customHeight="1">
      <c r="A5178" s="148" t="str">
        <f>IF('TRI-2C'!$K$13="","",'TRI-2C'!$K$13)</f>
        <v>Identificar sus características físicas y las de las personas de su entorno como parte del proceso de aceptación de sí mismo y de respeto a los demás.</v>
      </c>
      <c r="B5178" s="149"/>
      <c r="C5178" s="149"/>
      <c r="D5178" s="150"/>
      <c r="E5178" s="150"/>
      <c r="F5178" s="126"/>
      <c r="G5178" s="122" t="str">
        <f>IF(A5178="","",VLOOKUP(J5171,'TRI-2C'!$B$18:$FH$61,10,FALSE))</f>
        <v/>
      </c>
      <c r="H5178" s="150"/>
      <c r="I5178" s="127" t="str">
        <f t="shared" si="196"/>
        <v/>
      </c>
      <c r="J5178" s="126"/>
    </row>
    <row r="5179" spans="1:10" ht="12.75" customHeight="1">
      <c r="A5179" s="147" t="str">
        <f>IF('TRI-2C'!$L$13="","",'TRI-2C'!$L$13)</f>
        <v>Identificar y manifestar sus emociones y sentimientos, expresando las causas de los mismos mediante el lenguaje verbal. (D.EIB.10.3.)</v>
      </c>
      <c r="B5179" s="139"/>
      <c r="C5179" s="139"/>
      <c r="F5179" s="128"/>
      <c r="G5179" s="124" t="str">
        <f>IF(A5179="","",VLOOKUP(J5171,'TRI-2C'!$B$18:$FH$61,11,FALSE))</f>
        <v/>
      </c>
      <c r="I5179" s="125" t="str">
        <f t="shared" si="196"/>
        <v/>
      </c>
      <c r="J5179" s="128"/>
    </row>
    <row r="5180" spans="1:10" ht="12.75" customHeight="1">
      <c r="A5180" s="192" t="str">
        <f>IF('TRI-2C'!$M$13="","",'TRI-2C'!$M$13)</f>
        <v>Identificarse como miembro de una familia reconociéndose como parte importante de la misma.</v>
      </c>
      <c r="B5180" s="154"/>
      <c r="C5180" s="154"/>
      <c r="D5180" s="154"/>
      <c r="E5180" s="154"/>
      <c r="F5180" s="155"/>
      <c r="G5180" s="122" t="str">
        <f>IF(A5180="","",VLOOKUP(J5171,'TRI-2C'!$B$18:$FH$61,12,FALSE))</f>
        <v/>
      </c>
      <c r="H5180" s="150"/>
      <c r="I5180" s="127" t="str">
        <f t="shared" si="196"/>
        <v/>
      </c>
      <c r="J5180" s="126"/>
    </row>
    <row r="5181" spans="1:10" ht="12.75" customHeight="1">
      <c r="A5181" s="147" t="str">
        <f>IF('TRI-2C'!$N$13="","",'TRI-2C'!$N$13)</f>
        <v>Practicar con autonomía hábitos de higiene personal como lavarse las manos, los dientes y la cara.</v>
      </c>
      <c r="B5181" s="139"/>
      <c r="C5181" s="139"/>
      <c r="F5181" s="128"/>
      <c r="G5181" s="124" t="str">
        <f>IF(A5181="","",VLOOKUP(J5171,'TRI-2C'!$B$18:$FH$61,13,FALSE))</f>
        <v/>
      </c>
      <c r="I5181" s="125" t="str">
        <f t="shared" si="196"/>
        <v/>
      </c>
      <c r="J5181" s="128"/>
    </row>
    <row r="5182" spans="1:10" ht="12.75" customHeight="1">
      <c r="A5182" s="148" t="str">
        <f>IF('TRI-2C'!$O$13="","",'TRI-2C'!$O$13)</f>
        <v>Practicar hábitos de orden ubicando los objetos en el lugar correspondiente.</v>
      </c>
      <c r="B5182" s="149"/>
      <c r="C5182" s="149"/>
      <c r="D5182" s="150"/>
      <c r="E5182" s="150"/>
      <c r="F5182" s="126"/>
      <c r="G5182" s="122" t="str">
        <f>IF(A5182="","",VLOOKUP(J5171,'TRI-2C'!$B$18:$FH$61,14,FALSE))</f>
        <v/>
      </c>
      <c r="H5182" s="150"/>
      <c r="I5182" s="127" t="str">
        <f t="shared" si="196"/>
        <v/>
      </c>
      <c r="J5182" s="126"/>
    </row>
    <row r="5183" spans="1:10" ht="12.75" customHeight="1">
      <c r="A5183" s="147" t="str">
        <f>IF('TRI-2C'!$P$13="","",'TRI-2C'!$P$13)</f>
        <v>Practicar las acciones a seguir en situaciones de riesgo como: temblores, incendios, entre otros, determinadas en el plan de contingencia institucional.</v>
      </c>
      <c r="B5183" s="139"/>
      <c r="C5183" s="139"/>
      <c r="F5183" s="128"/>
      <c r="G5183" s="124" t="str">
        <f>IF(A5183="","",VLOOKUP(J5171,'TRI-2C'!$B$18:$FH$61,15,FALSE))</f>
        <v/>
      </c>
      <c r="I5183" s="125" t="str">
        <f t="shared" si="196"/>
        <v/>
      </c>
      <c r="J5183" s="128"/>
    </row>
    <row r="5184" spans="1:10" ht="12.75" customHeight="1">
      <c r="A5184" s="148" t="str">
        <f>IF('TRI-2C'!$Q$13="","",'TRI-2C'!$Q$13)</f>
        <v>Practicar normas de seguridad para evitar accidentes a los que se puede exponer en su entorno inmediato.</v>
      </c>
      <c r="B5184" s="158"/>
      <c r="C5184" s="158"/>
      <c r="D5184" s="158"/>
      <c r="E5184" s="158"/>
      <c r="F5184" s="159"/>
      <c r="G5184" s="122" t="str">
        <f>IF(A5184="","",VLOOKUP(J5171,'TRI-2C'!$B$18:$FH$61,16,FALSE))</f>
        <v/>
      </c>
      <c r="H5184" s="150"/>
      <c r="I5184" s="127" t="str">
        <f t="shared" si="196"/>
        <v/>
      </c>
      <c r="J5184" s="126"/>
    </row>
    <row r="5185" spans="1:10" ht="12.75" customHeight="1">
      <c r="A5185" s="11" t="str">
        <f>IF('TRI-2C'!$R$13="","",'TRI-2C'!$R$13)</f>
        <v>Realiza independientemente normas de aseo al ir al baño.</v>
      </c>
      <c r="B5185" s="156"/>
      <c r="C5185" s="156"/>
      <c r="D5185" s="156"/>
      <c r="E5185" s="156"/>
      <c r="F5185" s="157"/>
      <c r="G5185" s="124" t="str">
        <f>IF(A5185="","",VLOOKUP(J5171,'TRI-2C'!$B$18:$FH$61,17,FALSE))</f>
        <v/>
      </c>
      <c r="I5185" s="125" t="str">
        <f t="shared" si="196"/>
        <v/>
      </c>
      <c r="J5185" s="128"/>
    </row>
    <row r="5186" spans="1:10" ht="12.75" customHeight="1">
      <c r="A5186" s="148" t="str">
        <f>IF('TRI-2C'!$S$13="","",'TRI-2C'!$S$13)</f>
        <v>Reconocer la importancia del uso del casco y demás indumentaria de pro tección para protegerse de lesiones en actividades que requieran su uso</v>
      </c>
      <c r="B5186" s="149"/>
      <c r="C5186" s="149"/>
      <c r="D5186" s="150"/>
      <c r="E5186" s="150"/>
      <c r="F5186" s="126"/>
      <c r="G5186" s="122" t="str">
        <f>IF(A5186="","",VLOOKUP(J5171,'TRI-2C'!$B$18:$FH$61,18,FALSE))</f>
        <v/>
      </c>
      <c r="H5186" s="150"/>
      <c r="I5186" s="127" t="str">
        <f t="shared" si="196"/>
        <v/>
      </c>
      <c r="J5186" s="126"/>
    </row>
    <row r="5187" spans="1:10" ht="12.75" customHeight="1">
      <c r="A5187" s="147" t="str">
        <f>IF('TRI-2C'!$T$13="","",'TRI-2C'!$T$13)</f>
        <v>Reconocer situaciones problémicas en las actividades escolares para solucionarlas de forma creativa y con autonomía.</v>
      </c>
      <c r="B5187" s="139"/>
      <c r="C5187" s="139"/>
      <c r="F5187" s="128"/>
      <c r="G5187" s="124" t="str">
        <f>IF(A5187="","",VLOOKUP(J5171,'TRI-2C'!$B$18:$FH$61,19,FALSE))</f>
        <v/>
      </c>
      <c r="I5187" s="125" t="str">
        <f t="shared" si="196"/>
        <v/>
      </c>
      <c r="J5187" s="128"/>
    </row>
    <row r="5188" spans="1:10" ht="12.75" customHeight="1">
      <c r="A5188" s="148" t="str">
        <f>IF('TRI-2C'!$U$13="","",'TRI-2C'!$U$13)</f>
        <v>Seleccionar las prendas de vestir de acuerdo al estado climático (prendas para el frío / prendas para el calor).</v>
      </c>
      <c r="B5188" s="149"/>
      <c r="C5188" s="149"/>
      <c r="D5188" s="150"/>
      <c r="E5188" s="150"/>
      <c r="F5188" s="126"/>
      <c r="G5188" s="122" t="str">
        <f>IF(A5188="","",VLOOKUP(J5171,'TRI-2C'!$B$18:$FH$61,20,FALSE))</f>
        <v/>
      </c>
      <c r="H5188" s="150"/>
      <c r="I5188" s="127" t="str">
        <f t="shared" si="196"/>
        <v/>
      </c>
      <c r="J5188" s="126"/>
    </row>
    <row r="5189" spans="1:10" ht="12.75" customHeight="1">
      <c r="A5189" s="147" t="str">
        <f>IF('TRI-2C'!$V$13="","",'TRI-2C'!$V$13)</f>
        <v>Tomar decisiones con respecto a la elección de actividades, vestuario entre otros, en función de sus gustos y preferencias, argumentando las mismas.</v>
      </c>
      <c r="B5189" s="139"/>
      <c r="C5189" s="139"/>
      <c r="F5189" s="128"/>
      <c r="G5189" s="124" t="str">
        <f>IF(A5189="","",VLOOKUP(J5171,'TRI-2C'!$B$18:$FH$61,21,FALSE))</f>
        <v/>
      </c>
      <c r="I5189" s="125" t="str">
        <f t="shared" si="196"/>
        <v/>
      </c>
      <c r="J5189" s="128"/>
    </row>
    <row r="5190" spans="1:10" ht="12.75" customHeight="1">
      <c r="A5190" s="192" t="str">
        <f>IF('TRI-2C'!$W$13="","",'TRI-2C'!$W$13)</f>
        <v>Utilizar la cuchara, tenedor y el vaso cuando se alimenta de manera autónoma.</v>
      </c>
      <c r="B5190" s="154"/>
      <c r="C5190" s="154"/>
      <c r="D5190" s="154"/>
      <c r="E5190" s="154"/>
      <c r="F5190" s="155"/>
      <c r="G5190" s="122" t="str">
        <f>IF(A5190="","",VLOOKUP(J5171,'TRI-2C'!$B$18:$FH$61,22,FALSE))</f>
        <v/>
      </c>
      <c r="H5190" s="150"/>
      <c r="I5190" s="127" t="str">
        <f t="shared" si="196"/>
        <v/>
      </c>
      <c r="J5190" s="126"/>
    </row>
    <row r="5191" spans="1:10" ht="12.75" customHeight="1">
      <c r="A5191" s="147" t="str">
        <f>IF('TRI-2C'!$X$13="","",'TRI-2C'!$X$13)</f>
        <v>Vestirse y desvestirse de manera independiente con prendas de vestir sencillas. (D.EIB.10.5)</v>
      </c>
      <c r="B5191" s="139"/>
      <c r="C5191" s="139"/>
      <c r="F5191" s="128"/>
      <c r="G5191" s="124" t="str">
        <f>IF(A5191="","",VLOOKUP(J5171,'TRI-2C'!$B$18:$FH$61,23,FALSE))</f>
        <v/>
      </c>
      <c r="I5191" s="125" t="str">
        <f t="shared" si="196"/>
        <v/>
      </c>
      <c r="J5191" s="128"/>
    </row>
    <row r="5192" spans="1:10" ht="12.75" customHeight="1">
      <c r="A5192" s="165" t="str">
        <f>'BI-1T'!$A$8</f>
        <v>CONVIVENCIA</v>
      </c>
      <c r="B5192" s="149"/>
      <c r="C5192" s="149"/>
      <c r="D5192" s="150"/>
      <c r="E5192" s="150"/>
      <c r="F5192" s="126"/>
      <c r="G5192" s="122" t="str">
        <f>IF(A5192="","",VLOOKUP(J5171,'TRI-2C'!$B$18:$FH$61,24,FALSE))</f>
        <v/>
      </c>
      <c r="H5192" s="150"/>
      <c r="I5192" s="127"/>
      <c r="J5192" s="126"/>
    </row>
    <row r="5193" spans="1:10" ht="12.75" customHeight="1">
      <c r="A5193" s="147" t="str">
        <f>IF('TRI-2C'!$Z$13="","",'TRI-2C'!$Z$13)</f>
        <v>Apoyar y motivar a otras personas a participar en actividades grupales, particularmente a quienes muestran dificultades al hacerlo</v>
      </c>
      <c r="B5193" s="139"/>
      <c r="C5193" s="139"/>
      <c r="F5193" s="128"/>
      <c r="G5193" s="124" t="str">
        <f>IF(A5193="","",VLOOKUP(J5171,'TRI-2C'!$B$18:$FH$61,25,FALSE))</f>
        <v/>
      </c>
      <c r="I5193" s="125" t="str">
        <f t="shared" ref="I5193:I5207" si="197">IF(G5193="","",G5193)</f>
        <v/>
      </c>
      <c r="J5193" s="128"/>
    </row>
    <row r="5194" spans="1:10" ht="12.75" customHeight="1">
      <c r="A5194" s="148" t="str">
        <f>IF('TRI-2C'!$AA$13="","",'TRI-2C'!$AA$13)</f>
        <v>Asumir y respetar normas de convivencia en la institución de educación inicial y en el hogar acordadas con el adulto. (D.EIB.10.15.)</v>
      </c>
      <c r="B5194" s="158"/>
      <c r="C5194" s="158"/>
      <c r="D5194" s="158"/>
      <c r="E5194" s="158"/>
      <c r="F5194" s="159"/>
      <c r="G5194" s="122" t="str">
        <f>IF(A5194="","",VLOOKUP(J5171,'TRI-2C'!$B$18:$FH$61,26,FALSE))</f>
        <v/>
      </c>
      <c r="H5194" s="150"/>
      <c r="I5194" s="127" t="str">
        <f t="shared" si="197"/>
        <v/>
      </c>
      <c r="J5194" s="126"/>
    </row>
    <row r="5195" spans="1:10" ht="12.75" customHeight="1">
      <c r="A5195" s="11" t="str">
        <f>IF('TRI-2C'!$AB$13="","",'TRI-2C'!$AB$13)</f>
        <v>Colaborar en actividades que se desarrollan con otros niños y adultos de su entorno.</v>
      </c>
      <c r="B5195" s="156"/>
      <c r="C5195" s="156"/>
      <c r="D5195" s="156"/>
      <c r="E5195" s="156"/>
      <c r="F5195" s="157"/>
      <c r="G5195" s="124" t="str">
        <f>IF(A5195="","",VLOOKUP(J5171,'TRI-2C'!$B$18:$FH$61,27,FALSE))</f>
        <v/>
      </c>
      <c r="I5195" s="125" t="str">
        <f t="shared" si="197"/>
        <v/>
      </c>
      <c r="J5195" s="128"/>
    </row>
    <row r="5196" spans="1:10" ht="12.75" customHeight="1">
      <c r="A5196" s="148" t="str">
        <f>IF('TRI-2C'!$AC$13="","",'TRI-2C'!$AC$13)</f>
        <v>Demostrar actitudes de solidaridad ante situaciones de necesidad de sus compañeros y adultos de su entorno</v>
      </c>
      <c r="B5196" s="149"/>
      <c r="C5196" s="149"/>
      <c r="D5196" s="150"/>
      <c r="E5196" s="150"/>
      <c r="F5196" s="126"/>
      <c r="G5196" s="122" t="str">
        <f>IF(A5196="","",VLOOKUP(J5171,'TRI-2C'!$B$18:$FH$61,28,FALSE))</f>
        <v/>
      </c>
      <c r="H5196" s="150"/>
      <c r="I5196" s="127" t="str">
        <f t="shared" si="197"/>
        <v/>
      </c>
      <c r="J5196" s="126"/>
    </row>
    <row r="5197" spans="1:10" ht="12.75" customHeight="1">
      <c r="A5197" s="147" t="str">
        <f>IF('TRI-2C'!$AD$13="","",'TRI-2C'!$AD$13)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5197" s="139"/>
      <c r="C5197" s="139"/>
      <c r="F5197" s="128"/>
      <c r="G5197" s="124" t="str">
        <f>IF(A5197="","",VLOOKUP(J5171,'TRI-2C'!$B$18:$FH$61,29,FALSE))</f>
        <v/>
      </c>
      <c r="I5197" s="125" t="str">
        <f t="shared" si="197"/>
        <v/>
      </c>
      <c r="J5197" s="128"/>
    </row>
    <row r="5198" spans="1:10" ht="12.75" customHeight="1">
      <c r="A5198" s="148" t="str">
        <f>IF('TRI-2C'!$AE$13="","",'TRI-2C'!$AE$13)</f>
        <v>Demostrar preferencia de jugar la mayor parte del tiempo con un amigo estableciendo niveles de empatías más estables.</v>
      </c>
      <c r="B5198" s="149"/>
      <c r="C5198" s="149"/>
      <c r="D5198" s="150"/>
      <c r="E5198" s="150"/>
      <c r="F5198" s="126"/>
      <c r="G5198" s="122" t="str">
        <f>IF(A5198="","",VLOOKUP(J5171,'TRI-2C'!$B$18:$FH$61,30,FALSE))</f>
        <v/>
      </c>
      <c r="H5198" s="150"/>
      <c r="I5198" s="127" t="str">
        <f t="shared" si="197"/>
        <v/>
      </c>
      <c r="J5198" s="126"/>
    </row>
    <row r="5199" spans="1:10" ht="12.75" customHeight="1">
      <c r="A5199" s="147" t="str">
        <f>IF('TRI-2C'!$AF$13="","",'TRI-2C'!$AF$13)</f>
        <v>Demostrar sensibilidad ante deseos, emociones y sentimientos de otras personas.</v>
      </c>
      <c r="B5199" s="139"/>
      <c r="C5199" s="139"/>
      <c r="F5199" s="128"/>
      <c r="G5199" s="124" t="str">
        <f>IF(A5199="","",VLOOKUP(J5171,'TRI-2C'!$B$18:$FH$61,31,FALSE))</f>
        <v/>
      </c>
      <c r="I5199" s="125" t="str">
        <f t="shared" si="197"/>
        <v/>
      </c>
      <c r="J5199" s="128"/>
    </row>
    <row r="5200" spans="1:10" ht="12.75" customHeight="1">
      <c r="A5200" s="192" t="str">
        <f>IF('TRI-2C'!$AG$13="","",'TRI-2C'!$AG$13)</f>
        <v>Desarrollar la capacidad de esperar para obtener una recompensa mayor en el futuro.</v>
      </c>
      <c r="B5200" s="154"/>
      <c r="C5200" s="154"/>
      <c r="D5200" s="154"/>
      <c r="E5200" s="154"/>
      <c r="F5200" s="155"/>
      <c r="G5200" s="122" t="str">
        <f>IF(A5200="","",VLOOKUP(J5171,'TRI-2C'!$B$18:$FH$61,32,FALSE))</f>
        <v/>
      </c>
      <c r="H5200" s="150"/>
      <c r="I5200" s="127" t="str">
        <f t="shared" si="197"/>
        <v/>
      </c>
      <c r="J5200" s="126"/>
    </row>
    <row r="5201" spans="1:10" ht="12.75" customHeight="1">
      <c r="A5201" s="147" t="str">
        <f>IF('TRI-2C'!$AH$13="","",'TRI-2C'!$AH$13)</f>
        <v>Identificar instituciones y profesiones que brindan servicios a la comunidad y los roles que ellos cumplen.</v>
      </c>
      <c r="B5201" s="139"/>
      <c r="C5201" s="139"/>
      <c r="F5201" s="128"/>
      <c r="G5201" s="124" t="str">
        <f>IF(A5201="","",VLOOKUP(J5171,'TRI-2C'!$B$18:$FH$61,33,FALSE))</f>
        <v/>
      </c>
      <c r="I5201" s="125" t="str">
        <f t="shared" si="197"/>
        <v/>
      </c>
      <c r="J5201" s="128"/>
    </row>
    <row r="5202" spans="1:10" ht="12.75" customHeight="1">
      <c r="A5202" s="148" t="str">
        <f>IF('TRI-2C'!$AI$13="","",'TRI-2C'!$AI$13)</f>
        <v>Identificar las profesiones, oficios y ocupaciones que cumplen los miembros de su familia.</v>
      </c>
      <c r="B5202" s="149"/>
      <c r="C5202" s="149"/>
      <c r="D5202" s="150"/>
      <c r="E5202" s="150"/>
      <c r="F5202" s="126"/>
      <c r="G5202" s="122" t="str">
        <f>IF(A5202="","",VLOOKUP(J5171,'TRI-2C'!$B$18:$FH$61,34,FALSE))</f>
        <v/>
      </c>
      <c r="H5202" s="150"/>
      <c r="I5202" s="127" t="str">
        <f t="shared" si="197"/>
        <v/>
      </c>
      <c r="J5202" s="126"/>
    </row>
    <row r="5203" spans="1:10" ht="12.75" customHeight="1">
      <c r="A5203" s="147" t="str">
        <f>IF('TRI-2C'!$AJ$13="","",'TRI-2C'!$AJ$13)</f>
        <v>Incrementar su campo de interrelación con otras personas a más del grupo familiar y escolar interactuando con mayor facilidad.</v>
      </c>
      <c r="B5203" s="139"/>
      <c r="C5203" s="139"/>
      <c r="F5203" s="128"/>
      <c r="G5203" s="124" t="str">
        <f>IF(A5203="","",VLOOKUP(J5171,'TRI-2C'!$B$18:$FH$61,35,FALSE))</f>
        <v/>
      </c>
      <c r="I5203" s="125" t="str">
        <f t="shared" si="197"/>
        <v/>
      </c>
      <c r="J5203" s="128"/>
    </row>
    <row r="5204" spans="1:10" ht="12.75" customHeight="1">
      <c r="A5204" s="148" t="str">
        <f>IF('TRI-2C'!$AK$13="","",'TRI-2C'!$AK$13)</f>
        <v>Observar las expresiones faciales y comportamientos de otros niños y niñas en actividades lúdicas para identificar sus emociones, guiar sus propias acciones y fomentar un ambiente de convivencia armónica</v>
      </c>
      <c r="B5204" s="158"/>
      <c r="C5204" s="158"/>
      <c r="D5204" s="158"/>
      <c r="E5204" s="158"/>
      <c r="F5204" s="159"/>
      <c r="G5204" s="122" t="str">
        <f>IF(A5204="","",VLOOKUP(J5171,'TRI-2C'!$B$18:$FH$61,36,FALSE))</f>
        <v/>
      </c>
      <c r="H5204" s="150"/>
      <c r="I5204" s="127" t="str">
        <f t="shared" si="197"/>
        <v/>
      </c>
      <c r="J5204" s="126"/>
    </row>
    <row r="5205" spans="1:10" ht="12.75" customHeight="1">
      <c r="A5205" s="11" t="str">
        <f>IF('TRI-2C'!$AL$13="","",'TRI-2C'!$AL$13)</f>
        <v>Participar juegos grupales siguiendo las reglas y asumiendo roles que le permitan mantener un ambiente armónico con sus pares. (D.EIB.10.11.)</v>
      </c>
      <c r="B5205" s="156"/>
      <c r="C5205" s="156"/>
      <c r="D5205" s="156"/>
      <c r="E5205" s="156"/>
      <c r="F5205" s="157"/>
      <c r="G5205" s="124" t="str">
        <f>IF(A5205="","",VLOOKUP(J5171,'TRI-2C'!$B$18:$FH$61,37,FALSE))</f>
        <v/>
      </c>
      <c r="I5205" s="125" t="str">
        <f t="shared" si="197"/>
        <v/>
      </c>
      <c r="J5205" s="128"/>
    </row>
    <row r="5206" spans="1:10" ht="12.75" customHeight="1">
      <c r="A5206" s="148" t="str">
        <f>IF('TRI-2C'!$AM$13="","",'TRI-2C'!$AM$13)</f>
        <v>Practicar la costumbre de ahorrar para ocasiones y casos especiales</v>
      </c>
      <c r="B5206" s="149"/>
      <c r="C5206" s="149"/>
      <c r="D5206" s="150"/>
      <c r="E5206" s="150"/>
      <c r="F5206" s="126"/>
      <c r="G5206" s="122" t="str">
        <f>IF(A5206="","",VLOOKUP(J5171,'TRI-2C'!$B$18:$FH$61,38,FALSE))</f>
        <v/>
      </c>
      <c r="H5206" s="150"/>
      <c r="I5206" s="127" t="str">
        <f t="shared" si="197"/>
        <v/>
      </c>
      <c r="J5206" s="126"/>
    </row>
    <row r="5207" spans="1:10" ht="12.75" customHeight="1">
      <c r="A5207" s="147" t="str">
        <f>IF('TRI-2C'!$AN$13="","",'TRI-2C'!$AN$13)</f>
        <v>Respetar las diferencias individuales que existe entre sus compañeros como: género, diversidad cultural, necesidades especiales, estructura familiar, entre otros.</v>
      </c>
      <c r="B5207" s="139"/>
      <c r="C5207" s="139"/>
      <c r="F5207" s="128"/>
      <c r="G5207" s="124" t="str">
        <f>IF(A5207="","",VLOOKUP(J5171,'TRI-2C'!$B$18:$FH$61,39,FALSE))</f>
        <v/>
      </c>
      <c r="I5207" s="125" t="str">
        <f t="shared" si="197"/>
        <v/>
      </c>
      <c r="J5207" s="128"/>
    </row>
    <row r="5208" spans="1:10" ht="12.75" customHeight="1">
      <c r="A5208" s="165" t="str">
        <f>'BI-1T'!$A$9</f>
        <v>RELACIONES CON EL MEDIO NATURAL Y CULTURAL</v>
      </c>
      <c r="B5208" s="149"/>
      <c r="C5208" s="149"/>
      <c r="D5208" s="150"/>
      <c r="E5208" s="150"/>
      <c r="F5208" s="126"/>
      <c r="G5208" s="122" t="str">
        <f>IF(A5208="","",VLOOKUP(J5171,'TRI-2C'!$B$18:$FH$61,40,FALSE))</f>
        <v/>
      </c>
      <c r="H5208" s="150"/>
      <c r="I5208" s="127"/>
      <c r="J5208" s="126"/>
    </row>
    <row r="5209" spans="1:10" ht="12.75" customHeight="1">
      <c r="A5209" s="147" t="str">
        <f>IF('TRI-2C'!$AP$13="","",'TRI-2C'!$AP$13)</f>
        <v>Comunicar de manera asertiva sus preferencias o desacuerdos al interactuar con sus pares reconociendo cómo sus expresiones o acciones influyen en las otras personas.</v>
      </c>
      <c r="B5209" s="139"/>
      <c r="C5209" s="139"/>
      <c r="F5209" s="128"/>
      <c r="G5209" s="124" t="str">
        <f>IF(A5209="","",VLOOKUP(J5171,'TRI-2C'!$B$18:$FH$61,41,FALSE))</f>
        <v/>
      </c>
      <c r="I5209" s="125" t="str">
        <f t="shared" ref="I5209:I5228" si="198">IF(G5209="","",G5209)</f>
        <v/>
      </c>
      <c r="J5209" s="128"/>
    </row>
    <row r="5210" spans="1:10" ht="12.75" customHeight="1">
      <c r="A5210" s="192" t="str">
        <f>IF('TRI-2C'!$AQ$13="","",'TRI-2C'!$AQ$13)</f>
        <v>Construir conexiones emocionales con su contexto natural (plantas, animales, agua, tierra, aire) y social.</v>
      </c>
      <c r="B5210" s="154"/>
      <c r="C5210" s="154"/>
      <c r="D5210" s="154"/>
      <c r="E5210" s="154"/>
      <c r="F5210" s="155"/>
      <c r="G5210" s="122" t="str">
        <f>IF(A5210="","",VLOOKUP(J5171,'TRI-2C'!$B$18:$FH$61,42,FALSE))</f>
        <v/>
      </c>
      <c r="H5210" s="150"/>
      <c r="I5210" s="127" t="str">
        <f t="shared" si="198"/>
        <v/>
      </c>
      <c r="J5210" s="126"/>
    </row>
    <row r="5211" spans="1:10" ht="12.75" customHeight="1">
      <c r="A5211" s="147" t="str">
        <f>IF('TRI-2C'!$AR$13="","",'TRI-2C'!$AR$13)</f>
        <v>dentificar en las actividades diarias oportunidades para aprovechar los recursos y reducir los residuos para proteger el entorno natural</v>
      </c>
      <c r="B5211" s="139"/>
      <c r="C5211" s="139"/>
      <c r="F5211" s="128"/>
      <c r="G5211" s="124" t="str">
        <f>IF(A5211="","",VLOOKUP(J5171,'TRI-2C'!$B$18:$FH$61,43,FALSE))</f>
        <v/>
      </c>
      <c r="I5211" s="125" t="str">
        <f t="shared" si="198"/>
        <v/>
      </c>
      <c r="J5211" s="128"/>
    </row>
    <row r="5212" spans="1:10" ht="12.75" customHeight="1">
      <c r="A5212" s="148" t="str">
        <f>IF('TRI-2C'!$AS$13="","",'TRI-2C'!$AS$13)</f>
        <v>Diferenciar entre alimentos nutritivos y no nutritivos identificando los beneficios de una alimentación sana y saludable.</v>
      </c>
      <c r="B5212" s="149"/>
      <c r="C5212" s="149"/>
      <c r="D5212" s="150"/>
      <c r="E5212" s="150"/>
      <c r="F5212" s="126"/>
      <c r="G5212" s="122" t="str">
        <f>IF(A5212="","",VLOOKUP(J5171,'TRI-2C'!$B$18:$FH$61,44,FALSE))</f>
        <v/>
      </c>
      <c r="H5212" s="150"/>
      <c r="I5212" s="127" t="str">
        <f t="shared" si="198"/>
        <v/>
      </c>
      <c r="J5212" s="126"/>
    </row>
    <row r="5213" spans="1:10" ht="12.75" customHeight="1">
      <c r="A5213" s="147" t="str">
        <f>IF('TRI-2C'!$AT$13="","",'TRI-2C'!$AT$13)</f>
        <v>Diferenciar entre lo que le pertenece, lo que pertenece a los demás y lo que pertenece al grupo o comunidad.</v>
      </c>
      <c r="B5213" s="139"/>
      <c r="C5213" s="139"/>
      <c r="F5213" s="128"/>
      <c r="G5213" s="124" t="str">
        <f>IF(A5213="","",VLOOKUP(J5171,'TRI-2C'!$B$18:$FH$61,45,FALSE))</f>
        <v/>
      </c>
      <c r="I5213" s="125" t="str">
        <f t="shared" si="198"/>
        <v/>
      </c>
      <c r="J5213" s="128"/>
    </row>
    <row r="5214" spans="1:10" ht="12.75" customHeight="1">
      <c r="A5214" s="148" t="str">
        <f>IF('TRI-2C'!$AU$13="","",'TRI-2C'!$AU$13)</f>
        <v>Diferenciar los seres vivos y elementos no vivos de su entorno explorando su mundo natural.</v>
      </c>
      <c r="B5214" s="158"/>
      <c r="C5214" s="158"/>
      <c r="D5214" s="158"/>
      <c r="E5214" s="158"/>
      <c r="F5214" s="159"/>
      <c r="G5214" s="122" t="str">
        <f>IF(A5214="","",VLOOKUP(J5171,'TRI-2C'!$B$18:$FH$61,46,FALSE))</f>
        <v/>
      </c>
      <c r="H5214" s="150"/>
      <c r="I5214" s="127" t="str">
        <f t="shared" si="198"/>
        <v/>
      </c>
      <c r="J5214" s="126"/>
    </row>
    <row r="5215" spans="1:10" ht="12.75" customHeight="1">
      <c r="A5215" s="11" t="str">
        <f>IF('TRI-2C'!$AV$13="","",'TRI-2C'!$AV$13)</f>
        <v>Establecer comparaciones entre los elementos del entorno a través de la discriminación sensorial.</v>
      </c>
      <c r="B5215" s="156"/>
      <c r="C5215" s="156"/>
      <c r="D5215" s="156"/>
      <c r="E5215" s="156"/>
      <c r="F5215" s="157"/>
      <c r="G5215" s="124" t="str">
        <f>IF(A5215="","",VLOOKUP(J5171,'TRI-2C'!$B$18:$FH$61,47,FALSE))</f>
        <v/>
      </c>
      <c r="I5215" s="125" t="str">
        <f t="shared" si="198"/>
        <v/>
      </c>
      <c r="J5215" s="128"/>
    </row>
    <row r="5216" spans="1:10" ht="12.75" customHeight="1">
      <c r="A5216" s="148" t="str">
        <f>IF('TRI-2C'!$AW$13="","",'TRI-2C'!$AW$13)</f>
        <v>Explorar e identificar los diferentes elementos y fenómenos del entorno natural mediante procesos que propicien la indagación.</v>
      </c>
      <c r="B5216" s="149"/>
      <c r="C5216" s="149"/>
      <c r="D5216" s="150"/>
      <c r="E5216" s="150"/>
      <c r="F5216" s="126"/>
      <c r="G5216" s="122" t="str">
        <f>IF(A5216="","",VLOOKUP(J5171,'TRI-2C'!$B$18:$FH$61,48,FALSE))</f>
        <v/>
      </c>
      <c r="H5216" s="150"/>
      <c r="I5216" s="127" t="str">
        <f t="shared" si="198"/>
        <v/>
      </c>
      <c r="J5216" s="126"/>
    </row>
    <row r="5217" spans="1:10" ht="12.75" customHeight="1">
      <c r="A5217" s="147" t="str">
        <f>IF('TRI-2C'!$AX$13="","",'TRI-2C'!$AX$13)</f>
        <v>Identificar características de las plantas por su utilidad, estableciendo diferencias entre ellas.</v>
      </c>
      <c r="B5217" s="139"/>
      <c r="C5217" s="139"/>
      <c r="F5217" s="128"/>
      <c r="G5217" s="124" t="str">
        <f>IF(A5217="","",VLOOKUP(J5171,'TRI-2C'!$B$18:$FH$61,49,FALSE))</f>
        <v/>
      </c>
      <c r="I5217" s="125" t="str">
        <f t="shared" si="198"/>
        <v/>
      </c>
      <c r="J5217" s="128"/>
    </row>
    <row r="5218" spans="1:10" ht="12.75" customHeight="1">
      <c r="A5218" s="148" t="str">
        <f>IF('TRI-2C'!$AY$13="","",'TRI-2C'!$AY$13)</f>
        <v>Identificar las características de los animales domésticos y silvestres estableciendo las diferencias entre ellos.</v>
      </c>
      <c r="B5218" s="149"/>
      <c r="C5218" s="149"/>
      <c r="D5218" s="150"/>
      <c r="E5218" s="150"/>
      <c r="F5218" s="126"/>
      <c r="G5218" s="122" t="str">
        <f>IF(A5218="","",VLOOKUP(J5171,'TRI-2C'!$B$18:$FH$61,50,FALSE))</f>
        <v/>
      </c>
      <c r="H5218" s="150"/>
      <c r="I5218" s="127" t="str">
        <f t="shared" si="198"/>
        <v/>
      </c>
      <c r="J5218" s="126"/>
    </row>
    <row r="5219" spans="1:10" ht="12.75" customHeight="1">
      <c r="A5219" s="147" t="str">
        <f>IF('TRI-2C'!$AZ$13="","",'TRI-2C'!$AZ$13)</f>
        <v>Identificar las características del mar y reconocerlo como una parte integral del territorio nacional</v>
      </c>
      <c r="B5219" s="139"/>
      <c r="C5219" s="139"/>
      <c r="F5219" s="128"/>
      <c r="G5219" s="124" t="str">
        <f>IF(A5219="","",VLOOKUP(J5171,'TRI-2C'!$B$18:$FH$61,51,FALSE))</f>
        <v/>
      </c>
      <c r="I5219" s="125" t="str">
        <f t="shared" si="198"/>
        <v/>
      </c>
      <c r="J5219" s="128"/>
    </row>
    <row r="5220" spans="1:10" ht="12.75" customHeight="1">
      <c r="A5220" s="192" t="str">
        <f>IF('TRI-2C'!$BA$13="","",'TRI-2C'!$BA$13)</f>
        <v>Identificar prácticas socioculturales de su localidad demostrando curiosidad ante sus tradiciones.</v>
      </c>
      <c r="B5220" s="154"/>
      <c r="C5220" s="154"/>
      <c r="D5220" s="154"/>
      <c r="E5220" s="154"/>
      <c r="F5220" s="155"/>
      <c r="G5220" s="122" t="str">
        <f>IF(A5220="","",VLOOKUP(J5171,'TRI-2C'!$B$18:$FH$61,52,FALSE))</f>
        <v/>
      </c>
      <c r="H5220" s="150"/>
      <c r="I5220" s="127" t="str">
        <f t="shared" si="198"/>
        <v/>
      </c>
      <c r="J5220" s="126"/>
    </row>
    <row r="5221" spans="1:10" ht="12.75" customHeight="1">
      <c r="A5221" s="147" t="str">
        <f>IF('TRI-2C'!$BB$13="","",'TRI-2C'!$BB$13)</f>
        <v>Observar el proceso del ciclo vital de las plantas mediante actividades de experimentación.</v>
      </c>
      <c r="B5221" s="139"/>
      <c r="C5221" s="139"/>
      <c r="F5221" s="128"/>
      <c r="G5221" s="124" t="str">
        <f>IF(A5221="","",VLOOKUP(J5171,'TRI-2C'!$B$18:$FH$61,53,FALSE))</f>
        <v/>
      </c>
      <c r="I5221" s="125" t="str">
        <f t="shared" si="198"/>
        <v/>
      </c>
      <c r="J5221" s="128"/>
    </row>
    <row r="5222" spans="1:10" ht="12.75" customHeight="1">
      <c r="A5222" s="148" t="str">
        <f>IF('TRI-2C'!$BC$13="","",'TRI-2C'!$BC$13)</f>
        <v>Participar en actividades lúdicas para identificar prácticas de movilidad que ayudan a cuidar el planeta</v>
      </c>
      <c r="B5222" s="149"/>
      <c r="C5222" s="149"/>
      <c r="D5222" s="150"/>
      <c r="E5222" s="150"/>
      <c r="F5222" s="126"/>
      <c r="G5222" s="122" t="str">
        <f>IF(A5222="","",VLOOKUP(J5171,'TRI-2C'!$B$18:$FH$61,54,FALSE))</f>
        <v/>
      </c>
      <c r="H5222" s="150"/>
      <c r="I5222" s="127" t="str">
        <f t="shared" si="198"/>
        <v/>
      </c>
      <c r="J5222" s="126"/>
    </row>
    <row r="5223" spans="1:10" ht="12.75" customHeight="1">
      <c r="A5223" s="147" t="str">
        <f>IF('TRI-2C'!$BD$13="","",'TRI-2C'!$BD$13)</f>
        <v>Participar en algunas prácticas tradicionales de su entorno disfrutando y respetando las diferentes manifestaciones culturales</v>
      </c>
      <c r="B5223" s="139"/>
      <c r="C5223" s="139"/>
      <c r="F5223" s="128"/>
      <c r="G5223" s="124" t="str">
        <f>IF(A5223="","",VLOOKUP(J5171,'TRI-2C'!$B$18:$FH$61,55,FALSE))</f>
        <v/>
      </c>
      <c r="I5223" s="125" t="str">
        <f t="shared" si="198"/>
        <v/>
      </c>
      <c r="J5223" s="128"/>
    </row>
    <row r="5224" spans="1:10" ht="12.75" customHeight="1">
      <c r="A5224" s="148" t="str">
        <f>IF('TRI-2C'!$BE$13="","",'TRI-2C'!$BE$13)</f>
        <v>Practicar hábitos de cuidado y conservación del medio ambiente que eviten la contaminación del aire, suelo y agua. (D.EIB.10.19.)</v>
      </c>
      <c r="B5224" s="158"/>
      <c r="C5224" s="158"/>
      <c r="D5224" s="158"/>
      <c r="E5224" s="158"/>
      <c r="F5224" s="159"/>
      <c r="G5224" s="122" t="str">
        <f>IF(A5224="","",VLOOKUP(J5171,'TRI-2C'!$B$18:$FH$61,56,FALSE))</f>
        <v/>
      </c>
      <c r="H5224" s="150"/>
      <c r="I5224" s="127" t="str">
        <f t="shared" si="198"/>
        <v/>
      </c>
      <c r="J5224" s="126"/>
    </row>
    <row r="5225" spans="1:10" ht="12.75" customHeight="1">
      <c r="A5225" s="11" t="str">
        <f>IF('TRI-2C'!$BF$13="","",'TRI-2C'!$BF$13)</f>
        <v>Realizar acciones de cuidado y protección de plantas y animales de su entorno erradicando actitudes de maltrato.</v>
      </c>
      <c r="B5225" s="156"/>
      <c r="C5225" s="156"/>
      <c r="D5225" s="156"/>
      <c r="E5225" s="156"/>
      <c r="F5225" s="157"/>
      <c r="G5225" s="124" t="str">
        <f>IF(A5225="","",VLOOKUP(J5171,'TRI-2C'!$B$18:$FH$61,57,FALSE))</f>
        <v/>
      </c>
      <c r="I5225" s="125" t="str">
        <f t="shared" si="198"/>
        <v/>
      </c>
      <c r="J5225" s="128"/>
    </row>
    <row r="5226" spans="1:10" ht="12.75" customHeight="1">
      <c r="A5226" s="148" t="str">
        <f>IF('TRI-2C'!$BG$13="","",'TRI-2C'!$BG$13)</f>
        <v>Reconocer cómo las personas utilizan el dinero en su entorno familiar para satisfacer sus necesidades y deseos</v>
      </c>
      <c r="B5226" s="149"/>
      <c r="C5226" s="149"/>
      <c r="D5226" s="150"/>
      <c r="E5226" s="150"/>
      <c r="F5226" s="126"/>
      <c r="G5226" s="122" t="str">
        <f>IF(A5226="","",VLOOKUP(J5171,'TRI-2C'!$B$18:$FH$61,58,FALSE))</f>
        <v/>
      </c>
      <c r="H5226" s="150"/>
      <c r="I5226" s="127" t="str">
        <f t="shared" si="198"/>
        <v/>
      </c>
      <c r="J5226" s="126"/>
    </row>
    <row r="5227" spans="1:10" ht="12.75" customHeight="1">
      <c r="A5227" s="147" t="str">
        <f>IF('TRI-2C'!$BH$13="","",'TRI-2C'!$BH$13)</f>
        <v>Reconocer las consecuencias de no cuidar sus pertenencias.</v>
      </c>
      <c r="B5227" s="139"/>
      <c r="C5227" s="139"/>
      <c r="F5227" s="128"/>
      <c r="G5227" s="124" t="str">
        <f>IF(A5227="","",VLOOKUP(J5171,'TRI-2C'!$B$18:$FH$61,59,FALSE))</f>
        <v/>
      </c>
      <c r="I5227" s="125" t="str">
        <f t="shared" si="198"/>
        <v/>
      </c>
      <c r="J5227" s="128"/>
    </row>
    <row r="5228" spans="1:10" ht="12.75" customHeight="1">
      <c r="A5228" s="148" t="str">
        <f>IF('TRI-2C'!$BI$13="","",'TRI-2C'!$BI$13)</f>
        <v>Reconocer los medios de transporte sostenibles, como: bicicleta, scooters, patinetes, transporte público, tranvías, metros y, caminar; por medio de actividades lúdicas</v>
      </c>
      <c r="B5228" s="149"/>
      <c r="C5228" s="149"/>
      <c r="D5228" s="150"/>
      <c r="E5228" s="150"/>
      <c r="F5228" s="126"/>
      <c r="G5228" s="122" t="str">
        <f>IF(A5228="","",VLOOKUP(J5171,'TRI-2C'!$B$18:$FH$61,60,FALSE))</f>
        <v/>
      </c>
      <c r="H5228" s="150"/>
      <c r="I5228" s="127" t="str">
        <f t="shared" si="198"/>
        <v/>
      </c>
      <c r="J5228" s="126"/>
    </row>
    <row r="5229" spans="1:10" ht="12.75" customHeight="1">
      <c r="A5229" s="164" t="str">
        <f>'BI-1T'!$A$10</f>
        <v>RELACIONES LOGICAS MATEMATICAS</v>
      </c>
      <c r="B5229" s="139"/>
      <c r="C5229" s="139"/>
      <c r="F5229" s="128"/>
      <c r="G5229" s="124" t="str">
        <f>IF(A5229="","",VLOOKUP(J5171,'TRI-2C'!$B$18:$FH$61,61,FALSE))</f>
        <v/>
      </c>
      <c r="I5229" s="125"/>
      <c r="J5229" s="128"/>
    </row>
    <row r="5230" spans="1:10" ht="12.75" customHeight="1">
      <c r="A5230" s="192" t="str">
        <f>IF('TRI-2C'!$BK$13="","",'TRI-2C'!$BK$13)</f>
        <v>Asociar las formas de los objetos del entorno con figuras geométricas bidimensionales</v>
      </c>
      <c r="B5230" s="154"/>
      <c r="C5230" s="154"/>
      <c r="D5230" s="154"/>
      <c r="E5230" s="154"/>
      <c r="F5230" s="155"/>
      <c r="G5230" s="122" t="str">
        <f>IF(A5230="","",VLOOKUP(J5171,'TRI-2C'!$B$18:$FH$61,62,FALSE))</f>
        <v/>
      </c>
      <c r="H5230" s="150"/>
      <c r="I5230" s="127" t="str">
        <f t="shared" ref="I5230:I5251" si="199">IF(G5230="","",G5230)</f>
        <v/>
      </c>
      <c r="J5230" s="126"/>
    </row>
    <row r="5231" spans="1:10" ht="12.75" customHeight="1">
      <c r="A5231" s="147" t="str">
        <f>IF('TRI-2C'!$BL$13="","",'TRI-2C'!$BL$13)</f>
        <v>Clasificar objetos con dos atributos (tamaño, color o forma).</v>
      </c>
      <c r="B5231" s="139"/>
      <c r="C5231" s="139"/>
      <c r="F5231" s="128"/>
      <c r="G5231" s="124" t="str">
        <f>IF(A5231="","",VLOOKUP(J5171,'TRI-2C'!$B$18:$FH$61,63,FALSE))</f>
        <v/>
      </c>
      <c r="I5231" s="125" t="str">
        <f t="shared" si="199"/>
        <v/>
      </c>
      <c r="J5231" s="128"/>
    </row>
    <row r="5232" spans="1:10" ht="12.75" customHeight="1">
      <c r="A5232" s="148" t="str">
        <f>IF('TRI-2C'!$BM$13="","",'TRI-2C'!$BM$13)</f>
        <v>Comparar y armar colecciones de más, igual y menos objetos.</v>
      </c>
      <c r="B5232" s="149"/>
      <c r="C5232" s="149"/>
      <c r="D5232" s="150"/>
      <c r="E5232" s="150"/>
      <c r="F5232" s="126"/>
      <c r="G5232" s="122" t="str">
        <f>IF(A5232="","",VLOOKUP(J5171,'TRI-2C'!$B$18:$FH$61,64,FALSE))</f>
        <v/>
      </c>
      <c r="H5232" s="150"/>
      <c r="I5232" s="127" t="str">
        <f t="shared" si="199"/>
        <v/>
      </c>
      <c r="J5232" s="126"/>
    </row>
    <row r="5233" spans="1:10" ht="12.75" customHeight="1">
      <c r="A5233" s="147" t="str">
        <f>IF('TRI-2C'!$BN$13="","",'TRI-2C'!$BN$13)</f>
        <v>Comparar y ordenar secuencialmente un conjunto pequeño de objetos de acuerdo con su tamaño.</v>
      </c>
      <c r="B5233" s="139"/>
      <c r="C5233" s="139"/>
      <c r="F5233" s="128"/>
      <c r="G5233" s="124" t="str">
        <f>IF(A5233="","",VLOOKUP(J5171,'TRI-2C'!$B$18:$FH$61,65,FALSE))</f>
        <v/>
      </c>
      <c r="I5233" s="125" t="str">
        <f t="shared" si="199"/>
        <v/>
      </c>
      <c r="J5233" s="128"/>
    </row>
    <row r="5234" spans="1:10" ht="12.75" customHeight="1">
      <c r="A5234" s="148" t="str">
        <f>IF('TRI-2C'!$BO$13="","",'TRI-2C'!$BO$13)</f>
        <v>Comprender la relación de número-cantidad hasta el 10.</v>
      </c>
      <c r="B5234" s="158"/>
      <c r="C5234" s="158"/>
      <c r="D5234" s="158"/>
      <c r="E5234" s="158"/>
      <c r="F5234" s="159"/>
      <c r="G5234" s="122" t="str">
        <f>IF(A5234="","",VLOOKUP(J5171,'TRI-2C'!$B$18:$FH$61,66,FALSE))</f>
        <v/>
      </c>
      <c r="H5234" s="150"/>
      <c r="I5234" s="127" t="str">
        <f t="shared" si="199"/>
        <v/>
      </c>
      <c r="J5234" s="126"/>
    </row>
    <row r="5235" spans="1:10" ht="12.75" customHeight="1">
      <c r="A5235" s="11" t="str">
        <f>IF('TRI-2C'!$BP$13="","",'TRI-2C'!$BP$13)</f>
        <v>Comprender la relación del numeral (representación simbólica del número) con la cantidad hasta el 5.</v>
      </c>
      <c r="B5235" s="156"/>
      <c r="C5235" s="156"/>
      <c r="D5235" s="156"/>
      <c r="E5235" s="156"/>
      <c r="F5235" s="157"/>
      <c r="G5235" s="124" t="str">
        <f>IF(A5235="","",VLOOKUP(J5171,'TRI-2C'!$B$18:$FH$61,67,FALSE))</f>
        <v/>
      </c>
      <c r="I5235" s="125" t="str">
        <f t="shared" si="199"/>
        <v/>
      </c>
      <c r="J5235" s="128"/>
    </row>
    <row r="5236" spans="1:10" ht="12.75" customHeight="1">
      <c r="A5236" s="148" t="str">
        <f>IF('TRI-2C'!$BQ$13="","",'TRI-2C'!$BQ$13)</f>
        <v>Contar oralmente del 1 al 15 con secuencia numérica.</v>
      </c>
      <c r="B5236" s="149"/>
      <c r="C5236" s="149"/>
      <c r="D5236" s="150"/>
      <c r="E5236" s="150"/>
      <c r="F5236" s="126"/>
      <c r="G5236" s="122" t="str">
        <f>IF(A5236="","",VLOOKUP(J5171,'TRI-2C'!$B$18:$FH$61,68,FALSE))</f>
        <v/>
      </c>
      <c r="H5236" s="150"/>
      <c r="I5236" s="127" t="str">
        <f t="shared" si="199"/>
        <v/>
      </c>
      <c r="J5236" s="126"/>
    </row>
    <row r="5237" spans="1:10" ht="12.75" customHeight="1">
      <c r="A5237" s="147" t="str">
        <f>IF('TRI-2C'!$BR$13="","",'TRI-2C'!$BR$13)</f>
        <v>Continuar y reproducir patrones simples con objetos concretos y representaciones gráficas.</v>
      </c>
      <c r="B5237" s="139"/>
      <c r="C5237" s="139"/>
      <c r="F5237" s="128"/>
      <c r="G5237" s="124" t="str">
        <f>IF(A5237="","",VLOOKUP(J5171,'TRI-2C'!$B$18:$FH$61,69,FALSE))</f>
        <v/>
      </c>
      <c r="I5237" s="125" t="str">
        <f t="shared" si="199"/>
        <v/>
      </c>
      <c r="J5237" s="128"/>
    </row>
    <row r="5238" spans="1:10" ht="12.75" customHeight="1">
      <c r="A5238" s="148" t="str">
        <f>IF('TRI-2C'!$BS$13="","",'TRI-2C'!$BS$13)</f>
        <v>Establecer la relación de correspondencia entre los elementos de colecciones de objetos.</v>
      </c>
      <c r="B5238" s="149"/>
      <c r="C5238" s="149"/>
      <c r="D5238" s="150"/>
      <c r="E5238" s="150"/>
      <c r="F5238" s="126"/>
      <c r="G5238" s="122" t="str">
        <f>IF(A5238="","",VLOOKUP(J5171,'TRI-2C'!$B$18:$FH$61,70,FALSE))</f>
        <v/>
      </c>
      <c r="H5238" s="150"/>
      <c r="I5238" s="127" t="str">
        <f t="shared" si="199"/>
        <v/>
      </c>
      <c r="J5238" s="126"/>
    </row>
    <row r="5239" spans="1:10" ht="12.75" customHeight="1">
      <c r="A5239" s="147" t="str">
        <f>IF('TRI-2C'!$BT$13="","",'TRI-2C'!$BT$13)</f>
        <v>Identificar características de mañana, tarde y noche</v>
      </c>
      <c r="B5239" s="139"/>
      <c r="C5239" s="139"/>
      <c r="F5239" s="128"/>
      <c r="G5239" s="124" t="str">
        <f>IF(A5239="","",VLOOKUP(J5171,'TRI-2C'!$B$18:$FH$61,71,FALSE))</f>
        <v/>
      </c>
      <c r="I5239" s="125" t="str">
        <f t="shared" si="199"/>
        <v/>
      </c>
      <c r="J5239" s="128"/>
    </row>
    <row r="5240" spans="1:10" ht="12.75" customHeight="1">
      <c r="A5240" s="192" t="str">
        <f>IF('TRI-2C'!$BU$13="","",'TRI-2C'!$BU$13)</f>
        <v>Identificar en los objetos las nociones de medida: largo/ corto, grueso/delgado.</v>
      </c>
      <c r="B5240" s="154"/>
      <c r="C5240" s="154"/>
      <c r="D5240" s="154"/>
      <c r="E5240" s="154"/>
      <c r="F5240" s="155"/>
      <c r="G5240" s="122" t="str">
        <f>IF(A5240="","",VLOOKUP(J5171,'TRI-2C'!$B$18:$FH$61,72,FALSE))</f>
        <v/>
      </c>
      <c r="H5240" s="150"/>
      <c r="I5240" s="127" t="str">
        <f t="shared" si="199"/>
        <v/>
      </c>
      <c r="J5240" s="126"/>
    </row>
    <row r="5241" spans="1:10" ht="12.75" customHeight="1">
      <c r="A5241" s="147" t="str">
        <f>IF('TRI-2C'!$BV$13="","",'TRI-2C'!$BV$13)</f>
        <v>Identificar figuras geométricas básicas: círculo, cuadrado y triángulo en objetos del entorno y en representaciones gráficas.</v>
      </c>
      <c r="B5241" s="139"/>
      <c r="C5241" s="139"/>
      <c r="F5241" s="128"/>
      <c r="G5241" s="124" t="str">
        <f>IF(A5241="","",VLOOKUP(J5171,'TRI-2C'!$B$18:$FH$61,73,FALSE))</f>
        <v/>
      </c>
      <c r="I5241" s="125" t="str">
        <f t="shared" si="199"/>
        <v/>
      </c>
      <c r="J5241" s="128"/>
    </row>
    <row r="5242" spans="1:10" ht="12.75" customHeight="1">
      <c r="A5242" s="148" t="str">
        <f>IF('TRI-2C'!$BW$13="","",'TRI-2C'!$BW$13)</f>
        <v>Identificar la diferencia entre lo que se desea y lo que se necesita</v>
      </c>
      <c r="B5242" s="149"/>
      <c r="C5242" s="149"/>
      <c r="D5242" s="150"/>
      <c r="E5242" s="150"/>
      <c r="F5242" s="126"/>
      <c r="G5242" s="122" t="str">
        <f>IF(A5242="","",VLOOKUP(J5171,'TRI-2C'!$B$18:$FH$61,74,FALSE))</f>
        <v/>
      </c>
      <c r="H5242" s="150"/>
      <c r="I5242" s="127" t="str">
        <f t="shared" si="199"/>
        <v/>
      </c>
      <c r="J5242" s="126"/>
    </row>
    <row r="5243" spans="1:10" ht="12.75" customHeight="1">
      <c r="A5243" s="147" t="str">
        <f>IF('TRI-2C'!$BX$13="","",'TRI-2C'!$BX$13)</f>
        <v>Identificar las nociones de tiempo en acciones que siceden antes, ahora y después</v>
      </c>
      <c r="B5243" s="139"/>
      <c r="C5243" s="139"/>
      <c r="F5243" s="128"/>
      <c r="G5243" s="124" t="str">
        <f>IF(A5243="","",VLOOKUP(J5171,'TRI-2C'!$B$18:$FH$61,75,FALSE))</f>
        <v/>
      </c>
      <c r="I5243" s="125" t="str">
        <f t="shared" si="199"/>
        <v/>
      </c>
      <c r="J5243" s="128"/>
    </row>
    <row r="5244" spans="1:10" ht="12.75" customHeight="1">
      <c r="A5244" s="148" t="str">
        <f>IF('TRI-2C'!$BY$13="","",'TRI-2C'!$BY$13)</f>
        <v>Identificar los números de emergencia a través de actividades lúdicas, y reconocer cuándo pedir ayuda en situaciones sencillas.</v>
      </c>
      <c r="B5244" s="158"/>
      <c r="C5244" s="158"/>
      <c r="D5244" s="158"/>
      <c r="E5244" s="158"/>
      <c r="F5244" s="159"/>
      <c r="G5244" s="122" t="str">
        <f>IF(A5244="","",VLOOKUP(J5171,'TRI-2C'!$B$18:$FH$61,76,FALSE))</f>
        <v/>
      </c>
      <c r="H5244" s="150"/>
      <c r="I5244" s="127" t="str">
        <f t="shared" si="199"/>
        <v/>
      </c>
      <c r="J5244" s="126"/>
    </row>
    <row r="5245" spans="1:10" ht="12.75" customHeight="1">
      <c r="A5245" s="11" t="str">
        <f>IF('TRI-2C'!$BZ$13="","",'TRI-2C'!$BZ$13)</f>
        <v>Identificar semejanzas y diferencias en objetos del entorno con criterios de forma, color y tamaño</v>
      </c>
      <c r="B5245" s="156"/>
      <c r="C5245" s="156"/>
      <c r="D5245" s="156"/>
      <c r="E5245" s="156"/>
      <c r="F5245" s="157"/>
      <c r="G5245" s="124" t="str">
        <f>IF(A5245="","",VLOOKUP(J5171,'TRI-2C'!$B$18:$FH$61,77,FALSE))</f>
        <v/>
      </c>
      <c r="I5245" s="125" t="str">
        <f t="shared" si="199"/>
        <v/>
      </c>
      <c r="J5245" s="128"/>
    </row>
    <row r="5246" spans="1:10" ht="12.75" customHeight="1">
      <c r="A5246" s="148" t="str">
        <f>IF('TRI-2C'!$CA$13="","",'TRI-2C'!$CA$13)</f>
        <v>Ordenar en secuencias lógica sucesos de hasta cinco eventos en representaciones gráficas de sus actividades de la rutina diaria y en escenas de cuentos</v>
      </c>
      <c r="B5246" s="149"/>
      <c r="C5246" s="149"/>
      <c r="D5246" s="150"/>
      <c r="E5246" s="150"/>
      <c r="F5246" s="126"/>
      <c r="G5246" s="122" t="str">
        <f>IF(A5246="","",VLOOKUP(J5171,'TRI-2C'!$B$18:$FH$61,78,FALSE))</f>
        <v/>
      </c>
      <c r="H5246" s="150"/>
      <c r="I5246" s="127" t="str">
        <f t="shared" si="199"/>
        <v/>
      </c>
      <c r="J5246" s="126"/>
    </row>
    <row r="5247" spans="1:10" ht="12.75" customHeight="1">
      <c r="A5247" s="147" t="str">
        <f>IF('TRI-2C'!$CB$13="","",'TRI-2C'!$CB$13)</f>
        <v>Reconocer billetes y monedas en situaciones de la vida real</v>
      </c>
      <c r="B5247" s="139"/>
      <c r="C5247" s="139"/>
      <c r="F5247" s="128"/>
      <c r="G5247" s="124" t="str">
        <f>IF(A5247="","",VLOOKUP(J5171,'TRI-2C'!$B$18:$FH$61,79,FALSE))</f>
        <v/>
      </c>
      <c r="I5247" s="125" t="str">
        <f t="shared" si="199"/>
        <v/>
      </c>
      <c r="J5247" s="128"/>
    </row>
    <row r="5248" spans="1:10" ht="12.75" customHeight="1">
      <c r="A5248" s="148" t="str">
        <f>IF('TRI-2C'!$CC$13="","",'TRI-2C'!$CC$13)</f>
        <v>Reconocer la ubicación de objetos en relación a sí mismo y diferentes puntos de referencia según las nociones espaciales de: entre, adelante/atrás, junto a, cerca/lejos</v>
      </c>
      <c r="B5248" s="149"/>
      <c r="C5248" s="149"/>
      <c r="D5248" s="150"/>
      <c r="E5248" s="150"/>
      <c r="F5248" s="126"/>
      <c r="G5248" s="122" t="str">
        <f>IF(A5248="","",VLOOKUP(J5171,'TRI-2C'!$B$18:$FH$61,80,FALSE))</f>
        <v/>
      </c>
      <c r="H5248" s="150"/>
      <c r="I5248" s="127" t="str">
        <f t="shared" si="199"/>
        <v/>
      </c>
      <c r="J5248" s="126"/>
    </row>
    <row r="5249" spans="1:10" ht="12.75" customHeight="1">
      <c r="A5249" s="147" t="str">
        <f>IF('TRI-2C'!$CD$13="","",'TRI-2C'!$CD$13)</f>
        <v>Reconocer los colores secundarios en objetos e imágenes del entorno.</v>
      </c>
      <c r="B5249" s="139"/>
      <c r="C5249" s="139"/>
      <c r="F5249" s="128"/>
      <c r="G5249" s="124" t="str">
        <f>IF(A5249="","",VLOOKUP(J5171,'TRI-2C'!$B$18:$FH$61,81,FALSE))</f>
        <v/>
      </c>
      <c r="I5249" s="125" t="str">
        <f t="shared" si="199"/>
        <v/>
      </c>
      <c r="J5249" s="128"/>
    </row>
    <row r="5250" spans="1:10" ht="12.75" customHeight="1">
      <c r="A5250" s="192" t="str">
        <f>IF('TRI-2C'!$CE$13="","",'TRI-2C'!$CE$13)</f>
        <v>Reconocer y comparar características personales (estatura, edad, u atributos físicos) al establecer relaciones básicas de tamaño y cantidad en actividades escolares.</v>
      </c>
      <c r="B5250" s="154"/>
      <c r="C5250" s="154"/>
      <c r="D5250" s="154"/>
      <c r="E5250" s="154"/>
      <c r="F5250" s="155"/>
      <c r="G5250" s="122" t="str">
        <f>IF(A5250="","",VLOOKUP(J5171,'TRI-2C'!$B$18:$FH$61,82,FALSE))</f>
        <v/>
      </c>
      <c r="H5250" s="150"/>
      <c r="I5250" s="127" t="str">
        <f t="shared" si="199"/>
        <v/>
      </c>
      <c r="J5250" s="126"/>
    </row>
    <row r="5251" spans="1:10" ht="12.75" customHeight="1">
      <c r="A5251" s="147" t="str">
        <f>IF('TRI-2C'!$CF$13="","",'TRI-2C'!$CF$13)</f>
        <v>Relacionar las distintas formas de adquirir dinero con el trabajo y el esfuerzo.</v>
      </c>
      <c r="B5251" s="139"/>
      <c r="C5251" s="139"/>
      <c r="F5251" s="128"/>
      <c r="G5251" s="124" t="str">
        <f>IF(A5251="","",VLOOKUP(J5171,'TRI-2C'!$B$18:$FH$61,83,FALSE))</f>
        <v/>
      </c>
      <c r="I5251" s="125" t="str">
        <f t="shared" si="199"/>
        <v/>
      </c>
      <c r="J5251" s="128"/>
    </row>
    <row r="5252" spans="1:10" ht="12.75" customHeight="1">
      <c r="A5252" s="165" t="str">
        <f>'BI-1T'!$A$11</f>
        <v>COMPRENSIÓN Y EXPRESION DEL LENGUAJE</v>
      </c>
      <c r="B5252" s="149"/>
      <c r="C5252" s="149"/>
      <c r="D5252" s="150"/>
      <c r="E5252" s="150"/>
      <c r="F5252" s="126"/>
      <c r="G5252" s="122" t="str">
        <f>IF(A5252="","",VLOOKUP(J5171,'TRI-2C'!$B$18:$FH$61,84,FALSE))</f>
        <v/>
      </c>
      <c r="H5252" s="150"/>
      <c r="I5252" s="127"/>
      <c r="J5252" s="126"/>
    </row>
    <row r="5253" spans="1:10" ht="12.75" customHeight="1">
      <c r="A5253" s="147" t="str">
        <f>IF('TRI-2C'!$CH$13="","",'TRI-2C'!$CH$13)</f>
        <v>Asociar la imagen de la portada con el título de los cuentos conocidos.</v>
      </c>
      <c r="B5253" s="139"/>
      <c r="C5253" s="139"/>
      <c r="F5253" s="128"/>
      <c r="G5253" s="124" t="str">
        <f>IF(A5253="","",VLOOKUP(J5171,'TRI-2C'!$B$18:$FH$61,85,FALSE))</f>
        <v/>
      </c>
      <c r="I5253" s="125" t="str">
        <f t="shared" ref="I5253:I5273" si="200">IF(G5253="","",G5253)</f>
        <v/>
      </c>
      <c r="J5253" s="128"/>
    </row>
    <row r="5254" spans="1:10" ht="12.75" customHeight="1">
      <c r="A5254" s="148" t="str">
        <f>IF('TRI-2C'!$CI$13="","",'TRI-2C'!$CI$13)</f>
        <v>Colaborar en la creación de textos colectivos con la ayuda del docente.</v>
      </c>
      <c r="B5254" s="158"/>
      <c r="C5254" s="158"/>
      <c r="D5254" s="158"/>
      <c r="E5254" s="158"/>
      <c r="F5254" s="159"/>
      <c r="G5254" s="122" t="str">
        <f>IF(A5254="","",VLOOKUP(J5171,'TRI-2C'!$B$18:$FH$61,86,FALSE))</f>
        <v/>
      </c>
      <c r="H5254" s="150"/>
      <c r="I5254" s="127" t="str">
        <f t="shared" si="200"/>
        <v/>
      </c>
      <c r="J5254" s="126"/>
    </row>
    <row r="5255" spans="1:10" ht="12.75" customHeight="1">
      <c r="A5255" s="11" t="str">
        <f>IF('TRI-2C'!$CJ$13="","",'TRI-2C'!$CJ$13)</f>
        <v>Comprender el derecho propio y de las otras personas a decir que no como una respuesta válida y respetable.</v>
      </c>
      <c r="B5255" s="156"/>
      <c r="C5255" s="156"/>
      <c r="D5255" s="156"/>
      <c r="E5255" s="156"/>
      <c r="F5255" s="157"/>
      <c r="G5255" s="124" t="str">
        <f>IF(A5255="","",VLOOKUP(J5171,'TRI-2C'!$B$18:$FH$61,87,FALSE))</f>
        <v/>
      </c>
      <c r="I5255" s="125" t="str">
        <f t="shared" si="200"/>
        <v/>
      </c>
      <c r="J5255" s="128"/>
    </row>
    <row r="5256" spans="1:10" ht="12.75" customHeight="1">
      <c r="A5256" s="148" t="str">
        <f>IF('TRI-2C'!$CK$13="","",'TRI-2C'!$CK$13)</f>
        <v>Comunicarse a través de dibujos de objetos con detalles que lo vuelven identificables, como representación simbólica de sus ideas.</v>
      </c>
      <c r="B5256" s="149"/>
      <c r="C5256" s="149"/>
      <c r="D5256" s="150"/>
      <c r="E5256" s="150"/>
      <c r="F5256" s="126"/>
      <c r="G5256" s="122" t="str">
        <f>IF(A5256="","",VLOOKUP(J5171,'TRI-2C'!$B$18:$FH$61,88,FALSE))</f>
        <v/>
      </c>
      <c r="H5256" s="150"/>
      <c r="I5256" s="127" t="str">
        <f t="shared" si="200"/>
        <v/>
      </c>
      <c r="J5256" s="126"/>
    </row>
    <row r="5257" spans="1:10" ht="12.75" customHeight="1">
      <c r="A5257" s="147" t="str">
        <f>IF('TRI-2C'!$CL$13="","",'TRI-2C'!$CL$13)</f>
        <v>Comunicarse incorporando palabras nuevas a su vocabulario en función de los ambientes y experiencias en las que interactúa.</v>
      </c>
      <c r="B5257" s="139"/>
      <c r="C5257" s="139"/>
      <c r="F5257" s="128"/>
      <c r="G5257" s="124" t="str">
        <f>IF(A5257="","",VLOOKUP(J5171,'TRI-2C'!$B$18:$FH$61,89,FALSE))</f>
        <v/>
      </c>
      <c r="I5257" s="125" t="str">
        <f t="shared" si="200"/>
        <v/>
      </c>
      <c r="J5257" s="128"/>
    </row>
    <row r="5258" spans="1:10" ht="12.75" customHeight="1">
      <c r="A5258" s="148" t="str">
        <f>IF('TRI-2C'!$CM$13="","",'TRI-2C'!$CM$13)</f>
        <v>Contar un cuento en base a sus imágenes a partir de la portada y siguiendo la secuencia de las páginas.</v>
      </c>
      <c r="B5258" s="149"/>
      <c r="C5258" s="149"/>
      <c r="D5258" s="150"/>
      <c r="E5258" s="150"/>
      <c r="F5258" s="126"/>
      <c r="G5258" s="122" t="str">
        <f>IF(A5258="","",VLOOKUP(J5171,'TRI-2C'!$B$18:$FH$61,90,FALSE))</f>
        <v/>
      </c>
      <c r="H5258" s="150"/>
      <c r="I5258" s="127" t="str">
        <f t="shared" si="200"/>
        <v/>
      </c>
      <c r="J5258" s="126"/>
    </row>
    <row r="5259" spans="1:10" ht="12.75" customHeight="1">
      <c r="A5259" s="147" t="str">
        <f>IF('TRI-2C'!$CN$13="","",'TRI-2C'!$CN$13)</f>
        <v>Describir oralmente imágenes gráficas (pictogramas) y digitales, estructurando oraciones más elaboradas que describan a los objetos que observa.</v>
      </c>
      <c r="B5259" s="139"/>
      <c r="C5259" s="139"/>
      <c r="F5259" s="128"/>
      <c r="G5259" s="124" t="str">
        <f>IF(A5259="","",VLOOKUP(J5171,'TRI-2C'!$B$18:$FH$61,91,FALSE))</f>
        <v/>
      </c>
      <c r="I5259" s="125" t="str">
        <f t="shared" si="200"/>
        <v/>
      </c>
      <c r="J5259" s="128"/>
    </row>
    <row r="5260" spans="1:10" ht="12.75" customHeight="1">
      <c r="A5260" s="192" t="str">
        <f>IF('TRI-2C'!$CO$13="","",'TRI-2C'!$CO$13)</f>
        <v>Describir oralmente imágenes relacionadas con los derechos de las personas en situación de movilidad</v>
      </c>
      <c r="B5260" s="154"/>
      <c r="C5260" s="154"/>
      <c r="D5260" s="154"/>
      <c r="E5260" s="154"/>
      <c r="F5260" s="155"/>
      <c r="G5260" s="122" t="str">
        <f>IF(A5260="","",VLOOKUP(J5171,'TRI-2C'!$B$18:$FH$61,92,FALSE))</f>
        <v/>
      </c>
      <c r="H5260" s="150"/>
      <c r="I5260" s="127" t="str">
        <f t="shared" si="200"/>
        <v/>
      </c>
      <c r="J5260" s="126"/>
    </row>
    <row r="5261" spans="1:10" ht="12.75" customHeight="1">
      <c r="A5261" s="147" t="str">
        <f>IF('TRI-2C'!$CP$13="","",'TRI-2C'!$CP$13)</f>
        <v>Expresarse oralmente pronunciando correctamente la mayoría de las palabras puede presentarse dificultades en la pronunciación de s, y la r.</v>
      </c>
      <c r="B5261" s="139"/>
      <c r="C5261" s="139"/>
      <c r="F5261" s="128"/>
      <c r="G5261" s="124" t="str">
        <f>IF(A5261="","",VLOOKUP(J5171,'TRI-2C'!$B$18:$FH$61,93,FALSE))</f>
        <v/>
      </c>
      <c r="I5261" s="125" t="str">
        <f t="shared" si="200"/>
        <v/>
      </c>
      <c r="J5261" s="128"/>
    </row>
    <row r="5262" spans="1:10" ht="12.75" customHeight="1">
      <c r="A5262" s="148" t="str">
        <f>IF('TRI-2C'!$CQ$13="","",'TRI-2C'!$CQ$13)</f>
        <v>Expresarse utilizando oraciones cortas y completas manteniendo el orden de las palabras.</v>
      </c>
      <c r="B5262" s="149"/>
      <c r="C5262" s="149"/>
      <c r="D5262" s="150"/>
      <c r="E5262" s="150"/>
      <c r="F5262" s="126"/>
      <c r="G5262" s="122" t="str">
        <f>IF(A5262="","",VLOOKUP(J5171,'TRI-2C'!$B$18:$FH$61,94,FALSE))</f>
        <v/>
      </c>
      <c r="H5262" s="150"/>
      <c r="I5262" s="127" t="str">
        <f t="shared" si="200"/>
        <v/>
      </c>
      <c r="J5262" s="126"/>
    </row>
    <row r="5263" spans="1:10" ht="12.75" customHeight="1">
      <c r="A5263" s="147" t="str">
        <f>IF('TRI-2C'!$CR$13="","",'TRI-2C'!$CR$13)</f>
        <v>Identificar “auditivamente” el fonema (sonido) inicial de las palabras más utilizadas.</v>
      </c>
      <c r="B5263" s="139"/>
      <c r="C5263" s="139"/>
      <c r="F5263" s="128"/>
      <c r="G5263" s="124" t="str">
        <f>IF(A5263="","",VLOOKUP(J5171,'TRI-2C'!$B$18:$FH$61,95,FALSE))</f>
        <v/>
      </c>
      <c r="I5263" s="125" t="str">
        <f t="shared" si="200"/>
        <v/>
      </c>
      <c r="J5263" s="128"/>
    </row>
    <row r="5264" spans="1:10" ht="12.75" customHeight="1">
      <c r="A5264" s="148" t="str">
        <f>IF('TRI-2C'!$CS$13="","",'TRI-2C'!$CS$13)</f>
        <v>Identificar una persona adulta de confianza para solicitar apoyo al enfrentar desafíos emocionales en situaciones cotidianas del entorno escolar</v>
      </c>
      <c r="B5264" s="158"/>
      <c r="C5264" s="158"/>
      <c r="D5264" s="158"/>
      <c r="E5264" s="158"/>
      <c r="F5264" s="159"/>
      <c r="G5264" s="122" t="str">
        <f>IF(A5264="","",VLOOKUP(J5171,'TRI-2C'!$B$18:$FH$61,96,FALSE))</f>
        <v/>
      </c>
      <c r="H5264" s="150"/>
      <c r="I5264" s="127" t="str">
        <f t="shared" si="200"/>
        <v/>
      </c>
      <c r="J5264" s="126"/>
    </row>
    <row r="5265" spans="1:10" ht="12.75" customHeight="1">
      <c r="A5265" s="11" t="str">
        <f>IF('TRI-2C'!$CT$13="","",'TRI-2C'!$CT$13)</f>
        <v>Participar en conversaciones más complejas y largas manteniéndose dentro del tema.</v>
      </c>
      <c r="B5265" s="156"/>
      <c r="C5265" s="156"/>
      <c r="D5265" s="156"/>
      <c r="E5265" s="156"/>
      <c r="F5265" s="157"/>
      <c r="G5265" s="124" t="str">
        <f>IF(A5265="","",VLOOKUP(J5171,'TRI-2C'!$B$18:$FH$61,97,FALSE))</f>
        <v/>
      </c>
      <c r="I5265" s="125" t="str">
        <f t="shared" si="200"/>
        <v/>
      </c>
      <c r="J5265" s="128"/>
    </row>
    <row r="5266" spans="1:10" ht="12.75" customHeight="1">
      <c r="A5266" s="148" t="str">
        <f>IF('TRI-2C'!$CU$13="","",'TRI-2C'!$CU$13)</f>
        <v>Producir palabras que riman espontáneamente tomado en cuenta los sonidos finales de las mismas.</v>
      </c>
      <c r="B5266" s="149"/>
      <c r="C5266" s="149"/>
      <c r="D5266" s="150"/>
      <c r="E5266" s="150"/>
      <c r="F5266" s="126"/>
      <c r="G5266" s="122" t="str">
        <f>IF(A5266="","",VLOOKUP(J5171,'TRI-2C'!$B$18:$FH$61,98,FALSE))</f>
        <v/>
      </c>
      <c r="H5266" s="150"/>
      <c r="I5266" s="127" t="str">
        <f t="shared" si="200"/>
        <v/>
      </c>
      <c r="J5266" s="126"/>
    </row>
    <row r="5267" spans="1:10" ht="12.75" customHeight="1">
      <c r="A5267" s="147" t="str">
        <f>IF('TRI-2C'!$CV$13="","",'TRI-2C'!$CV$13)</f>
        <v>Realizar modificaciones del contenido de un cuento relatado por el adulto, cambiando partes del él como: acciones y final.</v>
      </c>
      <c r="B5267" s="139"/>
      <c r="C5267" s="139"/>
      <c r="F5267" s="128"/>
      <c r="G5267" s="124" t="str">
        <f>IF(A5267="","",VLOOKUP(J5171,'TRI-2C'!$B$18:$FH$61,99,FALSE))</f>
        <v/>
      </c>
      <c r="I5267" s="125" t="str">
        <f t="shared" si="200"/>
        <v/>
      </c>
      <c r="J5267" s="128"/>
    </row>
    <row r="5268" spans="1:10" ht="12.75" customHeight="1">
      <c r="A5268" s="148" t="str">
        <f>IF('TRI-2C'!$CW$13="","",'TRI-2C'!$CW$13)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268" s="149"/>
      <c r="C5268" s="149"/>
      <c r="D5268" s="150"/>
      <c r="E5268" s="150"/>
      <c r="F5268" s="126"/>
      <c r="G5268" s="122" t="str">
        <f>IF(A5268="","",VLOOKUP(J5171,'TRI-2C'!$B$18:$FH$61,100,FALSE))</f>
        <v/>
      </c>
      <c r="H5268" s="150"/>
      <c r="I5268" s="127" t="str">
        <f t="shared" si="200"/>
        <v/>
      </c>
      <c r="J5268" s="126"/>
    </row>
    <row r="5269" spans="1:10" ht="12.75" customHeight="1">
      <c r="A5269" s="147" t="str">
        <f>IF('TRI-2C'!$CX$13="","",'TRI-2C'!$CX$13)</f>
        <v>Reconocer etiquetas y rótulos de su entorno inmediato y los “lee”.</v>
      </c>
      <c r="B5269" s="139"/>
      <c r="C5269" s="139"/>
      <c r="F5269" s="128"/>
      <c r="G5269" s="124" t="str">
        <f>IF(A5269="","",VLOOKUP(J5171,'TRI-2C'!$B$18:$FH$61,101,FALSE))</f>
        <v/>
      </c>
      <c r="I5269" s="125" t="str">
        <f t="shared" si="200"/>
        <v/>
      </c>
      <c r="J5269" s="128"/>
    </row>
    <row r="5270" spans="1:10" ht="12.75" customHeight="1">
      <c r="A5270" s="192" t="str">
        <f>IF('TRI-2C'!$CY$13="","",'TRI-2C'!$CY$13)</f>
        <v>Relatar cuentos, narrados por el adulto, manteniendo la secuencia, sin la ayuda del paratexto.</v>
      </c>
      <c r="B5270" s="154"/>
      <c r="C5270" s="154"/>
      <c r="D5270" s="154"/>
      <c r="E5270" s="154"/>
      <c r="F5270" s="155"/>
      <c r="G5270" s="122" t="str">
        <f>IF(A5270="","",VLOOKUP(J5171,'TRI-2C'!$B$18:$FH$61,102,FALSE))</f>
        <v/>
      </c>
      <c r="H5270" s="150"/>
      <c r="I5270" s="127" t="str">
        <f t="shared" si="200"/>
        <v/>
      </c>
      <c r="J5270" s="126"/>
    </row>
    <row r="5271" spans="1:10" ht="12.75" customHeight="1">
      <c r="A5271" s="147" t="str">
        <f>IF('TRI-2C'!$CZ$13="","",'TRI-2C'!$CZ$13)</f>
        <v>Reproducir trabalenguas sencillos, adivinanzas, canciones y poemas cortos, mejorando su pronunciación y potenciando su capacidad imaginativa.</v>
      </c>
      <c r="B5271" s="139"/>
      <c r="C5271" s="139"/>
      <c r="F5271" s="128"/>
      <c r="G5271" s="124" t="str">
        <f>IF(A5271="","",VLOOKUP(J5171,'TRI-2C'!$B$18:$FH$61,103,FALSE))</f>
        <v/>
      </c>
      <c r="I5271" s="125" t="str">
        <f t="shared" si="200"/>
        <v/>
      </c>
      <c r="J5271" s="128"/>
    </row>
    <row r="5272" spans="1:10" ht="12.75" customHeight="1">
      <c r="A5272" s="148" t="str">
        <f>IF('TRI-2C'!$DA$13="","",'TRI-2C'!$DA$13)</f>
        <v>Responder preguntas sobre un texto narrado por el adulto, relacionadas a los personajes y acciones principales.</v>
      </c>
      <c r="B5272" s="149"/>
      <c r="C5272" s="149"/>
      <c r="D5272" s="150"/>
      <c r="E5272" s="150"/>
      <c r="F5272" s="126"/>
      <c r="G5272" s="122" t="str">
        <f>IF(A5272="","",VLOOKUP(J5171,'TRI-2C'!$B$18:$FH$61,104,FALSE))</f>
        <v/>
      </c>
      <c r="H5272" s="150"/>
      <c r="I5272" s="127" t="str">
        <f t="shared" si="200"/>
        <v/>
      </c>
      <c r="J5272" s="126"/>
    </row>
    <row r="5273" spans="1:10" ht="12.75" customHeight="1">
      <c r="A5273" s="147" t="str">
        <f>IF('TRI-2C'!$DB$13="","",'TRI-2C'!$DB$13)</f>
        <v>Seguir instrucciones sencillas que involucren la ejecución de tres o más actividades</v>
      </c>
      <c r="B5273" s="139"/>
      <c r="C5273" s="139"/>
      <c r="F5273" s="128"/>
      <c r="G5273" s="124" t="str">
        <f>IF(A5273="","",VLOOKUP(J5171,'TRI-2C'!$B$18:$FH$61,105,FALSE))</f>
        <v/>
      </c>
      <c r="I5273" s="125" t="str">
        <f t="shared" si="200"/>
        <v/>
      </c>
      <c r="J5273" s="128"/>
    </row>
    <row r="5274" spans="1:10" ht="12.75" customHeight="1">
      <c r="A5274" s="165" t="str">
        <f>'BI-1T'!$A$12</f>
        <v>EXPRESIÓN ARTISTICA</v>
      </c>
      <c r="B5274" s="158"/>
      <c r="C5274" s="158"/>
      <c r="D5274" s="158"/>
      <c r="E5274" s="158"/>
      <c r="F5274" s="159"/>
      <c r="G5274" s="122" t="str">
        <f>IF(A5274="","",VLOOKUP(J5171,'TRI-2C'!$B$18:$FH$61,106,FALSE))</f>
        <v/>
      </c>
      <c r="H5274" s="150"/>
      <c r="I5274" s="127"/>
      <c r="J5274" s="126"/>
    </row>
    <row r="5275" spans="1:10" ht="12.75" customHeight="1">
      <c r="A5275" s="11" t="str">
        <f>IF('TRI-2C'!$DD$13="","",'TRI-2C'!$DD$13)</f>
        <v>Cantar canciones siguiendo el ritmo y coordinando con las expresiones de su cuerpo.</v>
      </c>
      <c r="B5275" s="156"/>
      <c r="C5275" s="156"/>
      <c r="D5275" s="156"/>
      <c r="E5275" s="156"/>
      <c r="F5275" s="157"/>
      <c r="G5275" s="124" t="str">
        <f>IF(A5275="","",VLOOKUP(J5171,'TRI-2C'!$B$18:$FH$61,107,FALSE))</f>
        <v/>
      </c>
      <c r="I5275" s="125" t="str">
        <f t="shared" ref="I5275:I5285" si="201">IF(G5275="","",G5275)</f>
        <v/>
      </c>
      <c r="J5275" s="128"/>
    </row>
    <row r="5276" spans="1:10" ht="12.75" customHeight="1">
      <c r="A5276" s="148" t="str">
        <f>IF('TRI-2C'!$DE$13="","",'TRI-2C'!$DE$13)</f>
        <v>Comunicar de manera escrita sus ideas intentando imitar letras o formas parecidas a letras.</v>
      </c>
      <c r="B5276" s="149"/>
      <c r="C5276" s="149"/>
      <c r="D5276" s="150"/>
      <c r="E5276" s="150"/>
      <c r="F5276" s="126"/>
      <c r="G5276" s="122" t="str">
        <f>IF(A5276="","",VLOOKUP(J5171,'TRI-2C'!$B$18:$FH$61,108,FALSE))</f>
        <v/>
      </c>
      <c r="H5276" s="150"/>
      <c r="I5276" s="127" t="str">
        <f t="shared" si="201"/>
        <v/>
      </c>
      <c r="J5276" s="126"/>
    </row>
    <row r="5277" spans="1:10" ht="12.75" customHeight="1">
      <c r="A5277" s="147" t="str">
        <f>IF('TRI-2C'!$DF$13="","",'TRI-2C'!$DF$13)</f>
        <v>Ejecutar patrones de más de dos ritmos con partes del cuerpo y elementos o instrumentos sonoros.</v>
      </c>
      <c r="B5277" s="139"/>
      <c r="C5277" s="139"/>
      <c r="F5277" s="128"/>
      <c r="G5277" s="124" t="str">
        <f>IF(A5277="","",VLOOKUP(J5171,'TRI-2C'!$B$18:$FH$61,109,FALSE))</f>
        <v/>
      </c>
      <c r="I5277" s="125" t="str">
        <f t="shared" si="201"/>
        <v/>
      </c>
      <c r="J5277" s="128"/>
    </row>
    <row r="5278" spans="1:10" ht="12.75" customHeight="1">
      <c r="A5278" s="148" t="str">
        <f>IF('TRI-2C'!$DG$13="","",'TRI-2C'!$DG$13)</f>
        <v>Expresar emociones utilizando materiales artísticos para reflejar su estado emocional para autocuidarse canalizando sentimientos de alegría, tristeza o frustración, sin asociar roles o conductas a expectativas de género</v>
      </c>
      <c r="B5278" s="149"/>
      <c r="C5278" s="149"/>
      <c r="D5278" s="150"/>
      <c r="E5278" s="150"/>
      <c r="F5278" s="126"/>
      <c r="G5278" s="122" t="str">
        <f>IF(A5278="","",VLOOKUP(J5171,'TRI-2C'!$B$18:$FH$61,110,FALSE))</f>
        <v/>
      </c>
      <c r="H5278" s="150"/>
      <c r="I5278" s="127" t="str">
        <f t="shared" si="201"/>
        <v/>
      </c>
      <c r="J5278" s="126"/>
    </row>
    <row r="5279" spans="1:10" ht="12.75" customHeight="1">
      <c r="A5279" s="147" t="str">
        <f>IF('TRI-2C'!$DH$13="","",'TRI-2C'!$DH$13)</f>
        <v>Expresar su opinión al observar una obra artística relacionada a la plástica o a la escultura.</v>
      </c>
      <c r="B5279" s="139"/>
      <c r="C5279" s="139"/>
      <c r="F5279" s="128"/>
      <c r="G5279" s="124" t="str">
        <f>IF(A5279="","",VLOOKUP(J5171,'TRI-2C'!$B$18:$FH$61,111,FALSE))</f>
        <v/>
      </c>
      <c r="I5279" s="125" t="str">
        <f t="shared" si="201"/>
        <v/>
      </c>
      <c r="J5279" s="128"/>
    </row>
    <row r="5280" spans="1:10" ht="12.75" customHeight="1">
      <c r="A5280" s="192" t="str">
        <f>IF('TRI-2C'!$DI$13="","",'TRI-2C'!$DI$13)</f>
        <v>Expresar sus vivencias y experiencias a través del dibujo libre.</v>
      </c>
      <c r="B5280" s="154"/>
      <c r="C5280" s="154"/>
      <c r="D5280" s="154"/>
      <c r="E5280" s="154"/>
      <c r="F5280" s="155"/>
      <c r="G5280" s="122" t="str">
        <f>IF(A5280="","",VLOOKUP(J5171,'TRI-2C'!$B$18:$FH$61,112,FALSE))</f>
        <v/>
      </c>
      <c r="H5280" s="150"/>
      <c r="I5280" s="127" t="str">
        <f t="shared" si="201"/>
        <v/>
      </c>
      <c r="J5280" s="126"/>
    </row>
    <row r="5281" spans="1:10" ht="12.75" customHeight="1">
      <c r="A5281" s="147" t="str">
        <f>IF('TRI-2C'!$DJ$13="","",'TRI-2C'!$DJ$13)</f>
        <v>Mantener el ritmo y las secuencias de pasos sencillos durante la ejecución de coreografías.</v>
      </c>
      <c r="B5281" s="139"/>
      <c r="C5281" s="139"/>
      <c r="F5281" s="128"/>
      <c r="G5281" s="124" t="str">
        <f>IF(A5281="","",VLOOKUP(J5171,'TRI-2C'!$B$18:$FH$61,113,FALSE))</f>
        <v/>
      </c>
      <c r="I5281" s="125" t="str">
        <f t="shared" si="201"/>
        <v/>
      </c>
      <c r="J5281" s="128"/>
    </row>
    <row r="5282" spans="1:10" ht="12.75" customHeight="1">
      <c r="A5282" s="148" t="str">
        <f>IF('TRI-2C'!$DK$13="","",'TRI-2C'!$DK$13)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282" s="149"/>
      <c r="C5282" s="149"/>
      <c r="D5282" s="150"/>
      <c r="E5282" s="150"/>
      <c r="F5282" s="126"/>
      <c r="G5282" s="122" t="str">
        <f>IF(A5282="","",VLOOKUP(J5171,'TRI-2C'!$B$18:$FH$61,114,FALSE))</f>
        <v/>
      </c>
      <c r="H5282" s="150"/>
      <c r="I5282" s="127" t="str">
        <f t="shared" si="201"/>
        <v/>
      </c>
      <c r="J5282" s="126"/>
    </row>
    <row r="5283" spans="1:10" ht="12.75" customHeight="1">
      <c r="A5283" s="147" t="str">
        <f>IF('TRI-2C'!$DL$13="","",'TRI-2C'!$DL$13)</f>
        <v>Participar en dramatizaciones, asumiendo roles de diferentes personas del entorno y de personajes de cuentos e historietas.</v>
      </c>
      <c r="B5283" s="139"/>
      <c r="C5283" s="139"/>
      <c r="F5283" s="128"/>
      <c r="G5283" s="124" t="str">
        <f>IF(A5283="","",VLOOKUP(J5171,'TRI-2C'!$B$18:$FH$61,115,FALSE))</f>
        <v/>
      </c>
      <c r="I5283" s="125" t="str">
        <f t="shared" si="201"/>
        <v/>
      </c>
      <c r="J5283" s="128"/>
    </row>
    <row r="5284" spans="1:10" ht="12.75" customHeight="1">
      <c r="A5284" s="148" t="str">
        <f>IF('TRI-2C'!$DM$13="","",'TRI-2C'!$DM$13)</f>
        <v>Participar en rondas populares, bailes y juegos tradicionales, asumiendo los roles y respetando las reglas.</v>
      </c>
      <c r="B5284" s="158"/>
      <c r="C5284" s="158"/>
      <c r="D5284" s="158"/>
      <c r="E5284" s="158"/>
      <c r="F5284" s="159"/>
      <c r="G5284" s="122" t="str">
        <f>IF(A5284="","",VLOOKUP(J5171,'TRI-2C'!$B$18:$FH$61,116,FALSE))</f>
        <v/>
      </c>
      <c r="H5284" s="150"/>
      <c r="I5284" s="127" t="str">
        <f t="shared" si="201"/>
        <v/>
      </c>
      <c r="J5284" s="126"/>
    </row>
    <row r="5285" spans="1:10" ht="12.75" customHeight="1">
      <c r="A5285" s="11" t="str">
        <f>IF('TRI-2C'!$DN$13="","",'TRI-2C'!$DN$13)</f>
        <v>Realizar actividades creativas utilizando las técnicas grafo plásticas con variedad de materiales.</v>
      </c>
      <c r="B5285" s="156"/>
      <c r="C5285" s="156"/>
      <c r="D5285" s="156"/>
      <c r="E5285" s="156"/>
      <c r="F5285" s="157"/>
      <c r="G5285" s="124" t="str">
        <f>IF(A5285="","",VLOOKUP(J5171,'TRI-2C'!$B$18:$FH$61,117,FALSE))</f>
        <v/>
      </c>
      <c r="I5285" s="125" t="str">
        <f t="shared" si="201"/>
        <v/>
      </c>
      <c r="J5285" s="128"/>
    </row>
    <row r="5286" spans="1:10" ht="12.75" customHeight="1">
      <c r="A5286" s="165" t="str">
        <f>'BI-1T'!$A$13</f>
        <v>EXPRESION CORPORAL Y MOTRICIDAD</v>
      </c>
      <c r="B5286" s="149"/>
      <c r="C5286" s="149"/>
      <c r="D5286" s="150"/>
      <c r="E5286" s="150"/>
      <c r="F5286" s="126"/>
      <c r="G5286" s="122" t="str">
        <f>IF(A5286="","",VLOOKUP(J5171,'TRI-2C'!$B$18:$FH$61,118,FALSE))</f>
        <v/>
      </c>
      <c r="H5286" s="150"/>
      <c r="I5286" s="127"/>
      <c r="J5286" s="126"/>
    </row>
    <row r="5287" spans="1:10" ht="12.75" customHeight="1">
      <c r="A5287" s="147" t="str">
        <f>IF('TRI-2C'!$DP$13="","",'TRI-2C'!$DP$13)</f>
        <v>Caminar y correr con soltura y seguridad manteniendo el equilibrio a diferentes distancias, orientaciones y ritmos en espacios parciales.</v>
      </c>
      <c r="B5287" s="139"/>
      <c r="C5287" s="139"/>
      <c r="F5287" s="128"/>
      <c r="G5287" s="124" t="str">
        <f>IF(A5287="","",VLOOKUP(J5171,'TRI-2C'!$B$18:$FH$61,119,FALSE))</f>
        <v/>
      </c>
      <c r="I5287" s="125" t="str">
        <f t="shared" ref="I5287:I5314" si="202">IF(G5287="","",G5287)</f>
        <v/>
      </c>
      <c r="J5287" s="128"/>
    </row>
    <row r="5288" spans="1:10" ht="12.75" customHeight="1">
      <c r="A5288" s="148" t="str">
        <f>IF('TRI-2C'!$DQ$13="","",'TRI-2C'!$DQ$13)</f>
        <v>Caminar, correr y saltar de un lugar a otro coordinadamente combinando estas formas de desplazamiento, a velocidades diferentes y en superficies planas e inclinadas con obstáculos.</v>
      </c>
      <c r="B5288" s="149"/>
      <c r="C5288" s="149"/>
      <c r="D5288" s="150"/>
      <c r="E5288" s="150"/>
      <c r="F5288" s="126"/>
      <c r="G5288" s="122" t="str">
        <f>IF(A5288="","",VLOOKUP(J5171,'TRI-2C'!$B$18:$FH$61,120,FALSE))</f>
        <v/>
      </c>
      <c r="H5288" s="150"/>
      <c r="I5288" s="127" t="str">
        <f t="shared" si="202"/>
        <v/>
      </c>
      <c r="J5288" s="126"/>
    </row>
    <row r="5289" spans="1:10" ht="12.75" customHeight="1">
      <c r="A5289" s="147" t="str">
        <f>IF('TRI-2C'!$DR$13="","",'TRI-2C'!$DR$13)</f>
        <v>Discriminar sonidos onomatopéyicos y diferencia los sonidos naturales de los artificiales</v>
      </c>
      <c r="B5289" s="139"/>
      <c r="C5289" s="139"/>
      <c r="F5289" s="128"/>
      <c r="G5289" s="124" t="str">
        <f>IF(A5289="","",VLOOKUP(J5171,'TRI-2C'!$B$18:$FH$61,121,FALSE))</f>
        <v/>
      </c>
      <c r="I5289" s="125" t="str">
        <f t="shared" si="202"/>
        <v/>
      </c>
      <c r="J5289" s="128"/>
    </row>
    <row r="5290" spans="1:10" ht="12.75" customHeight="1">
      <c r="A5290" s="192" t="str">
        <f>IF('TRI-2C'!$DS$13="","",'TRI-2C'!$DS$13)</f>
        <v>Ejecutar actividades coordinadamente y con un control adecuado de fuerza y tonicidad muscular como: lanzar, atrapar y patear objetos y pelotas.</v>
      </c>
      <c r="B5290" s="154"/>
      <c r="C5290" s="154"/>
      <c r="D5290" s="154"/>
      <c r="E5290" s="154"/>
      <c r="F5290" s="155"/>
      <c r="G5290" s="122" t="str">
        <f>IF(A5290="","",VLOOKUP(J5171,'TRI-2C'!$B$18:$FH$61,122,FALSE))</f>
        <v/>
      </c>
      <c r="H5290" s="150"/>
      <c r="I5290" s="127" t="str">
        <f t="shared" si="202"/>
        <v/>
      </c>
      <c r="J5290" s="126"/>
    </row>
    <row r="5291" spans="1:10" ht="12.75" customHeight="1">
      <c r="A5291" s="147" t="str">
        <f>IF('TRI-2C'!$DT$13="","",'TRI-2C'!$DT$13)</f>
        <v>Emplear su lado dominante en la realización de la mayoría de las actividades que utilice la mano, ojo y pie.</v>
      </c>
      <c r="B5291" s="139"/>
      <c r="C5291" s="139"/>
      <c r="F5291" s="128"/>
      <c r="G5291" s="124" t="str">
        <f>IF(A5291="","",VLOOKUP(J5171,'TRI-2C'!$B$18:$FH$61,123,FALSE))</f>
        <v/>
      </c>
      <c r="I5291" s="125" t="str">
        <f t="shared" si="202"/>
        <v/>
      </c>
      <c r="J5291" s="128"/>
    </row>
    <row r="5292" spans="1:10" ht="12.75" customHeight="1">
      <c r="A5292" s="148" t="str">
        <f>IF('TRI-2C'!$DU$13="","",'TRI-2C'!$DU$13)</f>
        <v>Galopar y salticar coordinadamente con obstáculos ejecutando circuitos.</v>
      </c>
      <c r="B5292" s="149"/>
      <c r="C5292" s="149"/>
      <c r="D5292" s="150"/>
      <c r="E5292" s="150"/>
      <c r="F5292" s="126"/>
      <c r="G5292" s="122" t="str">
        <f>IF(A5292="","",VLOOKUP(J5171,'TRI-2C'!$B$18:$FH$61,124,FALSE))</f>
        <v/>
      </c>
      <c r="H5292" s="150"/>
      <c r="I5292" s="127" t="str">
        <f t="shared" si="202"/>
        <v/>
      </c>
      <c r="J5292" s="126"/>
    </row>
    <row r="5293" spans="1:10" ht="12.75" customHeight="1">
      <c r="A5293" s="147" t="str">
        <f>IF('TRI-2C'!$DV$13="","",'TRI-2C'!$DV$13)</f>
        <v>Identificar en su cuerpo y en el de los demás partes y articulaciones del cuerpo humano, así como partes finas de la cara, a través de la exploración sensorial.</v>
      </c>
      <c r="B5293" s="139"/>
      <c r="C5293" s="139"/>
      <c r="F5293" s="128"/>
      <c r="G5293" s="124" t="str">
        <f>IF(A5293="","",VLOOKUP(J5171,'TRI-2C'!$B$18:$FH$61,125,FALSE))</f>
        <v/>
      </c>
      <c r="I5293" s="125" t="str">
        <f t="shared" si="202"/>
        <v/>
      </c>
      <c r="J5293" s="128"/>
    </row>
    <row r="5294" spans="1:10" ht="12.75" customHeight="1">
      <c r="A5294" s="148" t="str">
        <f>IF('TRI-2C'!$DW$13="","",'TRI-2C'!$DW$13)</f>
        <v>Mantener el equilibro al caminar sobre líneas rectas, curvas y quebradas con altura (aprox. 20 cm) logrando un adecuado control postural.</v>
      </c>
      <c r="B5294" s="158"/>
      <c r="C5294" s="158"/>
      <c r="D5294" s="158"/>
      <c r="E5294" s="158"/>
      <c r="F5294" s="159"/>
      <c r="G5294" s="122" t="str">
        <f>IF(A5294="","",VLOOKUP(J5171,'TRI-2C'!$B$18:$FH$61,126,FALSE))</f>
        <v/>
      </c>
      <c r="H5294" s="150"/>
      <c r="I5294" s="127" t="str">
        <f t="shared" si="202"/>
        <v/>
      </c>
      <c r="J5294" s="126"/>
    </row>
    <row r="5295" spans="1:10" ht="12.75" customHeight="1">
      <c r="A5295" s="11" t="str">
        <f>IF('TRI-2C'!$DX$13="","",'TRI-2C'!$DX$13)</f>
        <v>Mantener un adecuado control postural en diferentes posiciones del cuerpo y en desplazamientos.</v>
      </c>
      <c r="B5295" s="156"/>
      <c r="C5295" s="156"/>
      <c r="D5295" s="156"/>
      <c r="E5295" s="156"/>
      <c r="F5295" s="157"/>
      <c r="G5295" s="124" t="str">
        <f>IF(A5295="","",VLOOKUP(J5171,'TRI-2C'!$B$18:$FH$61,127,FALSE))</f>
        <v/>
      </c>
      <c r="I5295" s="125" t="str">
        <f t="shared" si="202"/>
        <v/>
      </c>
      <c r="J5295" s="128"/>
    </row>
    <row r="5296" spans="1:10" ht="12.75" customHeight="1">
      <c r="A5296" s="148" t="str">
        <f>IF('TRI-2C'!$DY$13="","",'TRI-2C'!$DY$13)</f>
        <v>Orientarse en el espacio realizando desplazamientos en función de consignas dadas con las nociones: entre, adelante-atrás, junto a, cerca-lejos</v>
      </c>
      <c r="B5296" s="149"/>
      <c r="C5296" s="149"/>
      <c r="D5296" s="150"/>
      <c r="E5296" s="150"/>
      <c r="F5296" s="126"/>
      <c r="G5296" s="122" t="str">
        <f>IF(A5296="","",VLOOKUP(J5171,'TRI-2C'!$B$18:$FH$61,128,FALSE))</f>
        <v/>
      </c>
      <c r="H5296" s="150"/>
      <c r="I5296" s="127" t="str">
        <f t="shared" si="202"/>
        <v/>
      </c>
      <c r="J5296" s="126"/>
    </row>
    <row r="5297" spans="1:10" ht="12.75" customHeight="1">
      <c r="A5297" s="147" t="str">
        <f>IF('TRI-2C'!$DZ$13="","",'TRI-2C'!$DZ$13)</f>
        <v>Realiza varios movimientos y desplazamientos combinados a diferentes velocidades (rápido, lento), duración (largos y corto).</v>
      </c>
      <c r="B5297" s="139"/>
      <c r="C5297" s="139"/>
      <c r="F5297" s="128"/>
      <c r="G5297" s="124" t="str">
        <f>IF(A5297="","",VLOOKUP(J5171,'TRI-2C'!$B$18:$FH$61,129,FALSE))</f>
        <v/>
      </c>
      <c r="I5297" s="125" t="str">
        <f t="shared" si="202"/>
        <v/>
      </c>
      <c r="J5297" s="128"/>
    </row>
    <row r="5298" spans="1:10" ht="12.75" customHeight="1">
      <c r="A5298" s="148" t="str">
        <f>IF('TRI-2C'!$EA$13="","",'TRI-2C'!$EA$13)</f>
        <v>Realizar actividades de coordinación visomotriz con niveles de dificultad creciente en el tamaño y tipo de materiales.</v>
      </c>
      <c r="B5298" s="149"/>
      <c r="C5298" s="149"/>
      <c r="D5298" s="150"/>
      <c r="E5298" s="150"/>
      <c r="F5298" s="126"/>
      <c r="G5298" s="122" t="str">
        <f>IF(A5298="","",VLOOKUP(J5171,'TRI-2C'!$B$18:$FH$61,130,FALSE))</f>
        <v/>
      </c>
      <c r="H5298" s="150"/>
      <c r="I5298" s="127" t="str">
        <f t="shared" si="202"/>
        <v/>
      </c>
      <c r="J5298" s="126"/>
    </row>
    <row r="5299" spans="1:10" ht="12.75" customHeight="1">
      <c r="A5299" s="147" t="str">
        <f>IF('TRI-2C'!$EB$13="","",'TRI-2C'!$EB$13)</f>
        <v>Realizar desplazamientos y movimientos combinados utilizando el espacio total y parcial a diferentes distancias (largas-cortas)</v>
      </c>
      <c r="B5299" s="139"/>
      <c r="C5299" s="139"/>
      <c r="F5299" s="128"/>
      <c r="G5299" s="124" t="str">
        <f>IF(A5299="","",VLOOKUP(J5171,'TRI-2C'!$B$18:$FH$61,131,FALSE))</f>
        <v/>
      </c>
      <c r="I5299" s="125" t="str">
        <f t="shared" si="202"/>
        <v/>
      </c>
      <c r="J5299" s="128"/>
    </row>
    <row r="5300" spans="1:10" ht="12.75" customHeight="1">
      <c r="A5300" s="192" t="str">
        <f>IF('TRI-2C'!$EC$13="","",'TRI-2C'!$EC$13)</f>
        <v>Realizar ejercicios de equilibrio estático y dinámico, controlando los movimientos de las partes gruesas del cuerpo y estructurando motricidad facial y gestual según la consigna incrementando el lapso de tiempo.</v>
      </c>
      <c r="B5300" s="154"/>
      <c r="C5300" s="154"/>
      <c r="D5300" s="154"/>
      <c r="E5300" s="154"/>
      <c r="F5300" s="155"/>
      <c r="G5300" s="122" t="str">
        <f>IF(A5300="","",VLOOKUP(J5171,'TRI-2C'!$B$18:$FH$61,132,FALSE))</f>
        <v/>
      </c>
      <c r="H5300" s="150"/>
      <c r="I5300" s="127" t="str">
        <f t="shared" si="202"/>
        <v/>
      </c>
      <c r="J5300" s="126"/>
    </row>
    <row r="5301" spans="1:10" ht="12.75" customHeight="1">
      <c r="A5301" s="147" t="str">
        <f>IF('TRI-2C'!$ED$13="","",'TRI-2C'!$ED$13)</f>
        <v>Realizar ejercicios de simetría corporal como: identificar en el espejo y otros materiales las partes semejantes que conforman el lado derecho e izquierdo del cuerpo.</v>
      </c>
      <c r="B5301" s="139"/>
      <c r="C5301" s="139"/>
      <c r="F5301" s="128"/>
      <c r="G5301" s="124" t="str">
        <f>IF(A5301="","",VLOOKUP(J5171,'TRI-2C'!$B$18:$FH$61,133,FALSE))</f>
        <v/>
      </c>
      <c r="I5301" s="125" t="str">
        <f t="shared" si="202"/>
        <v/>
      </c>
      <c r="J5301" s="128"/>
    </row>
    <row r="5302" spans="1:10" ht="12.75" customHeight="1">
      <c r="A5302" s="148" t="str">
        <f>IF('TRI-2C'!$EE$13="","",'TRI-2C'!$EE$13)</f>
        <v>Realizar ejercicios que involucran movimientos segmentados de partes gruesas y finas del cuerpo (cuello, hombro, codo, muñeca, dedos, cadera, rodilla, tobillo, pie).</v>
      </c>
      <c r="B5302" s="149"/>
      <c r="C5302" s="149"/>
      <c r="D5302" s="150"/>
      <c r="E5302" s="150"/>
      <c r="F5302" s="126"/>
      <c r="G5302" s="122" t="str">
        <f>IF(A5302="","",VLOOKUP(J5171,'TRI-2C'!$B$18:$FH$61,134,FALSE))</f>
        <v/>
      </c>
      <c r="H5302" s="150"/>
      <c r="I5302" s="127" t="str">
        <f t="shared" si="202"/>
        <v/>
      </c>
      <c r="J5302" s="126"/>
    </row>
    <row r="5303" spans="1:10" ht="12.75" customHeight="1">
      <c r="A5303" s="147" t="str">
        <f>IF('TRI-2C'!$EF$13="","",'TRI-2C'!$EF$13)</f>
        <v>Realizar movimientos diferenciados con los lados laterales del cuerpo (un lado y otro lado).</v>
      </c>
      <c r="B5303" s="139"/>
      <c r="C5303" s="139"/>
      <c r="F5303" s="128"/>
      <c r="G5303" s="124" t="str">
        <f>IF(A5303="","",VLOOKUP(J5171,'TRI-2C'!$B$18:$FH$61,135,FALSE))</f>
        <v/>
      </c>
      <c r="I5303" s="125" t="str">
        <f t="shared" si="202"/>
        <v/>
      </c>
      <c r="J5303" s="128"/>
    </row>
    <row r="5304" spans="1:10" ht="12.75" customHeight="1">
      <c r="A5304" s="148" t="str">
        <f>IF('TRI-2C'!$EG$13="","",'TRI-2C'!$EG$13)</f>
        <v>Realizar movimientos para la coordinación de ojo y pie como: patear pelotas hacia un punto fijo determinado.</v>
      </c>
      <c r="B5304" s="158"/>
      <c r="C5304" s="158"/>
      <c r="D5304" s="158"/>
      <c r="E5304" s="158"/>
      <c r="F5304" s="159"/>
      <c r="G5304" s="122" t="str">
        <f>IF(A5304="","",VLOOKUP(J5171,'TRI-2C'!$B$18:$FH$61,136,FALSE))</f>
        <v/>
      </c>
      <c r="H5304" s="150"/>
      <c r="I5304" s="127" t="str">
        <f t="shared" si="202"/>
        <v/>
      </c>
      <c r="J5304" s="126"/>
    </row>
    <row r="5305" spans="1:10" ht="12.75" customHeight="1">
      <c r="A5305" s="11" t="str">
        <f>IF('TRI-2C'!$EH$13="","",'TRI-2C'!$EH$13)</f>
        <v>Realizar representaciones gráficas utilizando el dibujo con detalles que le dan intencionalidad y sentido para identificarlos</v>
      </c>
      <c r="B5305" s="156"/>
      <c r="C5305" s="156"/>
      <c r="D5305" s="156"/>
      <c r="E5305" s="156"/>
      <c r="F5305" s="157"/>
      <c r="G5305" s="124" t="str">
        <f>IF(A5305="","",VLOOKUP(J5171,'TRI-2C'!$B$18:$FH$61,137,FALSE))</f>
        <v/>
      </c>
      <c r="I5305" s="125" t="str">
        <f t="shared" si="202"/>
        <v/>
      </c>
      <c r="J5305" s="128"/>
    </row>
    <row r="5306" spans="1:10" ht="12.75" customHeight="1">
      <c r="A5306" s="148" t="str">
        <f>IF('TRI-2C'!$EI$13="","",'TRI-2C'!$EI$13)</f>
        <v>Reconocer la importancia del peatón y respetar su espacio en la vía mediante actividades lúdicas que fomenten el aprendizaje de normas de tránsito.</v>
      </c>
      <c r="B5306" s="149"/>
      <c r="C5306" s="149"/>
      <c r="D5306" s="150"/>
      <c r="E5306" s="150"/>
      <c r="F5306" s="126"/>
      <c r="G5306" s="122" t="str">
        <f>IF(A5306="","",VLOOKUP(J5171,'TRI-2C'!$B$18:$FH$61,138,FALSE))</f>
        <v/>
      </c>
      <c r="H5306" s="150"/>
      <c r="I5306" s="127" t="str">
        <f t="shared" si="202"/>
        <v/>
      </c>
      <c r="J5306" s="126"/>
    </row>
    <row r="5307" spans="1:10" ht="12.75" customHeight="1">
      <c r="A5307" s="147" t="str">
        <f>IF('TRI-2C'!$EJ$13="","",'TRI-2C'!$EJ$13)</f>
        <v>Representar la figura humana utilizando el monigote e incorporando detalles según la interiorización de su imagen corporal.</v>
      </c>
      <c r="B5307" s="139"/>
      <c r="C5307" s="139"/>
      <c r="F5307" s="128"/>
      <c r="G5307" s="124" t="str">
        <f>IF(A5307="","",VLOOKUP(J5171,'TRI-2C'!$B$18:$FH$61,139,FALSE))</f>
        <v/>
      </c>
      <c r="I5307" s="125" t="str">
        <f t="shared" si="202"/>
        <v/>
      </c>
      <c r="J5307" s="128"/>
    </row>
    <row r="5308" spans="1:10" ht="12.75" customHeight="1">
      <c r="A5308" s="148" t="str">
        <f>IF('TRI-2C'!$EK$13="","",'TRI-2C'!$EK$13)</f>
        <v>Saltar de un pie a otro alternadamente, de manera autónoma.</v>
      </c>
      <c r="B5308" s="149"/>
      <c r="C5308" s="149"/>
      <c r="D5308" s="150"/>
      <c r="E5308" s="150"/>
      <c r="F5308" s="126"/>
      <c r="G5308" s="122" t="str">
        <f>IF(A5308="","",VLOOKUP(J5171,'TRI-2C'!$B$18:$FH$61,140,FALSE))</f>
        <v/>
      </c>
      <c r="H5308" s="150"/>
      <c r="I5308" s="127" t="str">
        <f t="shared" si="202"/>
        <v/>
      </c>
      <c r="J5308" s="126"/>
    </row>
    <row r="5309" spans="1:10" ht="12.75" customHeight="1">
      <c r="A5309" s="147" t="str">
        <f>IF('TRI-2C'!$EL$13="","",'TRI-2C'!$EL$13)</f>
        <v>Saltar en dos pies en sentido vertical obstáculos de 20 a 30 cm en altura y en sentido horizontal longitudes de aproximadamente 50 a 70 cm.</v>
      </c>
      <c r="B5309" s="139"/>
      <c r="C5309" s="139"/>
      <c r="F5309" s="128"/>
      <c r="G5309" s="124" t="str">
        <f>IF(A5309="","",VLOOKUP(J5171,'TRI-2C'!$B$18:$FH$61,141,FALSE))</f>
        <v/>
      </c>
      <c r="I5309" s="125" t="str">
        <f t="shared" si="202"/>
        <v/>
      </c>
      <c r="J5309" s="128"/>
    </row>
    <row r="5310" spans="1:10" ht="12.75" customHeight="1">
      <c r="A5310" s="192" t="str">
        <f>IF('TRI-2C'!$EM$13="","",'TRI-2C'!$EM$13)</f>
        <v>Subir y bajar escaleras alternando los pies.</v>
      </c>
      <c r="B5310" s="154"/>
      <c r="C5310" s="154"/>
      <c r="D5310" s="154"/>
      <c r="E5310" s="154"/>
      <c r="F5310" s="155"/>
      <c r="G5310" s="122" t="str">
        <f>IF(A5310="","",VLOOKUP(J5171,'TRI-2C'!$B$18:$FH$61,142,FALSE))</f>
        <v/>
      </c>
      <c r="H5310" s="150"/>
      <c r="I5310" s="127" t="str">
        <f t="shared" si="202"/>
        <v/>
      </c>
      <c r="J5310" s="126"/>
    </row>
    <row r="5311" spans="1:10" ht="12.75" customHeight="1">
      <c r="A5311" s="147" t="str">
        <f>IF('TRI-2C'!$EN$13="","",'TRI-2C'!$EN$13)</f>
        <v>Trepar y reptar a diferentes ritmos y en posiciones corporales diversas (cúbito ventral y cúbito dorsal).</v>
      </c>
      <c r="B5311" s="139"/>
      <c r="C5311" s="139"/>
      <c r="F5311" s="128"/>
      <c r="G5311" s="124" t="str">
        <f>IF(A5311="","",VLOOKUP(J5171,'TRI-2C'!$B$18:$FH$61,143,FALSE))</f>
        <v/>
      </c>
      <c r="I5311" s="125" t="str">
        <f t="shared" si="202"/>
        <v/>
      </c>
      <c r="J5311" s="128"/>
    </row>
    <row r="5312" spans="1:10" ht="12.75" customHeight="1">
      <c r="A5312" s="148" t="str">
        <f>IF('TRI-2C'!$EO$13="","",'TRI-2C'!$EO$13)</f>
        <v>Ubicar algunas partes de su cuerpo en función de las nociones de al lado, junto a, cerca-lejos.</v>
      </c>
      <c r="B5312" s="149"/>
      <c r="C5312" s="149"/>
      <c r="D5312" s="150"/>
      <c r="E5312" s="150"/>
      <c r="F5312" s="126"/>
      <c r="G5312" s="122" t="str">
        <f>IF(A5312="","",VLOOKUP(J5171,'TRI-2C'!$B$18:$FH$61,144,FALSE))</f>
        <v/>
      </c>
      <c r="H5312" s="150"/>
      <c r="I5312" s="127" t="str">
        <f t="shared" si="202"/>
        <v/>
      </c>
      <c r="J5312" s="126"/>
    </row>
    <row r="5313" spans="1:10" ht="12.75" customHeight="1">
      <c r="A5313" s="147" t="str">
        <f>IF('TRI-2C'!$EP$13="","",'TRI-2C'!$EP$13)</f>
        <v>Utilizar el espacio parcial e inicia con el uso del espacio total para realizar representaciones gráficas.</v>
      </c>
      <c r="B5313" s="139"/>
      <c r="C5313" s="139"/>
      <c r="F5313" s="128"/>
      <c r="G5313" s="124" t="str">
        <f>IF(A5313="","",VLOOKUP(J5171,'TRI-2C'!$B$18:$FH$61,145,FALSE))</f>
        <v/>
      </c>
      <c r="I5313" s="125" t="str">
        <f t="shared" si="202"/>
        <v/>
      </c>
      <c r="J5313" s="128"/>
    </row>
    <row r="5314" spans="1:10" ht="12.75" customHeight="1">
      <c r="A5314" s="148" t="str">
        <f>IF('TRI-2C'!$EQ$13="","",'TRI-2C'!$EQ$13)</f>
        <v>Utilizar la pinza digital para coger lápices, marcadores, pinceles y diversos tipos de materiales.</v>
      </c>
      <c r="B5314" s="158"/>
      <c r="C5314" s="158"/>
      <c r="D5314" s="158"/>
      <c r="E5314" s="158"/>
      <c r="F5314" s="159"/>
      <c r="G5314" s="122" t="str">
        <f>IF(A5314="","",VLOOKUP(J5171,'TRI-2C'!$B$18:$FH$61,146,FALSE))</f>
        <v/>
      </c>
      <c r="H5314" s="150"/>
      <c r="I5314" s="127" t="str">
        <f t="shared" si="202"/>
        <v/>
      </c>
      <c r="J5314" s="126"/>
    </row>
    <row r="5315" spans="1:10" ht="12.75" customHeight="1">
      <c r="A5315" s="6" t="str">
        <f>NOTAS!$O$14</f>
        <v>CIVICA Y ACOMPAÑAMIENTO INTEGRAL</v>
      </c>
      <c r="B5315" s="156"/>
      <c r="C5315" s="156"/>
      <c r="D5315" s="156"/>
      <c r="E5315" s="156"/>
      <c r="F5315" s="157"/>
      <c r="G5315" s="124" t="str">
        <f>IF(A5315="","",VLOOKUP(J5171,'TRI-2C'!$B$18:$FH$61,146,FALSE))</f>
        <v/>
      </c>
      <c r="I5315" s="125"/>
      <c r="J5315" s="128"/>
    </row>
    <row r="5316" spans="1:10" ht="12.75" customHeight="1">
      <c r="A5316" s="148" t="str">
        <f>IF('TRI-2C'!$ES$13="","",'TRI-2C'!$ES$13)</f>
        <v/>
      </c>
      <c r="B5316" s="149"/>
      <c r="C5316" s="149"/>
      <c r="D5316" s="150"/>
      <c r="E5316" s="150"/>
      <c r="F5316" s="126"/>
      <c r="G5316" s="122" t="str">
        <f>IF(A5316="","",VLOOKUP(J5171,'TRI-2C'!$B$18:$FH$61,148,FALSE))</f>
        <v/>
      </c>
      <c r="H5316" s="150"/>
      <c r="I5316" s="127" t="str">
        <f t="shared" ref="I5316:I5325" si="203">IF(G5316="","",G5316)</f>
        <v/>
      </c>
      <c r="J5316" s="126"/>
    </row>
    <row r="5317" spans="1:10" ht="12.75" customHeight="1">
      <c r="A5317" s="147" t="str">
        <f>IF('TRI-2C'!$ET$13="","",'TRI-2C'!$ET$13)</f>
        <v>AUTOCONOCIMIENTO</v>
      </c>
      <c r="B5317" s="139"/>
      <c r="C5317" s="139"/>
      <c r="F5317" s="128"/>
      <c r="G5317" s="124" t="str">
        <f>IF(A5317="","",VLOOKUP(J5171,'TRI-2C'!$B$18:$FH$61,149,FALSE))</f>
        <v/>
      </c>
      <c r="I5317" s="125" t="str">
        <f t="shared" si="203"/>
        <v/>
      </c>
      <c r="J5317" s="128"/>
    </row>
    <row r="5318" spans="1:10" ht="12.75" customHeight="1">
      <c r="A5318" s="148" t="str">
        <f>IF('TRI-2C'!$EU$13="","",'TRI-2C'!$EU$13)</f>
        <v>PENSAMIENO CRITICO</v>
      </c>
      <c r="B5318" s="149"/>
      <c r="C5318" s="149"/>
      <c r="D5318" s="150"/>
      <c r="E5318" s="150"/>
      <c r="F5318" s="126"/>
      <c r="G5318" s="122" t="str">
        <f>IF(A5318="","",VLOOKUP(J5171,'TRI-2C'!$B$18:$FH$61,150,FALSE))</f>
        <v/>
      </c>
      <c r="H5318" s="150"/>
      <c r="I5318" s="127" t="str">
        <f t="shared" si="203"/>
        <v/>
      </c>
      <c r="J5318" s="126"/>
    </row>
    <row r="5319" spans="1:10" ht="12.75" customHeight="1">
      <c r="A5319" s="147" t="str">
        <f>IF('TRI-2C'!$EV$13="","",'TRI-2C'!$EV$13)</f>
        <v>MANEJO DE PROBLEMAS</v>
      </c>
      <c r="B5319" s="139"/>
      <c r="C5319" s="139"/>
      <c r="F5319" s="128"/>
      <c r="G5319" s="124" t="str">
        <f>IF(A5319="","",VLOOKUP(J5171,'TRI-2C'!$B$18:$FH$61,151,FALSE))</f>
        <v/>
      </c>
      <c r="I5319" s="125" t="str">
        <f t="shared" si="203"/>
        <v/>
      </c>
      <c r="J5319" s="128"/>
    </row>
    <row r="5320" spans="1:10" ht="12.75" customHeight="1">
      <c r="A5320" s="192" t="str">
        <f>IF('TRI-2C'!$EW$13="","",'TRI-2C'!$EW$13)</f>
        <v>TOMA DE DECISIONES</v>
      </c>
      <c r="B5320" s="154"/>
      <c r="C5320" s="154"/>
      <c r="D5320" s="154"/>
      <c r="E5320" s="154"/>
      <c r="F5320" s="155"/>
      <c r="G5320" s="122" t="str">
        <f>IF(A5320="","",VLOOKUP(J5171,'TRI-2C'!$B$18:$FH$61,152,FALSE))</f>
        <v/>
      </c>
      <c r="H5320" s="150"/>
      <c r="I5320" s="127" t="str">
        <f t="shared" si="203"/>
        <v/>
      </c>
      <c r="J5320" s="126"/>
    </row>
    <row r="5321" spans="1:10" ht="12.75" customHeight="1">
      <c r="A5321" s="147" t="str">
        <f>IF('TRI-2C'!$EX$13="","",'TRI-2C'!$EX$13)</f>
        <v>TRABAJO EN EQUIPO</v>
      </c>
      <c r="B5321" s="139"/>
      <c r="C5321" s="139"/>
      <c r="F5321" s="128"/>
      <c r="G5321" s="124" t="str">
        <f>IF(A5321="","",VLOOKUP(J5171,'TRI-2C'!$B$18:$FH$61,153,FALSE))</f>
        <v/>
      </c>
      <c r="I5321" s="125" t="str">
        <f t="shared" si="203"/>
        <v/>
      </c>
      <c r="J5321" s="128"/>
    </row>
    <row r="5322" spans="1:10" ht="12.75" customHeight="1">
      <c r="A5322" s="148" t="str">
        <f>IF('TRI-2C'!$EY$13="","",'TRI-2C'!$EY$13)</f>
        <v>CONCIENCIA SOCIAL</v>
      </c>
      <c r="B5322" s="149"/>
      <c r="C5322" s="149"/>
      <c r="D5322" s="150"/>
      <c r="E5322" s="150"/>
      <c r="F5322" s="126"/>
      <c r="G5322" s="122" t="str">
        <f>IF(A5322="","",VLOOKUP(J5171,'TRI-2C'!$B$18:$FH$61,154,FALSE))</f>
        <v/>
      </c>
      <c r="H5322" s="150"/>
      <c r="I5322" s="127" t="str">
        <f t="shared" si="203"/>
        <v/>
      </c>
      <c r="J5322" s="126"/>
    </row>
    <row r="5323" spans="1:10" ht="12.75" customHeight="1">
      <c r="A5323" s="147" t="str">
        <f>IF('TRI-2C'!$EZ$13="","",'TRI-2C'!$EZ$13)</f>
        <v xml:space="preserve">RELACIONES INTERPERSONALES	</v>
      </c>
      <c r="B5323" s="139"/>
      <c r="C5323" s="139"/>
      <c r="F5323" s="128"/>
      <c r="G5323" s="124" t="str">
        <f>IF(A5323="","",VLOOKUP(J5171,'TRI-2C'!$B$18:$FH$61,155,FALSE))</f>
        <v/>
      </c>
      <c r="I5323" s="125" t="str">
        <f t="shared" si="203"/>
        <v/>
      </c>
      <c r="J5323" s="128"/>
    </row>
    <row r="5324" spans="1:10" ht="12.75" customHeight="1">
      <c r="A5324" s="148" t="str">
        <f>IF('TRI-2C'!$FA$13="","",'TRI-2C'!$FA$13)</f>
        <v>MANEJO DE CONFLICTOS</v>
      </c>
      <c r="B5324" s="149"/>
      <c r="C5324" s="149"/>
      <c r="D5324" s="150"/>
      <c r="E5324" s="150"/>
      <c r="F5324" s="126"/>
      <c r="G5324" s="122" t="str">
        <f>IF(A5324="","",VLOOKUP(J5171,'TRI-2C'!$B$18:$FH$61,156,FALSE))</f>
        <v/>
      </c>
      <c r="H5324" s="150"/>
      <c r="I5324" s="127" t="str">
        <f t="shared" si="203"/>
        <v/>
      </c>
      <c r="J5324" s="126"/>
    </row>
    <row r="5325" spans="1:10" ht="12.75" customHeight="1">
      <c r="A5325" s="147" t="str">
        <f>IF('TRI-2C'!$FB$13="","",'TRI-2C'!$FB$13)</f>
        <v>MANEJO DE EMOCIONES Y SENTIMIENTOS</v>
      </c>
      <c r="B5325" s="139"/>
      <c r="C5325" s="139"/>
      <c r="F5325" s="128"/>
      <c r="G5325" s="124" t="str">
        <f>IF(A5325="","",VLOOKUP(J5171,'TRI-2C'!$B$18:$FH$61,157,FALSE))</f>
        <v/>
      </c>
      <c r="I5325" s="125" t="str">
        <f t="shared" si="203"/>
        <v/>
      </c>
      <c r="J5325" s="128"/>
    </row>
    <row r="5326" spans="1:10" ht="12.75" customHeight="1">
      <c r="A5326" s="151"/>
      <c r="B5326" s="129"/>
      <c r="C5326" s="129"/>
      <c r="D5326" s="130"/>
      <c r="E5326" s="130"/>
      <c r="F5326" s="131"/>
      <c r="G5326" s="132"/>
      <c r="H5326" s="130"/>
      <c r="I5326" s="133"/>
      <c r="J5326" s="131"/>
    </row>
    <row r="5327" spans="1:10" ht="12.75" customHeight="1">
      <c r="A5327" s="134"/>
      <c r="B5327" s="134"/>
      <c r="C5327" s="134"/>
      <c r="D5327" s="134"/>
      <c r="E5327" s="134"/>
      <c r="F5327" s="140"/>
      <c r="G5327" s="496"/>
      <c r="H5327" s="496"/>
      <c r="I5327" s="497"/>
      <c r="J5327" s="497"/>
    </row>
    <row r="5328" spans="1:10" ht="12.75" customHeight="1">
      <c r="A5328" s="487" t="s">
        <v>156</v>
      </c>
      <c r="B5328" s="488"/>
      <c r="C5328" s="135" t="s">
        <v>157</v>
      </c>
      <c r="G5328" s="494"/>
      <c r="H5328" s="494"/>
      <c r="I5328" s="494"/>
      <c r="J5328" s="494"/>
    </row>
    <row r="5329" spans="1:10" ht="12.75" customHeight="1">
      <c r="A5329" s="489" t="s">
        <v>158</v>
      </c>
      <c r="B5329" s="490"/>
      <c r="C5329" s="136" t="str">
        <f>VLOOKUP(J5171,'TRI-2C'!$B$18:$FH$61,160,FALSE)</f>
        <v/>
      </c>
      <c r="G5329" s="494"/>
      <c r="H5329" s="494"/>
      <c r="I5329" s="494"/>
      <c r="J5329" s="494"/>
    </row>
    <row r="5330" spans="1:10" ht="12.75" customHeight="1">
      <c r="A5330" s="491" t="s">
        <v>159</v>
      </c>
      <c r="B5330" s="492"/>
      <c r="C5330" s="493"/>
      <c r="G5330" s="494"/>
      <c r="H5330" s="494"/>
      <c r="I5330" s="494"/>
      <c r="J5330" s="494"/>
    </row>
    <row r="5331" spans="1:10" ht="12.75" customHeight="1">
      <c r="A5331" s="137" t="s">
        <v>160</v>
      </c>
      <c r="B5331" s="138"/>
      <c r="C5331" s="188" t="str">
        <f>VLOOKUP(J5171,'TRI-2C'!$B$18:$FH$61,161,FALSE)</f>
        <v/>
      </c>
      <c r="G5331" s="494"/>
      <c r="H5331" s="494"/>
      <c r="I5331" s="494"/>
      <c r="J5331" s="494"/>
    </row>
    <row r="5332" spans="1:10" ht="12.75" customHeight="1">
      <c r="A5332" s="137" t="s">
        <v>161</v>
      </c>
      <c r="B5332" s="138"/>
      <c r="C5332" s="188" t="str">
        <f>VLOOKUP(J5171,'TRI-2C'!$B$18:$FH$61,162,FALSE)</f>
        <v/>
      </c>
      <c r="G5332" s="494"/>
      <c r="H5332" s="494"/>
      <c r="I5332" s="494"/>
      <c r="J5332" s="494"/>
    </row>
    <row r="5333" spans="1:10" ht="12.75" customHeight="1">
      <c r="A5333" s="480" t="s">
        <v>163</v>
      </c>
      <c r="B5333" s="481"/>
      <c r="C5333" s="188" t="str">
        <f>VLOOKUP(J5171,'TRI-2C'!$B$18:$FH$61,163,FALSE)</f>
        <v/>
      </c>
      <c r="G5333" s="494"/>
      <c r="H5333" s="494"/>
      <c r="I5333" s="494"/>
      <c r="J5333" s="494"/>
    </row>
    <row r="5334" spans="1:10" ht="12.75" customHeight="1">
      <c r="D5334" s="503" t="s">
        <v>162</v>
      </c>
      <c r="E5334" s="503"/>
      <c r="F5334" s="152">
        <f ca="1">NOW()</f>
        <v>45994.739222569442</v>
      </c>
    </row>
    <row r="5337" spans="1:10" ht="12.75" customHeight="1">
      <c r="G5337" s="112"/>
    </row>
    <row r="5339" spans="1:10" ht="12.75" customHeight="1">
      <c r="B5339" s="495" t="s">
        <v>164</v>
      </c>
      <c r="C5339" s="495"/>
      <c r="F5339" s="116" t="s">
        <v>165</v>
      </c>
      <c r="G5339" s="116" t="s">
        <v>165</v>
      </c>
    </row>
  </sheetData>
  <sheetProtection sheet="1" formatCells="0" formatColumns="0" formatRows="0" insertRows="0" deleteRows="0"/>
  <mergeCells count="508">
    <mergeCell ref="D5334:E5334"/>
    <mergeCell ref="B5339:C5339"/>
    <mergeCell ref="A5330:C5330"/>
    <mergeCell ref="G5330:J5330"/>
    <mergeCell ref="G5331:J5331"/>
    <mergeCell ref="G5332:J5332"/>
    <mergeCell ref="A5333:B5333"/>
    <mergeCell ref="G5333:J5333"/>
    <mergeCell ref="A5173:F5173"/>
    <mergeCell ref="G5327:H5327"/>
    <mergeCell ref="I5327:J5327"/>
    <mergeCell ref="A5328:B5328"/>
    <mergeCell ref="G5328:J5328"/>
    <mergeCell ref="A5329:B5329"/>
    <mergeCell ref="G5329:J5329"/>
    <mergeCell ref="D5129:E5129"/>
    <mergeCell ref="B5134:C5134"/>
    <mergeCell ref="A5171:B5171"/>
    <mergeCell ref="A5172:F5172"/>
    <mergeCell ref="G5172:H5172"/>
    <mergeCell ref="I5172:J5172"/>
    <mergeCell ref="A5125:C5125"/>
    <mergeCell ref="G5125:J5125"/>
    <mergeCell ref="G5126:J5126"/>
    <mergeCell ref="G5127:J5127"/>
    <mergeCell ref="A5128:B5128"/>
    <mergeCell ref="G5128:J5128"/>
    <mergeCell ref="A4968:F4968"/>
    <mergeCell ref="G5122:H5122"/>
    <mergeCell ref="I5122:J5122"/>
    <mergeCell ref="A5123:B5123"/>
    <mergeCell ref="G5123:J5123"/>
    <mergeCell ref="A5124:B5124"/>
    <mergeCell ref="G5124:J5124"/>
    <mergeCell ref="D4924:E4924"/>
    <mergeCell ref="B4929:C4929"/>
    <mergeCell ref="A4966:B4966"/>
    <mergeCell ref="A4967:F4967"/>
    <mergeCell ref="G4967:H4967"/>
    <mergeCell ref="I4967:J4967"/>
    <mergeCell ref="A4920:C4920"/>
    <mergeCell ref="G4920:J4920"/>
    <mergeCell ref="G4921:J4921"/>
    <mergeCell ref="G4922:J4922"/>
    <mergeCell ref="A4923:B4923"/>
    <mergeCell ref="G4923:J4923"/>
    <mergeCell ref="A4763:F4763"/>
    <mergeCell ref="G4917:H4917"/>
    <mergeCell ref="I4917:J4917"/>
    <mergeCell ref="A4918:B4918"/>
    <mergeCell ref="G4918:J4918"/>
    <mergeCell ref="A4919:B4919"/>
    <mergeCell ref="G4919:J4919"/>
    <mergeCell ref="D4719:E4719"/>
    <mergeCell ref="B4724:C4724"/>
    <mergeCell ref="A4761:B4761"/>
    <mergeCell ref="A4762:F4762"/>
    <mergeCell ref="G4762:H4762"/>
    <mergeCell ref="I4762:J4762"/>
    <mergeCell ref="A4715:C4715"/>
    <mergeCell ref="G4715:J4715"/>
    <mergeCell ref="G4716:J4716"/>
    <mergeCell ref="G4717:J4717"/>
    <mergeCell ref="A4718:B4718"/>
    <mergeCell ref="G4718:J4718"/>
    <mergeCell ref="A4558:F4558"/>
    <mergeCell ref="G4712:H4712"/>
    <mergeCell ref="I4712:J4712"/>
    <mergeCell ref="A4713:B4713"/>
    <mergeCell ref="G4713:J4713"/>
    <mergeCell ref="A4714:B4714"/>
    <mergeCell ref="G4714:J4714"/>
    <mergeCell ref="D4514:E4514"/>
    <mergeCell ref="B4519:C4519"/>
    <mergeCell ref="A4556:B4556"/>
    <mergeCell ref="A4557:F4557"/>
    <mergeCell ref="G4557:H4557"/>
    <mergeCell ref="I4557:J4557"/>
    <mergeCell ref="A4510:C4510"/>
    <mergeCell ref="G4510:J4510"/>
    <mergeCell ref="G4511:J4511"/>
    <mergeCell ref="G4512:J4512"/>
    <mergeCell ref="A4513:B4513"/>
    <mergeCell ref="G4513:J4513"/>
    <mergeCell ref="A4353:F4353"/>
    <mergeCell ref="G4507:H4507"/>
    <mergeCell ref="I4507:J4507"/>
    <mergeCell ref="A4508:B4508"/>
    <mergeCell ref="G4508:J4508"/>
    <mergeCell ref="A4509:B4509"/>
    <mergeCell ref="G4509:J4509"/>
    <mergeCell ref="D4309:E4309"/>
    <mergeCell ref="B4314:C4314"/>
    <mergeCell ref="A4351:B4351"/>
    <mergeCell ref="A4352:F4352"/>
    <mergeCell ref="G4352:H4352"/>
    <mergeCell ref="I4352:J4352"/>
    <mergeCell ref="A4305:C4305"/>
    <mergeCell ref="G4305:J4305"/>
    <mergeCell ref="G4306:J4306"/>
    <mergeCell ref="G4307:J4307"/>
    <mergeCell ref="A4308:B4308"/>
    <mergeCell ref="G4308:J4308"/>
    <mergeCell ref="A4148:F4148"/>
    <mergeCell ref="G4302:H4302"/>
    <mergeCell ref="I4302:J4302"/>
    <mergeCell ref="A4303:B4303"/>
    <mergeCell ref="G4303:J4303"/>
    <mergeCell ref="A4304:B4304"/>
    <mergeCell ref="G4304:J4304"/>
    <mergeCell ref="D4104:E4104"/>
    <mergeCell ref="B4109:C4109"/>
    <mergeCell ref="A4146:B4146"/>
    <mergeCell ref="A4147:F4147"/>
    <mergeCell ref="G4147:H4147"/>
    <mergeCell ref="I4147:J4147"/>
    <mergeCell ref="A4100:C4100"/>
    <mergeCell ref="G4100:J4100"/>
    <mergeCell ref="G4101:J4101"/>
    <mergeCell ref="G4102:J4102"/>
    <mergeCell ref="A4103:B4103"/>
    <mergeCell ref="G4103:J4103"/>
    <mergeCell ref="A3943:F3943"/>
    <mergeCell ref="G4097:H4097"/>
    <mergeCell ref="I4097:J4097"/>
    <mergeCell ref="A4098:B4098"/>
    <mergeCell ref="G4098:J4098"/>
    <mergeCell ref="A4099:B4099"/>
    <mergeCell ref="G4099:J4099"/>
    <mergeCell ref="D3899:E3899"/>
    <mergeCell ref="B3904:C3904"/>
    <mergeCell ref="A3941:B3941"/>
    <mergeCell ref="A3942:F3942"/>
    <mergeCell ref="G3942:H3942"/>
    <mergeCell ref="I3942:J3942"/>
    <mergeCell ref="A3895:C3895"/>
    <mergeCell ref="G3895:J3895"/>
    <mergeCell ref="G3896:J3896"/>
    <mergeCell ref="G3897:J3897"/>
    <mergeCell ref="A3898:B3898"/>
    <mergeCell ref="G3898:J3898"/>
    <mergeCell ref="A3738:F3738"/>
    <mergeCell ref="G3892:H3892"/>
    <mergeCell ref="I3892:J3892"/>
    <mergeCell ref="A3893:B3893"/>
    <mergeCell ref="G3893:J3893"/>
    <mergeCell ref="A3894:B3894"/>
    <mergeCell ref="G3894:J3894"/>
    <mergeCell ref="D3694:E3694"/>
    <mergeCell ref="B3699:C3699"/>
    <mergeCell ref="A3736:B3736"/>
    <mergeCell ref="A3737:F3737"/>
    <mergeCell ref="G3737:H3737"/>
    <mergeCell ref="I3737:J3737"/>
    <mergeCell ref="A3690:C3690"/>
    <mergeCell ref="G3690:J3690"/>
    <mergeCell ref="G3691:J3691"/>
    <mergeCell ref="G3692:J3692"/>
    <mergeCell ref="A3693:B3693"/>
    <mergeCell ref="G3693:J3693"/>
    <mergeCell ref="A3533:F3533"/>
    <mergeCell ref="G3687:H3687"/>
    <mergeCell ref="I3687:J3687"/>
    <mergeCell ref="A3688:B3688"/>
    <mergeCell ref="G3688:J3688"/>
    <mergeCell ref="A3689:B3689"/>
    <mergeCell ref="G3689:J3689"/>
    <mergeCell ref="D3489:E3489"/>
    <mergeCell ref="B3494:C3494"/>
    <mergeCell ref="A3531:B3531"/>
    <mergeCell ref="A3532:F3532"/>
    <mergeCell ref="G3532:H3532"/>
    <mergeCell ref="I3532:J3532"/>
    <mergeCell ref="A3485:C3485"/>
    <mergeCell ref="G3485:J3485"/>
    <mergeCell ref="G3486:J3486"/>
    <mergeCell ref="G3487:J3487"/>
    <mergeCell ref="A3488:B3488"/>
    <mergeCell ref="G3488:J3488"/>
    <mergeCell ref="A3328:F3328"/>
    <mergeCell ref="G3482:H3482"/>
    <mergeCell ref="I3482:J3482"/>
    <mergeCell ref="A3483:B3483"/>
    <mergeCell ref="G3483:J3483"/>
    <mergeCell ref="A3484:B3484"/>
    <mergeCell ref="G3484:J3484"/>
    <mergeCell ref="D3284:E3284"/>
    <mergeCell ref="B3289:C3289"/>
    <mergeCell ref="A3326:B3326"/>
    <mergeCell ref="A3327:F3327"/>
    <mergeCell ref="G3327:H3327"/>
    <mergeCell ref="I3327:J3327"/>
    <mergeCell ref="A3280:C3280"/>
    <mergeCell ref="G3280:J3280"/>
    <mergeCell ref="G3281:J3281"/>
    <mergeCell ref="G3282:J3282"/>
    <mergeCell ref="A3283:B3283"/>
    <mergeCell ref="G3283:J3283"/>
    <mergeCell ref="A3123:F3123"/>
    <mergeCell ref="G3277:H3277"/>
    <mergeCell ref="I3277:J3277"/>
    <mergeCell ref="A3278:B3278"/>
    <mergeCell ref="G3278:J3278"/>
    <mergeCell ref="A3279:B3279"/>
    <mergeCell ref="G3279:J3279"/>
    <mergeCell ref="D3079:E3079"/>
    <mergeCell ref="B3084:C3084"/>
    <mergeCell ref="A3121:B3121"/>
    <mergeCell ref="A3122:F3122"/>
    <mergeCell ref="G3122:H3122"/>
    <mergeCell ref="I3122:J3122"/>
    <mergeCell ref="A3075:C3075"/>
    <mergeCell ref="G3075:J3075"/>
    <mergeCell ref="G3076:J3076"/>
    <mergeCell ref="G3077:J3077"/>
    <mergeCell ref="A3078:B3078"/>
    <mergeCell ref="G3078:J3078"/>
    <mergeCell ref="A2918:F2918"/>
    <mergeCell ref="G3072:H3072"/>
    <mergeCell ref="I3072:J3072"/>
    <mergeCell ref="A3073:B3073"/>
    <mergeCell ref="G3073:J3073"/>
    <mergeCell ref="A3074:B3074"/>
    <mergeCell ref="G3074:J3074"/>
    <mergeCell ref="D2874:E2874"/>
    <mergeCell ref="B2879:C2879"/>
    <mergeCell ref="A2916:B2916"/>
    <mergeCell ref="A2917:F2917"/>
    <mergeCell ref="G2917:H2917"/>
    <mergeCell ref="I2917:J2917"/>
    <mergeCell ref="A2870:C2870"/>
    <mergeCell ref="G2870:J2870"/>
    <mergeCell ref="G2871:J2871"/>
    <mergeCell ref="G2872:J2872"/>
    <mergeCell ref="A2873:B2873"/>
    <mergeCell ref="G2873:J2873"/>
    <mergeCell ref="A2713:F2713"/>
    <mergeCell ref="G2867:H2867"/>
    <mergeCell ref="I2867:J2867"/>
    <mergeCell ref="A2868:B2868"/>
    <mergeCell ref="G2868:J2868"/>
    <mergeCell ref="A2869:B2869"/>
    <mergeCell ref="G2869:J2869"/>
    <mergeCell ref="D2669:E2669"/>
    <mergeCell ref="B2674:C2674"/>
    <mergeCell ref="A2711:B2711"/>
    <mergeCell ref="A2712:F2712"/>
    <mergeCell ref="G2712:H2712"/>
    <mergeCell ref="I2712:J2712"/>
    <mergeCell ref="A2665:C2665"/>
    <mergeCell ref="G2665:J2665"/>
    <mergeCell ref="G2666:J2666"/>
    <mergeCell ref="G2667:J2667"/>
    <mergeCell ref="A2668:B2668"/>
    <mergeCell ref="G2668:J2668"/>
    <mergeCell ref="A2508:F2508"/>
    <mergeCell ref="G2662:H2662"/>
    <mergeCell ref="I2662:J2662"/>
    <mergeCell ref="A2663:B2663"/>
    <mergeCell ref="G2663:J2663"/>
    <mergeCell ref="A2664:B2664"/>
    <mergeCell ref="G2664:J2664"/>
    <mergeCell ref="D2473:E2473"/>
    <mergeCell ref="B2478:C2478"/>
    <mergeCell ref="A2506:B2506"/>
    <mergeCell ref="A2507:F2507"/>
    <mergeCell ref="G2507:H2507"/>
    <mergeCell ref="I2507:J2507"/>
    <mergeCell ref="A2469:C2469"/>
    <mergeCell ref="G2469:J2469"/>
    <mergeCell ref="G2470:J2470"/>
    <mergeCell ref="G2471:J2471"/>
    <mergeCell ref="A2472:B2472"/>
    <mergeCell ref="G2472:J2472"/>
    <mergeCell ref="G2466:H2466"/>
    <mergeCell ref="I2466:J2466"/>
    <mergeCell ref="A2467:B2467"/>
    <mergeCell ref="G2467:J2467"/>
    <mergeCell ref="A2468:B2468"/>
    <mergeCell ref="G2468:J2468"/>
    <mergeCell ref="G2420:J2420"/>
    <mergeCell ref="G2421:J2421"/>
    <mergeCell ref="A2422:B2422"/>
    <mergeCell ref="G2422:J2422"/>
    <mergeCell ref="D2423:E2423"/>
    <mergeCell ref="B2428:C2428"/>
    <mergeCell ref="A2417:B2417"/>
    <mergeCell ref="G2417:J2417"/>
    <mergeCell ref="A2418:B2418"/>
    <mergeCell ref="G2418:J2418"/>
    <mergeCell ref="A2419:C2419"/>
    <mergeCell ref="G2419:J2419"/>
    <mergeCell ref="A2260:B2260"/>
    <mergeCell ref="A2261:F2261"/>
    <mergeCell ref="G2261:H2261"/>
    <mergeCell ref="I2261:J2261"/>
    <mergeCell ref="A2262:F2262"/>
    <mergeCell ref="G2416:H2416"/>
    <mergeCell ref="I2416:J2416"/>
    <mergeCell ref="G2215:J2215"/>
    <mergeCell ref="G2216:J2216"/>
    <mergeCell ref="A2217:B2217"/>
    <mergeCell ref="G2217:J2217"/>
    <mergeCell ref="D2218:E2218"/>
    <mergeCell ref="B2223:C2223"/>
    <mergeCell ref="A2212:B2212"/>
    <mergeCell ref="G2212:J2212"/>
    <mergeCell ref="A2213:B2213"/>
    <mergeCell ref="G2213:J2213"/>
    <mergeCell ref="A2214:C2214"/>
    <mergeCell ref="G2214:J2214"/>
    <mergeCell ref="A2055:B2055"/>
    <mergeCell ref="A2056:F2056"/>
    <mergeCell ref="G2056:H2056"/>
    <mergeCell ref="I2056:J2056"/>
    <mergeCell ref="A2057:F2057"/>
    <mergeCell ref="G2211:H2211"/>
    <mergeCell ref="I2211:J2211"/>
    <mergeCell ref="G2010:J2010"/>
    <mergeCell ref="G2011:J2011"/>
    <mergeCell ref="A2012:B2012"/>
    <mergeCell ref="G2012:J2012"/>
    <mergeCell ref="D2013:E2013"/>
    <mergeCell ref="B2018:C2018"/>
    <mergeCell ref="A2007:B2007"/>
    <mergeCell ref="G2007:J2007"/>
    <mergeCell ref="A2008:B2008"/>
    <mergeCell ref="G2008:J2008"/>
    <mergeCell ref="A2009:C2009"/>
    <mergeCell ref="G2009:J2009"/>
    <mergeCell ref="A1850:B1850"/>
    <mergeCell ref="A1851:F1851"/>
    <mergeCell ref="G1851:H1851"/>
    <mergeCell ref="I1851:J1851"/>
    <mergeCell ref="A1852:F1852"/>
    <mergeCell ref="G2006:H2006"/>
    <mergeCell ref="I2006:J2006"/>
    <mergeCell ref="G1805:J1805"/>
    <mergeCell ref="G1806:J1806"/>
    <mergeCell ref="A1807:B1807"/>
    <mergeCell ref="G1807:J1807"/>
    <mergeCell ref="D1808:E1808"/>
    <mergeCell ref="B1813:C1813"/>
    <mergeCell ref="A1802:B1802"/>
    <mergeCell ref="G1802:J1802"/>
    <mergeCell ref="A1803:B1803"/>
    <mergeCell ref="G1803:J1803"/>
    <mergeCell ref="A1804:C1804"/>
    <mergeCell ref="G1804:J1804"/>
    <mergeCell ref="A1645:B1645"/>
    <mergeCell ref="A1646:F1646"/>
    <mergeCell ref="G1646:H1646"/>
    <mergeCell ref="I1646:J1646"/>
    <mergeCell ref="A1647:F1647"/>
    <mergeCell ref="G1801:H1801"/>
    <mergeCell ref="I1801:J1801"/>
    <mergeCell ref="G1600:J1600"/>
    <mergeCell ref="G1601:J1601"/>
    <mergeCell ref="A1602:B1602"/>
    <mergeCell ref="G1602:J1602"/>
    <mergeCell ref="D1603:E1603"/>
    <mergeCell ref="B1608:C1608"/>
    <mergeCell ref="A1597:B1597"/>
    <mergeCell ref="G1597:J1597"/>
    <mergeCell ref="A1598:B1598"/>
    <mergeCell ref="G1598:J1598"/>
    <mergeCell ref="A1599:C1599"/>
    <mergeCell ref="G1599:J1599"/>
    <mergeCell ref="A1440:B1440"/>
    <mergeCell ref="A1441:F1441"/>
    <mergeCell ref="G1441:H1441"/>
    <mergeCell ref="I1441:J1441"/>
    <mergeCell ref="A1442:F1442"/>
    <mergeCell ref="G1596:H1596"/>
    <mergeCell ref="I1596:J1596"/>
    <mergeCell ref="G1395:J1395"/>
    <mergeCell ref="G1396:J1396"/>
    <mergeCell ref="A1397:B1397"/>
    <mergeCell ref="G1397:J1397"/>
    <mergeCell ref="D1398:E1398"/>
    <mergeCell ref="B1403:C1403"/>
    <mergeCell ref="A1392:B1392"/>
    <mergeCell ref="G1392:J1392"/>
    <mergeCell ref="A1393:B1393"/>
    <mergeCell ref="G1393:J1393"/>
    <mergeCell ref="A1394:C1394"/>
    <mergeCell ref="G1394:J1394"/>
    <mergeCell ref="A1235:B1235"/>
    <mergeCell ref="A1236:F1236"/>
    <mergeCell ref="G1236:H1236"/>
    <mergeCell ref="I1236:J1236"/>
    <mergeCell ref="A1237:F1237"/>
    <mergeCell ref="G1391:H1391"/>
    <mergeCell ref="I1391:J1391"/>
    <mergeCell ref="G1190:J1190"/>
    <mergeCell ref="G1191:J1191"/>
    <mergeCell ref="A1192:B1192"/>
    <mergeCell ref="G1192:J1192"/>
    <mergeCell ref="D1193:E1193"/>
    <mergeCell ref="B1198:C1198"/>
    <mergeCell ref="A1187:B1187"/>
    <mergeCell ref="G1187:J1187"/>
    <mergeCell ref="A1188:B1188"/>
    <mergeCell ref="G1188:J1188"/>
    <mergeCell ref="A1189:C1189"/>
    <mergeCell ref="G1189:J1189"/>
    <mergeCell ref="A1030:B1030"/>
    <mergeCell ref="A1031:F1031"/>
    <mergeCell ref="G1031:H1031"/>
    <mergeCell ref="I1031:J1031"/>
    <mergeCell ref="A1032:F1032"/>
    <mergeCell ref="G1186:H1186"/>
    <mergeCell ref="I1186:J1186"/>
    <mergeCell ref="G985:J985"/>
    <mergeCell ref="G986:J986"/>
    <mergeCell ref="A987:B987"/>
    <mergeCell ref="G987:J987"/>
    <mergeCell ref="D988:E988"/>
    <mergeCell ref="B993:C993"/>
    <mergeCell ref="A982:B982"/>
    <mergeCell ref="G982:J982"/>
    <mergeCell ref="A983:B983"/>
    <mergeCell ref="G983:J983"/>
    <mergeCell ref="A984:C984"/>
    <mergeCell ref="G984:J984"/>
    <mergeCell ref="A825:B825"/>
    <mergeCell ref="A826:F826"/>
    <mergeCell ref="G826:H826"/>
    <mergeCell ref="I826:J826"/>
    <mergeCell ref="A827:F827"/>
    <mergeCell ref="G981:H981"/>
    <mergeCell ref="I981:J981"/>
    <mergeCell ref="G780:J780"/>
    <mergeCell ref="G781:J781"/>
    <mergeCell ref="A782:B782"/>
    <mergeCell ref="G782:J782"/>
    <mergeCell ref="D783:E783"/>
    <mergeCell ref="B788:C788"/>
    <mergeCell ref="A777:B777"/>
    <mergeCell ref="G777:J777"/>
    <mergeCell ref="A778:B778"/>
    <mergeCell ref="G778:J778"/>
    <mergeCell ref="A779:C779"/>
    <mergeCell ref="G779:J779"/>
    <mergeCell ref="A620:B620"/>
    <mergeCell ref="A621:F621"/>
    <mergeCell ref="G621:H621"/>
    <mergeCell ref="I621:J621"/>
    <mergeCell ref="A622:F622"/>
    <mergeCell ref="G776:H776"/>
    <mergeCell ref="I776:J776"/>
    <mergeCell ref="G575:J575"/>
    <mergeCell ref="G576:J576"/>
    <mergeCell ref="A577:B577"/>
    <mergeCell ref="G577:J577"/>
    <mergeCell ref="D578:E578"/>
    <mergeCell ref="B583:C583"/>
    <mergeCell ref="A572:B572"/>
    <mergeCell ref="G572:J572"/>
    <mergeCell ref="A573:B573"/>
    <mergeCell ref="G573:J573"/>
    <mergeCell ref="A574:C574"/>
    <mergeCell ref="G574:J574"/>
    <mergeCell ref="A415:B415"/>
    <mergeCell ref="A416:F416"/>
    <mergeCell ref="G416:H416"/>
    <mergeCell ref="I416:J416"/>
    <mergeCell ref="A417:F417"/>
    <mergeCell ref="G571:H571"/>
    <mergeCell ref="I571:J571"/>
    <mergeCell ref="G370:J370"/>
    <mergeCell ref="G371:J371"/>
    <mergeCell ref="A372:B372"/>
    <mergeCell ref="G372:J372"/>
    <mergeCell ref="D373:E373"/>
    <mergeCell ref="B378:C378"/>
    <mergeCell ref="A367:B367"/>
    <mergeCell ref="G367:J367"/>
    <mergeCell ref="A368:B368"/>
    <mergeCell ref="G368:J368"/>
    <mergeCell ref="A369:C369"/>
    <mergeCell ref="G369:J369"/>
    <mergeCell ref="A210:B210"/>
    <mergeCell ref="A211:F211"/>
    <mergeCell ref="G211:H211"/>
    <mergeCell ref="I211:J211"/>
    <mergeCell ref="A212:F212"/>
    <mergeCell ref="G366:H366"/>
    <mergeCell ref="I366:J366"/>
    <mergeCell ref="G165:J165"/>
    <mergeCell ref="G166:J166"/>
    <mergeCell ref="A167:B167"/>
    <mergeCell ref="G167:J167"/>
    <mergeCell ref="D168:E168"/>
    <mergeCell ref="B173:C173"/>
    <mergeCell ref="A162:B162"/>
    <mergeCell ref="G162:J162"/>
    <mergeCell ref="A163:B163"/>
    <mergeCell ref="G163:J163"/>
    <mergeCell ref="A164:C164"/>
    <mergeCell ref="G164:J164"/>
    <mergeCell ref="A5:B5"/>
    <mergeCell ref="A6:F6"/>
    <mergeCell ref="G6:H6"/>
    <mergeCell ref="I6:J6"/>
    <mergeCell ref="A7:F7"/>
    <mergeCell ref="G161:H161"/>
    <mergeCell ref="I161:J161"/>
  </mergeCells>
  <pageMargins left="0.7" right="1.170604674796748" top="0.75" bottom="0.75" header="0.3" footer="0.3"/>
  <pageSetup scale="95" orientation="landscape" horizontalDpi="4294967292" r:id="rId1"/>
  <headerFooter>
    <oddHeader>&amp;L&amp;G&amp;C&amp;14UNIDAD EDUCATIVA "SANTO DOMINGO DE LOS COLORADOS"&amp;R&amp;G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0ADE-D7B1-4033-8C45-D9F52AA5C8A1}">
  <dimension ref="A2:X5339"/>
  <sheetViews>
    <sheetView view="pageLayout" topLeftCell="A145" zoomScale="82" zoomScaleNormal="100" zoomScalePageLayoutView="82" workbookViewId="0">
      <selection activeCell="C163" sqref="C163"/>
    </sheetView>
  </sheetViews>
  <sheetFormatPr baseColWidth="10" defaultColWidth="11.453125" defaultRowHeight="12.75" customHeight="1"/>
  <cols>
    <col min="1" max="1" width="11.90625" style="112" customWidth="1"/>
    <col min="2" max="2" width="18.6328125" style="112" customWidth="1"/>
    <col min="3" max="5" width="11.453125" style="112"/>
    <col min="6" max="6" width="42.54296875" style="112" customWidth="1"/>
    <col min="7" max="7" width="6" style="113" hidden="1" customWidth="1"/>
    <col min="8" max="8" width="5.6328125" style="112" hidden="1" customWidth="1"/>
    <col min="9" max="9" width="8.6328125" style="114" customWidth="1"/>
    <col min="10" max="10" width="4.453125" style="112" customWidth="1"/>
    <col min="11" max="16384" width="11.453125" style="112"/>
  </cols>
  <sheetData>
    <row r="2" spans="1:24" ht="12.75" customHeight="1">
      <c r="A2" s="111" t="s">
        <v>153</v>
      </c>
      <c r="C2" t="str">
        <f>IF(VLOOKUP(J5,NOTAS!$D$14:$P$60,2,FALSE)="","",VLOOKUP(J5,NOTAS!$D$14:$P$60,2,FALSE))</f>
        <v>ALARCON GARCIA LIAM KAEL</v>
      </c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12.75" customHeight="1">
      <c r="A3" s="111" t="s">
        <v>154</v>
      </c>
      <c r="C3" t="str">
        <f>NOTAS!$B$14&amp; " "&amp;NOTAS!$B$15</f>
        <v>INICIAL II A</v>
      </c>
      <c r="F3" s="111"/>
      <c r="G3" s="116"/>
      <c r="H3" s="117"/>
      <c r="I3" s="118"/>
      <c r="J3" s="117"/>
      <c r="O3" s="119"/>
      <c r="P3" s="119"/>
      <c r="Q3" s="119"/>
      <c r="R3" s="119"/>
      <c r="S3" s="119"/>
      <c r="T3" s="119"/>
      <c r="U3" s="119"/>
      <c r="V3" s="119"/>
      <c r="W3" s="120"/>
      <c r="X3" s="120"/>
    </row>
    <row r="4" spans="1:24" ht="12.75" customHeight="1">
      <c r="A4" s="111" t="s">
        <v>6</v>
      </c>
      <c r="C4" t="str">
        <f>NOTAS!$B$18</f>
        <v>2025-2026 MATUTINA</v>
      </c>
      <c r="H4" s="117"/>
      <c r="I4" s="118"/>
      <c r="J4" s="117"/>
    </row>
    <row r="5" spans="1:24" ht="12.75" customHeight="1" thickBot="1">
      <c r="A5" s="486" t="s">
        <v>337</v>
      </c>
      <c r="B5" s="486"/>
      <c r="I5" s="114" t="s">
        <v>74</v>
      </c>
      <c r="J5" s="121">
        <v>1</v>
      </c>
    </row>
    <row r="6" spans="1:24" ht="12.75" customHeight="1">
      <c r="A6" s="482" t="s">
        <v>155</v>
      </c>
      <c r="B6" s="483"/>
      <c r="C6" s="483"/>
      <c r="D6" s="483"/>
      <c r="E6" s="483"/>
      <c r="F6" s="484"/>
      <c r="G6" s="485" t="s">
        <v>141</v>
      </c>
      <c r="H6" s="483"/>
      <c r="I6" s="498" t="s">
        <v>141</v>
      </c>
      <c r="J6" s="499"/>
    </row>
    <row r="7" spans="1:24" ht="12.75" customHeight="1">
      <c r="A7" s="500" t="str">
        <f>IF('TRI-3C'!G$10="","",'TRI-3C'!G$10)</f>
        <v>IDENTIDAD Y AUTONOMÍA</v>
      </c>
      <c r="B7" s="501"/>
      <c r="C7" s="501"/>
      <c r="D7" s="501"/>
      <c r="E7" s="501"/>
      <c r="F7" s="502"/>
      <c r="G7" s="160"/>
      <c r="H7" s="161"/>
      <c r="I7" s="162"/>
      <c r="J7" s="163"/>
    </row>
    <row r="8" spans="1:24" ht="12.75" customHeight="1">
      <c r="A8" s="148" t="str">
        <f>IF('TRI-3C'!G$13="","",'TRI-3C'!G$13)</f>
        <v>Comunicar algunos datos de su identidad como: nombres completos, edad, nombres de familiares cercanos, lugar dónde vive.</v>
      </c>
      <c r="B8" s="158"/>
      <c r="C8" s="158"/>
      <c r="D8" s="158"/>
      <c r="E8" s="158"/>
      <c r="F8" s="159"/>
      <c r="G8" s="122" t="str">
        <f>IF(A8="","",VLOOKUP(J5,'TRI-3C'!$B$18:$FH$61,6,FALSE))</f>
        <v/>
      </c>
      <c r="H8" s="150"/>
      <c r="I8" s="127" t="str">
        <f>IF(G8="","",G8)</f>
        <v/>
      </c>
      <c r="J8" s="126"/>
    </row>
    <row r="9" spans="1:24" ht="12.75" customHeight="1">
      <c r="A9" s="11" t="str">
        <f>IF('TRI-3C'!$H$13="","",'TRI-3C'!$H$13)</f>
        <v>Demostrar curiosidad por las características físicas (genitales) que le permiten reconocerse como niño y niña</v>
      </c>
      <c r="B9" s="156"/>
      <c r="C9" s="156"/>
      <c r="D9" s="156"/>
      <c r="E9" s="156"/>
      <c r="F9" s="157"/>
      <c r="G9" s="124" t="str">
        <f>IF(A9="","",VLOOKUP(J5,'TRI-3C'!$B$18:$FH$61,7,FALSE))</f>
        <v/>
      </c>
      <c r="I9" s="125" t="str">
        <f t="shared" ref="I9:I72" si="0">IF(G9="","",G9)</f>
        <v/>
      </c>
      <c r="J9" s="128"/>
    </row>
    <row r="10" spans="1:24" ht="12.75" customHeight="1">
      <c r="A10" s="148" t="str">
        <f>IF('TRI-3C'!$I$13="","",'TRI-3C'!$I$13)</f>
        <v>Identificar la importancia de usar el cinturón de seguridad para promover el autocuidado y la protección personal.</v>
      </c>
      <c r="B10" s="149"/>
      <c r="C10" s="149"/>
      <c r="D10" s="150"/>
      <c r="E10" s="150"/>
      <c r="F10" s="126"/>
      <c r="G10" s="122" t="str">
        <f>IF(A10="","",VLOOKUP(J5,'TRI-3C'!$B$18:$FH$61,8,FALSE))</f>
        <v/>
      </c>
      <c r="H10" s="150"/>
      <c r="I10" s="127" t="str">
        <f t="shared" si="0"/>
        <v/>
      </c>
      <c r="J10" s="126"/>
    </row>
    <row r="11" spans="1:24" ht="12.75" customHeight="1">
      <c r="A11" s="147" t="str">
        <f>IF('TRI-3C'!$J$13="","",'TRI-3C'!$J$13)</f>
        <v>Identificar las situaciones de peligro a las que se puede exponer en su entorno inmediato y seguir pautas de comportamiento para evitarlas.</v>
      </c>
      <c r="B11" s="139"/>
      <c r="C11" s="139"/>
      <c r="F11" s="128"/>
      <c r="G11" s="124" t="str">
        <f>IF(A11="","",VLOOKUP(J5,'TRI-3C'!$B$18:$FH$61,9,FALSE))</f>
        <v/>
      </c>
      <c r="I11" s="125" t="str">
        <f t="shared" si="0"/>
        <v/>
      </c>
      <c r="J11" s="128"/>
    </row>
    <row r="12" spans="1:24" ht="12.75" customHeight="1">
      <c r="A12" s="148" t="str">
        <f>IF('TRI-3C'!$K$13="","",'TRI-3C'!$K$13)</f>
        <v>Identificar sus características físicas y las de las personas de su entorno como parte del proceso de aceptación de sí mismo y de respeto a los demás.</v>
      </c>
      <c r="B12" s="149"/>
      <c r="C12" s="149"/>
      <c r="D12" s="150"/>
      <c r="E12" s="150"/>
      <c r="F12" s="126"/>
      <c r="G12" s="122" t="str">
        <f>IF(A12="","",VLOOKUP(J5,'TRI-3C'!$B$18:$FH$61,10,FALSE))</f>
        <v/>
      </c>
      <c r="H12" s="150"/>
      <c r="I12" s="127" t="str">
        <f t="shared" si="0"/>
        <v/>
      </c>
      <c r="J12" s="126"/>
    </row>
    <row r="13" spans="1:24" ht="12.75" customHeight="1">
      <c r="A13" s="147" t="str">
        <f>IF('TRI-3C'!$L$13="","",'TRI-3C'!$L$13)</f>
        <v>Identificar y manifestar sus emociones y sentimientos, expresando las causas de los mismos mediante el lenguaje verbal. (D.EIB.10.3.)</v>
      </c>
      <c r="B13" s="139"/>
      <c r="C13" s="139"/>
      <c r="F13" s="128"/>
      <c r="G13" s="124" t="str">
        <f>IF(A13="","",VLOOKUP(J5,'TRI-3C'!$B$18:$FH$61,11,FALSE))</f>
        <v/>
      </c>
      <c r="I13" s="125" t="str">
        <f t="shared" si="0"/>
        <v/>
      </c>
      <c r="J13" s="128"/>
    </row>
    <row r="14" spans="1:24" ht="12.75" customHeight="1">
      <c r="A14" s="192" t="str">
        <f>IF('TRI-3C'!$M$13="","",'TRI-3C'!$M$13)</f>
        <v>Identificarse como miembro de una familia reconociéndose como parte importante de la misma.</v>
      </c>
      <c r="B14" s="154"/>
      <c r="C14" s="154"/>
      <c r="D14" s="154"/>
      <c r="E14" s="154"/>
      <c r="F14" s="155"/>
      <c r="G14" s="122" t="str">
        <f>IF(A14="","",VLOOKUP(J5,'TRI-3C'!$B$18:$FH$61,12,FALSE))</f>
        <v/>
      </c>
      <c r="H14" s="150"/>
      <c r="I14" s="127" t="str">
        <f t="shared" si="0"/>
        <v/>
      </c>
      <c r="J14" s="126"/>
    </row>
    <row r="15" spans="1:24" ht="12.75" customHeight="1">
      <c r="A15" s="147" t="str">
        <f>IF('TRI-3C'!$N$13="","",'TRI-3C'!$N$13)</f>
        <v>Practicar con autonomía hábitos de higiene personal como lavarse las manos, los dientes y la cara.</v>
      </c>
      <c r="B15" s="139"/>
      <c r="C15" s="139"/>
      <c r="F15" s="128"/>
      <c r="G15" s="124" t="str">
        <f>IF(A15="","",VLOOKUP(J5,'TRI-3C'!$B$18:$FH$61,13,FALSE))</f>
        <v/>
      </c>
      <c r="I15" s="125" t="str">
        <f t="shared" si="0"/>
        <v/>
      </c>
      <c r="J15" s="128"/>
    </row>
    <row r="16" spans="1:24" ht="12.75" customHeight="1">
      <c r="A16" s="148" t="str">
        <f>IF('TRI-3C'!$O$13="","",'TRI-3C'!$O$13)</f>
        <v>Practicar hábitos de orden ubicando los objetos en el lugar correspondiente.</v>
      </c>
      <c r="B16" s="149"/>
      <c r="C16" s="149"/>
      <c r="D16" s="150"/>
      <c r="E16" s="150"/>
      <c r="F16" s="126"/>
      <c r="G16" s="122" t="str">
        <f>IF(A16="","",VLOOKUP(J5,'TRI-3C'!$B$18:$FH$61,14,FALSE))</f>
        <v/>
      </c>
      <c r="H16" s="150"/>
      <c r="I16" s="127" t="str">
        <f t="shared" si="0"/>
        <v/>
      </c>
      <c r="J16" s="126"/>
    </row>
    <row r="17" spans="1:10" ht="12.75" customHeight="1">
      <c r="A17" s="147" t="str">
        <f>IF('TRI-3C'!$P$13="","",'TRI-3C'!$P$13)</f>
        <v>Practicar las acciones a seguir en situaciones de riesgo como: temblores, incendios, entre otros, determinadas en el plan de contingencia institucional.</v>
      </c>
      <c r="B17" s="139"/>
      <c r="C17" s="139"/>
      <c r="F17" s="128"/>
      <c r="G17" s="124" t="str">
        <f>IF(A17="","",VLOOKUP(J5,'TRI-3C'!$B$18:$FH$61,15,FALSE))</f>
        <v/>
      </c>
      <c r="I17" s="125" t="str">
        <f t="shared" si="0"/>
        <v/>
      </c>
      <c r="J17" s="128"/>
    </row>
    <row r="18" spans="1:10" ht="12.75" customHeight="1">
      <c r="A18" s="148" t="str">
        <f>IF('TRI-3C'!$Q$13="","",'TRI-3C'!$Q$13)</f>
        <v>Practicar normas de seguridad para evitar accidentes a los que se puede exponer en su entorno inmediato.</v>
      </c>
      <c r="B18" s="158"/>
      <c r="C18" s="158"/>
      <c r="D18" s="158"/>
      <c r="E18" s="158"/>
      <c r="F18" s="159"/>
      <c r="G18" s="122" t="str">
        <f>IF(A18="","",VLOOKUP(J5,'TRI-3C'!$B$18:$FH$61,16,FALSE))</f>
        <v/>
      </c>
      <c r="H18" s="150"/>
      <c r="I18" s="127" t="str">
        <f t="shared" si="0"/>
        <v/>
      </c>
      <c r="J18" s="126"/>
    </row>
    <row r="19" spans="1:10" ht="12.75" customHeight="1">
      <c r="A19" s="11" t="str">
        <f>IF('TRI-3C'!$R$13="","",'TRI-3C'!$R$13)</f>
        <v>Realiza independientemente normas de aseo al ir al baño.</v>
      </c>
      <c r="B19" s="156"/>
      <c r="C19" s="156"/>
      <c r="D19" s="156"/>
      <c r="E19" s="156"/>
      <c r="F19" s="157"/>
      <c r="G19" s="124" t="str">
        <f>IF(A19="","",VLOOKUP(J5,'TRI-3C'!$B$18:$FH$61,17,FALSE))</f>
        <v/>
      </c>
      <c r="I19" s="125" t="str">
        <f t="shared" si="0"/>
        <v/>
      </c>
      <c r="J19" s="128"/>
    </row>
    <row r="20" spans="1:10" ht="12.75" customHeight="1">
      <c r="A20" s="148" t="str">
        <f>IF('TRI-3C'!$S$13="","",'TRI-3C'!$S$13)</f>
        <v>Reconocer la importancia del uso del casco y demás indumentaria de pro tección para protegerse de lesiones en actividades que requieran su uso</v>
      </c>
      <c r="B20" s="149"/>
      <c r="C20" s="149"/>
      <c r="D20" s="150"/>
      <c r="E20" s="150"/>
      <c r="F20" s="126"/>
      <c r="G20" s="122" t="str">
        <f>IF(A20="","",VLOOKUP(J5,'TRI-3C'!$B$18:$FH$61,18,FALSE))</f>
        <v/>
      </c>
      <c r="H20" s="150"/>
      <c r="I20" s="127" t="str">
        <f t="shared" si="0"/>
        <v/>
      </c>
      <c r="J20" s="126"/>
    </row>
    <row r="21" spans="1:10" ht="12.75" customHeight="1">
      <c r="A21" s="147" t="str">
        <f>IF('TRI-3C'!$T$13="","",'TRI-3C'!$T$13)</f>
        <v>Reconocer situaciones problémicas en las actividades escolares para solucionarlas de forma creativa y con autonomía.</v>
      </c>
      <c r="B21" s="139"/>
      <c r="C21" s="139"/>
      <c r="F21" s="128"/>
      <c r="G21" s="124" t="str">
        <f>IF(A21="","",VLOOKUP(J5,'TRI-3C'!$B$18:$FH$61,19,FALSE))</f>
        <v/>
      </c>
      <c r="I21" s="125" t="str">
        <f t="shared" si="0"/>
        <v/>
      </c>
      <c r="J21" s="128"/>
    </row>
    <row r="22" spans="1:10" ht="12.75" customHeight="1">
      <c r="A22" s="148" t="str">
        <f>IF('TRI-3C'!$U$13="","",'TRI-3C'!$U$13)</f>
        <v>Seleccionar las prendas de vestir de acuerdo al estado climático (prendas para el frío / prendas para el calor).</v>
      </c>
      <c r="B22" s="149"/>
      <c r="C22" s="149"/>
      <c r="D22" s="150"/>
      <c r="E22" s="150"/>
      <c r="F22" s="126"/>
      <c r="G22" s="122" t="str">
        <f>IF(A22="","",VLOOKUP(J5,'TRI-3C'!$B$18:$FH$61,20,FALSE))</f>
        <v/>
      </c>
      <c r="H22" s="150"/>
      <c r="I22" s="127" t="str">
        <f t="shared" si="0"/>
        <v/>
      </c>
      <c r="J22" s="126"/>
    </row>
    <row r="23" spans="1:10" ht="12.75" customHeight="1">
      <c r="A23" s="147" t="str">
        <f>IF('TRI-3C'!$V$13="","",'TRI-3C'!$V$13)</f>
        <v>Tomar decisiones con respecto a la elección de actividades, vestuario entre otros, en función de sus gustos y preferencias, argumentando las mismas.</v>
      </c>
      <c r="B23" s="139"/>
      <c r="C23" s="139"/>
      <c r="F23" s="128"/>
      <c r="G23" s="124" t="str">
        <f>IF(A23="","",VLOOKUP(J5,'TRI-3C'!$B$18:$FH$61,21,FALSE))</f>
        <v/>
      </c>
      <c r="I23" s="125" t="str">
        <f t="shared" si="0"/>
        <v/>
      </c>
      <c r="J23" s="128"/>
    </row>
    <row r="24" spans="1:10" ht="12.75" customHeight="1">
      <c r="A24" s="192" t="str">
        <f>IF('TRI-3C'!$W$13="","",'TRI-3C'!$W$13)</f>
        <v>Utilizar la cuchara, tenedor y el vaso cuando se alimenta de manera autónoma.</v>
      </c>
      <c r="B24" s="154"/>
      <c r="C24" s="154"/>
      <c r="D24" s="154"/>
      <c r="E24" s="154"/>
      <c r="F24" s="155"/>
      <c r="G24" s="122" t="str">
        <f>IF(A24="","",VLOOKUP(J5,'TRI-3C'!$B$18:$FH$61,22,FALSE))</f>
        <v/>
      </c>
      <c r="H24" s="150"/>
      <c r="I24" s="127" t="str">
        <f t="shared" si="0"/>
        <v/>
      </c>
      <c r="J24" s="126"/>
    </row>
    <row r="25" spans="1:10" ht="12.75" customHeight="1">
      <c r="A25" s="147" t="str">
        <f>IF('TRI-3C'!$X$13="","",'TRI-3C'!$X$13)</f>
        <v>Vestirse y desvestirse de manera independiente con prendas de vestir sencillas. (D.EIB.10.5)</v>
      </c>
      <c r="B25" s="139"/>
      <c r="C25" s="139"/>
      <c r="F25" s="128"/>
      <c r="G25" s="124" t="str">
        <f>IF(A25="","",VLOOKUP(J5,'TRI-3C'!$B$18:$FH$61,23,FALSE))</f>
        <v/>
      </c>
      <c r="I25" s="125" t="str">
        <f t="shared" si="0"/>
        <v/>
      </c>
      <c r="J25" s="128"/>
    </row>
    <row r="26" spans="1:10" ht="12.75" customHeight="1">
      <c r="A26" s="165" t="str">
        <f>'BI-1T'!$A$8</f>
        <v>CONVIVENCIA</v>
      </c>
      <c r="B26" s="149"/>
      <c r="C26" s="149"/>
      <c r="D26" s="150"/>
      <c r="E26" s="150"/>
      <c r="F26" s="126"/>
      <c r="G26" s="122" t="str">
        <f>IF(A26="","",VLOOKUP(J5,'TRI-3C'!$B$18:$FH$61,24,FALSE))</f>
        <v/>
      </c>
      <c r="H26" s="150"/>
      <c r="I26" s="127"/>
      <c r="J26" s="126"/>
    </row>
    <row r="27" spans="1:10" ht="12.75" customHeight="1">
      <c r="A27" s="147" t="str">
        <f>IF('TRI-3C'!$Z$13="","",'TRI-3C'!$Z$13)</f>
        <v>Apoyar y motivar a otras personas a participar en actividades grupales, particularmente a quienes muestran dificultades al hacerlo</v>
      </c>
      <c r="B27" s="139"/>
      <c r="C27" s="139"/>
      <c r="F27" s="128"/>
      <c r="G27" s="124" t="str">
        <f>IF(A27="","",VLOOKUP(J5,'TRI-3C'!$B$18:$FH$61,25,FALSE))</f>
        <v/>
      </c>
      <c r="I27" s="125" t="str">
        <f t="shared" si="0"/>
        <v/>
      </c>
      <c r="J27" s="128"/>
    </row>
    <row r="28" spans="1:10" ht="12.75" customHeight="1">
      <c r="A28" s="148" t="str">
        <f>IF('TRI-3C'!$AA$13="","",'TRI-3C'!$AA$13)</f>
        <v>Asumir y respetar normas de convivencia en la institución de educación inicial y en el hogar acordadas con el adulto. (D.EIB.10.15.)</v>
      </c>
      <c r="B28" s="158"/>
      <c r="C28" s="158"/>
      <c r="D28" s="158"/>
      <c r="E28" s="158"/>
      <c r="F28" s="159"/>
      <c r="G28" s="122" t="str">
        <f>IF(A28="","",VLOOKUP(J5,'TRI-3C'!$B$18:$FH$61,26,FALSE))</f>
        <v/>
      </c>
      <c r="H28" s="150"/>
      <c r="I28" s="127" t="str">
        <f t="shared" si="0"/>
        <v/>
      </c>
      <c r="J28" s="126"/>
    </row>
    <row r="29" spans="1:10" ht="12.75" customHeight="1">
      <c r="A29" s="11" t="str">
        <f>IF('TRI-3C'!$AB$13="","",'TRI-3C'!$AB$13)</f>
        <v>Colaborar en actividades que se desarrollan con otros niños y adultos de su entorno.</v>
      </c>
      <c r="B29" s="156"/>
      <c r="C29" s="156"/>
      <c r="D29" s="156"/>
      <c r="E29" s="156"/>
      <c r="F29" s="157"/>
      <c r="G29" s="124" t="str">
        <f>IF(A29="","",VLOOKUP(J5,'TRI-3C'!$B$18:$FH$61,27,FALSE))</f>
        <v/>
      </c>
      <c r="I29" s="125" t="str">
        <f t="shared" si="0"/>
        <v/>
      </c>
      <c r="J29" s="128"/>
    </row>
    <row r="30" spans="1:10" ht="12.75" customHeight="1">
      <c r="A30" s="148" t="str">
        <f>IF('TRI-3C'!$AC$13="","",'TRI-3C'!$AC$13)</f>
        <v>Demostrar actitudes de solidaridad ante situaciones de necesidad de sus compañeros y adultos de su entorno</v>
      </c>
      <c r="B30" s="149"/>
      <c r="C30" s="149"/>
      <c r="D30" s="150"/>
      <c r="E30" s="150"/>
      <c r="F30" s="126"/>
      <c r="G30" s="122" t="str">
        <f>IF(A30="","",VLOOKUP(J5,'TRI-3C'!$B$18:$FH$61,28,FALSE))</f>
        <v/>
      </c>
      <c r="H30" s="150"/>
      <c r="I30" s="127" t="str">
        <f t="shared" si="0"/>
        <v/>
      </c>
      <c r="J30" s="126"/>
    </row>
    <row r="31" spans="1:10" ht="12.75" customHeight="1">
      <c r="A31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1" s="139"/>
      <c r="C31" s="139"/>
      <c r="F31" s="128"/>
      <c r="G31" s="124" t="str">
        <f>IF(A31="","",VLOOKUP(J5,'TRI-3C'!$B$18:$FH$61,29,FALSE))</f>
        <v/>
      </c>
      <c r="I31" s="125" t="str">
        <f t="shared" si="0"/>
        <v/>
      </c>
      <c r="J31" s="128"/>
    </row>
    <row r="32" spans="1:10" ht="12.75" customHeight="1">
      <c r="A32" s="148" t="str">
        <f>IF('TRI-3C'!$AE$13="","",'TRI-3C'!$AE$13)</f>
        <v>Demostrar preferencia de jugar la mayor parte del tiempo con un amigo estableciendo niveles de empatías más estables.</v>
      </c>
      <c r="B32" s="149"/>
      <c r="C32" s="149"/>
      <c r="D32" s="150"/>
      <c r="E32" s="150"/>
      <c r="F32" s="126"/>
      <c r="G32" s="122" t="str">
        <f>IF(A32="","",VLOOKUP(J5,'TRI-3C'!$B$18:$FH$61,30,FALSE))</f>
        <v/>
      </c>
      <c r="H32" s="150"/>
      <c r="I32" s="127" t="str">
        <f t="shared" si="0"/>
        <v/>
      </c>
      <c r="J32" s="126"/>
    </row>
    <row r="33" spans="1:10" ht="12.75" customHeight="1">
      <c r="A33" s="147" t="str">
        <f>IF('TRI-3C'!$AF$13="","",'TRI-3C'!$AF$13)</f>
        <v>Demostrar sensibilidad ante deseos, emociones y sentimientos de otras personas.</v>
      </c>
      <c r="B33" s="139"/>
      <c r="C33" s="139"/>
      <c r="F33" s="128"/>
      <c r="G33" s="124" t="str">
        <f>IF(A33="","",VLOOKUP(J5,'TRI-3C'!$B$18:$FH$61,31,FALSE))</f>
        <v/>
      </c>
      <c r="I33" s="125" t="str">
        <f t="shared" si="0"/>
        <v/>
      </c>
      <c r="J33" s="128"/>
    </row>
    <row r="34" spans="1:10" ht="12.75" customHeight="1">
      <c r="A34" s="192" t="str">
        <f>IF('TRI-3C'!$AG$13="","",'TRI-3C'!$AG$13)</f>
        <v>Desarrollar la capacidad de esperar para obtener una recompensa mayor en el futuro.</v>
      </c>
      <c r="B34" s="154"/>
      <c r="C34" s="154"/>
      <c r="D34" s="154"/>
      <c r="E34" s="154"/>
      <c r="F34" s="155"/>
      <c r="G34" s="122" t="str">
        <f>IF(A34="","",VLOOKUP(J5,'TRI-3C'!$B$18:$FH$61,32,FALSE))</f>
        <v/>
      </c>
      <c r="H34" s="150"/>
      <c r="I34" s="127" t="str">
        <f t="shared" si="0"/>
        <v/>
      </c>
      <c r="J34" s="126"/>
    </row>
    <row r="35" spans="1:10" ht="12.75" customHeight="1">
      <c r="A35" s="147" t="str">
        <f>IF('TRI-3C'!$AH$13="","",'TRI-3C'!$AH$13)</f>
        <v>Identificar instituciones y profesiones que brindan servicios a la comunidad y los roles que ellos cumplen.</v>
      </c>
      <c r="B35" s="139"/>
      <c r="C35" s="139"/>
      <c r="F35" s="128"/>
      <c r="G35" s="124" t="str">
        <f>IF(A35="","",VLOOKUP(J5,'TRI-3C'!$B$18:$FH$61,33,FALSE))</f>
        <v/>
      </c>
      <c r="I35" s="125" t="str">
        <f t="shared" si="0"/>
        <v/>
      </c>
      <c r="J35" s="128"/>
    </row>
    <row r="36" spans="1:10" ht="12.75" customHeight="1">
      <c r="A36" s="148" t="str">
        <f>IF('TRI-3C'!$AI$13="","",'TRI-3C'!$AI$13)</f>
        <v>Identificar las profesiones, oficios y ocupaciones que cumplen los miembros de su familia.</v>
      </c>
      <c r="B36" s="149"/>
      <c r="C36" s="149"/>
      <c r="D36" s="150"/>
      <c r="E36" s="150"/>
      <c r="F36" s="126"/>
      <c r="G36" s="122" t="str">
        <f>IF(A36="","",VLOOKUP(J5,'TRI-3C'!$B$18:$FH$61,34,FALSE))</f>
        <v/>
      </c>
      <c r="H36" s="150"/>
      <c r="I36" s="127" t="str">
        <f t="shared" si="0"/>
        <v/>
      </c>
      <c r="J36" s="126"/>
    </row>
    <row r="37" spans="1:10" ht="12.75" customHeight="1">
      <c r="A37" s="147" t="str">
        <f>IF('TRI-3C'!$AJ$13="","",'TRI-3C'!$AJ$13)</f>
        <v>Incrementar su campo de interrelación con otras personas a más del grupo familiar y escolar interactuando con mayor facilidad.</v>
      </c>
      <c r="B37" s="139"/>
      <c r="C37" s="139"/>
      <c r="F37" s="128"/>
      <c r="G37" s="124" t="str">
        <f>IF(A37="","",VLOOKUP(J5,'TRI-3C'!$B$18:$FH$61,35,FALSE))</f>
        <v/>
      </c>
      <c r="I37" s="125" t="str">
        <f t="shared" si="0"/>
        <v/>
      </c>
      <c r="J37" s="128"/>
    </row>
    <row r="38" spans="1:10" ht="12.75" customHeight="1">
      <c r="A38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38" s="158"/>
      <c r="C38" s="158"/>
      <c r="D38" s="158"/>
      <c r="E38" s="158"/>
      <c r="F38" s="159"/>
      <c r="G38" s="122" t="str">
        <f>IF(A38="","",VLOOKUP(J5,'TRI-3C'!$B$18:$FH$61,36,FALSE))</f>
        <v/>
      </c>
      <c r="H38" s="150"/>
      <c r="I38" s="127" t="str">
        <f t="shared" si="0"/>
        <v/>
      </c>
      <c r="J38" s="126"/>
    </row>
    <row r="39" spans="1:10" ht="12.75" customHeight="1">
      <c r="A39" s="11" t="str">
        <f>IF('TRI-3C'!$AL$13="","",'TRI-3C'!$AL$13)</f>
        <v>Participar juegos grupales siguiendo las reglas y asumiendo roles que le permitan mantener un ambiente armónico con sus pares. (D.EIB.10.11.)</v>
      </c>
      <c r="B39" s="156"/>
      <c r="C39" s="156"/>
      <c r="D39" s="156"/>
      <c r="E39" s="156"/>
      <c r="F39" s="157"/>
      <c r="G39" s="124" t="str">
        <f>IF(A39="","",VLOOKUP(J5,'TRI-3C'!$B$18:$FH$61,37,FALSE))</f>
        <v/>
      </c>
      <c r="I39" s="125" t="str">
        <f t="shared" si="0"/>
        <v/>
      </c>
      <c r="J39" s="128"/>
    </row>
    <row r="40" spans="1:10" ht="12.75" customHeight="1">
      <c r="A40" s="148" t="str">
        <f>IF('TRI-3C'!$AM$13="","",'TRI-3C'!$AM$13)</f>
        <v>Practicar la costumbre de ahorrar para ocasiones y casos especiales</v>
      </c>
      <c r="B40" s="149"/>
      <c r="C40" s="149"/>
      <c r="D40" s="150"/>
      <c r="E40" s="150"/>
      <c r="F40" s="126"/>
      <c r="G40" s="122" t="str">
        <f>IF(A40="","",VLOOKUP(J5,'TRI-3C'!$B$18:$FH$61,38,FALSE))</f>
        <v/>
      </c>
      <c r="H40" s="150"/>
      <c r="I40" s="127" t="str">
        <f t="shared" si="0"/>
        <v/>
      </c>
      <c r="J40" s="126"/>
    </row>
    <row r="41" spans="1:10" ht="12.75" customHeight="1">
      <c r="A41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41" s="139"/>
      <c r="C41" s="139"/>
      <c r="F41" s="128"/>
      <c r="G41" s="124" t="str">
        <f>IF(A41="","",VLOOKUP(J5,'TRI-3C'!$B$18:$FH$61,39,FALSE))</f>
        <v/>
      </c>
      <c r="I41" s="125" t="str">
        <f t="shared" si="0"/>
        <v/>
      </c>
      <c r="J41" s="128"/>
    </row>
    <row r="42" spans="1:10" ht="12.75" customHeight="1">
      <c r="A42" s="165" t="str">
        <f>'BI-1T'!$A$9</f>
        <v>RELACIONES CON EL MEDIO NATURAL Y CULTURAL</v>
      </c>
      <c r="B42" s="149"/>
      <c r="C42" s="149"/>
      <c r="D42" s="150"/>
      <c r="E42" s="150"/>
      <c r="F42" s="126"/>
      <c r="G42" s="122" t="str">
        <f>IF(A42="","",VLOOKUP(J5,'TRI-3C'!$B$18:$FH$61,40,FALSE))</f>
        <v/>
      </c>
      <c r="H42" s="150"/>
      <c r="I42" s="127"/>
      <c r="J42" s="126"/>
    </row>
    <row r="43" spans="1:10" ht="12.75" customHeight="1">
      <c r="A43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43" s="139"/>
      <c r="C43" s="139"/>
      <c r="F43" s="128"/>
      <c r="G43" s="124" t="str">
        <f>IF(A43="","",VLOOKUP(J5,'TRI-3C'!$B$18:$FH$61,41,FALSE))</f>
        <v/>
      </c>
      <c r="I43" s="125" t="str">
        <f t="shared" si="0"/>
        <v/>
      </c>
      <c r="J43" s="128"/>
    </row>
    <row r="44" spans="1:10" ht="12.75" customHeight="1">
      <c r="A44" s="192" t="str">
        <f>IF('TRI-3C'!$AQ$13="","",'TRI-3C'!$AQ$13)</f>
        <v>Construir conexiones emocionales con su contexto natural (plantas, animales, agua, tierra, aire) y social.</v>
      </c>
      <c r="B44" s="154"/>
      <c r="C44" s="154"/>
      <c r="D44" s="154"/>
      <c r="E44" s="154"/>
      <c r="F44" s="155"/>
      <c r="G44" s="122" t="str">
        <f>IF(A44="","",VLOOKUP(J5,'TRI-3C'!$B$18:$FH$61,42,FALSE))</f>
        <v/>
      </c>
      <c r="H44" s="150"/>
      <c r="I44" s="127" t="str">
        <f t="shared" si="0"/>
        <v/>
      </c>
      <c r="J44" s="126"/>
    </row>
    <row r="45" spans="1:10" ht="12.75" customHeight="1">
      <c r="A45" s="147" t="str">
        <f>IF('TRI-3C'!$AR$13="","",'TRI-3C'!$AR$13)</f>
        <v>dentificar en las actividades diarias oportunidades para aprovechar los recursos y reducir los residuos para proteger el entorno natural</v>
      </c>
      <c r="B45" s="139"/>
      <c r="C45" s="139"/>
      <c r="F45" s="128"/>
      <c r="G45" s="124" t="str">
        <f>IF(A45="","",VLOOKUP(J5,'TRI-3C'!$B$18:$FH$61,43,FALSE))</f>
        <v/>
      </c>
      <c r="I45" s="125" t="str">
        <f t="shared" si="0"/>
        <v/>
      </c>
      <c r="J45" s="128"/>
    </row>
    <row r="46" spans="1:10" ht="12.75" customHeight="1">
      <c r="A46" s="148" t="str">
        <f>IF('TRI-3C'!$AS$13="","",'TRI-3C'!$AS$13)</f>
        <v>Diferenciar entre alimentos nutritivos y no nutritivos identificando los beneficios de una alimentación sana y saludable.</v>
      </c>
      <c r="B46" s="149"/>
      <c r="C46" s="149"/>
      <c r="D46" s="150"/>
      <c r="E46" s="150"/>
      <c r="F46" s="126"/>
      <c r="G46" s="122" t="str">
        <f>IF(A46="","",VLOOKUP(J5,'TRI-3C'!$B$18:$FH$61,44,FALSE))</f>
        <v/>
      </c>
      <c r="H46" s="150"/>
      <c r="I46" s="127" t="str">
        <f t="shared" si="0"/>
        <v/>
      </c>
      <c r="J46" s="126"/>
    </row>
    <row r="47" spans="1:10" ht="12.75" customHeight="1">
      <c r="A47" s="147" t="str">
        <f>IF('TRI-3C'!$AT$13="","",'TRI-3C'!$AT$13)</f>
        <v>Diferenciar entre lo que le pertenece, lo que pertenece a los demás y lo que pertenece al grupo o comunidad.</v>
      </c>
      <c r="B47" s="139"/>
      <c r="C47" s="139"/>
      <c r="F47" s="128"/>
      <c r="G47" s="124" t="str">
        <f>IF(A47="","",VLOOKUP(J5,'TRI-3C'!$B$18:$FH$61,45,FALSE))</f>
        <v/>
      </c>
      <c r="I47" s="125" t="str">
        <f t="shared" si="0"/>
        <v/>
      </c>
      <c r="J47" s="128"/>
    </row>
    <row r="48" spans="1:10" ht="12.75" customHeight="1">
      <c r="A48" s="148" t="str">
        <f>IF('TRI-3C'!$AU$13="","",'TRI-3C'!$AU$13)</f>
        <v>Diferenciar los seres vivos y elementos no vivos de su entorno explorando su mundo natural.</v>
      </c>
      <c r="B48" s="158"/>
      <c r="C48" s="158"/>
      <c r="D48" s="158"/>
      <c r="E48" s="158"/>
      <c r="F48" s="159"/>
      <c r="G48" s="122" t="str">
        <f>IF(A48="","",VLOOKUP(J5,'TRI-3C'!$B$18:$FH$61,46,FALSE))</f>
        <v/>
      </c>
      <c r="H48" s="150"/>
      <c r="I48" s="127" t="str">
        <f t="shared" si="0"/>
        <v/>
      </c>
      <c r="J48" s="126"/>
    </row>
    <row r="49" spans="1:10" ht="12.75" customHeight="1">
      <c r="A49" s="11" t="str">
        <f>IF('TRI-3C'!$AV$13="","",'TRI-3C'!$AV$13)</f>
        <v>Establecer comparaciones entre los elementos del entorno a través de la discriminación sensorial.</v>
      </c>
      <c r="B49" s="156"/>
      <c r="C49" s="156"/>
      <c r="D49" s="156"/>
      <c r="E49" s="156"/>
      <c r="F49" s="157"/>
      <c r="G49" s="124" t="str">
        <f>IF(A49="","",VLOOKUP(J5,'TRI-3C'!$B$18:$FH$61,47,FALSE))</f>
        <v/>
      </c>
      <c r="I49" s="125" t="str">
        <f t="shared" si="0"/>
        <v/>
      </c>
      <c r="J49" s="128"/>
    </row>
    <row r="50" spans="1:10" ht="12.75" customHeight="1">
      <c r="A50" s="148" t="str">
        <f>IF('TRI-3C'!$AW$13="","",'TRI-3C'!$AW$13)</f>
        <v>Explorar e identificar los diferentes elementos y fenómenos del entorno natural mediante procesos que propicien la indagación.</v>
      </c>
      <c r="B50" s="149"/>
      <c r="C50" s="149"/>
      <c r="D50" s="150"/>
      <c r="E50" s="150"/>
      <c r="F50" s="126"/>
      <c r="G50" s="122" t="str">
        <f>IF(A50="","",VLOOKUP(J5,'TRI-3C'!$B$18:$FH$61,48,FALSE))</f>
        <v/>
      </c>
      <c r="H50" s="150"/>
      <c r="I50" s="127" t="str">
        <f t="shared" si="0"/>
        <v/>
      </c>
      <c r="J50" s="126"/>
    </row>
    <row r="51" spans="1:10" ht="12.75" customHeight="1">
      <c r="A51" s="147" t="str">
        <f>IF('TRI-3C'!$AX$13="","",'TRI-3C'!$AX$13)</f>
        <v>Identificar características de las plantas por su utilidad, estableciendo diferencias entre ellas.</v>
      </c>
      <c r="B51" s="139"/>
      <c r="C51" s="139"/>
      <c r="F51" s="128"/>
      <c r="G51" s="124" t="str">
        <f>IF(A51="","",VLOOKUP(J5,'TRI-3C'!$B$18:$FH$61,49,FALSE))</f>
        <v/>
      </c>
      <c r="I51" s="125" t="str">
        <f t="shared" si="0"/>
        <v/>
      </c>
      <c r="J51" s="128"/>
    </row>
    <row r="52" spans="1:10" ht="12.75" customHeight="1">
      <c r="A52" s="148" t="str">
        <f>IF('TRI-3C'!$AY$13="","",'TRI-3C'!$AY$13)</f>
        <v>Identificar las características de los animales domésticos y silvestres estableciendo las diferencias entre ellos.</v>
      </c>
      <c r="B52" s="149"/>
      <c r="C52" s="149"/>
      <c r="D52" s="150"/>
      <c r="E52" s="150"/>
      <c r="F52" s="126"/>
      <c r="G52" s="122" t="str">
        <f>IF(A52="","",VLOOKUP(J5,'TRI-3C'!$B$18:$FH$61,50,FALSE))</f>
        <v/>
      </c>
      <c r="H52" s="150"/>
      <c r="I52" s="127" t="str">
        <f t="shared" si="0"/>
        <v/>
      </c>
      <c r="J52" s="126"/>
    </row>
    <row r="53" spans="1:10" ht="12.75" customHeight="1">
      <c r="A53" s="147" t="str">
        <f>IF('TRI-3C'!$AZ$13="","",'TRI-3C'!$AZ$13)</f>
        <v>Identificar las características del mar y reconocerlo como una parte integral del territorio nacional</v>
      </c>
      <c r="B53" s="139"/>
      <c r="C53" s="139"/>
      <c r="F53" s="128"/>
      <c r="G53" s="124" t="str">
        <f>IF(A53="","",VLOOKUP(J5,'TRI-3C'!$B$18:$FH$61,51,FALSE))</f>
        <v/>
      </c>
      <c r="I53" s="125" t="str">
        <f t="shared" si="0"/>
        <v/>
      </c>
      <c r="J53" s="128"/>
    </row>
    <row r="54" spans="1:10" ht="12.75" customHeight="1">
      <c r="A54" s="192" t="str">
        <f>IF('TRI-3C'!$BA$13="","",'TRI-3C'!$BA$13)</f>
        <v>Identificar prácticas socioculturales de su localidad demostrando curiosidad ante sus tradiciones.</v>
      </c>
      <c r="B54" s="154"/>
      <c r="C54" s="154"/>
      <c r="D54" s="154"/>
      <c r="E54" s="154"/>
      <c r="F54" s="155"/>
      <c r="G54" s="122" t="str">
        <f>IF(A54="","",VLOOKUP(J5,'TRI-3C'!$B$18:$FH$61,52,FALSE))</f>
        <v/>
      </c>
      <c r="H54" s="150"/>
      <c r="I54" s="127" t="str">
        <f t="shared" si="0"/>
        <v/>
      </c>
      <c r="J54" s="126"/>
    </row>
    <row r="55" spans="1:10" ht="12.75" customHeight="1">
      <c r="A55" s="147" t="str">
        <f>IF('TRI-3C'!$BB$13="","",'TRI-3C'!$BB$13)</f>
        <v>Observar el proceso del ciclo vital de las plantas mediante actividades de experimentación.</v>
      </c>
      <c r="B55" s="139"/>
      <c r="C55" s="139"/>
      <c r="F55" s="128"/>
      <c r="G55" s="124" t="str">
        <f>IF(A55="","",VLOOKUP(J5,'TRI-3C'!$B$18:$FH$61,53,FALSE))</f>
        <v/>
      </c>
      <c r="I55" s="125" t="str">
        <f t="shared" si="0"/>
        <v/>
      </c>
      <c r="J55" s="128"/>
    </row>
    <row r="56" spans="1:10" ht="12.75" customHeight="1">
      <c r="A56" s="148" t="str">
        <f>IF('TRI-3C'!$BC$13="","",'TRI-3C'!$BC$13)</f>
        <v>Participar en actividades lúdicas para identificar prácticas de movilidad que ayudan a cuidar el planeta</v>
      </c>
      <c r="B56" s="149"/>
      <c r="C56" s="149"/>
      <c r="D56" s="150"/>
      <c r="E56" s="150"/>
      <c r="F56" s="126"/>
      <c r="G56" s="122" t="str">
        <f>IF(A56="","",VLOOKUP(J5,'TRI-3C'!$B$18:$FH$61,54,FALSE))</f>
        <v/>
      </c>
      <c r="H56" s="150"/>
      <c r="I56" s="127" t="str">
        <f t="shared" si="0"/>
        <v/>
      </c>
      <c r="J56" s="126"/>
    </row>
    <row r="57" spans="1:10" ht="12.75" customHeight="1">
      <c r="A57" s="147" t="str">
        <f>IF('TRI-3C'!$BD$13="","",'TRI-3C'!$BD$13)</f>
        <v>Participar en algunas prácticas tradicionales de su entorno disfrutando y respetando las diferentes manifestaciones culturales</v>
      </c>
      <c r="B57" s="139"/>
      <c r="C57" s="139"/>
      <c r="F57" s="128"/>
      <c r="G57" s="124" t="str">
        <f>IF(A57="","",VLOOKUP(J5,'TRI-3C'!$B$18:$FH$61,55,FALSE))</f>
        <v/>
      </c>
      <c r="I57" s="125" t="str">
        <f t="shared" si="0"/>
        <v/>
      </c>
      <c r="J57" s="128"/>
    </row>
    <row r="58" spans="1:10" ht="12.75" customHeight="1">
      <c r="A58" s="148" t="str">
        <f>IF('TRI-3C'!$BE$13="","",'TRI-3C'!$BE$13)</f>
        <v>Practicar hábitos de cuidado y conservación del medio ambiente que eviten la contaminación del aire, suelo y agua. (D.EIB.10.19.)</v>
      </c>
      <c r="B58" s="158"/>
      <c r="C58" s="158"/>
      <c r="D58" s="158"/>
      <c r="E58" s="158"/>
      <c r="F58" s="159"/>
      <c r="G58" s="122" t="str">
        <f>IF(A58="","",VLOOKUP(J5,'TRI-3C'!$B$18:$FH$61,56,FALSE))</f>
        <v/>
      </c>
      <c r="H58" s="150"/>
      <c r="I58" s="127" t="str">
        <f t="shared" si="0"/>
        <v/>
      </c>
      <c r="J58" s="126"/>
    </row>
    <row r="59" spans="1:10" ht="12.75" customHeight="1">
      <c r="A59" s="11" t="str">
        <f>IF('TRI-3C'!$BF$13="","",'TRI-3C'!$BF$13)</f>
        <v>Realizar acciones de cuidado y protección de plantas y animales de su entorno erradicando actitudes de maltrato.</v>
      </c>
      <c r="B59" s="156"/>
      <c r="C59" s="156"/>
      <c r="D59" s="156"/>
      <c r="E59" s="156"/>
      <c r="F59" s="157"/>
      <c r="G59" s="124" t="str">
        <f>IF(A59="","",VLOOKUP(J5,'TRI-3C'!$B$18:$FH$61,57,FALSE))</f>
        <v/>
      </c>
      <c r="I59" s="125" t="str">
        <f t="shared" si="0"/>
        <v/>
      </c>
      <c r="J59" s="128"/>
    </row>
    <row r="60" spans="1:10" ht="12.75" customHeight="1">
      <c r="A60" s="148" t="str">
        <f>IF('TRI-3C'!$BG$13="","",'TRI-3C'!$BG$13)</f>
        <v>Reconocer cómo las personas utilizan el dinero en su entorno familiar para satisfacer sus necesidades y deseos</v>
      </c>
      <c r="B60" s="149"/>
      <c r="C60" s="149"/>
      <c r="D60" s="150"/>
      <c r="E60" s="150"/>
      <c r="F60" s="126"/>
      <c r="G60" s="122" t="str">
        <f>IF(A60="","",VLOOKUP(J5,'TRI-3C'!$B$18:$FH$61,58,FALSE))</f>
        <v/>
      </c>
      <c r="H60" s="150"/>
      <c r="I60" s="127" t="str">
        <f t="shared" si="0"/>
        <v/>
      </c>
      <c r="J60" s="126"/>
    </row>
    <row r="61" spans="1:10" ht="12.75" customHeight="1">
      <c r="A61" s="147" t="str">
        <f>IF('TRI-3C'!$BH$13="","",'TRI-3C'!$BH$13)</f>
        <v>Reconocer las consecuencias de no cuidar sus pertenencias.</v>
      </c>
      <c r="B61" s="139"/>
      <c r="C61" s="139"/>
      <c r="F61" s="128"/>
      <c r="G61" s="124" t="str">
        <f>IF(A61="","",VLOOKUP(J5,'TRI-3C'!$B$18:$FH$61,59,FALSE))</f>
        <v/>
      </c>
      <c r="I61" s="125" t="str">
        <f t="shared" si="0"/>
        <v/>
      </c>
      <c r="J61" s="128"/>
    </row>
    <row r="62" spans="1:10" ht="12.75" customHeight="1">
      <c r="A62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62" s="149"/>
      <c r="C62" s="149"/>
      <c r="D62" s="150"/>
      <c r="E62" s="150"/>
      <c r="F62" s="126"/>
      <c r="G62" s="122" t="str">
        <f>IF(A62="","",VLOOKUP(J5,'TRI-3C'!$B$18:$FH$61,60,FALSE))</f>
        <v/>
      </c>
      <c r="H62" s="150"/>
      <c r="I62" s="127" t="str">
        <f t="shared" si="0"/>
        <v/>
      </c>
      <c r="J62" s="126"/>
    </row>
    <row r="63" spans="1:10" ht="12.75" customHeight="1">
      <c r="A63" s="164" t="str">
        <f>'BI-1T'!$A$10</f>
        <v>RELACIONES LOGICAS MATEMATICAS</v>
      </c>
      <c r="B63" s="139"/>
      <c r="C63" s="139"/>
      <c r="F63" s="128"/>
      <c r="G63" s="124" t="str">
        <f>IF(A63="","",VLOOKUP(J5,'TRI-3C'!$B$18:$FH$61,61,FALSE))</f>
        <v/>
      </c>
      <c r="I63" s="125"/>
      <c r="J63" s="128"/>
    </row>
    <row r="64" spans="1:10" ht="12.75" customHeight="1">
      <c r="A64" s="192" t="str">
        <f>IF('TRI-3C'!$BK$13="","",'TRI-3C'!$BK$13)</f>
        <v>Asociar las formas de los objetos del entorno con figuras geométricas bidimensionales</v>
      </c>
      <c r="B64" s="154"/>
      <c r="C64" s="154"/>
      <c r="D64" s="154"/>
      <c r="E64" s="154"/>
      <c r="F64" s="155"/>
      <c r="G64" s="122" t="str">
        <f>IF(A64="","",VLOOKUP(J5,'TRI-3C'!$B$18:$FH$61,62,FALSE))</f>
        <v/>
      </c>
      <c r="H64" s="150"/>
      <c r="I64" s="127" t="str">
        <f t="shared" si="0"/>
        <v/>
      </c>
      <c r="J64" s="126"/>
    </row>
    <row r="65" spans="1:10" ht="12.75" customHeight="1">
      <c r="A65" s="147" t="str">
        <f>IF('TRI-3C'!$BL$13="","",'TRI-3C'!$BL$13)</f>
        <v>Clasificar objetos con dos atributos (tamaño, color o forma).</v>
      </c>
      <c r="B65" s="139"/>
      <c r="C65" s="139"/>
      <c r="F65" s="128"/>
      <c r="G65" s="124" t="str">
        <f>IF(A65="","",VLOOKUP(J5,'TRI-3C'!$B$18:$FH$61,63,FALSE))</f>
        <v/>
      </c>
      <c r="I65" s="125" t="str">
        <f t="shared" si="0"/>
        <v/>
      </c>
      <c r="J65" s="128"/>
    </row>
    <row r="66" spans="1:10" ht="12.75" customHeight="1">
      <c r="A66" s="148" t="str">
        <f>IF('TRI-3C'!$BM$13="","",'TRI-3C'!$BM$13)</f>
        <v>Comparar y armar colecciones de más, igual y menos objetos.</v>
      </c>
      <c r="B66" s="149"/>
      <c r="C66" s="149"/>
      <c r="D66" s="150"/>
      <c r="E66" s="150"/>
      <c r="F66" s="126"/>
      <c r="G66" s="122" t="str">
        <f>IF(A66="","",VLOOKUP(J5,'TRI-3C'!$B$18:$FH$61,64,FALSE))</f>
        <v/>
      </c>
      <c r="H66" s="150"/>
      <c r="I66" s="127" t="str">
        <f t="shared" si="0"/>
        <v/>
      </c>
      <c r="J66" s="126"/>
    </row>
    <row r="67" spans="1:10" ht="12.75" customHeight="1">
      <c r="A67" s="147" t="str">
        <f>IF('TRI-3C'!$BN$13="","",'TRI-3C'!$BN$13)</f>
        <v>Comparar y ordenar secuencialmente un conjunto pequeño de objetos de acuerdo con su tamaño.</v>
      </c>
      <c r="B67" s="139"/>
      <c r="C67" s="139"/>
      <c r="F67" s="128"/>
      <c r="G67" s="124" t="str">
        <f>IF(A67="","",VLOOKUP(J5,'TRI-3C'!$B$18:$FH$61,65,FALSE))</f>
        <v/>
      </c>
      <c r="I67" s="125" t="str">
        <f t="shared" si="0"/>
        <v/>
      </c>
      <c r="J67" s="128"/>
    </row>
    <row r="68" spans="1:10" ht="12.75" customHeight="1">
      <c r="A68" s="148" t="str">
        <f>IF('TRI-3C'!$BO$13="","",'TRI-3C'!$BO$13)</f>
        <v>Comprender la relación de número-cantidad hasta el 10.</v>
      </c>
      <c r="B68" s="158"/>
      <c r="C68" s="158"/>
      <c r="D68" s="158"/>
      <c r="E68" s="158"/>
      <c r="F68" s="159"/>
      <c r="G68" s="122" t="str">
        <f>IF(A68="","",VLOOKUP(J5,'TRI-3C'!$B$18:$FH$61,66,FALSE))</f>
        <v/>
      </c>
      <c r="H68" s="150"/>
      <c r="I68" s="127" t="str">
        <f t="shared" si="0"/>
        <v/>
      </c>
      <c r="J68" s="126"/>
    </row>
    <row r="69" spans="1:10" ht="12.75" customHeight="1">
      <c r="A69" s="11" t="str">
        <f>IF('TRI-3C'!$BP$13="","",'TRI-3C'!$BP$13)</f>
        <v>Comprender la relación del numeral (representación simbólica del número) con la cantidad hasta el 5.</v>
      </c>
      <c r="B69" s="156"/>
      <c r="C69" s="156"/>
      <c r="D69" s="156"/>
      <c r="E69" s="156"/>
      <c r="F69" s="157"/>
      <c r="G69" s="124" t="str">
        <f>IF(A69="","",VLOOKUP(J5,'TRI-3C'!$B$18:$FH$61,67,FALSE))</f>
        <v/>
      </c>
      <c r="I69" s="125" t="str">
        <f t="shared" si="0"/>
        <v/>
      </c>
      <c r="J69" s="128"/>
    </row>
    <row r="70" spans="1:10" ht="12.75" customHeight="1">
      <c r="A70" s="148" t="str">
        <f>IF('TRI-3C'!$BQ$13="","",'TRI-3C'!$BQ$13)</f>
        <v>Contar oralmente del 1 al 15 con secuencia numérica.</v>
      </c>
      <c r="B70" s="149"/>
      <c r="C70" s="149"/>
      <c r="D70" s="150"/>
      <c r="E70" s="150"/>
      <c r="F70" s="126"/>
      <c r="G70" s="122" t="str">
        <f>IF(A70="","",VLOOKUP(J5,'TRI-3C'!$B$18:$FH$61,68,FALSE))</f>
        <v/>
      </c>
      <c r="H70" s="150"/>
      <c r="I70" s="127" t="str">
        <f t="shared" si="0"/>
        <v/>
      </c>
      <c r="J70" s="126"/>
    </row>
    <row r="71" spans="1:10" ht="12.75" customHeight="1">
      <c r="A71" s="147" t="str">
        <f>IF('TRI-3C'!$BR$13="","",'TRI-3C'!$BR$13)</f>
        <v>Continuar y reproducir patrones simples con objetos concretos y representaciones gráficas.</v>
      </c>
      <c r="B71" s="139"/>
      <c r="C71" s="139"/>
      <c r="F71" s="128"/>
      <c r="G71" s="124" t="str">
        <f>IF(A71="","",VLOOKUP(J5,'TRI-3C'!$B$18:$FH$61,69,FALSE))</f>
        <v/>
      </c>
      <c r="I71" s="125" t="str">
        <f t="shared" si="0"/>
        <v/>
      </c>
      <c r="J71" s="128"/>
    </row>
    <row r="72" spans="1:10" ht="12.75" customHeight="1">
      <c r="A72" s="148" t="str">
        <f>IF('TRI-3C'!$BS$13="","",'TRI-3C'!$BS$13)</f>
        <v>Establecer la relación de correspondencia entre los elementos de colecciones de objetos.</v>
      </c>
      <c r="B72" s="149"/>
      <c r="C72" s="149"/>
      <c r="D72" s="150"/>
      <c r="E72" s="150"/>
      <c r="F72" s="126"/>
      <c r="G72" s="122" t="str">
        <f>IF(A72="","",VLOOKUP(J5,'TRI-3C'!$B$18:$FH$61,70,FALSE))</f>
        <v/>
      </c>
      <c r="H72" s="150"/>
      <c r="I72" s="127" t="str">
        <f t="shared" si="0"/>
        <v/>
      </c>
      <c r="J72" s="126"/>
    </row>
    <row r="73" spans="1:10" ht="12.75" customHeight="1">
      <c r="A73" s="147" t="str">
        <f>IF('TRI-3C'!$BT$13="","",'TRI-3C'!$BT$13)</f>
        <v>Identificar características de mañana, tarde y noche</v>
      </c>
      <c r="B73" s="139"/>
      <c r="C73" s="139"/>
      <c r="F73" s="128"/>
      <c r="G73" s="124" t="str">
        <f>IF(A73="","",VLOOKUP(J5,'TRI-3C'!$B$18:$FH$61,71,FALSE))</f>
        <v/>
      </c>
      <c r="I73" s="125" t="str">
        <f t="shared" ref="I73:I136" si="1">IF(G73="","",G73)</f>
        <v/>
      </c>
      <c r="J73" s="128"/>
    </row>
    <row r="74" spans="1:10" ht="12.75" customHeight="1">
      <c r="A74" s="192" t="str">
        <f>IF('TRI-3C'!$BU$13="","",'TRI-3C'!$BU$13)</f>
        <v>Identificar en los objetos las nociones de medida: largo/ corto, grueso/delgado.</v>
      </c>
      <c r="B74" s="154"/>
      <c r="C74" s="154"/>
      <c r="D74" s="154"/>
      <c r="E74" s="154"/>
      <c r="F74" s="155"/>
      <c r="G74" s="122" t="str">
        <f>IF(A74="","",VLOOKUP(J5,'TRI-3C'!$B$18:$FH$61,72,FALSE))</f>
        <v/>
      </c>
      <c r="H74" s="150"/>
      <c r="I74" s="127" t="str">
        <f t="shared" si="1"/>
        <v/>
      </c>
      <c r="J74" s="126"/>
    </row>
    <row r="75" spans="1:10" ht="12.75" customHeight="1">
      <c r="A75" s="147" t="str">
        <f>IF('TRI-3C'!$BV$13="","",'TRI-3C'!$BV$13)</f>
        <v>Identificar figuras geométricas básicas: círculo, cuadrado y triángulo en objetos del entorno y en representaciones gráficas.</v>
      </c>
      <c r="B75" s="139"/>
      <c r="C75" s="139"/>
      <c r="F75" s="128"/>
      <c r="G75" s="124" t="str">
        <f>IF(A75="","",VLOOKUP(J5,'TRI-3C'!$B$18:$FH$61,73,FALSE))</f>
        <v/>
      </c>
      <c r="I75" s="125" t="str">
        <f t="shared" si="1"/>
        <v/>
      </c>
      <c r="J75" s="128"/>
    </row>
    <row r="76" spans="1:10" ht="12.75" customHeight="1">
      <c r="A76" s="148" t="str">
        <f>IF('TRI-3C'!$BW$13="","",'TRI-3C'!$BW$13)</f>
        <v>Identificar la diferencia entre lo que se desea y lo que se necesita</v>
      </c>
      <c r="B76" s="149"/>
      <c r="C76" s="149"/>
      <c r="D76" s="150"/>
      <c r="E76" s="150"/>
      <c r="F76" s="126"/>
      <c r="G76" s="122" t="str">
        <f>IF(A76="","",VLOOKUP(J5,'TRI-3C'!$B$18:$FH$61,74,FALSE))</f>
        <v/>
      </c>
      <c r="H76" s="150"/>
      <c r="I76" s="127" t="str">
        <f t="shared" si="1"/>
        <v/>
      </c>
      <c r="J76" s="126"/>
    </row>
    <row r="77" spans="1:10" ht="12.75" customHeight="1">
      <c r="A77" s="147" t="str">
        <f>IF('TRI-3C'!$BX$13="","",'TRI-3C'!$BX$13)</f>
        <v>Identificar las nociones de tiempo en acciones que siceden antes, ahora y después</v>
      </c>
      <c r="B77" s="139"/>
      <c r="C77" s="139"/>
      <c r="F77" s="128"/>
      <c r="G77" s="124" t="str">
        <f>IF(A77="","",VLOOKUP(J5,'TRI-3C'!$B$18:$FH$61,75,FALSE))</f>
        <v/>
      </c>
      <c r="I77" s="125" t="str">
        <f t="shared" si="1"/>
        <v/>
      </c>
      <c r="J77" s="128"/>
    </row>
    <row r="78" spans="1:10" ht="12.75" customHeight="1">
      <c r="A78" s="148" t="str">
        <f>IF('TRI-3C'!$BY$13="","",'TRI-3C'!$BY$13)</f>
        <v>Identificar los números de emergencia a través de actividades lúdicas, y reconocer cuándo pedir ayuda en situaciones sencillas.</v>
      </c>
      <c r="B78" s="158"/>
      <c r="C78" s="158"/>
      <c r="D78" s="158"/>
      <c r="E78" s="158"/>
      <c r="F78" s="159"/>
      <c r="G78" s="122" t="str">
        <f>IF(A78="","",VLOOKUP(J5,'TRI-3C'!$B$18:$FH$61,76,FALSE))</f>
        <v/>
      </c>
      <c r="H78" s="150"/>
      <c r="I78" s="127" t="str">
        <f t="shared" si="1"/>
        <v/>
      </c>
      <c r="J78" s="126"/>
    </row>
    <row r="79" spans="1:10" ht="12.75" customHeight="1">
      <c r="A79" s="11" t="str">
        <f>IF('TRI-3C'!$BZ$13="","",'TRI-3C'!$BZ$13)</f>
        <v>Identificar semejanzas y diferencias en objetos del entorno con criterios de forma, color y tamaño</v>
      </c>
      <c r="B79" s="156"/>
      <c r="C79" s="156"/>
      <c r="D79" s="156"/>
      <c r="E79" s="156"/>
      <c r="F79" s="157"/>
      <c r="G79" s="124" t="str">
        <f>IF(A79="","",VLOOKUP(J5,'TRI-3C'!$B$18:$FH$61,77,FALSE))</f>
        <v/>
      </c>
      <c r="I79" s="125" t="str">
        <f t="shared" si="1"/>
        <v/>
      </c>
      <c r="J79" s="128"/>
    </row>
    <row r="80" spans="1:10" ht="12.75" customHeight="1">
      <c r="A80" s="148" t="str">
        <f>IF('TRI-3C'!$CA$13="","",'TRI-3C'!$CA$13)</f>
        <v>Ordenar en secuencias lógica sucesos de hasta cinco eventos en representaciones gráficas de sus actividades de la rutina diaria y en escenas de cuentos</v>
      </c>
      <c r="B80" s="149"/>
      <c r="C80" s="149"/>
      <c r="D80" s="150"/>
      <c r="E80" s="150"/>
      <c r="F80" s="126"/>
      <c r="G80" s="122" t="str">
        <f>IF(A80="","",VLOOKUP(J5,'TRI-3C'!$B$18:$FH$61,78,FALSE))</f>
        <v/>
      </c>
      <c r="H80" s="150"/>
      <c r="I80" s="127" t="str">
        <f t="shared" si="1"/>
        <v/>
      </c>
      <c r="J80" s="126"/>
    </row>
    <row r="81" spans="1:10" ht="12.75" customHeight="1">
      <c r="A81" s="147" t="str">
        <f>IF('TRI-3C'!$CB$13="","",'TRI-3C'!$CB$13)</f>
        <v>Reconocer billetes y monedas en situaciones de la vida real</v>
      </c>
      <c r="B81" s="139"/>
      <c r="C81" s="139"/>
      <c r="F81" s="128"/>
      <c r="G81" s="124" t="str">
        <f>IF(A81="","",VLOOKUP(J5,'TRI-3C'!$B$18:$FH$61,79,FALSE))</f>
        <v/>
      </c>
      <c r="I81" s="125" t="str">
        <f t="shared" si="1"/>
        <v/>
      </c>
      <c r="J81" s="128"/>
    </row>
    <row r="82" spans="1:10" ht="12.75" customHeight="1">
      <c r="A82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82" s="149"/>
      <c r="C82" s="149"/>
      <c r="D82" s="150"/>
      <c r="E82" s="150"/>
      <c r="F82" s="126"/>
      <c r="G82" s="122" t="str">
        <f>IF(A82="","",VLOOKUP(J5,'TRI-3C'!$B$18:$FH$61,80,FALSE))</f>
        <v/>
      </c>
      <c r="H82" s="150"/>
      <c r="I82" s="127" t="str">
        <f t="shared" si="1"/>
        <v/>
      </c>
      <c r="J82" s="126"/>
    </row>
    <row r="83" spans="1:10" ht="12.75" customHeight="1">
      <c r="A83" s="147" t="str">
        <f>IF('TRI-3C'!$CD$13="","",'TRI-3C'!$CD$13)</f>
        <v>Reconocer los colores secundarios en objetos e imágenes del entorno.</v>
      </c>
      <c r="B83" s="139"/>
      <c r="C83" s="139"/>
      <c r="F83" s="128"/>
      <c r="G83" s="124" t="str">
        <f>IF(A83="","",VLOOKUP(J5,'TRI-3C'!$B$18:$FH$61,81,FALSE))</f>
        <v/>
      </c>
      <c r="I83" s="125" t="str">
        <f t="shared" si="1"/>
        <v/>
      </c>
      <c r="J83" s="128"/>
    </row>
    <row r="84" spans="1:10" ht="12.75" customHeight="1">
      <c r="A84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84" s="154"/>
      <c r="C84" s="154"/>
      <c r="D84" s="154"/>
      <c r="E84" s="154"/>
      <c r="F84" s="155"/>
      <c r="G84" s="122" t="str">
        <f>IF(A84="","",VLOOKUP(J5,'TRI-3C'!$B$18:$FH$61,82,FALSE))</f>
        <v/>
      </c>
      <c r="H84" s="150"/>
      <c r="I84" s="127" t="str">
        <f t="shared" si="1"/>
        <v/>
      </c>
      <c r="J84" s="126"/>
    </row>
    <row r="85" spans="1:10" ht="12.75" customHeight="1">
      <c r="A85" s="147" t="str">
        <f>IF('TRI-3C'!$CF$13="","",'TRI-3C'!$CF$13)</f>
        <v>Relacionar las distintas formas de adquirir dinero con el trabajo y el esfuerzo.</v>
      </c>
      <c r="B85" s="139"/>
      <c r="C85" s="139"/>
      <c r="F85" s="128"/>
      <c r="G85" s="124" t="str">
        <f>IF(A85="","",VLOOKUP(J5,'TRI-3C'!$B$18:$FH$61,83,FALSE))</f>
        <v/>
      </c>
      <c r="I85" s="125" t="str">
        <f t="shared" si="1"/>
        <v/>
      </c>
      <c r="J85" s="128"/>
    </row>
    <row r="86" spans="1:10" ht="12.75" customHeight="1">
      <c r="A86" s="165" t="str">
        <f>'BI-1T'!$A$11</f>
        <v>COMPRENSIÓN Y EXPRESION DEL LENGUAJE</v>
      </c>
      <c r="B86" s="149"/>
      <c r="C86" s="149"/>
      <c r="D86" s="150"/>
      <c r="E86" s="150"/>
      <c r="F86" s="126"/>
      <c r="G86" s="122" t="str">
        <f>IF(A86="","",VLOOKUP(J5,'TRI-3C'!$B$18:$FH$61,84,FALSE))</f>
        <v/>
      </c>
      <c r="H86" s="150"/>
      <c r="I86" s="127"/>
      <c r="J86" s="126"/>
    </row>
    <row r="87" spans="1:10" ht="12.75" customHeight="1">
      <c r="A87" s="147" t="str">
        <f>IF('TRI-3C'!$CH$13="","",'TRI-3C'!$CH$13)</f>
        <v>Asociar la imagen de la portada con el título de los cuentos conocidos.</v>
      </c>
      <c r="B87" s="139"/>
      <c r="C87" s="139"/>
      <c r="F87" s="128"/>
      <c r="G87" s="124" t="str">
        <f>IF(A87="","",VLOOKUP(J5,'TRI-3C'!$B$18:$FH$61,85,FALSE))</f>
        <v/>
      </c>
      <c r="I87" s="125" t="str">
        <f t="shared" si="1"/>
        <v/>
      </c>
      <c r="J87" s="128"/>
    </row>
    <row r="88" spans="1:10" ht="12.75" customHeight="1">
      <c r="A88" s="148" t="str">
        <f>IF('TRI-3C'!$CI$13="","",'TRI-3C'!$CI$13)</f>
        <v>Colaborar en la creación de textos colectivos con la ayuda del docente.</v>
      </c>
      <c r="B88" s="158"/>
      <c r="C88" s="158"/>
      <c r="D88" s="158"/>
      <c r="E88" s="158"/>
      <c r="F88" s="159"/>
      <c r="G88" s="122" t="str">
        <f>IF(A88="","",VLOOKUP(J5,'TRI-3C'!$B$18:$FH$61,86,FALSE))</f>
        <v/>
      </c>
      <c r="H88" s="150"/>
      <c r="I88" s="127" t="str">
        <f t="shared" si="1"/>
        <v/>
      </c>
      <c r="J88" s="126"/>
    </row>
    <row r="89" spans="1:10" ht="12.75" customHeight="1">
      <c r="A89" s="11" t="str">
        <f>IF('TRI-3C'!$CJ$13="","",'TRI-3C'!$CJ$13)</f>
        <v>Comprender el derecho propio y de las otras personas a decir que no como una respuesta válida y respetable.</v>
      </c>
      <c r="B89" s="156"/>
      <c r="C89" s="156"/>
      <c r="D89" s="156"/>
      <c r="E89" s="156"/>
      <c r="F89" s="157"/>
      <c r="G89" s="124" t="str">
        <f>IF(A89="","",VLOOKUP(J5,'TRI-3C'!$B$18:$FH$61,87,FALSE))</f>
        <v/>
      </c>
      <c r="I89" s="125" t="str">
        <f t="shared" si="1"/>
        <v/>
      </c>
      <c r="J89" s="128"/>
    </row>
    <row r="90" spans="1:10" ht="12.75" customHeight="1">
      <c r="A90" s="148" t="str">
        <f>IF('TRI-3C'!$CK$13="","",'TRI-3C'!$CK$13)</f>
        <v>Comunicarse a través de dibujos de objetos con detalles que lo vuelven identificables, como representación simbólica de sus ideas.</v>
      </c>
      <c r="B90" s="149"/>
      <c r="C90" s="149"/>
      <c r="D90" s="150"/>
      <c r="E90" s="150"/>
      <c r="F90" s="126"/>
      <c r="G90" s="122" t="str">
        <f>IF(A90="","",VLOOKUP(J5,'TRI-3C'!$B$18:$FH$61,88,FALSE))</f>
        <v/>
      </c>
      <c r="H90" s="150"/>
      <c r="I90" s="127" t="str">
        <f t="shared" si="1"/>
        <v/>
      </c>
      <c r="J90" s="126"/>
    </row>
    <row r="91" spans="1:10" ht="12.75" customHeight="1">
      <c r="A91" s="147" t="str">
        <f>IF('TRI-3C'!$CL$13="","",'TRI-3C'!$CL$13)</f>
        <v>Comunicarse incorporando palabras nuevas a su vocabulario en función de los ambientes y experiencias en las que interactúa.</v>
      </c>
      <c r="B91" s="139"/>
      <c r="C91" s="139"/>
      <c r="F91" s="128"/>
      <c r="G91" s="124" t="str">
        <f>IF(A91="","",VLOOKUP(J5,'TRI-3C'!$B$18:$FH$61,89,FALSE))</f>
        <v/>
      </c>
      <c r="I91" s="125" t="str">
        <f t="shared" si="1"/>
        <v/>
      </c>
      <c r="J91" s="128"/>
    </row>
    <row r="92" spans="1:10" ht="12.75" customHeight="1">
      <c r="A92" s="148" t="str">
        <f>IF('TRI-3C'!$CM$13="","",'TRI-3C'!$CM$13)</f>
        <v>Contar un cuento en base a sus imágenes a partir de la portada y siguiendo la secuencia de las páginas.</v>
      </c>
      <c r="B92" s="149"/>
      <c r="C92" s="149"/>
      <c r="D92" s="150"/>
      <c r="E92" s="150"/>
      <c r="F92" s="126"/>
      <c r="G92" s="122" t="str">
        <f>IF(A92="","",VLOOKUP(J5,'TRI-3C'!$B$18:$FH$61,90,FALSE))</f>
        <v/>
      </c>
      <c r="H92" s="150"/>
      <c r="I92" s="127" t="str">
        <f t="shared" si="1"/>
        <v/>
      </c>
      <c r="J92" s="126"/>
    </row>
    <row r="93" spans="1:10" ht="12.75" customHeight="1">
      <c r="A93" s="147" t="str">
        <f>IF('TRI-3C'!$CN$13="","",'TRI-3C'!$CN$13)</f>
        <v>Describir oralmente imágenes gráficas (pictogramas) y digitales, estructurando oraciones más elaboradas que describan a los objetos que observa.</v>
      </c>
      <c r="B93" s="139"/>
      <c r="C93" s="139"/>
      <c r="F93" s="128"/>
      <c r="G93" s="124" t="str">
        <f>IF(A93="","",VLOOKUP(J5,'TRI-3C'!$B$18:$FH$61,91,FALSE))</f>
        <v/>
      </c>
      <c r="I93" s="125" t="str">
        <f t="shared" si="1"/>
        <v/>
      </c>
      <c r="J93" s="128"/>
    </row>
    <row r="94" spans="1:10" ht="12.75" customHeight="1">
      <c r="A94" s="192" t="str">
        <f>IF('TRI-3C'!$CO$13="","",'TRI-3C'!$CO$13)</f>
        <v>Describir oralmente imágenes relacionadas con los derechos de las personas en situación de movilidad</v>
      </c>
      <c r="B94" s="154"/>
      <c r="C94" s="154"/>
      <c r="D94" s="154"/>
      <c r="E94" s="154"/>
      <c r="F94" s="155"/>
      <c r="G94" s="122" t="str">
        <f>IF(A94="","",VLOOKUP(J5,'TRI-3C'!$B$18:$FH$61,92,FALSE))</f>
        <v/>
      </c>
      <c r="H94" s="150"/>
      <c r="I94" s="127" t="str">
        <f t="shared" si="1"/>
        <v/>
      </c>
      <c r="J94" s="126"/>
    </row>
    <row r="95" spans="1:10" ht="12.75" customHeight="1">
      <c r="A95" s="147" t="str">
        <f>IF('TRI-3C'!$CP$13="","",'TRI-3C'!$CP$13)</f>
        <v>Expresarse oralmente pronunciando correctamente la mayoría de las palabras puede presentarse dificultades en la pronunciación de s, y la r.</v>
      </c>
      <c r="B95" s="139"/>
      <c r="C95" s="139"/>
      <c r="F95" s="128"/>
      <c r="G95" s="124" t="str">
        <f>IF(A95="","",VLOOKUP(J5,'TRI-3C'!$B$18:$FH$61,93,FALSE))</f>
        <v/>
      </c>
      <c r="I95" s="125" t="str">
        <f t="shared" si="1"/>
        <v/>
      </c>
      <c r="J95" s="128"/>
    </row>
    <row r="96" spans="1:10" ht="12.75" customHeight="1">
      <c r="A96" s="148" t="str">
        <f>IF('TRI-3C'!$CQ$13="","",'TRI-3C'!$CQ$13)</f>
        <v>Expresarse utilizando oraciones cortas y completas manteniendo el orden de las palabras.</v>
      </c>
      <c r="B96" s="149"/>
      <c r="C96" s="149"/>
      <c r="D96" s="150"/>
      <c r="E96" s="150"/>
      <c r="F96" s="126"/>
      <c r="G96" s="122" t="str">
        <f>IF(A96="","",VLOOKUP(J5,'TRI-3C'!$B$18:$FH$61,94,FALSE))</f>
        <v/>
      </c>
      <c r="H96" s="150"/>
      <c r="I96" s="127" t="str">
        <f t="shared" si="1"/>
        <v/>
      </c>
      <c r="J96" s="126"/>
    </row>
    <row r="97" spans="1:10" ht="12.75" customHeight="1">
      <c r="A97" s="147" t="str">
        <f>IF('TRI-3C'!$CR$13="","",'TRI-3C'!$CR$13)</f>
        <v>Identificar “auditivamente” el fonema (sonido) inicial de las palabras más utilizadas.</v>
      </c>
      <c r="B97" s="139"/>
      <c r="C97" s="139"/>
      <c r="F97" s="128"/>
      <c r="G97" s="124" t="str">
        <f>IF(A97="","",VLOOKUP(J5,'TRI-3C'!$B$18:$FH$61,95,FALSE))</f>
        <v/>
      </c>
      <c r="I97" s="125" t="str">
        <f t="shared" si="1"/>
        <v/>
      </c>
      <c r="J97" s="128"/>
    </row>
    <row r="98" spans="1:10" ht="12.75" customHeight="1">
      <c r="A98" s="148" t="str">
        <f>IF('TRI-3C'!$CS$13="","",'TRI-3C'!$CS$13)</f>
        <v>Identificar una persona adulta de confianza para solicitar apoyo al enfrentar desafíos emocionales en situaciones cotidianas del entorno escolar</v>
      </c>
      <c r="B98" s="158"/>
      <c r="C98" s="158"/>
      <c r="D98" s="158"/>
      <c r="E98" s="158"/>
      <c r="F98" s="159"/>
      <c r="G98" s="122" t="str">
        <f>IF(A98="","",VLOOKUP(J5,'TRI-3C'!$B$18:$FH$61,96,FALSE))</f>
        <v/>
      </c>
      <c r="H98" s="150"/>
      <c r="I98" s="127" t="str">
        <f t="shared" si="1"/>
        <v/>
      </c>
      <c r="J98" s="126"/>
    </row>
    <row r="99" spans="1:10" ht="12.75" customHeight="1">
      <c r="A99" s="11" t="str">
        <f>IF('TRI-3C'!$CT$13="","",'TRI-3C'!$CT$13)</f>
        <v>Participar en conversaciones más complejas y largas manteniéndose dentro del tema.</v>
      </c>
      <c r="B99" s="156"/>
      <c r="C99" s="156"/>
      <c r="D99" s="156"/>
      <c r="E99" s="156"/>
      <c r="F99" s="157"/>
      <c r="G99" s="124" t="str">
        <f>IF(A99="","",VLOOKUP(J5,'TRI-3C'!$B$18:$FH$61,97,FALSE))</f>
        <v/>
      </c>
      <c r="I99" s="125" t="str">
        <f t="shared" si="1"/>
        <v/>
      </c>
      <c r="J99" s="128"/>
    </row>
    <row r="100" spans="1:10" ht="12.75" customHeight="1">
      <c r="A100" s="148" t="str">
        <f>IF('TRI-3C'!$CU$13="","",'TRI-3C'!$CU$13)</f>
        <v>Producir palabras que riman espontáneamente tomado en cuenta los sonidos finales de las mismas.</v>
      </c>
      <c r="B100" s="149"/>
      <c r="C100" s="149"/>
      <c r="D100" s="150"/>
      <c r="E100" s="150"/>
      <c r="F100" s="126"/>
      <c r="G100" s="122" t="str">
        <f>IF(A100="","",VLOOKUP(J5,'TRI-3C'!$B$18:$FH$61,98,FALSE))</f>
        <v/>
      </c>
      <c r="H100" s="150"/>
      <c r="I100" s="127" t="str">
        <f t="shared" si="1"/>
        <v/>
      </c>
      <c r="J100" s="126"/>
    </row>
    <row r="101" spans="1:10" ht="12.75" customHeight="1">
      <c r="A101" s="147" t="str">
        <f>IF('TRI-3C'!$CV$13="","",'TRI-3C'!$CV$13)</f>
        <v>Realizar modificaciones del contenido de un cuento relatado por el adulto, cambiando partes del él como: acciones y final.</v>
      </c>
      <c r="B101" s="139"/>
      <c r="C101" s="139"/>
      <c r="F101" s="128"/>
      <c r="G101" s="124" t="str">
        <f>IF(A101="","",VLOOKUP(J5,'TRI-3C'!$B$18:$FH$61,99,FALSE))</f>
        <v/>
      </c>
      <c r="I101" s="125" t="str">
        <f t="shared" si="1"/>
        <v/>
      </c>
      <c r="J101" s="128"/>
    </row>
    <row r="102" spans="1:10" ht="12.75" customHeight="1">
      <c r="A102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02" s="149"/>
      <c r="C102" s="149"/>
      <c r="D102" s="150"/>
      <c r="E102" s="150"/>
      <c r="F102" s="126"/>
      <c r="G102" s="122" t="str">
        <f>IF(A102="","",VLOOKUP(J5,'TRI-3C'!$B$18:$FH$61,100,FALSE))</f>
        <v/>
      </c>
      <c r="H102" s="150"/>
      <c r="I102" s="127" t="str">
        <f t="shared" si="1"/>
        <v/>
      </c>
      <c r="J102" s="126"/>
    </row>
    <row r="103" spans="1:10" ht="12.75" customHeight="1">
      <c r="A103" s="147" t="str">
        <f>IF('TRI-3C'!$CX$13="","",'TRI-3C'!$CX$13)</f>
        <v>Reconocer etiquetas y rótulos de su entorno inmediato y los “lee”.</v>
      </c>
      <c r="B103" s="139"/>
      <c r="C103" s="139"/>
      <c r="F103" s="128"/>
      <c r="G103" s="124" t="str">
        <f>IF(A103="","",VLOOKUP(J5,'TRI-3C'!$B$18:$FH$61,101,FALSE))</f>
        <v/>
      </c>
      <c r="I103" s="125" t="str">
        <f t="shared" si="1"/>
        <v/>
      </c>
      <c r="J103" s="128"/>
    </row>
    <row r="104" spans="1:10" ht="12.75" customHeight="1">
      <c r="A104" s="192" t="str">
        <f>IF('TRI-3C'!$CY$13="","",'TRI-3C'!$CY$13)</f>
        <v>Relatar cuentos, narrados por el adulto, manteniendo la secuencia, sin la ayuda del paratexto.</v>
      </c>
      <c r="B104" s="154"/>
      <c r="C104" s="154"/>
      <c r="D104" s="154"/>
      <c r="E104" s="154"/>
      <c r="F104" s="155"/>
      <c r="G104" s="122" t="str">
        <f>IF(A104="","",VLOOKUP(J5,'TRI-3C'!$B$18:$FH$61,102,FALSE))</f>
        <v/>
      </c>
      <c r="H104" s="150"/>
      <c r="I104" s="127" t="str">
        <f t="shared" si="1"/>
        <v/>
      </c>
      <c r="J104" s="126"/>
    </row>
    <row r="105" spans="1:10" ht="12.75" customHeight="1">
      <c r="A105" s="147" t="str">
        <f>IF('TRI-3C'!$CZ$13="","",'TRI-3C'!$CZ$13)</f>
        <v>Reproducir trabalenguas sencillos, adivinanzas, canciones y poemas cortos, mejorando su pronunciación y potenciando su capacidad imaginativa.</v>
      </c>
      <c r="B105" s="139"/>
      <c r="C105" s="139"/>
      <c r="F105" s="128"/>
      <c r="G105" s="124" t="str">
        <f>IF(A105="","",VLOOKUP(J5,'TRI-3C'!$B$18:$FH$61,103,FALSE))</f>
        <v/>
      </c>
      <c r="I105" s="125" t="str">
        <f t="shared" si="1"/>
        <v/>
      </c>
      <c r="J105" s="128"/>
    </row>
    <row r="106" spans="1:10" ht="12.75" customHeight="1">
      <c r="A106" s="148" t="str">
        <f>IF('TRI-3C'!$DA$13="","",'TRI-3C'!$DA$13)</f>
        <v>Responder preguntas sobre un texto narrado por el adulto, relacionadas a los personajes y acciones principales.</v>
      </c>
      <c r="B106" s="149"/>
      <c r="C106" s="149"/>
      <c r="D106" s="150"/>
      <c r="E106" s="150"/>
      <c r="F106" s="126"/>
      <c r="G106" s="122" t="str">
        <f>IF(A106="","",VLOOKUP(J5,'TRI-3C'!$B$18:$FH$61,104,FALSE))</f>
        <v/>
      </c>
      <c r="H106" s="150"/>
      <c r="I106" s="127" t="str">
        <f t="shared" si="1"/>
        <v/>
      </c>
      <c r="J106" s="126"/>
    </row>
    <row r="107" spans="1:10" ht="12.75" customHeight="1">
      <c r="A107" s="147" t="str">
        <f>IF('TRI-3C'!$DB$13="","",'TRI-3C'!$DB$13)</f>
        <v>Seguir instrucciones sencillas que involucren la ejecución de tres o más actividades</v>
      </c>
      <c r="B107" s="139"/>
      <c r="C107" s="139"/>
      <c r="F107" s="128"/>
      <c r="G107" s="124" t="str">
        <f>IF(A107="","",VLOOKUP(J5,'TRI-3C'!$B$18:$FH$61,105,FALSE))</f>
        <v/>
      </c>
      <c r="I107" s="125" t="str">
        <f t="shared" si="1"/>
        <v/>
      </c>
      <c r="J107" s="128"/>
    </row>
    <row r="108" spans="1:10" ht="12.75" customHeight="1">
      <c r="A108" s="165" t="str">
        <f>'BI-1T'!$A$12</f>
        <v>EXPRESIÓN ARTISTICA</v>
      </c>
      <c r="B108" s="158"/>
      <c r="C108" s="158"/>
      <c r="D108" s="158"/>
      <c r="E108" s="158"/>
      <c r="F108" s="159"/>
      <c r="G108" s="122" t="str">
        <f>IF(A108="","",VLOOKUP(J5,'TRI-3C'!$B$18:$FH$61,106,FALSE))</f>
        <v/>
      </c>
      <c r="H108" s="150"/>
      <c r="I108" s="127"/>
      <c r="J108" s="126"/>
    </row>
    <row r="109" spans="1:10" ht="12.75" customHeight="1">
      <c r="A109" s="11" t="str">
        <f>IF('TRI-3C'!$DD$13="","",'TRI-3C'!$DD$13)</f>
        <v>Cantar canciones siguiendo el ritmo y coordinando con las expresiones de su cuerpo.</v>
      </c>
      <c r="B109" s="156"/>
      <c r="C109" s="156"/>
      <c r="D109" s="156"/>
      <c r="E109" s="156"/>
      <c r="F109" s="157"/>
      <c r="G109" s="124" t="str">
        <f>IF(A109="","",VLOOKUP(J5,'TRI-3C'!$B$18:$FH$61,107,FALSE))</f>
        <v/>
      </c>
      <c r="I109" s="125" t="str">
        <f t="shared" si="1"/>
        <v/>
      </c>
      <c r="J109" s="128"/>
    </row>
    <row r="110" spans="1:10" ht="12.75" customHeight="1">
      <c r="A110" s="148" t="str">
        <f>IF('TRI-3C'!$DE$13="","",'TRI-3C'!$DE$13)</f>
        <v>Comunicar de manera escrita sus ideas intentando imitar letras o formas parecidas a letras.</v>
      </c>
      <c r="B110" s="149"/>
      <c r="C110" s="149"/>
      <c r="D110" s="150"/>
      <c r="E110" s="150"/>
      <c r="F110" s="126"/>
      <c r="G110" s="122" t="str">
        <f>IF(A110="","",VLOOKUP(J5,'TRI-3C'!$B$18:$FH$61,108,FALSE))</f>
        <v/>
      </c>
      <c r="H110" s="150"/>
      <c r="I110" s="127" t="str">
        <f t="shared" si="1"/>
        <v/>
      </c>
      <c r="J110" s="126"/>
    </row>
    <row r="111" spans="1:10" ht="12.75" customHeight="1">
      <c r="A111" s="147" t="str">
        <f>IF('TRI-3C'!$DF$13="","",'TRI-3C'!$DF$13)</f>
        <v>Ejecutar patrones de más de dos ritmos con partes del cuerpo y elementos o instrumentos sonoros.</v>
      </c>
      <c r="B111" s="139"/>
      <c r="C111" s="139"/>
      <c r="F111" s="128"/>
      <c r="G111" s="124" t="str">
        <f>IF(A111="","",VLOOKUP(J5,'TRI-3C'!$B$18:$FH$61,109,FALSE))</f>
        <v/>
      </c>
      <c r="I111" s="125" t="str">
        <f t="shared" si="1"/>
        <v/>
      </c>
      <c r="J111" s="128"/>
    </row>
    <row r="112" spans="1:10" ht="12.75" customHeight="1">
      <c r="A112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112" s="149"/>
      <c r="C112" s="149"/>
      <c r="D112" s="150"/>
      <c r="E112" s="150"/>
      <c r="F112" s="126"/>
      <c r="G112" s="122" t="str">
        <f>IF(A112="","",VLOOKUP(J5,'TRI-3C'!$B$18:$FH$61,110,FALSE))</f>
        <v/>
      </c>
      <c r="H112" s="150"/>
      <c r="I112" s="127" t="str">
        <f t="shared" si="1"/>
        <v/>
      </c>
      <c r="J112" s="126"/>
    </row>
    <row r="113" spans="1:10" ht="12.75" customHeight="1">
      <c r="A113" s="147" t="str">
        <f>IF('TRI-3C'!$DH$13="","",'TRI-3C'!$DH$13)</f>
        <v>Expresar su opinión al observar una obra artística relacionada a la plástica o a la escultura.</v>
      </c>
      <c r="B113" s="139"/>
      <c r="C113" s="139"/>
      <c r="F113" s="128"/>
      <c r="G113" s="124" t="str">
        <f>IF(A113="","",VLOOKUP(J5,'TRI-3C'!$B$18:$FH$61,111,FALSE))</f>
        <v/>
      </c>
      <c r="I113" s="125" t="str">
        <f t="shared" si="1"/>
        <v/>
      </c>
      <c r="J113" s="128"/>
    </row>
    <row r="114" spans="1:10" ht="12.75" customHeight="1">
      <c r="A114" s="192" t="str">
        <f>IF('TRI-3C'!$DI$13="","",'TRI-3C'!$DI$13)</f>
        <v>Expresar sus vivencias y experiencias a través del dibujo libre.</v>
      </c>
      <c r="B114" s="154"/>
      <c r="C114" s="154"/>
      <c r="D114" s="154"/>
      <c r="E114" s="154"/>
      <c r="F114" s="155"/>
      <c r="G114" s="122" t="str">
        <f>IF(A114="","",VLOOKUP(J5,'TRI-3C'!$B$18:$FH$61,112,FALSE))</f>
        <v/>
      </c>
      <c r="H114" s="150"/>
      <c r="I114" s="127" t="str">
        <f t="shared" si="1"/>
        <v/>
      </c>
      <c r="J114" s="126"/>
    </row>
    <row r="115" spans="1:10" ht="12.75" customHeight="1">
      <c r="A115" s="147" t="str">
        <f>IF('TRI-3C'!$DJ$13="","",'TRI-3C'!$DJ$13)</f>
        <v>Mantener el ritmo y las secuencias de pasos sencillos durante la ejecución de coreografías.</v>
      </c>
      <c r="B115" s="139"/>
      <c r="C115" s="139"/>
      <c r="F115" s="128"/>
      <c r="G115" s="124" t="str">
        <f>IF(A115="","",VLOOKUP(J5,'TRI-3C'!$B$18:$FH$61,113,FALSE))</f>
        <v/>
      </c>
      <c r="I115" s="125" t="str">
        <f t="shared" si="1"/>
        <v/>
      </c>
      <c r="J115" s="128"/>
    </row>
    <row r="116" spans="1:10" ht="12.75" customHeight="1">
      <c r="A116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16" s="149"/>
      <c r="C116" s="149"/>
      <c r="D116" s="150"/>
      <c r="E116" s="150"/>
      <c r="F116" s="126"/>
      <c r="G116" s="122" t="str">
        <f>IF(A116="","",VLOOKUP(J5,'TRI-3C'!$B$18:$FH$61,114,FALSE))</f>
        <v/>
      </c>
      <c r="H116" s="150"/>
      <c r="I116" s="127" t="str">
        <f t="shared" si="1"/>
        <v/>
      </c>
      <c r="J116" s="126"/>
    </row>
    <row r="117" spans="1:10" ht="12.75" customHeight="1">
      <c r="A117" s="147" t="str">
        <f>IF('TRI-3C'!$DL$13="","",'TRI-3C'!$DL$13)</f>
        <v>Participar en dramatizaciones, asumiendo roles de diferentes personas del entorno y de personajes de cuentos e historietas.</v>
      </c>
      <c r="B117" s="139"/>
      <c r="C117" s="139"/>
      <c r="F117" s="128"/>
      <c r="G117" s="124" t="str">
        <f>IF(A117="","",VLOOKUP(J5,'TRI-3C'!$B$18:$FH$61,115,FALSE))</f>
        <v/>
      </c>
      <c r="I117" s="125" t="str">
        <f t="shared" si="1"/>
        <v/>
      </c>
      <c r="J117" s="128"/>
    </row>
    <row r="118" spans="1:10" ht="12.75" customHeight="1">
      <c r="A118" s="148" t="str">
        <f>IF('TRI-3C'!$DM$13="","",'TRI-3C'!$DM$13)</f>
        <v>Participar en rondas populares, bailes y juegos tradicionales, asumiendo los roles y respetando las reglas.</v>
      </c>
      <c r="B118" s="158"/>
      <c r="C118" s="158"/>
      <c r="D118" s="158"/>
      <c r="E118" s="158"/>
      <c r="F118" s="159"/>
      <c r="G118" s="122" t="str">
        <f>IF(A118="","",VLOOKUP(J5,'TRI-3C'!$B$18:$FH$61,116,FALSE))</f>
        <v/>
      </c>
      <c r="H118" s="150"/>
      <c r="I118" s="127" t="str">
        <f t="shared" si="1"/>
        <v/>
      </c>
      <c r="J118" s="126"/>
    </row>
    <row r="119" spans="1:10" ht="12.75" customHeight="1">
      <c r="A119" s="11" t="str">
        <f>IF('TRI-3C'!$DN$13="","",'TRI-3C'!$DN$13)</f>
        <v>Realizar actividades creativas utilizando las técnicas grafo plásticas con variedad de materiales.</v>
      </c>
      <c r="B119" s="156"/>
      <c r="C119" s="156"/>
      <c r="D119" s="156"/>
      <c r="E119" s="156"/>
      <c r="F119" s="157"/>
      <c r="G119" s="124" t="str">
        <f>IF(A119="","",VLOOKUP(J5,'TRI-3C'!$B$18:$FH$61,117,FALSE))</f>
        <v/>
      </c>
      <c r="I119" s="125" t="str">
        <f t="shared" si="1"/>
        <v/>
      </c>
      <c r="J119" s="128"/>
    </row>
    <row r="120" spans="1:10" ht="12.75" customHeight="1">
      <c r="A120" s="165" t="str">
        <f>'BI-1T'!$A$13</f>
        <v>EXPRESION CORPORAL Y MOTRICIDAD</v>
      </c>
      <c r="B120" s="149"/>
      <c r="C120" s="149"/>
      <c r="D120" s="150"/>
      <c r="E120" s="150"/>
      <c r="F120" s="126"/>
      <c r="G120" s="122" t="str">
        <f>IF(A120="","",VLOOKUP(J5,'TRI-3C'!$B$18:$FH$61,118,FALSE))</f>
        <v/>
      </c>
      <c r="H120" s="150"/>
      <c r="I120" s="127"/>
      <c r="J120" s="126"/>
    </row>
    <row r="121" spans="1:10" ht="12.75" customHeight="1">
      <c r="A121" s="147" t="str">
        <f>IF('TRI-3C'!$DP$13="","",'TRI-3C'!$DP$13)</f>
        <v>Caminar y correr con soltura y seguridad manteniendo el equilibrio a diferentes distancias, orientaciones y ritmos en espacios parciales.</v>
      </c>
      <c r="B121" s="139"/>
      <c r="C121" s="139"/>
      <c r="F121" s="128"/>
      <c r="G121" s="124" t="str">
        <f>IF(A121="","",VLOOKUP(J5,'TRI-3C'!$B$18:$FH$61,119,FALSE))</f>
        <v/>
      </c>
      <c r="I121" s="125" t="str">
        <f t="shared" si="1"/>
        <v/>
      </c>
      <c r="J121" s="128"/>
    </row>
    <row r="122" spans="1:10" ht="12.75" customHeight="1">
      <c r="A122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122" s="149"/>
      <c r="C122" s="149"/>
      <c r="D122" s="150"/>
      <c r="E122" s="150"/>
      <c r="F122" s="126"/>
      <c r="G122" s="122" t="str">
        <f>IF(A122="","",VLOOKUP(J5,'TRI-3C'!$B$18:$FH$61,120,FALSE))</f>
        <v/>
      </c>
      <c r="H122" s="150"/>
      <c r="I122" s="127" t="str">
        <f t="shared" si="1"/>
        <v/>
      </c>
      <c r="J122" s="126"/>
    </row>
    <row r="123" spans="1:10" ht="12.75" customHeight="1">
      <c r="A123" s="147" t="str">
        <f>IF('TRI-3C'!$DR$13="","",'TRI-3C'!$DR$13)</f>
        <v>Discriminar sonidos onomatopéyicos y diferencia los sonidos naturales de los artificiales</v>
      </c>
      <c r="B123" s="139"/>
      <c r="C123" s="139"/>
      <c r="F123" s="128"/>
      <c r="G123" s="124" t="str">
        <f>IF(A123="","",VLOOKUP(J5,'TRI-3C'!$B$18:$FH$61,121,FALSE))</f>
        <v/>
      </c>
      <c r="I123" s="125" t="str">
        <f t="shared" si="1"/>
        <v/>
      </c>
      <c r="J123" s="128"/>
    </row>
    <row r="124" spans="1:10" ht="12.75" customHeight="1">
      <c r="A124" s="192" t="str">
        <f>IF('TRI-3C'!$DS$13="","",'TRI-3C'!$DS$13)</f>
        <v>Ejecutar actividades coordinadamente y con un control adecuado de fuerza y tonicidad muscular como: lanzar, atrapar y patear objetos y pelotas.</v>
      </c>
      <c r="B124" s="154"/>
      <c r="C124" s="154"/>
      <c r="D124" s="154"/>
      <c r="E124" s="154"/>
      <c r="F124" s="155"/>
      <c r="G124" s="122" t="str">
        <f>IF(A124="","",VLOOKUP(J5,'TRI-3C'!$B$18:$FH$61,122,FALSE))</f>
        <v/>
      </c>
      <c r="H124" s="150"/>
      <c r="I124" s="127" t="str">
        <f t="shared" si="1"/>
        <v/>
      </c>
      <c r="J124" s="126"/>
    </row>
    <row r="125" spans="1:10" ht="12.75" customHeight="1">
      <c r="A125" s="147" t="str">
        <f>IF('TRI-3C'!$DT$13="","",'TRI-3C'!$DT$13)</f>
        <v>Emplear su lado dominante en la realización de la mayoría de las actividades que utilice la mano, ojo y pie.</v>
      </c>
      <c r="B125" s="139"/>
      <c r="C125" s="139"/>
      <c r="F125" s="128"/>
      <c r="G125" s="124" t="str">
        <f>IF(A125="","",VLOOKUP(J5,'TRI-3C'!$B$18:$FH$61,123,FALSE))</f>
        <v/>
      </c>
      <c r="I125" s="125" t="str">
        <f t="shared" si="1"/>
        <v/>
      </c>
      <c r="J125" s="128"/>
    </row>
    <row r="126" spans="1:10" ht="12.75" customHeight="1">
      <c r="A126" s="148" t="str">
        <f>IF('TRI-3C'!$DU$13="","",'TRI-3C'!$DU$13)</f>
        <v>Galopar y salticar coordinadamente con obstáculos ejecutando circuitos.</v>
      </c>
      <c r="B126" s="149"/>
      <c r="C126" s="149"/>
      <c r="D126" s="150"/>
      <c r="E126" s="150"/>
      <c r="F126" s="126"/>
      <c r="G126" s="122" t="str">
        <f>IF(A126="","",VLOOKUP(J5,'TRI-3C'!$B$18:$FH$61,124,FALSE))</f>
        <v/>
      </c>
      <c r="H126" s="150"/>
      <c r="I126" s="127" t="str">
        <f t="shared" si="1"/>
        <v/>
      </c>
      <c r="J126" s="126"/>
    </row>
    <row r="127" spans="1:10" ht="12.75" customHeight="1">
      <c r="A127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127" s="139"/>
      <c r="C127" s="139"/>
      <c r="F127" s="128"/>
      <c r="G127" s="124" t="str">
        <f>IF(A127="","",VLOOKUP(J5,'TRI-3C'!$B$18:$FH$61,125,FALSE))</f>
        <v/>
      </c>
      <c r="I127" s="125" t="str">
        <f t="shared" si="1"/>
        <v/>
      </c>
      <c r="J127" s="128"/>
    </row>
    <row r="128" spans="1:10" ht="12.75" customHeight="1">
      <c r="A128" s="148" t="str">
        <f>IF('TRI-3C'!$DW$13="","",'TRI-3C'!$DW$13)</f>
        <v>Mantener el equilibro al caminar sobre líneas rectas, curvas y quebradas con altura (aprox. 20 cm) logrando un adecuado control postural.</v>
      </c>
      <c r="B128" s="158"/>
      <c r="C128" s="158"/>
      <c r="D128" s="158"/>
      <c r="E128" s="158"/>
      <c r="F128" s="159"/>
      <c r="G128" s="122" t="str">
        <f>IF(A128="","",VLOOKUP(J5,'TRI-3C'!$B$18:$FH$61,126,FALSE))</f>
        <v/>
      </c>
      <c r="H128" s="150"/>
      <c r="I128" s="127" t="str">
        <f t="shared" si="1"/>
        <v/>
      </c>
      <c r="J128" s="126"/>
    </row>
    <row r="129" spans="1:10" ht="12.75" customHeight="1">
      <c r="A129" s="11" t="str">
        <f>IF('TRI-3C'!$DX$13="","",'TRI-3C'!$DX$13)</f>
        <v>Mantener un adecuado control postural en diferentes posiciones del cuerpo y en desplazamientos.</v>
      </c>
      <c r="B129" s="156"/>
      <c r="C129" s="156"/>
      <c r="D129" s="156"/>
      <c r="E129" s="156"/>
      <c r="F129" s="157"/>
      <c r="G129" s="124" t="str">
        <f>IF(A129="","",VLOOKUP(J5,'TRI-3C'!$B$18:$FH$61,127,FALSE))</f>
        <v/>
      </c>
      <c r="I129" s="125" t="str">
        <f t="shared" si="1"/>
        <v/>
      </c>
      <c r="J129" s="128"/>
    </row>
    <row r="130" spans="1:10" ht="12.75" customHeight="1">
      <c r="A130" s="148" t="str">
        <f>IF('TRI-3C'!$DY$13="","",'TRI-3C'!$DY$13)</f>
        <v>Orientarse en el espacio realizando desplazamientos en función de consignas dadas con las nociones: entre, adelante-atrás, junto a, cerca-lejos</v>
      </c>
      <c r="B130" s="149"/>
      <c r="C130" s="149"/>
      <c r="D130" s="150"/>
      <c r="E130" s="150"/>
      <c r="F130" s="126"/>
      <c r="G130" s="122" t="str">
        <f>IF(A130="","",VLOOKUP(J5,'TRI-3C'!$B$18:$FH$61,128,FALSE))</f>
        <v/>
      </c>
      <c r="H130" s="150"/>
      <c r="I130" s="127" t="str">
        <f t="shared" si="1"/>
        <v/>
      </c>
      <c r="J130" s="126"/>
    </row>
    <row r="131" spans="1:10" ht="12.75" customHeight="1">
      <c r="A131" s="147" t="str">
        <f>IF('TRI-3C'!$DZ$13="","",'TRI-3C'!$DZ$13)</f>
        <v>Realiza varios movimientos y desplazamientos combinados a diferentes velocidades (rápido, lento), duración (largos y corto).</v>
      </c>
      <c r="B131" s="139"/>
      <c r="C131" s="139"/>
      <c r="F131" s="128"/>
      <c r="G131" s="124" t="str">
        <f>IF(A131="","",VLOOKUP(J5,'TRI-3C'!$B$18:$FH$61,129,FALSE))</f>
        <v/>
      </c>
      <c r="I131" s="125" t="str">
        <f t="shared" si="1"/>
        <v/>
      </c>
      <c r="J131" s="128"/>
    </row>
    <row r="132" spans="1:10" ht="12.75" customHeight="1">
      <c r="A132" s="148" t="str">
        <f>IF('TRI-3C'!$EA$13="","",'TRI-3C'!$EA$13)</f>
        <v>Realizar actividades de coordinación visomotriz con niveles de dificultad creciente en el tamaño y tipo de materiales.</v>
      </c>
      <c r="B132" s="149"/>
      <c r="C132" s="149"/>
      <c r="D132" s="150"/>
      <c r="E132" s="150"/>
      <c r="F132" s="126"/>
      <c r="G132" s="122" t="str">
        <f>IF(A132="","",VLOOKUP(J5,'TRI-3C'!$B$18:$FH$61,130,FALSE))</f>
        <v/>
      </c>
      <c r="H132" s="150"/>
      <c r="I132" s="127" t="str">
        <f t="shared" si="1"/>
        <v/>
      </c>
      <c r="J132" s="126"/>
    </row>
    <row r="133" spans="1:10" ht="12.75" customHeight="1">
      <c r="A133" s="147" t="str">
        <f>IF('TRI-3C'!$EB$13="","",'TRI-3C'!$EB$13)</f>
        <v>Realizar desplazamientos y movimientos combinados utilizando el espacio total y parcial a diferentes distancias (largas-cortas)</v>
      </c>
      <c r="B133" s="139"/>
      <c r="C133" s="139"/>
      <c r="F133" s="128"/>
      <c r="G133" s="124" t="str">
        <f>IF(A133="","",VLOOKUP(J5,'TRI-3C'!$B$18:$FH$61,131,FALSE))</f>
        <v/>
      </c>
      <c r="I133" s="125" t="str">
        <f t="shared" si="1"/>
        <v/>
      </c>
      <c r="J133" s="128"/>
    </row>
    <row r="134" spans="1:10" ht="12.75" customHeight="1">
      <c r="A134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134" s="154"/>
      <c r="C134" s="154"/>
      <c r="D134" s="154"/>
      <c r="E134" s="154"/>
      <c r="F134" s="155"/>
      <c r="G134" s="122" t="str">
        <f>IF(A134="","",VLOOKUP(J5,'TRI-3C'!$B$18:$FH$61,132,FALSE))</f>
        <v/>
      </c>
      <c r="H134" s="150"/>
      <c r="I134" s="127" t="str">
        <f t="shared" si="1"/>
        <v/>
      </c>
      <c r="J134" s="126"/>
    </row>
    <row r="135" spans="1:10" ht="12.75" customHeight="1">
      <c r="A135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135" s="139"/>
      <c r="C135" s="139"/>
      <c r="F135" s="128"/>
      <c r="G135" s="124" t="str">
        <f>IF(A135="","",VLOOKUP(J5,'TRI-3C'!$B$18:$FH$61,133,FALSE))</f>
        <v/>
      </c>
      <c r="I135" s="125" t="str">
        <f t="shared" si="1"/>
        <v/>
      </c>
      <c r="J135" s="128"/>
    </row>
    <row r="136" spans="1:10" ht="12.75" customHeight="1">
      <c r="A136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136" s="149"/>
      <c r="C136" s="149"/>
      <c r="D136" s="150"/>
      <c r="E136" s="150"/>
      <c r="F136" s="126"/>
      <c r="G136" s="122" t="str">
        <f>IF(A136="","",VLOOKUP(J5,'TRI-3C'!$B$18:$FH$61,134,FALSE))</f>
        <v/>
      </c>
      <c r="H136" s="150"/>
      <c r="I136" s="127" t="str">
        <f t="shared" si="1"/>
        <v/>
      </c>
      <c r="J136" s="126"/>
    </row>
    <row r="137" spans="1:10" ht="12.75" customHeight="1">
      <c r="A137" s="147" t="str">
        <f>IF('TRI-3C'!$EF$13="","",'TRI-3C'!$EF$13)</f>
        <v>Realizar movimientos diferenciados con los lados laterales del cuerpo (un lado y otro lado).</v>
      </c>
      <c r="B137" s="139"/>
      <c r="C137" s="139"/>
      <c r="F137" s="128"/>
      <c r="G137" s="124" t="str">
        <f>IF(A137="","",VLOOKUP(J5,'TRI-3C'!$B$18:$FH$61,135,FALSE))</f>
        <v/>
      </c>
      <c r="I137" s="125" t="str">
        <f t="shared" ref="I137:I159" si="2">IF(G137="","",G137)</f>
        <v/>
      </c>
      <c r="J137" s="128"/>
    </row>
    <row r="138" spans="1:10" ht="12.75" customHeight="1">
      <c r="A138" s="148" t="str">
        <f>IF('TRI-3C'!$EG$13="","",'TRI-3C'!$EG$13)</f>
        <v>Realizar movimientos para la coordinación de ojo y pie como: patear pelotas hacia un punto fijo determinado.</v>
      </c>
      <c r="B138" s="158"/>
      <c r="C138" s="158"/>
      <c r="D138" s="158"/>
      <c r="E138" s="158"/>
      <c r="F138" s="159"/>
      <c r="G138" s="122" t="str">
        <f>IF(A138="","",VLOOKUP(J5,'TRI-3C'!$B$18:$FH$61,136,FALSE))</f>
        <v/>
      </c>
      <c r="H138" s="150"/>
      <c r="I138" s="127" t="str">
        <f t="shared" si="2"/>
        <v/>
      </c>
      <c r="J138" s="126"/>
    </row>
    <row r="139" spans="1:10" ht="12.75" customHeight="1">
      <c r="A139" s="11" t="str">
        <f>IF('TRI-3C'!$EH$13="","",'TRI-3C'!$EH$13)</f>
        <v>Realizar representaciones gráficas utilizando el dibujo con detalles que le dan intencionalidad y sentido para identificarlos</v>
      </c>
      <c r="B139" s="156"/>
      <c r="C139" s="156"/>
      <c r="D139" s="156"/>
      <c r="E139" s="156"/>
      <c r="F139" s="157"/>
      <c r="G139" s="124" t="str">
        <f>IF(A139="","",VLOOKUP(J5,'TRI-3C'!$B$18:$FH$61,137,FALSE))</f>
        <v/>
      </c>
      <c r="I139" s="125" t="str">
        <f t="shared" si="2"/>
        <v/>
      </c>
      <c r="J139" s="128"/>
    </row>
    <row r="140" spans="1:10" ht="12.75" customHeight="1">
      <c r="A140" s="148" t="str">
        <f>IF('TRI-3C'!$EI$13="","",'TRI-3C'!$EI$13)</f>
        <v>Reconocer la importancia del peatón y respetar su espacio en la vía mediante actividades lúdicas que fomenten el aprendizaje de normas de tránsito.</v>
      </c>
      <c r="B140" s="149"/>
      <c r="C140" s="149"/>
      <c r="D140" s="150"/>
      <c r="E140" s="150"/>
      <c r="F140" s="126"/>
      <c r="G140" s="122" t="str">
        <f>IF(A140="","",VLOOKUP(J5,'TRI-3C'!$B$18:$FH$61,138,FALSE))</f>
        <v/>
      </c>
      <c r="H140" s="150"/>
      <c r="I140" s="127" t="str">
        <f t="shared" si="2"/>
        <v/>
      </c>
      <c r="J140" s="126"/>
    </row>
    <row r="141" spans="1:10" ht="12.75" customHeight="1">
      <c r="A141" s="147" t="str">
        <f>IF('TRI-3C'!$EJ$13="","",'TRI-3C'!$EJ$13)</f>
        <v>Representar la figura humana utilizando el monigote e incorporando detalles según la interiorización de su imagen corporal.</v>
      </c>
      <c r="B141" s="139"/>
      <c r="C141" s="139"/>
      <c r="F141" s="128"/>
      <c r="G141" s="124" t="str">
        <f>IF(A141="","",VLOOKUP(J5,'TRI-3C'!$B$18:$FH$61,139,FALSE))</f>
        <v/>
      </c>
      <c r="I141" s="125" t="str">
        <f t="shared" si="2"/>
        <v/>
      </c>
      <c r="J141" s="128"/>
    </row>
    <row r="142" spans="1:10" ht="12.75" customHeight="1">
      <c r="A142" s="148" t="str">
        <f>IF('TRI-3C'!$EK$13="","",'TRI-3C'!$EK$13)</f>
        <v>Saltar de un pie a otro alternadamente, de manera autónoma.</v>
      </c>
      <c r="B142" s="149"/>
      <c r="C142" s="149"/>
      <c r="D142" s="150"/>
      <c r="E142" s="150"/>
      <c r="F142" s="126"/>
      <c r="G142" s="122" t="str">
        <f>IF(A142="","",VLOOKUP(J5,'TRI-3C'!$B$18:$FH$61,140,FALSE))</f>
        <v/>
      </c>
      <c r="H142" s="150"/>
      <c r="I142" s="127" t="str">
        <f t="shared" si="2"/>
        <v/>
      </c>
      <c r="J142" s="126"/>
    </row>
    <row r="143" spans="1:10" ht="12.75" customHeight="1">
      <c r="A143" s="147" t="str">
        <f>IF('TRI-3C'!$EL$13="","",'TRI-3C'!$EL$13)</f>
        <v>Saltar en dos pies en sentido vertical obstáculos de 20 a 30 cm en altura y en sentido horizontal longitudes de aproximadamente 50 a 70 cm.</v>
      </c>
      <c r="B143" s="139"/>
      <c r="C143" s="139"/>
      <c r="F143" s="128"/>
      <c r="G143" s="124" t="str">
        <f>IF(A143="","",VLOOKUP(J5,'TRI-3C'!$B$18:$FH$61,141,FALSE))</f>
        <v/>
      </c>
      <c r="I143" s="125" t="str">
        <f t="shared" si="2"/>
        <v/>
      </c>
      <c r="J143" s="128"/>
    </row>
    <row r="144" spans="1:10" ht="12.75" customHeight="1">
      <c r="A144" s="192" t="str">
        <f>IF('TRI-3C'!$EM$13="","",'TRI-3C'!$EM$13)</f>
        <v>Subir y bajar escaleras alternando los pies.</v>
      </c>
      <c r="B144" s="154"/>
      <c r="C144" s="154"/>
      <c r="D144" s="154"/>
      <c r="E144" s="154"/>
      <c r="F144" s="155"/>
      <c r="G144" s="122" t="str">
        <f>IF(A144="","",VLOOKUP(J5,'TRI-3C'!$B$18:$FH$61,142,FALSE))</f>
        <v/>
      </c>
      <c r="H144" s="150"/>
      <c r="I144" s="127" t="str">
        <f t="shared" si="2"/>
        <v/>
      </c>
      <c r="J144" s="126"/>
    </row>
    <row r="145" spans="1:10" ht="12.75" customHeight="1">
      <c r="A145" s="147" t="str">
        <f>IF('TRI-3C'!$EN$13="","",'TRI-3C'!$EN$13)</f>
        <v>Trepar y reptar a diferentes ritmos y en posiciones corporales diversas (cúbito ventral y cúbito dorsal).</v>
      </c>
      <c r="B145" s="139"/>
      <c r="C145" s="139"/>
      <c r="F145" s="128"/>
      <c r="G145" s="124" t="str">
        <f>IF(A145="","",VLOOKUP(J5,'TRI-3C'!$B$18:$FH$61,143,FALSE))</f>
        <v/>
      </c>
      <c r="I145" s="125" t="str">
        <f t="shared" si="2"/>
        <v/>
      </c>
      <c r="J145" s="128"/>
    </row>
    <row r="146" spans="1:10" ht="12.75" customHeight="1">
      <c r="A146" s="148" t="str">
        <f>IF('TRI-3C'!$EO$13="","",'TRI-3C'!$EO$13)</f>
        <v>Ubicar algunas partes de su cuerpo en función de las nociones de al lado, junto a, cerca-lejos.</v>
      </c>
      <c r="B146" s="149"/>
      <c r="C146" s="149"/>
      <c r="D146" s="150"/>
      <c r="E146" s="150"/>
      <c r="F146" s="126"/>
      <c r="G146" s="122" t="str">
        <f>IF(A146="","",VLOOKUP(J5,'TRI-3C'!$B$18:$FH$61,144,FALSE))</f>
        <v/>
      </c>
      <c r="H146" s="150"/>
      <c r="I146" s="127" t="str">
        <f t="shared" si="2"/>
        <v/>
      </c>
      <c r="J146" s="126"/>
    </row>
    <row r="147" spans="1:10" ht="12.75" customHeight="1">
      <c r="A147" s="147" t="str">
        <f>IF('TRI-3C'!$EP$13="","",'TRI-3C'!$EP$13)</f>
        <v>Utilizar el espacio parcial e inicia con el uso del espacio total para realizar representaciones gráficas.</v>
      </c>
      <c r="B147" s="139"/>
      <c r="C147" s="139"/>
      <c r="F147" s="128"/>
      <c r="G147" s="124" t="str">
        <f>IF(A147="","",VLOOKUP(J5,'TRI-3C'!$B$18:$FH$61,145,FALSE))</f>
        <v/>
      </c>
      <c r="I147" s="125" t="str">
        <f t="shared" si="2"/>
        <v/>
      </c>
      <c r="J147" s="128"/>
    </row>
    <row r="148" spans="1:10" ht="12.75" customHeight="1">
      <c r="A148" s="148" t="str">
        <f>IF('TRI-3C'!$EQ$13="","",'TRI-3C'!$EQ$13)</f>
        <v>Utilizar la pinza digital para coger lápices, marcadores, pinceles y diversos tipos de materiales.</v>
      </c>
      <c r="B148" s="158"/>
      <c r="C148" s="158"/>
      <c r="D148" s="158"/>
      <c r="E148" s="158"/>
      <c r="F148" s="159"/>
      <c r="G148" s="122" t="str">
        <f>IF(A148="","",VLOOKUP(J5,'TRI-3C'!$B$18:$FH$61,146,FALSE))</f>
        <v/>
      </c>
      <c r="H148" s="150"/>
      <c r="I148" s="127" t="str">
        <f t="shared" si="2"/>
        <v/>
      </c>
      <c r="J148" s="126"/>
    </row>
    <row r="149" spans="1:10" ht="12.75" customHeight="1">
      <c r="A149" s="6" t="str">
        <f>NOTAS!$O$14</f>
        <v>CIVICA Y ACOMPAÑAMIENTO INTEGRAL</v>
      </c>
      <c r="B149" s="156"/>
      <c r="C149" s="156"/>
      <c r="D149" s="156"/>
      <c r="E149" s="156"/>
      <c r="F149" s="157"/>
      <c r="G149" s="124" t="str">
        <f>IF(A149="","",VLOOKUP(J5,'TRI-3C'!$B$18:$FH$61,146,FALSE))</f>
        <v/>
      </c>
      <c r="I149" s="125"/>
      <c r="J149" s="128"/>
    </row>
    <row r="150" spans="1:10" ht="12.75" customHeight="1">
      <c r="A150" s="148" t="str">
        <f>IF('TRI-3C'!$ES$13="","",'TRI-3C'!$ES$13)</f>
        <v/>
      </c>
      <c r="B150" s="149"/>
      <c r="C150" s="149"/>
      <c r="D150" s="150"/>
      <c r="E150" s="150"/>
      <c r="F150" s="126"/>
      <c r="G150" s="122" t="str">
        <f>IF(A150="","",VLOOKUP(J5,'TRI-3C'!$B$18:$FH$61,148,FALSE))</f>
        <v/>
      </c>
      <c r="H150" s="150"/>
      <c r="I150" s="127" t="str">
        <f t="shared" si="2"/>
        <v/>
      </c>
      <c r="J150" s="126"/>
    </row>
    <row r="151" spans="1:10" ht="12.75" customHeight="1">
      <c r="A151" s="147" t="str">
        <f>IF('TRI-3C'!$ET$13="","",'TRI-3C'!$ET$13)</f>
        <v>AUTOCONOCIMIENTO</v>
      </c>
      <c r="B151" s="139"/>
      <c r="C151" s="139"/>
      <c r="F151" s="128"/>
      <c r="G151" s="124" t="str">
        <f>IF(A151="","",VLOOKUP(J5,'TRI-3C'!$B$18:$FH$61,149,FALSE))</f>
        <v/>
      </c>
      <c r="I151" s="125" t="str">
        <f t="shared" si="2"/>
        <v/>
      </c>
      <c r="J151" s="128"/>
    </row>
    <row r="152" spans="1:10" ht="12.75" customHeight="1">
      <c r="A152" s="148" t="str">
        <f>IF('TRI-3C'!$EU$13="","",'TRI-3C'!$EU$13)</f>
        <v>PENSAMIENO CRITICO</v>
      </c>
      <c r="B152" s="149"/>
      <c r="C152" s="149"/>
      <c r="D152" s="150"/>
      <c r="E152" s="150"/>
      <c r="F152" s="126"/>
      <c r="G152" s="122" t="str">
        <f>IF(A152="","",VLOOKUP(J5,'TRI-3C'!$B$18:$FH$61,150,FALSE))</f>
        <v/>
      </c>
      <c r="H152" s="150"/>
      <c r="I152" s="127" t="str">
        <f t="shared" si="2"/>
        <v/>
      </c>
      <c r="J152" s="126"/>
    </row>
    <row r="153" spans="1:10" ht="12.75" customHeight="1">
      <c r="A153" s="147" t="str">
        <f>IF('TRI-3C'!$EV$13="","",'TRI-3C'!$EV$13)</f>
        <v>MANEJO DE PROBLEMAS</v>
      </c>
      <c r="B153" s="139"/>
      <c r="C153" s="139"/>
      <c r="F153" s="128"/>
      <c r="G153" s="124" t="str">
        <f>IF(A153="","",VLOOKUP(J5,'TRI-3C'!$B$18:$FH$61,151,FALSE))</f>
        <v/>
      </c>
      <c r="I153" s="125" t="str">
        <f t="shared" si="2"/>
        <v/>
      </c>
      <c r="J153" s="128"/>
    </row>
    <row r="154" spans="1:10" ht="12.75" customHeight="1">
      <c r="A154" s="192" t="str">
        <f>IF('TRI-3C'!$EW$13="","",'TRI-3C'!$EW$13)</f>
        <v>TOMA DE DECISIONES</v>
      </c>
      <c r="B154" s="154"/>
      <c r="C154" s="154"/>
      <c r="D154" s="154"/>
      <c r="E154" s="154"/>
      <c r="F154" s="155"/>
      <c r="G154" s="122" t="str">
        <f>IF(A154="","",VLOOKUP(J5,'TRI-3C'!$B$18:$FH$61,152,FALSE))</f>
        <v/>
      </c>
      <c r="H154" s="150"/>
      <c r="I154" s="127" t="str">
        <f t="shared" si="2"/>
        <v/>
      </c>
      <c r="J154" s="126"/>
    </row>
    <row r="155" spans="1:10" ht="12.75" customHeight="1">
      <c r="A155" s="147" t="str">
        <f>IF('TRI-3C'!$EX$13="","",'TRI-3C'!$EX$13)</f>
        <v>TRABAJO EN EQUIPO</v>
      </c>
      <c r="B155" s="139"/>
      <c r="C155" s="139"/>
      <c r="F155" s="128"/>
      <c r="G155" s="124" t="str">
        <f>IF(A155="","",VLOOKUP(J5,'TRI-3C'!$B$18:$FH$61,153,FALSE))</f>
        <v/>
      </c>
      <c r="I155" s="125" t="str">
        <f t="shared" si="2"/>
        <v/>
      </c>
      <c r="J155" s="128"/>
    </row>
    <row r="156" spans="1:10" ht="12.75" customHeight="1">
      <c r="A156" s="148" t="str">
        <f>IF('TRI-3C'!$EY$13="","",'TRI-3C'!$EY$13)</f>
        <v>CONCIENCIA SOCIAL</v>
      </c>
      <c r="B156" s="149"/>
      <c r="C156" s="149"/>
      <c r="D156" s="150"/>
      <c r="E156" s="150"/>
      <c r="F156" s="126"/>
      <c r="G156" s="122" t="str">
        <f>IF(A156="","",VLOOKUP(J5,'TRI-3C'!$B$18:$FH$61,154,FALSE))</f>
        <v/>
      </c>
      <c r="H156" s="150"/>
      <c r="I156" s="127" t="str">
        <f t="shared" si="2"/>
        <v/>
      </c>
      <c r="J156" s="126"/>
    </row>
    <row r="157" spans="1:10" ht="12.75" customHeight="1">
      <c r="A157" s="147" t="str">
        <f>IF('TRI-3C'!$EZ$13="","",'TRI-3C'!$EZ$13)</f>
        <v xml:space="preserve">RELACIONES INTERPERSONALES	</v>
      </c>
      <c r="B157" s="139"/>
      <c r="C157" s="139"/>
      <c r="F157" s="128"/>
      <c r="G157" s="124" t="str">
        <f>IF(A157="","",VLOOKUP(J5,'TRI-3C'!$B$18:$FH$61,155,FALSE))</f>
        <v/>
      </c>
      <c r="I157" s="125" t="str">
        <f t="shared" si="2"/>
        <v/>
      </c>
      <c r="J157" s="128"/>
    </row>
    <row r="158" spans="1:10" ht="12.75" customHeight="1">
      <c r="A158" s="148" t="str">
        <f>IF('TRI-3C'!$FA$13="","",'TRI-3C'!$FA$13)</f>
        <v>MANEJO DE CONFLICTOS</v>
      </c>
      <c r="B158" s="149"/>
      <c r="C158" s="149"/>
      <c r="D158" s="150"/>
      <c r="E158" s="150"/>
      <c r="F158" s="126"/>
      <c r="G158" s="122" t="str">
        <f>IF(A158="","",VLOOKUP(J5,'TRI-3C'!$B$18:$FH$61,156,FALSE))</f>
        <v/>
      </c>
      <c r="H158" s="150"/>
      <c r="I158" s="127" t="str">
        <f t="shared" si="2"/>
        <v/>
      </c>
      <c r="J158" s="126"/>
    </row>
    <row r="159" spans="1:10" ht="12.75" customHeight="1">
      <c r="A159" s="147" t="str">
        <f>IF('TRI-3C'!$FB$13="","",'TRI-3C'!$FB$13)</f>
        <v>MANEJO DE EMOCIONES Y SENTIMIENTOS</v>
      </c>
      <c r="B159" s="139"/>
      <c r="C159" s="139"/>
      <c r="F159" s="128"/>
      <c r="G159" s="124" t="str">
        <f>IF(A159="","",VLOOKUP(J5,'TRI-3C'!$B$18:$FH$61,157,FALSE))</f>
        <v/>
      </c>
      <c r="I159" s="125" t="str">
        <f t="shared" si="2"/>
        <v/>
      </c>
      <c r="J159" s="128"/>
    </row>
    <row r="160" spans="1:10" ht="12.75" customHeight="1">
      <c r="A160" s="151"/>
      <c r="B160" s="129"/>
      <c r="C160" s="129"/>
      <c r="D160" s="130"/>
      <c r="E160" s="130"/>
      <c r="F160" s="131"/>
      <c r="G160" s="132"/>
      <c r="H160" s="130"/>
      <c r="I160" s="133"/>
      <c r="J160" s="131"/>
    </row>
    <row r="161" spans="1:10" ht="12.75" customHeight="1">
      <c r="A161" s="134"/>
      <c r="B161" s="134"/>
      <c r="C161" s="134"/>
      <c r="D161" s="134"/>
      <c r="E161" s="134"/>
      <c r="F161" s="140"/>
      <c r="G161" s="496"/>
      <c r="H161" s="496"/>
      <c r="I161" s="497"/>
      <c r="J161" s="497"/>
    </row>
    <row r="162" spans="1:10" ht="12.75" customHeight="1">
      <c r="A162" s="487" t="s">
        <v>156</v>
      </c>
      <c r="B162" s="488"/>
      <c r="C162" s="135" t="s">
        <v>157</v>
      </c>
      <c r="G162" s="494"/>
      <c r="H162" s="494"/>
      <c r="I162" s="494"/>
      <c r="J162" s="494"/>
    </row>
    <row r="163" spans="1:10" ht="12.75" customHeight="1">
      <c r="A163" s="489" t="s">
        <v>158</v>
      </c>
      <c r="B163" s="490"/>
      <c r="C163" s="136" t="str">
        <f>VLOOKUP(J5,'TRI-3C'!$B$18:$FH$61,160,FALSE)</f>
        <v/>
      </c>
      <c r="G163" s="494"/>
      <c r="H163" s="494"/>
      <c r="I163" s="494"/>
      <c r="J163" s="494"/>
    </row>
    <row r="164" spans="1:10" ht="12.75" customHeight="1">
      <c r="A164" s="491" t="s">
        <v>159</v>
      </c>
      <c r="B164" s="492"/>
      <c r="C164" s="493"/>
      <c r="G164" s="494"/>
      <c r="H164" s="494"/>
      <c r="I164" s="494"/>
      <c r="J164" s="494"/>
    </row>
    <row r="165" spans="1:10" ht="12.75" customHeight="1">
      <c r="A165" s="137" t="s">
        <v>160</v>
      </c>
      <c r="B165" s="138"/>
      <c r="C165" s="188" t="str">
        <f>VLOOKUP(J5,'TRI-3C'!$B$18:$FH$61,161,FALSE)</f>
        <v/>
      </c>
      <c r="G165" s="494"/>
      <c r="H165" s="494"/>
      <c r="I165" s="494"/>
      <c r="J165" s="494"/>
    </row>
    <row r="166" spans="1:10" ht="12.75" customHeight="1">
      <c r="A166" s="137" t="s">
        <v>161</v>
      </c>
      <c r="B166" s="138"/>
      <c r="C166" s="188" t="str">
        <f>VLOOKUP(J5,'TRI-3C'!$B$18:$FH$61,162,FALSE)</f>
        <v/>
      </c>
      <c r="G166" s="494"/>
      <c r="H166" s="494"/>
      <c r="I166" s="494"/>
      <c r="J166" s="494"/>
    </row>
    <row r="167" spans="1:10" ht="12.75" customHeight="1">
      <c r="A167" s="480" t="s">
        <v>163</v>
      </c>
      <c r="B167" s="481"/>
      <c r="C167" s="188" t="str">
        <f>VLOOKUP(J5,'TRI-3C'!$B$18:$FH$61,163,FALSE)</f>
        <v/>
      </c>
      <c r="G167" s="494"/>
      <c r="H167" s="494"/>
      <c r="I167" s="494"/>
      <c r="J167" s="494"/>
    </row>
    <row r="168" spans="1:10" ht="12.75" customHeight="1">
      <c r="D168" s="503" t="s">
        <v>162</v>
      </c>
      <c r="E168" s="503"/>
      <c r="F168" s="152">
        <f ca="1">NOW()</f>
        <v>45994.739222569442</v>
      </c>
    </row>
    <row r="171" spans="1:10" ht="12.75" customHeight="1">
      <c r="G171" s="112"/>
    </row>
    <row r="173" spans="1:10" ht="12.75" customHeight="1">
      <c r="B173" s="495" t="s">
        <v>164</v>
      </c>
      <c r="C173" s="495"/>
      <c r="F173" s="116" t="s">
        <v>165</v>
      </c>
      <c r="G173" s="116" t="s">
        <v>165</v>
      </c>
    </row>
    <row r="207" spans="1:10" ht="12.75" customHeight="1">
      <c r="A207" s="111" t="s">
        <v>153</v>
      </c>
      <c r="C207" t="str">
        <f>IF(VLOOKUP(J210,NOTAS!$D$14:$P$60,2,FALSE)="","",VLOOKUP(J210,NOTAS!$D$14:$P$60,2,FALSE))</f>
        <v>BURGOS MARTINEZ ALEXANDER ABDIEL</v>
      </c>
    </row>
    <row r="208" spans="1:10" ht="12.75" customHeight="1">
      <c r="A208" s="111" t="s">
        <v>154</v>
      </c>
      <c r="C208" t="str">
        <f>NOTAS!$B$14&amp; " "&amp;NOTAS!$B$15</f>
        <v>INICIAL II A</v>
      </c>
      <c r="F208" s="111"/>
      <c r="G208" s="116"/>
      <c r="H208" s="117"/>
      <c r="I208" s="118"/>
      <c r="J208" s="117"/>
    </row>
    <row r="209" spans="1:10" ht="12.75" customHeight="1">
      <c r="A209" s="111" t="s">
        <v>6</v>
      </c>
      <c r="C209" t="str">
        <f>NOTAS!$B$18</f>
        <v>2025-2026 MATUTINA</v>
      </c>
      <c r="H209" s="117"/>
      <c r="I209" s="118"/>
      <c r="J209" s="117"/>
    </row>
    <row r="210" spans="1:10" ht="12.75" customHeight="1" thickBot="1">
      <c r="A210" s="486" t="s">
        <v>337</v>
      </c>
      <c r="B210" s="486"/>
      <c r="I210" s="114" t="s">
        <v>74</v>
      </c>
      <c r="J210" s="121">
        <v>2</v>
      </c>
    </row>
    <row r="211" spans="1:10" ht="12.75" customHeight="1">
      <c r="A211" s="482" t="s">
        <v>155</v>
      </c>
      <c r="B211" s="483"/>
      <c r="C211" s="483"/>
      <c r="D211" s="483"/>
      <c r="E211" s="483"/>
      <c r="F211" s="484"/>
      <c r="G211" s="485" t="s">
        <v>141</v>
      </c>
      <c r="H211" s="483"/>
      <c r="I211" s="498" t="s">
        <v>141</v>
      </c>
      <c r="J211" s="499"/>
    </row>
    <row r="212" spans="1:10" ht="12.75" customHeight="1">
      <c r="A212" s="500" t="str">
        <f>IF('TRI-3C'!G$10="","",'TRI-3C'!G$10)</f>
        <v>IDENTIDAD Y AUTONOMÍA</v>
      </c>
      <c r="B212" s="501"/>
      <c r="C212" s="501"/>
      <c r="D212" s="501"/>
      <c r="E212" s="501"/>
      <c r="F212" s="502"/>
      <c r="G212" s="160"/>
      <c r="H212" s="161"/>
      <c r="I212" s="162"/>
      <c r="J212" s="163"/>
    </row>
    <row r="213" spans="1:10" ht="12.75" customHeight="1">
      <c r="A213" s="148" t="str">
        <f>IF('TRI-3C'!G$13="","",'TRI-3C'!G$13)</f>
        <v>Comunicar algunos datos de su identidad como: nombres completos, edad, nombres de familiares cercanos, lugar dónde vive.</v>
      </c>
      <c r="B213" s="158"/>
      <c r="C213" s="158"/>
      <c r="D213" s="158"/>
      <c r="E213" s="158"/>
      <c r="F213" s="159"/>
      <c r="G213" s="122" t="str">
        <f>IF(A213="","",VLOOKUP(J210,'TRI-3C'!$B$18:$FH$61,6,FALSE))</f>
        <v/>
      </c>
      <c r="H213" s="150"/>
      <c r="I213" s="127" t="str">
        <f>IF(G213="","",G213)</f>
        <v/>
      </c>
      <c r="J213" s="126"/>
    </row>
    <row r="214" spans="1:10" ht="12.75" customHeight="1">
      <c r="A214" s="11" t="str">
        <f>IF('TRI-3C'!$H$13="","",'TRI-3C'!$H$13)</f>
        <v>Demostrar curiosidad por las características físicas (genitales) que le permiten reconocerse como niño y niña</v>
      </c>
      <c r="B214" s="156"/>
      <c r="C214" s="156"/>
      <c r="D214" s="156"/>
      <c r="E214" s="156"/>
      <c r="F214" s="157"/>
      <c r="G214" s="124" t="str">
        <f>IF(A214="","",VLOOKUP(J210,'TRI-3C'!$B$18:$FH$61,7,FALSE))</f>
        <v/>
      </c>
      <c r="I214" s="125" t="str">
        <f t="shared" ref="I214:I230" si="3">IF(G214="","",G214)</f>
        <v/>
      </c>
      <c r="J214" s="128"/>
    </row>
    <row r="215" spans="1:10" ht="12.75" customHeight="1">
      <c r="A215" s="148" t="str">
        <f>IF('TRI-3C'!$I$13="","",'TRI-3C'!$I$13)</f>
        <v>Identificar la importancia de usar el cinturón de seguridad para promover el autocuidado y la protección personal.</v>
      </c>
      <c r="B215" s="149"/>
      <c r="C215" s="149"/>
      <c r="D215" s="150"/>
      <c r="E215" s="150"/>
      <c r="F215" s="126"/>
      <c r="G215" s="122" t="str">
        <f>IF(A215="","",VLOOKUP(J210,'TRI-3C'!$B$18:$FH$61,8,FALSE))</f>
        <v/>
      </c>
      <c r="H215" s="150"/>
      <c r="I215" s="127" t="str">
        <f t="shared" si="3"/>
        <v/>
      </c>
      <c r="J215" s="126"/>
    </row>
    <row r="216" spans="1:10" ht="12.75" customHeight="1">
      <c r="A216" s="147" t="str">
        <f>IF('TRI-3C'!$J$13="","",'TRI-3C'!$J$13)</f>
        <v>Identificar las situaciones de peligro a las que se puede exponer en su entorno inmediato y seguir pautas de comportamiento para evitarlas.</v>
      </c>
      <c r="B216" s="139"/>
      <c r="C216" s="139"/>
      <c r="F216" s="128"/>
      <c r="G216" s="124" t="str">
        <f>IF(A216="","",VLOOKUP(J210,'TRI-3C'!$B$18:$FH$61,9,FALSE))</f>
        <v/>
      </c>
      <c r="I216" s="125" t="str">
        <f t="shared" si="3"/>
        <v/>
      </c>
      <c r="J216" s="128"/>
    </row>
    <row r="217" spans="1:10" ht="12.75" customHeight="1">
      <c r="A217" s="148" t="str">
        <f>IF('TRI-3C'!$K$13="","",'TRI-3C'!$K$13)</f>
        <v>Identificar sus características físicas y las de las personas de su entorno como parte del proceso de aceptación de sí mismo y de respeto a los demás.</v>
      </c>
      <c r="B217" s="149"/>
      <c r="C217" s="149"/>
      <c r="D217" s="150"/>
      <c r="E217" s="150"/>
      <c r="F217" s="126"/>
      <c r="G217" s="122" t="str">
        <f>IF(A217="","",VLOOKUP(J210,'TRI-3C'!$B$18:$FH$61,10,FALSE))</f>
        <v/>
      </c>
      <c r="H217" s="150"/>
      <c r="I217" s="127" t="str">
        <f t="shared" si="3"/>
        <v/>
      </c>
      <c r="J217" s="126"/>
    </row>
    <row r="218" spans="1:10" ht="12.75" customHeight="1">
      <c r="A218" s="147" t="str">
        <f>IF('TRI-3C'!$L$13="","",'TRI-3C'!$L$13)</f>
        <v>Identificar y manifestar sus emociones y sentimientos, expresando las causas de los mismos mediante el lenguaje verbal. (D.EIB.10.3.)</v>
      </c>
      <c r="B218" s="139"/>
      <c r="C218" s="139"/>
      <c r="F218" s="128"/>
      <c r="G218" s="124" t="str">
        <f>IF(A218="","",VLOOKUP(J210,'TRI-3C'!$B$18:$FH$61,11,FALSE))</f>
        <v/>
      </c>
      <c r="I218" s="125" t="str">
        <f t="shared" si="3"/>
        <v/>
      </c>
      <c r="J218" s="128"/>
    </row>
    <row r="219" spans="1:10" ht="12.75" customHeight="1">
      <c r="A219" s="192" t="str">
        <f>IF('TRI-3C'!$M$13="","",'TRI-3C'!$M$13)</f>
        <v>Identificarse como miembro de una familia reconociéndose como parte importante de la misma.</v>
      </c>
      <c r="B219" s="154"/>
      <c r="C219" s="154"/>
      <c r="D219" s="154"/>
      <c r="E219" s="154"/>
      <c r="F219" s="155"/>
      <c r="G219" s="122" t="str">
        <f>IF(A219="","",VLOOKUP(J210,'TRI-3C'!$B$18:$FH$61,12,FALSE))</f>
        <v/>
      </c>
      <c r="H219" s="150"/>
      <c r="I219" s="127" t="str">
        <f t="shared" si="3"/>
        <v/>
      </c>
      <c r="J219" s="126"/>
    </row>
    <row r="220" spans="1:10" ht="12.75" customHeight="1">
      <c r="A220" s="147" t="str">
        <f>IF('TRI-3C'!$N$13="","",'TRI-3C'!$N$13)</f>
        <v>Practicar con autonomía hábitos de higiene personal como lavarse las manos, los dientes y la cara.</v>
      </c>
      <c r="B220" s="139"/>
      <c r="C220" s="139"/>
      <c r="F220" s="128"/>
      <c r="G220" s="124" t="str">
        <f>IF(A220="","",VLOOKUP(J210,'TRI-3C'!$B$18:$FH$61,13,FALSE))</f>
        <v/>
      </c>
      <c r="I220" s="125" t="str">
        <f t="shared" si="3"/>
        <v/>
      </c>
      <c r="J220" s="128"/>
    </row>
    <row r="221" spans="1:10" ht="12.75" customHeight="1">
      <c r="A221" s="148" t="str">
        <f>IF('TRI-3C'!$O$13="","",'TRI-3C'!$O$13)</f>
        <v>Practicar hábitos de orden ubicando los objetos en el lugar correspondiente.</v>
      </c>
      <c r="B221" s="149"/>
      <c r="C221" s="149"/>
      <c r="D221" s="150"/>
      <c r="E221" s="150"/>
      <c r="F221" s="126"/>
      <c r="G221" s="122" t="str">
        <f>IF(A221="","",VLOOKUP(J210,'TRI-3C'!$B$18:$FH$61,14,FALSE))</f>
        <v/>
      </c>
      <c r="H221" s="150"/>
      <c r="I221" s="127" t="str">
        <f t="shared" si="3"/>
        <v/>
      </c>
      <c r="J221" s="126"/>
    </row>
    <row r="222" spans="1:10" ht="12.75" customHeight="1">
      <c r="A222" s="147" t="str">
        <f>IF('TRI-3C'!$P$13="","",'TRI-3C'!$P$13)</f>
        <v>Practicar las acciones a seguir en situaciones de riesgo como: temblores, incendios, entre otros, determinadas en el plan de contingencia institucional.</v>
      </c>
      <c r="B222" s="139"/>
      <c r="C222" s="139"/>
      <c r="F222" s="128"/>
      <c r="G222" s="124" t="str">
        <f>IF(A222="","",VLOOKUP(J210,'TRI-3C'!$B$18:$FH$61,15,FALSE))</f>
        <v/>
      </c>
      <c r="I222" s="125" t="str">
        <f t="shared" si="3"/>
        <v/>
      </c>
      <c r="J222" s="128"/>
    </row>
    <row r="223" spans="1:10" ht="12.75" customHeight="1">
      <c r="A223" s="148" t="str">
        <f>IF('TRI-3C'!$Q$13="","",'TRI-3C'!$Q$13)</f>
        <v>Practicar normas de seguridad para evitar accidentes a los que se puede exponer en su entorno inmediato.</v>
      </c>
      <c r="B223" s="158"/>
      <c r="C223" s="158"/>
      <c r="D223" s="158"/>
      <c r="E223" s="158"/>
      <c r="F223" s="159"/>
      <c r="G223" s="122" t="str">
        <f>IF(A223="","",VLOOKUP(J210,'TRI-3C'!$B$18:$FH$61,16,FALSE))</f>
        <v/>
      </c>
      <c r="H223" s="150"/>
      <c r="I223" s="127" t="str">
        <f t="shared" si="3"/>
        <v/>
      </c>
      <c r="J223" s="126"/>
    </row>
    <row r="224" spans="1:10" ht="12.75" customHeight="1">
      <c r="A224" s="11" t="str">
        <f>IF('TRI-3C'!$R$13="","",'TRI-3C'!$R$13)</f>
        <v>Realiza independientemente normas de aseo al ir al baño.</v>
      </c>
      <c r="B224" s="156"/>
      <c r="C224" s="156"/>
      <c r="D224" s="156"/>
      <c r="E224" s="156"/>
      <c r="F224" s="157"/>
      <c r="G224" s="124" t="str">
        <f>IF(A224="","",VLOOKUP(J210,'TRI-3C'!$B$18:$FH$61,17,FALSE))</f>
        <v/>
      </c>
      <c r="I224" s="125" t="str">
        <f t="shared" si="3"/>
        <v/>
      </c>
      <c r="J224" s="128"/>
    </row>
    <row r="225" spans="1:10" ht="12.75" customHeight="1">
      <c r="A225" s="148" t="str">
        <f>IF('TRI-3C'!$S$13="","",'TRI-3C'!$S$13)</f>
        <v>Reconocer la importancia del uso del casco y demás indumentaria de pro tección para protegerse de lesiones en actividades que requieran su uso</v>
      </c>
      <c r="B225" s="149"/>
      <c r="C225" s="149"/>
      <c r="D225" s="150"/>
      <c r="E225" s="150"/>
      <c r="F225" s="126"/>
      <c r="G225" s="122" t="str">
        <f>IF(A225="","",VLOOKUP(J210,'TRI-3C'!$B$18:$FH$61,18,FALSE))</f>
        <v/>
      </c>
      <c r="H225" s="150"/>
      <c r="I225" s="127" t="str">
        <f t="shared" si="3"/>
        <v/>
      </c>
      <c r="J225" s="126"/>
    </row>
    <row r="226" spans="1:10" ht="12.75" customHeight="1">
      <c r="A226" s="147" t="str">
        <f>IF('TRI-3C'!$T$13="","",'TRI-3C'!$T$13)</f>
        <v>Reconocer situaciones problémicas en las actividades escolares para solucionarlas de forma creativa y con autonomía.</v>
      </c>
      <c r="B226" s="139"/>
      <c r="C226" s="139"/>
      <c r="F226" s="128"/>
      <c r="G226" s="124" t="str">
        <f>IF(A226="","",VLOOKUP(J210,'TRI-3C'!$B$18:$FH$61,19,FALSE))</f>
        <v/>
      </c>
      <c r="I226" s="125" t="str">
        <f t="shared" si="3"/>
        <v/>
      </c>
      <c r="J226" s="128"/>
    </row>
    <row r="227" spans="1:10" ht="12.75" customHeight="1">
      <c r="A227" s="148" t="str">
        <f>IF('TRI-3C'!$U$13="","",'TRI-3C'!$U$13)</f>
        <v>Seleccionar las prendas de vestir de acuerdo al estado climático (prendas para el frío / prendas para el calor).</v>
      </c>
      <c r="B227" s="149"/>
      <c r="C227" s="149"/>
      <c r="D227" s="150"/>
      <c r="E227" s="150"/>
      <c r="F227" s="126"/>
      <c r="G227" s="122" t="str">
        <f>IF(A227="","",VLOOKUP(J210,'TRI-3C'!$B$18:$FH$61,20,FALSE))</f>
        <v/>
      </c>
      <c r="H227" s="150"/>
      <c r="I227" s="127" t="str">
        <f t="shared" si="3"/>
        <v/>
      </c>
      <c r="J227" s="126"/>
    </row>
    <row r="228" spans="1:10" ht="12.75" customHeight="1">
      <c r="A228" s="147" t="str">
        <f>IF('TRI-3C'!$V$13="","",'TRI-3C'!$V$13)</f>
        <v>Tomar decisiones con respecto a la elección de actividades, vestuario entre otros, en función de sus gustos y preferencias, argumentando las mismas.</v>
      </c>
      <c r="B228" s="139"/>
      <c r="C228" s="139"/>
      <c r="F228" s="128"/>
      <c r="G228" s="124" t="str">
        <f>IF(A228="","",VLOOKUP(J210,'TRI-3C'!$B$18:$FH$61,21,FALSE))</f>
        <v/>
      </c>
      <c r="I228" s="125" t="str">
        <f t="shared" si="3"/>
        <v/>
      </c>
      <c r="J228" s="128"/>
    </row>
    <row r="229" spans="1:10" ht="12.75" customHeight="1">
      <c r="A229" s="192" t="str">
        <f>IF('TRI-3C'!$W$13="","",'TRI-3C'!$W$13)</f>
        <v>Utilizar la cuchara, tenedor y el vaso cuando se alimenta de manera autónoma.</v>
      </c>
      <c r="B229" s="154"/>
      <c r="C229" s="154"/>
      <c r="D229" s="154"/>
      <c r="E229" s="154"/>
      <c r="F229" s="155"/>
      <c r="G229" s="122" t="str">
        <f>IF(A229="","",VLOOKUP(J210,'TRI-3C'!$B$18:$FH$61,22,FALSE))</f>
        <v/>
      </c>
      <c r="H229" s="150"/>
      <c r="I229" s="127" t="str">
        <f t="shared" si="3"/>
        <v/>
      </c>
      <c r="J229" s="126"/>
    </row>
    <row r="230" spans="1:10" ht="12.75" customHeight="1">
      <c r="A230" s="147" t="str">
        <f>IF('TRI-3C'!$X$13="","",'TRI-3C'!$X$13)</f>
        <v>Vestirse y desvestirse de manera independiente con prendas de vestir sencillas. (D.EIB.10.5)</v>
      </c>
      <c r="B230" s="139"/>
      <c r="C230" s="139"/>
      <c r="F230" s="128"/>
      <c r="G230" s="124" t="str">
        <f>IF(A230="","",VLOOKUP(J210,'TRI-3C'!$B$18:$FH$61,23,FALSE))</f>
        <v/>
      </c>
      <c r="I230" s="125" t="str">
        <f t="shared" si="3"/>
        <v/>
      </c>
      <c r="J230" s="128"/>
    </row>
    <row r="231" spans="1:10" ht="12.75" customHeight="1">
      <c r="A231" s="165" t="str">
        <f>'BI-1T'!$A$8</f>
        <v>CONVIVENCIA</v>
      </c>
      <c r="B231" s="149"/>
      <c r="C231" s="149"/>
      <c r="D231" s="150"/>
      <c r="E231" s="150"/>
      <c r="F231" s="126"/>
      <c r="G231" s="122" t="str">
        <f>IF(A231="","",VLOOKUP(J210,'TRI-3C'!$B$18:$FH$61,24,FALSE))</f>
        <v/>
      </c>
      <c r="H231" s="150"/>
      <c r="I231" s="127"/>
      <c r="J231" s="126"/>
    </row>
    <row r="232" spans="1:10" ht="12.75" customHeight="1">
      <c r="A232" s="147" t="str">
        <f>IF('TRI-3C'!$Z$13="","",'TRI-3C'!$Z$13)</f>
        <v>Apoyar y motivar a otras personas a participar en actividades grupales, particularmente a quienes muestran dificultades al hacerlo</v>
      </c>
      <c r="B232" s="139"/>
      <c r="C232" s="139"/>
      <c r="F232" s="128"/>
      <c r="G232" s="124" t="str">
        <f>IF(A232="","",VLOOKUP(J210,'TRI-3C'!$B$18:$FH$61,25,FALSE))</f>
        <v/>
      </c>
      <c r="I232" s="125" t="str">
        <f t="shared" ref="I232:I246" si="4">IF(G232="","",G232)</f>
        <v/>
      </c>
      <c r="J232" s="128"/>
    </row>
    <row r="233" spans="1:10" ht="12.75" customHeight="1">
      <c r="A233" s="148" t="str">
        <f>IF('TRI-3C'!$AA$13="","",'TRI-3C'!$AA$13)</f>
        <v>Asumir y respetar normas de convivencia en la institución de educación inicial y en el hogar acordadas con el adulto. (D.EIB.10.15.)</v>
      </c>
      <c r="B233" s="158"/>
      <c r="C233" s="158"/>
      <c r="D233" s="158"/>
      <c r="E233" s="158"/>
      <c r="F233" s="159"/>
      <c r="G233" s="122" t="str">
        <f>IF(A233="","",VLOOKUP(J210,'TRI-3C'!$B$18:$FH$61,26,FALSE))</f>
        <v/>
      </c>
      <c r="H233" s="150"/>
      <c r="I233" s="127" t="str">
        <f t="shared" si="4"/>
        <v/>
      </c>
      <c r="J233" s="126"/>
    </row>
    <row r="234" spans="1:10" ht="12.75" customHeight="1">
      <c r="A234" s="11" t="str">
        <f>IF('TRI-3C'!$AB$13="","",'TRI-3C'!$AB$13)</f>
        <v>Colaborar en actividades que se desarrollan con otros niños y adultos de su entorno.</v>
      </c>
      <c r="B234" s="156"/>
      <c r="C234" s="156"/>
      <c r="D234" s="156"/>
      <c r="E234" s="156"/>
      <c r="F234" s="157"/>
      <c r="G234" s="124" t="str">
        <f>IF(A234="","",VLOOKUP(J210,'TRI-3C'!$B$18:$FH$61,27,FALSE))</f>
        <v/>
      </c>
      <c r="I234" s="125" t="str">
        <f t="shared" si="4"/>
        <v/>
      </c>
      <c r="J234" s="128"/>
    </row>
    <row r="235" spans="1:10" ht="12.75" customHeight="1">
      <c r="A235" s="148" t="str">
        <f>IF('TRI-3C'!$AC$13="","",'TRI-3C'!$AC$13)</f>
        <v>Demostrar actitudes de solidaridad ante situaciones de necesidad de sus compañeros y adultos de su entorno</v>
      </c>
      <c r="B235" s="149"/>
      <c r="C235" s="149"/>
      <c r="D235" s="150"/>
      <c r="E235" s="150"/>
      <c r="F235" s="126"/>
      <c r="G235" s="122" t="str">
        <f>IF(A235="","",VLOOKUP(J210,'TRI-3C'!$B$18:$FH$61,28,FALSE))</f>
        <v/>
      </c>
      <c r="H235" s="150"/>
      <c r="I235" s="127" t="str">
        <f t="shared" si="4"/>
        <v/>
      </c>
      <c r="J235" s="126"/>
    </row>
    <row r="236" spans="1:10" ht="12.75" customHeight="1">
      <c r="A236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36" s="139"/>
      <c r="C236" s="139"/>
      <c r="F236" s="128"/>
      <c r="G236" s="124" t="str">
        <f>IF(A236="","",VLOOKUP(J210,'TRI-3C'!$B$18:$FH$61,29,FALSE))</f>
        <v/>
      </c>
      <c r="I236" s="125" t="str">
        <f t="shared" si="4"/>
        <v/>
      </c>
      <c r="J236" s="128"/>
    </row>
    <row r="237" spans="1:10" ht="12.75" customHeight="1">
      <c r="A237" s="148" t="str">
        <f>IF('TRI-3C'!$AE$13="","",'TRI-3C'!$AE$13)</f>
        <v>Demostrar preferencia de jugar la mayor parte del tiempo con un amigo estableciendo niveles de empatías más estables.</v>
      </c>
      <c r="B237" s="149"/>
      <c r="C237" s="149"/>
      <c r="D237" s="150"/>
      <c r="E237" s="150"/>
      <c r="F237" s="126"/>
      <c r="G237" s="122" t="str">
        <f>IF(A237="","",VLOOKUP(J210,'TRI-3C'!$B$18:$FH$61,30,FALSE))</f>
        <v/>
      </c>
      <c r="H237" s="150"/>
      <c r="I237" s="127" t="str">
        <f t="shared" si="4"/>
        <v/>
      </c>
      <c r="J237" s="126"/>
    </row>
    <row r="238" spans="1:10" ht="12.75" customHeight="1">
      <c r="A238" s="147" t="str">
        <f>IF('TRI-3C'!$AF$13="","",'TRI-3C'!$AF$13)</f>
        <v>Demostrar sensibilidad ante deseos, emociones y sentimientos de otras personas.</v>
      </c>
      <c r="B238" s="139"/>
      <c r="C238" s="139"/>
      <c r="F238" s="128"/>
      <c r="G238" s="124" t="str">
        <f>IF(A238="","",VLOOKUP(J210,'TRI-3C'!$B$18:$FH$61,31,FALSE))</f>
        <v/>
      </c>
      <c r="I238" s="125" t="str">
        <f t="shared" si="4"/>
        <v/>
      </c>
      <c r="J238" s="128"/>
    </row>
    <row r="239" spans="1:10" ht="12.75" customHeight="1">
      <c r="A239" s="192" t="str">
        <f>IF('TRI-3C'!$AG$13="","",'TRI-3C'!$AG$13)</f>
        <v>Desarrollar la capacidad de esperar para obtener una recompensa mayor en el futuro.</v>
      </c>
      <c r="B239" s="154"/>
      <c r="C239" s="154"/>
      <c r="D239" s="154"/>
      <c r="E239" s="154"/>
      <c r="F239" s="155"/>
      <c r="G239" s="122" t="str">
        <f>IF(A239="","",VLOOKUP(J210,'TRI-3C'!$B$18:$FH$61,32,FALSE))</f>
        <v/>
      </c>
      <c r="H239" s="150"/>
      <c r="I239" s="127" t="str">
        <f t="shared" si="4"/>
        <v/>
      </c>
      <c r="J239" s="126"/>
    </row>
    <row r="240" spans="1:10" ht="12.75" customHeight="1">
      <c r="A240" s="147" t="str">
        <f>IF('TRI-3C'!$AH$13="","",'TRI-3C'!$AH$13)</f>
        <v>Identificar instituciones y profesiones que brindan servicios a la comunidad y los roles que ellos cumplen.</v>
      </c>
      <c r="B240" s="139"/>
      <c r="C240" s="139"/>
      <c r="F240" s="128"/>
      <c r="G240" s="124" t="str">
        <f>IF(A240="","",VLOOKUP(J210,'TRI-3C'!$B$18:$FH$61,33,FALSE))</f>
        <v/>
      </c>
      <c r="I240" s="125" t="str">
        <f t="shared" si="4"/>
        <v/>
      </c>
      <c r="J240" s="128"/>
    </row>
    <row r="241" spans="1:10" ht="12.75" customHeight="1">
      <c r="A241" s="148" t="str">
        <f>IF('TRI-3C'!$AI$13="","",'TRI-3C'!$AI$13)</f>
        <v>Identificar las profesiones, oficios y ocupaciones que cumplen los miembros de su familia.</v>
      </c>
      <c r="B241" s="149"/>
      <c r="C241" s="149"/>
      <c r="D241" s="150"/>
      <c r="E241" s="150"/>
      <c r="F241" s="126"/>
      <c r="G241" s="122" t="str">
        <f>IF(A241="","",VLOOKUP(J210,'TRI-3C'!$B$18:$FH$61,34,FALSE))</f>
        <v/>
      </c>
      <c r="H241" s="150"/>
      <c r="I241" s="127" t="str">
        <f t="shared" si="4"/>
        <v/>
      </c>
      <c r="J241" s="126"/>
    </row>
    <row r="242" spans="1:10" ht="12.75" customHeight="1">
      <c r="A242" s="147" t="str">
        <f>IF('TRI-3C'!$AJ$13="","",'TRI-3C'!$AJ$13)</f>
        <v>Incrementar su campo de interrelación con otras personas a más del grupo familiar y escolar interactuando con mayor facilidad.</v>
      </c>
      <c r="B242" s="139"/>
      <c r="C242" s="139"/>
      <c r="F242" s="128"/>
      <c r="G242" s="124" t="str">
        <f>IF(A242="","",VLOOKUP(J210,'TRI-3C'!$B$18:$FH$61,35,FALSE))</f>
        <v/>
      </c>
      <c r="I242" s="125" t="str">
        <f t="shared" si="4"/>
        <v/>
      </c>
      <c r="J242" s="128"/>
    </row>
    <row r="243" spans="1:10" ht="12.75" customHeight="1">
      <c r="A243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243" s="158"/>
      <c r="C243" s="158"/>
      <c r="D243" s="158"/>
      <c r="E243" s="158"/>
      <c r="F243" s="159"/>
      <c r="G243" s="122" t="str">
        <f>IF(A243="","",VLOOKUP(J210,'TRI-3C'!$B$18:$FH$61,36,FALSE))</f>
        <v/>
      </c>
      <c r="H243" s="150"/>
      <c r="I243" s="127" t="str">
        <f t="shared" si="4"/>
        <v/>
      </c>
      <c r="J243" s="126"/>
    </row>
    <row r="244" spans="1:10" ht="12.75" customHeight="1">
      <c r="A244" s="11" t="str">
        <f>IF('TRI-3C'!$AL$13="","",'TRI-3C'!$AL$13)</f>
        <v>Participar juegos grupales siguiendo las reglas y asumiendo roles que le permitan mantener un ambiente armónico con sus pares. (D.EIB.10.11.)</v>
      </c>
      <c r="B244" s="156"/>
      <c r="C244" s="156"/>
      <c r="D244" s="156"/>
      <c r="E244" s="156"/>
      <c r="F244" s="157"/>
      <c r="G244" s="124" t="str">
        <f>IF(A244="","",VLOOKUP(J210,'TRI-3C'!$B$18:$FH$61,37,FALSE))</f>
        <v/>
      </c>
      <c r="I244" s="125" t="str">
        <f t="shared" si="4"/>
        <v/>
      </c>
      <c r="J244" s="128"/>
    </row>
    <row r="245" spans="1:10" ht="12.75" customHeight="1">
      <c r="A245" s="148" t="str">
        <f>IF('TRI-3C'!$AM$13="","",'TRI-3C'!$AM$13)</f>
        <v>Practicar la costumbre de ahorrar para ocasiones y casos especiales</v>
      </c>
      <c r="B245" s="149"/>
      <c r="C245" s="149"/>
      <c r="D245" s="150"/>
      <c r="E245" s="150"/>
      <c r="F245" s="126"/>
      <c r="G245" s="122" t="str">
        <f>IF(A245="","",VLOOKUP(J210,'TRI-3C'!$B$18:$FH$61,38,FALSE))</f>
        <v/>
      </c>
      <c r="H245" s="150"/>
      <c r="I245" s="127" t="str">
        <f t="shared" si="4"/>
        <v/>
      </c>
      <c r="J245" s="126"/>
    </row>
    <row r="246" spans="1:10" ht="12.75" customHeight="1">
      <c r="A246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246" s="139"/>
      <c r="C246" s="139"/>
      <c r="F246" s="128"/>
      <c r="G246" s="124" t="str">
        <f>IF(A246="","",VLOOKUP(J210,'TRI-3C'!$B$18:$FH$61,39,FALSE))</f>
        <v/>
      </c>
      <c r="I246" s="125" t="str">
        <f t="shared" si="4"/>
        <v/>
      </c>
      <c r="J246" s="128"/>
    </row>
    <row r="247" spans="1:10" ht="12.75" customHeight="1">
      <c r="A247" s="165" t="str">
        <f>'BI-1T'!$A$9</f>
        <v>RELACIONES CON EL MEDIO NATURAL Y CULTURAL</v>
      </c>
      <c r="B247" s="149"/>
      <c r="C247" s="149"/>
      <c r="D247" s="150"/>
      <c r="E247" s="150"/>
      <c r="F247" s="126"/>
      <c r="G247" s="122" t="str">
        <f>IF(A247="","",VLOOKUP(J210,'TRI-3C'!$B$18:$FH$61,40,FALSE))</f>
        <v/>
      </c>
      <c r="H247" s="150"/>
      <c r="I247" s="127"/>
      <c r="J247" s="126"/>
    </row>
    <row r="248" spans="1:10" ht="12.75" customHeight="1">
      <c r="A248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248" s="139"/>
      <c r="C248" s="139"/>
      <c r="F248" s="128"/>
      <c r="G248" s="124" t="str">
        <f>IF(A248="","",VLOOKUP(J210,'TRI-3C'!$B$18:$FH$61,41,FALSE))</f>
        <v/>
      </c>
      <c r="I248" s="125" t="str">
        <f t="shared" ref="I248:I267" si="5">IF(G248="","",G248)</f>
        <v/>
      </c>
      <c r="J248" s="128"/>
    </row>
    <row r="249" spans="1:10" ht="12.75" customHeight="1">
      <c r="A249" s="192" t="str">
        <f>IF('TRI-3C'!$AQ$13="","",'TRI-3C'!$AQ$13)</f>
        <v>Construir conexiones emocionales con su contexto natural (plantas, animales, agua, tierra, aire) y social.</v>
      </c>
      <c r="B249" s="154"/>
      <c r="C249" s="154"/>
      <c r="D249" s="154"/>
      <c r="E249" s="154"/>
      <c r="F249" s="155"/>
      <c r="G249" s="122" t="str">
        <f>IF(A249="","",VLOOKUP(J210,'TRI-3C'!$B$18:$FH$61,42,FALSE))</f>
        <v/>
      </c>
      <c r="H249" s="150"/>
      <c r="I249" s="127" t="str">
        <f t="shared" si="5"/>
        <v/>
      </c>
      <c r="J249" s="126"/>
    </row>
    <row r="250" spans="1:10" ht="12.75" customHeight="1">
      <c r="A250" s="147" t="str">
        <f>IF('TRI-3C'!$AR$13="","",'TRI-3C'!$AR$13)</f>
        <v>dentificar en las actividades diarias oportunidades para aprovechar los recursos y reducir los residuos para proteger el entorno natural</v>
      </c>
      <c r="B250" s="139"/>
      <c r="C250" s="139"/>
      <c r="F250" s="128"/>
      <c r="G250" s="124" t="str">
        <f>IF(A250="","",VLOOKUP(J210,'TRI-3C'!$B$18:$FH$61,43,FALSE))</f>
        <v/>
      </c>
      <c r="I250" s="125" t="str">
        <f t="shared" si="5"/>
        <v/>
      </c>
      <c r="J250" s="128"/>
    </row>
    <row r="251" spans="1:10" ht="12.75" customHeight="1">
      <c r="A251" s="148" t="str">
        <f>IF('TRI-3C'!$AS$13="","",'TRI-3C'!$AS$13)</f>
        <v>Diferenciar entre alimentos nutritivos y no nutritivos identificando los beneficios de una alimentación sana y saludable.</v>
      </c>
      <c r="B251" s="149"/>
      <c r="C251" s="149"/>
      <c r="D251" s="150"/>
      <c r="E251" s="150"/>
      <c r="F251" s="126"/>
      <c r="G251" s="122" t="str">
        <f>IF(A251="","",VLOOKUP(J210,'TRI-3C'!$B$18:$FH$61,44,FALSE))</f>
        <v/>
      </c>
      <c r="H251" s="150"/>
      <c r="I251" s="127" t="str">
        <f t="shared" si="5"/>
        <v/>
      </c>
      <c r="J251" s="126"/>
    </row>
    <row r="252" spans="1:10" ht="12.75" customHeight="1">
      <c r="A252" s="147" t="str">
        <f>IF('TRI-3C'!$AT$13="","",'TRI-3C'!$AT$13)</f>
        <v>Diferenciar entre lo que le pertenece, lo que pertenece a los demás y lo que pertenece al grupo o comunidad.</v>
      </c>
      <c r="B252" s="139"/>
      <c r="C252" s="139"/>
      <c r="F252" s="128"/>
      <c r="G252" s="124" t="str">
        <f>IF(A252="","",VLOOKUP(J210,'TRI-3C'!$B$18:$FH$61,45,FALSE))</f>
        <v/>
      </c>
      <c r="I252" s="125" t="str">
        <f t="shared" si="5"/>
        <v/>
      </c>
      <c r="J252" s="128"/>
    </row>
    <row r="253" spans="1:10" ht="12.75" customHeight="1">
      <c r="A253" s="148" t="str">
        <f>IF('TRI-3C'!$AU$13="","",'TRI-3C'!$AU$13)</f>
        <v>Diferenciar los seres vivos y elementos no vivos de su entorno explorando su mundo natural.</v>
      </c>
      <c r="B253" s="158"/>
      <c r="C253" s="158"/>
      <c r="D253" s="158"/>
      <c r="E253" s="158"/>
      <c r="F253" s="159"/>
      <c r="G253" s="122" t="str">
        <f>IF(A253="","",VLOOKUP(J210,'TRI-3C'!$B$18:$FH$61,46,FALSE))</f>
        <v/>
      </c>
      <c r="H253" s="150"/>
      <c r="I253" s="127" t="str">
        <f t="shared" si="5"/>
        <v/>
      </c>
      <c r="J253" s="126"/>
    </row>
    <row r="254" spans="1:10" ht="12.75" customHeight="1">
      <c r="A254" s="11" t="str">
        <f>IF('TRI-3C'!$AV$13="","",'TRI-3C'!$AV$13)</f>
        <v>Establecer comparaciones entre los elementos del entorno a través de la discriminación sensorial.</v>
      </c>
      <c r="B254" s="156"/>
      <c r="C254" s="156"/>
      <c r="D254" s="156"/>
      <c r="E254" s="156"/>
      <c r="F254" s="157"/>
      <c r="G254" s="124" t="str">
        <f>IF(A254="","",VLOOKUP(J210,'TRI-3C'!$B$18:$FH$61,47,FALSE))</f>
        <v/>
      </c>
      <c r="I254" s="125" t="str">
        <f t="shared" si="5"/>
        <v/>
      </c>
      <c r="J254" s="128"/>
    </row>
    <row r="255" spans="1:10" ht="12.75" customHeight="1">
      <c r="A255" s="148" t="str">
        <f>IF('TRI-3C'!$AW$13="","",'TRI-3C'!$AW$13)</f>
        <v>Explorar e identificar los diferentes elementos y fenómenos del entorno natural mediante procesos que propicien la indagación.</v>
      </c>
      <c r="B255" s="149"/>
      <c r="C255" s="149"/>
      <c r="D255" s="150"/>
      <c r="E255" s="150"/>
      <c r="F255" s="126"/>
      <c r="G255" s="122" t="str">
        <f>IF(A255="","",VLOOKUP(J210,'TRI-3C'!$B$18:$FH$61,48,FALSE))</f>
        <v/>
      </c>
      <c r="H255" s="150"/>
      <c r="I255" s="127" t="str">
        <f t="shared" si="5"/>
        <v/>
      </c>
      <c r="J255" s="126"/>
    </row>
    <row r="256" spans="1:10" ht="12.75" customHeight="1">
      <c r="A256" s="147" t="str">
        <f>IF('TRI-3C'!$AX$13="","",'TRI-3C'!$AX$13)</f>
        <v>Identificar características de las plantas por su utilidad, estableciendo diferencias entre ellas.</v>
      </c>
      <c r="B256" s="139"/>
      <c r="C256" s="139"/>
      <c r="F256" s="128"/>
      <c r="G256" s="124" t="str">
        <f>IF(A256="","",VLOOKUP(J210,'TRI-3C'!$B$18:$FH$61,49,FALSE))</f>
        <v/>
      </c>
      <c r="I256" s="125" t="str">
        <f t="shared" si="5"/>
        <v/>
      </c>
      <c r="J256" s="128"/>
    </row>
    <row r="257" spans="1:10" ht="12.75" customHeight="1">
      <c r="A257" s="148" t="str">
        <f>IF('TRI-3C'!$AY$13="","",'TRI-3C'!$AY$13)</f>
        <v>Identificar las características de los animales domésticos y silvestres estableciendo las diferencias entre ellos.</v>
      </c>
      <c r="B257" s="149"/>
      <c r="C257" s="149"/>
      <c r="D257" s="150"/>
      <c r="E257" s="150"/>
      <c r="F257" s="126"/>
      <c r="G257" s="122" t="str">
        <f>IF(A257="","",VLOOKUP(J210,'TRI-3C'!$B$18:$FH$61,50,FALSE))</f>
        <v/>
      </c>
      <c r="H257" s="150"/>
      <c r="I257" s="127" t="str">
        <f t="shared" si="5"/>
        <v/>
      </c>
      <c r="J257" s="126"/>
    </row>
    <row r="258" spans="1:10" ht="12.75" customHeight="1">
      <c r="A258" s="147" t="str">
        <f>IF('TRI-3C'!$AZ$13="","",'TRI-3C'!$AZ$13)</f>
        <v>Identificar las características del mar y reconocerlo como una parte integral del territorio nacional</v>
      </c>
      <c r="B258" s="139"/>
      <c r="C258" s="139"/>
      <c r="F258" s="128"/>
      <c r="G258" s="124" t="str">
        <f>IF(A258="","",VLOOKUP(J210,'TRI-3C'!$B$18:$FH$61,51,FALSE))</f>
        <v/>
      </c>
      <c r="I258" s="125" t="str">
        <f t="shared" si="5"/>
        <v/>
      </c>
      <c r="J258" s="128"/>
    </row>
    <row r="259" spans="1:10" ht="12.75" customHeight="1">
      <c r="A259" s="192" t="str">
        <f>IF('TRI-3C'!$BA$13="","",'TRI-3C'!$BA$13)</f>
        <v>Identificar prácticas socioculturales de su localidad demostrando curiosidad ante sus tradiciones.</v>
      </c>
      <c r="B259" s="154"/>
      <c r="C259" s="154"/>
      <c r="D259" s="154"/>
      <c r="E259" s="154"/>
      <c r="F259" s="155"/>
      <c r="G259" s="122" t="str">
        <f>IF(A259="","",VLOOKUP(J210,'TRI-3C'!$B$18:$FH$61,52,FALSE))</f>
        <v/>
      </c>
      <c r="H259" s="150"/>
      <c r="I259" s="127" t="str">
        <f t="shared" si="5"/>
        <v/>
      </c>
      <c r="J259" s="126"/>
    </row>
    <row r="260" spans="1:10" ht="12.75" customHeight="1">
      <c r="A260" s="147" t="str">
        <f>IF('TRI-3C'!$BB$13="","",'TRI-3C'!$BB$13)</f>
        <v>Observar el proceso del ciclo vital de las plantas mediante actividades de experimentación.</v>
      </c>
      <c r="B260" s="139"/>
      <c r="C260" s="139"/>
      <c r="F260" s="128"/>
      <c r="G260" s="124" t="str">
        <f>IF(A260="","",VLOOKUP(J210,'TRI-3C'!$B$18:$FH$61,53,FALSE))</f>
        <v/>
      </c>
      <c r="I260" s="125" t="str">
        <f t="shared" si="5"/>
        <v/>
      </c>
      <c r="J260" s="128"/>
    </row>
    <row r="261" spans="1:10" ht="12.75" customHeight="1">
      <c r="A261" s="148" t="str">
        <f>IF('TRI-3C'!$BC$13="","",'TRI-3C'!$BC$13)</f>
        <v>Participar en actividades lúdicas para identificar prácticas de movilidad que ayudan a cuidar el planeta</v>
      </c>
      <c r="B261" s="149"/>
      <c r="C261" s="149"/>
      <c r="D261" s="150"/>
      <c r="E261" s="150"/>
      <c r="F261" s="126"/>
      <c r="G261" s="122" t="str">
        <f>IF(A261="","",VLOOKUP(J210,'TRI-3C'!$B$18:$FH$61,54,FALSE))</f>
        <v/>
      </c>
      <c r="H261" s="150"/>
      <c r="I261" s="127" t="str">
        <f t="shared" si="5"/>
        <v/>
      </c>
      <c r="J261" s="126"/>
    </row>
    <row r="262" spans="1:10" ht="12.75" customHeight="1">
      <c r="A262" s="147" t="str">
        <f>IF('TRI-3C'!$BD$13="","",'TRI-3C'!$BD$13)</f>
        <v>Participar en algunas prácticas tradicionales de su entorno disfrutando y respetando las diferentes manifestaciones culturales</v>
      </c>
      <c r="B262" s="139"/>
      <c r="C262" s="139"/>
      <c r="F262" s="128"/>
      <c r="G262" s="124" t="str">
        <f>IF(A262="","",VLOOKUP(J210,'TRI-3C'!$B$18:$FH$61,55,FALSE))</f>
        <v/>
      </c>
      <c r="I262" s="125" t="str">
        <f t="shared" si="5"/>
        <v/>
      </c>
      <c r="J262" s="128"/>
    </row>
    <row r="263" spans="1:10" ht="12.75" customHeight="1">
      <c r="A263" s="148" t="str">
        <f>IF('TRI-3C'!$BE$13="","",'TRI-3C'!$BE$13)</f>
        <v>Practicar hábitos de cuidado y conservación del medio ambiente que eviten la contaminación del aire, suelo y agua. (D.EIB.10.19.)</v>
      </c>
      <c r="B263" s="158"/>
      <c r="C263" s="158"/>
      <c r="D263" s="158"/>
      <c r="E263" s="158"/>
      <c r="F263" s="159"/>
      <c r="G263" s="122" t="str">
        <f>IF(A263="","",VLOOKUP(J210,'TRI-3C'!$B$18:$FH$61,56,FALSE))</f>
        <v/>
      </c>
      <c r="H263" s="150"/>
      <c r="I263" s="127" t="str">
        <f t="shared" si="5"/>
        <v/>
      </c>
      <c r="J263" s="126"/>
    </row>
    <row r="264" spans="1:10" ht="12.75" customHeight="1">
      <c r="A264" s="11" t="str">
        <f>IF('TRI-3C'!$BF$13="","",'TRI-3C'!$BF$13)</f>
        <v>Realizar acciones de cuidado y protección de plantas y animales de su entorno erradicando actitudes de maltrato.</v>
      </c>
      <c r="B264" s="156"/>
      <c r="C264" s="156"/>
      <c r="D264" s="156"/>
      <c r="E264" s="156"/>
      <c r="F264" s="157"/>
      <c r="G264" s="124" t="str">
        <f>IF(A264="","",VLOOKUP(J210,'TRI-3C'!$B$18:$FH$61,57,FALSE))</f>
        <v/>
      </c>
      <c r="I264" s="125" t="str">
        <f t="shared" si="5"/>
        <v/>
      </c>
      <c r="J264" s="128"/>
    </row>
    <row r="265" spans="1:10" ht="12.75" customHeight="1">
      <c r="A265" s="148" t="str">
        <f>IF('TRI-3C'!$BG$13="","",'TRI-3C'!$BG$13)</f>
        <v>Reconocer cómo las personas utilizan el dinero en su entorno familiar para satisfacer sus necesidades y deseos</v>
      </c>
      <c r="B265" s="149"/>
      <c r="C265" s="149"/>
      <c r="D265" s="150"/>
      <c r="E265" s="150"/>
      <c r="F265" s="126"/>
      <c r="G265" s="122" t="str">
        <f>IF(A265="","",VLOOKUP(J210,'TRI-3C'!$B$18:$FH$61,58,FALSE))</f>
        <v/>
      </c>
      <c r="H265" s="150"/>
      <c r="I265" s="127" t="str">
        <f t="shared" si="5"/>
        <v/>
      </c>
      <c r="J265" s="126"/>
    </row>
    <row r="266" spans="1:10" ht="12.75" customHeight="1">
      <c r="A266" s="147" t="str">
        <f>IF('TRI-3C'!$BH$13="","",'TRI-3C'!$BH$13)</f>
        <v>Reconocer las consecuencias de no cuidar sus pertenencias.</v>
      </c>
      <c r="B266" s="139"/>
      <c r="C266" s="139"/>
      <c r="F266" s="128"/>
      <c r="G266" s="124" t="str">
        <f>IF(A266="","",VLOOKUP(J210,'TRI-3C'!$B$18:$FH$61,59,FALSE))</f>
        <v/>
      </c>
      <c r="I266" s="125" t="str">
        <f t="shared" si="5"/>
        <v/>
      </c>
      <c r="J266" s="128"/>
    </row>
    <row r="267" spans="1:10" ht="12.75" customHeight="1">
      <c r="A267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267" s="149"/>
      <c r="C267" s="149"/>
      <c r="D267" s="150"/>
      <c r="E267" s="150"/>
      <c r="F267" s="126"/>
      <c r="G267" s="122" t="str">
        <f>IF(A267="","",VLOOKUP(J210,'TRI-3C'!$B$18:$FH$61,60,FALSE))</f>
        <v/>
      </c>
      <c r="H267" s="150"/>
      <c r="I267" s="127" t="str">
        <f t="shared" si="5"/>
        <v/>
      </c>
      <c r="J267" s="126"/>
    </row>
    <row r="268" spans="1:10" ht="12.75" customHeight="1">
      <c r="A268" s="164" t="str">
        <f>'BI-1T'!$A$10</f>
        <v>RELACIONES LOGICAS MATEMATICAS</v>
      </c>
      <c r="B268" s="139"/>
      <c r="C268" s="139"/>
      <c r="F268" s="128"/>
      <c r="G268" s="124" t="str">
        <f>IF(A268="","",VLOOKUP(J210,'TRI-3C'!$B$18:$FH$61,61,FALSE))</f>
        <v/>
      </c>
      <c r="I268" s="125"/>
      <c r="J268" s="128"/>
    </row>
    <row r="269" spans="1:10" ht="12.75" customHeight="1">
      <c r="A269" s="192" t="str">
        <f>IF('TRI-3C'!$BK$13="","",'TRI-3C'!$BK$13)</f>
        <v>Asociar las formas de los objetos del entorno con figuras geométricas bidimensionales</v>
      </c>
      <c r="B269" s="154"/>
      <c r="C269" s="154"/>
      <c r="D269" s="154"/>
      <c r="E269" s="154"/>
      <c r="F269" s="155"/>
      <c r="G269" s="122" t="str">
        <f>IF(A269="","",VLOOKUP(J210,'TRI-3C'!$B$18:$FH$61,62,FALSE))</f>
        <v/>
      </c>
      <c r="H269" s="150"/>
      <c r="I269" s="127" t="str">
        <f t="shared" ref="I269:I290" si="6">IF(G269="","",G269)</f>
        <v/>
      </c>
      <c r="J269" s="126"/>
    </row>
    <row r="270" spans="1:10" ht="12.75" customHeight="1">
      <c r="A270" s="147" t="str">
        <f>IF('TRI-3C'!$BL$13="","",'TRI-3C'!$BL$13)</f>
        <v>Clasificar objetos con dos atributos (tamaño, color o forma).</v>
      </c>
      <c r="B270" s="139"/>
      <c r="C270" s="139"/>
      <c r="F270" s="128"/>
      <c r="G270" s="124" t="str">
        <f>IF(A270="","",VLOOKUP(J210,'TRI-3C'!$B$18:$FH$61,63,FALSE))</f>
        <v/>
      </c>
      <c r="I270" s="125" t="str">
        <f t="shared" si="6"/>
        <v/>
      </c>
      <c r="J270" s="128"/>
    </row>
    <row r="271" spans="1:10" ht="12.75" customHeight="1">
      <c r="A271" s="148" t="str">
        <f>IF('TRI-3C'!$BM$13="","",'TRI-3C'!$BM$13)</f>
        <v>Comparar y armar colecciones de más, igual y menos objetos.</v>
      </c>
      <c r="B271" s="149"/>
      <c r="C271" s="149"/>
      <c r="D271" s="150"/>
      <c r="E271" s="150"/>
      <c r="F271" s="126"/>
      <c r="G271" s="122" t="str">
        <f>IF(A271="","",VLOOKUP(J210,'TRI-3C'!$B$18:$FH$61,64,FALSE))</f>
        <v/>
      </c>
      <c r="H271" s="150"/>
      <c r="I271" s="127" t="str">
        <f t="shared" si="6"/>
        <v/>
      </c>
      <c r="J271" s="126"/>
    </row>
    <row r="272" spans="1:10" ht="12.75" customHeight="1">
      <c r="A272" s="147" t="str">
        <f>IF('TRI-3C'!$BN$13="","",'TRI-3C'!$BN$13)</f>
        <v>Comparar y ordenar secuencialmente un conjunto pequeño de objetos de acuerdo con su tamaño.</v>
      </c>
      <c r="B272" s="139"/>
      <c r="C272" s="139"/>
      <c r="F272" s="128"/>
      <c r="G272" s="124" t="str">
        <f>IF(A272="","",VLOOKUP(J210,'TRI-3C'!$B$18:$FH$61,65,FALSE))</f>
        <v/>
      </c>
      <c r="I272" s="125" t="str">
        <f t="shared" si="6"/>
        <v/>
      </c>
      <c r="J272" s="128"/>
    </row>
    <row r="273" spans="1:10" ht="12.75" customHeight="1">
      <c r="A273" s="148" t="str">
        <f>IF('TRI-3C'!$BO$13="","",'TRI-3C'!$BO$13)</f>
        <v>Comprender la relación de número-cantidad hasta el 10.</v>
      </c>
      <c r="B273" s="158"/>
      <c r="C273" s="158"/>
      <c r="D273" s="158"/>
      <c r="E273" s="158"/>
      <c r="F273" s="159"/>
      <c r="G273" s="122" t="str">
        <f>IF(A273="","",VLOOKUP(J210,'TRI-3C'!$B$18:$FH$61,66,FALSE))</f>
        <v/>
      </c>
      <c r="H273" s="150"/>
      <c r="I273" s="127" t="str">
        <f t="shared" si="6"/>
        <v/>
      </c>
      <c r="J273" s="126"/>
    </row>
    <row r="274" spans="1:10" ht="12.75" customHeight="1">
      <c r="A274" s="11" t="str">
        <f>IF('TRI-3C'!$BP$13="","",'TRI-3C'!$BP$13)</f>
        <v>Comprender la relación del numeral (representación simbólica del número) con la cantidad hasta el 5.</v>
      </c>
      <c r="B274" s="156"/>
      <c r="C274" s="156"/>
      <c r="D274" s="156"/>
      <c r="E274" s="156"/>
      <c r="F274" s="157"/>
      <c r="G274" s="124" t="str">
        <f>IF(A274="","",VLOOKUP(J210,'TRI-3C'!$B$18:$FH$61,67,FALSE))</f>
        <v/>
      </c>
      <c r="I274" s="125" t="str">
        <f t="shared" si="6"/>
        <v/>
      </c>
      <c r="J274" s="128"/>
    </row>
    <row r="275" spans="1:10" ht="12.75" customHeight="1">
      <c r="A275" s="148" t="str">
        <f>IF('TRI-3C'!$BQ$13="","",'TRI-3C'!$BQ$13)</f>
        <v>Contar oralmente del 1 al 15 con secuencia numérica.</v>
      </c>
      <c r="B275" s="149"/>
      <c r="C275" s="149"/>
      <c r="D275" s="150"/>
      <c r="E275" s="150"/>
      <c r="F275" s="126"/>
      <c r="G275" s="122" t="str">
        <f>IF(A275="","",VLOOKUP(J210,'TRI-3C'!$B$18:$FH$61,68,FALSE))</f>
        <v/>
      </c>
      <c r="H275" s="150"/>
      <c r="I275" s="127" t="str">
        <f t="shared" si="6"/>
        <v/>
      </c>
      <c r="J275" s="126"/>
    </row>
    <row r="276" spans="1:10" ht="12.75" customHeight="1">
      <c r="A276" s="147" t="str">
        <f>IF('TRI-3C'!$BR$13="","",'TRI-3C'!$BR$13)</f>
        <v>Continuar y reproducir patrones simples con objetos concretos y representaciones gráficas.</v>
      </c>
      <c r="B276" s="139"/>
      <c r="C276" s="139"/>
      <c r="F276" s="128"/>
      <c r="G276" s="124" t="str">
        <f>IF(A276="","",VLOOKUP(J210,'TRI-3C'!$B$18:$FH$61,69,FALSE))</f>
        <v/>
      </c>
      <c r="I276" s="125" t="str">
        <f t="shared" si="6"/>
        <v/>
      </c>
      <c r="J276" s="128"/>
    </row>
    <row r="277" spans="1:10" ht="12.75" customHeight="1">
      <c r="A277" s="148" t="str">
        <f>IF('TRI-3C'!$BS$13="","",'TRI-3C'!$BS$13)</f>
        <v>Establecer la relación de correspondencia entre los elementos de colecciones de objetos.</v>
      </c>
      <c r="B277" s="149"/>
      <c r="C277" s="149"/>
      <c r="D277" s="150"/>
      <c r="E277" s="150"/>
      <c r="F277" s="126"/>
      <c r="G277" s="122" t="str">
        <f>IF(A277="","",VLOOKUP(J210,'TRI-3C'!$B$18:$FH$61,70,FALSE))</f>
        <v/>
      </c>
      <c r="H277" s="150"/>
      <c r="I277" s="127" t="str">
        <f t="shared" si="6"/>
        <v/>
      </c>
      <c r="J277" s="126"/>
    </row>
    <row r="278" spans="1:10" ht="12.75" customHeight="1">
      <c r="A278" s="147" t="str">
        <f>IF('TRI-3C'!$BT$13="","",'TRI-3C'!$BT$13)</f>
        <v>Identificar características de mañana, tarde y noche</v>
      </c>
      <c r="B278" s="139"/>
      <c r="C278" s="139"/>
      <c r="F278" s="128"/>
      <c r="G278" s="124" t="str">
        <f>IF(A278="","",VLOOKUP(J210,'TRI-3C'!$B$18:$FH$61,71,FALSE))</f>
        <v/>
      </c>
      <c r="I278" s="125" t="str">
        <f t="shared" si="6"/>
        <v/>
      </c>
      <c r="J278" s="128"/>
    </row>
    <row r="279" spans="1:10" ht="12.75" customHeight="1">
      <c r="A279" s="192" t="str">
        <f>IF('TRI-3C'!$BU$13="","",'TRI-3C'!$BU$13)</f>
        <v>Identificar en los objetos las nociones de medida: largo/ corto, grueso/delgado.</v>
      </c>
      <c r="B279" s="154"/>
      <c r="C279" s="154"/>
      <c r="D279" s="154"/>
      <c r="E279" s="154"/>
      <c r="F279" s="155"/>
      <c r="G279" s="122" t="str">
        <f>IF(A279="","",VLOOKUP(J210,'TRI-3C'!$B$18:$FH$61,72,FALSE))</f>
        <v/>
      </c>
      <c r="H279" s="150"/>
      <c r="I279" s="127" t="str">
        <f t="shared" si="6"/>
        <v/>
      </c>
      <c r="J279" s="126"/>
    </row>
    <row r="280" spans="1:10" ht="12.75" customHeight="1">
      <c r="A280" s="147" t="str">
        <f>IF('TRI-3C'!$BV$13="","",'TRI-3C'!$BV$13)</f>
        <v>Identificar figuras geométricas básicas: círculo, cuadrado y triángulo en objetos del entorno y en representaciones gráficas.</v>
      </c>
      <c r="B280" s="139"/>
      <c r="C280" s="139"/>
      <c r="F280" s="128"/>
      <c r="G280" s="124" t="str">
        <f>IF(A280="","",VLOOKUP(J210,'TRI-3C'!$B$18:$FH$61,73,FALSE))</f>
        <v/>
      </c>
      <c r="I280" s="125" t="str">
        <f t="shared" si="6"/>
        <v/>
      </c>
      <c r="J280" s="128"/>
    </row>
    <row r="281" spans="1:10" ht="12.75" customHeight="1">
      <c r="A281" s="148" t="str">
        <f>IF('TRI-3C'!$BW$13="","",'TRI-3C'!$BW$13)</f>
        <v>Identificar la diferencia entre lo que se desea y lo que se necesita</v>
      </c>
      <c r="B281" s="149"/>
      <c r="C281" s="149"/>
      <c r="D281" s="150"/>
      <c r="E281" s="150"/>
      <c r="F281" s="126"/>
      <c r="G281" s="122" t="str">
        <f>IF(A281="","",VLOOKUP(J210,'TRI-3C'!$B$18:$FH$61,74,FALSE))</f>
        <v/>
      </c>
      <c r="H281" s="150"/>
      <c r="I281" s="127" t="str">
        <f t="shared" si="6"/>
        <v/>
      </c>
      <c r="J281" s="126"/>
    </row>
    <row r="282" spans="1:10" ht="12.75" customHeight="1">
      <c r="A282" s="147" t="str">
        <f>IF('TRI-3C'!$BX$13="","",'TRI-3C'!$BX$13)</f>
        <v>Identificar las nociones de tiempo en acciones que siceden antes, ahora y después</v>
      </c>
      <c r="B282" s="139"/>
      <c r="C282" s="139"/>
      <c r="F282" s="128"/>
      <c r="G282" s="124" t="str">
        <f>IF(A282="","",VLOOKUP(J210,'TRI-3C'!$B$18:$FH$61,75,FALSE))</f>
        <v/>
      </c>
      <c r="I282" s="125" t="str">
        <f t="shared" si="6"/>
        <v/>
      </c>
      <c r="J282" s="128"/>
    </row>
    <row r="283" spans="1:10" ht="12.75" customHeight="1">
      <c r="A283" s="148" t="str">
        <f>IF('TRI-3C'!$BY$13="","",'TRI-3C'!$BY$13)</f>
        <v>Identificar los números de emergencia a través de actividades lúdicas, y reconocer cuándo pedir ayuda en situaciones sencillas.</v>
      </c>
      <c r="B283" s="158"/>
      <c r="C283" s="158"/>
      <c r="D283" s="158"/>
      <c r="E283" s="158"/>
      <c r="F283" s="159"/>
      <c r="G283" s="122" t="str">
        <f>IF(A283="","",VLOOKUP(J210,'TRI-3C'!$B$18:$FH$61,76,FALSE))</f>
        <v/>
      </c>
      <c r="H283" s="150"/>
      <c r="I283" s="127" t="str">
        <f t="shared" si="6"/>
        <v/>
      </c>
      <c r="J283" s="126"/>
    </row>
    <row r="284" spans="1:10" ht="12.75" customHeight="1">
      <c r="A284" s="11" t="str">
        <f>IF('TRI-3C'!$BZ$13="","",'TRI-3C'!$BZ$13)</f>
        <v>Identificar semejanzas y diferencias en objetos del entorno con criterios de forma, color y tamaño</v>
      </c>
      <c r="B284" s="156"/>
      <c r="C284" s="156"/>
      <c r="D284" s="156"/>
      <c r="E284" s="156"/>
      <c r="F284" s="157"/>
      <c r="G284" s="124" t="str">
        <f>IF(A284="","",VLOOKUP(J210,'TRI-3C'!$B$18:$FH$61,77,FALSE))</f>
        <v/>
      </c>
      <c r="I284" s="125" t="str">
        <f t="shared" si="6"/>
        <v/>
      </c>
      <c r="J284" s="128"/>
    </row>
    <row r="285" spans="1:10" ht="12.75" customHeight="1">
      <c r="A285" s="148" t="str">
        <f>IF('TRI-3C'!$CA$13="","",'TRI-3C'!$CA$13)</f>
        <v>Ordenar en secuencias lógica sucesos de hasta cinco eventos en representaciones gráficas de sus actividades de la rutina diaria y en escenas de cuentos</v>
      </c>
      <c r="B285" s="149"/>
      <c r="C285" s="149"/>
      <c r="D285" s="150"/>
      <c r="E285" s="150"/>
      <c r="F285" s="126"/>
      <c r="G285" s="122" t="str">
        <f>IF(A285="","",VLOOKUP(J210,'TRI-3C'!$B$18:$FH$61,78,FALSE))</f>
        <v/>
      </c>
      <c r="H285" s="150"/>
      <c r="I285" s="127" t="str">
        <f t="shared" si="6"/>
        <v/>
      </c>
      <c r="J285" s="126"/>
    </row>
    <row r="286" spans="1:10" ht="12.75" customHeight="1">
      <c r="A286" s="147" t="str">
        <f>IF('TRI-3C'!$CB$13="","",'TRI-3C'!$CB$13)</f>
        <v>Reconocer billetes y monedas en situaciones de la vida real</v>
      </c>
      <c r="B286" s="139"/>
      <c r="C286" s="139"/>
      <c r="F286" s="128"/>
      <c r="G286" s="124" t="str">
        <f>IF(A286="","",VLOOKUP(J210,'TRI-3C'!$B$18:$FH$61,79,FALSE))</f>
        <v/>
      </c>
      <c r="I286" s="125" t="str">
        <f t="shared" si="6"/>
        <v/>
      </c>
      <c r="J286" s="128"/>
    </row>
    <row r="287" spans="1:10" ht="12.75" customHeight="1">
      <c r="A287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287" s="149"/>
      <c r="C287" s="149"/>
      <c r="D287" s="150"/>
      <c r="E287" s="150"/>
      <c r="F287" s="126"/>
      <c r="G287" s="122" t="str">
        <f>IF(A287="","",VLOOKUP(J210,'TRI-3C'!$B$18:$FH$61,80,FALSE))</f>
        <v/>
      </c>
      <c r="H287" s="150"/>
      <c r="I287" s="127" t="str">
        <f t="shared" si="6"/>
        <v/>
      </c>
      <c r="J287" s="126"/>
    </row>
    <row r="288" spans="1:10" ht="12.75" customHeight="1">
      <c r="A288" s="147" t="str">
        <f>IF('TRI-3C'!$CD$13="","",'TRI-3C'!$CD$13)</f>
        <v>Reconocer los colores secundarios en objetos e imágenes del entorno.</v>
      </c>
      <c r="B288" s="139"/>
      <c r="C288" s="139"/>
      <c r="F288" s="128"/>
      <c r="G288" s="124" t="str">
        <f>IF(A288="","",VLOOKUP(J210,'TRI-3C'!$B$18:$FH$61,81,FALSE))</f>
        <v/>
      </c>
      <c r="I288" s="125" t="str">
        <f t="shared" si="6"/>
        <v/>
      </c>
      <c r="J288" s="128"/>
    </row>
    <row r="289" spans="1:10" ht="12.75" customHeight="1">
      <c r="A289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289" s="154"/>
      <c r="C289" s="154"/>
      <c r="D289" s="154"/>
      <c r="E289" s="154"/>
      <c r="F289" s="155"/>
      <c r="G289" s="122" t="str">
        <f>IF(A289="","",VLOOKUP(J210,'TRI-3C'!$B$18:$FH$61,82,FALSE))</f>
        <v/>
      </c>
      <c r="H289" s="150"/>
      <c r="I289" s="127" t="str">
        <f t="shared" si="6"/>
        <v/>
      </c>
      <c r="J289" s="126"/>
    </row>
    <row r="290" spans="1:10" ht="12.75" customHeight="1">
      <c r="A290" s="147" t="str">
        <f>IF('TRI-3C'!$CF$13="","",'TRI-3C'!$CF$13)</f>
        <v>Relacionar las distintas formas de adquirir dinero con el trabajo y el esfuerzo.</v>
      </c>
      <c r="B290" s="139"/>
      <c r="C290" s="139"/>
      <c r="F290" s="128"/>
      <c r="G290" s="124" t="str">
        <f>IF(A290="","",VLOOKUP(J210,'TRI-3C'!$B$18:$FH$61,83,FALSE))</f>
        <v/>
      </c>
      <c r="I290" s="125" t="str">
        <f t="shared" si="6"/>
        <v/>
      </c>
      <c r="J290" s="128"/>
    </row>
    <row r="291" spans="1:10" ht="12.75" customHeight="1">
      <c r="A291" s="165" t="str">
        <f>'BI-1T'!$A$11</f>
        <v>COMPRENSIÓN Y EXPRESION DEL LENGUAJE</v>
      </c>
      <c r="B291" s="149"/>
      <c r="C291" s="149"/>
      <c r="D291" s="150"/>
      <c r="E291" s="150"/>
      <c r="F291" s="126"/>
      <c r="G291" s="122" t="str">
        <f>IF(A291="","",VLOOKUP(J210,'TRI-3C'!$B$18:$FH$61,84,FALSE))</f>
        <v/>
      </c>
      <c r="H291" s="150"/>
      <c r="I291" s="127"/>
      <c r="J291" s="126"/>
    </row>
    <row r="292" spans="1:10" ht="12.75" customHeight="1">
      <c r="A292" s="147" t="str">
        <f>IF('TRI-3C'!$CH$13="","",'TRI-3C'!$CH$13)</f>
        <v>Asociar la imagen de la portada con el título de los cuentos conocidos.</v>
      </c>
      <c r="B292" s="139"/>
      <c r="C292" s="139"/>
      <c r="F292" s="128"/>
      <c r="G292" s="124" t="str">
        <f>IF(A292="","",VLOOKUP(J210,'TRI-3C'!$B$18:$FH$61,85,FALSE))</f>
        <v/>
      </c>
      <c r="I292" s="125" t="str">
        <f t="shared" ref="I292:I312" si="7">IF(G292="","",G292)</f>
        <v/>
      </c>
      <c r="J292" s="128"/>
    </row>
    <row r="293" spans="1:10" ht="12.75" customHeight="1">
      <c r="A293" s="148" t="str">
        <f>IF('TRI-3C'!$CI$13="","",'TRI-3C'!$CI$13)</f>
        <v>Colaborar en la creación de textos colectivos con la ayuda del docente.</v>
      </c>
      <c r="B293" s="158"/>
      <c r="C293" s="158"/>
      <c r="D293" s="158"/>
      <c r="E293" s="158"/>
      <c r="F293" s="159"/>
      <c r="G293" s="122" t="str">
        <f>IF(A293="","",VLOOKUP(J210,'TRI-3C'!$B$18:$FH$61,86,FALSE))</f>
        <v/>
      </c>
      <c r="H293" s="150"/>
      <c r="I293" s="127" t="str">
        <f t="shared" si="7"/>
        <v/>
      </c>
      <c r="J293" s="126"/>
    </row>
    <row r="294" spans="1:10" ht="12.75" customHeight="1">
      <c r="A294" s="11" t="str">
        <f>IF('TRI-3C'!$CJ$13="","",'TRI-3C'!$CJ$13)</f>
        <v>Comprender el derecho propio y de las otras personas a decir que no como una respuesta válida y respetable.</v>
      </c>
      <c r="B294" s="156"/>
      <c r="C294" s="156"/>
      <c r="D294" s="156"/>
      <c r="E294" s="156"/>
      <c r="F294" s="157"/>
      <c r="G294" s="124" t="str">
        <f>IF(A294="","",VLOOKUP(J210,'TRI-3C'!$B$18:$FH$61,87,FALSE))</f>
        <v/>
      </c>
      <c r="I294" s="125" t="str">
        <f t="shared" si="7"/>
        <v/>
      </c>
      <c r="J294" s="128"/>
    </row>
    <row r="295" spans="1:10" ht="12.75" customHeight="1">
      <c r="A295" s="148" t="str">
        <f>IF('TRI-3C'!$CK$13="","",'TRI-3C'!$CK$13)</f>
        <v>Comunicarse a través de dibujos de objetos con detalles que lo vuelven identificables, como representación simbólica de sus ideas.</v>
      </c>
      <c r="B295" s="149"/>
      <c r="C295" s="149"/>
      <c r="D295" s="150"/>
      <c r="E295" s="150"/>
      <c r="F295" s="126"/>
      <c r="G295" s="122" t="str">
        <f>IF(A295="","",VLOOKUP(J210,'TRI-3C'!$B$18:$FH$61,88,FALSE))</f>
        <v/>
      </c>
      <c r="H295" s="150"/>
      <c r="I295" s="127" t="str">
        <f t="shared" si="7"/>
        <v/>
      </c>
      <c r="J295" s="126"/>
    </row>
    <row r="296" spans="1:10" ht="12.75" customHeight="1">
      <c r="A296" s="147" t="str">
        <f>IF('TRI-3C'!$CL$13="","",'TRI-3C'!$CL$13)</f>
        <v>Comunicarse incorporando palabras nuevas a su vocabulario en función de los ambientes y experiencias en las que interactúa.</v>
      </c>
      <c r="B296" s="139"/>
      <c r="C296" s="139"/>
      <c r="F296" s="128"/>
      <c r="G296" s="124" t="str">
        <f>IF(A296="","",VLOOKUP(J210,'TRI-3C'!$B$18:$FH$61,89,FALSE))</f>
        <v/>
      </c>
      <c r="I296" s="125" t="str">
        <f t="shared" si="7"/>
        <v/>
      </c>
      <c r="J296" s="128"/>
    </row>
    <row r="297" spans="1:10" ht="12.75" customHeight="1">
      <c r="A297" s="148" t="str">
        <f>IF('TRI-3C'!$CM$13="","",'TRI-3C'!$CM$13)</f>
        <v>Contar un cuento en base a sus imágenes a partir de la portada y siguiendo la secuencia de las páginas.</v>
      </c>
      <c r="B297" s="149"/>
      <c r="C297" s="149"/>
      <c r="D297" s="150"/>
      <c r="E297" s="150"/>
      <c r="F297" s="126"/>
      <c r="G297" s="122" t="str">
        <f>IF(A297="","",VLOOKUP(J210,'TRI-3C'!$B$18:$FH$61,90,FALSE))</f>
        <v/>
      </c>
      <c r="H297" s="150"/>
      <c r="I297" s="127" t="str">
        <f t="shared" si="7"/>
        <v/>
      </c>
      <c r="J297" s="126"/>
    </row>
    <row r="298" spans="1:10" ht="12.75" customHeight="1">
      <c r="A298" s="147" t="str">
        <f>IF('TRI-3C'!$CN$13="","",'TRI-3C'!$CN$13)</f>
        <v>Describir oralmente imágenes gráficas (pictogramas) y digitales, estructurando oraciones más elaboradas que describan a los objetos que observa.</v>
      </c>
      <c r="B298" s="139"/>
      <c r="C298" s="139"/>
      <c r="F298" s="128"/>
      <c r="G298" s="124" t="str">
        <f>IF(A298="","",VLOOKUP(J210,'TRI-3C'!$B$18:$FH$61,91,FALSE))</f>
        <v/>
      </c>
      <c r="I298" s="125" t="str">
        <f t="shared" si="7"/>
        <v/>
      </c>
      <c r="J298" s="128"/>
    </row>
    <row r="299" spans="1:10" ht="12.75" customHeight="1">
      <c r="A299" s="192" t="str">
        <f>IF('TRI-3C'!$CO$13="","",'TRI-3C'!$CO$13)</f>
        <v>Describir oralmente imágenes relacionadas con los derechos de las personas en situación de movilidad</v>
      </c>
      <c r="B299" s="154"/>
      <c r="C299" s="154"/>
      <c r="D299" s="154"/>
      <c r="E299" s="154"/>
      <c r="F299" s="155"/>
      <c r="G299" s="122" t="str">
        <f>IF(A299="","",VLOOKUP(J210,'TRI-3C'!$B$18:$FH$61,92,FALSE))</f>
        <v/>
      </c>
      <c r="H299" s="150"/>
      <c r="I299" s="127" t="str">
        <f t="shared" si="7"/>
        <v/>
      </c>
      <c r="J299" s="126"/>
    </row>
    <row r="300" spans="1:10" ht="12.75" customHeight="1">
      <c r="A300" s="147" t="str">
        <f>IF('TRI-3C'!$CP$13="","",'TRI-3C'!$CP$13)</f>
        <v>Expresarse oralmente pronunciando correctamente la mayoría de las palabras puede presentarse dificultades en la pronunciación de s, y la r.</v>
      </c>
      <c r="B300" s="139"/>
      <c r="C300" s="139"/>
      <c r="F300" s="128"/>
      <c r="G300" s="124" t="str">
        <f>IF(A300="","",VLOOKUP(J210,'TRI-3C'!$B$18:$FH$61,93,FALSE))</f>
        <v/>
      </c>
      <c r="I300" s="125" t="str">
        <f t="shared" si="7"/>
        <v/>
      </c>
      <c r="J300" s="128"/>
    </row>
    <row r="301" spans="1:10" ht="12.75" customHeight="1">
      <c r="A301" s="148" t="str">
        <f>IF('TRI-3C'!$CQ$13="","",'TRI-3C'!$CQ$13)</f>
        <v>Expresarse utilizando oraciones cortas y completas manteniendo el orden de las palabras.</v>
      </c>
      <c r="B301" s="149"/>
      <c r="C301" s="149"/>
      <c r="D301" s="150"/>
      <c r="E301" s="150"/>
      <c r="F301" s="126"/>
      <c r="G301" s="122" t="str">
        <f>IF(A301="","",VLOOKUP(J210,'TRI-3C'!$B$18:$FH$61,94,FALSE))</f>
        <v/>
      </c>
      <c r="H301" s="150"/>
      <c r="I301" s="127" t="str">
        <f t="shared" si="7"/>
        <v/>
      </c>
      <c r="J301" s="126"/>
    </row>
    <row r="302" spans="1:10" ht="12.75" customHeight="1">
      <c r="A302" s="147" t="str">
        <f>IF('TRI-3C'!$CR$13="","",'TRI-3C'!$CR$13)</f>
        <v>Identificar “auditivamente” el fonema (sonido) inicial de las palabras más utilizadas.</v>
      </c>
      <c r="B302" s="139"/>
      <c r="C302" s="139"/>
      <c r="F302" s="128"/>
      <c r="G302" s="124" t="str">
        <f>IF(A302="","",VLOOKUP(J210,'TRI-3C'!$B$18:$FH$61,95,FALSE))</f>
        <v/>
      </c>
      <c r="I302" s="125" t="str">
        <f t="shared" si="7"/>
        <v/>
      </c>
      <c r="J302" s="128"/>
    </row>
    <row r="303" spans="1:10" ht="12.75" customHeight="1">
      <c r="A303" s="148" t="str">
        <f>IF('TRI-3C'!$CS$13="","",'TRI-3C'!$CS$13)</f>
        <v>Identificar una persona adulta de confianza para solicitar apoyo al enfrentar desafíos emocionales en situaciones cotidianas del entorno escolar</v>
      </c>
      <c r="B303" s="158"/>
      <c r="C303" s="158"/>
      <c r="D303" s="158"/>
      <c r="E303" s="158"/>
      <c r="F303" s="159"/>
      <c r="G303" s="122" t="str">
        <f>IF(A303="","",VLOOKUP(J210,'TRI-3C'!$B$18:$FH$61,96,FALSE))</f>
        <v/>
      </c>
      <c r="H303" s="150"/>
      <c r="I303" s="127" t="str">
        <f t="shared" si="7"/>
        <v/>
      </c>
      <c r="J303" s="126"/>
    </row>
    <row r="304" spans="1:10" ht="12.75" customHeight="1">
      <c r="A304" s="11" t="str">
        <f>IF('TRI-3C'!$CT$13="","",'TRI-3C'!$CT$13)</f>
        <v>Participar en conversaciones más complejas y largas manteniéndose dentro del tema.</v>
      </c>
      <c r="B304" s="156"/>
      <c r="C304" s="156"/>
      <c r="D304" s="156"/>
      <c r="E304" s="156"/>
      <c r="F304" s="157"/>
      <c r="G304" s="124" t="str">
        <f>IF(A304="","",VLOOKUP(J210,'TRI-3C'!$B$18:$FH$61,97,FALSE))</f>
        <v/>
      </c>
      <c r="I304" s="125" t="str">
        <f t="shared" si="7"/>
        <v/>
      </c>
      <c r="J304" s="128"/>
    </row>
    <row r="305" spans="1:10" ht="12.75" customHeight="1">
      <c r="A305" s="148" t="str">
        <f>IF('TRI-3C'!$CU$13="","",'TRI-3C'!$CU$13)</f>
        <v>Producir palabras que riman espontáneamente tomado en cuenta los sonidos finales de las mismas.</v>
      </c>
      <c r="B305" s="149"/>
      <c r="C305" s="149"/>
      <c r="D305" s="150"/>
      <c r="E305" s="150"/>
      <c r="F305" s="126"/>
      <c r="G305" s="122" t="str">
        <f>IF(A305="","",VLOOKUP(J210,'TRI-3C'!$B$18:$FH$61,98,FALSE))</f>
        <v/>
      </c>
      <c r="H305" s="150"/>
      <c r="I305" s="127" t="str">
        <f t="shared" si="7"/>
        <v/>
      </c>
      <c r="J305" s="126"/>
    </row>
    <row r="306" spans="1:10" ht="12.75" customHeight="1">
      <c r="A306" s="147" t="str">
        <f>IF('TRI-3C'!$CV$13="","",'TRI-3C'!$CV$13)</f>
        <v>Realizar modificaciones del contenido de un cuento relatado por el adulto, cambiando partes del él como: acciones y final.</v>
      </c>
      <c r="B306" s="139"/>
      <c r="C306" s="139"/>
      <c r="F306" s="128"/>
      <c r="G306" s="124" t="str">
        <f>IF(A306="","",VLOOKUP(J210,'TRI-3C'!$B$18:$FH$61,99,FALSE))</f>
        <v/>
      </c>
      <c r="I306" s="125" t="str">
        <f t="shared" si="7"/>
        <v/>
      </c>
      <c r="J306" s="128"/>
    </row>
    <row r="307" spans="1:10" ht="12.75" customHeight="1">
      <c r="A307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07" s="149"/>
      <c r="C307" s="149"/>
      <c r="D307" s="150"/>
      <c r="E307" s="150"/>
      <c r="F307" s="126"/>
      <c r="G307" s="122" t="str">
        <f>IF(A307="","",VLOOKUP(J210,'TRI-3C'!$B$18:$FH$61,100,FALSE))</f>
        <v/>
      </c>
      <c r="H307" s="150"/>
      <c r="I307" s="127" t="str">
        <f t="shared" si="7"/>
        <v/>
      </c>
      <c r="J307" s="126"/>
    </row>
    <row r="308" spans="1:10" ht="12.75" customHeight="1">
      <c r="A308" s="147" t="str">
        <f>IF('TRI-3C'!$CX$13="","",'TRI-3C'!$CX$13)</f>
        <v>Reconocer etiquetas y rótulos de su entorno inmediato y los “lee”.</v>
      </c>
      <c r="B308" s="139"/>
      <c r="C308" s="139"/>
      <c r="F308" s="128"/>
      <c r="G308" s="124" t="str">
        <f>IF(A308="","",VLOOKUP(J210,'TRI-3C'!$B$18:$FH$61,101,FALSE))</f>
        <v/>
      </c>
      <c r="I308" s="125" t="str">
        <f t="shared" si="7"/>
        <v/>
      </c>
      <c r="J308" s="128"/>
    </row>
    <row r="309" spans="1:10" ht="12.75" customHeight="1">
      <c r="A309" s="192" t="str">
        <f>IF('TRI-3C'!$CY$13="","",'TRI-3C'!$CY$13)</f>
        <v>Relatar cuentos, narrados por el adulto, manteniendo la secuencia, sin la ayuda del paratexto.</v>
      </c>
      <c r="B309" s="154"/>
      <c r="C309" s="154"/>
      <c r="D309" s="154"/>
      <c r="E309" s="154"/>
      <c r="F309" s="155"/>
      <c r="G309" s="122" t="str">
        <f>IF(A309="","",VLOOKUP(J210,'TRI-3C'!$B$18:$FH$61,102,FALSE))</f>
        <v/>
      </c>
      <c r="H309" s="150"/>
      <c r="I309" s="127" t="str">
        <f t="shared" si="7"/>
        <v/>
      </c>
      <c r="J309" s="126"/>
    </row>
    <row r="310" spans="1:10" ht="12.75" customHeight="1">
      <c r="A310" s="147" t="str">
        <f>IF('TRI-3C'!$CZ$13="","",'TRI-3C'!$CZ$13)</f>
        <v>Reproducir trabalenguas sencillos, adivinanzas, canciones y poemas cortos, mejorando su pronunciación y potenciando su capacidad imaginativa.</v>
      </c>
      <c r="B310" s="139"/>
      <c r="C310" s="139"/>
      <c r="F310" s="128"/>
      <c r="G310" s="124" t="str">
        <f>IF(A310="","",VLOOKUP(J210,'TRI-3C'!$B$18:$FH$61,103,FALSE))</f>
        <v/>
      </c>
      <c r="I310" s="125" t="str">
        <f t="shared" si="7"/>
        <v/>
      </c>
      <c r="J310" s="128"/>
    </row>
    <row r="311" spans="1:10" ht="12.75" customHeight="1">
      <c r="A311" s="148" t="str">
        <f>IF('TRI-3C'!$DA$13="","",'TRI-3C'!$DA$13)</f>
        <v>Responder preguntas sobre un texto narrado por el adulto, relacionadas a los personajes y acciones principales.</v>
      </c>
      <c r="B311" s="149"/>
      <c r="C311" s="149"/>
      <c r="D311" s="150"/>
      <c r="E311" s="150"/>
      <c r="F311" s="126"/>
      <c r="G311" s="122" t="str">
        <f>IF(A311="","",VLOOKUP(J210,'TRI-3C'!$B$18:$FH$61,104,FALSE))</f>
        <v/>
      </c>
      <c r="H311" s="150"/>
      <c r="I311" s="127" t="str">
        <f t="shared" si="7"/>
        <v/>
      </c>
      <c r="J311" s="126"/>
    </row>
    <row r="312" spans="1:10" ht="12.75" customHeight="1">
      <c r="A312" s="147" t="str">
        <f>IF('TRI-3C'!$DB$13="","",'TRI-3C'!$DB$13)</f>
        <v>Seguir instrucciones sencillas que involucren la ejecución de tres o más actividades</v>
      </c>
      <c r="B312" s="139"/>
      <c r="C312" s="139"/>
      <c r="F312" s="128"/>
      <c r="G312" s="124" t="str">
        <f>IF(A312="","",VLOOKUP(J210,'TRI-3C'!$B$18:$FH$61,105,FALSE))</f>
        <v/>
      </c>
      <c r="I312" s="125" t="str">
        <f t="shared" si="7"/>
        <v/>
      </c>
      <c r="J312" s="128"/>
    </row>
    <row r="313" spans="1:10" ht="12.75" customHeight="1">
      <c r="A313" s="165" t="str">
        <f>'BI-1T'!$A$12</f>
        <v>EXPRESIÓN ARTISTICA</v>
      </c>
      <c r="B313" s="158"/>
      <c r="C313" s="158"/>
      <c r="D313" s="158"/>
      <c r="E313" s="158"/>
      <c r="F313" s="159"/>
      <c r="G313" s="122" t="str">
        <f>IF(A313="","",VLOOKUP(J210,'TRI-3C'!$B$18:$FH$61,106,FALSE))</f>
        <v/>
      </c>
      <c r="H313" s="150"/>
      <c r="I313" s="127"/>
      <c r="J313" s="126"/>
    </row>
    <row r="314" spans="1:10" ht="12.75" customHeight="1">
      <c r="A314" s="11" t="str">
        <f>IF('TRI-3C'!$DD$13="","",'TRI-3C'!$DD$13)</f>
        <v>Cantar canciones siguiendo el ritmo y coordinando con las expresiones de su cuerpo.</v>
      </c>
      <c r="B314" s="156"/>
      <c r="C314" s="156"/>
      <c r="D314" s="156"/>
      <c r="E314" s="156"/>
      <c r="F314" s="157"/>
      <c r="G314" s="124" t="str">
        <f>IF(A314="","",VLOOKUP(J210,'TRI-3C'!$B$18:$FH$61,107,FALSE))</f>
        <v/>
      </c>
      <c r="I314" s="125" t="str">
        <f t="shared" ref="I314:I324" si="8">IF(G314="","",G314)</f>
        <v/>
      </c>
      <c r="J314" s="128"/>
    </row>
    <row r="315" spans="1:10" ht="12.75" customHeight="1">
      <c r="A315" s="148" t="str">
        <f>IF('TRI-3C'!$DE$13="","",'TRI-3C'!$DE$13)</f>
        <v>Comunicar de manera escrita sus ideas intentando imitar letras o formas parecidas a letras.</v>
      </c>
      <c r="B315" s="149"/>
      <c r="C315" s="149"/>
      <c r="D315" s="150"/>
      <c r="E315" s="150"/>
      <c r="F315" s="126"/>
      <c r="G315" s="122" t="str">
        <f>IF(A315="","",VLOOKUP(J210,'TRI-3C'!$B$18:$FH$61,108,FALSE))</f>
        <v/>
      </c>
      <c r="H315" s="150"/>
      <c r="I315" s="127" t="str">
        <f t="shared" si="8"/>
        <v/>
      </c>
      <c r="J315" s="126"/>
    </row>
    <row r="316" spans="1:10" ht="12.75" customHeight="1">
      <c r="A316" s="147" t="str">
        <f>IF('TRI-3C'!$DF$13="","",'TRI-3C'!$DF$13)</f>
        <v>Ejecutar patrones de más de dos ritmos con partes del cuerpo y elementos o instrumentos sonoros.</v>
      </c>
      <c r="B316" s="139"/>
      <c r="C316" s="139"/>
      <c r="F316" s="128"/>
      <c r="G316" s="124" t="str">
        <f>IF(A316="","",VLOOKUP(J210,'TRI-3C'!$B$18:$FH$61,109,FALSE))</f>
        <v/>
      </c>
      <c r="I316" s="125" t="str">
        <f t="shared" si="8"/>
        <v/>
      </c>
      <c r="J316" s="128"/>
    </row>
    <row r="317" spans="1:10" ht="12.75" customHeight="1">
      <c r="A317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317" s="149"/>
      <c r="C317" s="149"/>
      <c r="D317" s="150"/>
      <c r="E317" s="150"/>
      <c r="F317" s="126"/>
      <c r="G317" s="122" t="str">
        <f>IF(A317="","",VLOOKUP(J210,'TRI-3C'!$B$18:$FH$61,110,FALSE))</f>
        <v/>
      </c>
      <c r="H317" s="150"/>
      <c r="I317" s="127" t="str">
        <f t="shared" si="8"/>
        <v/>
      </c>
      <c r="J317" s="126"/>
    </row>
    <row r="318" spans="1:10" ht="12.75" customHeight="1">
      <c r="A318" s="147" t="str">
        <f>IF('TRI-3C'!$DH$13="","",'TRI-3C'!$DH$13)</f>
        <v>Expresar su opinión al observar una obra artística relacionada a la plástica o a la escultura.</v>
      </c>
      <c r="B318" s="139"/>
      <c r="C318" s="139"/>
      <c r="F318" s="128"/>
      <c r="G318" s="124" t="str">
        <f>IF(A318="","",VLOOKUP(J210,'TRI-3C'!$B$18:$FH$61,111,FALSE))</f>
        <v/>
      </c>
      <c r="I318" s="125" t="str">
        <f t="shared" si="8"/>
        <v/>
      </c>
      <c r="J318" s="128"/>
    </row>
    <row r="319" spans="1:10" ht="12.75" customHeight="1">
      <c r="A319" s="192" t="str">
        <f>IF('TRI-3C'!$DI$13="","",'TRI-3C'!$DI$13)</f>
        <v>Expresar sus vivencias y experiencias a través del dibujo libre.</v>
      </c>
      <c r="B319" s="154"/>
      <c r="C319" s="154"/>
      <c r="D319" s="154"/>
      <c r="E319" s="154"/>
      <c r="F319" s="155"/>
      <c r="G319" s="122" t="str">
        <f>IF(A319="","",VLOOKUP(J210,'TRI-3C'!$B$18:$FH$61,112,FALSE))</f>
        <v/>
      </c>
      <c r="H319" s="150"/>
      <c r="I319" s="127" t="str">
        <f t="shared" si="8"/>
        <v/>
      </c>
      <c r="J319" s="126"/>
    </row>
    <row r="320" spans="1:10" ht="12.75" customHeight="1">
      <c r="A320" s="147" t="str">
        <f>IF('TRI-3C'!$DJ$13="","",'TRI-3C'!$DJ$13)</f>
        <v>Mantener el ritmo y las secuencias de pasos sencillos durante la ejecución de coreografías.</v>
      </c>
      <c r="B320" s="139"/>
      <c r="C320" s="139"/>
      <c r="F320" s="128"/>
      <c r="G320" s="124" t="str">
        <f>IF(A320="","",VLOOKUP(J210,'TRI-3C'!$B$18:$FH$61,113,FALSE))</f>
        <v/>
      </c>
      <c r="I320" s="125" t="str">
        <f t="shared" si="8"/>
        <v/>
      </c>
      <c r="J320" s="128"/>
    </row>
    <row r="321" spans="1:10" ht="12.75" customHeight="1">
      <c r="A321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21" s="149"/>
      <c r="C321" s="149"/>
      <c r="D321" s="150"/>
      <c r="E321" s="150"/>
      <c r="F321" s="126"/>
      <c r="G321" s="122" t="str">
        <f>IF(A321="","",VLOOKUP(J210,'TRI-3C'!$B$18:$FH$61,114,FALSE))</f>
        <v/>
      </c>
      <c r="H321" s="150"/>
      <c r="I321" s="127" t="str">
        <f t="shared" si="8"/>
        <v/>
      </c>
      <c r="J321" s="126"/>
    </row>
    <row r="322" spans="1:10" ht="12.75" customHeight="1">
      <c r="A322" s="147" t="str">
        <f>IF('TRI-3C'!$DL$13="","",'TRI-3C'!$DL$13)</f>
        <v>Participar en dramatizaciones, asumiendo roles de diferentes personas del entorno y de personajes de cuentos e historietas.</v>
      </c>
      <c r="B322" s="139"/>
      <c r="C322" s="139"/>
      <c r="F322" s="128"/>
      <c r="G322" s="124" t="str">
        <f>IF(A322="","",VLOOKUP(J210,'TRI-3C'!$B$18:$FH$61,115,FALSE))</f>
        <v/>
      </c>
      <c r="I322" s="125" t="str">
        <f t="shared" si="8"/>
        <v/>
      </c>
      <c r="J322" s="128"/>
    </row>
    <row r="323" spans="1:10" ht="12.75" customHeight="1">
      <c r="A323" s="148" t="str">
        <f>IF('TRI-3C'!$DM$13="","",'TRI-3C'!$DM$13)</f>
        <v>Participar en rondas populares, bailes y juegos tradicionales, asumiendo los roles y respetando las reglas.</v>
      </c>
      <c r="B323" s="158"/>
      <c r="C323" s="158"/>
      <c r="D323" s="158"/>
      <c r="E323" s="158"/>
      <c r="F323" s="159"/>
      <c r="G323" s="122" t="str">
        <f>IF(A323="","",VLOOKUP(J210,'TRI-3C'!$B$18:$FH$61,116,FALSE))</f>
        <v/>
      </c>
      <c r="H323" s="150"/>
      <c r="I323" s="127" t="str">
        <f t="shared" si="8"/>
        <v/>
      </c>
      <c r="J323" s="126"/>
    </row>
    <row r="324" spans="1:10" ht="12.75" customHeight="1">
      <c r="A324" s="11" t="str">
        <f>IF('TRI-3C'!$DN$13="","",'TRI-3C'!$DN$13)</f>
        <v>Realizar actividades creativas utilizando las técnicas grafo plásticas con variedad de materiales.</v>
      </c>
      <c r="B324" s="156"/>
      <c r="C324" s="156"/>
      <c r="D324" s="156"/>
      <c r="E324" s="156"/>
      <c r="F324" s="157"/>
      <c r="G324" s="124" t="str">
        <f>IF(A324="","",VLOOKUP(J210,'TRI-3C'!$B$18:$FH$61,117,FALSE))</f>
        <v/>
      </c>
      <c r="I324" s="125" t="str">
        <f t="shared" si="8"/>
        <v/>
      </c>
      <c r="J324" s="128"/>
    </row>
    <row r="325" spans="1:10" ht="12.75" customHeight="1">
      <c r="A325" s="165" t="str">
        <f>'BI-1T'!$A$13</f>
        <v>EXPRESION CORPORAL Y MOTRICIDAD</v>
      </c>
      <c r="B325" s="149"/>
      <c r="C325" s="149"/>
      <c r="D325" s="150"/>
      <c r="E325" s="150"/>
      <c r="F325" s="126"/>
      <c r="G325" s="122" t="str">
        <f>IF(A325="","",VLOOKUP(J210,'TRI-3C'!$B$18:$FH$61,118,FALSE))</f>
        <v/>
      </c>
      <c r="H325" s="150"/>
      <c r="I325" s="127"/>
      <c r="J325" s="126"/>
    </row>
    <row r="326" spans="1:10" ht="12.75" customHeight="1">
      <c r="A326" s="147" t="str">
        <f>IF('TRI-3C'!$DP$13="","",'TRI-3C'!$DP$13)</f>
        <v>Caminar y correr con soltura y seguridad manteniendo el equilibrio a diferentes distancias, orientaciones y ritmos en espacios parciales.</v>
      </c>
      <c r="B326" s="139"/>
      <c r="C326" s="139"/>
      <c r="F326" s="128"/>
      <c r="G326" s="124" t="str">
        <f>IF(A326="","",VLOOKUP(J210,'TRI-3C'!$B$18:$FH$61,119,FALSE))</f>
        <v/>
      </c>
      <c r="I326" s="125" t="str">
        <f t="shared" ref="I326:I353" si="9">IF(G326="","",G326)</f>
        <v/>
      </c>
      <c r="J326" s="128"/>
    </row>
    <row r="327" spans="1:10" ht="12.75" customHeight="1">
      <c r="A327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327" s="149"/>
      <c r="C327" s="149"/>
      <c r="D327" s="150"/>
      <c r="E327" s="150"/>
      <c r="F327" s="126"/>
      <c r="G327" s="122" t="str">
        <f>IF(A327="","",VLOOKUP(J210,'TRI-3C'!$B$18:$FH$61,120,FALSE))</f>
        <v/>
      </c>
      <c r="H327" s="150"/>
      <c r="I327" s="127" t="str">
        <f t="shared" si="9"/>
        <v/>
      </c>
      <c r="J327" s="126"/>
    </row>
    <row r="328" spans="1:10" ht="12.75" customHeight="1">
      <c r="A328" s="147" t="str">
        <f>IF('TRI-3C'!$DR$13="","",'TRI-3C'!$DR$13)</f>
        <v>Discriminar sonidos onomatopéyicos y diferencia los sonidos naturales de los artificiales</v>
      </c>
      <c r="B328" s="139"/>
      <c r="C328" s="139"/>
      <c r="F328" s="128"/>
      <c r="G328" s="124" t="str">
        <f>IF(A328="","",VLOOKUP(J210,'TRI-3C'!$B$18:$FH$61,121,FALSE))</f>
        <v/>
      </c>
      <c r="I328" s="125" t="str">
        <f t="shared" si="9"/>
        <v/>
      </c>
      <c r="J328" s="128"/>
    </row>
    <row r="329" spans="1:10" ht="12.75" customHeight="1">
      <c r="A329" s="192" t="str">
        <f>IF('TRI-3C'!$DS$13="","",'TRI-3C'!$DS$13)</f>
        <v>Ejecutar actividades coordinadamente y con un control adecuado de fuerza y tonicidad muscular como: lanzar, atrapar y patear objetos y pelotas.</v>
      </c>
      <c r="B329" s="154"/>
      <c r="C329" s="154"/>
      <c r="D329" s="154"/>
      <c r="E329" s="154"/>
      <c r="F329" s="155"/>
      <c r="G329" s="122" t="str">
        <f>IF(A329="","",VLOOKUP(J210,'TRI-3C'!$B$18:$FH$61,122,FALSE))</f>
        <v/>
      </c>
      <c r="H329" s="150"/>
      <c r="I329" s="127" t="str">
        <f t="shared" si="9"/>
        <v/>
      </c>
      <c r="J329" s="126"/>
    </row>
    <row r="330" spans="1:10" ht="12.75" customHeight="1">
      <c r="A330" s="147" t="str">
        <f>IF('TRI-3C'!$DT$13="","",'TRI-3C'!$DT$13)</f>
        <v>Emplear su lado dominante en la realización de la mayoría de las actividades que utilice la mano, ojo y pie.</v>
      </c>
      <c r="B330" s="139"/>
      <c r="C330" s="139"/>
      <c r="F330" s="128"/>
      <c r="G330" s="124" t="str">
        <f>IF(A330="","",VLOOKUP(J210,'TRI-3C'!$B$18:$FH$61,123,FALSE))</f>
        <v/>
      </c>
      <c r="I330" s="125" t="str">
        <f t="shared" si="9"/>
        <v/>
      </c>
      <c r="J330" s="128"/>
    </row>
    <row r="331" spans="1:10" ht="12.75" customHeight="1">
      <c r="A331" s="148" t="str">
        <f>IF('TRI-3C'!$DU$13="","",'TRI-3C'!$DU$13)</f>
        <v>Galopar y salticar coordinadamente con obstáculos ejecutando circuitos.</v>
      </c>
      <c r="B331" s="149"/>
      <c r="C331" s="149"/>
      <c r="D331" s="150"/>
      <c r="E331" s="150"/>
      <c r="F331" s="126"/>
      <c r="G331" s="122" t="str">
        <f>IF(A331="","",VLOOKUP(J210,'TRI-3C'!$B$18:$FH$61,124,FALSE))</f>
        <v/>
      </c>
      <c r="H331" s="150"/>
      <c r="I331" s="127" t="str">
        <f t="shared" si="9"/>
        <v/>
      </c>
      <c r="J331" s="126"/>
    </row>
    <row r="332" spans="1:10" ht="12.75" customHeight="1">
      <c r="A332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332" s="139"/>
      <c r="C332" s="139"/>
      <c r="F332" s="128"/>
      <c r="G332" s="124" t="str">
        <f>IF(A332="","",VLOOKUP(J210,'TRI-3C'!$B$18:$FH$61,125,FALSE))</f>
        <v/>
      </c>
      <c r="I332" s="125" t="str">
        <f t="shared" si="9"/>
        <v/>
      </c>
      <c r="J332" s="128"/>
    </row>
    <row r="333" spans="1:10" ht="12.75" customHeight="1">
      <c r="A333" s="148" t="str">
        <f>IF('TRI-3C'!$DW$13="","",'TRI-3C'!$DW$13)</f>
        <v>Mantener el equilibro al caminar sobre líneas rectas, curvas y quebradas con altura (aprox. 20 cm) logrando un adecuado control postural.</v>
      </c>
      <c r="B333" s="158"/>
      <c r="C333" s="158"/>
      <c r="D333" s="158"/>
      <c r="E333" s="158"/>
      <c r="F333" s="159"/>
      <c r="G333" s="122" t="str">
        <f>IF(A333="","",VLOOKUP(J210,'TRI-3C'!$B$18:$FH$61,126,FALSE))</f>
        <v/>
      </c>
      <c r="H333" s="150"/>
      <c r="I333" s="127" t="str">
        <f t="shared" si="9"/>
        <v/>
      </c>
      <c r="J333" s="126"/>
    </row>
    <row r="334" spans="1:10" ht="12.75" customHeight="1">
      <c r="A334" s="11" t="str">
        <f>IF('TRI-3C'!$DX$13="","",'TRI-3C'!$DX$13)</f>
        <v>Mantener un adecuado control postural en diferentes posiciones del cuerpo y en desplazamientos.</v>
      </c>
      <c r="B334" s="156"/>
      <c r="C334" s="156"/>
      <c r="D334" s="156"/>
      <c r="E334" s="156"/>
      <c r="F334" s="157"/>
      <c r="G334" s="124" t="str">
        <f>IF(A334="","",VLOOKUP(J210,'TRI-3C'!$B$18:$FH$61,127,FALSE))</f>
        <v/>
      </c>
      <c r="I334" s="125" t="str">
        <f t="shared" si="9"/>
        <v/>
      </c>
      <c r="J334" s="128"/>
    </row>
    <row r="335" spans="1:10" ht="12.75" customHeight="1">
      <c r="A335" s="148" t="str">
        <f>IF('TRI-3C'!$DY$13="","",'TRI-3C'!$DY$13)</f>
        <v>Orientarse en el espacio realizando desplazamientos en función de consignas dadas con las nociones: entre, adelante-atrás, junto a, cerca-lejos</v>
      </c>
      <c r="B335" s="149"/>
      <c r="C335" s="149"/>
      <c r="D335" s="150"/>
      <c r="E335" s="150"/>
      <c r="F335" s="126"/>
      <c r="G335" s="122" t="str">
        <f>IF(A335="","",VLOOKUP(J210,'TRI-3C'!$B$18:$FH$61,128,FALSE))</f>
        <v/>
      </c>
      <c r="H335" s="150"/>
      <c r="I335" s="127" t="str">
        <f t="shared" si="9"/>
        <v/>
      </c>
      <c r="J335" s="126"/>
    </row>
    <row r="336" spans="1:10" ht="12.75" customHeight="1">
      <c r="A336" s="147" t="str">
        <f>IF('TRI-3C'!$DZ$13="","",'TRI-3C'!$DZ$13)</f>
        <v>Realiza varios movimientos y desplazamientos combinados a diferentes velocidades (rápido, lento), duración (largos y corto).</v>
      </c>
      <c r="B336" s="139"/>
      <c r="C336" s="139"/>
      <c r="F336" s="128"/>
      <c r="G336" s="124" t="str">
        <f>IF(A336="","",VLOOKUP(J210,'TRI-3C'!$B$18:$FH$61,129,FALSE))</f>
        <v/>
      </c>
      <c r="I336" s="125" t="str">
        <f t="shared" si="9"/>
        <v/>
      </c>
      <c r="J336" s="128"/>
    </row>
    <row r="337" spans="1:10" ht="12.75" customHeight="1">
      <c r="A337" s="148" t="str">
        <f>IF('TRI-3C'!$EA$13="","",'TRI-3C'!$EA$13)</f>
        <v>Realizar actividades de coordinación visomotriz con niveles de dificultad creciente en el tamaño y tipo de materiales.</v>
      </c>
      <c r="B337" s="149"/>
      <c r="C337" s="149"/>
      <c r="D337" s="150"/>
      <c r="E337" s="150"/>
      <c r="F337" s="126"/>
      <c r="G337" s="122" t="str">
        <f>IF(A337="","",VLOOKUP(J210,'TRI-3C'!$B$18:$FH$61,130,FALSE))</f>
        <v/>
      </c>
      <c r="H337" s="150"/>
      <c r="I337" s="127" t="str">
        <f t="shared" si="9"/>
        <v/>
      </c>
      <c r="J337" s="126"/>
    </row>
    <row r="338" spans="1:10" ht="12.75" customHeight="1">
      <c r="A338" s="147" t="str">
        <f>IF('TRI-3C'!$EB$13="","",'TRI-3C'!$EB$13)</f>
        <v>Realizar desplazamientos y movimientos combinados utilizando el espacio total y parcial a diferentes distancias (largas-cortas)</v>
      </c>
      <c r="B338" s="139"/>
      <c r="C338" s="139"/>
      <c r="F338" s="128"/>
      <c r="G338" s="124" t="str">
        <f>IF(A338="","",VLOOKUP(J210,'TRI-3C'!$B$18:$FH$61,131,FALSE))</f>
        <v/>
      </c>
      <c r="I338" s="125" t="str">
        <f t="shared" si="9"/>
        <v/>
      </c>
      <c r="J338" s="128"/>
    </row>
    <row r="339" spans="1:10" ht="12.75" customHeight="1">
      <c r="A339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339" s="154"/>
      <c r="C339" s="154"/>
      <c r="D339" s="154"/>
      <c r="E339" s="154"/>
      <c r="F339" s="155"/>
      <c r="G339" s="122" t="str">
        <f>IF(A339="","",VLOOKUP(J210,'TRI-3C'!$B$18:$FH$61,132,FALSE))</f>
        <v/>
      </c>
      <c r="H339" s="150"/>
      <c r="I339" s="127" t="str">
        <f t="shared" si="9"/>
        <v/>
      </c>
      <c r="J339" s="126"/>
    </row>
    <row r="340" spans="1:10" ht="12.75" customHeight="1">
      <c r="A340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340" s="139"/>
      <c r="C340" s="139"/>
      <c r="F340" s="128"/>
      <c r="G340" s="124" t="str">
        <f>IF(A340="","",VLOOKUP(J210,'TRI-3C'!$B$18:$FH$61,133,FALSE))</f>
        <v/>
      </c>
      <c r="I340" s="125" t="str">
        <f t="shared" si="9"/>
        <v/>
      </c>
      <c r="J340" s="128"/>
    </row>
    <row r="341" spans="1:10" ht="12.75" customHeight="1">
      <c r="A341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341" s="149"/>
      <c r="C341" s="149"/>
      <c r="D341" s="150"/>
      <c r="E341" s="150"/>
      <c r="F341" s="126"/>
      <c r="G341" s="122" t="str">
        <f>IF(A341="","",VLOOKUP(J210,'TRI-3C'!$B$18:$FH$61,134,FALSE))</f>
        <v/>
      </c>
      <c r="H341" s="150"/>
      <c r="I341" s="127" t="str">
        <f t="shared" si="9"/>
        <v/>
      </c>
      <c r="J341" s="126"/>
    </row>
    <row r="342" spans="1:10" ht="12.75" customHeight="1">
      <c r="A342" s="147" t="str">
        <f>IF('TRI-3C'!$EF$13="","",'TRI-3C'!$EF$13)</f>
        <v>Realizar movimientos diferenciados con los lados laterales del cuerpo (un lado y otro lado).</v>
      </c>
      <c r="B342" s="139"/>
      <c r="C342" s="139"/>
      <c r="F342" s="128"/>
      <c r="G342" s="124" t="str">
        <f>IF(A342="","",VLOOKUP(J210,'TRI-3C'!$B$18:$FH$61,135,FALSE))</f>
        <v/>
      </c>
      <c r="I342" s="125" t="str">
        <f t="shared" si="9"/>
        <v/>
      </c>
      <c r="J342" s="128"/>
    </row>
    <row r="343" spans="1:10" ht="12.75" customHeight="1">
      <c r="A343" s="148" t="str">
        <f>IF('TRI-3C'!$EG$13="","",'TRI-3C'!$EG$13)</f>
        <v>Realizar movimientos para la coordinación de ojo y pie como: patear pelotas hacia un punto fijo determinado.</v>
      </c>
      <c r="B343" s="158"/>
      <c r="C343" s="158"/>
      <c r="D343" s="158"/>
      <c r="E343" s="158"/>
      <c r="F343" s="159"/>
      <c r="G343" s="122" t="str">
        <f>IF(A343="","",VLOOKUP(J210,'TRI-3C'!$B$18:$FH$61,136,FALSE))</f>
        <v/>
      </c>
      <c r="H343" s="150"/>
      <c r="I343" s="127" t="str">
        <f t="shared" si="9"/>
        <v/>
      </c>
      <c r="J343" s="126"/>
    </row>
    <row r="344" spans="1:10" ht="12.75" customHeight="1">
      <c r="A344" s="11" t="str">
        <f>IF('TRI-3C'!$EH$13="","",'TRI-3C'!$EH$13)</f>
        <v>Realizar representaciones gráficas utilizando el dibujo con detalles que le dan intencionalidad y sentido para identificarlos</v>
      </c>
      <c r="B344" s="156"/>
      <c r="C344" s="156"/>
      <c r="D344" s="156"/>
      <c r="E344" s="156"/>
      <c r="F344" s="157"/>
      <c r="G344" s="124" t="str">
        <f>IF(A344="","",VLOOKUP(J210,'TRI-3C'!$B$18:$FH$61,137,FALSE))</f>
        <v/>
      </c>
      <c r="I344" s="125" t="str">
        <f t="shared" si="9"/>
        <v/>
      </c>
      <c r="J344" s="128"/>
    </row>
    <row r="345" spans="1:10" ht="12.75" customHeight="1">
      <c r="A345" s="148" t="str">
        <f>IF('TRI-3C'!$EI$13="","",'TRI-3C'!$EI$13)</f>
        <v>Reconocer la importancia del peatón y respetar su espacio en la vía mediante actividades lúdicas que fomenten el aprendizaje de normas de tránsito.</v>
      </c>
      <c r="B345" s="149"/>
      <c r="C345" s="149"/>
      <c r="D345" s="150"/>
      <c r="E345" s="150"/>
      <c r="F345" s="126"/>
      <c r="G345" s="122" t="str">
        <f>IF(A345="","",VLOOKUP(J210,'TRI-3C'!$B$18:$FH$61,138,FALSE))</f>
        <v/>
      </c>
      <c r="H345" s="150"/>
      <c r="I345" s="127" t="str">
        <f t="shared" si="9"/>
        <v/>
      </c>
      <c r="J345" s="126"/>
    </row>
    <row r="346" spans="1:10" ht="12.75" customHeight="1">
      <c r="A346" s="147" t="str">
        <f>IF('TRI-3C'!$EJ$13="","",'TRI-3C'!$EJ$13)</f>
        <v>Representar la figura humana utilizando el monigote e incorporando detalles según la interiorización de su imagen corporal.</v>
      </c>
      <c r="B346" s="139"/>
      <c r="C346" s="139"/>
      <c r="F346" s="128"/>
      <c r="G346" s="124" t="str">
        <f>IF(A346="","",VLOOKUP(J210,'TRI-3C'!$B$18:$FH$61,139,FALSE))</f>
        <v/>
      </c>
      <c r="I346" s="125" t="str">
        <f t="shared" si="9"/>
        <v/>
      </c>
      <c r="J346" s="128"/>
    </row>
    <row r="347" spans="1:10" ht="12.75" customHeight="1">
      <c r="A347" s="148" t="str">
        <f>IF('TRI-3C'!$EK$13="","",'TRI-3C'!$EK$13)</f>
        <v>Saltar de un pie a otro alternadamente, de manera autónoma.</v>
      </c>
      <c r="B347" s="149"/>
      <c r="C347" s="149"/>
      <c r="D347" s="150"/>
      <c r="E347" s="150"/>
      <c r="F347" s="126"/>
      <c r="G347" s="122" t="str">
        <f>IF(A347="","",VLOOKUP(J210,'TRI-3C'!$B$18:$FH$61,140,FALSE))</f>
        <v/>
      </c>
      <c r="H347" s="150"/>
      <c r="I347" s="127" t="str">
        <f t="shared" si="9"/>
        <v/>
      </c>
      <c r="J347" s="126"/>
    </row>
    <row r="348" spans="1:10" ht="12.75" customHeight="1">
      <c r="A348" s="147" t="str">
        <f>IF('TRI-3C'!$EL$13="","",'TRI-3C'!$EL$13)</f>
        <v>Saltar en dos pies en sentido vertical obstáculos de 20 a 30 cm en altura y en sentido horizontal longitudes de aproximadamente 50 a 70 cm.</v>
      </c>
      <c r="B348" s="139"/>
      <c r="C348" s="139"/>
      <c r="F348" s="128"/>
      <c r="G348" s="124" t="str">
        <f>IF(A348="","",VLOOKUP(J210,'TRI-3C'!$B$18:$FH$61,141,FALSE))</f>
        <v/>
      </c>
      <c r="I348" s="125" t="str">
        <f t="shared" si="9"/>
        <v/>
      </c>
      <c r="J348" s="128"/>
    </row>
    <row r="349" spans="1:10" ht="12.75" customHeight="1">
      <c r="A349" s="192" t="str">
        <f>IF('TRI-3C'!$EM$13="","",'TRI-3C'!$EM$13)</f>
        <v>Subir y bajar escaleras alternando los pies.</v>
      </c>
      <c r="B349" s="154"/>
      <c r="C349" s="154"/>
      <c r="D349" s="154"/>
      <c r="E349" s="154"/>
      <c r="F349" s="155"/>
      <c r="G349" s="122" t="str">
        <f>IF(A349="","",VLOOKUP(J210,'TRI-3C'!$B$18:$FH$61,142,FALSE))</f>
        <v/>
      </c>
      <c r="H349" s="150"/>
      <c r="I349" s="127" t="str">
        <f t="shared" si="9"/>
        <v/>
      </c>
      <c r="J349" s="126"/>
    </row>
    <row r="350" spans="1:10" ht="12.75" customHeight="1">
      <c r="A350" s="147" t="str">
        <f>IF('TRI-3C'!$EN$13="","",'TRI-3C'!$EN$13)</f>
        <v>Trepar y reptar a diferentes ritmos y en posiciones corporales diversas (cúbito ventral y cúbito dorsal).</v>
      </c>
      <c r="B350" s="139"/>
      <c r="C350" s="139"/>
      <c r="F350" s="128"/>
      <c r="G350" s="124" t="str">
        <f>IF(A350="","",VLOOKUP(J210,'TRI-3C'!$B$18:$FH$61,143,FALSE))</f>
        <v/>
      </c>
      <c r="I350" s="125" t="str">
        <f t="shared" si="9"/>
        <v/>
      </c>
      <c r="J350" s="128"/>
    </row>
    <row r="351" spans="1:10" ht="12.75" customHeight="1">
      <c r="A351" s="148" t="str">
        <f>IF('TRI-3C'!$EO$13="","",'TRI-3C'!$EO$13)</f>
        <v>Ubicar algunas partes de su cuerpo en función de las nociones de al lado, junto a, cerca-lejos.</v>
      </c>
      <c r="B351" s="149"/>
      <c r="C351" s="149"/>
      <c r="D351" s="150"/>
      <c r="E351" s="150"/>
      <c r="F351" s="126"/>
      <c r="G351" s="122" t="str">
        <f>IF(A351="","",VLOOKUP(J210,'TRI-3C'!$B$18:$FH$61,144,FALSE))</f>
        <v/>
      </c>
      <c r="H351" s="150"/>
      <c r="I351" s="127" t="str">
        <f t="shared" si="9"/>
        <v/>
      </c>
      <c r="J351" s="126"/>
    </row>
    <row r="352" spans="1:10" ht="12.75" customHeight="1">
      <c r="A352" s="147" t="str">
        <f>IF('TRI-3C'!$EP$13="","",'TRI-3C'!$EP$13)</f>
        <v>Utilizar el espacio parcial e inicia con el uso del espacio total para realizar representaciones gráficas.</v>
      </c>
      <c r="B352" s="139"/>
      <c r="C352" s="139"/>
      <c r="F352" s="128"/>
      <c r="G352" s="124" t="str">
        <f>IF(A352="","",VLOOKUP(J210,'TRI-3C'!$B$18:$FH$61,145,FALSE))</f>
        <v/>
      </c>
      <c r="I352" s="125" t="str">
        <f t="shared" si="9"/>
        <v/>
      </c>
      <c r="J352" s="128"/>
    </row>
    <row r="353" spans="1:10" ht="12.75" customHeight="1">
      <c r="A353" s="148" t="str">
        <f>IF('TRI-3C'!$EQ$13="","",'TRI-3C'!$EQ$13)</f>
        <v>Utilizar la pinza digital para coger lápices, marcadores, pinceles y diversos tipos de materiales.</v>
      </c>
      <c r="B353" s="158"/>
      <c r="C353" s="158"/>
      <c r="D353" s="158"/>
      <c r="E353" s="158"/>
      <c r="F353" s="159"/>
      <c r="G353" s="122" t="str">
        <f>IF(A353="","",VLOOKUP(J210,'TRI-3C'!$B$18:$FH$61,146,FALSE))</f>
        <v/>
      </c>
      <c r="H353" s="150"/>
      <c r="I353" s="127" t="str">
        <f t="shared" si="9"/>
        <v/>
      </c>
      <c r="J353" s="126"/>
    </row>
    <row r="354" spans="1:10" ht="12.75" customHeight="1">
      <c r="A354" s="6" t="str">
        <f>NOTAS!$O$14</f>
        <v>CIVICA Y ACOMPAÑAMIENTO INTEGRAL</v>
      </c>
      <c r="B354" s="156"/>
      <c r="C354" s="156"/>
      <c r="D354" s="156"/>
      <c r="E354" s="156"/>
      <c r="F354" s="157"/>
      <c r="G354" s="124" t="str">
        <f>IF(A354="","",VLOOKUP(J210,'TRI-3C'!$B$18:$FH$61,146,FALSE))</f>
        <v/>
      </c>
      <c r="I354" s="125"/>
      <c r="J354" s="128"/>
    </row>
    <row r="355" spans="1:10" ht="12.75" customHeight="1">
      <c r="A355" s="148" t="str">
        <f>IF('TRI-3C'!$ES$13="","",'TRI-3C'!$ES$13)</f>
        <v/>
      </c>
      <c r="B355" s="149"/>
      <c r="C355" s="149"/>
      <c r="D355" s="150"/>
      <c r="E355" s="150"/>
      <c r="F355" s="126"/>
      <c r="G355" s="122" t="str">
        <f>IF(A355="","",VLOOKUP(J210,'TRI-3C'!$B$18:$FH$61,148,FALSE))</f>
        <v/>
      </c>
      <c r="H355" s="150"/>
      <c r="I355" s="127" t="str">
        <f t="shared" ref="I355:I364" si="10">IF(G355="","",G355)</f>
        <v/>
      </c>
      <c r="J355" s="126"/>
    </row>
    <row r="356" spans="1:10" ht="12.75" customHeight="1">
      <c r="A356" s="147" t="str">
        <f>IF('TRI-3C'!$ET$13="","",'TRI-3C'!$ET$13)</f>
        <v>AUTOCONOCIMIENTO</v>
      </c>
      <c r="B356" s="139"/>
      <c r="C356" s="139"/>
      <c r="F356" s="128"/>
      <c r="G356" s="124" t="str">
        <f>IF(A356="","",VLOOKUP(J210,'TRI-3C'!$B$18:$FH$61,149,FALSE))</f>
        <v/>
      </c>
      <c r="I356" s="125" t="str">
        <f t="shared" si="10"/>
        <v/>
      </c>
      <c r="J356" s="128"/>
    </row>
    <row r="357" spans="1:10" ht="12.75" customHeight="1">
      <c r="A357" s="148" t="str">
        <f>IF('TRI-3C'!$EU$13="","",'TRI-3C'!$EU$13)</f>
        <v>PENSAMIENO CRITICO</v>
      </c>
      <c r="B357" s="149"/>
      <c r="C357" s="149"/>
      <c r="D357" s="150"/>
      <c r="E357" s="150"/>
      <c r="F357" s="126"/>
      <c r="G357" s="122" t="str">
        <f>IF(A357="","",VLOOKUP(J210,'TRI-3C'!$B$18:$FH$61,150,FALSE))</f>
        <v/>
      </c>
      <c r="H357" s="150"/>
      <c r="I357" s="127" t="str">
        <f t="shared" si="10"/>
        <v/>
      </c>
      <c r="J357" s="126"/>
    </row>
    <row r="358" spans="1:10" ht="12.75" customHeight="1">
      <c r="A358" s="147" t="str">
        <f>IF('TRI-3C'!$EV$13="","",'TRI-3C'!$EV$13)</f>
        <v>MANEJO DE PROBLEMAS</v>
      </c>
      <c r="B358" s="139"/>
      <c r="C358" s="139"/>
      <c r="F358" s="128"/>
      <c r="G358" s="124" t="str">
        <f>IF(A358="","",VLOOKUP(J210,'TRI-3C'!$B$18:$FH$61,151,FALSE))</f>
        <v/>
      </c>
      <c r="I358" s="125" t="str">
        <f t="shared" si="10"/>
        <v/>
      </c>
      <c r="J358" s="128"/>
    </row>
    <row r="359" spans="1:10" ht="12.75" customHeight="1">
      <c r="A359" s="192" t="str">
        <f>IF('TRI-3C'!$EW$13="","",'TRI-3C'!$EW$13)</f>
        <v>TOMA DE DECISIONES</v>
      </c>
      <c r="B359" s="154"/>
      <c r="C359" s="154"/>
      <c r="D359" s="154"/>
      <c r="E359" s="154"/>
      <c r="F359" s="155"/>
      <c r="G359" s="122" t="str">
        <f>IF(A359="","",VLOOKUP(J210,'TRI-3C'!$B$18:$FH$61,152,FALSE))</f>
        <v/>
      </c>
      <c r="H359" s="150"/>
      <c r="I359" s="127" t="str">
        <f t="shared" si="10"/>
        <v/>
      </c>
      <c r="J359" s="126"/>
    </row>
    <row r="360" spans="1:10" ht="12.75" customHeight="1">
      <c r="A360" s="147" t="str">
        <f>IF('TRI-3C'!$EX$13="","",'TRI-3C'!$EX$13)</f>
        <v>TRABAJO EN EQUIPO</v>
      </c>
      <c r="B360" s="139"/>
      <c r="C360" s="139"/>
      <c r="F360" s="128"/>
      <c r="G360" s="124" t="str">
        <f>IF(A360="","",VLOOKUP(J210,'TRI-3C'!$B$18:$FH$61,153,FALSE))</f>
        <v/>
      </c>
      <c r="I360" s="125" t="str">
        <f t="shared" si="10"/>
        <v/>
      </c>
      <c r="J360" s="128"/>
    </row>
    <row r="361" spans="1:10" ht="12.75" customHeight="1">
      <c r="A361" s="148" t="str">
        <f>IF('TRI-3C'!$EY$13="","",'TRI-3C'!$EY$13)</f>
        <v>CONCIENCIA SOCIAL</v>
      </c>
      <c r="B361" s="149"/>
      <c r="C361" s="149"/>
      <c r="D361" s="150"/>
      <c r="E361" s="150"/>
      <c r="F361" s="126"/>
      <c r="G361" s="122" t="str">
        <f>IF(A361="","",VLOOKUP(J210,'TRI-3C'!$B$18:$FH$61,154,FALSE))</f>
        <v/>
      </c>
      <c r="H361" s="150"/>
      <c r="I361" s="127" t="str">
        <f t="shared" si="10"/>
        <v/>
      </c>
      <c r="J361" s="126"/>
    </row>
    <row r="362" spans="1:10" ht="12.75" customHeight="1">
      <c r="A362" s="147" t="str">
        <f>IF('TRI-3C'!$EZ$13="","",'TRI-3C'!$EZ$13)</f>
        <v xml:space="preserve">RELACIONES INTERPERSONALES	</v>
      </c>
      <c r="B362" s="139"/>
      <c r="C362" s="139"/>
      <c r="F362" s="128"/>
      <c r="G362" s="124" t="str">
        <f>IF(A362="","",VLOOKUP(J210,'TRI-3C'!$B$18:$FH$61,155,FALSE))</f>
        <v/>
      </c>
      <c r="I362" s="125" t="str">
        <f t="shared" si="10"/>
        <v/>
      </c>
      <c r="J362" s="128"/>
    </row>
    <row r="363" spans="1:10" ht="12.75" customHeight="1">
      <c r="A363" s="148" t="str">
        <f>IF('TRI-3C'!$FA$13="","",'TRI-3C'!$FA$13)</f>
        <v>MANEJO DE CONFLICTOS</v>
      </c>
      <c r="B363" s="149"/>
      <c r="C363" s="149"/>
      <c r="D363" s="150"/>
      <c r="E363" s="150"/>
      <c r="F363" s="126"/>
      <c r="G363" s="122" t="str">
        <f>IF(A363="","",VLOOKUP(J210,'TRI-3C'!$B$18:$FH$61,156,FALSE))</f>
        <v/>
      </c>
      <c r="H363" s="150"/>
      <c r="I363" s="127" t="str">
        <f t="shared" si="10"/>
        <v/>
      </c>
      <c r="J363" s="126"/>
    </row>
    <row r="364" spans="1:10" ht="12.75" customHeight="1">
      <c r="A364" s="147" t="str">
        <f>IF('TRI-3C'!$FB$13="","",'TRI-3C'!$FB$13)</f>
        <v>MANEJO DE EMOCIONES Y SENTIMIENTOS</v>
      </c>
      <c r="B364" s="139"/>
      <c r="C364" s="139"/>
      <c r="F364" s="128"/>
      <c r="G364" s="124" t="str">
        <f>IF(A364="","",VLOOKUP(J210,'TRI-3C'!$B$18:$FH$61,157,FALSE))</f>
        <v/>
      </c>
      <c r="I364" s="125" t="str">
        <f t="shared" si="10"/>
        <v/>
      </c>
      <c r="J364" s="128"/>
    </row>
    <row r="365" spans="1:10" ht="12.75" customHeight="1">
      <c r="A365" s="151"/>
      <c r="B365" s="129"/>
      <c r="C365" s="129"/>
      <c r="D365" s="130"/>
      <c r="E365" s="130"/>
      <c r="F365" s="131"/>
      <c r="G365" s="132"/>
      <c r="H365" s="130"/>
      <c r="I365" s="133"/>
      <c r="J365" s="131"/>
    </row>
    <row r="366" spans="1:10" ht="12.75" customHeight="1">
      <c r="A366" s="134"/>
      <c r="B366" s="134"/>
      <c r="C366" s="134"/>
      <c r="D366" s="134"/>
      <c r="E366" s="134"/>
      <c r="F366" s="140"/>
      <c r="G366" s="496"/>
      <c r="H366" s="496"/>
      <c r="I366" s="497"/>
      <c r="J366" s="497"/>
    </row>
    <row r="367" spans="1:10" ht="12.75" customHeight="1">
      <c r="A367" s="487" t="s">
        <v>156</v>
      </c>
      <c r="B367" s="488"/>
      <c r="C367" s="135" t="s">
        <v>157</v>
      </c>
      <c r="G367" s="494"/>
      <c r="H367" s="494"/>
      <c r="I367" s="494"/>
      <c r="J367" s="494"/>
    </row>
    <row r="368" spans="1:10" ht="12.75" customHeight="1">
      <c r="A368" s="489" t="s">
        <v>158</v>
      </c>
      <c r="B368" s="490"/>
      <c r="C368" s="136" t="str">
        <f>VLOOKUP(J210,'TRI-3C'!$B$18:$FH$61,160,FALSE)</f>
        <v/>
      </c>
      <c r="G368" s="494"/>
      <c r="H368" s="494"/>
      <c r="I368" s="494"/>
      <c r="J368" s="494"/>
    </row>
    <row r="369" spans="1:10" ht="12.75" customHeight="1">
      <c r="A369" s="491" t="s">
        <v>159</v>
      </c>
      <c r="B369" s="492"/>
      <c r="C369" s="493"/>
      <c r="G369" s="494"/>
      <c r="H369" s="494"/>
      <c r="I369" s="494"/>
      <c r="J369" s="494"/>
    </row>
    <row r="370" spans="1:10" ht="12.75" customHeight="1">
      <c r="A370" s="137" t="s">
        <v>160</v>
      </c>
      <c r="B370" s="138"/>
      <c r="C370" s="188" t="str">
        <f>VLOOKUP(J210,'TRI-3C'!$B$18:$FH$61,161,FALSE)</f>
        <v/>
      </c>
      <c r="G370" s="494"/>
      <c r="H370" s="494"/>
      <c r="I370" s="494"/>
      <c r="J370" s="494"/>
    </row>
    <row r="371" spans="1:10" ht="12.75" customHeight="1">
      <c r="A371" s="137" t="s">
        <v>161</v>
      </c>
      <c r="B371" s="138"/>
      <c r="C371" s="188" t="str">
        <f>VLOOKUP(J210,'TRI-3C'!$B$18:$FH$61,162,FALSE)</f>
        <v/>
      </c>
      <c r="G371" s="494"/>
      <c r="H371" s="494"/>
      <c r="I371" s="494"/>
      <c r="J371" s="494"/>
    </row>
    <row r="372" spans="1:10" ht="12.75" customHeight="1">
      <c r="A372" s="480" t="s">
        <v>163</v>
      </c>
      <c r="B372" s="481"/>
      <c r="C372" s="188" t="str">
        <f>VLOOKUP(J210,'TRI-3C'!$B$18:$FH$61,163,FALSE)</f>
        <v/>
      </c>
      <c r="G372" s="494"/>
      <c r="H372" s="494"/>
      <c r="I372" s="494"/>
      <c r="J372" s="494"/>
    </row>
    <row r="373" spans="1:10" ht="12.75" customHeight="1">
      <c r="D373" s="503" t="s">
        <v>162</v>
      </c>
      <c r="E373" s="503"/>
      <c r="F373" s="152">
        <f ca="1">NOW()</f>
        <v>45994.739222569442</v>
      </c>
    </row>
    <row r="376" spans="1:10" ht="12.75" customHeight="1">
      <c r="G376" s="112"/>
    </row>
    <row r="378" spans="1:10" ht="12.75" customHeight="1">
      <c r="B378" s="495" t="s">
        <v>164</v>
      </c>
      <c r="C378" s="495"/>
      <c r="F378" s="116" t="s">
        <v>165</v>
      </c>
      <c r="G378" s="116" t="s">
        <v>165</v>
      </c>
    </row>
    <row r="412" spans="1:10" ht="12.75" customHeight="1">
      <c r="A412" s="111" t="s">
        <v>153</v>
      </c>
      <c r="C412" t="str">
        <f>IF(VLOOKUP(J415,NOTAS!$D$14:$P$60,2,FALSE)="","",VLOOKUP(J415,NOTAS!$D$14:$P$60,2,FALSE))</f>
        <v>CARREÑO SANCHEZ AMMY VALENTINA</v>
      </c>
    </row>
    <row r="413" spans="1:10" ht="12.75" customHeight="1">
      <c r="A413" s="111" t="s">
        <v>154</v>
      </c>
      <c r="C413" t="str">
        <f>NOTAS!$B$14&amp; " "&amp;NOTAS!$B$15</f>
        <v>INICIAL II A</v>
      </c>
      <c r="F413" s="111"/>
      <c r="G413" s="116"/>
      <c r="H413" s="117"/>
      <c r="I413" s="118"/>
      <c r="J413" s="117"/>
    </row>
    <row r="414" spans="1:10" ht="12.75" customHeight="1">
      <c r="A414" s="111" t="s">
        <v>6</v>
      </c>
      <c r="C414" t="str">
        <f>NOTAS!$B$18</f>
        <v>2025-2026 MATUTINA</v>
      </c>
      <c r="H414" s="117"/>
      <c r="I414" s="118"/>
      <c r="J414" s="117"/>
    </row>
    <row r="415" spans="1:10" ht="12.75" customHeight="1" thickBot="1">
      <c r="A415" s="486" t="s">
        <v>337</v>
      </c>
      <c r="B415" s="486"/>
      <c r="I415" s="114" t="s">
        <v>74</v>
      </c>
      <c r="J415" s="121">
        <v>3</v>
      </c>
    </row>
    <row r="416" spans="1:10" ht="12.75" customHeight="1">
      <c r="A416" s="482" t="s">
        <v>155</v>
      </c>
      <c r="B416" s="483"/>
      <c r="C416" s="483"/>
      <c r="D416" s="483"/>
      <c r="E416" s="483"/>
      <c r="F416" s="484"/>
      <c r="G416" s="485" t="s">
        <v>141</v>
      </c>
      <c r="H416" s="483"/>
      <c r="I416" s="498" t="s">
        <v>141</v>
      </c>
      <c r="J416" s="499"/>
    </row>
    <row r="417" spans="1:10" ht="12.75" customHeight="1">
      <c r="A417" s="500" t="str">
        <f>IF('TRI-3C'!G$10="","",'TRI-3C'!G$10)</f>
        <v>IDENTIDAD Y AUTONOMÍA</v>
      </c>
      <c r="B417" s="501"/>
      <c r="C417" s="501"/>
      <c r="D417" s="501"/>
      <c r="E417" s="501"/>
      <c r="F417" s="502"/>
      <c r="G417" s="160"/>
      <c r="H417" s="161"/>
      <c r="I417" s="162"/>
      <c r="J417" s="163"/>
    </row>
    <row r="418" spans="1:10" ht="12.75" customHeight="1">
      <c r="A418" s="148" t="str">
        <f>IF('TRI-3C'!G$13="","",'TRI-3C'!G$13)</f>
        <v>Comunicar algunos datos de su identidad como: nombres completos, edad, nombres de familiares cercanos, lugar dónde vive.</v>
      </c>
      <c r="B418" s="158"/>
      <c r="C418" s="158"/>
      <c r="D418" s="158"/>
      <c r="E418" s="158"/>
      <c r="F418" s="159"/>
      <c r="G418" s="122" t="str">
        <f>IF(A418="","",VLOOKUP(J415,'TRI-3C'!$B$18:$FH$61,6,FALSE))</f>
        <v/>
      </c>
      <c r="H418" s="150"/>
      <c r="I418" s="127" t="str">
        <f>IF(G418="","",G418)</f>
        <v/>
      </c>
      <c r="J418" s="126"/>
    </row>
    <row r="419" spans="1:10" ht="12.75" customHeight="1">
      <c r="A419" s="11" t="str">
        <f>IF('TRI-3C'!$H$13="","",'TRI-3C'!$H$13)</f>
        <v>Demostrar curiosidad por las características físicas (genitales) que le permiten reconocerse como niño y niña</v>
      </c>
      <c r="B419" s="156"/>
      <c r="C419" s="156"/>
      <c r="D419" s="156"/>
      <c r="E419" s="156"/>
      <c r="F419" s="157"/>
      <c r="G419" s="124" t="str">
        <f>IF(A419="","",VLOOKUP(J415,'TRI-3C'!$B$18:$FH$61,7,FALSE))</f>
        <v/>
      </c>
      <c r="I419" s="125" t="str">
        <f t="shared" ref="I419:I435" si="11">IF(G419="","",G419)</f>
        <v/>
      </c>
      <c r="J419" s="128"/>
    </row>
    <row r="420" spans="1:10" ht="12.75" customHeight="1">
      <c r="A420" s="148" t="str">
        <f>IF('TRI-3C'!$I$13="","",'TRI-3C'!$I$13)</f>
        <v>Identificar la importancia de usar el cinturón de seguridad para promover el autocuidado y la protección personal.</v>
      </c>
      <c r="B420" s="149"/>
      <c r="C420" s="149"/>
      <c r="D420" s="150"/>
      <c r="E420" s="150"/>
      <c r="F420" s="126"/>
      <c r="G420" s="122" t="str">
        <f>IF(A420="","",VLOOKUP(J415,'TRI-3C'!$B$18:$FH$61,8,FALSE))</f>
        <v/>
      </c>
      <c r="H420" s="150"/>
      <c r="I420" s="127" t="str">
        <f t="shared" si="11"/>
        <v/>
      </c>
      <c r="J420" s="126"/>
    </row>
    <row r="421" spans="1:10" ht="12.75" customHeight="1">
      <c r="A421" s="147" t="str">
        <f>IF('TRI-3C'!$J$13="","",'TRI-3C'!$J$13)</f>
        <v>Identificar las situaciones de peligro a las que se puede exponer en su entorno inmediato y seguir pautas de comportamiento para evitarlas.</v>
      </c>
      <c r="B421" s="139"/>
      <c r="C421" s="139"/>
      <c r="F421" s="128"/>
      <c r="G421" s="124" t="str">
        <f>IF(A421="","",VLOOKUP(J415,'TRI-3C'!$B$18:$FH$61,9,FALSE))</f>
        <v/>
      </c>
      <c r="I421" s="125" t="str">
        <f t="shared" si="11"/>
        <v/>
      </c>
      <c r="J421" s="128"/>
    </row>
    <row r="422" spans="1:10" ht="12.75" customHeight="1">
      <c r="A422" s="148" t="str">
        <f>IF('TRI-3C'!$K$13="","",'TRI-3C'!$K$13)</f>
        <v>Identificar sus características físicas y las de las personas de su entorno como parte del proceso de aceptación de sí mismo y de respeto a los demás.</v>
      </c>
      <c r="B422" s="149"/>
      <c r="C422" s="149"/>
      <c r="D422" s="150"/>
      <c r="E422" s="150"/>
      <c r="F422" s="126"/>
      <c r="G422" s="122" t="str">
        <f>IF(A422="","",VLOOKUP(J415,'TRI-3C'!$B$18:$FH$61,10,FALSE))</f>
        <v/>
      </c>
      <c r="H422" s="150"/>
      <c r="I422" s="127" t="str">
        <f t="shared" si="11"/>
        <v/>
      </c>
      <c r="J422" s="126"/>
    </row>
    <row r="423" spans="1:10" ht="12.75" customHeight="1">
      <c r="A423" s="147" t="str">
        <f>IF('TRI-3C'!$L$13="","",'TRI-3C'!$L$13)</f>
        <v>Identificar y manifestar sus emociones y sentimientos, expresando las causas de los mismos mediante el lenguaje verbal. (D.EIB.10.3.)</v>
      </c>
      <c r="B423" s="139"/>
      <c r="C423" s="139"/>
      <c r="F423" s="128"/>
      <c r="G423" s="124" t="str">
        <f>IF(A423="","",VLOOKUP(J415,'TRI-3C'!$B$18:$FH$61,11,FALSE))</f>
        <v/>
      </c>
      <c r="I423" s="125" t="str">
        <f t="shared" si="11"/>
        <v/>
      </c>
      <c r="J423" s="128"/>
    </row>
    <row r="424" spans="1:10" ht="12.75" customHeight="1">
      <c r="A424" s="192" t="str">
        <f>IF('TRI-3C'!$M$13="","",'TRI-3C'!$M$13)</f>
        <v>Identificarse como miembro de una familia reconociéndose como parte importante de la misma.</v>
      </c>
      <c r="B424" s="154"/>
      <c r="C424" s="154"/>
      <c r="D424" s="154"/>
      <c r="E424" s="154"/>
      <c r="F424" s="155"/>
      <c r="G424" s="122" t="str">
        <f>IF(A424="","",VLOOKUP(J415,'TRI-3C'!$B$18:$FH$61,12,FALSE))</f>
        <v/>
      </c>
      <c r="H424" s="150"/>
      <c r="I424" s="127" t="str">
        <f t="shared" si="11"/>
        <v/>
      </c>
      <c r="J424" s="126"/>
    </row>
    <row r="425" spans="1:10" ht="12.75" customHeight="1">
      <c r="A425" s="147" t="str">
        <f>IF('TRI-3C'!$N$13="","",'TRI-3C'!$N$13)</f>
        <v>Practicar con autonomía hábitos de higiene personal como lavarse las manos, los dientes y la cara.</v>
      </c>
      <c r="B425" s="139"/>
      <c r="C425" s="139"/>
      <c r="F425" s="128"/>
      <c r="G425" s="124" t="str">
        <f>IF(A425="","",VLOOKUP(J415,'TRI-3C'!$B$18:$FH$61,13,FALSE))</f>
        <v/>
      </c>
      <c r="I425" s="125" t="str">
        <f t="shared" si="11"/>
        <v/>
      </c>
      <c r="J425" s="128"/>
    </row>
    <row r="426" spans="1:10" ht="12.75" customHeight="1">
      <c r="A426" s="148" t="str">
        <f>IF('TRI-3C'!$O$13="","",'TRI-3C'!$O$13)</f>
        <v>Practicar hábitos de orden ubicando los objetos en el lugar correspondiente.</v>
      </c>
      <c r="B426" s="149"/>
      <c r="C426" s="149"/>
      <c r="D426" s="150"/>
      <c r="E426" s="150"/>
      <c r="F426" s="126"/>
      <c r="G426" s="122" t="str">
        <f>IF(A426="","",VLOOKUP(J415,'TRI-3C'!$B$18:$FH$61,14,FALSE))</f>
        <v/>
      </c>
      <c r="H426" s="150"/>
      <c r="I426" s="127" t="str">
        <f t="shared" si="11"/>
        <v/>
      </c>
      <c r="J426" s="126"/>
    </row>
    <row r="427" spans="1:10" ht="12.75" customHeight="1">
      <c r="A427" s="147" t="str">
        <f>IF('TRI-3C'!$P$13="","",'TRI-3C'!$P$13)</f>
        <v>Practicar las acciones a seguir en situaciones de riesgo como: temblores, incendios, entre otros, determinadas en el plan de contingencia institucional.</v>
      </c>
      <c r="B427" s="139"/>
      <c r="C427" s="139"/>
      <c r="F427" s="128"/>
      <c r="G427" s="124" t="str">
        <f>IF(A427="","",VLOOKUP(J415,'TRI-3C'!$B$18:$FH$61,15,FALSE))</f>
        <v/>
      </c>
      <c r="I427" s="125" t="str">
        <f t="shared" si="11"/>
        <v/>
      </c>
      <c r="J427" s="128"/>
    </row>
    <row r="428" spans="1:10" ht="12.75" customHeight="1">
      <c r="A428" s="148" t="str">
        <f>IF('TRI-3C'!$Q$13="","",'TRI-3C'!$Q$13)</f>
        <v>Practicar normas de seguridad para evitar accidentes a los que se puede exponer en su entorno inmediato.</v>
      </c>
      <c r="B428" s="158"/>
      <c r="C428" s="158"/>
      <c r="D428" s="158"/>
      <c r="E428" s="158"/>
      <c r="F428" s="159"/>
      <c r="G428" s="122" t="str">
        <f>IF(A428="","",VLOOKUP(J415,'TRI-3C'!$B$18:$FH$61,16,FALSE))</f>
        <v/>
      </c>
      <c r="H428" s="150"/>
      <c r="I428" s="127" t="str">
        <f t="shared" si="11"/>
        <v/>
      </c>
      <c r="J428" s="126"/>
    </row>
    <row r="429" spans="1:10" ht="12.75" customHeight="1">
      <c r="A429" s="11" t="str">
        <f>IF('TRI-3C'!$R$13="","",'TRI-3C'!$R$13)</f>
        <v>Realiza independientemente normas de aseo al ir al baño.</v>
      </c>
      <c r="B429" s="156"/>
      <c r="C429" s="156"/>
      <c r="D429" s="156"/>
      <c r="E429" s="156"/>
      <c r="F429" s="157"/>
      <c r="G429" s="124" t="str">
        <f>IF(A429="","",VLOOKUP(J415,'TRI-3C'!$B$18:$FH$61,17,FALSE))</f>
        <v/>
      </c>
      <c r="I429" s="125" t="str">
        <f t="shared" si="11"/>
        <v/>
      </c>
      <c r="J429" s="128"/>
    </row>
    <row r="430" spans="1:10" ht="12.75" customHeight="1">
      <c r="A430" s="148" t="str">
        <f>IF('TRI-3C'!$S$13="","",'TRI-3C'!$S$13)</f>
        <v>Reconocer la importancia del uso del casco y demás indumentaria de pro tección para protegerse de lesiones en actividades que requieran su uso</v>
      </c>
      <c r="B430" s="149"/>
      <c r="C430" s="149"/>
      <c r="D430" s="150"/>
      <c r="E430" s="150"/>
      <c r="F430" s="126"/>
      <c r="G430" s="122" t="str">
        <f>IF(A430="","",VLOOKUP(J415,'TRI-3C'!$B$18:$FH$61,18,FALSE))</f>
        <v/>
      </c>
      <c r="H430" s="150"/>
      <c r="I430" s="127" t="str">
        <f t="shared" si="11"/>
        <v/>
      </c>
      <c r="J430" s="126"/>
    </row>
    <row r="431" spans="1:10" ht="12.75" customHeight="1">
      <c r="A431" s="147" t="str">
        <f>IF('TRI-3C'!$T$13="","",'TRI-3C'!$T$13)</f>
        <v>Reconocer situaciones problémicas en las actividades escolares para solucionarlas de forma creativa y con autonomía.</v>
      </c>
      <c r="B431" s="139"/>
      <c r="C431" s="139"/>
      <c r="F431" s="128"/>
      <c r="G431" s="124" t="str">
        <f>IF(A431="","",VLOOKUP(J415,'TRI-3C'!$B$18:$FH$61,19,FALSE))</f>
        <v/>
      </c>
      <c r="I431" s="125" t="str">
        <f t="shared" si="11"/>
        <v/>
      </c>
      <c r="J431" s="128"/>
    </row>
    <row r="432" spans="1:10" ht="12.75" customHeight="1">
      <c r="A432" s="148" t="str">
        <f>IF('TRI-3C'!$U$13="","",'TRI-3C'!$U$13)</f>
        <v>Seleccionar las prendas de vestir de acuerdo al estado climático (prendas para el frío / prendas para el calor).</v>
      </c>
      <c r="B432" s="149"/>
      <c r="C432" s="149"/>
      <c r="D432" s="150"/>
      <c r="E432" s="150"/>
      <c r="F432" s="126"/>
      <c r="G432" s="122" t="str">
        <f>IF(A432="","",VLOOKUP(J415,'TRI-3C'!$B$18:$FH$61,20,FALSE))</f>
        <v/>
      </c>
      <c r="H432" s="150"/>
      <c r="I432" s="127" t="str">
        <f t="shared" si="11"/>
        <v/>
      </c>
      <c r="J432" s="126"/>
    </row>
    <row r="433" spans="1:10" ht="12.75" customHeight="1">
      <c r="A433" s="147" t="str">
        <f>IF('TRI-3C'!$V$13="","",'TRI-3C'!$V$13)</f>
        <v>Tomar decisiones con respecto a la elección de actividades, vestuario entre otros, en función de sus gustos y preferencias, argumentando las mismas.</v>
      </c>
      <c r="B433" s="139"/>
      <c r="C433" s="139"/>
      <c r="F433" s="128"/>
      <c r="G433" s="124" t="str">
        <f>IF(A433="","",VLOOKUP(J415,'TRI-3C'!$B$18:$FH$61,21,FALSE))</f>
        <v/>
      </c>
      <c r="I433" s="125" t="str">
        <f t="shared" si="11"/>
        <v/>
      </c>
      <c r="J433" s="128"/>
    </row>
    <row r="434" spans="1:10" ht="12.75" customHeight="1">
      <c r="A434" s="192" t="str">
        <f>IF('TRI-3C'!$W$13="","",'TRI-3C'!$W$13)</f>
        <v>Utilizar la cuchara, tenedor y el vaso cuando se alimenta de manera autónoma.</v>
      </c>
      <c r="B434" s="154"/>
      <c r="C434" s="154"/>
      <c r="D434" s="154"/>
      <c r="E434" s="154"/>
      <c r="F434" s="155"/>
      <c r="G434" s="122" t="str">
        <f>IF(A434="","",VLOOKUP(J415,'TRI-3C'!$B$18:$FH$61,22,FALSE))</f>
        <v/>
      </c>
      <c r="H434" s="150"/>
      <c r="I434" s="127" t="str">
        <f t="shared" si="11"/>
        <v/>
      </c>
      <c r="J434" s="126"/>
    </row>
    <row r="435" spans="1:10" ht="12.75" customHeight="1">
      <c r="A435" s="147" t="str">
        <f>IF('TRI-3C'!$X$13="","",'TRI-3C'!$X$13)</f>
        <v>Vestirse y desvestirse de manera independiente con prendas de vestir sencillas. (D.EIB.10.5)</v>
      </c>
      <c r="B435" s="139"/>
      <c r="C435" s="139"/>
      <c r="F435" s="128"/>
      <c r="G435" s="124" t="str">
        <f>IF(A435="","",VLOOKUP(J415,'TRI-3C'!$B$18:$FH$61,23,FALSE))</f>
        <v/>
      </c>
      <c r="I435" s="125" t="str">
        <f t="shared" si="11"/>
        <v/>
      </c>
      <c r="J435" s="128"/>
    </row>
    <row r="436" spans="1:10" ht="12.75" customHeight="1">
      <c r="A436" s="165" t="str">
        <f>'BI-1T'!$A$8</f>
        <v>CONVIVENCIA</v>
      </c>
      <c r="B436" s="149"/>
      <c r="C436" s="149"/>
      <c r="D436" s="150"/>
      <c r="E436" s="150"/>
      <c r="F436" s="126"/>
      <c r="G436" s="122" t="str">
        <f>IF(A436="","",VLOOKUP(J415,'TRI-3C'!$B$18:$FH$61,24,FALSE))</f>
        <v/>
      </c>
      <c r="H436" s="150"/>
      <c r="I436" s="127"/>
      <c r="J436" s="126"/>
    </row>
    <row r="437" spans="1:10" ht="12.75" customHeight="1">
      <c r="A437" s="147" t="str">
        <f>IF('TRI-3C'!$Z$13="","",'TRI-3C'!$Z$13)</f>
        <v>Apoyar y motivar a otras personas a participar en actividades grupales, particularmente a quienes muestran dificultades al hacerlo</v>
      </c>
      <c r="B437" s="139"/>
      <c r="C437" s="139"/>
      <c r="F437" s="128"/>
      <c r="G437" s="124" t="str">
        <f>IF(A437="","",VLOOKUP(J415,'TRI-3C'!$B$18:$FH$61,25,FALSE))</f>
        <v/>
      </c>
      <c r="I437" s="125" t="str">
        <f t="shared" ref="I437:I451" si="12">IF(G437="","",G437)</f>
        <v/>
      </c>
      <c r="J437" s="128"/>
    </row>
    <row r="438" spans="1:10" ht="12.75" customHeight="1">
      <c r="A438" s="148" t="str">
        <f>IF('TRI-3C'!$AA$13="","",'TRI-3C'!$AA$13)</f>
        <v>Asumir y respetar normas de convivencia en la institución de educación inicial y en el hogar acordadas con el adulto. (D.EIB.10.15.)</v>
      </c>
      <c r="B438" s="158"/>
      <c r="C438" s="158"/>
      <c r="D438" s="158"/>
      <c r="E438" s="158"/>
      <c r="F438" s="159"/>
      <c r="G438" s="122" t="str">
        <f>IF(A438="","",VLOOKUP(J415,'TRI-3C'!$B$18:$FH$61,26,FALSE))</f>
        <v/>
      </c>
      <c r="H438" s="150"/>
      <c r="I438" s="127" t="str">
        <f t="shared" si="12"/>
        <v/>
      </c>
      <c r="J438" s="126"/>
    </row>
    <row r="439" spans="1:10" ht="12.75" customHeight="1">
      <c r="A439" s="11" t="str">
        <f>IF('TRI-3C'!$AB$13="","",'TRI-3C'!$AB$13)</f>
        <v>Colaborar en actividades que se desarrollan con otros niños y adultos de su entorno.</v>
      </c>
      <c r="B439" s="156"/>
      <c r="C439" s="156"/>
      <c r="D439" s="156"/>
      <c r="E439" s="156"/>
      <c r="F439" s="157"/>
      <c r="G439" s="124" t="str">
        <f>IF(A439="","",VLOOKUP(J415,'TRI-3C'!$B$18:$FH$61,27,FALSE))</f>
        <v/>
      </c>
      <c r="I439" s="125" t="str">
        <f t="shared" si="12"/>
        <v/>
      </c>
      <c r="J439" s="128"/>
    </row>
    <row r="440" spans="1:10" ht="12.75" customHeight="1">
      <c r="A440" s="148" t="str">
        <f>IF('TRI-3C'!$AC$13="","",'TRI-3C'!$AC$13)</f>
        <v>Demostrar actitudes de solidaridad ante situaciones de necesidad de sus compañeros y adultos de su entorno</v>
      </c>
      <c r="B440" s="149"/>
      <c r="C440" s="149"/>
      <c r="D440" s="150"/>
      <c r="E440" s="150"/>
      <c r="F440" s="126"/>
      <c r="G440" s="122" t="str">
        <f>IF(A440="","",VLOOKUP(J415,'TRI-3C'!$B$18:$FH$61,28,FALSE))</f>
        <v/>
      </c>
      <c r="H440" s="150"/>
      <c r="I440" s="127" t="str">
        <f t="shared" si="12"/>
        <v/>
      </c>
      <c r="J440" s="126"/>
    </row>
    <row r="441" spans="1:10" ht="12.75" customHeight="1">
      <c r="A441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41" s="139"/>
      <c r="C441" s="139"/>
      <c r="F441" s="128"/>
      <c r="G441" s="124" t="str">
        <f>IF(A441="","",VLOOKUP(J415,'TRI-3C'!$B$18:$FH$61,29,FALSE))</f>
        <v/>
      </c>
      <c r="I441" s="125" t="str">
        <f t="shared" si="12"/>
        <v/>
      </c>
      <c r="J441" s="128"/>
    </row>
    <row r="442" spans="1:10" ht="12.75" customHeight="1">
      <c r="A442" s="148" t="str">
        <f>IF('TRI-3C'!$AE$13="","",'TRI-3C'!$AE$13)</f>
        <v>Demostrar preferencia de jugar la mayor parte del tiempo con un amigo estableciendo niveles de empatías más estables.</v>
      </c>
      <c r="B442" s="149"/>
      <c r="C442" s="149"/>
      <c r="D442" s="150"/>
      <c r="E442" s="150"/>
      <c r="F442" s="126"/>
      <c r="G442" s="122" t="str">
        <f>IF(A442="","",VLOOKUP(J415,'TRI-3C'!$B$18:$FH$61,30,FALSE))</f>
        <v/>
      </c>
      <c r="H442" s="150"/>
      <c r="I442" s="127" t="str">
        <f t="shared" si="12"/>
        <v/>
      </c>
      <c r="J442" s="126"/>
    </row>
    <row r="443" spans="1:10" ht="12.75" customHeight="1">
      <c r="A443" s="147" t="str">
        <f>IF('TRI-3C'!$AF$13="","",'TRI-3C'!$AF$13)</f>
        <v>Demostrar sensibilidad ante deseos, emociones y sentimientos de otras personas.</v>
      </c>
      <c r="B443" s="139"/>
      <c r="C443" s="139"/>
      <c r="F443" s="128"/>
      <c r="G443" s="124" t="str">
        <f>IF(A443="","",VLOOKUP(J415,'TRI-3C'!$B$18:$FH$61,31,FALSE))</f>
        <v/>
      </c>
      <c r="I443" s="125" t="str">
        <f t="shared" si="12"/>
        <v/>
      </c>
      <c r="J443" s="128"/>
    </row>
    <row r="444" spans="1:10" ht="12.75" customHeight="1">
      <c r="A444" s="192" t="str">
        <f>IF('TRI-3C'!$AG$13="","",'TRI-3C'!$AG$13)</f>
        <v>Desarrollar la capacidad de esperar para obtener una recompensa mayor en el futuro.</v>
      </c>
      <c r="B444" s="154"/>
      <c r="C444" s="154"/>
      <c r="D444" s="154"/>
      <c r="E444" s="154"/>
      <c r="F444" s="155"/>
      <c r="G444" s="122" t="str">
        <f>IF(A444="","",VLOOKUP(J415,'TRI-3C'!$B$18:$FH$61,32,FALSE))</f>
        <v/>
      </c>
      <c r="H444" s="150"/>
      <c r="I444" s="127" t="str">
        <f t="shared" si="12"/>
        <v/>
      </c>
      <c r="J444" s="126"/>
    </row>
    <row r="445" spans="1:10" ht="12.75" customHeight="1">
      <c r="A445" s="147" t="str">
        <f>IF('TRI-3C'!$AH$13="","",'TRI-3C'!$AH$13)</f>
        <v>Identificar instituciones y profesiones que brindan servicios a la comunidad y los roles que ellos cumplen.</v>
      </c>
      <c r="B445" s="139"/>
      <c r="C445" s="139"/>
      <c r="F445" s="128"/>
      <c r="G445" s="124" t="str">
        <f>IF(A445="","",VLOOKUP(J415,'TRI-3C'!$B$18:$FH$61,33,FALSE))</f>
        <v/>
      </c>
      <c r="I445" s="125" t="str">
        <f t="shared" si="12"/>
        <v/>
      </c>
      <c r="J445" s="128"/>
    </row>
    <row r="446" spans="1:10" ht="12.75" customHeight="1">
      <c r="A446" s="148" t="str">
        <f>IF('TRI-3C'!$AI$13="","",'TRI-3C'!$AI$13)</f>
        <v>Identificar las profesiones, oficios y ocupaciones que cumplen los miembros de su familia.</v>
      </c>
      <c r="B446" s="149"/>
      <c r="C446" s="149"/>
      <c r="D446" s="150"/>
      <c r="E446" s="150"/>
      <c r="F446" s="126"/>
      <c r="G446" s="122" t="str">
        <f>IF(A446="","",VLOOKUP(J415,'TRI-3C'!$B$18:$FH$61,34,FALSE))</f>
        <v/>
      </c>
      <c r="H446" s="150"/>
      <c r="I446" s="127" t="str">
        <f t="shared" si="12"/>
        <v/>
      </c>
      <c r="J446" s="126"/>
    </row>
    <row r="447" spans="1:10" ht="12.75" customHeight="1">
      <c r="A447" s="147" t="str">
        <f>IF('TRI-3C'!$AJ$13="","",'TRI-3C'!$AJ$13)</f>
        <v>Incrementar su campo de interrelación con otras personas a más del grupo familiar y escolar interactuando con mayor facilidad.</v>
      </c>
      <c r="B447" s="139"/>
      <c r="C447" s="139"/>
      <c r="F447" s="128"/>
      <c r="G447" s="124" t="str">
        <f>IF(A447="","",VLOOKUP(J415,'TRI-3C'!$B$18:$FH$61,35,FALSE))</f>
        <v/>
      </c>
      <c r="I447" s="125" t="str">
        <f t="shared" si="12"/>
        <v/>
      </c>
      <c r="J447" s="128"/>
    </row>
    <row r="448" spans="1:10" ht="12.75" customHeight="1">
      <c r="A448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448" s="158"/>
      <c r="C448" s="158"/>
      <c r="D448" s="158"/>
      <c r="E448" s="158"/>
      <c r="F448" s="159"/>
      <c r="G448" s="122" t="str">
        <f>IF(A448="","",VLOOKUP(J415,'TRI-3C'!$B$18:$FH$61,36,FALSE))</f>
        <v/>
      </c>
      <c r="H448" s="150"/>
      <c r="I448" s="127" t="str">
        <f t="shared" si="12"/>
        <v/>
      </c>
      <c r="J448" s="126"/>
    </row>
    <row r="449" spans="1:10" ht="12.75" customHeight="1">
      <c r="A449" s="11" t="str">
        <f>IF('TRI-3C'!$AL$13="","",'TRI-3C'!$AL$13)</f>
        <v>Participar juegos grupales siguiendo las reglas y asumiendo roles que le permitan mantener un ambiente armónico con sus pares. (D.EIB.10.11.)</v>
      </c>
      <c r="B449" s="156"/>
      <c r="C449" s="156"/>
      <c r="D449" s="156"/>
      <c r="E449" s="156"/>
      <c r="F449" s="157"/>
      <c r="G449" s="124" t="str">
        <f>IF(A449="","",VLOOKUP(J415,'TRI-3C'!$B$18:$FH$61,37,FALSE))</f>
        <v/>
      </c>
      <c r="I449" s="125" t="str">
        <f t="shared" si="12"/>
        <v/>
      </c>
      <c r="J449" s="128"/>
    </row>
    <row r="450" spans="1:10" ht="12.75" customHeight="1">
      <c r="A450" s="148" t="str">
        <f>IF('TRI-3C'!$AM$13="","",'TRI-3C'!$AM$13)</f>
        <v>Practicar la costumbre de ahorrar para ocasiones y casos especiales</v>
      </c>
      <c r="B450" s="149"/>
      <c r="C450" s="149"/>
      <c r="D450" s="150"/>
      <c r="E450" s="150"/>
      <c r="F450" s="126"/>
      <c r="G450" s="122" t="str">
        <f>IF(A450="","",VLOOKUP(J415,'TRI-3C'!$B$18:$FH$61,38,FALSE))</f>
        <v/>
      </c>
      <c r="H450" s="150"/>
      <c r="I450" s="127" t="str">
        <f t="shared" si="12"/>
        <v/>
      </c>
      <c r="J450" s="126"/>
    </row>
    <row r="451" spans="1:10" ht="12.75" customHeight="1">
      <c r="A451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451" s="139"/>
      <c r="C451" s="139"/>
      <c r="F451" s="128"/>
      <c r="G451" s="124" t="str">
        <f>IF(A451="","",VLOOKUP(J415,'TRI-3C'!$B$18:$FH$61,39,FALSE))</f>
        <v/>
      </c>
      <c r="I451" s="125" t="str">
        <f t="shared" si="12"/>
        <v/>
      </c>
      <c r="J451" s="128"/>
    </row>
    <row r="452" spans="1:10" ht="12.75" customHeight="1">
      <c r="A452" s="165" t="str">
        <f>'BI-1T'!$A$9</f>
        <v>RELACIONES CON EL MEDIO NATURAL Y CULTURAL</v>
      </c>
      <c r="B452" s="149"/>
      <c r="C452" s="149"/>
      <c r="D452" s="150"/>
      <c r="E452" s="150"/>
      <c r="F452" s="126"/>
      <c r="G452" s="122" t="str">
        <f>IF(A452="","",VLOOKUP(J415,'TRI-3C'!$B$18:$FH$61,40,FALSE))</f>
        <v/>
      </c>
      <c r="H452" s="150"/>
      <c r="I452" s="127"/>
      <c r="J452" s="126"/>
    </row>
    <row r="453" spans="1:10" ht="12.75" customHeight="1">
      <c r="A453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453" s="139"/>
      <c r="C453" s="139"/>
      <c r="F453" s="128"/>
      <c r="G453" s="124" t="str">
        <f>IF(A453="","",VLOOKUP(J415,'TRI-3C'!$B$18:$FH$61,41,FALSE))</f>
        <v/>
      </c>
      <c r="I453" s="125" t="str">
        <f t="shared" ref="I453:I472" si="13">IF(G453="","",G453)</f>
        <v/>
      </c>
      <c r="J453" s="128"/>
    </row>
    <row r="454" spans="1:10" ht="12.75" customHeight="1">
      <c r="A454" s="192" t="str">
        <f>IF('TRI-3C'!$AQ$13="","",'TRI-3C'!$AQ$13)</f>
        <v>Construir conexiones emocionales con su contexto natural (plantas, animales, agua, tierra, aire) y social.</v>
      </c>
      <c r="B454" s="154"/>
      <c r="C454" s="154"/>
      <c r="D454" s="154"/>
      <c r="E454" s="154"/>
      <c r="F454" s="155"/>
      <c r="G454" s="122" t="str">
        <f>IF(A454="","",VLOOKUP(J415,'TRI-3C'!$B$18:$FH$61,42,FALSE))</f>
        <v/>
      </c>
      <c r="H454" s="150"/>
      <c r="I454" s="127" t="str">
        <f t="shared" si="13"/>
        <v/>
      </c>
      <c r="J454" s="126"/>
    </row>
    <row r="455" spans="1:10" ht="12.75" customHeight="1">
      <c r="A455" s="147" t="str">
        <f>IF('TRI-3C'!$AR$13="","",'TRI-3C'!$AR$13)</f>
        <v>dentificar en las actividades diarias oportunidades para aprovechar los recursos y reducir los residuos para proteger el entorno natural</v>
      </c>
      <c r="B455" s="139"/>
      <c r="C455" s="139"/>
      <c r="F455" s="128"/>
      <c r="G455" s="124" t="str">
        <f>IF(A455="","",VLOOKUP(J415,'TRI-3C'!$B$18:$FH$61,43,FALSE))</f>
        <v/>
      </c>
      <c r="I455" s="125" t="str">
        <f t="shared" si="13"/>
        <v/>
      </c>
      <c r="J455" s="128"/>
    </row>
    <row r="456" spans="1:10" ht="12.75" customHeight="1">
      <c r="A456" s="148" t="str">
        <f>IF('TRI-3C'!$AS$13="","",'TRI-3C'!$AS$13)</f>
        <v>Diferenciar entre alimentos nutritivos y no nutritivos identificando los beneficios de una alimentación sana y saludable.</v>
      </c>
      <c r="B456" s="149"/>
      <c r="C456" s="149"/>
      <c r="D456" s="150"/>
      <c r="E456" s="150"/>
      <c r="F456" s="126"/>
      <c r="G456" s="122" t="str">
        <f>IF(A456="","",VLOOKUP(J415,'TRI-3C'!$B$18:$FH$61,44,FALSE))</f>
        <v/>
      </c>
      <c r="H456" s="150"/>
      <c r="I456" s="127" t="str">
        <f t="shared" si="13"/>
        <v/>
      </c>
      <c r="J456" s="126"/>
    </row>
    <row r="457" spans="1:10" ht="12.75" customHeight="1">
      <c r="A457" s="147" t="str">
        <f>IF('TRI-3C'!$AT$13="","",'TRI-3C'!$AT$13)</f>
        <v>Diferenciar entre lo que le pertenece, lo que pertenece a los demás y lo que pertenece al grupo o comunidad.</v>
      </c>
      <c r="B457" s="139"/>
      <c r="C457" s="139"/>
      <c r="F457" s="128"/>
      <c r="G457" s="124" t="str">
        <f>IF(A457="","",VLOOKUP(J415,'TRI-3C'!$B$18:$FH$61,45,FALSE))</f>
        <v/>
      </c>
      <c r="I457" s="125" t="str">
        <f t="shared" si="13"/>
        <v/>
      </c>
      <c r="J457" s="128"/>
    </row>
    <row r="458" spans="1:10" ht="12.75" customHeight="1">
      <c r="A458" s="148" t="str">
        <f>IF('TRI-3C'!$AU$13="","",'TRI-3C'!$AU$13)</f>
        <v>Diferenciar los seres vivos y elementos no vivos de su entorno explorando su mundo natural.</v>
      </c>
      <c r="B458" s="158"/>
      <c r="C458" s="158"/>
      <c r="D458" s="158"/>
      <c r="E458" s="158"/>
      <c r="F458" s="159"/>
      <c r="G458" s="122" t="str">
        <f>IF(A458="","",VLOOKUP(J415,'TRI-3C'!$B$18:$FH$61,46,FALSE))</f>
        <v/>
      </c>
      <c r="H458" s="150"/>
      <c r="I458" s="127" t="str">
        <f t="shared" si="13"/>
        <v/>
      </c>
      <c r="J458" s="126"/>
    </row>
    <row r="459" spans="1:10" ht="12.75" customHeight="1">
      <c r="A459" s="11" t="str">
        <f>IF('TRI-3C'!$AV$13="","",'TRI-3C'!$AV$13)</f>
        <v>Establecer comparaciones entre los elementos del entorno a través de la discriminación sensorial.</v>
      </c>
      <c r="B459" s="156"/>
      <c r="C459" s="156"/>
      <c r="D459" s="156"/>
      <c r="E459" s="156"/>
      <c r="F459" s="157"/>
      <c r="G459" s="124" t="str">
        <f>IF(A459="","",VLOOKUP(J415,'TRI-3C'!$B$18:$FH$61,47,FALSE))</f>
        <v/>
      </c>
      <c r="I459" s="125" t="str">
        <f t="shared" si="13"/>
        <v/>
      </c>
      <c r="J459" s="128"/>
    </row>
    <row r="460" spans="1:10" ht="12.75" customHeight="1">
      <c r="A460" s="148" t="str">
        <f>IF('TRI-3C'!$AW$13="","",'TRI-3C'!$AW$13)</f>
        <v>Explorar e identificar los diferentes elementos y fenómenos del entorno natural mediante procesos que propicien la indagación.</v>
      </c>
      <c r="B460" s="149"/>
      <c r="C460" s="149"/>
      <c r="D460" s="150"/>
      <c r="E460" s="150"/>
      <c r="F460" s="126"/>
      <c r="G460" s="122" t="str">
        <f>IF(A460="","",VLOOKUP(J415,'TRI-3C'!$B$18:$FH$61,48,FALSE))</f>
        <v/>
      </c>
      <c r="H460" s="150"/>
      <c r="I460" s="127" t="str">
        <f t="shared" si="13"/>
        <v/>
      </c>
      <c r="J460" s="126"/>
    </row>
    <row r="461" spans="1:10" ht="12.75" customHeight="1">
      <c r="A461" s="147" t="str">
        <f>IF('TRI-3C'!$AX$13="","",'TRI-3C'!$AX$13)</f>
        <v>Identificar características de las plantas por su utilidad, estableciendo diferencias entre ellas.</v>
      </c>
      <c r="B461" s="139"/>
      <c r="C461" s="139"/>
      <c r="F461" s="128"/>
      <c r="G461" s="124" t="str">
        <f>IF(A461="","",VLOOKUP(J415,'TRI-3C'!$B$18:$FH$61,49,FALSE))</f>
        <v/>
      </c>
      <c r="I461" s="125" t="str">
        <f t="shared" si="13"/>
        <v/>
      </c>
      <c r="J461" s="128"/>
    </row>
    <row r="462" spans="1:10" ht="12.75" customHeight="1">
      <c r="A462" s="148" t="str">
        <f>IF('TRI-3C'!$AY$13="","",'TRI-3C'!$AY$13)</f>
        <v>Identificar las características de los animales domésticos y silvestres estableciendo las diferencias entre ellos.</v>
      </c>
      <c r="B462" s="149"/>
      <c r="C462" s="149"/>
      <c r="D462" s="150"/>
      <c r="E462" s="150"/>
      <c r="F462" s="126"/>
      <c r="G462" s="122" t="str">
        <f>IF(A462="","",VLOOKUP(J415,'TRI-3C'!$B$18:$FH$61,50,FALSE))</f>
        <v/>
      </c>
      <c r="H462" s="150"/>
      <c r="I462" s="127" t="str">
        <f t="shared" si="13"/>
        <v/>
      </c>
      <c r="J462" s="126"/>
    </row>
    <row r="463" spans="1:10" ht="12.75" customHeight="1">
      <c r="A463" s="147" t="str">
        <f>IF('TRI-3C'!$AZ$13="","",'TRI-3C'!$AZ$13)</f>
        <v>Identificar las características del mar y reconocerlo como una parte integral del territorio nacional</v>
      </c>
      <c r="B463" s="139"/>
      <c r="C463" s="139"/>
      <c r="F463" s="128"/>
      <c r="G463" s="124" t="str">
        <f>IF(A463="","",VLOOKUP(J415,'TRI-3C'!$B$18:$FH$61,51,FALSE))</f>
        <v/>
      </c>
      <c r="I463" s="125" t="str">
        <f t="shared" si="13"/>
        <v/>
      </c>
      <c r="J463" s="128"/>
    </row>
    <row r="464" spans="1:10" ht="12.75" customHeight="1">
      <c r="A464" s="192" t="str">
        <f>IF('TRI-3C'!$BA$13="","",'TRI-3C'!$BA$13)</f>
        <v>Identificar prácticas socioculturales de su localidad demostrando curiosidad ante sus tradiciones.</v>
      </c>
      <c r="B464" s="154"/>
      <c r="C464" s="154"/>
      <c r="D464" s="154"/>
      <c r="E464" s="154"/>
      <c r="F464" s="155"/>
      <c r="G464" s="122" t="str">
        <f>IF(A464="","",VLOOKUP(J415,'TRI-3C'!$B$18:$FH$61,52,FALSE))</f>
        <v/>
      </c>
      <c r="H464" s="150"/>
      <c r="I464" s="127" t="str">
        <f t="shared" si="13"/>
        <v/>
      </c>
      <c r="J464" s="126"/>
    </row>
    <row r="465" spans="1:10" ht="12.75" customHeight="1">
      <c r="A465" s="147" t="str">
        <f>IF('TRI-3C'!$BB$13="","",'TRI-3C'!$BB$13)</f>
        <v>Observar el proceso del ciclo vital de las plantas mediante actividades de experimentación.</v>
      </c>
      <c r="B465" s="139"/>
      <c r="C465" s="139"/>
      <c r="F465" s="128"/>
      <c r="G465" s="124" t="str">
        <f>IF(A465="","",VLOOKUP(J415,'TRI-3C'!$B$18:$FH$61,53,FALSE))</f>
        <v/>
      </c>
      <c r="I465" s="125" t="str">
        <f t="shared" si="13"/>
        <v/>
      </c>
      <c r="J465" s="128"/>
    </row>
    <row r="466" spans="1:10" ht="12.75" customHeight="1">
      <c r="A466" s="148" t="str">
        <f>IF('TRI-3C'!$BC$13="","",'TRI-3C'!$BC$13)</f>
        <v>Participar en actividades lúdicas para identificar prácticas de movilidad que ayudan a cuidar el planeta</v>
      </c>
      <c r="B466" s="149"/>
      <c r="C466" s="149"/>
      <c r="D466" s="150"/>
      <c r="E466" s="150"/>
      <c r="F466" s="126"/>
      <c r="G466" s="122" t="str">
        <f>IF(A466="","",VLOOKUP(J415,'TRI-3C'!$B$18:$FH$61,54,FALSE))</f>
        <v/>
      </c>
      <c r="H466" s="150"/>
      <c r="I466" s="127" t="str">
        <f t="shared" si="13"/>
        <v/>
      </c>
      <c r="J466" s="126"/>
    </row>
    <row r="467" spans="1:10" ht="12.75" customHeight="1">
      <c r="A467" s="147" t="str">
        <f>IF('TRI-3C'!$BD$13="","",'TRI-3C'!$BD$13)</f>
        <v>Participar en algunas prácticas tradicionales de su entorno disfrutando y respetando las diferentes manifestaciones culturales</v>
      </c>
      <c r="B467" s="139"/>
      <c r="C467" s="139"/>
      <c r="F467" s="128"/>
      <c r="G467" s="124" t="str">
        <f>IF(A467="","",VLOOKUP(J415,'TRI-3C'!$B$18:$FH$61,55,FALSE))</f>
        <v/>
      </c>
      <c r="I467" s="125" t="str">
        <f t="shared" si="13"/>
        <v/>
      </c>
      <c r="J467" s="128"/>
    </row>
    <row r="468" spans="1:10" ht="12.75" customHeight="1">
      <c r="A468" s="148" t="str">
        <f>IF('TRI-3C'!$BE$13="","",'TRI-3C'!$BE$13)</f>
        <v>Practicar hábitos de cuidado y conservación del medio ambiente que eviten la contaminación del aire, suelo y agua. (D.EIB.10.19.)</v>
      </c>
      <c r="B468" s="158"/>
      <c r="C468" s="158"/>
      <c r="D468" s="158"/>
      <c r="E468" s="158"/>
      <c r="F468" s="159"/>
      <c r="G468" s="122" t="str">
        <f>IF(A468="","",VLOOKUP(J415,'TRI-3C'!$B$18:$FH$61,56,FALSE))</f>
        <v/>
      </c>
      <c r="H468" s="150"/>
      <c r="I468" s="127" t="str">
        <f t="shared" si="13"/>
        <v/>
      </c>
      <c r="J468" s="126"/>
    </row>
    <row r="469" spans="1:10" ht="12.75" customHeight="1">
      <c r="A469" s="11" t="str">
        <f>IF('TRI-3C'!$BF$13="","",'TRI-3C'!$BF$13)</f>
        <v>Realizar acciones de cuidado y protección de plantas y animales de su entorno erradicando actitudes de maltrato.</v>
      </c>
      <c r="B469" s="156"/>
      <c r="C469" s="156"/>
      <c r="D469" s="156"/>
      <c r="E469" s="156"/>
      <c r="F469" s="157"/>
      <c r="G469" s="124" t="str">
        <f>IF(A469="","",VLOOKUP(J415,'TRI-3C'!$B$18:$FH$61,57,FALSE))</f>
        <v/>
      </c>
      <c r="I469" s="125" t="str">
        <f t="shared" si="13"/>
        <v/>
      </c>
      <c r="J469" s="128"/>
    </row>
    <row r="470" spans="1:10" ht="12.75" customHeight="1">
      <c r="A470" s="148" t="str">
        <f>IF('TRI-3C'!$BG$13="","",'TRI-3C'!$BG$13)</f>
        <v>Reconocer cómo las personas utilizan el dinero en su entorno familiar para satisfacer sus necesidades y deseos</v>
      </c>
      <c r="B470" s="149"/>
      <c r="C470" s="149"/>
      <c r="D470" s="150"/>
      <c r="E470" s="150"/>
      <c r="F470" s="126"/>
      <c r="G470" s="122" t="str">
        <f>IF(A470="","",VLOOKUP(J415,'TRI-3C'!$B$18:$FH$61,58,FALSE))</f>
        <v/>
      </c>
      <c r="H470" s="150"/>
      <c r="I470" s="127" t="str">
        <f t="shared" si="13"/>
        <v/>
      </c>
      <c r="J470" s="126"/>
    </row>
    <row r="471" spans="1:10" ht="12.75" customHeight="1">
      <c r="A471" s="147" t="str">
        <f>IF('TRI-3C'!$BH$13="","",'TRI-3C'!$BH$13)</f>
        <v>Reconocer las consecuencias de no cuidar sus pertenencias.</v>
      </c>
      <c r="B471" s="139"/>
      <c r="C471" s="139"/>
      <c r="F471" s="128"/>
      <c r="G471" s="124" t="str">
        <f>IF(A471="","",VLOOKUP(J415,'TRI-3C'!$B$18:$FH$61,59,FALSE))</f>
        <v/>
      </c>
      <c r="I471" s="125" t="str">
        <f t="shared" si="13"/>
        <v/>
      </c>
      <c r="J471" s="128"/>
    </row>
    <row r="472" spans="1:10" ht="12.75" customHeight="1">
      <c r="A472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472" s="149"/>
      <c r="C472" s="149"/>
      <c r="D472" s="150"/>
      <c r="E472" s="150"/>
      <c r="F472" s="126"/>
      <c r="G472" s="122" t="str">
        <f>IF(A472="","",VLOOKUP(J415,'TRI-3C'!$B$18:$FH$61,60,FALSE))</f>
        <v/>
      </c>
      <c r="H472" s="150"/>
      <c r="I472" s="127" t="str">
        <f t="shared" si="13"/>
        <v/>
      </c>
      <c r="J472" s="126"/>
    </row>
    <row r="473" spans="1:10" ht="12.75" customHeight="1">
      <c r="A473" s="164" t="str">
        <f>'BI-1T'!$A$10</f>
        <v>RELACIONES LOGICAS MATEMATICAS</v>
      </c>
      <c r="B473" s="139"/>
      <c r="C473" s="139"/>
      <c r="F473" s="128"/>
      <c r="G473" s="124" t="str">
        <f>IF(A473="","",VLOOKUP(J415,'TRI-3C'!$B$18:$FH$61,61,FALSE))</f>
        <v/>
      </c>
      <c r="I473" s="125"/>
      <c r="J473" s="128"/>
    </row>
    <row r="474" spans="1:10" ht="12.75" customHeight="1">
      <c r="A474" s="192" t="str">
        <f>IF('TRI-3C'!$BK$13="","",'TRI-3C'!$BK$13)</f>
        <v>Asociar las formas de los objetos del entorno con figuras geométricas bidimensionales</v>
      </c>
      <c r="B474" s="154"/>
      <c r="C474" s="154"/>
      <c r="D474" s="154"/>
      <c r="E474" s="154"/>
      <c r="F474" s="155"/>
      <c r="G474" s="122" t="str">
        <f>IF(A474="","",VLOOKUP(J415,'TRI-3C'!$B$18:$FH$61,62,FALSE))</f>
        <v/>
      </c>
      <c r="H474" s="150"/>
      <c r="I474" s="127" t="str">
        <f t="shared" ref="I474:I495" si="14">IF(G474="","",G474)</f>
        <v/>
      </c>
      <c r="J474" s="126"/>
    </row>
    <row r="475" spans="1:10" ht="12.75" customHeight="1">
      <c r="A475" s="147" t="str">
        <f>IF('TRI-3C'!$BL$13="","",'TRI-3C'!$BL$13)</f>
        <v>Clasificar objetos con dos atributos (tamaño, color o forma).</v>
      </c>
      <c r="B475" s="139"/>
      <c r="C475" s="139"/>
      <c r="F475" s="128"/>
      <c r="G475" s="124" t="str">
        <f>IF(A475="","",VLOOKUP(J415,'TRI-3C'!$B$18:$FH$61,63,FALSE))</f>
        <v/>
      </c>
      <c r="I475" s="125" t="str">
        <f t="shared" si="14"/>
        <v/>
      </c>
      <c r="J475" s="128"/>
    </row>
    <row r="476" spans="1:10" ht="12.75" customHeight="1">
      <c r="A476" s="148" t="str">
        <f>IF('TRI-3C'!$BM$13="","",'TRI-3C'!$BM$13)</f>
        <v>Comparar y armar colecciones de más, igual y menos objetos.</v>
      </c>
      <c r="B476" s="149"/>
      <c r="C476" s="149"/>
      <c r="D476" s="150"/>
      <c r="E476" s="150"/>
      <c r="F476" s="126"/>
      <c r="G476" s="122" t="str">
        <f>IF(A476="","",VLOOKUP(J415,'TRI-3C'!$B$18:$FH$61,64,FALSE))</f>
        <v/>
      </c>
      <c r="H476" s="150"/>
      <c r="I476" s="127" t="str">
        <f t="shared" si="14"/>
        <v/>
      </c>
      <c r="J476" s="126"/>
    </row>
    <row r="477" spans="1:10" ht="12.75" customHeight="1">
      <c r="A477" s="147" t="str">
        <f>IF('TRI-3C'!$BN$13="","",'TRI-3C'!$BN$13)</f>
        <v>Comparar y ordenar secuencialmente un conjunto pequeño de objetos de acuerdo con su tamaño.</v>
      </c>
      <c r="B477" s="139"/>
      <c r="C477" s="139"/>
      <c r="F477" s="128"/>
      <c r="G477" s="124" t="str">
        <f>IF(A477="","",VLOOKUP(J415,'TRI-3C'!$B$18:$FH$61,65,FALSE))</f>
        <v/>
      </c>
      <c r="I477" s="125" t="str">
        <f t="shared" si="14"/>
        <v/>
      </c>
      <c r="J477" s="128"/>
    </row>
    <row r="478" spans="1:10" ht="12.75" customHeight="1">
      <c r="A478" s="148" t="str">
        <f>IF('TRI-3C'!$BO$13="","",'TRI-3C'!$BO$13)</f>
        <v>Comprender la relación de número-cantidad hasta el 10.</v>
      </c>
      <c r="B478" s="158"/>
      <c r="C478" s="158"/>
      <c r="D478" s="158"/>
      <c r="E478" s="158"/>
      <c r="F478" s="159"/>
      <c r="G478" s="122" t="str">
        <f>IF(A478="","",VLOOKUP(J415,'TRI-3C'!$B$18:$FH$61,66,FALSE))</f>
        <v/>
      </c>
      <c r="H478" s="150"/>
      <c r="I478" s="127" t="str">
        <f t="shared" si="14"/>
        <v/>
      </c>
      <c r="J478" s="126"/>
    </row>
    <row r="479" spans="1:10" ht="12.75" customHeight="1">
      <c r="A479" s="11" t="str">
        <f>IF('TRI-3C'!$BP$13="","",'TRI-3C'!$BP$13)</f>
        <v>Comprender la relación del numeral (representación simbólica del número) con la cantidad hasta el 5.</v>
      </c>
      <c r="B479" s="156"/>
      <c r="C479" s="156"/>
      <c r="D479" s="156"/>
      <c r="E479" s="156"/>
      <c r="F479" s="157"/>
      <c r="G479" s="124" t="str">
        <f>IF(A479="","",VLOOKUP(J415,'TRI-3C'!$B$18:$FH$61,67,FALSE))</f>
        <v/>
      </c>
      <c r="I479" s="125" t="str">
        <f t="shared" si="14"/>
        <v/>
      </c>
      <c r="J479" s="128"/>
    </row>
    <row r="480" spans="1:10" ht="12.75" customHeight="1">
      <c r="A480" s="148" t="str">
        <f>IF('TRI-3C'!$BQ$13="","",'TRI-3C'!$BQ$13)</f>
        <v>Contar oralmente del 1 al 15 con secuencia numérica.</v>
      </c>
      <c r="B480" s="149"/>
      <c r="C480" s="149"/>
      <c r="D480" s="150"/>
      <c r="E480" s="150"/>
      <c r="F480" s="126"/>
      <c r="G480" s="122" t="str">
        <f>IF(A480="","",VLOOKUP(J415,'TRI-3C'!$B$18:$FH$61,68,FALSE))</f>
        <v/>
      </c>
      <c r="H480" s="150"/>
      <c r="I480" s="127" t="str">
        <f t="shared" si="14"/>
        <v/>
      </c>
      <c r="J480" s="126"/>
    </row>
    <row r="481" spans="1:10" ht="12.75" customHeight="1">
      <c r="A481" s="147" t="str">
        <f>IF('TRI-3C'!$BR$13="","",'TRI-3C'!$BR$13)</f>
        <v>Continuar y reproducir patrones simples con objetos concretos y representaciones gráficas.</v>
      </c>
      <c r="B481" s="139"/>
      <c r="C481" s="139"/>
      <c r="F481" s="128"/>
      <c r="G481" s="124" t="str">
        <f>IF(A481="","",VLOOKUP(J415,'TRI-3C'!$B$18:$FH$61,69,FALSE))</f>
        <v/>
      </c>
      <c r="I481" s="125" t="str">
        <f t="shared" si="14"/>
        <v/>
      </c>
      <c r="J481" s="128"/>
    </row>
    <row r="482" spans="1:10" ht="12.75" customHeight="1">
      <c r="A482" s="148" t="str">
        <f>IF('TRI-3C'!$BS$13="","",'TRI-3C'!$BS$13)</f>
        <v>Establecer la relación de correspondencia entre los elementos de colecciones de objetos.</v>
      </c>
      <c r="B482" s="149"/>
      <c r="C482" s="149"/>
      <c r="D482" s="150"/>
      <c r="E482" s="150"/>
      <c r="F482" s="126"/>
      <c r="G482" s="122" t="str">
        <f>IF(A482="","",VLOOKUP(J415,'TRI-3C'!$B$18:$FH$61,70,FALSE))</f>
        <v/>
      </c>
      <c r="H482" s="150"/>
      <c r="I482" s="127" t="str">
        <f t="shared" si="14"/>
        <v/>
      </c>
      <c r="J482" s="126"/>
    </row>
    <row r="483" spans="1:10" ht="12.75" customHeight="1">
      <c r="A483" s="147" t="str">
        <f>IF('TRI-3C'!$BT$13="","",'TRI-3C'!$BT$13)</f>
        <v>Identificar características de mañana, tarde y noche</v>
      </c>
      <c r="B483" s="139"/>
      <c r="C483" s="139"/>
      <c r="F483" s="128"/>
      <c r="G483" s="124" t="str">
        <f>IF(A483="","",VLOOKUP(J415,'TRI-3C'!$B$18:$FH$61,71,FALSE))</f>
        <v/>
      </c>
      <c r="I483" s="125" t="str">
        <f t="shared" si="14"/>
        <v/>
      </c>
      <c r="J483" s="128"/>
    </row>
    <row r="484" spans="1:10" ht="12.75" customHeight="1">
      <c r="A484" s="192" t="str">
        <f>IF('TRI-3C'!$BU$13="","",'TRI-3C'!$BU$13)</f>
        <v>Identificar en los objetos las nociones de medida: largo/ corto, grueso/delgado.</v>
      </c>
      <c r="B484" s="154"/>
      <c r="C484" s="154"/>
      <c r="D484" s="154"/>
      <c r="E484" s="154"/>
      <c r="F484" s="155"/>
      <c r="G484" s="122" t="str">
        <f>IF(A484="","",VLOOKUP(J415,'TRI-3C'!$B$18:$FH$61,72,FALSE))</f>
        <v/>
      </c>
      <c r="H484" s="150"/>
      <c r="I484" s="127" t="str">
        <f t="shared" si="14"/>
        <v/>
      </c>
      <c r="J484" s="126"/>
    </row>
    <row r="485" spans="1:10" ht="12.75" customHeight="1">
      <c r="A485" s="147" t="str">
        <f>IF('TRI-3C'!$BV$13="","",'TRI-3C'!$BV$13)</f>
        <v>Identificar figuras geométricas básicas: círculo, cuadrado y triángulo en objetos del entorno y en representaciones gráficas.</v>
      </c>
      <c r="B485" s="139"/>
      <c r="C485" s="139"/>
      <c r="F485" s="128"/>
      <c r="G485" s="124" t="str">
        <f>IF(A485="","",VLOOKUP(J415,'TRI-3C'!$B$18:$FH$61,73,FALSE))</f>
        <v/>
      </c>
      <c r="I485" s="125" t="str">
        <f t="shared" si="14"/>
        <v/>
      </c>
      <c r="J485" s="128"/>
    </row>
    <row r="486" spans="1:10" ht="12.75" customHeight="1">
      <c r="A486" s="148" t="str">
        <f>IF('TRI-3C'!$BW$13="","",'TRI-3C'!$BW$13)</f>
        <v>Identificar la diferencia entre lo que se desea y lo que se necesita</v>
      </c>
      <c r="B486" s="149"/>
      <c r="C486" s="149"/>
      <c r="D486" s="150"/>
      <c r="E486" s="150"/>
      <c r="F486" s="126"/>
      <c r="G486" s="122" t="str">
        <f>IF(A486="","",VLOOKUP(J415,'TRI-3C'!$B$18:$FH$61,74,FALSE))</f>
        <v/>
      </c>
      <c r="H486" s="150"/>
      <c r="I486" s="127" t="str">
        <f t="shared" si="14"/>
        <v/>
      </c>
      <c r="J486" s="126"/>
    </row>
    <row r="487" spans="1:10" ht="12.75" customHeight="1">
      <c r="A487" s="147" t="str">
        <f>IF('TRI-3C'!$BX$13="","",'TRI-3C'!$BX$13)</f>
        <v>Identificar las nociones de tiempo en acciones que siceden antes, ahora y después</v>
      </c>
      <c r="B487" s="139"/>
      <c r="C487" s="139"/>
      <c r="F487" s="128"/>
      <c r="G487" s="124" t="str">
        <f>IF(A487="","",VLOOKUP(J415,'TRI-3C'!$B$18:$FH$61,75,FALSE))</f>
        <v/>
      </c>
      <c r="I487" s="125" t="str">
        <f t="shared" si="14"/>
        <v/>
      </c>
      <c r="J487" s="128"/>
    </row>
    <row r="488" spans="1:10" ht="12.75" customHeight="1">
      <c r="A488" s="148" t="str">
        <f>IF('TRI-3C'!$BY$13="","",'TRI-3C'!$BY$13)</f>
        <v>Identificar los números de emergencia a través de actividades lúdicas, y reconocer cuándo pedir ayuda en situaciones sencillas.</v>
      </c>
      <c r="B488" s="158"/>
      <c r="C488" s="158"/>
      <c r="D488" s="158"/>
      <c r="E488" s="158"/>
      <c r="F488" s="159"/>
      <c r="G488" s="122" t="str">
        <f>IF(A488="","",VLOOKUP(J415,'TRI-3C'!$B$18:$FH$61,76,FALSE))</f>
        <v/>
      </c>
      <c r="H488" s="150"/>
      <c r="I488" s="127" t="str">
        <f t="shared" si="14"/>
        <v/>
      </c>
      <c r="J488" s="126"/>
    </row>
    <row r="489" spans="1:10" ht="12.75" customHeight="1">
      <c r="A489" s="11" t="str">
        <f>IF('TRI-3C'!$BZ$13="","",'TRI-3C'!$BZ$13)</f>
        <v>Identificar semejanzas y diferencias en objetos del entorno con criterios de forma, color y tamaño</v>
      </c>
      <c r="B489" s="156"/>
      <c r="C489" s="156"/>
      <c r="D489" s="156"/>
      <c r="E489" s="156"/>
      <c r="F489" s="157"/>
      <c r="G489" s="124" t="str">
        <f>IF(A489="","",VLOOKUP(J415,'TRI-3C'!$B$18:$FH$61,77,FALSE))</f>
        <v/>
      </c>
      <c r="I489" s="125" t="str">
        <f t="shared" si="14"/>
        <v/>
      </c>
      <c r="J489" s="128"/>
    </row>
    <row r="490" spans="1:10" ht="12.75" customHeight="1">
      <c r="A490" s="148" t="str">
        <f>IF('TRI-3C'!$CA$13="","",'TRI-3C'!$CA$13)</f>
        <v>Ordenar en secuencias lógica sucesos de hasta cinco eventos en representaciones gráficas de sus actividades de la rutina diaria y en escenas de cuentos</v>
      </c>
      <c r="B490" s="149"/>
      <c r="C490" s="149"/>
      <c r="D490" s="150"/>
      <c r="E490" s="150"/>
      <c r="F490" s="126"/>
      <c r="G490" s="122" t="str">
        <f>IF(A490="","",VLOOKUP(J415,'TRI-3C'!$B$18:$FH$61,78,FALSE))</f>
        <v/>
      </c>
      <c r="H490" s="150"/>
      <c r="I490" s="127" t="str">
        <f t="shared" si="14"/>
        <v/>
      </c>
      <c r="J490" s="126"/>
    </row>
    <row r="491" spans="1:10" ht="12.75" customHeight="1">
      <c r="A491" s="147" t="str">
        <f>IF('TRI-3C'!$CB$13="","",'TRI-3C'!$CB$13)</f>
        <v>Reconocer billetes y monedas en situaciones de la vida real</v>
      </c>
      <c r="B491" s="139"/>
      <c r="C491" s="139"/>
      <c r="F491" s="128"/>
      <c r="G491" s="124" t="str">
        <f>IF(A491="","",VLOOKUP(J415,'TRI-3C'!$B$18:$FH$61,79,FALSE))</f>
        <v/>
      </c>
      <c r="I491" s="125" t="str">
        <f t="shared" si="14"/>
        <v/>
      </c>
      <c r="J491" s="128"/>
    </row>
    <row r="492" spans="1:10" ht="12.75" customHeight="1">
      <c r="A492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492" s="149"/>
      <c r="C492" s="149"/>
      <c r="D492" s="150"/>
      <c r="E492" s="150"/>
      <c r="F492" s="126"/>
      <c r="G492" s="122" t="str">
        <f>IF(A492="","",VLOOKUP(J415,'TRI-3C'!$B$18:$FH$61,80,FALSE))</f>
        <v/>
      </c>
      <c r="H492" s="150"/>
      <c r="I492" s="127" t="str">
        <f t="shared" si="14"/>
        <v/>
      </c>
      <c r="J492" s="126"/>
    </row>
    <row r="493" spans="1:10" ht="12.75" customHeight="1">
      <c r="A493" s="147" t="str">
        <f>IF('TRI-3C'!$CD$13="","",'TRI-3C'!$CD$13)</f>
        <v>Reconocer los colores secundarios en objetos e imágenes del entorno.</v>
      </c>
      <c r="B493" s="139"/>
      <c r="C493" s="139"/>
      <c r="F493" s="128"/>
      <c r="G493" s="124" t="str">
        <f>IF(A493="","",VLOOKUP(J415,'TRI-3C'!$B$18:$FH$61,81,FALSE))</f>
        <v/>
      </c>
      <c r="I493" s="125" t="str">
        <f t="shared" si="14"/>
        <v/>
      </c>
      <c r="J493" s="128"/>
    </row>
    <row r="494" spans="1:10" ht="12.75" customHeight="1">
      <c r="A494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494" s="154"/>
      <c r="C494" s="154"/>
      <c r="D494" s="154"/>
      <c r="E494" s="154"/>
      <c r="F494" s="155"/>
      <c r="G494" s="122" t="str">
        <f>IF(A494="","",VLOOKUP(J415,'TRI-3C'!$B$18:$FH$61,82,FALSE))</f>
        <v/>
      </c>
      <c r="H494" s="150"/>
      <c r="I494" s="127" t="str">
        <f t="shared" si="14"/>
        <v/>
      </c>
      <c r="J494" s="126"/>
    </row>
    <row r="495" spans="1:10" ht="12.75" customHeight="1">
      <c r="A495" s="147" t="str">
        <f>IF('TRI-3C'!$CF$13="","",'TRI-3C'!$CF$13)</f>
        <v>Relacionar las distintas formas de adquirir dinero con el trabajo y el esfuerzo.</v>
      </c>
      <c r="B495" s="139"/>
      <c r="C495" s="139"/>
      <c r="F495" s="128"/>
      <c r="G495" s="124" t="str">
        <f>IF(A495="","",VLOOKUP(J415,'TRI-3C'!$B$18:$FH$61,83,FALSE))</f>
        <v/>
      </c>
      <c r="I495" s="125" t="str">
        <f t="shared" si="14"/>
        <v/>
      </c>
      <c r="J495" s="128"/>
    </row>
    <row r="496" spans="1:10" ht="12.75" customHeight="1">
      <c r="A496" s="165" t="str">
        <f>'BI-1T'!$A$11</f>
        <v>COMPRENSIÓN Y EXPRESION DEL LENGUAJE</v>
      </c>
      <c r="B496" s="149"/>
      <c r="C496" s="149"/>
      <c r="D496" s="150"/>
      <c r="E496" s="150"/>
      <c r="F496" s="126"/>
      <c r="G496" s="122" t="str">
        <f>IF(A496="","",VLOOKUP(J415,'TRI-3C'!$B$18:$FH$61,84,FALSE))</f>
        <v/>
      </c>
      <c r="H496" s="150"/>
      <c r="I496" s="127"/>
      <c r="J496" s="126"/>
    </row>
    <row r="497" spans="1:10" ht="12.75" customHeight="1">
      <c r="A497" s="147" t="str">
        <f>IF('TRI-3C'!$CH$13="","",'TRI-3C'!$CH$13)</f>
        <v>Asociar la imagen de la portada con el título de los cuentos conocidos.</v>
      </c>
      <c r="B497" s="139"/>
      <c r="C497" s="139"/>
      <c r="F497" s="128"/>
      <c r="G497" s="124" t="str">
        <f>IF(A497="","",VLOOKUP(J415,'TRI-3C'!$B$18:$FH$61,85,FALSE))</f>
        <v/>
      </c>
      <c r="I497" s="125" t="str">
        <f t="shared" ref="I497:I517" si="15">IF(G497="","",G497)</f>
        <v/>
      </c>
      <c r="J497" s="128"/>
    </row>
    <row r="498" spans="1:10" ht="12.75" customHeight="1">
      <c r="A498" s="148" t="str">
        <f>IF('TRI-3C'!$CI$13="","",'TRI-3C'!$CI$13)</f>
        <v>Colaborar en la creación de textos colectivos con la ayuda del docente.</v>
      </c>
      <c r="B498" s="158"/>
      <c r="C498" s="158"/>
      <c r="D498" s="158"/>
      <c r="E498" s="158"/>
      <c r="F498" s="159"/>
      <c r="G498" s="122" t="str">
        <f>IF(A498="","",VLOOKUP(J415,'TRI-3C'!$B$18:$FH$61,86,FALSE))</f>
        <v/>
      </c>
      <c r="H498" s="150"/>
      <c r="I498" s="127" t="str">
        <f t="shared" si="15"/>
        <v/>
      </c>
      <c r="J498" s="126"/>
    </row>
    <row r="499" spans="1:10" ht="12.75" customHeight="1">
      <c r="A499" s="11" t="str">
        <f>IF('TRI-3C'!$CJ$13="","",'TRI-3C'!$CJ$13)</f>
        <v>Comprender el derecho propio y de las otras personas a decir que no como una respuesta válida y respetable.</v>
      </c>
      <c r="B499" s="156"/>
      <c r="C499" s="156"/>
      <c r="D499" s="156"/>
      <c r="E499" s="156"/>
      <c r="F499" s="157"/>
      <c r="G499" s="124" t="str">
        <f>IF(A499="","",VLOOKUP(J415,'TRI-3C'!$B$18:$FH$61,87,FALSE))</f>
        <v/>
      </c>
      <c r="I499" s="125" t="str">
        <f t="shared" si="15"/>
        <v/>
      </c>
      <c r="J499" s="128"/>
    </row>
    <row r="500" spans="1:10" ht="12.75" customHeight="1">
      <c r="A500" s="148" t="str">
        <f>IF('TRI-3C'!$CK$13="","",'TRI-3C'!$CK$13)</f>
        <v>Comunicarse a través de dibujos de objetos con detalles que lo vuelven identificables, como representación simbólica de sus ideas.</v>
      </c>
      <c r="B500" s="149"/>
      <c r="C500" s="149"/>
      <c r="D500" s="150"/>
      <c r="E500" s="150"/>
      <c r="F500" s="126"/>
      <c r="G500" s="122" t="str">
        <f>IF(A500="","",VLOOKUP(J415,'TRI-3C'!$B$18:$FH$61,88,FALSE))</f>
        <v/>
      </c>
      <c r="H500" s="150"/>
      <c r="I500" s="127" t="str">
        <f t="shared" si="15"/>
        <v/>
      </c>
      <c r="J500" s="126"/>
    </row>
    <row r="501" spans="1:10" ht="12.75" customHeight="1">
      <c r="A501" s="147" t="str">
        <f>IF('TRI-3C'!$CL$13="","",'TRI-3C'!$CL$13)</f>
        <v>Comunicarse incorporando palabras nuevas a su vocabulario en función de los ambientes y experiencias en las que interactúa.</v>
      </c>
      <c r="B501" s="139"/>
      <c r="C501" s="139"/>
      <c r="F501" s="128"/>
      <c r="G501" s="124" t="str">
        <f>IF(A501="","",VLOOKUP(J415,'TRI-3C'!$B$18:$FH$61,89,FALSE))</f>
        <v/>
      </c>
      <c r="I501" s="125" t="str">
        <f t="shared" si="15"/>
        <v/>
      </c>
      <c r="J501" s="128"/>
    </row>
    <row r="502" spans="1:10" ht="12.75" customHeight="1">
      <c r="A502" s="148" t="str">
        <f>IF('TRI-3C'!$CM$13="","",'TRI-3C'!$CM$13)</f>
        <v>Contar un cuento en base a sus imágenes a partir de la portada y siguiendo la secuencia de las páginas.</v>
      </c>
      <c r="B502" s="149"/>
      <c r="C502" s="149"/>
      <c r="D502" s="150"/>
      <c r="E502" s="150"/>
      <c r="F502" s="126"/>
      <c r="G502" s="122" t="str">
        <f>IF(A502="","",VLOOKUP(J415,'TRI-3C'!$B$18:$FH$61,90,FALSE))</f>
        <v/>
      </c>
      <c r="H502" s="150"/>
      <c r="I502" s="127" t="str">
        <f t="shared" si="15"/>
        <v/>
      </c>
      <c r="J502" s="126"/>
    </row>
    <row r="503" spans="1:10" ht="12.75" customHeight="1">
      <c r="A503" s="147" t="str">
        <f>IF('TRI-3C'!$CN$13="","",'TRI-3C'!$CN$13)</f>
        <v>Describir oralmente imágenes gráficas (pictogramas) y digitales, estructurando oraciones más elaboradas que describan a los objetos que observa.</v>
      </c>
      <c r="B503" s="139"/>
      <c r="C503" s="139"/>
      <c r="F503" s="128"/>
      <c r="G503" s="124" t="str">
        <f>IF(A503="","",VLOOKUP(J415,'TRI-3C'!$B$18:$FH$61,91,FALSE))</f>
        <v/>
      </c>
      <c r="I503" s="125" t="str">
        <f t="shared" si="15"/>
        <v/>
      </c>
      <c r="J503" s="128"/>
    </row>
    <row r="504" spans="1:10" ht="12.75" customHeight="1">
      <c r="A504" s="192" t="str">
        <f>IF('TRI-3C'!$CO$13="","",'TRI-3C'!$CO$13)</f>
        <v>Describir oralmente imágenes relacionadas con los derechos de las personas en situación de movilidad</v>
      </c>
      <c r="B504" s="154"/>
      <c r="C504" s="154"/>
      <c r="D504" s="154"/>
      <c r="E504" s="154"/>
      <c r="F504" s="155"/>
      <c r="G504" s="122" t="str">
        <f>IF(A504="","",VLOOKUP(J415,'TRI-3C'!$B$18:$FH$61,92,FALSE))</f>
        <v/>
      </c>
      <c r="H504" s="150"/>
      <c r="I504" s="127" t="str">
        <f t="shared" si="15"/>
        <v/>
      </c>
      <c r="J504" s="126"/>
    </row>
    <row r="505" spans="1:10" ht="12.75" customHeight="1">
      <c r="A505" s="147" t="str">
        <f>IF('TRI-3C'!$CP$13="","",'TRI-3C'!$CP$13)</f>
        <v>Expresarse oralmente pronunciando correctamente la mayoría de las palabras puede presentarse dificultades en la pronunciación de s, y la r.</v>
      </c>
      <c r="B505" s="139"/>
      <c r="C505" s="139"/>
      <c r="F505" s="128"/>
      <c r="G505" s="124" t="str">
        <f>IF(A505="","",VLOOKUP(J415,'TRI-3C'!$B$18:$FH$61,93,FALSE))</f>
        <v/>
      </c>
      <c r="I505" s="125" t="str">
        <f t="shared" si="15"/>
        <v/>
      </c>
      <c r="J505" s="128"/>
    </row>
    <row r="506" spans="1:10" ht="12.75" customHeight="1">
      <c r="A506" s="148" t="str">
        <f>IF('TRI-3C'!$CQ$13="","",'TRI-3C'!$CQ$13)</f>
        <v>Expresarse utilizando oraciones cortas y completas manteniendo el orden de las palabras.</v>
      </c>
      <c r="B506" s="149"/>
      <c r="C506" s="149"/>
      <c r="D506" s="150"/>
      <c r="E506" s="150"/>
      <c r="F506" s="126"/>
      <c r="G506" s="122" t="str">
        <f>IF(A506="","",VLOOKUP(J415,'TRI-3C'!$B$18:$FH$61,94,FALSE))</f>
        <v/>
      </c>
      <c r="H506" s="150"/>
      <c r="I506" s="127" t="str">
        <f t="shared" si="15"/>
        <v/>
      </c>
      <c r="J506" s="126"/>
    </row>
    <row r="507" spans="1:10" ht="12.75" customHeight="1">
      <c r="A507" s="147" t="str">
        <f>IF('TRI-3C'!$CR$13="","",'TRI-3C'!$CR$13)</f>
        <v>Identificar “auditivamente” el fonema (sonido) inicial de las palabras más utilizadas.</v>
      </c>
      <c r="B507" s="139"/>
      <c r="C507" s="139"/>
      <c r="F507" s="128"/>
      <c r="G507" s="124" t="str">
        <f>IF(A507="","",VLOOKUP(J415,'TRI-3C'!$B$18:$FH$61,95,FALSE))</f>
        <v/>
      </c>
      <c r="I507" s="125" t="str">
        <f t="shared" si="15"/>
        <v/>
      </c>
      <c r="J507" s="128"/>
    </row>
    <row r="508" spans="1:10" ht="12.75" customHeight="1">
      <c r="A508" s="148" t="str">
        <f>IF('TRI-3C'!$CS$13="","",'TRI-3C'!$CS$13)</f>
        <v>Identificar una persona adulta de confianza para solicitar apoyo al enfrentar desafíos emocionales en situaciones cotidianas del entorno escolar</v>
      </c>
      <c r="B508" s="158"/>
      <c r="C508" s="158"/>
      <c r="D508" s="158"/>
      <c r="E508" s="158"/>
      <c r="F508" s="159"/>
      <c r="G508" s="122" t="str">
        <f>IF(A508="","",VLOOKUP(J415,'TRI-3C'!$B$18:$FH$61,96,FALSE))</f>
        <v/>
      </c>
      <c r="H508" s="150"/>
      <c r="I508" s="127" t="str">
        <f t="shared" si="15"/>
        <v/>
      </c>
      <c r="J508" s="126"/>
    </row>
    <row r="509" spans="1:10" ht="12.75" customHeight="1">
      <c r="A509" s="11" t="str">
        <f>IF('TRI-3C'!$CT$13="","",'TRI-3C'!$CT$13)</f>
        <v>Participar en conversaciones más complejas y largas manteniéndose dentro del tema.</v>
      </c>
      <c r="B509" s="156"/>
      <c r="C509" s="156"/>
      <c r="D509" s="156"/>
      <c r="E509" s="156"/>
      <c r="F509" s="157"/>
      <c r="G509" s="124" t="str">
        <f>IF(A509="","",VLOOKUP(J415,'TRI-3C'!$B$18:$FH$61,97,FALSE))</f>
        <v/>
      </c>
      <c r="I509" s="125" t="str">
        <f t="shared" si="15"/>
        <v/>
      </c>
      <c r="J509" s="128"/>
    </row>
    <row r="510" spans="1:10" ht="12.75" customHeight="1">
      <c r="A510" s="148" t="str">
        <f>IF('TRI-3C'!$CU$13="","",'TRI-3C'!$CU$13)</f>
        <v>Producir palabras que riman espontáneamente tomado en cuenta los sonidos finales de las mismas.</v>
      </c>
      <c r="B510" s="149"/>
      <c r="C510" s="149"/>
      <c r="D510" s="150"/>
      <c r="E510" s="150"/>
      <c r="F510" s="126"/>
      <c r="G510" s="122" t="str">
        <f>IF(A510="","",VLOOKUP(J415,'TRI-3C'!$B$18:$FH$61,98,FALSE))</f>
        <v/>
      </c>
      <c r="H510" s="150"/>
      <c r="I510" s="127" t="str">
        <f t="shared" si="15"/>
        <v/>
      </c>
      <c r="J510" s="126"/>
    </row>
    <row r="511" spans="1:10" ht="12.75" customHeight="1">
      <c r="A511" s="147" t="str">
        <f>IF('TRI-3C'!$CV$13="","",'TRI-3C'!$CV$13)</f>
        <v>Realizar modificaciones del contenido de un cuento relatado por el adulto, cambiando partes del él como: acciones y final.</v>
      </c>
      <c r="B511" s="139"/>
      <c r="C511" s="139"/>
      <c r="F511" s="128"/>
      <c r="G511" s="124" t="str">
        <f>IF(A511="","",VLOOKUP(J415,'TRI-3C'!$B$18:$FH$61,99,FALSE))</f>
        <v/>
      </c>
      <c r="I511" s="125" t="str">
        <f t="shared" si="15"/>
        <v/>
      </c>
      <c r="J511" s="128"/>
    </row>
    <row r="512" spans="1:10" ht="12.75" customHeight="1">
      <c r="A512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12" s="149"/>
      <c r="C512" s="149"/>
      <c r="D512" s="150"/>
      <c r="E512" s="150"/>
      <c r="F512" s="126"/>
      <c r="G512" s="122" t="str">
        <f>IF(A512="","",VLOOKUP(J415,'TRI-3C'!$B$18:$FH$61,100,FALSE))</f>
        <v/>
      </c>
      <c r="H512" s="150"/>
      <c r="I512" s="127" t="str">
        <f t="shared" si="15"/>
        <v/>
      </c>
      <c r="J512" s="126"/>
    </row>
    <row r="513" spans="1:10" ht="12.75" customHeight="1">
      <c r="A513" s="147" t="str">
        <f>IF('TRI-3C'!$CX$13="","",'TRI-3C'!$CX$13)</f>
        <v>Reconocer etiquetas y rótulos de su entorno inmediato y los “lee”.</v>
      </c>
      <c r="B513" s="139"/>
      <c r="C513" s="139"/>
      <c r="F513" s="128"/>
      <c r="G513" s="124" t="str">
        <f>IF(A513="","",VLOOKUP(J415,'TRI-3C'!$B$18:$FH$61,101,FALSE))</f>
        <v/>
      </c>
      <c r="I513" s="125" t="str">
        <f t="shared" si="15"/>
        <v/>
      </c>
      <c r="J513" s="128"/>
    </row>
    <row r="514" spans="1:10" ht="12.75" customHeight="1">
      <c r="A514" s="192" t="str">
        <f>IF('TRI-3C'!$CY$13="","",'TRI-3C'!$CY$13)</f>
        <v>Relatar cuentos, narrados por el adulto, manteniendo la secuencia, sin la ayuda del paratexto.</v>
      </c>
      <c r="B514" s="154"/>
      <c r="C514" s="154"/>
      <c r="D514" s="154"/>
      <c r="E514" s="154"/>
      <c r="F514" s="155"/>
      <c r="G514" s="122" t="str">
        <f>IF(A514="","",VLOOKUP(J415,'TRI-3C'!$B$18:$FH$61,102,FALSE))</f>
        <v/>
      </c>
      <c r="H514" s="150"/>
      <c r="I514" s="127" t="str">
        <f t="shared" si="15"/>
        <v/>
      </c>
      <c r="J514" s="126"/>
    </row>
    <row r="515" spans="1:10" ht="12.75" customHeight="1">
      <c r="A515" s="147" t="str">
        <f>IF('TRI-3C'!$CZ$13="","",'TRI-3C'!$CZ$13)</f>
        <v>Reproducir trabalenguas sencillos, adivinanzas, canciones y poemas cortos, mejorando su pronunciación y potenciando su capacidad imaginativa.</v>
      </c>
      <c r="B515" s="139"/>
      <c r="C515" s="139"/>
      <c r="F515" s="128"/>
      <c r="G515" s="124" t="str">
        <f>IF(A515="","",VLOOKUP(J415,'TRI-3C'!$B$18:$FH$61,103,FALSE))</f>
        <v/>
      </c>
      <c r="I515" s="125" t="str">
        <f t="shared" si="15"/>
        <v/>
      </c>
      <c r="J515" s="128"/>
    </row>
    <row r="516" spans="1:10" ht="12.75" customHeight="1">
      <c r="A516" s="148" t="str">
        <f>IF('TRI-3C'!$DA$13="","",'TRI-3C'!$DA$13)</f>
        <v>Responder preguntas sobre un texto narrado por el adulto, relacionadas a los personajes y acciones principales.</v>
      </c>
      <c r="B516" s="149"/>
      <c r="C516" s="149"/>
      <c r="D516" s="150"/>
      <c r="E516" s="150"/>
      <c r="F516" s="126"/>
      <c r="G516" s="122" t="str">
        <f>IF(A516="","",VLOOKUP(J415,'TRI-3C'!$B$18:$FH$61,104,FALSE))</f>
        <v/>
      </c>
      <c r="H516" s="150"/>
      <c r="I516" s="127" t="str">
        <f t="shared" si="15"/>
        <v/>
      </c>
      <c r="J516" s="126"/>
    </row>
    <row r="517" spans="1:10" ht="12.75" customHeight="1">
      <c r="A517" s="147" t="str">
        <f>IF('TRI-3C'!$DB$13="","",'TRI-3C'!$DB$13)</f>
        <v>Seguir instrucciones sencillas que involucren la ejecución de tres o más actividades</v>
      </c>
      <c r="B517" s="139"/>
      <c r="C517" s="139"/>
      <c r="F517" s="128"/>
      <c r="G517" s="124" t="str">
        <f>IF(A517="","",VLOOKUP(J415,'TRI-3C'!$B$18:$FH$61,105,FALSE))</f>
        <v/>
      </c>
      <c r="I517" s="125" t="str">
        <f t="shared" si="15"/>
        <v/>
      </c>
      <c r="J517" s="128"/>
    </row>
    <row r="518" spans="1:10" ht="12.75" customHeight="1">
      <c r="A518" s="165" t="str">
        <f>'BI-1T'!$A$12</f>
        <v>EXPRESIÓN ARTISTICA</v>
      </c>
      <c r="B518" s="158"/>
      <c r="C518" s="158"/>
      <c r="D518" s="158"/>
      <c r="E518" s="158"/>
      <c r="F518" s="159"/>
      <c r="G518" s="122" t="str">
        <f>IF(A518="","",VLOOKUP(J415,'TRI-3C'!$B$18:$FH$61,106,FALSE))</f>
        <v/>
      </c>
      <c r="H518" s="150"/>
      <c r="I518" s="127"/>
      <c r="J518" s="126"/>
    </row>
    <row r="519" spans="1:10" ht="12.75" customHeight="1">
      <c r="A519" s="11" t="str">
        <f>IF('TRI-3C'!$DD$13="","",'TRI-3C'!$DD$13)</f>
        <v>Cantar canciones siguiendo el ritmo y coordinando con las expresiones de su cuerpo.</v>
      </c>
      <c r="B519" s="156"/>
      <c r="C519" s="156"/>
      <c r="D519" s="156"/>
      <c r="E519" s="156"/>
      <c r="F519" s="157"/>
      <c r="G519" s="124" t="str">
        <f>IF(A519="","",VLOOKUP(J415,'TRI-3C'!$B$18:$FH$61,107,FALSE))</f>
        <v/>
      </c>
      <c r="I519" s="125" t="str">
        <f t="shared" ref="I519:I529" si="16">IF(G519="","",G519)</f>
        <v/>
      </c>
      <c r="J519" s="128"/>
    </row>
    <row r="520" spans="1:10" ht="12.75" customHeight="1">
      <c r="A520" s="148" t="str">
        <f>IF('TRI-3C'!$DE$13="","",'TRI-3C'!$DE$13)</f>
        <v>Comunicar de manera escrita sus ideas intentando imitar letras o formas parecidas a letras.</v>
      </c>
      <c r="B520" s="149"/>
      <c r="C520" s="149"/>
      <c r="D520" s="150"/>
      <c r="E520" s="150"/>
      <c r="F520" s="126"/>
      <c r="G520" s="122" t="str">
        <f>IF(A520="","",VLOOKUP(J415,'TRI-3C'!$B$18:$FH$61,108,FALSE))</f>
        <v/>
      </c>
      <c r="H520" s="150"/>
      <c r="I520" s="127" t="str">
        <f t="shared" si="16"/>
        <v/>
      </c>
      <c r="J520" s="126"/>
    </row>
    <row r="521" spans="1:10" ht="12.75" customHeight="1">
      <c r="A521" s="147" t="str">
        <f>IF('TRI-3C'!$DF$13="","",'TRI-3C'!$DF$13)</f>
        <v>Ejecutar patrones de más de dos ritmos con partes del cuerpo y elementos o instrumentos sonoros.</v>
      </c>
      <c r="B521" s="139"/>
      <c r="C521" s="139"/>
      <c r="F521" s="128"/>
      <c r="G521" s="124" t="str">
        <f>IF(A521="","",VLOOKUP(J415,'TRI-3C'!$B$18:$FH$61,109,FALSE))</f>
        <v/>
      </c>
      <c r="I521" s="125" t="str">
        <f t="shared" si="16"/>
        <v/>
      </c>
      <c r="J521" s="128"/>
    </row>
    <row r="522" spans="1:10" ht="12.75" customHeight="1">
      <c r="A522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522" s="149"/>
      <c r="C522" s="149"/>
      <c r="D522" s="150"/>
      <c r="E522" s="150"/>
      <c r="F522" s="126"/>
      <c r="G522" s="122" t="str">
        <f>IF(A522="","",VLOOKUP(J415,'TRI-3C'!$B$18:$FH$61,110,FALSE))</f>
        <v/>
      </c>
      <c r="H522" s="150"/>
      <c r="I522" s="127" t="str">
        <f t="shared" si="16"/>
        <v/>
      </c>
      <c r="J522" s="126"/>
    </row>
    <row r="523" spans="1:10" ht="12.75" customHeight="1">
      <c r="A523" s="147" t="str">
        <f>IF('TRI-3C'!$DH$13="","",'TRI-3C'!$DH$13)</f>
        <v>Expresar su opinión al observar una obra artística relacionada a la plástica o a la escultura.</v>
      </c>
      <c r="B523" s="139"/>
      <c r="C523" s="139"/>
      <c r="F523" s="128"/>
      <c r="G523" s="124" t="str">
        <f>IF(A523="","",VLOOKUP(J415,'TRI-3C'!$B$18:$FH$61,111,FALSE))</f>
        <v/>
      </c>
      <c r="I523" s="125" t="str">
        <f t="shared" si="16"/>
        <v/>
      </c>
      <c r="J523" s="128"/>
    </row>
    <row r="524" spans="1:10" ht="12.75" customHeight="1">
      <c r="A524" s="192" t="str">
        <f>IF('TRI-3C'!$DI$13="","",'TRI-3C'!$DI$13)</f>
        <v>Expresar sus vivencias y experiencias a través del dibujo libre.</v>
      </c>
      <c r="B524" s="154"/>
      <c r="C524" s="154"/>
      <c r="D524" s="154"/>
      <c r="E524" s="154"/>
      <c r="F524" s="155"/>
      <c r="G524" s="122" t="str">
        <f>IF(A524="","",VLOOKUP(J415,'TRI-3C'!$B$18:$FH$61,112,FALSE))</f>
        <v/>
      </c>
      <c r="H524" s="150"/>
      <c r="I524" s="127" t="str">
        <f t="shared" si="16"/>
        <v/>
      </c>
      <c r="J524" s="126"/>
    </row>
    <row r="525" spans="1:10" ht="12.75" customHeight="1">
      <c r="A525" s="147" t="str">
        <f>IF('TRI-3C'!$DJ$13="","",'TRI-3C'!$DJ$13)</f>
        <v>Mantener el ritmo y las secuencias de pasos sencillos durante la ejecución de coreografías.</v>
      </c>
      <c r="B525" s="139"/>
      <c r="C525" s="139"/>
      <c r="F525" s="128"/>
      <c r="G525" s="124" t="str">
        <f>IF(A525="","",VLOOKUP(J415,'TRI-3C'!$B$18:$FH$61,113,FALSE))</f>
        <v/>
      </c>
      <c r="I525" s="125" t="str">
        <f t="shared" si="16"/>
        <v/>
      </c>
      <c r="J525" s="128"/>
    </row>
    <row r="526" spans="1:10" ht="12.75" customHeight="1">
      <c r="A526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26" s="149"/>
      <c r="C526" s="149"/>
      <c r="D526" s="150"/>
      <c r="E526" s="150"/>
      <c r="F526" s="126"/>
      <c r="G526" s="122" t="str">
        <f>IF(A526="","",VLOOKUP(J415,'TRI-3C'!$B$18:$FH$61,114,FALSE))</f>
        <v/>
      </c>
      <c r="H526" s="150"/>
      <c r="I526" s="127" t="str">
        <f t="shared" si="16"/>
        <v/>
      </c>
      <c r="J526" s="126"/>
    </row>
    <row r="527" spans="1:10" ht="12.75" customHeight="1">
      <c r="A527" s="147" t="str">
        <f>IF('TRI-3C'!$DL$13="","",'TRI-3C'!$DL$13)</f>
        <v>Participar en dramatizaciones, asumiendo roles de diferentes personas del entorno y de personajes de cuentos e historietas.</v>
      </c>
      <c r="B527" s="139"/>
      <c r="C527" s="139"/>
      <c r="F527" s="128"/>
      <c r="G527" s="124" t="str">
        <f>IF(A527="","",VLOOKUP(J415,'TRI-3C'!$B$18:$FH$61,115,FALSE))</f>
        <v/>
      </c>
      <c r="I527" s="125" t="str">
        <f t="shared" si="16"/>
        <v/>
      </c>
      <c r="J527" s="128"/>
    </row>
    <row r="528" spans="1:10" ht="12.75" customHeight="1">
      <c r="A528" s="148" t="str">
        <f>IF('TRI-3C'!$DM$13="","",'TRI-3C'!$DM$13)</f>
        <v>Participar en rondas populares, bailes y juegos tradicionales, asumiendo los roles y respetando las reglas.</v>
      </c>
      <c r="B528" s="158"/>
      <c r="C528" s="158"/>
      <c r="D528" s="158"/>
      <c r="E528" s="158"/>
      <c r="F528" s="159"/>
      <c r="G528" s="122" t="str">
        <f>IF(A528="","",VLOOKUP(J415,'TRI-3C'!$B$18:$FH$61,116,FALSE))</f>
        <v/>
      </c>
      <c r="H528" s="150"/>
      <c r="I528" s="127" t="str">
        <f t="shared" si="16"/>
        <v/>
      </c>
      <c r="J528" s="126"/>
    </row>
    <row r="529" spans="1:10" ht="12.75" customHeight="1">
      <c r="A529" s="11" t="str">
        <f>IF('TRI-3C'!$DN$13="","",'TRI-3C'!$DN$13)</f>
        <v>Realizar actividades creativas utilizando las técnicas grafo plásticas con variedad de materiales.</v>
      </c>
      <c r="B529" s="156"/>
      <c r="C529" s="156"/>
      <c r="D529" s="156"/>
      <c r="E529" s="156"/>
      <c r="F529" s="157"/>
      <c r="G529" s="124" t="str">
        <f>IF(A529="","",VLOOKUP(J415,'TRI-3C'!$B$18:$FH$61,117,FALSE))</f>
        <v/>
      </c>
      <c r="I529" s="125" t="str">
        <f t="shared" si="16"/>
        <v/>
      </c>
      <c r="J529" s="128"/>
    </row>
    <row r="530" spans="1:10" ht="12.75" customHeight="1">
      <c r="A530" s="165" t="str">
        <f>'BI-1T'!$A$13</f>
        <v>EXPRESION CORPORAL Y MOTRICIDAD</v>
      </c>
      <c r="B530" s="149"/>
      <c r="C530" s="149"/>
      <c r="D530" s="150"/>
      <c r="E530" s="150"/>
      <c r="F530" s="126"/>
      <c r="G530" s="122" t="str">
        <f>IF(A530="","",VLOOKUP(J415,'TRI-3C'!$B$18:$FH$61,118,FALSE))</f>
        <v/>
      </c>
      <c r="H530" s="150"/>
      <c r="I530" s="127"/>
      <c r="J530" s="126"/>
    </row>
    <row r="531" spans="1:10" ht="12.75" customHeight="1">
      <c r="A531" s="147" t="str">
        <f>IF('TRI-3C'!$DP$13="","",'TRI-3C'!$DP$13)</f>
        <v>Caminar y correr con soltura y seguridad manteniendo el equilibrio a diferentes distancias, orientaciones y ritmos en espacios parciales.</v>
      </c>
      <c r="B531" s="139"/>
      <c r="C531" s="139"/>
      <c r="F531" s="128"/>
      <c r="G531" s="124" t="str">
        <f>IF(A531="","",VLOOKUP(J415,'TRI-3C'!$B$18:$FH$61,119,FALSE))</f>
        <v/>
      </c>
      <c r="I531" s="125" t="str">
        <f t="shared" ref="I531:I558" si="17">IF(G531="","",G531)</f>
        <v/>
      </c>
      <c r="J531" s="128"/>
    </row>
    <row r="532" spans="1:10" ht="12.75" customHeight="1">
      <c r="A532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532" s="149"/>
      <c r="C532" s="149"/>
      <c r="D532" s="150"/>
      <c r="E532" s="150"/>
      <c r="F532" s="126"/>
      <c r="G532" s="122" t="str">
        <f>IF(A532="","",VLOOKUP(J415,'TRI-3C'!$B$18:$FH$61,120,FALSE))</f>
        <v/>
      </c>
      <c r="H532" s="150"/>
      <c r="I532" s="127" t="str">
        <f t="shared" si="17"/>
        <v/>
      </c>
      <c r="J532" s="126"/>
    </row>
    <row r="533" spans="1:10" ht="12.75" customHeight="1">
      <c r="A533" s="147" t="str">
        <f>IF('TRI-3C'!$DR$13="","",'TRI-3C'!$DR$13)</f>
        <v>Discriminar sonidos onomatopéyicos y diferencia los sonidos naturales de los artificiales</v>
      </c>
      <c r="B533" s="139"/>
      <c r="C533" s="139"/>
      <c r="F533" s="128"/>
      <c r="G533" s="124" t="str">
        <f>IF(A533="","",VLOOKUP(J415,'TRI-3C'!$B$18:$FH$61,121,FALSE))</f>
        <v/>
      </c>
      <c r="I533" s="125" t="str">
        <f t="shared" si="17"/>
        <v/>
      </c>
      <c r="J533" s="128"/>
    </row>
    <row r="534" spans="1:10" ht="12.75" customHeight="1">
      <c r="A534" s="192" t="str">
        <f>IF('TRI-3C'!$DS$13="","",'TRI-3C'!$DS$13)</f>
        <v>Ejecutar actividades coordinadamente y con un control adecuado de fuerza y tonicidad muscular como: lanzar, atrapar y patear objetos y pelotas.</v>
      </c>
      <c r="B534" s="154"/>
      <c r="C534" s="154"/>
      <c r="D534" s="154"/>
      <c r="E534" s="154"/>
      <c r="F534" s="155"/>
      <c r="G534" s="122" t="str">
        <f>IF(A534="","",VLOOKUP(J415,'TRI-3C'!$B$18:$FH$61,122,FALSE))</f>
        <v/>
      </c>
      <c r="H534" s="150"/>
      <c r="I534" s="127" t="str">
        <f t="shared" si="17"/>
        <v/>
      </c>
      <c r="J534" s="126"/>
    </row>
    <row r="535" spans="1:10" ht="12.75" customHeight="1">
      <c r="A535" s="147" t="str">
        <f>IF('TRI-3C'!$DT$13="","",'TRI-3C'!$DT$13)</f>
        <v>Emplear su lado dominante en la realización de la mayoría de las actividades que utilice la mano, ojo y pie.</v>
      </c>
      <c r="B535" s="139"/>
      <c r="C535" s="139"/>
      <c r="F535" s="128"/>
      <c r="G535" s="124" t="str">
        <f>IF(A535="","",VLOOKUP(J415,'TRI-3C'!$B$18:$FH$61,123,FALSE))</f>
        <v/>
      </c>
      <c r="I535" s="125" t="str">
        <f t="shared" si="17"/>
        <v/>
      </c>
      <c r="J535" s="128"/>
    </row>
    <row r="536" spans="1:10" ht="12.75" customHeight="1">
      <c r="A536" s="148" t="str">
        <f>IF('TRI-3C'!$DU$13="","",'TRI-3C'!$DU$13)</f>
        <v>Galopar y salticar coordinadamente con obstáculos ejecutando circuitos.</v>
      </c>
      <c r="B536" s="149"/>
      <c r="C536" s="149"/>
      <c r="D536" s="150"/>
      <c r="E536" s="150"/>
      <c r="F536" s="126"/>
      <c r="G536" s="122" t="str">
        <f>IF(A536="","",VLOOKUP(J415,'TRI-3C'!$B$18:$FH$61,124,FALSE))</f>
        <v/>
      </c>
      <c r="H536" s="150"/>
      <c r="I536" s="127" t="str">
        <f t="shared" si="17"/>
        <v/>
      </c>
      <c r="J536" s="126"/>
    </row>
    <row r="537" spans="1:10" ht="12.75" customHeight="1">
      <c r="A537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537" s="139"/>
      <c r="C537" s="139"/>
      <c r="F537" s="128"/>
      <c r="G537" s="124" t="str">
        <f>IF(A537="","",VLOOKUP(J415,'TRI-3C'!$B$18:$FH$61,125,FALSE))</f>
        <v/>
      </c>
      <c r="I537" s="125" t="str">
        <f t="shared" si="17"/>
        <v/>
      </c>
      <c r="J537" s="128"/>
    </row>
    <row r="538" spans="1:10" ht="12.75" customHeight="1">
      <c r="A538" s="148" t="str">
        <f>IF('TRI-3C'!$DW$13="","",'TRI-3C'!$DW$13)</f>
        <v>Mantener el equilibro al caminar sobre líneas rectas, curvas y quebradas con altura (aprox. 20 cm) logrando un adecuado control postural.</v>
      </c>
      <c r="B538" s="158"/>
      <c r="C538" s="158"/>
      <c r="D538" s="158"/>
      <c r="E538" s="158"/>
      <c r="F538" s="159"/>
      <c r="G538" s="122" t="str">
        <f>IF(A538="","",VLOOKUP(J415,'TRI-3C'!$B$18:$FH$61,126,FALSE))</f>
        <v/>
      </c>
      <c r="H538" s="150"/>
      <c r="I538" s="127" t="str">
        <f t="shared" si="17"/>
        <v/>
      </c>
      <c r="J538" s="126"/>
    </row>
    <row r="539" spans="1:10" ht="12.75" customHeight="1">
      <c r="A539" s="11" t="str">
        <f>IF('TRI-3C'!$DX$13="","",'TRI-3C'!$DX$13)</f>
        <v>Mantener un adecuado control postural en diferentes posiciones del cuerpo y en desplazamientos.</v>
      </c>
      <c r="B539" s="156"/>
      <c r="C539" s="156"/>
      <c r="D539" s="156"/>
      <c r="E539" s="156"/>
      <c r="F539" s="157"/>
      <c r="G539" s="124" t="str">
        <f>IF(A539="","",VLOOKUP(J415,'TRI-3C'!$B$18:$FH$61,127,FALSE))</f>
        <v/>
      </c>
      <c r="I539" s="125" t="str">
        <f t="shared" si="17"/>
        <v/>
      </c>
      <c r="J539" s="128"/>
    </row>
    <row r="540" spans="1:10" ht="12.75" customHeight="1">
      <c r="A540" s="148" t="str">
        <f>IF('TRI-3C'!$DY$13="","",'TRI-3C'!$DY$13)</f>
        <v>Orientarse en el espacio realizando desplazamientos en función de consignas dadas con las nociones: entre, adelante-atrás, junto a, cerca-lejos</v>
      </c>
      <c r="B540" s="149"/>
      <c r="C540" s="149"/>
      <c r="D540" s="150"/>
      <c r="E540" s="150"/>
      <c r="F540" s="126"/>
      <c r="G540" s="122" t="str">
        <f>IF(A540="","",VLOOKUP(J415,'TRI-3C'!$B$18:$FH$61,128,FALSE))</f>
        <v/>
      </c>
      <c r="H540" s="150"/>
      <c r="I540" s="127" t="str">
        <f t="shared" si="17"/>
        <v/>
      </c>
      <c r="J540" s="126"/>
    </row>
    <row r="541" spans="1:10" ht="12.75" customHeight="1">
      <c r="A541" s="147" t="str">
        <f>IF('TRI-3C'!$DZ$13="","",'TRI-3C'!$DZ$13)</f>
        <v>Realiza varios movimientos y desplazamientos combinados a diferentes velocidades (rápido, lento), duración (largos y corto).</v>
      </c>
      <c r="B541" s="139"/>
      <c r="C541" s="139"/>
      <c r="F541" s="128"/>
      <c r="G541" s="124" t="str">
        <f>IF(A541="","",VLOOKUP(J415,'TRI-3C'!$B$18:$FH$61,129,FALSE))</f>
        <v/>
      </c>
      <c r="I541" s="125" t="str">
        <f t="shared" si="17"/>
        <v/>
      </c>
      <c r="J541" s="128"/>
    </row>
    <row r="542" spans="1:10" ht="12.75" customHeight="1">
      <c r="A542" s="148" t="str">
        <f>IF('TRI-3C'!$EA$13="","",'TRI-3C'!$EA$13)</f>
        <v>Realizar actividades de coordinación visomotriz con niveles de dificultad creciente en el tamaño y tipo de materiales.</v>
      </c>
      <c r="B542" s="149"/>
      <c r="C542" s="149"/>
      <c r="D542" s="150"/>
      <c r="E542" s="150"/>
      <c r="F542" s="126"/>
      <c r="G542" s="122" t="str">
        <f>IF(A542="","",VLOOKUP(J415,'TRI-3C'!$B$18:$FH$61,130,FALSE))</f>
        <v/>
      </c>
      <c r="H542" s="150"/>
      <c r="I542" s="127" t="str">
        <f t="shared" si="17"/>
        <v/>
      </c>
      <c r="J542" s="126"/>
    </row>
    <row r="543" spans="1:10" ht="12.75" customHeight="1">
      <c r="A543" s="147" t="str">
        <f>IF('TRI-3C'!$EB$13="","",'TRI-3C'!$EB$13)</f>
        <v>Realizar desplazamientos y movimientos combinados utilizando el espacio total y parcial a diferentes distancias (largas-cortas)</v>
      </c>
      <c r="B543" s="139"/>
      <c r="C543" s="139"/>
      <c r="F543" s="128"/>
      <c r="G543" s="124" t="str">
        <f>IF(A543="","",VLOOKUP(J415,'TRI-3C'!$B$18:$FH$61,131,FALSE))</f>
        <v/>
      </c>
      <c r="I543" s="125" t="str">
        <f t="shared" si="17"/>
        <v/>
      </c>
      <c r="J543" s="128"/>
    </row>
    <row r="544" spans="1:10" ht="12.75" customHeight="1">
      <c r="A544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544" s="154"/>
      <c r="C544" s="154"/>
      <c r="D544" s="154"/>
      <c r="E544" s="154"/>
      <c r="F544" s="155"/>
      <c r="G544" s="122" t="str">
        <f>IF(A544="","",VLOOKUP(J415,'TRI-3C'!$B$18:$FH$61,132,FALSE))</f>
        <v/>
      </c>
      <c r="H544" s="150"/>
      <c r="I544" s="127" t="str">
        <f t="shared" si="17"/>
        <v/>
      </c>
      <c r="J544" s="126"/>
    </row>
    <row r="545" spans="1:10" ht="12.75" customHeight="1">
      <c r="A545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545" s="139"/>
      <c r="C545" s="139"/>
      <c r="F545" s="128"/>
      <c r="G545" s="124" t="str">
        <f>IF(A545="","",VLOOKUP(J415,'TRI-3C'!$B$18:$FH$61,133,FALSE))</f>
        <v/>
      </c>
      <c r="I545" s="125" t="str">
        <f t="shared" si="17"/>
        <v/>
      </c>
      <c r="J545" s="128"/>
    </row>
    <row r="546" spans="1:10" ht="12.75" customHeight="1">
      <c r="A546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546" s="149"/>
      <c r="C546" s="149"/>
      <c r="D546" s="150"/>
      <c r="E546" s="150"/>
      <c r="F546" s="126"/>
      <c r="G546" s="122" t="str">
        <f>IF(A546="","",VLOOKUP(J415,'TRI-3C'!$B$18:$FH$61,134,FALSE))</f>
        <v/>
      </c>
      <c r="H546" s="150"/>
      <c r="I546" s="127" t="str">
        <f t="shared" si="17"/>
        <v/>
      </c>
      <c r="J546" s="126"/>
    </row>
    <row r="547" spans="1:10" ht="12.75" customHeight="1">
      <c r="A547" s="147" t="str">
        <f>IF('TRI-3C'!$EF$13="","",'TRI-3C'!$EF$13)</f>
        <v>Realizar movimientos diferenciados con los lados laterales del cuerpo (un lado y otro lado).</v>
      </c>
      <c r="B547" s="139"/>
      <c r="C547" s="139"/>
      <c r="F547" s="128"/>
      <c r="G547" s="124" t="str">
        <f>IF(A547="","",VLOOKUP(J415,'TRI-3C'!$B$18:$FH$61,135,FALSE))</f>
        <v/>
      </c>
      <c r="I547" s="125" t="str">
        <f t="shared" si="17"/>
        <v/>
      </c>
      <c r="J547" s="128"/>
    </row>
    <row r="548" spans="1:10" ht="12.75" customHeight="1">
      <c r="A548" s="148" t="str">
        <f>IF('TRI-3C'!$EG$13="","",'TRI-3C'!$EG$13)</f>
        <v>Realizar movimientos para la coordinación de ojo y pie como: patear pelotas hacia un punto fijo determinado.</v>
      </c>
      <c r="B548" s="158"/>
      <c r="C548" s="158"/>
      <c r="D548" s="158"/>
      <c r="E548" s="158"/>
      <c r="F548" s="159"/>
      <c r="G548" s="122" t="str">
        <f>IF(A548="","",VLOOKUP(J415,'TRI-3C'!$B$18:$FH$61,136,FALSE))</f>
        <v/>
      </c>
      <c r="H548" s="150"/>
      <c r="I548" s="127" t="str">
        <f t="shared" si="17"/>
        <v/>
      </c>
      <c r="J548" s="126"/>
    </row>
    <row r="549" spans="1:10" ht="12.75" customHeight="1">
      <c r="A549" s="11" t="str">
        <f>IF('TRI-3C'!$EH$13="","",'TRI-3C'!$EH$13)</f>
        <v>Realizar representaciones gráficas utilizando el dibujo con detalles que le dan intencionalidad y sentido para identificarlos</v>
      </c>
      <c r="B549" s="156"/>
      <c r="C549" s="156"/>
      <c r="D549" s="156"/>
      <c r="E549" s="156"/>
      <c r="F549" s="157"/>
      <c r="G549" s="124" t="str">
        <f>IF(A549="","",VLOOKUP(J415,'TRI-3C'!$B$18:$FH$61,137,FALSE))</f>
        <v/>
      </c>
      <c r="I549" s="125" t="str">
        <f t="shared" si="17"/>
        <v/>
      </c>
      <c r="J549" s="128"/>
    </row>
    <row r="550" spans="1:10" ht="12.75" customHeight="1">
      <c r="A550" s="148" t="str">
        <f>IF('TRI-3C'!$EI$13="","",'TRI-3C'!$EI$13)</f>
        <v>Reconocer la importancia del peatón y respetar su espacio en la vía mediante actividades lúdicas que fomenten el aprendizaje de normas de tránsito.</v>
      </c>
      <c r="B550" s="149"/>
      <c r="C550" s="149"/>
      <c r="D550" s="150"/>
      <c r="E550" s="150"/>
      <c r="F550" s="126"/>
      <c r="G550" s="122" t="str">
        <f>IF(A550="","",VLOOKUP(J415,'TRI-3C'!$B$18:$FH$61,138,FALSE))</f>
        <v/>
      </c>
      <c r="H550" s="150"/>
      <c r="I550" s="127" t="str">
        <f t="shared" si="17"/>
        <v/>
      </c>
      <c r="J550" s="126"/>
    </row>
    <row r="551" spans="1:10" ht="12.75" customHeight="1">
      <c r="A551" s="147" t="str">
        <f>IF('TRI-3C'!$EJ$13="","",'TRI-3C'!$EJ$13)</f>
        <v>Representar la figura humana utilizando el monigote e incorporando detalles según la interiorización de su imagen corporal.</v>
      </c>
      <c r="B551" s="139"/>
      <c r="C551" s="139"/>
      <c r="F551" s="128"/>
      <c r="G551" s="124" t="str">
        <f>IF(A551="","",VLOOKUP(J415,'TRI-3C'!$B$18:$FH$61,139,FALSE))</f>
        <v/>
      </c>
      <c r="I551" s="125" t="str">
        <f t="shared" si="17"/>
        <v/>
      </c>
      <c r="J551" s="128"/>
    </row>
    <row r="552" spans="1:10" ht="12.75" customHeight="1">
      <c r="A552" s="148" t="str">
        <f>IF('TRI-3C'!$EK$13="","",'TRI-3C'!$EK$13)</f>
        <v>Saltar de un pie a otro alternadamente, de manera autónoma.</v>
      </c>
      <c r="B552" s="149"/>
      <c r="C552" s="149"/>
      <c r="D552" s="150"/>
      <c r="E552" s="150"/>
      <c r="F552" s="126"/>
      <c r="G552" s="122" t="str">
        <f>IF(A552="","",VLOOKUP(J415,'TRI-3C'!$B$18:$FH$61,140,FALSE))</f>
        <v/>
      </c>
      <c r="H552" s="150"/>
      <c r="I552" s="127" t="str">
        <f t="shared" si="17"/>
        <v/>
      </c>
      <c r="J552" s="126"/>
    </row>
    <row r="553" spans="1:10" ht="12.75" customHeight="1">
      <c r="A553" s="147" t="str">
        <f>IF('TRI-3C'!$EL$13="","",'TRI-3C'!$EL$13)</f>
        <v>Saltar en dos pies en sentido vertical obstáculos de 20 a 30 cm en altura y en sentido horizontal longitudes de aproximadamente 50 a 70 cm.</v>
      </c>
      <c r="B553" s="139"/>
      <c r="C553" s="139"/>
      <c r="F553" s="128"/>
      <c r="G553" s="124" t="str">
        <f>IF(A553="","",VLOOKUP(J415,'TRI-3C'!$B$18:$FH$61,141,FALSE))</f>
        <v/>
      </c>
      <c r="I553" s="125" t="str">
        <f t="shared" si="17"/>
        <v/>
      </c>
      <c r="J553" s="128"/>
    </row>
    <row r="554" spans="1:10" ht="12.75" customHeight="1">
      <c r="A554" s="192" t="str">
        <f>IF('TRI-3C'!$EM$13="","",'TRI-3C'!$EM$13)</f>
        <v>Subir y bajar escaleras alternando los pies.</v>
      </c>
      <c r="B554" s="154"/>
      <c r="C554" s="154"/>
      <c r="D554" s="154"/>
      <c r="E554" s="154"/>
      <c r="F554" s="155"/>
      <c r="G554" s="122" t="str">
        <f>IF(A554="","",VLOOKUP(J415,'TRI-3C'!$B$18:$FH$61,142,FALSE))</f>
        <v/>
      </c>
      <c r="H554" s="150"/>
      <c r="I554" s="127" t="str">
        <f t="shared" si="17"/>
        <v/>
      </c>
      <c r="J554" s="126"/>
    </row>
    <row r="555" spans="1:10" ht="12.75" customHeight="1">
      <c r="A555" s="147" t="str">
        <f>IF('TRI-3C'!$EN$13="","",'TRI-3C'!$EN$13)</f>
        <v>Trepar y reptar a diferentes ritmos y en posiciones corporales diversas (cúbito ventral y cúbito dorsal).</v>
      </c>
      <c r="B555" s="139"/>
      <c r="C555" s="139"/>
      <c r="F555" s="128"/>
      <c r="G555" s="124" t="str">
        <f>IF(A555="","",VLOOKUP(J415,'TRI-3C'!$B$18:$FH$61,143,FALSE))</f>
        <v/>
      </c>
      <c r="I555" s="125" t="str">
        <f t="shared" si="17"/>
        <v/>
      </c>
      <c r="J555" s="128"/>
    </row>
    <row r="556" spans="1:10" ht="12.75" customHeight="1">
      <c r="A556" s="148" t="str">
        <f>IF('TRI-3C'!$EO$13="","",'TRI-3C'!$EO$13)</f>
        <v>Ubicar algunas partes de su cuerpo en función de las nociones de al lado, junto a, cerca-lejos.</v>
      </c>
      <c r="B556" s="149"/>
      <c r="C556" s="149"/>
      <c r="D556" s="150"/>
      <c r="E556" s="150"/>
      <c r="F556" s="126"/>
      <c r="G556" s="122" t="str">
        <f>IF(A556="","",VLOOKUP(J415,'TRI-3C'!$B$18:$FH$61,144,FALSE))</f>
        <v/>
      </c>
      <c r="H556" s="150"/>
      <c r="I556" s="127" t="str">
        <f t="shared" si="17"/>
        <v/>
      </c>
      <c r="J556" s="126"/>
    </row>
    <row r="557" spans="1:10" ht="12.75" customHeight="1">
      <c r="A557" s="147" t="str">
        <f>IF('TRI-3C'!$EP$13="","",'TRI-3C'!$EP$13)</f>
        <v>Utilizar el espacio parcial e inicia con el uso del espacio total para realizar representaciones gráficas.</v>
      </c>
      <c r="B557" s="139"/>
      <c r="C557" s="139"/>
      <c r="F557" s="128"/>
      <c r="G557" s="124" t="str">
        <f>IF(A557="","",VLOOKUP(J415,'TRI-3C'!$B$18:$FH$61,145,FALSE))</f>
        <v/>
      </c>
      <c r="I557" s="125" t="str">
        <f t="shared" si="17"/>
        <v/>
      </c>
      <c r="J557" s="128"/>
    </row>
    <row r="558" spans="1:10" ht="12.75" customHeight="1">
      <c r="A558" s="148" t="str">
        <f>IF('TRI-3C'!$EQ$13="","",'TRI-3C'!$EQ$13)</f>
        <v>Utilizar la pinza digital para coger lápices, marcadores, pinceles y diversos tipos de materiales.</v>
      </c>
      <c r="B558" s="158"/>
      <c r="C558" s="158"/>
      <c r="D558" s="158"/>
      <c r="E558" s="158"/>
      <c r="F558" s="159"/>
      <c r="G558" s="122" t="str">
        <f>IF(A558="","",VLOOKUP(J415,'TRI-3C'!$B$18:$FH$61,146,FALSE))</f>
        <v/>
      </c>
      <c r="H558" s="150"/>
      <c r="I558" s="127" t="str">
        <f t="shared" si="17"/>
        <v/>
      </c>
      <c r="J558" s="126"/>
    </row>
    <row r="559" spans="1:10" ht="12.75" customHeight="1">
      <c r="A559" s="6" t="str">
        <f>NOTAS!$O$14</f>
        <v>CIVICA Y ACOMPAÑAMIENTO INTEGRAL</v>
      </c>
      <c r="B559" s="156"/>
      <c r="C559" s="156"/>
      <c r="D559" s="156"/>
      <c r="E559" s="156"/>
      <c r="F559" s="157"/>
      <c r="G559" s="124" t="str">
        <f>IF(A559="","",VLOOKUP(J415,'TRI-3C'!$B$18:$FH$61,146,FALSE))</f>
        <v/>
      </c>
      <c r="I559" s="125"/>
      <c r="J559" s="128"/>
    </row>
    <row r="560" spans="1:10" ht="12.75" customHeight="1">
      <c r="A560" s="148" t="str">
        <f>IF('TRI-3C'!$ES$13="","",'TRI-3C'!$ES$13)</f>
        <v/>
      </c>
      <c r="B560" s="149"/>
      <c r="C560" s="149"/>
      <c r="D560" s="150"/>
      <c r="E560" s="150"/>
      <c r="F560" s="126"/>
      <c r="G560" s="122" t="str">
        <f>IF(A560="","",VLOOKUP(J415,'TRI-3C'!$B$18:$FH$61,148,FALSE))</f>
        <v/>
      </c>
      <c r="H560" s="150"/>
      <c r="I560" s="127" t="str">
        <f t="shared" ref="I560:I569" si="18">IF(G560="","",G560)</f>
        <v/>
      </c>
      <c r="J560" s="126"/>
    </row>
    <row r="561" spans="1:10" ht="12.75" customHeight="1">
      <c r="A561" s="147" t="str">
        <f>IF('TRI-3C'!$ET$13="","",'TRI-3C'!$ET$13)</f>
        <v>AUTOCONOCIMIENTO</v>
      </c>
      <c r="B561" s="139"/>
      <c r="C561" s="139"/>
      <c r="F561" s="128"/>
      <c r="G561" s="124" t="str">
        <f>IF(A561="","",VLOOKUP(J415,'TRI-3C'!$B$18:$FH$61,149,FALSE))</f>
        <v/>
      </c>
      <c r="I561" s="125" t="str">
        <f t="shared" si="18"/>
        <v/>
      </c>
      <c r="J561" s="128"/>
    </row>
    <row r="562" spans="1:10" ht="12.75" customHeight="1">
      <c r="A562" s="148" t="str">
        <f>IF('TRI-3C'!$EU$13="","",'TRI-3C'!$EU$13)</f>
        <v>PENSAMIENO CRITICO</v>
      </c>
      <c r="B562" s="149"/>
      <c r="C562" s="149"/>
      <c r="D562" s="150"/>
      <c r="E562" s="150"/>
      <c r="F562" s="126"/>
      <c r="G562" s="122" t="str">
        <f>IF(A562="","",VLOOKUP(J415,'TRI-3C'!$B$18:$FH$61,150,FALSE))</f>
        <v/>
      </c>
      <c r="H562" s="150"/>
      <c r="I562" s="127" t="str">
        <f t="shared" si="18"/>
        <v/>
      </c>
      <c r="J562" s="126"/>
    </row>
    <row r="563" spans="1:10" ht="12.75" customHeight="1">
      <c r="A563" s="147" t="str">
        <f>IF('TRI-3C'!$EV$13="","",'TRI-3C'!$EV$13)</f>
        <v>MANEJO DE PROBLEMAS</v>
      </c>
      <c r="B563" s="139"/>
      <c r="C563" s="139"/>
      <c r="F563" s="128"/>
      <c r="G563" s="124" t="str">
        <f>IF(A563="","",VLOOKUP(J415,'TRI-3C'!$B$18:$FH$61,151,FALSE))</f>
        <v/>
      </c>
      <c r="I563" s="125" t="str">
        <f t="shared" si="18"/>
        <v/>
      </c>
      <c r="J563" s="128"/>
    </row>
    <row r="564" spans="1:10" ht="12.75" customHeight="1">
      <c r="A564" s="192" t="str">
        <f>IF('TRI-3C'!$EW$13="","",'TRI-3C'!$EW$13)</f>
        <v>TOMA DE DECISIONES</v>
      </c>
      <c r="B564" s="154"/>
      <c r="C564" s="154"/>
      <c r="D564" s="154"/>
      <c r="E564" s="154"/>
      <c r="F564" s="155"/>
      <c r="G564" s="122" t="str">
        <f>IF(A564="","",VLOOKUP(J415,'TRI-3C'!$B$18:$FH$61,152,FALSE))</f>
        <v/>
      </c>
      <c r="H564" s="150"/>
      <c r="I564" s="127" t="str">
        <f t="shared" si="18"/>
        <v/>
      </c>
      <c r="J564" s="126"/>
    </row>
    <row r="565" spans="1:10" ht="12.75" customHeight="1">
      <c r="A565" s="147" t="str">
        <f>IF('TRI-3C'!$EX$13="","",'TRI-3C'!$EX$13)</f>
        <v>TRABAJO EN EQUIPO</v>
      </c>
      <c r="B565" s="139"/>
      <c r="C565" s="139"/>
      <c r="F565" s="128"/>
      <c r="G565" s="124" t="str">
        <f>IF(A565="","",VLOOKUP(J415,'TRI-3C'!$B$18:$FH$61,153,FALSE))</f>
        <v/>
      </c>
      <c r="I565" s="125" t="str">
        <f t="shared" si="18"/>
        <v/>
      </c>
      <c r="J565" s="128"/>
    </row>
    <row r="566" spans="1:10" ht="12.75" customHeight="1">
      <c r="A566" s="148" t="str">
        <f>IF('TRI-3C'!$EY$13="","",'TRI-3C'!$EY$13)</f>
        <v>CONCIENCIA SOCIAL</v>
      </c>
      <c r="B566" s="149"/>
      <c r="C566" s="149"/>
      <c r="D566" s="150"/>
      <c r="E566" s="150"/>
      <c r="F566" s="126"/>
      <c r="G566" s="122" t="str">
        <f>IF(A566="","",VLOOKUP(J415,'TRI-3C'!$B$18:$FH$61,154,FALSE))</f>
        <v/>
      </c>
      <c r="H566" s="150"/>
      <c r="I566" s="127" t="str">
        <f t="shared" si="18"/>
        <v/>
      </c>
      <c r="J566" s="126"/>
    </row>
    <row r="567" spans="1:10" ht="12.75" customHeight="1">
      <c r="A567" s="147" t="str">
        <f>IF('TRI-3C'!$EZ$13="","",'TRI-3C'!$EZ$13)</f>
        <v xml:space="preserve">RELACIONES INTERPERSONALES	</v>
      </c>
      <c r="B567" s="139"/>
      <c r="C567" s="139"/>
      <c r="F567" s="128"/>
      <c r="G567" s="124" t="str">
        <f>IF(A567="","",VLOOKUP(J415,'TRI-3C'!$B$18:$FH$61,155,FALSE))</f>
        <v/>
      </c>
      <c r="I567" s="125" t="str">
        <f t="shared" si="18"/>
        <v/>
      </c>
      <c r="J567" s="128"/>
    </row>
    <row r="568" spans="1:10" ht="12.75" customHeight="1">
      <c r="A568" s="148" t="str">
        <f>IF('TRI-3C'!$FA$13="","",'TRI-3C'!$FA$13)</f>
        <v>MANEJO DE CONFLICTOS</v>
      </c>
      <c r="B568" s="149"/>
      <c r="C568" s="149"/>
      <c r="D568" s="150"/>
      <c r="E568" s="150"/>
      <c r="F568" s="126"/>
      <c r="G568" s="122" t="str">
        <f>IF(A568="","",VLOOKUP(J415,'TRI-3C'!$B$18:$FH$61,156,FALSE))</f>
        <v/>
      </c>
      <c r="H568" s="150"/>
      <c r="I568" s="127" t="str">
        <f t="shared" si="18"/>
        <v/>
      </c>
      <c r="J568" s="126"/>
    </row>
    <row r="569" spans="1:10" ht="12.75" customHeight="1">
      <c r="A569" s="147" t="str">
        <f>IF('TRI-3C'!$FB$13="","",'TRI-3C'!$FB$13)</f>
        <v>MANEJO DE EMOCIONES Y SENTIMIENTOS</v>
      </c>
      <c r="B569" s="139"/>
      <c r="C569" s="139"/>
      <c r="F569" s="128"/>
      <c r="G569" s="124" t="str">
        <f>IF(A569="","",VLOOKUP(J415,'TRI-3C'!$B$18:$FH$61,157,FALSE))</f>
        <v/>
      </c>
      <c r="I569" s="125" t="str">
        <f t="shared" si="18"/>
        <v/>
      </c>
      <c r="J569" s="128"/>
    </row>
    <row r="570" spans="1:10" ht="12.75" customHeight="1">
      <c r="A570" s="151"/>
      <c r="B570" s="129"/>
      <c r="C570" s="129"/>
      <c r="D570" s="130"/>
      <c r="E570" s="130"/>
      <c r="F570" s="131"/>
      <c r="G570" s="132"/>
      <c r="H570" s="130"/>
      <c r="I570" s="133"/>
      <c r="J570" s="131"/>
    </row>
    <row r="571" spans="1:10" ht="12.75" customHeight="1">
      <c r="A571" s="134"/>
      <c r="B571" s="134"/>
      <c r="C571" s="134"/>
      <c r="D571" s="134"/>
      <c r="E571" s="134"/>
      <c r="F571" s="140"/>
      <c r="G571" s="496"/>
      <c r="H571" s="496"/>
      <c r="I571" s="497"/>
      <c r="J571" s="497"/>
    </row>
    <row r="572" spans="1:10" ht="12.75" customHeight="1">
      <c r="A572" s="487" t="s">
        <v>156</v>
      </c>
      <c r="B572" s="488"/>
      <c r="C572" s="135" t="s">
        <v>157</v>
      </c>
      <c r="G572" s="494"/>
      <c r="H572" s="494"/>
      <c r="I572" s="494"/>
      <c r="J572" s="494"/>
    </row>
    <row r="573" spans="1:10" ht="12.75" customHeight="1">
      <c r="A573" s="489" t="s">
        <v>158</v>
      </c>
      <c r="B573" s="490"/>
      <c r="C573" s="136" t="str">
        <f>VLOOKUP(J415,'TRI-3C'!$B$18:$FH$61,160,FALSE)</f>
        <v/>
      </c>
      <c r="G573" s="494"/>
      <c r="H573" s="494"/>
      <c r="I573" s="494"/>
      <c r="J573" s="494"/>
    </row>
    <row r="574" spans="1:10" ht="12.75" customHeight="1">
      <c r="A574" s="491" t="s">
        <v>159</v>
      </c>
      <c r="B574" s="492"/>
      <c r="C574" s="493"/>
      <c r="G574" s="494"/>
      <c r="H574" s="494"/>
      <c r="I574" s="494"/>
      <c r="J574" s="494"/>
    </row>
    <row r="575" spans="1:10" ht="12.75" customHeight="1">
      <c r="A575" s="137" t="s">
        <v>160</v>
      </c>
      <c r="B575" s="138"/>
      <c r="C575" s="188" t="str">
        <f>VLOOKUP(J415,'TRI-3C'!$B$18:$FH$61,161,FALSE)</f>
        <v/>
      </c>
      <c r="G575" s="494"/>
      <c r="H575" s="494"/>
      <c r="I575" s="494"/>
      <c r="J575" s="494"/>
    </row>
    <row r="576" spans="1:10" ht="12.75" customHeight="1">
      <c r="A576" s="137" t="s">
        <v>161</v>
      </c>
      <c r="B576" s="138"/>
      <c r="C576" s="188" t="str">
        <f>VLOOKUP(J415,'TRI-3C'!$B$18:$FH$61,162,FALSE)</f>
        <v/>
      </c>
      <c r="G576" s="494"/>
      <c r="H576" s="494"/>
      <c r="I576" s="494"/>
      <c r="J576" s="494"/>
    </row>
    <row r="577" spans="1:10" ht="12.75" customHeight="1">
      <c r="A577" s="480" t="s">
        <v>163</v>
      </c>
      <c r="B577" s="481"/>
      <c r="C577" s="188" t="str">
        <f>VLOOKUP(J415,'TRI-3C'!$B$18:$FH$61,163,FALSE)</f>
        <v/>
      </c>
      <c r="G577" s="494"/>
      <c r="H577" s="494"/>
      <c r="I577" s="494"/>
      <c r="J577" s="494"/>
    </row>
    <row r="578" spans="1:10" ht="12.75" customHeight="1">
      <c r="D578" s="503" t="s">
        <v>162</v>
      </c>
      <c r="E578" s="503"/>
      <c r="F578" s="152">
        <f ca="1">NOW()</f>
        <v>45994.739222569442</v>
      </c>
    </row>
    <row r="581" spans="1:10" ht="12.75" customHeight="1">
      <c r="G581" s="112"/>
    </row>
    <row r="583" spans="1:10" ht="12.75" customHeight="1">
      <c r="B583" s="495" t="s">
        <v>164</v>
      </c>
      <c r="C583" s="495"/>
      <c r="F583" s="116" t="s">
        <v>165</v>
      </c>
      <c r="G583" s="116" t="s">
        <v>165</v>
      </c>
    </row>
    <row r="617" spans="1:10" ht="12.75" customHeight="1">
      <c r="A617" s="111" t="s">
        <v>153</v>
      </c>
      <c r="C617" t="str">
        <f>IF(VLOOKUP(J620,NOTAS!$D$14:$P$60,2,FALSE)="","",VLOOKUP(J620,NOTAS!$D$14:$P$60,2,FALSE))</f>
        <v>CASTRO GOMEZ ANNIA VALENTINA</v>
      </c>
    </row>
    <row r="618" spans="1:10" ht="12.75" customHeight="1">
      <c r="A618" s="111" t="s">
        <v>154</v>
      </c>
      <c r="C618" t="str">
        <f>NOTAS!$B$14&amp; " "&amp;NOTAS!$B$15</f>
        <v>INICIAL II A</v>
      </c>
      <c r="F618" s="111"/>
      <c r="G618" s="116"/>
      <c r="H618" s="117"/>
      <c r="I618" s="118"/>
      <c r="J618" s="117"/>
    </row>
    <row r="619" spans="1:10" ht="12.75" customHeight="1">
      <c r="A619" s="111" t="s">
        <v>6</v>
      </c>
      <c r="C619" t="str">
        <f>NOTAS!$B$18</f>
        <v>2025-2026 MATUTINA</v>
      </c>
      <c r="H619" s="117"/>
      <c r="I619" s="118"/>
      <c r="J619" s="117"/>
    </row>
    <row r="620" spans="1:10" ht="12.75" customHeight="1" thickBot="1">
      <c r="A620" s="486" t="s">
        <v>337</v>
      </c>
      <c r="B620" s="486"/>
      <c r="I620" s="114" t="s">
        <v>74</v>
      </c>
      <c r="J620" s="121">
        <v>4</v>
      </c>
    </row>
    <row r="621" spans="1:10" ht="12.75" customHeight="1">
      <c r="A621" s="482" t="s">
        <v>155</v>
      </c>
      <c r="B621" s="483"/>
      <c r="C621" s="483"/>
      <c r="D621" s="483"/>
      <c r="E621" s="483"/>
      <c r="F621" s="484"/>
      <c r="G621" s="485" t="s">
        <v>141</v>
      </c>
      <c r="H621" s="483"/>
      <c r="I621" s="498" t="s">
        <v>141</v>
      </c>
      <c r="J621" s="499"/>
    </row>
    <row r="622" spans="1:10" ht="12.75" customHeight="1">
      <c r="A622" s="500" t="str">
        <f>IF('TRI-3C'!G$10="","",'TRI-3C'!G$10)</f>
        <v>IDENTIDAD Y AUTONOMÍA</v>
      </c>
      <c r="B622" s="501"/>
      <c r="C622" s="501"/>
      <c r="D622" s="501"/>
      <c r="E622" s="501"/>
      <c r="F622" s="502"/>
      <c r="G622" s="160"/>
      <c r="H622" s="161"/>
      <c r="I622" s="162"/>
      <c r="J622" s="163"/>
    </row>
    <row r="623" spans="1:10" ht="12.75" customHeight="1">
      <c r="A623" s="148" t="str">
        <f>IF('TRI-3C'!G$13="","",'TRI-3C'!G$13)</f>
        <v>Comunicar algunos datos de su identidad como: nombres completos, edad, nombres de familiares cercanos, lugar dónde vive.</v>
      </c>
      <c r="B623" s="158"/>
      <c r="C623" s="158"/>
      <c r="D623" s="158"/>
      <c r="E623" s="158"/>
      <c r="F623" s="159"/>
      <c r="G623" s="122" t="str">
        <f>IF(A623="","",VLOOKUP(J620,'TRI-3C'!$B$18:$FH$61,6,FALSE))</f>
        <v/>
      </c>
      <c r="H623" s="150"/>
      <c r="I623" s="127" t="str">
        <f>IF(G623="","",G623)</f>
        <v/>
      </c>
      <c r="J623" s="126"/>
    </row>
    <row r="624" spans="1:10" ht="12.75" customHeight="1">
      <c r="A624" s="11" t="str">
        <f>IF('TRI-3C'!$H$13="","",'TRI-3C'!$H$13)</f>
        <v>Demostrar curiosidad por las características físicas (genitales) que le permiten reconocerse como niño y niña</v>
      </c>
      <c r="B624" s="156"/>
      <c r="C624" s="156"/>
      <c r="D624" s="156"/>
      <c r="E624" s="156"/>
      <c r="F624" s="157"/>
      <c r="G624" s="124" t="str">
        <f>IF(A624="","",VLOOKUP(J620,'TRI-3C'!$B$18:$FH$61,7,FALSE))</f>
        <v/>
      </c>
      <c r="I624" s="125" t="str">
        <f t="shared" ref="I624:I640" si="19">IF(G624="","",G624)</f>
        <v/>
      </c>
      <c r="J624" s="128"/>
    </row>
    <row r="625" spans="1:10" ht="12.75" customHeight="1">
      <c r="A625" s="148" t="str">
        <f>IF('TRI-3C'!$I$13="","",'TRI-3C'!$I$13)</f>
        <v>Identificar la importancia de usar el cinturón de seguridad para promover el autocuidado y la protección personal.</v>
      </c>
      <c r="B625" s="149"/>
      <c r="C625" s="149"/>
      <c r="D625" s="150"/>
      <c r="E625" s="150"/>
      <c r="F625" s="126"/>
      <c r="G625" s="122" t="str">
        <f>IF(A625="","",VLOOKUP(J620,'TRI-3C'!$B$18:$FH$61,8,FALSE))</f>
        <v/>
      </c>
      <c r="H625" s="150"/>
      <c r="I625" s="127" t="str">
        <f t="shared" si="19"/>
        <v/>
      </c>
      <c r="J625" s="126"/>
    </row>
    <row r="626" spans="1:10" ht="12.75" customHeight="1">
      <c r="A626" s="147" t="str">
        <f>IF('TRI-3C'!$J$13="","",'TRI-3C'!$J$13)</f>
        <v>Identificar las situaciones de peligro a las que se puede exponer en su entorno inmediato y seguir pautas de comportamiento para evitarlas.</v>
      </c>
      <c r="B626" s="139"/>
      <c r="C626" s="139"/>
      <c r="F626" s="128"/>
      <c r="G626" s="124" t="str">
        <f>IF(A626="","",VLOOKUP(J620,'TRI-3C'!$B$18:$FH$61,9,FALSE))</f>
        <v/>
      </c>
      <c r="I626" s="125" t="str">
        <f t="shared" si="19"/>
        <v/>
      </c>
      <c r="J626" s="128"/>
    </row>
    <row r="627" spans="1:10" ht="12.75" customHeight="1">
      <c r="A627" s="148" t="str">
        <f>IF('TRI-3C'!$K$13="","",'TRI-3C'!$K$13)</f>
        <v>Identificar sus características físicas y las de las personas de su entorno como parte del proceso de aceptación de sí mismo y de respeto a los demás.</v>
      </c>
      <c r="B627" s="149"/>
      <c r="C627" s="149"/>
      <c r="D627" s="150"/>
      <c r="E627" s="150"/>
      <c r="F627" s="126"/>
      <c r="G627" s="122" t="str">
        <f>IF(A627="","",VLOOKUP(J620,'TRI-3C'!$B$18:$FH$61,10,FALSE))</f>
        <v/>
      </c>
      <c r="H627" s="150"/>
      <c r="I627" s="127" t="str">
        <f t="shared" si="19"/>
        <v/>
      </c>
      <c r="J627" s="126"/>
    </row>
    <row r="628" spans="1:10" ht="12.75" customHeight="1">
      <c r="A628" s="147" t="str">
        <f>IF('TRI-3C'!$L$13="","",'TRI-3C'!$L$13)</f>
        <v>Identificar y manifestar sus emociones y sentimientos, expresando las causas de los mismos mediante el lenguaje verbal. (D.EIB.10.3.)</v>
      </c>
      <c r="B628" s="139"/>
      <c r="C628" s="139"/>
      <c r="F628" s="128"/>
      <c r="G628" s="124" t="str">
        <f>IF(A628="","",VLOOKUP(J620,'TRI-3C'!$B$18:$FH$61,11,FALSE))</f>
        <v/>
      </c>
      <c r="I628" s="125" t="str">
        <f t="shared" si="19"/>
        <v/>
      </c>
      <c r="J628" s="128"/>
    </row>
    <row r="629" spans="1:10" ht="12.75" customHeight="1">
      <c r="A629" s="192" t="str">
        <f>IF('TRI-3C'!$M$13="","",'TRI-3C'!$M$13)</f>
        <v>Identificarse como miembro de una familia reconociéndose como parte importante de la misma.</v>
      </c>
      <c r="B629" s="154"/>
      <c r="C629" s="154"/>
      <c r="D629" s="154"/>
      <c r="E629" s="154"/>
      <c r="F629" s="155"/>
      <c r="G629" s="122" t="str">
        <f>IF(A629="","",VLOOKUP(J620,'TRI-3C'!$B$18:$FH$61,12,FALSE))</f>
        <v/>
      </c>
      <c r="H629" s="150"/>
      <c r="I629" s="127" t="str">
        <f t="shared" si="19"/>
        <v/>
      </c>
      <c r="J629" s="126"/>
    </row>
    <row r="630" spans="1:10" ht="12.75" customHeight="1">
      <c r="A630" s="147" t="str">
        <f>IF('TRI-3C'!$N$13="","",'TRI-3C'!$N$13)</f>
        <v>Practicar con autonomía hábitos de higiene personal como lavarse las manos, los dientes y la cara.</v>
      </c>
      <c r="B630" s="139"/>
      <c r="C630" s="139"/>
      <c r="F630" s="128"/>
      <c r="G630" s="124" t="str">
        <f>IF(A630="","",VLOOKUP(J620,'TRI-3C'!$B$18:$FH$61,13,FALSE))</f>
        <v/>
      </c>
      <c r="I630" s="125" t="str">
        <f t="shared" si="19"/>
        <v/>
      </c>
      <c r="J630" s="128"/>
    </row>
    <row r="631" spans="1:10" ht="12.75" customHeight="1">
      <c r="A631" s="148" t="str">
        <f>IF('TRI-3C'!$O$13="","",'TRI-3C'!$O$13)</f>
        <v>Practicar hábitos de orden ubicando los objetos en el lugar correspondiente.</v>
      </c>
      <c r="B631" s="149"/>
      <c r="C631" s="149"/>
      <c r="D631" s="150"/>
      <c r="E631" s="150"/>
      <c r="F631" s="126"/>
      <c r="G631" s="122" t="str">
        <f>IF(A631="","",VLOOKUP(J620,'TRI-3C'!$B$18:$FH$61,14,FALSE))</f>
        <v/>
      </c>
      <c r="H631" s="150"/>
      <c r="I631" s="127" t="str">
        <f t="shared" si="19"/>
        <v/>
      </c>
      <c r="J631" s="126"/>
    </row>
    <row r="632" spans="1:10" ht="12.75" customHeight="1">
      <c r="A632" s="147" t="str">
        <f>IF('TRI-3C'!$P$13="","",'TRI-3C'!$P$13)</f>
        <v>Practicar las acciones a seguir en situaciones de riesgo como: temblores, incendios, entre otros, determinadas en el plan de contingencia institucional.</v>
      </c>
      <c r="B632" s="139"/>
      <c r="C632" s="139"/>
      <c r="F632" s="128"/>
      <c r="G632" s="124" t="str">
        <f>IF(A632="","",VLOOKUP(J620,'TRI-3C'!$B$18:$FH$61,15,FALSE))</f>
        <v/>
      </c>
      <c r="I632" s="125" t="str">
        <f t="shared" si="19"/>
        <v/>
      </c>
      <c r="J632" s="128"/>
    </row>
    <row r="633" spans="1:10" ht="12.75" customHeight="1">
      <c r="A633" s="148" t="str">
        <f>IF('TRI-3C'!$Q$13="","",'TRI-3C'!$Q$13)</f>
        <v>Practicar normas de seguridad para evitar accidentes a los que se puede exponer en su entorno inmediato.</v>
      </c>
      <c r="B633" s="158"/>
      <c r="C633" s="158"/>
      <c r="D633" s="158"/>
      <c r="E633" s="158"/>
      <c r="F633" s="159"/>
      <c r="G633" s="122" t="str">
        <f>IF(A633="","",VLOOKUP(J620,'TRI-3C'!$B$18:$FH$61,16,FALSE))</f>
        <v/>
      </c>
      <c r="H633" s="150"/>
      <c r="I633" s="127" t="str">
        <f t="shared" si="19"/>
        <v/>
      </c>
      <c r="J633" s="126"/>
    </row>
    <row r="634" spans="1:10" ht="12.75" customHeight="1">
      <c r="A634" s="11" t="str">
        <f>IF('TRI-3C'!$R$13="","",'TRI-3C'!$R$13)</f>
        <v>Realiza independientemente normas de aseo al ir al baño.</v>
      </c>
      <c r="B634" s="156"/>
      <c r="C634" s="156"/>
      <c r="D634" s="156"/>
      <c r="E634" s="156"/>
      <c r="F634" s="157"/>
      <c r="G634" s="124" t="str">
        <f>IF(A634="","",VLOOKUP(J620,'TRI-3C'!$B$18:$FH$61,17,FALSE))</f>
        <v/>
      </c>
      <c r="I634" s="125" t="str">
        <f t="shared" si="19"/>
        <v/>
      </c>
      <c r="J634" s="128"/>
    </row>
    <row r="635" spans="1:10" ht="12.75" customHeight="1">
      <c r="A635" s="148" t="str">
        <f>IF('TRI-3C'!$S$13="","",'TRI-3C'!$S$13)</f>
        <v>Reconocer la importancia del uso del casco y demás indumentaria de pro tección para protegerse de lesiones en actividades que requieran su uso</v>
      </c>
      <c r="B635" s="149"/>
      <c r="C635" s="149"/>
      <c r="D635" s="150"/>
      <c r="E635" s="150"/>
      <c r="F635" s="126"/>
      <c r="G635" s="122" t="str">
        <f>IF(A635="","",VLOOKUP(J620,'TRI-3C'!$B$18:$FH$61,18,FALSE))</f>
        <v/>
      </c>
      <c r="H635" s="150"/>
      <c r="I635" s="127" t="str">
        <f t="shared" si="19"/>
        <v/>
      </c>
      <c r="J635" s="126"/>
    </row>
    <row r="636" spans="1:10" ht="12.75" customHeight="1">
      <c r="A636" s="147" t="str">
        <f>IF('TRI-3C'!$T$13="","",'TRI-3C'!$T$13)</f>
        <v>Reconocer situaciones problémicas en las actividades escolares para solucionarlas de forma creativa y con autonomía.</v>
      </c>
      <c r="B636" s="139"/>
      <c r="C636" s="139"/>
      <c r="F636" s="128"/>
      <c r="G636" s="124" t="str">
        <f>IF(A636="","",VLOOKUP(J620,'TRI-3C'!$B$18:$FH$61,19,FALSE))</f>
        <v/>
      </c>
      <c r="I636" s="125" t="str">
        <f t="shared" si="19"/>
        <v/>
      </c>
      <c r="J636" s="128"/>
    </row>
    <row r="637" spans="1:10" ht="12.75" customHeight="1">
      <c r="A637" s="148" t="str">
        <f>IF('TRI-3C'!$U$13="","",'TRI-3C'!$U$13)</f>
        <v>Seleccionar las prendas de vestir de acuerdo al estado climático (prendas para el frío / prendas para el calor).</v>
      </c>
      <c r="B637" s="149"/>
      <c r="C637" s="149"/>
      <c r="D637" s="150"/>
      <c r="E637" s="150"/>
      <c r="F637" s="126"/>
      <c r="G637" s="122" t="str">
        <f>IF(A637="","",VLOOKUP(J620,'TRI-3C'!$B$18:$FH$61,20,FALSE))</f>
        <v/>
      </c>
      <c r="H637" s="150"/>
      <c r="I637" s="127" t="str">
        <f t="shared" si="19"/>
        <v/>
      </c>
      <c r="J637" s="126"/>
    </row>
    <row r="638" spans="1:10" ht="12.75" customHeight="1">
      <c r="A638" s="147" t="str">
        <f>IF('TRI-3C'!$V$13="","",'TRI-3C'!$V$13)</f>
        <v>Tomar decisiones con respecto a la elección de actividades, vestuario entre otros, en función de sus gustos y preferencias, argumentando las mismas.</v>
      </c>
      <c r="B638" s="139"/>
      <c r="C638" s="139"/>
      <c r="F638" s="128"/>
      <c r="G638" s="124" t="str">
        <f>IF(A638="","",VLOOKUP(J620,'TRI-3C'!$B$18:$FH$61,21,FALSE))</f>
        <v/>
      </c>
      <c r="I638" s="125" t="str">
        <f t="shared" si="19"/>
        <v/>
      </c>
      <c r="J638" s="128"/>
    </row>
    <row r="639" spans="1:10" ht="12.75" customHeight="1">
      <c r="A639" s="192" t="str">
        <f>IF('TRI-3C'!$W$13="","",'TRI-3C'!$W$13)</f>
        <v>Utilizar la cuchara, tenedor y el vaso cuando se alimenta de manera autónoma.</v>
      </c>
      <c r="B639" s="154"/>
      <c r="C639" s="154"/>
      <c r="D639" s="154"/>
      <c r="E639" s="154"/>
      <c r="F639" s="155"/>
      <c r="G639" s="122" t="str">
        <f>IF(A639="","",VLOOKUP(J620,'TRI-3C'!$B$18:$FH$61,22,FALSE))</f>
        <v/>
      </c>
      <c r="H639" s="150"/>
      <c r="I639" s="127" t="str">
        <f t="shared" si="19"/>
        <v/>
      </c>
      <c r="J639" s="126"/>
    </row>
    <row r="640" spans="1:10" ht="12.75" customHeight="1">
      <c r="A640" s="147" t="str">
        <f>IF('TRI-3C'!$X$13="","",'TRI-3C'!$X$13)</f>
        <v>Vestirse y desvestirse de manera independiente con prendas de vestir sencillas. (D.EIB.10.5)</v>
      </c>
      <c r="B640" s="139"/>
      <c r="C640" s="139"/>
      <c r="F640" s="128"/>
      <c r="G640" s="124" t="str">
        <f>IF(A640="","",VLOOKUP(J620,'TRI-3C'!$B$18:$FH$61,23,FALSE))</f>
        <v/>
      </c>
      <c r="I640" s="125" t="str">
        <f t="shared" si="19"/>
        <v/>
      </c>
      <c r="J640" s="128"/>
    </row>
    <row r="641" spans="1:10" ht="12.75" customHeight="1">
      <c r="A641" s="165" t="str">
        <f>'BI-1T'!$A$8</f>
        <v>CONVIVENCIA</v>
      </c>
      <c r="B641" s="149"/>
      <c r="C641" s="149"/>
      <c r="D641" s="150"/>
      <c r="E641" s="150"/>
      <c r="F641" s="126"/>
      <c r="G641" s="122" t="str">
        <f>IF(A641="","",VLOOKUP(J620,'TRI-3C'!$B$18:$FH$61,24,FALSE))</f>
        <v/>
      </c>
      <c r="H641" s="150"/>
      <c r="I641" s="127"/>
      <c r="J641" s="126"/>
    </row>
    <row r="642" spans="1:10" ht="12.75" customHeight="1">
      <c r="A642" s="147" t="str">
        <f>IF('TRI-3C'!$Z$13="","",'TRI-3C'!$Z$13)</f>
        <v>Apoyar y motivar a otras personas a participar en actividades grupales, particularmente a quienes muestran dificultades al hacerlo</v>
      </c>
      <c r="B642" s="139"/>
      <c r="C642" s="139"/>
      <c r="F642" s="128"/>
      <c r="G642" s="124" t="str">
        <f>IF(A642="","",VLOOKUP(J620,'TRI-3C'!$B$18:$FH$61,25,FALSE))</f>
        <v/>
      </c>
      <c r="I642" s="125" t="str">
        <f t="shared" ref="I642:I656" si="20">IF(G642="","",G642)</f>
        <v/>
      </c>
      <c r="J642" s="128"/>
    </row>
    <row r="643" spans="1:10" ht="12.75" customHeight="1">
      <c r="A643" s="148" t="str">
        <f>IF('TRI-3C'!$AA$13="","",'TRI-3C'!$AA$13)</f>
        <v>Asumir y respetar normas de convivencia en la institución de educación inicial y en el hogar acordadas con el adulto. (D.EIB.10.15.)</v>
      </c>
      <c r="B643" s="158"/>
      <c r="C643" s="158"/>
      <c r="D643" s="158"/>
      <c r="E643" s="158"/>
      <c r="F643" s="159"/>
      <c r="G643" s="122" t="str">
        <f>IF(A643="","",VLOOKUP(J620,'TRI-3C'!$B$18:$FH$61,26,FALSE))</f>
        <v/>
      </c>
      <c r="H643" s="150"/>
      <c r="I643" s="127" t="str">
        <f t="shared" si="20"/>
        <v/>
      </c>
      <c r="J643" s="126"/>
    </row>
    <row r="644" spans="1:10" ht="12.75" customHeight="1">
      <c r="A644" s="11" t="str">
        <f>IF('TRI-3C'!$AB$13="","",'TRI-3C'!$AB$13)</f>
        <v>Colaborar en actividades que se desarrollan con otros niños y adultos de su entorno.</v>
      </c>
      <c r="B644" s="156"/>
      <c r="C644" s="156"/>
      <c r="D644" s="156"/>
      <c r="E644" s="156"/>
      <c r="F644" s="157"/>
      <c r="G644" s="124" t="str">
        <f>IF(A644="","",VLOOKUP(J620,'TRI-3C'!$B$18:$FH$61,27,FALSE))</f>
        <v/>
      </c>
      <c r="I644" s="125" t="str">
        <f t="shared" si="20"/>
        <v/>
      </c>
      <c r="J644" s="128"/>
    </row>
    <row r="645" spans="1:10" ht="12.75" customHeight="1">
      <c r="A645" s="148" t="str">
        <f>IF('TRI-3C'!$AC$13="","",'TRI-3C'!$AC$13)</f>
        <v>Demostrar actitudes de solidaridad ante situaciones de necesidad de sus compañeros y adultos de su entorno</v>
      </c>
      <c r="B645" s="149"/>
      <c r="C645" s="149"/>
      <c r="D645" s="150"/>
      <c r="E645" s="150"/>
      <c r="F645" s="126"/>
      <c r="G645" s="122" t="str">
        <f>IF(A645="","",VLOOKUP(J620,'TRI-3C'!$B$18:$FH$61,28,FALSE))</f>
        <v/>
      </c>
      <c r="H645" s="150"/>
      <c r="I645" s="127" t="str">
        <f t="shared" si="20"/>
        <v/>
      </c>
      <c r="J645" s="126"/>
    </row>
    <row r="646" spans="1:10" ht="12.75" customHeight="1">
      <c r="A646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646" s="139"/>
      <c r="C646" s="139"/>
      <c r="F646" s="128"/>
      <c r="G646" s="124" t="str">
        <f>IF(A646="","",VLOOKUP(J620,'TRI-3C'!$B$18:$FH$61,29,FALSE))</f>
        <v/>
      </c>
      <c r="I646" s="125" t="str">
        <f t="shared" si="20"/>
        <v/>
      </c>
      <c r="J646" s="128"/>
    </row>
    <row r="647" spans="1:10" ht="12.75" customHeight="1">
      <c r="A647" s="148" t="str">
        <f>IF('TRI-3C'!$AE$13="","",'TRI-3C'!$AE$13)</f>
        <v>Demostrar preferencia de jugar la mayor parte del tiempo con un amigo estableciendo niveles de empatías más estables.</v>
      </c>
      <c r="B647" s="149"/>
      <c r="C647" s="149"/>
      <c r="D647" s="150"/>
      <c r="E647" s="150"/>
      <c r="F647" s="126"/>
      <c r="G647" s="122" t="str">
        <f>IF(A647="","",VLOOKUP(J620,'TRI-3C'!$B$18:$FH$61,30,FALSE))</f>
        <v/>
      </c>
      <c r="H647" s="150"/>
      <c r="I647" s="127" t="str">
        <f t="shared" si="20"/>
        <v/>
      </c>
      <c r="J647" s="126"/>
    </row>
    <row r="648" spans="1:10" ht="12.75" customHeight="1">
      <c r="A648" s="147" t="str">
        <f>IF('TRI-3C'!$AF$13="","",'TRI-3C'!$AF$13)</f>
        <v>Demostrar sensibilidad ante deseos, emociones y sentimientos de otras personas.</v>
      </c>
      <c r="B648" s="139"/>
      <c r="C648" s="139"/>
      <c r="F648" s="128"/>
      <c r="G648" s="124" t="str">
        <f>IF(A648="","",VLOOKUP(J620,'TRI-3C'!$B$18:$FH$61,31,FALSE))</f>
        <v/>
      </c>
      <c r="I648" s="125" t="str">
        <f t="shared" si="20"/>
        <v/>
      </c>
      <c r="J648" s="128"/>
    </row>
    <row r="649" spans="1:10" ht="12.75" customHeight="1">
      <c r="A649" s="192" t="str">
        <f>IF('TRI-3C'!$AG$13="","",'TRI-3C'!$AG$13)</f>
        <v>Desarrollar la capacidad de esperar para obtener una recompensa mayor en el futuro.</v>
      </c>
      <c r="B649" s="154"/>
      <c r="C649" s="154"/>
      <c r="D649" s="154"/>
      <c r="E649" s="154"/>
      <c r="F649" s="155"/>
      <c r="G649" s="122" t="str">
        <f>IF(A649="","",VLOOKUP(J620,'TRI-3C'!$B$18:$FH$61,32,FALSE))</f>
        <v/>
      </c>
      <c r="H649" s="150"/>
      <c r="I649" s="127" t="str">
        <f t="shared" si="20"/>
        <v/>
      </c>
      <c r="J649" s="126"/>
    </row>
    <row r="650" spans="1:10" ht="12.75" customHeight="1">
      <c r="A650" s="147" t="str">
        <f>IF('TRI-3C'!$AH$13="","",'TRI-3C'!$AH$13)</f>
        <v>Identificar instituciones y profesiones que brindan servicios a la comunidad y los roles que ellos cumplen.</v>
      </c>
      <c r="B650" s="139"/>
      <c r="C650" s="139"/>
      <c r="F650" s="128"/>
      <c r="G650" s="124" t="str">
        <f>IF(A650="","",VLOOKUP(J620,'TRI-3C'!$B$18:$FH$61,33,FALSE))</f>
        <v/>
      </c>
      <c r="I650" s="125" t="str">
        <f t="shared" si="20"/>
        <v/>
      </c>
      <c r="J650" s="128"/>
    </row>
    <row r="651" spans="1:10" ht="12.75" customHeight="1">
      <c r="A651" s="148" t="str">
        <f>IF('TRI-3C'!$AI$13="","",'TRI-3C'!$AI$13)</f>
        <v>Identificar las profesiones, oficios y ocupaciones que cumplen los miembros de su familia.</v>
      </c>
      <c r="B651" s="149"/>
      <c r="C651" s="149"/>
      <c r="D651" s="150"/>
      <c r="E651" s="150"/>
      <c r="F651" s="126"/>
      <c r="G651" s="122" t="str">
        <f>IF(A651="","",VLOOKUP(J620,'TRI-3C'!$B$18:$FH$61,34,FALSE))</f>
        <v/>
      </c>
      <c r="H651" s="150"/>
      <c r="I651" s="127" t="str">
        <f t="shared" si="20"/>
        <v/>
      </c>
      <c r="J651" s="126"/>
    </row>
    <row r="652" spans="1:10" ht="12.75" customHeight="1">
      <c r="A652" s="147" t="str">
        <f>IF('TRI-3C'!$AJ$13="","",'TRI-3C'!$AJ$13)</f>
        <v>Incrementar su campo de interrelación con otras personas a más del grupo familiar y escolar interactuando con mayor facilidad.</v>
      </c>
      <c r="B652" s="139"/>
      <c r="C652" s="139"/>
      <c r="F652" s="128"/>
      <c r="G652" s="124" t="str">
        <f>IF(A652="","",VLOOKUP(J620,'TRI-3C'!$B$18:$FH$61,35,FALSE))</f>
        <v/>
      </c>
      <c r="I652" s="125" t="str">
        <f t="shared" si="20"/>
        <v/>
      </c>
      <c r="J652" s="128"/>
    </row>
    <row r="653" spans="1:10" ht="12.75" customHeight="1">
      <c r="A653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653" s="158"/>
      <c r="C653" s="158"/>
      <c r="D653" s="158"/>
      <c r="E653" s="158"/>
      <c r="F653" s="159"/>
      <c r="G653" s="122" t="str">
        <f>IF(A653="","",VLOOKUP(J620,'TRI-3C'!$B$18:$FH$61,36,FALSE))</f>
        <v/>
      </c>
      <c r="H653" s="150"/>
      <c r="I653" s="127" t="str">
        <f t="shared" si="20"/>
        <v/>
      </c>
      <c r="J653" s="126"/>
    </row>
    <row r="654" spans="1:10" ht="12.75" customHeight="1">
      <c r="A654" s="11" t="str">
        <f>IF('TRI-3C'!$AL$13="","",'TRI-3C'!$AL$13)</f>
        <v>Participar juegos grupales siguiendo las reglas y asumiendo roles que le permitan mantener un ambiente armónico con sus pares. (D.EIB.10.11.)</v>
      </c>
      <c r="B654" s="156"/>
      <c r="C654" s="156"/>
      <c r="D654" s="156"/>
      <c r="E654" s="156"/>
      <c r="F654" s="157"/>
      <c r="G654" s="124" t="str">
        <f>IF(A654="","",VLOOKUP(J620,'TRI-3C'!$B$18:$FH$61,37,FALSE))</f>
        <v/>
      </c>
      <c r="I654" s="125" t="str">
        <f t="shared" si="20"/>
        <v/>
      </c>
      <c r="J654" s="128"/>
    </row>
    <row r="655" spans="1:10" ht="12.75" customHeight="1">
      <c r="A655" s="148" t="str">
        <f>IF('TRI-3C'!$AM$13="","",'TRI-3C'!$AM$13)</f>
        <v>Practicar la costumbre de ahorrar para ocasiones y casos especiales</v>
      </c>
      <c r="B655" s="149"/>
      <c r="C655" s="149"/>
      <c r="D655" s="150"/>
      <c r="E655" s="150"/>
      <c r="F655" s="126"/>
      <c r="G655" s="122" t="str">
        <f>IF(A655="","",VLOOKUP(J620,'TRI-3C'!$B$18:$FH$61,38,FALSE))</f>
        <v/>
      </c>
      <c r="H655" s="150"/>
      <c r="I655" s="127" t="str">
        <f t="shared" si="20"/>
        <v/>
      </c>
      <c r="J655" s="126"/>
    </row>
    <row r="656" spans="1:10" ht="12.75" customHeight="1">
      <c r="A656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656" s="139"/>
      <c r="C656" s="139"/>
      <c r="F656" s="128"/>
      <c r="G656" s="124" t="str">
        <f>IF(A656="","",VLOOKUP(J620,'TRI-3C'!$B$18:$FH$61,39,FALSE))</f>
        <v/>
      </c>
      <c r="I656" s="125" t="str">
        <f t="shared" si="20"/>
        <v/>
      </c>
      <c r="J656" s="128"/>
    </row>
    <row r="657" spans="1:10" ht="12.75" customHeight="1">
      <c r="A657" s="165" t="str">
        <f>'BI-1T'!$A$9</f>
        <v>RELACIONES CON EL MEDIO NATURAL Y CULTURAL</v>
      </c>
      <c r="B657" s="149"/>
      <c r="C657" s="149"/>
      <c r="D657" s="150"/>
      <c r="E657" s="150"/>
      <c r="F657" s="126"/>
      <c r="G657" s="122" t="str">
        <f>IF(A657="","",VLOOKUP(J620,'TRI-3C'!$B$18:$FH$61,40,FALSE))</f>
        <v/>
      </c>
      <c r="H657" s="150"/>
      <c r="I657" s="127"/>
      <c r="J657" s="126"/>
    </row>
    <row r="658" spans="1:10" ht="12.75" customHeight="1">
      <c r="A658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658" s="139"/>
      <c r="C658" s="139"/>
      <c r="F658" s="128"/>
      <c r="G658" s="124" t="str">
        <f>IF(A658="","",VLOOKUP(J620,'TRI-3C'!$B$18:$FH$61,41,FALSE))</f>
        <v/>
      </c>
      <c r="I658" s="125" t="str">
        <f t="shared" ref="I658:I677" si="21">IF(G658="","",G658)</f>
        <v/>
      </c>
      <c r="J658" s="128"/>
    </row>
    <row r="659" spans="1:10" ht="12.75" customHeight="1">
      <c r="A659" s="192" t="str">
        <f>IF('TRI-3C'!$AQ$13="","",'TRI-3C'!$AQ$13)</f>
        <v>Construir conexiones emocionales con su contexto natural (plantas, animales, agua, tierra, aire) y social.</v>
      </c>
      <c r="B659" s="154"/>
      <c r="C659" s="154"/>
      <c r="D659" s="154"/>
      <c r="E659" s="154"/>
      <c r="F659" s="155"/>
      <c r="G659" s="122" t="str">
        <f>IF(A659="","",VLOOKUP(J620,'TRI-3C'!$B$18:$FH$61,42,FALSE))</f>
        <v/>
      </c>
      <c r="H659" s="150"/>
      <c r="I659" s="127" t="str">
        <f t="shared" si="21"/>
        <v/>
      </c>
      <c r="J659" s="126"/>
    </row>
    <row r="660" spans="1:10" ht="12.75" customHeight="1">
      <c r="A660" s="147" t="str">
        <f>IF('TRI-3C'!$AR$13="","",'TRI-3C'!$AR$13)</f>
        <v>dentificar en las actividades diarias oportunidades para aprovechar los recursos y reducir los residuos para proteger el entorno natural</v>
      </c>
      <c r="B660" s="139"/>
      <c r="C660" s="139"/>
      <c r="F660" s="128"/>
      <c r="G660" s="124" t="str">
        <f>IF(A660="","",VLOOKUP(J620,'TRI-3C'!$B$18:$FH$61,43,FALSE))</f>
        <v/>
      </c>
      <c r="I660" s="125" t="str">
        <f t="shared" si="21"/>
        <v/>
      </c>
      <c r="J660" s="128"/>
    </row>
    <row r="661" spans="1:10" ht="12.75" customHeight="1">
      <c r="A661" s="148" t="str">
        <f>IF('TRI-3C'!$AS$13="","",'TRI-3C'!$AS$13)</f>
        <v>Diferenciar entre alimentos nutritivos y no nutritivos identificando los beneficios de una alimentación sana y saludable.</v>
      </c>
      <c r="B661" s="149"/>
      <c r="C661" s="149"/>
      <c r="D661" s="150"/>
      <c r="E661" s="150"/>
      <c r="F661" s="126"/>
      <c r="G661" s="122" t="str">
        <f>IF(A661="","",VLOOKUP(J620,'TRI-3C'!$B$18:$FH$61,44,FALSE))</f>
        <v/>
      </c>
      <c r="H661" s="150"/>
      <c r="I661" s="127" t="str">
        <f t="shared" si="21"/>
        <v/>
      </c>
      <c r="J661" s="126"/>
    </row>
    <row r="662" spans="1:10" ht="12.75" customHeight="1">
      <c r="A662" s="147" t="str">
        <f>IF('TRI-3C'!$AT$13="","",'TRI-3C'!$AT$13)</f>
        <v>Diferenciar entre lo que le pertenece, lo que pertenece a los demás y lo que pertenece al grupo o comunidad.</v>
      </c>
      <c r="B662" s="139"/>
      <c r="C662" s="139"/>
      <c r="F662" s="128"/>
      <c r="G662" s="124" t="str">
        <f>IF(A662="","",VLOOKUP(J620,'TRI-3C'!$B$18:$FH$61,45,FALSE))</f>
        <v/>
      </c>
      <c r="I662" s="125" t="str">
        <f t="shared" si="21"/>
        <v/>
      </c>
      <c r="J662" s="128"/>
    </row>
    <row r="663" spans="1:10" ht="12.75" customHeight="1">
      <c r="A663" s="148" t="str">
        <f>IF('TRI-3C'!$AU$13="","",'TRI-3C'!$AU$13)</f>
        <v>Diferenciar los seres vivos y elementos no vivos de su entorno explorando su mundo natural.</v>
      </c>
      <c r="B663" s="158"/>
      <c r="C663" s="158"/>
      <c r="D663" s="158"/>
      <c r="E663" s="158"/>
      <c r="F663" s="159"/>
      <c r="G663" s="122" t="str">
        <f>IF(A663="","",VLOOKUP(J620,'TRI-3C'!$B$18:$FH$61,46,FALSE))</f>
        <v/>
      </c>
      <c r="H663" s="150"/>
      <c r="I663" s="127" t="str">
        <f t="shared" si="21"/>
        <v/>
      </c>
      <c r="J663" s="126"/>
    </row>
    <row r="664" spans="1:10" ht="12.75" customHeight="1">
      <c r="A664" s="11" t="str">
        <f>IF('TRI-3C'!$AV$13="","",'TRI-3C'!$AV$13)</f>
        <v>Establecer comparaciones entre los elementos del entorno a través de la discriminación sensorial.</v>
      </c>
      <c r="B664" s="156"/>
      <c r="C664" s="156"/>
      <c r="D664" s="156"/>
      <c r="E664" s="156"/>
      <c r="F664" s="157"/>
      <c r="G664" s="124" t="str">
        <f>IF(A664="","",VLOOKUP(J620,'TRI-3C'!$B$18:$FH$61,47,FALSE))</f>
        <v/>
      </c>
      <c r="I664" s="125" t="str">
        <f t="shared" si="21"/>
        <v/>
      </c>
      <c r="J664" s="128"/>
    </row>
    <row r="665" spans="1:10" ht="12.75" customHeight="1">
      <c r="A665" s="148" t="str">
        <f>IF('TRI-3C'!$AW$13="","",'TRI-3C'!$AW$13)</f>
        <v>Explorar e identificar los diferentes elementos y fenómenos del entorno natural mediante procesos que propicien la indagación.</v>
      </c>
      <c r="B665" s="149"/>
      <c r="C665" s="149"/>
      <c r="D665" s="150"/>
      <c r="E665" s="150"/>
      <c r="F665" s="126"/>
      <c r="G665" s="122" t="str">
        <f>IF(A665="","",VLOOKUP(J620,'TRI-3C'!$B$18:$FH$61,48,FALSE))</f>
        <v/>
      </c>
      <c r="H665" s="150"/>
      <c r="I665" s="127" t="str">
        <f t="shared" si="21"/>
        <v/>
      </c>
      <c r="J665" s="126"/>
    </row>
    <row r="666" spans="1:10" ht="12.75" customHeight="1">
      <c r="A666" s="147" t="str">
        <f>IF('TRI-3C'!$AX$13="","",'TRI-3C'!$AX$13)</f>
        <v>Identificar características de las plantas por su utilidad, estableciendo diferencias entre ellas.</v>
      </c>
      <c r="B666" s="139"/>
      <c r="C666" s="139"/>
      <c r="F666" s="128"/>
      <c r="G666" s="124" t="str">
        <f>IF(A666="","",VLOOKUP(J620,'TRI-3C'!$B$18:$FH$61,49,FALSE))</f>
        <v/>
      </c>
      <c r="I666" s="125" t="str">
        <f t="shared" si="21"/>
        <v/>
      </c>
      <c r="J666" s="128"/>
    </row>
    <row r="667" spans="1:10" ht="12.75" customHeight="1">
      <c r="A667" s="148" t="str">
        <f>IF('TRI-3C'!$AY$13="","",'TRI-3C'!$AY$13)</f>
        <v>Identificar las características de los animales domésticos y silvestres estableciendo las diferencias entre ellos.</v>
      </c>
      <c r="B667" s="149"/>
      <c r="C667" s="149"/>
      <c r="D667" s="150"/>
      <c r="E667" s="150"/>
      <c r="F667" s="126"/>
      <c r="G667" s="122" t="str">
        <f>IF(A667="","",VLOOKUP(J620,'TRI-3C'!$B$18:$FH$61,50,FALSE))</f>
        <v/>
      </c>
      <c r="H667" s="150"/>
      <c r="I667" s="127" t="str">
        <f t="shared" si="21"/>
        <v/>
      </c>
      <c r="J667" s="126"/>
    </row>
    <row r="668" spans="1:10" ht="12.75" customHeight="1">
      <c r="A668" s="147" t="str">
        <f>IF('TRI-3C'!$AZ$13="","",'TRI-3C'!$AZ$13)</f>
        <v>Identificar las características del mar y reconocerlo como una parte integral del territorio nacional</v>
      </c>
      <c r="B668" s="139"/>
      <c r="C668" s="139"/>
      <c r="F668" s="128"/>
      <c r="G668" s="124" t="str">
        <f>IF(A668="","",VLOOKUP(J620,'TRI-3C'!$B$18:$FH$61,51,FALSE))</f>
        <v/>
      </c>
      <c r="I668" s="125" t="str">
        <f t="shared" si="21"/>
        <v/>
      </c>
      <c r="J668" s="128"/>
    </row>
    <row r="669" spans="1:10" ht="12.75" customHeight="1">
      <c r="A669" s="192" t="str">
        <f>IF('TRI-3C'!$BA$13="","",'TRI-3C'!$BA$13)</f>
        <v>Identificar prácticas socioculturales de su localidad demostrando curiosidad ante sus tradiciones.</v>
      </c>
      <c r="B669" s="154"/>
      <c r="C669" s="154"/>
      <c r="D669" s="154"/>
      <c r="E669" s="154"/>
      <c r="F669" s="155"/>
      <c r="G669" s="122" t="str">
        <f>IF(A669="","",VLOOKUP(J620,'TRI-3C'!$B$18:$FH$61,52,FALSE))</f>
        <v/>
      </c>
      <c r="H669" s="150"/>
      <c r="I669" s="127" t="str">
        <f t="shared" si="21"/>
        <v/>
      </c>
      <c r="J669" s="126"/>
    </row>
    <row r="670" spans="1:10" ht="12.75" customHeight="1">
      <c r="A670" s="147" t="str">
        <f>IF('TRI-3C'!$BB$13="","",'TRI-3C'!$BB$13)</f>
        <v>Observar el proceso del ciclo vital de las plantas mediante actividades de experimentación.</v>
      </c>
      <c r="B670" s="139"/>
      <c r="C670" s="139"/>
      <c r="F670" s="128"/>
      <c r="G670" s="124" t="str">
        <f>IF(A670="","",VLOOKUP(J620,'TRI-3C'!$B$18:$FH$61,53,FALSE))</f>
        <v/>
      </c>
      <c r="I670" s="125" t="str">
        <f t="shared" si="21"/>
        <v/>
      </c>
      <c r="J670" s="128"/>
    </row>
    <row r="671" spans="1:10" ht="12.75" customHeight="1">
      <c r="A671" s="148" t="str">
        <f>IF('TRI-3C'!$BC$13="","",'TRI-3C'!$BC$13)</f>
        <v>Participar en actividades lúdicas para identificar prácticas de movilidad que ayudan a cuidar el planeta</v>
      </c>
      <c r="B671" s="149"/>
      <c r="C671" s="149"/>
      <c r="D671" s="150"/>
      <c r="E671" s="150"/>
      <c r="F671" s="126"/>
      <c r="G671" s="122" t="str">
        <f>IF(A671="","",VLOOKUP(J620,'TRI-3C'!$B$18:$FH$61,54,FALSE))</f>
        <v/>
      </c>
      <c r="H671" s="150"/>
      <c r="I671" s="127" t="str">
        <f t="shared" si="21"/>
        <v/>
      </c>
      <c r="J671" s="126"/>
    </row>
    <row r="672" spans="1:10" ht="12.75" customHeight="1">
      <c r="A672" s="147" t="str">
        <f>IF('TRI-3C'!$BD$13="","",'TRI-3C'!$BD$13)</f>
        <v>Participar en algunas prácticas tradicionales de su entorno disfrutando y respetando las diferentes manifestaciones culturales</v>
      </c>
      <c r="B672" s="139"/>
      <c r="C672" s="139"/>
      <c r="F672" s="128"/>
      <c r="G672" s="124" t="str">
        <f>IF(A672="","",VLOOKUP(J620,'TRI-3C'!$B$18:$FH$61,55,FALSE))</f>
        <v/>
      </c>
      <c r="I672" s="125" t="str">
        <f t="shared" si="21"/>
        <v/>
      </c>
      <c r="J672" s="128"/>
    </row>
    <row r="673" spans="1:10" ht="12.75" customHeight="1">
      <c r="A673" s="148" t="str">
        <f>IF('TRI-3C'!$BE$13="","",'TRI-3C'!$BE$13)</f>
        <v>Practicar hábitos de cuidado y conservación del medio ambiente que eviten la contaminación del aire, suelo y agua. (D.EIB.10.19.)</v>
      </c>
      <c r="B673" s="158"/>
      <c r="C673" s="158"/>
      <c r="D673" s="158"/>
      <c r="E673" s="158"/>
      <c r="F673" s="159"/>
      <c r="G673" s="122" t="str">
        <f>IF(A673="","",VLOOKUP(J620,'TRI-3C'!$B$18:$FH$61,56,FALSE))</f>
        <v/>
      </c>
      <c r="H673" s="150"/>
      <c r="I673" s="127" t="str">
        <f t="shared" si="21"/>
        <v/>
      </c>
      <c r="J673" s="126"/>
    </row>
    <row r="674" spans="1:10" ht="12.75" customHeight="1">
      <c r="A674" s="11" t="str">
        <f>IF('TRI-3C'!$BF$13="","",'TRI-3C'!$BF$13)</f>
        <v>Realizar acciones de cuidado y protección de plantas y animales de su entorno erradicando actitudes de maltrato.</v>
      </c>
      <c r="B674" s="156"/>
      <c r="C674" s="156"/>
      <c r="D674" s="156"/>
      <c r="E674" s="156"/>
      <c r="F674" s="157"/>
      <c r="G674" s="124" t="str">
        <f>IF(A674="","",VLOOKUP(J620,'TRI-3C'!$B$18:$FH$61,57,FALSE))</f>
        <v/>
      </c>
      <c r="I674" s="125" t="str">
        <f t="shared" si="21"/>
        <v/>
      </c>
      <c r="J674" s="128"/>
    </row>
    <row r="675" spans="1:10" ht="12.75" customHeight="1">
      <c r="A675" s="148" t="str">
        <f>IF('TRI-3C'!$BG$13="","",'TRI-3C'!$BG$13)</f>
        <v>Reconocer cómo las personas utilizan el dinero en su entorno familiar para satisfacer sus necesidades y deseos</v>
      </c>
      <c r="B675" s="149"/>
      <c r="C675" s="149"/>
      <c r="D675" s="150"/>
      <c r="E675" s="150"/>
      <c r="F675" s="126"/>
      <c r="G675" s="122" t="str">
        <f>IF(A675="","",VLOOKUP(J620,'TRI-3C'!$B$18:$FH$61,58,FALSE))</f>
        <v/>
      </c>
      <c r="H675" s="150"/>
      <c r="I675" s="127" t="str">
        <f t="shared" si="21"/>
        <v/>
      </c>
      <c r="J675" s="126"/>
    </row>
    <row r="676" spans="1:10" ht="12.75" customHeight="1">
      <c r="A676" s="147" t="str">
        <f>IF('TRI-3C'!$BH$13="","",'TRI-3C'!$BH$13)</f>
        <v>Reconocer las consecuencias de no cuidar sus pertenencias.</v>
      </c>
      <c r="B676" s="139"/>
      <c r="C676" s="139"/>
      <c r="F676" s="128"/>
      <c r="G676" s="124" t="str">
        <f>IF(A676="","",VLOOKUP(J620,'TRI-3C'!$B$18:$FH$61,59,FALSE))</f>
        <v/>
      </c>
      <c r="I676" s="125" t="str">
        <f t="shared" si="21"/>
        <v/>
      </c>
      <c r="J676" s="128"/>
    </row>
    <row r="677" spans="1:10" ht="12.75" customHeight="1">
      <c r="A677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677" s="149"/>
      <c r="C677" s="149"/>
      <c r="D677" s="150"/>
      <c r="E677" s="150"/>
      <c r="F677" s="126"/>
      <c r="G677" s="122" t="str">
        <f>IF(A677="","",VLOOKUP(J620,'TRI-3C'!$B$18:$FH$61,60,FALSE))</f>
        <v/>
      </c>
      <c r="H677" s="150"/>
      <c r="I677" s="127" t="str">
        <f t="shared" si="21"/>
        <v/>
      </c>
      <c r="J677" s="126"/>
    </row>
    <row r="678" spans="1:10" ht="12.75" customHeight="1">
      <c r="A678" s="164" t="str">
        <f>'BI-1T'!$A$10</f>
        <v>RELACIONES LOGICAS MATEMATICAS</v>
      </c>
      <c r="B678" s="139"/>
      <c r="C678" s="139"/>
      <c r="F678" s="128"/>
      <c r="G678" s="124" t="str">
        <f>IF(A678="","",VLOOKUP(J620,'TRI-3C'!$B$18:$FH$61,61,FALSE))</f>
        <v/>
      </c>
      <c r="I678" s="125"/>
      <c r="J678" s="128"/>
    </row>
    <row r="679" spans="1:10" ht="12.75" customHeight="1">
      <c r="A679" s="192" t="str">
        <f>IF('TRI-3C'!$BK$13="","",'TRI-3C'!$BK$13)</f>
        <v>Asociar las formas de los objetos del entorno con figuras geométricas bidimensionales</v>
      </c>
      <c r="B679" s="154"/>
      <c r="C679" s="154"/>
      <c r="D679" s="154"/>
      <c r="E679" s="154"/>
      <c r="F679" s="155"/>
      <c r="G679" s="122" t="str">
        <f>IF(A679="","",VLOOKUP(J620,'TRI-3C'!$B$18:$FH$61,62,FALSE))</f>
        <v/>
      </c>
      <c r="H679" s="150"/>
      <c r="I679" s="127" t="str">
        <f t="shared" ref="I679:I700" si="22">IF(G679="","",G679)</f>
        <v/>
      </c>
      <c r="J679" s="126"/>
    </row>
    <row r="680" spans="1:10" ht="12.75" customHeight="1">
      <c r="A680" s="147" t="str">
        <f>IF('TRI-3C'!$BL$13="","",'TRI-3C'!$BL$13)</f>
        <v>Clasificar objetos con dos atributos (tamaño, color o forma).</v>
      </c>
      <c r="B680" s="139"/>
      <c r="C680" s="139"/>
      <c r="F680" s="128"/>
      <c r="G680" s="124" t="str">
        <f>IF(A680="","",VLOOKUP(J620,'TRI-3C'!$B$18:$FH$61,63,FALSE))</f>
        <v/>
      </c>
      <c r="I680" s="125" t="str">
        <f t="shared" si="22"/>
        <v/>
      </c>
      <c r="J680" s="128"/>
    </row>
    <row r="681" spans="1:10" ht="12.75" customHeight="1">
      <c r="A681" s="148" t="str">
        <f>IF('TRI-3C'!$BM$13="","",'TRI-3C'!$BM$13)</f>
        <v>Comparar y armar colecciones de más, igual y menos objetos.</v>
      </c>
      <c r="B681" s="149"/>
      <c r="C681" s="149"/>
      <c r="D681" s="150"/>
      <c r="E681" s="150"/>
      <c r="F681" s="126"/>
      <c r="G681" s="122" t="str">
        <f>IF(A681="","",VLOOKUP(J620,'TRI-3C'!$B$18:$FH$61,64,FALSE))</f>
        <v/>
      </c>
      <c r="H681" s="150"/>
      <c r="I681" s="127" t="str">
        <f t="shared" si="22"/>
        <v/>
      </c>
      <c r="J681" s="126"/>
    </row>
    <row r="682" spans="1:10" ht="12.75" customHeight="1">
      <c r="A682" s="147" t="str">
        <f>IF('TRI-3C'!$BN$13="","",'TRI-3C'!$BN$13)</f>
        <v>Comparar y ordenar secuencialmente un conjunto pequeño de objetos de acuerdo con su tamaño.</v>
      </c>
      <c r="B682" s="139"/>
      <c r="C682" s="139"/>
      <c r="F682" s="128"/>
      <c r="G682" s="124" t="str">
        <f>IF(A682="","",VLOOKUP(J620,'TRI-3C'!$B$18:$FH$61,65,FALSE))</f>
        <v/>
      </c>
      <c r="I682" s="125" t="str">
        <f t="shared" si="22"/>
        <v/>
      </c>
      <c r="J682" s="128"/>
    </row>
    <row r="683" spans="1:10" ht="12.75" customHeight="1">
      <c r="A683" s="148" t="str">
        <f>IF('TRI-3C'!$BO$13="","",'TRI-3C'!$BO$13)</f>
        <v>Comprender la relación de número-cantidad hasta el 10.</v>
      </c>
      <c r="B683" s="158"/>
      <c r="C683" s="158"/>
      <c r="D683" s="158"/>
      <c r="E683" s="158"/>
      <c r="F683" s="159"/>
      <c r="G683" s="122" t="str">
        <f>IF(A683="","",VLOOKUP(J620,'TRI-3C'!$B$18:$FH$61,66,FALSE))</f>
        <v/>
      </c>
      <c r="H683" s="150"/>
      <c r="I683" s="127" t="str">
        <f t="shared" si="22"/>
        <v/>
      </c>
      <c r="J683" s="126"/>
    </row>
    <row r="684" spans="1:10" ht="12.75" customHeight="1">
      <c r="A684" s="11" t="str">
        <f>IF('TRI-3C'!$BP$13="","",'TRI-3C'!$BP$13)</f>
        <v>Comprender la relación del numeral (representación simbólica del número) con la cantidad hasta el 5.</v>
      </c>
      <c r="B684" s="156"/>
      <c r="C684" s="156"/>
      <c r="D684" s="156"/>
      <c r="E684" s="156"/>
      <c r="F684" s="157"/>
      <c r="G684" s="124" t="str">
        <f>IF(A684="","",VLOOKUP(J620,'TRI-3C'!$B$18:$FH$61,67,FALSE))</f>
        <v/>
      </c>
      <c r="I684" s="125" t="str">
        <f t="shared" si="22"/>
        <v/>
      </c>
      <c r="J684" s="128"/>
    </row>
    <row r="685" spans="1:10" ht="12.75" customHeight="1">
      <c r="A685" s="148" t="str">
        <f>IF('TRI-3C'!$BQ$13="","",'TRI-3C'!$BQ$13)</f>
        <v>Contar oralmente del 1 al 15 con secuencia numérica.</v>
      </c>
      <c r="B685" s="149"/>
      <c r="C685" s="149"/>
      <c r="D685" s="150"/>
      <c r="E685" s="150"/>
      <c r="F685" s="126"/>
      <c r="G685" s="122" t="str">
        <f>IF(A685="","",VLOOKUP(J620,'TRI-3C'!$B$18:$FH$61,68,FALSE))</f>
        <v/>
      </c>
      <c r="H685" s="150"/>
      <c r="I685" s="127" t="str">
        <f t="shared" si="22"/>
        <v/>
      </c>
      <c r="J685" s="126"/>
    </row>
    <row r="686" spans="1:10" ht="12.75" customHeight="1">
      <c r="A686" s="147" t="str">
        <f>IF('TRI-3C'!$BR$13="","",'TRI-3C'!$BR$13)</f>
        <v>Continuar y reproducir patrones simples con objetos concretos y representaciones gráficas.</v>
      </c>
      <c r="B686" s="139"/>
      <c r="C686" s="139"/>
      <c r="F686" s="128"/>
      <c r="G686" s="124" t="str">
        <f>IF(A686="","",VLOOKUP(J620,'TRI-3C'!$B$18:$FH$61,69,FALSE))</f>
        <v/>
      </c>
      <c r="I686" s="125" t="str">
        <f t="shared" si="22"/>
        <v/>
      </c>
      <c r="J686" s="128"/>
    </row>
    <row r="687" spans="1:10" ht="12.75" customHeight="1">
      <c r="A687" s="148" t="str">
        <f>IF('TRI-3C'!$BS$13="","",'TRI-3C'!$BS$13)</f>
        <v>Establecer la relación de correspondencia entre los elementos de colecciones de objetos.</v>
      </c>
      <c r="B687" s="149"/>
      <c r="C687" s="149"/>
      <c r="D687" s="150"/>
      <c r="E687" s="150"/>
      <c r="F687" s="126"/>
      <c r="G687" s="122" t="str">
        <f>IF(A687="","",VLOOKUP(J620,'TRI-3C'!$B$18:$FH$61,70,FALSE))</f>
        <v/>
      </c>
      <c r="H687" s="150"/>
      <c r="I687" s="127" t="str">
        <f t="shared" si="22"/>
        <v/>
      </c>
      <c r="J687" s="126"/>
    </row>
    <row r="688" spans="1:10" ht="12.75" customHeight="1">
      <c r="A688" s="147" t="str">
        <f>IF('TRI-3C'!$BT$13="","",'TRI-3C'!$BT$13)</f>
        <v>Identificar características de mañana, tarde y noche</v>
      </c>
      <c r="B688" s="139"/>
      <c r="C688" s="139"/>
      <c r="F688" s="128"/>
      <c r="G688" s="124" t="str">
        <f>IF(A688="","",VLOOKUP(J620,'TRI-3C'!$B$18:$FH$61,71,FALSE))</f>
        <v/>
      </c>
      <c r="I688" s="125" t="str">
        <f t="shared" si="22"/>
        <v/>
      </c>
      <c r="J688" s="128"/>
    </row>
    <row r="689" spans="1:10" ht="12.75" customHeight="1">
      <c r="A689" s="192" t="str">
        <f>IF('TRI-3C'!$BU$13="","",'TRI-3C'!$BU$13)</f>
        <v>Identificar en los objetos las nociones de medida: largo/ corto, grueso/delgado.</v>
      </c>
      <c r="B689" s="154"/>
      <c r="C689" s="154"/>
      <c r="D689" s="154"/>
      <c r="E689" s="154"/>
      <c r="F689" s="155"/>
      <c r="G689" s="122" t="str">
        <f>IF(A689="","",VLOOKUP(J620,'TRI-3C'!$B$18:$FH$61,72,FALSE))</f>
        <v/>
      </c>
      <c r="H689" s="150"/>
      <c r="I689" s="127" t="str">
        <f t="shared" si="22"/>
        <v/>
      </c>
      <c r="J689" s="126"/>
    </row>
    <row r="690" spans="1:10" ht="12.75" customHeight="1">
      <c r="A690" s="147" t="str">
        <f>IF('TRI-3C'!$BV$13="","",'TRI-3C'!$BV$13)</f>
        <v>Identificar figuras geométricas básicas: círculo, cuadrado y triángulo en objetos del entorno y en representaciones gráficas.</v>
      </c>
      <c r="B690" s="139"/>
      <c r="C690" s="139"/>
      <c r="F690" s="128"/>
      <c r="G690" s="124" t="str">
        <f>IF(A690="","",VLOOKUP(J620,'TRI-3C'!$B$18:$FH$61,73,FALSE))</f>
        <v/>
      </c>
      <c r="I690" s="125" t="str">
        <f t="shared" si="22"/>
        <v/>
      </c>
      <c r="J690" s="128"/>
    </row>
    <row r="691" spans="1:10" ht="12.75" customHeight="1">
      <c r="A691" s="148" t="str">
        <f>IF('TRI-3C'!$BW$13="","",'TRI-3C'!$BW$13)</f>
        <v>Identificar la diferencia entre lo que se desea y lo que se necesita</v>
      </c>
      <c r="B691" s="149"/>
      <c r="C691" s="149"/>
      <c r="D691" s="150"/>
      <c r="E691" s="150"/>
      <c r="F691" s="126"/>
      <c r="G691" s="122" t="str">
        <f>IF(A691="","",VLOOKUP(J620,'TRI-3C'!$B$18:$FH$61,74,FALSE))</f>
        <v/>
      </c>
      <c r="H691" s="150"/>
      <c r="I691" s="127" t="str">
        <f t="shared" si="22"/>
        <v/>
      </c>
      <c r="J691" s="126"/>
    </row>
    <row r="692" spans="1:10" ht="12.75" customHeight="1">
      <c r="A692" s="147" t="str">
        <f>IF('TRI-3C'!$BX$13="","",'TRI-3C'!$BX$13)</f>
        <v>Identificar las nociones de tiempo en acciones que siceden antes, ahora y después</v>
      </c>
      <c r="B692" s="139"/>
      <c r="C692" s="139"/>
      <c r="F692" s="128"/>
      <c r="G692" s="124" t="str">
        <f>IF(A692="","",VLOOKUP(J620,'TRI-3C'!$B$18:$FH$61,75,FALSE))</f>
        <v/>
      </c>
      <c r="I692" s="125" t="str">
        <f t="shared" si="22"/>
        <v/>
      </c>
      <c r="J692" s="128"/>
    </row>
    <row r="693" spans="1:10" ht="12.75" customHeight="1">
      <c r="A693" s="148" t="str">
        <f>IF('TRI-3C'!$BY$13="","",'TRI-3C'!$BY$13)</f>
        <v>Identificar los números de emergencia a través de actividades lúdicas, y reconocer cuándo pedir ayuda en situaciones sencillas.</v>
      </c>
      <c r="B693" s="158"/>
      <c r="C693" s="158"/>
      <c r="D693" s="158"/>
      <c r="E693" s="158"/>
      <c r="F693" s="159"/>
      <c r="G693" s="122" t="str">
        <f>IF(A693="","",VLOOKUP(J620,'TRI-3C'!$B$18:$FH$61,76,FALSE))</f>
        <v/>
      </c>
      <c r="H693" s="150"/>
      <c r="I693" s="127" t="str">
        <f t="shared" si="22"/>
        <v/>
      </c>
      <c r="J693" s="126"/>
    </row>
    <row r="694" spans="1:10" ht="12.75" customHeight="1">
      <c r="A694" s="11" t="str">
        <f>IF('TRI-3C'!$BZ$13="","",'TRI-3C'!$BZ$13)</f>
        <v>Identificar semejanzas y diferencias en objetos del entorno con criterios de forma, color y tamaño</v>
      </c>
      <c r="B694" s="156"/>
      <c r="C694" s="156"/>
      <c r="D694" s="156"/>
      <c r="E694" s="156"/>
      <c r="F694" s="157"/>
      <c r="G694" s="124" t="str">
        <f>IF(A694="","",VLOOKUP(J620,'TRI-3C'!$B$18:$FH$61,77,FALSE))</f>
        <v/>
      </c>
      <c r="I694" s="125" t="str">
        <f t="shared" si="22"/>
        <v/>
      </c>
      <c r="J694" s="128"/>
    </row>
    <row r="695" spans="1:10" ht="12.75" customHeight="1">
      <c r="A695" s="148" t="str">
        <f>IF('TRI-3C'!$CA$13="","",'TRI-3C'!$CA$13)</f>
        <v>Ordenar en secuencias lógica sucesos de hasta cinco eventos en representaciones gráficas de sus actividades de la rutina diaria y en escenas de cuentos</v>
      </c>
      <c r="B695" s="149"/>
      <c r="C695" s="149"/>
      <c r="D695" s="150"/>
      <c r="E695" s="150"/>
      <c r="F695" s="126"/>
      <c r="G695" s="122" t="str">
        <f>IF(A695="","",VLOOKUP(J620,'TRI-3C'!$B$18:$FH$61,78,FALSE))</f>
        <v/>
      </c>
      <c r="H695" s="150"/>
      <c r="I695" s="127" t="str">
        <f t="shared" si="22"/>
        <v/>
      </c>
      <c r="J695" s="126"/>
    </row>
    <row r="696" spans="1:10" ht="12.75" customHeight="1">
      <c r="A696" s="147" t="str">
        <f>IF('TRI-3C'!$CB$13="","",'TRI-3C'!$CB$13)</f>
        <v>Reconocer billetes y monedas en situaciones de la vida real</v>
      </c>
      <c r="B696" s="139"/>
      <c r="C696" s="139"/>
      <c r="F696" s="128"/>
      <c r="G696" s="124" t="str">
        <f>IF(A696="","",VLOOKUP(J620,'TRI-3C'!$B$18:$FH$61,79,FALSE))</f>
        <v/>
      </c>
      <c r="I696" s="125" t="str">
        <f t="shared" si="22"/>
        <v/>
      </c>
      <c r="J696" s="128"/>
    </row>
    <row r="697" spans="1:10" ht="12.75" customHeight="1">
      <c r="A697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697" s="149"/>
      <c r="C697" s="149"/>
      <c r="D697" s="150"/>
      <c r="E697" s="150"/>
      <c r="F697" s="126"/>
      <c r="G697" s="122" t="str">
        <f>IF(A697="","",VLOOKUP(J620,'TRI-3C'!$B$18:$FH$61,80,FALSE))</f>
        <v/>
      </c>
      <c r="H697" s="150"/>
      <c r="I697" s="127" t="str">
        <f t="shared" si="22"/>
        <v/>
      </c>
      <c r="J697" s="126"/>
    </row>
    <row r="698" spans="1:10" ht="12.75" customHeight="1">
      <c r="A698" s="147" t="str">
        <f>IF('TRI-3C'!$CD$13="","",'TRI-3C'!$CD$13)</f>
        <v>Reconocer los colores secundarios en objetos e imágenes del entorno.</v>
      </c>
      <c r="B698" s="139"/>
      <c r="C698" s="139"/>
      <c r="F698" s="128"/>
      <c r="G698" s="124" t="str">
        <f>IF(A698="","",VLOOKUP(J620,'TRI-3C'!$B$18:$FH$61,81,FALSE))</f>
        <v/>
      </c>
      <c r="I698" s="125" t="str">
        <f t="shared" si="22"/>
        <v/>
      </c>
      <c r="J698" s="128"/>
    </row>
    <row r="699" spans="1:10" ht="12.75" customHeight="1">
      <c r="A699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699" s="154"/>
      <c r="C699" s="154"/>
      <c r="D699" s="154"/>
      <c r="E699" s="154"/>
      <c r="F699" s="155"/>
      <c r="G699" s="122" t="str">
        <f>IF(A699="","",VLOOKUP(J620,'TRI-3C'!$B$18:$FH$61,82,FALSE))</f>
        <v/>
      </c>
      <c r="H699" s="150"/>
      <c r="I699" s="127" t="str">
        <f t="shared" si="22"/>
        <v/>
      </c>
      <c r="J699" s="126"/>
    </row>
    <row r="700" spans="1:10" ht="12.75" customHeight="1">
      <c r="A700" s="147" t="str">
        <f>IF('TRI-3C'!$CF$13="","",'TRI-3C'!$CF$13)</f>
        <v>Relacionar las distintas formas de adquirir dinero con el trabajo y el esfuerzo.</v>
      </c>
      <c r="B700" s="139"/>
      <c r="C700" s="139"/>
      <c r="F700" s="128"/>
      <c r="G700" s="124" t="str">
        <f>IF(A700="","",VLOOKUP(J620,'TRI-3C'!$B$18:$FH$61,83,FALSE))</f>
        <v/>
      </c>
      <c r="I700" s="125" t="str">
        <f t="shared" si="22"/>
        <v/>
      </c>
      <c r="J700" s="128"/>
    </row>
    <row r="701" spans="1:10" ht="12.75" customHeight="1">
      <c r="A701" s="165" t="str">
        <f>'BI-1T'!$A$11</f>
        <v>COMPRENSIÓN Y EXPRESION DEL LENGUAJE</v>
      </c>
      <c r="B701" s="149"/>
      <c r="C701" s="149"/>
      <c r="D701" s="150"/>
      <c r="E701" s="150"/>
      <c r="F701" s="126"/>
      <c r="G701" s="122" t="str">
        <f>IF(A701="","",VLOOKUP(J620,'TRI-3C'!$B$18:$FH$61,84,FALSE))</f>
        <v/>
      </c>
      <c r="H701" s="150"/>
      <c r="I701" s="127"/>
      <c r="J701" s="126"/>
    </row>
    <row r="702" spans="1:10" ht="12.75" customHeight="1">
      <c r="A702" s="147" t="str">
        <f>IF('TRI-3C'!$CH$13="","",'TRI-3C'!$CH$13)</f>
        <v>Asociar la imagen de la portada con el título de los cuentos conocidos.</v>
      </c>
      <c r="B702" s="139"/>
      <c r="C702" s="139"/>
      <c r="F702" s="128"/>
      <c r="G702" s="124" t="str">
        <f>IF(A702="","",VLOOKUP(J620,'TRI-3C'!$B$18:$FH$61,85,FALSE))</f>
        <v/>
      </c>
      <c r="I702" s="125" t="str">
        <f t="shared" ref="I702:I722" si="23">IF(G702="","",G702)</f>
        <v/>
      </c>
      <c r="J702" s="128"/>
    </row>
    <row r="703" spans="1:10" ht="12.75" customHeight="1">
      <c r="A703" s="148" t="str">
        <f>IF('TRI-3C'!$CI$13="","",'TRI-3C'!$CI$13)</f>
        <v>Colaborar en la creación de textos colectivos con la ayuda del docente.</v>
      </c>
      <c r="B703" s="158"/>
      <c r="C703" s="158"/>
      <c r="D703" s="158"/>
      <c r="E703" s="158"/>
      <c r="F703" s="159"/>
      <c r="G703" s="122" t="str">
        <f>IF(A703="","",VLOOKUP(J620,'TRI-3C'!$B$18:$FH$61,86,FALSE))</f>
        <v/>
      </c>
      <c r="H703" s="150"/>
      <c r="I703" s="127" t="str">
        <f t="shared" si="23"/>
        <v/>
      </c>
      <c r="J703" s="126"/>
    </row>
    <row r="704" spans="1:10" ht="12.75" customHeight="1">
      <c r="A704" s="11" t="str">
        <f>IF('TRI-3C'!$CJ$13="","",'TRI-3C'!$CJ$13)</f>
        <v>Comprender el derecho propio y de las otras personas a decir que no como una respuesta válida y respetable.</v>
      </c>
      <c r="B704" s="156"/>
      <c r="C704" s="156"/>
      <c r="D704" s="156"/>
      <c r="E704" s="156"/>
      <c r="F704" s="157"/>
      <c r="G704" s="124" t="str">
        <f>IF(A704="","",VLOOKUP(J620,'TRI-3C'!$B$18:$FH$61,87,FALSE))</f>
        <v/>
      </c>
      <c r="I704" s="125" t="str">
        <f t="shared" si="23"/>
        <v/>
      </c>
      <c r="J704" s="128"/>
    </row>
    <row r="705" spans="1:10" ht="12.75" customHeight="1">
      <c r="A705" s="148" t="str">
        <f>IF('TRI-3C'!$CK$13="","",'TRI-3C'!$CK$13)</f>
        <v>Comunicarse a través de dibujos de objetos con detalles que lo vuelven identificables, como representación simbólica de sus ideas.</v>
      </c>
      <c r="B705" s="149"/>
      <c r="C705" s="149"/>
      <c r="D705" s="150"/>
      <c r="E705" s="150"/>
      <c r="F705" s="126"/>
      <c r="G705" s="122" t="str">
        <f>IF(A705="","",VLOOKUP(J620,'TRI-3C'!$B$18:$FH$61,88,FALSE))</f>
        <v/>
      </c>
      <c r="H705" s="150"/>
      <c r="I705" s="127" t="str">
        <f t="shared" si="23"/>
        <v/>
      </c>
      <c r="J705" s="126"/>
    </row>
    <row r="706" spans="1:10" ht="12.75" customHeight="1">
      <c r="A706" s="147" t="str">
        <f>IF('TRI-3C'!$CL$13="","",'TRI-3C'!$CL$13)</f>
        <v>Comunicarse incorporando palabras nuevas a su vocabulario en función de los ambientes y experiencias en las que interactúa.</v>
      </c>
      <c r="B706" s="139"/>
      <c r="C706" s="139"/>
      <c r="F706" s="128"/>
      <c r="G706" s="124" t="str">
        <f>IF(A706="","",VLOOKUP(J620,'TRI-3C'!$B$18:$FH$61,89,FALSE))</f>
        <v/>
      </c>
      <c r="I706" s="125" t="str">
        <f t="shared" si="23"/>
        <v/>
      </c>
      <c r="J706" s="128"/>
    </row>
    <row r="707" spans="1:10" ht="12.75" customHeight="1">
      <c r="A707" s="148" t="str">
        <f>IF('TRI-3C'!$CM$13="","",'TRI-3C'!$CM$13)</f>
        <v>Contar un cuento en base a sus imágenes a partir de la portada y siguiendo la secuencia de las páginas.</v>
      </c>
      <c r="B707" s="149"/>
      <c r="C707" s="149"/>
      <c r="D707" s="150"/>
      <c r="E707" s="150"/>
      <c r="F707" s="126"/>
      <c r="G707" s="122" t="str">
        <f>IF(A707="","",VLOOKUP(J620,'TRI-3C'!$B$18:$FH$61,90,FALSE))</f>
        <v/>
      </c>
      <c r="H707" s="150"/>
      <c r="I707" s="127" t="str">
        <f t="shared" si="23"/>
        <v/>
      </c>
      <c r="J707" s="126"/>
    </row>
    <row r="708" spans="1:10" ht="12.75" customHeight="1">
      <c r="A708" s="147" t="str">
        <f>IF('TRI-3C'!$CN$13="","",'TRI-3C'!$CN$13)</f>
        <v>Describir oralmente imágenes gráficas (pictogramas) y digitales, estructurando oraciones más elaboradas que describan a los objetos que observa.</v>
      </c>
      <c r="B708" s="139"/>
      <c r="C708" s="139"/>
      <c r="F708" s="128"/>
      <c r="G708" s="124" t="str">
        <f>IF(A708="","",VLOOKUP(J620,'TRI-3C'!$B$18:$FH$61,91,FALSE))</f>
        <v/>
      </c>
      <c r="I708" s="125" t="str">
        <f t="shared" si="23"/>
        <v/>
      </c>
      <c r="J708" s="128"/>
    </row>
    <row r="709" spans="1:10" ht="12.75" customHeight="1">
      <c r="A709" s="192" t="str">
        <f>IF('TRI-3C'!$CO$13="","",'TRI-3C'!$CO$13)</f>
        <v>Describir oralmente imágenes relacionadas con los derechos de las personas en situación de movilidad</v>
      </c>
      <c r="B709" s="154"/>
      <c r="C709" s="154"/>
      <c r="D709" s="154"/>
      <c r="E709" s="154"/>
      <c r="F709" s="155"/>
      <c r="G709" s="122" t="str">
        <f>IF(A709="","",VLOOKUP(J620,'TRI-3C'!$B$18:$FH$61,92,FALSE))</f>
        <v/>
      </c>
      <c r="H709" s="150"/>
      <c r="I709" s="127" t="str">
        <f t="shared" si="23"/>
        <v/>
      </c>
      <c r="J709" s="126"/>
    </row>
    <row r="710" spans="1:10" ht="12.75" customHeight="1">
      <c r="A710" s="147" t="str">
        <f>IF('TRI-3C'!$CP$13="","",'TRI-3C'!$CP$13)</f>
        <v>Expresarse oralmente pronunciando correctamente la mayoría de las palabras puede presentarse dificultades en la pronunciación de s, y la r.</v>
      </c>
      <c r="B710" s="139"/>
      <c r="C710" s="139"/>
      <c r="F710" s="128"/>
      <c r="G710" s="124" t="str">
        <f>IF(A710="","",VLOOKUP(J620,'TRI-3C'!$B$18:$FH$61,93,FALSE))</f>
        <v/>
      </c>
      <c r="I710" s="125" t="str">
        <f t="shared" si="23"/>
        <v/>
      </c>
      <c r="J710" s="128"/>
    </row>
    <row r="711" spans="1:10" ht="12.75" customHeight="1">
      <c r="A711" s="148" t="str">
        <f>IF('TRI-3C'!$CQ$13="","",'TRI-3C'!$CQ$13)</f>
        <v>Expresarse utilizando oraciones cortas y completas manteniendo el orden de las palabras.</v>
      </c>
      <c r="B711" s="149"/>
      <c r="C711" s="149"/>
      <c r="D711" s="150"/>
      <c r="E711" s="150"/>
      <c r="F711" s="126"/>
      <c r="G711" s="122" t="str">
        <f>IF(A711="","",VLOOKUP(J620,'TRI-3C'!$B$18:$FH$61,94,FALSE))</f>
        <v/>
      </c>
      <c r="H711" s="150"/>
      <c r="I711" s="127" t="str">
        <f t="shared" si="23"/>
        <v/>
      </c>
      <c r="J711" s="126"/>
    </row>
    <row r="712" spans="1:10" ht="12.75" customHeight="1">
      <c r="A712" s="147" t="str">
        <f>IF('TRI-3C'!$CR$13="","",'TRI-3C'!$CR$13)</f>
        <v>Identificar “auditivamente” el fonema (sonido) inicial de las palabras más utilizadas.</v>
      </c>
      <c r="B712" s="139"/>
      <c r="C712" s="139"/>
      <c r="F712" s="128"/>
      <c r="G712" s="124" t="str">
        <f>IF(A712="","",VLOOKUP(J620,'TRI-3C'!$B$18:$FH$61,95,FALSE))</f>
        <v/>
      </c>
      <c r="I712" s="125" t="str">
        <f t="shared" si="23"/>
        <v/>
      </c>
      <c r="J712" s="128"/>
    </row>
    <row r="713" spans="1:10" ht="12.75" customHeight="1">
      <c r="A713" s="148" t="str">
        <f>IF('TRI-3C'!$CS$13="","",'TRI-3C'!$CS$13)</f>
        <v>Identificar una persona adulta de confianza para solicitar apoyo al enfrentar desafíos emocionales en situaciones cotidianas del entorno escolar</v>
      </c>
      <c r="B713" s="158"/>
      <c r="C713" s="158"/>
      <c r="D713" s="158"/>
      <c r="E713" s="158"/>
      <c r="F713" s="159"/>
      <c r="G713" s="122" t="str">
        <f>IF(A713="","",VLOOKUP(J620,'TRI-3C'!$B$18:$FH$61,96,FALSE))</f>
        <v/>
      </c>
      <c r="H713" s="150"/>
      <c r="I713" s="127" t="str">
        <f t="shared" si="23"/>
        <v/>
      </c>
      <c r="J713" s="126"/>
    </row>
    <row r="714" spans="1:10" ht="12.75" customHeight="1">
      <c r="A714" s="11" t="str">
        <f>IF('TRI-3C'!$CT$13="","",'TRI-3C'!$CT$13)</f>
        <v>Participar en conversaciones más complejas y largas manteniéndose dentro del tema.</v>
      </c>
      <c r="B714" s="156"/>
      <c r="C714" s="156"/>
      <c r="D714" s="156"/>
      <c r="E714" s="156"/>
      <c r="F714" s="157"/>
      <c r="G714" s="124" t="str">
        <f>IF(A714="","",VLOOKUP(J620,'TRI-3C'!$B$18:$FH$61,97,FALSE))</f>
        <v/>
      </c>
      <c r="I714" s="125" t="str">
        <f t="shared" si="23"/>
        <v/>
      </c>
      <c r="J714" s="128"/>
    </row>
    <row r="715" spans="1:10" ht="12.75" customHeight="1">
      <c r="A715" s="148" t="str">
        <f>IF('TRI-3C'!$CU$13="","",'TRI-3C'!$CU$13)</f>
        <v>Producir palabras que riman espontáneamente tomado en cuenta los sonidos finales de las mismas.</v>
      </c>
      <c r="B715" s="149"/>
      <c r="C715" s="149"/>
      <c r="D715" s="150"/>
      <c r="E715" s="150"/>
      <c r="F715" s="126"/>
      <c r="G715" s="122" t="str">
        <f>IF(A715="","",VLOOKUP(J620,'TRI-3C'!$B$18:$FH$61,98,FALSE))</f>
        <v/>
      </c>
      <c r="H715" s="150"/>
      <c r="I715" s="127" t="str">
        <f t="shared" si="23"/>
        <v/>
      </c>
      <c r="J715" s="126"/>
    </row>
    <row r="716" spans="1:10" ht="12.75" customHeight="1">
      <c r="A716" s="147" t="str">
        <f>IF('TRI-3C'!$CV$13="","",'TRI-3C'!$CV$13)</f>
        <v>Realizar modificaciones del contenido de un cuento relatado por el adulto, cambiando partes del él como: acciones y final.</v>
      </c>
      <c r="B716" s="139"/>
      <c r="C716" s="139"/>
      <c r="F716" s="128"/>
      <c r="G716" s="124" t="str">
        <f>IF(A716="","",VLOOKUP(J620,'TRI-3C'!$B$18:$FH$61,99,FALSE))</f>
        <v/>
      </c>
      <c r="I716" s="125" t="str">
        <f t="shared" si="23"/>
        <v/>
      </c>
      <c r="J716" s="128"/>
    </row>
    <row r="717" spans="1:10" ht="12.75" customHeight="1">
      <c r="A717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717" s="149"/>
      <c r="C717" s="149"/>
      <c r="D717" s="150"/>
      <c r="E717" s="150"/>
      <c r="F717" s="126"/>
      <c r="G717" s="122" t="str">
        <f>IF(A717="","",VLOOKUP(J620,'TRI-3C'!$B$18:$FH$61,100,FALSE))</f>
        <v/>
      </c>
      <c r="H717" s="150"/>
      <c r="I717" s="127" t="str">
        <f t="shared" si="23"/>
        <v/>
      </c>
      <c r="J717" s="126"/>
    </row>
    <row r="718" spans="1:10" ht="12.75" customHeight="1">
      <c r="A718" s="147" t="str">
        <f>IF('TRI-3C'!$CX$13="","",'TRI-3C'!$CX$13)</f>
        <v>Reconocer etiquetas y rótulos de su entorno inmediato y los “lee”.</v>
      </c>
      <c r="B718" s="139"/>
      <c r="C718" s="139"/>
      <c r="F718" s="128"/>
      <c r="G718" s="124" t="str">
        <f>IF(A718="","",VLOOKUP(J620,'TRI-3C'!$B$18:$FH$61,101,FALSE))</f>
        <v/>
      </c>
      <c r="I718" s="125" t="str">
        <f t="shared" si="23"/>
        <v/>
      </c>
      <c r="J718" s="128"/>
    </row>
    <row r="719" spans="1:10" ht="12.75" customHeight="1">
      <c r="A719" s="192" t="str">
        <f>IF('TRI-3C'!$CY$13="","",'TRI-3C'!$CY$13)</f>
        <v>Relatar cuentos, narrados por el adulto, manteniendo la secuencia, sin la ayuda del paratexto.</v>
      </c>
      <c r="B719" s="154"/>
      <c r="C719" s="154"/>
      <c r="D719" s="154"/>
      <c r="E719" s="154"/>
      <c r="F719" s="155"/>
      <c r="G719" s="122" t="str">
        <f>IF(A719="","",VLOOKUP(J620,'TRI-3C'!$B$18:$FH$61,102,FALSE))</f>
        <v/>
      </c>
      <c r="H719" s="150"/>
      <c r="I719" s="127" t="str">
        <f t="shared" si="23"/>
        <v/>
      </c>
      <c r="J719" s="126"/>
    </row>
    <row r="720" spans="1:10" ht="12.75" customHeight="1">
      <c r="A720" s="147" t="str">
        <f>IF('TRI-3C'!$CZ$13="","",'TRI-3C'!$CZ$13)</f>
        <v>Reproducir trabalenguas sencillos, adivinanzas, canciones y poemas cortos, mejorando su pronunciación y potenciando su capacidad imaginativa.</v>
      </c>
      <c r="B720" s="139"/>
      <c r="C720" s="139"/>
      <c r="F720" s="128"/>
      <c r="G720" s="124" t="str">
        <f>IF(A720="","",VLOOKUP(J620,'TRI-3C'!$B$18:$FH$61,103,FALSE))</f>
        <v/>
      </c>
      <c r="I720" s="125" t="str">
        <f t="shared" si="23"/>
        <v/>
      </c>
      <c r="J720" s="128"/>
    </row>
    <row r="721" spans="1:10" ht="12.75" customHeight="1">
      <c r="A721" s="148" t="str">
        <f>IF('TRI-3C'!$DA$13="","",'TRI-3C'!$DA$13)</f>
        <v>Responder preguntas sobre un texto narrado por el adulto, relacionadas a los personajes y acciones principales.</v>
      </c>
      <c r="B721" s="149"/>
      <c r="C721" s="149"/>
      <c r="D721" s="150"/>
      <c r="E721" s="150"/>
      <c r="F721" s="126"/>
      <c r="G721" s="122" t="str">
        <f>IF(A721="","",VLOOKUP(J620,'TRI-3C'!$B$18:$FH$61,104,FALSE))</f>
        <v/>
      </c>
      <c r="H721" s="150"/>
      <c r="I721" s="127" t="str">
        <f t="shared" si="23"/>
        <v/>
      </c>
      <c r="J721" s="126"/>
    </row>
    <row r="722" spans="1:10" ht="12.75" customHeight="1">
      <c r="A722" s="147" t="str">
        <f>IF('TRI-3C'!$DB$13="","",'TRI-3C'!$DB$13)</f>
        <v>Seguir instrucciones sencillas que involucren la ejecución de tres o más actividades</v>
      </c>
      <c r="B722" s="139"/>
      <c r="C722" s="139"/>
      <c r="F722" s="128"/>
      <c r="G722" s="124" t="str">
        <f>IF(A722="","",VLOOKUP(J620,'TRI-3C'!$B$18:$FH$61,105,FALSE))</f>
        <v/>
      </c>
      <c r="I722" s="125" t="str">
        <f t="shared" si="23"/>
        <v/>
      </c>
      <c r="J722" s="128"/>
    </row>
    <row r="723" spans="1:10" ht="12.75" customHeight="1">
      <c r="A723" s="165" t="str">
        <f>'BI-1T'!$A$12</f>
        <v>EXPRESIÓN ARTISTICA</v>
      </c>
      <c r="B723" s="158"/>
      <c r="C723" s="158"/>
      <c r="D723" s="158"/>
      <c r="E723" s="158"/>
      <c r="F723" s="159"/>
      <c r="G723" s="122" t="str">
        <f>IF(A723="","",VLOOKUP(J620,'TRI-3C'!$B$18:$FH$61,106,FALSE))</f>
        <v/>
      </c>
      <c r="H723" s="150"/>
      <c r="I723" s="127"/>
      <c r="J723" s="126"/>
    </row>
    <row r="724" spans="1:10" ht="12.75" customHeight="1">
      <c r="A724" s="11" t="str">
        <f>IF('TRI-3C'!$DD$13="","",'TRI-3C'!$DD$13)</f>
        <v>Cantar canciones siguiendo el ritmo y coordinando con las expresiones de su cuerpo.</v>
      </c>
      <c r="B724" s="156"/>
      <c r="C724" s="156"/>
      <c r="D724" s="156"/>
      <c r="E724" s="156"/>
      <c r="F724" s="157"/>
      <c r="G724" s="124" t="str">
        <f>IF(A724="","",VLOOKUP(J620,'TRI-3C'!$B$18:$FH$61,107,FALSE))</f>
        <v/>
      </c>
      <c r="I724" s="125" t="str">
        <f t="shared" ref="I724:I734" si="24">IF(G724="","",G724)</f>
        <v/>
      </c>
      <c r="J724" s="128"/>
    </row>
    <row r="725" spans="1:10" ht="12.75" customHeight="1">
      <c r="A725" s="148" t="str">
        <f>IF('TRI-3C'!$DE$13="","",'TRI-3C'!$DE$13)</f>
        <v>Comunicar de manera escrita sus ideas intentando imitar letras o formas parecidas a letras.</v>
      </c>
      <c r="B725" s="149"/>
      <c r="C725" s="149"/>
      <c r="D725" s="150"/>
      <c r="E725" s="150"/>
      <c r="F725" s="126"/>
      <c r="G725" s="122" t="str">
        <f>IF(A725="","",VLOOKUP(J620,'TRI-3C'!$B$18:$FH$61,108,FALSE))</f>
        <v/>
      </c>
      <c r="H725" s="150"/>
      <c r="I725" s="127" t="str">
        <f t="shared" si="24"/>
        <v/>
      </c>
      <c r="J725" s="126"/>
    </row>
    <row r="726" spans="1:10" ht="12.75" customHeight="1">
      <c r="A726" s="147" t="str">
        <f>IF('TRI-3C'!$DF$13="","",'TRI-3C'!$DF$13)</f>
        <v>Ejecutar patrones de más de dos ritmos con partes del cuerpo y elementos o instrumentos sonoros.</v>
      </c>
      <c r="B726" s="139"/>
      <c r="C726" s="139"/>
      <c r="F726" s="128"/>
      <c r="G726" s="124" t="str">
        <f>IF(A726="","",VLOOKUP(J620,'TRI-3C'!$B$18:$FH$61,109,FALSE))</f>
        <v/>
      </c>
      <c r="I726" s="125" t="str">
        <f t="shared" si="24"/>
        <v/>
      </c>
      <c r="J726" s="128"/>
    </row>
    <row r="727" spans="1:10" ht="12.75" customHeight="1">
      <c r="A727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727" s="149"/>
      <c r="C727" s="149"/>
      <c r="D727" s="150"/>
      <c r="E727" s="150"/>
      <c r="F727" s="126"/>
      <c r="G727" s="122" t="str">
        <f>IF(A727="","",VLOOKUP(J620,'TRI-3C'!$B$18:$FH$61,110,FALSE))</f>
        <v/>
      </c>
      <c r="H727" s="150"/>
      <c r="I727" s="127" t="str">
        <f t="shared" si="24"/>
        <v/>
      </c>
      <c r="J727" s="126"/>
    </row>
    <row r="728" spans="1:10" ht="12.75" customHeight="1">
      <c r="A728" s="147" t="str">
        <f>IF('TRI-3C'!$DH$13="","",'TRI-3C'!$DH$13)</f>
        <v>Expresar su opinión al observar una obra artística relacionada a la plástica o a la escultura.</v>
      </c>
      <c r="B728" s="139"/>
      <c r="C728" s="139"/>
      <c r="F728" s="128"/>
      <c r="G728" s="124" t="str">
        <f>IF(A728="","",VLOOKUP(J620,'TRI-3C'!$B$18:$FH$61,111,FALSE))</f>
        <v/>
      </c>
      <c r="I728" s="125" t="str">
        <f t="shared" si="24"/>
        <v/>
      </c>
      <c r="J728" s="128"/>
    </row>
    <row r="729" spans="1:10" ht="12.75" customHeight="1">
      <c r="A729" s="192" t="str">
        <f>IF('TRI-3C'!$DI$13="","",'TRI-3C'!$DI$13)</f>
        <v>Expresar sus vivencias y experiencias a través del dibujo libre.</v>
      </c>
      <c r="B729" s="154"/>
      <c r="C729" s="154"/>
      <c r="D729" s="154"/>
      <c r="E729" s="154"/>
      <c r="F729" s="155"/>
      <c r="G729" s="122" t="str">
        <f>IF(A729="","",VLOOKUP(J620,'TRI-3C'!$B$18:$FH$61,112,FALSE))</f>
        <v/>
      </c>
      <c r="H729" s="150"/>
      <c r="I729" s="127" t="str">
        <f t="shared" si="24"/>
        <v/>
      </c>
      <c r="J729" s="126"/>
    </row>
    <row r="730" spans="1:10" ht="12.75" customHeight="1">
      <c r="A730" s="147" t="str">
        <f>IF('TRI-3C'!$DJ$13="","",'TRI-3C'!$DJ$13)</f>
        <v>Mantener el ritmo y las secuencias de pasos sencillos durante la ejecución de coreografías.</v>
      </c>
      <c r="B730" s="139"/>
      <c r="C730" s="139"/>
      <c r="F730" s="128"/>
      <c r="G730" s="124" t="str">
        <f>IF(A730="","",VLOOKUP(J620,'TRI-3C'!$B$18:$FH$61,113,FALSE))</f>
        <v/>
      </c>
      <c r="I730" s="125" t="str">
        <f t="shared" si="24"/>
        <v/>
      </c>
      <c r="J730" s="128"/>
    </row>
    <row r="731" spans="1:10" ht="12.75" customHeight="1">
      <c r="A731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731" s="149"/>
      <c r="C731" s="149"/>
      <c r="D731" s="150"/>
      <c r="E731" s="150"/>
      <c r="F731" s="126"/>
      <c r="G731" s="122" t="str">
        <f>IF(A731="","",VLOOKUP(J620,'TRI-3C'!$B$18:$FH$61,114,FALSE))</f>
        <v/>
      </c>
      <c r="H731" s="150"/>
      <c r="I731" s="127" t="str">
        <f t="shared" si="24"/>
        <v/>
      </c>
      <c r="J731" s="126"/>
    </row>
    <row r="732" spans="1:10" ht="12.75" customHeight="1">
      <c r="A732" s="147" t="str">
        <f>IF('TRI-3C'!$DL$13="","",'TRI-3C'!$DL$13)</f>
        <v>Participar en dramatizaciones, asumiendo roles de diferentes personas del entorno y de personajes de cuentos e historietas.</v>
      </c>
      <c r="B732" s="139"/>
      <c r="C732" s="139"/>
      <c r="F732" s="128"/>
      <c r="G732" s="124" t="str">
        <f>IF(A732="","",VLOOKUP(J620,'TRI-3C'!$B$18:$FH$61,115,FALSE))</f>
        <v/>
      </c>
      <c r="I732" s="125" t="str">
        <f t="shared" si="24"/>
        <v/>
      </c>
      <c r="J732" s="128"/>
    </row>
    <row r="733" spans="1:10" ht="12.75" customHeight="1">
      <c r="A733" s="148" t="str">
        <f>IF('TRI-3C'!$DM$13="","",'TRI-3C'!$DM$13)</f>
        <v>Participar en rondas populares, bailes y juegos tradicionales, asumiendo los roles y respetando las reglas.</v>
      </c>
      <c r="B733" s="158"/>
      <c r="C733" s="158"/>
      <c r="D733" s="158"/>
      <c r="E733" s="158"/>
      <c r="F733" s="159"/>
      <c r="G733" s="122" t="str">
        <f>IF(A733="","",VLOOKUP(J620,'TRI-3C'!$B$18:$FH$61,116,FALSE))</f>
        <v/>
      </c>
      <c r="H733" s="150"/>
      <c r="I733" s="127" t="str">
        <f t="shared" si="24"/>
        <v/>
      </c>
      <c r="J733" s="126"/>
    </row>
    <row r="734" spans="1:10" ht="12.75" customHeight="1">
      <c r="A734" s="11" t="str">
        <f>IF('TRI-3C'!$DN$13="","",'TRI-3C'!$DN$13)</f>
        <v>Realizar actividades creativas utilizando las técnicas grafo plásticas con variedad de materiales.</v>
      </c>
      <c r="B734" s="156"/>
      <c r="C734" s="156"/>
      <c r="D734" s="156"/>
      <c r="E734" s="156"/>
      <c r="F734" s="157"/>
      <c r="G734" s="124" t="str">
        <f>IF(A734="","",VLOOKUP(J620,'TRI-3C'!$B$18:$FH$61,117,FALSE))</f>
        <v/>
      </c>
      <c r="I734" s="125" t="str">
        <f t="shared" si="24"/>
        <v/>
      </c>
      <c r="J734" s="128"/>
    </row>
    <row r="735" spans="1:10" ht="12.75" customHeight="1">
      <c r="A735" s="165" t="str">
        <f>'BI-1T'!$A$13</f>
        <v>EXPRESION CORPORAL Y MOTRICIDAD</v>
      </c>
      <c r="B735" s="149"/>
      <c r="C735" s="149"/>
      <c r="D735" s="150"/>
      <c r="E735" s="150"/>
      <c r="F735" s="126"/>
      <c r="G735" s="122" t="str">
        <f>IF(A735="","",VLOOKUP(J620,'TRI-3C'!$B$18:$FH$61,118,FALSE))</f>
        <v/>
      </c>
      <c r="H735" s="150"/>
      <c r="I735" s="127"/>
      <c r="J735" s="126"/>
    </row>
    <row r="736" spans="1:10" ht="12.75" customHeight="1">
      <c r="A736" s="147" t="str">
        <f>IF('TRI-3C'!$DP$13="","",'TRI-3C'!$DP$13)</f>
        <v>Caminar y correr con soltura y seguridad manteniendo el equilibrio a diferentes distancias, orientaciones y ritmos en espacios parciales.</v>
      </c>
      <c r="B736" s="139"/>
      <c r="C736" s="139"/>
      <c r="F736" s="128"/>
      <c r="G736" s="124" t="str">
        <f>IF(A736="","",VLOOKUP(J620,'TRI-3C'!$B$18:$FH$61,119,FALSE))</f>
        <v/>
      </c>
      <c r="I736" s="125" t="str">
        <f t="shared" ref="I736:I763" si="25">IF(G736="","",G736)</f>
        <v/>
      </c>
      <c r="J736" s="128"/>
    </row>
    <row r="737" spans="1:10" ht="12.75" customHeight="1">
      <c r="A737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737" s="149"/>
      <c r="C737" s="149"/>
      <c r="D737" s="150"/>
      <c r="E737" s="150"/>
      <c r="F737" s="126"/>
      <c r="G737" s="122" t="str">
        <f>IF(A737="","",VLOOKUP(J620,'TRI-3C'!$B$18:$FH$61,120,FALSE))</f>
        <v/>
      </c>
      <c r="H737" s="150"/>
      <c r="I737" s="127" t="str">
        <f t="shared" si="25"/>
        <v/>
      </c>
      <c r="J737" s="126"/>
    </row>
    <row r="738" spans="1:10" ht="12.75" customHeight="1">
      <c r="A738" s="147" t="str">
        <f>IF('TRI-3C'!$DR$13="","",'TRI-3C'!$DR$13)</f>
        <v>Discriminar sonidos onomatopéyicos y diferencia los sonidos naturales de los artificiales</v>
      </c>
      <c r="B738" s="139"/>
      <c r="C738" s="139"/>
      <c r="F738" s="128"/>
      <c r="G738" s="124" t="str">
        <f>IF(A738="","",VLOOKUP(J620,'TRI-3C'!$B$18:$FH$61,121,FALSE))</f>
        <v/>
      </c>
      <c r="I738" s="125" t="str">
        <f t="shared" si="25"/>
        <v/>
      </c>
      <c r="J738" s="128"/>
    </row>
    <row r="739" spans="1:10" ht="12.75" customHeight="1">
      <c r="A739" s="192" t="str">
        <f>IF('TRI-3C'!$DS$13="","",'TRI-3C'!$DS$13)</f>
        <v>Ejecutar actividades coordinadamente y con un control adecuado de fuerza y tonicidad muscular como: lanzar, atrapar y patear objetos y pelotas.</v>
      </c>
      <c r="B739" s="154"/>
      <c r="C739" s="154"/>
      <c r="D739" s="154"/>
      <c r="E739" s="154"/>
      <c r="F739" s="155"/>
      <c r="G739" s="122" t="str">
        <f>IF(A739="","",VLOOKUP(J620,'TRI-3C'!$B$18:$FH$61,122,FALSE))</f>
        <v/>
      </c>
      <c r="H739" s="150"/>
      <c r="I739" s="127" t="str">
        <f t="shared" si="25"/>
        <v/>
      </c>
      <c r="J739" s="126"/>
    </row>
    <row r="740" spans="1:10" ht="12.75" customHeight="1">
      <c r="A740" s="147" t="str">
        <f>IF('TRI-3C'!$DT$13="","",'TRI-3C'!$DT$13)</f>
        <v>Emplear su lado dominante en la realización de la mayoría de las actividades que utilice la mano, ojo y pie.</v>
      </c>
      <c r="B740" s="139"/>
      <c r="C740" s="139"/>
      <c r="F740" s="128"/>
      <c r="G740" s="124" t="str">
        <f>IF(A740="","",VLOOKUP(J620,'TRI-3C'!$B$18:$FH$61,123,FALSE))</f>
        <v/>
      </c>
      <c r="I740" s="125" t="str">
        <f t="shared" si="25"/>
        <v/>
      </c>
      <c r="J740" s="128"/>
    </row>
    <row r="741" spans="1:10" ht="12.75" customHeight="1">
      <c r="A741" s="148" t="str">
        <f>IF('TRI-3C'!$DU$13="","",'TRI-3C'!$DU$13)</f>
        <v>Galopar y salticar coordinadamente con obstáculos ejecutando circuitos.</v>
      </c>
      <c r="B741" s="149"/>
      <c r="C741" s="149"/>
      <c r="D741" s="150"/>
      <c r="E741" s="150"/>
      <c r="F741" s="126"/>
      <c r="G741" s="122" t="str">
        <f>IF(A741="","",VLOOKUP(J620,'TRI-3C'!$B$18:$FH$61,124,FALSE))</f>
        <v/>
      </c>
      <c r="H741" s="150"/>
      <c r="I741" s="127" t="str">
        <f t="shared" si="25"/>
        <v/>
      </c>
      <c r="J741" s="126"/>
    </row>
    <row r="742" spans="1:10" ht="12.75" customHeight="1">
      <c r="A742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742" s="139"/>
      <c r="C742" s="139"/>
      <c r="F742" s="128"/>
      <c r="G742" s="124" t="str">
        <f>IF(A742="","",VLOOKUP(J620,'TRI-3C'!$B$18:$FH$61,125,FALSE))</f>
        <v/>
      </c>
      <c r="I742" s="125" t="str">
        <f t="shared" si="25"/>
        <v/>
      </c>
      <c r="J742" s="128"/>
    </row>
    <row r="743" spans="1:10" ht="12.75" customHeight="1">
      <c r="A743" s="148" t="str">
        <f>IF('TRI-3C'!$DW$13="","",'TRI-3C'!$DW$13)</f>
        <v>Mantener el equilibro al caminar sobre líneas rectas, curvas y quebradas con altura (aprox. 20 cm) logrando un adecuado control postural.</v>
      </c>
      <c r="B743" s="158"/>
      <c r="C743" s="158"/>
      <c r="D743" s="158"/>
      <c r="E743" s="158"/>
      <c r="F743" s="159"/>
      <c r="G743" s="122" t="str">
        <f>IF(A743="","",VLOOKUP(J620,'TRI-3C'!$B$18:$FH$61,126,FALSE))</f>
        <v/>
      </c>
      <c r="H743" s="150"/>
      <c r="I743" s="127" t="str">
        <f t="shared" si="25"/>
        <v/>
      </c>
      <c r="J743" s="126"/>
    </row>
    <row r="744" spans="1:10" ht="12.75" customHeight="1">
      <c r="A744" s="11" t="str">
        <f>IF('TRI-3C'!$DX$13="","",'TRI-3C'!$DX$13)</f>
        <v>Mantener un adecuado control postural en diferentes posiciones del cuerpo y en desplazamientos.</v>
      </c>
      <c r="B744" s="156"/>
      <c r="C744" s="156"/>
      <c r="D744" s="156"/>
      <c r="E744" s="156"/>
      <c r="F744" s="157"/>
      <c r="G744" s="124" t="str">
        <f>IF(A744="","",VLOOKUP(J620,'TRI-3C'!$B$18:$FH$61,127,FALSE))</f>
        <v/>
      </c>
      <c r="I744" s="125" t="str">
        <f t="shared" si="25"/>
        <v/>
      </c>
      <c r="J744" s="128"/>
    </row>
    <row r="745" spans="1:10" ht="12.75" customHeight="1">
      <c r="A745" s="148" t="str">
        <f>IF('TRI-3C'!$DY$13="","",'TRI-3C'!$DY$13)</f>
        <v>Orientarse en el espacio realizando desplazamientos en función de consignas dadas con las nociones: entre, adelante-atrás, junto a, cerca-lejos</v>
      </c>
      <c r="B745" s="149"/>
      <c r="C745" s="149"/>
      <c r="D745" s="150"/>
      <c r="E745" s="150"/>
      <c r="F745" s="126"/>
      <c r="G745" s="122" t="str">
        <f>IF(A745="","",VLOOKUP(J620,'TRI-3C'!$B$18:$FH$61,128,FALSE))</f>
        <v/>
      </c>
      <c r="H745" s="150"/>
      <c r="I745" s="127" t="str">
        <f t="shared" si="25"/>
        <v/>
      </c>
      <c r="J745" s="126"/>
    </row>
    <row r="746" spans="1:10" ht="12.75" customHeight="1">
      <c r="A746" s="147" t="str">
        <f>IF('TRI-3C'!$DZ$13="","",'TRI-3C'!$DZ$13)</f>
        <v>Realiza varios movimientos y desplazamientos combinados a diferentes velocidades (rápido, lento), duración (largos y corto).</v>
      </c>
      <c r="B746" s="139"/>
      <c r="C746" s="139"/>
      <c r="F746" s="128"/>
      <c r="G746" s="124" t="str">
        <f>IF(A746="","",VLOOKUP(J620,'TRI-3C'!$B$18:$FH$61,129,FALSE))</f>
        <v/>
      </c>
      <c r="I746" s="125" t="str">
        <f t="shared" si="25"/>
        <v/>
      </c>
      <c r="J746" s="128"/>
    </row>
    <row r="747" spans="1:10" ht="12.75" customHeight="1">
      <c r="A747" s="148" t="str">
        <f>IF('TRI-3C'!$EA$13="","",'TRI-3C'!$EA$13)</f>
        <v>Realizar actividades de coordinación visomotriz con niveles de dificultad creciente en el tamaño y tipo de materiales.</v>
      </c>
      <c r="B747" s="149"/>
      <c r="C747" s="149"/>
      <c r="D747" s="150"/>
      <c r="E747" s="150"/>
      <c r="F747" s="126"/>
      <c r="G747" s="122" t="str">
        <f>IF(A747="","",VLOOKUP(J620,'TRI-3C'!$B$18:$FH$61,130,FALSE))</f>
        <v/>
      </c>
      <c r="H747" s="150"/>
      <c r="I747" s="127" t="str">
        <f t="shared" si="25"/>
        <v/>
      </c>
      <c r="J747" s="126"/>
    </row>
    <row r="748" spans="1:10" ht="12.75" customHeight="1">
      <c r="A748" s="147" t="str">
        <f>IF('TRI-3C'!$EB$13="","",'TRI-3C'!$EB$13)</f>
        <v>Realizar desplazamientos y movimientos combinados utilizando el espacio total y parcial a diferentes distancias (largas-cortas)</v>
      </c>
      <c r="B748" s="139"/>
      <c r="C748" s="139"/>
      <c r="F748" s="128"/>
      <c r="G748" s="124" t="str">
        <f>IF(A748="","",VLOOKUP(J620,'TRI-3C'!$B$18:$FH$61,131,FALSE))</f>
        <v/>
      </c>
      <c r="I748" s="125" t="str">
        <f t="shared" si="25"/>
        <v/>
      </c>
      <c r="J748" s="128"/>
    </row>
    <row r="749" spans="1:10" ht="12.75" customHeight="1">
      <c r="A749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749" s="154"/>
      <c r="C749" s="154"/>
      <c r="D749" s="154"/>
      <c r="E749" s="154"/>
      <c r="F749" s="155"/>
      <c r="G749" s="122" t="str">
        <f>IF(A749="","",VLOOKUP(J620,'TRI-3C'!$B$18:$FH$61,132,FALSE))</f>
        <v/>
      </c>
      <c r="H749" s="150"/>
      <c r="I749" s="127" t="str">
        <f t="shared" si="25"/>
        <v/>
      </c>
      <c r="J749" s="126"/>
    </row>
    <row r="750" spans="1:10" ht="12.75" customHeight="1">
      <c r="A750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750" s="139"/>
      <c r="C750" s="139"/>
      <c r="F750" s="128"/>
      <c r="G750" s="124" t="str">
        <f>IF(A750="","",VLOOKUP(J620,'TRI-3C'!$B$18:$FH$61,133,FALSE))</f>
        <v/>
      </c>
      <c r="I750" s="125" t="str">
        <f t="shared" si="25"/>
        <v/>
      </c>
      <c r="J750" s="128"/>
    </row>
    <row r="751" spans="1:10" ht="12.75" customHeight="1">
      <c r="A751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751" s="149"/>
      <c r="C751" s="149"/>
      <c r="D751" s="150"/>
      <c r="E751" s="150"/>
      <c r="F751" s="126"/>
      <c r="G751" s="122" t="str">
        <f>IF(A751="","",VLOOKUP(J620,'TRI-3C'!$B$18:$FH$61,134,FALSE))</f>
        <v/>
      </c>
      <c r="H751" s="150"/>
      <c r="I751" s="127" t="str">
        <f t="shared" si="25"/>
        <v/>
      </c>
      <c r="J751" s="126"/>
    </row>
    <row r="752" spans="1:10" ht="12.75" customHeight="1">
      <c r="A752" s="147" t="str">
        <f>IF('TRI-3C'!$EF$13="","",'TRI-3C'!$EF$13)</f>
        <v>Realizar movimientos diferenciados con los lados laterales del cuerpo (un lado y otro lado).</v>
      </c>
      <c r="B752" s="139"/>
      <c r="C752" s="139"/>
      <c r="F752" s="128"/>
      <c r="G752" s="124" t="str">
        <f>IF(A752="","",VLOOKUP(J620,'TRI-3C'!$B$18:$FH$61,135,FALSE))</f>
        <v/>
      </c>
      <c r="I752" s="125" t="str">
        <f t="shared" si="25"/>
        <v/>
      </c>
      <c r="J752" s="128"/>
    </row>
    <row r="753" spans="1:10" ht="12.75" customHeight="1">
      <c r="A753" s="148" t="str">
        <f>IF('TRI-3C'!$EG$13="","",'TRI-3C'!$EG$13)</f>
        <v>Realizar movimientos para la coordinación de ojo y pie como: patear pelotas hacia un punto fijo determinado.</v>
      </c>
      <c r="B753" s="158"/>
      <c r="C753" s="158"/>
      <c r="D753" s="158"/>
      <c r="E753" s="158"/>
      <c r="F753" s="159"/>
      <c r="G753" s="122" t="str">
        <f>IF(A753="","",VLOOKUP(J620,'TRI-3C'!$B$18:$FH$61,136,FALSE))</f>
        <v/>
      </c>
      <c r="H753" s="150"/>
      <c r="I753" s="127" t="str">
        <f t="shared" si="25"/>
        <v/>
      </c>
      <c r="J753" s="126"/>
    </row>
    <row r="754" spans="1:10" ht="12.75" customHeight="1">
      <c r="A754" s="11" t="str">
        <f>IF('TRI-3C'!$EH$13="","",'TRI-3C'!$EH$13)</f>
        <v>Realizar representaciones gráficas utilizando el dibujo con detalles que le dan intencionalidad y sentido para identificarlos</v>
      </c>
      <c r="B754" s="156"/>
      <c r="C754" s="156"/>
      <c r="D754" s="156"/>
      <c r="E754" s="156"/>
      <c r="F754" s="157"/>
      <c r="G754" s="124" t="str">
        <f>IF(A754="","",VLOOKUP(J620,'TRI-3C'!$B$18:$FH$61,137,FALSE))</f>
        <v/>
      </c>
      <c r="I754" s="125" t="str">
        <f t="shared" si="25"/>
        <v/>
      </c>
      <c r="J754" s="128"/>
    </row>
    <row r="755" spans="1:10" ht="12.75" customHeight="1">
      <c r="A755" s="148" t="str">
        <f>IF('TRI-3C'!$EI$13="","",'TRI-3C'!$EI$13)</f>
        <v>Reconocer la importancia del peatón y respetar su espacio en la vía mediante actividades lúdicas que fomenten el aprendizaje de normas de tránsito.</v>
      </c>
      <c r="B755" s="149"/>
      <c r="C755" s="149"/>
      <c r="D755" s="150"/>
      <c r="E755" s="150"/>
      <c r="F755" s="126"/>
      <c r="G755" s="122" t="str">
        <f>IF(A755="","",VLOOKUP(J620,'TRI-3C'!$B$18:$FH$61,138,FALSE))</f>
        <v/>
      </c>
      <c r="H755" s="150"/>
      <c r="I755" s="127" t="str">
        <f t="shared" si="25"/>
        <v/>
      </c>
      <c r="J755" s="126"/>
    </row>
    <row r="756" spans="1:10" ht="12.75" customHeight="1">
      <c r="A756" s="147" t="str">
        <f>IF('TRI-3C'!$EJ$13="","",'TRI-3C'!$EJ$13)</f>
        <v>Representar la figura humana utilizando el monigote e incorporando detalles según la interiorización de su imagen corporal.</v>
      </c>
      <c r="B756" s="139"/>
      <c r="C756" s="139"/>
      <c r="F756" s="128"/>
      <c r="G756" s="124" t="str">
        <f>IF(A756="","",VLOOKUP(J620,'TRI-3C'!$B$18:$FH$61,139,FALSE))</f>
        <v/>
      </c>
      <c r="I756" s="125" t="str">
        <f t="shared" si="25"/>
        <v/>
      </c>
      <c r="J756" s="128"/>
    </row>
    <row r="757" spans="1:10" ht="12.75" customHeight="1">
      <c r="A757" s="148" t="str">
        <f>IF('TRI-3C'!$EK$13="","",'TRI-3C'!$EK$13)</f>
        <v>Saltar de un pie a otro alternadamente, de manera autónoma.</v>
      </c>
      <c r="B757" s="149"/>
      <c r="C757" s="149"/>
      <c r="D757" s="150"/>
      <c r="E757" s="150"/>
      <c r="F757" s="126"/>
      <c r="G757" s="122" t="str">
        <f>IF(A757="","",VLOOKUP(J620,'TRI-3C'!$B$18:$FH$61,140,FALSE))</f>
        <v/>
      </c>
      <c r="H757" s="150"/>
      <c r="I757" s="127" t="str">
        <f t="shared" si="25"/>
        <v/>
      </c>
      <c r="J757" s="126"/>
    </row>
    <row r="758" spans="1:10" ht="12.75" customHeight="1">
      <c r="A758" s="147" t="str">
        <f>IF('TRI-3C'!$EL$13="","",'TRI-3C'!$EL$13)</f>
        <v>Saltar en dos pies en sentido vertical obstáculos de 20 a 30 cm en altura y en sentido horizontal longitudes de aproximadamente 50 a 70 cm.</v>
      </c>
      <c r="B758" s="139"/>
      <c r="C758" s="139"/>
      <c r="F758" s="128"/>
      <c r="G758" s="124" t="str">
        <f>IF(A758="","",VLOOKUP(J620,'TRI-3C'!$B$18:$FH$61,141,FALSE))</f>
        <v/>
      </c>
      <c r="I758" s="125" t="str">
        <f t="shared" si="25"/>
        <v/>
      </c>
      <c r="J758" s="128"/>
    </row>
    <row r="759" spans="1:10" ht="12.75" customHeight="1">
      <c r="A759" s="192" t="str">
        <f>IF('TRI-3C'!$EM$13="","",'TRI-3C'!$EM$13)</f>
        <v>Subir y bajar escaleras alternando los pies.</v>
      </c>
      <c r="B759" s="154"/>
      <c r="C759" s="154"/>
      <c r="D759" s="154"/>
      <c r="E759" s="154"/>
      <c r="F759" s="155"/>
      <c r="G759" s="122" t="str">
        <f>IF(A759="","",VLOOKUP(J620,'TRI-3C'!$B$18:$FH$61,142,FALSE))</f>
        <v/>
      </c>
      <c r="H759" s="150"/>
      <c r="I759" s="127" t="str">
        <f t="shared" si="25"/>
        <v/>
      </c>
      <c r="J759" s="126"/>
    </row>
    <row r="760" spans="1:10" ht="12.75" customHeight="1">
      <c r="A760" s="147" t="str">
        <f>IF('TRI-3C'!$EN$13="","",'TRI-3C'!$EN$13)</f>
        <v>Trepar y reptar a diferentes ritmos y en posiciones corporales diversas (cúbito ventral y cúbito dorsal).</v>
      </c>
      <c r="B760" s="139"/>
      <c r="C760" s="139"/>
      <c r="F760" s="128"/>
      <c r="G760" s="124" t="str">
        <f>IF(A760="","",VLOOKUP(J620,'TRI-3C'!$B$18:$FH$61,143,FALSE))</f>
        <v/>
      </c>
      <c r="I760" s="125" t="str">
        <f t="shared" si="25"/>
        <v/>
      </c>
      <c r="J760" s="128"/>
    </row>
    <row r="761" spans="1:10" ht="12.75" customHeight="1">
      <c r="A761" s="148" t="str">
        <f>IF('TRI-3C'!$EO$13="","",'TRI-3C'!$EO$13)</f>
        <v>Ubicar algunas partes de su cuerpo en función de las nociones de al lado, junto a, cerca-lejos.</v>
      </c>
      <c r="B761" s="149"/>
      <c r="C761" s="149"/>
      <c r="D761" s="150"/>
      <c r="E761" s="150"/>
      <c r="F761" s="126"/>
      <c r="G761" s="122" t="str">
        <f>IF(A761="","",VLOOKUP(J620,'TRI-3C'!$B$18:$FH$61,144,FALSE))</f>
        <v/>
      </c>
      <c r="H761" s="150"/>
      <c r="I761" s="127" t="str">
        <f t="shared" si="25"/>
        <v/>
      </c>
      <c r="J761" s="126"/>
    </row>
    <row r="762" spans="1:10" ht="12.75" customHeight="1">
      <c r="A762" s="147" t="str">
        <f>IF('TRI-3C'!$EP$13="","",'TRI-3C'!$EP$13)</f>
        <v>Utilizar el espacio parcial e inicia con el uso del espacio total para realizar representaciones gráficas.</v>
      </c>
      <c r="B762" s="139"/>
      <c r="C762" s="139"/>
      <c r="F762" s="128"/>
      <c r="G762" s="124" t="str">
        <f>IF(A762="","",VLOOKUP(J620,'TRI-3C'!$B$18:$FH$61,145,FALSE))</f>
        <v/>
      </c>
      <c r="I762" s="125" t="str">
        <f t="shared" si="25"/>
        <v/>
      </c>
      <c r="J762" s="128"/>
    </row>
    <row r="763" spans="1:10" ht="12.75" customHeight="1">
      <c r="A763" s="148" t="str">
        <f>IF('TRI-3C'!$EQ$13="","",'TRI-3C'!$EQ$13)</f>
        <v>Utilizar la pinza digital para coger lápices, marcadores, pinceles y diversos tipos de materiales.</v>
      </c>
      <c r="B763" s="158"/>
      <c r="C763" s="158"/>
      <c r="D763" s="158"/>
      <c r="E763" s="158"/>
      <c r="F763" s="159"/>
      <c r="G763" s="122" t="str">
        <f>IF(A763="","",VLOOKUP(J620,'TRI-3C'!$B$18:$FH$61,146,FALSE))</f>
        <v/>
      </c>
      <c r="H763" s="150"/>
      <c r="I763" s="127" t="str">
        <f t="shared" si="25"/>
        <v/>
      </c>
      <c r="J763" s="126"/>
    </row>
    <row r="764" spans="1:10" ht="12.75" customHeight="1">
      <c r="A764" s="6" t="str">
        <f>NOTAS!$O$14</f>
        <v>CIVICA Y ACOMPAÑAMIENTO INTEGRAL</v>
      </c>
      <c r="B764" s="156"/>
      <c r="C764" s="156"/>
      <c r="D764" s="156"/>
      <c r="E764" s="156"/>
      <c r="F764" s="157"/>
      <c r="G764" s="124" t="str">
        <f>IF(A764="","",VLOOKUP(J620,'TRI-3C'!$B$18:$FH$61,146,FALSE))</f>
        <v/>
      </c>
      <c r="I764" s="125"/>
      <c r="J764" s="128"/>
    </row>
    <row r="765" spans="1:10" ht="12.75" customHeight="1">
      <c r="A765" s="148" t="str">
        <f>IF('TRI-3C'!$ES$13="","",'TRI-3C'!$ES$13)</f>
        <v/>
      </c>
      <c r="B765" s="149"/>
      <c r="C765" s="149"/>
      <c r="D765" s="150"/>
      <c r="E765" s="150"/>
      <c r="F765" s="126"/>
      <c r="G765" s="122" t="str">
        <f>IF(A765="","",VLOOKUP(J620,'TRI-3C'!$B$18:$FH$61,148,FALSE))</f>
        <v/>
      </c>
      <c r="H765" s="150"/>
      <c r="I765" s="127" t="str">
        <f t="shared" ref="I765:I774" si="26">IF(G765="","",G765)</f>
        <v/>
      </c>
      <c r="J765" s="126"/>
    </row>
    <row r="766" spans="1:10" ht="12.75" customHeight="1">
      <c r="A766" s="147" t="str">
        <f>IF('TRI-3C'!$ET$13="","",'TRI-3C'!$ET$13)</f>
        <v>AUTOCONOCIMIENTO</v>
      </c>
      <c r="B766" s="139"/>
      <c r="C766" s="139"/>
      <c r="F766" s="128"/>
      <c r="G766" s="124" t="str">
        <f>IF(A766="","",VLOOKUP(J620,'TRI-3C'!$B$18:$FH$61,149,FALSE))</f>
        <v/>
      </c>
      <c r="I766" s="125" t="str">
        <f t="shared" si="26"/>
        <v/>
      </c>
      <c r="J766" s="128"/>
    </row>
    <row r="767" spans="1:10" ht="12.75" customHeight="1">
      <c r="A767" s="148" t="str">
        <f>IF('TRI-3C'!$EU$13="","",'TRI-3C'!$EU$13)</f>
        <v>PENSAMIENO CRITICO</v>
      </c>
      <c r="B767" s="149"/>
      <c r="C767" s="149"/>
      <c r="D767" s="150"/>
      <c r="E767" s="150"/>
      <c r="F767" s="126"/>
      <c r="G767" s="122" t="str">
        <f>IF(A767="","",VLOOKUP(J620,'TRI-3C'!$B$18:$FH$61,150,FALSE))</f>
        <v/>
      </c>
      <c r="H767" s="150"/>
      <c r="I767" s="127" t="str">
        <f t="shared" si="26"/>
        <v/>
      </c>
      <c r="J767" s="126"/>
    </row>
    <row r="768" spans="1:10" ht="12.75" customHeight="1">
      <c r="A768" s="147" t="str">
        <f>IF('TRI-3C'!$EV$13="","",'TRI-3C'!$EV$13)</f>
        <v>MANEJO DE PROBLEMAS</v>
      </c>
      <c r="B768" s="139"/>
      <c r="C768" s="139"/>
      <c r="F768" s="128"/>
      <c r="G768" s="124" t="str">
        <f>IF(A768="","",VLOOKUP(J620,'TRI-3C'!$B$18:$FH$61,151,FALSE))</f>
        <v/>
      </c>
      <c r="I768" s="125" t="str">
        <f t="shared" si="26"/>
        <v/>
      </c>
      <c r="J768" s="128"/>
    </row>
    <row r="769" spans="1:10" ht="12.75" customHeight="1">
      <c r="A769" s="192" t="str">
        <f>IF('TRI-3C'!$EW$13="","",'TRI-3C'!$EW$13)</f>
        <v>TOMA DE DECISIONES</v>
      </c>
      <c r="B769" s="154"/>
      <c r="C769" s="154"/>
      <c r="D769" s="154"/>
      <c r="E769" s="154"/>
      <c r="F769" s="155"/>
      <c r="G769" s="122" t="str">
        <f>IF(A769="","",VLOOKUP(J620,'TRI-3C'!$B$18:$FH$61,152,FALSE))</f>
        <v/>
      </c>
      <c r="H769" s="150"/>
      <c r="I769" s="127" t="str">
        <f t="shared" si="26"/>
        <v/>
      </c>
      <c r="J769" s="126"/>
    </row>
    <row r="770" spans="1:10" ht="12.75" customHeight="1">
      <c r="A770" s="147" t="str">
        <f>IF('TRI-3C'!$EX$13="","",'TRI-3C'!$EX$13)</f>
        <v>TRABAJO EN EQUIPO</v>
      </c>
      <c r="B770" s="139"/>
      <c r="C770" s="139"/>
      <c r="F770" s="128"/>
      <c r="G770" s="124" t="str">
        <f>IF(A770="","",VLOOKUP(J620,'TRI-3C'!$B$18:$FH$61,153,FALSE))</f>
        <v/>
      </c>
      <c r="I770" s="125" t="str">
        <f t="shared" si="26"/>
        <v/>
      </c>
      <c r="J770" s="128"/>
    </row>
    <row r="771" spans="1:10" ht="12.75" customHeight="1">
      <c r="A771" s="148" t="str">
        <f>IF('TRI-3C'!$EY$13="","",'TRI-3C'!$EY$13)</f>
        <v>CONCIENCIA SOCIAL</v>
      </c>
      <c r="B771" s="149"/>
      <c r="C771" s="149"/>
      <c r="D771" s="150"/>
      <c r="E771" s="150"/>
      <c r="F771" s="126"/>
      <c r="G771" s="122" t="str">
        <f>IF(A771="","",VLOOKUP(J620,'TRI-3C'!$B$18:$FH$61,154,FALSE))</f>
        <v/>
      </c>
      <c r="H771" s="150"/>
      <c r="I771" s="127" t="str">
        <f t="shared" si="26"/>
        <v/>
      </c>
      <c r="J771" s="126"/>
    </row>
    <row r="772" spans="1:10" ht="12.75" customHeight="1">
      <c r="A772" s="147" t="str">
        <f>IF('TRI-3C'!$EZ$13="","",'TRI-3C'!$EZ$13)</f>
        <v xml:space="preserve">RELACIONES INTERPERSONALES	</v>
      </c>
      <c r="B772" s="139"/>
      <c r="C772" s="139"/>
      <c r="F772" s="128"/>
      <c r="G772" s="124" t="str">
        <f>IF(A772="","",VLOOKUP(J620,'TRI-3C'!$B$18:$FH$61,155,FALSE))</f>
        <v/>
      </c>
      <c r="I772" s="125" t="str">
        <f t="shared" si="26"/>
        <v/>
      </c>
      <c r="J772" s="128"/>
    </row>
    <row r="773" spans="1:10" ht="12.75" customHeight="1">
      <c r="A773" s="148" t="str">
        <f>IF('TRI-3C'!$FA$13="","",'TRI-3C'!$FA$13)</f>
        <v>MANEJO DE CONFLICTOS</v>
      </c>
      <c r="B773" s="149"/>
      <c r="C773" s="149"/>
      <c r="D773" s="150"/>
      <c r="E773" s="150"/>
      <c r="F773" s="126"/>
      <c r="G773" s="122" t="str">
        <f>IF(A773="","",VLOOKUP(J620,'TRI-3C'!$B$18:$FH$61,156,FALSE))</f>
        <v/>
      </c>
      <c r="H773" s="150"/>
      <c r="I773" s="127" t="str">
        <f t="shared" si="26"/>
        <v/>
      </c>
      <c r="J773" s="126"/>
    </row>
    <row r="774" spans="1:10" ht="12.75" customHeight="1">
      <c r="A774" s="147" t="str">
        <f>IF('TRI-3C'!$FB$13="","",'TRI-3C'!$FB$13)</f>
        <v>MANEJO DE EMOCIONES Y SENTIMIENTOS</v>
      </c>
      <c r="B774" s="139"/>
      <c r="C774" s="139"/>
      <c r="F774" s="128"/>
      <c r="G774" s="124" t="str">
        <f>IF(A774="","",VLOOKUP(J620,'TRI-3C'!$B$18:$FH$61,157,FALSE))</f>
        <v/>
      </c>
      <c r="I774" s="125" t="str">
        <f t="shared" si="26"/>
        <v/>
      </c>
      <c r="J774" s="128"/>
    </row>
    <row r="775" spans="1:10" ht="12.75" customHeight="1">
      <c r="A775" s="151"/>
      <c r="B775" s="129"/>
      <c r="C775" s="129"/>
      <c r="D775" s="130"/>
      <c r="E775" s="130"/>
      <c r="F775" s="131"/>
      <c r="G775" s="132"/>
      <c r="H775" s="130"/>
      <c r="I775" s="133"/>
      <c r="J775" s="131"/>
    </row>
    <row r="776" spans="1:10" ht="12.75" customHeight="1">
      <c r="A776" s="134"/>
      <c r="B776" s="134"/>
      <c r="C776" s="134"/>
      <c r="D776" s="134"/>
      <c r="E776" s="134"/>
      <c r="F776" s="140"/>
      <c r="G776" s="496"/>
      <c r="H776" s="496"/>
      <c r="I776" s="497"/>
      <c r="J776" s="497"/>
    </row>
    <row r="777" spans="1:10" ht="12.75" customHeight="1">
      <c r="A777" s="487" t="s">
        <v>156</v>
      </c>
      <c r="B777" s="488"/>
      <c r="C777" s="135" t="s">
        <v>157</v>
      </c>
      <c r="G777" s="494"/>
      <c r="H777" s="494"/>
      <c r="I777" s="494"/>
      <c r="J777" s="494"/>
    </row>
    <row r="778" spans="1:10" ht="12.75" customHeight="1">
      <c r="A778" s="489" t="s">
        <v>158</v>
      </c>
      <c r="B778" s="490"/>
      <c r="C778" s="136" t="str">
        <f>VLOOKUP(J620,'TRI-3C'!$B$18:$FH$61,160,FALSE)</f>
        <v/>
      </c>
      <c r="G778" s="494"/>
      <c r="H778" s="494"/>
      <c r="I778" s="494"/>
      <c r="J778" s="494"/>
    </row>
    <row r="779" spans="1:10" ht="12.75" customHeight="1">
      <c r="A779" s="491" t="s">
        <v>159</v>
      </c>
      <c r="B779" s="492"/>
      <c r="C779" s="493"/>
      <c r="G779" s="494"/>
      <c r="H779" s="494"/>
      <c r="I779" s="494"/>
      <c r="J779" s="494"/>
    </row>
    <row r="780" spans="1:10" ht="12.75" customHeight="1">
      <c r="A780" s="137" t="s">
        <v>160</v>
      </c>
      <c r="B780" s="138"/>
      <c r="C780" s="188" t="str">
        <f>VLOOKUP(J620,'TRI-3C'!$B$18:$FH$61,161,FALSE)</f>
        <v/>
      </c>
      <c r="G780" s="494"/>
      <c r="H780" s="494"/>
      <c r="I780" s="494"/>
      <c r="J780" s="494"/>
    </row>
    <row r="781" spans="1:10" ht="12.75" customHeight="1">
      <c r="A781" s="137" t="s">
        <v>161</v>
      </c>
      <c r="B781" s="138"/>
      <c r="C781" s="188" t="str">
        <f>VLOOKUP(J620,'TRI-3C'!$B$18:$FH$61,162,FALSE)</f>
        <v/>
      </c>
      <c r="G781" s="494"/>
      <c r="H781" s="494"/>
      <c r="I781" s="494"/>
      <c r="J781" s="494"/>
    </row>
    <row r="782" spans="1:10" ht="12.75" customHeight="1">
      <c r="A782" s="480" t="s">
        <v>163</v>
      </c>
      <c r="B782" s="481"/>
      <c r="C782" s="188" t="str">
        <f>VLOOKUP(J620,'TRI-3C'!$B$18:$FH$61,163,FALSE)</f>
        <v/>
      </c>
      <c r="G782" s="494"/>
      <c r="H782" s="494"/>
      <c r="I782" s="494"/>
      <c r="J782" s="494"/>
    </row>
    <row r="783" spans="1:10" ht="12.75" customHeight="1">
      <c r="D783" s="503" t="s">
        <v>162</v>
      </c>
      <c r="E783" s="503"/>
      <c r="F783" s="152">
        <f ca="1">NOW()</f>
        <v>45994.739222569442</v>
      </c>
    </row>
    <row r="786" spans="2:7" ht="12.75" customHeight="1">
      <c r="G786" s="112"/>
    </row>
    <row r="788" spans="2:7" ht="12.75" customHeight="1">
      <c r="B788" s="495" t="s">
        <v>164</v>
      </c>
      <c r="C788" s="495"/>
      <c r="F788" s="116" t="s">
        <v>165</v>
      </c>
      <c r="G788" s="116" t="s">
        <v>165</v>
      </c>
    </row>
    <row r="822" spans="1:10" ht="12.75" customHeight="1">
      <c r="A822" s="111" t="s">
        <v>153</v>
      </c>
      <c r="C822" t="str">
        <f>IF(VLOOKUP(J825,NOTAS!$D$14:$P$60,2,FALSE)="","",VLOOKUP(J825,NOTAS!$D$14:$P$60,2,FALSE))</f>
        <v>CEDEÑO AGUIRRE KEYLOR DEMIR</v>
      </c>
    </row>
    <row r="823" spans="1:10" ht="12.75" customHeight="1">
      <c r="A823" s="111" t="s">
        <v>154</v>
      </c>
      <c r="C823" t="str">
        <f>NOTAS!$B$14&amp; " "&amp;NOTAS!$B$15</f>
        <v>INICIAL II A</v>
      </c>
      <c r="F823" s="111"/>
      <c r="G823" s="116"/>
      <c r="H823" s="117"/>
      <c r="I823" s="118"/>
      <c r="J823" s="117"/>
    </row>
    <row r="824" spans="1:10" ht="12.75" customHeight="1">
      <c r="A824" s="111" t="s">
        <v>6</v>
      </c>
      <c r="C824" t="str">
        <f>NOTAS!$B$18</f>
        <v>2025-2026 MATUTINA</v>
      </c>
      <c r="H824" s="117"/>
      <c r="I824" s="118"/>
      <c r="J824" s="117"/>
    </row>
    <row r="825" spans="1:10" ht="12.75" customHeight="1" thickBot="1">
      <c r="A825" s="486" t="s">
        <v>337</v>
      </c>
      <c r="B825" s="486"/>
      <c r="I825" s="114" t="s">
        <v>74</v>
      </c>
      <c r="J825" s="121">
        <v>5</v>
      </c>
    </row>
    <row r="826" spans="1:10" ht="12.75" customHeight="1">
      <c r="A826" s="482" t="s">
        <v>155</v>
      </c>
      <c r="B826" s="483"/>
      <c r="C826" s="483"/>
      <c r="D826" s="483"/>
      <c r="E826" s="483"/>
      <c r="F826" s="484"/>
      <c r="G826" s="485" t="s">
        <v>141</v>
      </c>
      <c r="H826" s="483"/>
      <c r="I826" s="498" t="s">
        <v>141</v>
      </c>
      <c r="J826" s="499"/>
    </row>
    <row r="827" spans="1:10" ht="12.75" customHeight="1">
      <c r="A827" s="500" t="str">
        <f>IF('TRI-3C'!G$10="","",'TRI-3C'!G$10)</f>
        <v>IDENTIDAD Y AUTONOMÍA</v>
      </c>
      <c r="B827" s="501"/>
      <c r="C827" s="501"/>
      <c r="D827" s="501"/>
      <c r="E827" s="501"/>
      <c r="F827" s="502"/>
      <c r="G827" s="160"/>
      <c r="H827" s="161"/>
      <c r="I827" s="162"/>
      <c r="J827" s="163"/>
    </row>
    <row r="828" spans="1:10" ht="12.75" customHeight="1">
      <c r="A828" s="148" t="str">
        <f>IF('TRI-3C'!G$13="","",'TRI-3C'!G$13)</f>
        <v>Comunicar algunos datos de su identidad como: nombres completos, edad, nombres de familiares cercanos, lugar dónde vive.</v>
      </c>
      <c r="B828" s="158"/>
      <c r="C828" s="158"/>
      <c r="D828" s="158"/>
      <c r="E828" s="158"/>
      <c r="F828" s="159"/>
      <c r="G828" s="122" t="str">
        <f>IF(A828="","",VLOOKUP(J825,'TRI-3C'!$B$18:$FH$61,6,FALSE))</f>
        <v/>
      </c>
      <c r="H828" s="150"/>
      <c r="I828" s="127" t="str">
        <f>IF(G828="","",G828)</f>
        <v/>
      </c>
      <c r="J828" s="126"/>
    </row>
    <row r="829" spans="1:10" ht="12.75" customHeight="1">
      <c r="A829" s="11" t="str">
        <f>IF('TRI-3C'!$H$13="","",'TRI-3C'!$H$13)</f>
        <v>Demostrar curiosidad por las características físicas (genitales) que le permiten reconocerse como niño y niña</v>
      </c>
      <c r="B829" s="156"/>
      <c r="C829" s="156"/>
      <c r="D829" s="156"/>
      <c r="E829" s="156"/>
      <c r="F829" s="157"/>
      <c r="G829" s="124" t="str">
        <f>IF(A829="","",VLOOKUP(J825,'TRI-3C'!$B$18:$FH$61,7,FALSE))</f>
        <v/>
      </c>
      <c r="I829" s="125" t="str">
        <f t="shared" ref="I829:I845" si="27">IF(G829="","",G829)</f>
        <v/>
      </c>
      <c r="J829" s="128"/>
    </row>
    <row r="830" spans="1:10" ht="12.75" customHeight="1">
      <c r="A830" s="148" t="str">
        <f>IF('TRI-3C'!$I$13="","",'TRI-3C'!$I$13)</f>
        <v>Identificar la importancia de usar el cinturón de seguridad para promover el autocuidado y la protección personal.</v>
      </c>
      <c r="B830" s="149"/>
      <c r="C830" s="149"/>
      <c r="D830" s="150"/>
      <c r="E830" s="150"/>
      <c r="F830" s="126"/>
      <c r="G830" s="122" t="str">
        <f>IF(A830="","",VLOOKUP(J825,'TRI-3C'!$B$18:$FH$61,8,FALSE))</f>
        <v/>
      </c>
      <c r="H830" s="150"/>
      <c r="I830" s="127" t="str">
        <f t="shared" si="27"/>
        <v/>
      </c>
      <c r="J830" s="126"/>
    </row>
    <row r="831" spans="1:10" ht="12.75" customHeight="1">
      <c r="A831" s="147" t="str">
        <f>IF('TRI-3C'!$J$13="","",'TRI-3C'!$J$13)</f>
        <v>Identificar las situaciones de peligro a las que se puede exponer en su entorno inmediato y seguir pautas de comportamiento para evitarlas.</v>
      </c>
      <c r="B831" s="139"/>
      <c r="C831" s="139"/>
      <c r="F831" s="128"/>
      <c r="G831" s="124" t="str">
        <f>IF(A831="","",VLOOKUP(J825,'TRI-3C'!$B$18:$FH$61,9,FALSE))</f>
        <v/>
      </c>
      <c r="I831" s="125" t="str">
        <f t="shared" si="27"/>
        <v/>
      </c>
      <c r="J831" s="128"/>
    </row>
    <row r="832" spans="1:10" ht="12.75" customHeight="1">
      <c r="A832" s="148" t="str">
        <f>IF('TRI-3C'!$K$13="","",'TRI-3C'!$K$13)</f>
        <v>Identificar sus características físicas y las de las personas de su entorno como parte del proceso de aceptación de sí mismo y de respeto a los demás.</v>
      </c>
      <c r="B832" s="149"/>
      <c r="C832" s="149"/>
      <c r="D832" s="150"/>
      <c r="E832" s="150"/>
      <c r="F832" s="126"/>
      <c r="G832" s="122" t="str">
        <f>IF(A832="","",VLOOKUP(J825,'TRI-3C'!$B$18:$FH$61,10,FALSE))</f>
        <v/>
      </c>
      <c r="H832" s="150"/>
      <c r="I832" s="127" t="str">
        <f t="shared" si="27"/>
        <v/>
      </c>
      <c r="J832" s="126"/>
    </row>
    <row r="833" spans="1:10" ht="12.75" customHeight="1">
      <c r="A833" s="147" t="str">
        <f>IF('TRI-3C'!$L$13="","",'TRI-3C'!$L$13)</f>
        <v>Identificar y manifestar sus emociones y sentimientos, expresando las causas de los mismos mediante el lenguaje verbal. (D.EIB.10.3.)</v>
      </c>
      <c r="B833" s="139"/>
      <c r="C833" s="139"/>
      <c r="F833" s="128"/>
      <c r="G833" s="124" t="str">
        <f>IF(A833="","",VLOOKUP(J825,'TRI-3C'!$B$18:$FH$61,11,FALSE))</f>
        <v/>
      </c>
      <c r="I833" s="125" t="str">
        <f t="shared" si="27"/>
        <v/>
      </c>
      <c r="J833" s="128"/>
    </row>
    <row r="834" spans="1:10" ht="12.75" customHeight="1">
      <c r="A834" s="192" t="str">
        <f>IF('TRI-3C'!$M$13="","",'TRI-3C'!$M$13)</f>
        <v>Identificarse como miembro de una familia reconociéndose como parte importante de la misma.</v>
      </c>
      <c r="B834" s="154"/>
      <c r="C834" s="154"/>
      <c r="D834" s="154"/>
      <c r="E834" s="154"/>
      <c r="F834" s="155"/>
      <c r="G834" s="122" t="str">
        <f>IF(A834="","",VLOOKUP(J825,'TRI-3C'!$B$18:$FH$61,12,FALSE))</f>
        <v/>
      </c>
      <c r="H834" s="150"/>
      <c r="I834" s="127" t="str">
        <f t="shared" si="27"/>
        <v/>
      </c>
      <c r="J834" s="126"/>
    </row>
    <row r="835" spans="1:10" ht="12.75" customHeight="1">
      <c r="A835" s="147" t="str">
        <f>IF('TRI-3C'!$N$13="","",'TRI-3C'!$N$13)</f>
        <v>Practicar con autonomía hábitos de higiene personal como lavarse las manos, los dientes y la cara.</v>
      </c>
      <c r="B835" s="139"/>
      <c r="C835" s="139"/>
      <c r="F835" s="128"/>
      <c r="G835" s="124" t="str">
        <f>IF(A835="","",VLOOKUP(J825,'TRI-3C'!$B$18:$FH$61,13,FALSE))</f>
        <v/>
      </c>
      <c r="I835" s="125" t="str">
        <f t="shared" si="27"/>
        <v/>
      </c>
      <c r="J835" s="128"/>
    </row>
    <row r="836" spans="1:10" ht="12.75" customHeight="1">
      <c r="A836" s="148" t="str">
        <f>IF('TRI-3C'!$O$13="","",'TRI-3C'!$O$13)</f>
        <v>Practicar hábitos de orden ubicando los objetos en el lugar correspondiente.</v>
      </c>
      <c r="B836" s="149"/>
      <c r="C836" s="149"/>
      <c r="D836" s="150"/>
      <c r="E836" s="150"/>
      <c r="F836" s="126"/>
      <c r="G836" s="122" t="str">
        <f>IF(A836="","",VLOOKUP(J825,'TRI-3C'!$B$18:$FH$61,14,FALSE))</f>
        <v/>
      </c>
      <c r="H836" s="150"/>
      <c r="I836" s="127" t="str">
        <f t="shared" si="27"/>
        <v/>
      </c>
      <c r="J836" s="126"/>
    </row>
    <row r="837" spans="1:10" ht="12.75" customHeight="1">
      <c r="A837" s="147" t="str">
        <f>IF('TRI-3C'!$P$13="","",'TRI-3C'!$P$13)</f>
        <v>Practicar las acciones a seguir en situaciones de riesgo como: temblores, incendios, entre otros, determinadas en el plan de contingencia institucional.</v>
      </c>
      <c r="B837" s="139"/>
      <c r="C837" s="139"/>
      <c r="F837" s="128"/>
      <c r="G837" s="124" t="str">
        <f>IF(A837="","",VLOOKUP(J825,'TRI-3C'!$B$18:$FH$61,15,FALSE))</f>
        <v/>
      </c>
      <c r="I837" s="125" t="str">
        <f t="shared" si="27"/>
        <v/>
      </c>
      <c r="J837" s="128"/>
    </row>
    <row r="838" spans="1:10" ht="12.75" customHeight="1">
      <c r="A838" s="148" t="str">
        <f>IF('TRI-3C'!$Q$13="","",'TRI-3C'!$Q$13)</f>
        <v>Practicar normas de seguridad para evitar accidentes a los que se puede exponer en su entorno inmediato.</v>
      </c>
      <c r="B838" s="158"/>
      <c r="C838" s="158"/>
      <c r="D838" s="158"/>
      <c r="E838" s="158"/>
      <c r="F838" s="159"/>
      <c r="G838" s="122" t="str">
        <f>IF(A838="","",VLOOKUP(J825,'TRI-3C'!$B$18:$FH$61,16,FALSE))</f>
        <v/>
      </c>
      <c r="H838" s="150"/>
      <c r="I838" s="127" t="str">
        <f t="shared" si="27"/>
        <v/>
      </c>
      <c r="J838" s="126"/>
    </row>
    <row r="839" spans="1:10" ht="12.75" customHeight="1">
      <c r="A839" s="11" t="str">
        <f>IF('TRI-3C'!$R$13="","",'TRI-3C'!$R$13)</f>
        <v>Realiza independientemente normas de aseo al ir al baño.</v>
      </c>
      <c r="B839" s="156"/>
      <c r="C839" s="156"/>
      <c r="D839" s="156"/>
      <c r="E839" s="156"/>
      <c r="F839" s="157"/>
      <c r="G839" s="124" t="str">
        <f>IF(A839="","",VLOOKUP(J825,'TRI-3C'!$B$18:$FH$61,17,FALSE))</f>
        <v/>
      </c>
      <c r="I839" s="125" t="str">
        <f t="shared" si="27"/>
        <v/>
      </c>
      <c r="J839" s="128"/>
    </row>
    <row r="840" spans="1:10" ht="12.75" customHeight="1">
      <c r="A840" s="148" t="str">
        <f>IF('TRI-3C'!$S$13="","",'TRI-3C'!$S$13)</f>
        <v>Reconocer la importancia del uso del casco y demás indumentaria de pro tección para protegerse de lesiones en actividades que requieran su uso</v>
      </c>
      <c r="B840" s="149"/>
      <c r="C840" s="149"/>
      <c r="D840" s="150"/>
      <c r="E840" s="150"/>
      <c r="F840" s="126"/>
      <c r="G840" s="122" t="str">
        <f>IF(A840="","",VLOOKUP(J825,'TRI-3C'!$B$18:$FH$61,18,FALSE))</f>
        <v/>
      </c>
      <c r="H840" s="150"/>
      <c r="I840" s="127" t="str">
        <f t="shared" si="27"/>
        <v/>
      </c>
      <c r="J840" s="126"/>
    </row>
    <row r="841" spans="1:10" ht="12.75" customHeight="1">
      <c r="A841" s="147" t="str">
        <f>IF('TRI-3C'!$T$13="","",'TRI-3C'!$T$13)</f>
        <v>Reconocer situaciones problémicas en las actividades escolares para solucionarlas de forma creativa y con autonomía.</v>
      </c>
      <c r="B841" s="139"/>
      <c r="C841" s="139"/>
      <c r="F841" s="128"/>
      <c r="G841" s="124" t="str">
        <f>IF(A841="","",VLOOKUP(J825,'TRI-3C'!$B$18:$FH$61,19,FALSE))</f>
        <v/>
      </c>
      <c r="I841" s="125" t="str">
        <f t="shared" si="27"/>
        <v/>
      </c>
      <c r="J841" s="128"/>
    </row>
    <row r="842" spans="1:10" ht="12.75" customHeight="1">
      <c r="A842" s="148" t="str">
        <f>IF('TRI-3C'!$U$13="","",'TRI-3C'!$U$13)</f>
        <v>Seleccionar las prendas de vestir de acuerdo al estado climático (prendas para el frío / prendas para el calor).</v>
      </c>
      <c r="B842" s="149"/>
      <c r="C842" s="149"/>
      <c r="D842" s="150"/>
      <c r="E842" s="150"/>
      <c r="F842" s="126"/>
      <c r="G842" s="122" t="str">
        <f>IF(A842="","",VLOOKUP(J825,'TRI-3C'!$B$18:$FH$61,20,FALSE))</f>
        <v/>
      </c>
      <c r="H842" s="150"/>
      <c r="I842" s="127" t="str">
        <f t="shared" si="27"/>
        <v/>
      </c>
      <c r="J842" s="126"/>
    </row>
    <row r="843" spans="1:10" ht="12.75" customHeight="1">
      <c r="A843" s="147" t="str">
        <f>IF('TRI-3C'!$V$13="","",'TRI-3C'!$V$13)</f>
        <v>Tomar decisiones con respecto a la elección de actividades, vestuario entre otros, en función de sus gustos y preferencias, argumentando las mismas.</v>
      </c>
      <c r="B843" s="139"/>
      <c r="C843" s="139"/>
      <c r="F843" s="128"/>
      <c r="G843" s="124" t="str">
        <f>IF(A843="","",VLOOKUP(J825,'TRI-3C'!$B$18:$FH$61,21,FALSE))</f>
        <v/>
      </c>
      <c r="I843" s="125" t="str">
        <f t="shared" si="27"/>
        <v/>
      </c>
      <c r="J843" s="128"/>
    </row>
    <row r="844" spans="1:10" ht="12.75" customHeight="1">
      <c r="A844" s="192" t="str">
        <f>IF('TRI-3C'!$W$13="","",'TRI-3C'!$W$13)</f>
        <v>Utilizar la cuchara, tenedor y el vaso cuando se alimenta de manera autónoma.</v>
      </c>
      <c r="B844" s="154"/>
      <c r="C844" s="154"/>
      <c r="D844" s="154"/>
      <c r="E844" s="154"/>
      <c r="F844" s="155"/>
      <c r="G844" s="122" t="str">
        <f>IF(A844="","",VLOOKUP(J825,'TRI-3C'!$B$18:$FH$61,22,FALSE))</f>
        <v/>
      </c>
      <c r="H844" s="150"/>
      <c r="I844" s="127" t="str">
        <f t="shared" si="27"/>
        <v/>
      </c>
      <c r="J844" s="126"/>
    </row>
    <row r="845" spans="1:10" ht="12.75" customHeight="1">
      <c r="A845" s="147" t="str">
        <f>IF('TRI-3C'!$X$13="","",'TRI-3C'!$X$13)</f>
        <v>Vestirse y desvestirse de manera independiente con prendas de vestir sencillas. (D.EIB.10.5)</v>
      </c>
      <c r="B845" s="139"/>
      <c r="C845" s="139"/>
      <c r="F845" s="128"/>
      <c r="G845" s="124" t="str">
        <f>IF(A845="","",VLOOKUP(J825,'TRI-3C'!$B$18:$FH$61,23,FALSE))</f>
        <v/>
      </c>
      <c r="I845" s="125" t="str">
        <f t="shared" si="27"/>
        <v/>
      </c>
      <c r="J845" s="128"/>
    </row>
    <row r="846" spans="1:10" ht="12.75" customHeight="1">
      <c r="A846" s="165" t="str">
        <f>'BI-1T'!$A$8</f>
        <v>CONVIVENCIA</v>
      </c>
      <c r="B846" s="149"/>
      <c r="C846" s="149"/>
      <c r="D846" s="150"/>
      <c r="E846" s="150"/>
      <c r="F846" s="126"/>
      <c r="G846" s="122" t="str">
        <f>IF(A846="","",VLOOKUP(J825,'TRI-3C'!$B$18:$FH$61,24,FALSE))</f>
        <v/>
      </c>
      <c r="H846" s="150"/>
      <c r="I846" s="127"/>
      <c r="J846" s="126"/>
    </row>
    <row r="847" spans="1:10" ht="12.75" customHeight="1">
      <c r="A847" s="147" t="str">
        <f>IF('TRI-3C'!$Z$13="","",'TRI-3C'!$Z$13)</f>
        <v>Apoyar y motivar a otras personas a participar en actividades grupales, particularmente a quienes muestran dificultades al hacerlo</v>
      </c>
      <c r="B847" s="139"/>
      <c r="C847" s="139"/>
      <c r="F847" s="128"/>
      <c r="G847" s="124" t="str">
        <f>IF(A847="","",VLOOKUP(J825,'TRI-3C'!$B$18:$FH$61,25,FALSE))</f>
        <v/>
      </c>
      <c r="I847" s="125" t="str">
        <f t="shared" ref="I847:I861" si="28">IF(G847="","",G847)</f>
        <v/>
      </c>
      <c r="J847" s="128"/>
    </row>
    <row r="848" spans="1:10" ht="12.75" customHeight="1">
      <c r="A848" s="148" t="str">
        <f>IF('TRI-3C'!$AA$13="","",'TRI-3C'!$AA$13)</f>
        <v>Asumir y respetar normas de convivencia en la institución de educación inicial y en el hogar acordadas con el adulto. (D.EIB.10.15.)</v>
      </c>
      <c r="B848" s="158"/>
      <c r="C848" s="158"/>
      <c r="D848" s="158"/>
      <c r="E848" s="158"/>
      <c r="F848" s="159"/>
      <c r="G848" s="122" t="str">
        <f>IF(A848="","",VLOOKUP(J825,'TRI-3C'!$B$18:$FH$61,26,FALSE))</f>
        <v/>
      </c>
      <c r="H848" s="150"/>
      <c r="I848" s="127" t="str">
        <f t="shared" si="28"/>
        <v/>
      </c>
      <c r="J848" s="126"/>
    </row>
    <row r="849" spans="1:10" ht="12.75" customHeight="1">
      <c r="A849" s="11" t="str">
        <f>IF('TRI-3C'!$AB$13="","",'TRI-3C'!$AB$13)</f>
        <v>Colaborar en actividades que se desarrollan con otros niños y adultos de su entorno.</v>
      </c>
      <c r="B849" s="156"/>
      <c r="C849" s="156"/>
      <c r="D849" s="156"/>
      <c r="E849" s="156"/>
      <c r="F849" s="157"/>
      <c r="G849" s="124" t="str">
        <f>IF(A849="","",VLOOKUP(J825,'TRI-3C'!$B$18:$FH$61,27,FALSE))</f>
        <v/>
      </c>
      <c r="I849" s="125" t="str">
        <f t="shared" si="28"/>
        <v/>
      </c>
      <c r="J849" s="128"/>
    </row>
    <row r="850" spans="1:10" ht="12.75" customHeight="1">
      <c r="A850" s="148" t="str">
        <f>IF('TRI-3C'!$AC$13="","",'TRI-3C'!$AC$13)</f>
        <v>Demostrar actitudes de solidaridad ante situaciones de necesidad de sus compañeros y adultos de su entorno</v>
      </c>
      <c r="B850" s="149"/>
      <c r="C850" s="149"/>
      <c r="D850" s="150"/>
      <c r="E850" s="150"/>
      <c r="F850" s="126"/>
      <c r="G850" s="122" t="str">
        <f>IF(A850="","",VLOOKUP(J825,'TRI-3C'!$B$18:$FH$61,28,FALSE))</f>
        <v/>
      </c>
      <c r="H850" s="150"/>
      <c r="I850" s="127" t="str">
        <f t="shared" si="28"/>
        <v/>
      </c>
      <c r="J850" s="126"/>
    </row>
    <row r="851" spans="1:10" ht="12.75" customHeight="1">
      <c r="A851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851" s="139"/>
      <c r="C851" s="139"/>
      <c r="F851" s="128"/>
      <c r="G851" s="124" t="str">
        <f>IF(A851="","",VLOOKUP(J825,'TRI-3C'!$B$18:$FH$61,29,FALSE))</f>
        <v/>
      </c>
      <c r="I851" s="125" t="str">
        <f t="shared" si="28"/>
        <v/>
      </c>
      <c r="J851" s="128"/>
    </row>
    <row r="852" spans="1:10" ht="12.75" customHeight="1">
      <c r="A852" s="148" t="str">
        <f>IF('TRI-3C'!$AE$13="","",'TRI-3C'!$AE$13)</f>
        <v>Demostrar preferencia de jugar la mayor parte del tiempo con un amigo estableciendo niveles de empatías más estables.</v>
      </c>
      <c r="B852" s="149"/>
      <c r="C852" s="149"/>
      <c r="D852" s="150"/>
      <c r="E852" s="150"/>
      <c r="F852" s="126"/>
      <c r="G852" s="122" t="str">
        <f>IF(A852="","",VLOOKUP(J825,'TRI-3C'!$B$18:$FH$61,30,FALSE))</f>
        <v/>
      </c>
      <c r="H852" s="150"/>
      <c r="I852" s="127" t="str">
        <f t="shared" si="28"/>
        <v/>
      </c>
      <c r="J852" s="126"/>
    </row>
    <row r="853" spans="1:10" ht="12.75" customHeight="1">
      <c r="A853" s="147" t="str">
        <f>IF('TRI-3C'!$AF$13="","",'TRI-3C'!$AF$13)</f>
        <v>Demostrar sensibilidad ante deseos, emociones y sentimientos de otras personas.</v>
      </c>
      <c r="B853" s="139"/>
      <c r="C853" s="139"/>
      <c r="F853" s="128"/>
      <c r="G853" s="124" t="str">
        <f>IF(A853="","",VLOOKUP(J825,'TRI-3C'!$B$18:$FH$61,31,FALSE))</f>
        <v/>
      </c>
      <c r="I853" s="125" t="str">
        <f t="shared" si="28"/>
        <v/>
      </c>
      <c r="J853" s="128"/>
    </row>
    <row r="854" spans="1:10" ht="12.75" customHeight="1">
      <c r="A854" s="192" t="str">
        <f>IF('TRI-3C'!$AG$13="","",'TRI-3C'!$AG$13)</f>
        <v>Desarrollar la capacidad de esperar para obtener una recompensa mayor en el futuro.</v>
      </c>
      <c r="B854" s="154"/>
      <c r="C854" s="154"/>
      <c r="D854" s="154"/>
      <c r="E854" s="154"/>
      <c r="F854" s="155"/>
      <c r="G854" s="122" t="str">
        <f>IF(A854="","",VLOOKUP(J825,'TRI-3C'!$B$18:$FH$61,32,FALSE))</f>
        <v/>
      </c>
      <c r="H854" s="150"/>
      <c r="I854" s="127" t="str">
        <f t="shared" si="28"/>
        <v/>
      </c>
      <c r="J854" s="126"/>
    </row>
    <row r="855" spans="1:10" ht="12.75" customHeight="1">
      <c r="A855" s="147" t="str">
        <f>IF('TRI-3C'!$AH$13="","",'TRI-3C'!$AH$13)</f>
        <v>Identificar instituciones y profesiones que brindan servicios a la comunidad y los roles que ellos cumplen.</v>
      </c>
      <c r="B855" s="139"/>
      <c r="C855" s="139"/>
      <c r="F855" s="128"/>
      <c r="G855" s="124" t="str">
        <f>IF(A855="","",VLOOKUP(J825,'TRI-3C'!$B$18:$FH$61,33,FALSE))</f>
        <v/>
      </c>
      <c r="I855" s="125" t="str">
        <f t="shared" si="28"/>
        <v/>
      </c>
      <c r="J855" s="128"/>
    </row>
    <row r="856" spans="1:10" ht="12.75" customHeight="1">
      <c r="A856" s="148" t="str">
        <f>IF('TRI-3C'!$AI$13="","",'TRI-3C'!$AI$13)</f>
        <v>Identificar las profesiones, oficios y ocupaciones que cumplen los miembros de su familia.</v>
      </c>
      <c r="B856" s="149"/>
      <c r="C856" s="149"/>
      <c r="D856" s="150"/>
      <c r="E856" s="150"/>
      <c r="F856" s="126"/>
      <c r="G856" s="122" t="str">
        <f>IF(A856="","",VLOOKUP(J825,'TRI-3C'!$B$18:$FH$61,34,FALSE))</f>
        <v/>
      </c>
      <c r="H856" s="150"/>
      <c r="I856" s="127" t="str">
        <f t="shared" si="28"/>
        <v/>
      </c>
      <c r="J856" s="126"/>
    </row>
    <row r="857" spans="1:10" ht="12.75" customHeight="1">
      <c r="A857" s="147" t="str">
        <f>IF('TRI-3C'!$AJ$13="","",'TRI-3C'!$AJ$13)</f>
        <v>Incrementar su campo de interrelación con otras personas a más del grupo familiar y escolar interactuando con mayor facilidad.</v>
      </c>
      <c r="B857" s="139"/>
      <c r="C857" s="139"/>
      <c r="F857" s="128"/>
      <c r="G857" s="124" t="str">
        <f>IF(A857="","",VLOOKUP(J825,'TRI-3C'!$B$18:$FH$61,35,FALSE))</f>
        <v/>
      </c>
      <c r="I857" s="125" t="str">
        <f t="shared" si="28"/>
        <v/>
      </c>
      <c r="J857" s="128"/>
    </row>
    <row r="858" spans="1:10" ht="12.75" customHeight="1">
      <c r="A858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858" s="158"/>
      <c r="C858" s="158"/>
      <c r="D858" s="158"/>
      <c r="E858" s="158"/>
      <c r="F858" s="159"/>
      <c r="G858" s="122" t="str">
        <f>IF(A858="","",VLOOKUP(J825,'TRI-3C'!$B$18:$FH$61,36,FALSE))</f>
        <v/>
      </c>
      <c r="H858" s="150"/>
      <c r="I858" s="127" t="str">
        <f t="shared" si="28"/>
        <v/>
      </c>
      <c r="J858" s="126"/>
    </row>
    <row r="859" spans="1:10" ht="12.75" customHeight="1">
      <c r="A859" s="11" t="str">
        <f>IF('TRI-3C'!$AL$13="","",'TRI-3C'!$AL$13)</f>
        <v>Participar juegos grupales siguiendo las reglas y asumiendo roles que le permitan mantener un ambiente armónico con sus pares. (D.EIB.10.11.)</v>
      </c>
      <c r="B859" s="156"/>
      <c r="C859" s="156"/>
      <c r="D859" s="156"/>
      <c r="E859" s="156"/>
      <c r="F859" s="157"/>
      <c r="G859" s="124" t="str">
        <f>IF(A859="","",VLOOKUP(J825,'TRI-3C'!$B$18:$FH$61,37,FALSE))</f>
        <v/>
      </c>
      <c r="I859" s="125" t="str">
        <f t="shared" si="28"/>
        <v/>
      </c>
      <c r="J859" s="128"/>
    </row>
    <row r="860" spans="1:10" ht="12.75" customHeight="1">
      <c r="A860" s="148" t="str">
        <f>IF('TRI-3C'!$AM$13="","",'TRI-3C'!$AM$13)</f>
        <v>Practicar la costumbre de ahorrar para ocasiones y casos especiales</v>
      </c>
      <c r="B860" s="149"/>
      <c r="C860" s="149"/>
      <c r="D860" s="150"/>
      <c r="E860" s="150"/>
      <c r="F860" s="126"/>
      <c r="G860" s="122" t="str">
        <f>IF(A860="","",VLOOKUP(J825,'TRI-3C'!$B$18:$FH$61,38,FALSE))</f>
        <v/>
      </c>
      <c r="H860" s="150"/>
      <c r="I860" s="127" t="str">
        <f t="shared" si="28"/>
        <v/>
      </c>
      <c r="J860" s="126"/>
    </row>
    <row r="861" spans="1:10" ht="12.75" customHeight="1">
      <c r="A861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861" s="139"/>
      <c r="C861" s="139"/>
      <c r="F861" s="128"/>
      <c r="G861" s="124" t="str">
        <f>IF(A861="","",VLOOKUP(J825,'TRI-3C'!$B$18:$FH$61,39,FALSE))</f>
        <v/>
      </c>
      <c r="I861" s="125" t="str">
        <f t="shared" si="28"/>
        <v/>
      </c>
      <c r="J861" s="128"/>
    </row>
    <row r="862" spans="1:10" ht="12.75" customHeight="1">
      <c r="A862" s="165" t="str">
        <f>'BI-1T'!$A$9</f>
        <v>RELACIONES CON EL MEDIO NATURAL Y CULTURAL</v>
      </c>
      <c r="B862" s="149"/>
      <c r="C862" s="149"/>
      <c r="D862" s="150"/>
      <c r="E862" s="150"/>
      <c r="F862" s="126"/>
      <c r="G862" s="122" t="str">
        <f>IF(A862="","",VLOOKUP(J825,'TRI-3C'!$B$18:$FH$61,40,FALSE))</f>
        <v/>
      </c>
      <c r="H862" s="150"/>
      <c r="I862" s="127"/>
      <c r="J862" s="126"/>
    </row>
    <row r="863" spans="1:10" ht="12.75" customHeight="1">
      <c r="A863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863" s="139"/>
      <c r="C863" s="139"/>
      <c r="F863" s="128"/>
      <c r="G863" s="124" t="str">
        <f>IF(A863="","",VLOOKUP(J825,'TRI-3C'!$B$18:$FH$61,41,FALSE))</f>
        <v/>
      </c>
      <c r="I863" s="125" t="str">
        <f t="shared" ref="I863:I882" si="29">IF(G863="","",G863)</f>
        <v/>
      </c>
      <c r="J863" s="128"/>
    </row>
    <row r="864" spans="1:10" ht="12.75" customHeight="1">
      <c r="A864" s="192" t="str">
        <f>IF('TRI-3C'!$AQ$13="","",'TRI-3C'!$AQ$13)</f>
        <v>Construir conexiones emocionales con su contexto natural (plantas, animales, agua, tierra, aire) y social.</v>
      </c>
      <c r="B864" s="154"/>
      <c r="C864" s="154"/>
      <c r="D864" s="154"/>
      <c r="E864" s="154"/>
      <c r="F864" s="155"/>
      <c r="G864" s="122" t="str">
        <f>IF(A864="","",VLOOKUP(J825,'TRI-3C'!$B$18:$FH$61,42,FALSE))</f>
        <v/>
      </c>
      <c r="H864" s="150"/>
      <c r="I864" s="127" t="str">
        <f t="shared" si="29"/>
        <v/>
      </c>
      <c r="J864" s="126"/>
    </row>
    <row r="865" spans="1:10" ht="12.75" customHeight="1">
      <c r="A865" s="147" t="str">
        <f>IF('TRI-3C'!$AR$13="","",'TRI-3C'!$AR$13)</f>
        <v>dentificar en las actividades diarias oportunidades para aprovechar los recursos y reducir los residuos para proteger el entorno natural</v>
      </c>
      <c r="B865" s="139"/>
      <c r="C865" s="139"/>
      <c r="F865" s="128"/>
      <c r="G865" s="124" t="str">
        <f>IF(A865="","",VLOOKUP(J825,'TRI-3C'!$B$18:$FH$61,43,FALSE))</f>
        <v/>
      </c>
      <c r="I865" s="125" t="str">
        <f t="shared" si="29"/>
        <v/>
      </c>
      <c r="J865" s="128"/>
    </row>
    <row r="866" spans="1:10" ht="12.75" customHeight="1">
      <c r="A866" s="148" t="str">
        <f>IF('TRI-3C'!$AS$13="","",'TRI-3C'!$AS$13)</f>
        <v>Diferenciar entre alimentos nutritivos y no nutritivos identificando los beneficios de una alimentación sana y saludable.</v>
      </c>
      <c r="B866" s="149"/>
      <c r="C866" s="149"/>
      <c r="D866" s="150"/>
      <c r="E866" s="150"/>
      <c r="F866" s="126"/>
      <c r="G866" s="122" t="str">
        <f>IF(A866="","",VLOOKUP(J825,'TRI-3C'!$B$18:$FH$61,44,FALSE))</f>
        <v/>
      </c>
      <c r="H866" s="150"/>
      <c r="I866" s="127" t="str">
        <f t="shared" si="29"/>
        <v/>
      </c>
      <c r="J866" s="126"/>
    </row>
    <row r="867" spans="1:10" ht="12.75" customHeight="1">
      <c r="A867" s="147" t="str">
        <f>IF('TRI-3C'!$AT$13="","",'TRI-3C'!$AT$13)</f>
        <v>Diferenciar entre lo que le pertenece, lo que pertenece a los demás y lo que pertenece al grupo o comunidad.</v>
      </c>
      <c r="B867" s="139"/>
      <c r="C867" s="139"/>
      <c r="F867" s="128"/>
      <c r="G867" s="124" t="str">
        <f>IF(A867="","",VLOOKUP(J825,'TRI-3C'!$B$18:$FH$61,45,FALSE))</f>
        <v/>
      </c>
      <c r="I867" s="125" t="str">
        <f t="shared" si="29"/>
        <v/>
      </c>
      <c r="J867" s="128"/>
    </row>
    <row r="868" spans="1:10" ht="12.75" customHeight="1">
      <c r="A868" s="148" t="str">
        <f>IF('TRI-3C'!$AU$13="","",'TRI-3C'!$AU$13)</f>
        <v>Diferenciar los seres vivos y elementos no vivos de su entorno explorando su mundo natural.</v>
      </c>
      <c r="B868" s="158"/>
      <c r="C868" s="158"/>
      <c r="D868" s="158"/>
      <c r="E868" s="158"/>
      <c r="F868" s="159"/>
      <c r="G868" s="122" t="str">
        <f>IF(A868="","",VLOOKUP(J825,'TRI-3C'!$B$18:$FH$61,46,FALSE))</f>
        <v/>
      </c>
      <c r="H868" s="150"/>
      <c r="I868" s="127" t="str">
        <f t="shared" si="29"/>
        <v/>
      </c>
      <c r="J868" s="126"/>
    </row>
    <row r="869" spans="1:10" ht="12.75" customHeight="1">
      <c r="A869" s="11" t="str">
        <f>IF('TRI-3C'!$AV$13="","",'TRI-3C'!$AV$13)</f>
        <v>Establecer comparaciones entre los elementos del entorno a través de la discriminación sensorial.</v>
      </c>
      <c r="B869" s="156"/>
      <c r="C869" s="156"/>
      <c r="D869" s="156"/>
      <c r="E869" s="156"/>
      <c r="F869" s="157"/>
      <c r="G869" s="124" t="str">
        <f>IF(A869="","",VLOOKUP(J825,'TRI-3C'!$B$18:$FH$61,47,FALSE))</f>
        <v/>
      </c>
      <c r="I869" s="125" t="str">
        <f t="shared" si="29"/>
        <v/>
      </c>
      <c r="J869" s="128"/>
    </row>
    <row r="870" spans="1:10" ht="12.75" customHeight="1">
      <c r="A870" s="148" t="str">
        <f>IF('TRI-3C'!$AW$13="","",'TRI-3C'!$AW$13)</f>
        <v>Explorar e identificar los diferentes elementos y fenómenos del entorno natural mediante procesos que propicien la indagación.</v>
      </c>
      <c r="B870" s="149"/>
      <c r="C870" s="149"/>
      <c r="D870" s="150"/>
      <c r="E870" s="150"/>
      <c r="F870" s="126"/>
      <c r="G870" s="122" t="str">
        <f>IF(A870="","",VLOOKUP(J825,'TRI-3C'!$B$18:$FH$61,48,FALSE))</f>
        <v/>
      </c>
      <c r="H870" s="150"/>
      <c r="I870" s="127" t="str">
        <f t="shared" si="29"/>
        <v/>
      </c>
      <c r="J870" s="126"/>
    </row>
    <row r="871" spans="1:10" ht="12.75" customHeight="1">
      <c r="A871" s="147" t="str">
        <f>IF('TRI-3C'!$AX$13="","",'TRI-3C'!$AX$13)</f>
        <v>Identificar características de las plantas por su utilidad, estableciendo diferencias entre ellas.</v>
      </c>
      <c r="B871" s="139"/>
      <c r="C871" s="139"/>
      <c r="F871" s="128"/>
      <c r="G871" s="124" t="str">
        <f>IF(A871="","",VLOOKUP(J825,'TRI-3C'!$B$18:$FH$61,49,FALSE))</f>
        <v/>
      </c>
      <c r="I871" s="125" t="str">
        <f t="shared" si="29"/>
        <v/>
      </c>
      <c r="J871" s="128"/>
    </row>
    <row r="872" spans="1:10" ht="12.75" customHeight="1">
      <c r="A872" s="148" t="str">
        <f>IF('TRI-3C'!$AY$13="","",'TRI-3C'!$AY$13)</f>
        <v>Identificar las características de los animales domésticos y silvestres estableciendo las diferencias entre ellos.</v>
      </c>
      <c r="B872" s="149"/>
      <c r="C872" s="149"/>
      <c r="D872" s="150"/>
      <c r="E872" s="150"/>
      <c r="F872" s="126"/>
      <c r="G872" s="122" t="str">
        <f>IF(A872="","",VLOOKUP(J825,'TRI-3C'!$B$18:$FH$61,50,FALSE))</f>
        <v/>
      </c>
      <c r="H872" s="150"/>
      <c r="I872" s="127" t="str">
        <f t="shared" si="29"/>
        <v/>
      </c>
      <c r="J872" s="126"/>
    </row>
    <row r="873" spans="1:10" ht="12.75" customHeight="1">
      <c r="A873" s="147" t="str">
        <f>IF('TRI-3C'!$AZ$13="","",'TRI-3C'!$AZ$13)</f>
        <v>Identificar las características del mar y reconocerlo como una parte integral del territorio nacional</v>
      </c>
      <c r="B873" s="139"/>
      <c r="C873" s="139"/>
      <c r="F873" s="128"/>
      <c r="G873" s="124" t="str">
        <f>IF(A873="","",VLOOKUP(J825,'TRI-3C'!$B$18:$FH$61,51,FALSE))</f>
        <v/>
      </c>
      <c r="I873" s="125" t="str">
        <f t="shared" si="29"/>
        <v/>
      </c>
      <c r="J873" s="128"/>
    </row>
    <row r="874" spans="1:10" ht="12.75" customHeight="1">
      <c r="A874" s="192" t="str">
        <f>IF('TRI-3C'!$BA$13="","",'TRI-3C'!$BA$13)</f>
        <v>Identificar prácticas socioculturales de su localidad demostrando curiosidad ante sus tradiciones.</v>
      </c>
      <c r="B874" s="154"/>
      <c r="C874" s="154"/>
      <c r="D874" s="154"/>
      <c r="E874" s="154"/>
      <c r="F874" s="155"/>
      <c r="G874" s="122" t="str">
        <f>IF(A874="","",VLOOKUP(J825,'TRI-3C'!$B$18:$FH$61,52,FALSE))</f>
        <v/>
      </c>
      <c r="H874" s="150"/>
      <c r="I874" s="127" t="str">
        <f t="shared" si="29"/>
        <v/>
      </c>
      <c r="J874" s="126"/>
    </row>
    <row r="875" spans="1:10" ht="12.75" customHeight="1">
      <c r="A875" s="147" t="str">
        <f>IF('TRI-3C'!$BB$13="","",'TRI-3C'!$BB$13)</f>
        <v>Observar el proceso del ciclo vital de las plantas mediante actividades de experimentación.</v>
      </c>
      <c r="B875" s="139"/>
      <c r="C875" s="139"/>
      <c r="F875" s="128"/>
      <c r="G875" s="124" t="str">
        <f>IF(A875="","",VLOOKUP(J825,'TRI-3C'!$B$18:$FH$61,53,FALSE))</f>
        <v/>
      </c>
      <c r="I875" s="125" t="str">
        <f t="shared" si="29"/>
        <v/>
      </c>
      <c r="J875" s="128"/>
    </row>
    <row r="876" spans="1:10" ht="12.75" customHeight="1">
      <c r="A876" s="148" t="str">
        <f>IF('TRI-3C'!$BC$13="","",'TRI-3C'!$BC$13)</f>
        <v>Participar en actividades lúdicas para identificar prácticas de movilidad que ayudan a cuidar el planeta</v>
      </c>
      <c r="B876" s="149"/>
      <c r="C876" s="149"/>
      <c r="D876" s="150"/>
      <c r="E876" s="150"/>
      <c r="F876" s="126"/>
      <c r="G876" s="122" t="str">
        <f>IF(A876="","",VLOOKUP(J825,'TRI-3C'!$B$18:$FH$61,54,FALSE))</f>
        <v/>
      </c>
      <c r="H876" s="150"/>
      <c r="I876" s="127" t="str">
        <f t="shared" si="29"/>
        <v/>
      </c>
      <c r="J876" s="126"/>
    </row>
    <row r="877" spans="1:10" ht="12.75" customHeight="1">
      <c r="A877" s="147" t="str">
        <f>IF('TRI-3C'!$BD$13="","",'TRI-3C'!$BD$13)</f>
        <v>Participar en algunas prácticas tradicionales de su entorno disfrutando y respetando las diferentes manifestaciones culturales</v>
      </c>
      <c r="B877" s="139"/>
      <c r="C877" s="139"/>
      <c r="F877" s="128"/>
      <c r="G877" s="124" t="str">
        <f>IF(A877="","",VLOOKUP(J825,'TRI-3C'!$B$18:$FH$61,55,FALSE))</f>
        <v/>
      </c>
      <c r="I877" s="125" t="str">
        <f t="shared" si="29"/>
        <v/>
      </c>
      <c r="J877" s="128"/>
    </row>
    <row r="878" spans="1:10" ht="12.75" customHeight="1">
      <c r="A878" s="148" t="str">
        <f>IF('TRI-3C'!$BE$13="","",'TRI-3C'!$BE$13)</f>
        <v>Practicar hábitos de cuidado y conservación del medio ambiente que eviten la contaminación del aire, suelo y agua. (D.EIB.10.19.)</v>
      </c>
      <c r="B878" s="158"/>
      <c r="C878" s="158"/>
      <c r="D878" s="158"/>
      <c r="E878" s="158"/>
      <c r="F878" s="159"/>
      <c r="G878" s="122" t="str">
        <f>IF(A878="","",VLOOKUP(J825,'TRI-3C'!$B$18:$FH$61,56,FALSE))</f>
        <v/>
      </c>
      <c r="H878" s="150"/>
      <c r="I878" s="127" t="str">
        <f t="shared" si="29"/>
        <v/>
      </c>
      <c r="J878" s="126"/>
    </row>
    <row r="879" spans="1:10" ht="12.75" customHeight="1">
      <c r="A879" s="11" t="str">
        <f>IF('TRI-3C'!$BF$13="","",'TRI-3C'!$BF$13)</f>
        <v>Realizar acciones de cuidado y protección de plantas y animales de su entorno erradicando actitudes de maltrato.</v>
      </c>
      <c r="B879" s="156"/>
      <c r="C879" s="156"/>
      <c r="D879" s="156"/>
      <c r="E879" s="156"/>
      <c r="F879" s="157"/>
      <c r="G879" s="124" t="str">
        <f>IF(A879="","",VLOOKUP(J825,'TRI-3C'!$B$18:$FH$61,57,FALSE))</f>
        <v/>
      </c>
      <c r="I879" s="125" t="str">
        <f t="shared" si="29"/>
        <v/>
      </c>
      <c r="J879" s="128"/>
    </row>
    <row r="880" spans="1:10" ht="12.75" customHeight="1">
      <c r="A880" s="148" t="str">
        <f>IF('TRI-3C'!$BG$13="","",'TRI-3C'!$BG$13)</f>
        <v>Reconocer cómo las personas utilizan el dinero en su entorno familiar para satisfacer sus necesidades y deseos</v>
      </c>
      <c r="B880" s="149"/>
      <c r="C880" s="149"/>
      <c r="D880" s="150"/>
      <c r="E880" s="150"/>
      <c r="F880" s="126"/>
      <c r="G880" s="122" t="str">
        <f>IF(A880="","",VLOOKUP(J825,'TRI-3C'!$B$18:$FH$61,58,FALSE))</f>
        <v/>
      </c>
      <c r="H880" s="150"/>
      <c r="I880" s="127" t="str">
        <f t="shared" si="29"/>
        <v/>
      </c>
      <c r="J880" s="126"/>
    </row>
    <row r="881" spans="1:10" ht="12.75" customHeight="1">
      <c r="A881" s="147" t="str">
        <f>IF('TRI-3C'!$BH$13="","",'TRI-3C'!$BH$13)</f>
        <v>Reconocer las consecuencias de no cuidar sus pertenencias.</v>
      </c>
      <c r="B881" s="139"/>
      <c r="C881" s="139"/>
      <c r="F881" s="128"/>
      <c r="G881" s="124" t="str">
        <f>IF(A881="","",VLOOKUP(J825,'TRI-3C'!$B$18:$FH$61,59,FALSE))</f>
        <v/>
      </c>
      <c r="I881" s="125" t="str">
        <f t="shared" si="29"/>
        <v/>
      </c>
      <c r="J881" s="128"/>
    </row>
    <row r="882" spans="1:10" ht="12.75" customHeight="1">
      <c r="A882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882" s="149"/>
      <c r="C882" s="149"/>
      <c r="D882" s="150"/>
      <c r="E882" s="150"/>
      <c r="F882" s="126"/>
      <c r="G882" s="122" t="str">
        <f>IF(A882="","",VLOOKUP(J825,'TRI-3C'!$B$18:$FH$61,60,FALSE))</f>
        <v/>
      </c>
      <c r="H882" s="150"/>
      <c r="I882" s="127" t="str">
        <f t="shared" si="29"/>
        <v/>
      </c>
      <c r="J882" s="126"/>
    </row>
    <row r="883" spans="1:10" ht="12.75" customHeight="1">
      <c r="A883" s="164" t="str">
        <f>'BI-1T'!$A$10</f>
        <v>RELACIONES LOGICAS MATEMATICAS</v>
      </c>
      <c r="B883" s="139"/>
      <c r="C883" s="139"/>
      <c r="F883" s="128"/>
      <c r="G883" s="124" t="str">
        <f>IF(A883="","",VLOOKUP(J825,'TRI-3C'!$B$18:$FH$61,61,FALSE))</f>
        <v/>
      </c>
      <c r="I883" s="125"/>
      <c r="J883" s="128"/>
    </row>
    <row r="884" spans="1:10" ht="12.75" customHeight="1">
      <c r="A884" s="192" t="str">
        <f>IF('TRI-3C'!$BK$13="","",'TRI-3C'!$BK$13)</f>
        <v>Asociar las formas de los objetos del entorno con figuras geométricas bidimensionales</v>
      </c>
      <c r="B884" s="154"/>
      <c r="C884" s="154"/>
      <c r="D884" s="154"/>
      <c r="E884" s="154"/>
      <c r="F884" s="155"/>
      <c r="G884" s="122" t="str">
        <f>IF(A884="","",VLOOKUP(J825,'TRI-3C'!$B$18:$FH$61,62,FALSE))</f>
        <v/>
      </c>
      <c r="H884" s="150"/>
      <c r="I884" s="127" t="str">
        <f t="shared" ref="I884:I905" si="30">IF(G884="","",G884)</f>
        <v/>
      </c>
      <c r="J884" s="126"/>
    </row>
    <row r="885" spans="1:10" ht="12.75" customHeight="1">
      <c r="A885" s="147" t="str">
        <f>IF('TRI-3C'!$BL$13="","",'TRI-3C'!$BL$13)</f>
        <v>Clasificar objetos con dos atributos (tamaño, color o forma).</v>
      </c>
      <c r="B885" s="139"/>
      <c r="C885" s="139"/>
      <c r="F885" s="128"/>
      <c r="G885" s="124" t="str">
        <f>IF(A885="","",VLOOKUP(J825,'TRI-3C'!$B$18:$FH$61,63,FALSE))</f>
        <v/>
      </c>
      <c r="I885" s="125" t="str">
        <f t="shared" si="30"/>
        <v/>
      </c>
      <c r="J885" s="128"/>
    </row>
    <row r="886" spans="1:10" ht="12.75" customHeight="1">
      <c r="A886" s="148" t="str">
        <f>IF('TRI-3C'!$BM$13="","",'TRI-3C'!$BM$13)</f>
        <v>Comparar y armar colecciones de más, igual y menos objetos.</v>
      </c>
      <c r="B886" s="149"/>
      <c r="C886" s="149"/>
      <c r="D886" s="150"/>
      <c r="E886" s="150"/>
      <c r="F886" s="126"/>
      <c r="G886" s="122" t="str">
        <f>IF(A886="","",VLOOKUP(J825,'TRI-3C'!$B$18:$FH$61,64,FALSE))</f>
        <v/>
      </c>
      <c r="H886" s="150"/>
      <c r="I886" s="127" t="str">
        <f t="shared" si="30"/>
        <v/>
      </c>
      <c r="J886" s="126"/>
    </row>
    <row r="887" spans="1:10" ht="12.75" customHeight="1">
      <c r="A887" s="147" t="str">
        <f>IF('TRI-3C'!$BN$13="","",'TRI-3C'!$BN$13)</f>
        <v>Comparar y ordenar secuencialmente un conjunto pequeño de objetos de acuerdo con su tamaño.</v>
      </c>
      <c r="B887" s="139"/>
      <c r="C887" s="139"/>
      <c r="F887" s="128"/>
      <c r="G887" s="124" t="str">
        <f>IF(A887="","",VLOOKUP(J825,'TRI-3C'!$B$18:$FH$61,65,FALSE))</f>
        <v/>
      </c>
      <c r="I887" s="125" t="str">
        <f t="shared" si="30"/>
        <v/>
      </c>
      <c r="J887" s="128"/>
    </row>
    <row r="888" spans="1:10" ht="12.75" customHeight="1">
      <c r="A888" s="148" t="str">
        <f>IF('TRI-3C'!$BO$13="","",'TRI-3C'!$BO$13)</f>
        <v>Comprender la relación de número-cantidad hasta el 10.</v>
      </c>
      <c r="B888" s="158"/>
      <c r="C888" s="158"/>
      <c r="D888" s="158"/>
      <c r="E888" s="158"/>
      <c r="F888" s="159"/>
      <c r="G888" s="122" t="str">
        <f>IF(A888="","",VLOOKUP(J825,'TRI-3C'!$B$18:$FH$61,66,FALSE))</f>
        <v/>
      </c>
      <c r="H888" s="150"/>
      <c r="I888" s="127" t="str">
        <f t="shared" si="30"/>
        <v/>
      </c>
      <c r="J888" s="126"/>
    </row>
    <row r="889" spans="1:10" ht="12.75" customHeight="1">
      <c r="A889" s="11" t="str">
        <f>IF('TRI-3C'!$BP$13="","",'TRI-3C'!$BP$13)</f>
        <v>Comprender la relación del numeral (representación simbólica del número) con la cantidad hasta el 5.</v>
      </c>
      <c r="B889" s="156"/>
      <c r="C889" s="156"/>
      <c r="D889" s="156"/>
      <c r="E889" s="156"/>
      <c r="F889" s="157"/>
      <c r="G889" s="124" t="str">
        <f>IF(A889="","",VLOOKUP(J825,'TRI-3C'!$B$18:$FH$61,67,FALSE))</f>
        <v/>
      </c>
      <c r="I889" s="125" t="str">
        <f t="shared" si="30"/>
        <v/>
      </c>
      <c r="J889" s="128"/>
    </row>
    <row r="890" spans="1:10" ht="12.75" customHeight="1">
      <c r="A890" s="148" t="str">
        <f>IF('TRI-3C'!$BQ$13="","",'TRI-3C'!$BQ$13)</f>
        <v>Contar oralmente del 1 al 15 con secuencia numérica.</v>
      </c>
      <c r="B890" s="149"/>
      <c r="C890" s="149"/>
      <c r="D890" s="150"/>
      <c r="E890" s="150"/>
      <c r="F890" s="126"/>
      <c r="G890" s="122" t="str">
        <f>IF(A890="","",VLOOKUP(J825,'TRI-3C'!$B$18:$FH$61,68,FALSE))</f>
        <v/>
      </c>
      <c r="H890" s="150"/>
      <c r="I890" s="127" t="str">
        <f t="shared" si="30"/>
        <v/>
      </c>
      <c r="J890" s="126"/>
    </row>
    <row r="891" spans="1:10" ht="12.75" customHeight="1">
      <c r="A891" s="147" t="str">
        <f>IF('TRI-3C'!$BR$13="","",'TRI-3C'!$BR$13)</f>
        <v>Continuar y reproducir patrones simples con objetos concretos y representaciones gráficas.</v>
      </c>
      <c r="B891" s="139"/>
      <c r="C891" s="139"/>
      <c r="F891" s="128"/>
      <c r="G891" s="124" t="str">
        <f>IF(A891="","",VLOOKUP(J825,'TRI-3C'!$B$18:$FH$61,69,FALSE))</f>
        <v/>
      </c>
      <c r="I891" s="125" t="str">
        <f t="shared" si="30"/>
        <v/>
      </c>
      <c r="J891" s="128"/>
    </row>
    <row r="892" spans="1:10" ht="12.75" customHeight="1">
      <c r="A892" s="148" t="str">
        <f>IF('TRI-3C'!$BS$13="","",'TRI-3C'!$BS$13)</f>
        <v>Establecer la relación de correspondencia entre los elementos de colecciones de objetos.</v>
      </c>
      <c r="B892" s="149"/>
      <c r="C892" s="149"/>
      <c r="D892" s="150"/>
      <c r="E892" s="150"/>
      <c r="F892" s="126"/>
      <c r="G892" s="122" t="str">
        <f>IF(A892="","",VLOOKUP(J825,'TRI-3C'!$B$18:$FH$61,70,FALSE))</f>
        <v/>
      </c>
      <c r="H892" s="150"/>
      <c r="I892" s="127" t="str">
        <f t="shared" si="30"/>
        <v/>
      </c>
      <c r="J892" s="126"/>
    </row>
    <row r="893" spans="1:10" ht="12.75" customHeight="1">
      <c r="A893" s="147" t="str">
        <f>IF('TRI-3C'!$BT$13="","",'TRI-3C'!$BT$13)</f>
        <v>Identificar características de mañana, tarde y noche</v>
      </c>
      <c r="B893" s="139"/>
      <c r="C893" s="139"/>
      <c r="F893" s="128"/>
      <c r="G893" s="124" t="str">
        <f>IF(A893="","",VLOOKUP(J825,'TRI-3C'!$B$18:$FH$61,71,FALSE))</f>
        <v/>
      </c>
      <c r="I893" s="125" t="str">
        <f t="shared" si="30"/>
        <v/>
      </c>
      <c r="J893" s="128"/>
    </row>
    <row r="894" spans="1:10" ht="12.75" customHeight="1">
      <c r="A894" s="192" t="str">
        <f>IF('TRI-3C'!$BU$13="","",'TRI-3C'!$BU$13)</f>
        <v>Identificar en los objetos las nociones de medida: largo/ corto, grueso/delgado.</v>
      </c>
      <c r="B894" s="154"/>
      <c r="C894" s="154"/>
      <c r="D894" s="154"/>
      <c r="E894" s="154"/>
      <c r="F894" s="155"/>
      <c r="G894" s="122" t="str">
        <f>IF(A894="","",VLOOKUP(J825,'TRI-3C'!$B$18:$FH$61,72,FALSE))</f>
        <v/>
      </c>
      <c r="H894" s="150"/>
      <c r="I894" s="127" t="str">
        <f t="shared" si="30"/>
        <v/>
      </c>
      <c r="J894" s="126"/>
    </row>
    <row r="895" spans="1:10" ht="12.75" customHeight="1">
      <c r="A895" s="147" t="str">
        <f>IF('TRI-3C'!$BV$13="","",'TRI-3C'!$BV$13)</f>
        <v>Identificar figuras geométricas básicas: círculo, cuadrado y triángulo en objetos del entorno y en representaciones gráficas.</v>
      </c>
      <c r="B895" s="139"/>
      <c r="C895" s="139"/>
      <c r="F895" s="128"/>
      <c r="G895" s="124" t="str">
        <f>IF(A895="","",VLOOKUP(J825,'TRI-3C'!$B$18:$FH$61,73,FALSE))</f>
        <v/>
      </c>
      <c r="I895" s="125" t="str">
        <f t="shared" si="30"/>
        <v/>
      </c>
      <c r="J895" s="128"/>
    </row>
    <row r="896" spans="1:10" ht="12.75" customHeight="1">
      <c r="A896" s="148" t="str">
        <f>IF('TRI-3C'!$BW$13="","",'TRI-3C'!$BW$13)</f>
        <v>Identificar la diferencia entre lo que se desea y lo que se necesita</v>
      </c>
      <c r="B896" s="149"/>
      <c r="C896" s="149"/>
      <c r="D896" s="150"/>
      <c r="E896" s="150"/>
      <c r="F896" s="126"/>
      <c r="G896" s="122" t="str">
        <f>IF(A896="","",VLOOKUP(J825,'TRI-3C'!$B$18:$FH$61,74,FALSE))</f>
        <v/>
      </c>
      <c r="H896" s="150"/>
      <c r="I896" s="127" t="str">
        <f t="shared" si="30"/>
        <v/>
      </c>
      <c r="J896" s="126"/>
    </row>
    <row r="897" spans="1:10" ht="12.75" customHeight="1">
      <c r="A897" s="147" t="str">
        <f>IF('TRI-3C'!$BX$13="","",'TRI-3C'!$BX$13)</f>
        <v>Identificar las nociones de tiempo en acciones que siceden antes, ahora y después</v>
      </c>
      <c r="B897" s="139"/>
      <c r="C897" s="139"/>
      <c r="F897" s="128"/>
      <c r="G897" s="124" t="str">
        <f>IF(A897="","",VLOOKUP(J825,'TRI-3C'!$B$18:$FH$61,75,FALSE))</f>
        <v/>
      </c>
      <c r="I897" s="125" t="str">
        <f t="shared" si="30"/>
        <v/>
      </c>
      <c r="J897" s="128"/>
    </row>
    <row r="898" spans="1:10" ht="12.75" customHeight="1">
      <c r="A898" s="148" t="str">
        <f>IF('TRI-3C'!$BY$13="","",'TRI-3C'!$BY$13)</f>
        <v>Identificar los números de emergencia a través de actividades lúdicas, y reconocer cuándo pedir ayuda en situaciones sencillas.</v>
      </c>
      <c r="B898" s="158"/>
      <c r="C898" s="158"/>
      <c r="D898" s="158"/>
      <c r="E898" s="158"/>
      <c r="F898" s="159"/>
      <c r="G898" s="122" t="str">
        <f>IF(A898="","",VLOOKUP(J825,'TRI-3C'!$B$18:$FH$61,76,FALSE))</f>
        <v/>
      </c>
      <c r="H898" s="150"/>
      <c r="I898" s="127" t="str">
        <f t="shared" si="30"/>
        <v/>
      </c>
      <c r="J898" s="126"/>
    </row>
    <row r="899" spans="1:10" ht="12.75" customHeight="1">
      <c r="A899" s="11" t="str">
        <f>IF('TRI-3C'!$BZ$13="","",'TRI-3C'!$BZ$13)</f>
        <v>Identificar semejanzas y diferencias en objetos del entorno con criterios de forma, color y tamaño</v>
      </c>
      <c r="B899" s="156"/>
      <c r="C899" s="156"/>
      <c r="D899" s="156"/>
      <c r="E899" s="156"/>
      <c r="F899" s="157"/>
      <c r="G899" s="124" t="str">
        <f>IF(A899="","",VLOOKUP(J825,'TRI-3C'!$B$18:$FH$61,77,FALSE))</f>
        <v/>
      </c>
      <c r="I899" s="125" t="str">
        <f t="shared" si="30"/>
        <v/>
      </c>
      <c r="J899" s="128"/>
    </row>
    <row r="900" spans="1:10" ht="12.75" customHeight="1">
      <c r="A900" s="148" t="str">
        <f>IF('TRI-3C'!$CA$13="","",'TRI-3C'!$CA$13)</f>
        <v>Ordenar en secuencias lógica sucesos de hasta cinco eventos en representaciones gráficas de sus actividades de la rutina diaria y en escenas de cuentos</v>
      </c>
      <c r="B900" s="149"/>
      <c r="C900" s="149"/>
      <c r="D900" s="150"/>
      <c r="E900" s="150"/>
      <c r="F900" s="126"/>
      <c r="G900" s="122" t="str">
        <f>IF(A900="","",VLOOKUP(J825,'TRI-3C'!$B$18:$FH$61,78,FALSE))</f>
        <v/>
      </c>
      <c r="H900" s="150"/>
      <c r="I900" s="127" t="str">
        <f t="shared" si="30"/>
        <v/>
      </c>
      <c r="J900" s="126"/>
    </row>
    <row r="901" spans="1:10" ht="12.75" customHeight="1">
      <c r="A901" s="147" t="str">
        <f>IF('TRI-3C'!$CB$13="","",'TRI-3C'!$CB$13)</f>
        <v>Reconocer billetes y monedas en situaciones de la vida real</v>
      </c>
      <c r="B901" s="139"/>
      <c r="C901" s="139"/>
      <c r="F901" s="128"/>
      <c r="G901" s="124" t="str">
        <f>IF(A901="","",VLOOKUP(J825,'TRI-3C'!$B$18:$FH$61,79,FALSE))</f>
        <v/>
      </c>
      <c r="I901" s="125" t="str">
        <f t="shared" si="30"/>
        <v/>
      </c>
      <c r="J901" s="128"/>
    </row>
    <row r="902" spans="1:10" ht="12.75" customHeight="1">
      <c r="A902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902" s="149"/>
      <c r="C902" s="149"/>
      <c r="D902" s="150"/>
      <c r="E902" s="150"/>
      <c r="F902" s="126"/>
      <c r="G902" s="122" t="str">
        <f>IF(A902="","",VLOOKUP(J825,'TRI-3C'!$B$18:$FH$61,80,FALSE))</f>
        <v/>
      </c>
      <c r="H902" s="150"/>
      <c r="I902" s="127" t="str">
        <f t="shared" si="30"/>
        <v/>
      </c>
      <c r="J902" s="126"/>
    </row>
    <row r="903" spans="1:10" ht="12.75" customHeight="1">
      <c r="A903" s="147" t="str">
        <f>IF('TRI-3C'!$CD$13="","",'TRI-3C'!$CD$13)</f>
        <v>Reconocer los colores secundarios en objetos e imágenes del entorno.</v>
      </c>
      <c r="B903" s="139"/>
      <c r="C903" s="139"/>
      <c r="F903" s="128"/>
      <c r="G903" s="124" t="str">
        <f>IF(A903="","",VLOOKUP(J825,'TRI-3C'!$B$18:$FH$61,81,FALSE))</f>
        <v/>
      </c>
      <c r="I903" s="125" t="str">
        <f t="shared" si="30"/>
        <v/>
      </c>
      <c r="J903" s="128"/>
    </row>
    <row r="904" spans="1:10" ht="12.75" customHeight="1">
      <c r="A904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904" s="154"/>
      <c r="C904" s="154"/>
      <c r="D904" s="154"/>
      <c r="E904" s="154"/>
      <c r="F904" s="155"/>
      <c r="G904" s="122" t="str">
        <f>IF(A904="","",VLOOKUP(J825,'TRI-3C'!$B$18:$FH$61,82,FALSE))</f>
        <v/>
      </c>
      <c r="H904" s="150"/>
      <c r="I904" s="127" t="str">
        <f t="shared" si="30"/>
        <v/>
      </c>
      <c r="J904" s="126"/>
    </row>
    <row r="905" spans="1:10" ht="12.75" customHeight="1">
      <c r="A905" s="147" t="str">
        <f>IF('TRI-3C'!$CF$13="","",'TRI-3C'!$CF$13)</f>
        <v>Relacionar las distintas formas de adquirir dinero con el trabajo y el esfuerzo.</v>
      </c>
      <c r="B905" s="139"/>
      <c r="C905" s="139"/>
      <c r="F905" s="128"/>
      <c r="G905" s="124" t="str">
        <f>IF(A905="","",VLOOKUP(J825,'TRI-3C'!$B$18:$FH$61,83,FALSE))</f>
        <v/>
      </c>
      <c r="I905" s="125" t="str">
        <f t="shared" si="30"/>
        <v/>
      </c>
      <c r="J905" s="128"/>
    </row>
    <row r="906" spans="1:10" ht="12.75" customHeight="1">
      <c r="A906" s="165" t="str">
        <f>'BI-1T'!$A$11</f>
        <v>COMPRENSIÓN Y EXPRESION DEL LENGUAJE</v>
      </c>
      <c r="B906" s="149"/>
      <c r="C906" s="149"/>
      <c r="D906" s="150"/>
      <c r="E906" s="150"/>
      <c r="F906" s="126"/>
      <c r="G906" s="122" t="str">
        <f>IF(A906="","",VLOOKUP(J825,'TRI-3C'!$B$18:$FH$61,84,FALSE))</f>
        <v/>
      </c>
      <c r="H906" s="150"/>
      <c r="I906" s="127"/>
      <c r="J906" s="126"/>
    </row>
    <row r="907" spans="1:10" ht="12.75" customHeight="1">
      <c r="A907" s="147" t="str">
        <f>IF('TRI-3C'!$CH$13="","",'TRI-3C'!$CH$13)</f>
        <v>Asociar la imagen de la portada con el título de los cuentos conocidos.</v>
      </c>
      <c r="B907" s="139"/>
      <c r="C907" s="139"/>
      <c r="F907" s="128"/>
      <c r="G907" s="124" t="str">
        <f>IF(A907="","",VLOOKUP(J825,'TRI-3C'!$B$18:$FH$61,85,FALSE))</f>
        <v/>
      </c>
      <c r="I907" s="125" t="str">
        <f t="shared" ref="I907:I927" si="31">IF(G907="","",G907)</f>
        <v/>
      </c>
      <c r="J907" s="128"/>
    </row>
    <row r="908" spans="1:10" ht="12.75" customHeight="1">
      <c r="A908" s="148" t="str">
        <f>IF('TRI-3C'!$CI$13="","",'TRI-3C'!$CI$13)</f>
        <v>Colaborar en la creación de textos colectivos con la ayuda del docente.</v>
      </c>
      <c r="B908" s="158"/>
      <c r="C908" s="158"/>
      <c r="D908" s="158"/>
      <c r="E908" s="158"/>
      <c r="F908" s="159"/>
      <c r="G908" s="122" t="str">
        <f>IF(A908="","",VLOOKUP(J825,'TRI-3C'!$B$18:$FH$61,86,FALSE))</f>
        <v/>
      </c>
      <c r="H908" s="150"/>
      <c r="I908" s="127" t="str">
        <f t="shared" si="31"/>
        <v/>
      </c>
      <c r="J908" s="126"/>
    </row>
    <row r="909" spans="1:10" ht="12.75" customHeight="1">
      <c r="A909" s="11" t="str">
        <f>IF('TRI-3C'!$CJ$13="","",'TRI-3C'!$CJ$13)</f>
        <v>Comprender el derecho propio y de las otras personas a decir que no como una respuesta válida y respetable.</v>
      </c>
      <c r="B909" s="156"/>
      <c r="C909" s="156"/>
      <c r="D909" s="156"/>
      <c r="E909" s="156"/>
      <c r="F909" s="157"/>
      <c r="G909" s="124" t="str">
        <f>IF(A909="","",VLOOKUP(J825,'TRI-3C'!$B$18:$FH$61,87,FALSE))</f>
        <v/>
      </c>
      <c r="I909" s="125" t="str">
        <f t="shared" si="31"/>
        <v/>
      </c>
      <c r="J909" s="128"/>
    </row>
    <row r="910" spans="1:10" ht="12.75" customHeight="1">
      <c r="A910" s="148" t="str">
        <f>IF('TRI-3C'!$CK$13="","",'TRI-3C'!$CK$13)</f>
        <v>Comunicarse a través de dibujos de objetos con detalles que lo vuelven identificables, como representación simbólica de sus ideas.</v>
      </c>
      <c r="B910" s="149"/>
      <c r="C910" s="149"/>
      <c r="D910" s="150"/>
      <c r="E910" s="150"/>
      <c r="F910" s="126"/>
      <c r="G910" s="122" t="str">
        <f>IF(A910="","",VLOOKUP(J825,'TRI-3C'!$B$18:$FH$61,88,FALSE))</f>
        <v/>
      </c>
      <c r="H910" s="150"/>
      <c r="I910" s="127" t="str">
        <f t="shared" si="31"/>
        <v/>
      </c>
      <c r="J910" s="126"/>
    </row>
    <row r="911" spans="1:10" ht="12.75" customHeight="1">
      <c r="A911" s="147" t="str">
        <f>IF('TRI-3C'!$CL$13="","",'TRI-3C'!$CL$13)</f>
        <v>Comunicarse incorporando palabras nuevas a su vocabulario en función de los ambientes y experiencias en las que interactúa.</v>
      </c>
      <c r="B911" s="139"/>
      <c r="C911" s="139"/>
      <c r="F911" s="128"/>
      <c r="G911" s="124" t="str">
        <f>IF(A911="","",VLOOKUP(J825,'TRI-3C'!$B$18:$FH$61,89,FALSE))</f>
        <v/>
      </c>
      <c r="I911" s="125" t="str">
        <f t="shared" si="31"/>
        <v/>
      </c>
      <c r="J911" s="128"/>
    </row>
    <row r="912" spans="1:10" ht="12.75" customHeight="1">
      <c r="A912" s="148" t="str">
        <f>IF('TRI-3C'!$CM$13="","",'TRI-3C'!$CM$13)</f>
        <v>Contar un cuento en base a sus imágenes a partir de la portada y siguiendo la secuencia de las páginas.</v>
      </c>
      <c r="B912" s="149"/>
      <c r="C912" s="149"/>
      <c r="D912" s="150"/>
      <c r="E912" s="150"/>
      <c r="F912" s="126"/>
      <c r="G912" s="122" t="str">
        <f>IF(A912="","",VLOOKUP(J825,'TRI-3C'!$B$18:$FH$61,90,FALSE))</f>
        <v/>
      </c>
      <c r="H912" s="150"/>
      <c r="I912" s="127" t="str">
        <f t="shared" si="31"/>
        <v/>
      </c>
      <c r="J912" s="126"/>
    </row>
    <row r="913" spans="1:10" ht="12.75" customHeight="1">
      <c r="A913" s="147" t="str">
        <f>IF('TRI-3C'!$CN$13="","",'TRI-3C'!$CN$13)</f>
        <v>Describir oralmente imágenes gráficas (pictogramas) y digitales, estructurando oraciones más elaboradas que describan a los objetos que observa.</v>
      </c>
      <c r="B913" s="139"/>
      <c r="C913" s="139"/>
      <c r="F913" s="128"/>
      <c r="G913" s="124" t="str">
        <f>IF(A913="","",VLOOKUP(J825,'TRI-3C'!$B$18:$FH$61,91,FALSE))</f>
        <v/>
      </c>
      <c r="I913" s="125" t="str">
        <f t="shared" si="31"/>
        <v/>
      </c>
      <c r="J913" s="128"/>
    </row>
    <row r="914" spans="1:10" ht="12.75" customHeight="1">
      <c r="A914" s="192" t="str">
        <f>IF('TRI-3C'!$CO$13="","",'TRI-3C'!$CO$13)</f>
        <v>Describir oralmente imágenes relacionadas con los derechos de las personas en situación de movilidad</v>
      </c>
      <c r="B914" s="154"/>
      <c r="C914" s="154"/>
      <c r="D914" s="154"/>
      <c r="E914" s="154"/>
      <c r="F914" s="155"/>
      <c r="G914" s="122" t="str">
        <f>IF(A914="","",VLOOKUP(J825,'TRI-3C'!$B$18:$FH$61,92,FALSE))</f>
        <v/>
      </c>
      <c r="H914" s="150"/>
      <c r="I914" s="127" t="str">
        <f t="shared" si="31"/>
        <v/>
      </c>
      <c r="J914" s="126"/>
    </row>
    <row r="915" spans="1:10" ht="12.75" customHeight="1">
      <c r="A915" s="147" t="str">
        <f>IF('TRI-3C'!$CP$13="","",'TRI-3C'!$CP$13)</f>
        <v>Expresarse oralmente pronunciando correctamente la mayoría de las palabras puede presentarse dificultades en la pronunciación de s, y la r.</v>
      </c>
      <c r="B915" s="139"/>
      <c r="C915" s="139"/>
      <c r="F915" s="128"/>
      <c r="G915" s="124" t="str">
        <f>IF(A915="","",VLOOKUP(J825,'TRI-3C'!$B$18:$FH$61,93,FALSE))</f>
        <v/>
      </c>
      <c r="I915" s="125" t="str">
        <f t="shared" si="31"/>
        <v/>
      </c>
      <c r="J915" s="128"/>
    </row>
    <row r="916" spans="1:10" ht="12.75" customHeight="1">
      <c r="A916" s="148" t="str">
        <f>IF('TRI-3C'!$CQ$13="","",'TRI-3C'!$CQ$13)</f>
        <v>Expresarse utilizando oraciones cortas y completas manteniendo el orden de las palabras.</v>
      </c>
      <c r="B916" s="149"/>
      <c r="C916" s="149"/>
      <c r="D916" s="150"/>
      <c r="E916" s="150"/>
      <c r="F916" s="126"/>
      <c r="G916" s="122" t="str">
        <f>IF(A916="","",VLOOKUP(J825,'TRI-3C'!$B$18:$FH$61,94,FALSE))</f>
        <v/>
      </c>
      <c r="H916" s="150"/>
      <c r="I916" s="127" t="str">
        <f t="shared" si="31"/>
        <v/>
      </c>
      <c r="J916" s="126"/>
    </row>
    <row r="917" spans="1:10" ht="12.75" customHeight="1">
      <c r="A917" s="147" t="str">
        <f>IF('TRI-3C'!$CR$13="","",'TRI-3C'!$CR$13)</f>
        <v>Identificar “auditivamente” el fonema (sonido) inicial de las palabras más utilizadas.</v>
      </c>
      <c r="B917" s="139"/>
      <c r="C917" s="139"/>
      <c r="F917" s="128"/>
      <c r="G917" s="124" t="str">
        <f>IF(A917="","",VLOOKUP(J825,'TRI-3C'!$B$18:$FH$61,95,FALSE))</f>
        <v/>
      </c>
      <c r="I917" s="125" t="str">
        <f t="shared" si="31"/>
        <v/>
      </c>
      <c r="J917" s="128"/>
    </row>
    <row r="918" spans="1:10" ht="12.75" customHeight="1">
      <c r="A918" s="148" t="str">
        <f>IF('TRI-3C'!$CS$13="","",'TRI-3C'!$CS$13)</f>
        <v>Identificar una persona adulta de confianza para solicitar apoyo al enfrentar desafíos emocionales en situaciones cotidianas del entorno escolar</v>
      </c>
      <c r="B918" s="158"/>
      <c r="C918" s="158"/>
      <c r="D918" s="158"/>
      <c r="E918" s="158"/>
      <c r="F918" s="159"/>
      <c r="G918" s="122" t="str">
        <f>IF(A918="","",VLOOKUP(J825,'TRI-3C'!$B$18:$FH$61,96,FALSE))</f>
        <v/>
      </c>
      <c r="H918" s="150"/>
      <c r="I918" s="127" t="str">
        <f t="shared" si="31"/>
        <v/>
      </c>
      <c r="J918" s="126"/>
    </row>
    <row r="919" spans="1:10" ht="12.75" customHeight="1">
      <c r="A919" s="11" t="str">
        <f>IF('TRI-3C'!$CT$13="","",'TRI-3C'!$CT$13)</f>
        <v>Participar en conversaciones más complejas y largas manteniéndose dentro del tema.</v>
      </c>
      <c r="B919" s="156"/>
      <c r="C919" s="156"/>
      <c r="D919" s="156"/>
      <c r="E919" s="156"/>
      <c r="F919" s="157"/>
      <c r="G919" s="124" t="str">
        <f>IF(A919="","",VLOOKUP(J825,'TRI-3C'!$B$18:$FH$61,97,FALSE))</f>
        <v/>
      </c>
      <c r="I919" s="125" t="str">
        <f t="shared" si="31"/>
        <v/>
      </c>
      <c r="J919" s="128"/>
    </row>
    <row r="920" spans="1:10" ht="12.75" customHeight="1">
      <c r="A920" s="148" t="str">
        <f>IF('TRI-3C'!$CU$13="","",'TRI-3C'!$CU$13)</f>
        <v>Producir palabras que riman espontáneamente tomado en cuenta los sonidos finales de las mismas.</v>
      </c>
      <c r="B920" s="149"/>
      <c r="C920" s="149"/>
      <c r="D920" s="150"/>
      <c r="E920" s="150"/>
      <c r="F920" s="126"/>
      <c r="G920" s="122" t="str">
        <f>IF(A920="","",VLOOKUP(J825,'TRI-3C'!$B$18:$FH$61,98,FALSE))</f>
        <v/>
      </c>
      <c r="H920" s="150"/>
      <c r="I920" s="127" t="str">
        <f t="shared" si="31"/>
        <v/>
      </c>
      <c r="J920" s="126"/>
    </row>
    <row r="921" spans="1:10" ht="12.75" customHeight="1">
      <c r="A921" s="147" t="str">
        <f>IF('TRI-3C'!$CV$13="","",'TRI-3C'!$CV$13)</f>
        <v>Realizar modificaciones del contenido de un cuento relatado por el adulto, cambiando partes del él como: acciones y final.</v>
      </c>
      <c r="B921" s="139"/>
      <c r="C921" s="139"/>
      <c r="F921" s="128"/>
      <c r="G921" s="124" t="str">
        <f>IF(A921="","",VLOOKUP(J825,'TRI-3C'!$B$18:$FH$61,99,FALSE))</f>
        <v/>
      </c>
      <c r="I921" s="125" t="str">
        <f t="shared" si="31"/>
        <v/>
      </c>
      <c r="J921" s="128"/>
    </row>
    <row r="922" spans="1:10" ht="12.75" customHeight="1">
      <c r="A922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922" s="149"/>
      <c r="C922" s="149"/>
      <c r="D922" s="150"/>
      <c r="E922" s="150"/>
      <c r="F922" s="126"/>
      <c r="G922" s="122" t="str">
        <f>IF(A922="","",VLOOKUP(J825,'TRI-3C'!$B$18:$FH$61,100,FALSE))</f>
        <v/>
      </c>
      <c r="H922" s="150"/>
      <c r="I922" s="127" t="str">
        <f t="shared" si="31"/>
        <v/>
      </c>
      <c r="J922" s="126"/>
    </row>
    <row r="923" spans="1:10" ht="12.75" customHeight="1">
      <c r="A923" s="147" t="str">
        <f>IF('TRI-3C'!$CX$13="","",'TRI-3C'!$CX$13)</f>
        <v>Reconocer etiquetas y rótulos de su entorno inmediato y los “lee”.</v>
      </c>
      <c r="B923" s="139"/>
      <c r="C923" s="139"/>
      <c r="F923" s="128"/>
      <c r="G923" s="124" t="str">
        <f>IF(A923="","",VLOOKUP(J825,'TRI-3C'!$B$18:$FH$61,101,FALSE))</f>
        <v/>
      </c>
      <c r="I923" s="125" t="str">
        <f t="shared" si="31"/>
        <v/>
      </c>
      <c r="J923" s="128"/>
    </row>
    <row r="924" spans="1:10" ht="12.75" customHeight="1">
      <c r="A924" s="192" t="str">
        <f>IF('TRI-3C'!$CY$13="","",'TRI-3C'!$CY$13)</f>
        <v>Relatar cuentos, narrados por el adulto, manteniendo la secuencia, sin la ayuda del paratexto.</v>
      </c>
      <c r="B924" s="154"/>
      <c r="C924" s="154"/>
      <c r="D924" s="154"/>
      <c r="E924" s="154"/>
      <c r="F924" s="155"/>
      <c r="G924" s="122" t="str">
        <f>IF(A924="","",VLOOKUP(J825,'TRI-3C'!$B$18:$FH$61,102,FALSE))</f>
        <v/>
      </c>
      <c r="H924" s="150"/>
      <c r="I924" s="127" t="str">
        <f t="shared" si="31"/>
        <v/>
      </c>
      <c r="J924" s="126"/>
    </row>
    <row r="925" spans="1:10" ht="12.75" customHeight="1">
      <c r="A925" s="147" t="str">
        <f>IF('TRI-3C'!$CZ$13="","",'TRI-3C'!$CZ$13)</f>
        <v>Reproducir trabalenguas sencillos, adivinanzas, canciones y poemas cortos, mejorando su pronunciación y potenciando su capacidad imaginativa.</v>
      </c>
      <c r="B925" s="139"/>
      <c r="C925" s="139"/>
      <c r="F925" s="128"/>
      <c r="G925" s="124" t="str">
        <f>IF(A925="","",VLOOKUP(J825,'TRI-3C'!$B$18:$FH$61,103,FALSE))</f>
        <v/>
      </c>
      <c r="I925" s="125" t="str">
        <f t="shared" si="31"/>
        <v/>
      </c>
      <c r="J925" s="128"/>
    </row>
    <row r="926" spans="1:10" ht="12.75" customHeight="1">
      <c r="A926" s="148" t="str">
        <f>IF('TRI-3C'!$DA$13="","",'TRI-3C'!$DA$13)</f>
        <v>Responder preguntas sobre un texto narrado por el adulto, relacionadas a los personajes y acciones principales.</v>
      </c>
      <c r="B926" s="149"/>
      <c r="C926" s="149"/>
      <c r="D926" s="150"/>
      <c r="E926" s="150"/>
      <c r="F926" s="126"/>
      <c r="G926" s="122" t="str">
        <f>IF(A926="","",VLOOKUP(J825,'TRI-3C'!$B$18:$FH$61,104,FALSE))</f>
        <v/>
      </c>
      <c r="H926" s="150"/>
      <c r="I926" s="127" t="str">
        <f t="shared" si="31"/>
        <v/>
      </c>
      <c r="J926" s="126"/>
    </row>
    <row r="927" spans="1:10" ht="12.75" customHeight="1">
      <c r="A927" s="147" t="str">
        <f>IF('TRI-3C'!$DB$13="","",'TRI-3C'!$DB$13)</f>
        <v>Seguir instrucciones sencillas que involucren la ejecución de tres o más actividades</v>
      </c>
      <c r="B927" s="139"/>
      <c r="C927" s="139"/>
      <c r="F927" s="128"/>
      <c r="G927" s="124" t="str">
        <f>IF(A927="","",VLOOKUP(J825,'TRI-3C'!$B$18:$FH$61,105,FALSE))</f>
        <v/>
      </c>
      <c r="I927" s="125" t="str">
        <f t="shared" si="31"/>
        <v/>
      </c>
      <c r="J927" s="128"/>
    </row>
    <row r="928" spans="1:10" ht="12.75" customHeight="1">
      <c r="A928" s="165" t="str">
        <f>'BI-1T'!$A$12</f>
        <v>EXPRESIÓN ARTISTICA</v>
      </c>
      <c r="B928" s="158"/>
      <c r="C928" s="158"/>
      <c r="D928" s="158"/>
      <c r="E928" s="158"/>
      <c r="F928" s="159"/>
      <c r="G928" s="122" t="str">
        <f>IF(A928="","",VLOOKUP(J825,'TRI-3C'!$B$18:$FH$61,106,FALSE))</f>
        <v/>
      </c>
      <c r="H928" s="150"/>
      <c r="I928" s="127"/>
      <c r="J928" s="126"/>
    </row>
    <row r="929" spans="1:10" ht="12.75" customHeight="1">
      <c r="A929" s="11" t="str">
        <f>IF('TRI-3C'!$DD$13="","",'TRI-3C'!$DD$13)</f>
        <v>Cantar canciones siguiendo el ritmo y coordinando con las expresiones de su cuerpo.</v>
      </c>
      <c r="B929" s="156"/>
      <c r="C929" s="156"/>
      <c r="D929" s="156"/>
      <c r="E929" s="156"/>
      <c r="F929" s="157"/>
      <c r="G929" s="124" t="str">
        <f>IF(A929="","",VLOOKUP(J825,'TRI-3C'!$B$18:$FH$61,107,FALSE))</f>
        <v/>
      </c>
      <c r="I929" s="125" t="str">
        <f t="shared" ref="I929:I939" si="32">IF(G929="","",G929)</f>
        <v/>
      </c>
      <c r="J929" s="128"/>
    </row>
    <row r="930" spans="1:10" ht="12.75" customHeight="1">
      <c r="A930" s="148" t="str">
        <f>IF('TRI-3C'!$DE$13="","",'TRI-3C'!$DE$13)</f>
        <v>Comunicar de manera escrita sus ideas intentando imitar letras o formas parecidas a letras.</v>
      </c>
      <c r="B930" s="149"/>
      <c r="C930" s="149"/>
      <c r="D930" s="150"/>
      <c r="E930" s="150"/>
      <c r="F930" s="126"/>
      <c r="G930" s="122" t="str">
        <f>IF(A930="","",VLOOKUP(J825,'TRI-3C'!$B$18:$FH$61,108,FALSE))</f>
        <v/>
      </c>
      <c r="H930" s="150"/>
      <c r="I930" s="127" t="str">
        <f t="shared" si="32"/>
        <v/>
      </c>
      <c r="J930" s="126"/>
    </row>
    <row r="931" spans="1:10" ht="12.75" customHeight="1">
      <c r="A931" s="147" t="str">
        <f>IF('TRI-3C'!$DF$13="","",'TRI-3C'!$DF$13)</f>
        <v>Ejecutar patrones de más de dos ritmos con partes del cuerpo y elementos o instrumentos sonoros.</v>
      </c>
      <c r="B931" s="139"/>
      <c r="C931" s="139"/>
      <c r="F931" s="128"/>
      <c r="G931" s="124" t="str">
        <f>IF(A931="","",VLOOKUP(J825,'TRI-3C'!$B$18:$FH$61,109,FALSE))</f>
        <v/>
      </c>
      <c r="I931" s="125" t="str">
        <f t="shared" si="32"/>
        <v/>
      </c>
      <c r="J931" s="128"/>
    </row>
    <row r="932" spans="1:10" ht="12.75" customHeight="1">
      <c r="A932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932" s="149"/>
      <c r="C932" s="149"/>
      <c r="D932" s="150"/>
      <c r="E932" s="150"/>
      <c r="F932" s="126"/>
      <c r="G932" s="122" t="str">
        <f>IF(A932="","",VLOOKUP(J825,'TRI-3C'!$B$18:$FH$61,110,FALSE))</f>
        <v/>
      </c>
      <c r="H932" s="150"/>
      <c r="I932" s="127" t="str">
        <f t="shared" si="32"/>
        <v/>
      </c>
      <c r="J932" s="126"/>
    </row>
    <row r="933" spans="1:10" ht="12.75" customHeight="1">
      <c r="A933" s="147" t="str">
        <f>IF('TRI-3C'!$DH$13="","",'TRI-3C'!$DH$13)</f>
        <v>Expresar su opinión al observar una obra artística relacionada a la plástica o a la escultura.</v>
      </c>
      <c r="B933" s="139"/>
      <c r="C933" s="139"/>
      <c r="F933" s="128"/>
      <c r="G933" s="124" t="str">
        <f>IF(A933="","",VLOOKUP(J825,'TRI-3C'!$B$18:$FH$61,111,FALSE))</f>
        <v/>
      </c>
      <c r="I933" s="125" t="str">
        <f t="shared" si="32"/>
        <v/>
      </c>
      <c r="J933" s="128"/>
    </row>
    <row r="934" spans="1:10" ht="12.75" customHeight="1">
      <c r="A934" s="192" t="str">
        <f>IF('TRI-3C'!$DI$13="","",'TRI-3C'!$DI$13)</f>
        <v>Expresar sus vivencias y experiencias a través del dibujo libre.</v>
      </c>
      <c r="B934" s="154"/>
      <c r="C934" s="154"/>
      <c r="D934" s="154"/>
      <c r="E934" s="154"/>
      <c r="F934" s="155"/>
      <c r="G934" s="122" t="str">
        <f>IF(A934="","",VLOOKUP(J825,'TRI-3C'!$B$18:$FH$61,112,FALSE))</f>
        <v/>
      </c>
      <c r="H934" s="150"/>
      <c r="I934" s="127" t="str">
        <f t="shared" si="32"/>
        <v/>
      </c>
      <c r="J934" s="126"/>
    </row>
    <row r="935" spans="1:10" ht="12.75" customHeight="1">
      <c r="A935" s="147" t="str">
        <f>IF('TRI-3C'!$DJ$13="","",'TRI-3C'!$DJ$13)</f>
        <v>Mantener el ritmo y las secuencias de pasos sencillos durante la ejecución de coreografías.</v>
      </c>
      <c r="B935" s="139"/>
      <c r="C935" s="139"/>
      <c r="F935" s="128"/>
      <c r="G935" s="124" t="str">
        <f>IF(A935="","",VLOOKUP(J825,'TRI-3C'!$B$18:$FH$61,113,FALSE))</f>
        <v/>
      </c>
      <c r="I935" s="125" t="str">
        <f t="shared" si="32"/>
        <v/>
      </c>
      <c r="J935" s="128"/>
    </row>
    <row r="936" spans="1:10" ht="12.75" customHeight="1">
      <c r="A936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936" s="149"/>
      <c r="C936" s="149"/>
      <c r="D936" s="150"/>
      <c r="E936" s="150"/>
      <c r="F936" s="126"/>
      <c r="G936" s="122" t="str">
        <f>IF(A936="","",VLOOKUP(J825,'TRI-3C'!$B$18:$FH$61,114,FALSE))</f>
        <v/>
      </c>
      <c r="H936" s="150"/>
      <c r="I936" s="127" t="str">
        <f t="shared" si="32"/>
        <v/>
      </c>
      <c r="J936" s="126"/>
    </row>
    <row r="937" spans="1:10" ht="12.75" customHeight="1">
      <c r="A937" s="147" t="str">
        <f>IF('TRI-3C'!$DL$13="","",'TRI-3C'!$DL$13)</f>
        <v>Participar en dramatizaciones, asumiendo roles de diferentes personas del entorno y de personajes de cuentos e historietas.</v>
      </c>
      <c r="B937" s="139"/>
      <c r="C937" s="139"/>
      <c r="F937" s="128"/>
      <c r="G937" s="124" t="str">
        <f>IF(A937="","",VLOOKUP(J825,'TRI-3C'!$B$18:$FH$61,115,FALSE))</f>
        <v/>
      </c>
      <c r="I937" s="125" t="str">
        <f t="shared" si="32"/>
        <v/>
      </c>
      <c r="J937" s="128"/>
    </row>
    <row r="938" spans="1:10" ht="12.75" customHeight="1">
      <c r="A938" s="148" t="str">
        <f>IF('TRI-3C'!$DM$13="","",'TRI-3C'!$DM$13)</f>
        <v>Participar en rondas populares, bailes y juegos tradicionales, asumiendo los roles y respetando las reglas.</v>
      </c>
      <c r="B938" s="158"/>
      <c r="C938" s="158"/>
      <c r="D938" s="158"/>
      <c r="E938" s="158"/>
      <c r="F938" s="159"/>
      <c r="G938" s="122" t="str">
        <f>IF(A938="","",VLOOKUP(J825,'TRI-3C'!$B$18:$FH$61,116,FALSE))</f>
        <v/>
      </c>
      <c r="H938" s="150"/>
      <c r="I938" s="127" t="str">
        <f t="shared" si="32"/>
        <v/>
      </c>
      <c r="J938" s="126"/>
    </row>
    <row r="939" spans="1:10" ht="12.75" customHeight="1">
      <c r="A939" s="11" t="str">
        <f>IF('TRI-3C'!$DN$13="","",'TRI-3C'!$DN$13)</f>
        <v>Realizar actividades creativas utilizando las técnicas grafo plásticas con variedad de materiales.</v>
      </c>
      <c r="B939" s="156"/>
      <c r="C939" s="156"/>
      <c r="D939" s="156"/>
      <c r="E939" s="156"/>
      <c r="F939" s="157"/>
      <c r="G939" s="124" t="str">
        <f>IF(A939="","",VLOOKUP(J825,'TRI-3C'!$B$18:$FH$61,117,FALSE))</f>
        <v/>
      </c>
      <c r="I939" s="125" t="str">
        <f t="shared" si="32"/>
        <v/>
      </c>
      <c r="J939" s="128"/>
    </row>
    <row r="940" spans="1:10" ht="12.75" customHeight="1">
      <c r="A940" s="165" t="str">
        <f>'BI-1T'!$A$13</f>
        <v>EXPRESION CORPORAL Y MOTRICIDAD</v>
      </c>
      <c r="B940" s="149"/>
      <c r="C940" s="149"/>
      <c r="D940" s="150"/>
      <c r="E940" s="150"/>
      <c r="F940" s="126"/>
      <c r="G940" s="122" t="str">
        <f>IF(A940="","",VLOOKUP(J825,'TRI-3C'!$B$18:$FH$61,118,FALSE))</f>
        <v/>
      </c>
      <c r="H940" s="150"/>
      <c r="I940" s="127"/>
      <c r="J940" s="126"/>
    </row>
    <row r="941" spans="1:10" ht="12.75" customHeight="1">
      <c r="A941" s="147" t="str">
        <f>IF('TRI-3C'!$DP$13="","",'TRI-3C'!$DP$13)</f>
        <v>Caminar y correr con soltura y seguridad manteniendo el equilibrio a diferentes distancias, orientaciones y ritmos en espacios parciales.</v>
      </c>
      <c r="B941" s="139"/>
      <c r="C941" s="139"/>
      <c r="F941" s="128"/>
      <c r="G941" s="124" t="str">
        <f>IF(A941="","",VLOOKUP(J825,'TRI-3C'!$B$18:$FH$61,119,FALSE))</f>
        <v/>
      </c>
      <c r="I941" s="125" t="str">
        <f t="shared" ref="I941:I968" si="33">IF(G941="","",G941)</f>
        <v/>
      </c>
      <c r="J941" s="128"/>
    </row>
    <row r="942" spans="1:10" ht="12.75" customHeight="1">
      <c r="A942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942" s="149"/>
      <c r="C942" s="149"/>
      <c r="D942" s="150"/>
      <c r="E942" s="150"/>
      <c r="F942" s="126"/>
      <c r="G942" s="122" t="str">
        <f>IF(A942="","",VLOOKUP(J825,'TRI-3C'!$B$18:$FH$61,120,FALSE))</f>
        <v/>
      </c>
      <c r="H942" s="150"/>
      <c r="I942" s="127" t="str">
        <f t="shared" si="33"/>
        <v/>
      </c>
      <c r="J942" s="126"/>
    </row>
    <row r="943" spans="1:10" ht="12.75" customHeight="1">
      <c r="A943" s="147" t="str">
        <f>IF('TRI-3C'!$DR$13="","",'TRI-3C'!$DR$13)</f>
        <v>Discriminar sonidos onomatopéyicos y diferencia los sonidos naturales de los artificiales</v>
      </c>
      <c r="B943" s="139"/>
      <c r="C943" s="139"/>
      <c r="F943" s="128"/>
      <c r="G943" s="124" t="str">
        <f>IF(A943="","",VLOOKUP(J825,'TRI-3C'!$B$18:$FH$61,121,FALSE))</f>
        <v/>
      </c>
      <c r="I943" s="125" t="str">
        <f t="shared" si="33"/>
        <v/>
      </c>
      <c r="J943" s="128"/>
    </row>
    <row r="944" spans="1:10" ht="12.75" customHeight="1">
      <c r="A944" s="192" t="str">
        <f>IF('TRI-3C'!$DS$13="","",'TRI-3C'!$DS$13)</f>
        <v>Ejecutar actividades coordinadamente y con un control adecuado de fuerza y tonicidad muscular como: lanzar, atrapar y patear objetos y pelotas.</v>
      </c>
      <c r="B944" s="154"/>
      <c r="C944" s="154"/>
      <c r="D944" s="154"/>
      <c r="E944" s="154"/>
      <c r="F944" s="155"/>
      <c r="G944" s="122" t="str">
        <f>IF(A944="","",VLOOKUP(J825,'TRI-3C'!$B$18:$FH$61,122,FALSE))</f>
        <v/>
      </c>
      <c r="H944" s="150"/>
      <c r="I944" s="127" t="str">
        <f t="shared" si="33"/>
        <v/>
      </c>
      <c r="J944" s="126"/>
    </row>
    <row r="945" spans="1:10" ht="12.75" customHeight="1">
      <c r="A945" s="147" t="str">
        <f>IF('TRI-3C'!$DT$13="","",'TRI-3C'!$DT$13)</f>
        <v>Emplear su lado dominante en la realización de la mayoría de las actividades que utilice la mano, ojo y pie.</v>
      </c>
      <c r="B945" s="139"/>
      <c r="C945" s="139"/>
      <c r="F945" s="128"/>
      <c r="G945" s="124" t="str">
        <f>IF(A945="","",VLOOKUP(J825,'TRI-3C'!$B$18:$FH$61,123,FALSE))</f>
        <v/>
      </c>
      <c r="I945" s="125" t="str">
        <f t="shared" si="33"/>
        <v/>
      </c>
      <c r="J945" s="128"/>
    </row>
    <row r="946" spans="1:10" ht="12.75" customHeight="1">
      <c r="A946" s="148" t="str">
        <f>IF('TRI-3C'!$DU$13="","",'TRI-3C'!$DU$13)</f>
        <v>Galopar y salticar coordinadamente con obstáculos ejecutando circuitos.</v>
      </c>
      <c r="B946" s="149"/>
      <c r="C946" s="149"/>
      <c r="D946" s="150"/>
      <c r="E946" s="150"/>
      <c r="F946" s="126"/>
      <c r="G946" s="122" t="str">
        <f>IF(A946="","",VLOOKUP(J825,'TRI-3C'!$B$18:$FH$61,124,FALSE))</f>
        <v/>
      </c>
      <c r="H946" s="150"/>
      <c r="I946" s="127" t="str">
        <f t="shared" si="33"/>
        <v/>
      </c>
      <c r="J946" s="126"/>
    </row>
    <row r="947" spans="1:10" ht="12.75" customHeight="1">
      <c r="A947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947" s="139"/>
      <c r="C947" s="139"/>
      <c r="F947" s="128"/>
      <c r="G947" s="124" t="str">
        <f>IF(A947="","",VLOOKUP(J825,'TRI-3C'!$B$18:$FH$61,125,FALSE))</f>
        <v/>
      </c>
      <c r="I947" s="125" t="str">
        <f t="shared" si="33"/>
        <v/>
      </c>
      <c r="J947" s="128"/>
    </row>
    <row r="948" spans="1:10" ht="12.75" customHeight="1">
      <c r="A948" s="148" t="str">
        <f>IF('TRI-3C'!$DW$13="","",'TRI-3C'!$DW$13)</f>
        <v>Mantener el equilibro al caminar sobre líneas rectas, curvas y quebradas con altura (aprox. 20 cm) logrando un adecuado control postural.</v>
      </c>
      <c r="B948" s="158"/>
      <c r="C948" s="158"/>
      <c r="D948" s="158"/>
      <c r="E948" s="158"/>
      <c r="F948" s="159"/>
      <c r="G948" s="122" t="str">
        <f>IF(A948="","",VLOOKUP(J825,'TRI-3C'!$B$18:$FH$61,126,FALSE))</f>
        <v/>
      </c>
      <c r="H948" s="150"/>
      <c r="I948" s="127" t="str">
        <f t="shared" si="33"/>
        <v/>
      </c>
      <c r="J948" s="126"/>
    </row>
    <row r="949" spans="1:10" ht="12.75" customHeight="1">
      <c r="A949" s="11" t="str">
        <f>IF('TRI-3C'!$DX$13="","",'TRI-3C'!$DX$13)</f>
        <v>Mantener un adecuado control postural en diferentes posiciones del cuerpo y en desplazamientos.</v>
      </c>
      <c r="B949" s="156"/>
      <c r="C949" s="156"/>
      <c r="D949" s="156"/>
      <c r="E949" s="156"/>
      <c r="F949" s="157"/>
      <c r="G949" s="124" t="str">
        <f>IF(A949="","",VLOOKUP(J825,'TRI-3C'!$B$18:$FH$61,127,FALSE))</f>
        <v/>
      </c>
      <c r="I949" s="125" t="str">
        <f t="shared" si="33"/>
        <v/>
      </c>
      <c r="J949" s="128"/>
    </row>
    <row r="950" spans="1:10" ht="12.75" customHeight="1">
      <c r="A950" s="148" t="str">
        <f>IF('TRI-3C'!$DY$13="","",'TRI-3C'!$DY$13)</f>
        <v>Orientarse en el espacio realizando desplazamientos en función de consignas dadas con las nociones: entre, adelante-atrás, junto a, cerca-lejos</v>
      </c>
      <c r="B950" s="149"/>
      <c r="C950" s="149"/>
      <c r="D950" s="150"/>
      <c r="E950" s="150"/>
      <c r="F950" s="126"/>
      <c r="G950" s="122" t="str">
        <f>IF(A950="","",VLOOKUP(J825,'TRI-3C'!$B$18:$FH$61,128,FALSE))</f>
        <v/>
      </c>
      <c r="H950" s="150"/>
      <c r="I950" s="127" t="str">
        <f t="shared" si="33"/>
        <v/>
      </c>
      <c r="J950" s="126"/>
    </row>
    <row r="951" spans="1:10" ht="12.75" customHeight="1">
      <c r="A951" s="147" t="str">
        <f>IF('TRI-3C'!$DZ$13="","",'TRI-3C'!$DZ$13)</f>
        <v>Realiza varios movimientos y desplazamientos combinados a diferentes velocidades (rápido, lento), duración (largos y corto).</v>
      </c>
      <c r="B951" s="139"/>
      <c r="C951" s="139"/>
      <c r="F951" s="128"/>
      <c r="G951" s="124" t="str">
        <f>IF(A951="","",VLOOKUP(J825,'TRI-3C'!$B$18:$FH$61,129,FALSE))</f>
        <v/>
      </c>
      <c r="I951" s="125" t="str">
        <f t="shared" si="33"/>
        <v/>
      </c>
      <c r="J951" s="128"/>
    </row>
    <row r="952" spans="1:10" ht="12.75" customHeight="1">
      <c r="A952" s="148" t="str">
        <f>IF('TRI-3C'!$EA$13="","",'TRI-3C'!$EA$13)</f>
        <v>Realizar actividades de coordinación visomotriz con niveles de dificultad creciente en el tamaño y tipo de materiales.</v>
      </c>
      <c r="B952" s="149"/>
      <c r="C952" s="149"/>
      <c r="D952" s="150"/>
      <c r="E952" s="150"/>
      <c r="F952" s="126"/>
      <c r="G952" s="122" t="str">
        <f>IF(A952="","",VLOOKUP(J825,'TRI-3C'!$B$18:$FH$61,130,FALSE))</f>
        <v/>
      </c>
      <c r="H952" s="150"/>
      <c r="I952" s="127" t="str">
        <f t="shared" si="33"/>
        <v/>
      </c>
      <c r="J952" s="126"/>
    </row>
    <row r="953" spans="1:10" ht="12.75" customHeight="1">
      <c r="A953" s="147" t="str">
        <f>IF('TRI-3C'!$EB$13="","",'TRI-3C'!$EB$13)</f>
        <v>Realizar desplazamientos y movimientos combinados utilizando el espacio total y parcial a diferentes distancias (largas-cortas)</v>
      </c>
      <c r="B953" s="139"/>
      <c r="C953" s="139"/>
      <c r="F953" s="128"/>
      <c r="G953" s="124" t="str">
        <f>IF(A953="","",VLOOKUP(J825,'TRI-3C'!$B$18:$FH$61,131,FALSE))</f>
        <v/>
      </c>
      <c r="I953" s="125" t="str">
        <f t="shared" si="33"/>
        <v/>
      </c>
      <c r="J953" s="128"/>
    </row>
    <row r="954" spans="1:10" ht="12.75" customHeight="1">
      <c r="A954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954" s="154"/>
      <c r="C954" s="154"/>
      <c r="D954" s="154"/>
      <c r="E954" s="154"/>
      <c r="F954" s="155"/>
      <c r="G954" s="122" t="str">
        <f>IF(A954="","",VLOOKUP(J825,'TRI-3C'!$B$18:$FH$61,132,FALSE))</f>
        <v/>
      </c>
      <c r="H954" s="150"/>
      <c r="I954" s="127" t="str">
        <f t="shared" si="33"/>
        <v/>
      </c>
      <c r="J954" s="126"/>
    </row>
    <row r="955" spans="1:10" ht="12.75" customHeight="1">
      <c r="A955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955" s="139"/>
      <c r="C955" s="139"/>
      <c r="F955" s="128"/>
      <c r="G955" s="124" t="str">
        <f>IF(A955="","",VLOOKUP(J825,'TRI-3C'!$B$18:$FH$61,133,FALSE))</f>
        <v/>
      </c>
      <c r="I955" s="125" t="str">
        <f t="shared" si="33"/>
        <v/>
      </c>
      <c r="J955" s="128"/>
    </row>
    <row r="956" spans="1:10" ht="12.75" customHeight="1">
      <c r="A956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956" s="149"/>
      <c r="C956" s="149"/>
      <c r="D956" s="150"/>
      <c r="E956" s="150"/>
      <c r="F956" s="126"/>
      <c r="G956" s="122" t="str">
        <f>IF(A956="","",VLOOKUP(J825,'TRI-3C'!$B$18:$FH$61,134,FALSE))</f>
        <v/>
      </c>
      <c r="H956" s="150"/>
      <c r="I956" s="127" t="str">
        <f t="shared" si="33"/>
        <v/>
      </c>
      <c r="J956" s="126"/>
    </row>
    <row r="957" spans="1:10" ht="12.75" customHeight="1">
      <c r="A957" s="147" t="str">
        <f>IF('TRI-3C'!$EF$13="","",'TRI-3C'!$EF$13)</f>
        <v>Realizar movimientos diferenciados con los lados laterales del cuerpo (un lado y otro lado).</v>
      </c>
      <c r="B957" s="139"/>
      <c r="C957" s="139"/>
      <c r="F957" s="128"/>
      <c r="G957" s="124" t="str">
        <f>IF(A957="","",VLOOKUP(J825,'TRI-3C'!$B$18:$FH$61,135,FALSE))</f>
        <v/>
      </c>
      <c r="I957" s="125" t="str">
        <f t="shared" si="33"/>
        <v/>
      </c>
      <c r="J957" s="128"/>
    </row>
    <row r="958" spans="1:10" ht="12.75" customHeight="1">
      <c r="A958" s="148" t="str">
        <f>IF('TRI-3C'!$EG$13="","",'TRI-3C'!$EG$13)</f>
        <v>Realizar movimientos para la coordinación de ojo y pie como: patear pelotas hacia un punto fijo determinado.</v>
      </c>
      <c r="B958" s="158"/>
      <c r="C958" s="158"/>
      <c r="D958" s="158"/>
      <c r="E958" s="158"/>
      <c r="F958" s="159"/>
      <c r="G958" s="122" t="str">
        <f>IF(A958="","",VLOOKUP(J825,'TRI-3C'!$B$18:$FH$61,136,FALSE))</f>
        <v/>
      </c>
      <c r="H958" s="150"/>
      <c r="I958" s="127" t="str">
        <f t="shared" si="33"/>
        <v/>
      </c>
      <c r="J958" s="126"/>
    </row>
    <row r="959" spans="1:10" ht="12.75" customHeight="1">
      <c r="A959" s="11" t="str">
        <f>IF('TRI-3C'!$EH$13="","",'TRI-3C'!$EH$13)</f>
        <v>Realizar representaciones gráficas utilizando el dibujo con detalles que le dan intencionalidad y sentido para identificarlos</v>
      </c>
      <c r="B959" s="156"/>
      <c r="C959" s="156"/>
      <c r="D959" s="156"/>
      <c r="E959" s="156"/>
      <c r="F959" s="157"/>
      <c r="G959" s="124" t="str">
        <f>IF(A959="","",VLOOKUP(J825,'TRI-3C'!$B$18:$FH$61,137,FALSE))</f>
        <v/>
      </c>
      <c r="I959" s="125" t="str">
        <f t="shared" si="33"/>
        <v/>
      </c>
      <c r="J959" s="128"/>
    </row>
    <row r="960" spans="1:10" ht="12.75" customHeight="1">
      <c r="A960" s="148" t="str">
        <f>IF('TRI-3C'!$EI$13="","",'TRI-3C'!$EI$13)</f>
        <v>Reconocer la importancia del peatón y respetar su espacio en la vía mediante actividades lúdicas que fomenten el aprendizaje de normas de tránsito.</v>
      </c>
      <c r="B960" s="149"/>
      <c r="C960" s="149"/>
      <c r="D960" s="150"/>
      <c r="E960" s="150"/>
      <c r="F960" s="126"/>
      <c r="G960" s="122" t="str">
        <f>IF(A960="","",VLOOKUP(J825,'TRI-3C'!$B$18:$FH$61,138,FALSE))</f>
        <v/>
      </c>
      <c r="H960" s="150"/>
      <c r="I960" s="127" t="str">
        <f t="shared" si="33"/>
        <v/>
      </c>
      <c r="J960" s="126"/>
    </row>
    <row r="961" spans="1:10" ht="12.75" customHeight="1">
      <c r="A961" s="147" t="str">
        <f>IF('TRI-3C'!$EJ$13="","",'TRI-3C'!$EJ$13)</f>
        <v>Representar la figura humana utilizando el monigote e incorporando detalles según la interiorización de su imagen corporal.</v>
      </c>
      <c r="B961" s="139"/>
      <c r="C961" s="139"/>
      <c r="F961" s="128"/>
      <c r="G961" s="124" t="str">
        <f>IF(A961="","",VLOOKUP(J825,'TRI-3C'!$B$18:$FH$61,139,FALSE))</f>
        <v/>
      </c>
      <c r="I961" s="125" t="str">
        <f t="shared" si="33"/>
        <v/>
      </c>
      <c r="J961" s="128"/>
    </row>
    <row r="962" spans="1:10" ht="12.75" customHeight="1">
      <c r="A962" s="148" t="str">
        <f>IF('TRI-3C'!$EK$13="","",'TRI-3C'!$EK$13)</f>
        <v>Saltar de un pie a otro alternadamente, de manera autónoma.</v>
      </c>
      <c r="B962" s="149"/>
      <c r="C962" s="149"/>
      <c r="D962" s="150"/>
      <c r="E962" s="150"/>
      <c r="F962" s="126"/>
      <c r="G962" s="122" t="str">
        <f>IF(A962="","",VLOOKUP(J825,'TRI-3C'!$B$18:$FH$61,140,FALSE))</f>
        <v/>
      </c>
      <c r="H962" s="150"/>
      <c r="I962" s="127" t="str">
        <f t="shared" si="33"/>
        <v/>
      </c>
      <c r="J962" s="126"/>
    </row>
    <row r="963" spans="1:10" ht="12.75" customHeight="1">
      <c r="A963" s="147" t="str">
        <f>IF('TRI-3C'!$EL$13="","",'TRI-3C'!$EL$13)</f>
        <v>Saltar en dos pies en sentido vertical obstáculos de 20 a 30 cm en altura y en sentido horizontal longitudes de aproximadamente 50 a 70 cm.</v>
      </c>
      <c r="B963" s="139"/>
      <c r="C963" s="139"/>
      <c r="F963" s="128"/>
      <c r="G963" s="124" t="str">
        <f>IF(A963="","",VLOOKUP(J825,'TRI-3C'!$B$18:$FH$61,141,FALSE))</f>
        <v/>
      </c>
      <c r="I963" s="125" t="str">
        <f t="shared" si="33"/>
        <v/>
      </c>
      <c r="J963" s="128"/>
    </row>
    <row r="964" spans="1:10" ht="12.75" customHeight="1">
      <c r="A964" s="192" t="str">
        <f>IF('TRI-3C'!$EM$13="","",'TRI-3C'!$EM$13)</f>
        <v>Subir y bajar escaleras alternando los pies.</v>
      </c>
      <c r="B964" s="154"/>
      <c r="C964" s="154"/>
      <c r="D964" s="154"/>
      <c r="E964" s="154"/>
      <c r="F964" s="155"/>
      <c r="G964" s="122" t="str">
        <f>IF(A964="","",VLOOKUP(J825,'TRI-3C'!$B$18:$FH$61,142,FALSE))</f>
        <v/>
      </c>
      <c r="H964" s="150"/>
      <c r="I964" s="127" t="str">
        <f t="shared" si="33"/>
        <v/>
      </c>
      <c r="J964" s="126"/>
    </row>
    <row r="965" spans="1:10" ht="12.75" customHeight="1">
      <c r="A965" s="147" t="str">
        <f>IF('TRI-3C'!$EN$13="","",'TRI-3C'!$EN$13)</f>
        <v>Trepar y reptar a diferentes ritmos y en posiciones corporales diversas (cúbito ventral y cúbito dorsal).</v>
      </c>
      <c r="B965" s="139"/>
      <c r="C965" s="139"/>
      <c r="F965" s="128"/>
      <c r="G965" s="124" t="str">
        <f>IF(A965="","",VLOOKUP(J825,'TRI-3C'!$B$18:$FH$61,143,FALSE))</f>
        <v/>
      </c>
      <c r="I965" s="125" t="str">
        <f t="shared" si="33"/>
        <v/>
      </c>
      <c r="J965" s="128"/>
    </row>
    <row r="966" spans="1:10" ht="12.75" customHeight="1">
      <c r="A966" s="148" t="str">
        <f>IF('TRI-3C'!$EO$13="","",'TRI-3C'!$EO$13)</f>
        <v>Ubicar algunas partes de su cuerpo en función de las nociones de al lado, junto a, cerca-lejos.</v>
      </c>
      <c r="B966" s="149"/>
      <c r="C966" s="149"/>
      <c r="D966" s="150"/>
      <c r="E966" s="150"/>
      <c r="F966" s="126"/>
      <c r="G966" s="122" t="str">
        <f>IF(A966="","",VLOOKUP(J825,'TRI-3C'!$B$18:$FH$61,144,FALSE))</f>
        <v/>
      </c>
      <c r="H966" s="150"/>
      <c r="I966" s="127" t="str">
        <f t="shared" si="33"/>
        <v/>
      </c>
      <c r="J966" s="126"/>
    </row>
    <row r="967" spans="1:10" ht="12.75" customHeight="1">
      <c r="A967" s="147" t="str">
        <f>IF('TRI-3C'!$EP$13="","",'TRI-3C'!$EP$13)</f>
        <v>Utilizar el espacio parcial e inicia con el uso del espacio total para realizar representaciones gráficas.</v>
      </c>
      <c r="B967" s="139"/>
      <c r="C967" s="139"/>
      <c r="F967" s="128"/>
      <c r="G967" s="124" t="str">
        <f>IF(A967="","",VLOOKUP(J825,'TRI-3C'!$B$18:$FH$61,145,FALSE))</f>
        <v/>
      </c>
      <c r="I967" s="125" t="str">
        <f t="shared" si="33"/>
        <v/>
      </c>
      <c r="J967" s="128"/>
    </row>
    <row r="968" spans="1:10" ht="12.75" customHeight="1">
      <c r="A968" s="148" t="str">
        <f>IF('TRI-3C'!$EQ$13="","",'TRI-3C'!$EQ$13)</f>
        <v>Utilizar la pinza digital para coger lápices, marcadores, pinceles y diversos tipos de materiales.</v>
      </c>
      <c r="B968" s="158"/>
      <c r="C968" s="158"/>
      <c r="D968" s="158"/>
      <c r="E968" s="158"/>
      <c r="F968" s="159"/>
      <c r="G968" s="122" t="str">
        <f>IF(A968="","",VLOOKUP(J825,'TRI-3C'!$B$18:$FH$61,146,FALSE))</f>
        <v/>
      </c>
      <c r="H968" s="150"/>
      <c r="I968" s="127" t="str">
        <f t="shared" si="33"/>
        <v/>
      </c>
      <c r="J968" s="126"/>
    </row>
    <row r="969" spans="1:10" ht="12.75" customHeight="1">
      <c r="A969" s="6" t="str">
        <f>NOTAS!$O$14</f>
        <v>CIVICA Y ACOMPAÑAMIENTO INTEGRAL</v>
      </c>
      <c r="B969" s="156"/>
      <c r="C969" s="156"/>
      <c r="D969" s="156"/>
      <c r="E969" s="156"/>
      <c r="F969" s="157"/>
      <c r="G969" s="124" t="str">
        <f>IF(A969="","",VLOOKUP(J825,'TRI-3C'!$B$18:$FH$61,146,FALSE))</f>
        <v/>
      </c>
      <c r="I969" s="125"/>
      <c r="J969" s="128"/>
    </row>
    <row r="970" spans="1:10" ht="12.75" customHeight="1">
      <c r="A970" s="148" t="str">
        <f>IF('TRI-3C'!$ES$13="","",'TRI-3C'!$ES$13)</f>
        <v/>
      </c>
      <c r="B970" s="149"/>
      <c r="C970" s="149"/>
      <c r="D970" s="150"/>
      <c r="E970" s="150"/>
      <c r="F970" s="126"/>
      <c r="G970" s="122" t="str">
        <f>IF(A970="","",VLOOKUP(J825,'TRI-3C'!$B$18:$FH$61,148,FALSE))</f>
        <v/>
      </c>
      <c r="H970" s="150"/>
      <c r="I970" s="127" t="str">
        <f t="shared" ref="I970:I979" si="34">IF(G970="","",G970)</f>
        <v/>
      </c>
      <c r="J970" s="126"/>
    </row>
    <row r="971" spans="1:10" ht="12.75" customHeight="1">
      <c r="A971" s="147" t="str">
        <f>IF('TRI-3C'!$ET$13="","",'TRI-3C'!$ET$13)</f>
        <v>AUTOCONOCIMIENTO</v>
      </c>
      <c r="B971" s="139"/>
      <c r="C971" s="139"/>
      <c r="F971" s="128"/>
      <c r="G971" s="124" t="str">
        <f>IF(A971="","",VLOOKUP(J825,'TRI-3C'!$B$18:$FH$61,149,FALSE))</f>
        <v/>
      </c>
      <c r="I971" s="125" t="str">
        <f t="shared" si="34"/>
        <v/>
      </c>
      <c r="J971" s="128"/>
    </row>
    <row r="972" spans="1:10" ht="12.75" customHeight="1">
      <c r="A972" s="148" t="str">
        <f>IF('TRI-3C'!$EU$13="","",'TRI-3C'!$EU$13)</f>
        <v>PENSAMIENO CRITICO</v>
      </c>
      <c r="B972" s="149"/>
      <c r="C972" s="149"/>
      <c r="D972" s="150"/>
      <c r="E972" s="150"/>
      <c r="F972" s="126"/>
      <c r="G972" s="122" t="str">
        <f>IF(A972="","",VLOOKUP(J825,'TRI-3C'!$B$18:$FH$61,150,FALSE))</f>
        <v/>
      </c>
      <c r="H972" s="150"/>
      <c r="I972" s="127" t="str">
        <f t="shared" si="34"/>
        <v/>
      </c>
      <c r="J972" s="126"/>
    </row>
    <row r="973" spans="1:10" ht="12.75" customHeight="1">
      <c r="A973" s="147" t="str">
        <f>IF('TRI-3C'!$EV$13="","",'TRI-3C'!$EV$13)</f>
        <v>MANEJO DE PROBLEMAS</v>
      </c>
      <c r="B973" s="139"/>
      <c r="C973" s="139"/>
      <c r="F973" s="128"/>
      <c r="G973" s="124" t="str">
        <f>IF(A973="","",VLOOKUP(J825,'TRI-3C'!$B$18:$FH$61,151,FALSE))</f>
        <v/>
      </c>
      <c r="I973" s="125" t="str">
        <f t="shared" si="34"/>
        <v/>
      </c>
      <c r="J973" s="128"/>
    </row>
    <row r="974" spans="1:10" ht="12.75" customHeight="1">
      <c r="A974" s="192" t="str">
        <f>IF('TRI-3C'!$EW$13="","",'TRI-3C'!$EW$13)</f>
        <v>TOMA DE DECISIONES</v>
      </c>
      <c r="B974" s="154"/>
      <c r="C974" s="154"/>
      <c r="D974" s="154"/>
      <c r="E974" s="154"/>
      <c r="F974" s="155"/>
      <c r="G974" s="122" t="str">
        <f>IF(A974="","",VLOOKUP(J825,'TRI-3C'!$B$18:$FH$61,152,FALSE))</f>
        <v/>
      </c>
      <c r="H974" s="150"/>
      <c r="I974" s="127" t="str">
        <f t="shared" si="34"/>
        <v/>
      </c>
      <c r="J974" s="126"/>
    </row>
    <row r="975" spans="1:10" ht="12.75" customHeight="1">
      <c r="A975" s="147" t="str">
        <f>IF('TRI-3C'!$EX$13="","",'TRI-3C'!$EX$13)</f>
        <v>TRABAJO EN EQUIPO</v>
      </c>
      <c r="B975" s="139"/>
      <c r="C975" s="139"/>
      <c r="F975" s="128"/>
      <c r="G975" s="124" t="str">
        <f>IF(A975="","",VLOOKUP(J825,'TRI-3C'!$B$18:$FH$61,153,FALSE))</f>
        <v/>
      </c>
      <c r="I975" s="125" t="str">
        <f t="shared" si="34"/>
        <v/>
      </c>
      <c r="J975" s="128"/>
    </row>
    <row r="976" spans="1:10" ht="12.75" customHeight="1">
      <c r="A976" s="148" t="str">
        <f>IF('TRI-3C'!$EY$13="","",'TRI-3C'!$EY$13)</f>
        <v>CONCIENCIA SOCIAL</v>
      </c>
      <c r="B976" s="149"/>
      <c r="C976" s="149"/>
      <c r="D976" s="150"/>
      <c r="E976" s="150"/>
      <c r="F976" s="126"/>
      <c r="G976" s="122" t="str">
        <f>IF(A976="","",VLOOKUP(J825,'TRI-3C'!$B$18:$FH$61,154,FALSE))</f>
        <v/>
      </c>
      <c r="H976" s="150"/>
      <c r="I976" s="127" t="str">
        <f t="shared" si="34"/>
        <v/>
      </c>
      <c r="J976" s="126"/>
    </row>
    <row r="977" spans="1:10" ht="12.75" customHeight="1">
      <c r="A977" s="147" t="str">
        <f>IF('TRI-3C'!$EZ$13="","",'TRI-3C'!$EZ$13)</f>
        <v xml:space="preserve">RELACIONES INTERPERSONALES	</v>
      </c>
      <c r="B977" s="139"/>
      <c r="C977" s="139"/>
      <c r="F977" s="128"/>
      <c r="G977" s="124" t="str">
        <f>IF(A977="","",VLOOKUP(J825,'TRI-3C'!$B$18:$FH$61,155,FALSE))</f>
        <v/>
      </c>
      <c r="I977" s="125" t="str">
        <f t="shared" si="34"/>
        <v/>
      </c>
      <c r="J977" s="128"/>
    </row>
    <row r="978" spans="1:10" ht="12.75" customHeight="1">
      <c r="A978" s="148" t="str">
        <f>IF('TRI-3C'!$FA$13="","",'TRI-3C'!$FA$13)</f>
        <v>MANEJO DE CONFLICTOS</v>
      </c>
      <c r="B978" s="149"/>
      <c r="C978" s="149"/>
      <c r="D978" s="150"/>
      <c r="E978" s="150"/>
      <c r="F978" s="126"/>
      <c r="G978" s="122" t="str">
        <f>IF(A978="","",VLOOKUP(J825,'TRI-3C'!$B$18:$FH$61,156,FALSE))</f>
        <v/>
      </c>
      <c r="H978" s="150"/>
      <c r="I978" s="127" t="str">
        <f t="shared" si="34"/>
        <v/>
      </c>
      <c r="J978" s="126"/>
    </row>
    <row r="979" spans="1:10" ht="12.75" customHeight="1">
      <c r="A979" s="147" t="str">
        <f>IF('TRI-3C'!$FB$13="","",'TRI-3C'!$FB$13)</f>
        <v>MANEJO DE EMOCIONES Y SENTIMIENTOS</v>
      </c>
      <c r="B979" s="139"/>
      <c r="C979" s="139"/>
      <c r="F979" s="128"/>
      <c r="G979" s="124" t="str">
        <f>IF(A979="","",VLOOKUP(J825,'TRI-3C'!$B$18:$FH$61,157,FALSE))</f>
        <v/>
      </c>
      <c r="I979" s="125" t="str">
        <f t="shared" si="34"/>
        <v/>
      </c>
      <c r="J979" s="128"/>
    </row>
    <row r="980" spans="1:10" ht="12.75" customHeight="1">
      <c r="A980" s="151"/>
      <c r="B980" s="129"/>
      <c r="C980" s="129"/>
      <c r="D980" s="130"/>
      <c r="E980" s="130"/>
      <c r="F980" s="131"/>
      <c r="G980" s="132"/>
      <c r="H980" s="130"/>
      <c r="I980" s="133"/>
      <c r="J980" s="131"/>
    </row>
    <row r="981" spans="1:10" ht="12.75" customHeight="1">
      <c r="A981" s="134"/>
      <c r="B981" s="134"/>
      <c r="C981" s="134"/>
      <c r="D981" s="134"/>
      <c r="E981" s="134"/>
      <c r="F981" s="140"/>
      <c r="G981" s="496"/>
      <c r="H981" s="496"/>
      <c r="I981" s="497"/>
      <c r="J981" s="497"/>
    </row>
    <row r="982" spans="1:10" ht="12.75" customHeight="1">
      <c r="A982" s="487" t="s">
        <v>156</v>
      </c>
      <c r="B982" s="488"/>
      <c r="C982" s="135" t="s">
        <v>157</v>
      </c>
      <c r="G982" s="494"/>
      <c r="H982" s="494"/>
      <c r="I982" s="494"/>
      <c r="J982" s="494"/>
    </row>
    <row r="983" spans="1:10" ht="12.75" customHeight="1">
      <c r="A983" s="489" t="s">
        <v>158</v>
      </c>
      <c r="B983" s="490"/>
      <c r="C983" s="136" t="str">
        <f>VLOOKUP(J825,'TRI-3C'!$B$18:$FH$61,160,FALSE)</f>
        <v/>
      </c>
      <c r="G983" s="494"/>
      <c r="H983" s="494"/>
      <c r="I983" s="494"/>
      <c r="J983" s="494"/>
    </row>
    <row r="984" spans="1:10" ht="12.75" customHeight="1">
      <c r="A984" s="491" t="s">
        <v>159</v>
      </c>
      <c r="B984" s="492"/>
      <c r="C984" s="493"/>
      <c r="G984" s="494"/>
      <c r="H984" s="494"/>
      <c r="I984" s="494"/>
      <c r="J984" s="494"/>
    </row>
    <row r="985" spans="1:10" ht="12.75" customHeight="1">
      <c r="A985" s="137" t="s">
        <v>160</v>
      </c>
      <c r="B985" s="138"/>
      <c r="C985" s="188" t="str">
        <f>VLOOKUP(J825,'TRI-3C'!$B$18:$FH$61,161,FALSE)</f>
        <v/>
      </c>
      <c r="G985" s="494"/>
      <c r="H985" s="494"/>
      <c r="I985" s="494"/>
      <c r="J985" s="494"/>
    </row>
    <row r="986" spans="1:10" ht="12.75" customHeight="1">
      <c r="A986" s="137" t="s">
        <v>161</v>
      </c>
      <c r="B986" s="138"/>
      <c r="C986" s="188" t="str">
        <f>VLOOKUP(J825,'TRI-3C'!$B$18:$FH$61,162,FALSE)</f>
        <v/>
      </c>
      <c r="G986" s="494"/>
      <c r="H986" s="494"/>
      <c r="I986" s="494"/>
      <c r="J986" s="494"/>
    </row>
    <row r="987" spans="1:10" ht="12.75" customHeight="1">
      <c r="A987" s="480" t="s">
        <v>163</v>
      </c>
      <c r="B987" s="481"/>
      <c r="C987" s="188" t="str">
        <f>VLOOKUP(J825,'TRI-3C'!$B$18:$FH$61,163,FALSE)</f>
        <v/>
      </c>
      <c r="G987" s="494"/>
      <c r="H987" s="494"/>
      <c r="I987" s="494"/>
      <c r="J987" s="494"/>
    </row>
    <row r="988" spans="1:10" ht="12.75" customHeight="1">
      <c r="D988" s="503" t="s">
        <v>162</v>
      </c>
      <c r="E988" s="503"/>
      <c r="F988" s="152">
        <f ca="1">NOW()</f>
        <v>45994.739222569442</v>
      </c>
    </row>
    <row r="991" spans="1:10" ht="12.75" customHeight="1">
      <c r="G991" s="112"/>
    </row>
    <row r="993" spans="2:7" ht="12.75" customHeight="1">
      <c r="B993" s="495" t="s">
        <v>164</v>
      </c>
      <c r="C993" s="495"/>
      <c r="F993" s="116" t="s">
        <v>165</v>
      </c>
      <c r="G993" s="116" t="s">
        <v>165</v>
      </c>
    </row>
    <row r="1027" spans="1:10" ht="12.75" customHeight="1">
      <c r="A1027" s="111" t="s">
        <v>153</v>
      </c>
      <c r="C1027" t="str">
        <f>IF(VLOOKUP(J1030,NOTAS!$D$14:$P$60,2,FALSE)="","",VLOOKUP(J1030,NOTAS!$D$14:$P$60,2,FALSE))</f>
        <v>CERDAN TORO MADISON YARELIS</v>
      </c>
    </row>
    <row r="1028" spans="1:10" ht="12.75" customHeight="1">
      <c r="A1028" s="111" t="s">
        <v>154</v>
      </c>
      <c r="C1028" t="str">
        <f>NOTAS!$B$14&amp; " "&amp;NOTAS!$B$15</f>
        <v>INICIAL II A</v>
      </c>
      <c r="F1028" s="111"/>
      <c r="G1028" s="116"/>
      <c r="H1028" s="117"/>
      <c r="I1028" s="118"/>
      <c r="J1028" s="117"/>
    </row>
    <row r="1029" spans="1:10" ht="12.75" customHeight="1">
      <c r="A1029" s="111" t="s">
        <v>6</v>
      </c>
      <c r="C1029" t="str">
        <f>NOTAS!$B$18</f>
        <v>2025-2026 MATUTINA</v>
      </c>
      <c r="H1029" s="117"/>
      <c r="I1029" s="118"/>
      <c r="J1029" s="117"/>
    </row>
    <row r="1030" spans="1:10" ht="12.75" customHeight="1" thickBot="1">
      <c r="A1030" s="486" t="s">
        <v>337</v>
      </c>
      <c r="B1030" s="486"/>
      <c r="I1030" s="114" t="s">
        <v>74</v>
      </c>
      <c r="J1030" s="121">
        <v>6</v>
      </c>
    </row>
    <row r="1031" spans="1:10" ht="12.75" customHeight="1">
      <c r="A1031" s="482" t="s">
        <v>155</v>
      </c>
      <c r="B1031" s="483"/>
      <c r="C1031" s="483"/>
      <c r="D1031" s="483"/>
      <c r="E1031" s="483"/>
      <c r="F1031" s="484"/>
      <c r="G1031" s="485" t="s">
        <v>141</v>
      </c>
      <c r="H1031" s="483"/>
      <c r="I1031" s="498" t="s">
        <v>141</v>
      </c>
      <c r="J1031" s="499"/>
    </row>
    <row r="1032" spans="1:10" ht="12.75" customHeight="1">
      <c r="A1032" s="500" t="str">
        <f>IF('TRI-3C'!G$10="","",'TRI-3C'!G$10)</f>
        <v>IDENTIDAD Y AUTONOMÍA</v>
      </c>
      <c r="B1032" s="501"/>
      <c r="C1032" s="501"/>
      <c r="D1032" s="501"/>
      <c r="E1032" s="501"/>
      <c r="F1032" s="502"/>
      <c r="G1032" s="160"/>
      <c r="H1032" s="161"/>
      <c r="I1032" s="162"/>
      <c r="J1032" s="163"/>
    </row>
    <row r="1033" spans="1:10" ht="12.75" customHeight="1">
      <c r="A1033" s="148" t="str">
        <f>IF('TRI-3C'!G$13="","",'TRI-3C'!G$13)</f>
        <v>Comunicar algunos datos de su identidad como: nombres completos, edad, nombres de familiares cercanos, lugar dónde vive.</v>
      </c>
      <c r="B1033" s="158"/>
      <c r="C1033" s="158"/>
      <c r="D1033" s="158"/>
      <c r="E1033" s="158"/>
      <c r="F1033" s="159"/>
      <c r="G1033" s="122" t="str">
        <f>IF(A1033="","",VLOOKUP(J1030,'TRI-3C'!$B$18:$FH$61,6,FALSE))</f>
        <v/>
      </c>
      <c r="H1033" s="150"/>
      <c r="I1033" s="127" t="str">
        <f>IF(G1033="","",G1033)</f>
        <v/>
      </c>
      <c r="J1033" s="126"/>
    </row>
    <row r="1034" spans="1:10" ht="12.75" customHeight="1">
      <c r="A1034" s="11" t="str">
        <f>IF('TRI-3C'!$H$13="","",'TRI-3C'!$H$13)</f>
        <v>Demostrar curiosidad por las características físicas (genitales) que le permiten reconocerse como niño y niña</v>
      </c>
      <c r="B1034" s="156"/>
      <c r="C1034" s="156"/>
      <c r="D1034" s="156"/>
      <c r="E1034" s="156"/>
      <c r="F1034" s="157"/>
      <c r="G1034" s="124" t="str">
        <f>IF(A1034="","",VLOOKUP(J1030,'TRI-3C'!$B$18:$FH$61,7,FALSE))</f>
        <v/>
      </c>
      <c r="I1034" s="125" t="str">
        <f t="shared" ref="I1034:I1050" si="35">IF(G1034="","",G1034)</f>
        <v/>
      </c>
      <c r="J1034" s="128"/>
    </row>
    <row r="1035" spans="1:10" ht="12.75" customHeight="1">
      <c r="A1035" s="148" t="str">
        <f>IF('TRI-3C'!$I$13="","",'TRI-3C'!$I$13)</f>
        <v>Identificar la importancia de usar el cinturón de seguridad para promover el autocuidado y la protección personal.</v>
      </c>
      <c r="B1035" s="149"/>
      <c r="C1035" s="149"/>
      <c r="D1035" s="150"/>
      <c r="E1035" s="150"/>
      <c r="F1035" s="126"/>
      <c r="G1035" s="122" t="str">
        <f>IF(A1035="","",VLOOKUP(J1030,'TRI-3C'!$B$18:$FH$61,8,FALSE))</f>
        <v/>
      </c>
      <c r="H1035" s="150"/>
      <c r="I1035" s="127" t="str">
        <f t="shared" si="35"/>
        <v/>
      </c>
      <c r="J1035" s="126"/>
    </row>
    <row r="1036" spans="1:10" ht="12.75" customHeight="1">
      <c r="A1036" s="147" t="str">
        <f>IF('TRI-3C'!$J$13="","",'TRI-3C'!$J$13)</f>
        <v>Identificar las situaciones de peligro a las que se puede exponer en su entorno inmediato y seguir pautas de comportamiento para evitarlas.</v>
      </c>
      <c r="B1036" s="139"/>
      <c r="C1036" s="139"/>
      <c r="F1036" s="128"/>
      <c r="G1036" s="124" t="str">
        <f>IF(A1036="","",VLOOKUP(J1030,'TRI-3C'!$B$18:$FH$61,9,FALSE))</f>
        <v/>
      </c>
      <c r="I1036" s="125" t="str">
        <f t="shared" si="35"/>
        <v/>
      </c>
      <c r="J1036" s="128"/>
    </row>
    <row r="1037" spans="1:10" ht="12.75" customHeight="1">
      <c r="A1037" s="148" t="str">
        <f>IF('TRI-3C'!$K$13="","",'TRI-3C'!$K$13)</f>
        <v>Identificar sus características físicas y las de las personas de su entorno como parte del proceso de aceptación de sí mismo y de respeto a los demás.</v>
      </c>
      <c r="B1037" s="149"/>
      <c r="C1037" s="149"/>
      <c r="D1037" s="150"/>
      <c r="E1037" s="150"/>
      <c r="F1037" s="126"/>
      <c r="G1037" s="122" t="str">
        <f>IF(A1037="","",VLOOKUP(J1030,'TRI-3C'!$B$18:$FH$61,10,FALSE))</f>
        <v/>
      </c>
      <c r="H1037" s="150"/>
      <c r="I1037" s="127" t="str">
        <f t="shared" si="35"/>
        <v/>
      </c>
      <c r="J1037" s="126"/>
    </row>
    <row r="1038" spans="1:10" ht="12.75" customHeight="1">
      <c r="A1038" s="147" t="str">
        <f>IF('TRI-3C'!$L$13="","",'TRI-3C'!$L$13)</f>
        <v>Identificar y manifestar sus emociones y sentimientos, expresando las causas de los mismos mediante el lenguaje verbal. (D.EIB.10.3.)</v>
      </c>
      <c r="B1038" s="139"/>
      <c r="C1038" s="139"/>
      <c r="F1038" s="128"/>
      <c r="G1038" s="124" t="str">
        <f>IF(A1038="","",VLOOKUP(J1030,'TRI-3C'!$B$18:$FH$61,11,FALSE))</f>
        <v/>
      </c>
      <c r="I1038" s="125" t="str">
        <f t="shared" si="35"/>
        <v/>
      </c>
      <c r="J1038" s="128"/>
    </row>
    <row r="1039" spans="1:10" ht="12.75" customHeight="1">
      <c r="A1039" s="192" t="str">
        <f>IF('TRI-3C'!$M$13="","",'TRI-3C'!$M$13)</f>
        <v>Identificarse como miembro de una familia reconociéndose como parte importante de la misma.</v>
      </c>
      <c r="B1039" s="154"/>
      <c r="C1039" s="154"/>
      <c r="D1039" s="154"/>
      <c r="E1039" s="154"/>
      <c r="F1039" s="155"/>
      <c r="G1039" s="122" t="str">
        <f>IF(A1039="","",VLOOKUP(J1030,'TRI-3C'!$B$18:$FH$61,12,FALSE))</f>
        <v/>
      </c>
      <c r="H1039" s="150"/>
      <c r="I1039" s="127" t="str">
        <f t="shared" si="35"/>
        <v/>
      </c>
      <c r="J1039" s="126"/>
    </row>
    <row r="1040" spans="1:10" ht="12.75" customHeight="1">
      <c r="A1040" s="147" t="str">
        <f>IF('TRI-3C'!$N$13="","",'TRI-3C'!$N$13)</f>
        <v>Practicar con autonomía hábitos de higiene personal como lavarse las manos, los dientes y la cara.</v>
      </c>
      <c r="B1040" s="139"/>
      <c r="C1040" s="139"/>
      <c r="F1040" s="128"/>
      <c r="G1040" s="124" t="str">
        <f>IF(A1040="","",VLOOKUP(J1030,'TRI-3C'!$B$18:$FH$61,13,FALSE))</f>
        <v/>
      </c>
      <c r="I1040" s="125" t="str">
        <f t="shared" si="35"/>
        <v/>
      </c>
      <c r="J1040" s="128"/>
    </row>
    <row r="1041" spans="1:10" ht="12.75" customHeight="1">
      <c r="A1041" s="148" t="str">
        <f>IF('TRI-3C'!$O$13="","",'TRI-3C'!$O$13)</f>
        <v>Practicar hábitos de orden ubicando los objetos en el lugar correspondiente.</v>
      </c>
      <c r="B1041" s="149"/>
      <c r="C1041" s="149"/>
      <c r="D1041" s="150"/>
      <c r="E1041" s="150"/>
      <c r="F1041" s="126"/>
      <c r="G1041" s="122" t="str">
        <f>IF(A1041="","",VLOOKUP(J1030,'TRI-3C'!$B$18:$FH$61,14,FALSE))</f>
        <v/>
      </c>
      <c r="H1041" s="150"/>
      <c r="I1041" s="127" t="str">
        <f t="shared" si="35"/>
        <v/>
      </c>
      <c r="J1041" s="126"/>
    </row>
    <row r="1042" spans="1:10" ht="12.75" customHeight="1">
      <c r="A1042" s="147" t="str">
        <f>IF('TRI-3C'!$P$13="","",'TRI-3C'!$P$13)</f>
        <v>Practicar las acciones a seguir en situaciones de riesgo como: temblores, incendios, entre otros, determinadas en el plan de contingencia institucional.</v>
      </c>
      <c r="B1042" s="139"/>
      <c r="C1042" s="139"/>
      <c r="F1042" s="128"/>
      <c r="G1042" s="124" t="str">
        <f>IF(A1042="","",VLOOKUP(J1030,'TRI-3C'!$B$18:$FH$61,15,FALSE))</f>
        <v/>
      </c>
      <c r="I1042" s="125" t="str">
        <f t="shared" si="35"/>
        <v/>
      </c>
      <c r="J1042" s="128"/>
    </row>
    <row r="1043" spans="1:10" ht="12.75" customHeight="1">
      <c r="A1043" s="148" t="str">
        <f>IF('TRI-3C'!$Q$13="","",'TRI-3C'!$Q$13)</f>
        <v>Practicar normas de seguridad para evitar accidentes a los que se puede exponer en su entorno inmediato.</v>
      </c>
      <c r="B1043" s="158"/>
      <c r="C1043" s="158"/>
      <c r="D1043" s="158"/>
      <c r="E1043" s="158"/>
      <c r="F1043" s="159"/>
      <c r="G1043" s="122" t="str">
        <f>IF(A1043="","",VLOOKUP(J1030,'TRI-3C'!$B$18:$FH$61,16,FALSE))</f>
        <v/>
      </c>
      <c r="H1043" s="150"/>
      <c r="I1043" s="127" t="str">
        <f t="shared" si="35"/>
        <v/>
      </c>
      <c r="J1043" s="126"/>
    </row>
    <row r="1044" spans="1:10" ht="12.75" customHeight="1">
      <c r="A1044" s="11" t="str">
        <f>IF('TRI-3C'!$R$13="","",'TRI-3C'!$R$13)</f>
        <v>Realiza independientemente normas de aseo al ir al baño.</v>
      </c>
      <c r="B1044" s="156"/>
      <c r="C1044" s="156"/>
      <c r="D1044" s="156"/>
      <c r="E1044" s="156"/>
      <c r="F1044" s="157"/>
      <c r="G1044" s="124" t="str">
        <f>IF(A1044="","",VLOOKUP(J1030,'TRI-3C'!$B$18:$FH$61,17,FALSE))</f>
        <v/>
      </c>
      <c r="I1044" s="125" t="str">
        <f t="shared" si="35"/>
        <v/>
      </c>
      <c r="J1044" s="128"/>
    </row>
    <row r="1045" spans="1:10" ht="12.75" customHeight="1">
      <c r="A1045" s="148" t="str">
        <f>IF('TRI-3C'!$S$13="","",'TRI-3C'!$S$13)</f>
        <v>Reconocer la importancia del uso del casco y demás indumentaria de pro tección para protegerse de lesiones en actividades que requieran su uso</v>
      </c>
      <c r="B1045" s="149"/>
      <c r="C1045" s="149"/>
      <c r="D1045" s="150"/>
      <c r="E1045" s="150"/>
      <c r="F1045" s="126"/>
      <c r="G1045" s="122" t="str">
        <f>IF(A1045="","",VLOOKUP(J1030,'TRI-3C'!$B$18:$FH$61,18,FALSE))</f>
        <v/>
      </c>
      <c r="H1045" s="150"/>
      <c r="I1045" s="127" t="str">
        <f t="shared" si="35"/>
        <v/>
      </c>
      <c r="J1045" s="126"/>
    </row>
    <row r="1046" spans="1:10" ht="12.75" customHeight="1">
      <c r="A1046" s="147" t="str">
        <f>IF('TRI-3C'!$T$13="","",'TRI-3C'!$T$13)</f>
        <v>Reconocer situaciones problémicas en las actividades escolares para solucionarlas de forma creativa y con autonomía.</v>
      </c>
      <c r="B1046" s="139"/>
      <c r="C1046" s="139"/>
      <c r="F1046" s="128"/>
      <c r="G1046" s="124" t="str">
        <f>IF(A1046="","",VLOOKUP(J1030,'TRI-3C'!$B$18:$FH$61,19,FALSE))</f>
        <v/>
      </c>
      <c r="I1046" s="125" t="str">
        <f t="shared" si="35"/>
        <v/>
      </c>
      <c r="J1046" s="128"/>
    </row>
    <row r="1047" spans="1:10" ht="12.75" customHeight="1">
      <c r="A1047" s="148" t="str">
        <f>IF('TRI-3C'!$U$13="","",'TRI-3C'!$U$13)</f>
        <v>Seleccionar las prendas de vestir de acuerdo al estado climático (prendas para el frío / prendas para el calor).</v>
      </c>
      <c r="B1047" s="149"/>
      <c r="C1047" s="149"/>
      <c r="D1047" s="150"/>
      <c r="E1047" s="150"/>
      <c r="F1047" s="126"/>
      <c r="G1047" s="122" t="str">
        <f>IF(A1047="","",VLOOKUP(J1030,'TRI-3C'!$B$18:$FH$61,20,FALSE))</f>
        <v/>
      </c>
      <c r="H1047" s="150"/>
      <c r="I1047" s="127" t="str">
        <f t="shared" si="35"/>
        <v/>
      </c>
      <c r="J1047" s="126"/>
    </row>
    <row r="1048" spans="1:10" ht="12.75" customHeight="1">
      <c r="A1048" s="147" t="str">
        <f>IF('TRI-3C'!$V$13="","",'TRI-3C'!$V$13)</f>
        <v>Tomar decisiones con respecto a la elección de actividades, vestuario entre otros, en función de sus gustos y preferencias, argumentando las mismas.</v>
      </c>
      <c r="B1048" s="139"/>
      <c r="C1048" s="139"/>
      <c r="F1048" s="128"/>
      <c r="G1048" s="124" t="str">
        <f>IF(A1048="","",VLOOKUP(J1030,'TRI-3C'!$B$18:$FH$61,21,FALSE))</f>
        <v/>
      </c>
      <c r="I1048" s="125" t="str">
        <f t="shared" si="35"/>
        <v/>
      </c>
      <c r="J1048" s="128"/>
    </row>
    <row r="1049" spans="1:10" ht="12.75" customHeight="1">
      <c r="A1049" s="192" t="str">
        <f>IF('TRI-3C'!$W$13="","",'TRI-3C'!$W$13)</f>
        <v>Utilizar la cuchara, tenedor y el vaso cuando se alimenta de manera autónoma.</v>
      </c>
      <c r="B1049" s="154"/>
      <c r="C1049" s="154"/>
      <c r="D1049" s="154"/>
      <c r="E1049" s="154"/>
      <c r="F1049" s="155"/>
      <c r="G1049" s="122" t="str">
        <f>IF(A1049="","",VLOOKUP(J1030,'TRI-3C'!$B$18:$FH$61,22,FALSE))</f>
        <v/>
      </c>
      <c r="H1049" s="150"/>
      <c r="I1049" s="127" t="str">
        <f t="shared" si="35"/>
        <v/>
      </c>
      <c r="J1049" s="126"/>
    </row>
    <row r="1050" spans="1:10" ht="12.75" customHeight="1">
      <c r="A1050" s="147" t="str">
        <f>IF('TRI-3C'!$X$13="","",'TRI-3C'!$X$13)</f>
        <v>Vestirse y desvestirse de manera independiente con prendas de vestir sencillas. (D.EIB.10.5)</v>
      </c>
      <c r="B1050" s="139"/>
      <c r="C1050" s="139"/>
      <c r="F1050" s="128"/>
      <c r="G1050" s="124" t="str">
        <f>IF(A1050="","",VLOOKUP(J1030,'TRI-3C'!$B$18:$FH$61,23,FALSE))</f>
        <v/>
      </c>
      <c r="I1050" s="125" t="str">
        <f t="shared" si="35"/>
        <v/>
      </c>
      <c r="J1050" s="128"/>
    </row>
    <row r="1051" spans="1:10" ht="12.75" customHeight="1">
      <c r="A1051" s="165" t="str">
        <f>'BI-1T'!$A$8</f>
        <v>CONVIVENCIA</v>
      </c>
      <c r="B1051" s="149"/>
      <c r="C1051" s="149"/>
      <c r="D1051" s="150"/>
      <c r="E1051" s="150"/>
      <c r="F1051" s="126"/>
      <c r="G1051" s="122" t="str">
        <f>IF(A1051="","",VLOOKUP(J1030,'TRI-3C'!$B$18:$FH$61,24,FALSE))</f>
        <v/>
      </c>
      <c r="H1051" s="150"/>
      <c r="I1051" s="127"/>
      <c r="J1051" s="126"/>
    </row>
    <row r="1052" spans="1:10" ht="12.75" customHeight="1">
      <c r="A1052" s="147" t="str">
        <f>IF('TRI-3C'!$Z$13="","",'TRI-3C'!$Z$13)</f>
        <v>Apoyar y motivar a otras personas a participar en actividades grupales, particularmente a quienes muestran dificultades al hacerlo</v>
      </c>
      <c r="B1052" s="139"/>
      <c r="C1052" s="139"/>
      <c r="F1052" s="128"/>
      <c r="G1052" s="124" t="str">
        <f>IF(A1052="","",VLOOKUP(J1030,'TRI-3C'!$B$18:$FH$61,25,FALSE))</f>
        <v/>
      </c>
      <c r="I1052" s="125" t="str">
        <f t="shared" ref="I1052:I1066" si="36">IF(G1052="","",G1052)</f>
        <v/>
      </c>
      <c r="J1052" s="128"/>
    </row>
    <row r="1053" spans="1:10" ht="12.75" customHeight="1">
      <c r="A1053" s="148" t="str">
        <f>IF('TRI-3C'!$AA$13="","",'TRI-3C'!$AA$13)</f>
        <v>Asumir y respetar normas de convivencia en la institución de educación inicial y en el hogar acordadas con el adulto. (D.EIB.10.15.)</v>
      </c>
      <c r="B1053" s="158"/>
      <c r="C1053" s="158"/>
      <c r="D1053" s="158"/>
      <c r="E1053" s="158"/>
      <c r="F1053" s="159"/>
      <c r="G1053" s="122" t="str">
        <f>IF(A1053="","",VLOOKUP(J1030,'TRI-3C'!$B$18:$FH$61,26,FALSE))</f>
        <v/>
      </c>
      <c r="H1053" s="150"/>
      <c r="I1053" s="127" t="str">
        <f t="shared" si="36"/>
        <v/>
      </c>
      <c r="J1053" s="126"/>
    </row>
    <row r="1054" spans="1:10" ht="12.75" customHeight="1">
      <c r="A1054" s="11" t="str">
        <f>IF('TRI-3C'!$AB$13="","",'TRI-3C'!$AB$13)</f>
        <v>Colaborar en actividades que se desarrollan con otros niños y adultos de su entorno.</v>
      </c>
      <c r="B1054" s="156"/>
      <c r="C1054" s="156"/>
      <c r="D1054" s="156"/>
      <c r="E1054" s="156"/>
      <c r="F1054" s="157"/>
      <c r="G1054" s="124" t="str">
        <f>IF(A1054="","",VLOOKUP(J1030,'TRI-3C'!$B$18:$FH$61,27,FALSE))</f>
        <v/>
      </c>
      <c r="I1054" s="125" t="str">
        <f t="shared" si="36"/>
        <v/>
      </c>
      <c r="J1054" s="128"/>
    </row>
    <row r="1055" spans="1:10" ht="12.75" customHeight="1">
      <c r="A1055" s="148" t="str">
        <f>IF('TRI-3C'!$AC$13="","",'TRI-3C'!$AC$13)</f>
        <v>Demostrar actitudes de solidaridad ante situaciones de necesidad de sus compañeros y adultos de su entorno</v>
      </c>
      <c r="B1055" s="149"/>
      <c r="C1055" s="149"/>
      <c r="D1055" s="150"/>
      <c r="E1055" s="150"/>
      <c r="F1055" s="126"/>
      <c r="G1055" s="122" t="str">
        <f>IF(A1055="","",VLOOKUP(J1030,'TRI-3C'!$B$18:$FH$61,28,FALSE))</f>
        <v/>
      </c>
      <c r="H1055" s="150"/>
      <c r="I1055" s="127" t="str">
        <f t="shared" si="36"/>
        <v/>
      </c>
      <c r="J1055" s="126"/>
    </row>
    <row r="1056" spans="1:10" ht="12.75" customHeight="1">
      <c r="A1056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056" s="139"/>
      <c r="C1056" s="139"/>
      <c r="F1056" s="128"/>
      <c r="G1056" s="124" t="str">
        <f>IF(A1056="","",VLOOKUP(J1030,'TRI-3C'!$B$18:$FH$61,29,FALSE))</f>
        <v/>
      </c>
      <c r="I1056" s="125" t="str">
        <f t="shared" si="36"/>
        <v/>
      </c>
      <c r="J1056" s="128"/>
    </row>
    <row r="1057" spans="1:10" ht="12.75" customHeight="1">
      <c r="A1057" s="148" t="str">
        <f>IF('TRI-3C'!$AE$13="","",'TRI-3C'!$AE$13)</f>
        <v>Demostrar preferencia de jugar la mayor parte del tiempo con un amigo estableciendo niveles de empatías más estables.</v>
      </c>
      <c r="B1057" s="149"/>
      <c r="C1057" s="149"/>
      <c r="D1057" s="150"/>
      <c r="E1057" s="150"/>
      <c r="F1057" s="126"/>
      <c r="G1057" s="122" t="str">
        <f>IF(A1057="","",VLOOKUP(J1030,'TRI-3C'!$B$18:$FH$61,30,FALSE))</f>
        <v/>
      </c>
      <c r="H1057" s="150"/>
      <c r="I1057" s="127" t="str">
        <f t="shared" si="36"/>
        <v/>
      </c>
      <c r="J1057" s="126"/>
    </row>
    <row r="1058" spans="1:10" ht="12.75" customHeight="1">
      <c r="A1058" s="147" t="str">
        <f>IF('TRI-3C'!$AF$13="","",'TRI-3C'!$AF$13)</f>
        <v>Demostrar sensibilidad ante deseos, emociones y sentimientos de otras personas.</v>
      </c>
      <c r="B1058" s="139"/>
      <c r="C1058" s="139"/>
      <c r="F1058" s="128"/>
      <c r="G1058" s="124" t="str">
        <f>IF(A1058="","",VLOOKUP(J1030,'TRI-3C'!$B$18:$FH$61,31,FALSE))</f>
        <v/>
      </c>
      <c r="I1058" s="125" t="str">
        <f t="shared" si="36"/>
        <v/>
      </c>
      <c r="J1058" s="128"/>
    </row>
    <row r="1059" spans="1:10" ht="12.75" customHeight="1">
      <c r="A1059" s="192" t="str">
        <f>IF('TRI-3C'!$AG$13="","",'TRI-3C'!$AG$13)</f>
        <v>Desarrollar la capacidad de esperar para obtener una recompensa mayor en el futuro.</v>
      </c>
      <c r="B1059" s="154"/>
      <c r="C1059" s="154"/>
      <c r="D1059" s="154"/>
      <c r="E1059" s="154"/>
      <c r="F1059" s="155"/>
      <c r="G1059" s="122" t="str">
        <f>IF(A1059="","",VLOOKUP(J1030,'TRI-3C'!$B$18:$FH$61,32,FALSE))</f>
        <v/>
      </c>
      <c r="H1059" s="150"/>
      <c r="I1059" s="127" t="str">
        <f t="shared" si="36"/>
        <v/>
      </c>
      <c r="J1059" s="126"/>
    </row>
    <row r="1060" spans="1:10" ht="12.75" customHeight="1">
      <c r="A1060" s="147" t="str">
        <f>IF('TRI-3C'!$AH$13="","",'TRI-3C'!$AH$13)</f>
        <v>Identificar instituciones y profesiones que brindan servicios a la comunidad y los roles que ellos cumplen.</v>
      </c>
      <c r="B1060" s="139"/>
      <c r="C1060" s="139"/>
      <c r="F1060" s="128"/>
      <c r="G1060" s="124" t="str">
        <f>IF(A1060="","",VLOOKUP(J1030,'TRI-3C'!$B$18:$FH$61,33,FALSE))</f>
        <v/>
      </c>
      <c r="I1060" s="125" t="str">
        <f t="shared" si="36"/>
        <v/>
      </c>
      <c r="J1060" s="128"/>
    </row>
    <row r="1061" spans="1:10" ht="12.75" customHeight="1">
      <c r="A1061" s="148" t="str">
        <f>IF('TRI-3C'!$AI$13="","",'TRI-3C'!$AI$13)</f>
        <v>Identificar las profesiones, oficios y ocupaciones que cumplen los miembros de su familia.</v>
      </c>
      <c r="B1061" s="149"/>
      <c r="C1061" s="149"/>
      <c r="D1061" s="150"/>
      <c r="E1061" s="150"/>
      <c r="F1061" s="126"/>
      <c r="G1061" s="122" t="str">
        <f>IF(A1061="","",VLOOKUP(J1030,'TRI-3C'!$B$18:$FH$61,34,FALSE))</f>
        <v/>
      </c>
      <c r="H1061" s="150"/>
      <c r="I1061" s="127" t="str">
        <f t="shared" si="36"/>
        <v/>
      </c>
      <c r="J1061" s="126"/>
    </row>
    <row r="1062" spans="1:10" ht="12.75" customHeight="1">
      <c r="A1062" s="147" t="str">
        <f>IF('TRI-3C'!$AJ$13="","",'TRI-3C'!$AJ$13)</f>
        <v>Incrementar su campo de interrelación con otras personas a más del grupo familiar y escolar interactuando con mayor facilidad.</v>
      </c>
      <c r="B1062" s="139"/>
      <c r="C1062" s="139"/>
      <c r="F1062" s="128"/>
      <c r="G1062" s="124" t="str">
        <f>IF(A1062="","",VLOOKUP(J1030,'TRI-3C'!$B$18:$FH$61,35,FALSE))</f>
        <v/>
      </c>
      <c r="I1062" s="125" t="str">
        <f t="shared" si="36"/>
        <v/>
      </c>
      <c r="J1062" s="128"/>
    </row>
    <row r="1063" spans="1:10" ht="12.75" customHeight="1">
      <c r="A1063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1063" s="158"/>
      <c r="C1063" s="158"/>
      <c r="D1063" s="158"/>
      <c r="E1063" s="158"/>
      <c r="F1063" s="159"/>
      <c r="G1063" s="122" t="str">
        <f>IF(A1063="","",VLOOKUP(J1030,'TRI-3C'!$B$18:$FH$61,36,FALSE))</f>
        <v/>
      </c>
      <c r="H1063" s="150"/>
      <c r="I1063" s="127" t="str">
        <f t="shared" si="36"/>
        <v/>
      </c>
      <c r="J1063" s="126"/>
    </row>
    <row r="1064" spans="1:10" ht="12.75" customHeight="1">
      <c r="A1064" s="11" t="str">
        <f>IF('TRI-3C'!$AL$13="","",'TRI-3C'!$AL$13)</f>
        <v>Participar juegos grupales siguiendo las reglas y asumiendo roles que le permitan mantener un ambiente armónico con sus pares. (D.EIB.10.11.)</v>
      </c>
      <c r="B1064" s="156"/>
      <c r="C1064" s="156"/>
      <c r="D1064" s="156"/>
      <c r="E1064" s="156"/>
      <c r="F1064" s="157"/>
      <c r="G1064" s="124" t="str">
        <f>IF(A1064="","",VLOOKUP(J1030,'TRI-3C'!$B$18:$FH$61,37,FALSE))</f>
        <v/>
      </c>
      <c r="I1064" s="125" t="str">
        <f t="shared" si="36"/>
        <v/>
      </c>
      <c r="J1064" s="128"/>
    </row>
    <row r="1065" spans="1:10" ht="12.75" customHeight="1">
      <c r="A1065" s="148" t="str">
        <f>IF('TRI-3C'!$AM$13="","",'TRI-3C'!$AM$13)</f>
        <v>Practicar la costumbre de ahorrar para ocasiones y casos especiales</v>
      </c>
      <c r="B1065" s="149"/>
      <c r="C1065" s="149"/>
      <c r="D1065" s="150"/>
      <c r="E1065" s="150"/>
      <c r="F1065" s="126"/>
      <c r="G1065" s="122" t="str">
        <f>IF(A1065="","",VLOOKUP(J1030,'TRI-3C'!$B$18:$FH$61,38,FALSE))</f>
        <v/>
      </c>
      <c r="H1065" s="150"/>
      <c r="I1065" s="127" t="str">
        <f t="shared" si="36"/>
        <v/>
      </c>
      <c r="J1065" s="126"/>
    </row>
    <row r="1066" spans="1:10" ht="12.75" customHeight="1">
      <c r="A1066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1066" s="139"/>
      <c r="C1066" s="139"/>
      <c r="F1066" s="128"/>
      <c r="G1066" s="124" t="str">
        <f>IF(A1066="","",VLOOKUP(J1030,'TRI-3C'!$B$18:$FH$61,39,FALSE))</f>
        <v/>
      </c>
      <c r="I1066" s="125" t="str">
        <f t="shared" si="36"/>
        <v/>
      </c>
      <c r="J1066" s="128"/>
    </row>
    <row r="1067" spans="1:10" ht="12.75" customHeight="1">
      <c r="A1067" s="165" t="str">
        <f>'BI-1T'!$A$9</f>
        <v>RELACIONES CON EL MEDIO NATURAL Y CULTURAL</v>
      </c>
      <c r="B1067" s="149"/>
      <c r="C1067" s="149"/>
      <c r="D1067" s="150"/>
      <c r="E1067" s="150"/>
      <c r="F1067" s="126"/>
      <c r="G1067" s="122" t="str">
        <f>IF(A1067="","",VLOOKUP(J1030,'TRI-3C'!$B$18:$FH$61,40,FALSE))</f>
        <v/>
      </c>
      <c r="H1067" s="150"/>
      <c r="I1067" s="127"/>
      <c r="J1067" s="126"/>
    </row>
    <row r="1068" spans="1:10" ht="12.75" customHeight="1">
      <c r="A1068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1068" s="139"/>
      <c r="C1068" s="139"/>
      <c r="F1068" s="128"/>
      <c r="G1068" s="124" t="str">
        <f>IF(A1068="","",VLOOKUP(J1030,'TRI-3C'!$B$18:$FH$61,41,FALSE))</f>
        <v/>
      </c>
      <c r="I1068" s="125" t="str">
        <f t="shared" ref="I1068:I1087" si="37">IF(G1068="","",G1068)</f>
        <v/>
      </c>
      <c r="J1068" s="128"/>
    </row>
    <row r="1069" spans="1:10" ht="12.75" customHeight="1">
      <c r="A1069" s="192" t="str">
        <f>IF('TRI-3C'!$AQ$13="","",'TRI-3C'!$AQ$13)</f>
        <v>Construir conexiones emocionales con su contexto natural (plantas, animales, agua, tierra, aire) y social.</v>
      </c>
      <c r="B1069" s="154"/>
      <c r="C1069" s="154"/>
      <c r="D1069" s="154"/>
      <c r="E1069" s="154"/>
      <c r="F1069" s="155"/>
      <c r="G1069" s="122" t="str">
        <f>IF(A1069="","",VLOOKUP(J1030,'TRI-3C'!$B$18:$FH$61,42,FALSE))</f>
        <v/>
      </c>
      <c r="H1069" s="150"/>
      <c r="I1069" s="127" t="str">
        <f t="shared" si="37"/>
        <v/>
      </c>
      <c r="J1069" s="126"/>
    </row>
    <row r="1070" spans="1:10" ht="12.75" customHeight="1">
      <c r="A1070" s="147" t="str">
        <f>IF('TRI-3C'!$AR$13="","",'TRI-3C'!$AR$13)</f>
        <v>dentificar en las actividades diarias oportunidades para aprovechar los recursos y reducir los residuos para proteger el entorno natural</v>
      </c>
      <c r="B1070" s="139"/>
      <c r="C1070" s="139"/>
      <c r="F1070" s="128"/>
      <c r="G1070" s="124" t="str">
        <f>IF(A1070="","",VLOOKUP(J1030,'TRI-3C'!$B$18:$FH$61,43,FALSE))</f>
        <v/>
      </c>
      <c r="I1070" s="125" t="str">
        <f t="shared" si="37"/>
        <v/>
      </c>
      <c r="J1070" s="128"/>
    </row>
    <row r="1071" spans="1:10" ht="12.75" customHeight="1">
      <c r="A1071" s="148" t="str">
        <f>IF('TRI-3C'!$AS$13="","",'TRI-3C'!$AS$13)</f>
        <v>Diferenciar entre alimentos nutritivos y no nutritivos identificando los beneficios de una alimentación sana y saludable.</v>
      </c>
      <c r="B1071" s="149"/>
      <c r="C1071" s="149"/>
      <c r="D1071" s="150"/>
      <c r="E1071" s="150"/>
      <c r="F1071" s="126"/>
      <c r="G1071" s="122" t="str">
        <f>IF(A1071="","",VLOOKUP(J1030,'TRI-3C'!$B$18:$FH$61,44,FALSE))</f>
        <v/>
      </c>
      <c r="H1071" s="150"/>
      <c r="I1071" s="127" t="str">
        <f t="shared" si="37"/>
        <v/>
      </c>
      <c r="J1071" s="126"/>
    </row>
    <row r="1072" spans="1:10" ht="12.75" customHeight="1">
      <c r="A1072" s="147" t="str">
        <f>IF('TRI-3C'!$AT$13="","",'TRI-3C'!$AT$13)</f>
        <v>Diferenciar entre lo que le pertenece, lo que pertenece a los demás y lo que pertenece al grupo o comunidad.</v>
      </c>
      <c r="B1072" s="139"/>
      <c r="C1072" s="139"/>
      <c r="F1072" s="128"/>
      <c r="G1072" s="124" t="str">
        <f>IF(A1072="","",VLOOKUP(J1030,'TRI-3C'!$B$18:$FH$61,45,FALSE))</f>
        <v/>
      </c>
      <c r="I1072" s="125" t="str">
        <f t="shared" si="37"/>
        <v/>
      </c>
      <c r="J1072" s="128"/>
    </row>
    <row r="1073" spans="1:10" ht="12.75" customHeight="1">
      <c r="A1073" s="148" t="str">
        <f>IF('TRI-3C'!$AU$13="","",'TRI-3C'!$AU$13)</f>
        <v>Diferenciar los seres vivos y elementos no vivos de su entorno explorando su mundo natural.</v>
      </c>
      <c r="B1073" s="158"/>
      <c r="C1073" s="158"/>
      <c r="D1073" s="158"/>
      <c r="E1073" s="158"/>
      <c r="F1073" s="159"/>
      <c r="G1073" s="122" t="str">
        <f>IF(A1073="","",VLOOKUP(J1030,'TRI-3C'!$B$18:$FH$61,46,FALSE))</f>
        <v/>
      </c>
      <c r="H1073" s="150"/>
      <c r="I1073" s="127" t="str">
        <f t="shared" si="37"/>
        <v/>
      </c>
      <c r="J1073" s="126"/>
    </row>
    <row r="1074" spans="1:10" ht="12.75" customHeight="1">
      <c r="A1074" s="11" t="str">
        <f>IF('TRI-3C'!$AV$13="","",'TRI-3C'!$AV$13)</f>
        <v>Establecer comparaciones entre los elementos del entorno a través de la discriminación sensorial.</v>
      </c>
      <c r="B1074" s="156"/>
      <c r="C1074" s="156"/>
      <c r="D1074" s="156"/>
      <c r="E1074" s="156"/>
      <c r="F1074" s="157"/>
      <c r="G1074" s="124" t="str">
        <f>IF(A1074="","",VLOOKUP(J1030,'TRI-3C'!$B$18:$FH$61,47,FALSE))</f>
        <v/>
      </c>
      <c r="I1074" s="125" t="str">
        <f t="shared" si="37"/>
        <v/>
      </c>
      <c r="J1074" s="128"/>
    </row>
    <row r="1075" spans="1:10" ht="12.75" customHeight="1">
      <c r="A1075" s="148" t="str">
        <f>IF('TRI-3C'!$AW$13="","",'TRI-3C'!$AW$13)</f>
        <v>Explorar e identificar los diferentes elementos y fenómenos del entorno natural mediante procesos que propicien la indagación.</v>
      </c>
      <c r="B1075" s="149"/>
      <c r="C1075" s="149"/>
      <c r="D1075" s="150"/>
      <c r="E1075" s="150"/>
      <c r="F1075" s="126"/>
      <c r="G1075" s="122" t="str">
        <f>IF(A1075="","",VLOOKUP(J1030,'TRI-3C'!$B$18:$FH$61,48,FALSE))</f>
        <v/>
      </c>
      <c r="H1075" s="150"/>
      <c r="I1075" s="127" t="str">
        <f t="shared" si="37"/>
        <v/>
      </c>
      <c r="J1075" s="126"/>
    </row>
    <row r="1076" spans="1:10" ht="12.75" customHeight="1">
      <c r="A1076" s="147" t="str">
        <f>IF('TRI-3C'!$AX$13="","",'TRI-3C'!$AX$13)</f>
        <v>Identificar características de las plantas por su utilidad, estableciendo diferencias entre ellas.</v>
      </c>
      <c r="B1076" s="139"/>
      <c r="C1076" s="139"/>
      <c r="F1076" s="128"/>
      <c r="G1076" s="124" t="str">
        <f>IF(A1076="","",VLOOKUP(J1030,'TRI-3C'!$B$18:$FH$61,49,FALSE))</f>
        <v/>
      </c>
      <c r="I1076" s="125" t="str">
        <f t="shared" si="37"/>
        <v/>
      </c>
      <c r="J1076" s="128"/>
    </row>
    <row r="1077" spans="1:10" ht="12.75" customHeight="1">
      <c r="A1077" s="148" t="str">
        <f>IF('TRI-3C'!$AY$13="","",'TRI-3C'!$AY$13)</f>
        <v>Identificar las características de los animales domésticos y silvestres estableciendo las diferencias entre ellos.</v>
      </c>
      <c r="B1077" s="149"/>
      <c r="C1077" s="149"/>
      <c r="D1077" s="150"/>
      <c r="E1077" s="150"/>
      <c r="F1077" s="126"/>
      <c r="G1077" s="122" t="str">
        <f>IF(A1077="","",VLOOKUP(J1030,'TRI-3C'!$B$18:$FH$61,50,FALSE))</f>
        <v/>
      </c>
      <c r="H1077" s="150"/>
      <c r="I1077" s="127" t="str">
        <f t="shared" si="37"/>
        <v/>
      </c>
      <c r="J1077" s="126"/>
    </row>
    <row r="1078" spans="1:10" ht="12.75" customHeight="1">
      <c r="A1078" s="147" t="str">
        <f>IF('TRI-3C'!$AZ$13="","",'TRI-3C'!$AZ$13)</f>
        <v>Identificar las características del mar y reconocerlo como una parte integral del territorio nacional</v>
      </c>
      <c r="B1078" s="139"/>
      <c r="C1078" s="139"/>
      <c r="F1078" s="128"/>
      <c r="G1078" s="124" t="str">
        <f>IF(A1078="","",VLOOKUP(J1030,'TRI-3C'!$B$18:$FH$61,51,FALSE))</f>
        <v/>
      </c>
      <c r="I1078" s="125" t="str">
        <f t="shared" si="37"/>
        <v/>
      </c>
      <c r="J1078" s="128"/>
    </row>
    <row r="1079" spans="1:10" ht="12.75" customHeight="1">
      <c r="A1079" s="192" t="str">
        <f>IF('TRI-3C'!$BA$13="","",'TRI-3C'!$BA$13)</f>
        <v>Identificar prácticas socioculturales de su localidad demostrando curiosidad ante sus tradiciones.</v>
      </c>
      <c r="B1079" s="154"/>
      <c r="C1079" s="154"/>
      <c r="D1079" s="154"/>
      <c r="E1079" s="154"/>
      <c r="F1079" s="155"/>
      <c r="G1079" s="122" t="str">
        <f>IF(A1079="","",VLOOKUP(J1030,'TRI-3C'!$B$18:$FH$61,52,FALSE))</f>
        <v/>
      </c>
      <c r="H1079" s="150"/>
      <c r="I1079" s="127" t="str">
        <f t="shared" si="37"/>
        <v/>
      </c>
      <c r="J1079" s="126"/>
    </row>
    <row r="1080" spans="1:10" ht="12.75" customHeight="1">
      <c r="A1080" s="147" t="str">
        <f>IF('TRI-3C'!$BB$13="","",'TRI-3C'!$BB$13)</f>
        <v>Observar el proceso del ciclo vital de las plantas mediante actividades de experimentación.</v>
      </c>
      <c r="B1080" s="139"/>
      <c r="C1080" s="139"/>
      <c r="F1080" s="128"/>
      <c r="G1080" s="124" t="str">
        <f>IF(A1080="","",VLOOKUP(J1030,'TRI-3C'!$B$18:$FH$61,53,FALSE))</f>
        <v/>
      </c>
      <c r="I1080" s="125" t="str">
        <f t="shared" si="37"/>
        <v/>
      </c>
      <c r="J1080" s="128"/>
    </row>
    <row r="1081" spans="1:10" ht="12.75" customHeight="1">
      <c r="A1081" s="148" t="str">
        <f>IF('TRI-3C'!$BC$13="","",'TRI-3C'!$BC$13)</f>
        <v>Participar en actividades lúdicas para identificar prácticas de movilidad que ayudan a cuidar el planeta</v>
      </c>
      <c r="B1081" s="149"/>
      <c r="C1081" s="149"/>
      <c r="D1081" s="150"/>
      <c r="E1081" s="150"/>
      <c r="F1081" s="126"/>
      <c r="G1081" s="122" t="str">
        <f>IF(A1081="","",VLOOKUP(J1030,'TRI-3C'!$B$18:$FH$61,54,FALSE))</f>
        <v/>
      </c>
      <c r="H1081" s="150"/>
      <c r="I1081" s="127" t="str">
        <f t="shared" si="37"/>
        <v/>
      </c>
      <c r="J1081" s="126"/>
    </row>
    <row r="1082" spans="1:10" ht="12.75" customHeight="1">
      <c r="A1082" s="147" t="str">
        <f>IF('TRI-3C'!$BD$13="","",'TRI-3C'!$BD$13)</f>
        <v>Participar en algunas prácticas tradicionales de su entorno disfrutando y respetando las diferentes manifestaciones culturales</v>
      </c>
      <c r="B1082" s="139"/>
      <c r="C1082" s="139"/>
      <c r="F1082" s="128"/>
      <c r="G1082" s="124" t="str">
        <f>IF(A1082="","",VLOOKUP(J1030,'TRI-3C'!$B$18:$FH$61,55,FALSE))</f>
        <v/>
      </c>
      <c r="I1082" s="125" t="str">
        <f t="shared" si="37"/>
        <v/>
      </c>
      <c r="J1082" s="128"/>
    </row>
    <row r="1083" spans="1:10" ht="12.75" customHeight="1">
      <c r="A1083" s="148" t="str">
        <f>IF('TRI-3C'!$BE$13="","",'TRI-3C'!$BE$13)</f>
        <v>Practicar hábitos de cuidado y conservación del medio ambiente que eviten la contaminación del aire, suelo y agua. (D.EIB.10.19.)</v>
      </c>
      <c r="B1083" s="158"/>
      <c r="C1083" s="158"/>
      <c r="D1083" s="158"/>
      <c r="E1083" s="158"/>
      <c r="F1083" s="159"/>
      <c r="G1083" s="122" t="str">
        <f>IF(A1083="","",VLOOKUP(J1030,'TRI-3C'!$B$18:$FH$61,56,FALSE))</f>
        <v/>
      </c>
      <c r="H1083" s="150"/>
      <c r="I1083" s="127" t="str">
        <f t="shared" si="37"/>
        <v/>
      </c>
      <c r="J1083" s="126"/>
    </row>
    <row r="1084" spans="1:10" ht="12.75" customHeight="1">
      <c r="A1084" s="11" t="str">
        <f>IF('TRI-3C'!$BF$13="","",'TRI-3C'!$BF$13)</f>
        <v>Realizar acciones de cuidado y protección de plantas y animales de su entorno erradicando actitudes de maltrato.</v>
      </c>
      <c r="B1084" s="156"/>
      <c r="C1084" s="156"/>
      <c r="D1084" s="156"/>
      <c r="E1084" s="156"/>
      <c r="F1084" s="157"/>
      <c r="G1084" s="124" t="str">
        <f>IF(A1084="","",VLOOKUP(J1030,'TRI-3C'!$B$18:$FH$61,57,FALSE))</f>
        <v/>
      </c>
      <c r="I1084" s="125" t="str">
        <f t="shared" si="37"/>
        <v/>
      </c>
      <c r="J1084" s="128"/>
    </row>
    <row r="1085" spans="1:10" ht="12.75" customHeight="1">
      <c r="A1085" s="148" t="str">
        <f>IF('TRI-3C'!$BG$13="","",'TRI-3C'!$BG$13)</f>
        <v>Reconocer cómo las personas utilizan el dinero en su entorno familiar para satisfacer sus necesidades y deseos</v>
      </c>
      <c r="B1085" s="149"/>
      <c r="C1085" s="149"/>
      <c r="D1085" s="150"/>
      <c r="E1085" s="150"/>
      <c r="F1085" s="126"/>
      <c r="G1085" s="122" t="str">
        <f>IF(A1085="","",VLOOKUP(J1030,'TRI-3C'!$B$18:$FH$61,58,FALSE))</f>
        <v/>
      </c>
      <c r="H1085" s="150"/>
      <c r="I1085" s="127" t="str">
        <f t="shared" si="37"/>
        <v/>
      </c>
      <c r="J1085" s="126"/>
    </row>
    <row r="1086" spans="1:10" ht="12.75" customHeight="1">
      <c r="A1086" s="147" t="str">
        <f>IF('TRI-3C'!$BH$13="","",'TRI-3C'!$BH$13)</f>
        <v>Reconocer las consecuencias de no cuidar sus pertenencias.</v>
      </c>
      <c r="B1086" s="139"/>
      <c r="C1086" s="139"/>
      <c r="F1086" s="128"/>
      <c r="G1086" s="124" t="str">
        <f>IF(A1086="","",VLOOKUP(J1030,'TRI-3C'!$B$18:$FH$61,59,FALSE))</f>
        <v/>
      </c>
      <c r="I1086" s="125" t="str">
        <f t="shared" si="37"/>
        <v/>
      </c>
      <c r="J1086" s="128"/>
    </row>
    <row r="1087" spans="1:10" ht="12.75" customHeight="1">
      <c r="A1087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1087" s="149"/>
      <c r="C1087" s="149"/>
      <c r="D1087" s="150"/>
      <c r="E1087" s="150"/>
      <c r="F1087" s="126"/>
      <c r="G1087" s="122" t="str">
        <f>IF(A1087="","",VLOOKUP(J1030,'TRI-3C'!$B$18:$FH$61,60,FALSE))</f>
        <v/>
      </c>
      <c r="H1087" s="150"/>
      <c r="I1087" s="127" t="str">
        <f t="shared" si="37"/>
        <v/>
      </c>
      <c r="J1087" s="126"/>
    </row>
    <row r="1088" spans="1:10" ht="12.75" customHeight="1">
      <c r="A1088" s="164" t="str">
        <f>'BI-1T'!$A$10</f>
        <v>RELACIONES LOGICAS MATEMATICAS</v>
      </c>
      <c r="B1088" s="139"/>
      <c r="C1088" s="139"/>
      <c r="F1088" s="128"/>
      <c r="G1088" s="124" t="str">
        <f>IF(A1088="","",VLOOKUP(J1030,'TRI-3C'!$B$18:$FH$61,61,FALSE))</f>
        <v/>
      </c>
      <c r="I1088" s="125"/>
      <c r="J1088" s="128"/>
    </row>
    <row r="1089" spans="1:10" ht="12.75" customHeight="1">
      <c r="A1089" s="192" t="str">
        <f>IF('TRI-3C'!$BK$13="","",'TRI-3C'!$BK$13)</f>
        <v>Asociar las formas de los objetos del entorno con figuras geométricas bidimensionales</v>
      </c>
      <c r="B1089" s="154"/>
      <c r="C1089" s="154"/>
      <c r="D1089" s="154"/>
      <c r="E1089" s="154"/>
      <c r="F1089" s="155"/>
      <c r="G1089" s="122" t="str">
        <f>IF(A1089="","",VLOOKUP(J1030,'TRI-3C'!$B$18:$FH$61,62,FALSE))</f>
        <v/>
      </c>
      <c r="H1089" s="150"/>
      <c r="I1089" s="127" t="str">
        <f t="shared" ref="I1089:I1110" si="38">IF(G1089="","",G1089)</f>
        <v/>
      </c>
      <c r="J1089" s="126"/>
    </row>
    <row r="1090" spans="1:10" ht="12.75" customHeight="1">
      <c r="A1090" s="147" t="str">
        <f>IF('TRI-3C'!$BL$13="","",'TRI-3C'!$BL$13)</f>
        <v>Clasificar objetos con dos atributos (tamaño, color o forma).</v>
      </c>
      <c r="B1090" s="139"/>
      <c r="C1090" s="139"/>
      <c r="F1090" s="128"/>
      <c r="G1090" s="124" t="str">
        <f>IF(A1090="","",VLOOKUP(J1030,'TRI-3C'!$B$18:$FH$61,63,FALSE))</f>
        <v/>
      </c>
      <c r="I1090" s="125" t="str">
        <f t="shared" si="38"/>
        <v/>
      </c>
      <c r="J1090" s="128"/>
    </row>
    <row r="1091" spans="1:10" ht="12.75" customHeight="1">
      <c r="A1091" s="148" t="str">
        <f>IF('TRI-3C'!$BM$13="","",'TRI-3C'!$BM$13)</f>
        <v>Comparar y armar colecciones de más, igual y menos objetos.</v>
      </c>
      <c r="B1091" s="149"/>
      <c r="C1091" s="149"/>
      <c r="D1091" s="150"/>
      <c r="E1091" s="150"/>
      <c r="F1091" s="126"/>
      <c r="G1091" s="122" t="str">
        <f>IF(A1091="","",VLOOKUP(J1030,'TRI-3C'!$B$18:$FH$61,64,FALSE))</f>
        <v/>
      </c>
      <c r="H1091" s="150"/>
      <c r="I1091" s="127" t="str">
        <f t="shared" si="38"/>
        <v/>
      </c>
      <c r="J1091" s="126"/>
    </row>
    <row r="1092" spans="1:10" ht="12.75" customHeight="1">
      <c r="A1092" s="147" t="str">
        <f>IF('TRI-3C'!$BN$13="","",'TRI-3C'!$BN$13)</f>
        <v>Comparar y ordenar secuencialmente un conjunto pequeño de objetos de acuerdo con su tamaño.</v>
      </c>
      <c r="B1092" s="139"/>
      <c r="C1092" s="139"/>
      <c r="F1092" s="128"/>
      <c r="G1092" s="124" t="str">
        <f>IF(A1092="","",VLOOKUP(J1030,'TRI-3C'!$B$18:$FH$61,65,FALSE))</f>
        <v/>
      </c>
      <c r="I1092" s="125" t="str">
        <f t="shared" si="38"/>
        <v/>
      </c>
      <c r="J1092" s="128"/>
    </row>
    <row r="1093" spans="1:10" ht="12.75" customHeight="1">
      <c r="A1093" s="148" t="str">
        <f>IF('TRI-3C'!$BO$13="","",'TRI-3C'!$BO$13)</f>
        <v>Comprender la relación de número-cantidad hasta el 10.</v>
      </c>
      <c r="B1093" s="158"/>
      <c r="C1093" s="158"/>
      <c r="D1093" s="158"/>
      <c r="E1093" s="158"/>
      <c r="F1093" s="159"/>
      <c r="G1093" s="122" t="str">
        <f>IF(A1093="","",VLOOKUP(J1030,'TRI-3C'!$B$18:$FH$61,66,FALSE))</f>
        <v/>
      </c>
      <c r="H1093" s="150"/>
      <c r="I1093" s="127" t="str">
        <f t="shared" si="38"/>
        <v/>
      </c>
      <c r="J1093" s="126"/>
    </row>
    <row r="1094" spans="1:10" ht="12.75" customHeight="1">
      <c r="A1094" s="11" t="str">
        <f>IF('TRI-3C'!$BP$13="","",'TRI-3C'!$BP$13)</f>
        <v>Comprender la relación del numeral (representación simbólica del número) con la cantidad hasta el 5.</v>
      </c>
      <c r="B1094" s="156"/>
      <c r="C1094" s="156"/>
      <c r="D1094" s="156"/>
      <c r="E1094" s="156"/>
      <c r="F1094" s="157"/>
      <c r="G1094" s="124" t="str">
        <f>IF(A1094="","",VLOOKUP(J1030,'TRI-3C'!$B$18:$FH$61,67,FALSE))</f>
        <v/>
      </c>
      <c r="I1094" s="125" t="str">
        <f t="shared" si="38"/>
        <v/>
      </c>
      <c r="J1094" s="128"/>
    </row>
    <row r="1095" spans="1:10" ht="12.75" customHeight="1">
      <c r="A1095" s="148" t="str">
        <f>IF('TRI-3C'!$BQ$13="","",'TRI-3C'!$BQ$13)</f>
        <v>Contar oralmente del 1 al 15 con secuencia numérica.</v>
      </c>
      <c r="B1095" s="149"/>
      <c r="C1095" s="149"/>
      <c r="D1095" s="150"/>
      <c r="E1095" s="150"/>
      <c r="F1095" s="126"/>
      <c r="G1095" s="122" t="str">
        <f>IF(A1095="","",VLOOKUP(J1030,'TRI-3C'!$B$18:$FH$61,68,FALSE))</f>
        <v/>
      </c>
      <c r="H1095" s="150"/>
      <c r="I1095" s="127" t="str">
        <f t="shared" si="38"/>
        <v/>
      </c>
      <c r="J1095" s="126"/>
    </row>
    <row r="1096" spans="1:10" ht="12.75" customHeight="1">
      <c r="A1096" s="147" t="str">
        <f>IF('TRI-3C'!$BR$13="","",'TRI-3C'!$BR$13)</f>
        <v>Continuar y reproducir patrones simples con objetos concretos y representaciones gráficas.</v>
      </c>
      <c r="B1096" s="139"/>
      <c r="C1096" s="139"/>
      <c r="F1096" s="128"/>
      <c r="G1096" s="124" t="str">
        <f>IF(A1096="","",VLOOKUP(J1030,'TRI-3C'!$B$18:$FH$61,69,FALSE))</f>
        <v/>
      </c>
      <c r="I1096" s="125" t="str">
        <f t="shared" si="38"/>
        <v/>
      </c>
      <c r="J1096" s="128"/>
    </row>
    <row r="1097" spans="1:10" ht="12.75" customHeight="1">
      <c r="A1097" s="148" t="str">
        <f>IF('TRI-3C'!$BS$13="","",'TRI-3C'!$BS$13)</f>
        <v>Establecer la relación de correspondencia entre los elementos de colecciones de objetos.</v>
      </c>
      <c r="B1097" s="149"/>
      <c r="C1097" s="149"/>
      <c r="D1097" s="150"/>
      <c r="E1097" s="150"/>
      <c r="F1097" s="126"/>
      <c r="G1097" s="122" t="str">
        <f>IF(A1097="","",VLOOKUP(J1030,'TRI-3C'!$B$18:$FH$61,70,FALSE))</f>
        <v/>
      </c>
      <c r="H1097" s="150"/>
      <c r="I1097" s="127" t="str">
        <f t="shared" si="38"/>
        <v/>
      </c>
      <c r="J1097" s="126"/>
    </row>
    <row r="1098" spans="1:10" ht="12.75" customHeight="1">
      <c r="A1098" s="147" t="str">
        <f>IF('TRI-3C'!$BT$13="","",'TRI-3C'!$BT$13)</f>
        <v>Identificar características de mañana, tarde y noche</v>
      </c>
      <c r="B1098" s="139"/>
      <c r="C1098" s="139"/>
      <c r="F1098" s="128"/>
      <c r="G1098" s="124" t="str">
        <f>IF(A1098="","",VLOOKUP(J1030,'TRI-3C'!$B$18:$FH$61,71,FALSE))</f>
        <v/>
      </c>
      <c r="I1098" s="125" t="str">
        <f t="shared" si="38"/>
        <v/>
      </c>
      <c r="J1098" s="128"/>
    </row>
    <row r="1099" spans="1:10" ht="12.75" customHeight="1">
      <c r="A1099" s="192" t="str">
        <f>IF('TRI-3C'!$BU$13="","",'TRI-3C'!$BU$13)</f>
        <v>Identificar en los objetos las nociones de medida: largo/ corto, grueso/delgado.</v>
      </c>
      <c r="B1099" s="154"/>
      <c r="C1099" s="154"/>
      <c r="D1099" s="154"/>
      <c r="E1099" s="154"/>
      <c r="F1099" s="155"/>
      <c r="G1099" s="122" t="str">
        <f>IF(A1099="","",VLOOKUP(J1030,'TRI-3C'!$B$18:$FH$61,72,FALSE))</f>
        <v/>
      </c>
      <c r="H1099" s="150"/>
      <c r="I1099" s="127" t="str">
        <f t="shared" si="38"/>
        <v/>
      </c>
      <c r="J1099" s="126"/>
    </row>
    <row r="1100" spans="1:10" ht="12.75" customHeight="1">
      <c r="A1100" s="147" t="str">
        <f>IF('TRI-3C'!$BV$13="","",'TRI-3C'!$BV$13)</f>
        <v>Identificar figuras geométricas básicas: círculo, cuadrado y triángulo en objetos del entorno y en representaciones gráficas.</v>
      </c>
      <c r="B1100" s="139"/>
      <c r="C1100" s="139"/>
      <c r="F1100" s="128"/>
      <c r="G1100" s="124" t="str">
        <f>IF(A1100="","",VLOOKUP(J1030,'TRI-3C'!$B$18:$FH$61,73,FALSE))</f>
        <v/>
      </c>
      <c r="I1100" s="125" t="str">
        <f t="shared" si="38"/>
        <v/>
      </c>
      <c r="J1100" s="128"/>
    </row>
    <row r="1101" spans="1:10" ht="12.75" customHeight="1">
      <c r="A1101" s="148" t="str">
        <f>IF('TRI-3C'!$BW$13="","",'TRI-3C'!$BW$13)</f>
        <v>Identificar la diferencia entre lo que se desea y lo que se necesita</v>
      </c>
      <c r="B1101" s="149"/>
      <c r="C1101" s="149"/>
      <c r="D1101" s="150"/>
      <c r="E1101" s="150"/>
      <c r="F1101" s="126"/>
      <c r="G1101" s="122" t="str">
        <f>IF(A1101="","",VLOOKUP(J1030,'TRI-3C'!$B$18:$FH$61,74,FALSE))</f>
        <v/>
      </c>
      <c r="H1101" s="150"/>
      <c r="I1101" s="127" t="str">
        <f t="shared" si="38"/>
        <v/>
      </c>
      <c r="J1101" s="126"/>
    </row>
    <row r="1102" spans="1:10" ht="12.75" customHeight="1">
      <c r="A1102" s="147" t="str">
        <f>IF('TRI-3C'!$BX$13="","",'TRI-3C'!$BX$13)</f>
        <v>Identificar las nociones de tiempo en acciones que siceden antes, ahora y después</v>
      </c>
      <c r="B1102" s="139"/>
      <c r="C1102" s="139"/>
      <c r="F1102" s="128"/>
      <c r="G1102" s="124" t="str">
        <f>IF(A1102="","",VLOOKUP(J1030,'TRI-3C'!$B$18:$FH$61,75,FALSE))</f>
        <v/>
      </c>
      <c r="I1102" s="125" t="str">
        <f t="shared" si="38"/>
        <v/>
      </c>
      <c r="J1102" s="128"/>
    </row>
    <row r="1103" spans="1:10" ht="12.75" customHeight="1">
      <c r="A1103" s="148" t="str">
        <f>IF('TRI-3C'!$BY$13="","",'TRI-3C'!$BY$13)</f>
        <v>Identificar los números de emergencia a través de actividades lúdicas, y reconocer cuándo pedir ayuda en situaciones sencillas.</v>
      </c>
      <c r="B1103" s="158"/>
      <c r="C1103" s="158"/>
      <c r="D1103" s="158"/>
      <c r="E1103" s="158"/>
      <c r="F1103" s="159"/>
      <c r="G1103" s="122" t="str">
        <f>IF(A1103="","",VLOOKUP(J1030,'TRI-3C'!$B$18:$FH$61,76,FALSE))</f>
        <v/>
      </c>
      <c r="H1103" s="150"/>
      <c r="I1103" s="127" t="str">
        <f t="shared" si="38"/>
        <v/>
      </c>
      <c r="J1103" s="126"/>
    </row>
    <row r="1104" spans="1:10" ht="12.75" customHeight="1">
      <c r="A1104" s="11" t="str">
        <f>IF('TRI-3C'!$BZ$13="","",'TRI-3C'!$BZ$13)</f>
        <v>Identificar semejanzas y diferencias en objetos del entorno con criterios de forma, color y tamaño</v>
      </c>
      <c r="B1104" s="156"/>
      <c r="C1104" s="156"/>
      <c r="D1104" s="156"/>
      <c r="E1104" s="156"/>
      <c r="F1104" s="157"/>
      <c r="G1104" s="124" t="str">
        <f>IF(A1104="","",VLOOKUP(J1030,'TRI-3C'!$B$18:$FH$61,77,FALSE))</f>
        <v/>
      </c>
      <c r="I1104" s="125" t="str">
        <f t="shared" si="38"/>
        <v/>
      </c>
      <c r="J1104" s="128"/>
    </row>
    <row r="1105" spans="1:10" ht="12.75" customHeight="1">
      <c r="A1105" s="148" t="str">
        <f>IF('TRI-3C'!$CA$13="","",'TRI-3C'!$CA$13)</f>
        <v>Ordenar en secuencias lógica sucesos de hasta cinco eventos en representaciones gráficas de sus actividades de la rutina diaria y en escenas de cuentos</v>
      </c>
      <c r="B1105" s="149"/>
      <c r="C1105" s="149"/>
      <c r="D1105" s="150"/>
      <c r="E1105" s="150"/>
      <c r="F1105" s="126"/>
      <c r="G1105" s="122" t="str">
        <f>IF(A1105="","",VLOOKUP(J1030,'TRI-3C'!$B$18:$FH$61,78,FALSE))</f>
        <v/>
      </c>
      <c r="H1105" s="150"/>
      <c r="I1105" s="127" t="str">
        <f t="shared" si="38"/>
        <v/>
      </c>
      <c r="J1105" s="126"/>
    </row>
    <row r="1106" spans="1:10" ht="12.75" customHeight="1">
      <c r="A1106" s="147" t="str">
        <f>IF('TRI-3C'!$CB$13="","",'TRI-3C'!$CB$13)</f>
        <v>Reconocer billetes y monedas en situaciones de la vida real</v>
      </c>
      <c r="B1106" s="139"/>
      <c r="C1106" s="139"/>
      <c r="F1106" s="128"/>
      <c r="G1106" s="124" t="str">
        <f>IF(A1106="","",VLOOKUP(J1030,'TRI-3C'!$B$18:$FH$61,79,FALSE))</f>
        <v/>
      </c>
      <c r="I1106" s="125" t="str">
        <f t="shared" si="38"/>
        <v/>
      </c>
      <c r="J1106" s="128"/>
    </row>
    <row r="1107" spans="1:10" ht="12.75" customHeight="1">
      <c r="A1107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1107" s="149"/>
      <c r="C1107" s="149"/>
      <c r="D1107" s="150"/>
      <c r="E1107" s="150"/>
      <c r="F1107" s="126"/>
      <c r="G1107" s="122" t="str">
        <f>IF(A1107="","",VLOOKUP(J1030,'TRI-3C'!$B$18:$FH$61,80,FALSE))</f>
        <v/>
      </c>
      <c r="H1107" s="150"/>
      <c r="I1107" s="127" t="str">
        <f t="shared" si="38"/>
        <v/>
      </c>
      <c r="J1107" s="126"/>
    </row>
    <row r="1108" spans="1:10" ht="12.75" customHeight="1">
      <c r="A1108" s="147" t="str">
        <f>IF('TRI-3C'!$CD$13="","",'TRI-3C'!$CD$13)</f>
        <v>Reconocer los colores secundarios en objetos e imágenes del entorno.</v>
      </c>
      <c r="B1108" s="139"/>
      <c r="C1108" s="139"/>
      <c r="F1108" s="128"/>
      <c r="G1108" s="124" t="str">
        <f>IF(A1108="","",VLOOKUP(J1030,'TRI-3C'!$B$18:$FH$61,81,FALSE))</f>
        <v/>
      </c>
      <c r="I1108" s="125" t="str">
        <f t="shared" si="38"/>
        <v/>
      </c>
      <c r="J1108" s="128"/>
    </row>
    <row r="1109" spans="1:10" ht="12.75" customHeight="1">
      <c r="A1109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1109" s="154"/>
      <c r="C1109" s="154"/>
      <c r="D1109" s="154"/>
      <c r="E1109" s="154"/>
      <c r="F1109" s="155"/>
      <c r="G1109" s="122" t="str">
        <f>IF(A1109="","",VLOOKUP(J1030,'TRI-3C'!$B$18:$FH$61,82,FALSE))</f>
        <v/>
      </c>
      <c r="H1109" s="150"/>
      <c r="I1109" s="127" t="str">
        <f t="shared" si="38"/>
        <v/>
      </c>
      <c r="J1109" s="126"/>
    </row>
    <row r="1110" spans="1:10" ht="12.75" customHeight="1">
      <c r="A1110" s="147" t="str">
        <f>IF('TRI-3C'!$CF$13="","",'TRI-3C'!$CF$13)</f>
        <v>Relacionar las distintas formas de adquirir dinero con el trabajo y el esfuerzo.</v>
      </c>
      <c r="B1110" s="139"/>
      <c r="C1110" s="139"/>
      <c r="F1110" s="128"/>
      <c r="G1110" s="124" t="str">
        <f>IF(A1110="","",VLOOKUP(J1030,'TRI-3C'!$B$18:$FH$61,83,FALSE))</f>
        <v/>
      </c>
      <c r="I1110" s="125" t="str">
        <f t="shared" si="38"/>
        <v/>
      </c>
      <c r="J1110" s="128"/>
    </row>
    <row r="1111" spans="1:10" ht="12.75" customHeight="1">
      <c r="A1111" s="165" t="str">
        <f>'BI-1T'!$A$11</f>
        <v>COMPRENSIÓN Y EXPRESION DEL LENGUAJE</v>
      </c>
      <c r="B1111" s="149"/>
      <c r="C1111" s="149"/>
      <c r="D1111" s="150"/>
      <c r="E1111" s="150"/>
      <c r="F1111" s="126"/>
      <c r="G1111" s="122" t="str">
        <f>IF(A1111="","",VLOOKUP(J1030,'TRI-3C'!$B$18:$FH$61,84,FALSE))</f>
        <v/>
      </c>
      <c r="H1111" s="150"/>
      <c r="I1111" s="127"/>
      <c r="J1111" s="126"/>
    </row>
    <row r="1112" spans="1:10" ht="12.75" customHeight="1">
      <c r="A1112" s="147" t="str">
        <f>IF('TRI-3C'!$CH$13="","",'TRI-3C'!$CH$13)</f>
        <v>Asociar la imagen de la portada con el título de los cuentos conocidos.</v>
      </c>
      <c r="B1112" s="139"/>
      <c r="C1112" s="139"/>
      <c r="F1112" s="128"/>
      <c r="G1112" s="124" t="str">
        <f>IF(A1112="","",VLOOKUP(J1030,'TRI-3C'!$B$18:$FH$61,85,FALSE))</f>
        <v/>
      </c>
      <c r="I1112" s="125" t="str">
        <f t="shared" ref="I1112:I1132" si="39">IF(G1112="","",G1112)</f>
        <v/>
      </c>
      <c r="J1112" s="128"/>
    </row>
    <row r="1113" spans="1:10" ht="12.75" customHeight="1">
      <c r="A1113" s="148" t="str">
        <f>IF('TRI-3C'!$CI$13="","",'TRI-3C'!$CI$13)</f>
        <v>Colaborar en la creación de textos colectivos con la ayuda del docente.</v>
      </c>
      <c r="B1113" s="158"/>
      <c r="C1113" s="158"/>
      <c r="D1113" s="158"/>
      <c r="E1113" s="158"/>
      <c r="F1113" s="159"/>
      <c r="G1113" s="122" t="str">
        <f>IF(A1113="","",VLOOKUP(J1030,'TRI-3C'!$B$18:$FH$61,86,FALSE))</f>
        <v/>
      </c>
      <c r="H1113" s="150"/>
      <c r="I1113" s="127" t="str">
        <f t="shared" si="39"/>
        <v/>
      </c>
      <c r="J1113" s="126"/>
    </row>
    <row r="1114" spans="1:10" ht="12.75" customHeight="1">
      <c r="A1114" s="11" t="str">
        <f>IF('TRI-3C'!$CJ$13="","",'TRI-3C'!$CJ$13)</f>
        <v>Comprender el derecho propio y de las otras personas a decir que no como una respuesta válida y respetable.</v>
      </c>
      <c r="B1114" s="156"/>
      <c r="C1114" s="156"/>
      <c r="D1114" s="156"/>
      <c r="E1114" s="156"/>
      <c r="F1114" s="157"/>
      <c r="G1114" s="124" t="str">
        <f>IF(A1114="","",VLOOKUP(J1030,'TRI-3C'!$B$18:$FH$61,87,FALSE))</f>
        <v/>
      </c>
      <c r="I1114" s="125" t="str">
        <f t="shared" si="39"/>
        <v/>
      </c>
      <c r="J1114" s="128"/>
    </row>
    <row r="1115" spans="1:10" ht="12.75" customHeight="1">
      <c r="A1115" s="148" t="str">
        <f>IF('TRI-3C'!$CK$13="","",'TRI-3C'!$CK$13)</f>
        <v>Comunicarse a través de dibujos de objetos con detalles que lo vuelven identificables, como representación simbólica de sus ideas.</v>
      </c>
      <c r="B1115" s="149"/>
      <c r="C1115" s="149"/>
      <c r="D1115" s="150"/>
      <c r="E1115" s="150"/>
      <c r="F1115" s="126"/>
      <c r="G1115" s="122" t="str">
        <f>IF(A1115="","",VLOOKUP(J1030,'TRI-3C'!$B$18:$FH$61,88,FALSE))</f>
        <v/>
      </c>
      <c r="H1115" s="150"/>
      <c r="I1115" s="127" t="str">
        <f t="shared" si="39"/>
        <v/>
      </c>
      <c r="J1115" s="126"/>
    </row>
    <row r="1116" spans="1:10" ht="12.75" customHeight="1">
      <c r="A1116" s="147" t="str">
        <f>IF('TRI-3C'!$CL$13="","",'TRI-3C'!$CL$13)</f>
        <v>Comunicarse incorporando palabras nuevas a su vocabulario en función de los ambientes y experiencias en las que interactúa.</v>
      </c>
      <c r="B1116" s="139"/>
      <c r="C1116" s="139"/>
      <c r="F1116" s="128"/>
      <c r="G1116" s="124" t="str">
        <f>IF(A1116="","",VLOOKUP(J1030,'TRI-3C'!$B$18:$FH$61,89,FALSE))</f>
        <v/>
      </c>
      <c r="I1116" s="125" t="str">
        <f t="shared" si="39"/>
        <v/>
      </c>
      <c r="J1116" s="128"/>
    </row>
    <row r="1117" spans="1:10" ht="12.75" customHeight="1">
      <c r="A1117" s="148" t="str">
        <f>IF('TRI-3C'!$CM$13="","",'TRI-3C'!$CM$13)</f>
        <v>Contar un cuento en base a sus imágenes a partir de la portada y siguiendo la secuencia de las páginas.</v>
      </c>
      <c r="B1117" s="149"/>
      <c r="C1117" s="149"/>
      <c r="D1117" s="150"/>
      <c r="E1117" s="150"/>
      <c r="F1117" s="126"/>
      <c r="G1117" s="122" t="str">
        <f>IF(A1117="","",VLOOKUP(J1030,'TRI-3C'!$B$18:$FH$61,90,FALSE))</f>
        <v/>
      </c>
      <c r="H1117" s="150"/>
      <c r="I1117" s="127" t="str">
        <f t="shared" si="39"/>
        <v/>
      </c>
      <c r="J1117" s="126"/>
    </row>
    <row r="1118" spans="1:10" ht="12.75" customHeight="1">
      <c r="A1118" s="147" t="str">
        <f>IF('TRI-3C'!$CN$13="","",'TRI-3C'!$CN$13)</f>
        <v>Describir oralmente imágenes gráficas (pictogramas) y digitales, estructurando oraciones más elaboradas que describan a los objetos que observa.</v>
      </c>
      <c r="B1118" s="139"/>
      <c r="C1118" s="139"/>
      <c r="F1118" s="128"/>
      <c r="G1118" s="124" t="str">
        <f>IF(A1118="","",VLOOKUP(J1030,'TRI-3C'!$B$18:$FH$61,91,FALSE))</f>
        <v/>
      </c>
      <c r="I1118" s="125" t="str">
        <f t="shared" si="39"/>
        <v/>
      </c>
      <c r="J1118" s="128"/>
    </row>
    <row r="1119" spans="1:10" ht="12.75" customHeight="1">
      <c r="A1119" s="192" t="str">
        <f>IF('TRI-3C'!$CO$13="","",'TRI-3C'!$CO$13)</f>
        <v>Describir oralmente imágenes relacionadas con los derechos de las personas en situación de movilidad</v>
      </c>
      <c r="B1119" s="154"/>
      <c r="C1119" s="154"/>
      <c r="D1119" s="154"/>
      <c r="E1119" s="154"/>
      <c r="F1119" s="155"/>
      <c r="G1119" s="122" t="str">
        <f>IF(A1119="","",VLOOKUP(J1030,'TRI-3C'!$B$18:$FH$61,92,FALSE))</f>
        <v/>
      </c>
      <c r="H1119" s="150"/>
      <c r="I1119" s="127" t="str">
        <f t="shared" si="39"/>
        <v/>
      </c>
      <c r="J1119" s="126"/>
    </row>
    <row r="1120" spans="1:10" ht="12.75" customHeight="1">
      <c r="A1120" s="147" t="str">
        <f>IF('TRI-3C'!$CP$13="","",'TRI-3C'!$CP$13)</f>
        <v>Expresarse oralmente pronunciando correctamente la mayoría de las palabras puede presentarse dificultades en la pronunciación de s, y la r.</v>
      </c>
      <c r="B1120" s="139"/>
      <c r="C1120" s="139"/>
      <c r="F1120" s="128"/>
      <c r="G1120" s="124" t="str">
        <f>IF(A1120="","",VLOOKUP(J1030,'TRI-3C'!$B$18:$FH$61,93,FALSE))</f>
        <v/>
      </c>
      <c r="I1120" s="125" t="str">
        <f t="shared" si="39"/>
        <v/>
      </c>
      <c r="J1120" s="128"/>
    </row>
    <row r="1121" spans="1:10" ht="12.75" customHeight="1">
      <c r="A1121" s="148" t="str">
        <f>IF('TRI-3C'!$CQ$13="","",'TRI-3C'!$CQ$13)</f>
        <v>Expresarse utilizando oraciones cortas y completas manteniendo el orden de las palabras.</v>
      </c>
      <c r="B1121" s="149"/>
      <c r="C1121" s="149"/>
      <c r="D1121" s="150"/>
      <c r="E1121" s="150"/>
      <c r="F1121" s="126"/>
      <c r="G1121" s="122" t="str">
        <f>IF(A1121="","",VLOOKUP(J1030,'TRI-3C'!$B$18:$FH$61,94,FALSE))</f>
        <v/>
      </c>
      <c r="H1121" s="150"/>
      <c r="I1121" s="127" t="str">
        <f t="shared" si="39"/>
        <v/>
      </c>
      <c r="J1121" s="126"/>
    </row>
    <row r="1122" spans="1:10" ht="12.75" customHeight="1">
      <c r="A1122" s="147" t="str">
        <f>IF('TRI-3C'!$CR$13="","",'TRI-3C'!$CR$13)</f>
        <v>Identificar “auditivamente” el fonema (sonido) inicial de las palabras más utilizadas.</v>
      </c>
      <c r="B1122" s="139"/>
      <c r="C1122" s="139"/>
      <c r="F1122" s="128"/>
      <c r="G1122" s="124" t="str">
        <f>IF(A1122="","",VLOOKUP(J1030,'TRI-3C'!$B$18:$FH$61,95,FALSE))</f>
        <v/>
      </c>
      <c r="I1122" s="125" t="str">
        <f t="shared" si="39"/>
        <v/>
      </c>
      <c r="J1122" s="128"/>
    </row>
    <row r="1123" spans="1:10" ht="12.75" customHeight="1">
      <c r="A1123" s="148" t="str">
        <f>IF('TRI-3C'!$CS$13="","",'TRI-3C'!$CS$13)</f>
        <v>Identificar una persona adulta de confianza para solicitar apoyo al enfrentar desafíos emocionales en situaciones cotidianas del entorno escolar</v>
      </c>
      <c r="B1123" s="158"/>
      <c r="C1123" s="158"/>
      <c r="D1123" s="158"/>
      <c r="E1123" s="158"/>
      <c r="F1123" s="159"/>
      <c r="G1123" s="122" t="str">
        <f>IF(A1123="","",VLOOKUP(J1030,'TRI-3C'!$B$18:$FH$61,96,FALSE))</f>
        <v/>
      </c>
      <c r="H1123" s="150"/>
      <c r="I1123" s="127" t="str">
        <f t="shared" si="39"/>
        <v/>
      </c>
      <c r="J1123" s="126"/>
    </row>
    <row r="1124" spans="1:10" ht="12.75" customHeight="1">
      <c r="A1124" s="11" t="str">
        <f>IF('TRI-3C'!$CT$13="","",'TRI-3C'!$CT$13)</f>
        <v>Participar en conversaciones más complejas y largas manteniéndose dentro del tema.</v>
      </c>
      <c r="B1124" s="156"/>
      <c r="C1124" s="156"/>
      <c r="D1124" s="156"/>
      <c r="E1124" s="156"/>
      <c r="F1124" s="157"/>
      <c r="G1124" s="124" t="str">
        <f>IF(A1124="","",VLOOKUP(J1030,'TRI-3C'!$B$18:$FH$61,97,FALSE))</f>
        <v/>
      </c>
      <c r="I1124" s="125" t="str">
        <f t="shared" si="39"/>
        <v/>
      </c>
      <c r="J1124" s="128"/>
    </row>
    <row r="1125" spans="1:10" ht="12.75" customHeight="1">
      <c r="A1125" s="148" t="str">
        <f>IF('TRI-3C'!$CU$13="","",'TRI-3C'!$CU$13)</f>
        <v>Producir palabras que riman espontáneamente tomado en cuenta los sonidos finales de las mismas.</v>
      </c>
      <c r="B1125" s="149"/>
      <c r="C1125" s="149"/>
      <c r="D1125" s="150"/>
      <c r="E1125" s="150"/>
      <c r="F1125" s="126"/>
      <c r="G1125" s="122" t="str">
        <f>IF(A1125="","",VLOOKUP(J1030,'TRI-3C'!$B$18:$FH$61,98,FALSE))</f>
        <v/>
      </c>
      <c r="H1125" s="150"/>
      <c r="I1125" s="127" t="str">
        <f t="shared" si="39"/>
        <v/>
      </c>
      <c r="J1125" s="126"/>
    </row>
    <row r="1126" spans="1:10" ht="12.75" customHeight="1">
      <c r="A1126" s="147" t="str">
        <f>IF('TRI-3C'!$CV$13="","",'TRI-3C'!$CV$13)</f>
        <v>Realizar modificaciones del contenido de un cuento relatado por el adulto, cambiando partes del él como: acciones y final.</v>
      </c>
      <c r="B1126" s="139"/>
      <c r="C1126" s="139"/>
      <c r="F1126" s="128"/>
      <c r="G1126" s="124" t="str">
        <f>IF(A1126="","",VLOOKUP(J1030,'TRI-3C'!$B$18:$FH$61,99,FALSE))</f>
        <v/>
      </c>
      <c r="I1126" s="125" t="str">
        <f t="shared" si="39"/>
        <v/>
      </c>
      <c r="J1126" s="128"/>
    </row>
    <row r="1127" spans="1:10" ht="12.75" customHeight="1">
      <c r="A1127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127" s="149"/>
      <c r="C1127" s="149"/>
      <c r="D1127" s="150"/>
      <c r="E1127" s="150"/>
      <c r="F1127" s="126"/>
      <c r="G1127" s="122" t="str">
        <f>IF(A1127="","",VLOOKUP(J1030,'TRI-3C'!$B$18:$FH$61,100,FALSE))</f>
        <v/>
      </c>
      <c r="H1127" s="150"/>
      <c r="I1127" s="127" t="str">
        <f t="shared" si="39"/>
        <v/>
      </c>
      <c r="J1127" s="126"/>
    </row>
    <row r="1128" spans="1:10" ht="12.75" customHeight="1">
      <c r="A1128" s="147" t="str">
        <f>IF('TRI-3C'!$CX$13="","",'TRI-3C'!$CX$13)</f>
        <v>Reconocer etiquetas y rótulos de su entorno inmediato y los “lee”.</v>
      </c>
      <c r="B1128" s="139"/>
      <c r="C1128" s="139"/>
      <c r="F1128" s="128"/>
      <c r="G1128" s="124" t="str">
        <f>IF(A1128="","",VLOOKUP(J1030,'TRI-3C'!$B$18:$FH$61,101,FALSE))</f>
        <v/>
      </c>
      <c r="I1128" s="125" t="str">
        <f t="shared" si="39"/>
        <v/>
      </c>
      <c r="J1128" s="128"/>
    </row>
    <row r="1129" spans="1:10" ht="12.75" customHeight="1">
      <c r="A1129" s="192" t="str">
        <f>IF('TRI-3C'!$CY$13="","",'TRI-3C'!$CY$13)</f>
        <v>Relatar cuentos, narrados por el adulto, manteniendo la secuencia, sin la ayuda del paratexto.</v>
      </c>
      <c r="B1129" s="154"/>
      <c r="C1129" s="154"/>
      <c r="D1129" s="154"/>
      <c r="E1129" s="154"/>
      <c r="F1129" s="155"/>
      <c r="G1129" s="122" t="str">
        <f>IF(A1129="","",VLOOKUP(J1030,'TRI-3C'!$B$18:$FH$61,102,FALSE))</f>
        <v/>
      </c>
      <c r="H1129" s="150"/>
      <c r="I1129" s="127" t="str">
        <f t="shared" si="39"/>
        <v/>
      </c>
      <c r="J1129" s="126"/>
    </row>
    <row r="1130" spans="1:10" ht="12.75" customHeight="1">
      <c r="A1130" s="147" t="str">
        <f>IF('TRI-3C'!$CZ$13="","",'TRI-3C'!$CZ$13)</f>
        <v>Reproducir trabalenguas sencillos, adivinanzas, canciones y poemas cortos, mejorando su pronunciación y potenciando su capacidad imaginativa.</v>
      </c>
      <c r="B1130" s="139"/>
      <c r="C1130" s="139"/>
      <c r="F1130" s="128"/>
      <c r="G1130" s="124" t="str">
        <f>IF(A1130="","",VLOOKUP(J1030,'TRI-3C'!$B$18:$FH$61,103,FALSE))</f>
        <v/>
      </c>
      <c r="I1130" s="125" t="str">
        <f t="shared" si="39"/>
        <v/>
      </c>
      <c r="J1130" s="128"/>
    </row>
    <row r="1131" spans="1:10" ht="12.75" customHeight="1">
      <c r="A1131" s="148" t="str">
        <f>IF('TRI-3C'!$DA$13="","",'TRI-3C'!$DA$13)</f>
        <v>Responder preguntas sobre un texto narrado por el adulto, relacionadas a los personajes y acciones principales.</v>
      </c>
      <c r="B1131" s="149"/>
      <c r="C1131" s="149"/>
      <c r="D1131" s="150"/>
      <c r="E1131" s="150"/>
      <c r="F1131" s="126"/>
      <c r="G1131" s="122" t="str">
        <f>IF(A1131="","",VLOOKUP(J1030,'TRI-3C'!$B$18:$FH$61,104,FALSE))</f>
        <v/>
      </c>
      <c r="H1131" s="150"/>
      <c r="I1131" s="127" t="str">
        <f t="shared" si="39"/>
        <v/>
      </c>
      <c r="J1131" s="126"/>
    </row>
    <row r="1132" spans="1:10" ht="12.75" customHeight="1">
      <c r="A1132" s="147" t="str">
        <f>IF('TRI-3C'!$DB$13="","",'TRI-3C'!$DB$13)</f>
        <v>Seguir instrucciones sencillas que involucren la ejecución de tres o más actividades</v>
      </c>
      <c r="B1132" s="139"/>
      <c r="C1132" s="139"/>
      <c r="F1132" s="128"/>
      <c r="G1132" s="124" t="str">
        <f>IF(A1132="","",VLOOKUP(J1030,'TRI-3C'!$B$18:$FH$61,105,FALSE))</f>
        <v/>
      </c>
      <c r="I1132" s="125" t="str">
        <f t="shared" si="39"/>
        <v/>
      </c>
      <c r="J1132" s="128"/>
    </row>
    <row r="1133" spans="1:10" ht="12.75" customHeight="1">
      <c r="A1133" s="165" t="str">
        <f>'BI-1T'!$A$12</f>
        <v>EXPRESIÓN ARTISTICA</v>
      </c>
      <c r="B1133" s="158"/>
      <c r="C1133" s="158"/>
      <c r="D1133" s="158"/>
      <c r="E1133" s="158"/>
      <c r="F1133" s="159"/>
      <c r="G1133" s="122" t="str">
        <f>IF(A1133="","",VLOOKUP(J1030,'TRI-3C'!$B$18:$FH$61,106,FALSE))</f>
        <v/>
      </c>
      <c r="H1133" s="150"/>
      <c r="I1133" s="127"/>
      <c r="J1133" s="126"/>
    </row>
    <row r="1134" spans="1:10" ht="12.75" customHeight="1">
      <c r="A1134" s="11" t="str">
        <f>IF('TRI-3C'!$DD$13="","",'TRI-3C'!$DD$13)</f>
        <v>Cantar canciones siguiendo el ritmo y coordinando con las expresiones de su cuerpo.</v>
      </c>
      <c r="B1134" s="156"/>
      <c r="C1134" s="156"/>
      <c r="D1134" s="156"/>
      <c r="E1134" s="156"/>
      <c r="F1134" s="157"/>
      <c r="G1134" s="124" t="str">
        <f>IF(A1134="","",VLOOKUP(J1030,'TRI-3C'!$B$18:$FH$61,107,FALSE))</f>
        <v/>
      </c>
      <c r="I1134" s="125" t="str">
        <f t="shared" ref="I1134:I1144" si="40">IF(G1134="","",G1134)</f>
        <v/>
      </c>
      <c r="J1134" s="128"/>
    </row>
    <row r="1135" spans="1:10" ht="12.75" customHeight="1">
      <c r="A1135" s="148" t="str">
        <f>IF('TRI-3C'!$DE$13="","",'TRI-3C'!$DE$13)</f>
        <v>Comunicar de manera escrita sus ideas intentando imitar letras o formas parecidas a letras.</v>
      </c>
      <c r="B1135" s="149"/>
      <c r="C1135" s="149"/>
      <c r="D1135" s="150"/>
      <c r="E1135" s="150"/>
      <c r="F1135" s="126"/>
      <c r="G1135" s="122" t="str">
        <f>IF(A1135="","",VLOOKUP(J1030,'TRI-3C'!$B$18:$FH$61,108,FALSE))</f>
        <v/>
      </c>
      <c r="H1135" s="150"/>
      <c r="I1135" s="127" t="str">
        <f t="shared" si="40"/>
        <v/>
      </c>
      <c r="J1135" s="126"/>
    </row>
    <row r="1136" spans="1:10" ht="12.75" customHeight="1">
      <c r="A1136" s="147" t="str">
        <f>IF('TRI-3C'!$DF$13="","",'TRI-3C'!$DF$13)</f>
        <v>Ejecutar patrones de más de dos ritmos con partes del cuerpo y elementos o instrumentos sonoros.</v>
      </c>
      <c r="B1136" s="139"/>
      <c r="C1136" s="139"/>
      <c r="F1136" s="128"/>
      <c r="G1136" s="124" t="str">
        <f>IF(A1136="","",VLOOKUP(J1030,'TRI-3C'!$B$18:$FH$61,109,FALSE))</f>
        <v/>
      </c>
      <c r="I1136" s="125" t="str">
        <f t="shared" si="40"/>
        <v/>
      </c>
      <c r="J1136" s="128"/>
    </row>
    <row r="1137" spans="1:10" ht="12.75" customHeight="1">
      <c r="A1137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1137" s="149"/>
      <c r="C1137" s="149"/>
      <c r="D1137" s="150"/>
      <c r="E1137" s="150"/>
      <c r="F1137" s="126"/>
      <c r="G1137" s="122" t="str">
        <f>IF(A1137="","",VLOOKUP(J1030,'TRI-3C'!$B$18:$FH$61,110,FALSE))</f>
        <v/>
      </c>
      <c r="H1137" s="150"/>
      <c r="I1137" s="127" t="str">
        <f t="shared" si="40"/>
        <v/>
      </c>
      <c r="J1137" s="126"/>
    </row>
    <row r="1138" spans="1:10" ht="12.75" customHeight="1">
      <c r="A1138" s="147" t="str">
        <f>IF('TRI-3C'!$DH$13="","",'TRI-3C'!$DH$13)</f>
        <v>Expresar su opinión al observar una obra artística relacionada a la plástica o a la escultura.</v>
      </c>
      <c r="B1138" s="139"/>
      <c r="C1138" s="139"/>
      <c r="F1138" s="128"/>
      <c r="G1138" s="124" t="str">
        <f>IF(A1138="","",VLOOKUP(J1030,'TRI-3C'!$B$18:$FH$61,111,FALSE))</f>
        <v/>
      </c>
      <c r="I1138" s="125" t="str">
        <f t="shared" si="40"/>
        <v/>
      </c>
      <c r="J1138" s="128"/>
    </row>
    <row r="1139" spans="1:10" ht="12.75" customHeight="1">
      <c r="A1139" s="192" t="str">
        <f>IF('TRI-3C'!$DI$13="","",'TRI-3C'!$DI$13)</f>
        <v>Expresar sus vivencias y experiencias a través del dibujo libre.</v>
      </c>
      <c r="B1139" s="154"/>
      <c r="C1139" s="154"/>
      <c r="D1139" s="154"/>
      <c r="E1139" s="154"/>
      <c r="F1139" s="155"/>
      <c r="G1139" s="122" t="str">
        <f>IF(A1139="","",VLOOKUP(J1030,'TRI-3C'!$B$18:$FH$61,112,FALSE))</f>
        <v/>
      </c>
      <c r="H1139" s="150"/>
      <c r="I1139" s="127" t="str">
        <f t="shared" si="40"/>
        <v/>
      </c>
      <c r="J1139" s="126"/>
    </row>
    <row r="1140" spans="1:10" ht="12.75" customHeight="1">
      <c r="A1140" s="147" t="str">
        <f>IF('TRI-3C'!$DJ$13="","",'TRI-3C'!$DJ$13)</f>
        <v>Mantener el ritmo y las secuencias de pasos sencillos durante la ejecución de coreografías.</v>
      </c>
      <c r="B1140" s="139"/>
      <c r="C1140" s="139"/>
      <c r="F1140" s="128"/>
      <c r="G1140" s="124" t="str">
        <f>IF(A1140="","",VLOOKUP(J1030,'TRI-3C'!$B$18:$FH$61,113,FALSE))</f>
        <v/>
      </c>
      <c r="I1140" s="125" t="str">
        <f t="shared" si="40"/>
        <v/>
      </c>
      <c r="J1140" s="128"/>
    </row>
    <row r="1141" spans="1:10" ht="12.75" customHeight="1">
      <c r="A1141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141" s="149"/>
      <c r="C1141" s="149"/>
      <c r="D1141" s="150"/>
      <c r="E1141" s="150"/>
      <c r="F1141" s="126"/>
      <c r="G1141" s="122" t="str">
        <f>IF(A1141="","",VLOOKUP(J1030,'TRI-3C'!$B$18:$FH$61,114,FALSE))</f>
        <v/>
      </c>
      <c r="H1141" s="150"/>
      <c r="I1141" s="127" t="str">
        <f t="shared" si="40"/>
        <v/>
      </c>
      <c r="J1141" s="126"/>
    </row>
    <row r="1142" spans="1:10" ht="12.75" customHeight="1">
      <c r="A1142" s="147" t="str">
        <f>IF('TRI-3C'!$DL$13="","",'TRI-3C'!$DL$13)</f>
        <v>Participar en dramatizaciones, asumiendo roles de diferentes personas del entorno y de personajes de cuentos e historietas.</v>
      </c>
      <c r="B1142" s="139"/>
      <c r="C1142" s="139"/>
      <c r="F1142" s="128"/>
      <c r="G1142" s="124" t="str">
        <f>IF(A1142="","",VLOOKUP(J1030,'TRI-3C'!$B$18:$FH$61,115,FALSE))</f>
        <v/>
      </c>
      <c r="I1142" s="125" t="str">
        <f t="shared" si="40"/>
        <v/>
      </c>
      <c r="J1142" s="128"/>
    </row>
    <row r="1143" spans="1:10" ht="12.75" customHeight="1">
      <c r="A1143" s="148" t="str">
        <f>IF('TRI-3C'!$DM$13="","",'TRI-3C'!$DM$13)</f>
        <v>Participar en rondas populares, bailes y juegos tradicionales, asumiendo los roles y respetando las reglas.</v>
      </c>
      <c r="B1143" s="158"/>
      <c r="C1143" s="158"/>
      <c r="D1143" s="158"/>
      <c r="E1143" s="158"/>
      <c r="F1143" s="159"/>
      <c r="G1143" s="122" t="str">
        <f>IF(A1143="","",VLOOKUP(J1030,'TRI-3C'!$B$18:$FH$61,116,FALSE))</f>
        <v/>
      </c>
      <c r="H1143" s="150"/>
      <c r="I1143" s="127" t="str">
        <f t="shared" si="40"/>
        <v/>
      </c>
      <c r="J1143" s="126"/>
    </row>
    <row r="1144" spans="1:10" ht="12.75" customHeight="1">
      <c r="A1144" s="11" t="str">
        <f>IF('TRI-3C'!$DN$13="","",'TRI-3C'!$DN$13)</f>
        <v>Realizar actividades creativas utilizando las técnicas grafo plásticas con variedad de materiales.</v>
      </c>
      <c r="B1144" s="156"/>
      <c r="C1144" s="156"/>
      <c r="D1144" s="156"/>
      <c r="E1144" s="156"/>
      <c r="F1144" s="157"/>
      <c r="G1144" s="124" t="str">
        <f>IF(A1144="","",VLOOKUP(J1030,'TRI-3C'!$B$18:$FH$61,117,FALSE))</f>
        <v/>
      </c>
      <c r="I1144" s="125" t="str">
        <f t="shared" si="40"/>
        <v/>
      </c>
      <c r="J1144" s="128"/>
    </row>
    <row r="1145" spans="1:10" ht="12.75" customHeight="1">
      <c r="A1145" s="165" t="str">
        <f>'BI-1T'!$A$13</f>
        <v>EXPRESION CORPORAL Y MOTRICIDAD</v>
      </c>
      <c r="B1145" s="149"/>
      <c r="C1145" s="149"/>
      <c r="D1145" s="150"/>
      <c r="E1145" s="150"/>
      <c r="F1145" s="126"/>
      <c r="G1145" s="122" t="str">
        <f>IF(A1145="","",VLOOKUP(J1030,'TRI-3C'!$B$18:$FH$61,118,FALSE))</f>
        <v/>
      </c>
      <c r="H1145" s="150"/>
      <c r="I1145" s="127"/>
      <c r="J1145" s="126"/>
    </row>
    <row r="1146" spans="1:10" ht="12.75" customHeight="1">
      <c r="A1146" s="147" t="str">
        <f>IF('TRI-3C'!$DP$13="","",'TRI-3C'!$DP$13)</f>
        <v>Caminar y correr con soltura y seguridad manteniendo el equilibrio a diferentes distancias, orientaciones y ritmos en espacios parciales.</v>
      </c>
      <c r="B1146" s="139"/>
      <c r="C1146" s="139"/>
      <c r="F1146" s="128"/>
      <c r="G1146" s="124" t="str">
        <f>IF(A1146="","",VLOOKUP(J1030,'TRI-3C'!$B$18:$FH$61,119,FALSE))</f>
        <v/>
      </c>
      <c r="I1146" s="125" t="str">
        <f t="shared" ref="I1146:I1173" si="41">IF(G1146="","",G1146)</f>
        <v/>
      </c>
      <c r="J1146" s="128"/>
    </row>
    <row r="1147" spans="1:10" ht="12.75" customHeight="1">
      <c r="A1147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1147" s="149"/>
      <c r="C1147" s="149"/>
      <c r="D1147" s="150"/>
      <c r="E1147" s="150"/>
      <c r="F1147" s="126"/>
      <c r="G1147" s="122" t="str">
        <f>IF(A1147="","",VLOOKUP(J1030,'TRI-3C'!$B$18:$FH$61,120,FALSE))</f>
        <v/>
      </c>
      <c r="H1147" s="150"/>
      <c r="I1147" s="127" t="str">
        <f t="shared" si="41"/>
        <v/>
      </c>
      <c r="J1147" s="126"/>
    </row>
    <row r="1148" spans="1:10" ht="12.75" customHeight="1">
      <c r="A1148" s="147" t="str">
        <f>IF('TRI-3C'!$DR$13="","",'TRI-3C'!$DR$13)</f>
        <v>Discriminar sonidos onomatopéyicos y diferencia los sonidos naturales de los artificiales</v>
      </c>
      <c r="B1148" s="139"/>
      <c r="C1148" s="139"/>
      <c r="F1148" s="128"/>
      <c r="G1148" s="124" t="str">
        <f>IF(A1148="","",VLOOKUP(J1030,'TRI-3C'!$B$18:$FH$61,121,FALSE))</f>
        <v/>
      </c>
      <c r="I1148" s="125" t="str">
        <f t="shared" si="41"/>
        <v/>
      </c>
      <c r="J1148" s="128"/>
    </row>
    <row r="1149" spans="1:10" ht="12.75" customHeight="1">
      <c r="A1149" s="192" t="str">
        <f>IF('TRI-3C'!$DS$13="","",'TRI-3C'!$DS$13)</f>
        <v>Ejecutar actividades coordinadamente y con un control adecuado de fuerza y tonicidad muscular como: lanzar, atrapar y patear objetos y pelotas.</v>
      </c>
      <c r="B1149" s="154"/>
      <c r="C1149" s="154"/>
      <c r="D1149" s="154"/>
      <c r="E1149" s="154"/>
      <c r="F1149" s="155"/>
      <c r="G1149" s="122" t="str">
        <f>IF(A1149="","",VLOOKUP(J1030,'TRI-3C'!$B$18:$FH$61,122,FALSE))</f>
        <v/>
      </c>
      <c r="H1149" s="150"/>
      <c r="I1149" s="127" t="str">
        <f t="shared" si="41"/>
        <v/>
      </c>
      <c r="J1149" s="126"/>
    </row>
    <row r="1150" spans="1:10" ht="12.75" customHeight="1">
      <c r="A1150" s="147" t="str">
        <f>IF('TRI-3C'!$DT$13="","",'TRI-3C'!$DT$13)</f>
        <v>Emplear su lado dominante en la realización de la mayoría de las actividades que utilice la mano, ojo y pie.</v>
      </c>
      <c r="B1150" s="139"/>
      <c r="C1150" s="139"/>
      <c r="F1150" s="128"/>
      <c r="G1150" s="124" t="str">
        <f>IF(A1150="","",VLOOKUP(J1030,'TRI-3C'!$B$18:$FH$61,123,FALSE))</f>
        <v/>
      </c>
      <c r="I1150" s="125" t="str">
        <f t="shared" si="41"/>
        <v/>
      </c>
      <c r="J1150" s="128"/>
    </row>
    <row r="1151" spans="1:10" ht="12.75" customHeight="1">
      <c r="A1151" s="148" t="str">
        <f>IF('TRI-3C'!$DU$13="","",'TRI-3C'!$DU$13)</f>
        <v>Galopar y salticar coordinadamente con obstáculos ejecutando circuitos.</v>
      </c>
      <c r="B1151" s="149"/>
      <c r="C1151" s="149"/>
      <c r="D1151" s="150"/>
      <c r="E1151" s="150"/>
      <c r="F1151" s="126"/>
      <c r="G1151" s="122" t="str">
        <f>IF(A1151="","",VLOOKUP(J1030,'TRI-3C'!$B$18:$FH$61,124,FALSE))</f>
        <v/>
      </c>
      <c r="H1151" s="150"/>
      <c r="I1151" s="127" t="str">
        <f t="shared" si="41"/>
        <v/>
      </c>
      <c r="J1151" s="126"/>
    </row>
    <row r="1152" spans="1:10" ht="12.75" customHeight="1">
      <c r="A1152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1152" s="139"/>
      <c r="C1152" s="139"/>
      <c r="F1152" s="128"/>
      <c r="G1152" s="124" t="str">
        <f>IF(A1152="","",VLOOKUP(J1030,'TRI-3C'!$B$18:$FH$61,125,FALSE))</f>
        <v/>
      </c>
      <c r="I1152" s="125" t="str">
        <f t="shared" si="41"/>
        <v/>
      </c>
      <c r="J1152" s="128"/>
    </row>
    <row r="1153" spans="1:10" ht="12.75" customHeight="1">
      <c r="A1153" s="148" t="str">
        <f>IF('TRI-3C'!$DW$13="","",'TRI-3C'!$DW$13)</f>
        <v>Mantener el equilibro al caminar sobre líneas rectas, curvas y quebradas con altura (aprox. 20 cm) logrando un adecuado control postural.</v>
      </c>
      <c r="B1153" s="158"/>
      <c r="C1153" s="158"/>
      <c r="D1153" s="158"/>
      <c r="E1153" s="158"/>
      <c r="F1153" s="159"/>
      <c r="G1153" s="122" t="str">
        <f>IF(A1153="","",VLOOKUP(J1030,'TRI-3C'!$B$18:$FH$61,126,FALSE))</f>
        <v/>
      </c>
      <c r="H1153" s="150"/>
      <c r="I1153" s="127" t="str">
        <f t="shared" si="41"/>
        <v/>
      </c>
      <c r="J1153" s="126"/>
    </row>
    <row r="1154" spans="1:10" ht="12.75" customHeight="1">
      <c r="A1154" s="11" t="str">
        <f>IF('TRI-3C'!$DX$13="","",'TRI-3C'!$DX$13)</f>
        <v>Mantener un adecuado control postural en diferentes posiciones del cuerpo y en desplazamientos.</v>
      </c>
      <c r="B1154" s="156"/>
      <c r="C1154" s="156"/>
      <c r="D1154" s="156"/>
      <c r="E1154" s="156"/>
      <c r="F1154" s="157"/>
      <c r="G1154" s="124" t="str">
        <f>IF(A1154="","",VLOOKUP(J1030,'TRI-3C'!$B$18:$FH$61,127,FALSE))</f>
        <v/>
      </c>
      <c r="I1154" s="125" t="str">
        <f t="shared" si="41"/>
        <v/>
      </c>
      <c r="J1154" s="128"/>
    </row>
    <row r="1155" spans="1:10" ht="12.75" customHeight="1">
      <c r="A1155" s="148" t="str">
        <f>IF('TRI-3C'!$DY$13="","",'TRI-3C'!$DY$13)</f>
        <v>Orientarse en el espacio realizando desplazamientos en función de consignas dadas con las nociones: entre, adelante-atrás, junto a, cerca-lejos</v>
      </c>
      <c r="B1155" s="149"/>
      <c r="C1155" s="149"/>
      <c r="D1155" s="150"/>
      <c r="E1155" s="150"/>
      <c r="F1155" s="126"/>
      <c r="G1155" s="122" t="str">
        <f>IF(A1155="","",VLOOKUP(J1030,'TRI-3C'!$B$18:$FH$61,128,FALSE))</f>
        <v/>
      </c>
      <c r="H1155" s="150"/>
      <c r="I1155" s="127" t="str">
        <f t="shared" si="41"/>
        <v/>
      </c>
      <c r="J1155" s="126"/>
    </row>
    <row r="1156" spans="1:10" ht="12.75" customHeight="1">
      <c r="A1156" s="147" t="str">
        <f>IF('TRI-3C'!$DZ$13="","",'TRI-3C'!$DZ$13)</f>
        <v>Realiza varios movimientos y desplazamientos combinados a diferentes velocidades (rápido, lento), duración (largos y corto).</v>
      </c>
      <c r="B1156" s="139"/>
      <c r="C1156" s="139"/>
      <c r="F1156" s="128"/>
      <c r="G1156" s="124" t="str">
        <f>IF(A1156="","",VLOOKUP(J1030,'TRI-3C'!$B$18:$FH$61,129,FALSE))</f>
        <v/>
      </c>
      <c r="I1156" s="125" t="str">
        <f t="shared" si="41"/>
        <v/>
      </c>
      <c r="J1156" s="128"/>
    </row>
    <row r="1157" spans="1:10" ht="12.75" customHeight="1">
      <c r="A1157" s="148" t="str">
        <f>IF('TRI-3C'!$EA$13="","",'TRI-3C'!$EA$13)</f>
        <v>Realizar actividades de coordinación visomotriz con niveles de dificultad creciente en el tamaño y tipo de materiales.</v>
      </c>
      <c r="B1157" s="149"/>
      <c r="C1157" s="149"/>
      <c r="D1157" s="150"/>
      <c r="E1157" s="150"/>
      <c r="F1157" s="126"/>
      <c r="G1157" s="122" t="str">
        <f>IF(A1157="","",VLOOKUP(J1030,'TRI-3C'!$B$18:$FH$61,130,FALSE))</f>
        <v/>
      </c>
      <c r="H1157" s="150"/>
      <c r="I1157" s="127" t="str">
        <f t="shared" si="41"/>
        <v/>
      </c>
      <c r="J1157" s="126"/>
    </row>
    <row r="1158" spans="1:10" ht="12.75" customHeight="1">
      <c r="A1158" s="147" t="str">
        <f>IF('TRI-3C'!$EB$13="","",'TRI-3C'!$EB$13)</f>
        <v>Realizar desplazamientos y movimientos combinados utilizando el espacio total y parcial a diferentes distancias (largas-cortas)</v>
      </c>
      <c r="B1158" s="139"/>
      <c r="C1158" s="139"/>
      <c r="F1158" s="128"/>
      <c r="G1158" s="124" t="str">
        <f>IF(A1158="","",VLOOKUP(J1030,'TRI-3C'!$B$18:$FH$61,131,FALSE))</f>
        <v/>
      </c>
      <c r="I1158" s="125" t="str">
        <f t="shared" si="41"/>
        <v/>
      </c>
      <c r="J1158" s="128"/>
    </row>
    <row r="1159" spans="1:10" ht="12.75" customHeight="1">
      <c r="A1159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1159" s="154"/>
      <c r="C1159" s="154"/>
      <c r="D1159" s="154"/>
      <c r="E1159" s="154"/>
      <c r="F1159" s="155"/>
      <c r="G1159" s="122" t="str">
        <f>IF(A1159="","",VLOOKUP(J1030,'TRI-3C'!$B$18:$FH$61,132,FALSE))</f>
        <v/>
      </c>
      <c r="H1159" s="150"/>
      <c r="I1159" s="127" t="str">
        <f t="shared" si="41"/>
        <v/>
      </c>
      <c r="J1159" s="126"/>
    </row>
    <row r="1160" spans="1:10" ht="12.75" customHeight="1">
      <c r="A1160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1160" s="139"/>
      <c r="C1160" s="139"/>
      <c r="F1160" s="128"/>
      <c r="G1160" s="124" t="str">
        <f>IF(A1160="","",VLOOKUP(J1030,'TRI-3C'!$B$18:$FH$61,133,FALSE))</f>
        <v/>
      </c>
      <c r="I1160" s="125" t="str">
        <f t="shared" si="41"/>
        <v/>
      </c>
      <c r="J1160" s="128"/>
    </row>
    <row r="1161" spans="1:10" ht="12.75" customHeight="1">
      <c r="A1161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1161" s="149"/>
      <c r="C1161" s="149"/>
      <c r="D1161" s="150"/>
      <c r="E1161" s="150"/>
      <c r="F1161" s="126"/>
      <c r="G1161" s="122" t="str">
        <f>IF(A1161="","",VLOOKUP(J1030,'TRI-3C'!$B$18:$FH$61,134,FALSE))</f>
        <v/>
      </c>
      <c r="H1161" s="150"/>
      <c r="I1161" s="127" t="str">
        <f t="shared" si="41"/>
        <v/>
      </c>
      <c r="J1161" s="126"/>
    </row>
    <row r="1162" spans="1:10" ht="12.75" customHeight="1">
      <c r="A1162" s="147" t="str">
        <f>IF('TRI-3C'!$EF$13="","",'TRI-3C'!$EF$13)</f>
        <v>Realizar movimientos diferenciados con los lados laterales del cuerpo (un lado y otro lado).</v>
      </c>
      <c r="B1162" s="139"/>
      <c r="C1162" s="139"/>
      <c r="F1162" s="128"/>
      <c r="G1162" s="124" t="str">
        <f>IF(A1162="","",VLOOKUP(J1030,'TRI-3C'!$B$18:$FH$61,135,FALSE))</f>
        <v/>
      </c>
      <c r="I1162" s="125" t="str">
        <f t="shared" si="41"/>
        <v/>
      </c>
      <c r="J1162" s="128"/>
    </row>
    <row r="1163" spans="1:10" ht="12.75" customHeight="1">
      <c r="A1163" s="148" t="str">
        <f>IF('TRI-3C'!$EG$13="","",'TRI-3C'!$EG$13)</f>
        <v>Realizar movimientos para la coordinación de ojo y pie como: patear pelotas hacia un punto fijo determinado.</v>
      </c>
      <c r="B1163" s="158"/>
      <c r="C1163" s="158"/>
      <c r="D1163" s="158"/>
      <c r="E1163" s="158"/>
      <c r="F1163" s="159"/>
      <c r="G1163" s="122" t="str">
        <f>IF(A1163="","",VLOOKUP(J1030,'TRI-3C'!$B$18:$FH$61,136,FALSE))</f>
        <v/>
      </c>
      <c r="H1163" s="150"/>
      <c r="I1163" s="127" t="str">
        <f t="shared" si="41"/>
        <v/>
      </c>
      <c r="J1163" s="126"/>
    </row>
    <row r="1164" spans="1:10" ht="12.75" customHeight="1">
      <c r="A1164" s="11" t="str">
        <f>IF('TRI-3C'!$EH$13="","",'TRI-3C'!$EH$13)</f>
        <v>Realizar representaciones gráficas utilizando el dibujo con detalles que le dan intencionalidad y sentido para identificarlos</v>
      </c>
      <c r="B1164" s="156"/>
      <c r="C1164" s="156"/>
      <c r="D1164" s="156"/>
      <c r="E1164" s="156"/>
      <c r="F1164" s="157"/>
      <c r="G1164" s="124" t="str">
        <f>IF(A1164="","",VLOOKUP(J1030,'TRI-3C'!$B$18:$FH$61,137,FALSE))</f>
        <v/>
      </c>
      <c r="I1164" s="125" t="str">
        <f t="shared" si="41"/>
        <v/>
      </c>
      <c r="J1164" s="128"/>
    </row>
    <row r="1165" spans="1:10" ht="12.75" customHeight="1">
      <c r="A1165" s="148" t="str">
        <f>IF('TRI-3C'!$EI$13="","",'TRI-3C'!$EI$13)</f>
        <v>Reconocer la importancia del peatón y respetar su espacio en la vía mediante actividades lúdicas que fomenten el aprendizaje de normas de tránsito.</v>
      </c>
      <c r="B1165" s="149"/>
      <c r="C1165" s="149"/>
      <c r="D1165" s="150"/>
      <c r="E1165" s="150"/>
      <c r="F1165" s="126"/>
      <c r="G1165" s="122" t="str">
        <f>IF(A1165="","",VLOOKUP(J1030,'TRI-3C'!$B$18:$FH$61,138,FALSE))</f>
        <v/>
      </c>
      <c r="H1165" s="150"/>
      <c r="I1165" s="127" t="str">
        <f t="shared" si="41"/>
        <v/>
      </c>
      <c r="J1165" s="126"/>
    </row>
    <row r="1166" spans="1:10" ht="12.75" customHeight="1">
      <c r="A1166" s="147" t="str">
        <f>IF('TRI-3C'!$EJ$13="","",'TRI-3C'!$EJ$13)</f>
        <v>Representar la figura humana utilizando el monigote e incorporando detalles según la interiorización de su imagen corporal.</v>
      </c>
      <c r="B1166" s="139"/>
      <c r="C1166" s="139"/>
      <c r="F1166" s="128"/>
      <c r="G1166" s="124" t="str">
        <f>IF(A1166="","",VLOOKUP(J1030,'TRI-3C'!$B$18:$FH$61,139,FALSE))</f>
        <v/>
      </c>
      <c r="I1166" s="125" t="str">
        <f t="shared" si="41"/>
        <v/>
      </c>
      <c r="J1166" s="128"/>
    </row>
    <row r="1167" spans="1:10" ht="12.75" customHeight="1">
      <c r="A1167" s="148" t="str">
        <f>IF('TRI-3C'!$EK$13="","",'TRI-3C'!$EK$13)</f>
        <v>Saltar de un pie a otro alternadamente, de manera autónoma.</v>
      </c>
      <c r="B1167" s="149"/>
      <c r="C1167" s="149"/>
      <c r="D1167" s="150"/>
      <c r="E1167" s="150"/>
      <c r="F1167" s="126"/>
      <c r="G1167" s="122" t="str">
        <f>IF(A1167="","",VLOOKUP(J1030,'TRI-3C'!$B$18:$FH$61,140,FALSE))</f>
        <v/>
      </c>
      <c r="H1167" s="150"/>
      <c r="I1167" s="127" t="str">
        <f t="shared" si="41"/>
        <v/>
      </c>
      <c r="J1167" s="126"/>
    </row>
    <row r="1168" spans="1:10" ht="12.75" customHeight="1">
      <c r="A1168" s="147" t="str">
        <f>IF('TRI-3C'!$EL$13="","",'TRI-3C'!$EL$13)</f>
        <v>Saltar en dos pies en sentido vertical obstáculos de 20 a 30 cm en altura y en sentido horizontal longitudes de aproximadamente 50 a 70 cm.</v>
      </c>
      <c r="B1168" s="139"/>
      <c r="C1168" s="139"/>
      <c r="F1168" s="128"/>
      <c r="G1168" s="124" t="str">
        <f>IF(A1168="","",VLOOKUP(J1030,'TRI-3C'!$B$18:$FH$61,141,FALSE))</f>
        <v/>
      </c>
      <c r="I1168" s="125" t="str">
        <f t="shared" si="41"/>
        <v/>
      </c>
      <c r="J1168" s="128"/>
    </row>
    <row r="1169" spans="1:10" ht="12.75" customHeight="1">
      <c r="A1169" s="192" t="str">
        <f>IF('TRI-3C'!$EM$13="","",'TRI-3C'!$EM$13)</f>
        <v>Subir y bajar escaleras alternando los pies.</v>
      </c>
      <c r="B1169" s="154"/>
      <c r="C1169" s="154"/>
      <c r="D1169" s="154"/>
      <c r="E1169" s="154"/>
      <c r="F1169" s="155"/>
      <c r="G1169" s="122" t="str">
        <f>IF(A1169="","",VLOOKUP(J1030,'TRI-3C'!$B$18:$FH$61,142,FALSE))</f>
        <v/>
      </c>
      <c r="H1169" s="150"/>
      <c r="I1169" s="127" t="str">
        <f t="shared" si="41"/>
        <v/>
      </c>
      <c r="J1169" s="126"/>
    </row>
    <row r="1170" spans="1:10" ht="12.75" customHeight="1">
      <c r="A1170" s="147" t="str">
        <f>IF('TRI-3C'!$EN$13="","",'TRI-3C'!$EN$13)</f>
        <v>Trepar y reptar a diferentes ritmos y en posiciones corporales diversas (cúbito ventral y cúbito dorsal).</v>
      </c>
      <c r="B1170" s="139"/>
      <c r="C1170" s="139"/>
      <c r="F1170" s="128"/>
      <c r="G1170" s="124" t="str">
        <f>IF(A1170="","",VLOOKUP(J1030,'TRI-3C'!$B$18:$FH$61,143,FALSE))</f>
        <v/>
      </c>
      <c r="I1170" s="125" t="str">
        <f t="shared" si="41"/>
        <v/>
      </c>
      <c r="J1170" s="128"/>
    </row>
    <row r="1171" spans="1:10" ht="12.75" customHeight="1">
      <c r="A1171" s="148" t="str">
        <f>IF('TRI-3C'!$EO$13="","",'TRI-3C'!$EO$13)</f>
        <v>Ubicar algunas partes de su cuerpo en función de las nociones de al lado, junto a, cerca-lejos.</v>
      </c>
      <c r="B1171" s="149"/>
      <c r="C1171" s="149"/>
      <c r="D1171" s="150"/>
      <c r="E1171" s="150"/>
      <c r="F1171" s="126"/>
      <c r="G1171" s="122" t="str">
        <f>IF(A1171="","",VLOOKUP(J1030,'TRI-3C'!$B$18:$FH$61,144,FALSE))</f>
        <v/>
      </c>
      <c r="H1171" s="150"/>
      <c r="I1171" s="127" t="str">
        <f t="shared" si="41"/>
        <v/>
      </c>
      <c r="J1171" s="126"/>
    </row>
    <row r="1172" spans="1:10" ht="12.75" customHeight="1">
      <c r="A1172" s="147" t="str">
        <f>IF('TRI-3C'!$EP$13="","",'TRI-3C'!$EP$13)</f>
        <v>Utilizar el espacio parcial e inicia con el uso del espacio total para realizar representaciones gráficas.</v>
      </c>
      <c r="B1172" s="139"/>
      <c r="C1172" s="139"/>
      <c r="F1172" s="128"/>
      <c r="G1172" s="124" t="str">
        <f>IF(A1172="","",VLOOKUP(J1030,'TRI-3C'!$B$18:$FH$61,145,FALSE))</f>
        <v/>
      </c>
      <c r="I1172" s="125" t="str">
        <f t="shared" si="41"/>
        <v/>
      </c>
      <c r="J1172" s="128"/>
    </row>
    <row r="1173" spans="1:10" ht="12.75" customHeight="1">
      <c r="A1173" s="148" t="str">
        <f>IF('TRI-3C'!$EQ$13="","",'TRI-3C'!$EQ$13)</f>
        <v>Utilizar la pinza digital para coger lápices, marcadores, pinceles y diversos tipos de materiales.</v>
      </c>
      <c r="B1173" s="158"/>
      <c r="C1173" s="158"/>
      <c r="D1173" s="158"/>
      <c r="E1173" s="158"/>
      <c r="F1173" s="159"/>
      <c r="G1173" s="122" t="str">
        <f>IF(A1173="","",VLOOKUP(J1030,'TRI-3C'!$B$18:$FH$61,146,FALSE))</f>
        <v/>
      </c>
      <c r="H1173" s="150"/>
      <c r="I1173" s="127" t="str">
        <f t="shared" si="41"/>
        <v/>
      </c>
      <c r="J1173" s="126"/>
    </row>
    <row r="1174" spans="1:10" ht="12.75" customHeight="1">
      <c r="A1174" s="6" t="str">
        <f>NOTAS!$O$14</f>
        <v>CIVICA Y ACOMPAÑAMIENTO INTEGRAL</v>
      </c>
      <c r="B1174" s="156"/>
      <c r="C1174" s="156"/>
      <c r="D1174" s="156"/>
      <c r="E1174" s="156"/>
      <c r="F1174" s="157"/>
      <c r="G1174" s="124" t="str">
        <f>IF(A1174="","",VLOOKUP(J1030,'TRI-3C'!$B$18:$FH$61,146,FALSE))</f>
        <v/>
      </c>
      <c r="I1174" s="125"/>
      <c r="J1174" s="128"/>
    </row>
    <row r="1175" spans="1:10" ht="12.75" customHeight="1">
      <c r="A1175" s="148" t="str">
        <f>IF('TRI-3C'!$ES$13="","",'TRI-3C'!$ES$13)</f>
        <v/>
      </c>
      <c r="B1175" s="149"/>
      <c r="C1175" s="149"/>
      <c r="D1175" s="150"/>
      <c r="E1175" s="150"/>
      <c r="F1175" s="126"/>
      <c r="G1175" s="122" t="str">
        <f>IF(A1175="","",VLOOKUP(J1030,'TRI-3C'!$B$18:$FH$61,148,FALSE))</f>
        <v/>
      </c>
      <c r="H1175" s="150"/>
      <c r="I1175" s="127" t="str">
        <f t="shared" ref="I1175:I1184" si="42">IF(G1175="","",G1175)</f>
        <v/>
      </c>
      <c r="J1175" s="126"/>
    </row>
    <row r="1176" spans="1:10" ht="12.75" customHeight="1">
      <c r="A1176" s="147" t="str">
        <f>IF('TRI-3C'!$ET$13="","",'TRI-3C'!$ET$13)</f>
        <v>AUTOCONOCIMIENTO</v>
      </c>
      <c r="B1176" s="139"/>
      <c r="C1176" s="139"/>
      <c r="F1176" s="128"/>
      <c r="G1176" s="124" t="str">
        <f>IF(A1176="","",VLOOKUP(J1030,'TRI-3C'!$B$18:$FH$61,149,FALSE))</f>
        <v/>
      </c>
      <c r="I1176" s="125" t="str">
        <f t="shared" si="42"/>
        <v/>
      </c>
      <c r="J1176" s="128"/>
    </row>
    <row r="1177" spans="1:10" ht="12.75" customHeight="1">
      <c r="A1177" s="148" t="str">
        <f>IF('TRI-3C'!$EU$13="","",'TRI-3C'!$EU$13)</f>
        <v>PENSAMIENO CRITICO</v>
      </c>
      <c r="B1177" s="149"/>
      <c r="C1177" s="149"/>
      <c r="D1177" s="150"/>
      <c r="E1177" s="150"/>
      <c r="F1177" s="126"/>
      <c r="G1177" s="122" t="str">
        <f>IF(A1177="","",VLOOKUP(J1030,'TRI-3C'!$B$18:$FH$61,150,FALSE))</f>
        <v/>
      </c>
      <c r="H1177" s="150"/>
      <c r="I1177" s="127" t="str">
        <f t="shared" si="42"/>
        <v/>
      </c>
      <c r="J1177" s="126"/>
    </row>
    <row r="1178" spans="1:10" ht="12.75" customHeight="1">
      <c r="A1178" s="147" t="str">
        <f>IF('TRI-3C'!$EV$13="","",'TRI-3C'!$EV$13)</f>
        <v>MANEJO DE PROBLEMAS</v>
      </c>
      <c r="B1178" s="139"/>
      <c r="C1178" s="139"/>
      <c r="F1178" s="128"/>
      <c r="G1178" s="124" t="str">
        <f>IF(A1178="","",VLOOKUP(J1030,'TRI-3C'!$B$18:$FH$61,151,FALSE))</f>
        <v/>
      </c>
      <c r="I1178" s="125" t="str">
        <f t="shared" si="42"/>
        <v/>
      </c>
      <c r="J1178" s="128"/>
    </row>
    <row r="1179" spans="1:10" ht="12.75" customHeight="1">
      <c r="A1179" s="192" t="str">
        <f>IF('TRI-3C'!$EW$13="","",'TRI-3C'!$EW$13)</f>
        <v>TOMA DE DECISIONES</v>
      </c>
      <c r="B1179" s="154"/>
      <c r="C1179" s="154"/>
      <c r="D1179" s="154"/>
      <c r="E1179" s="154"/>
      <c r="F1179" s="155"/>
      <c r="G1179" s="122" t="str">
        <f>IF(A1179="","",VLOOKUP(J1030,'TRI-3C'!$B$18:$FH$61,152,FALSE))</f>
        <v/>
      </c>
      <c r="H1179" s="150"/>
      <c r="I1179" s="127" t="str">
        <f t="shared" si="42"/>
        <v/>
      </c>
      <c r="J1179" s="126"/>
    </row>
    <row r="1180" spans="1:10" ht="12.75" customHeight="1">
      <c r="A1180" s="147" t="str">
        <f>IF('TRI-3C'!$EX$13="","",'TRI-3C'!$EX$13)</f>
        <v>TRABAJO EN EQUIPO</v>
      </c>
      <c r="B1180" s="139"/>
      <c r="C1180" s="139"/>
      <c r="F1180" s="128"/>
      <c r="G1180" s="124" t="str">
        <f>IF(A1180="","",VLOOKUP(J1030,'TRI-3C'!$B$18:$FH$61,153,FALSE))</f>
        <v/>
      </c>
      <c r="I1180" s="125" t="str">
        <f t="shared" si="42"/>
        <v/>
      </c>
      <c r="J1180" s="128"/>
    </row>
    <row r="1181" spans="1:10" ht="12.75" customHeight="1">
      <c r="A1181" s="148" t="str">
        <f>IF('TRI-3C'!$EY$13="","",'TRI-3C'!$EY$13)</f>
        <v>CONCIENCIA SOCIAL</v>
      </c>
      <c r="B1181" s="149"/>
      <c r="C1181" s="149"/>
      <c r="D1181" s="150"/>
      <c r="E1181" s="150"/>
      <c r="F1181" s="126"/>
      <c r="G1181" s="122" t="str">
        <f>IF(A1181="","",VLOOKUP(J1030,'TRI-3C'!$B$18:$FH$61,154,FALSE))</f>
        <v/>
      </c>
      <c r="H1181" s="150"/>
      <c r="I1181" s="127" t="str">
        <f t="shared" si="42"/>
        <v/>
      </c>
      <c r="J1181" s="126"/>
    </row>
    <row r="1182" spans="1:10" ht="12.75" customHeight="1">
      <c r="A1182" s="147" t="str">
        <f>IF('TRI-3C'!$EZ$13="","",'TRI-3C'!$EZ$13)</f>
        <v xml:space="preserve">RELACIONES INTERPERSONALES	</v>
      </c>
      <c r="B1182" s="139"/>
      <c r="C1182" s="139"/>
      <c r="F1182" s="128"/>
      <c r="G1182" s="124" t="str">
        <f>IF(A1182="","",VLOOKUP(J1030,'TRI-3C'!$B$18:$FH$61,155,FALSE))</f>
        <v/>
      </c>
      <c r="I1182" s="125" t="str">
        <f t="shared" si="42"/>
        <v/>
      </c>
      <c r="J1182" s="128"/>
    </row>
    <row r="1183" spans="1:10" ht="12.75" customHeight="1">
      <c r="A1183" s="148" t="str">
        <f>IF('TRI-3C'!$FA$13="","",'TRI-3C'!$FA$13)</f>
        <v>MANEJO DE CONFLICTOS</v>
      </c>
      <c r="B1183" s="149"/>
      <c r="C1183" s="149"/>
      <c r="D1183" s="150"/>
      <c r="E1183" s="150"/>
      <c r="F1183" s="126"/>
      <c r="G1183" s="122" t="str">
        <f>IF(A1183="","",VLOOKUP(J1030,'TRI-3C'!$B$18:$FH$61,156,FALSE))</f>
        <v/>
      </c>
      <c r="H1183" s="150"/>
      <c r="I1183" s="127" t="str">
        <f t="shared" si="42"/>
        <v/>
      </c>
      <c r="J1183" s="126"/>
    </row>
    <row r="1184" spans="1:10" ht="12.75" customHeight="1">
      <c r="A1184" s="147" t="str">
        <f>IF('TRI-3C'!$FB$13="","",'TRI-3C'!$FB$13)</f>
        <v>MANEJO DE EMOCIONES Y SENTIMIENTOS</v>
      </c>
      <c r="B1184" s="139"/>
      <c r="C1184" s="139"/>
      <c r="F1184" s="128"/>
      <c r="G1184" s="124" t="str">
        <f>IF(A1184="","",VLOOKUP(J1030,'TRI-3C'!$B$18:$FH$61,157,FALSE))</f>
        <v/>
      </c>
      <c r="I1184" s="125" t="str">
        <f t="shared" si="42"/>
        <v/>
      </c>
      <c r="J1184" s="128"/>
    </row>
    <row r="1185" spans="1:10" ht="12.75" customHeight="1">
      <c r="A1185" s="151"/>
      <c r="B1185" s="129"/>
      <c r="C1185" s="129"/>
      <c r="D1185" s="130"/>
      <c r="E1185" s="130"/>
      <c r="F1185" s="131"/>
      <c r="G1185" s="132"/>
      <c r="H1185" s="130"/>
      <c r="I1185" s="133"/>
      <c r="J1185" s="131"/>
    </row>
    <row r="1186" spans="1:10" ht="12.75" customHeight="1">
      <c r="A1186" s="134"/>
      <c r="B1186" s="134"/>
      <c r="C1186" s="134"/>
      <c r="D1186" s="134"/>
      <c r="E1186" s="134"/>
      <c r="F1186" s="140"/>
      <c r="G1186" s="496"/>
      <c r="H1186" s="496"/>
      <c r="I1186" s="497"/>
      <c r="J1186" s="497"/>
    </row>
    <row r="1187" spans="1:10" ht="12.75" customHeight="1">
      <c r="A1187" s="487" t="s">
        <v>156</v>
      </c>
      <c r="B1187" s="488"/>
      <c r="C1187" s="135" t="s">
        <v>157</v>
      </c>
      <c r="G1187" s="494"/>
      <c r="H1187" s="494"/>
      <c r="I1187" s="494"/>
      <c r="J1187" s="494"/>
    </row>
    <row r="1188" spans="1:10" ht="12.75" customHeight="1">
      <c r="A1188" s="489" t="s">
        <v>158</v>
      </c>
      <c r="B1188" s="490"/>
      <c r="C1188" s="136" t="str">
        <f>VLOOKUP(J1030,'TRI-3C'!$B$18:$FH$61,160,FALSE)</f>
        <v/>
      </c>
      <c r="G1188" s="494"/>
      <c r="H1188" s="494"/>
      <c r="I1188" s="494"/>
      <c r="J1188" s="494"/>
    </row>
    <row r="1189" spans="1:10" ht="12.75" customHeight="1">
      <c r="A1189" s="491" t="s">
        <v>159</v>
      </c>
      <c r="B1189" s="492"/>
      <c r="C1189" s="493"/>
      <c r="G1189" s="494"/>
      <c r="H1189" s="494"/>
      <c r="I1189" s="494"/>
      <c r="J1189" s="494"/>
    </row>
    <row r="1190" spans="1:10" ht="12.75" customHeight="1">
      <c r="A1190" s="137" t="s">
        <v>160</v>
      </c>
      <c r="B1190" s="138"/>
      <c r="C1190" s="188" t="str">
        <f>VLOOKUP(J1030,'TRI-3C'!$B$18:$FH$61,161,FALSE)</f>
        <v/>
      </c>
      <c r="G1190" s="494"/>
      <c r="H1190" s="494"/>
      <c r="I1190" s="494"/>
      <c r="J1190" s="494"/>
    </row>
    <row r="1191" spans="1:10" ht="12.75" customHeight="1">
      <c r="A1191" s="137" t="s">
        <v>161</v>
      </c>
      <c r="B1191" s="138"/>
      <c r="C1191" s="188" t="str">
        <f>VLOOKUP(J1030,'TRI-3C'!$B$18:$FH$61,162,FALSE)</f>
        <v/>
      </c>
      <c r="G1191" s="494"/>
      <c r="H1191" s="494"/>
      <c r="I1191" s="494"/>
      <c r="J1191" s="494"/>
    </row>
    <row r="1192" spans="1:10" ht="12.75" customHeight="1">
      <c r="A1192" s="480" t="s">
        <v>163</v>
      </c>
      <c r="B1192" s="481"/>
      <c r="C1192" s="188" t="str">
        <f>VLOOKUP(J1030,'TRI-3C'!$B$18:$FH$61,163,FALSE)</f>
        <v/>
      </c>
      <c r="G1192" s="494"/>
      <c r="H1192" s="494"/>
      <c r="I1192" s="494"/>
      <c r="J1192" s="494"/>
    </row>
    <row r="1193" spans="1:10" ht="12.75" customHeight="1">
      <c r="D1193" s="503" t="s">
        <v>162</v>
      </c>
      <c r="E1193" s="503"/>
      <c r="F1193" s="152">
        <f ca="1">NOW()</f>
        <v>45994.739222569442</v>
      </c>
    </row>
    <row r="1196" spans="1:10" ht="12.75" customHeight="1">
      <c r="G1196" s="112"/>
    </row>
    <row r="1198" spans="1:10" ht="12.75" customHeight="1">
      <c r="B1198" s="495" t="s">
        <v>164</v>
      </c>
      <c r="C1198" s="495"/>
      <c r="F1198" s="116" t="s">
        <v>165</v>
      </c>
      <c r="G1198" s="116" t="s">
        <v>165</v>
      </c>
    </row>
    <row r="1232" spans="1:3" ht="12.75" customHeight="1">
      <c r="A1232" s="111" t="s">
        <v>153</v>
      </c>
      <c r="C1232" t="str">
        <f>IF(VLOOKUP(J1235,NOTAS!$D$14:$P$60,2,FALSE)="","",VLOOKUP(J1235,NOTAS!$D$14:$P$60,2,FALSE))</f>
        <v>CEVALLOS ZAMBRANO IAN SAHIR</v>
      </c>
    </row>
    <row r="1233" spans="1:10" ht="12.75" customHeight="1">
      <c r="A1233" s="111" t="s">
        <v>154</v>
      </c>
      <c r="C1233" t="str">
        <f>NOTAS!$B$14&amp; " "&amp;NOTAS!$B$15</f>
        <v>INICIAL II A</v>
      </c>
      <c r="F1233" s="111"/>
      <c r="G1233" s="116"/>
      <c r="H1233" s="117"/>
      <c r="I1233" s="118"/>
      <c r="J1233" s="117"/>
    </row>
    <row r="1234" spans="1:10" ht="12.75" customHeight="1">
      <c r="A1234" s="111" t="s">
        <v>6</v>
      </c>
      <c r="C1234" t="str">
        <f>NOTAS!$B$18</f>
        <v>2025-2026 MATUTINA</v>
      </c>
      <c r="H1234" s="117"/>
      <c r="I1234" s="118"/>
      <c r="J1234" s="117"/>
    </row>
    <row r="1235" spans="1:10" ht="12.75" customHeight="1" thickBot="1">
      <c r="A1235" s="486" t="s">
        <v>337</v>
      </c>
      <c r="B1235" s="486"/>
      <c r="I1235" s="114" t="s">
        <v>74</v>
      </c>
      <c r="J1235" s="121">
        <v>7</v>
      </c>
    </row>
    <row r="1236" spans="1:10" ht="12.75" customHeight="1">
      <c r="A1236" s="482" t="s">
        <v>155</v>
      </c>
      <c r="B1236" s="483"/>
      <c r="C1236" s="483"/>
      <c r="D1236" s="483"/>
      <c r="E1236" s="483"/>
      <c r="F1236" s="484"/>
      <c r="G1236" s="485" t="s">
        <v>141</v>
      </c>
      <c r="H1236" s="483"/>
      <c r="I1236" s="498" t="s">
        <v>141</v>
      </c>
      <c r="J1236" s="499"/>
    </row>
    <row r="1237" spans="1:10" ht="12.75" customHeight="1">
      <c r="A1237" s="500" t="str">
        <f>IF('TRI-3C'!G$10="","",'TRI-3C'!G$10)</f>
        <v>IDENTIDAD Y AUTONOMÍA</v>
      </c>
      <c r="B1237" s="501"/>
      <c r="C1237" s="501"/>
      <c r="D1237" s="501"/>
      <c r="E1237" s="501"/>
      <c r="F1237" s="502"/>
      <c r="G1237" s="160"/>
      <c r="H1237" s="161"/>
      <c r="I1237" s="162"/>
      <c r="J1237" s="163"/>
    </row>
    <row r="1238" spans="1:10" ht="12.75" customHeight="1">
      <c r="A1238" s="148" t="str">
        <f>IF('TRI-3C'!G$13="","",'TRI-3C'!G$13)</f>
        <v>Comunicar algunos datos de su identidad como: nombres completos, edad, nombres de familiares cercanos, lugar dónde vive.</v>
      </c>
      <c r="B1238" s="158"/>
      <c r="C1238" s="158"/>
      <c r="D1238" s="158"/>
      <c r="E1238" s="158"/>
      <c r="F1238" s="159"/>
      <c r="G1238" s="122" t="str">
        <f>IF(A1238="","",VLOOKUP(J1235,'TRI-3C'!$B$18:$FH$61,6,FALSE))</f>
        <v/>
      </c>
      <c r="H1238" s="150"/>
      <c r="I1238" s="127" t="str">
        <f>IF(G1238="","",G1238)</f>
        <v/>
      </c>
      <c r="J1238" s="126"/>
    </row>
    <row r="1239" spans="1:10" ht="12.75" customHeight="1">
      <c r="A1239" s="11" t="str">
        <f>IF('TRI-3C'!$H$13="","",'TRI-3C'!$H$13)</f>
        <v>Demostrar curiosidad por las características físicas (genitales) que le permiten reconocerse como niño y niña</v>
      </c>
      <c r="B1239" s="156"/>
      <c r="C1239" s="156"/>
      <c r="D1239" s="156"/>
      <c r="E1239" s="156"/>
      <c r="F1239" s="157"/>
      <c r="G1239" s="124" t="str">
        <f>IF(A1239="","",VLOOKUP(J1235,'TRI-3C'!$B$18:$FH$61,7,FALSE))</f>
        <v/>
      </c>
      <c r="I1239" s="125" t="str">
        <f t="shared" ref="I1239:I1255" si="43">IF(G1239="","",G1239)</f>
        <v/>
      </c>
      <c r="J1239" s="128"/>
    </row>
    <row r="1240" spans="1:10" ht="12.75" customHeight="1">
      <c r="A1240" s="148" t="str">
        <f>IF('TRI-3C'!$I$13="","",'TRI-3C'!$I$13)</f>
        <v>Identificar la importancia de usar el cinturón de seguridad para promover el autocuidado y la protección personal.</v>
      </c>
      <c r="B1240" s="149"/>
      <c r="C1240" s="149"/>
      <c r="D1240" s="150"/>
      <c r="E1240" s="150"/>
      <c r="F1240" s="126"/>
      <c r="G1240" s="122" t="str">
        <f>IF(A1240="","",VLOOKUP(J1235,'TRI-3C'!$B$18:$FH$61,8,FALSE))</f>
        <v/>
      </c>
      <c r="H1240" s="150"/>
      <c r="I1240" s="127" t="str">
        <f t="shared" si="43"/>
        <v/>
      </c>
      <c r="J1240" s="126"/>
    </row>
    <row r="1241" spans="1:10" ht="12.75" customHeight="1">
      <c r="A1241" s="147" t="str">
        <f>IF('TRI-3C'!$J$13="","",'TRI-3C'!$J$13)</f>
        <v>Identificar las situaciones de peligro a las que se puede exponer en su entorno inmediato y seguir pautas de comportamiento para evitarlas.</v>
      </c>
      <c r="B1241" s="139"/>
      <c r="C1241" s="139"/>
      <c r="F1241" s="128"/>
      <c r="G1241" s="124" t="str">
        <f>IF(A1241="","",VLOOKUP(J1235,'TRI-3C'!$B$18:$FH$61,9,FALSE))</f>
        <v/>
      </c>
      <c r="I1241" s="125" t="str">
        <f t="shared" si="43"/>
        <v/>
      </c>
      <c r="J1241" s="128"/>
    </row>
    <row r="1242" spans="1:10" ht="12.75" customHeight="1">
      <c r="A1242" s="148" t="str">
        <f>IF('TRI-3C'!$K$13="","",'TRI-3C'!$K$13)</f>
        <v>Identificar sus características físicas y las de las personas de su entorno como parte del proceso de aceptación de sí mismo y de respeto a los demás.</v>
      </c>
      <c r="B1242" s="149"/>
      <c r="C1242" s="149"/>
      <c r="D1242" s="150"/>
      <c r="E1242" s="150"/>
      <c r="F1242" s="126"/>
      <c r="G1242" s="122" t="str">
        <f>IF(A1242="","",VLOOKUP(J1235,'TRI-3C'!$B$18:$FH$61,10,FALSE))</f>
        <v/>
      </c>
      <c r="H1242" s="150"/>
      <c r="I1242" s="127" t="str">
        <f t="shared" si="43"/>
        <v/>
      </c>
      <c r="J1242" s="126"/>
    </row>
    <row r="1243" spans="1:10" ht="12.75" customHeight="1">
      <c r="A1243" s="147" t="str">
        <f>IF('TRI-3C'!$L$13="","",'TRI-3C'!$L$13)</f>
        <v>Identificar y manifestar sus emociones y sentimientos, expresando las causas de los mismos mediante el lenguaje verbal. (D.EIB.10.3.)</v>
      </c>
      <c r="B1243" s="139"/>
      <c r="C1243" s="139"/>
      <c r="F1243" s="128"/>
      <c r="G1243" s="124" t="str">
        <f>IF(A1243="","",VLOOKUP(J1235,'TRI-3C'!$B$18:$FH$61,11,FALSE))</f>
        <v/>
      </c>
      <c r="I1243" s="125" t="str">
        <f t="shared" si="43"/>
        <v/>
      </c>
      <c r="J1243" s="128"/>
    </row>
    <row r="1244" spans="1:10" ht="12.75" customHeight="1">
      <c r="A1244" s="192" t="str">
        <f>IF('TRI-3C'!$M$13="","",'TRI-3C'!$M$13)</f>
        <v>Identificarse como miembro de una familia reconociéndose como parte importante de la misma.</v>
      </c>
      <c r="B1244" s="154"/>
      <c r="C1244" s="154"/>
      <c r="D1244" s="154"/>
      <c r="E1244" s="154"/>
      <c r="F1244" s="155"/>
      <c r="G1244" s="122" t="str">
        <f>IF(A1244="","",VLOOKUP(J1235,'TRI-3C'!$B$18:$FH$61,12,FALSE))</f>
        <v/>
      </c>
      <c r="H1244" s="150"/>
      <c r="I1244" s="127" t="str">
        <f t="shared" si="43"/>
        <v/>
      </c>
      <c r="J1244" s="126"/>
    </row>
    <row r="1245" spans="1:10" ht="12.75" customHeight="1">
      <c r="A1245" s="147" t="str">
        <f>IF('TRI-3C'!$N$13="","",'TRI-3C'!$N$13)</f>
        <v>Practicar con autonomía hábitos de higiene personal como lavarse las manos, los dientes y la cara.</v>
      </c>
      <c r="B1245" s="139"/>
      <c r="C1245" s="139"/>
      <c r="F1245" s="128"/>
      <c r="G1245" s="124" t="str">
        <f>IF(A1245="","",VLOOKUP(J1235,'TRI-3C'!$B$18:$FH$61,13,FALSE))</f>
        <v/>
      </c>
      <c r="I1245" s="125" t="str">
        <f t="shared" si="43"/>
        <v/>
      </c>
      <c r="J1245" s="128"/>
    </row>
    <row r="1246" spans="1:10" ht="12.75" customHeight="1">
      <c r="A1246" s="148" t="str">
        <f>IF('TRI-3C'!$O$13="","",'TRI-3C'!$O$13)</f>
        <v>Practicar hábitos de orden ubicando los objetos en el lugar correspondiente.</v>
      </c>
      <c r="B1246" s="149"/>
      <c r="C1246" s="149"/>
      <c r="D1246" s="150"/>
      <c r="E1246" s="150"/>
      <c r="F1246" s="126"/>
      <c r="G1246" s="122" t="str">
        <f>IF(A1246="","",VLOOKUP(J1235,'TRI-3C'!$B$18:$FH$61,14,FALSE))</f>
        <v/>
      </c>
      <c r="H1246" s="150"/>
      <c r="I1246" s="127" t="str">
        <f t="shared" si="43"/>
        <v/>
      </c>
      <c r="J1246" s="126"/>
    </row>
    <row r="1247" spans="1:10" ht="12.75" customHeight="1">
      <c r="A1247" s="147" t="str">
        <f>IF('TRI-3C'!$P$13="","",'TRI-3C'!$P$13)</f>
        <v>Practicar las acciones a seguir en situaciones de riesgo como: temblores, incendios, entre otros, determinadas en el plan de contingencia institucional.</v>
      </c>
      <c r="B1247" s="139"/>
      <c r="C1247" s="139"/>
      <c r="F1247" s="128"/>
      <c r="G1247" s="124" t="str">
        <f>IF(A1247="","",VLOOKUP(J1235,'TRI-3C'!$B$18:$FH$61,15,FALSE))</f>
        <v/>
      </c>
      <c r="I1247" s="125" t="str">
        <f t="shared" si="43"/>
        <v/>
      </c>
      <c r="J1247" s="128"/>
    </row>
    <row r="1248" spans="1:10" ht="12.75" customHeight="1">
      <c r="A1248" s="148" t="str">
        <f>IF('TRI-3C'!$Q$13="","",'TRI-3C'!$Q$13)</f>
        <v>Practicar normas de seguridad para evitar accidentes a los que se puede exponer en su entorno inmediato.</v>
      </c>
      <c r="B1248" s="158"/>
      <c r="C1248" s="158"/>
      <c r="D1248" s="158"/>
      <c r="E1248" s="158"/>
      <c r="F1248" s="159"/>
      <c r="G1248" s="122" t="str">
        <f>IF(A1248="","",VLOOKUP(J1235,'TRI-3C'!$B$18:$FH$61,16,FALSE))</f>
        <v/>
      </c>
      <c r="H1248" s="150"/>
      <c r="I1248" s="127" t="str">
        <f t="shared" si="43"/>
        <v/>
      </c>
      <c r="J1248" s="126"/>
    </row>
    <row r="1249" spans="1:10" ht="12.75" customHeight="1">
      <c r="A1249" s="11" t="str">
        <f>IF('TRI-3C'!$R$13="","",'TRI-3C'!$R$13)</f>
        <v>Realiza independientemente normas de aseo al ir al baño.</v>
      </c>
      <c r="B1249" s="156"/>
      <c r="C1249" s="156"/>
      <c r="D1249" s="156"/>
      <c r="E1249" s="156"/>
      <c r="F1249" s="157"/>
      <c r="G1249" s="124" t="str">
        <f>IF(A1249="","",VLOOKUP(J1235,'TRI-3C'!$B$18:$FH$61,17,FALSE))</f>
        <v/>
      </c>
      <c r="I1249" s="125" t="str">
        <f t="shared" si="43"/>
        <v/>
      </c>
      <c r="J1249" s="128"/>
    </row>
    <row r="1250" spans="1:10" ht="12.75" customHeight="1">
      <c r="A1250" s="148" t="str">
        <f>IF('TRI-3C'!$S$13="","",'TRI-3C'!$S$13)</f>
        <v>Reconocer la importancia del uso del casco y demás indumentaria de pro tección para protegerse de lesiones en actividades que requieran su uso</v>
      </c>
      <c r="B1250" s="149"/>
      <c r="C1250" s="149"/>
      <c r="D1250" s="150"/>
      <c r="E1250" s="150"/>
      <c r="F1250" s="126"/>
      <c r="G1250" s="122" t="str">
        <f>IF(A1250="","",VLOOKUP(J1235,'TRI-3C'!$B$18:$FH$61,18,FALSE))</f>
        <v/>
      </c>
      <c r="H1250" s="150"/>
      <c r="I1250" s="127" t="str">
        <f t="shared" si="43"/>
        <v/>
      </c>
      <c r="J1250" s="126"/>
    </row>
    <row r="1251" spans="1:10" ht="12.75" customHeight="1">
      <c r="A1251" s="147" t="str">
        <f>IF('TRI-3C'!$T$13="","",'TRI-3C'!$T$13)</f>
        <v>Reconocer situaciones problémicas en las actividades escolares para solucionarlas de forma creativa y con autonomía.</v>
      </c>
      <c r="B1251" s="139"/>
      <c r="C1251" s="139"/>
      <c r="F1251" s="128"/>
      <c r="G1251" s="124" t="str">
        <f>IF(A1251="","",VLOOKUP(J1235,'TRI-3C'!$B$18:$FH$61,19,FALSE))</f>
        <v/>
      </c>
      <c r="I1251" s="125" t="str">
        <f t="shared" si="43"/>
        <v/>
      </c>
      <c r="J1251" s="128"/>
    </row>
    <row r="1252" spans="1:10" ht="12.75" customHeight="1">
      <c r="A1252" s="148" t="str">
        <f>IF('TRI-3C'!$U$13="","",'TRI-3C'!$U$13)</f>
        <v>Seleccionar las prendas de vestir de acuerdo al estado climático (prendas para el frío / prendas para el calor).</v>
      </c>
      <c r="B1252" s="149"/>
      <c r="C1252" s="149"/>
      <c r="D1252" s="150"/>
      <c r="E1252" s="150"/>
      <c r="F1252" s="126"/>
      <c r="G1252" s="122" t="str">
        <f>IF(A1252="","",VLOOKUP(J1235,'TRI-3C'!$B$18:$FH$61,20,FALSE))</f>
        <v/>
      </c>
      <c r="H1252" s="150"/>
      <c r="I1252" s="127" t="str">
        <f t="shared" si="43"/>
        <v/>
      </c>
      <c r="J1252" s="126"/>
    </row>
    <row r="1253" spans="1:10" ht="12.75" customHeight="1">
      <c r="A1253" s="147" t="str">
        <f>IF('TRI-3C'!$V$13="","",'TRI-3C'!$V$13)</f>
        <v>Tomar decisiones con respecto a la elección de actividades, vestuario entre otros, en función de sus gustos y preferencias, argumentando las mismas.</v>
      </c>
      <c r="B1253" s="139"/>
      <c r="C1253" s="139"/>
      <c r="F1253" s="128"/>
      <c r="G1253" s="124" t="str">
        <f>IF(A1253="","",VLOOKUP(J1235,'TRI-3C'!$B$18:$FH$61,21,FALSE))</f>
        <v/>
      </c>
      <c r="I1253" s="125" t="str">
        <f t="shared" si="43"/>
        <v/>
      </c>
      <c r="J1253" s="128"/>
    </row>
    <row r="1254" spans="1:10" ht="12.75" customHeight="1">
      <c r="A1254" s="192" t="str">
        <f>IF('TRI-3C'!$W$13="","",'TRI-3C'!$W$13)</f>
        <v>Utilizar la cuchara, tenedor y el vaso cuando se alimenta de manera autónoma.</v>
      </c>
      <c r="B1254" s="154"/>
      <c r="C1254" s="154"/>
      <c r="D1254" s="154"/>
      <c r="E1254" s="154"/>
      <c r="F1254" s="155"/>
      <c r="G1254" s="122" t="str">
        <f>IF(A1254="","",VLOOKUP(J1235,'TRI-3C'!$B$18:$FH$61,22,FALSE))</f>
        <v/>
      </c>
      <c r="H1254" s="150"/>
      <c r="I1254" s="127" t="str">
        <f t="shared" si="43"/>
        <v/>
      </c>
      <c r="J1254" s="126"/>
    </row>
    <row r="1255" spans="1:10" ht="12.75" customHeight="1">
      <c r="A1255" s="147" t="str">
        <f>IF('TRI-3C'!$X$13="","",'TRI-3C'!$X$13)</f>
        <v>Vestirse y desvestirse de manera independiente con prendas de vestir sencillas. (D.EIB.10.5)</v>
      </c>
      <c r="B1255" s="139"/>
      <c r="C1255" s="139"/>
      <c r="F1255" s="128"/>
      <c r="G1255" s="124" t="str">
        <f>IF(A1255="","",VLOOKUP(J1235,'TRI-3C'!$B$18:$FH$61,23,FALSE))</f>
        <v/>
      </c>
      <c r="I1255" s="125" t="str">
        <f t="shared" si="43"/>
        <v/>
      </c>
      <c r="J1255" s="128"/>
    </row>
    <row r="1256" spans="1:10" ht="12.75" customHeight="1">
      <c r="A1256" s="165" t="str">
        <f>'BI-1T'!$A$8</f>
        <v>CONVIVENCIA</v>
      </c>
      <c r="B1256" s="149"/>
      <c r="C1256" s="149"/>
      <c r="D1256" s="150"/>
      <c r="E1256" s="150"/>
      <c r="F1256" s="126"/>
      <c r="G1256" s="122" t="str">
        <f>IF(A1256="","",VLOOKUP(J1235,'TRI-3C'!$B$18:$FH$61,24,FALSE))</f>
        <v/>
      </c>
      <c r="H1256" s="150"/>
      <c r="I1256" s="127"/>
      <c r="J1256" s="126"/>
    </row>
    <row r="1257" spans="1:10" ht="12.75" customHeight="1">
      <c r="A1257" s="147" t="str">
        <f>IF('TRI-3C'!$Z$13="","",'TRI-3C'!$Z$13)</f>
        <v>Apoyar y motivar a otras personas a participar en actividades grupales, particularmente a quienes muestran dificultades al hacerlo</v>
      </c>
      <c r="B1257" s="139"/>
      <c r="C1257" s="139"/>
      <c r="F1257" s="128"/>
      <c r="G1257" s="124" t="str">
        <f>IF(A1257="","",VLOOKUP(J1235,'TRI-3C'!$B$18:$FH$61,25,FALSE))</f>
        <v/>
      </c>
      <c r="I1257" s="125" t="str">
        <f t="shared" ref="I1257:I1271" si="44">IF(G1257="","",G1257)</f>
        <v/>
      </c>
      <c r="J1257" s="128"/>
    </row>
    <row r="1258" spans="1:10" ht="12.75" customHeight="1">
      <c r="A1258" s="148" t="str">
        <f>IF('TRI-3C'!$AA$13="","",'TRI-3C'!$AA$13)</f>
        <v>Asumir y respetar normas de convivencia en la institución de educación inicial y en el hogar acordadas con el adulto. (D.EIB.10.15.)</v>
      </c>
      <c r="B1258" s="158"/>
      <c r="C1258" s="158"/>
      <c r="D1258" s="158"/>
      <c r="E1258" s="158"/>
      <c r="F1258" s="159"/>
      <c r="G1258" s="122" t="str">
        <f>IF(A1258="","",VLOOKUP(J1235,'TRI-3C'!$B$18:$FH$61,26,FALSE))</f>
        <v/>
      </c>
      <c r="H1258" s="150"/>
      <c r="I1258" s="127" t="str">
        <f t="shared" si="44"/>
        <v/>
      </c>
      <c r="J1258" s="126"/>
    </row>
    <row r="1259" spans="1:10" ht="12.75" customHeight="1">
      <c r="A1259" s="11" t="str">
        <f>IF('TRI-3C'!$AB$13="","",'TRI-3C'!$AB$13)</f>
        <v>Colaborar en actividades que se desarrollan con otros niños y adultos de su entorno.</v>
      </c>
      <c r="B1259" s="156"/>
      <c r="C1259" s="156"/>
      <c r="D1259" s="156"/>
      <c r="E1259" s="156"/>
      <c r="F1259" s="157"/>
      <c r="G1259" s="124" t="str">
        <f>IF(A1259="","",VLOOKUP(J1235,'TRI-3C'!$B$18:$FH$61,27,FALSE))</f>
        <v/>
      </c>
      <c r="I1259" s="125" t="str">
        <f t="shared" si="44"/>
        <v/>
      </c>
      <c r="J1259" s="128"/>
    </row>
    <row r="1260" spans="1:10" ht="12.75" customHeight="1">
      <c r="A1260" s="148" t="str">
        <f>IF('TRI-3C'!$AC$13="","",'TRI-3C'!$AC$13)</f>
        <v>Demostrar actitudes de solidaridad ante situaciones de necesidad de sus compañeros y adultos de su entorno</v>
      </c>
      <c r="B1260" s="149"/>
      <c r="C1260" s="149"/>
      <c r="D1260" s="150"/>
      <c r="E1260" s="150"/>
      <c r="F1260" s="126"/>
      <c r="G1260" s="122" t="str">
        <f>IF(A1260="","",VLOOKUP(J1235,'TRI-3C'!$B$18:$FH$61,28,FALSE))</f>
        <v/>
      </c>
      <c r="H1260" s="150"/>
      <c r="I1260" s="127" t="str">
        <f t="shared" si="44"/>
        <v/>
      </c>
      <c r="J1260" s="126"/>
    </row>
    <row r="1261" spans="1:10" ht="12.75" customHeight="1">
      <c r="A1261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261" s="139"/>
      <c r="C1261" s="139"/>
      <c r="F1261" s="128"/>
      <c r="G1261" s="124" t="str">
        <f>IF(A1261="","",VLOOKUP(J1235,'TRI-3C'!$B$18:$FH$61,29,FALSE))</f>
        <v/>
      </c>
      <c r="I1261" s="125" t="str">
        <f t="shared" si="44"/>
        <v/>
      </c>
      <c r="J1261" s="128"/>
    </row>
    <row r="1262" spans="1:10" ht="12.75" customHeight="1">
      <c r="A1262" s="148" t="str">
        <f>IF('TRI-3C'!$AE$13="","",'TRI-3C'!$AE$13)</f>
        <v>Demostrar preferencia de jugar la mayor parte del tiempo con un amigo estableciendo niveles de empatías más estables.</v>
      </c>
      <c r="B1262" s="149"/>
      <c r="C1262" s="149"/>
      <c r="D1262" s="150"/>
      <c r="E1262" s="150"/>
      <c r="F1262" s="126"/>
      <c r="G1262" s="122" t="str">
        <f>IF(A1262="","",VLOOKUP(J1235,'TRI-3C'!$B$18:$FH$61,30,FALSE))</f>
        <v/>
      </c>
      <c r="H1262" s="150"/>
      <c r="I1262" s="127" t="str">
        <f t="shared" si="44"/>
        <v/>
      </c>
      <c r="J1262" s="126"/>
    </row>
    <row r="1263" spans="1:10" ht="12.75" customHeight="1">
      <c r="A1263" s="147" t="str">
        <f>IF('TRI-3C'!$AF$13="","",'TRI-3C'!$AF$13)</f>
        <v>Demostrar sensibilidad ante deseos, emociones y sentimientos de otras personas.</v>
      </c>
      <c r="B1263" s="139"/>
      <c r="C1263" s="139"/>
      <c r="F1263" s="128"/>
      <c r="G1263" s="124" t="str">
        <f>IF(A1263="","",VLOOKUP(J1235,'TRI-3C'!$B$18:$FH$61,31,FALSE))</f>
        <v/>
      </c>
      <c r="I1263" s="125" t="str">
        <f t="shared" si="44"/>
        <v/>
      </c>
      <c r="J1263" s="128"/>
    </row>
    <row r="1264" spans="1:10" ht="12.75" customHeight="1">
      <c r="A1264" s="192" t="str">
        <f>IF('TRI-3C'!$AG$13="","",'TRI-3C'!$AG$13)</f>
        <v>Desarrollar la capacidad de esperar para obtener una recompensa mayor en el futuro.</v>
      </c>
      <c r="B1264" s="154"/>
      <c r="C1264" s="154"/>
      <c r="D1264" s="154"/>
      <c r="E1264" s="154"/>
      <c r="F1264" s="155"/>
      <c r="G1264" s="122" t="str">
        <f>IF(A1264="","",VLOOKUP(J1235,'TRI-3C'!$B$18:$FH$61,32,FALSE))</f>
        <v/>
      </c>
      <c r="H1264" s="150"/>
      <c r="I1264" s="127" t="str">
        <f t="shared" si="44"/>
        <v/>
      </c>
      <c r="J1264" s="126"/>
    </row>
    <row r="1265" spans="1:10" ht="12.75" customHeight="1">
      <c r="A1265" s="147" t="str">
        <f>IF('TRI-3C'!$AH$13="","",'TRI-3C'!$AH$13)</f>
        <v>Identificar instituciones y profesiones que brindan servicios a la comunidad y los roles que ellos cumplen.</v>
      </c>
      <c r="B1265" s="139"/>
      <c r="C1265" s="139"/>
      <c r="F1265" s="128"/>
      <c r="G1265" s="124" t="str">
        <f>IF(A1265="","",VLOOKUP(J1235,'TRI-3C'!$B$18:$FH$61,33,FALSE))</f>
        <v/>
      </c>
      <c r="I1265" s="125" t="str">
        <f t="shared" si="44"/>
        <v/>
      </c>
      <c r="J1265" s="128"/>
    </row>
    <row r="1266" spans="1:10" ht="12.75" customHeight="1">
      <c r="A1266" s="148" t="str">
        <f>IF('TRI-3C'!$AI$13="","",'TRI-3C'!$AI$13)</f>
        <v>Identificar las profesiones, oficios y ocupaciones que cumplen los miembros de su familia.</v>
      </c>
      <c r="B1266" s="149"/>
      <c r="C1266" s="149"/>
      <c r="D1266" s="150"/>
      <c r="E1266" s="150"/>
      <c r="F1266" s="126"/>
      <c r="G1266" s="122" t="str">
        <f>IF(A1266="","",VLOOKUP(J1235,'TRI-3C'!$B$18:$FH$61,34,FALSE))</f>
        <v/>
      </c>
      <c r="H1266" s="150"/>
      <c r="I1266" s="127" t="str">
        <f t="shared" si="44"/>
        <v/>
      </c>
      <c r="J1266" s="126"/>
    </row>
    <row r="1267" spans="1:10" ht="12.75" customHeight="1">
      <c r="A1267" s="147" t="str">
        <f>IF('TRI-3C'!$AJ$13="","",'TRI-3C'!$AJ$13)</f>
        <v>Incrementar su campo de interrelación con otras personas a más del grupo familiar y escolar interactuando con mayor facilidad.</v>
      </c>
      <c r="B1267" s="139"/>
      <c r="C1267" s="139"/>
      <c r="F1267" s="128"/>
      <c r="G1267" s="124" t="str">
        <f>IF(A1267="","",VLOOKUP(J1235,'TRI-3C'!$B$18:$FH$61,35,FALSE))</f>
        <v/>
      </c>
      <c r="I1267" s="125" t="str">
        <f t="shared" si="44"/>
        <v/>
      </c>
      <c r="J1267" s="128"/>
    </row>
    <row r="1268" spans="1:10" ht="12.75" customHeight="1">
      <c r="A1268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1268" s="158"/>
      <c r="C1268" s="158"/>
      <c r="D1268" s="158"/>
      <c r="E1268" s="158"/>
      <c r="F1268" s="159"/>
      <c r="G1268" s="122" t="str">
        <f>IF(A1268="","",VLOOKUP(J1235,'TRI-3C'!$B$18:$FH$61,36,FALSE))</f>
        <v/>
      </c>
      <c r="H1268" s="150"/>
      <c r="I1268" s="127" t="str">
        <f t="shared" si="44"/>
        <v/>
      </c>
      <c r="J1268" s="126"/>
    </row>
    <row r="1269" spans="1:10" ht="12.75" customHeight="1">
      <c r="A1269" s="11" t="str">
        <f>IF('TRI-3C'!$AL$13="","",'TRI-3C'!$AL$13)</f>
        <v>Participar juegos grupales siguiendo las reglas y asumiendo roles que le permitan mantener un ambiente armónico con sus pares. (D.EIB.10.11.)</v>
      </c>
      <c r="B1269" s="156"/>
      <c r="C1269" s="156"/>
      <c r="D1269" s="156"/>
      <c r="E1269" s="156"/>
      <c r="F1269" s="157"/>
      <c r="G1269" s="124" t="str">
        <f>IF(A1269="","",VLOOKUP(J1235,'TRI-3C'!$B$18:$FH$61,37,FALSE))</f>
        <v/>
      </c>
      <c r="I1269" s="125" t="str">
        <f t="shared" si="44"/>
        <v/>
      </c>
      <c r="J1269" s="128"/>
    </row>
    <row r="1270" spans="1:10" ht="12.75" customHeight="1">
      <c r="A1270" s="148" t="str">
        <f>IF('TRI-3C'!$AM$13="","",'TRI-3C'!$AM$13)</f>
        <v>Practicar la costumbre de ahorrar para ocasiones y casos especiales</v>
      </c>
      <c r="B1270" s="149"/>
      <c r="C1270" s="149"/>
      <c r="D1270" s="150"/>
      <c r="E1270" s="150"/>
      <c r="F1270" s="126"/>
      <c r="G1270" s="122" t="str">
        <f>IF(A1270="","",VLOOKUP(J1235,'TRI-3C'!$B$18:$FH$61,38,FALSE))</f>
        <v/>
      </c>
      <c r="H1270" s="150"/>
      <c r="I1270" s="127" t="str">
        <f t="shared" si="44"/>
        <v/>
      </c>
      <c r="J1270" s="126"/>
    </row>
    <row r="1271" spans="1:10" ht="12.75" customHeight="1">
      <c r="A1271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1271" s="139"/>
      <c r="C1271" s="139"/>
      <c r="F1271" s="128"/>
      <c r="G1271" s="124" t="str">
        <f>IF(A1271="","",VLOOKUP(J1235,'TRI-3C'!$B$18:$FH$61,39,FALSE))</f>
        <v/>
      </c>
      <c r="I1271" s="125" t="str">
        <f t="shared" si="44"/>
        <v/>
      </c>
      <c r="J1271" s="128"/>
    </row>
    <row r="1272" spans="1:10" ht="12.75" customHeight="1">
      <c r="A1272" s="165" t="str">
        <f>'BI-1T'!$A$9</f>
        <v>RELACIONES CON EL MEDIO NATURAL Y CULTURAL</v>
      </c>
      <c r="B1272" s="149"/>
      <c r="C1272" s="149"/>
      <c r="D1272" s="150"/>
      <c r="E1272" s="150"/>
      <c r="F1272" s="126"/>
      <c r="G1272" s="122" t="str">
        <f>IF(A1272="","",VLOOKUP(J1235,'TRI-3C'!$B$18:$FH$61,40,FALSE))</f>
        <v/>
      </c>
      <c r="H1272" s="150"/>
      <c r="I1272" s="127"/>
      <c r="J1272" s="126"/>
    </row>
    <row r="1273" spans="1:10" ht="12.75" customHeight="1">
      <c r="A1273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1273" s="139"/>
      <c r="C1273" s="139"/>
      <c r="F1273" s="128"/>
      <c r="G1273" s="124" t="str">
        <f>IF(A1273="","",VLOOKUP(J1235,'TRI-3C'!$B$18:$FH$61,41,FALSE))</f>
        <v/>
      </c>
      <c r="I1273" s="125" t="str">
        <f t="shared" ref="I1273:I1292" si="45">IF(G1273="","",G1273)</f>
        <v/>
      </c>
      <c r="J1273" s="128"/>
    </row>
    <row r="1274" spans="1:10" ht="12.75" customHeight="1">
      <c r="A1274" s="192" t="str">
        <f>IF('TRI-3C'!$AQ$13="","",'TRI-3C'!$AQ$13)</f>
        <v>Construir conexiones emocionales con su contexto natural (plantas, animales, agua, tierra, aire) y social.</v>
      </c>
      <c r="B1274" s="154"/>
      <c r="C1274" s="154"/>
      <c r="D1274" s="154"/>
      <c r="E1274" s="154"/>
      <c r="F1274" s="155"/>
      <c r="G1274" s="122" t="str">
        <f>IF(A1274="","",VLOOKUP(J1235,'TRI-3C'!$B$18:$FH$61,42,FALSE))</f>
        <v/>
      </c>
      <c r="H1274" s="150"/>
      <c r="I1274" s="127" t="str">
        <f t="shared" si="45"/>
        <v/>
      </c>
      <c r="J1274" s="126"/>
    </row>
    <row r="1275" spans="1:10" ht="12.75" customHeight="1">
      <c r="A1275" s="147" t="str">
        <f>IF('TRI-3C'!$AR$13="","",'TRI-3C'!$AR$13)</f>
        <v>dentificar en las actividades diarias oportunidades para aprovechar los recursos y reducir los residuos para proteger el entorno natural</v>
      </c>
      <c r="B1275" s="139"/>
      <c r="C1275" s="139"/>
      <c r="F1275" s="128"/>
      <c r="G1275" s="124" t="str">
        <f>IF(A1275="","",VLOOKUP(J1235,'TRI-3C'!$B$18:$FH$61,43,FALSE))</f>
        <v/>
      </c>
      <c r="I1275" s="125" t="str">
        <f t="shared" si="45"/>
        <v/>
      </c>
      <c r="J1275" s="128"/>
    </row>
    <row r="1276" spans="1:10" ht="12.75" customHeight="1">
      <c r="A1276" s="148" t="str">
        <f>IF('TRI-3C'!$AS$13="","",'TRI-3C'!$AS$13)</f>
        <v>Diferenciar entre alimentos nutritivos y no nutritivos identificando los beneficios de una alimentación sana y saludable.</v>
      </c>
      <c r="B1276" s="149"/>
      <c r="C1276" s="149"/>
      <c r="D1276" s="150"/>
      <c r="E1276" s="150"/>
      <c r="F1276" s="126"/>
      <c r="G1276" s="122" t="str">
        <f>IF(A1276="","",VLOOKUP(J1235,'TRI-3C'!$B$18:$FH$61,44,FALSE))</f>
        <v/>
      </c>
      <c r="H1276" s="150"/>
      <c r="I1276" s="127" t="str">
        <f t="shared" si="45"/>
        <v/>
      </c>
      <c r="J1276" s="126"/>
    </row>
    <row r="1277" spans="1:10" ht="12.75" customHeight="1">
      <c r="A1277" s="147" t="str">
        <f>IF('TRI-3C'!$AT$13="","",'TRI-3C'!$AT$13)</f>
        <v>Diferenciar entre lo que le pertenece, lo que pertenece a los demás y lo que pertenece al grupo o comunidad.</v>
      </c>
      <c r="B1277" s="139"/>
      <c r="C1277" s="139"/>
      <c r="F1277" s="128"/>
      <c r="G1277" s="124" t="str">
        <f>IF(A1277="","",VLOOKUP(J1235,'TRI-3C'!$B$18:$FH$61,45,FALSE))</f>
        <v/>
      </c>
      <c r="I1277" s="125" t="str">
        <f t="shared" si="45"/>
        <v/>
      </c>
      <c r="J1277" s="128"/>
    </row>
    <row r="1278" spans="1:10" ht="12.75" customHeight="1">
      <c r="A1278" s="148" t="str">
        <f>IF('TRI-3C'!$AU$13="","",'TRI-3C'!$AU$13)</f>
        <v>Diferenciar los seres vivos y elementos no vivos de su entorno explorando su mundo natural.</v>
      </c>
      <c r="B1278" s="158"/>
      <c r="C1278" s="158"/>
      <c r="D1278" s="158"/>
      <c r="E1278" s="158"/>
      <c r="F1278" s="159"/>
      <c r="G1278" s="122" t="str">
        <f>IF(A1278="","",VLOOKUP(J1235,'TRI-3C'!$B$18:$FH$61,46,FALSE))</f>
        <v/>
      </c>
      <c r="H1278" s="150"/>
      <c r="I1278" s="127" t="str">
        <f t="shared" si="45"/>
        <v/>
      </c>
      <c r="J1278" s="126"/>
    </row>
    <row r="1279" spans="1:10" ht="12.75" customHeight="1">
      <c r="A1279" s="11" t="str">
        <f>IF('TRI-3C'!$AV$13="","",'TRI-3C'!$AV$13)</f>
        <v>Establecer comparaciones entre los elementos del entorno a través de la discriminación sensorial.</v>
      </c>
      <c r="B1279" s="156"/>
      <c r="C1279" s="156"/>
      <c r="D1279" s="156"/>
      <c r="E1279" s="156"/>
      <c r="F1279" s="157"/>
      <c r="G1279" s="124" t="str">
        <f>IF(A1279="","",VLOOKUP(J1235,'TRI-3C'!$B$18:$FH$61,47,FALSE))</f>
        <v/>
      </c>
      <c r="I1279" s="125" t="str">
        <f t="shared" si="45"/>
        <v/>
      </c>
      <c r="J1279" s="128"/>
    </row>
    <row r="1280" spans="1:10" ht="12.75" customHeight="1">
      <c r="A1280" s="148" t="str">
        <f>IF('TRI-3C'!$AW$13="","",'TRI-3C'!$AW$13)</f>
        <v>Explorar e identificar los diferentes elementos y fenómenos del entorno natural mediante procesos que propicien la indagación.</v>
      </c>
      <c r="B1280" s="149"/>
      <c r="C1280" s="149"/>
      <c r="D1280" s="150"/>
      <c r="E1280" s="150"/>
      <c r="F1280" s="126"/>
      <c r="G1280" s="122" t="str">
        <f>IF(A1280="","",VLOOKUP(J1235,'TRI-3C'!$B$18:$FH$61,48,FALSE))</f>
        <v/>
      </c>
      <c r="H1280" s="150"/>
      <c r="I1280" s="127" t="str">
        <f t="shared" si="45"/>
        <v/>
      </c>
      <c r="J1280" s="126"/>
    </row>
    <row r="1281" spans="1:10" ht="12.75" customHeight="1">
      <c r="A1281" s="147" t="str">
        <f>IF('TRI-3C'!$AX$13="","",'TRI-3C'!$AX$13)</f>
        <v>Identificar características de las plantas por su utilidad, estableciendo diferencias entre ellas.</v>
      </c>
      <c r="B1281" s="139"/>
      <c r="C1281" s="139"/>
      <c r="F1281" s="128"/>
      <c r="G1281" s="124" t="str">
        <f>IF(A1281="","",VLOOKUP(J1235,'TRI-3C'!$B$18:$FH$61,49,FALSE))</f>
        <v/>
      </c>
      <c r="I1281" s="125" t="str">
        <f t="shared" si="45"/>
        <v/>
      </c>
      <c r="J1281" s="128"/>
    </row>
    <row r="1282" spans="1:10" ht="12.75" customHeight="1">
      <c r="A1282" s="148" t="str">
        <f>IF('TRI-3C'!$AY$13="","",'TRI-3C'!$AY$13)</f>
        <v>Identificar las características de los animales domésticos y silvestres estableciendo las diferencias entre ellos.</v>
      </c>
      <c r="B1282" s="149"/>
      <c r="C1282" s="149"/>
      <c r="D1282" s="150"/>
      <c r="E1282" s="150"/>
      <c r="F1282" s="126"/>
      <c r="G1282" s="122" t="str">
        <f>IF(A1282="","",VLOOKUP(J1235,'TRI-3C'!$B$18:$FH$61,50,FALSE))</f>
        <v/>
      </c>
      <c r="H1282" s="150"/>
      <c r="I1282" s="127" t="str">
        <f t="shared" si="45"/>
        <v/>
      </c>
      <c r="J1282" s="126"/>
    </row>
    <row r="1283" spans="1:10" ht="12.75" customHeight="1">
      <c r="A1283" s="147" t="str">
        <f>IF('TRI-3C'!$AZ$13="","",'TRI-3C'!$AZ$13)</f>
        <v>Identificar las características del mar y reconocerlo como una parte integral del territorio nacional</v>
      </c>
      <c r="B1283" s="139"/>
      <c r="C1283" s="139"/>
      <c r="F1283" s="128"/>
      <c r="G1283" s="124" t="str">
        <f>IF(A1283="","",VLOOKUP(J1235,'TRI-3C'!$B$18:$FH$61,51,FALSE))</f>
        <v/>
      </c>
      <c r="I1283" s="125" t="str">
        <f t="shared" si="45"/>
        <v/>
      </c>
      <c r="J1283" s="128"/>
    </row>
    <row r="1284" spans="1:10" ht="12.75" customHeight="1">
      <c r="A1284" s="192" t="str">
        <f>IF('TRI-3C'!$BA$13="","",'TRI-3C'!$BA$13)</f>
        <v>Identificar prácticas socioculturales de su localidad demostrando curiosidad ante sus tradiciones.</v>
      </c>
      <c r="B1284" s="154"/>
      <c r="C1284" s="154"/>
      <c r="D1284" s="154"/>
      <c r="E1284" s="154"/>
      <c r="F1284" s="155"/>
      <c r="G1284" s="122" t="str">
        <f>IF(A1284="","",VLOOKUP(J1235,'TRI-3C'!$B$18:$FH$61,52,FALSE))</f>
        <v/>
      </c>
      <c r="H1284" s="150"/>
      <c r="I1284" s="127" t="str">
        <f t="shared" si="45"/>
        <v/>
      </c>
      <c r="J1284" s="126"/>
    </row>
    <row r="1285" spans="1:10" ht="12.75" customHeight="1">
      <c r="A1285" s="147" t="str">
        <f>IF('TRI-3C'!$BB$13="","",'TRI-3C'!$BB$13)</f>
        <v>Observar el proceso del ciclo vital de las plantas mediante actividades de experimentación.</v>
      </c>
      <c r="B1285" s="139"/>
      <c r="C1285" s="139"/>
      <c r="F1285" s="128"/>
      <c r="G1285" s="124" t="str">
        <f>IF(A1285="","",VLOOKUP(J1235,'TRI-3C'!$B$18:$FH$61,53,FALSE))</f>
        <v/>
      </c>
      <c r="I1285" s="125" t="str">
        <f t="shared" si="45"/>
        <v/>
      </c>
      <c r="J1285" s="128"/>
    </row>
    <row r="1286" spans="1:10" ht="12.75" customHeight="1">
      <c r="A1286" s="148" t="str">
        <f>IF('TRI-3C'!$BC$13="","",'TRI-3C'!$BC$13)</f>
        <v>Participar en actividades lúdicas para identificar prácticas de movilidad que ayudan a cuidar el planeta</v>
      </c>
      <c r="B1286" s="149"/>
      <c r="C1286" s="149"/>
      <c r="D1286" s="150"/>
      <c r="E1286" s="150"/>
      <c r="F1286" s="126"/>
      <c r="G1286" s="122" t="str">
        <f>IF(A1286="","",VLOOKUP(J1235,'TRI-3C'!$B$18:$FH$61,54,FALSE))</f>
        <v/>
      </c>
      <c r="H1286" s="150"/>
      <c r="I1286" s="127" t="str">
        <f t="shared" si="45"/>
        <v/>
      </c>
      <c r="J1286" s="126"/>
    </row>
    <row r="1287" spans="1:10" ht="12.75" customHeight="1">
      <c r="A1287" s="147" t="str">
        <f>IF('TRI-3C'!$BD$13="","",'TRI-3C'!$BD$13)</f>
        <v>Participar en algunas prácticas tradicionales de su entorno disfrutando y respetando las diferentes manifestaciones culturales</v>
      </c>
      <c r="B1287" s="139"/>
      <c r="C1287" s="139"/>
      <c r="F1287" s="128"/>
      <c r="G1287" s="124" t="str">
        <f>IF(A1287="","",VLOOKUP(J1235,'TRI-3C'!$B$18:$FH$61,55,FALSE))</f>
        <v/>
      </c>
      <c r="I1287" s="125" t="str">
        <f t="shared" si="45"/>
        <v/>
      </c>
      <c r="J1287" s="128"/>
    </row>
    <row r="1288" spans="1:10" ht="12.75" customHeight="1">
      <c r="A1288" s="148" t="str">
        <f>IF('TRI-3C'!$BE$13="","",'TRI-3C'!$BE$13)</f>
        <v>Practicar hábitos de cuidado y conservación del medio ambiente que eviten la contaminación del aire, suelo y agua. (D.EIB.10.19.)</v>
      </c>
      <c r="B1288" s="158"/>
      <c r="C1288" s="158"/>
      <c r="D1288" s="158"/>
      <c r="E1288" s="158"/>
      <c r="F1288" s="159"/>
      <c r="G1288" s="122" t="str">
        <f>IF(A1288="","",VLOOKUP(J1235,'TRI-3C'!$B$18:$FH$61,56,FALSE))</f>
        <v/>
      </c>
      <c r="H1288" s="150"/>
      <c r="I1288" s="127" t="str">
        <f t="shared" si="45"/>
        <v/>
      </c>
      <c r="J1288" s="126"/>
    </row>
    <row r="1289" spans="1:10" ht="12.75" customHeight="1">
      <c r="A1289" s="11" t="str">
        <f>IF('TRI-3C'!$BF$13="","",'TRI-3C'!$BF$13)</f>
        <v>Realizar acciones de cuidado y protección de plantas y animales de su entorno erradicando actitudes de maltrato.</v>
      </c>
      <c r="B1289" s="156"/>
      <c r="C1289" s="156"/>
      <c r="D1289" s="156"/>
      <c r="E1289" s="156"/>
      <c r="F1289" s="157"/>
      <c r="G1289" s="124" t="str">
        <f>IF(A1289="","",VLOOKUP(J1235,'TRI-3C'!$B$18:$FH$61,57,FALSE))</f>
        <v/>
      </c>
      <c r="I1289" s="125" t="str">
        <f t="shared" si="45"/>
        <v/>
      </c>
      <c r="J1289" s="128"/>
    </row>
    <row r="1290" spans="1:10" ht="12.75" customHeight="1">
      <c r="A1290" s="148" t="str">
        <f>IF('TRI-3C'!$BG$13="","",'TRI-3C'!$BG$13)</f>
        <v>Reconocer cómo las personas utilizan el dinero en su entorno familiar para satisfacer sus necesidades y deseos</v>
      </c>
      <c r="B1290" s="149"/>
      <c r="C1290" s="149"/>
      <c r="D1290" s="150"/>
      <c r="E1290" s="150"/>
      <c r="F1290" s="126"/>
      <c r="G1290" s="122" t="str">
        <f>IF(A1290="","",VLOOKUP(J1235,'TRI-3C'!$B$18:$FH$61,58,FALSE))</f>
        <v/>
      </c>
      <c r="H1290" s="150"/>
      <c r="I1290" s="127" t="str">
        <f t="shared" si="45"/>
        <v/>
      </c>
      <c r="J1290" s="126"/>
    </row>
    <row r="1291" spans="1:10" ht="12.75" customHeight="1">
      <c r="A1291" s="147" t="str">
        <f>IF('TRI-3C'!$BH$13="","",'TRI-3C'!$BH$13)</f>
        <v>Reconocer las consecuencias de no cuidar sus pertenencias.</v>
      </c>
      <c r="B1291" s="139"/>
      <c r="C1291" s="139"/>
      <c r="F1291" s="128"/>
      <c r="G1291" s="124" t="str">
        <f>IF(A1291="","",VLOOKUP(J1235,'TRI-3C'!$B$18:$FH$61,59,FALSE))</f>
        <v/>
      </c>
      <c r="I1291" s="125" t="str">
        <f t="shared" si="45"/>
        <v/>
      </c>
      <c r="J1291" s="128"/>
    </row>
    <row r="1292" spans="1:10" ht="12.75" customHeight="1">
      <c r="A1292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1292" s="149"/>
      <c r="C1292" s="149"/>
      <c r="D1292" s="150"/>
      <c r="E1292" s="150"/>
      <c r="F1292" s="126"/>
      <c r="G1292" s="122" t="str">
        <f>IF(A1292="","",VLOOKUP(J1235,'TRI-3C'!$B$18:$FH$61,60,FALSE))</f>
        <v/>
      </c>
      <c r="H1292" s="150"/>
      <c r="I1292" s="127" t="str">
        <f t="shared" si="45"/>
        <v/>
      </c>
      <c r="J1292" s="126"/>
    </row>
    <row r="1293" spans="1:10" ht="12.75" customHeight="1">
      <c r="A1293" s="164" t="str">
        <f>'BI-1T'!$A$10</f>
        <v>RELACIONES LOGICAS MATEMATICAS</v>
      </c>
      <c r="B1293" s="139"/>
      <c r="C1293" s="139"/>
      <c r="F1293" s="128"/>
      <c r="G1293" s="124" t="str">
        <f>IF(A1293="","",VLOOKUP(J1235,'TRI-3C'!$B$18:$FH$61,61,FALSE))</f>
        <v/>
      </c>
      <c r="I1293" s="125"/>
      <c r="J1293" s="128"/>
    </row>
    <row r="1294" spans="1:10" ht="12.75" customHeight="1">
      <c r="A1294" s="192" t="str">
        <f>IF('TRI-3C'!$BK$13="","",'TRI-3C'!$BK$13)</f>
        <v>Asociar las formas de los objetos del entorno con figuras geométricas bidimensionales</v>
      </c>
      <c r="B1294" s="154"/>
      <c r="C1294" s="154"/>
      <c r="D1294" s="154"/>
      <c r="E1294" s="154"/>
      <c r="F1294" s="155"/>
      <c r="G1294" s="122" t="str">
        <f>IF(A1294="","",VLOOKUP(J1235,'TRI-3C'!$B$18:$FH$61,62,FALSE))</f>
        <v/>
      </c>
      <c r="H1294" s="150"/>
      <c r="I1294" s="127" t="str">
        <f t="shared" ref="I1294:I1315" si="46">IF(G1294="","",G1294)</f>
        <v/>
      </c>
      <c r="J1294" s="126"/>
    </row>
    <row r="1295" spans="1:10" ht="12.75" customHeight="1">
      <c r="A1295" s="147" t="str">
        <f>IF('TRI-3C'!$BL$13="","",'TRI-3C'!$BL$13)</f>
        <v>Clasificar objetos con dos atributos (tamaño, color o forma).</v>
      </c>
      <c r="B1295" s="139"/>
      <c r="C1295" s="139"/>
      <c r="F1295" s="128"/>
      <c r="G1295" s="124" t="str">
        <f>IF(A1295="","",VLOOKUP(J1235,'TRI-3C'!$B$18:$FH$61,63,FALSE))</f>
        <v/>
      </c>
      <c r="I1295" s="125" t="str">
        <f t="shared" si="46"/>
        <v/>
      </c>
      <c r="J1295" s="128"/>
    </row>
    <row r="1296" spans="1:10" ht="12.75" customHeight="1">
      <c r="A1296" s="148" t="str">
        <f>IF('TRI-3C'!$BM$13="","",'TRI-3C'!$BM$13)</f>
        <v>Comparar y armar colecciones de más, igual y menos objetos.</v>
      </c>
      <c r="B1296" s="149"/>
      <c r="C1296" s="149"/>
      <c r="D1296" s="150"/>
      <c r="E1296" s="150"/>
      <c r="F1296" s="126"/>
      <c r="G1296" s="122" t="str">
        <f>IF(A1296="","",VLOOKUP(J1235,'TRI-3C'!$B$18:$FH$61,64,FALSE))</f>
        <v/>
      </c>
      <c r="H1296" s="150"/>
      <c r="I1296" s="127" t="str">
        <f t="shared" si="46"/>
        <v/>
      </c>
      <c r="J1296" s="126"/>
    </row>
    <row r="1297" spans="1:10" ht="12.75" customHeight="1">
      <c r="A1297" s="147" t="str">
        <f>IF('TRI-3C'!$BN$13="","",'TRI-3C'!$BN$13)</f>
        <v>Comparar y ordenar secuencialmente un conjunto pequeño de objetos de acuerdo con su tamaño.</v>
      </c>
      <c r="B1297" s="139"/>
      <c r="C1297" s="139"/>
      <c r="F1297" s="128"/>
      <c r="G1297" s="124" t="str">
        <f>IF(A1297="","",VLOOKUP(J1235,'TRI-3C'!$B$18:$FH$61,65,FALSE))</f>
        <v/>
      </c>
      <c r="I1297" s="125" t="str">
        <f t="shared" si="46"/>
        <v/>
      </c>
      <c r="J1297" s="128"/>
    </row>
    <row r="1298" spans="1:10" ht="12.75" customHeight="1">
      <c r="A1298" s="148" t="str">
        <f>IF('TRI-3C'!$BO$13="","",'TRI-3C'!$BO$13)</f>
        <v>Comprender la relación de número-cantidad hasta el 10.</v>
      </c>
      <c r="B1298" s="158"/>
      <c r="C1298" s="158"/>
      <c r="D1298" s="158"/>
      <c r="E1298" s="158"/>
      <c r="F1298" s="159"/>
      <c r="G1298" s="122" t="str">
        <f>IF(A1298="","",VLOOKUP(J1235,'TRI-3C'!$B$18:$FH$61,66,FALSE))</f>
        <v/>
      </c>
      <c r="H1298" s="150"/>
      <c r="I1298" s="127" t="str">
        <f t="shared" si="46"/>
        <v/>
      </c>
      <c r="J1298" s="126"/>
    </row>
    <row r="1299" spans="1:10" ht="12.75" customHeight="1">
      <c r="A1299" s="11" t="str">
        <f>IF('TRI-3C'!$BP$13="","",'TRI-3C'!$BP$13)</f>
        <v>Comprender la relación del numeral (representación simbólica del número) con la cantidad hasta el 5.</v>
      </c>
      <c r="B1299" s="156"/>
      <c r="C1299" s="156"/>
      <c r="D1299" s="156"/>
      <c r="E1299" s="156"/>
      <c r="F1299" s="157"/>
      <c r="G1299" s="124" t="str">
        <f>IF(A1299="","",VLOOKUP(J1235,'TRI-3C'!$B$18:$FH$61,67,FALSE))</f>
        <v/>
      </c>
      <c r="I1299" s="125" t="str">
        <f t="shared" si="46"/>
        <v/>
      </c>
      <c r="J1299" s="128"/>
    </row>
    <row r="1300" spans="1:10" ht="12.75" customHeight="1">
      <c r="A1300" s="148" t="str">
        <f>IF('TRI-3C'!$BQ$13="","",'TRI-3C'!$BQ$13)</f>
        <v>Contar oralmente del 1 al 15 con secuencia numérica.</v>
      </c>
      <c r="B1300" s="149"/>
      <c r="C1300" s="149"/>
      <c r="D1300" s="150"/>
      <c r="E1300" s="150"/>
      <c r="F1300" s="126"/>
      <c r="G1300" s="122" t="str">
        <f>IF(A1300="","",VLOOKUP(J1235,'TRI-3C'!$B$18:$FH$61,68,FALSE))</f>
        <v/>
      </c>
      <c r="H1300" s="150"/>
      <c r="I1300" s="127" t="str">
        <f t="shared" si="46"/>
        <v/>
      </c>
      <c r="J1300" s="126"/>
    </row>
    <row r="1301" spans="1:10" ht="12.75" customHeight="1">
      <c r="A1301" s="147" t="str">
        <f>IF('TRI-3C'!$BR$13="","",'TRI-3C'!$BR$13)</f>
        <v>Continuar y reproducir patrones simples con objetos concretos y representaciones gráficas.</v>
      </c>
      <c r="B1301" s="139"/>
      <c r="C1301" s="139"/>
      <c r="F1301" s="128"/>
      <c r="G1301" s="124" t="str">
        <f>IF(A1301="","",VLOOKUP(J1235,'TRI-3C'!$B$18:$FH$61,69,FALSE))</f>
        <v/>
      </c>
      <c r="I1301" s="125" t="str">
        <f t="shared" si="46"/>
        <v/>
      </c>
      <c r="J1301" s="128"/>
    </row>
    <row r="1302" spans="1:10" ht="12.75" customHeight="1">
      <c r="A1302" s="148" t="str">
        <f>IF('TRI-3C'!$BS$13="","",'TRI-3C'!$BS$13)</f>
        <v>Establecer la relación de correspondencia entre los elementos de colecciones de objetos.</v>
      </c>
      <c r="B1302" s="149"/>
      <c r="C1302" s="149"/>
      <c r="D1302" s="150"/>
      <c r="E1302" s="150"/>
      <c r="F1302" s="126"/>
      <c r="G1302" s="122" t="str">
        <f>IF(A1302="","",VLOOKUP(J1235,'TRI-3C'!$B$18:$FH$61,70,FALSE))</f>
        <v/>
      </c>
      <c r="H1302" s="150"/>
      <c r="I1302" s="127" t="str">
        <f t="shared" si="46"/>
        <v/>
      </c>
      <c r="J1302" s="126"/>
    </row>
    <row r="1303" spans="1:10" ht="12.75" customHeight="1">
      <c r="A1303" s="147" t="str">
        <f>IF('TRI-3C'!$BT$13="","",'TRI-3C'!$BT$13)</f>
        <v>Identificar características de mañana, tarde y noche</v>
      </c>
      <c r="B1303" s="139"/>
      <c r="C1303" s="139"/>
      <c r="F1303" s="128"/>
      <c r="G1303" s="124" t="str">
        <f>IF(A1303="","",VLOOKUP(J1235,'TRI-3C'!$B$18:$FH$61,71,FALSE))</f>
        <v/>
      </c>
      <c r="I1303" s="125" t="str">
        <f t="shared" si="46"/>
        <v/>
      </c>
      <c r="J1303" s="128"/>
    </row>
    <row r="1304" spans="1:10" ht="12.75" customHeight="1">
      <c r="A1304" s="192" t="str">
        <f>IF('TRI-3C'!$BU$13="","",'TRI-3C'!$BU$13)</f>
        <v>Identificar en los objetos las nociones de medida: largo/ corto, grueso/delgado.</v>
      </c>
      <c r="B1304" s="154"/>
      <c r="C1304" s="154"/>
      <c r="D1304" s="154"/>
      <c r="E1304" s="154"/>
      <c r="F1304" s="155"/>
      <c r="G1304" s="122" t="str">
        <f>IF(A1304="","",VLOOKUP(J1235,'TRI-3C'!$B$18:$FH$61,72,FALSE))</f>
        <v/>
      </c>
      <c r="H1304" s="150"/>
      <c r="I1304" s="127" t="str">
        <f t="shared" si="46"/>
        <v/>
      </c>
      <c r="J1304" s="126"/>
    </row>
    <row r="1305" spans="1:10" ht="12.75" customHeight="1">
      <c r="A1305" s="147" t="str">
        <f>IF('TRI-3C'!$BV$13="","",'TRI-3C'!$BV$13)</f>
        <v>Identificar figuras geométricas básicas: círculo, cuadrado y triángulo en objetos del entorno y en representaciones gráficas.</v>
      </c>
      <c r="B1305" s="139"/>
      <c r="C1305" s="139"/>
      <c r="F1305" s="128"/>
      <c r="G1305" s="124" t="str">
        <f>IF(A1305="","",VLOOKUP(J1235,'TRI-3C'!$B$18:$FH$61,73,FALSE))</f>
        <v/>
      </c>
      <c r="I1305" s="125" t="str">
        <f t="shared" si="46"/>
        <v/>
      </c>
      <c r="J1305" s="128"/>
    </row>
    <row r="1306" spans="1:10" ht="12.75" customHeight="1">
      <c r="A1306" s="148" t="str">
        <f>IF('TRI-3C'!$BW$13="","",'TRI-3C'!$BW$13)</f>
        <v>Identificar la diferencia entre lo que se desea y lo que se necesita</v>
      </c>
      <c r="B1306" s="149"/>
      <c r="C1306" s="149"/>
      <c r="D1306" s="150"/>
      <c r="E1306" s="150"/>
      <c r="F1306" s="126"/>
      <c r="G1306" s="122" t="str">
        <f>IF(A1306="","",VLOOKUP(J1235,'TRI-3C'!$B$18:$FH$61,74,FALSE))</f>
        <v/>
      </c>
      <c r="H1306" s="150"/>
      <c r="I1306" s="127" t="str">
        <f t="shared" si="46"/>
        <v/>
      </c>
      <c r="J1306" s="126"/>
    </row>
    <row r="1307" spans="1:10" ht="12.75" customHeight="1">
      <c r="A1307" s="147" t="str">
        <f>IF('TRI-3C'!$BX$13="","",'TRI-3C'!$BX$13)</f>
        <v>Identificar las nociones de tiempo en acciones que siceden antes, ahora y después</v>
      </c>
      <c r="B1307" s="139"/>
      <c r="C1307" s="139"/>
      <c r="F1307" s="128"/>
      <c r="G1307" s="124" t="str">
        <f>IF(A1307="","",VLOOKUP(J1235,'TRI-3C'!$B$18:$FH$61,75,FALSE))</f>
        <v/>
      </c>
      <c r="I1307" s="125" t="str">
        <f t="shared" si="46"/>
        <v/>
      </c>
      <c r="J1307" s="128"/>
    </row>
    <row r="1308" spans="1:10" ht="12.75" customHeight="1">
      <c r="A1308" s="148" t="str">
        <f>IF('TRI-3C'!$BY$13="","",'TRI-3C'!$BY$13)</f>
        <v>Identificar los números de emergencia a través de actividades lúdicas, y reconocer cuándo pedir ayuda en situaciones sencillas.</v>
      </c>
      <c r="B1308" s="158"/>
      <c r="C1308" s="158"/>
      <c r="D1308" s="158"/>
      <c r="E1308" s="158"/>
      <c r="F1308" s="159"/>
      <c r="G1308" s="122" t="str">
        <f>IF(A1308="","",VLOOKUP(J1235,'TRI-3C'!$B$18:$FH$61,76,FALSE))</f>
        <v/>
      </c>
      <c r="H1308" s="150"/>
      <c r="I1308" s="127" t="str">
        <f t="shared" si="46"/>
        <v/>
      </c>
      <c r="J1308" s="126"/>
    </row>
    <row r="1309" spans="1:10" ht="12.75" customHeight="1">
      <c r="A1309" s="11" t="str">
        <f>IF('TRI-3C'!$BZ$13="","",'TRI-3C'!$BZ$13)</f>
        <v>Identificar semejanzas y diferencias en objetos del entorno con criterios de forma, color y tamaño</v>
      </c>
      <c r="B1309" s="156"/>
      <c r="C1309" s="156"/>
      <c r="D1309" s="156"/>
      <c r="E1309" s="156"/>
      <c r="F1309" s="157"/>
      <c r="G1309" s="124" t="str">
        <f>IF(A1309="","",VLOOKUP(J1235,'TRI-3C'!$B$18:$FH$61,77,FALSE))</f>
        <v/>
      </c>
      <c r="I1309" s="125" t="str">
        <f t="shared" si="46"/>
        <v/>
      </c>
      <c r="J1309" s="128"/>
    </row>
    <row r="1310" spans="1:10" ht="12.75" customHeight="1">
      <c r="A1310" s="148" t="str">
        <f>IF('TRI-3C'!$CA$13="","",'TRI-3C'!$CA$13)</f>
        <v>Ordenar en secuencias lógica sucesos de hasta cinco eventos en representaciones gráficas de sus actividades de la rutina diaria y en escenas de cuentos</v>
      </c>
      <c r="B1310" s="149"/>
      <c r="C1310" s="149"/>
      <c r="D1310" s="150"/>
      <c r="E1310" s="150"/>
      <c r="F1310" s="126"/>
      <c r="G1310" s="122" t="str">
        <f>IF(A1310="","",VLOOKUP(J1235,'TRI-3C'!$B$18:$FH$61,78,FALSE))</f>
        <v/>
      </c>
      <c r="H1310" s="150"/>
      <c r="I1310" s="127" t="str">
        <f t="shared" si="46"/>
        <v/>
      </c>
      <c r="J1310" s="126"/>
    </row>
    <row r="1311" spans="1:10" ht="12.75" customHeight="1">
      <c r="A1311" s="147" t="str">
        <f>IF('TRI-3C'!$CB$13="","",'TRI-3C'!$CB$13)</f>
        <v>Reconocer billetes y monedas en situaciones de la vida real</v>
      </c>
      <c r="B1311" s="139"/>
      <c r="C1311" s="139"/>
      <c r="F1311" s="128"/>
      <c r="G1311" s="124" t="str">
        <f>IF(A1311="","",VLOOKUP(J1235,'TRI-3C'!$B$18:$FH$61,79,FALSE))</f>
        <v/>
      </c>
      <c r="I1311" s="125" t="str">
        <f t="shared" si="46"/>
        <v/>
      </c>
      <c r="J1311" s="128"/>
    </row>
    <row r="1312" spans="1:10" ht="12.75" customHeight="1">
      <c r="A1312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1312" s="149"/>
      <c r="C1312" s="149"/>
      <c r="D1312" s="150"/>
      <c r="E1312" s="150"/>
      <c r="F1312" s="126"/>
      <c r="G1312" s="122" t="str">
        <f>IF(A1312="","",VLOOKUP(J1235,'TRI-3C'!$B$18:$FH$61,80,FALSE))</f>
        <v/>
      </c>
      <c r="H1312" s="150"/>
      <c r="I1312" s="127" t="str">
        <f t="shared" si="46"/>
        <v/>
      </c>
      <c r="J1312" s="126"/>
    </row>
    <row r="1313" spans="1:10" ht="12.75" customHeight="1">
      <c r="A1313" s="147" t="str">
        <f>IF('TRI-3C'!$CD$13="","",'TRI-3C'!$CD$13)</f>
        <v>Reconocer los colores secundarios en objetos e imágenes del entorno.</v>
      </c>
      <c r="B1313" s="139"/>
      <c r="C1313" s="139"/>
      <c r="F1313" s="128"/>
      <c r="G1313" s="124" t="str">
        <f>IF(A1313="","",VLOOKUP(J1235,'TRI-3C'!$B$18:$FH$61,81,FALSE))</f>
        <v/>
      </c>
      <c r="I1313" s="125" t="str">
        <f t="shared" si="46"/>
        <v/>
      </c>
      <c r="J1313" s="128"/>
    </row>
    <row r="1314" spans="1:10" ht="12.75" customHeight="1">
      <c r="A1314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1314" s="154"/>
      <c r="C1314" s="154"/>
      <c r="D1314" s="154"/>
      <c r="E1314" s="154"/>
      <c r="F1314" s="155"/>
      <c r="G1314" s="122" t="str">
        <f>IF(A1314="","",VLOOKUP(J1235,'TRI-3C'!$B$18:$FH$61,82,FALSE))</f>
        <v/>
      </c>
      <c r="H1314" s="150"/>
      <c r="I1314" s="127" t="str">
        <f t="shared" si="46"/>
        <v/>
      </c>
      <c r="J1314" s="126"/>
    </row>
    <row r="1315" spans="1:10" ht="12.75" customHeight="1">
      <c r="A1315" s="147" t="str">
        <f>IF('TRI-3C'!$CF$13="","",'TRI-3C'!$CF$13)</f>
        <v>Relacionar las distintas formas de adquirir dinero con el trabajo y el esfuerzo.</v>
      </c>
      <c r="B1315" s="139"/>
      <c r="C1315" s="139"/>
      <c r="F1315" s="128"/>
      <c r="G1315" s="124" t="str">
        <f>IF(A1315="","",VLOOKUP(J1235,'TRI-3C'!$B$18:$FH$61,83,FALSE))</f>
        <v/>
      </c>
      <c r="I1315" s="125" t="str">
        <f t="shared" si="46"/>
        <v/>
      </c>
      <c r="J1315" s="128"/>
    </row>
    <row r="1316" spans="1:10" ht="12.75" customHeight="1">
      <c r="A1316" s="165" t="str">
        <f>'BI-1T'!$A$11</f>
        <v>COMPRENSIÓN Y EXPRESION DEL LENGUAJE</v>
      </c>
      <c r="B1316" s="149"/>
      <c r="C1316" s="149"/>
      <c r="D1316" s="150"/>
      <c r="E1316" s="150"/>
      <c r="F1316" s="126"/>
      <c r="G1316" s="122" t="str">
        <f>IF(A1316="","",VLOOKUP(J1235,'TRI-3C'!$B$18:$FH$61,84,FALSE))</f>
        <v/>
      </c>
      <c r="H1316" s="150"/>
      <c r="I1316" s="127"/>
      <c r="J1316" s="126"/>
    </row>
    <row r="1317" spans="1:10" ht="12.75" customHeight="1">
      <c r="A1317" s="147" t="str">
        <f>IF('TRI-3C'!$CH$13="","",'TRI-3C'!$CH$13)</f>
        <v>Asociar la imagen de la portada con el título de los cuentos conocidos.</v>
      </c>
      <c r="B1317" s="139"/>
      <c r="C1317" s="139"/>
      <c r="F1317" s="128"/>
      <c r="G1317" s="124" t="str">
        <f>IF(A1317="","",VLOOKUP(J1235,'TRI-3C'!$B$18:$FH$61,85,FALSE))</f>
        <v/>
      </c>
      <c r="I1317" s="125" t="str">
        <f t="shared" ref="I1317:I1337" si="47">IF(G1317="","",G1317)</f>
        <v/>
      </c>
      <c r="J1317" s="128"/>
    </row>
    <row r="1318" spans="1:10" ht="12.75" customHeight="1">
      <c r="A1318" s="148" t="str">
        <f>IF('TRI-3C'!$CI$13="","",'TRI-3C'!$CI$13)</f>
        <v>Colaborar en la creación de textos colectivos con la ayuda del docente.</v>
      </c>
      <c r="B1318" s="158"/>
      <c r="C1318" s="158"/>
      <c r="D1318" s="158"/>
      <c r="E1318" s="158"/>
      <c r="F1318" s="159"/>
      <c r="G1318" s="122" t="str">
        <f>IF(A1318="","",VLOOKUP(J1235,'TRI-3C'!$B$18:$FH$61,86,FALSE))</f>
        <v/>
      </c>
      <c r="H1318" s="150"/>
      <c r="I1318" s="127" t="str">
        <f t="shared" si="47"/>
        <v/>
      </c>
      <c r="J1318" s="126"/>
    </row>
    <row r="1319" spans="1:10" ht="12.75" customHeight="1">
      <c r="A1319" s="11" t="str">
        <f>IF('TRI-3C'!$CJ$13="","",'TRI-3C'!$CJ$13)</f>
        <v>Comprender el derecho propio y de las otras personas a decir que no como una respuesta válida y respetable.</v>
      </c>
      <c r="B1319" s="156"/>
      <c r="C1319" s="156"/>
      <c r="D1319" s="156"/>
      <c r="E1319" s="156"/>
      <c r="F1319" s="157"/>
      <c r="G1319" s="124" t="str">
        <f>IF(A1319="","",VLOOKUP(J1235,'TRI-3C'!$B$18:$FH$61,87,FALSE))</f>
        <v/>
      </c>
      <c r="I1319" s="125" t="str">
        <f t="shared" si="47"/>
        <v/>
      </c>
      <c r="J1319" s="128"/>
    </row>
    <row r="1320" spans="1:10" ht="12.75" customHeight="1">
      <c r="A1320" s="148" t="str">
        <f>IF('TRI-3C'!$CK$13="","",'TRI-3C'!$CK$13)</f>
        <v>Comunicarse a través de dibujos de objetos con detalles que lo vuelven identificables, como representación simbólica de sus ideas.</v>
      </c>
      <c r="B1320" s="149"/>
      <c r="C1320" s="149"/>
      <c r="D1320" s="150"/>
      <c r="E1320" s="150"/>
      <c r="F1320" s="126"/>
      <c r="G1320" s="122" t="str">
        <f>IF(A1320="","",VLOOKUP(J1235,'TRI-3C'!$B$18:$FH$61,88,FALSE))</f>
        <v/>
      </c>
      <c r="H1320" s="150"/>
      <c r="I1320" s="127" t="str">
        <f t="shared" si="47"/>
        <v/>
      </c>
      <c r="J1320" s="126"/>
    </row>
    <row r="1321" spans="1:10" ht="12.75" customHeight="1">
      <c r="A1321" s="147" t="str">
        <f>IF('TRI-3C'!$CL$13="","",'TRI-3C'!$CL$13)</f>
        <v>Comunicarse incorporando palabras nuevas a su vocabulario en función de los ambientes y experiencias en las que interactúa.</v>
      </c>
      <c r="B1321" s="139"/>
      <c r="C1321" s="139"/>
      <c r="F1321" s="128"/>
      <c r="G1321" s="124" t="str">
        <f>IF(A1321="","",VLOOKUP(J1235,'TRI-3C'!$B$18:$FH$61,89,FALSE))</f>
        <v/>
      </c>
      <c r="I1321" s="125" t="str">
        <f t="shared" si="47"/>
        <v/>
      </c>
      <c r="J1321" s="128"/>
    </row>
    <row r="1322" spans="1:10" ht="12.75" customHeight="1">
      <c r="A1322" s="148" t="str">
        <f>IF('TRI-3C'!$CM$13="","",'TRI-3C'!$CM$13)</f>
        <v>Contar un cuento en base a sus imágenes a partir de la portada y siguiendo la secuencia de las páginas.</v>
      </c>
      <c r="B1322" s="149"/>
      <c r="C1322" s="149"/>
      <c r="D1322" s="150"/>
      <c r="E1322" s="150"/>
      <c r="F1322" s="126"/>
      <c r="G1322" s="122" t="str">
        <f>IF(A1322="","",VLOOKUP(J1235,'TRI-3C'!$B$18:$FH$61,90,FALSE))</f>
        <v/>
      </c>
      <c r="H1322" s="150"/>
      <c r="I1322" s="127" t="str">
        <f t="shared" si="47"/>
        <v/>
      </c>
      <c r="J1322" s="126"/>
    </row>
    <row r="1323" spans="1:10" ht="12.75" customHeight="1">
      <c r="A1323" s="147" t="str">
        <f>IF('TRI-3C'!$CN$13="","",'TRI-3C'!$CN$13)</f>
        <v>Describir oralmente imágenes gráficas (pictogramas) y digitales, estructurando oraciones más elaboradas que describan a los objetos que observa.</v>
      </c>
      <c r="B1323" s="139"/>
      <c r="C1323" s="139"/>
      <c r="F1323" s="128"/>
      <c r="G1323" s="124" t="str">
        <f>IF(A1323="","",VLOOKUP(J1235,'TRI-3C'!$B$18:$FH$61,91,FALSE))</f>
        <v/>
      </c>
      <c r="I1323" s="125" t="str">
        <f t="shared" si="47"/>
        <v/>
      </c>
      <c r="J1323" s="128"/>
    </row>
    <row r="1324" spans="1:10" ht="12.75" customHeight="1">
      <c r="A1324" s="192" t="str">
        <f>IF('TRI-3C'!$CO$13="","",'TRI-3C'!$CO$13)</f>
        <v>Describir oralmente imágenes relacionadas con los derechos de las personas en situación de movilidad</v>
      </c>
      <c r="B1324" s="154"/>
      <c r="C1324" s="154"/>
      <c r="D1324" s="154"/>
      <c r="E1324" s="154"/>
      <c r="F1324" s="155"/>
      <c r="G1324" s="122" t="str">
        <f>IF(A1324="","",VLOOKUP(J1235,'TRI-3C'!$B$18:$FH$61,92,FALSE))</f>
        <v/>
      </c>
      <c r="H1324" s="150"/>
      <c r="I1324" s="127" t="str">
        <f t="shared" si="47"/>
        <v/>
      </c>
      <c r="J1324" s="126"/>
    </row>
    <row r="1325" spans="1:10" ht="12.75" customHeight="1">
      <c r="A1325" s="147" t="str">
        <f>IF('TRI-3C'!$CP$13="","",'TRI-3C'!$CP$13)</f>
        <v>Expresarse oralmente pronunciando correctamente la mayoría de las palabras puede presentarse dificultades en la pronunciación de s, y la r.</v>
      </c>
      <c r="B1325" s="139"/>
      <c r="C1325" s="139"/>
      <c r="F1325" s="128"/>
      <c r="G1325" s="124" t="str">
        <f>IF(A1325="","",VLOOKUP(J1235,'TRI-3C'!$B$18:$FH$61,93,FALSE))</f>
        <v/>
      </c>
      <c r="I1325" s="125" t="str">
        <f t="shared" si="47"/>
        <v/>
      </c>
      <c r="J1325" s="128"/>
    </row>
    <row r="1326" spans="1:10" ht="12.75" customHeight="1">
      <c r="A1326" s="148" t="str">
        <f>IF('TRI-3C'!$CQ$13="","",'TRI-3C'!$CQ$13)</f>
        <v>Expresarse utilizando oraciones cortas y completas manteniendo el orden de las palabras.</v>
      </c>
      <c r="B1326" s="149"/>
      <c r="C1326" s="149"/>
      <c r="D1326" s="150"/>
      <c r="E1326" s="150"/>
      <c r="F1326" s="126"/>
      <c r="G1326" s="122" t="str">
        <f>IF(A1326="","",VLOOKUP(J1235,'TRI-3C'!$B$18:$FH$61,94,FALSE))</f>
        <v/>
      </c>
      <c r="H1326" s="150"/>
      <c r="I1326" s="127" t="str">
        <f t="shared" si="47"/>
        <v/>
      </c>
      <c r="J1326" s="126"/>
    </row>
    <row r="1327" spans="1:10" ht="12.75" customHeight="1">
      <c r="A1327" s="147" t="str">
        <f>IF('TRI-3C'!$CR$13="","",'TRI-3C'!$CR$13)</f>
        <v>Identificar “auditivamente” el fonema (sonido) inicial de las palabras más utilizadas.</v>
      </c>
      <c r="B1327" s="139"/>
      <c r="C1327" s="139"/>
      <c r="F1327" s="128"/>
      <c r="G1327" s="124" t="str">
        <f>IF(A1327="","",VLOOKUP(J1235,'TRI-3C'!$B$18:$FH$61,95,FALSE))</f>
        <v/>
      </c>
      <c r="I1327" s="125" t="str">
        <f t="shared" si="47"/>
        <v/>
      </c>
      <c r="J1327" s="128"/>
    </row>
    <row r="1328" spans="1:10" ht="12.75" customHeight="1">
      <c r="A1328" s="148" t="str">
        <f>IF('TRI-3C'!$CS$13="","",'TRI-3C'!$CS$13)</f>
        <v>Identificar una persona adulta de confianza para solicitar apoyo al enfrentar desafíos emocionales en situaciones cotidianas del entorno escolar</v>
      </c>
      <c r="B1328" s="158"/>
      <c r="C1328" s="158"/>
      <c r="D1328" s="158"/>
      <c r="E1328" s="158"/>
      <c r="F1328" s="159"/>
      <c r="G1328" s="122" t="str">
        <f>IF(A1328="","",VLOOKUP(J1235,'TRI-3C'!$B$18:$FH$61,96,FALSE))</f>
        <v/>
      </c>
      <c r="H1328" s="150"/>
      <c r="I1328" s="127" t="str">
        <f t="shared" si="47"/>
        <v/>
      </c>
      <c r="J1328" s="126"/>
    </row>
    <row r="1329" spans="1:10" ht="12.75" customHeight="1">
      <c r="A1329" s="11" t="str">
        <f>IF('TRI-3C'!$CT$13="","",'TRI-3C'!$CT$13)</f>
        <v>Participar en conversaciones más complejas y largas manteniéndose dentro del tema.</v>
      </c>
      <c r="B1329" s="156"/>
      <c r="C1329" s="156"/>
      <c r="D1329" s="156"/>
      <c r="E1329" s="156"/>
      <c r="F1329" s="157"/>
      <c r="G1329" s="124" t="str">
        <f>IF(A1329="","",VLOOKUP(J1235,'TRI-3C'!$B$18:$FH$61,97,FALSE))</f>
        <v/>
      </c>
      <c r="I1329" s="125" t="str">
        <f t="shared" si="47"/>
        <v/>
      </c>
      <c r="J1329" s="128"/>
    </row>
    <row r="1330" spans="1:10" ht="12.75" customHeight="1">
      <c r="A1330" s="148" t="str">
        <f>IF('TRI-3C'!$CU$13="","",'TRI-3C'!$CU$13)</f>
        <v>Producir palabras que riman espontáneamente tomado en cuenta los sonidos finales de las mismas.</v>
      </c>
      <c r="B1330" s="149"/>
      <c r="C1330" s="149"/>
      <c r="D1330" s="150"/>
      <c r="E1330" s="150"/>
      <c r="F1330" s="126"/>
      <c r="G1330" s="122" t="str">
        <f>IF(A1330="","",VLOOKUP(J1235,'TRI-3C'!$B$18:$FH$61,98,FALSE))</f>
        <v/>
      </c>
      <c r="H1330" s="150"/>
      <c r="I1330" s="127" t="str">
        <f t="shared" si="47"/>
        <v/>
      </c>
      <c r="J1330" s="126"/>
    </row>
    <row r="1331" spans="1:10" ht="12.75" customHeight="1">
      <c r="A1331" s="147" t="str">
        <f>IF('TRI-3C'!$CV$13="","",'TRI-3C'!$CV$13)</f>
        <v>Realizar modificaciones del contenido de un cuento relatado por el adulto, cambiando partes del él como: acciones y final.</v>
      </c>
      <c r="B1331" s="139"/>
      <c r="C1331" s="139"/>
      <c r="F1331" s="128"/>
      <c r="G1331" s="124" t="str">
        <f>IF(A1331="","",VLOOKUP(J1235,'TRI-3C'!$B$18:$FH$61,99,FALSE))</f>
        <v/>
      </c>
      <c r="I1331" s="125" t="str">
        <f t="shared" si="47"/>
        <v/>
      </c>
      <c r="J1331" s="128"/>
    </row>
    <row r="1332" spans="1:10" ht="12.75" customHeight="1">
      <c r="A1332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332" s="149"/>
      <c r="C1332" s="149"/>
      <c r="D1332" s="150"/>
      <c r="E1332" s="150"/>
      <c r="F1332" s="126"/>
      <c r="G1332" s="122" t="str">
        <f>IF(A1332="","",VLOOKUP(J1235,'TRI-3C'!$B$18:$FH$61,100,FALSE))</f>
        <v/>
      </c>
      <c r="H1332" s="150"/>
      <c r="I1332" s="127" t="str">
        <f t="shared" si="47"/>
        <v/>
      </c>
      <c r="J1332" s="126"/>
    </row>
    <row r="1333" spans="1:10" ht="12.75" customHeight="1">
      <c r="A1333" s="147" t="str">
        <f>IF('TRI-3C'!$CX$13="","",'TRI-3C'!$CX$13)</f>
        <v>Reconocer etiquetas y rótulos de su entorno inmediato y los “lee”.</v>
      </c>
      <c r="B1333" s="139"/>
      <c r="C1333" s="139"/>
      <c r="F1333" s="128"/>
      <c r="G1333" s="124" t="str">
        <f>IF(A1333="","",VLOOKUP(J1235,'TRI-3C'!$B$18:$FH$61,101,FALSE))</f>
        <v/>
      </c>
      <c r="I1333" s="125" t="str">
        <f t="shared" si="47"/>
        <v/>
      </c>
      <c r="J1333" s="128"/>
    </row>
    <row r="1334" spans="1:10" ht="12.75" customHeight="1">
      <c r="A1334" s="192" t="str">
        <f>IF('TRI-3C'!$CY$13="","",'TRI-3C'!$CY$13)</f>
        <v>Relatar cuentos, narrados por el adulto, manteniendo la secuencia, sin la ayuda del paratexto.</v>
      </c>
      <c r="B1334" s="154"/>
      <c r="C1334" s="154"/>
      <c r="D1334" s="154"/>
      <c r="E1334" s="154"/>
      <c r="F1334" s="155"/>
      <c r="G1334" s="122" t="str">
        <f>IF(A1334="","",VLOOKUP(J1235,'TRI-3C'!$B$18:$FH$61,102,FALSE))</f>
        <v/>
      </c>
      <c r="H1334" s="150"/>
      <c r="I1334" s="127" t="str">
        <f t="shared" si="47"/>
        <v/>
      </c>
      <c r="J1334" s="126"/>
    </row>
    <row r="1335" spans="1:10" ht="12.75" customHeight="1">
      <c r="A1335" s="147" t="str">
        <f>IF('TRI-3C'!$CZ$13="","",'TRI-3C'!$CZ$13)</f>
        <v>Reproducir trabalenguas sencillos, adivinanzas, canciones y poemas cortos, mejorando su pronunciación y potenciando su capacidad imaginativa.</v>
      </c>
      <c r="B1335" s="139"/>
      <c r="C1335" s="139"/>
      <c r="F1335" s="128"/>
      <c r="G1335" s="124" t="str">
        <f>IF(A1335="","",VLOOKUP(J1235,'TRI-3C'!$B$18:$FH$61,103,FALSE))</f>
        <v/>
      </c>
      <c r="I1335" s="125" t="str">
        <f t="shared" si="47"/>
        <v/>
      </c>
      <c r="J1335" s="128"/>
    </row>
    <row r="1336" spans="1:10" ht="12.75" customHeight="1">
      <c r="A1336" s="148" t="str">
        <f>IF('TRI-3C'!$DA$13="","",'TRI-3C'!$DA$13)</f>
        <v>Responder preguntas sobre un texto narrado por el adulto, relacionadas a los personajes y acciones principales.</v>
      </c>
      <c r="B1336" s="149"/>
      <c r="C1336" s="149"/>
      <c r="D1336" s="150"/>
      <c r="E1336" s="150"/>
      <c r="F1336" s="126"/>
      <c r="G1336" s="122" t="str">
        <f>IF(A1336="","",VLOOKUP(J1235,'TRI-3C'!$B$18:$FH$61,104,FALSE))</f>
        <v/>
      </c>
      <c r="H1336" s="150"/>
      <c r="I1336" s="127" t="str">
        <f t="shared" si="47"/>
        <v/>
      </c>
      <c r="J1336" s="126"/>
    </row>
    <row r="1337" spans="1:10" ht="12.75" customHeight="1">
      <c r="A1337" s="147" t="str">
        <f>IF('TRI-3C'!$DB$13="","",'TRI-3C'!$DB$13)</f>
        <v>Seguir instrucciones sencillas que involucren la ejecución de tres o más actividades</v>
      </c>
      <c r="B1337" s="139"/>
      <c r="C1337" s="139"/>
      <c r="F1337" s="128"/>
      <c r="G1337" s="124" t="str">
        <f>IF(A1337="","",VLOOKUP(J1235,'TRI-3C'!$B$18:$FH$61,105,FALSE))</f>
        <v/>
      </c>
      <c r="I1337" s="125" t="str">
        <f t="shared" si="47"/>
        <v/>
      </c>
      <c r="J1337" s="128"/>
    </row>
    <row r="1338" spans="1:10" ht="12.75" customHeight="1">
      <c r="A1338" s="165" t="str">
        <f>'BI-1T'!$A$12</f>
        <v>EXPRESIÓN ARTISTICA</v>
      </c>
      <c r="B1338" s="158"/>
      <c r="C1338" s="158"/>
      <c r="D1338" s="158"/>
      <c r="E1338" s="158"/>
      <c r="F1338" s="159"/>
      <c r="G1338" s="122" t="str">
        <f>IF(A1338="","",VLOOKUP(J1235,'TRI-3C'!$B$18:$FH$61,106,FALSE))</f>
        <v/>
      </c>
      <c r="H1338" s="150"/>
      <c r="I1338" s="127"/>
      <c r="J1338" s="126"/>
    </row>
    <row r="1339" spans="1:10" ht="12.75" customHeight="1">
      <c r="A1339" s="11" t="str">
        <f>IF('TRI-3C'!$DD$13="","",'TRI-3C'!$DD$13)</f>
        <v>Cantar canciones siguiendo el ritmo y coordinando con las expresiones de su cuerpo.</v>
      </c>
      <c r="B1339" s="156"/>
      <c r="C1339" s="156"/>
      <c r="D1339" s="156"/>
      <c r="E1339" s="156"/>
      <c r="F1339" s="157"/>
      <c r="G1339" s="124" t="str">
        <f>IF(A1339="","",VLOOKUP(J1235,'TRI-3C'!$B$18:$FH$61,107,FALSE))</f>
        <v/>
      </c>
      <c r="I1339" s="125" t="str">
        <f t="shared" ref="I1339:I1349" si="48">IF(G1339="","",G1339)</f>
        <v/>
      </c>
      <c r="J1339" s="128"/>
    </row>
    <row r="1340" spans="1:10" ht="12.75" customHeight="1">
      <c r="A1340" s="148" t="str">
        <f>IF('TRI-3C'!$DE$13="","",'TRI-3C'!$DE$13)</f>
        <v>Comunicar de manera escrita sus ideas intentando imitar letras o formas parecidas a letras.</v>
      </c>
      <c r="B1340" s="149"/>
      <c r="C1340" s="149"/>
      <c r="D1340" s="150"/>
      <c r="E1340" s="150"/>
      <c r="F1340" s="126"/>
      <c r="G1340" s="122" t="str">
        <f>IF(A1340="","",VLOOKUP(J1235,'TRI-3C'!$B$18:$FH$61,108,FALSE))</f>
        <v/>
      </c>
      <c r="H1340" s="150"/>
      <c r="I1340" s="127" t="str">
        <f t="shared" si="48"/>
        <v/>
      </c>
      <c r="J1340" s="126"/>
    </row>
    <row r="1341" spans="1:10" ht="12.75" customHeight="1">
      <c r="A1341" s="147" t="str">
        <f>IF('TRI-3C'!$DF$13="","",'TRI-3C'!$DF$13)</f>
        <v>Ejecutar patrones de más de dos ritmos con partes del cuerpo y elementos o instrumentos sonoros.</v>
      </c>
      <c r="B1341" s="139"/>
      <c r="C1341" s="139"/>
      <c r="F1341" s="128"/>
      <c r="G1341" s="124" t="str">
        <f>IF(A1341="","",VLOOKUP(J1235,'TRI-3C'!$B$18:$FH$61,109,FALSE))</f>
        <v/>
      </c>
      <c r="I1341" s="125" t="str">
        <f t="shared" si="48"/>
        <v/>
      </c>
      <c r="J1341" s="128"/>
    </row>
    <row r="1342" spans="1:10" ht="12.75" customHeight="1">
      <c r="A1342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1342" s="149"/>
      <c r="C1342" s="149"/>
      <c r="D1342" s="150"/>
      <c r="E1342" s="150"/>
      <c r="F1342" s="126"/>
      <c r="G1342" s="122" t="str">
        <f>IF(A1342="","",VLOOKUP(J1235,'TRI-3C'!$B$18:$FH$61,110,FALSE))</f>
        <v/>
      </c>
      <c r="H1342" s="150"/>
      <c r="I1342" s="127" t="str">
        <f t="shared" si="48"/>
        <v/>
      </c>
      <c r="J1342" s="126"/>
    </row>
    <row r="1343" spans="1:10" ht="12.75" customHeight="1">
      <c r="A1343" s="147" t="str">
        <f>IF('TRI-3C'!$DH$13="","",'TRI-3C'!$DH$13)</f>
        <v>Expresar su opinión al observar una obra artística relacionada a la plástica o a la escultura.</v>
      </c>
      <c r="B1343" s="139"/>
      <c r="C1343" s="139"/>
      <c r="F1343" s="128"/>
      <c r="G1343" s="124" t="str">
        <f>IF(A1343="","",VLOOKUP(J1235,'TRI-3C'!$B$18:$FH$61,111,FALSE))</f>
        <v/>
      </c>
      <c r="I1343" s="125" t="str">
        <f t="shared" si="48"/>
        <v/>
      </c>
      <c r="J1343" s="128"/>
    </row>
    <row r="1344" spans="1:10" ht="12.75" customHeight="1">
      <c r="A1344" s="192" t="str">
        <f>IF('TRI-3C'!$DI$13="","",'TRI-3C'!$DI$13)</f>
        <v>Expresar sus vivencias y experiencias a través del dibujo libre.</v>
      </c>
      <c r="B1344" s="154"/>
      <c r="C1344" s="154"/>
      <c r="D1344" s="154"/>
      <c r="E1344" s="154"/>
      <c r="F1344" s="155"/>
      <c r="G1344" s="122" t="str">
        <f>IF(A1344="","",VLOOKUP(J1235,'TRI-3C'!$B$18:$FH$61,112,FALSE))</f>
        <v/>
      </c>
      <c r="H1344" s="150"/>
      <c r="I1344" s="127" t="str">
        <f t="shared" si="48"/>
        <v/>
      </c>
      <c r="J1344" s="126"/>
    </row>
    <row r="1345" spans="1:10" ht="12.75" customHeight="1">
      <c r="A1345" s="147" t="str">
        <f>IF('TRI-3C'!$DJ$13="","",'TRI-3C'!$DJ$13)</f>
        <v>Mantener el ritmo y las secuencias de pasos sencillos durante la ejecución de coreografías.</v>
      </c>
      <c r="B1345" s="139"/>
      <c r="C1345" s="139"/>
      <c r="F1345" s="128"/>
      <c r="G1345" s="124" t="str">
        <f>IF(A1345="","",VLOOKUP(J1235,'TRI-3C'!$B$18:$FH$61,113,FALSE))</f>
        <v/>
      </c>
      <c r="I1345" s="125" t="str">
        <f t="shared" si="48"/>
        <v/>
      </c>
      <c r="J1345" s="128"/>
    </row>
    <row r="1346" spans="1:10" ht="12.75" customHeight="1">
      <c r="A1346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346" s="149"/>
      <c r="C1346" s="149"/>
      <c r="D1346" s="150"/>
      <c r="E1346" s="150"/>
      <c r="F1346" s="126"/>
      <c r="G1346" s="122" t="str">
        <f>IF(A1346="","",VLOOKUP(J1235,'TRI-3C'!$B$18:$FH$61,114,FALSE))</f>
        <v/>
      </c>
      <c r="H1346" s="150"/>
      <c r="I1346" s="127" t="str">
        <f t="shared" si="48"/>
        <v/>
      </c>
      <c r="J1346" s="126"/>
    </row>
    <row r="1347" spans="1:10" ht="12.75" customHeight="1">
      <c r="A1347" s="147" t="str">
        <f>IF('TRI-3C'!$DL$13="","",'TRI-3C'!$DL$13)</f>
        <v>Participar en dramatizaciones, asumiendo roles de diferentes personas del entorno y de personajes de cuentos e historietas.</v>
      </c>
      <c r="B1347" s="139"/>
      <c r="C1347" s="139"/>
      <c r="F1347" s="128"/>
      <c r="G1347" s="124" t="str">
        <f>IF(A1347="","",VLOOKUP(J1235,'TRI-3C'!$B$18:$FH$61,115,FALSE))</f>
        <v/>
      </c>
      <c r="I1347" s="125" t="str">
        <f t="shared" si="48"/>
        <v/>
      </c>
      <c r="J1347" s="128"/>
    </row>
    <row r="1348" spans="1:10" ht="12.75" customHeight="1">
      <c r="A1348" s="148" t="str">
        <f>IF('TRI-3C'!$DM$13="","",'TRI-3C'!$DM$13)</f>
        <v>Participar en rondas populares, bailes y juegos tradicionales, asumiendo los roles y respetando las reglas.</v>
      </c>
      <c r="B1348" s="158"/>
      <c r="C1348" s="158"/>
      <c r="D1348" s="158"/>
      <c r="E1348" s="158"/>
      <c r="F1348" s="159"/>
      <c r="G1348" s="122" t="str">
        <f>IF(A1348="","",VLOOKUP(J1235,'TRI-3C'!$B$18:$FH$61,116,FALSE))</f>
        <v/>
      </c>
      <c r="H1348" s="150"/>
      <c r="I1348" s="127" t="str">
        <f t="shared" si="48"/>
        <v/>
      </c>
      <c r="J1348" s="126"/>
    </row>
    <row r="1349" spans="1:10" ht="12.75" customHeight="1">
      <c r="A1349" s="11" t="str">
        <f>IF('TRI-3C'!$DN$13="","",'TRI-3C'!$DN$13)</f>
        <v>Realizar actividades creativas utilizando las técnicas grafo plásticas con variedad de materiales.</v>
      </c>
      <c r="B1349" s="156"/>
      <c r="C1349" s="156"/>
      <c r="D1349" s="156"/>
      <c r="E1349" s="156"/>
      <c r="F1349" s="157"/>
      <c r="G1349" s="124" t="str">
        <f>IF(A1349="","",VLOOKUP(J1235,'TRI-3C'!$B$18:$FH$61,117,FALSE))</f>
        <v/>
      </c>
      <c r="I1349" s="125" t="str">
        <f t="shared" si="48"/>
        <v/>
      </c>
      <c r="J1349" s="128"/>
    </row>
    <row r="1350" spans="1:10" ht="12.75" customHeight="1">
      <c r="A1350" s="165" t="str">
        <f>'BI-1T'!$A$13</f>
        <v>EXPRESION CORPORAL Y MOTRICIDAD</v>
      </c>
      <c r="B1350" s="149"/>
      <c r="C1350" s="149"/>
      <c r="D1350" s="150"/>
      <c r="E1350" s="150"/>
      <c r="F1350" s="126"/>
      <c r="G1350" s="122" t="str">
        <f>IF(A1350="","",VLOOKUP(J1235,'TRI-3C'!$B$18:$FH$61,118,FALSE))</f>
        <v/>
      </c>
      <c r="H1350" s="150"/>
      <c r="I1350" s="127"/>
      <c r="J1350" s="126"/>
    </row>
    <row r="1351" spans="1:10" ht="12.75" customHeight="1">
      <c r="A1351" s="147" t="str">
        <f>IF('TRI-3C'!$DP$13="","",'TRI-3C'!$DP$13)</f>
        <v>Caminar y correr con soltura y seguridad manteniendo el equilibrio a diferentes distancias, orientaciones y ritmos en espacios parciales.</v>
      </c>
      <c r="B1351" s="139"/>
      <c r="C1351" s="139"/>
      <c r="F1351" s="128"/>
      <c r="G1351" s="124" t="str">
        <f>IF(A1351="","",VLOOKUP(J1235,'TRI-3C'!$B$18:$FH$61,119,FALSE))</f>
        <v/>
      </c>
      <c r="I1351" s="125" t="str">
        <f t="shared" ref="I1351:I1378" si="49">IF(G1351="","",G1351)</f>
        <v/>
      </c>
      <c r="J1351" s="128"/>
    </row>
    <row r="1352" spans="1:10" ht="12.75" customHeight="1">
      <c r="A1352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1352" s="149"/>
      <c r="C1352" s="149"/>
      <c r="D1352" s="150"/>
      <c r="E1352" s="150"/>
      <c r="F1352" s="126"/>
      <c r="G1352" s="122" t="str">
        <f>IF(A1352="","",VLOOKUP(J1235,'TRI-3C'!$B$18:$FH$61,120,FALSE))</f>
        <v/>
      </c>
      <c r="H1352" s="150"/>
      <c r="I1352" s="127" t="str">
        <f t="shared" si="49"/>
        <v/>
      </c>
      <c r="J1352" s="126"/>
    </row>
    <row r="1353" spans="1:10" ht="12.75" customHeight="1">
      <c r="A1353" s="147" t="str">
        <f>IF('TRI-3C'!$DR$13="","",'TRI-3C'!$DR$13)</f>
        <v>Discriminar sonidos onomatopéyicos y diferencia los sonidos naturales de los artificiales</v>
      </c>
      <c r="B1353" s="139"/>
      <c r="C1353" s="139"/>
      <c r="F1353" s="128"/>
      <c r="G1353" s="124" t="str">
        <f>IF(A1353="","",VLOOKUP(J1235,'TRI-3C'!$B$18:$FH$61,121,FALSE))</f>
        <v/>
      </c>
      <c r="I1353" s="125" t="str">
        <f t="shared" si="49"/>
        <v/>
      </c>
      <c r="J1353" s="128"/>
    </row>
    <row r="1354" spans="1:10" ht="12.75" customHeight="1">
      <c r="A1354" s="192" t="str">
        <f>IF('TRI-3C'!$DS$13="","",'TRI-3C'!$DS$13)</f>
        <v>Ejecutar actividades coordinadamente y con un control adecuado de fuerza y tonicidad muscular como: lanzar, atrapar y patear objetos y pelotas.</v>
      </c>
      <c r="B1354" s="154"/>
      <c r="C1354" s="154"/>
      <c r="D1354" s="154"/>
      <c r="E1354" s="154"/>
      <c r="F1354" s="155"/>
      <c r="G1354" s="122" t="str">
        <f>IF(A1354="","",VLOOKUP(J1235,'TRI-3C'!$B$18:$FH$61,122,FALSE))</f>
        <v/>
      </c>
      <c r="H1354" s="150"/>
      <c r="I1354" s="127" t="str">
        <f t="shared" si="49"/>
        <v/>
      </c>
      <c r="J1354" s="126"/>
    </row>
    <row r="1355" spans="1:10" ht="12.75" customHeight="1">
      <c r="A1355" s="147" t="str">
        <f>IF('TRI-3C'!$DT$13="","",'TRI-3C'!$DT$13)</f>
        <v>Emplear su lado dominante en la realización de la mayoría de las actividades que utilice la mano, ojo y pie.</v>
      </c>
      <c r="B1355" s="139"/>
      <c r="C1355" s="139"/>
      <c r="F1355" s="128"/>
      <c r="G1355" s="124" t="str">
        <f>IF(A1355="","",VLOOKUP(J1235,'TRI-3C'!$B$18:$FH$61,123,FALSE))</f>
        <v/>
      </c>
      <c r="I1355" s="125" t="str">
        <f t="shared" si="49"/>
        <v/>
      </c>
      <c r="J1355" s="128"/>
    </row>
    <row r="1356" spans="1:10" ht="12.75" customHeight="1">
      <c r="A1356" s="148" t="str">
        <f>IF('TRI-3C'!$DU$13="","",'TRI-3C'!$DU$13)</f>
        <v>Galopar y salticar coordinadamente con obstáculos ejecutando circuitos.</v>
      </c>
      <c r="B1356" s="149"/>
      <c r="C1356" s="149"/>
      <c r="D1356" s="150"/>
      <c r="E1356" s="150"/>
      <c r="F1356" s="126"/>
      <c r="G1356" s="122" t="str">
        <f>IF(A1356="","",VLOOKUP(J1235,'TRI-3C'!$B$18:$FH$61,124,FALSE))</f>
        <v/>
      </c>
      <c r="H1356" s="150"/>
      <c r="I1356" s="127" t="str">
        <f t="shared" si="49"/>
        <v/>
      </c>
      <c r="J1356" s="126"/>
    </row>
    <row r="1357" spans="1:10" ht="12.75" customHeight="1">
      <c r="A1357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1357" s="139"/>
      <c r="C1357" s="139"/>
      <c r="F1357" s="128"/>
      <c r="G1357" s="124" t="str">
        <f>IF(A1357="","",VLOOKUP(J1235,'TRI-3C'!$B$18:$FH$61,125,FALSE))</f>
        <v/>
      </c>
      <c r="I1357" s="125" t="str">
        <f t="shared" si="49"/>
        <v/>
      </c>
      <c r="J1357" s="128"/>
    </row>
    <row r="1358" spans="1:10" ht="12.75" customHeight="1">
      <c r="A1358" s="148" t="str">
        <f>IF('TRI-3C'!$DW$13="","",'TRI-3C'!$DW$13)</f>
        <v>Mantener el equilibro al caminar sobre líneas rectas, curvas y quebradas con altura (aprox. 20 cm) logrando un adecuado control postural.</v>
      </c>
      <c r="B1358" s="158"/>
      <c r="C1358" s="158"/>
      <c r="D1358" s="158"/>
      <c r="E1358" s="158"/>
      <c r="F1358" s="159"/>
      <c r="G1358" s="122" t="str">
        <f>IF(A1358="","",VLOOKUP(J1235,'TRI-3C'!$B$18:$FH$61,126,FALSE))</f>
        <v/>
      </c>
      <c r="H1358" s="150"/>
      <c r="I1358" s="127" t="str">
        <f t="shared" si="49"/>
        <v/>
      </c>
      <c r="J1358" s="126"/>
    </row>
    <row r="1359" spans="1:10" ht="12.75" customHeight="1">
      <c r="A1359" s="11" t="str">
        <f>IF('TRI-3C'!$DX$13="","",'TRI-3C'!$DX$13)</f>
        <v>Mantener un adecuado control postural en diferentes posiciones del cuerpo y en desplazamientos.</v>
      </c>
      <c r="B1359" s="156"/>
      <c r="C1359" s="156"/>
      <c r="D1359" s="156"/>
      <c r="E1359" s="156"/>
      <c r="F1359" s="157"/>
      <c r="G1359" s="124" t="str">
        <f>IF(A1359="","",VLOOKUP(J1235,'TRI-3C'!$B$18:$FH$61,127,FALSE))</f>
        <v/>
      </c>
      <c r="I1359" s="125" t="str">
        <f t="shared" si="49"/>
        <v/>
      </c>
      <c r="J1359" s="128"/>
    </row>
    <row r="1360" spans="1:10" ht="12.75" customHeight="1">
      <c r="A1360" s="148" t="str">
        <f>IF('TRI-3C'!$DY$13="","",'TRI-3C'!$DY$13)</f>
        <v>Orientarse en el espacio realizando desplazamientos en función de consignas dadas con las nociones: entre, adelante-atrás, junto a, cerca-lejos</v>
      </c>
      <c r="B1360" s="149"/>
      <c r="C1360" s="149"/>
      <c r="D1360" s="150"/>
      <c r="E1360" s="150"/>
      <c r="F1360" s="126"/>
      <c r="G1360" s="122" t="str">
        <f>IF(A1360="","",VLOOKUP(J1235,'TRI-3C'!$B$18:$FH$61,128,FALSE))</f>
        <v/>
      </c>
      <c r="H1360" s="150"/>
      <c r="I1360" s="127" t="str">
        <f t="shared" si="49"/>
        <v/>
      </c>
      <c r="J1360" s="126"/>
    </row>
    <row r="1361" spans="1:10" ht="12.75" customHeight="1">
      <c r="A1361" s="147" t="str">
        <f>IF('TRI-3C'!$DZ$13="","",'TRI-3C'!$DZ$13)</f>
        <v>Realiza varios movimientos y desplazamientos combinados a diferentes velocidades (rápido, lento), duración (largos y corto).</v>
      </c>
      <c r="B1361" s="139"/>
      <c r="C1361" s="139"/>
      <c r="F1361" s="128"/>
      <c r="G1361" s="124" t="str">
        <f>IF(A1361="","",VLOOKUP(J1235,'TRI-3C'!$B$18:$FH$61,129,FALSE))</f>
        <v/>
      </c>
      <c r="I1361" s="125" t="str">
        <f t="shared" si="49"/>
        <v/>
      </c>
      <c r="J1361" s="128"/>
    </row>
    <row r="1362" spans="1:10" ht="12.75" customHeight="1">
      <c r="A1362" s="148" t="str">
        <f>IF('TRI-3C'!$EA$13="","",'TRI-3C'!$EA$13)</f>
        <v>Realizar actividades de coordinación visomotriz con niveles de dificultad creciente en el tamaño y tipo de materiales.</v>
      </c>
      <c r="B1362" s="149"/>
      <c r="C1362" s="149"/>
      <c r="D1362" s="150"/>
      <c r="E1362" s="150"/>
      <c r="F1362" s="126"/>
      <c r="G1362" s="122" t="str">
        <f>IF(A1362="","",VLOOKUP(J1235,'TRI-3C'!$B$18:$FH$61,130,FALSE))</f>
        <v/>
      </c>
      <c r="H1362" s="150"/>
      <c r="I1362" s="127" t="str">
        <f t="shared" si="49"/>
        <v/>
      </c>
      <c r="J1362" s="126"/>
    </row>
    <row r="1363" spans="1:10" ht="12.75" customHeight="1">
      <c r="A1363" s="147" t="str">
        <f>IF('TRI-3C'!$EB$13="","",'TRI-3C'!$EB$13)</f>
        <v>Realizar desplazamientos y movimientos combinados utilizando el espacio total y parcial a diferentes distancias (largas-cortas)</v>
      </c>
      <c r="B1363" s="139"/>
      <c r="C1363" s="139"/>
      <c r="F1363" s="128"/>
      <c r="G1363" s="124" t="str">
        <f>IF(A1363="","",VLOOKUP(J1235,'TRI-3C'!$B$18:$FH$61,131,FALSE))</f>
        <v/>
      </c>
      <c r="I1363" s="125" t="str">
        <f t="shared" si="49"/>
        <v/>
      </c>
      <c r="J1363" s="128"/>
    </row>
    <row r="1364" spans="1:10" ht="12.75" customHeight="1">
      <c r="A1364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1364" s="154"/>
      <c r="C1364" s="154"/>
      <c r="D1364" s="154"/>
      <c r="E1364" s="154"/>
      <c r="F1364" s="155"/>
      <c r="G1364" s="122" t="str">
        <f>IF(A1364="","",VLOOKUP(J1235,'TRI-3C'!$B$18:$FH$61,132,FALSE))</f>
        <v/>
      </c>
      <c r="H1364" s="150"/>
      <c r="I1364" s="127" t="str">
        <f t="shared" si="49"/>
        <v/>
      </c>
      <c r="J1364" s="126"/>
    </row>
    <row r="1365" spans="1:10" ht="12.75" customHeight="1">
      <c r="A1365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1365" s="139"/>
      <c r="C1365" s="139"/>
      <c r="F1365" s="128"/>
      <c r="G1365" s="124" t="str">
        <f>IF(A1365="","",VLOOKUP(J1235,'TRI-3C'!$B$18:$FH$61,133,FALSE))</f>
        <v/>
      </c>
      <c r="I1365" s="125" t="str">
        <f t="shared" si="49"/>
        <v/>
      </c>
      <c r="J1365" s="128"/>
    </row>
    <row r="1366" spans="1:10" ht="12.75" customHeight="1">
      <c r="A1366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1366" s="149"/>
      <c r="C1366" s="149"/>
      <c r="D1366" s="150"/>
      <c r="E1366" s="150"/>
      <c r="F1366" s="126"/>
      <c r="G1366" s="122" t="str">
        <f>IF(A1366="","",VLOOKUP(J1235,'TRI-3C'!$B$18:$FH$61,134,FALSE))</f>
        <v/>
      </c>
      <c r="H1366" s="150"/>
      <c r="I1366" s="127" t="str">
        <f t="shared" si="49"/>
        <v/>
      </c>
      <c r="J1366" s="126"/>
    </row>
    <row r="1367" spans="1:10" ht="12.75" customHeight="1">
      <c r="A1367" s="147" t="str">
        <f>IF('TRI-3C'!$EF$13="","",'TRI-3C'!$EF$13)</f>
        <v>Realizar movimientos diferenciados con los lados laterales del cuerpo (un lado y otro lado).</v>
      </c>
      <c r="B1367" s="139"/>
      <c r="C1367" s="139"/>
      <c r="F1367" s="128"/>
      <c r="G1367" s="124" t="str">
        <f>IF(A1367="","",VLOOKUP(J1235,'TRI-3C'!$B$18:$FH$61,135,FALSE))</f>
        <v/>
      </c>
      <c r="I1367" s="125" t="str">
        <f t="shared" si="49"/>
        <v/>
      </c>
      <c r="J1367" s="128"/>
    </row>
    <row r="1368" spans="1:10" ht="12.75" customHeight="1">
      <c r="A1368" s="148" t="str">
        <f>IF('TRI-3C'!$EG$13="","",'TRI-3C'!$EG$13)</f>
        <v>Realizar movimientos para la coordinación de ojo y pie como: patear pelotas hacia un punto fijo determinado.</v>
      </c>
      <c r="B1368" s="158"/>
      <c r="C1368" s="158"/>
      <c r="D1368" s="158"/>
      <c r="E1368" s="158"/>
      <c r="F1368" s="159"/>
      <c r="G1368" s="122" t="str">
        <f>IF(A1368="","",VLOOKUP(J1235,'TRI-3C'!$B$18:$FH$61,136,FALSE))</f>
        <v/>
      </c>
      <c r="H1368" s="150"/>
      <c r="I1368" s="127" t="str">
        <f t="shared" si="49"/>
        <v/>
      </c>
      <c r="J1368" s="126"/>
    </row>
    <row r="1369" spans="1:10" ht="12.75" customHeight="1">
      <c r="A1369" s="11" t="str">
        <f>IF('TRI-3C'!$EH$13="","",'TRI-3C'!$EH$13)</f>
        <v>Realizar representaciones gráficas utilizando el dibujo con detalles que le dan intencionalidad y sentido para identificarlos</v>
      </c>
      <c r="B1369" s="156"/>
      <c r="C1369" s="156"/>
      <c r="D1369" s="156"/>
      <c r="E1369" s="156"/>
      <c r="F1369" s="157"/>
      <c r="G1369" s="124" t="str">
        <f>IF(A1369="","",VLOOKUP(J1235,'TRI-3C'!$B$18:$FH$61,137,FALSE))</f>
        <v/>
      </c>
      <c r="I1369" s="125" t="str">
        <f t="shared" si="49"/>
        <v/>
      </c>
      <c r="J1369" s="128"/>
    </row>
    <row r="1370" spans="1:10" ht="12.75" customHeight="1">
      <c r="A1370" s="148" t="str">
        <f>IF('TRI-3C'!$EI$13="","",'TRI-3C'!$EI$13)</f>
        <v>Reconocer la importancia del peatón y respetar su espacio en la vía mediante actividades lúdicas que fomenten el aprendizaje de normas de tránsito.</v>
      </c>
      <c r="B1370" s="149"/>
      <c r="C1370" s="149"/>
      <c r="D1370" s="150"/>
      <c r="E1370" s="150"/>
      <c r="F1370" s="126"/>
      <c r="G1370" s="122" t="str">
        <f>IF(A1370="","",VLOOKUP(J1235,'TRI-3C'!$B$18:$FH$61,138,FALSE))</f>
        <v/>
      </c>
      <c r="H1370" s="150"/>
      <c r="I1370" s="127" t="str">
        <f t="shared" si="49"/>
        <v/>
      </c>
      <c r="J1370" s="126"/>
    </row>
    <row r="1371" spans="1:10" ht="12.75" customHeight="1">
      <c r="A1371" s="147" t="str">
        <f>IF('TRI-3C'!$EJ$13="","",'TRI-3C'!$EJ$13)</f>
        <v>Representar la figura humana utilizando el monigote e incorporando detalles según la interiorización de su imagen corporal.</v>
      </c>
      <c r="B1371" s="139"/>
      <c r="C1371" s="139"/>
      <c r="F1371" s="128"/>
      <c r="G1371" s="124" t="str">
        <f>IF(A1371="","",VLOOKUP(J1235,'TRI-3C'!$B$18:$FH$61,139,FALSE))</f>
        <v/>
      </c>
      <c r="I1371" s="125" t="str">
        <f t="shared" si="49"/>
        <v/>
      </c>
      <c r="J1371" s="128"/>
    </row>
    <row r="1372" spans="1:10" ht="12.75" customHeight="1">
      <c r="A1372" s="148" t="str">
        <f>IF('TRI-3C'!$EK$13="","",'TRI-3C'!$EK$13)</f>
        <v>Saltar de un pie a otro alternadamente, de manera autónoma.</v>
      </c>
      <c r="B1372" s="149"/>
      <c r="C1372" s="149"/>
      <c r="D1372" s="150"/>
      <c r="E1372" s="150"/>
      <c r="F1372" s="126"/>
      <c r="G1372" s="122" t="str">
        <f>IF(A1372="","",VLOOKUP(J1235,'TRI-3C'!$B$18:$FH$61,140,FALSE))</f>
        <v/>
      </c>
      <c r="H1372" s="150"/>
      <c r="I1372" s="127" t="str">
        <f t="shared" si="49"/>
        <v/>
      </c>
      <c r="J1372" s="126"/>
    </row>
    <row r="1373" spans="1:10" ht="12.75" customHeight="1">
      <c r="A1373" s="147" t="str">
        <f>IF('TRI-3C'!$EL$13="","",'TRI-3C'!$EL$13)</f>
        <v>Saltar en dos pies en sentido vertical obstáculos de 20 a 30 cm en altura y en sentido horizontal longitudes de aproximadamente 50 a 70 cm.</v>
      </c>
      <c r="B1373" s="139"/>
      <c r="C1373" s="139"/>
      <c r="F1373" s="128"/>
      <c r="G1373" s="124" t="str">
        <f>IF(A1373="","",VLOOKUP(J1235,'TRI-3C'!$B$18:$FH$61,141,FALSE))</f>
        <v/>
      </c>
      <c r="I1373" s="125" t="str">
        <f t="shared" si="49"/>
        <v/>
      </c>
      <c r="J1373" s="128"/>
    </row>
    <row r="1374" spans="1:10" ht="12.75" customHeight="1">
      <c r="A1374" s="192" t="str">
        <f>IF('TRI-3C'!$EM$13="","",'TRI-3C'!$EM$13)</f>
        <v>Subir y bajar escaleras alternando los pies.</v>
      </c>
      <c r="B1374" s="154"/>
      <c r="C1374" s="154"/>
      <c r="D1374" s="154"/>
      <c r="E1374" s="154"/>
      <c r="F1374" s="155"/>
      <c r="G1374" s="122" t="str">
        <f>IF(A1374="","",VLOOKUP(J1235,'TRI-3C'!$B$18:$FH$61,142,FALSE))</f>
        <v/>
      </c>
      <c r="H1374" s="150"/>
      <c r="I1374" s="127" t="str">
        <f t="shared" si="49"/>
        <v/>
      </c>
      <c r="J1374" s="126"/>
    </row>
    <row r="1375" spans="1:10" ht="12.75" customHeight="1">
      <c r="A1375" s="147" t="str">
        <f>IF('TRI-3C'!$EN$13="","",'TRI-3C'!$EN$13)</f>
        <v>Trepar y reptar a diferentes ritmos y en posiciones corporales diversas (cúbito ventral y cúbito dorsal).</v>
      </c>
      <c r="B1375" s="139"/>
      <c r="C1375" s="139"/>
      <c r="F1375" s="128"/>
      <c r="G1375" s="124" t="str">
        <f>IF(A1375="","",VLOOKUP(J1235,'TRI-3C'!$B$18:$FH$61,143,FALSE))</f>
        <v/>
      </c>
      <c r="I1375" s="125" t="str">
        <f t="shared" si="49"/>
        <v/>
      </c>
      <c r="J1375" s="128"/>
    </row>
    <row r="1376" spans="1:10" ht="12.75" customHeight="1">
      <c r="A1376" s="148" t="str">
        <f>IF('TRI-3C'!$EO$13="","",'TRI-3C'!$EO$13)</f>
        <v>Ubicar algunas partes de su cuerpo en función de las nociones de al lado, junto a, cerca-lejos.</v>
      </c>
      <c r="B1376" s="149"/>
      <c r="C1376" s="149"/>
      <c r="D1376" s="150"/>
      <c r="E1376" s="150"/>
      <c r="F1376" s="126"/>
      <c r="G1376" s="122" t="str">
        <f>IF(A1376="","",VLOOKUP(J1235,'TRI-3C'!$B$18:$FH$61,144,FALSE))</f>
        <v/>
      </c>
      <c r="H1376" s="150"/>
      <c r="I1376" s="127" t="str">
        <f t="shared" si="49"/>
        <v/>
      </c>
      <c r="J1376" s="126"/>
    </row>
    <row r="1377" spans="1:10" ht="12.75" customHeight="1">
      <c r="A1377" s="147" t="str">
        <f>IF('TRI-3C'!$EP$13="","",'TRI-3C'!$EP$13)</f>
        <v>Utilizar el espacio parcial e inicia con el uso del espacio total para realizar representaciones gráficas.</v>
      </c>
      <c r="B1377" s="139"/>
      <c r="C1377" s="139"/>
      <c r="F1377" s="128"/>
      <c r="G1377" s="124" t="str">
        <f>IF(A1377="","",VLOOKUP(J1235,'TRI-3C'!$B$18:$FH$61,145,FALSE))</f>
        <v/>
      </c>
      <c r="I1377" s="125" t="str">
        <f t="shared" si="49"/>
        <v/>
      </c>
      <c r="J1377" s="128"/>
    </row>
    <row r="1378" spans="1:10" ht="12.75" customHeight="1">
      <c r="A1378" s="148" t="str">
        <f>IF('TRI-3C'!$EQ$13="","",'TRI-3C'!$EQ$13)</f>
        <v>Utilizar la pinza digital para coger lápices, marcadores, pinceles y diversos tipos de materiales.</v>
      </c>
      <c r="B1378" s="158"/>
      <c r="C1378" s="158"/>
      <c r="D1378" s="158"/>
      <c r="E1378" s="158"/>
      <c r="F1378" s="159"/>
      <c r="G1378" s="122" t="str">
        <f>IF(A1378="","",VLOOKUP(J1235,'TRI-3C'!$B$18:$FH$61,146,FALSE))</f>
        <v/>
      </c>
      <c r="H1378" s="150"/>
      <c r="I1378" s="127" t="str">
        <f t="shared" si="49"/>
        <v/>
      </c>
      <c r="J1378" s="126"/>
    </row>
    <row r="1379" spans="1:10" ht="12.75" customHeight="1">
      <c r="A1379" s="6" t="str">
        <f>NOTAS!$O$14</f>
        <v>CIVICA Y ACOMPAÑAMIENTO INTEGRAL</v>
      </c>
      <c r="B1379" s="156"/>
      <c r="C1379" s="156"/>
      <c r="D1379" s="156"/>
      <c r="E1379" s="156"/>
      <c r="F1379" s="157"/>
      <c r="G1379" s="124" t="str">
        <f>IF(A1379="","",VLOOKUP(J1235,'TRI-3C'!$B$18:$FH$61,146,FALSE))</f>
        <v/>
      </c>
      <c r="I1379" s="125"/>
      <c r="J1379" s="128"/>
    </row>
    <row r="1380" spans="1:10" ht="12.75" customHeight="1">
      <c r="A1380" s="148" t="str">
        <f>IF('TRI-3C'!$ES$13="","",'TRI-3C'!$ES$13)</f>
        <v/>
      </c>
      <c r="B1380" s="149"/>
      <c r="C1380" s="149"/>
      <c r="D1380" s="150"/>
      <c r="E1380" s="150"/>
      <c r="F1380" s="126"/>
      <c r="G1380" s="122" t="str">
        <f>IF(A1380="","",VLOOKUP(J1235,'TRI-3C'!$B$18:$FH$61,148,FALSE))</f>
        <v/>
      </c>
      <c r="H1380" s="150"/>
      <c r="I1380" s="127" t="str">
        <f t="shared" ref="I1380:I1389" si="50">IF(G1380="","",G1380)</f>
        <v/>
      </c>
      <c r="J1380" s="126"/>
    </row>
    <row r="1381" spans="1:10" ht="12.75" customHeight="1">
      <c r="A1381" s="147" t="str">
        <f>IF('TRI-3C'!$ET$13="","",'TRI-3C'!$ET$13)</f>
        <v>AUTOCONOCIMIENTO</v>
      </c>
      <c r="B1381" s="139"/>
      <c r="C1381" s="139"/>
      <c r="F1381" s="128"/>
      <c r="G1381" s="124" t="str">
        <f>IF(A1381="","",VLOOKUP(J1235,'TRI-3C'!$B$18:$FH$61,149,FALSE))</f>
        <v/>
      </c>
      <c r="I1381" s="125" t="str">
        <f t="shared" si="50"/>
        <v/>
      </c>
      <c r="J1381" s="128"/>
    </row>
    <row r="1382" spans="1:10" ht="12.75" customHeight="1">
      <c r="A1382" s="148" t="str">
        <f>IF('TRI-3C'!$EU$13="","",'TRI-3C'!$EU$13)</f>
        <v>PENSAMIENO CRITICO</v>
      </c>
      <c r="B1382" s="149"/>
      <c r="C1382" s="149"/>
      <c r="D1382" s="150"/>
      <c r="E1382" s="150"/>
      <c r="F1382" s="126"/>
      <c r="G1382" s="122" t="str">
        <f>IF(A1382="","",VLOOKUP(J1235,'TRI-3C'!$B$18:$FH$61,150,FALSE))</f>
        <v/>
      </c>
      <c r="H1382" s="150"/>
      <c r="I1382" s="127" t="str">
        <f t="shared" si="50"/>
        <v/>
      </c>
      <c r="J1382" s="126"/>
    </row>
    <row r="1383" spans="1:10" ht="12.75" customHeight="1">
      <c r="A1383" s="147" t="str">
        <f>IF('TRI-3C'!$EV$13="","",'TRI-3C'!$EV$13)</f>
        <v>MANEJO DE PROBLEMAS</v>
      </c>
      <c r="B1383" s="139"/>
      <c r="C1383" s="139"/>
      <c r="F1383" s="128"/>
      <c r="G1383" s="124" t="str">
        <f>IF(A1383="","",VLOOKUP(J1235,'TRI-3C'!$B$18:$FH$61,151,FALSE))</f>
        <v/>
      </c>
      <c r="I1383" s="125" t="str">
        <f t="shared" si="50"/>
        <v/>
      </c>
      <c r="J1383" s="128"/>
    </row>
    <row r="1384" spans="1:10" ht="12.75" customHeight="1">
      <c r="A1384" s="192" t="str">
        <f>IF('TRI-3C'!$EW$13="","",'TRI-3C'!$EW$13)</f>
        <v>TOMA DE DECISIONES</v>
      </c>
      <c r="B1384" s="154"/>
      <c r="C1384" s="154"/>
      <c r="D1384" s="154"/>
      <c r="E1384" s="154"/>
      <c r="F1384" s="155"/>
      <c r="G1384" s="122" t="str">
        <f>IF(A1384="","",VLOOKUP(J1235,'TRI-3C'!$B$18:$FH$61,152,FALSE))</f>
        <v/>
      </c>
      <c r="H1384" s="150"/>
      <c r="I1384" s="127" t="str">
        <f t="shared" si="50"/>
        <v/>
      </c>
      <c r="J1384" s="126"/>
    </row>
    <row r="1385" spans="1:10" ht="12.75" customHeight="1">
      <c r="A1385" s="147" t="str">
        <f>IF('TRI-3C'!$EX$13="","",'TRI-3C'!$EX$13)</f>
        <v>TRABAJO EN EQUIPO</v>
      </c>
      <c r="B1385" s="139"/>
      <c r="C1385" s="139"/>
      <c r="F1385" s="128"/>
      <c r="G1385" s="124" t="str">
        <f>IF(A1385="","",VLOOKUP(J1235,'TRI-3C'!$B$18:$FH$61,153,FALSE))</f>
        <v/>
      </c>
      <c r="I1385" s="125" t="str">
        <f t="shared" si="50"/>
        <v/>
      </c>
      <c r="J1385" s="128"/>
    </row>
    <row r="1386" spans="1:10" ht="12.75" customHeight="1">
      <c r="A1386" s="148" t="str">
        <f>IF('TRI-3C'!$EY$13="","",'TRI-3C'!$EY$13)</f>
        <v>CONCIENCIA SOCIAL</v>
      </c>
      <c r="B1386" s="149"/>
      <c r="C1386" s="149"/>
      <c r="D1386" s="150"/>
      <c r="E1386" s="150"/>
      <c r="F1386" s="126"/>
      <c r="G1386" s="122" t="str">
        <f>IF(A1386="","",VLOOKUP(J1235,'TRI-3C'!$B$18:$FH$61,154,FALSE))</f>
        <v/>
      </c>
      <c r="H1386" s="150"/>
      <c r="I1386" s="127" t="str">
        <f t="shared" si="50"/>
        <v/>
      </c>
      <c r="J1386" s="126"/>
    </row>
    <row r="1387" spans="1:10" ht="12.75" customHeight="1">
      <c r="A1387" s="147" t="str">
        <f>IF('TRI-3C'!$EZ$13="","",'TRI-3C'!$EZ$13)</f>
        <v xml:space="preserve">RELACIONES INTERPERSONALES	</v>
      </c>
      <c r="B1387" s="139"/>
      <c r="C1387" s="139"/>
      <c r="F1387" s="128"/>
      <c r="G1387" s="124" t="str">
        <f>IF(A1387="","",VLOOKUP(J1235,'TRI-3C'!$B$18:$FH$61,155,FALSE))</f>
        <v/>
      </c>
      <c r="I1387" s="125" t="str">
        <f t="shared" si="50"/>
        <v/>
      </c>
      <c r="J1387" s="128"/>
    </row>
    <row r="1388" spans="1:10" ht="12.75" customHeight="1">
      <c r="A1388" s="148" t="str">
        <f>IF('TRI-3C'!$FA$13="","",'TRI-3C'!$FA$13)</f>
        <v>MANEJO DE CONFLICTOS</v>
      </c>
      <c r="B1388" s="149"/>
      <c r="C1388" s="149"/>
      <c r="D1388" s="150"/>
      <c r="E1388" s="150"/>
      <c r="F1388" s="126"/>
      <c r="G1388" s="122" t="str">
        <f>IF(A1388="","",VLOOKUP(J1235,'TRI-3C'!$B$18:$FH$61,156,FALSE))</f>
        <v/>
      </c>
      <c r="H1388" s="150"/>
      <c r="I1388" s="127" t="str">
        <f t="shared" si="50"/>
        <v/>
      </c>
      <c r="J1388" s="126"/>
    </row>
    <row r="1389" spans="1:10" ht="12.75" customHeight="1">
      <c r="A1389" s="147" t="str">
        <f>IF('TRI-3C'!$FB$13="","",'TRI-3C'!$FB$13)</f>
        <v>MANEJO DE EMOCIONES Y SENTIMIENTOS</v>
      </c>
      <c r="B1389" s="139"/>
      <c r="C1389" s="139"/>
      <c r="F1389" s="128"/>
      <c r="G1389" s="124" t="str">
        <f>IF(A1389="","",VLOOKUP(J1235,'TRI-3C'!$B$18:$FH$61,157,FALSE))</f>
        <v/>
      </c>
      <c r="I1389" s="125" t="str">
        <f t="shared" si="50"/>
        <v/>
      </c>
      <c r="J1389" s="128"/>
    </row>
    <row r="1390" spans="1:10" ht="12.75" customHeight="1">
      <c r="A1390" s="151"/>
      <c r="B1390" s="129"/>
      <c r="C1390" s="129"/>
      <c r="D1390" s="130"/>
      <c r="E1390" s="130"/>
      <c r="F1390" s="131"/>
      <c r="G1390" s="132"/>
      <c r="H1390" s="130"/>
      <c r="I1390" s="133"/>
      <c r="J1390" s="131"/>
    </row>
    <row r="1391" spans="1:10" ht="12.75" customHeight="1">
      <c r="A1391" s="134"/>
      <c r="B1391" s="134"/>
      <c r="C1391" s="134"/>
      <c r="D1391" s="134"/>
      <c r="E1391" s="134"/>
      <c r="F1391" s="140"/>
      <c r="G1391" s="496"/>
      <c r="H1391" s="496"/>
      <c r="I1391" s="497"/>
      <c r="J1391" s="497"/>
    </row>
    <row r="1392" spans="1:10" ht="12.75" customHeight="1">
      <c r="A1392" s="487" t="s">
        <v>156</v>
      </c>
      <c r="B1392" s="488"/>
      <c r="C1392" s="135" t="s">
        <v>157</v>
      </c>
      <c r="G1392" s="494"/>
      <c r="H1392" s="494"/>
      <c r="I1392" s="494"/>
      <c r="J1392" s="494"/>
    </row>
    <row r="1393" spans="1:10" ht="12.75" customHeight="1">
      <c r="A1393" s="489" t="s">
        <v>158</v>
      </c>
      <c r="B1393" s="490"/>
      <c r="C1393" s="136" t="str">
        <f>VLOOKUP(J1235,'TRI-3C'!$B$18:$FH$61,160,FALSE)</f>
        <v/>
      </c>
      <c r="G1393" s="494"/>
      <c r="H1393" s="494"/>
      <c r="I1393" s="494"/>
      <c r="J1393" s="494"/>
    </row>
    <row r="1394" spans="1:10" ht="12.75" customHeight="1">
      <c r="A1394" s="491" t="s">
        <v>159</v>
      </c>
      <c r="B1394" s="492"/>
      <c r="C1394" s="493"/>
      <c r="G1394" s="494"/>
      <c r="H1394" s="494"/>
      <c r="I1394" s="494"/>
      <c r="J1394" s="494"/>
    </row>
    <row r="1395" spans="1:10" ht="12.75" customHeight="1">
      <c r="A1395" s="137" t="s">
        <v>160</v>
      </c>
      <c r="B1395" s="138"/>
      <c r="C1395" s="188" t="str">
        <f>VLOOKUP(J1235,'TRI-3C'!$B$18:$FH$61,161,FALSE)</f>
        <v/>
      </c>
      <c r="G1395" s="494"/>
      <c r="H1395" s="494"/>
      <c r="I1395" s="494"/>
      <c r="J1395" s="494"/>
    </row>
    <row r="1396" spans="1:10" ht="12.75" customHeight="1">
      <c r="A1396" s="137" t="s">
        <v>161</v>
      </c>
      <c r="B1396" s="138"/>
      <c r="C1396" s="188" t="str">
        <f>VLOOKUP(J1235,'TRI-3C'!$B$18:$FH$61,162,FALSE)</f>
        <v/>
      </c>
      <c r="G1396" s="494"/>
      <c r="H1396" s="494"/>
      <c r="I1396" s="494"/>
      <c r="J1396" s="494"/>
    </row>
    <row r="1397" spans="1:10" ht="12.75" customHeight="1">
      <c r="A1397" s="480" t="s">
        <v>163</v>
      </c>
      <c r="B1397" s="481"/>
      <c r="C1397" s="188" t="str">
        <f>VLOOKUP(J1235,'TRI-3C'!$B$18:$FH$61,163,FALSE)</f>
        <v/>
      </c>
      <c r="G1397" s="494"/>
      <c r="H1397" s="494"/>
      <c r="I1397" s="494"/>
      <c r="J1397" s="494"/>
    </row>
    <row r="1398" spans="1:10" ht="12.75" customHeight="1">
      <c r="D1398" s="503" t="s">
        <v>162</v>
      </c>
      <c r="E1398" s="503"/>
      <c r="F1398" s="152">
        <f ca="1">NOW()</f>
        <v>45994.739222569442</v>
      </c>
    </row>
    <row r="1401" spans="1:10" ht="12.75" customHeight="1">
      <c r="G1401" s="112"/>
    </row>
    <row r="1403" spans="1:10" ht="12.75" customHeight="1">
      <c r="B1403" s="495" t="s">
        <v>164</v>
      </c>
      <c r="C1403" s="495"/>
      <c r="F1403" s="116" t="s">
        <v>165</v>
      </c>
      <c r="G1403" s="116" t="s">
        <v>165</v>
      </c>
    </row>
    <row r="1437" spans="1:10" ht="12.75" customHeight="1">
      <c r="A1437" s="111" t="s">
        <v>153</v>
      </c>
      <c r="C1437" t="str">
        <f>IF(VLOOKUP(J1440,NOTAS!$D$14:$P$60,2,FALSE)="","",VLOOKUP(J1440,NOTAS!$D$14:$P$60,2,FALSE))</f>
        <v>CONGACHA OÑA JEAN PIERRE</v>
      </c>
    </row>
    <row r="1438" spans="1:10" ht="12.75" customHeight="1">
      <c r="A1438" s="111" t="s">
        <v>154</v>
      </c>
      <c r="C1438" t="str">
        <f>NOTAS!$B$14&amp; " "&amp;NOTAS!$B$15</f>
        <v>INICIAL II A</v>
      </c>
      <c r="F1438" s="111"/>
      <c r="G1438" s="116"/>
      <c r="H1438" s="117"/>
      <c r="I1438" s="118"/>
      <c r="J1438" s="117"/>
    </row>
    <row r="1439" spans="1:10" ht="12.75" customHeight="1">
      <c r="A1439" s="111" t="s">
        <v>6</v>
      </c>
      <c r="C1439" t="str">
        <f>NOTAS!$B$18</f>
        <v>2025-2026 MATUTINA</v>
      </c>
      <c r="H1439" s="117"/>
      <c r="I1439" s="118"/>
      <c r="J1439" s="117"/>
    </row>
    <row r="1440" spans="1:10" ht="12.75" customHeight="1" thickBot="1">
      <c r="A1440" s="486" t="s">
        <v>337</v>
      </c>
      <c r="B1440" s="486"/>
      <c r="I1440" s="114" t="s">
        <v>74</v>
      </c>
      <c r="J1440" s="121">
        <v>8</v>
      </c>
    </row>
    <row r="1441" spans="1:10" ht="12.75" customHeight="1">
      <c r="A1441" s="482" t="s">
        <v>155</v>
      </c>
      <c r="B1441" s="483"/>
      <c r="C1441" s="483"/>
      <c r="D1441" s="483"/>
      <c r="E1441" s="483"/>
      <c r="F1441" s="484"/>
      <c r="G1441" s="485" t="s">
        <v>141</v>
      </c>
      <c r="H1441" s="483"/>
      <c r="I1441" s="498" t="s">
        <v>141</v>
      </c>
      <c r="J1441" s="499"/>
    </row>
    <row r="1442" spans="1:10" ht="12.75" customHeight="1">
      <c r="A1442" s="500" t="str">
        <f>IF('TRI-3C'!G$10="","",'TRI-3C'!G$10)</f>
        <v>IDENTIDAD Y AUTONOMÍA</v>
      </c>
      <c r="B1442" s="501"/>
      <c r="C1442" s="501"/>
      <c r="D1442" s="501"/>
      <c r="E1442" s="501"/>
      <c r="F1442" s="502"/>
      <c r="G1442" s="160"/>
      <c r="H1442" s="161"/>
      <c r="I1442" s="162"/>
      <c r="J1442" s="163"/>
    </row>
    <row r="1443" spans="1:10" ht="12.75" customHeight="1">
      <c r="A1443" s="148" t="str">
        <f>IF('TRI-3C'!G$13="","",'TRI-3C'!G$13)</f>
        <v>Comunicar algunos datos de su identidad como: nombres completos, edad, nombres de familiares cercanos, lugar dónde vive.</v>
      </c>
      <c r="B1443" s="158"/>
      <c r="C1443" s="158"/>
      <c r="D1443" s="158"/>
      <c r="E1443" s="158"/>
      <c r="F1443" s="159"/>
      <c r="G1443" s="122" t="str">
        <f>IF(A1443="","",VLOOKUP(J1440,'TRI-3C'!$B$18:$FH$61,6,FALSE))</f>
        <v/>
      </c>
      <c r="H1443" s="150"/>
      <c r="I1443" s="127" t="str">
        <f>IF(G1443="","",G1443)</f>
        <v/>
      </c>
      <c r="J1443" s="126"/>
    </row>
    <row r="1444" spans="1:10" ht="12.75" customHeight="1">
      <c r="A1444" s="11" t="str">
        <f>IF('TRI-3C'!$H$13="","",'TRI-3C'!$H$13)</f>
        <v>Demostrar curiosidad por las características físicas (genitales) que le permiten reconocerse como niño y niña</v>
      </c>
      <c r="B1444" s="156"/>
      <c r="C1444" s="156"/>
      <c r="D1444" s="156"/>
      <c r="E1444" s="156"/>
      <c r="F1444" s="157"/>
      <c r="G1444" s="124" t="str">
        <f>IF(A1444="","",VLOOKUP(J1440,'TRI-3C'!$B$18:$FH$61,7,FALSE))</f>
        <v/>
      </c>
      <c r="I1444" s="125" t="str">
        <f t="shared" ref="I1444:I1460" si="51">IF(G1444="","",G1444)</f>
        <v/>
      </c>
      <c r="J1444" s="128"/>
    </row>
    <row r="1445" spans="1:10" ht="12.75" customHeight="1">
      <c r="A1445" s="148" t="str">
        <f>IF('TRI-3C'!$I$13="","",'TRI-3C'!$I$13)</f>
        <v>Identificar la importancia de usar el cinturón de seguridad para promover el autocuidado y la protección personal.</v>
      </c>
      <c r="B1445" s="149"/>
      <c r="C1445" s="149"/>
      <c r="D1445" s="150"/>
      <c r="E1445" s="150"/>
      <c r="F1445" s="126"/>
      <c r="G1445" s="122" t="str">
        <f>IF(A1445="","",VLOOKUP(J1440,'TRI-3C'!$B$18:$FH$61,8,FALSE))</f>
        <v/>
      </c>
      <c r="H1445" s="150"/>
      <c r="I1445" s="127" t="str">
        <f t="shared" si="51"/>
        <v/>
      </c>
      <c r="J1445" s="126"/>
    </row>
    <row r="1446" spans="1:10" ht="12.75" customHeight="1">
      <c r="A1446" s="147" t="str">
        <f>IF('TRI-3C'!$J$13="","",'TRI-3C'!$J$13)</f>
        <v>Identificar las situaciones de peligro a las que se puede exponer en su entorno inmediato y seguir pautas de comportamiento para evitarlas.</v>
      </c>
      <c r="B1446" s="139"/>
      <c r="C1446" s="139"/>
      <c r="F1446" s="128"/>
      <c r="G1446" s="124" t="str">
        <f>IF(A1446="","",VLOOKUP(J1440,'TRI-3C'!$B$18:$FH$61,9,FALSE))</f>
        <v/>
      </c>
      <c r="I1446" s="125" t="str">
        <f t="shared" si="51"/>
        <v/>
      </c>
      <c r="J1446" s="128"/>
    </row>
    <row r="1447" spans="1:10" ht="12.75" customHeight="1">
      <c r="A1447" s="148" t="str">
        <f>IF('TRI-3C'!$K$13="","",'TRI-3C'!$K$13)</f>
        <v>Identificar sus características físicas y las de las personas de su entorno como parte del proceso de aceptación de sí mismo y de respeto a los demás.</v>
      </c>
      <c r="B1447" s="149"/>
      <c r="C1447" s="149"/>
      <c r="D1447" s="150"/>
      <c r="E1447" s="150"/>
      <c r="F1447" s="126"/>
      <c r="G1447" s="122" t="str">
        <f>IF(A1447="","",VLOOKUP(J1440,'TRI-3C'!$B$18:$FH$61,10,FALSE))</f>
        <v/>
      </c>
      <c r="H1447" s="150"/>
      <c r="I1447" s="127" t="str">
        <f t="shared" si="51"/>
        <v/>
      </c>
      <c r="J1447" s="126"/>
    </row>
    <row r="1448" spans="1:10" ht="12.75" customHeight="1">
      <c r="A1448" s="147" t="str">
        <f>IF('TRI-3C'!$L$13="","",'TRI-3C'!$L$13)</f>
        <v>Identificar y manifestar sus emociones y sentimientos, expresando las causas de los mismos mediante el lenguaje verbal. (D.EIB.10.3.)</v>
      </c>
      <c r="B1448" s="139"/>
      <c r="C1448" s="139"/>
      <c r="F1448" s="128"/>
      <c r="G1448" s="124" t="str">
        <f>IF(A1448="","",VLOOKUP(J1440,'TRI-3C'!$B$18:$FH$61,11,FALSE))</f>
        <v/>
      </c>
      <c r="I1448" s="125" t="str">
        <f t="shared" si="51"/>
        <v/>
      </c>
      <c r="J1448" s="128"/>
    </row>
    <row r="1449" spans="1:10" ht="12.75" customHeight="1">
      <c r="A1449" s="192" t="str">
        <f>IF('TRI-3C'!$M$13="","",'TRI-3C'!$M$13)</f>
        <v>Identificarse como miembro de una familia reconociéndose como parte importante de la misma.</v>
      </c>
      <c r="B1449" s="154"/>
      <c r="C1449" s="154"/>
      <c r="D1449" s="154"/>
      <c r="E1449" s="154"/>
      <c r="F1449" s="155"/>
      <c r="G1449" s="122" t="str">
        <f>IF(A1449="","",VLOOKUP(J1440,'TRI-3C'!$B$18:$FH$61,12,FALSE))</f>
        <v/>
      </c>
      <c r="H1449" s="150"/>
      <c r="I1449" s="127" t="str">
        <f t="shared" si="51"/>
        <v/>
      </c>
      <c r="J1449" s="126"/>
    </row>
    <row r="1450" spans="1:10" ht="12.75" customHeight="1">
      <c r="A1450" s="147" t="str">
        <f>IF('TRI-3C'!$N$13="","",'TRI-3C'!$N$13)</f>
        <v>Practicar con autonomía hábitos de higiene personal como lavarse las manos, los dientes y la cara.</v>
      </c>
      <c r="B1450" s="139"/>
      <c r="C1450" s="139"/>
      <c r="F1450" s="128"/>
      <c r="G1450" s="124" t="str">
        <f>IF(A1450="","",VLOOKUP(J1440,'TRI-3C'!$B$18:$FH$61,13,FALSE))</f>
        <v/>
      </c>
      <c r="I1450" s="125" t="str">
        <f t="shared" si="51"/>
        <v/>
      </c>
      <c r="J1450" s="128"/>
    </row>
    <row r="1451" spans="1:10" ht="12.75" customHeight="1">
      <c r="A1451" s="148" t="str">
        <f>IF('TRI-3C'!$O$13="","",'TRI-3C'!$O$13)</f>
        <v>Practicar hábitos de orden ubicando los objetos en el lugar correspondiente.</v>
      </c>
      <c r="B1451" s="149"/>
      <c r="C1451" s="149"/>
      <c r="D1451" s="150"/>
      <c r="E1451" s="150"/>
      <c r="F1451" s="126"/>
      <c r="G1451" s="122" t="str">
        <f>IF(A1451="","",VLOOKUP(J1440,'TRI-3C'!$B$18:$FH$61,14,FALSE))</f>
        <v/>
      </c>
      <c r="H1451" s="150"/>
      <c r="I1451" s="127" t="str">
        <f t="shared" si="51"/>
        <v/>
      </c>
      <c r="J1451" s="126"/>
    </row>
    <row r="1452" spans="1:10" ht="12.75" customHeight="1">
      <c r="A1452" s="147" t="str">
        <f>IF('TRI-3C'!$P$13="","",'TRI-3C'!$P$13)</f>
        <v>Practicar las acciones a seguir en situaciones de riesgo como: temblores, incendios, entre otros, determinadas en el plan de contingencia institucional.</v>
      </c>
      <c r="B1452" s="139"/>
      <c r="C1452" s="139"/>
      <c r="F1452" s="128"/>
      <c r="G1452" s="124" t="str">
        <f>IF(A1452="","",VLOOKUP(J1440,'TRI-3C'!$B$18:$FH$61,15,FALSE))</f>
        <v/>
      </c>
      <c r="I1452" s="125" t="str">
        <f t="shared" si="51"/>
        <v/>
      </c>
      <c r="J1452" s="128"/>
    </row>
    <row r="1453" spans="1:10" ht="12.75" customHeight="1">
      <c r="A1453" s="148" t="str">
        <f>IF('TRI-3C'!$Q$13="","",'TRI-3C'!$Q$13)</f>
        <v>Practicar normas de seguridad para evitar accidentes a los que se puede exponer en su entorno inmediato.</v>
      </c>
      <c r="B1453" s="158"/>
      <c r="C1453" s="158"/>
      <c r="D1453" s="158"/>
      <c r="E1453" s="158"/>
      <c r="F1453" s="159"/>
      <c r="G1453" s="122" t="str">
        <f>IF(A1453="","",VLOOKUP(J1440,'TRI-3C'!$B$18:$FH$61,16,FALSE))</f>
        <v/>
      </c>
      <c r="H1453" s="150"/>
      <c r="I1453" s="127" t="str">
        <f t="shared" si="51"/>
        <v/>
      </c>
      <c r="J1453" s="126"/>
    </row>
    <row r="1454" spans="1:10" ht="12.75" customHeight="1">
      <c r="A1454" s="11" t="str">
        <f>IF('TRI-3C'!$R$13="","",'TRI-3C'!$R$13)</f>
        <v>Realiza independientemente normas de aseo al ir al baño.</v>
      </c>
      <c r="B1454" s="156"/>
      <c r="C1454" s="156"/>
      <c r="D1454" s="156"/>
      <c r="E1454" s="156"/>
      <c r="F1454" s="157"/>
      <c r="G1454" s="124" t="str">
        <f>IF(A1454="","",VLOOKUP(J1440,'TRI-3C'!$B$18:$FH$61,17,FALSE))</f>
        <v/>
      </c>
      <c r="I1454" s="125" t="str">
        <f t="shared" si="51"/>
        <v/>
      </c>
      <c r="J1454" s="128"/>
    </row>
    <row r="1455" spans="1:10" ht="12.75" customHeight="1">
      <c r="A1455" s="148" t="str">
        <f>IF('TRI-3C'!$S$13="","",'TRI-3C'!$S$13)</f>
        <v>Reconocer la importancia del uso del casco y demás indumentaria de pro tección para protegerse de lesiones en actividades que requieran su uso</v>
      </c>
      <c r="B1455" s="149"/>
      <c r="C1455" s="149"/>
      <c r="D1455" s="150"/>
      <c r="E1455" s="150"/>
      <c r="F1455" s="126"/>
      <c r="G1455" s="122" t="str">
        <f>IF(A1455="","",VLOOKUP(J1440,'TRI-3C'!$B$18:$FH$61,18,FALSE))</f>
        <v/>
      </c>
      <c r="H1455" s="150"/>
      <c r="I1455" s="127" t="str">
        <f t="shared" si="51"/>
        <v/>
      </c>
      <c r="J1455" s="126"/>
    </row>
    <row r="1456" spans="1:10" ht="12.75" customHeight="1">
      <c r="A1456" s="147" t="str">
        <f>IF('TRI-3C'!$T$13="","",'TRI-3C'!$T$13)</f>
        <v>Reconocer situaciones problémicas en las actividades escolares para solucionarlas de forma creativa y con autonomía.</v>
      </c>
      <c r="B1456" s="139"/>
      <c r="C1456" s="139"/>
      <c r="F1456" s="128"/>
      <c r="G1456" s="124" t="str">
        <f>IF(A1456="","",VLOOKUP(J1440,'TRI-3C'!$B$18:$FH$61,19,FALSE))</f>
        <v/>
      </c>
      <c r="I1456" s="125" t="str">
        <f t="shared" si="51"/>
        <v/>
      </c>
      <c r="J1456" s="128"/>
    </row>
    <row r="1457" spans="1:10" ht="12.75" customHeight="1">
      <c r="A1457" s="148" t="str">
        <f>IF('TRI-3C'!$U$13="","",'TRI-3C'!$U$13)</f>
        <v>Seleccionar las prendas de vestir de acuerdo al estado climático (prendas para el frío / prendas para el calor).</v>
      </c>
      <c r="B1457" s="149"/>
      <c r="C1457" s="149"/>
      <c r="D1457" s="150"/>
      <c r="E1457" s="150"/>
      <c r="F1457" s="126"/>
      <c r="G1457" s="122" t="str">
        <f>IF(A1457="","",VLOOKUP(J1440,'TRI-3C'!$B$18:$FH$61,20,FALSE))</f>
        <v/>
      </c>
      <c r="H1457" s="150"/>
      <c r="I1457" s="127" t="str">
        <f t="shared" si="51"/>
        <v/>
      </c>
      <c r="J1457" s="126"/>
    </row>
    <row r="1458" spans="1:10" ht="12.75" customHeight="1">
      <c r="A1458" s="147" t="str">
        <f>IF('TRI-3C'!$V$13="","",'TRI-3C'!$V$13)</f>
        <v>Tomar decisiones con respecto a la elección de actividades, vestuario entre otros, en función de sus gustos y preferencias, argumentando las mismas.</v>
      </c>
      <c r="B1458" s="139"/>
      <c r="C1458" s="139"/>
      <c r="F1458" s="128"/>
      <c r="G1458" s="124" t="str">
        <f>IF(A1458="","",VLOOKUP(J1440,'TRI-3C'!$B$18:$FH$61,21,FALSE))</f>
        <v/>
      </c>
      <c r="I1458" s="125" t="str">
        <f t="shared" si="51"/>
        <v/>
      </c>
      <c r="J1458" s="128"/>
    </row>
    <row r="1459" spans="1:10" ht="12.75" customHeight="1">
      <c r="A1459" s="192" t="str">
        <f>IF('TRI-3C'!$W$13="","",'TRI-3C'!$W$13)</f>
        <v>Utilizar la cuchara, tenedor y el vaso cuando se alimenta de manera autónoma.</v>
      </c>
      <c r="B1459" s="154"/>
      <c r="C1459" s="154"/>
      <c r="D1459" s="154"/>
      <c r="E1459" s="154"/>
      <c r="F1459" s="155"/>
      <c r="G1459" s="122" t="str">
        <f>IF(A1459="","",VLOOKUP(J1440,'TRI-3C'!$B$18:$FH$61,22,FALSE))</f>
        <v/>
      </c>
      <c r="H1459" s="150"/>
      <c r="I1459" s="127" t="str">
        <f t="shared" si="51"/>
        <v/>
      </c>
      <c r="J1459" s="126"/>
    </row>
    <row r="1460" spans="1:10" ht="12.75" customHeight="1">
      <c r="A1460" s="147" t="str">
        <f>IF('TRI-3C'!$X$13="","",'TRI-3C'!$X$13)</f>
        <v>Vestirse y desvestirse de manera independiente con prendas de vestir sencillas. (D.EIB.10.5)</v>
      </c>
      <c r="B1460" s="139"/>
      <c r="C1460" s="139"/>
      <c r="F1460" s="128"/>
      <c r="G1460" s="124" t="str">
        <f>IF(A1460="","",VLOOKUP(J1440,'TRI-3C'!$B$18:$FH$61,23,FALSE))</f>
        <v/>
      </c>
      <c r="I1460" s="125" t="str">
        <f t="shared" si="51"/>
        <v/>
      </c>
      <c r="J1460" s="128"/>
    </row>
    <row r="1461" spans="1:10" ht="12.75" customHeight="1">
      <c r="A1461" s="165" t="str">
        <f>'BI-1T'!$A$8</f>
        <v>CONVIVENCIA</v>
      </c>
      <c r="B1461" s="149"/>
      <c r="C1461" s="149"/>
      <c r="D1461" s="150"/>
      <c r="E1461" s="150"/>
      <c r="F1461" s="126"/>
      <c r="G1461" s="122" t="str">
        <f>IF(A1461="","",VLOOKUP(J1440,'TRI-3C'!$B$18:$FH$61,24,FALSE))</f>
        <v/>
      </c>
      <c r="H1461" s="150"/>
      <c r="I1461" s="127"/>
      <c r="J1461" s="126"/>
    </row>
    <row r="1462" spans="1:10" ht="12.75" customHeight="1">
      <c r="A1462" s="147" t="str">
        <f>IF('TRI-3C'!$Z$13="","",'TRI-3C'!$Z$13)</f>
        <v>Apoyar y motivar a otras personas a participar en actividades grupales, particularmente a quienes muestran dificultades al hacerlo</v>
      </c>
      <c r="B1462" s="139"/>
      <c r="C1462" s="139"/>
      <c r="F1462" s="128"/>
      <c r="G1462" s="124" t="str">
        <f>IF(A1462="","",VLOOKUP(J1440,'TRI-3C'!$B$18:$FH$61,25,FALSE))</f>
        <v/>
      </c>
      <c r="I1462" s="125" t="str">
        <f t="shared" ref="I1462:I1476" si="52">IF(G1462="","",G1462)</f>
        <v/>
      </c>
      <c r="J1462" s="128"/>
    </row>
    <row r="1463" spans="1:10" ht="12.75" customHeight="1">
      <c r="A1463" s="148" t="str">
        <f>IF('TRI-3C'!$AA$13="","",'TRI-3C'!$AA$13)</f>
        <v>Asumir y respetar normas de convivencia en la institución de educación inicial y en el hogar acordadas con el adulto. (D.EIB.10.15.)</v>
      </c>
      <c r="B1463" s="158"/>
      <c r="C1463" s="158"/>
      <c r="D1463" s="158"/>
      <c r="E1463" s="158"/>
      <c r="F1463" s="159"/>
      <c r="G1463" s="122" t="str">
        <f>IF(A1463="","",VLOOKUP(J1440,'TRI-3C'!$B$18:$FH$61,26,FALSE))</f>
        <v/>
      </c>
      <c r="H1463" s="150"/>
      <c r="I1463" s="127" t="str">
        <f t="shared" si="52"/>
        <v/>
      </c>
      <c r="J1463" s="126"/>
    </row>
    <row r="1464" spans="1:10" ht="12.75" customHeight="1">
      <c r="A1464" s="11" t="str">
        <f>IF('TRI-3C'!$AB$13="","",'TRI-3C'!$AB$13)</f>
        <v>Colaborar en actividades que se desarrollan con otros niños y adultos de su entorno.</v>
      </c>
      <c r="B1464" s="156"/>
      <c r="C1464" s="156"/>
      <c r="D1464" s="156"/>
      <c r="E1464" s="156"/>
      <c r="F1464" s="157"/>
      <c r="G1464" s="124" t="str">
        <f>IF(A1464="","",VLOOKUP(J1440,'TRI-3C'!$B$18:$FH$61,27,FALSE))</f>
        <v/>
      </c>
      <c r="I1464" s="125" t="str">
        <f t="shared" si="52"/>
        <v/>
      </c>
      <c r="J1464" s="128"/>
    </row>
    <row r="1465" spans="1:10" ht="12.75" customHeight="1">
      <c r="A1465" s="148" t="str">
        <f>IF('TRI-3C'!$AC$13="","",'TRI-3C'!$AC$13)</f>
        <v>Demostrar actitudes de solidaridad ante situaciones de necesidad de sus compañeros y adultos de su entorno</v>
      </c>
      <c r="B1465" s="149"/>
      <c r="C1465" s="149"/>
      <c r="D1465" s="150"/>
      <c r="E1465" s="150"/>
      <c r="F1465" s="126"/>
      <c r="G1465" s="122" t="str">
        <f>IF(A1465="","",VLOOKUP(J1440,'TRI-3C'!$B$18:$FH$61,28,FALSE))</f>
        <v/>
      </c>
      <c r="H1465" s="150"/>
      <c r="I1465" s="127" t="str">
        <f t="shared" si="52"/>
        <v/>
      </c>
      <c r="J1465" s="126"/>
    </row>
    <row r="1466" spans="1:10" ht="12.75" customHeight="1">
      <c r="A1466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466" s="139"/>
      <c r="C1466" s="139"/>
      <c r="F1466" s="128"/>
      <c r="G1466" s="124" t="str">
        <f>IF(A1466="","",VLOOKUP(J1440,'TRI-3C'!$B$18:$FH$61,29,FALSE))</f>
        <v/>
      </c>
      <c r="I1466" s="125" t="str">
        <f t="shared" si="52"/>
        <v/>
      </c>
      <c r="J1466" s="128"/>
    </row>
    <row r="1467" spans="1:10" ht="12.75" customHeight="1">
      <c r="A1467" s="148" t="str">
        <f>IF('TRI-3C'!$AE$13="","",'TRI-3C'!$AE$13)</f>
        <v>Demostrar preferencia de jugar la mayor parte del tiempo con un amigo estableciendo niveles de empatías más estables.</v>
      </c>
      <c r="B1467" s="149"/>
      <c r="C1467" s="149"/>
      <c r="D1467" s="150"/>
      <c r="E1467" s="150"/>
      <c r="F1467" s="126"/>
      <c r="G1467" s="122" t="str">
        <f>IF(A1467="","",VLOOKUP(J1440,'TRI-3C'!$B$18:$FH$61,30,FALSE))</f>
        <v/>
      </c>
      <c r="H1467" s="150"/>
      <c r="I1467" s="127" t="str">
        <f t="shared" si="52"/>
        <v/>
      </c>
      <c r="J1467" s="126"/>
    </row>
    <row r="1468" spans="1:10" ht="12.75" customHeight="1">
      <c r="A1468" s="147" t="str">
        <f>IF('TRI-3C'!$AF$13="","",'TRI-3C'!$AF$13)</f>
        <v>Demostrar sensibilidad ante deseos, emociones y sentimientos de otras personas.</v>
      </c>
      <c r="B1468" s="139"/>
      <c r="C1468" s="139"/>
      <c r="F1468" s="128"/>
      <c r="G1468" s="124" t="str">
        <f>IF(A1468="","",VLOOKUP(J1440,'TRI-3C'!$B$18:$FH$61,31,FALSE))</f>
        <v/>
      </c>
      <c r="I1468" s="125" t="str">
        <f t="shared" si="52"/>
        <v/>
      </c>
      <c r="J1468" s="128"/>
    </row>
    <row r="1469" spans="1:10" ht="12.75" customHeight="1">
      <c r="A1469" s="192" t="str">
        <f>IF('TRI-3C'!$AG$13="","",'TRI-3C'!$AG$13)</f>
        <v>Desarrollar la capacidad de esperar para obtener una recompensa mayor en el futuro.</v>
      </c>
      <c r="B1469" s="154"/>
      <c r="C1469" s="154"/>
      <c r="D1469" s="154"/>
      <c r="E1469" s="154"/>
      <c r="F1469" s="155"/>
      <c r="G1469" s="122" t="str">
        <f>IF(A1469="","",VLOOKUP(J1440,'TRI-3C'!$B$18:$FH$61,32,FALSE))</f>
        <v/>
      </c>
      <c r="H1469" s="150"/>
      <c r="I1469" s="127" t="str">
        <f t="shared" si="52"/>
        <v/>
      </c>
      <c r="J1469" s="126"/>
    </row>
    <row r="1470" spans="1:10" ht="12.75" customHeight="1">
      <c r="A1470" s="147" t="str">
        <f>IF('TRI-3C'!$AH$13="","",'TRI-3C'!$AH$13)</f>
        <v>Identificar instituciones y profesiones que brindan servicios a la comunidad y los roles que ellos cumplen.</v>
      </c>
      <c r="B1470" s="139"/>
      <c r="C1470" s="139"/>
      <c r="F1470" s="128"/>
      <c r="G1470" s="124" t="str">
        <f>IF(A1470="","",VLOOKUP(J1440,'TRI-3C'!$B$18:$FH$61,33,FALSE))</f>
        <v/>
      </c>
      <c r="I1470" s="125" t="str">
        <f t="shared" si="52"/>
        <v/>
      </c>
      <c r="J1470" s="128"/>
    </row>
    <row r="1471" spans="1:10" ht="12.75" customHeight="1">
      <c r="A1471" s="148" t="str">
        <f>IF('TRI-3C'!$AI$13="","",'TRI-3C'!$AI$13)</f>
        <v>Identificar las profesiones, oficios y ocupaciones que cumplen los miembros de su familia.</v>
      </c>
      <c r="B1471" s="149"/>
      <c r="C1471" s="149"/>
      <c r="D1471" s="150"/>
      <c r="E1471" s="150"/>
      <c r="F1471" s="126"/>
      <c r="G1471" s="122" t="str">
        <f>IF(A1471="","",VLOOKUP(J1440,'TRI-3C'!$B$18:$FH$61,34,FALSE))</f>
        <v/>
      </c>
      <c r="H1471" s="150"/>
      <c r="I1471" s="127" t="str">
        <f t="shared" si="52"/>
        <v/>
      </c>
      <c r="J1471" s="126"/>
    </row>
    <row r="1472" spans="1:10" ht="12.75" customHeight="1">
      <c r="A1472" s="147" t="str">
        <f>IF('TRI-3C'!$AJ$13="","",'TRI-3C'!$AJ$13)</f>
        <v>Incrementar su campo de interrelación con otras personas a más del grupo familiar y escolar interactuando con mayor facilidad.</v>
      </c>
      <c r="B1472" s="139"/>
      <c r="C1472" s="139"/>
      <c r="F1472" s="128"/>
      <c r="G1472" s="124" t="str">
        <f>IF(A1472="","",VLOOKUP(J1440,'TRI-3C'!$B$18:$FH$61,35,FALSE))</f>
        <v/>
      </c>
      <c r="I1472" s="125" t="str">
        <f t="shared" si="52"/>
        <v/>
      </c>
      <c r="J1472" s="128"/>
    </row>
    <row r="1473" spans="1:10" ht="12.75" customHeight="1">
      <c r="A1473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1473" s="158"/>
      <c r="C1473" s="158"/>
      <c r="D1473" s="158"/>
      <c r="E1473" s="158"/>
      <c r="F1473" s="159"/>
      <c r="G1473" s="122" t="str">
        <f>IF(A1473="","",VLOOKUP(J1440,'TRI-3C'!$B$18:$FH$61,36,FALSE))</f>
        <v/>
      </c>
      <c r="H1473" s="150"/>
      <c r="I1473" s="127" t="str">
        <f t="shared" si="52"/>
        <v/>
      </c>
      <c r="J1473" s="126"/>
    </row>
    <row r="1474" spans="1:10" ht="12.75" customHeight="1">
      <c r="A1474" s="11" t="str">
        <f>IF('TRI-3C'!$AL$13="","",'TRI-3C'!$AL$13)</f>
        <v>Participar juegos grupales siguiendo las reglas y asumiendo roles que le permitan mantener un ambiente armónico con sus pares. (D.EIB.10.11.)</v>
      </c>
      <c r="B1474" s="156"/>
      <c r="C1474" s="156"/>
      <c r="D1474" s="156"/>
      <c r="E1474" s="156"/>
      <c r="F1474" s="157"/>
      <c r="G1474" s="124" t="str">
        <f>IF(A1474="","",VLOOKUP(J1440,'TRI-3C'!$B$18:$FH$61,37,FALSE))</f>
        <v/>
      </c>
      <c r="I1474" s="125" t="str">
        <f t="shared" si="52"/>
        <v/>
      </c>
      <c r="J1474" s="128"/>
    </row>
    <row r="1475" spans="1:10" ht="12.75" customHeight="1">
      <c r="A1475" s="148" t="str">
        <f>IF('TRI-3C'!$AM$13="","",'TRI-3C'!$AM$13)</f>
        <v>Practicar la costumbre de ahorrar para ocasiones y casos especiales</v>
      </c>
      <c r="B1475" s="149"/>
      <c r="C1475" s="149"/>
      <c r="D1475" s="150"/>
      <c r="E1475" s="150"/>
      <c r="F1475" s="126"/>
      <c r="G1475" s="122" t="str">
        <f>IF(A1475="","",VLOOKUP(J1440,'TRI-3C'!$B$18:$FH$61,38,FALSE))</f>
        <v/>
      </c>
      <c r="H1475" s="150"/>
      <c r="I1475" s="127" t="str">
        <f t="shared" si="52"/>
        <v/>
      </c>
      <c r="J1475" s="126"/>
    </row>
    <row r="1476" spans="1:10" ht="12.75" customHeight="1">
      <c r="A1476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1476" s="139"/>
      <c r="C1476" s="139"/>
      <c r="F1476" s="128"/>
      <c r="G1476" s="124" t="str">
        <f>IF(A1476="","",VLOOKUP(J1440,'TRI-3C'!$B$18:$FH$61,39,FALSE))</f>
        <v/>
      </c>
      <c r="I1476" s="125" t="str">
        <f t="shared" si="52"/>
        <v/>
      </c>
      <c r="J1476" s="128"/>
    </row>
    <row r="1477" spans="1:10" ht="12.75" customHeight="1">
      <c r="A1477" s="165" t="str">
        <f>'BI-1T'!$A$9</f>
        <v>RELACIONES CON EL MEDIO NATURAL Y CULTURAL</v>
      </c>
      <c r="B1477" s="149"/>
      <c r="C1477" s="149"/>
      <c r="D1477" s="150"/>
      <c r="E1477" s="150"/>
      <c r="F1477" s="126"/>
      <c r="G1477" s="122" t="str">
        <f>IF(A1477="","",VLOOKUP(J1440,'TRI-3C'!$B$18:$FH$61,40,FALSE))</f>
        <v/>
      </c>
      <c r="H1477" s="150"/>
      <c r="I1477" s="127"/>
      <c r="J1477" s="126"/>
    </row>
    <row r="1478" spans="1:10" ht="12.75" customHeight="1">
      <c r="A1478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1478" s="139"/>
      <c r="C1478" s="139"/>
      <c r="F1478" s="128"/>
      <c r="G1478" s="124" t="str">
        <f>IF(A1478="","",VLOOKUP(J1440,'TRI-3C'!$B$18:$FH$61,41,FALSE))</f>
        <v/>
      </c>
      <c r="I1478" s="125" t="str">
        <f t="shared" ref="I1478:I1497" si="53">IF(G1478="","",G1478)</f>
        <v/>
      </c>
      <c r="J1478" s="128"/>
    </row>
    <row r="1479" spans="1:10" ht="12.75" customHeight="1">
      <c r="A1479" s="192" t="str">
        <f>IF('TRI-3C'!$AQ$13="","",'TRI-3C'!$AQ$13)</f>
        <v>Construir conexiones emocionales con su contexto natural (plantas, animales, agua, tierra, aire) y social.</v>
      </c>
      <c r="B1479" s="154"/>
      <c r="C1479" s="154"/>
      <c r="D1479" s="154"/>
      <c r="E1479" s="154"/>
      <c r="F1479" s="155"/>
      <c r="G1479" s="122" t="str">
        <f>IF(A1479="","",VLOOKUP(J1440,'TRI-3C'!$B$18:$FH$61,42,FALSE))</f>
        <v/>
      </c>
      <c r="H1479" s="150"/>
      <c r="I1479" s="127" t="str">
        <f t="shared" si="53"/>
        <v/>
      </c>
      <c r="J1479" s="126"/>
    </row>
    <row r="1480" spans="1:10" ht="12.75" customHeight="1">
      <c r="A1480" s="147" t="str">
        <f>IF('TRI-3C'!$AR$13="","",'TRI-3C'!$AR$13)</f>
        <v>dentificar en las actividades diarias oportunidades para aprovechar los recursos y reducir los residuos para proteger el entorno natural</v>
      </c>
      <c r="B1480" s="139"/>
      <c r="C1480" s="139"/>
      <c r="F1480" s="128"/>
      <c r="G1480" s="124" t="str">
        <f>IF(A1480="","",VLOOKUP(J1440,'TRI-3C'!$B$18:$FH$61,43,FALSE))</f>
        <v/>
      </c>
      <c r="I1480" s="125" t="str">
        <f t="shared" si="53"/>
        <v/>
      </c>
      <c r="J1480" s="128"/>
    </row>
    <row r="1481" spans="1:10" ht="12.75" customHeight="1">
      <c r="A1481" s="148" t="str">
        <f>IF('TRI-3C'!$AS$13="","",'TRI-3C'!$AS$13)</f>
        <v>Diferenciar entre alimentos nutritivos y no nutritivos identificando los beneficios de una alimentación sana y saludable.</v>
      </c>
      <c r="B1481" s="149"/>
      <c r="C1481" s="149"/>
      <c r="D1481" s="150"/>
      <c r="E1481" s="150"/>
      <c r="F1481" s="126"/>
      <c r="G1481" s="122" t="str">
        <f>IF(A1481="","",VLOOKUP(J1440,'TRI-3C'!$B$18:$FH$61,44,FALSE))</f>
        <v/>
      </c>
      <c r="H1481" s="150"/>
      <c r="I1481" s="127" t="str">
        <f t="shared" si="53"/>
        <v/>
      </c>
      <c r="J1481" s="126"/>
    </row>
    <row r="1482" spans="1:10" ht="12.75" customHeight="1">
      <c r="A1482" s="147" t="str">
        <f>IF('TRI-3C'!$AT$13="","",'TRI-3C'!$AT$13)</f>
        <v>Diferenciar entre lo que le pertenece, lo que pertenece a los demás y lo que pertenece al grupo o comunidad.</v>
      </c>
      <c r="B1482" s="139"/>
      <c r="C1482" s="139"/>
      <c r="F1482" s="128"/>
      <c r="G1482" s="124" t="str">
        <f>IF(A1482="","",VLOOKUP(J1440,'TRI-3C'!$B$18:$FH$61,45,FALSE))</f>
        <v/>
      </c>
      <c r="I1482" s="125" t="str">
        <f t="shared" si="53"/>
        <v/>
      </c>
      <c r="J1482" s="128"/>
    </row>
    <row r="1483" spans="1:10" ht="12.75" customHeight="1">
      <c r="A1483" s="148" t="str">
        <f>IF('TRI-3C'!$AU$13="","",'TRI-3C'!$AU$13)</f>
        <v>Diferenciar los seres vivos y elementos no vivos de su entorno explorando su mundo natural.</v>
      </c>
      <c r="B1483" s="158"/>
      <c r="C1483" s="158"/>
      <c r="D1483" s="158"/>
      <c r="E1483" s="158"/>
      <c r="F1483" s="159"/>
      <c r="G1483" s="122" t="str">
        <f>IF(A1483="","",VLOOKUP(J1440,'TRI-3C'!$B$18:$FH$61,46,FALSE))</f>
        <v/>
      </c>
      <c r="H1483" s="150"/>
      <c r="I1483" s="127" t="str">
        <f t="shared" si="53"/>
        <v/>
      </c>
      <c r="J1483" s="126"/>
    </row>
    <row r="1484" spans="1:10" ht="12.75" customHeight="1">
      <c r="A1484" s="11" t="str">
        <f>IF('TRI-3C'!$AV$13="","",'TRI-3C'!$AV$13)</f>
        <v>Establecer comparaciones entre los elementos del entorno a través de la discriminación sensorial.</v>
      </c>
      <c r="B1484" s="156"/>
      <c r="C1484" s="156"/>
      <c r="D1484" s="156"/>
      <c r="E1484" s="156"/>
      <c r="F1484" s="157"/>
      <c r="G1484" s="124" t="str">
        <f>IF(A1484="","",VLOOKUP(J1440,'TRI-3C'!$B$18:$FH$61,47,FALSE))</f>
        <v/>
      </c>
      <c r="I1484" s="125" t="str">
        <f t="shared" si="53"/>
        <v/>
      </c>
      <c r="J1484" s="128"/>
    </row>
    <row r="1485" spans="1:10" ht="12.75" customHeight="1">
      <c r="A1485" s="148" t="str">
        <f>IF('TRI-3C'!$AW$13="","",'TRI-3C'!$AW$13)</f>
        <v>Explorar e identificar los diferentes elementos y fenómenos del entorno natural mediante procesos que propicien la indagación.</v>
      </c>
      <c r="B1485" s="149"/>
      <c r="C1485" s="149"/>
      <c r="D1485" s="150"/>
      <c r="E1485" s="150"/>
      <c r="F1485" s="126"/>
      <c r="G1485" s="122" t="str">
        <f>IF(A1485="","",VLOOKUP(J1440,'TRI-3C'!$B$18:$FH$61,48,FALSE))</f>
        <v/>
      </c>
      <c r="H1485" s="150"/>
      <c r="I1485" s="127" t="str">
        <f t="shared" si="53"/>
        <v/>
      </c>
      <c r="J1485" s="126"/>
    </row>
    <row r="1486" spans="1:10" ht="12.75" customHeight="1">
      <c r="A1486" s="147" t="str">
        <f>IF('TRI-3C'!$AX$13="","",'TRI-3C'!$AX$13)</f>
        <v>Identificar características de las plantas por su utilidad, estableciendo diferencias entre ellas.</v>
      </c>
      <c r="B1486" s="139"/>
      <c r="C1486" s="139"/>
      <c r="F1486" s="128"/>
      <c r="G1486" s="124" t="str">
        <f>IF(A1486="","",VLOOKUP(J1440,'TRI-3C'!$B$18:$FH$61,49,FALSE))</f>
        <v/>
      </c>
      <c r="I1486" s="125" t="str">
        <f t="shared" si="53"/>
        <v/>
      </c>
      <c r="J1486" s="128"/>
    </row>
    <row r="1487" spans="1:10" ht="12.75" customHeight="1">
      <c r="A1487" s="148" t="str">
        <f>IF('TRI-3C'!$AY$13="","",'TRI-3C'!$AY$13)</f>
        <v>Identificar las características de los animales domésticos y silvestres estableciendo las diferencias entre ellos.</v>
      </c>
      <c r="B1487" s="149"/>
      <c r="C1487" s="149"/>
      <c r="D1487" s="150"/>
      <c r="E1487" s="150"/>
      <c r="F1487" s="126"/>
      <c r="G1487" s="122" t="str">
        <f>IF(A1487="","",VLOOKUP(J1440,'TRI-3C'!$B$18:$FH$61,50,FALSE))</f>
        <v/>
      </c>
      <c r="H1487" s="150"/>
      <c r="I1487" s="127" t="str">
        <f t="shared" si="53"/>
        <v/>
      </c>
      <c r="J1487" s="126"/>
    </row>
    <row r="1488" spans="1:10" ht="12.75" customHeight="1">
      <c r="A1488" s="147" t="str">
        <f>IF('TRI-3C'!$AZ$13="","",'TRI-3C'!$AZ$13)</f>
        <v>Identificar las características del mar y reconocerlo como una parte integral del territorio nacional</v>
      </c>
      <c r="B1488" s="139"/>
      <c r="C1488" s="139"/>
      <c r="F1488" s="128"/>
      <c r="G1488" s="124" t="str">
        <f>IF(A1488="","",VLOOKUP(J1440,'TRI-3C'!$B$18:$FH$61,51,FALSE))</f>
        <v/>
      </c>
      <c r="I1488" s="125" t="str">
        <f t="shared" si="53"/>
        <v/>
      </c>
      <c r="J1488" s="128"/>
    </row>
    <row r="1489" spans="1:10" ht="12.75" customHeight="1">
      <c r="A1489" s="192" t="str">
        <f>IF('TRI-3C'!$BA$13="","",'TRI-3C'!$BA$13)</f>
        <v>Identificar prácticas socioculturales de su localidad demostrando curiosidad ante sus tradiciones.</v>
      </c>
      <c r="B1489" s="154"/>
      <c r="C1489" s="154"/>
      <c r="D1489" s="154"/>
      <c r="E1489" s="154"/>
      <c r="F1489" s="155"/>
      <c r="G1489" s="122" t="str">
        <f>IF(A1489="","",VLOOKUP(J1440,'TRI-3C'!$B$18:$FH$61,52,FALSE))</f>
        <v/>
      </c>
      <c r="H1489" s="150"/>
      <c r="I1489" s="127" t="str">
        <f t="shared" si="53"/>
        <v/>
      </c>
      <c r="J1489" s="126"/>
    </row>
    <row r="1490" spans="1:10" ht="12.75" customHeight="1">
      <c r="A1490" s="147" t="str">
        <f>IF('TRI-3C'!$BB$13="","",'TRI-3C'!$BB$13)</f>
        <v>Observar el proceso del ciclo vital de las plantas mediante actividades de experimentación.</v>
      </c>
      <c r="B1490" s="139"/>
      <c r="C1490" s="139"/>
      <c r="F1490" s="128"/>
      <c r="G1490" s="124" t="str">
        <f>IF(A1490="","",VLOOKUP(J1440,'TRI-3C'!$B$18:$FH$61,53,FALSE))</f>
        <v/>
      </c>
      <c r="I1490" s="125" t="str">
        <f t="shared" si="53"/>
        <v/>
      </c>
      <c r="J1490" s="128"/>
    </row>
    <row r="1491" spans="1:10" ht="12.75" customHeight="1">
      <c r="A1491" s="148" t="str">
        <f>IF('TRI-3C'!$BC$13="","",'TRI-3C'!$BC$13)</f>
        <v>Participar en actividades lúdicas para identificar prácticas de movilidad que ayudan a cuidar el planeta</v>
      </c>
      <c r="B1491" s="149"/>
      <c r="C1491" s="149"/>
      <c r="D1491" s="150"/>
      <c r="E1491" s="150"/>
      <c r="F1491" s="126"/>
      <c r="G1491" s="122" t="str">
        <f>IF(A1491="","",VLOOKUP(J1440,'TRI-3C'!$B$18:$FH$61,54,FALSE))</f>
        <v/>
      </c>
      <c r="H1491" s="150"/>
      <c r="I1491" s="127" t="str">
        <f t="shared" si="53"/>
        <v/>
      </c>
      <c r="J1491" s="126"/>
    </row>
    <row r="1492" spans="1:10" ht="12.75" customHeight="1">
      <c r="A1492" s="147" t="str">
        <f>IF('TRI-3C'!$BD$13="","",'TRI-3C'!$BD$13)</f>
        <v>Participar en algunas prácticas tradicionales de su entorno disfrutando y respetando las diferentes manifestaciones culturales</v>
      </c>
      <c r="B1492" s="139"/>
      <c r="C1492" s="139"/>
      <c r="F1492" s="128"/>
      <c r="G1492" s="124" t="str">
        <f>IF(A1492="","",VLOOKUP(J1440,'TRI-3C'!$B$18:$FH$61,55,FALSE))</f>
        <v/>
      </c>
      <c r="I1492" s="125" t="str">
        <f t="shared" si="53"/>
        <v/>
      </c>
      <c r="J1492" s="128"/>
    </row>
    <row r="1493" spans="1:10" ht="12.75" customHeight="1">
      <c r="A1493" s="148" t="str">
        <f>IF('TRI-3C'!$BE$13="","",'TRI-3C'!$BE$13)</f>
        <v>Practicar hábitos de cuidado y conservación del medio ambiente que eviten la contaminación del aire, suelo y agua. (D.EIB.10.19.)</v>
      </c>
      <c r="B1493" s="158"/>
      <c r="C1493" s="158"/>
      <c r="D1493" s="158"/>
      <c r="E1493" s="158"/>
      <c r="F1493" s="159"/>
      <c r="G1493" s="122" t="str">
        <f>IF(A1493="","",VLOOKUP(J1440,'TRI-3C'!$B$18:$FH$61,56,FALSE))</f>
        <v/>
      </c>
      <c r="H1493" s="150"/>
      <c r="I1493" s="127" t="str">
        <f t="shared" si="53"/>
        <v/>
      </c>
      <c r="J1493" s="126"/>
    </row>
    <row r="1494" spans="1:10" ht="12.75" customHeight="1">
      <c r="A1494" s="11" t="str">
        <f>IF('TRI-3C'!$BF$13="","",'TRI-3C'!$BF$13)</f>
        <v>Realizar acciones de cuidado y protección de plantas y animales de su entorno erradicando actitudes de maltrato.</v>
      </c>
      <c r="B1494" s="156"/>
      <c r="C1494" s="156"/>
      <c r="D1494" s="156"/>
      <c r="E1494" s="156"/>
      <c r="F1494" s="157"/>
      <c r="G1494" s="124" t="str">
        <f>IF(A1494="","",VLOOKUP(J1440,'TRI-3C'!$B$18:$FH$61,57,FALSE))</f>
        <v/>
      </c>
      <c r="I1494" s="125" t="str">
        <f t="shared" si="53"/>
        <v/>
      </c>
      <c r="J1494" s="128"/>
    </row>
    <row r="1495" spans="1:10" ht="12.75" customHeight="1">
      <c r="A1495" s="148" t="str">
        <f>IF('TRI-3C'!$BG$13="","",'TRI-3C'!$BG$13)</f>
        <v>Reconocer cómo las personas utilizan el dinero en su entorno familiar para satisfacer sus necesidades y deseos</v>
      </c>
      <c r="B1495" s="149"/>
      <c r="C1495" s="149"/>
      <c r="D1495" s="150"/>
      <c r="E1495" s="150"/>
      <c r="F1495" s="126"/>
      <c r="G1495" s="122" t="str">
        <f>IF(A1495="","",VLOOKUP(J1440,'TRI-3C'!$B$18:$FH$61,58,FALSE))</f>
        <v/>
      </c>
      <c r="H1495" s="150"/>
      <c r="I1495" s="127" t="str">
        <f t="shared" si="53"/>
        <v/>
      </c>
      <c r="J1495" s="126"/>
    </row>
    <row r="1496" spans="1:10" ht="12.75" customHeight="1">
      <c r="A1496" s="147" t="str">
        <f>IF('TRI-3C'!$BH$13="","",'TRI-3C'!$BH$13)</f>
        <v>Reconocer las consecuencias de no cuidar sus pertenencias.</v>
      </c>
      <c r="B1496" s="139"/>
      <c r="C1496" s="139"/>
      <c r="F1496" s="128"/>
      <c r="G1496" s="124" t="str">
        <f>IF(A1496="","",VLOOKUP(J1440,'TRI-3C'!$B$18:$FH$61,59,FALSE))</f>
        <v/>
      </c>
      <c r="I1496" s="125" t="str">
        <f t="shared" si="53"/>
        <v/>
      </c>
      <c r="J1496" s="128"/>
    </row>
    <row r="1497" spans="1:10" ht="12.75" customHeight="1">
      <c r="A1497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1497" s="149"/>
      <c r="C1497" s="149"/>
      <c r="D1497" s="150"/>
      <c r="E1497" s="150"/>
      <c r="F1497" s="126"/>
      <c r="G1497" s="122" t="str">
        <f>IF(A1497="","",VLOOKUP(J1440,'TRI-3C'!$B$18:$FH$61,60,FALSE))</f>
        <v/>
      </c>
      <c r="H1497" s="150"/>
      <c r="I1497" s="127" t="str">
        <f t="shared" si="53"/>
        <v/>
      </c>
      <c r="J1497" s="126"/>
    </row>
    <row r="1498" spans="1:10" ht="12.75" customHeight="1">
      <c r="A1498" s="164" t="str">
        <f>'BI-1T'!$A$10</f>
        <v>RELACIONES LOGICAS MATEMATICAS</v>
      </c>
      <c r="B1498" s="139"/>
      <c r="C1498" s="139"/>
      <c r="F1498" s="128"/>
      <c r="G1498" s="124" t="str">
        <f>IF(A1498="","",VLOOKUP(J1440,'TRI-3C'!$B$18:$FH$61,61,FALSE))</f>
        <v/>
      </c>
      <c r="I1498" s="125"/>
      <c r="J1498" s="128"/>
    </row>
    <row r="1499" spans="1:10" ht="12.75" customHeight="1">
      <c r="A1499" s="192" t="str">
        <f>IF('TRI-3C'!$BK$13="","",'TRI-3C'!$BK$13)</f>
        <v>Asociar las formas de los objetos del entorno con figuras geométricas bidimensionales</v>
      </c>
      <c r="B1499" s="154"/>
      <c r="C1499" s="154"/>
      <c r="D1499" s="154"/>
      <c r="E1499" s="154"/>
      <c r="F1499" s="155"/>
      <c r="G1499" s="122" t="str">
        <f>IF(A1499="","",VLOOKUP(J1440,'TRI-3C'!$B$18:$FH$61,62,FALSE))</f>
        <v/>
      </c>
      <c r="H1499" s="150"/>
      <c r="I1499" s="127" t="str">
        <f t="shared" ref="I1499:I1520" si="54">IF(G1499="","",G1499)</f>
        <v/>
      </c>
      <c r="J1499" s="126"/>
    </row>
    <row r="1500" spans="1:10" ht="12.75" customHeight="1">
      <c r="A1500" s="147" t="str">
        <f>IF('TRI-3C'!$BL$13="","",'TRI-3C'!$BL$13)</f>
        <v>Clasificar objetos con dos atributos (tamaño, color o forma).</v>
      </c>
      <c r="B1500" s="139"/>
      <c r="C1500" s="139"/>
      <c r="F1500" s="128"/>
      <c r="G1500" s="124" t="str">
        <f>IF(A1500="","",VLOOKUP(J1440,'TRI-3C'!$B$18:$FH$61,63,FALSE))</f>
        <v/>
      </c>
      <c r="I1500" s="125" t="str">
        <f t="shared" si="54"/>
        <v/>
      </c>
      <c r="J1500" s="128"/>
    </row>
    <row r="1501" spans="1:10" ht="12.75" customHeight="1">
      <c r="A1501" s="148" t="str">
        <f>IF('TRI-3C'!$BM$13="","",'TRI-3C'!$BM$13)</f>
        <v>Comparar y armar colecciones de más, igual y menos objetos.</v>
      </c>
      <c r="B1501" s="149"/>
      <c r="C1501" s="149"/>
      <c r="D1501" s="150"/>
      <c r="E1501" s="150"/>
      <c r="F1501" s="126"/>
      <c r="G1501" s="122" t="str">
        <f>IF(A1501="","",VLOOKUP(J1440,'TRI-3C'!$B$18:$FH$61,64,FALSE))</f>
        <v/>
      </c>
      <c r="H1501" s="150"/>
      <c r="I1501" s="127" t="str">
        <f t="shared" si="54"/>
        <v/>
      </c>
      <c r="J1501" s="126"/>
    </row>
    <row r="1502" spans="1:10" ht="12.75" customHeight="1">
      <c r="A1502" s="147" t="str">
        <f>IF('TRI-3C'!$BN$13="","",'TRI-3C'!$BN$13)</f>
        <v>Comparar y ordenar secuencialmente un conjunto pequeño de objetos de acuerdo con su tamaño.</v>
      </c>
      <c r="B1502" s="139"/>
      <c r="C1502" s="139"/>
      <c r="F1502" s="128"/>
      <c r="G1502" s="124" t="str">
        <f>IF(A1502="","",VLOOKUP(J1440,'TRI-3C'!$B$18:$FH$61,65,FALSE))</f>
        <v/>
      </c>
      <c r="I1502" s="125" t="str">
        <f t="shared" si="54"/>
        <v/>
      </c>
      <c r="J1502" s="128"/>
    </row>
    <row r="1503" spans="1:10" ht="12.75" customHeight="1">
      <c r="A1503" s="148" t="str">
        <f>IF('TRI-3C'!$BO$13="","",'TRI-3C'!$BO$13)</f>
        <v>Comprender la relación de número-cantidad hasta el 10.</v>
      </c>
      <c r="B1503" s="158"/>
      <c r="C1503" s="158"/>
      <c r="D1503" s="158"/>
      <c r="E1503" s="158"/>
      <c r="F1503" s="159"/>
      <c r="G1503" s="122" t="str">
        <f>IF(A1503="","",VLOOKUP(J1440,'TRI-3C'!$B$18:$FH$61,66,FALSE))</f>
        <v/>
      </c>
      <c r="H1503" s="150"/>
      <c r="I1503" s="127" t="str">
        <f t="shared" si="54"/>
        <v/>
      </c>
      <c r="J1503" s="126"/>
    </row>
    <row r="1504" spans="1:10" ht="12.75" customHeight="1">
      <c r="A1504" s="11" t="str">
        <f>IF('TRI-3C'!$BP$13="","",'TRI-3C'!$BP$13)</f>
        <v>Comprender la relación del numeral (representación simbólica del número) con la cantidad hasta el 5.</v>
      </c>
      <c r="B1504" s="156"/>
      <c r="C1504" s="156"/>
      <c r="D1504" s="156"/>
      <c r="E1504" s="156"/>
      <c r="F1504" s="157"/>
      <c r="G1504" s="124" t="str">
        <f>IF(A1504="","",VLOOKUP(J1440,'TRI-3C'!$B$18:$FH$61,67,FALSE))</f>
        <v/>
      </c>
      <c r="I1504" s="125" t="str">
        <f t="shared" si="54"/>
        <v/>
      </c>
      <c r="J1504" s="128"/>
    </row>
    <row r="1505" spans="1:10" ht="12.75" customHeight="1">
      <c r="A1505" s="148" t="str">
        <f>IF('TRI-3C'!$BQ$13="","",'TRI-3C'!$BQ$13)</f>
        <v>Contar oralmente del 1 al 15 con secuencia numérica.</v>
      </c>
      <c r="B1505" s="149"/>
      <c r="C1505" s="149"/>
      <c r="D1505" s="150"/>
      <c r="E1505" s="150"/>
      <c r="F1505" s="126"/>
      <c r="G1505" s="122" t="str">
        <f>IF(A1505="","",VLOOKUP(J1440,'TRI-3C'!$B$18:$FH$61,68,FALSE))</f>
        <v/>
      </c>
      <c r="H1505" s="150"/>
      <c r="I1505" s="127" t="str">
        <f t="shared" si="54"/>
        <v/>
      </c>
      <c r="J1505" s="126"/>
    </row>
    <row r="1506" spans="1:10" ht="12.75" customHeight="1">
      <c r="A1506" s="147" t="str">
        <f>IF('TRI-3C'!$BR$13="","",'TRI-3C'!$BR$13)</f>
        <v>Continuar y reproducir patrones simples con objetos concretos y representaciones gráficas.</v>
      </c>
      <c r="B1506" s="139"/>
      <c r="C1506" s="139"/>
      <c r="F1506" s="128"/>
      <c r="G1506" s="124" t="str">
        <f>IF(A1506="","",VLOOKUP(J1440,'TRI-3C'!$B$18:$FH$61,69,FALSE))</f>
        <v/>
      </c>
      <c r="I1506" s="125" t="str">
        <f t="shared" si="54"/>
        <v/>
      </c>
      <c r="J1506" s="128"/>
    </row>
    <row r="1507" spans="1:10" ht="12.75" customHeight="1">
      <c r="A1507" s="148" t="str">
        <f>IF('TRI-3C'!$BS$13="","",'TRI-3C'!$BS$13)</f>
        <v>Establecer la relación de correspondencia entre los elementos de colecciones de objetos.</v>
      </c>
      <c r="B1507" s="149"/>
      <c r="C1507" s="149"/>
      <c r="D1507" s="150"/>
      <c r="E1507" s="150"/>
      <c r="F1507" s="126"/>
      <c r="G1507" s="122" t="str">
        <f>IF(A1507="","",VLOOKUP(J1440,'TRI-3C'!$B$18:$FH$61,70,FALSE))</f>
        <v/>
      </c>
      <c r="H1507" s="150"/>
      <c r="I1507" s="127" t="str">
        <f t="shared" si="54"/>
        <v/>
      </c>
      <c r="J1507" s="126"/>
    </row>
    <row r="1508" spans="1:10" ht="12.75" customHeight="1">
      <c r="A1508" s="147" t="str">
        <f>IF('TRI-3C'!$BT$13="","",'TRI-3C'!$BT$13)</f>
        <v>Identificar características de mañana, tarde y noche</v>
      </c>
      <c r="B1508" s="139"/>
      <c r="C1508" s="139"/>
      <c r="F1508" s="128"/>
      <c r="G1508" s="124" t="str">
        <f>IF(A1508="","",VLOOKUP(J1440,'TRI-3C'!$B$18:$FH$61,71,FALSE))</f>
        <v/>
      </c>
      <c r="I1508" s="125" t="str">
        <f t="shared" si="54"/>
        <v/>
      </c>
      <c r="J1508" s="128"/>
    </row>
    <row r="1509" spans="1:10" ht="12.75" customHeight="1">
      <c r="A1509" s="192" t="str">
        <f>IF('TRI-3C'!$BU$13="","",'TRI-3C'!$BU$13)</f>
        <v>Identificar en los objetos las nociones de medida: largo/ corto, grueso/delgado.</v>
      </c>
      <c r="B1509" s="154"/>
      <c r="C1509" s="154"/>
      <c r="D1509" s="154"/>
      <c r="E1509" s="154"/>
      <c r="F1509" s="155"/>
      <c r="G1509" s="122" t="str">
        <f>IF(A1509="","",VLOOKUP(J1440,'TRI-3C'!$B$18:$FH$61,72,FALSE))</f>
        <v/>
      </c>
      <c r="H1509" s="150"/>
      <c r="I1509" s="127" t="str">
        <f t="shared" si="54"/>
        <v/>
      </c>
      <c r="J1509" s="126"/>
    </row>
    <row r="1510" spans="1:10" ht="12.75" customHeight="1">
      <c r="A1510" s="147" t="str">
        <f>IF('TRI-3C'!$BV$13="","",'TRI-3C'!$BV$13)</f>
        <v>Identificar figuras geométricas básicas: círculo, cuadrado y triángulo en objetos del entorno y en representaciones gráficas.</v>
      </c>
      <c r="B1510" s="139"/>
      <c r="C1510" s="139"/>
      <c r="F1510" s="128"/>
      <c r="G1510" s="124" t="str">
        <f>IF(A1510="","",VLOOKUP(J1440,'TRI-3C'!$B$18:$FH$61,73,FALSE))</f>
        <v/>
      </c>
      <c r="I1510" s="125" t="str">
        <f t="shared" si="54"/>
        <v/>
      </c>
      <c r="J1510" s="128"/>
    </row>
    <row r="1511" spans="1:10" ht="12.75" customHeight="1">
      <c r="A1511" s="148" t="str">
        <f>IF('TRI-3C'!$BW$13="","",'TRI-3C'!$BW$13)</f>
        <v>Identificar la diferencia entre lo que se desea y lo que se necesita</v>
      </c>
      <c r="B1511" s="149"/>
      <c r="C1511" s="149"/>
      <c r="D1511" s="150"/>
      <c r="E1511" s="150"/>
      <c r="F1511" s="126"/>
      <c r="G1511" s="122" t="str">
        <f>IF(A1511="","",VLOOKUP(J1440,'TRI-3C'!$B$18:$FH$61,74,FALSE))</f>
        <v/>
      </c>
      <c r="H1511" s="150"/>
      <c r="I1511" s="127" t="str">
        <f t="shared" si="54"/>
        <v/>
      </c>
      <c r="J1511" s="126"/>
    </row>
    <row r="1512" spans="1:10" ht="12.75" customHeight="1">
      <c r="A1512" s="147" t="str">
        <f>IF('TRI-3C'!$BX$13="","",'TRI-3C'!$BX$13)</f>
        <v>Identificar las nociones de tiempo en acciones que siceden antes, ahora y después</v>
      </c>
      <c r="B1512" s="139"/>
      <c r="C1512" s="139"/>
      <c r="F1512" s="128"/>
      <c r="G1512" s="124" t="str">
        <f>IF(A1512="","",VLOOKUP(J1440,'TRI-3C'!$B$18:$FH$61,75,FALSE))</f>
        <v/>
      </c>
      <c r="I1512" s="125" t="str">
        <f t="shared" si="54"/>
        <v/>
      </c>
      <c r="J1512" s="128"/>
    </row>
    <row r="1513" spans="1:10" ht="12.75" customHeight="1">
      <c r="A1513" s="148" t="str">
        <f>IF('TRI-3C'!$BY$13="","",'TRI-3C'!$BY$13)</f>
        <v>Identificar los números de emergencia a través de actividades lúdicas, y reconocer cuándo pedir ayuda en situaciones sencillas.</v>
      </c>
      <c r="B1513" s="158"/>
      <c r="C1513" s="158"/>
      <c r="D1513" s="158"/>
      <c r="E1513" s="158"/>
      <c r="F1513" s="159"/>
      <c r="G1513" s="122" t="str">
        <f>IF(A1513="","",VLOOKUP(J1440,'TRI-3C'!$B$18:$FH$61,76,FALSE))</f>
        <v/>
      </c>
      <c r="H1513" s="150"/>
      <c r="I1513" s="127" t="str">
        <f t="shared" si="54"/>
        <v/>
      </c>
      <c r="J1513" s="126"/>
    </row>
    <row r="1514" spans="1:10" ht="12.75" customHeight="1">
      <c r="A1514" s="11" t="str">
        <f>IF('TRI-3C'!$BZ$13="","",'TRI-3C'!$BZ$13)</f>
        <v>Identificar semejanzas y diferencias en objetos del entorno con criterios de forma, color y tamaño</v>
      </c>
      <c r="B1514" s="156"/>
      <c r="C1514" s="156"/>
      <c r="D1514" s="156"/>
      <c r="E1514" s="156"/>
      <c r="F1514" s="157"/>
      <c r="G1514" s="124" t="str">
        <f>IF(A1514="","",VLOOKUP(J1440,'TRI-3C'!$B$18:$FH$61,77,FALSE))</f>
        <v/>
      </c>
      <c r="I1514" s="125" t="str">
        <f t="shared" si="54"/>
        <v/>
      </c>
      <c r="J1514" s="128"/>
    </row>
    <row r="1515" spans="1:10" ht="12.75" customHeight="1">
      <c r="A1515" s="148" t="str">
        <f>IF('TRI-3C'!$CA$13="","",'TRI-3C'!$CA$13)</f>
        <v>Ordenar en secuencias lógica sucesos de hasta cinco eventos en representaciones gráficas de sus actividades de la rutina diaria y en escenas de cuentos</v>
      </c>
      <c r="B1515" s="149"/>
      <c r="C1515" s="149"/>
      <c r="D1515" s="150"/>
      <c r="E1515" s="150"/>
      <c r="F1515" s="126"/>
      <c r="G1515" s="122" t="str">
        <f>IF(A1515="","",VLOOKUP(J1440,'TRI-3C'!$B$18:$FH$61,78,FALSE))</f>
        <v/>
      </c>
      <c r="H1515" s="150"/>
      <c r="I1515" s="127" t="str">
        <f t="shared" si="54"/>
        <v/>
      </c>
      <c r="J1515" s="126"/>
    </row>
    <row r="1516" spans="1:10" ht="12.75" customHeight="1">
      <c r="A1516" s="147" t="str">
        <f>IF('TRI-3C'!$CB$13="","",'TRI-3C'!$CB$13)</f>
        <v>Reconocer billetes y monedas en situaciones de la vida real</v>
      </c>
      <c r="B1516" s="139"/>
      <c r="C1516" s="139"/>
      <c r="F1516" s="128"/>
      <c r="G1516" s="124" t="str">
        <f>IF(A1516="","",VLOOKUP(J1440,'TRI-3C'!$B$18:$FH$61,79,FALSE))</f>
        <v/>
      </c>
      <c r="I1516" s="125" t="str">
        <f t="shared" si="54"/>
        <v/>
      </c>
      <c r="J1516" s="128"/>
    </row>
    <row r="1517" spans="1:10" ht="12.75" customHeight="1">
      <c r="A1517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1517" s="149"/>
      <c r="C1517" s="149"/>
      <c r="D1517" s="150"/>
      <c r="E1517" s="150"/>
      <c r="F1517" s="126"/>
      <c r="G1517" s="122" t="str">
        <f>IF(A1517="","",VLOOKUP(J1440,'TRI-3C'!$B$18:$FH$61,80,FALSE))</f>
        <v/>
      </c>
      <c r="H1517" s="150"/>
      <c r="I1517" s="127" t="str">
        <f t="shared" si="54"/>
        <v/>
      </c>
      <c r="J1517" s="126"/>
    </row>
    <row r="1518" spans="1:10" ht="12.75" customHeight="1">
      <c r="A1518" s="147" t="str">
        <f>IF('TRI-3C'!$CD$13="","",'TRI-3C'!$CD$13)</f>
        <v>Reconocer los colores secundarios en objetos e imágenes del entorno.</v>
      </c>
      <c r="B1518" s="139"/>
      <c r="C1518" s="139"/>
      <c r="F1518" s="128"/>
      <c r="G1518" s="124" t="str">
        <f>IF(A1518="","",VLOOKUP(J1440,'TRI-3C'!$B$18:$FH$61,81,FALSE))</f>
        <v/>
      </c>
      <c r="I1518" s="125" t="str">
        <f t="shared" si="54"/>
        <v/>
      </c>
      <c r="J1518" s="128"/>
    </row>
    <row r="1519" spans="1:10" ht="12.75" customHeight="1">
      <c r="A1519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1519" s="154"/>
      <c r="C1519" s="154"/>
      <c r="D1519" s="154"/>
      <c r="E1519" s="154"/>
      <c r="F1519" s="155"/>
      <c r="G1519" s="122" t="str">
        <f>IF(A1519="","",VLOOKUP(J1440,'TRI-3C'!$B$18:$FH$61,82,FALSE))</f>
        <v/>
      </c>
      <c r="H1519" s="150"/>
      <c r="I1519" s="127" t="str">
        <f t="shared" si="54"/>
        <v/>
      </c>
      <c r="J1519" s="126"/>
    </row>
    <row r="1520" spans="1:10" ht="12.75" customHeight="1">
      <c r="A1520" s="147" t="str">
        <f>IF('TRI-3C'!$CF$13="","",'TRI-3C'!$CF$13)</f>
        <v>Relacionar las distintas formas de adquirir dinero con el trabajo y el esfuerzo.</v>
      </c>
      <c r="B1520" s="139"/>
      <c r="C1520" s="139"/>
      <c r="F1520" s="128"/>
      <c r="G1520" s="124" t="str">
        <f>IF(A1520="","",VLOOKUP(J1440,'TRI-3C'!$B$18:$FH$61,83,FALSE))</f>
        <v/>
      </c>
      <c r="I1520" s="125" t="str">
        <f t="shared" si="54"/>
        <v/>
      </c>
      <c r="J1520" s="128"/>
    </row>
    <row r="1521" spans="1:10" ht="12.75" customHeight="1">
      <c r="A1521" s="165" t="str">
        <f>'BI-1T'!$A$11</f>
        <v>COMPRENSIÓN Y EXPRESION DEL LENGUAJE</v>
      </c>
      <c r="B1521" s="149"/>
      <c r="C1521" s="149"/>
      <c r="D1521" s="150"/>
      <c r="E1521" s="150"/>
      <c r="F1521" s="126"/>
      <c r="G1521" s="122" t="str">
        <f>IF(A1521="","",VLOOKUP(J1440,'TRI-3C'!$B$18:$FH$61,84,FALSE))</f>
        <v/>
      </c>
      <c r="H1521" s="150"/>
      <c r="I1521" s="127"/>
      <c r="J1521" s="126"/>
    </row>
    <row r="1522" spans="1:10" ht="12.75" customHeight="1">
      <c r="A1522" s="147" t="str">
        <f>IF('TRI-3C'!$CH$13="","",'TRI-3C'!$CH$13)</f>
        <v>Asociar la imagen de la portada con el título de los cuentos conocidos.</v>
      </c>
      <c r="B1522" s="139"/>
      <c r="C1522" s="139"/>
      <c r="F1522" s="128"/>
      <c r="G1522" s="124" t="str">
        <f>IF(A1522="","",VLOOKUP(J1440,'TRI-3C'!$B$18:$FH$61,85,FALSE))</f>
        <v/>
      </c>
      <c r="I1522" s="125" t="str">
        <f t="shared" ref="I1522:I1542" si="55">IF(G1522="","",G1522)</f>
        <v/>
      </c>
      <c r="J1522" s="128"/>
    </row>
    <row r="1523" spans="1:10" ht="12.75" customHeight="1">
      <c r="A1523" s="148" t="str">
        <f>IF('TRI-3C'!$CI$13="","",'TRI-3C'!$CI$13)</f>
        <v>Colaborar en la creación de textos colectivos con la ayuda del docente.</v>
      </c>
      <c r="B1523" s="158"/>
      <c r="C1523" s="158"/>
      <c r="D1523" s="158"/>
      <c r="E1523" s="158"/>
      <c r="F1523" s="159"/>
      <c r="G1523" s="122" t="str">
        <f>IF(A1523="","",VLOOKUP(J1440,'TRI-3C'!$B$18:$FH$61,86,FALSE))</f>
        <v/>
      </c>
      <c r="H1523" s="150"/>
      <c r="I1523" s="127" t="str">
        <f t="shared" si="55"/>
        <v/>
      </c>
      <c r="J1523" s="126"/>
    </row>
    <row r="1524" spans="1:10" ht="12.75" customHeight="1">
      <c r="A1524" s="11" t="str">
        <f>IF('TRI-3C'!$CJ$13="","",'TRI-3C'!$CJ$13)</f>
        <v>Comprender el derecho propio y de las otras personas a decir que no como una respuesta válida y respetable.</v>
      </c>
      <c r="B1524" s="156"/>
      <c r="C1524" s="156"/>
      <c r="D1524" s="156"/>
      <c r="E1524" s="156"/>
      <c r="F1524" s="157"/>
      <c r="G1524" s="124" t="str">
        <f>IF(A1524="","",VLOOKUP(J1440,'TRI-3C'!$B$18:$FH$61,87,FALSE))</f>
        <v/>
      </c>
      <c r="I1524" s="125" t="str">
        <f t="shared" si="55"/>
        <v/>
      </c>
      <c r="J1524" s="128"/>
    </row>
    <row r="1525" spans="1:10" ht="12.75" customHeight="1">
      <c r="A1525" s="148" t="str">
        <f>IF('TRI-3C'!$CK$13="","",'TRI-3C'!$CK$13)</f>
        <v>Comunicarse a través de dibujos de objetos con detalles que lo vuelven identificables, como representación simbólica de sus ideas.</v>
      </c>
      <c r="B1525" s="149"/>
      <c r="C1525" s="149"/>
      <c r="D1525" s="150"/>
      <c r="E1525" s="150"/>
      <c r="F1525" s="126"/>
      <c r="G1525" s="122" t="str">
        <f>IF(A1525="","",VLOOKUP(J1440,'TRI-3C'!$B$18:$FH$61,88,FALSE))</f>
        <v/>
      </c>
      <c r="H1525" s="150"/>
      <c r="I1525" s="127" t="str">
        <f t="shared" si="55"/>
        <v/>
      </c>
      <c r="J1525" s="126"/>
    </row>
    <row r="1526" spans="1:10" ht="12.75" customHeight="1">
      <c r="A1526" s="147" t="str">
        <f>IF('TRI-3C'!$CL$13="","",'TRI-3C'!$CL$13)</f>
        <v>Comunicarse incorporando palabras nuevas a su vocabulario en función de los ambientes y experiencias en las que interactúa.</v>
      </c>
      <c r="B1526" s="139"/>
      <c r="C1526" s="139"/>
      <c r="F1526" s="128"/>
      <c r="G1526" s="124" t="str">
        <f>IF(A1526="","",VLOOKUP(J1440,'TRI-3C'!$B$18:$FH$61,89,FALSE))</f>
        <v/>
      </c>
      <c r="I1526" s="125" t="str">
        <f t="shared" si="55"/>
        <v/>
      </c>
      <c r="J1526" s="128"/>
    </row>
    <row r="1527" spans="1:10" ht="12.75" customHeight="1">
      <c r="A1527" s="148" t="str">
        <f>IF('TRI-3C'!$CM$13="","",'TRI-3C'!$CM$13)</f>
        <v>Contar un cuento en base a sus imágenes a partir de la portada y siguiendo la secuencia de las páginas.</v>
      </c>
      <c r="B1527" s="149"/>
      <c r="C1527" s="149"/>
      <c r="D1527" s="150"/>
      <c r="E1527" s="150"/>
      <c r="F1527" s="126"/>
      <c r="G1527" s="122" t="str">
        <f>IF(A1527="","",VLOOKUP(J1440,'TRI-3C'!$B$18:$FH$61,90,FALSE))</f>
        <v/>
      </c>
      <c r="H1527" s="150"/>
      <c r="I1527" s="127" t="str">
        <f t="shared" si="55"/>
        <v/>
      </c>
      <c r="J1527" s="126"/>
    </row>
    <row r="1528" spans="1:10" ht="12.75" customHeight="1">
      <c r="A1528" s="147" t="str">
        <f>IF('TRI-3C'!$CN$13="","",'TRI-3C'!$CN$13)</f>
        <v>Describir oralmente imágenes gráficas (pictogramas) y digitales, estructurando oraciones más elaboradas que describan a los objetos que observa.</v>
      </c>
      <c r="B1528" s="139"/>
      <c r="C1528" s="139"/>
      <c r="F1528" s="128"/>
      <c r="G1528" s="124" t="str">
        <f>IF(A1528="","",VLOOKUP(J1440,'TRI-3C'!$B$18:$FH$61,91,FALSE))</f>
        <v/>
      </c>
      <c r="I1528" s="125" t="str">
        <f t="shared" si="55"/>
        <v/>
      </c>
      <c r="J1528" s="128"/>
    </row>
    <row r="1529" spans="1:10" ht="12.75" customHeight="1">
      <c r="A1529" s="192" t="str">
        <f>IF('TRI-3C'!$CO$13="","",'TRI-3C'!$CO$13)</f>
        <v>Describir oralmente imágenes relacionadas con los derechos de las personas en situación de movilidad</v>
      </c>
      <c r="B1529" s="154"/>
      <c r="C1529" s="154"/>
      <c r="D1529" s="154"/>
      <c r="E1529" s="154"/>
      <c r="F1529" s="155"/>
      <c r="G1529" s="122" t="str">
        <f>IF(A1529="","",VLOOKUP(J1440,'TRI-3C'!$B$18:$FH$61,92,FALSE))</f>
        <v/>
      </c>
      <c r="H1529" s="150"/>
      <c r="I1529" s="127" t="str">
        <f t="shared" si="55"/>
        <v/>
      </c>
      <c r="J1529" s="126"/>
    </row>
    <row r="1530" spans="1:10" ht="12.75" customHeight="1">
      <c r="A1530" s="147" t="str">
        <f>IF('TRI-3C'!$CP$13="","",'TRI-3C'!$CP$13)</f>
        <v>Expresarse oralmente pronunciando correctamente la mayoría de las palabras puede presentarse dificultades en la pronunciación de s, y la r.</v>
      </c>
      <c r="B1530" s="139"/>
      <c r="C1530" s="139"/>
      <c r="F1530" s="128"/>
      <c r="G1530" s="124" t="str">
        <f>IF(A1530="","",VLOOKUP(J1440,'TRI-3C'!$B$18:$FH$61,93,FALSE))</f>
        <v/>
      </c>
      <c r="I1530" s="125" t="str">
        <f t="shared" si="55"/>
        <v/>
      </c>
      <c r="J1530" s="128"/>
    </row>
    <row r="1531" spans="1:10" ht="12.75" customHeight="1">
      <c r="A1531" s="148" t="str">
        <f>IF('TRI-3C'!$CQ$13="","",'TRI-3C'!$CQ$13)</f>
        <v>Expresarse utilizando oraciones cortas y completas manteniendo el orden de las palabras.</v>
      </c>
      <c r="B1531" s="149"/>
      <c r="C1531" s="149"/>
      <c r="D1531" s="150"/>
      <c r="E1531" s="150"/>
      <c r="F1531" s="126"/>
      <c r="G1531" s="122" t="str">
        <f>IF(A1531="","",VLOOKUP(J1440,'TRI-3C'!$B$18:$FH$61,94,FALSE))</f>
        <v/>
      </c>
      <c r="H1531" s="150"/>
      <c r="I1531" s="127" t="str">
        <f t="shared" si="55"/>
        <v/>
      </c>
      <c r="J1531" s="126"/>
    </row>
    <row r="1532" spans="1:10" ht="12.75" customHeight="1">
      <c r="A1532" s="147" t="str">
        <f>IF('TRI-3C'!$CR$13="","",'TRI-3C'!$CR$13)</f>
        <v>Identificar “auditivamente” el fonema (sonido) inicial de las palabras más utilizadas.</v>
      </c>
      <c r="B1532" s="139"/>
      <c r="C1532" s="139"/>
      <c r="F1532" s="128"/>
      <c r="G1532" s="124" t="str">
        <f>IF(A1532="","",VLOOKUP(J1440,'TRI-3C'!$B$18:$FH$61,95,FALSE))</f>
        <v/>
      </c>
      <c r="I1532" s="125" t="str">
        <f t="shared" si="55"/>
        <v/>
      </c>
      <c r="J1532" s="128"/>
    </row>
    <row r="1533" spans="1:10" ht="12.75" customHeight="1">
      <c r="A1533" s="148" t="str">
        <f>IF('TRI-3C'!$CS$13="","",'TRI-3C'!$CS$13)</f>
        <v>Identificar una persona adulta de confianza para solicitar apoyo al enfrentar desafíos emocionales en situaciones cotidianas del entorno escolar</v>
      </c>
      <c r="B1533" s="158"/>
      <c r="C1533" s="158"/>
      <c r="D1533" s="158"/>
      <c r="E1533" s="158"/>
      <c r="F1533" s="159"/>
      <c r="G1533" s="122" t="str">
        <f>IF(A1533="","",VLOOKUP(J1440,'TRI-3C'!$B$18:$FH$61,96,FALSE))</f>
        <v/>
      </c>
      <c r="H1533" s="150"/>
      <c r="I1533" s="127" t="str">
        <f t="shared" si="55"/>
        <v/>
      </c>
      <c r="J1533" s="126"/>
    </row>
    <row r="1534" spans="1:10" ht="12.75" customHeight="1">
      <c r="A1534" s="11" t="str">
        <f>IF('TRI-3C'!$CT$13="","",'TRI-3C'!$CT$13)</f>
        <v>Participar en conversaciones más complejas y largas manteniéndose dentro del tema.</v>
      </c>
      <c r="B1534" s="156"/>
      <c r="C1534" s="156"/>
      <c r="D1534" s="156"/>
      <c r="E1534" s="156"/>
      <c r="F1534" s="157"/>
      <c r="G1534" s="124" t="str">
        <f>IF(A1534="","",VLOOKUP(J1440,'TRI-3C'!$B$18:$FH$61,97,FALSE))</f>
        <v/>
      </c>
      <c r="I1534" s="125" t="str">
        <f t="shared" si="55"/>
        <v/>
      </c>
      <c r="J1534" s="128"/>
    </row>
    <row r="1535" spans="1:10" ht="12.75" customHeight="1">
      <c r="A1535" s="148" t="str">
        <f>IF('TRI-3C'!$CU$13="","",'TRI-3C'!$CU$13)</f>
        <v>Producir palabras que riman espontáneamente tomado en cuenta los sonidos finales de las mismas.</v>
      </c>
      <c r="B1535" s="149"/>
      <c r="C1535" s="149"/>
      <c r="D1535" s="150"/>
      <c r="E1535" s="150"/>
      <c r="F1535" s="126"/>
      <c r="G1535" s="122" t="str">
        <f>IF(A1535="","",VLOOKUP(J1440,'TRI-3C'!$B$18:$FH$61,98,FALSE))</f>
        <v/>
      </c>
      <c r="H1535" s="150"/>
      <c r="I1535" s="127" t="str">
        <f t="shared" si="55"/>
        <v/>
      </c>
      <c r="J1535" s="126"/>
    </row>
    <row r="1536" spans="1:10" ht="12.75" customHeight="1">
      <c r="A1536" s="147" t="str">
        <f>IF('TRI-3C'!$CV$13="","",'TRI-3C'!$CV$13)</f>
        <v>Realizar modificaciones del contenido de un cuento relatado por el adulto, cambiando partes del él como: acciones y final.</v>
      </c>
      <c r="B1536" s="139"/>
      <c r="C1536" s="139"/>
      <c r="F1536" s="128"/>
      <c r="G1536" s="124" t="str">
        <f>IF(A1536="","",VLOOKUP(J1440,'TRI-3C'!$B$18:$FH$61,99,FALSE))</f>
        <v/>
      </c>
      <c r="I1536" s="125" t="str">
        <f t="shared" si="55"/>
        <v/>
      </c>
      <c r="J1536" s="128"/>
    </row>
    <row r="1537" spans="1:10" ht="12.75" customHeight="1">
      <c r="A1537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537" s="149"/>
      <c r="C1537" s="149"/>
      <c r="D1537" s="150"/>
      <c r="E1537" s="150"/>
      <c r="F1537" s="126"/>
      <c r="G1537" s="122" t="str">
        <f>IF(A1537="","",VLOOKUP(J1440,'TRI-3C'!$B$18:$FH$61,100,FALSE))</f>
        <v/>
      </c>
      <c r="H1537" s="150"/>
      <c r="I1537" s="127" t="str">
        <f t="shared" si="55"/>
        <v/>
      </c>
      <c r="J1537" s="126"/>
    </row>
    <row r="1538" spans="1:10" ht="12.75" customHeight="1">
      <c r="A1538" s="147" t="str">
        <f>IF('TRI-3C'!$CX$13="","",'TRI-3C'!$CX$13)</f>
        <v>Reconocer etiquetas y rótulos de su entorno inmediato y los “lee”.</v>
      </c>
      <c r="B1538" s="139"/>
      <c r="C1538" s="139"/>
      <c r="F1538" s="128"/>
      <c r="G1538" s="124" t="str">
        <f>IF(A1538="","",VLOOKUP(J1440,'TRI-3C'!$B$18:$FH$61,101,FALSE))</f>
        <v/>
      </c>
      <c r="I1538" s="125" t="str">
        <f t="shared" si="55"/>
        <v/>
      </c>
      <c r="J1538" s="128"/>
    </row>
    <row r="1539" spans="1:10" ht="12.75" customHeight="1">
      <c r="A1539" s="192" t="str">
        <f>IF('TRI-3C'!$CY$13="","",'TRI-3C'!$CY$13)</f>
        <v>Relatar cuentos, narrados por el adulto, manteniendo la secuencia, sin la ayuda del paratexto.</v>
      </c>
      <c r="B1539" s="154"/>
      <c r="C1539" s="154"/>
      <c r="D1539" s="154"/>
      <c r="E1539" s="154"/>
      <c r="F1539" s="155"/>
      <c r="G1539" s="122" t="str">
        <f>IF(A1539="","",VLOOKUP(J1440,'TRI-3C'!$B$18:$FH$61,102,FALSE))</f>
        <v/>
      </c>
      <c r="H1539" s="150"/>
      <c r="I1539" s="127" t="str">
        <f t="shared" si="55"/>
        <v/>
      </c>
      <c r="J1539" s="126"/>
    </row>
    <row r="1540" spans="1:10" ht="12.75" customHeight="1">
      <c r="A1540" s="147" t="str">
        <f>IF('TRI-3C'!$CZ$13="","",'TRI-3C'!$CZ$13)</f>
        <v>Reproducir trabalenguas sencillos, adivinanzas, canciones y poemas cortos, mejorando su pronunciación y potenciando su capacidad imaginativa.</v>
      </c>
      <c r="B1540" s="139"/>
      <c r="C1540" s="139"/>
      <c r="F1540" s="128"/>
      <c r="G1540" s="124" t="str">
        <f>IF(A1540="","",VLOOKUP(J1440,'TRI-3C'!$B$18:$FH$61,103,FALSE))</f>
        <v/>
      </c>
      <c r="I1540" s="125" t="str">
        <f t="shared" si="55"/>
        <v/>
      </c>
      <c r="J1540" s="128"/>
    </row>
    <row r="1541" spans="1:10" ht="12.75" customHeight="1">
      <c r="A1541" s="148" t="str">
        <f>IF('TRI-3C'!$DA$13="","",'TRI-3C'!$DA$13)</f>
        <v>Responder preguntas sobre un texto narrado por el adulto, relacionadas a los personajes y acciones principales.</v>
      </c>
      <c r="B1541" s="149"/>
      <c r="C1541" s="149"/>
      <c r="D1541" s="150"/>
      <c r="E1541" s="150"/>
      <c r="F1541" s="126"/>
      <c r="G1541" s="122" t="str">
        <f>IF(A1541="","",VLOOKUP(J1440,'TRI-3C'!$B$18:$FH$61,104,FALSE))</f>
        <v/>
      </c>
      <c r="H1541" s="150"/>
      <c r="I1541" s="127" t="str">
        <f t="shared" si="55"/>
        <v/>
      </c>
      <c r="J1541" s="126"/>
    </row>
    <row r="1542" spans="1:10" ht="12.75" customHeight="1">
      <c r="A1542" s="147" t="str">
        <f>IF('TRI-3C'!$DB$13="","",'TRI-3C'!$DB$13)</f>
        <v>Seguir instrucciones sencillas que involucren la ejecución de tres o más actividades</v>
      </c>
      <c r="B1542" s="139"/>
      <c r="C1542" s="139"/>
      <c r="F1542" s="128"/>
      <c r="G1542" s="124" t="str">
        <f>IF(A1542="","",VLOOKUP(J1440,'TRI-3C'!$B$18:$FH$61,105,FALSE))</f>
        <v/>
      </c>
      <c r="I1542" s="125" t="str">
        <f t="shared" si="55"/>
        <v/>
      </c>
      <c r="J1542" s="128"/>
    </row>
    <row r="1543" spans="1:10" ht="12.75" customHeight="1">
      <c r="A1543" s="165" t="str">
        <f>'BI-1T'!$A$12</f>
        <v>EXPRESIÓN ARTISTICA</v>
      </c>
      <c r="B1543" s="158"/>
      <c r="C1543" s="158"/>
      <c r="D1543" s="158"/>
      <c r="E1543" s="158"/>
      <c r="F1543" s="159"/>
      <c r="G1543" s="122" t="str">
        <f>IF(A1543="","",VLOOKUP(J1440,'TRI-3C'!$B$18:$FH$61,106,FALSE))</f>
        <v/>
      </c>
      <c r="H1543" s="150"/>
      <c r="I1543" s="127"/>
      <c r="J1543" s="126"/>
    </row>
    <row r="1544" spans="1:10" ht="12.75" customHeight="1">
      <c r="A1544" s="11" t="str">
        <f>IF('TRI-3C'!$DD$13="","",'TRI-3C'!$DD$13)</f>
        <v>Cantar canciones siguiendo el ritmo y coordinando con las expresiones de su cuerpo.</v>
      </c>
      <c r="B1544" s="156"/>
      <c r="C1544" s="156"/>
      <c r="D1544" s="156"/>
      <c r="E1544" s="156"/>
      <c r="F1544" s="157"/>
      <c r="G1544" s="124" t="str">
        <f>IF(A1544="","",VLOOKUP(J1440,'TRI-3C'!$B$18:$FH$61,107,FALSE))</f>
        <v/>
      </c>
      <c r="I1544" s="125" t="str">
        <f t="shared" ref="I1544:I1554" si="56">IF(G1544="","",G1544)</f>
        <v/>
      </c>
      <c r="J1544" s="128"/>
    </row>
    <row r="1545" spans="1:10" ht="12.75" customHeight="1">
      <c r="A1545" s="148" t="str">
        <f>IF('TRI-3C'!$DE$13="","",'TRI-3C'!$DE$13)</f>
        <v>Comunicar de manera escrita sus ideas intentando imitar letras o formas parecidas a letras.</v>
      </c>
      <c r="B1545" s="149"/>
      <c r="C1545" s="149"/>
      <c r="D1545" s="150"/>
      <c r="E1545" s="150"/>
      <c r="F1545" s="126"/>
      <c r="G1545" s="122" t="str">
        <f>IF(A1545="","",VLOOKUP(J1440,'TRI-3C'!$B$18:$FH$61,108,FALSE))</f>
        <v/>
      </c>
      <c r="H1545" s="150"/>
      <c r="I1545" s="127" t="str">
        <f t="shared" si="56"/>
        <v/>
      </c>
      <c r="J1545" s="126"/>
    </row>
    <row r="1546" spans="1:10" ht="12.75" customHeight="1">
      <c r="A1546" s="147" t="str">
        <f>IF('TRI-3C'!$DF$13="","",'TRI-3C'!$DF$13)</f>
        <v>Ejecutar patrones de más de dos ritmos con partes del cuerpo y elementos o instrumentos sonoros.</v>
      </c>
      <c r="B1546" s="139"/>
      <c r="C1546" s="139"/>
      <c r="F1546" s="128"/>
      <c r="G1546" s="124" t="str">
        <f>IF(A1546="","",VLOOKUP(J1440,'TRI-3C'!$B$18:$FH$61,109,FALSE))</f>
        <v/>
      </c>
      <c r="I1546" s="125" t="str">
        <f t="shared" si="56"/>
        <v/>
      </c>
      <c r="J1546" s="128"/>
    </row>
    <row r="1547" spans="1:10" ht="12.75" customHeight="1">
      <c r="A1547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1547" s="149"/>
      <c r="C1547" s="149"/>
      <c r="D1547" s="150"/>
      <c r="E1547" s="150"/>
      <c r="F1547" s="126"/>
      <c r="G1547" s="122" t="str">
        <f>IF(A1547="","",VLOOKUP(J1440,'TRI-3C'!$B$18:$FH$61,110,FALSE))</f>
        <v/>
      </c>
      <c r="H1547" s="150"/>
      <c r="I1547" s="127" t="str">
        <f t="shared" si="56"/>
        <v/>
      </c>
      <c r="J1547" s="126"/>
    </row>
    <row r="1548" spans="1:10" ht="12.75" customHeight="1">
      <c r="A1548" s="147" t="str">
        <f>IF('TRI-3C'!$DH$13="","",'TRI-3C'!$DH$13)</f>
        <v>Expresar su opinión al observar una obra artística relacionada a la plástica o a la escultura.</v>
      </c>
      <c r="B1548" s="139"/>
      <c r="C1548" s="139"/>
      <c r="F1548" s="128"/>
      <c r="G1548" s="124" t="str">
        <f>IF(A1548="","",VLOOKUP(J1440,'TRI-3C'!$B$18:$FH$61,111,FALSE))</f>
        <v/>
      </c>
      <c r="I1548" s="125" t="str">
        <f t="shared" si="56"/>
        <v/>
      </c>
      <c r="J1548" s="128"/>
    </row>
    <row r="1549" spans="1:10" ht="12.75" customHeight="1">
      <c r="A1549" s="192" t="str">
        <f>IF('TRI-3C'!$DI$13="","",'TRI-3C'!$DI$13)</f>
        <v>Expresar sus vivencias y experiencias a través del dibujo libre.</v>
      </c>
      <c r="B1549" s="154"/>
      <c r="C1549" s="154"/>
      <c r="D1549" s="154"/>
      <c r="E1549" s="154"/>
      <c r="F1549" s="155"/>
      <c r="G1549" s="122" t="str">
        <f>IF(A1549="","",VLOOKUP(J1440,'TRI-3C'!$B$18:$FH$61,112,FALSE))</f>
        <v/>
      </c>
      <c r="H1549" s="150"/>
      <c r="I1549" s="127" t="str">
        <f t="shared" si="56"/>
        <v/>
      </c>
      <c r="J1549" s="126"/>
    </row>
    <row r="1550" spans="1:10" ht="12.75" customHeight="1">
      <c r="A1550" s="147" t="str">
        <f>IF('TRI-3C'!$DJ$13="","",'TRI-3C'!$DJ$13)</f>
        <v>Mantener el ritmo y las secuencias de pasos sencillos durante la ejecución de coreografías.</v>
      </c>
      <c r="B1550" s="139"/>
      <c r="C1550" s="139"/>
      <c r="F1550" s="128"/>
      <c r="G1550" s="124" t="str">
        <f>IF(A1550="","",VLOOKUP(J1440,'TRI-3C'!$B$18:$FH$61,113,FALSE))</f>
        <v/>
      </c>
      <c r="I1550" s="125" t="str">
        <f t="shared" si="56"/>
        <v/>
      </c>
      <c r="J1550" s="128"/>
    </row>
    <row r="1551" spans="1:10" ht="12.75" customHeight="1">
      <c r="A1551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551" s="149"/>
      <c r="C1551" s="149"/>
      <c r="D1551" s="150"/>
      <c r="E1551" s="150"/>
      <c r="F1551" s="126"/>
      <c r="G1551" s="122" t="str">
        <f>IF(A1551="","",VLOOKUP(J1440,'TRI-3C'!$B$18:$FH$61,114,FALSE))</f>
        <v/>
      </c>
      <c r="H1551" s="150"/>
      <c r="I1551" s="127" t="str">
        <f t="shared" si="56"/>
        <v/>
      </c>
      <c r="J1551" s="126"/>
    </row>
    <row r="1552" spans="1:10" ht="12.75" customHeight="1">
      <c r="A1552" s="147" t="str">
        <f>IF('TRI-3C'!$DL$13="","",'TRI-3C'!$DL$13)</f>
        <v>Participar en dramatizaciones, asumiendo roles de diferentes personas del entorno y de personajes de cuentos e historietas.</v>
      </c>
      <c r="B1552" s="139"/>
      <c r="C1552" s="139"/>
      <c r="F1552" s="128"/>
      <c r="G1552" s="124" t="str">
        <f>IF(A1552="","",VLOOKUP(J1440,'TRI-3C'!$B$18:$FH$61,115,FALSE))</f>
        <v/>
      </c>
      <c r="I1552" s="125" t="str">
        <f t="shared" si="56"/>
        <v/>
      </c>
      <c r="J1552" s="128"/>
    </row>
    <row r="1553" spans="1:10" ht="12.75" customHeight="1">
      <c r="A1553" s="148" t="str">
        <f>IF('TRI-3C'!$DM$13="","",'TRI-3C'!$DM$13)</f>
        <v>Participar en rondas populares, bailes y juegos tradicionales, asumiendo los roles y respetando las reglas.</v>
      </c>
      <c r="B1553" s="158"/>
      <c r="C1553" s="158"/>
      <c r="D1553" s="158"/>
      <c r="E1553" s="158"/>
      <c r="F1553" s="159"/>
      <c r="G1553" s="122" t="str">
        <f>IF(A1553="","",VLOOKUP(J1440,'TRI-3C'!$B$18:$FH$61,116,FALSE))</f>
        <v/>
      </c>
      <c r="H1553" s="150"/>
      <c r="I1553" s="127" t="str">
        <f t="shared" si="56"/>
        <v/>
      </c>
      <c r="J1553" s="126"/>
    </row>
    <row r="1554" spans="1:10" ht="12.75" customHeight="1">
      <c r="A1554" s="11" t="str">
        <f>IF('TRI-3C'!$DN$13="","",'TRI-3C'!$DN$13)</f>
        <v>Realizar actividades creativas utilizando las técnicas grafo plásticas con variedad de materiales.</v>
      </c>
      <c r="B1554" s="156"/>
      <c r="C1554" s="156"/>
      <c r="D1554" s="156"/>
      <c r="E1554" s="156"/>
      <c r="F1554" s="157"/>
      <c r="G1554" s="124" t="str">
        <f>IF(A1554="","",VLOOKUP(J1440,'TRI-3C'!$B$18:$FH$61,117,FALSE))</f>
        <v/>
      </c>
      <c r="I1554" s="125" t="str">
        <f t="shared" si="56"/>
        <v/>
      </c>
      <c r="J1554" s="128"/>
    </row>
    <row r="1555" spans="1:10" ht="12.75" customHeight="1">
      <c r="A1555" s="165" t="str">
        <f>'BI-1T'!$A$13</f>
        <v>EXPRESION CORPORAL Y MOTRICIDAD</v>
      </c>
      <c r="B1555" s="149"/>
      <c r="C1555" s="149"/>
      <c r="D1555" s="150"/>
      <c r="E1555" s="150"/>
      <c r="F1555" s="126"/>
      <c r="G1555" s="122" t="str">
        <f>IF(A1555="","",VLOOKUP(J1440,'TRI-3C'!$B$18:$FH$61,118,FALSE))</f>
        <v/>
      </c>
      <c r="H1555" s="150"/>
      <c r="I1555" s="127"/>
      <c r="J1555" s="126"/>
    </row>
    <row r="1556" spans="1:10" ht="12.75" customHeight="1">
      <c r="A1556" s="147" t="str">
        <f>IF('TRI-3C'!$DP$13="","",'TRI-3C'!$DP$13)</f>
        <v>Caminar y correr con soltura y seguridad manteniendo el equilibrio a diferentes distancias, orientaciones y ritmos en espacios parciales.</v>
      </c>
      <c r="B1556" s="139"/>
      <c r="C1556" s="139"/>
      <c r="F1556" s="128"/>
      <c r="G1556" s="124" t="str">
        <f>IF(A1556="","",VLOOKUP(J1440,'TRI-3C'!$B$18:$FH$61,119,FALSE))</f>
        <v/>
      </c>
      <c r="I1556" s="125" t="str">
        <f t="shared" ref="I1556:I1583" si="57">IF(G1556="","",G1556)</f>
        <v/>
      </c>
      <c r="J1556" s="128"/>
    </row>
    <row r="1557" spans="1:10" ht="12.75" customHeight="1">
      <c r="A1557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1557" s="149"/>
      <c r="C1557" s="149"/>
      <c r="D1557" s="150"/>
      <c r="E1557" s="150"/>
      <c r="F1557" s="126"/>
      <c r="G1557" s="122" t="str">
        <f>IF(A1557="","",VLOOKUP(J1440,'TRI-3C'!$B$18:$FH$61,120,FALSE))</f>
        <v/>
      </c>
      <c r="H1557" s="150"/>
      <c r="I1557" s="127" t="str">
        <f t="shared" si="57"/>
        <v/>
      </c>
      <c r="J1557" s="126"/>
    </row>
    <row r="1558" spans="1:10" ht="12.75" customHeight="1">
      <c r="A1558" s="147" t="str">
        <f>IF('TRI-3C'!$DR$13="","",'TRI-3C'!$DR$13)</f>
        <v>Discriminar sonidos onomatopéyicos y diferencia los sonidos naturales de los artificiales</v>
      </c>
      <c r="B1558" s="139"/>
      <c r="C1558" s="139"/>
      <c r="F1558" s="128"/>
      <c r="G1558" s="124" t="str">
        <f>IF(A1558="","",VLOOKUP(J1440,'TRI-3C'!$B$18:$FH$61,121,FALSE))</f>
        <v/>
      </c>
      <c r="I1558" s="125" t="str">
        <f t="shared" si="57"/>
        <v/>
      </c>
      <c r="J1558" s="128"/>
    </row>
    <row r="1559" spans="1:10" ht="12.75" customHeight="1">
      <c r="A1559" s="192" t="str">
        <f>IF('TRI-3C'!$DS$13="","",'TRI-3C'!$DS$13)</f>
        <v>Ejecutar actividades coordinadamente y con un control adecuado de fuerza y tonicidad muscular como: lanzar, atrapar y patear objetos y pelotas.</v>
      </c>
      <c r="B1559" s="154"/>
      <c r="C1559" s="154"/>
      <c r="D1559" s="154"/>
      <c r="E1559" s="154"/>
      <c r="F1559" s="155"/>
      <c r="G1559" s="122" t="str">
        <f>IF(A1559="","",VLOOKUP(J1440,'TRI-3C'!$B$18:$FH$61,122,FALSE))</f>
        <v/>
      </c>
      <c r="H1559" s="150"/>
      <c r="I1559" s="127" t="str">
        <f t="shared" si="57"/>
        <v/>
      </c>
      <c r="J1559" s="126"/>
    </row>
    <row r="1560" spans="1:10" ht="12.75" customHeight="1">
      <c r="A1560" s="147" t="str">
        <f>IF('TRI-3C'!$DT$13="","",'TRI-3C'!$DT$13)</f>
        <v>Emplear su lado dominante en la realización de la mayoría de las actividades que utilice la mano, ojo y pie.</v>
      </c>
      <c r="B1560" s="139"/>
      <c r="C1560" s="139"/>
      <c r="F1560" s="128"/>
      <c r="G1560" s="124" t="str">
        <f>IF(A1560="","",VLOOKUP(J1440,'TRI-3C'!$B$18:$FH$61,123,FALSE))</f>
        <v/>
      </c>
      <c r="I1560" s="125" t="str">
        <f t="shared" si="57"/>
        <v/>
      </c>
      <c r="J1560" s="128"/>
    </row>
    <row r="1561" spans="1:10" ht="12.75" customHeight="1">
      <c r="A1561" s="148" t="str">
        <f>IF('TRI-3C'!$DU$13="","",'TRI-3C'!$DU$13)</f>
        <v>Galopar y salticar coordinadamente con obstáculos ejecutando circuitos.</v>
      </c>
      <c r="B1561" s="149"/>
      <c r="C1561" s="149"/>
      <c r="D1561" s="150"/>
      <c r="E1561" s="150"/>
      <c r="F1561" s="126"/>
      <c r="G1561" s="122" t="str">
        <f>IF(A1561="","",VLOOKUP(J1440,'TRI-3C'!$B$18:$FH$61,124,FALSE))</f>
        <v/>
      </c>
      <c r="H1561" s="150"/>
      <c r="I1561" s="127" t="str">
        <f t="shared" si="57"/>
        <v/>
      </c>
      <c r="J1561" s="126"/>
    </row>
    <row r="1562" spans="1:10" ht="12.75" customHeight="1">
      <c r="A1562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1562" s="139"/>
      <c r="C1562" s="139"/>
      <c r="F1562" s="128"/>
      <c r="G1562" s="124" t="str">
        <f>IF(A1562="","",VLOOKUP(J1440,'TRI-3C'!$B$18:$FH$61,125,FALSE))</f>
        <v/>
      </c>
      <c r="I1562" s="125" t="str">
        <f t="shared" si="57"/>
        <v/>
      </c>
      <c r="J1562" s="128"/>
    </row>
    <row r="1563" spans="1:10" ht="12.75" customHeight="1">
      <c r="A1563" s="148" t="str">
        <f>IF('TRI-3C'!$DW$13="","",'TRI-3C'!$DW$13)</f>
        <v>Mantener el equilibro al caminar sobre líneas rectas, curvas y quebradas con altura (aprox. 20 cm) logrando un adecuado control postural.</v>
      </c>
      <c r="B1563" s="158"/>
      <c r="C1563" s="158"/>
      <c r="D1563" s="158"/>
      <c r="E1563" s="158"/>
      <c r="F1563" s="159"/>
      <c r="G1563" s="122" t="str">
        <f>IF(A1563="","",VLOOKUP(J1440,'TRI-3C'!$B$18:$FH$61,126,FALSE))</f>
        <v/>
      </c>
      <c r="H1563" s="150"/>
      <c r="I1563" s="127" t="str">
        <f t="shared" si="57"/>
        <v/>
      </c>
      <c r="J1563" s="126"/>
    </row>
    <row r="1564" spans="1:10" ht="12.75" customHeight="1">
      <c r="A1564" s="11" t="str">
        <f>IF('TRI-3C'!$DX$13="","",'TRI-3C'!$DX$13)</f>
        <v>Mantener un adecuado control postural en diferentes posiciones del cuerpo y en desplazamientos.</v>
      </c>
      <c r="B1564" s="156"/>
      <c r="C1564" s="156"/>
      <c r="D1564" s="156"/>
      <c r="E1564" s="156"/>
      <c r="F1564" s="157"/>
      <c r="G1564" s="124" t="str">
        <f>IF(A1564="","",VLOOKUP(J1440,'TRI-3C'!$B$18:$FH$61,127,FALSE))</f>
        <v/>
      </c>
      <c r="I1564" s="125" t="str">
        <f t="shared" si="57"/>
        <v/>
      </c>
      <c r="J1564" s="128"/>
    </row>
    <row r="1565" spans="1:10" ht="12.75" customHeight="1">
      <c r="A1565" s="148" t="str">
        <f>IF('TRI-3C'!$DY$13="","",'TRI-3C'!$DY$13)</f>
        <v>Orientarse en el espacio realizando desplazamientos en función de consignas dadas con las nociones: entre, adelante-atrás, junto a, cerca-lejos</v>
      </c>
      <c r="B1565" s="149"/>
      <c r="C1565" s="149"/>
      <c r="D1565" s="150"/>
      <c r="E1565" s="150"/>
      <c r="F1565" s="126"/>
      <c r="G1565" s="122" t="str">
        <f>IF(A1565="","",VLOOKUP(J1440,'TRI-3C'!$B$18:$FH$61,128,FALSE))</f>
        <v/>
      </c>
      <c r="H1565" s="150"/>
      <c r="I1565" s="127" t="str">
        <f t="shared" si="57"/>
        <v/>
      </c>
      <c r="J1565" s="126"/>
    </row>
    <row r="1566" spans="1:10" ht="12.75" customHeight="1">
      <c r="A1566" s="147" t="str">
        <f>IF('TRI-3C'!$DZ$13="","",'TRI-3C'!$DZ$13)</f>
        <v>Realiza varios movimientos y desplazamientos combinados a diferentes velocidades (rápido, lento), duración (largos y corto).</v>
      </c>
      <c r="B1566" s="139"/>
      <c r="C1566" s="139"/>
      <c r="F1566" s="128"/>
      <c r="G1566" s="124" t="str">
        <f>IF(A1566="","",VLOOKUP(J1440,'TRI-3C'!$B$18:$FH$61,129,FALSE))</f>
        <v/>
      </c>
      <c r="I1566" s="125" t="str">
        <f t="shared" si="57"/>
        <v/>
      </c>
      <c r="J1566" s="128"/>
    </row>
    <row r="1567" spans="1:10" ht="12.75" customHeight="1">
      <c r="A1567" s="148" t="str">
        <f>IF('TRI-3C'!$EA$13="","",'TRI-3C'!$EA$13)</f>
        <v>Realizar actividades de coordinación visomotriz con niveles de dificultad creciente en el tamaño y tipo de materiales.</v>
      </c>
      <c r="B1567" s="149"/>
      <c r="C1567" s="149"/>
      <c r="D1567" s="150"/>
      <c r="E1567" s="150"/>
      <c r="F1567" s="126"/>
      <c r="G1567" s="122" t="str">
        <f>IF(A1567="","",VLOOKUP(J1440,'TRI-3C'!$B$18:$FH$61,130,FALSE))</f>
        <v/>
      </c>
      <c r="H1567" s="150"/>
      <c r="I1567" s="127" t="str">
        <f t="shared" si="57"/>
        <v/>
      </c>
      <c r="J1567" s="126"/>
    </row>
    <row r="1568" spans="1:10" ht="12.75" customHeight="1">
      <c r="A1568" s="147" t="str">
        <f>IF('TRI-3C'!$EB$13="","",'TRI-3C'!$EB$13)</f>
        <v>Realizar desplazamientos y movimientos combinados utilizando el espacio total y parcial a diferentes distancias (largas-cortas)</v>
      </c>
      <c r="B1568" s="139"/>
      <c r="C1568" s="139"/>
      <c r="F1568" s="128"/>
      <c r="G1568" s="124" t="str">
        <f>IF(A1568="","",VLOOKUP(J1440,'TRI-3C'!$B$18:$FH$61,131,FALSE))</f>
        <v/>
      </c>
      <c r="I1568" s="125" t="str">
        <f t="shared" si="57"/>
        <v/>
      </c>
      <c r="J1568" s="128"/>
    </row>
    <row r="1569" spans="1:10" ht="12.75" customHeight="1">
      <c r="A1569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1569" s="154"/>
      <c r="C1569" s="154"/>
      <c r="D1569" s="154"/>
      <c r="E1569" s="154"/>
      <c r="F1569" s="155"/>
      <c r="G1569" s="122" t="str">
        <f>IF(A1569="","",VLOOKUP(J1440,'TRI-3C'!$B$18:$FH$61,132,FALSE))</f>
        <v/>
      </c>
      <c r="H1569" s="150"/>
      <c r="I1569" s="127" t="str">
        <f t="shared" si="57"/>
        <v/>
      </c>
      <c r="J1569" s="126"/>
    </row>
    <row r="1570" spans="1:10" ht="12.75" customHeight="1">
      <c r="A1570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1570" s="139"/>
      <c r="C1570" s="139"/>
      <c r="F1570" s="128"/>
      <c r="G1570" s="124" t="str">
        <f>IF(A1570="","",VLOOKUP(J1440,'TRI-3C'!$B$18:$FH$61,133,FALSE))</f>
        <v/>
      </c>
      <c r="I1570" s="125" t="str">
        <f t="shared" si="57"/>
        <v/>
      </c>
      <c r="J1570" s="128"/>
    </row>
    <row r="1571" spans="1:10" ht="12.75" customHeight="1">
      <c r="A1571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1571" s="149"/>
      <c r="C1571" s="149"/>
      <c r="D1571" s="150"/>
      <c r="E1571" s="150"/>
      <c r="F1571" s="126"/>
      <c r="G1571" s="122" t="str">
        <f>IF(A1571="","",VLOOKUP(J1440,'TRI-3C'!$B$18:$FH$61,134,FALSE))</f>
        <v/>
      </c>
      <c r="H1571" s="150"/>
      <c r="I1571" s="127" t="str">
        <f t="shared" si="57"/>
        <v/>
      </c>
      <c r="J1571" s="126"/>
    </row>
    <row r="1572" spans="1:10" ht="12.75" customHeight="1">
      <c r="A1572" s="147" t="str">
        <f>IF('TRI-3C'!$EF$13="","",'TRI-3C'!$EF$13)</f>
        <v>Realizar movimientos diferenciados con los lados laterales del cuerpo (un lado y otro lado).</v>
      </c>
      <c r="B1572" s="139"/>
      <c r="C1572" s="139"/>
      <c r="F1572" s="128"/>
      <c r="G1572" s="124" t="str">
        <f>IF(A1572="","",VLOOKUP(J1440,'TRI-3C'!$B$18:$FH$61,135,FALSE))</f>
        <v/>
      </c>
      <c r="I1572" s="125" t="str">
        <f t="shared" si="57"/>
        <v/>
      </c>
      <c r="J1572" s="128"/>
    </row>
    <row r="1573" spans="1:10" ht="12.75" customHeight="1">
      <c r="A1573" s="148" t="str">
        <f>IF('TRI-3C'!$EG$13="","",'TRI-3C'!$EG$13)</f>
        <v>Realizar movimientos para la coordinación de ojo y pie como: patear pelotas hacia un punto fijo determinado.</v>
      </c>
      <c r="B1573" s="158"/>
      <c r="C1573" s="158"/>
      <c r="D1573" s="158"/>
      <c r="E1573" s="158"/>
      <c r="F1573" s="159"/>
      <c r="G1573" s="122" t="str">
        <f>IF(A1573="","",VLOOKUP(J1440,'TRI-3C'!$B$18:$FH$61,136,FALSE))</f>
        <v/>
      </c>
      <c r="H1573" s="150"/>
      <c r="I1573" s="127" t="str">
        <f t="shared" si="57"/>
        <v/>
      </c>
      <c r="J1573" s="126"/>
    </row>
    <row r="1574" spans="1:10" ht="12.75" customHeight="1">
      <c r="A1574" s="11" t="str">
        <f>IF('TRI-3C'!$EH$13="","",'TRI-3C'!$EH$13)</f>
        <v>Realizar representaciones gráficas utilizando el dibujo con detalles que le dan intencionalidad y sentido para identificarlos</v>
      </c>
      <c r="B1574" s="156"/>
      <c r="C1574" s="156"/>
      <c r="D1574" s="156"/>
      <c r="E1574" s="156"/>
      <c r="F1574" s="157"/>
      <c r="G1574" s="124" t="str">
        <f>IF(A1574="","",VLOOKUP(J1440,'TRI-3C'!$B$18:$FH$61,137,FALSE))</f>
        <v/>
      </c>
      <c r="I1574" s="125" t="str">
        <f t="shared" si="57"/>
        <v/>
      </c>
      <c r="J1574" s="128"/>
    </row>
    <row r="1575" spans="1:10" ht="12.75" customHeight="1">
      <c r="A1575" s="148" t="str">
        <f>IF('TRI-3C'!$EI$13="","",'TRI-3C'!$EI$13)</f>
        <v>Reconocer la importancia del peatón y respetar su espacio en la vía mediante actividades lúdicas que fomenten el aprendizaje de normas de tránsito.</v>
      </c>
      <c r="B1575" s="149"/>
      <c r="C1575" s="149"/>
      <c r="D1575" s="150"/>
      <c r="E1575" s="150"/>
      <c r="F1575" s="126"/>
      <c r="G1575" s="122" t="str">
        <f>IF(A1575="","",VLOOKUP(J1440,'TRI-3C'!$B$18:$FH$61,138,FALSE))</f>
        <v/>
      </c>
      <c r="H1575" s="150"/>
      <c r="I1575" s="127" t="str">
        <f t="shared" si="57"/>
        <v/>
      </c>
      <c r="J1575" s="126"/>
    </row>
    <row r="1576" spans="1:10" ht="12.75" customHeight="1">
      <c r="A1576" s="147" t="str">
        <f>IF('TRI-3C'!$EJ$13="","",'TRI-3C'!$EJ$13)</f>
        <v>Representar la figura humana utilizando el monigote e incorporando detalles según la interiorización de su imagen corporal.</v>
      </c>
      <c r="B1576" s="139"/>
      <c r="C1576" s="139"/>
      <c r="F1576" s="128"/>
      <c r="G1576" s="124" t="str">
        <f>IF(A1576="","",VLOOKUP(J1440,'TRI-3C'!$B$18:$FH$61,139,FALSE))</f>
        <v/>
      </c>
      <c r="I1576" s="125" t="str">
        <f t="shared" si="57"/>
        <v/>
      </c>
      <c r="J1576" s="128"/>
    </row>
    <row r="1577" spans="1:10" ht="12.75" customHeight="1">
      <c r="A1577" s="148" t="str">
        <f>IF('TRI-3C'!$EK$13="","",'TRI-3C'!$EK$13)</f>
        <v>Saltar de un pie a otro alternadamente, de manera autónoma.</v>
      </c>
      <c r="B1577" s="149"/>
      <c r="C1577" s="149"/>
      <c r="D1577" s="150"/>
      <c r="E1577" s="150"/>
      <c r="F1577" s="126"/>
      <c r="G1577" s="122" t="str">
        <f>IF(A1577="","",VLOOKUP(J1440,'TRI-3C'!$B$18:$FH$61,140,FALSE))</f>
        <v/>
      </c>
      <c r="H1577" s="150"/>
      <c r="I1577" s="127" t="str">
        <f t="shared" si="57"/>
        <v/>
      </c>
      <c r="J1577" s="126"/>
    </row>
    <row r="1578" spans="1:10" ht="12.75" customHeight="1">
      <c r="A1578" s="147" t="str">
        <f>IF('TRI-3C'!$EL$13="","",'TRI-3C'!$EL$13)</f>
        <v>Saltar en dos pies en sentido vertical obstáculos de 20 a 30 cm en altura y en sentido horizontal longitudes de aproximadamente 50 a 70 cm.</v>
      </c>
      <c r="B1578" s="139"/>
      <c r="C1578" s="139"/>
      <c r="F1578" s="128"/>
      <c r="G1578" s="124" t="str">
        <f>IF(A1578="","",VLOOKUP(J1440,'TRI-3C'!$B$18:$FH$61,141,FALSE))</f>
        <v/>
      </c>
      <c r="I1578" s="125" t="str">
        <f t="shared" si="57"/>
        <v/>
      </c>
      <c r="J1578" s="128"/>
    </row>
    <row r="1579" spans="1:10" ht="12.75" customHeight="1">
      <c r="A1579" s="192" t="str">
        <f>IF('TRI-3C'!$EM$13="","",'TRI-3C'!$EM$13)</f>
        <v>Subir y bajar escaleras alternando los pies.</v>
      </c>
      <c r="B1579" s="154"/>
      <c r="C1579" s="154"/>
      <c r="D1579" s="154"/>
      <c r="E1579" s="154"/>
      <c r="F1579" s="155"/>
      <c r="G1579" s="122" t="str">
        <f>IF(A1579="","",VLOOKUP(J1440,'TRI-3C'!$B$18:$FH$61,142,FALSE))</f>
        <v/>
      </c>
      <c r="H1579" s="150"/>
      <c r="I1579" s="127" t="str">
        <f t="shared" si="57"/>
        <v/>
      </c>
      <c r="J1579" s="126"/>
    </row>
    <row r="1580" spans="1:10" ht="12.75" customHeight="1">
      <c r="A1580" s="147" t="str">
        <f>IF('TRI-3C'!$EN$13="","",'TRI-3C'!$EN$13)</f>
        <v>Trepar y reptar a diferentes ritmos y en posiciones corporales diversas (cúbito ventral y cúbito dorsal).</v>
      </c>
      <c r="B1580" s="139"/>
      <c r="C1580" s="139"/>
      <c r="F1580" s="128"/>
      <c r="G1580" s="124" t="str">
        <f>IF(A1580="","",VLOOKUP(J1440,'TRI-3C'!$B$18:$FH$61,143,FALSE))</f>
        <v/>
      </c>
      <c r="I1580" s="125" t="str">
        <f t="shared" si="57"/>
        <v/>
      </c>
      <c r="J1580" s="128"/>
    </row>
    <row r="1581" spans="1:10" ht="12.75" customHeight="1">
      <c r="A1581" s="148" t="str">
        <f>IF('TRI-3C'!$EO$13="","",'TRI-3C'!$EO$13)</f>
        <v>Ubicar algunas partes de su cuerpo en función de las nociones de al lado, junto a, cerca-lejos.</v>
      </c>
      <c r="B1581" s="149"/>
      <c r="C1581" s="149"/>
      <c r="D1581" s="150"/>
      <c r="E1581" s="150"/>
      <c r="F1581" s="126"/>
      <c r="G1581" s="122" t="str">
        <f>IF(A1581="","",VLOOKUP(J1440,'TRI-3C'!$B$18:$FH$61,144,FALSE))</f>
        <v/>
      </c>
      <c r="H1581" s="150"/>
      <c r="I1581" s="127" t="str">
        <f t="shared" si="57"/>
        <v/>
      </c>
      <c r="J1581" s="126"/>
    </row>
    <row r="1582" spans="1:10" ht="12.75" customHeight="1">
      <c r="A1582" s="147" t="str">
        <f>IF('TRI-3C'!$EP$13="","",'TRI-3C'!$EP$13)</f>
        <v>Utilizar el espacio parcial e inicia con el uso del espacio total para realizar representaciones gráficas.</v>
      </c>
      <c r="B1582" s="139"/>
      <c r="C1582" s="139"/>
      <c r="F1582" s="128"/>
      <c r="G1582" s="124" t="str">
        <f>IF(A1582="","",VLOOKUP(J1440,'TRI-3C'!$B$18:$FH$61,145,FALSE))</f>
        <v/>
      </c>
      <c r="I1582" s="125" t="str">
        <f t="shared" si="57"/>
        <v/>
      </c>
      <c r="J1582" s="128"/>
    </row>
    <row r="1583" spans="1:10" ht="12.75" customHeight="1">
      <c r="A1583" s="148" t="str">
        <f>IF('TRI-3C'!$EQ$13="","",'TRI-3C'!$EQ$13)</f>
        <v>Utilizar la pinza digital para coger lápices, marcadores, pinceles y diversos tipos de materiales.</v>
      </c>
      <c r="B1583" s="158"/>
      <c r="C1583" s="158"/>
      <c r="D1583" s="158"/>
      <c r="E1583" s="158"/>
      <c r="F1583" s="159"/>
      <c r="G1583" s="122" t="str">
        <f>IF(A1583="","",VLOOKUP(J1440,'TRI-3C'!$B$18:$FH$61,146,FALSE))</f>
        <v/>
      </c>
      <c r="H1583" s="150"/>
      <c r="I1583" s="127" t="str">
        <f t="shared" si="57"/>
        <v/>
      </c>
      <c r="J1583" s="126"/>
    </row>
    <row r="1584" spans="1:10" ht="12.75" customHeight="1">
      <c r="A1584" s="6" t="str">
        <f>NOTAS!$O$14</f>
        <v>CIVICA Y ACOMPAÑAMIENTO INTEGRAL</v>
      </c>
      <c r="B1584" s="156"/>
      <c r="C1584" s="156"/>
      <c r="D1584" s="156"/>
      <c r="E1584" s="156"/>
      <c r="F1584" s="157"/>
      <c r="G1584" s="124" t="str">
        <f>IF(A1584="","",VLOOKUP(J1440,'TRI-3C'!$B$18:$FH$61,146,FALSE))</f>
        <v/>
      </c>
      <c r="I1584" s="125"/>
      <c r="J1584" s="128"/>
    </row>
    <row r="1585" spans="1:10" ht="12.75" customHeight="1">
      <c r="A1585" s="148" t="str">
        <f>IF('TRI-3C'!$ES$13="","",'TRI-3C'!$ES$13)</f>
        <v/>
      </c>
      <c r="B1585" s="149"/>
      <c r="C1585" s="149"/>
      <c r="D1585" s="150"/>
      <c r="E1585" s="150"/>
      <c r="F1585" s="126"/>
      <c r="G1585" s="122" t="str">
        <f>IF(A1585="","",VLOOKUP(J1440,'TRI-3C'!$B$18:$FH$61,148,FALSE))</f>
        <v/>
      </c>
      <c r="H1585" s="150"/>
      <c r="I1585" s="127" t="str">
        <f t="shared" ref="I1585:I1594" si="58">IF(G1585="","",G1585)</f>
        <v/>
      </c>
      <c r="J1585" s="126"/>
    </row>
    <row r="1586" spans="1:10" ht="12.75" customHeight="1">
      <c r="A1586" s="147" t="str">
        <f>IF('TRI-3C'!$ET$13="","",'TRI-3C'!$ET$13)</f>
        <v>AUTOCONOCIMIENTO</v>
      </c>
      <c r="B1586" s="139"/>
      <c r="C1586" s="139"/>
      <c r="F1586" s="128"/>
      <c r="G1586" s="124" t="str">
        <f>IF(A1586="","",VLOOKUP(J1440,'TRI-3C'!$B$18:$FH$61,149,FALSE))</f>
        <v/>
      </c>
      <c r="I1586" s="125" t="str">
        <f t="shared" si="58"/>
        <v/>
      </c>
      <c r="J1586" s="128"/>
    </row>
    <row r="1587" spans="1:10" ht="12.75" customHeight="1">
      <c r="A1587" s="148" t="str">
        <f>IF('TRI-3C'!$EU$13="","",'TRI-3C'!$EU$13)</f>
        <v>PENSAMIENO CRITICO</v>
      </c>
      <c r="B1587" s="149"/>
      <c r="C1587" s="149"/>
      <c r="D1587" s="150"/>
      <c r="E1587" s="150"/>
      <c r="F1587" s="126"/>
      <c r="G1587" s="122" t="str">
        <f>IF(A1587="","",VLOOKUP(J1440,'TRI-3C'!$B$18:$FH$61,150,FALSE))</f>
        <v/>
      </c>
      <c r="H1587" s="150"/>
      <c r="I1587" s="127" t="str">
        <f t="shared" si="58"/>
        <v/>
      </c>
      <c r="J1587" s="126"/>
    </row>
    <row r="1588" spans="1:10" ht="12.75" customHeight="1">
      <c r="A1588" s="147" t="str">
        <f>IF('TRI-3C'!$EV$13="","",'TRI-3C'!$EV$13)</f>
        <v>MANEJO DE PROBLEMAS</v>
      </c>
      <c r="B1588" s="139"/>
      <c r="C1588" s="139"/>
      <c r="F1588" s="128"/>
      <c r="G1588" s="124" t="str">
        <f>IF(A1588="","",VLOOKUP(J1440,'TRI-3C'!$B$18:$FH$61,151,FALSE))</f>
        <v/>
      </c>
      <c r="I1588" s="125" t="str">
        <f t="shared" si="58"/>
        <v/>
      </c>
      <c r="J1588" s="128"/>
    </row>
    <row r="1589" spans="1:10" ht="12.75" customHeight="1">
      <c r="A1589" s="192" t="str">
        <f>IF('TRI-3C'!$EW$13="","",'TRI-3C'!$EW$13)</f>
        <v>TOMA DE DECISIONES</v>
      </c>
      <c r="B1589" s="154"/>
      <c r="C1589" s="154"/>
      <c r="D1589" s="154"/>
      <c r="E1589" s="154"/>
      <c r="F1589" s="155"/>
      <c r="G1589" s="122" t="str">
        <f>IF(A1589="","",VLOOKUP(J1440,'TRI-3C'!$B$18:$FH$61,152,FALSE))</f>
        <v/>
      </c>
      <c r="H1589" s="150"/>
      <c r="I1589" s="127" t="str">
        <f t="shared" si="58"/>
        <v/>
      </c>
      <c r="J1589" s="126"/>
    </row>
    <row r="1590" spans="1:10" ht="12.75" customHeight="1">
      <c r="A1590" s="147" t="str">
        <f>IF('TRI-3C'!$EX$13="","",'TRI-3C'!$EX$13)</f>
        <v>TRABAJO EN EQUIPO</v>
      </c>
      <c r="B1590" s="139"/>
      <c r="C1590" s="139"/>
      <c r="F1590" s="128"/>
      <c r="G1590" s="124" t="str">
        <f>IF(A1590="","",VLOOKUP(J1440,'TRI-3C'!$B$18:$FH$61,153,FALSE))</f>
        <v/>
      </c>
      <c r="I1590" s="125" t="str">
        <f t="shared" si="58"/>
        <v/>
      </c>
      <c r="J1590" s="128"/>
    </row>
    <row r="1591" spans="1:10" ht="12.75" customHeight="1">
      <c r="A1591" s="148" t="str">
        <f>IF('TRI-3C'!$EY$13="","",'TRI-3C'!$EY$13)</f>
        <v>CONCIENCIA SOCIAL</v>
      </c>
      <c r="B1591" s="149"/>
      <c r="C1591" s="149"/>
      <c r="D1591" s="150"/>
      <c r="E1591" s="150"/>
      <c r="F1591" s="126"/>
      <c r="G1591" s="122" t="str">
        <f>IF(A1591="","",VLOOKUP(J1440,'TRI-3C'!$B$18:$FH$61,154,FALSE))</f>
        <v/>
      </c>
      <c r="H1591" s="150"/>
      <c r="I1591" s="127" t="str">
        <f t="shared" si="58"/>
        <v/>
      </c>
      <c r="J1591" s="126"/>
    </row>
    <row r="1592" spans="1:10" ht="12.75" customHeight="1">
      <c r="A1592" s="147" t="str">
        <f>IF('TRI-3C'!$EZ$13="","",'TRI-3C'!$EZ$13)</f>
        <v xml:space="preserve">RELACIONES INTERPERSONALES	</v>
      </c>
      <c r="B1592" s="139"/>
      <c r="C1592" s="139"/>
      <c r="F1592" s="128"/>
      <c r="G1592" s="124" t="str">
        <f>IF(A1592="","",VLOOKUP(J1440,'TRI-3C'!$B$18:$FH$61,155,FALSE))</f>
        <v/>
      </c>
      <c r="I1592" s="125" t="str">
        <f t="shared" si="58"/>
        <v/>
      </c>
      <c r="J1592" s="128"/>
    </row>
    <row r="1593" spans="1:10" ht="12.75" customHeight="1">
      <c r="A1593" s="148" t="str">
        <f>IF('TRI-3C'!$FA$13="","",'TRI-3C'!$FA$13)</f>
        <v>MANEJO DE CONFLICTOS</v>
      </c>
      <c r="B1593" s="149"/>
      <c r="C1593" s="149"/>
      <c r="D1593" s="150"/>
      <c r="E1593" s="150"/>
      <c r="F1593" s="126"/>
      <c r="G1593" s="122" t="str">
        <f>IF(A1593="","",VLOOKUP(J1440,'TRI-3C'!$B$18:$FH$61,156,FALSE))</f>
        <v/>
      </c>
      <c r="H1593" s="150"/>
      <c r="I1593" s="127" t="str">
        <f t="shared" si="58"/>
        <v/>
      </c>
      <c r="J1593" s="126"/>
    </row>
    <row r="1594" spans="1:10" ht="12.75" customHeight="1">
      <c r="A1594" s="147" t="str">
        <f>IF('TRI-3C'!$FB$13="","",'TRI-3C'!$FB$13)</f>
        <v>MANEJO DE EMOCIONES Y SENTIMIENTOS</v>
      </c>
      <c r="B1594" s="139"/>
      <c r="C1594" s="139"/>
      <c r="F1594" s="128"/>
      <c r="G1594" s="124" t="str">
        <f>IF(A1594="","",VLOOKUP(J1440,'TRI-3C'!$B$18:$FH$61,157,FALSE))</f>
        <v/>
      </c>
      <c r="I1594" s="125" t="str">
        <f t="shared" si="58"/>
        <v/>
      </c>
      <c r="J1594" s="128"/>
    </row>
    <row r="1595" spans="1:10" ht="12.75" customHeight="1">
      <c r="A1595" s="151"/>
      <c r="B1595" s="129"/>
      <c r="C1595" s="129"/>
      <c r="D1595" s="130"/>
      <c r="E1595" s="130"/>
      <c r="F1595" s="131"/>
      <c r="G1595" s="132"/>
      <c r="H1595" s="130"/>
      <c r="I1595" s="133"/>
      <c r="J1595" s="131"/>
    </row>
    <row r="1596" spans="1:10" ht="12.75" customHeight="1">
      <c r="A1596" s="134"/>
      <c r="B1596" s="134"/>
      <c r="C1596" s="134"/>
      <c r="D1596" s="134"/>
      <c r="E1596" s="134"/>
      <c r="F1596" s="140"/>
      <c r="G1596" s="496"/>
      <c r="H1596" s="496"/>
      <c r="I1596" s="497"/>
      <c r="J1596" s="497"/>
    </row>
    <row r="1597" spans="1:10" ht="12.75" customHeight="1">
      <c r="A1597" s="487" t="s">
        <v>156</v>
      </c>
      <c r="B1597" s="488"/>
      <c r="C1597" s="135" t="s">
        <v>157</v>
      </c>
      <c r="G1597" s="494"/>
      <c r="H1597" s="494"/>
      <c r="I1597" s="494"/>
      <c r="J1597" s="494"/>
    </row>
    <row r="1598" spans="1:10" ht="12.75" customHeight="1">
      <c r="A1598" s="489" t="s">
        <v>158</v>
      </c>
      <c r="B1598" s="490"/>
      <c r="C1598" s="136" t="str">
        <f>VLOOKUP(J1440,'TRI-3C'!$B$18:$FH$61,160,FALSE)</f>
        <v/>
      </c>
      <c r="G1598" s="494"/>
      <c r="H1598" s="494"/>
      <c r="I1598" s="494"/>
      <c r="J1598" s="494"/>
    </row>
    <row r="1599" spans="1:10" ht="12.75" customHeight="1">
      <c r="A1599" s="491" t="s">
        <v>159</v>
      </c>
      <c r="B1599" s="492"/>
      <c r="C1599" s="493"/>
      <c r="G1599" s="494"/>
      <c r="H1599" s="494"/>
      <c r="I1599" s="494"/>
      <c r="J1599" s="494"/>
    </row>
    <row r="1600" spans="1:10" ht="12.75" customHeight="1">
      <c r="A1600" s="137" t="s">
        <v>160</v>
      </c>
      <c r="B1600" s="138"/>
      <c r="C1600" s="188" t="str">
        <f>VLOOKUP(J1440,'TRI-3C'!$B$18:$FH$61,161,FALSE)</f>
        <v/>
      </c>
      <c r="G1600" s="494"/>
      <c r="H1600" s="494"/>
      <c r="I1600" s="494"/>
      <c r="J1600" s="494"/>
    </row>
    <row r="1601" spans="1:10" ht="12.75" customHeight="1">
      <c r="A1601" s="137" t="s">
        <v>161</v>
      </c>
      <c r="B1601" s="138"/>
      <c r="C1601" s="188" t="str">
        <f>VLOOKUP(J1440,'TRI-3C'!$B$18:$FH$61,162,FALSE)</f>
        <v/>
      </c>
      <c r="G1601" s="494"/>
      <c r="H1601" s="494"/>
      <c r="I1601" s="494"/>
      <c r="J1601" s="494"/>
    </row>
    <row r="1602" spans="1:10" ht="12.75" customHeight="1">
      <c r="A1602" s="480" t="s">
        <v>163</v>
      </c>
      <c r="B1602" s="481"/>
      <c r="C1602" s="188" t="str">
        <f>VLOOKUP(J1440,'TRI-3C'!$B$18:$FH$61,163,FALSE)</f>
        <v/>
      </c>
      <c r="G1602" s="494"/>
      <c r="H1602" s="494"/>
      <c r="I1602" s="494"/>
      <c r="J1602" s="494"/>
    </row>
    <row r="1603" spans="1:10" ht="12.75" customHeight="1">
      <c r="D1603" s="503" t="s">
        <v>162</v>
      </c>
      <c r="E1603" s="503"/>
      <c r="F1603" s="152">
        <f ca="1">NOW()</f>
        <v>45994.739222569442</v>
      </c>
    </row>
    <row r="1606" spans="1:10" ht="12.75" customHeight="1">
      <c r="G1606" s="112"/>
    </row>
    <row r="1608" spans="1:10" ht="12.75" customHeight="1">
      <c r="B1608" s="495" t="s">
        <v>164</v>
      </c>
      <c r="C1608" s="495"/>
      <c r="F1608" s="116" t="s">
        <v>165</v>
      </c>
      <c r="G1608" s="116" t="s">
        <v>165</v>
      </c>
    </row>
    <row r="1642" spans="1:10" ht="12.75" customHeight="1">
      <c r="A1642" s="111" t="s">
        <v>153</v>
      </c>
      <c r="C1642" t="str">
        <f>IF(VLOOKUP(J1645,NOTAS!$D$14:$P$60,2,FALSE)="","",VLOOKUP(J1645,NOTAS!$D$14:$P$60,2,FALSE))</f>
        <v>CUEVA VILLEGAS VALENTINA STEFANIA</v>
      </c>
    </row>
    <row r="1643" spans="1:10" ht="12.75" customHeight="1">
      <c r="A1643" s="111" t="s">
        <v>154</v>
      </c>
      <c r="C1643" t="str">
        <f>NOTAS!$B$14&amp; " "&amp;NOTAS!$B$15</f>
        <v>INICIAL II A</v>
      </c>
      <c r="F1643" s="111"/>
      <c r="G1643" s="116"/>
      <c r="H1643" s="117"/>
      <c r="I1643" s="118"/>
      <c r="J1643" s="117"/>
    </row>
    <row r="1644" spans="1:10" ht="12.75" customHeight="1">
      <c r="A1644" s="111" t="s">
        <v>6</v>
      </c>
      <c r="C1644" t="str">
        <f>NOTAS!$B$18</f>
        <v>2025-2026 MATUTINA</v>
      </c>
      <c r="H1644" s="117"/>
      <c r="I1644" s="118"/>
      <c r="J1644" s="117"/>
    </row>
    <row r="1645" spans="1:10" ht="12.75" customHeight="1" thickBot="1">
      <c r="A1645" s="486" t="s">
        <v>337</v>
      </c>
      <c r="B1645" s="486"/>
      <c r="I1645" s="114" t="s">
        <v>74</v>
      </c>
      <c r="J1645" s="121">
        <v>9</v>
      </c>
    </row>
    <row r="1646" spans="1:10" ht="12.75" customHeight="1">
      <c r="A1646" s="482" t="s">
        <v>155</v>
      </c>
      <c r="B1646" s="483"/>
      <c r="C1646" s="483"/>
      <c r="D1646" s="483"/>
      <c r="E1646" s="483"/>
      <c r="F1646" s="484"/>
      <c r="G1646" s="485" t="s">
        <v>141</v>
      </c>
      <c r="H1646" s="483"/>
      <c r="I1646" s="498" t="s">
        <v>141</v>
      </c>
      <c r="J1646" s="499"/>
    </row>
    <row r="1647" spans="1:10" ht="12.75" customHeight="1">
      <c r="A1647" s="500" t="str">
        <f>IF('TRI-3C'!G$10="","",'TRI-3C'!G$10)</f>
        <v>IDENTIDAD Y AUTONOMÍA</v>
      </c>
      <c r="B1647" s="501"/>
      <c r="C1647" s="501"/>
      <c r="D1647" s="501"/>
      <c r="E1647" s="501"/>
      <c r="F1647" s="502"/>
      <c r="G1647" s="160"/>
      <c r="H1647" s="161"/>
      <c r="I1647" s="162"/>
      <c r="J1647" s="163"/>
    </row>
    <row r="1648" spans="1:10" ht="12.75" customHeight="1">
      <c r="A1648" s="148" t="str">
        <f>IF('TRI-3C'!G$13="","",'TRI-3C'!G$13)</f>
        <v>Comunicar algunos datos de su identidad como: nombres completos, edad, nombres de familiares cercanos, lugar dónde vive.</v>
      </c>
      <c r="B1648" s="158"/>
      <c r="C1648" s="158"/>
      <c r="D1648" s="158"/>
      <c r="E1648" s="158"/>
      <c r="F1648" s="159"/>
      <c r="G1648" s="122" t="str">
        <f>IF(A1648="","",VLOOKUP(J1645,'TRI-3C'!$B$18:$FH$61,6,FALSE))</f>
        <v/>
      </c>
      <c r="H1648" s="150"/>
      <c r="I1648" s="127" t="str">
        <f>IF(G1648="","",G1648)</f>
        <v/>
      </c>
      <c r="J1648" s="126"/>
    </row>
    <row r="1649" spans="1:10" ht="12.75" customHeight="1">
      <c r="A1649" s="11" t="str">
        <f>IF('TRI-3C'!$H$13="","",'TRI-3C'!$H$13)</f>
        <v>Demostrar curiosidad por las características físicas (genitales) que le permiten reconocerse como niño y niña</v>
      </c>
      <c r="B1649" s="156"/>
      <c r="C1649" s="156"/>
      <c r="D1649" s="156"/>
      <c r="E1649" s="156"/>
      <c r="F1649" s="157"/>
      <c r="G1649" s="124" t="str">
        <f>IF(A1649="","",VLOOKUP(J1645,'TRI-3C'!$B$18:$FH$61,7,FALSE))</f>
        <v/>
      </c>
      <c r="I1649" s="125" t="str">
        <f t="shared" ref="I1649:I1665" si="59">IF(G1649="","",G1649)</f>
        <v/>
      </c>
      <c r="J1649" s="128"/>
    </row>
    <row r="1650" spans="1:10" ht="12.75" customHeight="1">
      <c r="A1650" s="148" t="str">
        <f>IF('TRI-3C'!$I$13="","",'TRI-3C'!$I$13)</f>
        <v>Identificar la importancia de usar el cinturón de seguridad para promover el autocuidado y la protección personal.</v>
      </c>
      <c r="B1650" s="149"/>
      <c r="C1650" s="149"/>
      <c r="D1650" s="150"/>
      <c r="E1650" s="150"/>
      <c r="F1650" s="126"/>
      <c r="G1650" s="122" t="str">
        <f>IF(A1650="","",VLOOKUP(J1645,'TRI-3C'!$B$18:$FH$61,8,FALSE))</f>
        <v/>
      </c>
      <c r="H1650" s="150"/>
      <c r="I1650" s="127" t="str">
        <f t="shared" si="59"/>
        <v/>
      </c>
      <c r="J1650" s="126"/>
    </row>
    <row r="1651" spans="1:10" ht="12.75" customHeight="1">
      <c r="A1651" s="147" t="str">
        <f>IF('TRI-3C'!$J$13="","",'TRI-3C'!$J$13)</f>
        <v>Identificar las situaciones de peligro a las que se puede exponer en su entorno inmediato y seguir pautas de comportamiento para evitarlas.</v>
      </c>
      <c r="B1651" s="139"/>
      <c r="C1651" s="139"/>
      <c r="F1651" s="128"/>
      <c r="G1651" s="124" t="str">
        <f>IF(A1651="","",VLOOKUP(J1645,'TRI-3C'!$B$18:$FH$61,9,FALSE))</f>
        <v/>
      </c>
      <c r="I1651" s="125" t="str">
        <f t="shared" si="59"/>
        <v/>
      </c>
      <c r="J1651" s="128"/>
    </row>
    <row r="1652" spans="1:10" ht="12.75" customHeight="1">
      <c r="A1652" s="148" t="str">
        <f>IF('TRI-3C'!$K$13="","",'TRI-3C'!$K$13)</f>
        <v>Identificar sus características físicas y las de las personas de su entorno como parte del proceso de aceptación de sí mismo y de respeto a los demás.</v>
      </c>
      <c r="B1652" s="149"/>
      <c r="C1652" s="149"/>
      <c r="D1652" s="150"/>
      <c r="E1652" s="150"/>
      <c r="F1652" s="126"/>
      <c r="G1652" s="122" t="str">
        <f>IF(A1652="","",VLOOKUP(J1645,'TRI-3C'!$B$18:$FH$61,10,FALSE))</f>
        <v/>
      </c>
      <c r="H1652" s="150"/>
      <c r="I1652" s="127" t="str">
        <f t="shared" si="59"/>
        <v/>
      </c>
      <c r="J1652" s="126"/>
    </row>
    <row r="1653" spans="1:10" ht="12.75" customHeight="1">
      <c r="A1653" s="147" t="str">
        <f>IF('TRI-3C'!$L$13="","",'TRI-3C'!$L$13)</f>
        <v>Identificar y manifestar sus emociones y sentimientos, expresando las causas de los mismos mediante el lenguaje verbal. (D.EIB.10.3.)</v>
      </c>
      <c r="B1653" s="139"/>
      <c r="C1653" s="139"/>
      <c r="F1653" s="128"/>
      <c r="G1653" s="124" t="str">
        <f>IF(A1653="","",VLOOKUP(J1645,'TRI-3C'!$B$18:$FH$61,11,FALSE))</f>
        <v/>
      </c>
      <c r="I1653" s="125" t="str">
        <f t="shared" si="59"/>
        <v/>
      </c>
      <c r="J1653" s="128"/>
    </row>
    <row r="1654" spans="1:10" ht="12.75" customHeight="1">
      <c r="A1654" s="192" t="str">
        <f>IF('TRI-3C'!$M$13="","",'TRI-3C'!$M$13)</f>
        <v>Identificarse como miembro de una familia reconociéndose como parte importante de la misma.</v>
      </c>
      <c r="B1654" s="154"/>
      <c r="C1654" s="154"/>
      <c r="D1654" s="154"/>
      <c r="E1654" s="154"/>
      <c r="F1654" s="155"/>
      <c r="G1654" s="122" t="str">
        <f>IF(A1654="","",VLOOKUP(J1645,'TRI-3C'!$B$18:$FH$61,12,FALSE))</f>
        <v/>
      </c>
      <c r="H1654" s="150"/>
      <c r="I1654" s="127" t="str">
        <f t="shared" si="59"/>
        <v/>
      </c>
      <c r="J1654" s="126"/>
    </row>
    <row r="1655" spans="1:10" ht="12.75" customHeight="1">
      <c r="A1655" s="147" t="str">
        <f>IF('TRI-3C'!$N$13="","",'TRI-3C'!$N$13)</f>
        <v>Practicar con autonomía hábitos de higiene personal como lavarse las manos, los dientes y la cara.</v>
      </c>
      <c r="B1655" s="139"/>
      <c r="C1655" s="139"/>
      <c r="F1655" s="128"/>
      <c r="G1655" s="124" t="str">
        <f>IF(A1655="","",VLOOKUP(J1645,'TRI-3C'!$B$18:$FH$61,13,FALSE))</f>
        <v/>
      </c>
      <c r="I1655" s="125" t="str">
        <f t="shared" si="59"/>
        <v/>
      </c>
      <c r="J1655" s="128"/>
    </row>
    <row r="1656" spans="1:10" ht="12.75" customHeight="1">
      <c r="A1656" s="148" t="str">
        <f>IF('TRI-3C'!$O$13="","",'TRI-3C'!$O$13)</f>
        <v>Practicar hábitos de orden ubicando los objetos en el lugar correspondiente.</v>
      </c>
      <c r="B1656" s="149"/>
      <c r="C1656" s="149"/>
      <c r="D1656" s="150"/>
      <c r="E1656" s="150"/>
      <c r="F1656" s="126"/>
      <c r="G1656" s="122" t="str">
        <f>IF(A1656="","",VLOOKUP(J1645,'TRI-3C'!$B$18:$FH$61,14,FALSE))</f>
        <v/>
      </c>
      <c r="H1656" s="150"/>
      <c r="I1656" s="127" t="str">
        <f t="shared" si="59"/>
        <v/>
      </c>
      <c r="J1656" s="126"/>
    </row>
    <row r="1657" spans="1:10" ht="12.75" customHeight="1">
      <c r="A1657" s="147" t="str">
        <f>IF('TRI-3C'!$P$13="","",'TRI-3C'!$P$13)</f>
        <v>Practicar las acciones a seguir en situaciones de riesgo como: temblores, incendios, entre otros, determinadas en el plan de contingencia institucional.</v>
      </c>
      <c r="B1657" s="139"/>
      <c r="C1657" s="139"/>
      <c r="F1657" s="128"/>
      <c r="G1657" s="124" t="str">
        <f>IF(A1657="","",VLOOKUP(J1645,'TRI-3C'!$B$18:$FH$61,15,FALSE))</f>
        <v/>
      </c>
      <c r="I1657" s="125" t="str">
        <f t="shared" si="59"/>
        <v/>
      </c>
      <c r="J1657" s="128"/>
    </row>
    <row r="1658" spans="1:10" ht="12.75" customHeight="1">
      <c r="A1658" s="148" t="str">
        <f>IF('TRI-3C'!$Q$13="","",'TRI-3C'!$Q$13)</f>
        <v>Practicar normas de seguridad para evitar accidentes a los que se puede exponer en su entorno inmediato.</v>
      </c>
      <c r="B1658" s="158"/>
      <c r="C1658" s="158"/>
      <c r="D1658" s="158"/>
      <c r="E1658" s="158"/>
      <c r="F1658" s="159"/>
      <c r="G1658" s="122" t="str">
        <f>IF(A1658="","",VLOOKUP(J1645,'TRI-3C'!$B$18:$FH$61,16,FALSE))</f>
        <v/>
      </c>
      <c r="H1658" s="150"/>
      <c r="I1658" s="127" t="str">
        <f t="shared" si="59"/>
        <v/>
      </c>
      <c r="J1658" s="126"/>
    </row>
    <row r="1659" spans="1:10" ht="12.75" customHeight="1">
      <c r="A1659" s="11" t="str">
        <f>IF('TRI-3C'!$R$13="","",'TRI-3C'!$R$13)</f>
        <v>Realiza independientemente normas de aseo al ir al baño.</v>
      </c>
      <c r="B1659" s="156"/>
      <c r="C1659" s="156"/>
      <c r="D1659" s="156"/>
      <c r="E1659" s="156"/>
      <c r="F1659" s="157"/>
      <c r="G1659" s="124" t="str">
        <f>IF(A1659="","",VLOOKUP(J1645,'TRI-3C'!$B$18:$FH$61,17,FALSE))</f>
        <v/>
      </c>
      <c r="I1659" s="125" t="str">
        <f t="shared" si="59"/>
        <v/>
      </c>
      <c r="J1659" s="128"/>
    </row>
    <row r="1660" spans="1:10" ht="12.75" customHeight="1">
      <c r="A1660" s="148" t="str">
        <f>IF('TRI-3C'!$S$13="","",'TRI-3C'!$S$13)</f>
        <v>Reconocer la importancia del uso del casco y demás indumentaria de pro tección para protegerse de lesiones en actividades que requieran su uso</v>
      </c>
      <c r="B1660" s="149"/>
      <c r="C1660" s="149"/>
      <c r="D1660" s="150"/>
      <c r="E1660" s="150"/>
      <c r="F1660" s="126"/>
      <c r="G1660" s="122" t="str">
        <f>IF(A1660="","",VLOOKUP(J1645,'TRI-3C'!$B$18:$FH$61,18,FALSE))</f>
        <v/>
      </c>
      <c r="H1660" s="150"/>
      <c r="I1660" s="127" t="str">
        <f t="shared" si="59"/>
        <v/>
      </c>
      <c r="J1660" s="126"/>
    </row>
    <row r="1661" spans="1:10" ht="12.75" customHeight="1">
      <c r="A1661" s="147" t="str">
        <f>IF('TRI-3C'!$T$13="","",'TRI-3C'!$T$13)</f>
        <v>Reconocer situaciones problémicas en las actividades escolares para solucionarlas de forma creativa y con autonomía.</v>
      </c>
      <c r="B1661" s="139"/>
      <c r="C1661" s="139"/>
      <c r="F1661" s="128"/>
      <c r="G1661" s="124" t="str">
        <f>IF(A1661="","",VLOOKUP(J1645,'TRI-3C'!$B$18:$FH$61,19,FALSE))</f>
        <v/>
      </c>
      <c r="I1661" s="125" t="str">
        <f t="shared" si="59"/>
        <v/>
      </c>
      <c r="J1661" s="128"/>
    </row>
    <row r="1662" spans="1:10" ht="12.75" customHeight="1">
      <c r="A1662" s="148" t="str">
        <f>IF('TRI-3C'!$U$13="","",'TRI-3C'!$U$13)</f>
        <v>Seleccionar las prendas de vestir de acuerdo al estado climático (prendas para el frío / prendas para el calor).</v>
      </c>
      <c r="B1662" s="149"/>
      <c r="C1662" s="149"/>
      <c r="D1662" s="150"/>
      <c r="E1662" s="150"/>
      <c r="F1662" s="126"/>
      <c r="G1662" s="122" t="str">
        <f>IF(A1662="","",VLOOKUP(J1645,'TRI-3C'!$B$18:$FH$61,20,FALSE))</f>
        <v/>
      </c>
      <c r="H1662" s="150"/>
      <c r="I1662" s="127" t="str">
        <f t="shared" si="59"/>
        <v/>
      </c>
      <c r="J1662" s="126"/>
    </row>
    <row r="1663" spans="1:10" ht="12.75" customHeight="1">
      <c r="A1663" s="147" t="str">
        <f>IF('TRI-3C'!$V$13="","",'TRI-3C'!$V$13)</f>
        <v>Tomar decisiones con respecto a la elección de actividades, vestuario entre otros, en función de sus gustos y preferencias, argumentando las mismas.</v>
      </c>
      <c r="B1663" s="139"/>
      <c r="C1663" s="139"/>
      <c r="F1663" s="128"/>
      <c r="G1663" s="124" t="str">
        <f>IF(A1663="","",VLOOKUP(J1645,'TRI-3C'!$B$18:$FH$61,21,FALSE))</f>
        <v/>
      </c>
      <c r="I1663" s="125" t="str">
        <f t="shared" si="59"/>
        <v/>
      </c>
      <c r="J1663" s="128"/>
    </row>
    <row r="1664" spans="1:10" ht="12.75" customHeight="1">
      <c r="A1664" s="192" t="str">
        <f>IF('TRI-3C'!$W$13="","",'TRI-3C'!$W$13)</f>
        <v>Utilizar la cuchara, tenedor y el vaso cuando se alimenta de manera autónoma.</v>
      </c>
      <c r="B1664" s="154"/>
      <c r="C1664" s="154"/>
      <c r="D1664" s="154"/>
      <c r="E1664" s="154"/>
      <c r="F1664" s="155"/>
      <c r="G1664" s="122" t="str">
        <f>IF(A1664="","",VLOOKUP(J1645,'TRI-3C'!$B$18:$FH$61,22,FALSE))</f>
        <v/>
      </c>
      <c r="H1664" s="150"/>
      <c r="I1664" s="127" t="str">
        <f t="shared" si="59"/>
        <v/>
      </c>
      <c r="J1664" s="126"/>
    </row>
    <row r="1665" spans="1:10" ht="12.75" customHeight="1">
      <c r="A1665" s="147" t="str">
        <f>IF('TRI-3C'!$X$13="","",'TRI-3C'!$X$13)</f>
        <v>Vestirse y desvestirse de manera independiente con prendas de vestir sencillas. (D.EIB.10.5)</v>
      </c>
      <c r="B1665" s="139"/>
      <c r="C1665" s="139"/>
      <c r="F1665" s="128"/>
      <c r="G1665" s="124" t="str">
        <f>IF(A1665="","",VLOOKUP(J1645,'TRI-3C'!$B$18:$FH$61,23,FALSE))</f>
        <v/>
      </c>
      <c r="I1665" s="125" t="str">
        <f t="shared" si="59"/>
        <v/>
      </c>
      <c r="J1665" s="128"/>
    </row>
    <row r="1666" spans="1:10" ht="12.75" customHeight="1">
      <c r="A1666" s="165" t="str">
        <f>'BI-1T'!$A$8</f>
        <v>CONVIVENCIA</v>
      </c>
      <c r="B1666" s="149"/>
      <c r="C1666" s="149"/>
      <c r="D1666" s="150"/>
      <c r="E1666" s="150"/>
      <c r="F1666" s="126"/>
      <c r="G1666" s="122" t="str">
        <f>IF(A1666="","",VLOOKUP(J1645,'TRI-3C'!$B$18:$FH$61,24,FALSE))</f>
        <v/>
      </c>
      <c r="H1666" s="150"/>
      <c r="I1666" s="127"/>
      <c r="J1666" s="126"/>
    </row>
    <row r="1667" spans="1:10" ht="12.75" customHeight="1">
      <c r="A1667" s="147" t="str">
        <f>IF('TRI-3C'!$Z$13="","",'TRI-3C'!$Z$13)</f>
        <v>Apoyar y motivar a otras personas a participar en actividades grupales, particularmente a quienes muestran dificultades al hacerlo</v>
      </c>
      <c r="B1667" s="139"/>
      <c r="C1667" s="139"/>
      <c r="F1667" s="128"/>
      <c r="G1667" s="124" t="str">
        <f>IF(A1667="","",VLOOKUP(J1645,'TRI-3C'!$B$18:$FH$61,25,FALSE))</f>
        <v/>
      </c>
      <c r="I1667" s="125" t="str">
        <f t="shared" ref="I1667:I1681" si="60">IF(G1667="","",G1667)</f>
        <v/>
      </c>
      <c r="J1667" s="128"/>
    </row>
    <row r="1668" spans="1:10" ht="12.75" customHeight="1">
      <c r="A1668" s="148" t="str">
        <f>IF('TRI-3C'!$AA$13="","",'TRI-3C'!$AA$13)</f>
        <v>Asumir y respetar normas de convivencia en la institución de educación inicial y en el hogar acordadas con el adulto. (D.EIB.10.15.)</v>
      </c>
      <c r="B1668" s="158"/>
      <c r="C1668" s="158"/>
      <c r="D1668" s="158"/>
      <c r="E1668" s="158"/>
      <c r="F1668" s="159"/>
      <c r="G1668" s="122" t="str">
        <f>IF(A1668="","",VLOOKUP(J1645,'TRI-3C'!$B$18:$FH$61,26,FALSE))</f>
        <v/>
      </c>
      <c r="H1668" s="150"/>
      <c r="I1668" s="127" t="str">
        <f t="shared" si="60"/>
        <v/>
      </c>
      <c r="J1668" s="126"/>
    </row>
    <row r="1669" spans="1:10" ht="12.75" customHeight="1">
      <c r="A1669" s="11" t="str">
        <f>IF('TRI-3C'!$AB$13="","",'TRI-3C'!$AB$13)</f>
        <v>Colaborar en actividades que se desarrollan con otros niños y adultos de su entorno.</v>
      </c>
      <c r="B1669" s="156"/>
      <c r="C1669" s="156"/>
      <c r="D1669" s="156"/>
      <c r="E1669" s="156"/>
      <c r="F1669" s="157"/>
      <c r="G1669" s="124" t="str">
        <f>IF(A1669="","",VLOOKUP(J1645,'TRI-3C'!$B$18:$FH$61,27,FALSE))</f>
        <v/>
      </c>
      <c r="I1669" s="125" t="str">
        <f t="shared" si="60"/>
        <v/>
      </c>
      <c r="J1669" s="128"/>
    </row>
    <row r="1670" spans="1:10" ht="12.75" customHeight="1">
      <c r="A1670" s="148" t="str">
        <f>IF('TRI-3C'!$AC$13="","",'TRI-3C'!$AC$13)</f>
        <v>Demostrar actitudes de solidaridad ante situaciones de necesidad de sus compañeros y adultos de su entorno</v>
      </c>
      <c r="B1670" s="149"/>
      <c r="C1670" s="149"/>
      <c r="D1670" s="150"/>
      <c r="E1670" s="150"/>
      <c r="F1670" s="126"/>
      <c r="G1670" s="122" t="str">
        <f>IF(A1670="","",VLOOKUP(J1645,'TRI-3C'!$B$18:$FH$61,28,FALSE))</f>
        <v/>
      </c>
      <c r="H1670" s="150"/>
      <c r="I1670" s="127" t="str">
        <f t="shared" si="60"/>
        <v/>
      </c>
      <c r="J1670" s="126"/>
    </row>
    <row r="1671" spans="1:10" ht="12.75" customHeight="1">
      <c r="A1671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671" s="139"/>
      <c r="C1671" s="139"/>
      <c r="F1671" s="128"/>
      <c r="G1671" s="124" t="str">
        <f>IF(A1671="","",VLOOKUP(J1645,'TRI-3C'!$B$18:$FH$61,29,FALSE))</f>
        <v/>
      </c>
      <c r="I1671" s="125" t="str">
        <f t="shared" si="60"/>
        <v/>
      </c>
      <c r="J1671" s="128"/>
    </row>
    <row r="1672" spans="1:10" ht="12.75" customHeight="1">
      <c r="A1672" s="148" t="str">
        <f>IF('TRI-3C'!$AE$13="","",'TRI-3C'!$AE$13)</f>
        <v>Demostrar preferencia de jugar la mayor parte del tiempo con un amigo estableciendo niveles de empatías más estables.</v>
      </c>
      <c r="B1672" s="149"/>
      <c r="C1672" s="149"/>
      <c r="D1672" s="150"/>
      <c r="E1672" s="150"/>
      <c r="F1672" s="126"/>
      <c r="G1672" s="122" t="str">
        <f>IF(A1672="","",VLOOKUP(J1645,'TRI-3C'!$B$18:$FH$61,30,FALSE))</f>
        <v/>
      </c>
      <c r="H1672" s="150"/>
      <c r="I1672" s="127" t="str">
        <f t="shared" si="60"/>
        <v/>
      </c>
      <c r="J1672" s="126"/>
    </row>
    <row r="1673" spans="1:10" ht="12.75" customHeight="1">
      <c r="A1673" s="147" t="str">
        <f>IF('TRI-3C'!$AF$13="","",'TRI-3C'!$AF$13)</f>
        <v>Demostrar sensibilidad ante deseos, emociones y sentimientos de otras personas.</v>
      </c>
      <c r="B1673" s="139"/>
      <c r="C1673" s="139"/>
      <c r="F1673" s="128"/>
      <c r="G1673" s="124" t="str">
        <f>IF(A1673="","",VLOOKUP(J1645,'TRI-3C'!$B$18:$FH$61,31,FALSE))</f>
        <v/>
      </c>
      <c r="I1673" s="125" t="str">
        <f t="shared" si="60"/>
        <v/>
      </c>
      <c r="J1673" s="128"/>
    </row>
    <row r="1674" spans="1:10" ht="12.75" customHeight="1">
      <c r="A1674" s="192" t="str">
        <f>IF('TRI-3C'!$AG$13="","",'TRI-3C'!$AG$13)</f>
        <v>Desarrollar la capacidad de esperar para obtener una recompensa mayor en el futuro.</v>
      </c>
      <c r="B1674" s="154"/>
      <c r="C1674" s="154"/>
      <c r="D1674" s="154"/>
      <c r="E1674" s="154"/>
      <c r="F1674" s="155"/>
      <c r="G1674" s="122" t="str">
        <f>IF(A1674="","",VLOOKUP(J1645,'TRI-3C'!$B$18:$FH$61,32,FALSE))</f>
        <v/>
      </c>
      <c r="H1674" s="150"/>
      <c r="I1674" s="127" t="str">
        <f t="shared" si="60"/>
        <v/>
      </c>
      <c r="J1674" s="126"/>
    </row>
    <row r="1675" spans="1:10" ht="12.75" customHeight="1">
      <c r="A1675" s="147" t="str">
        <f>IF('TRI-3C'!$AH$13="","",'TRI-3C'!$AH$13)</f>
        <v>Identificar instituciones y profesiones que brindan servicios a la comunidad y los roles que ellos cumplen.</v>
      </c>
      <c r="B1675" s="139"/>
      <c r="C1675" s="139"/>
      <c r="F1675" s="128"/>
      <c r="G1675" s="124" t="str">
        <f>IF(A1675="","",VLOOKUP(J1645,'TRI-3C'!$B$18:$FH$61,33,FALSE))</f>
        <v/>
      </c>
      <c r="I1675" s="125" t="str">
        <f t="shared" si="60"/>
        <v/>
      </c>
      <c r="J1675" s="128"/>
    </row>
    <row r="1676" spans="1:10" ht="12.75" customHeight="1">
      <c r="A1676" s="148" t="str">
        <f>IF('TRI-3C'!$AI$13="","",'TRI-3C'!$AI$13)</f>
        <v>Identificar las profesiones, oficios y ocupaciones que cumplen los miembros de su familia.</v>
      </c>
      <c r="B1676" s="149"/>
      <c r="C1676" s="149"/>
      <c r="D1676" s="150"/>
      <c r="E1676" s="150"/>
      <c r="F1676" s="126"/>
      <c r="G1676" s="122" t="str">
        <f>IF(A1676="","",VLOOKUP(J1645,'TRI-3C'!$B$18:$FH$61,34,FALSE))</f>
        <v/>
      </c>
      <c r="H1676" s="150"/>
      <c r="I1676" s="127" t="str">
        <f t="shared" si="60"/>
        <v/>
      </c>
      <c r="J1676" s="126"/>
    </row>
    <row r="1677" spans="1:10" ht="12.75" customHeight="1">
      <c r="A1677" s="147" t="str">
        <f>IF('TRI-3C'!$AJ$13="","",'TRI-3C'!$AJ$13)</f>
        <v>Incrementar su campo de interrelación con otras personas a más del grupo familiar y escolar interactuando con mayor facilidad.</v>
      </c>
      <c r="B1677" s="139"/>
      <c r="C1677" s="139"/>
      <c r="F1677" s="128"/>
      <c r="G1677" s="124" t="str">
        <f>IF(A1677="","",VLOOKUP(J1645,'TRI-3C'!$B$18:$FH$61,35,FALSE))</f>
        <v/>
      </c>
      <c r="I1677" s="125" t="str">
        <f t="shared" si="60"/>
        <v/>
      </c>
      <c r="J1677" s="128"/>
    </row>
    <row r="1678" spans="1:10" ht="12.75" customHeight="1">
      <c r="A1678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1678" s="158"/>
      <c r="C1678" s="158"/>
      <c r="D1678" s="158"/>
      <c r="E1678" s="158"/>
      <c r="F1678" s="159"/>
      <c r="G1678" s="122" t="str">
        <f>IF(A1678="","",VLOOKUP(J1645,'TRI-3C'!$B$18:$FH$61,36,FALSE))</f>
        <v/>
      </c>
      <c r="H1678" s="150"/>
      <c r="I1678" s="127" t="str">
        <f t="shared" si="60"/>
        <v/>
      </c>
      <c r="J1678" s="126"/>
    </row>
    <row r="1679" spans="1:10" ht="12.75" customHeight="1">
      <c r="A1679" s="11" t="str">
        <f>IF('TRI-3C'!$AL$13="","",'TRI-3C'!$AL$13)</f>
        <v>Participar juegos grupales siguiendo las reglas y asumiendo roles que le permitan mantener un ambiente armónico con sus pares. (D.EIB.10.11.)</v>
      </c>
      <c r="B1679" s="156"/>
      <c r="C1679" s="156"/>
      <c r="D1679" s="156"/>
      <c r="E1679" s="156"/>
      <c r="F1679" s="157"/>
      <c r="G1679" s="124" t="str">
        <f>IF(A1679="","",VLOOKUP(J1645,'TRI-3C'!$B$18:$FH$61,37,FALSE))</f>
        <v/>
      </c>
      <c r="I1679" s="125" t="str">
        <f t="shared" si="60"/>
        <v/>
      </c>
      <c r="J1679" s="128"/>
    </row>
    <row r="1680" spans="1:10" ht="12.75" customHeight="1">
      <c r="A1680" s="148" t="str">
        <f>IF('TRI-3C'!$AM$13="","",'TRI-3C'!$AM$13)</f>
        <v>Practicar la costumbre de ahorrar para ocasiones y casos especiales</v>
      </c>
      <c r="B1680" s="149"/>
      <c r="C1680" s="149"/>
      <c r="D1680" s="150"/>
      <c r="E1680" s="150"/>
      <c r="F1680" s="126"/>
      <c r="G1680" s="122" t="str">
        <f>IF(A1680="","",VLOOKUP(J1645,'TRI-3C'!$B$18:$FH$61,38,FALSE))</f>
        <v/>
      </c>
      <c r="H1680" s="150"/>
      <c r="I1680" s="127" t="str">
        <f t="shared" si="60"/>
        <v/>
      </c>
      <c r="J1680" s="126"/>
    </row>
    <row r="1681" spans="1:10" ht="12.75" customHeight="1">
      <c r="A1681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1681" s="139"/>
      <c r="C1681" s="139"/>
      <c r="F1681" s="128"/>
      <c r="G1681" s="124" t="str">
        <f>IF(A1681="","",VLOOKUP(J1645,'TRI-3C'!$B$18:$FH$61,39,FALSE))</f>
        <v/>
      </c>
      <c r="I1681" s="125" t="str">
        <f t="shared" si="60"/>
        <v/>
      </c>
      <c r="J1681" s="128"/>
    </row>
    <row r="1682" spans="1:10" ht="12.75" customHeight="1">
      <c r="A1682" s="165" t="str">
        <f>'BI-1T'!$A$9</f>
        <v>RELACIONES CON EL MEDIO NATURAL Y CULTURAL</v>
      </c>
      <c r="B1682" s="149"/>
      <c r="C1682" s="149"/>
      <c r="D1682" s="150"/>
      <c r="E1682" s="150"/>
      <c r="F1682" s="126"/>
      <c r="G1682" s="122" t="str">
        <f>IF(A1682="","",VLOOKUP(J1645,'TRI-3C'!$B$18:$FH$61,40,FALSE))</f>
        <v/>
      </c>
      <c r="H1682" s="150"/>
      <c r="I1682" s="127"/>
      <c r="J1682" s="126"/>
    </row>
    <row r="1683" spans="1:10" ht="12.75" customHeight="1">
      <c r="A1683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1683" s="139"/>
      <c r="C1683" s="139"/>
      <c r="F1683" s="128"/>
      <c r="G1683" s="124" t="str">
        <f>IF(A1683="","",VLOOKUP(J1645,'TRI-3C'!$B$18:$FH$61,41,FALSE))</f>
        <v/>
      </c>
      <c r="I1683" s="125" t="str">
        <f t="shared" ref="I1683:I1702" si="61">IF(G1683="","",G1683)</f>
        <v/>
      </c>
      <c r="J1683" s="128"/>
    </row>
    <row r="1684" spans="1:10" ht="12.75" customHeight="1">
      <c r="A1684" s="192" t="str">
        <f>IF('TRI-3C'!$AQ$13="","",'TRI-3C'!$AQ$13)</f>
        <v>Construir conexiones emocionales con su contexto natural (plantas, animales, agua, tierra, aire) y social.</v>
      </c>
      <c r="B1684" s="154"/>
      <c r="C1684" s="154"/>
      <c r="D1684" s="154"/>
      <c r="E1684" s="154"/>
      <c r="F1684" s="155"/>
      <c r="G1684" s="122" t="str">
        <f>IF(A1684="","",VLOOKUP(J1645,'TRI-3C'!$B$18:$FH$61,42,FALSE))</f>
        <v/>
      </c>
      <c r="H1684" s="150"/>
      <c r="I1684" s="127" t="str">
        <f t="shared" si="61"/>
        <v/>
      </c>
      <c r="J1684" s="126"/>
    </row>
    <row r="1685" spans="1:10" ht="12.75" customHeight="1">
      <c r="A1685" s="147" t="str">
        <f>IF('TRI-3C'!$AR$13="","",'TRI-3C'!$AR$13)</f>
        <v>dentificar en las actividades diarias oportunidades para aprovechar los recursos y reducir los residuos para proteger el entorno natural</v>
      </c>
      <c r="B1685" s="139"/>
      <c r="C1685" s="139"/>
      <c r="F1685" s="128"/>
      <c r="G1685" s="124" t="str">
        <f>IF(A1685="","",VLOOKUP(J1645,'TRI-3C'!$B$18:$FH$61,43,FALSE))</f>
        <v/>
      </c>
      <c r="I1685" s="125" t="str">
        <f t="shared" si="61"/>
        <v/>
      </c>
      <c r="J1685" s="128"/>
    </row>
    <row r="1686" spans="1:10" ht="12.75" customHeight="1">
      <c r="A1686" s="148" t="str">
        <f>IF('TRI-3C'!$AS$13="","",'TRI-3C'!$AS$13)</f>
        <v>Diferenciar entre alimentos nutritivos y no nutritivos identificando los beneficios de una alimentación sana y saludable.</v>
      </c>
      <c r="B1686" s="149"/>
      <c r="C1686" s="149"/>
      <c r="D1686" s="150"/>
      <c r="E1686" s="150"/>
      <c r="F1686" s="126"/>
      <c r="G1686" s="122" t="str">
        <f>IF(A1686="","",VLOOKUP(J1645,'TRI-3C'!$B$18:$FH$61,44,FALSE))</f>
        <v/>
      </c>
      <c r="H1686" s="150"/>
      <c r="I1686" s="127" t="str">
        <f t="shared" si="61"/>
        <v/>
      </c>
      <c r="J1686" s="126"/>
    </row>
    <row r="1687" spans="1:10" ht="12.75" customHeight="1">
      <c r="A1687" s="147" t="str">
        <f>IF('TRI-3C'!$AT$13="","",'TRI-3C'!$AT$13)</f>
        <v>Diferenciar entre lo que le pertenece, lo que pertenece a los demás y lo que pertenece al grupo o comunidad.</v>
      </c>
      <c r="B1687" s="139"/>
      <c r="C1687" s="139"/>
      <c r="F1687" s="128"/>
      <c r="G1687" s="124" t="str">
        <f>IF(A1687="","",VLOOKUP(J1645,'TRI-3C'!$B$18:$FH$61,45,FALSE))</f>
        <v/>
      </c>
      <c r="I1687" s="125" t="str">
        <f t="shared" si="61"/>
        <v/>
      </c>
      <c r="J1687" s="128"/>
    </row>
    <row r="1688" spans="1:10" ht="12.75" customHeight="1">
      <c r="A1688" s="148" t="str">
        <f>IF('TRI-3C'!$AU$13="","",'TRI-3C'!$AU$13)</f>
        <v>Diferenciar los seres vivos y elementos no vivos de su entorno explorando su mundo natural.</v>
      </c>
      <c r="B1688" s="158"/>
      <c r="C1688" s="158"/>
      <c r="D1688" s="158"/>
      <c r="E1688" s="158"/>
      <c r="F1688" s="159"/>
      <c r="G1688" s="122" t="str">
        <f>IF(A1688="","",VLOOKUP(J1645,'TRI-3C'!$B$18:$FH$61,46,FALSE))</f>
        <v/>
      </c>
      <c r="H1688" s="150"/>
      <c r="I1688" s="127" t="str">
        <f t="shared" si="61"/>
        <v/>
      </c>
      <c r="J1688" s="126"/>
    </row>
    <row r="1689" spans="1:10" ht="12.75" customHeight="1">
      <c r="A1689" s="11" t="str">
        <f>IF('TRI-3C'!$AV$13="","",'TRI-3C'!$AV$13)</f>
        <v>Establecer comparaciones entre los elementos del entorno a través de la discriminación sensorial.</v>
      </c>
      <c r="B1689" s="156"/>
      <c r="C1689" s="156"/>
      <c r="D1689" s="156"/>
      <c r="E1689" s="156"/>
      <c r="F1689" s="157"/>
      <c r="G1689" s="124" t="str">
        <f>IF(A1689="","",VLOOKUP(J1645,'TRI-3C'!$B$18:$FH$61,47,FALSE))</f>
        <v/>
      </c>
      <c r="I1689" s="125" t="str">
        <f t="shared" si="61"/>
        <v/>
      </c>
      <c r="J1689" s="128"/>
    </row>
    <row r="1690" spans="1:10" ht="12.75" customHeight="1">
      <c r="A1690" s="148" t="str">
        <f>IF('TRI-3C'!$AW$13="","",'TRI-3C'!$AW$13)</f>
        <v>Explorar e identificar los diferentes elementos y fenómenos del entorno natural mediante procesos que propicien la indagación.</v>
      </c>
      <c r="B1690" s="149"/>
      <c r="C1690" s="149"/>
      <c r="D1690" s="150"/>
      <c r="E1690" s="150"/>
      <c r="F1690" s="126"/>
      <c r="G1690" s="122" t="str">
        <f>IF(A1690="","",VLOOKUP(J1645,'TRI-3C'!$B$18:$FH$61,48,FALSE))</f>
        <v/>
      </c>
      <c r="H1690" s="150"/>
      <c r="I1690" s="127" t="str">
        <f t="shared" si="61"/>
        <v/>
      </c>
      <c r="J1690" s="126"/>
    </row>
    <row r="1691" spans="1:10" ht="12.75" customHeight="1">
      <c r="A1691" s="147" t="str">
        <f>IF('TRI-3C'!$AX$13="","",'TRI-3C'!$AX$13)</f>
        <v>Identificar características de las plantas por su utilidad, estableciendo diferencias entre ellas.</v>
      </c>
      <c r="B1691" s="139"/>
      <c r="C1691" s="139"/>
      <c r="F1691" s="128"/>
      <c r="G1691" s="124" t="str">
        <f>IF(A1691="","",VLOOKUP(J1645,'TRI-3C'!$B$18:$FH$61,49,FALSE))</f>
        <v/>
      </c>
      <c r="I1691" s="125" t="str">
        <f t="shared" si="61"/>
        <v/>
      </c>
      <c r="J1691" s="128"/>
    </row>
    <row r="1692" spans="1:10" ht="12.75" customHeight="1">
      <c r="A1692" s="148" t="str">
        <f>IF('TRI-3C'!$AY$13="","",'TRI-3C'!$AY$13)</f>
        <v>Identificar las características de los animales domésticos y silvestres estableciendo las diferencias entre ellos.</v>
      </c>
      <c r="B1692" s="149"/>
      <c r="C1692" s="149"/>
      <c r="D1692" s="150"/>
      <c r="E1692" s="150"/>
      <c r="F1692" s="126"/>
      <c r="G1692" s="122" t="str">
        <f>IF(A1692="","",VLOOKUP(J1645,'TRI-3C'!$B$18:$FH$61,50,FALSE))</f>
        <v/>
      </c>
      <c r="H1692" s="150"/>
      <c r="I1692" s="127" t="str">
        <f t="shared" si="61"/>
        <v/>
      </c>
      <c r="J1692" s="126"/>
    </row>
    <row r="1693" spans="1:10" ht="12.75" customHeight="1">
      <c r="A1693" s="147" t="str">
        <f>IF('TRI-3C'!$AZ$13="","",'TRI-3C'!$AZ$13)</f>
        <v>Identificar las características del mar y reconocerlo como una parte integral del territorio nacional</v>
      </c>
      <c r="B1693" s="139"/>
      <c r="C1693" s="139"/>
      <c r="F1693" s="128"/>
      <c r="G1693" s="124" t="str">
        <f>IF(A1693="","",VLOOKUP(J1645,'TRI-3C'!$B$18:$FH$61,51,FALSE))</f>
        <v/>
      </c>
      <c r="I1693" s="125" t="str">
        <f t="shared" si="61"/>
        <v/>
      </c>
      <c r="J1693" s="128"/>
    </row>
    <row r="1694" spans="1:10" ht="12.75" customHeight="1">
      <c r="A1694" s="192" t="str">
        <f>IF('TRI-3C'!$BA$13="","",'TRI-3C'!$BA$13)</f>
        <v>Identificar prácticas socioculturales de su localidad demostrando curiosidad ante sus tradiciones.</v>
      </c>
      <c r="B1694" s="154"/>
      <c r="C1694" s="154"/>
      <c r="D1694" s="154"/>
      <c r="E1694" s="154"/>
      <c r="F1694" s="155"/>
      <c r="G1694" s="122" t="str">
        <f>IF(A1694="","",VLOOKUP(J1645,'TRI-3C'!$B$18:$FH$61,52,FALSE))</f>
        <v/>
      </c>
      <c r="H1694" s="150"/>
      <c r="I1694" s="127" t="str">
        <f t="shared" si="61"/>
        <v/>
      </c>
      <c r="J1694" s="126"/>
    </row>
    <row r="1695" spans="1:10" ht="12.75" customHeight="1">
      <c r="A1695" s="147" t="str">
        <f>IF('TRI-3C'!$BB$13="","",'TRI-3C'!$BB$13)</f>
        <v>Observar el proceso del ciclo vital de las plantas mediante actividades de experimentación.</v>
      </c>
      <c r="B1695" s="139"/>
      <c r="C1695" s="139"/>
      <c r="F1695" s="128"/>
      <c r="G1695" s="124" t="str">
        <f>IF(A1695="","",VLOOKUP(J1645,'TRI-3C'!$B$18:$FH$61,53,FALSE))</f>
        <v/>
      </c>
      <c r="I1695" s="125" t="str">
        <f t="shared" si="61"/>
        <v/>
      </c>
      <c r="J1695" s="128"/>
    </row>
    <row r="1696" spans="1:10" ht="12.75" customHeight="1">
      <c r="A1696" s="148" t="str">
        <f>IF('TRI-3C'!$BC$13="","",'TRI-3C'!$BC$13)</f>
        <v>Participar en actividades lúdicas para identificar prácticas de movilidad que ayudan a cuidar el planeta</v>
      </c>
      <c r="B1696" s="149"/>
      <c r="C1696" s="149"/>
      <c r="D1696" s="150"/>
      <c r="E1696" s="150"/>
      <c r="F1696" s="126"/>
      <c r="G1696" s="122" t="str">
        <f>IF(A1696="","",VLOOKUP(J1645,'TRI-3C'!$B$18:$FH$61,54,FALSE))</f>
        <v/>
      </c>
      <c r="H1696" s="150"/>
      <c r="I1696" s="127" t="str">
        <f t="shared" si="61"/>
        <v/>
      </c>
      <c r="J1696" s="126"/>
    </row>
    <row r="1697" spans="1:10" ht="12.75" customHeight="1">
      <c r="A1697" s="147" t="str">
        <f>IF('TRI-3C'!$BD$13="","",'TRI-3C'!$BD$13)</f>
        <v>Participar en algunas prácticas tradicionales de su entorno disfrutando y respetando las diferentes manifestaciones culturales</v>
      </c>
      <c r="B1697" s="139"/>
      <c r="C1697" s="139"/>
      <c r="F1697" s="128"/>
      <c r="G1697" s="124" t="str">
        <f>IF(A1697="","",VLOOKUP(J1645,'TRI-3C'!$B$18:$FH$61,55,FALSE))</f>
        <v/>
      </c>
      <c r="I1697" s="125" t="str">
        <f t="shared" si="61"/>
        <v/>
      </c>
      <c r="J1697" s="128"/>
    </row>
    <row r="1698" spans="1:10" ht="12.75" customHeight="1">
      <c r="A1698" s="148" t="str">
        <f>IF('TRI-3C'!$BE$13="","",'TRI-3C'!$BE$13)</f>
        <v>Practicar hábitos de cuidado y conservación del medio ambiente que eviten la contaminación del aire, suelo y agua. (D.EIB.10.19.)</v>
      </c>
      <c r="B1698" s="158"/>
      <c r="C1698" s="158"/>
      <c r="D1698" s="158"/>
      <c r="E1698" s="158"/>
      <c r="F1698" s="159"/>
      <c r="G1698" s="122" t="str">
        <f>IF(A1698="","",VLOOKUP(J1645,'TRI-3C'!$B$18:$FH$61,56,FALSE))</f>
        <v/>
      </c>
      <c r="H1698" s="150"/>
      <c r="I1698" s="127" t="str">
        <f t="shared" si="61"/>
        <v/>
      </c>
      <c r="J1698" s="126"/>
    </row>
    <row r="1699" spans="1:10" ht="12.75" customHeight="1">
      <c r="A1699" s="11" t="str">
        <f>IF('TRI-3C'!$BF$13="","",'TRI-3C'!$BF$13)</f>
        <v>Realizar acciones de cuidado y protección de plantas y animales de su entorno erradicando actitudes de maltrato.</v>
      </c>
      <c r="B1699" s="156"/>
      <c r="C1699" s="156"/>
      <c r="D1699" s="156"/>
      <c r="E1699" s="156"/>
      <c r="F1699" s="157"/>
      <c r="G1699" s="124" t="str">
        <f>IF(A1699="","",VLOOKUP(J1645,'TRI-3C'!$B$18:$FH$61,57,FALSE))</f>
        <v/>
      </c>
      <c r="I1699" s="125" t="str">
        <f t="shared" si="61"/>
        <v/>
      </c>
      <c r="J1699" s="128"/>
    </row>
    <row r="1700" spans="1:10" ht="12.75" customHeight="1">
      <c r="A1700" s="148" t="str">
        <f>IF('TRI-3C'!$BG$13="","",'TRI-3C'!$BG$13)</f>
        <v>Reconocer cómo las personas utilizan el dinero en su entorno familiar para satisfacer sus necesidades y deseos</v>
      </c>
      <c r="B1700" s="149"/>
      <c r="C1700" s="149"/>
      <c r="D1700" s="150"/>
      <c r="E1700" s="150"/>
      <c r="F1700" s="126"/>
      <c r="G1700" s="122" t="str">
        <f>IF(A1700="","",VLOOKUP(J1645,'TRI-3C'!$B$18:$FH$61,58,FALSE))</f>
        <v/>
      </c>
      <c r="H1700" s="150"/>
      <c r="I1700" s="127" t="str">
        <f t="shared" si="61"/>
        <v/>
      </c>
      <c r="J1700" s="126"/>
    </row>
    <row r="1701" spans="1:10" ht="12.75" customHeight="1">
      <c r="A1701" s="147" t="str">
        <f>IF('TRI-3C'!$BH$13="","",'TRI-3C'!$BH$13)</f>
        <v>Reconocer las consecuencias de no cuidar sus pertenencias.</v>
      </c>
      <c r="B1701" s="139"/>
      <c r="C1701" s="139"/>
      <c r="F1701" s="128"/>
      <c r="G1701" s="124" t="str">
        <f>IF(A1701="","",VLOOKUP(J1645,'TRI-3C'!$B$18:$FH$61,59,FALSE))</f>
        <v/>
      </c>
      <c r="I1701" s="125" t="str">
        <f t="shared" si="61"/>
        <v/>
      </c>
      <c r="J1701" s="128"/>
    </row>
    <row r="1702" spans="1:10" ht="12.75" customHeight="1">
      <c r="A1702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1702" s="149"/>
      <c r="C1702" s="149"/>
      <c r="D1702" s="150"/>
      <c r="E1702" s="150"/>
      <c r="F1702" s="126"/>
      <c r="G1702" s="122" t="str">
        <f>IF(A1702="","",VLOOKUP(J1645,'TRI-3C'!$B$18:$FH$61,60,FALSE))</f>
        <v/>
      </c>
      <c r="H1702" s="150"/>
      <c r="I1702" s="127" t="str">
        <f t="shared" si="61"/>
        <v/>
      </c>
      <c r="J1702" s="126"/>
    </row>
    <row r="1703" spans="1:10" ht="12.75" customHeight="1">
      <c r="A1703" s="164" t="str">
        <f>'BI-1T'!$A$10</f>
        <v>RELACIONES LOGICAS MATEMATICAS</v>
      </c>
      <c r="B1703" s="139"/>
      <c r="C1703" s="139"/>
      <c r="F1703" s="128"/>
      <c r="G1703" s="124" t="str">
        <f>IF(A1703="","",VLOOKUP(J1645,'TRI-3C'!$B$18:$FH$61,61,FALSE))</f>
        <v/>
      </c>
      <c r="I1703" s="125"/>
      <c r="J1703" s="128"/>
    </row>
    <row r="1704" spans="1:10" ht="12.75" customHeight="1">
      <c r="A1704" s="192" t="str">
        <f>IF('TRI-3C'!$BK$13="","",'TRI-3C'!$BK$13)</f>
        <v>Asociar las formas de los objetos del entorno con figuras geométricas bidimensionales</v>
      </c>
      <c r="B1704" s="154"/>
      <c r="C1704" s="154"/>
      <c r="D1704" s="154"/>
      <c r="E1704" s="154"/>
      <c r="F1704" s="155"/>
      <c r="G1704" s="122" t="str">
        <f>IF(A1704="","",VLOOKUP(J1645,'TRI-3C'!$B$18:$FH$61,62,FALSE))</f>
        <v/>
      </c>
      <c r="H1704" s="150"/>
      <c r="I1704" s="127" t="str">
        <f t="shared" ref="I1704:I1725" si="62">IF(G1704="","",G1704)</f>
        <v/>
      </c>
      <c r="J1704" s="126"/>
    </row>
    <row r="1705" spans="1:10" ht="12.75" customHeight="1">
      <c r="A1705" s="147" t="str">
        <f>IF('TRI-3C'!$BL$13="","",'TRI-3C'!$BL$13)</f>
        <v>Clasificar objetos con dos atributos (tamaño, color o forma).</v>
      </c>
      <c r="B1705" s="139"/>
      <c r="C1705" s="139"/>
      <c r="F1705" s="128"/>
      <c r="G1705" s="124" t="str">
        <f>IF(A1705="","",VLOOKUP(J1645,'TRI-3C'!$B$18:$FH$61,63,FALSE))</f>
        <v/>
      </c>
      <c r="I1705" s="125" t="str">
        <f t="shared" si="62"/>
        <v/>
      </c>
      <c r="J1705" s="128"/>
    </row>
    <row r="1706" spans="1:10" ht="12.75" customHeight="1">
      <c r="A1706" s="148" t="str">
        <f>IF('TRI-3C'!$BM$13="","",'TRI-3C'!$BM$13)</f>
        <v>Comparar y armar colecciones de más, igual y menos objetos.</v>
      </c>
      <c r="B1706" s="149"/>
      <c r="C1706" s="149"/>
      <c r="D1706" s="150"/>
      <c r="E1706" s="150"/>
      <c r="F1706" s="126"/>
      <c r="G1706" s="122" t="str">
        <f>IF(A1706="","",VLOOKUP(J1645,'TRI-3C'!$B$18:$FH$61,64,FALSE))</f>
        <v/>
      </c>
      <c r="H1706" s="150"/>
      <c r="I1706" s="127" t="str">
        <f t="shared" si="62"/>
        <v/>
      </c>
      <c r="J1706" s="126"/>
    </row>
    <row r="1707" spans="1:10" ht="12.75" customHeight="1">
      <c r="A1707" s="147" t="str">
        <f>IF('TRI-3C'!$BN$13="","",'TRI-3C'!$BN$13)</f>
        <v>Comparar y ordenar secuencialmente un conjunto pequeño de objetos de acuerdo con su tamaño.</v>
      </c>
      <c r="B1707" s="139"/>
      <c r="C1707" s="139"/>
      <c r="F1707" s="128"/>
      <c r="G1707" s="124" t="str">
        <f>IF(A1707="","",VLOOKUP(J1645,'TRI-3C'!$B$18:$FH$61,65,FALSE))</f>
        <v/>
      </c>
      <c r="I1707" s="125" t="str">
        <f t="shared" si="62"/>
        <v/>
      </c>
      <c r="J1707" s="128"/>
    </row>
    <row r="1708" spans="1:10" ht="12.75" customHeight="1">
      <c r="A1708" s="148" t="str">
        <f>IF('TRI-3C'!$BO$13="","",'TRI-3C'!$BO$13)</f>
        <v>Comprender la relación de número-cantidad hasta el 10.</v>
      </c>
      <c r="B1708" s="158"/>
      <c r="C1708" s="158"/>
      <c r="D1708" s="158"/>
      <c r="E1708" s="158"/>
      <c r="F1708" s="159"/>
      <c r="G1708" s="122" t="str">
        <f>IF(A1708="","",VLOOKUP(J1645,'TRI-3C'!$B$18:$FH$61,66,FALSE))</f>
        <v/>
      </c>
      <c r="H1708" s="150"/>
      <c r="I1708" s="127" t="str">
        <f t="shared" si="62"/>
        <v/>
      </c>
      <c r="J1708" s="126"/>
    </row>
    <row r="1709" spans="1:10" ht="12.75" customHeight="1">
      <c r="A1709" s="11" t="str">
        <f>IF('TRI-3C'!$BP$13="","",'TRI-3C'!$BP$13)</f>
        <v>Comprender la relación del numeral (representación simbólica del número) con la cantidad hasta el 5.</v>
      </c>
      <c r="B1709" s="156"/>
      <c r="C1709" s="156"/>
      <c r="D1709" s="156"/>
      <c r="E1709" s="156"/>
      <c r="F1709" s="157"/>
      <c r="G1709" s="124" t="str">
        <f>IF(A1709="","",VLOOKUP(J1645,'TRI-3C'!$B$18:$FH$61,67,FALSE))</f>
        <v/>
      </c>
      <c r="I1709" s="125" t="str">
        <f t="shared" si="62"/>
        <v/>
      </c>
      <c r="J1709" s="128"/>
    </row>
    <row r="1710" spans="1:10" ht="12.75" customHeight="1">
      <c r="A1710" s="148" t="str">
        <f>IF('TRI-3C'!$BQ$13="","",'TRI-3C'!$BQ$13)</f>
        <v>Contar oralmente del 1 al 15 con secuencia numérica.</v>
      </c>
      <c r="B1710" s="149"/>
      <c r="C1710" s="149"/>
      <c r="D1710" s="150"/>
      <c r="E1710" s="150"/>
      <c r="F1710" s="126"/>
      <c r="G1710" s="122" t="str">
        <f>IF(A1710="","",VLOOKUP(J1645,'TRI-3C'!$B$18:$FH$61,68,FALSE))</f>
        <v/>
      </c>
      <c r="H1710" s="150"/>
      <c r="I1710" s="127" t="str">
        <f t="shared" si="62"/>
        <v/>
      </c>
      <c r="J1710" s="126"/>
    </row>
    <row r="1711" spans="1:10" ht="12.75" customHeight="1">
      <c r="A1711" s="147" t="str">
        <f>IF('TRI-3C'!$BR$13="","",'TRI-3C'!$BR$13)</f>
        <v>Continuar y reproducir patrones simples con objetos concretos y representaciones gráficas.</v>
      </c>
      <c r="B1711" s="139"/>
      <c r="C1711" s="139"/>
      <c r="F1711" s="128"/>
      <c r="G1711" s="124" t="str">
        <f>IF(A1711="","",VLOOKUP(J1645,'TRI-3C'!$B$18:$FH$61,69,FALSE))</f>
        <v/>
      </c>
      <c r="I1711" s="125" t="str">
        <f t="shared" si="62"/>
        <v/>
      </c>
      <c r="J1711" s="128"/>
    </row>
    <row r="1712" spans="1:10" ht="12.75" customHeight="1">
      <c r="A1712" s="148" t="str">
        <f>IF('TRI-3C'!$BS$13="","",'TRI-3C'!$BS$13)</f>
        <v>Establecer la relación de correspondencia entre los elementos de colecciones de objetos.</v>
      </c>
      <c r="B1712" s="149"/>
      <c r="C1712" s="149"/>
      <c r="D1712" s="150"/>
      <c r="E1712" s="150"/>
      <c r="F1712" s="126"/>
      <c r="G1712" s="122" t="str">
        <f>IF(A1712="","",VLOOKUP(J1645,'TRI-3C'!$B$18:$FH$61,70,FALSE))</f>
        <v/>
      </c>
      <c r="H1712" s="150"/>
      <c r="I1712" s="127" t="str">
        <f t="shared" si="62"/>
        <v/>
      </c>
      <c r="J1712" s="126"/>
    </row>
    <row r="1713" spans="1:10" ht="12.75" customHeight="1">
      <c r="A1713" s="147" t="str">
        <f>IF('TRI-3C'!$BT$13="","",'TRI-3C'!$BT$13)</f>
        <v>Identificar características de mañana, tarde y noche</v>
      </c>
      <c r="B1713" s="139"/>
      <c r="C1713" s="139"/>
      <c r="F1713" s="128"/>
      <c r="G1713" s="124" t="str">
        <f>IF(A1713="","",VLOOKUP(J1645,'TRI-3C'!$B$18:$FH$61,71,FALSE))</f>
        <v/>
      </c>
      <c r="I1713" s="125" t="str">
        <f t="shared" si="62"/>
        <v/>
      </c>
      <c r="J1713" s="128"/>
    </row>
    <row r="1714" spans="1:10" ht="12.75" customHeight="1">
      <c r="A1714" s="192" t="str">
        <f>IF('TRI-3C'!$BU$13="","",'TRI-3C'!$BU$13)</f>
        <v>Identificar en los objetos las nociones de medida: largo/ corto, grueso/delgado.</v>
      </c>
      <c r="B1714" s="154"/>
      <c r="C1714" s="154"/>
      <c r="D1714" s="154"/>
      <c r="E1714" s="154"/>
      <c r="F1714" s="155"/>
      <c r="G1714" s="122" t="str">
        <f>IF(A1714="","",VLOOKUP(J1645,'TRI-3C'!$B$18:$FH$61,72,FALSE))</f>
        <v/>
      </c>
      <c r="H1714" s="150"/>
      <c r="I1714" s="127" t="str">
        <f t="shared" si="62"/>
        <v/>
      </c>
      <c r="J1714" s="126"/>
    </row>
    <row r="1715" spans="1:10" ht="12.75" customHeight="1">
      <c r="A1715" s="147" t="str">
        <f>IF('TRI-3C'!$BV$13="","",'TRI-3C'!$BV$13)</f>
        <v>Identificar figuras geométricas básicas: círculo, cuadrado y triángulo en objetos del entorno y en representaciones gráficas.</v>
      </c>
      <c r="B1715" s="139"/>
      <c r="C1715" s="139"/>
      <c r="F1715" s="128"/>
      <c r="G1715" s="124" t="str">
        <f>IF(A1715="","",VLOOKUP(J1645,'TRI-3C'!$B$18:$FH$61,73,FALSE))</f>
        <v/>
      </c>
      <c r="I1715" s="125" t="str">
        <f t="shared" si="62"/>
        <v/>
      </c>
      <c r="J1715" s="128"/>
    </row>
    <row r="1716" spans="1:10" ht="12.75" customHeight="1">
      <c r="A1716" s="148" t="str">
        <f>IF('TRI-3C'!$BW$13="","",'TRI-3C'!$BW$13)</f>
        <v>Identificar la diferencia entre lo que se desea y lo que se necesita</v>
      </c>
      <c r="B1716" s="149"/>
      <c r="C1716" s="149"/>
      <c r="D1716" s="150"/>
      <c r="E1716" s="150"/>
      <c r="F1716" s="126"/>
      <c r="G1716" s="122" t="str">
        <f>IF(A1716="","",VLOOKUP(J1645,'TRI-3C'!$B$18:$FH$61,74,FALSE))</f>
        <v/>
      </c>
      <c r="H1716" s="150"/>
      <c r="I1716" s="127" t="str">
        <f t="shared" si="62"/>
        <v/>
      </c>
      <c r="J1716" s="126"/>
    </row>
    <row r="1717" spans="1:10" ht="12.75" customHeight="1">
      <c r="A1717" s="147" t="str">
        <f>IF('TRI-3C'!$BX$13="","",'TRI-3C'!$BX$13)</f>
        <v>Identificar las nociones de tiempo en acciones que siceden antes, ahora y después</v>
      </c>
      <c r="B1717" s="139"/>
      <c r="C1717" s="139"/>
      <c r="F1717" s="128"/>
      <c r="G1717" s="124" t="str">
        <f>IF(A1717="","",VLOOKUP(J1645,'TRI-3C'!$B$18:$FH$61,75,FALSE))</f>
        <v/>
      </c>
      <c r="I1717" s="125" t="str">
        <f t="shared" si="62"/>
        <v/>
      </c>
      <c r="J1717" s="128"/>
    </row>
    <row r="1718" spans="1:10" ht="12.75" customHeight="1">
      <c r="A1718" s="148" t="str">
        <f>IF('TRI-3C'!$BY$13="","",'TRI-3C'!$BY$13)</f>
        <v>Identificar los números de emergencia a través de actividades lúdicas, y reconocer cuándo pedir ayuda en situaciones sencillas.</v>
      </c>
      <c r="B1718" s="158"/>
      <c r="C1718" s="158"/>
      <c r="D1718" s="158"/>
      <c r="E1718" s="158"/>
      <c r="F1718" s="159"/>
      <c r="G1718" s="122" t="str">
        <f>IF(A1718="","",VLOOKUP(J1645,'TRI-3C'!$B$18:$FH$61,76,FALSE))</f>
        <v/>
      </c>
      <c r="H1718" s="150"/>
      <c r="I1718" s="127" t="str">
        <f t="shared" si="62"/>
        <v/>
      </c>
      <c r="J1718" s="126"/>
    </row>
    <row r="1719" spans="1:10" ht="12.75" customHeight="1">
      <c r="A1719" s="11" t="str">
        <f>IF('TRI-3C'!$BZ$13="","",'TRI-3C'!$BZ$13)</f>
        <v>Identificar semejanzas y diferencias en objetos del entorno con criterios de forma, color y tamaño</v>
      </c>
      <c r="B1719" s="156"/>
      <c r="C1719" s="156"/>
      <c r="D1719" s="156"/>
      <c r="E1719" s="156"/>
      <c r="F1719" s="157"/>
      <c r="G1719" s="124" t="str">
        <f>IF(A1719="","",VLOOKUP(J1645,'TRI-3C'!$B$18:$FH$61,77,FALSE))</f>
        <v/>
      </c>
      <c r="I1719" s="125" t="str">
        <f t="shared" si="62"/>
        <v/>
      </c>
      <c r="J1719" s="128"/>
    </row>
    <row r="1720" spans="1:10" ht="12.75" customHeight="1">
      <c r="A1720" s="148" t="str">
        <f>IF('TRI-3C'!$CA$13="","",'TRI-3C'!$CA$13)</f>
        <v>Ordenar en secuencias lógica sucesos de hasta cinco eventos en representaciones gráficas de sus actividades de la rutina diaria y en escenas de cuentos</v>
      </c>
      <c r="B1720" s="149"/>
      <c r="C1720" s="149"/>
      <c r="D1720" s="150"/>
      <c r="E1720" s="150"/>
      <c r="F1720" s="126"/>
      <c r="G1720" s="122" t="str">
        <f>IF(A1720="","",VLOOKUP(J1645,'TRI-3C'!$B$18:$FH$61,78,FALSE))</f>
        <v/>
      </c>
      <c r="H1720" s="150"/>
      <c r="I1720" s="127" t="str">
        <f t="shared" si="62"/>
        <v/>
      </c>
      <c r="J1720" s="126"/>
    </row>
    <row r="1721" spans="1:10" ht="12.75" customHeight="1">
      <c r="A1721" s="147" t="str">
        <f>IF('TRI-3C'!$CB$13="","",'TRI-3C'!$CB$13)</f>
        <v>Reconocer billetes y monedas en situaciones de la vida real</v>
      </c>
      <c r="B1721" s="139"/>
      <c r="C1721" s="139"/>
      <c r="F1721" s="128"/>
      <c r="G1721" s="124" t="str">
        <f>IF(A1721="","",VLOOKUP(J1645,'TRI-3C'!$B$18:$FH$61,79,FALSE))</f>
        <v/>
      </c>
      <c r="I1721" s="125" t="str">
        <f t="shared" si="62"/>
        <v/>
      </c>
      <c r="J1721" s="128"/>
    </row>
    <row r="1722" spans="1:10" ht="12.75" customHeight="1">
      <c r="A1722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1722" s="149"/>
      <c r="C1722" s="149"/>
      <c r="D1722" s="150"/>
      <c r="E1722" s="150"/>
      <c r="F1722" s="126"/>
      <c r="G1722" s="122" t="str">
        <f>IF(A1722="","",VLOOKUP(J1645,'TRI-3C'!$B$18:$FH$61,80,FALSE))</f>
        <v/>
      </c>
      <c r="H1722" s="150"/>
      <c r="I1722" s="127" t="str">
        <f t="shared" si="62"/>
        <v/>
      </c>
      <c r="J1722" s="126"/>
    </row>
    <row r="1723" spans="1:10" ht="12.75" customHeight="1">
      <c r="A1723" s="147" t="str">
        <f>IF('TRI-3C'!$CD$13="","",'TRI-3C'!$CD$13)</f>
        <v>Reconocer los colores secundarios en objetos e imágenes del entorno.</v>
      </c>
      <c r="B1723" s="139"/>
      <c r="C1723" s="139"/>
      <c r="F1723" s="128"/>
      <c r="G1723" s="124" t="str">
        <f>IF(A1723="","",VLOOKUP(J1645,'TRI-3C'!$B$18:$FH$61,81,FALSE))</f>
        <v/>
      </c>
      <c r="I1723" s="125" t="str">
        <f t="shared" si="62"/>
        <v/>
      </c>
      <c r="J1723" s="128"/>
    </row>
    <row r="1724" spans="1:10" ht="12.75" customHeight="1">
      <c r="A1724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1724" s="154"/>
      <c r="C1724" s="154"/>
      <c r="D1724" s="154"/>
      <c r="E1724" s="154"/>
      <c r="F1724" s="155"/>
      <c r="G1724" s="122" t="str">
        <f>IF(A1724="","",VLOOKUP(J1645,'TRI-3C'!$B$18:$FH$61,82,FALSE))</f>
        <v/>
      </c>
      <c r="H1724" s="150"/>
      <c r="I1724" s="127" t="str">
        <f t="shared" si="62"/>
        <v/>
      </c>
      <c r="J1724" s="126"/>
    </row>
    <row r="1725" spans="1:10" ht="12.75" customHeight="1">
      <c r="A1725" s="147" t="str">
        <f>IF('TRI-3C'!$CF$13="","",'TRI-3C'!$CF$13)</f>
        <v>Relacionar las distintas formas de adquirir dinero con el trabajo y el esfuerzo.</v>
      </c>
      <c r="B1725" s="139"/>
      <c r="C1725" s="139"/>
      <c r="F1725" s="128"/>
      <c r="G1725" s="124" t="str">
        <f>IF(A1725="","",VLOOKUP(J1645,'TRI-3C'!$B$18:$FH$61,83,FALSE))</f>
        <v/>
      </c>
      <c r="I1725" s="125" t="str">
        <f t="shared" si="62"/>
        <v/>
      </c>
      <c r="J1725" s="128"/>
    </row>
    <row r="1726" spans="1:10" ht="12.75" customHeight="1">
      <c r="A1726" s="165" t="str">
        <f>'BI-1T'!$A$11</f>
        <v>COMPRENSIÓN Y EXPRESION DEL LENGUAJE</v>
      </c>
      <c r="B1726" s="149"/>
      <c r="C1726" s="149"/>
      <c r="D1726" s="150"/>
      <c r="E1726" s="150"/>
      <c r="F1726" s="126"/>
      <c r="G1726" s="122" t="str">
        <f>IF(A1726="","",VLOOKUP(J1645,'TRI-3C'!$B$18:$FH$61,84,FALSE))</f>
        <v/>
      </c>
      <c r="H1726" s="150"/>
      <c r="I1726" s="127"/>
      <c r="J1726" s="126"/>
    </row>
    <row r="1727" spans="1:10" ht="12.75" customHeight="1">
      <c r="A1727" s="147" t="str">
        <f>IF('TRI-3C'!$CH$13="","",'TRI-3C'!$CH$13)</f>
        <v>Asociar la imagen de la portada con el título de los cuentos conocidos.</v>
      </c>
      <c r="B1727" s="139"/>
      <c r="C1727" s="139"/>
      <c r="F1727" s="128"/>
      <c r="G1727" s="124" t="str">
        <f>IF(A1727="","",VLOOKUP(J1645,'TRI-3C'!$B$18:$FH$61,85,FALSE))</f>
        <v/>
      </c>
      <c r="I1727" s="125" t="str">
        <f t="shared" ref="I1727:I1747" si="63">IF(G1727="","",G1727)</f>
        <v/>
      </c>
      <c r="J1727" s="128"/>
    </row>
    <row r="1728" spans="1:10" ht="12.75" customHeight="1">
      <c r="A1728" s="148" t="str">
        <f>IF('TRI-3C'!$CI$13="","",'TRI-3C'!$CI$13)</f>
        <v>Colaborar en la creación de textos colectivos con la ayuda del docente.</v>
      </c>
      <c r="B1728" s="158"/>
      <c r="C1728" s="158"/>
      <c r="D1728" s="158"/>
      <c r="E1728" s="158"/>
      <c r="F1728" s="159"/>
      <c r="G1728" s="122" t="str">
        <f>IF(A1728="","",VLOOKUP(J1645,'TRI-3C'!$B$18:$FH$61,86,FALSE))</f>
        <v/>
      </c>
      <c r="H1728" s="150"/>
      <c r="I1728" s="127" t="str">
        <f t="shared" si="63"/>
        <v/>
      </c>
      <c r="J1728" s="126"/>
    </row>
    <row r="1729" spans="1:10" ht="12.75" customHeight="1">
      <c r="A1729" s="11" t="str">
        <f>IF('TRI-3C'!$CJ$13="","",'TRI-3C'!$CJ$13)</f>
        <v>Comprender el derecho propio y de las otras personas a decir que no como una respuesta válida y respetable.</v>
      </c>
      <c r="B1729" s="156"/>
      <c r="C1729" s="156"/>
      <c r="D1729" s="156"/>
      <c r="E1729" s="156"/>
      <c r="F1729" s="157"/>
      <c r="G1729" s="124" t="str">
        <f>IF(A1729="","",VLOOKUP(J1645,'TRI-3C'!$B$18:$FH$61,87,FALSE))</f>
        <v/>
      </c>
      <c r="I1729" s="125" t="str">
        <f t="shared" si="63"/>
        <v/>
      </c>
      <c r="J1729" s="128"/>
    </row>
    <row r="1730" spans="1:10" ht="12.75" customHeight="1">
      <c r="A1730" s="148" t="str">
        <f>IF('TRI-3C'!$CK$13="","",'TRI-3C'!$CK$13)</f>
        <v>Comunicarse a través de dibujos de objetos con detalles que lo vuelven identificables, como representación simbólica de sus ideas.</v>
      </c>
      <c r="B1730" s="149"/>
      <c r="C1730" s="149"/>
      <c r="D1730" s="150"/>
      <c r="E1730" s="150"/>
      <c r="F1730" s="126"/>
      <c r="G1730" s="122" t="str">
        <f>IF(A1730="","",VLOOKUP(J1645,'TRI-3C'!$B$18:$FH$61,88,FALSE))</f>
        <v/>
      </c>
      <c r="H1730" s="150"/>
      <c r="I1730" s="127" t="str">
        <f t="shared" si="63"/>
        <v/>
      </c>
      <c r="J1730" s="126"/>
    </row>
    <row r="1731" spans="1:10" ht="12.75" customHeight="1">
      <c r="A1731" s="147" t="str">
        <f>IF('TRI-3C'!$CL$13="","",'TRI-3C'!$CL$13)</f>
        <v>Comunicarse incorporando palabras nuevas a su vocabulario en función de los ambientes y experiencias en las que interactúa.</v>
      </c>
      <c r="B1731" s="139"/>
      <c r="C1731" s="139"/>
      <c r="F1731" s="128"/>
      <c r="G1731" s="124" t="str">
        <f>IF(A1731="","",VLOOKUP(J1645,'TRI-3C'!$B$18:$FH$61,89,FALSE))</f>
        <v/>
      </c>
      <c r="I1731" s="125" t="str">
        <f t="shared" si="63"/>
        <v/>
      </c>
      <c r="J1731" s="128"/>
    </row>
    <row r="1732" spans="1:10" ht="12.75" customHeight="1">
      <c r="A1732" s="148" t="str">
        <f>IF('TRI-3C'!$CM$13="","",'TRI-3C'!$CM$13)</f>
        <v>Contar un cuento en base a sus imágenes a partir de la portada y siguiendo la secuencia de las páginas.</v>
      </c>
      <c r="B1732" s="149"/>
      <c r="C1732" s="149"/>
      <c r="D1732" s="150"/>
      <c r="E1732" s="150"/>
      <c r="F1732" s="126"/>
      <c r="G1732" s="122" t="str">
        <f>IF(A1732="","",VLOOKUP(J1645,'TRI-3C'!$B$18:$FH$61,90,FALSE))</f>
        <v/>
      </c>
      <c r="H1732" s="150"/>
      <c r="I1732" s="127" t="str">
        <f t="shared" si="63"/>
        <v/>
      </c>
      <c r="J1732" s="126"/>
    </row>
    <row r="1733" spans="1:10" ht="12.75" customHeight="1">
      <c r="A1733" s="147" t="str">
        <f>IF('TRI-3C'!$CN$13="","",'TRI-3C'!$CN$13)</f>
        <v>Describir oralmente imágenes gráficas (pictogramas) y digitales, estructurando oraciones más elaboradas que describan a los objetos que observa.</v>
      </c>
      <c r="B1733" s="139"/>
      <c r="C1733" s="139"/>
      <c r="F1733" s="128"/>
      <c r="G1733" s="124" t="str">
        <f>IF(A1733="","",VLOOKUP(J1645,'TRI-3C'!$B$18:$FH$61,91,FALSE))</f>
        <v/>
      </c>
      <c r="I1733" s="125" t="str">
        <f t="shared" si="63"/>
        <v/>
      </c>
      <c r="J1733" s="128"/>
    </row>
    <row r="1734" spans="1:10" ht="12.75" customHeight="1">
      <c r="A1734" s="192" t="str">
        <f>IF('TRI-3C'!$CO$13="","",'TRI-3C'!$CO$13)</f>
        <v>Describir oralmente imágenes relacionadas con los derechos de las personas en situación de movilidad</v>
      </c>
      <c r="B1734" s="154"/>
      <c r="C1734" s="154"/>
      <c r="D1734" s="154"/>
      <c r="E1734" s="154"/>
      <c r="F1734" s="155"/>
      <c r="G1734" s="122" t="str">
        <f>IF(A1734="","",VLOOKUP(J1645,'TRI-3C'!$B$18:$FH$61,92,FALSE))</f>
        <v/>
      </c>
      <c r="H1734" s="150"/>
      <c r="I1734" s="127" t="str">
        <f t="shared" si="63"/>
        <v/>
      </c>
      <c r="J1734" s="126"/>
    </row>
    <row r="1735" spans="1:10" ht="12.75" customHeight="1">
      <c r="A1735" s="147" t="str">
        <f>IF('TRI-3C'!$CP$13="","",'TRI-3C'!$CP$13)</f>
        <v>Expresarse oralmente pronunciando correctamente la mayoría de las palabras puede presentarse dificultades en la pronunciación de s, y la r.</v>
      </c>
      <c r="B1735" s="139"/>
      <c r="C1735" s="139"/>
      <c r="F1735" s="128"/>
      <c r="G1735" s="124" t="str">
        <f>IF(A1735="","",VLOOKUP(J1645,'TRI-3C'!$B$18:$FH$61,93,FALSE))</f>
        <v/>
      </c>
      <c r="I1735" s="125" t="str">
        <f t="shared" si="63"/>
        <v/>
      </c>
      <c r="J1735" s="128"/>
    </row>
    <row r="1736" spans="1:10" ht="12.75" customHeight="1">
      <c r="A1736" s="148" t="str">
        <f>IF('TRI-3C'!$CQ$13="","",'TRI-3C'!$CQ$13)</f>
        <v>Expresarse utilizando oraciones cortas y completas manteniendo el orden de las palabras.</v>
      </c>
      <c r="B1736" s="149"/>
      <c r="C1736" s="149"/>
      <c r="D1736" s="150"/>
      <c r="E1736" s="150"/>
      <c r="F1736" s="126"/>
      <c r="G1736" s="122" t="str">
        <f>IF(A1736="","",VLOOKUP(J1645,'TRI-3C'!$B$18:$FH$61,94,FALSE))</f>
        <v/>
      </c>
      <c r="H1736" s="150"/>
      <c r="I1736" s="127" t="str">
        <f t="shared" si="63"/>
        <v/>
      </c>
      <c r="J1736" s="126"/>
    </row>
    <row r="1737" spans="1:10" ht="12.75" customHeight="1">
      <c r="A1737" s="147" t="str">
        <f>IF('TRI-3C'!$CR$13="","",'TRI-3C'!$CR$13)</f>
        <v>Identificar “auditivamente” el fonema (sonido) inicial de las palabras más utilizadas.</v>
      </c>
      <c r="B1737" s="139"/>
      <c r="C1737" s="139"/>
      <c r="F1737" s="128"/>
      <c r="G1737" s="124" t="str">
        <f>IF(A1737="","",VLOOKUP(J1645,'TRI-3C'!$B$18:$FH$61,95,FALSE))</f>
        <v/>
      </c>
      <c r="I1737" s="125" t="str">
        <f t="shared" si="63"/>
        <v/>
      </c>
      <c r="J1737" s="128"/>
    </row>
    <row r="1738" spans="1:10" ht="12.75" customHeight="1">
      <c r="A1738" s="148" t="str">
        <f>IF('TRI-3C'!$CS$13="","",'TRI-3C'!$CS$13)</f>
        <v>Identificar una persona adulta de confianza para solicitar apoyo al enfrentar desafíos emocionales en situaciones cotidianas del entorno escolar</v>
      </c>
      <c r="B1738" s="158"/>
      <c r="C1738" s="158"/>
      <c r="D1738" s="158"/>
      <c r="E1738" s="158"/>
      <c r="F1738" s="159"/>
      <c r="G1738" s="122" t="str">
        <f>IF(A1738="","",VLOOKUP(J1645,'TRI-3C'!$B$18:$FH$61,96,FALSE))</f>
        <v/>
      </c>
      <c r="H1738" s="150"/>
      <c r="I1738" s="127" t="str">
        <f t="shared" si="63"/>
        <v/>
      </c>
      <c r="J1738" s="126"/>
    </row>
    <row r="1739" spans="1:10" ht="12.75" customHeight="1">
      <c r="A1739" s="11" t="str">
        <f>IF('TRI-3C'!$CT$13="","",'TRI-3C'!$CT$13)</f>
        <v>Participar en conversaciones más complejas y largas manteniéndose dentro del tema.</v>
      </c>
      <c r="B1739" s="156"/>
      <c r="C1739" s="156"/>
      <c r="D1739" s="156"/>
      <c r="E1739" s="156"/>
      <c r="F1739" s="157"/>
      <c r="G1739" s="124" t="str">
        <f>IF(A1739="","",VLOOKUP(J1645,'TRI-3C'!$B$18:$FH$61,97,FALSE))</f>
        <v/>
      </c>
      <c r="I1739" s="125" t="str">
        <f t="shared" si="63"/>
        <v/>
      </c>
      <c r="J1739" s="128"/>
    </row>
    <row r="1740" spans="1:10" ht="12.75" customHeight="1">
      <c r="A1740" s="148" t="str">
        <f>IF('TRI-3C'!$CU$13="","",'TRI-3C'!$CU$13)</f>
        <v>Producir palabras que riman espontáneamente tomado en cuenta los sonidos finales de las mismas.</v>
      </c>
      <c r="B1740" s="149"/>
      <c r="C1740" s="149"/>
      <c r="D1740" s="150"/>
      <c r="E1740" s="150"/>
      <c r="F1740" s="126"/>
      <c r="G1740" s="122" t="str">
        <f>IF(A1740="","",VLOOKUP(J1645,'TRI-3C'!$B$18:$FH$61,98,FALSE))</f>
        <v/>
      </c>
      <c r="H1740" s="150"/>
      <c r="I1740" s="127" t="str">
        <f t="shared" si="63"/>
        <v/>
      </c>
      <c r="J1740" s="126"/>
    </row>
    <row r="1741" spans="1:10" ht="12.75" customHeight="1">
      <c r="A1741" s="147" t="str">
        <f>IF('TRI-3C'!$CV$13="","",'TRI-3C'!$CV$13)</f>
        <v>Realizar modificaciones del contenido de un cuento relatado por el adulto, cambiando partes del él como: acciones y final.</v>
      </c>
      <c r="B1741" s="139"/>
      <c r="C1741" s="139"/>
      <c r="F1741" s="128"/>
      <c r="G1741" s="124" t="str">
        <f>IF(A1741="","",VLOOKUP(J1645,'TRI-3C'!$B$18:$FH$61,99,FALSE))</f>
        <v/>
      </c>
      <c r="I1741" s="125" t="str">
        <f t="shared" si="63"/>
        <v/>
      </c>
      <c r="J1741" s="128"/>
    </row>
    <row r="1742" spans="1:10" ht="12.75" customHeight="1">
      <c r="A1742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742" s="149"/>
      <c r="C1742" s="149"/>
      <c r="D1742" s="150"/>
      <c r="E1742" s="150"/>
      <c r="F1742" s="126"/>
      <c r="G1742" s="122" t="str">
        <f>IF(A1742="","",VLOOKUP(J1645,'TRI-3C'!$B$18:$FH$61,100,FALSE))</f>
        <v/>
      </c>
      <c r="H1742" s="150"/>
      <c r="I1742" s="127" t="str">
        <f t="shared" si="63"/>
        <v/>
      </c>
      <c r="J1742" s="126"/>
    </row>
    <row r="1743" spans="1:10" ht="12.75" customHeight="1">
      <c r="A1743" s="147" t="str">
        <f>IF('TRI-3C'!$CX$13="","",'TRI-3C'!$CX$13)</f>
        <v>Reconocer etiquetas y rótulos de su entorno inmediato y los “lee”.</v>
      </c>
      <c r="B1743" s="139"/>
      <c r="C1743" s="139"/>
      <c r="F1743" s="128"/>
      <c r="G1743" s="124" t="str">
        <f>IF(A1743="","",VLOOKUP(J1645,'TRI-3C'!$B$18:$FH$61,101,FALSE))</f>
        <v/>
      </c>
      <c r="I1743" s="125" t="str">
        <f t="shared" si="63"/>
        <v/>
      </c>
      <c r="J1743" s="128"/>
    </row>
    <row r="1744" spans="1:10" ht="12.75" customHeight="1">
      <c r="A1744" s="192" t="str">
        <f>IF('TRI-3C'!$CY$13="","",'TRI-3C'!$CY$13)</f>
        <v>Relatar cuentos, narrados por el adulto, manteniendo la secuencia, sin la ayuda del paratexto.</v>
      </c>
      <c r="B1744" s="154"/>
      <c r="C1744" s="154"/>
      <c r="D1744" s="154"/>
      <c r="E1744" s="154"/>
      <c r="F1744" s="155"/>
      <c r="G1744" s="122" t="str">
        <f>IF(A1744="","",VLOOKUP(J1645,'TRI-3C'!$B$18:$FH$61,102,FALSE))</f>
        <v/>
      </c>
      <c r="H1744" s="150"/>
      <c r="I1744" s="127" t="str">
        <f t="shared" si="63"/>
        <v/>
      </c>
      <c r="J1744" s="126"/>
    </row>
    <row r="1745" spans="1:10" ht="12.75" customHeight="1">
      <c r="A1745" s="147" t="str">
        <f>IF('TRI-3C'!$CZ$13="","",'TRI-3C'!$CZ$13)</f>
        <v>Reproducir trabalenguas sencillos, adivinanzas, canciones y poemas cortos, mejorando su pronunciación y potenciando su capacidad imaginativa.</v>
      </c>
      <c r="B1745" s="139"/>
      <c r="C1745" s="139"/>
      <c r="F1745" s="128"/>
      <c r="G1745" s="124" t="str">
        <f>IF(A1745="","",VLOOKUP(J1645,'TRI-3C'!$B$18:$FH$61,103,FALSE))</f>
        <v/>
      </c>
      <c r="I1745" s="125" t="str">
        <f t="shared" si="63"/>
        <v/>
      </c>
      <c r="J1745" s="128"/>
    </row>
    <row r="1746" spans="1:10" ht="12.75" customHeight="1">
      <c r="A1746" s="148" t="str">
        <f>IF('TRI-3C'!$DA$13="","",'TRI-3C'!$DA$13)</f>
        <v>Responder preguntas sobre un texto narrado por el adulto, relacionadas a los personajes y acciones principales.</v>
      </c>
      <c r="B1746" s="149"/>
      <c r="C1746" s="149"/>
      <c r="D1746" s="150"/>
      <c r="E1746" s="150"/>
      <c r="F1746" s="126"/>
      <c r="G1746" s="122" t="str">
        <f>IF(A1746="","",VLOOKUP(J1645,'TRI-3C'!$B$18:$FH$61,104,FALSE))</f>
        <v/>
      </c>
      <c r="H1746" s="150"/>
      <c r="I1746" s="127" t="str">
        <f t="shared" si="63"/>
        <v/>
      </c>
      <c r="J1746" s="126"/>
    </row>
    <row r="1747" spans="1:10" ht="12.75" customHeight="1">
      <c r="A1747" s="147" t="str">
        <f>IF('TRI-3C'!$DB$13="","",'TRI-3C'!$DB$13)</f>
        <v>Seguir instrucciones sencillas que involucren la ejecución de tres o más actividades</v>
      </c>
      <c r="B1747" s="139"/>
      <c r="C1747" s="139"/>
      <c r="F1747" s="128"/>
      <c r="G1747" s="124" t="str">
        <f>IF(A1747="","",VLOOKUP(J1645,'TRI-3C'!$B$18:$FH$61,105,FALSE))</f>
        <v/>
      </c>
      <c r="I1747" s="125" t="str">
        <f t="shared" si="63"/>
        <v/>
      </c>
      <c r="J1747" s="128"/>
    </row>
    <row r="1748" spans="1:10" ht="12.75" customHeight="1">
      <c r="A1748" s="165" t="str">
        <f>'BI-1T'!$A$12</f>
        <v>EXPRESIÓN ARTISTICA</v>
      </c>
      <c r="B1748" s="158"/>
      <c r="C1748" s="158"/>
      <c r="D1748" s="158"/>
      <c r="E1748" s="158"/>
      <c r="F1748" s="159"/>
      <c r="G1748" s="122" t="str">
        <f>IF(A1748="","",VLOOKUP(J1645,'TRI-3C'!$B$18:$FH$61,106,FALSE))</f>
        <v/>
      </c>
      <c r="H1748" s="150"/>
      <c r="I1748" s="127"/>
      <c r="J1748" s="126"/>
    </row>
    <row r="1749" spans="1:10" ht="12.75" customHeight="1">
      <c r="A1749" s="11" t="str">
        <f>IF('TRI-3C'!$DD$13="","",'TRI-3C'!$DD$13)</f>
        <v>Cantar canciones siguiendo el ritmo y coordinando con las expresiones de su cuerpo.</v>
      </c>
      <c r="B1749" s="156"/>
      <c r="C1749" s="156"/>
      <c r="D1749" s="156"/>
      <c r="E1749" s="156"/>
      <c r="F1749" s="157"/>
      <c r="G1749" s="124" t="str">
        <f>IF(A1749="","",VLOOKUP(J1645,'TRI-3C'!$B$18:$FH$61,107,FALSE))</f>
        <v/>
      </c>
      <c r="I1749" s="125" t="str">
        <f t="shared" ref="I1749:I1759" si="64">IF(G1749="","",G1749)</f>
        <v/>
      </c>
      <c r="J1749" s="128"/>
    </row>
    <row r="1750" spans="1:10" ht="12.75" customHeight="1">
      <c r="A1750" s="148" t="str">
        <f>IF('TRI-3C'!$DE$13="","",'TRI-3C'!$DE$13)</f>
        <v>Comunicar de manera escrita sus ideas intentando imitar letras o formas parecidas a letras.</v>
      </c>
      <c r="B1750" s="149"/>
      <c r="C1750" s="149"/>
      <c r="D1750" s="150"/>
      <c r="E1750" s="150"/>
      <c r="F1750" s="126"/>
      <c r="G1750" s="122" t="str">
        <f>IF(A1750="","",VLOOKUP(J1645,'TRI-3C'!$B$18:$FH$61,108,FALSE))</f>
        <v/>
      </c>
      <c r="H1750" s="150"/>
      <c r="I1750" s="127" t="str">
        <f t="shared" si="64"/>
        <v/>
      </c>
      <c r="J1750" s="126"/>
    </row>
    <row r="1751" spans="1:10" ht="12.75" customHeight="1">
      <c r="A1751" s="147" t="str">
        <f>IF('TRI-3C'!$DF$13="","",'TRI-3C'!$DF$13)</f>
        <v>Ejecutar patrones de más de dos ritmos con partes del cuerpo y elementos o instrumentos sonoros.</v>
      </c>
      <c r="B1751" s="139"/>
      <c r="C1751" s="139"/>
      <c r="F1751" s="128"/>
      <c r="G1751" s="124" t="str">
        <f>IF(A1751="","",VLOOKUP(J1645,'TRI-3C'!$B$18:$FH$61,109,FALSE))</f>
        <v/>
      </c>
      <c r="I1751" s="125" t="str">
        <f t="shared" si="64"/>
        <v/>
      </c>
      <c r="J1751" s="128"/>
    </row>
    <row r="1752" spans="1:10" ht="12.75" customHeight="1">
      <c r="A1752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1752" s="149"/>
      <c r="C1752" s="149"/>
      <c r="D1752" s="150"/>
      <c r="E1752" s="150"/>
      <c r="F1752" s="126"/>
      <c r="G1752" s="122" t="str">
        <f>IF(A1752="","",VLOOKUP(J1645,'TRI-3C'!$B$18:$FH$61,110,FALSE))</f>
        <v/>
      </c>
      <c r="H1752" s="150"/>
      <c r="I1752" s="127" t="str">
        <f t="shared" si="64"/>
        <v/>
      </c>
      <c r="J1752" s="126"/>
    </row>
    <row r="1753" spans="1:10" ht="12.75" customHeight="1">
      <c r="A1753" s="147" t="str">
        <f>IF('TRI-3C'!$DH$13="","",'TRI-3C'!$DH$13)</f>
        <v>Expresar su opinión al observar una obra artística relacionada a la plástica o a la escultura.</v>
      </c>
      <c r="B1753" s="139"/>
      <c r="C1753" s="139"/>
      <c r="F1753" s="128"/>
      <c r="G1753" s="124" t="str">
        <f>IF(A1753="","",VLOOKUP(J1645,'TRI-3C'!$B$18:$FH$61,111,FALSE))</f>
        <v/>
      </c>
      <c r="I1753" s="125" t="str">
        <f t="shared" si="64"/>
        <v/>
      </c>
      <c r="J1753" s="128"/>
    </row>
    <row r="1754" spans="1:10" ht="12.75" customHeight="1">
      <c r="A1754" s="192" t="str">
        <f>IF('TRI-3C'!$DI$13="","",'TRI-3C'!$DI$13)</f>
        <v>Expresar sus vivencias y experiencias a través del dibujo libre.</v>
      </c>
      <c r="B1754" s="154"/>
      <c r="C1754" s="154"/>
      <c r="D1754" s="154"/>
      <c r="E1754" s="154"/>
      <c r="F1754" s="155"/>
      <c r="G1754" s="122" t="str">
        <f>IF(A1754="","",VLOOKUP(J1645,'TRI-3C'!$B$18:$FH$61,112,FALSE))</f>
        <v/>
      </c>
      <c r="H1754" s="150"/>
      <c r="I1754" s="127" t="str">
        <f t="shared" si="64"/>
        <v/>
      </c>
      <c r="J1754" s="126"/>
    </row>
    <row r="1755" spans="1:10" ht="12.75" customHeight="1">
      <c r="A1755" s="147" t="str">
        <f>IF('TRI-3C'!$DJ$13="","",'TRI-3C'!$DJ$13)</f>
        <v>Mantener el ritmo y las secuencias de pasos sencillos durante la ejecución de coreografías.</v>
      </c>
      <c r="B1755" s="139"/>
      <c r="C1755" s="139"/>
      <c r="F1755" s="128"/>
      <c r="G1755" s="124" t="str">
        <f>IF(A1755="","",VLOOKUP(J1645,'TRI-3C'!$B$18:$FH$61,113,FALSE))</f>
        <v/>
      </c>
      <c r="I1755" s="125" t="str">
        <f t="shared" si="64"/>
        <v/>
      </c>
      <c r="J1755" s="128"/>
    </row>
    <row r="1756" spans="1:10" ht="12.75" customHeight="1">
      <c r="A1756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756" s="149"/>
      <c r="C1756" s="149"/>
      <c r="D1756" s="150"/>
      <c r="E1756" s="150"/>
      <c r="F1756" s="126"/>
      <c r="G1756" s="122" t="str">
        <f>IF(A1756="","",VLOOKUP(J1645,'TRI-3C'!$B$18:$FH$61,114,FALSE))</f>
        <v/>
      </c>
      <c r="H1756" s="150"/>
      <c r="I1756" s="127" t="str">
        <f t="shared" si="64"/>
        <v/>
      </c>
      <c r="J1756" s="126"/>
    </row>
    <row r="1757" spans="1:10" ht="12.75" customHeight="1">
      <c r="A1757" s="147" t="str">
        <f>IF('TRI-3C'!$DL$13="","",'TRI-3C'!$DL$13)</f>
        <v>Participar en dramatizaciones, asumiendo roles de diferentes personas del entorno y de personajes de cuentos e historietas.</v>
      </c>
      <c r="B1757" s="139"/>
      <c r="C1757" s="139"/>
      <c r="F1757" s="128"/>
      <c r="G1757" s="124" t="str">
        <f>IF(A1757="","",VLOOKUP(J1645,'TRI-3C'!$B$18:$FH$61,115,FALSE))</f>
        <v/>
      </c>
      <c r="I1757" s="125" t="str">
        <f t="shared" si="64"/>
        <v/>
      </c>
      <c r="J1757" s="128"/>
    </row>
    <row r="1758" spans="1:10" ht="12.75" customHeight="1">
      <c r="A1758" s="148" t="str">
        <f>IF('TRI-3C'!$DM$13="","",'TRI-3C'!$DM$13)</f>
        <v>Participar en rondas populares, bailes y juegos tradicionales, asumiendo los roles y respetando las reglas.</v>
      </c>
      <c r="B1758" s="158"/>
      <c r="C1758" s="158"/>
      <c r="D1758" s="158"/>
      <c r="E1758" s="158"/>
      <c r="F1758" s="159"/>
      <c r="G1758" s="122" t="str">
        <f>IF(A1758="","",VLOOKUP(J1645,'TRI-3C'!$B$18:$FH$61,116,FALSE))</f>
        <v/>
      </c>
      <c r="H1758" s="150"/>
      <c r="I1758" s="127" t="str">
        <f t="shared" si="64"/>
        <v/>
      </c>
      <c r="J1758" s="126"/>
    </row>
    <row r="1759" spans="1:10" ht="12.75" customHeight="1">
      <c r="A1759" s="11" t="str">
        <f>IF('TRI-3C'!$DN$13="","",'TRI-3C'!$DN$13)</f>
        <v>Realizar actividades creativas utilizando las técnicas grafo plásticas con variedad de materiales.</v>
      </c>
      <c r="B1759" s="156"/>
      <c r="C1759" s="156"/>
      <c r="D1759" s="156"/>
      <c r="E1759" s="156"/>
      <c r="F1759" s="157"/>
      <c r="G1759" s="124" t="str">
        <f>IF(A1759="","",VLOOKUP(J1645,'TRI-3C'!$B$18:$FH$61,117,FALSE))</f>
        <v/>
      </c>
      <c r="I1759" s="125" t="str">
        <f t="shared" si="64"/>
        <v/>
      </c>
      <c r="J1759" s="128"/>
    </row>
    <row r="1760" spans="1:10" ht="12.75" customHeight="1">
      <c r="A1760" s="165" t="str">
        <f>'BI-1T'!$A$13</f>
        <v>EXPRESION CORPORAL Y MOTRICIDAD</v>
      </c>
      <c r="B1760" s="149"/>
      <c r="C1760" s="149"/>
      <c r="D1760" s="150"/>
      <c r="E1760" s="150"/>
      <c r="F1760" s="126"/>
      <c r="G1760" s="122" t="str">
        <f>IF(A1760="","",VLOOKUP(J1645,'TRI-3C'!$B$18:$FH$61,118,FALSE))</f>
        <v/>
      </c>
      <c r="H1760" s="150"/>
      <c r="I1760" s="127"/>
      <c r="J1760" s="126"/>
    </row>
    <row r="1761" spans="1:10" ht="12.75" customHeight="1">
      <c r="A1761" s="147" t="str">
        <f>IF('TRI-3C'!$DP$13="","",'TRI-3C'!$DP$13)</f>
        <v>Caminar y correr con soltura y seguridad manteniendo el equilibrio a diferentes distancias, orientaciones y ritmos en espacios parciales.</v>
      </c>
      <c r="B1761" s="139"/>
      <c r="C1761" s="139"/>
      <c r="F1761" s="128"/>
      <c r="G1761" s="124" t="str">
        <f>IF(A1761="","",VLOOKUP(J1645,'TRI-3C'!$B$18:$FH$61,119,FALSE))</f>
        <v/>
      </c>
      <c r="I1761" s="125" t="str">
        <f t="shared" ref="I1761:I1788" si="65">IF(G1761="","",G1761)</f>
        <v/>
      </c>
      <c r="J1761" s="128"/>
    </row>
    <row r="1762" spans="1:10" ht="12.75" customHeight="1">
      <c r="A1762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1762" s="149"/>
      <c r="C1762" s="149"/>
      <c r="D1762" s="150"/>
      <c r="E1762" s="150"/>
      <c r="F1762" s="126"/>
      <c r="G1762" s="122" t="str">
        <f>IF(A1762="","",VLOOKUP(J1645,'TRI-3C'!$B$18:$FH$61,120,FALSE))</f>
        <v/>
      </c>
      <c r="H1762" s="150"/>
      <c r="I1762" s="127" t="str">
        <f t="shared" si="65"/>
        <v/>
      </c>
      <c r="J1762" s="126"/>
    </row>
    <row r="1763" spans="1:10" ht="12.75" customHeight="1">
      <c r="A1763" s="147" t="str">
        <f>IF('TRI-3C'!$DR$13="","",'TRI-3C'!$DR$13)</f>
        <v>Discriminar sonidos onomatopéyicos y diferencia los sonidos naturales de los artificiales</v>
      </c>
      <c r="B1763" s="139"/>
      <c r="C1763" s="139"/>
      <c r="F1763" s="128"/>
      <c r="G1763" s="124" t="str">
        <f>IF(A1763="","",VLOOKUP(J1645,'TRI-3C'!$B$18:$FH$61,121,FALSE))</f>
        <v/>
      </c>
      <c r="I1763" s="125" t="str">
        <f t="shared" si="65"/>
        <v/>
      </c>
      <c r="J1763" s="128"/>
    </row>
    <row r="1764" spans="1:10" ht="12.75" customHeight="1">
      <c r="A1764" s="192" t="str">
        <f>IF('TRI-3C'!$DS$13="","",'TRI-3C'!$DS$13)</f>
        <v>Ejecutar actividades coordinadamente y con un control adecuado de fuerza y tonicidad muscular como: lanzar, atrapar y patear objetos y pelotas.</v>
      </c>
      <c r="B1764" s="154"/>
      <c r="C1764" s="154"/>
      <c r="D1764" s="154"/>
      <c r="E1764" s="154"/>
      <c r="F1764" s="155"/>
      <c r="G1764" s="122" t="str">
        <f>IF(A1764="","",VLOOKUP(J1645,'TRI-3C'!$B$18:$FH$61,122,FALSE))</f>
        <v/>
      </c>
      <c r="H1764" s="150"/>
      <c r="I1764" s="127" t="str">
        <f t="shared" si="65"/>
        <v/>
      </c>
      <c r="J1764" s="126"/>
    </row>
    <row r="1765" spans="1:10" ht="12.75" customHeight="1">
      <c r="A1765" s="147" t="str">
        <f>IF('TRI-3C'!$DT$13="","",'TRI-3C'!$DT$13)</f>
        <v>Emplear su lado dominante en la realización de la mayoría de las actividades que utilice la mano, ojo y pie.</v>
      </c>
      <c r="B1765" s="139"/>
      <c r="C1765" s="139"/>
      <c r="F1765" s="128"/>
      <c r="G1765" s="124" t="str">
        <f>IF(A1765="","",VLOOKUP(J1645,'TRI-3C'!$B$18:$FH$61,123,FALSE))</f>
        <v/>
      </c>
      <c r="I1765" s="125" t="str">
        <f t="shared" si="65"/>
        <v/>
      </c>
      <c r="J1765" s="128"/>
    </row>
    <row r="1766" spans="1:10" ht="12.75" customHeight="1">
      <c r="A1766" s="148" t="str">
        <f>IF('TRI-3C'!$DU$13="","",'TRI-3C'!$DU$13)</f>
        <v>Galopar y salticar coordinadamente con obstáculos ejecutando circuitos.</v>
      </c>
      <c r="B1766" s="149"/>
      <c r="C1766" s="149"/>
      <c r="D1766" s="150"/>
      <c r="E1766" s="150"/>
      <c r="F1766" s="126"/>
      <c r="G1766" s="122" t="str">
        <f>IF(A1766="","",VLOOKUP(J1645,'TRI-3C'!$B$18:$FH$61,124,FALSE))</f>
        <v/>
      </c>
      <c r="H1766" s="150"/>
      <c r="I1766" s="127" t="str">
        <f t="shared" si="65"/>
        <v/>
      </c>
      <c r="J1766" s="126"/>
    </row>
    <row r="1767" spans="1:10" ht="12.75" customHeight="1">
      <c r="A1767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1767" s="139"/>
      <c r="C1767" s="139"/>
      <c r="F1767" s="128"/>
      <c r="G1767" s="124" t="str">
        <f>IF(A1767="","",VLOOKUP(J1645,'TRI-3C'!$B$18:$FH$61,125,FALSE))</f>
        <v/>
      </c>
      <c r="I1767" s="125" t="str">
        <f t="shared" si="65"/>
        <v/>
      </c>
      <c r="J1767" s="128"/>
    </row>
    <row r="1768" spans="1:10" ht="12.75" customHeight="1">
      <c r="A1768" s="148" t="str">
        <f>IF('TRI-3C'!$DW$13="","",'TRI-3C'!$DW$13)</f>
        <v>Mantener el equilibro al caminar sobre líneas rectas, curvas y quebradas con altura (aprox. 20 cm) logrando un adecuado control postural.</v>
      </c>
      <c r="B1768" s="158"/>
      <c r="C1768" s="158"/>
      <c r="D1768" s="158"/>
      <c r="E1768" s="158"/>
      <c r="F1768" s="159"/>
      <c r="G1768" s="122" t="str">
        <f>IF(A1768="","",VLOOKUP(J1645,'TRI-3C'!$B$18:$FH$61,126,FALSE))</f>
        <v/>
      </c>
      <c r="H1768" s="150"/>
      <c r="I1768" s="127" t="str">
        <f t="shared" si="65"/>
        <v/>
      </c>
      <c r="J1768" s="126"/>
    </row>
    <row r="1769" spans="1:10" ht="12.75" customHeight="1">
      <c r="A1769" s="11" t="str">
        <f>IF('TRI-3C'!$DX$13="","",'TRI-3C'!$DX$13)</f>
        <v>Mantener un adecuado control postural en diferentes posiciones del cuerpo y en desplazamientos.</v>
      </c>
      <c r="B1769" s="156"/>
      <c r="C1769" s="156"/>
      <c r="D1769" s="156"/>
      <c r="E1769" s="156"/>
      <c r="F1769" s="157"/>
      <c r="G1769" s="124" t="str">
        <f>IF(A1769="","",VLOOKUP(J1645,'TRI-3C'!$B$18:$FH$61,127,FALSE))</f>
        <v/>
      </c>
      <c r="I1769" s="125" t="str">
        <f t="shared" si="65"/>
        <v/>
      </c>
      <c r="J1769" s="128"/>
    </row>
    <row r="1770" spans="1:10" ht="12.75" customHeight="1">
      <c r="A1770" s="148" t="str">
        <f>IF('TRI-3C'!$DY$13="","",'TRI-3C'!$DY$13)</f>
        <v>Orientarse en el espacio realizando desplazamientos en función de consignas dadas con las nociones: entre, adelante-atrás, junto a, cerca-lejos</v>
      </c>
      <c r="B1770" s="149"/>
      <c r="C1770" s="149"/>
      <c r="D1770" s="150"/>
      <c r="E1770" s="150"/>
      <c r="F1770" s="126"/>
      <c r="G1770" s="122" t="str">
        <f>IF(A1770="","",VLOOKUP(J1645,'TRI-3C'!$B$18:$FH$61,128,FALSE))</f>
        <v/>
      </c>
      <c r="H1770" s="150"/>
      <c r="I1770" s="127" t="str">
        <f t="shared" si="65"/>
        <v/>
      </c>
      <c r="J1770" s="126"/>
    </row>
    <row r="1771" spans="1:10" ht="12.75" customHeight="1">
      <c r="A1771" s="147" t="str">
        <f>IF('TRI-3C'!$DZ$13="","",'TRI-3C'!$DZ$13)</f>
        <v>Realiza varios movimientos y desplazamientos combinados a diferentes velocidades (rápido, lento), duración (largos y corto).</v>
      </c>
      <c r="B1771" s="139"/>
      <c r="C1771" s="139"/>
      <c r="F1771" s="128"/>
      <c r="G1771" s="124" t="str">
        <f>IF(A1771="","",VLOOKUP(J1645,'TRI-3C'!$B$18:$FH$61,129,FALSE))</f>
        <v/>
      </c>
      <c r="I1771" s="125" t="str">
        <f t="shared" si="65"/>
        <v/>
      </c>
      <c r="J1771" s="128"/>
    </row>
    <row r="1772" spans="1:10" ht="12.75" customHeight="1">
      <c r="A1772" s="148" t="str">
        <f>IF('TRI-3C'!$EA$13="","",'TRI-3C'!$EA$13)</f>
        <v>Realizar actividades de coordinación visomotriz con niveles de dificultad creciente en el tamaño y tipo de materiales.</v>
      </c>
      <c r="B1772" s="149"/>
      <c r="C1772" s="149"/>
      <c r="D1772" s="150"/>
      <c r="E1772" s="150"/>
      <c r="F1772" s="126"/>
      <c r="G1772" s="122" t="str">
        <f>IF(A1772="","",VLOOKUP(J1645,'TRI-3C'!$B$18:$FH$61,130,FALSE))</f>
        <v/>
      </c>
      <c r="H1772" s="150"/>
      <c r="I1772" s="127" t="str">
        <f t="shared" si="65"/>
        <v/>
      </c>
      <c r="J1772" s="126"/>
    </row>
    <row r="1773" spans="1:10" ht="12.75" customHeight="1">
      <c r="A1773" s="147" t="str">
        <f>IF('TRI-3C'!$EB$13="","",'TRI-3C'!$EB$13)</f>
        <v>Realizar desplazamientos y movimientos combinados utilizando el espacio total y parcial a diferentes distancias (largas-cortas)</v>
      </c>
      <c r="B1773" s="139"/>
      <c r="C1773" s="139"/>
      <c r="F1773" s="128"/>
      <c r="G1773" s="124" t="str">
        <f>IF(A1773="","",VLOOKUP(J1645,'TRI-3C'!$B$18:$FH$61,131,FALSE))</f>
        <v/>
      </c>
      <c r="I1773" s="125" t="str">
        <f t="shared" si="65"/>
        <v/>
      </c>
      <c r="J1773" s="128"/>
    </row>
    <row r="1774" spans="1:10" ht="12.75" customHeight="1">
      <c r="A1774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1774" s="154"/>
      <c r="C1774" s="154"/>
      <c r="D1774" s="154"/>
      <c r="E1774" s="154"/>
      <c r="F1774" s="155"/>
      <c r="G1774" s="122" t="str">
        <f>IF(A1774="","",VLOOKUP(J1645,'TRI-3C'!$B$18:$FH$61,132,FALSE))</f>
        <v/>
      </c>
      <c r="H1774" s="150"/>
      <c r="I1774" s="127" t="str">
        <f t="shared" si="65"/>
        <v/>
      </c>
      <c r="J1774" s="126"/>
    </row>
    <row r="1775" spans="1:10" ht="12.75" customHeight="1">
      <c r="A1775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1775" s="139"/>
      <c r="C1775" s="139"/>
      <c r="F1775" s="128"/>
      <c r="G1775" s="124" t="str">
        <f>IF(A1775="","",VLOOKUP(J1645,'TRI-3C'!$B$18:$FH$61,133,FALSE))</f>
        <v/>
      </c>
      <c r="I1775" s="125" t="str">
        <f t="shared" si="65"/>
        <v/>
      </c>
      <c r="J1775" s="128"/>
    </row>
    <row r="1776" spans="1:10" ht="12.75" customHeight="1">
      <c r="A1776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1776" s="149"/>
      <c r="C1776" s="149"/>
      <c r="D1776" s="150"/>
      <c r="E1776" s="150"/>
      <c r="F1776" s="126"/>
      <c r="G1776" s="122" t="str">
        <f>IF(A1776="","",VLOOKUP(J1645,'TRI-3C'!$B$18:$FH$61,134,FALSE))</f>
        <v/>
      </c>
      <c r="H1776" s="150"/>
      <c r="I1776" s="127" t="str">
        <f t="shared" si="65"/>
        <v/>
      </c>
      <c r="J1776" s="126"/>
    </row>
    <row r="1777" spans="1:10" ht="12.75" customHeight="1">
      <c r="A1777" s="147" t="str">
        <f>IF('TRI-3C'!$EF$13="","",'TRI-3C'!$EF$13)</f>
        <v>Realizar movimientos diferenciados con los lados laterales del cuerpo (un lado y otro lado).</v>
      </c>
      <c r="B1777" s="139"/>
      <c r="C1777" s="139"/>
      <c r="F1777" s="128"/>
      <c r="G1777" s="124" t="str">
        <f>IF(A1777="","",VLOOKUP(J1645,'TRI-3C'!$B$18:$FH$61,135,FALSE))</f>
        <v/>
      </c>
      <c r="I1777" s="125" t="str">
        <f t="shared" si="65"/>
        <v/>
      </c>
      <c r="J1777" s="128"/>
    </row>
    <row r="1778" spans="1:10" ht="12.75" customHeight="1">
      <c r="A1778" s="148" t="str">
        <f>IF('TRI-3C'!$EG$13="","",'TRI-3C'!$EG$13)</f>
        <v>Realizar movimientos para la coordinación de ojo y pie como: patear pelotas hacia un punto fijo determinado.</v>
      </c>
      <c r="B1778" s="158"/>
      <c r="C1778" s="158"/>
      <c r="D1778" s="158"/>
      <c r="E1778" s="158"/>
      <c r="F1778" s="159"/>
      <c r="G1778" s="122" t="str">
        <f>IF(A1778="","",VLOOKUP(J1645,'TRI-3C'!$B$18:$FH$61,136,FALSE))</f>
        <v/>
      </c>
      <c r="H1778" s="150"/>
      <c r="I1778" s="127" t="str">
        <f t="shared" si="65"/>
        <v/>
      </c>
      <c r="J1778" s="126"/>
    </row>
    <row r="1779" spans="1:10" ht="12.75" customHeight="1">
      <c r="A1779" s="11" t="str">
        <f>IF('TRI-3C'!$EH$13="","",'TRI-3C'!$EH$13)</f>
        <v>Realizar representaciones gráficas utilizando el dibujo con detalles que le dan intencionalidad y sentido para identificarlos</v>
      </c>
      <c r="B1779" s="156"/>
      <c r="C1779" s="156"/>
      <c r="D1779" s="156"/>
      <c r="E1779" s="156"/>
      <c r="F1779" s="157"/>
      <c r="G1779" s="124" t="str">
        <f>IF(A1779="","",VLOOKUP(J1645,'TRI-3C'!$B$18:$FH$61,137,FALSE))</f>
        <v/>
      </c>
      <c r="I1779" s="125" t="str">
        <f t="shared" si="65"/>
        <v/>
      </c>
      <c r="J1779" s="128"/>
    </row>
    <row r="1780" spans="1:10" ht="12.75" customHeight="1">
      <c r="A1780" s="148" t="str">
        <f>IF('TRI-3C'!$EI$13="","",'TRI-3C'!$EI$13)</f>
        <v>Reconocer la importancia del peatón y respetar su espacio en la vía mediante actividades lúdicas que fomenten el aprendizaje de normas de tránsito.</v>
      </c>
      <c r="B1780" s="149"/>
      <c r="C1780" s="149"/>
      <c r="D1780" s="150"/>
      <c r="E1780" s="150"/>
      <c r="F1780" s="126"/>
      <c r="G1780" s="122" t="str">
        <f>IF(A1780="","",VLOOKUP(J1645,'TRI-3C'!$B$18:$FH$61,138,FALSE))</f>
        <v/>
      </c>
      <c r="H1780" s="150"/>
      <c r="I1780" s="127" t="str">
        <f t="shared" si="65"/>
        <v/>
      </c>
      <c r="J1780" s="126"/>
    </row>
    <row r="1781" spans="1:10" ht="12.75" customHeight="1">
      <c r="A1781" s="147" t="str">
        <f>IF('TRI-3C'!$EJ$13="","",'TRI-3C'!$EJ$13)</f>
        <v>Representar la figura humana utilizando el monigote e incorporando detalles según la interiorización de su imagen corporal.</v>
      </c>
      <c r="B1781" s="139"/>
      <c r="C1781" s="139"/>
      <c r="F1781" s="128"/>
      <c r="G1781" s="124" t="str">
        <f>IF(A1781="","",VLOOKUP(J1645,'TRI-3C'!$B$18:$FH$61,139,FALSE))</f>
        <v/>
      </c>
      <c r="I1781" s="125" t="str">
        <f t="shared" si="65"/>
        <v/>
      </c>
      <c r="J1781" s="128"/>
    </row>
    <row r="1782" spans="1:10" ht="12.75" customHeight="1">
      <c r="A1782" s="148" t="str">
        <f>IF('TRI-3C'!$EK$13="","",'TRI-3C'!$EK$13)</f>
        <v>Saltar de un pie a otro alternadamente, de manera autónoma.</v>
      </c>
      <c r="B1782" s="149"/>
      <c r="C1782" s="149"/>
      <c r="D1782" s="150"/>
      <c r="E1782" s="150"/>
      <c r="F1782" s="126"/>
      <c r="G1782" s="122" t="str">
        <f>IF(A1782="","",VLOOKUP(J1645,'TRI-3C'!$B$18:$FH$61,140,FALSE))</f>
        <v/>
      </c>
      <c r="H1782" s="150"/>
      <c r="I1782" s="127" t="str">
        <f t="shared" si="65"/>
        <v/>
      </c>
      <c r="J1782" s="126"/>
    </row>
    <row r="1783" spans="1:10" ht="12.75" customHeight="1">
      <c r="A1783" s="147" t="str">
        <f>IF('TRI-3C'!$EL$13="","",'TRI-3C'!$EL$13)</f>
        <v>Saltar en dos pies en sentido vertical obstáculos de 20 a 30 cm en altura y en sentido horizontal longitudes de aproximadamente 50 a 70 cm.</v>
      </c>
      <c r="B1783" s="139"/>
      <c r="C1783" s="139"/>
      <c r="F1783" s="128"/>
      <c r="G1783" s="124" t="str">
        <f>IF(A1783="","",VLOOKUP(J1645,'TRI-3C'!$B$18:$FH$61,141,FALSE))</f>
        <v/>
      </c>
      <c r="I1783" s="125" t="str">
        <f t="shared" si="65"/>
        <v/>
      </c>
      <c r="J1783" s="128"/>
    </row>
    <row r="1784" spans="1:10" ht="12.75" customHeight="1">
      <c r="A1784" s="192" t="str">
        <f>IF('TRI-3C'!$EM$13="","",'TRI-3C'!$EM$13)</f>
        <v>Subir y bajar escaleras alternando los pies.</v>
      </c>
      <c r="B1784" s="154"/>
      <c r="C1784" s="154"/>
      <c r="D1784" s="154"/>
      <c r="E1784" s="154"/>
      <c r="F1784" s="155"/>
      <c r="G1784" s="122" t="str">
        <f>IF(A1784="","",VLOOKUP(J1645,'TRI-3C'!$B$18:$FH$61,142,FALSE))</f>
        <v/>
      </c>
      <c r="H1784" s="150"/>
      <c r="I1784" s="127" t="str">
        <f t="shared" si="65"/>
        <v/>
      </c>
      <c r="J1784" s="126"/>
    </row>
    <row r="1785" spans="1:10" ht="12.75" customHeight="1">
      <c r="A1785" s="147" t="str">
        <f>IF('TRI-3C'!$EN$13="","",'TRI-3C'!$EN$13)</f>
        <v>Trepar y reptar a diferentes ritmos y en posiciones corporales diversas (cúbito ventral y cúbito dorsal).</v>
      </c>
      <c r="B1785" s="139"/>
      <c r="C1785" s="139"/>
      <c r="F1785" s="128"/>
      <c r="G1785" s="124" t="str">
        <f>IF(A1785="","",VLOOKUP(J1645,'TRI-3C'!$B$18:$FH$61,143,FALSE))</f>
        <v/>
      </c>
      <c r="I1785" s="125" t="str">
        <f t="shared" si="65"/>
        <v/>
      </c>
      <c r="J1785" s="128"/>
    </row>
    <row r="1786" spans="1:10" ht="12.75" customHeight="1">
      <c r="A1786" s="148" t="str">
        <f>IF('TRI-3C'!$EO$13="","",'TRI-3C'!$EO$13)</f>
        <v>Ubicar algunas partes de su cuerpo en función de las nociones de al lado, junto a, cerca-lejos.</v>
      </c>
      <c r="B1786" s="149"/>
      <c r="C1786" s="149"/>
      <c r="D1786" s="150"/>
      <c r="E1786" s="150"/>
      <c r="F1786" s="126"/>
      <c r="G1786" s="122" t="str">
        <f>IF(A1786="","",VLOOKUP(J1645,'TRI-3C'!$B$18:$FH$61,144,FALSE))</f>
        <v/>
      </c>
      <c r="H1786" s="150"/>
      <c r="I1786" s="127" t="str">
        <f t="shared" si="65"/>
        <v/>
      </c>
      <c r="J1786" s="126"/>
    </row>
    <row r="1787" spans="1:10" ht="12.75" customHeight="1">
      <c r="A1787" s="147" t="str">
        <f>IF('TRI-3C'!$EP$13="","",'TRI-3C'!$EP$13)</f>
        <v>Utilizar el espacio parcial e inicia con el uso del espacio total para realizar representaciones gráficas.</v>
      </c>
      <c r="B1787" s="139"/>
      <c r="C1787" s="139"/>
      <c r="F1787" s="128"/>
      <c r="G1787" s="124" t="str">
        <f>IF(A1787="","",VLOOKUP(J1645,'TRI-3C'!$B$18:$FH$61,145,FALSE))</f>
        <v/>
      </c>
      <c r="I1787" s="125" t="str">
        <f t="shared" si="65"/>
        <v/>
      </c>
      <c r="J1787" s="128"/>
    </row>
    <row r="1788" spans="1:10" ht="12.75" customHeight="1">
      <c r="A1788" s="148" t="str">
        <f>IF('TRI-3C'!$EQ$13="","",'TRI-3C'!$EQ$13)</f>
        <v>Utilizar la pinza digital para coger lápices, marcadores, pinceles y diversos tipos de materiales.</v>
      </c>
      <c r="B1788" s="158"/>
      <c r="C1788" s="158"/>
      <c r="D1788" s="158"/>
      <c r="E1788" s="158"/>
      <c r="F1788" s="159"/>
      <c r="G1788" s="122" t="str">
        <f>IF(A1788="","",VLOOKUP(J1645,'TRI-3C'!$B$18:$FH$61,146,FALSE))</f>
        <v/>
      </c>
      <c r="H1788" s="150"/>
      <c r="I1788" s="127" t="str">
        <f t="shared" si="65"/>
        <v/>
      </c>
      <c r="J1788" s="126"/>
    </row>
    <row r="1789" spans="1:10" ht="12.75" customHeight="1">
      <c r="A1789" s="6" t="str">
        <f>NOTAS!$O$14</f>
        <v>CIVICA Y ACOMPAÑAMIENTO INTEGRAL</v>
      </c>
      <c r="B1789" s="156"/>
      <c r="C1789" s="156"/>
      <c r="D1789" s="156"/>
      <c r="E1789" s="156"/>
      <c r="F1789" s="157"/>
      <c r="G1789" s="124" t="str">
        <f>IF(A1789="","",VLOOKUP(J1645,'TRI-3C'!$B$18:$FH$61,146,FALSE))</f>
        <v/>
      </c>
      <c r="I1789" s="125"/>
      <c r="J1789" s="128"/>
    </row>
    <row r="1790" spans="1:10" ht="12.75" customHeight="1">
      <c r="A1790" s="148" t="str">
        <f>IF('TRI-3C'!$ES$13="","",'TRI-3C'!$ES$13)</f>
        <v/>
      </c>
      <c r="B1790" s="149"/>
      <c r="C1790" s="149"/>
      <c r="D1790" s="150"/>
      <c r="E1790" s="150"/>
      <c r="F1790" s="126"/>
      <c r="G1790" s="122" t="str">
        <f>IF(A1790="","",VLOOKUP(J1645,'TRI-3C'!$B$18:$FH$61,148,FALSE))</f>
        <v/>
      </c>
      <c r="H1790" s="150"/>
      <c r="I1790" s="127" t="str">
        <f t="shared" ref="I1790:I1799" si="66">IF(G1790="","",G1790)</f>
        <v/>
      </c>
      <c r="J1790" s="126"/>
    </row>
    <row r="1791" spans="1:10" ht="12.75" customHeight="1">
      <c r="A1791" s="147" t="str">
        <f>IF('TRI-3C'!$ET$13="","",'TRI-3C'!$ET$13)</f>
        <v>AUTOCONOCIMIENTO</v>
      </c>
      <c r="B1791" s="139"/>
      <c r="C1791" s="139"/>
      <c r="F1791" s="128"/>
      <c r="G1791" s="124" t="str">
        <f>IF(A1791="","",VLOOKUP(J1645,'TRI-3C'!$B$18:$FH$61,149,FALSE))</f>
        <v/>
      </c>
      <c r="I1791" s="125" t="str">
        <f t="shared" si="66"/>
        <v/>
      </c>
      <c r="J1791" s="128"/>
    </row>
    <row r="1792" spans="1:10" ht="12.75" customHeight="1">
      <c r="A1792" s="148" t="str">
        <f>IF('TRI-3C'!$EU$13="","",'TRI-3C'!$EU$13)</f>
        <v>PENSAMIENO CRITICO</v>
      </c>
      <c r="B1792" s="149"/>
      <c r="C1792" s="149"/>
      <c r="D1792" s="150"/>
      <c r="E1792" s="150"/>
      <c r="F1792" s="126"/>
      <c r="G1792" s="122" t="str">
        <f>IF(A1792="","",VLOOKUP(J1645,'TRI-3C'!$B$18:$FH$61,150,FALSE))</f>
        <v/>
      </c>
      <c r="H1792" s="150"/>
      <c r="I1792" s="127" t="str">
        <f t="shared" si="66"/>
        <v/>
      </c>
      <c r="J1792" s="126"/>
    </row>
    <row r="1793" spans="1:10" ht="12.75" customHeight="1">
      <c r="A1793" s="147" t="str">
        <f>IF('TRI-3C'!$EV$13="","",'TRI-3C'!$EV$13)</f>
        <v>MANEJO DE PROBLEMAS</v>
      </c>
      <c r="B1793" s="139"/>
      <c r="C1793" s="139"/>
      <c r="F1793" s="128"/>
      <c r="G1793" s="124" t="str">
        <f>IF(A1793="","",VLOOKUP(J1645,'TRI-3C'!$B$18:$FH$61,151,FALSE))</f>
        <v/>
      </c>
      <c r="I1793" s="125" t="str">
        <f t="shared" si="66"/>
        <v/>
      </c>
      <c r="J1793" s="128"/>
    </row>
    <row r="1794" spans="1:10" ht="12.75" customHeight="1">
      <c r="A1794" s="192" t="str">
        <f>IF('TRI-3C'!$EW$13="","",'TRI-3C'!$EW$13)</f>
        <v>TOMA DE DECISIONES</v>
      </c>
      <c r="B1794" s="154"/>
      <c r="C1794" s="154"/>
      <c r="D1794" s="154"/>
      <c r="E1794" s="154"/>
      <c r="F1794" s="155"/>
      <c r="G1794" s="122" t="str">
        <f>IF(A1794="","",VLOOKUP(J1645,'TRI-3C'!$B$18:$FH$61,152,FALSE))</f>
        <v/>
      </c>
      <c r="H1794" s="150"/>
      <c r="I1794" s="127" t="str">
        <f t="shared" si="66"/>
        <v/>
      </c>
      <c r="J1794" s="126"/>
    </row>
    <row r="1795" spans="1:10" ht="12.75" customHeight="1">
      <c r="A1795" s="147" t="str">
        <f>IF('TRI-3C'!$EX$13="","",'TRI-3C'!$EX$13)</f>
        <v>TRABAJO EN EQUIPO</v>
      </c>
      <c r="B1795" s="139"/>
      <c r="C1795" s="139"/>
      <c r="F1795" s="128"/>
      <c r="G1795" s="124" t="str">
        <f>IF(A1795="","",VLOOKUP(J1645,'TRI-3C'!$B$18:$FH$61,153,FALSE))</f>
        <v/>
      </c>
      <c r="I1795" s="125" t="str">
        <f t="shared" si="66"/>
        <v/>
      </c>
      <c r="J1795" s="128"/>
    </row>
    <row r="1796" spans="1:10" ht="12.75" customHeight="1">
      <c r="A1796" s="148" t="str">
        <f>IF('TRI-3C'!$EY$13="","",'TRI-3C'!$EY$13)</f>
        <v>CONCIENCIA SOCIAL</v>
      </c>
      <c r="B1796" s="149"/>
      <c r="C1796" s="149"/>
      <c r="D1796" s="150"/>
      <c r="E1796" s="150"/>
      <c r="F1796" s="126"/>
      <c r="G1796" s="122" t="str">
        <f>IF(A1796="","",VLOOKUP(J1645,'TRI-3C'!$B$18:$FH$61,154,FALSE))</f>
        <v/>
      </c>
      <c r="H1796" s="150"/>
      <c r="I1796" s="127" t="str">
        <f t="shared" si="66"/>
        <v/>
      </c>
      <c r="J1796" s="126"/>
    </row>
    <row r="1797" spans="1:10" ht="12.75" customHeight="1">
      <c r="A1797" s="147" t="str">
        <f>IF('TRI-3C'!$EZ$13="","",'TRI-3C'!$EZ$13)</f>
        <v xml:space="preserve">RELACIONES INTERPERSONALES	</v>
      </c>
      <c r="B1797" s="139"/>
      <c r="C1797" s="139"/>
      <c r="F1797" s="128"/>
      <c r="G1797" s="124" t="str">
        <f>IF(A1797="","",VLOOKUP(J1645,'TRI-3C'!$B$18:$FH$61,155,FALSE))</f>
        <v/>
      </c>
      <c r="I1797" s="125" t="str">
        <f t="shared" si="66"/>
        <v/>
      </c>
      <c r="J1797" s="128"/>
    </row>
    <row r="1798" spans="1:10" ht="12.75" customHeight="1">
      <c r="A1798" s="148" t="str">
        <f>IF('TRI-3C'!$FA$13="","",'TRI-3C'!$FA$13)</f>
        <v>MANEJO DE CONFLICTOS</v>
      </c>
      <c r="B1798" s="149"/>
      <c r="C1798" s="149"/>
      <c r="D1798" s="150"/>
      <c r="E1798" s="150"/>
      <c r="F1798" s="126"/>
      <c r="G1798" s="122" t="str">
        <f>IF(A1798="","",VLOOKUP(J1645,'TRI-3C'!$B$18:$FH$61,156,FALSE))</f>
        <v/>
      </c>
      <c r="H1798" s="150"/>
      <c r="I1798" s="127" t="str">
        <f t="shared" si="66"/>
        <v/>
      </c>
      <c r="J1798" s="126"/>
    </row>
    <row r="1799" spans="1:10" ht="12.75" customHeight="1">
      <c r="A1799" s="147" t="str">
        <f>IF('TRI-3C'!$FB$13="","",'TRI-3C'!$FB$13)</f>
        <v>MANEJO DE EMOCIONES Y SENTIMIENTOS</v>
      </c>
      <c r="B1799" s="139"/>
      <c r="C1799" s="139"/>
      <c r="F1799" s="128"/>
      <c r="G1799" s="124" t="str">
        <f>IF(A1799="","",VLOOKUP(J1645,'TRI-3C'!$B$18:$FH$61,157,FALSE))</f>
        <v/>
      </c>
      <c r="I1799" s="125" t="str">
        <f t="shared" si="66"/>
        <v/>
      </c>
      <c r="J1799" s="128"/>
    </row>
    <row r="1800" spans="1:10" ht="12.75" customHeight="1">
      <c r="A1800" s="151"/>
      <c r="B1800" s="129"/>
      <c r="C1800" s="129"/>
      <c r="D1800" s="130"/>
      <c r="E1800" s="130"/>
      <c r="F1800" s="131"/>
      <c r="G1800" s="132"/>
      <c r="H1800" s="130"/>
      <c r="I1800" s="133"/>
      <c r="J1800" s="131"/>
    </row>
    <row r="1801" spans="1:10" ht="12.75" customHeight="1">
      <c r="A1801" s="134"/>
      <c r="B1801" s="134"/>
      <c r="C1801" s="134"/>
      <c r="D1801" s="134"/>
      <c r="E1801" s="134"/>
      <c r="F1801" s="140"/>
      <c r="G1801" s="496"/>
      <c r="H1801" s="496"/>
      <c r="I1801" s="497"/>
      <c r="J1801" s="497"/>
    </row>
    <row r="1802" spans="1:10" ht="12.75" customHeight="1">
      <c r="A1802" s="487" t="s">
        <v>156</v>
      </c>
      <c r="B1802" s="488"/>
      <c r="C1802" s="135" t="s">
        <v>157</v>
      </c>
      <c r="G1802" s="494"/>
      <c r="H1802" s="494"/>
      <c r="I1802" s="494"/>
      <c r="J1802" s="494"/>
    </row>
    <row r="1803" spans="1:10" ht="12.75" customHeight="1">
      <c r="A1803" s="489" t="s">
        <v>158</v>
      </c>
      <c r="B1803" s="490"/>
      <c r="C1803" s="136" t="str">
        <f>VLOOKUP(J1645,'TRI-3C'!$B$18:$FH$61,160,FALSE)</f>
        <v/>
      </c>
      <c r="G1803" s="494"/>
      <c r="H1803" s="494"/>
      <c r="I1803" s="494"/>
      <c r="J1803" s="494"/>
    </row>
    <row r="1804" spans="1:10" ht="12.75" customHeight="1">
      <c r="A1804" s="491" t="s">
        <v>159</v>
      </c>
      <c r="B1804" s="492"/>
      <c r="C1804" s="493"/>
      <c r="G1804" s="494"/>
      <c r="H1804" s="494"/>
      <c r="I1804" s="494"/>
      <c r="J1804" s="494"/>
    </row>
    <row r="1805" spans="1:10" ht="12.75" customHeight="1">
      <c r="A1805" s="137" t="s">
        <v>160</v>
      </c>
      <c r="B1805" s="138"/>
      <c r="C1805" s="188" t="str">
        <f>VLOOKUP(J1645,'TRI-3C'!$B$18:$FH$61,161,FALSE)</f>
        <v/>
      </c>
      <c r="G1805" s="494"/>
      <c r="H1805" s="494"/>
      <c r="I1805" s="494"/>
      <c r="J1805" s="494"/>
    </row>
    <row r="1806" spans="1:10" ht="12.75" customHeight="1">
      <c r="A1806" s="137" t="s">
        <v>161</v>
      </c>
      <c r="B1806" s="138"/>
      <c r="C1806" s="188" t="str">
        <f>VLOOKUP(J1645,'TRI-3C'!$B$18:$FH$61,162,FALSE)</f>
        <v/>
      </c>
      <c r="G1806" s="494"/>
      <c r="H1806" s="494"/>
      <c r="I1806" s="494"/>
      <c r="J1806" s="494"/>
    </row>
    <row r="1807" spans="1:10" ht="12.75" customHeight="1">
      <c r="A1807" s="480" t="s">
        <v>163</v>
      </c>
      <c r="B1807" s="481"/>
      <c r="C1807" s="188" t="str">
        <f>VLOOKUP(J1645,'TRI-3C'!$B$18:$FH$61,163,FALSE)</f>
        <v/>
      </c>
      <c r="G1807" s="494"/>
      <c r="H1807" s="494"/>
      <c r="I1807" s="494"/>
      <c r="J1807" s="494"/>
    </row>
    <row r="1808" spans="1:10" ht="12.75" customHeight="1">
      <c r="D1808" s="503" t="s">
        <v>162</v>
      </c>
      <c r="E1808" s="503"/>
      <c r="F1808" s="152">
        <f ca="1">NOW()</f>
        <v>45994.739222569442</v>
      </c>
    </row>
    <row r="1811" spans="2:7" ht="12.75" customHeight="1">
      <c r="G1811" s="112"/>
    </row>
    <row r="1813" spans="2:7" ht="12.75" customHeight="1">
      <c r="B1813" s="495" t="s">
        <v>164</v>
      </c>
      <c r="C1813" s="495"/>
      <c r="F1813" s="116" t="s">
        <v>165</v>
      </c>
      <c r="G1813" s="116" t="s">
        <v>165</v>
      </c>
    </row>
    <row r="1847" spans="1:10" ht="12.75" customHeight="1">
      <c r="A1847" s="111" t="s">
        <v>153</v>
      </c>
      <c r="C1847" t="str">
        <f>IF(VLOOKUP(J1850,NOTAS!$D$14:$P$60,2,FALSE)="","",VLOOKUP(J1850,NOTAS!$D$14:$P$60,2,FALSE))</f>
        <v>DE LA CRUZ VALLEJO JOEL ALEXANDER</v>
      </c>
    </row>
    <row r="1848" spans="1:10" ht="12.75" customHeight="1">
      <c r="A1848" s="111" t="s">
        <v>154</v>
      </c>
      <c r="C1848" t="str">
        <f>NOTAS!$B$14&amp; " "&amp;NOTAS!$B$15</f>
        <v>INICIAL II A</v>
      </c>
      <c r="F1848" s="111"/>
      <c r="G1848" s="116"/>
      <c r="H1848" s="117"/>
      <c r="I1848" s="118"/>
      <c r="J1848" s="117"/>
    </row>
    <row r="1849" spans="1:10" ht="12.75" customHeight="1">
      <c r="A1849" s="111" t="s">
        <v>6</v>
      </c>
      <c r="C1849" t="str">
        <f>NOTAS!$B$18</f>
        <v>2025-2026 MATUTINA</v>
      </c>
      <c r="H1849" s="117"/>
      <c r="I1849" s="118"/>
      <c r="J1849" s="117"/>
    </row>
    <row r="1850" spans="1:10" ht="12.75" customHeight="1" thickBot="1">
      <c r="A1850" s="486" t="s">
        <v>337</v>
      </c>
      <c r="B1850" s="486"/>
      <c r="I1850" s="114" t="s">
        <v>74</v>
      </c>
      <c r="J1850" s="121">
        <v>10</v>
      </c>
    </row>
    <row r="1851" spans="1:10" ht="12.75" customHeight="1">
      <c r="A1851" s="482" t="s">
        <v>155</v>
      </c>
      <c r="B1851" s="483"/>
      <c r="C1851" s="483"/>
      <c r="D1851" s="483"/>
      <c r="E1851" s="483"/>
      <c r="F1851" s="484"/>
      <c r="G1851" s="485" t="s">
        <v>141</v>
      </c>
      <c r="H1851" s="483"/>
      <c r="I1851" s="498" t="s">
        <v>141</v>
      </c>
      <c r="J1851" s="499"/>
    </row>
    <row r="1852" spans="1:10" ht="12.75" customHeight="1">
      <c r="A1852" s="500" t="str">
        <f>IF('TRI-3C'!G$10="","",'TRI-3C'!G$10)</f>
        <v>IDENTIDAD Y AUTONOMÍA</v>
      </c>
      <c r="B1852" s="501"/>
      <c r="C1852" s="501"/>
      <c r="D1852" s="501"/>
      <c r="E1852" s="501"/>
      <c r="F1852" s="502"/>
      <c r="G1852" s="160"/>
      <c r="H1852" s="161"/>
      <c r="I1852" s="162"/>
      <c r="J1852" s="163"/>
    </row>
    <row r="1853" spans="1:10" ht="12.75" customHeight="1">
      <c r="A1853" s="148" t="str">
        <f>IF('TRI-3C'!G$13="","",'TRI-3C'!G$13)</f>
        <v>Comunicar algunos datos de su identidad como: nombres completos, edad, nombres de familiares cercanos, lugar dónde vive.</v>
      </c>
      <c r="B1853" s="158"/>
      <c r="C1853" s="158"/>
      <c r="D1853" s="158"/>
      <c r="E1853" s="158"/>
      <c r="F1853" s="159"/>
      <c r="G1853" s="122" t="str">
        <f>IF(A1853="","",VLOOKUP(J1850,'TRI-3C'!$B$18:$FH$61,6,FALSE))</f>
        <v/>
      </c>
      <c r="H1853" s="150"/>
      <c r="I1853" s="127" t="str">
        <f>IF(G1853="","",G1853)</f>
        <v/>
      </c>
      <c r="J1853" s="126"/>
    </row>
    <row r="1854" spans="1:10" ht="12.75" customHeight="1">
      <c r="A1854" s="11" t="str">
        <f>IF('TRI-3C'!$H$13="","",'TRI-3C'!$H$13)</f>
        <v>Demostrar curiosidad por las características físicas (genitales) que le permiten reconocerse como niño y niña</v>
      </c>
      <c r="B1854" s="156"/>
      <c r="C1854" s="156"/>
      <c r="D1854" s="156"/>
      <c r="E1854" s="156"/>
      <c r="F1854" s="157"/>
      <c r="G1854" s="124" t="str">
        <f>IF(A1854="","",VLOOKUP(J1850,'TRI-3C'!$B$18:$FH$61,7,FALSE))</f>
        <v/>
      </c>
      <c r="I1854" s="125" t="str">
        <f t="shared" ref="I1854:I1870" si="67">IF(G1854="","",G1854)</f>
        <v/>
      </c>
      <c r="J1854" s="128"/>
    </row>
    <row r="1855" spans="1:10" ht="12.75" customHeight="1">
      <c r="A1855" s="148" t="str">
        <f>IF('TRI-3C'!$I$13="","",'TRI-3C'!$I$13)</f>
        <v>Identificar la importancia de usar el cinturón de seguridad para promover el autocuidado y la protección personal.</v>
      </c>
      <c r="B1855" s="149"/>
      <c r="C1855" s="149"/>
      <c r="D1855" s="150"/>
      <c r="E1855" s="150"/>
      <c r="F1855" s="126"/>
      <c r="G1855" s="122" t="str">
        <f>IF(A1855="","",VLOOKUP(J1850,'TRI-3C'!$B$18:$FH$61,8,FALSE))</f>
        <v/>
      </c>
      <c r="H1855" s="150"/>
      <c r="I1855" s="127" t="str">
        <f t="shared" si="67"/>
        <v/>
      </c>
      <c r="J1855" s="126"/>
    </row>
    <row r="1856" spans="1:10" ht="12.75" customHeight="1">
      <c r="A1856" s="147" t="str">
        <f>IF('TRI-3C'!$J$13="","",'TRI-3C'!$J$13)</f>
        <v>Identificar las situaciones de peligro a las que se puede exponer en su entorno inmediato y seguir pautas de comportamiento para evitarlas.</v>
      </c>
      <c r="B1856" s="139"/>
      <c r="C1856" s="139"/>
      <c r="F1856" s="128"/>
      <c r="G1856" s="124" t="str">
        <f>IF(A1856="","",VLOOKUP(J1850,'TRI-3C'!$B$18:$FH$61,9,FALSE))</f>
        <v/>
      </c>
      <c r="I1856" s="125" t="str">
        <f t="shared" si="67"/>
        <v/>
      </c>
      <c r="J1856" s="128"/>
    </row>
    <row r="1857" spans="1:10" ht="12.75" customHeight="1">
      <c r="A1857" s="148" t="str">
        <f>IF('TRI-3C'!$K$13="","",'TRI-3C'!$K$13)</f>
        <v>Identificar sus características físicas y las de las personas de su entorno como parte del proceso de aceptación de sí mismo y de respeto a los demás.</v>
      </c>
      <c r="B1857" s="149"/>
      <c r="C1857" s="149"/>
      <c r="D1857" s="150"/>
      <c r="E1857" s="150"/>
      <c r="F1857" s="126"/>
      <c r="G1857" s="122" t="str">
        <f>IF(A1857="","",VLOOKUP(J1850,'TRI-3C'!$B$18:$FH$61,10,FALSE))</f>
        <v/>
      </c>
      <c r="H1857" s="150"/>
      <c r="I1857" s="127" t="str">
        <f t="shared" si="67"/>
        <v/>
      </c>
      <c r="J1857" s="126"/>
    </row>
    <row r="1858" spans="1:10" ht="12.75" customHeight="1">
      <c r="A1858" s="147" t="str">
        <f>IF('TRI-3C'!$L$13="","",'TRI-3C'!$L$13)</f>
        <v>Identificar y manifestar sus emociones y sentimientos, expresando las causas de los mismos mediante el lenguaje verbal. (D.EIB.10.3.)</v>
      </c>
      <c r="B1858" s="139"/>
      <c r="C1858" s="139"/>
      <c r="F1858" s="128"/>
      <c r="G1858" s="124" t="str">
        <f>IF(A1858="","",VLOOKUP(J1850,'TRI-3C'!$B$18:$FH$61,11,FALSE))</f>
        <v/>
      </c>
      <c r="I1858" s="125" t="str">
        <f t="shared" si="67"/>
        <v/>
      </c>
      <c r="J1858" s="128"/>
    </row>
    <row r="1859" spans="1:10" ht="12.75" customHeight="1">
      <c r="A1859" s="192" t="str">
        <f>IF('TRI-3C'!$M$13="","",'TRI-3C'!$M$13)</f>
        <v>Identificarse como miembro de una familia reconociéndose como parte importante de la misma.</v>
      </c>
      <c r="B1859" s="154"/>
      <c r="C1859" s="154"/>
      <c r="D1859" s="154"/>
      <c r="E1859" s="154"/>
      <c r="F1859" s="155"/>
      <c r="G1859" s="122" t="str">
        <f>IF(A1859="","",VLOOKUP(J1850,'TRI-3C'!$B$18:$FH$61,12,FALSE))</f>
        <v/>
      </c>
      <c r="H1859" s="150"/>
      <c r="I1859" s="127" t="str">
        <f t="shared" si="67"/>
        <v/>
      </c>
      <c r="J1859" s="126"/>
    </row>
    <row r="1860" spans="1:10" ht="12.75" customHeight="1">
      <c r="A1860" s="147" t="str">
        <f>IF('TRI-3C'!$N$13="","",'TRI-3C'!$N$13)</f>
        <v>Practicar con autonomía hábitos de higiene personal como lavarse las manos, los dientes y la cara.</v>
      </c>
      <c r="B1860" s="139"/>
      <c r="C1860" s="139"/>
      <c r="F1860" s="128"/>
      <c r="G1860" s="124" t="str">
        <f>IF(A1860="","",VLOOKUP(J1850,'TRI-3C'!$B$18:$FH$61,13,FALSE))</f>
        <v/>
      </c>
      <c r="I1860" s="125" t="str">
        <f t="shared" si="67"/>
        <v/>
      </c>
      <c r="J1860" s="128"/>
    </row>
    <row r="1861" spans="1:10" ht="12.75" customHeight="1">
      <c r="A1861" s="148" t="str">
        <f>IF('TRI-3C'!$O$13="","",'TRI-3C'!$O$13)</f>
        <v>Practicar hábitos de orden ubicando los objetos en el lugar correspondiente.</v>
      </c>
      <c r="B1861" s="149"/>
      <c r="C1861" s="149"/>
      <c r="D1861" s="150"/>
      <c r="E1861" s="150"/>
      <c r="F1861" s="126"/>
      <c r="G1861" s="122" t="str">
        <f>IF(A1861="","",VLOOKUP(J1850,'TRI-3C'!$B$18:$FH$61,14,FALSE))</f>
        <v/>
      </c>
      <c r="H1861" s="150"/>
      <c r="I1861" s="127" t="str">
        <f t="shared" si="67"/>
        <v/>
      </c>
      <c r="J1861" s="126"/>
    </row>
    <row r="1862" spans="1:10" ht="12.75" customHeight="1">
      <c r="A1862" s="147" t="str">
        <f>IF('TRI-3C'!$P$13="","",'TRI-3C'!$P$13)</f>
        <v>Practicar las acciones a seguir en situaciones de riesgo como: temblores, incendios, entre otros, determinadas en el plan de contingencia institucional.</v>
      </c>
      <c r="B1862" s="139"/>
      <c r="C1862" s="139"/>
      <c r="F1862" s="128"/>
      <c r="G1862" s="124" t="str">
        <f>IF(A1862="","",VLOOKUP(J1850,'TRI-3C'!$B$18:$FH$61,15,FALSE))</f>
        <v/>
      </c>
      <c r="I1862" s="125" t="str">
        <f t="shared" si="67"/>
        <v/>
      </c>
      <c r="J1862" s="128"/>
    </row>
    <row r="1863" spans="1:10" ht="12.75" customHeight="1">
      <c r="A1863" s="148" t="str">
        <f>IF('TRI-3C'!$Q$13="","",'TRI-3C'!$Q$13)</f>
        <v>Practicar normas de seguridad para evitar accidentes a los que se puede exponer en su entorno inmediato.</v>
      </c>
      <c r="B1863" s="158"/>
      <c r="C1863" s="158"/>
      <c r="D1863" s="158"/>
      <c r="E1863" s="158"/>
      <c r="F1863" s="159"/>
      <c r="G1863" s="122" t="str">
        <f>IF(A1863="","",VLOOKUP(J1850,'TRI-3C'!$B$18:$FH$61,16,FALSE))</f>
        <v/>
      </c>
      <c r="H1863" s="150"/>
      <c r="I1863" s="127" t="str">
        <f t="shared" si="67"/>
        <v/>
      </c>
      <c r="J1863" s="126"/>
    </row>
    <row r="1864" spans="1:10" ht="12.75" customHeight="1">
      <c r="A1864" s="11" t="str">
        <f>IF('TRI-3C'!$R$13="","",'TRI-3C'!$R$13)</f>
        <v>Realiza independientemente normas de aseo al ir al baño.</v>
      </c>
      <c r="B1864" s="156"/>
      <c r="C1864" s="156"/>
      <c r="D1864" s="156"/>
      <c r="E1864" s="156"/>
      <c r="F1864" s="157"/>
      <c r="G1864" s="124" t="str">
        <f>IF(A1864="","",VLOOKUP(J1850,'TRI-3C'!$B$18:$FH$61,17,FALSE))</f>
        <v/>
      </c>
      <c r="I1864" s="125" t="str">
        <f t="shared" si="67"/>
        <v/>
      </c>
      <c r="J1864" s="128"/>
    </row>
    <row r="1865" spans="1:10" ht="12.75" customHeight="1">
      <c r="A1865" s="148" t="str">
        <f>IF('TRI-3C'!$S$13="","",'TRI-3C'!$S$13)</f>
        <v>Reconocer la importancia del uso del casco y demás indumentaria de pro tección para protegerse de lesiones en actividades que requieran su uso</v>
      </c>
      <c r="B1865" s="149"/>
      <c r="C1865" s="149"/>
      <c r="D1865" s="150"/>
      <c r="E1865" s="150"/>
      <c r="F1865" s="126"/>
      <c r="G1865" s="122" t="str">
        <f>IF(A1865="","",VLOOKUP(J1850,'TRI-3C'!$B$18:$FH$61,18,FALSE))</f>
        <v/>
      </c>
      <c r="H1865" s="150"/>
      <c r="I1865" s="127" t="str">
        <f t="shared" si="67"/>
        <v/>
      </c>
      <c r="J1865" s="126"/>
    </row>
    <row r="1866" spans="1:10" ht="12.75" customHeight="1">
      <c r="A1866" s="147" t="str">
        <f>IF('TRI-3C'!$T$13="","",'TRI-3C'!$T$13)</f>
        <v>Reconocer situaciones problémicas en las actividades escolares para solucionarlas de forma creativa y con autonomía.</v>
      </c>
      <c r="B1866" s="139"/>
      <c r="C1866" s="139"/>
      <c r="F1866" s="128"/>
      <c r="G1866" s="124" t="str">
        <f>IF(A1866="","",VLOOKUP(J1850,'TRI-3C'!$B$18:$FH$61,19,FALSE))</f>
        <v/>
      </c>
      <c r="I1866" s="125" t="str">
        <f t="shared" si="67"/>
        <v/>
      </c>
      <c r="J1866" s="128"/>
    </row>
    <row r="1867" spans="1:10" ht="12.75" customHeight="1">
      <c r="A1867" s="148" t="str">
        <f>IF('TRI-3C'!$U$13="","",'TRI-3C'!$U$13)</f>
        <v>Seleccionar las prendas de vestir de acuerdo al estado climático (prendas para el frío / prendas para el calor).</v>
      </c>
      <c r="B1867" s="149"/>
      <c r="C1867" s="149"/>
      <c r="D1867" s="150"/>
      <c r="E1867" s="150"/>
      <c r="F1867" s="126"/>
      <c r="G1867" s="122" t="str">
        <f>IF(A1867="","",VLOOKUP(J1850,'TRI-3C'!$B$18:$FH$61,20,FALSE))</f>
        <v/>
      </c>
      <c r="H1867" s="150"/>
      <c r="I1867" s="127" t="str">
        <f t="shared" si="67"/>
        <v/>
      </c>
      <c r="J1867" s="126"/>
    </row>
    <row r="1868" spans="1:10" ht="12.75" customHeight="1">
      <c r="A1868" s="147" t="str">
        <f>IF('TRI-3C'!$V$13="","",'TRI-3C'!$V$13)</f>
        <v>Tomar decisiones con respecto a la elección de actividades, vestuario entre otros, en función de sus gustos y preferencias, argumentando las mismas.</v>
      </c>
      <c r="B1868" s="139"/>
      <c r="C1868" s="139"/>
      <c r="F1868" s="128"/>
      <c r="G1868" s="124" t="str">
        <f>IF(A1868="","",VLOOKUP(J1850,'TRI-3C'!$B$18:$FH$61,21,FALSE))</f>
        <v/>
      </c>
      <c r="I1868" s="125" t="str">
        <f t="shared" si="67"/>
        <v/>
      </c>
      <c r="J1868" s="128"/>
    </row>
    <row r="1869" spans="1:10" ht="12.75" customHeight="1">
      <c r="A1869" s="192" t="str">
        <f>IF('TRI-3C'!$W$13="","",'TRI-3C'!$W$13)</f>
        <v>Utilizar la cuchara, tenedor y el vaso cuando se alimenta de manera autónoma.</v>
      </c>
      <c r="B1869" s="154"/>
      <c r="C1869" s="154"/>
      <c r="D1869" s="154"/>
      <c r="E1869" s="154"/>
      <c r="F1869" s="155"/>
      <c r="G1869" s="122" t="str">
        <f>IF(A1869="","",VLOOKUP(J1850,'TRI-3C'!$B$18:$FH$61,22,FALSE))</f>
        <v/>
      </c>
      <c r="H1869" s="150"/>
      <c r="I1869" s="127" t="str">
        <f t="shared" si="67"/>
        <v/>
      </c>
      <c r="J1869" s="126"/>
    </row>
    <row r="1870" spans="1:10" ht="12.75" customHeight="1">
      <c r="A1870" s="147" t="str">
        <f>IF('TRI-3C'!$X$13="","",'TRI-3C'!$X$13)</f>
        <v>Vestirse y desvestirse de manera independiente con prendas de vestir sencillas. (D.EIB.10.5)</v>
      </c>
      <c r="B1870" s="139"/>
      <c r="C1870" s="139"/>
      <c r="F1870" s="128"/>
      <c r="G1870" s="124" t="str">
        <f>IF(A1870="","",VLOOKUP(J1850,'TRI-3C'!$B$18:$FH$61,23,FALSE))</f>
        <v/>
      </c>
      <c r="I1870" s="125" t="str">
        <f t="shared" si="67"/>
        <v/>
      </c>
      <c r="J1870" s="128"/>
    </row>
    <row r="1871" spans="1:10" ht="12.75" customHeight="1">
      <c r="A1871" s="165" t="str">
        <f>'BI-1T'!$A$8</f>
        <v>CONVIVENCIA</v>
      </c>
      <c r="B1871" s="149"/>
      <c r="C1871" s="149"/>
      <c r="D1871" s="150"/>
      <c r="E1871" s="150"/>
      <c r="F1871" s="126"/>
      <c r="G1871" s="122" t="str">
        <f>IF(A1871="","",VLOOKUP(J1850,'TRI-3C'!$B$18:$FH$61,24,FALSE))</f>
        <v/>
      </c>
      <c r="H1871" s="150"/>
      <c r="I1871" s="127"/>
      <c r="J1871" s="126"/>
    </row>
    <row r="1872" spans="1:10" ht="12.75" customHeight="1">
      <c r="A1872" s="147" t="str">
        <f>IF('TRI-3C'!$Z$13="","",'TRI-3C'!$Z$13)</f>
        <v>Apoyar y motivar a otras personas a participar en actividades grupales, particularmente a quienes muestran dificultades al hacerlo</v>
      </c>
      <c r="B1872" s="139"/>
      <c r="C1872" s="139"/>
      <c r="F1872" s="128"/>
      <c r="G1872" s="124" t="str">
        <f>IF(A1872="","",VLOOKUP(J1850,'TRI-3C'!$B$18:$FH$61,25,FALSE))</f>
        <v/>
      </c>
      <c r="I1872" s="125" t="str">
        <f t="shared" ref="I1872:I1886" si="68">IF(G1872="","",G1872)</f>
        <v/>
      </c>
      <c r="J1872" s="128"/>
    </row>
    <row r="1873" spans="1:10" ht="12.75" customHeight="1">
      <c r="A1873" s="148" t="str">
        <f>IF('TRI-3C'!$AA$13="","",'TRI-3C'!$AA$13)</f>
        <v>Asumir y respetar normas de convivencia en la institución de educación inicial y en el hogar acordadas con el adulto. (D.EIB.10.15.)</v>
      </c>
      <c r="B1873" s="158"/>
      <c r="C1873" s="158"/>
      <c r="D1873" s="158"/>
      <c r="E1873" s="158"/>
      <c r="F1873" s="159"/>
      <c r="G1873" s="122" t="str">
        <f>IF(A1873="","",VLOOKUP(J1850,'TRI-3C'!$B$18:$FH$61,26,FALSE))</f>
        <v/>
      </c>
      <c r="H1873" s="150"/>
      <c r="I1873" s="127" t="str">
        <f t="shared" si="68"/>
        <v/>
      </c>
      <c r="J1873" s="126"/>
    </row>
    <row r="1874" spans="1:10" ht="12.75" customHeight="1">
      <c r="A1874" s="11" t="str">
        <f>IF('TRI-3C'!$AB$13="","",'TRI-3C'!$AB$13)</f>
        <v>Colaborar en actividades que se desarrollan con otros niños y adultos de su entorno.</v>
      </c>
      <c r="B1874" s="156"/>
      <c r="C1874" s="156"/>
      <c r="D1874" s="156"/>
      <c r="E1874" s="156"/>
      <c r="F1874" s="157"/>
      <c r="G1874" s="124" t="str">
        <f>IF(A1874="","",VLOOKUP(J1850,'TRI-3C'!$B$18:$FH$61,27,FALSE))</f>
        <v/>
      </c>
      <c r="I1874" s="125" t="str">
        <f t="shared" si="68"/>
        <v/>
      </c>
      <c r="J1874" s="128"/>
    </row>
    <row r="1875" spans="1:10" ht="12.75" customHeight="1">
      <c r="A1875" s="148" t="str">
        <f>IF('TRI-3C'!$AC$13="","",'TRI-3C'!$AC$13)</f>
        <v>Demostrar actitudes de solidaridad ante situaciones de necesidad de sus compañeros y adultos de su entorno</v>
      </c>
      <c r="B1875" s="149"/>
      <c r="C1875" s="149"/>
      <c r="D1875" s="150"/>
      <c r="E1875" s="150"/>
      <c r="F1875" s="126"/>
      <c r="G1875" s="122" t="str">
        <f>IF(A1875="","",VLOOKUP(J1850,'TRI-3C'!$B$18:$FH$61,28,FALSE))</f>
        <v/>
      </c>
      <c r="H1875" s="150"/>
      <c r="I1875" s="127" t="str">
        <f t="shared" si="68"/>
        <v/>
      </c>
      <c r="J1875" s="126"/>
    </row>
    <row r="1876" spans="1:10" ht="12.75" customHeight="1">
      <c r="A1876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1876" s="139"/>
      <c r="C1876" s="139"/>
      <c r="F1876" s="128"/>
      <c r="G1876" s="124" t="str">
        <f>IF(A1876="","",VLOOKUP(J1850,'TRI-3C'!$B$18:$FH$61,29,FALSE))</f>
        <v/>
      </c>
      <c r="I1876" s="125" t="str">
        <f t="shared" si="68"/>
        <v/>
      </c>
      <c r="J1876" s="128"/>
    </row>
    <row r="1877" spans="1:10" ht="12.75" customHeight="1">
      <c r="A1877" s="148" t="str">
        <f>IF('TRI-3C'!$AE$13="","",'TRI-3C'!$AE$13)</f>
        <v>Demostrar preferencia de jugar la mayor parte del tiempo con un amigo estableciendo niveles de empatías más estables.</v>
      </c>
      <c r="B1877" s="149"/>
      <c r="C1877" s="149"/>
      <c r="D1877" s="150"/>
      <c r="E1877" s="150"/>
      <c r="F1877" s="126"/>
      <c r="G1877" s="122" t="str">
        <f>IF(A1877="","",VLOOKUP(J1850,'TRI-3C'!$B$18:$FH$61,30,FALSE))</f>
        <v/>
      </c>
      <c r="H1877" s="150"/>
      <c r="I1877" s="127" t="str">
        <f t="shared" si="68"/>
        <v/>
      </c>
      <c r="J1877" s="126"/>
    </row>
    <row r="1878" spans="1:10" ht="12.75" customHeight="1">
      <c r="A1878" s="147" t="str">
        <f>IF('TRI-3C'!$AF$13="","",'TRI-3C'!$AF$13)</f>
        <v>Demostrar sensibilidad ante deseos, emociones y sentimientos de otras personas.</v>
      </c>
      <c r="B1878" s="139"/>
      <c r="C1878" s="139"/>
      <c r="F1878" s="128"/>
      <c r="G1878" s="124" t="str">
        <f>IF(A1878="","",VLOOKUP(J1850,'TRI-3C'!$B$18:$FH$61,31,FALSE))</f>
        <v/>
      </c>
      <c r="I1878" s="125" t="str">
        <f t="shared" si="68"/>
        <v/>
      </c>
      <c r="J1878" s="128"/>
    </row>
    <row r="1879" spans="1:10" ht="12.75" customHeight="1">
      <c r="A1879" s="192" t="str">
        <f>IF('TRI-3C'!$AG$13="","",'TRI-3C'!$AG$13)</f>
        <v>Desarrollar la capacidad de esperar para obtener una recompensa mayor en el futuro.</v>
      </c>
      <c r="B1879" s="154"/>
      <c r="C1879" s="154"/>
      <c r="D1879" s="154"/>
      <c r="E1879" s="154"/>
      <c r="F1879" s="155"/>
      <c r="G1879" s="122" t="str">
        <f>IF(A1879="","",VLOOKUP(J1850,'TRI-3C'!$B$18:$FH$61,32,FALSE))</f>
        <v/>
      </c>
      <c r="H1879" s="150"/>
      <c r="I1879" s="127" t="str">
        <f t="shared" si="68"/>
        <v/>
      </c>
      <c r="J1879" s="126"/>
    </row>
    <row r="1880" spans="1:10" ht="12.75" customHeight="1">
      <c r="A1880" s="147" t="str">
        <f>IF('TRI-3C'!$AH$13="","",'TRI-3C'!$AH$13)</f>
        <v>Identificar instituciones y profesiones que brindan servicios a la comunidad y los roles que ellos cumplen.</v>
      </c>
      <c r="B1880" s="139"/>
      <c r="C1880" s="139"/>
      <c r="F1880" s="128"/>
      <c r="G1880" s="124" t="str">
        <f>IF(A1880="","",VLOOKUP(J1850,'TRI-3C'!$B$18:$FH$61,33,FALSE))</f>
        <v/>
      </c>
      <c r="I1880" s="125" t="str">
        <f t="shared" si="68"/>
        <v/>
      </c>
      <c r="J1880" s="128"/>
    </row>
    <row r="1881" spans="1:10" ht="12.75" customHeight="1">
      <c r="A1881" s="148" t="str">
        <f>IF('TRI-3C'!$AI$13="","",'TRI-3C'!$AI$13)</f>
        <v>Identificar las profesiones, oficios y ocupaciones que cumplen los miembros de su familia.</v>
      </c>
      <c r="B1881" s="149"/>
      <c r="C1881" s="149"/>
      <c r="D1881" s="150"/>
      <c r="E1881" s="150"/>
      <c r="F1881" s="126"/>
      <c r="G1881" s="122" t="str">
        <f>IF(A1881="","",VLOOKUP(J1850,'TRI-3C'!$B$18:$FH$61,34,FALSE))</f>
        <v/>
      </c>
      <c r="H1881" s="150"/>
      <c r="I1881" s="127" t="str">
        <f t="shared" si="68"/>
        <v/>
      </c>
      <c r="J1881" s="126"/>
    </row>
    <row r="1882" spans="1:10" ht="12.75" customHeight="1">
      <c r="A1882" s="147" t="str">
        <f>IF('TRI-3C'!$AJ$13="","",'TRI-3C'!$AJ$13)</f>
        <v>Incrementar su campo de interrelación con otras personas a más del grupo familiar y escolar interactuando con mayor facilidad.</v>
      </c>
      <c r="B1882" s="139"/>
      <c r="C1882" s="139"/>
      <c r="F1882" s="128"/>
      <c r="G1882" s="124" t="str">
        <f>IF(A1882="","",VLOOKUP(J1850,'TRI-3C'!$B$18:$FH$61,35,FALSE))</f>
        <v/>
      </c>
      <c r="I1882" s="125" t="str">
        <f t="shared" si="68"/>
        <v/>
      </c>
      <c r="J1882" s="128"/>
    </row>
    <row r="1883" spans="1:10" ht="12.75" customHeight="1">
      <c r="A1883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1883" s="158"/>
      <c r="C1883" s="158"/>
      <c r="D1883" s="158"/>
      <c r="E1883" s="158"/>
      <c r="F1883" s="159"/>
      <c r="G1883" s="122" t="str">
        <f>IF(A1883="","",VLOOKUP(J1850,'TRI-3C'!$B$18:$FH$61,36,FALSE))</f>
        <v/>
      </c>
      <c r="H1883" s="150"/>
      <c r="I1883" s="127" t="str">
        <f t="shared" si="68"/>
        <v/>
      </c>
      <c r="J1883" s="126"/>
    </row>
    <row r="1884" spans="1:10" ht="12.75" customHeight="1">
      <c r="A1884" s="11" t="str">
        <f>IF('TRI-3C'!$AL$13="","",'TRI-3C'!$AL$13)</f>
        <v>Participar juegos grupales siguiendo las reglas y asumiendo roles que le permitan mantener un ambiente armónico con sus pares. (D.EIB.10.11.)</v>
      </c>
      <c r="B1884" s="156"/>
      <c r="C1884" s="156"/>
      <c r="D1884" s="156"/>
      <c r="E1884" s="156"/>
      <c r="F1884" s="157"/>
      <c r="G1884" s="124" t="str">
        <f>IF(A1884="","",VLOOKUP(J1850,'TRI-3C'!$B$18:$FH$61,37,FALSE))</f>
        <v/>
      </c>
      <c r="I1884" s="125" t="str">
        <f t="shared" si="68"/>
        <v/>
      </c>
      <c r="J1884" s="128"/>
    </row>
    <row r="1885" spans="1:10" ht="12.75" customHeight="1">
      <c r="A1885" s="148" t="str">
        <f>IF('TRI-3C'!$AM$13="","",'TRI-3C'!$AM$13)</f>
        <v>Practicar la costumbre de ahorrar para ocasiones y casos especiales</v>
      </c>
      <c r="B1885" s="149"/>
      <c r="C1885" s="149"/>
      <c r="D1885" s="150"/>
      <c r="E1885" s="150"/>
      <c r="F1885" s="126"/>
      <c r="G1885" s="122" t="str">
        <f>IF(A1885="","",VLOOKUP(J1850,'TRI-3C'!$B$18:$FH$61,38,FALSE))</f>
        <v/>
      </c>
      <c r="H1885" s="150"/>
      <c r="I1885" s="127" t="str">
        <f t="shared" si="68"/>
        <v/>
      </c>
      <c r="J1885" s="126"/>
    </row>
    <row r="1886" spans="1:10" ht="12.75" customHeight="1">
      <c r="A1886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1886" s="139"/>
      <c r="C1886" s="139"/>
      <c r="F1886" s="128"/>
      <c r="G1886" s="124" t="str">
        <f>IF(A1886="","",VLOOKUP(J1850,'TRI-3C'!$B$18:$FH$61,39,FALSE))</f>
        <v/>
      </c>
      <c r="I1886" s="125" t="str">
        <f t="shared" si="68"/>
        <v/>
      </c>
      <c r="J1886" s="128"/>
    </row>
    <row r="1887" spans="1:10" ht="12.75" customHeight="1">
      <c r="A1887" s="165" t="str">
        <f>'BI-1T'!$A$9</f>
        <v>RELACIONES CON EL MEDIO NATURAL Y CULTURAL</v>
      </c>
      <c r="B1887" s="149"/>
      <c r="C1887" s="149"/>
      <c r="D1887" s="150"/>
      <c r="E1887" s="150"/>
      <c r="F1887" s="126"/>
      <c r="G1887" s="122" t="str">
        <f>IF(A1887="","",VLOOKUP(J1850,'TRI-3C'!$B$18:$FH$61,40,FALSE))</f>
        <v/>
      </c>
      <c r="H1887" s="150"/>
      <c r="I1887" s="127"/>
      <c r="J1887" s="126"/>
    </row>
    <row r="1888" spans="1:10" ht="12.75" customHeight="1">
      <c r="A1888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1888" s="139"/>
      <c r="C1888" s="139"/>
      <c r="F1888" s="128"/>
      <c r="G1888" s="124" t="str">
        <f>IF(A1888="","",VLOOKUP(J1850,'TRI-3C'!$B$18:$FH$61,41,FALSE))</f>
        <v/>
      </c>
      <c r="I1888" s="125" t="str">
        <f t="shared" ref="I1888:I1907" si="69">IF(G1888="","",G1888)</f>
        <v/>
      </c>
      <c r="J1888" s="128"/>
    </row>
    <row r="1889" spans="1:10" ht="12.75" customHeight="1">
      <c r="A1889" s="192" t="str">
        <f>IF('TRI-3C'!$AQ$13="","",'TRI-3C'!$AQ$13)</f>
        <v>Construir conexiones emocionales con su contexto natural (plantas, animales, agua, tierra, aire) y social.</v>
      </c>
      <c r="B1889" s="154"/>
      <c r="C1889" s="154"/>
      <c r="D1889" s="154"/>
      <c r="E1889" s="154"/>
      <c r="F1889" s="155"/>
      <c r="G1889" s="122" t="str">
        <f>IF(A1889="","",VLOOKUP(J1850,'TRI-3C'!$B$18:$FH$61,42,FALSE))</f>
        <v/>
      </c>
      <c r="H1889" s="150"/>
      <c r="I1889" s="127" t="str">
        <f t="shared" si="69"/>
        <v/>
      </c>
      <c r="J1889" s="126"/>
    </row>
    <row r="1890" spans="1:10" ht="12.75" customHeight="1">
      <c r="A1890" s="147" t="str">
        <f>IF('TRI-3C'!$AR$13="","",'TRI-3C'!$AR$13)</f>
        <v>dentificar en las actividades diarias oportunidades para aprovechar los recursos y reducir los residuos para proteger el entorno natural</v>
      </c>
      <c r="B1890" s="139"/>
      <c r="C1890" s="139"/>
      <c r="F1890" s="128"/>
      <c r="G1890" s="124" t="str">
        <f>IF(A1890="","",VLOOKUP(J1850,'TRI-3C'!$B$18:$FH$61,43,FALSE))</f>
        <v/>
      </c>
      <c r="I1890" s="125" t="str">
        <f t="shared" si="69"/>
        <v/>
      </c>
      <c r="J1890" s="128"/>
    </row>
    <row r="1891" spans="1:10" ht="12.75" customHeight="1">
      <c r="A1891" s="148" t="str">
        <f>IF('TRI-3C'!$AS$13="","",'TRI-3C'!$AS$13)</f>
        <v>Diferenciar entre alimentos nutritivos y no nutritivos identificando los beneficios de una alimentación sana y saludable.</v>
      </c>
      <c r="B1891" s="149"/>
      <c r="C1891" s="149"/>
      <c r="D1891" s="150"/>
      <c r="E1891" s="150"/>
      <c r="F1891" s="126"/>
      <c r="G1891" s="122" t="str">
        <f>IF(A1891="","",VLOOKUP(J1850,'TRI-3C'!$B$18:$FH$61,44,FALSE))</f>
        <v/>
      </c>
      <c r="H1891" s="150"/>
      <c r="I1891" s="127" t="str">
        <f t="shared" si="69"/>
        <v/>
      </c>
      <c r="J1891" s="126"/>
    </row>
    <row r="1892" spans="1:10" ht="12.75" customHeight="1">
      <c r="A1892" s="147" t="str">
        <f>IF('TRI-3C'!$AT$13="","",'TRI-3C'!$AT$13)</f>
        <v>Diferenciar entre lo que le pertenece, lo que pertenece a los demás y lo que pertenece al grupo o comunidad.</v>
      </c>
      <c r="B1892" s="139"/>
      <c r="C1892" s="139"/>
      <c r="F1892" s="128"/>
      <c r="G1892" s="124" t="str">
        <f>IF(A1892="","",VLOOKUP(J1850,'TRI-3C'!$B$18:$FH$61,45,FALSE))</f>
        <v/>
      </c>
      <c r="I1892" s="125" t="str">
        <f t="shared" si="69"/>
        <v/>
      </c>
      <c r="J1892" s="128"/>
    </row>
    <row r="1893" spans="1:10" ht="12.75" customHeight="1">
      <c r="A1893" s="148" t="str">
        <f>IF('TRI-3C'!$AU$13="","",'TRI-3C'!$AU$13)</f>
        <v>Diferenciar los seres vivos y elementos no vivos de su entorno explorando su mundo natural.</v>
      </c>
      <c r="B1893" s="158"/>
      <c r="C1893" s="158"/>
      <c r="D1893" s="158"/>
      <c r="E1893" s="158"/>
      <c r="F1893" s="159"/>
      <c r="G1893" s="122" t="str">
        <f>IF(A1893="","",VLOOKUP(J1850,'TRI-3C'!$B$18:$FH$61,46,FALSE))</f>
        <v/>
      </c>
      <c r="H1893" s="150"/>
      <c r="I1893" s="127" t="str">
        <f t="shared" si="69"/>
        <v/>
      </c>
      <c r="J1893" s="126"/>
    </row>
    <row r="1894" spans="1:10" ht="12.75" customHeight="1">
      <c r="A1894" s="11" t="str">
        <f>IF('TRI-3C'!$AV$13="","",'TRI-3C'!$AV$13)</f>
        <v>Establecer comparaciones entre los elementos del entorno a través de la discriminación sensorial.</v>
      </c>
      <c r="B1894" s="156"/>
      <c r="C1894" s="156"/>
      <c r="D1894" s="156"/>
      <c r="E1894" s="156"/>
      <c r="F1894" s="157"/>
      <c r="G1894" s="124" t="str">
        <f>IF(A1894="","",VLOOKUP(J1850,'TRI-3C'!$B$18:$FH$61,47,FALSE))</f>
        <v/>
      </c>
      <c r="I1894" s="125" t="str">
        <f t="shared" si="69"/>
        <v/>
      </c>
      <c r="J1894" s="128"/>
    </row>
    <row r="1895" spans="1:10" ht="12.75" customHeight="1">
      <c r="A1895" s="148" t="str">
        <f>IF('TRI-3C'!$AW$13="","",'TRI-3C'!$AW$13)</f>
        <v>Explorar e identificar los diferentes elementos y fenómenos del entorno natural mediante procesos que propicien la indagación.</v>
      </c>
      <c r="B1895" s="149"/>
      <c r="C1895" s="149"/>
      <c r="D1895" s="150"/>
      <c r="E1895" s="150"/>
      <c r="F1895" s="126"/>
      <c r="G1895" s="122" t="str">
        <f>IF(A1895="","",VLOOKUP(J1850,'TRI-3C'!$B$18:$FH$61,48,FALSE))</f>
        <v/>
      </c>
      <c r="H1895" s="150"/>
      <c r="I1895" s="127" t="str">
        <f t="shared" si="69"/>
        <v/>
      </c>
      <c r="J1895" s="126"/>
    </row>
    <row r="1896" spans="1:10" ht="12.75" customHeight="1">
      <c r="A1896" s="147" t="str">
        <f>IF('TRI-3C'!$AX$13="","",'TRI-3C'!$AX$13)</f>
        <v>Identificar características de las plantas por su utilidad, estableciendo diferencias entre ellas.</v>
      </c>
      <c r="B1896" s="139"/>
      <c r="C1896" s="139"/>
      <c r="F1896" s="128"/>
      <c r="G1896" s="124" t="str">
        <f>IF(A1896="","",VLOOKUP(J1850,'TRI-3C'!$B$18:$FH$61,49,FALSE))</f>
        <v/>
      </c>
      <c r="I1896" s="125" t="str">
        <f t="shared" si="69"/>
        <v/>
      </c>
      <c r="J1896" s="128"/>
    </row>
    <row r="1897" spans="1:10" ht="12.75" customHeight="1">
      <c r="A1897" s="148" t="str">
        <f>IF('TRI-3C'!$AY$13="","",'TRI-3C'!$AY$13)</f>
        <v>Identificar las características de los animales domésticos y silvestres estableciendo las diferencias entre ellos.</v>
      </c>
      <c r="B1897" s="149"/>
      <c r="C1897" s="149"/>
      <c r="D1897" s="150"/>
      <c r="E1897" s="150"/>
      <c r="F1897" s="126"/>
      <c r="G1897" s="122" t="str">
        <f>IF(A1897="","",VLOOKUP(J1850,'TRI-3C'!$B$18:$FH$61,50,FALSE))</f>
        <v/>
      </c>
      <c r="H1897" s="150"/>
      <c r="I1897" s="127" t="str">
        <f t="shared" si="69"/>
        <v/>
      </c>
      <c r="J1897" s="126"/>
    </row>
    <row r="1898" spans="1:10" ht="12.75" customHeight="1">
      <c r="A1898" s="147" t="str">
        <f>IF('TRI-3C'!$AZ$13="","",'TRI-3C'!$AZ$13)</f>
        <v>Identificar las características del mar y reconocerlo como una parte integral del territorio nacional</v>
      </c>
      <c r="B1898" s="139"/>
      <c r="C1898" s="139"/>
      <c r="F1898" s="128"/>
      <c r="G1898" s="124" t="str">
        <f>IF(A1898="","",VLOOKUP(J1850,'TRI-3C'!$B$18:$FH$61,51,FALSE))</f>
        <v/>
      </c>
      <c r="I1898" s="125" t="str">
        <f t="shared" si="69"/>
        <v/>
      </c>
      <c r="J1898" s="128"/>
    </row>
    <row r="1899" spans="1:10" ht="12.75" customHeight="1">
      <c r="A1899" s="192" t="str">
        <f>IF('TRI-3C'!$BA$13="","",'TRI-3C'!$BA$13)</f>
        <v>Identificar prácticas socioculturales de su localidad demostrando curiosidad ante sus tradiciones.</v>
      </c>
      <c r="B1899" s="154"/>
      <c r="C1899" s="154"/>
      <c r="D1899" s="154"/>
      <c r="E1899" s="154"/>
      <c r="F1899" s="155"/>
      <c r="G1899" s="122" t="str">
        <f>IF(A1899="","",VLOOKUP(J1850,'TRI-3C'!$B$18:$FH$61,52,FALSE))</f>
        <v/>
      </c>
      <c r="H1899" s="150"/>
      <c r="I1899" s="127" t="str">
        <f t="shared" si="69"/>
        <v/>
      </c>
      <c r="J1899" s="126"/>
    </row>
    <row r="1900" spans="1:10" ht="12.75" customHeight="1">
      <c r="A1900" s="147" t="str">
        <f>IF('TRI-3C'!$BB$13="","",'TRI-3C'!$BB$13)</f>
        <v>Observar el proceso del ciclo vital de las plantas mediante actividades de experimentación.</v>
      </c>
      <c r="B1900" s="139"/>
      <c r="C1900" s="139"/>
      <c r="F1900" s="128"/>
      <c r="G1900" s="124" t="str">
        <f>IF(A1900="","",VLOOKUP(J1850,'TRI-3C'!$B$18:$FH$61,53,FALSE))</f>
        <v/>
      </c>
      <c r="I1900" s="125" t="str">
        <f t="shared" si="69"/>
        <v/>
      </c>
      <c r="J1900" s="128"/>
    </row>
    <row r="1901" spans="1:10" ht="12.75" customHeight="1">
      <c r="A1901" s="148" t="str">
        <f>IF('TRI-3C'!$BC$13="","",'TRI-3C'!$BC$13)</f>
        <v>Participar en actividades lúdicas para identificar prácticas de movilidad que ayudan a cuidar el planeta</v>
      </c>
      <c r="B1901" s="149"/>
      <c r="C1901" s="149"/>
      <c r="D1901" s="150"/>
      <c r="E1901" s="150"/>
      <c r="F1901" s="126"/>
      <c r="G1901" s="122" t="str">
        <f>IF(A1901="","",VLOOKUP(J1850,'TRI-3C'!$B$18:$FH$61,54,FALSE))</f>
        <v/>
      </c>
      <c r="H1901" s="150"/>
      <c r="I1901" s="127" t="str">
        <f t="shared" si="69"/>
        <v/>
      </c>
      <c r="J1901" s="126"/>
    </row>
    <row r="1902" spans="1:10" ht="12.75" customHeight="1">
      <c r="A1902" s="147" t="str">
        <f>IF('TRI-3C'!$BD$13="","",'TRI-3C'!$BD$13)</f>
        <v>Participar en algunas prácticas tradicionales de su entorno disfrutando y respetando las diferentes manifestaciones culturales</v>
      </c>
      <c r="B1902" s="139"/>
      <c r="C1902" s="139"/>
      <c r="F1902" s="128"/>
      <c r="G1902" s="124" t="str">
        <f>IF(A1902="","",VLOOKUP(J1850,'TRI-3C'!$B$18:$FH$61,55,FALSE))</f>
        <v/>
      </c>
      <c r="I1902" s="125" t="str">
        <f t="shared" si="69"/>
        <v/>
      </c>
      <c r="J1902" s="128"/>
    </row>
    <row r="1903" spans="1:10" ht="12.75" customHeight="1">
      <c r="A1903" s="148" t="str">
        <f>IF('TRI-3C'!$BE$13="","",'TRI-3C'!$BE$13)</f>
        <v>Practicar hábitos de cuidado y conservación del medio ambiente que eviten la contaminación del aire, suelo y agua. (D.EIB.10.19.)</v>
      </c>
      <c r="B1903" s="158"/>
      <c r="C1903" s="158"/>
      <c r="D1903" s="158"/>
      <c r="E1903" s="158"/>
      <c r="F1903" s="159"/>
      <c r="G1903" s="122" t="str">
        <f>IF(A1903="","",VLOOKUP(J1850,'TRI-3C'!$B$18:$FH$61,56,FALSE))</f>
        <v/>
      </c>
      <c r="H1903" s="150"/>
      <c r="I1903" s="127" t="str">
        <f t="shared" si="69"/>
        <v/>
      </c>
      <c r="J1903" s="126"/>
    </row>
    <row r="1904" spans="1:10" ht="12.75" customHeight="1">
      <c r="A1904" s="11" t="str">
        <f>IF('TRI-3C'!$BF$13="","",'TRI-3C'!$BF$13)</f>
        <v>Realizar acciones de cuidado y protección de plantas y animales de su entorno erradicando actitudes de maltrato.</v>
      </c>
      <c r="B1904" s="156"/>
      <c r="C1904" s="156"/>
      <c r="D1904" s="156"/>
      <c r="E1904" s="156"/>
      <c r="F1904" s="157"/>
      <c r="G1904" s="124" t="str">
        <f>IF(A1904="","",VLOOKUP(J1850,'TRI-3C'!$B$18:$FH$61,57,FALSE))</f>
        <v/>
      </c>
      <c r="I1904" s="125" t="str">
        <f t="shared" si="69"/>
        <v/>
      </c>
      <c r="J1904" s="128"/>
    </row>
    <row r="1905" spans="1:10" ht="12.75" customHeight="1">
      <c r="A1905" s="148" t="str">
        <f>IF('TRI-3C'!$BG$13="","",'TRI-3C'!$BG$13)</f>
        <v>Reconocer cómo las personas utilizan el dinero en su entorno familiar para satisfacer sus necesidades y deseos</v>
      </c>
      <c r="B1905" s="149"/>
      <c r="C1905" s="149"/>
      <c r="D1905" s="150"/>
      <c r="E1905" s="150"/>
      <c r="F1905" s="126"/>
      <c r="G1905" s="122" t="str">
        <f>IF(A1905="","",VLOOKUP(J1850,'TRI-3C'!$B$18:$FH$61,58,FALSE))</f>
        <v/>
      </c>
      <c r="H1905" s="150"/>
      <c r="I1905" s="127" t="str">
        <f t="shared" si="69"/>
        <v/>
      </c>
      <c r="J1905" s="126"/>
    </row>
    <row r="1906" spans="1:10" ht="12.75" customHeight="1">
      <c r="A1906" s="147" t="str">
        <f>IF('TRI-3C'!$BH$13="","",'TRI-3C'!$BH$13)</f>
        <v>Reconocer las consecuencias de no cuidar sus pertenencias.</v>
      </c>
      <c r="B1906" s="139"/>
      <c r="C1906" s="139"/>
      <c r="F1906" s="128"/>
      <c r="G1906" s="124" t="str">
        <f>IF(A1906="","",VLOOKUP(J1850,'TRI-3C'!$B$18:$FH$61,59,FALSE))</f>
        <v/>
      </c>
      <c r="I1906" s="125" t="str">
        <f t="shared" si="69"/>
        <v/>
      </c>
      <c r="J1906" s="128"/>
    </row>
    <row r="1907" spans="1:10" ht="12.75" customHeight="1">
      <c r="A1907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1907" s="149"/>
      <c r="C1907" s="149"/>
      <c r="D1907" s="150"/>
      <c r="E1907" s="150"/>
      <c r="F1907" s="126"/>
      <c r="G1907" s="122" t="str">
        <f>IF(A1907="","",VLOOKUP(J1850,'TRI-3C'!$B$18:$FH$61,60,FALSE))</f>
        <v/>
      </c>
      <c r="H1907" s="150"/>
      <c r="I1907" s="127" t="str">
        <f t="shared" si="69"/>
        <v/>
      </c>
      <c r="J1907" s="126"/>
    </row>
    <row r="1908" spans="1:10" ht="12.75" customHeight="1">
      <c r="A1908" s="164" t="str">
        <f>'BI-1T'!$A$10</f>
        <v>RELACIONES LOGICAS MATEMATICAS</v>
      </c>
      <c r="B1908" s="139"/>
      <c r="C1908" s="139"/>
      <c r="F1908" s="128"/>
      <c r="G1908" s="124" t="str">
        <f>IF(A1908="","",VLOOKUP(J1850,'TRI-3C'!$B$18:$FH$61,61,FALSE))</f>
        <v/>
      </c>
      <c r="I1908" s="125"/>
      <c r="J1908" s="128"/>
    </row>
    <row r="1909" spans="1:10" ht="12.75" customHeight="1">
      <c r="A1909" s="192" t="str">
        <f>IF('TRI-3C'!$BK$13="","",'TRI-3C'!$BK$13)</f>
        <v>Asociar las formas de los objetos del entorno con figuras geométricas bidimensionales</v>
      </c>
      <c r="B1909" s="154"/>
      <c r="C1909" s="154"/>
      <c r="D1909" s="154"/>
      <c r="E1909" s="154"/>
      <c r="F1909" s="155"/>
      <c r="G1909" s="122" t="str">
        <f>IF(A1909="","",VLOOKUP(J1850,'TRI-3C'!$B$18:$FH$61,62,FALSE))</f>
        <v/>
      </c>
      <c r="H1909" s="150"/>
      <c r="I1909" s="127" t="str">
        <f t="shared" ref="I1909:I1930" si="70">IF(G1909="","",G1909)</f>
        <v/>
      </c>
      <c r="J1909" s="126"/>
    </row>
    <row r="1910" spans="1:10" ht="12.75" customHeight="1">
      <c r="A1910" s="147" t="str">
        <f>IF('TRI-3C'!$BL$13="","",'TRI-3C'!$BL$13)</f>
        <v>Clasificar objetos con dos atributos (tamaño, color o forma).</v>
      </c>
      <c r="B1910" s="139"/>
      <c r="C1910" s="139"/>
      <c r="F1910" s="128"/>
      <c r="G1910" s="124" t="str">
        <f>IF(A1910="","",VLOOKUP(J1850,'TRI-3C'!$B$18:$FH$61,63,FALSE))</f>
        <v/>
      </c>
      <c r="I1910" s="125" t="str">
        <f t="shared" si="70"/>
        <v/>
      </c>
      <c r="J1910" s="128"/>
    </row>
    <row r="1911" spans="1:10" ht="12.75" customHeight="1">
      <c r="A1911" s="148" t="str">
        <f>IF('TRI-3C'!$BM$13="","",'TRI-3C'!$BM$13)</f>
        <v>Comparar y armar colecciones de más, igual y menos objetos.</v>
      </c>
      <c r="B1911" s="149"/>
      <c r="C1911" s="149"/>
      <c r="D1911" s="150"/>
      <c r="E1911" s="150"/>
      <c r="F1911" s="126"/>
      <c r="G1911" s="122" t="str">
        <f>IF(A1911="","",VLOOKUP(J1850,'TRI-3C'!$B$18:$FH$61,64,FALSE))</f>
        <v/>
      </c>
      <c r="H1911" s="150"/>
      <c r="I1911" s="127" t="str">
        <f t="shared" si="70"/>
        <v/>
      </c>
      <c r="J1911" s="126"/>
    </row>
    <row r="1912" spans="1:10" ht="12.75" customHeight="1">
      <c r="A1912" s="147" t="str">
        <f>IF('TRI-3C'!$BN$13="","",'TRI-3C'!$BN$13)</f>
        <v>Comparar y ordenar secuencialmente un conjunto pequeño de objetos de acuerdo con su tamaño.</v>
      </c>
      <c r="B1912" s="139"/>
      <c r="C1912" s="139"/>
      <c r="F1912" s="128"/>
      <c r="G1912" s="124" t="str">
        <f>IF(A1912="","",VLOOKUP(J1850,'TRI-3C'!$B$18:$FH$61,65,FALSE))</f>
        <v/>
      </c>
      <c r="I1912" s="125" t="str">
        <f t="shared" si="70"/>
        <v/>
      </c>
      <c r="J1912" s="128"/>
    </row>
    <row r="1913" spans="1:10" ht="12.75" customHeight="1">
      <c r="A1913" s="148" t="str">
        <f>IF('TRI-3C'!$BO$13="","",'TRI-3C'!$BO$13)</f>
        <v>Comprender la relación de número-cantidad hasta el 10.</v>
      </c>
      <c r="B1913" s="158"/>
      <c r="C1913" s="158"/>
      <c r="D1913" s="158"/>
      <c r="E1913" s="158"/>
      <c r="F1913" s="159"/>
      <c r="G1913" s="122" t="str">
        <f>IF(A1913="","",VLOOKUP(J1850,'TRI-3C'!$B$18:$FH$61,66,FALSE))</f>
        <v/>
      </c>
      <c r="H1913" s="150"/>
      <c r="I1913" s="127" t="str">
        <f t="shared" si="70"/>
        <v/>
      </c>
      <c r="J1913" s="126"/>
    </row>
    <row r="1914" spans="1:10" ht="12.75" customHeight="1">
      <c r="A1914" s="11" t="str">
        <f>IF('TRI-3C'!$BP$13="","",'TRI-3C'!$BP$13)</f>
        <v>Comprender la relación del numeral (representación simbólica del número) con la cantidad hasta el 5.</v>
      </c>
      <c r="B1914" s="156"/>
      <c r="C1914" s="156"/>
      <c r="D1914" s="156"/>
      <c r="E1914" s="156"/>
      <c r="F1914" s="157"/>
      <c r="G1914" s="124" t="str">
        <f>IF(A1914="","",VLOOKUP(J1850,'TRI-3C'!$B$18:$FH$61,67,FALSE))</f>
        <v/>
      </c>
      <c r="I1914" s="125" t="str">
        <f t="shared" si="70"/>
        <v/>
      </c>
      <c r="J1914" s="128"/>
    </row>
    <row r="1915" spans="1:10" ht="12.75" customHeight="1">
      <c r="A1915" s="148" t="str">
        <f>IF('TRI-3C'!$BQ$13="","",'TRI-3C'!$BQ$13)</f>
        <v>Contar oralmente del 1 al 15 con secuencia numérica.</v>
      </c>
      <c r="B1915" s="149"/>
      <c r="C1915" s="149"/>
      <c r="D1915" s="150"/>
      <c r="E1915" s="150"/>
      <c r="F1915" s="126"/>
      <c r="G1915" s="122" t="str">
        <f>IF(A1915="","",VLOOKUP(J1850,'TRI-3C'!$B$18:$FH$61,68,FALSE))</f>
        <v/>
      </c>
      <c r="H1915" s="150"/>
      <c r="I1915" s="127" t="str">
        <f t="shared" si="70"/>
        <v/>
      </c>
      <c r="J1915" s="126"/>
    </row>
    <row r="1916" spans="1:10" ht="12.75" customHeight="1">
      <c r="A1916" s="147" t="str">
        <f>IF('TRI-3C'!$BR$13="","",'TRI-3C'!$BR$13)</f>
        <v>Continuar y reproducir patrones simples con objetos concretos y representaciones gráficas.</v>
      </c>
      <c r="B1916" s="139"/>
      <c r="C1916" s="139"/>
      <c r="F1916" s="128"/>
      <c r="G1916" s="124" t="str">
        <f>IF(A1916="","",VLOOKUP(J1850,'TRI-3C'!$B$18:$FH$61,69,FALSE))</f>
        <v/>
      </c>
      <c r="I1916" s="125" t="str">
        <f t="shared" si="70"/>
        <v/>
      </c>
      <c r="J1916" s="128"/>
    </row>
    <row r="1917" spans="1:10" ht="12.75" customHeight="1">
      <c r="A1917" s="148" t="str">
        <f>IF('TRI-3C'!$BS$13="","",'TRI-3C'!$BS$13)</f>
        <v>Establecer la relación de correspondencia entre los elementos de colecciones de objetos.</v>
      </c>
      <c r="B1917" s="149"/>
      <c r="C1917" s="149"/>
      <c r="D1917" s="150"/>
      <c r="E1917" s="150"/>
      <c r="F1917" s="126"/>
      <c r="G1917" s="122" t="str">
        <f>IF(A1917="","",VLOOKUP(J1850,'TRI-3C'!$B$18:$FH$61,70,FALSE))</f>
        <v/>
      </c>
      <c r="H1917" s="150"/>
      <c r="I1917" s="127" t="str">
        <f t="shared" si="70"/>
        <v/>
      </c>
      <c r="J1917" s="126"/>
    </row>
    <row r="1918" spans="1:10" ht="12.75" customHeight="1">
      <c r="A1918" s="147" t="str">
        <f>IF('TRI-3C'!$BT$13="","",'TRI-3C'!$BT$13)</f>
        <v>Identificar características de mañana, tarde y noche</v>
      </c>
      <c r="B1918" s="139"/>
      <c r="C1918" s="139"/>
      <c r="F1918" s="128"/>
      <c r="G1918" s="124" t="str">
        <f>IF(A1918="","",VLOOKUP(J1850,'TRI-3C'!$B$18:$FH$61,71,FALSE))</f>
        <v/>
      </c>
      <c r="I1918" s="125" t="str">
        <f t="shared" si="70"/>
        <v/>
      </c>
      <c r="J1918" s="128"/>
    </row>
    <row r="1919" spans="1:10" ht="12.75" customHeight="1">
      <c r="A1919" s="192" t="str">
        <f>IF('TRI-3C'!$BU$13="","",'TRI-3C'!$BU$13)</f>
        <v>Identificar en los objetos las nociones de medida: largo/ corto, grueso/delgado.</v>
      </c>
      <c r="B1919" s="154"/>
      <c r="C1919" s="154"/>
      <c r="D1919" s="154"/>
      <c r="E1919" s="154"/>
      <c r="F1919" s="155"/>
      <c r="G1919" s="122" t="str">
        <f>IF(A1919="","",VLOOKUP(J1850,'TRI-3C'!$B$18:$FH$61,72,FALSE))</f>
        <v/>
      </c>
      <c r="H1919" s="150"/>
      <c r="I1919" s="127" t="str">
        <f t="shared" si="70"/>
        <v/>
      </c>
      <c r="J1919" s="126"/>
    </row>
    <row r="1920" spans="1:10" ht="12.75" customHeight="1">
      <c r="A1920" s="147" t="str">
        <f>IF('TRI-3C'!$BV$13="","",'TRI-3C'!$BV$13)</f>
        <v>Identificar figuras geométricas básicas: círculo, cuadrado y triángulo en objetos del entorno y en representaciones gráficas.</v>
      </c>
      <c r="B1920" s="139"/>
      <c r="C1920" s="139"/>
      <c r="F1920" s="128"/>
      <c r="G1920" s="124" t="str">
        <f>IF(A1920="","",VLOOKUP(J1850,'TRI-3C'!$B$18:$FH$61,73,FALSE))</f>
        <v/>
      </c>
      <c r="I1920" s="125" t="str">
        <f t="shared" si="70"/>
        <v/>
      </c>
      <c r="J1920" s="128"/>
    </row>
    <row r="1921" spans="1:10" ht="12.75" customHeight="1">
      <c r="A1921" s="148" t="str">
        <f>IF('TRI-3C'!$BW$13="","",'TRI-3C'!$BW$13)</f>
        <v>Identificar la diferencia entre lo que se desea y lo que se necesita</v>
      </c>
      <c r="B1921" s="149"/>
      <c r="C1921" s="149"/>
      <c r="D1921" s="150"/>
      <c r="E1921" s="150"/>
      <c r="F1921" s="126"/>
      <c r="G1921" s="122" t="str">
        <f>IF(A1921="","",VLOOKUP(J1850,'TRI-3C'!$B$18:$FH$61,74,FALSE))</f>
        <v/>
      </c>
      <c r="H1921" s="150"/>
      <c r="I1921" s="127" t="str">
        <f t="shared" si="70"/>
        <v/>
      </c>
      <c r="J1921" s="126"/>
    </row>
    <row r="1922" spans="1:10" ht="12.75" customHeight="1">
      <c r="A1922" s="147" t="str">
        <f>IF('TRI-3C'!$BX$13="","",'TRI-3C'!$BX$13)</f>
        <v>Identificar las nociones de tiempo en acciones que siceden antes, ahora y después</v>
      </c>
      <c r="B1922" s="139"/>
      <c r="C1922" s="139"/>
      <c r="F1922" s="128"/>
      <c r="G1922" s="124" t="str">
        <f>IF(A1922="","",VLOOKUP(J1850,'TRI-3C'!$B$18:$FH$61,75,FALSE))</f>
        <v/>
      </c>
      <c r="I1922" s="125" t="str">
        <f t="shared" si="70"/>
        <v/>
      </c>
      <c r="J1922" s="128"/>
    </row>
    <row r="1923" spans="1:10" ht="12.75" customHeight="1">
      <c r="A1923" s="148" t="str">
        <f>IF('TRI-3C'!$BY$13="","",'TRI-3C'!$BY$13)</f>
        <v>Identificar los números de emergencia a través de actividades lúdicas, y reconocer cuándo pedir ayuda en situaciones sencillas.</v>
      </c>
      <c r="B1923" s="158"/>
      <c r="C1923" s="158"/>
      <c r="D1923" s="158"/>
      <c r="E1923" s="158"/>
      <c r="F1923" s="159"/>
      <c r="G1923" s="122" t="str">
        <f>IF(A1923="","",VLOOKUP(J1850,'TRI-3C'!$B$18:$FH$61,76,FALSE))</f>
        <v/>
      </c>
      <c r="H1923" s="150"/>
      <c r="I1923" s="127" t="str">
        <f t="shared" si="70"/>
        <v/>
      </c>
      <c r="J1923" s="126"/>
    </row>
    <row r="1924" spans="1:10" ht="12.75" customHeight="1">
      <c r="A1924" s="11" t="str">
        <f>IF('TRI-3C'!$BZ$13="","",'TRI-3C'!$BZ$13)</f>
        <v>Identificar semejanzas y diferencias en objetos del entorno con criterios de forma, color y tamaño</v>
      </c>
      <c r="B1924" s="156"/>
      <c r="C1924" s="156"/>
      <c r="D1924" s="156"/>
      <c r="E1924" s="156"/>
      <c r="F1924" s="157"/>
      <c r="G1924" s="124" t="str">
        <f>IF(A1924="","",VLOOKUP(J1850,'TRI-3C'!$B$18:$FH$61,77,FALSE))</f>
        <v/>
      </c>
      <c r="I1924" s="125" t="str">
        <f t="shared" si="70"/>
        <v/>
      </c>
      <c r="J1924" s="128"/>
    </row>
    <row r="1925" spans="1:10" ht="12.75" customHeight="1">
      <c r="A1925" s="148" t="str">
        <f>IF('TRI-3C'!$CA$13="","",'TRI-3C'!$CA$13)</f>
        <v>Ordenar en secuencias lógica sucesos de hasta cinco eventos en representaciones gráficas de sus actividades de la rutina diaria y en escenas de cuentos</v>
      </c>
      <c r="B1925" s="149"/>
      <c r="C1925" s="149"/>
      <c r="D1925" s="150"/>
      <c r="E1925" s="150"/>
      <c r="F1925" s="126"/>
      <c r="G1925" s="122" t="str">
        <f>IF(A1925="","",VLOOKUP(J1850,'TRI-3C'!$B$18:$FH$61,78,FALSE))</f>
        <v/>
      </c>
      <c r="H1925" s="150"/>
      <c r="I1925" s="127" t="str">
        <f t="shared" si="70"/>
        <v/>
      </c>
      <c r="J1925" s="126"/>
    </row>
    <row r="1926" spans="1:10" ht="12.75" customHeight="1">
      <c r="A1926" s="147" t="str">
        <f>IF('TRI-3C'!$CB$13="","",'TRI-3C'!$CB$13)</f>
        <v>Reconocer billetes y monedas en situaciones de la vida real</v>
      </c>
      <c r="B1926" s="139"/>
      <c r="C1926" s="139"/>
      <c r="F1926" s="128"/>
      <c r="G1926" s="124" t="str">
        <f>IF(A1926="","",VLOOKUP(J1850,'TRI-3C'!$B$18:$FH$61,79,FALSE))</f>
        <v/>
      </c>
      <c r="I1926" s="125" t="str">
        <f t="shared" si="70"/>
        <v/>
      </c>
      <c r="J1926" s="128"/>
    </row>
    <row r="1927" spans="1:10" ht="12.75" customHeight="1">
      <c r="A1927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1927" s="149"/>
      <c r="C1927" s="149"/>
      <c r="D1927" s="150"/>
      <c r="E1927" s="150"/>
      <c r="F1927" s="126"/>
      <c r="G1927" s="122" t="str">
        <f>IF(A1927="","",VLOOKUP(J1850,'TRI-3C'!$B$18:$FH$61,80,FALSE))</f>
        <v/>
      </c>
      <c r="H1927" s="150"/>
      <c r="I1927" s="127" t="str">
        <f t="shared" si="70"/>
        <v/>
      </c>
      <c r="J1927" s="126"/>
    </row>
    <row r="1928" spans="1:10" ht="12.75" customHeight="1">
      <c r="A1928" s="147" t="str">
        <f>IF('TRI-3C'!$CD$13="","",'TRI-3C'!$CD$13)</f>
        <v>Reconocer los colores secundarios en objetos e imágenes del entorno.</v>
      </c>
      <c r="B1928" s="139"/>
      <c r="C1928" s="139"/>
      <c r="F1928" s="128"/>
      <c r="G1928" s="124" t="str">
        <f>IF(A1928="","",VLOOKUP(J1850,'TRI-3C'!$B$18:$FH$61,81,FALSE))</f>
        <v/>
      </c>
      <c r="I1928" s="125" t="str">
        <f t="shared" si="70"/>
        <v/>
      </c>
      <c r="J1928" s="128"/>
    </row>
    <row r="1929" spans="1:10" ht="12.75" customHeight="1">
      <c r="A1929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1929" s="154"/>
      <c r="C1929" s="154"/>
      <c r="D1929" s="154"/>
      <c r="E1929" s="154"/>
      <c r="F1929" s="155"/>
      <c r="G1929" s="122" t="str">
        <f>IF(A1929="","",VLOOKUP(J1850,'TRI-3C'!$B$18:$FH$61,82,FALSE))</f>
        <v/>
      </c>
      <c r="H1929" s="150"/>
      <c r="I1929" s="127" t="str">
        <f t="shared" si="70"/>
        <v/>
      </c>
      <c r="J1929" s="126"/>
    </row>
    <row r="1930" spans="1:10" ht="12.75" customHeight="1">
      <c r="A1930" s="147" t="str">
        <f>IF('TRI-3C'!$CF$13="","",'TRI-3C'!$CF$13)</f>
        <v>Relacionar las distintas formas de adquirir dinero con el trabajo y el esfuerzo.</v>
      </c>
      <c r="B1930" s="139"/>
      <c r="C1930" s="139"/>
      <c r="F1930" s="128"/>
      <c r="G1930" s="124" t="str">
        <f>IF(A1930="","",VLOOKUP(J1850,'TRI-3C'!$B$18:$FH$61,83,FALSE))</f>
        <v/>
      </c>
      <c r="I1930" s="125" t="str">
        <f t="shared" si="70"/>
        <v/>
      </c>
      <c r="J1930" s="128"/>
    </row>
    <row r="1931" spans="1:10" ht="12.75" customHeight="1">
      <c r="A1931" s="165" t="str">
        <f>'BI-1T'!$A$11</f>
        <v>COMPRENSIÓN Y EXPRESION DEL LENGUAJE</v>
      </c>
      <c r="B1931" s="149"/>
      <c r="C1931" s="149"/>
      <c r="D1931" s="150"/>
      <c r="E1931" s="150"/>
      <c r="F1931" s="126"/>
      <c r="G1931" s="122" t="str">
        <f>IF(A1931="","",VLOOKUP(J1850,'TRI-3C'!$B$18:$FH$61,84,FALSE))</f>
        <v/>
      </c>
      <c r="H1931" s="150"/>
      <c r="I1931" s="127"/>
      <c r="J1931" s="126"/>
    </row>
    <row r="1932" spans="1:10" ht="12.75" customHeight="1">
      <c r="A1932" s="147" t="str">
        <f>IF('TRI-3C'!$CH$13="","",'TRI-3C'!$CH$13)</f>
        <v>Asociar la imagen de la portada con el título de los cuentos conocidos.</v>
      </c>
      <c r="B1932" s="139"/>
      <c r="C1932" s="139"/>
      <c r="F1932" s="128"/>
      <c r="G1932" s="124" t="str">
        <f>IF(A1932="","",VLOOKUP(J1850,'TRI-3C'!$B$18:$FH$61,85,FALSE))</f>
        <v/>
      </c>
      <c r="I1932" s="125" t="str">
        <f t="shared" ref="I1932:I1952" si="71">IF(G1932="","",G1932)</f>
        <v/>
      </c>
      <c r="J1932" s="128"/>
    </row>
    <row r="1933" spans="1:10" ht="12.75" customHeight="1">
      <c r="A1933" s="148" t="str">
        <f>IF('TRI-3C'!$CI$13="","",'TRI-3C'!$CI$13)</f>
        <v>Colaborar en la creación de textos colectivos con la ayuda del docente.</v>
      </c>
      <c r="B1933" s="158"/>
      <c r="C1933" s="158"/>
      <c r="D1933" s="158"/>
      <c r="E1933" s="158"/>
      <c r="F1933" s="159"/>
      <c r="G1933" s="122" t="str">
        <f>IF(A1933="","",VLOOKUP(J1850,'TRI-3C'!$B$18:$FH$61,86,FALSE))</f>
        <v/>
      </c>
      <c r="H1933" s="150"/>
      <c r="I1933" s="127" t="str">
        <f t="shared" si="71"/>
        <v/>
      </c>
      <c r="J1933" s="126"/>
    </row>
    <row r="1934" spans="1:10" ht="12.75" customHeight="1">
      <c r="A1934" s="11" t="str">
        <f>IF('TRI-3C'!$CJ$13="","",'TRI-3C'!$CJ$13)</f>
        <v>Comprender el derecho propio y de las otras personas a decir que no como una respuesta válida y respetable.</v>
      </c>
      <c r="B1934" s="156"/>
      <c r="C1934" s="156"/>
      <c r="D1934" s="156"/>
      <c r="E1934" s="156"/>
      <c r="F1934" s="157"/>
      <c r="G1934" s="124" t="str">
        <f>IF(A1934="","",VLOOKUP(J1850,'TRI-3C'!$B$18:$FH$61,87,FALSE))</f>
        <v/>
      </c>
      <c r="I1934" s="125" t="str">
        <f t="shared" si="71"/>
        <v/>
      </c>
      <c r="J1934" s="128"/>
    </row>
    <row r="1935" spans="1:10" ht="12.75" customHeight="1">
      <c r="A1935" s="148" t="str">
        <f>IF('TRI-3C'!$CK$13="","",'TRI-3C'!$CK$13)</f>
        <v>Comunicarse a través de dibujos de objetos con detalles que lo vuelven identificables, como representación simbólica de sus ideas.</v>
      </c>
      <c r="B1935" s="149"/>
      <c r="C1935" s="149"/>
      <c r="D1935" s="150"/>
      <c r="E1935" s="150"/>
      <c r="F1935" s="126"/>
      <c r="G1935" s="122" t="str">
        <f>IF(A1935="","",VLOOKUP(J1850,'TRI-3C'!$B$18:$FH$61,88,FALSE))</f>
        <v/>
      </c>
      <c r="H1935" s="150"/>
      <c r="I1935" s="127" t="str">
        <f t="shared" si="71"/>
        <v/>
      </c>
      <c r="J1935" s="126"/>
    </row>
    <row r="1936" spans="1:10" ht="12.75" customHeight="1">
      <c r="A1936" s="147" t="str">
        <f>IF('TRI-3C'!$CL$13="","",'TRI-3C'!$CL$13)</f>
        <v>Comunicarse incorporando palabras nuevas a su vocabulario en función de los ambientes y experiencias en las que interactúa.</v>
      </c>
      <c r="B1936" s="139"/>
      <c r="C1936" s="139"/>
      <c r="F1936" s="128"/>
      <c r="G1936" s="124" t="str">
        <f>IF(A1936="","",VLOOKUP(J1850,'TRI-3C'!$B$18:$FH$61,89,FALSE))</f>
        <v/>
      </c>
      <c r="I1936" s="125" t="str">
        <f t="shared" si="71"/>
        <v/>
      </c>
      <c r="J1936" s="128"/>
    </row>
    <row r="1937" spans="1:10" ht="12.75" customHeight="1">
      <c r="A1937" s="148" t="str">
        <f>IF('TRI-3C'!$CM$13="","",'TRI-3C'!$CM$13)</f>
        <v>Contar un cuento en base a sus imágenes a partir de la portada y siguiendo la secuencia de las páginas.</v>
      </c>
      <c r="B1937" s="149"/>
      <c r="C1937" s="149"/>
      <c r="D1937" s="150"/>
      <c r="E1937" s="150"/>
      <c r="F1937" s="126"/>
      <c r="G1937" s="122" t="str">
        <f>IF(A1937="","",VLOOKUP(J1850,'TRI-3C'!$B$18:$FH$61,90,FALSE))</f>
        <v/>
      </c>
      <c r="H1937" s="150"/>
      <c r="I1937" s="127" t="str">
        <f t="shared" si="71"/>
        <v/>
      </c>
      <c r="J1937" s="126"/>
    </row>
    <row r="1938" spans="1:10" ht="12.75" customHeight="1">
      <c r="A1938" s="147" t="str">
        <f>IF('TRI-3C'!$CN$13="","",'TRI-3C'!$CN$13)</f>
        <v>Describir oralmente imágenes gráficas (pictogramas) y digitales, estructurando oraciones más elaboradas que describan a los objetos que observa.</v>
      </c>
      <c r="B1938" s="139"/>
      <c r="C1938" s="139"/>
      <c r="F1938" s="128"/>
      <c r="G1938" s="124" t="str">
        <f>IF(A1938="","",VLOOKUP(J1850,'TRI-3C'!$B$18:$FH$61,91,FALSE))</f>
        <v/>
      </c>
      <c r="I1938" s="125" t="str">
        <f t="shared" si="71"/>
        <v/>
      </c>
      <c r="J1938" s="128"/>
    </row>
    <row r="1939" spans="1:10" ht="12.75" customHeight="1">
      <c r="A1939" s="192" t="str">
        <f>IF('TRI-3C'!$CO$13="","",'TRI-3C'!$CO$13)</f>
        <v>Describir oralmente imágenes relacionadas con los derechos de las personas en situación de movilidad</v>
      </c>
      <c r="B1939" s="154"/>
      <c r="C1939" s="154"/>
      <c r="D1939" s="154"/>
      <c r="E1939" s="154"/>
      <c r="F1939" s="155"/>
      <c r="G1939" s="122" t="str">
        <f>IF(A1939="","",VLOOKUP(J1850,'TRI-3C'!$B$18:$FH$61,92,FALSE))</f>
        <v/>
      </c>
      <c r="H1939" s="150"/>
      <c r="I1939" s="127" t="str">
        <f t="shared" si="71"/>
        <v/>
      </c>
      <c r="J1939" s="126"/>
    </row>
    <row r="1940" spans="1:10" ht="12.75" customHeight="1">
      <c r="A1940" s="147" t="str">
        <f>IF('TRI-3C'!$CP$13="","",'TRI-3C'!$CP$13)</f>
        <v>Expresarse oralmente pronunciando correctamente la mayoría de las palabras puede presentarse dificultades en la pronunciación de s, y la r.</v>
      </c>
      <c r="B1940" s="139"/>
      <c r="C1940" s="139"/>
      <c r="F1940" s="128"/>
      <c r="G1940" s="124" t="str">
        <f>IF(A1940="","",VLOOKUP(J1850,'TRI-3C'!$B$18:$FH$61,93,FALSE))</f>
        <v/>
      </c>
      <c r="I1940" s="125" t="str">
        <f t="shared" si="71"/>
        <v/>
      </c>
      <c r="J1940" s="128"/>
    </row>
    <row r="1941" spans="1:10" ht="12.75" customHeight="1">
      <c r="A1941" s="148" t="str">
        <f>IF('TRI-3C'!$CQ$13="","",'TRI-3C'!$CQ$13)</f>
        <v>Expresarse utilizando oraciones cortas y completas manteniendo el orden de las palabras.</v>
      </c>
      <c r="B1941" s="149"/>
      <c r="C1941" s="149"/>
      <c r="D1941" s="150"/>
      <c r="E1941" s="150"/>
      <c r="F1941" s="126"/>
      <c r="G1941" s="122" t="str">
        <f>IF(A1941="","",VLOOKUP(J1850,'TRI-3C'!$B$18:$FH$61,94,FALSE))</f>
        <v/>
      </c>
      <c r="H1941" s="150"/>
      <c r="I1941" s="127" t="str">
        <f t="shared" si="71"/>
        <v/>
      </c>
      <c r="J1941" s="126"/>
    </row>
    <row r="1942" spans="1:10" ht="12.75" customHeight="1">
      <c r="A1942" s="147" t="str">
        <f>IF('TRI-3C'!$CR$13="","",'TRI-3C'!$CR$13)</f>
        <v>Identificar “auditivamente” el fonema (sonido) inicial de las palabras más utilizadas.</v>
      </c>
      <c r="B1942" s="139"/>
      <c r="C1942" s="139"/>
      <c r="F1942" s="128"/>
      <c r="G1942" s="124" t="str">
        <f>IF(A1942="","",VLOOKUP(J1850,'TRI-3C'!$B$18:$FH$61,95,FALSE))</f>
        <v/>
      </c>
      <c r="I1942" s="125" t="str">
        <f t="shared" si="71"/>
        <v/>
      </c>
      <c r="J1942" s="128"/>
    </row>
    <row r="1943" spans="1:10" ht="12.75" customHeight="1">
      <c r="A1943" s="148" t="str">
        <f>IF('TRI-3C'!$CS$13="","",'TRI-3C'!$CS$13)</f>
        <v>Identificar una persona adulta de confianza para solicitar apoyo al enfrentar desafíos emocionales en situaciones cotidianas del entorno escolar</v>
      </c>
      <c r="B1943" s="158"/>
      <c r="C1943" s="158"/>
      <c r="D1943" s="158"/>
      <c r="E1943" s="158"/>
      <c r="F1943" s="159"/>
      <c r="G1943" s="122" t="str">
        <f>IF(A1943="","",VLOOKUP(J1850,'TRI-3C'!$B$18:$FH$61,96,FALSE))</f>
        <v/>
      </c>
      <c r="H1943" s="150"/>
      <c r="I1943" s="127" t="str">
        <f t="shared" si="71"/>
        <v/>
      </c>
      <c r="J1943" s="126"/>
    </row>
    <row r="1944" spans="1:10" ht="12.75" customHeight="1">
      <c r="A1944" s="11" t="str">
        <f>IF('TRI-3C'!$CT$13="","",'TRI-3C'!$CT$13)</f>
        <v>Participar en conversaciones más complejas y largas manteniéndose dentro del tema.</v>
      </c>
      <c r="B1944" s="156"/>
      <c r="C1944" s="156"/>
      <c r="D1944" s="156"/>
      <c r="E1944" s="156"/>
      <c r="F1944" s="157"/>
      <c r="G1944" s="124" t="str">
        <f>IF(A1944="","",VLOOKUP(J1850,'TRI-3C'!$B$18:$FH$61,97,FALSE))</f>
        <v/>
      </c>
      <c r="I1944" s="125" t="str">
        <f t="shared" si="71"/>
        <v/>
      </c>
      <c r="J1944" s="128"/>
    </row>
    <row r="1945" spans="1:10" ht="12.75" customHeight="1">
      <c r="A1945" s="148" t="str">
        <f>IF('TRI-3C'!$CU$13="","",'TRI-3C'!$CU$13)</f>
        <v>Producir palabras que riman espontáneamente tomado en cuenta los sonidos finales de las mismas.</v>
      </c>
      <c r="B1945" s="149"/>
      <c r="C1945" s="149"/>
      <c r="D1945" s="150"/>
      <c r="E1945" s="150"/>
      <c r="F1945" s="126"/>
      <c r="G1945" s="122" t="str">
        <f>IF(A1945="","",VLOOKUP(J1850,'TRI-3C'!$B$18:$FH$61,98,FALSE))</f>
        <v/>
      </c>
      <c r="H1945" s="150"/>
      <c r="I1945" s="127" t="str">
        <f t="shared" si="71"/>
        <v/>
      </c>
      <c r="J1945" s="126"/>
    </row>
    <row r="1946" spans="1:10" ht="12.75" customHeight="1">
      <c r="A1946" s="147" t="str">
        <f>IF('TRI-3C'!$CV$13="","",'TRI-3C'!$CV$13)</f>
        <v>Realizar modificaciones del contenido de un cuento relatado por el adulto, cambiando partes del él como: acciones y final.</v>
      </c>
      <c r="B1946" s="139"/>
      <c r="C1946" s="139"/>
      <c r="F1946" s="128"/>
      <c r="G1946" s="124" t="str">
        <f>IF(A1946="","",VLOOKUP(J1850,'TRI-3C'!$B$18:$FH$61,99,FALSE))</f>
        <v/>
      </c>
      <c r="I1946" s="125" t="str">
        <f t="shared" si="71"/>
        <v/>
      </c>
      <c r="J1946" s="128"/>
    </row>
    <row r="1947" spans="1:10" ht="12.75" customHeight="1">
      <c r="A1947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1947" s="149"/>
      <c r="C1947" s="149"/>
      <c r="D1947" s="150"/>
      <c r="E1947" s="150"/>
      <c r="F1947" s="126"/>
      <c r="G1947" s="122" t="str">
        <f>IF(A1947="","",VLOOKUP(J1850,'TRI-3C'!$B$18:$FH$61,100,FALSE))</f>
        <v/>
      </c>
      <c r="H1947" s="150"/>
      <c r="I1947" s="127" t="str">
        <f t="shared" si="71"/>
        <v/>
      </c>
      <c r="J1947" s="126"/>
    </row>
    <row r="1948" spans="1:10" ht="12.75" customHeight="1">
      <c r="A1948" s="147" t="str">
        <f>IF('TRI-3C'!$CX$13="","",'TRI-3C'!$CX$13)</f>
        <v>Reconocer etiquetas y rótulos de su entorno inmediato y los “lee”.</v>
      </c>
      <c r="B1948" s="139"/>
      <c r="C1948" s="139"/>
      <c r="F1948" s="128"/>
      <c r="G1948" s="124" t="str">
        <f>IF(A1948="","",VLOOKUP(J1850,'TRI-3C'!$B$18:$FH$61,101,FALSE))</f>
        <v/>
      </c>
      <c r="I1948" s="125" t="str">
        <f t="shared" si="71"/>
        <v/>
      </c>
      <c r="J1948" s="128"/>
    </row>
    <row r="1949" spans="1:10" ht="12.75" customHeight="1">
      <c r="A1949" s="192" t="str">
        <f>IF('TRI-3C'!$CY$13="","",'TRI-3C'!$CY$13)</f>
        <v>Relatar cuentos, narrados por el adulto, manteniendo la secuencia, sin la ayuda del paratexto.</v>
      </c>
      <c r="B1949" s="154"/>
      <c r="C1949" s="154"/>
      <c r="D1949" s="154"/>
      <c r="E1949" s="154"/>
      <c r="F1949" s="155"/>
      <c r="G1949" s="122" t="str">
        <f>IF(A1949="","",VLOOKUP(J1850,'TRI-3C'!$B$18:$FH$61,102,FALSE))</f>
        <v/>
      </c>
      <c r="H1949" s="150"/>
      <c r="I1949" s="127" t="str">
        <f t="shared" si="71"/>
        <v/>
      </c>
      <c r="J1949" s="126"/>
    </row>
    <row r="1950" spans="1:10" ht="12.75" customHeight="1">
      <c r="A1950" s="147" t="str">
        <f>IF('TRI-3C'!$CZ$13="","",'TRI-3C'!$CZ$13)</f>
        <v>Reproducir trabalenguas sencillos, adivinanzas, canciones y poemas cortos, mejorando su pronunciación y potenciando su capacidad imaginativa.</v>
      </c>
      <c r="B1950" s="139"/>
      <c r="C1950" s="139"/>
      <c r="F1950" s="128"/>
      <c r="G1950" s="124" t="str">
        <f>IF(A1950="","",VLOOKUP(J1850,'TRI-3C'!$B$18:$FH$61,103,FALSE))</f>
        <v/>
      </c>
      <c r="I1950" s="125" t="str">
        <f t="shared" si="71"/>
        <v/>
      </c>
      <c r="J1950" s="128"/>
    </row>
    <row r="1951" spans="1:10" ht="12.75" customHeight="1">
      <c r="A1951" s="148" t="str">
        <f>IF('TRI-3C'!$DA$13="","",'TRI-3C'!$DA$13)</f>
        <v>Responder preguntas sobre un texto narrado por el adulto, relacionadas a los personajes y acciones principales.</v>
      </c>
      <c r="B1951" s="149"/>
      <c r="C1951" s="149"/>
      <c r="D1951" s="150"/>
      <c r="E1951" s="150"/>
      <c r="F1951" s="126"/>
      <c r="G1951" s="122" t="str">
        <f>IF(A1951="","",VLOOKUP(J1850,'TRI-3C'!$B$18:$FH$61,104,FALSE))</f>
        <v/>
      </c>
      <c r="H1951" s="150"/>
      <c r="I1951" s="127" t="str">
        <f t="shared" si="71"/>
        <v/>
      </c>
      <c r="J1951" s="126"/>
    </row>
    <row r="1952" spans="1:10" ht="12.75" customHeight="1">
      <c r="A1952" s="147" t="str">
        <f>IF('TRI-3C'!$DB$13="","",'TRI-3C'!$DB$13)</f>
        <v>Seguir instrucciones sencillas que involucren la ejecución de tres o más actividades</v>
      </c>
      <c r="B1952" s="139"/>
      <c r="C1952" s="139"/>
      <c r="F1952" s="128"/>
      <c r="G1952" s="124" t="str">
        <f>IF(A1952="","",VLOOKUP(J1850,'TRI-3C'!$B$18:$FH$61,105,FALSE))</f>
        <v/>
      </c>
      <c r="I1952" s="125" t="str">
        <f t="shared" si="71"/>
        <v/>
      </c>
      <c r="J1952" s="128"/>
    </row>
    <row r="1953" spans="1:10" ht="12.75" customHeight="1">
      <c r="A1953" s="165" t="str">
        <f>'BI-1T'!$A$12</f>
        <v>EXPRESIÓN ARTISTICA</v>
      </c>
      <c r="B1953" s="158"/>
      <c r="C1953" s="158"/>
      <c r="D1953" s="158"/>
      <c r="E1953" s="158"/>
      <c r="F1953" s="159"/>
      <c r="G1953" s="122" t="str">
        <f>IF(A1953="","",VLOOKUP(J1850,'TRI-3C'!$B$18:$FH$61,106,FALSE))</f>
        <v/>
      </c>
      <c r="H1953" s="150"/>
      <c r="I1953" s="127"/>
      <c r="J1953" s="126"/>
    </row>
    <row r="1954" spans="1:10" ht="12.75" customHeight="1">
      <c r="A1954" s="11" t="str">
        <f>IF('TRI-3C'!$DD$13="","",'TRI-3C'!$DD$13)</f>
        <v>Cantar canciones siguiendo el ritmo y coordinando con las expresiones de su cuerpo.</v>
      </c>
      <c r="B1954" s="156"/>
      <c r="C1954" s="156"/>
      <c r="D1954" s="156"/>
      <c r="E1954" s="156"/>
      <c r="F1954" s="157"/>
      <c r="G1954" s="124" t="str">
        <f>IF(A1954="","",VLOOKUP(J1850,'TRI-3C'!$B$18:$FH$61,107,FALSE))</f>
        <v/>
      </c>
      <c r="I1954" s="125" t="str">
        <f t="shared" ref="I1954:I1964" si="72">IF(G1954="","",G1954)</f>
        <v/>
      </c>
      <c r="J1954" s="128"/>
    </row>
    <row r="1955" spans="1:10" ht="12.75" customHeight="1">
      <c r="A1955" s="148" t="str">
        <f>IF('TRI-3C'!$DE$13="","",'TRI-3C'!$DE$13)</f>
        <v>Comunicar de manera escrita sus ideas intentando imitar letras o formas parecidas a letras.</v>
      </c>
      <c r="B1955" s="149"/>
      <c r="C1955" s="149"/>
      <c r="D1955" s="150"/>
      <c r="E1955" s="150"/>
      <c r="F1955" s="126"/>
      <c r="G1955" s="122" t="str">
        <f>IF(A1955="","",VLOOKUP(J1850,'TRI-3C'!$B$18:$FH$61,108,FALSE))</f>
        <v/>
      </c>
      <c r="H1955" s="150"/>
      <c r="I1955" s="127" t="str">
        <f t="shared" si="72"/>
        <v/>
      </c>
      <c r="J1955" s="126"/>
    </row>
    <row r="1956" spans="1:10" ht="12.75" customHeight="1">
      <c r="A1956" s="147" t="str">
        <f>IF('TRI-3C'!$DF$13="","",'TRI-3C'!$DF$13)</f>
        <v>Ejecutar patrones de más de dos ritmos con partes del cuerpo y elementos o instrumentos sonoros.</v>
      </c>
      <c r="B1956" s="139"/>
      <c r="C1956" s="139"/>
      <c r="F1956" s="128"/>
      <c r="G1956" s="124" t="str">
        <f>IF(A1956="","",VLOOKUP(J1850,'TRI-3C'!$B$18:$FH$61,109,FALSE))</f>
        <v/>
      </c>
      <c r="I1956" s="125" t="str">
        <f t="shared" si="72"/>
        <v/>
      </c>
      <c r="J1956" s="128"/>
    </row>
    <row r="1957" spans="1:10" ht="12.75" customHeight="1">
      <c r="A1957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1957" s="149"/>
      <c r="C1957" s="149"/>
      <c r="D1957" s="150"/>
      <c r="E1957" s="150"/>
      <c r="F1957" s="126"/>
      <c r="G1957" s="122" t="str">
        <f>IF(A1957="","",VLOOKUP(J1850,'TRI-3C'!$B$18:$FH$61,110,FALSE))</f>
        <v/>
      </c>
      <c r="H1957" s="150"/>
      <c r="I1957" s="127" t="str">
        <f t="shared" si="72"/>
        <v/>
      </c>
      <c r="J1957" s="126"/>
    </row>
    <row r="1958" spans="1:10" ht="12.75" customHeight="1">
      <c r="A1958" s="147" t="str">
        <f>IF('TRI-3C'!$DH$13="","",'TRI-3C'!$DH$13)</f>
        <v>Expresar su opinión al observar una obra artística relacionada a la plástica o a la escultura.</v>
      </c>
      <c r="B1958" s="139"/>
      <c r="C1958" s="139"/>
      <c r="F1958" s="128"/>
      <c r="G1958" s="124" t="str">
        <f>IF(A1958="","",VLOOKUP(J1850,'TRI-3C'!$B$18:$FH$61,111,FALSE))</f>
        <v/>
      </c>
      <c r="I1958" s="125" t="str">
        <f t="shared" si="72"/>
        <v/>
      </c>
      <c r="J1958" s="128"/>
    </row>
    <row r="1959" spans="1:10" ht="12.75" customHeight="1">
      <c r="A1959" s="192" t="str">
        <f>IF('TRI-3C'!$DI$13="","",'TRI-3C'!$DI$13)</f>
        <v>Expresar sus vivencias y experiencias a través del dibujo libre.</v>
      </c>
      <c r="B1959" s="154"/>
      <c r="C1959" s="154"/>
      <c r="D1959" s="154"/>
      <c r="E1959" s="154"/>
      <c r="F1959" s="155"/>
      <c r="G1959" s="122" t="str">
        <f>IF(A1959="","",VLOOKUP(J1850,'TRI-3C'!$B$18:$FH$61,112,FALSE))</f>
        <v/>
      </c>
      <c r="H1959" s="150"/>
      <c r="I1959" s="127" t="str">
        <f t="shared" si="72"/>
        <v/>
      </c>
      <c r="J1959" s="126"/>
    </row>
    <row r="1960" spans="1:10" ht="12.75" customHeight="1">
      <c r="A1960" s="147" t="str">
        <f>IF('TRI-3C'!$DJ$13="","",'TRI-3C'!$DJ$13)</f>
        <v>Mantener el ritmo y las secuencias de pasos sencillos durante la ejecución de coreografías.</v>
      </c>
      <c r="B1960" s="139"/>
      <c r="C1960" s="139"/>
      <c r="F1960" s="128"/>
      <c r="G1960" s="124" t="str">
        <f>IF(A1960="","",VLOOKUP(J1850,'TRI-3C'!$B$18:$FH$61,113,FALSE))</f>
        <v/>
      </c>
      <c r="I1960" s="125" t="str">
        <f t="shared" si="72"/>
        <v/>
      </c>
      <c r="J1960" s="128"/>
    </row>
    <row r="1961" spans="1:10" ht="12.75" customHeight="1">
      <c r="A1961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1961" s="149"/>
      <c r="C1961" s="149"/>
      <c r="D1961" s="150"/>
      <c r="E1961" s="150"/>
      <c r="F1961" s="126"/>
      <c r="G1961" s="122" t="str">
        <f>IF(A1961="","",VLOOKUP(J1850,'TRI-3C'!$B$18:$FH$61,114,FALSE))</f>
        <v/>
      </c>
      <c r="H1961" s="150"/>
      <c r="I1961" s="127" t="str">
        <f t="shared" si="72"/>
        <v/>
      </c>
      <c r="J1961" s="126"/>
    </row>
    <row r="1962" spans="1:10" ht="12.75" customHeight="1">
      <c r="A1962" s="147" t="str">
        <f>IF('TRI-3C'!$DL$13="","",'TRI-3C'!$DL$13)</f>
        <v>Participar en dramatizaciones, asumiendo roles de diferentes personas del entorno y de personajes de cuentos e historietas.</v>
      </c>
      <c r="B1962" s="139"/>
      <c r="C1962" s="139"/>
      <c r="F1962" s="128"/>
      <c r="G1962" s="124" t="str">
        <f>IF(A1962="","",VLOOKUP(J1850,'TRI-3C'!$B$18:$FH$61,115,FALSE))</f>
        <v/>
      </c>
      <c r="I1962" s="125" t="str">
        <f t="shared" si="72"/>
        <v/>
      </c>
      <c r="J1962" s="128"/>
    </row>
    <row r="1963" spans="1:10" ht="12.75" customHeight="1">
      <c r="A1963" s="148" t="str">
        <f>IF('TRI-3C'!$DM$13="","",'TRI-3C'!$DM$13)</f>
        <v>Participar en rondas populares, bailes y juegos tradicionales, asumiendo los roles y respetando las reglas.</v>
      </c>
      <c r="B1963" s="158"/>
      <c r="C1963" s="158"/>
      <c r="D1963" s="158"/>
      <c r="E1963" s="158"/>
      <c r="F1963" s="159"/>
      <c r="G1963" s="122" t="str">
        <f>IF(A1963="","",VLOOKUP(J1850,'TRI-3C'!$B$18:$FH$61,116,FALSE))</f>
        <v/>
      </c>
      <c r="H1963" s="150"/>
      <c r="I1963" s="127" t="str">
        <f t="shared" si="72"/>
        <v/>
      </c>
      <c r="J1963" s="126"/>
    </row>
    <row r="1964" spans="1:10" ht="12.75" customHeight="1">
      <c r="A1964" s="11" t="str">
        <f>IF('TRI-3C'!$DN$13="","",'TRI-3C'!$DN$13)</f>
        <v>Realizar actividades creativas utilizando las técnicas grafo plásticas con variedad de materiales.</v>
      </c>
      <c r="B1964" s="156"/>
      <c r="C1964" s="156"/>
      <c r="D1964" s="156"/>
      <c r="E1964" s="156"/>
      <c r="F1964" s="157"/>
      <c r="G1964" s="124" t="str">
        <f>IF(A1964="","",VLOOKUP(J1850,'TRI-3C'!$B$18:$FH$61,117,FALSE))</f>
        <v/>
      </c>
      <c r="I1964" s="125" t="str">
        <f t="shared" si="72"/>
        <v/>
      </c>
      <c r="J1964" s="128"/>
    </row>
    <row r="1965" spans="1:10" ht="12.75" customHeight="1">
      <c r="A1965" s="165" t="str">
        <f>'BI-1T'!$A$13</f>
        <v>EXPRESION CORPORAL Y MOTRICIDAD</v>
      </c>
      <c r="B1965" s="149"/>
      <c r="C1965" s="149"/>
      <c r="D1965" s="150"/>
      <c r="E1965" s="150"/>
      <c r="F1965" s="126"/>
      <c r="G1965" s="122" t="str">
        <f>IF(A1965="","",VLOOKUP(J1850,'TRI-3C'!$B$18:$FH$61,118,FALSE))</f>
        <v/>
      </c>
      <c r="H1965" s="150"/>
      <c r="I1965" s="127"/>
      <c r="J1965" s="126"/>
    </row>
    <row r="1966" spans="1:10" ht="12.75" customHeight="1">
      <c r="A1966" s="147" t="str">
        <f>IF('TRI-3C'!$DP$13="","",'TRI-3C'!$DP$13)</f>
        <v>Caminar y correr con soltura y seguridad manteniendo el equilibrio a diferentes distancias, orientaciones y ritmos en espacios parciales.</v>
      </c>
      <c r="B1966" s="139"/>
      <c r="C1966" s="139"/>
      <c r="F1966" s="128"/>
      <c r="G1966" s="124" t="str">
        <f>IF(A1966="","",VLOOKUP(J1850,'TRI-3C'!$B$18:$FH$61,119,FALSE))</f>
        <v/>
      </c>
      <c r="I1966" s="125" t="str">
        <f t="shared" ref="I1966:I1993" si="73">IF(G1966="","",G1966)</f>
        <v/>
      </c>
      <c r="J1966" s="128"/>
    </row>
    <row r="1967" spans="1:10" ht="12.75" customHeight="1">
      <c r="A1967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1967" s="149"/>
      <c r="C1967" s="149"/>
      <c r="D1967" s="150"/>
      <c r="E1967" s="150"/>
      <c r="F1967" s="126"/>
      <c r="G1967" s="122" t="str">
        <f>IF(A1967="","",VLOOKUP(J1850,'TRI-3C'!$B$18:$FH$61,120,FALSE))</f>
        <v/>
      </c>
      <c r="H1967" s="150"/>
      <c r="I1967" s="127" t="str">
        <f t="shared" si="73"/>
        <v/>
      </c>
      <c r="J1967" s="126"/>
    </row>
    <row r="1968" spans="1:10" ht="12.75" customHeight="1">
      <c r="A1968" s="147" t="str">
        <f>IF('TRI-3C'!$DR$13="","",'TRI-3C'!$DR$13)</f>
        <v>Discriminar sonidos onomatopéyicos y diferencia los sonidos naturales de los artificiales</v>
      </c>
      <c r="B1968" s="139"/>
      <c r="C1968" s="139"/>
      <c r="F1968" s="128"/>
      <c r="G1968" s="124" t="str">
        <f>IF(A1968="","",VLOOKUP(J1850,'TRI-3C'!$B$18:$FH$61,121,FALSE))</f>
        <v/>
      </c>
      <c r="I1968" s="125" t="str">
        <f t="shared" si="73"/>
        <v/>
      </c>
      <c r="J1968" s="128"/>
    </row>
    <row r="1969" spans="1:10" ht="12.75" customHeight="1">
      <c r="A1969" s="192" t="str">
        <f>IF('TRI-3C'!$DS$13="","",'TRI-3C'!$DS$13)</f>
        <v>Ejecutar actividades coordinadamente y con un control adecuado de fuerza y tonicidad muscular como: lanzar, atrapar y patear objetos y pelotas.</v>
      </c>
      <c r="B1969" s="154"/>
      <c r="C1969" s="154"/>
      <c r="D1969" s="154"/>
      <c r="E1969" s="154"/>
      <c r="F1969" s="155"/>
      <c r="G1969" s="122" t="str">
        <f>IF(A1969="","",VLOOKUP(J1850,'TRI-3C'!$B$18:$FH$61,122,FALSE))</f>
        <v/>
      </c>
      <c r="H1969" s="150"/>
      <c r="I1969" s="127" t="str">
        <f t="shared" si="73"/>
        <v/>
      </c>
      <c r="J1969" s="126"/>
    </row>
    <row r="1970" spans="1:10" ht="12.75" customHeight="1">
      <c r="A1970" s="147" t="str">
        <f>IF('TRI-3C'!$DT$13="","",'TRI-3C'!$DT$13)</f>
        <v>Emplear su lado dominante en la realización de la mayoría de las actividades que utilice la mano, ojo y pie.</v>
      </c>
      <c r="B1970" s="139"/>
      <c r="C1970" s="139"/>
      <c r="F1970" s="128"/>
      <c r="G1970" s="124" t="str">
        <f>IF(A1970="","",VLOOKUP(J1850,'TRI-3C'!$B$18:$FH$61,123,FALSE))</f>
        <v/>
      </c>
      <c r="I1970" s="125" t="str">
        <f t="shared" si="73"/>
        <v/>
      </c>
      <c r="J1970" s="128"/>
    </row>
    <row r="1971" spans="1:10" ht="12.75" customHeight="1">
      <c r="A1971" s="148" t="str">
        <f>IF('TRI-3C'!$DU$13="","",'TRI-3C'!$DU$13)</f>
        <v>Galopar y salticar coordinadamente con obstáculos ejecutando circuitos.</v>
      </c>
      <c r="B1971" s="149"/>
      <c r="C1971" s="149"/>
      <c r="D1971" s="150"/>
      <c r="E1971" s="150"/>
      <c r="F1971" s="126"/>
      <c r="G1971" s="122" t="str">
        <f>IF(A1971="","",VLOOKUP(J1850,'TRI-3C'!$B$18:$FH$61,124,FALSE))</f>
        <v/>
      </c>
      <c r="H1971" s="150"/>
      <c r="I1971" s="127" t="str">
        <f t="shared" si="73"/>
        <v/>
      </c>
      <c r="J1971" s="126"/>
    </row>
    <row r="1972" spans="1:10" ht="12.75" customHeight="1">
      <c r="A1972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1972" s="139"/>
      <c r="C1972" s="139"/>
      <c r="F1972" s="128"/>
      <c r="G1972" s="124" t="str">
        <f>IF(A1972="","",VLOOKUP(J1850,'TRI-3C'!$B$18:$FH$61,125,FALSE))</f>
        <v/>
      </c>
      <c r="I1972" s="125" t="str">
        <f t="shared" si="73"/>
        <v/>
      </c>
      <c r="J1972" s="128"/>
    </row>
    <row r="1973" spans="1:10" ht="12.75" customHeight="1">
      <c r="A1973" s="148" t="str">
        <f>IF('TRI-3C'!$DW$13="","",'TRI-3C'!$DW$13)</f>
        <v>Mantener el equilibro al caminar sobre líneas rectas, curvas y quebradas con altura (aprox. 20 cm) logrando un adecuado control postural.</v>
      </c>
      <c r="B1973" s="158"/>
      <c r="C1973" s="158"/>
      <c r="D1973" s="158"/>
      <c r="E1973" s="158"/>
      <c r="F1973" s="159"/>
      <c r="G1973" s="122" t="str">
        <f>IF(A1973="","",VLOOKUP(J1850,'TRI-3C'!$B$18:$FH$61,126,FALSE))</f>
        <v/>
      </c>
      <c r="H1973" s="150"/>
      <c r="I1973" s="127" t="str">
        <f t="shared" si="73"/>
        <v/>
      </c>
      <c r="J1973" s="126"/>
    </row>
    <row r="1974" spans="1:10" ht="12.75" customHeight="1">
      <c r="A1974" s="11" t="str">
        <f>IF('TRI-3C'!$DX$13="","",'TRI-3C'!$DX$13)</f>
        <v>Mantener un adecuado control postural en diferentes posiciones del cuerpo y en desplazamientos.</v>
      </c>
      <c r="B1974" s="156"/>
      <c r="C1974" s="156"/>
      <c r="D1974" s="156"/>
      <c r="E1974" s="156"/>
      <c r="F1974" s="157"/>
      <c r="G1974" s="124" t="str">
        <f>IF(A1974="","",VLOOKUP(J1850,'TRI-3C'!$B$18:$FH$61,127,FALSE))</f>
        <v/>
      </c>
      <c r="I1974" s="125" t="str">
        <f t="shared" si="73"/>
        <v/>
      </c>
      <c r="J1974" s="128"/>
    </row>
    <row r="1975" spans="1:10" ht="12.75" customHeight="1">
      <c r="A1975" s="148" t="str">
        <f>IF('TRI-3C'!$DY$13="","",'TRI-3C'!$DY$13)</f>
        <v>Orientarse en el espacio realizando desplazamientos en función de consignas dadas con las nociones: entre, adelante-atrás, junto a, cerca-lejos</v>
      </c>
      <c r="B1975" s="149"/>
      <c r="C1975" s="149"/>
      <c r="D1975" s="150"/>
      <c r="E1975" s="150"/>
      <c r="F1975" s="126"/>
      <c r="G1975" s="122" t="str">
        <f>IF(A1975="","",VLOOKUP(J1850,'TRI-3C'!$B$18:$FH$61,128,FALSE))</f>
        <v/>
      </c>
      <c r="H1975" s="150"/>
      <c r="I1975" s="127" t="str">
        <f t="shared" si="73"/>
        <v/>
      </c>
      <c r="J1975" s="126"/>
    </row>
    <row r="1976" spans="1:10" ht="12.75" customHeight="1">
      <c r="A1976" s="147" t="str">
        <f>IF('TRI-3C'!$DZ$13="","",'TRI-3C'!$DZ$13)</f>
        <v>Realiza varios movimientos y desplazamientos combinados a diferentes velocidades (rápido, lento), duración (largos y corto).</v>
      </c>
      <c r="B1976" s="139"/>
      <c r="C1976" s="139"/>
      <c r="F1976" s="128"/>
      <c r="G1976" s="124" t="str">
        <f>IF(A1976="","",VLOOKUP(J1850,'TRI-3C'!$B$18:$FH$61,129,FALSE))</f>
        <v/>
      </c>
      <c r="I1976" s="125" t="str">
        <f t="shared" si="73"/>
        <v/>
      </c>
      <c r="J1976" s="128"/>
    </row>
    <row r="1977" spans="1:10" ht="12.75" customHeight="1">
      <c r="A1977" s="148" t="str">
        <f>IF('TRI-3C'!$EA$13="","",'TRI-3C'!$EA$13)</f>
        <v>Realizar actividades de coordinación visomotriz con niveles de dificultad creciente en el tamaño y tipo de materiales.</v>
      </c>
      <c r="B1977" s="149"/>
      <c r="C1977" s="149"/>
      <c r="D1977" s="150"/>
      <c r="E1977" s="150"/>
      <c r="F1977" s="126"/>
      <c r="G1977" s="122" t="str">
        <f>IF(A1977="","",VLOOKUP(J1850,'TRI-3C'!$B$18:$FH$61,130,FALSE))</f>
        <v/>
      </c>
      <c r="H1977" s="150"/>
      <c r="I1977" s="127" t="str">
        <f t="shared" si="73"/>
        <v/>
      </c>
      <c r="J1977" s="126"/>
    </row>
    <row r="1978" spans="1:10" ht="12.75" customHeight="1">
      <c r="A1978" s="147" t="str">
        <f>IF('TRI-3C'!$EB$13="","",'TRI-3C'!$EB$13)</f>
        <v>Realizar desplazamientos y movimientos combinados utilizando el espacio total y parcial a diferentes distancias (largas-cortas)</v>
      </c>
      <c r="B1978" s="139"/>
      <c r="C1978" s="139"/>
      <c r="F1978" s="128"/>
      <c r="G1978" s="124" t="str">
        <f>IF(A1978="","",VLOOKUP(J1850,'TRI-3C'!$B$18:$FH$61,131,FALSE))</f>
        <v/>
      </c>
      <c r="I1978" s="125" t="str">
        <f t="shared" si="73"/>
        <v/>
      </c>
      <c r="J1978" s="128"/>
    </row>
    <row r="1979" spans="1:10" ht="12.75" customHeight="1">
      <c r="A1979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1979" s="154"/>
      <c r="C1979" s="154"/>
      <c r="D1979" s="154"/>
      <c r="E1979" s="154"/>
      <c r="F1979" s="155"/>
      <c r="G1979" s="122" t="str">
        <f>IF(A1979="","",VLOOKUP(J1850,'TRI-3C'!$B$18:$FH$61,132,FALSE))</f>
        <v/>
      </c>
      <c r="H1979" s="150"/>
      <c r="I1979" s="127" t="str">
        <f t="shared" si="73"/>
        <v/>
      </c>
      <c r="J1979" s="126"/>
    </row>
    <row r="1980" spans="1:10" ht="12.75" customHeight="1">
      <c r="A1980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1980" s="139"/>
      <c r="C1980" s="139"/>
      <c r="F1980" s="128"/>
      <c r="G1980" s="124" t="str">
        <f>IF(A1980="","",VLOOKUP(J1850,'TRI-3C'!$B$18:$FH$61,133,FALSE))</f>
        <v/>
      </c>
      <c r="I1980" s="125" t="str">
        <f t="shared" si="73"/>
        <v/>
      </c>
      <c r="J1980" s="128"/>
    </row>
    <row r="1981" spans="1:10" ht="12.75" customHeight="1">
      <c r="A1981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1981" s="149"/>
      <c r="C1981" s="149"/>
      <c r="D1981" s="150"/>
      <c r="E1981" s="150"/>
      <c r="F1981" s="126"/>
      <c r="G1981" s="122" t="str">
        <f>IF(A1981="","",VLOOKUP(J1850,'TRI-3C'!$B$18:$FH$61,134,FALSE))</f>
        <v/>
      </c>
      <c r="H1981" s="150"/>
      <c r="I1981" s="127" t="str">
        <f t="shared" si="73"/>
        <v/>
      </c>
      <c r="J1981" s="126"/>
    </row>
    <row r="1982" spans="1:10" ht="12.75" customHeight="1">
      <c r="A1982" s="147" t="str">
        <f>IF('TRI-3C'!$EF$13="","",'TRI-3C'!$EF$13)</f>
        <v>Realizar movimientos diferenciados con los lados laterales del cuerpo (un lado y otro lado).</v>
      </c>
      <c r="B1982" s="139"/>
      <c r="C1982" s="139"/>
      <c r="F1982" s="128"/>
      <c r="G1982" s="124" t="str">
        <f>IF(A1982="","",VLOOKUP(J1850,'TRI-3C'!$B$18:$FH$61,135,FALSE))</f>
        <v/>
      </c>
      <c r="I1982" s="125" t="str">
        <f t="shared" si="73"/>
        <v/>
      </c>
      <c r="J1982" s="128"/>
    </row>
    <row r="1983" spans="1:10" ht="12.75" customHeight="1">
      <c r="A1983" s="148" t="str">
        <f>IF('TRI-3C'!$EG$13="","",'TRI-3C'!$EG$13)</f>
        <v>Realizar movimientos para la coordinación de ojo y pie como: patear pelotas hacia un punto fijo determinado.</v>
      </c>
      <c r="B1983" s="158"/>
      <c r="C1983" s="158"/>
      <c r="D1983" s="158"/>
      <c r="E1983" s="158"/>
      <c r="F1983" s="159"/>
      <c r="G1983" s="122" t="str">
        <f>IF(A1983="","",VLOOKUP(J1850,'TRI-3C'!$B$18:$FH$61,136,FALSE))</f>
        <v/>
      </c>
      <c r="H1983" s="150"/>
      <c r="I1983" s="127" t="str">
        <f t="shared" si="73"/>
        <v/>
      </c>
      <c r="J1983" s="126"/>
    </row>
    <row r="1984" spans="1:10" ht="12.75" customHeight="1">
      <c r="A1984" s="11" t="str">
        <f>IF('TRI-3C'!$EH$13="","",'TRI-3C'!$EH$13)</f>
        <v>Realizar representaciones gráficas utilizando el dibujo con detalles que le dan intencionalidad y sentido para identificarlos</v>
      </c>
      <c r="B1984" s="156"/>
      <c r="C1984" s="156"/>
      <c r="D1984" s="156"/>
      <c r="E1984" s="156"/>
      <c r="F1984" s="157"/>
      <c r="G1984" s="124" t="str">
        <f>IF(A1984="","",VLOOKUP(J1850,'TRI-3C'!$B$18:$FH$61,137,FALSE))</f>
        <v/>
      </c>
      <c r="I1984" s="125" t="str">
        <f t="shared" si="73"/>
        <v/>
      </c>
      <c r="J1984" s="128"/>
    </row>
    <row r="1985" spans="1:10" ht="12.75" customHeight="1">
      <c r="A1985" s="148" t="str">
        <f>IF('TRI-3C'!$EI$13="","",'TRI-3C'!$EI$13)</f>
        <v>Reconocer la importancia del peatón y respetar su espacio en la vía mediante actividades lúdicas que fomenten el aprendizaje de normas de tránsito.</v>
      </c>
      <c r="B1985" s="149"/>
      <c r="C1985" s="149"/>
      <c r="D1985" s="150"/>
      <c r="E1985" s="150"/>
      <c r="F1985" s="126"/>
      <c r="G1985" s="122" t="str">
        <f>IF(A1985="","",VLOOKUP(J1850,'TRI-3C'!$B$18:$FH$61,138,FALSE))</f>
        <v/>
      </c>
      <c r="H1985" s="150"/>
      <c r="I1985" s="127" t="str">
        <f t="shared" si="73"/>
        <v/>
      </c>
      <c r="J1985" s="126"/>
    </row>
    <row r="1986" spans="1:10" ht="12.75" customHeight="1">
      <c r="A1986" s="147" t="str">
        <f>IF('TRI-3C'!$EJ$13="","",'TRI-3C'!$EJ$13)</f>
        <v>Representar la figura humana utilizando el monigote e incorporando detalles según la interiorización de su imagen corporal.</v>
      </c>
      <c r="B1986" s="139"/>
      <c r="C1986" s="139"/>
      <c r="F1986" s="128"/>
      <c r="G1986" s="124" t="str">
        <f>IF(A1986="","",VLOOKUP(J1850,'TRI-3C'!$B$18:$FH$61,139,FALSE))</f>
        <v/>
      </c>
      <c r="I1986" s="125" t="str">
        <f t="shared" si="73"/>
        <v/>
      </c>
      <c r="J1986" s="128"/>
    </row>
    <row r="1987" spans="1:10" ht="12.75" customHeight="1">
      <c r="A1987" s="148" t="str">
        <f>IF('TRI-3C'!$EK$13="","",'TRI-3C'!$EK$13)</f>
        <v>Saltar de un pie a otro alternadamente, de manera autónoma.</v>
      </c>
      <c r="B1987" s="149"/>
      <c r="C1987" s="149"/>
      <c r="D1987" s="150"/>
      <c r="E1987" s="150"/>
      <c r="F1987" s="126"/>
      <c r="G1987" s="122" t="str">
        <f>IF(A1987="","",VLOOKUP(J1850,'TRI-3C'!$B$18:$FH$61,140,FALSE))</f>
        <v/>
      </c>
      <c r="H1987" s="150"/>
      <c r="I1987" s="127" t="str">
        <f t="shared" si="73"/>
        <v/>
      </c>
      <c r="J1987" s="126"/>
    </row>
    <row r="1988" spans="1:10" ht="12.75" customHeight="1">
      <c r="A1988" s="147" t="str">
        <f>IF('TRI-3C'!$EL$13="","",'TRI-3C'!$EL$13)</f>
        <v>Saltar en dos pies en sentido vertical obstáculos de 20 a 30 cm en altura y en sentido horizontal longitudes de aproximadamente 50 a 70 cm.</v>
      </c>
      <c r="B1988" s="139"/>
      <c r="C1988" s="139"/>
      <c r="F1988" s="128"/>
      <c r="G1988" s="124" t="str">
        <f>IF(A1988="","",VLOOKUP(J1850,'TRI-3C'!$B$18:$FH$61,141,FALSE))</f>
        <v/>
      </c>
      <c r="I1988" s="125" t="str">
        <f t="shared" si="73"/>
        <v/>
      </c>
      <c r="J1988" s="128"/>
    </row>
    <row r="1989" spans="1:10" ht="12.75" customHeight="1">
      <c r="A1989" s="192" t="str">
        <f>IF('TRI-3C'!$EM$13="","",'TRI-3C'!$EM$13)</f>
        <v>Subir y bajar escaleras alternando los pies.</v>
      </c>
      <c r="B1989" s="154"/>
      <c r="C1989" s="154"/>
      <c r="D1989" s="154"/>
      <c r="E1989" s="154"/>
      <c r="F1989" s="155"/>
      <c r="G1989" s="122" t="str">
        <f>IF(A1989="","",VLOOKUP(J1850,'TRI-3C'!$B$18:$FH$61,142,FALSE))</f>
        <v/>
      </c>
      <c r="H1989" s="150"/>
      <c r="I1989" s="127" t="str">
        <f t="shared" si="73"/>
        <v/>
      </c>
      <c r="J1989" s="126"/>
    </row>
    <row r="1990" spans="1:10" ht="12.75" customHeight="1">
      <c r="A1990" s="147" t="str">
        <f>IF('TRI-3C'!$EN$13="","",'TRI-3C'!$EN$13)</f>
        <v>Trepar y reptar a diferentes ritmos y en posiciones corporales diversas (cúbito ventral y cúbito dorsal).</v>
      </c>
      <c r="B1990" s="139"/>
      <c r="C1990" s="139"/>
      <c r="F1990" s="128"/>
      <c r="G1990" s="124" t="str">
        <f>IF(A1990="","",VLOOKUP(J1850,'TRI-3C'!$B$18:$FH$61,143,FALSE))</f>
        <v/>
      </c>
      <c r="I1990" s="125" t="str">
        <f t="shared" si="73"/>
        <v/>
      </c>
      <c r="J1990" s="128"/>
    </row>
    <row r="1991" spans="1:10" ht="12.75" customHeight="1">
      <c r="A1991" s="148" t="str">
        <f>IF('TRI-3C'!$EO$13="","",'TRI-3C'!$EO$13)</f>
        <v>Ubicar algunas partes de su cuerpo en función de las nociones de al lado, junto a, cerca-lejos.</v>
      </c>
      <c r="B1991" s="149"/>
      <c r="C1991" s="149"/>
      <c r="D1991" s="150"/>
      <c r="E1991" s="150"/>
      <c r="F1991" s="126"/>
      <c r="G1991" s="122" t="str">
        <f>IF(A1991="","",VLOOKUP(J1850,'TRI-3C'!$B$18:$FH$61,144,FALSE))</f>
        <v/>
      </c>
      <c r="H1991" s="150"/>
      <c r="I1991" s="127" t="str">
        <f t="shared" si="73"/>
        <v/>
      </c>
      <c r="J1991" s="126"/>
    </row>
    <row r="1992" spans="1:10" ht="12.75" customHeight="1">
      <c r="A1992" s="147" t="str">
        <f>IF('TRI-3C'!$EP$13="","",'TRI-3C'!$EP$13)</f>
        <v>Utilizar el espacio parcial e inicia con el uso del espacio total para realizar representaciones gráficas.</v>
      </c>
      <c r="B1992" s="139"/>
      <c r="C1992" s="139"/>
      <c r="F1992" s="128"/>
      <c r="G1992" s="124" t="str">
        <f>IF(A1992="","",VLOOKUP(J1850,'TRI-3C'!$B$18:$FH$61,145,FALSE))</f>
        <v/>
      </c>
      <c r="I1992" s="125" t="str">
        <f t="shared" si="73"/>
        <v/>
      </c>
      <c r="J1992" s="128"/>
    </row>
    <row r="1993" spans="1:10" ht="12.75" customHeight="1">
      <c r="A1993" s="148" t="str">
        <f>IF('TRI-3C'!$EQ$13="","",'TRI-3C'!$EQ$13)</f>
        <v>Utilizar la pinza digital para coger lápices, marcadores, pinceles y diversos tipos de materiales.</v>
      </c>
      <c r="B1993" s="158"/>
      <c r="C1993" s="158"/>
      <c r="D1993" s="158"/>
      <c r="E1993" s="158"/>
      <c r="F1993" s="159"/>
      <c r="G1993" s="122" t="str">
        <f>IF(A1993="","",VLOOKUP(J1850,'TRI-3C'!$B$18:$FH$61,146,FALSE))</f>
        <v/>
      </c>
      <c r="H1993" s="150"/>
      <c r="I1993" s="127" t="str">
        <f t="shared" si="73"/>
        <v/>
      </c>
      <c r="J1993" s="126"/>
    </row>
    <row r="1994" spans="1:10" ht="12.75" customHeight="1">
      <c r="A1994" s="6" t="str">
        <f>NOTAS!$O$14</f>
        <v>CIVICA Y ACOMPAÑAMIENTO INTEGRAL</v>
      </c>
      <c r="B1994" s="156"/>
      <c r="C1994" s="156"/>
      <c r="D1994" s="156"/>
      <c r="E1994" s="156"/>
      <c r="F1994" s="157"/>
      <c r="G1994" s="124" t="str">
        <f>IF(A1994="","",VLOOKUP(J1850,'TRI-3C'!$B$18:$FH$61,146,FALSE))</f>
        <v/>
      </c>
      <c r="I1994" s="125"/>
      <c r="J1994" s="128"/>
    </row>
    <row r="1995" spans="1:10" ht="12.75" customHeight="1">
      <c r="A1995" s="148" t="str">
        <f>IF('TRI-3C'!$ES$13="","",'TRI-3C'!$ES$13)</f>
        <v/>
      </c>
      <c r="B1995" s="149"/>
      <c r="C1995" s="149"/>
      <c r="D1995" s="150"/>
      <c r="E1995" s="150"/>
      <c r="F1995" s="126"/>
      <c r="G1995" s="122" t="str">
        <f>IF(A1995="","",VLOOKUP(J1850,'TRI-3C'!$B$18:$FH$61,148,FALSE))</f>
        <v/>
      </c>
      <c r="H1995" s="150"/>
      <c r="I1995" s="127" t="str">
        <f t="shared" ref="I1995:I2004" si="74">IF(G1995="","",G1995)</f>
        <v/>
      </c>
      <c r="J1995" s="126"/>
    </row>
    <row r="1996" spans="1:10" ht="12.75" customHeight="1">
      <c r="A1996" s="147" t="str">
        <f>IF('TRI-3C'!$ET$13="","",'TRI-3C'!$ET$13)</f>
        <v>AUTOCONOCIMIENTO</v>
      </c>
      <c r="B1996" s="139"/>
      <c r="C1996" s="139"/>
      <c r="F1996" s="128"/>
      <c r="G1996" s="124" t="str">
        <f>IF(A1996="","",VLOOKUP(J1850,'TRI-3C'!$B$18:$FH$61,149,FALSE))</f>
        <v/>
      </c>
      <c r="I1996" s="125" t="str">
        <f t="shared" si="74"/>
        <v/>
      </c>
      <c r="J1996" s="128"/>
    </row>
    <row r="1997" spans="1:10" ht="12.75" customHeight="1">
      <c r="A1997" s="148" t="str">
        <f>IF('TRI-3C'!$EU$13="","",'TRI-3C'!$EU$13)</f>
        <v>PENSAMIENO CRITICO</v>
      </c>
      <c r="B1997" s="149"/>
      <c r="C1997" s="149"/>
      <c r="D1997" s="150"/>
      <c r="E1997" s="150"/>
      <c r="F1997" s="126"/>
      <c r="G1997" s="122" t="str">
        <f>IF(A1997="","",VLOOKUP(J1850,'TRI-3C'!$B$18:$FH$61,150,FALSE))</f>
        <v/>
      </c>
      <c r="H1997" s="150"/>
      <c r="I1997" s="127" t="str">
        <f t="shared" si="74"/>
        <v/>
      </c>
      <c r="J1997" s="126"/>
    </row>
    <row r="1998" spans="1:10" ht="12.75" customHeight="1">
      <c r="A1998" s="147" t="str">
        <f>IF('TRI-3C'!$EV$13="","",'TRI-3C'!$EV$13)</f>
        <v>MANEJO DE PROBLEMAS</v>
      </c>
      <c r="B1998" s="139"/>
      <c r="C1998" s="139"/>
      <c r="F1998" s="128"/>
      <c r="G1998" s="124" t="str">
        <f>IF(A1998="","",VLOOKUP(J1850,'TRI-3C'!$B$18:$FH$61,151,FALSE))</f>
        <v/>
      </c>
      <c r="I1998" s="125" t="str">
        <f t="shared" si="74"/>
        <v/>
      </c>
      <c r="J1998" s="128"/>
    </row>
    <row r="1999" spans="1:10" ht="12.75" customHeight="1">
      <c r="A1999" s="192" t="str">
        <f>IF('TRI-3C'!$EW$13="","",'TRI-3C'!$EW$13)</f>
        <v>TOMA DE DECISIONES</v>
      </c>
      <c r="B1999" s="154"/>
      <c r="C1999" s="154"/>
      <c r="D1999" s="154"/>
      <c r="E1999" s="154"/>
      <c r="F1999" s="155"/>
      <c r="G1999" s="122" t="str">
        <f>IF(A1999="","",VLOOKUP(J1850,'TRI-3C'!$B$18:$FH$61,152,FALSE))</f>
        <v/>
      </c>
      <c r="H1999" s="150"/>
      <c r="I1999" s="127" t="str">
        <f t="shared" si="74"/>
        <v/>
      </c>
      <c r="J1999" s="126"/>
    </row>
    <row r="2000" spans="1:10" ht="12.75" customHeight="1">
      <c r="A2000" s="147" t="str">
        <f>IF('TRI-3C'!$EX$13="","",'TRI-3C'!$EX$13)</f>
        <v>TRABAJO EN EQUIPO</v>
      </c>
      <c r="B2000" s="139"/>
      <c r="C2000" s="139"/>
      <c r="F2000" s="128"/>
      <c r="G2000" s="124" t="str">
        <f>IF(A2000="","",VLOOKUP(J1850,'TRI-3C'!$B$18:$FH$61,153,FALSE))</f>
        <v/>
      </c>
      <c r="I2000" s="125" t="str">
        <f t="shared" si="74"/>
        <v/>
      </c>
      <c r="J2000" s="128"/>
    </row>
    <row r="2001" spans="1:10" ht="12.75" customHeight="1">
      <c r="A2001" s="148" t="str">
        <f>IF('TRI-3C'!$EY$13="","",'TRI-3C'!$EY$13)</f>
        <v>CONCIENCIA SOCIAL</v>
      </c>
      <c r="B2001" s="149"/>
      <c r="C2001" s="149"/>
      <c r="D2001" s="150"/>
      <c r="E2001" s="150"/>
      <c r="F2001" s="126"/>
      <c r="G2001" s="122" t="str">
        <f>IF(A2001="","",VLOOKUP(J1850,'TRI-3C'!$B$18:$FH$61,154,FALSE))</f>
        <v/>
      </c>
      <c r="H2001" s="150"/>
      <c r="I2001" s="127" t="str">
        <f t="shared" si="74"/>
        <v/>
      </c>
      <c r="J2001" s="126"/>
    </row>
    <row r="2002" spans="1:10" ht="12.75" customHeight="1">
      <c r="A2002" s="147" t="str">
        <f>IF('TRI-3C'!$EZ$13="","",'TRI-3C'!$EZ$13)</f>
        <v xml:space="preserve">RELACIONES INTERPERSONALES	</v>
      </c>
      <c r="B2002" s="139"/>
      <c r="C2002" s="139"/>
      <c r="F2002" s="128"/>
      <c r="G2002" s="124" t="str">
        <f>IF(A2002="","",VLOOKUP(J1850,'TRI-3C'!$B$18:$FH$61,155,FALSE))</f>
        <v/>
      </c>
      <c r="I2002" s="125" t="str">
        <f t="shared" si="74"/>
        <v/>
      </c>
      <c r="J2002" s="128"/>
    </row>
    <row r="2003" spans="1:10" ht="12.75" customHeight="1">
      <c r="A2003" s="148" t="str">
        <f>IF('TRI-3C'!$FA$13="","",'TRI-3C'!$FA$13)</f>
        <v>MANEJO DE CONFLICTOS</v>
      </c>
      <c r="B2003" s="149"/>
      <c r="C2003" s="149"/>
      <c r="D2003" s="150"/>
      <c r="E2003" s="150"/>
      <c r="F2003" s="126"/>
      <c r="G2003" s="122" t="str">
        <f>IF(A2003="","",VLOOKUP(J1850,'TRI-3C'!$B$18:$FH$61,156,FALSE))</f>
        <v/>
      </c>
      <c r="H2003" s="150"/>
      <c r="I2003" s="127" t="str">
        <f t="shared" si="74"/>
        <v/>
      </c>
      <c r="J2003" s="126"/>
    </row>
    <row r="2004" spans="1:10" ht="12.75" customHeight="1">
      <c r="A2004" s="147" t="str">
        <f>IF('TRI-3C'!$FB$13="","",'TRI-3C'!$FB$13)</f>
        <v>MANEJO DE EMOCIONES Y SENTIMIENTOS</v>
      </c>
      <c r="B2004" s="139"/>
      <c r="C2004" s="139"/>
      <c r="F2004" s="128"/>
      <c r="G2004" s="124" t="str">
        <f>IF(A2004="","",VLOOKUP(J1850,'TRI-3C'!$B$18:$FH$61,157,FALSE))</f>
        <v/>
      </c>
      <c r="I2004" s="125" t="str">
        <f t="shared" si="74"/>
        <v/>
      </c>
      <c r="J2004" s="128"/>
    </row>
    <row r="2005" spans="1:10" ht="12.75" customHeight="1">
      <c r="A2005" s="151"/>
      <c r="B2005" s="129"/>
      <c r="C2005" s="129"/>
      <c r="D2005" s="130"/>
      <c r="E2005" s="130"/>
      <c r="F2005" s="131"/>
      <c r="G2005" s="132"/>
      <c r="H2005" s="130"/>
      <c r="I2005" s="133"/>
      <c r="J2005" s="131"/>
    </row>
    <row r="2006" spans="1:10" ht="12.75" customHeight="1">
      <c r="A2006" s="134"/>
      <c r="B2006" s="134"/>
      <c r="C2006" s="134"/>
      <c r="D2006" s="134"/>
      <c r="E2006" s="134"/>
      <c r="F2006" s="140"/>
      <c r="G2006" s="496"/>
      <c r="H2006" s="496"/>
      <c r="I2006" s="497"/>
      <c r="J2006" s="497"/>
    </row>
    <row r="2007" spans="1:10" ht="12.75" customHeight="1">
      <c r="A2007" s="487" t="s">
        <v>156</v>
      </c>
      <c r="B2007" s="488"/>
      <c r="C2007" s="135" t="s">
        <v>157</v>
      </c>
      <c r="G2007" s="494"/>
      <c r="H2007" s="494"/>
      <c r="I2007" s="494"/>
      <c r="J2007" s="494"/>
    </row>
    <row r="2008" spans="1:10" ht="12.75" customHeight="1">
      <c r="A2008" s="489" t="s">
        <v>158</v>
      </c>
      <c r="B2008" s="490"/>
      <c r="C2008" s="136" t="str">
        <f>VLOOKUP(J1850,'TRI-3C'!$B$18:$FH$61,160,FALSE)</f>
        <v/>
      </c>
      <c r="G2008" s="494"/>
      <c r="H2008" s="494"/>
      <c r="I2008" s="494"/>
      <c r="J2008" s="494"/>
    </row>
    <row r="2009" spans="1:10" ht="12.75" customHeight="1">
      <c r="A2009" s="491" t="s">
        <v>159</v>
      </c>
      <c r="B2009" s="492"/>
      <c r="C2009" s="493"/>
      <c r="G2009" s="494"/>
      <c r="H2009" s="494"/>
      <c r="I2009" s="494"/>
      <c r="J2009" s="494"/>
    </row>
    <row r="2010" spans="1:10" ht="12.75" customHeight="1">
      <c r="A2010" s="137" t="s">
        <v>160</v>
      </c>
      <c r="B2010" s="138"/>
      <c r="C2010" s="188" t="str">
        <f>VLOOKUP(J1850,'TRI-3C'!$B$18:$FH$61,161,FALSE)</f>
        <v/>
      </c>
      <c r="G2010" s="494"/>
      <c r="H2010" s="494"/>
      <c r="I2010" s="494"/>
      <c r="J2010" s="494"/>
    </row>
    <row r="2011" spans="1:10" ht="12.75" customHeight="1">
      <c r="A2011" s="137" t="s">
        <v>161</v>
      </c>
      <c r="B2011" s="138"/>
      <c r="C2011" s="188" t="str">
        <f>VLOOKUP(J1850,'TRI-3C'!$B$18:$FH$61,162,FALSE)</f>
        <v/>
      </c>
      <c r="G2011" s="494"/>
      <c r="H2011" s="494"/>
      <c r="I2011" s="494"/>
      <c r="J2011" s="494"/>
    </row>
    <row r="2012" spans="1:10" ht="12.75" customHeight="1">
      <c r="A2012" s="480" t="s">
        <v>163</v>
      </c>
      <c r="B2012" s="481"/>
      <c r="C2012" s="188" t="str">
        <f>VLOOKUP(J1850,'TRI-3C'!$B$18:$FH$61,163,FALSE)</f>
        <v/>
      </c>
      <c r="G2012" s="494"/>
      <c r="H2012" s="494"/>
      <c r="I2012" s="494"/>
      <c r="J2012" s="494"/>
    </row>
    <row r="2013" spans="1:10" ht="12.75" customHeight="1">
      <c r="D2013" s="503" t="s">
        <v>162</v>
      </c>
      <c r="E2013" s="503"/>
      <c r="F2013" s="152">
        <f ca="1">NOW()</f>
        <v>45994.739222569442</v>
      </c>
    </row>
    <row r="2016" spans="1:10" ht="12.75" customHeight="1">
      <c r="G2016" s="112"/>
    </row>
    <row r="2018" spans="2:7" ht="12.75" customHeight="1">
      <c r="B2018" s="495" t="s">
        <v>164</v>
      </c>
      <c r="C2018" s="495"/>
      <c r="F2018" s="116" t="s">
        <v>165</v>
      </c>
      <c r="G2018" s="116" t="s">
        <v>165</v>
      </c>
    </row>
    <row r="2052" spans="1:10" ht="12.75" customHeight="1">
      <c r="A2052" s="111" t="s">
        <v>153</v>
      </c>
      <c r="C2052" t="str">
        <f>IF(VLOOKUP(J2055,NOTAS!$D$14:$P$60,2,FALSE)="","",VLOOKUP(J2055,NOTAS!$D$14:$P$60,2,FALSE))</f>
        <v>DUEÑAS CALDERON LEONIDAS NICOLAI</v>
      </c>
    </row>
    <row r="2053" spans="1:10" ht="12.75" customHeight="1">
      <c r="A2053" s="111" t="s">
        <v>154</v>
      </c>
      <c r="C2053" t="str">
        <f>NOTAS!$B$14&amp; " "&amp;NOTAS!$B$15</f>
        <v>INICIAL II A</v>
      </c>
      <c r="F2053" s="111"/>
      <c r="G2053" s="116"/>
      <c r="H2053" s="117"/>
      <c r="I2053" s="118"/>
      <c r="J2053" s="117"/>
    </row>
    <row r="2054" spans="1:10" ht="12.75" customHeight="1">
      <c r="A2054" s="111" t="s">
        <v>6</v>
      </c>
      <c r="C2054" t="str">
        <f>NOTAS!$B$18</f>
        <v>2025-2026 MATUTINA</v>
      </c>
      <c r="H2054" s="117"/>
      <c r="I2054" s="118"/>
      <c r="J2054" s="117"/>
    </row>
    <row r="2055" spans="1:10" ht="12.75" customHeight="1" thickBot="1">
      <c r="A2055" s="486" t="s">
        <v>337</v>
      </c>
      <c r="B2055" s="486"/>
      <c r="I2055" s="114" t="s">
        <v>74</v>
      </c>
      <c r="J2055" s="121">
        <v>11</v>
      </c>
    </row>
    <row r="2056" spans="1:10" ht="12.75" customHeight="1">
      <c r="A2056" s="482" t="s">
        <v>155</v>
      </c>
      <c r="B2056" s="483"/>
      <c r="C2056" s="483"/>
      <c r="D2056" s="483"/>
      <c r="E2056" s="483"/>
      <c r="F2056" s="484"/>
      <c r="G2056" s="485" t="s">
        <v>141</v>
      </c>
      <c r="H2056" s="483"/>
      <c r="I2056" s="498" t="s">
        <v>141</v>
      </c>
      <c r="J2056" s="499"/>
    </row>
    <row r="2057" spans="1:10" ht="12.75" customHeight="1">
      <c r="A2057" s="500" t="str">
        <f>IF('TRI-3C'!G$10="","",'TRI-3C'!G$10)</f>
        <v>IDENTIDAD Y AUTONOMÍA</v>
      </c>
      <c r="B2057" s="501"/>
      <c r="C2057" s="501"/>
      <c r="D2057" s="501"/>
      <c r="E2057" s="501"/>
      <c r="F2057" s="502"/>
      <c r="G2057" s="160"/>
      <c r="H2057" s="161"/>
      <c r="I2057" s="162"/>
      <c r="J2057" s="163"/>
    </row>
    <row r="2058" spans="1:10" ht="12.75" customHeight="1">
      <c r="A2058" s="148" t="str">
        <f>IF('TRI-3C'!G$13="","",'TRI-3C'!G$13)</f>
        <v>Comunicar algunos datos de su identidad como: nombres completos, edad, nombres de familiares cercanos, lugar dónde vive.</v>
      </c>
      <c r="B2058" s="158"/>
      <c r="C2058" s="158"/>
      <c r="D2058" s="158"/>
      <c r="E2058" s="158"/>
      <c r="F2058" s="159"/>
      <c r="G2058" s="122" t="str">
        <f>IF(A2058="","",VLOOKUP(J2055,'TRI-3C'!$B$18:$FH$61,6,FALSE))</f>
        <v/>
      </c>
      <c r="H2058" s="150"/>
      <c r="I2058" s="127" t="str">
        <f>IF(G2058="","",G2058)</f>
        <v/>
      </c>
      <c r="J2058" s="126"/>
    </row>
    <row r="2059" spans="1:10" ht="12.75" customHeight="1">
      <c r="A2059" s="11" t="str">
        <f>IF('TRI-3C'!$H$13="","",'TRI-3C'!$H$13)</f>
        <v>Demostrar curiosidad por las características físicas (genitales) que le permiten reconocerse como niño y niña</v>
      </c>
      <c r="B2059" s="156"/>
      <c r="C2059" s="156"/>
      <c r="D2059" s="156"/>
      <c r="E2059" s="156"/>
      <c r="F2059" s="157"/>
      <c r="G2059" s="124" t="str">
        <f>IF(A2059="","",VLOOKUP(J2055,'TRI-3C'!$B$18:$FH$61,7,FALSE))</f>
        <v/>
      </c>
      <c r="I2059" s="125" t="str">
        <f t="shared" ref="I2059:I2075" si="75">IF(G2059="","",G2059)</f>
        <v/>
      </c>
      <c r="J2059" s="128"/>
    </row>
    <row r="2060" spans="1:10" ht="12.75" customHeight="1">
      <c r="A2060" s="148" t="str">
        <f>IF('TRI-3C'!$I$13="","",'TRI-3C'!$I$13)</f>
        <v>Identificar la importancia de usar el cinturón de seguridad para promover el autocuidado y la protección personal.</v>
      </c>
      <c r="B2060" s="149"/>
      <c r="C2060" s="149"/>
      <c r="D2060" s="150"/>
      <c r="E2060" s="150"/>
      <c r="F2060" s="126"/>
      <c r="G2060" s="122" t="str">
        <f>IF(A2060="","",VLOOKUP(J2055,'TRI-3C'!$B$18:$FH$61,8,FALSE))</f>
        <v/>
      </c>
      <c r="H2060" s="150"/>
      <c r="I2060" s="127" t="str">
        <f t="shared" si="75"/>
        <v/>
      </c>
      <c r="J2060" s="126"/>
    </row>
    <row r="2061" spans="1:10" ht="12.75" customHeight="1">
      <c r="A2061" s="147" t="str">
        <f>IF('TRI-3C'!$J$13="","",'TRI-3C'!$J$13)</f>
        <v>Identificar las situaciones de peligro a las que se puede exponer en su entorno inmediato y seguir pautas de comportamiento para evitarlas.</v>
      </c>
      <c r="B2061" s="139"/>
      <c r="C2061" s="139"/>
      <c r="F2061" s="128"/>
      <c r="G2061" s="124" t="str">
        <f>IF(A2061="","",VLOOKUP(J2055,'TRI-3C'!$B$18:$FH$61,9,FALSE))</f>
        <v/>
      </c>
      <c r="I2061" s="125" t="str">
        <f t="shared" si="75"/>
        <v/>
      </c>
      <c r="J2061" s="128"/>
    </row>
    <row r="2062" spans="1:10" ht="12.75" customHeight="1">
      <c r="A2062" s="148" t="str">
        <f>IF('TRI-3C'!$K$13="","",'TRI-3C'!$K$13)</f>
        <v>Identificar sus características físicas y las de las personas de su entorno como parte del proceso de aceptación de sí mismo y de respeto a los demás.</v>
      </c>
      <c r="B2062" s="149"/>
      <c r="C2062" s="149"/>
      <c r="D2062" s="150"/>
      <c r="E2062" s="150"/>
      <c r="F2062" s="126"/>
      <c r="G2062" s="122" t="str">
        <f>IF(A2062="","",VLOOKUP(J2055,'TRI-3C'!$B$18:$FH$61,10,FALSE))</f>
        <v/>
      </c>
      <c r="H2062" s="150"/>
      <c r="I2062" s="127" t="str">
        <f t="shared" si="75"/>
        <v/>
      </c>
      <c r="J2062" s="126"/>
    </row>
    <row r="2063" spans="1:10" ht="12.75" customHeight="1">
      <c r="A2063" s="147" t="str">
        <f>IF('TRI-3C'!$L$13="","",'TRI-3C'!$L$13)</f>
        <v>Identificar y manifestar sus emociones y sentimientos, expresando las causas de los mismos mediante el lenguaje verbal. (D.EIB.10.3.)</v>
      </c>
      <c r="B2063" s="139"/>
      <c r="C2063" s="139"/>
      <c r="F2063" s="128"/>
      <c r="G2063" s="124" t="str">
        <f>IF(A2063="","",VLOOKUP(J2055,'TRI-3C'!$B$18:$FH$61,11,FALSE))</f>
        <v/>
      </c>
      <c r="I2063" s="125" t="str">
        <f t="shared" si="75"/>
        <v/>
      </c>
      <c r="J2063" s="128"/>
    </row>
    <row r="2064" spans="1:10" ht="12.75" customHeight="1">
      <c r="A2064" s="192" t="str">
        <f>IF('TRI-3C'!$M$13="","",'TRI-3C'!$M$13)</f>
        <v>Identificarse como miembro de una familia reconociéndose como parte importante de la misma.</v>
      </c>
      <c r="B2064" s="154"/>
      <c r="C2064" s="154"/>
      <c r="D2064" s="154"/>
      <c r="E2064" s="154"/>
      <c r="F2064" s="155"/>
      <c r="G2064" s="122" t="str">
        <f>IF(A2064="","",VLOOKUP(J2055,'TRI-3C'!$B$18:$FH$61,12,FALSE))</f>
        <v/>
      </c>
      <c r="H2064" s="150"/>
      <c r="I2064" s="127" t="str">
        <f t="shared" si="75"/>
        <v/>
      </c>
      <c r="J2064" s="126"/>
    </row>
    <row r="2065" spans="1:10" ht="12.75" customHeight="1">
      <c r="A2065" s="147" t="str">
        <f>IF('TRI-3C'!$N$13="","",'TRI-3C'!$N$13)</f>
        <v>Practicar con autonomía hábitos de higiene personal como lavarse las manos, los dientes y la cara.</v>
      </c>
      <c r="B2065" s="139"/>
      <c r="C2065" s="139"/>
      <c r="F2065" s="128"/>
      <c r="G2065" s="124" t="str">
        <f>IF(A2065="","",VLOOKUP(J2055,'TRI-3C'!$B$18:$FH$61,13,FALSE))</f>
        <v/>
      </c>
      <c r="I2065" s="125" t="str">
        <f t="shared" si="75"/>
        <v/>
      </c>
      <c r="J2065" s="128"/>
    </row>
    <row r="2066" spans="1:10" ht="12.75" customHeight="1">
      <c r="A2066" s="148" t="str">
        <f>IF('TRI-3C'!$O$13="","",'TRI-3C'!$O$13)</f>
        <v>Practicar hábitos de orden ubicando los objetos en el lugar correspondiente.</v>
      </c>
      <c r="B2066" s="149"/>
      <c r="C2066" s="149"/>
      <c r="D2066" s="150"/>
      <c r="E2066" s="150"/>
      <c r="F2066" s="126"/>
      <c r="G2066" s="122" t="str">
        <f>IF(A2066="","",VLOOKUP(J2055,'TRI-3C'!$B$18:$FH$61,14,FALSE))</f>
        <v/>
      </c>
      <c r="H2066" s="150"/>
      <c r="I2066" s="127" t="str">
        <f t="shared" si="75"/>
        <v/>
      </c>
      <c r="J2066" s="126"/>
    </row>
    <row r="2067" spans="1:10" ht="12.75" customHeight="1">
      <c r="A2067" s="147" t="str">
        <f>IF('TRI-3C'!$P$13="","",'TRI-3C'!$P$13)</f>
        <v>Practicar las acciones a seguir en situaciones de riesgo como: temblores, incendios, entre otros, determinadas en el plan de contingencia institucional.</v>
      </c>
      <c r="B2067" s="139"/>
      <c r="C2067" s="139"/>
      <c r="F2067" s="128"/>
      <c r="G2067" s="124" t="str">
        <f>IF(A2067="","",VLOOKUP(J2055,'TRI-3C'!$B$18:$FH$61,15,FALSE))</f>
        <v/>
      </c>
      <c r="I2067" s="125" t="str">
        <f t="shared" si="75"/>
        <v/>
      </c>
      <c r="J2067" s="128"/>
    </row>
    <row r="2068" spans="1:10" ht="12.75" customHeight="1">
      <c r="A2068" s="148" t="str">
        <f>IF('TRI-3C'!$Q$13="","",'TRI-3C'!$Q$13)</f>
        <v>Practicar normas de seguridad para evitar accidentes a los que se puede exponer en su entorno inmediato.</v>
      </c>
      <c r="B2068" s="158"/>
      <c r="C2068" s="158"/>
      <c r="D2068" s="158"/>
      <c r="E2068" s="158"/>
      <c r="F2068" s="159"/>
      <c r="G2068" s="122" t="str">
        <f>IF(A2068="","",VLOOKUP(J2055,'TRI-3C'!$B$18:$FH$61,16,FALSE))</f>
        <v/>
      </c>
      <c r="H2068" s="150"/>
      <c r="I2068" s="127" t="str">
        <f t="shared" si="75"/>
        <v/>
      </c>
      <c r="J2068" s="126"/>
    </row>
    <row r="2069" spans="1:10" ht="12.75" customHeight="1">
      <c r="A2069" s="11" t="str">
        <f>IF('TRI-3C'!$R$13="","",'TRI-3C'!$R$13)</f>
        <v>Realiza independientemente normas de aseo al ir al baño.</v>
      </c>
      <c r="B2069" s="156"/>
      <c r="C2069" s="156"/>
      <c r="D2069" s="156"/>
      <c r="E2069" s="156"/>
      <c r="F2069" s="157"/>
      <c r="G2069" s="124" t="str">
        <f>IF(A2069="","",VLOOKUP(J2055,'TRI-3C'!$B$18:$FH$61,17,FALSE))</f>
        <v/>
      </c>
      <c r="I2069" s="125" t="str">
        <f t="shared" si="75"/>
        <v/>
      </c>
      <c r="J2069" s="128"/>
    </row>
    <row r="2070" spans="1:10" ht="12.75" customHeight="1">
      <c r="A2070" s="148" t="str">
        <f>IF('TRI-3C'!$S$13="","",'TRI-3C'!$S$13)</f>
        <v>Reconocer la importancia del uso del casco y demás indumentaria de pro tección para protegerse de lesiones en actividades que requieran su uso</v>
      </c>
      <c r="B2070" s="149"/>
      <c r="C2070" s="149"/>
      <c r="D2070" s="150"/>
      <c r="E2070" s="150"/>
      <c r="F2070" s="126"/>
      <c r="G2070" s="122" t="str">
        <f>IF(A2070="","",VLOOKUP(J2055,'TRI-3C'!$B$18:$FH$61,18,FALSE))</f>
        <v/>
      </c>
      <c r="H2070" s="150"/>
      <c r="I2070" s="127" t="str">
        <f t="shared" si="75"/>
        <v/>
      </c>
      <c r="J2070" s="126"/>
    </row>
    <row r="2071" spans="1:10" ht="12.75" customHeight="1">
      <c r="A2071" s="147" t="str">
        <f>IF('TRI-3C'!$T$13="","",'TRI-3C'!$T$13)</f>
        <v>Reconocer situaciones problémicas en las actividades escolares para solucionarlas de forma creativa y con autonomía.</v>
      </c>
      <c r="B2071" s="139"/>
      <c r="C2071" s="139"/>
      <c r="F2071" s="128"/>
      <c r="G2071" s="124" t="str">
        <f>IF(A2071="","",VLOOKUP(J2055,'TRI-3C'!$B$18:$FH$61,19,FALSE))</f>
        <v/>
      </c>
      <c r="I2071" s="125" t="str">
        <f t="shared" si="75"/>
        <v/>
      </c>
      <c r="J2071" s="128"/>
    </row>
    <row r="2072" spans="1:10" ht="12.75" customHeight="1">
      <c r="A2072" s="148" t="str">
        <f>IF('TRI-3C'!$U$13="","",'TRI-3C'!$U$13)</f>
        <v>Seleccionar las prendas de vestir de acuerdo al estado climático (prendas para el frío / prendas para el calor).</v>
      </c>
      <c r="B2072" s="149"/>
      <c r="C2072" s="149"/>
      <c r="D2072" s="150"/>
      <c r="E2072" s="150"/>
      <c r="F2072" s="126"/>
      <c r="G2072" s="122" t="str">
        <f>IF(A2072="","",VLOOKUP(J2055,'TRI-3C'!$B$18:$FH$61,20,FALSE))</f>
        <v/>
      </c>
      <c r="H2072" s="150"/>
      <c r="I2072" s="127" t="str">
        <f t="shared" si="75"/>
        <v/>
      </c>
      <c r="J2072" s="126"/>
    </row>
    <row r="2073" spans="1:10" ht="12.75" customHeight="1">
      <c r="A2073" s="147" t="str">
        <f>IF('TRI-3C'!$V$13="","",'TRI-3C'!$V$13)</f>
        <v>Tomar decisiones con respecto a la elección de actividades, vestuario entre otros, en función de sus gustos y preferencias, argumentando las mismas.</v>
      </c>
      <c r="B2073" s="139"/>
      <c r="C2073" s="139"/>
      <c r="F2073" s="128"/>
      <c r="G2073" s="124" t="str">
        <f>IF(A2073="","",VLOOKUP(J2055,'TRI-3C'!$B$18:$FH$61,21,FALSE))</f>
        <v/>
      </c>
      <c r="I2073" s="125" t="str">
        <f t="shared" si="75"/>
        <v/>
      </c>
      <c r="J2073" s="128"/>
    </row>
    <row r="2074" spans="1:10" ht="12.75" customHeight="1">
      <c r="A2074" s="192" t="str">
        <f>IF('TRI-3C'!$W$13="","",'TRI-3C'!$W$13)</f>
        <v>Utilizar la cuchara, tenedor y el vaso cuando se alimenta de manera autónoma.</v>
      </c>
      <c r="B2074" s="154"/>
      <c r="C2074" s="154"/>
      <c r="D2074" s="154"/>
      <c r="E2074" s="154"/>
      <c r="F2074" s="155"/>
      <c r="G2074" s="122" t="str">
        <f>IF(A2074="","",VLOOKUP(J2055,'TRI-3C'!$B$18:$FH$61,22,FALSE))</f>
        <v/>
      </c>
      <c r="H2074" s="150"/>
      <c r="I2074" s="127" t="str">
        <f t="shared" si="75"/>
        <v/>
      </c>
      <c r="J2074" s="126"/>
    </row>
    <row r="2075" spans="1:10" ht="12.75" customHeight="1">
      <c r="A2075" s="147" t="str">
        <f>IF('TRI-3C'!$X$13="","",'TRI-3C'!$X$13)</f>
        <v>Vestirse y desvestirse de manera independiente con prendas de vestir sencillas. (D.EIB.10.5)</v>
      </c>
      <c r="B2075" s="139"/>
      <c r="C2075" s="139"/>
      <c r="F2075" s="128"/>
      <c r="G2075" s="124" t="str">
        <f>IF(A2075="","",VLOOKUP(J2055,'TRI-3C'!$B$18:$FH$61,23,FALSE))</f>
        <v/>
      </c>
      <c r="I2075" s="125" t="str">
        <f t="shared" si="75"/>
        <v/>
      </c>
      <c r="J2075" s="128"/>
    </row>
    <row r="2076" spans="1:10" ht="12.75" customHeight="1">
      <c r="A2076" s="165" t="str">
        <f>'BI-1T'!$A$8</f>
        <v>CONVIVENCIA</v>
      </c>
      <c r="B2076" s="149"/>
      <c r="C2076" s="149"/>
      <c r="D2076" s="150"/>
      <c r="E2076" s="150"/>
      <c r="F2076" s="126"/>
      <c r="G2076" s="122" t="str">
        <f>IF(A2076="","",VLOOKUP(J2055,'TRI-3C'!$B$18:$FH$61,24,FALSE))</f>
        <v/>
      </c>
      <c r="H2076" s="150"/>
      <c r="I2076" s="127"/>
      <c r="J2076" s="126"/>
    </row>
    <row r="2077" spans="1:10" ht="12.75" customHeight="1">
      <c r="A2077" s="147" t="str">
        <f>IF('TRI-3C'!$Z$13="","",'TRI-3C'!$Z$13)</f>
        <v>Apoyar y motivar a otras personas a participar en actividades grupales, particularmente a quienes muestran dificultades al hacerlo</v>
      </c>
      <c r="B2077" s="139"/>
      <c r="C2077" s="139"/>
      <c r="F2077" s="128"/>
      <c r="G2077" s="124" t="str">
        <f>IF(A2077="","",VLOOKUP(J2055,'TRI-3C'!$B$18:$FH$61,25,FALSE))</f>
        <v/>
      </c>
      <c r="I2077" s="125" t="str">
        <f t="shared" ref="I2077:I2091" si="76">IF(G2077="","",G2077)</f>
        <v/>
      </c>
      <c r="J2077" s="128"/>
    </row>
    <row r="2078" spans="1:10" ht="12.75" customHeight="1">
      <c r="A2078" s="148" t="str">
        <f>IF('TRI-3C'!$AA$13="","",'TRI-3C'!$AA$13)</f>
        <v>Asumir y respetar normas de convivencia en la institución de educación inicial y en el hogar acordadas con el adulto. (D.EIB.10.15.)</v>
      </c>
      <c r="B2078" s="158"/>
      <c r="C2078" s="158"/>
      <c r="D2078" s="158"/>
      <c r="E2078" s="158"/>
      <c r="F2078" s="159"/>
      <c r="G2078" s="122" t="str">
        <f>IF(A2078="","",VLOOKUP(J2055,'TRI-3C'!$B$18:$FH$61,26,FALSE))</f>
        <v/>
      </c>
      <c r="H2078" s="150"/>
      <c r="I2078" s="127" t="str">
        <f t="shared" si="76"/>
        <v/>
      </c>
      <c r="J2078" s="126"/>
    </row>
    <row r="2079" spans="1:10" ht="12.75" customHeight="1">
      <c r="A2079" s="11" t="str">
        <f>IF('TRI-3C'!$AB$13="","",'TRI-3C'!$AB$13)</f>
        <v>Colaborar en actividades que se desarrollan con otros niños y adultos de su entorno.</v>
      </c>
      <c r="B2079" s="156"/>
      <c r="C2079" s="156"/>
      <c r="D2079" s="156"/>
      <c r="E2079" s="156"/>
      <c r="F2079" s="157"/>
      <c r="G2079" s="124" t="str">
        <f>IF(A2079="","",VLOOKUP(J2055,'TRI-3C'!$B$18:$FH$61,27,FALSE))</f>
        <v/>
      </c>
      <c r="I2079" s="125" t="str">
        <f t="shared" si="76"/>
        <v/>
      </c>
      <c r="J2079" s="128"/>
    </row>
    <row r="2080" spans="1:10" ht="12.75" customHeight="1">
      <c r="A2080" s="148" t="str">
        <f>IF('TRI-3C'!$AC$13="","",'TRI-3C'!$AC$13)</f>
        <v>Demostrar actitudes de solidaridad ante situaciones de necesidad de sus compañeros y adultos de su entorno</v>
      </c>
      <c r="B2080" s="149"/>
      <c r="C2080" s="149"/>
      <c r="D2080" s="150"/>
      <c r="E2080" s="150"/>
      <c r="F2080" s="126"/>
      <c r="G2080" s="122" t="str">
        <f>IF(A2080="","",VLOOKUP(J2055,'TRI-3C'!$B$18:$FH$61,28,FALSE))</f>
        <v/>
      </c>
      <c r="H2080" s="150"/>
      <c r="I2080" s="127" t="str">
        <f t="shared" si="76"/>
        <v/>
      </c>
      <c r="J2080" s="126"/>
    </row>
    <row r="2081" spans="1:10" ht="12.75" customHeight="1">
      <c r="A2081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081" s="139"/>
      <c r="C2081" s="139"/>
      <c r="F2081" s="128"/>
      <c r="G2081" s="124" t="str">
        <f>IF(A2081="","",VLOOKUP(J2055,'TRI-3C'!$B$18:$FH$61,29,FALSE))</f>
        <v/>
      </c>
      <c r="I2081" s="125" t="str">
        <f t="shared" si="76"/>
        <v/>
      </c>
      <c r="J2081" s="128"/>
    </row>
    <row r="2082" spans="1:10" ht="12.75" customHeight="1">
      <c r="A2082" s="148" t="str">
        <f>IF('TRI-3C'!$AE$13="","",'TRI-3C'!$AE$13)</f>
        <v>Demostrar preferencia de jugar la mayor parte del tiempo con un amigo estableciendo niveles de empatías más estables.</v>
      </c>
      <c r="B2082" s="149"/>
      <c r="C2082" s="149"/>
      <c r="D2082" s="150"/>
      <c r="E2082" s="150"/>
      <c r="F2082" s="126"/>
      <c r="G2082" s="122" t="str">
        <f>IF(A2082="","",VLOOKUP(J2055,'TRI-3C'!$B$18:$FH$61,30,FALSE))</f>
        <v/>
      </c>
      <c r="H2082" s="150"/>
      <c r="I2082" s="127" t="str">
        <f t="shared" si="76"/>
        <v/>
      </c>
      <c r="J2082" s="126"/>
    </row>
    <row r="2083" spans="1:10" ht="12.75" customHeight="1">
      <c r="A2083" s="147" t="str">
        <f>IF('TRI-3C'!$AF$13="","",'TRI-3C'!$AF$13)</f>
        <v>Demostrar sensibilidad ante deseos, emociones y sentimientos de otras personas.</v>
      </c>
      <c r="B2083" s="139"/>
      <c r="C2083" s="139"/>
      <c r="F2083" s="128"/>
      <c r="G2083" s="124" t="str">
        <f>IF(A2083="","",VLOOKUP(J2055,'TRI-3C'!$B$18:$FH$61,31,FALSE))</f>
        <v/>
      </c>
      <c r="I2083" s="125" t="str">
        <f t="shared" si="76"/>
        <v/>
      </c>
      <c r="J2083" s="128"/>
    </row>
    <row r="2084" spans="1:10" ht="12.75" customHeight="1">
      <c r="A2084" s="192" t="str">
        <f>IF('TRI-3C'!$AG$13="","",'TRI-3C'!$AG$13)</f>
        <v>Desarrollar la capacidad de esperar para obtener una recompensa mayor en el futuro.</v>
      </c>
      <c r="B2084" s="154"/>
      <c r="C2084" s="154"/>
      <c r="D2084" s="154"/>
      <c r="E2084" s="154"/>
      <c r="F2084" s="155"/>
      <c r="G2084" s="122" t="str">
        <f>IF(A2084="","",VLOOKUP(J2055,'TRI-3C'!$B$18:$FH$61,32,FALSE))</f>
        <v/>
      </c>
      <c r="H2084" s="150"/>
      <c r="I2084" s="127" t="str">
        <f t="shared" si="76"/>
        <v/>
      </c>
      <c r="J2084" s="126"/>
    </row>
    <row r="2085" spans="1:10" ht="12.75" customHeight="1">
      <c r="A2085" s="147" t="str">
        <f>IF('TRI-3C'!$AH$13="","",'TRI-3C'!$AH$13)</f>
        <v>Identificar instituciones y profesiones que brindan servicios a la comunidad y los roles que ellos cumplen.</v>
      </c>
      <c r="B2085" s="139"/>
      <c r="C2085" s="139"/>
      <c r="F2085" s="128"/>
      <c r="G2085" s="124" t="str">
        <f>IF(A2085="","",VLOOKUP(J2055,'TRI-3C'!$B$18:$FH$61,33,FALSE))</f>
        <v/>
      </c>
      <c r="I2085" s="125" t="str">
        <f t="shared" si="76"/>
        <v/>
      </c>
      <c r="J2085" s="128"/>
    </row>
    <row r="2086" spans="1:10" ht="12.75" customHeight="1">
      <c r="A2086" s="148" t="str">
        <f>IF('TRI-3C'!$AI$13="","",'TRI-3C'!$AI$13)</f>
        <v>Identificar las profesiones, oficios y ocupaciones que cumplen los miembros de su familia.</v>
      </c>
      <c r="B2086" s="149"/>
      <c r="C2086" s="149"/>
      <c r="D2086" s="150"/>
      <c r="E2086" s="150"/>
      <c r="F2086" s="126"/>
      <c r="G2086" s="122" t="str">
        <f>IF(A2086="","",VLOOKUP(J2055,'TRI-3C'!$B$18:$FH$61,34,FALSE))</f>
        <v/>
      </c>
      <c r="H2086" s="150"/>
      <c r="I2086" s="127" t="str">
        <f t="shared" si="76"/>
        <v/>
      </c>
      <c r="J2086" s="126"/>
    </row>
    <row r="2087" spans="1:10" ht="12.75" customHeight="1">
      <c r="A2087" s="147" t="str">
        <f>IF('TRI-3C'!$AJ$13="","",'TRI-3C'!$AJ$13)</f>
        <v>Incrementar su campo de interrelación con otras personas a más del grupo familiar y escolar interactuando con mayor facilidad.</v>
      </c>
      <c r="B2087" s="139"/>
      <c r="C2087" s="139"/>
      <c r="F2087" s="128"/>
      <c r="G2087" s="124" t="str">
        <f>IF(A2087="","",VLOOKUP(J2055,'TRI-3C'!$B$18:$FH$61,35,FALSE))</f>
        <v/>
      </c>
      <c r="I2087" s="125" t="str">
        <f t="shared" si="76"/>
        <v/>
      </c>
      <c r="J2087" s="128"/>
    </row>
    <row r="2088" spans="1:10" ht="12.75" customHeight="1">
      <c r="A2088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2088" s="158"/>
      <c r="C2088" s="158"/>
      <c r="D2088" s="158"/>
      <c r="E2088" s="158"/>
      <c r="F2088" s="159"/>
      <c r="G2088" s="122" t="str">
        <f>IF(A2088="","",VLOOKUP(J2055,'TRI-3C'!$B$18:$FH$61,36,FALSE))</f>
        <v/>
      </c>
      <c r="H2088" s="150"/>
      <c r="I2088" s="127" t="str">
        <f t="shared" si="76"/>
        <v/>
      </c>
      <c r="J2088" s="126"/>
    </row>
    <row r="2089" spans="1:10" ht="12.75" customHeight="1">
      <c r="A2089" s="11" t="str">
        <f>IF('TRI-3C'!$AL$13="","",'TRI-3C'!$AL$13)</f>
        <v>Participar juegos grupales siguiendo las reglas y asumiendo roles que le permitan mantener un ambiente armónico con sus pares. (D.EIB.10.11.)</v>
      </c>
      <c r="B2089" s="156"/>
      <c r="C2089" s="156"/>
      <c r="D2089" s="156"/>
      <c r="E2089" s="156"/>
      <c r="F2089" s="157"/>
      <c r="G2089" s="124" t="str">
        <f>IF(A2089="","",VLOOKUP(J2055,'TRI-3C'!$B$18:$FH$61,37,FALSE))</f>
        <v/>
      </c>
      <c r="I2089" s="125" t="str">
        <f t="shared" si="76"/>
        <v/>
      </c>
      <c r="J2089" s="128"/>
    </row>
    <row r="2090" spans="1:10" ht="12.75" customHeight="1">
      <c r="A2090" s="148" t="str">
        <f>IF('TRI-3C'!$AM$13="","",'TRI-3C'!$AM$13)</f>
        <v>Practicar la costumbre de ahorrar para ocasiones y casos especiales</v>
      </c>
      <c r="B2090" s="149"/>
      <c r="C2090" s="149"/>
      <c r="D2090" s="150"/>
      <c r="E2090" s="150"/>
      <c r="F2090" s="126"/>
      <c r="G2090" s="122" t="str">
        <f>IF(A2090="","",VLOOKUP(J2055,'TRI-3C'!$B$18:$FH$61,38,FALSE))</f>
        <v/>
      </c>
      <c r="H2090" s="150"/>
      <c r="I2090" s="127" t="str">
        <f t="shared" si="76"/>
        <v/>
      </c>
      <c r="J2090" s="126"/>
    </row>
    <row r="2091" spans="1:10" ht="12.75" customHeight="1">
      <c r="A2091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2091" s="139"/>
      <c r="C2091" s="139"/>
      <c r="F2091" s="128"/>
      <c r="G2091" s="124" t="str">
        <f>IF(A2091="","",VLOOKUP(J2055,'TRI-3C'!$B$18:$FH$61,39,FALSE))</f>
        <v/>
      </c>
      <c r="I2091" s="125" t="str">
        <f t="shared" si="76"/>
        <v/>
      </c>
      <c r="J2091" s="128"/>
    </row>
    <row r="2092" spans="1:10" ht="12.75" customHeight="1">
      <c r="A2092" s="165" t="str">
        <f>'BI-1T'!$A$9</f>
        <v>RELACIONES CON EL MEDIO NATURAL Y CULTURAL</v>
      </c>
      <c r="B2092" s="149"/>
      <c r="C2092" s="149"/>
      <c r="D2092" s="150"/>
      <c r="E2092" s="150"/>
      <c r="F2092" s="126"/>
      <c r="G2092" s="122" t="str">
        <f>IF(A2092="","",VLOOKUP(J2055,'TRI-3C'!$B$18:$FH$61,40,FALSE))</f>
        <v/>
      </c>
      <c r="H2092" s="150"/>
      <c r="I2092" s="127"/>
      <c r="J2092" s="126"/>
    </row>
    <row r="2093" spans="1:10" ht="12.75" customHeight="1">
      <c r="A2093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2093" s="139"/>
      <c r="C2093" s="139"/>
      <c r="F2093" s="128"/>
      <c r="G2093" s="124" t="str">
        <f>IF(A2093="","",VLOOKUP(J2055,'TRI-3C'!$B$18:$FH$61,41,FALSE))</f>
        <v/>
      </c>
      <c r="I2093" s="125" t="str">
        <f t="shared" ref="I2093:I2112" si="77">IF(G2093="","",G2093)</f>
        <v/>
      </c>
      <c r="J2093" s="128"/>
    </row>
    <row r="2094" spans="1:10" ht="12.75" customHeight="1">
      <c r="A2094" s="192" t="str">
        <f>IF('TRI-3C'!$AQ$13="","",'TRI-3C'!$AQ$13)</f>
        <v>Construir conexiones emocionales con su contexto natural (plantas, animales, agua, tierra, aire) y social.</v>
      </c>
      <c r="B2094" s="154"/>
      <c r="C2094" s="154"/>
      <c r="D2094" s="154"/>
      <c r="E2094" s="154"/>
      <c r="F2094" s="155"/>
      <c r="G2094" s="122" t="str">
        <f>IF(A2094="","",VLOOKUP(J2055,'TRI-3C'!$B$18:$FH$61,42,FALSE))</f>
        <v/>
      </c>
      <c r="H2094" s="150"/>
      <c r="I2094" s="127" t="str">
        <f t="shared" si="77"/>
        <v/>
      </c>
      <c r="J2094" s="126"/>
    </row>
    <row r="2095" spans="1:10" ht="12.75" customHeight="1">
      <c r="A2095" s="147" t="str">
        <f>IF('TRI-3C'!$AR$13="","",'TRI-3C'!$AR$13)</f>
        <v>dentificar en las actividades diarias oportunidades para aprovechar los recursos y reducir los residuos para proteger el entorno natural</v>
      </c>
      <c r="B2095" s="139"/>
      <c r="C2095" s="139"/>
      <c r="F2095" s="128"/>
      <c r="G2095" s="124" t="str">
        <f>IF(A2095="","",VLOOKUP(J2055,'TRI-3C'!$B$18:$FH$61,43,FALSE))</f>
        <v/>
      </c>
      <c r="I2095" s="125" t="str">
        <f t="shared" si="77"/>
        <v/>
      </c>
      <c r="J2095" s="128"/>
    </row>
    <row r="2096" spans="1:10" ht="12.75" customHeight="1">
      <c r="A2096" s="148" t="str">
        <f>IF('TRI-3C'!$AS$13="","",'TRI-3C'!$AS$13)</f>
        <v>Diferenciar entre alimentos nutritivos y no nutritivos identificando los beneficios de una alimentación sana y saludable.</v>
      </c>
      <c r="B2096" s="149"/>
      <c r="C2096" s="149"/>
      <c r="D2096" s="150"/>
      <c r="E2096" s="150"/>
      <c r="F2096" s="126"/>
      <c r="G2096" s="122" t="str">
        <f>IF(A2096="","",VLOOKUP(J2055,'TRI-3C'!$B$18:$FH$61,44,FALSE))</f>
        <v/>
      </c>
      <c r="H2096" s="150"/>
      <c r="I2096" s="127" t="str">
        <f t="shared" si="77"/>
        <v/>
      </c>
      <c r="J2096" s="126"/>
    </row>
    <row r="2097" spans="1:10" ht="12.75" customHeight="1">
      <c r="A2097" s="147" t="str">
        <f>IF('TRI-3C'!$AT$13="","",'TRI-3C'!$AT$13)</f>
        <v>Diferenciar entre lo que le pertenece, lo que pertenece a los demás y lo que pertenece al grupo o comunidad.</v>
      </c>
      <c r="B2097" s="139"/>
      <c r="C2097" s="139"/>
      <c r="F2097" s="128"/>
      <c r="G2097" s="124" t="str">
        <f>IF(A2097="","",VLOOKUP(J2055,'TRI-3C'!$B$18:$FH$61,45,FALSE))</f>
        <v/>
      </c>
      <c r="I2097" s="125" t="str">
        <f t="shared" si="77"/>
        <v/>
      </c>
      <c r="J2097" s="128"/>
    </row>
    <row r="2098" spans="1:10" ht="12.75" customHeight="1">
      <c r="A2098" s="148" t="str">
        <f>IF('TRI-3C'!$AU$13="","",'TRI-3C'!$AU$13)</f>
        <v>Diferenciar los seres vivos y elementos no vivos de su entorno explorando su mundo natural.</v>
      </c>
      <c r="B2098" s="158"/>
      <c r="C2098" s="158"/>
      <c r="D2098" s="158"/>
      <c r="E2098" s="158"/>
      <c r="F2098" s="159"/>
      <c r="G2098" s="122" t="str">
        <f>IF(A2098="","",VLOOKUP(J2055,'TRI-3C'!$B$18:$FH$61,46,FALSE))</f>
        <v/>
      </c>
      <c r="H2098" s="150"/>
      <c r="I2098" s="127" t="str">
        <f t="shared" si="77"/>
        <v/>
      </c>
      <c r="J2098" s="126"/>
    </row>
    <row r="2099" spans="1:10" ht="12.75" customHeight="1">
      <c r="A2099" s="11" t="str">
        <f>IF('TRI-3C'!$AV$13="","",'TRI-3C'!$AV$13)</f>
        <v>Establecer comparaciones entre los elementos del entorno a través de la discriminación sensorial.</v>
      </c>
      <c r="B2099" s="156"/>
      <c r="C2099" s="156"/>
      <c r="D2099" s="156"/>
      <c r="E2099" s="156"/>
      <c r="F2099" s="157"/>
      <c r="G2099" s="124" t="str">
        <f>IF(A2099="","",VLOOKUP(J2055,'TRI-3C'!$B$18:$FH$61,47,FALSE))</f>
        <v/>
      </c>
      <c r="I2099" s="125" t="str">
        <f t="shared" si="77"/>
        <v/>
      </c>
      <c r="J2099" s="128"/>
    </row>
    <row r="2100" spans="1:10" ht="12.75" customHeight="1">
      <c r="A2100" s="148" t="str">
        <f>IF('TRI-3C'!$AW$13="","",'TRI-3C'!$AW$13)</f>
        <v>Explorar e identificar los diferentes elementos y fenómenos del entorno natural mediante procesos que propicien la indagación.</v>
      </c>
      <c r="B2100" s="149"/>
      <c r="C2100" s="149"/>
      <c r="D2100" s="150"/>
      <c r="E2100" s="150"/>
      <c r="F2100" s="126"/>
      <c r="G2100" s="122" t="str">
        <f>IF(A2100="","",VLOOKUP(J2055,'TRI-3C'!$B$18:$FH$61,48,FALSE))</f>
        <v/>
      </c>
      <c r="H2100" s="150"/>
      <c r="I2100" s="127" t="str">
        <f t="shared" si="77"/>
        <v/>
      </c>
      <c r="J2100" s="126"/>
    </row>
    <row r="2101" spans="1:10" ht="12.75" customHeight="1">
      <c r="A2101" s="147" t="str">
        <f>IF('TRI-3C'!$AX$13="","",'TRI-3C'!$AX$13)</f>
        <v>Identificar características de las plantas por su utilidad, estableciendo diferencias entre ellas.</v>
      </c>
      <c r="B2101" s="139"/>
      <c r="C2101" s="139"/>
      <c r="F2101" s="128"/>
      <c r="G2101" s="124" t="str">
        <f>IF(A2101="","",VLOOKUP(J2055,'TRI-3C'!$B$18:$FH$61,49,FALSE))</f>
        <v/>
      </c>
      <c r="I2101" s="125" t="str">
        <f t="shared" si="77"/>
        <v/>
      </c>
      <c r="J2101" s="128"/>
    </row>
    <row r="2102" spans="1:10" ht="12.75" customHeight="1">
      <c r="A2102" s="148" t="str">
        <f>IF('TRI-3C'!$AY$13="","",'TRI-3C'!$AY$13)</f>
        <v>Identificar las características de los animales domésticos y silvestres estableciendo las diferencias entre ellos.</v>
      </c>
      <c r="B2102" s="149"/>
      <c r="C2102" s="149"/>
      <c r="D2102" s="150"/>
      <c r="E2102" s="150"/>
      <c r="F2102" s="126"/>
      <c r="G2102" s="122" t="str">
        <f>IF(A2102="","",VLOOKUP(J2055,'TRI-3C'!$B$18:$FH$61,50,FALSE))</f>
        <v/>
      </c>
      <c r="H2102" s="150"/>
      <c r="I2102" s="127" t="str">
        <f t="shared" si="77"/>
        <v/>
      </c>
      <c r="J2102" s="126"/>
    </row>
    <row r="2103" spans="1:10" ht="12.75" customHeight="1">
      <c r="A2103" s="147" t="str">
        <f>IF('TRI-3C'!$AZ$13="","",'TRI-3C'!$AZ$13)</f>
        <v>Identificar las características del mar y reconocerlo como una parte integral del territorio nacional</v>
      </c>
      <c r="B2103" s="139"/>
      <c r="C2103" s="139"/>
      <c r="F2103" s="128"/>
      <c r="G2103" s="124" t="str">
        <f>IF(A2103="","",VLOOKUP(J2055,'TRI-3C'!$B$18:$FH$61,51,FALSE))</f>
        <v/>
      </c>
      <c r="I2103" s="125" t="str">
        <f t="shared" si="77"/>
        <v/>
      </c>
      <c r="J2103" s="128"/>
    </row>
    <row r="2104" spans="1:10" ht="12.75" customHeight="1">
      <c r="A2104" s="192" t="str">
        <f>IF('TRI-3C'!$BA$13="","",'TRI-3C'!$BA$13)</f>
        <v>Identificar prácticas socioculturales de su localidad demostrando curiosidad ante sus tradiciones.</v>
      </c>
      <c r="B2104" s="154"/>
      <c r="C2104" s="154"/>
      <c r="D2104" s="154"/>
      <c r="E2104" s="154"/>
      <c r="F2104" s="155"/>
      <c r="G2104" s="122" t="str">
        <f>IF(A2104="","",VLOOKUP(J2055,'TRI-3C'!$B$18:$FH$61,52,FALSE))</f>
        <v/>
      </c>
      <c r="H2104" s="150"/>
      <c r="I2104" s="127" t="str">
        <f t="shared" si="77"/>
        <v/>
      </c>
      <c r="J2104" s="126"/>
    </row>
    <row r="2105" spans="1:10" ht="12.75" customHeight="1">
      <c r="A2105" s="147" t="str">
        <f>IF('TRI-3C'!$BB$13="","",'TRI-3C'!$BB$13)</f>
        <v>Observar el proceso del ciclo vital de las plantas mediante actividades de experimentación.</v>
      </c>
      <c r="B2105" s="139"/>
      <c r="C2105" s="139"/>
      <c r="F2105" s="128"/>
      <c r="G2105" s="124" t="str">
        <f>IF(A2105="","",VLOOKUP(J2055,'TRI-3C'!$B$18:$FH$61,53,FALSE))</f>
        <v/>
      </c>
      <c r="I2105" s="125" t="str">
        <f t="shared" si="77"/>
        <v/>
      </c>
      <c r="J2105" s="128"/>
    </row>
    <row r="2106" spans="1:10" ht="12.75" customHeight="1">
      <c r="A2106" s="148" t="str">
        <f>IF('TRI-3C'!$BC$13="","",'TRI-3C'!$BC$13)</f>
        <v>Participar en actividades lúdicas para identificar prácticas de movilidad que ayudan a cuidar el planeta</v>
      </c>
      <c r="B2106" s="149"/>
      <c r="C2106" s="149"/>
      <c r="D2106" s="150"/>
      <c r="E2106" s="150"/>
      <c r="F2106" s="126"/>
      <c r="G2106" s="122" t="str">
        <f>IF(A2106="","",VLOOKUP(J2055,'TRI-3C'!$B$18:$FH$61,54,FALSE))</f>
        <v/>
      </c>
      <c r="H2106" s="150"/>
      <c r="I2106" s="127" t="str">
        <f t="shared" si="77"/>
        <v/>
      </c>
      <c r="J2106" s="126"/>
    </row>
    <row r="2107" spans="1:10" ht="12.75" customHeight="1">
      <c r="A2107" s="147" t="str">
        <f>IF('TRI-3C'!$BD$13="","",'TRI-3C'!$BD$13)</f>
        <v>Participar en algunas prácticas tradicionales de su entorno disfrutando y respetando las diferentes manifestaciones culturales</v>
      </c>
      <c r="B2107" s="139"/>
      <c r="C2107" s="139"/>
      <c r="F2107" s="128"/>
      <c r="G2107" s="124" t="str">
        <f>IF(A2107="","",VLOOKUP(J2055,'TRI-3C'!$B$18:$FH$61,55,FALSE))</f>
        <v/>
      </c>
      <c r="I2107" s="125" t="str">
        <f t="shared" si="77"/>
        <v/>
      </c>
      <c r="J2107" s="128"/>
    </row>
    <row r="2108" spans="1:10" ht="12.75" customHeight="1">
      <c r="A2108" s="148" t="str">
        <f>IF('TRI-3C'!$BE$13="","",'TRI-3C'!$BE$13)</f>
        <v>Practicar hábitos de cuidado y conservación del medio ambiente que eviten la contaminación del aire, suelo y agua. (D.EIB.10.19.)</v>
      </c>
      <c r="B2108" s="158"/>
      <c r="C2108" s="158"/>
      <c r="D2108" s="158"/>
      <c r="E2108" s="158"/>
      <c r="F2108" s="159"/>
      <c r="G2108" s="122" t="str">
        <f>IF(A2108="","",VLOOKUP(J2055,'TRI-3C'!$B$18:$FH$61,56,FALSE))</f>
        <v/>
      </c>
      <c r="H2108" s="150"/>
      <c r="I2108" s="127" t="str">
        <f t="shared" si="77"/>
        <v/>
      </c>
      <c r="J2108" s="126"/>
    </row>
    <row r="2109" spans="1:10" ht="12.75" customHeight="1">
      <c r="A2109" s="11" t="str">
        <f>IF('TRI-3C'!$BF$13="","",'TRI-3C'!$BF$13)</f>
        <v>Realizar acciones de cuidado y protección de plantas y animales de su entorno erradicando actitudes de maltrato.</v>
      </c>
      <c r="B2109" s="156"/>
      <c r="C2109" s="156"/>
      <c r="D2109" s="156"/>
      <c r="E2109" s="156"/>
      <c r="F2109" s="157"/>
      <c r="G2109" s="124" t="str">
        <f>IF(A2109="","",VLOOKUP(J2055,'TRI-3C'!$B$18:$FH$61,57,FALSE))</f>
        <v/>
      </c>
      <c r="I2109" s="125" t="str">
        <f t="shared" si="77"/>
        <v/>
      </c>
      <c r="J2109" s="128"/>
    </row>
    <row r="2110" spans="1:10" ht="12.75" customHeight="1">
      <c r="A2110" s="148" t="str">
        <f>IF('TRI-3C'!$BG$13="","",'TRI-3C'!$BG$13)</f>
        <v>Reconocer cómo las personas utilizan el dinero en su entorno familiar para satisfacer sus necesidades y deseos</v>
      </c>
      <c r="B2110" s="149"/>
      <c r="C2110" s="149"/>
      <c r="D2110" s="150"/>
      <c r="E2110" s="150"/>
      <c r="F2110" s="126"/>
      <c r="G2110" s="122" t="str">
        <f>IF(A2110="","",VLOOKUP(J2055,'TRI-3C'!$B$18:$FH$61,58,FALSE))</f>
        <v/>
      </c>
      <c r="H2110" s="150"/>
      <c r="I2110" s="127" t="str">
        <f t="shared" si="77"/>
        <v/>
      </c>
      <c r="J2110" s="126"/>
    </row>
    <row r="2111" spans="1:10" ht="12.75" customHeight="1">
      <c r="A2111" s="147" t="str">
        <f>IF('TRI-3C'!$BH$13="","",'TRI-3C'!$BH$13)</f>
        <v>Reconocer las consecuencias de no cuidar sus pertenencias.</v>
      </c>
      <c r="B2111" s="139"/>
      <c r="C2111" s="139"/>
      <c r="F2111" s="128"/>
      <c r="G2111" s="124" t="str">
        <f>IF(A2111="","",VLOOKUP(J2055,'TRI-3C'!$B$18:$FH$61,59,FALSE))</f>
        <v/>
      </c>
      <c r="I2111" s="125" t="str">
        <f t="shared" si="77"/>
        <v/>
      </c>
      <c r="J2111" s="128"/>
    </row>
    <row r="2112" spans="1:10" ht="12.75" customHeight="1">
      <c r="A2112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2112" s="149"/>
      <c r="C2112" s="149"/>
      <c r="D2112" s="150"/>
      <c r="E2112" s="150"/>
      <c r="F2112" s="126"/>
      <c r="G2112" s="122" t="str">
        <f>IF(A2112="","",VLOOKUP(J2055,'TRI-3C'!$B$18:$FH$61,60,FALSE))</f>
        <v/>
      </c>
      <c r="H2112" s="150"/>
      <c r="I2112" s="127" t="str">
        <f t="shared" si="77"/>
        <v/>
      </c>
      <c r="J2112" s="126"/>
    </row>
    <row r="2113" spans="1:10" ht="12.75" customHeight="1">
      <c r="A2113" s="164" t="str">
        <f>'BI-1T'!$A$10</f>
        <v>RELACIONES LOGICAS MATEMATICAS</v>
      </c>
      <c r="B2113" s="139"/>
      <c r="C2113" s="139"/>
      <c r="F2113" s="128"/>
      <c r="G2113" s="124" t="str">
        <f>IF(A2113="","",VLOOKUP(J2055,'TRI-3C'!$B$18:$FH$61,61,FALSE))</f>
        <v/>
      </c>
      <c r="I2113" s="125"/>
      <c r="J2113" s="128"/>
    </row>
    <row r="2114" spans="1:10" ht="12.75" customHeight="1">
      <c r="A2114" s="192" t="str">
        <f>IF('TRI-3C'!$BK$13="","",'TRI-3C'!$BK$13)</f>
        <v>Asociar las formas de los objetos del entorno con figuras geométricas bidimensionales</v>
      </c>
      <c r="B2114" s="154"/>
      <c r="C2114" s="154"/>
      <c r="D2114" s="154"/>
      <c r="E2114" s="154"/>
      <c r="F2114" s="155"/>
      <c r="G2114" s="122" t="str">
        <f>IF(A2114="","",VLOOKUP(J2055,'TRI-3C'!$B$18:$FH$61,62,FALSE))</f>
        <v/>
      </c>
      <c r="H2114" s="150"/>
      <c r="I2114" s="127" t="str">
        <f t="shared" ref="I2114:I2135" si="78">IF(G2114="","",G2114)</f>
        <v/>
      </c>
      <c r="J2114" s="126"/>
    </row>
    <row r="2115" spans="1:10" ht="12.75" customHeight="1">
      <c r="A2115" s="147" t="str">
        <f>IF('TRI-3C'!$BL$13="","",'TRI-3C'!$BL$13)</f>
        <v>Clasificar objetos con dos atributos (tamaño, color o forma).</v>
      </c>
      <c r="B2115" s="139"/>
      <c r="C2115" s="139"/>
      <c r="F2115" s="128"/>
      <c r="G2115" s="124" t="str">
        <f>IF(A2115="","",VLOOKUP(J2055,'TRI-3C'!$B$18:$FH$61,63,FALSE))</f>
        <v/>
      </c>
      <c r="I2115" s="125" t="str">
        <f t="shared" si="78"/>
        <v/>
      </c>
      <c r="J2115" s="128"/>
    </row>
    <row r="2116" spans="1:10" ht="12.75" customHeight="1">
      <c r="A2116" s="148" t="str">
        <f>IF('TRI-3C'!$BM$13="","",'TRI-3C'!$BM$13)</f>
        <v>Comparar y armar colecciones de más, igual y menos objetos.</v>
      </c>
      <c r="B2116" s="149"/>
      <c r="C2116" s="149"/>
      <c r="D2116" s="150"/>
      <c r="E2116" s="150"/>
      <c r="F2116" s="126"/>
      <c r="G2116" s="122" t="str">
        <f>IF(A2116="","",VLOOKUP(J2055,'TRI-3C'!$B$18:$FH$61,64,FALSE))</f>
        <v/>
      </c>
      <c r="H2116" s="150"/>
      <c r="I2116" s="127" t="str">
        <f t="shared" si="78"/>
        <v/>
      </c>
      <c r="J2116" s="126"/>
    </row>
    <row r="2117" spans="1:10" ht="12.75" customHeight="1">
      <c r="A2117" s="147" t="str">
        <f>IF('TRI-3C'!$BN$13="","",'TRI-3C'!$BN$13)</f>
        <v>Comparar y ordenar secuencialmente un conjunto pequeño de objetos de acuerdo con su tamaño.</v>
      </c>
      <c r="B2117" s="139"/>
      <c r="C2117" s="139"/>
      <c r="F2117" s="128"/>
      <c r="G2117" s="124" t="str">
        <f>IF(A2117="","",VLOOKUP(J2055,'TRI-3C'!$B$18:$FH$61,65,FALSE))</f>
        <v/>
      </c>
      <c r="I2117" s="125" t="str">
        <f t="shared" si="78"/>
        <v/>
      </c>
      <c r="J2117" s="128"/>
    </row>
    <row r="2118" spans="1:10" ht="12.75" customHeight="1">
      <c r="A2118" s="148" t="str">
        <f>IF('TRI-3C'!$BO$13="","",'TRI-3C'!$BO$13)</f>
        <v>Comprender la relación de número-cantidad hasta el 10.</v>
      </c>
      <c r="B2118" s="158"/>
      <c r="C2118" s="158"/>
      <c r="D2118" s="158"/>
      <c r="E2118" s="158"/>
      <c r="F2118" s="159"/>
      <c r="G2118" s="122" t="str">
        <f>IF(A2118="","",VLOOKUP(J2055,'TRI-3C'!$B$18:$FH$61,66,FALSE))</f>
        <v/>
      </c>
      <c r="H2118" s="150"/>
      <c r="I2118" s="127" t="str">
        <f t="shared" si="78"/>
        <v/>
      </c>
      <c r="J2118" s="126"/>
    </row>
    <row r="2119" spans="1:10" ht="12.75" customHeight="1">
      <c r="A2119" s="11" t="str">
        <f>IF('TRI-3C'!$BP$13="","",'TRI-3C'!$BP$13)</f>
        <v>Comprender la relación del numeral (representación simbólica del número) con la cantidad hasta el 5.</v>
      </c>
      <c r="B2119" s="156"/>
      <c r="C2119" s="156"/>
      <c r="D2119" s="156"/>
      <c r="E2119" s="156"/>
      <c r="F2119" s="157"/>
      <c r="G2119" s="124" t="str">
        <f>IF(A2119="","",VLOOKUP(J2055,'TRI-3C'!$B$18:$FH$61,67,FALSE))</f>
        <v/>
      </c>
      <c r="I2119" s="125" t="str">
        <f t="shared" si="78"/>
        <v/>
      </c>
      <c r="J2119" s="128"/>
    </row>
    <row r="2120" spans="1:10" ht="12.75" customHeight="1">
      <c r="A2120" s="148" t="str">
        <f>IF('TRI-3C'!$BQ$13="","",'TRI-3C'!$BQ$13)</f>
        <v>Contar oralmente del 1 al 15 con secuencia numérica.</v>
      </c>
      <c r="B2120" s="149"/>
      <c r="C2120" s="149"/>
      <c r="D2120" s="150"/>
      <c r="E2120" s="150"/>
      <c r="F2120" s="126"/>
      <c r="G2120" s="122" t="str">
        <f>IF(A2120="","",VLOOKUP(J2055,'TRI-3C'!$B$18:$FH$61,68,FALSE))</f>
        <v/>
      </c>
      <c r="H2120" s="150"/>
      <c r="I2120" s="127" t="str">
        <f t="shared" si="78"/>
        <v/>
      </c>
      <c r="J2120" s="126"/>
    </row>
    <row r="2121" spans="1:10" ht="12.75" customHeight="1">
      <c r="A2121" s="147" t="str">
        <f>IF('TRI-3C'!$BR$13="","",'TRI-3C'!$BR$13)</f>
        <v>Continuar y reproducir patrones simples con objetos concretos y representaciones gráficas.</v>
      </c>
      <c r="B2121" s="139"/>
      <c r="C2121" s="139"/>
      <c r="F2121" s="128"/>
      <c r="G2121" s="124" t="str">
        <f>IF(A2121="","",VLOOKUP(J2055,'TRI-3C'!$B$18:$FH$61,69,FALSE))</f>
        <v/>
      </c>
      <c r="I2121" s="125" t="str">
        <f t="shared" si="78"/>
        <v/>
      </c>
      <c r="J2121" s="128"/>
    </row>
    <row r="2122" spans="1:10" ht="12.75" customHeight="1">
      <c r="A2122" s="148" t="str">
        <f>IF('TRI-3C'!$BS$13="","",'TRI-3C'!$BS$13)</f>
        <v>Establecer la relación de correspondencia entre los elementos de colecciones de objetos.</v>
      </c>
      <c r="B2122" s="149"/>
      <c r="C2122" s="149"/>
      <c r="D2122" s="150"/>
      <c r="E2122" s="150"/>
      <c r="F2122" s="126"/>
      <c r="G2122" s="122" t="str">
        <f>IF(A2122="","",VLOOKUP(J2055,'TRI-3C'!$B$18:$FH$61,70,FALSE))</f>
        <v/>
      </c>
      <c r="H2122" s="150"/>
      <c r="I2122" s="127" t="str">
        <f t="shared" si="78"/>
        <v/>
      </c>
      <c r="J2122" s="126"/>
    </row>
    <row r="2123" spans="1:10" ht="12.75" customHeight="1">
      <c r="A2123" s="147" t="str">
        <f>IF('TRI-3C'!$BT$13="","",'TRI-3C'!$BT$13)</f>
        <v>Identificar características de mañana, tarde y noche</v>
      </c>
      <c r="B2123" s="139"/>
      <c r="C2123" s="139"/>
      <c r="F2123" s="128"/>
      <c r="G2123" s="124" t="str">
        <f>IF(A2123="","",VLOOKUP(J2055,'TRI-3C'!$B$18:$FH$61,71,FALSE))</f>
        <v/>
      </c>
      <c r="I2123" s="125" t="str">
        <f t="shared" si="78"/>
        <v/>
      </c>
      <c r="J2123" s="128"/>
    </row>
    <row r="2124" spans="1:10" ht="12.75" customHeight="1">
      <c r="A2124" s="192" t="str">
        <f>IF('TRI-3C'!$BU$13="","",'TRI-3C'!$BU$13)</f>
        <v>Identificar en los objetos las nociones de medida: largo/ corto, grueso/delgado.</v>
      </c>
      <c r="B2124" s="154"/>
      <c r="C2124" s="154"/>
      <c r="D2124" s="154"/>
      <c r="E2124" s="154"/>
      <c r="F2124" s="155"/>
      <c r="G2124" s="122" t="str">
        <f>IF(A2124="","",VLOOKUP(J2055,'TRI-3C'!$B$18:$FH$61,72,FALSE))</f>
        <v/>
      </c>
      <c r="H2124" s="150"/>
      <c r="I2124" s="127" t="str">
        <f t="shared" si="78"/>
        <v/>
      </c>
      <c r="J2124" s="126"/>
    </row>
    <row r="2125" spans="1:10" ht="12.75" customHeight="1">
      <c r="A2125" s="147" t="str">
        <f>IF('TRI-3C'!$BV$13="","",'TRI-3C'!$BV$13)</f>
        <v>Identificar figuras geométricas básicas: círculo, cuadrado y triángulo en objetos del entorno y en representaciones gráficas.</v>
      </c>
      <c r="B2125" s="139"/>
      <c r="C2125" s="139"/>
      <c r="F2125" s="128"/>
      <c r="G2125" s="124" t="str">
        <f>IF(A2125="","",VLOOKUP(J2055,'TRI-3C'!$B$18:$FH$61,73,FALSE))</f>
        <v/>
      </c>
      <c r="I2125" s="125" t="str">
        <f t="shared" si="78"/>
        <v/>
      </c>
      <c r="J2125" s="128"/>
    </row>
    <row r="2126" spans="1:10" ht="12.75" customHeight="1">
      <c r="A2126" s="148" t="str">
        <f>IF('TRI-3C'!$BW$13="","",'TRI-3C'!$BW$13)</f>
        <v>Identificar la diferencia entre lo que se desea y lo que se necesita</v>
      </c>
      <c r="B2126" s="149"/>
      <c r="C2126" s="149"/>
      <c r="D2126" s="150"/>
      <c r="E2126" s="150"/>
      <c r="F2126" s="126"/>
      <c r="G2126" s="122" t="str">
        <f>IF(A2126="","",VLOOKUP(J2055,'TRI-3C'!$B$18:$FH$61,74,FALSE))</f>
        <v/>
      </c>
      <c r="H2126" s="150"/>
      <c r="I2126" s="127" t="str">
        <f t="shared" si="78"/>
        <v/>
      </c>
      <c r="J2126" s="126"/>
    </row>
    <row r="2127" spans="1:10" ht="12.75" customHeight="1">
      <c r="A2127" s="147" t="str">
        <f>IF('TRI-3C'!$BX$13="","",'TRI-3C'!$BX$13)</f>
        <v>Identificar las nociones de tiempo en acciones que siceden antes, ahora y después</v>
      </c>
      <c r="B2127" s="139"/>
      <c r="C2127" s="139"/>
      <c r="F2127" s="128"/>
      <c r="G2127" s="124" t="str">
        <f>IF(A2127="","",VLOOKUP(J2055,'TRI-3C'!$B$18:$FH$61,75,FALSE))</f>
        <v/>
      </c>
      <c r="I2127" s="125" t="str">
        <f t="shared" si="78"/>
        <v/>
      </c>
      <c r="J2127" s="128"/>
    </row>
    <row r="2128" spans="1:10" ht="12.75" customHeight="1">
      <c r="A2128" s="148" t="str">
        <f>IF('TRI-3C'!$BY$13="","",'TRI-3C'!$BY$13)</f>
        <v>Identificar los números de emergencia a través de actividades lúdicas, y reconocer cuándo pedir ayuda en situaciones sencillas.</v>
      </c>
      <c r="B2128" s="158"/>
      <c r="C2128" s="158"/>
      <c r="D2128" s="158"/>
      <c r="E2128" s="158"/>
      <c r="F2128" s="159"/>
      <c r="G2128" s="122" t="str">
        <f>IF(A2128="","",VLOOKUP(J2055,'TRI-3C'!$B$18:$FH$61,76,FALSE))</f>
        <v/>
      </c>
      <c r="H2128" s="150"/>
      <c r="I2128" s="127" t="str">
        <f t="shared" si="78"/>
        <v/>
      </c>
      <c r="J2128" s="126"/>
    </row>
    <row r="2129" spans="1:10" ht="12.75" customHeight="1">
      <c r="A2129" s="11" t="str">
        <f>IF('TRI-3C'!$BZ$13="","",'TRI-3C'!$BZ$13)</f>
        <v>Identificar semejanzas y diferencias en objetos del entorno con criterios de forma, color y tamaño</v>
      </c>
      <c r="B2129" s="156"/>
      <c r="C2129" s="156"/>
      <c r="D2129" s="156"/>
      <c r="E2129" s="156"/>
      <c r="F2129" s="157"/>
      <c r="G2129" s="124" t="str">
        <f>IF(A2129="","",VLOOKUP(J2055,'TRI-3C'!$B$18:$FH$61,77,FALSE))</f>
        <v/>
      </c>
      <c r="I2129" s="125" t="str">
        <f t="shared" si="78"/>
        <v/>
      </c>
      <c r="J2129" s="128"/>
    </row>
    <row r="2130" spans="1:10" ht="12.75" customHeight="1">
      <c r="A2130" s="148" t="str">
        <f>IF('TRI-3C'!$CA$13="","",'TRI-3C'!$CA$13)</f>
        <v>Ordenar en secuencias lógica sucesos de hasta cinco eventos en representaciones gráficas de sus actividades de la rutina diaria y en escenas de cuentos</v>
      </c>
      <c r="B2130" s="149"/>
      <c r="C2130" s="149"/>
      <c r="D2130" s="150"/>
      <c r="E2130" s="150"/>
      <c r="F2130" s="126"/>
      <c r="G2130" s="122" t="str">
        <f>IF(A2130="","",VLOOKUP(J2055,'TRI-3C'!$B$18:$FH$61,78,FALSE))</f>
        <v/>
      </c>
      <c r="H2130" s="150"/>
      <c r="I2130" s="127" t="str">
        <f t="shared" si="78"/>
        <v/>
      </c>
      <c r="J2130" s="126"/>
    </row>
    <row r="2131" spans="1:10" ht="12.75" customHeight="1">
      <c r="A2131" s="147" t="str">
        <f>IF('TRI-3C'!$CB$13="","",'TRI-3C'!$CB$13)</f>
        <v>Reconocer billetes y monedas en situaciones de la vida real</v>
      </c>
      <c r="B2131" s="139"/>
      <c r="C2131" s="139"/>
      <c r="F2131" s="128"/>
      <c r="G2131" s="124" t="str">
        <f>IF(A2131="","",VLOOKUP(J2055,'TRI-3C'!$B$18:$FH$61,79,FALSE))</f>
        <v/>
      </c>
      <c r="I2131" s="125" t="str">
        <f t="shared" si="78"/>
        <v/>
      </c>
      <c r="J2131" s="128"/>
    </row>
    <row r="2132" spans="1:10" ht="12.75" customHeight="1">
      <c r="A2132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2132" s="149"/>
      <c r="C2132" s="149"/>
      <c r="D2132" s="150"/>
      <c r="E2132" s="150"/>
      <c r="F2132" s="126"/>
      <c r="G2132" s="122" t="str">
        <f>IF(A2132="","",VLOOKUP(J2055,'TRI-3C'!$B$18:$FH$61,80,FALSE))</f>
        <v/>
      </c>
      <c r="H2132" s="150"/>
      <c r="I2132" s="127" t="str">
        <f t="shared" si="78"/>
        <v/>
      </c>
      <c r="J2132" s="126"/>
    </row>
    <row r="2133" spans="1:10" ht="12.75" customHeight="1">
      <c r="A2133" s="147" t="str">
        <f>IF('TRI-3C'!$CD$13="","",'TRI-3C'!$CD$13)</f>
        <v>Reconocer los colores secundarios en objetos e imágenes del entorno.</v>
      </c>
      <c r="B2133" s="139"/>
      <c r="C2133" s="139"/>
      <c r="F2133" s="128"/>
      <c r="G2133" s="124" t="str">
        <f>IF(A2133="","",VLOOKUP(J2055,'TRI-3C'!$B$18:$FH$61,81,FALSE))</f>
        <v/>
      </c>
      <c r="I2133" s="125" t="str">
        <f t="shared" si="78"/>
        <v/>
      </c>
      <c r="J2133" s="128"/>
    </row>
    <row r="2134" spans="1:10" ht="12.75" customHeight="1">
      <c r="A2134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2134" s="154"/>
      <c r="C2134" s="154"/>
      <c r="D2134" s="154"/>
      <c r="E2134" s="154"/>
      <c r="F2134" s="155"/>
      <c r="G2134" s="122" t="str">
        <f>IF(A2134="","",VLOOKUP(J2055,'TRI-3C'!$B$18:$FH$61,82,FALSE))</f>
        <v/>
      </c>
      <c r="H2134" s="150"/>
      <c r="I2134" s="127" t="str">
        <f t="shared" si="78"/>
        <v/>
      </c>
      <c r="J2134" s="126"/>
    </row>
    <row r="2135" spans="1:10" ht="12.75" customHeight="1">
      <c r="A2135" s="147" t="str">
        <f>IF('TRI-3C'!$CF$13="","",'TRI-3C'!$CF$13)</f>
        <v>Relacionar las distintas formas de adquirir dinero con el trabajo y el esfuerzo.</v>
      </c>
      <c r="B2135" s="139"/>
      <c r="C2135" s="139"/>
      <c r="F2135" s="128"/>
      <c r="G2135" s="124" t="str">
        <f>IF(A2135="","",VLOOKUP(J2055,'TRI-3C'!$B$18:$FH$61,83,FALSE))</f>
        <v/>
      </c>
      <c r="I2135" s="125" t="str">
        <f t="shared" si="78"/>
        <v/>
      </c>
      <c r="J2135" s="128"/>
    </row>
    <row r="2136" spans="1:10" ht="12.75" customHeight="1">
      <c r="A2136" s="165" t="str">
        <f>'BI-1T'!$A$11</f>
        <v>COMPRENSIÓN Y EXPRESION DEL LENGUAJE</v>
      </c>
      <c r="B2136" s="149"/>
      <c r="C2136" s="149"/>
      <c r="D2136" s="150"/>
      <c r="E2136" s="150"/>
      <c r="F2136" s="126"/>
      <c r="G2136" s="122" t="str">
        <f>IF(A2136="","",VLOOKUP(J2055,'TRI-3C'!$B$18:$FH$61,84,FALSE))</f>
        <v/>
      </c>
      <c r="H2136" s="150"/>
      <c r="I2136" s="127"/>
      <c r="J2136" s="126"/>
    </row>
    <row r="2137" spans="1:10" ht="12.75" customHeight="1">
      <c r="A2137" s="147" t="str">
        <f>IF('TRI-3C'!$CH$13="","",'TRI-3C'!$CH$13)</f>
        <v>Asociar la imagen de la portada con el título de los cuentos conocidos.</v>
      </c>
      <c r="B2137" s="139"/>
      <c r="C2137" s="139"/>
      <c r="F2137" s="128"/>
      <c r="G2137" s="124" t="str">
        <f>IF(A2137="","",VLOOKUP(J2055,'TRI-3C'!$B$18:$FH$61,85,FALSE))</f>
        <v/>
      </c>
      <c r="I2137" s="125" t="str">
        <f t="shared" ref="I2137:I2157" si="79">IF(G2137="","",G2137)</f>
        <v/>
      </c>
      <c r="J2137" s="128"/>
    </row>
    <row r="2138" spans="1:10" ht="12.75" customHeight="1">
      <c r="A2138" s="148" t="str">
        <f>IF('TRI-3C'!$CI$13="","",'TRI-3C'!$CI$13)</f>
        <v>Colaborar en la creación de textos colectivos con la ayuda del docente.</v>
      </c>
      <c r="B2138" s="158"/>
      <c r="C2138" s="158"/>
      <c r="D2138" s="158"/>
      <c r="E2138" s="158"/>
      <c r="F2138" s="159"/>
      <c r="G2138" s="122" t="str">
        <f>IF(A2138="","",VLOOKUP(J2055,'TRI-3C'!$B$18:$FH$61,86,FALSE))</f>
        <v/>
      </c>
      <c r="H2138" s="150"/>
      <c r="I2138" s="127" t="str">
        <f t="shared" si="79"/>
        <v/>
      </c>
      <c r="J2138" s="126"/>
    </row>
    <row r="2139" spans="1:10" ht="12.75" customHeight="1">
      <c r="A2139" s="11" t="str">
        <f>IF('TRI-3C'!$CJ$13="","",'TRI-3C'!$CJ$13)</f>
        <v>Comprender el derecho propio y de las otras personas a decir que no como una respuesta válida y respetable.</v>
      </c>
      <c r="B2139" s="156"/>
      <c r="C2139" s="156"/>
      <c r="D2139" s="156"/>
      <c r="E2139" s="156"/>
      <c r="F2139" s="157"/>
      <c r="G2139" s="124" t="str">
        <f>IF(A2139="","",VLOOKUP(J2055,'TRI-3C'!$B$18:$FH$61,87,FALSE))</f>
        <v/>
      </c>
      <c r="I2139" s="125" t="str">
        <f t="shared" si="79"/>
        <v/>
      </c>
      <c r="J2139" s="128"/>
    </row>
    <row r="2140" spans="1:10" ht="12.75" customHeight="1">
      <c r="A2140" s="148" t="str">
        <f>IF('TRI-3C'!$CK$13="","",'TRI-3C'!$CK$13)</f>
        <v>Comunicarse a través de dibujos de objetos con detalles que lo vuelven identificables, como representación simbólica de sus ideas.</v>
      </c>
      <c r="B2140" s="149"/>
      <c r="C2140" s="149"/>
      <c r="D2140" s="150"/>
      <c r="E2140" s="150"/>
      <c r="F2140" s="126"/>
      <c r="G2140" s="122" t="str">
        <f>IF(A2140="","",VLOOKUP(J2055,'TRI-3C'!$B$18:$FH$61,88,FALSE))</f>
        <v/>
      </c>
      <c r="H2140" s="150"/>
      <c r="I2140" s="127" t="str">
        <f t="shared" si="79"/>
        <v/>
      </c>
      <c r="J2140" s="126"/>
    </row>
    <row r="2141" spans="1:10" ht="12.75" customHeight="1">
      <c r="A2141" s="147" t="str">
        <f>IF('TRI-3C'!$CL$13="","",'TRI-3C'!$CL$13)</f>
        <v>Comunicarse incorporando palabras nuevas a su vocabulario en función de los ambientes y experiencias en las que interactúa.</v>
      </c>
      <c r="B2141" s="139"/>
      <c r="C2141" s="139"/>
      <c r="F2141" s="128"/>
      <c r="G2141" s="124" t="str">
        <f>IF(A2141="","",VLOOKUP(J2055,'TRI-3C'!$B$18:$FH$61,89,FALSE))</f>
        <v/>
      </c>
      <c r="I2141" s="125" t="str">
        <f t="shared" si="79"/>
        <v/>
      </c>
      <c r="J2141" s="128"/>
    </row>
    <row r="2142" spans="1:10" ht="12.75" customHeight="1">
      <c r="A2142" s="148" t="str">
        <f>IF('TRI-3C'!$CM$13="","",'TRI-3C'!$CM$13)</f>
        <v>Contar un cuento en base a sus imágenes a partir de la portada y siguiendo la secuencia de las páginas.</v>
      </c>
      <c r="B2142" s="149"/>
      <c r="C2142" s="149"/>
      <c r="D2142" s="150"/>
      <c r="E2142" s="150"/>
      <c r="F2142" s="126"/>
      <c r="G2142" s="122" t="str">
        <f>IF(A2142="","",VLOOKUP(J2055,'TRI-3C'!$B$18:$FH$61,90,FALSE))</f>
        <v/>
      </c>
      <c r="H2142" s="150"/>
      <c r="I2142" s="127" t="str">
        <f t="shared" si="79"/>
        <v/>
      </c>
      <c r="J2142" s="126"/>
    </row>
    <row r="2143" spans="1:10" ht="12.75" customHeight="1">
      <c r="A2143" s="147" t="str">
        <f>IF('TRI-3C'!$CN$13="","",'TRI-3C'!$CN$13)</f>
        <v>Describir oralmente imágenes gráficas (pictogramas) y digitales, estructurando oraciones más elaboradas que describan a los objetos que observa.</v>
      </c>
      <c r="B2143" s="139"/>
      <c r="C2143" s="139"/>
      <c r="F2143" s="128"/>
      <c r="G2143" s="124" t="str">
        <f>IF(A2143="","",VLOOKUP(J2055,'TRI-3C'!$B$18:$FH$61,91,FALSE))</f>
        <v/>
      </c>
      <c r="I2143" s="125" t="str">
        <f t="shared" si="79"/>
        <v/>
      </c>
      <c r="J2143" s="128"/>
    </row>
    <row r="2144" spans="1:10" ht="12.75" customHeight="1">
      <c r="A2144" s="192" t="str">
        <f>IF('TRI-3C'!$CO$13="","",'TRI-3C'!$CO$13)</f>
        <v>Describir oralmente imágenes relacionadas con los derechos de las personas en situación de movilidad</v>
      </c>
      <c r="B2144" s="154"/>
      <c r="C2144" s="154"/>
      <c r="D2144" s="154"/>
      <c r="E2144" s="154"/>
      <c r="F2144" s="155"/>
      <c r="G2144" s="122" t="str">
        <f>IF(A2144="","",VLOOKUP(J2055,'TRI-3C'!$B$18:$FH$61,92,FALSE))</f>
        <v/>
      </c>
      <c r="H2144" s="150"/>
      <c r="I2144" s="127" t="str">
        <f t="shared" si="79"/>
        <v/>
      </c>
      <c r="J2144" s="126"/>
    </row>
    <row r="2145" spans="1:10" ht="12.75" customHeight="1">
      <c r="A2145" s="147" t="str">
        <f>IF('TRI-3C'!$CP$13="","",'TRI-3C'!$CP$13)</f>
        <v>Expresarse oralmente pronunciando correctamente la mayoría de las palabras puede presentarse dificultades en la pronunciación de s, y la r.</v>
      </c>
      <c r="B2145" s="139"/>
      <c r="C2145" s="139"/>
      <c r="F2145" s="128"/>
      <c r="G2145" s="124" t="str">
        <f>IF(A2145="","",VLOOKUP(J2055,'TRI-3C'!$B$18:$FH$61,93,FALSE))</f>
        <v/>
      </c>
      <c r="I2145" s="125" t="str">
        <f t="shared" si="79"/>
        <v/>
      </c>
      <c r="J2145" s="128"/>
    </row>
    <row r="2146" spans="1:10" ht="12.75" customHeight="1">
      <c r="A2146" s="148" t="str">
        <f>IF('TRI-3C'!$CQ$13="","",'TRI-3C'!$CQ$13)</f>
        <v>Expresarse utilizando oraciones cortas y completas manteniendo el orden de las palabras.</v>
      </c>
      <c r="B2146" s="149"/>
      <c r="C2146" s="149"/>
      <c r="D2146" s="150"/>
      <c r="E2146" s="150"/>
      <c r="F2146" s="126"/>
      <c r="G2146" s="122" t="str">
        <f>IF(A2146="","",VLOOKUP(J2055,'TRI-3C'!$B$18:$FH$61,94,FALSE))</f>
        <v/>
      </c>
      <c r="H2146" s="150"/>
      <c r="I2146" s="127" t="str">
        <f t="shared" si="79"/>
        <v/>
      </c>
      <c r="J2146" s="126"/>
    </row>
    <row r="2147" spans="1:10" ht="12.75" customHeight="1">
      <c r="A2147" s="147" t="str">
        <f>IF('TRI-3C'!$CR$13="","",'TRI-3C'!$CR$13)</f>
        <v>Identificar “auditivamente” el fonema (sonido) inicial de las palabras más utilizadas.</v>
      </c>
      <c r="B2147" s="139"/>
      <c r="C2147" s="139"/>
      <c r="F2147" s="128"/>
      <c r="G2147" s="124" t="str">
        <f>IF(A2147="","",VLOOKUP(J2055,'TRI-3C'!$B$18:$FH$61,95,FALSE))</f>
        <v/>
      </c>
      <c r="I2147" s="125" t="str">
        <f t="shared" si="79"/>
        <v/>
      </c>
      <c r="J2147" s="128"/>
    </row>
    <row r="2148" spans="1:10" ht="12.75" customHeight="1">
      <c r="A2148" s="148" t="str">
        <f>IF('TRI-3C'!$CS$13="","",'TRI-3C'!$CS$13)</f>
        <v>Identificar una persona adulta de confianza para solicitar apoyo al enfrentar desafíos emocionales en situaciones cotidianas del entorno escolar</v>
      </c>
      <c r="B2148" s="158"/>
      <c r="C2148" s="158"/>
      <c r="D2148" s="158"/>
      <c r="E2148" s="158"/>
      <c r="F2148" s="159"/>
      <c r="G2148" s="122" t="str">
        <f>IF(A2148="","",VLOOKUP(J2055,'TRI-3C'!$B$18:$FH$61,96,FALSE))</f>
        <v/>
      </c>
      <c r="H2148" s="150"/>
      <c r="I2148" s="127" t="str">
        <f t="shared" si="79"/>
        <v/>
      </c>
      <c r="J2148" s="126"/>
    </row>
    <row r="2149" spans="1:10" ht="12.75" customHeight="1">
      <c r="A2149" s="11" t="str">
        <f>IF('TRI-3C'!$CT$13="","",'TRI-3C'!$CT$13)</f>
        <v>Participar en conversaciones más complejas y largas manteniéndose dentro del tema.</v>
      </c>
      <c r="B2149" s="156"/>
      <c r="C2149" s="156"/>
      <c r="D2149" s="156"/>
      <c r="E2149" s="156"/>
      <c r="F2149" s="157"/>
      <c r="G2149" s="124" t="str">
        <f>IF(A2149="","",VLOOKUP(J2055,'TRI-3C'!$B$18:$FH$61,97,FALSE))</f>
        <v/>
      </c>
      <c r="I2149" s="125" t="str">
        <f t="shared" si="79"/>
        <v/>
      </c>
      <c r="J2149" s="128"/>
    </row>
    <row r="2150" spans="1:10" ht="12.75" customHeight="1">
      <c r="A2150" s="148" t="str">
        <f>IF('TRI-3C'!$CU$13="","",'TRI-3C'!$CU$13)</f>
        <v>Producir palabras que riman espontáneamente tomado en cuenta los sonidos finales de las mismas.</v>
      </c>
      <c r="B2150" s="149"/>
      <c r="C2150" s="149"/>
      <c r="D2150" s="150"/>
      <c r="E2150" s="150"/>
      <c r="F2150" s="126"/>
      <c r="G2150" s="122" t="str">
        <f>IF(A2150="","",VLOOKUP(J2055,'TRI-3C'!$B$18:$FH$61,98,FALSE))</f>
        <v/>
      </c>
      <c r="H2150" s="150"/>
      <c r="I2150" s="127" t="str">
        <f t="shared" si="79"/>
        <v/>
      </c>
      <c r="J2150" s="126"/>
    </row>
    <row r="2151" spans="1:10" ht="12.75" customHeight="1">
      <c r="A2151" s="147" t="str">
        <f>IF('TRI-3C'!$CV$13="","",'TRI-3C'!$CV$13)</f>
        <v>Realizar modificaciones del contenido de un cuento relatado por el adulto, cambiando partes del él como: acciones y final.</v>
      </c>
      <c r="B2151" s="139"/>
      <c r="C2151" s="139"/>
      <c r="F2151" s="128"/>
      <c r="G2151" s="124" t="str">
        <f>IF(A2151="","",VLOOKUP(J2055,'TRI-3C'!$B$18:$FH$61,99,FALSE))</f>
        <v/>
      </c>
      <c r="I2151" s="125" t="str">
        <f t="shared" si="79"/>
        <v/>
      </c>
      <c r="J2151" s="128"/>
    </row>
    <row r="2152" spans="1:10" ht="12.75" customHeight="1">
      <c r="A2152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152" s="149"/>
      <c r="C2152" s="149"/>
      <c r="D2152" s="150"/>
      <c r="E2152" s="150"/>
      <c r="F2152" s="126"/>
      <c r="G2152" s="122" t="str">
        <f>IF(A2152="","",VLOOKUP(J2055,'TRI-3C'!$B$18:$FH$61,100,FALSE))</f>
        <v/>
      </c>
      <c r="H2152" s="150"/>
      <c r="I2152" s="127" t="str">
        <f t="shared" si="79"/>
        <v/>
      </c>
      <c r="J2152" s="126"/>
    </row>
    <row r="2153" spans="1:10" ht="12.75" customHeight="1">
      <c r="A2153" s="147" t="str">
        <f>IF('TRI-3C'!$CX$13="","",'TRI-3C'!$CX$13)</f>
        <v>Reconocer etiquetas y rótulos de su entorno inmediato y los “lee”.</v>
      </c>
      <c r="B2153" s="139"/>
      <c r="C2153" s="139"/>
      <c r="F2153" s="128"/>
      <c r="G2153" s="124" t="str">
        <f>IF(A2153="","",VLOOKUP(J2055,'TRI-3C'!$B$18:$FH$61,101,FALSE))</f>
        <v/>
      </c>
      <c r="I2153" s="125" t="str">
        <f t="shared" si="79"/>
        <v/>
      </c>
      <c r="J2153" s="128"/>
    </row>
    <row r="2154" spans="1:10" ht="12.75" customHeight="1">
      <c r="A2154" s="192" t="str">
        <f>IF('TRI-3C'!$CY$13="","",'TRI-3C'!$CY$13)</f>
        <v>Relatar cuentos, narrados por el adulto, manteniendo la secuencia, sin la ayuda del paratexto.</v>
      </c>
      <c r="B2154" s="154"/>
      <c r="C2154" s="154"/>
      <c r="D2154" s="154"/>
      <c r="E2154" s="154"/>
      <c r="F2154" s="155"/>
      <c r="G2154" s="122" t="str">
        <f>IF(A2154="","",VLOOKUP(J2055,'TRI-3C'!$B$18:$FH$61,102,FALSE))</f>
        <v/>
      </c>
      <c r="H2154" s="150"/>
      <c r="I2154" s="127" t="str">
        <f t="shared" si="79"/>
        <v/>
      </c>
      <c r="J2154" s="126"/>
    </row>
    <row r="2155" spans="1:10" ht="12.75" customHeight="1">
      <c r="A2155" s="147" t="str">
        <f>IF('TRI-3C'!$CZ$13="","",'TRI-3C'!$CZ$13)</f>
        <v>Reproducir trabalenguas sencillos, adivinanzas, canciones y poemas cortos, mejorando su pronunciación y potenciando su capacidad imaginativa.</v>
      </c>
      <c r="B2155" s="139"/>
      <c r="C2155" s="139"/>
      <c r="F2155" s="128"/>
      <c r="G2155" s="124" t="str">
        <f>IF(A2155="","",VLOOKUP(J2055,'TRI-3C'!$B$18:$FH$61,103,FALSE))</f>
        <v/>
      </c>
      <c r="I2155" s="125" t="str">
        <f t="shared" si="79"/>
        <v/>
      </c>
      <c r="J2155" s="128"/>
    </row>
    <row r="2156" spans="1:10" ht="12.75" customHeight="1">
      <c r="A2156" s="148" t="str">
        <f>IF('TRI-3C'!$DA$13="","",'TRI-3C'!$DA$13)</f>
        <v>Responder preguntas sobre un texto narrado por el adulto, relacionadas a los personajes y acciones principales.</v>
      </c>
      <c r="B2156" s="149"/>
      <c r="C2156" s="149"/>
      <c r="D2156" s="150"/>
      <c r="E2156" s="150"/>
      <c r="F2156" s="126"/>
      <c r="G2156" s="122" t="str">
        <f>IF(A2156="","",VLOOKUP(J2055,'TRI-3C'!$B$18:$FH$61,104,FALSE))</f>
        <v/>
      </c>
      <c r="H2156" s="150"/>
      <c r="I2156" s="127" t="str">
        <f t="shared" si="79"/>
        <v/>
      </c>
      <c r="J2156" s="126"/>
    </row>
    <row r="2157" spans="1:10" ht="12.75" customHeight="1">
      <c r="A2157" s="147" t="str">
        <f>IF('TRI-3C'!$DB$13="","",'TRI-3C'!$DB$13)</f>
        <v>Seguir instrucciones sencillas que involucren la ejecución de tres o más actividades</v>
      </c>
      <c r="B2157" s="139"/>
      <c r="C2157" s="139"/>
      <c r="F2157" s="128"/>
      <c r="G2157" s="124" t="str">
        <f>IF(A2157="","",VLOOKUP(J2055,'TRI-3C'!$B$18:$FH$61,105,FALSE))</f>
        <v/>
      </c>
      <c r="I2157" s="125" t="str">
        <f t="shared" si="79"/>
        <v/>
      </c>
      <c r="J2157" s="128"/>
    </row>
    <row r="2158" spans="1:10" ht="12.75" customHeight="1">
      <c r="A2158" s="165" t="str">
        <f>'BI-1T'!$A$12</f>
        <v>EXPRESIÓN ARTISTICA</v>
      </c>
      <c r="B2158" s="158"/>
      <c r="C2158" s="158"/>
      <c r="D2158" s="158"/>
      <c r="E2158" s="158"/>
      <c r="F2158" s="159"/>
      <c r="G2158" s="122" t="str">
        <f>IF(A2158="","",VLOOKUP(J2055,'TRI-3C'!$B$18:$FH$61,106,FALSE))</f>
        <v/>
      </c>
      <c r="H2158" s="150"/>
      <c r="I2158" s="127"/>
      <c r="J2158" s="126"/>
    </row>
    <row r="2159" spans="1:10" ht="12.75" customHeight="1">
      <c r="A2159" s="11" t="str">
        <f>IF('TRI-3C'!$DD$13="","",'TRI-3C'!$DD$13)</f>
        <v>Cantar canciones siguiendo el ritmo y coordinando con las expresiones de su cuerpo.</v>
      </c>
      <c r="B2159" s="156"/>
      <c r="C2159" s="156"/>
      <c r="D2159" s="156"/>
      <c r="E2159" s="156"/>
      <c r="F2159" s="157"/>
      <c r="G2159" s="124" t="str">
        <f>IF(A2159="","",VLOOKUP(J2055,'TRI-3C'!$B$18:$FH$61,107,FALSE))</f>
        <v/>
      </c>
      <c r="I2159" s="125" t="str">
        <f t="shared" ref="I2159:I2169" si="80">IF(G2159="","",G2159)</f>
        <v/>
      </c>
      <c r="J2159" s="128"/>
    </row>
    <row r="2160" spans="1:10" ht="12.75" customHeight="1">
      <c r="A2160" s="148" t="str">
        <f>IF('TRI-3C'!$DE$13="","",'TRI-3C'!$DE$13)</f>
        <v>Comunicar de manera escrita sus ideas intentando imitar letras o formas parecidas a letras.</v>
      </c>
      <c r="B2160" s="149"/>
      <c r="C2160" s="149"/>
      <c r="D2160" s="150"/>
      <c r="E2160" s="150"/>
      <c r="F2160" s="126"/>
      <c r="G2160" s="122" t="str">
        <f>IF(A2160="","",VLOOKUP(J2055,'TRI-3C'!$B$18:$FH$61,108,FALSE))</f>
        <v/>
      </c>
      <c r="H2160" s="150"/>
      <c r="I2160" s="127" t="str">
        <f t="shared" si="80"/>
        <v/>
      </c>
      <c r="J2160" s="126"/>
    </row>
    <row r="2161" spans="1:10" ht="12.75" customHeight="1">
      <c r="A2161" s="147" t="str">
        <f>IF('TRI-3C'!$DF$13="","",'TRI-3C'!$DF$13)</f>
        <v>Ejecutar patrones de más de dos ritmos con partes del cuerpo y elementos o instrumentos sonoros.</v>
      </c>
      <c r="B2161" s="139"/>
      <c r="C2161" s="139"/>
      <c r="F2161" s="128"/>
      <c r="G2161" s="124" t="str">
        <f>IF(A2161="","",VLOOKUP(J2055,'TRI-3C'!$B$18:$FH$61,109,FALSE))</f>
        <v/>
      </c>
      <c r="I2161" s="125" t="str">
        <f t="shared" si="80"/>
        <v/>
      </c>
      <c r="J2161" s="128"/>
    </row>
    <row r="2162" spans="1:10" ht="12.75" customHeight="1">
      <c r="A2162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2162" s="149"/>
      <c r="C2162" s="149"/>
      <c r="D2162" s="150"/>
      <c r="E2162" s="150"/>
      <c r="F2162" s="126"/>
      <c r="G2162" s="122" t="str">
        <f>IF(A2162="","",VLOOKUP(J2055,'TRI-3C'!$B$18:$FH$61,110,FALSE))</f>
        <v/>
      </c>
      <c r="H2162" s="150"/>
      <c r="I2162" s="127" t="str">
        <f t="shared" si="80"/>
        <v/>
      </c>
      <c r="J2162" s="126"/>
    </row>
    <row r="2163" spans="1:10" ht="12.75" customHeight="1">
      <c r="A2163" s="147" t="str">
        <f>IF('TRI-3C'!$DH$13="","",'TRI-3C'!$DH$13)</f>
        <v>Expresar su opinión al observar una obra artística relacionada a la plástica o a la escultura.</v>
      </c>
      <c r="B2163" s="139"/>
      <c r="C2163" s="139"/>
      <c r="F2163" s="128"/>
      <c r="G2163" s="124" t="str">
        <f>IF(A2163="","",VLOOKUP(J2055,'TRI-3C'!$B$18:$FH$61,111,FALSE))</f>
        <v/>
      </c>
      <c r="I2163" s="125" t="str">
        <f t="shared" si="80"/>
        <v/>
      </c>
      <c r="J2163" s="128"/>
    </row>
    <row r="2164" spans="1:10" ht="12.75" customHeight="1">
      <c r="A2164" s="192" t="str">
        <f>IF('TRI-3C'!$DI$13="","",'TRI-3C'!$DI$13)</f>
        <v>Expresar sus vivencias y experiencias a través del dibujo libre.</v>
      </c>
      <c r="B2164" s="154"/>
      <c r="C2164" s="154"/>
      <c r="D2164" s="154"/>
      <c r="E2164" s="154"/>
      <c r="F2164" s="155"/>
      <c r="G2164" s="122" t="str">
        <f>IF(A2164="","",VLOOKUP(J2055,'TRI-3C'!$B$18:$FH$61,112,FALSE))</f>
        <v/>
      </c>
      <c r="H2164" s="150"/>
      <c r="I2164" s="127" t="str">
        <f t="shared" si="80"/>
        <v/>
      </c>
      <c r="J2164" s="126"/>
    </row>
    <row r="2165" spans="1:10" ht="12.75" customHeight="1">
      <c r="A2165" s="147" t="str">
        <f>IF('TRI-3C'!$DJ$13="","",'TRI-3C'!$DJ$13)</f>
        <v>Mantener el ritmo y las secuencias de pasos sencillos durante la ejecución de coreografías.</v>
      </c>
      <c r="B2165" s="139"/>
      <c r="C2165" s="139"/>
      <c r="F2165" s="128"/>
      <c r="G2165" s="124" t="str">
        <f>IF(A2165="","",VLOOKUP(J2055,'TRI-3C'!$B$18:$FH$61,113,FALSE))</f>
        <v/>
      </c>
      <c r="I2165" s="125" t="str">
        <f t="shared" si="80"/>
        <v/>
      </c>
      <c r="J2165" s="128"/>
    </row>
    <row r="2166" spans="1:10" ht="12.75" customHeight="1">
      <c r="A2166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166" s="149"/>
      <c r="C2166" s="149"/>
      <c r="D2166" s="150"/>
      <c r="E2166" s="150"/>
      <c r="F2166" s="126"/>
      <c r="G2166" s="122" t="str">
        <f>IF(A2166="","",VLOOKUP(J2055,'TRI-3C'!$B$18:$FH$61,114,FALSE))</f>
        <v/>
      </c>
      <c r="H2166" s="150"/>
      <c r="I2166" s="127" t="str">
        <f t="shared" si="80"/>
        <v/>
      </c>
      <c r="J2166" s="126"/>
    </row>
    <row r="2167" spans="1:10" ht="12.75" customHeight="1">
      <c r="A2167" s="147" t="str">
        <f>IF('TRI-3C'!$DL$13="","",'TRI-3C'!$DL$13)</f>
        <v>Participar en dramatizaciones, asumiendo roles de diferentes personas del entorno y de personajes de cuentos e historietas.</v>
      </c>
      <c r="B2167" s="139"/>
      <c r="C2167" s="139"/>
      <c r="F2167" s="128"/>
      <c r="G2167" s="124" t="str">
        <f>IF(A2167="","",VLOOKUP(J2055,'TRI-3C'!$B$18:$FH$61,115,FALSE))</f>
        <v/>
      </c>
      <c r="I2167" s="125" t="str">
        <f t="shared" si="80"/>
        <v/>
      </c>
      <c r="J2167" s="128"/>
    </row>
    <row r="2168" spans="1:10" ht="12.75" customHeight="1">
      <c r="A2168" s="148" t="str">
        <f>IF('TRI-3C'!$DM$13="","",'TRI-3C'!$DM$13)</f>
        <v>Participar en rondas populares, bailes y juegos tradicionales, asumiendo los roles y respetando las reglas.</v>
      </c>
      <c r="B2168" s="158"/>
      <c r="C2168" s="158"/>
      <c r="D2168" s="158"/>
      <c r="E2168" s="158"/>
      <c r="F2168" s="159"/>
      <c r="G2168" s="122" t="str">
        <f>IF(A2168="","",VLOOKUP(J2055,'TRI-3C'!$B$18:$FH$61,116,FALSE))</f>
        <v/>
      </c>
      <c r="H2168" s="150"/>
      <c r="I2168" s="127" t="str">
        <f t="shared" si="80"/>
        <v/>
      </c>
      <c r="J2168" s="126"/>
    </row>
    <row r="2169" spans="1:10" ht="12.75" customHeight="1">
      <c r="A2169" s="11" t="str">
        <f>IF('TRI-3C'!$DN$13="","",'TRI-3C'!$DN$13)</f>
        <v>Realizar actividades creativas utilizando las técnicas grafo plásticas con variedad de materiales.</v>
      </c>
      <c r="B2169" s="156"/>
      <c r="C2169" s="156"/>
      <c r="D2169" s="156"/>
      <c r="E2169" s="156"/>
      <c r="F2169" s="157"/>
      <c r="G2169" s="124" t="str">
        <f>IF(A2169="","",VLOOKUP(J2055,'TRI-3C'!$B$18:$FH$61,117,FALSE))</f>
        <v/>
      </c>
      <c r="I2169" s="125" t="str">
        <f t="shared" si="80"/>
        <v/>
      </c>
      <c r="J2169" s="128"/>
    </row>
    <row r="2170" spans="1:10" ht="12.75" customHeight="1">
      <c r="A2170" s="165" t="str">
        <f>'BI-1T'!$A$13</f>
        <v>EXPRESION CORPORAL Y MOTRICIDAD</v>
      </c>
      <c r="B2170" s="149"/>
      <c r="C2170" s="149"/>
      <c r="D2170" s="150"/>
      <c r="E2170" s="150"/>
      <c r="F2170" s="126"/>
      <c r="G2170" s="122" t="str">
        <f>IF(A2170="","",VLOOKUP(J2055,'TRI-3C'!$B$18:$FH$61,118,FALSE))</f>
        <v/>
      </c>
      <c r="H2170" s="150"/>
      <c r="I2170" s="127"/>
      <c r="J2170" s="126"/>
    </row>
    <row r="2171" spans="1:10" ht="12.75" customHeight="1">
      <c r="A2171" s="147" t="str">
        <f>IF('TRI-3C'!$DP$13="","",'TRI-3C'!$DP$13)</f>
        <v>Caminar y correr con soltura y seguridad manteniendo el equilibrio a diferentes distancias, orientaciones y ritmos en espacios parciales.</v>
      </c>
      <c r="B2171" s="139"/>
      <c r="C2171" s="139"/>
      <c r="F2171" s="128"/>
      <c r="G2171" s="124" t="str">
        <f>IF(A2171="","",VLOOKUP(J2055,'TRI-3C'!$B$18:$FH$61,119,FALSE))</f>
        <v/>
      </c>
      <c r="I2171" s="125" t="str">
        <f t="shared" ref="I2171:I2198" si="81">IF(G2171="","",G2171)</f>
        <v/>
      </c>
      <c r="J2171" s="128"/>
    </row>
    <row r="2172" spans="1:10" ht="12.75" customHeight="1">
      <c r="A2172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2172" s="149"/>
      <c r="C2172" s="149"/>
      <c r="D2172" s="150"/>
      <c r="E2172" s="150"/>
      <c r="F2172" s="126"/>
      <c r="G2172" s="122" t="str">
        <f>IF(A2172="","",VLOOKUP(J2055,'TRI-3C'!$B$18:$FH$61,120,FALSE))</f>
        <v/>
      </c>
      <c r="H2172" s="150"/>
      <c r="I2172" s="127" t="str">
        <f t="shared" si="81"/>
        <v/>
      </c>
      <c r="J2172" s="126"/>
    </row>
    <row r="2173" spans="1:10" ht="12.75" customHeight="1">
      <c r="A2173" s="147" t="str">
        <f>IF('TRI-3C'!$DR$13="","",'TRI-3C'!$DR$13)</f>
        <v>Discriminar sonidos onomatopéyicos y diferencia los sonidos naturales de los artificiales</v>
      </c>
      <c r="B2173" s="139"/>
      <c r="C2173" s="139"/>
      <c r="F2173" s="128"/>
      <c r="G2173" s="124" t="str">
        <f>IF(A2173="","",VLOOKUP(J2055,'TRI-3C'!$B$18:$FH$61,121,FALSE))</f>
        <v/>
      </c>
      <c r="I2173" s="125" t="str">
        <f t="shared" si="81"/>
        <v/>
      </c>
      <c r="J2173" s="128"/>
    </row>
    <row r="2174" spans="1:10" ht="12.75" customHeight="1">
      <c r="A2174" s="192" t="str">
        <f>IF('TRI-3C'!$DS$13="","",'TRI-3C'!$DS$13)</f>
        <v>Ejecutar actividades coordinadamente y con un control adecuado de fuerza y tonicidad muscular como: lanzar, atrapar y patear objetos y pelotas.</v>
      </c>
      <c r="B2174" s="154"/>
      <c r="C2174" s="154"/>
      <c r="D2174" s="154"/>
      <c r="E2174" s="154"/>
      <c r="F2174" s="155"/>
      <c r="G2174" s="122" t="str">
        <f>IF(A2174="","",VLOOKUP(J2055,'TRI-3C'!$B$18:$FH$61,122,FALSE))</f>
        <v/>
      </c>
      <c r="H2174" s="150"/>
      <c r="I2174" s="127" t="str">
        <f t="shared" si="81"/>
        <v/>
      </c>
      <c r="J2174" s="126"/>
    </row>
    <row r="2175" spans="1:10" ht="12.75" customHeight="1">
      <c r="A2175" s="147" t="str">
        <f>IF('TRI-3C'!$DT$13="","",'TRI-3C'!$DT$13)</f>
        <v>Emplear su lado dominante en la realización de la mayoría de las actividades que utilice la mano, ojo y pie.</v>
      </c>
      <c r="B2175" s="139"/>
      <c r="C2175" s="139"/>
      <c r="F2175" s="128"/>
      <c r="G2175" s="124" t="str">
        <f>IF(A2175="","",VLOOKUP(J2055,'TRI-3C'!$B$18:$FH$61,123,FALSE))</f>
        <v/>
      </c>
      <c r="I2175" s="125" t="str">
        <f t="shared" si="81"/>
        <v/>
      </c>
      <c r="J2175" s="128"/>
    </row>
    <row r="2176" spans="1:10" ht="12.75" customHeight="1">
      <c r="A2176" s="148" t="str">
        <f>IF('TRI-3C'!$DU$13="","",'TRI-3C'!$DU$13)</f>
        <v>Galopar y salticar coordinadamente con obstáculos ejecutando circuitos.</v>
      </c>
      <c r="B2176" s="149"/>
      <c r="C2176" s="149"/>
      <c r="D2176" s="150"/>
      <c r="E2176" s="150"/>
      <c r="F2176" s="126"/>
      <c r="G2176" s="122" t="str">
        <f>IF(A2176="","",VLOOKUP(J2055,'TRI-3C'!$B$18:$FH$61,124,FALSE))</f>
        <v/>
      </c>
      <c r="H2176" s="150"/>
      <c r="I2176" s="127" t="str">
        <f t="shared" si="81"/>
        <v/>
      </c>
      <c r="J2176" s="126"/>
    </row>
    <row r="2177" spans="1:10" ht="12.75" customHeight="1">
      <c r="A2177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2177" s="139"/>
      <c r="C2177" s="139"/>
      <c r="F2177" s="128"/>
      <c r="G2177" s="124" t="str">
        <f>IF(A2177="","",VLOOKUP(J2055,'TRI-3C'!$B$18:$FH$61,125,FALSE))</f>
        <v/>
      </c>
      <c r="I2177" s="125" t="str">
        <f t="shared" si="81"/>
        <v/>
      </c>
      <c r="J2177" s="128"/>
    </row>
    <row r="2178" spans="1:10" ht="12.75" customHeight="1">
      <c r="A2178" s="148" t="str">
        <f>IF('TRI-3C'!$DW$13="","",'TRI-3C'!$DW$13)</f>
        <v>Mantener el equilibro al caminar sobre líneas rectas, curvas y quebradas con altura (aprox. 20 cm) logrando un adecuado control postural.</v>
      </c>
      <c r="B2178" s="158"/>
      <c r="C2178" s="158"/>
      <c r="D2178" s="158"/>
      <c r="E2178" s="158"/>
      <c r="F2178" s="159"/>
      <c r="G2178" s="122" t="str">
        <f>IF(A2178="","",VLOOKUP(J2055,'TRI-3C'!$B$18:$FH$61,126,FALSE))</f>
        <v/>
      </c>
      <c r="H2178" s="150"/>
      <c r="I2178" s="127" t="str">
        <f t="shared" si="81"/>
        <v/>
      </c>
      <c r="J2178" s="126"/>
    </row>
    <row r="2179" spans="1:10" ht="12.75" customHeight="1">
      <c r="A2179" s="11" t="str">
        <f>IF('TRI-3C'!$DX$13="","",'TRI-3C'!$DX$13)</f>
        <v>Mantener un adecuado control postural en diferentes posiciones del cuerpo y en desplazamientos.</v>
      </c>
      <c r="B2179" s="156"/>
      <c r="C2179" s="156"/>
      <c r="D2179" s="156"/>
      <c r="E2179" s="156"/>
      <c r="F2179" s="157"/>
      <c r="G2179" s="124" t="str">
        <f>IF(A2179="","",VLOOKUP(J2055,'TRI-3C'!$B$18:$FH$61,127,FALSE))</f>
        <v/>
      </c>
      <c r="I2179" s="125" t="str">
        <f t="shared" si="81"/>
        <v/>
      </c>
      <c r="J2179" s="128"/>
    </row>
    <row r="2180" spans="1:10" ht="12.75" customHeight="1">
      <c r="A2180" s="148" t="str">
        <f>IF('TRI-3C'!$DY$13="","",'TRI-3C'!$DY$13)</f>
        <v>Orientarse en el espacio realizando desplazamientos en función de consignas dadas con las nociones: entre, adelante-atrás, junto a, cerca-lejos</v>
      </c>
      <c r="B2180" s="149"/>
      <c r="C2180" s="149"/>
      <c r="D2180" s="150"/>
      <c r="E2180" s="150"/>
      <c r="F2180" s="126"/>
      <c r="G2180" s="122" t="str">
        <f>IF(A2180="","",VLOOKUP(J2055,'TRI-3C'!$B$18:$FH$61,128,FALSE))</f>
        <v/>
      </c>
      <c r="H2180" s="150"/>
      <c r="I2180" s="127" t="str">
        <f t="shared" si="81"/>
        <v/>
      </c>
      <c r="J2180" s="126"/>
    </row>
    <row r="2181" spans="1:10" ht="12.75" customHeight="1">
      <c r="A2181" s="147" t="str">
        <f>IF('TRI-3C'!$DZ$13="","",'TRI-3C'!$DZ$13)</f>
        <v>Realiza varios movimientos y desplazamientos combinados a diferentes velocidades (rápido, lento), duración (largos y corto).</v>
      </c>
      <c r="B2181" s="139"/>
      <c r="C2181" s="139"/>
      <c r="F2181" s="128"/>
      <c r="G2181" s="124" t="str">
        <f>IF(A2181="","",VLOOKUP(J2055,'TRI-3C'!$B$18:$FH$61,129,FALSE))</f>
        <v/>
      </c>
      <c r="I2181" s="125" t="str">
        <f t="shared" si="81"/>
        <v/>
      </c>
      <c r="J2181" s="128"/>
    </row>
    <row r="2182" spans="1:10" ht="12.75" customHeight="1">
      <c r="A2182" s="148" t="str">
        <f>IF('TRI-3C'!$EA$13="","",'TRI-3C'!$EA$13)</f>
        <v>Realizar actividades de coordinación visomotriz con niveles de dificultad creciente en el tamaño y tipo de materiales.</v>
      </c>
      <c r="B2182" s="149"/>
      <c r="C2182" s="149"/>
      <c r="D2182" s="150"/>
      <c r="E2182" s="150"/>
      <c r="F2182" s="126"/>
      <c r="G2182" s="122" t="str">
        <f>IF(A2182="","",VLOOKUP(J2055,'TRI-3C'!$B$18:$FH$61,130,FALSE))</f>
        <v/>
      </c>
      <c r="H2182" s="150"/>
      <c r="I2182" s="127" t="str">
        <f t="shared" si="81"/>
        <v/>
      </c>
      <c r="J2182" s="126"/>
    </row>
    <row r="2183" spans="1:10" ht="12.75" customHeight="1">
      <c r="A2183" s="147" t="str">
        <f>IF('TRI-3C'!$EB$13="","",'TRI-3C'!$EB$13)</f>
        <v>Realizar desplazamientos y movimientos combinados utilizando el espacio total y parcial a diferentes distancias (largas-cortas)</v>
      </c>
      <c r="B2183" s="139"/>
      <c r="C2183" s="139"/>
      <c r="F2183" s="128"/>
      <c r="G2183" s="124" t="str">
        <f>IF(A2183="","",VLOOKUP(J2055,'TRI-3C'!$B$18:$FH$61,131,FALSE))</f>
        <v/>
      </c>
      <c r="I2183" s="125" t="str">
        <f t="shared" si="81"/>
        <v/>
      </c>
      <c r="J2183" s="128"/>
    </row>
    <row r="2184" spans="1:10" ht="12.75" customHeight="1">
      <c r="A2184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2184" s="154"/>
      <c r="C2184" s="154"/>
      <c r="D2184" s="154"/>
      <c r="E2184" s="154"/>
      <c r="F2184" s="155"/>
      <c r="G2184" s="122" t="str">
        <f>IF(A2184="","",VLOOKUP(J2055,'TRI-3C'!$B$18:$FH$61,132,FALSE))</f>
        <v/>
      </c>
      <c r="H2184" s="150"/>
      <c r="I2184" s="127" t="str">
        <f t="shared" si="81"/>
        <v/>
      </c>
      <c r="J2184" s="126"/>
    </row>
    <row r="2185" spans="1:10" ht="12.75" customHeight="1">
      <c r="A2185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2185" s="139"/>
      <c r="C2185" s="139"/>
      <c r="F2185" s="128"/>
      <c r="G2185" s="124" t="str">
        <f>IF(A2185="","",VLOOKUP(J2055,'TRI-3C'!$B$18:$FH$61,133,FALSE))</f>
        <v/>
      </c>
      <c r="I2185" s="125" t="str">
        <f t="shared" si="81"/>
        <v/>
      </c>
      <c r="J2185" s="128"/>
    </row>
    <row r="2186" spans="1:10" ht="12.75" customHeight="1">
      <c r="A2186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2186" s="149"/>
      <c r="C2186" s="149"/>
      <c r="D2186" s="150"/>
      <c r="E2186" s="150"/>
      <c r="F2186" s="126"/>
      <c r="G2186" s="122" t="str">
        <f>IF(A2186="","",VLOOKUP(J2055,'TRI-3C'!$B$18:$FH$61,134,FALSE))</f>
        <v/>
      </c>
      <c r="H2186" s="150"/>
      <c r="I2186" s="127" t="str">
        <f t="shared" si="81"/>
        <v/>
      </c>
      <c r="J2186" s="126"/>
    </row>
    <row r="2187" spans="1:10" ht="12.75" customHeight="1">
      <c r="A2187" s="147" t="str">
        <f>IF('TRI-3C'!$EF$13="","",'TRI-3C'!$EF$13)</f>
        <v>Realizar movimientos diferenciados con los lados laterales del cuerpo (un lado y otro lado).</v>
      </c>
      <c r="B2187" s="139"/>
      <c r="C2187" s="139"/>
      <c r="F2187" s="128"/>
      <c r="G2187" s="124" t="str">
        <f>IF(A2187="","",VLOOKUP(J2055,'TRI-3C'!$B$18:$FH$61,135,FALSE))</f>
        <v/>
      </c>
      <c r="I2187" s="125" t="str">
        <f t="shared" si="81"/>
        <v/>
      </c>
      <c r="J2187" s="128"/>
    </row>
    <row r="2188" spans="1:10" ht="12.75" customHeight="1">
      <c r="A2188" s="148" t="str">
        <f>IF('TRI-3C'!$EG$13="","",'TRI-3C'!$EG$13)</f>
        <v>Realizar movimientos para la coordinación de ojo y pie como: patear pelotas hacia un punto fijo determinado.</v>
      </c>
      <c r="B2188" s="158"/>
      <c r="C2188" s="158"/>
      <c r="D2188" s="158"/>
      <c r="E2188" s="158"/>
      <c r="F2188" s="159"/>
      <c r="G2188" s="122" t="str">
        <f>IF(A2188="","",VLOOKUP(J2055,'TRI-3C'!$B$18:$FH$61,136,FALSE))</f>
        <v/>
      </c>
      <c r="H2188" s="150"/>
      <c r="I2188" s="127" t="str">
        <f t="shared" si="81"/>
        <v/>
      </c>
      <c r="J2188" s="126"/>
    </row>
    <row r="2189" spans="1:10" ht="12.75" customHeight="1">
      <c r="A2189" s="11" t="str">
        <f>IF('TRI-3C'!$EH$13="","",'TRI-3C'!$EH$13)</f>
        <v>Realizar representaciones gráficas utilizando el dibujo con detalles que le dan intencionalidad y sentido para identificarlos</v>
      </c>
      <c r="B2189" s="156"/>
      <c r="C2189" s="156"/>
      <c r="D2189" s="156"/>
      <c r="E2189" s="156"/>
      <c r="F2189" s="157"/>
      <c r="G2189" s="124" t="str">
        <f>IF(A2189="","",VLOOKUP(J2055,'TRI-3C'!$B$18:$FH$61,137,FALSE))</f>
        <v/>
      </c>
      <c r="I2189" s="125" t="str">
        <f t="shared" si="81"/>
        <v/>
      </c>
      <c r="J2189" s="128"/>
    </row>
    <row r="2190" spans="1:10" ht="12.75" customHeight="1">
      <c r="A2190" s="148" t="str">
        <f>IF('TRI-3C'!$EI$13="","",'TRI-3C'!$EI$13)</f>
        <v>Reconocer la importancia del peatón y respetar su espacio en la vía mediante actividades lúdicas que fomenten el aprendizaje de normas de tránsito.</v>
      </c>
      <c r="B2190" s="149"/>
      <c r="C2190" s="149"/>
      <c r="D2190" s="150"/>
      <c r="E2190" s="150"/>
      <c r="F2190" s="126"/>
      <c r="G2190" s="122" t="str">
        <f>IF(A2190="","",VLOOKUP(J2055,'TRI-3C'!$B$18:$FH$61,138,FALSE))</f>
        <v/>
      </c>
      <c r="H2190" s="150"/>
      <c r="I2190" s="127" t="str">
        <f t="shared" si="81"/>
        <v/>
      </c>
      <c r="J2190" s="126"/>
    </row>
    <row r="2191" spans="1:10" ht="12.75" customHeight="1">
      <c r="A2191" s="147" t="str">
        <f>IF('TRI-3C'!$EJ$13="","",'TRI-3C'!$EJ$13)</f>
        <v>Representar la figura humana utilizando el monigote e incorporando detalles según la interiorización de su imagen corporal.</v>
      </c>
      <c r="B2191" s="139"/>
      <c r="C2191" s="139"/>
      <c r="F2191" s="128"/>
      <c r="G2191" s="124" t="str">
        <f>IF(A2191="","",VLOOKUP(J2055,'TRI-3C'!$B$18:$FH$61,139,FALSE))</f>
        <v/>
      </c>
      <c r="I2191" s="125" t="str">
        <f t="shared" si="81"/>
        <v/>
      </c>
      <c r="J2191" s="128"/>
    </row>
    <row r="2192" spans="1:10" ht="12.75" customHeight="1">
      <c r="A2192" s="148" t="str">
        <f>IF('TRI-3C'!$EK$13="","",'TRI-3C'!$EK$13)</f>
        <v>Saltar de un pie a otro alternadamente, de manera autónoma.</v>
      </c>
      <c r="B2192" s="149"/>
      <c r="C2192" s="149"/>
      <c r="D2192" s="150"/>
      <c r="E2192" s="150"/>
      <c r="F2192" s="126"/>
      <c r="G2192" s="122" t="str">
        <f>IF(A2192="","",VLOOKUP(J2055,'TRI-3C'!$B$18:$FH$61,140,FALSE))</f>
        <v/>
      </c>
      <c r="H2192" s="150"/>
      <c r="I2192" s="127" t="str">
        <f t="shared" si="81"/>
        <v/>
      </c>
      <c r="J2192" s="126"/>
    </row>
    <row r="2193" spans="1:10" ht="12.75" customHeight="1">
      <c r="A2193" s="147" t="str">
        <f>IF('TRI-3C'!$EL$13="","",'TRI-3C'!$EL$13)</f>
        <v>Saltar en dos pies en sentido vertical obstáculos de 20 a 30 cm en altura y en sentido horizontal longitudes de aproximadamente 50 a 70 cm.</v>
      </c>
      <c r="B2193" s="139"/>
      <c r="C2193" s="139"/>
      <c r="F2193" s="128"/>
      <c r="G2193" s="124" t="str">
        <f>IF(A2193="","",VLOOKUP(J2055,'TRI-3C'!$B$18:$FH$61,141,FALSE))</f>
        <v/>
      </c>
      <c r="I2193" s="125" t="str">
        <f t="shared" si="81"/>
        <v/>
      </c>
      <c r="J2193" s="128"/>
    </row>
    <row r="2194" spans="1:10" ht="12.75" customHeight="1">
      <c r="A2194" s="192" t="str">
        <f>IF('TRI-3C'!$EM$13="","",'TRI-3C'!$EM$13)</f>
        <v>Subir y bajar escaleras alternando los pies.</v>
      </c>
      <c r="B2194" s="154"/>
      <c r="C2194" s="154"/>
      <c r="D2194" s="154"/>
      <c r="E2194" s="154"/>
      <c r="F2194" s="155"/>
      <c r="G2194" s="122" t="str">
        <f>IF(A2194="","",VLOOKUP(J2055,'TRI-3C'!$B$18:$FH$61,142,FALSE))</f>
        <v/>
      </c>
      <c r="H2194" s="150"/>
      <c r="I2194" s="127" t="str">
        <f t="shared" si="81"/>
        <v/>
      </c>
      <c r="J2194" s="126"/>
    </row>
    <row r="2195" spans="1:10" ht="12.75" customHeight="1">
      <c r="A2195" s="147" t="str">
        <f>IF('TRI-3C'!$EN$13="","",'TRI-3C'!$EN$13)</f>
        <v>Trepar y reptar a diferentes ritmos y en posiciones corporales diversas (cúbito ventral y cúbito dorsal).</v>
      </c>
      <c r="B2195" s="139"/>
      <c r="C2195" s="139"/>
      <c r="F2195" s="128"/>
      <c r="G2195" s="124" t="str">
        <f>IF(A2195="","",VLOOKUP(J2055,'TRI-3C'!$B$18:$FH$61,143,FALSE))</f>
        <v/>
      </c>
      <c r="I2195" s="125" t="str">
        <f t="shared" si="81"/>
        <v/>
      </c>
      <c r="J2195" s="128"/>
    </row>
    <row r="2196" spans="1:10" ht="12.75" customHeight="1">
      <c r="A2196" s="148" t="str">
        <f>IF('TRI-3C'!$EO$13="","",'TRI-3C'!$EO$13)</f>
        <v>Ubicar algunas partes de su cuerpo en función de las nociones de al lado, junto a, cerca-lejos.</v>
      </c>
      <c r="B2196" s="149"/>
      <c r="C2196" s="149"/>
      <c r="D2196" s="150"/>
      <c r="E2196" s="150"/>
      <c r="F2196" s="126"/>
      <c r="G2196" s="122" t="str">
        <f>IF(A2196="","",VLOOKUP(J2055,'TRI-3C'!$B$18:$FH$61,144,FALSE))</f>
        <v/>
      </c>
      <c r="H2196" s="150"/>
      <c r="I2196" s="127" t="str">
        <f t="shared" si="81"/>
        <v/>
      </c>
      <c r="J2196" s="126"/>
    </row>
    <row r="2197" spans="1:10" ht="12.75" customHeight="1">
      <c r="A2197" s="147" t="str">
        <f>IF('TRI-3C'!$EP$13="","",'TRI-3C'!$EP$13)</f>
        <v>Utilizar el espacio parcial e inicia con el uso del espacio total para realizar representaciones gráficas.</v>
      </c>
      <c r="B2197" s="139"/>
      <c r="C2197" s="139"/>
      <c r="F2197" s="128"/>
      <c r="G2197" s="124" t="str">
        <f>IF(A2197="","",VLOOKUP(J2055,'TRI-3C'!$B$18:$FH$61,145,FALSE))</f>
        <v/>
      </c>
      <c r="I2197" s="125" t="str">
        <f t="shared" si="81"/>
        <v/>
      </c>
      <c r="J2197" s="128"/>
    </row>
    <row r="2198" spans="1:10" ht="12.75" customHeight="1">
      <c r="A2198" s="148" t="str">
        <f>IF('TRI-3C'!$EQ$13="","",'TRI-3C'!$EQ$13)</f>
        <v>Utilizar la pinza digital para coger lápices, marcadores, pinceles y diversos tipos de materiales.</v>
      </c>
      <c r="B2198" s="158"/>
      <c r="C2198" s="158"/>
      <c r="D2198" s="158"/>
      <c r="E2198" s="158"/>
      <c r="F2198" s="159"/>
      <c r="G2198" s="122" t="str">
        <f>IF(A2198="","",VLOOKUP(J2055,'TRI-3C'!$B$18:$FH$61,146,FALSE))</f>
        <v/>
      </c>
      <c r="H2198" s="150"/>
      <c r="I2198" s="127" t="str">
        <f t="shared" si="81"/>
        <v/>
      </c>
      <c r="J2198" s="126"/>
    </row>
    <row r="2199" spans="1:10" ht="12.75" customHeight="1">
      <c r="A2199" s="6" t="str">
        <f>NOTAS!$O$14</f>
        <v>CIVICA Y ACOMPAÑAMIENTO INTEGRAL</v>
      </c>
      <c r="B2199" s="156"/>
      <c r="C2199" s="156"/>
      <c r="D2199" s="156"/>
      <c r="E2199" s="156"/>
      <c r="F2199" s="157"/>
      <c r="G2199" s="124" t="str">
        <f>IF(A2199="","",VLOOKUP(J2055,'TRI-3C'!$B$18:$FH$61,146,FALSE))</f>
        <v/>
      </c>
      <c r="I2199" s="125"/>
      <c r="J2199" s="128"/>
    </row>
    <row r="2200" spans="1:10" ht="12.75" customHeight="1">
      <c r="A2200" s="148" t="str">
        <f>IF('TRI-3C'!$ES$13="","",'TRI-3C'!$ES$13)</f>
        <v/>
      </c>
      <c r="B2200" s="149"/>
      <c r="C2200" s="149"/>
      <c r="D2200" s="150"/>
      <c r="E2200" s="150"/>
      <c r="F2200" s="126"/>
      <c r="G2200" s="122" t="str">
        <f>IF(A2200="","",VLOOKUP(J2055,'TRI-3C'!$B$18:$FH$61,148,FALSE))</f>
        <v/>
      </c>
      <c r="H2200" s="150"/>
      <c r="I2200" s="127" t="str">
        <f t="shared" ref="I2200:I2209" si="82">IF(G2200="","",G2200)</f>
        <v/>
      </c>
      <c r="J2200" s="126"/>
    </row>
    <row r="2201" spans="1:10" ht="12.75" customHeight="1">
      <c r="A2201" s="147" t="str">
        <f>IF('TRI-3C'!$ET$13="","",'TRI-3C'!$ET$13)</f>
        <v>AUTOCONOCIMIENTO</v>
      </c>
      <c r="B2201" s="139"/>
      <c r="C2201" s="139"/>
      <c r="F2201" s="128"/>
      <c r="G2201" s="124" t="str">
        <f>IF(A2201="","",VLOOKUP(J2055,'TRI-3C'!$B$18:$FH$61,149,FALSE))</f>
        <v/>
      </c>
      <c r="I2201" s="125" t="str">
        <f t="shared" si="82"/>
        <v/>
      </c>
      <c r="J2201" s="128"/>
    </row>
    <row r="2202" spans="1:10" ht="12.75" customHeight="1">
      <c r="A2202" s="148" t="str">
        <f>IF('TRI-3C'!$EU$13="","",'TRI-3C'!$EU$13)</f>
        <v>PENSAMIENO CRITICO</v>
      </c>
      <c r="B2202" s="149"/>
      <c r="C2202" s="149"/>
      <c r="D2202" s="150"/>
      <c r="E2202" s="150"/>
      <c r="F2202" s="126"/>
      <c r="G2202" s="122" t="str">
        <f>IF(A2202="","",VLOOKUP(J2055,'TRI-3C'!$B$18:$FH$61,150,FALSE))</f>
        <v/>
      </c>
      <c r="H2202" s="150"/>
      <c r="I2202" s="127" t="str">
        <f t="shared" si="82"/>
        <v/>
      </c>
      <c r="J2202" s="126"/>
    </row>
    <row r="2203" spans="1:10" ht="12.75" customHeight="1">
      <c r="A2203" s="147" t="str">
        <f>IF('TRI-3C'!$EV$13="","",'TRI-3C'!$EV$13)</f>
        <v>MANEJO DE PROBLEMAS</v>
      </c>
      <c r="B2203" s="139"/>
      <c r="C2203" s="139"/>
      <c r="F2203" s="128"/>
      <c r="G2203" s="124" t="str">
        <f>IF(A2203="","",VLOOKUP(J2055,'TRI-3C'!$B$18:$FH$61,151,FALSE))</f>
        <v/>
      </c>
      <c r="I2203" s="125" t="str">
        <f t="shared" si="82"/>
        <v/>
      </c>
      <c r="J2203" s="128"/>
    </row>
    <row r="2204" spans="1:10" ht="12.75" customHeight="1">
      <c r="A2204" s="192" t="str">
        <f>IF('TRI-3C'!$EW$13="","",'TRI-3C'!$EW$13)</f>
        <v>TOMA DE DECISIONES</v>
      </c>
      <c r="B2204" s="154"/>
      <c r="C2204" s="154"/>
      <c r="D2204" s="154"/>
      <c r="E2204" s="154"/>
      <c r="F2204" s="155"/>
      <c r="G2204" s="122" t="str">
        <f>IF(A2204="","",VLOOKUP(J2055,'TRI-3C'!$B$18:$FH$61,152,FALSE))</f>
        <v/>
      </c>
      <c r="H2204" s="150"/>
      <c r="I2204" s="127" t="str">
        <f t="shared" si="82"/>
        <v/>
      </c>
      <c r="J2204" s="126"/>
    </row>
    <row r="2205" spans="1:10" ht="12.75" customHeight="1">
      <c r="A2205" s="147" t="str">
        <f>IF('TRI-3C'!$EX$13="","",'TRI-3C'!$EX$13)</f>
        <v>TRABAJO EN EQUIPO</v>
      </c>
      <c r="B2205" s="139"/>
      <c r="C2205" s="139"/>
      <c r="F2205" s="128"/>
      <c r="G2205" s="124" t="str">
        <f>IF(A2205="","",VLOOKUP(J2055,'TRI-3C'!$B$18:$FH$61,153,FALSE))</f>
        <v/>
      </c>
      <c r="I2205" s="125" t="str">
        <f t="shared" si="82"/>
        <v/>
      </c>
      <c r="J2205" s="128"/>
    </row>
    <row r="2206" spans="1:10" ht="12.75" customHeight="1">
      <c r="A2206" s="148" t="str">
        <f>IF('TRI-3C'!$EY$13="","",'TRI-3C'!$EY$13)</f>
        <v>CONCIENCIA SOCIAL</v>
      </c>
      <c r="B2206" s="149"/>
      <c r="C2206" s="149"/>
      <c r="D2206" s="150"/>
      <c r="E2206" s="150"/>
      <c r="F2206" s="126"/>
      <c r="G2206" s="122" t="str">
        <f>IF(A2206="","",VLOOKUP(J2055,'TRI-3C'!$B$18:$FH$61,154,FALSE))</f>
        <v/>
      </c>
      <c r="H2206" s="150"/>
      <c r="I2206" s="127" t="str">
        <f t="shared" si="82"/>
        <v/>
      </c>
      <c r="J2206" s="126"/>
    </row>
    <row r="2207" spans="1:10" ht="12.75" customHeight="1">
      <c r="A2207" s="147" t="str">
        <f>IF('TRI-3C'!$EZ$13="","",'TRI-3C'!$EZ$13)</f>
        <v xml:space="preserve">RELACIONES INTERPERSONALES	</v>
      </c>
      <c r="B2207" s="139"/>
      <c r="C2207" s="139"/>
      <c r="F2207" s="128"/>
      <c r="G2207" s="124" t="str">
        <f>IF(A2207="","",VLOOKUP(J2055,'TRI-3C'!$B$18:$FH$61,155,FALSE))</f>
        <v/>
      </c>
      <c r="I2207" s="125" t="str">
        <f t="shared" si="82"/>
        <v/>
      </c>
      <c r="J2207" s="128"/>
    </row>
    <row r="2208" spans="1:10" ht="12.75" customHeight="1">
      <c r="A2208" s="148" t="str">
        <f>IF('TRI-3C'!$FA$13="","",'TRI-3C'!$FA$13)</f>
        <v>MANEJO DE CONFLICTOS</v>
      </c>
      <c r="B2208" s="149"/>
      <c r="C2208" s="149"/>
      <c r="D2208" s="150"/>
      <c r="E2208" s="150"/>
      <c r="F2208" s="126"/>
      <c r="G2208" s="122" t="str">
        <f>IF(A2208="","",VLOOKUP(J2055,'TRI-3C'!$B$18:$FH$61,156,FALSE))</f>
        <v/>
      </c>
      <c r="H2208" s="150"/>
      <c r="I2208" s="127" t="str">
        <f t="shared" si="82"/>
        <v/>
      </c>
      <c r="J2208" s="126"/>
    </row>
    <row r="2209" spans="1:10" ht="12.75" customHeight="1">
      <c r="A2209" s="147" t="str">
        <f>IF('TRI-3C'!$FB$13="","",'TRI-3C'!$FB$13)</f>
        <v>MANEJO DE EMOCIONES Y SENTIMIENTOS</v>
      </c>
      <c r="B2209" s="139"/>
      <c r="C2209" s="139"/>
      <c r="F2209" s="128"/>
      <c r="G2209" s="124" t="str">
        <f>IF(A2209="","",VLOOKUP(J2055,'TRI-3C'!$B$18:$FH$61,157,FALSE))</f>
        <v/>
      </c>
      <c r="I2209" s="125" t="str">
        <f t="shared" si="82"/>
        <v/>
      </c>
      <c r="J2209" s="128"/>
    </row>
    <row r="2210" spans="1:10" ht="12.75" customHeight="1">
      <c r="A2210" s="151"/>
      <c r="B2210" s="129"/>
      <c r="C2210" s="129"/>
      <c r="D2210" s="130"/>
      <c r="E2210" s="130"/>
      <c r="F2210" s="131"/>
      <c r="G2210" s="132"/>
      <c r="H2210" s="130"/>
      <c r="I2210" s="133"/>
      <c r="J2210" s="131"/>
    </row>
    <row r="2211" spans="1:10" ht="12.75" customHeight="1">
      <c r="A2211" s="134"/>
      <c r="B2211" s="134"/>
      <c r="C2211" s="134"/>
      <c r="D2211" s="134"/>
      <c r="E2211" s="134"/>
      <c r="F2211" s="140"/>
      <c r="G2211" s="496"/>
      <c r="H2211" s="496"/>
      <c r="I2211" s="497"/>
      <c r="J2211" s="497"/>
    </row>
    <row r="2212" spans="1:10" ht="12.75" customHeight="1">
      <c r="A2212" s="487" t="s">
        <v>156</v>
      </c>
      <c r="B2212" s="488"/>
      <c r="C2212" s="135" t="s">
        <v>157</v>
      </c>
      <c r="G2212" s="494"/>
      <c r="H2212" s="494"/>
      <c r="I2212" s="494"/>
      <c r="J2212" s="494"/>
    </row>
    <row r="2213" spans="1:10" ht="12.75" customHeight="1">
      <c r="A2213" s="489" t="s">
        <v>158</v>
      </c>
      <c r="B2213" s="490"/>
      <c r="C2213" s="136" t="str">
        <f>VLOOKUP(J2055,'TRI-3C'!$B$18:$FH$61,160,FALSE)</f>
        <v/>
      </c>
      <c r="G2213" s="494"/>
      <c r="H2213" s="494"/>
      <c r="I2213" s="494"/>
      <c r="J2213" s="494"/>
    </row>
    <row r="2214" spans="1:10" ht="12.75" customHeight="1">
      <c r="A2214" s="491" t="s">
        <v>159</v>
      </c>
      <c r="B2214" s="492"/>
      <c r="C2214" s="493"/>
      <c r="G2214" s="494"/>
      <c r="H2214" s="494"/>
      <c r="I2214" s="494"/>
      <c r="J2214" s="494"/>
    </row>
    <row r="2215" spans="1:10" ht="12.75" customHeight="1">
      <c r="A2215" s="137" t="s">
        <v>160</v>
      </c>
      <c r="B2215" s="138"/>
      <c r="C2215" s="188" t="str">
        <f>VLOOKUP(J2055,'TRI-3C'!$B$18:$FH$61,161,FALSE)</f>
        <v/>
      </c>
      <c r="G2215" s="494"/>
      <c r="H2215" s="494"/>
      <c r="I2215" s="494"/>
      <c r="J2215" s="494"/>
    </row>
    <row r="2216" spans="1:10" ht="12.75" customHeight="1">
      <c r="A2216" s="137" t="s">
        <v>161</v>
      </c>
      <c r="B2216" s="138"/>
      <c r="C2216" s="188" t="str">
        <f>VLOOKUP(J2055,'TRI-3C'!$B$18:$FH$61,162,FALSE)</f>
        <v/>
      </c>
      <c r="G2216" s="494"/>
      <c r="H2216" s="494"/>
      <c r="I2216" s="494"/>
      <c r="J2216" s="494"/>
    </row>
    <row r="2217" spans="1:10" ht="12.75" customHeight="1">
      <c r="A2217" s="480" t="s">
        <v>163</v>
      </c>
      <c r="B2217" s="481"/>
      <c r="C2217" s="188" t="str">
        <f>VLOOKUP(J2055,'TRI-3C'!$B$18:$FH$61,163,FALSE)</f>
        <v/>
      </c>
      <c r="G2217" s="494"/>
      <c r="H2217" s="494"/>
      <c r="I2217" s="494"/>
      <c r="J2217" s="494"/>
    </row>
    <row r="2218" spans="1:10" ht="12.75" customHeight="1">
      <c r="D2218" s="503" t="s">
        <v>162</v>
      </c>
      <c r="E2218" s="503"/>
      <c r="F2218" s="152">
        <f ca="1">NOW()</f>
        <v>45994.739222569442</v>
      </c>
    </row>
    <row r="2221" spans="1:10" ht="12.75" customHeight="1">
      <c r="G2221" s="112"/>
    </row>
    <row r="2223" spans="1:10" ht="12.75" customHeight="1">
      <c r="B2223" s="495" t="s">
        <v>164</v>
      </c>
      <c r="C2223" s="495"/>
      <c r="F2223" s="116" t="s">
        <v>165</v>
      </c>
      <c r="G2223" s="116" t="s">
        <v>165</v>
      </c>
    </row>
    <row r="2257" spans="1:10" ht="12.75" customHeight="1">
      <c r="A2257" s="111" t="s">
        <v>153</v>
      </c>
      <c r="C2257" t="str">
        <f>IF(VLOOKUP(J2260,NOTAS!$D$14:$P$60,2,FALSE)="","",VLOOKUP(J2260,NOTAS!$D$14:$P$60,2,FALSE))</f>
        <v>GOMEZ CELI ELIAM LEVIT</v>
      </c>
    </row>
    <row r="2258" spans="1:10" ht="12.75" customHeight="1">
      <c r="A2258" s="111" t="s">
        <v>154</v>
      </c>
      <c r="C2258" t="str">
        <f>NOTAS!$B$14&amp; " "&amp;NOTAS!$B$15</f>
        <v>INICIAL II A</v>
      </c>
      <c r="F2258" s="111"/>
      <c r="G2258" s="116"/>
      <c r="H2258" s="117"/>
      <c r="I2258" s="118"/>
      <c r="J2258" s="117"/>
    </row>
    <row r="2259" spans="1:10" ht="12.75" customHeight="1">
      <c r="A2259" s="111" t="s">
        <v>6</v>
      </c>
      <c r="C2259" t="str">
        <f>NOTAS!$B$18</f>
        <v>2025-2026 MATUTINA</v>
      </c>
      <c r="H2259" s="117"/>
      <c r="I2259" s="118"/>
      <c r="J2259" s="117"/>
    </row>
    <row r="2260" spans="1:10" ht="12.75" customHeight="1" thickBot="1">
      <c r="A2260" s="486" t="s">
        <v>337</v>
      </c>
      <c r="B2260" s="486"/>
      <c r="I2260" s="114" t="s">
        <v>74</v>
      </c>
      <c r="J2260" s="121">
        <v>12</v>
      </c>
    </row>
    <row r="2261" spans="1:10" ht="12.75" customHeight="1">
      <c r="A2261" s="482" t="s">
        <v>155</v>
      </c>
      <c r="B2261" s="483"/>
      <c r="C2261" s="483"/>
      <c r="D2261" s="483"/>
      <c r="E2261" s="483"/>
      <c r="F2261" s="484"/>
      <c r="G2261" s="485" t="s">
        <v>141</v>
      </c>
      <c r="H2261" s="483"/>
      <c r="I2261" s="498" t="s">
        <v>141</v>
      </c>
      <c r="J2261" s="499"/>
    </row>
    <row r="2262" spans="1:10" ht="12.75" customHeight="1">
      <c r="A2262" s="500" t="str">
        <f>IF('TRI-3C'!G$10="","",'TRI-3C'!G$10)</f>
        <v>IDENTIDAD Y AUTONOMÍA</v>
      </c>
      <c r="B2262" s="501"/>
      <c r="C2262" s="501"/>
      <c r="D2262" s="501"/>
      <c r="E2262" s="501"/>
      <c r="F2262" s="502"/>
      <c r="G2262" s="160"/>
      <c r="H2262" s="161"/>
      <c r="I2262" s="162"/>
      <c r="J2262" s="163"/>
    </row>
    <row r="2263" spans="1:10" ht="12.75" customHeight="1">
      <c r="A2263" s="148" t="str">
        <f>IF('TRI-3C'!G$13="","",'TRI-3C'!G$13)</f>
        <v>Comunicar algunos datos de su identidad como: nombres completos, edad, nombres de familiares cercanos, lugar dónde vive.</v>
      </c>
      <c r="B2263" s="158"/>
      <c r="C2263" s="158"/>
      <c r="D2263" s="158"/>
      <c r="E2263" s="158"/>
      <c r="F2263" s="159"/>
      <c r="G2263" s="122" t="str">
        <f>IF(A2263="","",VLOOKUP(J2260,'TRI-3C'!$B$18:$FH$61,6,FALSE))</f>
        <v/>
      </c>
      <c r="H2263" s="150"/>
      <c r="I2263" s="127" t="str">
        <f>IF(G2263="","",G2263)</f>
        <v/>
      </c>
      <c r="J2263" s="126"/>
    </row>
    <row r="2264" spans="1:10" ht="12.75" customHeight="1">
      <c r="A2264" s="11" t="str">
        <f>IF('TRI-3C'!$H$13="","",'TRI-3C'!$H$13)</f>
        <v>Demostrar curiosidad por las características físicas (genitales) que le permiten reconocerse como niño y niña</v>
      </c>
      <c r="B2264" s="156"/>
      <c r="C2264" s="156"/>
      <c r="D2264" s="156"/>
      <c r="E2264" s="156"/>
      <c r="F2264" s="157"/>
      <c r="G2264" s="124" t="str">
        <f>IF(A2264="","",VLOOKUP(J2260,'TRI-3C'!$B$18:$FH$61,7,FALSE))</f>
        <v/>
      </c>
      <c r="I2264" s="125" t="str">
        <f t="shared" ref="I2264:I2280" si="83">IF(G2264="","",G2264)</f>
        <v/>
      </c>
      <c r="J2264" s="128"/>
    </row>
    <row r="2265" spans="1:10" ht="12.75" customHeight="1">
      <c r="A2265" s="148" t="str">
        <f>IF('TRI-3C'!$I$13="","",'TRI-3C'!$I$13)</f>
        <v>Identificar la importancia de usar el cinturón de seguridad para promover el autocuidado y la protección personal.</v>
      </c>
      <c r="B2265" s="149"/>
      <c r="C2265" s="149"/>
      <c r="D2265" s="150"/>
      <c r="E2265" s="150"/>
      <c r="F2265" s="126"/>
      <c r="G2265" s="122" t="str">
        <f>IF(A2265="","",VLOOKUP(J2260,'TRI-3C'!$B$18:$FH$61,8,FALSE))</f>
        <v/>
      </c>
      <c r="H2265" s="150"/>
      <c r="I2265" s="127" t="str">
        <f t="shared" si="83"/>
        <v/>
      </c>
      <c r="J2265" s="126"/>
    </row>
    <row r="2266" spans="1:10" ht="12.75" customHeight="1">
      <c r="A2266" s="147" t="str">
        <f>IF('TRI-3C'!$J$13="","",'TRI-3C'!$J$13)</f>
        <v>Identificar las situaciones de peligro a las que se puede exponer en su entorno inmediato y seguir pautas de comportamiento para evitarlas.</v>
      </c>
      <c r="B2266" s="139"/>
      <c r="C2266" s="139"/>
      <c r="F2266" s="128"/>
      <c r="G2266" s="124" t="str">
        <f>IF(A2266="","",VLOOKUP(J2260,'TRI-3C'!$B$18:$FH$61,9,FALSE))</f>
        <v/>
      </c>
      <c r="I2266" s="125" t="str">
        <f t="shared" si="83"/>
        <v/>
      </c>
      <c r="J2266" s="128"/>
    </row>
    <row r="2267" spans="1:10" ht="12.75" customHeight="1">
      <c r="A2267" s="148" t="str">
        <f>IF('TRI-3C'!$K$13="","",'TRI-3C'!$K$13)</f>
        <v>Identificar sus características físicas y las de las personas de su entorno como parte del proceso de aceptación de sí mismo y de respeto a los demás.</v>
      </c>
      <c r="B2267" s="149"/>
      <c r="C2267" s="149"/>
      <c r="D2267" s="150"/>
      <c r="E2267" s="150"/>
      <c r="F2267" s="126"/>
      <c r="G2267" s="122" t="str">
        <f>IF(A2267="","",VLOOKUP(J2260,'TRI-3C'!$B$18:$FH$61,10,FALSE))</f>
        <v/>
      </c>
      <c r="H2267" s="150"/>
      <c r="I2267" s="127" t="str">
        <f t="shared" si="83"/>
        <v/>
      </c>
      <c r="J2267" s="126"/>
    </row>
    <row r="2268" spans="1:10" ht="12.75" customHeight="1">
      <c r="A2268" s="147" t="str">
        <f>IF('TRI-3C'!$L$13="","",'TRI-3C'!$L$13)</f>
        <v>Identificar y manifestar sus emociones y sentimientos, expresando las causas de los mismos mediante el lenguaje verbal. (D.EIB.10.3.)</v>
      </c>
      <c r="B2268" s="139"/>
      <c r="C2268" s="139"/>
      <c r="F2268" s="128"/>
      <c r="G2268" s="124" t="str">
        <f>IF(A2268="","",VLOOKUP(J2260,'TRI-3C'!$B$18:$FH$61,11,FALSE))</f>
        <v/>
      </c>
      <c r="I2268" s="125" t="str">
        <f t="shared" si="83"/>
        <v/>
      </c>
      <c r="J2268" s="128"/>
    </row>
    <row r="2269" spans="1:10" ht="12.75" customHeight="1">
      <c r="A2269" s="192" t="str">
        <f>IF('TRI-3C'!$M$13="","",'TRI-3C'!$M$13)</f>
        <v>Identificarse como miembro de una familia reconociéndose como parte importante de la misma.</v>
      </c>
      <c r="B2269" s="154"/>
      <c r="C2269" s="154"/>
      <c r="D2269" s="154"/>
      <c r="E2269" s="154"/>
      <c r="F2269" s="155"/>
      <c r="G2269" s="122" t="str">
        <f>IF(A2269="","",VLOOKUP(J2260,'TRI-3C'!$B$18:$FH$61,12,FALSE))</f>
        <v/>
      </c>
      <c r="H2269" s="150"/>
      <c r="I2269" s="127" t="str">
        <f t="shared" si="83"/>
        <v/>
      </c>
      <c r="J2269" s="126"/>
    </row>
    <row r="2270" spans="1:10" ht="12.75" customHeight="1">
      <c r="A2270" s="147" t="str">
        <f>IF('TRI-3C'!$N$13="","",'TRI-3C'!$N$13)</f>
        <v>Practicar con autonomía hábitos de higiene personal como lavarse las manos, los dientes y la cara.</v>
      </c>
      <c r="B2270" s="139"/>
      <c r="C2270" s="139"/>
      <c r="F2270" s="128"/>
      <c r="G2270" s="124" t="str">
        <f>IF(A2270="","",VLOOKUP(J2260,'TRI-3C'!$B$18:$FH$61,13,FALSE))</f>
        <v/>
      </c>
      <c r="I2270" s="125" t="str">
        <f t="shared" si="83"/>
        <v/>
      </c>
      <c r="J2270" s="128"/>
    </row>
    <row r="2271" spans="1:10" ht="12.75" customHeight="1">
      <c r="A2271" s="148" t="str">
        <f>IF('TRI-3C'!$O$13="","",'TRI-3C'!$O$13)</f>
        <v>Practicar hábitos de orden ubicando los objetos en el lugar correspondiente.</v>
      </c>
      <c r="B2271" s="149"/>
      <c r="C2271" s="149"/>
      <c r="D2271" s="150"/>
      <c r="E2271" s="150"/>
      <c r="F2271" s="126"/>
      <c r="G2271" s="122" t="str">
        <f>IF(A2271="","",VLOOKUP(J2260,'TRI-3C'!$B$18:$FH$61,14,FALSE))</f>
        <v/>
      </c>
      <c r="H2271" s="150"/>
      <c r="I2271" s="127" t="str">
        <f t="shared" si="83"/>
        <v/>
      </c>
      <c r="J2271" s="126"/>
    </row>
    <row r="2272" spans="1:10" ht="12.75" customHeight="1">
      <c r="A2272" s="147" t="str">
        <f>IF('TRI-3C'!$P$13="","",'TRI-3C'!$P$13)</f>
        <v>Practicar las acciones a seguir en situaciones de riesgo como: temblores, incendios, entre otros, determinadas en el plan de contingencia institucional.</v>
      </c>
      <c r="B2272" s="139"/>
      <c r="C2272" s="139"/>
      <c r="F2272" s="128"/>
      <c r="G2272" s="124" t="str">
        <f>IF(A2272="","",VLOOKUP(J2260,'TRI-3C'!$B$18:$FH$61,15,FALSE))</f>
        <v/>
      </c>
      <c r="I2272" s="125" t="str">
        <f t="shared" si="83"/>
        <v/>
      </c>
      <c r="J2272" s="128"/>
    </row>
    <row r="2273" spans="1:10" ht="12.75" customHeight="1">
      <c r="A2273" s="148" t="str">
        <f>IF('TRI-3C'!$Q$13="","",'TRI-3C'!$Q$13)</f>
        <v>Practicar normas de seguridad para evitar accidentes a los que se puede exponer en su entorno inmediato.</v>
      </c>
      <c r="B2273" s="158"/>
      <c r="C2273" s="158"/>
      <c r="D2273" s="158"/>
      <c r="E2273" s="158"/>
      <c r="F2273" s="159"/>
      <c r="G2273" s="122" t="str">
        <f>IF(A2273="","",VLOOKUP(J2260,'TRI-3C'!$B$18:$FH$61,16,FALSE))</f>
        <v/>
      </c>
      <c r="H2273" s="150"/>
      <c r="I2273" s="127" t="str">
        <f t="shared" si="83"/>
        <v/>
      </c>
      <c r="J2273" s="126"/>
    </row>
    <row r="2274" spans="1:10" ht="12.75" customHeight="1">
      <c r="A2274" s="11" t="str">
        <f>IF('TRI-3C'!$R$13="","",'TRI-3C'!$R$13)</f>
        <v>Realiza independientemente normas de aseo al ir al baño.</v>
      </c>
      <c r="B2274" s="156"/>
      <c r="C2274" s="156"/>
      <c r="D2274" s="156"/>
      <c r="E2274" s="156"/>
      <c r="F2274" s="157"/>
      <c r="G2274" s="124" t="str">
        <f>IF(A2274="","",VLOOKUP(J2260,'TRI-3C'!$B$18:$FH$61,17,FALSE))</f>
        <v/>
      </c>
      <c r="I2274" s="125" t="str">
        <f t="shared" si="83"/>
        <v/>
      </c>
      <c r="J2274" s="128"/>
    </row>
    <row r="2275" spans="1:10" ht="12.75" customHeight="1">
      <c r="A2275" s="148" t="str">
        <f>IF('TRI-3C'!$S$13="","",'TRI-3C'!$S$13)</f>
        <v>Reconocer la importancia del uso del casco y demás indumentaria de pro tección para protegerse de lesiones en actividades que requieran su uso</v>
      </c>
      <c r="B2275" s="149"/>
      <c r="C2275" s="149"/>
      <c r="D2275" s="150"/>
      <c r="E2275" s="150"/>
      <c r="F2275" s="126"/>
      <c r="G2275" s="122" t="str">
        <f>IF(A2275="","",VLOOKUP(J2260,'TRI-3C'!$B$18:$FH$61,18,FALSE))</f>
        <v/>
      </c>
      <c r="H2275" s="150"/>
      <c r="I2275" s="127" t="str">
        <f t="shared" si="83"/>
        <v/>
      </c>
      <c r="J2275" s="126"/>
    </row>
    <row r="2276" spans="1:10" ht="12.75" customHeight="1">
      <c r="A2276" s="147" t="str">
        <f>IF('TRI-3C'!$T$13="","",'TRI-3C'!$T$13)</f>
        <v>Reconocer situaciones problémicas en las actividades escolares para solucionarlas de forma creativa y con autonomía.</v>
      </c>
      <c r="B2276" s="139"/>
      <c r="C2276" s="139"/>
      <c r="F2276" s="128"/>
      <c r="G2276" s="124" t="str">
        <f>IF(A2276="","",VLOOKUP(J2260,'TRI-3C'!$B$18:$FH$61,19,FALSE))</f>
        <v/>
      </c>
      <c r="I2276" s="125" t="str">
        <f t="shared" si="83"/>
        <v/>
      </c>
      <c r="J2276" s="128"/>
    </row>
    <row r="2277" spans="1:10" ht="12.75" customHeight="1">
      <c r="A2277" s="148" t="str">
        <f>IF('TRI-3C'!$U$13="","",'TRI-3C'!$U$13)</f>
        <v>Seleccionar las prendas de vestir de acuerdo al estado climático (prendas para el frío / prendas para el calor).</v>
      </c>
      <c r="B2277" s="149"/>
      <c r="C2277" s="149"/>
      <c r="D2277" s="150"/>
      <c r="E2277" s="150"/>
      <c r="F2277" s="126"/>
      <c r="G2277" s="122" t="str">
        <f>IF(A2277="","",VLOOKUP(J2260,'TRI-3C'!$B$18:$FH$61,20,FALSE))</f>
        <v/>
      </c>
      <c r="H2277" s="150"/>
      <c r="I2277" s="127" t="str">
        <f t="shared" si="83"/>
        <v/>
      </c>
      <c r="J2277" s="126"/>
    </row>
    <row r="2278" spans="1:10" ht="12.75" customHeight="1">
      <c r="A2278" s="147" t="str">
        <f>IF('TRI-3C'!$V$13="","",'TRI-3C'!$V$13)</f>
        <v>Tomar decisiones con respecto a la elección de actividades, vestuario entre otros, en función de sus gustos y preferencias, argumentando las mismas.</v>
      </c>
      <c r="B2278" s="139"/>
      <c r="C2278" s="139"/>
      <c r="F2278" s="128"/>
      <c r="G2278" s="124" t="str">
        <f>IF(A2278="","",VLOOKUP(J2260,'TRI-3C'!$B$18:$FH$61,21,FALSE))</f>
        <v/>
      </c>
      <c r="I2278" s="125" t="str">
        <f t="shared" si="83"/>
        <v/>
      </c>
      <c r="J2278" s="128"/>
    </row>
    <row r="2279" spans="1:10" ht="12.75" customHeight="1">
      <c r="A2279" s="192" t="str">
        <f>IF('TRI-3C'!$W$13="","",'TRI-3C'!$W$13)</f>
        <v>Utilizar la cuchara, tenedor y el vaso cuando se alimenta de manera autónoma.</v>
      </c>
      <c r="B2279" s="154"/>
      <c r="C2279" s="154"/>
      <c r="D2279" s="154"/>
      <c r="E2279" s="154"/>
      <c r="F2279" s="155"/>
      <c r="G2279" s="122" t="str">
        <f>IF(A2279="","",VLOOKUP(J2260,'TRI-3C'!$B$18:$FH$61,22,FALSE))</f>
        <v/>
      </c>
      <c r="H2279" s="150"/>
      <c r="I2279" s="127" t="str">
        <f t="shared" si="83"/>
        <v/>
      </c>
      <c r="J2279" s="126"/>
    </row>
    <row r="2280" spans="1:10" ht="12.75" customHeight="1">
      <c r="A2280" s="147" t="str">
        <f>IF('TRI-3C'!$X$13="","",'TRI-3C'!$X$13)</f>
        <v>Vestirse y desvestirse de manera independiente con prendas de vestir sencillas. (D.EIB.10.5)</v>
      </c>
      <c r="B2280" s="139"/>
      <c r="C2280" s="139"/>
      <c r="F2280" s="128"/>
      <c r="G2280" s="124" t="str">
        <f>IF(A2280="","",VLOOKUP(J2260,'TRI-3C'!$B$18:$FH$61,23,FALSE))</f>
        <v/>
      </c>
      <c r="I2280" s="125" t="str">
        <f t="shared" si="83"/>
        <v/>
      </c>
      <c r="J2280" s="128"/>
    </row>
    <row r="2281" spans="1:10" ht="12.75" customHeight="1">
      <c r="A2281" s="165" t="str">
        <f>'BI-1T'!$A$8</f>
        <v>CONVIVENCIA</v>
      </c>
      <c r="B2281" s="149"/>
      <c r="C2281" s="149"/>
      <c r="D2281" s="150"/>
      <c r="E2281" s="150"/>
      <c r="F2281" s="126"/>
      <c r="G2281" s="122" t="str">
        <f>IF(A2281="","",VLOOKUP(J2260,'TRI-3C'!$B$18:$FH$61,24,FALSE))</f>
        <v/>
      </c>
      <c r="H2281" s="150"/>
      <c r="I2281" s="127"/>
      <c r="J2281" s="126"/>
    </row>
    <row r="2282" spans="1:10" ht="12.75" customHeight="1">
      <c r="A2282" s="147" t="str">
        <f>IF('TRI-3C'!$Z$13="","",'TRI-3C'!$Z$13)</f>
        <v>Apoyar y motivar a otras personas a participar en actividades grupales, particularmente a quienes muestran dificultades al hacerlo</v>
      </c>
      <c r="B2282" s="139"/>
      <c r="C2282" s="139"/>
      <c r="F2282" s="128"/>
      <c r="G2282" s="124" t="str">
        <f>IF(A2282="","",VLOOKUP(J2260,'TRI-3C'!$B$18:$FH$61,25,FALSE))</f>
        <v/>
      </c>
      <c r="I2282" s="125" t="str">
        <f t="shared" ref="I2282:I2296" si="84">IF(G2282="","",G2282)</f>
        <v/>
      </c>
      <c r="J2282" s="128"/>
    </row>
    <row r="2283" spans="1:10" ht="12.75" customHeight="1">
      <c r="A2283" s="148" t="str">
        <f>IF('TRI-3C'!$AA$13="","",'TRI-3C'!$AA$13)</f>
        <v>Asumir y respetar normas de convivencia en la institución de educación inicial y en el hogar acordadas con el adulto. (D.EIB.10.15.)</v>
      </c>
      <c r="B2283" s="158"/>
      <c r="C2283" s="158"/>
      <c r="D2283" s="158"/>
      <c r="E2283" s="158"/>
      <c r="F2283" s="159"/>
      <c r="G2283" s="122" t="str">
        <f>IF(A2283="","",VLOOKUP(J2260,'TRI-3C'!$B$18:$FH$61,26,FALSE))</f>
        <v/>
      </c>
      <c r="H2283" s="150"/>
      <c r="I2283" s="127" t="str">
        <f t="shared" si="84"/>
        <v/>
      </c>
      <c r="J2283" s="126"/>
    </row>
    <row r="2284" spans="1:10" ht="12.75" customHeight="1">
      <c r="A2284" s="11" t="str">
        <f>IF('TRI-3C'!$AB$13="","",'TRI-3C'!$AB$13)</f>
        <v>Colaborar en actividades que se desarrollan con otros niños y adultos de su entorno.</v>
      </c>
      <c r="B2284" s="156"/>
      <c r="C2284" s="156"/>
      <c r="D2284" s="156"/>
      <c r="E2284" s="156"/>
      <c r="F2284" s="157"/>
      <c r="G2284" s="124" t="str">
        <f>IF(A2284="","",VLOOKUP(J2260,'TRI-3C'!$B$18:$FH$61,27,FALSE))</f>
        <v/>
      </c>
      <c r="I2284" s="125" t="str">
        <f t="shared" si="84"/>
        <v/>
      </c>
      <c r="J2284" s="128"/>
    </row>
    <row r="2285" spans="1:10" ht="12.75" customHeight="1">
      <c r="A2285" s="148" t="str">
        <f>IF('TRI-3C'!$AC$13="","",'TRI-3C'!$AC$13)</f>
        <v>Demostrar actitudes de solidaridad ante situaciones de necesidad de sus compañeros y adultos de su entorno</v>
      </c>
      <c r="B2285" s="149"/>
      <c r="C2285" s="149"/>
      <c r="D2285" s="150"/>
      <c r="E2285" s="150"/>
      <c r="F2285" s="126"/>
      <c r="G2285" s="122" t="str">
        <f>IF(A2285="","",VLOOKUP(J2260,'TRI-3C'!$B$18:$FH$61,28,FALSE))</f>
        <v/>
      </c>
      <c r="H2285" s="150"/>
      <c r="I2285" s="127" t="str">
        <f t="shared" si="84"/>
        <v/>
      </c>
      <c r="J2285" s="126"/>
    </row>
    <row r="2286" spans="1:10" ht="12.75" customHeight="1">
      <c r="A2286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286" s="139"/>
      <c r="C2286" s="139"/>
      <c r="F2286" s="128"/>
      <c r="G2286" s="124" t="str">
        <f>IF(A2286="","",VLOOKUP(J2260,'TRI-3C'!$B$18:$FH$61,29,FALSE))</f>
        <v/>
      </c>
      <c r="I2286" s="125" t="str">
        <f t="shared" si="84"/>
        <v/>
      </c>
      <c r="J2286" s="128"/>
    </row>
    <row r="2287" spans="1:10" ht="12.75" customHeight="1">
      <c r="A2287" s="148" t="str">
        <f>IF('TRI-3C'!$AE$13="","",'TRI-3C'!$AE$13)</f>
        <v>Demostrar preferencia de jugar la mayor parte del tiempo con un amigo estableciendo niveles de empatías más estables.</v>
      </c>
      <c r="B2287" s="149"/>
      <c r="C2287" s="149"/>
      <c r="D2287" s="150"/>
      <c r="E2287" s="150"/>
      <c r="F2287" s="126"/>
      <c r="G2287" s="122" t="str">
        <f>IF(A2287="","",VLOOKUP(J2260,'TRI-3C'!$B$18:$FH$61,30,FALSE))</f>
        <v/>
      </c>
      <c r="H2287" s="150"/>
      <c r="I2287" s="127" t="str">
        <f t="shared" si="84"/>
        <v/>
      </c>
      <c r="J2287" s="126"/>
    </row>
    <row r="2288" spans="1:10" ht="12.75" customHeight="1">
      <c r="A2288" s="147" t="str">
        <f>IF('TRI-3C'!$AF$13="","",'TRI-3C'!$AF$13)</f>
        <v>Demostrar sensibilidad ante deseos, emociones y sentimientos de otras personas.</v>
      </c>
      <c r="B2288" s="139"/>
      <c r="C2288" s="139"/>
      <c r="F2288" s="128"/>
      <c r="G2288" s="124" t="str">
        <f>IF(A2288="","",VLOOKUP(J2260,'TRI-3C'!$B$18:$FH$61,31,FALSE))</f>
        <v/>
      </c>
      <c r="I2288" s="125" t="str">
        <f t="shared" si="84"/>
        <v/>
      </c>
      <c r="J2288" s="128"/>
    </row>
    <row r="2289" spans="1:10" ht="12.75" customHeight="1">
      <c r="A2289" s="192" t="str">
        <f>IF('TRI-3C'!$AG$13="","",'TRI-3C'!$AG$13)</f>
        <v>Desarrollar la capacidad de esperar para obtener una recompensa mayor en el futuro.</v>
      </c>
      <c r="B2289" s="154"/>
      <c r="C2289" s="154"/>
      <c r="D2289" s="154"/>
      <c r="E2289" s="154"/>
      <c r="F2289" s="155"/>
      <c r="G2289" s="122" t="str">
        <f>IF(A2289="","",VLOOKUP(J2260,'TRI-3C'!$B$18:$FH$61,32,FALSE))</f>
        <v/>
      </c>
      <c r="H2289" s="150"/>
      <c r="I2289" s="127" t="str">
        <f t="shared" si="84"/>
        <v/>
      </c>
      <c r="J2289" s="126"/>
    </row>
    <row r="2290" spans="1:10" ht="12.75" customHeight="1">
      <c r="A2290" s="147" t="str">
        <f>IF('TRI-3C'!$AH$13="","",'TRI-3C'!$AH$13)</f>
        <v>Identificar instituciones y profesiones que brindan servicios a la comunidad y los roles que ellos cumplen.</v>
      </c>
      <c r="B2290" s="139"/>
      <c r="C2290" s="139"/>
      <c r="F2290" s="128"/>
      <c r="G2290" s="124" t="str">
        <f>IF(A2290="","",VLOOKUP(J2260,'TRI-3C'!$B$18:$FH$61,33,FALSE))</f>
        <v/>
      </c>
      <c r="I2290" s="125" t="str">
        <f t="shared" si="84"/>
        <v/>
      </c>
      <c r="J2290" s="128"/>
    </row>
    <row r="2291" spans="1:10" ht="12.75" customHeight="1">
      <c r="A2291" s="148" t="str">
        <f>IF('TRI-3C'!$AI$13="","",'TRI-3C'!$AI$13)</f>
        <v>Identificar las profesiones, oficios y ocupaciones que cumplen los miembros de su familia.</v>
      </c>
      <c r="B2291" s="149"/>
      <c r="C2291" s="149"/>
      <c r="D2291" s="150"/>
      <c r="E2291" s="150"/>
      <c r="F2291" s="126"/>
      <c r="G2291" s="122" t="str">
        <f>IF(A2291="","",VLOOKUP(J2260,'TRI-3C'!$B$18:$FH$61,34,FALSE))</f>
        <v/>
      </c>
      <c r="H2291" s="150"/>
      <c r="I2291" s="127" t="str">
        <f t="shared" si="84"/>
        <v/>
      </c>
      <c r="J2291" s="126"/>
    </row>
    <row r="2292" spans="1:10" ht="12.75" customHeight="1">
      <c r="A2292" s="147" t="str">
        <f>IF('TRI-3C'!$AJ$13="","",'TRI-3C'!$AJ$13)</f>
        <v>Incrementar su campo de interrelación con otras personas a más del grupo familiar y escolar interactuando con mayor facilidad.</v>
      </c>
      <c r="B2292" s="139"/>
      <c r="C2292" s="139"/>
      <c r="F2292" s="128"/>
      <c r="G2292" s="124" t="str">
        <f>IF(A2292="","",VLOOKUP(J2260,'TRI-3C'!$B$18:$FH$61,35,FALSE))</f>
        <v/>
      </c>
      <c r="I2292" s="125" t="str">
        <f t="shared" si="84"/>
        <v/>
      </c>
      <c r="J2292" s="128"/>
    </row>
    <row r="2293" spans="1:10" ht="12.75" customHeight="1">
      <c r="A2293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2293" s="158"/>
      <c r="C2293" s="158"/>
      <c r="D2293" s="158"/>
      <c r="E2293" s="158"/>
      <c r="F2293" s="159"/>
      <c r="G2293" s="122" t="str">
        <f>IF(A2293="","",VLOOKUP(J2260,'TRI-3C'!$B$18:$FH$61,36,FALSE))</f>
        <v/>
      </c>
      <c r="H2293" s="150"/>
      <c r="I2293" s="127" t="str">
        <f t="shared" si="84"/>
        <v/>
      </c>
      <c r="J2293" s="126"/>
    </row>
    <row r="2294" spans="1:10" ht="12.75" customHeight="1">
      <c r="A2294" s="11" t="str">
        <f>IF('TRI-3C'!$AL$13="","",'TRI-3C'!$AL$13)</f>
        <v>Participar juegos grupales siguiendo las reglas y asumiendo roles que le permitan mantener un ambiente armónico con sus pares. (D.EIB.10.11.)</v>
      </c>
      <c r="B2294" s="156"/>
      <c r="C2294" s="156"/>
      <c r="D2294" s="156"/>
      <c r="E2294" s="156"/>
      <c r="F2294" s="157"/>
      <c r="G2294" s="124" t="str">
        <f>IF(A2294="","",VLOOKUP(J2260,'TRI-3C'!$B$18:$FH$61,37,FALSE))</f>
        <v/>
      </c>
      <c r="I2294" s="125" t="str">
        <f t="shared" si="84"/>
        <v/>
      </c>
      <c r="J2294" s="128"/>
    </row>
    <row r="2295" spans="1:10" ht="12.75" customHeight="1">
      <c r="A2295" s="148" t="str">
        <f>IF('TRI-3C'!$AM$13="","",'TRI-3C'!$AM$13)</f>
        <v>Practicar la costumbre de ahorrar para ocasiones y casos especiales</v>
      </c>
      <c r="B2295" s="149"/>
      <c r="C2295" s="149"/>
      <c r="D2295" s="150"/>
      <c r="E2295" s="150"/>
      <c r="F2295" s="126"/>
      <c r="G2295" s="122" t="str">
        <f>IF(A2295="","",VLOOKUP(J2260,'TRI-3C'!$B$18:$FH$61,38,FALSE))</f>
        <v/>
      </c>
      <c r="H2295" s="150"/>
      <c r="I2295" s="127" t="str">
        <f t="shared" si="84"/>
        <v/>
      </c>
      <c r="J2295" s="126"/>
    </row>
    <row r="2296" spans="1:10" ht="12.75" customHeight="1">
      <c r="A2296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2296" s="139"/>
      <c r="C2296" s="139"/>
      <c r="F2296" s="128"/>
      <c r="G2296" s="124" t="str">
        <f>IF(A2296="","",VLOOKUP(J2260,'TRI-3C'!$B$18:$FH$61,39,FALSE))</f>
        <v/>
      </c>
      <c r="I2296" s="125" t="str">
        <f t="shared" si="84"/>
        <v/>
      </c>
      <c r="J2296" s="128"/>
    </row>
    <row r="2297" spans="1:10" ht="12.75" customHeight="1">
      <c r="A2297" s="165" t="str">
        <f>'BI-1T'!$A$9</f>
        <v>RELACIONES CON EL MEDIO NATURAL Y CULTURAL</v>
      </c>
      <c r="B2297" s="149"/>
      <c r="C2297" s="149"/>
      <c r="D2297" s="150"/>
      <c r="E2297" s="150"/>
      <c r="F2297" s="126"/>
      <c r="G2297" s="122" t="str">
        <f>IF(A2297="","",VLOOKUP(J2260,'TRI-3C'!$B$18:$FH$61,40,FALSE))</f>
        <v/>
      </c>
      <c r="H2297" s="150"/>
      <c r="I2297" s="127"/>
      <c r="J2297" s="126"/>
    </row>
    <row r="2298" spans="1:10" ht="12.75" customHeight="1">
      <c r="A2298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2298" s="139"/>
      <c r="C2298" s="139"/>
      <c r="F2298" s="128"/>
      <c r="G2298" s="124" t="str">
        <f>IF(A2298="","",VLOOKUP(J2260,'TRI-3C'!$B$18:$FH$61,41,FALSE))</f>
        <v/>
      </c>
      <c r="I2298" s="125" t="str">
        <f t="shared" ref="I2298:I2317" si="85">IF(G2298="","",G2298)</f>
        <v/>
      </c>
      <c r="J2298" s="128"/>
    </row>
    <row r="2299" spans="1:10" ht="12.75" customHeight="1">
      <c r="A2299" s="192" t="str">
        <f>IF('TRI-3C'!$AQ$13="","",'TRI-3C'!$AQ$13)</f>
        <v>Construir conexiones emocionales con su contexto natural (plantas, animales, agua, tierra, aire) y social.</v>
      </c>
      <c r="B2299" s="154"/>
      <c r="C2299" s="154"/>
      <c r="D2299" s="154"/>
      <c r="E2299" s="154"/>
      <c r="F2299" s="155"/>
      <c r="G2299" s="122" t="str">
        <f>IF(A2299="","",VLOOKUP(J2260,'TRI-3C'!$B$18:$FH$61,42,FALSE))</f>
        <v/>
      </c>
      <c r="H2299" s="150"/>
      <c r="I2299" s="127" t="str">
        <f t="shared" si="85"/>
        <v/>
      </c>
      <c r="J2299" s="126"/>
    </row>
    <row r="2300" spans="1:10" ht="12.75" customHeight="1">
      <c r="A2300" s="147" t="str">
        <f>IF('TRI-3C'!$AR$13="","",'TRI-3C'!$AR$13)</f>
        <v>dentificar en las actividades diarias oportunidades para aprovechar los recursos y reducir los residuos para proteger el entorno natural</v>
      </c>
      <c r="B2300" s="139"/>
      <c r="C2300" s="139"/>
      <c r="F2300" s="128"/>
      <c r="G2300" s="124" t="str">
        <f>IF(A2300="","",VLOOKUP(J2260,'TRI-3C'!$B$18:$FH$61,43,FALSE))</f>
        <v/>
      </c>
      <c r="I2300" s="125" t="str">
        <f t="shared" si="85"/>
        <v/>
      </c>
      <c r="J2300" s="128"/>
    </row>
    <row r="2301" spans="1:10" ht="12.75" customHeight="1">
      <c r="A2301" s="148" t="str">
        <f>IF('TRI-3C'!$AS$13="","",'TRI-3C'!$AS$13)</f>
        <v>Diferenciar entre alimentos nutritivos y no nutritivos identificando los beneficios de una alimentación sana y saludable.</v>
      </c>
      <c r="B2301" s="149"/>
      <c r="C2301" s="149"/>
      <c r="D2301" s="150"/>
      <c r="E2301" s="150"/>
      <c r="F2301" s="126"/>
      <c r="G2301" s="122" t="str">
        <f>IF(A2301="","",VLOOKUP(J2260,'TRI-3C'!$B$18:$FH$61,44,FALSE))</f>
        <v/>
      </c>
      <c r="H2301" s="150"/>
      <c r="I2301" s="127" t="str">
        <f t="shared" si="85"/>
        <v/>
      </c>
      <c r="J2301" s="126"/>
    </row>
    <row r="2302" spans="1:10" ht="12.75" customHeight="1">
      <c r="A2302" s="147" t="str">
        <f>IF('TRI-3C'!$AT$13="","",'TRI-3C'!$AT$13)</f>
        <v>Diferenciar entre lo que le pertenece, lo que pertenece a los demás y lo que pertenece al grupo o comunidad.</v>
      </c>
      <c r="B2302" s="139"/>
      <c r="C2302" s="139"/>
      <c r="F2302" s="128"/>
      <c r="G2302" s="124" t="str">
        <f>IF(A2302="","",VLOOKUP(J2260,'TRI-3C'!$B$18:$FH$61,45,FALSE))</f>
        <v/>
      </c>
      <c r="I2302" s="125" t="str">
        <f t="shared" si="85"/>
        <v/>
      </c>
      <c r="J2302" s="128"/>
    </row>
    <row r="2303" spans="1:10" ht="12.75" customHeight="1">
      <c r="A2303" s="148" t="str">
        <f>IF('TRI-3C'!$AU$13="","",'TRI-3C'!$AU$13)</f>
        <v>Diferenciar los seres vivos y elementos no vivos de su entorno explorando su mundo natural.</v>
      </c>
      <c r="B2303" s="158"/>
      <c r="C2303" s="158"/>
      <c r="D2303" s="158"/>
      <c r="E2303" s="158"/>
      <c r="F2303" s="159"/>
      <c r="G2303" s="122" t="str">
        <f>IF(A2303="","",VLOOKUP(J2260,'TRI-3C'!$B$18:$FH$61,46,FALSE))</f>
        <v/>
      </c>
      <c r="H2303" s="150"/>
      <c r="I2303" s="127" t="str">
        <f t="shared" si="85"/>
        <v/>
      </c>
      <c r="J2303" s="126"/>
    </row>
    <row r="2304" spans="1:10" ht="12.75" customHeight="1">
      <c r="A2304" s="11" t="str">
        <f>IF('TRI-3C'!$AV$13="","",'TRI-3C'!$AV$13)</f>
        <v>Establecer comparaciones entre los elementos del entorno a través de la discriminación sensorial.</v>
      </c>
      <c r="B2304" s="156"/>
      <c r="C2304" s="156"/>
      <c r="D2304" s="156"/>
      <c r="E2304" s="156"/>
      <c r="F2304" s="157"/>
      <c r="G2304" s="124" t="str">
        <f>IF(A2304="","",VLOOKUP(J2260,'TRI-3C'!$B$18:$FH$61,47,FALSE))</f>
        <v/>
      </c>
      <c r="I2304" s="125" t="str">
        <f t="shared" si="85"/>
        <v/>
      </c>
      <c r="J2304" s="128"/>
    </row>
    <row r="2305" spans="1:10" ht="12.75" customHeight="1">
      <c r="A2305" s="148" t="str">
        <f>IF('TRI-3C'!$AW$13="","",'TRI-3C'!$AW$13)</f>
        <v>Explorar e identificar los diferentes elementos y fenómenos del entorno natural mediante procesos que propicien la indagación.</v>
      </c>
      <c r="B2305" s="149"/>
      <c r="C2305" s="149"/>
      <c r="D2305" s="150"/>
      <c r="E2305" s="150"/>
      <c r="F2305" s="126"/>
      <c r="G2305" s="122" t="str">
        <f>IF(A2305="","",VLOOKUP(J2260,'TRI-3C'!$B$18:$FH$61,48,FALSE))</f>
        <v/>
      </c>
      <c r="H2305" s="150"/>
      <c r="I2305" s="127" t="str">
        <f t="shared" si="85"/>
        <v/>
      </c>
      <c r="J2305" s="126"/>
    </row>
    <row r="2306" spans="1:10" ht="12.75" customHeight="1">
      <c r="A2306" s="147" t="str">
        <f>IF('TRI-3C'!$AX$13="","",'TRI-3C'!$AX$13)</f>
        <v>Identificar características de las plantas por su utilidad, estableciendo diferencias entre ellas.</v>
      </c>
      <c r="B2306" s="139"/>
      <c r="C2306" s="139"/>
      <c r="F2306" s="128"/>
      <c r="G2306" s="124" t="str">
        <f>IF(A2306="","",VLOOKUP(J2260,'TRI-3C'!$B$18:$FH$61,49,FALSE))</f>
        <v/>
      </c>
      <c r="I2306" s="125" t="str">
        <f t="shared" si="85"/>
        <v/>
      </c>
      <c r="J2306" s="128"/>
    </row>
    <row r="2307" spans="1:10" ht="12.75" customHeight="1">
      <c r="A2307" s="148" t="str">
        <f>IF('TRI-3C'!$AY$13="","",'TRI-3C'!$AY$13)</f>
        <v>Identificar las características de los animales domésticos y silvestres estableciendo las diferencias entre ellos.</v>
      </c>
      <c r="B2307" s="149"/>
      <c r="C2307" s="149"/>
      <c r="D2307" s="150"/>
      <c r="E2307" s="150"/>
      <c r="F2307" s="126"/>
      <c r="G2307" s="122" t="str">
        <f>IF(A2307="","",VLOOKUP(J2260,'TRI-3C'!$B$18:$FH$61,50,FALSE))</f>
        <v/>
      </c>
      <c r="H2307" s="150"/>
      <c r="I2307" s="127" t="str">
        <f t="shared" si="85"/>
        <v/>
      </c>
      <c r="J2307" s="126"/>
    </row>
    <row r="2308" spans="1:10" ht="12.75" customHeight="1">
      <c r="A2308" s="147" t="str">
        <f>IF('TRI-3C'!$AZ$13="","",'TRI-3C'!$AZ$13)</f>
        <v>Identificar las características del mar y reconocerlo como una parte integral del territorio nacional</v>
      </c>
      <c r="B2308" s="139"/>
      <c r="C2308" s="139"/>
      <c r="F2308" s="128"/>
      <c r="G2308" s="124" t="str">
        <f>IF(A2308="","",VLOOKUP(J2260,'TRI-3C'!$B$18:$FH$61,51,FALSE))</f>
        <v/>
      </c>
      <c r="I2308" s="125" t="str">
        <f t="shared" si="85"/>
        <v/>
      </c>
      <c r="J2308" s="128"/>
    </row>
    <row r="2309" spans="1:10" ht="12.75" customHeight="1">
      <c r="A2309" s="192" t="str">
        <f>IF('TRI-3C'!$BA$13="","",'TRI-3C'!$BA$13)</f>
        <v>Identificar prácticas socioculturales de su localidad demostrando curiosidad ante sus tradiciones.</v>
      </c>
      <c r="B2309" s="154"/>
      <c r="C2309" s="154"/>
      <c r="D2309" s="154"/>
      <c r="E2309" s="154"/>
      <c r="F2309" s="155"/>
      <c r="G2309" s="122" t="str">
        <f>IF(A2309="","",VLOOKUP(J2260,'TRI-3C'!$B$18:$FH$61,52,FALSE))</f>
        <v/>
      </c>
      <c r="H2309" s="150"/>
      <c r="I2309" s="127" t="str">
        <f t="shared" si="85"/>
        <v/>
      </c>
      <c r="J2309" s="126"/>
    </row>
    <row r="2310" spans="1:10" ht="12.75" customHeight="1">
      <c r="A2310" s="147" t="str">
        <f>IF('TRI-3C'!$BB$13="","",'TRI-3C'!$BB$13)</f>
        <v>Observar el proceso del ciclo vital de las plantas mediante actividades de experimentación.</v>
      </c>
      <c r="B2310" s="139"/>
      <c r="C2310" s="139"/>
      <c r="F2310" s="128"/>
      <c r="G2310" s="124" t="str">
        <f>IF(A2310="","",VLOOKUP(J2260,'TRI-3C'!$B$18:$FH$61,53,FALSE))</f>
        <v/>
      </c>
      <c r="I2310" s="125" t="str">
        <f t="shared" si="85"/>
        <v/>
      </c>
      <c r="J2310" s="128"/>
    </row>
    <row r="2311" spans="1:10" ht="12.75" customHeight="1">
      <c r="A2311" s="148" t="str">
        <f>IF('TRI-3C'!$BC$13="","",'TRI-3C'!$BC$13)</f>
        <v>Participar en actividades lúdicas para identificar prácticas de movilidad que ayudan a cuidar el planeta</v>
      </c>
      <c r="B2311" s="149"/>
      <c r="C2311" s="149"/>
      <c r="D2311" s="150"/>
      <c r="E2311" s="150"/>
      <c r="F2311" s="126"/>
      <c r="G2311" s="122" t="str">
        <f>IF(A2311="","",VLOOKUP(J2260,'TRI-3C'!$B$18:$FH$61,54,FALSE))</f>
        <v/>
      </c>
      <c r="H2311" s="150"/>
      <c r="I2311" s="127" t="str">
        <f t="shared" si="85"/>
        <v/>
      </c>
      <c r="J2311" s="126"/>
    </row>
    <row r="2312" spans="1:10" ht="12.75" customHeight="1">
      <c r="A2312" s="147" t="str">
        <f>IF('TRI-3C'!$BD$13="","",'TRI-3C'!$BD$13)</f>
        <v>Participar en algunas prácticas tradicionales de su entorno disfrutando y respetando las diferentes manifestaciones culturales</v>
      </c>
      <c r="B2312" s="139"/>
      <c r="C2312" s="139"/>
      <c r="F2312" s="128"/>
      <c r="G2312" s="124" t="str">
        <f>IF(A2312="","",VLOOKUP(J2260,'TRI-3C'!$B$18:$FH$61,55,FALSE))</f>
        <v/>
      </c>
      <c r="I2312" s="125" t="str">
        <f t="shared" si="85"/>
        <v/>
      </c>
      <c r="J2312" s="128"/>
    </row>
    <row r="2313" spans="1:10" ht="12.75" customHeight="1">
      <c r="A2313" s="148" t="str">
        <f>IF('TRI-3C'!$BE$13="","",'TRI-3C'!$BE$13)</f>
        <v>Practicar hábitos de cuidado y conservación del medio ambiente que eviten la contaminación del aire, suelo y agua. (D.EIB.10.19.)</v>
      </c>
      <c r="B2313" s="158"/>
      <c r="C2313" s="158"/>
      <c r="D2313" s="158"/>
      <c r="E2313" s="158"/>
      <c r="F2313" s="159"/>
      <c r="G2313" s="122" t="str">
        <f>IF(A2313="","",VLOOKUP(J2260,'TRI-3C'!$B$18:$FH$61,56,FALSE))</f>
        <v/>
      </c>
      <c r="H2313" s="150"/>
      <c r="I2313" s="127" t="str">
        <f t="shared" si="85"/>
        <v/>
      </c>
      <c r="J2313" s="126"/>
    </row>
    <row r="2314" spans="1:10" ht="12.75" customHeight="1">
      <c r="A2314" s="11" t="str">
        <f>IF('TRI-3C'!$BF$13="","",'TRI-3C'!$BF$13)</f>
        <v>Realizar acciones de cuidado y protección de plantas y animales de su entorno erradicando actitudes de maltrato.</v>
      </c>
      <c r="B2314" s="156"/>
      <c r="C2314" s="156"/>
      <c r="D2314" s="156"/>
      <c r="E2314" s="156"/>
      <c r="F2314" s="157"/>
      <c r="G2314" s="124" t="str">
        <f>IF(A2314="","",VLOOKUP(J2260,'TRI-3C'!$B$18:$FH$61,57,FALSE))</f>
        <v/>
      </c>
      <c r="I2314" s="125" t="str">
        <f t="shared" si="85"/>
        <v/>
      </c>
      <c r="J2314" s="128"/>
    </row>
    <row r="2315" spans="1:10" ht="12.75" customHeight="1">
      <c r="A2315" s="148" t="str">
        <f>IF('TRI-3C'!$BG$13="","",'TRI-3C'!$BG$13)</f>
        <v>Reconocer cómo las personas utilizan el dinero en su entorno familiar para satisfacer sus necesidades y deseos</v>
      </c>
      <c r="B2315" s="149"/>
      <c r="C2315" s="149"/>
      <c r="D2315" s="150"/>
      <c r="E2315" s="150"/>
      <c r="F2315" s="126"/>
      <c r="G2315" s="122" t="str">
        <f>IF(A2315="","",VLOOKUP(J2260,'TRI-3C'!$B$18:$FH$61,58,FALSE))</f>
        <v/>
      </c>
      <c r="H2315" s="150"/>
      <c r="I2315" s="127" t="str">
        <f t="shared" si="85"/>
        <v/>
      </c>
      <c r="J2315" s="126"/>
    </row>
    <row r="2316" spans="1:10" ht="12.75" customHeight="1">
      <c r="A2316" s="147" t="str">
        <f>IF('TRI-3C'!$BH$13="","",'TRI-3C'!$BH$13)</f>
        <v>Reconocer las consecuencias de no cuidar sus pertenencias.</v>
      </c>
      <c r="B2316" s="139"/>
      <c r="C2316" s="139"/>
      <c r="F2316" s="128"/>
      <c r="G2316" s="124" t="str">
        <f>IF(A2316="","",VLOOKUP(J2260,'TRI-3C'!$B$18:$FH$61,59,FALSE))</f>
        <v/>
      </c>
      <c r="I2316" s="125" t="str">
        <f t="shared" si="85"/>
        <v/>
      </c>
      <c r="J2316" s="128"/>
    </row>
    <row r="2317" spans="1:10" ht="12.75" customHeight="1">
      <c r="A2317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2317" s="149"/>
      <c r="C2317" s="149"/>
      <c r="D2317" s="150"/>
      <c r="E2317" s="150"/>
      <c r="F2317" s="126"/>
      <c r="G2317" s="122" t="str">
        <f>IF(A2317="","",VLOOKUP(J2260,'TRI-3C'!$B$18:$FH$61,60,FALSE))</f>
        <v/>
      </c>
      <c r="H2317" s="150"/>
      <c r="I2317" s="127" t="str">
        <f t="shared" si="85"/>
        <v/>
      </c>
      <c r="J2317" s="126"/>
    </row>
    <row r="2318" spans="1:10" ht="12.75" customHeight="1">
      <c r="A2318" s="164" t="str">
        <f>'BI-1T'!$A$10</f>
        <v>RELACIONES LOGICAS MATEMATICAS</v>
      </c>
      <c r="B2318" s="139"/>
      <c r="C2318" s="139"/>
      <c r="F2318" s="128"/>
      <c r="G2318" s="124" t="str">
        <f>IF(A2318="","",VLOOKUP(J2260,'TRI-3C'!$B$18:$FH$61,61,FALSE))</f>
        <v/>
      </c>
      <c r="I2318" s="125"/>
      <c r="J2318" s="128"/>
    </row>
    <row r="2319" spans="1:10" ht="12.75" customHeight="1">
      <c r="A2319" s="192" t="str">
        <f>IF('TRI-3C'!$BK$13="","",'TRI-3C'!$BK$13)</f>
        <v>Asociar las formas de los objetos del entorno con figuras geométricas bidimensionales</v>
      </c>
      <c r="B2319" s="154"/>
      <c r="C2319" s="154"/>
      <c r="D2319" s="154"/>
      <c r="E2319" s="154"/>
      <c r="F2319" s="155"/>
      <c r="G2319" s="122" t="str">
        <f>IF(A2319="","",VLOOKUP(J2260,'TRI-3C'!$B$18:$FH$61,62,FALSE))</f>
        <v/>
      </c>
      <c r="H2319" s="150"/>
      <c r="I2319" s="127" t="str">
        <f t="shared" ref="I2319:I2340" si="86">IF(G2319="","",G2319)</f>
        <v/>
      </c>
      <c r="J2319" s="126"/>
    </row>
    <row r="2320" spans="1:10" ht="12.75" customHeight="1">
      <c r="A2320" s="147" t="str">
        <f>IF('TRI-3C'!$BL$13="","",'TRI-3C'!$BL$13)</f>
        <v>Clasificar objetos con dos atributos (tamaño, color o forma).</v>
      </c>
      <c r="B2320" s="139"/>
      <c r="C2320" s="139"/>
      <c r="F2320" s="128"/>
      <c r="G2320" s="124" t="str">
        <f>IF(A2320="","",VLOOKUP(J2260,'TRI-3C'!$B$18:$FH$61,63,FALSE))</f>
        <v/>
      </c>
      <c r="I2320" s="125" t="str">
        <f t="shared" si="86"/>
        <v/>
      </c>
      <c r="J2320" s="128"/>
    </row>
    <row r="2321" spans="1:10" ht="12.75" customHeight="1">
      <c r="A2321" s="148" t="str">
        <f>IF('TRI-3C'!$BM$13="","",'TRI-3C'!$BM$13)</f>
        <v>Comparar y armar colecciones de más, igual y menos objetos.</v>
      </c>
      <c r="B2321" s="149"/>
      <c r="C2321" s="149"/>
      <c r="D2321" s="150"/>
      <c r="E2321" s="150"/>
      <c r="F2321" s="126"/>
      <c r="G2321" s="122" t="str">
        <f>IF(A2321="","",VLOOKUP(J2260,'TRI-3C'!$B$18:$FH$61,64,FALSE))</f>
        <v/>
      </c>
      <c r="H2321" s="150"/>
      <c r="I2321" s="127" t="str">
        <f t="shared" si="86"/>
        <v/>
      </c>
      <c r="J2321" s="126"/>
    </row>
    <row r="2322" spans="1:10" ht="12.75" customHeight="1">
      <c r="A2322" s="147" t="str">
        <f>IF('TRI-3C'!$BN$13="","",'TRI-3C'!$BN$13)</f>
        <v>Comparar y ordenar secuencialmente un conjunto pequeño de objetos de acuerdo con su tamaño.</v>
      </c>
      <c r="B2322" s="139"/>
      <c r="C2322" s="139"/>
      <c r="F2322" s="128"/>
      <c r="G2322" s="124" t="str">
        <f>IF(A2322="","",VLOOKUP(J2260,'TRI-3C'!$B$18:$FH$61,65,FALSE))</f>
        <v/>
      </c>
      <c r="I2322" s="125" t="str">
        <f t="shared" si="86"/>
        <v/>
      </c>
      <c r="J2322" s="128"/>
    </row>
    <row r="2323" spans="1:10" ht="12.75" customHeight="1">
      <c r="A2323" s="148" t="str">
        <f>IF('TRI-3C'!$BO$13="","",'TRI-3C'!$BO$13)</f>
        <v>Comprender la relación de número-cantidad hasta el 10.</v>
      </c>
      <c r="B2323" s="158"/>
      <c r="C2323" s="158"/>
      <c r="D2323" s="158"/>
      <c r="E2323" s="158"/>
      <c r="F2323" s="159"/>
      <c r="G2323" s="122" t="str">
        <f>IF(A2323="","",VLOOKUP(J2260,'TRI-3C'!$B$18:$FH$61,66,FALSE))</f>
        <v/>
      </c>
      <c r="H2323" s="150"/>
      <c r="I2323" s="127" t="str">
        <f t="shared" si="86"/>
        <v/>
      </c>
      <c r="J2323" s="126"/>
    </row>
    <row r="2324" spans="1:10" ht="12.75" customHeight="1">
      <c r="A2324" s="11" t="str">
        <f>IF('TRI-3C'!$BP$13="","",'TRI-3C'!$BP$13)</f>
        <v>Comprender la relación del numeral (representación simbólica del número) con la cantidad hasta el 5.</v>
      </c>
      <c r="B2324" s="156"/>
      <c r="C2324" s="156"/>
      <c r="D2324" s="156"/>
      <c r="E2324" s="156"/>
      <c r="F2324" s="157"/>
      <c r="G2324" s="124" t="str">
        <f>IF(A2324="","",VLOOKUP(J2260,'TRI-3C'!$B$18:$FH$61,67,FALSE))</f>
        <v/>
      </c>
      <c r="I2324" s="125" t="str">
        <f t="shared" si="86"/>
        <v/>
      </c>
      <c r="J2324" s="128"/>
    </row>
    <row r="2325" spans="1:10" ht="12.75" customHeight="1">
      <c r="A2325" s="148" t="str">
        <f>IF('TRI-3C'!$BQ$13="","",'TRI-3C'!$BQ$13)</f>
        <v>Contar oralmente del 1 al 15 con secuencia numérica.</v>
      </c>
      <c r="B2325" s="149"/>
      <c r="C2325" s="149"/>
      <c r="D2325" s="150"/>
      <c r="E2325" s="150"/>
      <c r="F2325" s="126"/>
      <c r="G2325" s="122" t="str">
        <f>IF(A2325="","",VLOOKUP(J2260,'TRI-3C'!$B$18:$FH$61,68,FALSE))</f>
        <v/>
      </c>
      <c r="H2325" s="150"/>
      <c r="I2325" s="127" t="str">
        <f t="shared" si="86"/>
        <v/>
      </c>
      <c r="J2325" s="126"/>
    </row>
    <row r="2326" spans="1:10" ht="12.75" customHeight="1">
      <c r="A2326" s="147" t="str">
        <f>IF('TRI-3C'!$BR$13="","",'TRI-3C'!$BR$13)</f>
        <v>Continuar y reproducir patrones simples con objetos concretos y representaciones gráficas.</v>
      </c>
      <c r="B2326" s="139"/>
      <c r="C2326" s="139"/>
      <c r="F2326" s="128"/>
      <c r="G2326" s="124" t="str">
        <f>IF(A2326="","",VLOOKUP(J2260,'TRI-3C'!$B$18:$FH$61,69,FALSE))</f>
        <v/>
      </c>
      <c r="I2326" s="125" t="str">
        <f t="shared" si="86"/>
        <v/>
      </c>
      <c r="J2326" s="128"/>
    </row>
    <row r="2327" spans="1:10" ht="12.75" customHeight="1">
      <c r="A2327" s="148" t="str">
        <f>IF('TRI-3C'!$BS$13="","",'TRI-3C'!$BS$13)</f>
        <v>Establecer la relación de correspondencia entre los elementos de colecciones de objetos.</v>
      </c>
      <c r="B2327" s="149"/>
      <c r="C2327" s="149"/>
      <c r="D2327" s="150"/>
      <c r="E2327" s="150"/>
      <c r="F2327" s="126"/>
      <c r="G2327" s="122" t="str">
        <f>IF(A2327="","",VLOOKUP(J2260,'TRI-3C'!$B$18:$FH$61,70,FALSE))</f>
        <v/>
      </c>
      <c r="H2327" s="150"/>
      <c r="I2327" s="127" t="str">
        <f t="shared" si="86"/>
        <v/>
      </c>
      <c r="J2327" s="126"/>
    </row>
    <row r="2328" spans="1:10" ht="12.75" customHeight="1">
      <c r="A2328" s="147" t="str">
        <f>IF('TRI-3C'!$BT$13="","",'TRI-3C'!$BT$13)</f>
        <v>Identificar características de mañana, tarde y noche</v>
      </c>
      <c r="B2328" s="139"/>
      <c r="C2328" s="139"/>
      <c r="F2328" s="128"/>
      <c r="G2328" s="124" t="str">
        <f>IF(A2328="","",VLOOKUP(J2260,'TRI-3C'!$B$18:$FH$61,71,FALSE))</f>
        <v/>
      </c>
      <c r="I2328" s="125" t="str">
        <f t="shared" si="86"/>
        <v/>
      </c>
      <c r="J2328" s="128"/>
    </row>
    <row r="2329" spans="1:10" ht="12.75" customHeight="1">
      <c r="A2329" s="192" t="str">
        <f>IF('TRI-3C'!$BU$13="","",'TRI-3C'!$BU$13)</f>
        <v>Identificar en los objetos las nociones de medida: largo/ corto, grueso/delgado.</v>
      </c>
      <c r="B2329" s="154"/>
      <c r="C2329" s="154"/>
      <c r="D2329" s="154"/>
      <c r="E2329" s="154"/>
      <c r="F2329" s="155"/>
      <c r="G2329" s="122" t="str">
        <f>IF(A2329="","",VLOOKUP(J2260,'TRI-3C'!$B$18:$FH$61,72,FALSE))</f>
        <v/>
      </c>
      <c r="H2329" s="150"/>
      <c r="I2329" s="127" t="str">
        <f t="shared" si="86"/>
        <v/>
      </c>
      <c r="J2329" s="126"/>
    </row>
    <row r="2330" spans="1:10" ht="12.75" customHeight="1">
      <c r="A2330" s="147" t="str">
        <f>IF('TRI-3C'!$BV$13="","",'TRI-3C'!$BV$13)</f>
        <v>Identificar figuras geométricas básicas: círculo, cuadrado y triángulo en objetos del entorno y en representaciones gráficas.</v>
      </c>
      <c r="B2330" s="139"/>
      <c r="C2330" s="139"/>
      <c r="F2330" s="128"/>
      <c r="G2330" s="124" t="str">
        <f>IF(A2330="","",VLOOKUP(J2260,'TRI-3C'!$B$18:$FH$61,73,FALSE))</f>
        <v/>
      </c>
      <c r="I2330" s="125" t="str">
        <f t="shared" si="86"/>
        <v/>
      </c>
      <c r="J2330" s="128"/>
    </row>
    <row r="2331" spans="1:10" ht="12.75" customHeight="1">
      <c r="A2331" s="148" t="str">
        <f>IF('TRI-3C'!$BW$13="","",'TRI-3C'!$BW$13)</f>
        <v>Identificar la diferencia entre lo que se desea y lo que se necesita</v>
      </c>
      <c r="B2331" s="149"/>
      <c r="C2331" s="149"/>
      <c r="D2331" s="150"/>
      <c r="E2331" s="150"/>
      <c r="F2331" s="126"/>
      <c r="G2331" s="122" t="str">
        <f>IF(A2331="","",VLOOKUP(J2260,'TRI-3C'!$B$18:$FH$61,74,FALSE))</f>
        <v/>
      </c>
      <c r="H2331" s="150"/>
      <c r="I2331" s="127" t="str">
        <f t="shared" si="86"/>
        <v/>
      </c>
      <c r="J2331" s="126"/>
    </row>
    <row r="2332" spans="1:10" ht="12.75" customHeight="1">
      <c r="A2332" s="147" t="str">
        <f>IF('TRI-3C'!$BX$13="","",'TRI-3C'!$BX$13)</f>
        <v>Identificar las nociones de tiempo en acciones que siceden antes, ahora y después</v>
      </c>
      <c r="B2332" s="139"/>
      <c r="C2332" s="139"/>
      <c r="F2332" s="128"/>
      <c r="G2332" s="124" t="str">
        <f>IF(A2332="","",VLOOKUP(J2260,'TRI-3C'!$B$18:$FH$61,75,FALSE))</f>
        <v/>
      </c>
      <c r="I2332" s="125" t="str">
        <f t="shared" si="86"/>
        <v/>
      </c>
      <c r="J2332" s="128"/>
    </row>
    <row r="2333" spans="1:10" ht="12.75" customHeight="1">
      <c r="A2333" s="148" t="str">
        <f>IF('TRI-3C'!$BY$13="","",'TRI-3C'!$BY$13)</f>
        <v>Identificar los números de emergencia a través de actividades lúdicas, y reconocer cuándo pedir ayuda en situaciones sencillas.</v>
      </c>
      <c r="B2333" s="158"/>
      <c r="C2333" s="158"/>
      <c r="D2333" s="158"/>
      <c r="E2333" s="158"/>
      <c r="F2333" s="159"/>
      <c r="G2333" s="122" t="str">
        <f>IF(A2333="","",VLOOKUP(J2260,'TRI-3C'!$B$18:$FH$61,76,FALSE))</f>
        <v/>
      </c>
      <c r="H2333" s="150"/>
      <c r="I2333" s="127" t="str">
        <f t="shared" si="86"/>
        <v/>
      </c>
      <c r="J2333" s="126"/>
    </row>
    <row r="2334" spans="1:10" ht="12.75" customHeight="1">
      <c r="A2334" s="11" t="str">
        <f>IF('TRI-3C'!$BZ$13="","",'TRI-3C'!$BZ$13)</f>
        <v>Identificar semejanzas y diferencias en objetos del entorno con criterios de forma, color y tamaño</v>
      </c>
      <c r="B2334" s="156"/>
      <c r="C2334" s="156"/>
      <c r="D2334" s="156"/>
      <c r="E2334" s="156"/>
      <c r="F2334" s="157"/>
      <c r="G2334" s="124" t="str">
        <f>IF(A2334="","",VLOOKUP(J2260,'TRI-3C'!$B$18:$FH$61,77,FALSE))</f>
        <v/>
      </c>
      <c r="I2334" s="125" t="str">
        <f t="shared" si="86"/>
        <v/>
      </c>
      <c r="J2334" s="128"/>
    </row>
    <row r="2335" spans="1:10" ht="12.75" customHeight="1">
      <c r="A2335" s="148" t="str">
        <f>IF('TRI-3C'!$CA$13="","",'TRI-3C'!$CA$13)</f>
        <v>Ordenar en secuencias lógica sucesos de hasta cinco eventos en representaciones gráficas de sus actividades de la rutina diaria y en escenas de cuentos</v>
      </c>
      <c r="B2335" s="149"/>
      <c r="C2335" s="149"/>
      <c r="D2335" s="150"/>
      <c r="E2335" s="150"/>
      <c r="F2335" s="126"/>
      <c r="G2335" s="122" t="str">
        <f>IF(A2335="","",VLOOKUP(J2260,'TRI-3C'!$B$18:$FH$61,78,FALSE))</f>
        <v/>
      </c>
      <c r="H2335" s="150"/>
      <c r="I2335" s="127" t="str">
        <f t="shared" si="86"/>
        <v/>
      </c>
      <c r="J2335" s="126"/>
    </row>
    <row r="2336" spans="1:10" ht="12.75" customHeight="1">
      <c r="A2336" s="147" t="str">
        <f>IF('TRI-3C'!$CB$13="","",'TRI-3C'!$CB$13)</f>
        <v>Reconocer billetes y monedas en situaciones de la vida real</v>
      </c>
      <c r="B2336" s="139"/>
      <c r="C2336" s="139"/>
      <c r="F2336" s="128"/>
      <c r="G2336" s="124" t="str">
        <f>IF(A2336="","",VLOOKUP(J2260,'TRI-3C'!$B$18:$FH$61,79,FALSE))</f>
        <v/>
      </c>
      <c r="I2336" s="125" t="str">
        <f t="shared" si="86"/>
        <v/>
      </c>
      <c r="J2336" s="128"/>
    </row>
    <row r="2337" spans="1:10" ht="12.75" customHeight="1">
      <c r="A2337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2337" s="149"/>
      <c r="C2337" s="149"/>
      <c r="D2337" s="150"/>
      <c r="E2337" s="150"/>
      <c r="F2337" s="126"/>
      <c r="G2337" s="122" t="str">
        <f>IF(A2337="","",VLOOKUP(J2260,'TRI-3C'!$B$18:$FH$61,80,FALSE))</f>
        <v/>
      </c>
      <c r="H2337" s="150"/>
      <c r="I2337" s="127" t="str">
        <f t="shared" si="86"/>
        <v/>
      </c>
      <c r="J2337" s="126"/>
    </row>
    <row r="2338" spans="1:10" ht="12.75" customHeight="1">
      <c r="A2338" s="147" t="str">
        <f>IF('TRI-3C'!$CD$13="","",'TRI-3C'!$CD$13)</f>
        <v>Reconocer los colores secundarios en objetos e imágenes del entorno.</v>
      </c>
      <c r="B2338" s="139"/>
      <c r="C2338" s="139"/>
      <c r="F2338" s="128"/>
      <c r="G2338" s="124" t="str">
        <f>IF(A2338="","",VLOOKUP(J2260,'TRI-3C'!$B$18:$FH$61,81,FALSE))</f>
        <v/>
      </c>
      <c r="I2338" s="125" t="str">
        <f t="shared" si="86"/>
        <v/>
      </c>
      <c r="J2338" s="128"/>
    </row>
    <row r="2339" spans="1:10" ht="12.75" customHeight="1">
      <c r="A2339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2339" s="154"/>
      <c r="C2339" s="154"/>
      <c r="D2339" s="154"/>
      <c r="E2339" s="154"/>
      <c r="F2339" s="155"/>
      <c r="G2339" s="122" t="str">
        <f>IF(A2339="","",VLOOKUP(J2260,'TRI-3C'!$B$18:$FH$61,82,FALSE))</f>
        <v/>
      </c>
      <c r="H2339" s="150"/>
      <c r="I2339" s="127" t="str">
        <f t="shared" si="86"/>
        <v/>
      </c>
      <c r="J2339" s="126"/>
    </row>
    <row r="2340" spans="1:10" ht="12.75" customHeight="1">
      <c r="A2340" s="147" t="str">
        <f>IF('TRI-3C'!$CF$13="","",'TRI-3C'!$CF$13)</f>
        <v>Relacionar las distintas formas de adquirir dinero con el trabajo y el esfuerzo.</v>
      </c>
      <c r="B2340" s="139"/>
      <c r="C2340" s="139"/>
      <c r="F2340" s="128"/>
      <c r="G2340" s="124" t="str">
        <f>IF(A2340="","",VLOOKUP(J2260,'TRI-3C'!$B$18:$FH$61,83,FALSE))</f>
        <v/>
      </c>
      <c r="I2340" s="125" t="str">
        <f t="shared" si="86"/>
        <v/>
      </c>
      <c r="J2340" s="128"/>
    </row>
    <row r="2341" spans="1:10" ht="12.75" customHeight="1">
      <c r="A2341" s="165" t="str">
        <f>'BI-1T'!$A$11</f>
        <v>COMPRENSIÓN Y EXPRESION DEL LENGUAJE</v>
      </c>
      <c r="B2341" s="149"/>
      <c r="C2341" s="149"/>
      <c r="D2341" s="150"/>
      <c r="E2341" s="150"/>
      <c r="F2341" s="126"/>
      <c r="G2341" s="122" t="str">
        <f>IF(A2341="","",VLOOKUP(J2260,'TRI-3C'!$B$18:$FH$61,84,FALSE))</f>
        <v/>
      </c>
      <c r="H2341" s="150"/>
      <c r="I2341" s="127"/>
      <c r="J2341" s="126"/>
    </row>
    <row r="2342" spans="1:10" ht="12.75" customHeight="1">
      <c r="A2342" s="147" t="str">
        <f>IF('TRI-3C'!$CH$13="","",'TRI-3C'!$CH$13)</f>
        <v>Asociar la imagen de la portada con el título de los cuentos conocidos.</v>
      </c>
      <c r="B2342" s="139"/>
      <c r="C2342" s="139"/>
      <c r="F2342" s="128"/>
      <c r="G2342" s="124" t="str">
        <f>IF(A2342="","",VLOOKUP(J2260,'TRI-3C'!$B$18:$FH$61,85,FALSE))</f>
        <v/>
      </c>
      <c r="I2342" s="125" t="str">
        <f t="shared" ref="I2342:I2362" si="87">IF(G2342="","",G2342)</f>
        <v/>
      </c>
      <c r="J2342" s="128"/>
    </row>
    <row r="2343" spans="1:10" ht="12.75" customHeight="1">
      <c r="A2343" s="148" t="str">
        <f>IF('TRI-3C'!$CI$13="","",'TRI-3C'!$CI$13)</f>
        <v>Colaborar en la creación de textos colectivos con la ayuda del docente.</v>
      </c>
      <c r="B2343" s="158"/>
      <c r="C2343" s="158"/>
      <c r="D2343" s="158"/>
      <c r="E2343" s="158"/>
      <c r="F2343" s="159"/>
      <c r="G2343" s="122" t="str">
        <f>IF(A2343="","",VLOOKUP(J2260,'TRI-3C'!$B$18:$FH$61,86,FALSE))</f>
        <v/>
      </c>
      <c r="H2343" s="150"/>
      <c r="I2343" s="127" t="str">
        <f t="shared" si="87"/>
        <v/>
      </c>
      <c r="J2343" s="126"/>
    </row>
    <row r="2344" spans="1:10" ht="12.75" customHeight="1">
      <c r="A2344" s="11" t="str">
        <f>IF('TRI-3C'!$CJ$13="","",'TRI-3C'!$CJ$13)</f>
        <v>Comprender el derecho propio y de las otras personas a decir que no como una respuesta válida y respetable.</v>
      </c>
      <c r="B2344" s="156"/>
      <c r="C2344" s="156"/>
      <c r="D2344" s="156"/>
      <c r="E2344" s="156"/>
      <c r="F2344" s="157"/>
      <c r="G2344" s="124" t="str">
        <f>IF(A2344="","",VLOOKUP(J2260,'TRI-3C'!$B$18:$FH$61,87,FALSE))</f>
        <v/>
      </c>
      <c r="I2344" s="125" t="str">
        <f t="shared" si="87"/>
        <v/>
      </c>
      <c r="J2344" s="128"/>
    </row>
    <row r="2345" spans="1:10" ht="12.75" customHeight="1">
      <c r="A2345" s="148" t="str">
        <f>IF('TRI-3C'!$CK$13="","",'TRI-3C'!$CK$13)</f>
        <v>Comunicarse a través de dibujos de objetos con detalles que lo vuelven identificables, como representación simbólica de sus ideas.</v>
      </c>
      <c r="B2345" s="149"/>
      <c r="C2345" s="149"/>
      <c r="D2345" s="150"/>
      <c r="E2345" s="150"/>
      <c r="F2345" s="126"/>
      <c r="G2345" s="122" t="str">
        <f>IF(A2345="","",VLOOKUP(J2260,'TRI-3C'!$B$18:$FH$61,88,FALSE))</f>
        <v/>
      </c>
      <c r="H2345" s="150"/>
      <c r="I2345" s="127" t="str">
        <f t="shared" si="87"/>
        <v/>
      </c>
      <c r="J2345" s="126"/>
    </row>
    <row r="2346" spans="1:10" ht="12.75" customHeight="1">
      <c r="A2346" s="147" t="str">
        <f>IF('TRI-3C'!$CL$13="","",'TRI-3C'!$CL$13)</f>
        <v>Comunicarse incorporando palabras nuevas a su vocabulario en función de los ambientes y experiencias en las que interactúa.</v>
      </c>
      <c r="B2346" s="139"/>
      <c r="C2346" s="139"/>
      <c r="F2346" s="128"/>
      <c r="G2346" s="124" t="str">
        <f>IF(A2346="","",VLOOKUP(J2260,'TRI-3C'!$B$18:$FH$61,89,FALSE))</f>
        <v/>
      </c>
      <c r="I2346" s="125" t="str">
        <f t="shared" si="87"/>
        <v/>
      </c>
      <c r="J2346" s="128"/>
    </row>
    <row r="2347" spans="1:10" ht="12.75" customHeight="1">
      <c r="A2347" s="148" t="str">
        <f>IF('TRI-3C'!$CM$13="","",'TRI-3C'!$CM$13)</f>
        <v>Contar un cuento en base a sus imágenes a partir de la portada y siguiendo la secuencia de las páginas.</v>
      </c>
      <c r="B2347" s="149"/>
      <c r="C2347" s="149"/>
      <c r="D2347" s="150"/>
      <c r="E2347" s="150"/>
      <c r="F2347" s="126"/>
      <c r="G2347" s="122" t="str">
        <f>IF(A2347="","",VLOOKUP(J2260,'TRI-3C'!$B$18:$FH$61,90,FALSE))</f>
        <v/>
      </c>
      <c r="H2347" s="150"/>
      <c r="I2347" s="127" t="str">
        <f t="shared" si="87"/>
        <v/>
      </c>
      <c r="J2347" s="126"/>
    </row>
    <row r="2348" spans="1:10" ht="12.75" customHeight="1">
      <c r="A2348" s="147" t="str">
        <f>IF('TRI-3C'!$CN$13="","",'TRI-3C'!$CN$13)</f>
        <v>Describir oralmente imágenes gráficas (pictogramas) y digitales, estructurando oraciones más elaboradas que describan a los objetos que observa.</v>
      </c>
      <c r="B2348" s="139"/>
      <c r="C2348" s="139"/>
      <c r="F2348" s="128"/>
      <c r="G2348" s="124" t="str">
        <f>IF(A2348="","",VLOOKUP(J2260,'TRI-3C'!$B$18:$FH$61,91,FALSE))</f>
        <v/>
      </c>
      <c r="I2348" s="125" t="str">
        <f t="shared" si="87"/>
        <v/>
      </c>
      <c r="J2348" s="128"/>
    </row>
    <row r="2349" spans="1:10" ht="12.75" customHeight="1">
      <c r="A2349" s="192" t="str">
        <f>IF('TRI-3C'!$CO$13="","",'TRI-3C'!$CO$13)</f>
        <v>Describir oralmente imágenes relacionadas con los derechos de las personas en situación de movilidad</v>
      </c>
      <c r="B2349" s="154"/>
      <c r="C2349" s="154"/>
      <c r="D2349" s="154"/>
      <c r="E2349" s="154"/>
      <c r="F2349" s="155"/>
      <c r="G2349" s="122" t="str">
        <f>IF(A2349="","",VLOOKUP(J2260,'TRI-3C'!$B$18:$FH$61,92,FALSE))</f>
        <v/>
      </c>
      <c r="H2349" s="150"/>
      <c r="I2349" s="127" t="str">
        <f t="shared" si="87"/>
        <v/>
      </c>
      <c r="J2349" s="126"/>
    </row>
    <row r="2350" spans="1:10" ht="12.75" customHeight="1">
      <c r="A2350" s="147" t="str">
        <f>IF('TRI-3C'!$CP$13="","",'TRI-3C'!$CP$13)</f>
        <v>Expresarse oralmente pronunciando correctamente la mayoría de las palabras puede presentarse dificultades en la pronunciación de s, y la r.</v>
      </c>
      <c r="B2350" s="139"/>
      <c r="C2350" s="139"/>
      <c r="F2350" s="128"/>
      <c r="G2350" s="124" t="str">
        <f>IF(A2350="","",VLOOKUP(J2260,'TRI-3C'!$B$18:$FH$61,93,FALSE))</f>
        <v/>
      </c>
      <c r="I2350" s="125" t="str">
        <f t="shared" si="87"/>
        <v/>
      </c>
      <c r="J2350" s="128"/>
    </row>
    <row r="2351" spans="1:10" ht="12.75" customHeight="1">
      <c r="A2351" s="148" t="str">
        <f>IF('TRI-3C'!$CQ$13="","",'TRI-3C'!$CQ$13)</f>
        <v>Expresarse utilizando oraciones cortas y completas manteniendo el orden de las palabras.</v>
      </c>
      <c r="B2351" s="149"/>
      <c r="C2351" s="149"/>
      <c r="D2351" s="150"/>
      <c r="E2351" s="150"/>
      <c r="F2351" s="126"/>
      <c r="G2351" s="122" t="str">
        <f>IF(A2351="","",VLOOKUP(J2260,'TRI-3C'!$B$18:$FH$61,94,FALSE))</f>
        <v/>
      </c>
      <c r="H2351" s="150"/>
      <c r="I2351" s="127" t="str">
        <f t="shared" si="87"/>
        <v/>
      </c>
      <c r="J2351" s="126"/>
    </row>
    <row r="2352" spans="1:10" ht="12.75" customHeight="1">
      <c r="A2352" s="147" t="str">
        <f>IF('TRI-3C'!$CR$13="","",'TRI-3C'!$CR$13)</f>
        <v>Identificar “auditivamente” el fonema (sonido) inicial de las palabras más utilizadas.</v>
      </c>
      <c r="B2352" s="139"/>
      <c r="C2352" s="139"/>
      <c r="F2352" s="128"/>
      <c r="G2352" s="124" t="str">
        <f>IF(A2352="","",VLOOKUP(J2260,'TRI-3C'!$B$18:$FH$61,95,FALSE))</f>
        <v/>
      </c>
      <c r="I2352" s="125" t="str">
        <f t="shared" si="87"/>
        <v/>
      </c>
      <c r="J2352" s="128"/>
    </row>
    <row r="2353" spans="1:10" ht="12.75" customHeight="1">
      <c r="A2353" s="148" t="str">
        <f>IF('TRI-3C'!$CS$13="","",'TRI-3C'!$CS$13)</f>
        <v>Identificar una persona adulta de confianza para solicitar apoyo al enfrentar desafíos emocionales en situaciones cotidianas del entorno escolar</v>
      </c>
      <c r="B2353" s="158"/>
      <c r="C2353" s="158"/>
      <c r="D2353" s="158"/>
      <c r="E2353" s="158"/>
      <c r="F2353" s="159"/>
      <c r="G2353" s="122" t="str">
        <f>IF(A2353="","",VLOOKUP(J2260,'TRI-3C'!$B$18:$FH$61,96,FALSE))</f>
        <v/>
      </c>
      <c r="H2353" s="150"/>
      <c r="I2353" s="127" t="str">
        <f t="shared" si="87"/>
        <v/>
      </c>
      <c r="J2353" s="126"/>
    </row>
    <row r="2354" spans="1:10" ht="12.75" customHeight="1">
      <c r="A2354" s="11" t="str">
        <f>IF('TRI-3C'!$CT$13="","",'TRI-3C'!$CT$13)</f>
        <v>Participar en conversaciones más complejas y largas manteniéndose dentro del tema.</v>
      </c>
      <c r="B2354" s="156"/>
      <c r="C2354" s="156"/>
      <c r="D2354" s="156"/>
      <c r="E2354" s="156"/>
      <c r="F2354" s="157"/>
      <c r="G2354" s="124" t="str">
        <f>IF(A2354="","",VLOOKUP(J2260,'TRI-3C'!$B$18:$FH$61,97,FALSE))</f>
        <v/>
      </c>
      <c r="I2354" s="125" t="str">
        <f t="shared" si="87"/>
        <v/>
      </c>
      <c r="J2354" s="128"/>
    </row>
    <row r="2355" spans="1:10" ht="12.75" customHeight="1">
      <c r="A2355" s="148" t="str">
        <f>IF('TRI-3C'!$CU$13="","",'TRI-3C'!$CU$13)</f>
        <v>Producir palabras que riman espontáneamente tomado en cuenta los sonidos finales de las mismas.</v>
      </c>
      <c r="B2355" s="149"/>
      <c r="C2355" s="149"/>
      <c r="D2355" s="150"/>
      <c r="E2355" s="150"/>
      <c r="F2355" s="126"/>
      <c r="G2355" s="122" t="str">
        <f>IF(A2355="","",VLOOKUP(J2260,'TRI-3C'!$B$18:$FH$61,98,FALSE))</f>
        <v/>
      </c>
      <c r="H2355" s="150"/>
      <c r="I2355" s="127" t="str">
        <f t="shared" si="87"/>
        <v/>
      </c>
      <c r="J2355" s="126"/>
    </row>
    <row r="2356" spans="1:10" ht="12.75" customHeight="1">
      <c r="A2356" s="147" t="str">
        <f>IF('TRI-3C'!$CV$13="","",'TRI-3C'!$CV$13)</f>
        <v>Realizar modificaciones del contenido de un cuento relatado por el adulto, cambiando partes del él como: acciones y final.</v>
      </c>
      <c r="B2356" s="139"/>
      <c r="C2356" s="139"/>
      <c r="F2356" s="128"/>
      <c r="G2356" s="124" t="str">
        <f>IF(A2356="","",VLOOKUP(J2260,'TRI-3C'!$B$18:$FH$61,99,FALSE))</f>
        <v/>
      </c>
      <c r="I2356" s="125" t="str">
        <f t="shared" si="87"/>
        <v/>
      </c>
      <c r="J2356" s="128"/>
    </row>
    <row r="2357" spans="1:10" ht="12.75" customHeight="1">
      <c r="A2357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357" s="149"/>
      <c r="C2357" s="149"/>
      <c r="D2357" s="150"/>
      <c r="E2357" s="150"/>
      <c r="F2357" s="126"/>
      <c r="G2357" s="122" t="str">
        <f>IF(A2357="","",VLOOKUP(J2260,'TRI-3C'!$B$18:$FH$61,100,FALSE))</f>
        <v/>
      </c>
      <c r="H2357" s="150"/>
      <c r="I2357" s="127" t="str">
        <f t="shared" si="87"/>
        <v/>
      </c>
      <c r="J2357" s="126"/>
    </row>
    <row r="2358" spans="1:10" ht="12.75" customHeight="1">
      <c r="A2358" s="147" t="str">
        <f>IF('TRI-3C'!$CX$13="","",'TRI-3C'!$CX$13)</f>
        <v>Reconocer etiquetas y rótulos de su entorno inmediato y los “lee”.</v>
      </c>
      <c r="B2358" s="139"/>
      <c r="C2358" s="139"/>
      <c r="F2358" s="128"/>
      <c r="G2358" s="124" t="str">
        <f>IF(A2358="","",VLOOKUP(J2260,'TRI-3C'!$B$18:$FH$61,101,FALSE))</f>
        <v/>
      </c>
      <c r="I2358" s="125" t="str">
        <f t="shared" si="87"/>
        <v/>
      </c>
      <c r="J2358" s="128"/>
    </row>
    <row r="2359" spans="1:10" ht="12.75" customHeight="1">
      <c r="A2359" s="192" t="str">
        <f>IF('TRI-3C'!$CY$13="","",'TRI-3C'!$CY$13)</f>
        <v>Relatar cuentos, narrados por el adulto, manteniendo la secuencia, sin la ayuda del paratexto.</v>
      </c>
      <c r="B2359" s="154"/>
      <c r="C2359" s="154"/>
      <c r="D2359" s="154"/>
      <c r="E2359" s="154"/>
      <c r="F2359" s="155"/>
      <c r="G2359" s="122" t="str">
        <f>IF(A2359="","",VLOOKUP(J2260,'TRI-3C'!$B$18:$FH$61,102,FALSE))</f>
        <v/>
      </c>
      <c r="H2359" s="150"/>
      <c r="I2359" s="127" t="str">
        <f t="shared" si="87"/>
        <v/>
      </c>
      <c r="J2359" s="126"/>
    </row>
    <row r="2360" spans="1:10" ht="12.75" customHeight="1">
      <c r="A2360" s="147" t="str">
        <f>IF('TRI-3C'!$CZ$13="","",'TRI-3C'!$CZ$13)</f>
        <v>Reproducir trabalenguas sencillos, adivinanzas, canciones y poemas cortos, mejorando su pronunciación y potenciando su capacidad imaginativa.</v>
      </c>
      <c r="B2360" s="139"/>
      <c r="C2360" s="139"/>
      <c r="F2360" s="128"/>
      <c r="G2360" s="124" t="str">
        <f>IF(A2360="","",VLOOKUP(J2260,'TRI-3C'!$B$18:$FH$61,103,FALSE))</f>
        <v/>
      </c>
      <c r="I2360" s="125" t="str">
        <f t="shared" si="87"/>
        <v/>
      </c>
      <c r="J2360" s="128"/>
    </row>
    <row r="2361" spans="1:10" ht="12.75" customHeight="1">
      <c r="A2361" s="148" t="str">
        <f>IF('TRI-3C'!$DA$13="","",'TRI-3C'!$DA$13)</f>
        <v>Responder preguntas sobre un texto narrado por el adulto, relacionadas a los personajes y acciones principales.</v>
      </c>
      <c r="B2361" s="149"/>
      <c r="C2361" s="149"/>
      <c r="D2361" s="150"/>
      <c r="E2361" s="150"/>
      <c r="F2361" s="126"/>
      <c r="G2361" s="122" t="str">
        <f>IF(A2361="","",VLOOKUP(J2260,'TRI-3C'!$B$18:$FH$61,104,FALSE))</f>
        <v/>
      </c>
      <c r="H2361" s="150"/>
      <c r="I2361" s="127" t="str">
        <f t="shared" si="87"/>
        <v/>
      </c>
      <c r="J2361" s="126"/>
    </row>
    <row r="2362" spans="1:10" ht="12.75" customHeight="1">
      <c r="A2362" s="147" t="str">
        <f>IF('TRI-3C'!$DB$13="","",'TRI-3C'!$DB$13)</f>
        <v>Seguir instrucciones sencillas que involucren la ejecución de tres o más actividades</v>
      </c>
      <c r="B2362" s="139"/>
      <c r="C2362" s="139"/>
      <c r="F2362" s="128"/>
      <c r="G2362" s="124" t="str">
        <f>IF(A2362="","",VLOOKUP(J2260,'TRI-3C'!$B$18:$FH$61,105,FALSE))</f>
        <v/>
      </c>
      <c r="I2362" s="125" t="str">
        <f t="shared" si="87"/>
        <v/>
      </c>
      <c r="J2362" s="128"/>
    </row>
    <row r="2363" spans="1:10" ht="12.75" customHeight="1">
      <c r="A2363" s="165" t="str">
        <f>'BI-1T'!$A$12</f>
        <v>EXPRESIÓN ARTISTICA</v>
      </c>
      <c r="B2363" s="158"/>
      <c r="C2363" s="158"/>
      <c r="D2363" s="158"/>
      <c r="E2363" s="158"/>
      <c r="F2363" s="159"/>
      <c r="G2363" s="122" t="str">
        <f>IF(A2363="","",VLOOKUP(J2260,'TRI-3C'!$B$18:$FH$61,106,FALSE))</f>
        <v/>
      </c>
      <c r="H2363" s="150"/>
      <c r="I2363" s="127"/>
      <c r="J2363" s="126"/>
    </row>
    <row r="2364" spans="1:10" ht="12.75" customHeight="1">
      <c r="A2364" s="11" t="str">
        <f>IF('TRI-3C'!$DD$13="","",'TRI-3C'!$DD$13)</f>
        <v>Cantar canciones siguiendo el ritmo y coordinando con las expresiones de su cuerpo.</v>
      </c>
      <c r="B2364" s="156"/>
      <c r="C2364" s="156"/>
      <c r="D2364" s="156"/>
      <c r="E2364" s="156"/>
      <c r="F2364" s="157"/>
      <c r="G2364" s="124" t="str">
        <f>IF(A2364="","",VLOOKUP(J2260,'TRI-3C'!$B$18:$FH$61,107,FALSE))</f>
        <v/>
      </c>
      <c r="I2364" s="125" t="str">
        <f t="shared" ref="I2364:I2374" si="88">IF(G2364="","",G2364)</f>
        <v/>
      </c>
      <c r="J2364" s="128"/>
    </row>
    <row r="2365" spans="1:10" ht="12.75" customHeight="1">
      <c r="A2365" s="148" t="str">
        <f>IF('TRI-3C'!$DE$13="","",'TRI-3C'!$DE$13)</f>
        <v>Comunicar de manera escrita sus ideas intentando imitar letras o formas parecidas a letras.</v>
      </c>
      <c r="B2365" s="149"/>
      <c r="C2365" s="149"/>
      <c r="D2365" s="150"/>
      <c r="E2365" s="150"/>
      <c r="F2365" s="126"/>
      <c r="G2365" s="122" t="str">
        <f>IF(A2365="","",VLOOKUP(J2260,'TRI-3C'!$B$18:$FH$61,108,FALSE))</f>
        <v/>
      </c>
      <c r="H2365" s="150"/>
      <c r="I2365" s="127" t="str">
        <f t="shared" si="88"/>
        <v/>
      </c>
      <c r="J2365" s="126"/>
    </row>
    <row r="2366" spans="1:10" ht="12.75" customHeight="1">
      <c r="A2366" s="147" t="str">
        <f>IF('TRI-3C'!$DF$13="","",'TRI-3C'!$DF$13)</f>
        <v>Ejecutar patrones de más de dos ritmos con partes del cuerpo y elementos o instrumentos sonoros.</v>
      </c>
      <c r="B2366" s="139"/>
      <c r="C2366" s="139"/>
      <c r="F2366" s="128"/>
      <c r="G2366" s="124" t="str">
        <f>IF(A2366="","",VLOOKUP(J2260,'TRI-3C'!$B$18:$FH$61,109,FALSE))</f>
        <v/>
      </c>
      <c r="I2366" s="125" t="str">
        <f t="shared" si="88"/>
        <v/>
      </c>
      <c r="J2366" s="128"/>
    </row>
    <row r="2367" spans="1:10" ht="12.75" customHeight="1">
      <c r="A2367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2367" s="149"/>
      <c r="C2367" s="149"/>
      <c r="D2367" s="150"/>
      <c r="E2367" s="150"/>
      <c r="F2367" s="126"/>
      <c r="G2367" s="122" t="str">
        <f>IF(A2367="","",VLOOKUP(J2260,'TRI-3C'!$B$18:$FH$61,110,FALSE))</f>
        <v/>
      </c>
      <c r="H2367" s="150"/>
      <c r="I2367" s="127" t="str">
        <f t="shared" si="88"/>
        <v/>
      </c>
      <c r="J2367" s="126"/>
    </row>
    <row r="2368" spans="1:10" ht="12.75" customHeight="1">
      <c r="A2368" s="147" t="str">
        <f>IF('TRI-3C'!$DH$13="","",'TRI-3C'!$DH$13)</f>
        <v>Expresar su opinión al observar una obra artística relacionada a la plástica o a la escultura.</v>
      </c>
      <c r="B2368" s="139"/>
      <c r="C2368" s="139"/>
      <c r="F2368" s="128"/>
      <c r="G2368" s="124" t="str">
        <f>IF(A2368="","",VLOOKUP(J2260,'TRI-3C'!$B$18:$FH$61,111,FALSE))</f>
        <v/>
      </c>
      <c r="I2368" s="125" t="str">
        <f t="shared" si="88"/>
        <v/>
      </c>
      <c r="J2368" s="128"/>
    </row>
    <row r="2369" spans="1:10" ht="12.75" customHeight="1">
      <c r="A2369" s="192" t="str">
        <f>IF('TRI-3C'!$DI$13="","",'TRI-3C'!$DI$13)</f>
        <v>Expresar sus vivencias y experiencias a través del dibujo libre.</v>
      </c>
      <c r="B2369" s="154"/>
      <c r="C2369" s="154"/>
      <c r="D2369" s="154"/>
      <c r="E2369" s="154"/>
      <c r="F2369" s="155"/>
      <c r="G2369" s="122" t="str">
        <f>IF(A2369="","",VLOOKUP(J2260,'TRI-3C'!$B$18:$FH$61,112,FALSE))</f>
        <v/>
      </c>
      <c r="H2369" s="150"/>
      <c r="I2369" s="127" t="str">
        <f t="shared" si="88"/>
        <v/>
      </c>
      <c r="J2369" s="126"/>
    </row>
    <row r="2370" spans="1:10" ht="12.75" customHeight="1">
      <c r="A2370" s="147" t="str">
        <f>IF('TRI-3C'!$DJ$13="","",'TRI-3C'!$DJ$13)</f>
        <v>Mantener el ritmo y las secuencias de pasos sencillos durante la ejecución de coreografías.</v>
      </c>
      <c r="B2370" s="139"/>
      <c r="C2370" s="139"/>
      <c r="F2370" s="128"/>
      <c r="G2370" s="124" t="str">
        <f>IF(A2370="","",VLOOKUP(J2260,'TRI-3C'!$B$18:$FH$61,113,FALSE))</f>
        <v/>
      </c>
      <c r="I2370" s="125" t="str">
        <f t="shared" si="88"/>
        <v/>
      </c>
      <c r="J2370" s="128"/>
    </row>
    <row r="2371" spans="1:10" ht="12.75" customHeight="1">
      <c r="A2371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371" s="149"/>
      <c r="C2371" s="149"/>
      <c r="D2371" s="150"/>
      <c r="E2371" s="150"/>
      <c r="F2371" s="126"/>
      <c r="G2371" s="122" t="str">
        <f>IF(A2371="","",VLOOKUP(J2260,'TRI-3C'!$B$18:$FH$61,114,FALSE))</f>
        <v/>
      </c>
      <c r="H2371" s="150"/>
      <c r="I2371" s="127" t="str">
        <f t="shared" si="88"/>
        <v/>
      </c>
      <c r="J2371" s="126"/>
    </row>
    <row r="2372" spans="1:10" ht="12.75" customHeight="1">
      <c r="A2372" s="147" t="str">
        <f>IF('TRI-3C'!$DL$13="","",'TRI-3C'!$DL$13)</f>
        <v>Participar en dramatizaciones, asumiendo roles de diferentes personas del entorno y de personajes de cuentos e historietas.</v>
      </c>
      <c r="B2372" s="139"/>
      <c r="C2372" s="139"/>
      <c r="F2372" s="128"/>
      <c r="G2372" s="124" t="str">
        <f>IF(A2372="","",VLOOKUP(J2260,'TRI-3C'!$B$18:$FH$61,115,FALSE))</f>
        <v/>
      </c>
      <c r="I2372" s="125" t="str">
        <f t="shared" si="88"/>
        <v/>
      </c>
      <c r="J2372" s="128"/>
    </row>
    <row r="2373" spans="1:10" ht="12.75" customHeight="1">
      <c r="A2373" s="148" t="str">
        <f>IF('TRI-3C'!$DM$13="","",'TRI-3C'!$DM$13)</f>
        <v>Participar en rondas populares, bailes y juegos tradicionales, asumiendo los roles y respetando las reglas.</v>
      </c>
      <c r="B2373" s="158"/>
      <c r="C2373" s="158"/>
      <c r="D2373" s="158"/>
      <c r="E2373" s="158"/>
      <c r="F2373" s="159"/>
      <c r="G2373" s="122" t="str">
        <f>IF(A2373="","",VLOOKUP(J2260,'TRI-3C'!$B$18:$FH$61,116,FALSE))</f>
        <v/>
      </c>
      <c r="H2373" s="150"/>
      <c r="I2373" s="127" t="str">
        <f t="shared" si="88"/>
        <v/>
      </c>
      <c r="J2373" s="126"/>
    </row>
    <row r="2374" spans="1:10" ht="12.75" customHeight="1">
      <c r="A2374" s="11" t="str">
        <f>IF('TRI-3C'!$DN$13="","",'TRI-3C'!$DN$13)</f>
        <v>Realizar actividades creativas utilizando las técnicas grafo plásticas con variedad de materiales.</v>
      </c>
      <c r="B2374" s="156"/>
      <c r="C2374" s="156"/>
      <c r="D2374" s="156"/>
      <c r="E2374" s="156"/>
      <c r="F2374" s="157"/>
      <c r="G2374" s="124" t="str">
        <f>IF(A2374="","",VLOOKUP(J2260,'TRI-3C'!$B$18:$FH$61,117,FALSE))</f>
        <v/>
      </c>
      <c r="I2374" s="125" t="str">
        <f t="shared" si="88"/>
        <v/>
      </c>
      <c r="J2374" s="128"/>
    </row>
    <row r="2375" spans="1:10" ht="12.75" customHeight="1">
      <c r="A2375" s="165" t="str">
        <f>'BI-1T'!$A$13</f>
        <v>EXPRESION CORPORAL Y MOTRICIDAD</v>
      </c>
      <c r="B2375" s="149"/>
      <c r="C2375" s="149"/>
      <c r="D2375" s="150"/>
      <c r="E2375" s="150"/>
      <c r="F2375" s="126"/>
      <c r="G2375" s="122" t="str">
        <f>IF(A2375="","",VLOOKUP(J2260,'TRI-3C'!$B$18:$FH$61,118,FALSE))</f>
        <v/>
      </c>
      <c r="H2375" s="150"/>
      <c r="I2375" s="127"/>
      <c r="J2375" s="126"/>
    </row>
    <row r="2376" spans="1:10" ht="12.75" customHeight="1">
      <c r="A2376" s="147" t="str">
        <f>IF('TRI-3C'!$DP$13="","",'TRI-3C'!$DP$13)</f>
        <v>Caminar y correr con soltura y seguridad manteniendo el equilibrio a diferentes distancias, orientaciones y ritmos en espacios parciales.</v>
      </c>
      <c r="B2376" s="139"/>
      <c r="C2376" s="139"/>
      <c r="F2376" s="128"/>
      <c r="G2376" s="124" t="str">
        <f>IF(A2376="","",VLOOKUP(J2260,'TRI-3C'!$B$18:$FH$61,119,FALSE))</f>
        <v/>
      </c>
      <c r="I2376" s="125" t="str">
        <f t="shared" ref="I2376:I2403" si="89">IF(G2376="","",G2376)</f>
        <v/>
      </c>
      <c r="J2376" s="128"/>
    </row>
    <row r="2377" spans="1:10" ht="12.75" customHeight="1">
      <c r="A2377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2377" s="149"/>
      <c r="C2377" s="149"/>
      <c r="D2377" s="150"/>
      <c r="E2377" s="150"/>
      <c r="F2377" s="126"/>
      <c r="G2377" s="122" t="str">
        <f>IF(A2377="","",VLOOKUP(J2260,'TRI-3C'!$B$18:$FH$61,120,FALSE))</f>
        <v/>
      </c>
      <c r="H2377" s="150"/>
      <c r="I2377" s="127" t="str">
        <f t="shared" si="89"/>
        <v/>
      </c>
      <c r="J2377" s="126"/>
    </row>
    <row r="2378" spans="1:10" ht="12.75" customHeight="1">
      <c r="A2378" s="147" t="str">
        <f>IF('TRI-3C'!$DR$13="","",'TRI-3C'!$DR$13)</f>
        <v>Discriminar sonidos onomatopéyicos y diferencia los sonidos naturales de los artificiales</v>
      </c>
      <c r="B2378" s="139"/>
      <c r="C2378" s="139"/>
      <c r="F2378" s="128"/>
      <c r="G2378" s="124" t="str">
        <f>IF(A2378="","",VLOOKUP(J2260,'TRI-3C'!$B$18:$FH$61,121,FALSE))</f>
        <v/>
      </c>
      <c r="I2378" s="125" t="str">
        <f t="shared" si="89"/>
        <v/>
      </c>
      <c r="J2378" s="128"/>
    </row>
    <row r="2379" spans="1:10" ht="12.75" customHeight="1">
      <c r="A2379" s="192" t="str">
        <f>IF('TRI-3C'!$DS$13="","",'TRI-3C'!$DS$13)</f>
        <v>Ejecutar actividades coordinadamente y con un control adecuado de fuerza y tonicidad muscular como: lanzar, atrapar y patear objetos y pelotas.</v>
      </c>
      <c r="B2379" s="154"/>
      <c r="C2379" s="154"/>
      <c r="D2379" s="154"/>
      <c r="E2379" s="154"/>
      <c r="F2379" s="155"/>
      <c r="G2379" s="122" t="str">
        <f>IF(A2379="","",VLOOKUP(J2260,'TRI-3C'!$B$18:$FH$61,122,FALSE))</f>
        <v/>
      </c>
      <c r="H2379" s="150"/>
      <c r="I2379" s="127" t="str">
        <f t="shared" si="89"/>
        <v/>
      </c>
      <c r="J2379" s="126"/>
    </row>
    <row r="2380" spans="1:10" ht="12.75" customHeight="1">
      <c r="A2380" s="147" t="str">
        <f>IF('TRI-3C'!$DT$13="","",'TRI-3C'!$DT$13)</f>
        <v>Emplear su lado dominante en la realización de la mayoría de las actividades que utilice la mano, ojo y pie.</v>
      </c>
      <c r="B2380" s="139"/>
      <c r="C2380" s="139"/>
      <c r="F2380" s="128"/>
      <c r="G2380" s="124" t="str">
        <f>IF(A2380="","",VLOOKUP(J2260,'TRI-3C'!$B$18:$FH$61,123,FALSE))</f>
        <v/>
      </c>
      <c r="I2380" s="125" t="str">
        <f t="shared" si="89"/>
        <v/>
      </c>
      <c r="J2380" s="128"/>
    </row>
    <row r="2381" spans="1:10" ht="12.75" customHeight="1">
      <c r="A2381" s="148" t="str">
        <f>IF('TRI-3C'!$DU$13="","",'TRI-3C'!$DU$13)</f>
        <v>Galopar y salticar coordinadamente con obstáculos ejecutando circuitos.</v>
      </c>
      <c r="B2381" s="149"/>
      <c r="C2381" s="149"/>
      <c r="D2381" s="150"/>
      <c r="E2381" s="150"/>
      <c r="F2381" s="126"/>
      <c r="G2381" s="122" t="str">
        <f>IF(A2381="","",VLOOKUP(J2260,'TRI-3C'!$B$18:$FH$61,124,FALSE))</f>
        <v/>
      </c>
      <c r="H2381" s="150"/>
      <c r="I2381" s="127" t="str">
        <f t="shared" si="89"/>
        <v/>
      </c>
      <c r="J2381" s="126"/>
    </row>
    <row r="2382" spans="1:10" ht="12.75" customHeight="1">
      <c r="A2382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2382" s="139"/>
      <c r="C2382" s="139"/>
      <c r="F2382" s="128"/>
      <c r="G2382" s="124" t="str">
        <f>IF(A2382="","",VLOOKUP(J2260,'TRI-3C'!$B$18:$FH$61,125,FALSE))</f>
        <v/>
      </c>
      <c r="I2382" s="125" t="str">
        <f t="shared" si="89"/>
        <v/>
      </c>
      <c r="J2382" s="128"/>
    </row>
    <row r="2383" spans="1:10" ht="12.75" customHeight="1">
      <c r="A2383" s="148" t="str">
        <f>IF('TRI-3C'!$DW$13="","",'TRI-3C'!$DW$13)</f>
        <v>Mantener el equilibro al caminar sobre líneas rectas, curvas y quebradas con altura (aprox. 20 cm) logrando un adecuado control postural.</v>
      </c>
      <c r="B2383" s="158"/>
      <c r="C2383" s="158"/>
      <c r="D2383" s="158"/>
      <c r="E2383" s="158"/>
      <c r="F2383" s="159"/>
      <c r="G2383" s="122" t="str">
        <f>IF(A2383="","",VLOOKUP(J2260,'TRI-3C'!$B$18:$FH$61,126,FALSE))</f>
        <v/>
      </c>
      <c r="H2383" s="150"/>
      <c r="I2383" s="127" t="str">
        <f t="shared" si="89"/>
        <v/>
      </c>
      <c r="J2383" s="126"/>
    </row>
    <row r="2384" spans="1:10" ht="12.75" customHeight="1">
      <c r="A2384" s="11" t="str">
        <f>IF('TRI-3C'!$DX$13="","",'TRI-3C'!$DX$13)</f>
        <v>Mantener un adecuado control postural en diferentes posiciones del cuerpo y en desplazamientos.</v>
      </c>
      <c r="B2384" s="156"/>
      <c r="C2384" s="156"/>
      <c r="D2384" s="156"/>
      <c r="E2384" s="156"/>
      <c r="F2384" s="157"/>
      <c r="G2384" s="124" t="str">
        <f>IF(A2384="","",VLOOKUP(J2260,'TRI-3C'!$B$18:$FH$61,127,FALSE))</f>
        <v/>
      </c>
      <c r="I2384" s="125" t="str">
        <f t="shared" si="89"/>
        <v/>
      </c>
      <c r="J2384" s="128"/>
    </row>
    <row r="2385" spans="1:10" ht="12.75" customHeight="1">
      <c r="A2385" s="148" t="str">
        <f>IF('TRI-3C'!$DY$13="","",'TRI-3C'!$DY$13)</f>
        <v>Orientarse en el espacio realizando desplazamientos en función de consignas dadas con las nociones: entre, adelante-atrás, junto a, cerca-lejos</v>
      </c>
      <c r="B2385" s="149"/>
      <c r="C2385" s="149"/>
      <c r="D2385" s="150"/>
      <c r="E2385" s="150"/>
      <c r="F2385" s="126"/>
      <c r="G2385" s="122" t="str">
        <f>IF(A2385="","",VLOOKUP(J2260,'TRI-3C'!$B$18:$FH$61,128,FALSE))</f>
        <v/>
      </c>
      <c r="H2385" s="150"/>
      <c r="I2385" s="127" t="str">
        <f t="shared" si="89"/>
        <v/>
      </c>
      <c r="J2385" s="126"/>
    </row>
    <row r="2386" spans="1:10" ht="12.75" customHeight="1">
      <c r="A2386" s="147" t="str">
        <f>IF('TRI-3C'!$DZ$13="","",'TRI-3C'!$DZ$13)</f>
        <v>Realiza varios movimientos y desplazamientos combinados a diferentes velocidades (rápido, lento), duración (largos y corto).</v>
      </c>
      <c r="B2386" s="139"/>
      <c r="C2386" s="139"/>
      <c r="F2386" s="128"/>
      <c r="G2386" s="124" t="str">
        <f>IF(A2386="","",VLOOKUP(J2260,'TRI-3C'!$B$18:$FH$61,129,FALSE))</f>
        <v/>
      </c>
      <c r="I2386" s="125" t="str">
        <f t="shared" si="89"/>
        <v/>
      </c>
      <c r="J2386" s="128"/>
    </row>
    <row r="2387" spans="1:10" ht="12.75" customHeight="1">
      <c r="A2387" s="148" t="str">
        <f>IF('TRI-3C'!$EA$13="","",'TRI-3C'!$EA$13)</f>
        <v>Realizar actividades de coordinación visomotriz con niveles de dificultad creciente en el tamaño y tipo de materiales.</v>
      </c>
      <c r="B2387" s="149"/>
      <c r="C2387" s="149"/>
      <c r="D2387" s="150"/>
      <c r="E2387" s="150"/>
      <c r="F2387" s="126"/>
      <c r="G2387" s="122" t="str">
        <f>IF(A2387="","",VLOOKUP(J2260,'TRI-3C'!$B$18:$FH$61,130,FALSE))</f>
        <v/>
      </c>
      <c r="H2387" s="150"/>
      <c r="I2387" s="127" t="str">
        <f t="shared" si="89"/>
        <v/>
      </c>
      <c r="J2387" s="126"/>
    </row>
    <row r="2388" spans="1:10" ht="12.75" customHeight="1">
      <c r="A2388" s="147" t="str">
        <f>IF('TRI-3C'!$EB$13="","",'TRI-3C'!$EB$13)</f>
        <v>Realizar desplazamientos y movimientos combinados utilizando el espacio total y parcial a diferentes distancias (largas-cortas)</v>
      </c>
      <c r="B2388" s="139"/>
      <c r="C2388" s="139"/>
      <c r="F2388" s="128"/>
      <c r="G2388" s="124" t="str">
        <f>IF(A2388="","",VLOOKUP(J2260,'TRI-3C'!$B$18:$FH$61,131,FALSE))</f>
        <v/>
      </c>
      <c r="I2388" s="125" t="str">
        <f t="shared" si="89"/>
        <v/>
      </c>
      <c r="J2388" s="128"/>
    </row>
    <row r="2389" spans="1:10" ht="12.75" customHeight="1">
      <c r="A2389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2389" s="154"/>
      <c r="C2389" s="154"/>
      <c r="D2389" s="154"/>
      <c r="E2389" s="154"/>
      <c r="F2389" s="155"/>
      <c r="G2389" s="122" t="str">
        <f>IF(A2389="","",VLOOKUP(J2260,'TRI-3C'!$B$18:$FH$61,132,FALSE))</f>
        <v/>
      </c>
      <c r="H2389" s="150"/>
      <c r="I2389" s="127" t="str">
        <f t="shared" si="89"/>
        <v/>
      </c>
      <c r="J2389" s="126"/>
    </row>
    <row r="2390" spans="1:10" ht="12.75" customHeight="1">
      <c r="A2390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2390" s="139"/>
      <c r="C2390" s="139"/>
      <c r="F2390" s="128"/>
      <c r="G2390" s="124" t="str">
        <f>IF(A2390="","",VLOOKUP(J2260,'TRI-3C'!$B$18:$FH$61,133,FALSE))</f>
        <v/>
      </c>
      <c r="I2390" s="125" t="str">
        <f t="shared" si="89"/>
        <v/>
      </c>
      <c r="J2390" s="128"/>
    </row>
    <row r="2391" spans="1:10" ht="12.75" customHeight="1">
      <c r="A2391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2391" s="149"/>
      <c r="C2391" s="149"/>
      <c r="D2391" s="150"/>
      <c r="E2391" s="150"/>
      <c r="F2391" s="126"/>
      <c r="G2391" s="122" t="str">
        <f>IF(A2391="","",VLOOKUP(J2260,'TRI-3C'!$B$18:$FH$61,134,FALSE))</f>
        <v/>
      </c>
      <c r="H2391" s="150"/>
      <c r="I2391" s="127" t="str">
        <f t="shared" si="89"/>
        <v/>
      </c>
      <c r="J2391" s="126"/>
    </row>
    <row r="2392" spans="1:10" ht="12.75" customHeight="1">
      <c r="A2392" s="147" t="str">
        <f>IF('TRI-3C'!$EF$13="","",'TRI-3C'!$EF$13)</f>
        <v>Realizar movimientos diferenciados con los lados laterales del cuerpo (un lado y otro lado).</v>
      </c>
      <c r="B2392" s="139"/>
      <c r="C2392" s="139"/>
      <c r="F2392" s="128"/>
      <c r="G2392" s="124" t="str">
        <f>IF(A2392="","",VLOOKUP(J2260,'TRI-3C'!$B$18:$FH$61,135,FALSE))</f>
        <v/>
      </c>
      <c r="I2392" s="125" t="str">
        <f t="shared" si="89"/>
        <v/>
      </c>
      <c r="J2392" s="128"/>
    </row>
    <row r="2393" spans="1:10" ht="12.75" customHeight="1">
      <c r="A2393" s="148" t="str">
        <f>IF('TRI-3C'!$EG$13="","",'TRI-3C'!$EG$13)</f>
        <v>Realizar movimientos para la coordinación de ojo y pie como: patear pelotas hacia un punto fijo determinado.</v>
      </c>
      <c r="B2393" s="158"/>
      <c r="C2393" s="158"/>
      <c r="D2393" s="158"/>
      <c r="E2393" s="158"/>
      <c r="F2393" s="159"/>
      <c r="G2393" s="122" t="str">
        <f>IF(A2393="","",VLOOKUP(J2260,'TRI-3C'!$B$18:$FH$61,136,FALSE))</f>
        <v/>
      </c>
      <c r="H2393" s="150"/>
      <c r="I2393" s="127" t="str">
        <f t="shared" si="89"/>
        <v/>
      </c>
      <c r="J2393" s="126"/>
    </row>
    <row r="2394" spans="1:10" ht="12.75" customHeight="1">
      <c r="A2394" s="11" t="str">
        <f>IF('TRI-3C'!$EH$13="","",'TRI-3C'!$EH$13)</f>
        <v>Realizar representaciones gráficas utilizando el dibujo con detalles que le dan intencionalidad y sentido para identificarlos</v>
      </c>
      <c r="B2394" s="156"/>
      <c r="C2394" s="156"/>
      <c r="D2394" s="156"/>
      <c r="E2394" s="156"/>
      <c r="F2394" s="157"/>
      <c r="G2394" s="124" t="str">
        <f>IF(A2394="","",VLOOKUP(J2260,'TRI-3C'!$B$18:$FH$61,137,FALSE))</f>
        <v/>
      </c>
      <c r="I2394" s="125" t="str">
        <f t="shared" si="89"/>
        <v/>
      </c>
      <c r="J2394" s="128"/>
    </row>
    <row r="2395" spans="1:10" ht="12.75" customHeight="1">
      <c r="A2395" s="148" t="str">
        <f>IF('TRI-3C'!$EI$13="","",'TRI-3C'!$EI$13)</f>
        <v>Reconocer la importancia del peatón y respetar su espacio en la vía mediante actividades lúdicas que fomenten el aprendizaje de normas de tránsito.</v>
      </c>
      <c r="B2395" s="149"/>
      <c r="C2395" s="149"/>
      <c r="D2395" s="150"/>
      <c r="E2395" s="150"/>
      <c r="F2395" s="126"/>
      <c r="G2395" s="122" t="str">
        <f>IF(A2395="","",VLOOKUP(J2260,'TRI-3C'!$B$18:$FH$61,138,FALSE))</f>
        <v/>
      </c>
      <c r="H2395" s="150"/>
      <c r="I2395" s="127" t="str">
        <f t="shared" si="89"/>
        <v/>
      </c>
      <c r="J2395" s="126"/>
    </row>
    <row r="2396" spans="1:10" ht="12.75" customHeight="1">
      <c r="A2396" s="147" t="str">
        <f>IF('TRI-3C'!$EJ$13="","",'TRI-3C'!$EJ$13)</f>
        <v>Representar la figura humana utilizando el monigote e incorporando detalles según la interiorización de su imagen corporal.</v>
      </c>
      <c r="B2396" s="139"/>
      <c r="C2396" s="139"/>
      <c r="F2396" s="128"/>
      <c r="G2396" s="124" t="str">
        <f>IF(A2396="","",VLOOKUP(J2260,'TRI-3C'!$B$18:$FH$61,139,FALSE))</f>
        <v/>
      </c>
      <c r="I2396" s="125" t="str">
        <f t="shared" si="89"/>
        <v/>
      </c>
      <c r="J2396" s="128"/>
    </row>
    <row r="2397" spans="1:10" ht="12.75" customHeight="1">
      <c r="A2397" s="148" t="str">
        <f>IF('TRI-3C'!$EK$13="","",'TRI-3C'!$EK$13)</f>
        <v>Saltar de un pie a otro alternadamente, de manera autónoma.</v>
      </c>
      <c r="B2397" s="149"/>
      <c r="C2397" s="149"/>
      <c r="D2397" s="150"/>
      <c r="E2397" s="150"/>
      <c r="F2397" s="126"/>
      <c r="G2397" s="122" t="str">
        <f>IF(A2397="","",VLOOKUP(J2260,'TRI-3C'!$B$18:$FH$61,140,FALSE))</f>
        <v/>
      </c>
      <c r="H2397" s="150"/>
      <c r="I2397" s="127" t="str">
        <f t="shared" si="89"/>
        <v/>
      </c>
      <c r="J2397" s="126"/>
    </row>
    <row r="2398" spans="1:10" ht="12.75" customHeight="1">
      <c r="A2398" s="147" t="str">
        <f>IF('TRI-3C'!$EL$13="","",'TRI-3C'!$EL$13)</f>
        <v>Saltar en dos pies en sentido vertical obstáculos de 20 a 30 cm en altura y en sentido horizontal longitudes de aproximadamente 50 a 70 cm.</v>
      </c>
      <c r="B2398" s="139"/>
      <c r="C2398" s="139"/>
      <c r="F2398" s="128"/>
      <c r="G2398" s="124" t="str">
        <f>IF(A2398="","",VLOOKUP(J2260,'TRI-3C'!$B$18:$FH$61,141,FALSE))</f>
        <v/>
      </c>
      <c r="I2398" s="125" t="str">
        <f t="shared" si="89"/>
        <v/>
      </c>
      <c r="J2398" s="128"/>
    </row>
    <row r="2399" spans="1:10" ht="12.75" customHeight="1">
      <c r="A2399" s="192" t="str">
        <f>IF('TRI-3C'!$EM$13="","",'TRI-3C'!$EM$13)</f>
        <v>Subir y bajar escaleras alternando los pies.</v>
      </c>
      <c r="B2399" s="154"/>
      <c r="C2399" s="154"/>
      <c r="D2399" s="154"/>
      <c r="E2399" s="154"/>
      <c r="F2399" s="155"/>
      <c r="G2399" s="122" t="str">
        <f>IF(A2399="","",VLOOKUP(J2260,'TRI-3C'!$B$18:$FH$61,142,FALSE))</f>
        <v/>
      </c>
      <c r="H2399" s="150"/>
      <c r="I2399" s="127" t="str">
        <f t="shared" si="89"/>
        <v/>
      </c>
      <c r="J2399" s="126"/>
    </row>
    <row r="2400" spans="1:10" ht="12.75" customHeight="1">
      <c r="A2400" s="147" t="str">
        <f>IF('TRI-3C'!$EN$13="","",'TRI-3C'!$EN$13)</f>
        <v>Trepar y reptar a diferentes ritmos y en posiciones corporales diversas (cúbito ventral y cúbito dorsal).</v>
      </c>
      <c r="B2400" s="139"/>
      <c r="C2400" s="139"/>
      <c r="F2400" s="128"/>
      <c r="G2400" s="124" t="str">
        <f>IF(A2400="","",VLOOKUP(J2260,'TRI-3C'!$B$18:$FH$61,143,FALSE))</f>
        <v/>
      </c>
      <c r="I2400" s="125" t="str">
        <f t="shared" si="89"/>
        <v/>
      </c>
      <c r="J2400" s="128"/>
    </row>
    <row r="2401" spans="1:10" ht="12.75" customHeight="1">
      <c r="A2401" s="148" t="str">
        <f>IF('TRI-3C'!$EO$13="","",'TRI-3C'!$EO$13)</f>
        <v>Ubicar algunas partes de su cuerpo en función de las nociones de al lado, junto a, cerca-lejos.</v>
      </c>
      <c r="B2401" s="149"/>
      <c r="C2401" s="149"/>
      <c r="D2401" s="150"/>
      <c r="E2401" s="150"/>
      <c r="F2401" s="126"/>
      <c r="G2401" s="122" t="str">
        <f>IF(A2401="","",VLOOKUP(J2260,'TRI-3C'!$B$18:$FH$61,144,FALSE))</f>
        <v/>
      </c>
      <c r="H2401" s="150"/>
      <c r="I2401" s="127" t="str">
        <f t="shared" si="89"/>
        <v/>
      </c>
      <c r="J2401" s="126"/>
    </row>
    <row r="2402" spans="1:10" ht="12.75" customHeight="1">
      <c r="A2402" s="147" t="str">
        <f>IF('TRI-3C'!$EP$13="","",'TRI-3C'!$EP$13)</f>
        <v>Utilizar el espacio parcial e inicia con el uso del espacio total para realizar representaciones gráficas.</v>
      </c>
      <c r="B2402" s="139"/>
      <c r="C2402" s="139"/>
      <c r="F2402" s="128"/>
      <c r="G2402" s="124" t="str">
        <f>IF(A2402="","",VLOOKUP(J2260,'TRI-3C'!$B$18:$FH$61,145,FALSE))</f>
        <v/>
      </c>
      <c r="I2402" s="125" t="str">
        <f t="shared" si="89"/>
        <v/>
      </c>
      <c r="J2402" s="128"/>
    </row>
    <row r="2403" spans="1:10" ht="12.75" customHeight="1">
      <c r="A2403" s="148" t="str">
        <f>IF('TRI-3C'!$EQ$13="","",'TRI-3C'!$EQ$13)</f>
        <v>Utilizar la pinza digital para coger lápices, marcadores, pinceles y diversos tipos de materiales.</v>
      </c>
      <c r="B2403" s="158"/>
      <c r="C2403" s="158"/>
      <c r="D2403" s="158"/>
      <c r="E2403" s="158"/>
      <c r="F2403" s="159"/>
      <c r="G2403" s="122" t="str">
        <f>IF(A2403="","",VLOOKUP(J2260,'TRI-3C'!$B$18:$FH$61,146,FALSE))</f>
        <v/>
      </c>
      <c r="H2403" s="150"/>
      <c r="I2403" s="127" t="str">
        <f t="shared" si="89"/>
        <v/>
      </c>
      <c r="J2403" s="126"/>
    </row>
    <row r="2404" spans="1:10" ht="12.75" customHeight="1">
      <c r="A2404" s="6" t="str">
        <f>NOTAS!$O$14</f>
        <v>CIVICA Y ACOMPAÑAMIENTO INTEGRAL</v>
      </c>
      <c r="B2404" s="156"/>
      <c r="C2404" s="156"/>
      <c r="D2404" s="156"/>
      <c r="E2404" s="156"/>
      <c r="F2404" s="157"/>
      <c r="G2404" s="124" t="str">
        <f>IF(A2404="","",VLOOKUP(J2260,'TRI-3C'!$B$18:$FH$61,146,FALSE))</f>
        <v/>
      </c>
      <c r="I2404" s="125"/>
      <c r="J2404" s="128"/>
    </row>
    <row r="2405" spans="1:10" ht="12.75" customHeight="1">
      <c r="A2405" s="148" t="str">
        <f>IF('TRI-3C'!$ES$13="","",'TRI-3C'!$ES$13)</f>
        <v/>
      </c>
      <c r="B2405" s="149"/>
      <c r="C2405" s="149"/>
      <c r="D2405" s="150"/>
      <c r="E2405" s="150"/>
      <c r="F2405" s="126"/>
      <c r="G2405" s="122" t="str">
        <f>IF(A2405="","",VLOOKUP(J2260,'TRI-3C'!$B$18:$FH$61,148,FALSE))</f>
        <v/>
      </c>
      <c r="H2405" s="150"/>
      <c r="I2405" s="127" t="str">
        <f t="shared" ref="I2405:I2414" si="90">IF(G2405="","",G2405)</f>
        <v/>
      </c>
      <c r="J2405" s="126"/>
    </row>
    <row r="2406" spans="1:10" ht="12.75" customHeight="1">
      <c r="A2406" s="147" t="str">
        <f>IF('TRI-3C'!$ET$13="","",'TRI-3C'!$ET$13)</f>
        <v>AUTOCONOCIMIENTO</v>
      </c>
      <c r="B2406" s="139"/>
      <c r="C2406" s="139"/>
      <c r="F2406" s="128"/>
      <c r="G2406" s="124" t="str">
        <f>IF(A2406="","",VLOOKUP(J2260,'TRI-3C'!$B$18:$FH$61,149,FALSE))</f>
        <v/>
      </c>
      <c r="I2406" s="125" t="str">
        <f t="shared" si="90"/>
        <v/>
      </c>
      <c r="J2406" s="128"/>
    </row>
    <row r="2407" spans="1:10" ht="12.75" customHeight="1">
      <c r="A2407" s="148" t="str">
        <f>IF('TRI-3C'!$EU$13="","",'TRI-3C'!$EU$13)</f>
        <v>PENSAMIENO CRITICO</v>
      </c>
      <c r="B2407" s="149"/>
      <c r="C2407" s="149"/>
      <c r="D2407" s="150"/>
      <c r="E2407" s="150"/>
      <c r="F2407" s="126"/>
      <c r="G2407" s="122" t="str">
        <f>IF(A2407="","",VLOOKUP(J2260,'TRI-3C'!$B$18:$FH$61,150,FALSE))</f>
        <v/>
      </c>
      <c r="H2407" s="150"/>
      <c r="I2407" s="127" t="str">
        <f t="shared" si="90"/>
        <v/>
      </c>
      <c r="J2407" s="126"/>
    </row>
    <row r="2408" spans="1:10" ht="12.75" customHeight="1">
      <c r="A2408" s="147" t="str">
        <f>IF('TRI-3C'!$EV$13="","",'TRI-3C'!$EV$13)</f>
        <v>MANEJO DE PROBLEMAS</v>
      </c>
      <c r="B2408" s="139"/>
      <c r="C2408" s="139"/>
      <c r="F2408" s="128"/>
      <c r="G2408" s="124" t="str">
        <f>IF(A2408="","",VLOOKUP(J2260,'TRI-3C'!$B$18:$FH$61,151,FALSE))</f>
        <v/>
      </c>
      <c r="I2408" s="125" t="str">
        <f t="shared" si="90"/>
        <v/>
      </c>
      <c r="J2408" s="128"/>
    </row>
    <row r="2409" spans="1:10" ht="12.75" customHeight="1">
      <c r="A2409" s="192" t="str">
        <f>IF('TRI-3C'!$EW$13="","",'TRI-3C'!$EW$13)</f>
        <v>TOMA DE DECISIONES</v>
      </c>
      <c r="B2409" s="154"/>
      <c r="C2409" s="154"/>
      <c r="D2409" s="154"/>
      <c r="E2409" s="154"/>
      <c r="F2409" s="155"/>
      <c r="G2409" s="122" t="str">
        <f>IF(A2409="","",VLOOKUP(J2260,'TRI-3C'!$B$18:$FH$61,152,FALSE))</f>
        <v/>
      </c>
      <c r="H2409" s="150"/>
      <c r="I2409" s="127" t="str">
        <f t="shared" si="90"/>
        <v/>
      </c>
      <c r="J2409" s="126"/>
    </row>
    <row r="2410" spans="1:10" ht="12.75" customHeight="1">
      <c r="A2410" s="147" t="str">
        <f>IF('TRI-3C'!$EX$13="","",'TRI-3C'!$EX$13)</f>
        <v>TRABAJO EN EQUIPO</v>
      </c>
      <c r="B2410" s="139"/>
      <c r="C2410" s="139"/>
      <c r="F2410" s="128"/>
      <c r="G2410" s="124" t="str">
        <f>IF(A2410="","",VLOOKUP(J2260,'TRI-3C'!$B$18:$FH$61,153,FALSE))</f>
        <v/>
      </c>
      <c r="I2410" s="125" t="str">
        <f t="shared" si="90"/>
        <v/>
      </c>
      <c r="J2410" s="128"/>
    </row>
    <row r="2411" spans="1:10" ht="12.75" customHeight="1">
      <c r="A2411" s="148" t="str">
        <f>IF('TRI-3C'!$EY$13="","",'TRI-3C'!$EY$13)</f>
        <v>CONCIENCIA SOCIAL</v>
      </c>
      <c r="B2411" s="149"/>
      <c r="C2411" s="149"/>
      <c r="D2411" s="150"/>
      <c r="E2411" s="150"/>
      <c r="F2411" s="126"/>
      <c r="G2411" s="122" t="str">
        <f>IF(A2411="","",VLOOKUP(J2260,'TRI-3C'!$B$18:$FH$61,154,FALSE))</f>
        <v/>
      </c>
      <c r="H2411" s="150"/>
      <c r="I2411" s="127" t="str">
        <f t="shared" si="90"/>
        <v/>
      </c>
      <c r="J2411" s="126"/>
    </row>
    <row r="2412" spans="1:10" ht="12.75" customHeight="1">
      <c r="A2412" s="147" t="str">
        <f>IF('TRI-3C'!$EZ$13="","",'TRI-3C'!$EZ$13)</f>
        <v xml:space="preserve">RELACIONES INTERPERSONALES	</v>
      </c>
      <c r="B2412" s="139"/>
      <c r="C2412" s="139"/>
      <c r="F2412" s="128"/>
      <c r="G2412" s="124" t="str">
        <f>IF(A2412="","",VLOOKUP(J2260,'TRI-3C'!$B$18:$FH$61,155,FALSE))</f>
        <v/>
      </c>
      <c r="I2412" s="125" t="str">
        <f t="shared" si="90"/>
        <v/>
      </c>
      <c r="J2412" s="128"/>
    </row>
    <row r="2413" spans="1:10" ht="12.75" customHeight="1">
      <c r="A2413" s="148" t="str">
        <f>IF('TRI-3C'!$FA$13="","",'TRI-3C'!$FA$13)</f>
        <v>MANEJO DE CONFLICTOS</v>
      </c>
      <c r="B2413" s="149"/>
      <c r="C2413" s="149"/>
      <c r="D2413" s="150"/>
      <c r="E2413" s="150"/>
      <c r="F2413" s="126"/>
      <c r="G2413" s="122" t="str">
        <f>IF(A2413="","",VLOOKUP(J2260,'TRI-3C'!$B$18:$FH$61,156,FALSE))</f>
        <v/>
      </c>
      <c r="H2413" s="150"/>
      <c r="I2413" s="127" t="str">
        <f t="shared" si="90"/>
        <v/>
      </c>
      <c r="J2413" s="126"/>
    </row>
    <row r="2414" spans="1:10" ht="12.75" customHeight="1">
      <c r="A2414" s="147" t="str">
        <f>IF('TRI-3C'!$FB$13="","",'TRI-3C'!$FB$13)</f>
        <v>MANEJO DE EMOCIONES Y SENTIMIENTOS</v>
      </c>
      <c r="B2414" s="139"/>
      <c r="C2414" s="139"/>
      <c r="F2414" s="128"/>
      <c r="G2414" s="124" t="str">
        <f>IF(A2414="","",VLOOKUP(J2260,'TRI-3C'!$B$18:$FH$61,157,FALSE))</f>
        <v/>
      </c>
      <c r="I2414" s="125" t="str">
        <f t="shared" si="90"/>
        <v/>
      </c>
      <c r="J2414" s="128"/>
    </row>
    <row r="2415" spans="1:10" ht="12.75" customHeight="1">
      <c r="A2415" s="151"/>
      <c r="B2415" s="129"/>
      <c r="C2415" s="129"/>
      <c r="D2415" s="130"/>
      <c r="E2415" s="130"/>
      <c r="F2415" s="131"/>
      <c r="G2415" s="132"/>
      <c r="H2415" s="130"/>
      <c r="I2415" s="133"/>
      <c r="J2415" s="131"/>
    </row>
    <row r="2416" spans="1:10" ht="12.75" customHeight="1">
      <c r="A2416" s="134"/>
      <c r="B2416" s="134"/>
      <c r="C2416" s="134"/>
      <c r="D2416" s="134"/>
      <c r="E2416" s="134"/>
      <c r="F2416" s="140"/>
      <c r="G2416" s="496"/>
      <c r="H2416" s="496"/>
      <c r="I2416" s="497"/>
      <c r="J2416" s="497"/>
    </row>
    <row r="2417" spans="1:10" ht="12.75" customHeight="1">
      <c r="A2417" s="487" t="s">
        <v>156</v>
      </c>
      <c r="B2417" s="488"/>
      <c r="C2417" s="135" t="s">
        <v>157</v>
      </c>
      <c r="G2417" s="494"/>
      <c r="H2417" s="494"/>
      <c r="I2417" s="494"/>
      <c r="J2417" s="494"/>
    </row>
    <row r="2418" spans="1:10" ht="12.75" customHeight="1">
      <c r="A2418" s="489" t="s">
        <v>158</v>
      </c>
      <c r="B2418" s="490"/>
      <c r="C2418" s="136" t="str">
        <f>VLOOKUP(J2260,'TRI-3C'!$B$18:$FH$61,160,FALSE)</f>
        <v/>
      </c>
      <c r="G2418" s="494"/>
      <c r="H2418" s="494"/>
      <c r="I2418" s="494"/>
      <c r="J2418" s="494"/>
    </row>
    <row r="2419" spans="1:10" ht="12.75" customHeight="1">
      <c r="A2419" s="491" t="s">
        <v>159</v>
      </c>
      <c r="B2419" s="492"/>
      <c r="C2419" s="493"/>
      <c r="G2419" s="494"/>
      <c r="H2419" s="494"/>
      <c r="I2419" s="494"/>
      <c r="J2419" s="494"/>
    </row>
    <row r="2420" spans="1:10" ht="12.75" customHeight="1">
      <c r="A2420" s="137" t="s">
        <v>160</v>
      </c>
      <c r="B2420" s="138"/>
      <c r="C2420" s="188" t="str">
        <f>VLOOKUP(J2260,'TRI-3C'!$B$18:$FH$61,161,FALSE)</f>
        <v/>
      </c>
      <c r="G2420" s="494"/>
      <c r="H2420" s="494"/>
      <c r="I2420" s="494"/>
      <c r="J2420" s="494"/>
    </row>
    <row r="2421" spans="1:10" ht="12.75" customHeight="1">
      <c r="A2421" s="137" t="s">
        <v>161</v>
      </c>
      <c r="B2421" s="138"/>
      <c r="C2421" s="188" t="str">
        <f>VLOOKUP(J2260,'TRI-3C'!$B$18:$FH$61,162,FALSE)</f>
        <v/>
      </c>
      <c r="G2421" s="494"/>
      <c r="H2421" s="494"/>
      <c r="I2421" s="494"/>
      <c r="J2421" s="494"/>
    </row>
    <row r="2422" spans="1:10" ht="12.75" customHeight="1">
      <c r="A2422" s="480" t="s">
        <v>163</v>
      </c>
      <c r="B2422" s="481"/>
      <c r="C2422" s="188" t="str">
        <f>VLOOKUP(J2260,'TRI-3C'!$B$18:$FH$61,163,FALSE)</f>
        <v/>
      </c>
      <c r="G2422" s="494"/>
      <c r="H2422" s="494"/>
      <c r="I2422" s="494"/>
      <c r="J2422" s="494"/>
    </row>
    <row r="2423" spans="1:10" ht="12.75" customHeight="1">
      <c r="D2423" s="503" t="s">
        <v>162</v>
      </c>
      <c r="E2423" s="503"/>
      <c r="F2423" s="152">
        <f ca="1">NOW()</f>
        <v>45994.739222569442</v>
      </c>
    </row>
    <row r="2426" spans="1:10" ht="12.75" customHeight="1">
      <c r="G2426" s="112"/>
    </row>
    <row r="2428" spans="1:10" ht="12.75" customHeight="1">
      <c r="B2428" s="495" t="s">
        <v>164</v>
      </c>
      <c r="C2428" s="495"/>
      <c r="F2428" s="116" t="s">
        <v>165</v>
      </c>
      <c r="G2428" s="116" t="s">
        <v>165</v>
      </c>
    </row>
    <row r="2461" spans="1:10" ht="12.75" customHeight="1">
      <c r="A2461" s="192" t="str">
        <f>IF('TRI-3C'!$DS$13="","",'TRI-3C'!$DS$13)</f>
        <v>Ejecutar actividades coordinadamente y con un control adecuado de fuerza y tonicidad muscular como: lanzar, atrapar y patear objetos y pelotas.</v>
      </c>
      <c r="B2461" s="154"/>
      <c r="C2461" s="154"/>
      <c r="D2461" s="154"/>
      <c r="E2461" s="154"/>
      <c r="F2461" s="155"/>
      <c r="G2461" s="122" t="e">
        <f>IF(A2461="","",VLOOKUP(J2342,'TRI-3C'!$B$18:$FH$61,121,FALSE))</f>
        <v>#N/A</v>
      </c>
      <c r="H2461" s="150"/>
      <c r="I2461" s="127" t="e">
        <f t="shared" ref="I2461:I2464" si="91">IF(G2461="","",G2461)</f>
        <v>#N/A</v>
      </c>
      <c r="J2461" s="126"/>
    </row>
    <row r="2462" spans="1:10" ht="12.75" customHeight="1">
      <c r="A2462" s="147" t="str">
        <f>IF('TRI-3C'!$DT$13="","",'TRI-3C'!$DT$13)</f>
        <v>Emplear su lado dominante en la realización de la mayoría de las actividades que utilice la mano, ojo y pie.</v>
      </c>
      <c r="B2462" s="139"/>
      <c r="C2462" s="139"/>
      <c r="F2462" s="128"/>
      <c r="G2462" s="124" t="e">
        <f>IF(A2462="","",VLOOKUP(J2342,'TRI-3C'!$B$18:$FH$61,123,FALSE))</f>
        <v>#N/A</v>
      </c>
      <c r="I2462" s="125" t="e">
        <f t="shared" si="91"/>
        <v>#N/A</v>
      </c>
      <c r="J2462" s="128"/>
    </row>
    <row r="2463" spans="1:10" ht="12.75" customHeight="1">
      <c r="A2463" s="148" t="str">
        <f>IF('TRI-3C'!$DU$13="","",'TRI-3C'!$DU$13)</f>
        <v>Galopar y salticar coordinadamente con obstáculos ejecutando circuitos.</v>
      </c>
      <c r="B2463" s="149"/>
      <c r="C2463" s="149"/>
      <c r="D2463" s="150"/>
      <c r="E2463" s="150"/>
      <c r="F2463" s="126"/>
      <c r="G2463" s="122" t="e">
        <f>IF(A2463="","",VLOOKUP(J2342,'TRI-3C'!$B$18:$FH$61,124,FALSE))</f>
        <v>#N/A</v>
      </c>
      <c r="H2463" s="150"/>
      <c r="I2463" s="127" t="e">
        <f t="shared" si="91"/>
        <v>#N/A</v>
      </c>
      <c r="J2463" s="126"/>
    </row>
    <row r="2464" spans="1:10" ht="12.75" customHeight="1">
      <c r="A2464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2464" s="139"/>
      <c r="C2464" s="139"/>
      <c r="F2464" s="128"/>
      <c r="G2464" s="124" t="e">
        <f>IF(A2464="","",VLOOKUP(J2342,'TRI-3C'!$B$18:$FH$61,125,FALSE))</f>
        <v>#N/A</v>
      </c>
      <c r="I2464" s="125" t="e">
        <f t="shared" si="91"/>
        <v>#N/A</v>
      </c>
      <c r="J2464" s="128"/>
    </row>
    <row r="2465" spans="1:10" ht="12.75" customHeight="1">
      <c r="A2465" s="151"/>
      <c r="B2465" s="129"/>
      <c r="C2465" s="129"/>
      <c r="D2465" s="130"/>
      <c r="E2465" s="130"/>
      <c r="F2465" s="131"/>
      <c r="G2465" s="132"/>
      <c r="H2465" s="130"/>
      <c r="I2465" s="133"/>
      <c r="J2465" s="131"/>
    </row>
    <row r="2466" spans="1:10" ht="12.75" customHeight="1">
      <c r="A2466" s="134"/>
      <c r="B2466" s="134"/>
      <c r="C2466" s="134"/>
      <c r="D2466" s="134"/>
      <c r="E2466" s="134"/>
      <c r="F2466" s="140"/>
      <c r="G2466" s="496"/>
      <c r="H2466" s="496"/>
      <c r="I2466" s="497"/>
      <c r="J2466" s="497"/>
    </row>
    <row r="2467" spans="1:10" ht="12.75" customHeight="1">
      <c r="A2467" s="487" t="s">
        <v>156</v>
      </c>
      <c r="B2467" s="488"/>
      <c r="C2467" s="135" t="s">
        <v>157</v>
      </c>
      <c r="G2467" s="494"/>
      <c r="H2467" s="494"/>
      <c r="I2467" s="494"/>
      <c r="J2467" s="494"/>
    </row>
    <row r="2468" spans="1:10" ht="12.75" customHeight="1">
      <c r="A2468" s="489" t="s">
        <v>158</v>
      </c>
      <c r="B2468" s="490"/>
      <c r="C2468" s="136" t="e">
        <f>VLOOKUP(J2342,'TRI-3C'!$B$18:$FH$61,128,FALSE)</f>
        <v>#N/A</v>
      </c>
      <c r="G2468" s="494"/>
      <c r="H2468" s="494"/>
      <c r="I2468" s="494"/>
      <c r="J2468" s="494"/>
    </row>
    <row r="2469" spans="1:10" ht="12.75" customHeight="1">
      <c r="A2469" s="491" t="s">
        <v>159</v>
      </c>
      <c r="B2469" s="492"/>
      <c r="C2469" s="493"/>
      <c r="G2469" s="494"/>
      <c r="H2469" s="494"/>
      <c r="I2469" s="494"/>
      <c r="J2469" s="494"/>
    </row>
    <row r="2470" spans="1:10" ht="12.75" customHeight="1">
      <c r="A2470" s="137" t="s">
        <v>160</v>
      </c>
      <c r="B2470" s="138"/>
      <c r="C2470" s="188" t="e">
        <f>VLOOKUP(J2342,'TRI-3C'!$B$18:$FH$61,129,FALSE)</f>
        <v>#N/A</v>
      </c>
      <c r="G2470" s="494"/>
      <c r="H2470" s="494"/>
      <c r="I2470" s="494"/>
      <c r="J2470" s="494"/>
    </row>
    <row r="2471" spans="1:10" ht="12.75" customHeight="1">
      <c r="A2471" s="137" t="s">
        <v>161</v>
      </c>
      <c r="B2471" s="138"/>
      <c r="C2471" s="188" t="e">
        <f>VLOOKUP(J2342,'TRI-3C'!$B$18:$FH$61,130,FALSE)</f>
        <v>#N/A</v>
      </c>
      <c r="G2471" s="494"/>
      <c r="H2471" s="494"/>
      <c r="I2471" s="494"/>
      <c r="J2471" s="494"/>
    </row>
    <row r="2472" spans="1:10" ht="12.75" customHeight="1">
      <c r="A2472" s="480" t="s">
        <v>163</v>
      </c>
      <c r="B2472" s="481"/>
      <c r="C2472" s="188" t="e">
        <f>VLOOKUP(J2342,'TRI-3C'!$B$18:$FH$61,131,FALSE)</f>
        <v>#N/A</v>
      </c>
      <c r="G2472" s="494"/>
      <c r="H2472" s="494"/>
      <c r="I2472" s="494"/>
      <c r="J2472" s="494"/>
    </row>
    <row r="2473" spans="1:10" ht="12.75" customHeight="1">
      <c r="D2473" s="503" t="s">
        <v>162</v>
      </c>
      <c r="E2473" s="503"/>
      <c r="F2473" s="152">
        <f ca="1">NOW()</f>
        <v>45994.739222569442</v>
      </c>
    </row>
    <row r="2476" spans="1:10" ht="12.75" customHeight="1">
      <c r="G2476" s="112"/>
    </row>
    <row r="2478" spans="1:10" ht="12.75" customHeight="1">
      <c r="B2478" s="495" t="s">
        <v>164</v>
      </c>
      <c r="C2478" s="495"/>
      <c r="F2478" s="116" t="s">
        <v>165</v>
      </c>
      <c r="G2478" s="116" t="s">
        <v>165</v>
      </c>
    </row>
    <row r="2503" spans="1:10" ht="12.75" customHeight="1">
      <c r="A2503" s="111" t="s">
        <v>153</v>
      </c>
      <c r="C2503" t="str">
        <f>IF(VLOOKUP(J2506,NOTAS!$D$14:$P$60,2,FALSE)="","",VLOOKUP(J2506,NOTAS!$D$14:$P$60,2,FALSE))</f>
        <v>GUILLEN ABRIL JEOVANNY EMMANUEL</v>
      </c>
    </row>
    <row r="2504" spans="1:10" ht="12.75" customHeight="1">
      <c r="A2504" s="111" t="s">
        <v>154</v>
      </c>
      <c r="C2504" t="str">
        <f>NOTAS!$B$14&amp; " "&amp;NOTAS!$B$15</f>
        <v>INICIAL II A</v>
      </c>
      <c r="F2504" s="111"/>
      <c r="G2504" s="116"/>
      <c r="H2504" s="117"/>
      <c r="I2504" s="118"/>
      <c r="J2504" s="117"/>
    </row>
    <row r="2505" spans="1:10" ht="12.75" customHeight="1">
      <c r="A2505" s="111" t="s">
        <v>6</v>
      </c>
      <c r="C2505" t="str">
        <f>NOTAS!$B$18</f>
        <v>2025-2026 MATUTINA</v>
      </c>
      <c r="H2505" s="117"/>
      <c r="I2505" s="118"/>
      <c r="J2505" s="117"/>
    </row>
    <row r="2506" spans="1:10" ht="12.75" customHeight="1" thickBot="1">
      <c r="A2506" s="486" t="s">
        <v>337</v>
      </c>
      <c r="B2506" s="486"/>
      <c r="I2506" s="114" t="s">
        <v>74</v>
      </c>
      <c r="J2506" s="121">
        <v>13</v>
      </c>
    </row>
    <row r="2507" spans="1:10" ht="12.75" customHeight="1">
      <c r="A2507" s="482" t="s">
        <v>155</v>
      </c>
      <c r="B2507" s="483"/>
      <c r="C2507" s="483"/>
      <c r="D2507" s="483"/>
      <c r="E2507" s="483"/>
      <c r="F2507" s="484"/>
      <c r="G2507" s="485" t="s">
        <v>141</v>
      </c>
      <c r="H2507" s="483"/>
      <c r="I2507" s="498" t="s">
        <v>141</v>
      </c>
      <c r="J2507" s="499"/>
    </row>
    <row r="2508" spans="1:10" ht="12.75" customHeight="1">
      <c r="A2508" s="500" t="str">
        <f>IF('TRI-3C'!G$10="","",'TRI-3C'!G$10)</f>
        <v>IDENTIDAD Y AUTONOMÍA</v>
      </c>
      <c r="B2508" s="501"/>
      <c r="C2508" s="501"/>
      <c r="D2508" s="501"/>
      <c r="E2508" s="501"/>
      <c r="F2508" s="502"/>
      <c r="G2508" s="160"/>
      <c r="H2508" s="161"/>
      <c r="I2508" s="162"/>
      <c r="J2508" s="163"/>
    </row>
    <row r="2509" spans="1:10" ht="12.75" customHeight="1">
      <c r="A2509" s="148" t="str">
        <f>IF('TRI-3C'!G$13="","",'TRI-3C'!G$13)</f>
        <v>Comunicar algunos datos de su identidad como: nombres completos, edad, nombres de familiares cercanos, lugar dónde vive.</v>
      </c>
      <c r="B2509" s="158"/>
      <c r="C2509" s="158"/>
      <c r="D2509" s="158"/>
      <c r="E2509" s="158"/>
      <c r="F2509" s="159"/>
      <c r="G2509" s="122" t="str">
        <f>IF(A2509="","",VLOOKUP(J2506,'TRI-3C'!$B$18:$FH$61,6,FALSE))</f>
        <v/>
      </c>
      <c r="H2509" s="150"/>
      <c r="I2509" s="127" t="str">
        <f>IF(G2509="","",G2509)</f>
        <v/>
      </c>
      <c r="J2509" s="126"/>
    </row>
    <row r="2510" spans="1:10" ht="12.75" customHeight="1">
      <c r="A2510" s="11" t="str">
        <f>IF('TRI-3C'!$H$13="","",'TRI-3C'!$H$13)</f>
        <v>Demostrar curiosidad por las características físicas (genitales) que le permiten reconocerse como niño y niña</v>
      </c>
      <c r="B2510" s="156"/>
      <c r="C2510" s="156"/>
      <c r="D2510" s="156"/>
      <c r="E2510" s="156"/>
      <c r="F2510" s="157"/>
      <c r="G2510" s="124" t="str">
        <f>IF(A2510="","",VLOOKUP(J2506,'TRI-3C'!$B$18:$FH$61,7,FALSE))</f>
        <v/>
      </c>
      <c r="I2510" s="125" t="str">
        <f t="shared" ref="I2510:I2526" si="92">IF(G2510="","",G2510)</f>
        <v/>
      </c>
      <c r="J2510" s="128"/>
    </row>
    <row r="2511" spans="1:10" ht="12.75" customHeight="1">
      <c r="A2511" s="148" t="str">
        <f>IF('TRI-3C'!$I$13="","",'TRI-3C'!$I$13)</f>
        <v>Identificar la importancia de usar el cinturón de seguridad para promover el autocuidado y la protección personal.</v>
      </c>
      <c r="B2511" s="149"/>
      <c r="C2511" s="149"/>
      <c r="D2511" s="150"/>
      <c r="E2511" s="150"/>
      <c r="F2511" s="126"/>
      <c r="G2511" s="122" t="str">
        <f>IF(A2511="","",VLOOKUP(J2506,'TRI-3C'!$B$18:$FH$61,8,FALSE))</f>
        <v/>
      </c>
      <c r="H2511" s="150"/>
      <c r="I2511" s="127" t="str">
        <f t="shared" si="92"/>
        <v/>
      </c>
      <c r="J2511" s="126"/>
    </row>
    <row r="2512" spans="1:10" ht="12.75" customHeight="1">
      <c r="A2512" s="147" t="str">
        <f>IF('TRI-3C'!$J$13="","",'TRI-3C'!$J$13)</f>
        <v>Identificar las situaciones de peligro a las que se puede exponer en su entorno inmediato y seguir pautas de comportamiento para evitarlas.</v>
      </c>
      <c r="B2512" s="139"/>
      <c r="C2512" s="139"/>
      <c r="F2512" s="128"/>
      <c r="G2512" s="124" t="str">
        <f>IF(A2512="","",VLOOKUP(J2506,'TRI-3C'!$B$18:$FH$61,9,FALSE))</f>
        <v/>
      </c>
      <c r="I2512" s="125" t="str">
        <f t="shared" si="92"/>
        <v/>
      </c>
      <c r="J2512" s="128"/>
    </row>
    <row r="2513" spans="1:10" ht="12.75" customHeight="1">
      <c r="A2513" s="148" t="str">
        <f>IF('TRI-3C'!$K$13="","",'TRI-3C'!$K$13)</f>
        <v>Identificar sus características físicas y las de las personas de su entorno como parte del proceso de aceptación de sí mismo y de respeto a los demás.</v>
      </c>
      <c r="B2513" s="149"/>
      <c r="C2513" s="149"/>
      <c r="D2513" s="150"/>
      <c r="E2513" s="150"/>
      <c r="F2513" s="126"/>
      <c r="G2513" s="122" t="str">
        <f>IF(A2513="","",VLOOKUP(J2506,'TRI-3C'!$B$18:$FH$61,10,FALSE))</f>
        <v/>
      </c>
      <c r="H2513" s="150"/>
      <c r="I2513" s="127" t="str">
        <f t="shared" si="92"/>
        <v/>
      </c>
      <c r="J2513" s="126"/>
    </row>
    <row r="2514" spans="1:10" ht="12.75" customHeight="1">
      <c r="A2514" s="147" t="str">
        <f>IF('TRI-3C'!$L$13="","",'TRI-3C'!$L$13)</f>
        <v>Identificar y manifestar sus emociones y sentimientos, expresando las causas de los mismos mediante el lenguaje verbal. (D.EIB.10.3.)</v>
      </c>
      <c r="B2514" s="139"/>
      <c r="C2514" s="139"/>
      <c r="F2514" s="128"/>
      <c r="G2514" s="124" t="str">
        <f>IF(A2514="","",VLOOKUP(J2506,'TRI-3C'!$B$18:$FH$61,11,FALSE))</f>
        <v/>
      </c>
      <c r="I2514" s="125" t="str">
        <f t="shared" si="92"/>
        <v/>
      </c>
      <c r="J2514" s="128"/>
    </row>
    <row r="2515" spans="1:10" ht="12.75" customHeight="1">
      <c r="A2515" s="192" t="str">
        <f>IF('TRI-3C'!$M$13="","",'TRI-3C'!$M$13)</f>
        <v>Identificarse como miembro de una familia reconociéndose como parte importante de la misma.</v>
      </c>
      <c r="B2515" s="154"/>
      <c r="C2515" s="154"/>
      <c r="D2515" s="154"/>
      <c r="E2515" s="154"/>
      <c r="F2515" s="155"/>
      <c r="G2515" s="122" t="str">
        <f>IF(A2515="","",VLOOKUP(J2506,'TRI-3C'!$B$18:$FH$61,12,FALSE))</f>
        <v/>
      </c>
      <c r="H2515" s="150"/>
      <c r="I2515" s="127" t="str">
        <f t="shared" si="92"/>
        <v/>
      </c>
      <c r="J2515" s="126"/>
    </row>
    <row r="2516" spans="1:10" ht="12.75" customHeight="1">
      <c r="A2516" s="147" t="str">
        <f>IF('TRI-3C'!$N$13="","",'TRI-3C'!$N$13)</f>
        <v>Practicar con autonomía hábitos de higiene personal como lavarse las manos, los dientes y la cara.</v>
      </c>
      <c r="B2516" s="139"/>
      <c r="C2516" s="139"/>
      <c r="F2516" s="128"/>
      <c r="G2516" s="124" t="str">
        <f>IF(A2516="","",VLOOKUP(J2506,'TRI-3C'!$B$18:$FH$61,13,FALSE))</f>
        <v/>
      </c>
      <c r="I2516" s="125" t="str">
        <f t="shared" si="92"/>
        <v/>
      </c>
      <c r="J2516" s="128"/>
    </row>
    <row r="2517" spans="1:10" ht="12.75" customHeight="1">
      <c r="A2517" s="148" t="str">
        <f>IF('TRI-3C'!$O$13="","",'TRI-3C'!$O$13)</f>
        <v>Practicar hábitos de orden ubicando los objetos en el lugar correspondiente.</v>
      </c>
      <c r="B2517" s="149"/>
      <c r="C2517" s="149"/>
      <c r="D2517" s="150"/>
      <c r="E2517" s="150"/>
      <c r="F2517" s="126"/>
      <c r="G2517" s="122" t="str">
        <f>IF(A2517="","",VLOOKUP(J2506,'TRI-3C'!$B$18:$FH$61,14,FALSE))</f>
        <v/>
      </c>
      <c r="H2517" s="150"/>
      <c r="I2517" s="127" t="str">
        <f t="shared" si="92"/>
        <v/>
      </c>
      <c r="J2517" s="126"/>
    </row>
    <row r="2518" spans="1:10" ht="12.75" customHeight="1">
      <c r="A2518" s="147" t="str">
        <f>IF('TRI-3C'!$P$13="","",'TRI-3C'!$P$13)</f>
        <v>Practicar las acciones a seguir en situaciones de riesgo como: temblores, incendios, entre otros, determinadas en el plan de contingencia institucional.</v>
      </c>
      <c r="B2518" s="139"/>
      <c r="C2518" s="139"/>
      <c r="F2518" s="128"/>
      <c r="G2518" s="124" t="str">
        <f>IF(A2518="","",VLOOKUP(J2506,'TRI-3C'!$B$18:$FH$61,15,FALSE))</f>
        <v/>
      </c>
      <c r="I2518" s="125" t="str">
        <f t="shared" si="92"/>
        <v/>
      </c>
      <c r="J2518" s="128"/>
    </row>
    <row r="2519" spans="1:10" ht="12.75" customHeight="1">
      <c r="A2519" s="148" t="str">
        <f>IF('TRI-3C'!$Q$13="","",'TRI-3C'!$Q$13)</f>
        <v>Practicar normas de seguridad para evitar accidentes a los que se puede exponer en su entorno inmediato.</v>
      </c>
      <c r="B2519" s="158"/>
      <c r="C2519" s="158"/>
      <c r="D2519" s="158"/>
      <c r="E2519" s="158"/>
      <c r="F2519" s="159"/>
      <c r="G2519" s="122" t="str">
        <f>IF(A2519="","",VLOOKUP(J2506,'TRI-3C'!$B$18:$FH$61,16,FALSE))</f>
        <v/>
      </c>
      <c r="H2519" s="150"/>
      <c r="I2519" s="127" t="str">
        <f t="shared" si="92"/>
        <v/>
      </c>
      <c r="J2519" s="126"/>
    </row>
    <row r="2520" spans="1:10" ht="12.75" customHeight="1">
      <c r="A2520" s="11" t="str">
        <f>IF('TRI-3C'!$R$13="","",'TRI-3C'!$R$13)</f>
        <v>Realiza independientemente normas de aseo al ir al baño.</v>
      </c>
      <c r="B2520" s="156"/>
      <c r="C2520" s="156"/>
      <c r="D2520" s="156"/>
      <c r="E2520" s="156"/>
      <c r="F2520" s="157"/>
      <c r="G2520" s="124" t="str">
        <f>IF(A2520="","",VLOOKUP(J2506,'TRI-3C'!$B$18:$FH$61,17,FALSE))</f>
        <v/>
      </c>
      <c r="I2520" s="125" t="str">
        <f t="shared" si="92"/>
        <v/>
      </c>
      <c r="J2520" s="128"/>
    </row>
    <row r="2521" spans="1:10" ht="12.75" customHeight="1">
      <c r="A2521" s="148" t="str">
        <f>IF('TRI-3C'!$S$13="","",'TRI-3C'!$S$13)</f>
        <v>Reconocer la importancia del uso del casco y demás indumentaria de pro tección para protegerse de lesiones en actividades que requieran su uso</v>
      </c>
      <c r="B2521" s="149"/>
      <c r="C2521" s="149"/>
      <c r="D2521" s="150"/>
      <c r="E2521" s="150"/>
      <c r="F2521" s="126"/>
      <c r="G2521" s="122" t="str">
        <f>IF(A2521="","",VLOOKUP(J2506,'TRI-3C'!$B$18:$FH$61,18,FALSE))</f>
        <v/>
      </c>
      <c r="H2521" s="150"/>
      <c r="I2521" s="127" t="str">
        <f t="shared" si="92"/>
        <v/>
      </c>
      <c r="J2521" s="126"/>
    </row>
    <row r="2522" spans="1:10" ht="12.75" customHeight="1">
      <c r="A2522" s="147" t="str">
        <f>IF('TRI-3C'!$T$13="","",'TRI-3C'!$T$13)</f>
        <v>Reconocer situaciones problémicas en las actividades escolares para solucionarlas de forma creativa y con autonomía.</v>
      </c>
      <c r="B2522" s="139"/>
      <c r="C2522" s="139"/>
      <c r="F2522" s="128"/>
      <c r="G2522" s="124" t="str">
        <f>IF(A2522="","",VLOOKUP(J2506,'TRI-3C'!$B$18:$FH$61,19,FALSE))</f>
        <v/>
      </c>
      <c r="I2522" s="125" t="str">
        <f t="shared" si="92"/>
        <v/>
      </c>
      <c r="J2522" s="128"/>
    </row>
    <row r="2523" spans="1:10" ht="12.75" customHeight="1">
      <c r="A2523" s="148" t="str">
        <f>IF('TRI-3C'!$U$13="","",'TRI-3C'!$U$13)</f>
        <v>Seleccionar las prendas de vestir de acuerdo al estado climático (prendas para el frío / prendas para el calor).</v>
      </c>
      <c r="B2523" s="149"/>
      <c r="C2523" s="149"/>
      <c r="D2523" s="150"/>
      <c r="E2523" s="150"/>
      <c r="F2523" s="126"/>
      <c r="G2523" s="122" t="str">
        <f>IF(A2523="","",VLOOKUP(J2506,'TRI-3C'!$B$18:$FH$61,20,FALSE))</f>
        <v/>
      </c>
      <c r="H2523" s="150"/>
      <c r="I2523" s="127" t="str">
        <f t="shared" si="92"/>
        <v/>
      </c>
      <c r="J2523" s="126"/>
    </row>
    <row r="2524" spans="1:10" ht="12.75" customHeight="1">
      <c r="A2524" s="147" t="str">
        <f>IF('TRI-3C'!$V$13="","",'TRI-3C'!$V$13)</f>
        <v>Tomar decisiones con respecto a la elección de actividades, vestuario entre otros, en función de sus gustos y preferencias, argumentando las mismas.</v>
      </c>
      <c r="B2524" s="139"/>
      <c r="C2524" s="139"/>
      <c r="F2524" s="128"/>
      <c r="G2524" s="124" t="str">
        <f>IF(A2524="","",VLOOKUP(J2506,'TRI-3C'!$B$18:$FH$61,21,FALSE))</f>
        <v/>
      </c>
      <c r="I2524" s="125" t="str">
        <f t="shared" si="92"/>
        <v/>
      </c>
      <c r="J2524" s="128"/>
    </row>
    <row r="2525" spans="1:10" ht="12.75" customHeight="1">
      <c r="A2525" s="192" t="str">
        <f>IF('TRI-3C'!$W$13="","",'TRI-3C'!$W$13)</f>
        <v>Utilizar la cuchara, tenedor y el vaso cuando se alimenta de manera autónoma.</v>
      </c>
      <c r="B2525" s="154"/>
      <c r="C2525" s="154"/>
      <c r="D2525" s="154"/>
      <c r="E2525" s="154"/>
      <c r="F2525" s="155"/>
      <c r="G2525" s="122" t="str">
        <f>IF(A2525="","",VLOOKUP(J2506,'TRI-3C'!$B$18:$FH$61,22,FALSE))</f>
        <v/>
      </c>
      <c r="H2525" s="150"/>
      <c r="I2525" s="127" t="str">
        <f t="shared" si="92"/>
        <v/>
      </c>
      <c r="J2525" s="126"/>
    </row>
    <row r="2526" spans="1:10" ht="12.75" customHeight="1">
      <c r="A2526" s="147" t="str">
        <f>IF('TRI-3C'!$X$13="","",'TRI-3C'!$X$13)</f>
        <v>Vestirse y desvestirse de manera independiente con prendas de vestir sencillas. (D.EIB.10.5)</v>
      </c>
      <c r="B2526" s="139"/>
      <c r="C2526" s="139"/>
      <c r="F2526" s="128"/>
      <c r="G2526" s="124" t="str">
        <f>IF(A2526="","",VLOOKUP(J2506,'TRI-3C'!$B$18:$FH$61,23,FALSE))</f>
        <v/>
      </c>
      <c r="I2526" s="125" t="str">
        <f t="shared" si="92"/>
        <v/>
      </c>
      <c r="J2526" s="128"/>
    </row>
    <row r="2527" spans="1:10" ht="12.75" customHeight="1">
      <c r="A2527" s="165" t="str">
        <f>'BI-1T'!$A$8</f>
        <v>CONVIVENCIA</v>
      </c>
      <c r="B2527" s="149"/>
      <c r="C2527" s="149"/>
      <c r="D2527" s="150"/>
      <c r="E2527" s="150"/>
      <c r="F2527" s="126"/>
      <c r="G2527" s="122" t="str">
        <f>IF(A2527="","",VLOOKUP(J2506,'TRI-3C'!$B$18:$FH$61,24,FALSE))</f>
        <v/>
      </c>
      <c r="H2527" s="150"/>
      <c r="I2527" s="127"/>
      <c r="J2527" s="126"/>
    </row>
    <row r="2528" spans="1:10" ht="12.75" customHeight="1">
      <c r="A2528" s="147" t="str">
        <f>IF('TRI-3C'!$Z$13="","",'TRI-3C'!$Z$13)</f>
        <v>Apoyar y motivar a otras personas a participar en actividades grupales, particularmente a quienes muestran dificultades al hacerlo</v>
      </c>
      <c r="B2528" s="139"/>
      <c r="C2528" s="139"/>
      <c r="F2528" s="128"/>
      <c r="G2528" s="124" t="str">
        <f>IF(A2528="","",VLOOKUP(J2506,'TRI-3C'!$B$18:$FH$61,25,FALSE))</f>
        <v/>
      </c>
      <c r="I2528" s="125" t="str">
        <f t="shared" ref="I2528:I2542" si="93">IF(G2528="","",G2528)</f>
        <v/>
      </c>
      <c r="J2528" s="128"/>
    </row>
    <row r="2529" spans="1:10" ht="12.75" customHeight="1">
      <c r="A2529" s="148" t="str">
        <f>IF('TRI-3C'!$AA$13="","",'TRI-3C'!$AA$13)</f>
        <v>Asumir y respetar normas de convivencia en la institución de educación inicial y en el hogar acordadas con el adulto. (D.EIB.10.15.)</v>
      </c>
      <c r="B2529" s="158"/>
      <c r="C2529" s="158"/>
      <c r="D2529" s="158"/>
      <c r="E2529" s="158"/>
      <c r="F2529" s="159"/>
      <c r="G2529" s="122" t="str">
        <f>IF(A2529="","",VLOOKUP(J2506,'TRI-3C'!$B$18:$FH$61,26,FALSE))</f>
        <v/>
      </c>
      <c r="H2529" s="150"/>
      <c r="I2529" s="127" t="str">
        <f t="shared" si="93"/>
        <v/>
      </c>
      <c r="J2529" s="126"/>
    </row>
    <row r="2530" spans="1:10" ht="12.75" customHeight="1">
      <c r="A2530" s="11" t="str">
        <f>IF('TRI-3C'!$AB$13="","",'TRI-3C'!$AB$13)</f>
        <v>Colaborar en actividades que se desarrollan con otros niños y adultos de su entorno.</v>
      </c>
      <c r="B2530" s="156"/>
      <c r="C2530" s="156"/>
      <c r="D2530" s="156"/>
      <c r="E2530" s="156"/>
      <c r="F2530" s="157"/>
      <c r="G2530" s="124" t="str">
        <f>IF(A2530="","",VLOOKUP(J2506,'TRI-3C'!$B$18:$FH$61,27,FALSE))</f>
        <v/>
      </c>
      <c r="I2530" s="125" t="str">
        <f t="shared" si="93"/>
        <v/>
      </c>
      <c r="J2530" s="128"/>
    </row>
    <row r="2531" spans="1:10" ht="12.75" customHeight="1">
      <c r="A2531" s="148" t="str">
        <f>IF('TRI-3C'!$AC$13="","",'TRI-3C'!$AC$13)</f>
        <v>Demostrar actitudes de solidaridad ante situaciones de necesidad de sus compañeros y adultos de su entorno</v>
      </c>
      <c r="B2531" s="149"/>
      <c r="C2531" s="149"/>
      <c r="D2531" s="150"/>
      <c r="E2531" s="150"/>
      <c r="F2531" s="126"/>
      <c r="G2531" s="122" t="str">
        <f>IF(A2531="","",VLOOKUP(J2506,'TRI-3C'!$B$18:$FH$61,28,FALSE))</f>
        <v/>
      </c>
      <c r="H2531" s="150"/>
      <c r="I2531" s="127" t="str">
        <f t="shared" si="93"/>
        <v/>
      </c>
      <c r="J2531" s="126"/>
    </row>
    <row r="2532" spans="1:10" ht="12.75" customHeight="1">
      <c r="A253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532" s="139"/>
      <c r="C2532" s="139"/>
      <c r="F2532" s="128"/>
      <c r="G2532" s="124" t="str">
        <f>IF(A2532="","",VLOOKUP(J2506,'TRI-3C'!$B$18:$FH$61,29,FALSE))</f>
        <v/>
      </c>
      <c r="I2532" s="125" t="str">
        <f t="shared" si="93"/>
        <v/>
      </c>
      <c r="J2532" s="128"/>
    </row>
    <row r="2533" spans="1:10" ht="12.75" customHeight="1">
      <c r="A2533" s="148" t="str">
        <f>IF('TRI-3C'!$AE$13="","",'TRI-3C'!$AE$13)</f>
        <v>Demostrar preferencia de jugar la mayor parte del tiempo con un amigo estableciendo niveles de empatías más estables.</v>
      </c>
      <c r="B2533" s="149"/>
      <c r="C2533" s="149"/>
      <c r="D2533" s="150"/>
      <c r="E2533" s="150"/>
      <c r="F2533" s="126"/>
      <c r="G2533" s="122" t="str">
        <f>IF(A2533="","",VLOOKUP(J2506,'TRI-3C'!$B$18:$FH$61,30,FALSE))</f>
        <v/>
      </c>
      <c r="H2533" s="150"/>
      <c r="I2533" s="127" t="str">
        <f t="shared" si="93"/>
        <v/>
      </c>
      <c r="J2533" s="126"/>
    </row>
    <row r="2534" spans="1:10" ht="12.75" customHeight="1">
      <c r="A2534" s="147" t="str">
        <f>IF('TRI-3C'!$AF$13="","",'TRI-3C'!$AF$13)</f>
        <v>Demostrar sensibilidad ante deseos, emociones y sentimientos de otras personas.</v>
      </c>
      <c r="B2534" s="139"/>
      <c r="C2534" s="139"/>
      <c r="F2534" s="128"/>
      <c r="G2534" s="124" t="str">
        <f>IF(A2534="","",VLOOKUP(J2506,'TRI-3C'!$B$18:$FH$61,31,FALSE))</f>
        <v/>
      </c>
      <c r="I2534" s="125" t="str">
        <f t="shared" si="93"/>
        <v/>
      </c>
      <c r="J2534" s="128"/>
    </row>
    <row r="2535" spans="1:10" ht="12.75" customHeight="1">
      <c r="A2535" s="192" t="str">
        <f>IF('TRI-3C'!$AG$13="","",'TRI-3C'!$AG$13)</f>
        <v>Desarrollar la capacidad de esperar para obtener una recompensa mayor en el futuro.</v>
      </c>
      <c r="B2535" s="154"/>
      <c r="C2535" s="154"/>
      <c r="D2535" s="154"/>
      <c r="E2535" s="154"/>
      <c r="F2535" s="155"/>
      <c r="G2535" s="122" t="str">
        <f>IF(A2535="","",VLOOKUP(J2506,'TRI-3C'!$B$18:$FH$61,32,FALSE))</f>
        <v/>
      </c>
      <c r="H2535" s="150"/>
      <c r="I2535" s="127" t="str">
        <f t="shared" si="93"/>
        <v/>
      </c>
      <c r="J2535" s="126"/>
    </row>
    <row r="2536" spans="1:10" ht="12.75" customHeight="1">
      <c r="A2536" s="147" t="str">
        <f>IF('TRI-3C'!$AH$13="","",'TRI-3C'!$AH$13)</f>
        <v>Identificar instituciones y profesiones que brindan servicios a la comunidad y los roles que ellos cumplen.</v>
      </c>
      <c r="B2536" s="139"/>
      <c r="C2536" s="139"/>
      <c r="F2536" s="128"/>
      <c r="G2536" s="124" t="str">
        <f>IF(A2536="","",VLOOKUP(J2506,'TRI-3C'!$B$18:$FH$61,33,FALSE))</f>
        <v/>
      </c>
      <c r="I2536" s="125" t="str">
        <f t="shared" si="93"/>
        <v/>
      </c>
      <c r="J2536" s="128"/>
    </row>
    <row r="2537" spans="1:10" ht="12.75" customHeight="1">
      <c r="A2537" s="148" t="str">
        <f>IF('TRI-3C'!$AI$13="","",'TRI-3C'!$AI$13)</f>
        <v>Identificar las profesiones, oficios y ocupaciones que cumplen los miembros de su familia.</v>
      </c>
      <c r="B2537" s="149"/>
      <c r="C2537" s="149"/>
      <c r="D2537" s="150"/>
      <c r="E2537" s="150"/>
      <c r="F2537" s="126"/>
      <c r="G2537" s="122" t="str">
        <f>IF(A2537="","",VLOOKUP(J2506,'TRI-3C'!$B$18:$FH$61,34,FALSE))</f>
        <v/>
      </c>
      <c r="H2537" s="150"/>
      <c r="I2537" s="127" t="str">
        <f t="shared" si="93"/>
        <v/>
      </c>
      <c r="J2537" s="126"/>
    </row>
    <row r="2538" spans="1:10" ht="12.75" customHeight="1">
      <c r="A2538" s="147" t="str">
        <f>IF('TRI-3C'!$AJ$13="","",'TRI-3C'!$AJ$13)</f>
        <v>Incrementar su campo de interrelación con otras personas a más del grupo familiar y escolar interactuando con mayor facilidad.</v>
      </c>
      <c r="B2538" s="139"/>
      <c r="C2538" s="139"/>
      <c r="F2538" s="128"/>
      <c r="G2538" s="124" t="str">
        <f>IF(A2538="","",VLOOKUP(J2506,'TRI-3C'!$B$18:$FH$61,35,FALSE))</f>
        <v/>
      </c>
      <c r="I2538" s="125" t="str">
        <f t="shared" si="93"/>
        <v/>
      </c>
      <c r="J2538" s="128"/>
    </row>
    <row r="2539" spans="1:10" ht="12.75" customHeight="1">
      <c r="A253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2539" s="158"/>
      <c r="C2539" s="158"/>
      <c r="D2539" s="158"/>
      <c r="E2539" s="158"/>
      <c r="F2539" s="159"/>
      <c r="G2539" s="122" t="str">
        <f>IF(A2539="","",VLOOKUP(J2506,'TRI-3C'!$B$18:$FH$61,36,FALSE))</f>
        <v/>
      </c>
      <c r="H2539" s="150"/>
      <c r="I2539" s="127" t="str">
        <f t="shared" si="93"/>
        <v/>
      </c>
      <c r="J2539" s="126"/>
    </row>
    <row r="2540" spans="1:10" ht="12.75" customHeight="1">
      <c r="A2540" s="11" t="str">
        <f>IF('TRI-3C'!$AL$13="","",'TRI-3C'!$AL$13)</f>
        <v>Participar juegos grupales siguiendo las reglas y asumiendo roles que le permitan mantener un ambiente armónico con sus pares. (D.EIB.10.11.)</v>
      </c>
      <c r="B2540" s="156"/>
      <c r="C2540" s="156"/>
      <c r="D2540" s="156"/>
      <c r="E2540" s="156"/>
      <c r="F2540" s="157"/>
      <c r="G2540" s="124" t="str">
        <f>IF(A2540="","",VLOOKUP(J2506,'TRI-3C'!$B$18:$FH$61,37,FALSE))</f>
        <v/>
      </c>
      <c r="I2540" s="125" t="str">
        <f t="shared" si="93"/>
        <v/>
      </c>
      <c r="J2540" s="128"/>
    </row>
    <row r="2541" spans="1:10" ht="12.75" customHeight="1">
      <c r="A2541" s="148" t="str">
        <f>IF('TRI-3C'!$AM$13="","",'TRI-3C'!$AM$13)</f>
        <v>Practicar la costumbre de ahorrar para ocasiones y casos especiales</v>
      </c>
      <c r="B2541" s="149"/>
      <c r="C2541" s="149"/>
      <c r="D2541" s="150"/>
      <c r="E2541" s="150"/>
      <c r="F2541" s="126"/>
      <c r="G2541" s="122" t="str">
        <f>IF(A2541="","",VLOOKUP(J2506,'TRI-3C'!$B$18:$FH$61,38,FALSE))</f>
        <v/>
      </c>
      <c r="H2541" s="150"/>
      <c r="I2541" s="127" t="str">
        <f t="shared" si="93"/>
        <v/>
      </c>
      <c r="J2541" s="126"/>
    </row>
    <row r="2542" spans="1:10" ht="12.75" customHeight="1">
      <c r="A254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2542" s="139"/>
      <c r="C2542" s="139"/>
      <c r="F2542" s="128"/>
      <c r="G2542" s="124" t="str">
        <f>IF(A2542="","",VLOOKUP(J2506,'TRI-3C'!$B$18:$FH$61,39,FALSE))</f>
        <v/>
      </c>
      <c r="I2542" s="125" t="str">
        <f t="shared" si="93"/>
        <v/>
      </c>
      <c r="J2542" s="128"/>
    </row>
    <row r="2543" spans="1:10" ht="12.75" customHeight="1">
      <c r="A2543" s="165" t="str">
        <f>'BI-1T'!$A$9</f>
        <v>RELACIONES CON EL MEDIO NATURAL Y CULTURAL</v>
      </c>
      <c r="B2543" s="149"/>
      <c r="C2543" s="149"/>
      <c r="D2543" s="150"/>
      <c r="E2543" s="150"/>
      <c r="F2543" s="126"/>
      <c r="G2543" s="122" t="str">
        <f>IF(A2543="","",VLOOKUP(J2506,'TRI-3C'!$B$18:$FH$61,40,FALSE))</f>
        <v/>
      </c>
      <c r="H2543" s="150"/>
      <c r="I2543" s="127"/>
      <c r="J2543" s="126"/>
    </row>
    <row r="2544" spans="1:10" ht="12.75" customHeight="1">
      <c r="A254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2544" s="139"/>
      <c r="C2544" s="139"/>
      <c r="F2544" s="128"/>
      <c r="G2544" s="124" t="str">
        <f>IF(A2544="","",VLOOKUP(J2506,'TRI-3C'!$B$18:$FH$61,41,FALSE))</f>
        <v/>
      </c>
      <c r="I2544" s="125" t="str">
        <f t="shared" ref="I2544:I2563" si="94">IF(G2544="","",G2544)</f>
        <v/>
      </c>
      <c r="J2544" s="128"/>
    </row>
    <row r="2545" spans="1:10" ht="12.75" customHeight="1">
      <c r="A2545" s="192" t="str">
        <f>IF('TRI-3C'!$AQ$13="","",'TRI-3C'!$AQ$13)</f>
        <v>Construir conexiones emocionales con su contexto natural (plantas, animales, agua, tierra, aire) y social.</v>
      </c>
      <c r="B2545" s="154"/>
      <c r="C2545" s="154"/>
      <c r="D2545" s="154"/>
      <c r="E2545" s="154"/>
      <c r="F2545" s="155"/>
      <c r="G2545" s="122" t="str">
        <f>IF(A2545="","",VLOOKUP(J2506,'TRI-3C'!$B$18:$FH$61,42,FALSE))</f>
        <v/>
      </c>
      <c r="H2545" s="150"/>
      <c r="I2545" s="127" t="str">
        <f t="shared" si="94"/>
        <v/>
      </c>
      <c r="J2545" s="126"/>
    </row>
    <row r="2546" spans="1:10" ht="12.75" customHeight="1">
      <c r="A2546" s="147" t="str">
        <f>IF('TRI-3C'!$AR$13="","",'TRI-3C'!$AR$13)</f>
        <v>dentificar en las actividades diarias oportunidades para aprovechar los recursos y reducir los residuos para proteger el entorno natural</v>
      </c>
      <c r="B2546" s="139"/>
      <c r="C2546" s="139"/>
      <c r="F2546" s="128"/>
      <c r="G2546" s="124" t="str">
        <f>IF(A2546="","",VLOOKUP(J2506,'TRI-3C'!$B$18:$FH$61,43,FALSE))</f>
        <v/>
      </c>
      <c r="I2546" s="125" t="str">
        <f t="shared" si="94"/>
        <v/>
      </c>
      <c r="J2546" s="128"/>
    </row>
    <row r="2547" spans="1:10" ht="12.75" customHeight="1">
      <c r="A2547" s="148" t="str">
        <f>IF('TRI-3C'!$AS$13="","",'TRI-3C'!$AS$13)</f>
        <v>Diferenciar entre alimentos nutritivos y no nutritivos identificando los beneficios de una alimentación sana y saludable.</v>
      </c>
      <c r="B2547" s="149"/>
      <c r="C2547" s="149"/>
      <c r="D2547" s="150"/>
      <c r="E2547" s="150"/>
      <c r="F2547" s="126"/>
      <c r="G2547" s="122" t="str">
        <f>IF(A2547="","",VLOOKUP(J2506,'TRI-3C'!$B$18:$FH$61,44,FALSE))</f>
        <v/>
      </c>
      <c r="H2547" s="150"/>
      <c r="I2547" s="127" t="str">
        <f t="shared" si="94"/>
        <v/>
      </c>
      <c r="J2547" s="126"/>
    </row>
    <row r="2548" spans="1:10" ht="12.75" customHeight="1">
      <c r="A2548" s="147" t="str">
        <f>IF('TRI-3C'!$AT$13="","",'TRI-3C'!$AT$13)</f>
        <v>Diferenciar entre lo que le pertenece, lo que pertenece a los demás y lo que pertenece al grupo o comunidad.</v>
      </c>
      <c r="B2548" s="139"/>
      <c r="C2548" s="139"/>
      <c r="F2548" s="128"/>
      <c r="G2548" s="124" t="str">
        <f>IF(A2548="","",VLOOKUP(J2506,'TRI-3C'!$B$18:$FH$61,45,FALSE))</f>
        <v/>
      </c>
      <c r="I2548" s="125" t="str">
        <f t="shared" si="94"/>
        <v/>
      </c>
      <c r="J2548" s="128"/>
    </row>
    <row r="2549" spans="1:10" ht="12.75" customHeight="1">
      <c r="A2549" s="148" t="str">
        <f>IF('TRI-3C'!$AU$13="","",'TRI-3C'!$AU$13)</f>
        <v>Diferenciar los seres vivos y elementos no vivos de su entorno explorando su mundo natural.</v>
      </c>
      <c r="B2549" s="158"/>
      <c r="C2549" s="158"/>
      <c r="D2549" s="158"/>
      <c r="E2549" s="158"/>
      <c r="F2549" s="159"/>
      <c r="G2549" s="122" t="str">
        <f>IF(A2549="","",VLOOKUP(J2506,'TRI-3C'!$B$18:$FH$61,46,FALSE))</f>
        <v/>
      </c>
      <c r="H2549" s="150"/>
      <c r="I2549" s="127" t="str">
        <f t="shared" si="94"/>
        <v/>
      </c>
      <c r="J2549" s="126"/>
    </row>
    <row r="2550" spans="1:10" ht="12.75" customHeight="1">
      <c r="A2550" s="11" t="str">
        <f>IF('TRI-3C'!$AV$13="","",'TRI-3C'!$AV$13)</f>
        <v>Establecer comparaciones entre los elementos del entorno a través de la discriminación sensorial.</v>
      </c>
      <c r="B2550" s="156"/>
      <c r="C2550" s="156"/>
      <c r="D2550" s="156"/>
      <c r="E2550" s="156"/>
      <c r="F2550" s="157"/>
      <c r="G2550" s="124" t="str">
        <f>IF(A2550="","",VLOOKUP(J2506,'TRI-3C'!$B$18:$FH$61,47,FALSE))</f>
        <v/>
      </c>
      <c r="I2550" s="125" t="str">
        <f t="shared" si="94"/>
        <v/>
      </c>
      <c r="J2550" s="128"/>
    </row>
    <row r="2551" spans="1:10" ht="12.75" customHeight="1">
      <c r="A2551" s="148" t="str">
        <f>IF('TRI-3C'!$AW$13="","",'TRI-3C'!$AW$13)</f>
        <v>Explorar e identificar los diferentes elementos y fenómenos del entorno natural mediante procesos que propicien la indagación.</v>
      </c>
      <c r="B2551" s="149"/>
      <c r="C2551" s="149"/>
      <c r="D2551" s="150"/>
      <c r="E2551" s="150"/>
      <c r="F2551" s="126"/>
      <c r="G2551" s="122" t="str">
        <f>IF(A2551="","",VLOOKUP(J2506,'TRI-3C'!$B$18:$FH$61,48,FALSE))</f>
        <v/>
      </c>
      <c r="H2551" s="150"/>
      <c r="I2551" s="127" t="str">
        <f t="shared" si="94"/>
        <v/>
      </c>
      <c r="J2551" s="126"/>
    </row>
    <row r="2552" spans="1:10" ht="12.75" customHeight="1">
      <c r="A2552" s="147" t="str">
        <f>IF('TRI-3C'!$AX$13="","",'TRI-3C'!$AX$13)</f>
        <v>Identificar características de las plantas por su utilidad, estableciendo diferencias entre ellas.</v>
      </c>
      <c r="B2552" s="139"/>
      <c r="C2552" s="139"/>
      <c r="F2552" s="128"/>
      <c r="G2552" s="124" t="str">
        <f>IF(A2552="","",VLOOKUP(J2506,'TRI-3C'!$B$18:$FH$61,49,FALSE))</f>
        <v/>
      </c>
      <c r="I2552" s="125" t="str">
        <f t="shared" si="94"/>
        <v/>
      </c>
      <c r="J2552" s="128"/>
    </row>
    <row r="2553" spans="1:10" ht="12.75" customHeight="1">
      <c r="A2553" s="148" t="str">
        <f>IF('TRI-3C'!$AY$13="","",'TRI-3C'!$AY$13)</f>
        <v>Identificar las características de los animales domésticos y silvestres estableciendo las diferencias entre ellos.</v>
      </c>
      <c r="B2553" s="149"/>
      <c r="C2553" s="149"/>
      <c r="D2553" s="150"/>
      <c r="E2553" s="150"/>
      <c r="F2553" s="126"/>
      <c r="G2553" s="122" t="str">
        <f>IF(A2553="","",VLOOKUP(J2506,'TRI-3C'!$B$18:$FH$61,50,FALSE))</f>
        <v/>
      </c>
      <c r="H2553" s="150"/>
      <c r="I2553" s="127" t="str">
        <f t="shared" si="94"/>
        <v/>
      </c>
      <c r="J2553" s="126"/>
    </row>
    <row r="2554" spans="1:10" ht="12.75" customHeight="1">
      <c r="A2554" s="147" t="str">
        <f>IF('TRI-3C'!$AZ$13="","",'TRI-3C'!$AZ$13)</f>
        <v>Identificar las características del mar y reconocerlo como una parte integral del territorio nacional</v>
      </c>
      <c r="B2554" s="139"/>
      <c r="C2554" s="139"/>
      <c r="F2554" s="128"/>
      <c r="G2554" s="124" t="str">
        <f>IF(A2554="","",VLOOKUP(J2506,'TRI-3C'!$B$18:$FH$61,51,FALSE))</f>
        <v/>
      </c>
      <c r="I2554" s="125" t="str">
        <f t="shared" si="94"/>
        <v/>
      </c>
      <c r="J2554" s="128"/>
    </row>
    <row r="2555" spans="1:10" ht="12.75" customHeight="1">
      <c r="A2555" s="192" t="str">
        <f>IF('TRI-3C'!$BA$13="","",'TRI-3C'!$BA$13)</f>
        <v>Identificar prácticas socioculturales de su localidad demostrando curiosidad ante sus tradiciones.</v>
      </c>
      <c r="B2555" s="154"/>
      <c r="C2555" s="154"/>
      <c r="D2555" s="154"/>
      <c r="E2555" s="154"/>
      <c r="F2555" s="155"/>
      <c r="G2555" s="122" t="str">
        <f>IF(A2555="","",VLOOKUP(J2506,'TRI-3C'!$B$18:$FH$61,52,FALSE))</f>
        <v/>
      </c>
      <c r="H2555" s="150"/>
      <c r="I2555" s="127" t="str">
        <f t="shared" si="94"/>
        <v/>
      </c>
      <c r="J2555" s="126"/>
    </row>
    <row r="2556" spans="1:10" ht="12.75" customHeight="1">
      <c r="A2556" s="147" t="str">
        <f>IF('TRI-3C'!$BB$13="","",'TRI-3C'!$BB$13)</f>
        <v>Observar el proceso del ciclo vital de las plantas mediante actividades de experimentación.</v>
      </c>
      <c r="B2556" s="139"/>
      <c r="C2556" s="139"/>
      <c r="F2556" s="128"/>
      <c r="G2556" s="124" t="str">
        <f>IF(A2556="","",VLOOKUP(J2506,'TRI-3C'!$B$18:$FH$61,53,FALSE))</f>
        <v/>
      </c>
      <c r="I2556" s="125" t="str">
        <f t="shared" si="94"/>
        <v/>
      </c>
      <c r="J2556" s="128"/>
    </row>
    <row r="2557" spans="1:10" ht="12.75" customHeight="1">
      <c r="A2557" s="148" t="str">
        <f>IF('TRI-3C'!$BC$13="","",'TRI-3C'!$BC$13)</f>
        <v>Participar en actividades lúdicas para identificar prácticas de movilidad que ayudan a cuidar el planeta</v>
      </c>
      <c r="B2557" s="149"/>
      <c r="C2557" s="149"/>
      <c r="D2557" s="150"/>
      <c r="E2557" s="150"/>
      <c r="F2557" s="126"/>
      <c r="G2557" s="122" t="str">
        <f>IF(A2557="","",VLOOKUP(J2506,'TRI-3C'!$B$18:$FH$61,54,FALSE))</f>
        <v/>
      </c>
      <c r="H2557" s="150"/>
      <c r="I2557" s="127" t="str">
        <f t="shared" si="94"/>
        <v/>
      </c>
      <c r="J2557" s="126"/>
    </row>
    <row r="2558" spans="1:10" ht="12.75" customHeight="1">
      <c r="A2558" s="147" t="str">
        <f>IF('TRI-3C'!$BD$13="","",'TRI-3C'!$BD$13)</f>
        <v>Participar en algunas prácticas tradicionales de su entorno disfrutando y respetando las diferentes manifestaciones culturales</v>
      </c>
      <c r="B2558" s="139"/>
      <c r="C2558" s="139"/>
      <c r="F2558" s="128"/>
      <c r="G2558" s="124" t="str">
        <f>IF(A2558="","",VLOOKUP(J2506,'TRI-3C'!$B$18:$FH$61,55,FALSE))</f>
        <v/>
      </c>
      <c r="I2558" s="125" t="str">
        <f t="shared" si="94"/>
        <v/>
      </c>
      <c r="J2558" s="128"/>
    </row>
    <row r="2559" spans="1:10" ht="12.75" customHeight="1">
      <c r="A2559" s="148" t="str">
        <f>IF('TRI-3C'!$BE$13="","",'TRI-3C'!$BE$13)</f>
        <v>Practicar hábitos de cuidado y conservación del medio ambiente que eviten la contaminación del aire, suelo y agua. (D.EIB.10.19.)</v>
      </c>
      <c r="B2559" s="158"/>
      <c r="C2559" s="158"/>
      <c r="D2559" s="158"/>
      <c r="E2559" s="158"/>
      <c r="F2559" s="159"/>
      <c r="G2559" s="122" t="str">
        <f>IF(A2559="","",VLOOKUP(J2506,'TRI-3C'!$B$18:$FH$61,56,FALSE))</f>
        <v/>
      </c>
      <c r="H2559" s="150"/>
      <c r="I2559" s="127" t="str">
        <f t="shared" si="94"/>
        <v/>
      </c>
      <c r="J2559" s="126"/>
    </row>
    <row r="2560" spans="1:10" ht="12.75" customHeight="1">
      <c r="A2560" s="11" t="str">
        <f>IF('TRI-3C'!$BF$13="","",'TRI-3C'!$BF$13)</f>
        <v>Realizar acciones de cuidado y protección de plantas y animales de su entorno erradicando actitudes de maltrato.</v>
      </c>
      <c r="B2560" s="156"/>
      <c r="C2560" s="156"/>
      <c r="D2560" s="156"/>
      <c r="E2560" s="156"/>
      <c r="F2560" s="157"/>
      <c r="G2560" s="124" t="str">
        <f>IF(A2560="","",VLOOKUP(J2506,'TRI-3C'!$B$18:$FH$61,57,FALSE))</f>
        <v/>
      </c>
      <c r="I2560" s="125" t="str">
        <f t="shared" si="94"/>
        <v/>
      </c>
      <c r="J2560" s="128"/>
    </row>
    <row r="2561" spans="1:10" ht="12.75" customHeight="1">
      <c r="A2561" s="148" t="str">
        <f>IF('TRI-3C'!$BG$13="","",'TRI-3C'!$BG$13)</f>
        <v>Reconocer cómo las personas utilizan el dinero en su entorno familiar para satisfacer sus necesidades y deseos</v>
      </c>
      <c r="B2561" s="149"/>
      <c r="C2561" s="149"/>
      <c r="D2561" s="150"/>
      <c r="E2561" s="150"/>
      <c r="F2561" s="126"/>
      <c r="G2561" s="122" t="str">
        <f>IF(A2561="","",VLOOKUP(J2506,'TRI-3C'!$B$18:$FH$61,58,FALSE))</f>
        <v/>
      </c>
      <c r="H2561" s="150"/>
      <c r="I2561" s="127" t="str">
        <f t="shared" si="94"/>
        <v/>
      </c>
      <c r="J2561" s="126"/>
    </row>
    <row r="2562" spans="1:10" ht="12.75" customHeight="1">
      <c r="A2562" s="147" t="str">
        <f>IF('TRI-3C'!$BH$13="","",'TRI-3C'!$BH$13)</f>
        <v>Reconocer las consecuencias de no cuidar sus pertenencias.</v>
      </c>
      <c r="B2562" s="139"/>
      <c r="C2562" s="139"/>
      <c r="F2562" s="128"/>
      <c r="G2562" s="124" t="str">
        <f>IF(A2562="","",VLOOKUP(J2506,'TRI-3C'!$B$18:$FH$61,59,FALSE))</f>
        <v/>
      </c>
      <c r="I2562" s="125" t="str">
        <f t="shared" si="94"/>
        <v/>
      </c>
      <c r="J2562" s="128"/>
    </row>
    <row r="2563" spans="1:10" ht="12.75" customHeight="1">
      <c r="A256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2563" s="149"/>
      <c r="C2563" s="149"/>
      <c r="D2563" s="150"/>
      <c r="E2563" s="150"/>
      <c r="F2563" s="126"/>
      <c r="G2563" s="122" t="str">
        <f>IF(A2563="","",VLOOKUP(J2506,'TRI-3C'!$B$18:$FH$61,60,FALSE))</f>
        <v/>
      </c>
      <c r="H2563" s="150"/>
      <c r="I2563" s="127" t="str">
        <f t="shared" si="94"/>
        <v/>
      </c>
      <c r="J2563" s="126"/>
    </row>
    <row r="2564" spans="1:10" ht="12.75" customHeight="1">
      <c r="A2564" s="164" t="str">
        <f>'BI-1T'!$A$10</f>
        <v>RELACIONES LOGICAS MATEMATICAS</v>
      </c>
      <c r="B2564" s="139"/>
      <c r="C2564" s="139"/>
      <c r="F2564" s="128"/>
      <c r="G2564" s="124" t="str">
        <f>IF(A2564="","",VLOOKUP(J2506,'TRI-3C'!$B$18:$FH$61,61,FALSE))</f>
        <v/>
      </c>
      <c r="I2564" s="125"/>
      <c r="J2564" s="128"/>
    </row>
    <row r="2565" spans="1:10" ht="12.75" customHeight="1">
      <c r="A2565" s="192" t="str">
        <f>IF('TRI-3C'!$BK$13="","",'TRI-3C'!$BK$13)</f>
        <v>Asociar las formas de los objetos del entorno con figuras geométricas bidimensionales</v>
      </c>
      <c r="B2565" s="154"/>
      <c r="C2565" s="154"/>
      <c r="D2565" s="154"/>
      <c r="E2565" s="154"/>
      <c r="F2565" s="155"/>
      <c r="G2565" s="122" t="str">
        <f>IF(A2565="","",VLOOKUP(J2506,'TRI-3C'!$B$18:$FH$61,62,FALSE))</f>
        <v/>
      </c>
      <c r="H2565" s="150"/>
      <c r="I2565" s="127" t="str">
        <f t="shared" ref="I2565:I2586" si="95">IF(G2565="","",G2565)</f>
        <v/>
      </c>
      <c r="J2565" s="126"/>
    </row>
    <row r="2566" spans="1:10" ht="12.75" customHeight="1">
      <c r="A2566" s="147" t="str">
        <f>IF('TRI-3C'!$BL$13="","",'TRI-3C'!$BL$13)</f>
        <v>Clasificar objetos con dos atributos (tamaño, color o forma).</v>
      </c>
      <c r="B2566" s="139"/>
      <c r="C2566" s="139"/>
      <c r="F2566" s="128"/>
      <c r="G2566" s="124" t="str">
        <f>IF(A2566="","",VLOOKUP(J2506,'TRI-3C'!$B$18:$FH$61,63,FALSE))</f>
        <v/>
      </c>
      <c r="I2566" s="125" t="str">
        <f t="shared" si="95"/>
        <v/>
      </c>
      <c r="J2566" s="128"/>
    </row>
    <row r="2567" spans="1:10" ht="12.75" customHeight="1">
      <c r="A2567" s="148" t="str">
        <f>IF('TRI-3C'!$BM$13="","",'TRI-3C'!$BM$13)</f>
        <v>Comparar y armar colecciones de más, igual y menos objetos.</v>
      </c>
      <c r="B2567" s="149"/>
      <c r="C2567" s="149"/>
      <c r="D2567" s="150"/>
      <c r="E2567" s="150"/>
      <c r="F2567" s="126"/>
      <c r="G2567" s="122" t="str">
        <f>IF(A2567="","",VLOOKUP(J2506,'TRI-3C'!$B$18:$FH$61,64,FALSE))</f>
        <v/>
      </c>
      <c r="H2567" s="150"/>
      <c r="I2567" s="127" t="str">
        <f t="shared" si="95"/>
        <v/>
      </c>
      <c r="J2567" s="126"/>
    </row>
    <row r="2568" spans="1:10" ht="12.75" customHeight="1">
      <c r="A2568" s="147" t="str">
        <f>IF('TRI-3C'!$BN$13="","",'TRI-3C'!$BN$13)</f>
        <v>Comparar y ordenar secuencialmente un conjunto pequeño de objetos de acuerdo con su tamaño.</v>
      </c>
      <c r="B2568" s="139"/>
      <c r="C2568" s="139"/>
      <c r="F2568" s="128"/>
      <c r="G2568" s="124" t="str">
        <f>IF(A2568="","",VLOOKUP(J2506,'TRI-3C'!$B$18:$FH$61,65,FALSE))</f>
        <v/>
      </c>
      <c r="I2568" s="125" t="str">
        <f t="shared" si="95"/>
        <v/>
      </c>
      <c r="J2568" s="128"/>
    </row>
    <row r="2569" spans="1:10" ht="12.75" customHeight="1">
      <c r="A2569" s="148" t="str">
        <f>IF('TRI-3C'!$BO$13="","",'TRI-3C'!$BO$13)</f>
        <v>Comprender la relación de número-cantidad hasta el 10.</v>
      </c>
      <c r="B2569" s="158"/>
      <c r="C2569" s="158"/>
      <c r="D2569" s="158"/>
      <c r="E2569" s="158"/>
      <c r="F2569" s="159"/>
      <c r="G2569" s="122" t="str">
        <f>IF(A2569="","",VLOOKUP(J2506,'TRI-3C'!$B$18:$FH$61,66,FALSE))</f>
        <v/>
      </c>
      <c r="H2569" s="150"/>
      <c r="I2569" s="127" t="str">
        <f t="shared" si="95"/>
        <v/>
      </c>
      <c r="J2569" s="126"/>
    </row>
    <row r="2570" spans="1:10" ht="12.75" customHeight="1">
      <c r="A2570" s="11" t="str">
        <f>IF('TRI-3C'!$BP$13="","",'TRI-3C'!$BP$13)</f>
        <v>Comprender la relación del numeral (representación simbólica del número) con la cantidad hasta el 5.</v>
      </c>
      <c r="B2570" s="156"/>
      <c r="C2570" s="156"/>
      <c r="D2570" s="156"/>
      <c r="E2570" s="156"/>
      <c r="F2570" s="157"/>
      <c r="G2570" s="124" t="str">
        <f>IF(A2570="","",VLOOKUP(J2506,'TRI-3C'!$B$18:$FH$61,67,FALSE))</f>
        <v/>
      </c>
      <c r="I2570" s="125" t="str">
        <f t="shared" si="95"/>
        <v/>
      </c>
      <c r="J2570" s="128"/>
    </row>
    <row r="2571" spans="1:10" ht="12.75" customHeight="1">
      <c r="A2571" s="148" t="str">
        <f>IF('TRI-3C'!$BQ$13="","",'TRI-3C'!$BQ$13)</f>
        <v>Contar oralmente del 1 al 15 con secuencia numérica.</v>
      </c>
      <c r="B2571" s="149"/>
      <c r="C2571" s="149"/>
      <c r="D2571" s="150"/>
      <c r="E2571" s="150"/>
      <c r="F2571" s="126"/>
      <c r="G2571" s="122" t="str">
        <f>IF(A2571="","",VLOOKUP(J2506,'TRI-3C'!$B$18:$FH$61,68,FALSE))</f>
        <v/>
      </c>
      <c r="H2571" s="150"/>
      <c r="I2571" s="127" t="str">
        <f t="shared" si="95"/>
        <v/>
      </c>
      <c r="J2571" s="126"/>
    </row>
    <row r="2572" spans="1:10" ht="12.75" customHeight="1">
      <c r="A2572" s="147" t="str">
        <f>IF('TRI-3C'!$BR$13="","",'TRI-3C'!$BR$13)</f>
        <v>Continuar y reproducir patrones simples con objetos concretos y representaciones gráficas.</v>
      </c>
      <c r="B2572" s="139"/>
      <c r="C2572" s="139"/>
      <c r="F2572" s="128"/>
      <c r="G2572" s="124" t="str">
        <f>IF(A2572="","",VLOOKUP(J2506,'TRI-3C'!$B$18:$FH$61,69,FALSE))</f>
        <v/>
      </c>
      <c r="I2572" s="125" t="str">
        <f t="shared" si="95"/>
        <v/>
      </c>
      <c r="J2572" s="128"/>
    </row>
    <row r="2573" spans="1:10" ht="12.75" customHeight="1">
      <c r="A2573" s="148" t="str">
        <f>IF('TRI-3C'!$BS$13="","",'TRI-3C'!$BS$13)</f>
        <v>Establecer la relación de correspondencia entre los elementos de colecciones de objetos.</v>
      </c>
      <c r="B2573" s="149"/>
      <c r="C2573" s="149"/>
      <c r="D2573" s="150"/>
      <c r="E2573" s="150"/>
      <c r="F2573" s="126"/>
      <c r="G2573" s="122" t="str">
        <f>IF(A2573="","",VLOOKUP(J2506,'TRI-3C'!$B$18:$FH$61,70,FALSE))</f>
        <v/>
      </c>
      <c r="H2573" s="150"/>
      <c r="I2573" s="127" t="str">
        <f t="shared" si="95"/>
        <v/>
      </c>
      <c r="J2573" s="126"/>
    </row>
    <row r="2574" spans="1:10" ht="12.75" customHeight="1">
      <c r="A2574" s="147" t="str">
        <f>IF('TRI-3C'!$BT$13="","",'TRI-3C'!$BT$13)</f>
        <v>Identificar características de mañana, tarde y noche</v>
      </c>
      <c r="B2574" s="139"/>
      <c r="C2574" s="139"/>
      <c r="F2574" s="128"/>
      <c r="G2574" s="124" t="str">
        <f>IF(A2574="","",VLOOKUP(J2506,'TRI-3C'!$B$18:$FH$61,71,FALSE))</f>
        <v/>
      </c>
      <c r="I2574" s="125" t="str">
        <f t="shared" si="95"/>
        <v/>
      </c>
      <c r="J2574" s="128"/>
    </row>
    <row r="2575" spans="1:10" ht="12.75" customHeight="1">
      <c r="A2575" s="192" t="str">
        <f>IF('TRI-3C'!$BU$13="","",'TRI-3C'!$BU$13)</f>
        <v>Identificar en los objetos las nociones de medida: largo/ corto, grueso/delgado.</v>
      </c>
      <c r="B2575" s="154"/>
      <c r="C2575" s="154"/>
      <c r="D2575" s="154"/>
      <c r="E2575" s="154"/>
      <c r="F2575" s="155"/>
      <c r="G2575" s="122" t="str">
        <f>IF(A2575="","",VLOOKUP(J2506,'TRI-3C'!$B$18:$FH$61,72,FALSE))</f>
        <v/>
      </c>
      <c r="H2575" s="150"/>
      <c r="I2575" s="127" t="str">
        <f t="shared" si="95"/>
        <v/>
      </c>
      <c r="J2575" s="126"/>
    </row>
    <row r="2576" spans="1:10" ht="12.75" customHeight="1">
      <c r="A2576" s="147" t="str">
        <f>IF('TRI-3C'!$BV$13="","",'TRI-3C'!$BV$13)</f>
        <v>Identificar figuras geométricas básicas: círculo, cuadrado y triángulo en objetos del entorno y en representaciones gráficas.</v>
      </c>
      <c r="B2576" s="139"/>
      <c r="C2576" s="139"/>
      <c r="F2576" s="128"/>
      <c r="G2576" s="124" t="str">
        <f>IF(A2576="","",VLOOKUP(J2506,'TRI-3C'!$B$18:$FH$61,73,FALSE))</f>
        <v/>
      </c>
      <c r="I2576" s="125" t="str">
        <f t="shared" si="95"/>
        <v/>
      </c>
      <c r="J2576" s="128"/>
    </row>
    <row r="2577" spans="1:10" ht="12.75" customHeight="1">
      <c r="A2577" s="148" t="str">
        <f>IF('TRI-3C'!$BW$13="","",'TRI-3C'!$BW$13)</f>
        <v>Identificar la diferencia entre lo que se desea y lo que se necesita</v>
      </c>
      <c r="B2577" s="149"/>
      <c r="C2577" s="149"/>
      <c r="D2577" s="150"/>
      <c r="E2577" s="150"/>
      <c r="F2577" s="126"/>
      <c r="G2577" s="122" t="str">
        <f>IF(A2577="","",VLOOKUP(J2506,'TRI-3C'!$B$18:$FH$61,74,FALSE))</f>
        <v/>
      </c>
      <c r="H2577" s="150"/>
      <c r="I2577" s="127" t="str">
        <f t="shared" si="95"/>
        <v/>
      </c>
      <c r="J2577" s="126"/>
    </row>
    <row r="2578" spans="1:10" ht="12.75" customHeight="1">
      <c r="A2578" s="147" t="str">
        <f>IF('TRI-3C'!$BX$13="","",'TRI-3C'!$BX$13)</f>
        <v>Identificar las nociones de tiempo en acciones que siceden antes, ahora y después</v>
      </c>
      <c r="B2578" s="139"/>
      <c r="C2578" s="139"/>
      <c r="F2578" s="128"/>
      <c r="G2578" s="124" t="str">
        <f>IF(A2578="","",VLOOKUP(J2506,'TRI-3C'!$B$18:$FH$61,75,FALSE))</f>
        <v/>
      </c>
      <c r="I2578" s="125" t="str">
        <f t="shared" si="95"/>
        <v/>
      </c>
      <c r="J2578" s="128"/>
    </row>
    <row r="2579" spans="1:10" ht="12.75" customHeight="1">
      <c r="A2579" s="148" t="str">
        <f>IF('TRI-3C'!$BY$13="","",'TRI-3C'!$BY$13)</f>
        <v>Identificar los números de emergencia a través de actividades lúdicas, y reconocer cuándo pedir ayuda en situaciones sencillas.</v>
      </c>
      <c r="B2579" s="158"/>
      <c r="C2579" s="158"/>
      <c r="D2579" s="158"/>
      <c r="E2579" s="158"/>
      <c r="F2579" s="159"/>
      <c r="G2579" s="122" t="str">
        <f>IF(A2579="","",VLOOKUP(J2506,'TRI-3C'!$B$18:$FH$61,76,FALSE))</f>
        <v/>
      </c>
      <c r="H2579" s="150"/>
      <c r="I2579" s="127" t="str">
        <f t="shared" si="95"/>
        <v/>
      </c>
      <c r="J2579" s="126"/>
    </row>
    <row r="2580" spans="1:10" ht="12.75" customHeight="1">
      <c r="A2580" s="11" t="str">
        <f>IF('TRI-3C'!$BZ$13="","",'TRI-3C'!$BZ$13)</f>
        <v>Identificar semejanzas y diferencias en objetos del entorno con criterios de forma, color y tamaño</v>
      </c>
      <c r="B2580" s="156"/>
      <c r="C2580" s="156"/>
      <c r="D2580" s="156"/>
      <c r="E2580" s="156"/>
      <c r="F2580" s="157"/>
      <c r="G2580" s="124" t="str">
        <f>IF(A2580="","",VLOOKUP(J2506,'TRI-3C'!$B$18:$FH$61,77,FALSE))</f>
        <v/>
      </c>
      <c r="I2580" s="125" t="str">
        <f t="shared" si="95"/>
        <v/>
      </c>
      <c r="J2580" s="128"/>
    </row>
    <row r="2581" spans="1:10" ht="12.75" customHeight="1">
      <c r="A2581" s="148" t="str">
        <f>IF('TRI-3C'!$CA$13="","",'TRI-3C'!$CA$13)</f>
        <v>Ordenar en secuencias lógica sucesos de hasta cinco eventos en representaciones gráficas de sus actividades de la rutina diaria y en escenas de cuentos</v>
      </c>
      <c r="B2581" s="149"/>
      <c r="C2581" s="149"/>
      <c r="D2581" s="150"/>
      <c r="E2581" s="150"/>
      <c r="F2581" s="126"/>
      <c r="G2581" s="122" t="str">
        <f>IF(A2581="","",VLOOKUP(J2506,'TRI-3C'!$B$18:$FH$61,78,FALSE))</f>
        <v/>
      </c>
      <c r="H2581" s="150"/>
      <c r="I2581" s="127" t="str">
        <f t="shared" si="95"/>
        <v/>
      </c>
      <c r="J2581" s="126"/>
    </row>
    <row r="2582" spans="1:10" ht="12.75" customHeight="1">
      <c r="A2582" s="147" t="str">
        <f>IF('TRI-3C'!$CB$13="","",'TRI-3C'!$CB$13)</f>
        <v>Reconocer billetes y monedas en situaciones de la vida real</v>
      </c>
      <c r="B2582" s="139"/>
      <c r="C2582" s="139"/>
      <c r="F2582" s="128"/>
      <c r="G2582" s="124" t="str">
        <f>IF(A2582="","",VLOOKUP(J2506,'TRI-3C'!$B$18:$FH$61,79,FALSE))</f>
        <v/>
      </c>
      <c r="I2582" s="125" t="str">
        <f t="shared" si="95"/>
        <v/>
      </c>
      <c r="J2582" s="128"/>
    </row>
    <row r="2583" spans="1:10" ht="12.75" customHeight="1">
      <c r="A258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2583" s="149"/>
      <c r="C2583" s="149"/>
      <c r="D2583" s="150"/>
      <c r="E2583" s="150"/>
      <c r="F2583" s="126"/>
      <c r="G2583" s="122" t="str">
        <f>IF(A2583="","",VLOOKUP(J2506,'TRI-3C'!$B$18:$FH$61,80,FALSE))</f>
        <v/>
      </c>
      <c r="H2583" s="150"/>
      <c r="I2583" s="127" t="str">
        <f t="shared" si="95"/>
        <v/>
      </c>
      <c r="J2583" s="126"/>
    </row>
    <row r="2584" spans="1:10" ht="12.75" customHeight="1">
      <c r="A2584" s="147" t="str">
        <f>IF('TRI-3C'!$CD$13="","",'TRI-3C'!$CD$13)</f>
        <v>Reconocer los colores secundarios en objetos e imágenes del entorno.</v>
      </c>
      <c r="B2584" s="139"/>
      <c r="C2584" s="139"/>
      <c r="F2584" s="128"/>
      <c r="G2584" s="124" t="str">
        <f>IF(A2584="","",VLOOKUP(J2506,'TRI-3C'!$B$18:$FH$61,81,FALSE))</f>
        <v/>
      </c>
      <c r="I2584" s="125" t="str">
        <f t="shared" si="95"/>
        <v/>
      </c>
      <c r="J2584" s="128"/>
    </row>
    <row r="2585" spans="1:10" ht="12.75" customHeight="1">
      <c r="A258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2585" s="154"/>
      <c r="C2585" s="154"/>
      <c r="D2585" s="154"/>
      <c r="E2585" s="154"/>
      <c r="F2585" s="155"/>
      <c r="G2585" s="122" t="str">
        <f>IF(A2585="","",VLOOKUP(J2506,'TRI-3C'!$B$18:$FH$61,82,FALSE))</f>
        <v/>
      </c>
      <c r="H2585" s="150"/>
      <c r="I2585" s="127" t="str">
        <f t="shared" si="95"/>
        <v/>
      </c>
      <c r="J2585" s="126"/>
    </row>
    <row r="2586" spans="1:10" ht="12.75" customHeight="1">
      <c r="A2586" s="147" t="str">
        <f>IF('TRI-3C'!$CF$13="","",'TRI-3C'!$CF$13)</f>
        <v>Relacionar las distintas formas de adquirir dinero con el trabajo y el esfuerzo.</v>
      </c>
      <c r="B2586" s="139"/>
      <c r="C2586" s="139"/>
      <c r="F2586" s="128"/>
      <c r="G2586" s="124" t="str">
        <f>IF(A2586="","",VLOOKUP(J2506,'TRI-3C'!$B$18:$FH$61,83,FALSE))</f>
        <v/>
      </c>
      <c r="I2586" s="125" t="str">
        <f t="shared" si="95"/>
        <v/>
      </c>
      <c r="J2586" s="128"/>
    </row>
    <row r="2587" spans="1:10" ht="12.75" customHeight="1">
      <c r="A2587" s="165" t="str">
        <f>'BI-1T'!$A$11</f>
        <v>COMPRENSIÓN Y EXPRESION DEL LENGUAJE</v>
      </c>
      <c r="B2587" s="149"/>
      <c r="C2587" s="149"/>
      <c r="D2587" s="150"/>
      <c r="E2587" s="150"/>
      <c r="F2587" s="126"/>
      <c r="G2587" s="122" t="str">
        <f>IF(A2587="","",VLOOKUP(J2506,'TRI-3C'!$B$18:$FH$61,84,FALSE))</f>
        <v/>
      </c>
      <c r="H2587" s="150"/>
      <c r="I2587" s="127"/>
      <c r="J2587" s="126"/>
    </row>
    <row r="2588" spans="1:10" ht="12.75" customHeight="1">
      <c r="A2588" s="147" t="str">
        <f>IF('TRI-3C'!$CH$13="","",'TRI-3C'!$CH$13)</f>
        <v>Asociar la imagen de la portada con el título de los cuentos conocidos.</v>
      </c>
      <c r="B2588" s="139"/>
      <c r="C2588" s="139"/>
      <c r="F2588" s="128"/>
      <c r="G2588" s="124" t="str">
        <f>IF(A2588="","",VLOOKUP(J2506,'TRI-3C'!$B$18:$FH$61,85,FALSE))</f>
        <v/>
      </c>
      <c r="I2588" s="125" t="str">
        <f t="shared" ref="I2588:I2608" si="96">IF(G2588="","",G2588)</f>
        <v/>
      </c>
      <c r="J2588" s="128"/>
    </row>
    <row r="2589" spans="1:10" ht="12.75" customHeight="1">
      <c r="A2589" s="148" t="str">
        <f>IF('TRI-3C'!$CI$13="","",'TRI-3C'!$CI$13)</f>
        <v>Colaborar en la creación de textos colectivos con la ayuda del docente.</v>
      </c>
      <c r="B2589" s="158"/>
      <c r="C2589" s="158"/>
      <c r="D2589" s="158"/>
      <c r="E2589" s="158"/>
      <c r="F2589" s="159"/>
      <c r="G2589" s="122" t="str">
        <f>IF(A2589="","",VLOOKUP(J2506,'TRI-3C'!$B$18:$FH$61,86,FALSE))</f>
        <v/>
      </c>
      <c r="H2589" s="150"/>
      <c r="I2589" s="127" t="str">
        <f t="shared" si="96"/>
        <v/>
      </c>
      <c r="J2589" s="126"/>
    </row>
    <row r="2590" spans="1:10" ht="12.75" customHeight="1">
      <c r="A2590" s="11" t="str">
        <f>IF('TRI-3C'!$CJ$13="","",'TRI-3C'!$CJ$13)</f>
        <v>Comprender el derecho propio y de las otras personas a decir que no como una respuesta válida y respetable.</v>
      </c>
      <c r="B2590" s="156"/>
      <c r="C2590" s="156"/>
      <c r="D2590" s="156"/>
      <c r="E2590" s="156"/>
      <c r="F2590" s="157"/>
      <c r="G2590" s="124" t="str">
        <f>IF(A2590="","",VLOOKUP(J2506,'TRI-3C'!$B$18:$FH$61,87,FALSE))</f>
        <v/>
      </c>
      <c r="I2590" s="125" t="str">
        <f t="shared" si="96"/>
        <v/>
      </c>
      <c r="J2590" s="128"/>
    </row>
    <row r="2591" spans="1:10" ht="12.75" customHeight="1">
      <c r="A2591" s="148" t="str">
        <f>IF('TRI-3C'!$CK$13="","",'TRI-3C'!$CK$13)</f>
        <v>Comunicarse a través de dibujos de objetos con detalles que lo vuelven identificables, como representación simbólica de sus ideas.</v>
      </c>
      <c r="B2591" s="149"/>
      <c r="C2591" s="149"/>
      <c r="D2591" s="150"/>
      <c r="E2591" s="150"/>
      <c r="F2591" s="126"/>
      <c r="G2591" s="122" t="str">
        <f>IF(A2591="","",VLOOKUP(J2506,'TRI-3C'!$B$18:$FH$61,88,FALSE))</f>
        <v/>
      </c>
      <c r="H2591" s="150"/>
      <c r="I2591" s="127" t="str">
        <f t="shared" si="96"/>
        <v/>
      </c>
      <c r="J2591" s="126"/>
    </row>
    <row r="2592" spans="1:10" ht="12.75" customHeight="1">
      <c r="A2592" s="147" t="str">
        <f>IF('TRI-3C'!$CL$13="","",'TRI-3C'!$CL$13)</f>
        <v>Comunicarse incorporando palabras nuevas a su vocabulario en función de los ambientes y experiencias en las que interactúa.</v>
      </c>
      <c r="B2592" s="139"/>
      <c r="C2592" s="139"/>
      <c r="F2592" s="128"/>
      <c r="G2592" s="124" t="str">
        <f>IF(A2592="","",VLOOKUP(J2506,'TRI-3C'!$B$18:$FH$61,89,FALSE))</f>
        <v/>
      </c>
      <c r="I2592" s="125" t="str">
        <f t="shared" si="96"/>
        <v/>
      </c>
      <c r="J2592" s="128"/>
    </row>
    <row r="2593" spans="1:10" ht="12.75" customHeight="1">
      <c r="A2593" s="148" t="str">
        <f>IF('TRI-3C'!$CM$13="","",'TRI-3C'!$CM$13)</f>
        <v>Contar un cuento en base a sus imágenes a partir de la portada y siguiendo la secuencia de las páginas.</v>
      </c>
      <c r="B2593" s="149"/>
      <c r="C2593" s="149"/>
      <c r="D2593" s="150"/>
      <c r="E2593" s="150"/>
      <c r="F2593" s="126"/>
      <c r="G2593" s="122" t="str">
        <f>IF(A2593="","",VLOOKUP(J2506,'TRI-3C'!$B$18:$FH$61,90,FALSE))</f>
        <v/>
      </c>
      <c r="H2593" s="150"/>
      <c r="I2593" s="127" t="str">
        <f t="shared" si="96"/>
        <v/>
      </c>
      <c r="J2593" s="126"/>
    </row>
    <row r="2594" spans="1:10" ht="12.75" customHeight="1">
      <c r="A2594" s="147" t="str">
        <f>IF('TRI-3C'!$CN$13="","",'TRI-3C'!$CN$13)</f>
        <v>Describir oralmente imágenes gráficas (pictogramas) y digitales, estructurando oraciones más elaboradas que describan a los objetos que observa.</v>
      </c>
      <c r="B2594" s="139"/>
      <c r="C2594" s="139"/>
      <c r="F2594" s="128"/>
      <c r="G2594" s="124" t="str">
        <f>IF(A2594="","",VLOOKUP(J2506,'TRI-3C'!$B$18:$FH$61,91,FALSE))</f>
        <v/>
      </c>
      <c r="I2594" s="125" t="str">
        <f t="shared" si="96"/>
        <v/>
      </c>
      <c r="J2594" s="128"/>
    </row>
    <row r="2595" spans="1:10" ht="12.75" customHeight="1">
      <c r="A2595" s="192" t="str">
        <f>IF('TRI-3C'!$CO$13="","",'TRI-3C'!$CO$13)</f>
        <v>Describir oralmente imágenes relacionadas con los derechos de las personas en situación de movilidad</v>
      </c>
      <c r="B2595" s="154"/>
      <c r="C2595" s="154"/>
      <c r="D2595" s="154"/>
      <c r="E2595" s="154"/>
      <c r="F2595" s="155"/>
      <c r="G2595" s="122" t="str">
        <f>IF(A2595="","",VLOOKUP(J2506,'TRI-3C'!$B$18:$FH$61,92,FALSE))</f>
        <v/>
      </c>
      <c r="H2595" s="150"/>
      <c r="I2595" s="127" t="str">
        <f t="shared" si="96"/>
        <v/>
      </c>
      <c r="J2595" s="126"/>
    </row>
    <row r="2596" spans="1:10" ht="12.75" customHeight="1">
      <c r="A2596" s="147" t="str">
        <f>IF('TRI-3C'!$CP$13="","",'TRI-3C'!$CP$13)</f>
        <v>Expresarse oralmente pronunciando correctamente la mayoría de las palabras puede presentarse dificultades en la pronunciación de s, y la r.</v>
      </c>
      <c r="B2596" s="139"/>
      <c r="C2596" s="139"/>
      <c r="F2596" s="128"/>
      <c r="G2596" s="124" t="str">
        <f>IF(A2596="","",VLOOKUP(J2506,'TRI-3C'!$B$18:$FH$61,93,FALSE))</f>
        <v/>
      </c>
      <c r="I2596" s="125" t="str">
        <f t="shared" si="96"/>
        <v/>
      </c>
      <c r="J2596" s="128"/>
    </row>
    <row r="2597" spans="1:10" ht="12.75" customHeight="1">
      <c r="A2597" s="148" t="str">
        <f>IF('TRI-3C'!$CQ$13="","",'TRI-3C'!$CQ$13)</f>
        <v>Expresarse utilizando oraciones cortas y completas manteniendo el orden de las palabras.</v>
      </c>
      <c r="B2597" s="149"/>
      <c r="C2597" s="149"/>
      <c r="D2597" s="150"/>
      <c r="E2597" s="150"/>
      <c r="F2597" s="126"/>
      <c r="G2597" s="122" t="str">
        <f>IF(A2597="","",VLOOKUP(J2506,'TRI-3C'!$B$18:$FH$61,94,FALSE))</f>
        <v/>
      </c>
      <c r="H2597" s="150"/>
      <c r="I2597" s="127" t="str">
        <f t="shared" si="96"/>
        <v/>
      </c>
      <c r="J2597" s="126"/>
    </row>
    <row r="2598" spans="1:10" ht="12.75" customHeight="1">
      <c r="A2598" s="147" t="str">
        <f>IF('TRI-3C'!$CR$13="","",'TRI-3C'!$CR$13)</f>
        <v>Identificar “auditivamente” el fonema (sonido) inicial de las palabras más utilizadas.</v>
      </c>
      <c r="B2598" s="139"/>
      <c r="C2598" s="139"/>
      <c r="F2598" s="128"/>
      <c r="G2598" s="124" t="str">
        <f>IF(A2598="","",VLOOKUP(J2506,'TRI-3C'!$B$18:$FH$61,95,FALSE))</f>
        <v/>
      </c>
      <c r="I2598" s="125" t="str">
        <f t="shared" si="96"/>
        <v/>
      </c>
      <c r="J2598" s="128"/>
    </row>
    <row r="2599" spans="1:10" ht="12.75" customHeight="1">
      <c r="A2599" s="148" t="str">
        <f>IF('TRI-3C'!$CS$13="","",'TRI-3C'!$CS$13)</f>
        <v>Identificar una persona adulta de confianza para solicitar apoyo al enfrentar desafíos emocionales en situaciones cotidianas del entorno escolar</v>
      </c>
      <c r="B2599" s="158"/>
      <c r="C2599" s="158"/>
      <c r="D2599" s="158"/>
      <c r="E2599" s="158"/>
      <c r="F2599" s="159"/>
      <c r="G2599" s="122" t="str">
        <f>IF(A2599="","",VLOOKUP(J2506,'TRI-3C'!$B$18:$FH$61,96,FALSE))</f>
        <v/>
      </c>
      <c r="H2599" s="150"/>
      <c r="I2599" s="127" t="str">
        <f t="shared" si="96"/>
        <v/>
      </c>
      <c r="J2599" s="126"/>
    </row>
    <row r="2600" spans="1:10" ht="12.75" customHeight="1">
      <c r="A2600" s="11" t="str">
        <f>IF('TRI-3C'!$CT$13="","",'TRI-3C'!$CT$13)</f>
        <v>Participar en conversaciones más complejas y largas manteniéndose dentro del tema.</v>
      </c>
      <c r="B2600" s="156"/>
      <c r="C2600" s="156"/>
      <c r="D2600" s="156"/>
      <c r="E2600" s="156"/>
      <c r="F2600" s="157"/>
      <c r="G2600" s="124" t="str">
        <f>IF(A2600="","",VLOOKUP(J2506,'TRI-3C'!$B$18:$FH$61,97,FALSE))</f>
        <v/>
      </c>
      <c r="I2600" s="125" t="str">
        <f t="shared" si="96"/>
        <v/>
      </c>
      <c r="J2600" s="128"/>
    </row>
    <row r="2601" spans="1:10" ht="12.75" customHeight="1">
      <c r="A2601" s="148" t="str">
        <f>IF('TRI-3C'!$CU$13="","",'TRI-3C'!$CU$13)</f>
        <v>Producir palabras que riman espontáneamente tomado en cuenta los sonidos finales de las mismas.</v>
      </c>
      <c r="B2601" s="149"/>
      <c r="C2601" s="149"/>
      <c r="D2601" s="150"/>
      <c r="E2601" s="150"/>
      <c r="F2601" s="126"/>
      <c r="G2601" s="122" t="str">
        <f>IF(A2601="","",VLOOKUP(J2506,'TRI-3C'!$B$18:$FH$61,98,FALSE))</f>
        <v/>
      </c>
      <c r="H2601" s="150"/>
      <c r="I2601" s="127" t="str">
        <f t="shared" si="96"/>
        <v/>
      </c>
      <c r="J2601" s="126"/>
    </row>
    <row r="2602" spans="1:10" ht="12.75" customHeight="1">
      <c r="A2602" s="147" t="str">
        <f>IF('TRI-3C'!$CV$13="","",'TRI-3C'!$CV$13)</f>
        <v>Realizar modificaciones del contenido de un cuento relatado por el adulto, cambiando partes del él como: acciones y final.</v>
      </c>
      <c r="B2602" s="139"/>
      <c r="C2602" s="139"/>
      <c r="F2602" s="128"/>
      <c r="G2602" s="124" t="str">
        <f>IF(A2602="","",VLOOKUP(J2506,'TRI-3C'!$B$18:$FH$61,99,FALSE))</f>
        <v/>
      </c>
      <c r="I2602" s="125" t="str">
        <f t="shared" si="96"/>
        <v/>
      </c>
      <c r="J2602" s="128"/>
    </row>
    <row r="2603" spans="1:10" ht="12.75" customHeight="1">
      <c r="A260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603" s="149"/>
      <c r="C2603" s="149"/>
      <c r="D2603" s="150"/>
      <c r="E2603" s="150"/>
      <c r="F2603" s="126"/>
      <c r="G2603" s="122" t="str">
        <f>IF(A2603="","",VLOOKUP(J2506,'TRI-3C'!$B$18:$FH$61,100,FALSE))</f>
        <v/>
      </c>
      <c r="H2603" s="150"/>
      <c r="I2603" s="127" t="str">
        <f t="shared" si="96"/>
        <v/>
      </c>
      <c r="J2603" s="126"/>
    </row>
    <row r="2604" spans="1:10" ht="12.75" customHeight="1">
      <c r="A2604" s="147" t="str">
        <f>IF('TRI-3C'!$CX$13="","",'TRI-3C'!$CX$13)</f>
        <v>Reconocer etiquetas y rótulos de su entorno inmediato y los “lee”.</v>
      </c>
      <c r="B2604" s="139"/>
      <c r="C2604" s="139"/>
      <c r="F2604" s="128"/>
      <c r="G2604" s="124" t="str">
        <f>IF(A2604="","",VLOOKUP(J2506,'TRI-3C'!$B$18:$FH$61,101,FALSE))</f>
        <v/>
      </c>
      <c r="I2604" s="125" t="str">
        <f t="shared" si="96"/>
        <v/>
      </c>
      <c r="J2604" s="128"/>
    </row>
    <row r="2605" spans="1:10" ht="12.75" customHeight="1">
      <c r="A2605" s="192" t="str">
        <f>IF('TRI-3C'!$CY$13="","",'TRI-3C'!$CY$13)</f>
        <v>Relatar cuentos, narrados por el adulto, manteniendo la secuencia, sin la ayuda del paratexto.</v>
      </c>
      <c r="B2605" s="154"/>
      <c r="C2605" s="154"/>
      <c r="D2605" s="154"/>
      <c r="E2605" s="154"/>
      <c r="F2605" s="155"/>
      <c r="G2605" s="122" t="str">
        <f>IF(A2605="","",VLOOKUP(J2506,'TRI-3C'!$B$18:$FH$61,102,FALSE))</f>
        <v/>
      </c>
      <c r="H2605" s="150"/>
      <c r="I2605" s="127" t="str">
        <f t="shared" si="96"/>
        <v/>
      </c>
      <c r="J2605" s="126"/>
    </row>
    <row r="2606" spans="1:10" ht="12.75" customHeight="1">
      <c r="A2606" s="147" t="str">
        <f>IF('TRI-3C'!$CZ$13="","",'TRI-3C'!$CZ$13)</f>
        <v>Reproducir trabalenguas sencillos, adivinanzas, canciones y poemas cortos, mejorando su pronunciación y potenciando su capacidad imaginativa.</v>
      </c>
      <c r="B2606" s="139"/>
      <c r="C2606" s="139"/>
      <c r="F2606" s="128"/>
      <c r="G2606" s="124" t="str">
        <f>IF(A2606="","",VLOOKUP(J2506,'TRI-3C'!$B$18:$FH$61,103,FALSE))</f>
        <v/>
      </c>
      <c r="I2606" s="125" t="str">
        <f t="shared" si="96"/>
        <v/>
      </c>
      <c r="J2606" s="128"/>
    </row>
    <row r="2607" spans="1:10" ht="12.75" customHeight="1">
      <c r="A2607" s="148" t="str">
        <f>IF('TRI-3C'!$DA$13="","",'TRI-3C'!$DA$13)</f>
        <v>Responder preguntas sobre un texto narrado por el adulto, relacionadas a los personajes y acciones principales.</v>
      </c>
      <c r="B2607" s="149"/>
      <c r="C2607" s="149"/>
      <c r="D2607" s="150"/>
      <c r="E2607" s="150"/>
      <c r="F2607" s="126"/>
      <c r="G2607" s="122" t="str">
        <f>IF(A2607="","",VLOOKUP(J2506,'TRI-3C'!$B$18:$FH$61,104,FALSE))</f>
        <v/>
      </c>
      <c r="H2607" s="150"/>
      <c r="I2607" s="127" t="str">
        <f t="shared" si="96"/>
        <v/>
      </c>
      <c r="J2607" s="126"/>
    </row>
    <row r="2608" spans="1:10" ht="12.75" customHeight="1">
      <c r="A2608" s="147" t="str">
        <f>IF('TRI-3C'!$DB$13="","",'TRI-3C'!$DB$13)</f>
        <v>Seguir instrucciones sencillas que involucren la ejecución de tres o más actividades</v>
      </c>
      <c r="B2608" s="139"/>
      <c r="C2608" s="139"/>
      <c r="F2608" s="128"/>
      <c r="G2608" s="124" t="str">
        <f>IF(A2608="","",VLOOKUP(J2506,'TRI-3C'!$B$18:$FH$61,105,FALSE))</f>
        <v/>
      </c>
      <c r="I2608" s="125" t="str">
        <f t="shared" si="96"/>
        <v/>
      </c>
      <c r="J2608" s="128"/>
    </row>
    <row r="2609" spans="1:10" ht="12.75" customHeight="1">
      <c r="A2609" s="165" t="str">
        <f>'BI-1T'!$A$12</f>
        <v>EXPRESIÓN ARTISTICA</v>
      </c>
      <c r="B2609" s="158"/>
      <c r="C2609" s="158"/>
      <c r="D2609" s="158"/>
      <c r="E2609" s="158"/>
      <c r="F2609" s="159"/>
      <c r="G2609" s="122" t="str">
        <f>IF(A2609="","",VLOOKUP(J2506,'TRI-3C'!$B$18:$FH$61,106,FALSE))</f>
        <v/>
      </c>
      <c r="H2609" s="150"/>
      <c r="I2609" s="127"/>
      <c r="J2609" s="126"/>
    </row>
    <row r="2610" spans="1:10" ht="12.75" customHeight="1">
      <c r="A2610" s="11" t="str">
        <f>IF('TRI-3C'!$DD$13="","",'TRI-3C'!$DD$13)</f>
        <v>Cantar canciones siguiendo el ritmo y coordinando con las expresiones de su cuerpo.</v>
      </c>
      <c r="B2610" s="156"/>
      <c r="C2610" s="156"/>
      <c r="D2610" s="156"/>
      <c r="E2610" s="156"/>
      <c r="F2610" s="157"/>
      <c r="G2610" s="124" t="str">
        <f>IF(A2610="","",VLOOKUP(J2506,'TRI-3C'!$B$18:$FH$61,107,FALSE))</f>
        <v/>
      </c>
      <c r="I2610" s="125" t="str">
        <f t="shared" ref="I2610:I2620" si="97">IF(G2610="","",G2610)</f>
        <v/>
      </c>
      <c r="J2610" s="128"/>
    </row>
    <row r="2611" spans="1:10" ht="12.75" customHeight="1">
      <c r="A2611" s="148" t="str">
        <f>IF('TRI-3C'!$DE$13="","",'TRI-3C'!$DE$13)</f>
        <v>Comunicar de manera escrita sus ideas intentando imitar letras o formas parecidas a letras.</v>
      </c>
      <c r="B2611" s="149"/>
      <c r="C2611" s="149"/>
      <c r="D2611" s="150"/>
      <c r="E2611" s="150"/>
      <c r="F2611" s="126"/>
      <c r="G2611" s="122" t="str">
        <f>IF(A2611="","",VLOOKUP(J2506,'TRI-3C'!$B$18:$FH$61,108,FALSE))</f>
        <v/>
      </c>
      <c r="H2611" s="150"/>
      <c r="I2611" s="127" t="str">
        <f t="shared" si="97"/>
        <v/>
      </c>
      <c r="J2611" s="126"/>
    </row>
    <row r="2612" spans="1:10" ht="12.75" customHeight="1">
      <c r="A2612" s="147" t="str">
        <f>IF('TRI-3C'!$DF$13="","",'TRI-3C'!$DF$13)</f>
        <v>Ejecutar patrones de más de dos ritmos con partes del cuerpo y elementos o instrumentos sonoros.</v>
      </c>
      <c r="B2612" s="139"/>
      <c r="C2612" s="139"/>
      <c r="F2612" s="128"/>
      <c r="G2612" s="124" t="str">
        <f>IF(A2612="","",VLOOKUP(J2506,'TRI-3C'!$B$18:$FH$61,109,FALSE))</f>
        <v/>
      </c>
      <c r="I2612" s="125" t="str">
        <f t="shared" si="97"/>
        <v/>
      </c>
      <c r="J2612" s="128"/>
    </row>
    <row r="2613" spans="1:10" ht="12.75" customHeight="1">
      <c r="A261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2613" s="149"/>
      <c r="C2613" s="149"/>
      <c r="D2613" s="150"/>
      <c r="E2613" s="150"/>
      <c r="F2613" s="126"/>
      <c r="G2613" s="122" t="str">
        <f>IF(A2613="","",VLOOKUP(J2506,'TRI-3C'!$B$18:$FH$61,110,FALSE))</f>
        <v/>
      </c>
      <c r="H2613" s="150"/>
      <c r="I2613" s="127" t="str">
        <f t="shared" si="97"/>
        <v/>
      </c>
      <c r="J2613" s="126"/>
    </row>
    <row r="2614" spans="1:10" ht="12.75" customHeight="1">
      <c r="A2614" s="147" t="str">
        <f>IF('TRI-3C'!$DH$13="","",'TRI-3C'!$DH$13)</f>
        <v>Expresar su opinión al observar una obra artística relacionada a la plástica o a la escultura.</v>
      </c>
      <c r="B2614" s="139"/>
      <c r="C2614" s="139"/>
      <c r="F2614" s="128"/>
      <c r="G2614" s="124" t="str">
        <f>IF(A2614="","",VLOOKUP(J2506,'TRI-3C'!$B$18:$FH$61,111,FALSE))</f>
        <v/>
      </c>
      <c r="I2614" s="125" t="str">
        <f t="shared" si="97"/>
        <v/>
      </c>
      <c r="J2614" s="128"/>
    </row>
    <row r="2615" spans="1:10" ht="12.75" customHeight="1">
      <c r="A2615" s="192" t="str">
        <f>IF('TRI-3C'!$DI$13="","",'TRI-3C'!$DI$13)</f>
        <v>Expresar sus vivencias y experiencias a través del dibujo libre.</v>
      </c>
      <c r="B2615" s="154"/>
      <c r="C2615" s="154"/>
      <c r="D2615" s="154"/>
      <c r="E2615" s="154"/>
      <c r="F2615" s="155"/>
      <c r="G2615" s="122" t="str">
        <f>IF(A2615="","",VLOOKUP(J2506,'TRI-3C'!$B$18:$FH$61,112,FALSE))</f>
        <v/>
      </c>
      <c r="H2615" s="150"/>
      <c r="I2615" s="127" t="str">
        <f t="shared" si="97"/>
        <v/>
      </c>
      <c r="J2615" s="126"/>
    </row>
    <row r="2616" spans="1:10" ht="12.75" customHeight="1">
      <c r="A2616" s="147" t="str">
        <f>IF('TRI-3C'!$DJ$13="","",'TRI-3C'!$DJ$13)</f>
        <v>Mantener el ritmo y las secuencias de pasos sencillos durante la ejecución de coreografías.</v>
      </c>
      <c r="B2616" s="139"/>
      <c r="C2616" s="139"/>
      <c r="F2616" s="128"/>
      <c r="G2616" s="124" t="str">
        <f>IF(A2616="","",VLOOKUP(J2506,'TRI-3C'!$B$18:$FH$61,113,FALSE))</f>
        <v/>
      </c>
      <c r="I2616" s="125" t="str">
        <f t="shared" si="97"/>
        <v/>
      </c>
      <c r="J2616" s="128"/>
    </row>
    <row r="2617" spans="1:10" ht="12.75" customHeight="1">
      <c r="A261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617" s="149"/>
      <c r="C2617" s="149"/>
      <c r="D2617" s="150"/>
      <c r="E2617" s="150"/>
      <c r="F2617" s="126"/>
      <c r="G2617" s="122" t="str">
        <f>IF(A2617="","",VLOOKUP(J2506,'TRI-3C'!$B$18:$FH$61,114,FALSE))</f>
        <v/>
      </c>
      <c r="H2617" s="150"/>
      <c r="I2617" s="127" t="str">
        <f t="shared" si="97"/>
        <v/>
      </c>
      <c r="J2617" s="126"/>
    </row>
    <row r="2618" spans="1:10" ht="12.75" customHeight="1">
      <c r="A2618" s="147" t="str">
        <f>IF('TRI-3C'!$DL$13="","",'TRI-3C'!$DL$13)</f>
        <v>Participar en dramatizaciones, asumiendo roles de diferentes personas del entorno y de personajes de cuentos e historietas.</v>
      </c>
      <c r="B2618" s="139"/>
      <c r="C2618" s="139"/>
      <c r="F2618" s="128"/>
      <c r="G2618" s="124" t="str">
        <f>IF(A2618="","",VLOOKUP(J2506,'TRI-3C'!$B$18:$FH$61,115,FALSE))</f>
        <v/>
      </c>
      <c r="I2618" s="125" t="str">
        <f t="shared" si="97"/>
        <v/>
      </c>
      <c r="J2618" s="128"/>
    </row>
    <row r="2619" spans="1:10" ht="12.75" customHeight="1">
      <c r="A2619" s="148" t="str">
        <f>IF('TRI-3C'!$DM$13="","",'TRI-3C'!$DM$13)</f>
        <v>Participar en rondas populares, bailes y juegos tradicionales, asumiendo los roles y respetando las reglas.</v>
      </c>
      <c r="B2619" s="158"/>
      <c r="C2619" s="158"/>
      <c r="D2619" s="158"/>
      <c r="E2619" s="158"/>
      <c r="F2619" s="159"/>
      <c r="G2619" s="122" t="str">
        <f>IF(A2619="","",VLOOKUP(J2506,'TRI-3C'!$B$18:$FH$61,116,FALSE))</f>
        <v/>
      </c>
      <c r="H2619" s="150"/>
      <c r="I2619" s="127" t="str">
        <f t="shared" si="97"/>
        <v/>
      </c>
      <c r="J2619" s="126"/>
    </row>
    <row r="2620" spans="1:10" ht="12.75" customHeight="1">
      <c r="A2620" s="11" t="str">
        <f>IF('TRI-3C'!$DN$13="","",'TRI-3C'!$DN$13)</f>
        <v>Realizar actividades creativas utilizando las técnicas grafo plásticas con variedad de materiales.</v>
      </c>
      <c r="B2620" s="156"/>
      <c r="C2620" s="156"/>
      <c r="D2620" s="156"/>
      <c r="E2620" s="156"/>
      <c r="F2620" s="157"/>
      <c r="G2620" s="124" t="str">
        <f>IF(A2620="","",VLOOKUP(J2506,'TRI-3C'!$B$18:$FH$61,117,FALSE))</f>
        <v/>
      </c>
      <c r="I2620" s="125" t="str">
        <f t="shared" si="97"/>
        <v/>
      </c>
      <c r="J2620" s="128"/>
    </row>
    <row r="2621" spans="1:10" ht="12.75" customHeight="1">
      <c r="A2621" s="165" t="str">
        <f>'BI-1T'!$A$13</f>
        <v>EXPRESION CORPORAL Y MOTRICIDAD</v>
      </c>
      <c r="B2621" s="149"/>
      <c r="C2621" s="149"/>
      <c r="D2621" s="150"/>
      <c r="E2621" s="150"/>
      <c r="F2621" s="126"/>
      <c r="G2621" s="122" t="str">
        <f>IF(A2621="","",VLOOKUP(J2506,'TRI-3C'!$B$18:$FH$61,118,FALSE))</f>
        <v/>
      </c>
      <c r="H2621" s="150"/>
      <c r="I2621" s="127"/>
      <c r="J2621" s="126"/>
    </row>
    <row r="2622" spans="1:10" ht="12.75" customHeight="1">
      <c r="A2622" s="147" t="str">
        <f>IF('TRI-3C'!$DP$13="","",'TRI-3C'!$DP$13)</f>
        <v>Caminar y correr con soltura y seguridad manteniendo el equilibrio a diferentes distancias, orientaciones y ritmos en espacios parciales.</v>
      </c>
      <c r="B2622" s="139"/>
      <c r="C2622" s="139"/>
      <c r="F2622" s="128"/>
      <c r="G2622" s="124" t="str">
        <f>IF(A2622="","",VLOOKUP(J2506,'TRI-3C'!$B$18:$FH$61,119,FALSE))</f>
        <v/>
      </c>
      <c r="I2622" s="125" t="str">
        <f t="shared" ref="I2622:I2649" si="98">IF(G2622="","",G2622)</f>
        <v/>
      </c>
      <c r="J2622" s="128"/>
    </row>
    <row r="2623" spans="1:10" ht="12.75" customHeight="1">
      <c r="A262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2623" s="149"/>
      <c r="C2623" s="149"/>
      <c r="D2623" s="150"/>
      <c r="E2623" s="150"/>
      <c r="F2623" s="126"/>
      <c r="G2623" s="122" t="str">
        <f>IF(A2623="","",VLOOKUP(J2506,'TRI-3C'!$B$18:$FH$61,120,FALSE))</f>
        <v/>
      </c>
      <c r="H2623" s="150"/>
      <c r="I2623" s="127" t="str">
        <f t="shared" si="98"/>
        <v/>
      </c>
      <c r="J2623" s="126"/>
    </row>
    <row r="2624" spans="1:10" ht="12.75" customHeight="1">
      <c r="A2624" s="147" t="str">
        <f>IF('TRI-3C'!$DR$13="","",'TRI-3C'!$DR$13)</f>
        <v>Discriminar sonidos onomatopéyicos y diferencia los sonidos naturales de los artificiales</v>
      </c>
      <c r="B2624" s="139"/>
      <c r="C2624" s="139"/>
      <c r="F2624" s="128"/>
      <c r="G2624" s="124" t="str">
        <f>IF(A2624="","",VLOOKUP(J2506,'TRI-3C'!$B$18:$FH$61,121,FALSE))</f>
        <v/>
      </c>
      <c r="I2624" s="125" t="str">
        <f t="shared" si="98"/>
        <v/>
      </c>
      <c r="J2624" s="128"/>
    </row>
    <row r="2625" spans="1:10" ht="12.75" customHeight="1">
      <c r="A2625" s="192" t="str">
        <f>IF('TRI-3C'!$DS$13="","",'TRI-3C'!$DS$13)</f>
        <v>Ejecutar actividades coordinadamente y con un control adecuado de fuerza y tonicidad muscular como: lanzar, atrapar y patear objetos y pelotas.</v>
      </c>
      <c r="B2625" s="154"/>
      <c r="C2625" s="154"/>
      <c r="D2625" s="154"/>
      <c r="E2625" s="154"/>
      <c r="F2625" s="155"/>
      <c r="G2625" s="122" t="str">
        <f>IF(A2625="","",VLOOKUP(J2506,'TRI-3C'!$B$18:$FH$61,122,FALSE))</f>
        <v/>
      </c>
      <c r="H2625" s="150"/>
      <c r="I2625" s="127" t="str">
        <f t="shared" si="98"/>
        <v/>
      </c>
      <c r="J2625" s="126"/>
    </row>
    <row r="2626" spans="1:10" ht="12.75" customHeight="1">
      <c r="A2626" s="147" t="str">
        <f>IF('TRI-3C'!$DT$13="","",'TRI-3C'!$DT$13)</f>
        <v>Emplear su lado dominante en la realización de la mayoría de las actividades que utilice la mano, ojo y pie.</v>
      </c>
      <c r="B2626" s="139"/>
      <c r="C2626" s="139"/>
      <c r="F2626" s="128"/>
      <c r="G2626" s="124" t="str">
        <f>IF(A2626="","",VLOOKUP(J2506,'TRI-3C'!$B$18:$FH$61,123,FALSE))</f>
        <v/>
      </c>
      <c r="I2626" s="125" t="str">
        <f t="shared" si="98"/>
        <v/>
      </c>
      <c r="J2626" s="128"/>
    </row>
    <row r="2627" spans="1:10" ht="12.75" customHeight="1">
      <c r="A2627" s="148" t="str">
        <f>IF('TRI-3C'!$DU$13="","",'TRI-3C'!$DU$13)</f>
        <v>Galopar y salticar coordinadamente con obstáculos ejecutando circuitos.</v>
      </c>
      <c r="B2627" s="149"/>
      <c r="C2627" s="149"/>
      <c r="D2627" s="150"/>
      <c r="E2627" s="150"/>
      <c r="F2627" s="126"/>
      <c r="G2627" s="122" t="str">
        <f>IF(A2627="","",VLOOKUP(J2506,'TRI-3C'!$B$18:$FH$61,124,FALSE))</f>
        <v/>
      </c>
      <c r="H2627" s="150"/>
      <c r="I2627" s="127" t="str">
        <f t="shared" si="98"/>
        <v/>
      </c>
      <c r="J2627" s="126"/>
    </row>
    <row r="2628" spans="1:10" ht="12.75" customHeight="1">
      <c r="A262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2628" s="139"/>
      <c r="C2628" s="139"/>
      <c r="F2628" s="128"/>
      <c r="G2628" s="124" t="str">
        <f>IF(A2628="","",VLOOKUP(J2506,'TRI-3C'!$B$18:$FH$61,125,FALSE))</f>
        <v/>
      </c>
      <c r="I2628" s="125" t="str">
        <f t="shared" si="98"/>
        <v/>
      </c>
      <c r="J2628" s="128"/>
    </row>
    <row r="2629" spans="1:10" ht="12.75" customHeight="1">
      <c r="A2629" s="148" t="str">
        <f>IF('TRI-3C'!$DW$13="","",'TRI-3C'!$DW$13)</f>
        <v>Mantener el equilibro al caminar sobre líneas rectas, curvas y quebradas con altura (aprox. 20 cm) logrando un adecuado control postural.</v>
      </c>
      <c r="B2629" s="158"/>
      <c r="C2629" s="158"/>
      <c r="D2629" s="158"/>
      <c r="E2629" s="158"/>
      <c r="F2629" s="159"/>
      <c r="G2629" s="122" t="str">
        <f>IF(A2629="","",VLOOKUP(J2506,'TRI-3C'!$B$18:$FH$61,126,FALSE))</f>
        <v/>
      </c>
      <c r="H2629" s="150"/>
      <c r="I2629" s="127" t="str">
        <f t="shared" si="98"/>
        <v/>
      </c>
      <c r="J2629" s="126"/>
    </row>
    <row r="2630" spans="1:10" ht="12.75" customHeight="1">
      <c r="A2630" s="11" t="str">
        <f>IF('TRI-3C'!$DX$13="","",'TRI-3C'!$DX$13)</f>
        <v>Mantener un adecuado control postural en diferentes posiciones del cuerpo y en desplazamientos.</v>
      </c>
      <c r="B2630" s="156"/>
      <c r="C2630" s="156"/>
      <c r="D2630" s="156"/>
      <c r="E2630" s="156"/>
      <c r="F2630" s="157"/>
      <c r="G2630" s="124" t="str">
        <f>IF(A2630="","",VLOOKUP(J2506,'TRI-3C'!$B$18:$FH$61,127,FALSE))</f>
        <v/>
      </c>
      <c r="I2630" s="125" t="str">
        <f t="shared" si="98"/>
        <v/>
      </c>
      <c r="J2630" s="128"/>
    </row>
    <row r="2631" spans="1:10" ht="12.75" customHeight="1">
      <c r="A2631" s="148" t="str">
        <f>IF('TRI-3C'!$DY$13="","",'TRI-3C'!$DY$13)</f>
        <v>Orientarse en el espacio realizando desplazamientos en función de consignas dadas con las nociones: entre, adelante-atrás, junto a, cerca-lejos</v>
      </c>
      <c r="B2631" s="149"/>
      <c r="C2631" s="149"/>
      <c r="D2631" s="150"/>
      <c r="E2631" s="150"/>
      <c r="F2631" s="126"/>
      <c r="G2631" s="122" t="str">
        <f>IF(A2631="","",VLOOKUP(J2506,'TRI-3C'!$B$18:$FH$61,128,FALSE))</f>
        <v/>
      </c>
      <c r="H2631" s="150"/>
      <c r="I2631" s="127" t="str">
        <f t="shared" si="98"/>
        <v/>
      </c>
      <c r="J2631" s="126"/>
    </row>
    <row r="2632" spans="1:10" ht="12.75" customHeight="1">
      <c r="A2632" s="147" t="str">
        <f>IF('TRI-3C'!$DZ$13="","",'TRI-3C'!$DZ$13)</f>
        <v>Realiza varios movimientos y desplazamientos combinados a diferentes velocidades (rápido, lento), duración (largos y corto).</v>
      </c>
      <c r="B2632" s="139"/>
      <c r="C2632" s="139"/>
      <c r="F2632" s="128"/>
      <c r="G2632" s="124" t="str">
        <f>IF(A2632="","",VLOOKUP(J2506,'TRI-3C'!$B$18:$FH$61,129,FALSE))</f>
        <v/>
      </c>
      <c r="I2632" s="125" t="str">
        <f t="shared" si="98"/>
        <v/>
      </c>
      <c r="J2632" s="128"/>
    </row>
    <row r="2633" spans="1:10" ht="12.75" customHeight="1">
      <c r="A2633" s="148" t="str">
        <f>IF('TRI-3C'!$EA$13="","",'TRI-3C'!$EA$13)</f>
        <v>Realizar actividades de coordinación visomotriz con niveles de dificultad creciente en el tamaño y tipo de materiales.</v>
      </c>
      <c r="B2633" s="149"/>
      <c r="C2633" s="149"/>
      <c r="D2633" s="150"/>
      <c r="E2633" s="150"/>
      <c r="F2633" s="126"/>
      <c r="G2633" s="122" t="str">
        <f>IF(A2633="","",VLOOKUP(J2506,'TRI-3C'!$B$18:$FH$61,130,FALSE))</f>
        <v/>
      </c>
      <c r="H2633" s="150"/>
      <c r="I2633" s="127" t="str">
        <f t="shared" si="98"/>
        <v/>
      </c>
      <c r="J2633" s="126"/>
    </row>
    <row r="2634" spans="1:10" ht="12.75" customHeight="1">
      <c r="A2634" s="147" t="str">
        <f>IF('TRI-3C'!$EB$13="","",'TRI-3C'!$EB$13)</f>
        <v>Realizar desplazamientos y movimientos combinados utilizando el espacio total y parcial a diferentes distancias (largas-cortas)</v>
      </c>
      <c r="B2634" s="139"/>
      <c r="C2634" s="139"/>
      <c r="F2634" s="128"/>
      <c r="G2634" s="124" t="str">
        <f>IF(A2634="","",VLOOKUP(J2506,'TRI-3C'!$B$18:$FH$61,131,FALSE))</f>
        <v/>
      </c>
      <c r="I2634" s="125" t="str">
        <f t="shared" si="98"/>
        <v/>
      </c>
      <c r="J2634" s="128"/>
    </row>
    <row r="2635" spans="1:10" ht="12.75" customHeight="1">
      <c r="A263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2635" s="154"/>
      <c r="C2635" s="154"/>
      <c r="D2635" s="154"/>
      <c r="E2635" s="154"/>
      <c r="F2635" s="155"/>
      <c r="G2635" s="122" t="str">
        <f>IF(A2635="","",VLOOKUP(J2506,'TRI-3C'!$B$18:$FH$61,132,FALSE))</f>
        <v/>
      </c>
      <c r="H2635" s="150"/>
      <c r="I2635" s="127" t="str">
        <f t="shared" si="98"/>
        <v/>
      </c>
      <c r="J2635" s="126"/>
    </row>
    <row r="2636" spans="1:10" ht="12.75" customHeight="1">
      <c r="A263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2636" s="139"/>
      <c r="C2636" s="139"/>
      <c r="F2636" s="128"/>
      <c r="G2636" s="124" t="str">
        <f>IF(A2636="","",VLOOKUP(J2506,'TRI-3C'!$B$18:$FH$61,133,FALSE))</f>
        <v/>
      </c>
      <c r="I2636" s="125" t="str">
        <f t="shared" si="98"/>
        <v/>
      </c>
      <c r="J2636" s="128"/>
    </row>
    <row r="2637" spans="1:10" ht="12.75" customHeight="1">
      <c r="A263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2637" s="149"/>
      <c r="C2637" s="149"/>
      <c r="D2637" s="150"/>
      <c r="E2637" s="150"/>
      <c r="F2637" s="126"/>
      <c r="G2637" s="122" t="str">
        <f>IF(A2637="","",VLOOKUP(J2506,'TRI-3C'!$B$18:$FH$61,134,FALSE))</f>
        <v/>
      </c>
      <c r="H2637" s="150"/>
      <c r="I2637" s="127" t="str">
        <f t="shared" si="98"/>
        <v/>
      </c>
      <c r="J2637" s="126"/>
    </row>
    <row r="2638" spans="1:10" ht="12.75" customHeight="1">
      <c r="A2638" s="147" t="str">
        <f>IF('TRI-3C'!$EF$13="","",'TRI-3C'!$EF$13)</f>
        <v>Realizar movimientos diferenciados con los lados laterales del cuerpo (un lado y otro lado).</v>
      </c>
      <c r="B2638" s="139"/>
      <c r="C2638" s="139"/>
      <c r="F2638" s="128"/>
      <c r="G2638" s="124" t="str">
        <f>IF(A2638="","",VLOOKUP(J2506,'TRI-3C'!$B$18:$FH$61,135,FALSE))</f>
        <v/>
      </c>
      <c r="I2638" s="125" t="str">
        <f t="shared" si="98"/>
        <v/>
      </c>
      <c r="J2638" s="128"/>
    </row>
    <row r="2639" spans="1:10" ht="12.75" customHeight="1">
      <c r="A2639" s="148" t="str">
        <f>IF('TRI-3C'!$EG$13="","",'TRI-3C'!$EG$13)</f>
        <v>Realizar movimientos para la coordinación de ojo y pie como: patear pelotas hacia un punto fijo determinado.</v>
      </c>
      <c r="B2639" s="158"/>
      <c r="C2639" s="158"/>
      <c r="D2639" s="158"/>
      <c r="E2639" s="158"/>
      <c r="F2639" s="159"/>
      <c r="G2639" s="122" t="str">
        <f>IF(A2639="","",VLOOKUP(J2506,'TRI-3C'!$B$18:$FH$61,136,FALSE))</f>
        <v/>
      </c>
      <c r="H2639" s="150"/>
      <c r="I2639" s="127" t="str">
        <f t="shared" si="98"/>
        <v/>
      </c>
      <c r="J2639" s="126"/>
    </row>
    <row r="2640" spans="1:10" ht="12.75" customHeight="1">
      <c r="A2640" s="11" t="str">
        <f>IF('TRI-3C'!$EH$13="","",'TRI-3C'!$EH$13)</f>
        <v>Realizar representaciones gráficas utilizando el dibujo con detalles que le dan intencionalidad y sentido para identificarlos</v>
      </c>
      <c r="B2640" s="156"/>
      <c r="C2640" s="156"/>
      <c r="D2640" s="156"/>
      <c r="E2640" s="156"/>
      <c r="F2640" s="157"/>
      <c r="G2640" s="124" t="str">
        <f>IF(A2640="","",VLOOKUP(J2506,'TRI-3C'!$B$18:$FH$61,137,FALSE))</f>
        <v/>
      </c>
      <c r="I2640" s="125" t="str">
        <f t="shared" si="98"/>
        <v/>
      </c>
      <c r="J2640" s="128"/>
    </row>
    <row r="2641" spans="1:10" ht="12.75" customHeight="1">
      <c r="A2641" s="148" t="str">
        <f>IF('TRI-3C'!$EI$13="","",'TRI-3C'!$EI$13)</f>
        <v>Reconocer la importancia del peatón y respetar su espacio en la vía mediante actividades lúdicas que fomenten el aprendizaje de normas de tránsito.</v>
      </c>
      <c r="B2641" s="149"/>
      <c r="C2641" s="149"/>
      <c r="D2641" s="150"/>
      <c r="E2641" s="150"/>
      <c r="F2641" s="126"/>
      <c r="G2641" s="122" t="str">
        <f>IF(A2641="","",VLOOKUP(J2506,'TRI-3C'!$B$18:$FH$61,138,FALSE))</f>
        <v/>
      </c>
      <c r="H2641" s="150"/>
      <c r="I2641" s="127" t="str">
        <f t="shared" si="98"/>
        <v/>
      </c>
      <c r="J2641" s="126"/>
    </row>
    <row r="2642" spans="1:10" ht="12.75" customHeight="1">
      <c r="A2642" s="147" t="str">
        <f>IF('TRI-3C'!$EJ$13="","",'TRI-3C'!$EJ$13)</f>
        <v>Representar la figura humana utilizando el monigote e incorporando detalles según la interiorización de su imagen corporal.</v>
      </c>
      <c r="B2642" s="139"/>
      <c r="C2642" s="139"/>
      <c r="F2642" s="128"/>
      <c r="G2642" s="124" t="str">
        <f>IF(A2642="","",VLOOKUP(J2506,'TRI-3C'!$B$18:$FH$61,139,FALSE))</f>
        <v/>
      </c>
      <c r="I2642" s="125" t="str">
        <f t="shared" si="98"/>
        <v/>
      </c>
      <c r="J2642" s="128"/>
    </row>
    <row r="2643" spans="1:10" ht="12.75" customHeight="1">
      <c r="A2643" s="148" t="str">
        <f>IF('TRI-3C'!$EK$13="","",'TRI-3C'!$EK$13)</f>
        <v>Saltar de un pie a otro alternadamente, de manera autónoma.</v>
      </c>
      <c r="B2643" s="149"/>
      <c r="C2643" s="149"/>
      <c r="D2643" s="150"/>
      <c r="E2643" s="150"/>
      <c r="F2643" s="126"/>
      <c r="G2643" s="122" t="str">
        <f>IF(A2643="","",VLOOKUP(J2506,'TRI-3C'!$B$18:$FH$61,140,FALSE))</f>
        <v/>
      </c>
      <c r="H2643" s="150"/>
      <c r="I2643" s="127" t="str">
        <f t="shared" si="98"/>
        <v/>
      </c>
      <c r="J2643" s="126"/>
    </row>
    <row r="2644" spans="1:10" ht="12.75" customHeight="1">
      <c r="A2644" s="147" t="str">
        <f>IF('TRI-3C'!$EL$13="","",'TRI-3C'!$EL$13)</f>
        <v>Saltar en dos pies en sentido vertical obstáculos de 20 a 30 cm en altura y en sentido horizontal longitudes de aproximadamente 50 a 70 cm.</v>
      </c>
      <c r="B2644" s="139"/>
      <c r="C2644" s="139"/>
      <c r="F2644" s="128"/>
      <c r="G2644" s="124" t="str">
        <f>IF(A2644="","",VLOOKUP(J2506,'TRI-3C'!$B$18:$FH$61,141,FALSE))</f>
        <v/>
      </c>
      <c r="I2644" s="125" t="str">
        <f t="shared" si="98"/>
        <v/>
      </c>
      <c r="J2644" s="128"/>
    </row>
    <row r="2645" spans="1:10" ht="12.75" customHeight="1">
      <c r="A2645" s="192" t="str">
        <f>IF('TRI-3C'!$EM$13="","",'TRI-3C'!$EM$13)</f>
        <v>Subir y bajar escaleras alternando los pies.</v>
      </c>
      <c r="B2645" s="154"/>
      <c r="C2645" s="154"/>
      <c r="D2645" s="154"/>
      <c r="E2645" s="154"/>
      <c r="F2645" s="155"/>
      <c r="G2645" s="122" t="str">
        <f>IF(A2645="","",VLOOKUP(J2506,'TRI-3C'!$B$18:$FH$61,142,FALSE))</f>
        <v/>
      </c>
      <c r="H2645" s="150"/>
      <c r="I2645" s="127" t="str">
        <f t="shared" si="98"/>
        <v/>
      </c>
      <c r="J2645" s="126"/>
    </row>
    <row r="2646" spans="1:10" ht="12.75" customHeight="1">
      <c r="A2646" s="147" t="str">
        <f>IF('TRI-3C'!$EN$13="","",'TRI-3C'!$EN$13)</f>
        <v>Trepar y reptar a diferentes ritmos y en posiciones corporales diversas (cúbito ventral y cúbito dorsal).</v>
      </c>
      <c r="B2646" s="139"/>
      <c r="C2646" s="139"/>
      <c r="F2646" s="128"/>
      <c r="G2646" s="124" t="str">
        <f>IF(A2646="","",VLOOKUP(J2506,'TRI-3C'!$B$18:$FH$61,143,FALSE))</f>
        <v/>
      </c>
      <c r="I2646" s="125" t="str">
        <f t="shared" si="98"/>
        <v/>
      </c>
      <c r="J2646" s="128"/>
    </row>
    <row r="2647" spans="1:10" ht="12.75" customHeight="1">
      <c r="A2647" s="148" t="str">
        <f>IF('TRI-3C'!$EO$13="","",'TRI-3C'!$EO$13)</f>
        <v>Ubicar algunas partes de su cuerpo en función de las nociones de al lado, junto a, cerca-lejos.</v>
      </c>
      <c r="B2647" s="149"/>
      <c r="C2647" s="149"/>
      <c r="D2647" s="150"/>
      <c r="E2647" s="150"/>
      <c r="F2647" s="126"/>
      <c r="G2647" s="122" t="str">
        <f>IF(A2647="","",VLOOKUP(J2506,'TRI-3C'!$B$18:$FH$61,144,FALSE))</f>
        <v/>
      </c>
      <c r="H2647" s="150"/>
      <c r="I2647" s="127" t="str">
        <f t="shared" si="98"/>
        <v/>
      </c>
      <c r="J2647" s="126"/>
    </row>
    <row r="2648" spans="1:10" ht="12.75" customHeight="1">
      <c r="A2648" s="147" t="str">
        <f>IF('TRI-3C'!$EP$13="","",'TRI-3C'!$EP$13)</f>
        <v>Utilizar el espacio parcial e inicia con el uso del espacio total para realizar representaciones gráficas.</v>
      </c>
      <c r="B2648" s="139"/>
      <c r="C2648" s="139"/>
      <c r="F2648" s="128"/>
      <c r="G2648" s="124" t="str">
        <f>IF(A2648="","",VLOOKUP(J2506,'TRI-3C'!$B$18:$FH$61,145,FALSE))</f>
        <v/>
      </c>
      <c r="I2648" s="125" t="str">
        <f t="shared" si="98"/>
        <v/>
      </c>
      <c r="J2648" s="128"/>
    </row>
    <row r="2649" spans="1:10" ht="12.75" customHeight="1">
      <c r="A2649" s="148" t="str">
        <f>IF('TRI-3C'!$EQ$13="","",'TRI-3C'!$EQ$13)</f>
        <v>Utilizar la pinza digital para coger lápices, marcadores, pinceles y diversos tipos de materiales.</v>
      </c>
      <c r="B2649" s="158"/>
      <c r="C2649" s="158"/>
      <c r="D2649" s="158"/>
      <c r="E2649" s="158"/>
      <c r="F2649" s="159"/>
      <c r="G2649" s="122" t="str">
        <f>IF(A2649="","",VLOOKUP(J2506,'TRI-3C'!$B$18:$FH$61,146,FALSE))</f>
        <v/>
      </c>
      <c r="H2649" s="150"/>
      <c r="I2649" s="127" t="str">
        <f t="shared" si="98"/>
        <v/>
      </c>
      <c r="J2649" s="126"/>
    </row>
    <row r="2650" spans="1:10" ht="12.75" customHeight="1">
      <c r="A2650" s="6" t="str">
        <f>NOTAS!$O$14</f>
        <v>CIVICA Y ACOMPAÑAMIENTO INTEGRAL</v>
      </c>
      <c r="B2650" s="156"/>
      <c r="C2650" s="156"/>
      <c r="D2650" s="156"/>
      <c r="E2650" s="156"/>
      <c r="F2650" s="157"/>
      <c r="G2650" s="124" t="str">
        <f>IF(A2650="","",VLOOKUP(J2506,'TRI-3C'!$B$18:$FH$61,146,FALSE))</f>
        <v/>
      </c>
      <c r="I2650" s="125"/>
      <c r="J2650" s="128"/>
    </row>
    <row r="2651" spans="1:10" ht="12.75" customHeight="1">
      <c r="A2651" s="148" t="str">
        <f>IF('TRI-3C'!$ES$13="","",'TRI-3C'!$ES$13)</f>
        <v/>
      </c>
      <c r="B2651" s="149"/>
      <c r="C2651" s="149"/>
      <c r="D2651" s="150"/>
      <c r="E2651" s="150"/>
      <c r="F2651" s="126"/>
      <c r="G2651" s="122" t="str">
        <f>IF(A2651="","",VLOOKUP(J2506,'TRI-3C'!$B$18:$FH$61,148,FALSE))</f>
        <v/>
      </c>
      <c r="H2651" s="150"/>
      <c r="I2651" s="127" t="str">
        <f t="shared" ref="I2651:I2660" si="99">IF(G2651="","",G2651)</f>
        <v/>
      </c>
      <c r="J2651" s="126"/>
    </row>
    <row r="2652" spans="1:10" ht="12.75" customHeight="1">
      <c r="A2652" s="147" t="str">
        <f>IF('TRI-3C'!$ET$13="","",'TRI-3C'!$ET$13)</f>
        <v>AUTOCONOCIMIENTO</v>
      </c>
      <c r="B2652" s="139"/>
      <c r="C2652" s="139"/>
      <c r="F2652" s="128"/>
      <c r="G2652" s="124" t="str">
        <f>IF(A2652="","",VLOOKUP(J2506,'TRI-3C'!$B$18:$FH$61,149,FALSE))</f>
        <v/>
      </c>
      <c r="I2652" s="125" t="str">
        <f t="shared" si="99"/>
        <v/>
      </c>
      <c r="J2652" s="128"/>
    </row>
    <row r="2653" spans="1:10" ht="12.75" customHeight="1">
      <c r="A2653" s="148" t="str">
        <f>IF('TRI-3C'!$EU$13="","",'TRI-3C'!$EU$13)</f>
        <v>PENSAMIENO CRITICO</v>
      </c>
      <c r="B2653" s="149"/>
      <c r="C2653" s="149"/>
      <c r="D2653" s="150"/>
      <c r="E2653" s="150"/>
      <c r="F2653" s="126"/>
      <c r="G2653" s="122" t="str">
        <f>IF(A2653="","",VLOOKUP(J2506,'TRI-3C'!$B$18:$FH$61,150,FALSE))</f>
        <v/>
      </c>
      <c r="H2653" s="150"/>
      <c r="I2653" s="127" t="str">
        <f t="shared" si="99"/>
        <v/>
      </c>
      <c r="J2653" s="126"/>
    </row>
    <row r="2654" spans="1:10" ht="12.75" customHeight="1">
      <c r="A2654" s="147" t="str">
        <f>IF('TRI-3C'!$EV$13="","",'TRI-3C'!$EV$13)</f>
        <v>MANEJO DE PROBLEMAS</v>
      </c>
      <c r="B2654" s="139"/>
      <c r="C2654" s="139"/>
      <c r="F2654" s="128"/>
      <c r="G2654" s="124" t="str">
        <f>IF(A2654="","",VLOOKUP(J2506,'TRI-3C'!$B$18:$FH$61,151,FALSE))</f>
        <v/>
      </c>
      <c r="I2654" s="125" t="str">
        <f t="shared" si="99"/>
        <v/>
      </c>
      <c r="J2654" s="128"/>
    </row>
    <row r="2655" spans="1:10" ht="12.75" customHeight="1">
      <c r="A2655" s="192" t="str">
        <f>IF('TRI-3C'!$EW$13="","",'TRI-3C'!$EW$13)</f>
        <v>TOMA DE DECISIONES</v>
      </c>
      <c r="B2655" s="154"/>
      <c r="C2655" s="154"/>
      <c r="D2655" s="154"/>
      <c r="E2655" s="154"/>
      <c r="F2655" s="155"/>
      <c r="G2655" s="122" t="str">
        <f>IF(A2655="","",VLOOKUP(J2506,'TRI-3C'!$B$18:$FH$61,152,FALSE))</f>
        <v/>
      </c>
      <c r="H2655" s="150"/>
      <c r="I2655" s="127" t="str">
        <f t="shared" si="99"/>
        <v/>
      </c>
      <c r="J2655" s="126"/>
    </row>
    <row r="2656" spans="1:10" ht="12.75" customHeight="1">
      <c r="A2656" s="147" t="str">
        <f>IF('TRI-3C'!$EX$13="","",'TRI-3C'!$EX$13)</f>
        <v>TRABAJO EN EQUIPO</v>
      </c>
      <c r="B2656" s="139"/>
      <c r="C2656" s="139"/>
      <c r="F2656" s="128"/>
      <c r="G2656" s="124" t="str">
        <f>IF(A2656="","",VLOOKUP(J2506,'TRI-3C'!$B$18:$FH$61,153,FALSE))</f>
        <v/>
      </c>
      <c r="I2656" s="125" t="str">
        <f t="shared" si="99"/>
        <v/>
      </c>
      <c r="J2656" s="128"/>
    </row>
    <row r="2657" spans="1:10" ht="12.75" customHeight="1">
      <c r="A2657" s="148" t="str">
        <f>IF('TRI-3C'!$EY$13="","",'TRI-3C'!$EY$13)</f>
        <v>CONCIENCIA SOCIAL</v>
      </c>
      <c r="B2657" s="149"/>
      <c r="C2657" s="149"/>
      <c r="D2657" s="150"/>
      <c r="E2657" s="150"/>
      <c r="F2657" s="126"/>
      <c r="G2657" s="122" t="str">
        <f>IF(A2657="","",VLOOKUP(J2506,'TRI-3C'!$B$18:$FH$61,154,FALSE))</f>
        <v/>
      </c>
      <c r="H2657" s="150"/>
      <c r="I2657" s="127" t="str">
        <f t="shared" si="99"/>
        <v/>
      </c>
      <c r="J2657" s="126"/>
    </row>
    <row r="2658" spans="1:10" ht="12.75" customHeight="1">
      <c r="A2658" s="147" t="str">
        <f>IF('TRI-3C'!$EZ$13="","",'TRI-3C'!$EZ$13)</f>
        <v xml:space="preserve">RELACIONES INTERPERSONALES	</v>
      </c>
      <c r="B2658" s="139"/>
      <c r="C2658" s="139"/>
      <c r="F2658" s="128"/>
      <c r="G2658" s="124" t="str">
        <f>IF(A2658="","",VLOOKUP(J2506,'TRI-3C'!$B$18:$FH$61,155,FALSE))</f>
        <v/>
      </c>
      <c r="I2658" s="125" t="str">
        <f t="shared" si="99"/>
        <v/>
      </c>
      <c r="J2658" s="128"/>
    </row>
    <row r="2659" spans="1:10" ht="12.75" customHeight="1">
      <c r="A2659" s="148" t="str">
        <f>IF('TRI-3C'!$FA$13="","",'TRI-3C'!$FA$13)</f>
        <v>MANEJO DE CONFLICTOS</v>
      </c>
      <c r="B2659" s="149"/>
      <c r="C2659" s="149"/>
      <c r="D2659" s="150"/>
      <c r="E2659" s="150"/>
      <c r="F2659" s="126"/>
      <c r="G2659" s="122" t="str">
        <f>IF(A2659="","",VLOOKUP(J2506,'TRI-3C'!$B$18:$FH$61,156,FALSE))</f>
        <v/>
      </c>
      <c r="H2659" s="150"/>
      <c r="I2659" s="127" t="str">
        <f t="shared" si="99"/>
        <v/>
      </c>
      <c r="J2659" s="126"/>
    </row>
    <row r="2660" spans="1:10" ht="12.75" customHeight="1">
      <c r="A2660" s="147" t="str">
        <f>IF('TRI-3C'!$FB$13="","",'TRI-3C'!$FB$13)</f>
        <v>MANEJO DE EMOCIONES Y SENTIMIENTOS</v>
      </c>
      <c r="B2660" s="139"/>
      <c r="C2660" s="139"/>
      <c r="F2660" s="128"/>
      <c r="G2660" s="124" t="str">
        <f>IF(A2660="","",VLOOKUP(J2506,'TRI-3C'!$B$18:$FH$61,157,FALSE))</f>
        <v/>
      </c>
      <c r="I2660" s="125" t="str">
        <f t="shared" si="99"/>
        <v/>
      </c>
      <c r="J2660" s="128"/>
    </row>
    <row r="2661" spans="1:10" ht="12.75" customHeight="1">
      <c r="A2661" s="151"/>
      <c r="B2661" s="129"/>
      <c r="C2661" s="129"/>
      <c r="D2661" s="130"/>
      <c r="E2661" s="130"/>
      <c r="F2661" s="131"/>
      <c r="G2661" s="132"/>
      <c r="H2661" s="130"/>
      <c r="I2661" s="133"/>
      <c r="J2661" s="131"/>
    </row>
    <row r="2662" spans="1:10" ht="12.75" customHeight="1">
      <c r="A2662" s="134"/>
      <c r="B2662" s="134"/>
      <c r="C2662" s="134"/>
      <c r="D2662" s="134"/>
      <c r="E2662" s="134"/>
      <c r="F2662" s="140"/>
      <c r="G2662" s="496"/>
      <c r="H2662" s="496"/>
      <c r="I2662" s="497"/>
      <c r="J2662" s="497"/>
    </row>
    <row r="2663" spans="1:10" ht="12.75" customHeight="1">
      <c r="A2663" s="487" t="s">
        <v>156</v>
      </c>
      <c r="B2663" s="488"/>
      <c r="C2663" s="135" t="s">
        <v>157</v>
      </c>
      <c r="G2663" s="494"/>
      <c r="H2663" s="494"/>
      <c r="I2663" s="494"/>
      <c r="J2663" s="494"/>
    </row>
    <row r="2664" spans="1:10" ht="12.75" customHeight="1">
      <c r="A2664" s="489" t="s">
        <v>158</v>
      </c>
      <c r="B2664" s="490"/>
      <c r="C2664" s="136" t="str">
        <f>VLOOKUP(J2506,'TRI-3C'!$B$18:$FH$61,160,FALSE)</f>
        <v/>
      </c>
      <c r="G2664" s="494"/>
      <c r="H2664" s="494"/>
      <c r="I2664" s="494"/>
      <c r="J2664" s="494"/>
    </row>
    <row r="2665" spans="1:10" ht="12.75" customHeight="1">
      <c r="A2665" s="491" t="s">
        <v>159</v>
      </c>
      <c r="B2665" s="492"/>
      <c r="C2665" s="493"/>
      <c r="G2665" s="494"/>
      <c r="H2665" s="494"/>
      <c r="I2665" s="494"/>
      <c r="J2665" s="494"/>
    </row>
    <row r="2666" spans="1:10" ht="12.75" customHeight="1">
      <c r="A2666" s="137" t="s">
        <v>160</v>
      </c>
      <c r="B2666" s="138"/>
      <c r="C2666" s="188" t="str">
        <f>VLOOKUP(J2506,'TRI-3C'!$B$18:$FH$61,161,FALSE)</f>
        <v/>
      </c>
      <c r="G2666" s="494"/>
      <c r="H2666" s="494"/>
      <c r="I2666" s="494"/>
      <c r="J2666" s="494"/>
    </row>
    <row r="2667" spans="1:10" ht="12.75" customHeight="1">
      <c r="A2667" s="137" t="s">
        <v>161</v>
      </c>
      <c r="B2667" s="138"/>
      <c r="C2667" s="188" t="str">
        <f>VLOOKUP(J2506,'TRI-3C'!$B$18:$FH$61,162,FALSE)</f>
        <v/>
      </c>
      <c r="G2667" s="494"/>
      <c r="H2667" s="494"/>
      <c r="I2667" s="494"/>
      <c r="J2667" s="494"/>
    </row>
    <row r="2668" spans="1:10" ht="12.75" customHeight="1">
      <c r="A2668" s="480" t="s">
        <v>163</v>
      </c>
      <c r="B2668" s="481"/>
      <c r="C2668" s="188" t="str">
        <f>VLOOKUP(J2506,'TRI-3C'!$B$18:$FH$61,163,FALSE)</f>
        <v/>
      </c>
      <c r="G2668" s="494"/>
      <c r="H2668" s="494"/>
      <c r="I2668" s="494"/>
      <c r="J2668" s="494"/>
    </row>
    <row r="2669" spans="1:10" ht="12.75" customHeight="1">
      <c r="D2669" s="503" t="s">
        <v>162</v>
      </c>
      <c r="E2669" s="503"/>
      <c r="F2669" s="152">
        <f ca="1">NOW()</f>
        <v>45994.739222569442</v>
      </c>
    </row>
    <row r="2672" spans="1:10" ht="12.75" customHeight="1">
      <c r="G2672" s="112"/>
    </row>
    <row r="2674" spans="2:7" ht="12.75" customHeight="1">
      <c r="B2674" s="495" t="s">
        <v>164</v>
      </c>
      <c r="C2674" s="495"/>
      <c r="F2674" s="116" t="s">
        <v>165</v>
      </c>
      <c r="G2674" s="116" t="s">
        <v>165</v>
      </c>
    </row>
    <row r="2708" spans="1:10" ht="12.75" customHeight="1">
      <c r="A2708" s="111" t="s">
        <v>153</v>
      </c>
      <c r="C2708" t="str">
        <f>IF(VLOOKUP(J2711,NOTAS!$D$14:$P$60,2,FALSE)="","",VLOOKUP(J2711,NOTAS!$D$14:$P$60,2,FALSE))</f>
        <v>LOOR ROLDAN HEYDAN YADIEL</v>
      </c>
    </row>
    <row r="2709" spans="1:10" ht="12.75" customHeight="1">
      <c r="A2709" s="111" t="s">
        <v>154</v>
      </c>
      <c r="C2709" t="str">
        <f>NOTAS!$B$14&amp; " "&amp;NOTAS!$B$15</f>
        <v>INICIAL II A</v>
      </c>
      <c r="F2709" s="111"/>
      <c r="G2709" s="116"/>
      <c r="H2709" s="117"/>
      <c r="I2709" s="118"/>
      <c r="J2709" s="117"/>
    </row>
    <row r="2710" spans="1:10" ht="12.75" customHeight="1">
      <c r="A2710" s="111" t="s">
        <v>6</v>
      </c>
      <c r="C2710" t="str">
        <f>NOTAS!$B$18</f>
        <v>2025-2026 MATUTINA</v>
      </c>
      <c r="H2710" s="117"/>
      <c r="I2710" s="118"/>
      <c r="J2710" s="117"/>
    </row>
    <row r="2711" spans="1:10" ht="12.75" customHeight="1" thickBot="1">
      <c r="A2711" s="486" t="s">
        <v>337</v>
      </c>
      <c r="B2711" s="486"/>
      <c r="I2711" s="114" t="s">
        <v>74</v>
      </c>
      <c r="J2711" s="121">
        <v>14</v>
      </c>
    </row>
    <row r="2712" spans="1:10" ht="12.75" customHeight="1">
      <c r="A2712" s="482" t="s">
        <v>155</v>
      </c>
      <c r="B2712" s="483"/>
      <c r="C2712" s="483"/>
      <c r="D2712" s="483"/>
      <c r="E2712" s="483"/>
      <c r="F2712" s="484"/>
      <c r="G2712" s="485" t="s">
        <v>141</v>
      </c>
      <c r="H2712" s="483"/>
      <c r="I2712" s="498" t="s">
        <v>141</v>
      </c>
      <c r="J2712" s="499"/>
    </row>
    <row r="2713" spans="1:10" ht="12.75" customHeight="1">
      <c r="A2713" s="500" t="str">
        <f>IF('TRI-3C'!G$10="","",'TRI-3C'!G$10)</f>
        <v>IDENTIDAD Y AUTONOMÍA</v>
      </c>
      <c r="B2713" s="501"/>
      <c r="C2713" s="501"/>
      <c r="D2713" s="501"/>
      <c r="E2713" s="501"/>
      <c r="F2713" s="502"/>
      <c r="G2713" s="160"/>
      <c r="H2713" s="161"/>
      <c r="I2713" s="162"/>
      <c r="J2713" s="163"/>
    </row>
    <row r="2714" spans="1:10" ht="12.75" customHeight="1">
      <c r="A2714" s="148" t="str">
        <f>IF('TRI-3C'!G$13="","",'TRI-3C'!G$13)</f>
        <v>Comunicar algunos datos de su identidad como: nombres completos, edad, nombres de familiares cercanos, lugar dónde vive.</v>
      </c>
      <c r="B2714" s="158"/>
      <c r="C2714" s="158"/>
      <c r="D2714" s="158"/>
      <c r="E2714" s="158"/>
      <c r="F2714" s="159"/>
      <c r="G2714" s="122" t="str">
        <f>IF(A2714="","",VLOOKUP(J2711,'TRI-3C'!$B$18:$FH$61,6,FALSE))</f>
        <v/>
      </c>
      <c r="H2714" s="150"/>
      <c r="I2714" s="127" t="str">
        <f>IF(G2714="","",G2714)</f>
        <v/>
      </c>
      <c r="J2714" s="126"/>
    </row>
    <row r="2715" spans="1:10" ht="12.75" customHeight="1">
      <c r="A2715" s="11" t="str">
        <f>IF('TRI-3C'!$H$13="","",'TRI-3C'!$H$13)</f>
        <v>Demostrar curiosidad por las características físicas (genitales) que le permiten reconocerse como niño y niña</v>
      </c>
      <c r="B2715" s="156"/>
      <c r="C2715" s="156"/>
      <c r="D2715" s="156"/>
      <c r="E2715" s="156"/>
      <c r="F2715" s="157"/>
      <c r="G2715" s="124" t="str">
        <f>IF(A2715="","",VLOOKUP(J2711,'TRI-3C'!$B$18:$FH$61,7,FALSE))</f>
        <v/>
      </c>
      <c r="I2715" s="125" t="str">
        <f t="shared" ref="I2715:I2731" si="100">IF(G2715="","",G2715)</f>
        <v/>
      </c>
      <c r="J2715" s="128"/>
    </row>
    <row r="2716" spans="1:10" ht="12.75" customHeight="1">
      <c r="A2716" s="148" t="str">
        <f>IF('TRI-3C'!$I$13="","",'TRI-3C'!$I$13)</f>
        <v>Identificar la importancia de usar el cinturón de seguridad para promover el autocuidado y la protección personal.</v>
      </c>
      <c r="B2716" s="149"/>
      <c r="C2716" s="149"/>
      <c r="D2716" s="150"/>
      <c r="E2716" s="150"/>
      <c r="F2716" s="126"/>
      <c r="G2716" s="122" t="str">
        <f>IF(A2716="","",VLOOKUP(J2711,'TRI-3C'!$B$18:$FH$61,8,FALSE))</f>
        <v/>
      </c>
      <c r="H2716" s="150"/>
      <c r="I2716" s="127" t="str">
        <f t="shared" si="100"/>
        <v/>
      </c>
      <c r="J2716" s="126"/>
    </row>
    <row r="2717" spans="1:10" ht="12.75" customHeight="1">
      <c r="A2717" s="147" t="str">
        <f>IF('TRI-3C'!$J$13="","",'TRI-3C'!$J$13)</f>
        <v>Identificar las situaciones de peligro a las que se puede exponer en su entorno inmediato y seguir pautas de comportamiento para evitarlas.</v>
      </c>
      <c r="B2717" s="139"/>
      <c r="C2717" s="139"/>
      <c r="F2717" s="128"/>
      <c r="G2717" s="124" t="str">
        <f>IF(A2717="","",VLOOKUP(J2711,'TRI-3C'!$B$18:$FH$61,9,FALSE))</f>
        <v/>
      </c>
      <c r="I2717" s="125" t="str">
        <f t="shared" si="100"/>
        <v/>
      </c>
      <c r="J2717" s="128"/>
    </row>
    <row r="2718" spans="1:10" ht="12.75" customHeight="1">
      <c r="A2718" s="148" t="str">
        <f>IF('TRI-3C'!$K$13="","",'TRI-3C'!$K$13)</f>
        <v>Identificar sus características físicas y las de las personas de su entorno como parte del proceso de aceptación de sí mismo y de respeto a los demás.</v>
      </c>
      <c r="B2718" s="149"/>
      <c r="C2718" s="149"/>
      <c r="D2718" s="150"/>
      <c r="E2718" s="150"/>
      <c r="F2718" s="126"/>
      <c r="G2718" s="122" t="str">
        <f>IF(A2718="","",VLOOKUP(J2711,'TRI-3C'!$B$18:$FH$61,10,FALSE))</f>
        <v/>
      </c>
      <c r="H2718" s="150"/>
      <c r="I2718" s="127" t="str">
        <f t="shared" si="100"/>
        <v/>
      </c>
      <c r="J2718" s="126"/>
    </row>
    <row r="2719" spans="1:10" ht="12.75" customHeight="1">
      <c r="A2719" s="147" t="str">
        <f>IF('TRI-3C'!$L$13="","",'TRI-3C'!$L$13)</f>
        <v>Identificar y manifestar sus emociones y sentimientos, expresando las causas de los mismos mediante el lenguaje verbal. (D.EIB.10.3.)</v>
      </c>
      <c r="B2719" s="139"/>
      <c r="C2719" s="139"/>
      <c r="F2719" s="128"/>
      <c r="G2719" s="124" t="str">
        <f>IF(A2719="","",VLOOKUP(J2711,'TRI-3C'!$B$18:$FH$61,11,FALSE))</f>
        <v/>
      </c>
      <c r="I2719" s="125" t="str">
        <f t="shared" si="100"/>
        <v/>
      </c>
      <c r="J2719" s="128"/>
    </row>
    <row r="2720" spans="1:10" ht="12.75" customHeight="1">
      <c r="A2720" s="192" t="str">
        <f>IF('TRI-3C'!$M$13="","",'TRI-3C'!$M$13)</f>
        <v>Identificarse como miembro de una familia reconociéndose como parte importante de la misma.</v>
      </c>
      <c r="B2720" s="154"/>
      <c r="C2720" s="154"/>
      <c r="D2720" s="154"/>
      <c r="E2720" s="154"/>
      <c r="F2720" s="155"/>
      <c r="G2720" s="122" t="str">
        <f>IF(A2720="","",VLOOKUP(J2711,'TRI-3C'!$B$18:$FH$61,12,FALSE))</f>
        <v/>
      </c>
      <c r="H2720" s="150"/>
      <c r="I2720" s="127" t="str">
        <f t="shared" si="100"/>
        <v/>
      </c>
      <c r="J2720" s="126"/>
    </row>
    <row r="2721" spans="1:10" ht="12.75" customHeight="1">
      <c r="A2721" s="147" t="str">
        <f>IF('TRI-3C'!$N$13="","",'TRI-3C'!$N$13)</f>
        <v>Practicar con autonomía hábitos de higiene personal como lavarse las manos, los dientes y la cara.</v>
      </c>
      <c r="B2721" s="139"/>
      <c r="C2721" s="139"/>
      <c r="F2721" s="128"/>
      <c r="G2721" s="124" t="str">
        <f>IF(A2721="","",VLOOKUP(J2711,'TRI-3C'!$B$18:$FH$61,13,FALSE))</f>
        <v/>
      </c>
      <c r="I2721" s="125" t="str">
        <f t="shared" si="100"/>
        <v/>
      </c>
      <c r="J2721" s="128"/>
    </row>
    <row r="2722" spans="1:10" ht="12.75" customHeight="1">
      <c r="A2722" s="148" t="str">
        <f>IF('TRI-3C'!$O$13="","",'TRI-3C'!$O$13)</f>
        <v>Practicar hábitos de orden ubicando los objetos en el lugar correspondiente.</v>
      </c>
      <c r="B2722" s="149"/>
      <c r="C2722" s="149"/>
      <c r="D2722" s="150"/>
      <c r="E2722" s="150"/>
      <c r="F2722" s="126"/>
      <c r="G2722" s="122" t="str">
        <f>IF(A2722="","",VLOOKUP(J2711,'TRI-3C'!$B$18:$FH$61,14,FALSE))</f>
        <v/>
      </c>
      <c r="H2722" s="150"/>
      <c r="I2722" s="127" t="str">
        <f t="shared" si="100"/>
        <v/>
      </c>
      <c r="J2722" s="126"/>
    </row>
    <row r="2723" spans="1:10" ht="12.75" customHeight="1">
      <c r="A2723" s="147" t="str">
        <f>IF('TRI-3C'!$P$13="","",'TRI-3C'!$P$13)</f>
        <v>Practicar las acciones a seguir en situaciones de riesgo como: temblores, incendios, entre otros, determinadas en el plan de contingencia institucional.</v>
      </c>
      <c r="B2723" s="139"/>
      <c r="C2723" s="139"/>
      <c r="F2723" s="128"/>
      <c r="G2723" s="124" t="str">
        <f>IF(A2723="","",VLOOKUP(J2711,'TRI-3C'!$B$18:$FH$61,15,FALSE))</f>
        <v/>
      </c>
      <c r="I2723" s="125" t="str">
        <f t="shared" si="100"/>
        <v/>
      </c>
      <c r="J2723" s="128"/>
    </row>
    <row r="2724" spans="1:10" ht="12.75" customHeight="1">
      <c r="A2724" s="148" t="str">
        <f>IF('TRI-3C'!$Q$13="","",'TRI-3C'!$Q$13)</f>
        <v>Practicar normas de seguridad para evitar accidentes a los que se puede exponer en su entorno inmediato.</v>
      </c>
      <c r="B2724" s="158"/>
      <c r="C2724" s="158"/>
      <c r="D2724" s="158"/>
      <c r="E2724" s="158"/>
      <c r="F2724" s="159"/>
      <c r="G2724" s="122" t="str">
        <f>IF(A2724="","",VLOOKUP(J2711,'TRI-3C'!$B$18:$FH$61,16,FALSE))</f>
        <v/>
      </c>
      <c r="H2724" s="150"/>
      <c r="I2724" s="127" t="str">
        <f t="shared" si="100"/>
        <v/>
      </c>
      <c r="J2724" s="126"/>
    </row>
    <row r="2725" spans="1:10" ht="12.75" customHeight="1">
      <c r="A2725" s="11" t="str">
        <f>IF('TRI-3C'!$R$13="","",'TRI-3C'!$R$13)</f>
        <v>Realiza independientemente normas de aseo al ir al baño.</v>
      </c>
      <c r="B2725" s="156"/>
      <c r="C2725" s="156"/>
      <c r="D2725" s="156"/>
      <c r="E2725" s="156"/>
      <c r="F2725" s="157"/>
      <c r="G2725" s="124" t="str">
        <f>IF(A2725="","",VLOOKUP(J2711,'TRI-3C'!$B$18:$FH$61,17,FALSE))</f>
        <v/>
      </c>
      <c r="I2725" s="125" t="str">
        <f t="shared" si="100"/>
        <v/>
      </c>
      <c r="J2725" s="128"/>
    </row>
    <row r="2726" spans="1:10" ht="12.75" customHeight="1">
      <c r="A2726" s="148" t="str">
        <f>IF('TRI-3C'!$S$13="","",'TRI-3C'!$S$13)</f>
        <v>Reconocer la importancia del uso del casco y demás indumentaria de pro tección para protegerse de lesiones en actividades que requieran su uso</v>
      </c>
      <c r="B2726" s="149"/>
      <c r="C2726" s="149"/>
      <c r="D2726" s="150"/>
      <c r="E2726" s="150"/>
      <c r="F2726" s="126"/>
      <c r="G2726" s="122" t="str">
        <f>IF(A2726="","",VLOOKUP(J2711,'TRI-3C'!$B$18:$FH$61,18,FALSE))</f>
        <v/>
      </c>
      <c r="H2726" s="150"/>
      <c r="I2726" s="127" t="str">
        <f t="shared" si="100"/>
        <v/>
      </c>
      <c r="J2726" s="126"/>
    </row>
    <row r="2727" spans="1:10" ht="12.75" customHeight="1">
      <c r="A2727" s="147" t="str">
        <f>IF('TRI-3C'!$T$13="","",'TRI-3C'!$T$13)</f>
        <v>Reconocer situaciones problémicas en las actividades escolares para solucionarlas de forma creativa y con autonomía.</v>
      </c>
      <c r="B2727" s="139"/>
      <c r="C2727" s="139"/>
      <c r="F2727" s="128"/>
      <c r="G2727" s="124" t="str">
        <f>IF(A2727="","",VLOOKUP(J2711,'TRI-3C'!$B$18:$FH$61,19,FALSE))</f>
        <v/>
      </c>
      <c r="I2727" s="125" t="str">
        <f t="shared" si="100"/>
        <v/>
      </c>
      <c r="J2727" s="128"/>
    </row>
    <row r="2728" spans="1:10" ht="12.75" customHeight="1">
      <c r="A2728" s="148" t="str">
        <f>IF('TRI-3C'!$U$13="","",'TRI-3C'!$U$13)</f>
        <v>Seleccionar las prendas de vestir de acuerdo al estado climático (prendas para el frío / prendas para el calor).</v>
      </c>
      <c r="B2728" s="149"/>
      <c r="C2728" s="149"/>
      <c r="D2728" s="150"/>
      <c r="E2728" s="150"/>
      <c r="F2728" s="126"/>
      <c r="G2728" s="122" t="str">
        <f>IF(A2728="","",VLOOKUP(J2711,'TRI-3C'!$B$18:$FH$61,20,FALSE))</f>
        <v/>
      </c>
      <c r="H2728" s="150"/>
      <c r="I2728" s="127" t="str">
        <f t="shared" si="100"/>
        <v/>
      </c>
      <c r="J2728" s="126"/>
    </row>
    <row r="2729" spans="1:10" ht="12.75" customHeight="1">
      <c r="A2729" s="147" t="str">
        <f>IF('TRI-3C'!$V$13="","",'TRI-3C'!$V$13)</f>
        <v>Tomar decisiones con respecto a la elección de actividades, vestuario entre otros, en función de sus gustos y preferencias, argumentando las mismas.</v>
      </c>
      <c r="B2729" s="139"/>
      <c r="C2729" s="139"/>
      <c r="F2729" s="128"/>
      <c r="G2729" s="124" t="str">
        <f>IF(A2729="","",VLOOKUP(J2711,'TRI-3C'!$B$18:$FH$61,21,FALSE))</f>
        <v/>
      </c>
      <c r="I2729" s="125" t="str">
        <f t="shared" si="100"/>
        <v/>
      </c>
      <c r="J2729" s="128"/>
    </row>
    <row r="2730" spans="1:10" ht="12.75" customHeight="1">
      <c r="A2730" s="192" t="str">
        <f>IF('TRI-3C'!$W$13="","",'TRI-3C'!$W$13)</f>
        <v>Utilizar la cuchara, tenedor y el vaso cuando se alimenta de manera autónoma.</v>
      </c>
      <c r="B2730" s="154"/>
      <c r="C2730" s="154"/>
      <c r="D2730" s="154"/>
      <c r="E2730" s="154"/>
      <c r="F2730" s="155"/>
      <c r="G2730" s="122" t="str">
        <f>IF(A2730="","",VLOOKUP(J2711,'TRI-3C'!$B$18:$FH$61,22,FALSE))</f>
        <v/>
      </c>
      <c r="H2730" s="150"/>
      <c r="I2730" s="127" t="str">
        <f t="shared" si="100"/>
        <v/>
      </c>
      <c r="J2730" s="126"/>
    </row>
    <row r="2731" spans="1:10" ht="12.75" customHeight="1">
      <c r="A2731" s="147" t="str">
        <f>IF('TRI-3C'!$X$13="","",'TRI-3C'!$X$13)</f>
        <v>Vestirse y desvestirse de manera independiente con prendas de vestir sencillas. (D.EIB.10.5)</v>
      </c>
      <c r="B2731" s="139"/>
      <c r="C2731" s="139"/>
      <c r="F2731" s="128"/>
      <c r="G2731" s="124" t="str">
        <f>IF(A2731="","",VLOOKUP(J2711,'TRI-3C'!$B$18:$FH$61,23,FALSE))</f>
        <v/>
      </c>
      <c r="I2731" s="125" t="str">
        <f t="shared" si="100"/>
        <v/>
      </c>
      <c r="J2731" s="128"/>
    </row>
    <row r="2732" spans="1:10" ht="12.75" customHeight="1">
      <c r="A2732" s="165" t="str">
        <f>'BI-1T'!$A$8</f>
        <v>CONVIVENCIA</v>
      </c>
      <c r="B2732" s="149"/>
      <c r="C2732" s="149"/>
      <c r="D2732" s="150"/>
      <c r="E2732" s="150"/>
      <c r="F2732" s="126"/>
      <c r="G2732" s="122" t="str">
        <f>IF(A2732="","",VLOOKUP(J2711,'TRI-3C'!$B$18:$FH$61,24,FALSE))</f>
        <v/>
      </c>
      <c r="H2732" s="150"/>
      <c r="I2732" s="127"/>
      <c r="J2732" s="126"/>
    </row>
    <row r="2733" spans="1:10" ht="12.75" customHeight="1">
      <c r="A2733" s="147" t="str">
        <f>IF('TRI-3C'!$Z$13="","",'TRI-3C'!$Z$13)</f>
        <v>Apoyar y motivar a otras personas a participar en actividades grupales, particularmente a quienes muestran dificultades al hacerlo</v>
      </c>
      <c r="B2733" s="139"/>
      <c r="C2733" s="139"/>
      <c r="F2733" s="128"/>
      <c r="G2733" s="124" t="str">
        <f>IF(A2733="","",VLOOKUP(J2711,'TRI-3C'!$B$18:$FH$61,25,FALSE))</f>
        <v/>
      </c>
      <c r="I2733" s="125" t="str">
        <f t="shared" ref="I2733:I2747" si="101">IF(G2733="","",G2733)</f>
        <v/>
      </c>
      <c r="J2733" s="128"/>
    </row>
    <row r="2734" spans="1:10" ht="12.75" customHeight="1">
      <c r="A2734" s="148" t="str">
        <f>IF('TRI-3C'!$AA$13="","",'TRI-3C'!$AA$13)</f>
        <v>Asumir y respetar normas de convivencia en la institución de educación inicial y en el hogar acordadas con el adulto. (D.EIB.10.15.)</v>
      </c>
      <c r="B2734" s="158"/>
      <c r="C2734" s="158"/>
      <c r="D2734" s="158"/>
      <c r="E2734" s="158"/>
      <c r="F2734" s="159"/>
      <c r="G2734" s="122" t="str">
        <f>IF(A2734="","",VLOOKUP(J2711,'TRI-3C'!$B$18:$FH$61,26,FALSE))</f>
        <v/>
      </c>
      <c r="H2734" s="150"/>
      <c r="I2734" s="127" t="str">
        <f t="shared" si="101"/>
        <v/>
      </c>
      <c r="J2734" s="126"/>
    </row>
    <row r="2735" spans="1:10" ht="12.75" customHeight="1">
      <c r="A2735" s="11" t="str">
        <f>IF('TRI-3C'!$AB$13="","",'TRI-3C'!$AB$13)</f>
        <v>Colaborar en actividades que se desarrollan con otros niños y adultos de su entorno.</v>
      </c>
      <c r="B2735" s="156"/>
      <c r="C2735" s="156"/>
      <c r="D2735" s="156"/>
      <c r="E2735" s="156"/>
      <c r="F2735" s="157"/>
      <c r="G2735" s="124" t="str">
        <f>IF(A2735="","",VLOOKUP(J2711,'TRI-3C'!$B$18:$FH$61,27,FALSE))</f>
        <v/>
      </c>
      <c r="I2735" s="125" t="str">
        <f t="shared" si="101"/>
        <v/>
      </c>
      <c r="J2735" s="128"/>
    </row>
    <row r="2736" spans="1:10" ht="12.75" customHeight="1">
      <c r="A2736" s="148" t="str">
        <f>IF('TRI-3C'!$AC$13="","",'TRI-3C'!$AC$13)</f>
        <v>Demostrar actitudes de solidaridad ante situaciones de necesidad de sus compañeros y adultos de su entorno</v>
      </c>
      <c r="B2736" s="149"/>
      <c r="C2736" s="149"/>
      <c r="D2736" s="150"/>
      <c r="E2736" s="150"/>
      <c r="F2736" s="126"/>
      <c r="G2736" s="122" t="str">
        <f>IF(A2736="","",VLOOKUP(J2711,'TRI-3C'!$B$18:$FH$61,28,FALSE))</f>
        <v/>
      </c>
      <c r="H2736" s="150"/>
      <c r="I2736" s="127" t="str">
        <f t="shared" si="101"/>
        <v/>
      </c>
      <c r="J2736" s="126"/>
    </row>
    <row r="2737" spans="1:10" ht="12.75" customHeight="1">
      <c r="A273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737" s="139"/>
      <c r="C2737" s="139"/>
      <c r="F2737" s="128"/>
      <c r="G2737" s="124" t="str">
        <f>IF(A2737="","",VLOOKUP(J2711,'TRI-3C'!$B$18:$FH$61,29,FALSE))</f>
        <v/>
      </c>
      <c r="I2737" s="125" t="str">
        <f t="shared" si="101"/>
        <v/>
      </c>
      <c r="J2737" s="128"/>
    </row>
    <row r="2738" spans="1:10" ht="12.75" customHeight="1">
      <c r="A2738" s="148" t="str">
        <f>IF('TRI-3C'!$AE$13="","",'TRI-3C'!$AE$13)</f>
        <v>Demostrar preferencia de jugar la mayor parte del tiempo con un amigo estableciendo niveles de empatías más estables.</v>
      </c>
      <c r="B2738" s="149"/>
      <c r="C2738" s="149"/>
      <c r="D2738" s="150"/>
      <c r="E2738" s="150"/>
      <c r="F2738" s="126"/>
      <c r="G2738" s="122" t="str">
        <f>IF(A2738="","",VLOOKUP(J2711,'TRI-3C'!$B$18:$FH$61,30,FALSE))</f>
        <v/>
      </c>
      <c r="H2738" s="150"/>
      <c r="I2738" s="127" t="str">
        <f t="shared" si="101"/>
        <v/>
      </c>
      <c r="J2738" s="126"/>
    </row>
    <row r="2739" spans="1:10" ht="12.75" customHeight="1">
      <c r="A2739" s="147" t="str">
        <f>IF('TRI-3C'!$AF$13="","",'TRI-3C'!$AF$13)</f>
        <v>Demostrar sensibilidad ante deseos, emociones y sentimientos de otras personas.</v>
      </c>
      <c r="B2739" s="139"/>
      <c r="C2739" s="139"/>
      <c r="F2739" s="128"/>
      <c r="G2739" s="124" t="str">
        <f>IF(A2739="","",VLOOKUP(J2711,'TRI-3C'!$B$18:$FH$61,31,FALSE))</f>
        <v/>
      </c>
      <c r="I2739" s="125" t="str">
        <f t="shared" si="101"/>
        <v/>
      </c>
      <c r="J2739" s="128"/>
    </row>
    <row r="2740" spans="1:10" ht="12.75" customHeight="1">
      <c r="A2740" s="192" t="str">
        <f>IF('TRI-3C'!$AG$13="","",'TRI-3C'!$AG$13)</f>
        <v>Desarrollar la capacidad de esperar para obtener una recompensa mayor en el futuro.</v>
      </c>
      <c r="B2740" s="154"/>
      <c r="C2740" s="154"/>
      <c r="D2740" s="154"/>
      <c r="E2740" s="154"/>
      <c r="F2740" s="155"/>
      <c r="G2740" s="122" t="str">
        <f>IF(A2740="","",VLOOKUP(J2711,'TRI-3C'!$B$18:$FH$61,32,FALSE))</f>
        <v/>
      </c>
      <c r="H2740" s="150"/>
      <c r="I2740" s="127" t="str">
        <f t="shared" si="101"/>
        <v/>
      </c>
      <c r="J2740" s="126"/>
    </row>
    <row r="2741" spans="1:10" ht="12.75" customHeight="1">
      <c r="A2741" s="147" t="str">
        <f>IF('TRI-3C'!$AH$13="","",'TRI-3C'!$AH$13)</f>
        <v>Identificar instituciones y profesiones que brindan servicios a la comunidad y los roles que ellos cumplen.</v>
      </c>
      <c r="B2741" s="139"/>
      <c r="C2741" s="139"/>
      <c r="F2741" s="128"/>
      <c r="G2741" s="124" t="str">
        <f>IF(A2741="","",VLOOKUP(J2711,'TRI-3C'!$B$18:$FH$61,33,FALSE))</f>
        <v/>
      </c>
      <c r="I2741" s="125" t="str">
        <f t="shared" si="101"/>
        <v/>
      </c>
      <c r="J2741" s="128"/>
    </row>
    <row r="2742" spans="1:10" ht="12.75" customHeight="1">
      <c r="A2742" s="148" t="str">
        <f>IF('TRI-3C'!$AI$13="","",'TRI-3C'!$AI$13)</f>
        <v>Identificar las profesiones, oficios y ocupaciones que cumplen los miembros de su familia.</v>
      </c>
      <c r="B2742" s="149"/>
      <c r="C2742" s="149"/>
      <c r="D2742" s="150"/>
      <c r="E2742" s="150"/>
      <c r="F2742" s="126"/>
      <c r="G2742" s="122" t="str">
        <f>IF(A2742="","",VLOOKUP(J2711,'TRI-3C'!$B$18:$FH$61,34,FALSE))</f>
        <v/>
      </c>
      <c r="H2742" s="150"/>
      <c r="I2742" s="127" t="str">
        <f t="shared" si="101"/>
        <v/>
      </c>
      <c r="J2742" s="126"/>
    </row>
    <row r="2743" spans="1:10" ht="12.75" customHeight="1">
      <c r="A2743" s="147" t="str">
        <f>IF('TRI-3C'!$AJ$13="","",'TRI-3C'!$AJ$13)</f>
        <v>Incrementar su campo de interrelación con otras personas a más del grupo familiar y escolar interactuando con mayor facilidad.</v>
      </c>
      <c r="B2743" s="139"/>
      <c r="C2743" s="139"/>
      <c r="F2743" s="128"/>
      <c r="G2743" s="124" t="str">
        <f>IF(A2743="","",VLOOKUP(J2711,'TRI-3C'!$B$18:$FH$61,35,FALSE))</f>
        <v/>
      </c>
      <c r="I2743" s="125" t="str">
        <f t="shared" si="101"/>
        <v/>
      </c>
      <c r="J2743" s="128"/>
    </row>
    <row r="2744" spans="1:10" ht="12.75" customHeight="1">
      <c r="A274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2744" s="158"/>
      <c r="C2744" s="158"/>
      <c r="D2744" s="158"/>
      <c r="E2744" s="158"/>
      <c r="F2744" s="159"/>
      <c r="G2744" s="122" t="str">
        <f>IF(A2744="","",VLOOKUP(J2711,'TRI-3C'!$B$18:$FH$61,36,FALSE))</f>
        <v/>
      </c>
      <c r="H2744" s="150"/>
      <c r="I2744" s="127" t="str">
        <f t="shared" si="101"/>
        <v/>
      </c>
      <c r="J2744" s="126"/>
    </row>
    <row r="2745" spans="1:10" ht="12.75" customHeight="1">
      <c r="A2745" s="11" t="str">
        <f>IF('TRI-3C'!$AL$13="","",'TRI-3C'!$AL$13)</f>
        <v>Participar juegos grupales siguiendo las reglas y asumiendo roles que le permitan mantener un ambiente armónico con sus pares. (D.EIB.10.11.)</v>
      </c>
      <c r="B2745" s="156"/>
      <c r="C2745" s="156"/>
      <c r="D2745" s="156"/>
      <c r="E2745" s="156"/>
      <c r="F2745" s="157"/>
      <c r="G2745" s="124" t="str">
        <f>IF(A2745="","",VLOOKUP(J2711,'TRI-3C'!$B$18:$FH$61,37,FALSE))</f>
        <v/>
      </c>
      <c r="I2745" s="125" t="str">
        <f t="shared" si="101"/>
        <v/>
      </c>
      <c r="J2745" s="128"/>
    </row>
    <row r="2746" spans="1:10" ht="12.75" customHeight="1">
      <c r="A2746" s="148" t="str">
        <f>IF('TRI-3C'!$AM$13="","",'TRI-3C'!$AM$13)</f>
        <v>Practicar la costumbre de ahorrar para ocasiones y casos especiales</v>
      </c>
      <c r="B2746" s="149"/>
      <c r="C2746" s="149"/>
      <c r="D2746" s="150"/>
      <c r="E2746" s="150"/>
      <c r="F2746" s="126"/>
      <c r="G2746" s="122" t="str">
        <f>IF(A2746="","",VLOOKUP(J2711,'TRI-3C'!$B$18:$FH$61,38,FALSE))</f>
        <v/>
      </c>
      <c r="H2746" s="150"/>
      <c r="I2746" s="127" t="str">
        <f t="shared" si="101"/>
        <v/>
      </c>
      <c r="J2746" s="126"/>
    </row>
    <row r="2747" spans="1:10" ht="12.75" customHeight="1">
      <c r="A274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2747" s="139"/>
      <c r="C2747" s="139"/>
      <c r="F2747" s="128"/>
      <c r="G2747" s="124" t="str">
        <f>IF(A2747="","",VLOOKUP(J2711,'TRI-3C'!$B$18:$FH$61,39,FALSE))</f>
        <v/>
      </c>
      <c r="I2747" s="125" t="str">
        <f t="shared" si="101"/>
        <v/>
      </c>
      <c r="J2747" s="128"/>
    </row>
    <row r="2748" spans="1:10" ht="12.75" customHeight="1">
      <c r="A2748" s="165" t="str">
        <f>'BI-1T'!$A$9</f>
        <v>RELACIONES CON EL MEDIO NATURAL Y CULTURAL</v>
      </c>
      <c r="B2748" s="149"/>
      <c r="C2748" s="149"/>
      <c r="D2748" s="150"/>
      <c r="E2748" s="150"/>
      <c r="F2748" s="126"/>
      <c r="G2748" s="122" t="str">
        <f>IF(A2748="","",VLOOKUP(J2711,'TRI-3C'!$B$18:$FH$61,40,FALSE))</f>
        <v/>
      </c>
      <c r="H2748" s="150"/>
      <c r="I2748" s="127"/>
      <c r="J2748" s="126"/>
    </row>
    <row r="2749" spans="1:10" ht="12.75" customHeight="1">
      <c r="A274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2749" s="139"/>
      <c r="C2749" s="139"/>
      <c r="F2749" s="128"/>
      <c r="G2749" s="124" t="str">
        <f>IF(A2749="","",VLOOKUP(J2711,'TRI-3C'!$B$18:$FH$61,41,FALSE))</f>
        <v/>
      </c>
      <c r="I2749" s="125" t="str">
        <f t="shared" ref="I2749:I2768" si="102">IF(G2749="","",G2749)</f>
        <v/>
      </c>
      <c r="J2749" s="128"/>
    </row>
    <row r="2750" spans="1:10" ht="12.75" customHeight="1">
      <c r="A2750" s="192" t="str">
        <f>IF('TRI-3C'!$AQ$13="","",'TRI-3C'!$AQ$13)</f>
        <v>Construir conexiones emocionales con su contexto natural (plantas, animales, agua, tierra, aire) y social.</v>
      </c>
      <c r="B2750" s="154"/>
      <c r="C2750" s="154"/>
      <c r="D2750" s="154"/>
      <c r="E2750" s="154"/>
      <c r="F2750" s="155"/>
      <c r="G2750" s="122" t="str">
        <f>IF(A2750="","",VLOOKUP(J2711,'TRI-3C'!$B$18:$FH$61,42,FALSE))</f>
        <v/>
      </c>
      <c r="H2750" s="150"/>
      <c r="I2750" s="127" t="str">
        <f t="shared" si="102"/>
        <v/>
      </c>
      <c r="J2750" s="126"/>
    </row>
    <row r="2751" spans="1:10" ht="12.75" customHeight="1">
      <c r="A2751" s="147" t="str">
        <f>IF('TRI-3C'!$AR$13="","",'TRI-3C'!$AR$13)</f>
        <v>dentificar en las actividades diarias oportunidades para aprovechar los recursos y reducir los residuos para proteger el entorno natural</v>
      </c>
      <c r="B2751" s="139"/>
      <c r="C2751" s="139"/>
      <c r="F2751" s="128"/>
      <c r="G2751" s="124" t="str">
        <f>IF(A2751="","",VLOOKUP(J2711,'TRI-3C'!$B$18:$FH$61,43,FALSE))</f>
        <v/>
      </c>
      <c r="I2751" s="125" t="str">
        <f t="shared" si="102"/>
        <v/>
      </c>
      <c r="J2751" s="128"/>
    </row>
    <row r="2752" spans="1:10" ht="12.75" customHeight="1">
      <c r="A2752" s="148" t="str">
        <f>IF('TRI-3C'!$AS$13="","",'TRI-3C'!$AS$13)</f>
        <v>Diferenciar entre alimentos nutritivos y no nutritivos identificando los beneficios de una alimentación sana y saludable.</v>
      </c>
      <c r="B2752" s="149"/>
      <c r="C2752" s="149"/>
      <c r="D2752" s="150"/>
      <c r="E2752" s="150"/>
      <c r="F2752" s="126"/>
      <c r="G2752" s="122" t="str">
        <f>IF(A2752="","",VLOOKUP(J2711,'TRI-3C'!$B$18:$FH$61,44,FALSE))</f>
        <v/>
      </c>
      <c r="H2752" s="150"/>
      <c r="I2752" s="127" t="str">
        <f t="shared" si="102"/>
        <v/>
      </c>
      <c r="J2752" s="126"/>
    </row>
    <row r="2753" spans="1:10" ht="12.75" customHeight="1">
      <c r="A2753" s="147" t="str">
        <f>IF('TRI-3C'!$AT$13="","",'TRI-3C'!$AT$13)</f>
        <v>Diferenciar entre lo que le pertenece, lo que pertenece a los demás y lo que pertenece al grupo o comunidad.</v>
      </c>
      <c r="B2753" s="139"/>
      <c r="C2753" s="139"/>
      <c r="F2753" s="128"/>
      <c r="G2753" s="124" t="str">
        <f>IF(A2753="","",VLOOKUP(J2711,'TRI-3C'!$B$18:$FH$61,45,FALSE))</f>
        <v/>
      </c>
      <c r="I2753" s="125" t="str">
        <f t="shared" si="102"/>
        <v/>
      </c>
      <c r="J2753" s="128"/>
    </row>
    <row r="2754" spans="1:10" ht="12.75" customHeight="1">
      <c r="A2754" s="148" t="str">
        <f>IF('TRI-3C'!$AU$13="","",'TRI-3C'!$AU$13)</f>
        <v>Diferenciar los seres vivos y elementos no vivos de su entorno explorando su mundo natural.</v>
      </c>
      <c r="B2754" s="158"/>
      <c r="C2754" s="158"/>
      <c r="D2754" s="158"/>
      <c r="E2754" s="158"/>
      <c r="F2754" s="159"/>
      <c r="G2754" s="122" t="str">
        <f>IF(A2754="","",VLOOKUP(J2711,'TRI-3C'!$B$18:$FH$61,46,FALSE))</f>
        <v/>
      </c>
      <c r="H2754" s="150"/>
      <c r="I2754" s="127" t="str">
        <f t="shared" si="102"/>
        <v/>
      </c>
      <c r="J2754" s="126"/>
    </row>
    <row r="2755" spans="1:10" ht="12.75" customHeight="1">
      <c r="A2755" s="11" t="str">
        <f>IF('TRI-3C'!$AV$13="","",'TRI-3C'!$AV$13)</f>
        <v>Establecer comparaciones entre los elementos del entorno a través de la discriminación sensorial.</v>
      </c>
      <c r="B2755" s="156"/>
      <c r="C2755" s="156"/>
      <c r="D2755" s="156"/>
      <c r="E2755" s="156"/>
      <c r="F2755" s="157"/>
      <c r="G2755" s="124" t="str">
        <f>IF(A2755="","",VLOOKUP(J2711,'TRI-3C'!$B$18:$FH$61,47,FALSE))</f>
        <v/>
      </c>
      <c r="I2755" s="125" t="str">
        <f t="shared" si="102"/>
        <v/>
      </c>
      <c r="J2755" s="128"/>
    </row>
    <row r="2756" spans="1:10" ht="12.75" customHeight="1">
      <c r="A2756" s="148" t="str">
        <f>IF('TRI-3C'!$AW$13="","",'TRI-3C'!$AW$13)</f>
        <v>Explorar e identificar los diferentes elementos y fenómenos del entorno natural mediante procesos que propicien la indagación.</v>
      </c>
      <c r="B2756" s="149"/>
      <c r="C2756" s="149"/>
      <c r="D2756" s="150"/>
      <c r="E2756" s="150"/>
      <c r="F2756" s="126"/>
      <c r="G2756" s="122" t="str">
        <f>IF(A2756="","",VLOOKUP(J2711,'TRI-3C'!$B$18:$FH$61,48,FALSE))</f>
        <v/>
      </c>
      <c r="H2756" s="150"/>
      <c r="I2756" s="127" t="str">
        <f t="shared" si="102"/>
        <v/>
      </c>
      <c r="J2756" s="126"/>
    </row>
    <row r="2757" spans="1:10" ht="12.75" customHeight="1">
      <c r="A2757" s="147" t="str">
        <f>IF('TRI-3C'!$AX$13="","",'TRI-3C'!$AX$13)</f>
        <v>Identificar características de las plantas por su utilidad, estableciendo diferencias entre ellas.</v>
      </c>
      <c r="B2757" s="139"/>
      <c r="C2757" s="139"/>
      <c r="F2757" s="128"/>
      <c r="G2757" s="124" t="str">
        <f>IF(A2757="","",VLOOKUP(J2711,'TRI-3C'!$B$18:$FH$61,49,FALSE))</f>
        <v/>
      </c>
      <c r="I2757" s="125" t="str">
        <f t="shared" si="102"/>
        <v/>
      </c>
      <c r="J2757" s="128"/>
    </row>
    <row r="2758" spans="1:10" ht="12.75" customHeight="1">
      <c r="A2758" s="148" t="str">
        <f>IF('TRI-3C'!$AY$13="","",'TRI-3C'!$AY$13)</f>
        <v>Identificar las características de los animales domésticos y silvestres estableciendo las diferencias entre ellos.</v>
      </c>
      <c r="B2758" s="149"/>
      <c r="C2758" s="149"/>
      <c r="D2758" s="150"/>
      <c r="E2758" s="150"/>
      <c r="F2758" s="126"/>
      <c r="G2758" s="122" t="str">
        <f>IF(A2758="","",VLOOKUP(J2711,'TRI-3C'!$B$18:$FH$61,50,FALSE))</f>
        <v/>
      </c>
      <c r="H2758" s="150"/>
      <c r="I2758" s="127" t="str">
        <f t="shared" si="102"/>
        <v/>
      </c>
      <c r="J2758" s="126"/>
    </row>
    <row r="2759" spans="1:10" ht="12.75" customHeight="1">
      <c r="A2759" s="147" t="str">
        <f>IF('TRI-3C'!$AZ$13="","",'TRI-3C'!$AZ$13)</f>
        <v>Identificar las características del mar y reconocerlo como una parte integral del territorio nacional</v>
      </c>
      <c r="B2759" s="139"/>
      <c r="C2759" s="139"/>
      <c r="F2759" s="128"/>
      <c r="G2759" s="124" t="str">
        <f>IF(A2759="","",VLOOKUP(J2711,'TRI-3C'!$B$18:$FH$61,51,FALSE))</f>
        <v/>
      </c>
      <c r="I2759" s="125" t="str">
        <f t="shared" si="102"/>
        <v/>
      </c>
      <c r="J2759" s="128"/>
    </row>
    <row r="2760" spans="1:10" ht="12.75" customHeight="1">
      <c r="A2760" s="192" t="str">
        <f>IF('TRI-3C'!$BA$13="","",'TRI-3C'!$BA$13)</f>
        <v>Identificar prácticas socioculturales de su localidad demostrando curiosidad ante sus tradiciones.</v>
      </c>
      <c r="B2760" s="154"/>
      <c r="C2760" s="154"/>
      <c r="D2760" s="154"/>
      <c r="E2760" s="154"/>
      <c r="F2760" s="155"/>
      <c r="G2760" s="122" t="str">
        <f>IF(A2760="","",VLOOKUP(J2711,'TRI-3C'!$B$18:$FH$61,52,FALSE))</f>
        <v/>
      </c>
      <c r="H2760" s="150"/>
      <c r="I2760" s="127" t="str">
        <f t="shared" si="102"/>
        <v/>
      </c>
      <c r="J2760" s="126"/>
    </row>
    <row r="2761" spans="1:10" ht="12.75" customHeight="1">
      <c r="A2761" s="147" t="str">
        <f>IF('TRI-3C'!$BB$13="","",'TRI-3C'!$BB$13)</f>
        <v>Observar el proceso del ciclo vital de las plantas mediante actividades de experimentación.</v>
      </c>
      <c r="B2761" s="139"/>
      <c r="C2761" s="139"/>
      <c r="F2761" s="128"/>
      <c r="G2761" s="124" t="str">
        <f>IF(A2761="","",VLOOKUP(J2711,'TRI-3C'!$B$18:$FH$61,53,FALSE))</f>
        <v/>
      </c>
      <c r="I2761" s="125" t="str">
        <f t="shared" si="102"/>
        <v/>
      </c>
      <c r="J2761" s="128"/>
    </row>
    <row r="2762" spans="1:10" ht="12.75" customHeight="1">
      <c r="A2762" s="148" t="str">
        <f>IF('TRI-3C'!$BC$13="","",'TRI-3C'!$BC$13)</f>
        <v>Participar en actividades lúdicas para identificar prácticas de movilidad que ayudan a cuidar el planeta</v>
      </c>
      <c r="B2762" s="149"/>
      <c r="C2762" s="149"/>
      <c r="D2762" s="150"/>
      <c r="E2762" s="150"/>
      <c r="F2762" s="126"/>
      <c r="G2762" s="122" t="str">
        <f>IF(A2762="","",VLOOKUP(J2711,'TRI-3C'!$B$18:$FH$61,54,FALSE))</f>
        <v/>
      </c>
      <c r="H2762" s="150"/>
      <c r="I2762" s="127" t="str">
        <f t="shared" si="102"/>
        <v/>
      </c>
      <c r="J2762" s="126"/>
    </row>
    <row r="2763" spans="1:10" ht="12.75" customHeight="1">
      <c r="A2763" s="147" t="str">
        <f>IF('TRI-3C'!$BD$13="","",'TRI-3C'!$BD$13)</f>
        <v>Participar en algunas prácticas tradicionales de su entorno disfrutando y respetando las diferentes manifestaciones culturales</v>
      </c>
      <c r="B2763" s="139"/>
      <c r="C2763" s="139"/>
      <c r="F2763" s="128"/>
      <c r="G2763" s="124" t="str">
        <f>IF(A2763="","",VLOOKUP(J2711,'TRI-3C'!$B$18:$FH$61,55,FALSE))</f>
        <v/>
      </c>
      <c r="I2763" s="125" t="str">
        <f t="shared" si="102"/>
        <v/>
      </c>
      <c r="J2763" s="128"/>
    </row>
    <row r="2764" spans="1:10" ht="12.75" customHeight="1">
      <c r="A2764" s="148" t="str">
        <f>IF('TRI-3C'!$BE$13="","",'TRI-3C'!$BE$13)</f>
        <v>Practicar hábitos de cuidado y conservación del medio ambiente que eviten la contaminación del aire, suelo y agua. (D.EIB.10.19.)</v>
      </c>
      <c r="B2764" s="158"/>
      <c r="C2764" s="158"/>
      <c r="D2764" s="158"/>
      <c r="E2764" s="158"/>
      <c r="F2764" s="159"/>
      <c r="G2764" s="122" t="str">
        <f>IF(A2764="","",VLOOKUP(J2711,'TRI-3C'!$B$18:$FH$61,56,FALSE))</f>
        <v/>
      </c>
      <c r="H2764" s="150"/>
      <c r="I2764" s="127" t="str">
        <f t="shared" si="102"/>
        <v/>
      </c>
      <c r="J2764" s="126"/>
    </row>
    <row r="2765" spans="1:10" ht="12.75" customHeight="1">
      <c r="A2765" s="11" t="str">
        <f>IF('TRI-3C'!$BF$13="","",'TRI-3C'!$BF$13)</f>
        <v>Realizar acciones de cuidado y protección de plantas y animales de su entorno erradicando actitudes de maltrato.</v>
      </c>
      <c r="B2765" s="156"/>
      <c r="C2765" s="156"/>
      <c r="D2765" s="156"/>
      <c r="E2765" s="156"/>
      <c r="F2765" s="157"/>
      <c r="G2765" s="124" t="str">
        <f>IF(A2765="","",VLOOKUP(J2711,'TRI-3C'!$B$18:$FH$61,57,FALSE))</f>
        <v/>
      </c>
      <c r="I2765" s="125" t="str">
        <f t="shared" si="102"/>
        <v/>
      </c>
      <c r="J2765" s="128"/>
    </row>
    <row r="2766" spans="1:10" ht="12.75" customHeight="1">
      <c r="A2766" s="148" t="str">
        <f>IF('TRI-3C'!$BG$13="","",'TRI-3C'!$BG$13)</f>
        <v>Reconocer cómo las personas utilizan el dinero en su entorno familiar para satisfacer sus necesidades y deseos</v>
      </c>
      <c r="B2766" s="149"/>
      <c r="C2766" s="149"/>
      <c r="D2766" s="150"/>
      <c r="E2766" s="150"/>
      <c r="F2766" s="126"/>
      <c r="G2766" s="122" t="str">
        <f>IF(A2766="","",VLOOKUP(J2711,'TRI-3C'!$B$18:$FH$61,58,FALSE))</f>
        <v/>
      </c>
      <c r="H2766" s="150"/>
      <c r="I2766" s="127" t="str">
        <f t="shared" si="102"/>
        <v/>
      </c>
      <c r="J2766" s="126"/>
    </row>
    <row r="2767" spans="1:10" ht="12.75" customHeight="1">
      <c r="A2767" s="147" t="str">
        <f>IF('TRI-3C'!$BH$13="","",'TRI-3C'!$BH$13)</f>
        <v>Reconocer las consecuencias de no cuidar sus pertenencias.</v>
      </c>
      <c r="B2767" s="139"/>
      <c r="C2767" s="139"/>
      <c r="F2767" s="128"/>
      <c r="G2767" s="124" t="str">
        <f>IF(A2767="","",VLOOKUP(J2711,'TRI-3C'!$B$18:$FH$61,59,FALSE))</f>
        <v/>
      </c>
      <c r="I2767" s="125" t="str">
        <f t="shared" si="102"/>
        <v/>
      </c>
      <c r="J2767" s="128"/>
    </row>
    <row r="2768" spans="1:10" ht="12.75" customHeight="1">
      <c r="A276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2768" s="149"/>
      <c r="C2768" s="149"/>
      <c r="D2768" s="150"/>
      <c r="E2768" s="150"/>
      <c r="F2768" s="126"/>
      <c r="G2768" s="122" t="str">
        <f>IF(A2768="","",VLOOKUP(J2711,'TRI-3C'!$B$18:$FH$61,60,FALSE))</f>
        <v/>
      </c>
      <c r="H2768" s="150"/>
      <c r="I2768" s="127" t="str">
        <f t="shared" si="102"/>
        <v/>
      </c>
      <c r="J2768" s="126"/>
    </row>
    <row r="2769" spans="1:10" ht="12.75" customHeight="1">
      <c r="A2769" s="164" t="str">
        <f>'BI-1T'!$A$10</f>
        <v>RELACIONES LOGICAS MATEMATICAS</v>
      </c>
      <c r="B2769" s="139"/>
      <c r="C2769" s="139"/>
      <c r="F2769" s="128"/>
      <c r="G2769" s="124" t="str">
        <f>IF(A2769="","",VLOOKUP(J2711,'TRI-3C'!$B$18:$FH$61,61,FALSE))</f>
        <v/>
      </c>
      <c r="I2769" s="125"/>
      <c r="J2769" s="128"/>
    </row>
    <row r="2770" spans="1:10" ht="12.75" customHeight="1">
      <c r="A2770" s="192" t="str">
        <f>IF('TRI-3C'!$BK$13="","",'TRI-3C'!$BK$13)</f>
        <v>Asociar las formas de los objetos del entorno con figuras geométricas bidimensionales</v>
      </c>
      <c r="B2770" s="154"/>
      <c r="C2770" s="154"/>
      <c r="D2770" s="154"/>
      <c r="E2770" s="154"/>
      <c r="F2770" s="155"/>
      <c r="G2770" s="122" t="str">
        <f>IF(A2770="","",VLOOKUP(J2711,'TRI-3C'!$B$18:$FH$61,62,FALSE))</f>
        <v/>
      </c>
      <c r="H2770" s="150"/>
      <c r="I2770" s="127" t="str">
        <f t="shared" ref="I2770:I2791" si="103">IF(G2770="","",G2770)</f>
        <v/>
      </c>
      <c r="J2770" s="126"/>
    </row>
    <row r="2771" spans="1:10" ht="12.75" customHeight="1">
      <c r="A2771" s="147" t="str">
        <f>IF('TRI-3C'!$BL$13="","",'TRI-3C'!$BL$13)</f>
        <v>Clasificar objetos con dos atributos (tamaño, color o forma).</v>
      </c>
      <c r="B2771" s="139"/>
      <c r="C2771" s="139"/>
      <c r="F2771" s="128"/>
      <c r="G2771" s="124" t="str">
        <f>IF(A2771="","",VLOOKUP(J2711,'TRI-3C'!$B$18:$FH$61,63,FALSE))</f>
        <v/>
      </c>
      <c r="I2771" s="125" t="str">
        <f t="shared" si="103"/>
        <v/>
      </c>
      <c r="J2771" s="128"/>
    </row>
    <row r="2772" spans="1:10" ht="12.75" customHeight="1">
      <c r="A2772" s="148" t="str">
        <f>IF('TRI-3C'!$BM$13="","",'TRI-3C'!$BM$13)</f>
        <v>Comparar y armar colecciones de más, igual y menos objetos.</v>
      </c>
      <c r="B2772" s="149"/>
      <c r="C2772" s="149"/>
      <c r="D2772" s="150"/>
      <c r="E2772" s="150"/>
      <c r="F2772" s="126"/>
      <c r="G2772" s="122" t="str">
        <f>IF(A2772="","",VLOOKUP(J2711,'TRI-3C'!$B$18:$FH$61,64,FALSE))</f>
        <v/>
      </c>
      <c r="H2772" s="150"/>
      <c r="I2772" s="127" t="str">
        <f t="shared" si="103"/>
        <v/>
      </c>
      <c r="J2772" s="126"/>
    </row>
    <row r="2773" spans="1:10" ht="12.75" customHeight="1">
      <c r="A2773" s="147" t="str">
        <f>IF('TRI-3C'!$BN$13="","",'TRI-3C'!$BN$13)</f>
        <v>Comparar y ordenar secuencialmente un conjunto pequeño de objetos de acuerdo con su tamaño.</v>
      </c>
      <c r="B2773" s="139"/>
      <c r="C2773" s="139"/>
      <c r="F2773" s="128"/>
      <c r="G2773" s="124" t="str">
        <f>IF(A2773="","",VLOOKUP(J2711,'TRI-3C'!$B$18:$FH$61,65,FALSE))</f>
        <v/>
      </c>
      <c r="I2773" s="125" t="str">
        <f t="shared" si="103"/>
        <v/>
      </c>
      <c r="J2773" s="128"/>
    </row>
    <row r="2774" spans="1:10" ht="12.75" customHeight="1">
      <c r="A2774" s="148" t="str">
        <f>IF('TRI-3C'!$BO$13="","",'TRI-3C'!$BO$13)</f>
        <v>Comprender la relación de número-cantidad hasta el 10.</v>
      </c>
      <c r="B2774" s="158"/>
      <c r="C2774" s="158"/>
      <c r="D2774" s="158"/>
      <c r="E2774" s="158"/>
      <c r="F2774" s="159"/>
      <c r="G2774" s="122" t="str">
        <f>IF(A2774="","",VLOOKUP(J2711,'TRI-3C'!$B$18:$FH$61,66,FALSE))</f>
        <v/>
      </c>
      <c r="H2774" s="150"/>
      <c r="I2774" s="127" t="str">
        <f t="shared" si="103"/>
        <v/>
      </c>
      <c r="J2774" s="126"/>
    </row>
    <row r="2775" spans="1:10" ht="12.75" customHeight="1">
      <c r="A2775" s="11" t="str">
        <f>IF('TRI-3C'!$BP$13="","",'TRI-3C'!$BP$13)</f>
        <v>Comprender la relación del numeral (representación simbólica del número) con la cantidad hasta el 5.</v>
      </c>
      <c r="B2775" s="156"/>
      <c r="C2775" s="156"/>
      <c r="D2775" s="156"/>
      <c r="E2775" s="156"/>
      <c r="F2775" s="157"/>
      <c r="G2775" s="124" t="str">
        <f>IF(A2775="","",VLOOKUP(J2711,'TRI-3C'!$B$18:$FH$61,67,FALSE))</f>
        <v/>
      </c>
      <c r="I2775" s="125" t="str">
        <f t="shared" si="103"/>
        <v/>
      </c>
      <c r="J2775" s="128"/>
    </row>
    <row r="2776" spans="1:10" ht="12.75" customHeight="1">
      <c r="A2776" s="148" t="str">
        <f>IF('TRI-3C'!$BQ$13="","",'TRI-3C'!$BQ$13)</f>
        <v>Contar oralmente del 1 al 15 con secuencia numérica.</v>
      </c>
      <c r="B2776" s="149"/>
      <c r="C2776" s="149"/>
      <c r="D2776" s="150"/>
      <c r="E2776" s="150"/>
      <c r="F2776" s="126"/>
      <c r="G2776" s="122" t="str">
        <f>IF(A2776="","",VLOOKUP(J2711,'TRI-3C'!$B$18:$FH$61,68,FALSE))</f>
        <v/>
      </c>
      <c r="H2776" s="150"/>
      <c r="I2776" s="127" t="str">
        <f t="shared" si="103"/>
        <v/>
      </c>
      <c r="J2776" s="126"/>
    </row>
    <row r="2777" spans="1:10" ht="12.75" customHeight="1">
      <c r="A2777" s="147" t="str">
        <f>IF('TRI-3C'!$BR$13="","",'TRI-3C'!$BR$13)</f>
        <v>Continuar y reproducir patrones simples con objetos concretos y representaciones gráficas.</v>
      </c>
      <c r="B2777" s="139"/>
      <c r="C2777" s="139"/>
      <c r="F2777" s="128"/>
      <c r="G2777" s="124" t="str">
        <f>IF(A2777="","",VLOOKUP(J2711,'TRI-3C'!$B$18:$FH$61,69,FALSE))</f>
        <v/>
      </c>
      <c r="I2777" s="125" t="str">
        <f t="shared" si="103"/>
        <v/>
      </c>
      <c r="J2777" s="128"/>
    </row>
    <row r="2778" spans="1:10" ht="12.75" customHeight="1">
      <c r="A2778" s="148" t="str">
        <f>IF('TRI-3C'!$BS$13="","",'TRI-3C'!$BS$13)</f>
        <v>Establecer la relación de correspondencia entre los elementos de colecciones de objetos.</v>
      </c>
      <c r="B2778" s="149"/>
      <c r="C2778" s="149"/>
      <c r="D2778" s="150"/>
      <c r="E2778" s="150"/>
      <c r="F2778" s="126"/>
      <c r="G2778" s="122" t="str">
        <f>IF(A2778="","",VLOOKUP(J2711,'TRI-3C'!$B$18:$FH$61,70,FALSE))</f>
        <v/>
      </c>
      <c r="H2778" s="150"/>
      <c r="I2778" s="127" t="str">
        <f t="shared" si="103"/>
        <v/>
      </c>
      <c r="J2778" s="126"/>
    </row>
    <row r="2779" spans="1:10" ht="12.75" customHeight="1">
      <c r="A2779" s="147" t="str">
        <f>IF('TRI-3C'!$BT$13="","",'TRI-3C'!$BT$13)</f>
        <v>Identificar características de mañana, tarde y noche</v>
      </c>
      <c r="B2779" s="139"/>
      <c r="C2779" s="139"/>
      <c r="F2779" s="128"/>
      <c r="G2779" s="124" t="str">
        <f>IF(A2779="","",VLOOKUP(J2711,'TRI-3C'!$B$18:$FH$61,71,FALSE))</f>
        <v/>
      </c>
      <c r="I2779" s="125" t="str">
        <f t="shared" si="103"/>
        <v/>
      </c>
      <c r="J2779" s="128"/>
    </row>
    <row r="2780" spans="1:10" ht="12.75" customHeight="1">
      <c r="A2780" s="192" t="str">
        <f>IF('TRI-3C'!$BU$13="","",'TRI-3C'!$BU$13)</f>
        <v>Identificar en los objetos las nociones de medida: largo/ corto, grueso/delgado.</v>
      </c>
      <c r="B2780" s="154"/>
      <c r="C2780" s="154"/>
      <c r="D2780" s="154"/>
      <c r="E2780" s="154"/>
      <c r="F2780" s="155"/>
      <c r="G2780" s="122" t="str">
        <f>IF(A2780="","",VLOOKUP(J2711,'TRI-3C'!$B$18:$FH$61,72,FALSE))</f>
        <v/>
      </c>
      <c r="H2780" s="150"/>
      <c r="I2780" s="127" t="str">
        <f t="shared" si="103"/>
        <v/>
      </c>
      <c r="J2780" s="126"/>
    </row>
    <row r="2781" spans="1:10" ht="12.75" customHeight="1">
      <c r="A2781" s="147" t="str">
        <f>IF('TRI-3C'!$BV$13="","",'TRI-3C'!$BV$13)</f>
        <v>Identificar figuras geométricas básicas: círculo, cuadrado y triángulo en objetos del entorno y en representaciones gráficas.</v>
      </c>
      <c r="B2781" s="139"/>
      <c r="C2781" s="139"/>
      <c r="F2781" s="128"/>
      <c r="G2781" s="124" t="str">
        <f>IF(A2781="","",VLOOKUP(J2711,'TRI-3C'!$B$18:$FH$61,73,FALSE))</f>
        <v/>
      </c>
      <c r="I2781" s="125" t="str">
        <f t="shared" si="103"/>
        <v/>
      </c>
      <c r="J2781" s="128"/>
    </row>
    <row r="2782" spans="1:10" ht="12.75" customHeight="1">
      <c r="A2782" s="148" t="str">
        <f>IF('TRI-3C'!$BW$13="","",'TRI-3C'!$BW$13)</f>
        <v>Identificar la diferencia entre lo que se desea y lo que se necesita</v>
      </c>
      <c r="B2782" s="149"/>
      <c r="C2782" s="149"/>
      <c r="D2782" s="150"/>
      <c r="E2782" s="150"/>
      <c r="F2782" s="126"/>
      <c r="G2782" s="122" t="str">
        <f>IF(A2782="","",VLOOKUP(J2711,'TRI-3C'!$B$18:$FH$61,74,FALSE))</f>
        <v/>
      </c>
      <c r="H2782" s="150"/>
      <c r="I2782" s="127" t="str">
        <f t="shared" si="103"/>
        <v/>
      </c>
      <c r="J2782" s="126"/>
    </row>
    <row r="2783" spans="1:10" ht="12.75" customHeight="1">
      <c r="A2783" s="147" t="str">
        <f>IF('TRI-3C'!$BX$13="","",'TRI-3C'!$BX$13)</f>
        <v>Identificar las nociones de tiempo en acciones que siceden antes, ahora y después</v>
      </c>
      <c r="B2783" s="139"/>
      <c r="C2783" s="139"/>
      <c r="F2783" s="128"/>
      <c r="G2783" s="124" t="str">
        <f>IF(A2783="","",VLOOKUP(J2711,'TRI-3C'!$B$18:$FH$61,75,FALSE))</f>
        <v/>
      </c>
      <c r="I2783" s="125" t="str">
        <f t="shared" si="103"/>
        <v/>
      </c>
      <c r="J2783" s="128"/>
    </row>
    <row r="2784" spans="1:10" ht="12.75" customHeight="1">
      <c r="A2784" s="148" t="str">
        <f>IF('TRI-3C'!$BY$13="","",'TRI-3C'!$BY$13)</f>
        <v>Identificar los números de emergencia a través de actividades lúdicas, y reconocer cuándo pedir ayuda en situaciones sencillas.</v>
      </c>
      <c r="B2784" s="158"/>
      <c r="C2784" s="158"/>
      <c r="D2784" s="158"/>
      <c r="E2784" s="158"/>
      <c r="F2784" s="159"/>
      <c r="G2784" s="122" t="str">
        <f>IF(A2784="","",VLOOKUP(J2711,'TRI-3C'!$B$18:$FH$61,76,FALSE))</f>
        <v/>
      </c>
      <c r="H2784" s="150"/>
      <c r="I2784" s="127" t="str">
        <f t="shared" si="103"/>
        <v/>
      </c>
      <c r="J2784" s="126"/>
    </row>
    <row r="2785" spans="1:10" ht="12.75" customHeight="1">
      <c r="A2785" s="11" t="str">
        <f>IF('TRI-3C'!$BZ$13="","",'TRI-3C'!$BZ$13)</f>
        <v>Identificar semejanzas y diferencias en objetos del entorno con criterios de forma, color y tamaño</v>
      </c>
      <c r="B2785" s="156"/>
      <c r="C2785" s="156"/>
      <c r="D2785" s="156"/>
      <c r="E2785" s="156"/>
      <c r="F2785" s="157"/>
      <c r="G2785" s="124" t="str">
        <f>IF(A2785="","",VLOOKUP(J2711,'TRI-3C'!$B$18:$FH$61,77,FALSE))</f>
        <v/>
      </c>
      <c r="I2785" s="125" t="str">
        <f t="shared" si="103"/>
        <v/>
      </c>
      <c r="J2785" s="128"/>
    </row>
    <row r="2786" spans="1:10" ht="12.75" customHeight="1">
      <c r="A2786" s="148" t="str">
        <f>IF('TRI-3C'!$CA$13="","",'TRI-3C'!$CA$13)</f>
        <v>Ordenar en secuencias lógica sucesos de hasta cinco eventos en representaciones gráficas de sus actividades de la rutina diaria y en escenas de cuentos</v>
      </c>
      <c r="B2786" s="149"/>
      <c r="C2786" s="149"/>
      <c r="D2786" s="150"/>
      <c r="E2786" s="150"/>
      <c r="F2786" s="126"/>
      <c r="G2786" s="122" t="str">
        <f>IF(A2786="","",VLOOKUP(J2711,'TRI-3C'!$B$18:$FH$61,78,FALSE))</f>
        <v/>
      </c>
      <c r="H2786" s="150"/>
      <c r="I2786" s="127" t="str">
        <f t="shared" si="103"/>
        <v/>
      </c>
      <c r="J2786" s="126"/>
    </row>
    <row r="2787" spans="1:10" ht="12.75" customHeight="1">
      <c r="A2787" s="147" t="str">
        <f>IF('TRI-3C'!$CB$13="","",'TRI-3C'!$CB$13)</f>
        <v>Reconocer billetes y monedas en situaciones de la vida real</v>
      </c>
      <c r="B2787" s="139"/>
      <c r="C2787" s="139"/>
      <c r="F2787" s="128"/>
      <c r="G2787" s="124" t="str">
        <f>IF(A2787="","",VLOOKUP(J2711,'TRI-3C'!$B$18:$FH$61,79,FALSE))</f>
        <v/>
      </c>
      <c r="I2787" s="125" t="str">
        <f t="shared" si="103"/>
        <v/>
      </c>
      <c r="J2787" s="128"/>
    </row>
    <row r="2788" spans="1:10" ht="12.75" customHeight="1">
      <c r="A278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2788" s="149"/>
      <c r="C2788" s="149"/>
      <c r="D2788" s="150"/>
      <c r="E2788" s="150"/>
      <c r="F2788" s="126"/>
      <c r="G2788" s="122" t="str">
        <f>IF(A2788="","",VLOOKUP(J2711,'TRI-3C'!$B$18:$FH$61,80,FALSE))</f>
        <v/>
      </c>
      <c r="H2788" s="150"/>
      <c r="I2788" s="127" t="str">
        <f t="shared" si="103"/>
        <v/>
      </c>
      <c r="J2788" s="126"/>
    </row>
    <row r="2789" spans="1:10" ht="12.75" customHeight="1">
      <c r="A2789" s="147" t="str">
        <f>IF('TRI-3C'!$CD$13="","",'TRI-3C'!$CD$13)</f>
        <v>Reconocer los colores secundarios en objetos e imágenes del entorno.</v>
      </c>
      <c r="B2789" s="139"/>
      <c r="C2789" s="139"/>
      <c r="F2789" s="128"/>
      <c r="G2789" s="124" t="str">
        <f>IF(A2789="","",VLOOKUP(J2711,'TRI-3C'!$B$18:$FH$61,81,FALSE))</f>
        <v/>
      </c>
      <c r="I2789" s="125" t="str">
        <f t="shared" si="103"/>
        <v/>
      </c>
      <c r="J2789" s="128"/>
    </row>
    <row r="2790" spans="1:10" ht="12.75" customHeight="1">
      <c r="A279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2790" s="154"/>
      <c r="C2790" s="154"/>
      <c r="D2790" s="154"/>
      <c r="E2790" s="154"/>
      <c r="F2790" s="155"/>
      <c r="G2790" s="122" t="str">
        <f>IF(A2790="","",VLOOKUP(J2711,'TRI-3C'!$B$18:$FH$61,82,FALSE))</f>
        <v/>
      </c>
      <c r="H2790" s="150"/>
      <c r="I2790" s="127" t="str">
        <f t="shared" si="103"/>
        <v/>
      </c>
      <c r="J2790" s="126"/>
    </row>
    <row r="2791" spans="1:10" ht="12.75" customHeight="1">
      <c r="A2791" s="147" t="str">
        <f>IF('TRI-3C'!$CF$13="","",'TRI-3C'!$CF$13)</f>
        <v>Relacionar las distintas formas de adquirir dinero con el trabajo y el esfuerzo.</v>
      </c>
      <c r="B2791" s="139"/>
      <c r="C2791" s="139"/>
      <c r="F2791" s="128"/>
      <c r="G2791" s="124" t="str">
        <f>IF(A2791="","",VLOOKUP(J2711,'TRI-3C'!$B$18:$FH$61,83,FALSE))</f>
        <v/>
      </c>
      <c r="I2791" s="125" t="str">
        <f t="shared" si="103"/>
        <v/>
      </c>
      <c r="J2791" s="128"/>
    </row>
    <row r="2792" spans="1:10" ht="12.75" customHeight="1">
      <c r="A2792" s="165" t="str">
        <f>'BI-1T'!$A$11</f>
        <v>COMPRENSIÓN Y EXPRESION DEL LENGUAJE</v>
      </c>
      <c r="B2792" s="149"/>
      <c r="C2792" s="149"/>
      <c r="D2792" s="150"/>
      <c r="E2792" s="150"/>
      <c r="F2792" s="126"/>
      <c r="G2792" s="122" t="str">
        <f>IF(A2792="","",VLOOKUP(J2711,'TRI-3C'!$B$18:$FH$61,84,FALSE))</f>
        <v/>
      </c>
      <c r="H2792" s="150"/>
      <c r="I2792" s="127"/>
      <c r="J2792" s="126"/>
    </row>
    <row r="2793" spans="1:10" ht="12.75" customHeight="1">
      <c r="A2793" s="147" t="str">
        <f>IF('TRI-3C'!$CH$13="","",'TRI-3C'!$CH$13)</f>
        <v>Asociar la imagen de la portada con el título de los cuentos conocidos.</v>
      </c>
      <c r="B2793" s="139"/>
      <c r="C2793" s="139"/>
      <c r="F2793" s="128"/>
      <c r="G2793" s="124" t="str">
        <f>IF(A2793="","",VLOOKUP(J2711,'TRI-3C'!$B$18:$FH$61,85,FALSE))</f>
        <v/>
      </c>
      <c r="I2793" s="125" t="str">
        <f t="shared" ref="I2793:I2813" si="104">IF(G2793="","",G2793)</f>
        <v/>
      </c>
      <c r="J2793" s="128"/>
    </row>
    <row r="2794" spans="1:10" ht="12.75" customHeight="1">
      <c r="A2794" s="148" t="str">
        <f>IF('TRI-3C'!$CI$13="","",'TRI-3C'!$CI$13)</f>
        <v>Colaborar en la creación de textos colectivos con la ayuda del docente.</v>
      </c>
      <c r="B2794" s="158"/>
      <c r="C2794" s="158"/>
      <c r="D2794" s="158"/>
      <c r="E2794" s="158"/>
      <c r="F2794" s="159"/>
      <c r="G2794" s="122" t="str">
        <f>IF(A2794="","",VLOOKUP(J2711,'TRI-3C'!$B$18:$FH$61,86,FALSE))</f>
        <v/>
      </c>
      <c r="H2794" s="150"/>
      <c r="I2794" s="127" t="str">
        <f t="shared" si="104"/>
        <v/>
      </c>
      <c r="J2794" s="126"/>
    </row>
    <row r="2795" spans="1:10" ht="12.75" customHeight="1">
      <c r="A2795" s="11" t="str">
        <f>IF('TRI-3C'!$CJ$13="","",'TRI-3C'!$CJ$13)</f>
        <v>Comprender el derecho propio y de las otras personas a decir que no como una respuesta válida y respetable.</v>
      </c>
      <c r="B2795" s="156"/>
      <c r="C2795" s="156"/>
      <c r="D2795" s="156"/>
      <c r="E2795" s="156"/>
      <c r="F2795" s="157"/>
      <c r="G2795" s="124" t="str">
        <f>IF(A2795="","",VLOOKUP(J2711,'TRI-3C'!$B$18:$FH$61,87,FALSE))</f>
        <v/>
      </c>
      <c r="I2795" s="125" t="str">
        <f t="shared" si="104"/>
        <v/>
      </c>
      <c r="J2795" s="128"/>
    </row>
    <row r="2796" spans="1:10" ht="12.75" customHeight="1">
      <c r="A2796" s="148" t="str">
        <f>IF('TRI-3C'!$CK$13="","",'TRI-3C'!$CK$13)</f>
        <v>Comunicarse a través de dibujos de objetos con detalles que lo vuelven identificables, como representación simbólica de sus ideas.</v>
      </c>
      <c r="B2796" s="149"/>
      <c r="C2796" s="149"/>
      <c r="D2796" s="150"/>
      <c r="E2796" s="150"/>
      <c r="F2796" s="126"/>
      <c r="G2796" s="122" t="str">
        <f>IF(A2796="","",VLOOKUP(J2711,'TRI-3C'!$B$18:$FH$61,88,FALSE))</f>
        <v/>
      </c>
      <c r="H2796" s="150"/>
      <c r="I2796" s="127" t="str">
        <f t="shared" si="104"/>
        <v/>
      </c>
      <c r="J2796" s="126"/>
    </row>
    <row r="2797" spans="1:10" ht="12.75" customHeight="1">
      <c r="A2797" s="147" t="str">
        <f>IF('TRI-3C'!$CL$13="","",'TRI-3C'!$CL$13)</f>
        <v>Comunicarse incorporando palabras nuevas a su vocabulario en función de los ambientes y experiencias en las que interactúa.</v>
      </c>
      <c r="B2797" s="139"/>
      <c r="C2797" s="139"/>
      <c r="F2797" s="128"/>
      <c r="G2797" s="124" t="str">
        <f>IF(A2797="","",VLOOKUP(J2711,'TRI-3C'!$B$18:$FH$61,89,FALSE))</f>
        <v/>
      </c>
      <c r="I2797" s="125" t="str">
        <f t="shared" si="104"/>
        <v/>
      </c>
      <c r="J2797" s="128"/>
    </row>
    <row r="2798" spans="1:10" ht="12.75" customHeight="1">
      <c r="A2798" s="148" t="str">
        <f>IF('TRI-3C'!$CM$13="","",'TRI-3C'!$CM$13)</f>
        <v>Contar un cuento en base a sus imágenes a partir de la portada y siguiendo la secuencia de las páginas.</v>
      </c>
      <c r="B2798" s="149"/>
      <c r="C2798" s="149"/>
      <c r="D2798" s="150"/>
      <c r="E2798" s="150"/>
      <c r="F2798" s="126"/>
      <c r="G2798" s="122" t="str">
        <f>IF(A2798="","",VLOOKUP(J2711,'TRI-3C'!$B$18:$FH$61,90,FALSE))</f>
        <v/>
      </c>
      <c r="H2798" s="150"/>
      <c r="I2798" s="127" t="str">
        <f t="shared" si="104"/>
        <v/>
      </c>
      <c r="J2798" s="126"/>
    </row>
    <row r="2799" spans="1:10" ht="12.75" customHeight="1">
      <c r="A2799" s="147" t="str">
        <f>IF('TRI-3C'!$CN$13="","",'TRI-3C'!$CN$13)</f>
        <v>Describir oralmente imágenes gráficas (pictogramas) y digitales, estructurando oraciones más elaboradas que describan a los objetos que observa.</v>
      </c>
      <c r="B2799" s="139"/>
      <c r="C2799" s="139"/>
      <c r="F2799" s="128"/>
      <c r="G2799" s="124" t="str">
        <f>IF(A2799="","",VLOOKUP(J2711,'TRI-3C'!$B$18:$FH$61,91,FALSE))</f>
        <v/>
      </c>
      <c r="I2799" s="125" t="str">
        <f t="shared" si="104"/>
        <v/>
      </c>
      <c r="J2799" s="128"/>
    </row>
    <row r="2800" spans="1:10" ht="12.75" customHeight="1">
      <c r="A2800" s="192" t="str">
        <f>IF('TRI-3C'!$CO$13="","",'TRI-3C'!$CO$13)</f>
        <v>Describir oralmente imágenes relacionadas con los derechos de las personas en situación de movilidad</v>
      </c>
      <c r="B2800" s="154"/>
      <c r="C2800" s="154"/>
      <c r="D2800" s="154"/>
      <c r="E2800" s="154"/>
      <c r="F2800" s="155"/>
      <c r="G2800" s="122" t="str">
        <f>IF(A2800="","",VLOOKUP(J2711,'TRI-3C'!$B$18:$FH$61,92,FALSE))</f>
        <v/>
      </c>
      <c r="H2800" s="150"/>
      <c r="I2800" s="127" t="str">
        <f t="shared" si="104"/>
        <v/>
      </c>
      <c r="J2800" s="126"/>
    </row>
    <row r="2801" spans="1:10" ht="12.75" customHeight="1">
      <c r="A2801" s="147" t="str">
        <f>IF('TRI-3C'!$CP$13="","",'TRI-3C'!$CP$13)</f>
        <v>Expresarse oralmente pronunciando correctamente la mayoría de las palabras puede presentarse dificultades en la pronunciación de s, y la r.</v>
      </c>
      <c r="B2801" s="139"/>
      <c r="C2801" s="139"/>
      <c r="F2801" s="128"/>
      <c r="G2801" s="124" t="str">
        <f>IF(A2801="","",VLOOKUP(J2711,'TRI-3C'!$B$18:$FH$61,93,FALSE))</f>
        <v/>
      </c>
      <c r="I2801" s="125" t="str">
        <f t="shared" si="104"/>
        <v/>
      </c>
      <c r="J2801" s="128"/>
    </row>
    <row r="2802" spans="1:10" ht="12.75" customHeight="1">
      <c r="A2802" s="148" t="str">
        <f>IF('TRI-3C'!$CQ$13="","",'TRI-3C'!$CQ$13)</f>
        <v>Expresarse utilizando oraciones cortas y completas manteniendo el orden de las palabras.</v>
      </c>
      <c r="B2802" s="149"/>
      <c r="C2802" s="149"/>
      <c r="D2802" s="150"/>
      <c r="E2802" s="150"/>
      <c r="F2802" s="126"/>
      <c r="G2802" s="122" t="str">
        <f>IF(A2802="","",VLOOKUP(J2711,'TRI-3C'!$B$18:$FH$61,94,FALSE))</f>
        <v/>
      </c>
      <c r="H2802" s="150"/>
      <c r="I2802" s="127" t="str">
        <f t="shared" si="104"/>
        <v/>
      </c>
      <c r="J2802" s="126"/>
    </row>
    <row r="2803" spans="1:10" ht="12.75" customHeight="1">
      <c r="A2803" s="147" t="str">
        <f>IF('TRI-3C'!$CR$13="","",'TRI-3C'!$CR$13)</f>
        <v>Identificar “auditivamente” el fonema (sonido) inicial de las palabras más utilizadas.</v>
      </c>
      <c r="B2803" s="139"/>
      <c r="C2803" s="139"/>
      <c r="F2803" s="128"/>
      <c r="G2803" s="124" t="str">
        <f>IF(A2803="","",VLOOKUP(J2711,'TRI-3C'!$B$18:$FH$61,95,FALSE))</f>
        <v/>
      </c>
      <c r="I2803" s="125" t="str">
        <f t="shared" si="104"/>
        <v/>
      </c>
      <c r="J2803" s="128"/>
    </row>
    <row r="2804" spans="1:10" ht="12.75" customHeight="1">
      <c r="A2804" s="148" t="str">
        <f>IF('TRI-3C'!$CS$13="","",'TRI-3C'!$CS$13)</f>
        <v>Identificar una persona adulta de confianza para solicitar apoyo al enfrentar desafíos emocionales en situaciones cotidianas del entorno escolar</v>
      </c>
      <c r="B2804" s="158"/>
      <c r="C2804" s="158"/>
      <c r="D2804" s="158"/>
      <c r="E2804" s="158"/>
      <c r="F2804" s="159"/>
      <c r="G2804" s="122" t="str">
        <f>IF(A2804="","",VLOOKUP(J2711,'TRI-3C'!$B$18:$FH$61,96,FALSE))</f>
        <v/>
      </c>
      <c r="H2804" s="150"/>
      <c r="I2804" s="127" t="str">
        <f t="shared" si="104"/>
        <v/>
      </c>
      <c r="J2804" s="126"/>
    </row>
    <row r="2805" spans="1:10" ht="12.75" customHeight="1">
      <c r="A2805" s="11" t="str">
        <f>IF('TRI-3C'!$CT$13="","",'TRI-3C'!$CT$13)</f>
        <v>Participar en conversaciones más complejas y largas manteniéndose dentro del tema.</v>
      </c>
      <c r="B2805" s="156"/>
      <c r="C2805" s="156"/>
      <c r="D2805" s="156"/>
      <c r="E2805" s="156"/>
      <c r="F2805" s="157"/>
      <c r="G2805" s="124" t="str">
        <f>IF(A2805="","",VLOOKUP(J2711,'TRI-3C'!$B$18:$FH$61,97,FALSE))</f>
        <v/>
      </c>
      <c r="I2805" s="125" t="str">
        <f t="shared" si="104"/>
        <v/>
      </c>
      <c r="J2805" s="128"/>
    </row>
    <row r="2806" spans="1:10" ht="12.75" customHeight="1">
      <c r="A2806" s="148" t="str">
        <f>IF('TRI-3C'!$CU$13="","",'TRI-3C'!$CU$13)</f>
        <v>Producir palabras que riman espontáneamente tomado en cuenta los sonidos finales de las mismas.</v>
      </c>
      <c r="B2806" s="149"/>
      <c r="C2806" s="149"/>
      <c r="D2806" s="150"/>
      <c r="E2806" s="150"/>
      <c r="F2806" s="126"/>
      <c r="G2806" s="122" t="str">
        <f>IF(A2806="","",VLOOKUP(J2711,'TRI-3C'!$B$18:$FH$61,98,FALSE))</f>
        <v/>
      </c>
      <c r="H2806" s="150"/>
      <c r="I2806" s="127" t="str">
        <f t="shared" si="104"/>
        <v/>
      </c>
      <c r="J2806" s="126"/>
    </row>
    <row r="2807" spans="1:10" ht="12.75" customHeight="1">
      <c r="A2807" s="147" t="str">
        <f>IF('TRI-3C'!$CV$13="","",'TRI-3C'!$CV$13)</f>
        <v>Realizar modificaciones del contenido de un cuento relatado por el adulto, cambiando partes del él como: acciones y final.</v>
      </c>
      <c r="B2807" s="139"/>
      <c r="C2807" s="139"/>
      <c r="F2807" s="128"/>
      <c r="G2807" s="124" t="str">
        <f>IF(A2807="","",VLOOKUP(J2711,'TRI-3C'!$B$18:$FH$61,99,FALSE))</f>
        <v/>
      </c>
      <c r="I2807" s="125" t="str">
        <f t="shared" si="104"/>
        <v/>
      </c>
      <c r="J2807" s="128"/>
    </row>
    <row r="2808" spans="1:10" ht="12.75" customHeight="1">
      <c r="A280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2808" s="149"/>
      <c r="C2808" s="149"/>
      <c r="D2808" s="150"/>
      <c r="E2808" s="150"/>
      <c r="F2808" s="126"/>
      <c r="G2808" s="122" t="str">
        <f>IF(A2808="","",VLOOKUP(J2711,'TRI-3C'!$B$18:$FH$61,100,FALSE))</f>
        <v/>
      </c>
      <c r="H2808" s="150"/>
      <c r="I2808" s="127" t="str">
        <f t="shared" si="104"/>
        <v/>
      </c>
      <c r="J2808" s="126"/>
    </row>
    <row r="2809" spans="1:10" ht="12.75" customHeight="1">
      <c r="A2809" s="147" t="str">
        <f>IF('TRI-3C'!$CX$13="","",'TRI-3C'!$CX$13)</f>
        <v>Reconocer etiquetas y rótulos de su entorno inmediato y los “lee”.</v>
      </c>
      <c r="B2809" s="139"/>
      <c r="C2809" s="139"/>
      <c r="F2809" s="128"/>
      <c r="G2809" s="124" t="str">
        <f>IF(A2809="","",VLOOKUP(J2711,'TRI-3C'!$B$18:$FH$61,101,FALSE))</f>
        <v/>
      </c>
      <c r="I2809" s="125" t="str">
        <f t="shared" si="104"/>
        <v/>
      </c>
      <c r="J2809" s="128"/>
    </row>
    <row r="2810" spans="1:10" ht="12.75" customHeight="1">
      <c r="A2810" s="192" t="str">
        <f>IF('TRI-3C'!$CY$13="","",'TRI-3C'!$CY$13)</f>
        <v>Relatar cuentos, narrados por el adulto, manteniendo la secuencia, sin la ayuda del paratexto.</v>
      </c>
      <c r="B2810" s="154"/>
      <c r="C2810" s="154"/>
      <c r="D2810" s="154"/>
      <c r="E2810" s="154"/>
      <c r="F2810" s="155"/>
      <c r="G2810" s="122" t="str">
        <f>IF(A2810="","",VLOOKUP(J2711,'TRI-3C'!$B$18:$FH$61,102,FALSE))</f>
        <v/>
      </c>
      <c r="H2810" s="150"/>
      <c r="I2810" s="127" t="str">
        <f t="shared" si="104"/>
        <v/>
      </c>
      <c r="J2810" s="126"/>
    </row>
    <row r="2811" spans="1:10" ht="12.75" customHeight="1">
      <c r="A2811" s="147" t="str">
        <f>IF('TRI-3C'!$CZ$13="","",'TRI-3C'!$CZ$13)</f>
        <v>Reproducir trabalenguas sencillos, adivinanzas, canciones y poemas cortos, mejorando su pronunciación y potenciando su capacidad imaginativa.</v>
      </c>
      <c r="B2811" s="139"/>
      <c r="C2811" s="139"/>
      <c r="F2811" s="128"/>
      <c r="G2811" s="124" t="str">
        <f>IF(A2811="","",VLOOKUP(J2711,'TRI-3C'!$B$18:$FH$61,103,FALSE))</f>
        <v/>
      </c>
      <c r="I2811" s="125" t="str">
        <f t="shared" si="104"/>
        <v/>
      </c>
      <c r="J2811" s="128"/>
    </row>
    <row r="2812" spans="1:10" ht="12.75" customHeight="1">
      <c r="A2812" s="148" t="str">
        <f>IF('TRI-3C'!$DA$13="","",'TRI-3C'!$DA$13)</f>
        <v>Responder preguntas sobre un texto narrado por el adulto, relacionadas a los personajes y acciones principales.</v>
      </c>
      <c r="B2812" s="149"/>
      <c r="C2812" s="149"/>
      <c r="D2812" s="150"/>
      <c r="E2812" s="150"/>
      <c r="F2812" s="126"/>
      <c r="G2812" s="122" t="str">
        <f>IF(A2812="","",VLOOKUP(J2711,'TRI-3C'!$B$18:$FH$61,104,FALSE))</f>
        <v/>
      </c>
      <c r="H2812" s="150"/>
      <c r="I2812" s="127" t="str">
        <f t="shared" si="104"/>
        <v/>
      </c>
      <c r="J2812" s="126"/>
    </row>
    <row r="2813" spans="1:10" ht="12.75" customHeight="1">
      <c r="A2813" s="147" t="str">
        <f>IF('TRI-3C'!$DB$13="","",'TRI-3C'!$DB$13)</f>
        <v>Seguir instrucciones sencillas que involucren la ejecución de tres o más actividades</v>
      </c>
      <c r="B2813" s="139"/>
      <c r="C2813" s="139"/>
      <c r="F2813" s="128"/>
      <c r="G2813" s="124" t="str">
        <f>IF(A2813="","",VLOOKUP(J2711,'TRI-3C'!$B$18:$FH$61,105,FALSE))</f>
        <v/>
      </c>
      <c r="I2813" s="125" t="str">
        <f t="shared" si="104"/>
        <v/>
      </c>
      <c r="J2813" s="128"/>
    </row>
    <row r="2814" spans="1:10" ht="12.75" customHeight="1">
      <c r="A2814" s="165" t="str">
        <f>'BI-1T'!$A$12</f>
        <v>EXPRESIÓN ARTISTICA</v>
      </c>
      <c r="B2814" s="158"/>
      <c r="C2814" s="158"/>
      <c r="D2814" s="158"/>
      <c r="E2814" s="158"/>
      <c r="F2814" s="159"/>
      <c r="G2814" s="122" t="str">
        <f>IF(A2814="","",VLOOKUP(J2711,'TRI-3C'!$B$18:$FH$61,106,FALSE))</f>
        <v/>
      </c>
      <c r="H2814" s="150"/>
      <c r="I2814" s="127"/>
      <c r="J2814" s="126"/>
    </row>
    <row r="2815" spans="1:10" ht="12.75" customHeight="1">
      <c r="A2815" s="11" t="str">
        <f>IF('TRI-3C'!$DD$13="","",'TRI-3C'!$DD$13)</f>
        <v>Cantar canciones siguiendo el ritmo y coordinando con las expresiones de su cuerpo.</v>
      </c>
      <c r="B2815" s="156"/>
      <c r="C2815" s="156"/>
      <c r="D2815" s="156"/>
      <c r="E2815" s="156"/>
      <c r="F2815" s="157"/>
      <c r="G2815" s="124" t="str">
        <f>IF(A2815="","",VLOOKUP(J2711,'TRI-3C'!$B$18:$FH$61,107,FALSE))</f>
        <v/>
      </c>
      <c r="I2815" s="125" t="str">
        <f t="shared" ref="I2815:I2825" si="105">IF(G2815="","",G2815)</f>
        <v/>
      </c>
      <c r="J2815" s="128"/>
    </row>
    <row r="2816" spans="1:10" ht="12.75" customHeight="1">
      <c r="A2816" s="148" t="str">
        <f>IF('TRI-3C'!$DE$13="","",'TRI-3C'!$DE$13)</f>
        <v>Comunicar de manera escrita sus ideas intentando imitar letras o formas parecidas a letras.</v>
      </c>
      <c r="B2816" s="149"/>
      <c r="C2816" s="149"/>
      <c r="D2816" s="150"/>
      <c r="E2816" s="150"/>
      <c r="F2816" s="126"/>
      <c r="G2816" s="122" t="str">
        <f>IF(A2816="","",VLOOKUP(J2711,'TRI-3C'!$B$18:$FH$61,108,FALSE))</f>
        <v/>
      </c>
      <c r="H2816" s="150"/>
      <c r="I2816" s="127" t="str">
        <f t="shared" si="105"/>
        <v/>
      </c>
      <c r="J2816" s="126"/>
    </row>
    <row r="2817" spans="1:10" ht="12.75" customHeight="1">
      <c r="A2817" s="147" t="str">
        <f>IF('TRI-3C'!$DF$13="","",'TRI-3C'!$DF$13)</f>
        <v>Ejecutar patrones de más de dos ritmos con partes del cuerpo y elementos o instrumentos sonoros.</v>
      </c>
      <c r="B2817" s="139"/>
      <c r="C2817" s="139"/>
      <c r="F2817" s="128"/>
      <c r="G2817" s="124" t="str">
        <f>IF(A2817="","",VLOOKUP(J2711,'TRI-3C'!$B$18:$FH$61,109,FALSE))</f>
        <v/>
      </c>
      <c r="I2817" s="125" t="str">
        <f t="shared" si="105"/>
        <v/>
      </c>
      <c r="J2817" s="128"/>
    </row>
    <row r="2818" spans="1:10" ht="12.75" customHeight="1">
      <c r="A281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2818" s="149"/>
      <c r="C2818" s="149"/>
      <c r="D2818" s="150"/>
      <c r="E2818" s="150"/>
      <c r="F2818" s="126"/>
      <c r="G2818" s="122" t="str">
        <f>IF(A2818="","",VLOOKUP(J2711,'TRI-3C'!$B$18:$FH$61,110,FALSE))</f>
        <v/>
      </c>
      <c r="H2818" s="150"/>
      <c r="I2818" s="127" t="str">
        <f t="shared" si="105"/>
        <v/>
      </c>
      <c r="J2818" s="126"/>
    </row>
    <row r="2819" spans="1:10" ht="12.75" customHeight="1">
      <c r="A2819" s="147" t="str">
        <f>IF('TRI-3C'!$DH$13="","",'TRI-3C'!$DH$13)</f>
        <v>Expresar su opinión al observar una obra artística relacionada a la plástica o a la escultura.</v>
      </c>
      <c r="B2819" s="139"/>
      <c r="C2819" s="139"/>
      <c r="F2819" s="128"/>
      <c r="G2819" s="124" t="str">
        <f>IF(A2819="","",VLOOKUP(J2711,'TRI-3C'!$B$18:$FH$61,111,FALSE))</f>
        <v/>
      </c>
      <c r="I2819" s="125" t="str">
        <f t="shared" si="105"/>
        <v/>
      </c>
      <c r="J2819" s="128"/>
    </row>
    <row r="2820" spans="1:10" ht="12.75" customHeight="1">
      <c r="A2820" s="192" t="str">
        <f>IF('TRI-3C'!$DI$13="","",'TRI-3C'!$DI$13)</f>
        <v>Expresar sus vivencias y experiencias a través del dibujo libre.</v>
      </c>
      <c r="B2820" s="154"/>
      <c r="C2820" s="154"/>
      <c r="D2820" s="154"/>
      <c r="E2820" s="154"/>
      <c r="F2820" s="155"/>
      <c r="G2820" s="122" t="str">
        <f>IF(A2820="","",VLOOKUP(J2711,'TRI-3C'!$B$18:$FH$61,112,FALSE))</f>
        <v/>
      </c>
      <c r="H2820" s="150"/>
      <c r="I2820" s="127" t="str">
        <f t="shared" si="105"/>
        <v/>
      </c>
      <c r="J2820" s="126"/>
    </row>
    <row r="2821" spans="1:10" ht="12.75" customHeight="1">
      <c r="A2821" s="147" t="str">
        <f>IF('TRI-3C'!$DJ$13="","",'TRI-3C'!$DJ$13)</f>
        <v>Mantener el ritmo y las secuencias de pasos sencillos durante la ejecución de coreografías.</v>
      </c>
      <c r="B2821" s="139"/>
      <c r="C2821" s="139"/>
      <c r="F2821" s="128"/>
      <c r="G2821" s="124" t="str">
        <f>IF(A2821="","",VLOOKUP(J2711,'TRI-3C'!$B$18:$FH$61,113,FALSE))</f>
        <v/>
      </c>
      <c r="I2821" s="125" t="str">
        <f t="shared" si="105"/>
        <v/>
      </c>
      <c r="J2821" s="128"/>
    </row>
    <row r="2822" spans="1:10" ht="12.75" customHeight="1">
      <c r="A282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2822" s="149"/>
      <c r="C2822" s="149"/>
      <c r="D2822" s="150"/>
      <c r="E2822" s="150"/>
      <c r="F2822" s="126"/>
      <c r="G2822" s="122" t="str">
        <f>IF(A2822="","",VLOOKUP(J2711,'TRI-3C'!$B$18:$FH$61,114,FALSE))</f>
        <v/>
      </c>
      <c r="H2822" s="150"/>
      <c r="I2822" s="127" t="str">
        <f t="shared" si="105"/>
        <v/>
      </c>
      <c r="J2822" s="126"/>
    </row>
    <row r="2823" spans="1:10" ht="12.75" customHeight="1">
      <c r="A2823" s="147" t="str">
        <f>IF('TRI-3C'!$DL$13="","",'TRI-3C'!$DL$13)</f>
        <v>Participar en dramatizaciones, asumiendo roles de diferentes personas del entorno y de personajes de cuentos e historietas.</v>
      </c>
      <c r="B2823" s="139"/>
      <c r="C2823" s="139"/>
      <c r="F2823" s="128"/>
      <c r="G2823" s="124" t="str">
        <f>IF(A2823="","",VLOOKUP(J2711,'TRI-3C'!$B$18:$FH$61,115,FALSE))</f>
        <v/>
      </c>
      <c r="I2823" s="125" t="str">
        <f t="shared" si="105"/>
        <v/>
      </c>
      <c r="J2823" s="128"/>
    </row>
    <row r="2824" spans="1:10" ht="12.75" customHeight="1">
      <c r="A2824" s="148" t="str">
        <f>IF('TRI-3C'!$DM$13="","",'TRI-3C'!$DM$13)</f>
        <v>Participar en rondas populares, bailes y juegos tradicionales, asumiendo los roles y respetando las reglas.</v>
      </c>
      <c r="B2824" s="158"/>
      <c r="C2824" s="158"/>
      <c r="D2824" s="158"/>
      <c r="E2824" s="158"/>
      <c r="F2824" s="159"/>
      <c r="G2824" s="122" t="str">
        <f>IF(A2824="","",VLOOKUP(J2711,'TRI-3C'!$B$18:$FH$61,116,FALSE))</f>
        <v/>
      </c>
      <c r="H2824" s="150"/>
      <c r="I2824" s="127" t="str">
        <f t="shared" si="105"/>
        <v/>
      </c>
      <c r="J2824" s="126"/>
    </row>
    <row r="2825" spans="1:10" ht="12.75" customHeight="1">
      <c r="A2825" s="11" t="str">
        <f>IF('TRI-3C'!$DN$13="","",'TRI-3C'!$DN$13)</f>
        <v>Realizar actividades creativas utilizando las técnicas grafo plásticas con variedad de materiales.</v>
      </c>
      <c r="B2825" s="156"/>
      <c r="C2825" s="156"/>
      <c r="D2825" s="156"/>
      <c r="E2825" s="156"/>
      <c r="F2825" s="157"/>
      <c r="G2825" s="124" t="str">
        <f>IF(A2825="","",VLOOKUP(J2711,'TRI-3C'!$B$18:$FH$61,117,FALSE))</f>
        <v/>
      </c>
      <c r="I2825" s="125" t="str">
        <f t="shared" si="105"/>
        <v/>
      </c>
      <c r="J2825" s="128"/>
    </row>
    <row r="2826" spans="1:10" ht="12.75" customHeight="1">
      <c r="A2826" s="165" t="str">
        <f>'BI-1T'!$A$13</f>
        <v>EXPRESION CORPORAL Y MOTRICIDAD</v>
      </c>
      <c r="B2826" s="149"/>
      <c r="C2826" s="149"/>
      <c r="D2826" s="150"/>
      <c r="E2826" s="150"/>
      <c r="F2826" s="126"/>
      <c r="G2826" s="122" t="str">
        <f>IF(A2826="","",VLOOKUP(J2711,'TRI-3C'!$B$18:$FH$61,118,FALSE))</f>
        <v/>
      </c>
      <c r="H2826" s="150"/>
      <c r="I2826" s="127"/>
      <c r="J2826" s="126"/>
    </row>
    <row r="2827" spans="1:10" ht="12.75" customHeight="1">
      <c r="A2827" s="147" t="str">
        <f>IF('TRI-3C'!$DP$13="","",'TRI-3C'!$DP$13)</f>
        <v>Caminar y correr con soltura y seguridad manteniendo el equilibrio a diferentes distancias, orientaciones y ritmos en espacios parciales.</v>
      </c>
      <c r="B2827" s="139"/>
      <c r="C2827" s="139"/>
      <c r="F2827" s="128"/>
      <c r="G2827" s="124" t="str">
        <f>IF(A2827="","",VLOOKUP(J2711,'TRI-3C'!$B$18:$FH$61,119,FALSE))</f>
        <v/>
      </c>
      <c r="I2827" s="125" t="str">
        <f t="shared" ref="I2827:I2854" si="106">IF(G2827="","",G2827)</f>
        <v/>
      </c>
      <c r="J2827" s="128"/>
    </row>
    <row r="2828" spans="1:10" ht="12.75" customHeight="1">
      <c r="A282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2828" s="149"/>
      <c r="C2828" s="149"/>
      <c r="D2828" s="150"/>
      <c r="E2828" s="150"/>
      <c r="F2828" s="126"/>
      <c r="G2828" s="122" t="str">
        <f>IF(A2828="","",VLOOKUP(J2711,'TRI-3C'!$B$18:$FH$61,120,FALSE))</f>
        <v/>
      </c>
      <c r="H2828" s="150"/>
      <c r="I2828" s="127" t="str">
        <f t="shared" si="106"/>
        <v/>
      </c>
      <c r="J2828" s="126"/>
    </row>
    <row r="2829" spans="1:10" ht="12.75" customHeight="1">
      <c r="A2829" s="147" t="str">
        <f>IF('TRI-3C'!$DR$13="","",'TRI-3C'!$DR$13)</f>
        <v>Discriminar sonidos onomatopéyicos y diferencia los sonidos naturales de los artificiales</v>
      </c>
      <c r="B2829" s="139"/>
      <c r="C2829" s="139"/>
      <c r="F2829" s="128"/>
      <c r="G2829" s="124" t="str">
        <f>IF(A2829="","",VLOOKUP(J2711,'TRI-3C'!$B$18:$FH$61,121,FALSE))</f>
        <v/>
      </c>
      <c r="I2829" s="125" t="str">
        <f t="shared" si="106"/>
        <v/>
      </c>
      <c r="J2829" s="128"/>
    </row>
    <row r="2830" spans="1:10" ht="12.75" customHeight="1">
      <c r="A2830" s="192" t="str">
        <f>IF('TRI-3C'!$DS$13="","",'TRI-3C'!$DS$13)</f>
        <v>Ejecutar actividades coordinadamente y con un control adecuado de fuerza y tonicidad muscular como: lanzar, atrapar y patear objetos y pelotas.</v>
      </c>
      <c r="B2830" s="154"/>
      <c r="C2830" s="154"/>
      <c r="D2830" s="154"/>
      <c r="E2830" s="154"/>
      <c r="F2830" s="155"/>
      <c r="G2830" s="122" t="str">
        <f>IF(A2830="","",VLOOKUP(J2711,'TRI-3C'!$B$18:$FH$61,122,FALSE))</f>
        <v/>
      </c>
      <c r="H2830" s="150"/>
      <c r="I2830" s="127" t="str">
        <f t="shared" si="106"/>
        <v/>
      </c>
      <c r="J2830" s="126"/>
    </row>
    <row r="2831" spans="1:10" ht="12.75" customHeight="1">
      <c r="A2831" s="147" t="str">
        <f>IF('TRI-3C'!$DT$13="","",'TRI-3C'!$DT$13)</f>
        <v>Emplear su lado dominante en la realización de la mayoría de las actividades que utilice la mano, ojo y pie.</v>
      </c>
      <c r="B2831" s="139"/>
      <c r="C2831" s="139"/>
      <c r="F2831" s="128"/>
      <c r="G2831" s="124" t="str">
        <f>IF(A2831="","",VLOOKUP(J2711,'TRI-3C'!$B$18:$FH$61,123,FALSE))</f>
        <v/>
      </c>
      <c r="I2831" s="125" t="str">
        <f t="shared" si="106"/>
        <v/>
      </c>
      <c r="J2831" s="128"/>
    </row>
    <row r="2832" spans="1:10" ht="12.75" customHeight="1">
      <c r="A2832" s="148" t="str">
        <f>IF('TRI-3C'!$DU$13="","",'TRI-3C'!$DU$13)</f>
        <v>Galopar y salticar coordinadamente con obstáculos ejecutando circuitos.</v>
      </c>
      <c r="B2832" s="149"/>
      <c r="C2832" s="149"/>
      <c r="D2832" s="150"/>
      <c r="E2832" s="150"/>
      <c r="F2832" s="126"/>
      <c r="G2832" s="122" t="str">
        <f>IF(A2832="","",VLOOKUP(J2711,'TRI-3C'!$B$18:$FH$61,124,FALSE))</f>
        <v/>
      </c>
      <c r="H2832" s="150"/>
      <c r="I2832" s="127" t="str">
        <f t="shared" si="106"/>
        <v/>
      </c>
      <c r="J2832" s="126"/>
    </row>
    <row r="2833" spans="1:10" ht="12.75" customHeight="1">
      <c r="A283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2833" s="139"/>
      <c r="C2833" s="139"/>
      <c r="F2833" s="128"/>
      <c r="G2833" s="124" t="str">
        <f>IF(A2833="","",VLOOKUP(J2711,'TRI-3C'!$B$18:$FH$61,125,FALSE))</f>
        <v/>
      </c>
      <c r="I2833" s="125" t="str">
        <f t="shared" si="106"/>
        <v/>
      </c>
      <c r="J2833" s="128"/>
    </row>
    <row r="2834" spans="1:10" ht="12.75" customHeight="1">
      <c r="A2834" s="148" t="str">
        <f>IF('TRI-3C'!$DW$13="","",'TRI-3C'!$DW$13)</f>
        <v>Mantener el equilibro al caminar sobre líneas rectas, curvas y quebradas con altura (aprox. 20 cm) logrando un adecuado control postural.</v>
      </c>
      <c r="B2834" s="158"/>
      <c r="C2834" s="158"/>
      <c r="D2834" s="158"/>
      <c r="E2834" s="158"/>
      <c r="F2834" s="159"/>
      <c r="G2834" s="122" t="str">
        <f>IF(A2834="","",VLOOKUP(J2711,'TRI-3C'!$B$18:$FH$61,126,FALSE))</f>
        <v/>
      </c>
      <c r="H2834" s="150"/>
      <c r="I2834" s="127" t="str">
        <f t="shared" si="106"/>
        <v/>
      </c>
      <c r="J2834" s="126"/>
    </row>
    <row r="2835" spans="1:10" ht="12.75" customHeight="1">
      <c r="A2835" s="11" t="str">
        <f>IF('TRI-3C'!$DX$13="","",'TRI-3C'!$DX$13)</f>
        <v>Mantener un adecuado control postural en diferentes posiciones del cuerpo y en desplazamientos.</v>
      </c>
      <c r="B2835" s="156"/>
      <c r="C2835" s="156"/>
      <c r="D2835" s="156"/>
      <c r="E2835" s="156"/>
      <c r="F2835" s="157"/>
      <c r="G2835" s="124" t="str">
        <f>IF(A2835="","",VLOOKUP(J2711,'TRI-3C'!$B$18:$FH$61,127,FALSE))</f>
        <v/>
      </c>
      <c r="I2835" s="125" t="str">
        <f t="shared" si="106"/>
        <v/>
      </c>
      <c r="J2835" s="128"/>
    </row>
    <row r="2836" spans="1:10" ht="12.75" customHeight="1">
      <c r="A2836" s="148" t="str">
        <f>IF('TRI-3C'!$DY$13="","",'TRI-3C'!$DY$13)</f>
        <v>Orientarse en el espacio realizando desplazamientos en función de consignas dadas con las nociones: entre, adelante-atrás, junto a, cerca-lejos</v>
      </c>
      <c r="B2836" s="149"/>
      <c r="C2836" s="149"/>
      <c r="D2836" s="150"/>
      <c r="E2836" s="150"/>
      <c r="F2836" s="126"/>
      <c r="G2836" s="122" t="str">
        <f>IF(A2836="","",VLOOKUP(J2711,'TRI-3C'!$B$18:$FH$61,128,FALSE))</f>
        <v/>
      </c>
      <c r="H2836" s="150"/>
      <c r="I2836" s="127" t="str">
        <f t="shared" si="106"/>
        <v/>
      </c>
      <c r="J2836" s="126"/>
    </row>
    <row r="2837" spans="1:10" ht="12.75" customHeight="1">
      <c r="A2837" s="147" t="str">
        <f>IF('TRI-3C'!$DZ$13="","",'TRI-3C'!$DZ$13)</f>
        <v>Realiza varios movimientos y desplazamientos combinados a diferentes velocidades (rápido, lento), duración (largos y corto).</v>
      </c>
      <c r="B2837" s="139"/>
      <c r="C2837" s="139"/>
      <c r="F2837" s="128"/>
      <c r="G2837" s="124" t="str">
        <f>IF(A2837="","",VLOOKUP(J2711,'TRI-3C'!$B$18:$FH$61,129,FALSE))</f>
        <v/>
      </c>
      <c r="I2837" s="125" t="str">
        <f t="shared" si="106"/>
        <v/>
      </c>
      <c r="J2837" s="128"/>
    </row>
    <row r="2838" spans="1:10" ht="12.75" customHeight="1">
      <c r="A2838" s="148" t="str">
        <f>IF('TRI-3C'!$EA$13="","",'TRI-3C'!$EA$13)</f>
        <v>Realizar actividades de coordinación visomotriz con niveles de dificultad creciente en el tamaño y tipo de materiales.</v>
      </c>
      <c r="B2838" s="149"/>
      <c r="C2838" s="149"/>
      <c r="D2838" s="150"/>
      <c r="E2838" s="150"/>
      <c r="F2838" s="126"/>
      <c r="G2838" s="122" t="str">
        <f>IF(A2838="","",VLOOKUP(J2711,'TRI-3C'!$B$18:$FH$61,130,FALSE))</f>
        <v/>
      </c>
      <c r="H2838" s="150"/>
      <c r="I2838" s="127" t="str">
        <f t="shared" si="106"/>
        <v/>
      </c>
      <c r="J2838" s="126"/>
    </row>
    <row r="2839" spans="1:10" ht="12.75" customHeight="1">
      <c r="A2839" s="147" t="str">
        <f>IF('TRI-3C'!$EB$13="","",'TRI-3C'!$EB$13)</f>
        <v>Realizar desplazamientos y movimientos combinados utilizando el espacio total y parcial a diferentes distancias (largas-cortas)</v>
      </c>
      <c r="B2839" s="139"/>
      <c r="C2839" s="139"/>
      <c r="F2839" s="128"/>
      <c r="G2839" s="124" t="str">
        <f>IF(A2839="","",VLOOKUP(J2711,'TRI-3C'!$B$18:$FH$61,131,FALSE))</f>
        <v/>
      </c>
      <c r="I2839" s="125" t="str">
        <f t="shared" si="106"/>
        <v/>
      </c>
      <c r="J2839" s="128"/>
    </row>
    <row r="2840" spans="1:10" ht="12.75" customHeight="1">
      <c r="A284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2840" s="154"/>
      <c r="C2840" s="154"/>
      <c r="D2840" s="154"/>
      <c r="E2840" s="154"/>
      <c r="F2840" s="155"/>
      <c r="G2840" s="122" t="str">
        <f>IF(A2840="","",VLOOKUP(J2711,'TRI-3C'!$B$18:$FH$61,132,FALSE))</f>
        <v/>
      </c>
      <c r="H2840" s="150"/>
      <c r="I2840" s="127" t="str">
        <f t="shared" si="106"/>
        <v/>
      </c>
      <c r="J2840" s="126"/>
    </row>
    <row r="2841" spans="1:10" ht="12.75" customHeight="1">
      <c r="A284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2841" s="139"/>
      <c r="C2841" s="139"/>
      <c r="F2841" s="128"/>
      <c r="G2841" s="124" t="str">
        <f>IF(A2841="","",VLOOKUP(J2711,'TRI-3C'!$B$18:$FH$61,133,FALSE))</f>
        <v/>
      </c>
      <c r="I2841" s="125" t="str">
        <f t="shared" si="106"/>
        <v/>
      </c>
      <c r="J2841" s="128"/>
    </row>
    <row r="2842" spans="1:10" ht="12.75" customHeight="1">
      <c r="A284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2842" s="149"/>
      <c r="C2842" s="149"/>
      <c r="D2842" s="150"/>
      <c r="E2842" s="150"/>
      <c r="F2842" s="126"/>
      <c r="G2842" s="122" t="str">
        <f>IF(A2842="","",VLOOKUP(J2711,'TRI-3C'!$B$18:$FH$61,134,FALSE))</f>
        <v/>
      </c>
      <c r="H2842" s="150"/>
      <c r="I2842" s="127" t="str">
        <f t="shared" si="106"/>
        <v/>
      </c>
      <c r="J2842" s="126"/>
    </row>
    <row r="2843" spans="1:10" ht="12.75" customHeight="1">
      <c r="A2843" s="147" t="str">
        <f>IF('TRI-3C'!$EF$13="","",'TRI-3C'!$EF$13)</f>
        <v>Realizar movimientos diferenciados con los lados laterales del cuerpo (un lado y otro lado).</v>
      </c>
      <c r="B2843" s="139"/>
      <c r="C2843" s="139"/>
      <c r="F2843" s="128"/>
      <c r="G2843" s="124" t="str">
        <f>IF(A2843="","",VLOOKUP(J2711,'TRI-3C'!$B$18:$FH$61,135,FALSE))</f>
        <v/>
      </c>
      <c r="I2843" s="125" t="str">
        <f t="shared" si="106"/>
        <v/>
      </c>
      <c r="J2843" s="128"/>
    </row>
    <row r="2844" spans="1:10" ht="12.75" customHeight="1">
      <c r="A2844" s="148" t="str">
        <f>IF('TRI-3C'!$EG$13="","",'TRI-3C'!$EG$13)</f>
        <v>Realizar movimientos para la coordinación de ojo y pie como: patear pelotas hacia un punto fijo determinado.</v>
      </c>
      <c r="B2844" s="158"/>
      <c r="C2844" s="158"/>
      <c r="D2844" s="158"/>
      <c r="E2844" s="158"/>
      <c r="F2844" s="159"/>
      <c r="G2844" s="122" t="str">
        <f>IF(A2844="","",VLOOKUP(J2711,'TRI-3C'!$B$18:$FH$61,136,FALSE))</f>
        <v/>
      </c>
      <c r="H2844" s="150"/>
      <c r="I2844" s="127" t="str">
        <f t="shared" si="106"/>
        <v/>
      </c>
      <c r="J2844" s="126"/>
    </row>
    <row r="2845" spans="1:10" ht="12.75" customHeight="1">
      <c r="A2845" s="11" t="str">
        <f>IF('TRI-3C'!$EH$13="","",'TRI-3C'!$EH$13)</f>
        <v>Realizar representaciones gráficas utilizando el dibujo con detalles que le dan intencionalidad y sentido para identificarlos</v>
      </c>
      <c r="B2845" s="156"/>
      <c r="C2845" s="156"/>
      <c r="D2845" s="156"/>
      <c r="E2845" s="156"/>
      <c r="F2845" s="157"/>
      <c r="G2845" s="124" t="str">
        <f>IF(A2845="","",VLOOKUP(J2711,'TRI-3C'!$B$18:$FH$61,137,FALSE))</f>
        <v/>
      </c>
      <c r="I2845" s="125" t="str">
        <f t="shared" si="106"/>
        <v/>
      </c>
      <c r="J2845" s="128"/>
    </row>
    <row r="2846" spans="1:10" ht="12.75" customHeight="1">
      <c r="A2846" s="148" t="str">
        <f>IF('TRI-3C'!$EI$13="","",'TRI-3C'!$EI$13)</f>
        <v>Reconocer la importancia del peatón y respetar su espacio en la vía mediante actividades lúdicas que fomenten el aprendizaje de normas de tránsito.</v>
      </c>
      <c r="B2846" s="149"/>
      <c r="C2846" s="149"/>
      <c r="D2846" s="150"/>
      <c r="E2846" s="150"/>
      <c r="F2846" s="126"/>
      <c r="G2846" s="122" t="str">
        <f>IF(A2846="","",VLOOKUP(J2711,'TRI-3C'!$B$18:$FH$61,138,FALSE))</f>
        <v/>
      </c>
      <c r="H2846" s="150"/>
      <c r="I2846" s="127" t="str">
        <f t="shared" si="106"/>
        <v/>
      </c>
      <c r="J2846" s="126"/>
    </row>
    <row r="2847" spans="1:10" ht="12.75" customHeight="1">
      <c r="A2847" s="147" t="str">
        <f>IF('TRI-3C'!$EJ$13="","",'TRI-3C'!$EJ$13)</f>
        <v>Representar la figura humana utilizando el monigote e incorporando detalles según la interiorización de su imagen corporal.</v>
      </c>
      <c r="B2847" s="139"/>
      <c r="C2847" s="139"/>
      <c r="F2847" s="128"/>
      <c r="G2847" s="124" t="str">
        <f>IF(A2847="","",VLOOKUP(J2711,'TRI-3C'!$B$18:$FH$61,139,FALSE))</f>
        <v/>
      </c>
      <c r="I2847" s="125" t="str">
        <f t="shared" si="106"/>
        <v/>
      </c>
      <c r="J2847" s="128"/>
    </row>
    <row r="2848" spans="1:10" ht="12.75" customHeight="1">
      <c r="A2848" s="148" t="str">
        <f>IF('TRI-3C'!$EK$13="","",'TRI-3C'!$EK$13)</f>
        <v>Saltar de un pie a otro alternadamente, de manera autónoma.</v>
      </c>
      <c r="B2848" s="149"/>
      <c r="C2848" s="149"/>
      <c r="D2848" s="150"/>
      <c r="E2848" s="150"/>
      <c r="F2848" s="126"/>
      <c r="G2848" s="122" t="str">
        <f>IF(A2848="","",VLOOKUP(J2711,'TRI-3C'!$B$18:$FH$61,140,FALSE))</f>
        <v/>
      </c>
      <c r="H2848" s="150"/>
      <c r="I2848" s="127" t="str">
        <f t="shared" si="106"/>
        <v/>
      </c>
      <c r="J2848" s="126"/>
    </row>
    <row r="2849" spans="1:10" ht="12.75" customHeight="1">
      <c r="A2849" s="147" t="str">
        <f>IF('TRI-3C'!$EL$13="","",'TRI-3C'!$EL$13)</f>
        <v>Saltar en dos pies en sentido vertical obstáculos de 20 a 30 cm en altura y en sentido horizontal longitudes de aproximadamente 50 a 70 cm.</v>
      </c>
      <c r="B2849" s="139"/>
      <c r="C2849" s="139"/>
      <c r="F2849" s="128"/>
      <c r="G2849" s="124" t="str">
        <f>IF(A2849="","",VLOOKUP(J2711,'TRI-3C'!$B$18:$FH$61,141,FALSE))</f>
        <v/>
      </c>
      <c r="I2849" s="125" t="str">
        <f t="shared" si="106"/>
        <v/>
      </c>
      <c r="J2849" s="128"/>
    </row>
    <row r="2850" spans="1:10" ht="12.75" customHeight="1">
      <c r="A2850" s="192" t="str">
        <f>IF('TRI-3C'!$EM$13="","",'TRI-3C'!$EM$13)</f>
        <v>Subir y bajar escaleras alternando los pies.</v>
      </c>
      <c r="B2850" s="154"/>
      <c r="C2850" s="154"/>
      <c r="D2850" s="154"/>
      <c r="E2850" s="154"/>
      <c r="F2850" s="155"/>
      <c r="G2850" s="122" t="str">
        <f>IF(A2850="","",VLOOKUP(J2711,'TRI-3C'!$B$18:$FH$61,142,FALSE))</f>
        <v/>
      </c>
      <c r="H2850" s="150"/>
      <c r="I2850" s="127" t="str">
        <f t="shared" si="106"/>
        <v/>
      </c>
      <c r="J2850" s="126"/>
    </row>
    <row r="2851" spans="1:10" ht="12.75" customHeight="1">
      <c r="A2851" s="147" t="str">
        <f>IF('TRI-3C'!$EN$13="","",'TRI-3C'!$EN$13)</f>
        <v>Trepar y reptar a diferentes ritmos y en posiciones corporales diversas (cúbito ventral y cúbito dorsal).</v>
      </c>
      <c r="B2851" s="139"/>
      <c r="C2851" s="139"/>
      <c r="F2851" s="128"/>
      <c r="G2851" s="124" t="str">
        <f>IF(A2851="","",VLOOKUP(J2711,'TRI-3C'!$B$18:$FH$61,143,FALSE))</f>
        <v/>
      </c>
      <c r="I2851" s="125" t="str">
        <f t="shared" si="106"/>
        <v/>
      </c>
      <c r="J2851" s="128"/>
    </row>
    <row r="2852" spans="1:10" ht="12.75" customHeight="1">
      <c r="A2852" s="148" t="str">
        <f>IF('TRI-3C'!$EO$13="","",'TRI-3C'!$EO$13)</f>
        <v>Ubicar algunas partes de su cuerpo en función de las nociones de al lado, junto a, cerca-lejos.</v>
      </c>
      <c r="B2852" s="149"/>
      <c r="C2852" s="149"/>
      <c r="D2852" s="150"/>
      <c r="E2852" s="150"/>
      <c r="F2852" s="126"/>
      <c r="G2852" s="122" t="str">
        <f>IF(A2852="","",VLOOKUP(J2711,'TRI-3C'!$B$18:$FH$61,144,FALSE))</f>
        <v/>
      </c>
      <c r="H2852" s="150"/>
      <c r="I2852" s="127" t="str">
        <f t="shared" si="106"/>
        <v/>
      </c>
      <c r="J2852" s="126"/>
    </row>
    <row r="2853" spans="1:10" ht="12.75" customHeight="1">
      <c r="A2853" s="147" t="str">
        <f>IF('TRI-3C'!$EP$13="","",'TRI-3C'!$EP$13)</f>
        <v>Utilizar el espacio parcial e inicia con el uso del espacio total para realizar representaciones gráficas.</v>
      </c>
      <c r="B2853" s="139"/>
      <c r="C2853" s="139"/>
      <c r="F2853" s="128"/>
      <c r="G2853" s="124" t="str">
        <f>IF(A2853="","",VLOOKUP(J2711,'TRI-3C'!$B$18:$FH$61,145,FALSE))</f>
        <v/>
      </c>
      <c r="I2853" s="125" t="str">
        <f t="shared" si="106"/>
        <v/>
      </c>
      <c r="J2853" s="128"/>
    </row>
    <row r="2854" spans="1:10" ht="12.75" customHeight="1">
      <c r="A2854" s="148" t="str">
        <f>IF('TRI-3C'!$EQ$13="","",'TRI-3C'!$EQ$13)</f>
        <v>Utilizar la pinza digital para coger lápices, marcadores, pinceles y diversos tipos de materiales.</v>
      </c>
      <c r="B2854" s="158"/>
      <c r="C2854" s="158"/>
      <c r="D2854" s="158"/>
      <c r="E2854" s="158"/>
      <c r="F2854" s="159"/>
      <c r="G2854" s="122" t="str">
        <f>IF(A2854="","",VLOOKUP(J2711,'TRI-3C'!$B$18:$FH$61,146,FALSE))</f>
        <v/>
      </c>
      <c r="H2854" s="150"/>
      <c r="I2854" s="127" t="str">
        <f t="shared" si="106"/>
        <v/>
      </c>
      <c r="J2854" s="126"/>
    </row>
    <row r="2855" spans="1:10" ht="12.75" customHeight="1">
      <c r="A2855" s="6" t="str">
        <f>NOTAS!$O$14</f>
        <v>CIVICA Y ACOMPAÑAMIENTO INTEGRAL</v>
      </c>
      <c r="B2855" s="156"/>
      <c r="C2855" s="156"/>
      <c r="D2855" s="156"/>
      <c r="E2855" s="156"/>
      <c r="F2855" s="157"/>
      <c r="G2855" s="124" t="str">
        <f>IF(A2855="","",VLOOKUP(J2711,'TRI-3C'!$B$18:$FH$61,146,FALSE))</f>
        <v/>
      </c>
      <c r="I2855" s="125"/>
      <c r="J2855" s="128"/>
    </row>
    <row r="2856" spans="1:10" ht="12.75" customHeight="1">
      <c r="A2856" s="148" t="str">
        <f>IF('TRI-3C'!$ES$13="","",'TRI-3C'!$ES$13)</f>
        <v/>
      </c>
      <c r="B2856" s="149"/>
      <c r="C2856" s="149"/>
      <c r="D2856" s="150"/>
      <c r="E2856" s="150"/>
      <c r="F2856" s="126"/>
      <c r="G2856" s="122" t="str">
        <f>IF(A2856="","",VLOOKUP(J2711,'TRI-3C'!$B$18:$FH$61,148,FALSE))</f>
        <v/>
      </c>
      <c r="H2856" s="150"/>
      <c r="I2856" s="127" t="str">
        <f t="shared" ref="I2856:I2865" si="107">IF(G2856="","",G2856)</f>
        <v/>
      </c>
      <c r="J2856" s="126"/>
    </row>
    <row r="2857" spans="1:10" ht="12.75" customHeight="1">
      <c r="A2857" s="147" t="str">
        <f>IF('TRI-3C'!$ET$13="","",'TRI-3C'!$ET$13)</f>
        <v>AUTOCONOCIMIENTO</v>
      </c>
      <c r="B2857" s="139"/>
      <c r="C2857" s="139"/>
      <c r="F2857" s="128"/>
      <c r="G2857" s="124" t="str">
        <f>IF(A2857="","",VLOOKUP(J2711,'TRI-3C'!$B$18:$FH$61,149,FALSE))</f>
        <v/>
      </c>
      <c r="I2857" s="125" t="str">
        <f t="shared" si="107"/>
        <v/>
      </c>
      <c r="J2857" s="128"/>
    </row>
    <row r="2858" spans="1:10" ht="12.75" customHeight="1">
      <c r="A2858" s="148" t="str">
        <f>IF('TRI-3C'!$EU$13="","",'TRI-3C'!$EU$13)</f>
        <v>PENSAMIENO CRITICO</v>
      </c>
      <c r="B2858" s="149"/>
      <c r="C2858" s="149"/>
      <c r="D2858" s="150"/>
      <c r="E2858" s="150"/>
      <c r="F2858" s="126"/>
      <c r="G2858" s="122" t="str">
        <f>IF(A2858="","",VLOOKUP(J2711,'TRI-3C'!$B$18:$FH$61,150,FALSE))</f>
        <v/>
      </c>
      <c r="H2858" s="150"/>
      <c r="I2858" s="127" t="str">
        <f t="shared" si="107"/>
        <v/>
      </c>
      <c r="J2858" s="126"/>
    </row>
    <row r="2859" spans="1:10" ht="12.75" customHeight="1">
      <c r="A2859" s="147" t="str">
        <f>IF('TRI-3C'!$EV$13="","",'TRI-3C'!$EV$13)</f>
        <v>MANEJO DE PROBLEMAS</v>
      </c>
      <c r="B2859" s="139"/>
      <c r="C2859" s="139"/>
      <c r="F2859" s="128"/>
      <c r="G2859" s="124" t="str">
        <f>IF(A2859="","",VLOOKUP(J2711,'TRI-3C'!$B$18:$FH$61,151,FALSE))</f>
        <v/>
      </c>
      <c r="I2859" s="125" t="str">
        <f t="shared" si="107"/>
        <v/>
      </c>
      <c r="J2859" s="128"/>
    </row>
    <row r="2860" spans="1:10" ht="12.75" customHeight="1">
      <c r="A2860" s="192" t="str">
        <f>IF('TRI-3C'!$EW$13="","",'TRI-3C'!$EW$13)</f>
        <v>TOMA DE DECISIONES</v>
      </c>
      <c r="B2860" s="154"/>
      <c r="C2860" s="154"/>
      <c r="D2860" s="154"/>
      <c r="E2860" s="154"/>
      <c r="F2860" s="155"/>
      <c r="G2860" s="122" t="str">
        <f>IF(A2860="","",VLOOKUP(J2711,'TRI-3C'!$B$18:$FH$61,152,FALSE))</f>
        <v/>
      </c>
      <c r="H2860" s="150"/>
      <c r="I2860" s="127" t="str">
        <f t="shared" si="107"/>
        <v/>
      </c>
      <c r="J2860" s="126"/>
    </row>
    <row r="2861" spans="1:10" ht="12.75" customHeight="1">
      <c r="A2861" s="147" t="str">
        <f>IF('TRI-3C'!$EX$13="","",'TRI-3C'!$EX$13)</f>
        <v>TRABAJO EN EQUIPO</v>
      </c>
      <c r="B2861" s="139"/>
      <c r="C2861" s="139"/>
      <c r="F2861" s="128"/>
      <c r="G2861" s="124" t="str">
        <f>IF(A2861="","",VLOOKUP(J2711,'TRI-3C'!$B$18:$FH$61,153,FALSE))</f>
        <v/>
      </c>
      <c r="I2861" s="125" t="str">
        <f t="shared" si="107"/>
        <v/>
      </c>
      <c r="J2861" s="128"/>
    </row>
    <row r="2862" spans="1:10" ht="12.75" customHeight="1">
      <c r="A2862" s="148" t="str">
        <f>IF('TRI-3C'!$EY$13="","",'TRI-3C'!$EY$13)</f>
        <v>CONCIENCIA SOCIAL</v>
      </c>
      <c r="B2862" s="149"/>
      <c r="C2862" s="149"/>
      <c r="D2862" s="150"/>
      <c r="E2862" s="150"/>
      <c r="F2862" s="126"/>
      <c r="G2862" s="122" t="str">
        <f>IF(A2862="","",VLOOKUP(J2711,'TRI-3C'!$B$18:$FH$61,154,FALSE))</f>
        <v/>
      </c>
      <c r="H2862" s="150"/>
      <c r="I2862" s="127" t="str">
        <f t="shared" si="107"/>
        <v/>
      </c>
      <c r="J2862" s="126"/>
    </row>
    <row r="2863" spans="1:10" ht="12.75" customHeight="1">
      <c r="A2863" s="147" t="str">
        <f>IF('TRI-3C'!$EZ$13="","",'TRI-3C'!$EZ$13)</f>
        <v xml:space="preserve">RELACIONES INTERPERSONALES	</v>
      </c>
      <c r="B2863" s="139"/>
      <c r="C2863" s="139"/>
      <c r="F2863" s="128"/>
      <c r="G2863" s="124" t="str">
        <f>IF(A2863="","",VLOOKUP(J2711,'TRI-3C'!$B$18:$FH$61,155,FALSE))</f>
        <v/>
      </c>
      <c r="I2863" s="125" t="str">
        <f t="shared" si="107"/>
        <v/>
      </c>
      <c r="J2863" s="128"/>
    </row>
    <row r="2864" spans="1:10" ht="12.75" customHeight="1">
      <c r="A2864" s="148" t="str">
        <f>IF('TRI-3C'!$FA$13="","",'TRI-3C'!$FA$13)</f>
        <v>MANEJO DE CONFLICTOS</v>
      </c>
      <c r="B2864" s="149"/>
      <c r="C2864" s="149"/>
      <c r="D2864" s="150"/>
      <c r="E2864" s="150"/>
      <c r="F2864" s="126"/>
      <c r="G2864" s="122" t="str">
        <f>IF(A2864="","",VLOOKUP(J2711,'TRI-3C'!$B$18:$FH$61,156,FALSE))</f>
        <v/>
      </c>
      <c r="H2864" s="150"/>
      <c r="I2864" s="127" t="str">
        <f t="shared" si="107"/>
        <v/>
      </c>
      <c r="J2864" s="126"/>
    </row>
    <row r="2865" spans="1:10" ht="12.75" customHeight="1">
      <c r="A2865" s="147" t="str">
        <f>IF('TRI-3C'!$FB$13="","",'TRI-3C'!$FB$13)</f>
        <v>MANEJO DE EMOCIONES Y SENTIMIENTOS</v>
      </c>
      <c r="B2865" s="139"/>
      <c r="C2865" s="139"/>
      <c r="F2865" s="128"/>
      <c r="G2865" s="124" t="str">
        <f>IF(A2865="","",VLOOKUP(J2711,'TRI-3C'!$B$18:$FH$61,157,FALSE))</f>
        <v/>
      </c>
      <c r="I2865" s="125" t="str">
        <f t="shared" si="107"/>
        <v/>
      </c>
      <c r="J2865" s="128"/>
    </row>
    <row r="2866" spans="1:10" ht="12.75" customHeight="1">
      <c r="A2866" s="151"/>
      <c r="B2866" s="129"/>
      <c r="C2866" s="129"/>
      <c r="D2866" s="130"/>
      <c r="E2866" s="130"/>
      <c r="F2866" s="131"/>
      <c r="G2866" s="132"/>
      <c r="H2866" s="130"/>
      <c r="I2866" s="133"/>
      <c r="J2866" s="131"/>
    </row>
    <row r="2867" spans="1:10" ht="12.75" customHeight="1">
      <c r="A2867" s="134"/>
      <c r="B2867" s="134"/>
      <c r="C2867" s="134"/>
      <c r="D2867" s="134"/>
      <c r="E2867" s="134"/>
      <c r="F2867" s="140"/>
      <c r="G2867" s="496"/>
      <c r="H2867" s="496"/>
      <c r="I2867" s="497"/>
      <c r="J2867" s="497"/>
    </row>
    <row r="2868" spans="1:10" ht="12.75" customHeight="1">
      <c r="A2868" s="487" t="s">
        <v>156</v>
      </c>
      <c r="B2868" s="488"/>
      <c r="C2868" s="135" t="s">
        <v>157</v>
      </c>
      <c r="G2868" s="494"/>
      <c r="H2868" s="494"/>
      <c r="I2868" s="494"/>
      <c r="J2868" s="494"/>
    </row>
    <row r="2869" spans="1:10" ht="12.75" customHeight="1">
      <c r="A2869" s="489" t="s">
        <v>158</v>
      </c>
      <c r="B2869" s="490"/>
      <c r="C2869" s="136" t="str">
        <f>VLOOKUP(J2711,'TRI-3C'!$B$18:$FH$61,160,FALSE)</f>
        <v/>
      </c>
      <c r="G2869" s="494"/>
      <c r="H2869" s="494"/>
      <c r="I2869" s="494"/>
      <c r="J2869" s="494"/>
    </row>
    <row r="2870" spans="1:10" ht="12.75" customHeight="1">
      <c r="A2870" s="491" t="s">
        <v>159</v>
      </c>
      <c r="B2870" s="492"/>
      <c r="C2870" s="493"/>
      <c r="G2870" s="494"/>
      <c r="H2870" s="494"/>
      <c r="I2870" s="494"/>
      <c r="J2870" s="494"/>
    </row>
    <row r="2871" spans="1:10" ht="12.75" customHeight="1">
      <c r="A2871" s="137" t="s">
        <v>160</v>
      </c>
      <c r="B2871" s="138"/>
      <c r="C2871" s="188" t="str">
        <f>VLOOKUP(J2711,'TRI-3C'!$B$18:$FH$61,161,FALSE)</f>
        <v/>
      </c>
      <c r="G2871" s="494"/>
      <c r="H2871" s="494"/>
      <c r="I2871" s="494"/>
      <c r="J2871" s="494"/>
    </row>
    <row r="2872" spans="1:10" ht="12.75" customHeight="1">
      <c r="A2872" s="137" t="s">
        <v>161</v>
      </c>
      <c r="B2872" s="138"/>
      <c r="C2872" s="188" t="str">
        <f>VLOOKUP(J2711,'TRI-3C'!$B$18:$FH$61,162,FALSE)</f>
        <v/>
      </c>
      <c r="G2872" s="494"/>
      <c r="H2872" s="494"/>
      <c r="I2872" s="494"/>
      <c r="J2872" s="494"/>
    </row>
    <row r="2873" spans="1:10" ht="12.75" customHeight="1">
      <c r="A2873" s="480" t="s">
        <v>163</v>
      </c>
      <c r="B2873" s="481"/>
      <c r="C2873" s="188" t="str">
        <f>VLOOKUP(J2711,'TRI-3C'!$B$18:$FH$61,163,FALSE)</f>
        <v/>
      </c>
      <c r="G2873" s="494"/>
      <c r="H2873" s="494"/>
      <c r="I2873" s="494"/>
      <c r="J2873" s="494"/>
    </row>
    <row r="2874" spans="1:10" ht="12.75" customHeight="1">
      <c r="D2874" s="503" t="s">
        <v>162</v>
      </c>
      <c r="E2874" s="503"/>
      <c r="F2874" s="152">
        <f ca="1">NOW()</f>
        <v>45994.739222569442</v>
      </c>
    </row>
    <row r="2877" spans="1:10" ht="12.75" customHeight="1">
      <c r="G2877" s="112"/>
    </row>
    <row r="2879" spans="1:10" ht="12.75" customHeight="1">
      <c r="B2879" s="495" t="s">
        <v>164</v>
      </c>
      <c r="C2879" s="495"/>
      <c r="F2879" s="116" t="s">
        <v>165</v>
      </c>
      <c r="G2879" s="116" t="s">
        <v>165</v>
      </c>
    </row>
    <row r="2913" spans="1:10" ht="12.75" customHeight="1">
      <c r="A2913" s="111" t="s">
        <v>153</v>
      </c>
      <c r="C2913" t="str">
        <f>IF(VLOOKUP(J2916,NOTAS!$D$14:$P$60,2,FALSE)="","",VLOOKUP(J2916,NOTAS!$D$14:$P$60,2,FALSE))</f>
        <v>LOPEZ PALLO GRACE SAMANTHA</v>
      </c>
    </row>
    <row r="2914" spans="1:10" ht="12.75" customHeight="1">
      <c r="A2914" s="111" t="s">
        <v>154</v>
      </c>
      <c r="C2914" t="str">
        <f>NOTAS!$B$14&amp; " "&amp;NOTAS!$B$15</f>
        <v>INICIAL II A</v>
      </c>
      <c r="F2914" s="111"/>
      <c r="G2914" s="116"/>
      <c r="H2914" s="117"/>
      <c r="I2914" s="118"/>
      <c r="J2914" s="117"/>
    </row>
    <row r="2915" spans="1:10" ht="12.75" customHeight="1">
      <c r="A2915" s="111" t="s">
        <v>6</v>
      </c>
      <c r="C2915" t="str">
        <f>NOTAS!$B$18</f>
        <v>2025-2026 MATUTINA</v>
      </c>
      <c r="H2915" s="117"/>
      <c r="I2915" s="118"/>
      <c r="J2915" s="117"/>
    </row>
    <row r="2916" spans="1:10" ht="12.75" customHeight="1" thickBot="1">
      <c r="A2916" s="486" t="s">
        <v>337</v>
      </c>
      <c r="B2916" s="486"/>
      <c r="I2916" s="114" t="s">
        <v>74</v>
      </c>
      <c r="J2916" s="121">
        <v>15</v>
      </c>
    </row>
    <row r="2917" spans="1:10" ht="12.75" customHeight="1">
      <c r="A2917" s="482" t="s">
        <v>155</v>
      </c>
      <c r="B2917" s="483"/>
      <c r="C2917" s="483"/>
      <c r="D2917" s="483"/>
      <c r="E2917" s="483"/>
      <c r="F2917" s="484"/>
      <c r="G2917" s="485" t="s">
        <v>141</v>
      </c>
      <c r="H2917" s="483"/>
      <c r="I2917" s="498" t="s">
        <v>141</v>
      </c>
      <c r="J2917" s="499"/>
    </row>
    <row r="2918" spans="1:10" ht="12.75" customHeight="1">
      <c r="A2918" s="500" t="str">
        <f>IF('TRI-3C'!G$10="","",'TRI-3C'!G$10)</f>
        <v>IDENTIDAD Y AUTONOMÍA</v>
      </c>
      <c r="B2918" s="501"/>
      <c r="C2918" s="501"/>
      <c r="D2918" s="501"/>
      <c r="E2918" s="501"/>
      <c r="F2918" s="502"/>
      <c r="G2918" s="160"/>
      <c r="H2918" s="161"/>
      <c r="I2918" s="162"/>
      <c r="J2918" s="163"/>
    </row>
    <row r="2919" spans="1:10" ht="12.75" customHeight="1">
      <c r="A2919" s="148" t="str">
        <f>IF('TRI-3C'!G$13="","",'TRI-3C'!G$13)</f>
        <v>Comunicar algunos datos de su identidad como: nombres completos, edad, nombres de familiares cercanos, lugar dónde vive.</v>
      </c>
      <c r="B2919" s="158"/>
      <c r="C2919" s="158"/>
      <c r="D2919" s="158"/>
      <c r="E2919" s="158"/>
      <c r="F2919" s="159"/>
      <c r="G2919" s="122" t="str">
        <f>IF(A2919="","",VLOOKUP(J2916,'TRI-3C'!$B$18:$FH$61,6,FALSE))</f>
        <v/>
      </c>
      <c r="H2919" s="150"/>
      <c r="I2919" s="127" t="str">
        <f>IF(G2919="","",G2919)</f>
        <v/>
      </c>
      <c r="J2919" s="126"/>
    </row>
    <row r="2920" spans="1:10" ht="12.75" customHeight="1">
      <c r="A2920" s="11" t="str">
        <f>IF('TRI-3C'!$H$13="","",'TRI-3C'!$H$13)</f>
        <v>Demostrar curiosidad por las características físicas (genitales) que le permiten reconocerse como niño y niña</v>
      </c>
      <c r="B2920" s="156"/>
      <c r="C2920" s="156"/>
      <c r="D2920" s="156"/>
      <c r="E2920" s="156"/>
      <c r="F2920" s="157"/>
      <c r="G2920" s="124" t="str">
        <f>IF(A2920="","",VLOOKUP(J2916,'TRI-3C'!$B$18:$FH$61,7,FALSE))</f>
        <v/>
      </c>
      <c r="I2920" s="125" t="str">
        <f t="shared" ref="I2920:I2936" si="108">IF(G2920="","",G2920)</f>
        <v/>
      </c>
      <c r="J2920" s="128"/>
    </row>
    <row r="2921" spans="1:10" ht="12.75" customHeight="1">
      <c r="A2921" s="148" t="str">
        <f>IF('TRI-3C'!$I$13="","",'TRI-3C'!$I$13)</f>
        <v>Identificar la importancia de usar el cinturón de seguridad para promover el autocuidado y la protección personal.</v>
      </c>
      <c r="B2921" s="149"/>
      <c r="C2921" s="149"/>
      <c r="D2921" s="150"/>
      <c r="E2921" s="150"/>
      <c r="F2921" s="126"/>
      <c r="G2921" s="122" t="str">
        <f>IF(A2921="","",VLOOKUP(J2916,'TRI-3C'!$B$18:$FH$61,8,FALSE))</f>
        <v/>
      </c>
      <c r="H2921" s="150"/>
      <c r="I2921" s="127" t="str">
        <f t="shared" si="108"/>
        <v/>
      </c>
      <c r="J2921" s="126"/>
    </row>
    <row r="2922" spans="1:10" ht="12.75" customHeight="1">
      <c r="A2922" s="147" t="str">
        <f>IF('TRI-3C'!$J$13="","",'TRI-3C'!$J$13)</f>
        <v>Identificar las situaciones de peligro a las que se puede exponer en su entorno inmediato y seguir pautas de comportamiento para evitarlas.</v>
      </c>
      <c r="B2922" s="139"/>
      <c r="C2922" s="139"/>
      <c r="F2922" s="128"/>
      <c r="G2922" s="124" t="str">
        <f>IF(A2922="","",VLOOKUP(J2916,'TRI-3C'!$B$18:$FH$61,9,FALSE))</f>
        <v/>
      </c>
      <c r="I2922" s="125" t="str">
        <f t="shared" si="108"/>
        <v/>
      </c>
      <c r="J2922" s="128"/>
    </row>
    <row r="2923" spans="1:10" ht="12.75" customHeight="1">
      <c r="A2923" s="148" t="str">
        <f>IF('TRI-3C'!$K$13="","",'TRI-3C'!$K$13)</f>
        <v>Identificar sus características físicas y las de las personas de su entorno como parte del proceso de aceptación de sí mismo y de respeto a los demás.</v>
      </c>
      <c r="B2923" s="149"/>
      <c r="C2923" s="149"/>
      <c r="D2923" s="150"/>
      <c r="E2923" s="150"/>
      <c r="F2923" s="126"/>
      <c r="G2923" s="122" t="str">
        <f>IF(A2923="","",VLOOKUP(J2916,'TRI-3C'!$B$18:$FH$61,10,FALSE))</f>
        <v/>
      </c>
      <c r="H2923" s="150"/>
      <c r="I2923" s="127" t="str">
        <f t="shared" si="108"/>
        <v/>
      </c>
      <c r="J2923" s="126"/>
    </row>
    <row r="2924" spans="1:10" ht="12.75" customHeight="1">
      <c r="A2924" s="147" t="str">
        <f>IF('TRI-3C'!$L$13="","",'TRI-3C'!$L$13)</f>
        <v>Identificar y manifestar sus emociones y sentimientos, expresando las causas de los mismos mediante el lenguaje verbal. (D.EIB.10.3.)</v>
      </c>
      <c r="B2924" s="139"/>
      <c r="C2924" s="139"/>
      <c r="F2924" s="128"/>
      <c r="G2924" s="124" t="str">
        <f>IF(A2924="","",VLOOKUP(J2916,'TRI-3C'!$B$18:$FH$61,11,FALSE))</f>
        <v/>
      </c>
      <c r="I2924" s="125" t="str">
        <f t="shared" si="108"/>
        <v/>
      </c>
      <c r="J2924" s="128"/>
    </row>
    <row r="2925" spans="1:10" ht="12.75" customHeight="1">
      <c r="A2925" s="192" t="str">
        <f>IF('TRI-3C'!$M$13="","",'TRI-3C'!$M$13)</f>
        <v>Identificarse como miembro de una familia reconociéndose como parte importante de la misma.</v>
      </c>
      <c r="B2925" s="154"/>
      <c r="C2925" s="154"/>
      <c r="D2925" s="154"/>
      <c r="E2925" s="154"/>
      <c r="F2925" s="155"/>
      <c r="G2925" s="122" t="str">
        <f>IF(A2925="","",VLOOKUP(J2916,'TRI-3C'!$B$18:$FH$61,12,FALSE))</f>
        <v/>
      </c>
      <c r="H2925" s="150"/>
      <c r="I2925" s="127" t="str">
        <f t="shared" si="108"/>
        <v/>
      </c>
      <c r="J2925" s="126"/>
    </row>
    <row r="2926" spans="1:10" ht="12.75" customHeight="1">
      <c r="A2926" s="147" t="str">
        <f>IF('TRI-3C'!$N$13="","",'TRI-3C'!$N$13)</f>
        <v>Practicar con autonomía hábitos de higiene personal como lavarse las manos, los dientes y la cara.</v>
      </c>
      <c r="B2926" s="139"/>
      <c r="C2926" s="139"/>
      <c r="F2926" s="128"/>
      <c r="G2926" s="124" t="str">
        <f>IF(A2926="","",VLOOKUP(J2916,'TRI-3C'!$B$18:$FH$61,13,FALSE))</f>
        <v/>
      </c>
      <c r="I2926" s="125" t="str">
        <f t="shared" si="108"/>
        <v/>
      </c>
      <c r="J2926" s="128"/>
    </row>
    <row r="2927" spans="1:10" ht="12.75" customHeight="1">
      <c r="A2927" s="148" t="str">
        <f>IF('TRI-3C'!$O$13="","",'TRI-3C'!$O$13)</f>
        <v>Practicar hábitos de orden ubicando los objetos en el lugar correspondiente.</v>
      </c>
      <c r="B2927" s="149"/>
      <c r="C2927" s="149"/>
      <c r="D2927" s="150"/>
      <c r="E2927" s="150"/>
      <c r="F2927" s="126"/>
      <c r="G2927" s="122" t="str">
        <f>IF(A2927="","",VLOOKUP(J2916,'TRI-3C'!$B$18:$FH$61,14,FALSE))</f>
        <v/>
      </c>
      <c r="H2927" s="150"/>
      <c r="I2927" s="127" t="str">
        <f t="shared" si="108"/>
        <v/>
      </c>
      <c r="J2927" s="126"/>
    </row>
    <row r="2928" spans="1:10" ht="12.75" customHeight="1">
      <c r="A2928" s="147" t="str">
        <f>IF('TRI-3C'!$P$13="","",'TRI-3C'!$P$13)</f>
        <v>Practicar las acciones a seguir en situaciones de riesgo como: temblores, incendios, entre otros, determinadas en el plan de contingencia institucional.</v>
      </c>
      <c r="B2928" s="139"/>
      <c r="C2928" s="139"/>
      <c r="F2928" s="128"/>
      <c r="G2928" s="124" t="str">
        <f>IF(A2928="","",VLOOKUP(J2916,'TRI-3C'!$B$18:$FH$61,15,FALSE))</f>
        <v/>
      </c>
      <c r="I2928" s="125" t="str">
        <f t="shared" si="108"/>
        <v/>
      </c>
      <c r="J2928" s="128"/>
    </row>
    <row r="2929" spans="1:10" ht="12.75" customHeight="1">
      <c r="A2929" s="148" t="str">
        <f>IF('TRI-3C'!$Q$13="","",'TRI-3C'!$Q$13)</f>
        <v>Practicar normas de seguridad para evitar accidentes a los que se puede exponer en su entorno inmediato.</v>
      </c>
      <c r="B2929" s="158"/>
      <c r="C2929" s="158"/>
      <c r="D2929" s="158"/>
      <c r="E2929" s="158"/>
      <c r="F2929" s="159"/>
      <c r="G2929" s="122" t="str">
        <f>IF(A2929="","",VLOOKUP(J2916,'TRI-3C'!$B$18:$FH$61,16,FALSE))</f>
        <v/>
      </c>
      <c r="H2929" s="150"/>
      <c r="I2929" s="127" t="str">
        <f t="shared" si="108"/>
        <v/>
      </c>
      <c r="J2929" s="126"/>
    </row>
    <row r="2930" spans="1:10" ht="12.75" customHeight="1">
      <c r="A2930" s="11" t="str">
        <f>IF('TRI-3C'!$R$13="","",'TRI-3C'!$R$13)</f>
        <v>Realiza independientemente normas de aseo al ir al baño.</v>
      </c>
      <c r="B2930" s="156"/>
      <c r="C2930" s="156"/>
      <c r="D2930" s="156"/>
      <c r="E2930" s="156"/>
      <c r="F2930" s="157"/>
      <c r="G2930" s="124" t="str">
        <f>IF(A2930="","",VLOOKUP(J2916,'TRI-3C'!$B$18:$FH$61,17,FALSE))</f>
        <v/>
      </c>
      <c r="I2930" s="125" t="str">
        <f t="shared" si="108"/>
        <v/>
      </c>
      <c r="J2930" s="128"/>
    </row>
    <row r="2931" spans="1:10" ht="12.75" customHeight="1">
      <c r="A2931" s="148" t="str">
        <f>IF('TRI-3C'!$S$13="","",'TRI-3C'!$S$13)</f>
        <v>Reconocer la importancia del uso del casco y demás indumentaria de pro tección para protegerse de lesiones en actividades que requieran su uso</v>
      </c>
      <c r="B2931" s="149"/>
      <c r="C2931" s="149"/>
      <c r="D2931" s="150"/>
      <c r="E2931" s="150"/>
      <c r="F2931" s="126"/>
      <c r="G2931" s="122" t="str">
        <f>IF(A2931="","",VLOOKUP(J2916,'TRI-3C'!$B$18:$FH$61,18,FALSE))</f>
        <v/>
      </c>
      <c r="H2931" s="150"/>
      <c r="I2931" s="127" t="str">
        <f t="shared" si="108"/>
        <v/>
      </c>
      <c r="J2931" s="126"/>
    </row>
    <row r="2932" spans="1:10" ht="12.75" customHeight="1">
      <c r="A2932" s="147" t="str">
        <f>IF('TRI-3C'!$T$13="","",'TRI-3C'!$T$13)</f>
        <v>Reconocer situaciones problémicas en las actividades escolares para solucionarlas de forma creativa y con autonomía.</v>
      </c>
      <c r="B2932" s="139"/>
      <c r="C2932" s="139"/>
      <c r="F2932" s="128"/>
      <c r="G2932" s="124" t="str">
        <f>IF(A2932="","",VLOOKUP(J2916,'TRI-3C'!$B$18:$FH$61,19,FALSE))</f>
        <v/>
      </c>
      <c r="I2932" s="125" t="str">
        <f t="shared" si="108"/>
        <v/>
      </c>
      <c r="J2932" s="128"/>
    </row>
    <row r="2933" spans="1:10" ht="12.75" customHeight="1">
      <c r="A2933" s="148" t="str">
        <f>IF('TRI-3C'!$U$13="","",'TRI-3C'!$U$13)</f>
        <v>Seleccionar las prendas de vestir de acuerdo al estado climático (prendas para el frío / prendas para el calor).</v>
      </c>
      <c r="B2933" s="149"/>
      <c r="C2933" s="149"/>
      <c r="D2933" s="150"/>
      <c r="E2933" s="150"/>
      <c r="F2933" s="126"/>
      <c r="G2933" s="122" t="str">
        <f>IF(A2933="","",VLOOKUP(J2916,'TRI-3C'!$B$18:$FH$61,20,FALSE))</f>
        <v/>
      </c>
      <c r="H2933" s="150"/>
      <c r="I2933" s="127" t="str">
        <f t="shared" si="108"/>
        <v/>
      </c>
      <c r="J2933" s="126"/>
    </row>
    <row r="2934" spans="1:10" ht="12.75" customHeight="1">
      <c r="A2934" s="147" t="str">
        <f>IF('TRI-3C'!$V$13="","",'TRI-3C'!$V$13)</f>
        <v>Tomar decisiones con respecto a la elección de actividades, vestuario entre otros, en función de sus gustos y preferencias, argumentando las mismas.</v>
      </c>
      <c r="B2934" s="139"/>
      <c r="C2934" s="139"/>
      <c r="F2934" s="128"/>
      <c r="G2934" s="124" t="str">
        <f>IF(A2934="","",VLOOKUP(J2916,'TRI-3C'!$B$18:$FH$61,21,FALSE))</f>
        <v/>
      </c>
      <c r="I2934" s="125" t="str">
        <f t="shared" si="108"/>
        <v/>
      </c>
      <c r="J2934" s="128"/>
    </row>
    <row r="2935" spans="1:10" ht="12.75" customHeight="1">
      <c r="A2935" s="192" t="str">
        <f>IF('TRI-3C'!$W$13="","",'TRI-3C'!$W$13)</f>
        <v>Utilizar la cuchara, tenedor y el vaso cuando se alimenta de manera autónoma.</v>
      </c>
      <c r="B2935" s="154"/>
      <c r="C2935" s="154"/>
      <c r="D2935" s="154"/>
      <c r="E2935" s="154"/>
      <c r="F2935" s="155"/>
      <c r="G2935" s="122" t="str">
        <f>IF(A2935="","",VLOOKUP(J2916,'TRI-3C'!$B$18:$FH$61,22,FALSE))</f>
        <v/>
      </c>
      <c r="H2935" s="150"/>
      <c r="I2935" s="127" t="str">
        <f t="shared" si="108"/>
        <v/>
      </c>
      <c r="J2935" s="126"/>
    </row>
    <row r="2936" spans="1:10" ht="12.75" customHeight="1">
      <c r="A2936" s="147" t="str">
        <f>IF('TRI-3C'!$X$13="","",'TRI-3C'!$X$13)</f>
        <v>Vestirse y desvestirse de manera independiente con prendas de vestir sencillas. (D.EIB.10.5)</v>
      </c>
      <c r="B2936" s="139"/>
      <c r="C2936" s="139"/>
      <c r="F2936" s="128"/>
      <c r="G2936" s="124" t="str">
        <f>IF(A2936="","",VLOOKUP(J2916,'TRI-3C'!$B$18:$FH$61,23,FALSE))</f>
        <v/>
      </c>
      <c r="I2936" s="125" t="str">
        <f t="shared" si="108"/>
        <v/>
      </c>
      <c r="J2936" s="128"/>
    </row>
    <row r="2937" spans="1:10" ht="12.75" customHeight="1">
      <c r="A2937" s="165" t="str">
        <f>'BI-1T'!$A$8</f>
        <v>CONVIVENCIA</v>
      </c>
      <c r="B2937" s="149"/>
      <c r="C2937" s="149"/>
      <c r="D2937" s="150"/>
      <c r="E2937" s="150"/>
      <c r="F2937" s="126"/>
      <c r="G2937" s="122" t="str">
        <f>IF(A2937="","",VLOOKUP(J2916,'TRI-3C'!$B$18:$FH$61,24,FALSE))</f>
        <v/>
      </c>
      <c r="H2937" s="150"/>
      <c r="I2937" s="127"/>
      <c r="J2937" s="126"/>
    </row>
    <row r="2938" spans="1:10" ht="12.75" customHeight="1">
      <c r="A2938" s="147" t="str">
        <f>IF('TRI-3C'!$Z$13="","",'TRI-3C'!$Z$13)</f>
        <v>Apoyar y motivar a otras personas a participar en actividades grupales, particularmente a quienes muestran dificultades al hacerlo</v>
      </c>
      <c r="B2938" s="139"/>
      <c r="C2938" s="139"/>
      <c r="F2938" s="128"/>
      <c r="G2938" s="124" t="str">
        <f>IF(A2938="","",VLOOKUP(J2916,'TRI-3C'!$B$18:$FH$61,25,FALSE))</f>
        <v/>
      </c>
      <c r="I2938" s="125" t="str">
        <f t="shared" ref="I2938:I2952" si="109">IF(G2938="","",G2938)</f>
        <v/>
      </c>
      <c r="J2938" s="128"/>
    </row>
    <row r="2939" spans="1:10" ht="12.75" customHeight="1">
      <c r="A2939" s="148" t="str">
        <f>IF('TRI-3C'!$AA$13="","",'TRI-3C'!$AA$13)</f>
        <v>Asumir y respetar normas de convivencia en la institución de educación inicial y en el hogar acordadas con el adulto. (D.EIB.10.15.)</v>
      </c>
      <c r="B2939" s="158"/>
      <c r="C2939" s="158"/>
      <c r="D2939" s="158"/>
      <c r="E2939" s="158"/>
      <c r="F2939" s="159"/>
      <c r="G2939" s="122" t="str">
        <f>IF(A2939="","",VLOOKUP(J2916,'TRI-3C'!$B$18:$FH$61,26,FALSE))</f>
        <v/>
      </c>
      <c r="H2939" s="150"/>
      <c r="I2939" s="127" t="str">
        <f t="shared" si="109"/>
        <v/>
      </c>
      <c r="J2939" s="126"/>
    </row>
    <row r="2940" spans="1:10" ht="12.75" customHeight="1">
      <c r="A2940" s="11" t="str">
        <f>IF('TRI-3C'!$AB$13="","",'TRI-3C'!$AB$13)</f>
        <v>Colaborar en actividades que se desarrollan con otros niños y adultos de su entorno.</v>
      </c>
      <c r="B2940" s="156"/>
      <c r="C2940" s="156"/>
      <c r="D2940" s="156"/>
      <c r="E2940" s="156"/>
      <c r="F2940" s="157"/>
      <c r="G2940" s="124" t="str">
        <f>IF(A2940="","",VLOOKUP(J2916,'TRI-3C'!$B$18:$FH$61,27,FALSE))</f>
        <v/>
      </c>
      <c r="I2940" s="125" t="str">
        <f t="shared" si="109"/>
        <v/>
      </c>
      <c r="J2940" s="128"/>
    </row>
    <row r="2941" spans="1:10" ht="12.75" customHeight="1">
      <c r="A2941" s="148" t="str">
        <f>IF('TRI-3C'!$AC$13="","",'TRI-3C'!$AC$13)</f>
        <v>Demostrar actitudes de solidaridad ante situaciones de necesidad de sus compañeros y adultos de su entorno</v>
      </c>
      <c r="B2941" s="149"/>
      <c r="C2941" s="149"/>
      <c r="D2941" s="150"/>
      <c r="E2941" s="150"/>
      <c r="F2941" s="126"/>
      <c r="G2941" s="122" t="str">
        <f>IF(A2941="","",VLOOKUP(J2916,'TRI-3C'!$B$18:$FH$61,28,FALSE))</f>
        <v/>
      </c>
      <c r="H2941" s="150"/>
      <c r="I2941" s="127" t="str">
        <f t="shared" si="109"/>
        <v/>
      </c>
      <c r="J2941" s="126"/>
    </row>
    <row r="2942" spans="1:10" ht="12.75" customHeight="1">
      <c r="A294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2942" s="139"/>
      <c r="C2942" s="139"/>
      <c r="F2942" s="128"/>
      <c r="G2942" s="124" t="str">
        <f>IF(A2942="","",VLOOKUP(J2916,'TRI-3C'!$B$18:$FH$61,29,FALSE))</f>
        <v/>
      </c>
      <c r="I2942" s="125" t="str">
        <f t="shared" si="109"/>
        <v/>
      </c>
      <c r="J2942" s="128"/>
    </row>
    <row r="2943" spans="1:10" ht="12.75" customHeight="1">
      <c r="A2943" s="148" t="str">
        <f>IF('TRI-3C'!$AE$13="","",'TRI-3C'!$AE$13)</f>
        <v>Demostrar preferencia de jugar la mayor parte del tiempo con un amigo estableciendo niveles de empatías más estables.</v>
      </c>
      <c r="B2943" s="149"/>
      <c r="C2943" s="149"/>
      <c r="D2943" s="150"/>
      <c r="E2943" s="150"/>
      <c r="F2943" s="126"/>
      <c r="G2943" s="122" t="str">
        <f>IF(A2943="","",VLOOKUP(J2916,'TRI-3C'!$B$18:$FH$61,30,FALSE))</f>
        <v/>
      </c>
      <c r="H2943" s="150"/>
      <c r="I2943" s="127" t="str">
        <f t="shared" si="109"/>
        <v/>
      </c>
      <c r="J2943" s="126"/>
    </row>
    <row r="2944" spans="1:10" ht="12.75" customHeight="1">
      <c r="A2944" s="147" t="str">
        <f>IF('TRI-3C'!$AF$13="","",'TRI-3C'!$AF$13)</f>
        <v>Demostrar sensibilidad ante deseos, emociones y sentimientos de otras personas.</v>
      </c>
      <c r="B2944" s="139"/>
      <c r="C2944" s="139"/>
      <c r="F2944" s="128"/>
      <c r="G2944" s="124" t="str">
        <f>IF(A2944="","",VLOOKUP(J2916,'TRI-3C'!$B$18:$FH$61,31,FALSE))</f>
        <v/>
      </c>
      <c r="I2944" s="125" t="str">
        <f t="shared" si="109"/>
        <v/>
      </c>
      <c r="J2944" s="128"/>
    </row>
    <row r="2945" spans="1:10" ht="12.75" customHeight="1">
      <c r="A2945" s="192" t="str">
        <f>IF('TRI-3C'!$AG$13="","",'TRI-3C'!$AG$13)</f>
        <v>Desarrollar la capacidad de esperar para obtener una recompensa mayor en el futuro.</v>
      </c>
      <c r="B2945" s="154"/>
      <c r="C2945" s="154"/>
      <c r="D2945" s="154"/>
      <c r="E2945" s="154"/>
      <c r="F2945" s="155"/>
      <c r="G2945" s="122" t="str">
        <f>IF(A2945="","",VLOOKUP(J2916,'TRI-3C'!$B$18:$FH$61,32,FALSE))</f>
        <v/>
      </c>
      <c r="H2945" s="150"/>
      <c r="I2945" s="127" t="str">
        <f t="shared" si="109"/>
        <v/>
      </c>
      <c r="J2945" s="126"/>
    </row>
    <row r="2946" spans="1:10" ht="12.75" customHeight="1">
      <c r="A2946" s="147" t="str">
        <f>IF('TRI-3C'!$AH$13="","",'TRI-3C'!$AH$13)</f>
        <v>Identificar instituciones y profesiones que brindan servicios a la comunidad y los roles que ellos cumplen.</v>
      </c>
      <c r="B2946" s="139"/>
      <c r="C2946" s="139"/>
      <c r="F2946" s="128"/>
      <c r="G2946" s="124" t="str">
        <f>IF(A2946="","",VLOOKUP(J2916,'TRI-3C'!$B$18:$FH$61,33,FALSE))</f>
        <v/>
      </c>
      <c r="I2946" s="125" t="str">
        <f t="shared" si="109"/>
        <v/>
      </c>
      <c r="J2946" s="128"/>
    </row>
    <row r="2947" spans="1:10" ht="12.75" customHeight="1">
      <c r="A2947" s="148" t="str">
        <f>IF('TRI-3C'!$AI$13="","",'TRI-3C'!$AI$13)</f>
        <v>Identificar las profesiones, oficios y ocupaciones que cumplen los miembros de su familia.</v>
      </c>
      <c r="B2947" s="149"/>
      <c r="C2947" s="149"/>
      <c r="D2947" s="150"/>
      <c r="E2947" s="150"/>
      <c r="F2947" s="126"/>
      <c r="G2947" s="122" t="str">
        <f>IF(A2947="","",VLOOKUP(J2916,'TRI-3C'!$B$18:$FH$61,34,FALSE))</f>
        <v/>
      </c>
      <c r="H2947" s="150"/>
      <c r="I2947" s="127" t="str">
        <f t="shared" si="109"/>
        <v/>
      </c>
      <c r="J2947" s="126"/>
    </row>
    <row r="2948" spans="1:10" ht="12.75" customHeight="1">
      <c r="A2948" s="147" t="str">
        <f>IF('TRI-3C'!$AJ$13="","",'TRI-3C'!$AJ$13)</f>
        <v>Incrementar su campo de interrelación con otras personas a más del grupo familiar y escolar interactuando con mayor facilidad.</v>
      </c>
      <c r="B2948" s="139"/>
      <c r="C2948" s="139"/>
      <c r="F2948" s="128"/>
      <c r="G2948" s="124" t="str">
        <f>IF(A2948="","",VLOOKUP(J2916,'TRI-3C'!$B$18:$FH$61,35,FALSE))</f>
        <v/>
      </c>
      <c r="I2948" s="125" t="str">
        <f t="shared" si="109"/>
        <v/>
      </c>
      <c r="J2948" s="128"/>
    </row>
    <row r="2949" spans="1:10" ht="12.75" customHeight="1">
      <c r="A294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2949" s="158"/>
      <c r="C2949" s="158"/>
      <c r="D2949" s="158"/>
      <c r="E2949" s="158"/>
      <c r="F2949" s="159"/>
      <c r="G2949" s="122" t="str">
        <f>IF(A2949="","",VLOOKUP(J2916,'TRI-3C'!$B$18:$FH$61,36,FALSE))</f>
        <v/>
      </c>
      <c r="H2949" s="150"/>
      <c r="I2949" s="127" t="str">
        <f t="shared" si="109"/>
        <v/>
      </c>
      <c r="J2949" s="126"/>
    </row>
    <row r="2950" spans="1:10" ht="12.75" customHeight="1">
      <c r="A2950" s="11" t="str">
        <f>IF('TRI-3C'!$AL$13="","",'TRI-3C'!$AL$13)</f>
        <v>Participar juegos grupales siguiendo las reglas y asumiendo roles que le permitan mantener un ambiente armónico con sus pares. (D.EIB.10.11.)</v>
      </c>
      <c r="B2950" s="156"/>
      <c r="C2950" s="156"/>
      <c r="D2950" s="156"/>
      <c r="E2950" s="156"/>
      <c r="F2950" s="157"/>
      <c r="G2950" s="124" t="str">
        <f>IF(A2950="","",VLOOKUP(J2916,'TRI-3C'!$B$18:$FH$61,37,FALSE))</f>
        <v/>
      </c>
      <c r="I2950" s="125" t="str">
        <f t="shared" si="109"/>
        <v/>
      </c>
      <c r="J2950" s="128"/>
    </row>
    <row r="2951" spans="1:10" ht="12.75" customHeight="1">
      <c r="A2951" s="148" t="str">
        <f>IF('TRI-3C'!$AM$13="","",'TRI-3C'!$AM$13)</f>
        <v>Practicar la costumbre de ahorrar para ocasiones y casos especiales</v>
      </c>
      <c r="B2951" s="149"/>
      <c r="C2951" s="149"/>
      <c r="D2951" s="150"/>
      <c r="E2951" s="150"/>
      <c r="F2951" s="126"/>
      <c r="G2951" s="122" t="str">
        <f>IF(A2951="","",VLOOKUP(J2916,'TRI-3C'!$B$18:$FH$61,38,FALSE))</f>
        <v/>
      </c>
      <c r="H2951" s="150"/>
      <c r="I2951" s="127" t="str">
        <f t="shared" si="109"/>
        <v/>
      </c>
      <c r="J2951" s="126"/>
    </row>
    <row r="2952" spans="1:10" ht="12.75" customHeight="1">
      <c r="A295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2952" s="139"/>
      <c r="C2952" s="139"/>
      <c r="F2952" s="128"/>
      <c r="G2952" s="124" t="str">
        <f>IF(A2952="","",VLOOKUP(J2916,'TRI-3C'!$B$18:$FH$61,39,FALSE))</f>
        <v/>
      </c>
      <c r="I2952" s="125" t="str">
        <f t="shared" si="109"/>
        <v/>
      </c>
      <c r="J2952" s="128"/>
    </row>
    <row r="2953" spans="1:10" ht="12.75" customHeight="1">
      <c r="A2953" s="165" t="str">
        <f>'BI-1T'!$A$9</f>
        <v>RELACIONES CON EL MEDIO NATURAL Y CULTURAL</v>
      </c>
      <c r="B2953" s="149"/>
      <c r="C2953" s="149"/>
      <c r="D2953" s="150"/>
      <c r="E2953" s="150"/>
      <c r="F2953" s="126"/>
      <c r="G2953" s="122" t="str">
        <f>IF(A2953="","",VLOOKUP(J2916,'TRI-3C'!$B$18:$FH$61,40,FALSE))</f>
        <v/>
      </c>
      <c r="H2953" s="150"/>
      <c r="I2953" s="127"/>
      <c r="J2953" s="126"/>
    </row>
    <row r="2954" spans="1:10" ht="12.75" customHeight="1">
      <c r="A295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2954" s="139"/>
      <c r="C2954" s="139"/>
      <c r="F2954" s="128"/>
      <c r="G2954" s="124" t="str">
        <f>IF(A2954="","",VLOOKUP(J2916,'TRI-3C'!$B$18:$FH$61,41,FALSE))</f>
        <v/>
      </c>
      <c r="I2954" s="125" t="str">
        <f t="shared" ref="I2954:I2973" si="110">IF(G2954="","",G2954)</f>
        <v/>
      </c>
      <c r="J2954" s="128"/>
    </row>
    <row r="2955" spans="1:10" ht="12.75" customHeight="1">
      <c r="A2955" s="192" t="str">
        <f>IF('TRI-3C'!$AQ$13="","",'TRI-3C'!$AQ$13)</f>
        <v>Construir conexiones emocionales con su contexto natural (plantas, animales, agua, tierra, aire) y social.</v>
      </c>
      <c r="B2955" s="154"/>
      <c r="C2955" s="154"/>
      <c r="D2955" s="154"/>
      <c r="E2955" s="154"/>
      <c r="F2955" s="155"/>
      <c r="G2955" s="122" t="str">
        <f>IF(A2955="","",VLOOKUP(J2916,'TRI-3C'!$B$18:$FH$61,42,FALSE))</f>
        <v/>
      </c>
      <c r="H2955" s="150"/>
      <c r="I2955" s="127" t="str">
        <f t="shared" si="110"/>
        <v/>
      </c>
      <c r="J2955" s="126"/>
    </row>
    <row r="2956" spans="1:10" ht="12.75" customHeight="1">
      <c r="A2956" s="147" t="str">
        <f>IF('TRI-3C'!$AR$13="","",'TRI-3C'!$AR$13)</f>
        <v>dentificar en las actividades diarias oportunidades para aprovechar los recursos y reducir los residuos para proteger el entorno natural</v>
      </c>
      <c r="B2956" s="139"/>
      <c r="C2956" s="139"/>
      <c r="F2956" s="128"/>
      <c r="G2956" s="124" t="str">
        <f>IF(A2956="","",VLOOKUP(J2916,'TRI-3C'!$B$18:$FH$61,43,FALSE))</f>
        <v/>
      </c>
      <c r="I2956" s="125" t="str">
        <f t="shared" si="110"/>
        <v/>
      </c>
      <c r="J2956" s="128"/>
    </row>
    <row r="2957" spans="1:10" ht="12.75" customHeight="1">
      <c r="A2957" s="148" t="str">
        <f>IF('TRI-3C'!$AS$13="","",'TRI-3C'!$AS$13)</f>
        <v>Diferenciar entre alimentos nutritivos y no nutritivos identificando los beneficios de una alimentación sana y saludable.</v>
      </c>
      <c r="B2957" s="149"/>
      <c r="C2957" s="149"/>
      <c r="D2957" s="150"/>
      <c r="E2957" s="150"/>
      <c r="F2957" s="126"/>
      <c r="G2957" s="122" t="str">
        <f>IF(A2957="","",VLOOKUP(J2916,'TRI-3C'!$B$18:$FH$61,44,FALSE))</f>
        <v/>
      </c>
      <c r="H2957" s="150"/>
      <c r="I2957" s="127" t="str">
        <f t="shared" si="110"/>
        <v/>
      </c>
      <c r="J2957" s="126"/>
    </row>
    <row r="2958" spans="1:10" ht="12.75" customHeight="1">
      <c r="A2958" s="147" t="str">
        <f>IF('TRI-3C'!$AT$13="","",'TRI-3C'!$AT$13)</f>
        <v>Diferenciar entre lo que le pertenece, lo que pertenece a los demás y lo que pertenece al grupo o comunidad.</v>
      </c>
      <c r="B2958" s="139"/>
      <c r="C2958" s="139"/>
      <c r="F2958" s="128"/>
      <c r="G2958" s="124" t="str">
        <f>IF(A2958="","",VLOOKUP(J2916,'TRI-3C'!$B$18:$FH$61,45,FALSE))</f>
        <v/>
      </c>
      <c r="I2958" s="125" t="str">
        <f t="shared" si="110"/>
        <v/>
      </c>
      <c r="J2958" s="128"/>
    </row>
    <row r="2959" spans="1:10" ht="12.75" customHeight="1">
      <c r="A2959" s="148" t="str">
        <f>IF('TRI-3C'!$AU$13="","",'TRI-3C'!$AU$13)</f>
        <v>Diferenciar los seres vivos y elementos no vivos de su entorno explorando su mundo natural.</v>
      </c>
      <c r="B2959" s="158"/>
      <c r="C2959" s="158"/>
      <c r="D2959" s="158"/>
      <c r="E2959" s="158"/>
      <c r="F2959" s="159"/>
      <c r="G2959" s="122" t="str">
        <f>IF(A2959="","",VLOOKUP(J2916,'TRI-3C'!$B$18:$FH$61,46,FALSE))</f>
        <v/>
      </c>
      <c r="H2959" s="150"/>
      <c r="I2959" s="127" t="str">
        <f t="shared" si="110"/>
        <v/>
      </c>
      <c r="J2959" s="126"/>
    </row>
    <row r="2960" spans="1:10" ht="12.75" customHeight="1">
      <c r="A2960" s="11" t="str">
        <f>IF('TRI-3C'!$AV$13="","",'TRI-3C'!$AV$13)</f>
        <v>Establecer comparaciones entre los elementos del entorno a través de la discriminación sensorial.</v>
      </c>
      <c r="B2960" s="156"/>
      <c r="C2960" s="156"/>
      <c r="D2960" s="156"/>
      <c r="E2960" s="156"/>
      <c r="F2960" s="157"/>
      <c r="G2960" s="124" t="str">
        <f>IF(A2960="","",VLOOKUP(J2916,'TRI-3C'!$B$18:$FH$61,47,FALSE))</f>
        <v/>
      </c>
      <c r="I2960" s="125" t="str">
        <f t="shared" si="110"/>
        <v/>
      </c>
      <c r="J2960" s="128"/>
    </row>
    <row r="2961" spans="1:10" ht="12.75" customHeight="1">
      <c r="A2961" s="148" t="str">
        <f>IF('TRI-3C'!$AW$13="","",'TRI-3C'!$AW$13)</f>
        <v>Explorar e identificar los diferentes elementos y fenómenos del entorno natural mediante procesos que propicien la indagación.</v>
      </c>
      <c r="B2961" s="149"/>
      <c r="C2961" s="149"/>
      <c r="D2961" s="150"/>
      <c r="E2961" s="150"/>
      <c r="F2961" s="126"/>
      <c r="G2961" s="122" t="str">
        <f>IF(A2961="","",VLOOKUP(J2916,'TRI-3C'!$B$18:$FH$61,48,FALSE))</f>
        <v/>
      </c>
      <c r="H2961" s="150"/>
      <c r="I2961" s="127" t="str">
        <f t="shared" si="110"/>
        <v/>
      </c>
      <c r="J2961" s="126"/>
    </row>
    <row r="2962" spans="1:10" ht="12.75" customHeight="1">
      <c r="A2962" s="147" t="str">
        <f>IF('TRI-3C'!$AX$13="","",'TRI-3C'!$AX$13)</f>
        <v>Identificar características de las plantas por su utilidad, estableciendo diferencias entre ellas.</v>
      </c>
      <c r="B2962" s="139"/>
      <c r="C2962" s="139"/>
      <c r="F2962" s="128"/>
      <c r="G2962" s="124" t="str">
        <f>IF(A2962="","",VLOOKUP(J2916,'TRI-3C'!$B$18:$FH$61,49,FALSE))</f>
        <v/>
      </c>
      <c r="I2962" s="125" t="str">
        <f t="shared" si="110"/>
        <v/>
      </c>
      <c r="J2962" s="128"/>
    </row>
    <row r="2963" spans="1:10" ht="12.75" customHeight="1">
      <c r="A2963" s="148" t="str">
        <f>IF('TRI-3C'!$AY$13="","",'TRI-3C'!$AY$13)</f>
        <v>Identificar las características de los animales domésticos y silvestres estableciendo las diferencias entre ellos.</v>
      </c>
      <c r="B2963" s="149"/>
      <c r="C2963" s="149"/>
      <c r="D2963" s="150"/>
      <c r="E2963" s="150"/>
      <c r="F2963" s="126"/>
      <c r="G2963" s="122" t="str">
        <f>IF(A2963="","",VLOOKUP(J2916,'TRI-3C'!$B$18:$FH$61,50,FALSE))</f>
        <v/>
      </c>
      <c r="H2963" s="150"/>
      <c r="I2963" s="127" t="str">
        <f t="shared" si="110"/>
        <v/>
      </c>
      <c r="J2963" s="126"/>
    </row>
    <row r="2964" spans="1:10" ht="12.75" customHeight="1">
      <c r="A2964" s="147" t="str">
        <f>IF('TRI-3C'!$AZ$13="","",'TRI-3C'!$AZ$13)</f>
        <v>Identificar las características del mar y reconocerlo como una parte integral del territorio nacional</v>
      </c>
      <c r="B2964" s="139"/>
      <c r="C2964" s="139"/>
      <c r="F2964" s="128"/>
      <c r="G2964" s="124" t="str">
        <f>IF(A2964="","",VLOOKUP(J2916,'TRI-3C'!$B$18:$FH$61,51,FALSE))</f>
        <v/>
      </c>
      <c r="I2964" s="125" t="str">
        <f t="shared" si="110"/>
        <v/>
      </c>
      <c r="J2964" s="128"/>
    </row>
    <row r="2965" spans="1:10" ht="12.75" customHeight="1">
      <c r="A2965" s="192" t="str">
        <f>IF('TRI-3C'!$BA$13="","",'TRI-3C'!$BA$13)</f>
        <v>Identificar prácticas socioculturales de su localidad demostrando curiosidad ante sus tradiciones.</v>
      </c>
      <c r="B2965" s="154"/>
      <c r="C2965" s="154"/>
      <c r="D2965" s="154"/>
      <c r="E2965" s="154"/>
      <c r="F2965" s="155"/>
      <c r="G2965" s="122" t="str">
        <f>IF(A2965="","",VLOOKUP(J2916,'TRI-3C'!$B$18:$FH$61,52,FALSE))</f>
        <v/>
      </c>
      <c r="H2965" s="150"/>
      <c r="I2965" s="127" t="str">
        <f t="shared" si="110"/>
        <v/>
      </c>
      <c r="J2965" s="126"/>
    </row>
    <row r="2966" spans="1:10" ht="12.75" customHeight="1">
      <c r="A2966" s="147" t="str">
        <f>IF('TRI-3C'!$BB$13="","",'TRI-3C'!$BB$13)</f>
        <v>Observar el proceso del ciclo vital de las plantas mediante actividades de experimentación.</v>
      </c>
      <c r="B2966" s="139"/>
      <c r="C2966" s="139"/>
      <c r="F2966" s="128"/>
      <c r="G2966" s="124" t="str">
        <f>IF(A2966="","",VLOOKUP(J2916,'TRI-3C'!$B$18:$FH$61,53,FALSE))</f>
        <v/>
      </c>
      <c r="I2966" s="125" t="str">
        <f t="shared" si="110"/>
        <v/>
      </c>
      <c r="J2966" s="128"/>
    </row>
    <row r="2967" spans="1:10" ht="12.75" customHeight="1">
      <c r="A2967" s="148" t="str">
        <f>IF('TRI-3C'!$BC$13="","",'TRI-3C'!$BC$13)</f>
        <v>Participar en actividades lúdicas para identificar prácticas de movilidad que ayudan a cuidar el planeta</v>
      </c>
      <c r="B2967" s="149"/>
      <c r="C2967" s="149"/>
      <c r="D2967" s="150"/>
      <c r="E2967" s="150"/>
      <c r="F2967" s="126"/>
      <c r="G2967" s="122" t="str">
        <f>IF(A2967="","",VLOOKUP(J2916,'TRI-3C'!$B$18:$FH$61,54,FALSE))</f>
        <v/>
      </c>
      <c r="H2967" s="150"/>
      <c r="I2967" s="127" t="str">
        <f t="shared" si="110"/>
        <v/>
      </c>
      <c r="J2967" s="126"/>
    </row>
    <row r="2968" spans="1:10" ht="12.75" customHeight="1">
      <c r="A2968" s="147" t="str">
        <f>IF('TRI-3C'!$BD$13="","",'TRI-3C'!$BD$13)</f>
        <v>Participar en algunas prácticas tradicionales de su entorno disfrutando y respetando las diferentes manifestaciones culturales</v>
      </c>
      <c r="B2968" s="139"/>
      <c r="C2968" s="139"/>
      <c r="F2968" s="128"/>
      <c r="G2968" s="124" t="str">
        <f>IF(A2968="","",VLOOKUP(J2916,'TRI-3C'!$B$18:$FH$61,55,FALSE))</f>
        <v/>
      </c>
      <c r="I2968" s="125" t="str">
        <f t="shared" si="110"/>
        <v/>
      </c>
      <c r="J2968" s="128"/>
    </row>
    <row r="2969" spans="1:10" ht="12.75" customHeight="1">
      <c r="A2969" s="148" t="str">
        <f>IF('TRI-3C'!$BE$13="","",'TRI-3C'!$BE$13)</f>
        <v>Practicar hábitos de cuidado y conservación del medio ambiente que eviten la contaminación del aire, suelo y agua. (D.EIB.10.19.)</v>
      </c>
      <c r="B2969" s="158"/>
      <c r="C2969" s="158"/>
      <c r="D2969" s="158"/>
      <c r="E2969" s="158"/>
      <c r="F2969" s="159"/>
      <c r="G2969" s="122" t="str">
        <f>IF(A2969="","",VLOOKUP(J2916,'TRI-3C'!$B$18:$FH$61,56,FALSE))</f>
        <v/>
      </c>
      <c r="H2969" s="150"/>
      <c r="I2969" s="127" t="str">
        <f t="shared" si="110"/>
        <v/>
      </c>
      <c r="J2969" s="126"/>
    </row>
    <row r="2970" spans="1:10" ht="12.75" customHeight="1">
      <c r="A2970" s="11" t="str">
        <f>IF('TRI-3C'!$BF$13="","",'TRI-3C'!$BF$13)</f>
        <v>Realizar acciones de cuidado y protección de plantas y animales de su entorno erradicando actitudes de maltrato.</v>
      </c>
      <c r="B2970" s="156"/>
      <c r="C2970" s="156"/>
      <c r="D2970" s="156"/>
      <c r="E2970" s="156"/>
      <c r="F2970" s="157"/>
      <c r="G2970" s="124" t="str">
        <f>IF(A2970="","",VLOOKUP(J2916,'TRI-3C'!$B$18:$FH$61,57,FALSE))</f>
        <v/>
      </c>
      <c r="I2970" s="125" t="str">
        <f t="shared" si="110"/>
        <v/>
      </c>
      <c r="J2970" s="128"/>
    </row>
    <row r="2971" spans="1:10" ht="12.75" customHeight="1">
      <c r="A2971" s="148" t="str">
        <f>IF('TRI-3C'!$BG$13="","",'TRI-3C'!$BG$13)</f>
        <v>Reconocer cómo las personas utilizan el dinero en su entorno familiar para satisfacer sus necesidades y deseos</v>
      </c>
      <c r="B2971" s="149"/>
      <c r="C2971" s="149"/>
      <c r="D2971" s="150"/>
      <c r="E2971" s="150"/>
      <c r="F2971" s="126"/>
      <c r="G2971" s="122" t="str">
        <f>IF(A2971="","",VLOOKUP(J2916,'TRI-3C'!$B$18:$FH$61,58,FALSE))</f>
        <v/>
      </c>
      <c r="H2971" s="150"/>
      <c r="I2971" s="127" t="str">
        <f t="shared" si="110"/>
        <v/>
      </c>
      <c r="J2971" s="126"/>
    </row>
    <row r="2972" spans="1:10" ht="12.75" customHeight="1">
      <c r="A2972" s="147" t="str">
        <f>IF('TRI-3C'!$BH$13="","",'TRI-3C'!$BH$13)</f>
        <v>Reconocer las consecuencias de no cuidar sus pertenencias.</v>
      </c>
      <c r="B2972" s="139"/>
      <c r="C2972" s="139"/>
      <c r="F2972" s="128"/>
      <c r="G2972" s="124" t="str">
        <f>IF(A2972="","",VLOOKUP(J2916,'TRI-3C'!$B$18:$FH$61,59,FALSE))</f>
        <v/>
      </c>
      <c r="I2972" s="125" t="str">
        <f t="shared" si="110"/>
        <v/>
      </c>
      <c r="J2972" s="128"/>
    </row>
    <row r="2973" spans="1:10" ht="12.75" customHeight="1">
      <c r="A297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2973" s="149"/>
      <c r="C2973" s="149"/>
      <c r="D2973" s="150"/>
      <c r="E2973" s="150"/>
      <c r="F2973" s="126"/>
      <c r="G2973" s="122" t="str">
        <f>IF(A2973="","",VLOOKUP(J2916,'TRI-3C'!$B$18:$FH$61,60,FALSE))</f>
        <v/>
      </c>
      <c r="H2973" s="150"/>
      <c r="I2973" s="127" t="str">
        <f t="shared" si="110"/>
        <v/>
      </c>
      <c r="J2973" s="126"/>
    </row>
    <row r="2974" spans="1:10" ht="12.75" customHeight="1">
      <c r="A2974" s="164" t="str">
        <f>'BI-1T'!$A$10</f>
        <v>RELACIONES LOGICAS MATEMATICAS</v>
      </c>
      <c r="B2974" s="139"/>
      <c r="C2974" s="139"/>
      <c r="F2974" s="128"/>
      <c r="G2974" s="124" t="str">
        <f>IF(A2974="","",VLOOKUP(J2916,'TRI-3C'!$B$18:$FH$61,61,FALSE))</f>
        <v/>
      </c>
      <c r="I2974" s="125"/>
      <c r="J2974" s="128"/>
    </row>
    <row r="2975" spans="1:10" ht="12.75" customHeight="1">
      <c r="A2975" s="192" t="str">
        <f>IF('TRI-3C'!$BK$13="","",'TRI-3C'!$BK$13)</f>
        <v>Asociar las formas de los objetos del entorno con figuras geométricas bidimensionales</v>
      </c>
      <c r="B2975" s="154"/>
      <c r="C2975" s="154"/>
      <c r="D2975" s="154"/>
      <c r="E2975" s="154"/>
      <c r="F2975" s="155"/>
      <c r="G2975" s="122" t="str">
        <f>IF(A2975="","",VLOOKUP(J2916,'TRI-3C'!$B$18:$FH$61,62,FALSE))</f>
        <v/>
      </c>
      <c r="H2975" s="150"/>
      <c r="I2975" s="127" t="str">
        <f t="shared" ref="I2975:I2996" si="111">IF(G2975="","",G2975)</f>
        <v/>
      </c>
      <c r="J2975" s="126"/>
    </row>
    <row r="2976" spans="1:10" ht="12.75" customHeight="1">
      <c r="A2976" s="147" t="str">
        <f>IF('TRI-3C'!$BL$13="","",'TRI-3C'!$BL$13)</f>
        <v>Clasificar objetos con dos atributos (tamaño, color o forma).</v>
      </c>
      <c r="B2976" s="139"/>
      <c r="C2976" s="139"/>
      <c r="F2976" s="128"/>
      <c r="G2976" s="124" t="str">
        <f>IF(A2976="","",VLOOKUP(J2916,'TRI-3C'!$B$18:$FH$61,63,FALSE))</f>
        <v/>
      </c>
      <c r="I2976" s="125" t="str">
        <f t="shared" si="111"/>
        <v/>
      </c>
      <c r="J2976" s="128"/>
    </row>
    <row r="2977" spans="1:10" ht="12.75" customHeight="1">
      <c r="A2977" s="148" t="str">
        <f>IF('TRI-3C'!$BM$13="","",'TRI-3C'!$BM$13)</f>
        <v>Comparar y armar colecciones de más, igual y menos objetos.</v>
      </c>
      <c r="B2977" s="149"/>
      <c r="C2977" s="149"/>
      <c r="D2977" s="150"/>
      <c r="E2977" s="150"/>
      <c r="F2977" s="126"/>
      <c r="G2977" s="122" t="str">
        <f>IF(A2977="","",VLOOKUP(J2916,'TRI-3C'!$B$18:$FH$61,64,FALSE))</f>
        <v/>
      </c>
      <c r="H2977" s="150"/>
      <c r="I2977" s="127" t="str">
        <f t="shared" si="111"/>
        <v/>
      </c>
      <c r="J2977" s="126"/>
    </row>
    <row r="2978" spans="1:10" ht="12.75" customHeight="1">
      <c r="A2978" s="147" t="str">
        <f>IF('TRI-3C'!$BN$13="","",'TRI-3C'!$BN$13)</f>
        <v>Comparar y ordenar secuencialmente un conjunto pequeño de objetos de acuerdo con su tamaño.</v>
      </c>
      <c r="B2978" s="139"/>
      <c r="C2978" s="139"/>
      <c r="F2978" s="128"/>
      <c r="G2978" s="124" t="str">
        <f>IF(A2978="","",VLOOKUP(J2916,'TRI-3C'!$B$18:$FH$61,65,FALSE))</f>
        <v/>
      </c>
      <c r="I2978" s="125" t="str">
        <f t="shared" si="111"/>
        <v/>
      </c>
      <c r="J2978" s="128"/>
    </row>
    <row r="2979" spans="1:10" ht="12.75" customHeight="1">
      <c r="A2979" s="148" t="str">
        <f>IF('TRI-3C'!$BO$13="","",'TRI-3C'!$BO$13)</f>
        <v>Comprender la relación de número-cantidad hasta el 10.</v>
      </c>
      <c r="B2979" s="158"/>
      <c r="C2979" s="158"/>
      <c r="D2979" s="158"/>
      <c r="E2979" s="158"/>
      <c r="F2979" s="159"/>
      <c r="G2979" s="122" t="str">
        <f>IF(A2979="","",VLOOKUP(J2916,'TRI-3C'!$B$18:$FH$61,66,FALSE))</f>
        <v/>
      </c>
      <c r="H2979" s="150"/>
      <c r="I2979" s="127" t="str">
        <f t="shared" si="111"/>
        <v/>
      </c>
      <c r="J2979" s="126"/>
    </row>
    <row r="2980" spans="1:10" ht="12.75" customHeight="1">
      <c r="A2980" s="11" t="str">
        <f>IF('TRI-3C'!$BP$13="","",'TRI-3C'!$BP$13)</f>
        <v>Comprender la relación del numeral (representación simbólica del número) con la cantidad hasta el 5.</v>
      </c>
      <c r="B2980" s="156"/>
      <c r="C2980" s="156"/>
      <c r="D2980" s="156"/>
      <c r="E2980" s="156"/>
      <c r="F2980" s="157"/>
      <c r="G2980" s="124" t="str">
        <f>IF(A2980="","",VLOOKUP(J2916,'TRI-3C'!$B$18:$FH$61,67,FALSE))</f>
        <v/>
      </c>
      <c r="I2980" s="125" t="str">
        <f t="shared" si="111"/>
        <v/>
      </c>
      <c r="J2980" s="128"/>
    </row>
    <row r="2981" spans="1:10" ht="12.75" customHeight="1">
      <c r="A2981" s="148" t="str">
        <f>IF('TRI-3C'!$BQ$13="","",'TRI-3C'!$BQ$13)</f>
        <v>Contar oralmente del 1 al 15 con secuencia numérica.</v>
      </c>
      <c r="B2981" s="149"/>
      <c r="C2981" s="149"/>
      <c r="D2981" s="150"/>
      <c r="E2981" s="150"/>
      <c r="F2981" s="126"/>
      <c r="G2981" s="122" t="str">
        <f>IF(A2981="","",VLOOKUP(J2916,'TRI-3C'!$B$18:$FH$61,68,FALSE))</f>
        <v/>
      </c>
      <c r="H2981" s="150"/>
      <c r="I2981" s="127" t="str">
        <f t="shared" si="111"/>
        <v/>
      </c>
      <c r="J2981" s="126"/>
    </row>
    <row r="2982" spans="1:10" ht="12.75" customHeight="1">
      <c r="A2982" s="147" t="str">
        <f>IF('TRI-3C'!$BR$13="","",'TRI-3C'!$BR$13)</f>
        <v>Continuar y reproducir patrones simples con objetos concretos y representaciones gráficas.</v>
      </c>
      <c r="B2982" s="139"/>
      <c r="C2982" s="139"/>
      <c r="F2982" s="128"/>
      <c r="G2982" s="124" t="str">
        <f>IF(A2982="","",VLOOKUP(J2916,'TRI-3C'!$B$18:$FH$61,69,FALSE))</f>
        <v/>
      </c>
      <c r="I2982" s="125" t="str">
        <f t="shared" si="111"/>
        <v/>
      </c>
      <c r="J2982" s="128"/>
    </row>
    <row r="2983" spans="1:10" ht="12.75" customHeight="1">
      <c r="A2983" s="148" t="str">
        <f>IF('TRI-3C'!$BS$13="","",'TRI-3C'!$BS$13)</f>
        <v>Establecer la relación de correspondencia entre los elementos de colecciones de objetos.</v>
      </c>
      <c r="B2983" s="149"/>
      <c r="C2983" s="149"/>
      <c r="D2983" s="150"/>
      <c r="E2983" s="150"/>
      <c r="F2983" s="126"/>
      <c r="G2983" s="122" t="str">
        <f>IF(A2983="","",VLOOKUP(J2916,'TRI-3C'!$B$18:$FH$61,70,FALSE))</f>
        <v/>
      </c>
      <c r="H2983" s="150"/>
      <c r="I2983" s="127" t="str">
        <f t="shared" si="111"/>
        <v/>
      </c>
      <c r="J2983" s="126"/>
    </row>
    <row r="2984" spans="1:10" ht="12.75" customHeight="1">
      <c r="A2984" s="147" t="str">
        <f>IF('TRI-3C'!$BT$13="","",'TRI-3C'!$BT$13)</f>
        <v>Identificar características de mañana, tarde y noche</v>
      </c>
      <c r="B2984" s="139"/>
      <c r="C2984" s="139"/>
      <c r="F2984" s="128"/>
      <c r="G2984" s="124" t="str">
        <f>IF(A2984="","",VLOOKUP(J2916,'TRI-3C'!$B$18:$FH$61,71,FALSE))</f>
        <v/>
      </c>
      <c r="I2984" s="125" t="str">
        <f t="shared" si="111"/>
        <v/>
      </c>
      <c r="J2984" s="128"/>
    </row>
    <row r="2985" spans="1:10" ht="12.75" customHeight="1">
      <c r="A2985" s="192" t="str">
        <f>IF('TRI-3C'!$BU$13="","",'TRI-3C'!$BU$13)</f>
        <v>Identificar en los objetos las nociones de medida: largo/ corto, grueso/delgado.</v>
      </c>
      <c r="B2985" s="154"/>
      <c r="C2985" s="154"/>
      <c r="D2985" s="154"/>
      <c r="E2985" s="154"/>
      <c r="F2985" s="155"/>
      <c r="G2985" s="122" t="str">
        <f>IF(A2985="","",VLOOKUP(J2916,'TRI-3C'!$B$18:$FH$61,72,FALSE))</f>
        <v/>
      </c>
      <c r="H2985" s="150"/>
      <c r="I2985" s="127" t="str">
        <f t="shared" si="111"/>
        <v/>
      </c>
      <c r="J2985" s="126"/>
    </row>
    <row r="2986" spans="1:10" ht="12.75" customHeight="1">
      <c r="A2986" s="147" t="str">
        <f>IF('TRI-3C'!$BV$13="","",'TRI-3C'!$BV$13)</f>
        <v>Identificar figuras geométricas básicas: círculo, cuadrado y triángulo en objetos del entorno y en representaciones gráficas.</v>
      </c>
      <c r="B2986" s="139"/>
      <c r="C2986" s="139"/>
      <c r="F2986" s="128"/>
      <c r="G2986" s="124" t="str">
        <f>IF(A2986="","",VLOOKUP(J2916,'TRI-3C'!$B$18:$FH$61,73,FALSE))</f>
        <v/>
      </c>
      <c r="I2986" s="125" t="str">
        <f t="shared" si="111"/>
        <v/>
      </c>
      <c r="J2986" s="128"/>
    </row>
    <row r="2987" spans="1:10" ht="12.75" customHeight="1">
      <c r="A2987" s="148" t="str">
        <f>IF('TRI-3C'!$BW$13="","",'TRI-3C'!$BW$13)</f>
        <v>Identificar la diferencia entre lo que se desea y lo que se necesita</v>
      </c>
      <c r="B2987" s="149"/>
      <c r="C2987" s="149"/>
      <c r="D2987" s="150"/>
      <c r="E2987" s="150"/>
      <c r="F2987" s="126"/>
      <c r="G2987" s="122" t="str">
        <f>IF(A2987="","",VLOOKUP(J2916,'TRI-3C'!$B$18:$FH$61,74,FALSE))</f>
        <v/>
      </c>
      <c r="H2987" s="150"/>
      <c r="I2987" s="127" t="str">
        <f t="shared" si="111"/>
        <v/>
      </c>
      <c r="J2987" s="126"/>
    </row>
    <row r="2988" spans="1:10" ht="12.75" customHeight="1">
      <c r="A2988" s="147" t="str">
        <f>IF('TRI-3C'!$BX$13="","",'TRI-3C'!$BX$13)</f>
        <v>Identificar las nociones de tiempo en acciones que siceden antes, ahora y después</v>
      </c>
      <c r="B2988" s="139"/>
      <c r="C2988" s="139"/>
      <c r="F2988" s="128"/>
      <c r="G2988" s="124" t="str">
        <f>IF(A2988="","",VLOOKUP(J2916,'TRI-3C'!$B$18:$FH$61,75,FALSE))</f>
        <v/>
      </c>
      <c r="I2988" s="125" t="str">
        <f t="shared" si="111"/>
        <v/>
      </c>
      <c r="J2988" s="128"/>
    </row>
    <row r="2989" spans="1:10" ht="12.75" customHeight="1">
      <c r="A2989" s="148" t="str">
        <f>IF('TRI-3C'!$BY$13="","",'TRI-3C'!$BY$13)</f>
        <v>Identificar los números de emergencia a través de actividades lúdicas, y reconocer cuándo pedir ayuda en situaciones sencillas.</v>
      </c>
      <c r="B2989" s="158"/>
      <c r="C2989" s="158"/>
      <c r="D2989" s="158"/>
      <c r="E2989" s="158"/>
      <c r="F2989" s="159"/>
      <c r="G2989" s="122" t="str">
        <f>IF(A2989="","",VLOOKUP(J2916,'TRI-3C'!$B$18:$FH$61,76,FALSE))</f>
        <v/>
      </c>
      <c r="H2989" s="150"/>
      <c r="I2989" s="127" t="str">
        <f t="shared" si="111"/>
        <v/>
      </c>
      <c r="J2989" s="126"/>
    </row>
    <row r="2990" spans="1:10" ht="12.75" customHeight="1">
      <c r="A2990" s="11" t="str">
        <f>IF('TRI-3C'!$BZ$13="","",'TRI-3C'!$BZ$13)</f>
        <v>Identificar semejanzas y diferencias en objetos del entorno con criterios de forma, color y tamaño</v>
      </c>
      <c r="B2990" s="156"/>
      <c r="C2990" s="156"/>
      <c r="D2990" s="156"/>
      <c r="E2990" s="156"/>
      <c r="F2990" s="157"/>
      <c r="G2990" s="124" t="str">
        <f>IF(A2990="","",VLOOKUP(J2916,'TRI-3C'!$B$18:$FH$61,77,FALSE))</f>
        <v/>
      </c>
      <c r="I2990" s="125" t="str">
        <f t="shared" si="111"/>
        <v/>
      </c>
      <c r="J2990" s="128"/>
    </row>
    <row r="2991" spans="1:10" ht="12.75" customHeight="1">
      <c r="A2991" s="148" t="str">
        <f>IF('TRI-3C'!$CA$13="","",'TRI-3C'!$CA$13)</f>
        <v>Ordenar en secuencias lógica sucesos de hasta cinco eventos en representaciones gráficas de sus actividades de la rutina diaria y en escenas de cuentos</v>
      </c>
      <c r="B2991" s="149"/>
      <c r="C2991" s="149"/>
      <c r="D2991" s="150"/>
      <c r="E2991" s="150"/>
      <c r="F2991" s="126"/>
      <c r="G2991" s="122" t="str">
        <f>IF(A2991="","",VLOOKUP(J2916,'TRI-3C'!$B$18:$FH$61,78,FALSE))</f>
        <v/>
      </c>
      <c r="H2991" s="150"/>
      <c r="I2991" s="127" t="str">
        <f t="shared" si="111"/>
        <v/>
      </c>
      <c r="J2991" s="126"/>
    </row>
    <row r="2992" spans="1:10" ht="12.75" customHeight="1">
      <c r="A2992" s="147" t="str">
        <f>IF('TRI-3C'!$CB$13="","",'TRI-3C'!$CB$13)</f>
        <v>Reconocer billetes y monedas en situaciones de la vida real</v>
      </c>
      <c r="B2992" s="139"/>
      <c r="C2992" s="139"/>
      <c r="F2992" s="128"/>
      <c r="G2992" s="124" t="str">
        <f>IF(A2992="","",VLOOKUP(J2916,'TRI-3C'!$B$18:$FH$61,79,FALSE))</f>
        <v/>
      </c>
      <c r="I2992" s="125" t="str">
        <f t="shared" si="111"/>
        <v/>
      </c>
      <c r="J2992" s="128"/>
    </row>
    <row r="2993" spans="1:10" ht="12.75" customHeight="1">
      <c r="A299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2993" s="149"/>
      <c r="C2993" s="149"/>
      <c r="D2993" s="150"/>
      <c r="E2993" s="150"/>
      <c r="F2993" s="126"/>
      <c r="G2993" s="122" t="str">
        <f>IF(A2993="","",VLOOKUP(J2916,'TRI-3C'!$B$18:$FH$61,80,FALSE))</f>
        <v/>
      </c>
      <c r="H2993" s="150"/>
      <c r="I2993" s="127" t="str">
        <f t="shared" si="111"/>
        <v/>
      </c>
      <c r="J2993" s="126"/>
    </row>
    <row r="2994" spans="1:10" ht="12.75" customHeight="1">
      <c r="A2994" s="147" t="str">
        <f>IF('TRI-3C'!$CD$13="","",'TRI-3C'!$CD$13)</f>
        <v>Reconocer los colores secundarios en objetos e imágenes del entorno.</v>
      </c>
      <c r="B2994" s="139"/>
      <c r="C2994" s="139"/>
      <c r="F2994" s="128"/>
      <c r="G2994" s="124" t="str">
        <f>IF(A2994="","",VLOOKUP(J2916,'TRI-3C'!$B$18:$FH$61,81,FALSE))</f>
        <v/>
      </c>
      <c r="I2994" s="125" t="str">
        <f t="shared" si="111"/>
        <v/>
      </c>
      <c r="J2994" s="128"/>
    </row>
    <row r="2995" spans="1:10" ht="12.75" customHeight="1">
      <c r="A299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2995" s="154"/>
      <c r="C2995" s="154"/>
      <c r="D2995" s="154"/>
      <c r="E2995" s="154"/>
      <c r="F2995" s="155"/>
      <c r="G2995" s="122" t="str">
        <f>IF(A2995="","",VLOOKUP(J2916,'TRI-3C'!$B$18:$FH$61,82,FALSE))</f>
        <v/>
      </c>
      <c r="H2995" s="150"/>
      <c r="I2995" s="127" t="str">
        <f t="shared" si="111"/>
        <v/>
      </c>
      <c r="J2995" s="126"/>
    </row>
    <row r="2996" spans="1:10" ht="12.75" customHeight="1">
      <c r="A2996" s="147" t="str">
        <f>IF('TRI-3C'!$CF$13="","",'TRI-3C'!$CF$13)</f>
        <v>Relacionar las distintas formas de adquirir dinero con el trabajo y el esfuerzo.</v>
      </c>
      <c r="B2996" s="139"/>
      <c r="C2996" s="139"/>
      <c r="F2996" s="128"/>
      <c r="G2996" s="124" t="str">
        <f>IF(A2996="","",VLOOKUP(J2916,'TRI-3C'!$B$18:$FH$61,83,FALSE))</f>
        <v/>
      </c>
      <c r="I2996" s="125" t="str">
        <f t="shared" si="111"/>
        <v/>
      </c>
      <c r="J2996" s="128"/>
    </row>
    <row r="2997" spans="1:10" ht="12.75" customHeight="1">
      <c r="A2997" s="165" t="str">
        <f>'BI-1T'!$A$11</f>
        <v>COMPRENSIÓN Y EXPRESION DEL LENGUAJE</v>
      </c>
      <c r="B2997" s="149"/>
      <c r="C2997" s="149"/>
      <c r="D2997" s="150"/>
      <c r="E2997" s="150"/>
      <c r="F2997" s="126"/>
      <c r="G2997" s="122" t="str">
        <f>IF(A2997="","",VLOOKUP(J2916,'TRI-3C'!$B$18:$FH$61,84,FALSE))</f>
        <v/>
      </c>
      <c r="H2997" s="150"/>
      <c r="I2997" s="127"/>
      <c r="J2997" s="126"/>
    </row>
    <row r="2998" spans="1:10" ht="12.75" customHeight="1">
      <c r="A2998" s="147" t="str">
        <f>IF('TRI-3C'!$CH$13="","",'TRI-3C'!$CH$13)</f>
        <v>Asociar la imagen de la portada con el título de los cuentos conocidos.</v>
      </c>
      <c r="B2998" s="139"/>
      <c r="C2998" s="139"/>
      <c r="F2998" s="128"/>
      <c r="G2998" s="124" t="str">
        <f>IF(A2998="","",VLOOKUP(J2916,'TRI-3C'!$B$18:$FH$61,85,FALSE))</f>
        <v/>
      </c>
      <c r="I2998" s="125" t="str">
        <f t="shared" ref="I2998:I3018" si="112">IF(G2998="","",G2998)</f>
        <v/>
      </c>
      <c r="J2998" s="128"/>
    </row>
    <row r="2999" spans="1:10" ht="12.75" customHeight="1">
      <c r="A2999" s="148" t="str">
        <f>IF('TRI-3C'!$CI$13="","",'TRI-3C'!$CI$13)</f>
        <v>Colaborar en la creación de textos colectivos con la ayuda del docente.</v>
      </c>
      <c r="B2999" s="158"/>
      <c r="C2999" s="158"/>
      <c r="D2999" s="158"/>
      <c r="E2999" s="158"/>
      <c r="F2999" s="159"/>
      <c r="G2999" s="122" t="str">
        <f>IF(A2999="","",VLOOKUP(J2916,'TRI-3C'!$B$18:$FH$61,86,FALSE))</f>
        <v/>
      </c>
      <c r="H2999" s="150"/>
      <c r="I2999" s="127" t="str">
        <f t="shared" si="112"/>
        <v/>
      </c>
      <c r="J2999" s="126"/>
    </row>
    <row r="3000" spans="1:10" ht="12.75" customHeight="1">
      <c r="A3000" s="11" t="str">
        <f>IF('TRI-3C'!$CJ$13="","",'TRI-3C'!$CJ$13)</f>
        <v>Comprender el derecho propio y de las otras personas a decir que no como una respuesta válida y respetable.</v>
      </c>
      <c r="B3000" s="156"/>
      <c r="C3000" s="156"/>
      <c r="D3000" s="156"/>
      <c r="E3000" s="156"/>
      <c r="F3000" s="157"/>
      <c r="G3000" s="124" t="str">
        <f>IF(A3000="","",VLOOKUP(J2916,'TRI-3C'!$B$18:$FH$61,87,FALSE))</f>
        <v/>
      </c>
      <c r="I3000" s="125" t="str">
        <f t="shared" si="112"/>
        <v/>
      </c>
      <c r="J3000" s="128"/>
    </row>
    <row r="3001" spans="1:10" ht="12.75" customHeight="1">
      <c r="A3001" s="148" t="str">
        <f>IF('TRI-3C'!$CK$13="","",'TRI-3C'!$CK$13)</f>
        <v>Comunicarse a través de dibujos de objetos con detalles que lo vuelven identificables, como representación simbólica de sus ideas.</v>
      </c>
      <c r="B3001" s="149"/>
      <c r="C3001" s="149"/>
      <c r="D3001" s="150"/>
      <c r="E3001" s="150"/>
      <c r="F3001" s="126"/>
      <c r="G3001" s="122" t="str">
        <f>IF(A3001="","",VLOOKUP(J2916,'TRI-3C'!$B$18:$FH$61,88,FALSE))</f>
        <v/>
      </c>
      <c r="H3001" s="150"/>
      <c r="I3001" s="127" t="str">
        <f t="shared" si="112"/>
        <v/>
      </c>
      <c r="J3001" s="126"/>
    </row>
    <row r="3002" spans="1:10" ht="12.75" customHeight="1">
      <c r="A3002" s="147" t="str">
        <f>IF('TRI-3C'!$CL$13="","",'TRI-3C'!$CL$13)</f>
        <v>Comunicarse incorporando palabras nuevas a su vocabulario en función de los ambientes y experiencias en las que interactúa.</v>
      </c>
      <c r="B3002" s="139"/>
      <c r="C3002" s="139"/>
      <c r="F3002" s="128"/>
      <c r="G3002" s="124" t="str">
        <f>IF(A3002="","",VLOOKUP(J2916,'TRI-3C'!$B$18:$FH$61,89,FALSE))</f>
        <v/>
      </c>
      <c r="I3002" s="125" t="str">
        <f t="shared" si="112"/>
        <v/>
      </c>
      <c r="J3002" s="128"/>
    </row>
    <row r="3003" spans="1:10" ht="12.75" customHeight="1">
      <c r="A3003" s="148" t="str">
        <f>IF('TRI-3C'!$CM$13="","",'TRI-3C'!$CM$13)</f>
        <v>Contar un cuento en base a sus imágenes a partir de la portada y siguiendo la secuencia de las páginas.</v>
      </c>
      <c r="B3003" s="149"/>
      <c r="C3003" s="149"/>
      <c r="D3003" s="150"/>
      <c r="E3003" s="150"/>
      <c r="F3003" s="126"/>
      <c r="G3003" s="122" t="str">
        <f>IF(A3003="","",VLOOKUP(J2916,'TRI-3C'!$B$18:$FH$61,90,FALSE))</f>
        <v/>
      </c>
      <c r="H3003" s="150"/>
      <c r="I3003" s="127" t="str">
        <f t="shared" si="112"/>
        <v/>
      </c>
      <c r="J3003" s="126"/>
    </row>
    <row r="3004" spans="1:10" ht="12.75" customHeight="1">
      <c r="A3004" s="147" t="str">
        <f>IF('TRI-3C'!$CN$13="","",'TRI-3C'!$CN$13)</f>
        <v>Describir oralmente imágenes gráficas (pictogramas) y digitales, estructurando oraciones más elaboradas que describan a los objetos que observa.</v>
      </c>
      <c r="B3004" s="139"/>
      <c r="C3004" s="139"/>
      <c r="F3004" s="128"/>
      <c r="G3004" s="124" t="str">
        <f>IF(A3004="","",VLOOKUP(J2916,'TRI-3C'!$B$18:$FH$61,91,FALSE))</f>
        <v/>
      </c>
      <c r="I3004" s="125" t="str">
        <f t="shared" si="112"/>
        <v/>
      </c>
      <c r="J3004" s="128"/>
    </row>
    <row r="3005" spans="1:10" ht="12.75" customHeight="1">
      <c r="A3005" s="192" t="str">
        <f>IF('TRI-3C'!$CO$13="","",'TRI-3C'!$CO$13)</f>
        <v>Describir oralmente imágenes relacionadas con los derechos de las personas en situación de movilidad</v>
      </c>
      <c r="B3005" s="154"/>
      <c r="C3005" s="154"/>
      <c r="D3005" s="154"/>
      <c r="E3005" s="154"/>
      <c r="F3005" s="155"/>
      <c r="G3005" s="122" t="str">
        <f>IF(A3005="","",VLOOKUP(J2916,'TRI-3C'!$B$18:$FH$61,92,FALSE))</f>
        <v/>
      </c>
      <c r="H3005" s="150"/>
      <c r="I3005" s="127" t="str">
        <f t="shared" si="112"/>
        <v/>
      </c>
      <c r="J3005" s="126"/>
    </row>
    <row r="3006" spans="1:10" ht="12.75" customHeight="1">
      <c r="A3006" s="147" t="str">
        <f>IF('TRI-3C'!$CP$13="","",'TRI-3C'!$CP$13)</f>
        <v>Expresarse oralmente pronunciando correctamente la mayoría de las palabras puede presentarse dificultades en la pronunciación de s, y la r.</v>
      </c>
      <c r="B3006" s="139"/>
      <c r="C3006" s="139"/>
      <c r="F3006" s="128"/>
      <c r="G3006" s="124" t="str">
        <f>IF(A3006="","",VLOOKUP(J2916,'TRI-3C'!$B$18:$FH$61,93,FALSE))</f>
        <v/>
      </c>
      <c r="I3006" s="125" t="str">
        <f t="shared" si="112"/>
        <v/>
      </c>
      <c r="J3006" s="128"/>
    </row>
    <row r="3007" spans="1:10" ht="12.75" customHeight="1">
      <c r="A3007" s="148" t="str">
        <f>IF('TRI-3C'!$CQ$13="","",'TRI-3C'!$CQ$13)</f>
        <v>Expresarse utilizando oraciones cortas y completas manteniendo el orden de las palabras.</v>
      </c>
      <c r="B3007" s="149"/>
      <c r="C3007" s="149"/>
      <c r="D3007" s="150"/>
      <c r="E3007" s="150"/>
      <c r="F3007" s="126"/>
      <c r="G3007" s="122" t="str">
        <f>IF(A3007="","",VLOOKUP(J2916,'TRI-3C'!$B$18:$FH$61,94,FALSE))</f>
        <v/>
      </c>
      <c r="H3007" s="150"/>
      <c r="I3007" s="127" t="str">
        <f t="shared" si="112"/>
        <v/>
      </c>
      <c r="J3007" s="126"/>
    </row>
    <row r="3008" spans="1:10" ht="12.75" customHeight="1">
      <c r="A3008" s="147" t="str">
        <f>IF('TRI-3C'!$CR$13="","",'TRI-3C'!$CR$13)</f>
        <v>Identificar “auditivamente” el fonema (sonido) inicial de las palabras más utilizadas.</v>
      </c>
      <c r="B3008" s="139"/>
      <c r="C3008" s="139"/>
      <c r="F3008" s="128"/>
      <c r="G3008" s="124" t="str">
        <f>IF(A3008="","",VLOOKUP(J2916,'TRI-3C'!$B$18:$FH$61,95,FALSE))</f>
        <v/>
      </c>
      <c r="I3008" s="125" t="str">
        <f t="shared" si="112"/>
        <v/>
      </c>
      <c r="J3008" s="128"/>
    </row>
    <row r="3009" spans="1:10" ht="12.75" customHeight="1">
      <c r="A3009" s="148" t="str">
        <f>IF('TRI-3C'!$CS$13="","",'TRI-3C'!$CS$13)</f>
        <v>Identificar una persona adulta de confianza para solicitar apoyo al enfrentar desafíos emocionales en situaciones cotidianas del entorno escolar</v>
      </c>
      <c r="B3009" s="158"/>
      <c r="C3009" s="158"/>
      <c r="D3009" s="158"/>
      <c r="E3009" s="158"/>
      <c r="F3009" s="159"/>
      <c r="G3009" s="122" t="str">
        <f>IF(A3009="","",VLOOKUP(J2916,'TRI-3C'!$B$18:$FH$61,96,FALSE))</f>
        <v/>
      </c>
      <c r="H3009" s="150"/>
      <c r="I3009" s="127" t="str">
        <f t="shared" si="112"/>
        <v/>
      </c>
      <c r="J3009" s="126"/>
    </row>
    <row r="3010" spans="1:10" ht="12.75" customHeight="1">
      <c r="A3010" s="11" t="str">
        <f>IF('TRI-3C'!$CT$13="","",'TRI-3C'!$CT$13)</f>
        <v>Participar en conversaciones más complejas y largas manteniéndose dentro del tema.</v>
      </c>
      <c r="B3010" s="156"/>
      <c r="C3010" s="156"/>
      <c r="D3010" s="156"/>
      <c r="E3010" s="156"/>
      <c r="F3010" s="157"/>
      <c r="G3010" s="124" t="str">
        <f>IF(A3010="","",VLOOKUP(J2916,'TRI-3C'!$B$18:$FH$61,97,FALSE))</f>
        <v/>
      </c>
      <c r="I3010" s="125" t="str">
        <f t="shared" si="112"/>
        <v/>
      </c>
      <c r="J3010" s="128"/>
    </row>
    <row r="3011" spans="1:10" ht="12.75" customHeight="1">
      <c r="A3011" s="148" t="str">
        <f>IF('TRI-3C'!$CU$13="","",'TRI-3C'!$CU$13)</f>
        <v>Producir palabras que riman espontáneamente tomado en cuenta los sonidos finales de las mismas.</v>
      </c>
      <c r="B3011" s="149"/>
      <c r="C3011" s="149"/>
      <c r="D3011" s="150"/>
      <c r="E3011" s="150"/>
      <c r="F3011" s="126"/>
      <c r="G3011" s="122" t="str">
        <f>IF(A3011="","",VLOOKUP(J2916,'TRI-3C'!$B$18:$FH$61,98,FALSE))</f>
        <v/>
      </c>
      <c r="H3011" s="150"/>
      <c r="I3011" s="127" t="str">
        <f t="shared" si="112"/>
        <v/>
      </c>
      <c r="J3011" s="126"/>
    </row>
    <row r="3012" spans="1:10" ht="12.75" customHeight="1">
      <c r="A3012" s="147" t="str">
        <f>IF('TRI-3C'!$CV$13="","",'TRI-3C'!$CV$13)</f>
        <v>Realizar modificaciones del contenido de un cuento relatado por el adulto, cambiando partes del él como: acciones y final.</v>
      </c>
      <c r="B3012" s="139"/>
      <c r="C3012" s="139"/>
      <c r="F3012" s="128"/>
      <c r="G3012" s="124" t="str">
        <f>IF(A3012="","",VLOOKUP(J2916,'TRI-3C'!$B$18:$FH$61,99,FALSE))</f>
        <v/>
      </c>
      <c r="I3012" s="125" t="str">
        <f t="shared" si="112"/>
        <v/>
      </c>
      <c r="J3012" s="128"/>
    </row>
    <row r="3013" spans="1:10" ht="12.75" customHeight="1">
      <c r="A301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013" s="149"/>
      <c r="C3013" s="149"/>
      <c r="D3013" s="150"/>
      <c r="E3013" s="150"/>
      <c r="F3013" s="126"/>
      <c r="G3013" s="122" t="str">
        <f>IF(A3013="","",VLOOKUP(J2916,'TRI-3C'!$B$18:$FH$61,100,FALSE))</f>
        <v/>
      </c>
      <c r="H3013" s="150"/>
      <c r="I3013" s="127" t="str">
        <f t="shared" si="112"/>
        <v/>
      </c>
      <c r="J3013" s="126"/>
    </row>
    <row r="3014" spans="1:10" ht="12.75" customHeight="1">
      <c r="A3014" s="147" t="str">
        <f>IF('TRI-3C'!$CX$13="","",'TRI-3C'!$CX$13)</f>
        <v>Reconocer etiquetas y rótulos de su entorno inmediato y los “lee”.</v>
      </c>
      <c r="B3014" s="139"/>
      <c r="C3014" s="139"/>
      <c r="F3014" s="128"/>
      <c r="G3014" s="124" t="str">
        <f>IF(A3014="","",VLOOKUP(J2916,'TRI-3C'!$B$18:$FH$61,101,FALSE))</f>
        <v/>
      </c>
      <c r="I3014" s="125" t="str">
        <f t="shared" si="112"/>
        <v/>
      </c>
      <c r="J3014" s="128"/>
    </row>
    <row r="3015" spans="1:10" ht="12.75" customHeight="1">
      <c r="A3015" s="192" t="str">
        <f>IF('TRI-3C'!$CY$13="","",'TRI-3C'!$CY$13)</f>
        <v>Relatar cuentos, narrados por el adulto, manteniendo la secuencia, sin la ayuda del paratexto.</v>
      </c>
      <c r="B3015" s="154"/>
      <c r="C3015" s="154"/>
      <c r="D3015" s="154"/>
      <c r="E3015" s="154"/>
      <c r="F3015" s="155"/>
      <c r="G3015" s="122" t="str">
        <f>IF(A3015="","",VLOOKUP(J2916,'TRI-3C'!$B$18:$FH$61,102,FALSE))</f>
        <v/>
      </c>
      <c r="H3015" s="150"/>
      <c r="I3015" s="127" t="str">
        <f t="shared" si="112"/>
        <v/>
      </c>
      <c r="J3015" s="126"/>
    </row>
    <row r="3016" spans="1:10" ht="12.75" customHeight="1">
      <c r="A3016" s="147" t="str">
        <f>IF('TRI-3C'!$CZ$13="","",'TRI-3C'!$CZ$13)</f>
        <v>Reproducir trabalenguas sencillos, adivinanzas, canciones y poemas cortos, mejorando su pronunciación y potenciando su capacidad imaginativa.</v>
      </c>
      <c r="B3016" s="139"/>
      <c r="C3016" s="139"/>
      <c r="F3016" s="128"/>
      <c r="G3016" s="124" t="str">
        <f>IF(A3016="","",VLOOKUP(J2916,'TRI-3C'!$B$18:$FH$61,103,FALSE))</f>
        <v/>
      </c>
      <c r="I3016" s="125" t="str">
        <f t="shared" si="112"/>
        <v/>
      </c>
      <c r="J3016" s="128"/>
    </row>
    <row r="3017" spans="1:10" ht="12.75" customHeight="1">
      <c r="A3017" s="148" t="str">
        <f>IF('TRI-3C'!$DA$13="","",'TRI-3C'!$DA$13)</f>
        <v>Responder preguntas sobre un texto narrado por el adulto, relacionadas a los personajes y acciones principales.</v>
      </c>
      <c r="B3017" s="149"/>
      <c r="C3017" s="149"/>
      <c r="D3017" s="150"/>
      <c r="E3017" s="150"/>
      <c r="F3017" s="126"/>
      <c r="G3017" s="122" t="str">
        <f>IF(A3017="","",VLOOKUP(J2916,'TRI-3C'!$B$18:$FH$61,104,FALSE))</f>
        <v/>
      </c>
      <c r="H3017" s="150"/>
      <c r="I3017" s="127" t="str">
        <f t="shared" si="112"/>
        <v/>
      </c>
      <c r="J3017" s="126"/>
    </row>
    <row r="3018" spans="1:10" ht="12.75" customHeight="1">
      <c r="A3018" s="147" t="str">
        <f>IF('TRI-3C'!$DB$13="","",'TRI-3C'!$DB$13)</f>
        <v>Seguir instrucciones sencillas que involucren la ejecución de tres o más actividades</v>
      </c>
      <c r="B3018" s="139"/>
      <c r="C3018" s="139"/>
      <c r="F3018" s="128"/>
      <c r="G3018" s="124" t="str">
        <f>IF(A3018="","",VLOOKUP(J2916,'TRI-3C'!$B$18:$FH$61,105,FALSE))</f>
        <v/>
      </c>
      <c r="I3018" s="125" t="str">
        <f t="shared" si="112"/>
        <v/>
      </c>
      <c r="J3018" s="128"/>
    </row>
    <row r="3019" spans="1:10" ht="12.75" customHeight="1">
      <c r="A3019" s="165" t="str">
        <f>'BI-1T'!$A$12</f>
        <v>EXPRESIÓN ARTISTICA</v>
      </c>
      <c r="B3019" s="158"/>
      <c r="C3019" s="158"/>
      <c r="D3019" s="158"/>
      <c r="E3019" s="158"/>
      <c r="F3019" s="159"/>
      <c r="G3019" s="122" t="str">
        <f>IF(A3019="","",VLOOKUP(J2916,'TRI-3C'!$B$18:$FH$61,106,FALSE))</f>
        <v/>
      </c>
      <c r="H3019" s="150"/>
      <c r="I3019" s="127"/>
      <c r="J3019" s="126"/>
    </row>
    <row r="3020" spans="1:10" ht="12.75" customHeight="1">
      <c r="A3020" s="11" t="str">
        <f>IF('TRI-3C'!$DD$13="","",'TRI-3C'!$DD$13)</f>
        <v>Cantar canciones siguiendo el ritmo y coordinando con las expresiones de su cuerpo.</v>
      </c>
      <c r="B3020" s="156"/>
      <c r="C3020" s="156"/>
      <c r="D3020" s="156"/>
      <c r="E3020" s="156"/>
      <c r="F3020" s="157"/>
      <c r="G3020" s="124" t="str">
        <f>IF(A3020="","",VLOOKUP(J2916,'TRI-3C'!$B$18:$FH$61,107,FALSE))</f>
        <v/>
      </c>
      <c r="I3020" s="125" t="str">
        <f t="shared" ref="I3020:I3030" si="113">IF(G3020="","",G3020)</f>
        <v/>
      </c>
      <c r="J3020" s="128"/>
    </row>
    <row r="3021" spans="1:10" ht="12.75" customHeight="1">
      <c r="A3021" s="148" t="str">
        <f>IF('TRI-3C'!$DE$13="","",'TRI-3C'!$DE$13)</f>
        <v>Comunicar de manera escrita sus ideas intentando imitar letras o formas parecidas a letras.</v>
      </c>
      <c r="B3021" s="149"/>
      <c r="C3021" s="149"/>
      <c r="D3021" s="150"/>
      <c r="E3021" s="150"/>
      <c r="F3021" s="126"/>
      <c r="G3021" s="122" t="str">
        <f>IF(A3021="","",VLOOKUP(J2916,'TRI-3C'!$B$18:$FH$61,108,FALSE))</f>
        <v/>
      </c>
      <c r="H3021" s="150"/>
      <c r="I3021" s="127" t="str">
        <f t="shared" si="113"/>
        <v/>
      </c>
      <c r="J3021" s="126"/>
    </row>
    <row r="3022" spans="1:10" ht="12.75" customHeight="1">
      <c r="A3022" s="147" t="str">
        <f>IF('TRI-3C'!$DF$13="","",'TRI-3C'!$DF$13)</f>
        <v>Ejecutar patrones de más de dos ritmos con partes del cuerpo y elementos o instrumentos sonoros.</v>
      </c>
      <c r="B3022" s="139"/>
      <c r="C3022" s="139"/>
      <c r="F3022" s="128"/>
      <c r="G3022" s="124" t="str">
        <f>IF(A3022="","",VLOOKUP(J2916,'TRI-3C'!$B$18:$FH$61,109,FALSE))</f>
        <v/>
      </c>
      <c r="I3022" s="125" t="str">
        <f t="shared" si="113"/>
        <v/>
      </c>
      <c r="J3022" s="128"/>
    </row>
    <row r="3023" spans="1:10" ht="12.75" customHeight="1">
      <c r="A302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3023" s="149"/>
      <c r="C3023" s="149"/>
      <c r="D3023" s="150"/>
      <c r="E3023" s="150"/>
      <c r="F3023" s="126"/>
      <c r="G3023" s="122" t="str">
        <f>IF(A3023="","",VLOOKUP(J2916,'TRI-3C'!$B$18:$FH$61,110,FALSE))</f>
        <v/>
      </c>
      <c r="H3023" s="150"/>
      <c r="I3023" s="127" t="str">
        <f t="shared" si="113"/>
        <v/>
      </c>
      <c r="J3023" s="126"/>
    </row>
    <row r="3024" spans="1:10" ht="12.75" customHeight="1">
      <c r="A3024" s="147" t="str">
        <f>IF('TRI-3C'!$DH$13="","",'TRI-3C'!$DH$13)</f>
        <v>Expresar su opinión al observar una obra artística relacionada a la plástica o a la escultura.</v>
      </c>
      <c r="B3024" s="139"/>
      <c r="C3024" s="139"/>
      <c r="F3024" s="128"/>
      <c r="G3024" s="124" t="str">
        <f>IF(A3024="","",VLOOKUP(J2916,'TRI-3C'!$B$18:$FH$61,111,FALSE))</f>
        <v/>
      </c>
      <c r="I3024" s="125" t="str">
        <f t="shared" si="113"/>
        <v/>
      </c>
      <c r="J3024" s="128"/>
    </row>
    <row r="3025" spans="1:10" ht="12.75" customHeight="1">
      <c r="A3025" s="192" t="str">
        <f>IF('TRI-3C'!$DI$13="","",'TRI-3C'!$DI$13)</f>
        <v>Expresar sus vivencias y experiencias a través del dibujo libre.</v>
      </c>
      <c r="B3025" s="154"/>
      <c r="C3025" s="154"/>
      <c r="D3025" s="154"/>
      <c r="E3025" s="154"/>
      <c r="F3025" s="155"/>
      <c r="G3025" s="122" t="str">
        <f>IF(A3025="","",VLOOKUP(J2916,'TRI-3C'!$B$18:$FH$61,112,FALSE))</f>
        <v/>
      </c>
      <c r="H3025" s="150"/>
      <c r="I3025" s="127" t="str">
        <f t="shared" si="113"/>
        <v/>
      </c>
      <c r="J3025" s="126"/>
    </row>
    <row r="3026" spans="1:10" ht="12.75" customHeight="1">
      <c r="A3026" s="147" t="str">
        <f>IF('TRI-3C'!$DJ$13="","",'TRI-3C'!$DJ$13)</f>
        <v>Mantener el ritmo y las secuencias de pasos sencillos durante la ejecución de coreografías.</v>
      </c>
      <c r="B3026" s="139"/>
      <c r="C3026" s="139"/>
      <c r="F3026" s="128"/>
      <c r="G3026" s="124" t="str">
        <f>IF(A3026="","",VLOOKUP(J2916,'TRI-3C'!$B$18:$FH$61,113,FALSE))</f>
        <v/>
      </c>
      <c r="I3026" s="125" t="str">
        <f t="shared" si="113"/>
        <v/>
      </c>
      <c r="J3026" s="128"/>
    </row>
    <row r="3027" spans="1:10" ht="12.75" customHeight="1">
      <c r="A302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027" s="149"/>
      <c r="C3027" s="149"/>
      <c r="D3027" s="150"/>
      <c r="E3027" s="150"/>
      <c r="F3027" s="126"/>
      <c r="G3027" s="122" t="str">
        <f>IF(A3027="","",VLOOKUP(J2916,'TRI-3C'!$B$18:$FH$61,114,FALSE))</f>
        <v/>
      </c>
      <c r="H3027" s="150"/>
      <c r="I3027" s="127" t="str">
        <f t="shared" si="113"/>
        <v/>
      </c>
      <c r="J3027" s="126"/>
    </row>
    <row r="3028" spans="1:10" ht="12.75" customHeight="1">
      <c r="A3028" s="147" t="str">
        <f>IF('TRI-3C'!$DL$13="","",'TRI-3C'!$DL$13)</f>
        <v>Participar en dramatizaciones, asumiendo roles de diferentes personas del entorno y de personajes de cuentos e historietas.</v>
      </c>
      <c r="B3028" s="139"/>
      <c r="C3028" s="139"/>
      <c r="F3028" s="128"/>
      <c r="G3028" s="124" t="str">
        <f>IF(A3028="","",VLOOKUP(J2916,'TRI-3C'!$B$18:$FH$61,115,FALSE))</f>
        <v/>
      </c>
      <c r="I3028" s="125" t="str">
        <f t="shared" si="113"/>
        <v/>
      </c>
      <c r="J3028" s="128"/>
    </row>
    <row r="3029" spans="1:10" ht="12.75" customHeight="1">
      <c r="A3029" s="148" t="str">
        <f>IF('TRI-3C'!$DM$13="","",'TRI-3C'!$DM$13)</f>
        <v>Participar en rondas populares, bailes y juegos tradicionales, asumiendo los roles y respetando las reglas.</v>
      </c>
      <c r="B3029" s="158"/>
      <c r="C3029" s="158"/>
      <c r="D3029" s="158"/>
      <c r="E3029" s="158"/>
      <c r="F3029" s="159"/>
      <c r="G3029" s="122" t="str">
        <f>IF(A3029="","",VLOOKUP(J2916,'TRI-3C'!$B$18:$FH$61,116,FALSE))</f>
        <v/>
      </c>
      <c r="H3029" s="150"/>
      <c r="I3029" s="127" t="str">
        <f t="shared" si="113"/>
        <v/>
      </c>
      <c r="J3029" s="126"/>
    </row>
    <row r="3030" spans="1:10" ht="12.75" customHeight="1">
      <c r="A3030" s="11" t="str">
        <f>IF('TRI-3C'!$DN$13="","",'TRI-3C'!$DN$13)</f>
        <v>Realizar actividades creativas utilizando las técnicas grafo plásticas con variedad de materiales.</v>
      </c>
      <c r="B3030" s="156"/>
      <c r="C3030" s="156"/>
      <c r="D3030" s="156"/>
      <c r="E3030" s="156"/>
      <c r="F3030" s="157"/>
      <c r="G3030" s="124" t="str">
        <f>IF(A3030="","",VLOOKUP(J2916,'TRI-3C'!$B$18:$FH$61,117,FALSE))</f>
        <v/>
      </c>
      <c r="I3030" s="125" t="str">
        <f t="shared" si="113"/>
        <v/>
      </c>
      <c r="J3030" s="128"/>
    </row>
    <row r="3031" spans="1:10" ht="12.75" customHeight="1">
      <c r="A3031" s="165" t="str">
        <f>'BI-1T'!$A$13</f>
        <v>EXPRESION CORPORAL Y MOTRICIDAD</v>
      </c>
      <c r="B3031" s="149"/>
      <c r="C3031" s="149"/>
      <c r="D3031" s="150"/>
      <c r="E3031" s="150"/>
      <c r="F3031" s="126"/>
      <c r="G3031" s="122" t="str">
        <f>IF(A3031="","",VLOOKUP(J2916,'TRI-3C'!$B$18:$FH$61,118,FALSE))</f>
        <v/>
      </c>
      <c r="H3031" s="150"/>
      <c r="I3031" s="127"/>
      <c r="J3031" s="126"/>
    </row>
    <row r="3032" spans="1:10" ht="12.75" customHeight="1">
      <c r="A3032" s="147" t="str">
        <f>IF('TRI-3C'!$DP$13="","",'TRI-3C'!$DP$13)</f>
        <v>Caminar y correr con soltura y seguridad manteniendo el equilibrio a diferentes distancias, orientaciones y ritmos en espacios parciales.</v>
      </c>
      <c r="B3032" s="139"/>
      <c r="C3032" s="139"/>
      <c r="F3032" s="128"/>
      <c r="G3032" s="124" t="str">
        <f>IF(A3032="","",VLOOKUP(J2916,'TRI-3C'!$B$18:$FH$61,119,FALSE))</f>
        <v/>
      </c>
      <c r="I3032" s="125" t="str">
        <f t="shared" ref="I3032:I3059" si="114">IF(G3032="","",G3032)</f>
        <v/>
      </c>
      <c r="J3032" s="128"/>
    </row>
    <row r="3033" spans="1:10" ht="12.75" customHeight="1">
      <c r="A303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3033" s="149"/>
      <c r="C3033" s="149"/>
      <c r="D3033" s="150"/>
      <c r="E3033" s="150"/>
      <c r="F3033" s="126"/>
      <c r="G3033" s="122" t="str">
        <f>IF(A3033="","",VLOOKUP(J2916,'TRI-3C'!$B$18:$FH$61,120,FALSE))</f>
        <v/>
      </c>
      <c r="H3033" s="150"/>
      <c r="I3033" s="127" t="str">
        <f t="shared" si="114"/>
        <v/>
      </c>
      <c r="J3033" s="126"/>
    </row>
    <row r="3034" spans="1:10" ht="12.75" customHeight="1">
      <c r="A3034" s="147" t="str">
        <f>IF('TRI-3C'!$DR$13="","",'TRI-3C'!$DR$13)</f>
        <v>Discriminar sonidos onomatopéyicos y diferencia los sonidos naturales de los artificiales</v>
      </c>
      <c r="B3034" s="139"/>
      <c r="C3034" s="139"/>
      <c r="F3034" s="128"/>
      <c r="G3034" s="124" t="str">
        <f>IF(A3034="","",VLOOKUP(J2916,'TRI-3C'!$B$18:$FH$61,121,FALSE))</f>
        <v/>
      </c>
      <c r="I3034" s="125" t="str">
        <f t="shared" si="114"/>
        <v/>
      </c>
      <c r="J3034" s="128"/>
    </row>
    <row r="3035" spans="1:10" ht="12.75" customHeight="1">
      <c r="A3035" s="192" t="str">
        <f>IF('TRI-3C'!$DS$13="","",'TRI-3C'!$DS$13)</f>
        <v>Ejecutar actividades coordinadamente y con un control adecuado de fuerza y tonicidad muscular como: lanzar, atrapar y patear objetos y pelotas.</v>
      </c>
      <c r="B3035" s="154"/>
      <c r="C3035" s="154"/>
      <c r="D3035" s="154"/>
      <c r="E3035" s="154"/>
      <c r="F3035" s="155"/>
      <c r="G3035" s="122" t="str">
        <f>IF(A3035="","",VLOOKUP(J2916,'TRI-3C'!$B$18:$FH$61,122,FALSE))</f>
        <v/>
      </c>
      <c r="H3035" s="150"/>
      <c r="I3035" s="127" t="str">
        <f t="shared" si="114"/>
        <v/>
      </c>
      <c r="J3035" s="126"/>
    </row>
    <row r="3036" spans="1:10" ht="12.75" customHeight="1">
      <c r="A3036" s="147" t="str">
        <f>IF('TRI-3C'!$DT$13="","",'TRI-3C'!$DT$13)</f>
        <v>Emplear su lado dominante en la realización de la mayoría de las actividades que utilice la mano, ojo y pie.</v>
      </c>
      <c r="B3036" s="139"/>
      <c r="C3036" s="139"/>
      <c r="F3036" s="128"/>
      <c r="G3036" s="124" t="str">
        <f>IF(A3036="","",VLOOKUP(J2916,'TRI-3C'!$B$18:$FH$61,123,FALSE))</f>
        <v/>
      </c>
      <c r="I3036" s="125" t="str">
        <f t="shared" si="114"/>
        <v/>
      </c>
      <c r="J3036" s="128"/>
    </row>
    <row r="3037" spans="1:10" ht="12.75" customHeight="1">
      <c r="A3037" s="148" t="str">
        <f>IF('TRI-3C'!$DU$13="","",'TRI-3C'!$DU$13)</f>
        <v>Galopar y salticar coordinadamente con obstáculos ejecutando circuitos.</v>
      </c>
      <c r="B3037" s="149"/>
      <c r="C3037" s="149"/>
      <c r="D3037" s="150"/>
      <c r="E3037" s="150"/>
      <c r="F3037" s="126"/>
      <c r="G3037" s="122" t="str">
        <f>IF(A3037="","",VLOOKUP(J2916,'TRI-3C'!$B$18:$FH$61,124,FALSE))</f>
        <v/>
      </c>
      <c r="H3037" s="150"/>
      <c r="I3037" s="127" t="str">
        <f t="shared" si="114"/>
        <v/>
      </c>
      <c r="J3037" s="126"/>
    </row>
    <row r="3038" spans="1:10" ht="12.75" customHeight="1">
      <c r="A303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3038" s="139"/>
      <c r="C3038" s="139"/>
      <c r="F3038" s="128"/>
      <c r="G3038" s="124" t="str">
        <f>IF(A3038="","",VLOOKUP(J2916,'TRI-3C'!$B$18:$FH$61,125,FALSE))</f>
        <v/>
      </c>
      <c r="I3038" s="125" t="str">
        <f t="shared" si="114"/>
        <v/>
      </c>
      <c r="J3038" s="128"/>
    </row>
    <row r="3039" spans="1:10" ht="12.75" customHeight="1">
      <c r="A3039" s="148" t="str">
        <f>IF('TRI-3C'!$DW$13="","",'TRI-3C'!$DW$13)</f>
        <v>Mantener el equilibro al caminar sobre líneas rectas, curvas y quebradas con altura (aprox. 20 cm) logrando un adecuado control postural.</v>
      </c>
      <c r="B3039" s="158"/>
      <c r="C3039" s="158"/>
      <c r="D3039" s="158"/>
      <c r="E3039" s="158"/>
      <c r="F3039" s="159"/>
      <c r="G3039" s="122" t="str">
        <f>IF(A3039="","",VLOOKUP(J2916,'TRI-3C'!$B$18:$FH$61,126,FALSE))</f>
        <v/>
      </c>
      <c r="H3039" s="150"/>
      <c r="I3039" s="127" t="str">
        <f t="shared" si="114"/>
        <v/>
      </c>
      <c r="J3039" s="126"/>
    </row>
    <row r="3040" spans="1:10" ht="12.75" customHeight="1">
      <c r="A3040" s="11" t="str">
        <f>IF('TRI-3C'!$DX$13="","",'TRI-3C'!$DX$13)</f>
        <v>Mantener un adecuado control postural en diferentes posiciones del cuerpo y en desplazamientos.</v>
      </c>
      <c r="B3040" s="156"/>
      <c r="C3040" s="156"/>
      <c r="D3040" s="156"/>
      <c r="E3040" s="156"/>
      <c r="F3040" s="157"/>
      <c r="G3040" s="124" t="str">
        <f>IF(A3040="","",VLOOKUP(J2916,'TRI-3C'!$B$18:$FH$61,127,FALSE))</f>
        <v/>
      </c>
      <c r="I3040" s="125" t="str">
        <f t="shared" si="114"/>
        <v/>
      </c>
      <c r="J3040" s="128"/>
    </row>
    <row r="3041" spans="1:10" ht="12.75" customHeight="1">
      <c r="A3041" s="148" t="str">
        <f>IF('TRI-3C'!$DY$13="","",'TRI-3C'!$DY$13)</f>
        <v>Orientarse en el espacio realizando desplazamientos en función de consignas dadas con las nociones: entre, adelante-atrás, junto a, cerca-lejos</v>
      </c>
      <c r="B3041" s="149"/>
      <c r="C3041" s="149"/>
      <c r="D3041" s="150"/>
      <c r="E3041" s="150"/>
      <c r="F3041" s="126"/>
      <c r="G3041" s="122" t="str">
        <f>IF(A3041="","",VLOOKUP(J2916,'TRI-3C'!$B$18:$FH$61,128,FALSE))</f>
        <v/>
      </c>
      <c r="H3041" s="150"/>
      <c r="I3041" s="127" t="str">
        <f t="shared" si="114"/>
        <v/>
      </c>
      <c r="J3041" s="126"/>
    </row>
    <row r="3042" spans="1:10" ht="12.75" customHeight="1">
      <c r="A3042" s="147" t="str">
        <f>IF('TRI-3C'!$DZ$13="","",'TRI-3C'!$DZ$13)</f>
        <v>Realiza varios movimientos y desplazamientos combinados a diferentes velocidades (rápido, lento), duración (largos y corto).</v>
      </c>
      <c r="B3042" s="139"/>
      <c r="C3042" s="139"/>
      <c r="F3042" s="128"/>
      <c r="G3042" s="124" t="str">
        <f>IF(A3042="","",VLOOKUP(J2916,'TRI-3C'!$B$18:$FH$61,129,FALSE))</f>
        <v/>
      </c>
      <c r="I3042" s="125" t="str">
        <f t="shared" si="114"/>
        <v/>
      </c>
      <c r="J3042" s="128"/>
    </row>
    <row r="3043" spans="1:10" ht="12.75" customHeight="1">
      <c r="A3043" s="148" t="str">
        <f>IF('TRI-3C'!$EA$13="","",'TRI-3C'!$EA$13)</f>
        <v>Realizar actividades de coordinación visomotriz con niveles de dificultad creciente en el tamaño y tipo de materiales.</v>
      </c>
      <c r="B3043" s="149"/>
      <c r="C3043" s="149"/>
      <c r="D3043" s="150"/>
      <c r="E3043" s="150"/>
      <c r="F3043" s="126"/>
      <c r="G3043" s="122" t="str">
        <f>IF(A3043="","",VLOOKUP(J2916,'TRI-3C'!$B$18:$FH$61,130,FALSE))</f>
        <v/>
      </c>
      <c r="H3043" s="150"/>
      <c r="I3043" s="127" t="str">
        <f t="shared" si="114"/>
        <v/>
      </c>
      <c r="J3043" s="126"/>
    </row>
    <row r="3044" spans="1:10" ht="12.75" customHeight="1">
      <c r="A3044" s="147" t="str">
        <f>IF('TRI-3C'!$EB$13="","",'TRI-3C'!$EB$13)</f>
        <v>Realizar desplazamientos y movimientos combinados utilizando el espacio total y parcial a diferentes distancias (largas-cortas)</v>
      </c>
      <c r="B3044" s="139"/>
      <c r="C3044" s="139"/>
      <c r="F3044" s="128"/>
      <c r="G3044" s="124" t="str">
        <f>IF(A3044="","",VLOOKUP(J2916,'TRI-3C'!$B$18:$FH$61,131,FALSE))</f>
        <v/>
      </c>
      <c r="I3044" s="125" t="str">
        <f t="shared" si="114"/>
        <v/>
      </c>
      <c r="J3044" s="128"/>
    </row>
    <row r="3045" spans="1:10" ht="12.75" customHeight="1">
      <c r="A304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3045" s="154"/>
      <c r="C3045" s="154"/>
      <c r="D3045" s="154"/>
      <c r="E3045" s="154"/>
      <c r="F3045" s="155"/>
      <c r="G3045" s="122" t="str">
        <f>IF(A3045="","",VLOOKUP(J2916,'TRI-3C'!$B$18:$FH$61,132,FALSE))</f>
        <v/>
      </c>
      <c r="H3045" s="150"/>
      <c r="I3045" s="127" t="str">
        <f t="shared" si="114"/>
        <v/>
      </c>
      <c r="J3045" s="126"/>
    </row>
    <row r="3046" spans="1:10" ht="12.75" customHeight="1">
      <c r="A304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3046" s="139"/>
      <c r="C3046" s="139"/>
      <c r="F3046" s="128"/>
      <c r="G3046" s="124" t="str">
        <f>IF(A3046="","",VLOOKUP(J2916,'TRI-3C'!$B$18:$FH$61,133,FALSE))</f>
        <v/>
      </c>
      <c r="I3046" s="125" t="str">
        <f t="shared" si="114"/>
        <v/>
      </c>
      <c r="J3046" s="128"/>
    </row>
    <row r="3047" spans="1:10" ht="12.75" customHeight="1">
      <c r="A304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3047" s="149"/>
      <c r="C3047" s="149"/>
      <c r="D3047" s="150"/>
      <c r="E3047" s="150"/>
      <c r="F3047" s="126"/>
      <c r="G3047" s="122" t="str">
        <f>IF(A3047="","",VLOOKUP(J2916,'TRI-3C'!$B$18:$FH$61,134,FALSE))</f>
        <v/>
      </c>
      <c r="H3047" s="150"/>
      <c r="I3047" s="127" t="str">
        <f t="shared" si="114"/>
        <v/>
      </c>
      <c r="J3047" s="126"/>
    </row>
    <row r="3048" spans="1:10" ht="12.75" customHeight="1">
      <c r="A3048" s="147" t="str">
        <f>IF('TRI-3C'!$EF$13="","",'TRI-3C'!$EF$13)</f>
        <v>Realizar movimientos diferenciados con los lados laterales del cuerpo (un lado y otro lado).</v>
      </c>
      <c r="B3048" s="139"/>
      <c r="C3048" s="139"/>
      <c r="F3048" s="128"/>
      <c r="G3048" s="124" t="str">
        <f>IF(A3048="","",VLOOKUP(J2916,'TRI-3C'!$B$18:$FH$61,135,FALSE))</f>
        <v/>
      </c>
      <c r="I3048" s="125" t="str">
        <f t="shared" si="114"/>
        <v/>
      </c>
      <c r="J3048" s="128"/>
    </row>
    <row r="3049" spans="1:10" ht="12.75" customHeight="1">
      <c r="A3049" s="148" t="str">
        <f>IF('TRI-3C'!$EG$13="","",'TRI-3C'!$EG$13)</f>
        <v>Realizar movimientos para la coordinación de ojo y pie como: patear pelotas hacia un punto fijo determinado.</v>
      </c>
      <c r="B3049" s="158"/>
      <c r="C3049" s="158"/>
      <c r="D3049" s="158"/>
      <c r="E3049" s="158"/>
      <c r="F3049" s="159"/>
      <c r="G3049" s="122" t="str">
        <f>IF(A3049="","",VLOOKUP(J2916,'TRI-3C'!$B$18:$FH$61,136,FALSE))</f>
        <v/>
      </c>
      <c r="H3049" s="150"/>
      <c r="I3049" s="127" t="str">
        <f t="shared" si="114"/>
        <v/>
      </c>
      <c r="J3049" s="126"/>
    </row>
    <row r="3050" spans="1:10" ht="12.75" customHeight="1">
      <c r="A3050" s="11" t="str">
        <f>IF('TRI-3C'!$EH$13="","",'TRI-3C'!$EH$13)</f>
        <v>Realizar representaciones gráficas utilizando el dibujo con detalles que le dan intencionalidad y sentido para identificarlos</v>
      </c>
      <c r="B3050" s="156"/>
      <c r="C3050" s="156"/>
      <c r="D3050" s="156"/>
      <c r="E3050" s="156"/>
      <c r="F3050" s="157"/>
      <c r="G3050" s="124" t="str">
        <f>IF(A3050="","",VLOOKUP(J2916,'TRI-3C'!$B$18:$FH$61,137,FALSE))</f>
        <v/>
      </c>
      <c r="I3050" s="125" t="str">
        <f t="shared" si="114"/>
        <v/>
      </c>
      <c r="J3050" s="128"/>
    </row>
    <row r="3051" spans="1:10" ht="12.75" customHeight="1">
      <c r="A3051" s="148" t="str">
        <f>IF('TRI-3C'!$EI$13="","",'TRI-3C'!$EI$13)</f>
        <v>Reconocer la importancia del peatón y respetar su espacio en la vía mediante actividades lúdicas que fomenten el aprendizaje de normas de tránsito.</v>
      </c>
      <c r="B3051" s="149"/>
      <c r="C3051" s="149"/>
      <c r="D3051" s="150"/>
      <c r="E3051" s="150"/>
      <c r="F3051" s="126"/>
      <c r="G3051" s="122" t="str">
        <f>IF(A3051="","",VLOOKUP(J2916,'TRI-3C'!$B$18:$FH$61,138,FALSE))</f>
        <v/>
      </c>
      <c r="H3051" s="150"/>
      <c r="I3051" s="127" t="str">
        <f t="shared" si="114"/>
        <v/>
      </c>
      <c r="J3051" s="126"/>
    </row>
    <row r="3052" spans="1:10" ht="12.75" customHeight="1">
      <c r="A3052" s="147" t="str">
        <f>IF('TRI-3C'!$EJ$13="","",'TRI-3C'!$EJ$13)</f>
        <v>Representar la figura humana utilizando el monigote e incorporando detalles según la interiorización de su imagen corporal.</v>
      </c>
      <c r="B3052" s="139"/>
      <c r="C3052" s="139"/>
      <c r="F3052" s="128"/>
      <c r="G3052" s="124" t="str">
        <f>IF(A3052="","",VLOOKUP(J2916,'TRI-3C'!$B$18:$FH$61,139,FALSE))</f>
        <v/>
      </c>
      <c r="I3052" s="125" t="str">
        <f t="shared" si="114"/>
        <v/>
      </c>
      <c r="J3052" s="128"/>
    </row>
    <row r="3053" spans="1:10" ht="12.75" customHeight="1">
      <c r="A3053" s="148" t="str">
        <f>IF('TRI-3C'!$EK$13="","",'TRI-3C'!$EK$13)</f>
        <v>Saltar de un pie a otro alternadamente, de manera autónoma.</v>
      </c>
      <c r="B3053" s="149"/>
      <c r="C3053" s="149"/>
      <c r="D3053" s="150"/>
      <c r="E3053" s="150"/>
      <c r="F3053" s="126"/>
      <c r="G3053" s="122" t="str">
        <f>IF(A3053="","",VLOOKUP(J2916,'TRI-3C'!$B$18:$FH$61,140,FALSE))</f>
        <v/>
      </c>
      <c r="H3053" s="150"/>
      <c r="I3053" s="127" t="str">
        <f t="shared" si="114"/>
        <v/>
      </c>
      <c r="J3053" s="126"/>
    </row>
    <row r="3054" spans="1:10" ht="12.75" customHeight="1">
      <c r="A3054" s="147" t="str">
        <f>IF('TRI-3C'!$EL$13="","",'TRI-3C'!$EL$13)</f>
        <v>Saltar en dos pies en sentido vertical obstáculos de 20 a 30 cm en altura y en sentido horizontal longitudes de aproximadamente 50 a 70 cm.</v>
      </c>
      <c r="B3054" s="139"/>
      <c r="C3054" s="139"/>
      <c r="F3054" s="128"/>
      <c r="G3054" s="124" t="str">
        <f>IF(A3054="","",VLOOKUP(J2916,'TRI-3C'!$B$18:$FH$61,141,FALSE))</f>
        <v/>
      </c>
      <c r="I3054" s="125" t="str">
        <f t="shared" si="114"/>
        <v/>
      </c>
      <c r="J3054" s="128"/>
    </row>
    <row r="3055" spans="1:10" ht="12.75" customHeight="1">
      <c r="A3055" s="192" t="str">
        <f>IF('TRI-3C'!$EM$13="","",'TRI-3C'!$EM$13)</f>
        <v>Subir y bajar escaleras alternando los pies.</v>
      </c>
      <c r="B3055" s="154"/>
      <c r="C3055" s="154"/>
      <c r="D3055" s="154"/>
      <c r="E3055" s="154"/>
      <c r="F3055" s="155"/>
      <c r="G3055" s="122" t="str">
        <f>IF(A3055="","",VLOOKUP(J2916,'TRI-3C'!$B$18:$FH$61,142,FALSE))</f>
        <v/>
      </c>
      <c r="H3055" s="150"/>
      <c r="I3055" s="127" t="str">
        <f t="shared" si="114"/>
        <v/>
      </c>
      <c r="J3055" s="126"/>
    </row>
    <row r="3056" spans="1:10" ht="12.75" customHeight="1">
      <c r="A3056" s="147" t="str">
        <f>IF('TRI-3C'!$EN$13="","",'TRI-3C'!$EN$13)</f>
        <v>Trepar y reptar a diferentes ritmos y en posiciones corporales diversas (cúbito ventral y cúbito dorsal).</v>
      </c>
      <c r="B3056" s="139"/>
      <c r="C3056" s="139"/>
      <c r="F3056" s="128"/>
      <c r="G3056" s="124" t="str">
        <f>IF(A3056="","",VLOOKUP(J2916,'TRI-3C'!$B$18:$FH$61,143,FALSE))</f>
        <v/>
      </c>
      <c r="I3056" s="125" t="str">
        <f t="shared" si="114"/>
        <v/>
      </c>
      <c r="J3056" s="128"/>
    </row>
    <row r="3057" spans="1:10" ht="12.75" customHeight="1">
      <c r="A3057" s="148" t="str">
        <f>IF('TRI-3C'!$EO$13="","",'TRI-3C'!$EO$13)</f>
        <v>Ubicar algunas partes de su cuerpo en función de las nociones de al lado, junto a, cerca-lejos.</v>
      </c>
      <c r="B3057" s="149"/>
      <c r="C3057" s="149"/>
      <c r="D3057" s="150"/>
      <c r="E3057" s="150"/>
      <c r="F3057" s="126"/>
      <c r="G3057" s="122" t="str">
        <f>IF(A3057="","",VLOOKUP(J2916,'TRI-3C'!$B$18:$FH$61,144,FALSE))</f>
        <v/>
      </c>
      <c r="H3057" s="150"/>
      <c r="I3057" s="127" t="str">
        <f t="shared" si="114"/>
        <v/>
      </c>
      <c r="J3057" s="126"/>
    </row>
    <row r="3058" spans="1:10" ht="12.75" customHeight="1">
      <c r="A3058" s="147" t="str">
        <f>IF('TRI-3C'!$EP$13="","",'TRI-3C'!$EP$13)</f>
        <v>Utilizar el espacio parcial e inicia con el uso del espacio total para realizar representaciones gráficas.</v>
      </c>
      <c r="B3058" s="139"/>
      <c r="C3058" s="139"/>
      <c r="F3058" s="128"/>
      <c r="G3058" s="124" t="str">
        <f>IF(A3058="","",VLOOKUP(J2916,'TRI-3C'!$B$18:$FH$61,145,FALSE))</f>
        <v/>
      </c>
      <c r="I3058" s="125" t="str">
        <f t="shared" si="114"/>
        <v/>
      </c>
      <c r="J3058" s="128"/>
    </row>
    <row r="3059" spans="1:10" ht="12.75" customHeight="1">
      <c r="A3059" s="148" t="str">
        <f>IF('TRI-3C'!$EQ$13="","",'TRI-3C'!$EQ$13)</f>
        <v>Utilizar la pinza digital para coger lápices, marcadores, pinceles y diversos tipos de materiales.</v>
      </c>
      <c r="B3059" s="158"/>
      <c r="C3059" s="158"/>
      <c r="D3059" s="158"/>
      <c r="E3059" s="158"/>
      <c r="F3059" s="159"/>
      <c r="G3059" s="122" t="str">
        <f>IF(A3059="","",VLOOKUP(J2916,'TRI-3C'!$B$18:$FH$61,146,FALSE))</f>
        <v/>
      </c>
      <c r="H3059" s="150"/>
      <c r="I3059" s="127" t="str">
        <f t="shared" si="114"/>
        <v/>
      </c>
      <c r="J3059" s="126"/>
    </row>
    <row r="3060" spans="1:10" ht="12.75" customHeight="1">
      <c r="A3060" s="6" t="str">
        <f>NOTAS!$O$14</f>
        <v>CIVICA Y ACOMPAÑAMIENTO INTEGRAL</v>
      </c>
      <c r="B3060" s="156"/>
      <c r="C3060" s="156"/>
      <c r="D3060" s="156"/>
      <c r="E3060" s="156"/>
      <c r="F3060" s="157"/>
      <c r="G3060" s="124" t="str">
        <f>IF(A3060="","",VLOOKUP(J2916,'TRI-3C'!$B$18:$FH$61,146,FALSE))</f>
        <v/>
      </c>
      <c r="I3060" s="125"/>
      <c r="J3060" s="128"/>
    </row>
    <row r="3061" spans="1:10" ht="12.75" customHeight="1">
      <c r="A3061" s="148" t="str">
        <f>IF('TRI-3C'!$ES$13="","",'TRI-3C'!$ES$13)</f>
        <v/>
      </c>
      <c r="B3061" s="149"/>
      <c r="C3061" s="149"/>
      <c r="D3061" s="150"/>
      <c r="E3061" s="150"/>
      <c r="F3061" s="126"/>
      <c r="G3061" s="122" t="str">
        <f>IF(A3061="","",VLOOKUP(J2916,'TRI-3C'!$B$18:$FH$61,148,FALSE))</f>
        <v/>
      </c>
      <c r="H3061" s="150"/>
      <c r="I3061" s="127" t="str">
        <f t="shared" ref="I3061:I3070" si="115">IF(G3061="","",G3061)</f>
        <v/>
      </c>
      <c r="J3061" s="126"/>
    </row>
    <row r="3062" spans="1:10" ht="12.75" customHeight="1">
      <c r="A3062" s="147" t="str">
        <f>IF('TRI-3C'!$ET$13="","",'TRI-3C'!$ET$13)</f>
        <v>AUTOCONOCIMIENTO</v>
      </c>
      <c r="B3062" s="139"/>
      <c r="C3062" s="139"/>
      <c r="F3062" s="128"/>
      <c r="G3062" s="124" t="str">
        <f>IF(A3062="","",VLOOKUP(J2916,'TRI-3C'!$B$18:$FH$61,149,FALSE))</f>
        <v/>
      </c>
      <c r="I3062" s="125" t="str">
        <f t="shared" si="115"/>
        <v/>
      </c>
      <c r="J3062" s="128"/>
    </row>
    <row r="3063" spans="1:10" ht="12.75" customHeight="1">
      <c r="A3063" s="148" t="str">
        <f>IF('TRI-3C'!$EU$13="","",'TRI-3C'!$EU$13)</f>
        <v>PENSAMIENO CRITICO</v>
      </c>
      <c r="B3063" s="149"/>
      <c r="C3063" s="149"/>
      <c r="D3063" s="150"/>
      <c r="E3063" s="150"/>
      <c r="F3063" s="126"/>
      <c r="G3063" s="122" t="str">
        <f>IF(A3063="","",VLOOKUP(J2916,'TRI-3C'!$B$18:$FH$61,150,FALSE))</f>
        <v/>
      </c>
      <c r="H3063" s="150"/>
      <c r="I3063" s="127" t="str">
        <f t="shared" si="115"/>
        <v/>
      </c>
      <c r="J3063" s="126"/>
    </row>
    <row r="3064" spans="1:10" ht="12.75" customHeight="1">
      <c r="A3064" s="147" t="str">
        <f>IF('TRI-3C'!$EV$13="","",'TRI-3C'!$EV$13)</f>
        <v>MANEJO DE PROBLEMAS</v>
      </c>
      <c r="B3064" s="139"/>
      <c r="C3064" s="139"/>
      <c r="F3064" s="128"/>
      <c r="G3064" s="124" t="str">
        <f>IF(A3064="","",VLOOKUP(J2916,'TRI-3C'!$B$18:$FH$61,151,FALSE))</f>
        <v/>
      </c>
      <c r="I3064" s="125" t="str">
        <f t="shared" si="115"/>
        <v/>
      </c>
      <c r="J3064" s="128"/>
    </row>
    <row r="3065" spans="1:10" ht="12.75" customHeight="1">
      <c r="A3065" s="192" t="str">
        <f>IF('TRI-3C'!$EW$13="","",'TRI-3C'!$EW$13)</f>
        <v>TOMA DE DECISIONES</v>
      </c>
      <c r="B3065" s="154"/>
      <c r="C3065" s="154"/>
      <c r="D3065" s="154"/>
      <c r="E3065" s="154"/>
      <c r="F3065" s="155"/>
      <c r="G3065" s="122" t="str">
        <f>IF(A3065="","",VLOOKUP(J2916,'TRI-3C'!$B$18:$FH$61,152,FALSE))</f>
        <v/>
      </c>
      <c r="H3065" s="150"/>
      <c r="I3065" s="127" t="str">
        <f t="shared" si="115"/>
        <v/>
      </c>
      <c r="J3065" s="126"/>
    </row>
    <row r="3066" spans="1:10" ht="12.75" customHeight="1">
      <c r="A3066" s="147" t="str">
        <f>IF('TRI-3C'!$EX$13="","",'TRI-3C'!$EX$13)</f>
        <v>TRABAJO EN EQUIPO</v>
      </c>
      <c r="B3066" s="139"/>
      <c r="C3066" s="139"/>
      <c r="F3066" s="128"/>
      <c r="G3066" s="124" t="str">
        <f>IF(A3066="","",VLOOKUP(J2916,'TRI-3C'!$B$18:$FH$61,153,FALSE))</f>
        <v/>
      </c>
      <c r="I3066" s="125" t="str">
        <f t="shared" si="115"/>
        <v/>
      </c>
      <c r="J3066" s="128"/>
    </row>
    <row r="3067" spans="1:10" ht="12.75" customHeight="1">
      <c r="A3067" s="148" t="str">
        <f>IF('TRI-3C'!$EY$13="","",'TRI-3C'!$EY$13)</f>
        <v>CONCIENCIA SOCIAL</v>
      </c>
      <c r="B3067" s="149"/>
      <c r="C3067" s="149"/>
      <c r="D3067" s="150"/>
      <c r="E3067" s="150"/>
      <c r="F3067" s="126"/>
      <c r="G3067" s="122" t="str">
        <f>IF(A3067="","",VLOOKUP(J2916,'TRI-3C'!$B$18:$FH$61,154,FALSE))</f>
        <v/>
      </c>
      <c r="H3067" s="150"/>
      <c r="I3067" s="127" t="str">
        <f t="shared" si="115"/>
        <v/>
      </c>
      <c r="J3067" s="126"/>
    </row>
    <row r="3068" spans="1:10" ht="12.75" customHeight="1">
      <c r="A3068" s="147" t="str">
        <f>IF('TRI-3C'!$EZ$13="","",'TRI-3C'!$EZ$13)</f>
        <v xml:space="preserve">RELACIONES INTERPERSONALES	</v>
      </c>
      <c r="B3068" s="139"/>
      <c r="C3068" s="139"/>
      <c r="F3068" s="128"/>
      <c r="G3068" s="124" t="str">
        <f>IF(A3068="","",VLOOKUP(J2916,'TRI-3C'!$B$18:$FH$61,155,FALSE))</f>
        <v/>
      </c>
      <c r="I3068" s="125" t="str">
        <f t="shared" si="115"/>
        <v/>
      </c>
      <c r="J3068" s="128"/>
    </row>
    <row r="3069" spans="1:10" ht="12.75" customHeight="1">
      <c r="A3069" s="148" t="str">
        <f>IF('TRI-3C'!$FA$13="","",'TRI-3C'!$FA$13)</f>
        <v>MANEJO DE CONFLICTOS</v>
      </c>
      <c r="B3069" s="149"/>
      <c r="C3069" s="149"/>
      <c r="D3069" s="150"/>
      <c r="E3069" s="150"/>
      <c r="F3069" s="126"/>
      <c r="G3069" s="122" t="str">
        <f>IF(A3069="","",VLOOKUP(J2916,'TRI-3C'!$B$18:$FH$61,156,FALSE))</f>
        <v/>
      </c>
      <c r="H3069" s="150"/>
      <c r="I3069" s="127" t="str">
        <f t="shared" si="115"/>
        <v/>
      </c>
      <c r="J3069" s="126"/>
    </row>
    <row r="3070" spans="1:10" ht="12.75" customHeight="1">
      <c r="A3070" s="147" t="str">
        <f>IF('TRI-3C'!$FB$13="","",'TRI-3C'!$FB$13)</f>
        <v>MANEJO DE EMOCIONES Y SENTIMIENTOS</v>
      </c>
      <c r="B3070" s="139"/>
      <c r="C3070" s="139"/>
      <c r="F3070" s="128"/>
      <c r="G3070" s="124" t="str">
        <f>IF(A3070="","",VLOOKUP(J2916,'TRI-3C'!$B$18:$FH$61,157,FALSE))</f>
        <v/>
      </c>
      <c r="I3070" s="125" t="str">
        <f t="shared" si="115"/>
        <v/>
      </c>
      <c r="J3070" s="128"/>
    </row>
    <row r="3071" spans="1:10" ht="12.75" customHeight="1">
      <c r="A3071" s="151"/>
      <c r="B3071" s="129"/>
      <c r="C3071" s="129"/>
      <c r="D3071" s="130"/>
      <c r="E3071" s="130"/>
      <c r="F3071" s="131"/>
      <c r="G3071" s="132"/>
      <c r="H3071" s="130"/>
      <c r="I3071" s="133"/>
      <c r="J3071" s="131"/>
    </row>
    <row r="3072" spans="1:10" ht="12.75" customHeight="1">
      <c r="A3072" s="134"/>
      <c r="B3072" s="134"/>
      <c r="C3072" s="134"/>
      <c r="D3072" s="134"/>
      <c r="E3072" s="134"/>
      <c r="F3072" s="140"/>
      <c r="G3072" s="496"/>
      <c r="H3072" s="496"/>
      <c r="I3072" s="497"/>
      <c r="J3072" s="497"/>
    </row>
    <row r="3073" spans="1:10" ht="12.75" customHeight="1">
      <c r="A3073" s="487" t="s">
        <v>156</v>
      </c>
      <c r="B3073" s="488"/>
      <c r="C3073" s="135" t="s">
        <v>157</v>
      </c>
      <c r="G3073" s="494"/>
      <c r="H3073" s="494"/>
      <c r="I3073" s="494"/>
      <c r="J3073" s="494"/>
    </row>
    <row r="3074" spans="1:10" ht="12.75" customHeight="1">
      <c r="A3074" s="489" t="s">
        <v>158</v>
      </c>
      <c r="B3074" s="490"/>
      <c r="C3074" s="136" t="str">
        <f>VLOOKUP(J2916,'TRI-3C'!$B$18:$FH$61,160,FALSE)</f>
        <v/>
      </c>
      <c r="G3074" s="494"/>
      <c r="H3074" s="494"/>
      <c r="I3074" s="494"/>
      <c r="J3074" s="494"/>
    </row>
    <row r="3075" spans="1:10" ht="12.75" customHeight="1">
      <c r="A3075" s="491" t="s">
        <v>159</v>
      </c>
      <c r="B3075" s="492"/>
      <c r="C3075" s="493"/>
      <c r="G3075" s="494"/>
      <c r="H3075" s="494"/>
      <c r="I3075" s="494"/>
      <c r="J3075" s="494"/>
    </row>
    <row r="3076" spans="1:10" ht="12.75" customHeight="1">
      <c r="A3076" s="137" t="s">
        <v>160</v>
      </c>
      <c r="B3076" s="138"/>
      <c r="C3076" s="188" t="str">
        <f>VLOOKUP(J2916,'TRI-3C'!$B$18:$FH$61,161,FALSE)</f>
        <v/>
      </c>
      <c r="G3076" s="494"/>
      <c r="H3076" s="494"/>
      <c r="I3076" s="494"/>
      <c r="J3076" s="494"/>
    </row>
    <row r="3077" spans="1:10" ht="12.75" customHeight="1">
      <c r="A3077" s="137" t="s">
        <v>161</v>
      </c>
      <c r="B3077" s="138"/>
      <c r="C3077" s="188" t="str">
        <f>VLOOKUP(J2916,'TRI-3C'!$B$18:$FH$61,162,FALSE)</f>
        <v/>
      </c>
      <c r="G3077" s="494"/>
      <c r="H3077" s="494"/>
      <c r="I3077" s="494"/>
      <c r="J3077" s="494"/>
    </row>
    <row r="3078" spans="1:10" ht="12.75" customHeight="1">
      <c r="A3078" s="480" t="s">
        <v>163</v>
      </c>
      <c r="B3078" s="481"/>
      <c r="C3078" s="188" t="str">
        <f>VLOOKUP(J2916,'TRI-3C'!$B$18:$FH$61,163,FALSE)</f>
        <v/>
      </c>
      <c r="G3078" s="494"/>
      <c r="H3078" s="494"/>
      <c r="I3078" s="494"/>
      <c r="J3078" s="494"/>
    </row>
    <row r="3079" spans="1:10" ht="12.75" customHeight="1">
      <c r="D3079" s="503" t="s">
        <v>162</v>
      </c>
      <c r="E3079" s="503"/>
      <c r="F3079" s="152">
        <f ca="1">NOW()</f>
        <v>45994.739222569442</v>
      </c>
    </row>
    <row r="3082" spans="1:10" ht="12.75" customHeight="1">
      <c r="G3082" s="112"/>
    </row>
    <row r="3084" spans="1:10" ht="12.75" customHeight="1">
      <c r="B3084" s="495" t="s">
        <v>164</v>
      </c>
      <c r="C3084" s="495"/>
      <c r="F3084" s="116" t="s">
        <v>165</v>
      </c>
      <c r="G3084" s="116" t="s">
        <v>165</v>
      </c>
    </row>
    <row r="3118" spans="1:10" ht="12.75" customHeight="1">
      <c r="A3118" s="111" t="s">
        <v>153</v>
      </c>
      <c r="C3118" t="str">
        <f>IF(VLOOKUP(J3121,NOTAS!$D$14:$P$60,2,FALSE)="","",VLOOKUP(J3121,NOTAS!$D$14:$P$60,2,FALSE))</f>
        <v>MARIN CHAVEZ JULEISY BEDRIYE</v>
      </c>
    </row>
    <row r="3119" spans="1:10" ht="12.75" customHeight="1">
      <c r="A3119" s="111" t="s">
        <v>154</v>
      </c>
      <c r="C3119" t="str">
        <f>NOTAS!$B$14&amp; " "&amp;NOTAS!$B$15</f>
        <v>INICIAL II A</v>
      </c>
      <c r="F3119" s="111"/>
      <c r="G3119" s="116"/>
      <c r="H3119" s="117"/>
      <c r="I3119" s="118"/>
      <c r="J3119" s="117"/>
    </row>
    <row r="3120" spans="1:10" ht="12.75" customHeight="1">
      <c r="A3120" s="111" t="s">
        <v>6</v>
      </c>
      <c r="C3120" t="str">
        <f>NOTAS!$B$18</f>
        <v>2025-2026 MATUTINA</v>
      </c>
      <c r="H3120" s="117"/>
      <c r="I3120" s="118"/>
      <c r="J3120" s="117"/>
    </row>
    <row r="3121" spans="1:10" ht="12.75" customHeight="1" thickBot="1">
      <c r="A3121" s="486" t="s">
        <v>337</v>
      </c>
      <c r="B3121" s="486"/>
      <c r="I3121" s="114" t="s">
        <v>74</v>
      </c>
      <c r="J3121" s="121">
        <v>16</v>
      </c>
    </row>
    <row r="3122" spans="1:10" ht="12.75" customHeight="1">
      <c r="A3122" s="482" t="s">
        <v>155</v>
      </c>
      <c r="B3122" s="483"/>
      <c r="C3122" s="483"/>
      <c r="D3122" s="483"/>
      <c r="E3122" s="483"/>
      <c r="F3122" s="484"/>
      <c r="G3122" s="485" t="s">
        <v>141</v>
      </c>
      <c r="H3122" s="483"/>
      <c r="I3122" s="498" t="s">
        <v>141</v>
      </c>
      <c r="J3122" s="499"/>
    </row>
    <row r="3123" spans="1:10" ht="12.75" customHeight="1">
      <c r="A3123" s="500" t="str">
        <f>IF('TRI-3C'!G$10="","",'TRI-3C'!G$10)</f>
        <v>IDENTIDAD Y AUTONOMÍA</v>
      </c>
      <c r="B3123" s="501"/>
      <c r="C3123" s="501"/>
      <c r="D3123" s="501"/>
      <c r="E3123" s="501"/>
      <c r="F3123" s="502"/>
      <c r="G3123" s="160"/>
      <c r="H3123" s="161"/>
      <c r="I3123" s="162"/>
      <c r="J3123" s="163"/>
    </row>
    <row r="3124" spans="1:10" ht="12.75" customHeight="1">
      <c r="A3124" s="148" t="str">
        <f>IF('TRI-3C'!G$13="","",'TRI-3C'!G$13)</f>
        <v>Comunicar algunos datos de su identidad como: nombres completos, edad, nombres de familiares cercanos, lugar dónde vive.</v>
      </c>
      <c r="B3124" s="158"/>
      <c r="C3124" s="158"/>
      <c r="D3124" s="158"/>
      <c r="E3124" s="158"/>
      <c r="F3124" s="159"/>
      <c r="G3124" s="122" t="str">
        <f>IF(A3124="","",VLOOKUP(J3121,'TRI-3C'!$B$18:$FH$61,6,FALSE))</f>
        <v/>
      </c>
      <c r="H3124" s="150"/>
      <c r="I3124" s="127" t="str">
        <f>IF(G3124="","",G3124)</f>
        <v/>
      </c>
      <c r="J3124" s="126"/>
    </row>
    <row r="3125" spans="1:10" ht="12.75" customHeight="1">
      <c r="A3125" s="11" t="str">
        <f>IF('TRI-3C'!$H$13="","",'TRI-3C'!$H$13)</f>
        <v>Demostrar curiosidad por las características físicas (genitales) que le permiten reconocerse como niño y niña</v>
      </c>
      <c r="B3125" s="156"/>
      <c r="C3125" s="156"/>
      <c r="D3125" s="156"/>
      <c r="E3125" s="156"/>
      <c r="F3125" s="157"/>
      <c r="G3125" s="124" t="str">
        <f>IF(A3125="","",VLOOKUP(J3121,'TRI-3C'!$B$18:$FH$61,7,FALSE))</f>
        <v/>
      </c>
      <c r="I3125" s="125" t="str">
        <f t="shared" ref="I3125:I3141" si="116">IF(G3125="","",G3125)</f>
        <v/>
      </c>
      <c r="J3125" s="128"/>
    </row>
    <row r="3126" spans="1:10" ht="12.75" customHeight="1">
      <c r="A3126" s="148" t="str">
        <f>IF('TRI-3C'!$I$13="","",'TRI-3C'!$I$13)</f>
        <v>Identificar la importancia de usar el cinturón de seguridad para promover el autocuidado y la protección personal.</v>
      </c>
      <c r="B3126" s="149"/>
      <c r="C3126" s="149"/>
      <c r="D3126" s="150"/>
      <c r="E3126" s="150"/>
      <c r="F3126" s="126"/>
      <c r="G3126" s="122" t="str">
        <f>IF(A3126="","",VLOOKUP(J3121,'TRI-3C'!$B$18:$FH$61,8,FALSE))</f>
        <v/>
      </c>
      <c r="H3126" s="150"/>
      <c r="I3126" s="127" t="str">
        <f t="shared" si="116"/>
        <v/>
      </c>
      <c r="J3126" s="126"/>
    </row>
    <row r="3127" spans="1:10" ht="12.75" customHeight="1">
      <c r="A3127" s="147" t="str">
        <f>IF('TRI-3C'!$J$13="","",'TRI-3C'!$J$13)</f>
        <v>Identificar las situaciones de peligro a las que se puede exponer en su entorno inmediato y seguir pautas de comportamiento para evitarlas.</v>
      </c>
      <c r="B3127" s="139"/>
      <c r="C3127" s="139"/>
      <c r="F3127" s="128"/>
      <c r="G3127" s="124" t="str">
        <f>IF(A3127="","",VLOOKUP(J3121,'TRI-3C'!$B$18:$FH$61,9,FALSE))</f>
        <v/>
      </c>
      <c r="I3127" s="125" t="str">
        <f t="shared" si="116"/>
        <v/>
      </c>
      <c r="J3127" s="128"/>
    </row>
    <row r="3128" spans="1:10" ht="12.75" customHeight="1">
      <c r="A3128" s="148" t="str">
        <f>IF('TRI-3C'!$K$13="","",'TRI-3C'!$K$13)</f>
        <v>Identificar sus características físicas y las de las personas de su entorno como parte del proceso de aceptación de sí mismo y de respeto a los demás.</v>
      </c>
      <c r="B3128" s="149"/>
      <c r="C3128" s="149"/>
      <c r="D3128" s="150"/>
      <c r="E3128" s="150"/>
      <c r="F3128" s="126"/>
      <c r="G3128" s="122" t="str">
        <f>IF(A3128="","",VLOOKUP(J3121,'TRI-3C'!$B$18:$FH$61,10,FALSE))</f>
        <v/>
      </c>
      <c r="H3128" s="150"/>
      <c r="I3128" s="127" t="str">
        <f t="shared" si="116"/>
        <v/>
      </c>
      <c r="J3128" s="126"/>
    </row>
    <row r="3129" spans="1:10" ht="12.75" customHeight="1">
      <c r="A3129" s="147" t="str">
        <f>IF('TRI-3C'!$L$13="","",'TRI-3C'!$L$13)</f>
        <v>Identificar y manifestar sus emociones y sentimientos, expresando las causas de los mismos mediante el lenguaje verbal. (D.EIB.10.3.)</v>
      </c>
      <c r="B3129" s="139"/>
      <c r="C3129" s="139"/>
      <c r="F3129" s="128"/>
      <c r="G3129" s="124" t="str">
        <f>IF(A3129="","",VLOOKUP(J3121,'TRI-3C'!$B$18:$FH$61,11,FALSE))</f>
        <v/>
      </c>
      <c r="I3129" s="125" t="str">
        <f t="shared" si="116"/>
        <v/>
      </c>
      <c r="J3129" s="128"/>
    </row>
    <row r="3130" spans="1:10" ht="12.75" customHeight="1">
      <c r="A3130" s="192" t="str">
        <f>IF('TRI-3C'!$M$13="","",'TRI-3C'!$M$13)</f>
        <v>Identificarse como miembro de una familia reconociéndose como parte importante de la misma.</v>
      </c>
      <c r="B3130" s="154"/>
      <c r="C3130" s="154"/>
      <c r="D3130" s="154"/>
      <c r="E3130" s="154"/>
      <c r="F3130" s="155"/>
      <c r="G3130" s="122" t="str">
        <f>IF(A3130="","",VLOOKUP(J3121,'TRI-3C'!$B$18:$FH$61,12,FALSE))</f>
        <v/>
      </c>
      <c r="H3130" s="150"/>
      <c r="I3130" s="127" t="str">
        <f t="shared" si="116"/>
        <v/>
      </c>
      <c r="J3130" s="126"/>
    </row>
    <row r="3131" spans="1:10" ht="12.75" customHeight="1">
      <c r="A3131" s="147" t="str">
        <f>IF('TRI-3C'!$N$13="","",'TRI-3C'!$N$13)</f>
        <v>Practicar con autonomía hábitos de higiene personal como lavarse las manos, los dientes y la cara.</v>
      </c>
      <c r="B3131" s="139"/>
      <c r="C3131" s="139"/>
      <c r="F3131" s="128"/>
      <c r="G3131" s="124" t="str">
        <f>IF(A3131="","",VLOOKUP(J3121,'TRI-3C'!$B$18:$FH$61,13,FALSE))</f>
        <v/>
      </c>
      <c r="I3131" s="125" t="str">
        <f t="shared" si="116"/>
        <v/>
      </c>
      <c r="J3131" s="128"/>
    </row>
    <row r="3132" spans="1:10" ht="12.75" customHeight="1">
      <c r="A3132" s="148" t="str">
        <f>IF('TRI-3C'!$O$13="","",'TRI-3C'!$O$13)</f>
        <v>Practicar hábitos de orden ubicando los objetos en el lugar correspondiente.</v>
      </c>
      <c r="B3132" s="149"/>
      <c r="C3132" s="149"/>
      <c r="D3132" s="150"/>
      <c r="E3132" s="150"/>
      <c r="F3132" s="126"/>
      <c r="G3132" s="122" t="str">
        <f>IF(A3132="","",VLOOKUP(J3121,'TRI-3C'!$B$18:$FH$61,14,FALSE))</f>
        <v/>
      </c>
      <c r="H3132" s="150"/>
      <c r="I3132" s="127" t="str">
        <f t="shared" si="116"/>
        <v/>
      </c>
      <c r="J3132" s="126"/>
    </row>
    <row r="3133" spans="1:10" ht="12.75" customHeight="1">
      <c r="A3133" s="147" t="str">
        <f>IF('TRI-3C'!$P$13="","",'TRI-3C'!$P$13)</f>
        <v>Practicar las acciones a seguir en situaciones de riesgo como: temblores, incendios, entre otros, determinadas en el plan de contingencia institucional.</v>
      </c>
      <c r="B3133" s="139"/>
      <c r="C3133" s="139"/>
      <c r="F3133" s="128"/>
      <c r="G3133" s="124" t="str">
        <f>IF(A3133="","",VLOOKUP(J3121,'TRI-3C'!$B$18:$FH$61,15,FALSE))</f>
        <v/>
      </c>
      <c r="I3133" s="125" t="str">
        <f t="shared" si="116"/>
        <v/>
      </c>
      <c r="J3133" s="128"/>
    </row>
    <row r="3134" spans="1:10" ht="12.75" customHeight="1">
      <c r="A3134" s="148" t="str">
        <f>IF('TRI-3C'!$Q$13="","",'TRI-3C'!$Q$13)</f>
        <v>Practicar normas de seguridad para evitar accidentes a los que se puede exponer en su entorno inmediato.</v>
      </c>
      <c r="B3134" s="158"/>
      <c r="C3134" s="158"/>
      <c r="D3134" s="158"/>
      <c r="E3134" s="158"/>
      <c r="F3134" s="159"/>
      <c r="G3134" s="122" t="str">
        <f>IF(A3134="","",VLOOKUP(J3121,'TRI-3C'!$B$18:$FH$61,16,FALSE))</f>
        <v/>
      </c>
      <c r="H3134" s="150"/>
      <c r="I3134" s="127" t="str">
        <f t="shared" si="116"/>
        <v/>
      </c>
      <c r="J3134" s="126"/>
    </row>
    <row r="3135" spans="1:10" ht="12.75" customHeight="1">
      <c r="A3135" s="11" t="str">
        <f>IF('TRI-3C'!$R$13="","",'TRI-3C'!$R$13)</f>
        <v>Realiza independientemente normas de aseo al ir al baño.</v>
      </c>
      <c r="B3135" s="156"/>
      <c r="C3135" s="156"/>
      <c r="D3135" s="156"/>
      <c r="E3135" s="156"/>
      <c r="F3135" s="157"/>
      <c r="G3135" s="124" t="str">
        <f>IF(A3135="","",VLOOKUP(J3121,'TRI-3C'!$B$18:$FH$61,17,FALSE))</f>
        <v/>
      </c>
      <c r="I3135" s="125" t="str">
        <f t="shared" si="116"/>
        <v/>
      </c>
      <c r="J3135" s="128"/>
    </row>
    <row r="3136" spans="1:10" ht="12.75" customHeight="1">
      <c r="A3136" s="148" t="str">
        <f>IF('TRI-3C'!$S$13="","",'TRI-3C'!$S$13)</f>
        <v>Reconocer la importancia del uso del casco y demás indumentaria de pro tección para protegerse de lesiones en actividades que requieran su uso</v>
      </c>
      <c r="B3136" s="149"/>
      <c r="C3136" s="149"/>
      <c r="D3136" s="150"/>
      <c r="E3136" s="150"/>
      <c r="F3136" s="126"/>
      <c r="G3136" s="122" t="str">
        <f>IF(A3136="","",VLOOKUP(J3121,'TRI-3C'!$B$18:$FH$61,18,FALSE))</f>
        <v/>
      </c>
      <c r="H3136" s="150"/>
      <c r="I3136" s="127" t="str">
        <f t="shared" si="116"/>
        <v/>
      </c>
      <c r="J3136" s="126"/>
    </row>
    <row r="3137" spans="1:10" ht="12.75" customHeight="1">
      <c r="A3137" s="147" t="str">
        <f>IF('TRI-3C'!$T$13="","",'TRI-3C'!$T$13)</f>
        <v>Reconocer situaciones problémicas en las actividades escolares para solucionarlas de forma creativa y con autonomía.</v>
      </c>
      <c r="B3137" s="139"/>
      <c r="C3137" s="139"/>
      <c r="F3137" s="128"/>
      <c r="G3137" s="124" t="str">
        <f>IF(A3137="","",VLOOKUP(J3121,'TRI-3C'!$B$18:$FH$61,19,FALSE))</f>
        <v/>
      </c>
      <c r="I3137" s="125" t="str">
        <f t="shared" si="116"/>
        <v/>
      </c>
      <c r="J3137" s="128"/>
    </row>
    <row r="3138" spans="1:10" ht="12.75" customHeight="1">
      <c r="A3138" s="148" t="str">
        <f>IF('TRI-3C'!$U$13="","",'TRI-3C'!$U$13)</f>
        <v>Seleccionar las prendas de vestir de acuerdo al estado climático (prendas para el frío / prendas para el calor).</v>
      </c>
      <c r="B3138" s="149"/>
      <c r="C3138" s="149"/>
      <c r="D3138" s="150"/>
      <c r="E3138" s="150"/>
      <c r="F3138" s="126"/>
      <c r="G3138" s="122" t="str">
        <f>IF(A3138="","",VLOOKUP(J3121,'TRI-3C'!$B$18:$FH$61,20,FALSE))</f>
        <v/>
      </c>
      <c r="H3138" s="150"/>
      <c r="I3138" s="127" t="str">
        <f t="shared" si="116"/>
        <v/>
      </c>
      <c r="J3138" s="126"/>
    </row>
    <row r="3139" spans="1:10" ht="12.75" customHeight="1">
      <c r="A3139" s="147" t="str">
        <f>IF('TRI-3C'!$V$13="","",'TRI-3C'!$V$13)</f>
        <v>Tomar decisiones con respecto a la elección de actividades, vestuario entre otros, en función de sus gustos y preferencias, argumentando las mismas.</v>
      </c>
      <c r="B3139" s="139"/>
      <c r="C3139" s="139"/>
      <c r="F3139" s="128"/>
      <c r="G3139" s="124" t="str">
        <f>IF(A3139="","",VLOOKUP(J3121,'TRI-3C'!$B$18:$FH$61,21,FALSE))</f>
        <v/>
      </c>
      <c r="I3139" s="125" t="str">
        <f t="shared" si="116"/>
        <v/>
      </c>
      <c r="J3139" s="128"/>
    </row>
    <row r="3140" spans="1:10" ht="12.75" customHeight="1">
      <c r="A3140" s="192" t="str">
        <f>IF('TRI-3C'!$W$13="","",'TRI-3C'!$W$13)</f>
        <v>Utilizar la cuchara, tenedor y el vaso cuando se alimenta de manera autónoma.</v>
      </c>
      <c r="B3140" s="154"/>
      <c r="C3140" s="154"/>
      <c r="D3140" s="154"/>
      <c r="E3140" s="154"/>
      <c r="F3140" s="155"/>
      <c r="G3140" s="122" t="str">
        <f>IF(A3140="","",VLOOKUP(J3121,'TRI-3C'!$B$18:$FH$61,22,FALSE))</f>
        <v/>
      </c>
      <c r="H3140" s="150"/>
      <c r="I3140" s="127" t="str">
        <f t="shared" si="116"/>
        <v/>
      </c>
      <c r="J3140" s="126"/>
    </row>
    <row r="3141" spans="1:10" ht="12.75" customHeight="1">
      <c r="A3141" s="147" t="str">
        <f>IF('TRI-3C'!$X$13="","",'TRI-3C'!$X$13)</f>
        <v>Vestirse y desvestirse de manera independiente con prendas de vestir sencillas. (D.EIB.10.5)</v>
      </c>
      <c r="B3141" s="139"/>
      <c r="C3141" s="139"/>
      <c r="F3141" s="128"/>
      <c r="G3141" s="124" t="str">
        <f>IF(A3141="","",VLOOKUP(J3121,'TRI-3C'!$B$18:$FH$61,23,FALSE))</f>
        <v/>
      </c>
      <c r="I3141" s="125" t="str">
        <f t="shared" si="116"/>
        <v/>
      </c>
      <c r="J3141" s="128"/>
    </row>
    <row r="3142" spans="1:10" ht="12.75" customHeight="1">
      <c r="A3142" s="165" t="str">
        <f>'BI-1T'!$A$8</f>
        <v>CONVIVENCIA</v>
      </c>
      <c r="B3142" s="149"/>
      <c r="C3142" s="149"/>
      <c r="D3142" s="150"/>
      <c r="E3142" s="150"/>
      <c r="F3142" s="126"/>
      <c r="G3142" s="122" t="str">
        <f>IF(A3142="","",VLOOKUP(J3121,'TRI-3C'!$B$18:$FH$61,24,FALSE))</f>
        <v/>
      </c>
      <c r="H3142" s="150"/>
      <c r="I3142" s="127"/>
      <c r="J3142" s="126"/>
    </row>
    <row r="3143" spans="1:10" ht="12.75" customHeight="1">
      <c r="A3143" s="147" t="str">
        <f>IF('TRI-3C'!$Z$13="","",'TRI-3C'!$Z$13)</f>
        <v>Apoyar y motivar a otras personas a participar en actividades grupales, particularmente a quienes muestran dificultades al hacerlo</v>
      </c>
      <c r="B3143" s="139"/>
      <c r="C3143" s="139"/>
      <c r="F3143" s="128"/>
      <c r="G3143" s="124" t="str">
        <f>IF(A3143="","",VLOOKUP(J3121,'TRI-3C'!$B$18:$FH$61,25,FALSE))</f>
        <v/>
      </c>
      <c r="I3143" s="125" t="str">
        <f t="shared" ref="I3143:I3157" si="117">IF(G3143="","",G3143)</f>
        <v/>
      </c>
      <c r="J3143" s="128"/>
    </row>
    <row r="3144" spans="1:10" ht="12.75" customHeight="1">
      <c r="A3144" s="148" t="str">
        <f>IF('TRI-3C'!$AA$13="","",'TRI-3C'!$AA$13)</f>
        <v>Asumir y respetar normas de convivencia en la institución de educación inicial y en el hogar acordadas con el adulto. (D.EIB.10.15.)</v>
      </c>
      <c r="B3144" s="158"/>
      <c r="C3144" s="158"/>
      <c r="D3144" s="158"/>
      <c r="E3144" s="158"/>
      <c r="F3144" s="159"/>
      <c r="G3144" s="122" t="str">
        <f>IF(A3144="","",VLOOKUP(J3121,'TRI-3C'!$B$18:$FH$61,26,FALSE))</f>
        <v/>
      </c>
      <c r="H3144" s="150"/>
      <c r="I3144" s="127" t="str">
        <f t="shared" si="117"/>
        <v/>
      </c>
      <c r="J3144" s="126"/>
    </row>
    <row r="3145" spans="1:10" ht="12.75" customHeight="1">
      <c r="A3145" s="11" t="str">
        <f>IF('TRI-3C'!$AB$13="","",'TRI-3C'!$AB$13)</f>
        <v>Colaborar en actividades que se desarrollan con otros niños y adultos de su entorno.</v>
      </c>
      <c r="B3145" s="156"/>
      <c r="C3145" s="156"/>
      <c r="D3145" s="156"/>
      <c r="E3145" s="156"/>
      <c r="F3145" s="157"/>
      <c r="G3145" s="124" t="str">
        <f>IF(A3145="","",VLOOKUP(J3121,'TRI-3C'!$B$18:$FH$61,27,FALSE))</f>
        <v/>
      </c>
      <c r="I3145" s="125" t="str">
        <f t="shared" si="117"/>
        <v/>
      </c>
      <c r="J3145" s="128"/>
    </row>
    <row r="3146" spans="1:10" ht="12.75" customHeight="1">
      <c r="A3146" s="148" t="str">
        <f>IF('TRI-3C'!$AC$13="","",'TRI-3C'!$AC$13)</f>
        <v>Demostrar actitudes de solidaridad ante situaciones de necesidad de sus compañeros y adultos de su entorno</v>
      </c>
      <c r="B3146" s="149"/>
      <c r="C3146" s="149"/>
      <c r="D3146" s="150"/>
      <c r="E3146" s="150"/>
      <c r="F3146" s="126"/>
      <c r="G3146" s="122" t="str">
        <f>IF(A3146="","",VLOOKUP(J3121,'TRI-3C'!$B$18:$FH$61,28,FALSE))</f>
        <v/>
      </c>
      <c r="H3146" s="150"/>
      <c r="I3146" s="127" t="str">
        <f t="shared" si="117"/>
        <v/>
      </c>
      <c r="J3146" s="126"/>
    </row>
    <row r="3147" spans="1:10" ht="12.75" customHeight="1">
      <c r="A314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147" s="139"/>
      <c r="C3147" s="139"/>
      <c r="F3147" s="128"/>
      <c r="G3147" s="124" t="str">
        <f>IF(A3147="","",VLOOKUP(J3121,'TRI-3C'!$B$18:$FH$61,29,FALSE))</f>
        <v/>
      </c>
      <c r="I3147" s="125" t="str">
        <f t="shared" si="117"/>
        <v/>
      </c>
      <c r="J3147" s="128"/>
    </row>
    <row r="3148" spans="1:10" ht="12.75" customHeight="1">
      <c r="A3148" s="148" t="str">
        <f>IF('TRI-3C'!$AE$13="","",'TRI-3C'!$AE$13)</f>
        <v>Demostrar preferencia de jugar la mayor parte del tiempo con un amigo estableciendo niveles de empatías más estables.</v>
      </c>
      <c r="B3148" s="149"/>
      <c r="C3148" s="149"/>
      <c r="D3148" s="150"/>
      <c r="E3148" s="150"/>
      <c r="F3148" s="126"/>
      <c r="G3148" s="122" t="str">
        <f>IF(A3148="","",VLOOKUP(J3121,'TRI-3C'!$B$18:$FH$61,30,FALSE))</f>
        <v/>
      </c>
      <c r="H3148" s="150"/>
      <c r="I3148" s="127" t="str">
        <f t="shared" si="117"/>
        <v/>
      </c>
      <c r="J3148" s="126"/>
    </row>
    <row r="3149" spans="1:10" ht="12.75" customHeight="1">
      <c r="A3149" s="147" t="str">
        <f>IF('TRI-3C'!$AF$13="","",'TRI-3C'!$AF$13)</f>
        <v>Demostrar sensibilidad ante deseos, emociones y sentimientos de otras personas.</v>
      </c>
      <c r="B3149" s="139"/>
      <c r="C3149" s="139"/>
      <c r="F3149" s="128"/>
      <c r="G3149" s="124" t="str">
        <f>IF(A3149="","",VLOOKUP(J3121,'TRI-3C'!$B$18:$FH$61,31,FALSE))</f>
        <v/>
      </c>
      <c r="I3149" s="125" t="str">
        <f t="shared" si="117"/>
        <v/>
      </c>
      <c r="J3149" s="128"/>
    </row>
    <row r="3150" spans="1:10" ht="12.75" customHeight="1">
      <c r="A3150" s="192" t="str">
        <f>IF('TRI-3C'!$AG$13="","",'TRI-3C'!$AG$13)</f>
        <v>Desarrollar la capacidad de esperar para obtener una recompensa mayor en el futuro.</v>
      </c>
      <c r="B3150" s="154"/>
      <c r="C3150" s="154"/>
      <c r="D3150" s="154"/>
      <c r="E3150" s="154"/>
      <c r="F3150" s="155"/>
      <c r="G3150" s="122" t="str">
        <f>IF(A3150="","",VLOOKUP(J3121,'TRI-3C'!$B$18:$FH$61,32,FALSE))</f>
        <v/>
      </c>
      <c r="H3150" s="150"/>
      <c r="I3150" s="127" t="str">
        <f t="shared" si="117"/>
        <v/>
      </c>
      <c r="J3150" s="126"/>
    </row>
    <row r="3151" spans="1:10" ht="12.75" customHeight="1">
      <c r="A3151" s="147" t="str">
        <f>IF('TRI-3C'!$AH$13="","",'TRI-3C'!$AH$13)</f>
        <v>Identificar instituciones y profesiones que brindan servicios a la comunidad y los roles que ellos cumplen.</v>
      </c>
      <c r="B3151" s="139"/>
      <c r="C3151" s="139"/>
      <c r="F3151" s="128"/>
      <c r="G3151" s="124" t="str">
        <f>IF(A3151="","",VLOOKUP(J3121,'TRI-3C'!$B$18:$FH$61,33,FALSE))</f>
        <v/>
      </c>
      <c r="I3151" s="125" t="str">
        <f t="shared" si="117"/>
        <v/>
      </c>
      <c r="J3151" s="128"/>
    </row>
    <row r="3152" spans="1:10" ht="12.75" customHeight="1">
      <c r="A3152" s="148" t="str">
        <f>IF('TRI-3C'!$AI$13="","",'TRI-3C'!$AI$13)</f>
        <v>Identificar las profesiones, oficios y ocupaciones que cumplen los miembros de su familia.</v>
      </c>
      <c r="B3152" s="149"/>
      <c r="C3152" s="149"/>
      <c r="D3152" s="150"/>
      <c r="E3152" s="150"/>
      <c r="F3152" s="126"/>
      <c r="G3152" s="122" t="str">
        <f>IF(A3152="","",VLOOKUP(J3121,'TRI-3C'!$B$18:$FH$61,34,FALSE))</f>
        <v/>
      </c>
      <c r="H3152" s="150"/>
      <c r="I3152" s="127" t="str">
        <f t="shared" si="117"/>
        <v/>
      </c>
      <c r="J3152" s="126"/>
    </row>
    <row r="3153" spans="1:10" ht="12.75" customHeight="1">
      <c r="A3153" s="147" t="str">
        <f>IF('TRI-3C'!$AJ$13="","",'TRI-3C'!$AJ$13)</f>
        <v>Incrementar su campo de interrelación con otras personas a más del grupo familiar y escolar interactuando con mayor facilidad.</v>
      </c>
      <c r="B3153" s="139"/>
      <c r="C3153" s="139"/>
      <c r="F3153" s="128"/>
      <c r="G3153" s="124" t="str">
        <f>IF(A3153="","",VLOOKUP(J3121,'TRI-3C'!$B$18:$FH$61,35,FALSE))</f>
        <v/>
      </c>
      <c r="I3153" s="125" t="str">
        <f t="shared" si="117"/>
        <v/>
      </c>
      <c r="J3153" s="128"/>
    </row>
    <row r="3154" spans="1:10" ht="12.75" customHeight="1">
      <c r="A315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3154" s="158"/>
      <c r="C3154" s="158"/>
      <c r="D3154" s="158"/>
      <c r="E3154" s="158"/>
      <c r="F3154" s="159"/>
      <c r="G3154" s="122" t="str">
        <f>IF(A3154="","",VLOOKUP(J3121,'TRI-3C'!$B$18:$FH$61,36,FALSE))</f>
        <v/>
      </c>
      <c r="H3154" s="150"/>
      <c r="I3154" s="127" t="str">
        <f t="shared" si="117"/>
        <v/>
      </c>
      <c r="J3154" s="126"/>
    </row>
    <row r="3155" spans="1:10" ht="12.75" customHeight="1">
      <c r="A3155" s="11" t="str">
        <f>IF('TRI-3C'!$AL$13="","",'TRI-3C'!$AL$13)</f>
        <v>Participar juegos grupales siguiendo las reglas y asumiendo roles que le permitan mantener un ambiente armónico con sus pares. (D.EIB.10.11.)</v>
      </c>
      <c r="B3155" s="156"/>
      <c r="C3155" s="156"/>
      <c r="D3155" s="156"/>
      <c r="E3155" s="156"/>
      <c r="F3155" s="157"/>
      <c r="G3155" s="124" t="str">
        <f>IF(A3155="","",VLOOKUP(J3121,'TRI-3C'!$B$18:$FH$61,37,FALSE))</f>
        <v/>
      </c>
      <c r="I3155" s="125" t="str">
        <f t="shared" si="117"/>
        <v/>
      </c>
      <c r="J3155" s="128"/>
    </row>
    <row r="3156" spans="1:10" ht="12.75" customHeight="1">
      <c r="A3156" s="148" t="str">
        <f>IF('TRI-3C'!$AM$13="","",'TRI-3C'!$AM$13)</f>
        <v>Practicar la costumbre de ahorrar para ocasiones y casos especiales</v>
      </c>
      <c r="B3156" s="149"/>
      <c r="C3156" s="149"/>
      <c r="D3156" s="150"/>
      <c r="E3156" s="150"/>
      <c r="F3156" s="126"/>
      <c r="G3156" s="122" t="str">
        <f>IF(A3156="","",VLOOKUP(J3121,'TRI-3C'!$B$18:$FH$61,38,FALSE))</f>
        <v/>
      </c>
      <c r="H3156" s="150"/>
      <c r="I3156" s="127" t="str">
        <f t="shared" si="117"/>
        <v/>
      </c>
      <c r="J3156" s="126"/>
    </row>
    <row r="3157" spans="1:10" ht="12.75" customHeight="1">
      <c r="A315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3157" s="139"/>
      <c r="C3157" s="139"/>
      <c r="F3157" s="128"/>
      <c r="G3157" s="124" t="str">
        <f>IF(A3157="","",VLOOKUP(J3121,'TRI-3C'!$B$18:$FH$61,39,FALSE))</f>
        <v/>
      </c>
      <c r="I3157" s="125" t="str">
        <f t="shared" si="117"/>
        <v/>
      </c>
      <c r="J3157" s="128"/>
    </row>
    <row r="3158" spans="1:10" ht="12.75" customHeight="1">
      <c r="A3158" s="165" t="str">
        <f>'BI-1T'!$A$9</f>
        <v>RELACIONES CON EL MEDIO NATURAL Y CULTURAL</v>
      </c>
      <c r="B3158" s="149"/>
      <c r="C3158" s="149"/>
      <c r="D3158" s="150"/>
      <c r="E3158" s="150"/>
      <c r="F3158" s="126"/>
      <c r="G3158" s="122" t="str">
        <f>IF(A3158="","",VLOOKUP(J3121,'TRI-3C'!$B$18:$FH$61,40,FALSE))</f>
        <v/>
      </c>
      <c r="H3158" s="150"/>
      <c r="I3158" s="127"/>
      <c r="J3158" s="126"/>
    </row>
    <row r="3159" spans="1:10" ht="12.75" customHeight="1">
      <c r="A315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3159" s="139"/>
      <c r="C3159" s="139"/>
      <c r="F3159" s="128"/>
      <c r="G3159" s="124" t="str">
        <f>IF(A3159="","",VLOOKUP(J3121,'TRI-3C'!$B$18:$FH$61,41,FALSE))</f>
        <v/>
      </c>
      <c r="I3159" s="125" t="str">
        <f t="shared" ref="I3159:I3178" si="118">IF(G3159="","",G3159)</f>
        <v/>
      </c>
      <c r="J3159" s="128"/>
    </row>
    <row r="3160" spans="1:10" ht="12.75" customHeight="1">
      <c r="A3160" s="192" t="str">
        <f>IF('TRI-3C'!$AQ$13="","",'TRI-3C'!$AQ$13)</f>
        <v>Construir conexiones emocionales con su contexto natural (plantas, animales, agua, tierra, aire) y social.</v>
      </c>
      <c r="B3160" s="154"/>
      <c r="C3160" s="154"/>
      <c r="D3160" s="154"/>
      <c r="E3160" s="154"/>
      <c r="F3160" s="155"/>
      <c r="G3160" s="122" t="str">
        <f>IF(A3160="","",VLOOKUP(J3121,'TRI-3C'!$B$18:$FH$61,42,FALSE))</f>
        <v/>
      </c>
      <c r="H3160" s="150"/>
      <c r="I3160" s="127" t="str">
        <f t="shared" si="118"/>
        <v/>
      </c>
      <c r="J3160" s="126"/>
    </row>
    <row r="3161" spans="1:10" ht="12.75" customHeight="1">
      <c r="A3161" s="147" t="str">
        <f>IF('TRI-3C'!$AR$13="","",'TRI-3C'!$AR$13)</f>
        <v>dentificar en las actividades diarias oportunidades para aprovechar los recursos y reducir los residuos para proteger el entorno natural</v>
      </c>
      <c r="B3161" s="139"/>
      <c r="C3161" s="139"/>
      <c r="F3161" s="128"/>
      <c r="G3161" s="124" t="str">
        <f>IF(A3161="","",VLOOKUP(J3121,'TRI-3C'!$B$18:$FH$61,43,FALSE))</f>
        <v/>
      </c>
      <c r="I3161" s="125" t="str">
        <f t="shared" si="118"/>
        <v/>
      </c>
      <c r="J3161" s="128"/>
    </row>
    <row r="3162" spans="1:10" ht="12.75" customHeight="1">
      <c r="A3162" s="148" t="str">
        <f>IF('TRI-3C'!$AS$13="","",'TRI-3C'!$AS$13)</f>
        <v>Diferenciar entre alimentos nutritivos y no nutritivos identificando los beneficios de una alimentación sana y saludable.</v>
      </c>
      <c r="B3162" s="149"/>
      <c r="C3162" s="149"/>
      <c r="D3162" s="150"/>
      <c r="E3162" s="150"/>
      <c r="F3162" s="126"/>
      <c r="G3162" s="122" t="str">
        <f>IF(A3162="","",VLOOKUP(J3121,'TRI-3C'!$B$18:$FH$61,44,FALSE))</f>
        <v/>
      </c>
      <c r="H3162" s="150"/>
      <c r="I3162" s="127" t="str">
        <f t="shared" si="118"/>
        <v/>
      </c>
      <c r="J3162" s="126"/>
    </row>
    <row r="3163" spans="1:10" ht="12.75" customHeight="1">
      <c r="A3163" s="147" t="str">
        <f>IF('TRI-3C'!$AT$13="","",'TRI-3C'!$AT$13)</f>
        <v>Diferenciar entre lo que le pertenece, lo que pertenece a los demás y lo que pertenece al grupo o comunidad.</v>
      </c>
      <c r="B3163" s="139"/>
      <c r="C3163" s="139"/>
      <c r="F3163" s="128"/>
      <c r="G3163" s="124" t="str">
        <f>IF(A3163="","",VLOOKUP(J3121,'TRI-3C'!$B$18:$FH$61,45,FALSE))</f>
        <v/>
      </c>
      <c r="I3163" s="125" t="str">
        <f t="shared" si="118"/>
        <v/>
      </c>
      <c r="J3163" s="128"/>
    </row>
    <row r="3164" spans="1:10" ht="12.75" customHeight="1">
      <c r="A3164" s="148" t="str">
        <f>IF('TRI-3C'!$AU$13="","",'TRI-3C'!$AU$13)</f>
        <v>Diferenciar los seres vivos y elementos no vivos de su entorno explorando su mundo natural.</v>
      </c>
      <c r="B3164" s="158"/>
      <c r="C3164" s="158"/>
      <c r="D3164" s="158"/>
      <c r="E3164" s="158"/>
      <c r="F3164" s="159"/>
      <c r="G3164" s="122" t="str">
        <f>IF(A3164="","",VLOOKUP(J3121,'TRI-3C'!$B$18:$FH$61,46,FALSE))</f>
        <v/>
      </c>
      <c r="H3164" s="150"/>
      <c r="I3164" s="127" t="str">
        <f t="shared" si="118"/>
        <v/>
      </c>
      <c r="J3164" s="126"/>
    </row>
    <row r="3165" spans="1:10" ht="12.75" customHeight="1">
      <c r="A3165" s="11" t="str">
        <f>IF('TRI-3C'!$AV$13="","",'TRI-3C'!$AV$13)</f>
        <v>Establecer comparaciones entre los elementos del entorno a través de la discriminación sensorial.</v>
      </c>
      <c r="B3165" s="156"/>
      <c r="C3165" s="156"/>
      <c r="D3165" s="156"/>
      <c r="E3165" s="156"/>
      <c r="F3165" s="157"/>
      <c r="G3165" s="124" t="str">
        <f>IF(A3165="","",VLOOKUP(J3121,'TRI-3C'!$B$18:$FH$61,47,FALSE))</f>
        <v/>
      </c>
      <c r="I3165" s="125" t="str">
        <f t="shared" si="118"/>
        <v/>
      </c>
      <c r="J3165" s="128"/>
    </row>
    <row r="3166" spans="1:10" ht="12.75" customHeight="1">
      <c r="A3166" s="148" t="str">
        <f>IF('TRI-3C'!$AW$13="","",'TRI-3C'!$AW$13)</f>
        <v>Explorar e identificar los diferentes elementos y fenómenos del entorno natural mediante procesos que propicien la indagación.</v>
      </c>
      <c r="B3166" s="149"/>
      <c r="C3166" s="149"/>
      <c r="D3166" s="150"/>
      <c r="E3166" s="150"/>
      <c r="F3166" s="126"/>
      <c r="G3166" s="122" t="str">
        <f>IF(A3166="","",VLOOKUP(J3121,'TRI-3C'!$B$18:$FH$61,48,FALSE))</f>
        <v/>
      </c>
      <c r="H3166" s="150"/>
      <c r="I3166" s="127" t="str">
        <f t="shared" si="118"/>
        <v/>
      </c>
      <c r="J3166" s="126"/>
    </row>
    <row r="3167" spans="1:10" ht="12.75" customHeight="1">
      <c r="A3167" s="147" t="str">
        <f>IF('TRI-3C'!$AX$13="","",'TRI-3C'!$AX$13)</f>
        <v>Identificar características de las plantas por su utilidad, estableciendo diferencias entre ellas.</v>
      </c>
      <c r="B3167" s="139"/>
      <c r="C3167" s="139"/>
      <c r="F3167" s="128"/>
      <c r="G3167" s="124" t="str">
        <f>IF(A3167="","",VLOOKUP(J3121,'TRI-3C'!$B$18:$FH$61,49,FALSE))</f>
        <v/>
      </c>
      <c r="I3167" s="125" t="str">
        <f t="shared" si="118"/>
        <v/>
      </c>
      <c r="J3167" s="128"/>
    </row>
    <row r="3168" spans="1:10" ht="12.75" customHeight="1">
      <c r="A3168" s="148" t="str">
        <f>IF('TRI-3C'!$AY$13="","",'TRI-3C'!$AY$13)</f>
        <v>Identificar las características de los animales domésticos y silvestres estableciendo las diferencias entre ellos.</v>
      </c>
      <c r="B3168" s="149"/>
      <c r="C3168" s="149"/>
      <c r="D3168" s="150"/>
      <c r="E3168" s="150"/>
      <c r="F3168" s="126"/>
      <c r="G3168" s="122" t="str">
        <f>IF(A3168="","",VLOOKUP(J3121,'TRI-3C'!$B$18:$FH$61,50,FALSE))</f>
        <v/>
      </c>
      <c r="H3168" s="150"/>
      <c r="I3168" s="127" t="str">
        <f t="shared" si="118"/>
        <v/>
      </c>
      <c r="J3168" s="126"/>
    </row>
    <row r="3169" spans="1:10" ht="12.75" customHeight="1">
      <c r="A3169" s="147" t="str">
        <f>IF('TRI-3C'!$AZ$13="","",'TRI-3C'!$AZ$13)</f>
        <v>Identificar las características del mar y reconocerlo como una parte integral del territorio nacional</v>
      </c>
      <c r="B3169" s="139"/>
      <c r="C3169" s="139"/>
      <c r="F3169" s="128"/>
      <c r="G3169" s="124" t="str">
        <f>IF(A3169="","",VLOOKUP(J3121,'TRI-3C'!$B$18:$FH$61,51,FALSE))</f>
        <v/>
      </c>
      <c r="I3169" s="125" t="str">
        <f t="shared" si="118"/>
        <v/>
      </c>
      <c r="J3169" s="128"/>
    </row>
    <row r="3170" spans="1:10" ht="12.75" customHeight="1">
      <c r="A3170" s="192" t="str">
        <f>IF('TRI-3C'!$BA$13="","",'TRI-3C'!$BA$13)</f>
        <v>Identificar prácticas socioculturales de su localidad demostrando curiosidad ante sus tradiciones.</v>
      </c>
      <c r="B3170" s="154"/>
      <c r="C3170" s="154"/>
      <c r="D3170" s="154"/>
      <c r="E3170" s="154"/>
      <c r="F3170" s="155"/>
      <c r="G3170" s="122" t="str">
        <f>IF(A3170="","",VLOOKUP(J3121,'TRI-3C'!$B$18:$FH$61,52,FALSE))</f>
        <v/>
      </c>
      <c r="H3170" s="150"/>
      <c r="I3170" s="127" t="str">
        <f t="shared" si="118"/>
        <v/>
      </c>
      <c r="J3170" s="126"/>
    </row>
    <row r="3171" spans="1:10" ht="12.75" customHeight="1">
      <c r="A3171" s="147" t="str">
        <f>IF('TRI-3C'!$BB$13="","",'TRI-3C'!$BB$13)</f>
        <v>Observar el proceso del ciclo vital de las plantas mediante actividades de experimentación.</v>
      </c>
      <c r="B3171" s="139"/>
      <c r="C3171" s="139"/>
      <c r="F3171" s="128"/>
      <c r="G3171" s="124" t="str">
        <f>IF(A3171="","",VLOOKUP(J3121,'TRI-3C'!$B$18:$FH$61,53,FALSE))</f>
        <v/>
      </c>
      <c r="I3171" s="125" t="str">
        <f t="shared" si="118"/>
        <v/>
      </c>
      <c r="J3171" s="128"/>
    </row>
    <row r="3172" spans="1:10" ht="12.75" customHeight="1">
      <c r="A3172" s="148" t="str">
        <f>IF('TRI-3C'!$BC$13="","",'TRI-3C'!$BC$13)</f>
        <v>Participar en actividades lúdicas para identificar prácticas de movilidad que ayudan a cuidar el planeta</v>
      </c>
      <c r="B3172" s="149"/>
      <c r="C3172" s="149"/>
      <c r="D3172" s="150"/>
      <c r="E3172" s="150"/>
      <c r="F3172" s="126"/>
      <c r="G3172" s="122" t="str">
        <f>IF(A3172="","",VLOOKUP(J3121,'TRI-3C'!$B$18:$FH$61,54,FALSE))</f>
        <v/>
      </c>
      <c r="H3172" s="150"/>
      <c r="I3172" s="127" t="str">
        <f t="shared" si="118"/>
        <v/>
      </c>
      <c r="J3172" s="126"/>
    </row>
    <row r="3173" spans="1:10" ht="12.75" customHeight="1">
      <c r="A3173" s="147" t="str">
        <f>IF('TRI-3C'!$BD$13="","",'TRI-3C'!$BD$13)</f>
        <v>Participar en algunas prácticas tradicionales de su entorno disfrutando y respetando las diferentes manifestaciones culturales</v>
      </c>
      <c r="B3173" s="139"/>
      <c r="C3173" s="139"/>
      <c r="F3173" s="128"/>
      <c r="G3173" s="124" t="str">
        <f>IF(A3173="","",VLOOKUP(J3121,'TRI-3C'!$B$18:$FH$61,55,FALSE))</f>
        <v/>
      </c>
      <c r="I3173" s="125" t="str">
        <f t="shared" si="118"/>
        <v/>
      </c>
      <c r="J3173" s="128"/>
    </row>
    <row r="3174" spans="1:10" ht="12.75" customHeight="1">
      <c r="A3174" s="148" t="str">
        <f>IF('TRI-3C'!$BE$13="","",'TRI-3C'!$BE$13)</f>
        <v>Practicar hábitos de cuidado y conservación del medio ambiente que eviten la contaminación del aire, suelo y agua. (D.EIB.10.19.)</v>
      </c>
      <c r="B3174" s="158"/>
      <c r="C3174" s="158"/>
      <c r="D3174" s="158"/>
      <c r="E3174" s="158"/>
      <c r="F3174" s="159"/>
      <c r="G3174" s="122" t="str">
        <f>IF(A3174="","",VLOOKUP(J3121,'TRI-3C'!$B$18:$FH$61,56,FALSE))</f>
        <v/>
      </c>
      <c r="H3174" s="150"/>
      <c r="I3174" s="127" t="str">
        <f t="shared" si="118"/>
        <v/>
      </c>
      <c r="J3174" s="126"/>
    </row>
    <row r="3175" spans="1:10" ht="12.75" customHeight="1">
      <c r="A3175" s="11" t="str">
        <f>IF('TRI-3C'!$BF$13="","",'TRI-3C'!$BF$13)</f>
        <v>Realizar acciones de cuidado y protección de plantas y animales de su entorno erradicando actitudes de maltrato.</v>
      </c>
      <c r="B3175" s="156"/>
      <c r="C3175" s="156"/>
      <c r="D3175" s="156"/>
      <c r="E3175" s="156"/>
      <c r="F3175" s="157"/>
      <c r="G3175" s="124" t="str">
        <f>IF(A3175="","",VLOOKUP(J3121,'TRI-3C'!$B$18:$FH$61,57,FALSE))</f>
        <v/>
      </c>
      <c r="I3175" s="125" t="str">
        <f t="shared" si="118"/>
        <v/>
      </c>
      <c r="J3175" s="128"/>
    </row>
    <row r="3176" spans="1:10" ht="12.75" customHeight="1">
      <c r="A3176" s="148" t="str">
        <f>IF('TRI-3C'!$BG$13="","",'TRI-3C'!$BG$13)</f>
        <v>Reconocer cómo las personas utilizan el dinero en su entorno familiar para satisfacer sus necesidades y deseos</v>
      </c>
      <c r="B3176" s="149"/>
      <c r="C3176" s="149"/>
      <c r="D3176" s="150"/>
      <c r="E3176" s="150"/>
      <c r="F3176" s="126"/>
      <c r="G3176" s="122" t="str">
        <f>IF(A3176="","",VLOOKUP(J3121,'TRI-3C'!$B$18:$FH$61,58,FALSE))</f>
        <v/>
      </c>
      <c r="H3176" s="150"/>
      <c r="I3176" s="127" t="str">
        <f t="shared" si="118"/>
        <v/>
      </c>
      <c r="J3176" s="126"/>
    </row>
    <row r="3177" spans="1:10" ht="12.75" customHeight="1">
      <c r="A3177" s="147" t="str">
        <f>IF('TRI-3C'!$BH$13="","",'TRI-3C'!$BH$13)</f>
        <v>Reconocer las consecuencias de no cuidar sus pertenencias.</v>
      </c>
      <c r="B3177" s="139"/>
      <c r="C3177" s="139"/>
      <c r="F3177" s="128"/>
      <c r="G3177" s="124" t="str">
        <f>IF(A3177="","",VLOOKUP(J3121,'TRI-3C'!$B$18:$FH$61,59,FALSE))</f>
        <v/>
      </c>
      <c r="I3177" s="125" t="str">
        <f t="shared" si="118"/>
        <v/>
      </c>
      <c r="J3177" s="128"/>
    </row>
    <row r="3178" spans="1:10" ht="12.75" customHeight="1">
      <c r="A317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3178" s="149"/>
      <c r="C3178" s="149"/>
      <c r="D3178" s="150"/>
      <c r="E3178" s="150"/>
      <c r="F3178" s="126"/>
      <c r="G3178" s="122" t="str">
        <f>IF(A3178="","",VLOOKUP(J3121,'TRI-3C'!$B$18:$FH$61,60,FALSE))</f>
        <v/>
      </c>
      <c r="H3178" s="150"/>
      <c r="I3178" s="127" t="str">
        <f t="shared" si="118"/>
        <v/>
      </c>
      <c r="J3178" s="126"/>
    </row>
    <row r="3179" spans="1:10" ht="12.75" customHeight="1">
      <c r="A3179" s="164" t="str">
        <f>'BI-1T'!$A$10</f>
        <v>RELACIONES LOGICAS MATEMATICAS</v>
      </c>
      <c r="B3179" s="139"/>
      <c r="C3179" s="139"/>
      <c r="F3179" s="128"/>
      <c r="G3179" s="124" t="str">
        <f>IF(A3179="","",VLOOKUP(J3121,'TRI-3C'!$B$18:$FH$61,61,FALSE))</f>
        <v/>
      </c>
      <c r="I3179" s="125"/>
      <c r="J3179" s="128"/>
    </row>
    <row r="3180" spans="1:10" ht="12.75" customHeight="1">
      <c r="A3180" s="192" t="str">
        <f>IF('TRI-3C'!$BK$13="","",'TRI-3C'!$BK$13)</f>
        <v>Asociar las formas de los objetos del entorno con figuras geométricas bidimensionales</v>
      </c>
      <c r="B3180" s="154"/>
      <c r="C3180" s="154"/>
      <c r="D3180" s="154"/>
      <c r="E3180" s="154"/>
      <c r="F3180" s="155"/>
      <c r="G3180" s="122" t="str">
        <f>IF(A3180="","",VLOOKUP(J3121,'TRI-3C'!$B$18:$FH$61,62,FALSE))</f>
        <v/>
      </c>
      <c r="H3180" s="150"/>
      <c r="I3180" s="127" t="str">
        <f t="shared" ref="I3180:I3201" si="119">IF(G3180="","",G3180)</f>
        <v/>
      </c>
      <c r="J3180" s="126"/>
    </row>
    <row r="3181" spans="1:10" ht="12.75" customHeight="1">
      <c r="A3181" s="147" t="str">
        <f>IF('TRI-3C'!$BL$13="","",'TRI-3C'!$BL$13)</f>
        <v>Clasificar objetos con dos atributos (tamaño, color o forma).</v>
      </c>
      <c r="B3181" s="139"/>
      <c r="C3181" s="139"/>
      <c r="F3181" s="128"/>
      <c r="G3181" s="124" t="str">
        <f>IF(A3181="","",VLOOKUP(J3121,'TRI-3C'!$B$18:$FH$61,63,FALSE))</f>
        <v/>
      </c>
      <c r="I3181" s="125" t="str">
        <f t="shared" si="119"/>
        <v/>
      </c>
      <c r="J3181" s="128"/>
    </row>
    <row r="3182" spans="1:10" ht="12.75" customHeight="1">
      <c r="A3182" s="148" t="str">
        <f>IF('TRI-3C'!$BM$13="","",'TRI-3C'!$BM$13)</f>
        <v>Comparar y armar colecciones de más, igual y menos objetos.</v>
      </c>
      <c r="B3182" s="149"/>
      <c r="C3182" s="149"/>
      <c r="D3182" s="150"/>
      <c r="E3182" s="150"/>
      <c r="F3182" s="126"/>
      <c r="G3182" s="122" t="str">
        <f>IF(A3182="","",VLOOKUP(J3121,'TRI-3C'!$B$18:$FH$61,64,FALSE))</f>
        <v/>
      </c>
      <c r="H3182" s="150"/>
      <c r="I3182" s="127" t="str">
        <f t="shared" si="119"/>
        <v/>
      </c>
      <c r="J3182" s="126"/>
    </row>
    <row r="3183" spans="1:10" ht="12.75" customHeight="1">
      <c r="A3183" s="147" t="str">
        <f>IF('TRI-3C'!$BN$13="","",'TRI-3C'!$BN$13)</f>
        <v>Comparar y ordenar secuencialmente un conjunto pequeño de objetos de acuerdo con su tamaño.</v>
      </c>
      <c r="B3183" s="139"/>
      <c r="C3183" s="139"/>
      <c r="F3183" s="128"/>
      <c r="G3183" s="124" t="str">
        <f>IF(A3183="","",VLOOKUP(J3121,'TRI-3C'!$B$18:$FH$61,65,FALSE))</f>
        <v/>
      </c>
      <c r="I3183" s="125" t="str">
        <f t="shared" si="119"/>
        <v/>
      </c>
      <c r="J3183" s="128"/>
    </row>
    <row r="3184" spans="1:10" ht="12.75" customHeight="1">
      <c r="A3184" s="148" t="str">
        <f>IF('TRI-3C'!$BO$13="","",'TRI-3C'!$BO$13)</f>
        <v>Comprender la relación de número-cantidad hasta el 10.</v>
      </c>
      <c r="B3184" s="158"/>
      <c r="C3184" s="158"/>
      <c r="D3184" s="158"/>
      <c r="E3184" s="158"/>
      <c r="F3184" s="159"/>
      <c r="G3184" s="122" t="str">
        <f>IF(A3184="","",VLOOKUP(J3121,'TRI-3C'!$B$18:$FH$61,66,FALSE))</f>
        <v/>
      </c>
      <c r="H3184" s="150"/>
      <c r="I3184" s="127" t="str">
        <f t="shared" si="119"/>
        <v/>
      </c>
      <c r="J3184" s="126"/>
    </row>
    <row r="3185" spans="1:10" ht="12.75" customHeight="1">
      <c r="A3185" s="11" t="str">
        <f>IF('TRI-3C'!$BP$13="","",'TRI-3C'!$BP$13)</f>
        <v>Comprender la relación del numeral (representación simbólica del número) con la cantidad hasta el 5.</v>
      </c>
      <c r="B3185" s="156"/>
      <c r="C3185" s="156"/>
      <c r="D3185" s="156"/>
      <c r="E3185" s="156"/>
      <c r="F3185" s="157"/>
      <c r="G3185" s="124" t="str">
        <f>IF(A3185="","",VLOOKUP(J3121,'TRI-3C'!$B$18:$FH$61,67,FALSE))</f>
        <v/>
      </c>
      <c r="I3185" s="125" t="str">
        <f t="shared" si="119"/>
        <v/>
      </c>
      <c r="J3185" s="128"/>
    </row>
    <row r="3186" spans="1:10" ht="12.75" customHeight="1">
      <c r="A3186" s="148" t="str">
        <f>IF('TRI-3C'!$BQ$13="","",'TRI-3C'!$BQ$13)</f>
        <v>Contar oralmente del 1 al 15 con secuencia numérica.</v>
      </c>
      <c r="B3186" s="149"/>
      <c r="C3186" s="149"/>
      <c r="D3186" s="150"/>
      <c r="E3186" s="150"/>
      <c r="F3186" s="126"/>
      <c r="G3186" s="122" t="str">
        <f>IF(A3186="","",VLOOKUP(J3121,'TRI-3C'!$B$18:$FH$61,68,FALSE))</f>
        <v/>
      </c>
      <c r="H3186" s="150"/>
      <c r="I3186" s="127" t="str">
        <f t="shared" si="119"/>
        <v/>
      </c>
      <c r="J3186" s="126"/>
    </row>
    <row r="3187" spans="1:10" ht="12.75" customHeight="1">
      <c r="A3187" s="147" t="str">
        <f>IF('TRI-3C'!$BR$13="","",'TRI-3C'!$BR$13)</f>
        <v>Continuar y reproducir patrones simples con objetos concretos y representaciones gráficas.</v>
      </c>
      <c r="B3187" s="139"/>
      <c r="C3187" s="139"/>
      <c r="F3187" s="128"/>
      <c r="G3187" s="124" t="str">
        <f>IF(A3187="","",VLOOKUP(J3121,'TRI-3C'!$B$18:$FH$61,69,FALSE))</f>
        <v/>
      </c>
      <c r="I3187" s="125" t="str">
        <f t="shared" si="119"/>
        <v/>
      </c>
      <c r="J3187" s="128"/>
    </row>
    <row r="3188" spans="1:10" ht="12.75" customHeight="1">
      <c r="A3188" s="148" t="str">
        <f>IF('TRI-3C'!$BS$13="","",'TRI-3C'!$BS$13)</f>
        <v>Establecer la relación de correspondencia entre los elementos de colecciones de objetos.</v>
      </c>
      <c r="B3188" s="149"/>
      <c r="C3188" s="149"/>
      <c r="D3188" s="150"/>
      <c r="E3188" s="150"/>
      <c r="F3188" s="126"/>
      <c r="G3188" s="122" t="str">
        <f>IF(A3188="","",VLOOKUP(J3121,'TRI-3C'!$B$18:$FH$61,70,FALSE))</f>
        <v/>
      </c>
      <c r="H3188" s="150"/>
      <c r="I3188" s="127" t="str">
        <f t="shared" si="119"/>
        <v/>
      </c>
      <c r="J3188" s="126"/>
    </row>
    <row r="3189" spans="1:10" ht="12.75" customHeight="1">
      <c r="A3189" s="147" t="str">
        <f>IF('TRI-3C'!$BT$13="","",'TRI-3C'!$BT$13)</f>
        <v>Identificar características de mañana, tarde y noche</v>
      </c>
      <c r="B3189" s="139"/>
      <c r="C3189" s="139"/>
      <c r="F3189" s="128"/>
      <c r="G3189" s="124" t="str">
        <f>IF(A3189="","",VLOOKUP(J3121,'TRI-3C'!$B$18:$FH$61,71,FALSE))</f>
        <v/>
      </c>
      <c r="I3189" s="125" t="str">
        <f t="shared" si="119"/>
        <v/>
      </c>
      <c r="J3189" s="128"/>
    </row>
    <row r="3190" spans="1:10" ht="12.75" customHeight="1">
      <c r="A3190" s="192" t="str">
        <f>IF('TRI-3C'!$BU$13="","",'TRI-3C'!$BU$13)</f>
        <v>Identificar en los objetos las nociones de medida: largo/ corto, grueso/delgado.</v>
      </c>
      <c r="B3190" s="154"/>
      <c r="C3190" s="154"/>
      <c r="D3190" s="154"/>
      <c r="E3190" s="154"/>
      <c r="F3190" s="155"/>
      <c r="G3190" s="122" t="str">
        <f>IF(A3190="","",VLOOKUP(J3121,'TRI-3C'!$B$18:$FH$61,72,FALSE))</f>
        <v/>
      </c>
      <c r="H3190" s="150"/>
      <c r="I3190" s="127" t="str">
        <f t="shared" si="119"/>
        <v/>
      </c>
      <c r="J3190" s="126"/>
    </row>
    <row r="3191" spans="1:10" ht="12.75" customHeight="1">
      <c r="A3191" s="147" t="str">
        <f>IF('TRI-3C'!$BV$13="","",'TRI-3C'!$BV$13)</f>
        <v>Identificar figuras geométricas básicas: círculo, cuadrado y triángulo en objetos del entorno y en representaciones gráficas.</v>
      </c>
      <c r="B3191" s="139"/>
      <c r="C3191" s="139"/>
      <c r="F3191" s="128"/>
      <c r="G3191" s="124" t="str">
        <f>IF(A3191="","",VLOOKUP(J3121,'TRI-3C'!$B$18:$FH$61,73,FALSE))</f>
        <v/>
      </c>
      <c r="I3191" s="125" t="str">
        <f t="shared" si="119"/>
        <v/>
      </c>
      <c r="J3191" s="128"/>
    </row>
    <row r="3192" spans="1:10" ht="12.75" customHeight="1">
      <c r="A3192" s="148" t="str">
        <f>IF('TRI-3C'!$BW$13="","",'TRI-3C'!$BW$13)</f>
        <v>Identificar la diferencia entre lo que se desea y lo que se necesita</v>
      </c>
      <c r="B3192" s="149"/>
      <c r="C3192" s="149"/>
      <c r="D3192" s="150"/>
      <c r="E3192" s="150"/>
      <c r="F3192" s="126"/>
      <c r="G3192" s="122" t="str">
        <f>IF(A3192="","",VLOOKUP(J3121,'TRI-3C'!$B$18:$FH$61,74,FALSE))</f>
        <v/>
      </c>
      <c r="H3192" s="150"/>
      <c r="I3192" s="127" t="str">
        <f t="shared" si="119"/>
        <v/>
      </c>
      <c r="J3192" s="126"/>
    </row>
    <row r="3193" spans="1:10" ht="12.75" customHeight="1">
      <c r="A3193" s="147" t="str">
        <f>IF('TRI-3C'!$BX$13="","",'TRI-3C'!$BX$13)</f>
        <v>Identificar las nociones de tiempo en acciones que siceden antes, ahora y después</v>
      </c>
      <c r="B3193" s="139"/>
      <c r="C3193" s="139"/>
      <c r="F3193" s="128"/>
      <c r="G3193" s="124" t="str">
        <f>IF(A3193="","",VLOOKUP(J3121,'TRI-3C'!$B$18:$FH$61,75,FALSE))</f>
        <v/>
      </c>
      <c r="I3193" s="125" t="str">
        <f t="shared" si="119"/>
        <v/>
      </c>
      <c r="J3193" s="128"/>
    </row>
    <row r="3194" spans="1:10" ht="12.75" customHeight="1">
      <c r="A3194" s="148" t="str">
        <f>IF('TRI-3C'!$BY$13="","",'TRI-3C'!$BY$13)</f>
        <v>Identificar los números de emergencia a través de actividades lúdicas, y reconocer cuándo pedir ayuda en situaciones sencillas.</v>
      </c>
      <c r="B3194" s="158"/>
      <c r="C3194" s="158"/>
      <c r="D3194" s="158"/>
      <c r="E3194" s="158"/>
      <c r="F3194" s="159"/>
      <c r="G3194" s="122" t="str">
        <f>IF(A3194="","",VLOOKUP(J3121,'TRI-3C'!$B$18:$FH$61,76,FALSE))</f>
        <v/>
      </c>
      <c r="H3194" s="150"/>
      <c r="I3194" s="127" t="str">
        <f t="shared" si="119"/>
        <v/>
      </c>
      <c r="J3194" s="126"/>
    </row>
    <row r="3195" spans="1:10" ht="12.75" customHeight="1">
      <c r="A3195" s="11" t="str">
        <f>IF('TRI-3C'!$BZ$13="","",'TRI-3C'!$BZ$13)</f>
        <v>Identificar semejanzas y diferencias en objetos del entorno con criterios de forma, color y tamaño</v>
      </c>
      <c r="B3195" s="156"/>
      <c r="C3195" s="156"/>
      <c r="D3195" s="156"/>
      <c r="E3195" s="156"/>
      <c r="F3195" s="157"/>
      <c r="G3195" s="124" t="str">
        <f>IF(A3195="","",VLOOKUP(J3121,'TRI-3C'!$B$18:$FH$61,77,FALSE))</f>
        <v/>
      </c>
      <c r="I3195" s="125" t="str">
        <f t="shared" si="119"/>
        <v/>
      </c>
      <c r="J3195" s="128"/>
    </row>
    <row r="3196" spans="1:10" ht="12.75" customHeight="1">
      <c r="A3196" s="148" t="str">
        <f>IF('TRI-3C'!$CA$13="","",'TRI-3C'!$CA$13)</f>
        <v>Ordenar en secuencias lógica sucesos de hasta cinco eventos en representaciones gráficas de sus actividades de la rutina diaria y en escenas de cuentos</v>
      </c>
      <c r="B3196" s="149"/>
      <c r="C3196" s="149"/>
      <c r="D3196" s="150"/>
      <c r="E3196" s="150"/>
      <c r="F3196" s="126"/>
      <c r="G3196" s="122" t="str">
        <f>IF(A3196="","",VLOOKUP(J3121,'TRI-3C'!$B$18:$FH$61,78,FALSE))</f>
        <v/>
      </c>
      <c r="H3196" s="150"/>
      <c r="I3196" s="127" t="str">
        <f t="shared" si="119"/>
        <v/>
      </c>
      <c r="J3196" s="126"/>
    </row>
    <row r="3197" spans="1:10" ht="12.75" customHeight="1">
      <c r="A3197" s="147" t="str">
        <f>IF('TRI-3C'!$CB$13="","",'TRI-3C'!$CB$13)</f>
        <v>Reconocer billetes y monedas en situaciones de la vida real</v>
      </c>
      <c r="B3197" s="139"/>
      <c r="C3197" s="139"/>
      <c r="F3197" s="128"/>
      <c r="G3197" s="124" t="str">
        <f>IF(A3197="","",VLOOKUP(J3121,'TRI-3C'!$B$18:$FH$61,79,FALSE))</f>
        <v/>
      </c>
      <c r="I3197" s="125" t="str">
        <f t="shared" si="119"/>
        <v/>
      </c>
      <c r="J3197" s="128"/>
    </row>
    <row r="3198" spans="1:10" ht="12.75" customHeight="1">
      <c r="A319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3198" s="149"/>
      <c r="C3198" s="149"/>
      <c r="D3198" s="150"/>
      <c r="E3198" s="150"/>
      <c r="F3198" s="126"/>
      <c r="G3198" s="122" t="str">
        <f>IF(A3198="","",VLOOKUP(J3121,'TRI-3C'!$B$18:$FH$61,80,FALSE))</f>
        <v/>
      </c>
      <c r="H3198" s="150"/>
      <c r="I3198" s="127" t="str">
        <f t="shared" si="119"/>
        <v/>
      </c>
      <c r="J3198" s="126"/>
    </row>
    <row r="3199" spans="1:10" ht="12.75" customHeight="1">
      <c r="A3199" s="147" t="str">
        <f>IF('TRI-3C'!$CD$13="","",'TRI-3C'!$CD$13)</f>
        <v>Reconocer los colores secundarios en objetos e imágenes del entorno.</v>
      </c>
      <c r="B3199" s="139"/>
      <c r="C3199" s="139"/>
      <c r="F3199" s="128"/>
      <c r="G3199" s="124" t="str">
        <f>IF(A3199="","",VLOOKUP(J3121,'TRI-3C'!$B$18:$FH$61,81,FALSE))</f>
        <v/>
      </c>
      <c r="I3199" s="125" t="str">
        <f t="shared" si="119"/>
        <v/>
      </c>
      <c r="J3199" s="128"/>
    </row>
    <row r="3200" spans="1:10" ht="12.75" customHeight="1">
      <c r="A320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3200" s="154"/>
      <c r="C3200" s="154"/>
      <c r="D3200" s="154"/>
      <c r="E3200" s="154"/>
      <c r="F3200" s="155"/>
      <c r="G3200" s="122" t="str">
        <f>IF(A3200="","",VLOOKUP(J3121,'TRI-3C'!$B$18:$FH$61,82,FALSE))</f>
        <v/>
      </c>
      <c r="H3200" s="150"/>
      <c r="I3200" s="127" t="str">
        <f t="shared" si="119"/>
        <v/>
      </c>
      <c r="J3200" s="126"/>
    </row>
    <row r="3201" spans="1:10" ht="12.75" customHeight="1">
      <c r="A3201" s="147" t="str">
        <f>IF('TRI-3C'!$CF$13="","",'TRI-3C'!$CF$13)</f>
        <v>Relacionar las distintas formas de adquirir dinero con el trabajo y el esfuerzo.</v>
      </c>
      <c r="B3201" s="139"/>
      <c r="C3201" s="139"/>
      <c r="F3201" s="128"/>
      <c r="G3201" s="124" t="str">
        <f>IF(A3201="","",VLOOKUP(J3121,'TRI-3C'!$B$18:$FH$61,83,FALSE))</f>
        <v/>
      </c>
      <c r="I3201" s="125" t="str">
        <f t="shared" si="119"/>
        <v/>
      </c>
      <c r="J3201" s="128"/>
    </row>
    <row r="3202" spans="1:10" ht="12.75" customHeight="1">
      <c r="A3202" s="165" t="str">
        <f>'BI-1T'!$A$11</f>
        <v>COMPRENSIÓN Y EXPRESION DEL LENGUAJE</v>
      </c>
      <c r="B3202" s="149"/>
      <c r="C3202" s="149"/>
      <c r="D3202" s="150"/>
      <c r="E3202" s="150"/>
      <c r="F3202" s="126"/>
      <c r="G3202" s="122" t="str">
        <f>IF(A3202="","",VLOOKUP(J3121,'TRI-3C'!$B$18:$FH$61,84,FALSE))</f>
        <v/>
      </c>
      <c r="H3202" s="150"/>
      <c r="I3202" s="127"/>
      <c r="J3202" s="126"/>
    </row>
    <row r="3203" spans="1:10" ht="12.75" customHeight="1">
      <c r="A3203" s="147" t="str">
        <f>IF('TRI-3C'!$CH$13="","",'TRI-3C'!$CH$13)</f>
        <v>Asociar la imagen de la portada con el título de los cuentos conocidos.</v>
      </c>
      <c r="B3203" s="139"/>
      <c r="C3203" s="139"/>
      <c r="F3203" s="128"/>
      <c r="G3203" s="124" t="str">
        <f>IF(A3203="","",VLOOKUP(J3121,'TRI-3C'!$B$18:$FH$61,85,FALSE))</f>
        <v/>
      </c>
      <c r="I3203" s="125" t="str">
        <f t="shared" ref="I3203:I3223" si="120">IF(G3203="","",G3203)</f>
        <v/>
      </c>
      <c r="J3203" s="128"/>
    </row>
    <row r="3204" spans="1:10" ht="12.75" customHeight="1">
      <c r="A3204" s="148" t="str">
        <f>IF('TRI-3C'!$CI$13="","",'TRI-3C'!$CI$13)</f>
        <v>Colaborar en la creación de textos colectivos con la ayuda del docente.</v>
      </c>
      <c r="B3204" s="158"/>
      <c r="C3204" s="158"/>
      <c r="D3204" s="158"/>
      <c r="E3204" s="158"/>
      <c r="F3204" s="159"/>
      <c r="G3204" s="122" t="str">
        <f>IF(A3204="","",VLOOKUP(J3121,'TRI-3C'!$B$18:$FH$61,86,FALSE))</f>
        <v/>
      </c>
      <c r="H3204" s="150"/>
      <c r="I3204" s="127" t="str">
        <f t="shared" si="120"/>
        <v/>
      </c>
      <c r="J3204" s="126"/>
    </row>
    <row r="3205" spans="1:10" ht="12.75" customHeight="1">
      <c r="A3205" s="11" t="str">
        <f>IF('TRI-3C'!$CJ$13="","",'TRI-3C'!$CJ$13)</f>
        <v>Comprender el derecho propio y de las otras personas a decir que no como una respuesta válida y respetable.</v>
      </c>
      <c r="B3205" s="156"/>
      <c r="C3205" s="156"/>
      <c r="D3205" s="156"/>
      <c r="E3205" s="156"/>
      <c r="F3205" s="157"/>
      <c r="G3205" s="124" t="str">
        <f>IF(A3205="","",VLOOKUP(J3121,'TRI-3C'!$B$18:$FH$61,87,FALSE))</f>
        <v/>
      </c>
      <c r="I3205" s="125" t="str">
        <f t="shared" si="120"/>
        <v/>
      </c>
      <c r="J3205" s="128"/>
    </row>
    <row r="3206" spans="1:10" ht="12.75" customHeight="1">
      <c r="A3206" s="148" t="str">
        <f>IF('TRI-3C'!$CK$13="","",'TRI-3C'!$CK$13)</f>
        <v>Comunicarse a través de dibujos de objetos con detalles que lo vuelven identificables, como representación simbólica de sus ideas.</v>
      </c>
      <c r="B3206" s="149"/>
      <c r="C3206" s="149"/>
      <c r="D3206" s="150"/>
      <c r="E3206" s="150"/>
      <c r="F3206" s="126"/>
      <c r="G3206" s="122" t="str">
        <f>IF(A3206="","",VLOOKUP(J3121,'TRI-3C'!$B$18:$FH$61,88,FALSE))</f>
        <v/>
      </c>
      <c r="H3206" s="150"/>
      <c r="I3206" s="127" t="str">
        <f t="shared" si="120"/>
        <v/>
      </c>
      <c r="J3206" s="126"/>
    </row>
    <row r="3207" spans="1:10" ht="12.75" customHeight="1">
      <c r="A3207" s="147" t="str">
        <f>IF('TRI-3C'!$CL$13="","",'TRI-3C'!$CL$13)</f>
        <v>Comunicarse incorporando palabras nuevas a su vocabulario en función de los ambientes y experiencias en las que interactúa.</v>
      </c>
      <c r="B3207" s="139"/>
      <c r="C3207" s="139"/>
      <c r="F3207" s="128"/>
      <c r="G3207" s="124" t="str">
        <f>IF(A3207="","",VLOOKUP(J3121,'TRI-3C'!$B$18:$FH$61,89,FALSE))</f>
        <v/>
      </c>
      <c r="I3207" s="125" t="str">
        <f t="shared" si="120"/>
        <v/>
      </c>
      <c r="J3207" s="128"/>
    </row>
    <row r="3208" spans="1:10" ht="12.75" customHeight="1">
      <c r="A3208" s="148" t="str">
        <f>IF('TRI-3C'!$CM$13="","",'TRI-3C'!$CM$13)</f>
        <v>Contar un cuento en base a sus imágenes a partir de la portada y siguiendo la secuencia de las páginas.</v>
      </c>
      <c r="B3208" s="149"/>
      <c r="C3208" s="149"/>
      <c r="D3208" s="150"/>
      <c r="E3208" s="150"/>
      <c r="F3208" s="126"/>
      <c r="G3208" s="122" t="str">
        <f>IF(A3208="","",VLOOKUP(J3121,'TRI-3C'!$B$18:$FH$61,90,FALSE))</f>
        <v/>
      </c>
      <c r="H3208" s="150"/>
      <c r="I3208" s="127" t="str">
        <f t="shared" si="120"/>
        <v/>
      </c>
      <c r="J3208" s="126"/>
    </row>
    <row r="3209" spans="1:10" ht="12.75" customHeight="1">
      <c r="A3209" s="147" t="str">
        <f>IF('TRI-3C'!$CN$13="","",'TRI-3C'!$CN$13)</f>
        <v>Describir oralmente imágenes gráficas (pictogramas) y digitales, estructurando oraciones más elaboradas que describan a los objetos que observa.</v>
      </c>
      <c r="B3209" s="139"/>
      <c r="C3209" s="139"/>
      <c r="F3209" s="128"/>
      <c r="G3209" s="124" t="str">
        <f>IF(A3209="","",VLOOKUP(J3121,'TRI-3C'!$B$18:$FH$61,91,FALSE))</f>
        <v/>
      </c>
      <c r="I3209" s="125" t="str">
        <f t="shared" si="120"/>
        <v/>
      </c>
      <c r="J3209" s="128"/>
    </row>
    <row r="3210" spans="1:10" ht="12.75" customHeight="1">
      <c r="A3210" s="192" t="str">
        <f>IF('TRI-3C'!$CO$13="","",'TRI-3C'!$CO$13)</f>
        <v>Describir oralmente imágenes relacionadas con los derechos de las personas en situación de movilidad</v>
      </c>
      <c r="B3210" s="154"/>
      <c r="C3210" s="154"/>
      <c r="D3210" s="154"/>
      <c r="E3210" s="154"/>
      <c r="F3210" s="155"/>
      <c r="G3210" s="122" t="str">
        <f>IF(A3210="","",VLOOKUP(J3121,'TRI-3C'!$B$18:$FH$61,92,FALSE))</f>
        <v/>
      </c>
      <c r="H3210" s="150"/>
      <c r="I3210" s="127" t="str">
        <f t="shared" si="120"/>
        <v/>
      </c>
      <c r="J3210" s="126"/>
    </row>
    <row r="3211" spans="1:10" ht="12.75" customHeight="1">
      <c r="A3211" s="147" t="str">
        <f>IF('TRI-3C'!$CP$13="","",'TRI-3C'!$CP$13)</f>
        <v>Expresarse oralmente pronunciando correctamente la mayoría de las palabras puede presentarse dificultades en la pronunciación de s, y la r.</v>
      </c>
      <c r="B3211" s="139"/>
      <c r="C3211" s="139"/>
      <c r="F3211" s="128"/>
      <c r="G3211" s="124" t="str">
        <f>IF(A3211="","",VLOOKUP(J3121,'TRI-3C'!$B$18:$FH$61,93,FALSE))</f>
        <v/>
      </c>
      <c r="I3211" s="125" t="str">
        <f t="shared" si="120"/>
        <v/>
      </c>
      <c r="J3211" s="128"/>
    </row>
    <row r="3212" spans="1:10" ht="12.75" customHeight="1">
      <c r="A3212" s="148" t="str">
        <f>IF('TRI-3C'!$CQ$13="","",'TRI-3C'!$CQ$13)</f>
        <v>Expresarse utilizando oraciones cortas y completas manteniendo el orden de las palabras.</v>
      </c>
      <c r="B3212" s="149"/>
      <c r="C3212" s="149"/>
      <c r="D3212" s="150"/>
      <c r="E3212" s="150"/>
      <c r="F3212" s="126"/>
      <c r="G3212" s="122" t="str">
        <f>IF(A3212="","",VLOOKUP(J3121,'TRI-3C'!$B$18:$FH$61,94,FALSE))</f>
        <v/>
      </c>
      <c r="H3212" s="150"/>
      <c r="I3212" s="127" t="str">
        <f t="shared" si="120"/>
        <v/>
      </c>
      <c r="J3212" s="126"/>
    </row>
    <row r="3213" spans="1:10" ht="12.75" customHeight="1">
      <c r="A3213" s="147" t="str">
        <f>IF('TRI-3C'!$CR$13="","",'TRI-3C'!$CR$13)</f>
        <v>Identificar “auditivamente” el fonema (sonido) inicial de las palabras más utilizadas.</v>
      </c>
      <c r="B3213" s="139"/>
      <c r="C3213" s="139"/>
      <c r="F3213" s="128"/>
      <c r="G3213" s="124" t="str">
        <f>IF(A3213="","",VLOOKUP(J3121,'TRI-3C'!$B$18:$FH$61,95,FALSE))</f>
        <v/>
      </c>
      <c r="I3213" s="125" t="str">
        <f t="shared" si="120"/>
        <v/>
      </c>
      <c r="J3213" s="128"/>
    </row>
    <row r="3214" spans="1:10" ht="12.75" customHeight="1">
      <c r="A3214" s="148" t="str">
        <f>IF('TRI-3C'!$CS$13="","",'TRI-3C'!$CS$13)</f>
        <v>Identificar una persona adulta de confianza para solicitar apoyo al enfrentar desafíos emocionales en situaciones cotidianas del entorno escolar</v>
      </c>
      <c r="B3214" s="158"/>
      <c r="C3214" s="158"/>
      <c r="D3214" s="158"/>
      <c r="E3214" s="158"/>
      <c r="F3214" s="159"/>
      <c r="G3214" s="122" t="str">
        <f>IF(A3214="","",VLOOKUP(J3121,'TRI-3C'!$B$18:$FH$61,96,FALSE))</f>
        <v/>
      </c>
      <c r="H3214" s="150"/>
      <c r="I3214" s="127" t="str">
        <f t="shared" si="120"/>
        <v/>
      </c>
      <c r="J3214" s="126"/>
    </row>
    <row r="3215" spans="1:10" ht="12.75" customHeight="1">
      <c r="A3215" s="11" t="str">
        <f>IF('TRI-3C'!$CT$13="","",'TRI-3C'!$CT$13)</f>
        <v>Participar en conversaciones más complejas y largas manteniéndose dentro del tema.</v>
      </c>
      <c r="B3215" s="156"/>
      <c r="C3215" s="156"/>
      <c r="D3215" s="156"/>
      <c r="E3215" s="156"/>
      <c r="F3215" s="157"/>
      <c r="G3215" s="124" t="str">
        <f>IF(A3215="","",VLOOKUP(J3121,'TRI-3C'!$B$18:$FH$61,97,FALSE))</f>
        <v/>
      </c>
      <c r="I3215" s="125" t="str">
        <f t="shared" si="120"/>
        <v/>
      </c>
      <c r="J3215" s="128"/>
    </row>
    <row r="3216" spans="1:10" ht="12.75" customHeight="1">
      <c r="A3216" s="148" t="str">
        <f>IF('TRI-3C'!$CU$13="","",'TRI-3C'!$CU$13)</f>
        <v>Producir palabras que riman espontáneamente tomado en cuenta los sonidos finales de las mismas.</v>
      </c>
      <c r="B3216" s="149"/>
      <c r="C3216" s="149"/>
      <c r="D3216" s="150"/>
      <c r="E3216" s="150"/>
      <c r="F3216" s="126"/>
      <c r="G3216" s="122" t="str">
        <f>IF(A3216="","",VLOOKUP(J3121,'TRI-3C'!$B$18:$FH$61,98,FALSE))</f>
        <v/>
      </c>
      <c r="H3216" s="150"/>
      <c r="I3216" s="127" t="str">
        <f t="shared" si="120"/>
        <v/>
      </c>
      <c r="J3216" s="126"/>
    </row>
    <row r="3217" spans="1:10" ht="12.75" customHeight="1">
      <c r="A3217" s="147" t="str">
        <f>IF('TRI-3C'!$CV$13="","",'TRI-3C'!$CV$13)</f>
        <v>Realizar modificaciones del contenido de un cuento relatado por el adulto, cambiando partes del él como: acciones y final.</v>
      </c>
      <c r="B3217" s="139"/>
      <c r="C3217" s="139"/>
      <c r="F3217" s="128"/>
      <c r="G3217" s="124" t="str">
        <f>IF(A3217="","",VLOOKUP(J3121,'TRI-3C'!$B$18:$FH$61,99,FALSE))</f>
        <v/>
      </c>
      <c r="I3217" s="125" t="str">
        <f t="shared" si="120"/>
        <v/>
      </c>
      <c r="J3217" s="128"/>
    </row>
    <row r="3218" spans="1:10" ht="12.75" customHeight="1">
      <c r="A321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218" s="149"/>
      <c r="C3218" s="149"/>
      <c r="D3218" s="150"/>
      <c r="E3218" s="150"/>
      <c r="F3218" s="126"/>
      <c r="G3218" s="122" t="str">
        <f>IF(A3218="","",VLOOKUP(J3121,'TRI-3C'!$B$18:$FH$61,100,FALSE))</f>
        <v/>
      </c>
      <c r="H3218" s="150"/>
      <c r="I3218" s="127" t="str">
        <f t="shared" si="120"/>
        <v/>
      </c>
      <c r="J3218" s="126"/>
    </row>
    <row r="3219" spans="1:10" ht="12.75" customHeight="1">
      <c r="A3219" s="147" t="str">
        <f>IF('TRI-3C'!$CX$13="","",'TRI-3C'!$CX$13)</f>
        <v>Reconocer etiquetas y rótulos de su entorno inmediato y los “lee”.</v>
      </c>
      <c r="B3219" s="139"/>
      <c r="C3219" s="139"/>
      <c r="F3219" s="128"/>
      <c r="G3219" s="124" t="str">
        <f>IF(A3219="","",VLOOKUP(J3121,'TRI-3C'!$B$18:$FH$61,101,FALSE))</f>
        <v/>
      </c>
      <c r="I3219" s="125" t="str">
        <f t="shared" si="120"/>
        <v/>
      </c>
      <c r="J3219" s="128"/>
    </row>
    <row r="3220" spans="1:10" ht="12.75" customHeight="1">
      <c r="A3220" s="192" t="str">
        <f>IF('TRI-3C'!$CY$13="","",'TRI-3C'!$CY$13)</f>
        <v>Relatar cuentos, narrados por el adulto, manteniendo la secuencia, sin la ayuda del paratexto.</v>
      </c>
      <c r="B3220" s="154"/>
      <c r="C3220" s="154"/>
      <c r="D3220" s="154"/>
      <c r="E3220" s="154"/>
      <c r="F3220" s="155"/>
      <c r="G3220" s="122" t="str">
        <f>IF(A3220="","",VLOOKUP(J3121,'TRI-3C'!$B$18:$FH$61,102,FALSE))</f>
        <v/>
      </c>
      <c r="H3220" s="150"/>
      <c r="I3220" s="127" t="str">
        <f t="shared" si="120"/>
        <v/>
      </c>
      <c r="J3220" s="126"/>
    </row>
    <row r="3221" spans="1:10" ht="12.75" customHeight="1">
      <c r="A3221" s="147" t="str">
        <f>IF('TRI-3C'!$CZ$13="","",'TRI-3C'!$CZ$13)</f>
        <v>Reproducir trabalenguas sencillos, adivinanzas, canciones y poemas cortos, mejorando su pronunciación y potenciando su capacidad imaginativa.</v>
      </c>
      <c r="B3221" s="139"/>
      <c r="C3221" s="139"/>
      <c r="F3221" s="128"/>
      <c r="G3221" s="124" t="str">
        <f>IF(A3221="","",VLOOKUP(J3121,'TRI-3C'!$B$18:$FH$61,103,FALSE))</f>
        <v/>
      </c>
      <c r="I3221" s="125" t="str">
        <f t="shared" si="120"/>
        <v/>
      </c>
      <c r="J3221" s="128"/>
    </row>
    <row r="3222" spans="1:10" ht="12.75" customHeight="1">
      <c r="A3222" s="148" t="str">
        <f>IF('TRI-3C'!$DA$13="","",'TRI-3C'!$DA$13)</f>
        <v>Responder preguntas sobre un texto narrado por el adulto, relacionadas a los personajes y acciones principales.</v>
      </c>
      <c r="B3222" s="149"/>
      <c r="C3222" s="149"/>
      <c r="D3222" s="150"/>
      <c r="E3222" s="150"/>
      <c r="F3222" s="126"/>
      <c r="G3222" s="122" t="str">
        <f>IF(A3222="","",VLOOKUP(J3121,'TRI-3C'!$B$18:$FH$61,104,FALSE))</f>
        <v/>
      </c>
      <c r="H3222" s="150"/>
      <c r="I3222" s="127" t="str">
        <f t="shared" si="120"/>
        <v/>
      </c>
      <c r="J3222" s="126"/>
    </row>
    <row r="3223" spans="1:10" ht="12.75" customHeight="1">
      <c r="A3223" s="147" t="str">
        <f>IF('TRI-3C'!$DB$13="","",'TRI-3C'!$DB$13)</f>
        <v>Seguir instrucciones sencillas que involucren la ejecución de tres o más actividades</v>
      </c>
      <c r="B3223" s="139"/>
      <c r="C3223" s="139"/>
      <c r="F3223" s="128"/>
      <c r="G3223" s="124" t="str">
        <f>IF(A3223="","",VLOOKUP(J3121,'TRI-3C'!$B$18:$FH$61,105,FALSE))</f>
        <v/>
      </c>
      <c r="I3223" s="125" t="str">
        <f t="shared" si="120"/>
        <v/>
      </c>
      <c r="J3223" s="128"/>
    </row>
    <row r="3224" spans="1:10" ht="12.75" customHeight="1">
      <c r="A3224" s="165" t="str">
        <f>'BI-1T'!$A$12</f>
        <v>EXPRESIÓN ARTISTICA</v>
      </c>
      <c r="B3224" s="158"/>
      <c r="C3224" s="158"/>
      <c r="D3224" s="158"/>
      <c r="E3224" s="158"/>
      <c r="F3224" s="159"/>
      <c r="G3224" s="122" t="str">
        <f>IF(A3224="","",VLOOKUP(J3121,'TRI-3C'!$B$18:$FH$61,106,FALSE))</f>
        <v/>
      </c>
      <c r="H3224" s="150"/>
      <c r="I3224" s="127"/>
      <c r="J3224" s="126"/>
    </row>
    <row r="3225" spans="1:10" ht="12.75" customHeight="1">
      <c r="A3225" s="11" t="str">
        <f>IF('TRI-3C'!$DD$13="","",'TRI-3C'!$DD$13)</f>
        <v>Cantar canciones siguiendo el ritmo y coordinando con las expresiones de su cuerpo.</v>
      </c>
      <c r="B3225" s="156"/>
      <c r="C3225" s="156"/>
      <c r="D3225" s="156"/>
      <c r="E3225" s="156"/>
      <c r="F3225" s="157"/>
      <c r="G3225" s="124" t="str">
        <f>IF(A3225="","",VLOOKUP(J3121,'TRI-3C'!$B$18:$FH$61,107,FALSE))</f>
        <v/>
      </c>
      <c r="I3225" s="125" t="str">
        <f t="shared" ref="I3225:I3235" si="121">IF(G3225="","",G3225)</f>
        <v/>
      </c>
      <c r="J3225" s="128"/>
    </row>
    <row r="3226" spans="1:10" ht="12.75" customHeight="1">
      <c r="A3226" s="148" t="str">
        <f>IF('TRI-3C'!$DE$13="","",'TRI-3C'!$DE$13)</f>
        <v>Comunicar de manera escrita sus ideas intentando imitar letras o formas parecidas a letras.</v>
      </c>
      <c r="B3226" s="149"/>
      <c r="C3226" s="149"/>
      <c r="D3226" s="150"/>
      <c r="E3226" s="150"/>
      <c r="F3226" s="126"/>
      <c r="G3226" s="122" t="str">
        <f>IF(A3226="","",VLOOKUP(J3121,'TRI-3C'!$B$18:$FH$61,108,FALSE))</f>
        <v/>
      </c>
      <c r="H3226" s="150"/>
      <c r="I3226" s="127" t="str">
        <f t="shared" si="121"/>
        <v/>
      </c>
      <c r="J3226" s="126"/>
    </row>
    <row r="3227" spans="1:10" ht="12.75" customHeight="1">
      <c r="A3227" s="147" t="str">
        <f>IF('TRI-3C'!$DF$13="","",'TRI-3C'!$DF$13)</f>
        <v>Ejecutar patrones de más de dos ritmos con partes del cuerpo y elementos o instrumentos sonoros.</v>
      </c>
      <c r="B3227" s="139"/>
      <c r="C3227" s="139"/>
      <c r="F3227" s="128"/>
      <c r="G3227" s="124" t="str">
        <f>IF(A3227="","",VLOOKUP(J3121,'TRI-3C'!$B$18:$FH$61,109,FALSE))</f>
        <v/>
      </c>
      <c r="I3227" s="125" t="str">
        <f t="shared" si="121"/>
        <v/>
      </c>
      <c r="J3227" s="128"/>
    </row>
    <row r="3228" spans="1:10" ht="12.75" customHeight="1">
      <c r="A322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3228" s="149"/>
      <c r="C3228" s="149"/>
      <c r="D3228" s="150"/>
      <c r="E3228" s="150"/>
      <c r="F3228" s="126"/>
      <c r="G3228" s="122" t="str">
        <f>IF(A3228="","",VLOOKUP(J3121,'TRI-3C'!$B$18:$FH$61,110,FALSE))</f>
        <v/>
      </c>
      <c r="H3228" s="150"/>
      <c r="I3228" s="127" t="str">
        <f t="shared" si="121"/>
        <v/>
      </c>
      <c r="J3228" s="126"/>
    </row>
    <row r="3229" spans="1:10" ht="12.75" customHeight="1">
      <c r="A3229" s="147" t="str">
        <f>IF('TRI-3C'!$DH$13="","",'TRI-3C'!$DH$13)</f>
        <v>Expresar su opinión al observar una obra artística relacionada a la plástica o a la escultura.</v>
      </c>
      <c r="B3229" s="139"/>
      <c r="C3229" s="139"/>
      <c r="F3229" s="128"/>
      <c r="G3229" s="124" t="str">
        <f>IF(A3229="","",VLOOKUP(J3121,'TRI-3C'!$B$18:$FH$61,111,FALSE))</f>
        <v/>
      </c>
      <c r="I3229" s="125" t="str">
        <f t="shared" si="121"/>
        <v/>
      </c>
      <c r="J3229" s="128"/>
    </row>
    <row r="3230" spans="1:10" ht="12.75" customHeight="1">
      <c r="A3230" s="192" t="str">
        <f>IF('TRI-3C'!$DI$13="","",'TRI-3C'!$DI$13)</f>
        <v>Expresar sus vivencias y experiencias a través del dibujo libre.</v>
      </c>
      <c r="B3230" s="154"/>
      <c r="C3230" s="154"/>
      <c r="D3230" s="154"/>
      <c r="E3230" s="154"/>
      <c r="F3230" s="155"/>
      <c r="G3230" s="122" t="str">
        <f>IF(A3230="","",VLOOKUP(J3121,'TRI-3C'!$B$18:$FH$61,112,FALSE))</f>
        <v/>
      </c>
      <c r="H3230" s="150"/>
      <c r="I3230" s="127" t="str">
        <f t="shared" si="121"/>
        <v/>
      </c>
      <c r="J3230" s="126"/>
    </row>
    <row r="3231" spans="1:10" ht="12.75" customHeight="1">
      <c r="A3231" s="147" t="str">
        <f>IF('TRI-3C'!$DJ$13="","",'TRI-3C'!$DJ$13)</f>
        <v>Mantener el ritmo y las secuencias de pasos sencillos durante la ejecución de coreografías.</v>
      </c>
      <c r="B3231" s="139"/>
      <c r="C3231" s="139"/>
      <c r="F3231" s="128"/>
      <c r="G3231" s="124" t="str">
        <f>IF(A3231="","",VLOOKUP(J3121,'TRI-3C'!$B$18:$FH$61,113,FALSE))</f>
        <v/>
      </c>
      <c r="I3231" s="125" t="str">
        <f t="shared" si="121"/>
        <v/>
      </c>
      <c r="J3231" s="128"/>
    </row>
    <row r="3232" spans="1:10" ht="12.75" customHeight="1">
      <c r="A323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232" s="149"/>
      <c r="C3232" s="149"/>
      <c r="D3232" s="150"/>
      <c r="E3232" s="150"/>
      <c r="F3232" s="126"/>
      <c r="G3232" s="122" t="str">
        <f>IF(A3232="","",VLOOKUP(J3121,'TRI-3C'!$B$18:$FH$61,114,FALSE))</f>
        <v/>
      </c>
      <c r="H3232" s="150"/>
      <c r="I3232" s="127" t="str">
        <f t="shared" si="121"/>
        <v/>
      </c>
      <c r="J3232" s="126"/>
    </row>
    <row r="3233" spans="1:10" ht="12.75" customHeight="1">
      <c r="A3233" s="147" t="str">
        <f>IF('TRI-3C'!$DL$13="","",'TRI-3C'!$DL$13)</f>
        <v>Participar en dramatizaciones, asumiendo roles de diferentes personas del entorno y de personajes de cuentos e historietas.</v>
      </c>
      <c r="B3233" s="139"/>
      <c r="C3233" s="139"/>
      <c r="F3233" s="128"/>
      <c r="G3233" s="124" t="str">
        <f>IF(A3233="","",VLOOKUP(J3121,'TRI-3C'!$B$18:$FH$61,115,FALSE))</f>
        <v/>
      </c>
      <c r="I3233" s="125" t="str">
        <f t="shared" si="121"/>
        <v/>
      </c>
      <c r="J3233" s="128"/>
    </row>
    <row r="3234" spans="1:10" ht="12.75" customHeight="1">
      <c r="A3234" s="148" t="str">
        <f>IF('TRI-3C'!$DM$13="","",'TRI-3C'!$DM$13)</f>
        <v>Participar en rondas populares, bailes y juegos tradicionales, asumiendo los roles y respetando las reglas.</v>
      </c>
      <c r="B3234" s="158"/>
      <c r="C3234" s="158"/>
      <c r="D3234" s="158"/>
      <c r="E3234" s="158"/>
      <c r="F3234" s="159"/>
      <c r="G3234" s="122" t="str">
        <f>IF(A3234="","",VLOOKUP(J3121,'TRI-3C'!$B$18:$FH$61,116,FALSE))</f>
        <v/>
      </c>
      <c r="H3234" s="150"/>
      <c r="I3234" s="127" t="str">
        <f t="shared" si="121"/>
        <v/>
      </c>
      <c r="J3234" s="126"/>
    </row>
    <row r="3235" spans="1:10" ht="12.75" customHeight="1">
      <c r="A3235" s="11" t="str">
        <f>IF('TRI-3C'!$DN$13="","",'TRI-3C'!$DN$13)</f>
        <v>Realizar actividades creativas utilizando las técnicas grafo plásticas con variedad de materiales.</v>
      </c>
      <c r="B3235" s="156"/>
      <c r="C3235" s="156"/>
      <c r="D3235" s="156"/>
      <c r="E3235" s="156"/>
      <c r="F3235" s="157"/>
      <c r="G3235" s="124" t="str">
        <f>IF(A3235="","",VLOOKUP(J3121,'TRI-3C'!$B$18:$FH$61,117,FALSE))</f>
        <v/>
      </c>
      <c r="I3235" s="125" t="str">
        <f t="shared" si="121"/>
        <v/>
      </c>
      <c r="J3235" s="128"/>
    </row>
    <row r="3236" spans="1:10" ht="12.75" customHeight="1">
      <c r="A3236" s="165" t="str">
        <f>'BI-1T'!$A$13</f>
        <v>EXPRESION CORPORAL Y MOTRICIDAD</v>
      </c>
      <c r="B3236" s="149"/>
      <c r="C3236" s="149"/>
      <c r="D3236" s="150"/>
      <c r="E3236" s="150"/>
      <c r="F3236" s="126"/>
      <c r="G3236" s="122" t="str">
        <f>IF(A3236="","",VLOOKUP(J3121,'TRI-3C'!$B$18:$FH$61,118,FALSE))</f>
        <v/>
      </c>
      <c r="H3236" s="150"/>
      <c r="I3236" s="127"/>
      <c r="J3236" s="126"/>
    </row>
    <row r="3237" spans="1:10" ht="12.75" customHeight="1">
      <c r="A3237" s="147" t="str">
        <f>IF('TRI-3C'!$DP$13="","",'TRI-3C'!$DP$13)</f>
        <v>Caminar y correr con soltura y seguridad manteniendo el equilibrio a diferentes distancias, orientaciones y ritmos en espacios parciales.</v>
      </c>
      <c r="B3237" s="139"/>
      <c r="C3237" s="139"/>
      <c r="F3237" s="128"/>
      <c r="G3237" s="124" t="str">
        <f>IF(A3237="","",VLOOKUP(J3121,'TRI-3C'!$B$18:$FH$61,119,FALSE))</f>
        <v/>
      </c>
      <c r="I3237" s="125" t="str">
        <f t="shared" ref="I3237:I3264" si="122">IF(G3237="","",G3237)</f>
        <v/>
      </c>
      <c r="J3237" s="128"/>
    </row>
    <row r="3238" spans="1:10" ht="12.75" customHeight="1">
      <c r="A323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3238" s="149"/>
      <c r="C3238" s="149"/>
      <c r="D3238" s="150"/>
      <c r="E3238" s="150"/>
      <c r="F3238" s="126"/>
      <c r="G3238" s="122" t="str">
        <f>IF(A3238="","",VLOOKUP(J3121,'TRI-3C'!$B$18:$FH$61,120,FALSE))</f>
        <v/>
      </c>
      <c r="H3238" s="150"/>
      <c r="I3238" s="127" t="str">
        <f t="shared" si="122"/>
        <v/>
      </c>
      <c r="J3238" s="126"/>
    </row>
    <row r="3239" spans="1:10" ht="12.75" customHeight="1">
      <c r="A3239" s="147" t="str">
        <f>IF('TRI-3C'!$DR$13="","",'TRI-3C'!$DR$13)</f>
        <v>Discriminar sonidos onomatopéyicos y diferencia los sonidos naturales de los artificiales</v>
      </c>
      <c r="B3239" s="139"/>
      <c r="C3239" s="139"/>
      <c r="F3239" s="128"/>
      <c r="G3239" s="124" t="str">
        <f>IF(A3239="","",VLOOKUP(J3121,'TRI-3C'!$B$18:$FH$61,121,FALSE))</f>
        <v/>
      </c>
      <c r="I3239" s="125" t="str">
        <f t="shared" si="122"/>
        <v/>
      </c>
      <c r="J3239" s="128"/>
    </row>
    <row r="3240" spans="1:10" ht="12.75" customHeight="1">
      <c r="A3240" s="192" t="str">
        <f>IF('TRI-3C'!$DS$13="","",'TRI-3C'!$DS$13)</f>
        <v>Ejecutar actividades coordinadamente y con un control adecuado de fuerza y tonicidad muscular como: lanzar, atrapar y patear objetos y pelotas.</v>
      </c>
      <c r="B3240" s="154"/>
      <c r="C3240" s="154"/>
      <c r="D3240" s="154"/>
      <c r="E3240" s="154"/>
      <c r="F3240" s="155"/>
      <c r="G3240" s="122" t="str">
        <f>IF(A3240="","",VLOOKUP(J3121,'TRI-3C'!$B$18:$FH$61,122,FALSE))</f>
        <v/>
      </c>
      <c r="H3240" s="150"/>
      <c r="I3240" s="127" t="str">
        <f t="shared" si="122"/>
        <v/>
      </c>
      <c r="J3240" s="126"/>
    </row>
    <row r="3241" spans="1:10" ht="12.75" customHeight="1">
      <c r="A3241" s="147" t="str">
        <f>IF('TRI-3C'!$DT$13="","",'TRI-3C'!$DT$13)</f>
        <v>Emplear su lado dominante en la realización de la mayoría de las actividades que utilice la mano, ojo y pie.</v>
      </c>
      <c r="B3241" s="139"/>
      <c r="C3241" s="139"/>
      <c r="F3241" s="128"/>
      <c r="G3241" s="124" t="str">
        <f>IF(A3241="","",VLOOKUP(J3121,'TRI-3C'!$B$18:$FH$61,123,FALSE))</f>
        <v/>
      </c>
      <c r="I3241" s="125" t="str">
        <f t="shared" si="122"/>
        <v/>
      </c>
      <c r="J3241" s="128"/>
    </row>
    <row r="3242" spans="1:10" ht="12.75" customHeight="1">
      <c r="A3242" s="148" t="str">
        <f>IF('TRI-3C'!$DU$13="","",'TRI-3C'!$DU$13)</f>
        <v>Galopar y salticar coordinadamente con obstáculos ejecutando circuitos.</v>
      </c>
      <c r="B3242" s="149"/>
      <c r="C3242" s="149"/>
      <c r="D3242" s="150"/>
      <c r="E3242" s="150"/>
      <c r="F3242" s="126"/>
      <c r="G3242" s="122" t="str">
        <f>IF(A3242="","",VLOOKUP(J3121,'TRI-3C'!$B$18:$FH$61,124,FALSE))</f>
        <v/>
      </c>
      <c r="H3242" s="150"/>
      <c r="I3242" s="127" t="str">
        <f t="shared" si="122"/>
        <v/>
      </c>
      <c r="J3242" s="126"/>
    </row>
    <row r="3243" spans="1:10" ht="12.75" customHeight="1">
      <c r="A324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3243" s="139"/>
      <c r="C3243" s="139"/>
      <c r="F3243" s="128"/>
      <c r="G3243" s="124" t="str">
        <f>IF(A3243="","",VLOOKUP(J3121,'TRI-3C'!$B$18:$FH$61,125,FALSE))</f>
        <v/>
      </c>
      <c r="I3243" s="125" t="str">
        <f t="shared" si="122"/>
        <v/>
      </c>
      <c r="J3243" s="128"/>
    </row>
    <row r="3244" spans="1:10" ht="12.75" customHeight="1">
      <c r="A3244" s="148" t="str">
        <f>IF('TRI-3C'!$DW$13="","",'TRI-3C'!$DW$13)</f>
        <v>Mantener el equilibro al caminar sobre líneas rectas, curvas y quebradas con altura (aprox. 20 cm) logrando un adecuado control postural.</v>
      </c>
      <c r="B3244" s="158"/>
      <c r="C3244" s="158"/>
      <c r="D3244" s="158"/>
      <c r="E3244" s="158"/>
      <c r="F3244" s="159"/>
      <c r="G3244" s="122" t="str">
        <f>IF(A3244="","",VLOOKUP(J3121,'TRI-3C'!$B$18:$FH$61,126,FALSE))</f>
        <v/>
      </c>
      <c r="H3244" s="150"/>
      <c r="I3244" s="127" t="str">
        <f t="shared" si="122"/>
        <v/>
      </c>
      <c r="J3244" s="126"/>
    </row>
    <row r="3245" spans="1:10" ht="12.75" customHeight="1">
      <c r="A3245" s="11" t="str">
        <f>IF('TRI-3C'!$DX$13="","",'TRI-3C'!$DX$13)</f>
        <v>Mantener un adecuado control postural en diferentes posiciones del cuerpo y en desplazamientos.</v>
      </c>
      <c r="B3245" s="156"/>
      <c r="C3245" s="156"/>
      <c r="D3245" s="156"/>
      <c r="E3245" s="156"/>
      <c r="F3245" s="157"/>
      <c r="G3245" s="124" t="str">
        <f>IF(A3245="","",VLOOKUP(J3121,'TRI-3C'!$B$18:$FH$61,127,FALSE))</f>
        <v/>
      </c>
      <c r="I3245" s="125" t="str">
        <f t="shared" si="122"/>
        <v/>
      </c>
      <c r="J3245" s="128"/>
    </row>
    <row r="3246" spans="1:10" ht="12.75" customHeight="1">
      <c r="A3246" s="148" t="str">
        <f>IF('TRI-3C'!$DY$13="","",'TRI-3C'!$DY$13)</f>
        <v>Orientarse en el espacio realizando desplazamientos en función de consignas dadas con las nociones: entre, adelante-atrás, junto a, cerca-lejos</v>
      </c>
      <c r="B3246" s="149"/>
      <c r="C3246" s="149"/>
      <c r="D3246" s="150"/>
      <c r="E3246" s="150"/>
      <c r="F3246" s="126"/>
      <c r="G3246" s="122" t="str">
        <f>IF(A3246="","",VLOOKUP(J3121,'TRI-3C'!$B$18:$FH$61,128,FALSE))</f>
        <v/>
      </c>
      <c r="H3246" s="150"/>
      <c r="I3246" s="127" t="str">
        <f t="shared" si="122"/>
        <v/>
      </c>
      <c r="J3246" s="126"/>
    </row>
    <row r="3247" spans="1:10" ht="12.75" customHeight="1">
      <c r="A3247" s="147" t="str">
        <f>IF('TRI-3C'!$DZ$13="","",'TRI-3C'!$DZ$13)</f>
        <v>Realiza varios movimientos y desplazamientos combinados a diferentes velocidades (rápido, lento), duración (largos y corto).</v>
      </c>
      <c r="B3247" s="139"/>
      <c r="C3247" s="139"/>
      <c r="F3247" s="128"/>
      <c r="G3247" s="124" t="str">
        <f>IF(A3247="","",VLOOKUP(J3121,'TRI-3C'!$B$18:$FH$61,129,FALSE))</f>
        <v/>
      </c>
      <c r="I3247" s="125" t="str">
        <f t="shared" si="122"/>
        <v/>
      </c>
      <c r="J3247" s="128"/>
    </row>
    <row r="3248" spans="1:10" ht="12.75" customHeight="1">
      <c r="A3248" s="148" t="str">
        <f>IF('TRI-3C'!$EA$13="","",'TRI-3C'!$EA$13)</f>
        <v>Realizar actividades de coordinación visomotriz con niveles de dificultad creciente en el tamaño y tipo de materiales.</v>
      </c>
      <c r="B3248" s="149"/>
      <c r="C3248" s="149"/>
      <c r="D3248" s="150"/>
      <c r="E3248" s="150"/>
      <c r="F3248" s="126"/>
      <c r="G3248" s="122" t="str">
        <f>IF(A3248="","",VLOOKUP(J3121,'TRI-3C'!$B$18:$FH$61,130,FALSE))</f>
        <v/>
      </c>
      <c r="H3248" s="150"/>
      <c r="I3248" s="127" t="str">
        <f t="shared" si="122"/>
        <v/>
      </c>
      <c r="J3248" s="126"/>
    </row>
    <row r="3249" spans="1:10" ht="12.75" customHeight="1">
      <c r="A3249" s="147" t="str">
        <f>IF('TRI-3C'!$EB$13="","",'TRI-3C'!$EB$13)</f>
        <v>Realizar desplazamientos y movimientos combinados utilizando el espacio total y parcial a diferentes distancias (largas-cortas)</v>
      </c>
      <c r="B3249" s="139"/>
      <c r="C3249" s="139"/>
      <c r="F3249" s="128"/>
      <c r="G3249" s="124" t="str">
        <f>IF(A3249="","",VLOOKUP(J3121,'TRI-3C'!$B$18:$FH$61,131,FALSE))</f>
        <v/>
      </c>
      <c r="I3249" s="125" t="str">
        <f t="shared" si="122"/>
        <v/>
      </c>
      <c r="J3249" s="128"/>
    </row>
    <row r="3250" spans="1:10" ht="12.75" customHeight="1">
      <c r="A325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3250" s="154"/>
      <c r="C3250" s="154"/>
      <c r="D3250" s="154"/>
      <c r="E3250" s="154"/>
      <c r="F3250" s="155"/>
      <c r="G3250" s="122" t="str">
        <f>IF(A3250="","",VLOOKUP(J3121,'TRI-3C'!$B$18:$FH$61,132,FALSE))</f>
        <v/>
      </c>
      <c r="H3250" s="150"/>
      <c r="I3250" s="127" t="str">
        <f t="shared" si="122"/>
        <v/>
      </c>
      <c r="J3250" s="126"/>
    </row>
    <row r="3251" spans="1:10" ht="12.75" customHeight="1">
      <c r="A325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3251" s="139"/>
      <c r="C3251" s="139"/>
      <c r="F3251" s="128"/>
      <c r="G3251" s="124" t="str">
        <f>IF(A3251="","",VLOOKUP(J3121,'TRI-3C'!$B$18:$FH$61,133,FALSE))</f>
        <v/>
      </c>
      <c r="I3251" s="125" t="str">
        <f t="shared" si="122"/>
        <v/>
      </c>
      <c r="J3251" s="128"/>
    </row>
    <row r="3252" spans="1:10" ht="12.75" customHeight="1">
      <c r="A325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3252" s="149"/>
      <c r="C3252" s="149"/>
      <c r="D3252" s="150"/>
      <c r="E3252" s="150"/>
      <c r="F3252" s="126"/>
      <c r="G3252" s="122" t="str">
        <f>IF(A3252="","",VLOOKUP(J3121,'TRI-3C'!$B$18:$FH$61,134,FALSE))</f>
        <v/>
      </c>
      <c r="H3252" s="150"/>
      <c r="I3252" s="127" t="str">
        <f t="shared" si="122"/>
        <v/>
      </c>
      <c r="J3252" s="126"/>
    </row>
    <row r="3253" spans="1:10" ht="12.75" customHeight="1">
      <c r="A3253" s="147" t="str">
        <f>IF('TRI-3C'!$EF$13="","",'TRI-3C'!$EF$13)</f>
        <v>Realizar movimientos diferenciados con los lados laterales del cuerpo (un lado y otro lado).</v>
      </c>
      <c r="B3253" s="139"/>
      <c r="C3253" s="139"/>
      <c r="F3253" s="128"/>
      <c r="G3253" s="124" t="str">
        <f>IF(A3253="","",VLOOKUP(J3121,'TRI-3C'!$B$18:$FH$61,135,FALSE))</f>
        <v/>
      </c>
      <c r="I3253" s="125" t="str">
        <f t="shared" si="122"/>
        <v/>
      </c>
      <c r="J3253" s="128"/>
    </row>
    <row r="3254" spans="1:10" ht="12.75" customHeight="1">
      <c r="A3254" s="148" t="str">
        <f>IF('TRI-3C'!$EG$13="","",'TRI-3C'!$EG$13)</f>
        <v>Realizar movimientos para la coordinación de ojo y pie como: patear pelotas hacia un punto fijo determinado.</v>
      </c>
      <c r="B3254" s="158"/>
      <c r="C3254" s="158"/>
      <c r="D3254" s="158"/>
      <c r="E3254" s="158"/>
      <c r="F3254" s="159"/>
      <c r="G3254" s="122" t="str">
        <f>IF(A3254="","",VLOOKUP(J3121,'TRI-3C'!$B$18:$FH$61,136,FALSE))</f>
        <v/>
      </c>
      <c r="H3254" s="150"/>
      <c r="I3254" s="127" t="str">
        <f t="shared" si="122"/>
        <v/>
      </c>
      <c r="J3254" s="126"/>
    </row>
    <row r="3255" spans="1:10" ht="12.75" customHeight="1">
      <c r="A3255" s="11" t="str">
        <f>IF('TRI-3C'!$EH$13="","",'TRI-3C'!$EH$13)</f>
        <v>Realizar representaciones gráficas utilizando el dibujo con detalles que le dan intencionalidad y sentido para identificarlos</v>
      </c>
      <c r="B3255" s="156"/>
      <c r="C3255" s="156"/>
      <c r="D3255" s="156"/>
      <c r="E3255" s="156"/>
      <c r="F3255" s="157"/>
      <c r="G3255" s="124" t="str">
        <f>IF(A3255="","",VLOOKUP(J3121,'TRI-3C'!$B$18:$FH$61,137,FALSE))</f>
        <v/>
      </c>
      <c r="I3255" s="125" t="str">
        <f t="shared" si="122"/>
        <v/>
      </c>
      <c r="J3255" s="128"/>
    </row>
    <row r="3256" spans="1:10" ht="12.75" customHeight="1">
      <c r="A3256" s="148" t="str">
        <f>IF('TRI-3C'!$EI$13="","",'TRI-3C'!$EI$13)</f>
        <v>Reconocer la importancia del peatón y respetar su espacio en la vía mediante actividades lúdicas que fomenten el aprendizaje de normas de tránsito.</v>
      </c>
      <c r="B3256" s="149"/>
      <c r="C3256" s="149"/>
      <c r="D3256" s="150"/>
      <c r="E3256" s="150"/>
      <c r="F3256" s="126"/>
      <c r="G3256" s="122" t="str">
        <f>IF(A3256="","",VLOOKUP(J3121,'TRI-3C'!$B$18:$FH$61,138,FALSE))</f>
        <v/>
      </c>
      <c r="H3256" s="150"/>
      <c r="I3256" s="127" t="str">
        <f t="shared" si="122"/>
        <v/>
      </c>
      <c r="J3256" s="126"/>
    </row>
    <row r="3257" spans="1:10" ht="12.75" customHeight="1">
      <c r="A3257" s="147" t="str">
        <f>IF('TRI-3C'!$EJ$13="","",'TRI-3C'!$EJ$13)</f>
        <v>Representar la figura humana utilizando el monigote e incorporando detalles según la interiorización de su imagen corporal.</v>
      </c>
      <c r="B3257" s="139"/>
      <c r="C3257" s="139"/>
      <c r="F3257" s="128"/>
      <c r="G3257" s="124" t="str">
        <f>IF(A3257="","",VLOOKUP(J3121,'TRI-3C'!$B$18:$FH$61,139,FALSE))</f>
        <v/>
      </c>
      <c r="I3257" s="125" t="str">
        <f t="shared" si="122"/>
        <v/>
      </c>
      <c r="J3257" s="128"/>
    </row>
    <row r="3258" spans="1:10" ht="12.75" customHeight="1">
      <c r="A3258" s="148" t="str">
        <f>IF('TRI-3C'!$EK$13="","",'TRI-3C'!$EK$13)</f>
        <v>Saltar de un pie a otro alternadamente, de manera autónoma.</v>
      </c>
      <c r="B3258" s="149"/>
      <c r="C3258" s="149"/>
      <c r="D3258" s="150"/>
      <c r="E3258" s="150"/>
      <c r="F3258" s="126"/>
      <c r="G3258" s="122" t="str">
        <f>IF(A3258="","",VLOOKUP(J3121,'TRI-3C'!$B$18:$FH$61,140,FALSE))</f>
        <v/>
      </c>
      <c r="H3258" s="150"/>
      <c r="I3258" s="127" t="str">
        <f t="shared" si="122"/>
        <v/>
      </c>
      <c r="J3258" s="126"/>
    </row>
    <row r="3259" spans="1:10" ht="12.75" customHeight="1">
      <c r="A3259" s="147" t="str">
        <f>IF('TRI-3C'!$EL$13="","",'TRI-3C'!$EL$13)</f>
        <v>Saltar en dos pies en sentido vertical obstáculos de 20 a 30 cm en altura y en sentido horizontal longitudes de aproximadamente 50 a 70 cm.</v>
      </c>
      <c r="B3259" s="139"/>
      <c r="C3259" s="139"/>
      <c r="F3259" s="128"/>
      <c r="G3259" s="124" t="str">
        <f>IF(A3259="","",VLOOKUP(J3121,'TRI-3C'!$B$18:$FH$61,141,FALSE))</f>
        <v/>
      </c>
      <c r="I3259" s="125" t="str">
        <f t="shared" si="122"/>
        <v/>
      </c>
      <c r="J3259" s="128"/>
    </row>
    <row r="3260" spans="1:10" ht="12.75" customHeight="1">
      <c r="A3260" s="192" t="str">
        <f>IF('TRI-3C'!$EM$13="","",'TRI-3C'!$EM$13)</f>
        <v>Subir y bajar escaleras alternando los pies.</v>
      </c>
      <c r="B3260" s="154"/>
      <c r="C3260" s="154"/>
      <c r="D3260" s="154"/>
      <c r="E3260" s="154"/>
      <c r="F3260" s="155"/>
      <c r="G3260" s="122" t="str">
        <f>IF(A3260="","",VLOOKUP(J3121,'TRI-3C'!$B$18:$FH$61,142,FALSE))</f>
        <v/>
      </c>
      <c r="H3260" s="150"/>
      <c r="I3260" s="127" t="str">
        <f t="shared" si="122"/>
        <v/>
      </c>
      <c r="J3260" s="126"/>
    </row>
    <row r="3261" spans="1:10" ht="12.75" customHeight="1">
      <c r="A3261" s="147" t="str">
        <f>IF('TRI-3C'!$EN$13="","",'TRI-3C'!$EN$13)</f>
        <v>Trepar y reptar a diferentes ritmos y en posiciones corporales diversas (cúbito ventral y cúbito dorsal).</v>
      </c>
      <c r="B3261" s="139"/>
      <c r="C3261" s="139"/>
      <c r="F3261" s="128"/>
      <c r="G3261" s="124" t="str">
        <f>IF(A3261="","",VLOOKUP(J3121,'TRI-3C'!$B$18:$FH$61,143,FALSE))</f>
        <v/>
      </c>
      <c r="I3261" s="125" t="str">
        <f t="shared" si="122"/>
        <v/>
      </c>
      <c r="J3261" s="128"/>
    </row>
    <row r="3262" spans="1:10" ht="12.75" customHeight="1">
      <c r="A3262" s="148" t="str">
        <f>IF('TRI-3C'!$EO$13="","",'TRI-3C'!$EO$13)</f>
        <v>Ubicar algunas partes de su cuerpo en función de las nociones de al lado, junto a, cerca-lejos.</v>
      </c>
      <c r="B3262" s="149"/>
      <c r="C3262" s="149"/>
      <c r="D3262" s="150"/>
      <c r="E3262" s="150"/>
      <c r="F3262" s="126"/>
      <c r="G3262" s="122" t="str">
        <f>IF(A3262="","",VLOOKUP(J3121,'TRI-3C'!$B$18:$FH$61,144,FALSE))</f>
        <v/>
      </c>
      <c r="H3262" s="150"/>
      <c r="I3262" s="127" t="str">
        <f t="shared" si="122"/>
        <v/>
      </c>
      <c r="J3262" s="126"/>
    </row>
    <row r="3263" spans="1:10" ht="12.75" customHeight="1">
      <c r="A3263" s="147" t="str">
        <f>IF('TRI-3C'!$EP$13="","",'TRI-3C'!$EP$13)</f>
        <v>Utilizar el espacio parcial e inicia con el uso del espacio total para realizar representaciones gráficas.</v>
      </c>
      <c r="B3263" s="139"/>
      <c r="C3263" s="139"/>
      <c r="F3263" s="128"/>
      <c r="G3263" s="124" t="str">
        <f>IF(A3263="","",VLOOKUP(J3121,'TRI-3C'!$B$18:$FH$61,145,FALSE))</f>
        <v/>
      </c>
      <c r="I3263" s="125" t="str">
        <f t="shared" si="122"/>
        <v/>
      </c>
      <c r="J3263" s="128"/>
    </row>
    <row r="3264" spans="1:10" ht="12.75" customHeight="1">
      <c r="A3264" s="148" t="str">
        <f>IF('TRI-3C'!$EQ$13="","",'TRI-3C'!$EQ$13)</f>
        <v>Utilizar la pinza digital para coger lápices, marcadores, pinceles y diversos tipos de materiales.</v>
      </c>
      <c r="B3264" s="158"/>
      <c r="C3264" s="158"/>
      <c r="D3264" s="158"/>
      <c r="E3264" s="158"/>
      <c r="F3264" s="159"/>
      <c r="G3264" s="122" t="str">
        <f>IF(A3264="","",VLOOKUP(J3121,'TRI-3C'!$B$18:$FH$61,146,FALSE))</f>
        <v/>
      </c>
      <c r="H3264" s="150"/>
      <c r="I3264" s="127" t="str">
        <f t="shared" si="122"/>
        <v/>
      </c>
      <c r="J3264" s="126"/>
    </row>
    <row r="3265" spans="1:10" ht="12.75" customHeight="1">
      <c r="A3265" s="6" t="str">
        <f>NOTAS!$O$14</f>
        <v>CIVICA Y ACOMPAÑAMIENTO INTEGRAL</v>
      </c>
      <c r="B3265" s="156"/>
      <c r="C3265" s="156"/>
      <c r="D3265" s="156"/>
      <c r="E3265" s="156"/>
      <c r="F3265" s="157"/>
      <c r="G3265" s="124" t="str">
        <f>IF(A3265="","",VLOOKUP(J3121,'TRI-3C'!$B$18:$FH$61,146,FALSE))</f>
        <v/>
      </c>
      <c r="I3265" s="125"/>
      <c r="J3265" s="128"/>
    </row>
    <row r="3266" spans="1:10" ht="12.75" customHeight="1">
      <c r="A3266" s="148" t="str">
        <f>IF('TRI-3C'!$ES$13="","",'TRI-3C'!$ES$13)</f>
        <v/>
      </c>
      <c r="B3266" s="149"/>
      <c r="C3266" s="149"/>
      <c r="D3266" s="150"/>
      <c r="E3266" s="150"/>
      <c r="F3266" s="126"/>
      <c r="G3266" s="122" t="str">
        <f>IF(A3266="","",VLOOKUP(J3121,'TRI-3C'!$B$18:$FH$61,148,FALSE))</f>
        <v/>
      </c>
      <c r="H3266" s="150"/>
      <c r="I3266" s="127" t="str">
        <f t="shared" ref="I3266:I3275" si="123">IF(G3266="","",G3266)</f>
        <v/>
      </c>
      <c r="J3266" s="126"/>
    </row>
    <row r="3267" spans="1:10" ht="12.75" customHeight="1">
      <c r="A3267" s="147" t="str">
        <f>IF('TRI-3C'!$ET$13="","",'TRI-3C'!$ET$13)</f>
        <v>AUTOCONOCIMIENTO</v>
      </c>
      <c r="B3267" s="139"/>
      <c r="C3267" s="139"/>
      <c r="F3267" s="128"/>
      <c r="G3267" s="124" t="str">
        <f>IF(A3267="","",VLOOKUP(J3121,'TRI-3C'!$B$18:$FH$61,149,FALSE))</f>
        <v/>
      </c>
      <c r="I3267" s="125" t="str">
        <f t="shared" si="123"/>
        <v/>
      </c>
      <c r="J3267" s="128"/>
    </row>
    <row r="3268" spans="1:10" ht="12.75" customHeight="1">
      <c r="A3268" s="148" t="str">
        <f>IF('TRI-3C'!$EU$13="","",'TRI-3C'!$EU$13)</f>
        <v>PENSAMIENO CRITICO</v>
      </c>
      <c r="B3268" s="149"/>
      <c r="C3268" s="149"/>
      <c r="D3268" s="150"/>
      <c r="E3268" s="150"/>
      <c r="F3268" s="126"/>
      <c r="G3268" s="122" t="str">
        <f>IF(A3268="","",VLOOKUP(J3121,'TRI-3C'!$B$18:$FH$61,150,FALSE))</f>
        <v/>
      </c>
      <c r="H3268" s="150"/>
      <c r="I3268" s="127" t="str">
        <f t="shared" si="123"/>
        <v/>
      </c>
      <c r="J3268" s="126"/>
    </row>
    <row r="3269" spans="1:10" ht="12.75" customHeight="1">
      <c r="A3269" s="147" t="str">
        <f>IF('TRI-3C'!$EV$13="","",'TRI-3C'!$EV$13)</f>
        <v>MANEJO DE PROBLEMAS</v>
      </c>
      <c r="B3269" s="139"/>
      <c r="C3269" s="139"/>
      <c r="F3269" s="128"/>
      <c r="G3269" s="124" t="str">
        <f>IF(A3269="","",VLOOKUP(J3121,'TRI-3C'!$B$18:$FH$61,151,FALSE))</f>
        <v/>
      </c>
      <c r="I3269" s="125" t="str">
        <f t="shared" si="123"/>
        <v/>
      </c>
      <c r="J3269" s="128"/>
    </row>
    <row r="3270" spans="1:10" ht="12.75" customHeight="1">
      <c r="A3270" s="192" t="str">
        <f>IF('TRI-3C'!$EW$13="","",'TRI-3C'!$EW$13)</f>
        <v>TOMA DE DECISIONES</v>
      </c>
      <c r="B3270" s="154"/>
      <c r="C3270" s="154"/>
      <c r="D3270" s="154"/>
      <c r="E3270" s="154"/>
      <c r="F3270" s="155"/>
      <c r="G3270" s="122" t="str">
        <f>IF(A3270="","",VLOOKUP(J3121,'TRI-3C'!$B$18:$FH$61,152,FALSE))</f>
        <v/>
      </c>
      <c r="H3270" s="150"/>
      <c r="I3270" s="127" t="str">
        <f t="shared" si="123"/>
        <v/>
      </c>
      <c r="J3270" s="126"/>
    </row>
    <row r="3271" spans="1:10" ht="12.75" customHeight="1">
      <c r="A3271" s="147" t="str">
        <f>IF('TRI-3C'!$EX$13="","",'TRI-3C'!$EX$13)</f>
        <v>TRABAJO EN EQUIPO</v>
      </c>
      <c r="B3271" s="139"/>
      <c r="C3271" s="139"/>
      <c r="F3271" s="128"/>
      <c r="G3271" s="124" t="str">
        <f>IF(A3271="","",VLOOKUP(J3121,'TRI-3C'!$B$18:$FH$61,153,FALSE))</f>
        <v/>
      </c>
      <c r="I3271" s="125" t="str">
        <f t="shared" si="123"/>
        <v/>
      </c>
      <c r="J3271" s="128"/>
    </row>
    <row r="3272" spans="1:10" ht="12.75" customHeight="1">
      <c r="A3272" s="148" t="str">
        <f>IF('TRI-3C'!$EY$13="","",'TRI-3C'!$EY$13)</f>
        <v>CONCIENCIA SOCIAL</v>
      </c>
      <c r="B3272" s="149"/>
      <c r="C3272" s="149"/>
      <c r="D3272" s="150"/>
      <c r="E3272" s="150"/>
      <c r="F3272" s="126"/>
      <c r="G3272" s="122" t="str">
        <f>IF(A3272="","",VLOOKUP(J3121,'TRI-3C'!$B$18:$FH$61,154,FALSE))</f>
        <v/>
      </c>
      <c r="H3272" s="150"/>
      <c r="I3272" s="127" t="str">
        <f t="shared" si="123"/>
        <v/>
      </c>
      <c r="J3272" s="126"/>
    </row>
    <row r="3273" spans="1:10" ht="12.75" customHeight="1">
      <c r="A3273" s="147" t="str">
        <f>IF('TRI-3C'!$EZ$13="","",'TRI-3C'!$EZ$13)</f>
        <v xml:space="preserve">RELACIONES INTERPERSONALES	</v>
      </c>
      <c r="B3273" s="139"/>
      <c r="C3273" s="139"/>
      <c r="F3273" s="128"/>
      <c r="G3273" s="124" t="str">
        <f>IF(A3273="","",VLOOKUP(J3121,'TRI-3C'!$B$18:$FH$61,155,FALSE))</f>
        <v/>
      </c>
      <c r="I3273" s="125" t="str">
        <f t="shared" si="123"/>
        <v/>
      </c>
      <c r="J3273" s="128"/>
    </row>
    <row r="3274" spans="1:10" ht="12.75" customHeight="1">
      <c r="A3274" s="148" t="str">
        <f>IF('TRI-3C'!$FA$13="","",'TRI-3C'!$FA$13)</f>
        <v>MANEJO DE CONFLICTOS</v>
      </c>
      <c r="B3274" s="149"/>
      <c r="C3274" s="149"/>
      <c r="D3274" s="150"/>
      <c r="E3274" s="150"/>
      <c r="F3274" s="126"/>
      <c r="G3274" s="122" t="str">
        <f>IF(A3274="","",VLOOKUP(J3121,'TRI-3C'!$B$18:$FH$61,156,FALSE))</f>
        <v/>
      </c>
      <c r="H3274" s="150"/>
      <c r="I3274" s="127" t="str">
        <f t="shared" si="123"/>
        <v/>
      </c>
      <c r="J3274" s="126"/>
    </row>
    <row r="3275" spans="1:10" ht="12.75" customHeight="1">
      <c r="A3275" s="147" t="str">
        <f>IF('TRI-3C'!$FB$13="","",'TRI-3C'!$FB$13)</f>
        <v>MANEJO DE EMOCIONES Y SENTIMIENTOS</v>
      </c>
      <c r="B3275" s="139"/>
      <c r="C3275" s="139"/>
      <c r="F3275" s="128"/>
      <c r="G3275" s="124" t="str">
        <f>IF(A3275="","",VLOOKUP(J3121,'TRI-3C'!$B$18:$FH$61,157,FALSE))</f>
        <v/>
      </c>
      <c r="I3275" s="125" t="str">
        <f t="shared" si="123"/>
        <v/>
      </c>
      <c r="J3275" s="128"/>
    </row>
    <row r="3276" spans="1:10" ht="12.75" customHeight="1">
      <c r="A3276" s="151"/>
      <c r="B3276" s="129"/>
      <c r="C3276" s="129"/>
      <c r="D3276" s="130"/>
      <c r="E3276" s="130"/>
      <c r="F3276" s="131"/>
      <c r="G3276" s="132"/>
      <c r="H3276" s="130"/>
      <c r="I3276" s="133"/>
      <c r="J3276" s="131"/>
    </row>
    <row r="3277" spans="1:10" ht="12.75" customHeight="1">
      <c r="A3277" s="134"/>
      <c r="B3277" s="134"/>
      <c r="C3277" s="134"/>
      <c r="D3277" s="134"/>
      <c r="E3277" s="134"/>
      <c r="F3277" s="140"/>
      <c r="G3277" s="496"/>
      <c r="H3277" s="496"/>
      <c r="I3277" s="497"/>
      <c r="J3277" s="497"/>
    </row>
    <row r="3278" spans="1:10" ht="12.75" customHeight="1">
      <c r="A3278" s="487" t="s">
        <v>156</v>
      </c>
      <c r="B3278" s="488"/>
      <c r="C3278" s="135" t="s">
        <v>157</v>
      </c>
      <c r="G3278" s="494"/>
      <c r="H3278" s="494"/>
      <c r="I3278" s="494"/>
      <c r="J3278" s="494"/>
    </row>
    <row r="3279" spans="1:10" ht="12.75" customHeight="1">
      <c r="A3279" s="489" t="s">
        <v>158</v>
      </c>
      <c r="B3279" s="490"/>
      <c r="C3279" s="136" t="str">
        <f>VLOOKUP(J3121,'TRI-3C'!$B$18:$FH$61,160,FALSE)</f>
        <v/>
      </c>
      <c r="G3279" s="494"/>
      <c r="H3279" s="494"/>
      <c r="I3279" s="494"/>
      <c r="J3279" s="494"/>
    </row>
    <row r="3280" spans="1:10" ht="12.75" customHeight="1">
      <c r="A3280" s="491" t="s">
        <v>159</v>
      </c>
      <c r="B3280" s="492"/>
      <c r="C3280" s="493"/>
      <c r="G3280" s="494"/>
      <c r="H3280" s="494"/>
      <c r="I3280" s="494"/>
      <c r="J3280" s="494"/>
    </row>
    <row r="3281" spans="1:10" ht="12.75" customHeight="1">
      <c r="A3281" s="137" t="s">
        <v>160</v>
      </c>
      <c r="B3281" s="138"/>
      <c r="C3281" s="188" t="str">
        <f>VLOOKUP(J3121,'TRI-3C'!$B$18:$FH$61,161,FALSE)</f>
        <v/>
      </c>
      <c r="G3281" s="494"/>
      <c r="H3281" s="494"/>
      <c r="I3281" s="494"/>
      <c r="J3281" s="494"/>
    </row>
    <row r="3282" spans="1:10" ht="12.75" customHeight="1">
      <c r="A3282" s="137" t="s">
        <v>161</v>
      </c>
      <c r="B3282" s="138"/>
      <c r="C3282" s="188" t="str">
        <f>VLOOKUP(J3121,'TRI-3C'!$B$18:$FH$61,162,FALSE)</f>
        <v/>
      </c>
      <c r="G3282" s="494"/>
      <c r="H3282" s="494"/>
      <c r="I3282" s="494"/>
      <c r="J3282" s="494"/>
    </row>
    <row r="3283" spans="1:10" ht="12.75" customHeight="1">
      <c r="A3283" s="480" t="s">
        <v>163</v>
      </c>
      <c r="B3283" s="481"/>
      <c r="C3283" s="188" t="str">
        <f>VLOOKUP(J3121,'TRI-3C'!$B$18:$FH$61,163,FALSE)</f>
        <v/>
      </c>
      <c r="G3283" s="494"/>
      <c r="H3283" s="494"/>
      <c r="I3283" s="494"/>
      <c r="J3283" s="494"/>
    </row>
    <row r="3284" spans="1:10" ht="12.75" customHeight="1">
      <c r="D3284" s="503" t="s">
        <v>162</v>
      </c>
      <c r="E3284" s="503"/>
      <c r="F3284" s="152">
        <f ca="1">NOW()</f>
        <v>45994.739222569442</v>
      </c>
    </row>
    <row r="3287" spans="1:10" ht="12.75" customHeight="1">
      <c r="G3287" s="112"/>
    </row>
    <row r="3289" spans="1:10" ht="12.75" customHeight="1">
      <c r="B3289" s="495" t="s">
        <v>164</v>
      </c>
      <c r="C3289" s="495"/>
      <c r="F3289" s="116" t="s">
        <v>165</v>
      </c>
      <c r="G3289" s="116" t="s">
        <v>165</v>
      </c>
    </row>
    <row r="3323" spans="1:10" ht="12.75" customHeight="1">
      <c r="A3323" s="111" t="s">
        <v>153</v>
      </c>
      <c r="C3323" t="str">
        <f>IF(VLOOKUP(J3326,NOTAS!$D$14:$P$60,2,FALSE)="","",VLOOKUP(J3326,NOTAS!$D$14:$P$60,2,FALSE))</f>
        <v>MERA ZAMBRANO YADIEL ATES</v>
      </c>
    </row>
    <row r="3324" spans="1:10" ht="12.75" customHeight="1">
      <c r="A3324" s="111" t="s">
        <v>154</v>
      </c>
      <c r="C3324" t="str">
        <f>NOTAS!$B$14&amp; " "&amp;NOTAS!$B$15</f>
        <v>INICIAL II A</v>
      </c>
      <c r="F3324" s="111"/>
      <c r="G3324" s="116"/>
      <c r="H3324" s="117"/>
      <c r="I3324" s="118"/>
      <c r="J3324" s="117"/>
    </row>
    <row r="3325" spans="1:10" ht="12.75" customHeight="1">
      <c r="A3325" s="111" t="s">
        <v>6</v>
      </c>
      <c r="C3325" t="str">
        <f>NOTAS!$B$18</f>
        <v>2025-2026 MATUTINA</v>
      </c>
      <c r="H3325" s="117"/>
      <c r="I3325" s="118"/>
      <c r="J3325" s="117"/>
    </row>
    <row r="3326" spans="1:10" ht="12.75" customHeight="1" thickBot="1">
      <c r="A3326" s="486" t="s">
        <v>337</v>
      </c>
      <c r="B3326" s="486"/>
      <c r="I3326" s="114" t="s">
        <v>74</v>
      </c>
      <c r="J3326" s="121">
        <v>17</v>
      </c>
    </row>
    <row r="3327" spans="1:10" ht="12.75" customHeight="1">
      <c r="A3327" s="482" t="s">
        <v>155</v>
      </c>
      <c r="B3327" s="483"/>
      <c r="C3327" s="483"/>
      <c r="D3327" s="483"/>
      <c r="E3327" s="483"/>
      <c r="F3327" s="484"/>
      <c r="G3327" s="485" t="s">
        <v>141</v>
      </c>
      <c r="H3327" s="483"/>
      <c r="I3327" s="498" t="s">
        <v>141</v>
      </c>
      <c r="J3327" s="499"/>
    </row>
    <row r="3328" spans="1:10" ht="12.75" customHeight="1">
      <c r="A3328" s="500" t="str">
        <f>IF('TRI-3C'!G$10="","",'TRI-3C'!G$10)</f>
        <v>IDENTIDAD Y AUTONOMÍA</v>
      </c>
      <c r="B3328" s="501"/>
      <c r="C3328" s="501"/>
      <c r="D3328" s="501"/>
      <c r="E3328" s="501"/>
      <c r="F3328" s="502"/>
      <c r="G3328" s="160"/>
      <c r="H3328" s="161"/>
      <c r="I3328" s="162"/>
      <c r="J3328" s="163"/>
    </row>
    <row r="3329" spans="1:10" ht="12.75" customHeight="1">
      <c r="A3329" s="148" t="str">
        <f>IF('TRI-3C'!G$13="","",'TRI-3C'!G$13)</f>
        <v>Comunicar algunos datos de su identidad como: nombres completos, edad, nombres de familiares cercanos, lugar dónde vive.</v>
      </c>
      <c r="B3329" s="158"/>
      <c r="C3329" s="158"/>
      <c r="D3329" s="158"/>
      <c r="E3329" s="158"/>
      <c r="F3329" s="159"/>
      <c r="G3329" s="122" t="str">
        <f>IF(A3329="","",VLOOKUP(J3326,'TRI-3C'!$B$18:$FH$61,6,FALSE))</f>
        <v/>
      </c>
      <c r="H3329" s="150"/>
      <c r="I3329" s="127" t="str">
        <f>IF(G3329="","",G3329)</f>
        <v/>
      </c>
      <c r="J3329" s="126"/>
    </row>
    <row r="3330" spans="1:10" ht="12.75" customHeight="1">
      <c r="A3330" s="11" t="str">
        <f>IF('TRI-3C'!$H$13="","",'TRI-3C'!$H$13)</f>
        <v>Demostrar curiosidad por las características físicas (genitales) que le permiten reconocerse como niño y niña</v>
      </c>
      <c r="B3330" s="156"/>
      <c r="C3330" s="156"/>
      <c r="D3330" s="156"/>
      <c r="E3330" s="156"/>
      <c r="F3330" s="157"/>
      <c r="G3330" s="124" t="str">
        <f>IF(A3330="","",VLOOKUP(J3326,'TRI-3C'!$B$18:$FH$61,7,FALSE))</f>
        <v/>
      </c>
      <c r="I3330" s="125" t="str">
        <f t="shared" ref="I3330:I3346" si="124">IF(G3330="","",G3330)</f>
        <v/>
      </c>
      <c r="J3330" s="128"/>
    </row>
    <row r="3331" spans="1:10" ht="12.75" customHeight="1">
      <c r="A3331" s="148" t="str">
        <f>IF('TRI-3C'!$I$13="","",'TRI-3C'!$I$13)</f>
        <v>Identificar la importancia de usar el cinturón de seguridad para promover el autocuidado y la protección personal.</v>
      </c>
      <c r="B3331" s="149"/>
      <c r="C3331" s="149"/>
      <c r="D3331" s="150"/>
      <c r="E3331" s="150"/>
      <c r="F3331" s="126"/>
      <c r="G3331" s="122" t="str">
        <f>IF(A3331="","",VLOOKUP(J3326,'TRI-3C'!$B$18:$FH$61,8,FALSE))</f>
        <v/>
      </c>
      <c r="H3331" s="150"/>
      <c r="I3331" s="127" t="str">
        <f t="shared" si="124"/>
        <v/>
      </c>
      <c r="J3331" s="126"/>
    </row>
    <row r="3332" spans="1:10" ht="12.75" customHeight="1">
      <c r="A3332" s="147" t="str">
        <f>IF('TRI-3C'!$J$13="","",'TRI-3C'!$J$13)</f>
        <v>Identificar las situaciones de peligro a las que se puede exponer en su entorno inmediato y seguir pautas de comportamiento para evitarlas.</v>
      </c>
      <c r="B3332" s="139"/>
      <c r="C3332" s="139"/>
      <c r="F3332" s="128"/>
      <c r="G3332" s="124" t="str">
        <f>IF(A3332="","",VLOOKUP(J3326,'TRI-3C'!$B$18:$FH$61,9,FALSE))</f>
        <v/>
      </c>
      <c r="I3332" s="125" t="str">
        <f t="shared" si="124"/>
        <v/>
      </c>
      <c r="J3332" s="128"/>
    </row>
    <row r="3333" spans="1:10" ht="12.75" customHeight="1">
      <c r="A3333" s="148" t="str">
        <f>IF('TRI-3C'!$K$13="","",'TRI-3C'!$K$13)</f>
        <v>Identificar sus características físicas y las de las personas de su entorno como parte del proceso de aceptación de sí mismo y de respeto a los demás.</v>
      </c>
      <c r="B3333" s="149"/>
      <c r="C3333" s="149"/>
      <c r="D3333" s="150"/>
      <c r="E3333" s="150"/>
      <c r="F3333" s="126"/>
      <c r="G3333" s="122" t="str">
        <f>IF(A3333="","",VLOOKUP(J3326,'TRI-3C'!$B$18:$FH$61,10,FALSE))</f>
        <v/>
      </c>
      <c r="H3333" s="150"/>
      <c r="I3333" s="127" t="str">
        <f t="shared" si="124"/>
        <v/>
      </c>
      <c r="J3333" s="126"/>
    </row>
    <row r="3334" spans="1:10" ht="12.75" customHeight="1">
      <c r="A3334" s="147" t="str">
        <f>IF('TRI-3C'!$L$13="","",'TRI-3C'!$L$13)</f>
        <v>Identificar y manifestar sus emociones y sentimientos, expresando las causas de los mismos mediante el lenguaje verbal. (D.EIB.10.3.)</v>
      </c>
      <c r="B3334" s="139"/>
      <c r="C3334" s="139"/>
      <c r="F3334" s="128"/>
      <c r="G3334" s="124" t="str">
        <f>IF(A3334="","",VLOOKUP(J3326,'TRI-3C'!$B$18:$FH$61,11,FALSE))</f>
        <v/>
      </c>
      <c r="I3334" s="125" t="str">
        <f t="shared" si="124"/>
        <v/>
      </c>
      <c r="J3334" s="128"/>
    </row>
    <row r="3335" spans="1:10" ht="12.75" customHeight="1">
      <c r="A3335" s="192" t="str">
        <f>IF('TRI-3C'!$M$13="","",'TRI-3C'!$M$13)</f>
        <v>Identificarse como miembro de una familia reconociéndose como parte importante de la misma.</v>
      </c>
      <c r="B3335" s="154"/>
      <c r="C3335" s="154"/>
      <c r="D3335" s="154"/>
      <c r="E3335" s="154"/>
      <c r="F3335" s="155"/>
      <c r="G3335" s="122" t="str">
        <f>IF(A3335="","",VLOOKUP(J3326,'TRI-3C'!$B$18:$FH$61,12,FALSE))</f>
        <v/>
      </c>
      <c r="H3335" s="150"/>
      <c r="I3335" s="127" t="str">
        <f t="shared" si="124"/>
        <v/>
      </c>
      <c r="J3335" s="126"/>
    </row>
    <row r="3336" spans="1:10" ht="12.75" customHeight="1">
      <c r="A3336" s="147" t="str">
        <f>IF('TRI-3C'!$N$13="","",'TRI-3C'!$N$13)</f>
        <v>Practicar con autonomía hábitos de higiene personal como lavarse las manos, los dientes y la cara.</v>
      </c>
      <c r="B3336" s="139"/>
      <c r="C3336" s="139"/>
      <c r="F3336" s="128"/>
      <c r="G3336" s="124" t="str">
        <f>IF(A3336="","",VLOOKUP(J3326,'TRI-3C'!$B$18:$FH$61,13,FALSE))</f>
        <v/>
      </c>
      <c r="I3336" s="125" t="str">
        <f t="shared" si="124"/>
        <v/>
      </c>
      <c r="J3336" s="128"/>
    </row>
    <row r="3337" spans="1:10" ht="12.75" customHeight="1">
      <c r="A3337" s="148" t="str">
        <f>IF('TRI-3C'!$O$13="","",'TRI-3C'!$O$13)</f>
        <v>Practicar hábitos de orden ubicando los objetos en el lugar correspondiente.</v>
      </c>
      <c r="B3337" s="149"/>
      <c r="C3337" s="149"/>
      <c r="D3337" s="150"/>
      <c r="E3337" s="150"/>
      <c r="F3337" s="126"/>
      <c r="G3337" s="122" t="str">
        <f>IF(A3337="","",VLOOKUP(J3326,'TRI-3C'!$B$18:$FH$61,14,FALSE))</f>
        <v/>
      </c>
      <c r="H3337" s="150"/>
      <c r="I3337" s="127" t="str">
        <f t="shared" si="124"/>
        <v/>
      </c>
      <c r="J3337" s="126"/>
    </row>
    <row r="3338" spans="1:10" ht="12.75" customHeight="1">
      <c r="A3338" s="147" t="str">
        <f>IF('TRI-3C'!$P$13="","",'TRI-3C'!$P$13)</f>
        <v>Practicar las acciones a seguir en situaciones de riesgo como: temblores, incendios, entre otros, determinadas en el plan de contingencia institucional.</v>
      </c>
      <c r="B3338" s="139"/>
      <c r="C3338" s="139"/>
      <c r="F3338" s="128"/>
      <c r="G3338" s="124" t="str">
        <f>IF(A3338="","",VLOOKUP(J3326,'TRI-3C'!$B$18:$FH$61,15,FALSE))</f>
        <v/>
      </c>
      <c r="I3338" s="125" t="str">
        <f t="shared" si="124"/>
        <v/>
      </c>
      <c r="J3338" s="128"/>
    </row>
    <row r="3339" spans="1:10" ht="12.75" customHeight="1">
      <c r="A3339" s="148" t="str">
        <f>IF('TRI-3C'!$Q$13="","",'TRI-3C'!$Q$13)</f>
        <v>Practicar normas de seguridad para evitar accidentes a los que se puede exponer en su entorno inmediato.</v>
      </c>
      <c r="B3339" s="158"/>
      <c r="C3339" s="158"/>
      <c r="D3339" s="158"/>
      <c r="E3339" s="158"/>
      <c r="F3339" s="159"/>
      <c r="G3339" s="122" t="str">
        <f>IF(A3339="","",VLOOKUP(J3326,'TRI-3C'!$B$18:$FH$61,16,FALSE))</f>
        <v/>
      </c>
      <c r="H3339" s="150"/>
      <c r="I3339" s="127" t="str">
        <f t="shared" si="124"/>
        <v/>
      </c>
      <c r="J3339" s="126"/>
    </row>
    <row r="3340" spans="1:10" ht="12.75" customHeight="1">
      <c r="A3340" s="11" t="str">
        <f>IF('TRI-3C'!$R$13="","",'TRI-3C'!$R$13)</f>
        <v>Realiza independientemente normas de aseo al ir al baño.</v>
      </c>
      <c r="B3340" s="156"/>
      <c r="C3340" s="156"/>
      <c r="D3340" s="156"/>
      <c r="E3340" s="156"/>
      <c r="F3340" s="157"/>
      <c r="G3340" s="124" t="str">
        <f>IF(A3340="","",VLOOKUP(J3326,'TRI-3C'!$B$18:$FH$61,17,FALSE))</f>
        <v/>
      </c>
      <c r="I3340" s="125" t="str">
        <f t="shared" si="124"/>
        <v/>
      </c>
      <c r="J3340" s="128"/>
    </row>
    <row r="3341" spans="1:10" ht="12.75" customHeight="1">
      <c r="A3341" s="148" t="str">
        <f>IF('TRI-3C'!$S$13="","",'TRI-3C'!$S$13)</f>
        <v>Reconocer la importancia del uso del casco y demás indumentaria de pro tección para protegerse de lesiones en actividades que requieran su uso</v>
      </c>
      <c r="B3341" s="149"/>
      <c r="C3341" s="149"/>
      <c r="D3341" s="150"/>
      <c r="E3341" s="150"/>
      <c r="F3341" s="126"/>
      <c r="G3341" s="122" t="str">
        <f>IF(A3341="","",VLOOKUP(J3326,'TRI-3C'!$B$18:$FH$61,18,FALSE))</f>
        <v/>
      </c>
      <c r="H3341" s="150"/>
      <c r="I3341" s="127" t="str">
        <f t="shared" si="124"/>
        <v/>
      </c>
      <c r="J3341" s="126"/>
    </row>
    <row r="3342" spans="1:10" ht="12.75" customHeight="1">
      <c r="A3342" s="147" t="str">
        <f>IF('TRI-3C'!$T$13="","",'TRI-3C'!$T$13)</f>
        <v>Reconocer situaciones problémicas en las actividades escolares para solucionarlas de forma creativa y con autonomía.</v>
      </c>
      <c r="B3342" s="139"/>
      <c r="C3342" s="139"/>
      <c r="F3342" s="128"/>
      <c r="G3342" s="124" t="str">
        <f>IF(A3342="","",VLOOKUP(J3326,'TRI-3C'!$B$18:$FH$61,19,FALSE))</f>
        <v/>
      </c>
      <c r="I3342" s="125" t="str">
        <f t="shared" si="124"/>
        <v/>
      </c>
      <c r="J3342" s="128"/>
    </row>
    <row r="3343" spans="1:10" ht="12.75" customHeight="1">
      <c r="A3343" s="148" t="str">
        <f>IF('TRI-3C'!$U$13="","",'TRI-3C'!$U$13)</f>
        <v>Seleccionar las prendas de vestir de acuerdo al estado climático (prendas para el frío / prendas para el calor).</v>
      </c>
      <c r="B3343" s="149"/>
      <c r="C3343" s="149"/>
      <c r="D3343" s="150"/>
      <c r="E3343" s="150"/>
      <c r="F3343" s="126"/>
      <c r="G3343" s="122" t="str">
        <f>IF(A3343="","",VLOOKUP(J3326,'TRI-3C'!$B$18:$FH$61,20,FALSE))</f>
        <v/>
      </c>
      <c r="H3343" s="150"/>
      <c r="I3343" s="127" t="str">
        <f t="shared" si="124"/>
        <v/>
      </c>
      <c r="J3343" s="126"/>
    </row>
    <row r="3344" spans="1:10" ht="12.75" customHeight="1">
      <c r="A3344" s="147" t="str">
        <f>IF('TRI-3C'!$V$13="","",'TRI-3C'!$V$13)</f>
        <v>Tomar decisiones con respecto a la elección de actividades, vestuario entre otros, en función de sus gustos y preferencias, argumentando las mismas.</v>
      </c>
      <c r="B3344" s="139"/>
      <c r="C3344" s="139"/>
      <c r="F3344" s="128"/>
      <c r="G3344" s="124" t="str">
        <f>IF(A3344="","",VLOOKUP(J3326,'TRI-3C'!$B$18:$FH$61,21,FALSE))</f>
        <v/>
      </c>
      <c r="I3344" s="125" t="str">
        <f t="shared" si="124"/>
        <v/>
      </c>
      <c r="J3344" s="128"/>
    </row>
    <row r="3345" spans="1:10" ht="12.75" customHeight="1">
      <c r="A3345" s="192" t="str">
        <f>IF('TRI-3C'!$W$13="","",'TRI-3C'!$W$13)</f>
        <v>Utilizar la cuchara, tenedor y el vaso cuando se alimenta de manera autónoma.</v>
      </c>
      <c r="B3345" s="154"/>
      <c r="C3345" s="154"/>
      <c r="D3345" s="154"/>
      <c r="E3345" s="154"/>
      <c r="F3345" s="155"/>
      <c r="G3345" s="122" t="str">
        <f>IF(A3345="","",VLOOKUP(J3326,'TRI-3C'!$B$18:$FH$61,22,FALSE))</f>
        <v/>
      </c>
      <c r="H3345" s="150"/>
      <c r="I3345" s="127" t="str">
        <f t="shared" si="124"/>
        <v/>
      </c>
      <c r="J3345" s="126"/>
    </row>
    <row r="3346" spans="1:10" ht="12.75" customHeight="1">
      <c r="A3346" s="147" t="str">
        <f>IF('TRI-3C'!$X$13="","",'TRI-3C'!$X$13)</f>
        <v>Vestirse y desvestirse de manera independiente con prendas de vestir sencillas. (D.EIB.10.5)</v>
      </c>
      <c r="B3346" s="139"/>
      <c r="C3346" s="139"/>
      <c r="F3346" s="128"/>
      <c r="G3346" s="124" t="str">
        <f>IF(A3346="","",VLOOKUP(J3326,'TRI-3C'!$B$18:$FH$61,23,FALSE))</f>
        <v/>
      </c>
      <c r="I3346" s="125" t="str">
        <f t="shared" si="124"/>
        <v/>
      </c>
      <c r="J3346" s="128"/>
    </row>
    <row r="3347" spans="1:10" ht="12.75" customHeight="1">
      <c r="A3347" s="165" t="str">
        <f>'BI-1T'!$A$8</f>
        <v>CONVIVENCIA</v>
      </c>
      <c r="B3347" s="149"/>
      <c r="C3347" s="149"/>
      <c r="D3347" s="150"/>
      <c r="E3347" s="150"/>
      <c r="F3347" s="126"/>
      <c r="G3347" s="122" t="str">
        <f>IF(A3347="","",VLOOKUP(J3326,'TRI-3C'!$B$18:$FH$61,24,FALSE))</f>
        <v/>
      </c>
      <c r="H3347" s="150"/>
      <c r="I3347" s="127"/>
      <c r="J3347" s="126"/>
    </row>
    <row r="3348" spans="1:10" ht="12.75" customHeight="1">
      <c r="A3348" s="147" t="str">
        <f>IF('TRI-3C'!$Z$13="","",'TRI-3C'!$Z$13)</f>
        <v>Apoyar y motivar a otras personas a participar en actividades grupales, particularmente a quienes muestran dificultades al hacerlo</v>
      </c>
      <c r="B3348" s="139"/>
      <c r="C3348" s="139"/>
      <c r="F3348" s="128"/>
      <c r="G3348" s="124" t="str">
        <f>IF(A3348="","",VLOOKUP(J3326,'TRI-3C'!$B$18:$FH$61,25,FALSE))</f>
        <v/>
      </c>
      <c r="I3348" s="125" t="str">
        <f t="shared" ref="I3348:I3362" si="125">IF(G3348="","",G3348)</f>
        <v/>
      </c>
      <c r="J3348" s="128"/>
    </row>
    <row r="3349" spans="1:10" ht="12.75" customHeight="1">
      <c r="A3349" s="148" t="str">
        <f>IF('TRI-3C'!$AA$13="","",'TRI-3C'!$AA$13)</f>
        <v>Asumir y respetar normas de convivencia en la institución de educación inicial y en el hogar acordadas con el adulto. (D.EIB.10.15.)</v>
      </c>
      <c r="B3349" s="158"/>
      <c r="C3349" s="158"/>
      <c r="D3349" s="158"/>
      <c r="E3349" s="158"/>
      <c r="F3349" s="159"/>
      <c r="G3349" s="122" t="str">
        <f>IF(A3349="","",VLOOKUP(J3326,'TRI-3C'!$B$18:$FH$61,26,FALSE))</f>
        <v/>
      </c>
      <c r="H3349" s="150"/>
      <c r="I3349" s="127" t="str">
        <f t="shared" si="125"/>
        <v/>
      </c>
      <c r="J3349" s="126"/>
    </row>
    <row r="3350" spans="1:10" ht="12.75" customHeight="1">
      <c r="A3350" s="11" t="str">
        <f>IF('TRI-3C'!$AB$13="","",'TRI-3C'!$AB$13)</f>
        <v>Colaborar en actividades que se desarrollan con otros niños y adultos de su entorno.</v>
      </c>
      <c r="B3350" s="156"/>
      <c r="C3350" s="156"/>
      <c r="D3350" s="156"/>
      <c r="E3350" s="156"/>
      <c r="F3350" s="157"/>
      <c r="G3350" s="124" t="str">
        <f>IF(A3350="","",VLOOKUP(J3326,'TRI-3C'!$B$18:$FH$61,27,FALSE))</f>
        <v/>
      </c>
      <c r="I3350" s="125" t="str">
        <f t="shared" si="125"/>
        <v/>
      </c>
      <c r="J3350" s="128"/>
    </row>
    <row r="3351" spans="1:10" ht="12.75" customHeight="1">
      <c r="A3351" s="148" t="str">
        <f>IF('TRI-3C'!$AC$13="","",'TRI-3C'!$AC$13)</f>
        <v>Demostrar actitudes de solidaridad ante situaciones de necesidad de sus compañeros y adultos de su entorno</v>
      </c>
      <c r="B3351" s="149"/>
      <c r="C3351" s="149"/>
      <c r="D3351" s="150"/>
      <c r="E3351" s="150"/>
      <c r="F3351" s="126"/>
      <c r="G3351" s="122" t="str">
        <f>IF(A3351="","",VLOOKUP(J3326,'TRI-3C'!$B$18:$FH$61,28,FALSE))</f>
        <v/>
      </c>
      <c r="H3351" s="150"/>
      <c r="I3351" s="127" t="str">
        <f t="shared" si="125"/>
        <v/>
      </c>
      <c r="J3351" s="126"/>
    </row>
    <row r="3352" spans="1:10" ht="12.75" customHeight="1">
      <c r="A335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352" s="139"/>
      <c r="C3352" s="139"/>
      <c r="F3352" s="128"/>
      <c r="G3352" s="124" t="str">
        <f>IF(A3352="","",VLOOKUP(J3326,'TRI-3C'!$B$18:$FH$61,29,FALSE))</f>
        <v/>
      </c>
      <c r="I3352" s="125" t="str">
        <f t="shared" si="125"/>
        <v/>
      </c>
      <c r="J3352" s="128"/>
    </row>
    <row r="3353" spans="1:10" ht="12.75" customHeight="1">
      <c r="A3353" s="148" t="str">
        <f>IF('TRI-3C'!$AE$13="","",'TRI-3C'!$AE$13)</f>
        <v>Demostrar preferencia de jugar la mayor parte del tiempo con un amigo estableciendo niveles de empatías más estables.</v>
      </c>
      <c r="B3353" s="149"/>
      <c r="C3353" s="149"/>
      <c r="D3353" s="150"/>
      <c r="E3353" s="150"/>
      <c r="F3353" s="126"/>
      <c r="G3353" s="122" t="str">
        <f>IF(A3353="","",VLOOKUP(J3326,'TRI-3C'!$B$18:$FH$61,30,FALSE))</f>
        <v/>
      </c>
      <c r="H3353" s="150"/>
      <c r="I3353" s="127" t="str">
        <f t="shared" si="125"/>
        <v/>
      </c>
      <c r="J3353" s="126"/>
    </row>
    <row r="3354" spans="1:10" ht="12.75" customHeight="1">
      <c r="A3354" s="147" t="str">
        <f>IF('TRI-3C'!$AF$13="","",'TRI-3C'!$AF$13)</f>
        <v>Demostrar sensibilidad ante deseos, emociones y sentimientos de otras personas.</v>
      </c>
      <c r="B3354" s="139"/>
      <c r="C3354" s="139"/>
      <c r="F3354" s="128"/>
      <c r="G3354" s="124" t="str">
        <f>IF(A3354="","",VLOOKUP(J3326,'TRI-3C'!$B$18:$FH$61,31,FALSE))</f>
        <v/>
      </c>
      <c r="I3354" s="125" t="str">
        <f t="shared" si="125"/>
        <v/>
      </c>
      <c r="J3354" s="128"/>
    </row>
    <row r="3355" spans="1:10" ht="12.75" customHeight="1">
      <c r="A3355" s="192" t="str">
        <f>IF('TRI-3C'!$AG$13="","",'TRI-3C'!$AG$13)</f>
        <v>Desarrollar la capacidad de esperar para obtener una recompensa mayor en el futuro.</v>
      </c>
      <c r="B3355" s="154"/>
      <c r="C3355" s="154"/>
      <c r="D3355" s="154"/>
      <c r="E3355" s="154"/>
      <c r="F3355" s="155"/>
      <c r="G3355" s="122" t="str">
        <f>IF(A3355="","",VLOOKUP(J3326,'TRI-3C'!$B$18:$FH$61,32,FALSE))</f>
        <v/>
      </c>
      <c r="H3355" s="150"/>
      <c r="I3355" s="127" t="str">
        <f t="shared" si="125"/>
        <v/>
      </c>
      <c r="J3355" s="126"/>
    </row>
    <row r="3356" spans="1:10" ht="12.75" customHeight="1">
      <c r="A3356" s="147" t="str">
        <f>IF('TRI-3C'!$AH$13="","",'TRI-3C'!$AH$13)</f>
        <v>Identificar instituciones y profesiones que brindan servicios a la comunidad y los roles que ellos cumplen.</v>
      </c>
      <c r="B3356" s="139"/>
      <c r="C3356" s="139"/>
      <c r="F3356" s="128"/>
      <c r="G3356" s="124" t="str">
        <f>IF(A3356="","",VLOOKUP(J3326,'TRI-3C'!$B$18:$FH$61,33,FALSE))</f>
        <v/>
      </c>
      <c r="I3356" s="125" t="str">
        <f t="shared" si="125"/>
        <v/>
      </c>
      <c r="J3356" s="128"/>
    </row>
    <row r="3357" spans="1:10" ht="12.75" customHeight="1">
      <c r="A3357" s="148" t="str">
        <f>IF('TRI-3C'!$AI$13="","",'TRI-3C'!$AI$13)</f>
        <v>Identificar las profesiones, oficios y ocupaciones que cumplen los miembros de su familia.</v>
      </c>
      <c r="B3357" s="149"/>
      <c r="C3357" s="149"/>
      <c r="D3357" s="150"/>
      <c r="E3357" s="150"/>
      <c r="F3357" s="126"/>
      <c r="G3357" s="122" t="str">
        <f>IF(A3357="","",VLOOKUP(J3326,'TRI-3C'!$B$18:$FH$61,34,FALSE))</f>
        <v/>
      </c>
      <c r="H3357" s="150"/>
      <c r="I3357" s="127" t="str">
        <f t="shared" si="125"/>
        <v/>
      </c>
      <c r="J3357" s="126"/>
    </row>
    <row r="3358" spans="1:10" ht="12.75" customHeight="1">
      <c r="A3358" s="147" t="str">
        <f>IF('TRI-3C'!$AJ$13="","",'TRI-3C'!$AJ$13)</f>
        <v>Incrementar su campo de interrelación con otras personas a más del grupo familiar y escolar interactuando con mayor facilidad.</v>
      </c>
      <c r="B3358" s="139"/>
      <c r="C3358" s="139"/>
      <c r="F3358" s="128"/>
      <c r="G3358" s="124" t="str">
        <f>IF(A3358="","",VLOOKUP(J3326,'TRI-3C'!$B$18:$FH$61,35,FALSE))</f>
        <v/>
      </c>
      <c r="I3358" s="125" t="str">
        <f t="shared" si="125"/>
        <v/>
      </c>
      <c r="J3358" s="128"/>
    </row>
    <row r="3359" spans="1:10" ht="12.75" customHeight="1">
      <c r="A335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3359" s="158"/>
      <c r="C3359" s="158"/>
      <c r="D3359" s="158"/>
      <c r="E3359" s="158"/>
      <c r="F3359" s="159"/>
      <c r="G3359" s="122" t="str">
        <f>IF(A3359="","",VLOOKUP(J3326,'TRI-3C'!$B$18:$FH$61,36,FALSE))</f>
        <v/>
      </c>
      <c r="H3359" s="150"/>
      <c r="I3359" s="127" t="str">
        <f t="shared" si="125"/>
        <v/>
      </c>
      <c r="J3359" s="126"/>
    </row>
    <row r="3360" spans="1:10" ht="12.75" customHeight="1">
      <c r="A3360" s="11" t="str">
        <f>IF('TRI-3C'!$AL$13="","",'TRI-3C'!$AL$13)</f>
        <v>Participar juegos grupales siguiendo las reglas y asumiendo roles que le permitan mantener un ambiente armónico con sus pares. (D.EIB.10.11.)</v>
      </c>
      <c r="B3360" s="156"/>
      <c r="C3360" s="156"/>
      <c r="D3360" s="156"/>
      <c r="E3360" s="156"/>
      <c r="F3360" s="157"/>
      <c r="G3360" s="124" t="str">
        <f>IF(A3360="","",VLOOKUP(J3326,'TRI-3C'!$B$18:$FH$61,37,FALSE))</f>
        <v/>
      </c>
      <c r="I3360" s="125" t="str">
        <f t="shared" si="125"/>
        <v/>
      </c>
      <c r="J3360" s="128"/>
    </row>
    <row r="3361" spans="1:10" ht="12.75" customHeight="1">
      <c r="A3361" s="148" t="str">
        <f>IF('TRI-3C'!$AM$13="","",'TRI-3C'!$AM$13)</f>
        <v>Practicar la costumbre de ahorrar para ocasiones y casos especiales</v>
      </c>
      <c r="B3361" s="149"/>
      <c r="C3361" s="149"/>
      <c r="D3361" s="150"/>
      <c r="E3361" s="150"/>
      <c r="F3361" s="126"/>
      <c r="G3361" s="122" t="str">
        <f>IF(A3361="","",VLOOKUP(J3326,'TRI-3C'!$B$18:$FH$61,38,FALSE))</f>
        <v/>
      </c>
      <c r="H3361" s="150"/>
      <c r="I3361" s="127" t="str">
        <f t="shared" si="125"/>
        <v/>
      </c>
      <c r="J3361" s="126"/>
    </row>
    <row r="3362" spans="1:10" ht="12.75" customHeight="1">
      <c r="A336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3362" s="139"/>
      <c r="C3362" s="139"/>
      <c r="F3362" s="128"/>
      <c r="G3362" s="124" t="str">
        <f>IF(A3362="","",VLOOKUP(J3326,'TRI-3C'!$B$18:$FH$61,39,FALSE))</f>
        <v/>
      </c>
      <c r="I3362" s="125" t="str">
        <f t="shared" si="125"/>
        <v/>
      </c>
      <c r="J3362" s="128"/>
    </row>
    <row r="3363" spans="1:10" ht="12.75" customHeight="1">
      <c r="A3363" s="165" t="str">
        <f>'BI-1T'!$A$9</f>
        <v>RELACIONES CON EL MEDIO NATURAL Y CULTURAL</v>
      </c>
      <c r="B3363" s="149"/>
      <c r="C3363" s="149"/>
      <c r="D3363" s="150"/>
      <c r="E3363" s="150"/>
      <c r="F3363" s="126"/>
      <c r="G3363" s="122" t="str">
        <f>IF(A3363="","",VLOOKUP(J3326,'TRI-3C'!$B$18:$FH$61,40,FALSE))</f>
        <v/>
      </c>
      <c r="H3363" s="150"/>
      <c r="I3363" s="127"/>
      <c r="J3363" s="126"/>
    </row>
    <row r="3364" spans="1:10" ht="12.75" customHeight="1">
      <c r="A336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3364" s="139"/>
      <c r="C3364" s="139"/>
      <c r="F3364" s="128"/>
      <c r="G3364" s="124" t="str">
        <f>IF(A3364="","",VLOOKUP(J3326,'TRI-3C'!$B$18:$FH$61,41,FALSE))</f>
        <v/>
      </c>
      <c r="I3364" s="125" t="str">
        <f t="shared" ref="I3364:I3383" si="126">IF(G3364="","",G3364)</f>
        <v/>
      </c>
      <c r="J3364" s="128"/>
    </row>
    <row r="3365" spans="1:10" ht="12.75" customHeight="1">
      <c r="A3365" s="192" t="str">
        <f>IF('TRI-3C'!$AQ$13="","",'TRI-3C'!$AQ$13)</f>
        <v>Construir conexiones emocionales con su contexto natural (plantas, animales, agua, tierra, aire) y social.</v>
      </c>
      <c r="B3365" s="154"/>
      <c r="C3365" s="154"/>
      <c r="D3365" s="154"/>
      <c r="E3365" s="154"/>
      <c r="F3365" s="155"/>
      <c r="G3365" s="122" t="str">
        <f>IF(A3365="","",VLOOKUP(J3326,'TRI-3C'!$B$18:$FH$61,42,FALSE))</f>
        <v/>
      </c>
      <c r="H3365" s="150"/>
      <c r="I3365" s="127" t="str">
        <f t="shared" si="126"/>
        <v/>
      </c>
      <c r="J3365" s="126"/>
    </row>
    <row r="3366" spans="1:10" ht="12.75" customHeight="1">
      <c r="A3366" s="147" t="str">
        <f>IF('TRI-3C'!$AR$13="","",'TRI-3C'!$AR$13)</f>
        <v>dentificar en las actividades diarias oportunidades para aprovechar los recursos y reducir los residuos para proteger el entorno natural</v>
      </c>
      <c r="B3366" s="139"/>
      <c r="C3366" s="139"/>
      <c r="F3366" s="128"/>
      <c r="G3366" s="124" t="str">
        <f>IF(A3366="","",VLOOKUP(J3326,'TRI-3C'!$B$18:$FH$61,43,FALSE))</f>
        <v/>
      </c>
      <c r="I3366" s="125" t="str">
        <f t="shared" si="126"/>
        <v/>
      </c>
      <c r="J3366" s="128"/>
    </row>
    <row r="3367" spans="1:10" ht="12.75" customHeight="1">
      <c r="A3367" s="148" t="str">
        <f>IF('TRI-3C'!$AS$13="","",'TRI-3C'!$AS$13)</f>
        <v>Diferenciar entre alimentos nutritivos y no nutritivos identificando los beneficios de una alimentación sana y saludable.</v>
      </c>
      <c r="B3367" s="149"/>
      <c r="C3367" s="149"/>
      <c r="D3367" s="150"/>
      <c r="E3367" s="150"/>
      <c r="F3367" s="126"/>
      <c r="G3367" s="122" t="str">
        <f>IF(A3367="","",VLOOKUP(J3326,'TRI-3C'!$B$18:$FH$61,44,FALSE))</f>
        <v/>
      </c>
      <c r="H3367" s="150"/>
      <c r="I3367" s="127" t="str">
        <f t="shared" si="126"/>
        <v/>
      </c>
      <c r="J3367" s="126"/>
    </row>
    <row r="3368" spans="1:10" ht="12.75" customHeight="1">
      <c r="A3368" s="147" t="str">
        <f>IF('TRI-3C'!$AT$13="","",'TRI-3C'!$AT$13)</f>
        <v>Diferenciar entre lo que le pertenece, lo que pertenece a los demás y lo que pertenece al grupo o comunidad.</v>
      </c>
      <c r="B3368" s="139"/>
      <c r="C3368" s="139"/>
      <c r="F3368" s="128"/>
      <c r="G3368" s="124" t="str">
        <f>IF(A3368="","",VLOOKUP(J3326,'TRI-3C'!$B$18:$FH$61,45,FALSE))</f>
        <v/>
      </c>
      <c r="I3368" s="125" t="str">
        <f t="shared" si="126"/>
        <v/>
      </c>
      <c r="J3368" s="128"/>
    </row>
    <row r="3369" spans="1:10" ht="12.75" customHeight="1">
      <c r="A3369" s="148" t="str">
        <f>IF('TRI-3C'!$AU$13="","",'TRI-3C'!$AU$13)</f>
        <v>Diferenciar los seres vivos y elementos no vivos de su entorno explorando su mundo natural.</v>
      </c>
      <c r="B3369" s="158"/>
      <c r="C3369" s="158"/>
      <c r="D3369" s="158"/>
      <c r="E3369" s="158"/>
      <c r="F3369" s="159"/>
      <c r="G3369" s="122" t="str">
        <f>IF(A3369="","",VLOOKUP(J3326,'TRI-3C'!$B$18:$FH$61,46,FALSE))</f>
        <v/>
      </c>
      <c r="H3369" s="150"/>
      <c r="I3369" s="127" t="str">
        <f t="shared" si="126"/>
        <v/>
      </c>
      <c r="J3369" s="126"/>
    </row>
    <row r="3370" spans="1:10" ht="12.75" customHeight="1">
      <c r="A3370" s="11" t="str">
        <f>IF('TRI-3C'!$AV$13="","",'TRI-3C'!$AV$13)</f>
        <v>Establecer comparaciones entre los elementos del entorno a través de la discriminación sensorial.</v>
      </c>
      <c r="B3370" s="156"/>
      <c r="C3370" s="156"/>
      <c r="D3370" s="156"/>
      <c r="E3370" s="156"/>
      <c r="F3370" s="157"/>
      <c r="G3370" s="124" t="str">
        <f>IF(A3370="","",VLOOKUP(J3326,'TRI-3C'!$B$18:$FH$61,47,FALSE))</f>
        <v/>
      </c>
      <c r="I3370" s="125" t="str">
        <f t="shared" si="126"/>
        <v/>
      </c>
      <c r="J3370" s="128"/>
    </row>
    <row r="3371" spans="1:10" ht="12.75" customHeight="1">
      <c r="A3371" s="148" t="str">
        <f>IF('TRI-3C'!$AW$13="","",'TRI-3C'!$AW$13)</f>
        <v>Explorar e identificar los diferentes elementos y fenómenos del entorno natural mediante procesos que propicien la indagación.</v>
      </c>
      <c r="B3371" s="149"/>
      <c r="C3371" s="149"/>
      <c r="D3371" s="150"/>
      <c r="E3371" s="150"/>
      <c r="F3371" s="126"/>
      <c r="G3371" s="122" t="str">
        <f>IF(A3371="","",VLOOKUP(J3326,'TRI-3C'!$B$18:$FH$61,48,FALSE))</f>
        <v/>
      </c>
      <c r="H3371" s="150"/>
      <c r="I3371" s="127" t="str">
        <f t="shared" si="126"/>
        <v/>
      </c>
      <c r="J3371" s="126"/>
    </row>
    <row r="3372" spans="1:10" ht="12.75" customHeight="1">
      <c r="A3372" s="147" t="str">
        <f>IF('TRI-3C'!$AX$13="","",'TRI-3C'!$AX$13)</f>
        <v>Identificar características de las plantas por su utilidad, estableciendo diferencias entre ellas.</v>
      </c>
      <c r="B3372" s="139"/>
      <c r="C3372" s="139"/>
      <c r="F3372" s="128"/>
      <c r="G3372" s="124" t="str">
        <f>IF(A3372="","",VLOOKUP(J3326,'TRI-3C'!$B$18:$FH$61,49,FALSE))</f>
        <v/>
      </c>
      <c r="I3372" s="125" t="str">
        <f t="shared" si="126"/>
        <v/>
      </c>
      <c r="J3372" s="128"/>
    </row>
    <row r="3373" spans="1:10" ht="12.75" customHeight="1">
      <c r="A3373" s="148" t="str">
        <f>IF('TRI-3C'!$AY$13="","",'TRI-3C'!$AY$13)</f>
        <v>Identificar las características de los animales domésticos y silvestres estableciendo las diferencias entre ellos.</v>
      </c>
      <c r="B3373" s="149"/>
      <c r="C3373" s="149"/>
      <c r="D3373" s="150"/>
      <c r="E3373" s="150"/>
      <c r="F3373" s="126"/>
      <c r="G3373" s="122" t="str">
        <f>IF(A3373="","",VLOOKUP(J3326,'TRI-3C'!$B$18:$FH$61,50,FALSE))</f>
        <v/>
      </c>
      <c r="H3373" s="150"/>
      <c r="I3373" s="127" t="str">
        <f t="shared" si="126"/>
        <v/>
      </c>
      <c r="J3373" s="126"/>
    </row>
    <row r="3374" spans="1:10" ht="12.75" customHeight="1">
      <c r="A3374" s="147" t="str">
        <f>IF('TRI-3C'!$AZ$13="","",'TRI-3C'!$AZ$13)</f>
        <v>Identificar las características del mar y reconocerlo como una parte integral del territorio nacional</v>
      </c>
      <c r="B3374" s="139"/>
      <c r="C3374" s="139"/>
      <c r="F3374" s="128"/>
      <c r="G3374" s="124" t="str">
        <f>IF(A3374="","",VLOOKUP(J3326,'TRI-3C'!$B$18:$FH$61,51,FALSE))</f>
        <v/>
      </c>
      <c r="I3374" s="125" t="str">
        <f t="shared" si="126"/>
        <v/>
      </c>
      <c r="J3374" s="128"/>
    </row>
    <row r="3375" spans="1:10" ht="12.75" customHeight="1">
      <c r="A3375" s="192" t="str">
        <f>IF('TRI-3C'!$BA$13="","",'TRI-3C'!$BA$13)</f>
        <v>Identificar prácticas socioculturales de su localidad demostrando curiosidad ante sus tradiciones.</v>
      </c>
      <c r="B3375" s="154"/>
      <c r="C3375" s="154"/>
      <c r="D3375" s="154"/>
      <c r="E3375" s="154"/>
      <c r="F3375" s="155"/>
      <c r="G3375" s="122" t="str">
        <f>IF(A3375="","",VLOOKUP(J3326,'TRI-3C'!$B$18:$FH$61,52,FALSE))</f>
        <v/>
      </c>
      <c r="H3375" s="150"/>
      <c r="I3375" s="127" t="str">
        <f t="shared" si="126"/>
        <v/>
      </c>
      <c r="J3375" s="126"/>
    </row>
    <row r="3376" spans="1:10" ht="12.75" customHeight="1">
      <c r="A3376" s="147" t="str">
        <f>IF('TRI-3C'!$BB$13="","",'TRI-3C'!$BB$13)</f>
        <v>Observar el proceso del ciclo vital de las plantas mediante actividades de experimentación.</v>
      </c>
      <c r="B3376" s="139"/>
      <c r="C3376" s="139"/>
      <c r="F3376" s="128"/>
      <c r="G3376" s="124" t="str">
        <f>IF(A3376="","",VLOOKUP(J3326,'TRI-3C'!$B$18:$FH$61,53,FALSE))</f>
        <v/>
      </c>
      <c r="I3376" s="125" t="str">
        <f t="shared" si="126"/>
        <v/>
      </c>
      <c r="J3376" s="128"/>
    </row>
    <row r="3377" spans="1:10" ht="12.75" customHeight="1">
      <c r="A3377" s="148" t="str">
        <f>IF('TRI-3C'!$BC$13="","",'TRI-3C'!$BC$13)</f>
        <v>Participar en actividades lúdicas para identificar prácticas de movilidad que ayudan a cuidar el planeta</v>
      </c>
      <c r="B3377" s="149"/>
      <c r="C3377" s="149"/>
      <c r="D3377" s="150"/>
      <c r="E3377" s="150"/>
      <c r="F3377" s="126"/>
      <c r="G3377" s="122" t="str">
        <f>IF(A3377="","",VLOOKUP(J3326,'TRI-3C'!$B$18:$FH$61,54,FALSE))</f>
        <v/>
      </c>
      <c r="H3377" s="150"/>
      <c r="I3377" s="127" t="str">
        <f t="shared" si="126"/>
        <v/>
      </c>
      <c r="J3377" s="126"/>
    </row>
    <row r="3378" spans="1:10" ht="12.75" customHeight="1">
      <c r="A3378" s="147" t="str">
        <f>IF('TRI-3C'!$BD$13="","",'TRI-3C'!$BD$13)</f>
        <v>Participar en algunas prácticas tradicionales de su entorno disfrutando y respetando las diferentes manifestaciones culturales</v>
      </c>
      <c r="B3378" s="139"/>
      <c r="C3378" s="139"/>
      <c r="F3378" s="128"/>
      <c r="G3378" s="124" t="str">
        <f>IF(A3378="","",VLOOKUP(J3326,'TRI-3C'!$B$18:$FH$61,55,FALSE))</f>
        <v/>
      </c>
      <c r="I3378" s="125" t="str">
        <f t="shared" si="126"/>
        <v/>
      </c>
      <c r="J3378" s="128"/>
    </row>
    <row r="3379" spans="1:10" ht="12.75" customHeight="1">
      <c r="A3379" s="148" t="str">
        <f>IF('TRI-3C'!$BE$13="","",'TRI-3C'!$BE$13)</f>
        <v>Practicar hábitos de cuidado y conservación del medio ambiente que eviten la contaminación del aire, suelo y agua. (D.EIB.10.19.)</v>
      </c>
      <c r="B3379" s="158"/>
      <c r="C3379" s="158"/>
      <c r="D3379" s="158"/>
      <c r="E3379" s="158"/>
      <c r="F3379" s="159"/>
      <c r="G3379" s="122" t="str">
        <f>IF(A3379="","",VLOOKUP(J3326,'TRI-3C'!$B$18:$FH$61,56,FALSE))</f>
        <v/>
      </c>
      <c r="H3379" s="150"/>
      <c r="I3379" s="127" t="str">
        <f t="shared" si="126"/>
        <v/>
      </c>
      <c r="J3379" s="126"/>
    </row>
    <row r="3380" spans="1:10" ht="12.75" customHeight="1">
      <c r="A3380" s="11" t="str">
        <f>IF('TRI-3C'!$BF$13="","",'TRI-3C'!$BF$13)</f>
        <v>Realizar acciones de cuidado y protección de plantas y animales de su entorno erradicando actitudes de maltrato.</v>
      </c>
      <c r="B3380" s="156"/>
      <c r="C3380" s="156"/>
      <c r="D3380" s="156"/>
      <c r="E3380" s="156"/>
      <c r="F3380" s="157"/>
      <c r="G3380" s="124" t="str">
        <f>IF(A3380="","",VLOOKUP(J3326,'TRI-3C'!$B$18:$FH$61,57,FALSE))</f>
        <v/>
      </c>
      <c r="I3380" s="125" t="str">
        <f t="shared" si="126"/>
        <v/>
      </c>
      <c r="J3380" s="128"/>
    </row>
    <row r="3381" spans="1:10" ht="12.75" customHeight="1">
      <c r="A3381" s="148" t="str">
        <f>IF('TRI-3C'!$BG$13="","",'TRI-3C'!$BG$13)</f>
        <v>Reconocer cómo las personas utilizan el dinero en su entorno familiar para satisfacer sus necesidades y deseos</v>
      </c>
      <c r="B3381" s="149"/>
      <c r="C3381" s="149"/>
      <c r="D3381" s="150"/>
      <c r="E3381" s="150"/>
      <c r="F3381" s="126"/>
      <c r="G3381" s="122" t="str">
        <f>IF(A3381="","",VLOOKUP(J3326,'TRI-3C'!$B$18:$FH$61,58,FALSE))</f>
        <v/>
      </c>
      <c r="H3381" s="150"/>
      <c r="I3381" s="127" t="str">
        <f t="shared" si="126"/>
        <v/>
      </c>
      <c r="J3381" s="126"/>
    </row>
    <row r="3382" spans="1:10" ht="12.75" customHeight="1">
      <c r="A3382" s="147" t="str">
        <f>IF('TRI-3C'!$BH$13="","",'TRI-3C'!$BH$13)</f>
        <v>Reconocer las consecuencias de no cuidar sus pertenencias.</v>
      </c>
      <c r="B3382" s="139"/>
      <c r="C3382" s="139"/>
      <c r="F3382" s="128"/>
      <c r="G3382" s="124" t="str">
        <f>IF(A3382="","",VLOOKUP(J3326,'TRI-3C'!$B$18:$FH$61,59,FALSE))</f>
        <v/>
      </c>
      <c r="I3382" s="125" t="str">
        <f t="shared" si="126"/>
        <v/>
      </c>
      <c r="J3382" s="128"/>
    </row>
    <row r="3383" spans="1:10" ht="12.75" customHeight="1">
      <c r="A338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3383" s="149"/>
      <c r="C3383" s="149"/>
      <c r="D3383" s="150"/>
      <c r="E3383" s="150"/>
      <c r="F3383" s="126"/>
      <c r="G3383" s="122" t="str">
        <f>IF(A3383="","",VLOOKUP(J3326,'TRI-3C'!$B$18:$FH$61,60,FALSE))</f>
        <v/>
      </c>
      <c r="H3383" s="150"/>
      <c r="I3383" s="127" t="str">
        <f t="shared" si="126"/>
        <v/>
      </c>
      <c r="J3383" s="126"/>
    </row>
    <row r="3384" spans="1:10" ht="12.75" customHeight="1">
      <c r="A3384" s="164" t="str">
        <f>'BI-1T'!$A$10</f>
        <v>RELACIONES LOGICAS MATEMATICAS</v>
      </c>
      <c r="B3384" s="139"/>
      <c r="C3384" s="139"/>
      <c r="F3384" s="128"/>
      <c r="G3384" s="124" t="str">
        <f>IF(A3384="","",VLOOKUP(J3326,'TRI-3C'!$B$18:$FH$61,61,FALSE))</f>
        <v/>
      </c>
      <c r="I3384" s="125"/>
      <c r="J3384" s="128"/>
    </row>
    <row r="3385" spans="1:10" ht="12.75" customHeight="1">
      <c r="A3385" s="192" t="str">
        <f>IF('TRI-3C'!$BK$13="","",'TRI-3C'!$BK$13)</f>
        <v>Asociar las formas de los objetos del entorno con figuras geométricas bidimensionales</v>
      </c>
      <c r="B3385" s="154"/>
      <c r="C3385" s="154"/>
      <c r="D3385" s="154"/>
      <c r="E3385" s="154"/>
      <c r="F3385" s="155"/>
      <c r="G3385" s="122" t="str">
        <f>IF(A3385="","",VLOOKUP(J3326,'TRI-3C'!$B$18:$FH$61,62,FALSE))</f>
        <v/>
      </c>
      <c r="H3385" s="150"/>
      <c r="I3385" s="127" t="str">
        <f t="shared" ref="I3385:I3406" si="127">IF(G3385="","",G3385)</f>
        <v/>
      </c>
      <c r="J3385" s="126"/>
    </row>
    <row r="3386" spans="1:10" ht="12.75" customHeight="1">
      <c r="A3386" s="147" t="str">
        <f>IF('TRI-3C'!$BL$13="","",'TRI-3C'!$BL$13)</f>
        <v>Clasificar objetos con dos atributos (tamaño, color o forma).</v>
      </c>
      <c r="B3386" s="139"/>
      <c r="C3386" s="139"/>
      <c r="F3386" s="128"/>
      <c r="G3386" s="124" t="str">
        <f>IF(A3386="","",VLOOKUP(J3326,'TRI-3C'!$B$18:$FH$61,63,FALSE))</f>
        <v/>
      </c>
      <c r="I3386" s="125" t="str">
        <f t="shared" si="127"/>
        <v/>
      </c>
      <c r="J3386" s="128"/>
    </row>
    <row r="3387" spans="1:10" ht="12.75" customHeight="1">
      <c r="A3387" s="148" t="str">
        <f>IF('TRI-3C'!$BM$13="","",'TRI-3C'!$BM$13)</f>
        <v>Comparar y armar colecciones de más, igual y menos objetos.</v>
      </c>
      <c r="B3387" s="149"/>
      <c r="C3387" s="149"/>
      <c r="D3387" s="150"/>
      <c r="E3387" s="150"/>
      <c r="F3387" s="126"/>
      <c r="G3387" s="122" t="str">
        <f>IF(A3387="","",VLOOKUP(J3326,'TRI-3C'!$B$18:$FH$61,64,FALSE))</f>
        <v/>
      </c>
      <c r="H3387" s="150"/>
      <c r="I3387" s="127" t="str">
        <f t="shared" si="127"/>
        <v/>
      </c>
      <c r="J3387" s="126"/>
    </row>
    <row r="3388" spans="1:10" ht="12.75" customHeight="1">
      <c r="A3388" s="147" t="str">
        <f>IF('TRI-3C'!$BN$13="","",'TRI-3C'!$BN$13)</f>
        <v>Comparar y ordenar secuencialmente un conjunto pequeño de objetos de acuerdo con su tamaño.</v>
      </c>
      <c r="B3388" s="139"/>
      <c r="C3388" s="139"/>
      <c r="F3388" s="128"/>
      <c r="G3388" s="124" t="str">
        <f>IF(A3388="","",VLOOKUP(J3326,'TRI-3C'!$B$18:$FH$61,65,FALSE))</f>
        <v/>
      </c>
      <c r="I3388" s="125" t="str">
        <f t="shared" si="127"/>
        <v/>
      </c>
      <c r="J3388" s="128"/>
    </row>
    <row r="3389" spans="1:10" ht="12.75" customHeight="1">
      <c r="A3389" s="148" t="str">
        <f>IF('TRI-3C'!$BO$13="","",'TRI-3C'!$BO$13)</f>
        <v>Comprender la relación de número-cantidad hasta el 10.</v>
      </c>
      <c r="B3389" s="158"/>
      <c r="C3389" s="158"/>
      <c r="D3389" s="158"/>
      <c r="E3389" s="158"/>
      <c r="F3389" s="159"/>
      <c r="G3389" s="122" t="str">
        <f>IF(A3389="","",VLOOKUP(J3326,'TRI-3C'!$B$18:$FH$61,66,FALSE))</f>
        <v/>
      </c>
      <c r="H3389" s="150"/>
      <c r="I3389" s="127" t="str">
        <f t="shared" si="127"/>
        <v/>
      </c>
      <c r="J3389" s="126"/>
    </row>
    <row r="3390" spans="1:10" ht="12.75" customHeight="1">
      <c r="A3390" s="11" t="str">
        <f>IF('TRI-3C'!$BP$13="","",'TRI-3C'!$BP$13)</f>
        <v>Comprender la relación del numeral (representación simbólica del número) con la cantidad hasta el 5.</v>
      </c>
      <c r="B3390" s="156"/>
      <c r="C3390" s="156"/>
      <c r="D3390" s="156"/>
      <c r="E3390" s="156"/>
      <c r="F3390" s="157"/>
      <c r="G3390" s="124" t="str">
        <f>IF(A3390="","",VLOOKUP(J3326,'TRI-3C'!$B$18:$FH$61,67,FALSE))</f>
        <v/>
      </c>
      <c r="I3390" s="125" t="str">
        <f t="shared" si="127"/>
        <v/>
      </c>
      <c r="J3390" s="128"/>
    </row>
    <row r="3391" spans="1:10" ht="12.75" customHeight="1">
      <c r="A3391" s="148" t="str">
        <f>IF('TRI-3C'!$BQ$13="","",'TRI-3C'!$BQ$13)</f>
        <v>Contar oralmente del 1 al 15 con secuencia numérica.</v>
      </c>
      <c r="B3391" s="149"/>
      <c r="C3391" s="149"/>
      <c r="D3391" s="150"/>
      <c r="E3391" s="150"/>
      <c r="F3391" s="126"/>
      <c r="G3391" s="122" t="str">
        <f>IF(A3391="","",VLOOKUP(J3326,'TRI-3C'!$B$18:$FH$61,68,FALSE))</f>
        <v/>
      </c>
      <c r="H3391" s="150"/>
      <c r="I3391" s="127" t="str">
        <f t="shared" si="127"/>
        <v/>
      </c>
      <c r="J3391" s="126"/>
    </row>
    <row r="3392" spans="1:10" ht="12.75" customHeight="1">
      <c r="A3392" s="147" t="str">
        <f>IF('TRI-3C'!$BR$13="","",'TRI-3C'!$BR$13)</f>
        <v>Continuar y reproducir patrones simples con objetos concretos y representaciones gráficas.</v>
      </c>
      <c r="B3392" s="139"/>
      <c r="C3392" s="139"/>
      <c r="F3392" s="128"/>
      <c r="G3392" s="124" t="str">
        <f>IF(A3392="","",VLOOKUP(J3326,'TRI-3C'!$B$18:$FH$61,69,FALSE))</f>
        <v/>
      </c>
      <c r="I3392" s="125" t="str">
        <f t="shared" si="127"/>
        <v/>
      </c>
      <c r="J3392" s="128"/>
    </row>
    <row r="3393" spans="1:10" ht="12.75" customHeight="1">
      <c r="A3393" s="148" t="str">
        <f>IF('TRI-3C'!$BS$13="","",'TRI-3C'!$BS$13)</f>
        <v>Establecer la relación de correspondencia entre los elementos de colecciones de objetos.</v>
      </c>
      <c r="B3393" s="149"/>
      <c r="C3393" s="149"/>
      <c r="D3393" s="150"/>
      <c r="E3393" s="150"/>
      <c r="F3393" s="126"/>
      <c r="G3393" s="122" t="str">
        <f>IF(A3393="","",VLOOKUP(J3326,'TRI-3C'!$B$18:$FH$61,70,FALSE))</f>
        <v/>
      </c>
      <c r="H3393" s="150"/>
      <c r="I3393" s="127" t="str">
        <f t="shared" si="127"/>
        <v/>
      </c>
      <c r="J3393" s="126"/>
    </row>
    <row r="3394" spans="1:10" ht="12.75" customHeight="1">
      <c r="A3394" s="147" t="str">
        <f>IF('TRI-3C'!$BT$13="","",'TRI-3C'!$BT$13)</f>
        <v>Identificar características de mañana, tarde y noche</v>
      </c>
      <c r="B3394" s="139"/>
      <c r="C3394" s="139"/>
      <c r="F3394" s="128"/>
      <c r="G3394" s="124" t="str">
        <f>IF(A3394="","",VLOOKUP(J3326,'TRI-3C'!$B$18:$FH$61,71,FALSE))</f>
        <v/>
      </c>
      <c r="I3394" s="125" t="str">
        <f t="shared" si="127"/>
        <v/>
      </c>
      <c r="J3394" s="128"/>
    </row>
    <row r="3395" spans="1:10" ht="12.75" customHeight="1">
      <c r="A3395" s="192" t="str">
        <f>IF('TRI-3C'!$BU$13="","",'TRI-3C'!$BU$13)</f>
        <v>Identificar en los objetos las nociones de medida: largo/ corto, grueso/delgado.</v>
      </c>
      <c r="B3395" s="154"/>
      <c r="C3395" s="154"/>
      <c r="D3395" s="154"/>
      <c r="E3395" s="154"/>
      <c r="F3395" s="155"/>
      <c r="G3395" s="122" t="str">
        <f>IF(A3395="","",VLOOKUP(J3326,'TRI-3C'!$B$18:$FH$61,72,FALSE))</f>
        <v/>
      </c>
      <c r="H3395" s="150"/>
      <c r="I3395" s="127" t="str">
        <f t="shared" si="127"/>
        <v/>
      </c>
      <c r="J3395" s="126"/>
    </row>
    <row r="3396" spans="1:10" ht="12.75" customHeight="1">
      <c r="A3396" s="147" t="str">
        <f>IF('TRI-3C'!$BV$13="","",'TRI-3C'!$BV$13)</f>
        <v>Identificar figuras geométricas básicas: círculo, cuadrado y triángulo en objetos del entorno y en representaciones gráficas.</v>
      </c>
      <c r="B3396" s="139"/>
      <c r="C3396" s="139"/>
      <c r="F3396" s="128"/>
      <c r="G3396" s="124" t="str">
        <f>IF(A3396="","",VLOOKUP(J3326,'TRI-3C'!$B$18:$FH$61,73,FALSE))</f>
        <v/>
      </c>
      <c r="I3396" s="125" t="str">
        <f t="shared" si="127"/>
        <v/>
      </c>
      <c r="J3396" s="128"/>
    </row>
    <row r="3397" spans="1:10" ht="12.75" customHeight="1">
      <c r="A3397" s="148" t="str">
        <f>IF('TRI-3C'!$BW$13="","",'TRI-3C'!$BW$13)</f>
        <v>Identificar la diferencia entre lo que se desea y lo que se necesita</v>
      </c>
      <c r="B3397" s="149"/>
      <c r="C3397" s="149"/>
      <c r="D3397" s="150"/>
      <c r="E3397" s="150"/>
      <c r="F3397" s="126"/>
      <c r="G3397" s="122" t="str">
        <f>IF(A3397="","",VLOOKUP(J3326,'TRI-3C'!$B$18:$FH$61,74,FALSE))</f>
        <v/>
      </c>
      <c r="H3397" s="150"/>
      <c r="I3397" s="127" t="str">
        <f t="shared" si="127"/>
        <v/>
      </c>
      <c r="J3397" s="126"/>
    </row>
    <row r="3398" spans="1:10" ht="12.75" customHeight="1">
      <c r="A3398" s="147" t="str">
        <f>IF('TRI-3C'!$BX$13="","",'TRI-3C'!$BX$13)</f>
        <v>Identificar las nociones de tiempo en acciones que siceden antes, ahora y después</v>
      </c>
      <c r="B3398" s="139"/>
      <c r="C3398" s="139"/>
      <c r="F3398" s="128"/>
      <c r="G3398" s="124" t="str">
        <f>IF(A3398="","",VLOOKUP(J3326,'TRI-3C'!$B$18:$FH$61,75,FALSE))</f>
        <v/>
      </c>
      <c r="I3398" s="125" t="str">
        <f t="shared" si="127"/>
        <v/>
      </c>
      <c r="J3398" s="128"/>
    </row>
    <row r="3399" spans="1:10" ht="12.75" customHeight="1">
      <c r="A3399" s="148" t="str">
        <f>IF('TRI-3C'!$BY$13="","",'TRI-3C'!$BY$13)</f>
        <v>Identificar los números de emergencia a través de actividades lúdicas, y reconocer cuándo pedir ayuda en situaciones sencillas.</v>
      </c>
      <c r="B3399" s="158"/>
      <c r="C3399" s="158"/>
      <c r="D3399" s="158"/>
      <c r="E3399" s="158"/>
      <c r="F3399" s="159"/>
      <c r="G3399" s="122" t="str">
        <f>IF(A3399="","",VLOOKUP(J3326,'TRI-3C'!$B$18:$FH$61,76,FALSE))</f>
        <v/>
      </c>
      <c r="H3399" s="150"/>
      <c r="I3399" s="127" t="str">
        <f t="shared" si="127"/>
        <v/>
      </c>
      <c r="J3399" s="126"/>
    </row>
    <row r="3400" spans="1:10" ht="12.75" customHeight="1">
      <c r="A3400" s="11" t="str">
        <f>IF('TRI-3C'!$BZ$13="","",'TRI-3C'!$BZ$13)</f>
        <v>Identificar semejanzas y diferencias en objetos del entorno con criterios de forma, color y tamaño</v>
      </c>
      <c r="B3400" s="156"/>
      <c r="C3400" s="156"/>
      <c r="D3400" s="156"/>
      <c r="E3400" s="156"/>
      <c r="F3400" s="157"/>
      <c r="G3400" s="124" t="str">
        <f>IF(A3400="","",VLOOKUP(J3326,'TRI-3C'!$B$18:$FH$61,77,FALSE))</f>
        <v/>
      </c>
      <c r="I3400" s="125" t="str">
        <f t="shared" si="127"/>
        <v/>
      </c>
      <c r="J3400" s="128"/>
    </row>
    <row r="3401" spans="1:10" ht="12.75" customHeight="1">
      <c r="A3401" s="148" t="str">
        <f>IF('TRI-3C'!$CA$13="","",'TRI-3C'!$CA$13)</f>
        <v>Ordenar en secuencias lógica sucesos de hasta cinco eventos en representaciones gráficas de sus actividades de la rutina diaria y en escenas de cuentos</v>
      </c>
      <c r="B3401" s="149"/>
      <c r="C3401" s="149"/>
      <c r="D3401" s="150"/>
      <c r="E3401" s="150"/>
      <c r="F3401" s="126"/>
      <c r="G3401" s="122" t="str">
        <f>IF(A3401="","",VLOOKUP(J3326,'TRI-3C'!$B$18:$FH$61,78,FALSE))</f>
        <v/>
      </c>
      <c r="H3401" s="150"/>
      <c r="I3401" s="127" t="str">
        <f t="shared" si="127"/>
        <v/>
      </c>
      <c r="J3401" s="126"/>
    </row>
    <row r="3402" spans="1:10" ht="12.75" customHeight="1">
      <c r="A3402" s="147" t="str">
        <f>IF('TRI-3C'!$CB$13="","",'TRI-3C'!$CB$13)</f>
        <v>Reconocer billetes y monedas en situaciones de la vida real</v>
      </c>
      <c r="B3402" s="139"/>
      <c r="C3402" s="139"/>
      <c r="F3402" s="128"/>
      <c r="G3402" s="124" t="str">
        <f>IF(A3402="","",VLOOKUP(J3326,'TRI-3C'!$B$18:$FH$61,79,FALSE))</f>
        <v/>
      </c>
      <c r="I3402" s="125" t="str">
        <f t="shared" si="127"/>
        <v/>
      </c>
      <c r="J3402" s="128"/>
    </row>
    <row r="3403" spans="1:10" ht="12.75" customHeight="1">
      <c r="A340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3403" s="149"/>
      <c r="C3403" s="149"/>
      <c r="D3403" s="150"/>
      <c r="E3403" s="150"/>
      <c r="F3403" s="126"/>
      <c r="G3403" s="122" t="str">
        <f>IF(A3403="","",VLOOKUP(J3326,'TRI-3C'!$B$18:$FH$61,80,FALSE))</f>
        <v/>
      </c>
      <c r="H3403" s="150"/>
      <c r="I3403" s="127" t="str">
        <f t="shared" si="127"/>
        <v/>
      </c>
      <c r="J3403" s="126"/>
    </row>
    <row r="3404" spans="1:10" ht="12.75" customHeight="1">
      <c r="A3404" s="147" t="str">
        <f>IF('TRI-3C'!$CD$13="","",'TRI-3C'!$CD$13)</f>
        <v>Reconocer los colores secundarios en objetos e imágenes del entorno.</v>
      </c>
      <c r="B3404" s="139"/>
      <c r="C3404" s="139"/>
      <c r="F3404" s="128"/>
      <c r="G3404" s="124" t="str">
        <f>IF(A3404="","",VLOOKUP(J3326,'TRI-3C'!$B$18:$FH$61,81,FALSE))</f>
        <v/>
      </c>
      <c r="I3404" s="125" t="str">
        <f t="shared" si="127"/>
        <v/>
      </c>
      <c r="J3404" s="128"/>
    </row>
    <row r="3405" spans="1:10" ht="12.75" customHeight="1">
      <c r="A340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3405" s="154"/>
      <c r="C3405" s="154"/>
      <c r="D3405" s="154"/>
      <c r="E3405" s="154"/>
      <c r="F3405" s="155"/>
      <c r="G3405" s="122" t="str">
        <f>IF(A3405="","",VLOOKUP(J3326,'TRI-3C'!$B$18:$FH$61,82,FALSE))</f>
        <v/>
      </c>
      <c r="H3405" s="150"/>
      <c r="I3405" s="127" t="str">
        <f t="shared" si="127"/>
        <v/>
      </c>
      <c r="J3405" s="126"/>
    </row>
    <row r="3406" spans="1:10" ht="12.75" customHeight="1">
      <c r="A3406" s="147" t="str">
        <f>IF('TRI-3C'!$CF$13="","",'TRI-3C'!$CF$13)</f>
        <v>Relacionar las distintas formas de adquirir dinero con el trabajo y el esfuerzo.</v>
      </c>
      <c r="B3406" s="139"/>
      <c r="C3406" s="139"/>
      <c r="F3406" s="128"/>
      <c r="G3406" s="124" t="str">
        <f>IF(A3406="","",VLOOKUP(J3326,'TRI-3C'!$B$18:$FH$61,83,FALSE))</f>
        <v/>
      </c>
      <c r="I3406" s="125" t="str">
        <f t="shared" si="127"/>
        <v/>
      </c>
      <c r="J3406" s="128"/>
    </row>
    <row r="3407" spans="1:10" ht="12.75" customHeight="1">
      <c r="A3407" s="165" t="str">
        <f>'BI-1T'!$A$11</f>
        <v>COMPRENSIÓN Y EXPRESION DEL LENGUAJE</v>
      </c>
      <c r="B3407" s="149"/>
      <c r="C3407" s="149"/>
      <c r="D3407" s="150"/>
      <c r="E3407" s="150"/>
      <c r="F3407" s="126"/>
      <c r="G3407" s="122" t="str">
        <f>IF(A3407="","",VLOOKUP(J3326,'TRI-3C'!$B$18:$FH$61,84,FALSE))</f>
        <v/>
      </c>
      <c r="H3407" s="150"/>
      <c r="I3407" s="127"/>
      <c r="J3407" s="126"/>
    </row>
    <row r="3408" spans="1:10" ht="12.75" customHeight="1">
      <c r="A3408" s="147" t="str">
        <f>IF('TRI-3C'!$CH$13="","",'TRI-3C'!$CH$13)</f>
        <v>Asociar la imagen de la portada con el título de los cuentos conocidos.</v>
      </c>
      <c r="B3408" s="139"/>
      <c r="C3408" s="139"/>
      <c r="F3408" s="128"/>
      <c r="G3408" s="124" t="str">
        <f>IF(A3408="","",VLOOKUP(J3326,'TRI-3C'!$B$18:$FH$61,85,FALSE))</f>
        <v/>
      </c>
      <c r="I3408" s="125" t="str">
        <f t="shared" ref="I3408:I3428" si="128">IF(G3408="","",G3408)</f>
        <v/>
      </c>
      <c r="J3408" s="128"/>
    </row>
    <row r="3409" spans="1:10" ht="12.75" customHeight="1">
      <c r="A3409" s="148" t="str">
        <f>IF('TRI-3C'!$CI$13="","",'TRI-3C'!$CI$13)</f>
        <v>Colaborar en la creación de textos colectivos con la ayuda del docente.</v>
      </c>
      <c r="B3409" s="158"/>
      <c r="C3409" s="158"/>
      <c r="D3409" s="158"/>
      <c r="E3409" s="158"/>
      <c r="F3409" s="159"/>
      <c r="G3409" s="122" t="str">
        <f>IF(A3409="","",VLOOKUP(J3326,'TRI-3C'!$B$18:$FH$61,86,FALSE))</f>
        <v/>
      </c>
      <c r="H3409" s="150"/>
      <c r="I3409" s="127" t="str">
        <f t="shared" si="128"/>
        <v/>
      </c>
      <c r="J3409" s="126"/>
    </row>
    <row r="3410" spans="1:10" ht="12.75" customHeight="1">
      <c r="A3410" s="11" t="str">
        <f>IF('TRI-3C'!$CJ$13="","",'TRI-3C'!$CJ$13)</f>
        <v>Comprender el derecho propio y de las otras personas a decir que no como una respuesta válida y respetable.</v>
      </c>
      <c r="B3410" s="156"/>
      <c r="C3410" s="156"/>
      <c r="D3410" s="156"/>
      <c r="E3410" s="156"/>
      <c r="F3410" s="157"/>
      <c r="G3410" s="124" t="str">
        <f>IF(A3410="","",VLOOKUP(J3326,'TRI-3C'!$B$18:$FH$61,87,FALSE))</f>
        <v/>
      </c>
      <c r="I3410" s="125" t="str">
        <f t="shared" si="128"/>
        <v/>
      </c>
      <c r="J3410" s="128"/>
    </row>
    <row r="3411" spans="1:10" ht="12.75" customHeight="1">
      <c r="A3411" s="148" t="str">
        <f>IF('TRI-3C'!$CK$13="","",'TRI-3C'!$CK$13)</f>
        <v>Comunicarse a través de dibujos de objetos con detalles que lo vuelven identificables, como representación simbólica de sus ideas.</v>
      </c>
      <c r="B3411" s="149"/>
      <c r="C3411" s="149"/>
      <c r="D3411" s="150"/>
      <c r="E3411" s="150"/>
      <c r="F3411" s="126"/>
      <c r="G3411" s="122" t="str">
        <f>IF(A3411="","",VLOOKUP(J3326,'TRI-3C'!$B$18:$FH$61,88,FALSE))</f>
        <v/>
      </c>
      <c r="H3411" s="150"/>
      <c r="I3411" s="127" t="str">
        <f t="shared" si="128"/>
        <v/>
      </c>
      <c r="J3411" s="126"/>
    </row>
    <row r="3412" spans="1:10" ht="12.75" customHeight="1">
      <c r="A3412" s="147" t="str">
        <f>IF('TRI-3C'!$CL$13="","",'TRI-3C'!$CL$13)</f>
        <v>Comunicarse incorporando palabras nuevas a su vocabulario en función de los ambientes y experiencias en las que interactúa.</v>
      </c>
      <c r="B3412" s="139"/>
      <c r="C3412" s="139"/>
      <c r="F3412" s="128"/>
      <c r="G3412" s="124" t="str">
        <f>IF(A3412="","",VLOOKUP(J3326,'TRI-3C'!$B$18:$FH$61,89,FALSE))</f>
        <v/>
      </c>
      <c r="I3412" s="125" t="str">
        <f t="shared" si="128"/>
        <v/>
      </c>
      <c r="J3412" s="128"/>
    </row>
    <row r="3413" spans="1:10" ht="12.75" customHeight="1">
      <c r="A3413" s="148" t="str">
        <f>IF('TRI-3C'!$CM$13="","",'TRI-3C'!$CM$13)</f>
        <v>Contar un cuento en base a sus imágenes a partir de la portada y siguiendo la secuencia de las páginas.</v>
      </c>
      <c r="B3413" s="149"/>
      <c r="C3413" s="149"/>
      <c r="D3413" s="150"/>
      <c r="E3413" s="150"/>
      <c r="F3413" s="126"/>
      <c r="G3413" s="122" t="str">
        <f>IF(A3413="","",VLOOKUP(J3326,'TRI-3C'!$B$18:$FH$61,90,FALSE))</f>
        <v/>
      </c>
      <c r="H3413" s="150"/>
      <c r="I3413" s="127" t="str">
        <f t="shared" si="128"/>
        <v/>
      </c>
      <c r="J3413" s="126"/>
    </row>
    <row r="3414" spans="1:10" ht="12.75" customHeight="1">
      <c r="A3414" s="147" t="str">
        <f>IF('TRI-3C'!$CN$13="","",'TRI-3C'!$CN$13)</f>
        <v>Describir oralmente imágenes gráficas (pictogramas) y digitales, estructurando oraciones más elaboradas que describan a los objetos que observa.</v>
      </c>
      <c r="B3414" s="139"/>
      <c r="C3414" s="139"/>
      <c r="F3414" s="128"/>
      <c r="G3414" s="124" t="str">
        <f>IF(A3414="","",VLOOKUP(J3326,'TRI-3C'!$B$18:$FH$61,91,FALSE))</f>
        <v/>
      </c>
      <c r="I3414" s="125" t="str">
        <f t="shared" si="128"/>
        <v/>
      </c>
      <c r="J3414" s="128"/>
    </row>
    <row r="3415" spans="1:10" ht="12.75" customHeight="1">
      <c r="A3415" s="192" t="str">
        <f>IF('TRI-3C'!$CO$13="","",'TRI-3C'!$CO$13)</f>
        <v>Describir oralmente imágenes relacionadas con los derechos de las personas en situación de movilidad</v>
      </c>
      <c r="B3415" s="154"/>
      <c r="C3415" s="154"/>
      <c r="D3415" s="154"/>
      <c r="E3415" s="154"/>
      <c r="F3415" s="155"/>
      <c r="G3415" s="122" t="str">
        <f>IF(A3415="","",VLOOKUP(J3326,'TRI-3C'!$B$18:$FH$61,92,FALSE))</f>
        <v/>
      </c>
      <c r="H3415" s="150"/>
      <c r="I3415" s="127" t="str">
        <f t="shared" si="128"/>
        <v/>
      </c>
      <c r="J3415" s="126"/>
    </row>
    <row r="3416" spans="1:10" ht="12.75" customHeight="1">
      <c r="A3416" s="147" t="str">
        <f>IF('TRI-3C'!$CP$13="","",'TRI-3C'!$CP$13)</f>
        <v>Expresarse oralmente pronunciando correctamente la mayoría de las palabras puede presentarse dificultades en la pronunciación de s, y la r.</v>
      </c>
      <c r="B3416" s="139"/>
      <c r="C3416" s="139"/>
      <c r="F3416" s="128"/>
      <c r="G3416" s="124" t="str">
        <f>IF(A3416="","",VLOOKUP(J3326,'TRI-3C'!$B$18:$FH$61,93,FALSE))</f>
        <v/>
      </c>
      <c r="I3416" s="125" t="str">
        <f t="shared" si="128"/>
        <v/>
      </c>
      <c r="J3416" s="128"/>
    </row>
    <row r="3417" spans="1:10" ht="12.75" customHeight="1">
      <c r="A3417" s="148" t="str">
        <f>IF('TRI-3C'!$CQ$13="","",'TRI-3C'!$CQ$13)</f>
        <v>Expresarse utilizando oraciones cortas y completas manteniendo el orden de las palabras.</v>
      </c>
      <c r="B3417" s="149"/>
      <c r="C3417" s="149"/>
      <c r="D3417" s="150"/>
      <c r="E3417" s="150"/>
      <c r="F3417" s="126"/>
      <c r="G3417" s="122" t="str">
        <f>IF(A3417="","",VLOOKUP(J3326,'TRI-3C'!$B$18:$FH$61,94,FALSE))</f>
        <v/>
      </c>
      <c r="H3417" s="150"/>
      <c r="I3417" s="127" t="str">
        <f t="shared" si="128"/>
        <v/>
      </c>
      <c r="J3417" s="126"/>
    </row>
    <row r="3418" spans="1:10" ht="12.75" customHeight="1">
      <c r="A3418" s="147" t="str">
        <f>IF('TRI-3C'!$CR$13="","",'TRI-3C'!$CR$13)</f>
        <v>Identificar “auditivamente” el fonema (sonido) inicial de las palabras más utilizadas.</v>
      </c>
      <c r="B3418" s="139"/>
      <c r="C3418" s="139"/>
      <c r="F3418" s="128"/>
      <c r="G3418" s="124" t="str">
        <f>IF(A3418="","",VLOOKUP(J3326,'TRI-3C'!$B$18:$FH$61,95,FALSE))</f>
        <v/>
      </c>
      <c r="I3418" s="125" t="str">
        <f t="shared" si="128"/>
        <v/>
      </c>
      <c r="J3418" s="128"/>
    </row>
    <row r="3419" spans="1:10" ht="12.75" customHeight="1">
      <c r="A3419" s="148" t="str">
        <f>IF('TRI-3C'!$CS$13="","",'TRI-3C'!$CS$13)</f>
        <v>Identificar una persona adulta de confianza para solicitar apoyo al enfrentar desafíos emocionales en situaciones cotidianas del entorno escolar</v>
      </c>
      <c r="B3419" s="158"/>
      <c r="C3419" s="158"/>
      <c r="D3419" s="158"/>
      <c r="E3419" s="158"/>
      <c r="F3419" s="159"/>
      <c r="G3419" s="122" t="str">
        <f>IF(A3419="","",VLOOKUP(J3326,'TRI-3C'!$B$18:$FH$61,96,FALSE))</f>
        <v/>
      </c>
      <c r="H3419" s="150"/>
      <c r="I3419" s="127" t="str">
        <f t="shared" si="128"/>
        <v/>
      </c>
      <c r="J3419" s="126"/>
    </row>
    <row r="3420" spans="1:10" ht="12.75" customHeight="1">
      <c r="A3420" s="11" t="str">
        <f>IF('TRI-3C'!$CT$13="","",'TRI-3C'!$CT$13)</f>
        <v>Participar en conversaciones más complejas y largas manteniéndose dentro del tema.</v>
      </c>
      <c r="B3420" s="156"/>
      <c r="C3420" s="156"/>
      <c r="D3420" s="156"/>
      <c r="E3420" s="156"/>
      <c r="F3420" s="157"/>
      <c r="G3420" s="124" t="str">
        <f>IF(A3420="","",VLOOKUP(J3326,'TRI-3C'!$B$18:$FH$61,97,FALSE))</f>
        <v/>
      </c>
      <c r="I3420" s="125" t="str">
        <f t="shared" si="128"/>
        <v/>
      </c>
      <c r="J3420" s="128"/>
    </row>
    <row r="3421" spans="1:10" ht="12.75" customHeight="1">
      <c r="A3421" s="148" t="str">
        <f>IF('TRI-3C'!$CU$13="","",'TRI-3C'!$CU$13)</f>
        <v>Producir palabras que riman espontáneamente tomado en cuenta los sonidos finales de las mismas.</v>
      </c>
      <c r="B3421" s="149"/>
      <c r="C3421" s="149"/>
      <c r="D3421" s="150"/>
      <c r="E3421" s="150"/>
      <c r="F3421" s="126"/>
      <c r="G3421" s="122" t="str">
        <f>IF(A3421="","",VLOOKUP(J3326,'TRI-3C'!$B$18:$FH$61,98,FALSE))</f>
        <v/>
      </c>
      <c r="H3421" s="150"/>
      <c r="I3421" s="127" t="str">
        <f t="shared" si="128"/>
        <v/>
      </c>
      <c r="J3421" s="126"/>
    </row>
    <row r="3422" spans="1:10" ht="12.75" customHeight="1">
      <c r="A3422" s="147" t="str">
        <f>IF('TRI-3C'!$CV$13="","",'TRI-3C'!$CV$13)</f>
        <v>Realizar modificaciones del contenido de un cuento relatado por el adulto, cambiando partes del él como: acciones y final.</v>
      </c>
      <c r="B3422" s="139"/>
      <c r="C3422" s="139"/>
      <c r="F3422" s="128"/>
      <c r="G3422" s="124" t="str">
        <f>IF(A3422="","",VLOOKUP(J3326,'TRI-3C'!$B$18:$FH$61,99,FALSE))</f>
        <v/>
      </c>
      <c r="I3422" s="125" t="str">
        <f t="shared" si="128"/>
        <v/>
      </c>
      <c r="J3422" s="128"/>
    </row>
    <row r="3423" spans="1:10" ht="12.75" customHeight="1">
      <c r="A342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423" s="149"/>
      <c r="C3423" s="149"/>
      <c r="D3423" s="150"/>
      <c r="E3423" s="150"/>
      <c r="F3423" s="126"/>
      <c r="G3423" s="122" t="str">
        <f>IF(A3423="","",VLOOKUP(J3326,'TRI-3C'!$B$18:$FH$61,100,FALSE))</f>
        <v/>
      </c>
      <c r="H3423" s="150"/>
      <c r="I3423" s="127" t="str">
        <f t="shared" si="128"/>
        <v/>
      </c>
      <c r="J3423" s="126"/>
    </row>
    <row r="3424" spans="1:10" ht="12.75" customHeight="1">
      <c r="A3424" s="147" t="str">
        <f>IF('TRI-3C'!$CX$13="","",'TRI-3C'!$CX$13)</f>
        <v>Reconocer etiquetas y rótulos de su entorno inmediato y los “lee”.</v>
      </c>
      <c r="B3424" s="139"/>
      <c r="C3424" s="139"/>
      <c r="F3424" s="128"/>
      <c r="G3424" s="124" t="str">
        <f>IF(A3424="","",VLOOKUP(J3326,'TRI-3C'!$B$18:$FH$61,101,FALSE))</f>
        <v/>
      </c>
      <c r="I3424" s="125" t="str">
        <f t="shared" si="128"/>
        <v/>
      </c>
      <c r="J3424" s="128"/>
    </row>
    <row r="3425" spans="1:10" ht="12.75" customHeight="1">
      <c r="A3425" s="192" t="str">
        <f>IF('TRI-3C'!$CY$13="","",'TRI-3C'!$CY$13)</f>
        <v>Relatar cuentos, narrados por el adulto, manteniendo la secuencia, sin la ayuda del paratexto.</v>
      </c>
      <c r="B3425" s="154"/>
      <c r="C3425" s="154"/>
      <c r="D3425" s="154"/>
      <c r="E3425" s="154"/>
      <c r="F3425" s="155"/>
      <c r="G3425" s="122" t="str">
        <f>IF(A3425="","",VLOOKUP(J3326,'TRI-3C'!$B$18:$FH$61,102,FALSE))</f>
        <v/>
      </c>
      <c r="H3425" s="150"/>
      <c r="I3425" s="127" t="str">
        <f t="shared" si="128"/>
        <v/>
      </c>
      <c r="J3425" s="126"/>
    </row>
    <row r="3426" spans="1:10" ht="12.75" customHeight="1">
      <c r="A3426" s="147" t="str">
        <f>IF('TRI-3C'!$CZ$13="","",'TRI-3C'!$CZ$13)</f>
        <v>Reproducir trabalenguas sencillos, adivinanzas, canciones y poemas cortos, mejorando su pronunciación y potenciando su capacidad imaginativa.</v>
      </c>
      <c r="B3426" s="139"/>
      <c r="C3426" s="139"/>
      <c r="F3426" s="128"/>
      <c r="G3426" s="124" t="str">
        <f>IF(A3426="","",VLOOKUP(J3326,'TRI-3C'!$B$18:$FH$61,103,FALSE))</f>
        <v/>
      </c>
      <c r="I3426" s="125" t="str">
        <f t="shared" si="128"/>
        <v/>
      </c>
      <c r="J3426" s="128"/>
    </row>
    <row r="3427" spans="1:10" ht="12.75" customHeight="1">
      <c r="A3427" s="148" t="str">
        <f>IF('TRI-3C'!$DA$13="","",'TRI-3C'!$DA$13)</f>
        <v>Responder preguntas sobre un texto narrado por el adulto, relacionadas a los personajes y acciones principales.</v>
      </c>
      <c r="B3427" s="149"/>
      <c r="C3427" s="149"/>
      <c r="D3427" s="150"/>
      <c r="E3427" s="150"/>
      <c r="F3427" s="126"/>
      <c r="G3427" s="122" t="str">
        <f>IF(A3427="","",VLOOKUP(J3326,'TRI-3C'!$B$18:$FH$61,104,FALSE))</f>
        <v/>
      </c>
      <c r="H3427" s="150"/>
      <c r="I3427" s="127" t="str">
        <f t="shared" si="128"/>
        <v/>
      </c>
      <c r="J3427" s="126"/>
    </row>
    <row r="3428" spans="1:10" ht="12.75" customHeight="1">
      <c r="A3428" s="147" t="str">
        <f>IF('TRI-3C'!$DB$13="","",'TRI-3C'!$DB$13)</f>
        <v>Seguir instrucciones sencillas que involucren la ejecución de tres o más actividades</v>
      </c>
      <c r="B3428" s="139"/>
      <c r="C3428" s="139"/>
      <c r="F3428" s="128"/>
      <c r="G3428" s="124" t="str">
        <f>IF(A3428="","",VLOOKUP(J3326,'TRI-3C'!$B$18:$FH$61,105,FALSE))</f>
        <v/>
      </c>
      <c r="I3428" s="125" t="str">
        <f t="shared" si="128"/>
        <v/>
      </c>
      <c r="J3428" s="128"/>
    </row>
    <row r="3429" spans="1:10" ht="12.75" customHeight="1">
      <c r="A3429" s="165" t="str">
        <f>'BI-1T'!$A$12</f>
        <v>EXPRESIÓN ARTISTICA</v>
      </c>
      <c r="B3429" s="158"/>
      <c r="C3429" s="158"/>
      <c r="D3429" s="158"/>
      <c r="E3429" s="158"/>
      <c r="F3429" s="159"/>
      <c r="G3429" s="122" t="str">
        <f>IF(A3429="","",VLOOKUP(J3326,'TRI-3C'!$B$18:$FH$61,106,FALSE))</f>
        <v/>
      </c>
      <c r="H3429" s="150"/>
      <c r="I3429" s="127"/>
      <c r="J3429" s="126"/>
    </row>
    <row r="3430" spans="1:10" ht="12.75" customHeight="1">
      <c r="A3430" s="11" t="str">
        <f>IF('TRI-3C'!$DD$13="","",'TRI-3C'!$DD$13)</f>
        <v>Cantar canciones siguiendo el ritmo y coordinando con las expresiones de su cuerpo.</v>
      </c>
      <c r="B3430" s="156"/>
      <c r="C3430" s="156"/>
      <c r="D3430" s="156"/>
      <c r="E3430" s="156"/>
      <c r="F3430" s="157"/>
      <c r="G3430" s="124" t="str">
        <f>IF(A3430="","",VLOOKUP(J3326,'TRI-3C'!$B$18:$FH$61,107,FALSE))</f>
        <v/>
      </c>
      <c r="I3430" s="125" t="str">
        <f t="shared" ref="I3430:I3440" si="129">IF(G3430="","",G3430)</f>
        <v/>
      </c>
      <c r="J3430" s="128"/>
    </row>
    <row r="3431" spans="1:10" ht="12.75" customHeight="1">
      <c r="A3431" s="148" t="str">
        <f>IF('TRI-3C'!$DE$13="","",'TRI-3C'!$DE$13)</f>
        <v>Comunicar de manera escrita sus ideas intentando imitar letras o formas parecidas a letras.</v>
      </c>
      <c r="B3431" s="149"/>
      <c r="C3431" s="149"/>
      <c r="D3431" s="150"/>
      <c r="E3431" s="150"/>
      <c r="F3431" s="126"/>
      <c r="G3431" s="122" t="str">
        <f>IF(A3431="","",VLOOKUP(J3326,'TRI-3C'!$B$18:$FH$61,108,FALSE))</f>
        <v/>
      </c>
      <c r="H3431" s="150"/>
      <c r="I3431" s="127" t="str">
        <f t="shared" si="129"/>
        <v/>
      </c>
      <c r="J3431" s="126"/>
    </row>
    <row r="3432" spans="1:10" ht="12.75" customHeight="1">
      <c r="A3432" s="147" t="str">
        <f>IF('TRI-3C'!$DF$13="","",'TRI-3C'!$DF$13)</f>
        <v>Ejecutar patrones de más de dos ritmos con partes del cuerpo y elementos o instrumentos sonoros.</v>
      </c>
      <c r="B3432" s="139"/>
      <c r="C3432" s="139"/>
      <c r="F3432" s="128"/>
      <c r="G3432" s="124" t="str">
        <f>IF(A3432="","",VLOOKUP(J3326,'TRI-3C'!$B$18:$FH$61,109,FALSE))</f>
        <v/>
      </c>
      <c r="I3432" s="125" t="str">
        <f t="shared" si="129"/>
        <v/>
      </c>
      <c r="J3432" s="128"/>
    </row>
    <row r="3433" spans="1:10" ht="12.75" customHeight="1">
      <c r="A343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3433" s="149"/>
      <c r="C3433" s="149"/>
      <c r="D3433" s="150"/>
      <c r="E3433" s="150"/>
      <c r="F3433" s="126"/>
      <c r="G3433" s="122" t="str">
        <f>IF(A3433="","",VLOOKUP(J3326,'TRI-3C'!$B$18:$FH$61,110,FALSE))</f>
        <v/>
      </c>
      <c r="H3433" s="150"/>
      <c r="I3433" s="127" t="str">
        <f t="shared" si="129"/>
        <v/>
      </c>
      <c r="J3433" s="126"/>
    </row>
    <row r="3434" spans="1:10" ht="12.75" customHeight="1">
      <c r="A3434" s="147" t="str">
        <f>IF('TRI-3C'!$DH$13="","",'TRI-3C'!$DH$13)</f>
        <v>Expresar su opinión al observar una obra artística relacionada a la plástica o a la escultura.</v>
      </c>
      <c r="B3434" s="139"/>
      <c r="C3434" s="139"/>
      <c r="F3434" s="128"/>
      <c r="G3434" s="124" t="str">
        <f>IF(A3434="","",VLOOKUP(J3326,'TRI-3C'!$B$18:$FH$61,111,FALSE))</f>
        <v/>
      </c>
      <c r="I3434" s="125" t="str">
        <f t="shared" si="129"/>
        <v/>
      </c>
      <c r="J3434" s="128"/>
    </row>
    <row r="3435" spans="1:10" ht="12.75" customHeight="1">
      <c r="A3435" s="192" t="str">
        <f>IF('TRI-3C'!$DI$13="","",'TRI-3C'!$DI$13)</f>
        <v>Expresar sus vivencias y experiencias a través del dibujo libre.</v>
      </c>
      <c r="B3435" s="154"/>
      <c r="C3435" s="154"/>
      <c r="D3435" s="154"/>
      <c r="E3435" s="154"/>
      <c r="F3435" s="155"/>
      <c r="G3435" s="122" t="str">
        <f>IF(A3435="","",VLOOKUP(J3326,'TRI-3C'!$B$18:$FH$61,112,FALSE))</f>
        <v/>
      </c>
      <c r="H3435" s="150"/>
      <c r="I3435" s="127" t="str">
        <f t="shared" si="129"/>
        <v/>
      </c>
      <c r="J3435" s="126"/>
    </row>
    <row r="3436" spans="1:10" ht="12.75" customHeight="1">
      <c r="A3436" s="147" t="str">
        <f>IF('TRI-3C'!$DJ$13="","",'TRI-3C'!$DJ$13)</f>
        <v>Mantener el ritmo y las secuencias de pasos sencillos durante la ejecución de coreografías.</v>
      </c>
      <c r="B3436" s="139"/>
      <c r="C3436" s="139"/>
      <c r="F3436" s="128"/>
      <c r="G3436" s="124" t="str">
        <f>IF(A3436="","",VLOOKUP(J3326,'TRI-3C'!$B$18:$FH$61,113,FALSE))</f>
        <v/>
      </c>
      <c r="I3436" s="125" t="str">
        <f t="shared" si="129"/>
        <v/>
      </c>
      <c r="J3436" s="128"/>
    </row>
    <row r="3437" spans="1:10" ht="12.75" customHeight="1">
      <c r="A343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437" s="149"/>
      <c r="C3437" s="149"/>
      <c r="D3437" s="150"/>
      <c r="E3437" s="150"/>
      <c r="F3437" s="126"/>
      <c r="G3437" s="122" t="str">
        <f>IF(A3437="","",VLOOKUP(J3326,'TRI-3C'!$B$18:$FH$61,114,FALSE))</f>
        <v/>
      </c>
      <c r="H3437" s="150"/>
      <c r="I3437" s="127" t="str">
        <f t="shared" si="129"/>
        <v/>
      </c>
      <c r="J3437" s="126"/>
    </row>
    <row r="3438" spans="1:10" ht="12.75" customHeight="1">
      <c r="A3438" s="147" t="str">
        <f>IF('TRI-3C'!$DL$13="","",'TRI-3C'!$DL$13)</f>
        <v>Participar en dramatizaciones, asumiendo roles de diferentes personas del entorno y de personajes de cuentos e historietas.</v>
      </c>
      <c r="B3438" s="139"/>
      <c r="C3438" s="139"/>
      <c r="F3438" s="128"/>
      <c r="G3438" s="124" t="str">
        <f>IF(A3438="","",VLOOKUP(J3326,'TRI-3C'!$B$18:$FH$61,115,FALSE))</f>
        <v/>
      </c>
      <c r="I3438" s="125" t="str">
        <f t="shared" si="129"/>
        <v/>
      </c>
      <c r="J3438" s="128"/>
    </row>
    <row r="3439" spans="1:10" ht="12.75" customHeight="1">
      <c r="A3439" s="148" t="str">
        <f>IF('TRI-3C'!$DM$13="","",'TRI-3C'!$DM$13)</f>
        <v>Participar en rondas populares, bailes y juegos tradicionales, asumiendo los roles y respetando las reglas.</v>
      </c>
      <c r="B3439" s="158"/>
      <c r="C3439" s="158"/>
      <c r="D3439" s="158"/>
      <c r="E3439" s="158"/>
      <c r="F3439" s="159"/>
      <c r="G3439" s="122" t="str">
        <f>IF(A3439="","",VLOOKUP(J3326,'TRI-3C'!$B$18:$FH$61,116,FALSE))</f>
        <v/>
      </c>
      <c r="H3439" s="150"/>
      <c r="I3439" s="127" t="str">
        <f t="shared" si="129"/>
        <v/>
      </c>
      <c r="J3439" s="126"/>
    </row>
    <row r="3440" spans="1:10" ht="12.75" customHeight="1">
      <c r="A3440" s="11" t="str">
        <f>IF('TRI-3C'!$DN$13="","",'TRI-3C'!$DN$13)</f>
        <v>Realizar actividades creativas utilizando las técnicas grafo plásticas con variedad de materiales.</v>
      </c>
      <c r="B3440" s="156"/>
      <c r="C3440" s="156"/>
      <c r="D3440" s="156"/>
      <c r="E3440" s="156"/>
      <c r="F3440" s="157"/>
      <c r="G3440" s="124" t="str">
        <f>IF(A3440="","",VLOOKUP(J3326,'TRI-3C'!$B$18:$FH$61,117,FALSE))</f>
        <v/>
      </c>
      <c r="I3440" s="125" t="str">
        <f t="shared" si="129"/>
        <v/>
      </c>
      <c r="J3440" s="128"/>
    </row>
    <row r="3441" spans="1:10" ht="12.75" customHeight="1">
      <c r="A3441" s="165" t="str">
        <f>'BI-1T'!$A$13</f>
        <v>EXPRESION CORPORAL Y MOTRICIDAD</v>
      </c>
      <c r="B3441" s="149"/>
      <c r="C3441" s="149"/>
      <c r="D3441" s="150"/>
      <c r="E3441" s="150"/>
      <c r="F3441" s="126"/>
      <c r="G3441" s="122" t="str">
        <f>IF(A3441="","",VLOOKUP(J3326,'TRI-3C'!$B$18:$FH$61,118,FALSE))</f>
        <v/>
      </c>
      <c r="H3441" s="150"/>
      <c r="I3441" s="127"/>
      <c r="J3441" s="126"/>
    </row>
    <row r="3442" spans="1:10" ht="12.75" customHeight="1">
      <c r="A3442" s="147" t="str">
        <f>IF('TRI-3C'!$DP$13="","",'TRI-3C'!$DP$13)</f>
        <v>Caminar y correr con soltura y seguridad manteniendo el equilibrio a diferentes distancias, orientaciones y ritmos en espacios parciales.</v>
      </c>
      <c r="B3442" s="139"/>
      <c r="C3442" s="139"/>
      <c r="F3442" s="128"/>
      <c r="G3442" s="124" t="str">
        <f>IF(A3442="","",VLOOKUP(J3326,'TRI-3C'!$B$18:$FH$61,119,FALSE))</f>
        <v/>
      </c>
      <c r="I3442" s="125" t="str">
        <f t="shared" ref="I3442:I3469" si="130">IF(G3442="","",G3442)</f>
        <v/>
      </c>
      <c r="J3442" s="128"/>
    </row>
    <row r="3443" spans="1:10" ht="12.75" customHeight="1">
      <c r="A344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3443" s="149"/>
      <c r="C3443" s="149"/>
      <c r="D3443" s="150"/>
      <c r="E3443" s="150"/>
      <c r="F3443" s="126"/>
      <c r="G3443" s="122" t="str">
        <f>IF(A3443="","",VLOOKUP(J3326,'TRI-3C'!$B$18:$FH$61,120,FALSE))</f>
        <v/>
      </c>
      <c r="H3443" s="150"/>
      <c r="I3443" s="127" t="str">
        <f t="shared" si="130"/>
        <v/>
      </c>
      <c r="J3443" s="126"/>
    </row>
    <row r="3444" spans="1:10" ht="12.75" customHeight="1">
      <c r="A3444" s="147" t="str">
        <f>IF('TRI-3C'!$DR$13="","",'TRI-3C'!$DR$13)</f>
        <v>Discriminar sonidos onomatopéyicos y diferencia los sonidos naturales de los artificiales</v>
      </c>
      <c r="B3444" s="139"/>
      <c r="C3444" s="139"/>
      <c r="F3444" s="128"/>
      <c r="G3444" s="124" t="str">
        <f>IF(A3444="","",VLOOKUP(J3326,'TRI-3C'!$B$18:$FH$61,121,FALSE))</f>
        <v/>
      </c>
      <c r="I3444" s="125" t="str">
        <f t="shared" si="130"/>
        <v/>
      </c>
      <c r="J3444" s="128"/>
    </row>
    <row r="3445" spans="1:10" ht="12.75" customHeight="1">
      <c r="A3445" s="192" t="str">
        <f>IF('TRI-3C'!$DS$13="","",'TRI-3C'!$DS$13)</f>
        <v>Ejecutar actividades coordinadamente y con un control adecuado de fuerza y tonicidad muscular como: lanzar, atrapar y patear objetos y pelotas.</v>
      </c>
      <c r="B3445" s="154"/>
      <c r="C3445" s="154"/>
      <c r="D3445" s="154"/>
      <c r="E3445" s="154"/>
      <c r="F3445" s="155"/>
      <c r="G3445" s="122" t="str">
        <f>IF(A3445="","",VLOOKUP(J3326,'TRI-3C'!$B$18:$FH$61,122,FALSE))</f>
        <v/>
      </c>
      <c r="H3445" s="150"/>
      <c r="I3445" s="127" t="str">
        <f t="shared" si="130"/>
        <v/>
      </c>
      <c r="J3445" s="126"/>
    </row>
    <row r="3446" spans="1:10" ht="12.75" customHeight="1">
      <c r="A3446" s="147" t="str">
        <f>IF('TRI-3C'!$DT$13="","",'TRI-3C'!$DT$13)</f>
        <v>Emplear su lado dominante en la realización de la mayoría de las actividades que utilice la mano, ojo y pie.</v>
      </c>
      <c r="B3446" s="139"/>
      <c r="C3446" s="139"/>
      <c r="F3446" s="128"/>
      <c r="G3446" s="124" t="str">
        <f>IF(A3446="","",VLOOKUP(J3326,'TRI-3C'!$B$18:$FH$61,123,FALSE))</f>
        <v/>
      </c>
      <c r="I3446" s="125" t="str">
        <f t="shared" si="130"/>
        <v/>
      </c>
      <c r="J3446" s="128"/>
    </row>
    <row r="3447" spans="1:10" ht="12.75" customHeight="1">
      <c r="A3447" s="148" t="str">
        <f>IF('TRI-3C'!$DU$13="","",'TRI-3C'!$DU$13)</f>
        <v>Galopar y salticar coordinadamente con obstáculos ejecutando circuitos.</v>
      </c>
      <c r="B3447" s="149"/>
      <c r="C3447" s="149"/>
      <c r="D3447" s="150"/>
      <c r="E3447" s="150"/>
      <c r="F3447" s="126"/>
      <c r="G3447" s="122" t="str">
        <f>IF(A3447="","",VLOOKUP(J3326,'TRI-3C'!$B$18:$FH$61,124,FALSE))</f>
        <v/>
      </c>
      <c r="H3447" s="150"/>
      <c r="I3447" s="127" t="str">
        <f t="shared" si="130"/>
        <v/>
      </c>
      <c r="J3447" s="126"/>
    </row>
    <row r="3448" spans="1:10" ht="12.75" customHeight="1">
      <c r="A344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3448" s="139"/>
      <c r="C3448" s="139"/>
      <c r="F3448" s="128"/>
      <c r="G3448" s="124" t="str">
        <f>IF(A3448="","",VLOOKUP(J3326,'TRI-3C'!$B$18:$FH$61,125,FALSE))</f>
        <v/>
      </c>
      <c r="I3448" s="125" t="str">
        <f t="shared" si="130"/>
        <v/>
      </c>
      <c r="J3448" s="128"/>
    </row>
    <row r="3449" spans="1:10" ht="12.75" customHeight="1">
      <c r="A3449" s="148" t="str">
        <f>IF('TRI-3C'!$DW$13="","",'TRI-3C'!$DW$13)</f>
        <v>Mantener el equilibro al caminar sobre líneas rectas, curvas y quebradas con altura (aprox. 20 cm) logrando un adecuado control postural.</v>
      </c>
      <c r="B3449" s="158"/>
      <c r="C3449" s="158"/>
      <c r="D3449" s="158"/>
      <c r="E3449" s="158"/>
      <c r="F3449" s="159"/>
      <c r="G3449" s="122" t="str">
        <f>IF(A3449="","",VLOOKUP(J3326,'TRI-3C'!$B$18:$FH$61,126,FALSE))</f>
        <v/>
      </c>
      <c r="H3449" s="150"/>
      <c r="I3449" s="127" t="str">
        <f t="shared" si="130"/>
        <v/>
      </c>
      <c r="J3449" s="126"/>
    </row>
    <row r="3450" spans="1:10" ht="12.75" customHeight="1">
      <c r="A3450" s="11" t="str">
        <f>IF('TRI-3C'!$DX$13="","",'TRI-3C'!$DX$13)</f>
        <v>Mantener un adecuado control postural en diferentes posiciones del cuerpo y en desplazamientos.</v>
      </c>
      <c r="B3450" s="156"/>
      <c r="C3450" s="156"/>
      <c r="D3450" s="156"/>
      <c r="E3450" s="156"/>
      <c r="F3450" s="157"/>
      <c r="G3450" s="124" t="str">
        <f>IF(A3450="","",VLOOKUP(J3326,'TRI-3C'!$B$18:$FH$61,127,FALSE))</f>
        <v/>
      </c>
      <c r="I3450" s="125" t="str">
        <f t="shared" si="130"/>
        <v/>
      </c>
      <c r="J3450" s="128"/>
    </row>
    <row r="3451" spans="1:10" ht="12.75" customHeight="1">
      <c r="A3451" s="148" t="str">
        <f>IF('TRI-3C'!$DY$13="","",'TRI-3C'!$DY$13)</f>
        <v>Orientarse en el espacio realizando desplazamientos en función de consignas dadas con las nociones: entre, adelante-atrás, junto a, cerca-lejos</v>
      </c>
      <c r="B3451" s="149"/>
      <c r="C3451" s="149"/>
      <c r="D3451" s="150"/>
      <c r="E3451" s="150"/>
      <c r="F3451" s="126"/>
      <c r="G3451" s="122" t="str">
        <f>IF(A3451="","",VLOOKUP(J3326,'TRI-3C'!$B$18:$FH$61,128,FALSE))</f>
        <v/>
      </c>
      <c r="H3451" s="150"/>
      <c r="I3451" s="127" t="str">
        <f t="shared" si="130"/>
        <v/>
      </c>
      <c r="J3451" s="126"/>
    </row>
    <row r="3452" spans="1:10" ht="12.75" customHeight="1">
      <c r="A3452" s="147" t="str">
        <f>IF('TRI-3C'!$DZ$13="","",'TRI-3C'!$DZ$13)</f>
        <v>Realiza varios movimientos y desplazamientos combinados a diferentes velocidades (rápido, lento), duración (largos y corto).</v>
      </c>
      <c r="B3452" s="139"/>
      <c r="C3452" s="139"/>
      <c r="F3452" s="128"/>
      <c r="G3452" s="124" t="str">
        <f>IF(A3452="","",VLOOKUP(J3326,'TRI-3C'!$B$18:$FH$61,129,FALSE))</f>
        <v/>
      </c>
      <c r="I3452" s="125" t="str">
        <f t="shared" si="130"/>
        <v/>
      </c>
      <c r="J3452" s="128"/>
    </row>
    <row r="3453" spans="1:10" ht="12.75" customHeight="1">
      <c r="A3453" s="148" t="str">
        <f>IF('TRI-3C'!$EA$13="","",'TRI-3C'!$EA$13)</f>
        <v>Realizar actividades de coordinación visomotriz con niveles de dificultad creciente en el tamaño y tipo de materiales.</v>
      </c>
      <c r="B3453" s="149"/>
      <c r="C3453" s="149"/>
      <c r="D3453" s="150"/>
      <c r="E3453" s="150"/>
      <c r="F3453" s="126"/>
      <c r="G3453" s="122" t="str">
        <f>IF(A3453="","",VLOOKUP(J3326,'TRI-3C'!$B$18:$FH$61,130,FALSE))</f>
        <v/>
      </c>
      <c r="H3453" s="150"/>
      <c r="I3453" s="127" t="str">
        <f t="shared" si="130"/>
        <v/>
      </c>
      <c r="J3453" s="126"/>
    </row>
    <row r="3454" spans="1:10" ht="12.75" customHeight="1">
      <c r="A3454" s="147" t="str">
        <f>IF('TRI-3C'!$EB$13="","",'TRI-3C'!$EB$13)</f>
        <v>Realizar desplazamientos y movimientos combinados utilizando el espacio total y parcial a diferentes distancias (largas-cortas)</v>
      </c>
      <c r="B3454" s="139"/>
      <c r="C3454" s="139"/>
      <c r="F3454" s="128"/>
      <c r="G3454" s="124" t="str">
        <f>IF(A3454="","",VLOOKUP(J3326,'TRI-3C'!$B$18:$FH$61,131,FALSE))</f>
        <v/>
      </c>
      <c r="I3454" s="125" t="str">
        <f t="shared" si="130"/>
        <v/>
      </c>
      <c r="J3454" s="128"/>
    </row>
    <row r="3455" spans="1:10" ht="12.75" customHeight="1">
      <c r="A345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3455" s="154"/>
      <c r="C3455" s="154"/>
      <c r="D3455" s="154"/>
      <c r="E3455" s="154"/>
      <c r="F3455" s="155"/>
      <c r="G3455" s="122" t="str">
        <f>IF(A3455="","",VLOOKUP(J3326,'TRI-3C'!$B$18:$FH$61,132,FALSE))</f>
        <v/>
      </c>
      <c r="H3455" s="150"/>
      <c r="I3455" s="127" t="str">
        <f t="shared" si="130"/>
        <v/>
      </c>
      <c r="J3455" s="126"/>
    </row>
    <row r="3456" spans="1:10" ht="12.75" customHeight="1">
      <c r="A345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3456" s="139"/>
      <c r="C3456" s="139"/>
      <c r="F3456" s="128"/>
      <c r="G3456" s="124" t="str">
        <f>IF(A3456="","",VLOOKUP(J3326,'TRI-3C'!$B$18:$FH$61,133,FALSE))</f>
        <v/>
      </c>
      <c r="I3456" s="125" t="str">
        <f t="shared" si="130"/>
        <v/>
      </c>
      <c r="J3456" s="128"/>
    </row>
    <row r="3457" spans="1:10" ht="12.75" customHeight="1">
      <c r="A345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3457" s="149"/>
      <c r="C3457" s="149"/>
      <c r="D3457" s="150"/>
      <c r="E3457" s="150"/>
      <c r="F3457" s="126"/>
      <c r="G3457" s="122" t="str">
        <f>IF(A3457="","",VLOOKUP(J3326,'TRI-3C'!$B$18:$FH$61,134,FALSE))</f>
        <v/>
      </c>
      <c r="H3457" s="150"/>
      <c r="I3457" s="127" t="str">
        <f t="shared" si="130"/>
        <v/>
      </c>
      <c r="J3457" s="126"/>
    </row>
    <row r="3458" spans="1:10" ht="12.75" customHeight="1">
      <c r="A3458" s="147" t="str">
        <f>IF('TRI-3C'!$EF$13="","",'TRI-3C'!$EF$13)</f>
        <v>Realizar movimientos diferenciados con los lados laterales del cuerpo (un lado y otro lado).</v>
      </c>
      <c r="B3458" s="139"/>
      <c r="C3458" s="139"/>
      <c r="F3458" s="128"/>
      <c r="G3458" s="124" t="str">
        <f>IF(A3458="","",VLOOKUP(J3326,'TRI-3C'!$B$18:$FH$61,135,FALSE))</f>
        <v/>
      </c>
      <c r="I3458" s="125" t="str">
        <f t="shared" si="130"/>
        <v/>
      </c>
      <c r="J3458" s="128"/>
    </row>
    <row r="3459" spans="1:10" ht="12.75" customHeight="1">
      <c r="A3459" s="148" t="str">
        <f>IF('TRI-3C'!$EG$13="","",'TRI-3C'!$EG$13)</f>
        <v>Realizar movimientos para la coordinación de ojo y pie como: patear pelotas hacia un punto fijo determinado.</v>
      </c>
      <c r="B3459" s="158"/>
      <c r="C3459" s="158"/>
      <c r="D3459" s="158"/>
      <c r="E3459" s="158"/>
      <c r="F3459" s="159"/>
      <c r="G3459" s="122" t="str">
        <f>IF(A3459="","",VLOOKUP(J3326,'TRI-3C'!$B$18:$FH$61,136,FALSE))</f>
        <v/>
      </c>
      <c r="H3459" s="150"/>
      <c r="I3459" s="127" t="str">
        <f t="shared" si="130"/>
        <v/>
      </c>
      <c r="J3459" s="126"/>
    </row>
    <row r="3460" spans="1:10" ht="12.75" customHeight="1">
      <c r="A3460" s="11" t="str">
        <f>IF('TRI-3C'!$EH$13="","",'TRI-3C'!$EH$13)</f>
        <v>Realizar representaciones gráficas utilizando el dibujo con detalles que le dan intencionalidad y sentido para identificarlos</v>
      </c>
      <c r="B3460" s="156"/>
      <c r="C3460" s="156"/>
      <c r="D3460" s="156"/>
      <c r="E3460" s="156"/>
      <c r="F3460" s="157"/>
      <c r="G3460" s="124" t="str">
        <f>IF(A3460="","",VLOOKUP(J3326,'TRI-3C'!$B$18:$FH$61,137,FALSE))</f>
        <v/>
      </c>
      <c r="I3460" s="125" t="str">
        <f t="shared" si="130"/>
        <v/>
      </c>
      <c r="J3460" s="128"/>
    </row>
    <row r="3461" spans="1:10" ht="12.75" customHeight="1">
      <c r="A3461" s="148" t="str">
        <f>IF('TRI-3C'!$EI$13="","",'TRI-3C'!$EI$13)</f>
        <v>Reconocer la importancia del peatón y respetar su espacio en la vía mediante actividades lúdicas que fomenten el aprendizaje de normas de tránsito.</v>
      </c>
      <c r="B3461" s="149"/>
      <c r="C3461" s="149"/>
      <c r="D3461" s="150"/>
      <c r="E3461" s="150"/>
      <c r="F3461" s="126"/>
      <c r="G3461" s="122" t="str">
        <f>IF(A3461="","",VLOOKUP(J3326,'TRI-3C'!$B$18:$FH$61,138,FALSE))</f>
        <v/>
      </c>
      <c r="H3461" s="150"/>
      <c r="I3461" s="127" t="str">
        <f t="shared" si="130"/>
        <v/>
      </c>
      <c r="J3461" s="126"/>
    </row>
    <row r="3462" spans="1:10" ht="12.75" customHeight="1">
      <c r="A3462" s="147" t="str">
        <f>IF('TRI-3C'!$EJ$13="","",'TRI-3C'!$EJ$13)</f>
        <v>Representar la figura humana utilizando el monigote e incorporando detalles según la interiorización de su imagen corporal.</v>
      </c>
      <c r="B3462" s="139"/>
      <c r="C3462" s="139"/>
      <c r="F3462" s="128"/>
      <c r="G3462" s="124" t="str">
        <f>IF(A3462="","",VLOOKUP(J3326,'TRI-3C'!$B$18:$FH$61,139,FALSE))</f>
        <v/>
      </c>
      <c r="I3462" s="125" t="str">
        <f t="shared" si="130"/>
        <v/>
      </c>
      <c r="J3462" s="128"/>
    </row>
    <row r="3463" spans="1:10" ht="12.75" customHeight="1">
      <c r="A3463" s="148" t="str">
        <f>IF('TRI-3C'!$EK$13="","",'TRI-3C'!$EK$13)</f>
        <v>Saltar de un pie a otro alternadamente, de manera autónoma.</v>
      </c>
      <c r="B3463" s="149"/>
      <c r="C3463" s="149"/>
      <c r="D3463" s="150"/>
      <c r="E3463" s="150"/>
      <c r="F3463" s="126"/>
      <c r="G3463" s="122" t="str">
        <f>IF(A3463="","",VLOOKUP(J3326,'TRI-3C'!$B$18:$FH$61,140,FALSE))</f>
        <v/>
      </c>
      <c r="H3463" s="150"/>
      <c r="I3463" s="127" t="str">
        <f t="shared" si="130"/>
        <v/>
      </c>
      <c r="J3463" s="126"/>
    </row>
    <row r="3464" spans="1:10" ht="12.75" customHeight="1">
      <c r="A3464" s="147" t="str">
        <f>IF('TRI-3C'!$EL$13="","",'TRI-3C'!$EL$13)</f>
        <v>Saltar en dos pies en sentido vertical obstáculos de 20 a 30 cm en altura y en sentido horizontal longitudes de aproximadamente 50 a 70 cm.</v>
      </c>
      <c r="B3464" s="139"/>
      <c r="C3464" s="139"/>
      <c r="F3464" s="128"/>
      <c r="G3464" s="124" t="str">
        <f>IF(A3464="","",VLOOKUP(J3326,'TRI-3C'!$B$18:$FH$61,141,FALSE))</f>
        <v/>
      </c>
      <c r="I3464" s="125" t="str">
        <f t="shared" si="130"/>
        <v/>
      </c>
      <c r="J3464" s="128"/>
    </row>
    <row r="3465" spans="1:10" ht="12.75" customHeight="1">
      <c r="A3465" s="192" t="str">
        <f>IF('TRI-3C'!$EM$13="","",'TRI-3C'!$EM$13)</f>
        <v>Subir y bajar escaleras alternando los pies.</v>
      </c>
      <c r="B3465" s="154"/>
      <c r="C3465" s="154"/>
      <c r="D3465" s="154"/>
      <c r="E3465" s="154"/>
      <c r="F3465" s="155"/>
      <c r="G3465" s="122" t="str">
        <f>IF(A3465="","",VLOOKUP(J3326,'TRI-3C'!$B$18:$FH$61,142,FALSE))</f>
        <v/>
      </c>
      <c r="H3465" s="150"/>
      <c r="I3465" s="127" t="str">
        <f t="shared" si="130"/>
        <v/>
      </c>
      <c r="J3465" s="126"/>
    </row>
    <row r="3466" spans="1:10" ht="12.75" customHeight="1">
      <c r="A3466" s="147" t="str">
        <f>IF('TRI-3C'!$EN$13="","",'TRI-3C'!$EN$13)</f>
        <v>Trepar y reptar a diferentes ritmos y en posiciones corporales diversas (cúbito ventral y cúbito dorsal).</v>
      </c>
      <c r="B3466" s="139"/>
      <c r="C3466" s="139"/>
      <c r="F3466" s="128"/>
      <c r="G3466" s="124" t="str">
        <f>IF(A3466="","",VLOOKUP(J3326,'TRI-3C'!$B$18:$FH$61,143,FALSE))</f>
        <v/>
      </c>
      <c r="I3466" s="125" t="str">
        <f t="shared" si="130"/>
        <v/>
      </c>
      <c r="J3466" s="128"/>
    </row>
    <row r="3467" spans="1:10" ht="12.75" customHeight="1">
      <c r="A3467" s="148" t="str">
        <f>IF('TRI-3C'!$EO$13="","",'TRI-3C'!$EO$13)</f>
        <v>Ubicar algunas partes de su cuerpo en función de las nociones de al lado, junto a, cerca-lejos.</v>
      </c>
      <c r="B3467" s="149"/>
      <c r="C3467" s="149"/>
      <c r="D3467" s="150"/>
      <c r="E3467" s="150"/>
      <c r="F3467" s="126"/>
      <c r="G3467" s="122" t="str">
        <f>IF(A3467="","",VLOOKUP(J3326,'TRI-3C'!$B$18:$FH$61,144,FALSE))</f>
        <v/>
      </c>
      <c r="H3467" s="150"/>
      <c r="I3467" s="127" t="str">
        <f t="shared" si="130"/>
        <v/>
      </c>
      <c r="J3467" s="126"/>
    </row>
    <row r="3468" spans="1:10" ht="12.75" customHeight="1">
      <c r="A3468" s="147" t="str">
        <f>IF('TRI-3C'!$EP$13="","",'TRI-3C'!$EP$13)</f>
        <v>Utilizar el espacio parcial e inicia con el uso del espacio total para realizar representaciones gráficas.</v>
      </c>
      <c r="B3468" s="139"/>
      <c r="C3468" s="139"/>
      <c r="F3468" s="128"/>
      <c r="G3468" s="124" t="str">
        <f>IF(A3468="","",VLOOKUP(J3326,'TRI-3C'!$B$18:$FH$61,145,FALSE))</f>
        <v/>
      </c>
      <c r="I3468" s="125" t="str">
        <f t="shared" si="130"/>
        <v/>
      </c>
      <c r="J3468" s="128"/>
    </row>
    <row r="3469" spans="1:10" ht="12.75" customHeight="1">
      <c r="A3469" s="148" t="str">
        <f>IF('TRI-3C'!$EQ$13="","",'TRI-3C'!$EQ$13)</f>
        <v>Utilizar la pinza digital para coger lápices, marcadores, pinceles y diversos tipos de materiales.</v>
      </c>
      <c r="B3469" s="158"/>
      <c r="C3469" s="158"/>
      <c r="D3469" s="158"/>
      <c r="E3469" s="158"/>
      <c r="F3469" s="159"/>
      <c r="G3469" s="122" t="str">
        <f>IF(A3469="","",VLOOKUP(J3326,'TRI-3C'!$B$18:$FH$61,146,FALSE))</f>
        <v/>
      </c>
      <c r="H3469" s="150"/>
      <c r="I3469" s="127" t="str">
        <f t="shared" si="130"/>
        <v/>
      </c>
      <c r="J3469" s="126"/>
    </row>
    <row r="3470" spans="1:10" ht="12.75" customHeight="1">
      <c r="A3470" s="6" t="str">
        <f>NOTAS!$O$14</f>
        <v>CIVICA Y ACOMPAÑAMIENTO INTEGRAL</v>
      </c>
      <c r="B3470" s="156"/>
      <c r="C3470" s="156"/>
      <c r="D3470" s="156"/>
      <c r="E3470" s="156"/>
      <c r="F3470" s="157"/>
      <c r="G3470" s="124" t="str">
        <f>IF(A3470="","",VLOOKUP(J3326,'TRI-3C'!$B$18:$FH$61,146,FALSE))</f>
        <v/>
      </c>
      <c r="I3470" s="125"/>
      <c r="J3470" s="128"/>
    </row>
    <row r="3471" spans="1:10" ht="12.75" customHeight="1">
      <c r="A3471" s="148" t="str">
        <f>IF('TRI-3C'!$ES$13="","",'TRI-3C'!$ES$13)</f>
        <v/>
      </c>
      <c r="B3471" s="149"/>
      <c r="C3471" s="149"/>
      <c r="D3471" s="150"/>
      <c r="E3471" s="150"/>
      <c r="F3471" s="126"/>
      <c r="G3471" s="122" t="str">
        <f>IF(A3471="","",VLOOKUP(J3326,'TRI-3C'!$B$18:$FH$61,148,FALSE))</f>
        <v/>
      </c>
      <c r="H3471" s="150"/>
      <c r="I3471" s="127" t="str">
        <f t="shared" ref="I3471:I3480" si="131">IF(G3471="","",G3471)</f>
        <v/>
      </c>
      <c r="J3471" s="126"/>
    </row>
    <row r="3472" spans="1:10" ht="12.75" customHeight="1">
      <c r="A3472" s="147" t="str">
        <f>IF('TRI-3C'!$ET$13="","",'TRI-3C'!$ET$13)</f>
        <v>AUTOCONOCIMIENTO</v>
      </c>
      <c r="B3472" s="139"/>
      <c r="C3472" s="139"/>
      <c r="F3472" s="128"/>
      <c r="G3472" s="124" t="str">
        <f>IF(A3472="","",VLOOKUP(J3326,'TRI-3C'!$B$18:$FH$61,149,FALSE))</f>
        <v/>
      </c>
      <c r="I3472" s="125" t="str">
        <f t="shared" si="131"/>
        <v/>
      </c>
      <c r="J3472" s="128"/>
    </row>
    <row r="3473" spans="1:10" ht="12.75" customHeight="1">
      <c r="A3473" s="148" t="str">
        <f>IF('TRI-3C'!$EU$13="","",'TRI-3C'!$EU$13)</f>
        <v>PENSAMIENO CRITICO</v>
      </c>
      <c r="B3473" s="149"/>
      <c r="C3473" s="149"/>
      <c r="D3473" s="150"/>
      <c r="E3473" s="150"/>
      <c r="F3473" s="126"/>
      <c r="G3473" s="122" t="str">
        <f>IF(A3473="","",VLOOKUP(J3326,'TRI-3C'!$B$18:$FH$61,150,FALSE))</f>
        <v/>
      </c>
      <c r="H3473" s="150"/>
      <c r="I3473" s="127" t="str">
        <f t="shared" si="131"/>
        <v/>
      </c>
      <c r="J3473" s="126"/>
    </row>
    <row r="3474" spans="1:10" ht="12.75" customHeight="1">
      <c r="A3474" s="147" t="str">
        <f>IF('TRI-3C'!$EV$13="","",'TRI-3C'!$EV$13)</f>
        <v>MANEJO DE PROBLEMAS</v>
      </c>
      <c r="B3474" s="139"/>
      <c r="C3474" s="139"/>
      <c r="F3474" s="128"/>
      <c r="G3474" s="124" t="str">
        <f>IF(A3474="","",VLOOKUP(J3326,'TRI-3C'!$B$18:$FH$61,151,FALSE))</f>
        <v/>
      </c>
      <c r="I3474" s="125" t="str">
        <f t="shared" si="131"/>
        <v/>
      </c>
      <c r="J3474" s="128"/>
    </row>
    <row r="3475" spans="1:10" ht="12.75" customHeight="1">
      <c r="A3475" s="192" t="str">
        <f>IF('TRI-3C'!$EW$13="","",'TRI-3C'!$EW$13)</f>
        <v>TOMA DE DECISIONES</v>
      </c>
      <c r="B3475" s="154"/>
      <c r="C3475" s="154"/>
      <c r="D3475" s="154"/>
      <c r="E3475" s="154"/>
      <c r="F3475" s="155"/>
      <c r="G3475" s="122" t="str">
        <f>IF(A3475="","",VLOOKUP(J3326,'TRI-3C'!$B$18:$FH$61,152,FALSE))</f>
        <v/>
      </c>
      <c r="H3475" s="150"/>
      <c r="I3475" s="127" t="str">
        <f t="shared" si="131"/>
        <v/>
      </c>
      <c r="J3475" s="126"/>
    </row>
    <row r="3476" spans="1:10" ht="12.75" customHeight="1">
      <c r="A3476" s="147" t="str">
        <f>IF('TRI-3C'!$EX$13="","",'TRI-3C'!$EX$13)</f>
        <v>TRABAJO EN EQUIPO</v>
      </c>
      <c r="B3476" s="139"/>
      <c r="C3476" s="139"/>
      <c r="F3476" s="128"/>
      <c r="G3476" s="124" t="str">
        <f>IF(A3476="","",VLOOKUP(J3326,'TRI-3C'!$B$18:$FH$61,153,FALSE))</f>
        <v/>
      </c>
      <c r="I3476" s="125" t="str">
        <f t="shared" si="131"/>
        <v/>
      </c>
      <c r="J3476" s="128"/>
    </row>
    <row r="3477" spans="1:10" ht="12.75" customHeight="1">
      <c r="A3477" s="148" t="str">
        <f>IF('TRI-3C'!$EY$13="","",'TRI-3C'!$EY$13)</f>
        <v>CONCIENCIA SOCIAL</v>
      </c>
      <c r="B3477" s="149"/>
      <c r="C3477" s="149"/>
      <c r="D3477" s="150"/>
      <c r="E3477" s="150"/>
      <c r="F3477" s="126"/>
      <c r="G3477" s="122" t="str">
        <f>IF(A3477="","",VLOOKUP(J3326,'TRI-3C'!$B$18:$FH$61,154,FALSE))</f>
        <v/>
      </c>
      <c r="H3477" s="150"/>
      <c r="I3477" s="127" t="str">
        <f t="shared" si="131"/>
        <v/>
      </c>
      <c r="J3477" s="126"/>
    </row>
    <row r="3478" spans="1:10" ht="12.75" customHeight="1">
      <c r="A3478" s="147" t="str">
        <f>IF('TRI-3C'!$EZ$13="","",'TRI-3C'!$EZ$13)</f>
        <v xml:space="preserve">RELACIONES INTERPERSONALES	</v>
      </c>
      <c r="B3478" s="139"/>
      <c r="C3478" s="139"/>
      <c r="F3478" s="128"/>
      <c r="G3478" s="124" t="str">
        <f>IF(A3478="","",VLOOKUP(J3326,'TRI-3C'!$B$18:$FH$61,155,FALSE))</f>
        <v/>
      </c>
      <c r="I3478" s="125" t="str">
        <f t="shared" si="131"/>
        <v/>
      </c>
      <c r="J3478" s="128"/>
    </row>
    <row r="3479" spans="1:10" ht="12.75" customHeight="1">
      <c r="A3479" s="148" t="str">
        <f>IF('TRI-3C'!$FA$13="","",'TRI-3C'!$FA$13)</f>
        <v>MANEJO DE CONFLICTOS</v>
      </c>
      <c r="B3479" s="149"/>
      <c r="C3479" s="149"/>
      <c r="D3479" s="150"/>
      <c r="E3479" s="150"/>
      <c r="F3479" s="126"/>
      <c r="G3479" s="122" t="str">
        <f>IF(A3479="","",VLOOKUP(J3326,'TRI-3C'!$B$18:$FH$61,156,FALSE))</f>
        <v/>
      </c>
      <c r="H3479" s="150"/>
      <c r="I3479" s="127" t="str">
        <f t="shared" si="131"/>
        <v/>
      </c>
      <c r="J3479" s="126"/>
    </row>
    <row r="3480" spans="1:10" ht="12.75" customHeight="1">
      <c r="A3480" s="147" t="str">
        <f>IF('TRI-3C'!$FB$13="","",'TRI-3C'!$FB$13)</f>
        <v>MANEJO DE EMOCIONES Y SENTIMIENTOS</v>
      </c>
      <c r="B3480" s="139"/>
      <c r="C3480" s="139"/>
      <c r="F3480" s="128"/>
      <c r="G3480" s="124" t="str">
        <f>IF(A3480="","",VLOOKUP(J3326,'TRI-3C'!$B$18:$FH$61,157,FALSE))</f>
        <v/>
      </c>
      <c r="I3480" s="125" t="str">
        <f t="shared" si="131"/>
        <v/>
      </c>
      <c r="J3480" s="128"/>
    </row>
    <row r="3481" spans="1:10" ht="12.75" customHeight="1">
      <c r="A3481" s="151"/>
      <c r="B3481" s="129"/>
      <c r="C3481" s="129"/>
      <c r="D3481" s="130"/>
      <c r="E3481" s="130"/>
      <c r="F3481" s="131"/>
      <c r="G3481" s="132"/>
      <c r="H3481" s="130"/>
      <c r="I3481" s="133"/>
      <c r="J3481" s="131"/>
    </row>
    <row r="3482" spans="1:10" ht="12.75" customHeight="1">
      <c r="A3482" s="134"/>
      <c r="B3482" s="134"/>
      <c r="C3482" s="134"/>
      <c r="D3482" s="134"/>
      <c r="E3482" s="134"/>
      <c r="F3482" s="140"/>
      <c r="G3482" s="496"/>
      <c r="H3482" s="496"/>
      <c r="I3482" s="497"/>
      <c r="J3482" s="497"/>
    </row>
    <row r="3483" spans="1:10" ht="12.75" customHeight="1">
      <c r="A3483" s="487" t="s">
        <v>156</v>
      </c>
      <c r="B3483" s="488"/>
      <c r="C3483" s="135" t="s">
        <v>157</v>
      </c>
      <c r="G3483" s="494"/>
      <c r="H3483" s="494"/>
      <c r="I3483" s="494"/>
      <c r="J3483" s="494"/>
    </row>
    <row r="3484" spans="1:10" ht="12.75" customHeight="1">
      <c r="A3484" s="489" t="s">
        <v>158</v>
      </c>
      <c r="B3484" s="490"/>
      <c r="C3484" s="136" t="str">
        <f>VLOOKUP(J3326,'TRI-3C'!$B$18:$FH$61,160,FALSE)</f>
        <v/>
      </c>
      <c r="G3484" s="494"/>
      <c r="H3484" s="494"/>
      <c r="I3484" s="494"/>
      <c r="J3484" s="494"/>
    </row>
    <row r="3485" spans="1:10" ht="12.75" customHeight="1">
      <c r="A3485" s="491" t="s">
        <v>159</v>
      </c>
      <c r="B3485" s="492"/>
      <c r="C3485" s="493"/>
      <c r="G3485" s="494"/>
      <c r="H3485" s="494"/>
      <c r="I3485" s="494"/>
      <c r="J3485" s="494"/>
    </row>
    <row r="3486" spans="1:10" ht="12.75" customHeight="1">
      <c r="A3486" s="137" t="s">
        <v>160</v>
      </c>
      <c r="B3486" s="138"/>
      <c r="C3486" s="188" t="str">
        <f>VLOOKUP(J3326,'TRI-3C'!$B$18:$FH$61,161,FALSE)</f>
        <v/>
      </c>
      <c r="G3486" s="494"/>
      <c r="H3486" s="494"/>
      <c r="I3486" s="494"/>
      <c r="J3486" s="494"/>
    </row>
    <row r="3487" spans="1:10" ht="12.75" customHeight="1">
      <c r="A3487" s="137" t="s">
        <v>161</v>
      </c>
      <c r="B3487" s="138"/>
      <c r="C3487" s="188" t="str">
        <f>VLOOKUP(J3326,'TRI-3C'!$B$18:$FH$61,162,FALSE)</f>
        <v/>
      </c>
      <c r="G3487" s="494"/>
      <c r="H3487" s="494"/>
      <c r="I3487" s="494"/>
      <c r="J3487" s="494"/>
    </row>
    <row r="3488" spans="1:10" ht="12.75" customHeight="1">
      <c r="A3488" s="480" t="s">
        <v>163</v>
      </c>
      <c r="B3488" s="481"/>
      <c r="C3488" s="188" t="str">
        <f>VLOOKUP(J3326,'TRI-3C'!$B$18:$FH$61,163,FALSE)</f>
        <v/>
      </c>
      <c r="G3488" s="494"/>
      <c r="H3488" s="494"/>
      <c r="I3488" s="494"/>
      <c r="J3488" s="494"/>
    </row>
    <row r="3489" spans="2:7" ht="12.75" customHeight="1">
      <c r="D3489" s="503" t="s">
        <v>162</v>
      </c>
      <c r="E3489" s="503"/>
      <c r="F3489" s="152">
        <f ca="1">NOW()</f>
        <v>45994.739222569442</v>
      </c>
    </row>
    <row r="3492" spans="2:7" ht="12.75" customHeight="1">
      <c r="G3492" s="112"/>
    </row>
    <row r="3494" spans="2:7" ht="12.75" customHeight="1">
      <c r="B3494" s="495" t="s">
        <v>164</v>
      </c>
      <c r="C3494" s="495"/>
      <c r="F3494" s="116" t="s">
        <v>165</v>
      </c>
      <c r="G3494" s="116" t="s">
        <v>165</v>
      </c>
    </row>
    <row r="3528" spans="1:10" ht="12.75" customHeight="1">
      <c r="A3528" s="111" t="s">
        <v>153</v>
      </c>
      <c r="C3528" t="str">
        <f>IF(VLOOKUP(J3531,NOTAS!$D$14:$P$60,2,FALSE)="","",VLOOKUP(J3531,NOTAS!$D$14:$P$60,2,FALSE))</f>
        <v>MORA QUINTEROS THIAGO JOSE</v>
      </c>
    </row>
    <row r="3529" spans="1:10" ht="12.75" customHeight="1">
      <c r="A3529" s="111" t="s">
        <v>154</v>
      </c>
      <c r="C3529" t="str">
        <f>NOTAS!$B$14&amp; " "&amp;NOTAS!$B$15</f>
        <v>INICIAL II A</v>
      </c>
      <c r="F3529" s="111"/>
      <c r="G3529" s="116"/>
      <c r="H3529" s="117"/>
      <c r="I3529" s="118"/>
      <c r="J3529" s="117"/>
    </row>
    <row r="3530" spans="1:10" ht="12.75" customHeight="1">
      <c r="A3530" s="111" t="s">
        <v>6</v>
      </c>
      <c r="C3530" t="str">
        <f>NOTAS!$B$18</f>
        <v>2025-2026 MATUTINA</v>
      </c>
      <c r="H3530" s="117"/>
      <c r="I3530" s="118"/>
      <c r="J3530" s="117"/>
    </row>
    <row r="3531" spans="1:10" ht="12.75" customHeight="1" thickBot="1">
      <c r="A3531" s="486" t="s">
        <v>337</v>
      </c>
      <c r="B3531" s="486"/>
      <c r="I3531" s="114" t="s">
        <v>74</v>
      </c>
      <c r="J3531" s="121">
        <v>18</v>
      </c>
    </row>
    <row r="3532" spans="1:10" ht="12.75" customHeight="1">
      <c r="A3532" s="482" t="s">
        <v>155</v>
      </c>
      <c r="B3532" s="483"/>
      <c r="C3532" s="483"/>
      <c r="D3532" s="483"/>
      <c r="E3532" s="483"/>
      <c r="F3532" s="484"/>
      <c r="G3532" s="485" t="s">
        <v>141</v>
      </c>
      <c r="H3532" s="483"/>
      <c r="I3532" s="498" t="s">
        <v>141</v>
      </c>
      <c r="J3532" s="499"/>
    </row>
    <row r="3533" spans="1:10" ht="12.75" customHeight="1">
      <c r="A3533" s="500" t="str">
        <f>IF('TRI-3C'!G$10="","",'TRI-3C'!G$10)</f>
        <v>IDENTIDAD Y AUTONOMÍA</v>
      </c>
      <c r="B3533" s="501"/>
      <c r="C3533" s="501"/>
      <c r="D3533" s="501"/>
      <c r="E3533" s="501"/>
      <c r="F3533" s="502"/>
      <c r="G3533" s="160"/>
      <c r="H3533" s="161"/>
      <c r="I3533" s="162"/>
      <c r="J3533" s="163"/>
    </row>
    <row r="3534" spans="1:10" ht="12.75" customHeight="1">
      <c r="A3534" s="148" t="str">
        <f>IF('TRI-3C'!G$13="","",'TRI-3C'!G$13)</f>
        <v>Comunicar algunos datos de su identidad como: nombres completos, edad, nombres de familiares cercanos, lugar dónde vive.</v>
      </c>
      <c r="B3534" s="158"/>
      <c r="C3534" s="158"/>
      <c r="D3534" s="158"/>
      <c r="E3534" s="158"/>
      <c r="F3534" s="159"/>
      <c r="G3534" s="122" t="str">
        <f>IF(A3534="","",VLOOKUP(J3531,'TRI-3C'!$B$18:$FH$61,6,FALSE))</f>
        <v/>
      </c>
      <c r="H3534" s="150"/>
      <c r="I3534" s="127" t="str">
        <f>IF(G3534="","",G3534)</f>
        <v/>
      </c>
      <c r="J3534" s="126"/>
    </row>
    <row r="3535" spans="1:10" ht="12.75" customHeight="1">
      <c r="A3535" s="11" t="str">
        <f>IF('TRI-3C'!$H$13="","",'TRI-3C'!$H$13)</f>
        <v>Demostrar curiosidad por las características físicas (genitales) que le permiten reconocerse como niño y niña</v>
      </c>
      <c r="B3535" s="156"/>
      <c r="C3535" s="156"/>
      <c r="D3535" s="156"/>
      <c r="E3535" s="156"/>
      <c r="F3535" s="157"/>
      <c r="G3535" s="124" t="str">
        <f>IF(A3535="","",VLOOKUP(J3531,'TRI-3C'!$B$18:$FH$61,7,FALSE))</f>
        <v/>
      </c>
      <c r="I3535" s="125" t="str">
        <f t="shared" ref="I3535:I3551" si="132">IF(G3535="","",G3535)</f>
        <v/>
      </c>
      <c r="J3535" s="128"/>
    </row>
    <row r="3536" spans="1:10" ht="12.75" customHeight="1">
      <c r="A3536" s="148" t="str">
        <f>IF('TRI-3C'!$I$13="","",'TRI-3C'!$I$13)</f>
        <v>Identificar la importancia de usar el cinturón de seguridad para promover el autocuidado y la protección personal.</v>
      </c>
      <c r="B3536" s="149"/>
      <c r="C3536" s="149"/>
      <c r="D3536" s="150"/>
      <c r="E3536" s="150"/>
      <c r="F3536" s="126"/>
      <c r="G3536" s="122" t="str">
        <f>IF(A3536="","",VLOOKUP(J3531,'TRI-3C'!$B$18:$FH$61,8,FALSE))</f>
        <v/>
      </c>
      <c r="H3536" s="150"/>
      <c r="I3536" s="127" t="str">
        <f t="shared" si="132"/>
        <v/>
      </c>
      <c r="J3536" s="126"/>
    </row>
    <row r="3537" spans="1:10" ht="12.75" customHeight="1">
      <c r="A3537" s="147" t="str">
        <f>IF('TRI-3C'!$J$13="","",'TRI-3C'!$J$13)</f>
        <v>Identificar las situaciones de peligro a las que se puede exponer en su entorno inmediato y seguir pautas de comportamiento para evitarlas.</v>
      </c>
      <c r="B3537" s="139"/>
      <c r="C3537" s="139"/>
      <c r="F3537" s="128"/>
      <c r="G3537" s="124" t="str">
        <f>IF(A3537="","",VLOOKUP(J3531,'TRI-3C'!$B$18:$FH$61,9,FALSE))</f>
        <v/>
      </c>
      <c r="I3537" s="125" t="str">
        <f t="shared" si="132"/>
        <v/>
      </c>
      <c r="J3537" s="128"/>
    </row>
    <row r="3538" spans="1:10" ht="12.75" customHeight="1">
      <c r="A3538" s="148" t="str">
        <f>IF('TRI-3C'!$K$13="","",'TRI-3C'!$K$13)</f>
        <v>Identificar sus características físicas y las de las personas de su entorno como parte del proceso de aceptación de sí mismo y de respeto a los demás.</v>
      </c>
      <c r="B3538" s="149"/>
      <c r="C3538" s="149"/>
      <c r="D3538" s="150"/>
      <c r="E3538" s="150"/>
      <c r="F3538" s="126"/>
      <c r="G3538" s="122" t="str">
        <f>IF(A3538="","",VLOOKUP(J3531,'TRI-3C'!$B$18:$FH$61,10,FALSE))</f>
        <v/>
      </c>
      <c r="H3538" s="150"/>
      <c r="I3538" s="127" t="str">
        <f t="shared" si="132"/>
        <v/>
      </c>
      <c r="J3538" s="126"/>
    </row>
    <row r="3539" spans="1:10" ht="12.75" customHeight="1">
      <c r="A3539" s="147" t="str">
        <f>IF('TRI-3C'!$L$13="","",'TRI-3C'!$L$13)</f>
        <v>Identificar y manifestar sus emociones y sentimientos, expresando las causas de los mismos mediante el lenguaje verbal. (D.EIB.10.3.)</v>
      </c>
      <c r="B3539" s="139"/>
      <c r="C3539" s="139"/>
      <c r="F3539" s="128"/>
      <c r="G3539" s="124" t="str">
        <f>IF(A3539="","",VLOOKUP(J3531,'TRI-3C'!$B$18:$FH$61,11,FALSE))</f>
        <v/>
      </c>
      <c r="I3539" s="125" t="str">
        <f t="shared" si="132"/>
        <v/>
      </c>
      <c r="J3539" s="128"/>
    </row>
    <row r="3540" spans="1:10" ht="12.75" customHeight="1">
      <c r="A3540" s="192" t="str">
        <f>IF('TRI-3C'!$M$13="","",'TRI-3C'!$M$13)</f>
        <v>Identificarse como miembro de una familia reconociéndose como parte importante de la misma.</v>
      </c>
      <c r="B3540" s="154"/>
      <c r="C3540" s="154"/>
      <c r="D3540" s="154"/>
      <c r="E3540" s="154"/>
      <c r="F3540" s="155"/>
      <c r="G3540" s="122" t="str">
        <f>IF(A3540="","",VLOOKUP(J3531,'TRI-3C'!$B$18:$FH$61,12,FALSE))</f>
        <v/>
      </c>
      <c r="H3540" s="150"/>
      <c r="I3540" s="127" t="str">
        <f t="shared" si="132"/>
        <v/>
      </c>
      <c r="J3540" s="126"/>
    </row>
    <row r="3541" spans="1:10" ht="12.75" customHeight="1">
      <c r="A3541" s="147" t="str">
        <f>IF('TRI-3C'!$N$13="","",'TRI-3C'!$N$13)</f>
        <v>Practicar con autonomía hábitos de higiene personal como lavarse las manos, los dientes y la cara.</v>
      </c>
      <c r="B3541" s="139"/>
      <c r="C3541" s="139"/>
      <c r="F3541" s="128"/>
      <c r="G3541" s="124" t="str">
        <f>IF(A3541="","",VLOOKUP(J3531,'TRI-3C'!$B$18:$FH$61,13,FALSE))</f>
        <v/>
      </c>
      <c r="I3541" s="125" t="str">
        <f t="shared" si="132"/>
        <v/>
      </c>
      <c r="J3541" s="128"/>
    </row>
    <row r="3542" spans="1:10" ht="12.75" customHeight="1">
      <c r="A3542" s="148" t="str">
        <f>IF('TRI-3C'!$O$13="","",'TRI-3C'!$O$13)</f>
        <v>Practicar hábitos de orden ubicando los objetos en el lugar correspondiente.</v>
      </c>
      <c r="B3542" s="149"/>
      <c r="C3542" s="149"/>
      <c r="D3542" s="150"/>
      <c r="E3542" s="150"/>
      <c r="F3542" s="126"/>
      <c r="G3542" s="122" t="str">
        <f>IF(A3542="","",VLOOKUP(J3531,'TRI-3C'!$B$18:$FH$61,14,FALSE))</f>
        <v/>
      </c>
      <c r="H3542" s="150"/>
      <c r="I3542" s="127" t="str">
        <f t="shared" si="132"/>
        <v/>
      </c>
      <c r="J3542" s="126"/>
    </row>
    <row r="3543" spans="1:10" ht="12.75" customHeight="1">
      <c r="A3543" s="147" t="str">
        <f>IF('TRI-3C'!$P$13="","",'TRI-3C'!$P$13)</f>
        <v>Practicar las acciones a seguir en situaciones de riesgo como: temblores, incendios, entre otros, determinadas en el plan de contingencia institucional.</v>
      </c>
      <c r="B3543" s="139"/>
      <c r="C3543" s="139"/>
      <c r="F3543" s="128"/>
      <c r="G3543" s="124" t="str">
        <f>IF(A3543="","",VLOOKUP(J3531,'TRI-3C'!$B$18:$FH$61,15,FALSE))</f>
        <v/>
      </c>
      <c r="I3543" s="125" t="str">
        <f t="shared" si="132"/>
        <v/>
      </c>
      <c r="J3543" s="128"/>
    </row>
    <row r="3544" spans="1:10" ht="12.75" customHeight="1">
      <c r="A3544" s="148" t="str">
        <f>IF('TRI-3C'!$Q$13="","",'TRI-3C'!$Q$13)</f>
        <v>Practicar normas de seguridad para evitar accidentes a los que se puede exponer en su entorno inmediato.</v>
      </c>
      <c r="B3544" s="158"/>
      <c r="C3544" s="158"/>
      <c r="D3544" s="158"/>
      <c r="E3544" s="158"/>
      <c r="F3544" s="159"/>
      <c r="G3544" s="122" t="str">
        <f>IF(A3544="","",VLOOKUP(J3531,'TRI-3C'!$B$18:$FH$61,16,FALSE))</f>
        <v/>
      </c>
      <c r="H3544" s="150"/>
      <c r="I3544" s="127" t="str">
        <f t="shared" si="132"/>
        <v/>
      </c>
      <c r="J3544" s="126"/>
    </row>
    <row r="3545" spans="1:10" ht="12.75" customHeight="1">
      <c r="A3545" s="11" t="str">
        <f>IF('TRI-3C'!$R$13="","",'TRI-3C'!$R$13)</f>
        <v>Realiza independientemente normas de aseo al ir al baño.</v>
      </c>
      <c r="B3545" s="156"/>
      <c r="C3545" s="156"/>
      <c r="D3545" s="156"/>
      <c r="E3545" s="156"/>
      <c r="F3545" s="157"/>
      <c r="G3545" s="124" t="str">
        <f>IF(A3545="","",VLOOKUP(J3531,'TRI-3C'!$B$18:$FH$61,17,FALSE))</f>
        <v/>
      </c>
      <c r="I3545" s="125" t="str">
        <f t="shared" si="132"/>
        <v/>
      </c>
      <c r="J3545" s="128"/>
    </row>
    <row r="3546" spans="1:10" ht="12.75" customHeight="1">
      <c r="A3546" s="148" t="str">
        <f>IF('TRI-3C'!$S$13="","",'TRI-3C'!$S$13)</f>
        <v>Reconocer la importancia del uso del casco y demás indumentaria de pro tección para protegerse de lesiones en actividades que requieran su uso</v>
      </c>
      <c r="B3546" s="149"/>
      <c r="C3546" s="149"/>
      <c r="D3546" s="150"/>
      <c r="E3546" s="150"/>
      <c r="F3546" s="126"/>
      <c r="G3546" s="122" t="str">
        <f>IF(A3546="","",VLOOKUP(J3531,'TRI-3C'!$B$18:$FH$61,18,FALSE))</f>
        <v/>
      </c>
      <c r="H3546" s="150"/>
      <c r="I3546" s="127" t="str">
        <f t="shared" si="132"/>
        <v/>
      </c>
      <c r="J3546" s="126"/>
    </row>
    <row r="3547" spans="1:10" ht="12.75" customHeight="1">
      <c r="A3547" s="147" t="str">
        <f>IF('TRI-3C'!$T$13="","",'TRI-3C'!$T$13)</f>
        <v>Reconocer situaciones problémicas en las actividades escolares para solucionarlas de forma creativa y con autonomía.</v>
      </c>
      <c r="B3547" s="139"/>
      <c r="C3547" s="139"/>
      <c r="F3547" s="128"/>
      <c r="G3547" s="124" t="str">
        <f>IF(A3547="","",VLOOKUP(J3531,'TRI-3C'!$B$18:$FH$61,19,FALSE))</f>
        <v/>
      </c>
      <c r="I3547" s="125" t="str">
        <f t="shared" si="132"/>
        <v/>
      </c>
      <c r="J3547" s="128"/>
    </row>
    <row r="3548" spans="1:10" ht="12.75" customHeight="1">
      <c r="A3548" s="148" t="str">
        <f>IF('TRI-3C'!$U$13="","",'TRI-3C'!$U$13)</f>
        <v>Seleccionar las prendas de vestir de acuerdo al estado climático (prendas para el frío / prendas para el calor).</v>
      </c>
      <c r="B3548" s="149"/>
      <c r="C3548" s="149"/>
      <c r="D3548" s="150"/>
      <c r="E3548" s="150"/>
      <c r="F3548" s="126"/>
      <c r="G3548" s="122" t="str">
        <f>IF(A3548="","",VLOOKUP(J3531,'TRI-3C'!$B$18:$FH$61,20,FALSE))</f>
        <v/>
      </c>
      <c r="H3548" s="150"/>
      <c r="I3548" s="127" t="str">
        <f t="shared" si="132"/>
        <v/>
      </c>
      <c r="J3548" s="126"/>
    </row>
    <row r="3549" spans="1:10" ht="12.75" customHeight="1">
      <c r="A3549" s="147" t="str">
        <f>IF('TRI-3C'!$V$13="","",'TRI-3C'!$V$13)</f>
        <v>Tomar decisiones con respecto a la elección de actividades, vestuario entre otros, en función de sus gustos y preferencias, argumentando las mismas.</v>
      </c>
      <c r="B3549" s="139"/>
      <c r="C3549" s="139"/>
      <c r="F3549" s="128"/>
      <c r="G3549" s="124" t="str">
        <f>IF(A3549="","",VLOOKUP(J3531,'TRI-3C'!$B$18:$FH$61,21,FALSE))</f>
        <v/>
      </c>
      <c r="I3549" s="125" t="str">
        <f t="shared" si="132"/>
        <v/>
      </c>
      <c r="J3549" s="128"/>
    </row>
    <row r="3550" spans="1:10" ht="12.75" customHeight="1">
      <c r="A3550" s="192" t="str">
        <f>IF('TRI-3C'!$W$13="","",'TRI-3C'!$W$13)</f>
        <v>Utilizar la cuchara, tenedor y el vaso cuando se alimenta de manera autónoma.</v>
      </c>
      <c r="B3550" s="154"/>
      <c r="C3550" s="154"/>
      <c r="D3550" s="154"/>
      <c r="E3550" s="154"/>
      <c r="F3550" s="155"/>
      <c r="G3550" s="122" t="str">
        <f>IF(A3550="","",VLOOKUP(J3531,'TRI-3C'!$B$18:$FH$61,22,FALSE))</f>
        <v/>
      </c>
      <c r="H3550" s="150"/>
      <c r="I3550" s="127" t="str">
        <f t="shared" si="132"/>
        <v/>
      </c>
      <c r="J3550" s="126"/>
    </row>
    <row r="3551" spans="1:10" ht="12.75" customHeight="1">
      <c r="A3551" s="147" t="str">
        <f>IF('TRI-3C'!$X$13="","",'TRI-3C'!$X$13)</f>
        <v>Vestirse y desvestirse de manera independiente con prendas de vestir sencillas. (D.EIB.10.5)</v>
      </c>
      <c r="B3551" s="139"/>
      <c r="C3551" s="139"/>
      <c r="F3551" s="128"/>
      <c r="G3551" s="124" t="str">
        <f>IF(A3551="","",VLOOKUP(J3531,'TRI-3C'!$B$18:$FH$61,23,FALSE))</f>
        <v/>
      </c>
      <c r="I3551" s="125" t="str">
        <f t="shared" si="132"/>
        <v/>
      </c>
      <c r="J3551" s="128"/>
    </row>
    <row r="3552" spans="1:10" ht="12.75" customHeight="1">
      <c r="A3552" s="165" t="str">
        <f>'BI-1T'!$A$8</f>
        <v>CONVIVENCIA</v>
      </c>
      <c r="B3552" s="149"/>
      <c r="C3552" s="149"/>
      <c r="D3552" s="150"/>
      <c r="E3552" s="150"/>
      <c r="F3552" s="126"/>
      <c r="G3552" s="122" t="str">
        <f>IF(A3552="","",VLOOKUP(J3531,'TRI-3C'!$B$18:$FH$61,24,FALSE))</f>
        <v/>
      </c>
      <c r="H3552" s="150"/>
      <c r="I3552" s="127"/>
      <c r="J3552" s="126"/>
    </row>
    <row r="3553" spans="1:10" ht="12.75" customHeight="1">
      <c r="A3553" s="147" t="str">
        <f>IF('TRI-3C'!$Z$13="","",'TRI-3C'!$Z$13)</f>
        <v>Apoyar y motivar a otras personas a participar en actividades grupales, particularmente a quienes muestran dificultades al hacerlo</v>
      </c>
      <c r="B3553" s="139"/>
      <c r="C3553" s="139"/>
      <c r="F3553" s="128"/>
      <c r="G3553" s="124" t="str">
        <f>IF(A3553="","",VLOOKUP(J3531,'TRI-3C'!$B$18:$FH$61,25,FALSE))</f>
        <v/>
      </c>
      <c r="I3553" s="125" t="str">
        <f t="shared" ref="I3553:I3567" si="133">IF(G3553="","",G3553)</f>
        <v/>
      </c>
      <c r="J3553" s="128"/>
    </row>
    <row r="3554" spans="1:10" ht="12.75" customHeight="1">
      <c r="A3554" s="148" t="str">
        <f>IF('TRI-3C'!$AA$13="","",'TRI-3C'!$AA$13)</f>
        <v>Asumir y respetar normas de convivencia en la institución de educación inicial y en el hogar acordadas con el adulto. (D.EIB.10.15.)</v>
      </c>
      <c r="B3554" s="158"/>
      <c r="C3554" s="158"/>
      <c r="D3554" s="158"/>
      <c r="E3554" s="158"/>
      <c r="F3554" s="159"/>
      <c r="G3554" s="122" t="str">
        <f>IF(A3554="","",VLOOKUP(J3531,'TRI-3C'!$B$18:$FH$61,26,FALSE))</f>
        <v/>
      </c>
      <c r="H3554" s="150"/>
      <c r="I3554" s="127" t="str">
        <f t="shared" si="133"/>
        <v/>
      </c>
      <c r="J3554" s="126"/>
    </row>
    <row r="3555" spans="1:10" ht="12.75" customHeight="1">
      <c r="A3555" s="11" t="str">
        <f>IF('TRI-3C'!$AB$13="","",'TRI-3C'!$AB$13)</f>
        <v>Colaborar en actividades que se desarrollan con otros niños y adultos de su entorno.</v>
      </c>
      <c r="B3555" s="156"/>
      <c r="C3555" s="156"/>
      <c r="D3555" s="156"/>
      <c r="E3555" s="156"/>
      <c r="F3555" s="157"/>
      <c r="G3555" s="124" t="str">
        <f>IF(A3555="","",VLOOKUP(J3531,'TRI-3C'!$B$18:$FH$61,27,FALSE))</f>
        <v/>
      </c>
      <c r="I3555" s="125" t="str">
        <f t="shared" si="133"/>
        <v/>
      </c>
      <c r="J3555" s="128"/>
    </row>
    <row r="3556" spans="1:10" ht="12.75" customHeight="1">
      <c r="A3556" s="148" t="str">
        <f>IF('TRI-3C'!$AC$13="","",'TRI-3C'!$AC$13)</f>
        <v>Demostrar actitudes de solidaridad ante situaciones de necesidad de sus compañeros y adultos de su entorno</v>
      </c>
      <c r="B3556" s="149"/>
      <c r="C3556" s="149"/>
      <c r="D3556" s="150"/>
      <c r="E3556" s="150"/>
      <c r="F3556" s="126"/>
      <c r="G3556" s="122" t="str">
        <f>IF(A3556="","",VLOOKUP(J3531,'TRI-3C'!$B$18:$FH$61,28,FALSE))</f>
        <v/>
      </c>
      <c r="H3556" s="150"/>
      <c r="I3556" s="127" t="str">
        <f t="shared" si="133"/>
        <v/>
      </c>
      <c r="J3556" s="126"/>
    </row>
    <row r="3557" spans="1:10" ht="12.75" customHeight="1">
      <c r="A355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557" s="139"/>
      <c r="C3557" s="139"/>
      <c r="F3557" s="128"/>
      <c r="G3557" s="124" t="str">
        <f>IF(A3557="","",VLOOKUP(J3531,'TRI-3C'!$B$18:$FH$61,29,FALSE))</f>
        <v/>
      </c>
      <c r="I3557" s="125" t="str">
        <f t="shared" si="133"/>
        <v/>
      </c>
      <c r="J3557" s="128"/>
    </row>
    <row r="3558" spans="1:10" ht="12.75" customHeight="1">
      <c r="A3558" s="148" t="str">
        <f>IF('TRI-3C'!$AE$13="","",'TRI-3C'!$AE$13)</f>
        <v>Demostrar preferencia de jugar la mayor parte del tiempo con un amigo estableciendo niveles de empatías más estables.</v>
      </c>
      <c r="B3558" s="149"/>
      <c r="C3558" s="149"/>
      <c r="D3558" s="150"/>
      <c r="E3558" s="150"/>
      <c r="F3558" s="126"/>
      <c r="G3558" s="122" t="str">
        <f>IF(A3558="","",VLOOKUP(J3531,'TRI-3C'!$B$18:$FH$61,30,FALSE))</f>
        <v/>
      </c>
      <c r="H3558" s="150"/>
      <c r="I3558" s="127" t="str">
        <f t="shared" si="133"/>
        <v/>
      </c>
      <c r="J3558" s="126"/>
    </row>
    <row r="3559" spans="1:10" ht="12.75" customHeight="1">
      <c r="A3559" s="147" t="str">
        <f>IF('TRI-3C'!$AF$13="","",'TRI-3C'!$AF$13)</f>
        <v>Demostrar sensibilidad ante deseos, emociones y sentimientos de otras personas.</v>
      </c>
      <c r="B3559" s="139"/>
      <c r="C3559" s="139"/>
      <c r="F3559" s="128"/>
      <c r="G3559" s="124" t="str">
        <f>IF(A3559="","",VLOOKUP(J3531,'TRI-3C'!$B$18:$FH$61,31,FALSE))</f>
        <v/>
      </c>
      <c r="I3559" s="125" t="str">
        <f t="shared" si="133"/>
        <v/>
      </c>
      <c r="J3559" s="128"/>
    </row>
    <row r="3560" spans="1:10" ht="12.75" customHeight="1">
      <c r="A3560" s="192" t="str">
        <f>IF('TRI-3C'!$AG$13="","",'TRI-3C'!$AG$13)</f>
        <v>Desarrollar la capacidad de esperar para obtener una recompensa mayor en el futuro.</v>
      </c>
      <c r="B3560" s="154"/>
      <c r="C3560" s="154"/>
      <c r="D3560" s="154"/>
      <c r="E3560" s="154"/>
      <c r="F3560" s="155"/>
      <c r="G3560" s="122" t="str">
        <f>IF(A3560="","",VLOOKUP(J3531,'TRI-3C'!$B$18:$FH$61,32,FALSE))</f>
        <v/>
      </c>
      <c r="H3560" s="150"/>
      <c r="I3560" s="127" t="str">
        <f t="shared" si="133"/>
        <v/>
      </c>
      <c r="J3560" s="126"/>
    </row>
    <row r="3561" spans="1:10" ht="12.75" customHeight="1">
      <c r="A3561" s="147" t="str">
        <f>IF('TRI-3C'!$AH$13="","",'TRI-3C'!$AH$13)</f>
        <v>Identificar instituciones y profesiones que brindan servicios a la comunidad y los roles que ellos cumplen.</v>
      </c>
      <c r="B3561" s="139"/>
      <c r="C3561" s="139"/>
      <c r="F3561" s="128"/>
      <c r="G3561" s="124" t="str">
        <f>IF(A3561="","",VLOOKUP(J3531,'TRI-3C'!$B$18:$FH$61,33,FALSE))</f>
        <v/>
      </c>
      <c r="I3561" s="125" t="str">
        <f t="shared" si="133"/>
        <v/>
      </c>
      <c r="J3561" s="128"/>
    </row>
    <row r="3562" spans="1:10" ht="12.75" customHeight="1">
      <c r="A3562" s="148" t="str">
        <f>IF('TRI-3C'!$AI$13="","",'TRI-3C'!$AI$13)</f>
        <v>Identificar las profesiones, oficios y ocupaciones que cumplen los miembros de su familia.</v>
      </c>
      <c r="B3562" s="149"/>
      <c r="C3562" s="149"/>
      <c r="D3562" s="150"/>
      <c r="E3562" s="150"/>
      <c r="F3562" s="126"/>
      <c r="G3562" s="122" t="str">
        <f>IF(A3562="","",VLOOKUP(J3531,'TRI-3C'!$B$18:$FH$61,34,FALSE))</f>
        <v/>
      </c>
      <c r="H3562" s="150"/>
      <c r="I3562" s="127" t="str">
        <f t="shared" si="133"/>
        <v/>
      </c>
      <c r="J3562" s="126"/>
    </row>
    <row r="3563" spans="1:10" ht="12.75" customHeight="1">
      <c r="A3563" s="147" t="str">
        <f>IF('TRI-3C'!$AJ$13="","",'TRI-3C'!$AJ$13)</f>
        <v>Incrementar su campo de interrelación con otras personas a más del grupo familiar y escolar interactuando con mayor facilidad.</v>
      </c>
      <c r="B3563" s="139"/>
      <c r="C3563" s="139"/>
      <c r="F3563" s="128"/>
      <c r="G3563" s="124" t="str">
        <f>IF(A3563="","",VLOOKUP(J3531,'TRI-3C'!$B$18:$FH$61,35,FALSE))</f>
        <v/>
      </c>
      <c r="I3563" s="125" t="str">
        <f t="shared" si="133"/>
        <v/>
      </c>
      <c r="J3563" s="128"/>
    </row>
    <row r="3564" spans="1:10" ht="12.75" customHeight="1">
      <c r="A356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3564" s="158"/>
      <c r="C3564" s="158"/>
      <c r="D3564" s="158"/>
      <c r="E3564" s="158"/>
      <c r="F3564" s="159"/>
      <c r="G3564" s="122" t="str">
        <f>IF(A3564="","",VLOOKUP(J3531,'TRI-3C'!$B$18:$FH$61,36,FALSE))</f>
        <v/>
      </c>
      <c r="H3564" s="150"/>
      <c r="I3564" s="127" t="str">
        <f t="shared" si="133"/>
        <v/>
      </c>
      <c r="J3564" s="126"/>
    </row>
    <row r="3565" spans="1:10" ht="12.75" customHeight="1">
      <c r="A3565" s="11" t="str">
        <f>IF('TRI-3C'!$AL$13="","",'TRI-3C'!$AL$13)</f>
        <v>Participar juegos grupales siguiendo las reglas y asumiendo roles que le permitan mantener un ambiente armónico con sus pares. (D.EIB.10.11.)</v>
      </c>
      <c r="B3565" s="156"/>
      <c r="C3565" s="156"/>
      <c r="D3565" s="156"/>
      <c r="E3565" s="156"/>
      <c r="F3565" s="157"/>
      <c r="G3565" s="124" t="str">
        <f>IF(A3565="","",VLOOKUP(J3531,'TRI-3C'!$B$18:$FH$61,37,FALSE))</f>
        <v/>
      </c>
      <c r="I3565" s="125" t="str">
        <f t="shared" si="133"/>
        <v/>
      </c>
      <c r="J3565" s="128"/>
    </row>
    <row r="3566" spans="1:10" ht="12.75" customHeight="1">
      <c r="A3566" s="148" t="str">
        <f>IF('TRI-3C'!$AM$13="","",'TRI-3C'!$AM$13)</f>
        <v>Practicar la costumbre de ahorrar para ocasiones y casos especiales</v>
      </c>
      <c r="B3566" s="149"/>
      <c r="C3566" s="149"/>
      <c r="D3566" s="150"/>
      <c r="E3566" s="150"/>
      <c r="F3566" s="126"/>
      <c r="G3566" s="122" t="str">
        <f>IF(A3566="","",VLOOKUP(J3531,'TRI-3C'!$B$18:$FH$61,38,FALSE))</f>
        <v/>
      </c>
      <c r="H3566" s="150"/>
      <c r="I3566" s="127" t="str">
        <f t="shared" si="133"/>
        <v/>
      </c>
      <c r="J3566" s="126"/>
    </row>
    <row r="3567" spans="1:10" ht="12.75" customHeight="1">
      <c r="A356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3567" s="139"/>
      <c r="C3567" s="139"/>
      <c r="F3567" s="128"/>
      <c r="G3567" s="124" t="str">
        <f>IF(A3567="","",VLOOKUP(J3531,'TRI-3C'!$B$18:$FH$61,39,FALSE))</f>
        <v/>
      </c>
      <c r="I3567" s="125" t="str">
        <f t="shared" si="133"/>
        <v/>
      </c>
      <c r="J3567" s="128"/>
    </row>
    <row r="3568" spans="1:10" ht="12.75" customHeight="1">
      <c r="A3568" s="165" t="str">
        <f>'BI-1T'!$A$9</f>
        <v>RELACIONES CON EL MEDIO NATURAL Y CULTURAL</v>
      </c>
      <c r="B3568" s="149"/>
      <c r="C3568" s="149"/>
      <c r="D3568" s="150"/>
      <c r="E3568" s="150"/>
      <c r="F3568" s="126"/>
      <c r="G3568" s="122" t="str">
        <f>IF(A3568="","",VLOOKUP(J3531,'TRI-3C'!$B$18:$FH$61,40,FALSE))</f>
        <v/>
      </c>
      <c r="H3568" s="150"/>
      <c r="I3568" s="127"/>
      <c r="J3568" s="126"/>
    </row>
    <row r="3569" spans="1:10" ht="12.75" customHeight="1">
      <c r="A356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3569" s="139"/>
      <c r="C3569" s="139"/>
      <c r="F3569" s="128"/>
      <c r="G3569" s="124" t="str">
        <f>IF(A3569="","",VLOOKUP(J3531,'TRI-3C'!$B$18:$FH$61,41,FALSE))</f>
        <v/>
      </c>
      <c r="I3569" s="125" t="str">
        <f t="shared" ref="I3569:I3588" si="134">IF(G3569="","",G3569)</f>
        <v/>
      </c>
      <c r="J3569" s="128"/>
    </row>
    <row r="3570" spans="1:10" ht="12.75" customHeight="1">
      <c r="A3570" s="192" t="str">
        <f>IF('TRI-3C'!$AQ$13="","",'TRI-3C'!$AQ$13)</f>
        <v>Construir conexiones emocionales con su contexto natural (plantas, animales, agua, tierra, aire) y social.</v>
      </c>
      <c r="B3570" s="154"/>
      <c r="C3570" s="154"/>
      <c r="D3570" s="154"/>
      <c r="E3570" s="154"/>
      <c r="F3570" s="155"/>
      <c r="G3570" s="122" t="str">
        <f>IF(A3570="","",VLOOKUP(J3531,'TRI-3C'!$B$18:$FH$61,42,FALSE))</f>
        <v/>
      </c>
      <c r="H3570" s="150"/>
      <c r="I3570" s="127" t="str">
        <f t="shared" si="134"/>
        <v/>
      </c>
      <c r="J3570" s="126"/>
    </row>
    <row r="3571" spans="1:10" ht="12.75" customHeight="1">
      <c r="A3571" s="147" t="str">
        <f>IF('TRI-3C'!$AR$13="","",'TRI-3C'!$AR$13)</f>
        <v>dentificar en las actividades diarias oportunidades para aprovechar los recursos y reducir los residuos para proteger el entorno natural</v>
      </c>
      <c r="B3571" s="139"/>
      <c r="C3571" s="139"/>
      <c r="F3571" s="128"/>
      <c r="G3571" s="124" t="str">
        <f>IF(A3571="","",VLOOKUP(J3531,'TRI-3C'!$B$18:$FH$61,43,FALSE))</f>
        <v/>
      </c>
      <c r="I3571" s="125" t="str">
        <f t="shared" si="134"/>
        <v/>
      </c>
      <c r="J3571" s="128"/>
    </row>
    <row r="3572" spans="1:10" ht="12.75" customHeight="1">
      <c r="A3572" s="148" t="str">
        <f>IF('TRI-3C'!$AS$13="","",'TRI-3C'!$AS$13)</f>
        <v>Diferenciar entre alimentos nutritivos y no nutritivos identificando los beneficios de una alimentación sana y saludable.</v>
      </c>
      <c r="B3572" s="149"/>
      <c r="C3572" s="149"/>
      <c r="D3572" s="150"/>
      <c r="E3572" s="150"/>
      <c r="F3572" s="126"/>
      <c r="G3572" s="122" t="str">
        <f>IF(A3572="","",VLOOKUP(J3531,'TRI-3C'!$B$18:$FH$61,44,FALSE))</f>
        <v/>
      </c>
      <c r="H3572" s="150"/>
      <c r="I3572" s="127" t="str">
        <f t="shared" si="134"/>
        <v/>
      </c>
      <c r="J3572" s="126"/>
    </row>
    <row r="3573" spans="1:10" ht="12.75" customHeight="1">
      <c r="A3573" s="147" t="str">
        <f>IF('TRI-3C'!$AT$13="","",'TRI-3C'!$AT$13)</f>
        <v>Diferenciar entre lo que le pertenece, lo que pertenece a los demás y lo que pertenece al grupo o comunidad.</v>
      </c>
      <c r="B3573" s="139"/>
      <c r="C3573" s="139"/>
      <c r="F3573" s="128"/>
      <c r="G3573" s="124" t="str">
        <f>IF(A3573="","",VLOOKUP(J3531,'TRI-3C'!$B$18:$FH$61,45,FALSE))</f>
        <v/>
      </c>
      <c r="I3573" s="125" t="str">
        <f t="shared" si="134"/>
        <v/>
      </c>
      <c r="J3573" s="128"/>
    </row>
    <row r="3574" spans="1:10" ht="12.75" customHeight="1">
      <c r="A3574" s="148" t="str">
        <f>IF('TRI-3C'!$AU$13="","",'TRI-3C'!$AU$13)</f>
        <v>Diferenciar los seres vivos y elementos no vivos de su entorno explorando su mundo natural.</v>
      </c>
      <c r="B3574" s="158"/>
      <c r="C3574" s="158"/>
      <c r="D3574" s="158"/>
      <c r="E3574" s="158"/>
      <c r="F3574" s="159"/>
      <c r="G3574" s="122" t="str">
        <f>IF(A3574="","",VLOOKUP(J3531,'TRI-3C'!$B$18:$FH$61,46,FALSE))</f>
        <v/>
      </c>
      <c r="H3574" s="150"/>
      <c r="I3574" s="127" t="str">
        <f t="shared" si="134"/>
        <v/>
      </c>
      <c r="J3574" s="126"/>
    </row>
    <row r="3575" spans="1:10" ht="12.75" customHeight="1">
      <c r="A3575" s="11" t="str">
        <f>IF('TRI-3C'!$AV$13="","",'TRI-3C'!$AV$13)</f>
        <v>Establecer comparaciones entre los elementos del entorno a través de la discriminación sensorial.</v>
      </c>
      <c r="B3575" s="156"/>
      <c r="C3575" s="156"/>
      <c r="D3575" s="156"/>
      <c r="E3575" s="156"/>
      <c r="F3575" s="157"/>
      <c r="G3575" s="124" t="str">
        <f>IF(A3575="","",VLOOKUP(J3531,'TRI-3C'!$B$18:$FH$61,47,FALSE))</f>
        <v/>
      </c>
      <c r="I3575" s="125" t="str">
        <f t="shared" si="134"/>
        <v/>
      </c>
      <c r="J3575" s="128"/>
    </row>
    <row r="3576" spans="1:10" ht="12.75" customHeight="1">
      <c r="A3576" s="148" t="str">
        <f>IF('TRI-3C'!$AW$13="","",'TRI-3C'!$AW$13)</f>
        <v>Explorar e identificar los diferentes elementos y fenómenos del entorno natural mediante procesos que propicien la indagación.</v>
      </c>
      <c r="B3576" s="149"/>
      <c r="C3576" s="149"/>
      <c r="D3576" s="150"/>
      <c r="E3576" s="150"/>
      <c r="F3576" s="126"/>
      <c r="G3576" s="122" t="str">
        <f>IF(A3576="","",VLOOKUP(J3531,'TRI-3C'!$B$18:$FH$61,48,FALSE))</f>
        <v/>
      </c>
      <c r="H3576" s="150"/>
      <c r="I3576" s="127" t="str">
        <f t="shared" si="134"/>
        <v/>
      </c>
      <c r="J3576" s="126"/>
    </row>
    <row r="3577" spans="1:10" ht="12.75" customHeight="1">
      <c r="A3577" s="147" t="str">
        <f>IF('TRI-3C'!$AX$13="","",'TRI-3C'!$AX$13)</f>
        <v>Identificar características de las plantas por su utilidad, estableciendo diferencias entre ellas.</v>
      </c>
      <c r="B3577" s="139"/>
      <c r="C3577" s="139"/>
      <c r="F3577" s="128"/>
      <c r="G3577" s="124" t="str">
        <f>IF(A3577="","",VLOOKUP(J3531,'TRI-3C'!$B$18:$FH$61,49,FALSE))</f>
        <v/>
      </c>
      <c r="I3577" s="125" t="str">
        <f t="shared" si="134"/>
        <v/>
      </c>
      <c r="J3577" s="128"/>
    </row>
    <row r="3578" spans="1:10" ht="12.75" customHeight="1">
      <c r="A3578" s="148" t="str">
        <f>IF('TRI-3C'!$AY$13="","",'TRI-3C'!$AY$13)</f>
        <v>Identificar las características de los animales domésticos y silvestres estableciendo las diferencias entre ellos.</v>
      </c>
      <c r="B3578" s="149"/>
      <c r="C3578" s="149"/>
      <c r="D3578" s="150"/>
      <c r="E3578" s="150"/>
      <c r="F3578" s="126"/>
      <c r="G3578" s="122" t="str">
        <f>IF(A3578="","",VLOOKUP(J3531,'TRI-3C'!$B$18:$FH$61,50,FALSE))</f>
        <v/>
      </c>
      <c r="H3578" s="150"/>
      <c r="I3578" s="127" t="str">
        <f t="shared" si="134"/>
        <v/>
      </c>
      <c r="J3578" s="126"/>
    </row>
    <row r="3579" spans="1:10" ht="12.75" customHeight="1">
      <c r="A3579" s="147" t="str">
        <f>IF('TRI-3C'!$AZ$13="","",'TRI-3C'!$AZ$13)</f>
        <v>Identificar las características del mar y reconocerlo como una parte integral del territorio nacional</v>
      </c>
      <c r="B3579" s="139"/>
      <c r="C3579" s="139"/>
      <c r="F3579" s="128"/>
      <c r="G3579" s="124" t="str">
        <f>IF(A3579="","",VLOOKUP(J3531,'TRI-3C'!$B$18:$FH$61,51,FALSE))</f>
        <v/>
      </c>
      <c r="I3579" s="125" t="str">
        <f t="shared" si="134"/>
        <v/>
      </c>
      <c r="J3579" s="128"/>
    </row>
    <row r="3580" spans="1:10" ht="12.75" customHeight="1">
      <c r="A3580" s="192" t="str">
        <f>IF('TRI-3C'!$BA$13="","",'TRI-3C'!$BA$13)</f>
        <v>Identificar prácticas socioculturales de su localidad demostrando curiosidad ante sus tradiciones.</v>
      </c>
      <c r="B3580" s="154"/>
      <c r="C3580" s="154"/>
      <c r="D3580" s="154"/>
      <c r="E3580" s="154"/>
      <c r="F3580" s="155"/>
      <c r="G3580" s="122" t="str">
        <f>IF(A3580="","",VLOOKUP(J3531,'TRI-3C'!$B$18:$FH$61,52,FALSE))</f>
        <v/>
      </c>
      <c r="H3580" s="150"/>
      <c r="I3580" s="127" t="str">
        <f t="shared" si="134"/>
        <v/>
      </c>
      <c r="J3580" s="126"/>
    </row>
    <row r="3581" spans="1:10" ht="12.75" customHeight="1">
      <c r="A3581" s="147" t="str">
        <f>IF('TRI-3C'!$BB$13="","",'TRI-3C'!$BB$13)</f>
        <v>Observar el proceso del ciclo vital de las plantas mediante actividades de experimentación.</v>
      </c>
      <c r="B3581" s="139"/>
      <c r="C3581" s="139"/>
      <c r="F3581" s="128"/>
      <c r="G3581" s="124" t="str">
        <f>IF(A3581="","",VLOOKUP(J3531,'TRI-3C'!$B$18:$FH$61,53,FALSE))</f>
        <v/>
      </c>
      <c r="I3581" s="125" t="str">
        <f t="shared" si="134"/>
        <v/>
      </c>
      <c r="J3581" s="128"/>
    </row>
    <row r="3582" spans="1:10" ht="12.75" customHeight="1">
      <c r="A3582" s="148" t="str">
        <f>IF('TRI-3C'!$BC$13="","",'TRI-3C'!$BC$13)</f>
        <v>Participar en actividades lúdicas para identificar prácticas de movilidad que ayudan a cuidar el planeta</v>
      </c>
      <c r="B3582" s="149"/>
      <c r="C3582" s="149"/>
      <c r="D3582" s="150"/>
      <c r="E3582" s="150"/>
      <c r="F3582" s="126"/>
      <c r="G3582" s="122" t="str">
        <f>IF(A3582="","",VLOOKUP(J3531,'TRI-3C'!$B$18:$FH$61,54,FALSE))</f>
        <v/>
      </c>
      <c r="H3582" s="150"/>
      <c r="I3582" s="127" t="str">
        <f t="shared" si="134"/>
        <v/>
      </c>
      <c r="J3582" s="126"/>
    </row>
    <row r="3583" spans="1:10" ht="12.75" customHeight="1">
      <c r="A3583" s="147" t="str">
        <f>IF('TRI-3C'!$BD$13="","",'TRI-3C'!$BD$13)</f>
        <v>Participar en algunas prácticas tradicionales de su entorno disfrutando y respetando las diferentes manifestaciones culturales</v>
      </c>
      <c r="B3583" s="139"/>
      <c r="C3583" s="139"/>
      <c r="F3583" s="128"/>
      <c r="G3583" s="124" t="str">
        <f>IF(A3583="","",VLOOKUP(J3531,'TRI-3C'!$B$18:$FH$61,55,FALSE))</f>
        <v/>
      </c>
      <c r="I3583" s="125" t="str">
        <f t="shared" si="134"/>
        <v/>
      </c>
      <c r="J3583" s="128"/>
    </row>
    <row r="3584" spans="1:10" ht="12.75" customHeight="1">
      <c r="A3584" s="148" t="str">
        <f>IF('TRI-3C'!$BE$13="","",'TRI-3C'!$BE$13)</f>
        <v>Practicar hábitos de cuidado y conservación del medio ambiente que eviten la contaminación del aire, suelo y agua. (D.EIB.10.19.)</v>
      </c>
      <c r="B3584" s="158"/>
      <c r="C3584" s="158"/>
      <c r="D3584" s="158"/>
      <c r="E3584" s="158"/>
      <c r="F3584" s="159"/>
      <c r="G3584" s="122" t="str">
        <f>IF(A3584="","",VLOOKUP(J3531,'TRI-3C'!$B$18:$FH$61,56,FALSE))</f>
        <v/>
      </c>
      <c r="H3584" s="150"/>
      <c r="I3584" s="127" t="str">
        <f t="shared" si="134"/>
        <v/>
      </c>
      <c r="J3584" s="126"/>
    </row>
    <row r="3585" spans="1:10" ht="12.75" customHeight="1">
      <c r="A3585" s="11" t="str">
        <f>IF('TRI-3C'!$BF$13="","",'TRI-3C'!$BF$13)</f>
        <v>Realizar acciones de cuidado y protección de plantas y animales de su entorno erradicando actitudes de maltrato.</v>
      </c>
      <c r="B3585" s="156"/>
      <c r="C3585" s="156"/>
      <c r="D3585" s="156"/>
      <c r="E3585" s="156"/>
      <c r="F3585" s="157"/>
      <c r="G3585" s="124" t="str">
        <f>IF(A3585="","",VLOOKUP(J3531,'TRI-3C'!$B$18:$FH$61,57,FALSE))</f>
        <v/>
      </c>
      <c r="I3585" s="125" t="str">
        <f t="shared" si="134"/>
        <v/>
      </c>
      <c r="J3585" s="128"/>
    </row>
    <row r="3586" spans="1:10" ht="12.75" customHeight="1">
      <c r="A3586" s="148" t="str">
        <f>IF('TRI-3C'!$BG$13="","",'TRI-3C'!$BG$13)</f>
        <v>Reconocer cómo las personas utilizan el dinero en su entorno familiar para satisfacer sus necesidades y deseos</v>
      </c>
      <c r="B3586" s="149"/>
      <c r="C3586" s="149"/>
      <c r="D3586" s="150"/>
      <c r="E3586" s="150"/>
      <c r="F3586" s="126"/>
      <c r="G3586" s="122" t="str">
        <f>IF(A3586="","",VLOOKUP(J3531,'TRI-3C'!$B$18:$FH$61,58,FALSE))</f>
        <v/>
      </c>
      <c r="H3586" s="150"/>
      <c r="I3586" s="127" t="str">
        <f t="shared" si="134"/>
        <v/>
      </c>
      <c r="J3586" s="126"/>
    </row>
    <row r="3587" spans="1:10" ht="12.75" customHeight="1">
      <c r="A3587" s="147" t="str">
        <f>IF('TRI-3C'!$BH$13="","",'TRI-3C'!$BH$13)</f>
        <v>Reconocer las consecuencias de no cuidar sus pertenencias.</v>
      </c>
      <c r="B3587" s="139"/>
      <c r="C3587" s="139"/>
      <c r="F3587" s="128"/>
      <c r="G3587" s="124" t="str">
        <f>IF(A3587="","",VLOOKUP(J3531,'TRI-3C'!$B$18:$FH$61,59,FALSE))</f>
        <v/>
      </c>
      <c r="I3587" s="125" t="str">
        <f t="shared" si="134"/>
        <v/>
      </c>
      <c r="J3587" s="128"/>
    </row>
    <row r="3588" spans="1:10" ht="12.75" customHeight="1">
      <c r="A358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3588" s="149"/>
      <c r="C3588" s="149"/>
      <c r="D3588" s="150"/>
      <c r="E3588" s="150"/>
      <c r="F3588" s="126"/>
      <c r="G3588" s="122" t="str">
        <f>IF(A3588="","",VLOOKUP(J3531,'TRI-3C'!$B$18:$FH$61,60,FALSE))</f>
        <v/>
      </c>
      <c r="H3588" s="150"/>
      <c r="I3588" s="127" t="str">
        <f t="shared" si="134"/>
        <v/>
      </c>
      <c r="J3588" s="126"/>
    </row>
    <row r="3589" spans="1:10" ht="12.75" customHeight="1">
      <c r="A3589" s="164" t="str">
        <f>'BI-1T'!$A$10</f>
        <v>RELACIONES LOGICAS MATEMATICAS</v>
      </c>
      <c r="B3589" s="139"/>
      <c r="C3589" s="139"/>
      <c r="F3589" s="128"/>
      <c r="G3589" s="124" t="str">
        <f>IF(A3589="","",VLOOKUP(J3531,'TRI-3C'!$B$18:$FH$61,61,FALSE))</f>
        <v/>
      </c>
      <c r="I3589" s="125"/>
      <c r="J3589" s="128"/>
    </row>
    <row r="3590" spans="1:10" ht="12.75" customHeight="1">
      <c r="A3590" s="192" t="str">
        <f>IF('TRI-3C'!$BK$13="","",'TRI-3C'!$BK$13)</f>
        <v>Asociar las formas de los objetos del entorno con figuras geométricas bidimensionales</v>
      </c>
      <c r="B3590" s="154"/>
      <c r="C3590" s="154"/>
      <c r="D3590" s="154"/>
      <c r="E3590" s="154"/>
      <c r="F3590" s="155"/>
      <c r="G3590" s="122" t="str">
        <f>IF(A3590="","",VLOOKUP(J3531,'TRI-3C'!$B$18:$FH$61,62,FALSE))</f>
        <v/>
      </c>
      <c r="H3590" s="150"/>
      <c r="I3590" s="127" t="str">
        <f t="shared" ref="I3590:I3611" si="135">IF(G3590="","",G3590)</f>
        <v/>
      </c>
      <c r="J3590" s="126"/>
    </row>
    <row r="3591" spans="1:10" ht="12.75" customHeight="1">
      <c r="A3591" s="147" t="str">
        <f>IF('TRI-3C'!$BL$13="","",'TRI-3C'!$BL$13)</f>
        <v>Clasificar objetos con dos atributos (tamaño, color o forma).</v>
      </c>
      <c r="B3591" s="139"/>
      <c r="C3591" s="139"/>
      <c r="F3591" s="128"/>
      <c r="G3591" s="124" t="str">
        <f>IF(A3591="","",VLOOKUP(J3531,'TRI-3C'!$B$18:$FH$61,63,FALSE))</f>
        <v/>
      </c>
      <c r="I3591" s="125" t="str">
        <f t="shared" si="135"/>
        <v/>
      </c>
      <c r="J3591" s="128"/>
    </row>
    <row r="3592" spans="1:10" ht="12.75" customHeight="1">
      <c r="A3592" s="148" t="str">
        <f>IF('TRI-3C'!$BM$13="","",'TRI-3C'!$BM$13)</f>
        <v>Comparar y armar colecciones de más, igual y menos objetos.</v>
      </c>
      <c r="B3592" s="149"/>
      <c r="C3592" s="149"/>
      <c r="D3592" s="150"/>
      <c r="E3592" s="150"/>
      <c r="F3592" s="126"/>
      <c r="G3592" s="122" t="str">
        <f>IF(A3592="","",VLOOKUP(J3531,'TRI-3C'!$B$18:$FH$61,64,FALSE))</f>
        <v/>
      </c>
      <c r="H3592" s="150"/>
      <c r="I3592" s="127" t="str">
        <f t="shared" si="135"/>
        <v/>
      </c>
      <c r="J3592" s="126"/>
    </row>
    <row r="3593" spans="1:10" ht="12.75" customHeight="1">
      <c r="A3593" s="147" t="str">
        <f>IF('TRI-3C'!$BN$13="","",'TRI-3C'!$BN$13)</f>
        <v>Comparar y ordenar secuencialmente un conjunto pequeño de objetos de acuerdo con su tamaño.</v>
      </c>
      <c r="B3593" s="139"/>
      <c r="C3593" s="139"/>
      <c r="F3593" s="128"/>
      <c r="G3593" s="124" t="str">
        <f>IF(A3593="","",VLOOKUP(J3531,'TRI-3C'!$B$18:$FH$61,65,FALSE))</f>
        <v/>
      </c>
      <c r="I3593" s="125" t="str">
        <f t="shared" si="135"/>
        <v/>
      </c>
      <c r="J3593" s="128"/>
    </row>
    <row r="3594" spans="1:10" ht="12.75" customHeight="1">
      <c r="A3594" s="148" t="str">
        <f>IF('TRI-3C'!$BO$13="","",'TRI-3C'!$BO$13)</f>
        <v>Comprender la relación de número-cantidad hasta el 10.</v>
      </c>
      <c r="B3594" s="158"/>
      <c r="C3594" s="158"/>
      <c r="D3594" s="158"/>
      <c r="E3594" s="158"/>
      <c r="F3594" s="159"/>
      <c r="G3594" s="122" t="str">
        <f>IF(A3594="","",VLOOKUP(J3531,'TRI-3C'!$B$18:$FH$61,66,FALSE))</f>
        <v/>
      </c>
      <c r="H3594" s="150"/>
      <c r="I3594" s="127" t="str">
        <f t="shared" si="135"/>
        <v/>
      </c>
      <c r="J3594" s="126"/>
    </row>
    <row r="3595" spans="1:10" ht="12.75" customHeight="1">
      <c r="A3595" s="11" t="str">
        <f>IF('TRI-3C'!$BP$13="","",'TRI-3C'!$BP$13)</f>
        <v>Comprender la relación del numeral (representación simbólica del número) con la cantidad hasta el 5.</v>
      </c>
      <c r="B3595" s="156"/>
      <c r="C3595" s="156"/>
      <c r="D3595" s="156"/>
      <c r="E3595" s="156"/>
      <c r="F3595" s="157"/>
      <c r="G3595" s="124" t="str">
        <f>IF(A3595="","",VLOOKUP(J3531,'TRI-3C'!$B$18:$FH$61,67,FALSE))</f>
        <v/>
      </c>
      <c r="I3595" s="125" t="str">
        <f t="shared" si="135"/>
        <v/>
      </c>
      <c r="J3595" s="128"/>
    </row>
    <row r="3596" spans="1:10" ht="12.75" customHeight="1">
      <c r="A3596" s="148" t="str">
        <f>IF('TRI-3C'!$BQ$13="","",'TRI-3C'!$BQ$13)</f>
        <v>Contar oralmente del 1 al 15 con secuencia numérica.</v>
      </c>
      <c r="B3596" s="149"/>
      <c r="C3596" s="149"/>
      <c r="D3596" s="150"/>
      <c r="E3596" s="150"/>
      <c r="F3596" s="126"/>
      <c r="G3596" s="122" t="str">
        <f>IF(A3596="","",VLOOKUP(J3531,'TRI-3C'!$B$18:$FH$61,68,FALSE))</f>
        <v/>
      </c>
      <c r="H3596" s="150"/>
      <c r="I3596" s="127" t="str">
        <f t="shared" si="135"/>
        <v/>
      </c>
      <c r="J3596" s="126"/>
    </row>
    <row r="3597" spans="1:10" ht="12.75" customHeight="1">
      <c r="A3597" s="147" t="str">
        <f>IF('TRI-3C'!$BR$13="","",'TRI-3C'!$BR$13)</f>
        <v>Continuar y reproducir patrones simples con objetos concretos y representaciones gráficas.</v>
      </c>
      <c r="B3597" s="139"/>
      <c r="C3597" s="139"/>
      <c r="F3597" s="128"/>
      <c r="G3597" s="124" t="str">
        <f>IF(A3597="","",VLOOKUP(J3531,'TRI-3C'!$B$18:$FH$61,69,FALSE))</f>
        <v/>
      </c>
      <c r="I3597" s="125" t="str">
        <f t="shared" si="135"/>
        <v/>
      </c>
      <c r="J3597" s="128"/>
    </row>
    <row r="3598" spans="1:10" ht="12.75" customHeight="1">
      <c r="A3598" s="148" t="str">
        <f>IF('TRI-3C'!$BS$13="","",'TRI-3C'!$BS$13)</f>
        <v>Establecer la relación de correspondencia entre los elementos de colecciones de objetos.</v>
      </c>
      <c r="B3598" s="149"/>
      <c r="C3598" s="149"/>
      <c r="D3598" s="150"/>
      <c r="E3598" s="150"/>
      <c r="F3598" s="126"/>
      <c r="G3598" s="122" t="str">
        <f>IF(A3598="","",VLOOKUP(J3531,'TRI-3C'!$B$18:$FH$61,70,FALSE))</f>
        <v/>
      </c>
      <c r="H3598" s="150"/>
      <c r="I3598" s="127" t="str">
        <f t="shared" si="135"/>
        <v/>
      </c>
      <c r="J3598" s="126"/>
    </row>
    <row r="3599" spans="1:10" ht="12.75" customHeight="1">
      <c r="A3599" s="147" t="str">
        <f>IF('TRI-3C'!$BT$13="","",'TRI-3C'!$BT$13)</f>
        <v>Identificar características de mañana, tarde y noche</v>
      </c>
      <c r="B3599" s="139"/>
      <c r="C3599" s="139"/>
      <c r="F3599" s="128"/>
      <c r="G3599" s="124" t="str">
        <f>IF(A3599="","",VLOOKUP(J3531,'TRI-3C'!$B$18:$FH$61,71,FALSE))</f>
        <v/>
      </c>
      <c r="I3599" s="125" t="str">
        <f t="shared" si="135"/>
        <v/>
      </c>
      <c r="J3599" s="128"/>
    </row>
    <row r="3600" spans="1:10" ht="12.75" customHeight="1">
      <c r="A3600" s="192" t="str">
        <f>IF('TRI-3C'!$BU$13="","",'TRI-3C'!$BU$13)</f>
        <v>Identificar en los objetos las nociones de medida: largo/ corto, grueso/delgado.</v>
      </c>
      <c r="B3600" s="154"/>
      <c r="C3600" s="154"/>
      <c r="D3600" s="154"/>
      <c r="E3600" s="154"/>
      <c r="F3600" s="155"/>
      <c r="G3600" s="122" t="str">
        <f>IF(A3600="","",VLOOKUP(J3531,'TRI-3C'!$B$18:$FH$61,72,FALSE))</f>
        <v/>
      </c>
      <c r="H3600" s="150"/>
      <c r="I3600" s="127" t="str">
        <f t="shared" si="135"/>
        <v/>
      </c>
      <c r="J3600" s="126"/>
    </row>
    <row r="3601" spans="1:10" ht="12.75" customHeight="1">
      <c r="A3601" s="147" t="str">
        <f>IF('TRI-3C'!$BV$13="","",'TRI-3C'!$BV$13)</f>
        <v>Identificar figuras geométricas básicas: círculo, cuadrado y triángulo en objetos del entorno y en representaciones gráficas.</v>
      </c>
      <c r="B3601" s="139"/>
      <c r="C3601" s="139"/>
      <c r="F3601" s="128"/>
      <c r="G3601" s="124" t="str">
        <f>IF(A3601="","",VLOOKUP(J3531,'TRI-3C'!$B$18:$FH$61,73,FALSE))</f>
        <v/>
      </c>
      <c r="I3601" s="125" t="str">
        <f t="shared" si="135"/>
        <v/>
      </c>
      <c r="J3601" s="128"/>
    </row>
    <row r="3602" spans="1:10" ht="12.75" customHeight="1">
      <c r="A3602" s="148" t="str">
        <f>IF('TRI-3C'!$BW$13="","",'TRI-3C'!$BW$13)</f>
        <v>Identificar la diferencia entre lo que se desea y lo que se necesita</v>
      </c>
      <c r="B3602" s="149"/>
      <c r="C3602" s="149"/>
      <c r="D3602" s="150"/>
      <c r="E3602" s="150"/>
      <c r="F3602" s="126"/>
      <c r="G3602" s="122" t="str">
        <f>IF(A3602="","",VLOOKUP(J3531,'TRI-3C'!$B$18:$FH$61,74,FALSE))</f>
        <v/>
      </c>
      <c r="H3602" s="150"/>
      <c r="I3602" s="127" t="str">
        <f t="shared" si="135"/>
        <v/>
      </c>
      <c r="J3602" s="126"/>
    </row>
    <row r="3603" spans="1:10" ht="12.75" customHeight="1">
      <c r="A3603" s="147" t="str">
        <f>IF('TRI-3C'!$BX$13="","",'TRI-3C'!$BX$13)</f>
        <v>Identificar las nociones de tiempo en acciones que siceden antes, ahora y después</v>
      </c>
      <c r="B3603" s="139"/>
      <c r="C3603" s="139"/>
      <c r="F3603" s="128"/>
      <c r="G3603" s="124" t="str">
        <f>IF(A3603="","",VLOOKUP(J3531,'TRI-3C'!$B$18:$FH$61,75,FALSE))</f>
        <v/>
      </c>
      <c r="I3603" s="125" t="str">
        <f t="shared" si="135"/>
        <v/>
      </c>
      <c r="J3603" s="128"/>
    </row>
    <row r="3604" spans="1:10" ht="12.75" customHeight="1">
      <c r="A3604" s="148" t="str">
        <f>IF('TRI-3C'!$BY$13="","",'TRI-3C'!$BY$13)</f>
        <v>Identificar los números de emergencia a través de actividades lúdicas, y reconocer cuándo pedir ayuda en situaciones sencillas.</v>
      </c>
      <c r="B3604" s="158"/>
      <c r="C3604" s="158"/>
      <c r="D3604" s="158"/>
      <c r="E3604" s="158"/>
      <c r="F3604" s="159"/>
      <c r="G3604" s="122" t="str">
        <f>IF(A3604="","",VLOOKUP(J3531,'TRI-3C'!$B$18:$FH$61,76,FALSE))</f>
        <v/>
      </c>
      <c r="H3604" s="150"/>
      <c r="I3604" s="127" t="str">
        <f t="shared" si="135"/>
        <v/>
      </c>
      <c r="J3604" s="126"/>
    </row>
    <row r="3605" spans="1:10" ht="12.75" customHeight="1">
      <c r="A3605" s="11" t="str">
        <f>IF('TRI-3C'!$BZ$13="","",'TRI-3C'!$BZ$13)</f>
        <v>Identificar semejanzas y diferencias en objetos del entorno con criterios de forma, color y tamaño</v>
      </c>
      <c r="B3605" s="156"/>
      <c r="C3605" s="156"/>
      <c r="D3605" s="156"/>
      <c r="E3605" s="156"/>
      <c r="F3605" s="157"/>
      <c r="G3605" s="124" t="str">
        <f>IF(A3605="","",VLOOKUP(J3531,'TRI-3C'!$B$18:$FH$61,77,FALSE))</f>
        <v/>
      </c>
      <c r="I3605" s="125" t="str">
        <f t="shared" si="135"/>
        <v/>
      </c>
      <c r="J3605" s="128"/>
    </row>
    <row r="3606" spans="1:10" ht="12.75" customHeight="1">
      <c r="A3606" s="148" t="str">
        <f>IF('TRI-3C'!$CA$13="","",'TRI-3C'!$CA$13)</f>
        <v>Ordenar en secuencias lógica sucesos de hasta cinco eventos en representaciones gráficas de sus actividades de la rutina diaria y en escenas de cuentos</v>
      </c>
      <c r="B3606" s="149"/>
      <c r="C3606" s="149"/>
      <c r="D3606" s="150"/>
      <c r="E3606" s="150"/>
      <c r="F3606" s="126"/>
      <c r="G3606" s="122" t="str">
        <f>IF(A3606="","",VLOOKUP(J3531,'TRI-3C'!$B$18:$FH$61,78,FALSE))</f>
        <v/>
      </c>
      <c r="H3606" s="150"/>
      <c r="I3606" s="127" t="str">
        <f t="shared" si="135"/>
        <v/>
      </c>
      <c r="J3606" s="126"/>
    </row>
    <row r="3607" spans="1:10" ht="12.75" customHeight="1">
      <c r="A3607" s="147" t="str">
        <f>IF('TRI-3C'!$CB$13="","",'TRI-3C'!$CB$13)</f>
        <v>Reconocer billetes y monedas en situaciones de la vida real</v>
      </c>
      <c r="B3607" s="139"/>
      <c r="C3607" s="139"/>
      <c r="F3607" s="128"/>
      <c r="G3607" s="124" t="str">
        <f>IF(A3607="","",VLOOKUP(J3531,'TRI-3C'!$B$18:$FH$61,79,FALSE))</f>
        <v/>
      </c>
      <c r="I3607" s="125" t="str">
        <f t="shared" si="135"/>
        <v/>
      </c>
      <c r="J3607" s="128"/>
    </row>
    <row r="3608" spans="1:10" ht="12.75" customHeight="1">
      <c r="A360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3608" s="149"/>
      <c r="C3608" s="149"/>
      <c r="D3608" s="150"/>
      <c r="E3608" s="150"/>
      <c r="F3608" s="126"/>
      <c r="G3608" s="122" t="str">
        <f>IF(A3608="","",VLOOKUP(J3531,'TRI-3C'!$B$18:$FH$61,80,FALSE))</f>
        <v/>
      </c>
      <c r="H3608" s="150"/>
      <c r="I3608" s="127" t="str">
        <f t="shared" si="135"/>
        <v/>
      </c>
      <c r="J3608" s="126"/>
    </row>
    <row r="3609" spans="1:10" ht="12.75" customHeight="1">
      <c r="A3609" s="147" t="str">
        <f>IF('TRI-3C'!$CD$13="","",'TRI-3C'!$CD$13)</f>
        <v>Reconocer los colores secundarios en objetos e imágenes del entorno.</v>
      </c>
      <c r="B3609" s="139"/>
      <c r="C3609" s="139"/>
      <c r="F3609" s="128"/>
      <c r="G3609" s="124" t="str">
        <f>IF(A3609="","",VLOOKUP(J3531,'TRI-3C'!$B$18:$FH$61,81,FALSE))</f>
        <v/>
      </c>
      <c r="I3609" s="125" t="str">
        <f t="shared" si="135"/>
        <v/>
      </c>
      <c r="J3609" s="128"/>
    </row>
    <row r="3610" spans="1:10" ht="12.75" customHeight="1">
      <c r="A361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3610" s="154"/>
      <c r="C3610" s="154"/>
      <c r="D3610" s="154"/>
      <c r="E3610" s="154"/>
      <c r="F3610" s="155"/>
      <c r="G3610" s="122" t="str">
        <f>IF(A3610="","",VLOOKUP(J3531,'TRI-3C'!$B$18:$FH$61,82,FALSE))</f>
        <v/>
      </c>
      <c r="H3610" s="150"/>
      <c r="I3610" s="127" t="str">
        <f t="shared" si="135"/>
        <v/>
      </c>
      <c r="J3610" s="126"/>
    </row>
    <row r="3611" spans="1:10" ht="12.75" customHeight="1">
      <c r="A3611" s="147" t="str">
        <f>IF('TRI-3C'!$CF$13="","",'TRI-3C'!$CF$13)</f>
        <v>Relacionar las distintas formas de adquirir dinero con el trabajo y el esfuerzo.</v>
      </c>
      <c r="B3611" s="139"/>
      <c r="C3611" s="139"/>
      <c r="F3611" s="128"/>
      <c r="G3611" s="124" t="str">
        <f>IF(A3611="","",VLOOKUP(J3531,'TRI-3C'!$B$18:$FH$61,83,FALSE))</f>
        <v/>
      </c>
      <c r="I3611" s="125" t="str">
        <f t="shared" si="135"/>
        <v/>
      </c>
      <c r="J3611" s="128"/>
    </row>
    <row r="3612" spans="1:10" ht="12.75" customHeight="1">
      <c r="A3612" s="165" t="str">
        <f>'BI-1T'!$A$11</f>
        <v>COMPRENSIÓN Y EXPRESION DEL LENGUAJE</v>
      </c>
      <c r="B3612" s="149"/>
      <c r="C3612" s="149"/>
      <c r="D3612" s="150"/>
      <c r="E3612" s="150"/>
      <c r="F3612" s="126"/>
      <c r="G3612" s="122" t="str">
        <f>IF(A3612="","",VLOOKUP(J3531,'TRI-3C'!$B$18:$FH$61,84,FALSE))</f>
        <v/>
      </c>
      <c r="H3612" s="150"/>
      <c r="I3612" s="127"/>
      <c r="J3612" s="126"/>
    </row>
    <row r="3613" spans="1:10" ht="12.75" customHeight="1">
      <c r="A3613" s="147" t="str">
        <f>IF('TRI-3C'!$CH$13="","",'TRI-3C'!$CH$13)</f>
        <v>Asociar la imagen de la portada con el título de los cuentos conocidos.</v>
      </c>
      <c r="B3613" s="139"/>
      <c r="C3613" s="139"/>
      <c r="F3613" s="128"/>
      <c r="G3613" s="124" t="str">
        <f>IF(A3613="","",VLOOKUP(J3531,'TRI-3C'!$B$18:$FH$61,85,FALSE))</f>
        <v/>
      </c>
      <c r="I3613" s="125" t="str">
        <f t="shared" ref="I3613:I3633" si="136">IF(G3613="","",G3613)</f>
        <v/>
      </c>
      <c r="J3613" s="128"/>
    </row>
    <row r="3614" spans="1:10" ht="12.75" customHeight="1">
      <c r="A3614" s="148" t="str">
        <f>IF('TRI-3C'!$CI$13="","",'TRI-3C'!$CI$13)</f>
        <v>Colaborar en la creación de textos colectivos con la ayuda del docente.</v>
      </c>
      <c r="B3614" s="158"/>
      <c r="C3614" s="158"/>
      <c r="D3614" s="158"/>
      <c r="E3614" s="158"/>
      <c r="F3614" s="159"/>
      <c r="G3614" s="122" t="str">
        <f>IF(A3614="","",VLOOKUP(J3531,'TRI-3C'!$B$18:$FH$61,86,FALSE))</f>
        <v/>
      </c>
      <c r="H3614" s="150"/>
      <c r="I3614" s="127" t="str">
        <f t="shared" si="136"/>
        <v/>
      </c>
      <c r="J3614" s="126"/>
    </row>
    <row r="3615" spans="1:10" ht="12.75" customHeight="1">
      <c r="A3615" s="11" t="str">
        <f>IF('TRI-3C'!$CJ$13="","",'TRI-3C'!$CJ$13)</f>
        <v>Comprender el derecho propio y de las otras personas a decir que no como una respuesta válida y respetable.</v>
      </c>
      <c r="B3615" s="156"/>
      <c r="C3615" s="156"/>
      <c r="D3615" s="156"/>
      <c r="E3615" s="156"/>
      <c r="F3615" s="157"/>
      <c r="G3615" s="124" t="str">
        <f>IF(A3615="","",VLOOKUP(J3531,'TRI-3C'!$B$18:$FH$61,87,FALSE))</f>
        <v/>
      </c>
      <c r="I3615" s="125" t="str">
        <f t="shared" si="136"/>
        <v/>
      </c>
      <c r="J3615" s="128"/>
    </row>
    <row r="3616" spans="1:10" ht="12.75" customHeight="1">
      <c r="A3616" s="148" t="str">
        <f>IF('TRI-3C'!$CK$13="","",'TRI-3C'!$CK$13)</f>
        <v>Comunicarse a través de dibujos de objetos con detalles que lo vuelven identificables, como representación simbólica de sus ideas.</v>
      </c>
      <c r="B3616" s="149"/>
      <c r="C3616" s="149"/>
      <c r="D3616" s="150"/>
      <c r="E3616" s="150"/>
      <c r="F3616" s="126"/>
      <c r="G3616" s="122" t="str">
        <f>IF(A3616="","",VLOOKUP(J3531,'TRI-3C'!$B$18:$FH$61,88,FALSE))</f>
        <v/>
      </c>
      <c r="H3616" s="150"/>
      <c r="I3616" s="127" t="str">
        <f t="shared" si="136"/>
        <v/>
      </c>
      <c r="J3616" s="126"/>
    </row>
    <row r="3617" spans="1:10" ht="12.75" customHeight="1">
      <c r="A3617" s="147" t="str">
        <f>IF('TRI-3C'!$CL$13="","",'TRI-3C'!$CL$13)</f>
        <v>Comunicarse incorporando palabras nuevas a su vocabulario en función de los ambientes y experiencias en las que interactúa.</v>
      </c>
      <c r="B3617" s="139"/>
      <c r="C3617" s="139"/>
      <c r="F3617" s="128"/>
      <c r="G3617" s="124" t="str">
        <f>IF(A3617="","",VLOOKUP(J3531,'TRI-3C'!$B$18:$FH$61,89,FALSE))</f>
        <v/>
      </c>
      <c r="I3617" s="125" t="str">
        <f t="shared" si="136"/>
        <v/>
      </c>
      <c r="J3617" s="128"/>
    </row>
    <row r="3618" spans="1:10" ht="12.75" customHeight="1">
      <c r="A3618" s="148" t="str">
        <f>IF('TRI-3C'!$CM$13="","",'TRI-3C'!$CM$13)</f>
        <v>Contar un cuento en base a sus imágenes a partir de la portada y siguiendo la secuencia de las páginas.</v>
      </c>
      <c r="B3618" s="149"/>
      <c r="C3618" s="149"/>
      <c r="D3618" s="150"/>
      <c r="E3618" s="150"/>
      <c r="F3618" s="126"/>
      <c r="G3618" s="122" t="str">
        <f>IF(A3618="","",VLOOKUP(J3531,'TRI-3C'!$B$18:$FH$61,90,FALSE))</f>
        <v/>
      </c>
      <c r="H3618" s="150"/>
      <c r="I3618" s="127" t="str">
        <f t="shared" si="136"/>
        <v/>
      </c>
      <c r="J3618" s="126"/>
    </row>
    <row r="3619" spans="1:10" ht="12.75" customHeight="1">
      <c r="A3619" s="147" t="str">
        <f>IF('TRI-3C'!$CN$13="","",'TRI-3C'!$CN$13)</f>
        <v>Describir oralmente imágenes gráficas (pictogramas) y digitales, estructurando oraciones más elaboradas que describan a los objetos que observa.</v>
      </c>
      <c r="B3619" s="139"/>
      <c r="C3619" s="139"/>
      <c r="F3619" s="128"/>
      <c r="G3619" s="124" t="str">
        <f>IF(A3619="","",VLOOKUP(J3531,'TRI-3C'!$B$18:$FH$61,91,FALSE))</f>
        <v/>
      </c>
      <c r="I3619" s="125" t="str">
        <f t="shared" si="136"/>
        <v/>
      </c>
      <c r="J3619" s="128"/>
    </row>
    <row r="3620" spans="1:10" ht="12.75" customHeight="1">
      <c r="A3620" s="192" t="str">
        <f>IF('TRI-3C'!$CO$13="","",'TRI-3C'!$CO$13)</f>
        <v>Describir oralmente imágenes relacionadas con los derechos de las personas en situación de movilidad</v>
      </c>
      <c r="B3620" s="154"/>
      <c r="C3620" s="154"/>
      <c r="D3620" s="154"/>
      <c r="E3620" s="154"/>
      <c r="F3620" s="155"/>
      <c r="G3620" s="122" t="str">
        <f>IF(A3620="","",VLOOKUP(J3531,'TRI-3C'!$B$18:$FH$61,92,FALSE))</f>
        <v/>
      </c>
      <c r="H3620" s="150"/>
      <c r="I3620" s="127" t="str">
        <f t="shared" si="136"/>
        <v/>
      </c>
      <c r="J3620" s="126"/>
    </row>
    <row r="3621" spans="1:10" ht="12.75" customHeight="1">
      <c r="A3621" s="147" t="str">
        <f>IF('TRI-3C'!$CP$13="","",'TRI-3C'!$CP$13)</f>
        <v>Expresarse oralmente pronunciando correctamente la mayoría de las palabras puede presentarse dificultades en la pronunciación de s, y la r.</v>
      </c>
      <c r="B3621" s="139"/>
      <c r="C3621" s="139"/>
      <c r="F3621" s="128"/>
      <c r="G3621" s="124" t="str">
        <f>IF(A3621="","",VLOOKUP(J3531,'TRI-3C'!$B$18:$FH$61,93,FALSE))</f>
        <v/>
      </c>
      <c r="I3621" s="125" t="str">
        <f t="shared" si="136"/>
        <v/>
      </c>
      <c r="J3621" s="128"/>
    </row>
    <row r="3622" spans="1:10" ht="12.75" customHeight="1">
      <c r="A3622" s="148" t="str">
        <f>IF('TRI-3C'!$CQ$13="","",'TRI-3C'!$CQ$13)</f>
        <v>Expresarse utilizando oraciones cortas y completas manteniendo el orden de las palabras.</v>
      </c>
      <c r="B3622" s="149"/>
      <c r="C3622" s="149"/>
      <c r="D3622" s="150"/>
      <c r="E3622" s="150"/>
      <c r="F3622" s="126"/>
      <c r="G3622" s="122" t="str">
        <f>IF(A3622="","",VLOOKUP(J3531,'TRI-3C'!$B$18:$FH$61,94,FALSE))</f>
        <v/>
      </c>
      <c r="H3622" s="150"/>
      <c r="I3622" s="127" t="str">
        <f t="shared" si="136"/>
        <v/>
      </c>
      <c r="J3622" s="126"/>
    </row>
    <row r="3623" spans="1:10" ht="12.75" customHeight="1">
      <c r="A3623" s="147" t="str">
        <f>IF('TRI-3C'!$CR$13="","",'TRI-3C'!$CR$13)</f>
        <v>Identificar “auditivamente” el fonema (sonido) inicial de las palabras más utilizadas.</v>
      </c>
      <c r="B3623" s="139"/>
      <c r="C3623" s="139"/>
      <c r="F3623" s="128"/>
      <c r="G3623" s="124" t="str">
        <f>IF(A3623="","",VLOOKUP(J3531,'TRI-3C'!$B$18:$FH$61,95,FALSE))</f>
        <v/>
      </c>
      <c r="I3623" s="125" t="str">
        <f t="shared" si="136"/>
        <v/>
      </c>
      <c r="J3623" s="128"/>
    </row>
    <row r="3624" spans="1:10" ht="12.75" customHeight="1">
      <c r="A3624" s="148" t="str">
        <f>IF('TRI-3C'!$CS$13="","",'TRI-3C'!$CS$13)</f>
        <v>Identificar una persona adulta de confianza para solicitar apoyo al enfrentar desafíos emocionales en situaciones cotidianas del entorno escolar</v>
      </c>
      <c r="B3624" s="158"/>
      <c r="C3624" s="158"/>
      <c r="D3624" s="158"/>
      <c r="E3624" s="158"/>
      <c r="F3624" s="159"/>
      <c r="G3624" s="122" t="str">
        <f>IF(A3624="","",VLOOKUP(J3531,'TRI-3C'!$B$18:$FH$61,96,FALSE))</f>
        <v/>
      </c>
      <c r="H3624" s="150"/>
      <c r="I3624" s="127" t="str">
        <f t="shared" si="136"/>
        <v/>
      </c>
      <c r="J3624" s="126"/>
    </row>
    <row r="3625" spans="1:10" ht="12.75" customHeight="1">
      <c r="A3625" s="11" t="str">
        <f>IF('TRI-3C'!$CT$13="","",'TRI-3C'!$CT$13)</f>
        <v>Participar en conversaciones más complejas y largas manteniéndose dentro del tema.</v>
      </c>
      <c r="B3625" s="156"/>
      <c r="C3625" s="156"/>
      <c r="D3625" s="156"/>
      <c r="E3625" s="156"/>
      <c r="F3625" s="157"/>
      <c r="G3625" s="124" t="str">
        <f>IF(A3625="","",VLOOKUP(J3531,'TRI-3C'!$B$18:$FH$61,97,FALSE))</f>
        <v/>
      </c>
      <c r="I3625" s="125" t="str">
        <f t="shared" si="136"/>
        <v/>
      </c>
      <c r="J3625" s="128"/>
    </row>
    <row r="3626" spans="1:10" ht="12.75" customHeight="1">
      <c r="A3626" s="148" t="str">
        <f>IF('TRI-3C'!$CU$13="","",'TRI-3C'!$CU$13)</f>
        <v>Producir palabras que riman espontáneamente tomado en cuenta los sonidos finales de las mismas.</v>
      </c>
      <c r="B3626" s="149"/>
      <c r="C3626" s="149"/>
      <c r="D3626" s="150"/>
      <c r="E3626" s="150"/>
      <c r="F3626" s="126"/>
      <c r="G3626" s="122" t="str">
        <f>IF(A3626="","",VLOOKUP(J3531,'TRI-3C'!$B$18:$FH$61,98,FALSE))</f>
        <v/>
      </c>
      <c r="H3626" s="150"/>
      <c r="I3626" s="127" t="str">
        <f t="shared" si="136"/>
        <v/>
      </c>
      <c r="J3626" s="126"/>
    </row>
    <row r="3627" spans="1:10" ht="12.75" customHeight="1">
      <c r="A3627" s="147" t="str">
        <f>IF('TRI-3C'!$CV$13="","",'TRI-3C'!$CV$13)</f>
        <v>Realizar modificaciones del contenido de un cuento relatado por el adulto, cambiando partes del él como: acciones y final.</v>
      </c>
      <c r="B3627" s="139"/>
      <c r="C3627" s="139"/>
      <c r="F3627" s="128"/>
      <c r="G3627" s="124" t="str">
        <f>IF(A3627="","",VLOOKUP(J3531,'TRI-3C'!$B$18:$FH$61,99,FALSE))</f>
        <v/>
      </c>
      <c r="I3627" s="125" t="str">
        <f t="shared" si="136"/>
        <v/>
      </c>
      <c r="J3627" s="128"/>
    </row>
    <row r="3628" spans="1:10" ht="12.75" customHeight="1">
      <c r="A362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628" s="149"/>
      <c r="C3628" s="149"/>
      <c r="D3628" s="150"/>
      <c r="E3628" s="150"/>
      <c r="F3628" s="126"/>
      <c r="G3628" s="122" t="str">
        <f>IF(A3628="","",VLOOKUP(J3531,'TRI-3C'!$B$18:$FH$61,100,FALSE))</f>
        <v/>
      </c>
      <c r="H3628" s="150"/>
      <c r="I3628" s="127" t="str">
        <f t="shared" si="136"/>
        <v/>
      </c>
      <c r="J3628" s="126"/>
    </row>
    <row r="3629" spans="1:10" ht="12.75" customHeight="1">
      <c r="A3629" s="147" t="str">
        <f>IF('TRI-3C'!$CX$13="","",'TRI-3C'!$CX$13)</f>
        <v>Reconocer etiquetas y rótulos de su entorno inmediato y los “lee”.</v>
      </c>
      <c r="B3629" s="139"/>
      <c r="C3629" s="139"/>
      <c r="F3629" s="128"/>
      <c r="G3629" s="124" t="str">
        <f>IF(A3629="","",VLOOKUP(J3531,'TRI-3C'!$B$18:$FH$61,101,FALSE))</f>
        <v/>
      </c>
      <c r="I3629" s="125" t="str">
        <f t="shared" si="136"/>
        <v/>
      </c>
      <c r="J3629" s="128"/>
    </row>
    <row r="3630" spans="1:10" ht="12.75" customHeight="1">
      <c r="A3630" s="192" t="str">
        <f>IF('TRI-3C'!$CY$13="","",'TRI-3C'!$CY$13)</f>
        <v>Relatar cuentos, narrados por el adulto, manteniendo la secuencia, sin la ayuda del paratexto.</v>
      </c>
      <c r="B3630" s="154"/>
      <c r="C3630" s="154"/>
      <c r="D3630" s="154"/>
      <c r="E3630" s="154"/>
      <c r="F3630" s="155"/>
      <c r="G3630" s="122" t="str">
        <f>IF(A3630="","",VLOOKUP(J3531,'TRI-3C'!$B$18:$FH$61,102,FALSE))</f>
        <v/>
      </c>
      <c r="H3630" s="150"/>
      <c r="I3630" s="127" t="str">
        <f t="shared" si="136"/>
        <v/>
      </c>
      <c r="J3630" s="126"/>
    </row>
    <row r="3631" spans="1:10" ht="12.75" customHeight="1">
      <c r="A3631" s="147" t="str">
        <f>IF('TRI-3C'!$CZ$13="","",'TRI-3C'!$CZ$13)</f>
        <v>Reproducir trabalenguas sencillos, adivinanzas, canciones y poemas cortos, mejorando su pronunciación y potenciando su capacidad imaginativa.</v>
      </c>
      <c r="B3631" s="139"/>
      <c r="C3631" s="139"/>
      <c r="F3631" s="128"/>
      <c r="G3631" s="124" t="str">
        <f>IF(A3631="","",VLOOKUP(J3531,'TRI-3C'!$B$18:$FH$61,103,FALSE))</f>
        <v/>
      </c>
      <c r="I3631" s="125" t="str">
        <f t="shared" si="136"/>
        <v/>
      </c>
      <c r="J3631" s="128"/>
    </row>
    <row r="3632" spans="1:10" ht="12.75" customHeight="1">
      <c r="A3632" s="148" t="str">
        <f>IF('TRI-3C'!$DA$13="","",'TRI-3C'!$DA$13)</f>
        <v>Responder preguntas sobre un texto narrado por el adulto, relacionadas a los personajes y acciones principales.</v>
      </c>
      <c r="B3632" s="149"/>
      <c r="C3632" s="149"/>
      <c r="D3632" s="150"/>
      <c r="E3632" s="150"/>
      <c r="F3632" s="126"/>
      <c r="G3632" s="122" t="str">
        <f>IF(A3632="","",VLOOKUP(J3531,'TRI-3C'!$B$18:$FH$61,104,FALSE))</f>
        <v/>
      </c>
      <c r="H3632" s="150"/>
      <c r="I3632" s="127" t="str">
        <f t="shared" si="136"/>
        <v/>
      </c>
      <c r="J3632" s="126"/>
    </row>
    <row r="3633" spans="1:10" ht="12.75" customHeight="1">
      <c r="A3633" s="147" t="str">
        <f>IF('TRI-3C'!$DB$13="","",'TRI-3C'!$DB$13)</f>
        <v>Seguir instrucciones sencillas que involucren la ejecución de tres o más actividades</v>
      </c>
      <c r="B3633" s="139"/>
      <c r="C3633" s="139"/>
      <c r="F3633" s="128"/>
      <c r="G3633" s="124" t="str">
        <f>IF(A3633="","",VLOOKUP(J3531,'TRI-3C'!$B$18:$FH$61,105,FALSE))</f>
        <v/>
      </c>
      <c r="I3633" s="125" t="str">
        <f t="shared" si="136"/>
        <v/>
      </c>
      <c r="J3633" s="128"/>
    </row>
    <row r="3634" spans="1:10" ht="12.75" customHeight="1">
      <c r="A3634" s="165" t="str">
        <f>'BI-1T'!$A$12</f>
        <v>EXPRESIÓN ARTISTICA</v>
      </c>
      <c r="B3634" s="158"/>
      <c r="C3634" s="158"/>
      <c r="D3634" s="158"/>
      <c r="E3634" s="158"/>
      <c r="F3634" s="159"/>
      <c r="G3634" s="122" t="str">
        <f>IF(A3634="","",VLOOKUP(J3531,'TRI-3C'!$B$18:$FH$61,106,FALSE))</f>
        <v/>
      </c>
      <c r="H3634" s="150"/>
      <c r="I3634" s="127"/>
      <c r="J3634" s="126"/>
    </row>
    <row r="3635" spans="1:10" ht="12.75" customHeight="1">
      <c r="A3635" s="11" t="str">
        <f>IF('TRI-3C'!$DD$13="","",'TRI-3C'!$DD$13)</f>
        <v>Cantar canciones siguiendo el ritmo y coordinando con las expresiones de su cuerpo.</v>
      </c>
      <c r="B3635" s="156"/>
      <c r="C3635" s="156"/>
      <c r="D3635" s="156"/>
      <c r="E3635" s="156"/>
      <c r="F3635" s="157"/>
      <c r="G3635" s="124" t="str">
        <f>IF(A3635="","",VLOOKUP(J3531,'TRI-3C'!$B$18:$FH$61,107,FALSE))</f>
        <v/>
      </c>
      <c r="I3635" s="125" t="str">
        <f t="shared" ref="I3635:I3645" si="137">IF(G3635="","",G3635)</f>
        <v/>
      </c>
      <c r="J3635" s="128"/>
    </row>
    <row r="3636" spans="1:10" ht="12.75" customHeight="1">
      <c r="A3636" s="148" t="str">
        <f>IF('TRI-3C'!$DE$13="","",'TRI-3C'!$DE$13)</f>
        <v>Comunicar de manera escrita sus ideas intentando imitar letras o formas parecidas a letras.</v>
      </c>
      <c r="B3636" s="149"/>
      <c r="C3636" s="149"/>
      <c r="D3636" s="150"/>
      <c r="E3636" s="150"/>
      <c r="F3636" s="126"/>
      <c r="G3636" s="122" t="str">
        <f>IF(A3636="","",VLOOKUP(J3531,'TRI-3C'!$B$18:$FH$61,108,FALSE))</f>
        <v/>
      </c>
      <c r="H3636" s="150"/>
      <c r="I3636" s="127" t="str">
        <f t="shared" si="137"/>
        <v/>
      </c>
      <c r="J3636" s="126"/>
    </row>
    <row r="3637" spans="1:10" ht="12.75" customHeight="1">
      <c r="A3637" s="147" t="str">
        <f>IF('TRI-3C'!$DF$13="","",'TRI-3C'!$DF$13)</f>
        <v>Ejecutar patrones de más de dos ritmos con partes del cuerpo y elementos o instrumentos sonoros.</v>
      </c>
      <c r="B3637" s="139"/>
      <c r="C3637" s="139"/>
      <c r="F3637" s="128"/>
      <c r="G3637" s="124" t="str">
        <f>IF(A3637="","",VLOOKUP(J3531,'TRI-3C'!$B$18:$FH$61,109,FALSE))</f>
        <v/>
      </c>
      <c r="I3637" s="125" t="str">
        <f t="shared" si="137"/>
        <v/>
      </c>
      <c r="J3637" s="128"/>
    </row>
    <row r="3638" spans="1:10" ht="12.75" customHeight="1">
      <c r="A363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3638" s="149"/>
      <c r="C3638" s="149"/>
      <c r="D3638" s="150"/>
      <c r="E3638" s="150"/>
      <c r="F3638" s="126"/>
      <c r="G3638" s="122" t="str">
        <f>IF(A3638="","",VLOOKUP(J3531,'TRI-3C'!$B$18:$FH$61,110,FALSE))</f>
        <v/>
      </c>
      <c r="H3638" s="150"/>
      <c r="I3638" s="127" t="str">
        <f t="shared" si="137"/>
        <v/>
      </c>
      <c r="J3638" s="126"/>
    </row>
    <row r="3639" spans="1:10" ht="12.75" customHeight="1">
      <c r="A3639" s="147" t="str">
        <f>IF('TRI-3C'!$DH$13="","",'TRI-3C'!$DH$13)</f>
        <v>Expresar su opinión al observar una obra artística relacionada a la plástica o a la escultura.</v>
      </c>
      <c r="B3639" s="139"/>
      <c r="C3639" s="139"/>
      <c r="F3639" s="128"/>
      <c r="G3639" s="124" t="str">
        <f>IF(A3639="","",VLOOKUP(J3531,'TRI-3C'!$B$18:$FH$61,111,FALSE))</f>
        <v/>
      </c>
      <c r="I3639" s="125" t="str">
        <f t="shared" si="137"/>
        <v/>
      </c>
      <c r="J3639" s="128"/>
    </row>
    <row r="3640" spans="1:10" ht="12.75" customHeight="1">
      <c r="A3640" s="192" t="str">
        <f>IF('TRI-3C'!$DI$13="","",'TRI-3C'!$DI$13)</f>
        <v>Expresar sus vivencias y experiencias a través del dibujo libre.</v>
      </c>
      <c r="B3640" s="154"/>
      <c r="C3640" s="154"/>
      <c r="D3640" s="154"/>
      <c r="E3640" s="154"/>
      <c r="F3640" s="155"/>
      <c r="G3640" s="122" t="str">
        <f>IF(A3640="","",VLOOKUP(J3531,'TRI-3C'!$B$18:$FH$61,112,FALSE))</f>
        <v/>
      </c>
      <c r="H3640" s="150"/>
      <c r="I3640" s="127" t="str">
        <f t="shared" si="137"/>
        <v/>
      </c>
      <c r="J3640" s="126"/>
    </row>
    <row r="3641" spans="1:10" ht="12.75" customHeight="1">
      <c r="A3641" s="147" t="str">
        <f>IF('TRI-3C'!$DJ$13="","",'TRI-3C'!$DJ$13)</f>
        <v>Mantener el ritmo y las secuencias de pasos sencillos durante la ejecución de coreografías.</v>
      </c>
      <c r="B3641" s="139"/>
      <c r="C3641" s="139"/>
      <c r="F3641" s="128"/>
      <c r="G3641" s="124" t="str">
        <f>IF(A3641="","",VLOOKUP(J3531,'TRI-3C'!$B$18:$FH$61,113,FALSE))</f>
        <v/>
      </c>
      <c r="I3641" s="125" t="str">
        <f t="shared" si="137"/>
        <v/>
      </c>
      <c r="J3641" s="128"/>
    </row>
    <row r="3642" spans="1:10" ht="12.75" customHeight="1">
      <c r="A364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642" s="149"/>
      <c r="C3642" s="149"/>
      <c r="D3642" s="150"/>
      <c r="E3642" s="150"/>
      <c r="F3642" s="126"/>
      <c r="G3642" s="122" t="str">
        <f>IF(A3642="","",VLOOKUP(J3531,'TRI-3C'!$B$18:$FH$61,114,FALSE))</f>
        <v/>
      </c>
      <c r="H3642" s="150"/>
      <c r="I3642" s="127" t="str">
        <f t="shared" si="137"/>
        <v/>
      </c>
      <c r="J3642" s="126"/>
    </row>
    <row r="3643" spans="1:10" ht="12.75" customHeight="1">
      <c r="A3643" s="147" t="str">
        <f>IF('TRI-3C'!$DL$13="","",'TRI-3C'!$DL$13)</f>
        <v>Participar en dramatizaciones, asumiendo roles de diferentes personas del entorno y de personajes de cuentos e historietas.</v>
      </c>
      <c r="B3643" s="139"/>
      <c r="C3643" s="139"/>
      <c r="F3643" s="128"/>
      <c r="G3643" s="124" t="str">
        <f>IF(A3643="","",VLOOKUP(J3531,'TRI-3C'!$B$18:$FH$61,115,FALSE))</f>
        <v/>
      </c>
      <c r="I3643" s="125" t="str">
        <f t="shared" si="137"/>
        <v/>
      </c>
      <c r="J3643" s="128"/>
    </row>
    <row r="3644" spans="1:10" ht="12.75" customHeight="1">
      <c r="A3644" s="148" t="str">
        <f>IF('TRI-3C'!$DM$13="","",'TRI-3C'!$DM$13)</f>
        <v>Participar en rondas populares, bailes y juegos tradicionales, asumiendo los roles y respetando las reglas.</v>
      </c>
      <c r="B3644" s="158"/>
      <c r="C3644" s="158"/>
      <c r="D3644" s="158"/>
      <c r="E3644" s="158"/>
      <c r="F3644" s="159"/>
      <c r="G3644" s="122" t="str">
        <f>IF(A3644="","",VLOOKUP(J3531,'TRI-3C'!$B$18:$FH$61,116,FALSE))</f>
        <v/>
      </c>
      <c r="H3644" s="150"/>
      <c r="I3644" s="127" t="str">
        <f t="shared" si="137"/>
        <v/>
      </c>
      <c r="J3644" s="126"/>
    </row>
    <row r="3645" spans="1:10" ht="12.75" customHeight="1">
      <c r="A3645" s="11" t="str">
        <f>IF('TRI-3C'!$DN$13="","",'TRI-3C'!$DN$13)</f>
        <v>Realizar actividades creativas utilizando las técnicas grafo plásticas con variedad de materiales.</v>
      </c>
      <c r="B3645" s="156"/>
      <c r="C3645" s="156"/>
      <c r="D3645" s="156"/>
      <c r="E3645" s="156"/>
      <c r="F3645" s="157"/>
      <c r="G3645" s="124" t="str">
        <f>IF(A3645="","",VLOOKUP(J3531,'TRI-3C'!$B$18:$FH$61,117,FALSE))</f>
        <v/>
      </c>
      <c r="I3645" s="125" t="str">
        <f t="shared" si="137"/>
        <v/>
      </c>
      <c r="J3645" s="128"/>
    </row>
    <row r="3646" spans="1:10" ht="12.75" customHeight="1">
      <c r="A3646" s="165" t="str">
        <f>'BI-1T'!$A$13</f>
        <v>EXPRESION CORPORAL Y MOTRICIDAD</v>
      </c>
      <c r="B3646" s="149"/>
      <c r="C3646" s="149"/>
      <c r="D3646" s="150"/>
      <c r="E3646" s="150"/>
      <c r="F3646" s="126"/>
      <c r="G3646" s="122" t="str">
        <f>IF(A3646="","",VLOOKUP(J3531,'TRI-3C'!$B$18:$FH$61,118,FALSE))</f>
        <v/>
      </c>
      <c r="H3646" s="150"/>
      <c r="I3646" s="127"/>
      <c r="J3646" s="126"/>
    </row>
    <row r="3647" spans="1:10" ht="12.75" customHeight="1">
      <c r="A3647" s="147" t="str">
        <f>IF('TRI-3C'!$DP$13="","",'TRI-3C'!$DP$13)</f>
        <v>Caminar y correr con soltura y seguridad manteniendo el equilibrio a diferentes distancias, orientaciones y ritmos en espacios parciales.</v>
      </c>
      <c r="B3647" s="139"/>
      <c r="C3647" s="139"/>
      <c r="F3647" s="128"/>
      <c r="G3647" s="124" t="str">
        <f>IF(A3647="","",VLOOKUP(J3531,'TRI-3C'!$B$18:$FH$61,119,FALSE))</f>
        <v/>
      </c>
      <c r="I3647" s="125" t="str">
        <f t="shared" ref="I3647:I3674" si="138">IF(G3647="","",G3647)</f>
        <v/>
      </c>
      <c r="J3647" s="128"/>
    </row>
    <row r="3648" spans="1:10" ht="12.75" customHeight="1">
      <c r="A364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3648" s="149"/>
      <c r="C3648" s="149"/>
      <c r="D3648" s="150"/>
      <c r="E3648" s="150"/>
      <c r="F3648" s="126"/>
      <c r="G3648" s="122" t="str">
        <f>IF(A3648="","",VLOOKUP(J3531,'TRI-3C'!$B$18:$FH$61,120,FALSE))</f>
        <v/>
      </c>
      <c r="H3648" s="150"/>
      <c r="I3648" s="127" t="str">
        <f t="shared" si="138"/>
        <v/>
      </c>
      <c r="J3648" s="126"/>
    </row>
    <row r="3649" spans="1:10" ht="12.75" customHeight="1">
      <c r="A3649" s="147" t="str">
        <f>IF('TRI-3C'!$DR$13="","",'TRI-3C'!$DR$13)</f>
        <v>Discriminar sonidos onomatopéyicos y diferencia los sonidos naturales de los artificiales</v>
      </c>
      <c r="B3649" s="139"/>
      <c r="C3649" s="139"/>
      <c r="F3649" s="128"/>
      <c r="G3649" s="124" t="str">
        <f>IF(A3649="","",VLOOKUP(J3531,'TRI-3C'!$B$18:$FH$61,121,FALSE))</f>
        <v/>
      </c>
      <c r="I3649" s="125" t="str">
        <f t="shared" si="138"/>
        <v/>
      </c>
      <c r="J3649" s="128"/>
    </row>
    <row r="3650" spans="1:10" ht="12.75" customHeight="1">
      <c r="A3650" s="192" t="str">
        <f>IF('TRI-3C'!$DS$13="","",'TRI-3C'!$DS$13)</f>
        <v>Ejecutar actividades coordinadamente y con un control adecuado de fuerza y tonicidad muscular como: lanzar, atrapar y patear objetos y pelotas.</v>
      </c>
      <c r="B3650" s="154"/>
      <c r="C3650" s="154"/>
      <c r="D3650" s="154"/>
      <c r="E3650" s="154"/>
      <c r="F3650" s="155"/>
      <c r="G3650" s="122" t="str">
        <f>IF(A3650="","",VLOOKUP(J3531,'TRI-3C'!$B$18:$FH$61,122,FALSE))</f>
        <v/>
      </c>
      <c r="H3650" s="150"/>
      <c r="I3650" s="127" t="str">
        <f t="shared" si="138"/>
        <v/>
      </c>
      <c r="J3650" s="126"/>
    </row>
    <row r="3651" spans="1:10" ht="12.75" customHeight="1">
      <c r="A3651" s="147" t="str">
        <f>IF('TRI-3C'!$DT$13="","",'TRI-3C'!$DT$13)</f>
        <v>Emplear su lado dominante en la realización de la mayoría de las actividades que utilice la mano, ojo y pie.</v>
      </c>
      <c r="B3651" s="139"/>
      <c r="C3651" s="139"/>
      <c r="F3651" s="128"/>
      <c r="G3651" s="124" t="str">
        <f>IF(A3651="","",VLOOKUP(J3531,'TRI-3C'!$B$18:$FH$61,123,FALSE))</f>
        <v/>
      </c>
      <c r="I3651" s="125" t="str">
        <f t="shared" si="138"/>
        <v/>
      </c>
      <c r="J3651" s="128"/>
    </row>
    <row r="3652" spans="1:10" ht="12.75" customHeight="1">
      <c r="A3652" s="148" t="str">
        <f>IF('TRI-3C'!$DU$13="","",'TRI-3C'!$DU$13)</f>
        <v>Galopar y salticar coordinadamente con obstáculos ejecutando circuitos.</v>
      </c>
      <c r="B3652" s="149"/>
      <c r="C3652" s="149"/>
      <c r="D3652" s="150"/>
      <c r="E3652" s="150"/>
      <c r="F3652" s="126"/>
      <c r="G3652" s="122" t="str">
        <f>IF(A3652="","",VLOOKUP(J3531,'TRI-3C'!$B$18:$FH$61,124,FALSE))</f>
        <v/>
      </c>
      <c r="H3652" s="150"/>
      <c r="I3652" s="127" t="str">
        <f t="shared" si="138"/>
        <v/>
      </c>
      <c r="J3652" s="126"/>
    </row>
    <row r="3653" spans="1:10" ht="12.75" customHeight="1">
      <c r="A365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3653" s="139"/>
      <c r="C3653" s="139"/>
      <c r="F3653" s="128"/>
      <c r="G3653" s="124" t="str">
        <f>IF(A3653="","",VLOOKUP(J3531,'TRI-3C'!$B$18:$FH$61,125,FALSE))</f>
        <v/>
      </c>
      <c r="I3653" s="125" t="str">
        <f t="shared" si="138"/>
        <v/>
      </c>
      <c r="J3653" s="128"/>
    </row>
    <row r="3654" spans="1:10" ht="12.75" customHeight="1">
      <c r="A3654" s="148" t="str">
        <f>IF('TRI-3C'!$DW$13="","",'TRI-3C'!$DW$13)</f>
        <v>Mantener el equilibro al caminar sobre líneas rectas, curvas y quebradas con altura (aprox. 20 cm) logrando un adecuado control postural.</v>
      </c>
      <c r="B3654" s="158"/>
      <c r="C3654" s="158"/>
      <c r="D3654" s="158"/>
      <c r="E3654" s="158"/>
      <c r="F3654" s="159"/>
      <c r="G3654" s="122" t="str">
        <f>IF(A3654="","",VLOOKUP(J3531,'TRI-3C'!$B$18:$FH$61,126,FALSE))</f>
        <v/>
      </c>
      <c r="H3654" s="150"/>
      <c r="I3654" s="127" t="str">
        <f t="shared" si="138"/>
        <v/>
      </c>
      <c r="J3654" s="126"/>
    </row>
    <row r="3655" spans="1:10" ht="12.75" customHeight="1">
      <c r="A3655" s="11" t="str">
        <f>IF('TRI-3C'!$DX$13="","",'TRI-3C'!$DX$13)</f>
        <v>Mantener un adecuado control postural en diferentes posiciones del cuerpo y en desplazamientos.</v>
      </c>
      <c r="B3655" s="156"/>
      <c r="C3655" s="156"/>
      <c r="D3655" s="156"/>
      <c r="E3655" s="156"/>
      <c r="F3655" s="157"/>
      <c r="G3655" s="124" t="str">
        <f>IF(A3655="","",VLOOKUP(J3531,'TRI-3C'!$B$18:$FH$61,127,FALSE))</f>
        <v/>
      </c>
      <c r="I3655" s="125" t="str">
        <f t="shared" si="138"/>
        <v/>
      </c>
      <c r="J3655" s="128"/>
    </row>
    <row r="3656" spans="1:10" ht="12.75" customHeight="1">
      <c r="A3656" s="148" t="str">
        <f>IF('TRI-3C'!$DY$13="","",'TRI-3C'!$DY$13)</f>
        <v>Orientarse en el espacio realizando desplazamientos en función de consignas dadas con las nociones: entre, adelante-atrás, junto a, cerca-lejos</v>
      </c>
      <c r="B3656" s="149"/>
      <c r="C3656" s="149"/>
      <c r="D3656" s="150"/>
      <c r="E3656" s="150"/>
      <c r="F3656" s="126"/>
      <c r="G3656" s="122" t="str">
        <f>IF(A3656="","",VLOOKUP(J3531,'TRI-3C'!$B$18:$FH$61,128,FALSE))</f>
        <v/>
      </c>
      <c r="H3656" s="150"/>
      <c r="I3656" s="127" t="str">
        <f t="shared" si="138"/>
        <v/>
      </c>
      <c r="J3656" s="126"/>
    </row>
    <row r="3657" spans="1:10" ht="12.75" customHeight="1">
      <c r="A3657" s="147" t="str">
        <f>IF('TRI-3C'!$DZ$13="","",'TRI-3C'!$DZ$13)</f>
        <v>Realiza varios movimientos y desplazamientos combinados a diferentes velocidades (rápido, lento), duración (largos y corto).</v>
      </c>
      <c r="B3657" s="139"/>
      <c r="C3657" s="139"/>
      <c r="F3657" s="128"/>
      <c r="G3657" s="124" t="str">
        <f>IF(A3657="","",VLOOKUP(J3531,'TRI-3C'!$B$18:$FH$61,129,FALSE))</f>
        <v/>
      </c>
      <c r="I3657" s="125" t="str">
        <f t="shared" si="138"/>
        <v/>
      </c>
      <c r="J3657" s="128"/>
    </row>
    <row r="3658" spans="1:10" ht="12.75" customHeight="1">
      <c r="A3658" s="148" t="str">
        <f>IF('TRI-3C'!$EA$13="","",'TRI-3C'!$EA$13)</f>
        <v>Realizar actividades de coordinación visomotriz con niveles de dificultad creciente en el tamaño y tipo de materiales.</v>
      </c>
      <c r="B3658" s="149"/>
      <c r="C3658" s="149"/>
      <c r="D3658" s="150"/>
      <c r="E3658" s="150"/>
      <c r="F3658" s="126"/>
      <c r="G3658" s="122" t="str">
        <f>IF(A3658="","",VLOOKUP(J3531,'TRI-3C'!$B$18:$FH$61,130,FALSE))</f>
        <v/>
      </c>
      <c r="H3658" s="150"/>
      <c r="I3658" s="127" t="str">
        <f t="shared" si="138"/>
        <v/>
      </c>
      <c r="J3658" s="126"/>
    </row>
    <row r="3659" spans="1:10" ht="12.75" customHeight="1">
      <c r="A3659" s="147" t="str">
        <f>IF('TRI-3C'!$EB$13="","",'TRI-3C'!$EB$13)</f>
        <v>Realizar desplazamientos y movimientos combinados utilizando el espacio total y parcial a diferentes distancias (largas-cortas)</v>
      </c>
      <c r="B3659" s="139"/>
      <c r="C3659" s="139"/>
      <c r="F3659" s="128"/>
      <c r="G3659" s="124" t="str">
        <f>IF(A3659="","",VLOOKUP(J3531,'TRI-3C'!$B$18:$FH$61,131,FALSE))</f>
        <v/>
      </c>
      <c r="I3659" s="125" t="str">
        <f t="shared" si="138"/>
        <v/>
      </c>
      <c r="J3659" s="128"/>
    </row>
    <row r="3660" spans="1:10" ht="12.75" customHeight="1">
      <c r="A366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3660" s="154"/>
      <c r="C3660" s="154"/>
      <c r="D3660" s="154"/>
      <c r="E3660" s="154"/>
      <c r="F3660" s="155"/>
      <c r="G3660" s="122" t="str">
        <f>IF(A3660="","",VLOOKUP(J3531,'TRI-3C'!$B$18:$FH$61,132,FALSE))</f>
        <v/>
      </c>
      <c r="H3660" s="150"/>
      <c r="I3660" s="127" t="str">
        <f t="shared" si="138"/>
        <v/>
      </c>
      <c r="J3660" s="126"/>
    </row>
    <row r="3661" spans="1:10" ht="12.75" customHeight="1">
      <c r="A366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3661" s="139"/>
      <c r="C3661" s="139"/>
      <c r="F3661" s="128"/>
      <c r="G3661" s="124" t="str">
        <f>IF(A3661="","",VLOOKUP(J3531,'TRI-3C'!$B$18:$FH$61,133,FALSE))</f>
        <v/>
      </c>
      <c r="I3661" s="125" t="str">
        <f t="shared" si="138"/>
        <v/>
      </c>
      <c r="J3661" s="128"/>
    </row>
    <row r="3662" spans="1:10" ht="12.75" customHeight="1">
      <c r="A366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3662" s="149"/>
      <c r="C3662" s="149"/>
      <c r="D3662" s="150"/>
      <c r="E3662" s="150"/>
      <c r="F3662" s="126"/>
      <c r="G3662" s="122" t="str">
        <f>IF(A3662="","",VLOOKUP(J3531,'TRI-3C'!$B$18:$FH$61,134,FALSE))</f>
        <v/>
      </c>
      <c r="H3662" s="150"/>
      <c r="I3662" s="127" t="str">
        <f t="shared" si="138"/>
        <v/>
      </c>
      <c r="J3662" s="126"/>
    </row>
    <row r="3663" spans="1:10" ht="12.75" customHeight="1">
      <c r="A3663" s="147" t="str">
        <f>IF('TRI-3C'!$EF$13="","",'TRI-3C'!$EF$13)</f>
        <v>Realizar movimientos diferenciados con los lados laterales del cuerpo (un lado y otro lado).</v>
      </c>
      <c r="B3663" s="139"/>
      <c r="C3663" s="139"/>
      <c r="F3663" s="128"/>
      <c r="G3663" s="124" t="str">
        <f>IF(A3663="","",VLOOKUP(J3531,'TRI-3C'!$B$18:$FH$61,135,FALSE))</f>
        <v/>
      </c>
      <c r="I3663" s="125" t="str">
        <f t="shared" si="138"/>
        <v/>
      </c>
      <c r="J3663" s="128"/>
    </row>
    <row r="3664" spans="1:10" ht="12.75" customHeight="1">
      <c r="A3664" s="148" t="str">
        <f>IF('TRI-3C'!$EG$13="","",'TRI-3C'!$EG$13)</f>
        <v>Realizar movimientos para la coordinación de ojo y pie como: patear pelotas hacia un punto fijo determinado.</v>
      </c>
      <c r="B3664" s="158"/>
      <c r="C3664" s="158"/>
      <c r="D3664" s="158"/>
      <c r="E3664" s="158"/>
      <c r="F3664" s="159"/>
      <c r="G3664" s="122" t="str">
        <f>IF(A3664="","",VLOOKUP(J3531,'TRI-3C'!$B$18:$FH$61,136,FALSE))</f>
        <v/>
      </c>
      <c r="H3664" s="150"/>
      <c r="I3664" s="127" t="str">
        <f t="shared" si="138"/>
        <v/>
      </c>
      <c r="J3664" s="126"/>
    </row>
    <row r="3665" spans="1:10" ht="12.75" customHeight="1">
      <c r="A3665" s="11" t="str">
        <f>IF('TRI-3C'!$EH$13="","",'TRI-3C'!$EH$13)</f>
        <v>Realizar representaciones gráficas utilizando el dibujo con detalles que le dan intencionalidad y sentido para identificarlos</v>
      </c>
      <c r="B3665" s="156"/>
      <c r="C3665" s="156"/>
      <c r="D3665" s="156"/>
      <c r="E3665" s="156"/>
      <c r="F3665" s="157"/>
      <c r="G3665" s="124" t="str">
        <f>IF(A3665="","",VLOOKUP(J3531,'TRI-3C'!$B$18:$FH$61,137,FALSE))</f>
        <v/>
      </c>
      <c r="I3665" s="125" t="str">
        <f t="shared" si="138"/>
        <v/>
      </c>
      <c r="J3665" s="128"/>
    </row>
    <row r="3666" spans="1:10" ht="12.75" customHeight="1">
      <c r="A3666" s="148" t="str">
        <f>IF('TRI-3C'!$EI$13="","",'TRI-3C'!$EI$13)</f>
        <v>Reconocer la importancia del peatón y respetar su espacio en la vía mediante actividades lúdicas que fomenten el aprendizaje de normas de tránsito.</v>
      </c>
      <c r="B3666" s="149"/>
      <c r="C3666" s="149"/>
      <c r="D3666" s="150"/>
      <c r="E3666" s="150"/>
      <c r="F3666" s="126"/>
      <c r="G3666" s="122" t="str">
        <f>IF(A3666="","",VLOOKUP(J3531,'TRI-3C'!$B$18:$FH$61,138,FALSE))</f>
        <v/>
      </c>
      <c r="H3666" s="150"/>
      <c r="I3666" s="127" t="str">
        <f t="shared" si="138"/>
        <v/>
      </c>
      <c r="J3666" s="126"/>
    </row>
    <row r="3667" spans="1:10" ht="12.75" customHeight="1">
      <c r="A3667" s="147" t="str">
        <f>IF('TRI-3C'!$EJ$13="","",'TRI-3C'!$EJ$13)</f>
        <v>Representar la figura humana utilizando el monigote e incorporando detalles según la interiorización de su imagen corporal.</v>
      </c>
      <c r="B3667" s="139"/>
      <c r="C3667" s="139"/>
      <c r="F3667" s="128"/>
      <c r="G3667" s="124" t="str">
        <f>IF(A3667="","",VLOOKUP(J3531,'TRI-3C'!$B$18:$FH$61,139,FALSE))</f>
        <v/>
      </c>
      <c r="I3667" s="125" t="str">
        <f t="shared" si="138"/>
        <v/>
      </c>
      <c r="J3667" s="128"/>
    </row>
    <row r="3668" spans="1:10" ht="12.75" customHeight="1">
      <c r="A3668" s="148" t="str">
        <f>IF('TRI-3C'!$EK$13="","",'TRI-3C'!$EK$13)</f>
        <v>Saltar de un pie a otro alternadamente, de manera autónoma.</v>
      </c>
      <c r="B3668" s="149"/>
      <c r="C3668" s="149"/>
      <c r="D3668" s="150"/>
      <c r="E3668" s="150"/>
      <c r="F3668" s="126"/>
      <c r="G3668" s="122" t="str">
        <f>IF(A3668="","",VLOOKUP(J3531,'TRI-3C'!$B$18:$FH$61,140,FALSE))</f>
        <v/>
      </c>
      <c r="H3668" s="150"/>
      <c r="I3668" s="127" t="str">
        <f t="shared" si="138"/>
        <v/>
      </c>
      <c r="J3668" s="126"/>
    </row>
    <row r="3669" spans="1:10" ht="12.75" customHeight="1">
      <c r="A3669" s="147" t="str">
        <f>IF('TRI-3C'!$EL$13="","",'TRI-3C'!$EL$13)</f>
        <v>Saltar en dos pies en sentido vertical obstáculos de 20 a 30 cm en altura y en sentido horizontal longitudes de aproximadamente 50 a 70 cm.</v>
      </c>
      <c r="B3669" s="139"/>
      <c r="C3669" s="139"/>
      <c r="F3669" s="128"/>
      <c r="G3669" s="124" t="str">
        <f>IF(A3669="","",VLOOKUP(J3531,'TRI-3C'!$B$18:$FH$61,141,FALSE))</f>
        <v/>
      </c>
      <c r="I3669" s="125" t="str">
        <f t="shared" si="138"/>
        <v/>
      </c>
      <c r="J3669" s="128"/>
    </row>
    <row r="3670" spans="1:10" ht="12.75" customHeight="1">
      <c r="A3670" s="192" t="str">
        <f>IF('TRI-3C'!$EM$13="","",'TRI-3C'!$EM$13)</f>
        <v>Subir y bajar escaleras alternando los pies.</v>
      </c>
      <c r="B3670" s="154"/>
      <c r="C3670" s="154"/>
      <c r="D3670" s="154"/>
      <c r="E3670" s="154"/>
      <c r="F3670" s="155"/>
      <c r="G3670" s="122" t="str">
        <f>IF(A3670="","",VLOOKUP(J3531,'TRI-3C'!$B$18:$FH$61,142,FALSE))</f>
        <v/>
      </c>
      <c r="H3670" s="150"/>
      <c r="I3670" s="127" t="str">
        <f t="shared" si="138"/>
        <v/>
      </c>
      <c r="J3670" s="126"/>
    </row>
    <row r="3671" spans="1:10" ht="12.75" customHeight="1">
      <c r="A3671" s="147" t="str">
        <f>IF('TRI-3C'!$EN$13="","",'TRI-3C'!$EN$13)</f>
        <v>Trepar y reptar a diferentes ritmos y en posiciones corporales diversas (cúbito ventral y cúbito dorsal).</v>
      </c>
      <c r="B3671" s="139"/>
      <c r="C3671" s="139"/>
      <c r="F3671" s="128"/>
      <c r="G3671" s="124" t="str">
        <f>IF(A3671="","",VLOOKUP(J3531,'TRI-3C'!$B$18:$FH$61,143,FALSE))</f>
        <v/>
      </c>
      <c r="I3671" s="125" t="str">
        <f t="shared" si="138"/>
        <v/>
      </c>
      <c r="J3671" s="128"/>
    </row>
    <row r="3672" spans="1:10" ht="12.75" customHeight="1">
      <c r="A3672" s="148" t="str">
        <f>IF('TRI-3C'!$EO$13="","",'TRI-3C'!$EO$13)</f>
        <v>Ubicar algunas partes de su cuerpo en función de las nociones de al lado, junto a, cerca-lejos.</v>
      </c>
      <c r="B3672" s="149"/>
      <c r="C3672" s="149"/>
      <c r="D3672" s="150"/>
      <c r="E3672" s="150"/>
      <c r="F3672" s="126"/>
      <c r="G3672" s="122" t="str">
        <f>IF(A3672="","",VLOOKUP(J3531,'TRI-3C'!$B$18:$FH$61,144,FALSE))</f>
        <v/>
      </c>
      <c r="H3672" s="150"/>
      <c r="I3672" s="127" t="str">
        <f t="shared" si="138"/>
        <v/>
      </c>
      <c r="J3672" s="126"/>
    </row>
    <row r="3673" spans="1:10" ht="12.75" customHeight="1">
      <c r="A3673" s="147" t="str">
        <f>IF('TRI-3C'!$EP$13="","",'TRI-3C'!$EP$13)</f>
        <v>Utilizar el espacio parcial e inicia con el uso del espacio total para realizar representaciones gráficas.</v>
      </c>
      <c r="B3673" s="139"/>
      <c r="C3673" s="139"/>
      <c r="F3673" s="128"/>
      <c r="G3673" s="124" t="str">
        <f>IF(A3673="","",VLOOKUP(J3531,'TRI-3C'!$B$18:$FH$61,145,FALSE))</f>
        <v/>
      </c>
      <c r="I3673" s="125" t="str">
        <f t="shared" si="138"/>
        <v/>
      </c>
      <c r="J3673" s="128"/>
    </row>
    <row r="3674" spans="1:10" ht="12.75" customHeight="1">
      <c r="A3674" s="148" t="str">
        <f>IF('TRI-3C'!$EQ$13="","",'TRI-3C'!$EQ$13)</f>
        <v>Utilizar la pinza digital para coger lápices, marcadores, pinceles y diversos tipos de materiales.</v>
      </c>
      <c r="B3674" s="158"/>
      <c r="C3674" s="158"/>
      <c r="D3674" s="158"/>
      <c r="E3674" s="158"/>
      <c r="F3674" s="159"/>
      <c r="G3674" s="122" t="str">
        <f>IF(A3674="","",VLOOKUP(J3531,'TRI-3C'!$B$18:$FH$61,146,FALSE))</f>
        <v/>
      </c>
      <c r="H3674" s="150"/>
      <c r="I3674" s="127" t="str">
        <f t="shared" si="138"/>
        <v/>
      </c>
      <c r="J3674" s="126"/>
    </row>
    <row r="3675" spans="1:10" ht="12.75" customHeight="1">
      <c r="A3675" s="6" t="str">
        <f>NOTAS!$O$14</f>
        <v>CIVICA Y ACOMPAÑAMIENTO INTEGRAL</v>
      </c>
      <c r="B3675" s="156"/>
      <c r="C3675" s="156"/>
      <c r="D3675" s="156"/>
      <c r="E3675" s="156"/>
      <c r="F3675" s="157"/>
      <c r="G3675" s="124" t="str">
        <f>IF(A3675="","",VLOOKUP(J3531,'TRI-3C'!$B$18:$FH$61,146,FALSE))</f>
        <v/>
      </c>
      <c r="I3675" s="125"/>
      <c r="J3675" s="128"/>
    </row>
    <row r="3676" spans="1:10" ht="12.75" customHeight="1">
      <c r="A3676" s="148" t="str">
        <f>IF('TRI-3C'!$ES$13="","",'TRI-3C'!$ES$13)</f>
        <v/>
      </c>
      <c r="B3676" s="149"/>
      <c r="C3676" s="149"/>
      <c r="D3676" s="150"/>
      <c r="E3676" s="150"/>
      <c r="F3676" s="126"/>
      <c r="G3676" s="122" t="str">
        <f>IF(A3676="","",VLOOKUP(J3531,'TRI-3C'!$B$18:$FH$61,148,FALSE))</f>
        <v/>
      </c>
      <c r="H3676" s="150"/>
      <c r="I3676" s="127" t="str">
        <f t="shared" ref="I3676:I3685" si="139">IF(G3676="","",G3676)</f>
        <v/>
      </c>
      <c r="J3676" s="126"/>
    </row>
    <row r="3677" spans="1:10" ht="12.75" customHeight="1">
      <c r="A3677" s="147" t="str">
        <f>IF('TRI-3C'!$ET$13="","",'TRI-3C'!$ET$13)</f>
        <v>AUTOCONOCIMIENTO</v>
      </c>
      <c r="B3677" s="139"/>
      <c r="C3677" s="139"/>
      <c r="F3677" s="128"/>
      <c r="G3677" s="124" t="str">
        <f>IF(A3677="","",VLOOKUP(J3531,'TRI-3C'!$B$18:$FH$61,149,FALSE))</f>
        <v/>
      </c>
      <c r="I3677" s="125" t="str">
        <f t="shared" si="139"/>
        <v/>
      </c>
      <c r="J3677" s="128"/>
    </row>
    <row r="3678" spans="1:10" ht="12.75" customHeight="1">
      <c r="A3678" s="148" t="str">
        <f>IF('TRI-3C'!$EU$13="","",'TRI-3C'!$EU$13)</f>
        <v>PENSAMIENO CRITICO</v>
      </c>
      <c r="B3678" s="149"/>
      <c r="C3678" s="149"/>
      <c r="D3678" s="150"/>
      <c r="E3678" s="150"/>
      <c r="F3678" s="126"/>
      <c r="G3678" s="122" t="str">
        <f>IF(A3678="","",VLOOKUP(J3531,'TRI-3C'!$B$18:$FH$61,150,FALSE))</f>
        <v/>
      </c>
      <c r="H3678" s="150"/>
      <c r="I3678" s="127" t="str">
        <f t="shared" si="139"/>
        <v/>
      </c>
      <c r="J3678" s="126"/>
    </row>
    <row r="3679" spans="1:10" ht="12.75" customHeight="1">
      <c r="A3679" s="147" t="str">
        <f>IF('TRI-3C'!$EV$13="","",'TRI-3C'!$EV$13)</f>
        <v>MANEJO DE PROBLEMAS</v>
      </c>
      <c r="B3679" s="139"/>
      <c r="C3679" s="139"/>
      <c r="F3679" s="128"/>
      <c r="G3679" s="124" t="str">
        <f>IF(A3679="","",VLOOKUP(J3531,'TRI-3C'!$B$18:$FH$61,151,FALSE))</f>
        <v/>
      </c>
      <c r="I3679" s="125" t="str">
        <f t="shared" si="139"/>
        <v/>
      </c>
      <c r="J3679" s="128"/>
    </row>
    <row r="3680" spans="1:10" ht="12.75" customHeight="1">
      <c r="A3680" s="192" t="str">
        <f>IF('TRI-3C'!$EW$13="","",'TRI-3C'!$EW$13)</f>
        <v>TOMA DE DECISIONES</v>
      </c>
      <c r="B3680" s="154"/>
      <c r="C3680" s="154"/>
      <c r="D3680" s="154"/>
      <c r="E3680" s="154"/>
      <c r="F3680" s="155"/>
      <c r="G3680" s="122" t="str">
        <f>IF(A3680="","",VLOOKUP(J3531,'TRI-3C'!$B$18:$FH$61,152,FALSE))</f>
        <v/>
      </c>
      <c r="H3680" s="150"/>
      <c r="I3680" s="127" t="str">
        <f t="shared" si="139"/>
        <v/>
      </c>
      <c r="J3680" s="126"/>
    </row>
    <row r="3681" spans="1:10" ht="12.75" customHeight="1">
      <c r="A3681" s="147" t="str">
        <f>IF('TRI-3C'!$EX$13="","",'TRI-3C'!$EX$13)</f>
        <v>TRABAJO EN EQUIPO</v>
      </c>
      <c r="B3681" s="139"/>
      <c r="C3681" s="139"/>
      <c r="F3681" s="128"/>
      <c r="G3681" s="124" t="str">
        <f>IF(A3681="","",VLOOKUP(J3531,'TRI-3C'!$B$18:$FH$61,153,FALSE))</f>
        <v/>
      </c>
      <c r="I3681" s="125" t="str">
        <f t="shared" si="139"/>
        <v/>
      </c>
      <c r="J3681" s="128"/>
    </row>
    <row r="3682" spans="1:10" ht="12.75" customHeight="1">
      <c r="A3682" s="148" t="str">
        <f>IF('TRI-3C'!$EY$13="","",'TRI-3C'!$EY$13)</f>
        <v>CONCIENCIA SOCIAL</v>
      </c>
      <c r="B3682" s="149"/>
      <c r="C3682" s="149"/>
      <c r="D3682" s="150"/>
      <c r="E3682" s="150"/>
      <c r="F3682" s="126"/>
      <c r="G3682" s="122" t="str">
        <f>IF(A3682="","",VLOOKUP(J3531,'TRI-3C'!$B$18:$FH$61,154,FALSE))</f>
        <v/>
      </c>
      <c r="H3682" s="150"/>
      <c r="I3682" s="127" t="str">
        <f t="shared" si="139"/>
        <v/>
      </c>
      <c r="J3682" s="126"/>
    </row>
    <row r="3683" spans="1:10" ht="12.75" customHeight="1">
      <c r="A3683" s="147" t="str">
        <f>IF('TRI-3C'!$EZ$13="","",'TRI-3C'!$EZ$13)</f>
        <v xml:space="preserve">RELACIONES INTERPERSONALES	</v>
      </c>
      <c r="B3683" s="139"/>
      <c r="C3683" s="139"/>
      <c r="F3683" s="128"/>
      <c r="G3683" s="124" t="str">
        <f>IF(A3683="","",VLOOKUP(J3531,'TRI-3C'!$B$18:$FH$61,155,FALSE))</f>
        <v/>
      </c>
      <c r="I3683" s="125" t="str">
        <f t="shared" si="139"/>
        <v/>
      </c>
      <c r="J3683" s="128"/>
    </row>
    <row r="3684" spans="1:10" ht="12.75" customHeight="1">
      <c r="A3684" s="148" t="str">
        <f>IF('TRI-3C'!$FA$13="","",'TRI-3C'!$FA$13)</f>
        <v>MANEJO DE CONFLICTOS</v>
      </c>
      <c r="B3684" s="149"/>
      <c r="C3684" s="149"/>
      <c r="D3684" s="150"/>
      <c r="E3684" s="150"/>
      <c r="F3684" s="126"/>
      <c r="G3684" s="122" t="str">
        <f>IF(A3684="","",VLOOKUP(J3531,'TRI-3C'!$B$18:$FH$61,156,FALSE))</f>
        <v/>
      </c>
      <c r="H3684" s="150"/>
      <c r="I3684" s="127" t="str">
        <f t="shared" si="139"/>
        <v/>
      </c>
      <c r="J3684" s="126"/>
    </row>
    <row r="3685" spans="1:10" ht="12.75" customHeight="1">
      <c r="A3685" s="147" t="str">
        <f>IF('TRI-3C'!$FB$13="","",'TRI-3C'!$FB$13)</f>
        <v>MANEJO DE EMOCIONES Y SENTIMIENTOS</v>
      </c>
      <c r="B3685" s="139"/>
      <c r="C3685" s="139"/>
      <c r="F3685" s="128"/>
      <c r="G3685" s="124" t="str">
        <f>IF(A3685="","",VLOOKUP(J3531,'TRI-3C'!$B$18:$FH$61,157,FALSE))</f>
        <v/>
      </c>
      <c r="I3685" s="125" t="str">
        <f t="shared" si="139"/>
        <v/>
      </c>
      <c r="J3685" s="128"/>
    </row>
    <row r="3686" spans="1:10" ht="12.75" customHeight="1">
      <c r="A3686" s="151"/>
      <c r="B3686" s="129"/>
      <c r="C3686" s="129"/>
      <c r="D3686" s="130"/>
      <c r="E3686" s="130"/>
      <c r="F3686" s="131"/>
      <c r="G3686" s="132"/>
      <c r="H3686" s="130"/>
      <c r="I3686" s="133"/>
      <c r="J3686" s="131"/>
    </row>
    <row r="3687" spans="1:10" ht="12.75" customHeight="1">
      <c r="A3687" s="134"/>
      <c r="B3687" s="134"/>
      <c r="C3687" s="134"/>
      <c r="D3687" s="134"/>
      <c r="E3687" s="134"/>
      <c r="F3687" s="140"/>
      <c r="G3687" s="496"/>
      <c r="H3687" s="496"/>
      <c r="I3687" s="497"/>
      <c r="J3687" s="497"/>
    </row>
    <row r="3688" spans="1:10" ht="12.75" customHeight="1">
      <c r="A3688" s="487" t="s">
        <v>156</v>
      </c>
      <c r="B3688" s="488"/>
      <c r="C3688" s="135" t="s">
        <v>157</v>
      </c>
      <c r="G3688" s="494"/>
      <c r="H3688" s="494"/>
      <c r="I3688" s="494"/>
      <c r="J3688" s="494"/>
    </row>
    <row r="3689" spans="1:10" ht="12.75" customHeight="1">
      <c r="A3689" s="489" t="s">
        <v>158</v>
      </c>
      <c r="B3689" s="490"/>
      <c r="C3689" s="136" t="str">
        <f>VLOOKUP(J3531,'TRI-3C'!$B$18:$FH$61,160,FALSE)</f>
        <v/>
      </c>
      <c r="G3689" s="494"/>
      <c r="H3689" s="494"/>
      <c r="I3689" s="494"/>
      <c r="J3689" s="494"/>
    </row>
    <row r="3690" spans="1:10" ht="12.75" customHeight="1">
      <c r="A3690" s="491" t="s">
        <v>159</v>
      </c>
      <c r="B3690" s="492"/>
      <c r="C3690" s="493"/>
      <c r="G3690" s="494"/>
      <c r="H3690" s="494"/>
      <c r="I3690" s="494"/>
      <c r="J3690" s="494"/>
    </row>
    <row r="3691" spans="1:10" ht="12.75" customHeight="1">
      <c r="A3691" s="137" t="s">
        <v>160</v>
      </c>
      <c r="B3691" s="138"/>
      <c r="C3691" s="188" t="str">
        <f>VLOOKUP(J3531,'TRI-3C'!$B$18:$FH$61,161,FALSE)</f>
        <v/>
      </c>
      <c r="G3691" s="494"/>
      <c r="H3691" s="494"/>
      <c r="I3691" s="494"/>
      <c r="J3691" s="494"/>
    </row>
    <row r="3692" spans="1:10" ht="12.75" customHeight="1">
      <c r="A3692" s="137" t="s">
        <v>161</v>
      </c>
      <c r="B3692" s="138"/>
      <c r="C3692" s="188" t="str">
        <f>VLOOKUP(J3531,'TRI-3C'!$B$18:$FH$61,162,FALSE)</f>
        <v/>
      </c>
      <c r="G3692" s="494"/>
      <c r="H3692" s="494"/>
      <c r="I3692" s="494"/>
      <c r="J3692" s="494"/>
    </row>
    <row r="3693" spans="1:10" ht="12.75" customHeight="1">
      <c r="A3693" s="480" t="s">
        <v>163</v>
      </c>
      <c r="B3693" s="481"/>
      <c r="C3693" s="188" t="str">
        <f>VLOOKUP(J3531,'TRI-3C'!$B$18:$FH$61,163,FALSE)</f>
        <v/>
      </c>
      <c r="G3693" s="494"/>
      <c r="H3693" s="494"/>
      <c r="I3693" s="494"/>
      <c r="J3693" s="494"/>
    </row>
    <row r="3694" spans="1:10" ht="12.75" customHeight="1">
      <c r="D3694" s="503" t="s">
        <v>162</v>
      </c>
      <c r="E3694" s="503"/>
      <c r="F3694" s="152">
        <f ca="1">NOW()</f>
        <v>45994.739222569442</v>
      </c>
    </row>
    <row r="3697" spans="2:7" ht="12.75" customHeight="1">
      <c r="G3697" s="112"/>
    </row>
    <row r="3699" spans="2:7" ht="12.75" customHeight="1">
      <c r="B3699" s="495" t="s">
        <v>164</v>
      </c>
      <c r="C3699" s="495"/>
      <c r="F3699" s="116" t="s">
        <v>165</v>
      </c>
      <c r="G3699" s="116" t="s">
        <v>165</v>
      </c>
    </row>
    <row r="3733" spans="1:10" ht="12.75" customHeight="1">
      <c r="A3733" s="111" t="s">
        <v>153</v>
      </c>
      <c r="C3733" t="str">
        <f>IF(VLOOKUP(J3736,NOTAS!$D$14:$P$60,2,FALSE)="","",VLOOKUP(J3736,NOTAS!$D$14:$P$60,2,FALSE))</f>
        <v>PAREDES GUANOLUISA KENDRA ESTEFANIA</v>
      </c>
    </row>
    <row r="3734" spans="1:10" ht="12.75" customHeight="1">
      <c r="A3734" s="111" t="s">
        <v>154</v>
      </c>
      <c r="C3734" t="str">
        <f>NOTAS!$B$14&amp; " "&amp;NOTAS!$B$15</f>
        <v>INICIAL II A</v>
      </c>
      <c r="F3734" s="111"/>
      <c r="G3734" s="116"/>
      <c r="H3734" s="117"/>
      <c r="I3734" s="118"/>
      <c r="J3734" s="117"/>
    </row>
    <row r="3735" spans="1:10" ht="12.75" customHeight="1">
      <c r="A3735" s="111" t="s">
        <v>6</v>
      </c>
      <c r="C3735" t="str">
        <f>NOTAS!$B$18</f>
        <v>2025-2026 MATUTINA</v>
      </c>
      <c r="H3735" s="117"/>
      <c r="I3735" s="118"/>
      <c r="J3735" s="117"/>
    </row>
    <row r="3736" spans="1:10" ht="12.75" customHeight="1" thickBot="1">
      <c r="A3736" s="486" t="s">
        <v>337</v>
      </c>
      <c r="B3736" s="486"/>
      <c r="I3736" s="114" t="s">
        <v>74</v>
      </c>
      <c r="J3736" s="121">
        <v>19</v>
      </c>
    </row>
    <row r="3737" spans="1:10" ht="12.75" customHeight="1">
      <c r="A3737" s="482" t="s">
        <v>155</v>
      </c>
      <c r="B3737" s="483"/>
      <c r="C3737" s="483"/>
      <c r="D3737" s="483"/>
      <c r="E3737" s="483"/>
      <c r="F3737" s="484"/>
      <c r="G3737" s="485" t="s">
        <v>141</v>
      </c>
      <c r="H3737" s="483"/>
      <c r="I3737" s="498" t="s">
        <v>141</v>
      </c>
      <c r="J3737" s="499"/>
    </row>
    <row r="3738" spans="1:10" ht="12.75" customHeight="1">
      <c r="A3738" s="500" t="str">
        <f>IF('TRI-3C'!G$10="","",'TRI-3C'!G$10)</f>
        <v>IDENTIDAD Y AUTONOMÍA</v>
      </c>
      <c r="B3738" s="501"/>
      <c r="C3738" s="501"/>
      <c r="D3738" s="501"/>
      <c r="E3738" s="501"/>
      <c r="F3738" s="502"/>
      <c r="G3738" s="160"/>
      <c r="H3738" s="161"/>
      <c r="I3738" s="162"/>
      <c r="J3738" s="163"/>
    </row>
    <row r="3739" spans="1:10" ht="12.75" customHeight="1">
      <c r="A3739" s="148" t="str">
        <f>IF('TRI-3C'!G$13="","",'TRI-3C'!G$13)</f>
        <v>Comunicar algunos datos de su identidad como: nombres completos, edad, nombres de familiares cercanos, lugar dónde vive.</v>
      </c>
      <c r="B3739" s="158"/>
      <c r="C3739" s="158"/>
      <c r="D3739" s="158"/>
      <c r="E3739" s="158"/>
      <c r="F3739" s="159"/>
      <c r="G3739" s="122" t="str">
        <f>IF(A3739="","",VLOOKUP(J3736,'TRI-3C'!$B$18:$FH$61,6,FALSE))</f>
        <v/>
      </c>
      <c r="H3739" s="150"/>
      <c r="I3739" s="127" t="str">
        <f>IF(G3739="","",G3739)</f>
        <v/>
      </c>
      <c r="J3739" s="126"/>
    </row>
    <row r="3740" spans="1:10" ht="12.75" customHeight="1">
      <c r="A3740" s="11" t="str">
        <f>IF('TRI-3C'!$H$13="","",'TRI-3C'!$H$13)</f>
        <v>Demostrar curiosidad por las características físicas (genitales) que le permiten reconocerse como niño y niña</v>
      </c>
      <c r="B3740" s="156"/>
      <c r="C3740" s="156"/>
      <c r="D3740" s="156"/>
      <c r="E3740" s="156"/>
      <c r="F3740" s="157"/>
      <c r="G3740" s="124" t="str">
        <f>IF(A3740="","",VLOOKUP(J3736,'TRI-3C'!$B$18:$FH$61,7,FALSE))</f>
        <v/>
      </c>
      <c r="I3740" s="125" t="str">
        <f t="shared" ref="I3740:I3756" si="140">IF(G3740="","",G3740)</f>
        <v/>
      </c>
      <c r="J3740" s="128"/>
    </row>
    <row r="3741" spans="1:10" ht="12.75" customHeight="1">
      <c r="A3741" s="148" t="str">
        <f>IF('TRI-3C'!$I$13="","",'TRI-3C'!$I$13)</f>
        <v>Identificar la importancia de usar el cinturón de seguridad para promover el autocuidado y la protección personal.</v>
      </c>
      <c r="B3741" s="149"/>
      <c r="C3741" s="149"/>
      <c r="D3741" s="150"/>
      <c r="E3741" s="150"/>
      <c r="F3741" s="126"/>
      <c r="G3741" s="122" t="str">
        <f>IF(A3741="","",VLOOKUP(J3736,'TRI-3C'!$B$18:$FH$61,8,FALSE))</f>
        <v/>
      </c>
      <c r="H3741" s="150"/>
      <c r="I3741" s="127" t="str">
        <f t="shared" si="140"/>
        <v/>
      </c>
      <c r="J3741" s="126"/>
    </row>
    <row r="3742" spans="1:10" ht="12.75" customHeight="1">
      <c r="A3742" s="147" t="str">
        <f>IF('TRI-3C'!$J$13="","",'TRI-3C'!$J$13)</f>
        <v>Identificar las situaciones de peligro a las que se puede exponer en su entorno inmediato y seguir pautas de comportamiento para evitarlas.</v>
      </c>
      <c r="B3742" s="139"/>
      <c r="C3742" s="139"/>
      <c r="F3742" s="128"/>
      <c r="G3742" s="124" t="str">
        <f>IF(A3742="","",VLOOKUP(J3736,'TRI-3C'!$B$18:$FH$61,9,FALSE))</f>
        <v/>
      </c>
      <c r="I3742" s="125" t="str">
        <f t="shared" si="140"/>
        <v/>
      </c>
      <c r="J3742" s="128"/>
    </row>
    <row r="3743" spans="1:10" ht="12.75" customHeight="1">
      <c r="A3743" s="148" t="str">
        <f>IF('TRI-3C'!$K$13="","",'TRI-3C'!$K$13)</f>
        <v>Identificar sus características físicas y las de las personas de su entorno como parte del proceso de aceptación de sí mismo y de respeto a los demás.</v>
      </c>
      <c r="B3743" s="149"/>
      <c r="C3743" s="149"/>
      <c r="D3743" s="150"/>
      <c r="E3743" s="150"/>
      <c r="F3743" s="126"/>
      <c r="G3743" s="122" t="str">
        <f>IF(A3743="","",VLOOKUP(J3736,'TRI-3C'!$B$18:$FH$61,10,FALSE))</f>
        <v/>
      </c>
      <c r="H3743" s="150"/>
      <c r="I3743" s="127" t="str">
        <f t="shared" si="140"/>
        <v/>
      </c>
      <c r="J3743" s="126"/>
    </row>
    <row r="3744" spans="1:10" ht="12.75" customHeight="1">
      <c r="A3744" s="147" t="str">
        <f>IF('TRI-3C'!$L$13="","",'TRI-3C'!$L$13)</f>
        <v>Identificar y manifestar sus emociones y sentimientos, expresando las causas de los mismos mediante el lenguaje verbal. (D.EIB.10.3.)</v>
      </c>
      <c r="B3744" s="139"/>
      <c r="C3744" s="139"/>
      <c r="F3744" s="128"/>
      <c r="G3744" s="124" t="str">
        <f>IF(A3744="","",VLOOKUP(J3736,'TRI-3C'!$B$18:$FH$61,11,FALSE))</f>
        <v/>
      </c>
      <c r="I3744" s="125" t="str">
        <f t="shared" si="140"/>
        <v/>
      </c>
      <c r="J3744" s="128"/>
    </row>
    <row r="3745" spans="1:10" ht="12.75" customHeight="1">
      <c r="A3745" s="192" t="str">
        <f>IF('TRI-3C'!$M$13="","",'TRI-3C'!$M$13)</f>
        <v>Identificarse como miembro de una familia reconociéndose como parte importante de la misma.</v>
      </c>
      <c r="B3745" s="154"/>
      <c r="C3745" s="154"/>
      <c r="D3745" s="154"/>
      <c r="E3745" s="154"/>
      <c r="F3745" s="155"/>
      <c r="G3745" s="122" t="str">
        <f>IF(A3745="","",VLOOKUP(J3736,'TRI-3C'!$B$18:$FH$61,12,FALSE))</f>
        <v/>
      </c>
      <c r="H3745" s="150"/>
      <c r="I3745" s="127" t="str">
        <f t="shared" si="140"/>
        <v/>
      </c>
      <c r="J3745" s="126"/>
    </row>
    <row r="3746" spans="1:10" ht="12.75" customHeight="1">
      <c r="A3746" s="147" t="str">
        <f>IF('TRI-3C'!$N$13="","",'TRI-3C'!$N$13)</f>
        <v>Practicar con autonomía hábitos de higiene personal como lavarse las manos, los dientes y la cara.</v>
      </c>
      <c r="B3746" s="139"/>
      <c r="C3746" s="139"/>
      <c r="F3746" s="128"/>
      <c r="G3746" s="124" t="str">
        <f>IF(A3746="","",VLOOKUP(J3736,'TRI-3C'!$B$18:$FH$61,13,FALSE))</f>
        <v/>
      </c>
      <c r="I3746" s="125" t="str">
        <f t="shared" si="140"/>
        <v/>
      </c>
      <c r="J3746" s="128"/>
    </row>
    <row r="3747" spans="1:10" ht="12.75" customHeight="1">
      <c r="A3747" s="148" t="str">
        <f>IF('TRI-3C'!$O$13="","",'TRI-3C'!$O$13)</f>
        <v>Practicar hábitos de orden ubicando los objetos en el lugar correspondiente.</v>
      </c>
      <c r="B3747" s="149"/>
      <c r="C3747" s="149"/>
      <c r="D3747" s="150"/>
      <c r="E3747" s="150"/>
      <c r="F3747" s="126"/>
      <c r="G3747" s="122" t="str">
        <f>IF(A3747="","",VLOOKUP(J3736,'TRI-3C'!$B$18:$FH$61,14,FALSE))</f>
        <v/>
      </c>
      <c r="H3747" s="150"/>
      <c r="I3747" s="127" t="str">
        <f t="shared" si="140"/>
        <v/>
      </c>
      <c r="J3747" s="126"/>
    </row>
    <row r="3748" spans="1:10" ht="12.75" customHeight="1">
      <c r="A3748" s="147" t="str">
        <f>IF('TRI-3C'!$P$13="","",'TRI-3C'!$P$13)</f>
        <v>Practicar las acciones a seguir en situaciones de riesgo como: temblores, incendios, entre otros, determinadas en el plan de contingencia institucional.</v>
      </c>
      <c r="B3748" s="139"/>
      <c r="C3748" s="139"/>
      <c r="F3748" s="128"/>
      <c r="G3748" s="124" t="str">
        <f>IF(A3748="","",VLOOKUP(J3736,'TRI-3C'!$B$18:$FH$61,15,FALSE))</f>
        <v/>
      </c>
      <c r="I3748" s="125" t="str">
        <f t="shared" si="140"/>
        <v/>
      </c>
      <c r="J3748" s="128"/>
    </row>
    <row r="3749" spans="1:10" ht="12.75" customHeight="1">
      <c r="A3749" s="148" t="str">
        <f>IF('TRI-3C'!$Q$13="","",'TRI-3C'!$Q$13)</f>
        <v>Practicar normas de seguridad para evitar accidentes a los que se puede exponer en su entorno inmediato.</v>
      </c>
      <c r="B3749" s="158"/>
      <c r="C3749" s="158"/>
      <c r="D3749" s="158"/>
      <c r="E3749" s="158"/>
      <c r="F3749" s="159"/>
      <c r="G3749" s="122" t="str">
        <f>IF(A3749="","",VLOOKUP(J3736,'TRI-3C'!$B$18:$FH$61,16,FALSE))</f>
        <v/>
      </c>
      <c r="H3749" s="150"/>
      <c r="I3749" s="127" t="str">
        <f t="shared" si="140"/>
        <v/>
      </c>
      <c r="J3749" s="126"/>
    </row>
    <row r="3750" spans="1:10" ht="12.75" customHeight="1">
      <c r="A3750" s="11" t="str">
        <f>IF('TRI-3C'!$R$13="","",'TRI-3C'!$R$13)</f>
        <v>Realiza independientemente normas de aseo al ir al baño.</v>
      </c>
      <c r="B3750" s="156"/>
      <c r="C3750" s="156"/>
      <c r="D3750" s="156"/>
      <c r="E3750" s="156"/>
      <c r="F3750" s="157"/>
      <c r="G3750" s="124" t="str">
        <f>IF(A3750="","",VLOOKUP(J3736,'TRI-3C'!$B$18:$FH$61,17,FALSE))</f>
        <v/>
      </c>
      <c r="I3750" s="125" t="str">
        <f t="shared" si="140"/>
        <v/>
      </c>
      <c r="J3750" s="128"/>
    </row>
    <row r="3751" spans="1:10" ht="12.75" customHeight="1">
      <c r="A3751" s="148" t="str">
        <f>IF('TRI-3C'!$S$13="","",'TRI-3C'!$S$13)</f>
        <v>Reconocer la importancia del uso del casco y demás indumentaria de pro tección para protegerse de lesiones en actividades que requieran su uso</v>
      </c>
      <c r="B3751" s="149"/>
      <c r="C3751" s="149"/>
      <c r="D3751" s="150"/>
      <c r="E3751" s="150"/>
      <c r="F3751" s="126"/>
      <c r="G3751" s="122" t="str">
        <f>IF(A3751="","",VLOOKUP(J3736,'TRI-3C'!$B$18:$FH$61,18,FALSE))</f>
        <v/>
      </c>
      <c r="H3751" s="150"/>
      <c r="I3751" s="127" t="str">
        <f t="shared" si="140"/>
        <v/>
      </c>
      <c r="J3751" s="126"/>
    </row>
    <row r="3752" spans="1:10" ht="12.75" customHeight="1">
      <c r="A3752" s="147" t="str">
        <f>IF('TRI-3C'!$T$13="","",'TRI-3C'!$T$13)</f>
        <v>Reconocer situaciones problémicas en las actividades escolares para solucionarlas de forma creativa y con autonomía.</v>
      </c>
      <c r="B3752" s="139"/>
      <c r="C3752" s="139"/>
      <c r="F3752" s="128"/>
      <c r="G3752" s="124" t="str">
        <f>IF(A3752="","",VLOOKUP(J3736,'TRI-3C'!$B$18:$FH$61,19,FALSE))</f>
        <v/>
      </c>
      <c r="I3752" s="125" t="str">
        <f t="shared" si="140"/>
        <v/>
      </c>
      <c r="J3752" s="128"/>
    </row>
    <row r="3753" spans="1:10" ht="12.75" customHeight="1">
      <c r="A3753" s="148" t="str">
        <f>IF('TRI-3C'!$U$13="","",'TRI-3C'!$U$13)</f>
        <v>Seleccionar las prendas de vestir de acuerdo al estado climático (prendas para el frío / prendas para el calor).</v>
      </c>
      <c r="B3753" s="149"/>
      <c r="C3753" s="149"/>
      <c r="D3753" s="150"/>
      <c r="E3753" s="150"/>
      <c r="F3753" s="126"/>
      <c r="G3753" s="122" t="str">
        <f>IF(A3753="","",VLOOKUP(J3736,'TRI-3C'!$B$18:$FH$61,20,FALSE))</f>
        <v/>
      </c>
      <c r="H3753" s="150"/>
      <c r="I3753" s="127" t="str">
        <f t="shared" si="140"/>
        <v/>
      </c>
      <c r="J3753" s="126"/>
    </row>
    <row r="3754" spans="1:10" ht="12.75" customHeight="1">
      <c r="A3754" s="147" t="str">
        <f>IF('TRI-3C'!$V$13="","",'TRI-3C'!$V$13)</f>
        <v>Tomar decisiones con respecto a la elección de actividades, vestuario entre otros, en función de sus gustos y preferencias, argumentando las mismas.</v>
      </c>
      <c r="B3754" s="139"/>
      <c r="C3754" s="139"/>
      <c r="F3754" s="128"/>
      <c r="G3754" s="124" t="str">
        <f>IF(A3754="","",VLOOKUP(J3736,'TRI-3C'!$B$18:$FH$61,21,FALSE))</f>
        <v/>
      </c>
      <c r="I3754" s="125" t="str">
        <f t="shared" si="140"/>
        <v/>
      </c>
      <c r="J3754" s="128"/>
    </row>
    <row r="3755" spans="1:10" ht="12.75" customHeight="1">
      <c r="A3755" s="192" t="str">
        <f>IF('TRI-3C'!$W$13="","",'TRI-3C'!$W$13)</f>
        <v>Utilizar la cuchara, tenedor y el vaso cuando se alimenta de manera autónoma.</v>
      </c>
      <c r="B3755" s="154"/>
      <c r="C3755" s="154"/>
      <c r="D3755" s="154"/>
      <c r="E3755" s="154"/>
      <c r="F3755" s="155"/>
      <c r="G3755" s="122" t="str">
        <f>IF(A3755="","",VLOOKUP(J3736,'TRI-3C'!$B$18:$FH$61,22,FALSE))</f>
        <v/>
      </c>
      <c r="H3755" s="150"/>
      <c r="I3755" s="127" t="str">
        <f t="shared" si="140"/>
        <v/>
      </c>
      <c r="J3755" s="126"/>
    </row>
    <row r="3756" spans="1:10" ht="12.75" customHeight="1">
      <c r="A3756" s="147" t="str">
        <f>IF('TRI-3C'!$X$13="","",'TRI-3C'!$X$13)</f>
        <v>Vestirse y desvestirse de manera independiente con prendas de vestir sencillas. (D.EIB.10.5)</v>
      </c>
      <c r="B3756" s="139"/>
      <c r="C3756" s="139"/>
      <c r="F3756" s="128"/>
      <c r="G3756" s="124" t="str">
        <f>IF(A3756="","",VLOOKUP(J3736,'TRI-3C'!$B$18:$FH$61,23,FALSE))</f>
        <v/>
      </c>
      <c r="I3756" s="125" t="str">
        <f t="shared" si="140"/>
        <v/>
      </c>
      <c r="J3756" s="128"/>
    </row>
    <row r="3757" spans="1:10" ht="12.75" customHeight="1">
      <c r="A3757" s="165" t="str">
        <f>'BI-1T'!$A$8</f>
        <v>CONVIVENCIA</v>
      </c>
      <c r="B3757" s="149"/>
      <c r="C3757" s="149"/>
      <c r="D3757" s="150"/>
      <c r="E3757" s="150"/>
      <c r="F3757" s="126"/>
      <c r="G3757" s="122" t="str">
        <f>IF(A3757="","",VLOOKUP(J3736,'TRI-3C'!$B$18:$FH$61,24,FALSE))</f>
        <v/>
      </c>
      <c r="H3757" s="150"/>
      <c r="I3757" s="127"/>
      <c r="J3757" s="126"/>
    </row>
    <row r="3758" spans="1:10" ht="12.75" customHeight="1">
      <c r="A3758" s="147" t="str">
        <f>IF('TRI-3C'!$Z$13="","",'TRI-3C'!$Z$13)</f>
        <v>Apoyar y motivar a otras personas a participar en actividades grupales, particularmente a quienes muestran dificultades al hacerlo</v>
      </c>
      <c r="B3758" s="139"/>
      <c r="C3758" s="139"/>
      <c r="F3758" s="128"/>
      <c r="G3758" s="124" t="str">
        <f>IF(A3758="","",VLOOKUP(J3736,'TRI-3C'!$B$18:$FH$61,25,FALSE))</f>
        <v/>
      </c>
      <c r="I3758" s="125" t="str">
        <f t="shared" ref="I3758:I3772" si="141">IF(G3758="","",G3758)</f>
        <v/>
      </c>
      <c r="J3758" s="128"/>
    </row>
    <row r="3759" spans="1:10" ht="12.75" customHeight="1">
      <c r="A3759" s="148" t="str">
        <f>IF('TRI-3C'!$AA$13="","",'TRI-3C'!$AA$13)</f>
        <v>Asumir y respetar normas de convivencia en la institución de educación inicial y en el hogar acordadas con el adulto. (D.EIB.10.15.)</v>
      </c>
      <c r="B3759" s="158"/>
      <c r="C3759" s="158"/>
      <c r="D3759" s="158"/>
      <c r="E3759" s="158"/>
      <c r="F3759" s="159"/>
      <c r="G3759" s="122" t="str">
        <f>IF(A3759="","",VLOOKUP(J3736,'TRI-3C'!$B$18:$FH$61,26,FALSE))</f>
        <v/>
      </c>
      <c r="H3759" s="150"/>
      <c r="I3759" s="127" t="str">
        <f t="shared" si="141"/>
        <v/>
      </c>
      <c r="J3759" s="126"/>
    </row>
    <row r="3760" spans="1:10" ht="12.75" customHeight="1">
      <c r="A3760" s="11" t="str">
        <f>IF('TRI-3C'!$AB$13="","",'TRI-3C'!$AB$13)</f>
        <v>Colaborar en actividades que se desarrollan con otros niños y adultos de su entorno.</v>
      </c>
      <c r="B3760" s="156"/>
      <c r="C3760" s="156"/>
      <c r="D3760" s="156"/>
      <c r="E3760" s="156"/>
      <c r="F3760" s="157"/>
      <c r="G3760" s="124" t="str">
        <f>IF(A3760="","",VLOOKUP(J3736,'TRI-3C'!$B$18:$FH$61,27,FALSE))</f>
        <v/>
      </c>
      <c r="I3760" s="125" t="str">
        <f t="shared" si="141"/>
        <v/>
      </c>
      <c r="J3760" s="128"/>
    </row>
    <row r="3761" spans="1:10" ht="12.75" customHeight="1">
      <c r="A3761" s="148" t="str">
        <f>IF('TRI-3C'!$AC$13="","",'TRI-3C'!$AC$13)</f>
        <v>Demostrar actitudes de solidaridad ante situaciones de necesidad de sus compañeros y adultos de su entorno</v>
      </c>
      <c r="B3761" s="149"/>
      <c r="C3761" s="149"/>
      <c r="D3761" s="150"/>
      <c r="E3761" s="150"/>
      <c r="F3761" s="126"/>
      <c r="G3761" s="122" t="str">
        <f>IF(A3761="","",VLOOKUP(J3736,'TRI-3C'!$B$18:$FH$61,28,FALSE))</f>
        <v/>
      </c>
      <c r="H3761" s="150"/>
      <c r="I3761" s="127" t="str">
        <f t="shared" si="141"/>
        <v/>
      </c>
      <c r="J3761" s="126"/>
    </row>
    <row r="3762" spans="1:10" ht="12.75" customHeight="1">
      <c r="A376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762" s="139"/>
      <c r="C3762" s="139"/>
      <c r="F3762" s="128"/>
      <c r="G3762" s="124" t="str">
        <f>IF(A3762="","",VLOOKUP(J3736,'TRI-3C'!$B$18:$FH$61,29,FALSE))</f>
        <v/>
      </c>
      <c r="I3762" s="125" t="str">
        <f t="shared" si="141"/>
        <v/>
      </c>
      <c r="J3762" s="128"/>
    </row>
    <row r="3763" spans="1:10" ht="12.75" customHeight="1">
      <c r="A3763" s="148" t="str">
        <f>IF('TRI-3C'!$AE$13="","",'TRI-3C'!$AE$13)</f>
        <v>Demostrar preferencia de jugar la mayor parte del tiempo con un amigo estableciendo niveles de empatías más estables.</v>
      </c>
      <c r="B3763" s="149"/>
      <c r="C3763" s="149"/>
      <c r="D3763" s="150"/>
      <c r="E3763" s="150"/>
      <c r="F3763" s="126"/>
      <c r="G3763" s="122" t="str">
        <f>IF(A3763="","",VLOOKUP(J3736,'TRI-3C'!$B$18:$FH$61,30,FALSE))</f>
        <v/>
      </c>
      <c r="H3763" s="150"/>
      <c r="I3763" s="127" t="str">
        <f t="shared" si="141"/>
        <v/>
      </c>
      <c r="J3763" s="126"/>
    </row>
    <row r="3764" spans="1:10" ht="12.75" customHeight="1">
      <c r="A3764" s="147" t="str">
        <f>IF('TRI-3C'!$AF$13="","",'TRI-3C'!$AF$13)</f>
        <v>Demostrar sensibilidad ante deseos, emociones y sentimientos de otras personas.</v>
      </c>
      <c r="B3764" s="139"/>
      <c r="C3764" s="139"/>
      <c r="F3764" s="128"/>
      <c r="G3764" s="124" t="str">
        <f>IF(A3764="","",VLOOKUP(J3736,'TRI-3C'!$B$18:$FH$61,31,FALSE))</f>
        <v/>
      </c>
      <c r="I3764" s="125" t="str">
        <f t="shared" si="141"/>
        <v/>
      </c>
      <c r="J3764" s="128"/>
    </row>
    <row r="3765" spans="1:10" ht="12.75" customHeight="1">
      <c r="A3765" s="192" t="str">
        <f>IF('TRI-3C'!$AG$13="","",'TRI-3C'!$AG$13)</f>
        <v>Desarrollar la capacidad de esperar para obtener una recompensa mayor en el futuro.</v>
      </c>
      <c r="B3765" s="154"/>
      <c r="C3765" s="154"/>
      <c r="D3765" s="154"/>
      <c r="E3765" s="154"/>
      <c r="F3765" s="155"/>
      <c r="G3765" s="122" t="str">
        <f>IF(A3765="","",VLOOKUP(J3736,'TRI-3C'!$B$18:$FH$61,32,FALSE))</f>
        <v/>
      </c>
      <c r="H3765" s="150"/>
      <c r="I3765" s="127" t="str">
        <f t="shared" si="141"/>
        <v/>
      </c>
      <c r="J3765" s="126"/>
    </row>
    <row r="3766" spans="1:10" ht="12.75" customHeight="1">
      <c r="A3766" s="147" t="str">
        <f>IF('TRI-3C'!$AH$13="","",'TRI-3C'!$AH$13)</f>
        <v>Identificar instituciones y profesiones que brindan servicios a la comunidad y los roles que ellos cumplen.</v>
      </c>
      <c r="B3766" s="139"/>
      <c r="C3766" s="139"/>
      <c r="F3766" s="128"/>
      <c r="G3766" s="124" t="str">
        <f>IF(A3766="","",VLOOKUP(J3736,'TRI-3C'!$B$18:$FH$61,33,FALSE))</f>
        <v/>
      </c>
      <c r="I3766" s="125" t="str">
        <f t="shared" si="141"/>
        <v/>
      </c>
      <c r="J3766" s="128"/>
    </row>
    <row r="3767" spans="1:10" ht="12.75" customHeight="1">
      <c r="A3767" s="148" t="str">
        <f>IF('TRI-3C'!$AI$13="","",'TRI-3C'!$AI$13)</f>
        <v>Identificar las profesiones, oficios y ocupaciones que cumplen los miembros de su familia.</v>
      </c>
      <c r="B3767" s="149"/>
      <c r="C3767" s="149"/>
      <c r="D3767" s="150"/>
      <c r="E3767" s="150"/>
      <c r="F3767" s="126"/>
      <c r="G3767" s="122" t="str">
        <f>IF(A3767="","",VLOOKUP(J3736,'TRI-3C'!$B$18:$FH$61,34,FALSE))</f>
        <v/>
      </c>
      <c r="H3767" s="150"/>
      <c r="I3767" s="127" t="str">
        <f t="shared" si="141"/>
        <v/>
      </c>
      <c r="J3767" s="126"/>
    </row>
    <row r="3768" spans="1:10" ht="12.75" customHeight="1">
      <c r="A3768" s="147" t="str">
        <f>IF('TRI-3C'!$AJ$13="","",'TRI-3C'!$AJ$13)</f>
        <v>Incrementar su campo de interrelación con otras personas a más del grupo familiar y escolar interactuando con mayor facilidad.</v>
      </c>
      <c r="B3768" s="139"/>
      <c r="C3768" s="139"/>
      <c r="F3768" s="128"/>
      <c r="G3768" s="124" t="str">
        <f>IF(A3768="","",VLOOKUP(J3736,'TRI-3C'!$B$18:$FH$61,35,FALSE))</f>
        <v/>
      </c>
      <c r="I3768" s="125" t="str">
        <f t="shared" si="141"/>
        <v/>
      </c>
      <c r="J3768" s="128"/>
    </row>
    <row r="3769" spans="1:10" ht="12.75" customHeight="1">
      <c r="A376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3769" s="158"/>
      <c r="C3769" s="158"/>
      <c r="D3769" s="158"/>
      <c r="E3769" s="158"/>
      <c r="F3769" s="159"/>
      <c r="G3769" s="122" t="str">
        <f>IF(A3769="","",VLOOKUP(J3736,'TRI-3C'!$B$18:$FH$61,36,FALSE))</f>
        <v/>
      </c>
      <c r="H3769" s="150"/>
      <c r="I3769" s="127" t="str">
        <f t="shared" si="141"/>
        <v/>
      </c>
      <c r="J3769" s="126"/>
    </row>
    <row r="3770" spans="1:10" ht="12.75" customHeight="1">
      <c r="A3770" s="11" t="str">
        <f>IF('TRI-3C'!$AL$13="","",'TRI-3C'!$AL$13)</f>
        <v>Participar juegos grupales siguiendo las reglas y asumiendo roles que le permitan mantener un ambiente armónico con sus pares. (D.EIB.10.11.)</v>
      </c>
      <c r="B3770" s="156"/>
      <c r="C3770" s="156"/>
      <c r="D3770" s="156"/>
      <c r="E3770" s="156"/>
      <c r="F3770" s="157"/>
      <c r="G3770" s="124" t="str">
        <f>IF(A3770="","",VLOOKUP(J3736,'TRI-3C'!$B$18:$FH$61,37,FALSE))</f>
        <v/>
      </c>
      <c r="I3770" s="125" t="str">
        <f t="shared" si="141"/>
        <v/>
      </c>
      <c r="J3770" s="128"/>
    </row>
    <row r="3771" spans="1:10" ht="12.75" customHeight="1">
      <c r="A3771" s="148" t="str">
        <f>IF('TRI-3C'!$AM$13="","",'TRI-3C'!$AM$13)</f>
        <v>Practicar la costumbre de ahorrar para ocasiones y casos especiales</v>
      </c>
      <c r="B3771" s="149"/>
      <c r="C3771" s="149"/>
      <c r="D3771" s="150"/>
      <c r="E3771" s="150"/>
      <c r="F3771" s="126"/>
      <c r="G3771" s="122" t="str">
        <f>IF(A3771="","",VLOOKUP(J3736,'TRI-3C'!$B$18:$FH$61,38,FALSE))</f>
        <v/>
      </c>
      <c r="H3771" s="150"/>
      <c r="I3771" s="127" t="str">
        <f t="shared" si="141"/>
        <v/>
      </c>
      <c r="J3771" s="126"/>
    </row>
    <row r="3772" spans="1:10" ht="12.75" customHeight="1">
      <c r="A377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3772" s="139"/>
      <c r="C3772" s="139"/>
      <c r="F3772" s="128"/>
      <c r="G3772" s="124" t="str">
        <f>IF(A3772="","",VLOOKUP(J3736,'TRI-3C'!$B$18:$FH$61,39,FALSE))</f>
        <v/>
      </c>
      <c r="I3772" s="125" t="str">
        <f t="shared" si="141"/>
        <v/>
      </c>
      <c r="J3772" s="128"/>
    </row>
    <row r="3773" spans="1:10" ht="12.75" customHeight="1">
      <c r="A3773" s="165" t="str">
        <f>'BI-1T'!$A$9</f>
        <v>RELACIONES CON EL MEDIO NATURAL Y CULTURAL</v>
      </c>
      <c r="B3773" s="149"/>
      <c r="C3773" s="149"/>
      <c r="D3773" s="150"/>
      <c r="E3773" s="150"/>
      <c r="F3773" s="126"/>
      <c r="G3773" s="122" t="str">
        <f>IF(A3773="","",VLOOKUP(J3736,'TRI-3C'!$B$18:$FH$61,40,FALSE))</f>
        <v/>
      </c>
      <c r="H3773" s="150"/>
      <c r="I3773" s="127"/>
      <c r="J3773" s="126"/>
    </row>
    <row r="3774" spans="1:10" ht="12.75" customHeight="1">
      <c r="A377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3774" s="139"/>
      <c r="C3774" s="139"/>
      <c r="F3774" s="128"/>
      <c r="G3774" s="124" t="str">
        <f>IF(A3774="","",VLOOKUP(J3736,'TRI-3C'!$B$18:$FH$61,41,FALSE))</f>
        <v/>
      </c>
      <c r="I3774" s="125" t="str">
        <f t="shared" ref="I3774:I3793" si="142">IF(G3774="","",G3774)</f>
        <v/>
      </c>
      <c r="J3774" s="128"/>
    </row>
    <row r="3775" spans="1:10" ht="12.75" customHeight="1">
      <c r="A3775" s="192" t="str">
        <f>IF('TRI-3C'!$AQ$13="","",'TRI-3C'!$AQ$13)</f>
        <v>Construir conexiones emocionales con su contexto natural (plantas, animales, agua, tierra, aire) y social.</v>
      </c>
      <c r="B3775" s="154"/>
      <c r="C3775" s="154"/>
      <c r="D3775" s="154"/>
      <c r="E3775" s="154"/>
      <c r="F3775" s="155"/>
      <c r="G3775" s="122" t="str">
        <f>IF(A3775="","",VLOOKUP(J3736,'TRI-3C'!$B$18:$FH$61,42,FALSE))</f>
        <v/>
      </c>
      <c r="H3775" s="150"/>
      <c r="I3775" s="127" t="str">
        <f t="shared" si="142"/>
        <v/>
      </c>
      <c r="J3775" s="126"/>
    </row>
    <row r="3776" spans="1:10" ht="12.75" customHeight="1">
      <c r="A3776" s="147" t="str">
        <f>IF('TRI-3C'!$AR$13="","",'TRI-3C'!$AR$13)</f>
        <v>dentificar en las actividades diarias oportunidades para aprovechar los recursos y reducir los residuos para proteger el entorno natural</v>
      </c>
      <c r="B3776" s="139"/>
      <c r="C3776" s="139"/>
      <c r="F3776" s="128"/>
      <c r="G3776" s="124" t="str">
        <f>IF(A3776="","",VLOOKUP(J3736,'TRI-3C'!$B$18:$FH$61,43,FALSE))</f>
        <v/>
      </c>
      <c r="I3776" s="125" t="str">
        <f t="shared" si="142"/>
        <v/>
      </c>
      <c r="J3776" s="128"/>
    </row>
    <row r="3777" spans="1:10" ht="12.75" customHeight="1">
      <c r="A3777" s="148" t="str">
        <f>IF('TRI-3C'!$AS$13="","",'TRI-3C'!$AS$13)</f>
        <v>Diferenciar entre alimentos nutritivos y no nutritivos identificando los beneficios de una alimentación sana y saludable.</v>
      </c>
      <c r="B3777" s="149"/>
      <c r="C3777" s="149"/>
      <c r="D3777" s="150"/>
      <c r="E3777" s="150"/>
      <c r="F3777" s="126"/>
      <c r="G3777" s="122" t="str">
        <f>IF(A3777="","",VLOOKUP(J3736,'TRI-3C'!$B$18:$FH$61,44,FALSE))</f>
        <v/>
      </c>
      <c r="H3777" s="150"/>
      <c r="I3777" s="127" t="str">
        <f t="shared" si="142"/>
        <v/>
      </c>
      <c r="J3777" s="126"/>
    </row>
    <row r="3778" spans="1:10" ht="12.75" customHeight="1">
      <c r="A3778" s="147" t="str">
        <f>IF('TRI-3C'!$AT$13="","",'TRI-3C'!$AT$13)</f>
        <v>Diferenciar entre lo que le pertenece, lo que pertenece a los demás y lo que pertenece al grupo o comunidad.</v>
      </c>
      <c r="B3778" s="139"/>
      <c r="C3778" s="139"/>
      <c r="F3778" s="128"/>
      <c r="G3778" s="124" t="str">
        <f>IF(A3778="","",VLOOKUP(J3736,'TRI-3C'!$B$18:$FH$61,45,FALSE))</f>
        <v/>
      </c>
      <c r="I3778" s="125" t="str">
        <f t="shared" si="142"/>
        <v/>
      </c>
      <c r="J3778" s="128"/>
    </row>
    <row r="3779" spans="1:10" ht="12.75" customHeight="1">
      <c r="A3779" s="148" t="str">
        <f>IF('TRI-3C'!$AU$13="","",'TRI-3C'!$AU$13)</f>
        <v>Diferenciar los seres vivos y elementos no vivos de su entorno explorando su mundo natural.</v>
      </c>
      <c r="B3779" s="158"/>
      <c r="C3779" s="158"/>
      <c r="D3779" s="158"/>
      <c r="E3779" s="158"/>
      <c r="F3779" s="159"/>
      <c r="G3779" s="122" t="str">
        <f>IF(A3779="","",VLOOKUP(J3736,'TRI-3C'!$B$18:$FH$61,46,FALSE))</f>
        <v/>
      </c>
      <c r="H3779" s="150"/>
      <c r="I3779" s="127" t="str">
        <f t="shared" si="142"/>
        <v/>
      </c>
      <c r="J3779" s="126"/>
    </row>
    <row r="3780" spans="1:10" ht="12.75" customHeight="1">
      <c r="A3780" s="11" t="str">
        <f>IF('TRI-3C'!$AV$13="","",'TRI-3C'!$AV$13)</f>
        <v>Establecer comparaciones entre los elementos del entorno a través de la discriminación sensorial.</v>
      </c>
      <c r="B3780" s="156"/>
      <c r="C3780" s="156"/>
      <c r="D3780" s="156"/>
      <c r="E3780" s="156"/>
      <c r="F3780" s="157"/>
      <c r="G3780" s="124" t="str">
        <f>IF(A3780="","",VLOOKUP(J3736,'TRI-3C'!$B$18:$FH$61,47,FALSE))</f>
        <v/>
      </c>
      <c r="I3780" s="125" t="str">
        <f t="shared" si="142"/>
        <v/>
      </c>
      <c r="J3780" s="128"/>
    </row>
    <row r="3781" spans="1:10" ht="12.75" customHeight="1">
      <c r="A3781" s="148" t="str">
        <f>IF('TRI-3C'!$AW$13="","",'TRI-3C'!$AW$13)</f>
        <v>Explorar e identificar los diferentes elementos y fenómenos del entorno natural mediante procesos que propicien la indagación.</v>
      </c>
      <c r="B3781" s="149"/>
      <c r="C3781" s="149"/>
      <c r="D3781" s="150"/>
      <c r="E3781" s="150"/>
      <c r="F3781" s="126"/>
      <c r="G3781" s="122" t="str">
        <f>IF(A3781="","",VLOOKUP(J3736,'TRI-3C'!$B$18:$FH$61,48,FALSE))</f>
        <v/>
      </c>
      <c r="H3781" s="150"/>
      <c r="I3781" s="127" t="str">
        <f t="shared" si="142"/>
        <v/>
      </c>
      <c r="J3781" s="126"/>
    </row>
    <row r="3782" spans="1:10" ht="12.75" customHeight="1">
      <c r="A3782" s="147" t="str">
        <f>IF('TRI-3C'!$AX$13="","",'TRI-3C'!$AX$13)</f>
        <v>Identificar características de las plantas por su utilidad, estableciendo diferencias entre ellas.</v>
      </c>
      <c r="B3782" s="139"/>
      <c r="C3782" s="139"/>
      <c r="F3782" s="128"/>
      <c r="G3782" s="124" t="str">
        <f>IF(A3782="","",VLOOKUP(J3736,'TRI-3C'!$B$18:$FH$61,49,FALSE))</f>
        <v/>
      </c>
      <c r="I3782" s="125" t="str">
        <f t="shared" si="142"/>
        <v/>
      </c>
      <c r="J3782" s="128"/>
    </row>
    <row r="3783" spans="1:10" ht="12.75" customHeight="1">
      <c r="A3783" s="148" t="str">
        <f>IF('TRI-3C'!$AY$13="","",'TRI-3C'!$AY$13)</f>
        <v>Identificar las características de los animales domésticos y silvestres estableciendo las diferencias entre ellos.</v>
      </c>
      <c r="B3783" s="149"/>
      <c r="C3783" s="149"/>
      <c r="D3783" s="150"/>
      <c r="E3783" s="150"/>
      <c r="F3783" s="126"/>
      <c r="G3783" s="122" t="str">
        <f>IF(A3783="","",VLOOKUP(J3736,'TRI-3C'!$B$18:$FH$61,50,FALSE))</f>
        <v/>
      </c>
      <c r="H3783" s="150"/>
      <c r="I3783" s="127" t="str">
        <f t="shared" si="142"/>
        <v/>
      </c>
      <c r="J3783" s="126"/>
    </row>
    <row r="3784" spans="1:10" ht="12.75" customHeight="1">
      <c r="A3784" s="147" t="str">
        <f>IF('TRI-3C'!$AZ$13="","",'TRI-3C'!$AZ$13)</f>
        <v>Identificar las características del mar y reconocerlo como una parte integral del territorio nacional</v>
      </c>
      <c r="B3784" s="139"/>
      <c r="C3784" s="139"/>
      <c r="F3784" s="128"/>
      <c r="G3784" s="124" t="str">
        <f>IF(A3784="","",VLOOKUP(J3736,'TRI-3C'!$B$18:$FH$61,51,FALSE))</f>
        <v/>
      </c>
      <c r="I3784" s="125" t="str">
        <f t="shared" si="142"/>
        <v/>
      </c>
      <c r="J3784" s="128"/>
    </row>
    <row r="3785" spans="1:10" ht="12.75" customHeight="1">
      <c r="A3785" s="192" t="str">
        <f>IF('TRI-3C'!$BA$13="","",'TRI-3C'!$BA$13)</f>
        <v>Identificar prácticas socioculturales de su localidad demostrando curiosidad ante sus tradiciones.</v>
      </c>
      <c r="B3785" s="154"/>
      <c r="C3785" s="154"/>
      <c r="D3785" s="154"/>
      <c r="E3785" s="154"/>
      <c r="F3785" s="155"/>
      <c r="G3785" s="122" t="str">
        <f>IF(A3785="","",VLOOKUP(J3736,'TRI-3C'!$B$18:$FH$61,52,FALSE))</f>
        <v/>
      </c>
      <c r="H3785" s="150"/>
      <c r="I3785" s="127" t="str">
        <f t="shared" si="142"/>
        <v/>
      </c>
      <c r="J3785" s="126"/>
    </row>
    <row r="3786" spans="1:10" ht="12.75" customHeight="1">
      <c r="A3786" s="147" t="str">
        <f>IF('TRI-3C'!$BB$13="","",'TRI-3C'!$BB$13)</f>
        <v>Observar el proceso del ciclo vital de las plantas mediante actividades de experimentación.</v>
      </c>
      <c r="B3786" s="139"/>
      <c r="C3786" s="139"/>
      <c r="F3786" s="128"/>
      <c r="G3786" s="124" t="str">
        <f>IF(A3786="","",VLOOKUP(J3736,'TRI-3C'!$B$18:$FH$61,53,FALSE))</f>
        <v/>
      </c>
      <c r="I3786" s="125" t="str">
        <f t="shared" si="142"/>
        <v/>
      </c>
      <c r="J3786" s="128"/>
    </row>
    <row r="3787" spans="1:10" ht="12.75" customHeight="1">
      <c r="A3787" s="148" t="str">
        <f>IF('TRI-3C'!$BC$13="","",'TRI-3C'!$BC$13)</f>
        <v>Participar en actividades lúdicas para identificar prácticas de movilidad que ayudan a cuidar el planeta</v>
      </c>
      <c r="B3787" s="149"/>
      <c r="C3787" s="149"/>
      <c r="D3787" s="150"/>
      <c r="E3787" s="150"/>
      <c r="F3787" s="126"/>
      <c r="G3787" s="122" t="str">
        <f>IF(A3787="","",VLOOKUP(J3736,'TRI-3C'!$B$18:$FH$61,54,FALSE))</f>
        <v/>
      </c>
      <c r="H3787" s="150"/>
      <c r="I3787" s="127" t="str">
        <f t="shared" si="142"/>
        <v/>
      </c>
      <c r="J3787" s="126"/>
    </row>
    <row r="3788" spans="1:10" ht="12.75" customHeight="1">
      <c r="A3788" s="147" t="str">
        <f>IF('TRI-3C'!$BD$13="","",'TRI-3C'!$BD$13)</f>
        <v>Participar en algunas prácticas tradicionales de su entorno disfrutando y respetando las diferentes manifestaciones culturales</v>
      </c>
      <c r="B3788" s="139"/>
      <c r="C3788" s="139"/>
      <c r="F3788" s="128"/>
      <c r="G3788" s="124" t="str">
        <f>IF(A3788="","",VLOOKUP(J3736,'TRI-3C'!$B$18:$FH$61,55,FALSE))</f>
        <v/>
      </c>
      <c r="I3788" s="125" t="str">
        <f t="shared" si="142"/>
        <v/>
      </c>
      <c r="J3788" s="128"/>
    </row>
    <row r="3789" spans="1:10" ht="12.75" customHeight="1">
      <c r="A3789" s="148" t="str">
        <f>IF('TRI-3C'!$BE$13="","",'TRI-3C'!$BE$13)</f>
        <v>Practicar hábitos de cuidado y conservación del medio ambiente que eviten la contaminación del aire, suelo y agua. (D.EIB.10.19.)</v>
      </c>
      <c r="B3789" s="158"/>
      <c r="C3789" s="158"/>
      <c r="D3789" s="158"/>
      <c r="E3789" s="158"/>
      <c r="F3789" s="159"/>
      <c r="G3789" s="122" t="str">
        <f>IF(A3789="","",VLOOKUP(J3736,'TRI-3C'!$B$18:$FH$61,56,FALSE))</f>
        <v/>
      </c>
      <c r="H3789" s="150"/>
      <c r="I3789" s="127" t="str">
        <f t="shared" si="142"/>
        <v/>
      </c>
      <c r="J3789" s="126"/>
    </row>
    <row r="3790" spans="1:10" ht="12.75" customHeight="1">
      <c r="A3790" s="11" t="str">
        <f>IF('TRI-3C'!$BF$13="","",'TRI-3C'!$BF$13)</f>
        <v>Realizar acciones de cuidado y protección de plantas y animales de su entorno erradicando actitudes de maltrato.</v>
      </c>
      <c r="B3790" s="156"/>
      <c r="C3790" s="156"/>
      <c r="D3790" s="156"/>
      <c r="E3790" s="156"/>
      <c r="F3790" s="157"/>
      <c r="G3790" s="124" t="str">
        <f>IF(A3790="","",VLOOKUP(J3736,'TRI-3C'!$B$18:$FH$61,57,FALSE))</f>
        <v/>
      </c>
      <c r="I3790" s="125" t="str">
        <f t="shared" si="142"/>
        <v/>
      </c>
      <c r="J3790" s="128"/>
    </row>
    <row r="3791" spans="1:10" ht="12.75" customHeight="1">
      <c r="A3791" s="148" t="str">
        <f>IF('TRI-3C'!$BG$13="","",'TRI-3C'!$BG$13)</f>
        <v>Reconocer cómo las personas utilizan el dinero en su entorno familiar para satisfacer sus necesidades y deseos</v>
      </c>
      <c r="B3791" s="149"/>
      <c r="C3791" s="149"/>
      <c r="D3791" s="150"/>
      <c r="E3791" s="150"/>
      <c r="F3791" s="126"/>
      <c r="G3791" s="122" t="str">
        <f>IF(A3791="","",VLOOKUP(J3736,'TRI-3C'!$B$18:$FH$61,58,FALSE))</f>
        <v/>
      </c>
      <c r="H3791" s="150"/>
      <c r="I3791" s="127" t="str">
        <f t="shared" si="142"/>
        <v/>
      </c>
      <c r="J3791" s="126"/>
    </row>
    <row r="3792" spans="1:10" ht="12.75" customHeight="1">
      <c r="A3792" s="147" t="str">
        <f>IF('TRI-3C'!$BH$13="","",'TRI-3C'!$BH$13)</f>
        <v>Reconocer las consecuencias de no cuidar sus pertenencias.</v>
      </c>
      <c r="B3792" s="139"/>
      <c r="C3792" s="139"/>
      <c r="F3792" s="128"/>
      <c r="G3792" s="124" t="str">
        <f>IF(A3792="","",VLOOKUP(J3736,'TRI-3C'!$B$18:$FH$61,59,FALSE))</f>
        <v/>
      </c>
      <c r="I3792" s="125" t="str">
        <f t="shared" si="142"/>
        <v/>
      </c>
      <c r="J3792" s="128"/>
    </row>
    <row r="3793" spans="1:10" ht="12.75" customHeight="1">
      <c r="A379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3793" s="149"/>
      <c r="C3793" s="149"/>
      <c r="D3793" s="150"/>
      <c r="E3793" s="150"/>
      <c r="F3793" s="126"/>
      <c r="G3793" s="122" t="str">
        <f>IF(A3793="","",VLOOKUP(J3736,'TRI-3C'!$B$18:$FH$61,60,FALSE))</f>
        <v/>
      </c>
      <c r="H3793" s="150"/>
      <c r="I3793" s="127" t="str">
        <f t="shared" si="142"/>
        <v/>
      </c>
      <c r="J3793" s="126"/>
    </row>
    <row r="3794" spans="1:10" ht="12.75" customHeight="1">
      <c r="A3794" s="164" t="str">
        <f>'BI-1T'!$A$10</f>
        <v>RELACIONES LOGICAS MATEMATICAS</v>
      </c>
      <c r="B3794" s="139"/>
      <c r="C3794" s="139"/>
      <c r="F3794" s="128"/>
      <c r="G3794" s="124" t="str">
        <f>IF(A3794="","",VLOOKUP(J3736,'TRI-3C'!$B$18:$FH$61,61,FALSE))</f>
        <v/>
      </c>
      <c r="I3794" s="125"/>
      <c r="J3794" s="128"/>
    </row>
    <row r="3795" spans="1:10" ht="12.75" customHeight="1">
      <c r="A3795" s="192" t="str">
        <f>IF('TRI-3C'!$BK$13="","",'TRI-3C'!$BK$13)</f>
        <v>Asociar las formas de los objetos del entorno con figuras geométricas bidimensionales</v>
      </c>
      <c r="B3795" s="154"/>
      <c r="C3795" s="154"/>
      <c r="D3795" s="154"/>
      <c r="E3795" s="154"/>
      <c r="F3795" s="155"/>
      <c r="G3795" s="122" t="str">
        <f>IF(A3795="","",VLOOKUP(J3736,'TRI-3C'!$B$18:$FH$61,62,FALSE))</f>
        <v/>
      </c>
      <c r="H3795" s="150"/>
      <c r="I3795" s="127" t="str">
        <f t="shared" ref="I3795:I3816" si="143">IF(G3795="","",G3795)</f>
        <v/>
      </c>
      <c r="J3795" s="126"/>
    </row>
    <row r="3796" spans="1:10" ht="12.75" customHeight="1">
      <c r="A3796" s="147" t="str">
        <f>IF('TRI-3C'!$BL$13="","",'TRI-3C'!$BL$13)</f>
        <v>Clasificar objetos con dos atributos (tamaño, color o forma).</v>
      </c>
      <c r="B3796" s="139"/>
      <c r="C3796" s="139"/>
      <c r="F3796" s="128"/>
      <c r="G3796" s="124" t="str">
        <f>IF(A3796="","",VLOOKUP(J3736,'TRI-3C'!$B$18:$FH$61,63,FALSE))</f>
        <v/>
      </c>
      <c r="I3796" s="125" t="str">
        <f t="shared" si="143"/>
        <v/>
      </c>
      <c r="J3796" s="128"/>
    </row>
    <row r="3797" spans="1:10" ht="12.75" customHeight="1">
      <c r="A3797" s="148" t="str">
        <f>IF('TRI-3C'!$BM$13="","",'TRI-3C'!$BM$13)</f>
        <v>Comparar y armar colecciones de más, igual y menos objetos.</v>
      </c>
      <c r="B3797" s="149"/>
      <c r="C3797" s="149"/>
      <c r="D3797" s="150"/>
      <c r="E3797" s="150"/>
      <c r="F3797" s="126"/>
      <c r="G3797" s="122" t="str">
        <f>IF(A3797="","",VLOOKUP(J3736,'TRI-3C'!$B$18:$FH$61,64,FALSE))</f>
        <v/>
      </c>
      <c r="H3797" s="150"/>
      <c r="I3797" s="127" t="str">
        <f t="shared" si="143"/>
        <v/>
      </c>
      <c r="J3797" s="126"/>
    </row>
    <row r="3798" spans="1:10" ht="12.75" customHeight="1">
      <c r="A3798" s="147" t="str">
        <f>IF('TRI-3C'!$BN$13="","",'TRI-3C'!$BN$13)</f>
        <v>Comparar y ordenar secuencialmente un conjunto pequeño de objetos de acuerdo con su tamaño.</v>
      </c>
      <c r="B3798" s="139"/>
      <c r="C3798" s="139"/>
      <c r="F3798" s="128"/>
      <c r="G3798" s="124" t="str">
        <f>IF(A3798="","",VLOOKUP(J3736,'TRI-3C'!$B$18:$FH$61,65,FALSE))</f>
        <v/>
      </c>
      <c r="I3798" s="125" t="str">
        <f t="shared" si="143"/>
        <v/>
      </c>
      <c r="J3798" s="128"/>
    </row>
    <row r="3799" spans="1:10" ht="12.75" customHeight="1">
      <c r="A3799" s="148" t="str">
        <f>IF('TRI-3C'!$BO$13="","",'TRI-3C'!$BO$13)</f>
        <v>Comprender la relación de número-cantidad hasta el 10.</v>
      </c>
      <c r="B3799" s="158"/>
      <c r="C3799" s="158"/>
      <c r="D3799" s="158"/>
      <c r="E3799" s="158"/>
      <c r="F3799" s="159"/>
      <c r="G3799" s="122" t="str">
        <f>IF(A3799="","",VLOOKUP(J3736,'TRI-3C'!$B$18:$FH$61,66,FALSE))</f>
        <v/>
      </c>
      <c r="H3799" s="150"/>
      <c r="I3799" s="127" t="str">
        <f t="shared" si="143"/>
        <v/>
      </c>
      <c r="J3799" s="126"/>
    </row>
    <row r="3800" spans="1:10" ht="12.75" customHeight="1">
      <c r="A3800" s="11" t="str">
        <f>IF('TRI-3C'!$BP$13="","",'TRI-3C'!$BP$13)</f>
        <v>Comprender la relación del numeral (representación simbólica del número) con la cantidad hasta el 5.</v>
      </c>
      <c r="B3800" s="156"/>
      <c r="C3800" s="156"/>
      <c r="D3800" s="156"/>
      <c r="E3800" s="156"/>
      <c r="F3800" s="157"/>
      <c r="G3800" s="124" t="str">
        <f>IF(A3800="","",VLOOKUP(J3736,'TRI-3C'!$B$18:$FH$61,67,FALSE))</f>
        <v/>
      </c>
      <c r="I3800" s="125" t="str">
        <f t="shared" si="143"/>
        <v/>
      </c>
      <c r="J3800" s="128"/>
    </row>
    <row r="3801" spans="1:10" ht="12.75" customHeight="1">
      <c r="A3801" s="148" t="str">
        <f>IF('TRI-3C'!$BQ$13="","",'TRI-3C'!$BQ$13)</f>
        <v>Contar oralmente del 1 al 15 con secuencia numérica.</v>
      </c>
      <c r="B3801" s="149"/>
      <c r="C3801" s="149"/>
      <c r="D3801" s="150"/>
      <c r="E3801" s="150"/>
      <c r="F3801" s="126"/>
      <c r="G3801" s="122" t="str">
        <f>IF(A3801="","",VLOOKUP(J3736,'TRI-3C'!$B$18:$FH$61,68,FALSE))</f>
        <v/>
      </c>
      <c r="H3801" s="150"/>
      <c r="I3801" s="127" t="str">
        <f t="shared" si="143"/>
        <v/>
      </c>
      <c r="J3801" s="126"/>
    </row>
    <row r="3802" spans="1:10" ht="12.75" customHeight="1">
      <c r="A3802" s="147" t="str">
        <f>IF('TRI-3C'!$BR$13="","",'TRI-3C'!$BR$13)</f>
        <v>Continuar y reproducir patrones simples con objetos concretos y representaciones gráficas.</v>
      </c>
      <c r="B3802" s="139"/>
      <c r="C3802" s="139"/>
      <c r="F3802" s="128"/>
      <c r="G3802" s="124" t="str">
        <f>IF(A3802="","",VLOOKUP(J3736,'TRI-3C'!$B$18:$FH$61,69,FALSE))</f>
        <v/>
      </c>
      <c r="I3802" s="125" t="str">
        <f t="shared" si="143"/>
        <v/>
      </c>
      <c r="J3802" s="128"/>
    </row>
    <row r="3803" spans="1:10" ht="12.75" customHeight="1">
      <c r="A3803" s="148" t="str">
        <f>IF('TRI-3C'!$BS$13="","",'TRI-3C'!$BS$13)</f>
        <v>Establecer la relación de correspondencia entre los elementos de colecciones de objetos.</v>
      </c>
      <c r="B3803" s="149"/>
      <c r="C3803" s="149"/>
      <c r="D3803" s="150"/>
      <c r="E3803" s="150"/>
      <c r="F3803" s="126"/>
      <c r="G3803" s="122" t="str">
        <f>IF(A3803="","",VLOOKUP(J3736,'TRI-3C'!$B$18:$FH$61,70,FALSE))</f>
        <v/>
      </c>
      <c r="H3803" s="150"/>
      <c r="I3803" s="127" t="str">
        <f t="shared" si="143"/>
        <v/>
      </c>
      <c r="J3803" s="126"/>
    </row>
    <row r="3804" spans="1:10" ht="12.75" customHeight="1">
      <c r="A3804" s="147" t="str">
        <f>IF('TRI-3C'!$BT$13="","",'TRI-3C'!$BT$13)</f>
        <v>Identificar características de mañana, tarde y noche</v>
      </c>
      <c r="B3804" s="139"/>
      <c r="C3804" s="139"/>
      <c r="F3804" s="128"/>
      <c r="G3804" s="124" t="str">
        <f>IF(A3804="","",VLOOKUP(J3736,'TRI-3C'!$B$18:$FH$61,71,FALSE))</f>
        <v/>
      </c>
      <c r="I3804" s="125" t="str">
        <f t="shared" si="143"/>
        <v/>
      </c>
      <c r="J3804" s="128"/>
    </row>
    <row r="3805" spans="1:10" ht="12.75" customHeight="1">
      <c r="A3805" s="192" t="str">
        <f>IF('TRI-3C'!$BU$13="","",'TRI-3C'!$BU$13)</f>
        <v>Identificar en los objetos las nociones de medida: largo/ corto, grueso/delgado.</v>
      </c>
      <c r="B3805" s="154"/>
      <c r="C3805" s="154"/>
      <c r="D3805" s="154"/>
      <c r="E3805" s="154"/>
      <c r="F3805" s="155"/>
      <c r="G3805" s="122" t="str">
        <f>IF(A3805="","",VLOOKUP(J3736,'TRI-3C'!$B$18:$FH$61,72,FALSE))</f>
        <v/>
      </c>
      <c r="H3805" s="150"/>
      <c r="I3805" s="127" t="str">
        <f t="shared" si="143"/>
        <v/>
      </c>
      <c r="J3805" s="126"/>
    </row>
    <row r="3806" spans="1:10" ht="12.75" customHeight="1">
      <c r="A3806" s="147" t="str">
        <f>IF('TRI-3C'!$BV$13="","",'TRI-3C'!$BV$13)</f>
        <v>Identificar figuras geométricas básicas: círculo, cuadrado y triángulo en objetos del entorno y en representaciones gráficas.</v>
      </c>
      <c r="B3806" s="139"/>
      <c r="C3806" s="139"/>
      <c r="F3806" s="128"/>
      <c r="G3806" s="124" t="str">
        <f>IF(A3806="","",VLOOKUP(J3736,'TRI-3C'!$B$18:$FH$61,73,FALSE))</f>
        <v/>
      </c>
      <c r="I3806" s="125" t="str">
        <f t="shared" si="143"/>
        <v/>
      </c>
      <c r="J3806" s="128"/>
    </row>
    <row r="3807" spans="1:10" ht="12.75" customHeight="1">
      <c r="A3807" s="148" t="str">
        <f>IF('TRI-3C'!$BW$13="","",'TRI-3C'!$BW$13)</f>
        <v>Identificar la diferencia entre lo que se desea y lo que se necesita</v>
      </c>
      <c r="B3807" s="149"/>
      <c r="C3807" s="149"/>
      <c r="D3807" s="150"/>
      <c r="E3807" s="150"/>
      <c r="F3807" s="126"/>
      <c r="G3807" s="122" t="str">
        <f>IF(A3807="","",VLOOKUP(J3736,'TRI-3C'!$B$18:$FH$61,74,FALSE))</f>
        <v/>
      </c>
      <c r="H3807" s="150"/>
      <c r="I3807" s="127" t="str">
        <f t="shared" si="143"/>
        <v/>
      </c>
      <c r="J3807" s="126"/>
    </row>
    <row r="3808" spans="1:10" ht="12.75" customHeight="1">
      <c r="A3808" s="147" t="str">
        <f>IF('TRI-3C'!$BX$13="","",'TRI-3C'!$BX$13)</f>
        <v>Identificar las nociones de tiempo en acciones que siceden antes, ahora y después</v>
      </c>
      <c r="B3808" s="139"/>
      <c r="C3808" s="139"/>
      <c r="F3808" s="128"/>
      <c r="G3808" s="124" t="str">
        <f>IF(A3808="","",VLOOKUP(J3736,'TRI-3C'!$B$18:$FH$61,75,FALSE))</f>
        <v/>
      </c>
      <c r="I3808" s="125" t="str">
        <f t="shared" si="143"/>
        <v/>
      </c>
      <c r="J3808" s="128"/>
    </row>
    <row r="3809" spans="1:10" ht="12.75" customHeight="1">
      <c r="A3809" s="148" t="str">
        <f>IF('TRI-3C'!$BY$13="","",'TRI-3C'!$BY$13)</f>
        <v>Identificar los números de emergencia a través de actividades lúdicas, y reconocer cuándo pedir ayuda en situaciones sencillas.</v>
      </c>
      <c r="B3809" s="158"/>
      <c r="C3809" s="158"/>
      <c r="D3809" s="158"/>
      <c r="E3809" s="158"/>
      <c r="F3809" s="159"/>
      <c r="G3809" s="122" t="str">
        <f>IF(A3809="","",VLOOKUP(J3736,'TRI-3C'!$B$18:$FH$61,76,FALSE))</f>
        <v/>
      </c>
      <c r="H3809" s="150"/>
      <c r="I3809" s="127" t="str">
        <f t="shared" si="143"/>
        <v/>
      </c>
      <c r="J3809" s="126"/>
    </row>
    <row r="3810" spans="1:10" ht="12.75" customHeight="1">
      <c r="A3810" s="11" t="str">
        <f>IF('TRI-3C'!$BZ$13="","",'TRI-3C'!$BZ$13)</f>
        <v>Identificar semejanzas y diferencias en objetos del entorno con criterios de forma, color y tamaño</v>
      </c>
      <c r="B3810" s="156"/>
      <c r="C3810" s="156"/>
      <c r="D3810" s="156"/>
      <c r="E3810" s="156"/>
      <c r="F3810" s="157"/>
      <c r="G3810" s="124" t="str">
        <f>IF(A3810="","",VLOOKUP(J3736,'TRI-3C'!$B$18:$FH$61,77,FALSE))</f>
        <v/>
      </c>
      <c r="I3810" s="125" t="str">
        <f t="shared" si="143"/>
        <v/>
      </c>
      <c r="J3810" s="128"/>
    </row>
    <row r="3811" spans="1:10" ht="12.75" customHeight="1">
      <c r="A3811" s="148" t="str">
        <f>IF('TRI-3C'!$CA$13="","",'TRI-3C'!$CA$13)</f>
        <v>Ordenar en secuencias lógica sucesos de hasta cinco eventos en representaciones gráficas de sus actividades de la rutina diaria y en escenas de cuentos</v>
      </c>
      <c r="B3811" s="149"/>
      <c r="C3811" s="149"/>
      <c r="D3811" s="150"/>
      <c r="E3811" s="150"/>
      <c r="F3811" s="126"/>
      <c r="G3811" s="122" t="str">
        <f>IF(A3811="","",VLOOKUP(J3736,'TRI-3C'!$B$18:$FH$61,78,FALSE))</f>
        <v/>
      </c>
      <c r="H3811" s="150"/>
      <c r="I3811" s="127" t="str">
        <f t="shared" si="143"/>
        <v/>
      </c>
      <c r="J3811" s="126"/>
    </row>
    <row r="3812" spans="1:10" ht="12.75" customHeight="1">
      <c r="A3812" s="147" t="str">
        <f>IF('TRI-3C'!$CB$13="","",'TRI-3C'!$CB$13)</f>
        <v>Reconocer billetes y monedas en situaciones de la vida real</v>
      </c>
      <c r="B3812" s="139"/>
      <c r="C3812" s="139"/>
      <c r="F3812" s="128"/>
      <c r="G3812" s="124" t="str">
        <f>IF(A3812="","",VLOOKUP(J3736,'TRI-3C'!$B$18:$FH$61,79,FALSE))</f>
        <v/>
      </c>
      <c r="I3812" s="125" t="str">
        <f t="shared" si="143"/>
        <v/>
      </c>
      <c r="J3812" s="128"/>
    </row>
    <row r="3813" spans="1:10" ht="12.75" customHeight="1">
      <c r="A381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3813" s="149"/>
      <c r="C3813" s="149"/>
      <c r="D3813" s="150"/>
      <c r="E3813" s="150"/>
      <c r="F3813" s="126"/>
      <c r="G3813" s="122" t="str">
        <f>IF(A3813="","",VLOOKUP(J3736,'TRI-3C'!$B$18:$FH$61,80,FALSE))</f>
        <v/>
      </c>
      <c r="H3813" s="150"/>
      <c r="I3813" s="127" t="str">
        <f t="shared" si="143"/>
        <v/>
      </c>
      <c r="J3813" s="126"/>
    </row>
    <row r="3814" spans="1:10" ht="12.75" customHeight="1">
      <c r="A3814" s="147" t="str">
        <f>IF('TRI-3C'!$CD$13="","",'TRI-3C'!$CD$13)</f>
        <v>Reconocer los colores secundarios en objetos e imágenes del entorno.</v>
      </c>
      <c r="B3814" s="139"/>
      <c r="C3814" s="139"/>
      <c r="F3814" s="128"/>
      <c r="G3814" s="124" t="str">
        <f>IF(A3814="","",VLOOKUP(J3736,'TRI-3C'!$B$18:$FH$61,81,FALSE))</f>
        <v/>
      </c>
      <c r="I3814" s="125" t="str">
        <f t="shared" si="143"/>
        <v/>
      </c>
      <c r="J3814" s="128"/>
    </row>
    <row r="3815" spans="1:10" ht="12.75" customHeight="1">
      <c r="A381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3815" s="154"/>
      <c r="C3815" s="154"/>
      <c r="D3815" s="154"/>
      <c r="E3815" s="154"/>
      <c r="F3815" s="155"/>
      <c r="G3815" s="122" t="str">
        <f>IF(A3815="","",VLOOKUP(J3736,'TRI-3C'!$B$18:$FH$61,82,FALSE))</f>
        <v/>
      </c>
      <c r="H3815" s="150"/>
      <c r="I3815" s="127" t="str">
        <f t="shared" si="143"/>
        <v/>
      </c>
      <c r="J3815" s="126"/>
    </row>
    <row r="3816" spans="1:10" ht="12.75" customHeight="1">
      <c r="A3816" s="147" t="str">
        <f>IF('TRI-3C'!$CF$13="","",'TRI-3C'!$CF$13)</f>
        <v>Relacionar las distintas formas de adquirir dinero con el trabajo y el esfuerzo.</v>
      </c>
      <c r="B3816" s="139"/>
      <c r="C3816" s="139"/>
      <c r="F3816" s="128"/>
      <c r="G3816" s="124" t="str">
        <f>IF(A3816="","",VLOOKUP(J3736,'TRI-3C'!$B$18:$FH$61,83,FALSE))</f>
        <v/>
      </c>
      <c r="I3816" s="125" t="str">
        <f t="shared" si="143"/>
        <v/>
      </c>
      <c r="J3816" s="128"/>
    </row>
    <row r="3817" spans="1:10" ht="12.75" customHeight="1">
      <c r="A3817" s="165" t="str">
        <f>'BI-1T'!$A$11</f>
        <v>COMPRENSIÓN Y EXPRESION DEL LENGUAJE</v>
      </c>
      <c r="B3817" s="149"/>
      <c r="C3817" s="149"/>
      <c r="D3817" s="150"/>
      <c r="E3817" s="150"/>
      <c r="F3817" s="126"/>
      <c r="G3817" s="122" t="str">
        <f>IF(A3817="","",VLOOKUP(J3736,'TRI-3C'!$B$18:$FH$61,84,FALSE))</f>
        <v/>
      </c>
      <c r="H3817" s="150"/>
      <c r="I3817" s="127"/>
      <c r="J3817" s="126"/>
    </row>
    <row r="3818" spans="1:10" ht="12.75" customHeight="1">
      <c r="A3818" s="147" t="str">
        <f>IF('TRI-3C'!$CH$13="","",'TRI-3C'!$CH$13)</f>
        <v>Asociar la imagen de la portada con el título de los cuentos conocidos.</v>
      </c>
      <c r="B3818" s="139"/>
      <c r="C3818" s="139"/>
      <c r="F3818" s="128"/>
      <c r="G3818" s="124" t="str">
        <f>IF(A3818="","",VLOOKUP(J3736,'TRI-3C'!$B$18:$FH$61,85,FALSE))</f>
        <v/>
      </c>
      <c r="I3818" s="125" t="str">
        <f t="shared" ref="I3818:I3838" si="144">IF(G3818="","",G3818)</f>
        <v/>
      </c>
      <c r="J3818" s="128"/>
    </row>
    <row r="3819" spans="1:10" ht="12.75" customHeight="1">
      <c r="A3819" s="148" t="str">
        <f>IF('TRI-3C'!$CI$13="","",'TRI-3C'!$CI$13)</f>
        <v>Colaborar en la creación de textos colectivos con la ayuda del docente.</v>
      </c>
      <c r="B3819" s="158"/>
      <c r="C3819" s="158"/>
      <c r="D3819" s="158"/>
      <c r="E3819" s="158"/>
      <c r="F3819" s="159"/>
      <c r="G3819" s="122" t="str">
        <f>IF(A3819="","",VLOOKUP(J3736,'TRI-3C'!$B$18:$FH$61,86,FALSE))</f>
        <v/>
      </c>
      <c r="H3819" s="150"/>
      <c r="I3819" s="127" t="str">
        <f t="shared" si="144"/>
        <v/>
      </c>
      <c r="J3819" s="126"/>
    </row>
    <row r="3820" spans="1:10" ht="12.75" customHeight="1">
      <c r="A3820" s="11" t="str">
        <f>IF('TRI-3C'!$CJ$13="","",'TRI-3C'!$CJ$13)</f>
        <v>Comprender el derecho propio y de las otras personas a decir que no como una respuesta válida y respetable.</v>
      </c>
      <c r="B3820" s="156"/>
      <c r="C3820" s="156"/>
      <c r="D3820" s="156"/>
      <c r="E3820" s="156"/>
      <c r="F3820" s="157"/>
      <c r="G3820" s="124" t="str">
        <f>IF(A3820="","",VLOOKUP(J3736,'TRI-3C'!$B$18:$FH$61,87,FALSE))</f>
        <v/>
      </c>
      <c r="I3820" s="125" t="str">
        <f t="shared" si="144"/>
        <v/>
      </c>
      <c r="J3820" s="128"/>
    </row>
    <row r="3821" spans="1:10" ht="12.75" customHeight="1">
      <c r="A3821" s="148" t="str">
        <f>IF('TRI-3C'!$CK$13="","",'TRI-3C'!$CK$13)</f>
        <v>Comunicarse a través de dibujos de objetos con detalles que lo vuelven identificables, como representación simbólica de sus ideas.</v>
      </c>
      <c r="B3821" s="149"/>
      <c r="C3821" s="149"/>
      <c r="D3821" s="150"/>
      <c r="E3821" s="150"/>
      <c r="F3821" s="126"/>
      <c r="G3821" s="122" t="str">
        <f>IF(A3821="","",VLOOKUP(J3736,'TRI-3C'!$B$18:$FH$61,88,FALSE))</f>
        <v/>
      </c>
      <c r="H3821" s="150"/>
      <c r="I3821" s="127" t="str">
        <f t="shared" si="144"/>
        <v/>
      </c>
      <c r="J3821" s="126"/>
    </row>
    <row r="3822" spans="1:10" ht="12.75" customHeight="1">
      <c r="A3822" s="147" t="str">
        <f>IF('TRI-3C'!$CL$13="","",'TRI-3C'!$CL$13)</f>
        <v>Comunicarse incorporando palabras nuevas a su vocabulario en función de los ambientes y experiencias en las que interactúa.</v>
      </c>
      <c r="B3822" s="139"/>
      <c r="C3822" s="139"/>
      <c r="F3822" s="128"/>
      <c r="G3822" s="124" t="str">
        <f>IF(A3822="","",VLOOKUP(J3736,'TRI-3C'!$B$18:$FH$61,89,FALSE))</f>
        <v/>
      </c>
      <c r="I3822" s="125" t="str">
        <f t="shared" si="144"/>
        <v/>
      </c>
      <c r="J3822" s="128"/>
    </row>
    <row r="3823" spans="1:10" ht="12.75" customHeight="1">
      <c r="A3823" s="148" t="str">
        <f>IF('TRI-3C'!$CM$13="","",'TRI-3C'!$CM$13)</f>
        <v>Contar un cuento en base a sus imágenes a partir de la portada y siguiendo la secuencia de las páginas.</v>
      </c>
      <c r="B3823" s="149"/>
      <c r="C3823" s="149"/>
      <c r="D3823" s="150"/>
      <c r="E3823" s="150"/>
      <c r="F3823" s="126"/>
      <c r="G3823" s="122" t="str">
        <f>IF(A3823="","",VLOOKUP(J3736,'TRI-3C'!$B$18:$FH$61,90,FALSE))</f>
        <v/>
      </c>
      <c r="H3823" s="150"/>
      <c r="I3823" s="127" t="str">
        <f t="shared" si="144"/>
        <v/>
      </c>
      <c r="J3823" s="126"/>
    </row>
    <row r="3824" spans="1:10" ht="12.75" customHeight="1">
      <c r="A3824" s="147" t="str">
        <f>IF('TRI-3C'!$CN$13="","",'TRI-3C'!$CN$13)</f>
        <v>Describir oralmente imágenes gráficas (pictogramas) y digitales, estructurando oraciones más elaboradas que describan a los objetos que observa.</v>
      </c>
      <c r="B3824" s="139"/>
      <c r="C3824" s="139"/>
      <c r="F3824" s="128"/>
      <c r="G3824" s="124" t="str">
        <f>IF(A3824="","",VLOOKUP(J3736,'TRI-3C'!$B$18:$FH$61,91,FALSE))</f>
        <v/>
      </c>
      <c r="I3824" s="125" t="str">
        <f t="shared" si="144"/>
        <v/>
      </c>
      <c r="J3824" s="128"/>
    </row>
    <row r="3825" spans="1:10" ht="12.75" customHeight="1">
      <c r="A3825" s="192" t="str">
        <f>IF('TRI-3C'!$CO$13="","",'TRI-3C'!$CO$13)</f>
        <v>Describir oralmente imágenes relacionadas con los derechos de las personas en situación de movilidad</v>
      </c>
      <c r="B3825" s="154"/>
      <c r="C3825" s="154"/>
      <c r="D3825" s="154"/>
      <c r="E3825" s="154"/>
      <c r="F3825" s="155"/>
      <c r="G3825" s="122" t="str">
        <f>IF(A3825="","",VLOOKUP(J3736,'TRI-3C'!$B$18:$FH$61,92,FALSE))</f>
        <v/>
      </c>
      <c r="H3825" s="150"/>
      <c r="I3825" s="127" t="str">
        <f t="shared" si="144"/>
        <v/>
      </c>
      <c r="J3825" s="126"/>
    </row>
    <row r="3826" spans="1:10" ht="12.75" customHeight="1">
      <c r="A3826" s="147" t="str">
        <f>IF('TRI-3C'!$CP$13="","",'TRI-3C'!$CP$13)</f>
        <v>Expresarse oralmente pronunciando correctamente la mayoría de las palabras puede presentarse dificultades en la pronunciación de s, y la r.</v>
      </c>
      <c r="B3826" s="139"/>
      <c r="C3826" s="139"/>
      <c r="F3826" s="128"/>
      <c r="G3826" s="124" t="str">
        <f>IF(A3826="","",VLOOKUP(J3736,'TRI-3C'!$B$18:$FH$61,93,FALSE))</f>
        <v/>
      </c>
      <c r="I3826" s="125" t="str">
        <f t="shared" si="144"/>
        <v/>
      </c>
      <c r="J3826" s="128"/>
    </row>
    <row r="3827" spans="1:10" ht="12.75" customHeight="1">
      <c r="A3827" s="148" t="str">
        <f>IF('TRI-3C'!$CQ$13="","",'TRI-3C'!$CQ$13)</f>
        <v>Expresarse utilizando oraciones cortas y completas manteniendo el orden de las palabras.</v>
      </c>
      <c r="B3827" s="149"/>
      <c r="C3827" s="149"/>
      <c r="D3827" s="150"/>
      <c r="E3827" s="150"/>
      <c r="F3827" s="126"/>
      <c r="G3827" s="122" t="str">
        <f>IF(A3827="","",VLOOKUP(J3736,'TRI-3C'!$B$18:$FH$61,94,FALSE))</f>
        <v/>
      </c>
      <c r="H3827" s="150"/>
      <c r="I3827" s="127" t="str">
        <f t="shared" si="144"/>
        <v/>
      </c>
      <c r="J3827" s="126"/>
    </row>
    <row r="3828" spans="1:10" ht="12.75" customHeight="1">
      <c r="A3828" s="147" t="str">
        <f>IF('TRI-3C'!$CR$13="","",'TRI-3C'!$CR$13)</f>
        <v>Identificar “auditivamente” el fonema (sonido) inicial de las palabras más utilizadas.</v>
      </c>
      <c r="B3828" s="139"/>
      <c r="C3828" s="139"/>
      <c r="F3828" s="128"/>
      <c r="G3828" s="124" t="str">
        <f>IF(A3828="","",VLOOKUP(J3736,'TRI-3C'!$B$18:$FH$61,95,FALSE))</f>
        <v/>
      </c>
      <c r="I3828" s="125" t="str">
        <f t="shared" si="144"/>
        <v/>
      </c>
      <c r="J3828" s="128"/>
    </row>
    <row r="3829" spans="1:10" ht="12.75" customHeight="1">
      <c r="A3829" s="148" t="str">
        <f>IF('TRI-3C'!$CS$13="","",'TRI-3C'!$CS$13)</f>
        <v>Identificar una persona adulta de confianza para solicitar apoyo al enfrentar desafíos emocionales en situaciones cotidianas del entorno escolar</v>
      </c>
      <c r="B3829" s="158"/>
      <c r="C3829" s="158"/>
      <c r="D3829" s="158"/>
      <c r="E3829" s="158"/>
      <c r="F3829" s="159"/>
      <c r="G3829" s="122" t="str">
        <f>IF(A3829="","",VLOOKUP(J3736,'TRI-3C'!$B$18:$FH$61,96,FALSE))</f>
        <v/>
      </c>
      <c r="H3829" s="150"/>
      <c r="I3829" s="127" t="str">
        <f t="shared" si="144"/>
        <v/>
      </c>
      <c r="J3829" s="126"/>
    </row>
    <row r="3830" spans="1:10" ht="12.75" customHeight="1">
      <c r="A3830" s="11" t="str">
        <f>IF('TRI-3C'!$CT$13="","",'TRI-3C'!$CT$13)</f>
        <v>Participar en conversaciones más complejas y largas manteniéndose dentro del tema.</v>
      </c>
      <c r="B3830" s="156"/>
      <c r="C3830" s="156"/>
      <c r="D3830" s="156"/>
      <c r="E3830" s="156"/>
      <c r="F3830" s="157"/>
      <c r="G3830" s="124" t="str">
        <f>IF(A3830="","",VLOOKUP(J3736,'TRI-3C'!$B$18:$FH$61,97,FALSE))</f>
        <v/>
      </c>
      <c r="I3830" s="125" t="str">
        <f t="shared" si="144"/>
        <v/>
      </c>
      <c r="J3830" s="128"/>
    </row>
    <row r="3831" spans="1:10" ht="12.75" customHeight="1">
      <c r="A3831" s="148" t="str">
        <f>IF('TRI-3C'!$CU$13="","",'TRI-3C'!$CU$13)</f>
        <v>Producir palabras que riman espontáneamente tomado en cuenta los sonidos finales de las mismas.</v>
      </c>
      <c r="B3831" s="149"/>
      <c r="C3831" s="149"/>
      <c r="D3831" s="150"/>
      <c r="E3831" s="150"/>
      <c r="F3831" s="126"/>
      <c r="G3831" s="122" t="str">
        <f>IF(A3831="","",VLOOKUP(J3736,'TRI-3C'!$B$18:$FH$61,98,FALSE))</f>
        <v/>
      </c>
      <c r="H3831" s="150"/>
      <c r="I3831" s="127" t="str">
        <f t="shared" si="144"/>
        <v/>
      </c>
      <c r="J3831" s="126"/>
    </row>
    <row r="3832" spans="1:10" ht="12.75" customHeight="1">
      <c r="A3832" s="147" t="str">
        <f>IF('TRI-3C'!$CV$13="","",'TRI-3C'!$CV$13)</f>
        <v>Realizar modificaciones del contenido de un cuento relatado por el adulto, cambiando partes del él como: acciones y final.</v>
      </c>
      <c r="B3832" s="139"/>
      <c r="C3832" s="139"/>
      <c r="F3832" s="128"/>
      <c r="G3832" s="124" t="str">
        <f>IF(A3832="","",VLOOKUP(J3736,'TRI-3C'!$B$18:$FH$61,99,FALSE))</f>
        <v/>
      </c>
      <c r="I3832" s="125" t="str">
        <f t="shared" si="144"/>
        <v/>
      </c>
      <c r="J3832" s="128"/>
    </row>
    <row r="3833" spans="1:10" ht="12.75" customHeight="1">
      <c r="A383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3833" s="149"/>
      <c r="C3833" s="149"/>
      <c r="D3833" s="150"/>
      <c r="E3833" s="150"/>
      <c r="F3833" s="126"/>
      <c r="G3833" s="122" t="str">
        <f>IF(A3833="","",VLOOKUP(J3736,'TRI-3C'!$B$18:$FH$61,100,FALSE))</f>
        <v/>
      </c>
      <c r="H3833" s="150"/>
      <c r="I3833" s="127" t="str">
        <f t="shared" si="144"/>
        <v/>
      </c>
      <c r="J3833" s="126"/>
    </row>
    <row r="3834" spans="1:10" ht="12.75" customHeight="1">
      <c r="A3834" s="147" t="str">
        <f>IF('TRI-3C'!$CX$13="","",'TRI-3C'!$CX$13)</f>
        <v>Reconocer etiquetas y rótulos de su entorno inmediato y los “lee”.</v>
      </c>
      <c r="B3834" s="139"/>
      <c r="C3834" s="139"/>
      <c r="F3834" s="128"/>
      <c r="G3834" s="124" t="str">
        <f>IF(A3834="","",VLOOKUP(J3736,'TRI-3C'!$B$18:$FH$61,101,FALSE))</f>
        <v/>
      </c>
      <c r="I3834" s="125" t="str">
        <f t="shared" si="144"/>
        <v/>
      </c>
      <c r="J3834" s="128"/>
    </row>
    <row r="3835" spans="1:10" ht="12.75" customHeight="1">
      <c r="A3835" s="192" t="str">
        <f>IF('TRI-3C'!$CY$13="","",'TRI-3C'!$CY$13)</f>
        <v>Relatar cuentos, narrados por el adulto, manteniendo la secuencia, sin la ayuda del paratexto.</v>
      </c>
      <c r="B3835" s="154"/>
      <c r="C3835" s="154"/>
      <c r="D3835" s="154"/>
      <c r="E3835" s="154"/>
      <c r="F3835" s="155"/>
      <c r="G3835" s="122" t="str">
        <f>IF(A3835="","",VLOOKUP(J3736,'TRI-3C'!$B$18:$FH$61,102,FALSE))</f>
        <v/>
      </c>
      <c r="H3835" s="150"/>
      <c r="I3835" s="127" t="str">
        <f t="shared" si="144"/>
        <v/>
      </c>
      <c r="J3835" s="126"/>
    </row>
    <row r="3836" spans="1:10" ht="12.75" customHeight="1">
      <c r="A3836" s="147" t="str">
        <f>IF('TRI-3C'!$CZ$13="","",'TRI-3C'!$CZ$13)</f>
        <v>Reproducir trabalenguas sencillos, adivinanzas, canciones y poemas cortos, mejorando su pronunciación y potenciando su capacidad imaginativa.</v>
      </c>
      <c r="B3836" s="139"/>
      <c r="C3836" s="139"/>
      <c r="F3836" s="128"/>
      <c r="G3836" s="124" t="str">
        <f>IF(A3836="","",VLOOKUP(J3736,'TRI-3C'!$B$18:$FH$61,103,FALSE))</f>
        <v/>
      </c>
      <c r="I3836" s="125" t="str">
        <f t="shared" si="144"/>
        <v/>
      </c>
      <c r="J3836" s="128"/>
    </row>
    <row r="3837" spans="1:10" ht="12.75" customHeight="1">
      <c r="A3837" s="148" t="str">
        <f>IF('TRI-3C'!$DA$13="","",'TRI-3C'!$DA$13)</f>
        <v>Responder preguntas sobre un texto narrado por el adulto, relacionadas a los personajes y acciones principales.</v>
      </c>
      <c r="B3837" s="149"/>
      <c r="C3837" s="149"/>
      <c r="D3837" s="150"/>
      <c r="E3837" s="150"/>
      <c r="F3837" s="126"/>
      <c r="G3837" s="122" t="str">
        <f>IF(A3837="","",VLOOKUP(J3736,'TRI-3C'!$B$18:$FH$61,104,FALSE))</f>
        <v/>
      </c>
      <c r="H3837" s="150"/>
      <c r="I3837" s="127" t="str">
        <f t="shared" si="144"/>
        <v/>
      </c>
      <c r="J3837" s="126"/>
    </row>
    <row r="3838" spans="1:10" ht="12.75" customHeight="1">
      <c r="A3838" s="147" t="str">
        <f>IF('TRI-3C'!$DB$13="","",'TRI-3C'!$DB$13)</f>
        <v>Seguir instrucciones sencillas que involucren la ejecución de tres o más actividades</v>
      </c>
      <c r="B3838" s="139"/>
      <c r="C3838" s="139"/>
      <c r="F3838" s="128"/>
      <c r="G3838" s="124" t="str">
        <f>IF(A3838="","",VLOOKUP(J3736,'TRI-3C'!$B$18:$FH$61,105,FALSE))</f>
        <v/>
      </c>
      <c r="I3838" s="125" t="str">
        <f t="shared" si="144"/>
        <v/>
      </c>
      <c r="J3838" s="128"/>
    </row>
    <row r="3839" spans="1:10" ht="12.75" customHeight="1">
      <c r="A3839" s="165" t="str">
        <f>'BI-1T'!$A$12</f>
        <v>EXPRESIÓN ARTISTICA</v>
      </c>
      <c r="B3839" s="158"/>
      <c r="C3839" s="158"/>
      <c r="D3839" s="158"/>
      <c r="E3839" s="158"/>
      <c r="F3839" s="159"/>
      <c r="G3839" s="122" t="str">
        <f>IF(A3839="","",VLOOKUP(J3736,'TRI-3C'!$B$18:$FH$61,106,FALSE))</f>
        <v/>
      </c>
      <c r="H3839" s="150"/>
      <c r="I3839" s="127"/>
      <c r="J3839" s="126"/>
    </row>
    <row r="3840" spans="1:10" ht="12.75" customHeight="1">
      <c r="A3840" s="11" t="str">
        <f>IF('TRI-3C'!$DD$13="","",'TRI-3C'!$DD$13)</f>
        <v>Cantar canciones siguiendo el ritmo y coordinando con las expresiones de su cuerpo.</v>
      </c>
      <c r="B3840" s="156"/>
      <c r="C3840" s="156"/>
      <c r="D3840" s="156"/>
      <c r="E3840" s="156"/>
      <c r="F3840" s="157"/>
      <c r="G3840" s="124" t="str">
        <f>IF(A3840="","",VLOOKUP(J3736,'TRI-3C'!$B$18:$FH$61,107,FALSE))</f>
        <v/>
      </c>
      <c r="I3840" s="125" t="str">
        <f t="shared" ref="I3840:I3850" si="145">IF(G3840="","",G3840)</f>
        <v/>
      </c>
      <c r="J3840" s="128"/>
    </row>
    <row r="3841" spans="1:10" ht="12.75" customHeight="1">
      <c r="A3841" s="148" t="str">
        <f>IF('TRI-3C'!$DE$13="","",'TRI-3C'!$DE$13)</f>
        <v>Comunicar de manera escrita sus ideas intentando imitar letras o formas parecidas a letras.</v>
      </c>
      <c r="B3841" s="149"/>
      <c r="C3841" s="149"/>
      <c r="D3841" s="150"/>
      <c r="E3841" s="150"/>
      <c r="F3841" s="126"/>
      <c r="G3841" s="122" t="str">
        <f>IF(A3841="","",VLOOKUP(J3736,'TRI-3C'!$B$18:$FH$61,108,FALSE))</f>
        <v/>
      </c>
      <c r="H3841" s="150"/>
      <c r="I3841" s="127" t="str">
        <f t="shared" si="145"/>
        <v/>
      </c>
      <c r="J3841" s="126"/>
    </row>
    <row r="3842" spans="1:10" ht="12.75" customHeight="1">
      <c r="A3842" s="147" t="str">
        <f>IF('TRI-3C'!$DF$13="","",'TRI-3C'!$DF$13)</f>
        <v>Ejecutar patrones de más de dos ritmos con partes del cuerpo y elementos o instrumentos sonoros.</v>
      </c>
      <c r="B3842" s="139"/>
      <c r="C3842" s="139"/>
      <c r="F3842" s="128"/>
      <c r="G3842" s="124" t="str">
        <f>IF(A3842="","",VLOOKUP(J3736,'TRI-3C'!$B$18:$FH$61,109,FALSE))</f>
        <v/>
      </c>
      <c r="I3842" s="125" t="str">
        <f t="shared" si="145"/>
        <v/>
      </c>
      <c r="J3842" s="128"/>
    </row>
    <row r="3843" spans="1:10" ht="12.75" customHeight="1">
      <c r="A384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3843" s="149"/>
      <c r="C3843" s="149"/>
      <c r="D3843" s="150"/>
      <c r="E3843" s="150"/>
      <c r="F3843" s="126"/>
      <c r="G3843" s="122" t="str">
        <f>IF(A3843="","",VLOOKUP(J3736,'TRI-3C'!$B$18:$FH$61,110,FALSE))</f>
        <v/>
      </c>
      <c r="H3843" s="150"/>
      <c r="I3843" s="127" t="str">
        <f t="shared" si="145"/>
        <v/>
      </c>
      <c r="J3843" s="126"/>
    </row>
    <row r="3844" spans="1:10" ht="12.75" customHeight="1">
      <c r="A3844" s="147" t="str">
        <f>IF('TRI-3C'!$DH$13="","",'TRI-3C'!$DH$13)</f>
        <v>Expresar su opinión al observar una obra artística relacionada a la plástica o a la escultura.</v>
      </c>
      <c r="B3844" s="139"/>
      <c r="C3844" s="139"/>
      <c r="F3844" s="128"/>
      <c r="G3844" s="124" t="str">
        <f>IF(A3844="","",VLOOKUP(J3736,'TRI-3C'!$B$18:$FH$61,111,FALSE))</f>
        <v/>
      </c>
      <c r="I3844" s="125" t="str">
        <f t="shared" si="145"/>
        <v/>
      </c>
      <c r="J3844" s="128"/>
    </row>
    <row r="3845" spans="1:10" ht="12.75" customHeight="1">
      <c r="A3845" s="192" t="str">
        <f>IF('TRI-3C'!$DI$13="","",'TRI-3C'!$DI$13)</f>
        <v>Expresar sus vivencias y experiencias a través del dibujo libre.</v>
      </c>
      <c r="B3845" s="154"/>
      <c r="C3845" s="154"/>
      <c r="D3845" s="154"/>
      <c r="E3845" s="154"/>
      <c r="F3845" s="155"/>
      <c r="G3845" s="122" t="str">
        <f>IF(A3845="","",VLOOKUP(J3736,'TRI-3C'!$B$18:$FH$61,112,FALSE))</f>
        <v/>
      </c>
      <c r="H3845" s="150"/>
      <c r="I3845" s="127" t="str">
        <f t="shared" si="145"/>
        <v/>
      </c>
      <c r="J3845" s="126"/>
    </row>
    <row r="3846" spans="1:10" ht="12.75" customHeight="1">
      <c r="A3846" s="147" t="str">
        <f>IF('TRI-3C'!$DJ$13="","",'TRI-3C'!$DJ$13)</f>
        <v>Mantener el ritmo y las secuencias de pasos sencillos durante la ejecución de coreografías.</v>
      </c>
      <c r="B3846" s="139"/>
      <c r="C3846" s="139"/>
      <c r="F3846" s="128"/>
      <c r="G3846" s="124" t="str">
        <f>IF(A3846="","",VLOOKUP(J3736,'TRI-3C'!$B$18:$FH$61,113,FALSE))</f>
        <v/>
      </c>
      <c r="I3846" s="125" t="str">
        <f t="shared" si="145"/>
        <v/>
      </c>
      <c r="J3846" s="128"/>
    </row>
    <row r="3847" spans="1:10" ht="12.75" customHeight="1">
      <c r="A384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3847" s="149"/>
      <c r="C3847" s="149"/>
      <c r="D3847" s="150"/>
      <c r="E3847" s="150"/>
      <c r="F3847" s="126"/>
      <c r="G3847" s="122" t="str">
        <f>IF(A3847="","",VLOOKUP(J3736,'TRI-3C'!$B$18:$FH$61,114,FALSE))</f>
        <v/>
      </c>
      <c r="H3847" s="150"/>
      <c r="I3847" s="127" t="str">
        <f t="shared" si="145"/>
        <v/>
      </c>
      <c r="J3847" s="126"/>
    </row>
    <row r="3848" spans="1:10" ht="12.75" customHeight="1">
      <c r="A3848" s="147" t="str">
        <f>IF('TRI-3C'!$DL$13="","",'TRI-3C'!$DL$13)</f>
        <v>Participar en dramatizaciones, asumiendo roles de diferentes personas del entorno y de personajes de cuentos e historietas.</v>
      </c>
      <c r="B3848" s="139"/>
      <c r="C3848" s="139"/>
      <c r="F3848" s="128"/>
      <c r="G3848" s="124" t="str">
        <f>IF(A3848="","",VLOOKUP(J3736,'TRI-3C'!$B$18:$FH$61,115,FALSE))</f>
        <v/>
      </c>
      <c r="I3848" s="125" t="str">
        <f t="shared" si="145"/>
        <v/>
      </c>
      <c r="J3848" s="128"/>
    </row>
    <row r="3849" spans="1:10" ht="12.75" customHeight="1">
      <c r="A3849" s="148" t="str">
        <f>IF('TRI-3C'!$DM$13="","",'TRI-3C'!$DM$13)</f>
        <v>Participar en rondas populares, bailes y juegos tradicionales, asumiendo los roles y respetando las reglas.</v>
      </c>
      <c r="B3849" s="158"/>
      <c r="C3849" s="158"/>
      <c r="D3849" s="158"/>
      <c r="E3849" s="158"/>
      <c r="F3849" s="159"/>
      <c r="G3849" s="122" t="str">
        <f>IF(A3849="","",VLOOKUP(J3736,'TRI-3C'!$B$18:$FH$61,116,FALSE))</f>
        <v/>
      </c>
      <c r="H3849" s="150"/>
      <c r="I3849" s="127" t="str">
        <f t="shared" si="145"/>
        <v/>
      </c>
      <c r="J3849" s="126"/>
    </row>
    <row r="3850" spans="1:10" ht="12.75" customHeight="1">
      <c r="A3850" s="11" t="str">
        <f>IF('TRI-3C'!$DN$13="","",'TRI-3C'!$DN$13)</f>
        <v>Realizar actividades creativas utilizando las técnicas grafo plásticas con variedad de materiales.</v>
      </c>
      <c r="B3850" s="156"/>
      <c r="C3850" s="156"/>
      <c r="D3850" s="156"/>
      <c r="E3850" s="156"/>
      <c r="F3850" s="157"/>
      <c r="G3850" s="124" t="str">
        <f>IF(A3850="","",VLOOKUP(J3736,'TRI-3C'!$B$18:$FH$61,117,FALSE))</f>
        <v/>
      </c>
      <c r="I3850" s="125" t="str">
        <f t="shared" si="145"/>
        <v/>
      </c>
      <c r="J3850" s="128"/>
    </row>
    <row r="3851" spans="1:10" ht="12.75" customHeight="1">
      <c r="A3851" s="165" t="str">
        <f>'BI-1T'!$A$13</f>
        <v>EXPRESION CORPORAL Y MOTRICIDAD</v>
      </c>
      <c r="B3851" s="149"/>
      <c r="C3851" s="149"/>
      <c r="D3851" s="150"/>
      <c r="E3851" s="150"/>
      <c r="F3851" s="126"/>
      <c r="G3851" s="122" t="str">
        <f>IF(A3851="","",VLOOKUP(J3736,'TRI-3C'!$B$18:$FH$61,118,FALSE))</f>
        <v/>
      </c>
      <c r="H3851" s="150"/>
      <c r="I3851" s="127"/>
      <c r="J3851" s="126"/>
    </row>
    <row r="3852" spans="1:10" ht="12.75" customHeight="1">
      <c r="A3852" s="147" t="str">
        <f>IF('TRI-3C'!$DP$13="","",'TRI-3C'!$DP$13)</f>
        <v>Caminar y correr con soltura y seguridad manteniendo el equilibrio a diferentes distancias, orientaciones y ritmos en espacios parciales.</v>
      </c>
      <c r="B3852" s="139"/>
      <c r="C3852" s="139"/>
      <c r="F3852" s="128"/>
      <c r="G3852" s="124" t="str">
        <f>IF(A3852="","",VLOOKUP(J3736,'TRI-3C'!$B$18:$FH$61,119,FALSE))</f>
        <v/>
      </c>
      <c r="I3852" s="125" t="str">
        <f t="shared" ref="I3852:I3879" si="146">IF(G3852="","",G3852)</f>
        <v/>
      </c>
      <c r="J3852" s="128"/>
    </row>
    <row r="3853" spans="1:10" ht="12.75" customHeight="1">
      <c r="A385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3853" s="149"/>
      <c r="C3853" s="149"/>
      <c r="D3853" s="150"/>
      <c r="E3853" s="150"/>
      <c r="F3853" s="126"/>
      <c r="G3853" s="122" t="str">
        <f>IF(A3853="","",VLOOKUP(J3736,'TRI-3C'!$B$18:$FH$61,120,FALSE))</f>
        <v/>
      </c>
      <c r="H3853" s="150"/>
      <c r="I3853" s="127" t="str">
        <f t="shared" si="146"/>
        <v/>
      </c>
      <c r="J3853" s="126"/>
    </row>
    <row r="3854" spans="1:10" ht="12.75" customHeight="1">
      <c r="A3854" s="147" t="str">
        <f>IF('TRI-3C'!$DR$13="","",'TRI-3C'!$DR$13)</f>
        <v>Discriminar sonidos onomatopéyicos y diferencia los sonidos naturales de los artificiales</v>
      </c>
      <c r="B3854" s="139"/>
      <c r="C3854" s="139"/>
      <c r="F3854" s="128"/>
      <c r="G3854" s="124" t="str">
        <f>IF(A3854="","",VLOOKUP(J3736,'TRI-3C'!$B$18:$FH$61,121,FALSE))</f>
        <v/>
      </c>
      <c r="I3854" s="125" t="str">
        <f t="shared" si="146"/>
        <v/>
      </c>
      <c r="J3854" s="128"/>
    </row>
    <row r="3855" spans="1:10" ht="12.75" customHeight="1">
      <c r="A3855" s="192" t="str">
        <f>IF('TRI-3C'!$DS$13="","",'TRI-3C'!$DS$13)</f>
        <v>Ejecutar actividades coordinadamente y con un control adecuado de fuerza y tonicidad muscular como: lanzar, atrapar y patear objetos y pelotas.</v>
      </c>
      <c r="B3855" s="154"/>
      <c r="C3855" s="154"/>
      <c r="D3855" s="154"/>
      <c r="E3855" s="154"/>
      <c r="F3855" s="155"/>
      <c r="G3855" s="122" t="str">
        <f>IF(A3855="","",VLOOKUP(J3736,'TRI-3C'!$B$18:$FH$61,122,FALSE))</f>
        <v/>
      </c>
      <c r="H3855" s="150"/>
      <c r="I3855" s="127" t="str">
        <f t="shared" si="146"/>
        <v/>
      </c>
      <c r="J3855" s="126"/>
    </row>
    <row r="3856" spans="1:10" ht="12.75" customHeight="1">
      <c r="A3856" s="147" t="str">
        <f>IF('TRI-3C'!$DT$13="","",'TRI-3C'!$DT$13)</f>
        <v>Emplear su lado dominante en la realización de la mayoría de las actividades que utilice la mano, ojo y pie.</v>
      </c>
      <c r="B3856" s="139"/>
      <c r="C3856" s="139"/>
      <c r="F3856" s="128"/>
      <c r="G3856" s="124" t="str">
        <f>IF(A3856="","",VLOOKUP(J3736,'TRI-3C'!$B$18:$FH$61,123,FALSE))</f>
        <v/>
      </c>
      <c r="I3856" s="125" t="str">
        <f t="shared" si="146"/>
        <v/>
      </c>
      <c r="J3856" s="128"/>
    </row>
    <row r="3857" spans="1:10" ht="12.75" customHeight="1">
      <c r="A3857" s="148" t="str">
        <f>IF('TRI-3C'!$DU$13="","",'TRI-3C'!$DU$13)</f>
        <v>Galopar y salticar coordinadamente con obstáculos ejecutando circuitos.</v>
      </c>
      <c r="B3857" s="149"/>
      <c r="C3857" s="149"/>
      <c r="D3857" s="150"/>
      <c r="E3857" s="150"/>
      <c r="F3857" s="126"/>
      <c r="G3857" s="122" t="str">
        <f>IF(A3857="","",VLOOKUP(J3736,'TRI-3C'!$B$18:$FH$61,124,FALSE))</f>
        <v/>
      </c>
      <c r="H3857" s="150"/>
      <c r="I3857" s="127" t="str">
        <f t="shared" si="146"/>
        <v/>
      </c>
      <c r="J3857" s="126"/>
    </row>
    <row r="3858" spans="1:10" ht="12.75" customHeight="1">
      <c r="A385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3858" s="139"/>
      <c r="C3858" s="139"/>
      <c r="F3858" s="128"/>
      <c r="G3858" s="124" t="str">
        <f>IF(A3858="","",VLOOKUP(J3736,'TRI-3C'!$B$18:$FH$61,125,FALSE))</f>
        <v/>
      </c>
      <c r="I3858" s="125" t="str">
        <f t="shared" si="146"/>
        <v/>
      </c>
      <c r="J3858" s="128"/>
    </row>
    <row r="3859" spans="1:10" ht="12.75" customHeight="1">
      <c r="A3859" s="148" t="str">
        <f>IF('TRI-3C'!$DW$13="","",'TRI-3C'!$DW$13)</f>
        <v>Mantener el equilibro al caminar sobre líneas rectas, curvas y quebradas con altura (aprox. 20 cm) logrando un adecuado control postural.</v>
      </c>
      <c r="B3859" s="158"/>
      <c r="C3859" s="158"/>
      <c r="D3859" s="158"/>
      <c r="E3859" s="158"/>
      <c r="F3859" s="159"/>
      <c r="G3859" s="122" t="str">
        <f>IF(A3859="","",VLOOKUP(J3736,'TRI-3C'!$B$18:$FH$61,126,FALSE))</f>
        <v/>
      </c>
      <c r="H3859" s="150"/>
      <c r="I3859" s="127" t="str">
        <f t="shared" si="146"/>
        <v/>
      </c>
      <c r="J3859" s="126"/>
    </row>
    <row r="3860" spans="1:10" ht="12.75" customHeight="1">
      <c r="A3860" s="11" t="str">
        <f>IF('TRI-3C'!$DX$13="","",'TRI-3C'!$DX$13)</f>
        <v>Mantener un adecuado control postural en diferentes posiciones del cuerpo y en desplazamientos.</v>
      </c>
      <c r="B3860" s="156"/>
      <c r="C3860" s="156"/>
      <c r="D3860" s="156"/>
      <c r="E3860" s="156"/>
      <c r="F3860" s="157"/>
      <c r="G3860" s="124" t="str">
        <f>IF(A3860="","",VLOOKUP(J3736,'TRI-3C'!$B$18:$FH$61,127,FALSE))</f>
        <v/>
      </c>
      <c r="I3860" s="125" t="str">
        <f t="shared" si="146"/>
        <v/>
      </c>
      <c r="J3860" s="128"/>
    </row>
    <row r="3861" spans="1:10" ht="12.75" customHeight="1">
      <c r="A3861" s="148" t="str">
        <f>IF('TRI-3C'!$DY$13="","",'TRI-3C'!$DY$13)</f>
        <v>Orientarse en el espacio realizando desplazamientos en función de consignas dadas con las nociones: entre, adelante-atrás, junto a, cerca-lejos</v>
      </c>
      <c r="B3861" s="149"/>
      <c r="C3861" s="149"/>
      <c r="D3861" s="150"/>
      <c r="E3861" s="150"/>
      <c r="F3861" s="126"/>
      <c r="G3861" s="122" t="str">
        <f>IF(A3861="","",VLOOKUP(J3736,'TRI-3C'!$B$18:$FH$61,128,FALSE))</f>
        <v/>
      </c>
      <c r="H3861" s="150"/>
      <c r="I3861" s="127" t="str">
        <f t="shared" si="146"/>
        <v/>
      </c>
      <c r="J3861" s="126"/>
    </row>
    <row r="3862" spans="1:10" ht="12.75" customHeight="1">
      <c r="A3862" s="147" t="str">
        <f>IF('TRI-3C'!$DZ$13="","",'TRI-3C'!$DZ$13)</f>
        <v>Realiza varios movimientos y desplazamientos combinados a diferentes velocidades (rápido, lento), duración (largos y corto).</v>
      </c>
      <c r="B3862" s="139"/>
      <c r="C3862" s="139"/>
      <c r="F3862" s="128"/>
      <c r="G3862" s="124" t="str">
        <f>IF(A3862="","",VLOOKUP(J3736,'TRI-3C'!$B$18:$FH$61,129,FALSE))</f>
        <v/>
      </c>
      <c r="I3862" s="125" t="str">
        <f t="shared" si="146"/>
        <v/>
      </c>
      <c r="J3862" s="128"/>
    </row>
    <row r="3863" spans="1:10" ht="12.75" customHeight="1">
      <c r="A3863" s="148" t="str">
        <f>IF('TRI-3C'!$EA$13="","",'TRI-3C'!$EA$13)</f>
        <v>Realizar actividades de coordinación visomotriz con niveles de dificultad creciente en el tamaño y tipo de materiales.</v>
      </c>
      <c r="B3863" s="149"/>
      <c r="C3863" s="149"/>
      <c r="D3863" s="150"/>
      <c r="E3863" s="150"/>
      <c r="F3863" s="126"/>
      <c r="G3863" s="122" t="str">
        <f>IF(A3863="","",VLOOKUP(J3736,'TRI-3C'!$B$18:$FH$61,130,FALSE))</f>
        <v/>
      </c>
      <c r="H3863" s="150"/>
      <c r="I3863" s="127" t="str">
        <f t="shared" si="146"/>
        <v/>
      </c>
      <c r="J3863" s="126"/>
    </row>
    <row r="3864" spans="1:10" ht="12.75" customHeight="1">
      <c r="A3864" s="147" t="str">
        <f>IF('TRI-3C'!$EB$13="","",'TRI-3C'!$EB$13)</f>
        <v>Realizar desplazamientos y movimientos combinados utilizando el espacio total y parcial a diferentes distancias (largas-cortas)</v>
      </c>
      <c r="B3864" s="139"/>
      <c r="C3864" s="139"/>
      <c r="F3864" s="128"/>
      <c r="G3864" s="124" t="str">
        <f>IF(A3864="","",VLOOKUP(J3736,'TRI-3C'!$B$18:$FH$61,131,FALSE))</f>
        <v/>
      </c>
      <c r="I3864" s="125" t="str">
        <f t="shared" si="146"/>
        <v/>
      </c>
      <c r="J3864" s="128"/>
    </row>
    <row r="3865" spans="1:10" ht="12.75" customHeight="1">
      <c r="A386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3865" s="154"/>
      <c r="C3865" s="154"/>
      <c r="D3865" s="154"/>
      <c r="E3865" s="154"/>
      <c r="F3865" s="155"/>
      <c r="G3865" s="122" t="str">
        <f>IF(A3865="","",VLOOKUP(J3736,'TRI-3C'!$B$18:$FH$61,132,FALSE))</f>
        <v/>
      </c>
      <c r="H3865" s="150"/>
      <c r="I3865" s="127" t="str">
        <f t="shared" si="146"/>
        <v/>
      </c>
      <c r="J3865" s="126"/>
    </row>
    <row r="3866" spans="1:10" ht="12.75" customHeight="1">
      <c r="A386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3866" s="139"/>
      <c r="C3866" s="139"/>
      <c r="F3866" s="128"/>
      <c r="G3866" s="124" t="str">
        <f>IF(A3866="","",VLOOKUP(J3736,'TRI-3C'!$B$18:$FH$61,133,FALSE))</f>
        <v/>
      </c>
      <c r="I3866" s="125" t="str">
        <f t="shared" si="146"/>
        <v/>
      </c>
      <c r="J3866" s="128"/>
    </row>
    <row r="3867" spans="1:10" ht="12.75" customHeight="1">
      <c r="A386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3867" s="149"/>
      <c r="C3867" s="149"/>
      <c r="D3867" s="150"/>
      <c r="E3867" s="150"/>
      <c r="F3867" s="126"/>
      <c r="G3867" s="122" t="str">
        <f>IF(A3867="","",VLOOKUP(J3736,'TRI-3C'!$B$18:$FH$61,134,FALSE))</f>
        <v/>
      </c>
      <c r="H3867" s="150"/>
      <c r="I3867" s="127" t="str">
        <f t="shared" si="146"/>
        <v/>
      </c>
      <c r="J3867" s="126"/>
    </row>
    <row r="3868" spans="1:10" ht="12.75" customHeight="1">
      <c r="A3868" s="147" t="str">
        <f>IF('TRI-3C'!$EF$13="","",'TRI-3C'!$EF$13)</f>
        <v>Realizar movimientos diferenciados con los lados laterales del cuerpo (un lado y otro lado).</v>
      </c>
      <c r="B3868" s="139"/>
      <c r="C3868" s="139"/>
      <c r="F3868" s="128"/>
      <c r="G3868" s="124" t="str">
        <f>IF(A3868="","",VLOOKUP(J3736,'TRI-3C'!$B$18:$FH$61,135,FALSE))</f>
        <v/>
      </c>
      <c r="I3868" s="125" t="str">
        <f t="shared" si="146"/>
        <v/>
      </c>
      <c r="J3868" s="128"/>
    </row>
    <row r="3869" spans="1:10" ht="12.75" customHeight="1">
      <c r="A3869" s="148" t="str">
        <f>IF('TRI-3C'!$EG$13="","",'TRI-3C'!$EG$13)</f>
        <v>Realizar movimientos para la coordinación de ojo y pie como: patear pelotas hacia un punto fijo determinado.</v>
      </c>
      <c r="B3869" s="158"/>
      <c r="C3869" s="158"/>
      <c r="D3869" s="158"/>
      <c r="E3869" s="158"/>
      <c r="F3869" s="159"/>
      <c r="G3869" s="122" t="str">
        <f>IF(A3869="","",VLOOKUP(J3736,'TRI-3C'!$B$18:$FH$61,136,FALSE))</f>
        <v/>
      </c>
      <c r="H3869" s="150"/>
      <c r="I3869" s="127" t="str">
        <f t="shared" si="146"/>
        <v/>
      </c>
      <c r="J3869" s="126"/>
    </row>
    <row r="3870" spans="1:10" ht="12.75" customHeight="1">
      <c r="A3870" s="11" t="str">
        <f>IF('TRI-3C'!$EH$13="","",'TRI-3C'!$EH$13)</f>
        <v>Realizar representaciones gráficas utilizando el dibujo con detalles que le dan intencionalidad y sentido para identificarlos</v>
      </c>
      <c r="B3870" s="156"/>
      <c r="C3870" s="156"/>
      <c r="D3870" s="156"/>
      <c r="E3870" s="156"/>
      <c r="F3870" s="157"/>
      <c r="G3870" s="124" t="str">
        <f>IF(A3870="","",VLOOKUP(J3736,'TRI-3C'!$B$18:$FH$61,137,FALSE))</f>
        <v/>
      </c>
      <c r="I3870" s="125" t="str">
        <f t="shared" si="146"/>
        <v/>
      </c>
      <c r="J3870" s="128"/>
    </row>
    <row r="3871" spans="1:10" ht="12.75" customHeight="1">
      <c r="A3871" s="148" t="str">
        <f>IF('TRI-3C'!$EI$13="","",'TRI-3C'!$EI$13)</f>
        <v>Reconocer la importancia del peatón y respetar su espacio en la vía mediante actividades lúdicas que fomenten el aprendizaje de normas de tránsito.</v>
      </c>
      <c r="B3871" s="149"/>
      <c r="C3871" s="149"/>
      <c r="D3871" s="150"/>
      <c r="E3871" s="150"/>
      <c r="F3871" s="126"/>
      <c r="G3871" s="122" t="str">
        <f>IF(A3871="","",VLOOKUP(J3736,'TRI-3C'!$B$18:$FH$61,138,FALSE))</f>
        <v/>
      </c>
      <c r="H3871" s="150"/>
      <c r="I3871" s="127" t="str">
        <f t="shared" si="146"/>
        <v/>
      </c>
      <c r="J3871" s="126"/>
    </row>
    <row r="3872" spans="1:10" ht="12.75" customHeight="1">
      <c r="A3872" s="147" t="str">
        <f>IF('TRI-3C'!$EJ$13="","",'TRI-3C'!$EJ$13)</f>
        <v>Representar la figura humana utilizando el monigote e incorporando detalles según la interiorización de su imagen corporal.</v>
      </c>
      <c r="B3872" s="139"/>
      <c r="C3872" s="139"/>
      <c r="F3872" s="128"/>
      <c r="G3872" s="124" t="str">
        <f>IF(A3872="","",VLOOKUP(J3736,'TRI-3C'!$B$18:$FH$61,139,FALSE))</f>
        <v/>
      </c>
      <c r="I3872" s="125" t="str">
        <f t="shared" si="146"/>
        <v/>
      </c>
      <c r="J3872" s="128"/>
    </row>
    <row r="3873" spans="1:10" ht="12.75" customHeight="1">
      <c r="A3873" s="148" t="str">
        <f>IF('TRI-3C'!$EK$13="","",'TRI-3C'!$EK$13)</f>
        <v>Saltar de un pie a otro alternadamente, de manera autónoma.</v>
      </c>
      <c r="B3873" s="149"/>
      <c r="C3873" s="149"/>
      <c r="D3873" s="150"/>
      <c r="E3873" s="150"/>
      <c r="F3873" s="126"/>
      <c r="G3873" s="122" t="str">
        <f>IF(A3873="","",VLOOKUP(J3736,'TRI-3C'!$B$18:$FH$61,140,FALSE))</f>
        <v/>
      </c>
      <c r="H3873" s="150"/>
      <c r="I3873" s="127" t="str">
        <f t="shared" si="146"/>
        <v/>
      </c>
      <c r="J3873" s="126"/>
    </row>
    <row r="3874" spans="1:10" ht="12.75" customHeight="1">
      <c r="A3874" s="147" t="str">
        <f>IF('TRI-3C'!$EL$13="","",'TRI-3C'!$EL$13)</f>
        <v>Saltar en dos pies en sentido vertical obstáculos de 20 a 30 cm en altura y en sentido horizontal longitudes de aproximadamente 50 a 70 cm.</v>
      </c>
      <c r="B3874" s="139"/>
      <c r="C3874" s="139"/>
      <c r="F3874" s="128"/>
      <c r="G3874" s="124" t="str">
        <f>IF(A3874="","",VLOOKUP(J3736,'TRI-3C'!$B$18:$FH$61,141,FALSE))</f>
        <v/>
      </c>
      <c r="I3874" s="125" t="str">
        <f t="shared" si="146"/>
        <v/>
      </c>
      <c r="J3874" s="128"/>
    </row>
    <row r="3875" spans="1:10" ht="12.75" customHeight="1">
      <c r="A3875" s="192" t="str">
        <f>IF('TRI-3C'!$EM$13="","",'TRI-3C'!$EM$13)</f>
        <v>Subir y bajar escaleras alternando los pies.</v>
      </c>
      <c r="B3875" s="154"/>
      <c r="C3875" s="154"/>
      <c r="D3875" s="154"/>
      <c r="E3875" s="154"/>
      <c r="F3875" s="155"/>
      <c r="G3875" s="122" t="str">
        <f>IF(A3875="","",VLOOKUP(J3736,'TRI-3C'!$B$18:$FH$61,142,FALSE))</f>
        <v/>
      </c>
      <c r="H3875" s="150"/>
      <c r="I3875" s="127" t="str">
        <f t="shared" si="146"/>
        <v/>
      </c>
      <c r="J3875" s="126"/>
    </row>
    <row r="3876" spans="1:10" ht="12.75" customHeight="1">
      <c r="A3876" s="147" t="str">
        <f>IF('TRI-3C'!$EN$13="","",'TRI-3C'!$EN$13)</f>
        <v>Trepar y reptar a diferentes ritmos y en posiciones corporales diversas (cúbito ventral y cúbito dorsal).</v>
      </c>
      <c r="B3876" s="139"/>
      <c r="C3876" s="139"/>
      <c r="F3876" s="128"/>
      <c r="G3876" s="124" t="str">
        <f>IF(A3876="","",VLOOKUP(J3736,'TRI-3C'!$B$18:$FH$61,143,FALSE))</f>
        <v/>
      </c>
      <c r="I3876" s="125" t="str">
        <f t="shared" si="146"/>
        <v/>
      </c>
      <c r="J3876" s="128"/>
    </row>
    <row r="3877" spans="1:10" ht="12.75" customHeight="1">
      <c r="A3877" s="148" t="str">
        <f>IF('TRI-3C'!$EO$13="","",'TRI-3C'!$EO$13)</f>
        <v>Ubicar algunas partes de su cuerpo en función de las nociones de al lado, junto a, cerca-lejos.</v>
      </c>
      <c r="B3877" s="149"/>
      <c r="C3877" s="149"/>
      <c r="D3877" s="150"/>
      <c r="E3877" s="150"/>
      <c r="F3877" s="126"/>
      <c r="G3877" s="122" t="str">
        <f>IF(A3877="","",VLOOKUP(J3736,'TRI-3C'!$B$18:$FH$61,144,FALSE))</f>
        <v/>
      </c>
      <c r="H3877" s="150"/>
      <c r="I3877" s="127" t="str">
        <f t="shared" si="146"/>
        <v/>
      </c>
      <c r="J3877" s="126"/>
    </row>
    <row r="3878" spans="1:10" ht="12.75" customHeight="1">
      <c r="A3878" s="147" t="str">
        <f>IF('TRI-3C'!$EP$13="","",'TRI-3C'!$EP$13)</f>
        <v>Utilizar el espacio parcial e inicia con el uso del espacio total para realizar representaciones gráficas.</v>
      </c>
      <c r="B3878" s="139"/>
      <c r="C3878" s="139"/>
      <c r="F3878" s="128"/>
      <c r="G3878" s="124" t="str">
        <f>IF(A3878="","",VLOOKUP(J3736,'TRI-3C'!$B$18:$FH$61,145,FALSE))</f>
        <v/>
      </c>
      <c r="I3878" s="125" t="str">
        <f t="shared" si="146"/>
        <v/>
      </c>
      <c r="J3878" s="128"/>
    </row>
    <row r="3879" spans="1:10" ht="12.75" customHeight="1">
      <c r="A3879" s="148" t="str">
        <f>IF('TRI-3C'!$EQ$13="","",'TRI-3C'!$EQ$13)</f>
        <v>Utilizar la pinza digital para coger lápices, marcadores, pinceles y diversos tipos de materiales.</v>
      </c>
      <c r="B3879" s="158"/>
      <c r="C3879" s="158"/>
      <c r="D3879" s="158"/>
      <c r="E3879" s="158"/>
      <c r="F3879" s="159"/>
      <c r="G3879" s="122" t="str">
        <f>IF(A3879="","",VLOOKUP(J3736,'TRI-3C'!$B$18:$FH$61,146,FALSE))</f>
        <v/>
      </c>
      <c r="H3879" s="150"/>
      <c r="I3879" s="127" t="str">
        <f t="shared" si="146"/>
        <v/>
      </c>
      <c r="J3879" s="126"/>
    </row>
    <row r="3880" spans="1:10" ht="12.75" customHeight="1">
      <c r="A3880" s="6" t="str">
        <f>NOTAS!$O$14</f>
        <v>CIVICA Y ACOMPAÑAMIENTO INTEGRAL</v>
      </c>
      <c r="B3880" s="156"/>
      <c r="C3880" s="156"/>
      <c r="D3880" s="156"/>
      <c r="E3880" s="156"/>
      <c r="F3880" s="157"/>
      <c r="G3880" s="124" t="str">
        <f>IF(A3880="","",VLOOKUP(J3736,'TRI-3C'!$B$18:$FH$61,146,FALSE))</f>
        <v/>
      </c>
      <c r="I3880" s="125"/>
      <c r="J3880" s="128"/>
    </row>
    <row r="3881" spans="1:10" ht="12.75" customHeight="1">
      <c r="A3881" s="148" t="str">
        <f>IF('TRI-3C'!$ES$13="","",'TRI-3C'!$ES$13)</f>
        <v/>
      </c>
      <c r="B3881" s="149"/>
      <c r="C3881" s="149"/>
      <c r="D3881" s="150"/>
      <c r="E3881" s="150"/>
      <c r="F3881" s="126"/>
      <c r="G3881" s="122" t="str">
        <f>IF(A3881="","",VLOOKUP(J3736,'TRI-3C'!$B$18:$FH$61,148,FALSE))</f>
        <v/>
      </c>
      <c r="H3881" s="150"/>
      <c r="I3881" s="127" t="str">
        <f t="shared" ref="I3881:I3890" si="147">IF(G3881="","",G3881)</f>
        <v/>
      </c>
      <c r="J3881" s="126"/>
    </row>
    <row r="3882" spans="1:10" ht="12.75" customHeight="1">
      <c r="A3882" s="147" t="str">
        <f>IF('TRI-3C'!$ET$13="","",'TRI-3C'!$ET$13)</f>
        <v>AUTOCONOCIMIENTO</v>
      </c>
      <c r="B3882" s="139"/>
      <c r="C3882" s="139"/>
      <c r="F3882" s="128"/>
      <c r="G3882" s="124" t="str">
        <f>IF(A3882="","",VLOOKUP(J3736,'TRI-3C'!$B$18:$FH$61,149,FALSE))</f>
        <v/>
      </c>
      <c r="I3882" s="125" t="str">
        <f t="shared" si="147"/>
        <v/>
      </c>
      <c r="J3882" s="128"/>
    </row>
    <row r="3883" spans="1:10" ht="12.75" customHeight="1">
      <c r="A3883" s="148" t="str">
        <f>IF('TRI-3C'!$EU$13="","",'TRI-3C'!$EU$13)</f>
        <v>PENSAMIENO CRITICO</v>
      </c>
      <c r="B3883" s="149"/>
      <c r="C3883" s="149"/>
      <c r="D3883" s="150"/>
      <c r="E3883" s="150"/>
      <c r="F3883" s="126"/>
      <c r="G3883" s="122" t="str">
        <f>IF(A3883="","",VLOOKUP(J3736,'TRI-3C'!$B$18:$FH$61,150,FALSE))</f>
        <v/>
      </c>
      <c r="H3883" s="150"/>
      <c r="I3883" s="127" t="str">
        <f t="shared" si="147"/>
        <v/>
      </c>
      <c r="J3883" s="126"/>
    </row>
    <row r="3884" spans="1:10" ht="12.75" customHeight="1">
      <c r="A3884" s="147" t="str">
        <f>IF('TRI-3C'!$EV$13="","",'TRI-3C'!$EV$13)</f>
        <v>MANEJO DE PROBLEMAS</v>
      </c>
      <c r="B3884" s="139"/>
      <c r="C3884" s="139"/>
      <c r="F3884" s="128"/>
      <c r="G3884" s="124" t="str">
        <f>IF(A3884="","",VLOOKUP(J3736,'TRI-3C'!$B$18:$FH$61,151,FALSE))</f>
        <v/>
      </c>
      <c r="I3884" s="125" t="str">
        <f t="shared" si="147"/>
        <v/>
      </c>
      <c r="J3884" s="128"/>
    </row>
    <row r="3885" spans="1:10" ht="12.75" customHeight="1">
      <c r="A3885" s="192" t="str">
        <f>IF('TRI-3C'!$EW$13="","",'TRI-3C'!$EW$13)</f>
        <v>TOMA DE DECISIONES</v>
      </c>
      <c r="B3885" s="154"/>
      <c r="C3885" s="154"/>
      <c r="D3885" s="154"/>
      <c r="E3885" s="154"/>
      <c r="F3885" s="155"/>
      <c r="G3885" s="122" t="str">
        <f>IF(A3885="","",VLOOKUP(J3736,'TRI-3C'!$B$18:$FH$61,152,FALSE))</f>
        <v/>
      </c>
      <c r="H3885" s="150"/>
      <c r="I3885" s="127" t="str">
        <f t="shared" si="147"/>
        <v/>
      </c>
      <c r="J3885" s="126"/>
    </row>
    <row r="3886" spans="1:10" ht="12.75" customHeight="1">
      <c r="A3886" s="147" t="str">
        <f>IF('TRI-3C'!$EX$13="","",'TRI-3C'!$EX$13)</f>
        <v>TRABAJO EN EQUIPO</v>
      </c>
      <c r="B3886" s="139"/>
      <c r="C3886" s="139"/>
      <c r="F3886" s="128"/>
      <c r="G3886" s="124" t="str">
        <f>IF(A3886="","",VLOOKUP(J3736,'TRI-3C'!$B$18:$FH$61,153,FALSE))</f>
        <v/>
      </c>
      <c r="I3886" s="125" t="str">
        <f t="shared" si="147"/>
        <v/>
      </c>
      <c r="J3886" s="128"/>
    </row>
    <row r="3887" spans="1:10" ht="12.75" customHeight="1">
      <c r="A3887" s="148" t="str">
        <f>IF('TRI-3C'!$EY$13="","",'TRI-3C'!$EY$13)</f>
        <v>CONCIENCIA SOCIAL</v>
      </c>
      <c r="B3887" s="149"/>
      <c r="C3887" s="149"/>
      <c r="D3887" s="150"/>
      <c r="E3887" s="150"/>
      <c r="F3887" s="126"/>
      <c r="G3887" s="122" t="str">
        <f>IF(A3887="","",VLOOKUP(J3736,'TRI-3C'!$B$18:$FH$61,154,FALSE))</f>
        <v/>
      </c>
      <c r="H3887" s="150"/>
      <c r="I3887" s="127" t="str">
        <f t="shared" si="147"/>
        <v/>
      </c>
      <c r="J3887" s="126"/>
    </row>
    <row r="3888" spans="1:10" ht="12.75" customHeight="1">
      <c r="A3888" s="147" t="str">
        <f>IF('TRI-3C'!$EZ$13="","",'TRI-3C'!$EZ$13)</f>
        <v xml:space="preserve">RELACIONES INTERPERSONALES	</v>
      </c>
      <c r="B3888" s="139"/>
      <c r="C3888" s="139"/>
      <c r="F3888" s="128"/>
      <c r="G3888" s="124" t="str">
        <f>IF(A3888="","",VLOOKUP(J3736,'TRI-3C'!$B$18:$FH$61,155,FALSE))</f>
        <v/>
      </c>
      <c r="I3888" s="125" t="str">
        <f t="shared" si="147"/>
        <v/>
      </c>
      <c r="J3888" s="128"/>
    </row>
    <row r="3889" spans="1:10" ht="12.75" customHeight="1">
      <c r="A3889" s="148" t="str">
        <f>IF('TRI-3C'!$FA$13="","",'TRI-3C'!$FA$13)</f>
        <v>MANEJO DE CONFLICTOS</v>
      </c>
      <c r="B3889" s="149"/>
      <c r="C3889" s="149"/>
      <c r="D3889" s="150"/>
      <c r="E3889" s="150"/>
      <c r="F3889" s="126"/>
      <c r="G3889" s="122" t="str">
        <f>IF(A3889="","",VLOOKUP(J3736,'TRI-3C'!$B$18:$FH$61,156,FALSE))</f>
        <v/>
      </c>
      <c r="H3889" s="150"/>
      <c r="I3889" s="127" t="str">
        <f t="shared" si="147"/>
        <v/>
      </c>
      <c r="J3889" s="126"/>
    </row>
    <row r="3890" spans="1:10" ht="12.75" customHeight="1">
      <c r="A3890" s="147" t="str">
        <f>IF('TRI-3C'!$FB$13="","",'TRI-3C'!$FB$13)</f>
        <v>MANEJO DE EMOCIONES Y SENTIMIENTOS</v>
      </c>
      <c r="B3890" s="139"/>
      <c r="C3890" s="139"/>
      <c r="F3890" s="128"/>
      <c r="G3890" s="124" t="str">
        <f>IF(A3890="","",VLOOKUP(J3736,'TRI-3C'!$B$18:$FH$61,157,FALSE))</f>
        <v/>
      </c>
      <c r="I3890" s="125" t="str">
        <f t="shared" si="147"/>
        <v/>
      </c>
      <c r="J3890" s="128"/>
    </row>
    <row r="3891" spans="1:10" ht="12.75" customHeight="1">
      <c r="A3891" s="151"/>
      <c r="B3891" s="129"/>
      <c r="C3891" s="129"/>
      <c r="D3891" s="130"/>
      <c r="E3891" s="130"/>
      <c r="F3891" s="131"/>
      <c r="G3891" s="132"/>
      <c r="H3891" s="130"/>
      <c r="I3891" s="133"/>
      <c r="J3891" s="131"/>
    </row>
    <row r="3892" spans="1:10" ht="12.75" customHeight="1">
      <c r="A3892" s="134"/>
      <c r="B3892" s="134"/>
      <c r="C3892" s="134"/>
      <c r="D3892" s="134"/>
      <c r="E3892" s="134"/>
      <c r="F3892" s="140"/>
      <c r="G3892" s="496"/>
      <c r="H3892" s="496"/>
      <c r="I3892" s="497"/>
      <c r="J3892" s="497"/>
    </row>
    <row r="3893" spans="1:10" ht="12.75" customHeight="1">
      <c r="A3893" s="487" t="s">
        <v>156</v>
      </c>
      <c r="B3893" s="488"/>
      <c r="C3893" s="135" t="s">
        <v>157</v>
      </c>
      <c r="G3893" s="494"/>
      <c r="H3893" s="494"/>
      <c r="I3893" s="494"/>
      <c r="J3893" s="494"/>
    </row>
    <row r="3894" spans="1:10" ht="12.75" customHeight="1">
      <c r="A3894" s="489" t="s">
        <v>158</v>
      </c>
      <c r="B3894" s="490"/>
      <c r="C3894" s="136" t="str">
        <f>VLOOKUP(J3736,'TRI-3C'!$B$18:$FH$61,160,FALSE)</f>
        <v/>
      </c>
      <c r="G3894" s="494"/>
      <c r="H3894" s="494"/>
      <c r="I3894" s="494"/>
      <c r="J3894" s="494"/>
    </row>
    <row r="3895" spans="1:10" ht="12.75" customHeight="1">
      <c r="A3895" s="491" t="s">
        <v>159</v>
      </c>
      <c r="B3895" s="492"/>
      <c r="C3895" s="493"/>
      <c r="G3895" s="494"/>
      <c r="H3895" s="494"/>
      <c r="I3895" s="494"/>
      <c r="J3895" s="494"/>
    </row>
    <row r="3896" spans="1:10" ht="12.75" customHeight="1">
      <c r="A3896" s="137" t="s">
        <v>160</v>
      </c>
      <c r="B3896" s="138"/>
      <c r="C3896" s="188" t="str">
        <f>VLOOKUP(J3736,'TRI-3C'!$B$18:$FH$61,161,FALSE)</f>
        <v/>
      </c>
      <c r="G3896" s="494"/>
      <c r="H3896" s="494"/>
      <c r="I3896" s="494"/>
      <c r="J3896" s="494"/>
    </row>
    <row r="3897" spans="1:10" ht="12.75" customHeight="1">
      <c r="A3897" s="137" t="s">
        <v>161</v>
      </c>
      <c r="B3897" s="138"/>
      <c r="C3897" s="188" t="str">
        <f>VLOOKUP(J3736,'TRI-3C'!$B$18:$FH$61,162,FALSE)</f>
        <v/>
      </c>
      <c r="G3897" s="494"/>
      <c r="H3897" s="494"/>
      <c r="I3897" s="494"/>
      <c r="J3897" s="494"/>
    </row>
    <row r="3898" spans="1:10" ht="12.75" customHeight="1">
      <c r="A3898" s="480" t="s">
        <v>163</v>
      </c>
      <c r="B3898" s="481"/>
      <c r="C3898" s="188" t="str">
        <f>VLOOKUP(J3736,'TRI-3C'!$B$18:$FH$61,163,FALSE)</f>
        <v/>
      </c>
      <c r="G3898" s="494"/>
      <c r="H3898" s="494"/>
      <c r="I3898" s="494"/>
      <c r="J3898" s="494"/>
    </row>
    <row r="3899" spans="1:10" ht="12.75" customHeight="1">
      <c r="D3899" s="503" t="s">
        <v>162</v>
      </c>
      <c r="E3899" s="503"/>
      <c r="F3899" s="152">
        <f ca="1">NOW()</f>
        <v>45994.739222569442</v>
      </c>
    </row>
    <row r="3902" spans="1:10" ht="12.75" customHeight="1">
      <c r="G3902" s="112"/>
    </row>
    <row r="3904" spans="1:10" ht="12.75" customHeight="1">
      <c r="B3904" s="495" t="s">
        <v>164</v>
      </c>
      <c r="C3904" s="495"/>
      <c r="F3904" s="116" t="s">
        <v>165</v>
      </c>
      <c r="G3904" s="116" t="s">
        <v>165</v>
      </c>
    </row>
    <row r="3938" spans="1:10" ht="12.75" customHeight="1">
      <c r="A3938" s="111" t="s">
        <v>153</v>
      </c>
      <c r="C3938" t="str">
        <f>IF(VLOOKUP(J3941,NOTAS!$D$14:$P$60,2,FALSE)="","",VLOOKUP(J3941,NOTAS!$D$14:$P$60,2,FALSE))</f>
        <v>PINARGOTE OLMEDO LIAM ALEXANDER</v>
      </c>
    </row>
    <row r="3939" spans="1:10" ht="12.75" customHeight="1">
      <c r="A3939" s="111" t="s">
        <v>154</v>
      </c>
      <c r="C3939" t="str">
        <f>NOTAS!$B$14&amp; " "&amp;NOTAS!$B$15</f>
        <v>INICIAL II A</v>
      </c>
      <c r="F3939" s="111"/>
      <c r="G3939" s="116"/>
      <c r="H3939" s="117"/>
      <c r="I3939" s="118"/>
      <c r="J3939" s="117"/>
    </row>
    <row r="3940" spans="1:10" ht="12.75" customHeight="1">
      <c r="A3940" s="111" t="s">
        <v>6</v>
      </c>
      <c r="C3940" t="str">
        <f>NOTAS!$B$18</f>
        <v>2025-2026 MATUTINA</v>
      </c>
      <c r="H3940" s="117"/>
      <c r="I3940" s="118"/>
      <c r="J3940" s="117"/>
    </row>
    <row r="3941" spans="1:10" ht="12.75" customHeight="1" thickBot="1">
      <c r="A3941" s="486" t="s">
        <v>337</v>
      </c>
      <c r="B3941" s="486"/>
      <c r="I3941" s="114" t="s">
        <v>74</v>
      </c>
      <c r="J3941" s="121">
        <v>20</v>
      </c>
    </row>
    <row r="3942" spans="1:10" ht="12.75" customHeight="1">
      <c r="A3942" s="482" t="s">
        <v>155</v>
      </c>
      <c r="B3942" s="483"/>
      <c r="C3942" s="483"/>
      <c r="D3942" s="483"/>
      <c r="E3942" s="483"/>
      <c r="F3942" s="484"/>
      <c r="G3942" s="485" t="s">
        <v>141</v>
      </c>
      <c r="H3942" s="483"/>
      <c r="I3942" s="498" t="s">
        <v>141</v>
      </c>
      <c r="J3942" s="499"/>
    </row>
    <row r="3943" spans="1:10" ht="12.75" customHeight="1">
      <c r="A3943" s="500" t="str">
        <f>IF('TRI-3C'!G$10="","",'TRI-3C'!G$10)</f>
        <v>IDENTIDAD Y AUTONOMÍA</v>
      </c>
      <c r="B3943" s="501"/>
      <c r="C3943" s="501"/>
      <c r="D3943" s="501"/>
      <c r="E3943" s="501"/>
      <c r="F3943" s="502"/>
      <c r="G3943" s="160"/>
      <c r="H3943" s="161"/>
      <c r="I3943" s="162"/>
      <c r="J3943" s="163"/>
    </row>
    <row r="3944" spans="1:10" ht="12.75" customHeight="1">
      <c r="A3944" s="148" t="str">
        <f>IF('TRI-3C'!G$13="","",'TRI-3C'!G$13)</f>
        <v>Comunicar algunos datos de su identidad como: nombres completos, edad, nombres de familiares cercanos, lugar dónde vive.</v>
      </c>
      <c r="B3944" s="158"/>
      <c r="C3944" s="158"/>
      <c r="D3944" s="158"/>
      <c r="E3944" s="158"/>
      <c r="F3944" s="159"/>
      <c r="G3944" s="122" t="str">
        <f>IF(A3944="","",VLOOKUP(J3941,'TRI-3C'!$B$18:$FH$61,6,FALSE))</f>
        <v/>
      </c>
      <c r="H3944" s="150"/>
      <c r="I3944" s="127" t="str">
        <f>IF(G3944="","",G3944)</f>
        <v/>
      </c>
      <c r="J3944" s="126"/>
    </row>
    <row r="3945" spans="1:10" ht="12.75" customHeight="1">
      <c r="A3945" s="11" t="str">
        <f>IF('TRI-3C'!$H$13="","",'TRI-3C'!$H$13)</f>
        <v>Demostrar curiosidad por las características físicas (genitales) que le permiten reconocerse como niño y niña</v>
      </c>
      <c r="B3945" s="156"/>
      <c r="C3945" s="156"/>
      <c r="D3945" s="156"/>
      <c r="E3945" s="156"/>
      <c r="F3945" s="157"/>
      <c r="G3945" s="124" t="str">
        <f>IF(A3945="","",VLOOKUP(J3941,'TRI-3C'!$B$18:$FH$61,7,FALSE))</f>
        <v/>
      </c>
      <c r="I3945" s="125" t="str">
        <f t="shared" ref="I3945:I3961" si="148">IF(G3945="","",G3945)</f>
        <v/>
      </c>
      <c r="J3945" s="128"/>
    </row>
    <row r="3946" spans="1:10" ht="12.75" customHeight="1">
      <c r="A3946" s="148" t="str">
        <f>IF('TRI-3C'!$I$13="","",'TRI-3C'!$I$13)</f>
        <v>Identificar la importancia de usar el cinturón de seguridad para promover el autocuidado y la protección personal.</v>
      </c>
      <c r="B3946" s="149"/>
      <c r="C3946" s="149"/>
      <c r="D3946" s="150"/>
      <c r="E3946" s="150"/>
      <c r="F3946" s="126"/>
      <c r="G3946" s="122" t="str">
        <f>IF(A3946="","",VLOOKUP(J3941,'TRI-3C'!$B$18:$FH$61,8,FALSE))</f>
        <v/>
      </c>
      <c r="H3946" s="150"/>
      <c r="I3946" s="127" t="str">
        <f t="shared" si="148"/>
        <v/>
      </c>
      <c r="J3946" s="126"/>
    </row>
    <row r="3947" spans="1:10" ht="12.75" customHeight="1">
      <c r="A3947" s="147" t="str">
        <f>IF('TRI-3C'!$J$13="","",'TRI-3C'!$J$13)</f>
        <v>Identificar las situaciones de peligro a las que se puede exponer en su entorno inmediato y seguir pautas de comportamiento para evitarlas.</v>
      </c>
      <c r="B3947" s="139"/>
      <c r="C3947" s="139"/>
      <c r="F3947" s="128"/>
      <c r="G3947" s="124" t="str">
        <f>IF(A3947="","",VLOOKUP(J3941,'TRI-3C'!$B$18:$FH$61,9,FALSE))</f>
        <v/>
      </c>
      <c r="I3947" s="125" t="str">
        <f t="shared" si="148"/>
        <v/>
      </c>
      <c r="J3947" s="128"/>
    </row>
    <row r="3948" spans="1:10" ht="12.75" customHeight="1">
      <c r="A3948" s="148" t="str">
        <f>IF('TRI-3C'!$K$13="","",'TRI-3C'!$K$13)</f>
        <v>Identificar sus características físicas y las de las personas de su entorno como parte del proceso de aceptación de sí mismo y de respeto a los demás.</v>
      </c>
      <c r="B3948" s="149"/>
      <c r="C3948" s="149"/>
      <c r="D3948" s="150"/>
      <c r="E3948" s="150"/>
      <c r="F3948" s="126"/>
      <c r="G3948" s="122" t="str">
        <f>IF(A3948="","",VLOOKUP(J3941,'TRI-3C'!$B$18:$FH$61,10,FALSE))</f>
        <v/>
      </c>
      <c r="H3948" s="150"/>
      <c r="I3948" s="127" t="str">
        <f t="shared" si="148"/>
        <v/>
      </c>
      <c r="J3948" s="126"/>
    </row>
    <row r="3949" spans="1:10" ht="12.75" customHeight="1">
      <c r="A3949" s="147" t="str">
        <f>IF('TRI-3C'!$L$13="","",'TRI-3C'!$L$13)</f>
        <v>Identificar y manifestar sus emociones y sentimientos, expresando las causas de los mismos mediante el lenguaje verbal. (D.EIB.10.3.)</v>
      </c>
      <c r="B3949" s="139"/>
      <c r="C3949" s="139"/>
      <c r="F3949" s="128"/>
      <c r="G3949" s="124" t="str">
        <f>IF(A3949="","",VLOOKUP(J3941,'TRI-3C'!$B$18:$FH$61,11,FALSE))</f>
        <v/>
      </c>
      <c r="I3949" s="125" t="str">
        <f t="shared" si="148"/>
        <v/>
      </c>
      <c r="J3949" s="128"/>
    </row>
    <row r="3950" spans="1:10" ht="12.75" customHeight="1">
      <c r="A3950" s="192" t="str">
        <f>IF('TRI-3C'!$M$13="","",'TRI-3C'!$M$13)</f>
        <v>Identificarse como miembro de una familia reconociéndose como parte importante de la misma.</v>
      </c>
      <c r="B3950" s="154"/>
      <c r="C3950" s="154"/>
      <c r="D3950" s="154"/>
      <c r="E3950" s="154"/>
      <c r="F3950" s="155"/>
      <c r="G3950" s="122" t="str">
        <f>IF(A3950="","",VLOOKUP(J3941,'TRI-3C'!$B$18:$FH$61,12,FALSE))</f>
        <v/>
      </c>
      <c r="H3950" s="150"/>
      <c r="I3950" s="127" t="str">
        <f t="shared" si="148"/>
        <v/>
      </c>
      <c r="J3950" s="126"/>
    </row>
    <row r="3951" spans="1:10" ht="12.75" customHeight="1">
      <c r="A3951" s="147" t="str">
        <f>IF('TRI-3C'!$N$13="","",'TRI-3C'!$N$13)</f>
        <v>Practicar con autonomía hábitos de higiene personal como lavarse las manos, los dientes y la cara.</v>
      </c>
      <c r="B3951" s="139"/>
      <c r="C3951" s="139"/>
      <c r="F3951" s="128"/>
      <c r="G3951" s="124" t="str">
        <f>IF(A3951="","",VLOOKUP(J3941,'TRI-3C'!$B$18:$FH$61,13,FALSE))</f>
        <v/>
      </c>
      <c r="I3951" s="125" t="str">
        <f t="shared" si="148"/>
        <v/>
      </c>
      <c r="J3951" s="128"/>
    </row>
    <row r="3952" spans="1:10" ht="12.75" customHeight="1">
      <c r="A3952" s="148" t="str">
        <f>IF('TRI-3C'!$O$13="","",'TRI-3C'!$O$13)</f>
        <v>Practicar hábitos de orden ubicando los objetos en el lugar correspondiente.</v>
      </c>
      <c r="B3952" s="149"/>
      <c r="C3952" s="149"/>
      <c r="D3952" s="150"/>
      <c r="E3952" s="150"/>
      <c r="F3952" s="126"/>
      <c r="G3952" s="122" t="str">
        <f>IF(A3952="","",VLOOKUP(J3941,'TRI-3C'!$B$18:$FH$61,14,FALSE))</f>
        <v/>
      </c>
      <c r="H3952" s="150"/>
      <c r="I3952" s="127" t="str">
        <f t="shared" si="148"/>
        <v/>
      </c>
      <c r="J3952" s="126"/>
    </row>
    <row r="3953" spans="1:10" ht="12.75" customHeight="1">
      <c r="A3953" s="147" t="str">
        <f>IF('TRI-3C'!$P$13="","",'TRI-3C'!$P$13)</f>
        <v>Practicar las acciones a seguir en situaciones de riesgo como: temblores, incendios, entre otros, determinadas en el plan de contingencia institucional.</v>
      </c>
      <c r="B3953" s="139"/>
      <c r="C3953" s="139"/>
      <c r="F3953" s="128"/>
      <c r="G3953" s="124" t="str">
        <f>IF(A3953="","",VLOOKUP(J3941,'TRI-3C'!$B$18:$FH$61,15,FALSE))</f>
        <v/>
      </c>
      <c r="I3953" s="125" t="str">
        <f t="shared" si="148"/>
        <v/>
      </c>
      <c r="J3953" s="128"/>
    </row>
    <row r="3954" spans="1:10" ht="12.75" customHeight="1">
      <c r="A3954" s="148" t="str">
        <f>IF('TRI-3C'!$Q$13="","",'TRI-3C'!$Q$13)</f>
        <v>Practicar normas de seguridad para evitar accidentes a los que se puede exponer en su entorno inmediato.</v>
      </c>
      <c r="B3954" s="158"/>
      <c r="C3954" s="158"/>
      <c r="D3954" s="158"/>
      <c r="E3954" s="158"/>
      <c r="F3954" s="159"/>
      <c r="G3954" s="122" t="str">
        <f>IF(A3954="","",VLOOKUP(J3941,'TRI-3C'!$B$18:$FH$61,16,FALSE))</f>
        <v/>
      </c>
      <c r="H3954" s="150"/>
      <c r="I3954" s="127" t="str">
        <f t="shared" si="148"/>
        <v/>
      </c>
      <c r="J3954" s="126"/>
    </row>
    <row r="3955" spans="1:10" ht="12.75" customHeight="1">
      <c r="A3955" s="11" t="str">
        <f>IF('TRI-3C'!$R$13="","",'TRI-3C'!$R$13)</f>
        <v>Realiza independientemente normas de aseo al ir al baño.</v>
      </c>
      <c r="B3955" s="156"/>
      <c r="C3955" s="156"/>
      <c r="D3955" s="156"/>
      <c r="E3955" s="156"/>
      <c r="F3955" s="157"/>
      <c r="G3955" s="124" t="str">
        <f>IF(A3955="","",VLOOKUP(J3941,'TRI-3C'!$B$18:$FH$61,17,FALSE))</f>
        <v/>
      </c>
      <c r="I3955" s="125" t="str">
        <f t="shared" si="148"/>
        <v/>
      </c>
      <c r="J3955" s="128"/>
    </row>
    <row r="3956" spans="1:10" ht="12.75" customHeight="1">
      <c r="A3956" s="148" t="str">
        <f>IF('TRI-3C'!$S$13="","",'TRI-3C'!$S$13)</f>
        <v>Reconocer la importancia del uso del casco y demás indumentaria de pro tección para protegerse de lesiones en actividades que requieran su uso</v>
      </c>
      <c r="B3956" s="149"/>
      <c r="C3956" s="149"/>
      <c r="D3956" s="150"/>
      <c r="E3956" s="150"/>
      <c r="F3956" s="126"/>
      <c r="G3956" s="122" t="str">
        <f>IF(A3956="","",VLOOKUP(J3941,'TRI-3C'!$B$18:$FH$61,18,FALSE))</f>
        <v/>
      </c>
      <c r="H3956" s="150"/>
      <c r="I3956" s="127" t="str">
        <f t="shared" si="148"/>
        <v/>
      </c>
      <c r="J3956" s="126"/>
    </row>
    <row r="3957" spans="1:10" ht="12.75" customHeight="1">
      <c r="A3957" s="147" t="str">
        <f>IF('TRI-3C'!$T$13="","",'TRI-3C'!$T$13)</f>
        <v>Reconocer situaciones problémicas en las actividades escolares para solucionarlas de forma creativa y con autonomía.</v>
      </c>
      <c r="B3957" s="139"/>
      <c r="C3957" s="139"/>
      <c r="F3957" s="128"/>
      <c r="G3957" s="124" t="str">
        <f>IF(A3957="","",VLOOKUP(J3941,'TRI-3C'!$B$18:$FH$61,19,FALSE))</f>
        <v/>
      </c>
      <c r="I3957" s="125" t="str">
        <f t="shared" si="148"/>
        <v/>
      </c>
      <c r="J3957" s="128"/>
    </row>
    <row r="3958" spans="1:10" ht="12.75" customHeight="1">
      <c r="A3958" s="148" t="str">
        <f>IF('TRI-3C'!$U$13="","",'TRI-3C'!$U$13)</f>
        <v>Seleccionar las prendas de vestir de acuerdo al estado climático (prendas para el frío / prendas para el calor).</v>
      </c>
      <c r="B3958" s="149"/>
      <c r="C3958" s="149"/>
      <c r="D3958" s="150"/>
      <c r="E3958" s="150"/>
      <c r="F3958" s="126"/>
      <c r="G3958" s="122" t="str">
        <f>IF(A3958="","",VLOOKUP(J3941,'TRI-3C'!$B$18:$FH$61,20,FALSE))</f>
        <v/>
      </c>
      <c r="H3958" s="150"/>
      <c r="I3958" s="127" t="str">
        <f t="shared" si="148"/>
        <v/>
      </c>
      <c r="J3958" s="126"/>
    </row>
    <row r="3959" spans="1:10" ht="12.75" customHeight="1">
      <c r="A3959" s="147" t="str">
        <f>IF('TRI-3C'!$V$13="","",'TRI-3C'!$V$13)</f>
        <v>Tomar decisiones con respecto a la elección de actividades, vestuario entre otros, en función de sus gustos y preferencias, argumentando las mismas.</v>
      </c>
      <c r="B3959" s="139"/>
      <c r="C3959" s="139"/>
      <c r="F3959" s="128"/>
      <c r="G3959" s="124" t="str">
        <f>IF(A3959="","",VLOOKUP(J3941,'TRI-3C'!$B$18:$FH$61,21,FALSE))</f>
        <v/>
      </c>
      <c r="I3959" s="125" t="str">
        <f t="shared" si="148"/>
        <v/>
      </c>
      <c r="J3959" s="128"/>
    </row>
    <row r="3960" spans="1:10" ht="12.75" customHeight="1">
      <c r="A3960" s="192" t="str">
        <f>IF('TRI-3C'!$W$13="","",'TRI-3C'!$W$13)</f>
        <v>Utilizar la cuchara, tenedor y el vaso cuando se alimenta de manera autónoma.</v>
      </c>
      <c r="B3960" s="154"/>
      <c r="C3960" s="154"/>
      <c r="D3960" s="154"/>
      <c r="E3960" s="154"/>
      <c r="F3960" s="155"/>
      <c r="G3960" s="122" t="str">
        <f>IF(A3960="","",VLOOKUP(J3941,'TRI-3C'!$B$18:$FH$61,22,FALSE))</f>
        <v/>
      </c>
      <c r="H3960" s="150"/>
      <c r="I3960" s="127" t="str">
        <f t="shared" si="148"/>
        <v/>
      </c>
      <c r="J3960" s="126"/>
    </row>
    <row r="3961" spans="1:10" ht="12.75" customHeight="1">
      <c r="A3961" s="147" t="str">
        <f>IF('TRI-3C'!$X$13="","",'TRI-3C'!$X$13)</f>
        <v>Vestirse y desvestirse de manera independiente con prendas de vestir sencillas. (D.EIB.10.5)</v>
      </c>
      <c r="B3961" s="139"/>
      <c r="C3961" s="139"/>
      <c r="F3961" s="128"/>
      <c r="G3961" s="124" t="str">
        <f>IF(A3961="","",VLOOKUP(J3941,'TRI-3C'!$B$18:$FH$61,23,FALSE))</f>
        <v/>
      </c>
      <c r="I3961" s="125" t="str">
        <f t="shared" si="148"/>
        <v/>
      </c>
      <c r="J3961" s="128"/>
    </row>
    <row r="3962" spans="1:10" ht="12.75" customHeight="1">
      <c r="A3962" s="165" t="str">
        <f>'BI-1T'!$A$8</f>
        <v>CONVIVENCIA</v>
      </c>
      <c r="B3962" s="149"/>
      <c r="C3962" s="149"/>
      <c r="D3962" s="150"/>
      <c r="E3962" s="150"/>
      <c r="F3962" s="126"/>
      <c r="G3962" s="122" t="str">
        <f>IF(A3962="","",VLOOKUP(J3941,'TRI-3C'!$B$18:$FH$61,24,FALSE))</f>
        <v/>
      </c>
      <c r="H3962" s="150"/>
      <c r="I3962" s="127"/>
      <c r="J3962" s="126"/>
    </row>
    <row r="3963" spans="1:10" ht="12.75" customHeight="1">
      <c r="A3963" s="147" t="str">
        <f>IF('TRI-3C'!$Z$13="","",'TRI-3C'!$Z$13)</f>
        <v>Apoyar y motivar a otras personas a participar en actividades grupales, particularmente a quienes muestran dificultades al hacerlo</v>
      </c>
      <c r="B3963" s="139"/>
      <c r="C3963" s="139"/>
      <c r="F3963" s="128"/>
      <c r="G3963" s="124" t="str">
        <f>IF(A3963="","",VLOOKUP(J3941,'TRI-3C'!$B$18:$FH$61,25,FALSE))</f>
        <v/>
      </c>
      <c r="I3963" s="125" t="str">
        <f t="shared" ref="I3963:I3977" si="149">IF(G3963="","",G3963)</f>
        <v/>
      </c>
      <c r="J3963" s="128"/>
    </row>
    <row r="3964" spans="1:10" ht="12.75" customHeight="1">
      <c r="A3964" s="148" t="str">
        <f>IF('TRI-3C'!$AA$13="","",'TRI-3C'!$AA$13)</f>
        <v>Asumir y respetar normas de convivencia en la institución de educación inicial y en el hogar acordadas con el adulto. (D.EIB.10.15.)</v>
      </c>
      <c r="B3964" s="158"/>
      <c r="C3964" s="158"/>
      <c r="D3964" s="158"/>
      <c r="E3964" s="158"/>
      <c r="F3964" s="159"/>
      <c r="G3964" s="122" t="str">
        <f>IF(A3964="","",VLOOKUP(J3941,'TRI-3C'!$B$18:$FH$61,26,FALSE))</f>
        <v/>
      </c>
      <c r="H3964" s="150"/>
      <c r="I3964" s="127" t="str">
        <f t="shared" si="149"/>
        <v/>
      </c>
      <c r="J3964" s="126"/>
    </row>
    <row r="3965" spans="1:10" ht="12.75" customHeight="1">
      <c r="A3965" s="11" t="str">
        <f>IF('TRI-3C'!$AB$13="","",'TRI-3C'!$AB$13)</f>
        <v>Colaborar en actividades que se desarrollan con otros niños y adultos de su entorno.</v>
      </c>
      <c r="B3965" s="156"/>
      <c r="C3965" s="156"/>
      <c r="D3965" s="156"/>
      <c r="E3965" s="156"/>
      <c r="F3965" s="157"/>
      <c r="G3965" s="124" t="str">
        <f>IF(A3965="","",VLOOKUP(J3941,'TRI-3C'!$B$18:$FH$61,27,FALSE))</f>
        <v/>
      </c>
      <c r="I3965" s="125" t="str">
        <f t="shared" si="149"/>
        <v/>
      </c>
      <c r="J3965" s="128"/>
    </row>
    <row r="3966" spans="1:10" ht="12.75" customHeight="1">
      <c r="A3966" s="148" t="str">
        <f>IF('TRI-3C'!$AC$13="","",'TRI-3C'!$AC$13)</f>
        <v>Demostrar actitudes de solidaridad ante situaciones de necesidad de sus compañeros y adultos de su entorno</v>
      </c>
      <c r="B3966" s="149"/>
      <c r="C3966" s="149"/>
      <c r="D3966" s="150"/>
      <c r="E3966" s="150"/>
      <c r="F3966" s="126"/>
      <c r="G3966" s="122" t="str">
        <f>IF(A3966="","",VLOOKUP(J3941,'TRI-3C'!$B$18:$FH$61,28,FALSE))</f>
        <v/>
      </c>
      <c r="H3966" s="150"/>
      <c r="I3966" s="127" t="str">
        <f t="shared" si="149"/>
        <v/>
      </c>
      <c r="J3966" s="126"/>
    </row>
    <row r="3967" spans="1:10" ht="12.75" customHeight="1">
      <c r="A396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3967" s="139"/>
      <c r="C3967" s="139"/>
      <c r="F3967" s="128"/>
      <c r="G3967" s="124" t="str">
        <f>IF(A3967="","",VLOOKUP(J3941,'TRI-3C'!$B$18:$FH$61,29,FALSE))</f>
        <v/>
      </c>
      <c r="I3967" s="125" t="str">
        <f t="shared" si="149"/>
        <v/>
      </c>
      <c r="J3967" s="128"/>
    </row>
    <row r="3968" spans="1:10" ht="12.75" customHeight="1">
      <c r="A3968" s="148" t="str">
        <f>IF('TRI-3C'!$AE$13="","",'TRI-3C'!$AE$13)</f>
        <v>Demostrar preferencia de jugar la mayor parte del tiempo con un amigo estableciendo niveles de empatías más estables.</v>
      </c>
      <c r="B3968" s="149"/>
      <c r="C3968" s="149"/>
      <c r="D3968" s="150"/>
      <c r="E3968" s="150"/>
      <c r="F3968" s="126"/>
      <c r="G3968" s="122" t="str">
        <f>IF(A3968="","",VLOOKUP(J3941,'TRI-3C'!$B$18:$FH$61,30,FALSE))</f>
        <v/>
      </c>
      <c r="H3968" s="150"/>
      <c r="I3968" s="127" t="str">
        <f t="shared" si="149"/>
        <v/>
      </c>
      <c r="J3968" s="126"/>
    </row>
    <row r="3969" spans="1:10" ht="12.75" customHeight="1">
      <c r="A3969" s="147" t="str">
        <f>IF('TRI-3C'!$AF$13="","",'TRI-3C'!$AF$13)</f>
        <v>Demostrar sensibilidad ante deseos, emociones y sentimientos de otras personas.</v>
      </c>
      <c r="B3969" s="139"/>
      <c r="C3969" s="139"/>
      <c r="F3969" s="128"/>
      <c r="G3969" s="124" t="str">
        <f>IF(A3969="","",VLOOKUP(J3941,'TRI-3C'!$B$18:$FH$61,31,FALSE))</f>
        <v/>
      </c>
      <c r="I3969" s="125" t="str">
        <f t="shared" si="149"/>
        <v/>
      </c>
      <c r="J3969" s="128"/>
    </row>
    <row r="3970" spans="1:10" ht="12.75" customHeight="1">
      <c r="A3970" s="192" t="str">
        <f>IF('TRI-3C'!$AG$13="","",'TRI-3C'!$AG$13)</f>
        <v>Desarrollar la capacidad de esperar para obtener una recompensa mayor en el futuro.</v>
      </c>
      <c r="B3970" s="154"/>
      <c r="C3970" s="154"/>
      <c r="D3970" s="154"/>
      <c r="E3970" s="154"/>
      <c r="F3970" s="155"/>
      <c r="G3970" s="122" t="str">
        <f>IF(A3970="","",VLOOKUP(J3941,'TRI-3C'!$B$18:$FH$61,32,FALSE))</f>
        <v/>
      </c>
      <c r="H3970" s="150"/>
      <c r="I3970" s="127" t="str">
        <f t="shared" si="149"/>
        <v/>
      </c>
      <c r="J3970" s="126"/>
    </row>
    <row r="3971" spans="1:10" ht="12.75" customHeight="1">
      <c r="A3971" s="147" t="str">
        <f>IF('TRI-3C'!$AH$13="","",'TRI-3C'!$AH$13)</f>
        <v>Identificar instituciones y profesiones que brindan servicios a la comunidad y los roles que ellos cumplen.</v>
      </c>
      <c r="B3971" s="139"/>
      <c r="C3971" s="139"/>
      <c r="F3971" s="128"/>
      <c r="G3971" s="124" t="str">
        <f>IF(A3971="","",VLOOKUP(J3941,'TRI-3C'!$B$18:$FH$61,33,FALSE))</f>
        <v/>
      </c>
      <c r="I3971" s="125" t="str">
        <f t="shared" si="149"/>
        <v/>
      </c>
      <c r="J3971" s="128"/>
    </row>
    <row r="3972" spans="1:10" ht="12.75" customHeight="1">
      <c r="A3972" s="148" t="str">
        <f>IF('TRI-3C'!$AI$13="","",'TRI-3C'!$AI$13)</f>
        <v>Identificar las profesiones, oficios y ocupaciones que cumplen los miembros de su familia.</v>
      </c>
      <c r="B3972" s="149"/>
      <c r="C3972" s="149"/>
      <c r="D3972" s="150"/>
      <c r="E3972" s="150"/>
      <c r="F3972" s="126"/>
      <c r="G3972" s="122" t="str">
        <f>IF(A3972="","",VLOOKUP(J3941,'TRI-3C'!$B$18:$FH$61,34,FALSE))</f>
        <v/>
      </c>
      <c r="H3972" s="150"/>
      <c r="I3972" s="127" t="str">
        <f t="shared" si="149"/>
        <v/>
      </c>
      <c r="J3972" s="126"/>
    </row>
    <row r="3973" spans="1:10" ht="12.75" customHeight="1">
      <c r="A3973" s="147" t="str">
        <f>IF('TRI-3C'!$AJ$13="","",'TRI-3C'!$AJ$13)</f>
        <v>Incrementar su campo de interrelación con otras personas a más del grupo familiar y escolar interactuando con mayor facilidad.</v>
      </c>
      <c r="B3973" s="139"/>
      <c r="C3973" s="139"/>
      <c r="F3973" s="128"/>
      <c r="G3973" s="124" t="str">
        <f>IF(A3973="","",VLOOKUP(J3941,'TRI-3C'!$B$18:$FH$61,35,FALSE))</f>
        <v/>
      </c>
      <c r="I3973" s="125" t="str">
        <f t="shared" si="149"/>
        <v/>
      </c>
      <c r="J3973" s="128"/>
    </row>
    <row r="3974" spans="1:10" ht="12.75" customHeight="1">
      <c r="A397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3974" s="158"/>
      <c r="C3974" s="158"/>
      <c r="D3974" s="158"/>
      <c r="E3974" s="158"/>
      <c r="F3974" s="159"/>
      <c r="G3974" s="122" t="str">
        <f>IF(A3974="","",VLOOKUP(J3941,'TRI-3C'!$B$18:$FH$61,36,FALSE))</f>
        <v/>
      </c>
      <c r="H3974" s="150"/>
      <c r="I3974" s="127" t="str">
        <f t="shared" si="149"/>
        <v/>
      </c>
      <c r="J3974" s="126"/>
    </row>
    <row r="3975" spans="1:10" ht="12.75" customHeight="1">
      <c r="A3975" s="11" t="str">
        <f>IF('TRI-3C'!$AL$13="","",'TRI-3C'!$AL$13)</f>
        <v>Participar juegos grupales siguiendo las reglas y asumiendo roles que le permitan mantener un ambiente armónico con sus pares. (D.EIB.10.11.)</v>
      </c>
      <c r="B3975" s="156"/>
      <c r="C3975" s="156"/>
      <c r="D3975" s="156"/>
      <c r="E3975" s="156"/>
      <c r="F3975" s="157"/>
      <c r="G3975" s="124" t="str">
        <f>IF(A3975="","",VLOOKUP(J3941,'TRI-3C'!$B$18:$FH$61,37,FALSE))</f>
        <v/>
      </c>
      <c r="I3975" s="125" t="str">
        <f t="shared" si="149"/>
        <v/>
      </c>
      <c r="J3975" s="128"/>
    </row>
    <row r="3976" spans="1:10" ht="12.75" customHeight="1">
      <c r="A3976" s="148" t="str">
        <f>IF('TRI-3C'!$AM$13="","",'TRI-3C'!$AM$13)</f>
        <v>Practicar la costumbre de ahorrar para ocasiones y casos especiales</v>
      </c>
      <c r="B3976" s="149"/>
      <c r="C3976" s="149"/>
      <c r="D3976" s="150"/>
      <c r="E3976" s="150"/>
      <c r="F3976" s="126"/>
      <c r="G3976" s="122" t="str">
        <f>IF(A3976="","",VLOOKUP(J3941,'TRI-3C'!$B$18:$FH$61,38,FALSE))</f>
        <v/>
      </c>
      <c r="H3976" s="150"/>
      <c r="I3976" s="127" t="str">
        <f t="shared" si="149"/>
        <v/>
      </c>
      <c r="J3976" s="126"/>
    </row>
    <row r="3977" spans="1:10" ht="12.75" customHeight="1">
      <c r="A397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3977" s="139"/>
      <c r="C3977" s="139"/>
      <c r="F3977" s="128"/>
      <c r="G3977" s="124" t="str">
        <f>IF(A3977="","",VLOOKUP(J3941,'TRI-3C'!$B$18:$FH$61,39,FALSE))</f>
        <v/>
      </c>
      <c r="I3977" s="125" t="str">
        <f t="shared" si="149"/>
        <v/>
      </c>
      <c r="J3977" s="128"/>
    </row>
    <row r="3978" spans="1:10" ht="12.75" customHeight="1">
      <c r="A3978" s="165" t="str">
        <f>'BI-1T'!$A$9</f>
        <v>RELACIONES CON EL MEDIO NATURAL Y CULTURAL</v>
      </c>
      <c r="B3978" s="149"/>
      <c r="C3978" s="149"/>
      <c r="D3978" s="150"/>
      <c r="E3978" s="150"/>
      <c r="F3978" s="126"/>
      <c r="G3978" s="122" t="str">
        <f>IF(A3978="","",VLOOKUP(J3941,'TRI-3C'!$B$18:$FH$61,40,FALSE))</f>
        <v/>
      </c>
      <c r="H3978" s="150"/>
      <c r="I3978" s="127"/>
      <c r="J3978" s="126"/>
    </row>
    <row r="3979" spans="1:10" ht="12.75" customHeight="1">
      <c r="A397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3979" s="139"/>
      <c r="C3979" s="139"/>
      <c r="F3979" s="128"/>
      <c r="G3979" s="124" t="str">
        <f>IF(A3979="","",VLOOKUP(J3941,'TRI-3C'!$B$18:$FH$61,41,FALSE))</f>
        <v/>
      </c>
      <c r="I3979" s="125" t="str">
        <f t="shared" ref="I3979:I3998" si="150">IF(G3979="","",G3979)</f>
        <v/>
      </c>
      <c r="J3979" s="128"/>
    </row>
    <row r="3980" spans="1:10" ht="12.75" customHeight="1">
      <c r="A3980" s="192" t="str">
        <f>IF('TRI-3C'!$AQ$13="","",'TRI-3C'!$AQ$13)</f>
        <v>Construir conexiones emocionales con su contexto natural (plantas, animales, agua, tierra, aire) y social.</v>
      </c>
      <c r="B3980" s="154"/>
      <c r="C3980" s="154"/>
      <c r="D3980" s="154"/>
      <c r="E3980" s="154"/>
      <c r="F3980" s="155"/>
      <c r="G3980" s="122" t="str">
        <f>IF(A3980="","",VLOOKUP(J3941,'TRI-3C'!$B$18:$FH$61,42,FALSE))</f>
        <v/>
      </c>
      <c r="H3980" s="150"/>
      <c r="I3980" s="127" t="str">
        <f t="shared" si="150"/>
        <v/>
      </c>
      <c r="J3980" s="126"/>
    </row>
    <row r="3981" spans="1:10" ht="12.75" customHeight="1">
      <c r="A3981" s="147" t="str">
        <f>IF('TRI-3C'!$AR$13="","",'TRI-3C'!$AR$13)</f>
        <v>dentificar en las actividades diarias oportunidades para aprovechar los recursos y reducir los residuos para proteger el entorno natural</v>
      </c>
      <c r="B3981" s="139"/>
      <c r="C3981" s="139"/>
      <c r="F3981" s="128"/>
      <c r="G3981" s="124" t="str">
        <f>IF(A3981="","",VLOOKUP(J3941,'TRI-3C'!$B$18:$FH$61,43,FALSE))</f>
        <v/>
      </c>
      <c r="I3981" s="125" t="str">
        <f t="shared" si="150"/>
        <v/>
      </c>
      <c r="J3981" s="128"/>
    </row>
    <row r="3982" spans="1:10" ht="12.75" customHeight="1">
      <c r="A3982" s="148" t="str">
        <f>IF('TRI-3C'!$AS$13="","",'TRI-3C'!$AS$13)</f>
        <v>Diferenciar entre alimentos nutritivos y no nutritivos identificando los beneficios de una alimentación sana y saludable.</v>
      </c>
      <c r="B3982" s="149"/>
      <c r="C3982" s="149"/>
      <c r="D3982" s="150"/>
      <c r="E3982" s="150"/>
      <c r="F3982" s="126"/>
      <c r="G3982" s="122" t="str">
        <f>IF(A3982="","",VLOOKUP(J3941,'TRI-3C'!$B$18:$FH$61,44,FALSE))</f>
        <v/>
      </c>
      <c r="H3982" s="150"/>
      <c r="I3982" s="127" t="str">
        <f t="shared" si="150"/>
        <v/>
      </c>
      <c r="J3982" s="126"/>
    </row>
    <row r="3983" spans="1:10" ht="12.75" customHeight="1">
      <c r="A3983" s="147" t="str">
        <f>IF('TRI-3C'!$AT$13="","",'TRI-3C'!$AT$13)</f>
        <v>Diferenciar entre lo que le pertenece, lo que pertenece a los demás y lo que pertenece al grupo o comunidad.</v>
      </c>
      <c r="B3983" s="139"/>
      <c r="C3983" s="139"/>
      <c r="F3983" s="128"/>
      <c r="G3983" s="124" t="str">
        <f>IF(A3983="","",VLOOKUP(J3941,'TRI-3C'!$B$18:$FH$61,45,FALSE))</f>
        <v/>
      </c>
      <c r="I3983" s="125" t="str">
        <f t="shared" si="150"/>
        <v/>
      </c>
      <c r="J3983" s="128"/>
    </row>
    <row r="3984" spans="1:10" ht="12.75" customHeight="1">
      <c r="A3984" s="148" t="str">
        <f>IF('TRI-3C'!$AU$13="","",'TRI-3C'!$AU$13)</f>
        <v>Diferenciar los seres vivos y elementos no vivos de su entorno explorando su mundo natural.</v>
      </c>
      <c r="B3984" s="158"/>
      <c r="C3984" s="158"/>
      <c r="D3984" s="158"/>
      <c r="E3984" s="158"/>
      <c r="F3984" s="159"/>
      <c r="G3984" s="122" t="str">
        <f>IF(A3984="","",VLOOKUP(J3941,'TRI-3C'!$B$18:$FH$61,46,FALSE))</f>
        <v/>
      </c>
      <c r="H3984" s="150"/>
      <c r="I3984" s="127" t="str">
        <f t="shared" si="150"/>
        <v/>
      </c>
      <c r="J3984" s="126"/>
    </row>
    <row r="3985" spans="1:10" ht="12.75" customHeight="1">
      <c r="A3985" s="11" t="str">
        <f>IF('TRI-3C'!$AV$13="","",'TRI-3C'!$AV$13)</f>
        <v>Establecer comparaciones entre los elementos del entorno a través de la discriminación sensorial.</v>
      </c>
      <c r="B3985" s="156"/>
      <c r="C3985" s="156"/>
      <c r="D3985" s="156"/>
      <c r="E3985" s="156"/>
      <c r="F3985" s="157"/>
      <c r="G3985" s="124" t="str">
        <f>IF(A3985="","",VLOOKUP(J3941,'TRI-3C'!$B$18:$FH$61,47,FALSE))</f>
        <v/>
      </c>
      <c r="I3985" s="125" t="str">
        <f t="shared" si="150"/>
        <v/>
      </c>
      <c r="J3985" s="128"/>
    </row>
    <row r="3986" spans="1:10" ht="12.75" customHeight="1">
      <c r="A3986" s="148" t="str">
        <f>IF('TRI-3C'!$AW$13="","",'TRI-3C'!$AW$13)</f>
        <v>Explorar e identificar los diferentes elementos y fenómenos del entorno natural mediante procesos que propicien la indagación.</v>
      </c>
      <c r="B3986" s="149"/>
      <c r="C3986" s="149"/>
      <c r="D3986" s="150"/>
      <c r="E3986" s="150"/>
      <c r="F3986" s="126"/>
      <c r="G3986" s="122" t="str">
        <f>IF(A3986="","",VLOOKUP(J3941,'TRI-3C'!$B$18:$FH$61,48,FALSE))</f>
        <v/>
      </c>
      <c r="H3986" s="150"/>
      <c r="I3986" s="127" t="str">
        <f t="shared" si="150"/>
        <v/>
      </c>
      <c r="J3986" s="126"/>
    </row>
    <row r="3987" spans="1:10" ht="12.75" customHeight="1">
      <c r="A3987" s="147" t="str">
        <f>IF('TRI-3C'!$AX$13="","",'TRI-3C'!$AX$13)</f>
        <v>Identificar características de las plantas por su utilidad, estableciendo diferencias entre ellas.</v>
      </c>
      <c r="B3987" s="139"/>
      <c r="C3987" s="139"/>
      <c r="F3987" s="128"/>
      <c r="G3987" s="124" t="str">
        <f>IF(A3987="","",VLOOKUP(J3941,'TRI-3C'!$B$18:$FH$61,49,FALSE))</f>
        <v/>
      </c>
      <c r="I3987" s="125" t="str">
        <f t="shared" si="150"/>
        <v/>
      </c>
      <c r="J3987" s="128"/>
    </row>
    <row r="3988" spans="1:10" ht="12.75" customHeight="1">
      <c r="A3988" s="148" t="str">
        <f>IF('TRI-3C'!$AY$13="","",'TRI-3C'!$AY$13)</f>
        <v>Identificar las características de los animales domésticos y silvestres estableciendo las diferencias entre ellos.</v>
      </c>
      <c r="B3988" s="149"/>
      <c r="C3988" s="149"/>
      <c r="D3988" s="150"/>
      <c r="E3988" s="150"/>
      <c r="F3988" s="126"/>
      <c r="G3988" s="122" t="str">
        <f>IF(A3988="","",VLOOKUP(J3941,'TRI-3C'!$B$18:$FH$61,50,FALSE))</f>
        <v/>
      </c>
      <c r="H3988" s="150"/>
      <c r="I3988" s="127" t="str">
        <f t="shared" si="150"/>
        <v/>
      </c>
      <c r="J3988" s="126"/>
    </row>
    <row r="3989" spans="1:10" ht="12.75" customHeight="1">
      <c r="A3989" s="147" t="str">
        <f>IF('TRI-3C'!$AZ$13="","",'TRI-3C'!$AZ$13)</f>
        <v>Identificar las características del mar y reconocerlo como una parte integral del territorio nacional</v>
      </c>
      <c r="B3989" s="139"/>
      <c r="C3989" s="139"/>
      <c r="F3989" s="128"/>
      <c r="G3989" s="124" t="str">
        <f>IF(A3989="","",VLOOKUP(J3941,'TRI-3C'!$B$18:$FH$61,51,FALSE))</f>
        <v/>
      </c>
      <c r="I3989" s="125" t="str">
        <f t="shared" si="150"/>
        <v/>
      </c>
      <c r="J3989" s="128"/>
    </row>
    <row r="3990" spans="1:10" ht="12.75" customHeight="1">
      <c r="A3990" s="192" t="str">
        <f>IF('TRI-3C'!$BA$13="","",'TRI-3C'!$BA$13)</f>
        <v>Identificar prácticas socioculturales de su localidad demostrando curiosidad ante sus tradiciones.</v>
      </c>
      <c r="B3990" s="154"/>
      <c r="C3990" s="154"/>
      <c r="D3990" s="154"/>
      <c r="E3990" s="154"/>
      <c r="F3990" s="155"/>
      <c r="G3990" s="122" t="str">
        <f>IF(A3990="","",VLOOKUP(J3941,'TRI-3C'!$B$18:$FH$61,52,FALSE))</f>
        <v/>
      </c>
      <c r="H3990" s="150"/>
      <c r="I3990" s="127" t="str">
        <f t="shared" si="150"/>
        <v/>
      </c>
      <c r="J3990" s="126"/>
    </row>
    <row r="3991" spans="1:10" ht="12.75" customHeight="1">
      <c r="A3991" s="147" t="str">
        <f>IF('TRI-3C'!$BB$13="","",'TRI-3C'!$BB$13)</f>
        <v>Observar el proceso del ciclo vital de las plantas mediante actividades de experimentación.</v>
      </c>
      <c r="B3991" s="139"/>
      <c r="C3991" s="139"/>
      <c r="F3991" s="128"/>
      <c r="G3991" s="124" t="str">
        <f>IF(A3991="","",VLOOKUP(J3941,'TRI-3C'!$B$18:$FH$61,53,FALSE))</f>
        <v/>
      </c>
      <c r="I3991" s="125" t="str">
        <f t="shared" si="150"/>
        <v/>
      </c>
      <c r="J3991" s="128"/>
    </row>
    <row r="3992" spans="1:10" ht="12.75" customHeight="1">
      <c r="A3992" s="148" t="str">
        <f>IF('TRI-3C'!$BC$13="","",'TRI-3C'!$BC$13)</f>
        <v>Participar en actividades lúdicas para identificar prácticas de movilidad que ayudan a cuidar el planeta</v>
      </c>
      <c r="B3992" s="149"/>
      <c r="C3992" s="149"/>
      <c r="D3992" s="150"/>
      <c r="E3992" s="150"/>
      <c r="F3992" s="126"/>
      <c r="G3992" s="122" t="str">
        <f>IF(A3992="","",VLOOKUP(J3941,'TRI-3C'!$B$18:$FH$61,54,FALSE))</f>
        <v/>
      </c>
      <c r="H3992" s="150"/>
      <c r="I3992" s="127" t="str">
        <f t="shared" si="150"/>
        <v/>
      </c>
      <c r="J3992" s="126"/>
    </row>
    <row r="3993" spans="1:10" ht="12.75" customHeight="1">
      <c r="A3993" s="147" t="str">
        <f>IF('TRI-3C'!$BD$13="","",'TRI-3C'!$BD$13)</f>
        <v>Participar en algunas prácticas tradicionales de su entorno disfrutando y respetando las diferentes manifestaciones culturales</v>
      </c>
      <c r="B3993" s="139"/>
      <c r="C3993" s="139"/>
      <c r="F3993" s="128"/>
      <c r="G3993" s="124" t="str">
        <f>IF(A3993="","",VLOOKUP(J3941,'TRI-3C'!$B$18:$FH$61,55,FALSE))</f>
        <v/>
      </c>
      <c r="I3993" s="125" t="str">
        <f t="shared" si="150"/>
        <v/>
      </c>
      <c r="J3993" s="128"/>
    </row>
    <row r="3994" spans="1:10" ht="12.75" customHeight="1">
      <c r="A3994" s="148" t="str">
        <f>IF('TRI-3C'!$BE$13="","",'TRI-3C'!$BE$13)</f>
        <v>Practicar hábitos de cuidado y conservación del medio ambiente que eviten la contaminación del aire, suelo y agua. (D.EIB.10.19.)</v>
      </c>
      <c r="B3994" s="158"/>
      <c r="C3994" s="158"/>
      <c r="D3994" s="158"/>
      <c r="E3994" s="158"/>
      <c r="F3994" s="159"/>
      <c r="G3994" s="122" t="str">
        <f>IF(A3994="","",VLOOKUP(J3941,'TRI-3C'!$B$18:$FH$61,56,FALSE))</f>
        <v/>
      </c>
      <c r="H3994" s="150"/>
      <c r="I3994" s="127" t="str">
        <f t="shared" si="150"/>
        <v/>
      </c>
      <c r="J3994" s="126"/>
    </row>
    <row r="3995" spans="1:10" ht="12.75" customHeight="1">
      <c r="A3995" s="11" t="str">
        <f>IF('TRI-3C'!$BF$13="","",'TRI-3C'!$BF$13)</f>
        <v>Realizar acciones de cuidado y protección de plantas y animales de su entorno erradicando actitudes de maltrato.</v>
      </c>
      <c r="B3995" s="156"/>
      <c r="C3995" s="156"/>
      <c r="D3995" s="156"/>
      <c r="E3995" s="156"/>
      <c r="F3995" s="157"/>
      <c r="G3995" s="124" t="str">
        <f>IF(A3995="","",VLOOKUP(J3941,'TRI-3C'!$B$18:$FH$61,57,FALSE))</f>
        <v/>
      </c>
      <c r="I3995" s="125" t="str">
        <f t="shared" si="150"/>
        <v/>
      </c>
      <c r="J3995" s="128"/>
    </row>
    <row r="3996" spans="1:10" ht="12.75" customHeight="1">
      <c r="A3996" s="148" t="str">
        <f>IF('TRI-3C'!$BG$13="","",'TRI-3C'!$BG$13)</f>
        <v>Reconocer cómo las personas utilizan el dinero en su entorno familiar para satisfacer sus necesidades y deseos</v>
      </c>
      <c r="B3996" s="149"/>
      <c r="C3996" s="149"/>
      <c r="D3996" s="150"/>
      <c r="E3996" s="150"/>
      <c r="F3996" s="126"/>
      <c r="G3996" s="122" t="str">
        <f>IF(A3996="","",VLOOKUP(J3941,'TRI-3C'!$B$18:$FH$61,58,FALSE))</f>
        <v/>
      </c>
      <c r="H3996" s="150"/>
      <c r="I3996" s="127" t="str">
        <f t="shared" si="150"/>
        <v/>
      </c>
      <c r="J3996" s="126"/>
    </row>
    <row r="3997" spans="1:10" ht="12.75" customHeight="1">
      <c r="A3997" s="147" t="str">
        <f>IF('TRI-3C'!$BH$13="","",'TRI-3C'!$BH$13)</f>
        <v>Reconocer las consecuencias de no cuidar sus pertenencias.</v>
      </c>
      <c r="B3997" s="139"/>
      <c r="C3997" s="139"/>
      <c r="F3997" s="128"/>
      <c r="G3997" s="124" t="str">
        <f>IF(A3997="","",VLOOKUP(J3941,'TRI-3C'!$B$18:$FH$61,59,FALSE))</f>
        <v/>
      </c>
      <c r="I3997" s="125" t="str">
        <f t="shared" si="150"/>
        <v/>
      </c>
      <c r="J3997" s="128"/>
    </row>
    <row r="3998" spans="1:10" ht="12.75" customHeight="1">
      <c r="A399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3998" s="149"/>
      <c r="C3998" s="149"/>
      <c r="D3998" s="150"/>
      <c r="E3998" s="150"/>
      <c r="F3998" s="126"/>
      <c r="G3998" s="122" t="str">
        <f>IF(A3998="","",VLOOKUP(J3941,'TRI-3C'!$B$18:$FH$61,60,FALSE))</f>
        <v/>
      </c>
      <c r="H3998" s="150"/>
      <c r="I3998" s="127" t="str">
        <f t="shared" si="150"/>
        <v/>
      </c>
      <c r="J3998" s="126"/>
    </row>
    <row r="3999" spans="1:10" ht="12.75" customHeight="1">
      <c r="A3999" s="164" t="str">
        <f>'BI-1T'!$A$10</f>
        <v>RELACIONES LOGICAS MATEMATICAS</v>
      </c>
      <c r="B3999" s="139"/>
      <c r="C3999" s="139"/>
      <c r="F3999" s="128"/>
      <c r="G3999" s="124" t="str">
        <f>IF(A3999="","",VLOOKUP(J3941,'TRI-3C'!$B$18:$FH$61,61,FALSE))</f>
        <v/>
      </c>
      <c r="I3999" s="125"/>
      <c r="J3999" s="128"/>
    </row>
    <row r="4000" spans="1:10" ht="12.75" customHeight="1">
      <c r="A4000" s="192" t="str">
        <f>IF('TRI-3C'!$BK$13="","",'TRI-3C'!$BK$13)</f>
        <v>Asociar las formas de los objetos del entorno con figuras geométricas bidimensionales</v>
      </c>
      <c r="B4000" s="154"/>
      <c r="C4000" s="154"/>
      <c r="D4000" s="154"/>
      <c r="E4000" s="154"/>
      <c r="F4000" s="155"/>
      <c r="G4000" s="122" t="str">
        <f>IF(A4000="","",VLOOKUP(J3941,'TRI-3C'!$B$18:$FH$61,62,FALSE))</f>
        <v/>
      </c>
      <c r="H4000" s="150"/>
      <c r="I4000" s="127" t="str">
        <f t="shared" ref="I4000:I4021" si="151">IF(G4000="","",G4000)</f>
        <v/>
      </c>
      <c r="J4000" s="126"/>
    </row>
    <row r="4001" spans="1:10" ht="12.75" customHeight="1">
      <c r="A4001" s="147" t="str">
        <f>IF('TRI-3C'!$BL$13="","",'TRI-3C'!$BL$13)</f>
        <v>Clasificar objetos con dos atributos (tamaño, color o forma).</v>
      </c>
      <c r="B4001" s="139"/>
      <c r="C4001" s="139"/>
      <c r="F4001" s="128"/>
      <c r="G4001" s="124" t="str">
        <f>IF(A4001="","",VLOOKUP(J3941,'TRI-3C'!$B$18:$FH$61,63,FALSE))</f>
        <v/>
      </c>
      <c r="I4001" s="125" t="str">
        <f t="shared" si="151"/>
        <v/>
      </c>
      <c r="J4001" s="128"/>
    </row>
    <row r="4002" spans="1:10" ht="12.75" customHeight="1">
      <c r="A4002" s="148" t="str">
        <f>IF('TRI-3C'!$BM$13="","",'TRI-3C'!$BM$13)</f>
        <v>Comparar y armar colecciones de más, igual y menos objetos.</v>
      </c>
      <c r="B4002" s="149"/>
      <c r="C4002" s="149"/>
      <c r="D4002" s="150"/>
      <c r="E4002" s="150"/>
      <c r="F4002" s="126"/>
      <c r="G4002" s="122" t="str">
        <f>IF(A4002="","",VLOOKUP(J3941,'TRI-3C'!$B$18:$FH$61,64,FALSE))</f>
        <v/>
      </c>
      <c r="H4002" s="150"/>
      <c r="I4002" s="127" t="str">
        <f t="shared" si="151"/>
        <v/>
      </c>
      <c r="J4002" s="126"/>
    </row>
    <row r="4003" spans="1:10" ht="12.75" customHeight="1">
      <c r="A4003" s="147" t="str">
        <f>IF('TRI-3C'!$BN$13="","",'TRI-3C'!$BN$13)</f>
        <v>Comparar y ordenar secuencialmente un conjunto pequeño de objetos de acuerdo con su tamaño.</v>
      </c>
      <c r="B4003" s="139"/>
      <c r="C4003" s="139"/>
      <c r="F4003" s="128"/>
      <c r="G4003" s="124" t="str">
        <f>IF(A4003="","",VLOOKUP(J3941,'TRI-3C'!$B$18:$FH$61,65,FALSE))</f>
        <v/>
      </c>
      <c r="I4003" s="125" t="str">
        <f t="shared" si="151"/>
        <v/>
      </c>
      <c r="J4003" s="128"/>
    </row>
    <row r="4004" spans="1:10" ht="12.75" customHeight="1">
      <c r="A4004" s="148" t="str">
        <f>IF('TRI-3C'!$BO$13="","",'TRI-3C'!$BO$13)</f>
        <v>Comprender la relación de número-cantidad hasta el 10.</v>
      </c>
      <c r="B4004" s="158"/>
      <c r="C4004" s="158"/>
      <c r="D4004" s="158"/>
      <c r="E4004" s="158"/>
      <c r="F4004" s="159"/>
      <c r="G4004" s="122" t="str">
        <f>IF(A4004="","",VLOOKUP(J3941,'TRI-3C'!$B$18:$FH$61,66,FALSE))</f>
        <v/>
      </c>
      <c r="H4004" s="150"/>
      <c r="I4004" s="127" t="str">
        <f t="shared" si="151"/>
        <v/>
      </c>
      <c r="J4004" s="126"/>
    </row>
    <row r="4005" spans="1:10" ht="12.75" customHeight="1">
      <c r="A4005" s="11" t="str">
        <f>IF('TRI-3C'!$BP$13="","",'TRI-3C'!$BP$13)</f>
        <v>Comprender la relación del numeral (representación simbólica del número) con la cantidad hasta el 5.</v>
      </c>
      <c r="B4005" s="156"/>
      <c r="C4005" s="156"/>
      <c r="D4005" s="156"/>
      <c r="E4005" s="156"/>
      <c r="F4005" s="157"/>
      <c r="G4005" s="124" t="str">
        <f>IF(A4005="","",VLOOKUP(J3941,'TRI-3C'!$B$18:$FH$61,67,FALSE))</f>
        <v/>
      </c>
      <c r="I4005" s="125" t="str">
        <f t="shared" si="151"/>
        <v/>
      </c>
      <c r="J4005" s="128"/>
    </row>
    <row r="4006" spans="1:10" ht="12.75" customHeight="1">
      <c r="A4006" s="148" t="str">
        <f>IF('TRI-3C'!$BQ$13="","",'TRI-3C'!$BQ$13)</f>
        <v>Contar oralmente del 1 al 15 con secuencia numérica.</v>
      </c>
      <c r="B4006" s="149"/>
      <c r="C4006" s="149"/>
      <c r="D4006" s="150"/>
      <c r="E4006" s="150"/>
      <c r="F4006" s="126"/>
      <c r="G4006" s="122" t="str">
        <f>IF(A4006="","",VLOOKUP(J3941,'TRI-3C'!$B$18:$FH$61,68,FALSE))</f>
        <v/>
      </c>
      <c r="H4006" s="150"/>
      <c r="I4006" s="127" t="str">
        <f t="shared" si="151"/>
        <v/>
      </c>
      <c r="J4006" s="126"/>
    </row>
    <row r="4007" spans="1:10" ht="12.75" customHeight="1">
      <c r="A4007" s="147" t="str">
        <f>IF('TRI-3C'!$BR$13="","",'TRI-3C'!$BR$13)</f>
        <v>Continuar y reproducir patrones simples con objetos concretos y representaciones gráficas.</v>
      </c>
      <c r="B4007" s="139"/>
      <c r="C4007" s="139"/>
      <c r="F4007" s="128"/>
      <c r="G4007" s="124" t="str">
        <f>IF(A4007="","",VLOOKUP(J3941,'TRI-3C'!$B$18:$FH$61,69,FALSE))</f>
        <v/>
      </c>
      <c r="I4007" s="125" t="str">
        <f t="shared" si="151"/>
        <v/>
      </c>
      <c r="J4007" s="128"/>
    </row>
    <row r="4008" spans="1:10" ht="12.75" customHeight="1">
      <c r="A4008" s="148" t="str">
        <f>IF('TRI-3C'!$BS$13="","",'TRI-3C'!$BS$13)</f>
        <v>Establecer la relación de correspondencia entre los elementos de colecciones de objetos.</v>
      </c>
      <c r="B4008" s="149"/>
      <c r="C4008" s="149"/>
      <c r="D4008" s="150"/>
      <c r="E4008" s="150"/>
      <c r="F4008" s="126"/>
      <c r="G4008" s="122" t="str">
        <f>IF(A4008="","",VLOOKUP(J3941,'TRI-3C'!$B$18:$FH$61,70,FALSE))</f>
        <v/>
      </c>
      <c r="H4008" s="150"/>
      <c r="I4008" s="127" t="str">
        <f t="shared" si="151"/>
        <v/>
      </c>
      <c r="J4008" s="126"/>
    </row>
    <row r="4009" spans="1:10" ht="12.75" customHeight="1">
      <c r="A4009" s="147" t="str">
        <f>IF('TRI-3C'!$BT$13="","",'TRI-3C'!$BT$13)</f>
        <v>Identificar características de mañana, tarde y noche</v>
      </c>
      <c r="B4009" s="139"/>
      <c r="C4009" s="139"/>
      <c r="F4009" s="128"/>
      <c r="G4009" s="124" t="str">
        <f>IF(A4009="","",VLOOKUP(J3941,'TRI-3C'!$B$18:$FH$61,71,FALSE))</f>
        <v/>
      </c>
      <c r="I4009" s="125" t="str">
        <f t="shared" si="151"/>
        <v/>
      </c>
      <c r="J4009" s="128"/>
    </row>
    <row r="4010" spans="1:10" ht="12.75" customHeight="1">
      <c r="A4010" s="192" t="str">
        <f>IF('TRI-3C'!$BU$13="","",'TRI-3C'!$BU$13)</f>
        <v>Identificar en los objetos las nociones de medida: largo/ corto, grueso/delgado.</v>
      </c>
      <c r="B4010" s="154"/>
      <c r="C4010" s="154"/>
      <c r="D4010" s="154"/>
      <c r="E4010" s="154"/>
      <c r="F4010" s="155"/>
      <c r="G4010" s="122" t="str">
        <f>IF(A4010="","",VLOOKUP(J3941,'TRI-3C'!$B$18:$FH$61,72,FALSE))</f>
        <v/>
      </c>
      <c r="H4010" s="150"/>
      <c r="I4010" s="127" t="str">
        <f t="shared" si="151"/>
        <v/>
      </c>
      <c r="J4010" s="126"/>
    </row>
    <row r="4011" spans="1:10" ht="12.75" customHeight="1">
      <c r="A4011" s="147" t="str">
        <f>IF('TRI-3C'!$BV$13="","",'TRI-3C'!$BV$13)</f>
        <v>Identificar figuras geométricas básicas: círculo, cuadrado y triángulo en objetos del entorno y en representaciones gráficas.</v>
      </c>
      <c r="B4011" s="139"/>
      <c r="C4011" s="139"/>
      <c r="F4011" s="128"/>
      <c r="G4011" s="124" t="str">
        <f>IF(A4011="","",VLOOKUP(J3941,'TRI-3C'!$B$18:$FH$61,73,FALSE))</f>
        <v/>
      </c>
      <c r="I4011" s="125" t="str">
        <f t="shared" si="151"/>
        <v/>
      </c>
      <c r="J4011" s="128"/>
    </row>
    <row r="4012" spans="1:10" ht="12.75" customHeight="1">
      <c r="A4012" s="148" t="str">
        <f>IF('TRI-3C'!$BW$13="","",'TRI-3C'!$BW$13)</f>
        <v>Identificar la diferencia entre lo que se desea y lo que se necesita</v>
      </c>
      <c r="B4012" s="149"/>
      <c r="C4012" s="149"/>
      <c r="D4012" s="150"/>
      <c r="E4012" s="150"/>
      <c r="F4012" s="126"/>
      <c r="G4012" s="122" t="str">
        <f>IF(A4012="","",VLOOKUP(J3941,'TRI-3C'!$B$18:$FH$61,74,FALSE))</f>
        <v/>
      </c>
      <c r="H4012" s="150"/>
      <c r="I4012" s="127" t="str">
        <f t="shared" si="151"/>
        <v/>
      </c>
      <c r="J4012" s="126"/>
    </row>
    <row r="4013" spans="1:10" ht="12.75" customHeight="1">
      <c r="A4013" s="147" t="str">
        <f>IF('TRI-3C'!$BX$13="","",'TRI-3C'!$BX$13)</f>
        <v>Identificar las nociones de tiempo en acciones que siceden antes, ahora y después</v>
      </c>
      <c r="B4013" s="139"/>
      <c r="C4013" s="139"/>
      <c r="F4013" s="128"/>
      <c r="G4013" s="124" t="str">
        <f>IF(A4013="","",VLOOKUP(J3941,'TRI-3C'!$B$18:$FH$61,75,FALSE))</f>
        <v/>
      </c>
      <c r="I4013" s="125" t="str">
        <f t="shared" si="151"/>
        <v/>
      </c>
      <c r="J4013" s="128"/>
    </row>
    <row r="4014" spans="1:10" ht="12.75" customHeight="1">
      <c r="A4014" s="148" t="str">
        <f>IF('TRI-3C'!$BY$13="","",'TRI-3C'!$BY$13)</f>
        <v>Identificar los números de emergencia a través de actividades lúdicas, y reconocer cuándo pedir ayuda en situaciones sencillas.</v>
      </c>
      <c r="B4014" s="158"/>
      <c r="C4014" s="158"/>
      <c r="D4014" s="158"/>
      <c r="E4014" s="158"/>
      <c r="F4014" s="159"/>
      <c r="G4014" s="122" t="str">
        <f>IF(A4014="","",VLOOKUP(J3941,'TRI-3C'!$B$18:$FH$61,76,FALSE))</f>
        <v/>
      </c>
      <c r="H4014" s="150"/>
      <c r="I4014" s="127" t="str">
        <f t="shared" si="151"/>
        <v/>
      </c>
      <c r="J4014" s="126"/>
    </row>
    <row r="4015" spans="1:10" ht="12.75" customHeight="1">
      <c r="A4015" s="11" t="str">
        <f>IF('TRI-3C'!$BZ$13="","",'TRI-3C'!$BZ$13)</f>
        <v>Identificar semejanzas y diferencias en objetos del entorno con criterios de forma, color y tamaño</v>
      </c>
      <c r="B4015" s="156"/>
      <c r="C4015" s="156"/>
      <c r="D4015" s="156"/>
      <c r="E4015" s="156"/>
      <c r="F4015" s="157"/>
      <c r="G4015" s="124" t="str">
        <f>IF(A4015="","",VLOOKUP(J3941,'TRI-3C'!$B$18:$FH$61,77,FALSE))</f>
        <v/>
      </c>
      <c r="I4015" s="125" t="str">
        <f t="shared" si="151"/>
        <v/>
      </c>
      <c r="J4015" s="128"/>
    </row>
    <row r="4016" spans="1:10" ht="12.75" customHeight="1">
      <c r="A4016" s="148" t="str">
        <f>IF('TRI-3C'!$CA$13="","",'TRI-3C'!$CA$13)</f>
        <v>Ordenar en secuencias lógica sucesos de hasta cinco eventos en representaciones gráficas de sus actividades de la rutina diaria y en escenas de cuentos</v>
      </c>
      <c r="B4016" s="149"/>
      <c r="C4016" s="149"/>
      <c r="D4016" s="150"/>
      <c r="E4016" s="150"/>
      <c r="F4016" s="126"/>
      <c r="G4016" s="122" t="str">
        <f>IF(A4016="","",VLOOKUP(J3941,'TRI-3C'!$B$18:$FH$61,78,FALSE))</f>
        <v/>
      </c>
      <c r="H4016" s="150"/>
      <c r="I4016" s="127" t="str">
        <f t="shared" si="151"/>
        <v/>
      </c>
      <c r="J4016" s="126"/>
    </row>
    <row r="4017" spans="1:10" ht="12.75" customHeight="1">
      <c r="A4017" s="147" t="str">
        <f>IF('TRI-3C'!$CB$13="","",'TRI-3C'!$CB$13)</f>
        <v>Reconocer billetes y monedas en situaciones de la vida real</v>
      </c>
      <c r="B4017" s="139"/>
      <c r="C4017" s="139"/>
      <c r="F4017" s="128"/>
      <c r="G4017" s="124" t="str">
        <f>IF(A4017="","",VLOOKUP(J3941,'TRI-3C'!$B$18:$FH$61,79,FALSE))</f>
        <v/>
      </c>
      <c r="I4017" s="125" t="str">
        <f t="shared" si="151"/>
        <v/>
      </c>
      <c r="J4017" s="128"/>
    </row>
    <row r="4018" spans="1:10" ht="12.75" customHeight="1">
      <c r="A401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4018" s="149"/>
      <c r="C4018" s="149"/>
      <c r="D4018" s="150"/>
      <c r="E4018" s="150"/>
      <c r="F4018" s="126"/>
      <c r="G4018" s="122" t="str">
        <f>IF(A4018="","",VLOOKUP(J3941,'TRI-3C'!$B$18:$FH$61,80,FALSE))</f>
        <v/>
      </c>
      <c r="H4018" s="150"/>
      <c r="I4018" s="127" t="str">
        <f t="shared" si="151"/>
        <v/>
      </c>
      <c r="J4018" s="126"/>
    </row>
    <row r="4019" spans="1:10" ht="12.75" customHeight="1">
      <c r="A4019" s="147" t="str">
        <f>IF('TRI-3C'!$CD$13="","",'TRI-3C'!$CD$13)</f>
        <v>Reconocer los colores secundarios en objetos e imágenes del entorno.</v>
      </c>
      <c r="B4019" s="139"/>
      <c r="C4019" s="139"/>
      <c r="F4019" s="128"/>
      <c r="G4019" s="124" t="str">
        <f>IF(A4019="","",VLOOKUP(J3941,'TRI-3C'!$B$18:$FH$61,81,FALSE))</f>
        <v/>
      </c>
      <c r="I4019" s="125" t="str">
        <f t="shared" si="151"/>
        <v/>
      </c>
      <c r="J4019" s="128"/>
    </row>
    <row r="4020" spans="1:10" ht="12.75" customHeight="1">
      <c r="A402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4020" s="154"/>
      <c r="C4020" s="154"/>
      <c r="D4020" s="154"/>
      <c r="E4020" s="154"/>
      <c r="F4020" s="155"/>
      <c r="G4020" s="122" t="str">
        <f>IF(A4020="","",VLOOKUP(J3941,'TRI-3C'!$B$18:$FH$61,82,FALSE))</f>
        <v/>
      </c>
      <c r="H4020" s="150"/>
      <c r="I4020" s="127" t="str">
        <f t="shared" si="151"/>
        <v/>
      </c>
      <c r="J4020" s="126"/>
    </row>
    <row r="4021" spans="1:10" ht="12.75" customHeight="1">
      <c r="A4021" s="147" t="str">
        <f>IF('TRI-3C'!$CF$13="","",'TRI-3C'!$CF$13)</f>
        <v>Relacionar las distintas formas de adquirir dinero con el trabajo y el esfuerzo.</v>
      </c>
      <c r="B4021" s="139"/>
      <c r="C4021" s="139"/>
      <c r="F4021" s="128"/>
      <c r="G4021" s="124" t="str">
        <f>IF(A4021="","",VLOOKUP(J3941,'TRI-3C'!$B$18:$FH$61,83,FALSE))</f>
        <v/>
      </c>
      <c r="I4021" s="125" t="str">
        <f t="shared" si="151"/>
        <v/>
      </c>
      <c r="J4021" s="128"/>
    </row>
    <row r="4022" spans="1:10" ht="12.75" customHeight="1">
      <c r="A4022" s="165" t="str">
        <f>'BI-1T'!$A$11</f>
        <v>COMPRENSIÓN Y EXPRESION DEL LENGUAJE</v>
      </c>
      <c r="B4022" s="149"/>
      <c r="C4022" s="149"/>
      <c r="D4022" s="150"/>
      <c r="E4022" s="150"/>
      <c r="F4022" s="126"/>
      <c r="G4022" s="122" t="str">
        <f>IF(A4022="","",VLOOKUP(J3941,'TRI-3C'!$B$18:$FH$61,84,FALSE))</f>
        <v/>
      </c>
      <c r="H4022" s="150"/>
      <c r="I4022" s="127"/>
      <c r="J4022" s="126"/>
    </row>
    <row r="4023" spans="1:10" ht="12.75" customHeight="1">
      <c r="A4023" s="147" t="str">
        <f>IF('TRI-3C'!$CH$13="","",'TRI-3C'!$CH$13)</f>
        <v>Asociar la imagen de la portada con el título de los cuentos conocidos.</v>
      </c>
      <c r="B4023" s="139"/>
      <c r="C4023" s="139"/>
      <c r="F4023" s="128"/>
      <c r="G4023" s="124" t="str">
        <f>IF(A4023="","",VLOOKUP(J3941,'TRI-3C'!$B$18:$FH$61,85,FALSE))</f>
        <v/>
      </c>
      <c r="I4023" s="125" t="str">
        <f t="shared" ref="I4023:I4043" si="152">IF(G4023="","",G4023)</f>
        <v/>
      </c>
      <c r="J4023" s="128"/>
    </row>
    <row r="4024" spans="1:10" ht="12.75" customHeight="1">
      <c r="A4024" s="148" t="str">
        <f>IF('TRI-3C'!$CI$13="","",'TRI-3C'!$CI$13)</f>
        <v>Colaborar en la creación de textos colectivos con la ayuda del docente.</v>
      </c>
      <c r="B4024" s="158"/>
      <c r="C4024" s="158"/>
      <c r="D4024" s="158"/>
      <c r="E4024" s="158"/>
      <c r="F4024" s="159"/>
      <c r="G4024" s="122" t="str">
        <f>IF(A4024="","",VLOOKUP(J3941,'TRI-3C'!$B$18:$FH$61,86,FALSE))</f>
        <v/>
      </c>
      <c r="H4024" s="150"/>
      <c r="I4024" s="127" t="str">
        <f t="shared" si="152"/>
        <v/>
      </c>
      <c r="J4024" s="126"/>
    </row>
    <row r="4025" spans="1:10" ht="12.75" customHeight="1">
      <c r="A4025" s="11" t="str">
        <f>IF('TRI-3C'!$CJ$13="","",'TRI-3C'!$CJ$13)</f>
        <v>Comprender el derecho propio y de las otras personas a decir que no como una respuesta válida y respetable.</v>
      </c>
      <c r="B4025" s="156"/>
      <c r="C4025" s="156"/>
      <c r="D4025" s="156"/>
      <c r="E4025" s="156"/>
      <c r="F4025" s="157"/>
      <c r="G4025" s="124" t="str">
        <f>IF(A4025="","",VLOOKUP(J3941,'TRI-3C'!$B$18:$FH$61,87,FALSE))</f>
        <v/>
      </c>
      <c r="I4025" s="125" t="str">
        <f t="shared" si="152"/>
        <v/>
      </c>
      <c r="J4025" s="128"/>
    </row>
    <row r="4026" spans="1:10" ht="12.75" customHeight="1">
      <c r="A4026" s="148" t="str">
        <f>IF('TRI-3C'!$CK$13="","",'TRI-3C'!$CK$13)</f>
        <v>Comunicarse a través de dibujos de objetos con detalles que lo vuelven identificables, como representación simbólica de sus ideas.</v>
      </c>
      <c r="B4026" s="149"/>
      <c r="C4026" s="149"/>
      <c r="D4026" s="150"/>
      <c r="E4026" s="150"/>
      <c r="F4026" s="126"/>
      <c r="G4026" s="122" t="str">
        <f>IF(A4026="","",VLOOKUP(J3941,'TRI-3C'!$B$18:$FH$61,88,FALSE))</f>
        <v/>
      </c>
      <c r="H4026" s="150"/>
      <c r="I4026" s="127" t="str">
        <f t="shared" si="152"/>
        <v/>
      </c>
      <c r="J4026" s="126"/>
    </row>
    <row r="4027" spans="1:10" ht="12.75" customHeight="1">
      <c r="A4027" s="147" t="str">
        <f>IF('TRI-3C'!$CL$13="","",'TRI-3C'!$CL$13)</f>
        <v>Comunicarse incorporando palabras nuevas a su vocabulario en función de los ambientes y experiencias en las que interactúa.</v>
      </c>
      <c r="B4027" s="139"/>
      <c r="C4027" s="139"/>
      <c r="F4027" s="128"/>
      <c r="G4027" s="124" t="str">
        <f>IF(A4027="","",VLOOKUP(J3941,'TRI-3C'!$B$18:$FH$61,89,FALSE))</f>
        <v/>
      </c>
      <c r="I4027" s="125" t="str">
        <f t="shared" si="152"/>
        <v/>
      </c>
      <c r="J4027" s="128"/>
    </row>
    <row r="4028" spans="1:10" ht="12.75" customHeight="1">
      <c r="A4028" s="148" t="str">
        <f>IF('TRI-3C'!$CM$13="","",'TRI-3C'!$CM$13)</f>
        <v>Contar un cuento en base a sus imágenes a partir de la portada y siguiendo la secuencia de las páginas.</v>
      </c>
      <c r="B4028" s="149"/>
      <c r="C4028" s="149"/>
      <c r="D4028" s="150"/>
      <c r="E4028" s="150"/>
      <c r="F4028" s="126"/>
      <c r="G4028" s="122" t="str">
        <f>IF(A4028="","",VLOOKUP(J3941,'TRI-3C'!$B$18:$FH$61,90,FALSE))</f>
        <v/>
      </c>
      <c r="H4028" s="150"/>
      <c r="I4028" s="127" t="str">
        <f t="shared" si="152"/>
        <v/>
      </c>
      <c r="J4028" s="126"/>
    </row>
    <row r="4029" spans="1:10" ht="12.75" customHeight="1">
      <c r="A4029" s="147" t="str">
        <f>IF('TRI-3C'!$CN$13="","",'TRI-3C'!$CN$13)</f>
        <v>Describir oralmente imágenes gráficas (pictogramas) y digitales, estructurando oraciones más elaboradas que describan a los objetos que observa.</v>
      </c>
      <c r="B4029" s="139"/>
      <c r="C4029" s="139"/>
      <c r="F4029" s="128"/>
      <c r="G4029" s="124" t="str">
        <f>IF(A4029="","",VLOOKUP(J3941,'TRI-3C'!$B$18:$FH$61,91,FALSE))</f>
        <v/>
      </c>
      <c r="I4029" s="125" t="str">
        <f t="shared" si="152"/>
        <v/>
      </c>
      <c r="J4029" s="128"/>
    </row>
    <row r="4030" spans="1:10" ht="12.75" customHeight="1">
      <c r="A4030" s="192" t="str">
        <f>IF('TRI-3C'!$CO$13="","",'TRI-3C'!$CO$13)</f>
        <v>Describir oralmente imágenes relacionadas con los derechos de las personas en situación de movilidad</v>
      </c>
      <c r="B4030" s="154"/>
      <c r="C4030" s="154"/>
      <c r="D4030" s="154"/>
      <c r="E4030" s="154"/>
      <c r="F4030" s="155"/>
      <c r="G4030" s="122" t="str">
        <f>IF(A4030="","",VLOOKUP(J3941,'TRI-3C'!$B$18:$FH$61,92,FALSE))</f>
        <v/>
      </c>
      <c r="H4030" s="150"/>
      <c r="I4030" s="127" t="str">
        <f t="shared" si="152"/>
        <v/>
      </c>
      <c r="J4030" s="126"/>
    </row>
    <row r="4031" spans="1:10" ht="12.75" customHeight="1">
      <c r="A4031" s="147" t="str">
        <f>IF('TRI-3C'!$CP$13="","",'TRI-3C'!$CP$13)</f>
        <v>Expresarse oralmente pronunciando correctamente la mayoría de las palabras puede presentarse dificultades en la pronunciación de s, y la r.</v>
      </c>
      <c r="B4031" s="139"/>
      <c r="C4031" s="139"/>
      <c r="F4031" s="128"/>
      <c r="G4031" s="124" t="str">
        <f>IF(A4031="","",VLOOKUP(J3941,'TRI-3C'!$B$18:$FH$61,93,FALSE))</f>
        <v/>
      </c>
      <c r="I4031" s="125" t="str">
        <f t="shared" si="152"/>
        <v/>
      </c>
      <c r="J4031" s="128"/>
    </row>
    <row r="4032" spans="1:10" ht="12.75" customHeight="1">
      <c r="A4032" s="148" t="str">
        <f>IF('TRI-3C'!$CQ$13="","",'TRI-3C'!$CQ$13)</f>
        <v>Expresarse utilizando oraciones cortas y completas manteniendo el orden de las palabras.</v>
      </c>
      <c r="B4032" s="149"/>
      <c r="C4032" s="149"/>
      <c r="D4032" s="150"/>
      <c r="E4032" s="150"/>
      <c r="F4032" s="126"/>
      <c r="G4032" s="122" t="str">
        <f>IF(A4032="","",VLOOKUP(J3941,'TRI-3C'!$B$18:$FH$61,94,FALSE))</f>
        <v/>
      </c>
      <c r="H4032" s="150"/>
      <c r="I4032" s="127" t="str">
        <f t="shared" si="152"/>
        <v/>
      </c>
      <c r="J4032" s="126"/>
    </row>
    <row r="4033" spans="1:10" ht="12.75" customHeight="1">
      <c r="A4033" s="147" t="str">
        <f>IF('TRI-3C'!$CR$13="","",'TRI-3C'!$CR$13)</f>
        <v>Identificar “auditivamente” el fonema (sonido) inicial de las palabras más utilizadas.</v>
      </c>
      <c r="B4033" s="139"/>
      <c r="C4033" s="139"/>
      <c r="F4033" s="128"/>
      <c r="G4033" s="124" t="str">
        <f>IF(A4033="","",VLOOKUP(J3941,'TRI-3C'!$B$18:$FH$61,95,FALSE))</f>
        <v/>
      </c>
      <c r="I4033" s="125" t="str">
        <f t="shared" si="152"/>
        <v/>
      </c>
      <c r="J4033" s="128"/>
    </row>
    <row r="4034" spans="1:10" ht="12.75" customHeight="1">
      <c r="A4034" s="148" t="str">
        <f>IF('TRI-3C'!$CS$13="","",'TRI-3C'!$CS$13)</f>
        <v>Identificar una persona adulta de confianza para solicitar apoyo al enfrentar desafíos emocionales en situaciones cotidianas del entorno escolar</v>
      </c>
      <c r="B4034" s="158"/>
      <c r="C4034" s="158"/>
      <c r="D4034" s="158"/>
      <c r="E4034" s="158"/>
      <c r="F4034" s="159"/>
      <c r="G4034" s="122" t="str">
        <f>IF(A4034="","",VLOOKUP(J3941,'TRI-3C'!$B$18:$FH$61,96,FALSE))</f>
        <v/>
      </c>
      <c r="H4034" s="150"/>
      <c r="I4034" s="127" t="str">
        <f t="shared" si="152"/>
        <v/>
      </c>
      <c r="J4034" s="126"/>
    </row>
    <row r="4035" spans="1:10" ht="12.75" customHeight="1">
      <c r="A4035" s="11" t="str">
        <f>IF('TRI-3C'!$CT$13="","",'TRI-3C'!$CT$13)</f>
        <v>Participar en conversaciones más complejas y largas manteniéndose dentro del tema.</v>
      </c>
      <c r="B4035" s="156"/>
      <c r="C4035" s="156"/>
      <c r="D4035" s="156"/>
      <c r="E4035" s="156"/>
      <c r="F4035" s="157"/>
      <c r="G4035" s="124" t="str">
        <f>IF(A4035="","",VLOOKUP(J3941,'TRI-3C'!$B$18:$FH$61,97,FALSE))</f>
        <v/>
      </c>
      <c r="I4035" s="125" t="str">
        <f t="shared" si="152"/>
        <v/>
      </c>
      <c r="J4035" s="128"/>
    </row>
    <row r="4036" spans="1:10" ht="12.75" customHeight="1">
      <c r="A4036" s="148" t="str">
        <f>IF('TRI-3C'!$CU$13="","",'TRI-3C'!$CU$13)</f>
        <v>Producir palabras que riman espontáneamente tomado en cuenta los sonidos finales de las mismas.</v>
      </c>
      <c r="B4036" s="149"/>
      <c r="C4036" s="149"/>
      <c r="D4036" s="150"/>
      <c r="E4036" s="150"/>
      <c r="F4036" s="126"/>
      <c r="G4036" s="122" t="str">
        <f>IF(A4036="","",VLOOKUP(J3941,'TRI-3C'!$B$18:$FH$61,98,FALSE))</f>
        <v/>
      </c>
      <c r="H4036" s="150"/>
      <c r="I4036" s="127" t="str">
        <f t="shared" si="152"/>
        <v/>
      </c>
      <c r="J4036" s="126"/>
    </row>
    <row r="4037" spans="1:10" ht="12.75" customHeight="1">
      <c r="A4037" s="147" t="str">
        <f>IF('TRI-3C'!$CV$13="","",'TRI-3C'!$CV$13)</f>
        <v>Realizar modificaciones del contenido de un cuento relatado por el adulto, cambiando partes del él como: acciones y final.</v>
      </c>
      <c r="B4037" s="139"/>
      <c r="C4037" s="139"/>
      <c r="F4037" s="128"/>
      <c r="G4037" s="124" t="str">
        <f>IF(A4037="","",VLOOKUP(J3941,'TRI-3C'!$B$18:$FH$61,99,FALSE))</f>
        <v/>
      </c>
      <c r="I4037" s="125" t="str">
        <f t="shared" si="152"/>
        <v/>
      </c>
      <c r="J4037" s="128"/>
    </row>
    <row r="4038" spans="1:10" ht="12.75" customHeight="1">
      <c r="A403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038" s="149"/>
      <c r="C4038" s="149"/>
      <c r="D4038" s="150"/>
      <c r="E4038" s="150"/>
      <c r="F4038" s="126"/>
      <c r="G4038" s="122" t="str">
        <f>IF(A4038="","",VLOOKUP(J3941,'TRI-3C'!$B$18:$FH$61,100,FALSE))</f>
        <v/>
      </c>
      <c r="H4038" s="150"/>
      <c r="I4038" s="127" t="str">
        <f t="shared" si="152"/>
        <v/>
      </c>
      <c r="J4038" s="126"/>
    </row>
    <row r="4039" spans="1:10" ht="12.75" customHeight="1">
      <c r="A4039" s="147" t="str">
        <f>IF('TRI-3C'!$CX$13="","",'TRI-3C'!$CX$13)</f>
        <v>Reconocer etiquetas y rótulos de su entorno inmediato y los “lee”.</v>
      </c>
      <c r="B4039" s="139"/>
      <c r="C4039" s="139"/>
      <c r="F4039" s="128"/>
      <c r="G4039" s="124" t="str">
        <f>IF(A4039="","",VLOOKUP(J3941,'TRI-3C'!$B$18:$FH$61,101,FALSE))</f>
        <v/>
      </c>
      <c r="I4039" s="125" t="str">
        <f t="shared" si="152"/>
        <v/>
      </c>
      <c r="J4039" s="128"/>
    </row>
    <row r="4040" spans="1:10" ht="12.75" customHeight="1">
      <c r="A4040" s="192" t="str">
        <f>IF('TRI-3C'!$CY$13="","",'TRI-3C'!$CY$13)</f>
        <v>Relatar cuentos, narrados por el adulto, manteniendo la secuencia, sin la ayuda del paratexto.</v>
      </c>
      <c r="B4040" s="154"/>
      <c r="C4040" s="154"/>
      <c r="D4040" s="154"/>
      <c r="E4040" s="154"/>
      <c r="F4040" s="155"/>
      <c r="G4040" s="122" t="str">
        <f>IF(A4040="","",VLOOKUP(J3941,'TRI-3C'!$B$18:$FH$61,102,FALSE))</f>
        <v/>
      </c>
      <c r="H4040" s="150"/>
      <c r="I4040" s="127" t="str">
        <f t="shared" si="152"/>
        <v/>
      </c>
      <c r="J4040" s="126"/>
    </row>
    <row r="4041" spans="1:10" ht="12.75" customHeight="1">
      <c r="A4041" s="147" t="str">
        <f>IF('TRI-3C'!$CZ$13="","",'TRI-3C'!$CZ$13)</f>
        <v>Reproducir trabalenguas sencillos, adivinanzas, canciones y poemas cortos, mejorando su pronunciación y potenciando su capacidad imaginativa.</v>
      </c>
      <c r="B4041" s="139"/>
      <c r="C4041" s="139"/>
      <c r="F4041" s="128"/>
      <c r="G4041" s="124" t="str">
        <f>IF(A4041="","",VLOOKUP(J3941,'TRI-3C'!$B$18:$FH$61,103,FALSE))</f>
        <v/>
      </c>
      <c r="I4041" s="125" t="str">
        <f t="shared" si="152"/>
        <v/>
      </c>
      <c r="J4041" s="128"/>
    </row>
    <row r="4042" spans="1:10" ht="12.75" customHeight="1">
      <c r="A4042" s="148" t="str">
        <f>IF('TRI-3C'!$DA$13="","",'TRI-3C'!$DA$13)</f>
        <v>Responder preguntas sobre un texto narrado por el adulto, relacionadas a los personajes y acciones principales.</v>
      </c>
      <c r="B4042" s="149"/>
      <c r="C4042" s="149"/>
      <c r="D4042" s="150"/>
      <c r="E4042" s="150"/>
      <c r="F4042" s="126"/>
      <c r="G4042" s="122" t="str">
        <f>IF(A4042="","",VLOOKUP(J3941,'TRI-3C'!$B$18:$FH$61,104,FALSE))</f>
        <v/>
      </c>
      <c r="H4042" s="150"/>
      <c r="I4042" s="127" t="str">
        <f t="shared" si="152"/>
        <v/>
      </c>
      <c r="J4042" s="126"/>
    </row>
    <row r="4043" spans="1:10" ht="12.75" customHeight="1">
      <c r="A4043" s="147" t="str">
        <f>IF('TRI-3C'!$DB$13="","",'TRI-3C'!$DB$13)</f>
        <v>Seguir instrucciones sencillas que involucren la ejecución de tres o más actividades</v>
      </c>
      <c r="B4043" s="139"/>
      <c r="C4043" s="139"/>
      <c r="F4043" s="128"/>
      <c r="G4043" s="124" t="str">
        <f>IF(A4043="","",VLOOKUP(J3941,'TRI-3C'!$B$18:$FH$61,105,FALSE))</f>
        <v/>
      </c>
      <c r="I4043" s="125" t="str">
        <f t="shared" si="152"/>
        <v/>
      </c>
      <c r="J4043" s="128"/>
    </row>
    <row r="4044" spans="1:10" ht="12.75" customHeight="1">
      <c r="A4044" s="165" t="str">
        <f>'BI-1T'!$A$12</f>
        <v>EXPRESIÓN ARTISTICA</v>
      </c>
      <c r="B4044" s="158"/>
      <c r="C4044" s="158"/>
      <c r="D4044" s="158"/>
      <c r="E4044" s="158"/>
      <c r="F4044" s="159"/>
      <c r="G4044" s="122" t="str">
        <f>IF(A4044="","",VLOOKUP(J3941,'TRI-3C'!$B$18:$FH$61,106,FALSE))</f>
        <v/>
      </c>
      <c r="H4044" s="150"/>
      <c r="I4044" s="127"/>
      <c r="J4044" s="126"/>
    </row>
    <row r="4045" spans="1:10" ht="12.75" customHeight="1">
      <c r="A4045" s="11" t="str">
        <f>IF('TRI-3C'!$DD$13="","",'TRI-3C'!$DD$13)</f>
        <v>Cantar canciones siguiendo el ritmo y coordinando con las expresiones de su cuerpo.</v>
      </c>
      <c r="B4045" s="156"/>
      <c r="C4045" s="156"/>
      <c r="D4045" s="156"/>
      <c r="E4045" s="156"/>
      <c r="F4045" s="157"/>
      <c r="G4045" s="124" t="str">
        <f>IF(A4045="","",VLOOKUP(J3941,'TRI-3C'!$B$18:$FH$61,107,FALSE))</f>
        <v/>
      </c>
      <c r="I4045" s="125" t="str">
        <f t="shared" ref="I4045:I4055" si="153">IF(G4045="","",G4045)</f>
        <v/>
      </c>
      <c r="J4045" s="128"/>
    </row>
    <row r="4046" spans="1:10" ht="12.75" customHeight="1">
      <c r="A4046" s="148" t="str">
        <f>IF('TRI-3C'!$DE$13="","",'TRI-3C'!$DE$13)</f>
        <v>Comunicar de manera escrita sus ideas intentando imitar letras o formas parecidas a letras.</v>
      </c>
      <c r="B4046" s="149"/>
      <c r="C4046" s="149"/>
      <c r="D4046" s="150"/>
      <c r="E4046" s="150"/>
      <c r="F4046" s="126"/>
      <c r="G4046" s="122" t="str">
        <f>IF(A4046="","",VLOOKUP(J3941,'TRI-3C'!$B$18:$FH$61,108,FALSE))</f>
        <v/>
      </c>
      <c r="H4046" s="150"/>
      <c r="I4046" s="127" t="str">
        <f t="shared" si="153"/>
        <v/>
      </c>
      <c r="J4046" s="126"/>
    </row>
    <row r="4047" spans="1:10" ht="12.75" customHeight="1">
      <c r="A4047" s="147" t="str">
        <f>IF('TRI-3C'!$DF$13="","",'TRI-3C'!$DF$13)</f>
        <v>Ejecutar patrones de más de dos ritmos con partes del cuerpo y elementos o instrumentos sonoros.</v>
      </c>
      <c r="B4047" s="139"/>
      <c r="C4047" s="139"/>
      <c r="F4047" s="128"/>
      <c r="G4047" s="124" t="str">
        <f>IF(A4047="","",VLOOKUP(J3941,'TRI-3C'!$B$18:$FH$61,109,FALSE))</f>
        <v/>
      </c>
      <c r="I4047" s="125" t="str">
        <f t="shared" si="153"/>
        <v/>
      </c>
      <c r="J4047" s="128"/>
    </row>
    <row r="4048" spans="1:10" ht="12.75" customHeight="1">
      <c r="A404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4048" s="149"/>
      <c r="C4048" s="149"/>
      <c r="D4048" s="150"/>
      <c r="E4048" s="150"/>
      <c r="F4048" s="126"/>
      <c r="G4048" s="122" t="str">
        <f>IF(A4048="","",VLOOKUP(J3941,'TRI-3C'!$B$18:$FH$61,110,FALSE))</f>
        <v/>
      </c>
      <c r="H4048" s="150"/>
      <c r="I4048" s="127" t="str">
        <f t="shared" si="153"/>
        <v/>
      </c>
      <c r="J4048" s="126"/>
    </row>
    <row r="4049" spans="1:10" ht="12.75" customHeight="1">
      <c r="A4049" s="147" t="str">
        <f>IF('TRI-3C'!$DH$13="","",'TRI-3C'!$DH$13)</f>
        <v>Expresar su opinión al observar una obra artística relacionada a la plástica o a la escultura.</v>
      </c>
      <c r="B4049" s="139"/>
      <c r="C4049" s="139"/>
      <c r="F4049" s="128"/>
      <c r="G4049" s="124" t="str">
        <f>IF(A4049="","",VLOOKUP(J3941,'TRI-3C'!$B$18:$FH$61,111,FALSE))</f>
        <v/>
      </c>
      <c r="I4049" s="125" t="str">
        <f t="shared" si="153"/>
        <v/>
      </c>
      <c r="J4049" s="128"/>
    </row>
    <row r="4050" spans="1:10" ht="12.75" customHeight="1">
      <c r="A4050" s="192" t="str">
        <f>IF('TRI-3C'!$DI$13="","",'TRI-3C'!$DI$13)</f>
        <v>Expresar sus vivencias y experiencias a través del dibujo libre.</v>
      </c>
      <c r="B4050" s="154"/>
      <c r="C4050" s="154"/>
      <c r="D4050" s="154"/>
      <c r="E4050" s="154"/>
      <c r="F4050" s="155"/>
      <c r="G4050" s="122" t="str">
        <f>IF(A4050="","",VLOOKUP(J3941,'TRI-3C'!$B$18:$FH$61,112,FALSE))</f>
        <v/>
      </c>
      <c r="H4050" s="150"/>
      <c r="I4050" s="127" t="str">
        <f t="shared" si="153"/>
        <v/>
      </c>
      <c r="J4050" s="126"/>
    </row>
    <row r="4051" spans="1:10" ht="12.75" customHeight="1">
      <c r="A4051" s="147" t="str">
        <f>IF('TRI-3C'!$DJ$13="","",'TRI-3C'!$DJ$13)</f>
        <v>Mantener el ritmo y las secuencias de pasos sencillos durante la ejecución de coreografías.</v>
      </c>
      <c r="B4051" s="139"/>
      <c r="C4051" s="139"/>
      <c r="F4051" s="128"/>
      <c r="G4051" s="124" t="str">
        <f>IF(A4051="","",VLOOKUP(J3941,'TRI-3C'!$B$18:$FH$61,113,FALSE))</f>
        <v/>
      </c>
      <c r="I4051" s="125" t="str">
        <f t="shared" si="153"/>
        <v/>
      </c>
      <c r="J4051" s="128"/>
    </row>
    <row r="4052" spans="1:10" ht="12.75" customHeight="1">
      <c r="A405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052" s="149"/>
      <c r="C4052" s="149"/>
      <c r="D4052" s="150"/>
      <c r="E4052" s="150"/>
      <c r="F4052" s="126"/>
      <c r="G4052" s="122" t="str">
        <f>IF(A4052="","",VLOOKUP(J3941,'TRI-3C'!$B$18:$FH$61,114,FALSE))</f>
        <v/>
      </c>
      <c r="H4052" s="150"/>
      <c r="I4052" s="127" t="str">
        <f t="shared" si="153"/>
        <v/>
      </c>
      <c r="J4052" s="126"/>
    </row>
    <row r="4053" spans="1:10" ht="12.75" customHeight="1">
      <c r="A4053" s="147" t="str">
        <f>IF('TRI-3C'!$DL$13="","",'TRI-3C'!$DL$13)</f>
        <v>Participar en dramatizaciones, asumiendo roles de diferentes personas del entorno y de personajes de cuentos e historietas.</v>
      </c>
      <c r="B4053" s="139"/>
      <c r="C4053" s="139"/>
      <c r="F4053" s="128"/>
      <c r="G4053" s="124" t="str">
        <f>IF(A4053="","",VLOOKUP(J3941,'TRI-3C'!$B$18:$FH$61,115,FALSE))</f>
        <v/>
      </c>
      <c r="I4053" s="125" t="str">
        <f t="shared" si="153"/>
        <v/>
      </c>
      <c r="J4053" s="128"/>
    </row>
    <row r="4054" spans="1:10" ht="12.75" customHeight="1">
      <c r="A4054" s="148" t="str">
        <f>IF('TRI-3C'!$DM$13="","",'TRI-3C'!$DM$13)</f>
        <v>Participar en rondas populares, bailes y juegos tradicionales, asumiendo los roles y respetando las reglas.</v>
      </c>
      <c r="B4054" s="158"/>
      <c r="C4054" s="158"/>
      <c r="D4054" s="158"/>
      <c r="E4054" s="158"/>
      <c r="F4054" s="159"/>
      <c r="G4054" s="122" t="str">
        <f>IF(A4054="","",VLOOKUP(J3941,'TRI-3C'!$B$18:$FH$61,116,FALSE))</f>
        <v/>
      </c>
      <c r="H4054" s="150"/>
      <c r="I4054" s="127" t="str">
        <f t="shared" si="153"/>
        <v/>
      </c>
      <c r="J4054" s="126"/>
    </row>
    <row r="4055" spans="1:10" ht="12.75" customHeight="1">
      <c r="A4055" s="11" t="str">
        <f>IF('TRI-3C'!$DN$13="","",'TRI-3C'!$DN$13)</f>
        <v>Realizar actividades creativas utilizando las técnicas grafo plásticas con variedad de materiales.</v>
      </c>
      <c r="B4055" s="156"/>
      <c r="C4055" s="156"/>
      <c r="D4055" s="156"/>
      <c r="E4055" s="156"/>
      <c r="F4055" s="157"/>
      <c r="G4055" s="124" t="str">
        <f>IF(A4055="","",VLOOKUP(J3941,'TRI-3C'!$B$18:$FH$61,117,FALSE))</f>
        <v/>
      </c>
      <c r="I4055" s="125" t="str">
        <f t="shared" si="153"/>
        <v/>
      </c>
      <c r="J4055" s="128"/>
    </row>
    <row r="4056" spans="1:10" ht="12.75" customHeight="1">
      <c r="A4056" s="165" t="str">
        <f>'BI-1T'!$A$13</f>
        <v>EXPRESION CORPORAL Y MOTRICIDAD</v>
      </c>
      <c r="B4056" s="149"/>
      <c r="C4056" s="149"/>
      <c r="D4056" s="150"/>
      <c r="E4056" s="150"/>
      <c r="F4056" s="126"/>
      <c r="G4056" s="122" t="str">
        <f>IF(A4056="","",VLOOKUP(J3941,'TRI-3C'!$B$18:$FH$61,118,FALSE))</f>
        <v/>
      </c>
      <c r="H4056" s="150"/>
      <c r="I4056" s="127"/>
      <c r="J4056" s="126"/>
    </row>
    <row r="4057" spans="1:10" ht="12.75" customHeight="1">
      <c r="A4057" s="147" t="str">
        <f>IF('TRI-3C'!$DP$13="","",'TRI-3C'!$DP$13)</f>
        <v>Caminar y correr con soltura y seguridad manteniendo el equilibrio a diferentes distancias, orientaciones y ritmos en espacios parciales.</v>
      </c>
      <c r="B4057" s="139"/>
      <c r="C4057" s="139"/>
      <c r="F4057" s="128"/>
      <c r="G4057" s="124" t="str">
        <f>IF(A4057="","",VLOOKUP(J3941,'TRI-3C'!$B$18:$FH$61,119,FALSE))</f>
        <v/>
      </c>
      <c r="I4057" s="125" t="str">
        <f t="shared" ref="I4057:I4084" si="154">IF(G4057="","",G4057)</f>
        <v/>
      </c>
      <c r="J4057" s="128"/>
    </row>
    <row r="4058" spans="1:10" ht="12.75" customHeight="1">
      <c r="A405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4058" s="149"/>
      <c r="C4058" s="149"/>
      <c r="D4058" s="150"/>
      <c r="E4058" s="150"/>
      <c r="F4058" s="126"/>
      <c r="G4058" s="122" t="str">
        <f>IF(A4058="","",VLOOKUP(J3941,'TRI-3C'!$B$18:$FH$61,120,FALSE))</f>
        <v/>
      </c>
      <c r="H4058" s="150"/>
      <c r="I4058" s="127" t="str">
        <f t="shared" si="154"/>
        <v/>
      </c>
      <c r="J4058" s="126"/>
    </row>
    <row r="4059" spans="1:10" ht="12.75" customHeight="1">
      <c r="A4059" s="147" t="str">
        <f>IF('TRI-3C'!$DR$13="","",'TRI-3C'!$DR$13)</f>
        <v>Discriminar sonidos onomatopéyicos y diferencia los sonidos naturales de los artificiales</v>
      </c>
      <c r="B4059" s="139"/>
      <c r="C4059" s="139"/>
      <c r="F4059" s="128"/>
      <c r="G4059" s="124" t="str">
        <f>IF(A4059="","",VLOOKUP(J3941,'TRI-3C'!$B$18:$FH$61,121,FALSE))</f>
        <v/>
      </c>
      <c r="I4059" s="125" t="str">
        <f t="shared" si="154"/>
        <v/>
      </c>
      <c r="J4059" s="128"/>
    </row>
    <row r="4060" spans="1:10" ht="12.75" customHeight="1">
      <c r="A4060" s="192" t="str">
        <f>IF('TRI-3C'!$DS$13="","",'TRI-3C'!$DS$13)</f>
        <v>Ejecutar actividades coordinadamente y con un control adecuado de fuerza y tonicidad muscular como: lanzar, atrapar y patear objetos y pelotas.</v>
      </c>
      <c r="B4060" s="154"/>
      <c r="C4060" s="154"/>
      <c r="D4060" s="154"/>
      <c r="E4060" s="154"/>
      <c r="F4060" s="155"/>
      <c r="G4060" s="122" t="str">
        <f>IF(A4060="","",VLOOKUP(J3941,'TRI-3C'!$B$18:$FH$61,122,FALSE))</f>
        <v/>
      </c>
      <c r="H4060" s="150"/>
      <c r="I4060" s="127" t="str">
        <f t="shared" si="154"/>
        <v/>
      </c>
      <c r="J4060" s="126"/>
    </row>
    <row r="4061" spans="1:10" ht="12.75" customHeight="1">
      <c r="A4061" s="147" t="str">
        <f>IF('TRI-3C'!$DT$13="","",'TRI-3C'!$DT$13)</f>
        <v>Emplear su lado dominante en la realización de la mayoría de las actividades que utilice la mano, ojo y pie.</v>
      </c>
      <c r="B4061" s="139"/>
      <c r="C4061" s="139"/>
      <c r="F4061" s="128"/>
      <c r="G4061" s="124" t="str">
        <f>IF(A4061="","",VLOOKUP(J3941,'TRI-3C'!$B$18:$FH$61,123,FALSE))</f>
        <v/>
      </c>
      <c r="I4061" s="125" t="str">
        <f t="shared" si="154"/>
        <v/>
      </c>
      <c r="J4061" s="128"/>
    </row>
    <row r="4062" spans="1:10" ht="12.75" customHeight="1">
      <c r="A4062" s="148" t="str">
        <f>IF('TRI-3C'!$DU$13="","",'TRI-3C'!$DU$13)</f>
        <v>Galopar y salticar coordinadamente con obstáculos ejecutando circuitos.</v>
      </c>
      <c r="B4062" s="149"/>
      <c r="C4062" s="149"/>
      <c r="D4062" s="150"/>
      <c r="E4062" s="150"/>
      <c r="F4062" s="126"/>
      <c r="G4062" s="122" t="str">
        <f>IF(A4062="","",VLOOKUP(J3941,'TRI-3C'!$B$18:$FH$61,124,FALSE))</f>
        <v/>
      </c>
      <c r="H4062" s="150"/>
      <c r="I4062" s="127" t="str">
        <f t="shared" si="154"/>
        <v/>
      </c>
      <c r="J4062" s="126"/>
    </row>
    <row r="4063" spans="1:10" ht="12.75" customHeight="1">
      <c r="A406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4063" s="139"/>
      <c r="C4063" s="139"/>
      <c r="F4063" s="128"/>
      <c r="G4063" s="124" t="str">
        <f>IF(A4063="","",VLOOKUP(J3941,'TRI-3C'!$B$18:$FH$61,125,FALSE))</f>
        <v/>
      </c>
      <c r="I4063" s="125" t="str">
        <f t="shared" si="154"/>
        <v/>
      </c>
      <c r="J4063" s="128"/>
    </row>
    <row r="4064" spans="1:10" ht="12.75" customHeight="1">
      <c r="A4064" s="148" t="str">
        <f>IF('TRI-3C'!$DW$13="","",'TRI-3C'!$DW$13)</f>
        <v>Mantener el equilibro al caminar sobre líneas rectas, curvas y quebradas con altura (aprox. 20 cm) logrando un adecuado control postural.</v>
      </c>
      <c r="B4064" s="158"/>
      <c r="C4064" s="158"/>
      <c r="D4064" s="158"/>
      <c r="E4064" s="158"/>
      <c r="F4064" s="159"/>
      <c r="G4064" s="122" t="str">
        <f>IF(A4064="","",VLOOKUP(J3941,'TRI-3C'!$B$18:$FH$61,126,FALSE))</f>
        <v/>
      </c>
      <c r="H4064" s="150"/>
      <c r="I4064" s="127" t="str">
        <f t="shared" si="154"/>
        <v/>
      </c>
      <c r="J4064" s="126"/>
    </row>
    <row r="4065" spans="1:10" ht="12.75" customHeight="1">
      <c r="A4065" s="11" t="str">
        <f>IF('TRI-3C'!$DX$13="","",'TRI-3C'!$DX$13)</f>
        <v>Mantener un adecuado control postural en diferentes posiciones del cuerpo y en desplazamientos.</v>
      </c>
      <c r="B4065" s="156"/>
      <c r="C4065" s="156"/>
      <c r="D4065" s="156"/>
      <c r="E4065" s="156"/>
      <c r="F4065" s="157"/>
      <c r="G4065" s="124" t="str">
        <f>IF(A4065="","",VLOOKUP(J3941,'TRI-3C'!$B$18:$FH$61,127,FALSE))</f>
        <v/>
      </c>
      <c r="I4065" s="125" t="str">
        <f t="shared" si="154"/>
        <v/>
      </c>
      <c r="J4065" s="128"/>
    </row>
    <row r="4066" spans="1:10" ht="12.75" customHeight="1">
      <c r="A4066" s="148" t="str">
        <f>IF('TRI-3C'!$DY$13="","",'TRI-3C'!$DY$13)</f>
        <v>Orientarse en el espacio realizando desplazamientos en función de consignas dadas con las nociones: entre, adelante-atrás, junto a, cerca-lejos</v>
      </c>
      <c r="B4066" s="149"/>
      <c r="C4066" s="149"/>
      <c r="D4066" s="150"/>
      <c r="E4066" s="150"/>
      <c r="F4066" s="126"/>
      <c r="G4066" s="122" t="str">
        <f>IF(A4066="","",VLOOKUP(J3941,'TRI-3C'!$B$18:$FH$61,128,FALSE))</f>
        <v/>
      </c>
      <c r="H4066" s="150"/>
      <c r="I4066" s="127" t="str">
        <f t="shared" si="154"/>
        <v/>
      </c>
      <c r="J4066" s="126"/>
    </row>
    <row r="4067" spans="1:10" ht="12.75" customHeight="1">
      <c r="A4067" s="147" t="str">
        <f>IF('TRI-3C'!$DZ$13="","",'TRI-3C'!$DZ$13)</f>
        <v>Realiza varios movimientos y desplazamientos combinados a diferentes velocidades (rápido, lento), duración (largos y corto).</v>
      </c>
      <c r="B4067" s="139"/>
      <c r="C4067" s="139"/>
      <c r="F4067" s="128"/>
      <c r="G4067" s="124" t="str">
        <f>IF(A4067="","",VLOOKUP(J3941,'TRI-3C'!$B$18:$FH$61,129,FALSE))</f>
        <v/>
      </c>
      <c r="I4067" s="125" t="str">
        <f t="shared" si="154"/>
        <v/>
      </c>
      <c r="J4067" s="128"/>
    </row>
    <row r="4068" spans="1:10" ht="12.75" customHeight="1">
      <c r="A4068" s="148" t="str">
        <f>IF('TRI-3C'!$EA$13="","",'TRI-3C'!$EA$13)</f>
        <v>Realizar actividades de coordinación visomotriz con niveles de dificultad creciente en el tamaño y tipo de materiales.</v>
      </c>
      <c r="B4068" s="149"/>
      <c r="C4068" s="149"/>
      <c r="D4068" s="150"/>
      <c r="E4068" s="150"/>
      <c r="F4068" s="126"/>
      <c r="G4068" s="122" t="str">
        <f>IF(A4068="","",VLOOKUP(J3941,'TRI-3C'!$B$18:$FH$61,130,FALSE))</f>
        <v/>
      </c>
      <c r="H4068" s="150"/>
      <c r="I4068" s="127" t="str">
        <f t="shared" si="154"/>
        <v/>
      </c>
      <c r="J4068" s="126"/>
    </row>
    <row r="4069" spans="1:10" ht="12.75" customHeight="1">
      <c r="A4069" s="147" t="str">
        <f>IF('TRI-3C'!$EB$13="","",'TRI-3C'!$EB$13)</f>
        <v>Realizar desplazamientos y movimientos combinados utilizando el espacio total y parcial a diferentes distancias (largas-cortas)</v>
      </c>
      <c r="B4069" s="139"/>
      <c r="C4069" s="139"/>
      <c r="F4069" s="128"/>
      <c r="G4069" s="124" t="str">
        <f>IF(A4069="","",VLOOKUP(J3941,'TRI-3C'!$B$18:$FH$61,131,FALSE))</f>
        <v/>
      </c>
      <c r="I4069" s="125" t="str">
        <f t="shared" si="154"/>
        <v/>
      </c>
      <c r="J4069" s="128"/>
    </row>
    <row r="4070" spans="1:10" ht="12.75" customHeight="1">
      <c r="A407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4070" s="154"/>
      <c r="C4070" s="154"/>
      <c r="D4070" s="154"/>
      <c r="E4070" s="154"/>
      <c r="F4070" s="155"/>
      <c r="G4070" s="122" t="str">
        <f>IF(A4070="","",VLOOKUP(J3941,'TRI-3C'!$B$18:$FH$61,132,FALSE))</f>
        <v/>
      </c>
      <c r="H4070" s="150"/>
      <c r="I4070" s="127" t="str">
        <f t="shared" si="154"/>
        <v/>
      </c>
      <c r="J4070" s="126"/>
    </row>
    <row r="4071" spans="1:10" ht="12.75" customHeight="1">
      <c r="A407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4071" s="139"/>
      <c r="C4071" s="139"/>
      <c r="F4071" s="128"/>
      <c r="G4071" s="124" t="str">
        <f>IF(A4071="","",VLOOKUP(J3941,'TRI-3C'!$B$18:$FH$61,133,FALSE))</f>
        <v/>
      </c>
      <c r="I4071" s="125" t="str">
        <f t="shared" si="154"/>
        <v/>
      </c>
      <c r="J4071" s="128"/>
    </row>
    <row r="4072" spans="1:10" ht="12.75" customHeight="1">
      <c r="A407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4072" s="149"/>
      <c r="C4072" s="149"/>
      <c r="D4072" s="150"/>
      <c r="E4072" s="150"/>
      <c r="F4072" s="126"/>
      <c r="G4072" s="122" t="str">
        <f>IF(A4072="","",VLOOKUP(J3941,'TRI-3C'!$B$18:$FH$61,134,FALSE))</f>
        <v/>
      </c>
      <c r="H4072" s="150"/>
      <c r="I4072" s="127" t="str">
        <f t="shared" si="154"/>
        <v/>
      </c>
      <c r="J4072" s="126"/>
    </row>
    <row r="4073" spans="1:10" ht="12.75" customHeight="1">
      <c r="A4073" s="147" t="str">
        <f>IF('TRI-3C'!$EF$13="","",'TRI-3C'!$EF$13)</f>
        <v>Realizar movimientos diferenciados con los lados laterales del cuerpo (un lado y otro lado).</v>
      </c>
      <c r="B4073" s="139"/>
      <c r="C4073" s="139"/>
      <c r="F4073" s="128"/>
      <c r="G4073" s="124" t="str">
        <f>IF(A4073="","",VLOOKUP(J3941,'TRI-3C'!$B$18:$FH$61,135,FALSE))</f>
        <v/>
      </c>
      <c r="I4073" s="125" t="str">
        <f t="shared" si="154"/>
        <v/>
      </c>
      <c r="J4073" s="128"/>
    </row>
    <row r="4074" spans="1:10" ht="12.75" customHeight="1">
      <c r="A4074" s="148" t="str">
        <f>IF('TRI-3C'!$EG$13="","",'TRI-3C'!$EG$13)</f>
        <v>Realizar movimientos para la coordinación de ojo y pie como: patear pelotas hacia un punto fijo determinado.</v>
      </c>
      <c r="B4074" s="158"/>
      <c r="C4074" s="158"/>
      <c r="D4074" s="158"/>
      <c r="E4074" s="158"/>
      <c r="F4074" s="159"/>
      <c r="G4074" s="122" t="str">
        <f>IF(A4074="","",VLOOKUP(J3941,'TRI-3C'!$B$18:$FH$61,136,FALSE))</f>
        <v/>
      </c>
      <c r="H4074" s="150"/>
      <c r="I4074" s="127" t="str">
        <f t="shared" si="154"/>
        <v/>
      </c>
      <c r="J4074" s="126"/>
    </row>
    <row r="4075" spans="1:10" ht="12.75" customHeight="1">
      <c r="A4075" s="11" t="str">
        <f>IF('TRI-3C'!$EH$13="","",'TRI-3C'!$EH$13)</f>
        <v>Realizar representaciones gráficas utilizando el dibujo con detalles que le dan intencionalidad y sentido para identificarlos</v>
      </c>
      <c r="B4075" s="156"/>
      <c r="C4075" s="156"/>
      <c r="D4075" s="156"/>
      <c r="E4075" s="156"/>
      <c r="F4075" s="157"/>
      <c r="G4075" s="124" t="str">
        <f>IF(A4075="","",VLOOKUP(J3941,'TRI-3C'!$B$18:$FH$61,137,FALSE))</f>
        <v/>
      </c>
      <c r="I4075" s="125" t="str">
        <f t="shared" si="154"/>
        <v/>
      </c>
      <c r="J4075" s="128"/>
    </row>
    <row r="4076" spans="1:10" ht="12.75" customHeight="1">
      <c r="A4076" s="148" t="str">
        <f>IF('TRI-3C'!$EI$13="","",'TRI-3C'!$EI$13)</f>
        <v>Reconocer la importancia del peatón y respetar su espacio en la vía mediante actividades lúdicas que fomenten el aprendizaje de normas de tránsito.</v>
      </c>
      <c r="B4076" s="149"/>
      <c r="C4076" s="149"/>
      <c r="D4076" s="150"/>
      <c r="E4076" s="150"/>
      <c r="F4076" s="126"/>
      <c r="G4076" s="122" t="str">
        <f>IF(A4076="","",VLOOKUP(J3941,'TRI-3C'!$B$18:$FH$61,138,FALSE))</f>
        <v/>
      </c>
      <c r="H4076" s="150"/>
      <c r="I4076" s="127" t="str">
        <f t="shared" si="154"/>
        <v/>
      </c>
      <c r="J4076" s="126"/>
    </row>
    <row r="4077" spans="1:10" ht="12.75" customHeight="1">
      <c r="A4077" s="147" t="str">
        <f>IF('TRI-3C'!$EJ$13="","",'TRI-3C'!$EJ$13)</f>
        <v>Representar la figura humana utilizando el monigote e incorporando detalles según la interiorización de su imagen corporal.</v>
      </c>
      <c r="B4077" s="139"/>
      <c r="C4077" s="139"/>
      <c r="F4077" s="128"/>
      <c r="G4077" s="124" t="str">
        <f>IF(A4077="","",VLOOKUP(J3941,'TRI-3C'!$B$18:$FH$61,139,FALSE))</f>
        <v/>
      </c>
      <c r="I4077" s="125" t="str">
        <f t="shared" si="154"/>
        <v/>
      </c>
      <c r="J4077" s="128"/>
    </row>
    <row r="4078" spans="1:10" ht="12.75" customHeight="1">
      <c r="A4078" s="148" t="str">
        <f>IF('TRI-3C'!$EK$13="","",'TRI-3C'!$EK$13)</f>
        <v>Saltar de un pie a otro alternadamente, de manera autónoma.</v>
      </c>
      <c r="B4078" s="149"/>
      <c r="C4078" s="149"/>
      <c r="D4078" s="150"/>
      <c r="E4078" s="150"/>
      <c r="F4078" s="126"/>
      <c r="G4078" s="122" t="str">
        <f>IF(A4078="","",VLOOKUP(J3941,'TRI-3C'!$B$18:$FH$61,140,FALSE))</f>
        <v/>
      </c>
      <c r="H4078" s="150"/>
      <c r="I4078" s="127" t="str">
        <f t="shared" si="154"/>
        <v/>
      </c>
      <c r="J4078" s="126"/>
    </row>
    <row r="4079" spans="1:10" ht="12.75" customHeight="1">
      <c r="A4079" s="147" t="str">
        <f>IF('TRI-3C'!$EL$13="","",'TRI-3C'!$EL$13)</f>
        <v>Saltar en dos pies en sentido vertical obstáculos de 20 a 30 cm en altura y en sentido horizontal longitudes de aproximadamente 50 a 70 cm.</v>
      </c>
      <c r="B4079" s="139"/>
      <c r="C4079" s="139"/>
      <c r="F4079" s="128"/>
      <c r="G4079" s="124" t="str">
        <f>IF(A4079="","",VLOOKUP(J3941,'TRI-3C'!$B$18:$FH$61,141,FALSE))</f>
        <v/>
      </c>
      <c r="I4079" s="125" t="str">
        <f t="shared" si="154"/>
        <v/>
      </c>
      <c r="J4079" s="128"/>
    </row>
    <row r="4080" spans="1:10" ht="12.75" customHeight="1">
      <c r="A4080" s="192" t="str">
        <f>IF('TRI-3C'!$EM$13="","",'TRI-3C'!$EM$13)</f>
        <v>Subir y bajar escaleras alternando los pies.</v>
      </c>
      <c r="B4080" s="154"/>
      <c r="C4080" s="154"/>
      <c r="D4080" s="154"/>
      <c r="E4080" s="154"/>
      <c r="F4080" s="155"/>
      <c r="G4080" s="122" t="str">
        <f>IF(A4080="","",VLOOKUP(J3941,'TRI-3C'!$B$18:$FH$61,142,FALSE))</f>
        <v/>
      </c>
      <c r="H4080" s="150"/>
      <c r="I4080" s="127" t="str">
        <f t="shared" si="154"/>
        <v/>
      </c>
      <c r="J4080" s="126"/>
    </row>
    <row r="4081" spans="1:10" ht="12.75" customHeight="1">
      <c r="A4081" s="147" t="str">
        <f>IF('TRI-3C'!$EN$13="","",'TRI-3C'!$EN$13)</f>
        <v>Trepar y reptar a diferentes ritmos y en posiciones corporales diversas (cúbito ventral y cúbito dorsal).</v>
      </c>
      <c r="B4081" s="139"/>
      <c r="C4081" s="139"/>
      <c r="F4081" s="128"/>
      <c r="G4081" s="124" t="str">
        <f>IF(A4081="","",VLOOKUP(J3941,'TRI-3C'!$B$18:$FH$61,143,FALSE))</f>
        <v/>
      </c>
      <c r="I4081" s="125" t="str">
        <f t="shared" si="154"/>
        <v/>
      </c>
      <c r="J4081" s="128"/>
    </row>
    <row r="4082" spans="1:10" ht="12.75" customHeight="1">
      <c r="A4082" s="148" t="str">
        <f>IF('TRI-3C'!$EO$13="","",'TRI-3C'!$EO$13)</f>
        <v>Ubicar algunas partes de su cuerpo en función de las nociones de al lado, junto a, cerca-lejos.</v>
      </c>
      <c r="B4082" s="149"/>
      <c r="C4082" s="149"/>
      <c r="D4082" s="150"/>
      <c r="E4082" s="150"/>
      <c r="F4082" s="126"/>
      <c r="G4082" s="122" t="str">
        <f>IF(A4082="","",VLOOKUP(J3941,'TRI-3C'!$B$18:$FH$61,144,FALSE))</f>
        <v/>
      </c>
      <c r="H4082" s="150"/>
      <c r="I4082" s="127" t="str">
        <f t="shared" si="154"/>
        <v/>
      </c>
      <c r="J4082" s="126"/>
    </row>
    <row r="4083" spans="1:10" ht="12.75" customHeight="1">
      <c r="A4083" s="147" t="str">
        <f>IF('TRI-3C'!$EP$13="","",'TRI-3C'!$EP$13)</f>
        <v>Utilizar el espacio parcial e inicia con el uso del espacio total para realizar representaciones gráficas.</v>
      </c>
      <c r="B4083" s="139"/>
      <c r="C4083" s="139"/>
      <c r="F4083" s="128"/>
      <c r="G4083" s="124" t="str">
        <f>IF(A4083="","",VLOOKUP(J3941,'TRI-3C'!$B$18:$FH$61,145,FALSE))</f>
        <v/>
      </c>
      <c r="I4083" s="125" t="str">
        <f t="shared" si="154"/>
        <v/>
      </c>
      <c r="J4083" s="128"/>
    </row>
    <row r="4084" spans="1:10" ht="12.75" customHeight="1">
      <c r="A4084" s="148" t="str">
        <f>IF('TRI-3C'!$EQ$13="","",'TRI-3C'!$EQ$13)</f>
        <v>Utilizar la pinza digital para coger lápices, marcadores, pinceles y diversos tipos de materiales.</v>
      </c>
      <c r="B4084" s="158"/>
      <c r="C4084" s="158"/>
      <c r="D4084" s="158"/>
      <c r="E4084" s="158"/>
      <c r="F4084" s="159"/>
      <c r="G4084" s="122" t="str">
        <f>IF(A4084="","",VLOOKUP(J3941,'TRI-3C'!$B$18:$FH$61,146,FALSE))</f>
        <v/>
      </c>
      <c r="H4084" s="150"/>
      <c r="I4084" s="127" t="str">
        <f t="shared" si="154"/>
        <v/>
      </c>
      <c r="J4084" s="126"/>
    </row>
    <row r="4085" spans="1:10" ht="12.75" customHeight="1">
      <c r="A4085" s="6" t="str">
        <f>NOTAS!$O$14</f>
        <v>CIVICA Y ACOMPAÑAMIENTO INTEGRAL</v>
      </c>
      <c r="B4085" s="156"/>
      <c r="C4085" s="156"/>
      <c r="D4085" s="156"/>
      <c r="E4085" s="156"/>
      <c r="F4085" s="157"/>
      <c r="G4085" s="124" t="str">
        <f>IF(A4085="","",VLOOKUP(J3941,'TRI-3C'!$B$18:$FH$61,146,FALSE))</f>
        <v/>
      </c>
      <c r="I4085" s="125"/>
      <c r="J4085" s="128"/>
    </row>
    <row r="4086" spans="1:10" ht="12.75" customHeight="1">
      <c r="A4086" s="148" t="str">
        <f>IF('TRI-3C'!$ES$13="","",'TRI-3C'!$ES$13)</f>
        <v/>
      </c>
      <c r="B4086" s="149"/>
      <c r="C4086" s="149"/>
      <c r="D4086" s="150"/>
      <c r="E4086" s="150"/>
      <c r="F4086" s="126"/>
      <c r="G4086" s="122" t="str">
        <f>IF(A4086="","",VLOOKUP(J3941,'TRI-3C'!$B$18:$FH$61,148,FALSE))</f>
        <v/>
      </c>
      <c r="H4086" s="150"/>
      <c r="I4086" s="127" t="str">
        <f t="shared" ref="I4086:I4095" si="155">IF(G4086="","",G4086)</f>
        <v/>
      </c>
      <c r="J4086" s="126"/>
    </row>
    <row r="4087" spans="1:10" ht="12.75" customHeight="1">
      <c r="A4087" s="147" t="str">
        <f>IF('TRI-3C'!$ET$13="","",'TRI-3C'!$ET$13)</f>
        <v>AUTOCONOCIMIENTO</v>
      </c>
      <c r="B4087" s="139"/>
      <c r="C4087" s="139"/>
      <c r="F4087" s="128"/>
      <c r="G4087" s="124" t="str">
        <f>IF(A4087="","",VLOOKUP(J3941,'TRI-3C'!$B$18:$FH$61,149,FALSE))</f>
        <v/>
      </c>
      <c r="I4087" s="125" t="str">
        <f t="shared" si="155"/>
        <v/>
      </c>
      <c r="J4087" s="128"/>
    </row>
    <row r="4088" spans="1:10" ht="12.75" customHeight="1">
      <c r="A4088" s="148" t="str">
        <f>IF('TRI-3C'!$EU$13="","",'TRI-3C'!$EU$13)</f>
        <v>PENSAMIENO CRITICO</v>
      </c>
      <c r="B4088" s="149"/>
      <c r="C4088" s="149"/>
      <c r="D4088" s="150"/>
      <c r="E4088" s="150"/>
      <c r="F4088" s="126"/>
      <c r="G4088" s="122" t="str">
        <f>IF(A4088="","",VLOOKUP(J3941,'TRI-3C'!$B$18:$FH$61,150,FALSE))</f>
        <v/>
      </c>
      <c r="H4088" s="150"/>
      <c r="I4088" s="127" t="str">
        <f t="shared" si="155"/>
        <v/>
      </c>
      <c r="J4088" s="126"/>
    </row>
    <row r="4089" spans="1:10" ht="12.75" customHeight="1">
      <c r="A4089" s="147" t="str">
        <f>IF('TRI-3C'!$EV$13="","",'TRI-3C'!$EV$13)</f>
        <v>MANEJO DE PROBLEMAS</v>
      </c>
      <c r="B4089" s="139"/>
      <c r="C4089" s="139"/>
      <c r="F4089" s="128"/>
      <c r="G4089" s="124" t="str">
        <f>IF(A4089="","",VLOOKUP(J3941,'TRI-3C'!$B$18:$FH$61,151,FALSE))</f>
        <v/>
      </c>
      <c r="I4089" s="125" t="str">
        <f t="shared" si="155"/>
        <v/>
      </c>
      <c r="J4089" s="128"/>
    </row>
    <row r="4090" spans="1:10" ht="12.75" customHeight="1">
      <c r="A4090" s="192" t="str">
        <f>IF('TRI-3C'!$EW$13="","",'TRI-3C'!$EW$13)</f>
        <v>TOMA DE DECISIONES</v>
      </c>
      <c r="B4090" s="154"/>
      <c r="C4090" s="154"/>
      <c r="D4090" s="154"/>
      <c r="E4090" s="154"/>
      <c r="F4090" s="155"/>
      <c r="G4090" s="122" t="str">
        <f>IF(A4090="","",VLOOKUP(J3941,'TRI-3C'!$B$18:$FH$61,152,FALSE))</f>
        <v/>
      </c>
      <c r="H4090" s="150"/>
      <c r="I4090" s="127" t="str">
        <f t="shared" si="155"/>
        <v/>
      </c>
      <c r="J4090" s="126"/>
    </row>
    <row r="4091" spans="1:10" ht="12.75" customHeight="1">
      <c r="A4091" s="147" t="str">
        <f>IF('TRI-3C'!$EX$13="","",'TRI-3C'!$EX$13)</f>
        <v>TRABAJO EN EQUIPO</v>
      </c>
      <c r="B4091" s="139"/>
      <c r="C4091" s="139"/>
      <c r="F4091" s="128"/>
      <c r="G4091" s="124" t="str">
        <f>IF(A4091="","",VLOOKUP(J3941,'TRI-3C'!$B$18:$FH$61,153,FALSE))</f>
        <v/>
      </c>
      <c r="I4091" s="125" t="str">
        <f t="shared" si="155"/>
        <v/>
      </c>
      <c r="J4091" s="128"/>
    </row>
    <row r="4092" spans="1:10" ht="12.75" customHeight="1">
      <c r="A4092" s="148" t="str">
        <f>IF('TRI-3C'!$EY$13="","",'TRI-3C'!$EY$13)</f>
        <v>CONCIENCIA SOCIAL</v>
      </c>
      <c r="B4092" s="149"/>
      <c r="C4092" s="149"/>
      <c r="D4092" s="150"/>
      <c r="E4092" s="150"/>
      <c r="F4092" s="126"/>
      <c r="G4092" s="122" t="str">
        <f>IF(A4092="","",VLOOKUP(J3941,'TRI-3C'!$B$18:$FH$61,154,FALSE))</f>
        <v/>
      </c>
      <c r="H4092" s="150"/>
      <c r="I4092" s="127" t="str">
        <f t="shared" si="155"/>
        <v/>
      </c>
      <c r="J4092" s="126"/>
    </row>
    <row r="4093" spans="1:10" ht="12.75" customHeight="1">
      <c r="A4093" s="147" t="str">
        <f>IF('TRI-3C'!$EZ$13="","",'TRI-3C'!$EZ$13)</f>
        <v xml:space="preserve">RELACIONES INTERPERSONALES	</v>
      </c>
      <c r="B4093" s="139"/>
      <c r="C4093" s="139"/>
      <c r="F4093" s="128"/>
      <c r="G4093" s="124" t="str">
        <f>IF(A4093="","",VLOOKUP(J3941,'TRI-3C'!$B$18:$FH$61,155,FALSE))</f>
        <v/>
      </c>
      <c r="I4093" s="125" t="str">
        <f t="shared" si="155"/>
        <v/>
      </c>
      <c r="J4093" s="128"/>
    </row>
    <row r="4094" spans="1:10" ht="12.75" customHeight="1">
      <c r="A4094" s="148" t="str">
        <f>IF('TRI-3C'!$FA$13="","",'TRI-3C'!$FA$13)</f>
        <v>MANEJO DE CONFLICTOS</v>
      </c>
      <c r="B4094" s="149"/>
      <c r="C4094" s="149"/>
      <c r="D4094" s="150"/>
      <c r="E4094" s="150"/>
      <c r="F4094" s="126"/>
      <c r="G4094" s="122" t="str">
        <f>IF(A4094="","",VLOOKUP(J3941,'TRI-3C'!$B$18:$FH$61,156,FALSE))</f>
        <v/>
      </c>
      <c r="H4094" s="150"/>
      <c r="I4094" s="127" t="str">
        <f t="shared" si="155"/>
        <v/>
      </c>
      <c r="J4094" s="126"/>
    </row>
    <row r="4095" spans="1:10" ht="12.75" customHeight="1">
      <c r="A4095" s="147" t="str">
        <f>IF('TRI-3C'!$FB$13="","",'TRI-3C'!$FB$13)</f>
        <v>MANEJO DE EMOCIONES Y SENTIMIENTOS</v>
      </c>
      <c r="B4095" s="139"/>
      <c r="C4095" s="139"/>
      <c r="F4095" s="128"/>
      <c r="G4095" s="124" t="str">
        <f>IF(A4095="","",VLOOKUP(J3941,'TRI-3C'!$B$18:$FH$61,157,FALSE))</f>
        <v/>
      </c>
      <c r="I4095" s="125" t="str">
        <f t="shared" si="155"/>
        <v/>
      </c>
      <c r="J4095" s="128"/>
    </row>
    <row r="4096" spans="1:10" ht="12.75" customHeight="1">
      <c r="A4096" s="151"/>
      <c r="B4096" s="129"/>
      <c r="C4096" s="129"/>
      <c r="D4096" s="130"/>
      <c r="E4096" s="130"/>
      <c r="F4096" s="131"/>
      <c r="G4096" s="132"/>
      <c r="H4096" s="130"/>
      <c r="I4096" s="133"/>
      <c r="J4096" s="131"/>
    </row>
    <row r="4097" spans="1:10" ht="12.75" customHeight="1">
      <c r="A4097" s="134"/>
      <c r="B4097" s="134"/>
      <c r="C4097" s="134"/>
      <c r="D4097" s="134"/>
      <c r="E4097" s="134"/>
      <c r="F4097" s="140"/>
      <c r="G4097" s="496"/>
      <c r="H4097" s="496"/>
      <c r="I4097" s="497"/>
      <c r="J4097" s="497"/>
    </row>
    <row r="4098" spans="1:10" ht="12.75" customHeight="1">
      <c r="A4098" s="487" t="s">
        <v>156</v>
      </c>
      <c r="B4098" s="488"/>
      <c r="C4098" s="135" t="s">
        <v>157</v>
      </c>
      <c r="G4098" s="494"/>
      <c r="H4098" s="494"/>
      <c r="I4098" s="494"/>
      <c r="J4098" s="494"/>
    </row>
    <row r="4099" spans="1:10" ht="12.75" customHeight="1">
      <c r="A4099" s="489" t="s">
        <v>158</v>
      </c>
      <c r="B4099" s="490"/>
      <c r="C4099" s="136" t="str">
        <f>VLOOKUP(J3941,'TRI-3C'!$B$18:$FH$61,160,FALSE)</f>
        <v/>
      </c>
      <c r="G4099" s="494"/>
      <c r="H4099" s="494"/>
      <c r="I4099" s="494"/>
      <c r="J4099" s="494"/>
    </row>
    <row r="4100" spans="1:10" ht="12.75" customHeight="1">
      <c r="A4100" s="491" t="s">
        <v>159</v>
      </c>
      <c r="B4100" s="492"/>
      <c r="C4100" s="493"/>
      <c r="G4100" s="494"/>
      <c r="H4100" s="494"/>
      <c r="I4100" s="494"/>
      <c r="J4100" s="494"/>
    </row>
    <row r="4101" spans="1:10" ht="12.75" customHeight="1">
      <c r="A4101" s="137" t="s">
        <v>160</v>
      </c>
      <c r="B4101" s="138"/>
      <c r="C4101" s="188" t="str">
        <f>VLOOKUP(J3941,'TRI-3C'!$B$18:$FH$61,161,FALSE)</f>
        <v/>
      </c>
      <c r="G4101" s="494"/>
      <c r="H4101" s="494"/>
      <c r="I4101" s="494"/>
      <c r="J4101" s="494"/>
    </row>
    <row r="4102" spans="1:10" ht="12.75" customHeight="1">
      <c r="A4102" s="137" t="s">
        <v>161</v>
      </c>
      <c r="B4102" s="138"/>
      <c r="C4102" s="188" t="str">
        <f>VLOOKUP(J3941,'TRI-3C'!$B$18:$FH$61,162,FALSE)</f>
        <v/>
      </c>
      <c r="G4102" s="494"/>
      <c r="H4102" s="494"/>
      <c r="I4102" s="494"/>
      <c r="J4102" s="494"/>
    </row>
    <row r="4103" spans="1:10" ht="12.75" customHeight="1">
      <c r="A4103" s="480" t="s">
        <v>163</v>
      </c>
      <c r="B4103" s="481"/>
      <c r="C4103" s="188" t="str">
        <f>VLOOKUP(J3941,'TRI-3C'!$B$18:$FH$61,163,FALSE)</f>
        <v/>
      </c>
      <c r="G4103" s="494"/>
      <c r="H4103" s="494"/>
      <c r="I4103" s="494"/>
      <c r="J4103" s="494"/>
    </row>
    <row r="4104" spans="1:10" ht="12.75" customHeight="1">
      <c r="D4104" s="503" t="s">
        <v>162</v>
      </c>
      <c r="E4104" s="503"/>
      <c r="F4104" s="152">
        <f ca="1">NOW()</f>
        <v>45994.739222569442</v>
      </c>
    </row>
    <row r="4107" spans="1:10" ht="12.75" customHeight="1">
      <c r="G4107" s="112"/>
    </row>
    <row r="4109" spans="1:10" ht="12.75" customHeight="1">
      <c r="B4109" s="495" t="s">
        <v>164</v>
      </c>
      <c r="C4109" s="495"/>
      <c r="F4109" s="116" t="s">
        <v>165</v>
      </c>
      <c r="G4109" s="116" t="s">
        <v>165</v>
      </c>
    </row>
    <row r="4143" spans="1:10" ht="12.75" customHeight="1">
      <c r="A4143" s="111" t="s">
        <v>153</v>
      </c>
      <c r="C4143" t="str">
        <f>IF(VLOOKUP(J4146,NOTAS!$D$14:$P$60,2,FALSE)="","",VLOOKUP(J4146,NOTAS!$D$14:$P$60,2,FALSE))</f>
        <v>QUIROZ VALDEZ IKER EDUARDO</v>
      </c>
    </row>
    <row r="4144" spans="1:10" ht="12.75" customHeight="1">
      <c r="A4144" s="111" t="s">
        <v>154</v>
      </c>
      <c r="C4144" t="str">
        <f>NOTAS!$B$14&amp; " "&amp;NOTAS!$B$15</f>
        <v>INICIAL II A</v>
      </c>
      <c r="F4144" s="111"/>
      <c r="G4144" s="116"/>
      <c r="H4144" s="117"/>
      <c r="I4144" s="118"/>
      <c r="J4144" s="117"/>
    </row>
    <row r="4145" spans="1:10" ht="12.75" customHeight="1">
      <c r="A4145" s="111" t="s">
        <v>6</v>
      </c>
      <c r="C4145" t="str">
        <f>NOTAS!$B$18</f>
        <v>2025-2026 MATUTINA</v>
      </c>
      <c r="H4145" s="117"/>
      <c r="I4145" s="118"/>
      <c r="J4145" s="117"/>
    </row>
    <row r="4146" spans="1:10" ht="12.75" customHeight="1" thickBot="1">
      <c r="A4146" s="486" t="s">
        <v>337</v>
      </c>
      <c r="B4146" s="486"/>
      <c r="I4146" s="114" t="s">
        <v>74</v>
      </c>
      <c r="J4146" s="121">
        <v>21</v>
      </c>
    </row>
    <row r="4147" spans="1:10" ht="12.75" customHeight="1">
      <c r="A4147" s="482" t="s">
        <v>155</v>
      </c>
      <c r="B4147" s="483"/>
      <c r="C4147" s="483"/>
      <c r="D4147" s="483"/>
      <c r="E4147" s="483"/>
      <c r="F4147" s="484"/>
      <c r="G4147" s="485" t="s">
        <v>141</v>
      </c>
      <c r="H4147" s="483"/>
      <c r="I4147" s="498" t="s">
        <v>141</v>
      </c>
      <c r="J4147" s="499"/>
    </row>
    <row r="4148" spans="1:10" ht="12.75" customHeight="1">
      <c r="A4148" s="500" t="str">
        <f>IF('TRI-3C'!G$10="","",'TRI-3C'!G$10)</f>
        <v>IDENTIDAD Y AUTONOMÍA</v>
      </c>
      <c r="B4148" s="501"/>
      <c r="C4148" s="501"/>
      <c r="D4148" s="501"/>
      <c r="E4148" s="501"/>
      <c r="F4148" s="502"/>
      <c r="G4148" s="160"/>
      <c r="H4148" s="161"/>
      <c r="I4148" s="162"/>
      <c r="J4148" s="163"/>
    </row>
    <row r="4149" spans="1:10" ht="12.75" customHeight="1">
      <c r="A4149" s="148" t="str">
        <f>IF('TRI-3C'!G$13="","",'TRI-3C'!G$13)</f>
        <v>Comunicar algunos datos de su identidad como: nombres completos, edad, nombres de familiares cercanos, lugar dónde vive.</v>
      </c>
      <c r="B4149" s="158"/>
      <c r="C4149" s="158"/>
      <c r="D4149" s="158"/>
      <c r="E4149" s="158"/>
      <c r="F4149" s="159"/>
      <c r="G4149" s="122" t="str">
        <f>IF(A4149="","",VLOOKUP(J4146,'TRI-3C'!$B$18:$FH$61,6,FALSE))</f>
        <v/>
      </c>
      <c r="H4149" s="150"/>
      <c r="I4149" s="127" t="str">
        <f>IF(G4149="","",G4149)</f>
        <v/>
      </c>
      <c r="J4149" s="126"/>
    </row>
    <row r="4150" spans="1:10" ht="12.75" customHeight="1">
      <c r="A4150" s="11" t="str">
        <f>IF('TRI-3C'!$H$13="","",'TRI-3C'!$H$13)</f>
        <v>Demostrar curiosidad por las características físicas (genitales) que le permiten reconocerse como niño y niña</v>
      </c>
      <c r="B4150" s="156"/>
      <c r="C4150" s="156"/>
      <c r="D4150" s="156"/>
      <c r="E4150" s="156"/>
      <c r="F4150" s="157"/>
      <c r="G4150" s="124" t="str">
        <f>IF(A4150="","",VLOOKUP(J4146,'TRI-3C'!$B$18:$FH$61,7,FALSE))</f>
        <v/>
      </c>
      <c r="I4150" s="125" t="str">
        <f t="shared" ref="I4150:I4166" si="156">IF(G4150="","",G4150)</f>
        <v/>
      </c>
      <c r="J4150" s="128"/>
    </row>
    <row r="4151" spans="1:10" ht="12.75" customHeight="1">
      <c r="A4151" s="148" t="str">
        <f>IF('TRI-3C'!$I$13="","",'TRI-3C'!$I$13)</f>
        <v>Identificar la importancia de usar el cinturón de seguridad para promover el autocuidado y la protección personal.</v>
      </c>
      <c r="B4151" s="149"/>
      <c r="C4151" s="149"/>
      <c r="D4151" s="150"/>
      <c r="E4151" s="150"/>
      <c r="F4151" s="126"/>
      <c r="G4151" s="122" t="str">
        <f>IF(A4151="","",VLOOKUP(J4146,'TRI-3C'!$B$18:$FH$61,8,FALSE))</f>
        <v/>
      </c>
      <c r="H4151" s="150"/>
      <c r="I4151" s="127" t="str">
        <f t="shared" si="156"/>
        <v/>
      </c>
      <c r="J4151" s="126"/>
    </row>
    <row r="4152" spans="1:10" ht="12.75" customHeight="1">
      <c r="A4152" s="147" t="str">
        <f>IF('TRI-3C'!$J$13="","",'TRI-3C'!$J$13)</f>
        <v>Identificar las situaciones de peligro a las que se puede exponer en su entorno inmediato y seguir pautas de comportamiento para evitarlas.</v>
      </c>
      <c r="B4152" s="139"/>
      <c r="C4152" s="139"/>
      <c r="F4152" s="128"/>
      <c r="G4152" s="124" t="str">
        <f>IF(A4152="","",VLOOKUP(J4146,'TRI-3C'!$B$18:$FH$61,9,FALSE))</f>
        <v/>
      </c>
      <c r="I4152" s="125" t="str">
        <f t="shared" si="156"/>
        <v/>
      </c>
      <c r="J4152" s="128"/>
    </row>
    <row r="4153" spans="1:10" ht="12.75" customHeight="1">
      <c r="A4153" s="148" t="str">
        <f>IF('TRI-3C'!$K$13="","",'TRI-3C'!$K$13)</f>
        <v>Identificar sus características físicas y las de las personas de su entorno como parte del proceso de aceptación de sí mismo y de respeto a los demás.</v>
      </c>
      <c r="B4153" s="149"/>
      <c r="C4153" s="149"/>
      <c r="D4153" s="150"/>
      <c r="E4153" s="150"/>
      <c r="F4153" s="126"/>
      <c r="G4153" s="122" t="str">
        <f>IF(A4153="","",VLOOKUP(J4146,'TRI-3C'!$B$18:$FH$61,10,FALSE))</f>
        <v/>
      </c>
      <c r="H4153" s="150"/>
      <c r="I4153" s="127" t="str">
        <f t="shared" si="156"/>
        <v/>
      </c>
      <c r="J4153" s="126"/>
    </row>
    <row r="4154" spans="1:10" ht="12.75" customHeight="1">
      <c r="A4154" s="147" t="str">
        <f>IF('TRI-3C'!$L$13="","",'TRI-3C'!$L$13)</f>
        <v>Identificar y manifestar sus emociones y sentimientos, expresando las causas de los mismos mediante el lenguaje verbal. (D.EIB.10.3.)</v>
      </c>
      <c r="B4154" s="139"/>
      <c r="C4154" s="139"/>
      <c r="F4154" s="128"/>
      <c r="G4154" s="124" t="str">
        <f>IF(A4154="","",VLOOKUP(J4146,'TRI-3C'!$B$18:$FH$61,11,FALSE))</f>
        <v/>
      </c>
      <c r="I4154" s="125" t="str">
        <f t="shared" si="156"/>
        <v/>
      </c>
      <c r="J4154" s="128"/>
    </row>
    <row r="4155" spans="1:10" ht="12.75" customHeight="1">
      <c r="A4155" s="192" t="str">
        <f>IF('TRI-3C'!$M$13="","",'TRI-3C'!$M$13)</f>
        <v>Identificarse como miembro de una familia reconociéndose como parte importante de la misma.</v>
      </c>
      <c r="B4155" s="154"/>
      <c r="C4155" s="154"/>
      <c r="D4155" s="154"/>
      <c r="E4155" s="154"/>
      <c r="F4155" s="155"/>
      <c r="G4155" s="122" t="str">
        <f>IF(A4155="","",VLOOKUP(J4146,'TRI-3C'!$B$18:$FH$61,12,FALSE))</f>
        <v/>
      </c>
      <c r="H4155" s="150"/>
      <c r="I4155" s="127" t="str">
        <f t="shared" si="156"/>
        <v/>
      </c>
      <c r="J4155" s="126"/>
    </row>
    <row r="4156" spans="1:10" ht="12.75" customHeight="1">
      <c r="A4156" s="147" t="str">
        <f>IF('TRI-3C'!$N$13="","",'TRI-3C'!$N$13)</f>
        <v>Practicar con autonomía hábitos de higiene personal como lavarse las manos, los dientes y la cara.</v>
      </c>
      <c r="B4156" s="139"/>
      <c r="C4156" s="139"/>
      <c r="F4156" s="128"/>
      <c r="G4156" s="124" t="str">
        <f>IF(A4156="","",VLOOKUP(J4146,'TRI-3C'!$B$18:$FH$61,13,FALSE))</f>
        <v/>
      </c>
      <c r="I4156" s="125" t="str">
        <f t="shared" si="156"/>
        <v/>
      </c>
      <c r="J4156" s="128"/>
    </row>
    <row r="4157" spans="1:10" ht="12.75" customHeight="1">
      <c r="A4157" s="148" t="str">
        <f>IF('TRI-3C'!$O$13="","",'TRI-3C'!$O$13)</f>
        <v>Practicar hábitos de orden ubicando los objetos en el lugar correspondiente.</v>
      </c>
      <c r="B4157" s="149"/>
      <c r="C4157" s="149"/>
      <c r="D4157" s="150"/>
      <c r="E4157" s="150"/>
      <c r="F4157" s="126"/>
      <c r="G4157" s="122" t="str">
        <f>IF(A4157="","",VLOOKUP(J4146,'TRI-3C'!$B$18:$FH$61,14,FALSE))</f>
        <v/>
      </c>
      <c r="H4157" s="150"/>
      <c r="I4157" s="127" t="str">
        <f t="shared" si="156"/>
        <v/>
      </c>
      <c r="J4157" s="126"/>
    </row>
    <row r="4158" spans="1:10" ht="12.75" customHeight="1">
      <c r="A4158" s="147" t="str">
        <f>IF('TRI-3C'!$P$13="","",'TRI-3C'!$P$13)</f>
        <v>Practicar las acciones a seguir en situaciones de riesgo como: temblores, incendios, entre otros, determinadas en el plan de contingencia institucional.</v>
      </c>
      <c r="B4158" s="139"/>
      <c r="C4158" s="139"/>
      <c r="F4158" s="128"/>
      <c r="G4158" s="124" t="str">
        <f>IF(A4158="","",VLOOKUP(J4146,'TRI-3C'!$B$18:$FH$61,15,FALSE))</f>
        <v/>
      </c>
      <c r="I4158" s="125" t="str">
        <f t="shared" si="156"/>
        <v/>
      </c>
      <c r="J4158" s="128"/>
    </row>
    <row r="4159" spans="1:10" ht="12.75" customHeight="1">
      <c r="A4159" s="148" t="str">
        <f>IF('TRI-3C'!$Q$13="","",'TRI-3C'!$Q$13)</f>
        <v>Practicar normas de seguridad para evitar accidentes a los que se puede exponer en su entorno inmediato.</v>
      </c>
      <c r="B4159" s="158"/>
      <c r="C4159" s="158"/>
      <c r="D4159" s="158"/>
      <c r="E4159" s="158"/>
      <c r="F4159" s="159"/>
      <c r="G4159" s="122" t="str">
        <f>IF(A4159="","",VLOOKUP(J4146,'TRI-3C'!$B$18:$FH$61,16,FALSE))</f>
        <v/>
      </c>
      <c r="H4159" s="150"/>
      <c r="I4159" s="127" t="str">
        <f t="shared" si="156"/>
        <v/>
      </c>
      <c r="J4159" s="126"/>
    </row>
    <row r="4160" spans="1:10" ht="12.75" customHeight="1">
      <c r="A4160" s="11" t="str">
        <f>IF('TRI-3C'!$R$13="","",'TRI-3C'!$R$13)</f>
        <v>Realiza independientemente normas de aseo al ir al baño.</v>
      </c>
      <c r="B4160" s="156"/>
      <c r="C4160" s="156"/>
      <c r="D4160" s="156"/>
      <c r="E4160" s="156"/>
      <c r="F4160" s="157"/>
      <c r="G4160" s="124" t="str">
        <f>IF(A4160="","",VLOOKUP(J4146,'TRI-3C'!$B$18:$FH$61,17,FALSE))</f>
        <v/>
      </c>
      <c r="I4160" s="125" t="str">
        <f t="shared" si="156"/>
        <v/>
      </c>
      <c r="J4160" s="128"/>
    </row>
    <row r="4161" spans="1:10" ht="12.75" customHeight="1">
      <c r="A4161" s="148" t="str">
        <f>IF('TRI-3C'!$S$13="","",'TRI-3C'!$S$13)</f>
        <v>Reconocer la importancia del uso del casco y demás indumentaria de pro tección para protegerse de lesiones en actividades que requieran su uso</v>
      </c>
      <c r="B4161" s="149"/>
      <c r="C4161" s="149"/>
      <c r="D4161" s="150"/>
      <c r="E4161" s="150"/>
      <c r="F4161" s="126"/>
      <c r="G4161" s="122" t="str">
        <f>IF(A4161="","",VLOOKUP(J4146,'TRI-3C'!$B$18:$FH$61,18,FALSE))</f>
        <v/>
      </c>
      <c r="H4161" s="150"/>
      <c r="I4161" s="127" t="str">
        <f t="shared" si="156"/>
        <v/>
      </c>
      <c r="J4161" s="126"/>
    </row>
    <row r="4162" spans="1:10" ht="12.75" customHeight="1">
      <c r="A4162" s="147" t="str">
        <f>IF('TRI-3C'!$T$13="","",'TRI-3C'!$T$13)</f>
        <v>Reconocer situaciones problémicas en las actividades escolares para solucionarlas de forma creativa y con autonomía.</v>
      </c>
      <c r="B4162" s="139"/>
      <c r="C4162" s="139"/>
      <c r="F4162" s="128"/>
      <c r="G4162" s="124" t="str">
        <f>IF(A4162="","",VLOOKUP(J4146,'TRI-3C'!$B$18:$FH$61,19,FALSE))</f>
        <v/>
      </c>
      <c r="I4162" s="125" t="str">
        <f t="shared" si="156"/>
        <v/>
      </c>
      <c r="J4162" s="128"/>
    </row>
    <row r="4163" spans="1:10" ht="12.75" customHeight="1">
      <c r="A4163" s="148" t="str">
        <f>IF('TRI-3C'!$U$13="","",'TRI-3C'!$U$13)</f>
        <v>Seleccionar las prendas de vestir de acuerdo al estado climático (prendas para el frío / prendas para el calor).</v>
      </c>
      <c r="B4163" s="149"/>
      <c r="C4163" s="149"/>
      <c r="D4163" s="150"/>
      <c r="E4163" s="150"/>
      <c r="F4163" s="126"/>
      <c r="G4163" s="122" t="str">
        <f>IF(A4163="","",VLOOKUP(J4146,'TRI-3C'!$B$18:$FH$61,20,FALSE))</f>
        <v/>
      </c>
      <c r="H4163" s="150"/>
      <c r="I4163" s="127" t="str">
        <f t="shared" si="156"/>
        <v/>
      </c>
      <c r="J4163" s="126"/>
    </row>
    <row r="4164" spans="1:10" ht="12.75" customHeight="1">
      <c r="A4164" s="147" t="str">
        <f>IF('TRI-3C'!$V$13="","",'TRI-3C'!$V$13)</f>
        <v>Tomar decisiones con respecto a la elección de actividades, vestuario entre otros, en función de sus gustos y preferencias, argumentando las mismas.</v>
      </c>
      <c r="B4164" s="139"/>
      <c r="C4164" s="139"/>
      <c r="F4164" s="128"/>
      <c r="G4164" s="124" t="str">
        <f>IF(A4164="","",VLOOKUP(J4146,'TRI-3C'!$B$18:$FH$61,21,FALSE))</f>
        <v/>
      </c>
      <c r="I4164" s="125" t="str">
        <f t="shared" si="156"/>
        <v/>
      </c>
      <c r="J4164" s="128"/>
    </row>
    <row r="4165" spans="1:10" ht="12.75" customHeight="1">
      <c r="A4165" s="192" t="str">
        <f>IF('TRI-3C'!$W$13="","",'TRI-3C'!$W$13)</f>
        <v>Utilizar la cuchara, tenedor y el vaso cuando se alimenta de manera autónoma.</v>
      </c>
      <c r="B4165" s="154"/>
      <c r="C4165" s="154"/>
      <c r="D4165" s="154"/>
      <c r="E4165" s="154"/>
      <c r="F4165" s="155"/>
      <c r="G4165" s="122" t="str">
        <f>IF(A4165="","",VLOOKUP(J4146,'TRI-3C'!$B$18:$FH$61,22,FALSE))</f>
        <v/>
      </c>
      <c r="H4165" s="150"/>
      <c r="I4165" s="127" t="str">
        <f t="shared" si="156"/>
        <v/>
      </c>
      <c r="J4165" s="126"/>
    </row>
    <row r="4166" spans="1:10" ht="12.75" customHeight="1">
      <c r="A4166" s="147" t="str">
        <f>IF('TRI-3C'!$X$13="","",'TRI-3C'!$X$13)</f>
        <v>Vestirse y desvestirse de manera independiente con prendas de vestir sencillas. (D.EIB.10.5)</v>
      </c>
      <c r="B4166" s="139"/>
      <c r="C4166" s="139"/>
      <c r="F4166" s="128"/>
      <c r="G4166" s="124" t="str">
        <f>IF(A4166="","",VLOOKUP(J4146,'TRI-3C'!$B$18:$FH$61,23,FALSE))</f>
        <v/>
      </c>
      <c r="I4166" s="125" t="str">
        <f t="shared" si="156"/>
        <v/>
      </c>
      <c r="J4166" s="128"/>
    </row>
    <row r="4167" spans="1:10" ht="12.75" customHeight="1">
      <c r="A4167" s="165" t="str">
        <f>'BI-1T'!$A$8</f>
        <v>CONVIVENCIA</v>
      </c>
      <c r="B4167" s="149"/>
      <c r="C4167" s="149"/>
      <c r="D4167" s="150"/>
      <c r="E4167" s="150"/>
      <c r="F4167" s="126"/>
      <c r="G4167" s="122" t="str">
        <f>IF(A4167="","",VLOOKUP(J4146,'TRI-3C'!$B$18:$FH$61,24,FALSE))</f>
        <v/>
      </c>
      <c r="H4167" s="150"/>
      <c r="I4167" s="127"/>
      <c r="J4167" s="126"/>
    </row>
    <row r="4168" spans="1:10" ht="12.75" customHeight="1">
      <c r="A4168" s="147" t="str">
        <f>IF('TRI-3C'!$Z$13="","",'TRI-3C'!$Z$13)</f>
        <v>Apoyar y motivar a otras personas a participar en actividades grupales, particularmente a quienes muestran dificultades al hacerlo</v>
      </c>
      <c r="B4168" s="139"/>
      <c r="C4168" s="139"/>
      <c r="F4168" s="128"/>
      <c r="G4168" s="124" t="str">
        <f>IF(A4168="","",VLOOKUP(J4146,'TRI-3C'!$B$18:$FH$61,25,FALSE))</f>
        <v/>
      </c>
      <c r="I4168" s="125" t="str">
        <f t="shared" ref="I4168:I4182" si="157">IF(G4168="","",G4168)</f>
        <v/>
      </c>
      <c r="J4168" s="128"/>
    </row>
    <row r="4169" spans="1:10" ht="12.75" customHeight="1">
      <c r="A4169" s="148" t="str">
        <f>IF('TRI-3C'!$AA$13="","",'TRI-3C'!$AA$13)</f>
        <v>Asumir y respetar normas de convivencia en la institución de educación inicial y en el hogar acordadas con el adulto. (D.EIB.10.15.)</v>
      </c>
      <c r="B4169" s="158"/>
      <c r="C4169" s="158"/>
      <c r="D4169" s="158"/>
      <c r="E4169" s="158"/>
      <c r="F4169" s="159"/>
      <c r="G4169" s="122" t="str">
        <f>IF(A4169="","",VLOOKUP(J4146,'TRI-3C'!$B$18:$FH$61,26,FALSE))</f>
        <v/>
      </c>
      <c r="H4169" s="150"/>
      <c r="I4169" s="127" t="str">
        <f t="shared" si="157"/>
        <v/>
      </c>
      <c r="J4169" s="126"/>
    </row>
    <row r="4170" spans="1:10" ht="12.75" customHeight="1">
      <c r="A4170" s="11" t="str">
        <f>IF('TRI-3C'!$AB$13="","",'TRI-3C'!$AB$13)</f>
        <v>Colaborar en actividades que se desarrollan con otros niños y adultos de su entorno.</v>
      </c>
      <c r="B4170" s="156"/>
      <c r="C4170" s="156"/>
      <c r="D4170" s="156"/>
      <c r="E4170" s="156"/>
      <c r="F4170" s="157"/>
      <c r="G4170" s="124" t="str">
        <f>IF(A4170="","",VLOOKUP(J4146,'TRI-3C'!$B$18:$FH$61,27,FALSE))</f>
        <v/>
      </c>
      <c r="I4170" s="125" t="str">
        <f t="shared" si="157"/>
        <v/>
      </c>
      <c r="J4170" s="128"/>
    </row>
    <row r="4171" spans="1:10" ht="12.75" customHeight="1">
      <c r="A4171" s="148" t="str">
        <f>IF('TRI-3C'!$AC$13="","",'TRI-3C'!$AC$13)</f>
        <v>Demostrar actitudes de solidaridad ante situaciones de necesidad de sus compañeros y adultos de su entorno</v>
      </c>
      <c r="B4171" s="149"/>
      <c r="C4171" s="149"/>
      <c r="D4171" s="150"/>
      <c r="E4171" s="150"/>
      <c r="F4171" s="126"/>
      <c r="G4171" s="122" t="str">
        <f>IF(A4171="","",VLOOKUP(J4146,'TRI-3C'!$B$18:$FH$61,28,FALSE))</f>
        <v/>
      </c>
      <c r="H4171" s="150"/>
      <c r="I4171" s="127" t="str">
        <f t="shared" si="157"/>
        <v/>
      </c>
      <c r="J4171" s="126"/>
    </row>
    <row r="4172" spans="1:10" ht="12.75" customHeight="1">
      <c r="A417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172" s="139"/>
      <c r="C4172" s="139"/>
      <c r="F4172" s="128"/>
      <c r="G4172" s="124" t="str">
        <f>IF(A4172="","",VLOOKUP(J4146,'TRI-3C'!$B$18:$FH$61,29,FALSE))</f>
        <v/>
      </c>
      <c r="I4172" s="125" t="str">
        <f t="shared" si="157"/>
        <v/>
      </c>
      <c r="J4172" s="128"/>
    </row>
    <row r="4173" spans="1:10" ht="12.75" customHeight="1">
      <c r="A4173" s="148" t="str">
        <f>IF('TRI-3C'!$AE$13="","",'TRI-3C'!$AE$13)</f>
        <v>Demostrar preferencia de jugar la mayor parte del tiempo con un amigo estableciendo niveles de empatías más estables.</v>
      </c>
      <c r="B4173" s="149"/>
      <c r="C4173" s="149"/>
      <c r="D4173" s="150"/>
      <c r="E4173" s="150"/>
      <c r="F4173" s="126"/>
      <c r="G4173" s="122" t="str">
        <f>IF(A4173="","",VLOOKUP(J4146,'TRI-3C'!$B$18:$FH$61,30,FALSE))</f>
        <v/>
      </c>
      <c r="H4173" s="150"/>
      <c r="I4173" s="127" t="str">
        <f t="shared" si="157"/>
        <v/>
      </c>
      <c r="J4173" s="126"/>
    </row>
    <row r="4174" spans="1:10" ht="12.75" customHeight="1">
      <c r="A4174" s="147" t="str">
        <f>IF('TRI-3C'!$AF$13="","",'TRI-3C'!$AF$13)</f>
        <v>Demostrar sensibilidad ante deseos, emociones y sentimientos de otras personas.</v>
      </c>
      <c r="B4174" s="139"/>
      <c r="C4174" s="139"/>
      <c r="F4174" s="128"/>
      <c r="G4174" s="124" t="str">
        <f>IF(A4174="","",VLOOKUP(J4146,'TRI-3C'!$B$18:$FH$61,31,FALSE))</f>
        <v/>
      </c>
      <c r="I4174" s="125" t="str">
        <f t="shared" si="157"/>
        <v/>
      </c>
      <c r="J4174" s="128"/>
    </row>
    <row r="4175" spans="1:10" ht="12.75" customHeight="1">
      <c r="A4175" s="192" t="str">
        <f>IF('TRI-3C'!$AG$13="","",'TRI-3C'!$AG$13)</f>
        <v>Desarrollar la capacidad de esperar para obtener una recompensa mayor en el futuro.</v>
      </c>
      <c r="B4175" s="154"/>
      <c r="C4175" s="154"/>
      <c r="D4175" s="154"/>
      <c r="E4175" s="154"/>
      <c r="F4175" s="155"/>
      <c r="G4175" s="122" t="str">
        <f>IF(A4175="","",VLOOKUP(J4146,'TRI-3C'!$B$18:$FH$61,32,FALSE))</f>
        <v/>
      </c>
      <c r="H4175" s="150"/>
      <c r="I4175" s="127" t="str">
        <f t="shared" si="157"/>
        <v/>
      </c>
      <c r="J4175" s="126"/>
    </row>
    <row r="4176" spans="1:10" ht="12.75" customHeight="1">
      <c r="A4176" s="147" t="str">
        <f>IF('TRI-3C'!$AH$13="","",'TRI-3C'!$AH$13)</f>
        <v>Identificar instituciones y profesiones que brindan servicios a la comunidad y los roles que ellos cumplen.</v>
      </c>
      <c r="B4176" s="139"/>
      <c r="C4176" s="139"/>
      <c r="F4176" s="128"/>
      <c r="G4176" s="124" t="str">
        <f>IF(A4176="","",VLOOKUP(J4146,'TRI-3C'!$B$18:$FH$61,33,FALSE))</f>
        <v/>
      </c>
      <c r="I4176" s="125" t="str">
        <f t="shared" si="157"/>
        <v/>
      </c>
      <c r="J4176" s="128"/>
    </row>
    <row r="4177" spans="1:10" ht="12.75" customHeight="1">
      <c r="A4177" s="148" t="str">
        <f>IF('TRI-3C'!$AI$13="","",'TRI-3C'!$AI$13)</f>
        <v>Identificar las profesiones, oficios y ocupaciones que cumplen los miembros de su familia.</v>
      </c>
      <c r="B4177" s="149"/>
      <c r="C4177" s="149"/>
      <c r="D4177" s="150"/>
      <c r="E4177" s="150"/>
      <c r="F4177" s="126"/>
      <c r="G4177" s="122" t="str">
        <f>IF(A4177="","",VLOOKUP(J4146,'TRI-3C'!$B$18:$FH$61,34,FALSE))</f>
        <v/>
      </c>
      <c r="H4177" s="150"/>
      <c r="I4177" s="127" t="str">
        <f t="shared" si="157"/>
        <v/>
      </c>
      <c r="J4177" s="126"/>
    </row>
    <row r="4178" spans="1:10" ht="12.75" customHeight="1">
      <c r="A4178" s="147" t="str">
        <f>IF('TRI-3C'!$AJ$13="","",'TRI-3C'!$AJ$13)</f>
        <v>Incrementar su campo de interrelación con otras personas a más del grupo familiar y escolar interactuando con mayor facilidad.</v>
      </c>
      <c r="B4178" s="139"/>
      <c r="C4178" s="139"/>
      <c r="F4178" s="128"/>
      <c r="G4178" s="124" t="str">
        <f>IF(A4178="","",VLOOKUP(J4146,'TRI-3C'!$B$18:$FH$61,35,FALSE))</f>
        <v/>
      </c>
      <c r="I4178" s="125" t="str">
        <f t="shared" si="157"/>
        <v/>
      </c>
      <c r="J4178" s="128"/>
    </row>
    <row r="4179" spans="1:10" ht="12.75" customHeight="1">
      <c r="A417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4179" s="158"/>
      <c r="C4179" s="158"/>
      <c r="D4179" s="158"/>
      <c r="E4179" s="158"/>
      <c r="F4179" s="159"/>
      <c r="G4179" s="122" t="str">
        <f>IF(A4179="","",VLOOKUP(J4146,'TRI-3C'!$B$18:$FH$61,36,FALSE))</f>
        <v/>
      </c>
      <c r="H4179" s="150"/>
      <c r="I4179" s="127" t="str">
        <f t="shared" si="157"/>
        <v/>
      </c>
      <c r="J4179" s="126"/>
    </row>
    <row r="4180" spans="1:10" ht="12.75" customHeight="1">
      <c r="A4180" s="11" t="str">
        <f>IF('TRI-3C'!$AL$13="","",'TRI-3C'!$AL$13)</f>
        <v>Participar juegos grupales siguiendo las reglas y asumiendo roles que le permitan mantener un ambiente armónico con sus pares. (D.EIB.10.11.)</v>
      </c>
      <c r="B4180" s="156"/>
      <c r="C4180" s="156"/>
      <c r="D4180" s="156"/>
      <c r="E4180" s="156"/>
      <c r="F4180" s="157"/>
      <c r="G4180" s="124" t="str">
        <f>IF(A4180="","",VLOOKUP(J4146,'TRI-3C'!$B$18:$FH$61,37,FALSE))</f>
        <v/>
      </c>
      <c r="I4180" s="125" t="str">
        <f t="shared" si="157"/>
        <v/>
      </c>
      <c r="J4180" s="128"/>
    </row>
    <row r="4181" spans="1:10" ht="12.75" customHeight="1">
      <c r="A4181" s="148" t="str">
        <f>IF('TRI-3C'!$AM$13="","",'TRI-3C'!$AM$13)</f>
        <v>Practicar la costumbre de ahorrar para ocasiones y casos especiales</v>
      </c>
      <c r="B4181" s="149"/>
      <c r="C4181" s="149"/>
      <c r="D4181" s="150"/>
      <c r="E4181" s="150"/>
      <c r="F4181" s="126"/>
      <c r="G4181" s="122" t="str">
        <f>IF(A4181="","",VLOOKUP(J4146,'TRI-3C'!$B$18:$FH$61,38,FALSE))</f>
        <v/>
      </c>
      <c r="H4181" s="150"/>
      <c r="I4181" s="127" t="str">
        <f t="shared" si="157"/>
        <v/>
      </c>
      <c r="J4181" s="126"/>
    </row>
    <row r="4182" spans="1:10" ht="12.75" customHeight="1">
      <c r="A418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4182" s="139"/>
      <c r="C4182" s="139"/>
      <c r="F4182" s="128"/>
      <c r="G4182" s="124" t="str">
        <f>IF(A4182="","",VLOOKUP(J4146,'TRI-3C'!$B$18:$FH$61,39,FALSE))</f>
        <v/>
      </c>
      <c r="I4182" s="125" t="str">
        <f t="shared" si="157"/>
        <v/>
      </c>
      <c r="J4182" s="128"/>
    </row>
    <row r="4183" spans="1:10" ht="12.75" customHeight="1">
      <c r="A4183" s="165" t="str">
        <f>'BI-1T'!$A$9</f>
        <v>RELACIONES CON EL MEDIO NATURAL Y CULTURAL</v>
      </c>
      <c r="B4183" s="149"/>
      <c r="C4183" s="149"/>
      <c r="D4183" s="150"/>
      <c r="E4183" s="150"/>
      <c r="F4183" s="126"/>
      <c r="G4183" s="122" t="str">
        <f>IF(A4183="","",VLOOKUP(J4146,'TRI-3C'!$B$18:$FH$61,40,FALSE))</f>
        <v/>
      </c>
      <c r="H4183" s="150"/>
      <c r="I4183" s="127"/>
      <c r="J4183" s="126"/>
    </row>
    <row r="4184" spans="1:10" ht="12.75" customHeight="1">
      <c r="A418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4184" s="139"/>
      <c r="C4184" s="139"/>
      <c r="F4184" s="128"/>
      <c r="G4184" s="124" t="str">
        <f>IF(A4184="","",VLOOKUP(J4146,'TRI-3C'!$B$18:$FH$61,41,FALSE))</f>
        <v/>
      </c>
      <c r="I4184" s="125" t="str">
        <f t="shared" ref="I4184:I4203" si="158">IF(G4184="","",G4184)</f>
        <v/>
      </c>
      <c r="J4184" s="128"/>
    </row>
    <row r="4185" spans="1:10" ht="12.75" customHeight="1">
      <c r="A4185" s="192" t="str">
        <f>IF('TRI-3C'!$AQ$13="","",'TRI-3C'!$AQ$13)</f>
        <v>Construir conexiones emocionales con su contexto natural (plantas, animales, agua, tierra, aire) y social.</v>
      </c>
      <c r="B4185" s="154"/>
      <c r="C4185" s="154"/>
      <c r="D4185" s="154"/>
      <c r="E4185" s="154"/>
      <c r="F4185" s="155"/>
      <c r="G4185" s="122" t="str">
        <f>IF(A4185="","",VLOOKUP(J4146,'TRI-3C'!$B$18:$FH$61,42,FALSE))</f>
        <v/>
      </c>
      <c r="H4185" s="150"/>
      <c r="I4185" s="127" t="str">
        <f t="shared" si="158"/>
        <v/>
      </c>
      <c r="J4185" s="126"/>
    </row>
    <row r="4186" spans="1:10" ht="12.75" customHeight="1">
      <c r="A4186" s="147" t="str">
        <f>IF('TRI-3C'!$AR$13="","",'TRI-3C'!$AR$13)</f>
        <v>dentificar en las actividades diarias oportunidades para aprovechar los recursos y reducir los residuos para proteger el entorno natural</v>
      </c>
      <c r="B4186" s="139"/>
      <c r="C4186" s="139"/>
      <c r="F4186" s="128"/>
      <c r="G4186" s="124" t="str">
        <f>IF(A4186="","",VLOOKUP(J4146,'TRI-3C'!$B$18:$FH$61,43,FALSE))</f>
        <v/>
      </c>
      <c r="I4186" s="125" t="str">
        <f t="shared" si="158"/>
        <v/>
      </c>
      <c r="J4186" s="128"/>
    </row>
    <row r="4187" spans="1:10" ht="12.75" customHeight="1">
      <c r="A4187" s="148" t="str">
        <f>IF('TRI-3C'!$AS$13="","",'TRI-3C'!$AS$13)</f>
        <v>Diferenciar entre alimentos nutritivos y no nutritivos identificando los beneficios de una alimentación sana y saludable.</v>
      </c>
      <c r="B4187" s="149"/>
      <c r="C4187" s="149"/>
      <c r="D4187" s="150"/>
      <c r="E4187" s="150"/>
      <c r="F4187" s="126"/>
      <c r="G4187" s="122" t="str">
        <f>IF(A4187="","",VLOOKUP(J4146,'TRI-3C'!$B$18:$FH$61,44,FALSE))</f>
        <v/>
      </c>
      <c r="H4187" s="150"/>
      <c r="I4187" s="127" t="str">
        <f t="shared" si="158"/>
        <v/>
      </c>
      <c r="J4187" s="126"/>
    </row>
    <row r="4188" spans="1:10" ht="12.75" customHeight="1">
      <c r="A4188" s="147" t="str">
        <f>IF('TRI-3C'!$AT$13="","",'TRI-3C'!$AT$13)</f>
        <v>Diferenciar entre lo que le pertenece, lo que pertenece a los demás y lo que pertenece al grupo o comunidad.</v>
      </c>
      <c r="B4188" s="139"/>
      <c r="C4188" s="139"/>
      <c r="F4188" s="128"/>
      <c r="G4188" s="124" t="str">
        <f>IF(A4188="","",VLOOKUP(J4146,'TRI-3C'!$B$18:$FH$61,45,FALSE))</f>
        <v/>
      </c>
      <c r="I4188" s="125" t="str">
        <f t="shared" si="158"/>
        <v/>
      </c>
      <c r="J4188" s="128"/>
    </row>
    <row r="4189" spans="1:10" ht="12.75" customHeight="1">
      <c r="A4189" s="148" t="str">
        <f>IF('TRI-3C'!$AU$13="","",'TRI-3C'!$AU$13)</f>
        <v>Diferenciar los seres vivos y elementos no vivos de su entorno explorando su mundo natural.</v>
      </c>
      <c r="B4189" s="158"/>
      <c r="C4189" s="158"/>
      <c r="D4189" s="158"/>
      <c r="E4189" s="158"/>
      <c r="F4189" s="159"/>
      <c r="G4189" s="122" t="str">
        <f>IF(A4189="","",VLOOKUP(J4146,'TRI-3C'!$B$18:$FH$61,46,FALSE))</f>
        <v/>
      </c>
      <c r="H4189" s="150"/>
      <c r="I4189" s="127" t="str">
        <f t="shared" si="158"/>
        <v/>
      </c>
      <c r="J4189" s="126"/>
    </row>
    <row r="4190" spans="1:10" ht="12.75" customHeight="1">
      <c r="A4190" s="11" t="str">
        <f>IF('TRI-3C'!$AV$13="","",'TRI-3C'!$AV$13)</f>
        <v>Establecer comparaciones entre los elementos del entorno a través de la discriminación sensorial.</v>
      </c>
      <c r="B4190" s="156"/>
      <c r="C4190" s="156"/>
      <c r="D4190" s="156"/>
      <c r="E4190" s="156"/>
      <c r="F4190" s="157"/>
      <c r="G4190" s="124" t="str">
        <f>IF(A4190="","",VLOOKUP(J4146,'TRI-3C'!$B$18:$FH$61,47,FALSE))</f>
        <v/>
      </c>
      <c r="I4190" s="125" t="str">
        <f t="shared" si="158"/>
        <v/>
      </c>
      <c r="J4190" s="128"/>
    </row>
    <row r="4191" spans="1:10" ht="12.75" customHeight="1">
      <c r="A4191" s="148" t="str">
        <f>IF('TRI-3C'!$AW$13="","",'TRI-3C'!$AW$13)</f>
        <v>Explorar e identificar los diferentes elementos y fenómenos del entorno natural mediante procesos que propicien la indagación.</v>
      </c>
      <c r="B4191" s="149"/>
      <c r="C4191" s="149"/>
      <c r="D4191" s="150"/>
      <c r="E4191" s="150"/>
      <c r="F4191" s="126"/>
      <c r="G4191" s="122" t="str">
        <f>IF(A4191="","",VLOOKUP(J4146,'TRI-3C'!$B$18:$FH$61,48,FALSE))</f>
        <v/>
      </c>
      <c r="H4191" s="150"/>
      <c r="I4191" s="127" t="str">
        <f t="shared" si="158"/>
        <v/>
      </c>
      <c r="J4191" s="126"/>
    </row>
    <row r="4192" spans="1:10" ht="12.75" customHeight="1">
      <c r="A4192" s="147" t="str">
        <f>IF('TRI-3C'!$AX$13="","",'TRI-3C'!$AX$13)</f>
        <v>Identificar características de las plantas por su utilidad, estableciendo diferencias entre ellas.</v>
      </c>
      <c r="B4192" s="139"/>
      <c r="C4192" s="139"/>
      <c r="F4192" s="128"/>
      <c r="G4192" s="124" t="str">
        <f>IF(A4192="","",VLOOKUP(J4146,'TRI-3C'!$B$18:$FH$61,49,FALSE))</f>
        <v/>
      </c>
      <c r="I4192" s="125" t="str">
        <f t="shared" si="158"/>
        <v/>
      </c>
      <c r="J4192" s="128"/>
    </row>
    <row r="4193" spans="1:10" ht="12.75" customHeight="1">
      <c r="A4193" s="148" t="str">
        <f>IF('TRI-3C'!$AY$13="","",'TRI-3C'!$AY$13)</f>
        <v>Identificar las características de los animales domésticos y silvestres estableciendo las diferencias entre ellos.</v>
      </c>
      <c r="B4193" s="149"/>
      <c r="C4193" s="149"/>
      <c r="D4193" s="150"/>
      <c r="E4193" s="150"/>
      <c r="F4193" s="126"/>
      <c r="G4193" s="122" t="str">
        <f>IF(A4193="","",VLOOKUP(J4146,'TRI-3C'!$B$18:$FH$61,50,FALSE))</f>
        <v/>
      </c>
      <c r="H4193" s="150"/>
      <c r="I4193" s="127" t="str">
        <f t="shared" si="158"/>
        <v/>
      </c>
      <c r="J4193" s="126"/>
    </row>
    <row r="4194" spans="1:10" ht="12.75" customHeight="1">
      <c r="A4194" s="147" t="str">
        <f>IF('TRI-3C'!$AZ$13="","",'TRI-3C'!$AZ$13)</f>
        <v>Identificar las características del mar y reconocerlo como una parte integral del territorio nacional</v>
      </c>
      <c r="B4194" s="139"/>
      <c r="C4194" s="139"/>
      <c r="F4194" s="128"/>
      <c r="G4194" s="124" t="str">
        <f>IF(A4194="","",VLOOKUP(J4146,'TRI-3C'!$B$18:$FH$61,51,FALSE))</f>
        <v/>
      </c>
      <c r="I4194" s="125" t="str">
        <f t="shared" si="158"/>
        <v/>
      </c>
      <c r="J4194" s="128"/>
    </row>
    <row r="4195" spans="1:10" ht="12.75" customHeight="1">
      <c r="A4195" s="192" t="str">
        <f>IF('TRI-3C'!$BA$13="","",'TRI-3C'!$BA$13)</f>
        <v>Identificar prácticas socioculturales de su localidad demostrando curiosidad ante sus tradiciones.</v>
      </c>
      <c r="B4195" s="154"/>
      <c r="C4195" s="154"/>
      <c r="D4195" s="154"/>
      <c r="E4195" s="154"/>
      <c r="F4195" s="155"/>
      <c r="G4195" s="122" t="str">
        <f>IF(A4195="","",VLOOKUP(J4146,'TRI-3C'!$B$18:$FH$61,52,FALSE))</f>
        <v/>
      </c>
      <c r="H4195" s="150"/>
      <c r="I4195" s="127" t="str">
        <f t="shared" si="158"/>
        <v/>
      </c>
      <c r="J4195" s="126"/>
    </row>
    <row r="4196" spans="1:10" ht="12.75" customHeight="1">
      <c r="A4196" s="147" t="str">
        <f>IF('TRI-3C'!$BB$13="","",'TRI-3C'!$BB$13)</f>
        <v>Observar el proceso del ciclo vital de las plantas mediante actividades de experimentación.</v>
      </c>
      <c r="B4196" s="139"/>
      <c r="C4196" s="139"/>
      <c r="F4196" s="128"/>
      <c r="G4196" s="124" t="str">
        <f>IF(A4196="","",VLOOKUP(J4146,'TRI-3C'!$B$18:$FH$61,53,FALSE))</f>
        <v/>
      </c>
      <c r="I4196" s="125" t="str">
        <f t="shared" si="158"/>
        <v/>
      </c>
      <c r="J4196" s="128"/>
    </row>
    <row r="4197" spans="1:10" ht="12.75" customHeight="1">
      <c r="A4197" s="148" t="str">
        <f>IF('TRI-3C'!$BC$13="","",'TRI-3C'!$BC$13)</f>
        <v>Participar en actividades lúdicas para identificar prácticas de movilidad que ayudan a cuidar el planeta</v>
      </c>
      <c r="B4197" s="149"/>
      <c r="C4197" s="149"/>
      <c r="D4197" s="150"/>
      <c r="E4197" s="150"/>
      <c r="F4197" s="126"/>
      <c r="G4197" s="122" t="str">
        <f>IF(A4197="","",VLOOKUP(J4146,'TRI-3C'!$B$18:$FH$61,54,FALSE))</f>
        <v/>
      </c>
      <c r="H4197" s="150"/>
      <c r="I4197" s="127" t="str">
        <f t="shared" si="158"/>
        <v/>
      </c>
      <c r="J4197" s="126"/>
    </row>
    <row r="4198" spans="1:10" ht="12.75" customHeight="1">
      <c r="A4198" s="147" t="str">
        <f>IF('TRI-3C'!$BD$13="","",'TRI-3C'!$BD$13)</f>
        <v>Participar en algunas prácticas tradicionales de su entorno disfrutando y respetando las diferentes manifestaciones culturales</v>
      </c>
      <c r="B4198" s="139"/>
      <c r="C4198" s="139"/>
      <c r="F4198" s="128"/>
      <c r="G4198" s="124" t="str">
        <f>IF(A4198="","",VLOOKUP(J4146,'TRI-3C'!$B$18:$FH$61,55,FALSE))</f>
        <v/>
      </c>
      <c r="I4198" s="125" t="str">
        <f t="shared" si="158"/>
        <v/>
      </c>
      <c r="J4198" s="128"/>
    </row>
    <row r="4199" spans="1:10" ht="12.75" customHeight="1">
      <c r="A4199" s="148" t="str">
        <f>IF('TRI-3C'!$BE$13="","",'TRI-3C'!$BE$13)</f>
        <v>Practicar hábitos de cuidado y conservación del medio ambiente que eviten la contaminación del aire, suelo y agua. (D.EIB.10.19.)</v>
      </c>
      <c r="B4199" s="158"/>
      <c r="C4199" s="158"/>
      <c r="D4199" s="158"/>
      <c r="E4199" s="158"/>
      <c r="F4199" s="159"/>
      <c r="G4199" s="122" t="str">
        <f>IF(A4199="","",VLOOKUP(J4146,'TRI-3C'!$B$18:$FH$61,56,FALSE))</f>
        <v/>
      </c>
      <c r="H4199" s="150"/>
      <c r="I4199" s="127" t="str">
        <f t="shared" si="158"/>
        <v/>
      </c>
      <c r="J4199" s="126"/>
    </row>
    <row r="4200" spans="1:10" ht="12.75" customHeight="1">
      <c r="A4200" s="11" t="str">
        <f>IF('TRI-3C'!$BF$13="","",'TRI-3C'!$BF$13)</f>
        <v>Realizar acciones de cuidado y protección de plantas y animales de su entorno erradicando actitudes de maltrato.</v>
      </c>
      <c r="B4200" s="156"/>
      <c r="C4200" s="156"/>
      <c r="D4200" s="156"/>
      <c r="E4200" s="156"/>
      <c r="F4200" s="157"/>
      <c r="G4200" s="124" t="str">
        <f>IF(A4200="","",VLOOKUP(J4146,'TRI-3C'!$B$18:$FH$61,57,FALSE))</f>
        <v/>
      </c>
      <c r="I4200" s="125" t="str">
        <f t="shared" si="158"/>
        <v/>
      </c>
      <c r="J4200" s="128"/>
    </row>
    <row r="4201" spans="1:10" ht="12.75" customHeight="1">
      <c r="A4201" s="148" t="str">
        <f>IF('TRI-3C'!$BG$13="","",'TRI-3C'!$BG$13)</f>
        <v>Reconocer cómo las personas utilizan el dinero en su entorno familiar para satisfacer sus necesidades y deseos</v>
      </c>
      <c r="B4201" s="149"/>
      <c r="C4201" s="149"/>
      <c r="D4201" s="150"/>
      <c r="E4201" s="150"/>
      <c r="F4201" s="126"/>
      <c r="G4201" s="122" t="str">
        <f>IF(A4201="","",VLOOKUP(J4146,'TRI-3C'!$B$18:$FH$61,58,FALSE))</f>
        <v/>
      </c>
      <c r="H4201" s="150"/>
      <c r="I4201" s="127" t="str">
        <f t="shared" si="158"/>
        <v/>
      </c>
      <c r="J4201" s="126"/>
    </row>
    <row r="4202" spans="1:10" ht="12.75" customHeight="1">
      <c r="A4202" s="147" t="str">
        <f>IF('TRI-3C'!$BH$13="","",'TRI-3C'!$BH$13)</f>
        <v>Reconocer las consecuencias de no cuidar sus pertenencias.</v>
      </c>
      <c r="B4202" s="139"/>
      <c r="C4202" s="139"/>
      <c r="F4202" s="128"/>
      <c r="G4202" s="124" t="str">
        <f>IF(A4202="","",VLOOKUP(J4146,'TRI-3C'!$B$18:$FH$61,59,FALSE))</f>
        <v/>
      </c>
      <c r="I4202" s="125" t="str">
        <f t="shared" si="158"/>
        <v/>
      </c>
      <c r="J4202" s="128"/>
    </row>
    <row r="4203" spans="1:10" ht="12.75" customHeight="1">
      <c r="A420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4203" s="149"/>
      <c r="C4203" s="149"/>
      <c r="D4203" s="150"/>
      <c r="E4203" s="150"/>
      <c r="F4203" s="126"/>
      <c r="G4203" s="122" t="str">
        <f>IF(A4203="","",VLOOKUP(J4146,'TRI-3C'!$B$18:$FH$61,60,FALSE))</f>
        <v/>
      </c>
      <c r="H4203" s="150"/>
      <c r="I4203" s="127" t="str">
        <f t="shared" si="158"/>
        <v/>
      </c>
      <c r="J4203" s="126"/>
    </row>
    <row r="4204" spans="1:10" ht="12.75" customHeight="1">
      <c r="A4204" s="164" t="str">
        <f>'BI-1T'!$A$10</f>
        <v>RELACIONES LOGICAS MATEMATICAS</v>
      </c>
      <c r="B4204" s="139"/>
      <c r="C4204" s="139"/>
      <c r="F4204" s="128"/>
      <c r="G4204" s="124" t="str">
        <f>IF(A4204="","",VLOOKUP(J4146,'TRI-3C'!$B$18:$FH$61,61,FALSE))</f>
        <v/>
      </c>
      <c r="I4204" s="125"/>
      <c r="J4204" s="128"/>
    </row>
    <row r="4205" spans="1:10" ht="12.75" customHeight="1">
      <c r="A4205" s="192" t="str">
        <f>IF('TRI-3C'!$BK$13="","",'TRI-3C'!$BK$13)</f>
        <v>Asociar las formas de los objetos del entorno con figuras geométricas bidimensionales</v>
      </c>
      <c r="B4205" s="154"/>
      <c r="C4205" s="154"/>
      <c r="D4205" s="154"/>
      <c r="E4205" s="154"/>
      <c r="F4205" s="155"/>
      <c r="G4205" s="122" t="str">
        <f>IF(A4205="","",VLOOKUP(J4146,'TRI-3C'!$B$18:$FH$61,62,FALSE))</f>
        <v/>
      </c>
      <c r="H4205" s="150"/>
      <c r="I4205" s="127" t="str">
        <f t="shared" ref="I4205:I4226" si="159">IF(G4205="","",G4205)</f>
        <v/>
      </c>
      <c r="J4205" s="126"/>
    </row>
    <row r="4206" spans="1:10" ht="12.75" customHeight="1">
      <c r="A4206" s="147" t="str">
        <f>IF('TRI-3C'!$BL$13="","",'TRI-3C'!$BL$13)</f>
        <v>Clasificar objetos con dos atributos (tamaño, color o forma).</v>
      </c>
      <c r="B4206" s="139"/>
      <c r="C4206" s="139"/>
      <c r="F4206" s="128"/>
      <c r="G4206" s="124" t="str">
        <f>IF(A4206="","",VLOOKUP(J4146,'TRI-3C'!$B$18:$FH$61,63,FALSE))</f>
        <v/>
      </c>
      <c r="I4206" s="125" t="str">
        <f t="shared" si="159"/>
        <v/>
      </c>
      <c r="J4206" s="128"/>
    </row>
    <row r="4207" spans="1:10" ht="12.75" customHeight="1">
      <c r="A4207" s="148" t="str">
        <f>IF('TRI-3C'!$BM$13="","",'TRI-3C'!$BM$13)</f>
        <v>Comparar y armar colecciones de más, igual y menos objetos.</v>
      </c>
      <c r="B4207" s="149"/>
      <c r="C4207" s="149"/>
      <c r="D4207" s="150"/>
      <c r="E4207" s="150"/>
      <c r="F4207" s="126"/>
      <c r="G4207" s="122" t="str">
        <f>IF(A4207="","",VLOOKUP(J4146,'TRI-3C'!$B$18:$FH$61,64,FALSE))</f>
        <v/>
      </c>
      <c r="H4207" s="150"/>
      <c r="I4207" s="127" t="str">
        <f t="shared" si="159"/>
        <v/>
      </c>
      <c r="J4207" s="126"/>
    </row>
    <row r="4208" spans="1:10" ht="12.75" customHeight="1">
      <c r="A4208" s="147" t="str">
        <f>IF('TRI-3C'!$BN$13="","",'TRI-3C'!$BN$13)</f>
        <v>Comparar y ordenar secuencialmente un conjunto pequeño de objetos de acuerdo con su tamaño.</v>
      </c>
      <c r="B4208" s="139"/>
      <c r="C4208" s="139"/>
      <c r="F4208" s="128"/>
      <c r="G4208" s="124" t="str">
        <f>IF(A4208="","",VLOOKUP(J4146,'TRI-3C'!$B$18:$FH$61,65,FALSE))</f>
        <v/>
      </c>
      <c r="I4208" s="125" t="str">
        <f t="shared" si="159"/>
        <v/>
      </c>
      <c r="J4208" s="128"/>
    </row>
    <row r="4209" spans="1:10" ht="12.75" customHeight="1">
      <c r="A4209" s="148" t="str">
        <f>IF('TRI-3C'!$BO$13="","",'TRI-3C'!$BO$13)</f>
        <v>Comprender la relación de número-cantidad hasta el 10.</v>
      </c>
      <c r="B4209" s="158"/>
      <c r="C4209" s="158"/>
      <c r="D4209" s="158"/>
      <c r="E4209" s="158"/>
      <c r="F4209" s="159"/>
      <c r="G4209" s="122" t="str">
        <f>IF(A4209="","",VLOOKUP(J4146,'TRI-3C'!$B$18:$FH$61,66,FALSE))</f>
        <v/>
      </c>
      <c r="H4209" s="150"/>
      <c r="I4209" s="127" t="str">
        <f t="shared" si="159"/>
        <v/>
      </c>
      <c r="J4209" s="126"/>
    </row>
    <row r="4210" spans="1:10" ht="12.75" customHeight="1">
      <c r="A4210" s="11" t="str">
        <f>IF('TRI-3C'!$BP$13="","",'TRI-3C'!$BP$13)</f>
        <v>Comprender la relación del numeral (representación simbólica del número) con la cantidad hasta el 5.</v>
      </c>
      <c r="B4210" s="156"/>
      <c r="C4210" s="156"/>
      <c r="D4210" s="156"/>
      <c r="E4210" s="156"/>
      <c r="F4210" s="157"/>
      <c r="G4210" s="124" t="str">
        <f>IF(A4210="","",VLOOKUP(J4146,'TRI-3C'!$B$18:$FH$61,67,FALSE))</f>
        <v/>
      </c>
      <c r="I4210" s="125" t="str">
        <f t="shared" si="159"/>
        <v/>
      </c>
      <c r="J4210" s="128"/>
    </row>
    <row r="4211" spans="1:10" ht="12.75" customHeight="1">
      <c r="A4211" s="148" t="str">
        <f>IF('TRI-3C'!$BQ$13="","",'TRI-3C'!$BQ$13)</f>
        <v>Contar oralmente del 1 al 15 con secuencia numérica.</v>
      </c>
      <c r="B4211" s="149"/>
      <c r="C4211" s="149"/>
      <c r="D4211" s="150"/>
      <c r="E4211" s="150"/>
      <c r="F4211" s="126"/>
      <c r="G4211" s="122" t="str">
        <f>IF(A4211="","",VLOOKUP(J4146,'TRI-3C'!$B$18:$FH$61,68,FALSE))</f>
        <v/>
      </c>
      <c r="H4211" s="150"/>
      <c r="I4211" s="127" t="str">
        <f t="shared" si="159"/>
        <v/>
      </c>
      <c r="J4211" s="126"/>
    </row>
    <row r="4212" spans="1:10" ht="12.75" customHeight="1">
      <c r="A4212" s="147" t="str">
        <f>IF('TRI-3C'!$BR$13="","",'TRI-3C'!$BR$13)</f>
        <v>Continuar y reproducir patrones simples con objetos concretos y representaciones gráficas.</v>
      </c>
      <c r="B4212" s="139"/>
      <c r="C4212" s="139"/>
      <c r="F4212" s="128"/>
      <c r="G4212" s="124" t="str">
        <f>IF(A4212="","",VLOOKUP(J4146,'TRI-3C'!$B$18:$FH$61,69,FALSE))</f>
        <v/>
      </c>
      <c r="I4212" s="125" t="str">
        <f t="shared" si="159"/>
        <v/>
      </c>
      <c r="J4212" s="128"/>
    </row>
    <row r="4213" spans="1:10" ht="12.75" customHeight="1">
      <c r="A4213" s="148" t="str">
        <f>IF('TRI-3C'!$BS$13="","",'TRI-3C'!$BS$13)</f>
        <v>Establecer la relación de correspondencia entre los elementos de colecciones de objetos.</v>
      </c>
      <c r="B4213" s="149"/>
      <c r="C4213" s="149"/>
      <c r="D4213" s="150"/>
      <c r="E4213" s="150"/>
      <c r="F4213" s="126"/>
      <c r="G4213" s="122" t="str">
        <f>IF(A4213="","",VLOOKUP(J4146,'TRI-3C'!$B$18:$FH$61,70,FALSE))</f>
        <v/>
      </c>
      <c r="H4213" s="150"/>
      <c r="I4213" s="127" t="str">
        <f t="shared" si="159"/>
        <v/>
      </c>
      <c r="J4213" s="126"/>
    </row>
    <row r="4214" spans="1:10" ht="12.75" customHeight="1">
      <c r="A4214" s="147" t="str">
        <f>IF('TRI-3C'!$BT$13="","",'TRI-3C'!$BT$13)</f>
        <v>Identificar características de mañana, tarde y noche</v>
      </c>
      <c r="B4214" s="139"/>
      <c r="C4214" s="139"/>
      <c r="F4214" s="128"/>
      <c r="G4214" s="124" t="str">
        <f>IF(A4214="","",VLOOKUP(J4146,'TRI-3C'!$B$18:$FH$61,71,FALSE))</f>
        <v/>
      </c>
      <c r="I4214" s="125" t="str">
        <f t="shared" si="159"/>
        <v/>
      </c>
      <c r="J4214" s="128"/>
    </row>
    <row r="4215" spans="1:10" ht="12.75" customHeight="1">
      <c r="A4215" s="192" t="str">
        <f>IF('TRI-3C'!$BU$13="","",'TRI-3C'!$BU$13)</f>
        <v>Identificar en los objetos las nociones de medida: largo/ corto, grueso/delgado.</v>
      </c>
      <c r="B4215" s="154"/>
      <c r="C4215" s="154"/>
      <c r="D4215" s="154"/>
      <c r="E4215" s="154"/>
      <c r="F4215" s="155"/>
      <c r="G4215" s="122" t="str">
        <f>IF(A4215="","",VLOOKUP(J4146,'TRI-3C'!$B$18:$FH$61,72,FALSE))</f>
        <v/>
      </c>
      <c r="H4215" s="150"/>
      <c r="I4215" s="127" t="str">
        <f t="shared" si="159"/>
        <v/>
      </c>
      <c r="J4215" s="126"/>
    </row>
    <row r="4216" spans="1:10" ht="12.75" customHeight="1">
      <c r="A4216" s="147" t="str">
        <f>IF('TRI-3C'!$BV$13="","",'TRI-3C'!$BV$13)</f>
        <v>Identificar figuras geométricas básicas: círculo, cuadrado y triángulo en objetos del entorno y en representaciones gráficas.</v>
      </c>
      <c r="B4216" s="139"/>
      <c r="C4216" s="139"/>
      <c r="F4216" s="128"/>
      <c r="G4216" s="124" t="str">
        <f>IF(A4216="","",VLOOKUP(J4146,'TRI-3C'!$B$18:$FH$61,73,FALSE))</f>
        <v/>
      </c>
      <c r="I4216" s="125" t="str">
        <f t="shared" si="159"/>
        <v/>
      </c>
      <c r="J4216" s="128"/>
    </row>
    <row r="4217" spans="1:10" ht="12.75" customHeight="1">
      <c r="A4217" s="148" t="str">
        <f>IF('TRI-3C'!$BW$13="","",'TRI-3C'!$BW$13)</f>
        <v>Identificar la diferencia entre lo que se desea y lo que se necesita</v>
      </c>
      <c r="B4217" s="149"/>
      <c r="C4217" s="149"/>
      <c r="D4217" s="150"/>
      <c r="E4217" s="150"/>
      <c r="F4217" s="126"/>
      <c r="G4217" s="122" t="str">
        <f>IF(A4217="","",VLOOKUP(J4146,'TRI-3C'!$B$18:$FH$61,74,FALSE))</f>
        <v/>
      </c>
      <c r="H4217" s="150"/>
      <c r="I4217" s="127" t="str">
        <f t="shared" si="159"/>
        <v/>
      </c>
      <c r="J4217" s="126"/>
    </row>
    <row r="4218" spans="1:10" ht="12.75" customHeight="1">
      <c r="A4218" s="147" t="str">
        <f>IF('TRI-3C'!$BX$13="","",'TRI-3C'!$BX$13)</f>
        <v>Identificar las nociones de tiempo en acciones que siceden antes, ahora y después</v>
      </c>
      <c r="B4218" s="139"/>
      <c r="C4218" s="139"/>
      <c r="F4218" s="128"/>
      <c r="G4218" s="124" t="str">
        <f>IF(A4218="","",VLOOKUP(J4146,'TRI-3C'!$B$18:$FH$61,75,FALSE))</f>
        <v/>
      </c>
      <c r="I4218" s="125" t="str">
        <f t="shared" si="159"/>
        <v/>
      </c>
      <c r="J4218" s="128"/>
    </row>
    <row r="4219" spans="1:10" ht="12.75" customHeight="1">
      <c r="A4219" s="148" t="str">
        <f>IF('TRI-3C'!$BY$13="","",'TRI-3C'!$BY$13)</f>
        <v>Identificar los números de emergencia a través de actividades lúdicas, y reconocer cuándo pedir ayuda en situaciones sencillas.</v>
      </c>
      <c r="B4219" s="158"/>
      <c r="C4219" s="158"/>
      <c r="D4219" s="158"/>
      <c r="E4219" s="158"/>
      <c r="F4219" s="159"/>
      <c r="G4219" s="122" t="str">
        <f>IF(A4219="","",VLOOKUP(J4146,'TRI-3C'!$B$18:$FH$61,76,FALSE))</f>
        <v/>
      </c>
      <c r="H4219" s="150"/>
      <c r="I4219" s="127" t="str">
        <f t="shared" si="159"/>
        <v/>
      </c>
      <c r="J4219" s="126"/>
    </row>
    <row r="4220" spans="1:10" ht="12.75" customHeight="1">
      <c r="A4220" s="11" t="str">
        <f>IF('TRI-3C'!$BZ$13="","",'TRI-3C'!$BZ$13)</f>
        <v>Identificar semejanzas y diferencias en objetos del entorno con criterios de forma, color y tamaño</v>
      </c>
      <c r="B4220" s="156"/>
      <c r="C4220" s="156"/>
      <c r="D4220" s="156"/>
      <c r="E4220" s="156"/>
      <c r="F4220" s="157"/>
      <c r="G4220" s="124" t="str">
        <f>IF(A4220="","",VLOOKUP(J4146,'TRI-3C'!$B$18:$FH$61,77,FALSE))</f>
        <v/>
      </c>
      <c r="I4220" s="125" t="str">
        <f t="shared" si="159"/>
        <v/>
      </c>
      <c r="J4220" s="128"/>
    </row>
    <row r="4221" spans="1:10" ht="12.75" customHeight="1">
      <c r="A4221" s="148" t="str">
        <f>IF('TRI-3C'!$CA$13="","",'TRI-3C'!$CA$13)</f>
        <v>Ordenar en secuencias lógica sucesos de hasta cinco eventos en representaciones gráficas de sus actividades de la rutina diaria y en escenas de cuentos</v>
      </c>
      <c r="B4221" s="149"/>
      <c r="C4221" s="149"/>
      <c r="D4221" s="150"/>
      <c r="E4221" s="150"/>
      <c r="F4221" s="126"/>
      <c r="G4221" s="122" t="str">
        <f>IF(A4221="","",VLOOKUP(J4146,'TRI-3C'!$B$18:$FH$61,78,FALSE))</f>
        <v/>
      </c>
      <c r="H4221" s="150"/>
      <c r="I4221" s="127" t="str">
        <f t="shared" si="159"/>
        <v/>
      </c>
      <c r="J4221" s="126"/>
    </row>
    <row r="4222" spans="1:10" ht="12.75" customHeight="1">
      <c r="A4222" s="147" t="str">
        <f>IF('TRI-3C'!$CB$13="","",'TRI-3C'!$CB$13)</f>
        <v>Reconocer billetes y monedas en situaciones de la vida real</v>
      </c>
      <c r="B4222" s="139"/>
      <c r="C4222" s="139"/>
      <c r="F4222" s="128"/>
      <c r="G4222" s="124" t="str">
        <f>IF(A4222="","",VLOOKUP(J4146,'TRI-3C'!$B$18:$FH$61,79,FALSE))</f>
        <v/>
      </c>
      <c r="I4222" s="125" t="str">
        <f t="shared" si="159"/>
        <v/>
      </c>
      <c r="J4222" s="128"/>
    </row>
    <row r="4223" spans="1:10" ht="12.75" customHeight="1">
      <c r="A422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4223" s="149"/>
      <c r="C4223" s="149"/>
      <c r="D4223" s="150"/>
      <c r="E4223" s="150"/>
      <c r="F4223" s="126"/>
      <c r="G4223" s="122" t="str">
        <f>IF(A4223="","",VLOOKUP(J4146,'TRI-3C'!$B$18:$FH$61,80,FALSE))</f>
        <v/>
      </c>
      <c r="H4223" s="150"/>
      <c r="I4223" s="127" t="str">
        <f t="shared" si="159"/>
        <v/>
      </c>
      <c r="J4223" s="126"/>
    </row>
    <row r="4224" spans="1:10" ht="12.75" customHeight="1">
      <c r="A4224" s="147" t="str">
        <f>IF('TRI-3C'!$CD$13="","",'TRI-3C'!$CD$13)</f>
        <v>Reconocer los colores secundarios en objetos e imágenes del entorno.</v>
      </c>
      <c r="B4224" s="139"/>
      <c r="C4224" s="139"/>
      <c r="F4224" s="128"/>
      <c r="G4224" s="124" t="str">
        <f>IF(A4224="","",VLOOKUP(J4146,'TRI-3C'!$B$18:$FH$61,81,FALSE))</f>
        <v/>
      </c>
      <c r="I4224" s="125" t="str">
        <f t="shared" si="159"/>
        <v/>
      </c>
      <c r="J4224" s="128"/>
    </row>
    <row r="4225" spans="1:10" ht="12.75" customHeight="1">
      <c r="A422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4225" s="154"/>
      <c r="C4225" s="154"/>
      <c r="D4225" s="154"/>
      <c r="E4225" s="154"/>
      <c r="F4225" s="155"/>
      <c r="G4225" s="122" t="str">
        <f>IF(A4225="","",VLOOKUP(J4146,'TRI-3C'!$B$18:$FH$61,82,FALSE))</f>
        <v/>
      </c>
      <c r="H4225" s="150"/>
      <c r="I4225" s="127" t="str">
        <f t="shared" si="159"/>
        <v/>
      </c>
      <c r="J4225" s="126"/>
    </row>
    <row r="4226" spans="1:10" ht="12.75" customHeight="1">
      <c r="A4226" s="147" t="str">
        <f>IF('TRI-3C'!$CF$13="","",'TRI-3C'!$CF$13)</f>
        <v>Relacionar las distintas formas de adquirir dinero con el trabajo y el esfuerzo.</v>
      </c>
      <c r="B4226" s="139"/>
      <c r="C4226" s="139"/>
      <c r="F4226" s="128"/>
      <c r="G4226" s="124" t="str">
        <f>IF(A4226="","",VLOOKUP(J4146,'TRI-3C'!$B$18:$FH$61,83,FALSE))</f>
        <v/>
      </c>
      <c r="I4226" s="125" t="str">
        <f t="shared" si="159"/>
        <v/>
      </c>
      <c r="J4226" s="128"/>
    </row>
    <row r="4227" spans="1:10" ht="12.75" customHeight="1">
      <c r="A4227" s="165" t="str">
        <f>'BI-1T'!$A$11</f>
        <v>COMPRENSIÓN Y EXPRESION DEL LENGUAJE</v>
      </c>
      <c r="B4227" s="149"/>
      <c r="C4227" s="149"/>
      <c r="D4227" s="150"/>
      <c r="E4227" s="150"/>
      <c r="F4227" s="126"/>
      <c r="G4227" s="122" t="str">
        <f>IF(A4227="","",VLOOKUP(J4146,'TRI-3C'!$B$18:$FH$61,84,FALSE))</f>
        <v/>
      </c>
      <c r="H4227" s="150"/>
      <c r="I4227" s="127"/>
      <c r="J4227" s="126"/>
    </row>
    <row r="4228" spans="1:10" ht="12.75" customHeight="1">
      <c r="A4228" s="147" t="str">
        <f>IF('TRI-3C'!$CH$13="","",'TRI-3C'!$CH$13)</f>
        <v>Asociar la imagen de la portada con el título de los cuentos conocidos.</v>
      </c>
      <c r="B4228" s="139"/>
      <c r="C4228" s="139"/>
      <c r="F4228" s="128"/>
      <c r="G4228" s="124" t="str">
        <f>IF(A4228="","",VLOOKUP(J4146,'TRI-3C'!$B$18:$FH$61,85,FALSE))</f>
        <v/>
      </c>
      <c r="I4228" s="125" t="str">
        <f t="shared" ref="I4228:I4248" si="160">IF(G4228="","",G4228)</f>
        <v/>
      </c>
      <c r="J4228" s="128"/>
    </row>
    <row r="4229" spans="1:10" ht="12.75" customHeight="1">
      <c r="A4229" s="148" t="str">
        <f>IF('TRI-3C'!$CI$13="","",'TRI-3C'!$CI$13)</f>
        <v>Colaborar en la creación de textos colectivos con la ayuda del docente.</v>
      </c>
      <c r="B4229" s="158"/>
      <c r="C4229" s="158"/>
      <c r="D4229" s="158"/>
      <c r="E4229" s="158"/>
      <c r="F4229" s="159"/>
      <c r="G4229" s="122" t="str">
        <f>IF(A4229="","",VLOOKUP(J4146,'TRI-3C'!$B$18:$FH$61,86,FALSE))</f>
        <v/>
      </c>
      <c r="H4229" s="150"/>
      <c r="I4229" s="127" t="str">
        <f t="shared" si="160"/>
        <v/>
      </c>
      <c r="J4229" s="126"/>
    </row>
    <row r="4230" spans="1:10" ht="12.75" customHeight="1">
      <c r="A4230" s="11" t="str">
        <f>IF('TRI-3C'!$CJ$13="","",'TRI-3C'!$CJ$13)</f>
        <v>Comprender el derecho propio y de las otras personas a decir que no como una respuesta válida y respetable.</v>
      </c>
      <c r="B4230" s="156"/>
      <c r="C4230" s="156"/>
      <c r="D4230" s="156"/>
      <c r="E4230" s="156"/>
      <c r="F4230" s="157"/>
      <c r="G4230" s="124" t="str">
        <f>IF(A4230="","",VLOOKUP(J4146,'TRI-3C'!$B$18:$FH$61,87,FALSE))</f>
        <v/>
      </c>
      <c r="I4230" s="125" t="str">
        <f t="shared" si="160"/>
        <v/>
      </c>
      <c r="J4230" s="128"/>
    </row>
    <row r="4231" spans="1:10" ht="12.75" customHeight="1">
      <c r="A4231" s="148" t="str">
        <f>IF('TRI-3C'!$CK$13="","",'TRI-3C'!$CK$13)</f>
        <v>Comunicarse a través de dibujos de objetos con detalles que lo vuelven identificables, como representación simbólica de sus ideas.</v>
      </c>
      <c r="B4231" s="149"/>
      <c r="C4231" s="149"/>
      <c r="D4231" s="150"/>
      <c r="E4231" s="150"/>
      <c r="F4231" s="126"/>
      <c r="G4231" s="122" t="str">
        <f>IF(A4231="","",VLOOKUP(J4146,'TRI-3C'!$B$18:$FH$61,88,FALSE))</f>
        <v/>
      </c>
      <c r="H4231" s="150"/>
      <c r="I4231" s="127" t="str">
        <f t="shared" si="160"/>
        <v/>
      </c>
      <c r="J4231" s="126"/>
    </row>
    <row r="4232" spans="1:10" ht="12.75" customHeight="1">
      <c r="A4232" s="147" t="str">
        <f>IF('TRI-3C'!$CL$13="","",'TRI-3C'!$CL$13)</f>
        <v>Comunicarse incorporando palabras nuevas a su vocabulario en función de los ambientes y experiencias en las que interactúa.</v>
      </c>
      <c r="B4232" s="139"/>
      <c r="C4232" s="139"/>
      <c r="F4232" s="128"/>
      <c r="G4232" s="124" t="str">
        <f>IF(A4232="","",VLOOKUP(J4146,'TRI-3C'!$B$18:$FH$61,89,FALSE))</f>
        <v/>
      </c>
      <c r="I4232" s="125" t="str">
        <f t="shared" si="160"/>
        <v/>
      </c>
      <c r="J4232" s="128"/>
    </row>
    <row r="4233" spans="1:10" ht="12.75" customHeight="1">
      <c r="A4233" s="148" t="str">
        <f>IF('TRI-3C'!$CM$13="","",'TRI-3C'!$CM$13)</f>
        <v>Contar un cuento en base a sus imágenes a partir de la portada y siguiendo la secuencia de las páginas.</v>
      </c>
      <c r="B4233" s="149"/>
      <c r="C4233" s="149"/>
      <c r="D4233" s="150"/>
      <c r="E4233" s="150"/>
      <c r="F4233" s="126"/>
      <c r="G4233" s="122" t="str">
        <f>IF(A4233="","",VLOOKUP(J4146,'TRI-3C'!$B$18:$FH$61,90,FALSE))</f>
        <v/>
      </c>
      <c r="H4233" s="150"/>
      <c r="I4233" s="127" t="str">
        <f t="shared" si="160"/>
        <v/>
      </c>
      <c r="J4233" s="126"/>
    </row>
    <row r="4234" spans="1:10" ht="12.75" customHeight="1">
      <c r="A4234" s="147" t="str">
        <f>IF('TRI-3C'!$CN$13="","",'TRI-3C'!$CN$13)</f>
        <v>Describir oralmente imágenes gráficas (pictogramas) y digitales, estructurando oraciones más elaboradas que describan a los objetos que observa.</v>
      </c>
      <c r="B4234" s="139"/>
      <c r="C4234" s="139"/>
      <c r="F4234" s="128"/>
      <c r="G4234" s="124" t="str">
        <f>IF(A4234="","",VLOOKUP(J4146,'TRI-3C'!$B$18:$FH$61,91,FALSE))</f>
        <v/>
      </c>
      <c r="I4234" s="125" t="str">
        <f t="shared" si="160"/>
        <v/>
      </c>
      <c r="J4234" s="128"/>
    </row>
    <row r="4235" spans="1:10" ht="12.75" customHeight="1">
      <c r="A4235" s="192" t="str">
        <f>IF('TRI-3C'!$CO$13="","",'TRI-3C'!$CO$13)</f>
        <v>Describir oralmente imágenes relacionadas con los derechos de las personas en situación de movilidad</v>
      </c>
      <c r="B4235" s="154"/>
      <c r="C4235" s="154"/>
      <c r="D4235" s="154"/>
      <c r="E4235" s="154"/>
      <c r="F4235" s="155"/>
      <c r="G4235" s="122" t="str">
        <f>IF(A4235="","",VLOOKUP(J4146,'TRI-3C'!$B$18:$FH$61,92,FALSE))</f>
        <v/>
      </c>
      <c r="H4235" s="150"/>
      <c r="I4235" s="127" t="str">
        <f t="shared" si="160"/>
        <v/>
      </c>
      <c r="J4235" s="126"/>
    </row>
    <row r="4236" spans="1:10" ht="12.75" customHeight="1">
      <c r="A4236" s="147" t="str">
        <f>IF('TRI-3C'!$CP$13="","",'TRI-3C'!$CP$13)</f>
        <v>Expresarse oralmente pronunciando correctamente la mayoría de las palabras puede presentarse dificultades en la pronunciación de s, y la r.</v>
      </c>
      <c r="B4236" s="139"/>
      <c r="C4236" s="139"/>
      <c r="F4236" s="128"/>
      <c r="G4236" s="124" t="str">
        <f>IF(A4236="","",VLOOKUP(J4146,'TRI-3C'!$B$18:$FH$61,93,FALSE))</f>
        <v/>
      </c>
      <c r="I4236" s="125" t="str">
        <f t="shared" si="160"/>
        <v/>
      </c>
      <c r="J4236" s="128"/>
    </row>
    <row r="4237" spans="1:10" ht="12.75" customHeight="1">
      <c r="A4237" s="148" t="str">
        <f>IF('TRI-3C'!$CQ$13="","",'TRI-3C'!$CQ$13)</f>
        <v>Expresarse utilizando oraciones cortas y completas manteniendo el orden de las palabras.</v>
      </c>
      <c r="B4237" s="149"/>
      <c r="C4237" s="149"/>
      <c r="D4237" s="150"/>
      <c r="E4237" s="150"/>
      <c r="F4237" s="126"/>
      <c r="G4237" s="122" t="str">
        <f>IF(A4237="","",VLOOKUP(J4146,'TRI-3C'!$B$18:$FH$61,94,FALSE))</f>
        <v/>
      </c>
      <c r="H4237" s="150"/>
      <c r="I4237" s="127" t="str">
        <f t="shared" si="160"/>
        <v/>
      </c>
      <c r="J4237" s="126"/>
    </row>
    <row r="4238" spans="1:10" ht="12.75" customHeight="1">
      <c r="A4238" s="147" t="str">
        <f>IF('TRI-3C'!$CR$13="","",'TRI-3C'!$CR$13)</f>
        <v>Identificar “auditivamente” el fonema (sonido) inicial de las palabras más utilizadas.</v>
      </c>
      <c r="B4238" s="139"/>
      <c r="C4238" s="139"/>
      <c r="F4238" s="128"/>
      <c r="G4238" s="124" t="str">
        <f>IF(A4238="","",VLOOKUP(J4146,'TRI-3C'!$B$18:$FH$61,95,FALSE))</f>
        <v/>
      </c>
      <c r="I4238" s="125" t="str">
        <f t="shared" si="160"/>
        <v/>
      </c>
      <c r="J4238" s="128"/>
    </row>
    <row r="4239" spans="1:10" ht="12.75" customHeight="1">
      <c r="A4239" s="148" t="str">
        <f>IF('TRI-3C'!$CS$13="","",'TRI-3C'!$CS$13)</f>
        <v>Identificar una persona adulta de confianza para solicitar apoyo al enfrentar desafíos emocionales en situaciones cotidianas del entorno escolar</v>
      </c>
      <c r="B4239" s="158"/>
      <c r="C4239" s="158"/>
      <c r="D4239" s="158"/>
      <c r="E4239" s="158"/>
      <c r="F4239" s="159"/>
      <c r="G4239" s="122" t="str">
        <f>IF(A4239="","",VLOOKUP(J4146,'TRI-3C'!$B$18:$FH$61,96,FALSE))</f>
        <v/>
      </c>
      <c r="H4239" s="150"/>
      <c r="I4239" s="127" t="str">
        <f t="shared" si="160"/>
        <v/>
      </c>
      <c r="J4239" s="126"/>
    </row>
    <row r="4240" spans="1:10" ht="12.75" customHeight="1">
      <c r="A4240" s="11" t="str">
        <f>IF('TRI-3C'!$CT$13="","",'TRI-3C'!$CT$13)</f>
        <v>Participar en conversaciones más complejas y largas manteniéndose dentro del tema.</v>
      </c>
      <c r="B4240" s="156"/>
      <c r="C4240" s="156"/>
      <c r="D4240" s="156"/>
      <c r="E4240" s="156"/>
      <c r="F4240" s="157"/>
      <c r="G4240" s="124" t="str">
        <f>IF(A4240="","",VLOOKUP(J4146,'TRI-3C'!$B$18:$FH$61,97,FALSE))</f>
        <v/>
      </c>
      <c r="I4240" s="125" t="str">
        <f t="shared" si="160"/>
        <v/>
      </c>
      <c r="J4240" s="128"/>
    </row>
    <row r="4241" spans="1:10" ht="12.75" customHeight="1">
      <c r="A4241" s="148" t="str">
        <f>IF('TRI-3C'!$CU$13="","",'TRI-3C'!$CU$13)</f>
        <v>Producir palabras que riman espontáneamente tomado en cuenta los sonidos finales de las mismas.</v>
      </c>
      <c r="B4241" s="149"/>
      <c r="C4241" s="149"/>
      <c r="D4241" s="150"/>
      <c r="E4241" s="150"/>
      <c r="F4241" s="126"/>
      <c r="G4241" s="122" t="str">
        <f>IF(A4241="","",VLOOKUP(J4146,'TRI-3C'!$B$18:$FH$61,98,FALSE))</f>
        <v/>
      </c>
      <c r="H4241" s="150"/>
      <c r="I4241" s="127" t="str">
        <f t="shared" si="160"/>
        <v/>
      </c>
      <c r="J4241" s="126"/>
    </row>
    <row r="4242" spans="1:10" ht="12.75" customHeight="1">
      <c r="A4242" s="147" t="str">
        <f>IF('TRI-3C'!$CV$13="","",'TRI-3C'!$CV$13)</f>
        <v>Realizar modificaciones del contenido de un cuento relatado por el adulto, cambiando partes del él como: acciones y final.</v>
      </c>
      <c r="B4242" s="139"/>
      <c r="C4242" s="139"/>
      <c r="F4242" s="128"/>
      <c r="G4242" s="124" t="str">
        <f>IF(A4242="","",VLOOKUP(J4146,'TRI-3C'!$B$18:$FH$61,99,FALSE))</f>
        <v/>
      </c>
      <c r="I4242" s="125" t="str">
        <f t="shared" si="160"/>
        <v/>
      </c>
      <c r="J4242" s="128"/>
    </row>
    <row r="4243" spans="1:10" ht="12.75" customHeight="1">
      <c r="A424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243" s="149"/>
      <c r="C4243" s="149"/>
      <c r="D4243" s="150"/>
      <c r="E4243" s="150"/>
      <c r="F4243" s="126"/>
      <c r="G4243" s="122" t="str">
        <f>IF(A4243="","",VLOOKUP(J4146,'TRI-3C'!$B$18:$FH$61,100,FALSE))</f>
        <v/>
      </c>
      <c r="H4243" s="150"/>
      <c r="I4243" s="127" t="str">
        <f t="shared" si="160"/>
        <v/>
      </c>
      <c r="J4243" s="126"/>
    </row>
    <row r="4244" spans="1:10" ht="12.75" customHeight="1">
      <c r="A4244" s="147" t="str">
        <f>IF('TRI-3C'!$CX$13="","",'TRI-3C'!$CX$13)</f>
        <v>Reconocer etiquetas y rótulos de su entorno inmediato y los “lee”.</v>
      </c>
      <c r="B4244" s="139"/>
      <c r="C4244" s="139"/>
      <c r="F4244" s="128"/>
      <c r="G4244" s="124" t="str">
        <f>IF(A4244="","",VLOOKUP(J4146,'TRI-3C'!$B$18:$FH$61,101,FALSE))</f>
        <v/>
      </c>
      <c r="I4244" s="125" t="str">
        <f t="shared" si="160"/>
        <v/>
      </c>
      <c r="J4244" s="128"/>
    </row>
    <row r="4245" spans="1:10" ht="12.75" customHeight="1">
      <c r="A4245" s="192" t="str">
        <f>IF('TRI-3C'!$CY$13="","",'TRI-3C'!$CY$13)</f>
        <v>Relatar cuentos, narrados por el adulto, manteniendo la secuencia, sin la ayuda del paratexto.</v>
      </c>
      <c r="B4245" s="154"/>
      <c r="C4245" s="154"/>
      <c r="D4245" s="154"/>
      <c r="E4245" s="154"/>
      <c r="F4245" s="155"/>
      <c r="G4245" s="122" t="str">
        <f>IF(A4245="","",VLOOKUP(J4146,'TRI-3C'!$B$18:$FH$61,102,FALSE))</f>
        <v/>
      </c>
      <c r="H4245" s="150"/>
      <c r="I4245" s="127" t="str">
        <f t="shared" si="160"/>
        <v/>
      </c>
      <c r="J4245" s="126"/>
    </row>
    <row r="4246" spans="1:10" ht="12.75" customHeight="1">
      <c r="A4246" s="147" t="str">
        <f>IF('TRI-3C'!$CZ$13="","",'TRI-3C'!$CZ$13)</f>
        <v>Reproducir trabalenguas sencillos, adivinanzas, canciones y poemas cortos, mejorando su pronunciación y potenciando su capacidad imaginativa.</v>
      </c>
      <c r="B4246" s="139"/>
      <c r="C4246" s="139"/>
      <c r="F4246" s="128"/>
      <c r="G4246" s="124" t="str">
        <f>IF(A4246="","",VLOOKUP(J4146,'TRI-3C'!$B$18:$FH$61,103,FALSE))</f>
        <v/>
      </c>
      <c r="I4246" s="125" t="str">
        <f t="shared" si="160"/>
        <v/>
      </c>
      <c r="J4246" s="128"/>
    </row>
    <row r="4247" spans="1:10" ht="12.75" customHeight="1">
      <c r="A4247" s="148" t="str">
        <f>IF('TRI-3C'!$DA$13="","",'TRI-3C'!$DA$13)</f>
        <v>Responder preguntas sobre un texto narrado por el adulto, relacionadas a los personajes y acciones principales.</v>
      </c>
      <c r="B4247" s="149"/>
      <c r="C4247" s="149"/>
      <c r="D4247" s="150"/>
      <c r="E4247" s="150"/>
      <c r="F4247" s="126"/>
      <c r="G4247" s="122" t="str">
        <f>IF(A4247="","",VLOOKUP(J4146,'TRI-3C'!$B$18:$FH$61,104,FALSE))</f>
        <v/>
      </c>
      <c r="H4247" s="150"/>
      <c r="I4247" s="127" t="str">
        <f t="shared" si="160"/>
        <v/>
      </c>
      <c r="J4247" s="126"/>
    </row>
    <row r="4248" spans="1:10" ht="12.75" customHeight="1">
      <c r="A4248" s="147" t="str">
        <f>IF('TRI-3C'!$DB$13="","",'TRI-3C'!$DB$13)</f>
        <v>Seguir instrucciones sencillas que involucren la ejecución de tres o más actividades</v>
      </c>
      <c r="B4248" s="139"/>
      <c r="C4248" s="139"/>
      <c r="F4248" s="128"/>
      <c r="G4248" s="124" t="str">
        <f>IF(A4248="","",VLOOKUP(J4146,'TRI-3C'!$B$18:$FH$61,105,FALSE))</f>
        <v/>
      </c>
      <c r="I4248" s="125" t="str">
        <f t="shared" si="160"/>
        <v/>
      </c>
      <c r="J4248" s="128"/>
    </row>
    <row r="4249" spans="1:10" ht="12.75" customHeight="1">
      <c r="A4249" s="165" t="str">
        <f>'BI-1T'!$A$12</f>
        <v>EXPRESIÓN ARTISTICA</v>
      </c>
      <c r="B4249" s="158"/>
      <c r="C4249" s="158"/>
      <c r="D4249" s="158"/>
      <c r="E4249" s="158"/>
      <c r="F4249" s="159"/>
      <c r="G4249" s="122" t="str">
        <f>IF(A4249="","",VLOOKUP(J4146,'TRI-3C'!$B$18:$FH$61,106,FALSE))</f>
        <v/>
      </c>
      <c r="H4249" s="150"/>
      <c r="I4249" s="127"/>
      <c r="J4249" s="126"/>
    </row>
    <row r="4250" spans="1:10" ht="12.75" customHeight="1">
      <c r="A4250" s="11" t="str">
        <f>IF('TRI-3C'!$DD$13="","",'TRI-3C'!$DD$13)</f>
        <v>Cantar canciones siguiendo el ritmo y coordinando con las expresiones de su cuerpo.</v>
      </c>
      <c r="B4250" s="156"/>
      <c r="C4250" s="156"/>
      <c r="D4250" s="156"/>
      <c r="E4250" s="156"/>
      <c r="F4250" s="157"/>
      <c r="G4250" s="124" t="str">
        <f>IF(A4250="","",VLOOKUP(J4146,'TRI-3C'!$B$18:$FH$61,107,FALSE))</f>
        <v/>
      </c>
      <c r="I4250" s="125" t="str">
        <f t="shared" ref="I4250:I4260" si="161">IF(G4250="","",G4250)</f>
        <v/>
      </c>
      <c r="J4250" s="128"/>
    </row>
    <row r="4251" spans="1:10" ht="12.75" customHeight="1">
      <c r="A4251" s="148" t="str">
        <f>IF('TRI-3C'!$DE$13="","",'TRI-3C'!$DE$13)</f>
        <v>Comunicar de manera escrita sus ideas intentando imitar letras o formas parecidas a letras.</v>
      </c>
      <c r="B4251" s="149"/>
      <c r="C4251" s="149"/>
      <c r="D4251" s="150"/>
      <c r="E4251" s="150"/>
      <c r="F4251" s="126"/>
      <c r="G4251" s="122" t="str">
        <f>IF(A4251="","",VLOOKUP(J4146,'TRI-3C'!$B$18:$FH$61,108,FALSE))</f>
        <v/>
      </c>
      <c r="H4251" s="150"/>
      <c r="I4251" s="127" t="str">
        <f t="shared" si="161"/>
        <v/>
      </c>
      <c r="J4251" s="126"/>
    </row>
    <row r="4252" spans="1:10" ht="12.75" customHeight="1">
      <c r="A4252" s="147" t="str">
        <f>IF('TRI-3C'!$DF$13="","",'TRI-3C'!$DF$13)</f>
        <v>Ejecutar patrones de más de dos ritmos con partes del cuerpo y elementos o instrumentos sonoros.</v>
      </c>
      <c r="B4252" s="139"/>
      <c r="C4252" s="139"/>
      <c r="F4252" s="128"/>
      <c r="G4252" s="124" t="str">
        <f>IF(A4252="","",VLOOKUP(J4146,'TRI-3C'!$B$18:$FH$61,109,FALSE))</f>
        <v/>
      </c>
      <c r="I4252" s="125" t="str">
        <f t="shared" si="161"/>
        <v/>
      </c>
      <c r="J4252" s="128"/>
    </row>
    <row r="4253" spans="1:10" ht="12.75" customHeight="1">
      <c r="A425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4253" s="149"/>
      <c r="C4253" s="149"/>
      <c r="D4253" s="150"/>
      <c r="E4253" s="150"/>
      <c r="F4253" s="126"/>
      <c r="G4253" s="122" t="str">
        <f>IF(A4253="","",VLOOKUP(J4146,'TRI-3C'!$B$18:$FH$61,110,FALSE))</f>
        <v/>
      </c>
      <c r="H4253" s="150"/>
      <c r="I4253" s="127" t="str">
        <f t="shared" si="161"/>
        <v/>
      </c>
      <c r="J4253" s="126"/>
    </row>
    <row r="4254" spans="1:10" ht="12.75" customHeight="1">
      <c r="A4254" s="147" t="str">
        <f>IF('TRI-3C'!$DH$13="","",'TRI-3C'!$DH$13)</f>
        <v>Expresar su opinión al observar una obra artística relacionada a la plástica o a la escultura.</v>
      </c>
      <c r="B4254" s="139"/>
      <c r="C4254" s="139"/>
      <c r="F4254" s="128"/>
      <c r="G4254" s="124" t="str">
        <f>IF(A4254="","",VLOOKUP(J4146,'TRI-3C'!$B$18:$FH$61,111,FALSE))</f>
        <v/>
      </c>
      <c r="I4254" s="125" t="str">
        <f t="shared" si="161"/>
        <v/>
      </c>
      <c r="J4254" s="128"/>
    </row>
    <row r="4255" spans="1:10" ht="12.75" customHeight="1">
      <c r="A4255" s="192" t="str">
        <f>IF('TRI-3C'!$DI$13="","",'TRI-3C'!$DI$13)</f>
        <v>Expresar sus vivencias y experiencias a través del dibujo libre.</v>
      </c>
      <c r="B4255" s="154"/>
      <c r="C4255" s="154"/>
      <c r="D4255" s="154"/>
      <c r="E4255" s="154"/>
      <c r="F4255" s="155"/>
      <c r="G4255" s="122" t="str">
        <f>IF(A4255="","",VLOOKUP(J4146,'TRI-3C'!$B$18:$FH$61,112,FALSE))</f>
        <v/>
      </c>
      <c r="H4255" s="150"/>
      <c r="I4255" s="127" t="str">
        <f t="shared" si="161"/>
        <v/>
      </c>
      <c r="J4255" s="126"/>
    </row>
    <row r="4256" spans="1:10" ht="12.75" customHeight="1">
      <c r="A4256" s="147" t="str">
        <f>IF('TRI-3C'!$DJ$13="","",'TRI-3C'!$DJ$13)</f>
        <v>Mantener el ritmo y las secuencias de pasos sencillos durante la ejecución de coreografías.</v>
      </c>
      <c r="B4256" s="139"/>
      <c r="C4256" s="139"/>
      <c r="F4256" s="128"/>
      <c r="G4256" s="124" t="str">
        <f>IF(A4256="","",VLOOKUP(J4146,'TRI-3C'!$B$18:$FH$61,113,FALSE))</f>
        <v/>
      </c>
      <c r="I4256" s="125" t="str">
        <f t="shared" si="161"/>
        <v/>
      </c>
      <c r="J4256" s="128"/>
    </row>
    <row r="4257" spans="1:10" ht="12.75" customHeight="1">
      <c r="A425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257" s="149"/>
      <c r="C4257" s="149"/>
      <c r="D4257" s="150"/>
      <c r="E4257" s="150"/>
      <c r="F4257" s="126"/>
      <c r="G4257" s="122" t="str">
        <f>IF(A4257="","",VLOOKUP(J4146,'TRI-3C'!$B$18:$FH$61,114,FALSE))</f>
        <v/>
      </c>
      <c r="H4257" s="150"/>
      <c r="I4257" s="127" t="str">
        <f t="shared" si="161"/>
        <v/>
      </c>
      <c r="J4257" s="126"/>
    </row>
    <row r="4258" spans="1:10" ht="12.75" customHeight="1">
      <c r="A4258" s="147" t="str">
        <f>IF('TRI-3C'!$DL$13="","",'TRI-3C'!$DL$13)</f>
        <v>Participar en dramatizaciones, asumiendo roles de diferentes personas del entorno y de personajes de cuentos e historietas.</v>
      </c>
      <c r="B4258" s="139"/>
      <c r="C4258" s="139"/>
      <c r="F4258" s="128"/>
      <c r="G4258" s="124" t="str">
        <f>IF(A4258="","",VLOOKUP(J4146,'TRI-3C'!$B$18:$FH$61,115,FALSE))</f>
        <v/>
      </c>
      <c r="I4258" s="125" t="str">
        <f t="shared" si="161"/>
        <v/>
      </c>
      <c r="J4258" s="128"/>
    </row>
    <row r="4259" spans="1:10" ht="12.75" customHeight="1">
      <c r="A4259" s="148" t="str">
        <f>IF('TRI-3C'!$DM$13="","",'TRI-3C'!$DM$13)</f>
        <v>Participar en rondas populares, bailes y juegos tradicionales, asumiendo los roles y respetando las reglas.</v>
      </c>
      <c r="B4259" s="158"/>
      <c r="C4259" s="158"/>
      <c r="D4259" s="158"/>
      <c r="E4259" s="158"/>
      <c r="F4259" s="159"/>
      <c r="G4259" s="122" t="str">
        <f>IF(A4259="","",VLOOKUP(J4146,'TRI-3C'!$B$18:$FH$61,116,FALSE))</f>
        <v/>
      </c>
      <c r="H4259" s="150"/>
      <c r="I4259" s="127" t="str">
        <f t="shared" si="161"/>
        <v/>
      </c>
      <c r="J4259" s="126"/>
    </row>
    <row r="4260" spans="1:10" ht="12.75" customHeight="1">
      <c r="A4260" s="11" t="str">
        <f>IF('TRI-3C'!$DN$13="","",'TRI-3C'!$DN$13)</f>
        <v>Realizar actividades creativas utilizando las técnicas grafo plásticas con variedad de materiales.</v>
      </c>
      <c r="B4260" s="156"/>
      <c r="C4260" s="156"/>
      <c r="D4260" s="156"/>
      <c r="E4260" s="156"/>
      <c r="F4260" s="157"/>
      <c r="G4260" s="124" t="str">
        <f>IF(A4260="","",VLOOKUP(J4146,'TRI-3C'!$B$18:$FH$61,117,FALSE))</f>
        <v/>
      </c>
      <c r="I4260" s="125" t="str">
        <f t="shared" si="161"/>
        <v/>
      </c>
      <c r="J4260" s="128"/>
    </row>
    <row r="4261" spans="1:10" ht="12.75" customHeight="1">
      <c r="A4261" s="165" t="str">
        <f>'BI-1T'!$A$13</f>
        <v>EXPRESION CORPORAL Y MOTRICIDAD</v>
      </c>
      <c r="B4261" s="149"/>
      <c r="C4261" s="149"/>
      <c r="D4261" s="150"/>
      <c r="E4261" s="150"/>
      <c r="F4261" s="126"/>
      <c r="G4261" s="122" t="str">
        <f>IF(A4261="","",VLOOKUP(J4146,'TRI-3C'!$B$18:$FH$61,118,FALSE))</f>
        <v/>
      </c>
      <c r="H4261" s="150"/>
      <c r="I4261" s="127"/>
      <c r="J4261" s="126"/>
    </row>
    <row r="4262" spans="1:10" ht="12.75" customHeight="1">
      <c r="A4262" s="147" t="str">
        <f>IF('TRI-3C'!$DP$13="","",'TRI-3C'!$DP$13)</f>
        <v>Caminar y correr con soltura y seguridad manteniendo el equilibrio a diferentes distancias, orientaciones y ritmos en espacios parciales.</v>
      </c>
      <c r="B4262" s="139"/>
      <c r="C4262" s="139"/>
      <c r="F4262" s="128"/>
      <c r="G4262" s="124" t="str">
        <f>IF(A4262="","",VLOOKUP(J4146,'TRI-3C'!$B$18:$FH$61,119,FALSE))</f>
        <v/>
      </c>
      <c r="I4262" s="125" t="str">
        <f t="shared" ref="I4262:I4289" si="162">IF(G4262="","",G4262)</f>
        <v/>
      </c>
      <c r="J4262" s="128"/>
    </row>
    <row r="4263" spans="1:10" ht="12.75" customHeight="1">
      <c r="A426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4263" s="149"/>
      <c r="C4263" s="149"/>
      <c r="D4263" s="150"/>
      <c r="E4263" s="150"/>
      <c r="F4263" s="126"/>
      <c r="G4263" s="122" t="str">
        <f>IF(A4263="","",VLOOKUP(J4146,'TRI-3C'!$B$18:$FH$61,120,FALSE))</f>
        <v/>
      </c>
      <c r="H4263" s="150"/>
      <c r="I4263" s="127" t="str">
        <f t="shared" si="162"/>
        <v/>
      </c>
      <c r="J4263" s="126"/>
    </row>
    <row r="4264" spans="1:10" ht="12.75" customHeight="1">
      <c r="A4264" s="147" t="str">
        <f>IF('TRI-3C'!$DR$13="","",'TRI-3C'!$DR$13)</f>
        <v>Discriminar sonidos onomatopéyicos y diferencia los sonidos naturales de los artificiales</v>
      </c>
      <c r="B4264" s="139"/>
      <c r="C4264" s="139"/>
      <c r="F4264" s="128"/>
      <c r="G4264" s="124" t="str">
        <f>IF(A4264="","",VLOOKUP(J4146,'TRI-3C'!$B$18:$FH$61,121,FALSE))</f>
        <v/>
      </c>
      <c r="I4264" s="125" t="str">
        <f t="shared" si="162"/>
        <v/>
      </c>
      <c r="J4264" s="128"/>
    </row>
    <row r="4265" spans="1:10" ht="12.75" customHeight="1">
      <c r="A4265" s="192" t="str">
        <f>IF('TRI-3C'!$DS$13="","",'TRI-3C'!$DS$13)</f>
        <v>Ejecutar actividades coordinadamente y con un control adecuado de fuerza y tonicidad muscular como: lanzar, atrapar y patear objetos y pelotas.</v>
      </c>
      <c r="B4265" s="154"/>
      <c r="C4265" s="154"/>
      <c r="D4265" s="154"/>
      <c r="E4265" s="154"/>
      <c r="F4265" s="155"/>
      <c r="G4265" s="122" t="str">
        <f>IF(A4265="","",VLOOKUP(J4146,'TRI-3C'!$B$18:$FH$61,122,FALSE))</f>
        <v/>
      </c>
      <c r="H4265" s="150"/>
      <c r="I4265" s="127" t="str">
        <f t="shared" si="162"/>
        <v/>
      </c>
      <c r="J4265" s="126"/>
    </row>
    <row r="4266" spans="1:10" ht="12.75" customHeight="1">
      <c r="A4266" s="147" t="str">
        <f>IF('TRI-3C'!$DT$13="","",'TRI-3C'!$DT$13)</f>
        <v>Emplear su lado dominante en la realización de la mayoría de las actividades que utilice la mano, ojo y pie.</v>
      </c>
      <c r="B4266" s="139"/>
      <c r="C4266" s="139"/>
      <c r="F4266" s="128"/>
      <c r="G4266" s="124" t="str">
        <f>IF(A4266="","",VLOOKUP(J4146,'TRI-3C'!$B$18:$FH$61,123,FALSE))</f>
        <v/>
      </c>
      <c r="I4266" s="125" t="str">
        <f t="shared" si="162"/>
        <v/>
      </c>
      <c r="J4266" s="128"/>
    </row>
    <row r="4267" spans="1:10" ht="12.75" customHeight="1">
      <c r="A4267" s="148" t="str">
        <f>IF('TRI-3C'!$DU$13="","",'TRI-3C'!$DU$13)</f>
        <v>Galopar y salticar coordinadamente con obstáculos ejecutando circuitos.</v>
      </c>
      <c r="B4267" s="149"/>
      <c r="C4267" s="149"/>
      <c r="D4267" s="150"/>
      <c r="E4267" s="150"/>
      <c r="F4267" s="126"/>
      <c r="G4267" s="122" t="str">
        <f>IF(A4267="","",VLOOKUP(J4146,'TRI-3C'!$B$18:$FH$61,124,FALSE))</f>
        <v/>
      </c>
      <c r="H4267" s="150"/>
      <c r="I4267" s="127" t="str">
        <f t="shared" si="162"/>
        <v/>
      </c>
      <c r="J4267" s="126"/>
    </row>
    <row r="4268" spans="1:10" ht="12.75" customHeight="1">
      <c r="A426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4268" s="139"/>
      <c r="C4268" s="139"/>
      <c r="F4268" s="128"/>
      <c r="G4268" s="124" t="str">
        <f>IF(A4268="","",VLOOKUP(J4146,'TRI-3C'!$B$18:$FH$61,125,FALSE))</f>
        <v/>
      </c>
      <c r="I4268" s="125" t="str">
        <f t="shared" si="162"/>
        <v/>
      </c>
      <c r="J4268" s="128"/>
    </row>
    <row r="4269" spans="1:10" ht="12.75" customHeight="1">
      <c r="A4269" s="148" t="str">
        <f>IF('TRI-3C'!$DW$13="","",'TRI-3C'!$DW$13)</f>
        <v>Mantener el equilibro al caminar sobre líneas rectas, curvas y quebradas con altura (aprox. 20 cm) logrando un adecuado control postural.</v>
      </c>
      <c r="B4269" s="158"/>
      <c r="C4269" s="158"/>
      <c r="D4269" s="158"/>
      <c r="E4269" s="158"/>
      <c r="F4269" s="159"/>
      <c r="G4269" s="122" t="str">
        <f>IF(A4269="","",VLOOKUP(J4146,'TRI-3C'!$B$18:$FH$61,126,FALSE))</f>
        <v/>
      </c>
      <c r="H4269" s="150"/>
      <c r="I4269" s="127" t="str">
        <f t="shared" si="162"/>
        <v/>
      </c>
      <c r="J4269" s="126"/>
    </row>
    <row r="4270" spans="1:10" ht="12.75" customHeight="1">
      <c r="A4270" s="11" t="str">
        <f>IF('TRI-3C'!$DX$13="","",'TRI-3C'!$DX$13)</f>
        <v>Mantener un adecuado control postural en diferentes posiciones del cuerpo y en desplazamientos.</v>
      </c>
      <c r="B4270" s="156"/>
      <c r="C4270" s="156"/>
      <c r="D4270" s="156"/>
      <c r="E4270" s="156"/>
      <c r="F4270" s="157"/>
      <c r="G4270" s="124" t="str">
        <f>IF(A4270="","",VLOOKUP(J4146,'TRI-3C'!$B$18:$FH$61,127,FALSE))</f>
        <v/>
      </c>
      <c r="I4270" s="125" t="str">
        <f t="shared" si="162"/>
        <v/>
      </c>
      <c r="J4270" s="128"/>
    </row>
    <row r="4271" spans="1:10" ht="12.75" customHeight="1">
      <c r="A4271" s="148" t="str">
        <f>IF('TRI-3C'!$DY$13="","",'TRI-3C'!$DY$13)</f>
        <v>Orientarse en el espacio realizando desplazamientos en función de consignas dadas con las nociones: entre, adelante-atrás, junto a, cerca-lejos</v>
      </c>
      <c r="B4271" s="149"/>
      <c r="C4271" s="149"/>
      <c r="D4271" s="150"/>
      <c r="E4271" s="150"/>
      <c r="F4271" s="126"/>
      <c r="G4271" s="122" t="str">
        <f>IF(A4271="","",VLOOKUP(J4146,'TRI-3C'!$B$18:$FH$61,128,FALSE))</f>
        <v/>
      </c>
      <c r="H4271" s="150"/>
      <c r="I4271" s="127" t="str">
        <f t="shared" si="162"/>
        <v/>
      </c>
      <c r="J4271" s="126"/>
    </row>
    <row r="4272" spans="1:10" ht="12.75" customHeight="1">
      <c r="A4272" s="147" t="str">
        <f>IF('TRI-3C'!$DZ$13="","",'TRI-3C'!$DZ$13)</f>
        <v>Realiza varios movimientos y desplazamientos combinados a diferentes velocidades (rápido, lento), duración (largos y corto).</v>
      </c>
      <c r="B4272" s="139"/>
      <c r="C4272" s="139"/>
      <c r="F4272" s="128"/>
      <c r="G4272" s="124" t="str">
        <f>IF(A4272="","",VLOOKUP(J4146,'TRI-3C'!$B$18:$FH$61,129,FALSE))</f>
        <v/>
      </c>
      <c r="I4272" s="125" t="str">
        <f t="shared" si="162"/>
        <v/>
      </c>
      <c r="J4272" s="128"/>
    </row>
    <row r="4273" spans="1:10" ht="12.75" customHeight="1">
      <c r="A4273" s="148" t="str">
        <f>IF('TRI-3C'!$EA$13="","",'TRI-3C'!$EA$13)</f>
        <v>Realizar actividades de coordinación visomotriz con niveles de dificultad creciente en el tamaño y tipo de materiales.</v>
      </c>
      <c r="B4273" s="149"/>
      <c r="C4273" s="149"/>
      <c r="D4273" s="150"/>
      <c r="E4273" s="150"/>
      <c r="F4273" s="126"/>
      <c r="G4273" s="122" t="str">
        <f>IF(A4273="","",VLOOKUP(J4146,'TRI-3C'!$B$18:$FH$61,130,FALSE))</f>
        <v/>
      </c>
      <c r="H4273" s="150"/>
      <c r="I4273" s="127" t="str">
        <f t="shared" si="162"/>
        <v/>
      </c>
      <c r="J4273" s="126"/>
    </row>
    <row r="4274" spans="1:10" ht="12.75" customHeight="1">
      <c r="A4274" s="147" t="str">
        <f>IF('TRI-3C'!$EB$13="","",'TRI-3C'!$EB$13)</f>
        <v>Realizar desplazamientos y movimientos combinados utilizando el espacio total y parcial a diferentes distancias (largas-cortas)</v>
      </c>
      <c r="B4274" s="139"/>
      <c r="C4274" s="139"/>
      <c r="F4274" s="128"/>
      <c r="G4274" s="124" t="str">
        <f>IF(A4274="","",VLOOKUP(J4146,'TRI-3C'!$B$18:$FH$61,131,FALSE))</f>
        <v/>
      </c>
      <c r="I4274" s="125" t="str">
        <f t="shared" si="162"/>
        <v/>
      </c>
      <c r="J4274" s="128"/>
    </row>
    <row r="4275" spans="1:10" ht="12.75" customHeight="1">
      <c r="A427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4275" s="154"/>
      <c r="C4275" s="154"/>
      <c r="D4275" s="154"/>
      <c r="E4275" s="154"/>
      <c r="F4275" s="155"/>
      <c r="G4275" s="122" t="str">
        <f>IF(A4275="","",VLOOKUP(J4146,'TRI-3C'!$B$18:$FH$61,132,FALSE))</f>
        <v/>
      </c>
      <c r="H4275" s="150"/>
      <c r="I4275" s="127" t="str">
        <f t="shared" si="162"/>
        <v/>
      </c>
      <c r="J4275" s="126"/>
    </row>
    <row r="4276" spans="1:10" ht="12.75" customHeight="1">
      <c r="A427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4276" s="139"/>
      <c r="C4276" s="139"/>
      <c r="F4276" s="128"/>
      <c r="G4276" s="124" t="str">
        <f>IF(A4276="","",VLOOKUP(J4146,'TRI-3C'!$B$18:$FH$61,133,FALSE))</f>
        <v/>
      </c>
      <c r="I4276" s="125" t="str">
        <f t="shared" si="162"/>
        <v/>
      </c>
      <c r="J4276" s="128"/>
    </row>
    <row r="4277" spans="1:10" ht="12.75" customHeight="1">
      <c r="A427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4277" s="149"/>
      <c r="C4277" s="149"/>
      <c r="D4277" s="150"/>
      <c r="E4277" s="150"/>
      <c r="F4277" s="126"/>
      <c r="G4277" s="122" t="str">
        <f>IF(A4277="","",VLOOKUP(J4146,'TRI-3C'!$B$18:$FH$61,134,FALSE))</f>
        <v/>
      </c>
      <c r="H4277" s="150"/>
      <c r="I4277" s="127" t="str">
        <f t="shared" si="162"/>
        <v/>
      </c>
      <c r="J4277" s="126"/>
    </row>
    <row r="4278" spans="1:10" ht="12.75" customHeight="1">
      <c r="A4278" s="147" t="str">
        <f>IF('TRI-3C'!$EF$13="","",'TRI-3C'!$EF$13)</f>
        <v>Realizar movimientos diferenciados con los lados laterales del cuerpo (un lado y otro lado).</v>
      </c>
      <c r="B4278" s="139"/>
      <c r="C4278" s="139"/>
      <c r="F4278" s="128"/>
      <c r="G4278" s="124" t="str">
        <f>IF(A4278="","",VLOOKUP(J4146,'TRI-3C'!$B$18:$FH$61,135,FALSE))</f>
        <v/>
      </c>
      <c r="I4278" s="125" t="str">
        <f t="shared" si="162"/>
        <v/>
      </c>
      <c r="J4278" s="128"/>
    </row>
    <row r="4279" spans="1:10" ht="12.75" customHeight="1">
      <c r="A4279" s="148" t="str">
        <f>IF('TRI-3C'!$EG$13="","",'TRI-3C'!$EG$13)</f>
        <v>Realizar movimientos para la coordinación de ojo y pie como: patear pelotas hacia un punto fijo determinado.</v>
      </c>
      <c r="B4279" s="158"/>
      <c r="C4279" s="158"/>
      <c r="D4279" s="158"/>
      <c r="E4279" s="158"/>
      <c r="F4279" s="159"/>
      <c r="G4279" s="122" t="str">
        <f>IF(A4279="","",VLOOKUP(J4146,'TRI-3C'!$B$18:$FH$61,136,FALSE))</f>
        <v/>
      </c>
      <c r="H4279" s="150"/>
      <c r="I4279" s="127" t="str">
        <f t="shared" si="162"/>
        <v/>
      </c>
      <c r="J4279" s="126"/>
    </row>
    <row r="4280" spans="1:10" ht="12.75" customHeight="1">
      <c r="A4280" s="11" t="str">
        <f>IF('TRI-3C'!$EH$13="","",'TRI-3C'!$EH$13)</f>
        <v>Realizar representaciones gráficas utilizando el dibujo con detalles que le dan intencionalidad y sentido para identificarlos</v>
      </c>
      <c r="B4280" s="156"/>
      <c r="C4280" s="156"/>
      <c r="D4280" s="156"/>
      <c r="E4280" s="156"/>
      <c r="F4280" s="157"/>
      <c r="G4280" s="124" t="str">
        <f>IF(A4280="","",VLOOKUP(J4146,'TRI-3C'!$B$18:$FH$61,137,FALSE))</f>
        <v/>
      </c>
      <c r="I4280" s="125" t="str">
        <f t="shared" si="162"/>
        <v/>
      </c>
      <c r="J4280" s="128"/>
    </row>
    <row r="4281" spans="1:10" ht="12.75" customHeight="1">
      <c r="A4281" s="148" t="str">
        <f>IF('TRI-3C'!$EI$13="","",'TRI-3C'!$EI$13)</f>
        <v>Reconocer la importancia del peatón y respetar su espacio en la vía mediante actividades lúdicas que fomenten el aprendizaje de normas de tránsito.</v>
      </c>
      <c r="B4281" s="149"/>
      <c r="C4281" s="149"/>
      <c r="D4281" s="150"/>
      <c r="E4281" s="150"/>
      <c r="F4281" s="126"/>
      <c r="G4281" s="122" t="str">
        <f>IF(A4281="","",VLOOKUP(J4146,'TRI-3C'!$B$18:$FH$61,138,FALSE))</f>
        <v/>
      </c>
      <c r="H4281" s="150"/>
      <c r="I4281" s="127" t="str">
        <f t="shared" si="162"/>
        <v/>
      </c>
      <c r="J4281" s="126"/>
    </row>
    <row r="4282" spans="1:10" ht="12.75" customHeight="1">
      <c r="A4282" s="147" t="str">
        <f>IF('TRI-3C'!$EJ$13="","",'TRI-3C'!$EJ$13)</f>
        <v>Representar la figura humana utilizando el monigote e incorporando detalles según la interiorización de su imagen corporal.</v>
      </c>
      <c r="B4282" s="139"/>
      <c r="C4282" s="139"/>
      <c r="F4282" s="128"/>
      <c r="G4282" s="124" t="str">
        <f>IF(A4282="","",VLOOKUP(J4146,'TRI-3C'!$B$18:$FH$61,139,FALSE))</f>
        <v/>
      </c>
      <c r="I4282" s="125" t="str">
        <f t="shared" si="162"/>
        <v/>
      </c>
      <c r="J4282" s="128"/>
    </row>
    <row r="4283" spans="1:10" ht="12.75" customHeight="1">
      <c r="A4283" s="148" t="str">
        <f>IF('TRI-3C'!$EK$13="","",'TRI-3C'!$EK$13)</f>
        <v>Saltar de un pie a otro alternadamente, de manera autónoma.</v>
      </c>
      <c r="B4283" s="149"/>
      <c r="C4283" s="149"/>
      <c r="D4283" s="150"/>
      <c r="E4283" s="150"/>
      <c r="F4283" s="126"/>
      <c r="G4283" s="122" t="str">
        <f>IF(A4283="","",VLOOKUP(J4146,'TRI-3C'!$B$18:$FH$61,140,FALSE))</f>
        <v/>
      </c>
      <c r="H4283" s="150"/>
      <c r="I4283" s="127" t="str">
        <f t="shared" si="162"/>
        <v/>
      </c>
      <c r="J4283" s="126"/>
    </row>
    <row r="4284" spans="1:10" ht="12.75" customHeight="1">
      <c r="A4284" s="147" t="str">
        <f>IF('TRI-3C'!$EL$13="","",'TRI-3C'!$EL$13)</f>
        <v>Saltar en dos pies en sentido vertical obstáculos de 20 a 30 cm en altura y en sentido horizontal longitudes de aproximadamente 50 a 70 cm.</v>
      </c>
      <c r="B4284" s="139"/>
      <c r="C4284" s="139"/>
      <c r="F4284" s="128"/>
      <c r="G4284" s="124" t="str">
        <f>IF(A4284="","",VLOOKUP(J4146,'TRI-3C'!$B$18:$FH$61,141,FALSE))</f>
        <v/>
      </c>
      <c r="I4284" s="125" t="str">
        <f t="shared" si="162"/>
        <v/>
      </c>
      <c r="J4284" s="128"/>
    </row>
    <row r="4285" spans="1:10" ht="12.75" customHeight="1">
      <c r="A4285" s="192" t="str">
        <f>IF('TRI-3C'!$EM$13="","",'TRI-3C'!$EM$13)</f>
        <v>Subir y bajar escaleras alternando los pies.</v>
      </c>
      <c r="B4285" s="154"/>
      <c r="C4285" s="154"/>
      <c r="D4285" s="154"/>
      <c r="E4285" s="154"/>
      <c r="F4285" s="155"/>
      <c r="G4285" s="122" t="str">
        <f>IF(A4285="","",VLOOKUP(J4146,'TRI-3C'!$B$18:$FH$61,142,FALSE))</f>
        <v/>
      </c>
      <c r="H4285" s="150"/>
      <c r="I4285" s="127" t="str">
        <f t="shared" si="162"/>
        <v/>
      </c>
      <c r="J4285" s="126"/>
    </row>
    <row r="4286" spans="1:10" ht="12.75" customHeight="1">
      <c r="A4286" s="147" t="str">
        <f>IF('TRI-3C'!$EN$13="","",'TRI-3C'!$EN$13)</f>
        <v>Trepar y reptar a diferentes ritmos y en posiciones corporales diversas (cúbito ventral y cúbito dorsal).</v>
      </c>
      <c r="B4286" s="139"/>
      <c r="C4286" s="139"/>
      <c r="F4286" s="128"/>
      <c r="G4286" s="124" t="str">
        <f>IF(A4286="","",VLOOKUP(J4146,'TRI-3C'!$B$18:$FH$61,143,FALSE))</f>
        <v/>
      </c>
      <c r="I4286" s="125" t="str">
        <f t="shared" si="162"/>
        <v/>
      </c>
      <c r="J4286" s="128"/>
    </row>
    <row r="4287" spans="1:10" ht="12.75" customHeight="1">
      <c r="A4287" s="148" t="str">
        <f>IF('TRI-3C'!$EO$13="","",'TRI-3C'!$EO$13)</f>
        <v>Ubicar algunas partes de su cuerpo en función de las nociones de al lado, junto a, cerca-lejos.</v>
      </c>
      <c r="B4287" s="149"/>
      <c r="C4287" s="149"/>
      <c r="D4287" s="150"/>
      <c r="E4287" s="150"/>
      <c r="F4287" s="126"/>
      <c r="G4287" s="122" t="str">
        <f>IF(A4287="","",VLOOKUP(J4146,'TRI-3C'!$B$18:$FH$61,144,FALSE))</f>
        <v/>
      </c>
      <c r="H4287" s="150"/>
      <c r="I4287" s="127" t="str">
        <f t="shared" si="162"/>
        <v/>
      </c>
      <c r="J4287" s="126"/>
    </row>
    <row r="4288" spans="1:10" ht="12.75" customHeight="1">
      <c r="A4288" s="147" t="str">
        <f>IF('TRI-3C'!$EP$13="","",'TRI-3C'!$EP$13)</f>
        <v>Utilizar el espacio parcial e inicia con el uso del espacio total para realizar representaciones gráficas.</v>
      </c>
      <c r="B4288" s="139"/>
      <c r="C4288" s="139"/>
      <c r="F4288" s="128"/>
      <c r="G4288" s="124" t="str">
        <f>IF(A4288="","",VLOOKUP(J4146,'TRI-3C'!$B$18:$FH$61,145,FALSE))</f>
        <v/>
      </c>
      <c r="I4288" s="125" t="str">
        <f t="shared" si="162"/>
        <v/>
      </c>
      <c r="J4288" s="128"/>
    </row>
    <row r="4289" spans="1:10" ht="12.75" customHeight="1">
      <c r="A4289" s="148" t="str">
        <f>IF('TRI-3C'!$EQ$13="","",'TRI-3C'!$EQ$13)</f>
        <v>Utilizar la pinza digital para coger lápices, marcadores, pinceles y diversos tipos de materiales.</v>
      </c>
      <c r="B4289" s="158"/>
      <c r="C4289" s="158"/>
      <c r="D4289" s="158"/>
      <c r="E4289" s="158"/>
      <c r="F4289" s="159"/>
      <c r="G4289" s="122" t="str">
        <f>IF(A4289="","",VLOOKUP(J4146,'TRI-3C'!$B$18:$FH$61,146,FALSE))</f>
        <v/>
      </c>
      <c r="H4289" s="150"/>
      <c r="I4289" s="127" t="str">
        <f t="shared" si="162"/>
        <v/>
      </c>
      <c r="J4289" s="126"/>
    </row>
    <row r="4290" spans="1:10" ht="12.75" customHeight="1">
      <c r="A4290" s="6" t="str">
        <f>NOTAS!$O$14</f>
        <v>CIVICA Y ACOMPAÑAMIENTO INTEGRAL</v>
      </c>
      <c r="B4290" s="156"/>
      <c r="C4290" s="156"/>
      <c r="D4290" s="156"/>
      <c r="E4290" s="156"/>
      <c r="F4290" s="157"/>
      <c r="G4290" s="124" t="str">
        <f>IF(A4290="","",VLOOKUP(J4146,'TRI-3C'!$B$18:$FH$61,146,FALSE))</f>
        <v/>
      </c>
      <c r="I4290" s="125"/>
      <c r="J4290" s="128"/>
    </row>
    <row r="4291" spans="1:10" ht="12.75" customHeight="1">
      <c r="A4291" s="148" t="str">
        <f>IF('TRI-3C'!$ES$13="","",'TRI-3C'!$ES$13)</f>
        <v/>
      </c>
      <c r="B4291" s="149"/>
      <c r="C4291" s="149"/>
      <c r="D4291" s="150"/>
      <c r="E4291" s="150"/>
      <c r="F4291" s="126"/>
      <c r="G4291" s="122" t="str">
        <f>IF(A4291="","",VLOOKUP(J4146,'TRI-3C'!$B$18:$FH$61,148,FALSE))</f>
        <v/>
      </c>
      <c r="H4291" s="150"/>
      <c r="I4291" s="127" t="str">
        <f t="shared" ref="I4291:I4300" si="163">IF(G4291="","",G4291)</f>
        <v/>
      </c>
      <c r="J4291" s="126"/>
    </row>
    <row r="4292" spans="1:10" ht="12.75" customHeight="1">
      <c r="A4292" s="147" t="str">
        <f>IF('TRI-3C'!$ET$13="","",'TRI-3C'!$ET$13)</f>
        <v>AUTOCONOCIMIENTO</v>
      </c>
      <c r="B4292" s="139"/>
      <c r="C4292" s="139"/>
      <c r="F4292" s="128"/>
      <c r="G4292" s="124" t="str">
        <f>IF(A4292="","",VLOOKUP(J4146,'TRI-3C'!$B$18:$FH$61,149,FALSE))</f>
        <v/>
      </c>
      <c r="I4292" s="125" t="str">
        <f t="shared" si="163"/>
        <v/>
      </c>
      <c r="J4292" s="128"/>
    </row>
    <row r="4293" spans="1:10" ht="12.75" customHeight="1">
      <c r="A4293" s="148" t="str">
        <f>IF('TRI-3C'!$EU$13="","",'TRI-3C'!$EU$13)</f>
        <v>PENSAMIENO CRITICO</v>
      </c>
      <c r="B4293" s="149"/>
      <c r="C4293" s="149"/>
      <c r="D4293" s="150"/>
      <c r="E4293" s="150"/>
      <c r="F4293" s="126"/>
      <c r="G4293" s="122" t="str">
        <f>IF(A4293="","",VLOOKUP(J4146,'TRI-3C'!$B$18:$FH$61,150,FALSE))</f>
        <v/>
      </c>
      <c r="H4293" s="150"/>
      <c r="I4293" s="127" t="str">
        <f t="shared" si="163"/>
        <v/>
      </c>
      <c r="J4293" s="126"/>
    </row>
    <row r="4294" spans="1:10" ht="12.75" customHeight="1">
      <c r="A4294" s="147" t="str">
        <f>IF('TRI-3C'!$EV$13="","",'TRI-3C'!$EV$13)</f>
        <v>MANEJO DE PROBLEMAS</v>
      </c>
      <c r="B4294" s="139"/>
      <c r="C4294" s="139"/>
      <c r="F4294" s="128"/>
      <c r="G4294" s="124" t="str">
        <f>IF(A4294="","",VLOOKUP(J4146,'TRI-3C'!$B$18:$FH$61,151,FALSE))</f>
        <v/>
      </c>
      <c r="I4294" s="125" t="str">
        <f t="shared" si="163"/>
        <v/>
      </c>
      <c r="J4294" s="128"/>
    </row>
    <row r="4295" spans="1:10" ht="12.75" customHeight="1">
      <c r="A4295" s="192" t="str">
        <f>IF('TRI-3C'!$EW$13="","",'TRI-3C'!$EW$13)</f>
        <v>TOMA DE DECISIONES</v>
      </c>
      <c r="B4295" s="154"/>
      <c r="C4295" s="154"/>
      <c r="D4295" s="154"/>
      <c r="E4295" s="154"/>
      <c r="F4295" s="155"/>
      <c r="G4295" s="122" t="str">
        <f>IF(A4295="","",VLOOKUP(J4146,'TRI-3C'!$B$18:$FH$61,152,FALSE))</f>
        <v/>
      </c>
      <c r="H4295" s="150"/>
      <c r="I4295" s="127" t="str">
        <f t="shared" si="163"/>
        <v/>
      </c>
      <c r="J4295" s="126"/>
    </row>
    <row r="4296" spans="1:10" ht="12.75" customHeight="1">
      <c r="A4296" s="147" t="str">
        <f>IF('TRI-3C'!$EX$13="","",'TRI-3C'!$EX$13)</f>
        <v>TRABAJO EN EQUIPO</v>
      </c>
      <c r="B4296" s="139"/>
      <c r="C4296" s="139"/>
      <c r="F4296" s="128"/>
      <c r="G4296" s="124" t="str">
        <f>IF(A4296="","",VLOOKUP(J4146,'TRI-3C'!$B$18:$FH$61,153,FALSE))</f>
        <v/>
      </c>
      <c r="I4296" s="125" t="str">
        <f t="shared" si="163"/>
        <v/>
      </c>
      <c r="J4296" s="128"/>
    </row>
    <row r="4297" spans="1:10" ht="12.75" customHeight="1">
      <c r="A4297" s="148" t="str">
        <f>IF('TRI-3C'!$EY$13="","",'TRI-3C'!$EY$13)</f>
        <v>CONCIENCIA SOCIAL</v>
      </c>
      <c r="B4297" s="149"/>
      <c r="C4297" s="149"/>
      <c r="D4297" s="150"/>
      <c r="E4297" s="150"/>
      <c r="F4297" s="126"/>
      <c r="G4297" s="122" t="str">
        <f>IF(A4297="","",VLOOKUP(J4146,'TRI-3C'!$B$18:$FH$61,154,FALSE))</f>
        <v/>
      </c>
      <c r="H4297" s="150"/>
      <c r="I4297" s="127" t="str">
        <f t="shared" si="163"/>
        <v/>
      </c>
      <c r="J4297" s="126"/>
    </row>
    <row r="4298" spans="1:10" ht="12.75" customHeight="1">
      <c r="A4298" s="147" t="str">
        <f>IF('TRI-3C'!$EZ$13="","",'TRI-3C'!$EZ$13)</f>
        <v xml:space="preserve">RELACIONES INTERPERSONALES	</v>
      </c>
      <c r="B4298" s="139"/>
      <c r="C4298" s="139"/>
      <c r="F4298" s="128"/>
      <c r="G4298" s="124" t="str">
        <f>IF(A4298="","",VLOOKUP(J4146,'TRI-3C'!$B$18:$FH$61,155,FALSE))</f>
        <v/>
      </c>
      <c r="I4298" s="125" t="str">
        <f t="shared" si="163"/>
        <v/>
      </c>
      <c r="J4298" s="128"/>
    </row>
    <row r="4299" spans="1:10" ht="12.75" customHeight="1">
      <c r="A4299" s="148" t="str">
        <f>IF('TRI-3C'!$FA$13="","",'TRI-3C'!$FA$13)</f>
        <v>MANEJO DE CONFLICTOS</v>
      </c>
      <c r="B4299" s="149"/>
      <c r="C4299" s="149"/>
      <c r="D4299" s="150"/>
      <c r="E4299" s="150"/>
      <c r="F4299" s="126"/>
      <c r="G4299" s="122" t="str">
        <f>IF(A4299="","",VLOOKUP(J4146,'TRI-3C'!$B$18:$FH$61,156,FALSE))</f>
        <v/>
      </c>
      <c r="H4299" s="150"/>
      <c r="I4299" s="127" t="str">
        <f t="shared" si="163"/>
        <v/>
      </c>
      <c r="J4299" s="126"/>
    </row>
    <row r="4300" spans="1:10" ht="12.75" customHeight="1">
      <c r="A4300" s="147" t="str">
        <f>IF('TRI-3C'!$FB$13="","",'TRI-3C'!$FB$13)</f>
        <v>MANEJO DE EMOCIONES Y SENTIMIENTOS</v>
      </c>
      <c r="B4300" s="139"/>
      <c r="C4300" s="139"/>
      <c r="F4300" s="128"/>
      <c r="G4300" s="124" t="str">
        <f>IF(A4300="","",VLOOKUP(J4146,'TRI-3C'!$B$18:$FH$61,157,FALSE))</f>
        <v/>
      </c>
      <c r="I4300" s="125" t="str">
        <f t="shared" si="163"/>
        <v/>
      </c>
      <c r="J4300" s="128"/>
    </row>
    <row r="4301" spans="1:10" ht="12.75" customHeight="1">
      <c r="A4301" s="151"/>
      <c r="B4301" s="129"/>
      <c r="C4301" s="129"/>
      <c r="D4301" s="130"/>
      <c r="E4301" s="130"/>
      <c r="F4301" s="131"/>
      <c r="G4301" s="132"/>
      <c r="H4301" s="130"/>
      <c r="I4301" s="133"/>
      <c r="J4301" s="131"/>
    </row>
    <row r="4302" spans="1:10" ht="12.75" customHeight="1">
      <c r="A4302" s="134"/>
      <c r="B4302" s="134"/>
      <c r="C4302" s="134"/>
      <c r="D4302" s="134"/>
      <c r="E4302" s="134"/>
      <c r="F4302" s="140"/>
      <c r="G4302" s="496"/>
      <c r="H4302" s="496"/>
      <c r="I4302" s="497"/>
      <c r="J4302" s="497"/>
    </row>
    <row r="4303" spans="1:10" ht="12.75" customHeight="1">
      <c r="A4303" s="487" t="s">
        <v>156</v>
      </c>
      <c r="B4303" s="488"/>
      <c r="C4303" s="135" t="s">
        <v>157</v>
      </c>
      <c r="G4303" s="494"/>
      <c r="H4303" s="494"/>
      <c r="I4303" s="494"/>
      <c r="J4303" s="494"/>
    </row>
    <row r="4304" spans="1:10" ht="12.75" customHeight="1">
      <c r="A4304" s="489" t="s">
        <v>158</v>
      </c>
      <c r="B4304" s="490"/>
      <c r="C4304" s="136" t="str">
        <f>VLOOKUP(J4146,'TRI-3C'!$B$18:$FH$61,160,FALSE)</f>
        <v/>
      </c>
      <c r="G4304" s="494"/>
      <c r="H4304" s="494"/>
      <c r="I4304" s="494"/>
      <c r="J4304" s="494"/>
    </row>
    <row r="4305" spans="1:10" ht="12.75" customHeight="1">
      <c r="A4305" s="491" t="s">
        <v>159</v>
      </c>
      <c r="B4305" s="492"/>
      <c r="C4305" s="493"/>
      <c r="G4305" s="494"/>
      <c r="H4305" s="494"/>
      <c r="I4305" s="494"/>
      <c r="J4305" s="494"/>
    </row>
    <row r="4306" spans="1:10" ht="12.75" customHeight="1">
      <c r="A4306" s="137" t="s">
        <v>160</v>
      </c>
      <c r="B4306" s="138"/>
      <c r="C4306" s="188" t="str">
        <f>VLOOKUP(J4146,'TRI-3C'!$B$18:$FH$61,161,FALSE)</f>
        <v/>
      </c>
      <c r="G4306" s="494"/>
      <c r="H4306" s="494"/>
      <c r="I4306" s="494"/>
      <c r="J4306" s="494"/>
    </row>
    <row r="4307" spans="1:10" ht="12.75" customHeight="1">
      <c r="A4307" s="137" t="s">
        <v>161</v>
      </c>
      <c r="B4307" s="138"/>
      <c r="C4307" s="188" t="str">
        <f>VLOOKUP(J4146,'TRI-3C'!$B$18:$FH$61,162,FALSE)</f>
        <v/>
      </c>
      <c r="G4307" s="494"/>
      <c r="H4307" s="494"/>
      <c r="I4307" s="494"/>
      <c r="J4307" s="494"/>
    </row>
    <row r="4308" spans="1:10" ht="12.75" customHeight="1">
      <c r="A4308" s="480" t="s">
        <v>163</v>
      </c>
      <c r="B4308" s="481"/>
      <c r="C4308" s="188" t="str">
        <f>VLOOKUP(J4146,'TRI-3C'!$B$18:$FH$61,163,FALSE)</f>
        <v/>
      </c>
      <c r="G4308" s="494"/>
      <c r="H4308" s="494"/>
      <c r="I4308" s="494"/>
      <c r="J4308" s="494"/>
    </row>
    <row r="4309" spans="1:10" ht="12.75" customHeight="1">
      <c r="D4309" s="503" t="s">
        <v>162</v>
      </c>
      <c r="E4309" s="503"/>
      <c r="F4309" s="152">
        <f ca="1">NOW()</f>
        <v>45994.739222569442</v>
      </c>
    </row>
    <row r="4312" spans="1:10" ht="12.75" customHeight="1">
      <c r="G4312" s="112"/>
    </row>
    <row r="4314" spans="1:10" ht="12.75" customHeight="1">
      <c r="B4314" s="495" t="s">
        <v>164</v>
      </c>
      <c r="C4314" s="495"/>
      <c r="F4314" s="116" t="s">
        <v>165</v>
      </c>
      <c r="G4314" s="116" t="s">
        <v>165</v>
      </c>
    </row>
    <row r="4348" spans="1:10" ht="12.75" customHeight="1">
      <c r="A4348" s="111" t="s">
        <v>153</v>
      </c>
      <c r="C4348" t="str">
        <f>IF(VLOOKUP(J4351,NOTAS!$D$14:$P$60,2,FALSE)="","",VLOOKUP(J4351,NOTAS!$D$14:$P$60,2,FALSE))</f>
        <v>RUIZ VILLAMARIN EMIR SAUL</v>
      </c>
    </row>
    <row r="4349" spans="1:10" ht="12.75" customHeight="1">
      <c r="A4349" s="111" t="s">
        <v>154</v>
      </c>
      <c r="C4349" t="str">
        <f>NOTAS!$B$14&amp; " "&amp;NOTAS!$B$15</f>
        <v>INICIAL II A</v>
      </c>
      <c r="F4349" s="111"/>
      <c r="G4349" s="116"/>
      <c r="H4349" s="117"/>
      <c r="I4349" s="118"/>
      <c r="J4349" s="117"/>
    </row>
    <row r="4350" spans="1:10" ht="12.75" customHeight="1">
      <c r="A4350" s="111" t="s">
        <v>6</v>
      </c>
      <c r="C4350" t="str">
        <f>NOTAS!$B$18</f>
        <v>2025-2026 MATUTINA</v>
      </c>
      <c r="H4350" s="117"/>
      <c r="I4350" s="118"/>
      <c r="J4350" s="117"/>
    </row>
    <row r="4351" spans="1:10" ht="12.75" customHeight="1" thickBot="1">
      <c r="A4351" s="486" t="s">
        <v>337</v>
      </c>
      <c r="B4351" s="486"/>
      <c r="I4351" s="114" t="s">
        <v>74</v>
      </c>
      <c r="J4351" s="121">
        <v>22</v>
      </c>
    </row>
    <row r="4352" spans="1:10" ht="12.75" customHeight="1">
      <c r="A4352" s="482" t="s">
        <v>155</v>
      </c>
      <c r="B4352" s="483"/>
      <c r="C4352" s="483"/>
      <c r="D4352" s="483"/>
      <c r="E4352" s="483"/>
      <c r="F4352" s="484"/>
      <c r="G4352" s="485" t="s">
        <v>141</v>
      </c>
      <c r="H4352" s="483"/>
      <c r="I4352" s="498" t="s">
        <v>141</v>
      </c>
      <c r="J4352" s="499"/>
    </row>
    <row r="4353" spans="1:10" ht="12.75" customHeight="1">
      <c r="A4353" s="500" t="str">
        <f>IF('TRI-3C'!G$10="","",'TRI-3C'!G$10)</f>
        <v>IDENTIDAD Y AUTONOMÍA</v>
      </c>
      <c r="B4353" s="501"/>
      <c r="C4353" s="501"/>
      <c r="D4353" s="501"/>
      <c r="E4353" s="501"/>
      <c r="F4353" s="502"/>
      <c r="G4353" s="160"/>
      <c r="H4353" s="161"/>
      <c r="I4353" s="162"/>
      <c r="J4353" s="163"/>
    </row>
    <row r="4354" spans="1:10" ht="12.75" customHeight="1">
      <c r="A4354" s="148" t="str">
        <f>IF('TRI-3C'!G$13="","",'TRI-3C'!G$13)</f>
        <v>Comunicar algunos datos de su identidad como: nombres completos, edad, nombres de familiares cercanos, lugar dónde vive.</v>
      </c>
      <c r="B4354" s="158"/>
      <c r="C4354" s="158"/>
      <c r="D4354" s="158"/>
      <c r="E4354" s="158"/>
      <c r="F4354" s="159"/>
      <c r="G4354" s="122" t="str">
        <f>IF(A4354="","",VLOOKUP(J4351,'TRI-3C'!$B$18:$FH$61,6,FALSE))</f>
        <v/>
      </c>
      <c r="H4354" s="150"/>
      <c r="I4354" s="127" t="str">
        <f>IF(G4354="","",G4354)</f>
        <v/>
      </c>
      <c r="J4354" s="126"/>
    </row>
    <row r="4355" spans="1:10" ht="12.75" customHeight="1">
      <c r="A4355" s="11" t="str">
        <f>IF('TRI-3C'!$H$13="","",'TRI-3C'!$H$13)</f>
        <v>Demostrar curiosidad por las características físicas (genitales) que le permiten reconocerse como niño y niña</v>
      </c>
      <c r="B4355" s="156"/>
      <c r="C4355" s="156"/>
      <c r="D4355" s="156"/>
      <c r="E4355" s="156"/>
      <c r="F4355" s="157"/>
      <c r="G4355" s="124" t="str">
        <f>IF(A4355="","",VLOOKUP(J4351,'TRI-3C'!$B$18:$FH$61,7,FALSE))</f>
        <v/>
      </c>
      <c r="I4355" s="125" t="str">
        <f t="shared" ref="I4355:I4371" si="164">IF(G4355="","",G4355)</f>
        <v/>
      </c>
      <c r="J4355" s="128"/>
    </row>
    <row r="4356" spans="1:10" ht="12.75" customHeight="1">
      <c r="A4356" s="148" t="str">
        <f>IF('TRI-3C'!$I$13="","",'TRI-3C'!$I$13)</f>
        <v>Identificar la importancia de usar el cinturón de seguridad para promover el autocuidado y la protección personal.</v>
      </c>
      <c r="B4356" s="149"/>
      <c r="C4356" s="149"/>
      <c r="D4356" s="150"/>
      <c r="E4356" s="150"/>
      <c r="F4356" s="126"/>
      <c r="G4356" s="122" t="str">
        <f>IF(A4356="","",VLOOKUP(J4351,'TRI-3C'!$B$18:$FH$61,8,FALSE))</f>
        <v/>
      </c>
      <c r="H4356" s="150"/>
      <c r="I4356" s="127" t="str">
        <f t="shared" si="164"/>
        <v/>
      </c>
      <c r="J4356" s="126"/>
    </row>
    <row r="4357" spans="1:10" ht="12.75" customHeight="1">
      <c r="A4357" s="147" t="str">
        <f>IF('TRI-3C'!$J$13="","",'TRI-3C'!$J$13)</f>
        <v>Identificar las situaciones de peligro a las que se puede exponer en su entorno inmediato y seguir pautas de comportamiento para evitarlas.</v>
      </c>
      <c r="B4357" s="139"/>
      <c r="C4357" s="139"/>
      <c r="F4357" s="128"/>
      <c r="G4357" s="124" t="str">
        <f>IF(A4357="","",VLOOKUP(J4351,'TRI-3C'!$B$18:$FH$61,9,FALSE))</f>
        <v/>
      </c>
      <c r="I4357" s="125" t="str">
        <f t="shared" si="164"/>
        <v/>
      </c>
      <c r="J4357" s="128"/>
    </row>
    <row r="4358" spans="1:10" ht="12.75" customHeight="1">
      <c r="A4358" s="148" t="str">
        <f>IF('TRI-3C'!$K$13="","",'TRI-3C'!$K$13)</f>
        <v>Identificar sus características físicas y las de las personas de su entorno como parte del proceso de aceptación de sí mismo y de respeto a los demás.</v>
      </c>
      <c r="B4358" s="149"/>
      <c r="C4358" s="149"/>
      <c r="D4358" s="150"/>
      <c r="E4358" s="150"/>
      <c r="F4358" s="126"/>
      <c r="G4358" s="122" t="str">
        <f>IF(A4358="","",VLOOKUP(J4351,'TRI-3C'!$B$18:$FH$61,10,FALSE))</f>
        <v/>
      </c>
      <c r="H4358" s="150"/>
      <c r="I4358" s="127" t="str">
        <f t="shared" si="164"/>
        <v/>
      </c>
      <c r="J4358" s="126"/>
    </row>
    <row r="4359" spans="1:10" ht="12.75" customHeight="1">
      <c r="A4359" s="147" t="str">
        <f>IF('TRI-3C'!$L$13="","",'TRI-3C'!$L$13)</f>
        <v>Identificar y manifestar sus emociones y sentimientos, expresando las causas de los mismos mediante el lenguaje verbal. (D.EIB.10.3.)</v>
      </c>
      <c r="B4359" s="139"/>
      <c r="C4359" s="139"/>
      <c r="F4359" s="128"/>
      <c r="G4359" s="124" t="str">
        <f>IF(A4359="","",VLOOKUP(J4351,'TRI-3C'!$B$18:$FH$61,11,FALSE))</f>
        <v/>
      </c>
      <c r="I4359" s="125" t="str">
        <f t="shared" si="164"/>
        <v/>
      </c>
      <c r="J4359" s="128"/>
    </row>
    <row r="4360" spans="1:10" ht="12.75" customHeight="1">
      <c r="A4360" s="192" t="str">
        <f>IF('TRI-3C'!$M$13="","",'TRI-3C'!$M$13)</f>
        <v>Identificarse como miembro de una familia reconociéndose como parte importante de la misma.</v>
      </c>
      <c r="B4360" s="154"/>
      <c r="C4360" s="154"/>
      <c r="D4360" s="154"/>
      <c r="E4360" s="154"/>
      <c r="F4360" s="155"/>
      <c r="G4360" s="122" t="str">
        <f>IF(A4360="","",VLOOKUP(J4351,'TRI-3C'!$B$18:$FH$61,12,FALSE))</f>
        <v/>
      </c>
      <c r="H4360" s="150"/>
      <c r="I4360" s="127" t="str">
        <f t="shared" si="164"/>
        <v/>
      </c>
      <c r="J4360" s="126"/>
    </row>
    <row r="4361" spans="1:10" ht="12.75" customHeight="1">
      <c r="A4361" s="147" t="str">
        <f>IF('TRI-3C'!$N$13="","",'TRI-3C'!$N$13)</f>
        <v>Practicar con autonomía hábitos de higiene personal como lavarse las manos, los dientes y la cara.</v>
      </c>
      <c r="B4361" s="139"/>
      <c r="C4361" s="139"/>
      <c r="F4361" s="128"/>
      <c r="G4361" s="124" t="str">
        <f>IF(A4361="","",VLOOKUP(J4351,'TRI-3C'!$B$18:$FH$61,13,FALSE))</f>
        <v/>
      </c>
      <c r="I4361" s="125" t="str">
        <f t="shared" si="164"/>
        <v/>
      </c>
      <c r="J4361" s="128"/>
    </row>
    <row r="4362" spans="1:10" ht="12.75" customHeight="1">
      <c r="A4362" s="148" t="str">
        <f>IF('TRI-3C'!$O$13="","",'TRI-3C'!$O$13)</f>
        <v>Practicar hábitos de orden ubicando los objetos en el lugar correspondiente.</v>
      </c>
      <c r="B4362" s="149"/>
      <c r="C4362" s="149"/>
      <c r="D4362" s="150"/>
      <c r="E4362" s="150"/>
      <c r="F4362" s="126"/>
      <c r="G4362" s="122" t="str">
        <f>IF(A4362="","",VLOOKUP(J4351,'TRI-3C'!$B$18:$FH$61,14,FALSE))</f>
        <v/>
      </c>
      <c r="H4362" s="150"/>
      <c r="I4362" s="127" t="str">
        <f t="shared" si="164"/>
        <v/>
      </c>
      <c r="J4362" s="126"/>
    </row>
    <row r="4363" spans="1:10" ht="12.75" customHeight="1">
      <c r="A4363" s="147" t="str">
        <f>IF('TRI-3C'!$P$13="","",'TRI-3C'!$P$13)</f>
        <v>Practicar las acciones a seguir en situaciones de riesgo como: temblores, incendios, entre otros, determinadas en el plan de contingencia institucional.</v>
      </c>
      <c r="B4363" s="139"/>
      <c r="C4363" s="139"/>
      <c r="F4363" s="128"/>
      <c r="G4363" s="124" t="str">
        <f>IF(A4363="","",VLOOKUP(J4351,'TRI-3C'!$B$18:$FH$61,15,FALSE))</f>
        <v/>
      </c>
      <c r="I4363" s="125" t="str">
        <f t="shared" si="164"/>
        <v/>
      </c>
      <c r="J4363" s="128"/>
    </row>
    <row r="4364" spans="1:10" ht="12.75" customHeight="1">
      <c r="A4364" s="148" t="str">
        <f>IF('TRI-3C'!$Q$13="","",'TRI-3C'!$Q$13)</f>
        <v>Practicar normas de seguridad para evitar accidentes a los que se puede exponer en su entorno inmediato.</v>
      </c>
      <c r="B4364" s="158"/>
      <c r="C4364" s="158"/>
      <c r="D4364" s="158"/>
      <c r="E4364" s="158"/>
      <c r="F4364" s="159"/>
      <c r="G4364" s="122" t="str">
        <f>IF(A4364="","",VLOOKUP(J4351,'TRI-3C'!$B$18:$FH$61,16,FALSE))</f>
        <v/>
      </c>
      <c r="H4364" s="150"/>
      <c r="I4364" s="127" t="str">
        <f t="shared" si="164"/>
        <v/>
      </c>
      <c r="J4364" s="126"/>
    </row>
    <row r="4365" spans="1:10" ht="12.75" customHeight="1">
      <c r="A4365" s="11" t="str">
        <f>IF('TRI-3C'!$R$13="","",'TRI-3C'!$R$13)</f>
        <v>Realiza independientemente normas de aseo al ir al baño.</v>
      </c>
      <c r="B4365" s="156"/>
      <c r="C4365" s="156"/>
      <c r="D4365" s="156"/>
      <c r="E4365" s="156"/>
      <c r="F4365" s="157"/>
      <c r="G4365" s="124" t="str">
        <f>IF(A4365="","",VLOOKUP(J4351,'TRI-3C'!$B$18:$FH$61,17,FALSE))</f>
        <v/>
      </c>
      <c r="I4365" s="125" t="str">
        <f t="shared" si="164"/>
        <v/>
      </c>
      <c r="J4365" s="128"/>
    </row>
    <row r="4366" spans="1:10" ht="12.75" customHeight="1">
      <c r="A4366" s="148" t="str">
        <f>IF('TRI-3C'!$S$13="","",'TRI-3C'!$S$13)</f>
        <v>Reconocer la importancia del uso del casco y demás indumentaria de pro tección para protegerse de lesiones en actividades que requieran su uso</v>
      </c>
      <c r="B4366" s="149"/>
      <c r="C4366" s="149"/>
      <c r="D4366" s="150"/>
      <c r="E4366" s="150"/>
      <c r="F4366" s="126"/>
      <c r="G4366" s="122" t="str">
        <f>IF(A4366="","",VLOOKUP(J4351,'TRI-3C'!$B$18:$FH$61,18,FALSE))</f>
        <v/>
      </c>
      <c r="H4366" s="150"/>
      <c r="I4366" s="127" t="str">
        <f t="shared" si="164"/>
        <v/>
      </c>
      <c r="J4366" s="126"/>
    </row>
    <row r="4367" spans="1:10" ht="12.75" customHeight="1">
      <c r="A4367" s="147" t="str">
        <f>IF('TRI-3C'!$T$13="","",'TRI-3C'!$T$13)</f>
        <v>Reconocer situaciones problémicas en las actividades escolares para solucionarlas de forma creativa y con autonomía.</v>
      </c>
      <c r="B4367" s="139"/>
      <c r="C4367" s="139"/>
      <c r="F4367" s="128"/>
      <c r="G4367" s="124" t="str">
        <f>IF(A4367="","",VLOOKUP(J4351,'TRI-3C'!$B$18:$FH$61,19,FALSE))</f>
        <v/>
      </c>
      <c r="I4367" s="125" t="str">
        <f t="shared" si="164"/>
        <v/>
      </c>
      <c r="J4367" s="128"/>
    </row>
    <row r="4368" spans="1:10" ht="12.75" customHeight="1">
      <c r="A4368" s="148" t="str">
        <f>IF('TRI-3C'!$U$13="","",'TRI-3C'!$U$13)</f>
        <v>Seleccionar las prendas de vestir de acuerdo al estado climático (prendas para el frío / prendas para el calor).</v>
      </c>
      <c r="B4368" s="149"/>
      <c r="C4368" s="149"/>
      <c r="D4368" s="150"/>
      <c r="E4368" s="150"/>
      <c r="F4368" s="126"/>
      <c r="G4368" s="122" t="str">
        <f>IF(A4368="","",VLOOKUP(J4351,'TRI-3C'!$B$18:$FH$61,20,FALSE))</f>
        <v/>
      </c>
      <c r="H4368" s="150"/>
      <c r="I4368" s="127" t="str">
        <f t="shared" si="164"/>
        <v/>
      </c>
      <c r="J4368" s="126"/>
    </row>
    <row r="4369" spans="1:10" ht="12.75" customHeight="1">
      <c r="A4369" s="147" t="str">
        <f>IF('TRI-3C'!$V$13="","",'TRI-3C'!$V$13)</f>
        <v>Tomar decisiones con respecto a la elección de actividades, vestuario entre otros, en función de sus gustos y preferencias, argumentando las mismas.</v>
      </c>
      <c r="B4369" s="139"/>
      <c r="C4369" s="139"/>
      <c r="F4369" s="128"/>
      <c r="G4369" s="124" t="str">
        <f>IF(A4369="","",VLOOKUP(J4351,'TRI-3C'!$B$18:$FH$61,21,FALSE))</f>
        <v/>
      </c>
      <c r="I4369" s="125" t="str">
        <f t="shared" si="164"/>
        <v/>
      </c>
      <c r="J4369" s="128"/>
    </row>
    <row r="4370" spans="1:10" ht="12.75" customHeight="1">
      <c r="A4370" s="192" t="str">
        <f>IF('TRI-3C'!$W$13="","",'TRI-3C'!$W$13)</f>
        <v>Utilizar la cuchara, tenedor y el vaso cuando se alimenta de manera autónoma.</v>
      </c>
      <c r="B4370" s="154"/>
      <c r="C4370" s="154"/>
      <c r="D4370" s="154"/>
      <c r="E4370" s="154"/>
      <c r="F4370" s="155"/>
      <c r="G4370" s="122" t="str">
        <f>IF(A4370="","",VLOOKUP(J4351,'TRI-3C'!$B$18:$FH$61,22,FALSE))</f>
        <v/>
      </c>
      <c r="H4370" s="150"/>
      <c r="I4370" s="127" t="str">
        <f t="shared" si="164"/>
        <v/>
      </c>
      <c r="J4370" s="126"/>
    </row>
    <row r="4371" spans="1:10" ht="12.75" customHeight="1">
      <c r="A4371" s="147" t="str">
        <f>IF('TRI-3C'!$X$13="","",'TRI-3C'!$X$13)</f>
        <v>Vestirse y desvestirse de manera independiente con prendas de vestir sencillas. (D.EIB.10.5)</v>
      </c>
      <c r="B4371" s="139"/>
      <c r="C4371" s="139"/>
      <c r="F4371" s="128"/>
      <c r="G4371" s="124" t="str">
        <f>IF(A4371="","",VLOOKUP(J4351,'TRI-3C'!$B$18:$FH$61,23,FALSE))</f>
        <v/>
      </c>
      <c r="I4371" s="125" t="str">
        <f t="shared" si="164"/>
        <v/>
      </c>
      <c r="J4371" s="128"/>
    </row>
    <row r="4372" spans="1:10" ht="12.75" customHeight="1">
      <c r="A4372" s="165" t="str">
        <f>'BI-1T'!$A$8</f>
        <v>CONVIVENCIA</v>
      </c>
      <c r="B4372" s="149"/>
      <c r="C4372" s="149"/>
      <c r="D4372" s="150"/>
      <c r="E4372" s="150"/>
      <c r="F4372" s="126"/>
      <c r="G4372" s="122" t="str">
        <f>IF(A4372="","",VLOOKUP(J4351,'TRI-3C'!$B$18:$FH$61,24,FALSE))</f>
        <v/>
      </c>
      <c r="H4372" s="150"/>
      <c r="I4372" s="127"/>
      <c r="J4372" s="126"/>
    </row>
    <row r="4373" spans="1:10" ht="12.75" customHeight="1">
      <c r="A4373" s="147" t="str">
        <f>IF('TRI-3C'!$Z$13="","",'TRI-3C'!$Z$13)</f>
        <v>Apoyar y motivar a otras personas a participar en actividades grupales, particularmente a quienes muestran dificultades al hacerlo</v>
      </c>
      <c r="B4373" s="139"/>
      <c r="C4373" s="139"/>
      <c r="F4373" s="128"/>
      <c r="G4373" s="124" t="str">
        <f>IF(A4373="","",VLOOKUP(J4351,'TRI-3C'!$B$18:$FH$61,25,FALSE))</f>
        <v/>
      </c>
      <c r="I4373" s="125" t="str">
        <f t="shared" ref="I4373:I4387" si="165">IF(G4373="","",G4373)</f>
        <v/>
      </c>
      <c r="J4373" s="128"/>
    </row>
    <row r="4374" spans="1:10" ht="12.75" customHeight="1">
      <c r="A4374" s="148" t="str">
        <f>IF('TRI-3C'!$AA$13="","",'TRI-3C'!$AA$13)</f>
        <v>Asumir y respetar normas de convivencia en la institución de educación inicial y en el hogar acordadas con el adulto. (D.EIB.10.15.)</v>
      </c>
      <c r="B4374" s="158"/>
      <c r="C4374" s="158"/>
      <c r="D4374" s="158"/>
      <c r="E4374" s="158"/>
      <c r="F4374" s="159"/>
      <c r="G4374" s="122" t="str">
        <f>IF(A4374="","",VLOOKUP(J4351,'TRI-3C'!$B$18:$FH$61,26,FALSE))</f>
        <v/>
      </c>
      <c r="H4374" s="150"/>
      <c r="I4374" s="127" t="str">
        <f t="shared" si="165"/>
        <v/>
      </c>
      <c r="J4374" s="126"/>
    </row>
    <row r="4375" spans="1:10" ht="12.75" customHeight="1">
      <c r="A4375" s="11" t="str">
        <f>IF('TRI-3C'!$AB$13="","",'TRI-3C'!$AB$13)</f>
        <v>Colaborar en actividades que se desarrollan con otros niños y adultos de su entorno.</v>
      </c>
      <c r="B4375" s="156"/>
      <c r="C4375" s="156"/>
      <c r="D4375" s="156"/>
      <c r="E4375" s="156"/>
      <c r="F4375" s="157"/>
      <c r="G4375" s="124" t="str">
        <f>IF(A4375="","",VLOOKUP(J4351,'TRI-3C'!$B$18:$FH$61,27,FALSE))</f>
        <v/>
      </c>
      <c r="I4375" s="125" t="str">
        <f t="shared" si="165"/>
        <v/>
      </c>
      <c r="J4375" s="128"/>
    </row>
    <row r="4376" spans="1:10" ht="12.75" customHeight="1">
      <c r="A4376" s="148" t="str">
        <f>IF('TRI-3C'!$AC$13="","",'TRI-3C'!$AC$13)</f>
        <v>Demostrar actitudes de solidaridad ante situaciones de necesidad de sus compañeros y adultos de su entorno</v>
      </c>
      <c r="B4376" s="149"/>
      <c r="C4376" s="149"/>
      <c r="D4376" s="150"/>
      <c r="E4376" s="150"/>
      <c r="F4376" s="126"/>
      <c r="G4376" s="122" t="str">
        <f>IF(A4376="","",VLOOKUP(J4351,'TRI-3C'!$B$18:$FH$61,28,FALSE))</f>
        <v/>
      </c>
      <c r="H4376" s="150"/>
      <c r="I4376" s="127" t="str">
        <f t="shared" si="165"/>
        <v/>
      </c>
      <c r="J4376" s="126"/>
    </row>
    <row r="4377" spans="1:10" ht="12.75" customHeight="1">
      <c r="A437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377" s="139"/>
      <c r="C4377" s="139"/>
      <c r="F4377" s="128"/>
      <c r="G4377" s="124" t="str">
        <f>IF(A4377="","",VLOOKUP(J4351,'TRI-3C'!$B$18:$FH$61,29,FALSE))</f>
        <v/>
      </c>
      <c r="I4377" s="125" t="str">
        <f t="shared" si="165"/>
        <v/>
      </c>
      <c r="J4377" s="128"/>
    </row>
    <row r="4378" spans="1:10" ht="12.75" customHeight="1">
      <c r="A4378" s="148" t="str">
        <f>IF('TRI-3C'!$AE$13="","",'TRI-3C'!$AE$13)</f>
        <v>Demostrar preferencia de jugar la mayor parte del tiempo con un amigo estableciendo niveles de empatías más estables.</v>
      </c>
      <c r="B4378" s="149"/>
      <c r="C4378" s="149"/>
      <c r="D4378" s="150"/>
      <c r="E4378" s="150"/>
      <c r="F4378" s="126"/>
      <c r="G4378" s="122" t="str">
        <f>IF(A4378="","",VLOOKUP(J4351,'TRI-3C'!$B$18:$FH$61,30,FALSE))</f>
        <v/>
      </c>
      <c r="H4378" s="150"/>
      <c r="I4378" s="127" t="str">
        <f t="shared" si="165"/>
        <v/>
      </c>
      <c r="J4378" s="126"/>
    </row>
    <row r="4379" spans="1:10" ht="12.75" customHeight="1">
      <c r="A4379" s="147" t="str">
        <f>IF('TRI-3C'!$AF$13="","",'TRI-3C'!$AF$13)</f>
        <v>Demostrar sensibilidad ante deseos, emociones y sentimientos de otras personas.</v>
      </c>
      <c r="B4379" s="139"/>
      <c r="C4379" s="139"/>
      <c r="F4379" s="128"/>
      <c r="G4379" s="124" t="str">
        <f>IF(A4379="","",VLOOKUP(J4351,'TRI-3C'!$B$18:$FH$61,31,FALSE))</f>
        <v/>
      </c>
      <c r="I4379" s="125" t="str">
        <f t="shared" si="165"/>
        <v/>
      </c>
      <c r="J4379" s="128"/>
    </row>
    <row r="4380" spans="1:10" ht="12.75" customHeight="1">
      <c r="A4380" s="192" t="str">
        <f>IF('TRI-3C'!$AG$13="","",'TRI-3C'!$AG$13)</f>
        <v>Desarrollar la capacidad de esperar para obtener una recompensa mayor en el futuro.</v>
      </c>
      <c r="B4380" s="154"/>
      <c r="C4380" s="154"/>
      <c r="D4380" s="154"/>
      <c r="E4380" s="154"/>
      <c r="F4380" s="155"/>
      <c r="G4380" s="122" t="str">
        <f>IF(A4380="","",VLOOKUP(J4351,'TRI-3C'!$B$18:$FH$61,32,FALSE))</f>
        <v/>
      </c>
      <c r="H4380" s="150"/>
      <c r="I4380" s="127" t="str">
        <f t="shared" si="165"/>
        <v/>
      </c>
      <c r="J4380" s="126"/>
    </row>
    <row r="4381" spans="1:10" ht="12.75" customHeight="1">
      <c r="A4381" s="147" t="str">
        <f>IF('TRI-3C'!$AH$13="","",'TRI-3C'!$AH$13)</f>
        <v>Identificar instituciones y profesiones que brindan servicios a la comunidad y los roles que ellos cumplen.</v>
      </c>
      <c r="B4381" s="139"/>
      <c r="C4381" s="139"/>
      <c r="F4381" s="128"/>
      <c r="G4381" s="124" t="str">
        <f>IF(A4381="","",VLOOKUP(J4351,'TRI-3C'!$B$18:$FH$61,33,FALSE))</f>
        <v/>
      </c>
      <c r="I4381" s="125" t="str">
        <f t="shared" si="165"/>
        <v/>
      </c>
      <c r="J4381" s="128"/>
    </row>
    <row r="4382" spans="1:10" ht="12.75" customHeight="1">
      <c r="A4382" s="148" t="str">
        <f>IF('TRI-3C'!$AI$13="","",'TRI-3C'!$AI$13)</f>
        <v>Identificar las profesiones, oficios y ocupaciones que cumplen los miembros de su familia.</v>
      </c>
      <c r="B4382" s="149"/>
      <c r="C4382" s="149"/>
      <c r="D4382" s="150"/>
      <c r="E4382" s="150"/>
      <c r="F4382" s="126"/>
      <c r="G4382" s="122" t="str">
        <f>IF(A4382="","",VLOOKUP(J4351,'TRI-3C'!$B$18:$FH$61,34,FALSE))</f>
        <v/>
      </c>
      <c r="H4382" s="150"/>
      <c r="I4382" s="127" t="str">
        <f t="shared" si="165"/>
        <v/>
      </c>
      <c r="J4382" s="126"/>
    </row>
    <row r="4383" spans="1:10" ht="12.75" customHeight="1">
      <c r="A4383" s="147" t="str">
        <f>IF('TRI-3C'!$AJ$13="","",'TRI-3C'!$AJ$13)</f>
        <v>Incrementar su campo de interrelación con otras personas a más del grupo familiar y escolar interactuando con mayor facilidad.</v>
      </c>
      <c r="B4383" s="139"/>
      <c r="C4383" s="139"/>
      <c r="F4383" s="128"/>
      <c r="G4383" s="124" t="str">
        <f>IF(A4383="","",VLOOKUP(J4351,'TRI-3C'!$B$18:$FH$61,35,FALSE))</f>
        <v/>
      </c>
      <c r="I4383" s="125" t="str">
        <f t="shared" si="165"/>
        <v/>
      </c>
      <c r="J4383" s="128"/>
    </row>
    <row r="4384" spans="1:10" ht="12.75" customHeight="1">
      <c r="A438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4384" s="158"/>
      <c r="C4384" s="158"/>
      <c r="D4384" s="158"/>
      <c r="E4384" s="158"/>
      <c r="F4384" s="159"/>
      <c r="G4384" s="122" t="str">
        <f>IF(A4384="","",VLOOKUP(J4351,'TRI-3C'!$B$18:$FH$61,36,FALSE))</f>
        <v/>
      </c>
      <c r="H4384" s="150"/>
      <c r="I4384" s="127" t="str">
        <f t="shared" si="165"/>
        <v/>
      </c>
      <c r="J4384" s="126"/>
    </row>
    <row r="4385" spans="1:10" ht="12.75" customHeight="1">
      <c r="A4385" s="11" t="str">
        <f>IF('TRI-3C'!$AL$13="","",'TRI-3C'!$AL$13)</f>
        <v>Participar juegos grupales siguiendo las reglas y asumiendo roles que le permitan mantener un ambiente armónico con sus pares. (D.EIB.10.11.)</v>
      </c>
      <c r="B4385" s="156"/>
      <c r="C4385" s="156"/>
      <c r="D4385" s="156"/>
      <c r="E4385" s="156"/>
      <c r="F4385" s="157"/>
      <c r="G4385" s="124" t="str">
        <f>IF(A4385="","",VLOOKUP(J4351,'TRI-3C'!$B$18:$FH$61,37,FALSE))</f>
        <v/>
      </c>
      <c r="I4385" s="125" t="str">
        <f t="shared" si="165"/>
        <v/>
      </c>
      <c r="J4385" s="128"/>
    </row>
    <row r="4386" spans="1:10" ht="12.75" customHeight="1">
      <c r="A4386" s="148" t="str">
        <f>IF('TRI-3C'!$AM$13="","",'TRI-3C'!$AM$13)</f>
        <v>Practicar la costumbre de ahorrar para ocasiones y casos especiales</v>
      </c>
      <c r="B4386" s="149"/>
      <c r="C4386" s="149"/>
      <c r="D4386" s="150"/>
      <c r="E4386" s="150"/>
      <c r="F4386" s="126"/>
      <c r="G4386" s="122" t="str">
        <f>IF(A4386="","",VLOOKUP(J4351,'TRI-3C'!$B$18:$FH$61,38,FALSE))</f>
        <v/>
      </c>
      <c r="H4386" s="150"/>
      <c r="I4386" s="127" t="str">
        <f t="shared" si="165"/>
        <v/>
      </c>
      <c r="J4386" s="126"/>
    </row>
    <row r="4387" spans="1:10" ht="12.75" customHeight="1">
      <c r="A438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4387" s="139"/>
      <c r="C4387" s="139"/>
      <c r="F4387" s="128"/>
      <c r="G4387" s="124" t="str">
        <f>IF(A4387="","",VLOOKUP(J4351,'TRI-3C'!$B$18:$FH$61,39,FALSE))</f>
        <v/>
      </c>
      <c r="I4387" s="125" t="str">
        <f t="shared" si="165"/>
        <v/>
      </c>
      <c r="J4387" s="128"/>
    </row>
    <row r="4388" spans="1:10" ht="12.75" customHeight="1">
      <c r="A4388" s="165" t="str">
        <f>'BI-1T'!$A$9</f>
        <v>RELACIONES CON EL MEDIO NATURAL Y CULTURAL</v>
      </c>
      <c r="B4388" s="149"/>
      <c r="C4388" s="149"/>
      <c r="D4388" s="150"/>
      <c r="E4388" s="150"/>
      <c r="F4388" s="126"/>
      <c r="G4388" s="122" t="str">
        <f>IF(A4388="","",VLOOKUP(J4351,'TRI-3C'!$B$18:$FH$61,40,FALSE))</f>
        <v/>
      </c>
      <c r="H4388" s="150"/>
      <c r="I4388" s="127"/>
      <c r="J4388" s="126"/>
    </row>
    <row r="4389" spans="1:10" ht="12.75" customHeight="1">
      <c r="A438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4389" s="139"/>
      <c r="C4389" s="139"/>
      <c r="F4389" s="128"/>
      <c r="G4389" s="124" t="str">
        <f>IF(A4389="","",VLOOKUP(J4351,'TRI-3C'!$B$18:$FH$61,41,FALSE))</f>
        <v/>
      </c>
      <c r="I4389" s="125" t="str">
        <f t="shared" ref="I4389:I4408" si="166">IF(G4389="","",G4389)</f>
        <v/>
      </c>
      <c r="J4389" s="128"/>
    </row>
    <row r="4390" spans="1:10" ht="12.75" customHeight="1">
      <c r="A4390" s="192" t="str">
        <f>IF('TRI-3C'!$AQ$13="","",'TRI-3C'!$AQ$13)</f>
        <v>Construir conexiones emocionales con su contexto natural (plantas, animales, agua, tierra, aire) y social.</v>
      </c>
      <c r="B4390" s="154"/>
      <c r="C4390" s="154"/>
      <c r="D4390" s="154"/>
      <c r="E4390" s="154"/>
      <c r="F4390" s="155"/>
      <c r="G4390" s="122" t="str">
        <f>IF(A4390="","",VLOOKUP(J4351,'TRI-3C'!$B$18:$FH$61,42,FALSE))</f>
        <v/>
      </c>
      <c r="H4390" s="150"/>
      <c r="I4390" s="127" t="str">
        <f t="shared" si="166"/>
        <v/>
      </c>
      <c r="J4390" s="126"/>
    </row>
    <row r="4391" spans="1:10" ht="12.75" customHeight="1">
      <c r="A4391" s="147" t="str">
        <f>IF('TRI-3C'!$AR$13="","",'TRI-3C'!$AR$13)</f>
        <v>dentificar en las actividades diarias oportunidades para aprovechar los recursos y reducir los residuos para proteger el entorno natural</v>
      </c>
      <c r="B4391" s="139"/>
      <c r="C4391" s="139"/>
      <c r="F4391" s="128"/>
      <c r="G4391" s="124" t="str">
        <f>IF(A4391="","",VLOOKUP(J4351,'TRI-3C'!$B$18:$FH$61,43,FALSE))</f>
        <v/>
      </c>
      <c r="I4391" s="125" t="str">
        <f t="shared" si="166"/>
        <v/>
      </c>
      <c r="J4391" s="128"/>
    </row>
    <row r="4392" spans="1:10" ht="12.75" customHeight="1">
      <c r="A4392" s="148" t="str">
        <f>IF('TRI-3C'!$AS$13="","",'TRI-3C'!$AS$13)</f>
        <v>Diferenciar entre alimentos nutritivos y no nutritivos identificando los beneficios de una alimentación sana y saludable.</v>
      </c>
      <c r="B4392" s="149"/>
      <c r="C4392" s="149"/>
      <c r="D4392" s="150"/>
      <c r="E4392" s="150"/>
      <c r="F4392" s="126"/>
      <c r="G4392" s="122" t="str">
        <f>IF(A4392="","",VLOOKUP(J4351,'TRI-3C'!$B$18:$FH$61,44,FALSE))</f>
        <v/>
      </c>
      <c r="H4392" s="150"/>
      <c r="I4392" s="127" t="str">
        <f t="shared" si="166"/>
        <v/>
      </c>
      <c r="J4392" s="126"/>
    </row>
    <row r="4393" spans="1:10" ht="12.75" customHeight="1">
      <c r="A4393" s="147" t="str">
        <f>IF('TRI-3C'!$AT$13="","",'TRI-3C'!$AT$13)</f>
        <v>Diferenciar entre lo que le pertenece, lo que pertenece a los demás y lo que pertenece al grupo o comunidad.</v>
      </c>
      <c r="B4393" s="139"/>
      <c r="C4393" s="139"/>
      <c r="F4393" s="128"/>
      <c r="G4393" s="124" t="str">
        <f>IF(A4393="","",VLOOKUP(J4351,'TRI-3C'!$B$18:$FH$61,45,FALSE))</f>
        <v/>
      </c>
      <c r="I4393" s="125" t="str">
        <f t="shared" si="166"/>
        <v/>
      </c>
      <c r="J4393" s="128"/>
    </row>
    <row r="4394" spans="1:10" ht="12.75" customHeight="1">
      <c r="A4394" s="148" t="str">
        <f>IF('TRI-3C'!$AU$13="","",'TRI-3C'!$AU$13)</f>
        <v>Diferenciar los seres vivos y elementos no vivos de su entorno explorando su mundo natural.</v>
      </c>
      <c r="B4394" s="158"/>
      <c r="C4394" s="158"/>
      <c r="D4394" s="158"/>
      <c r="E4394" s="158"/>
      <c r="F4394" s="159"/>
      <c r="G4394" s="122" t="str">
        <f>IF(A4394="","",VLOOKUP(J4351,'TRI-3C'!$B$18:$FH$61,46,FALSE))</f>
        <v/>
      </c>
      <c r="H4394" s="150"/>
      <c r="I4394" s="127" t="str">
        <f t="shared" si="166"/>
        <v/>
      </c>
      <c r="J4394" s="126"/>
    </row>
    <row r="4395" spans="1:10" ht="12.75" customHeight="1">
      <c r="A4395" s="11" t="str">
        <f>IF('TRI-3C'!$AV$13="","",'TRI-3C'!$AV$13)</f>
        <v>Establecer comparaciones entre los elementos del entorno a través de la discriminación sensorial.</v>
      </c>
      <c r="B4395" s="156"/>
      <c r="C4395" s="156"/>
      <c r="D4395" s="156"/>
      <c r="E4395" s="156"/>
      <c r="F4395" s="157"/>
      <c r="G4395" s="124" t="str">
        <f>IF(A4395="","",VLOOKUP(J4351,'TRI-3C'!$B$18:$FH$61,47,FALSE))</f>
        <v/>
      </c>
      <c r="I4395" s="125" t="str">
        <f t="shared" si="166"/>
        <v/>
      </c>
      <c r="J4395" s="128"/>
    </row>
    <row r="4396" spans="1:10" ht="12.75" customHeight="1">
      <c r="A4396" s="148" t="str">
        <f>IF('TRI-3C'!$AW$13="","",'TRI-3C'!$AW$13)</f>
        <v>Explorar e identificar los diferentes elementos y fenómenos del entorno natural mediante procesos que propicien la indagación.</v>
      </c>
      <c r="B4396" s="149"/>
      <c r="C4396" s="149"/>
      <c r="D4396" s="150"/>
      <c r="E4396" s="150"/>
      <c r="F4396" s="126"/>
      <c r="G4396" s="122" t="str">
        <f>IF(A4396="","",VLOOKUP(J4351,'TRI-3C'!$B$18:$FH$61,48,FALSE))</f>
        <v/>
      </c>
      <c r="H4396" s="150"/>
      <c r="I4396" s="127" t="str">
        <f t="shared" si="166"/>
        <v/>
      </c>
      <c r="J4396" s="126"/>
    </row>
    <row r="4397" spans="1:10" ht="12.75" customHeight="1">
      <c r="A4397" s="147" t="str">
        <f>IF('TRI-3C'!$AX$13="","",'TRI-3C'!$AX$13)</f>
        <v>Identificar características de las plantas por su utilidad, estableciendo diferencias entre ellas.</v>
      </c>
      <c r="B4397" s="139"/>
      <c r="C4397" s="139"/>
      <c r="F4397" s="128"/>
      <c r="G4397" s="124" t="str">
        <f>IF(A4397="","",VLOOKUP(J4351,'TRI-3C'!$B$18:$FH$61,49,FALSE))</f>
        <v/>
      </c>
      <c r="I4397" s="125" t="str">
        <f t="shared" si="166"/>
        <v/>
      </c>
      <c r="J4397" s="128"/>
    </row>
    <row r="4398" spans="1:10" ht="12.75" customHeight="1">
      <c r="A4398" s="148" t="str">
        <f>IF('TRI-3C'!$AY$13="","",'TRI-3C'!$AY$13)</f>
        <v>Identificar las características de los animales domésticos y silvestres estableciendo las diferencias entre ellos.</v>
      </c>
      <c r="B4398" s="149"/>
      <c r="C4398" s="149"/>
      <c r="D4398" s="150"/>
      <c r="E4398" s="150"/>
      <c r="F4398" s="126"/>
      <c r="G4398" s="122" t="str">
        <f>IF(A4398="","",VLOOKUP(J4351,'TRI-3C'!$B$18:$FH$61,50,FALSE))</f>
        <v/>
      </c>
      <c r="H4398" s="150"/>
      <c r="I4398" s="127" t="str">
        <f t="shared" si="166"/>
        <v/>
      </c>
      <c r="J4398" s="126"/>
    </row>
    <row r="4399" spans="1:10" ht="12.75" customHeight="1">
      <c r="A4399" s="147" t="str">
        <f>IF('TRI-3C'!$AZ$13="","",'TRI-3C'!$AZ$13)</f>
        <v>Identificar las características del mar y reconocerlo como una parte integral del territorio nacional</v>
      </c>
      <c r="B4399" s="139"/>
      <c r="C4399" s="139"/>
      <c r="F4399" s="128"/>
      <c r="G4399" s="124" t="str">
        <f>IF(A4399="","",VLOOKUP(J4351,'TRI-3C'!$B$18:$FH$61,51,FALSE))</f>
        <v/>
      </c>
      <c r="I4399" s="125" t="str">
        <f t="shared" si="166"/>
        <v/>
      </c>
      <c r="J4399" s="128"/>
    </row>
    <row r="4400" spans="1:10" ht="12.75" customHeight="1">
      <c r="A4400" s="192" t="str">
        <f>IF('TRI-3C'!$BA$13="","",'TRI-3C'!$BA$13)</f>
        <v>Identificar prácticas socioculturales de su localidad demostrando curiosidad ante sus tradiciones.</v>
      </c>
      <c r="B4400" s="154"/>
      <c r="C4400" s="154"/>
      <c r="D4400" s="154"/>
      <c r="E4400" s="154"/>
      <c r="F4400" s="155"/>
      <c r="G4400" s="122" t="str">
        <f>IF(A4400="","",VLOOKUP(J4351,'TRI-3C'!$B$18:$FH$61,52,FALSE))</f>
        <v/>
      </c>
      <c r="H4400" s="150"/>
      <c r="I4400" s="127" t="str">
        <f t="shared" si="166"/>
        <v/>
      </c>
      <c r="J4400" s="126"/>
    </row>
    <row r="4401" spans="1:10" ht="12.75" customHeight="1">
      <c r="A4401" s="147" t="str">
        <f>IF('TRI-3C'!$BB$13="","",'TRI-3C'!$BB$13)</f>
        <v>Observar el proceso del ciclo vital de las plantas mediante actividades de experimentación.</v>
      </c>
      <c r="B4401" s="139"/>
      <c r="C4401" s="139"/>
      <c r="F4401" s="128"/>
      <c r="G4401" s="124" t="str">
        <f>IF(A4401="","",VLOOKUP(J4351,'TRI-3C'!$B$18:$FH$61,53,FALSE))</f>
        <v/>
      </c>
      <c r="I4401" s="125" t="str">
        <f t="shared" si="166"/>
        <v/>
      </c>
      <c r="J4401" s="128"/>
    </row>
    <row r="4402" spans="1:10" ht="12.75" customHeight="1">
      <c r="A4402" s="148" t="str">
        <f>IF('TRI-3C'!$BC$13="","",'TRI-3C'!$BC$13)</f>
        <v>Participar en actividades lúdicas para identificar prácticas de movilidad que ayudan a cuidar el planeta</v>
      </c>
      <c r="B4402" s="149"/>
      <c r="C4402" s="149"/>
      <c r="D4402" s="150"/>
      <c r="E4402" s="150"/>
      <c r="F4402" s="126"/>
      <c r="G4402" s="122" t="str">
        <f>IF(A4402="","",VLOOKUP(J4351,'TRI-3C'!$B$18:$FH$61,54,FALSE))</f>
        <v/>
      </c>
      <c r="H4402" s="150"/>
      <c r="I4402" s="127" t="str">
        <f t="shared" si="166"/>
        <v/>
      </c>
      <c r="J4402" s="126"/>
    </row>
    <row r="4403" spans="1:10" ht="12.75" customHeight="1">
      <c r="A4403" s="147" t="str">
        <f>IF('TRI-3C'!$BD$13="","",'TRI-3C'!$BD$13)</f>
        <v>Participar en algunas prácticas tradicionales de su entorno disfrutando y respetando las diferentes manifestaciones culturales</v>
      </c>
      <c r="B4403" s="139"/>
      <c r="C4403" s="139"/>
      <c r="F4403" s="128"/>
      <c r="G4403" s="124" t="str">
        <f>IF(A4403="","",VLOOKUP(J4351,'TRI-3C'!$B$18:$FH$61,55,FALSE))</f>
        <v/>
      </c>
      <c r="I4403" s="125" t="str">
        <f t="shared" si="166"/>
        <v/>
      </c>
      <c r="J4403" s="128"/>
    </row>
    <row r="4404" spans="1:10" ht="12.75" customHeight="1">
      <c r="A4404" s="148" t="str">
        <f>IF('TRI-3C'!$BE$13="","",'TRI-3C'!$BE$13)</f>
        <v>Practicar hábitos de cuidado y conservación del medio ambiente que eviten la contaminación del aire, suelo y agua. (D.EIB.10.19.)</v>
      </c>
      <c r="B4404" s="158"/>
      <c r="C4404" s="158"/>
      <c r="D4404" s="158"/>
      <c r="E4404" s="158"/>
      <c r="F4404" s="159"/>
      <c r="G4404" s="122" t="str">
        <f>IF(A4404="","",VLOOKUP(J4351,'TRI-3C'!$B$18:$FH$61,56,FALSE))</f>
        <v/>
      </c>
      <c r="H4404" s="150"/>
      <c r="I4404" s="127" t="str">
        <f t="shared" si="166"/>
        <v/>
      </c>
      <c r="J4404" s="126"/>
    </row>
    <row r="4405" spans="1:10" ht="12.75" customHeight="1">
      <c r="A4405" s="11" t="str">
        <f>IF('TRI-3C'!$BF$13="","",'TRI-3C'!$BF$13)</f>
        <v>Realizar acciones de cuidado y protección de plantas y animales de su entorno erradicando actitudes de maltrato.</v>
      </c>
      <c r="B4405" s="156"/>
      <c r="C4405" s="156"/>
      <c r="D4405" s="156"/>
      <c r="E4405" s="156"/>
      <c r="F4405" s="157"/>
      <c r="G4405" s="124" t="str">
        <f>IF(A4405="","",VLOOKUP(J4351,'TRI-3C'!$B$18:$FH$61,57,FALSE))</f>
        <v/>
      </c>
      <c r="I4405" s="125" t="str">
        <f t="shared" si="166"/>
        <v/>
      </c>
      <c r="J4405" s="128"/>
    </row>
    <row r="4406" spans="1:10" ht="12.75" customHeight="1">
      <c r="A4406" s="148" t="str">
        <f>IF('TRI-3C'!$BG$13="","",'TRI-3C'!$BG$13)</f>
        <v>Reconocer cómo las personas utilizan el dinero en su entorno familiar para satisfacer sus necesidades y deseos</v>
      </c>
      <c r="B4406" s="149"/>
      <c r="C4406" s="149"/>
      <c r="D4406" s="150"/>
      <c r="E4406" s="150"/>
      <c r="F4406" s="126"/>
      <c r="G4406" s="122" t="str">
        <f>IF(A4406="","",VLOOKUP(J4351,'TRI-3C'!$B$18:$FH$61,58,FALSE))</f>
        <v/>
      </c>
      <c r="H4406" s="150"/>
      <c r="I4406" s="127" t="str">
        <f t="shared" si="166"/>
        <v/>
      </c>
      <c r="J4406" s="126"/>
    </row>
    <row r="4407" spans="1:10" ht="12.75" customHeight="1">
      <c r="A4407" s="147" t="str">
        <f>IF('TRI-3C'!$BH$13="","",'TRI-3C'!$BH$13)</f>
        <v>Reconocer las consecuencias de no cuidar sus pertenencias.</v>
      </c>
      <c r="B4407" s="139"/>
      <c r="C4407" s="139"/>
      <c r="F4407" s="128"/>
      <c r="G4407" s="124" t="str">
        <f>IF(A4407="","",VLOOKUP(J4351,'TRI-3C'!$B$18:$FH$61,59,FALSE))</f>
        <v/>
      </c>
      <c r="I4407" s="125" t="str">
        <f t="shared" si="166"/>
        <v/>
      </c>
      <c r="J4407" s="128"/>
    </row>
    <row r="4408" spans="1:10" ht="12.75" customHeight="1">
      <c r="A440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4408" s="149"/>
      <c r="C4408" s="149"/>
      <c r="D4408" s="150"/>
      <c r="E4408" s="150"/>
      <c r="F4408" s="126"/>
      <c r="G4408" s="122" t="str">
        <f>IF(A4408="","",VLOOKUP(J4351,'TRI-3C'!$B$18:$FH$61,60,FALSE))</f>
        <v/>
      </c>
      <c r="H4408" s="150"/>
      <c r="I4408" s="127" t="str">
        <f t="shared" si="166"/>
        <v/>
      </c>
      <c r="J4408" s="126"/>
    </row>
    <row r="4409" spans="1:10" ht="12.75" customHeight="1">
      <c r="A4409" s="164" t="str">
        <f>'BI-1T'!$A$10</f>
        <v>RELACIONES LOGICAS MATEMATICAS</v>
      </c>
      <c r="B4409" s="139"/>
      <c r="C4409" s="139"/>
      <c r="F4409" s="128"/>
      <c r="G4409" s="124" t="str">
        <f>IF(A4409="","",VLOOKUP(J4351,'TRI-3C'!$B$18:$FH$61,61,FALSE))</f>
        <v/>
      </c>
      <c r="I4409" s="125"/>
      <c r="J4409" s="128"/>
    </row>
    <row r="4410" spans="1:10" ht="12.75" customHeight="1">
      <c r="A4410" s="192" t="str">
        <f>IF('TRI-3C'!$BK$13="","",'TRI-3C'!$BK$13)</f>
        <v>Asociar las formas de los objetos del entorno con figuras geométricas bidimensionales</v>
      </c>
      <c r="B4410" s="154"/>
      <c r="C4410" s="154"/>
      <c r="D4410" s="154"/>
      <c r="E4410" s="154"/>
      <c r="F4410" s="155"/>
      <c r="G4410" s="122" t="str">
        <f>IF(A4410="","",VLOOKUP(J4351,'TRI-3C'!$B$18:$FH$61,62,FALSE))</f>
        <v/>
      </c>
      <c r="H4410" s="150"/>
      <c r="I4410" s="127" t="str">
        <f t="shared" ref="I4410:I4431" si="167">IF(G4410="","",G4410)</f>
        <v/>
      </c>
      <c r="J4410" s="126"/>
    </row>
    <row r="4411" spans="1:10" ht="12.75" customHeight="1">
      <c r="A4411" s="147" t="str">
        <f>IF('TRI-3C'!$BL$13="","",'TRI-3C'!$BL$13)</f>
        <v>Clasificar objetos con dos atributos (tamaño, color o forma).</v>
      </c>
      <c r="B4411" s="139"/>
      <c r="C4411" s="139"/>
      <c r="F4411" s="128"/>
      <c r="G4411" s="124" t="str">
        <f>IF(A4411="","",VLOOKUP(J4351,'TRI-3C'!$B$18:$FH$61,63,FALSE))</f>
        <v/>
      </c>
      <c r="I4411" s="125" t="str">
        <f t="shared" si="167"/>
        <v/>
      </c>
      <c r="J4411" s="128"/>
    </row>
    <row r="4412" spans="1:10" ht="12.75" customHeight="1">
      <c r="A4412" s="148" t="str">
        <f>IF('TRI-3C'!$BM$13="","",'TRI-3C'!$BM$13)</f>
        <v>Comparar y armar colecciones de más, igual y menos objetos.</v>
      </c>
      <c r="B4412" s="149"/>
      <c r="C4412" s="149"/>
      <c r="D4412" s="150"/>
      <c r="E4412" s="150"/>
      <c r="F4412" s="126"/>
      <c r="G4412" s="122" t="str">
        <f>IF(A4412="","",VLOOKUP(J4351,'TRI-3C'!$B$18:$FH$61,64,FALSE))</f>
        <v/>
      </c>
      <c r="H4412" s="150"/>
      <c r="I4412" s="127" t="str">
        <f t="shared" si="167"/>
        <v/>
      </c>
      <c r="J4412" s="126"/>
    </row>
    <row r="4413" spans="1:10" ht="12.75" customHeight="1">
      <c r="A4413" s="147" t="str">
        <f>IF('TRI-3C'!$BN$13="","",'TRI-3C'!$BN$13)</f>
        <v>Comparar y ordenar secuencialmente un conjunto pequeño de objetos de acuerdo con su tamaño.</v>
      </c>
      <c r="B4413" s="139"/>
      <c r="C4413" s="139"/>
      <c r="F4413" s="128"/>
      <c r="G4413" s="124" t="str">
        <f>IF(A4413="","",VLOOKUP(J4351,'TRI-3C'!$B$18:$FH$61,65,FALSE))</f>
        <v/>
      </c>
      <c r="I4413" s="125" t="str">
        <f t="shared" si="167"/>
        <v/>
      </c>
      <c r="J4413" s="128"/>
    </row>
    <row r="4414" spans="1:10" ht="12.75" customHeight="1">
      <c r="A4414" s="148" t="str">
        <f>IF('TRI-3C'!$BO$13="","",'TRI-3C'!$BO$13)</f>
        <v>Comprender la relación de número-cantidad hasta el 10.</v>
      </c>
      <c r="B4414" s="158"/>
      <c r="C4414" s="158"/>
      <c r="D4414" s="158"/>
      <c r="E4414" s="158"/>
      <c r="F4414" s="159"/>
      <c r="G4414" s="122" t="str">
        <f>IF(A4414="","",VLOOKUP(J4351,'TRI-3C'!$B$18:$FH$61,66,FALSE))</f>
        <v/>
      </c>
      <c r="H4414" s="150"/>
      <c r="I4414" s="127" t="str">
        <f t="shared" si="167"/>
        <v/>
      </c>
      <c r="J4414" s="126"/>
    </row>
    <row r="4415" spans="1:10" ht="12.75" customHeight="1">
      <c r="A4415" s="11" t="str">
        <f>IF('TRI-3C'!$BP$13="","",'TRI-3C'!$BP$13)</f>
        <v>Comprender la relación del numeral (representación simbólica del número) con la cantidad hasta el 5.</v>
      </c>
      <c r="B4415" s="156"/>
      <c r="C4415" s="156"/>
      <c r="D4415" s="156"/>
      <c r="E4415" s="156"/>
      <c r="F4415" s="157"/>
      <c r="G4415" s="124" t="str">
        <f>IF(A4415="","",VLOOKUP(J4351,'TRI-3C'!$B$18:$FH$61,67,FALSE))</f>
        <v/>
      </c>
      <c r="I4415" s="125" t="str">
        <f t="shared" si="167"/>
        <v/>
      </c>
      <c r="J4415" s="128"/>
    </row>
    <row r="4416" spans="1:10" ht="12.75" customHeight="1">
      <c r="A4416" s="148" t="str">
        <f>IF('TRI-3C'!$BQ$13="","",'TRI-3C'!$BQ$13)</f>
        <v>Contar oralmente del 1 al 15 con secuencia numérica.</v>
      </c>
      <c r="B4416" s="149"/>
      <c r="C4416" s="149"/>
      <c r="D4416" s="150"/>
      <c r="E4416" s="150"/>
      <c r="F4416" s="126"/>
      <c r="G4416" s="122" t="str">
        <f>IF(A4416="","",VLOOKUP(J4351,'TRI-3C'!$B$18:$FH$61,68,FALSE))</f>
        <v/>
      </c>
      <c r="H4416" s="150"/>
      <c r="I4416" s="127" t="str">
        <f t="shared" si="167"/>
        <v/>
      </c>
      <c r="J4416" s="126"/>
    </row>
    <row r="4417" spans="1:10" ht="12.75" customHeight="1">
      <c r="A4417" s="147" t="str">
        <f>IF('TRI-3C'!$BR$13="","",'TRI-3C'!$BR$13)</f>
        <v>Continuar y reproducir patrones simples con objetos concretos y representaciones gráficas.</v>
      </c>
      <c r="B4417" s="139"/>
      <c r="C4417" s="139"/>
      <c r="F4417" s="128"/>
      <c r="G4417" s="124" t="str">
        <f>IF(A4417="","",VLOOKUP(J4351,'TRI-3C'!$B$18:$FH$61,69,FALSE))</f>
        <v/>
      </c>
      <c r="I4417" s="125" t="str">
        <f t="shared" si="167"/>
        <v/>
      </c>
      <c r="J4417" s="128"/>
    </row>
    <row r="4418" spans="1:10" ht="12.75" customHeight="1">
      <c r="A4418" s="148" t="str">
        <f>IF('TRI-3C'!$BS$13="","",'TRI-3C'!$BS$13)</f>
        <v>Establecer la relación de correspondencia entre los elementos de colecciones de objetos.</v>
      </c>
      <c r="B4418" s="149"/>
      <c r="C4418" s="149"/>
      <c r="D4418" s="150"/>
      <c r="E4418" s="150"/>
      <c r="F4418" s="126"/>
      <c r="G4418" s="122" t="str">
        <f>IF(A4418="","",VLOOKUP(J4351,'TRI-3C'!$B$18:$FH$61,70,FALSE))</f>
        <v/>
      </c>
      <c r="H4418" s="150"/>
      <c r="I4418" s="127" t="str">
        <f t="shared" si="167"/>
        <v/>
      </c>
      <c r="J4418" s="126"/>
    </row>
    <row r="4419" spans="1:10" ht="12.75" customHeight="1">
      <c r="A4419" s="147" t="str">
        <f>IF('TRI-3C'!$BT$13="","",'TRI-3C'!$BT$13)</f>
        <v>Identificar características de mañana, tarde y noche</v>
      </c>
      <c r="B4419" s="139"/>
      <c r="C4419" s="139"/>
      <c r="F4419" s="128"/>
      <c r="G4419" s="124" t="str">
        <f>IF(A4419="","",VLOOKUP(J4351,'TRI-3C'!$B$18:$FH$61,71,FALSE))</f>
        <v/>
      </c>
      <c r="I4419" s="125" t="str">
        <f t="shared" si="167"/>
        <v/>
      </c>
      <c r="J4419" s="128"/>
    </row>
    <row r="4420" spans="1:10" ht="12.75" customHeight="1">
      <c r="A4420" s="192" t="str">
        <f>IF('TRI-3C'!$BU$13="","",'TRI-3C'!$BU$13)</f>
        <v>Identificar en los objetos las nociones de medida: largo/ corto, grueso/delgado.</v>
      </c>
      <c r="B4420" s="154"/>
      <c r="C4420" s="154"/>
      <c r="D4420" s="154"/>
      <c r="E4420" s="154"/>
      <c r="F4420" s="155"/>
      <c r="G4420" s="122" t="str">
        <f>IF(A4420="","",VLOOKUP(J4351,'TRI-3C'!$B$18:$FH$61,72,FALSE))</f>
        <v/>
      </c>
      <c r="H4420" s="150"/>
      <c r="I4420" s="127" t="str">
        <f t="shared" si="167"/>
        <v/>
      </c>
      <c r="J4420" s="126"/>
    </row>
    <row r="4421" spans="1:10" ht="12.75" customHeight="1">
      <c r="A4421" s="147" t="str">
        <f>IF('TRI-3C'!$BV$13="","",'TRI-3C'!$BV$13)</f>
        <v>Identificar figuras geométricas básicas: círculo, cuadrado y triángulo en objetos del entorno y en representaciones gráficas.</v>
      </c>
      <c r="B4421" s="139"/>
      <c r="C4421" s="139"/>
      <c r="F4421" s="128"/>
      <c r="G4421" s="124" t="str">
        <f>IF(A4421="","",VLOOKUP(J4351,'TRI-3C'!$B$18:$FH$61,73,FALSE))</f>
        <v/>
      </c>
      <c r="I4421" s="125" t="str">
        <f t="shared" si="167"/>
        <v/>
      </c>
      <c r="J4421" s="128"/>
    </row>
    <row r="4422" spans="1:10" ht="12.75" customHeight="1">
      <c r="A4422" s="148" t="str">
        <f>IF('TRI-3C'!$BW$13="","",'TRI-3C'!$BW$13)</f>
        <v>Identificar la diferencia entre lo que se desea y lo que se necesita</v>
      </c>
      <c r="B4422" s="149"/>
      <c r="C4422" s="149"/>
      <c r="D4422" s="150"/>
      <c r="E4422" s="150"/>
      <c r="F4422" s="126"/>
      <c r="G4422" s="122" t="str">
        <f>IF(A4422="","",VLOOKUP(J4351,'TRI-3C'!$B$18:$FH$61,74,FALSE))</f>
        <v/>
      </c>
      <c r="H4422" s="150"/>
      <c r="I4422" s="127" t="str">
        <f t="shared" si="167"/>
        <v/>
      </c>
      <c r="J4422" s="126"/>
    </row>
    <row r="4423" spans="1:10" ht="12.75" customHeight="1">
      <c r="A4423" s="147" t="str">
        <f>IF('TRI-3C'!$BX$13="","",'TRI-3C'!$BX$13)</f>
        <v>Identificar las nociones de tiempo en acciones que siceden antes, ahora y después</v>
      </c>
      <c r="B4423" s="139"/>
      <c r="C4423" s="139"/>
      <c r="F4423" s="128"/>
      <c r="G4423" s="124" t="str">
        <f>IF(A4423="","",VLOOKUP(J4351,'TRI-3C'!$B$18:$FH$61,75,FALSE))</f>
        <v/>
      </c>
      <c r="I4423" s="125" t="str">
        <f t="shared" si="167"/>
        <v/>
      </c>
      <c r="J4423" s="128"/>
    </row>
    <row r="4424" spans="1:10" ht="12.75" customHeight="1">
      <c r="A4424" s="148" t="str">
        <f>IF('TRI-3C'!$BY$13="","",'TRI-3C'!$BY$13)</f>
        <v>Identificar los números de emergencia a través de actividades lúdicas, y reconocer cuándo pedir ayuda en situaciones sencillas.</v>
      </c>
      <c r="B4424" s="158"/>
      <c r="C4424" s="158"/>
      <c r="D4424" s="158"/>
      <c r="E4424" s="158"/>
      <c r="F4424" s="159"/>
      <c r="G4424" s="122" t="str">
        <f>IF(A4424="","",VLOOKUP(J4351,'TRI-3C'!$B$18:$FH$61,76,FALSE))</f>
        <v/>
      </c>
      <c r="H4424" s="150"/>
      <c r="I4424" s="127" t="str">
        <f t="shared" si="167"/>
        <v/>
      </c>
      <c r="J4424" s="126"/>
    </row>
    <row r="4425" spans="1:10" ht="12.75" customHeight="1">
      <c r="A4425" s="11" t="str">
        <f>IF('TRI-3C'!$BZ$13="","",'TRI-3C'!$BZ$13)</f>
        <v>Identificar semejanzas y diferencias en objetos del entorno con criterios de forma, color y tamaño</v>
      </c>
      <c r="B4425" s="156"/>
      <c r="C4425" s="156"/>
      <c r="D4425" s="156"/>
      <c r="E4425" s="156"/>
      <c r="F4425" s="157"/>
      <c r="G4425" s="124" t="str">
        <f>IF(A4425="","",VLOOKUP(J4351,'TRI-3C'!$B$18:$FH$61,77,FALSE))</f>
        <v/>
      </c>
      <c r="I4425" s="125" t="str">
        <f t="shared" si="167"/>
        <v/>
      </c>
      <c r="J4425" s="128"/>
    </row>
    <row r="4426" spans="1:10" ht="12.75" customHeight="1">
      <c r="A4426" s="148" t="str">
        <f>IF('TRI-3C'!$CA$13="","",'TRI-3C'!$CA$13)</f>
        <v>Ordenar en secuencias lógica sucesos de hasta cinco eventos en representaciones gráficas de sus actividades de la rutina diaria y en escenas de cuentos</v>
      </c>
      <c r="B4426" s="149"/>
      <c r="C4426" s="149"/>
      <c r="D4426" s="150"/>
      <c r="E4426" s="150"/>
      <c r="F4426" s="126"/>
      <c r="G4426" s="122" t="str">
        <f>IF(A4426="","",VLOOKUP(J4351,'TRI-3C'!$B$18:$FH$61,78,FALSE))</f>
        <v/>
      </c>
      <c r="H4426" s="150"/>
      <c r="I4426" s="127" t="str">
        <f t="shared" si="167"/>
        <v/>
      </c>
      <c r="J4426" s="126"/>
    </row>
    <row r="4427" spans="1:10" ht="12.75" customHeight="1">
      <c r="A4427" s="147" t="str">
        <f>IF('TRI-3C'!$CB$13="","",'TRI-3C'!$CB$13)</f>
        <v>Reconocer billetes y monedas en situaciones de la vida real</v>
      </c>
      <c r="B4427" s="139"/>
      <c r="C4427" s="139"/>
      <c r="F4427" s="128"/>
      <c r="G4427" s="124" t="str">
        <f>IF(A4427="","",VLOOKUP(J4351,'TRI-3C'!$B$18:$FH$61,79,FALSE))</f>
        <v/>
      </c>
      <c r="I4427" s="125" t="str">
        <f t="shared" si="167"/>
        <v/>
      </c>
      <c r="J4427" s="128"/>
    </row>
    <row r="4428" spans="1:10" ht="12.75" customHeight="1">
      <c r="A442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4428" s="149"/>
      <c r="C4428" s="149"/>
      <c r="D4428" s="150"/>
      <c r="E4428" s="150"/>
      <c r="F4428" s="126"/>
      <c r="G4428" s="122" t="str">
        <f>IF(A4428="","",VLOOKUP(J4351,'TRI-3C'!$B$18:$FH$61,80,FALSE))</f>
        <v/>
      </c>
      <c r="H4428" s="150"/>
      <c r="I4428" s="127" t="str">
        <f t="shared" si="167"/>
        <v/>
      </c>
      <c r="J4428" s="126"/>
    </row>
    <row r="4429" spans="1:10" ht="12.75" customHeight="1">
      <c r="A4429" s="147" t="str">
        <f>IF('TRI-3C'!$CD$13="","",'TRI-3C'!$CD$13)</f>
        <v>Reconocer los colores secundarios en objetos e imágenes del entorno.</v>
      </c>
      <c r="B4429" s="139"/>
      <c r="C4429" s="139"/>
      <c r="F4429" s="128"/>
      <c r="G4429" s="124" t="str">
        <f>IF(A4429="","",VLOOKUP(J4351,'TRI-3C'!$B$18:$FH$61,81,FALSE))</f>
        <v/>
      </c>
      <c r="I4429" s="125" t="str">
        <f t="shared" si="167"/>
        <v/>
      </c>
      <c r="J4429" s="128"/>
    </row>
    <row r="4430" spans="1:10" ht="12.75" customHeight="1">
      <c r="A443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4430" s="154"/>
      <c r="C4430" s="154"/>
      <c r="D4430" s="154"/>
      <c r="E4430" s="154"/>
      <c r="F4430" s="155"/>
      <c r="G4430" s="122" t="str">
        <f>IF(A4430="","",VLOOKUP(J4351,'TRI-3C'!$B$18:$FH$61,82,FALSE))</f>
        <v/>
      </c>
      <c r="H4430" s="150"/>
      <c r="I4430" s="127" t="str">
        <f t="shared" si="167"/>
        <v/>
      </c>
      <c r="J4430" s="126"/>
    </row>
    <row r="4431" spans="1:10" ht="12.75" customHeight="1">
      <c r="A4431" s="147" t="str">
        <f>IF('TRI-3C'!$CF$13="","",'TRI-3C'!$CF$13)</f>
        <v>Relacionar las distintas formas de adquirir dinero con el trabajo y el esfuerzo.</v>
      </c>
      <c r="B4431" s="139"/>
      <c r="C4431" s="139"/>
      <c r="F4431" s="128"/>
      <c r="G4431" s="124" t="str">
        <f>IF(A4431="","",VLOOKUP(J4351,'TRI-3C'!$B$18:$FH$61,83,FALSE))</f>
        <v/>
      </c>
      <c r="I4431" s="125" t="str">
        <f t="shared" si="167"/>
        <v/>
      </c>
      <c r="J4431" s="128"/>
    </row>
    <row r="4432" spans="1:10" ht="12.75" customHeight="1">
      <c r="A4432" s="165" t="str">
        <f>'BI-1T'!$A$11</f>
        <v>COMPRENSIÓN Y EXPRESION DEL LENGUAJE</v>
      </c>
      <c r="B4432" s="149"/>
      <c r="C4432" s="149"/>
      <c r="D4432" s="150"/>
      <c r="E4432" s="150"/>
      <c r="F4432" s="126"/>
      <c r="G4432" s="122" t="str">
        <f>IF(A4432="","",VLOOKUP(J4351,'TRI-3C'!$B$18:$FH$61,84,FALSE))</f>
        <v/>
      </c>
      <c r="H4432" s="150"/>
      <c r="I4432" s="127"/>
      <c r="J4432" s="126"/>
    </row>
    <row r="4433" spans="1:10" ht="12.75" customHeight="1">
      <c r="A4433" s="147" t="str">
        <f>IF('TRI-3C'!$CH$13="","",'TRI-3C'!$CH$13)</f>
        <v>Asociar la imagen de la portada con el título de los cuentos conocidos.</v>
      </c>
      <c r="B4433" s="139"/>
      <c r="C4433" s="139"/>
      <c r="F4433" s="128"/>
      <c r="G4433" s="124" t="str">
        <f>IF(A4433="","",VLOOKUP(J4351,'TRI-3C'!$B$18:$FH$61,85,FALSE))</f>
        <v/>
      </c>
      <c r="I4433" s="125" t="str">
        <f t="shared" ref="I4433:I4453" si="168">IF(G4433="","",G4433)</f>
        <v/>
      </c>
      <c r="J4433" s="128"/>
    </row>
    <row r="4434" spans="1:10" ht="12.75" customHeight="1">
      <c r="A4434" s="148" t="str">
        <f>IF('TRI-3C'!$CI$13="","",'TRI-3C'!$CI$13)</f>
        <v>Colaborar en la creación de textos colectivos con la ayuda del docente.</v>
      </c>
      <c r="B4434" s="158"/>
      <c r="C4434" s="158"/>
      <c r="D4434" s="158"/>
      <c r="E4434" s="158"/>
      <c r="F4434" s="159"/>
      <c r="G4434" s="122" t="str">
        <f>IF(A4434="","",VLOOKUP(J4351,'TRI-3C'!$B$18:$FH$61,86,FALSE))</f>
        <v/>
      </c>
      <c r="H4434" s="150"/>
      <c r="I4434" s="127" t="str">
        <f t="shared" si="168"/>
        <v/>
      </c>
      <c r="J4434" s="126"/>
    </row>
    <row r="4435" spans="1:10" ht="12.75" customHeight="1">
      <c r="A4435" s="11" t="str">
        <f>IF('TRI-3C'!$CJ$13="","",'TRI-3C'!$CJ$13)</f>
        <v>Comprender el derecho propio y de las otras personas a decir que no como una respuesta válida y respetable.</v>
      </c>
      <c r="B4435" s="156"/>
      <c r="C4435" s="156"/>
      <c r="D4435" s="156"/>
      <c r="E4435" s="156"/>
      <c r="F4435" s="157"/>
      <c r="G4435" s="124" t="str">
        <f>IF(A4435="","",VLOOKUP(J4351,'TRI-3C'!$B$18:$FH$61,87,FALSE))</f>
        <v/>
      </c>
      <c r="I4435" s="125" t="str">
        <f t="shared" si="168"/>
        <v/>
      </c>
      <c r="J4435" s="128"/>
    </row>
    <row r="4436" spans="1:10" ht="12.75" customHeight="1">
      <c r="A4436" s="148" t="str">
        <f>IF('TRI-3C'!$CK$13="","",'TRI-3C'!$CK$13)</f>
        <v>Comunicarse a través de dibujos de objetos con detalles que lo vuelven identificables, como representación simbólica de sus ideas.</v>
      </c>
      <c r="B4436" s="149"/>
      <c r="C4436" s="149"/>
      <c r="D4436" s="150"/>
      <c r="E4436" s="150"/>
      <c r="F4436" s="126"/>
      <c r="G4436" s="122" t="str">
        <f>IF(A4436="","",VLOOKUP(J4351,'TRI-3C'!$B$18:$FH$61,88,FALSE))</f>
        <v/>
      </c>
      <c r="H4436" s="150"/>
      <c r="I4436" s="127" t="str">
        <f t="shared" si="168"/>
        <v/>
      </c>
      <c r="J4436" s="126"/>
    </row>
    <row r="4437" spans="1:10" ht="12.75" customHeight="1">
      <c r="A4437" s="147" t="str">
        <f>IF('TRI-3C'!$CL$13="","",'TRI-3C'!$CL$13)</f>
        <v>Comunicarse incorporando palabras nuevas a su vocabulario en función de los ambientes y experiencias en las que interactúa.</v>
      </c>
      <c r="B4437" s="139"/>
      <c r="C4437" s="139"/>
      <c r="F4437" s="128"/>
      <c r="G4437" s="124" t="str">
        <f>IF(A4437="","",VLOOKUP(J4351,'TRI-3C'!$B$18:$FH$61,89,FALSE))</f>
        <v/>
      </c>
      <c r="I4437" s="125" t="str">
        <f t="shared" si="168"/>
        <v/>
      </c>
      <c r="J4437" s="128"/>
    </row>
    <row r="4438" spans="1:10" ht="12.75" customHeight="1">
      <c r="A4438" s="148" t="str">
        <f>IF('TRI-3C'!$CM$13="","",'TRI-3C'!$CM$13)</f>
        <v>Contar un cuento en base a sus imágenes a partir de la portada y siguiendo la secuencia de las páginas.</v>
      </c>
      <c r="B4438" s="149"/>
      <c r="C4438" s="149"/>
      <c r="D4438" s="150"/>
      <c r="E4438" s="150"/>
      <c r="F4438" s="126"/>
      <c r="G4438" s="122" t="str">
        <f>IF(A4438="","",VLOOKUP(J4351,'TRI-3C'!$B$18:$FH$61,90,FALSE))</f>
        <v/>
      </c>
      <c r="H4438" s="150"/>
      <c r="I4438" s="127" t="str">
        <f t="shared" si="168"/>
        <v/>
      </c>
      <c r="J4438" s="126"/>
    </row>
    <row r="4439" spans="1:10" ht="12.75" customHeight="1">
      <c r="A4439" s="147" t="str">
        <f>IF('TRI-3C'!$CN$13="","",'TRI-3C'!$CN$13)</f>
        <v>Describir oralmente imágenes gráficas (pictogramas) y digitales, estructurando oraciones más elaboradas que describan a los objetos que observa.</v>
      </c>
      <c r="B4439" s="139"/>
      <c r="C4439" s="139"/>
      <c r="F4439" s="128"/>
      <c r="G4439" s="124" t="str">
        <f>IF(A4439="","",VLOOKUP(J4351,'TRI-3C'!$B$18:$FH$61,91,FALSE))</f>
        <v/>
      </c>
      <c r="I4439" s="125" t="str">
        <f t="shared" si="168"/>
        <v/>
      </c>
      <c r="J4439" s="128"/>
    </row>
    <row r="4440" spans="1:10" ht="12.75" customHeight="1">
      <c r="A4440" s="192" t="str">
        <f>IF('TRI-3C'!$CO$13="","",'TRI-3C'!$CO$13)</f>
        <v>Describir oralmente imágenes relacionadas con los derechos de las personas en situación de movilidad</v>
      </c>
      <c r="B4440" s="154"/>
      <c r="C4440" s="154"/>
      <c r="D4440" s="154"/>
      <c r="E4440" s="154"/>
      <c r="F4440" s="155"/>
      <c r="G4440" s="122" t="str">
        <f>IF(A4440="","",VLOOKUP(J4351,'TRI-3C'!$B$18:$FH$61,92,FALSE))</f>
        <v/>
      </c>
      <c r="H4440" s="150"/>
      <c r="I4440" s="127" t="str">
        <f t="shared" si="168"/>
        <v/>
      </c>
      <c r="J4440" s="126"/>
    </row>
    <row r="4441" spans="1:10" ht="12.75" customHeight="1">
      <c r="A4441" s="147" t="str">
        <f>IF('TRI-3C'!$CP$13="","",'TRI-3C'!$CP$13)</f>
        <v>Expresarse oralmente pronunciando correctamente la mayoría de las palabras puede presentarse dificultades en la pronunciación de s, y la r.</v>
      </c>
      <c r="B4441" s="139"/>
      <c r="C4441" s="139"/>
      <c r="F4441" s="128"/>
      <c r="G4441" s="124" t="str">
        <f>IF(A4441="","",VLOOKUP(J4351,'TRI-3C'!$B$18:$FH$61,93,FALSE))</f>
        <v/>
      </c>
      <c r="I4441" s="125" t="str">
        <f t="shared" si="168"/>
        <v/>
      </c>
      <c r="J4441" s="128"/>
    </row>
    <row r="4442" spans="1:10" ht="12.75" customHeight="1">
      <c r="A4442" s="148" t="str">
        <f>IF('TRI-3C'!$CQ$13="","",'TRI-3C'!$CQ$13)</f>
        <v>Expresarse utilizando oraciones cortas y completas manteniendo el orden de las palabras.</v>
      </c>
      <c r="B4442" s="149"/>
      <c r="C4442" s="149"/>
      <c r="D4442" s="150"/>
      <c r="E4442" s="150"/>
      <c r="F4442" s="126"/>
      <c r="G4442" s="122" t="str">
        <f>IF(A4442="","",VLOOKUP(J4351,'TRI-3C'!$B$18:$FH$61,94,FALSE))</f>
        <v/>
      </c>
      <c r="H4442" s="150"/>
      <c r="I4442" s="127" t="str">
        <f t="shared" si="168"/>
        <v/>
      </c>
      <c r="J4442" s="126"/>
    </row>
    <row r="4443" spans="1:10" ht="12.75" customHeight="1">
      <c r="A4443" s="147" t="str">
        <f>IF('TRI-3C'!$CR$13="","",'TRI-3C'!$CR$13)</f>
        <v>Identificar “auditivamente” el fonema (sonido) inicial de las palabras más utilizadas.</v>
      </c>
      <c r="B4443" s="139"/>
      <c r="C4443" s="139"/>
      <c r="F4443" s="128"/>
      <c r="G4443" s="124" t="str">
        <f>IF(A4443="","",VLOOKUP(J4351,'TRI-3C'!$B$18:$FH$61,95,FALSE))</f>
        <v/>
      </c>
      <c r="I4443" s="125" t="str">
        <f t="shared" si="168"/>
        <v/>
      </c>
      <c r="J4443" s="128"/>
    </row>
    <row r="4444" spans="1:10" ht="12.75" customHeight="1">
      <c r="A4444" s="148" t="str">
        <f>IF('TRI-3C'!$CS$13="","",'TRI-3C'!$CS$13)</f>
        <v>Identificar una persona adulta de confianza para solicitar apoyo al enfrentar desafíos emocionales en situaciones cotidianas del entorno escolar</v>
      </c>
      <c r="B4444" s="158"/>
      <c r="C4444" s="158"/>
      <c r="D4444" s="158"/>
      <c r="E4444" s="158"/>
      <c r="F4444" s="159"/>
      <c r="G4444" s="122" t="str">
        <f>IF(A4444="","",VLOOKUP(J4351,'TRI-3C'!$B$18:$FH$61,96,FALSE))</f>
        <v/>
      </c>
      <c r="H4444" s="150"/>
      <c r="I4444" s="127" t="str">
        <f t="shared" si="168"/>
        <v/>
      </c>
      <c r="J4444" s="126"/>
    </row>
    <row r="4445" spans="1:10" ht="12.75" customHeight="1">
      <c r="A4445" s="11" t="str">
        <f>IF('TRI-3C'!$CT$13="","",'TRI-3C'!$CT$13)</f>
        <v>Participar en conversaciones más complejas y largas manteniéndose dentro del tema.</v>
      </c>
      <c r="B4445" s="156"/>
      <c r="C4445" s="156"/>
      <c r="D4445" s="156"/>
      <c r="E4445" s="156"/>
      <c r="F4445" s="157"/>
      <c r="G4445" s="124" t="str">
        <f>IF(A4445="","",VLOOKUP(J4351,'TRI-3C'!$B$18:$FH$61,97,FALSE))</f>
        <v/>
      </c>
      <c r="I4445" s="125" t="str">
        <f t="shared" si="168"/>
        <v/>
      </c>
      <c r="J4445" s="128"/>
    </row>
    <row r="4446" spans="1:10" ht="12.75" customHeight="1">
      <c r="A4446" s="148" t="str">
        <f>IF('TRI-3C'!$CU$13="","",'TRI-3C'!$CU$13)</f>
        <v>Producir palabras que riman espontáneamente tomado en cuenta los sonidos finales de las mismas.</v>
      </c>
      <c r="B4446" s="149"/>
      <c r="C4446" s="149"/>
      <c r="D4446" s="150"/>
      <c r="E4446" s="150"/>
      <c r="F4446" s="126"/>
      <c r="G4446" s="122" t="str">
        <f>IF(A4446="","",VLOOKUP(J4351,'TRI-3C'!$B$18:$FH$61,98,FALSE))</f>
        <v/>
      </c>
      <c r="H4446" s="150"/>
      <c r="I4446" s="127" t="str">
        <f t="shared" si="168"/>
        <v/>
      </c>
      <c r="J4446" s="126"/>
    </row>
    <row r="4447" spans="1:10" ht="12.75" customHeight="1">
      <c r="A4447" s="147" t="str">
        <f>IF('TRI-3C'!$CV$13="","",'TRI-3C'!$CV$13)</f>
        <v>Realizar modificaciones del contenido de un cuento relatado por el adulto, cambiando partes del él como: acciones y final.</v>
      </c>
      <c r="B4447" s="139"/>
      <c r="C4447" s="139"/>
      <c r="F4447" s="128"/>
      <c r="G4447" s="124" t="str">
        <f>IF(A4447="","",VLOOKUP(J4351,'TRI-3C'!$B$18:$FH$61,99,FALSE))</f>
        <v/>
      </c>
      <c r="I4447" s="125" t="str">
        <f t="shared" si="168"/>
        <v/>
      </c>
      <c r="J4447" s="128"/>
    </row>
    <row r="4448" spans="1:10" ht="12.75" customHeight="1">
      <c r="A444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448" s="149"/>
      <c r="C4448" s="149"/>
      <c r="D4448" s="150"/>
      <c r="E4448" s="150"/>
      <c r="F4448" s="126"/>
      <c r="G4448" s="122" t="str">
        <f>IF(A4448="","",VLOOKUP(J4351,'TRI-3C'!$B$18:$FH$61,100,FALSE))</f>
        <v/>
      </c>
      <c r="H4448" s="150"/>
      <c r="I4448" s="127" t="str">
        <f t="shared" si="168"/>
        <v/>
      </c>
      <c r="J4448" s="126"/>
    </row>
    <row r="4449" spans="1:10" ht="12.75" customHeight="1">
      <c r="A4449" s="147" t="str">
        <f>IF('TRI-3C'!$CX$13="","",'TRI-3C'!$CX$13)</f>
        <v>Reconocer etiquetas y rótulos de su entorno inmediato y los “lee”.</v>
      </c>
      <c r="B4449" s="139"/>
      <c r="C4449" s="139"/>
      <c r="F4449" s="128"/>
      <c r="G4449" s="124" t="str">
        <f>IF(A4449="","",VLOOKUP(J4351,'TRI-3C'!$B$18:$FH$61,101,FALSE))</f>
        <v/>
      </c>
      <c r="I4449" s="125" t="str">
        <f t="shared" si="168"/>
        <v/>
      </c>
      <c r="J4449" s="128"/>
    </row>
    <row r="4450" spans="1:10" ht="12.75" customHeight="1">
      <c r="A4450" s="192" t="str">
        <f>IF('TRI-3C'!$CY$13="","",'TRI-3C'!$CY$13)</f>
        <v>Relatar cuentos, narrados por el adulto, manteniendo la secuencia, sin la ayuda del paratexto.</v>
      </c>
      <c r="B4450" s="154"/>
      <c r="C4450" s="154"/>
      <c r="D4450" s="154"/>
      <c r="E4450" s="154"/>
      <c r="F4450" s="155"/>
      <c r="G4450" s="122" t="str">
        <f>IF(A4450="","",VLOOKUP(J4351,'TRI-3C'!$B$18:$FH$61,102,FALSE))</f>
        <v/>
      </c>
      <c r="H4450" s="150"/>
      <c r="I4450" s="127" t="str">
        <f t="shared" si="168"/>
        <v/>
      </c>
      <c r="J4450" s="126"/>
    </row>
    <row r="4451" spans="1:10" ht="12.75" customHeight="1">
      <c r="A4451" s="147" t="str">
        <f>IF('TRI-3C'!$CZ$13="","",'TRI-3C'!$CZ$13)</f>
        <v>Reproducir trabalenguas sencillos, adivinanzas, canciones y poemas cortos, mejorando su pronunciación y potenciando su capacidad imaginativa.</v>
      </c>
      <c r="B4451" s="139"/>
      <c r="C4451" s="139"/>
      <c r="F4451" s="128"/>
      <c r="G4451" s="124" t="str">
        <f>IF(A4451="","",VLOOKUP(J4351,'TRI-3C'!$B$18:$FH$61,103,FALSE))</f>
        <v/>
      </c>
      <c r="I4451" s="125" t="str">
        <f t="shared" si="168"/>
        <v/>
      </c>
      <c r="J4451" s="128"/>
    </row>
    <row r="4452" spans="1:10" ht="12.75" customHeight="1">
      <c r="A4452" s="148" t="str">
        <f>IF('TRI-3C'!$DA$13="","",'TRI-3C'!$DA$13)</f>
        <v>Responder preguntas sobre un texto narrado por el adulto, relacionadas a los personajes y acciones principales.</v>
      </c>
      <c r="B4452" s="149"/>
      <c r="C4452" s="149"/>
      <c r="D4452" s="150"/>
      <c r="E4452" s="150"/>
      <c r="F4452" s="126"/>
      <c r="G4452" s="122" t="str">
        <f>IF(A4452="","",VLOOKUP(J4351,'TRI-3C'!$B$18:$FH$61,104,FALSE))</f>
        <v/>
      </c>
      <c r="H4452" s="150"/>
      <c r="I4452" s="127" t="str">
        <f t="shared" si="168"/>
        <v/>
      </c>
      <c r="J4452" s="126"/>
    </row>
    <row r="4453" spans="1:10" ht="12.75" customHeight="1">
      <c r="A4453" s="147" t="str">
        <f>IF('TRI-3C'!$DB$13="","",'TRI-3C'!$DB$13)</f>
        <v>Seguir instrucciones sencillas que involucren la ejecución de tres o más actividades</v>
      </c>
      <c r="B4453" s="139"/>
      <c r="C4453" s="139"/>
      <c r="F4453" s="128"/>
      <c r="G4453" s="124" t="str">
        <f>IF(A4453="","",VLOOKUP(J4351,'TRI-3C'!$B$18:$FH$61,105,FALSE))</f>
        <v/>
      </c>
      <c r="I4453" s="125" t="str">
        <f t="shared" si="168"/>
        <v/>
      </c>
      <c r="J4453" s="128"/>
    </row>
    <row r="4454" spans="1:10" ht="12.75" customHeight="1">
      <c r="A4454" s="165" t="str">
        <f>'BI-1T'!$A$12</f>
        <v>EXPRESIÓN ARTISTICA</v>
      </c>
      <c r="B4454" s="158"/>
      <c r="C4454" s="158"/>
      <c r="D4454" s="158"/>
      <c r="E4454" s="158"/>
      <c r="F4454" s="159"/>
      <c r="G4454" s="122" t="str">
        <f>IF(A4454="","",VLOOKUP(J4351,'TRI-3C'!$B$18:$FH$61,106,FALSE))</f>
        <v/>
      </c>
      <c r="H4454" s="150"/>
      <c r="I4454" s="127"/>
      <c r="J4454" s="126"/>
    </row>
    <row r="4455" spans="1:10" ht="12.75" customHeight="1">
      <c r="A4455" s="11" t="str">
        <f>IF('TRI-3C'!$DD$13="","",'TRI-3C'!$DD$13)</f>
        <v>Cantar canciones siguiendo el ritmo y coordinando con las expresiones de su cuerpo.</v>
      </c>
      <c r="B4455" s="156"/>
      <c r="C4455" s="156"/>
      <c r="D4455" s="156"/>
      <c r="E4455" s="156"/>
      <c r="F4455" s="157"/>
      <c r="G4455" s="124" t="str">
        <f>IF(A4455="","",VLOOKUP(J4351,'TRI-3C'!$B$18:$FH$61,107,FALSE))</f>
        <v/>
      </c>
      <c r="I4455" s="125" t="str">
        <f t="shared" ref="I4455:I4465" si="169">IF(G4455="","",G4455)</f>
        <v/>
      </c>
      <c r="J4455" s="128"/>
    </row>
    <row r="4456" spans="1:10" ht="12.75" customHeight="1">
      <c r="A4456" s="148" t="str">
        <f>IF('TRI-3C'!$DE$13="","",'TRI-3C'!$DE$13)</f>
        <v>Comunicar de manera escrita sus ideas intentando imitar letras o formas parecidas a letras.</v>
      </c>
      <c r="B4456" s="149"/>
      <c r="C4456" s="149"/>
      <c r="D4456" s="150"/>
      <c r="E4456" s="150"/>
      <c r="F4456" s="126"/>
      <c r="G4456" s="122" t="str">
        <f>IF(A4456="","",VLOOKUP(J4351,'TRI-3C'!$B$18:$FH$61,108,FALSE))</f>
        <v/>
      </c>
      <c r="H4456" s="150"/>
      <c r="I4456" s="127" t="str">
        <f t="shared" si="169"/>
        <v/>
      </c>
      <c r="J4456" s="126"/>
    </row>
    <row r="4457" spans="1:10" ht="12.75" customHeight="1">
      <c r="A4457" s="147" t="str">
        <f>IF('TRI-3C'!$DF$13="","",'TRI-3C'!$DF$13)</f>
        <v>Ejecutar patrones de más de dos ritmos con partes del cuerpo y elementos o instrumentos sonoros.</v>
      </c>
      <c r="B4457" s="139"/>
      <c r="C4457" s="139"/>
      <c r="F4457" s="128"/>
      <c r="G4457" s="124" t="str">
        <f>IF(A4457="","",VLOOKUP(J4351,'TRI-3C'!$B$18:$FH$61,109,FALSE))</f>
        <v/>
      </c>
      <c r="I4457" s="125" t="str">
        <f t="shared" si="169"/>
        <v/>
      </c>
      <c r="J4457" s="128"/>
    </row>
    <row r="4458" spans="1:10" ht="12.75" customHeight="1">
      <c r="A445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4458" s="149"/>
      <c r="C4458" s="149"/>
      <c r="D4458" s="150"/>
      <c r="E4458" s="150"/>
      <c r="F4458" s="126"/>
      <c r="G4458" s="122" t="str">
        <f>IF(A4458="","",VLOOKUP(J4351,'TRI-3C'!$B$18:$FH$61,110,FALSE))</f>
        <v/>
      </c>
      <c r="H4458" s="150"/>
      <c r="I4458" s="127" t="str">
        <f t="shared" si="169"/>
        <v/>
      </c>
      <c r="J4458" s="126"/>
    </row>
    <row r="4459" spans="1:10" ht="12.75" customHeight="1">
      <c r="A4459" s="147" t="str">
        <f>IF('TRI-3C'!$DH$13="","",'TRI-3C'!$DH$13)</f>
        <v>Expresar su opinión al observar una obra artística relacionada a la plástica o a la escultura.</v>
      </c>
      <c r="B4459" s="139"/>
      <c r="C4459" s="139"/>
      <c r="F4459" s="128"/>
      <c r="G4459" s="124" t="str">
        <f>IF(A4459="","",VLOOKUP(J4351,'TRI-3C'!$B$18:$FH$61,111,FALSE))</f>
        <v/>
      </c>
      <c r="I4459" s="125" t="str">
        <f t="shared" si="169"/>
        <v/>
      </c>
      <c r="J4459" s="128"/>
    </row>
    <row r="4460" spans="1:10" ht="12.75" customHeight="1">
      <c r="A4460" s="192" t="str">
        <f>IF('TRI-3C'!$DI$13="","",'TRI-3C'!$DI$13)</f>
        <v>Expresar sus vivencias y experiencias a través del dibujo libre.</v>
      </c>
      <c r="B4460" s="154"/>
      <c r="C4460" s="154"/>
      <c r="D4460" s="154"/>
      <c r="E4460" s="154"/>
      <c r="F4460" s="155"/>
      <c r="G4460" s="122" t="str">
        <f>IF(A4460="","",VLOOKUP(J4351,'TRI-3C'!$B$18:$FH$61,112,FALSE))</f>
        <v/>
      </c>
      <c r="H4460" s="150"/>
      <c r="I4460" s="127" t="str">
        <f t="shared" si="169"/>
        <v/>
      </c>
      <c r="J4460" s="126"/>
    </row>
    <row r="4461" spans="1:10" ht="12.75" customHeight="1">
      <c r="A4461" s="147" t="str">
        <f>IF('TRI-3C'!$DJ$13="","",'TRI-3C'!$DJ$13)</f>
        <v>Mantener el ritmo y las secuencias de pasos sencillos durante la ejecución de coreografías.</v>
      </c>
      <c r="B4461" s="139"/>
      <c r="C4461" s="139"/>
      <c r="F4461" s="128"/>
      <c r="G4461" s="124" t="str">
        <f>IF(A4461="","",VLOOKUP(J4351,'TRI-3C'!$B$18:$FH$61,113,FALSE))</f>
        <v/>
      </c>
      <c r="I4461" s="125" t="str">
        <f t="shared" si="169"/>
        <v/>
      </c>
      <c r="J4461" s="128"/>
    </row>
    <row r="4462" spans="1:10" ht="12.75" customHeight="1">
      <c r="A446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462" s="149"/>
      <c r="C4462" s="149"/>
      <c r="D4462" s="150"/>
      <c r="E4462" s="150"/>
      <c r="F4462" s="126"/>
      <c r="G4462" s="122" t="str">
        <f>IF(A4462="","",VLOOKUP(J4351,'TRI-3C'!$B$18:$FH$61,114,FALSE))</f>
        <v/>
      </c>
      <c r="H4462" s="150"/>
      <c r="I4462" s="127" t="str">
        <f t="shared" si="169"/>
        <v/>
      </c>
      <c r="J4462" s="126"/>
    </row>
    <row r="4463" spans="1:10" ht="12.75" customHeight="1">
      <c r="A4463" s="147" t="str">
        <f>IF('TRI-3C'!$DL$13="","",'TRI-3C'!$DL$13)</f>
        <v>Participar en dramatizaciones, asumiendo roles de diferentes personas del entorno y de personajes de cuentos e historietas.</v>
      </c>
      <c r="B4463" s="139"/>
      <c r="C4463" s="139"/>
      <c r="F4463" s="128"/>
      <c r="G4463" s="124" t="str">
        <f>IF(A4463="","",VLOOKUP(J4351,'TRI-3C'!$B$18:$FH$61,115,FALSE))</f>
        <v/>
      </c>
      <c r="I4463" s="125" t="str">
        <f t="shared" si="169"/>
        <v/>
      </c>
      <c r="J4463" s="128"/>
    </row>
    <row r="4464" spans="1:10" ht="12.75" customHeight="1">
      <c r="A4464" s="148" t="str">
        <f>IF('TRI-3C'!$DM$13="","",'TRI-3C'!$DM$13)</f>
        <v>Participar en rondas populares, bailes y juegos tradicionales, asumiendo los roles y respetando las reglas.</v>
      </c>
      <c r="B4464" s="158"/>
      <c r="C4464" s="158"/>
      <c r="D4464" s="158"/>
      <c r="E4464" s="158"/>
      <c r="F4464" s="159"/>
      <c r="G4464" s="122" t="str">
        <f>IF(A4464="","",VLOOKUP(J4351,'TRI-3C'!$B$18:$FH$61,116,FALSE))</f>
        <v/>
      </c>
      <c r="H4464" s="150"/>
      <c r="I4464" s="127" t="str">
        <f t="shared" si="169"/>
        <v/>
      </c>
      <c r="J4464" s="126"/>
    </row>
    <row r="4465" spans="1:10" ht="12.75" customHeight="1">
      <c r="A4465" s="11" t="str">
        <f>IF('TRI-3C'!$DN$13="","",'TRI-3C'!$DN$13)</f>
        <v>Realizar actividades creativas utilizando las técnicas grafo plásticas con variedad de materiales.</v>
      </c>
      <c r="B4465" s="156"/>
      <c r="C4465" s="156"/>
      <c r="D4465" s="156"/>
      <c r="E4465" s="156"/>
      <c r="F4465" s="157"/>
      <c r="G4465" s="124" t="str">
        <f>IF(A4465="","",VLOOKUP(J4351,'TRI-3C'!$B$18:$FH$61,117,FALSE))</f>
        <v/>
      </c>
      <c r="I4465" s="125" t="str">
        <f t="shared" si="169"/>
        <v/>
      </c>
      <c r="J4465" s="128"/>
    </row>
    <row r="4466" spans="1:10" ht="12.75" customHeight="1">
      <c r="A4466" s="165" t="str">
        <f>'BI-1T'!$A$13</f>
        <v>EXPRESION CORPORAL Y MOTRICIDAD</v>
      </c>
      <c r="B4466" s="149"/>
      <c r="C4466" s="149"/>
      <c r="D4466" s="150"/>
      <c r="E4466" s="150"/>
      <c r="F4466" s="126"/>
      <c r="G4466" s="122" t="str">
        <f>IF(A4466="","",VLOOKUP(J4351,'TRI-3C'!$B$18:$FH$61,118,FALSE))</f>
        <v/>
      </c>
      <c r="H4466" s="150"/>
      <c r="I4466" s="127"/>
      <c r="J4466" s="126"/>
    </row>
    <row r="4467" spans="1:10" ht="12.75" customHeight="1">
      <c r="A4467" s="147" t="str">
        <f>IF('TRI-3C'!$DP$13="","",'TRI-3C'!$DP$13)</f>
        <v>Caminar y correr con soltura y seguridad manteniendo el equilibrio a diferentes distancias, orientaciones y ritmos en espacios parciales.</v>
      </c>
      <c r="B4467" s="139"/>
      <c r="C4467" s="139"/>
      <c r="F4467" s="128"/>
      <c r="G4467" s="124" t="str">
        <f>IF(A4467="","",VLOOKUP(J4351,'TRI-3C'!$B$18:$FH$61,119,FALSE))</f>
        <v/>
      </c>
      <c r="I4467" s="125" t="str">
        <f t="shared" ref="I4467:I4494" si="170">IF(G4467="","",G4467)</f>
        <v/>
      </c>
      <c r="J4467" s="128"/>
    </row>
    <row r="4468" spans="1:10" ht="12.75" customHeight="1">
      <c r="A446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4468" s="149"/>
      <c r="C4468" s="149"/>
      <c r="D4468" s="150"/>
      <c r="E4468" s="150"/>
      <c r="F4468" s="126"/>
      <c r="G4468" s="122" t="str">
        <f>IF(A4468="","",VLOOKUP(J4351,'TRI-3C'!$B$18:$FH$61,120,FALSE))</f>
        <v/>
      </c>
      <c r="H4468" s="150"/>
      <c r="I4468" s="127" t="str">
        <f t="shared" si="170"/>
        <v/>
      </c>
      <c r="J4468" s="126"/>
    </row>
    <row r="4469" spans="1:10" ht="12.75" customHeight="1">
      <c r="A4469" s="147" t="str">
        <f>IF('TRI-3C'!$DR$13="","",'TRI-3C'!$DR$13)</f>
        <v>Discriminar sonidos onomatopéyicos y diferencia los sonidos naturales de los artificiales</v>
      </c>
      <c r="B4469" s="139"/>
      <c r="C4469" s="139"/>
      <c r="F4469" s="128"/>
      <c r="G4469" s="124" t="str">
        <f>IF(A4469="","",VLOOKUP(J4351,'TRI-3C'!$B$18:$FH$61,121,FALSE))</f>
        <v/>
      </c>
      <c r="I4469" s="125" t="str">
        <f t="shared" si="170"/>
        <v/>
      </c>
      <c r="J4469" s="128"/>
    </row>
    <row r="4470" spans="1:10" ht="12.75" customHeight="1">
      <c r="A4470" s="192" t="str">
        <f>IF('TRI-3C'!$DS$13="","",'TRI-3C'!$DS$13)</f>
        <v>Ejecutar actividades coordinadamente y con un control adecuado de fuerza y tonicidad muscular como: lanzar, atrapar y patear objetos y pelotas.</v>
      </c>
      <c r="B4470" s="154"/>
      <c r="C4470" s="154"/>
      <c r="D4470" s="154"/>
      <c r="E4470" s="154"/>
      <c r="F4470" s="155"/>
      <c r="G4470" s="122" t="str">
        <f>IF(A4470="","",VLOOKUP(J4351,'TRI-3C'!$B$18:$FH$61,122,FALSE))</f>
        <v/>
      </c>
      <c r="H4470" s="150"/>
      <c r="I4470" s="127" t="str">
        <f t="shared" si="170"/>
        <v/>
      </c>
      <c r="J4470" s="126"/>
    </row>
    <row r="4471" spans="1:10" ht="12.75" customHeight="1">
      <c r="A4471" s="147" t="str">
        <f>IF('TRI-3C'!$DT$13="","",'TRI-3C'!$DT$13)</f>
        <v>Emplear su lado dominante en la realización de la mayoría de las actividades que utilice la mano, ojo y pie.</v>
      </c>
      <c r="B4471" s="139"/>
      <c r="C4471" s="139"/>
      <c r="F4471" s="128"/>
      <c r="G4471" s="124" t="str">
        <f>IF(A4471="","",VLOOKUP(J4351,'TRI-3C'!$B$18:$FH$61,123,FALSE))</f>
        <v/>
      </c>
      <c r="I4471" s="125" t="str">
        <f t="shared" si="170"/>
        <v/>
      </c>
      <c r="J4471" s="128"/>
    </row>
    <row r="4472" spans="1:10" ht="12.75" customHeight="1">
      <c r="A4472" s="148" t="str">
        <f>IF('TRI-3C'!$DU$13="","",'TRI-3C'!$DU$13)</f>
        <v>Galopar y salticar coordinadamente con obstáculos ejecutando circuitos.</v>
      </c>
      <c r="B4472" s="149"/>
      <c r="C4472" s="149"/>
      <c r="D4472" s="150"/>
      <c r="E4472" s="150"/>
      <c r="F4472" s="126"/>
      <c r="G4472" s="122" t="str">
        <f>IF(A4472="","",VLOOKUP(J4351,'TRI-3C'!$B$18:$FH$61,124,FALSE))</f>
        <v/>
      </c>
      <c r="H4472" s="150"/>
      <c r="I4472" s="127" t="str">
        <f t="shared" si="170"/>
        <v/>
      </c>
      <c r="J4472" s="126"/>
    </row>
    <row r="4473" spans="1:10" ht="12.75" customHeight="1">
      <c r="A447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4473" s="139"/>
      <c r="C4473" s="139"/>
      <c r="F4473" s="128"/>
      <c r="G4473" s="124" t="str">
        <f>IF(A4473="","",VLOOKUP(J4351,'TRI-3C'!$B$18:$FH$61,125,FALSE))</f>
        <v/>
      </c>
      <c r="I4473" s="125" t="str">
        <f t="shared" si="170"/>
        <v/>
      </c>
      <c r="J4473" s="128"/>
    </row>
    <row r="4474" spans="1:10" ht="12.75" customHeight="1">
      <c r="A4474" s="148" t="str">
        <f>IF('TRI-3C'!$DW$13="","",'TRI-3C'!$DW$13)</f>
        <v>Mantener el equilibro al caminar sobre líneas rectas, curvas y quebradas con altura (aprox. 20 cm) logrando un adecuado control postural.</v>
      </c>
      <c r="B4474" s="158"/>
      <c r="C4474" s="158"/>
      <c r="D4474" s="158"/>
      <c r="E4474" s="158"/>
      <c r="F4474" s="159"/>
      <c r="G4474" s="122" t="str">
        <f>IF(A4474="","",VLOOKUP(J4351,'TRI-3C'!$B$18:$FH$61,126,FALSE))</f>
        <v/>
      </c>
      <c r="H4474" s="150"/>
      <c r="I4474" s="127" t="str">
        <f t="shared" si="170"/>
        <v/>
      </c>
      <c r="J4474" s="126"/>
    </row>
    <row r="4475" spans="1:10" ht="12.75" customHeight="1">
      <c r="A4475" s="11" t="str">
        <f>IF('TRI-3C'!$DX$13="","",'TRI-3C'!$DX$13)</f>
        <v>Mantener un adecuado control postural en diferentes posiciones del cuerpo y en desplazamientos.</v>
      </c>
      <c r="B4475" s="156"/>
      <c r="C4475" s="156"/>
      <c r="D4475" s="156"/>
      <c r="E4475" s="156"/>
      <c r="F4475" s="157"/>
      <c r="G4475" s="124" t="str">
        <f>IF(A4475="","",VLOOKUP(J4351,'TRI-3C'!$B$18:$FH$61,127,FALSE))</f>
        <v/>
      </c>
      <c r="I4475" s="125" t="str">
        <f t="shared" si="170"/>
        <v/>
      </c>
      <c r="J4475" s="128"/>
    </row>
    <row r="4476" spans="1:10" ht="12.75" customHeight="1">
      <c r="A4476" s="148" t="str">
        <f>IF('TRI-3C'!$DY$13="","",'TRI-3C'!$DY$13)</f>
        <v>Orientarse en el espacio realizando desplazamientos en función de consignas dadas con las nociones: entre, adelante-atrás, junto a, cerca-lejos</v>
      </c>
      <c r="B4476" s="149"/>
      <c r="C4476" s="149"/>
      <c r="D4476" s="150"/>
      <c r="E4476" s="150"/>
      <c r="F4476" s="126"/>
      <c r="G4476" s="122" t="str">
        <f>IF(A4476="","",VLOOKUP(J4351,'TRI-3C'!$B$18:$FH$61,128,FALSE))</f>
        <v/>
      </c>
      <c r="H4476" s="150"/>
      <c r="I4476" s="127" t="str">
        <f t="shared" si="170"/>
        <v/>
      </c>
      <c r="J4476" s="126"/>
    </row>
    <row r="4477" spans="1:10" ht="12.75" customHeight="1">
      <c r="A4477" s="147" t="str">
        <f>IF('TRI-3C'!$DZ$13="","",'TRI-3C'!$DZ$13)</f>
        <v>Realiza varios movimientos y desplazamientos combinados a diferentes velocidades (rápido, lento), duración (largos y corto).</v>
      </c>
      <c r="B4477" s="139"/>
      <c r="C4477" s="139"/>
      <c r="F4477" s="128"/>
      <c r="G4477" s="124" t="str">
        <f>IF(A4477="","",VLOOKUP(J4351,'TRI-3C'!$B$18:$FH$61,129,FALSE))</f>
        <v/>
      </c>
      <c r="I4477" s="125" t="str">
        <f t="shared" si="170"/>
        <v/>
      </c>
      <c r="J4477" s="128"/>
    </row>
    <row r="4478" spans="1:10" ht="12.75" customHeight="1">
      <c r="A4478" s="148" t="str">
        <f>IF('TRI-3C'!$EA$13="","",'TRI-3C'!$EA$13)</f>
        <v>Realizar actividades de coordinación visomotriz con niveles de dificultad creciente en el tamaño y tipo de materiales.</v>
      </c>
      <c r="B4478" s="149"/>
      <c r="C4478" s="149"/>
      <c r="D4478" s="150"/>
      <c r="E4478" s="150"/>
      <c r="F4478" s="126"/>
      <c r="G4478" s="122" t="str">
        <f>IF(A4478="","",VLOOKUP(J4351,'TRI-3C'!$B$18:$FH$61,130,FALSE))</f>
        <v/>
      </c>
      <c r="H4478" s="150"/>
      <c r="I4478" s="127" t="str">
        <f t="shared" si="170"/>
        <v/>
      </c>
      <c r="J4478" s="126"/>
    </row>
    <row r="4479" spans="1:10" ht="12.75" customHeight="1">
      <c r="A4479" s="147" t="str">
        <f>IF('TRI-3C'!$EB$13="","",'TRI-3C'!$EB$13)</f>
        <v>Realizar desplazamientos y movimientos combinados utilizando el espacio total y parcial a diferentes distancias (largas-cortas)</v>
      </c>
      <c r="B4479" s="139"/>
      <c r="C4479" s="139"/>
      <c r="F4479" s="128"/>
      <c r="G4479" s="124" t="str">
        <f>IF(A4479="","",VLOOKUP(J4351,'TRI-3C'!$B$18:$FH$61,131,FALSE))</f>
        <v/>
      </c>
      <c r="I4479" s="125" t="str">
        <f t="shared" si="170"/>
        <v/>
      </c>
      <c r="J4479" s="128"/>
    </row>
    <row r="4480" spans="1:10" ht="12.75" customHeight="1">
      <c r="A448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4480" s="154"/>
      <c r="C4480" s="154"/>
      <c r="D4480" s="154"/>
      <c r="E4480" s="154"/>
      <c r="F4480" s="155"/>
      <c r="G4480" s="122" t="str">
        <f>IF(A4480="","",VLOOKUP(J4351,'TRI-3C'!$B$18:$FH$61,132,FALSE))</f>
        <v/>
      </c>
      <c r="H4480" s="150"/>
      <c r="I4480" s="127" t="str">
        <f t="shared" si="170"/>
        <v/>
      </c>
      <c r="J4480" s="126"/>
    </row>
    <row r="4481" spans="1:10" ht="12.75" customHeight="1">
      <c r="A448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4481" s="139"/>
      <c r="C4481" s="139"/>
      <c r="F4481" s="128"/>
      <c r="G4481" s="124" t="str">
        <f>IF(A4481="","",VLOOKUP(J4351,'TRI-3C'!$B$18:$FH$61,133,FALSE))</f>
        <v/>
      </c>
      <c r="I4481" s="125" t="str">
        <f t="shared" si="170"/>
        <v/>
      </c>
      <c r="J4481" s="128"/>
    </row>
    <row r="4482" spans="1:10" ht="12.75" customHeight="1">
      <c r="A448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4482" s="149"/>
      <c r="C4482" s="149"/>
      <c r="D4482" s="150"/>
      <c r="E4482" s="150"/>
      <c r="F4482" s="126"/>
      <c r="G4482" s="122" t="str">
        <f>IF(A4482="","",VLOOKUP(J4351,'TRI-3C'!$B$18:$FH$61,134,FALSE))</f>
        <v/>
      </c>
      <c r="H4482" s="150"/>
      <c r="I4482" s="127" t="str">
        <f t="shared" si="170"/>
        <v/>
      </c>
      <c r="J4482" s="126"/>
    </row>
    <row r="4483" spans="1:10" ht="12.75" customHeight="1">
      <c r="A4483" s="147" t="str">
        <f>IF('TRI-3C'!$EF$13="","",'TRI-3C'!$EF$13)</f>
        <v>Realizar movimientos diferenciados con los lados laterales del cuerpo (un lado y otro lado).</v>
      </c>
      <c r="B4483" s="139"/>
      <c r="C4483" s="139"/>
      <c r="F4483" s="128"/>
      <c r="G4483" s="124" t="str">
        <f>IF(A4483="","",VLOOKUP(J4351,'TRI-3C'!$B$18:$FH$61,135,FALSE))</f>
        <v/>
      </c>
      <c r="I4483" s="125" t="str">
        <f t="shared" si="170"/>
        <v/>
      </c>
      <c r="J4483" s="128"/>
    </row>
    <row r="4484" spans="1:10" ht="12.75" customHeight="1">
      <c r="A4484" s="148" t="str">
        <f>IF('TRI-3C'!$EG$13="","",'TRI-3C'!$EG$13)</f>
        <v>Realizar movimientos para la coordinación de ojo y pie como: patear pelotas hacia un punto fijo determinado.</v>
      </c>
      <c r="B4484" s="158"/>
      <c r="C4484" s="158"/>
      <c r="D4484" s="158"/>
      <c r="E4484" s="158"/>
      <c r="F4484" s="159"/>
      <c r="G4484" s="122" t="str">
        <f>IF(A4484="","",VLOOKUP(J4351,'TRI-3C'!$B$18:$FH$61,136,FALSE))</f>
        <v/>
      </c>
      <c r="H4484" s="150"/>
      <c r="I4484" s="127" t="str">
        <f t="shared" si="170"/>
        <v/>
      </c>
      <c r="J4484" s="126"/>
    </row>
    <row r="4485" spans="1:10" ht="12.75" customHeight="1">
      <c r="A4485" s="11" t="str">
        <f>IF('TRI-3C'!$EH$13="","",'TRI-3C'!$EH$13)</f>
        <v>Realizar representaciones gráficas utilizando el dibujo con detalles que le dan intencionalidad y sentido para identificarlos</v>
      </c>
      <c r="B4485" s="156"/>
      <c r="C4485" s="156"/>
      <c r="D4485" s="156"/>
      <c r="E4485" s="156"/>
      <c r="F4485" s="157"/>
      <c r="G4485" s="124" t="str">
        <f>IF(A4485="","",VLOOKUP(J4351,'TRI-3C'!$B$18:$FH$61,137,FALSE))</f>
        <v/>
      </c>
      <c r="I4485" s="125" t="str">
        <f t="shared" si="170"/>
        <v/>
      </c>
      <c r="J4485" s="128"/>
    </row>
    <row r="4486" spans="1:10" ht="12.75" customHeight="1">
      <c r="A4486" s="148" t="str">
        <f>IF('TRI-3C'!$EI$13="","",'TRI-3C'!$EI$13)</f>
        <v>Reconocer la importancia del peatón y respetar su espacio en la vía mediante actividades lúdicas que fomenten el aprendizaje de normas de tránsito.</v>
      </c>
      <c r="B4486" s="149"/>
      <c r="C4486" s="149"/>
      <c r="D4486" s="150"/>
      <c r="E4486" s="150"/>
      <c r="F4486" s="126"/>
      <c r="G4486" s="122" t="str">
        <f>IF(A4486="","",VLOOKUP(J4351,'TRI-3C'!$B$18:$FH$61,138,FALSE))</f>
        <v/>
      </c>
      <c r="H4486" s="150"/>
      <c r="I4486" s="127" t="str">
        <f t="shared" si="170"/>
        <v/>
      </c>
      <c r="J4486" s="126"/>
    </row>
    <row r="4487" spans="1:10" ht="12.75" customHeight="1">
      <c r="A4487" s="147" t="str">
        <f>IF('TRI-3C'!$EJ$13="","",'TRI-3C'!$EJ$13)</f>
        <v>Representar la figura humana utilizando el monigote e incorporando detalles según la interiorización de su imagen corporal.</v>
      </c>
      <c r="B4487" s="139"/>
      <c r="C4487" s="139"/>
      <c r="F4487" s="128"/>
      <c r="G4487" s="124" t="str">
        <f>IF(A4487="","",VLOOKUP(J4351,'TRI-3C'!$B$18:$FH$61,139,FALSE))</f>
        <v/>
      </c>
      <c r="I4487" s="125" t="str">
        <f t="shared" si="170"/>
        <v/>
      </c>
      <c r="J4487" s="128"/>
    </row>
    <row r="4488" spans="1:10" ht="12.75" customHeight="1">
      <c r="A4488" s="148" t="str">
        <f>IF('TRI-3C'!$EK$13="","",'TRI-3C'!$EK$13)</f>
        <v>Saltar de un pie a otro alternadamente, de manera autónoma.</v>
      </c>
      <c r="B4488" s="149"/>
      <c r="C4488" s="149"/>
      <c r="D4488" s="150"/>
      <c r="E4488" s="150"/>
      <c r="F4488" s="126"/>
      <c r="G4488" s="122" t="str">
        <f>IF(A4488="","",VLOOKUP(J4351,'TRI-3C'!$B$18:$FH$61,140,FALSE))</f>
        <v/>
      </c>
      <c r="H4488" s="150"/>
      <c r="I4488" s="127" t="str">
        <f t="shared" si="170"/>
        <v/>
      </c>
      <c r="J4488" s="126"/>
    </row>
    <row r="4489" spans="1:10" ht="12.75" customHeight="1">
      <c r="A4489" s="147" t="str">
        <f>IF('TRI-3C'!$EL$13="","",'TRI-3C'!$EL$13)</f>
        <v>Saltar en dos pies en sentido vertical obstáculos de 20 a 30 cm en altura y en sentido horizontal longitudes de aproximadamente 50 a 70 cm.</v>
      </c>
      <c r="B4489" s="139"/>
      <c r="C4489" s="139"/>
      <c r="F4489" s="128"/>
      <c r="G4489" s="124" t="str">
        <f>IF(A4489="","",VLOOKUP(J4351,'TRI-3C'!$B$18:$FH$61,141,FALSE))</f>
        <v/>
      </c>
      <c r="I4489" s="125" t="str">
        <f t="shared" si="170"/>
        <v/>
      </c>
      <c r="J4489" s="128"/>
    </row>
    <row r="4490" spans="1:10" ht="12.75" customHeight="1">
      <c r="A4490" s="192" t="str">
        <f>IF('TRI-3C'!$EM$13="","",'TRI-3C'!$EM$13)</f>
        <v>Subir y bajar escaleras alternando los pies.</v>
      </c>
      <c r="B4490" s="154"/>
      <c r="C4490" s="154"/>
      <c r="D4490" s="154"/>
      <c r="E4490" s="154"/>
      <c r="F4490" s="155"/>
      <c r="G4490" s="122" t="str">
        <f>IF(A4490="","",VLOOKUP(J4351,'TRI-3C'!$B$18:$FH$61,142,FALSE))</f>
        <v/>
      </c>
      <c r="H4490" s="150"/>
      <c r="I4490" s="127" t="str">
        <f t="shared" si="170"/>
        <v/>
      </c>
      <c r="J4490" s="126"/>
    </row>
    <row r="4491" spans="1:10" ht="12.75" customHeight="1">
      <c r="A4491" s="147" t="str">
        <f>IF('TRI-3C'!$EN$13="","",'TRI-3C'!$EN$13)</f>
        <v>Trepar y reptar a diferentes ritmos y en posiciones corporales diversas (cúbito ventral y cúbito dorsal).</v>
      </c>
      <c r="B4491" s="139"/>
      <c r="C4491" s="139"/>
      <c r="F4491" s="128"/>
      <c r="G4491" s="124" t="str">
        <f>IF(A4491="","",VLOOKUP(J4351,'TRI-3C'!$B$18:$FH$61,143,FALSE))</f>
        <v/>
      </c>
      <c r="I4491" s="125" t="str">
        <f t="shared" si="170"/>
        <v/>
      </c>
      <c r="J4491" s="128"/>
    </row>
    <row r="4492" spans="1:10" ht="12.75" customHeight="1">
      <c r="A4492" s="148" t="str">
        <f>IF('TRI-3C'!$EO$13="","",'TRI-3C'!$EO$13)</f>
        <v>Ubicar algunas partes de su cuerpo en función de las nociones de al lado, junto a, cerca-lejos.</v>
      </c>
      <c r="B4492" s="149"/>
      <c r="C4492" s="149"/>
      <c r="D4492" s="150"/>
      <c r="E4492" s="150"/>
      <c r="F4492" s="126"/>
      <c r="G4492" s="122" t="str">
        <f>IF(A4492="","",VLOOKUP(J4351,'TRI-3C'!$B$18:$FH$61,144,FALSE))</f>
        <v/>
      </c>
      <c r="H4492" s="150"/>
      <c r="I4492" s="127" t="str">
        <f t="shared" si="170"/>
        <v/>
      </c>
      <c r="J4492" s="126"/>
    </row>
    <row r="4493" spans="1:10" ht="12.75" customHeight="1">
      <c r="A4493" s="147" t="str">
        <f>IF('TRI-3C'!$EP$13="","",'TRI-3C'!$EP$13)</f>
        <v>Utilizar el espacio parcial e inicia con el uso del espacio total para realizar representaciones gráficas.</v>
      </c>
      <c r="B4493" s="139"/>
      <c r="C4493" s="139"/>
      <c r="F4493" s="128"/>
      <c r="G4493" s="124" t="str">
        <f>IF(A4493="","",VLOOKUP(J4351,'TRI-3C'!$B$18:$FH$61,145,FALSE))</f>
        <v/>
      </c>
      <c r="I4493" s="125" t="str">
        <f t="shared" si="170"/>
        <v/>
      </c>
      <c r="J4493" s="128"/>
    </row>
    <row r="4494" spans="1:10" ht="12.75" customHeight="1">
      <c r="A4494" s="148" t="str">
        <f>IF('TRI-3C'!$EQ$13="","",'TRI-3C'!$EQ$13)</f>
        <v>Utilizar la pinza digital para coger lápices, marcadores, pinceles y diversos tipos de materiales.</v>
      </c>
      <c r="B4494" s="158"/>
      <c r="C4494" s="158"/>
      <c r="D4494" s="158"/>
      <c r="E4494" s="158"/>
      <c r="F4494" s="159"/>
      <c r="G4494" s="122" t="str">
        <f>IF(A4494="","",VLOOKUP(J4351,'TRI-3C'!$B$18:$FH$61,146,FALSE))</f>
        <v/>
      </c>
      <c r="H4494" s="150"/>
      <c r="I4494" s="127" t="str">
        <f t="shared" si="170"/>
        <v/>
      </c>
      <c r="J4494" s="126"/>
    </row>
    <row r="4495" spans="1:10" ht="12.75" customHeight="1">
      <c r="A4495" s="6" t="str">
        <f>NOTAS!$O$14</f>
        <v>CIVICA Y ACOMPAÑAMIENTO INTEGRAL</v>
      </c>
      <c r="B4495" s="156"/>
      <c r="C4495" s="156"/>
      <c r="D4495" s="156"/>
      <c r="E4495" s="156"/>
      <c r="F4495" s="157"/>
      <c r="G4495" s="124" t="str">
        <f>IF(A4495="","",VLOOKUP(J4351,'TRI-3C'!$B$18:$FH$61,146,FALSE))</f>
        <v/>
      </c>
      <c r="I4495" s="125"/>
      <c r="J4495" s="128"/>
    </row>
    <row r="4496" spans="1:10" ht="12.75" customHeight="1">
      <c r="A4496" s="148" t="str">
        <f>IF('TRI-3C'!$ES$13="","",'TRI-3C'!$ES$13)</f>
        <v/>
      </c>
      <c r="B4496" s="149"/>
      <c r="C4496" s="149"/>
      <c r="D4496" s="150"/>
      <c r="E4496" s="150"/>
      <c r="F4496" s="126"/>
      <c r="G4496" s="122" t="str">
        <f>IF(A4496="","",VLOOKUP(J4351,'TRI-3C'!$B$18:$FH$61,148,FALSE))</f>
        <v/>
      </c>
      <c r="H4496" s="150"/>
      <c r="I4496" s="127" t="str">
        <f t="shared" ref="I4496:I4505" si="171">IF(G4496="","",G4496)</f>
        <v/>
      </c>
      <c r="J4496" s="126"/>
    </row>
    <row r="4497" spans="1:10" ht="12.75" customHeight="1">
      <c r="A4497" s="147" t="str">
        <f>IF('TRI-3C'!$ET$13="","",'TRI-3C'!$ET$13)</f>
        <v>AUTOCONOCIMIENTO</v>
      </c>
      <c r="B4497" s="139"/>
      <c r="C4497" s="139"/>
      <c r="F4497" s="128"/>
      <c r="G4497" s="124" t="str">
        <f>IF(A4497="","",VLOOKUP(J4351,'TRI-3C'!$B$18:$FH$61,149,FALSE))</f>
        <v/>
      </c>
      <c r="I4497" s="125" t="str">
        <f t="shared" si="171"/>
        <v/>
      </c>
      <c r="J4497" s="128"/>
    </row>
    <row r="4498" spans="1:10" ht="12.75" customHeight="1">
      <c r="A4498" s="148" t="str">
        <f>IF('TRI-3C'!$EU$13="","",'TRI-3C'!$EU$13)</f>
        <v>PENSAMIENO CRITICO</v>
      </c>
      <c r="B4498" s="149"/>
      <c r="C4498" s="149"/>
      <c r="D4498" s="150"/>
      <c r="E4498" s="150"/>
      <c r="F4498" s="126"/>
      <c r="G4498" s="122" t="str">
        <f>IF(A4498="","",VLOOKUP(J4351,'TRI-3C'!$B$18:$FH$61,150,FALSE))</f>
        <v/>
      </c>
      <c r="H4498" s="150"/>
      <c r="I4498" s="127" t="str">
        <f t="shared" si="171"/>
        <v/>
      </c>
      <c r="J4498" s="126"/>
    </row>
    <row r="4499" spans="1:10" ht="12.75" customHeight="1">
      <c r="A4499" s="147" t="str">
        <f>IF('TRI-3C'!$EV$13="","",'TRI-3C'!$EV$13)</f>
        <v>MANEJO DE PROBLEMAS</v>
      </c>
      <c r="B4499" s="139"/>
      <c r="C4499" s="139"/>
      <c r="F4499" s="128"/>
      <c r="G4499" s="124" t="str">
        <f>IF(A4499="","",VLOOKUP(J4351,'TRI-3C'!$B$18:$FH$61,151,FALSE))</f>
        <v/>
      </c>
      <c r="I4499" s="125" t="str">
        <f t="shared" si="171"/>
        <v/>
      </c>
      <c r="J4499" s="128"/>
    </row>
    <row r="4500" spans="1:10" ht="12.75" customHeight="1">
      <c r="A4500" s="192" t="str">
        <f>IF('TRI-3C'!$EW$13="","",'TRI-3C'!$EW$13)</f>
        <v>TOMA DE DECISIONES</v>
      </c>
      <c r="B4500" s="154"/>
      <c r="C4500" s="154"/>
      <c r="D4500" s="154"/>
      <c r="E4500" s="154"/>
      <c r="F4500" s="155"/>
      <c r="G4500" s="122" t="str">
        <f>IF(A4500="","",VLOOKUP(J4351,'TRI-3C'!$B$18:$FH$61,152,FALSE))</f>
        <v/>
      </c>
      <c r="H4500" s="150"/>
      <c r="I4500" s="127" t="str">
        <f t="shared" si="171"/>
        <v/>
      </c>
      <c r="J4500" s="126"/>
    </row>
    <row r="4501" spans="1:10" ht="12.75" customHeight="1">
      <c r="A4501" s="147" t="str">
        <f>IF('TRI-3C'!$EX$13="","",'TRI-3C'!$EX$13)</f>
        <v>TRABAJO EN EQUIPO</v>
      </c>
      <c r="B4501" s="139"/>
      <c r="C4501" s="139"/>
      <c r="F4501" s="128"/>
      <c r="G4501" s="124" t="str">
        <f>IF(A4501="","",VLOOKUP(J4351,'TRI-3C'!$B$18:$FH$61,153,FALSE))</f>
        <v/>
      </c>
      <c r="I4501" s="125" t="str">
        <f t="shared" si="171"/>
        <v/>
      </c>
      <c r="J4501" s="128"/>
    </row>
    <row r="4502" spans="1:10" ht="12.75" customHeight="1">
      <c r="A4502" s="148" t="str">
        <f>IF('TRI-3C'!$EY$13="","",'TRI-3C'!$EY$13)</f>
        <v>CONCIENCIA SOCIAL</v>
      </c>
      <c r="B4502" s="149"/>
      <c r="C4502" s="149"/>
      <c r="D4502" s="150"/>
      <c r="E4502" s="150"/>
      <c r="F4502" s="126"/>
      <c r="G4502" s="122" t="str">
        <f>IF(A4502="","",VLOOKUP(J4351,'TRI-3C'!$B$18:$FH$61,154,FALSE))</f>
        <v/>
      </c>
      <c r="H4502" s="150"/>
      <c r="I4502" s="127" t="str">
        <f t="shared" si="171"/>
        <v/>
      </c>
      <c r="J4502" s="126"/>
    </row>
    <row r="4503" spans="1:10" ht="12.75" customHeight="1">
      <c r="A4503" s="147" t="str">
        <f>IF('TRI-3C'!$EZ$13="","",'TRI-3C'!$EZ$13)</f>
        <v xml:space="preserve">RELACIONES INTERPERSONALES	</v>
      </c>
      <c r="B4503" s="139"/>
      <c r="C4503" s="139"/>
      <c r="F4503" s="128"/>
      <c r="G4503" s="124" t="str">
        <f>IF(A4503="","",VLOOKUP(J4351,'TRI-3C'!$B$18:$FH$61,155,FALSE))</f>
        <v/>
      </c>
      <c r="I4503" s="125" t="str">
        <f t="shared" si="171"/>
        <v/>
      </c>
      <c r="J4503" s="128"/>
    </row>
    <row r="4504" spans="1:10" ht="12.75" customHeight="1">
      <c r="A4504" s="148" t="str">
        <f>IF('TRI-3C'!$FA$13="","",'TRI-3C'!$FA$13)</f>
        <v>MANEJO DE CONFLICTOS</v>
      </c>
      <c r="B4504" s="149"/>
      <c r="C4504" s="149"/>
      <c r="D4504" s="150"/>
      <c r="E4504" s="150"/>
      <c r="F4504" s="126"/>
      <c r="G4504" s="122" t="str">
        <f>IF(A4504="","",VLOOKUP(J4351,'TRI-3C'!$B$18:$FH$61,156,FALSE))</f>
        <v/>
      </c>
      <c r="H4504" s="150"/>
      <c r="I4504" s="127" t="str">
        <f t="shared" si="171"/>
        <v/>
      </c>
      <c r="J4504" s="126"/>
    </row>
    <row r="4505" spans="1:10" ht="12.75" customHeight="1">
      <c r="A4505" s="147" t="str">
        <f>IF('TRI-3C'!$FB$13="","",'TRI-3C'!$FB$13)</f>
        <v>MANEJO DE EMOCIONES Y SENTIMIENTOS</v>
      </c>
      <c r="B4505" s="139"/>
      <c r="C4505" s="139"/>
      <c r="F4505" s="128"/>
      <c r="G4505" s="124" t="str">
        <f>IF(A4505="","",VLOOKUP(J4351,'TRI-3C'!$B$18:$FH$61,157,FALSE))</f>
        <v/>
      </c>
      <c r="I4505" s="125" t="str">
        <f t="shared" si="171"/>
        <v/>
      </c>
      <c r="J4505" s="128"/>
    </row>
    <row r="4506" spans="1:10" ht="12.75" customHeight="1">
      <c r="A4506" s="151"/>
      <c r="B4506" s="129"/>
      <c r="C4506" s="129"/>
      <c r="D4506" s="130"/>
      <c r="E4506" s="130"/>
      <c r="F4506" s="131"/>
      <c r="G4506" s="132"/>
      <c r="H4506" s="130"/>
      <c r="I4506" s="133"/>
      <c r="J4506" s="131"/>
    </row>
    <row r="4507" spans="1:10" ht="12.75" customHeight="1">
      <c r="A4507" s="134"/>
      <c r="B4507" s="134"/>
      <c r="C4507" s="134"/>
      <c r="D4507" s="134"/>
      <c r="E4507" s="134"/>
      <c r="F4507" s="140"/>
      <c r="G4507" s="496"/>
      <c r="H4507" s="496"/>
      <c r="I4507" s="497"/>
      <c r="J4507" s="497"/>
    </row>
    <row r="4508" spans="1:10" ht="12.75" customHeight="1">
      <c r="A4508" s="487" t="s">
        <v>156</v>
      </c>
      <c r="B4508" s="488"/>
      <c r="C4508" s="135" t="s">
        <v>157</v>
      </c>
      <c r="G4508" s="494"/>
      <c r="H4508" s="494"/>
      <c r="I4508" s="494"/>
      <c r="J4508" s="494"/>
    </row>
    <row r="4509" spans="1:10" ht="12.75" customHeight="1">
      <c r="A4509" s="489" t="s">
        <v>158</v>
      </c>
      <c r="B4509" s="490"/>
      <c r="C4509" s="136" t="str">
        <f>VLOOKUP(J4351,'TRI-3C'!$B$18:$FH$61,160,FALSE)</f>
        <v/>
      </c>
      <c r="G4509" s="494"/>
      <c r="H4509" s="494"/>
      <c r="I4509" s="494"/>
      <c r="J4509" s="494"/>
    </row>
    <row r="4510" spans="1:10" ht="12.75" customHeight="1">
      <c r="A4510" s="491" t="s">
        <v>159</v>
      </c>
      <c r="B4510" s="492"/>
      <c r="C4510" s="493"/>
      <c r="G4510" s="494"/>
      <c r="H4510" s="494"/>
      <c r="I4510" s="494"/>
      <c r="J4510" s="494"/>
    </row>
    <row r="4511" spans="1:10" ht="12.75" customHeight="1">
      <c r="A4511" s="137" t="s">
        <v>160</v>
      </c>
      <c r="B4511" s="138"/>
      <c r="C4511" s="188" t="str">
        <f>VLOOKUP(J4351,'TRI-3C'!$B$18:$FH$61,161,FALSE)</f>
        <v/>
      </c>
      <c r="G4511" s="494"/>
      <c r="H4511" s="494"/>
      <c r="I4511" s="494"/>
      <c r="J4511" s="494"/>
    </row>
    <row r="4512" spans="1:10" ht="12.75" customHeight="1">
      <c r="A4512" s="137" t="s">
        <v>161</v>
      </c>
      <c r="B4512" s="138"/>
      <c r="C4512" s="188" t="str">
        <f>VLOOKUP(J4351,'TRI-3C'!$B$18:$FH$61,162,FALSE)</f>
        <v/>
      </c>
      <c r="G4512" s="494"/>
      <c r="H4512" s="494"/>
      <c r="I4512" s="494"/>
      <c r="J4512" s="494"/>
    </row>
    <row r="4513" spans="1:10" ht="12.75" customHeight="1">
      <c r="A4513" s="480" t="s">
        <v>163</v>
      </c>
      <c r="B4513" s="481"/>
      <c r="C4513" s="188" t="str">
        <f>VLOOKUP(J4351,'TRI-3C'!$B$18:$FH$61,163,FALSE)</f>
        <v/>
      </c>
      <c r="G4513" s="494"/>
      <c r="H4513" s="494"/>
      <c r="I4513" s="494"/>
      <c r="J4513" s="494"/>
    </row>
    <row r="4514" spans="1:10" ht="12.75" customHeight="1">
      <c r="D4514" s="503" t="s">
        <v>162</v>
      </c>
      <c r="E4514" s="503"/>
      <c r="F4514" s="152">
        <f ca="1">NOW()</f>
        <v>45994.739222569442</v>
      </c>
    </row>
    <row r="4517" spans="1:10" ht="12.75" customHeight="1">
      <c r="G4517" s="112"/>
    </row>
    <row r="4519" spans="1:10" ht="12.75" customHeight="1">
      <c r="B4519" s="495" t="s">
        <v>164</v>
      </c>
      <c r="C4519" s="495"/>
      <c r="F4519" s="116" t="s">
        <v>165</v>
      </c>
      <c r="G4519" s="116" t="s">
        <v>165</v>
      </c>
    </row>
    <row r="4553" spans="1:10" ht="12.75" customHeight="1">
      <c r="A4553" s="111" t="s">
        <v>153</v>
      </c>
      <c r="C4553" t="str">
        <f>IF(VLOOKUP(J4556,NOTAS!$D$14:$P$60,2,FALSE)="","",VLOOKUP(J4556,NOTAS!$D$14:$P$60,2,FALSE))</f>
        <v>SEGOVIA ELIZALDE ERICK ISAAC</v>
      </c>
    </row>
    <row r="4554" spans="1:10" ht="12.75" customHeight="1">
      <c r="A4554" s="111" t="s">
        <v>154</v>
      </c>
      <c r="C4554" t="str">
        <f>NOTAS!$B$14&amp; " "&amp;NOTAS!$B$15</f>
        <v>INICIAL II A</v>
      </c>
      <c r="F4554" s="111"/>
      <c r="G4554" s="116"/>
      <c r="H4554" s="117"/>
      <c r="I4554" s="118"/>
      <c r="J4554" s="117"/>
    </row>
    <row r="4555" spans="1:10" ht="12.75" customHeight="1">
      <c r="A4555" s="111" t="s">
        <v>6</v>
      </c>
      <c r="C4555" t="str">
        <f>NOTAS!$B$18</f>
        <v>2025-2026 MATUTINA</v>
      </c>
      <c r="H4555" s="117"/>
      <c r="I4555" s="118"/>
      <c r="J4555" s="117"/>
    </row>
    <row r="4556" spans="1:10" ht="12.75" customHeight="1" thickBot="1">
      <c r="A4556" s="486" t="s">
        <v>337</v>
      </c>
      <c r="B4556" s="486"/>
      <c r="I4556" s="114" t="s">
        <v>74</v>
      </c>
      <c r="J4556" s="121">
        <v>23</v>
      </c>
    </row>
    <row r="4557" spans="1:10" ht="12.75" customHeight="1">
      <c r="A4557" s="482" t="s">
        <v>155</v>
      </c>
      <c r="B4557" s="483"/>
      <c r="C4557" s="483"/>
      <c r="D4557" s="483"/>
      <c r="E4557" s="483"/>
      <c r="F4557" s="484"/>
      <c r="G4557" s="485" t="s">
        <v>141</v>
      </c>
      <c r="H4557" s="483"/>
      <c r="I4557" s="498" t="s">
        <v>141</v>
      </c>
      <c r="J4557" s="499"/>
    </row>
    <row r="4558" spans="1:10" ht="12.75" customHeight="1">
      <c r="A4558" s="500" t="str">
        <f>IF('TRI-3C'!G$10="","",'TRI-3C'!G$10)</f>
        <v>IDENTIDAD Y AUTONOMÍA</v>
      </c>
      <c r="B4558" s="501"/>
      <c r="C4558" s="501"/>
      <c r="D4558" s="501"/>
      <c r="E4558" s="501"/>
      <c r="F4558" s="502"/>
      <c r="G4558" s="160"/>
      <c r="H4558" s="161"/>
      <c r="I4558" s="162"/>
      <c r="J4558" s="163"/>
    </row>
    <row r="4559" spans="1:10" ht="12.75" customHeight="1">
      <c r="A4559" s="148" t="str">
        <f>IF('TRI-3C'!G$13="","",'TRI-3C'!G$13)</f>
        <v>Comunicar algunos datos de su identidad como: nombres completos, edad, nombres de familiares cercanos, lugar dónde vive.</v>
      </c>
      <c r="B4559" s="158"/>
      <c r="C4559" s="158"/>
      <c r="D4559" s="158"/>
      <c r="E4559" s="158"/>
      <c r="F4559" s="159"/>
      <c r="G4559" s="122" t="str">
        <f>IF(A4559="","",VLOOKUP(J4556,'TRI-3C'!$B$18:$FH$61,6,FALSE))</f>
        <v/>
      </c>
      <c r="H4559" s="150"/>
      <c r="I4559" s="127" t="str">
        <f>IF(G4559="","",G4559)</f>
        <v/>
      </c>
      <c r="J4559" s="126"/>
    </row>
    <row r="4560" spans="1:10" ht="12.75" customHeight="1">
      <c r="A4560" s="11" t="str">
        <f>IF('TRI-3C'!$H$13="","",'TRI-3C'!$H$13)</f>
        <v>Demostrar curiosidad por las características físicas (genitales) que le permiten reconocerse como niño y niña</v>
      </c>
      <c r="B4560" s="156"/>
      <c r="C4560" s="156"/>
      <c r="D4560" s="156"/>
      <c r="E4560" s="156"/>
      <c r="F4560" s="157"/>
      <c r="G4560" s="124" t="str">
        <f>IF(A4560="","",VLOOKUP(J4556,'TRI-3C'!$B$18:$FH$61,7,FALSE))</f>
        <v/>
      </c>
      <c r="I4560" s="125" t="str">
        <f t="shared" ref="I4560:I4576" si="172">IF(G4560="","",G4560)</f>
        <v/>
      </c>
      <c r="J4560" s="128"/>
    </row>
    <row r="4561" spans="1:10" ht="12.75" customHeight="1">
      <c r="A4561" s="148" t="str">
        <f>IF('TRI-3C'!$I$13="","",'TRI-3C'!$I$13)</f>
        <v>Identificar la importancia de usar el cinturón de seguridad para promover el autocuidado y la protección personal.</v>
      </c>
      <c r="B4561" s="149"/>
      <c r="C4561" s="149"/>
      <c r="D4561" s="150"/>
      <c r="E4561" s="150"/>
      <c r="F4561" s="126"/>
      <c r="G4561" s="122" t="str">
        <f>IF(A4561="","",VLOOKUP(J4556,'TRI-3C'!$B$18:$FH$61,8,FALSE))</f>
        <v/>
      </c>
      <c r="H4561" s="150"/>
      <c r="I4561" s="127" t="str">
        <f t="shared" si="172"/>
        <v/>
      </c>
      <c r="J4561" s="126"/>
    </row>
    <row r="4562" spans="1:10" ht="12.75" customHeight="1">
      <c r="A4562" s="147" t="str">
        <f>IF('TRI-3C'!$J$13="","",'TRI-3C'!$J$13)</f>
        <v>Identificar las situaciones de peligro a las que se puede exponer en su entorno inmediato y seguir pautas de comportamiento para evitarlas.</v>
      </c>
      <c r="B4562" s="139"/>
      <c r="C4562" s="139"/>
      <c r="F4562" s="128"/>
      <c r="G4562" s="124" t="str">
        <f>IF(A4562="","",VLOOKUP(J4556,'TRI-3C'!$B$18:$FH$61,9,FALSE))</f>
        <v/>
      </c>
      <c r="I4562" s="125" t="str">
        <f t="shared" si="172"/>
        <v/>
      </c>
      <c r="J4562" s="128"/>
    </row>
    <row r="4563" spans="1:10" ht="12.75" customHeight="1">
      <c r="A4563" s="148" t="str">
        <f>IF('TRI-3C'!$K$13="","",'TRI-3C'!$K$13)</f>
        <v>Identificar sus características físicas y las de las personas de su entorno como parte del proceso de aceptación de sí mismo y de respeto a los demás.</v>
      </c>
      <c r="B4563" s="149"/>
      <c r="C4563" s="149"/>
      <c r="D4563" s="150"/>
      <c r="E4563" s="150"/>
      <c r="F4563" s="126"/>
      <c r="G4563" s="122" t="str">
        <f>IF(A4563="","",VLOOKUP(J4556,'TRI-3C'!$B$18:$FH$61,10,FALSE))</f>
        <v/>
      </c>
      <c r="H4563" s="150"/>
      <c r="I4563" s="127" t="str">
        <f t="shared" si="172"/>
        <v/>
      </c>
      <c r="J4563" s="126"/>
    </row>
    <row r="4564" spans="1:10" ht="12.75" customHeight="1">
      <c r="A4564" s="147" t="str">
        <f>IF('TRI-3C'!$L$13="","",'TRI-3C'!$L$13)</f>
        <v>Identificar y manifestar sus emociones y sentimientos, expresando las causas de los mismos mediante el lenguaje verbal. (D.EIB.10.3.)</v>
      </c>
      <c r="B4564" s="139"/>
      <c r="C4564" s="139"/>
      <c r="F4564" s="128"/>
      <c r="G4564" s="124" t="str">
        <f>IF(A4564="","",VLOOKUP(J4556,'TRI-3C'!$B$18:$FH$61,11,FALSE))</f>
        <v/>
      </c>
      <c r="I4564" s="125" t="str">
        <f t="shared" si="172"/>
        <v/>
      </c>
      <c r="J4564" s="128"/>
    </row>
    <row r="4565" spans="1:10" ht="12.75" customHeight="1">
      <c r="A4565" s="192" t="str">
        <f>IF('TRI-3C'!$M$13="","",'TRI-3C'!$M$13)</f>
        <v>Identificarse como miembro de una familia reconociéndose como parte importante de la misma.</v>
      </c>
      <c r="B4565" s="154"/>
      <c r="C4565" s="154"/>
      <c r="D4565" s="154"/>
      <c r="E4565" s="154"/>
      <c r="F4565" s="155"/>
      <c r="G4565" s="122" t="str">
        <f>IF(A4565="","",VLOOKUP(J4556,'TRI-3C'!$B$18:$FH$61,12,FALSE))</f>
        <v/>
      </c>
      <c r="H4565" s="150"/>
      <c r="I4565" s="127" t="str">
        <f t="shared" si="172"/>
        <v/>
      </c>
      <c r="J4565" s="126"/>
    </row>
    <row r="4566" spans="1:10" ht="12.75" customHeight="1">
      <c r="A4566" s="147" t="str">
        <f>IF('TRI-3C'!$N$13="","",'TRI-3C'!$N$13)</f>
        <v>Practicar con autonomía hábitos de higiene personal como lavarse las manos, los dientes y la cara.</v>
      </c>
      <c r="B4566" s="139"/>
      <c r="C4566" s="139"/>
      <c r="F4566" s="128"/>
      <c r="G4566" s="124" t="str">
        <f>IF(A4566="","",VLOOKUP(J4556,'TRI-3C'!$B$18:$FH$61,13,FALSE))</f>
        <v/>
      </c>
      <c r="I4566" s="125" t="str">
        <f t="shared" si="172"/>
        <v/>
      </c>
      <c r="J4566" s="128"/>
    </row>
    <row r="4567" spans="1:10" ht="12.75" customHeight="1">
      <c r="A4567" s="148" t="str">
        <f>IF('TRI-3C'!$O$13="","",'TRI-3C'!$O$13)</f>
        <v>Practicar hábitos de orden ubicando los objetos en el lugar correspondiente.</v>
      </c>
      <c r="B4567" s="149"/>
      <c r="C4567" s="149"/>
      <c r="D4567" s="150"/>
      <c r="E4567" s="150"/>
      <c r="F4567" s="126"/>
      <c r="G4567" s="122" t="str">
        <f>IF(A4567="","",VLOOKUP(J4556,'TRI-3C'!$B$18:$FH$61,14,FALSE))</f>
        <v/>
      </c>
      <c r="H4567" s="150"/>
      <c r="I4567" s="127" t="str">
        <f t="shared" si="172"/>
        <v/>
      </c>
      <c r="J4567" s="126"/>
    </row>
    <row r="4568" spans="1:10" ht="12.75" customHeight="1">
      <c r="A4568" s="147" t="str">
        <f>IF('TRI-3C'!$P$13="","",'TRI-3C'!$P$13)</f>
        <v>Practicar las acciones a seguir en situaciones de riesgo como: temblores, incendios, entre otros, determinadas en el plan de contingencia institucional.</v>
      </c>
      <c r="B4568" s="139"/>
      <c r="C4568" s="139"/>
      <c r="F4568" s="128"/>
      <c r="G4568" s="124" t="str">
        <f>IF(A4568="","",VLOOKUP(J4556,'TRI-3C'!$B$18:$FH$61,15,FALSE))</f>
        <v/>
      </c>
      <c r="I4568" s="125" t="str">
        <f t="shared" si="172"/>
        <v/>
      </c>
      <c r="J4568" s="128"/>
    </row>
    <row r="4569" spans="1:10" ht="12.75" customHeight="1">
      <c r="A4569" s="148" t="str">
        <f>IF('TRI-3C'!$Q$13="","",'TRI-3C'!$Q$13)</f>
        <v>Practicar normas de seguridad para evitar accidentes a los que se puede exponer en su entorno inmediato.</v>
      </c>
      <c r="B4569" s="158"/>
      <c r="C4569" s="158"/>
      <c r="D4569" s="158"/>
      <c r="E4569" s="158"/>
      <c r="F4569" s="159"/>
      <c r="G4569" s="122" t="str">
        <f>IF(A4569="","",VLOOKUP(J4556,'TRI-3C'!$B$18:$FH$61,16,FALSE))</f>
        <v/>
      </c>
      <c r="H4569" s="150"/>
      <c r="I4569" s="127" t="str">
        <f t="shared" si="172"/>
        <v/>
      </c>
      <c r="J4569" s="126"/>
    </row>
    <row r="4570" spans="1:10" ht="12.75" customHeight="1">
      <c r="A4570" s="11" t="str">
        <f>IF('TRI-3C'!$R$13="","",'TRI-3C'!$R$13)</f>
        <v>Realiza independientemente normas de aseo al ir al baño.</v>
      </c>
      <c r="B4570" s="156"/>
      <c r="C4570" s="156"/>
      <c r="D4570" s="156"/>
      <c r="E4570" s="156"/>
      <c r="F4570" s="157"/>
      <c r="G4570" s="124" t="str">
        <f>IF(A4570="","",VLOOKUP(J4556,'TRI-3C'!$B$18:$FH$61,17,FALSE))</f>
        <v/>
      </c>
      <c r="I4570" s="125" t="str">
        <f t="shared" si="172"/>
        <v/>
      </c>
      <c r="J4570" s="128"/>
    </row>
    <row r="4571" spans="1:10" ht="12.75" customHeight="1">
      <c r="A4571" s="148" t="str">
        <f>IF('TRI-3C'!$S$13="","",'TRI-3C'!$S$13)</f>
        <v>Reconocer la importancia del uso del casco y demás indumentaria de pro tección para protegerse de lesiones en actividades que requieran su uso</v>
      </c>
      <c r="B4571" s="149"/>
      <c r="C4571" s="149"/>
      <c r="D4571" s="150"/>
      <c r="E4571" s="150"/>
      <c r="F4571" s="126"/>
      <c r="G4571" s="122" t="str">
        <f>IF(A4571="","",VLOOKUP(J4556,'TRI-3C'!$B$18:$FH$61,18,FALSE))</f>
        <v/>
      </c>
      <c r="H4571" s="150"/>
      <c r="I4571" s="127" t="str">
        <f t="shared" si="172"/>
        <v/>
      </c>
      <c r="J4571" s="126"/>
    </row>
    <row r="4572" spans="1:10" ht="12.75" customHeight="1">
      <c r="A4572" s="147" t="str">
        <f>IF('TRI-3C'!$T$13="","",'TRI-3C'!$T$13)</f>
        <v>Reconocer situaciones problémicas en las actividades escolares para solucionarlas de forma creativa y con autonomía.</v>
      </c>
      <c r="B4572" s="139"/>
      <c r="C4572" s="139"/>
      <c r="F4572" s="128"/>
      <c r="G4572" s="124" t="str">
        <f>IF(A4572="","",VLOOKUP(J4556,'TRI-3C'!$B$18:$FH$61,19,FALSE))</f>
        <v/>
      </c>
      <c r="I4572" s="125" t="str">
        <f t="shared" si="172"/>
        <v/>
      </c>
      <c r="J4572" s="128"/>
    </row>
    <row r="4573" spans="1:10" ht="12.75" customHeight="1">
      <c r="A4573" s="148" t="str">
        <f>IF('TRI-3C'!$U$13="","",'TRI-3C'!$U$13)</f>
        <v>Seleccionar las prendas de vestir de acuerdo al estado climático (prendas para el frío / prendas para el calor).</v>
      </c>
      <c r="B4573" s="149"/>
      <c r="C4573" s="149"/>
      <c r="D4573" s="150"/>
      <c r="E4573" s="150"/>
      <c r="F4573" s="126"/>
      <c r="G4573" s="122" t="str">
        <f>IF(A4573="","",VLOOKUP(J4556,'TRI-3C'!$B$18:$FH$61,20,FALSE))</f>
        <v/>
      </c>
      <c r="H4573" s="150"/>
      <c r="I4573" s="127" t="str">
        <f t="shared" si="172"/>
        <v/>
      </c>
      <c r="J4573" s="126"/>
    </row>
    <row r="4574" spans="1:10" ht="12.75" customHeight="1">
      <c r="A4574" s="147" t="str">
        <f>IF('TRI-3C'!$V$13="","",'TRI-3C'!$V$13)</f>
        <v>Tomar decisiones con respecto a la elección de actividades, vestuario entre otros, en función de sus gustos y preferencias, argumentando las mismas.</v>
      </c>
      <c r="B4574" s="139"/>
      <c r="C4574" s="139"/>
      <c r="F4574" s="128"/>
      <c r="G4574" s="124" t="str">
        <f>IF(A4574="","",VLOOKUP(J4556,'TRI-3C'!$B$18:$FH$61,21,FALSE))</f>
        <v/>
      </c>
      <c r="I4574" s="125" t="str">
        <f t="shared" si="172"/>
        <v/>
      </c>
      <c r="J4574" s="128"/>
    </row>
    <row r="4575" spans="1:10" ht="12.75" customHeight="1">
      <c r="A4575" s="192" t="str">
        <f>IF('TRI-3C'!$W$13="","",'TRI-3C'!$W$13)</f>
        <v>Utilizar la cuchara, tenedor y el vaso cuando se alimenta de manera autónoma.</v>
      </c>
      <c r="B4575" s="154"/>
      <c r="C4575" s="154"/>
      <c r="D4575" s="154"/>
      <c r="E4575" s="154"/>
      <c r="F4575" s="155"/>
      <c r="G4575" s="122" t="str">
        <f>IF(A4575="","",VLOOKUP(J4556,'TRI-3C'!$B$18:$FH$61,22,FALSE))</f>
        <v/>
      </c>
      <c r="H4575" s="150"/>
      <c r="I4575" s="127" t="str">
        <f t="shared" si="172"/>
        <v/>
      </c>
      <c r="J4575" s="126"/>
    </row>
    <row r="4576" spans="1:10" ht="12.75" customHeight="1">
      <c r="A4576" s="147" t="str">
        <f>IF('TRI-3C'!$X$13="","",'TRI-3C'!$X$13)</f>
        <v>Vestirse y desvestirse de manera independiente con prendas de vestir sencillas. (D.EIB.10.5)</v>
      </c>
      <c r="B4576" s="139"/>
      <c r="C4576" s="139"/>
      <c r="F4576" s="128"/>
      <c r="G4576" s="124" t="str">
        <f>IF(A4576="","",VLOOKUP(J4556,'TRI-3C'!$B$18:$FH$61,23,FALSE))</f>
        <v/>
      </c>
      <c r="I4576" s="125" t="str">
        <f t="shared" si="172"/>
        <v/>
      </c>
      <c r="J4576" s="128"/>
    </row>
    <row r="4577" spans="1:10" ht="12.75" customHeight="1">
      <c r="A4577" s="165" t="str">
        <f>'BI-1T'!$A$8</f>
        <v>CONVIVENCIA</v>
      </c>
      <c r="B4577" s="149"/>
      <c r="C4577" s="149"/>
      <c r="D4577" s="150"/>
      <c r="E4577" s="150"/>
      <c r="F4577" s="126"/>
      <c r="G4577" s="122" t="str">
        <f>IF(A4577="","",VLOOKUP(J4556,'TRI-3C'!$B$18:$FH$61,24,FALSE))</f>
        <v/>
      </c>
      <c r="H4577" s="150"/>
      <c r="I4577" s="127"/>
      <c r="J4577" s="126"/>
    </row>
    <row r="4578" spans="1:10" ht="12.75" customHeight="1">
      <c r="A4578" s="147" t="str">
        <f>IF('TRI-3C'!$Z$13="","",'TRI-3C'!$Z$13)</f>
        <v>Apoyar y motivar a otras personas a participar en actividades grupales, particularmente a quienes muestran dificultades al hacerlo</v>
      </c>
      <c r="B4578" s="139"/>
      <c r="C4578" s="139"/>
      <c r="F4578" s="128"/>
      <c r="G4578" s="124" t="str">
        <f>IF(A4578="","",VLOOKUP(J4556,'TRI-3C'!$B$18:$FH$61,25,FALSE))</f>
        <v/>
      </c>
      <c r="I4578" s="125" t="str">
        <f t="shared" ref="I4578:I4592" si="173">IF(G4578="","",G4578)</f>
        <v/>
      </c>
      <c r="J4578" s="128"/>
    </row>
    <row r="4579" spans="1:10" ht="12.75" customHeight="1">
      <c r="A4579" s="148" t="str">
        <f>IF('TRI-3C'!$AA$13="","",'TRI-3C'!$AA$13)</f>
        <v>Asumir y respetar normas de convivencia en la institución de educación inicial y en el hogar acordadas con el adulto. (D.EIB.10.15.)</v>
      </c>
      <c r="B4579" s="158"/>
      <c r="C4579" s="158"/>
      <c r="D4579" s="158"/>
      <c r="E4579" s="158"/>
      <c r="F4579" s="159"/>
      <c r="G4579" s="122" t="str">
        <f>IF(A4579="","",VLOOKUP(J4556,'TRI-3C'!$B$18:$FH$61,26,FALSE))</f>
        <v/>
      </c>
      <c r="H4579" s="150"/>
      <c r="I4579" s="127" t="str">
        <f t="shared" si="173"/>
        <v/>
      </c>
      <c r="J4579" s="126"/>
    </row>
    <row r="4580" spans="1:10" ht="12.75" customHeight="1">
      <c r="A4580" s="11" t="str">
        <f>IF('TRI-3C'!$AB$13="","",'TRI-3C'!$AB$13)</f>
        <v>Colaborar en actividades que se desarrollan con otros niños y adultos de su entorno.</v>
      </c>
      <c r="B4580" s="156"/>
      <c r="C4580" s="156"/>
      <c r="D4580" s="156"/>
      <c r="E4580" s="156"/>
      <c r="F4580" s="157"/>
      <c r="G4580" s="124" t="str">
        <f>IF(A4580="","",VLOOKUP(J4556,'TRI-3C'!$B$18:$FH$61,27,FALSE))</f>
        <v/>
      </c>
      <c r="I4580" s="125" t="str">
        <f t="shared" si="173"/>
        <v/>
      </c>
      <c r="J4580" s="128"/>
    </row>
    <row r="4581" spans="1:10" ht="12.75" customHeight="1">
      <c r="A4581" s="148" t="str">
        <f>IF('TRI-3C'!$AC$13="","",'TRI-3C'!$AC$13)</f>
        <v>Demostrar actitudes de solidaridad ante situaciones de necesidad de sus compañeros y adultos de su entorno</v>
      </c>
      <c r="B4581" s="149"/>
      <c r="C4581" s="149"/>
      <c r="D4581" s="150"/>
      <c r="E4581" s="150"/>
      <c r="F4581" s="126"/>
      <c r="G4581" s="122" t="str">
        <f>IF(A4581="","",VLOOKUP(J4556,'TRI-3C'!$B$18:$FH$61,28,FALSE))</f>
        <v/>
      </c>
      <c r="H4581" s="150"/>
      <c r="I4581" s="127" t="str">
        <f t="shared" si="173"/>
        <v/>
      </c>
      <c r="J4581" s="126"/>
    </row>
    <row r="4582" spans="1:10" ht="12.75" customHeight="1">
      <c r="A458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582" s="139"/>
      <c r="C4582" s="139"/>
      <c r="F4582" s="128"/>
      <c r="G4582" s="124" t="str">
        <f>IF(A4582="","",VLOOKUP(J4556,'TRI-3C'!$B$18:$FH$61,29,FALSE))</f>
        <v/>
      </c>
      <c r="I4582" s="125" t="str">
        <f t="shared" si="173"/>
        <v/>
      </c>
      <c r="J4582" s="128"/>
    </row>
    <row r="4583" spans="1:10" ht="12.75" customHeight="1">
      <c r="A4583" s="148" t="str">
        <f>IF('TRI-3C'!$AE$13="","",'TRI-3C'!$AE$13)</f>
        <v>Demostrar preferencia de jugar la mayor parte del tiempo con un amigo estableciendo niveles de empatías más estables.</v>
      </c>
      <c r="B4583" s="149"/>
      <c r="C4583" s="149"/>
      <c r="D4583" s="150"/>
      <c r="E4583" s="150"/>
      <c r="F4583" s="126"/>
      <c r="G4583" s="122" t="str">
        <f>IF(A4583="","",VLOOKUP(J4556,'TRI-3C'!$B$18:$FH$61,30,FALSE))</f>
        <v/>
      </c>
      <c r="H4583" s="150"/>
      <c r="I4583" s="127" t="str">
        <f t="shared" si="173"/>
        <v/>
      </c>
      <c r="J4583" s="126"/>
    </row>
    <row r="4584" spans="1:10" ht="12.75" customHeight="1">
      <c r="A4584" s="147" t="str">
        <f>IF('TRI-3C'!$AF$13="","",'TRI-3C'!$AF$13)</f>
        <v>Demostrar sensibilidad ante deseos, emociones y sentimientos de otras personas.</v>
      </c>
      <c r="B4584" s="139"/>
      <c r="C4584" s="139"/>
      <c r="F4584" s="128"/>
      <c r="G4584" s="124" t="str">
        <f>IF(A4584="","",VLOOKUP(J4556,'TRI-3C'!$B$18:$FH$61,31,FALSE))</f>
        <v/>
      </c>
      <c r="I4584" s="125" t="str">
        <f t="shared" si="173"/>
        <v/>
      </c>
      <c r="J4584" s="128"/>
    </row>
    <row r="4585" spans="1:10" ht="12.75" customHeight="1">
      <c r="A4585" s="192" t="str">
        <f>IF('TRI-3C'!$AG$13="","",'TRI-3C'!$AG$13)</f>
        <v>Desarrollar la capacidad de esperar para obtener una recompensa mayor en el futuro.</v>
      </c>
      <c r="B4585" s="154"/>
      <c r="C4585" s="154"/>
      <c r="D4585" s="154"/>
      <c r="E4585" s="154"/>
      <c r="F4585" s="155"/>
      <c r="G4585" s="122" t="str">
        <f>IF(A4585="","",VLOOKUP(J4556,'TRI-3C'!$B$18:$FH$61,32,FALSE))</f>
        <v/>
      </c>
      <c r="H4585" s="150"/>
      <c r="I4585" s="127" t="str">
        <f t="shared" si="173"/>
        <v/>
      </c>
      <c r="J4585" s="126"/>
    </row>
    <row r="4586" spans="1:10" ht="12.75" customHeight="1">
      <c r="A4586" s="147" t="str">
        <f>IF('TRI-3C'!$AH$13="","",'TRI-3C'!$AH$13)</f>
        <v>Identificar instituciones y profesiones que brindan servicios a la comunidad y los roles que ellos cumplen.</v>
      </c>
      <c r="B4586" s="139"/>
      <c r="C4586" s="139"/>
      <c r="F4586" s="128"/>
      <c r="G4586" s="124" t="str">
        <f>IF(A4586="","",VLOOKUP(J4556,'TRI-3C'!$B$18:$FH$61,33,FALSE))</f>
        <v/>
      </c>
      <c r="I4586" s="125" t="str">
        <f t="shared" si="173"/>
        <v/>
      </c>
      <c r="J4586" s="128"/>
    </row>
    <row r="4587" spans="1:10" ht="12.75" customHeight="1">
      <c r="A4587" s="148" t="str">
        <f>IF('TRI-3C'!$AI$13="","",'TRI-3C'!$AI$13)</f>
        <v>Identificar las profesiones, oficios y ocupaciones que cumplen los miembros de su familia.</v>
      </c>
      <c r="B4587" s="149"/>
      <c r="C4587" s="149"/>
      <c r="D4587" s="150"/>
      <c r="E4587" s="150"/>
      <c r="F4587" s="126"/>
      <c r="G4587" s="122" t="str">
        <f>IF(A4587="","",VLOOKUP(J4556,'TRI-3C'!$B$18:$FH$61,34,FALSE))</f>
        <v/>
      </c>
      <c r="H4587" s="150"/>
      <c r="I4587" s="127" t="str">
        <f t="shared" si="173"/>
        <v/>
      </c>
      <c r="J4587" s="126"/>
    </row>
    <row r="4588" spans="1:10" ht="12.75" customHeight="1">
      <c r="A4588" s="147" t="str">
        <f>IF('TRI-3C'!$AJ$13="","",'TRI-3C'!$AJ$13)</f>
        <v>Incrementar su campo de interrelación con otras personas a más del grupo familiar y escolar interactuando con mayor facilidad.</v>
      </c>
      <c r="B4588" s="139"/>
      <c r="C4588" s="139"/>
      <c r="F4588" s="128"/>
      <c r="G4588" s="124" t="str">
        <f>IF(A4588="","",VLOOKUP(J4556,'TRI-3C'!$B$18:$FH$61,35,FALSE))</f>
        <v/>
      </c>
      <c r="I4588" s="125" t="str">
        <f t="shared" si="173"/>
        <v/>
      </c>
      <c r="J4588" s="128"/>
    </row>
    <row r="4589" spans="1:10" ht="12.75" customHeight="1">
      <c r="A458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4589" s="158"/>
      <c r="C4589" s="158"/>
      <c r="D4589" s="158"/>
      <c r="E4589" s="158"/>
      <c r="F4589" s="159"/>
      <c r="G4589" s="122" t="str">
        <f>IF(A4589="","",VLOOKUP(J4556,'TRI-3C'!$B$18:$FH$61,36,FALSE))</f>
        <v/>
      </c>
      <c r="H4589" s="150"/>
      <c r="I4589" s="127" t="str">
        <f t="shared" si="173"/>
        <v/>
      </c>
      <c r="J4589" s="126"/>
    </row>
    <row r="4590" spans="1:10" ht="12.75" customHeight="1">
      <c r="A4590" s="11" t="str">
        <f>IF('TRI-3C'!$AL$13="","",'TRI-3C'!$AL$13)</f>
        <v>Participar juegos grupales siguiendo las reglas y asumiendo roles que le permitan mantener un ambiente armónico con sus pares. (D.EIB.10.11.)</v>
      </c>
      <c r="B4590" s="156"/>
      <c r="C4590" s="156"/>
      <c r="D4590" s="156"/>
      <c r="E4590" s="156"/>
      <c r="F4590" s="157"/>
      <c r="G4590" s="124" t="str">
        <f>IF(A4590="","",VLOOKUP(J4556,'TRI-3C'!$B$18:$FH$61,37,FALSE))</f>
        <v/>
      </c>
      <c r="I4590" s="125" t="str">
        <f t="shared" si="173"/>
        <v/>
      </c>
      <c r="J4590" s="128"/>
    </row>
    <row r="4591" spans="1:10" ht="12.75" customHeight="1">
      <c r="A4591" s="148" t="str">
        <f>IF('TRI-3C'!$AM$13="","",'TRI-3C'!$AM$13)</f>
        <v>Practicar la costumbre de ahorrar para ocasiones y casos especiales</v>
      </c>
      <c r="B4591" s="149"/>
      <c r="C4591" s="149"/>
      <c r="D4591" s="150"/>
      <c r="E4591" s="150"/>
      <c r="F4591" s="126"/>
      <c r="G4591" s="122" t="str">
        <f>IF(A4591="","",VLOOKUP(J4556,'TRI-3C'!$B$18:$FH$61,38,FALSE))</f>
        <v/>
      </c>
      <c r="H4591" s="150"/>
      <c r="I4591" s="127" t="str">
        <f t="shared" si="173"/>
        <v/>
      </c>
      <c r="J4591" s="126"/>
    </row>
    <row r="4592" spans="1:10" ht="12.75" customHeight="1">
      <c r="A459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4592" s="139"/>
      <c r="C4592" s="139"/>
      <c r="F4592" s="128"/>
      <c r="G4592" s="124" t="str">
        <f>IF(A4592="","",VLOOKUP(J4556,'TRI-3C'!$B$18:$FH$61,39,FALSE))</f>
        <v/>
      </c>
      <c r="I4592" s="125" t="str">
        <f t="shared" si="173"/>
        <v/>
      </c>
      <c r="J4592" s="128"/>
    </row>
    <row r="4593" spans="1:10" ht="12.75" customHeight="1">
      <c r="A4593" s="165" t="str">
        <f>'BI-1T'!$A$9</f>
        <v>RELACIONES CON EL MEDIO NATURAL Y CULTURAL</v>
      </c>
      <c r="B4593" s="149"/>
      <c r="C4593" s="149"/>
      <c r="D4593" s="150"/>
      <c r="E4593" s="150"/>
      <c r="F4593" s="126"/>
      <c r="G4593" s="122" t="str">
        <f>IF(A4593="","",VLOOKUP(J4556,'TRI-3C'!$B$18:$FH$61,40,FALSE))</f>
        <v/>
      </c>
      <c r="H4593" s="150"/>
      <c r="I4593" s="127"/>
      <c r="J4593" s="126"/>
    </row>
    <row r="4594" spans="1:10" ht="12.75" customHeight="1">
      <c r="A459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4594" s="139"/>
      <c r="C4594" s="139"/>
      <c r="F4594" s="128"/>
      <c r="G4594" s="124" t="str">
        <f>IF(A4594="","",VLOOKUP(J4556,'TRI-3C'!$B$18:$FH$61,41,FALSE))</f>
        <v/>
      </c>
      <c r="I4594" s="125" t="str">
        <f t="shared" ref="I4594:I4613" si="174">IF(G4594="","",G4594)</f>
        <v/>
      </c>
      <c r="J4594" s="128"/>
    </row>
    <row r="4595" spans="1:10" ht="12.75" customHeight="1">
      <c r="A4595" s="192" t="str">
        <f>IF('TRI-3C'!$AQ$13="","",'TRI-3C'!$AQ$13)</f>
        <v>Construir conexiones emocionales con su contexto natural (plantas, animales, agua, tierra, aire) y social.</v>
      </c>
      <c r="B4595" s="154"/>
      <c r="C4595" s="154"/>
      <c r="D4595" s="154"/>
      <c r="E4595" s="154"/>
      <c r="F4595" s="155"/>
      <c r="G4595" s="122" t="str">
        <f>IF(A4595="","",VLOOKUP(J4556,'TRI-3C'!$B$18:$FH$61,42,FALSE))</f>
        <v/>
      </c>
      <c r="H4595" s="150"/>
      <c r="I4595" s="127" t="str">
        <f t="shared" si="174"/>
        <v/>
      </c>
      <c r="J4595" s="126"/>
    </row>
    <row r="4596" spans="1:10" ht="12.75" customHeight="1">
      <c r="A4596" s="147" t="str">
        <f>IF('TRI-3C'!$AR$13="","",'TRI-3C'!$AR$13)</f>
        <v>dentificar en las actividades diarias oportunidades para aprovechar los recursos y reducir los residuos para proteger el entorno natural</v>
      </c>
      <c r="B4596" s="139"/>
      <c r="C4596" s="139"/>
      <c r="F4596" s="128"/>
      <c r="G4596" s="124" t="str">
        <f>IF(A4596="","",VLOOKUP(J4556,'TRI-3C'!$B$18:$FH$61,43,FALSE))</f>
        <v/>
      </c>
      <c r="I4596" s="125" t="str">
        <f t="shared" si="174"/>
        <v/>
      </c>
      <c r="J4596" s="128"/>
    </row>
    <row r="4597" spans="1:10" ht="12.75" customHeight="1">
      <c r="A4597" s="148" t="str">
        <f>IF('TRI-3C'!$AS$13="","",'TRI-3C'!$AS$13)</f>
        <v>Diferenciar entre alimentos nutritivos y no nutritivos identificando los beneficios de una alimentación sana y saludable.</v>
      </c>
      <c r="B4597" s="149"/>
      <c r="C4597" s="149"/>
      <c r="D4597" s="150"/>
      <c r="E4597" s="150"/>
      <c r="F4597" s="126"/>
      <c r="G4597" s="122" t="str">
        <f>IF(A4597="","",VLOOKUP(J4556,'TRI-3C'!$B$18:$FH$61,44,FALSE))</f>
        <v/>
      </c>
      <c r="H4597" s="150"/>
      <c r="I4597" s="127" t="str">
        <f t="shared" si="174"/>
        <v/>
      </c>
      <c r="J4597" s="126"/>
    </row>
    <row r="4598" spans="1:10" ht="12.75" customHeight="1">
      <c r="A4598" s="147" t="str">
        <f>IF('TRI-3C'!$AT$13="","",'TRI-3C'!$AT$13)</f>
        <v>Diferenciar entre lo que le pertenece, lo que pertenece a los demás y lo que pertenece al grupo o comunidad.</v>
      </c>
      <c r="B4598" s="139"/>
      <c r="C4598" s="139"/>
      <c r="F4598" s="128"/>
      <c r="G4598" s="124" t="str">
        <f>IF(A4598="","",VLOOKUP(J4556,'TRI-3C'!$B$18:$FH$61,45,FALSE))</f>
        <v/>
      </c>
      <c r="I4598" s="125" t="str">
        <f t="shared" si="174"/>
        <v/>
      </c>
      <c r="J4598" s="128"/>
    </row>
    <row r="4599" spans="1:10" ht="12.75" customHeight="1">
      <c r="A4599" s="148" t="str">
        <f>IF('TRI-3C'!$AU$13="","",'TRI-3C'!$AU$13)</f>
        <v>Diferenciar los seres vivos y elementos no vivos de su entorno explorando su mundo natural.</v>
      </c>
      <c r="B4599" s="158"/>
      <c r="C4599" s="158"/>
      <c r="D4599" s="158"/>
      <c r="E4599" s="158"/>
      <c r="F4599" s="159"/>
      <c r="G4599" s="122" t="str">
        <f>IF(A4599="","",VLOOKUP(J4556,'TRI-3C'!$B$18:$FH$61,46,FALSE))</f>
        <v/>
      </c>
      <c r="H4599" s="150"/>
      <c r="I4599" s="127" t="str">
        <f t="shared" si="174"/>
        <v/>
      </c>
      <c r="J4599" s="126"/>
    </row>
    <row r="4600" spans="1:10" ht="12.75" customHeight="1">
      <c r="A4600" s="11" t="str">
        <f>IF('TRI-3C'!$AV$13="","",'TRI-3C'!$AV$13)</f>
        <v>Establecer comparaciones entre los elementos del entorno a través de la discriminación sensorial.</v>
      </c>
      <c r="B4600" s="156"/>
      <c r="C4600" s="156"/>
      <c r="D4600" s="156"/>
      <c r="E4600" s="156"/>
      <c r="F4600" s="157"/>
      <c r="G4600" s="124" t="str">
        <f>IF(A4600="","",VLOOKUP(J4556,'TRI-3C'!$B$18:$FH$61,47,FALSE))</f>
        <v/>
      </c>
      <c r="I4600" s="125" t="str">
        <f t="shared" si="174"/>
        <v/>
      </c>
      <c r="J4600" s="128"/>
    </row>
    <row r="4601" spans="1:10" ht="12.75" customHeight="1">
      <c r="A4601" s="148" t="str">
        <f>IF('TRI-3C'!$AW$13="","",'TRI-3C'!$AW$13)</f>
        <v>Explorar e identificar los diferentes elementos y fenómenos del entorno natural mediante procesos que propicien la indagación.</v>
      </c>
      <c r="B4601" s="149"/>
      <c r="C4601" s="149"/>
      <c r="D4601" s="150"/>
      <c r="E4601" s="150"/>
      <c r="F4601" s="126"/>
      <c r="G4601" s="122" t="str">
        <f>IF(A4601="","",VLOOKUP(J4556,'TRI-3C'!$B$18:$FH$61,48,FALSE))</f>
        <v/>
      </c>
      <c r="H4601" s="150"/>
      <c r="I4601" s="127" t="str">
        <f t="shared" si="174"/>
        <v/>
      </c>
      <c r="J4601" s="126"/>
    </row>
    <row r="4602" spans="1:10" ht="12.75" customHeight="1">
      <c r="A4602" s="147" t="str">
        <f>IF('TRI-3C'!$AX$13="","",'TRI-3C'!$AX$13)</f>
        <v>Identificar características de las plantas por su utilidad, estableciendo diferencias entre ellas.</v>
      </c>
      <c r="B4602" s="139"/>
      <c r="C4602" s="139"/>
      <c r="F4602" s="128"/>
      <c r="G4602" s="124" t="str">
        <f>IF(A4602="","",VLOOKUP(J4556,'TRI-3C'!$B$18:$FH$61,49,FALSE))</f>
        <v/>
      </c>
      <c r="I4602" s="125" t="str">
        <f t="shared" si="174"/>
        <v/>
      </c>
      <c r="J4602" s="128"/>
    </row>
    <row r="4603" spans="1:10" ht="12.75" customHeight="1">
      <c r="A4603" s="148" t="str">
        <f>IF('TRI-3C'!$AY$13="","",'TRI-3C'!$AY$13)</f>
        <v>Identificar las características de los animales domésticos y silvestres estableciendo las diferencias entre ellos.</v>
      </c>
      <c r="B4603" s="149"/>
      <c r="C4603" s="149"/>
      <c r="D4603" s="150"/>
      <c r="E4603" s="150"/>
      <c r="F4603" s="126"/>
      <c r="G4603" s="122" t="str">
        <f>IF(A4603="","",VLOOKUP(J4556,'TRI-3C'!$B$18:$FH$61,50,FALSE))</f>
        <v/>
      </c>
      <c r="H4603" s="150"/>
      <c r="I4603" s="127" t="str">
        <f t="shared" si="174"/>
        <v/>
      </c>
      <c r="J4603" s="126"/>
    </row>
    <row r="4604" spans="1:10" ht="12.75" customHeight="1">
      <c r="A4604" s="147" t="str">
        <f>IF('TRI-3C'!$AZ$13="","",'TRI-3C'!$AZ$13)</f>
        <v>Identificar las características del mar y reconocerlo como una parte integral del territorio nacional</v>
      </c>
      <c r="B4604" s="139"/>
      <c r="C4604" s="139"/>
      <c r="F4604" s="128"/>
      <c r="G4604" s="124" t="str">
        <f>IF(A4604="","",VLOOKUP(J4556,'TRI-3C'!$B$18:$FH$61,51,FALSE))</f>
        <v/>
      </c>
      <c r="I4604" s="125" t="str">
        <f t="shared" si="174"/>
        <v/>
      </c>
      <c r="J4604" s="128"/>
    </row>
    <row r="4605" spans="1:10" ht="12.75" customHeight="1">
      <c r="A4605" s="192" t="str">
        <f>IF('TRI-3C'!$BA$13="","",'TRI-3C'!$BA$13)</f>
        <v>Identificar prácticas socioculturales de su localidad demostrando curiosidad ante sus tradiciones.</v>
      </c>
      <c r="B4605" s="154"/>
      <c r="C4605" s="154"/>
      <c r="D4605" s="154"/>
      <c r="E4605" s="154"/>
      <c r="F4605" s="155"/>
      <c r="G4605" s="122" t="str">
        <f>IF(A4605="","",VLOOKUP(J4556,'TRI-3C'!$B$18:$FH$61,52,FALSE))</f>
        <v/>
      </c>
      <c r="H4605" s="150"/>
      <c r="I4605" s="127" t="str">
        <f t="shared" si="174"/>
        <v/>
      </c>
      <c r="J4605" s="126"/>
    </row>
    <row r="4606" spans="1:10" ht="12.75" customHeight="1">
      <c r="A4606" s="147" t="str">
        <f>IF('TRI-3C'!$BB$13="","",'TRI-3C'!$BB$13)</f>
        <v>Observar el proceso del ciclo vital de las plantas mediante actividades de experimentación.</v>
      </c>
      <c r="B4606" s="139"/>
      <c r="C4606" s="139"/>
      <c r="F4606" s="128"/>
      <c r="G4606" s="124" t="str">
        <f>IF(A4606="","",VLOOKUP(J4556,'TRI-3C'!$B$18:$FH$61,53,FALSE))</f>
        <v/>
      </c>
      <c r="I4606" s="125" t="str">
        <f t="shared" si="174"/>
        <v/>
      </c>
      <c r="J4606" s="128"/>
    </row>
    <row r="4607" spans="1:10" ht="12.75" customHeight="1">
      <c r="A4607" s="148" t="str">
        <f>IF('TRI-3C'!$BC$13="","",'TRI-3C'!$BC$13)</f>
        <v>Participar en actividades lúdicas para identificar prácticas de movilidad que ayudan a cuidar el planeta</v>
      </c>
      <c r="B4607" s="149"/>
      <c r="C4607" s="149"/>
      <c r="D4607" s="150"/>
      <c r="E4607" s="150"/>
      <c r="F4607" s="126"/>
      <c r="G4607" s="122" t="str">
        <f>IF(A4607="","",VLOOKUP(J4556,'TRI-3C'!$B$18:$FH$61,54,FALSE))</f>
        <v/>
      </c>
      <c r="H4607" s="150"/>
      <c r="I4607" s="127" t="str">
        <f t="shared" si="174"/>
        <v/>
      </c>
      <c r="J4607" s="126"/>
    </row>
    <row r="4608" spans="1:10" ht="12.75" customHeight="1">
      <c r="A4608" s="147" t="str">
        <f>IF('TRI-3C'!$BD$13="","",'TRI-3C'!$BD$13)</f>
        <v>Participar en algunas prácticas tradicionales de su entorno disfrutando y respetando las diferentes manifestaciones culturales</v>
      </c>
      <c r="B4608" s="139"/>
      <c r="C4608" s="139"/>
      <c r="F4608" s="128"/>
      <c r="G4608" s="124" t="str">
        <f>IF(A4608="","",VLOOKUP(J4556,'TRI-3C'!$B$18:$FH$61,55,FALSE))</f>
        <v/>
      </c>
      <c r="I4608" s="125" t="str">
        <f t="shared" si="174"/>
        <v/>
      </c>
      <c r="J4608" s="128"/>
    </row>
    <row r="4609" spans="1:10" ht="12.75" customHeight="1">
      <c r="A4609" s="148" t="str">
        <f>IF('TRI-3C'!$BE$13="","",'TRI-3C'!$BE$13)</f>
        <v>Practicar hábitos de cuidado y conservación del medio ambiente que eviten la contaminación del aire, suelo y agua. (D.EIB.10.19.)</v>
      </c>
      <c r="B4609" s="158"/>
      <c r="C4609" s="158"/>
      <c r="D4609" s="158"/>
      <c r="E4609" s="158"/>
      <c r="F4609" s="159"/>
      <c r="G4609" s="122" t="str">
        <f>IF(A4609="","",VLOOKUP(J4556,'TRI-3C'!$B$18:$FH$61,56,FALSE))</f>
        <v/>
      </c>
      <c r="H4609" s="150"/>
      <c r="I4609" s="127" t="str">
        <f t="shared" si="174"/>
        <v/>
      </c>
      <c r="J4609" s="126"/>
    </row>
    <row r="4610" spans="1:10" ht="12.75" customHeight="1">
      <c r="A4610" s="11" t="str">
        <f>IF('TRI-3C'!$BF$13="","",'TRI-3C'!$BF$13)</f>
        <v>Realizar acciones de cuidado y protección de plantas y animales de su entorno erradicando actitudes de maltrato.</v>
      </c>
      <c r="B4610" s="156"/>
      <c r="C4610" s="156"/>
      <c r="D4610" s="156"/>
      <c r="E4610" s="156"/>
      <c r="F4610" s="157"/>
      <c r="G4610" s="124" t="str">
        <f>IF(A4610="","",VLOOKUP(J4556,'TRI-3C'!$B$18:$FH$61,57,FALSE))</f>
        <v/>
      </c>
      <c r="I4610" s="125" t="str">
        <f t="shared" si="174"/>
        <v/>
      </c>
      <c r="J4610" s="128"/>
    </row>
    <row r="4611" spans="1:10" ht="12.75" customHeight="1">
      <c r="A4611" s="148" t="str">
        <f>IF('TRI-3C'!$BG$13="","",'TRI-3C'!$BG$13)</f>
        <v>Reconocer cómo las personas utilizan el dinero en su entorno familiar para satisfacer sus necesidades y deseos</v>
      </c>
      <c r="B4611" s="149"/>
      <c r="C4611" s="149"/>
      <c r="D4611" s="150"/>
      <c r="E4611" s="150"/>
      <c r="F4611" s="126"/>
      <c r="G4611" s="122" t="str">
        <f>IF(A4611="","",VLOOKUP(J4556,'TRI-3C'!$B$18:$FH$61,58,FALSE))</f>
        <v/>
      </c>
      <c r="H4611" s="150"/>
      <c r="I4611" s="127" t="str">
        <f t="shared" si="174"/>
        <v/>
      </c>
      <c r="J4611" s="126"/>
    </row>
    <row r="4612" spans="1:10" ht="12.75" customHeight="1">
      <c r="A4612" s="147" t="str">
        <f>IF('TRI-3C'!$BH$13="","",'TRI-3C'!$BH$13)</f>
        <v>Reconocer las consecuencias de no cuidar sus pertenencias.</v>
      </c>
      <c r="B4612" s="139"/>
      <c r="C4612" s="139"/>
      <c r="F4612" s="128"/>
      <c r="G4612" s="124" t="str">
        <f>IF(A4612="","",VLOOKUP(J4556,'TRI-3C'!$B$18:$FH$61,59,FALSE))</f>
        <v/>
      </c>
      <c r="I4612" s="125" t="str">
        <f t="shared" si="174"/>
        <v/>
      </c>
      <c r="J4612" s="128"/>
    </row>
    <row r="4613" spans="1:10" ht="12.75" customHeight="1">
      <c r="A461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4613" s="149"/>
      <c r="C4613" s="149"/>
      <c r="D4613" s="150"/>
      <c r="E4613" s="150"/>
      <c r="F4613" s="126"/>
      <c r="G4613" s="122" t="str">
        <f>IF(A4613="","",VLOOKUP(J4556,'TRI-3C'!$B$18:$FH$61,60,FALSE))</f>
        <v/>
      </c>
      <c r="H4613" s="150"/>
      <c r="I4613" s="127" t="str">
        <f t="shared" si="174"/>
        <v/>
      </c>
      <c r="J4613" s="126"/>
    </row>
    <row r="4614" spans="1:10" ht="12.75" customHeight="1">
      <c r="A4614" s="164" t="str">
        <f>'BI-1T'!$A$10</f>
        <v>RELACIONES LOGICAS MATEMATICAS</v>
      </c>
      <c r="B4614" s="139"/>
      <c r="C4614" s="139"/>
      <c r="F4614" s="128"/>
      <c r="G4614" s="124" t="str">
        <f>IF(A4614="","",VLOOKUP(J4556,'TRI-3C'!$B$18:$FH$61,61,FALSE))</f>
        <v/>
      </c>
      <c r="I4614" s="125"/>
      <c r="J4614" s="128"/>
    </row>
    <row r="4615" spans="1:10" ht="12.75" customHeight="1">
      <c r="A4615" s="192" t="str">
        <f>IF('TRI-3C'!$BK$13="","",'TRI-3C'!$BK$13)</f>
        <v>Asociar las formas de los objetos del entorno con figuras geométricas bidimensionales</v>
      </c>
      <c r="B4615" s="154"/>
      <c r="C4615" s="154"/>
      <c r="D4615" s="154"/>
      <c r="E4615" s="154"/>
      <c r="F4615" s="155"/>
      <c r="G4615" s="122" t="str">
        <f>IF(A4615="","",VLOOKUP(J4556,'TRI-3C'!$B$18:$FH$61,62,FALSE))</f>
        <v/>
      </c>
      <c r="H4615" s="150"/>
      <c r="I4615" s="127" t="str">
        <f t="shared" ref="I4615:I4636" si="175">IF(G4615="","",G4615)</f>
        <v/>
      </c>
      <c r="J4615" s="126"/>
    </row>
    <row r="4616" spans="1:10" ht="12.75" customHeight="1">
      <c r="A4616" s="147" t="str">
        <f>IF('TRI-3C'!$BL$13="","",'TRI-3C'!$BL$13)</f>
        <v>Clasificar objetos con dos atributos (tamaño, color o forma).</v>
      </c>
      <c r="B4616" s="139"/>
      <c r="C4616" s="139"/>
      <c r="F4616" s="128"/>
      <c r="G4616" s="124" t="str">
        <f>IF(A4616="","",VLOOKUP(J4556,'TRI-3C'!$B$18:$FH$61,63,FALSE))</f>
        <v/>
      </c>
      <c r="I4616" s="125" t="str">
        <f t="shared" si="175"/>
        <v/>
      </c>
      <c r="J4616" s="128"/>
    </row>
    <row r="4617" spans="1:10" ht="12.75" customHeight="1">
      <c r="A4617" s="148" t="str">
        <f>IF('TRI-3C'!$BM$13="","",'TRI-3C'!$BM$13)</f>
        <v>Comparar y armar colecciones de más, igual y menos objetos.</v>
      </c>
      <c r="B4617" s="149"/>
      <c r="C4617" s="149"/>
      <c r="D4617" s="150"/>
      <c r="E4617" s="150"/>
      <c r="F4617" s="126"/>
      <c r="G4617" s="122" t="str">
        <f>IF(A4617="","",VLOOKUP(J4556,'TRI-3C'!$B$18:$FH$61,64,FALSE))</f>
        <v/>
      </c>
      <c r="H4617" s="150"/>
      <c r="I4617" s="127" t="str">
        <f t="shared" si="175"/>
        <v/>
      </c>
      <c r="J4617" s="126"/>
    </row>
    <row r="4618" spans="1:10" ht="12.75" customHeight="1">
      <c r="A4618" s="147" t="str">
        <f>IF('TRI-3C'!$BN$13="","",'TRI-3C'!$BN$13)</f>
        <v>Comparar y ordenar secuencialmente un conjunto pequeño de objetos de acuerdo con su tamaño.</v>
      </c>
      <c r="B4618" s="139"/>
      <c r="C4618" s="139"/>
      <c r="F4618" s="128"/>
      <c r="G4618" s="124" t="str">
        <f>IF(A4618="","",VLOOKUP(J4556,'TRI-3C'!$B$18:$FH$61,65,FALSE))</f>
        <v/>
      </c>
      <c r="I4618" s="125" t="str">
        <f t="shared" si="175"/>
        <v/>
      </c>
      <c r="J4618" s="128"/>
    </row>
    <row r="4619" spans="1:10" ht="12.75" customHeight="1">
      <c r="A4619" s="148" t="str">
        <f>IF('TRI-3C'!$BO$13="","",'TRI-3C'!$BO$13)</f>
        <v>Comprender la relación de número-cantidad hasta el 10.</v>
      </c>
      <c r="B4619" s="158"/>
      <c r="C4619" s="158"/>
      <c r="D4619" s="158"/>
      <c r="E4619" s="158"/>
      <c r="F4619" s="159"/>
      <c r="G4619" s="122" t="str">
        <f>IF(A4619="","",VLOOKUP(J4556,'TRI-3C'!$B$18:$FH$61,66,FALSE))</f>
        <v/>
      </c>
      <c r="H4619" s="150"/>
      <c r="I4619" s="127" t="str">
        <f t="shared" si="175"/>
        <v/>
      </c>
      <c r="J4619" s="126"/>
    </row>
    <row r="4620" spans="1:10" ht="12.75" customHeight="1">
      <c r="A4620" s="11" t="str">
        <f>IF('TRI-3C'!$BP$13="","",'TRI-3C'!$BP$13)</f>
        <v>Comprender la relación del numeral (representación simbólica del número) con la cantidad hasta el 5.</v>
      </c>
      <c r="B4620" s="156"/>
      <c r="C4620" s="156"/>
      <c r="D4620" s="156"/>
      <c r="E4620" s="156"/>
      <c r="F4620" s="157"/>
      <c r="G4620" s="124" t="str">
        <f>IF(A4620="","",VLOOKUP(J4556,'TRI-3C'!$B$18:$FH$61,67,FALSE))</f>
        <v/>
      </c>
      <c r="I4620" s="125" t="str">
        <f t="shared" si="175"/>
        <v/>
      </c>
      <c r="J4620" s="128"/>
    </row>
    <row r="4621" spans="1:10" ht="12.75" customHeight="1">
      <c r="A4621" s="148" t="str">
        <f>IF('TRI-3C'!$BQ$13="","",'TRI-3C'!$BQ$13)</f>
        <v>Contar oralmente del 1 al 15 con secuencia numérica.</v>
      </c>
      <c r="B4621" s="149"/>
      <c r="C4621" s="149"/>
      <c r="D4621" s="150"/>
      <c r="E4621" s="150"/>
      <c r="F4621" s="126"/>
      <c r="G4621" s="122" t="str">
        <f>IF(A4621="","",VLOOKUP(J4556,'TRI-3C'!$B$18:$FH$61,68,FALSE))</f>
        <v/>
      </c>
      <c r="H4621" s="150"/>
      <c r="I4621" s="127" t="str">
        <f t="shared" si="175"/>
        <v/>
      </c>
      <c r="J4621" s="126"/>
    </row>
    <row r="4622" spans="1:10" ht="12.75" customHeight="1">
      <c r="A4622" s="147" t="str">
        <f>IF('TRI-3C'!$BR$13="","",'TRI-3C'!$BR$13)</f>
        <v>Continuar y reproducir patrones simples con objetos concretos y representaciones gráficas.</v>
      </c>
      <c r="B4622" s="139"/>
      <c r="C4622" s="139"/>
      <c r="F4622" s="128"/>
      <c r="G4622" s="124" t="str">
        <f>IF(A4622="","",VLOOKUP(J4556,'TRI-3C'!$B$18:$FH$61,69,FALSE))</f>
        <v/>
      </c>
      <c r="I4622" s="125" t="str">
        <f t="shared" si="175"/>
        <v/>
      </c>
      <c r="J4622" s="128"/>
    </row>
    <row r="4623" spans="1:10" ht="12.75" customHeight="1">
      <c r="A4623" s="148" t="str">
        <f>IF('TRI-3C'!$BS$13="","",'TRI-3C'!$BS$13)</f>
        <v>Establecer la relación de correspondencia entre los elementos de colecciones de objetos.</v>
      </c>
      <c r="B4623" s="149"/>
      <c r="C4623" s="149"/>
      <c r="D4623" s="150"/>
      <c r="E4623" s="150"/>
      <c r="F4623" s="126"/>
      <c r="G4623" s="122" t="str">
        <f>IF(A4623="","",VLOOKUP(J4556,'TRI-3C'!$B$18:$FH$61,70,FALSE))</f>
        <v/>
      </c>
      <c r="H4623" s="150"/>
      <c r="I4623" s="127" t="str">
        <f t="shared" si="175"/>
        <v/>
      </c>
      <c r="J4623" s="126"/>
    </row>
    <row r="4624" spans="1:10" ht="12.75" customHeight="1">
      <c r="A4624" s="147" t="str">
        <f>IF('TRI-3C'!$BT$13="","",'TRI-3C'!$BT$13)</f>
        <v>Identificar características de mañana, tarde y noche</v>
      </c>
      <c r="B4624" s="139"/>
      <c r="C4624" s="139"/>
      <c r="F4624" s="128"/>
      <c r="G4624" s="124" t="str">
        <f>IF(A4624="","",VLOOKUP(J4556,'TRI-3C'!$B$18:$FH$61,71,FALSE))</f>
        <v/>
      </c>
      <c r="I4624" s="125" t="str">
        <f t="shared" si="175"/>
        <v/>
      </c>
      <c r="J4624" s="128"/>
    </row>
    <row r="4625" spans="1:10" ht="12.75" customHeight="1">
      <c r="A4625" s="192" t="str">
        <f>IF('TRI-3C'!$BU$13="","",'TRI-3C'!$BU$13)</f>
        <v>Identificar en los objetos las nociones de medida: largo/ corto, grueso/delgado.</v>
      </c>
      <c r="B4625" s="154"/>
      <c r="C4625" s="154"/>
      <c r="D4625" s="154"/>
      <c r="E4625" s="154"/>
      <c r="F4625" s="155"/>
      <c r="G4625" s="122" t="str">
        <f>IF(A4625="","",VLOOKUP(J4556,'TRI-3C'!$B$18:$FH$61,72,FALSE))</f>
        <v/>
      </c>
      <c r="H4625" s="150"/>
      <c r="I4625" s="127" t="str">
        <f t="shared" si="175"/>
        <v/>
      </c>
      <c r="J4625" s="126"/>
    </row>
    <row r="4626" spans="1:10" ht="12.75" customHeight="1">
      <c r="A4626" s="147" t="str">
        <f>IF('TRI-3C'!$BV$13="","",'TRI-3C'!$BV$13)</f>
        <v>Identificar figuras geométricas básicas: círculo, cuadrado y triángulo en objetos del entorno y en representaciones gráficas.</v>
      </c>
      <c r="B4626" s="139"/>
      <c r="C4626" s="139"/>
      <c r="F4626" s="128"/>
      <c r="G4626" s="124" t="str">
        <f>IF(A4626="","",VLOOKUP(J4556,'TRI-3C'!$B$18:$FH$61,73,FALSE))</f>
        <v/>
      </c>
      <c r="I4626" s="125" t="str">
        <f t="shared" si="175"/>
        <v/>
      </c>
      <c r="J4626" s="128"/>
    </row>
    <row r="4627" spans="1:10" ht="12.75" customHeight="1">
      <c r="A4627" s="148" t="str">
        <f>IF('TRI-3C'!$BW$13="","",'TRI-3C'!$BW$13)</f>
        <v>Identificar la diferencia entre lo que se desea y lo que se necesita</v>
      </c>
      <c r="B4627" s="149"/>
      <c r="C4627" s="149"/>
      <c r="D4627" s="150"/>
      <c r="E4627" s="150"/>
      <c r="F4627" s="126"/>
      <c r="G4627" s="122" t="str">
        <f>IF(A4627="","",VLOOKUP(J4556,'TRI-3C'!$B$18:$FH$61,74,FALSE))</f>
        <v/>
      </c>
      <c r="H4627" s="150"/>
      <c r="I4627" s="127" t="str">
        <f t="shared" si="175"/>
        <v/>
      </c>
      <c r="J4627" s="126"/>
    </row>
    <row r="4628" spans="1:10" ht="12.75" customHeight="1">
      <c r="A4628" s="147" t="str">
        <f>IF('TRI-3C'!$BX$13="","",'TRI-3C'!$BX$13)</f>
        <v>Identificar las nociones de tiempo en acciones que siceden antes, ahora y después</v>
      </c>
      <c r="B4628" s="139"/>
      <c r="C4628" s="139"/>
      <c r="F4628" s="128"/>
      <c r="G4628" s="124" t="str">
        <f>IF(A4628="","",VLOOKUP(J4556,'TRI-3C'!$B$18:$FH$61,75,FALSE))</f>
        <v/>
      </c>
      <c r="I4628" s="125" t="str">
        <f t="shared" si="175"/>
        <v/>
      </c>
      <c r="J4628" s="128"/>
    </row>
    <row r="4629" spans="1:10" ht="12.75" customHeight="1">
      <c r="A4629" s="148" t="str">
        <f>IF('TRI-3C'!$BY$13="","",'TRI-3C'!$BY$13)</f>
        <v>Identificar los números de emergencia a través de actividades lúdicas, y reconocer cuándo pedir ayuda en situaciones sencillas.</v>
      </c>
      <c r="B4629" s="158"/>
      <c r="C4629" s="158"/>
      <c r="D4629" s="158"/>
      <c r="E4629" s="158"/>
      <c r="F4629" s="159"/>
      <c r="G4629" s="122" t="str">
        <f>IF(A4629="","",VLOOKUP(J4556,'TRI-3C'!$B$18:$FH$61,76,FALSE))</f>
        <v/>
      </c>
      <c r="H4629" s="150"/>
      <c r="I4629" s="127" t="str">
        <f t="shared" si="175"/>
        <v/>
      </c>
      <c r="J4629" s="126"/>
    </row>
    <row r="4630" spans="1:10" ht="12.75" customHeight="1">
      <c r="A4630" s="11" t="str">
        <f>IF('TRI-3C'!$BZ$13="","",'TRI-3C'!$BZ$13)</f>
        <v>Identificar semejanzas y diferencias en objetos del entorno con criterios de forma, color y tamaño</v>
      </c>
      <c r="B4630" s="156"/>
      <c r="C4630" s="156"/>
      <c r="D4630" s="156"/>
      <c r="E4630" s="156"/>
      <c r="F4630" s="157"/>
      <c r="G4630" s="124" t="str">
        <f>IF(A4630="","",VLOOKUP(J4556,'TRI-3C'!$B$18:$FH$61,77,FALSE))</f>
        <v/>
      </c>
      <c r="I4630" s="125" t="str">
        <f t="shared" si="175"/>
        <v/>
      </c>
      <c r="J4630" s="128"/>
    </row>
    <row r="4631" spans="1:10" ht="12.75" customHeight="1">
      <c r="A4631" s="148" t="str">
        <f>IF('TRI-3C'!$CA$13="","",'TRI-3C'!$CA$13)</f>
        <v>Ordenar en secuencias lógica sucesos de hasta cinco eventos en representaciones gráficas de sus actividades de la rutina diaria y en escenas de cuentos</v>
      </c>
      <c r="B4631" s="149"/>
      <c r="C4631" s="149"/>
      <c r="D4631" s="150"/>
      <c r="E4631" s="150"/>
      <c r="F4631" s="126"/>
      <c r="G4631" s="122" t="str">
        <f>IF(A4631="","",VLOOKUP(J4556,'TRI-3C'!$B$18:$FH$61,78,FALSE))</f>
        <v/>
      </c>
      <c r="H4631" s="150"/>
      <c r="I4631" s="127" t="str">
        <f t="shared" si="175"/>
        <v/>
      </c>
      <c r="J4631" s="126"/>
    </row>
    <row r="4632" spans="1:10" ht="12.75" customHeight="1">
      <c r="A4632" s="147" t="str">
        <f>IF('TRI-3C'!$CB$13="","",'TRI-3C'!$CB$13)</f>
        <v>Reconocer billetes y monedas en situaciones de la vida real</v>
      </c>
      <c r="B4632" s="139"/>
      <c r="C4632" s="139"/>
      <c r="F4632" s="128"/>
      <c r="G4632" s="124" t="str">
        <f>IF(A4632="","",VLOOKUP(J4556,'TRI-3C'!$B$18:$FH$61,79,FALSE))</f>
        <v/>
      </c>
      <c r="I4632" s="125" t="str">
        <f t="shared" si="175"/>
        <v/>
      </c>
      <c r="J4632" s="128"/>
    </row>
    <row r="4633" spans="1:10" ht="12.75" customHeight="1">
      <c r="A463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4633" s="149"/>
      <c r="C4633" s="149"/>
      <c r="D4633" s="150"/>
      <c r="E4633" s="150"/>
      <c r="F4633" s="126"/>
      <c r="G4633" s="122" t="str">
        <f>IF(A4633="","",VLOOKUP(J4556,'TRI-3C'!$B$18:$FH$61,80,FALSE))</f>
        <v/>
      </c>
      <c r="H4633" s="150"/>
      <c r="I4633" s="127" t="str">
        <f t="shared" si="175"/>
        <v/>
      </c>
      <c r="J4633" s="126"/>
    </row>
    <row r="4634" spans="1:10" ht="12.75" customHeight="1">
      <c r="A4634" s="147" t="str">
        <f>IF('TRI-3C'!$CD$13="","",'TRI-3C'!$CD$13)</f>
        <v>Reconocer los colores secundarios en objetos e imágenes del entorno.</v>
      </c>
      <c r="B4634" s="139"/>
      <c r="C4634" s="139"/>
      <c r="F4634" s="128"/>
      <c r="G4634" s="124" t="str">
        <f>IF(A4634="","",VLOOKUP(J4556,'TRI-3C'!$B$18:$FH$61,81,FALSE))</f>
        <v/>
      </c>
      <c r="I4634" s="125" t="str">
        <f t="shared" si="175"/>
        <v/>
      </c>
      <c r="J4634" s="128"/>
    </row>
    <row r="4635" spans="1:10" ht="12.75" customHeight="1">
      <c r="A463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4635" s="154"/>
      <c r="C4635" s="154"/>
      <c r="D4635" s="154"/>
      <c r="E4635" s="154"/>
      <c r="F4635" s="155"/>
      <c r="G4635" s="122" t="str">
        <f>IF(A4635="","",VLOOKUP(J4556,'TRI-3C'!$B$18:$FH$61,82,FALSE))</f>
        <v/>
      </c>
      <c r="H4635" s="150"/>
      <c r="I4635" s="127" t="str">
        <f t="shared" si="175"/>
        <v/>
      </c>
      <c r="J4635" s="126"/>
    </row>
    <row r="4636" spans="1:10" ht="12.75" customHeight="1">
      <c r="A4636" s="147" t="str">
        <f>IF('TRI-3C'!$CF$13="","",'TRI-3C'!$CF$13)</f>
        <v>Relacionar las distintas formas de adquirir dinero con el trabajo y el esfuerzo.</v>
      </c>
      <c r="B4636" s="139"/>
      <c r="C4636" s="139"/>
      <c r="F4636" s="128"/>
      <c r="G4636" s="124" t="str">
        <f>IF(A4636="","",VLOOKUP(J4556,'TRI-3C'!$B$18:$FH$61,83,FALSE))</f>
        <v/>
      </c>
      <c r="I4636" s="125" t="str">
        <f t="shared" si="175"/>
        <v/>
      </c>
      <c r="J4636" s="128"/>
    </row>
    <row r="4637" spans="1:10" ht="12.75" customHeight="1">
      <c r="A4637" s="165" t="str">
        <f>'BI-1T'!$A$11</f>
        <v>COMPRENSIÓN Y EXPRESION DEL LENGUAJE</v>
      </c>
      <c r="B4637" s="149"/>
      <c r="C4637" s="149"/>
      <c r="D4637" s="150"/>
      <c r="E4637" s="150"/>
      <c r="F4637" s="126"/>
      <c r="G4637" s="122" t="str">
        <f>IF(A4637="","",VLOOKUP(J4556,'TRI-3C'!$B$18:$FH$61,84,FALSE))</f>
        <v/>
      </c>
      <c r="H4637" s="150"/>
      <c r="I4637" s="127"/>
      <c r="J4637" s="126"/>
    </row>
    <row r="4638" spans="1:10" ht="12.75" customHeight="1">
      <c r="A4638" s="147" t="str">
        <f>IF('TRI-3C'!$CH$13="","",'TRI-3C'!$CH$13)</f>
        <v>Asociar la imagen de la portada con el título de los cuentos conocidos.</v>
      </c>
      <c r="B4638" s="139"/>
      <c r="C4638" s="139"/>
      <c r="F4638" s="128"/>
      <c r="G4638" s="124" t="str">
        <f>IF(A4638="","",VLOOKUP(J4556,'TRI-3C'!$B$18:$FH$61,85,FALSE))</f>
        <v/>
      </c>
      <c r="I4638" s="125" t="str">
        <f t="shared" ref="I4638:I4658" si="176">IF(G4638="","",G4638)</f>
        <v/>
      </c>
      <c r="J4638" s="128"/>
    </row>
    <row r="4639" spans="1:10" ht="12.75" customHeight="1">
      <c r="A4639" s="148" t="str">
        <f>IF('TRI-3C'!$CI$13="","",'TRI-3C'!$CI$13)</f>
        <v>Colaborar en la creación de textos colectivos con la ayuda del docente.</v>
      </c>
      <c r="B4639" s="158"/>
      <c r="C4639" s="158"/>
      <c r="D4639" s="158"/>
      <c r="E4639" s="158"/>
      <c r="F4639" s="159"/>
      <c r="G4639" s="122" t="str">
        <f>IF(A4639="","",VLOOKUP(J4556,'TRI-3C'!$B$18:$FH$61,86,FALSE))</f>
        <v/>
      </c>
      <c r="H4639" s="150"/>
      <c r="I4639" s="127" t="str">
        <f t="shared" si="176"/>
        <v/>
      </c>
      <c r="J4639" s="126"/>
    </row>
    <row r="4640" spans="1:10" ht="12.75" customHeight="1">
      <c r="A4640" s="11" t="str">
        <f>IF('TRI-3C'!$CJ$13="","",'TRI-3C'!$CJ$13)</f>
        <v>Comprender el derecho propio y de las otras personas a decir que no como una respuesta válida y respetable.</v>
      </c>
      <c r="B4640" s="156"/>
      <c r="C4640" s="156"/>
      <c r="D4640" s="156"/>
      <c r="E4640" s="156"/>
      <c r="F4640" s="157"/>
      <c r="G4640" s="124" t="str">
        <f>IF(A4640="","",VLOOKUP(J4556,'TRI-3C'!$B$18:$FH$61,87,FALSE))</f>
        <v/>
      </c>
      <c r="I4640" s="125" t="str">
        <f t="shared" si="176"/>
        <v/>
      </c>
      <c r="J4640" s="128"/>
    </row>
    <row r="4641" spans="1:10" ht="12.75" customHeight="1">
      <c r="A4641" s="148" t="str">
        <f>IF('TRI-3C'!$CK$13="","",'TRI-3C'!$CK$13)</f>
        <v>Comunicarse a través de dibujos de objetos con detalles que lo vuelven identificables, como representación simbólica de sus ideas.</v>
      </c>
      <c r="B4641" s="149"/>
      <c r="C4641" s="149"/>
      <c r="D4641" s="150"/>
      <c r="E4641" s="150"/>
      <c r="F4641" s="126"/>
      <c r="G4641" s="122" t="str">
        <f>IF(A4641="","",VLOOKUP(J4556,'TRI-3C'!$B$18:$FH$61,88,FALSE))</f>
        <v/>
      </c>
      <c r="H4641" s="150"/>
      <c r="I4641" s="127" t="str">
        <f t="shared" si="176"/>
        <v/>
      </c>
      <c r="J4641" s="126"/>
    </row>
    <row r="4642" spans="1:10" ht="12.75" customHeight="1">
      <c r="A4642" s="147" t="str">
        <f>IF('TRI-3C'!$CL$13="","",'TRI-3C'!$CL$13)</f>
        <v>Comunicarse incorporando palabras nuevas a su vocabulario en función de los ambientes y experiencias en las que interactúa.</v>
      </c>
      <c r="B4642" s="139"/>
      <c r="C4642" s="139"/>
      <c r="F4642" s="128"/>
      <c r="G4642" s="124" t="str">
        <f>IF(A4642="","",VLOOKUP(J4556,'TRI-3C'!$B$18:$FH$61,89,FALSE))</f>
        <v/>
      </c>
      <c r="I4642" s="125" t="str">
        <f t="shared" si="176"/>
        <v/>
      </c>
      <c r="J4642" s="128"/>
    </row>
    <row r="4643" spans="1:10" ht="12.75" customHeight="1">
      <c r="A4643" s="148" t="str">
        <f>IF('TRI-3C'!$CM$13="","",'TRI-3C'!$CM$13)</f>
        <v>Contar un cuento en base a sus imágenes a partir de la portada y siguiendo la secuencia de las páginas.</v>
      </c>
      <c r="B4643" s="149"/>
      <c r="C4643" s="149"/>
      <c r="D4643" s="150"/>
      <c r="E4643" s="150"/>
      <c r="F4643" s="126"/>
      <c r="G4643" s="122" t="str">
        <f>IF(A4643="","",VLOOKUP(J4556,'TRI-3C'!$B$18:$FH$61,90,FALSE))</f>
        <v/>
      </c>
      <c r="H4643" s="150"/>
      <c r="I4643" s="127" t="str">
        <f t="shared" si="176"/>
        <v/>
      </c>
      <c r="J4643" s="126"/>
    </row>
    <row r="4644" spans="1:10" ht="12.75" customHeight="1">
      <c r="A4644" s="147" t="str">
        <f>IF('TRI-3C'!$CN$13="","",'TRI-3C'!$CN$13)</f>
        <v>Describir oralmente imágenes gráficas (pictogramas) y digitales, estructurando oraciones más elaboradas que describan a los objetos que observa.</v>
      </c>
      <c r="B4644" s="139"/>
      <c r="C4644" s="139"/>
      <c r="F4644" s="128"/>
      <c r="G4644" s="124" t="str">
        <f>IF(A4644="","",VLOOKUP(J4556,'TRI-3C'!$B$18:$FH$61,91,FALSE))</f>
        <v/>
      </c>
      <c r="I4644" s="125" t="str">
        <f t="shared" si="176"/>
        <v/>
      </c>
      <c r="J4644" s="128"/>
    </row>
    <row r="4645" spans="1:10" ht="12.75" customHeight="1">
      <c r="A4645" s="192" t="str">
        <f>IF('TRI-3C'!$CO$13="","",'TRI-3C'!$CO$13)</f>
        <v>Describir oralmente imágenes relacionadas con los derechos de las personas en situación de movilidad</v>
      </c>
      <c r="B4645" s="154"/>
      <c r="C4645" s="154"/>
      <c r="D4645" s="154"/>
      <c r="E4645" s="154"/>
      <c r="F4645" s="155"/>
      <c r="G4645" s="122" t="str">
        <f>IF(A4645="","",VLOOKUP(J4556,'TRI-3C'!$B$18:$FH$61,92,FALSE))</f>
        <v/>
      </c>
      <c r="H4645" s="150"/>
      <c r="I4645" s="127" t="str">
        <f t="shared" si="176"/>
        <v/>
      </c>
      <c r="J4645" s="126"/>
    </row>
    <row r="4646" spans="1:10" ht="12.75" customHeight="1">
      <c r="A4646" s="147" t="str">
        <f>IF('TRI-3C'!$CP$13="","",'TRI-3C'!$CP$13)</f>
        <v>Expresarse oralmente pronunciando correctamente la mayoría de las palabras puede presentarse dificultades en la pronunciación de s, y la r.</v>
      </c>
      <c r="B4646" s="139"/>
      <c r="C4646" s="139"/>
      <c r="F4646" s="128"/>
      <c r="G4646" s="124" t="str">
        <f>IF(A4646="","",VLOOKUP(J4556,'TRI-3C'!$B$18:$FH$61,93,FALSE))</f>
        <v/>
      </c>
      <c r="I4646" s="125" t="str">
        <f t="shared" si="176"/>
        <v/>
      </c>
      <c r="J4646" s="128"/>
    </row>
    <row r="4647" spans="1:10" ht="12.75" customHeight="1">
      <c r="A4647" s="148" t="str">
        <f>IF('TRI-3C'!$CQ$13="","",'TRI-3C'!$CQ$13)</f>
        <v>Expresarse utilizando oraciones cortas y completas manteniendo el orden de las palabras.</v>
      </c>
      <c r="B4647" s="149"/>
      <c r="C4647" s="149"/>
      <c r="D4647" s="150"/>
      <c r="E4647" s="150"/>
      <c r="F4647" s="126"/>
      <c r="G4647" s="122" t="str">
        <f>IF(A4647="","",VLOOKUP(J4556,'TRI-3C'!$B$18:$FH$61,94,FALSE))</f>
        <v/>
      </c>
      <c r="H4647" s="150"/>
      <c r="I4647" s="127" t="str">
        <f t="shared" si="176"/>
        <v/>
      </c>
      <c r="J4647" s="126"/>
    </row>
    <row r="4648" spans="1:10" ht="12.75" customHeight="1">
      <c r="A4648" s="147" t="str">
        <f>IF('TRI-3C'!$CR$13="","",'TRI-3C'!$CR$13)</f>
        <v>Identificar “auditivamente” el fonema (sonido) inicial de las palabras más utilizadas.</v>
      </c>
      <c r="B4648" s="139"/>
      <c r="C4648" s="139"/>
      <c r="F4648" s="128"/>
      <c r="G4648" s="124" t="str">
        <f>IF(A4648="","",VLOOKUP(J4556,'TRI-3C'!$B$18:$FH$61,95,FALSE))</f>
        <v/>
      </c>
      <c r="I4648" s="125" t="str">
        <f t="shared" si="176"/>
        <v/>
      </c>
      <c r="J4648" s="128"/>
    </row>
    <row r="4649" spans="1:10" ht="12.75" customHeight="1">
      <c r="A4649" s="148" t="str">
        <f>IF('TRI-3C'!$CS$13="","",'TRI-3C'!$CS$13)</f>
        <v>Identificar una persona adulta de confianza para solicitar apoyo al enfrentar desafíos emocionales en situaciones cotidianas del entorno escolar</v>
      </c>
      <c r="B4649" s="158"/>
      <c r="C4649" s="158"/>
      <c r="D4649" s="158"/>
      <c r="E4649" s="158"/>
      <c r="F4649" s="159"/>
      <c r="G4649" s="122" t="str">
        <f>IF(A4649="","",VLOOKUP(J4556,'TRI-3C'!$B$18:$FH$61,96,FALSE))</f>
        <v/>
      </c>
      <c r="H4649" s="150"/>
      <c r="I4649" s="127" t="str">
        <f t="shared" si="176"/>
        <v/>
      </c>
      <c r="J4649" s="126"/>
    </row>
    <row r="4650" spans="1:10" ht="12.75" customHeight="1">
      <c r="A4650" s="11" t="str">
        <f>IF('TRI-3C'!$CT$13="","",'TRI-3C'!$CT$13)</f>
        <v>Participar en conversaciones más complejas y largas manteniéndose dentro del tema.</v>
      </c>
      <c r="B4650" s="156"/>
      <c r="C4650" s="156"/>
      <c r="D4650" s="156"/>
      <c r="E4650" s="156"/>
      <c r="F4650" s="157"/>
      <c r="G4650" s="124" t="str">
        <f>IF(A4650="","",VLOOKUP(J4556,'TRI-3C'!$B$18:$FH$61,97,FALSE))</f>
        <v/>
      </c>
      <c r="I4650" s="125" t="str">
        <f t="shared" si="176"/>
        <v/>
      </c>
      <c r="J4650" s="128"/>
    </row>
    <row r="4651" spans="1:10" ht="12.75" customHeight="1">
      <c r="A4651" s="148" t="str">
        <f>IF('TRI-3C'!$CU$13="","",'TRI-3C'!$CU$13)</f>
        <v>Producir palabras que riman espontáneamente tomado en cuenta los sonidos finales de las mismas.</v>
      </c>
      <c r="B4651" s="149"/>
      <c r="C4651" s="149"/>
      <c r="D4651" s="150"/>
      <c r="E4651" s="150"/>
      <c r="F4651" s="126"/>
      <c r="G4651" s="122" t="str">
        <f>IF(A4651="","",VLOOKUP(J4556,'TRI-3C'!$B$18:$FH$61,98,FALSE))</f>
        <v/>
      </c>
      <c r="H4651" s="150"/>
      <c r="I4651" s="127" t="str">
        <f t="shared" si="176"/>
        <v/>
      </c>
      <c r="J4651" s="126"/>
    </row>
    <row r="4652" spans="1:10" ht="12.75" customHeight="1">
      <c r="A4652" s="147" t="str">
        <f>IF('TRI-3C'!$CV$13="","",'TRI-3C'!$CV$13)</f>
        <v>Realizar modificaciones del contenido de un cuento relatado por el adulto, cambiando partes del él como: acciones y final.</v>
      </c>
      <c r="B4652" s="139"/>
      <c r="C4652" s="139"/>
      <c r="F4652" s="128"/>
      <c r="G4652" s="124" t="str">
        <f>IF(A4652="","",VLOOKUP(J4556,'TRI-3C'!$B$18:$FH$61,99,FALSE))</f>
        <v/>
      </c>
      <c r="I4652" s="125" t="str">
        <f t="shared" si="176"/>
        <v/>
      </c>
      <c r="J4652" s="128"/>
    </row>
    <row r="4653" spans="1:10" ht="12.75" customHeight="1">
      <c r="A465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653" s="149"/>
      <c r="C4653" s="149"/>
      <c r="D4653" s="150"/>
      <c r="E4653" s="150"/>
      <c r="F4653" s="126"/>
      <c r="G4653" s="122" t="str">
        <f>IF(A4653="","",VLOOKUP(J4556,'TRI-3C'!$B$18:$FH$61,100,FALSE))</f>
        <v/>
      </c>
      <c r="H4653" s="150"/>
      <c r="I4653" s="127" t="str">
        <f t="shared" si="176"/>
        <v/>
      </c>
      <c r="J4653" s="126"/>
    </row>
    <row r="4654" spans="1:10" ht="12.75" customHeight="1">
      <c r="A4654" s="147" t="str">
        <f>IF('TRI-3C'!$CX$13="","",'TRI-3C'!$CX$13)</f>
        <v>Reconocer etiquetas y rótulos de su entorno inmediato y los “lee”.</v>
      </c>
      <c r="B4654" s="139"/>
      <c r="C4654" s="139"/>
      <c r="F4654" s="128"/>
      <c r="G4654" s="124" t="str">
        <f>IF(A4654="","",VLOOKUP(J4556,'TRI-3C'!$B$18:$FH$61,101,FALSE))</f>
        <v/>
      </c>
      <c r="I4654" s="125" t="str">
        <f t="shared" si="176"/>
        <v/>
      </c>
      <c r="J4654" s="128"/>
    </row>
    <row r="4655" spans="1:10" ht="12.75" customHeight="1">
      <c r="A4655" s="192" t="str">
        <f>IF('TRI-3C'!$CY$13="","",'TRI-3C'!$CY$13)</f>
        <v>Relatar cuentos, narrados por el adulto, manteniendo la secuencia, sin la ayuda del paratexto.</v>
      </c>
      <c r="B4655" s="154"/>
      <c r="C4655" s="154"/>
      <c r="D4655" s="154"/>
      <c r="E4655" s="154"/>
      <c r="F4655" s="155"/>
      <c r="G4655" s="122" t="str">
        <f>IF(A4655="","",VLOOKUP(J4556,'TRI-3C'!$B$18:$FH$61,102,FALSE))</f>
        <v/>
      </c>
      <c r="H4655" s="150"/>
      <c r="I4655" s="127" t="str">
        <f t="shared" si="176"/>
        <v/>
      </c>
      <c r="J4655" s="126"/>
    </row>
    <row r="4656" spans="1:10" ht="12.75" customHeight="1">
      <c r="A4656" s="147" t="str">
        <f>IF('TRI-3C'!$CZ$13="","",'TRI-3C'!$CZ$13)</f>
        <v>Reproducir trabalenguas sencillos, adivinanzas, canciones y poemas cortos, mejorando su pronunciación y potenciando su capacidad imaginativa.</v>
      </c>
      <c r="B4656" s="139"/>
      <c r="C4656" s="139"/>
      <c r="F4656" s="128"/>
      <c r="G4656" s="124" t="str">
        <f>IF(A4656="","",VLOOKUP(J4556,'TRI-3C'!$B$18:$FH$61,103,FALSE))</f>
        <v/>
      </c>
      <c r="I4656" s="125" t="str">
        <f t="shared" si="176"/>
        <v/>
      </c>
      <c r="J4656" s="128"/>
    </row>
    <row r="4657" spans="1:10" ht="12.75" customHeight="1">
      <c r="A4657" s="148" t="str">
        <f>IF('TRI-3C'!$DA$13="","",'TRI-3C'!$DA$13)</f>
        <v>Responder preguntas sobre un texto narrado por el adulto, relacionadas a los personajes y acciones principales.</v>
      </c>
      <c r="B4657" s="149"/>
      <c r="C4657" s="149"/>
      <c r="D4657" s="150"/>
      <c r="E4657" s="150"/>
      <c r="F4657" s="126"/>
      <c r="G4657" s="122" t="str">
        <f>IF(A4657="","",VLOOKUP(J4556,'TRI-3C'!$B$18:$FH$61,104,FALSE))</f>
        <v/>
      </c>
      <c r="H4657" s="150"/>
      <c r="I4657" s="127" t="str">
        <f t="shared" si="176"/>
        <v/>
      </c>
      <c r="J4657" s="126"/>
    </row>
    <row r="4658" spans="1:10" ht="12.75" customHeight="1">
      <c r="A4658" s="147" t="str">
        <f>IF('TRI-3C'!$DB$13="","",'TRI-3C'!$DB$13)</f>
        <v>Seguir instrucciones sencillas que involucren la ejecución de tres o más actividades</v>
      </c>
      <c r="B4658" s="139"/>
      <c r="C4658" s="139"/>
      <c r="F4658" s="128"/>
      <c r="G4658" s="124" t="str">
        <f>IF(A4658="","",VLOOKUP(J4556,'TRI-3C'!$B$18:$FH$61,105,FALSE))</f>
        <v/>
      </c>
      <c r="I4658" s="125" t="str">
        <f t="shared" si="176"/>
        <v/>
      </c>
      <c r="J4658" s="128"/>
    </row>
    <row r="4659" spans="1:10" ht="12.75" customHeight="1">
      <c r="A4659" s="165" t="str">
        <f>'BI-1T'!$A$12</f>
        <v>EXPRESIÓN ARTISTICA</v>
      </c>
      <c r="B4659" s="158"/>
      <c r="C4659" s="158"/>
      <c r="D4659" s="158"/>
      <c r="E4659" s="158"/>
      <c r="F4659" s="159"/>
      <c r="G4659" s="122" t="str">
        <f>IF(A4659="","",VLOOKUP(J4556,'TRI-3C'!$B$18:$FH$61,106,FALSE))</f>
        <v/>
      </c>
      <c r="H4659" s="150"/>
      <c r="I4659" s="127"/>
      <c r="J4659" s="126"/>
    </row>
    <row r="4660" spans="1:10" ht="12.75" customHeight="1">
      <c r="A4660" s="11" t="str">
        <f>IF('TRI-3C'!$DD$13="","",'TRI-3C'!$DD$13)</f>
        <v>Cantar canciones siguiendo el ritmo y coordinando con las expresiones de su cuerpo.</v>
      </c>
      <c r="B4660" s="156"/>
      <c r="C4660" s="156"/>
      <c r="D4660" s="156"/>
      <c r="E4660" s="156"/>
      <c r="F4660" s="157"/>
      <c r="G4660" s="124" t="str">
        <f>IF(A4660="","",VLOOKUP(J4556,'TRI-3C'!$B$18:$FH$61,107,FALSE))</f>
        <v/>
      </c>
      <c r="I4660" s="125" t="str">
        <f t="shared" ref="I4660:I4670" si="177">IF(G4660="","",G4660)</f>
        <v/>
      </c>
      <c r="J4660" s="128"/>
    </row>
    <row r="4661" spans="1:10" ht="12.75" customHeight="1">
      <c r="A4661" s="148" t="str">
        <f>IF('TRI-3C'!$DE$13="","",'TRI-3C'!$DE$13)</f>
        <v>Comunicar de manera escrita sus ideas intentando imitar letras o formas parecidas a letras.</v>
      </c>
      <c r="B4661" s="149"/>
      <c r="C4661" s="149"/>
      <c r="D4661" s="150"/>
      <c r="E4661" s="150"/>
      <c r="F4661" s="126"/>
      <c r="G4661" s="122" t="str">
        <f>IF(A4661="","",VLOOKUP(J4556,'TRI-3C'!$B$18:$FH$61,108,FALSE))</f>
        <v/>
      </c>
      <c r="H4661" s="150"/>
      <c r="I4661" s="127" t="str">
        <f t="shared" si="177"/>
        <v/>
      </c>
      <c r="J4661" s="126"/>
    </row>
    <row r="4662" spans="1:10" ht="12.75" customHeight="1">
      <c r="A4662" s="147" t="str">
        <f>IF('TRI-3C'!$DF$13="","",'TRI-3C'!$DF$13)</f>
        <v>Ejecutar patrones de más de dos ritmos con partes del cuerpo y elementos o instrumentos sonoros.</v>
      </c>
      <c r="B4662" s="139"/>
      <c r="C4662" s="139"/>
      <c r="F4662" s="128"/>
      <c r="G4662" s="124" t="str">
        <f>IF(A4662="","",VLOOKUP(J4556,'TRI-3C'!$B$18:$FH$61,109,FALSE))</f>
        <v/>
      </c>
      <c r="I4662" s="125" t="str">
        <f t="shared" si="177"/>
        <v/>
      </c>
      <c r="J4662" s="128"/>
    </row>
    <row r="4663" spans="1:10" ht="12.75" customHeight="1">
      <c r="A466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4663" s="149"/>
      <c r="C4663" s="149"/>
      <c r="D4663" s="150"/>
      <c r="E4663" s="150"/>
      <c r="F4663" s="126"/>
      <c r="G4663" s="122" t="str">
        <f>IF(A4663="","",VLOOKUP(J4556,'TRI-3C'!$B$18:$FH$61,110,FALSE))</f>
        <v/>
      </c>
      <c r="H4663" s="150"/>
      <c r="I4663" s="127" t="str">
        <f t="shared" si="177"/>
        <v/>
      </c>
      <c r="J4663" s="126"/>
    </row>
    <row r="4664" spans="1:10" ht="12.75" customHeight="1">
      <c r="A4664" s="147" t="str">
        <f>IF('TRI-3C'!$DH$13="","",'TRI-3C'!$DH$13)</f>
        <v>Expresar su opinión al observar una obra artística relacionada a la plástica o a la escultura.</v>
      </c>
      <c r="B4664" s="139"/>
      <c r="C4664" s="139"/>
      <c r="F4664" s="128"/>
      <c r="G4664" s="124" t="str">
        <f>IF(A4664="","",VLOOKUP(J4556,'TRI-3C'!$B$18:$FH$61,111,FALSE))</f>
        <v/>
      </c>
      <c r="I4664" s="125" t="str">
        <f t="shared" si="177"/>
        <v/>
      </c>
      <c r="J4664" s="128"/>
    </row>
    <row r="4665" spans="1:10" ht="12.75" customHeight="1">
      <c r="A4665" s="192" t="str">
        <f>IF('TRI-3C'!$DI$13="","",'TRI-3C'!$DI$13)</f>
        <v>Expresar sus vivencias y experiencias a través del dibujo libre.</v>
      </c>
      <c r="B4665" s="154"/>
      <c r="C4665" s="154"/>
      <c r="D4665" s="154"/>
      <c r="E4665" s="154"/>
      <c r="F4665" s="155"/>
      <c r="G4665" s="122" t="str">
        <f>IF(A4665="","",VLOOKUP(J4556,'TRI-3C'!$B$18:$FH$61,112,FALSE))</f>
        <v/>
      </c>
      <c r="H4665" s="150"/>
      <c r="I4665" s="127" t="str">
        <f t="shared" si="177"/>
        <v/>
      </c>
      <c r="J4665" s="126"/>
    </row>
    <row r="4666" spans="1:10" ht="12.75" customHeight="1">
      <c r="A4666" s="147" t="str">
        <f>IF('TRI-3C'!$DJ$13="","",'TRI-3C'!$DJ$13)</f>
        <v>Mantener el ritmo y las secuencias de pasos sencillos durante la ejecución de coreografías.</v>
      </c>
      <c r="B4666" s="139"/>
      <c r="C4666" s="139"/>
      <c r="F4666" s="128"/>
      <c r="G4666" s="124" t="str">
        <f>IF(A4666="","",VLOOKUP(J4556,'TRI-3C'!$B$18:$FH$61,113,FALSE))</f>
        <v/>
      </c>
      <c r="I4666" s="125" t="str">
        <f t="shared" si="177"/>
        <v/>
      </c>
      <c r="J4666" s="128"/>
    </row>
    <row r="4667" spans="1:10" ht="12.75" customHeight="1">
      <c r="A466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667" s="149"/>
      <c r="C4667" s="149"/>
      <c r="D4667" s="150"/>
      <c r="E4667" s="150"/>
      <c r="F4667" s="126"/>
      <c r="G4667" s="122" t="str">
        <f>IF(A4667="","",VLOOKUP(J4556,'TRI-3C'!$B$18:$FH$61,114,FALSE))</f>
        <v/>
      </c>
      <c r="H4667" s="150"/>
      <c r="I4667" s="127" t="str">
        <f t="shared" si="177"/>
        <v/>
      </c>
      <c r="J4667" s="126"/>
    </row>
    <row r="4668" spans="1:10" ht="12.75" customHeight="1">
      <c r="A4668" s="147" t="str">
        <f>IF('TRI-3C'!$DL$13="","",'TRI-3C'!$DL$13)</f>
        <v>Participar en dramatizaciones, asumiendo roles de diferentes personas del entorno y de personajes de cuentos e historietas.</v>
      </c>
      <c r="B4668" s="139"/>
      <c r="C4668" s="139"/>
      <c r="F4668" s="128"/>
      <c r="G4668" s="124" t="str">
        <f>IF(A4668="","",VLOOKUP(J4556,'TRI-3C'!$B$18:$FH$61,115,FALSE))</f>
        <v/>
      </c>
      <c r="I4668" s="125" t="str">
        <f t="shared" si="177"/>
        <v/>
      </c>
      <c r="J4668" s="128"/>
    </row>
    <row r="4669" spans="1:10" ht="12.75" customHeight="1">
      <c r="A4669" s="148" t="str">
        <f>IF('TRI-3C'!$DM$13="","",'TRI-3C'!$DM$13)</f>
        <v>Participar en rondas populares, bailes y juegos tradicionales, asumiendo los roles y respetando las reglas.</v>
      </c>
      <c r="B4669" s="158"/>
      <c r="C4669" s="158"/>
      <c r="D4669" s="158"/>
      <c r="E4669" s="158"/>
      <c r="F4669" s="159"/>
      <c r="G4669" s="122" t="str">
        <f>IF(A4669="","",VLOOKUP(J4556,'TRI-3C'!$B$18:$FH$61,116,FALSE))</f>
        <v/>
      </c>
      <c r="H4669" s="150"/>
      <c r="I4669" s="127" t="str">
        <f t="shared" si="177"/>
        <v/>
      </c>
      <c r="J4669" s="126"/>
    </row>
    <row r="4670" spans="1:10" ht="12.75" customHeight="1">
      <c r="A4670" s="11" t="str">
        <f>IF('TRI-3C'!$DN$13="","",'TRI-3C'!$DN$13)</f>
        <v>Realizar actividades creativas utilizando las técnicas grafo plásticas con variedad de materiales.</v>
      </c>
      <c r="B4670" s="156"/>
      <c r="C4670" s="156"/>
      <c r="D4670" s="156"/>
      <c r="E4670" s="156"/>
      <c r="F4670" s="157"/>
      <c r="G4670" s="124" t="str">
        <f>IF(A4670="","",VLOOKUP(J4556,'TRI-3C'!$B$18:$FH$61,117,FALSE))</f>
        <v/>
      </c>
      <c r="I4670" s="125" t="str">
        <f t="shared" si="177"/>
        <v/>
      </c>
      <c r="J4670" s="128"/>
    </row>
    <row r="4671" spans="1:10" ht="12.75" customHeight="1">
      <c r="A4671" s="165" t="str">
        <f>'BI-1T'!$A$13</f>
        <v>EXPRESION CORPORAL Y MOTRICIDAD</v>
      </c>
      <c r="B4671" s="149"/>
      <c r="C4671" s="149"/>
      <c r="D4671" s="150"/>
      <c r="E4671" s="150"/>
      <c r="F4671" s="126"/>
      <c r="G4671" s="122" t="str">
        <f>IF(A4671="","",VLOOKUP(J4556,'TRI-3C'!$B$18:$FH$61,118,FALSE))</f>
        <v/>
      </c>
      <c r="H4671" s="150"/>
      <c r="I4671" s="127"/>
      <c r="J4671" s="126"/>
    </row>
    <row r="4672" spans="1:10" ht="12.75" customHeight="1">
      <c r="A4672" s="147" t="str">
        <f>IF('TRI-3C'!$DP$13="","",'TRI-3C'!$DP$13)</f>
        <v>Caminar y correr con soltura y seguridad manteniendo el equilibrio a diferentes distancias, orientaciones y ritmos en espacios parciales.</v>
      </c>
      <c r="B4672" s="139"/>
      <c r="C4672" s="139"/>
      <c r="F4672" s="128"/>
      <c r="G4672" s="124" t="str">
        <f>IF(A4672="","",VLOOKUP(J4556,'TRI-3C'!$B$18:$FH$61,119,FALSE))</f>
        <v/>
      </c>
      <c r="I4672" s="125" t="str">
        <f t="shared" ref="I4672:I4699" si="178">IF(G4672="","",G4672)</f>
        <v/>
      </c>
      <c r="J4672" s="128"/>
    </row>
    <row r="4673" spans="1:10" ht="12.75" customHeight="1">
      <c r="A467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4673" s="149"/>
      <c r="C4673" s="149"/>
      <c r="D4673" s="150"/>
      <c r="E4673" s="150"/>
      <c r="F4673" s="126"/>
      <c r="G4673" s="122" t="str">
        <f>IF(A4673="","",VLOOKUP(J4556,'TRI-3C'!$B$18:$FH$61,120,FALSE))</f>
        <v/>
      </c>
      <c r="H4673" s="150"/>
      <c r="I4673" s="127" t="str">
        <f t="shared" si="178"/>
        <v/>
      </c>
      <c r="J4673" s="126"/>
    </row>
    <row r="4674" spans="1:10" ht="12.75" customHeight="1">
      <c r="A4674" s="147" t="str">
        <f>IF('TRI-3C'!$DR$13="","",'TRI-3C'!$DR$13)</f>
        <v>Discriminar sonidos onomatopéyicos y diferencia los sonidos naturales de los artificiales</v>
      </c>
      <c r="B4674" s="139"/>
      <c r="C4674" s="139"/>
      <c r="F4674" s="128"/>
      <c r="G4674" s="124" t="str">
        <f>IF(A4674="","",VLOOKUP(J4556,'TRI-3C'!$B$18:$FH$61,121,FALSE))</f>
        <v/>
      </c>
      <c r="I4674" s="125" t="str">
        <f t="shared" si="178"/>
        <v/>
      </c>
      <c r="J4674" s="128"/>
    </row>
    <row r="4675" spans="1:10" ht="12.75" customHeight="1">
      <c r="A4675" s="192" t="str">
        <f>IF('TRI-3C'!$DS$13="","",'TRI-3C'!$DS$13)</f>
        <v>Ejecutar actividades coordinadamente y con un control adecuado de fuerza y tonicidad muscular como: lanzar, atrapar y patear objetos y pelotas.</v>
      </c>
      <c r="B4675" s="154"/>
      <c r="C4675" s="154"/>
      <c r="D4675" s="154"/>
      <c r="E4675" s="154"/>
      <c r="F4675" s="155"/>
      <c r="G4675" s="122" t="str">
        <f>IF(A4675="","",VLOOKUP(J4556,'TRI-3C'!$B$18:$FH$61,122,FALSE))</f>
        <v/>
      </c>
      <c r="H4675" s="150"/>
      <c r="I4675" s="127" t="str">
        <f t="shared" si="178"/>
        <v/>
      </c>
      <c r="J4675" s="126"/>
    </row>
    <row r="4676" spans="1:10" ht="12.75" customHeight="1">
      <c r="A4676" s="147" t="str">
        <f>IF('TRI-3C'!$DT$13="","",'TRI-3C'!$DT$13)</f>
        <v>Emplear su lado dominante en la realización de la mayoría de las actividades que utilice la mano, ojo y pie.</v>
      </c>
      <c r="B4676" s="139"/>
      <c r="C4676" s="139"/>
      <c r="F4676" s="128"/>
      <c r="G4676" s="124" t="str">
        <f>IF(A4676="","",VLOOKUP(J4556,'TRI-3C'!$B$18:$FH$61,123,FALSE))</f>
        <v/>
      </c>
      <c r="I4676" s="125" t="str">
        <f t="shared" si="178"/>
        <v/>
      </c>
      <c r="J4676" s="128"/>
    </row>
    <row r="4677" spans="1:10" ht="12.75" customHeight="1">
      <c r="A4677" s="148" t="str">
        <f>IF('TRI-3C'!$DU$13="","",'TRI-3C'!$DU$13)</f>
        <v>Galopar y salticar coordinadamente con obstáculos ejecutando circuitos.</v>
      </c>
      <c r="B4677" s="149"/>
      <c r="C4677" s="149"/>
      <c r="D4677" s="150"/>
      <c r="E4677" s="150"/>
      <c r="F4677" s="126"/>
      <c r="G4677" s="122" t="str">
        <f>IF(A4677="","",VLOOKUP(J4556,'TRI-3C'!$B$18:$FH$61,124,FALSE))</f>
        <v/>
      </c>
      <c r="H4677" s="150"/>
      <c r="I4677" s="127" t="str">
        <f t="shared" si="178"/>
        <v/>
      </c>
      <c r="J4677" s="126"/>
    </row>
    <row r="4678" spans="1:10" ht="12.75" customHeight="1">
      <c r="A467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4678" s="139"/>
      <c r="C4678" s="139"/>
      <c r="F4678" s="128"/>
      <c r="G4678" s="124" t="str">
        <f>IF(A4678="","",VLOOKUP(J4556,'TRI-3C'!$B$18:$FH$61,125,FALSE))</f>
        <v/>
      </c>
      <c r="I4678" s="125" t="str">
        <f t="shared" si="178"/>
        <v/>
      </c>
      <c r="J4678" s="128"/>
    </row>
    <row r="4679" spans="1:10" ht="12.75" customHeight="1">
      <c r="A4679" s="148" t="str">
        <f>IF('TRI-3C'!$DW$13="","",'TRI-3C'!$DW$13)</f>
        <v>Mantener el equilibro al caminar sobre líneas rectas, curvas y quebradas con altura (aprox. 20 cm) logrando un adecuado control postural.</v>
      </c>
      <c r="B4679" s="158"/>
      <c r="C4679" s="158"/>
      <c r="D4679" s="158"/>
      <c r="E4679" s="158"/>
      <c r="F4679" s="159"/>
      <c r="G4679" s="122" t="str">
        <f>IF(A4679="","",VLOOKUP(J4556,'TRI-3C'!$B$18:$FH$61,126,FALSE))</f>
        <v/>
      </c>
      <c r="H4679" s="150"/>
      <c r="I4679" s="127" t="str">
        <f t="shared" si="178"/>
        <v/>
      </c>
      <c r="J4679" s="126"/>
    </row>
    <row r="4680" spans="1:10" ht="12.75" customHeight="1">
      <c r="A4680" s="11" t="str">
        <f>IF('TRI-3C'!$DX$13="","",'TRI-3C'!$DX$13)</f>
        <v>Mantener un adecuado control postural en diferentes posiciones del cuerpo y en desplazamientos.</v>
      </c>
      <c r="B4680" s="156"/>
      <c r="C4680" s="156"/>
      <c r="D4680" s="156"/>
      <c r="E4680" s="156"/>
      <c r="F4680" s="157"/>
      <c r="G4680" s="124" t="str">
        <f>IF(A4680="","",VLOOKUP(J4556,'TRI-3C'!$B$18:$FH$61,127,FALSE))</f>
        <v/>
      </c>
      <c r="I4680" s="125" t="str">
        <f t="shared" si="178"/>
        <v/>
      </c>
      <c r="J4680" s="128"/>
    </row>
    <row r="4681" spans="1:10" ht="12.75" customHeight="1">
      <c r="A4681" s="148" t="str">
        <f>IF('TRI-3C'!$DY$13="","",'TRI-3C'!$DY$13)</f>
        <v>Orientarse en el espacio realizando desplazamientos en función de consignas dadas con las nociones: entre, adelante-atrás, junto a, cerca-lejos</v>
      </c>
      <c r="B4681" s="149"/>
      <c r="C4681" s="149"/>
      <c r="D4681" s="150"/>
      <c r="E4681" s="150"/>
      <c r="F4681" s="126"/>
      <c r="G4681" s="122" t="str">
        <f>IF(A4681="","",VLOOKUP(J4556,'TRI-3C'!$B$18:$FH$61,128,FALSE))</f>
        <v/>
      </c>
      <c r="H4681" s="150"/>
      <c r="I4681" s="127" t="str">
        <f t="shared" si="178"/>
        <v/>
      </c>
      <c r="J4681" s="126"/>
    </row>
    <row r="4682" spans="1:10" ht="12.75" customHeight="1">
      <c r="A4682" s="147" t="str">
        <f>IF('TRI-3C'!$DZ$13="","",'TRI-3C'!$DZ$13)</f>
        <v>Realiza varios movimientos y desplazamientos combinados a diferentes velocidades (rápido, lento), duración (largos y corto).</v>
      </c>
      <c r="B4682" s="139"/>
      <c r="C4682" s="139"/>
      <c r="F4682" s="128"/>
      <c r="G4682" s="124" t="str">
        <f>IF(A4682="","",VLOOKUP(J4556,'TRI-3C'!$B$18:$FH$61,129,FALSE))</f>
        <v/>
      </c>
      <c r="I4682" s="125" t="str">
        <f t="shared" si="178"/>
        <v/>
      </c>
      <c r="J4682" s="128"/>
    </row>
    <row r="4683" spans="1:10" ht="12.75" customHeight="1">
      <c r="A4683" s="148" t="str">
        <f>IF('TRI-3C'!$EA$13="","",'TRI-3C'!$EA$13)</f>
        <v>Realizar actividades de coordinación visomotriz con niveles de dificultad creciente en el tamaño y tipo de materiales.</v>
      </c>
      <c r="B4683" s="149"/>
      <c r="C4683" s="149"/>
      <c r="D4683" s="150"/>
      <c r="E4683" s="150"/>
      <c r="F4683" s="126"/>
      <c r="G4683" s="122" t="str">
        <f>IF(A4683="","",VLOOKUP(J4556,'TRI-3C'!$B$18:$FH$61,130,FALSE))</f>
        <v/>
      </c>
      <c r="H4683" s="150"/>
      <c r="I4683" s="127" t="str">
        <f t="shared" si="178"/>
        <v/>
      </c>
      <c r="J4683" s="126"/>
    </row>
    <row r="4684" spans="1:10" ht="12.75" customHeight="1">
      <c r="A4684" s="147" t="str">
        <f>IF('TRI-3C'!$EB$13="","",'TRI-3C'!$EB$13)</f>
        <v>Realizar desplazamientos y movimientos combinados utilizando el espacio total y parcial a diferentes distancias (largas-cortas)</v>
      </c>
      <c r="B4684" s="139"/>
      <c r="C4684" s="139"/>
      <c r="F4684" s="128"/>
      <c r="G4684" s="124" t="str">
        <f>IF(A4684="","",VLOOKUP(J4556,'TRI-3C'!$B$18:$FH$61,131,FALSE))</f>
        <v/>
      </c>
      <c r="I4684" s="125" t="str">
        <f t="shared" si="178"/>
        <v/>
      </c>
      <c r="J4684" s="128"/>
    </row>
    <row r="4685" spans="1:10" ht="12.75" customHeight="1">
      <c r="A468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4685" s="154"/>
      <c r="C4685" s="154"/>
      <c r="D4685" s="154"/>
      <c r="E4685" s="154"/>
      <c r="F4685" s="155"/>
      <c r="G4685" s="122" t="str">
        <f>IF(A4685="","",VLOOKUP(J4556,'TRI-3C'!$B$18:$FH$61,132,FALSE))</f>
        <v/>
      </c>
      <c r="H4685" s="150"/>
      <c r="I4685" s="127" t="str">
        <f t="shared" si="178"/>
        <v/>
      </c>
      <c r="J4685" s="126"/>
    </row>
    <row r="4686" spans="1:10" ht="12.75" customHeight="1">
      <c r="A468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4686" s="139"/>
      <c r="C4686" s="139"/>
      <c r="F4686" s="128"/>
      <c r="G4686" s="124" t="str">
        <f>IF(A4686="","",VLOOKUP(J4556,'TRI-3C'!$B$18:$FH$61,133,FALSE))</f>
        <v/>
      </c>
      <c r="I4686" s="125" t="str">
        <f t="shared" si="178"/>
        <v/>
      </c>
      <c r="J4686" s="128"/>
    </row>
    <row r="4687" spans="1:10" ht="12.75" customHeight="1">
      <c r="A468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4687" s="149"/>
      <c r="C4687" s="149"/>
      <c r="D4687" s="150"/>
      <c r="E4687" s="150"/>
      <c r="F4687" s="126"/>
      <c r="G4687" s="122" t="str">
        <f>IF(A4687="","",VLOOKUP(J4556,'TRI-3C'!$B$18:$FH$61,134,FALSE))</f>
        <v/>
      </c>
      <c r="H4687" s="150"/>
      <c r="I4687" s="127" t="str">
        <f t="shared" si="178"/>
        <v/>
      </c>
      <c r="J4687" s="126"/>
    </row>
    <row r="4688" spans="1:10" ht="12.75" customHeight="1">
      <c r="A4688" s="147" t="str">
        <f>IF('TRI-3C'!$EF$13="","",'TRI-3C'!$EF$13)</f>
        <v>Realizar movimientos diferenciados con los lados laterales del cuerpo (un lado y otro lado).</v>
      </c>
      <c r="B4688" s="139"/>
      <c r="C4688" s="139"/>
      <c r="F4688" s="128"/>
      <c r="G4688" s="124" t="str">
        <f>IF(A4688="","",VLOOKUP(J4556,'TRI-3C'!$B$18:$FH$61,135,FALSE))</f>
        <v/>
      </c>
      <c r="I4688" s="125" t="str">
        <f t="shared" si="178"/>
        <v/>
      </c>
      <c r="J4688" s="128"/>
    </row>
    <row r="4689" spans="1:10" ht="12.75" customHeight="1">
      <c r="A4689" s="148" t="str">
        <f>IF('TRI-3C'!$EG$13="","",'TRI-3C'!$EG$13)</f>
        <v>Realizar movimientos para la coordinación de ojo y pie como: patear pelotas hacia un punto fijo determinado.</v>
      </c>
      <c r="B4689" s="158"/>
      <c r="C4689" s="158"/>
      <c r="D4689" s="158"/>
      <c r="E4689" s="158"/>
      <c r="F4689" s="159"/>
      <c r="G4689" s="122" t="str">
        <f>IF(A4689="","",VLOOKUP(J4556,'TRI-3C'!$B$18:$FH$61,136,FALSE))</f>
        <v/>
      </c>
      <c r="H4689" s="150"/>
      <c r="I4689" s="127" t="str">
        <f t="shared" si="178"/>
        <v/>
      </c>
      <c r="J4689" s="126"/>
    </row>
    <row r="4690" spans="1:10" ht="12.75" customHeight="1">
      <c r="A4690" s="11" t="str">
        <f>IF('TRI-3C'!$EH$13="","",'TRI-3C'!$EH$13)</f>
        <v>Realizar representaciones gráficas utilizando el dibujo con detalles que le dan intencionalidad y sentido para identificarlos</v>
      </c>
      <c r="B4690" s="156"/>
      <c r="C4690" s="156"/>
      <c r="D4690" s="156"/>
      <c r="E4690" s="156"/>
      <c r="F4690" s="157"/>
      <c r="G4690" s="124" t="str">
        <f>IF(A4690="","",VLOOKUP(J4556,'TRI-3C'!$B$18:$FH$61,137,FALSE))</f>
        <v/>
      </c>
      <c r="I4690" s="125" t="str">
        <f t="shared" si="178"/>
        <v/>
      </c>
      <c r="J4690" s="128"/>
    </row>
    <row r="4691" spans="1:10" ht="12.75" customHeight="1">
      <c r="A4691" s="148" t="str">
        <f>IF('TRI-3C'!$EI$13="","",'TRI-3C'!$EI$13)</f>
        <v>Reconocer la importancia del peatón y respetar su espacio en la vía mediante actividades lúdicas que fomenten el aprendizaje de normas de tránsito.</v>
      </c>
      <c r="B4691" s="149"/>
      <c r="C4691" s="149"/>
      <c r="D4691" s="150"/>
      <c r="E4691" s="150"/>
      <c r="F4691" s="126"/>
      <c r="G4691" s="122" t="str">
        <f>IF(A4691="","",VLOOKUP(J4556,'TRI-3C'!$B$18:$FH$61,138,FALSE))</f>
        <v/>
      </c>
      <c r="H4691" s="150"/>
      <c r="I4691" s="127" t="str">
        <f t="shared" si="178"/>
        <v/>
      </c>
      <c r="J4691" s="126"/>
    </row>
    <row r="4692" spans="1:10" ht="12.75" customHeight="1">
      <c r="A4692" s="147" t="str">
        <f>IF('TRI-3C'!$EJ$13="","",'TRI-3C'!$EJ$13)</f>
        <v>Representar la figura humana utilizando el monigote e incorporando detalles según la interiorización de su imagen corporal.</v>
      </c>
      <c r="B4692" s="139"/>
      <c r="C4692" s="139"/>
      <c r="F4692" s="128"/>
      <c r="G4692" s="124" t="str">
        <f>IF(A4692="","",VLOOKUP(J4556,'TRI-3C'!$B$18:$FH$61,139,FALSE))</f>
        <v/>
      </c>
      <c r="I4692" s="125" t="str">
        <f t="shared" si="178"/>
        <v/>
      </c>
      <c r="J4692" s="128"/>
    </row>
    <row r="4693" spans="1:10" ht="12.75" customHeight="1">
      <c r="A4693" s="148" t="str">
        <f>IF('TRI-3C'!$EK$13="","",'TRI-3C'!$EK$13)</f>
        <v>Saltar de un pie a otro alternadamente, de manera autónoma.</v>
      </c>
      <c r="B4693" s="149"/>
      <c r="C4693" s="149"/>
      <c r="D4693" s="150"/>
      <c r="E4693" s="150"/>
      <c r="F4693" s="126"/>
      <c r="G4693" s="122" t="str">
        <f>IF(A4693="","",VLOOKUP(J4556,'TRI-3C'!$B$18:$FH$61,140,FALSE))</f>
        <v/>
      </c>
      <c r="H4693" s="150"/>
      <c r="I4693" s="127" t="str">
        <f t="shared" si="178"/>
        <v/>
      </c>
      <c r="J4693" s="126"/>
    </row>
    <row r="4694" spans="1:10" ht="12.75" customHeight="1">
      <c r="A4694" s="147" t="str">
        <f>IF('TRI-3C'!$EL$13="","",'TRI-3C'!$EL$13)</f>
        <v>Saltar en dos pies en sentido vertical obstáculos de 20 a 30 cm en altura y en sentido horizontal longitudes de aproximadamente 50 a 70 cm.</v>
      </c>
      <c r="B4694" s="139"/>
      <c r="C4694" s="139"/>
      <c r="F4694" s="128"/>
      <c r="G4694" s="124" t="str">
        <f>IF(A4694="","",VLOOKUP(J4556,'TRI-3C'!$B$18:$FH$61,141,FALSE))</f>
        <v/>
      </c>
      <c r="I4694" s="125" t="str">
        <f t="shared" si="178"/>
        <v/>
      </c>
      <c r="J4694" s="128"/>
    </row>
    <row r="4695" spans="1:10" ht="12.75" customHeight="1">
      <c r="A4695" s="192" t="str">
        <f>IF('TRI-3C'!$EM$13="","",'TRI-3C'!$EM$13)</f>
        <v>Subir y bajar escaleras alternando los pies.</v>
      </c>
      <c r="B4695" s="154"/>
      <c r="C4695" s="154"/>
      <c r="D4695" s="154"/>
      <c r="E4695" s="154"/>
      <c r="F4695" s="155"/>
      <c r="G4695" s="122" t="str">
        <f>IF(A4695="","",VLOOKUP(J4556,'TRI-3C'!$B$18:$FH$61,142,FALSE))</f>
        <v/>
      </c>
      <c r="H4695" s="150"/>
      <c r="I4695" s="127" t="str">
        <f t="shared" si="178"/>
        <v/>
      </c>
      <c r="J4695" s="126"/>
    </row>
    <row r="4696" spans="1:10" ht="12.75" customHeight="1">
      <c r="A4696" s="147" t="str">
        <f>IF('TRI-3C'!$EN$13="","",'TRI-3C'!$EN$13)</f>
        <v>Trepar y reptar a diferentes ritmos y en posiciones corporales diversas (cúbito ventral y cúbito dorsal).</v>
      </c>
      <c r="B4696" s="139"/>
      <c r="C4696" s="139"/>
      <c r="F4696" s="128"/>
      <c r="G4696" s="124" t="str">
        <f>IF(A4696="","",VLOOKUP(J4556,'TRI-3C'!$B$18:$FH$61,143,FALSE))</f>
        <v/>
      </c>
      <c r="I4696" s="125" t="str">
        <f t="shared" si="178"/>
        <v/>
      </c>
      <c r="J4696" s="128"/>
    </row>
    <row r="4697" spans="1:10" ht="12.75" customHeight="1">
      <c r="A4697" s="148" t="str">
        <f>IF('TRI-3C'!$EO$13="","",'TRI-3C'!$EO$13)</f>
        <v>Ubicar algunas partes de su cuerpo en función de las nociones de al lado, junto a, cerca-lejos.</v>
      </c>
      <c r="B4697" s="149"/>
      <c r="C4697" s="149"/>
      <c r="D4697" s="150"/>
      <c r="E4697" s="150"/>
      <c r="F4697" s="126"/>
      <c r="G4697" s="122" t="str">
        <f>IF(A4697="","",VLOOKUP(J4556,'TRI-3C'!$B$18:$FH$61,144,FALSE))</f>
        <v/>
      </c>
      <c r="H4697" s="150"/>
      <c r="I4697" s="127" t="str">
        <f t="shared" si="178"/>
        <v/>
      </c>
      <c r="J4697" s="126"/>
    </row>
    <row r="4698" spans="1:10" ht="12.75" customHeight="1">
      <c r="A4698" s="147" t="str">
        <f>IF('TRI-3C'!$EP$13="","",'TRI-3C'!$EP$13)</f>
        <v>Utilizar el espacio parcial e inicia con el uso del espacio total para realizar representaciones gráficas.</v>
      </c>
      <c r="B4698" s="139"/>
      <c r="C4698" s="139"/>
      <c r="F4698" s="128"/>
      <c r="G4698" s="124" t="str">
        <f>IF(A4698="","",VLOOKUP(J4556,'TRI-3C'!$B$18:$FH$61,145,FALSE))</f>
        <v/>
      </c>
      <c r="I4698" s="125" t="str">
        <f t="shared" si="178"/>
        <v/>
      </c>
      <c r="J4698" s="128"/>
    </row>
    <row r="4699" spans="1:10" ht="12.75" customHeight="1">
      <c r="A4699" s="148" t="str">
        <f>IF('TRI-3C'!$EQ$13="","",'TRI-3C'!$EQ$13)</f>
        <v>Utilizar la pinza digital para coger lápices, marcadores, pinceles y diversos tipos de materiales.</v>
      </c>
      <c r="B4699" s="158"/>
      <c r="C4699" s="158"/>
      <c r="D4699" s="158"/>
      <c r="E4699" s="158"/>
      <c r="F4699" s="159"/>
      <c r="G4699" s="122" t="str">
        <f>IF(A4699="","",VLOOKUP(J4556,'TRI-3C'!$B$18:$FH$61,146,FALSE))</f>
        <v/>
      </c>
      <c r="H4699" s="150"/>
      <c r="I4699" s="127" t="str">
        <f t="shared" si="178"/>
        <v/>
      </c>
      <c r="J4699" s="126"/>
    </row>
    <row r="4700" spans="1:10" ht="12.75" customHeight="1">
      <c r="A4700" s="6" t="str">
        <f>NOTAS!$O$14</f>
        <v>CIVICA Y ACOMPAÑAMIENTO INTEGRAL</v>
      </c>
      <c r="B4700" s="156"/>
      <c r="C4700" s="156"/>
      <c r="D4700" s="156"/>
      <c r="E4700" s="156"/>
      <c r="F4700" s="157"/>
      <c r="G4700" s="124" t="str">
        <f>IF(A4700="","",VLOOKUP(J4556,'TRI-3C'!$B$18:$FH$61,146,FALSE))</f>
        <v/>
      </c>
      <c r="I4700" s="125"/>
      <c r="J4700" s="128"/>
    </row>
    <row r="4701" spans="1:10" ht="12.75" customHeight="1">
      <c r="A4701" s="148" t="str">
        <f>IF('TRI-3C'!$ES$13="","",'TRI-3C'!$ES$13)</f>
        <v/>
      </c>
      <c r="B4701" s="149"/>
      <c r="C4701" s="149"/>
      <c r="D4701" s="150"/>
      <c r="E4701" s="150"/>
      <c r="F4701" s="126"/>
      <c r="G4701" s="122" t="str">
        <f>IF(A4701="","",VLOOKUP(J4556,'TRI-3C'!$B$18:$FH$61,148,FALSE))</f>
        <v/>
      </c>
      <c r="H4701" s="150"/>
      <c r="I4701" s="127" t="str">
        <f t="shared" ref="I4701:I4710" si="179">IF(G4701="","",G4701)</f>
        <v/>
      </c>
      <c r="J4701" s="126"/>
    </row>
    <row r="4702" spans="1:10" ht="12.75" customHeight="1">
      <c r="A4702" s="147" t="str">
        <f>IF('TRI-3C'!$ET$13="","",'TRI-3C'!$ET$13)</f>
        <v>AUTOCONOCIMIENTO</v>
      </c>
      <c r="B4702" s="139"/>
      <c r="C4702" s="139"/>
      <c r="F4702" s="128"/>
      <c r="G4702" s="124" t="str">
        <f>IF(A4702="","",VLOOKUP(J4556,'TRI-3C'!$B$18:$FH$61,149,FALSE))</f>
        <v/>
      </c>
      <c r="I4702" s="125" t="str">
        <f t="shared" si="179"/>
        <v/>
      </c>
      <c r="J4702" s="128"/>
    </row>
    <row r="4703" spans="1:10" ht="12.75" customHeight="1">
      <c r="A4703" s="148" t="str">
        <f>IF('TRI-3C'!$EU$13="","",'TRI-3C'!$EU$13)</f>
        <v>PENSAMIENO CRITICO</v>
      </c>
      <c r="B4703" s="149"/>
      <c r="C4703" s="149"/>
      <c r="D4703" s="150"/>
      <c r="E4703" s="150"/>
      <c r="F4703" s="126"/>
      <c r="G4703" s="122" t="str">
        <f>IF(A4703="","",VLOOKUP(J4556,'TRI-3C'!$B$18:$FH$61,150,FALSE))</f>
        <v/>
      </c>
      <c r="H4703" s="150"/>
      <c r="I4703" s="127" t="str">
        <f t="shared" si="179"/>
        <v/>
      </c>
      <c r="J4703" s="126"/>
    </row>
    <row r="4704" spans="1:10" ht="12.75" customHeight="1">
      <c r="A4704" s="147" t="str">
        <f>IF('TRI-3C'!$EV$13="","",'TRI-3C'!$EV$13)</f>
        <v>MANEJO DE PROBLEMAS</v>
      </c>
      <c r="B4704" s="139"/>
      <c r="C4704" s="139"/>
      <c r="F4704" s="128"/>
      <c r="G4704" s="124" t="str">
        <f>IF(A4704="","",VLOOKUP(J4556,'TRI-3C'!$B$18:$FH$61,151,FALSE))</f>
        <v/>
      </c>
      <c r="I4704" s="125" t="str">
        <f t="shared" si="179"/>
        <v/>
      </c>
      <c r="J4704" s="128"/>
    </row>
    <row r="4705" spans="1:10" ht="12.75" customHeight="1">
      <c r="A4705" s="192" t="str">
        <f>IF('TRI-3C'!$EW$13="","",'TRI-3C'!$EW$13)</f>
        <v>TOMA DE DECISIONES</v>
      </c>
      <c r="B4705" s="154"/>
      <c r="C4705" s="154"/>
      <c r="D4705" s="154"/>
      <c r="E4705" s="154"/>
      <c r="F4705" s="155"/>
      <c r="G4705" s="122" t="str">
        <f>IF(A4705="","",VLOOKUP(J4556,'TRI-3C'!$B$18:$FH$61,152,FALSE))</f>
        <v/>
      </c>
      <c r="H4705" s="150"/>
      <c r="I4705" s="127" t="str">
        <f t="shared" si="179"/>
        <v/>
      </c>
      <c r="J4705" s="126"/>
    </row>
    <row r="4706" spans="1:10" ht="12.75" customHeight="1">
      <c r="A4706" s="147" t="str">
        <f>IF('TRI-3C'!$EX$13="","",'TRI-3C'!$EX$13)</f>
        <v>TRABAJO EN EQUIPO</v>
      </c>
      <c r="B4706" s="139"/>
      <c r="C4706" s="139"/>
      <c r="F4706" s="128"/>
      <c r="G4706" s="124" t="str">
        <f>IF(A4706="","",VLOOKUP(J4556,'TRI-3C'!$B$18:$FH$61,153,FALSE))</f>
        <v/>
      </c>
      <c r="I4706" s="125" t="str">
        <f t="shared" si="179"/>
        <v/>
      </c>
      <c r="J4706" s="128"/>
    </row>
    <row r="4707" spans="1:10" ht="12.75" customHeight="1">
      <c r="A4707" s="148" t="str">
        <f>IF('TRI-3C'!$EY$13="","",'TRI-3C'!$EY$13)</f>
        <v>CONCIENCIA SOCIAL</v>
      </c>
      <c r="B4707" s="149"/>
      <c r="C4707" s="149"/>
      <c r="D4707" s="150"/>
      <c r="E4707" s="150"/>
      <c r="F4707" s="126"/>
      <c r="G4707" s="122" t="str">
        <f>IF(A4707="","",VLOOKUP(J4556,'TRI-3C'!$B$18:$FH$61,154,FALSE))</f>
        <v/>
      </c>
      <c r="H4707" s="150"/>
      <c r="I4707" s="127" t="str">
        <f t="shared" si="179"/>
        <v/>
      </c>
      <c r="J4707" s="126"/>
    </row>
    <row r="4708" spans="1:10" ht="12.75" customHeight="1">
      <c r="A4708" s="147" t="str">
        <f>IF('TRI-3C'!$EZ$13="","",'TRI-3C'!$EZ$13)</f>
        <v xml:space="preserve">RELACIONES INTERPERSONALES	</v>
      </c>
      <c r="B4708" s="139"/>
      <c r="C4708" s="139"/>
      <c r="F4708" s="128"/>
      <c r="G4708" s="124" t="str">
        <f>IF(A4708="","",VLOOKUP(J4556,'TRI-3C'!$B$18:$FH$61,155,FALSE))</f>
        <v/>
      </c>
      <c r="I4708" s="125" t="str">
        <f t="shared" si="179"/>
        <v/>
      </c>
      <c r="J4708" s="128"/>
    </row>
    <row r="4709" spans="1:10" ht="12.75" customHeight="1">
      <c r="A4709" s="148" t="str">
        <f>IF('TRI-3C'!$FA$13="","",'TRI-3C'!$FA$13)</f>
        <v>MANEJO DE CONFLICTOS</v>
      </c>
      <c r="B4709" s="149"/>
      <c r="C4709" s="149"/>
      <c r="D4709" s="150"/>
      <c r="E4709" s="150"/>
      <c r="F4709" s="126"/>
      <c r="G4709" s="122" t="str">
        <f>IF(A4709="","",VLOOKUP(J4556,'TRI-3C'!$B$18:$FH$61,156,FALSE))</f>
        <v/>
      </c>
      <c r="H4709" s="150"/>
      <c r="I4709" s="127" t="str">
        <f t="shared" si="179"/>
        <v/>
      </c>
      <c r="J4709" s="126"/>
    </row>
    <row r="4710" spans="1:10" ht="12.75" customHeight="1">
      <c r="A4710" s="147" t="str">
        <f>IF('TRI-3C'!$FB$13="","",'TRI-3C'!$FB$13)</f>
        <v>MANEJO DE EMOCIONES Y SENTIMIENTOS</v>
      </c>
      <c r="B4710" s="139"/>
      <c r="C4710" s="139"/>
      <c r="F4710" s="128"/>
      <c r="G4710" s="124" t="str">
        <f>IF(A4710="","",VLOOKUP(J4556,'TRI-3C'!$B$18:$FH$61,157,FALSE))</f>
        <v/>
      </c>
      <c r="I4710" s="125" t="str">
        <f t="shared" si="179"/>
        <v/>
      </c>
      <c r="J4710" s="128"/>
    </row>
    <row r="4711" spans="1:10" ht="12.75" customHeight="1">
      <c r="A4711" s="151"/>
      <c r="B4711" s="129"/>
      <c r="C4711" s="129"/>
      <c r="D4711" s="130"/>
      <c r="E4711" s="130"/>
      <c r="F4711" s="131"/>
      <c r="G4711" s="132"/>
      <c r="H4711" s="130"/>
      <c r="I4711" s="133"/>
      <c r="J4711" s="131"/>
    </row>
    <row r="4712" spans="1:10" ht="12.75" customHeight="1">
      <c r="A4712" s="134"/>
      <c r="B4712" s="134"/>
      <c r="C4712" s="134"/>
      <c r="D4712" s="134"/>
      <c r="E4712" s="134"/>
      <c r="F4712" s="140"/>
      <c r="G4712" s="496"/>
      <c r="H4712" s="496"/>
      <c r="I4712" s="497"/>
      <c r="J4712" s="497"/>
    </row>
    <row r="4713" spans="1:10" ht="12.75" customHeight="1">
      <c r="A4713" s="487" t="s">
        <v>156</v>
      </c>
      <c r="B4713" s="488"/>
      <c r="C4713" s="135" t="s">
        <v>157</v>
      </c>
      <c r="G4713" s="494"/>
      <c r="H4713" s="494"/>
      <c r="I4713" s="494"/>
      <c r="J4713" s="494"/>
    </row>
    <row r="4714" spans="1:10" ht="12.75" customHeight="1">
      <c r="A4714" s="489" t="s">
        <v>158</v>
      </c>
      <c r="B4714" s="490"/>
      <c r="C4714" s="136" t="str">
        <f>VLOOKUP(J4556,'TRI-3C'!$B$18:$FH$61,160,FALSE)</f>
        <v/>
      </c>
      <c r="G4714" s="494"/>
      <c r="H4714" s="494"/>
      <c r="I4714" s="494"/>
      <c r="J4714" s="494"/>
    </row>
    <row r="4715" spans="1:10" ht="12.75" customHeight="1">
      <c r="A4715" s="491" t="s">
        <v>159</v>
      </c>
      <c r="B4715" s="492"/>
      <c r="C4715" s="493"/>
      <c r="G4715" s="494"/>
      <c r="H4715" s="494"/>
      <c r="I4715" s="494"/>
      <c r="J4715" s="494"/>
    </row>
    <row r="4716" spans="1:10" ht="12.75" customHeight="1">
      <c r="A4716" s="137" t="s">
        <v>160</v>
      </c>
      <c r="B4716" s="138"/>
      <c r="C4716" s="188" t="str">
        <f>VLOOKUP(J4556,'TRI-3C'!$B$18:$FH$61,161,FALSE)</f>
        <v/>
      </c>
      <c r="G4716" s="494"/>
      <c r="H4716" s="494"/>
      <c r="I4716" s="494"/>
      <c r="J4716" s="494"/>
    </row>
    <row r="4717" spans="1:10" ht="12.75" customHeight="1">
      <c r="A4717" s="137" t="s">
        <v>161</v>
      </c>
      <c r="B4717" s="138"/>
      <c r="C4717" s="188" t="str">
        <f>VLOOKUP(J4556,'TRI-3C'!$B$18:$FH$61,162,FALSE)</f>
        <v/>
      </c>
      <c r="G4717" s="494"/>
      <c r="H4717" s="494"/>
      <c r="I4717" s="494"/>
      <c r="J4717" s="494"/>
    </row>
    <row r="4718" spans="1:10" ht="12.75" customHeight="1">
      <c r="A4718" s="480" t="s">
        <v>163</v>
      </c>
      <c r="B4718" s="481"/>
      <c r="C4718" s="188" t="str">
        <f>VLOOKUP(J4556,'TRI-3C'!$B$18:$FH$61,163,FALSE)</f>
        <v/>
      </c>
      <c r="G4718" s="494"/>
      <c r="H4718" s="494"/>
      <c r="I4718" s="494"/>
      <c r="J4718" s="494"/>
    </row>
    <row r="4719" spans="1:10" ht="12.75" customHeight="1">
      <c r="D4719" s="503" t="s">
        <v>162</v>
      </c>
      <c r="E4719" s="503"/>
      <c r="F4719" s="152">
        <f ca="1">NOW()</f>
        <v>45994.739222569442</v>
      </c>
    </row>
    <row r="4722" spans="2:7" ht="12.75" customHeight="1">
      <c r="G4722" s="112"/>
    </row>
    <row r="4724" spans="2:7" ht="12.75" customHeight="1">
      <c r="B4724" s="495" t="s">
        <v>164</v>
      </c>
      <c r="C4724" s="495"/>
      <c r="F4724" s="116" t="s">
        <v>165</v>
      </c>
      <c r="G4724" s="116" t="s">
        <v>165</v>
      </c>
    </row>
    <row r="4758" spans="1:10" ht="12.75" customHeight="1">
      <c r="A4758" s="111" t="s">
        <v>153</v>
      </c>
      <c r="C4758" t="str">
        <f>IF(VLOOKUP(J4761,NOTAS!$D$14:$P$60,2,FALSE)="","",VLOOKUP(J4761,NOTAS!$D$14:$P$60,2,FALSE))</f>
        <v>VERNAZA CERVANTES KEYLER JHAIR</v>
      </c>
    </row>
    <row r="4759" spans="1:10" ht="12.75" customHeight="1">
      <c r="A4759" s="111" t="s">
        <v>154</v>
      </c>
      <c r="C4759" t="str">
        <f>NOTAS!$B$14&amp; " "&amp;NOTAS!$B$15</f>
        <v>INICIAL II A</v>
      </c>
      <c r="F4759" s="111"/>
      <c r="G4759" s="116"/>
      <c r="H4759" s="117"/>
      <c r="I4759" s="118"/>
      <c r="J4759" s="117"/>
    </row>
    <row r="4760" spans="1:10" ht="12.75" customHeight="1">
      <c r="A4760" s="111" t="s">
        <v>6</v>
      </c>
      <c r="C4760" t="str">
        <f>NOTAS!$B$18</f>
        <v>2025-2026 MATUTINA</v>
      </c>
      <c r="H4760" s="117"/>
      <c r="I4760" s="118"/>
      <c r="J4760" s="117"/>
    </row>
    <row r="4761" spans="1:10" ht="12.75" customHeight="1" thickBot="1">
      <c r="A4761" s="486" t="s">
        <v>337</v>
      </c>
      <c r="B4761" s="486"/>
      <c r="I4761" s="114" t="s">
        <v>74</v>
      </c>
      <c r="J4761" s="121">
        <v>24</v>
      </c>
    </row>
    <row r="4762" spans="1:10" ht="12.75" customHeight="1">
      <c r="A4762" s="482" t="s">
        <v>155</v>
      </c>
      <c r="B4762" s="483"/>
      <c r="C4762" s="483"/>
      <c r="D4762" s="483"/>
      <c r="E4762" s="483"/>
      <c r="F4762" s="484"/>
      <c r="G4762" s="485" t="s">
        <v>141</v>
      </c>
      <c r="H4762" s="483"/>
      <c r="I4762" s="498" t="s">
        <v>141</v>
      </c>
      <c r="J4762" s="499"/>
    </row>
    <row r="4763" spans="1:10" ht="12.75" customHeight="1">
      <c r="A4763" s="500" t="str">
        <f>IF('TRI-3C'!G$10="","",'TRI-3C'!G$10)</f>
        <v>IDENTIDAD Y AUTONOMÍA</v>
      </c>
      <c r="B4763" s="501"/>
      <c r="C4763" s="501"/>
      <c r="D4763" s="501"/>
      <c r="E4763" s="501"/>
      <c r="F4763" s="502"/>
      <c r="G4763" s="160"/>
      <c r="H4763" s="161"/>
      <c r="I4763" s="162"/>
      <c r="J4763" s="163"/>
    </row>
    <row r="4764" spans="1:10" ht="12.75" customHeight="1">
      <c r="A4764" s="148" t="str">
        <f>IF('TRI-3C'!G$13="","",'TRI-3C'!G$13)</f>
        <v>Comunicar algunos datos de su identidad como: nombres completos, edad, nombres de familiares cercanos, lugar dónde vive.</v>
      </c>
      <c r="B4764" s="158"/>
      <c r="C4764" s="158"/>
      <c r="D4764" s="158"/>
      <c r="E4764" s="158"/>
      <c r="F4764" s="159"/>
      <c r="G4764" s="122" t="str">
        <f>IF(A4764="","",VLOOKUP(J4761,'TRI-3C'!$B$18:$FH$61,6,FALSE))</f>
        <v/>
      </c>
      <c r="H4764" s="150"/>
      <c r="I4764" s="127" t="str">
        <f>IF(G4764="","",G4764)</f>
        <v/>
      </c>
      <c r="J4764" s="126"/>
    </row>
    <row r="4765" spans="1:10" ht="12.75" customHeight="1">
      <c r="A4765" s="11" t="str">
        <f>IF('TRI-3C'!$H$13="","",'TRI-3C'!$H$13)</f>
        <v>Demostrar curiosidad por las características físicas (genitales) que le permiten reconocerse como niño y niña</v>
      </c>
      <c r="B4765" s="156"/>
      <c r="C4765" s="156"/>
      <c r="D4765" s="156"/>
      <c r="E4765" s="156"/>
      <c r="F4765" s="157"/>
      <c r="G4765" s="124" t="str">
        <f>IF(A4765="","",VLOOKUP(J4761,'TRI-3C'!$B$18:$FH$61,7,FALSE))</f>
        <v/>
      </c>
      <c r="I4765" s="125" t="str">
        <f t="shared" ref="I4765:I4781" si="180">IF(G4765="","",G4765)</f>
        <v/>
      </c>
      <c r="J4765" s="128"/>
    </row>
    <row r="4766" spans="1:10" ht="12.75" customHeight="1">
      <c r="A4766" s="148" t="str">
        <f>IF('TRI-3C'!$I$13="","",'TRI-3C'!$I$13)</f>
        <v>Identificar la importancia de usar el cinturón de seguridad para promover el autocuidado y la protección personal.</v>
      </c>
      <c r="B4766" s="149"/>
      <c r="C4766" s="149"/>
      <c r="D4766" s="150"/>
      <c r="E4766" s="150"/>
      <c r="F4766" s="126"/>
      <c r="G4766" s="122" t="str">
        <f>IF(A4766="","",VLOOKUP(J4761,'TRI-3C'!$B$18:$FH$61,8,FALSE))</f>
        <v/>
      </c>
      <c r="H4766" s="150"/>
      <c r="I4766" s="127" t="str">
        <f t="shared" si="180"/>
        <v/>
      </c>
      <c r="J4766" s="126"/>
    </row>
    <row r="4767" spans="1:10" ht="12.75" customHeight="1">
      <c r="A4767" s="147" t="str">
        <f>IF('TRI-3C'!$J$13="","",'TRI-3C'!$J$13)</f>
        <v>Identificar las situaciones de peligro a las que se puede exponer en su entorno inmediato y seguir pautas de comportamiento para evitarlas.</v>
      </c>
      <c r="B4767" s="139"/>
      <c r="C4767" s="139"/>
      <c r="F4767" s="128"/>
      <c r="G4767" s="124" t="str">
        <f>IF(A4767="","",VLOOKUP(J4761,'TRI-3C'!$B$18:$FH$61,9,FALSE))</f>
        <v/>
      </c>
      <c r="I4767" s="125" t="str">
        <f t="shared" si="180"/>
        <v/>
      </c>
      <c r="J4767" s="128"/>
    </row>
    <row r="4768" spans="1:10" ht="12.75" customHeight="1">
      <c r="A4768" s="148" t="str">
        <f>IF('TRI-3C'!$K$13="","",'TRI-3C'!$K$13)</f>
        <v>Identificar sus características físicas y las de las personas de su entorno como parte del proceso de aceptación de sí mismo y de respeto a los demás.</v>
      </c>
      <c r="B4768" s="149"/>
      <c r="C4768" s="149"/>
      <c r="D4768" s="150"/>
      <c r="E4768" s="150"/>
      <c r="F4768" s="126"/>
      <c r="G4768" s="122" t="str">
        <f>IF(A4768="","",VLOOKUP(J4761,'TRI-3C'!$B$18:$FH$61,10,FALSE))</f>
        <v/>
      </c>
      <c r="H4768" s="150"/>
      <c r="I4768" s="127" t="str">
        <f t="shared" si="180"/>
        <v/>
      </c>
      <c r="J4768" s="126"/>
    </row>
    <row r="4769" spans="1:10" ht="12.75" customHeight="1">
      <c r="A4769" s="147" t="str">
        <f>IF('TRI-3C'!$L$13="","",'TRI-3C'!$L$13)</f>
        <v>Identificar y manifestar sus emociones y sentimientos, expresando las causas de los mismos mediante el lenguaje verbal. (D.EIB.10.3.)</v>
      </c>
      <c r="B4769" s="139"/>
      <c r="C4769" s="139"/>
      <c r="F4769" s="128"/>
      <c r="G4769" s="124" t="str">
        <f>IF(A4769="","",VLOOKUP(J4761,'TRI-3C'!$B$18:$FH$61,11,FALSE))</f>
        <v/>
      </c>
      <c r="I4769" s="125" t="str">
        <f t="shared" si="180"/>
        <v/>
      </c>
      <c r="J4769" s="128"/>
    </row>
    <row r="4770" spans="1:10" ht="12.75" customHeight="1">
      <c r="A4770" s="192" t="str">
        <f>IF('TRI-3C'!$M$13="","",'TRI-3C'!$M$13)</f>
        <v>Identificarse como miembro de una familia reconociéndose como parte importante de la misma.</v>
      </c>
      <c r="B4770" s="154"/>
      <c r="C4770" s="154"/>
      <c r="D4770" s="154"/>
      <c r="E4770" s="154"/>
      <c r="F4770" s="155"/>
      <c r="G4770" s="122" t="str">
        <f>IF(A4770="","",VLOOKUP(J4761,'TRI-3C'!$B$18:$FH$61,12,FALSE))</f>
        <v/>
      </c>
      <c r="H4770" s="150"/>
      <c r="I4770" s="127" t="str">
        <f t="shared" si="180"/>
        <v/>
      </c>
      <c r="J4770" s="126"/>
    </row>
    <row r="4771" spans="1:10" ht="12.75" customHeight="1">
      <c r="A4771" s="147" t="str">
        <f>IF('TRI-3C'!$N$13="","",'TRI-3C'!$N$13)</f>
        <v>Practicar con autonomía hábitos de higiene personal como lavarse las manos, los dientes y la cara.</v>
      </c>
      <c r="B4771" s="139"/>
      <c r="C4771" s="139"/>
      <c r="F4771" s="128"/>
      <c r="G4771" s="124" t="str">
        <f>IF(A4771="","",VLOOKUP(J4761,'TRI-3C'!$B$18:$FH$61,13,FALSE))</f>
        <v/>
      </c>
      <c r="I4771" s="125" t="str">
        <f t="shared" si="180"/>
        <v/>
      </c>
      <c r="J4771" s="128"/>
    </row>
    <row r="4772" spans="1:10" ht="12.75" customHeight="1">
      <c r="A4772" s="148" t="str">
        <f>IF('TRI-3C'!$O$13="","",'TRI-3C'!$O$13)</f>
        <v>Practicar hábitos de orden ubicando los objetos en el lugar correspondiente.</v>
      </c>
      <c r="B4772" s="149"/>
      <c r="C4772" s="149"/>
      <c r="D4772" s="150"/>
      <c r="E4772" s="150"/>
      <c r="F4772" s="126"/>
      <c r="G4772" s="122" t="str">
        <f>IF(A4772="","",VLOOKUP(J4761,'TRI-3C'!$B$18:$FH$61,14,FALSE))</f>
        <v/>
      </c>
      <c r="H4772" s="150"/>
      <c r="I4772" s="127" t="str">
        <f t="shared" si="180"/>
        <v/>
      </c>
      <c r="J4772" s="126"/>
    </row>
    <row r="4773" spans="1:10" ht="12.75" customHeight="1">
      <c r="A4773" s="147" t="str">
        <f>IF('TRI-3C'!$P$13="","",'TRI-3C'!$P$13)</f>
        <v>Practicar las acciones a seguir en situaciones de riesgo como: temblores, incendios, entre otros, determinadas en el plan de contingencia institucional.</v>
      </c>
      <c r="B4773" s="139"/>
      <c r="C4773" s="139"/>
      <c r="F4773" s="128"/>
      <c r="G4773" s="124" t="str">
        <f>IF(A4773="","",VLOOKUP(J4761,'TRI-3C'!$B$18:$FH$61,15,FALSE))</f>
        <v/>
      </c>
      <c r="I4773" s="125" t="str">
        <f t="shared" si="180"/>
        <v/>
      </c>
      <c r="J4773" s="128"/>
    </row>
    <row r="4774" spans="1:10" ht="12.75" customHeight="1">
      <c r="A4774" s="148" t="str">
        <f>IF('TRI-3C'!$Q$13="","",'TRI-3C'!$Q$13)</f>
        <v>Practicar normas de seguridad para evitar accidentes a los que se puede exponer en su entorno inmediato.</v>
      </c>
      <c r="B4774" s="158"/>
      <c r="C4774" s="158"/>
      <c r="D4774" s="158"/>
      <c r="E4774" s="158"/>
      <c r="F4774" s="159"/>
      <c r="G4774" s="122" t="str">
        <f>IF(A4774="","",VLOOKUP(J4761,'TRI-3C'!$B$18:$FH$61,16,FALSE))</f>
        <v/>
      </c>
      <c r="H4774" s="150"/>
      <c r="I4774" s="127" t="str">
        <f t="shared" si="180"/>
        <v/>
      </c>
      <c r="J4774" s="126"/>
    </row>
    <row r="4775" spans="1:10" ht="12.75" customHeight="1">
      <c r="A4775" s="11" t="str">
        <f>IF('TRI-3C'!$R$13="","",'TRI-3C'!$R$13)</f>
        <v>Realiza independientemente normas de aseo al ir al baño.</v>
      </c>
      <c r="B4775" s="156"/>
      <c r="C4775" s="156"/>
      <c r="D4775" s="156"/>
      <c r="E4775" s="156"/>
      <c r="F4775" s="157"/>
      <c r="G4775" s="124" t="str">
        <f>IF(A4775="","",VLOOKUP(J4761,'TRI-3C'!$B$18:$FH$61,17,FALSE))</f>
        <v/>
      </c>
      <c r="I4775" s="125" t="str">
        <f t="shared" si="180"/>
        <v/>
      </c>
      <c r="J4775" s="128"/>
    </row>
    <row r="4776" spans="1:10" ht="12.75" customHeight="1">
      <c r="A4776" s="148" t="str">
        <f>IF('TRI-3C'!$S$13="","",'TRI-3C'!$S$13)</f>
        <v>Reconocer la importancia del uso del casco y demás indumentaria de pro tección para protegerse de lesiones en actividades que requieran su uso</v>
      </c>
      <c r="B4776" s="149"/>
      <c r="C4776" s="149"/>
      <c r="D4776" s="150"/>
      <c r="E4776" s="150"/>
      <c r="F4776" s="126"/>
      <c r="G4776" s="122" t="str">
        <f>IF(A4776="","",VLOOKUP(J4761,'TRI-3C'!$B$18:$FH$61,18,FALSE))</f>
        <v/>
      </c>
      <c r="H4776" s="150"/>
      <c r="I4776" s="127" t="str">
        <f t="shared" si="180"/>
        <v/>
      </c>
      <c r="J4776" s="126"/>
    </row>
    <row r="4777" spans="1:10" ht="12.75" customHeight="1">
      <c r="A4777" s="147" t="str">
        <f>IF('TRI-3C'!$T$13="","",'TRI-3C'!$T$13)</f>
        <v>Reconocer situaciones problémicas en las actividades escolares para solucionarlas de forma creativa y con autonomía.</v>
      </c>
      <c r="B4777" s="139"/>
      <c r="C4777" s="139"/>
      <c r="F4777" s="128"/>
      <c r="G4777" s="124" t="str">
        <f>IF(A4777="","",VLOOKUP(J4761,'TRI-3C'!$B$18:$FH$61,19,FALSE))</f>
        <v/>
      </c>
      <c r="I4777" s="125" t="str">
        <f t="shared" si="180"/>
        <v/>
      </c>
      <c r="J4777" s="128"/>
    </row>
    <row r="4778" spans="1:10" ht="12.75" customHeight="1">
      <c r="A4778" s="148" t="str">
        <f>IF('TRI-3C'!$U$13="","",'TRI-3C'!$U$13)</f>
        <v>Seleccionar las prendas de vestir de acuerdo al estado climático (prendas para el frío / prendas para el calor).</v>
      </c>
      <c r="B4778" s="149"/>
      <c r="C4778" s="149"/>
      <c r="D4778" s="150"/>
      <c r="E4778" s="150"/>
      <c r="F4778" s="126"/>
      <c r="G4778" s="122" t="str">
        <f>IF(A4778="","",VLOOKUP(J4761,'TRI-3C'!$B$18:$FH$61,20,FALSE))</f>
        <v/>
      </c>
      <c r="H4778" s="150"/>
      <c r="I4778" s="127" t="str">
        <f t="shared" si="180"/>
        <v/>
      </c>
      <c r="J4778" s="126"/>
    </row>
    <row r="4779" spans="1:10" ht="12.75" customHeight="1">
      <c r="A4779" s="147" t="str">
        <f>IF('TRI-3C'!$V$13="","",'TRI-3C'!$V$13)</f>
        <v>Tomar decisiones con respecto a la elección de actividades, vestuario entre otros, en función de sus gustos y preferencias, argumentando las mismas.</v>
      </c>
      <c r="B4779" s="139"/>
      <c r="C4779" s="139"/>
      <c r="F4779" s="128"/>
      <c r="G4779" s="124" t="str">
        <f>IF(A4779="","",VLOOKUP(J4761,'TRI-3C'!$B$18:$FH$61,21,FALSE))</f>
        <v/>
      </c>
      <c r="I4779" s="125" t="str">
        <f t="shared" si="180"/>
        <v/>
      </c>
      <c r="J4779" s="128"/>
    </row>
    <row r="4780" spans="1:10" ht="12.75" customHeight="1">
      <c r="A4780" s="192" t="str">
        <f>IF('TRI-3C'!$W$13="","",'TRI-3C'!$W$13)</f>
        <v>Utilizar la cuchara, tenedor y el vaso cuando se alimenta de manera autónoma.</v>
      </c>
      <c r="B4780" s="154"/>
      <c r="C4780" s="154"/>
      <c r="D4780" s="154"/>
      <c r="E4780" s="154"/>
      <c r="F4780" s="155"/>
      <c r="G4780" s="122" t="str">
        <f>IF(A4780="","",VLOOKUP(J4761,'TRI-3C'!$B$18:$FH$61,22,FALSE))</f>
        <v/>
      </c>
      <c r="H4780" s="150"/>
      <c r="I4780" s="127" t="str">
        <f t="shared" si="180"/>
        <v/>
      </c>
      <c r="J4780" s="126"/>
    </row>
    <row r="4781" spans="1:10" ht="12.75" customHeight="1">
      <c r="A4781" s="147" t="str">
        <f>IF('TRI-3C'!$X$13="","",'TRI-3C'!$X$13)</f>
        <v>Vestirse y desvestirse de manera independiente con prendas de vestir sencillas. (D.EIB.10.5)</v>
      </c>
      <c r="B4781" s="139"/>
      <c r="C4781" s="139"/>
      <c r="F4781" s="128"/>
      <c r="G4781" s="124" t="str">
        <f>IF(A4781="","",VLOOKUP(J4761,'TRI-3C'!$B$18:$FH$61,23,FALSE))</f>
        <v/>
      </c>
      <c r="I4781" s="125" t="str">
        <f t="shared" si="180"/>
        <v/>
      </c>
      <c r="J4781" s="128"/>
    </row>
    <row r="4782" spans="1:10" ht="12.75" customHeight="1">
      <c r="A4782" s="165" t="str">
        <f>'BI-1T'!$A$8</f>
        <v>CONVIVENCIA</v>
      </c>
      <c r="B4782" s="149"/>
      <c r="C4782" s="149"/>
      <c r="D4782" s="150"/>
      <c r="E4782" s="150"/>
      <c r="F4782" s="126"/>
      <c r="G4782" s="122" t="str">
        <f>IF(A4782="","",VLOOKUP(J4761,'TRI-3C'!$B$18:$FH$61,24,FALSE))</f>
        <v/>
      </c>
      <c r="H4782" s="150"/>
      <c r="I4782" s="127"/>
      <c r="J4782" s="126"/>
    </row>
    <row r="4783" spans="1:10" ht="12.75" customHeight="1">
      <c r="A4783" s="147" t="str">
        <f>IF('TRI-3C'!$Z$13="","",'TRI-3C'!$Z$13)</f>
        <v>Apoyar y motivar a otras personas a participar en actividades grupales, particularmente a quienes muestran dificultades al hacerlo</v>
      </c>
      <c r="B4783" s="139"/>
      <c r="C4783" s="139"/>
      <c r="F4783" s="128"/>
      <c r="G4783" s="124" t="str">
        <f>IF(A4783="","",VLOOKUP(J4761,'TRI-3C'!$B$18:$FH$61,25,FALSE))</f>
        <v/>
      </c>
      <c r="I4783" s="125" t="str">
        <f t="shared" ref="I4783:I4797" si="181">IF(G4783="","",G4783)</f>
        <v/>
      </c>
      <c r="J4783" s="128"/>
    </row>
    <row r="4784" spans="1:10" ht="12.75" customHeight="1">
      <c r="A4784" s="148" t="str">
        <f>IF('TRI-3C'!$AA$13="","",'TRI-3C'!$AA$13)</f>
        <v>Asumir y respetar normas de convivencia en la institución de educación inicial y en el hogar acordadas con el adulto. (D.EIB.10.15.)</v>
      </c>
      <c r="B4784" s="158"/>
      <c r="C4784" s="158"/>
      <c r="D4784" s="158"/>
      <c r="E4784" s="158"/>
      <c r="F4784" s="159"/>
      <c r="G4784" s="122" t="str">
        <f>IF(A4784="","",VLOOKUP(J4761,'TRI-3C'!$B$18:$FH$61,26,FALSE))</f>
        <v/>
      </c>
      <c r="H4784" s="150"/>
      <c r="I4784" s="127" t="str">
        <f t="shared" si="181"/>
        <v/>
      </c>
      <c r="J4784" s="126"/>
    </row>
    <row r="4785" spans="1:10" ht="12.75" customHeight="1">
      <c r="A4785" s="11" t="str">
        <f>IF('TRI-3C'!$AB$13="","",'TRI-3C'!$AB$13)</f>
        <v>Colaborar en actividades que se desarrollan con otros niños y adultos de su entorno.</v>
      </c>
      <c r="B4785" s="156"/>
      <c r="C4785" s="156"/>
      <c r="D4785" s="156"/>
      <c r="E4785" s="156"/>
      <c r="F4785" s="157"/>
      <c r="G4785" s="124" t="str">
        <f>IF(A4785="","",VLOOKUP(J4761,'TRI-3C'!$B$18:$FH$61,27,FALSE))</f>
        <v/>
      </c>
      <c r="I4785" s="125" t="str">
        <f t="shared" si="181"/>
        <v/>
      </c>
      <c r="J4785" s="128"/>
    </row>
    <row r="4786" spans="1:10" ht="12.75" customHeight="1">
      <c r="A4786" s="148" t="str">
        <f>IF('TRI-3C'!$AC$13="","",'TRI-3C'!$AC$13)</f>
        <v>Demostrar actitudes de solidaridad ante situaciones de necesidad de sus compañeros y adultos de su entorno</v>
      </c>
      <c r="B4786" s="149"/>
      <c r="C4786" s="149"/>
      <c r="D4786" s="150"/>
      <c r="E4786" s="150"/>
      <c r="F4786" s="126"/>
      <c r="G4786" s="122" t="str">
        <f>IF(A4786="","",VLOOKUP(J4761,'TRI-3C'!$B$18:$FH$61,28,FALSE))</f>
        <v/>
      </c>
      <c r="H4786" s="150"/>
      <c r="I4786" s="127" t="str">
        <f t="shared" si="181"/>
        <v/>
      </c>
      <c r="J4786" s="126"/>
    </row>
    <row r="4787" spans="1:10" ht="12.75" customHeight="1">
      <c r="A478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787" s="139"/>
      <c r="C4787" s="139"/>
      <c r="F4787" s="128"/>
      <c r="G4787" s="124" t="str">
        <f>IF(A4787="","",VLOOKUP(J4761,'TRI-3C'!$B$18:$FH$61,29,FALSE))</f>
        <v/>
      </c>
      <c r="I4787" s="125" t="str">
        <f t="shared" si="181"/>
        <v/>
      </c>
      <c r="J4787" s="128"/>
    </row>
    <row r="4788" spans="1:10" ht="12.75" customHeight="1">
      <c r="A4788" s="148" t="str">
        <f>IF('TRI-3C'!$AE$13="","",'TRI-3C'!$AE$13)</f>
        <v>Demostrar preferencia de jugar la mayor parte del tiempo con un amigo estableciendo niveles de empatías más estables.</v>
      </c>
      <c r="B4788" s="149"/>
      <c r="C4788" s="149"/>
      <c r="D4788" s="150"/>
      <c r="E4788" s="150"/>
      <c r="F4788" s="126"/>
      <c r="G4788" s="122" t="str">
        <f>IF(A4788="","",VLOOKUP(J4761,'TRI-3C'!$B$18:$FH$61,30,FALSE))</f>
        <v/>
      </c>
      <c r="H4788" s="150"/>
      <c r="I4788" s="127" t="str">
        <f t="shared" si="181"/>
        <v/>
      </c>
      <c r="J4788" s="126"/>
    </row>
    <row r="4789" spans="1:10" ht="12.75" customHeight="1">
      <c r="A4789" s="147" t="str">
        <f>IF('TRI-3C'!$AF$13="","",'TRI-3C'!$AF$13)</f>
        <v>Demostrar sensibilidad ante deseos, emociones y sentimientos de otras personas.</v>
      </c>
      <c r="B4789" s="139"/>
      <c r="C4789" s="139"/>
      <c r="F4789" s="128"/>
      <c r="G4789" s="124" t="str">
        <f>IF(A4789="","",VLOOKUP(J4761,'TRI-3C'!$B$18:$FH$61,31,FALSE))</f>
        <v/>
      </c>
      <c r="I4789" s="125" t="str">
        <f t="shared" si="181"/>
        <v/>
      </c>
      <c r="J4789" s="128"/>
    </row>
    <row r="4790" spans="1:10" ht="12.75" customHeight="1">
      <c r="A4790" s="192" t="str">
        <f>IF('TRI-3C'!$AG$13="","",'TRI-3C'!$AG$13)</f>
        <v>Desarrollar la capacidad de esperar para obtener una recompensa mayor en el futuro.</v>
      </c>
      <c r="B4790" s="154"/>
      <c r="C4790" s="154"/>
      <c r="D4790" s="154"/>
      <c r="E4790" s="154"/>
      <c r="F4790" s="155"/>
      <c r="G4790" s="122" t="str">
        <f>IF(A4790="","",VLOOKUP(J4761,'TRI-3C'!$B$18:$FH$61,32,FALSE))</f>
        <v/>
      </c>
      <c r="H4790" s="150"/>
      <c r="I4790" s="127" t="str">
        <f t="shared" si="181"/>
        <v/>
      </c>
      <c r="J4790" s="126"/>
    </row>
    <row r="4791" spans="1:10" ht="12.75" customHeight="1">
      <c r="A4791" s="147" t="str">
        <f>IF('TRI-3C'!$AH$13="","",'TRI-3C'!$AH$13)</f>
        <v>Identificar instituciones y profesiones que brindan servicios a la comunidad y los roles que ellos cumplen.</v>
      </c>
      <c r="B4791" s="139"/>
      <c r="C4791" s="139"/>
      <c r="F4791" s="128"/>
      <c r="G4791" s="124" t="str">
        <f>IF(A4791="","",VLOOKUP(J4761,'TRI-3C'!$B$18:$FH$61,33,FALSE))</f>
        <v/>
      </c>
      <c r="I4791" s="125" t="str">
        <f t="shared" si="181"/>
        <v/>
      </c>
      <c r="J4791" s="128"/>
    </row>
    <row r="4792" spans="1:10" ht="12.75" customHeight="1">
      <c r="A4792" s="148" t="str">
        <f>IF('TRI-3C'!$AI$13="","",'TRI-3C'!$AI$13)</f>
        <v>Identificar las profesiones, oficios y ocupaciones que cumplen los miembros de su familia.</v>
      </c>
      <c r="B4792" s="149"/>
      <c r="C4792" s="149"/>
      <c r="D4792" s="150"/>
      <c r="E4792" s="150"/>
      <c r="F4792" s="126"/>
      <c r="G4792" s="122" t="str">
        <f>IF(A4792="","",VLOOKUP(J4761,'TRI-3C'!$B$18:$FH$61,34,FALSE))</f>
        <v/>
      </c>
      <c r="H4792" s="150"/>
      <c r="I4792" s="127" t="str">
        <f t="shared" si="181"/>
        <v/>
      </c>
      <c r="J4792" s="126"/>
    </row>
    <row r="4793" spans="1:10" ht="12.75" customHeight="1">
      <c r="A4793" s="147" t="str">
        <f>IF('TRI-3C'!$AJ$13="","",'TRI-3C'!$AJ$13)</f>
        <v>Incrementar su campo de interrelación con otras personas a más del grupo familiar y escolar interactuando con mayor facilidad.</v>
      </c>
      <c r="B4793" s="139"/>
      <c r="C4793" s="139"/>
      <c r="F4793" s="128"/>
      <c r="G4793" s="124" t="str">
        <f>IF(A4793="","",VLOOKUP(J4761,'TRI-3C'!$B$18:$FH$61,35,FALSE))</f>
        <v/>
      </c>
      <c r="I4793" s="125" t="str">
        <f t="shared" si="181"/>
        <v/>
      </c>
      <c r="J4793" s="128"/>
    </row>
    <row r="4794" spans="1:10" ht="12.75" customHeight="1">
      <c r="A479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4794" s="158"/>
      <c r="C4794" s="158"/>
      <c r="D4794" s="158"/>
      <c r="E4794" s="158"/>
      <c r="F4794" s="159"/>
      <c r="G4794" s="122" t="str">
        <f>IF(A4794="","",VLOOKUP(J4761,'TRI-3C'!$B$18:$FH$61,36,FALSE))</f>
        <v/>
      </c>
      <c r="H4794" s="150"/>
      <c r="I4794" s="127" t="str">
        <f t="shared" si="181"/>
        <v/>
      </c>
      <c r="J4794" s="126"/>
    </row>
    <row r="4795" spans="1:10" ht="12.75" customHeight="1">
      <c r="A4795" s="11" t="str">
        <f>IF('TRI-3C'!$AL$13="","",'TRI-3C'!$AL$13)</f>
        <v>Participar juegos grupales siguiendo las reglas y asumiendo roles que le permitan mantener un ambiente armónico con sus pares. (D.EIB.10.11.)</v>
      </c>
      <c r="B4795" s="156"/>
      <c r="C4795" s="156"/>
      <c r="D4795" s="156"/>
      <c r="E4795" s="156"/>
      <c r="F4795" s="157"/>
      <c r="G4795" s="124" t="str">
        <f>IF(A4795="","",VLOOKUP(J4761,'TRI-3C'!$B$18:$FH$61,37,FALSE))</f>
        <v/>
      </c>
      <c r="I4795" s="125" t="str">
        <f t="shared" si="181"/>
        <v/>
      </c>
      <c r="J4795" s="128"/>
    </row>
    <row r="4796" spans="1:10" ht="12.75" customHeight="1">
      <c r="A4796" s="148" t="str">
        <f>IF('TRI-3C'!$AM$13="","",'TRI-3C'!$AM$13)</f>
        <v>Practicar la costumbre de ahorrar para ocasiones y casos especiales</v>
      </c>
      <c r="B4796" s="149"/>
      <c r="C4796" s="149"/>
      <c r="D4796" s="150"/>
      <c r="E4796" s="150"/>
      <c r="F4796" s="126"/>
      <c r="G4796" s="122" t="str">
        <f>IF(A4796="","",VLOOKUP(J4761,'TRI-3C'!$B$18:$FH$61,38,FALSE))</f>
        <v/>
      </c>
      <c r="H4796" s="150"/>
      <c r="I4796" s="127" t="str">
        <f t="shared" si="181"/>
        <v/>
      </c>
      <c r="J4796" s="126"/>
    </row>
    <row r="4797" spans="1:10" ht="12.75" customHeight="1">
      <c r="A479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4797" s="139"/>
      <c r="C4797" s="139"/>
      <c r="F4797" s="128"/>
      <c r="G4797" s="124" t="str">
        <f>IF(A4797="","",VLOOKUP(J4761,'TRI-3C'!$B$18:$FH$61,39,FALSE))</f>
        <v/>
      </c>
      <c r="I4797" s="125" t="str">
        <f t="shared" si="181"/>
        <v/>
      </c>
      <c r="J4797" s="128"/>
    </row>
    <row r="4798" spans="1:10" ht="12.75" customHeight="1">
      <c r="A4798" s="165" t="str">
        <f>'BI-1T'!$A$9</f>
        <v>RELACIONES CON EL MEDIO NATURAL Y CULTURAL</v>
      </c>
      <c r="B4798" s="149"/>
      <c r="C4798" s="149"/>
      <c r="D4798" s="150"/>
      <c r="E4798" s="150"/>
      <c r="F4798" s="126"/>
      <c r="G4798" s="122" t="str">
        <f>IF(A4798="","",VLOOKUP(J4761,'TRI-3C'!$B$18:$FH$61,40,FALSE))</f>
        <v/>
      </c>
      <c r="H4798" s="150"/>
      <c r="I4798" s="127"/>
      <c r="J4798" s="126"/>
    </row>
    <row r="4799" spans="1:10" ht="12.75" customHeight="1">
      <c r="A479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4799" s="139"/>
      <c r="C4799" s="139"/>
      <c r="F4799" s="128"/>
      <c r="G4799" s="124" t="str">
        <f>IF(A4799="","",VLOOKUP(J4761,'TRI-3C'!$B$18:$FH$61,41,FALSE))</f>
        <v/>
      </c>
      <c r="I4799" s="125" t="str">
        <f t="shared" ref="I4799:I4818" si="182">IF(G4799="","",G4799)</f>
        <v/>
      </c>
      <c r="J4799" s="128"/>
    </row>
    <row r="4800" spans="1:10" ht="12.75" customHeight="1">
      <c r="A4800" s="192" t="str">
        <f>IF('TRI-3C'!$AQ$13="","",'TRI-3C'!$AQ$13)</f>
        <v>Construir conexiones emocionales con su contexto natural (plantas, animales, agua, tierra, aire) y social.</v>
      </c>
      <c r="B4800" s="154"/>
      <c r="C4800" s="154"/>
      <c r="D4800" s="154"/>
      <c r="E4800" s="154"/>
      <c r="F4800" s="155"/>
      <c r="G4800" s="122" t="str">
        <f>IF(A4800="","",VLOOKUP(J4761,'TRI-3C'!$B$18:$FH$61,42,FALSE))</f>
        <v/>
      </c>
      <c r="H4800" s="150"/>
      <c r="I4800" s="127" t="str">
        <f t="shared" si="182"/>
        <v/>
      </c>
      <c r="J4800" s="126"/>
    </row>
    <row r="4801" spans="1:10" ht="12.75" customHeight="1">
      <c r="A4801" s="147" t="str">
        <f>IF('TRI-3C'!$AR$13="","",'TRI-3C'!$AR$13)</f>
        <v>dentificar en las actividades diarias oportunidades para aprovechar los recursos y reducir los residuos para proteger el entorno natural</v>
      </c>
      <c r="B4801" s="139"/>
      <c r="C4801" s="139"/>
      <c r="F4801" s="128"/>
      <c r="G4801" s="124" t="str">
        <f>IF(A4801="","",VLOOKUP(J4761,'TRI-3C'!$B$18:$FH$61,43,FALSE))</f>
        <v/>
      </c>
      <c r="I4801" s="125" t="str">
        <f t="shared" si="182"/>
        <v/>
      </c>
      <c r="J4801" s="128"/>
    </row>
    <row r="4802" spans="1:10" ht="12.75" customHeight="1">
      <c r="A4802" s="148" t="str">
        <f>IF('TRI-3C'!$AS$13="","",'TRI-3C'!$AS$13)</f>
        <v>Diferenciar entre alimentos nutritivos y no nutritivos identificando los beneficios de una alimentación sana y saludable.</v>
      </c>
      <c r="B4802" s="149"/>
      <c r="C4802" s="149"/>
      <c r="D4802" s="150"/>
      <c r="E4802" s="150"/>
      <c r="F4802" s="126"/>
      <c r="G4802" s="122" t="str">
        <f>IF(A4802="","",VLOOKUP(J4761,'TRI-3C'!$B$18:$FH$61,44,FALSE))</f>
        <v/>
      </c>
      <c r="H4802" s="150"/>
      <c r="I4802" s="127" t="str">
        <f t="shared" si="182"/>
        <v/>
      </c>
      <c r="J4802" s="126"/>
    </row>
    <row r="4803" spans="1:10" ht="12.75" customHeight="1">
      <c r="A4803" s="147" t="str">
        <f>IF('TRI-3C'!$AT$13="","",'TRI-3C'!$AT$13)</f>
        <v>Diferenciar entre lo que le pertenece, lo que pertenece a los demás y lo que pertenece al grupo o comunidad.</v>
      </c>
      <c r="B4803" s="139"/>
      <c r="C4803" s="139"/>
      <c r="F4803" s="128"/>
      <c r="G4803" s="124" t="str">
        <f>IF(A4803="","",VLOOKUP(J4761,'TRI-3C'!$B$18:$FH$61,45,FALSE))</f>
        <v/>
      </c>
      <c r="I4803" s="125" t="str">
        <f t="shared" si="182"/>
        <v/>
      </c>
      <c r="J4803" s="128"/>
    </row>
    <row r="4804" spans="1:10" ht="12.75" customHeight="1">
      <c r="A4804" s="148" t="str">
        <f>IF('TRI-3C'!$AU$13="","",'TRI-3C'!$AU$13)</f>
        <v>Diferenciar los seres vivos y elementos no vivos de su entorno explorando su mundo natural.</v>
      </c>
      <c r="B4804" s="158"/>
      <c r="C4804" s="158"/>
      <c r="D4804" s="158"/>
      <c r="E4804" s="158"/>
      <c r="F4804" s="159"/>
      <c r="G4804" s="122" t="str">
        <f>IF(A4804="","",VLOOKUP(J4761,'TRI-3C'!$B$18:$FH$61,46,FALSE))</f>
        <v/>
      </c>
      <c r="H4804" s="150"/>
      <c r="I4804" s="127" t="str">
        <f t="shared" si="182"/>
        <v/>
      </c>
      <c r="J4804" s="126"/>
    </row>
    <row r="4805" spans="1:10" ht="12.75" customHeight="1">
      <c r="A4805" s="11" t="str">
        <f>IF('TRI-3C'!$AV$13="","",'TRI-3C'!$AV$13)</f>
        <v>Establecer comparaciones entre los elementos del entorno a través de la discriminación sensorial.</v>
      </c>
      <c r="B4805" s="156"/>
      <c r="C4805" s="156"/>
      <c r="D4805" s="156"/>
      <c r="E4805" s="156"/>
      <c r="F4805" s="157"/>
      <c r="G4805" s="124" t="str">
        <f>IF(A4805="","",VLOOKUP(J4761,'TRI-3C'!$B$18:$FH$61,47,FALSE))</f>
        <v/>
      </c>
      <c r="I4805" s="125" t="str">
        <f t="shared" si="182"/>
        <v/>
      </c>
      <c r="J4805" s="128"/>
    </row>
    <row r="4806" spans="1:10" ht="12.75" customHeight="1">
      <c r="A4806" s="148" t="str">
        <f>IF('TRI-3C'!$AW$13="","",'TRI-3C'!$AW$13)</f>
        <v>Explorar e identificar los diferentes elementos y fenómenos del entorno natural mediante procesos que propicien la indagación.</v>
      </c>
      <c r="B4806" s="149"/>
      <c r="C4806" s="149"/>
      <c r="D4806" s="150"/>
      <c r="E4806" s="150"/>
      <c r="F4806" s="126"/>
      <c r="G4806" s="122" t="str">
        <f>IF(A4806="","",VLOOKUP(J4761,'TRI-3C'!$B$18:$FH$61,48,FALSE))</f>
        <v/>
      </c>
      <c r="H4806" s="150"/>
      <c r="I4806" s="127" t="str">
        <f t="shared" si="182"/>
        <v/>
      </c>
      <c r="J4806" s="126"/>
    </row>
    <row r="4807" spans="1:10" ht="12.75" customHeight="1">
      <c r="A4807" s="147" t="str">
        <f>IF('TRI-3C'!$AX$13="","",'TRI-3C'!$AX$13)</f>
        <v>Identificar características de las plantas por su utilidad, estableciendo diferencias entre ellas.</v>
      </c>
      <c r="B4807" s="139"/>
      <c r="C4807" s="139"/>
      <c r="F4807" s="128"/>
      <c r="G4807" s="124" t="str">
        <f>IF(A4807="","",VLOOKUP(J4761,'TRI-3C'!$B$18:$FH$61,49,FALSE))</f>
        <v/>
      </c>
      <c r="I4807" s="125" t="str">
        <f t="shared" si="182"/>
        <v/>
      </c>
      <c r="J4807" s="128"/>
    </row>
    <row r="4808" spans="1:10" ht="12.75" customHeight="1">
      <c r="A4808" s="148" t="str">
        <f>IF('TRI-3C'!$AY$13="","",'TRI-3C'!$AY$13)</f>
        <v>Identificar las características de los animales domésticos y silvestres estableciendo las diferencias entre ellos.</v>
      </c>
      <c r="B4808" s="149"/>
      <c r="C4808" s="149"/>
      <c r="D4808" s="150"/>
      <c r="E4808" s="150"/>
      <c r="F4808" s="126"/>
      <c r="G4808" s="122" t="str">
        <f>IF(A4808="","",VLOOKUP(J4761,'TRI-3C'!$B$18:$FH$61,50,FALSE))</f>
        <v/>
      </c>
      <c r="H4808" s="150"/>
      <c r="I4808" s="127" t="str">
        <f t="shared" si="182"/>
        <v/>
      </c>
      <c r="J4808" s="126"/>
    </row>
    <row r="4809" spans="1:10" ht="12.75" customHeight="1">
      <c r="A4809" s="147" t="str">
        <f>IF('TRI-3C'!$AZ$13="","",'TRI-3C'!$AZ$13)</f>
        <v>Identificar las características del mar y reconocerlo como una parte integral del territorio nacional</v>
      </c>
      <c r="B4809" s="139"/>
      <c r="C4809" s="139"/>
      <c r="F4809" s="128"/>
      <c r="G4809" s="124" t="str">
        <f>IF(A4809="","",VLOOKUP(J4761,'TRI-3C'!$B$18:$FH$61,51,FALSE))</f>
        <v/>
      </c>
      <c r="I4809" s="125" t="str">
        <f t="shared" si="182"/>
        <v/>
      </c>
      <c r="J4809" s="128"/>
    </row>
    <row r="4810" spans="1:10" ht="12.75" customHeight="1">
      <c r="A4810" s="192" t="str">
        <f>IF('TRI-3C'!$BA$13="","",'TRI-3C'!$BA$13)</f>
        <v>Identificar prácticas socioculturales de su localidad demostrando curiosidad ante sus tradiciones.</v>
      </c>
      <c r="B4810" s="154"/>
      <c r="C4810" s="154"/>
      <c r="D4810" s="154"/>
      <c r="E4810" s="154"/>
      <c r="F4810" s="155"/>
      <c r="G4810" s="122" t="str">
        <f>IF(A4810="","",VLOOKUP(J4761,'TRI-3C'!$B$18:$FH$61,52,FALSE))</f>
        <v/>
      </c>
      <c r="H4810" s="150"/>
      <c r="I4810" s="127" t="str">
        <f t="shared" si="182"/>
        <v/>
      </c>
      <c r="J4810" s="126"/>
    </row>
    <row r="4811" spans="1:10" ht="12.75" customHeight="1">
      <c r="A4811" s="147" t="str">
        <f>IF('TRI-3C'!$BB$13="","",'TRI-3C'!$BB$13)</f>
        <v>Observar el proceso del ciclo vital de las plantas mediante actividades de experimentación.</v>
      </c>
      <c r="B4811" s="139"/>
      <c r="C4811" s="139"/>
      <c r="F4811" s="128"/>
      <c r="G4811" s="124" t="str">
        <f>IF(A4811="","",VLOOKUP(J4761,'TRI-3C'!$B$18:$FH$61,53,FALSE))</f>
        <v/>
      </c>
      <c r="I4811" s="125" t="str">
        <f t="shared" si="182"/>
        <v/>
      </c>
      <c r="J4811" s="128"/>
    </row>
    <row r="4812" spans="1:10" ht="12.75" customHeight="1">
      <c r="A4812" s="148" t="str">
        <f>IF('TRI-3C'!$BC$13="","",'TRI-3C'!$BC$13)</f>
        <v>Participar en actividades lúdicas para identificar prácticas de movilidad que ayudan a cuidar el planeta</v>
      </c>
      <c r="B4812" s="149"/>
      <c r="C4812" s="149"/>
      <c r="D4812" s="150"/>
      <c r="E4812" s="150"/>
      <c r="F4812" s="126"/>
      <c r="G4812" s="122" t="str">
        <f>IF(A4812="","",VLOOKUP(J4761,'TRI-3C'!$B$18:$FH$61,54,FALSE))</f>
        <v/>
      </c>
      <c r="H4812" s="150"/>
      <c r="I4812" s="127" t="str">
        <f t="shared" si="182"/>
        <v/>
      </c>
      <c r="J4812" s="126"/>
    </row>
    <row r="4813" spans="1:10" ht="12.75" customHeight="1">
      <c r="A4813" s="147" t="str">
        <f>IF('TRI-3C'!$BD$13="","",'TRI-3C'!$BD$13)</f>
        <v>Participar en algunas prácticas tradicionales de su entorno disfrutando y respetando las diferentes manifestaciones culturales</v>
      </c>
      <c r="B4813" s="139"/>
      <c r="C4813" s="139"/>
      <c r="F4813" s="128"/>
      <c r="G4813" s="124" t="str">
        <f>IF(A4813="","",VLOOKUP(J4761,'TRI-3C'!$B$18:$FH$61,55,FALSE))</f>
        <v/>
      </c>
      <c r="I4813" s="125" t="str">
        <f t="shared" si="182"/>
        <v/>
      </c>
      <c r="J4813" s="128"/>
    </row>
    <row r="4814" spans="1:10" ht="12.75" customHeight="1">
      <c r="A4814" s="148" t="str">
        <f>IF('TRI-3C'!$BE$13="","",'TRI-3C'!$BE$13)</f>
        <v>Practicar hábitos de cuidado y conservación del medio ambiente que eviten la contaminación del aire, suelo y agua. (D.EIB.10.19.)</v>
      </c>
      <c r="B4814" s="158"/>
      <c r="C4814" s="158"/>
      <c r="D4814" s="158"/>
      <c r="E4814" s="158"/>
      <c r="F4814" s="159"/>
      <c r="G4814" s="122" t="str">
        <f>IF(A4814="","",VLOOKUP(J4761,'TRI-3C'!$B$18:$FH$61,56,FALSE))</f>
        <v/>
      </c>
      <c r="H4814" s="150"/>
      <c r="I4814" s="127" t="str">
        <f t="shared" si="182"/>
        <v/>
      </c>
      <c r="J4814" s="126"/>
    </row>
    <row r="4815" spans="1:10" ht="12.75" customHeight="1">
      <c r="A4815" s="11" t="str">
        <f>IF('TRI-3C'!$BF$13="","",'TRI-3C'!$BF$13)</f>
        <v>Realizar acciones de cuidado y protección de plantas y animales de su entorno erradicando actitudes de maltrato.</v>
      </c>
      <c r="B4815" s="156"/>
      <c r="C4815" s="156"/>
      <c r="D4815" s="156"/>
      <c r="E4815" s="156"/>
      <c r="F4815" s="157"/>
      <c r="G4815" s="124" t="str">
        <f>IF(A4815="","",VLOOKUP(J4761,'TRI-3C'!$B$18:$FH$61,57,FALSE))</f>
        <v/>
      </c>
      <c r="I4815" s="125" t="str">
        <f t="shared" si="182"/>
        <v/>
      </c>
      <c r="J4815" s="128"/>
    </row>
    <row r="4816" spans="1:10" ht="12.75" customHeight="1">
      <c r="A4816" s="148" t="str">
        <f>IF('TRI-3C'!$BG$13="","",'TRI-3C'!$BG$13)</f>
        <v>Reconocer cómo las personas utilizan el dinero en su entorno familiar para satisfacer sus necesidades y deseos</v>
      </c>
      <c r="B4816" s="149"/>
      <c r="C4816" s="149"/>
      <c r="D4816" s="150"/>
      <c r="E4816" s="150"/>
      <c r="F4816" s="126"/>
      <c r="G4816" s="122" t="str">
        <f>IF(A4816="","",VLOOKUP(J4761,'TRI-3C'!$B$18:$FH$61,58,FALSE))</f>
        <v/>
      </c>
      <c r="H4816" s="150"/>
      <c r="I4816" s="127" t="str">
        <f t="shared" si="182"/>
        <v/>
      </c>
      <c r="J4816" s="126"/>
    </row>
    <row r="4817" spans="1:10" ht="12.75" customHeight="1">
      <c r="A4817" s="147" t="str">
        <f>IF('TRI-3C'!$BH$13="","",'TRI-3C'!$BH$13)</f>
        <v>Reconocer las consecuencias de no cuidar sus pertenencias.</v>
      </c>
      <c r="B4817" s="139"/>
      <c r="C4817" s="139"/>
      <c r="F4817" s="128"/>
      <c r="G4817" s="124" t="str">
        <f>IF(A4817="","",VLOOKUP(J4761,'TRI-3C'!$B$18:$FH$61,59,FALSE))</f>
        <v/>
      </c>
      <c r="I4817" s="125" t="str">
        <f t="shared" si="182"/>
        <v/>
      </c>
      <c r="J4817" s="128"/>
    </row>
    <row r="4818" spans="1:10" ht="12.75" customHeight="1">
      <c r="A481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4818" s="149"/>
      <c r="C4818" s="149"/>
      <c r="D4818" s="150"/>
      <c r="E4818" s="150"/>
      <c r="F4818" s="126"/>
      <c r="G4818" s="122" t="str">
        <f>IF(A4818="","",VLOOKUP(J4761,'TRI-3C'!$B$18:$FH$61,60,FALSE))</f>
        <v/>
      </c>
      <c r="H4818" s="150"/>
      <c r="I4818" s="127" t="str">
        <f t="shared" si="182"/>
        <v/>
      </c>
      <c r="J4818" s="126"/>
    </row>
    <row r="4819" spans="1:10" ht="12.75" customHeight="1">
      <c r="A4819" s="164" t="str">
        <f>'BI-1T'!$A$10</f>
        <v>RELACIONES LOGICAS MATEMATICAS</v>
      </c>
      <c r="B4819" s="139"/>
      <c r="C4819" s="139"/>
      <c r="F4819" s="128"/>
      <c r="G4819" s="124" t="str">
        <f>IF(A4819="","",VLOOKUP(J4761,'TRI-3C'!$B$18:$FH$61,61,FALSE))</f>
        <v/>
      </c>
      <c r="I4819" s="125"/>
      <c r="J4819" s="128"/>
    </row>
    <row r="4820" spans="1:10" ht="12.75" customHeight="1">
      <c r="A4820" s="192" t="str">
        <f>IF('TRI-3C'!$BK$13="","",'TRI-3C'!$BK$13)</f>
        <v>Asociar las formas de los objetos del entorno con figuras geométricas bidimensionales</v>
      </c>
      <c r="B4820" s="154"/>
      <c r="C4820" s="154"/>
      <c r="D4820" s="154"/>
      <c r="E4820" s="154"/>
      <c r="F4820" s="155"/>
      <c r="G4820" s="122" t="str">
        <f>IF(A4820="","",VLOOKUP(J4761,'TRI-3C'!$B$18:$FH$61,62,FALSE))</f>
        <v/>
      </c>
      <c r="H4820" s="150"/>
      <c r="I4820" s="127" t="str">
        <f t="shared" ref="I4820:I4841" si="183">IF(G4820="","",G4820)</f>
        <v/>
      </c>
      <c r="J4820" s="126"/>
    </row>
    <row r="4821" spans="1:10" ht="12.75" customHeight="1">
      <c r="A4821" s="147" t="str">
        <f>IF('TRI-3C'!$BL$13="","",'TRI-3C'!$BL$13)</f>
        <v>Clasificar objetos con dos atributos (tamaño, color o forma).</v>
      </c>
      <c r="B4821" s="139"/>
      <c r="C4821" s="139"/>
      <c r="F4821" s="128"/>
      <c r="G4821" s="124" t="str">
        <f>IF(A4821="","",VLOOKUP(J4761,'TRI-3C'!$B$18:$FH$61,63,FALSE))</f>
        <v/>
      </c>
      <c r="I4821" s="125" t="str">
        <f t="shared" si="183"/>
        <v/>
      </c>
      <c r="J4821" s="128"/>
    </row>
    <row r="4822" spans="1:10" ht="12.75" customHeight="1">
      <c r="A4822" s="148" t="str">
        <f>IF('TRI-3C'!$BM$13="","",'TRI-3C'!$BM$13)</f>
        <v>Comparar y armar colecciones de más, igual y menos objetos.</v>
      </c>
      <c r="B4822" s="149"/>
      <c r="C4822" s="149"/>
      <c r="D4822" s="150"/>
      <c r="E4822" s="150"/>
      <c r="F4822" s="126"/>
      <c r="G4822" s="122" t="str">
        <f>IF(A4822="","",VLOOKUP(J4761,'TRI-3C'!$B$18:$FH$61,64,FALSE))</f>
        <v/>
      </c>
      <c r="H4822" s="150"/>
      <c r="I4822" s="127" t="str">
        <f t="shared" si="183"/>
        <v/>
      </c>
      <c r="J4822" s="126"/>
    </row>
    <row r="4823" spans="1:10" ht="12.75" customHeight="1">
      <c r="A4823" s="147" t="str">
        <f>IF('TRI-3C'!$BN$13="","",'TRI-3C'!$BN$13)</f>
        <v>Comparar y ordenar secuencialmente un conjunto pequeño de objetos de acuerdo con su tamaño.</v>
      </c>
      <c r="B4823" s="139"/>
      <c r="C4823" s="139"/>
      <c r="F4823" s="128"/>
      <c r="G4823" s="124" t="str">
        <f>IF(A4823="","",VLOOKUP(J4761,'TRI-3C'!$B$18:$FH$61,65,FALSE))</f>
        <v/>
      </c>
      <c r="I4823" s="125" t="str">
        <f t="shared" si="183"/>
        <v/>
      </c>
      <c r="J4823" s="128"/>
    </row>
    <row r="4824" spans="1:10" ht="12.75" customHeight="1">
      <c r="A4824" s="148" t="str">
        <f>IF('TRI-3C'!$BO$13="","",'TRI-3C'!$BO$13)</f>
        <v>Comprender la relación de número-cantidad hasta el 10.</v>
      </c>
      <c r="B4824" s="158"/>
      <c r="C4824" s="158"/>
      <c r="D4824" s="158"/>
      <c r="E4824" s="158"/>
      <c r="F4824" s="159"/>
      <c r="G4824" s="122" t="str">
        <f>IF(A4824="","",VLOOKUP(J4761,'TRI-3C'!$B$18:$FH$61,66,FALSE))</f>
        <v/>
      </c>
      <c r="H4824" s="150"/>
      <c r="I4824" s="127" t="str">
        <f t="shared" si="183"/>
        <v/>
      </c>
      <c r="J4824" s="126"/>
    </row>
    <row r="4825" spans="1:10" ht="12.75" customHeight="1">
      <c r="A4825" s="11" t="str">
        <f>IF('TRI-3C'!$BP$13="","",'TRI-3C'!$BP$13)</f>
        <v>Comprender la relación del numeral (representación simbólica del número) con la cantidad hasta el 5.</v>
      </c>
      <c r="B4825" s="156"/>
      <c r="C4825" s="156"/>
      <c r="D4825" s="156"/>
      <c r="E4825" s="156"/>
      <c r="F4825" s="157"/>
      <c r="G4825" s="124" t="str">
        <f>IF(A4825="","",VLOOKUP(J4761,'TRI-3C'!$B$18:$FH$61,67,FALSE))</f>
        <v/>
      </c>
      <c r="I4825" s="125" t="str">
        <f t="shared" si="183"/>
        <v/>
      </c>
      <c r="J4825" s="128"/>
    </row>
    <row r="4826" spans="1:10" ht="12.75" customHeight="1">
      <c r="A4826" s="148" t="str">
        <f>IF('TRI-3C'!$BQ$13="","",'TRI-3C'!$BQ$13)</f>
        <v>Contar oralmente del 1 al 15 con secuencia numérica.</v>
      </c>
      <c r="B4826" s="149"/>
      <c r="C4826" s="149"/>
      <c r="D4826" s="150"/>
      <c r="E4826" s="150"/>
      <c r="F4826" s="126"/>
      <c r="G4826" s="122" t="str">
        <f>IF(A4826="","",VLOOKUP(J4761,'TRI-3C'!$B$18:$FH$61,68,FALSE))</f>
        <v/>
      </c>
      <c r="H4826" s="150"/>
      <c r="I4826" s="127" t="str">
        <f t="shared" si="183"/>
        <v/>
      </c>
      <c r="J4826" s="126"/>
    </row>
    <row r="4827" spans="1:10" ht="12.75" customHeight="1">
      <c r="A4827" s="147" t="str">
        <f>IF('TRI-3C'!$BR$13="","",'TRI-3C'!$BR$13)</f>
        <v>Continuar y reproducir patrones simples con objetos concretos y representaciones gráficas.</v>
      </c>
      <c r="B4827" s="139"/>
      <c r="C4827" s="139"/>
      <c r="F4827" s="128"/>
      <c r="G4827" s="124" t="str">
        <f>IF(A4827="","",VLOOKUP(J4761,'TRI-3C'!$B$18:$FH$61,69,FALSE))</f>
        <v/>
      </c>
      <c r="I4827" s="125" t="str">
        <f t="shared" si="183"/>
        <v/>
      </c>
      <c r="J4827" s="128"/>
    </row>
    <row r="4828" spans="1:10" ht="12.75" customHeight="1">
      <c r="A4828" s="148" t="str">
        <f>IF('TRI-3C'!$BS$13="","",'TRI-3C'!$BS$13)</f>
        <v>Establecer la relación de correspondencia entre los elementos de colecciones de objetos.</v>
      </c>
      <c r="B4828" s="149"/>
      <c r="C4828" s="149"/>
      <c r="D4828" s="150"/>
      <c r="E4828" s="150"/>
      <c r="F4828" s="126"/>
      <c r="G4828" s="122" t="str">
        <f>IF(A4828="","",VLOOKUP(J4761,'TRI-3C'!$B$18:$FH$61,70,FALSE))</f>
        <v/>
      </c>
      <c r="H4828" s="150"/>
      <c r="I4828" s="127" t="str">
        <f t="shared" si="183"/>
        <v/>
      </c>
      <c r="J4828" s="126"/>
    </row>
    <row r="4829" spans="1:10" ht="12.75" customHeight="1">
      <c r="A4829" s="147" t="str">
        <f>IF('TRI-3C'!$BT$13="","",'TRI-3C'!$BT$13)</f>
        <v>Identificar características de mañana, tarde y noche</v>
      </c>
      <c r="B4829" s="139"/>
      <c r="C4829" s="139"/>
      <c r="F4829" s="128"/>
      <c r="G4829" s="124" t="str">
        <f>IF(A4829="","",VLOOKUP(J4761,'TRI-3C'!$B$18:$FH$61,71,FALSE))</f>
        <v/>
      </c>
      <c r="I4829" s="125" t="str">
        <f t="shared" si="183"/>
        <v/>
      </c>
      <c r="J4829" s="128"/>
    </row>
    <row r="4830" spans="1:10" ht="12.75" customHeight="1">
      <c r="A4830" s="192" t="str">
        <f>IF('TRI-3C'!$BU$13="","",'TRI-3C'!$BU$13)</f>
        <v>Identificar en los objetos las nociones de medida: largo/ corto, grueso/delgado.</v>
      </c>
      <c r="B4830" s="154"/>
      <c r="C4830" s="154"/>
      <c r="D4830" s="154"/>
      <c r="E4830" s="154"/>
      <c r="F4830" s="155"/>
      <c r="G4830" s="122" t="str">
        <f>IF(A4830="","",VLOOKUP(J4761,'TRI-3C'!$B$18:$FH$61,72,FALSE))</f>
        <v/>
      </c>
      <c r="H4830" s="150"/>
      <c r="I4830" s="127" t="str">
        <f t="shared" si="183"/>
        <v/>
      </c>
      <c r="J4830" s="126"/>
    </row>
    <row r="4831" spans="1:10" ht="12.75" customHeight="1">
      <c r="A4831" s="147" t="str">
        <f>IF('TRI-3C'!$BV$13="","",'TRI-3C'!$BV$13)</f>
        <v>Identificar figuras geométricas básicas: círculo, cuadrado y triángulo en objetos del entorno y en representaciones gráficas.</v>
      </c>
      <c r="B4831" s="139"/>
      <c r="C4831" s="139"/>
      <c r="F4831" s="128"/>
      <c r="G4831" s="124" t="str">
        <f>IF(A4831="","",VLOOKUP(J4761,'TRI-3C'!$B$18:$FH$61,73,FALSE))</f>
        <v/>
      </c>
      <c r="I4831" s="125" t="str">
        <f t="shared" si="183"/>
        <v/>
      </c>
      <c r="J4831" s="128"/>
    </row>
    <row r="4832" spans="1:10" ht="12.75" customHeight="1">
      <c r="A4832" s="148" t="str">
        <f>IF('TRI-3C'!$BW$13="","",'TRI-3C'!$BW$13)</f>
        <v>Identificar la diferencia entre lo que se desea y lo que se necesita</v>
      </c>
      <c r="B4832" s="149"/>
      <c r="C4832" s="149"/>
      <c r="D4832" s="150"/>
      <c r="E4832" s="150"/>
      <c r="F4832" s="126"/>
      <c r="G4832" s="122" t="str">
        <f>IF(A4832="","",VLOOKUP(J4761,'TRI-3C'!$B$18:$FH$61,74,FALSE))</f>
        <v/>
      </c>
      <c r="H4832" s="150"/>
      <c r="I4832" s="127" t="str">
        <f t="shared" si="183"/>
        <v/>
      </c>
      <c r="J4832" s="126"/>
    </row>
    <row r="4833" spans="1:10" ht="12.75" customHeight="1">
      <c r="A4833" s="147" t="str">
        <f>IF('TRI-3C'!$BX$13="","",'TRI-3C'!$BX$13)</f>
        <v>Identificar las nociones de tiempo en acciones que siceden antes, ahora y después</v>
      </c>
      <c r="B4833" s="139"/>
      <c r="C4833" s="139"/>
      <c r="F4833" s="128"/>
      <c r="G4833" s="124" t="str">
        <f>IF(A4833="","",VLOOKUP(J4761,'TRI-3C'!$B$18:$FH$61,75,FALSE))</f>
        <v/>
      </c>
      <c r="I4833" s="125" t="str">
        <f t="shared" si="183"/>
        <v/>
      </c>
      <c r="J4833" s="128"/>
    </row>
    <row r="4834" spans="1:10" ht="12.75" customHeight="1">
      <c r="A4834" s="148" t="str">
        <f>IF('TRI-3C'!$BY$13="","",'TRI-3C'!$BY$13)</f>
        <v>Identificar los números de emergencia a través de actividades lúdicas, y reconocer cuándo pedir ayuda en situaciones sencillas.</v>
      </c>
      <c r="B4834" s="158"/>
      <c r="C4834" s="158"/>
      <c r="D4834" s="158"/>
      <c r="E4834" s="158"/>
      <c r="F4834" s="159"/>
      <c r="G4834" s="122" t="str">
        <f>IF(A4834="","",VLOOKUP(J4761,'TRI-3C'!$B$18:$FH$61,76,FALSE))</f>
        <v/>
      </c>
      <c r="H4834" s="150"/>
      <c r="I4834" s="127" t="str">
        <f t="shared" si="183"/>
        <v/>
      </c>
      <c r="J4834" s="126"/>
    </row>
    <row r="4835" spans="1:10" ht="12.75" customHeight="1">
      <c r="A4835" s="11" t="str">
        <f>IF('TRI-3C'!$BZ$13="","",'TRI-3C'!$BZ$13)</f>
        <v>Identificar semejanzas y diferencias en objetos del entorno con criterios de forma, color y tamaño</v>
      </c>
      <c r="B4835" s="156"/>
      <c r="C4835" s="156"/>
      <c r="D4835" s="156"/>
      <c r="E4835" s="156"/>
      <c r="F4835" s="157"/>
      <c r="G4835" s="124" t="str">
        <f>IF(A4835="","",VLOOKUP(J4761,'TRI-3C'!$B$18:$FH$61,77,FALSE))</f>
        <v/>
      </c>
      <c r="I4835" s="125" t="str">
        <f t="shared" si="183"/>
        <v/>
      </c>
      <c r="J4835" s="128"/>
    </row>
    <row r="4836" spans="1:10" ht="12.75" customHeight="1">
      <c r="A4836" s="148" t="str">
        <f>IF('TRI-3C'!$CA$13="","",'TRI-3C'!$CA$13)</f>
        <v>Ordenar en secuencias lógica sucesos de hasta cinco eventos en representaciones gráficas de sus actividades de la rutina diaria y en escenas de cuentos</v>
      </c>
      <c r="B4836" s="149"/>
      <c r="C4836" s="149"/>
      <c r="D4836" s="150"/>
      <c r="E4836" s="150"/>
      <c r="F4836" s="126"/>
      <c r="G4836" s="122" t="str">
        <f>IF(A4836="","",VLOOKUP(J4761,'TRI-3C'!$B$18:$FH$61,78,FALSE))</f>
        <v/>
      </c>
      <c r="H4836" s="150"/>
      <c r="I4836" s="127" t="str">
        <f t="shared" si="183"/>
        <v/>
      </c>
      <c r="J4836" s="126"/>
    </row>
    <row r="4837" spans="1:10" ht="12.75" customHeight="1">
      <c r="A4837" s="147" t="str">
        <f>IF('TRI-3C'!$CB$13="","",'TRI-3C'!$CB$13)</f>
        <v>Reconocer billetes y monedas en situaciones de la vida real</v>
      </c>
      <c r="B4837" s="139"/>
      <c r="C4837" s="139"/>
      <c r="F4837" s="128"/>
      <c r="G4837" s="124" t="str">
        <f>IF(A4837="","",VLOOKUP(J4761,'TRI-3C'!$B$18:$FH$61,79,FALSE))</f>
        <v/>
      </c>
      <c r="I4837" s="125" t="str">
        <f t="shared" si="183"/>
        <v/>
      </c>
      <c r="J4837" s="128"/>
    </row>
    <row r="4838" spans="1:10" ht="12.75" customHeight="1">
      <c r="A483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4838" s="149"/>
      <c r="C4838" s="149"/>
      <c r="D4838" s="150"/>
      <c r="E4838" s="150"/>
      <c r="F4838" s="126"/>
      <c r="G4838" s="122" t="str">
        <f>IF(A4838="","",VLOOKUP(J4761,'TRI-3C'!$B$18:$FH$61,80,FALSE))</f>
        <v/>
      </c>
      <c r="H4838" s="150"/>
      <c r="I4838" s="127" t="str">
        <f t="shared" si="183"/>
        <v/>
      </c>
      <c r="J4838" s="126"/>
    </row>
    <row r="4839" spans="1:10" ht="12.75" customHeight="1">
      <c r="A4839" s="147" t="str">
        <f>IF('TRI-3C'!$CD$13="","",'TRI-3C'!$CD$13)</f>
        <v>Reconocer los colores secundarios en objetos e imágenes del entorno.</v>
      </c>
      <c r="B4839" s="139"/>
      <c r="C4839" s="139"/>
      <c r="F4839" s="128"/>
      <c r="G4839" s="124" t="str">
        <f>IF(A4839="","",VLOOKUP(J4761,'TRI-3C'!$B$18:$FH$61,81,FALSE))</f>
        <v/>
      </c>
      <c r="I4839" s="125" t="str">
        <f t="shared" si="183"/>
        <v/>
      </c>
      <c r="J4839" s="128"/>
    </row>
    <row r="4840" spans="1:10" ht="12.75" customHeight="1">
      <c r="A484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4840" s="154"/>
      <c r="C4840" s="154"/>
      <c r="D4840" s="154"/>
      <c r="E4840" s="154"/>
      <c r="F4840" s="155"/>
      <c r="G4840" s="122" t="str">
        <f>IF(A4840="","",VLOOKUP(J4761,'TRI-3C'!$B$18:$FH$61,82,FALSE))</f>
        <v/>
      </c>
      <c r="H4840" s="150"/>
      <c r="I4840" s="127" t="str">
        <f t="shared" si="183"/>
        <v/>
      </c>
      <c r="J4840" s="126"/>
    </row>
    <row r="4841" spans="1:10" ht="12.75" customHeight="1">
      <c r="A4841" s="147" t="str">
        <f>IF('TRI-3C'!$CF$13="","",'TRI-3C'!$CF$13)</f>
        <v>Relacionar las distintas formas de adquirir dinero con el trabajo y el esfuerzo.</v>
      </c>
      <c r="B4841" s="139"/>
      <c r="C4841" s="139"/>
      <c r="F4841" s="128"/>
      <c r="G4841" s="124" t="str">
        <f>IF(A4841="","",VLOOKUP(J4761,'TRI-3C'!$B$18:$FH$61,83,FALSE))</f>
        <v/>
      </c>
      <c r="I4841" s="125" t="str">
        <f t="shared" si="183"/>
        <v/>
      </c>
      <c r="J4841" s="128"/>
    </row>
    <row r="4842" spans="1:10" ht="12.75" customHeight="1">
      <c r="A4842" s="165" t="str">
        <f>'BI-1T'!$A$11</f>
        <v>COMPRENSIÓN Y EXPRESION DEL LENGUAJE</v>
      </c>
      <c r="B4842" s="149"/>
      <c r="C4842" s="149"/>
      <c r="D4842" s="150"/>
      <c r="E4842" s="150"/>
      <c r="F4842" s="126"/>
      <c r="G4842" s="122" t="str">
        <f>IF(A4842="","",VLOOKUP(J4761,'TRI-3C'!$B$18:$FH$61,84,FALSE))</f>
        <v/>
      </c>
      <c r="H4842" s="150"/>
      <c r="I4842" s="127"/>
      <c r="J4842" s="126"/>
    </row>
    <row r="4843" spans="1:10" ht="12.75" customHeight="1">
      <c r="A4843" s="147" t="str">
        <f>IF('TRI-3C'!$CH$13="","",'TRI-3C'!$CH$13)</f>
        <v>Asociar la imagen de la portada con el título de los cuentos conocidos.</v>
      </c>
      <c r="B4843" s="139"/>
      <c r="C4843" s="139"/>
      <c r="F4843" s="128"/>
      <c r="G4843" s="124" t="str">
        <f>IF(A4843="","",VLOOKUP(J4761,'TRI-3C'!$B$18:$FH$61,85,FALSE))</f>
        <v/>
      </c>
      <c r="I4843" s="125" t="str">
        <f t="shared" ref="I4843:I4863" si="184">IF(G4843="","",G4843)</f>
        <v/>
      </c>
      <c r="J4843" s="128"/>
    </row>
    <row r="4844" spans="1:10" ht="12.75" customHeight="1">
      <c r="A4844" s="148" t="str">
        <f>IF('TRI-3C'!$CI$13="","",'TRI-3C'!$CI$13)</f>
        <v>Colaborar en la creación de textos colectivos con la ayuda del docente.</v>
      </c>
      <c r="B4844" s="158"/>
      <c r="C4844" s="158"/>
      <c r="D4844" s="158"/>
      <c r="E4844" s="158"/>
      <c r="F4844" s="159"/>
      <c r="G4844" s="122" t="str">
        <f>IF(A4844="","",VLOOKUP(J4761,'TRI-3C'!$B$18:$FH$61,86,FALSE))</f>
        <v/>
      </c>
      <c r="H4844" s="150"/>
      <c r="I4844" s="127" t="str">
        <f t="shared" si="184"/>
        <v/>
      </c>
      <c r="J4844" s="126"/>
    </row>
    <row r="4845" spans="1:10" ht="12.75" customHeight="1">
      <c r="A4845" s="11" t="str">
        <f>IF('TRI-3C'!$CJ$13="","",'TRI-3C'!$CJ$13)</f>
        <v>Comprender el derecho propio y de las otras personas a decir que no como una respuesta válida y respetable.</v>
      </c>
      <c r="B4845" s="156"/>
      <c r="C4845" s="156"/>
      <c r="D4845" s="156"/>
      <c r="E4845" s="156"/>
      <c r="F4845" s="157"/>
      <c r="G4845" s="124" t="str">
        <f>IF(A4845="","",VLOOKUP(J4761,'TRI-3C'!$B$18:$FH$61,87,FALSE))</f>
        <v/>
      </c>
      <c r="I4845" s="125" t="str">
        <f t="shared" si="184"/>
        <v/>
      </c>
      <c r="J4845" s="128"/>
    </row>
    <row r="4846" spans="1:10" ht="12.75" customHeight="1">
      <c r="A4846" s="148" t="str">
        <f>IF('TRI-3C'!$CK$13="","",'TRI-3C'!$CK$13)</f>
        <v>Comunicarse a través de dibujos de objetos con detalles que lo vuelven identificables, como representación simbólica de sus ideas.</v>
      </c>
      <c r="B4846" s="149"/>
      <c r="C4846" s="149"/>
      <c r="D4846" s="150"/>
      <c r="E4846" s="150"/>
      <c r="F4846" s="126"/>
      <c r="G4846" s="122" t="str">
        <f>IF(A4846="","",VLOOKUP(J4761,'TRI-3C'!$B$18:$FH$61,88,FALSE))</f>
        <v/>
      </c>
      <c r="H4846" s="150"/>
      <c r="I4846" s="127" t="str">
        <f t="shared" si="184"/>
        <v/>
      </c>
      <c r="J4846" s="126"/>
    </row>
    <row r="4847" spans="1:10" ht="12.75" customHeight="1">
      <c r="A4847" s="147" t="str">
        <f>IF('TRI-3C'!$CL$13="","",'TRI-3C'!$CL$13)</f>
        <v>Comunicarse incorporando palabras nuevas a su vocabulario en función de los ambientes y experiencias en las que interactúa.</v>
      </c>
      <c r="B4847" s="139"/>
      <c r="C4847" s="139"/>
      <c r="F4847" s="128"/>
      <c r="G4847" s="124" t="str">
        <f>IF(A4847="","",VLOOKUP(J4761,'TRI-3C'!$B$18:$FH$61,89,FALSE))</f>
        <v/>
      </c>
      <c r="I4847" s="125" t="str">
        <f t="shared" si="184"/>
        <v/>
      </c>
      <c r="J4847" s="128"/>
    </row>
    <row r="4848" spans="1:10" ht="12.75" customHeight="1">
      <c r="A4848" s="148" t="str">
        <f>IF('TRI-3C'!$CM$13="","",'TRI-3C'!$CM$13)</f>
        <v>Contar un cuento en base a sus imágenes a partir de la portada y siguiendo la secuencia de las páginas.</v>
      </c>
      <c r="B4848" s="149"/>
      <c r="C4848" s="149"/>
      <c r="D4848" s="150"/>
      <c r="E4848" s="150"/>
      <c r="F4848" s="126"/>
      <c r="G4848" s="122" t="str">
        <f>IF(A4848="","",VLOOKUP(J4761,'TRI-3C'!$B$18:$FH$61,90,FALSE))</f>
        <v/>
      </c>
      <c r="H4848" s="150"/>
      <c r="I4848" s="127" t="str">
        <f t="shared" si="184"/>
        <v/>
      </c>
      <c r="J4848" s="126"/>
    </row>
    <row r="4849" spans="1:10" ht="12.75" customHeight="1">
      <c r="A4849" s="147" t="str">
        <f>IF('TRI-3C'!$CN$13="","",'TRI-3C'!$CN$13)</f>
        <v>Describir oralmente imágenes gráficas (pictogramas) y digitales, estructurando oraciones más elaboradas que describan a los objetos que observa.</v>
      </c>
      <c r="B4849" s="139"/>
      <c r="C4849" s="139"/>
      <c r="F4849" s="128"/>
      <c r="G4849" s="124" t="str">
        <f>IF(A4849="","",VLOOKUP(J4761,'TRI-3C'!$B$18:$FH$61,91,FALSE))</f>
        <v/>
      </c>
      <c r="I4849" s="125" t="str">
        <f t="shared" si="184"/>
        <v/>
      </c>
      <c r="J4849" s="128"/>
    </row>
    <row r="4850" spans="1:10" ht="12.75" customHeight="1">
      <c r="A4850" s="192" t="str">
        <f>IF('TRI-3C'!$CO$13="","",'TRI-3C'!$CO$13)</f>
        <v>Describir oralmente imágenes relacionadas con los derechos de las personas en situación de movilidad</v>
      </c>
      <c r="B4850" s="154"/>
      <c r="C4850" s="154"/>
      <c r="D4850" s="154"/>
      <c r="E4850" s="154"/>
      <c r="F4850" s="155"/>
      <c r="G4850" s="122" t="str">
        <f>IF(A4850="","",VLOOKUP(J4761,'TRI-3C'!$B$18:$FH$61,92,FALSE))</f>
        <v/>
      </c>
      <c r="H4850" s="150"/>
      <c r="I4850" s="127" t="str">
        <f t="shared" si="184"/>
        <v/>
      </c>
      <c r="J4850" s="126"/>
    </row>
    <row r="4851" spans="1:10" ht="12.75" customHeight="1">
      <c r="A4851" s="147" t="str">
        <f>IF('TRI-3C'!$CP$13="","",'TRI-3C'!$CP$13)</f>
        <v>Expresarse oralmente pronunciando correctamente la mayoría de las palabras puede presentarse dificultades en la pronunciación de s, y la r.</v>
      </c>
      <c r="B4851" s="139"/>
      <c r="C4851" s="139"/>
      <c r="F4851" s="128"/>
      <c r="G4851" s="124" t="str">
        <f>IF(A4851="","",VLOOKUP(J4761,'TRI-3C'!$B$18:$FH$61,93,FALSE))</f>
        <v/>
      </c>
      <c r="I4851" s="125" t="str">
        <f t="shared" si="184"/>
        <v/>
      </c>
      <c r="J4851" s="128"/>
    </row>
    <row r="4852" spans="1:10" ht="12.75" customHeight="1">
      <c r="A4852" s="148" t="str">
        <f>IF('TRI-3C'!$CQ$13="","",'TRI-3C'!$CQ$13)</f>
        <v>Expresarse utilizando oraciones cortas y completas manteniendo el orden de las palabras.</v>
      </c>
      <c r="B4852" s="149"/>
      <c r="C4852" s="149"/>
      <c r="D4852" s="150"/>
      <c r="E4852" s="150"/>
      <c r="F4852" s="126"/>
      <c r="G4852" s="122" t="str">
        <f>IF(A4852="","",VLOOKUP(J4761,'TRI-3C'!$B$18:$FH$61,94,FALSE))</f>
        <v/>
      </c>
      <c r="H4852" s="150"/>
      <c r="I4852" s="127" t="str">
        <f t="shared" si="184"/>
        <v/>
      </c>
      <c r="J4852" s="126"/>
    </row>
    <row r="4853" spans="1:10" ht="12.75" customHeight="1">
      <c r="A4853" s="147" t="str">
        <f>IF('TRI-3C'!$CR$13="","",'TRI-3C'!$CR$13)</f>
        <v>Identificar “auditivamente” el fonema (sonido) inicial de las palabras más utilizadas.</v>
      </c>
      <c r="B4853" s="139"/>
      <c r="C4853" s="139"/>
      <c r="F4853" s="128"/>
      <c r="G4853" s="124" t="str">
        <f>IF(A4853="","",VLOOKUP(J4761,'TRI-3C'!$B$18:$FH$61,95,FALSE))</f>
        <v/>
      </c>
      <c r="I4853" s="125" t="str">
        <f t="shared" si="184"/>
        <v/>
      </c>
      <c r="J4853" s="128"/>
    </row>
    <row r="4854" spans="1:10" ht="12.75" customHeight="1">
      <c r="A4854" s="148" t="str">
        <f>IF('TRI-3C'!$CS$13="","",'TRI-3C'!$CS$13)</f>
        <v>Identificar una persona adulta de confianza para solicitar apoyo al enfrentar desafíos emocionales en situaciones cotidianas del entorno escolar</v>
      </c>
      <c r="B4854" s="158"/>
      <c r="C4854" s="158"/>
      <c r="D4854" s="158"/>
      <c r="E4854" s="158"/>
      <c r="F4854" s="159"/>
      <c r="G4854" s="122" t="str">
        <f>IF(A4854="","",VLOOKUP(J4761,'TRI-3C'!$B$18:$FH$61,96,FALSE))</f>
        <v/>
      </c>
      <c r="H4854" s="150"/>
      <c r="I4854" s="127" t="str">
        <f t="shared" si="184"/>
        <v/>
      </c>
      <c r="J4854" s="126"/>
    </row>
    <row r="4855" spans="1:10" ht="12.75" customHeight="1">
      <c r="A4855" s="11" t="str">
        <f>IF('TRI-3C'!$CT$13="","",'TRI-3C'!$CT$13)</f>
        <v>Participar en conversaciones más complejas y largas manteniéndose dentro del tema.</v>
      </c>
      <c r="B4855" s="156"/>
      <c r="C4855" s="156"/>
      <c r="D4855" s="156"/>
      <c r="E4855" s="156"/>
      <c r="F4855" s="157"/>
      <c r="G4855" s="124" t="str">
        <f>IF(A4855="","",VLOOKUP(J4761,'TRI-3C'!$B$18:$FH$61,97,FALSE))</f>
        <v/>
      </c>
      <c r="I4855" s="125" t="str">
        <f t="shared" si="184"/>
        <v/>
      </c>
      <c r="J4855" s="128"/>
    </row>
    <row r="4856" spans="1:10" ht="12.75" customHeight="1">
      <c r="A4856" s="148" t="str">
        <f>IF('TRI-3C'!$CU$13="","",'TRI-3C'!$CU$13)</f>
        <v>Producir palabras que riman espontáneamente tomado en cuenta los sonidos finales de las mismas.</v>
      </c>
      <c r="B4856" s="149"/>
      <c r="C4856" s="149"/>
      <c r="D4856" s="150"/>
      <c r="E4856" s="150"/>
      <c r="F4856" s="126"/>
      <c r="G4856" s="122" t="str">
        <f>IF(A4856="","",VLOOKUP(J4761,'TRI-3C'!$B$18:$FH$61,98,FALSE))</f>
        <v/>
      </c>
      <c r="H4856" s="150"/>
      <c r="I4856" s="127" t="str">
        <f t="shared" si="184"/>
        <v/>
      </c>
      <c r="J4856" s="126"/>
    </row>
    <row r="4857" spans="1:10" ht="12.75" customHeight="1">
      <c r="A4857" s="147" t="str">
        <f>IF('TRI-3C'!$CV$13="","",'TRI-3C'!$CV$13)</f>
        <v>Realizar modificaciones del contenido de un cuento relatado por el adulto, cambiando partes del él como: acciones y final.</v>
      </c>
      <c r="B4857" s="139"/>
      <c r="C4857" s="139"/>
      <c r="F4857" s="128"/>
      <c r="G4857" s="124" t="str">
        <f>IF(A4857="","",VLOOKUP(J4761,'TRI-3C'!$B$18:$FH$61,99,FALSE))</f>
        <v/>
      </c>
      <c r="I4857" s="125" t="str">
        <f t="shared" si="184"/>
        <v/>
      </c>
      <c r="J4857" s="128"/>
    </row>
    <row r="4858" spans="1:10" ht="12.75" customHeight="1">
      <c r="A485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4858" s="149"/>
      <c r="C4858" s="149"/>
      <c r="D4858" s="150"/>
      <c r="E4858" s="150"/>
      <c r="F4858" s="126"/>
      <c r="G4858" s="122" t="str">
        <f>IF(A4858="","",VLOOKUP(J4761,'TRI-3C'!$B$18:$FH$61,100,FALSE))</f>
        <v/>
      </c>
      <c r="H4858" s="150"/>
      <c r="I4858" s="127" t="str">
        <f t="shared" si="184"/>
        <v/>
      </c>
      <c r="J4858" s="126"/>
    </row>
    <row r="4859" spans="1:10" ht="12.75" customHeight="1">
      <c r="A4859" s="147" t="str">
        <f>IF('TRI-3C'!$CX$13="","",'TRI-3C'!$CX$13)</f>
        <v>Reconocer etiquetas y rótulos de su entorno inmediato y los “lee”.</v>
      </c>
      <c r="B4859" s="139"/>
      <c r="C4859" s="139"/>
      <c r="F4859" s="128"/>
      <c r="G4859" s="124" t="str">
        <f>IF(A4859="","",VLOOKUP(J4761,'TRI-3C'!$B$18:$FH$61,101,FALSE))</f>
        <v/>
      </c>
      <c r="I4859" s="125" t="str">
        <f t="shared" si="184"/>
        <v/>
      </c>
      <c r="J4859" s="128"/>
    </row>
    <row r="4860" spans="1:10" ht="12.75" customHeight="1">
      <c r="A4860" s="192" t="str">
        <f>IF('TRI-3C'!$CY$13="","",'TRI-3C'!$CY$13)</f>
        <v>Relatar cuentos, narrados por el adulto, manteniendo la secuencia, sin la ayuda del paratexto.</v>
      </c>
      <c r="B4860" s="154"/>
      <c r="C4860" s="154"/>
      <c r="D4860" s="154"/>
      <c r="E4860" s="154"/>
      <c r="F4860" s="155"/>
      <c r="G4860" s="122" t="str">
        <f>IF(A4860="","",VLOOKUP(J4761,'TRI-3C'!$B$18:$FH$61,102,FALSE))</f>
        <v/>
      </c>
      <c r="H4860" s="150"/>
      <c r="I4860" s="127" t="str">
        <f t="shared" si="184"/>
        <v/>
      </c>
      <c r="J4860" s="126"/>
    </row>
    <row r="4861" spans="1:10" ht="12.75" customHeight="1">
      <c r="A4861" s="147" t="str">
        <f>IF('TRI-3C'!$CZ$13="","",'TRI-3C'!$CZ$13)</f>
        <v>Reproducir trabalenguas sencillos, adivinanzas, canciones y poemas cortos, mejorando su pronunciación y potenciando su capacidad imaginativa.</v>
      </c>
      <c r="B4861" s="139"/>
      <c r="C4861" s="139"/>
      <c r="F4861" s="128"/>
      <c r="G4861" s="124" t="str">
        <f>IF(A4861="","",VLOOKUP(J4761,'TRI-3C'!$B$18:$FH$61,103,FALSE))</f>
        <v/>
      </c>
      <c r="I4861" s="125" t="str">
        <f t="shared" si="184"/>
        <v/>
      </c>
      <c r="J4861" s="128"/>
    </row>
    <row r="4862" spans="1:10" ht="12.75" customHeight="1">
      <c r="A4862" s="148" t="str">
        <f>IF('TRI-3C'!$DA$13="","",'TRI-3C'!$DA$13)</f>
        <v>Responder preguntas sobre un texto narrado por el adulto, relacionadas a los personajes y acciones principales.</v>
      </c>
      <c r="B4862" s="149"/>
      <c r="C4862" s="149"/>
      <c r="D4862" s="150"/>
      <c r="E4862" s="150"/>
      <c r="F4862" s="126"/>
      <c r="G4862" s="122" t="str">
        <f>IF(A4862="","",VLOOKUP(J4761,'TRI-3C'!$B$18:$FH$61,104,FALSE))</f>
        <v/>
      </c>
      <c r="H4862" s="150"/>
      <c r="I4862" s="127" t="str">
        <f t="shared" si="184"/>
        <v/>
      </c>
      <c r="J4862" s="126"/>
    </row>
    <row r="4863" spans="1:10" ht="12.75" customHeight="1">
      <c r="A4863" s="147" t="str">
        <f>IF('TRI-3C'!$DB$13="","",'TRI-3C'!$DB$13)</f>
        <v>Seguir instrucciones sencillas que involucren la ejecución de tres o más actividades</v>
      </c>
      <c r="B4863" s="139"/>
      <c r="C4863" s="139"/>
      <c r="F4863" s="128"/>
      <c r="G4863" s="124" t="str">
        <f>IF(A4863="","",VLOOKUP(J4761,'TRI-3C'!$B$18:$FH$61,105,FALSE))</f>
        <v/>
      </c>
      <c r="I4863" s="125" t="str">
        <f t="shared" si="184"/>
        <v/>
      </c>
      <c r="J4863" s="128"/>
    </row>
    <row r="4864" spans="1:10" ht="12.75" customHeight="1">
      <c r="A4864" s="165" t="str">
        <f>'BI-1T'!$A$12</f>
        <v>EXPRESIÓN ARTISTICA</v>
      </c>
      <c r="B4864" s="158"/>
      <c r="C4864" s="158"/>
      <c r="D4864" s="158"/>
      <c r="E4864" s="158"/>
      <c r="F4864" s="159"/>
      <c r="G4864" s="122" t="str">
        <f>IF(A4864="","",VLOOKUP(J4761,'TRI-3C'!$B$18:$FH$61,106,FALSE))</f>
        <v/>
      </c>
      <c r="H4864" s="150"/>
      <c r="I4864" s="127"/>
      <c r="J4864" s="126"/>
    </row>
    <row r="4865" spans="1:10" ht="12.75" customHeight="1">
      <c r="A4865" s="11" t="str">
        <f>IF('TRI-3C'!$DD$13="","",'TRI-3C'!$DD$13)</f>
        <v>Cantar canciones siguiendo el ritmo y coordinando con las expresiones de su cuerpo.</v>
      </c>
      <c r="B4865" s="156"/>
      <c r="C4865" s="156"/>
      <c r="D4865" s="156"/>
      <c r="E4865" s="156"/>
      <c r="F4865" s="157"/>
      <c r="G4865" s="124" t="str">
        <f>IF(A4865="","",VLOOKUP(J4761,'TRI-3C'!$B$18:$FH$61,107,FALSE))</f>
        <v/>
      </c>
      <c r="I4865" s="125" t="str">
        <f t="shared" ref="I4865:I4875" si="185">IF(G4865="","",G4865)</f>
        <v/>
      </c>
      <c r="J4865" s="128"/>
    </row>
    <row r="4866" spans="1:10" ht="12.75" customHeight="1">
      <c r="A4866" s="148" t="str">
        <f>IF('TRI-3C'!$DE$13="","",'TRI-3C'!$DE$13)</f>
        <v>Comunicar de manera escrita sus ideas intentando imitar letras o formas parecidas a letras.</v>
      </c>
      <c r="B4866" s="149"/>
      <c r="C4866" s="149"/>
      <c r="D4866" s="150"/>
      <c r="E4866" s="150"/>
      <c r="F4866" s="126"/>
      <c r="G4866" s="122" t="str">
        <f>IF(A4866="","",VLOOKUP(J4761,'TRI-3C'!$B$18:$FH$61,108,FALSE))</f>
        <v/>
      </c>
      <c r="H4866" s="150"/>
      <c r="I4866" s="127" t="str">
        <f t="shared" si="185"/>
        <v/>
      </c>
      <c r="J4866" s="126"/>
    </row>
    <row r="4867" spans="1:10" ht="12.75" customHeight="1">
      <c r="A4867" s="147" t="str">
        <f>IF('TRI-3C'!$DF$13="","",'TRI-3C'!$DF$13)</f>
        <v>Ejecutar patrones de más de dos ritmos con partes del cuerpo y elementos o instrumentos sonoros.</v>
      </c>
      <c r="B4867" s="139"/>
      <c r="C4867" s="139"/>
      <c r="F4867" s="128"/>
      <c r="G4867" s="124" t="str">
        <f>IF(A4867="","",VLOOKUP(J4761,'TRI-3C'!$B$18:$FH$61,109,FALSE))</f>
        <v/>
      </c>
      <c r="I4867" s="125" t="str">
        <f t="shared" si="185"/>
        <v/>
      </c>
      <c r="J4867" s="128"/>
    </row>
    <row r="4868" spans="1:10" ht="12.75" customHeight="1">
      <c r="A486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4868" s="149"/>
      <c r="C4868" s="149"/>
      <c r="D4868" s="150"/>
      <c r="E4868" s="150"/>
      <c r="F4868" s="126"/>
      <c r="G4868" s="122" t="str">
        <f>IF(A4868="","",VLOOKUP(J4761,'TRI-3C'!$B$18:$FH$61,110,FALSE))</f>
        <v/>
      </c>
      <c r="H4868" s="150"/>
      <c r="I4868" s="127" t="str">
        <f t="shared" si="185"/>
        <v/>
      </c>
      <c r="J4868" s="126"/>
    </row>
    <row r="4869" spans="1:10" ht="12.75" customHeight="1">
      <c r="A4869" s="147" t="str">
        <f>IF('TRI-3C'!$DH$13="","",'TRI-3C'!$DH$13)</f>
        <v>Expresar su opinión al observar una obra artística relacionada a la plástica o a la escultura.</v>
      </c>
      <c r="B4869" s="139"/>
      <c r="C4869" s="139"/>
      <c r="F4869" s="128"/>
      <c r="G4869" s="124" t="str">
        <f>IF(A4869="","",VLOOKUP(J4761,'TRI-3C'!$B$18:$FH$61,111,FALSE))</f>
        <v/>
      </c>
      <c r="I4869" s="125" t="str">
        <f t="shared" si="185"/>
        <v/>
      </c>
      <c r="J4869" s="128"/>
    </row>
    <row r="4870" spans="1:10" ht="12.75" customHeight="1">
      <c r="A4870" s="192" t="str">
        <f>IF('TRI-3C'!$DI$13="","",'TRI-3C'!$DI$13)</f>
        <v>Expresar sus vivencias y experiencias a través del dibujo libre.</v>
      </c>
      <c r="B4870" s="154"/>
      <c r="C4870" s="154"/>
      <c r="D4870" s="154"/>
      <c r="E4870" s="154"/>
      <c r="F4870" s="155"/>
      <c r="G4870" s="122" t="str">
        <f>IF(A4870="","",VLOOKUP(J4761,'TRI-3C'!$B$18:$FH$61,112,FALSE))</f>
        <v/>
      </c>
      <c r="H4870" s="150"/>
      <c r="I4870" s="127" t="str">
        <f t="shared" si="185"/>
        <v/>
      </c>
      <c r="J4870" s="126"/>
    </row>
    <row r="4871" spans="1:10" ht="12.75" customHeight="1">
      <c r="A4871" s="147" t="str">
        <f>IF('TRI-3C'!$DJ$13="","",'TRI-3C'!$DJ$13)</f>
        <v>Mantener el ritmo y las secuencias de pasos sencillos durante la ejecución de coreografías.</v>
      </c>
      <c r="B4871" s="139"/>
      <c r="C4871" s="139"/>
      <c r="F4871" s="128"/>
      <c r="G4871" s="124" t="str">
        <f>IF(A4871="","",VLOOKUP(J4761,'TRI-3C'!$B$18:$FH$61,113,FALSE))</f>
        <v/>
      </c>
      <c r="I4871" s="125" t="str">
        <f t="shared" si="185"/>
        <v/>
      </c>
      <c r="J4871" s="128"/>
    </row>
    <row r="4872" spans="1:10" ht="12.75" customHeight="1">
      <c r="A487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4872" s="149"/>
      <c r="C4872" s="149"/>
      <c r="D4872" s="150"/>
      <c r="E4872" s="150"/>
      <c r="F4872" s="126"/>
      <c r="G4872" s="122" t="str">
        <f>IF(A4872="","",VLOOKUP(J4761,'TRI-3C'!$B$18:$FH$61,114,FALSE))</f>
        <v/>
      </c>
      <c r="H4872" s="150"/>
      <c r="I4872" s="127" t="str">
        <f t="shared" si="185"/>
        <v/>
      </c>
      <c r="J4872" s="126"/>
    </row>
    <row r="4873" spans="1:10" ht="12.75" customHeight="1">
      <c r="A4873" s="147" t="str">
        <f>IF('TRI-3C'!$DL$13="","",'TRI-3C'!$DL$13)</f>
        <v>Participar en dramatizaciones, asumiendo roles de diferentes personas del entorno y de personajes de cuentos e historietas.</v>
      </c>
      <c r="B4873" s="139"/>
      <c r="C4873" s="139"/>
      <c r="F4873" s="128"/>
      <c r="G4873" s="124" t="str">
        <f>IF(A4873="","",VLOOKUP(J4761,'TRI-3C'!$B$18:$FH$61,115,FALSE))</f>
        <v/>
      </c>
      <c r="I4873" s="125" t="str">
        <f t="shared" si="185"/>
        <v/>
      </c>
      <c r="J4873" s="128"/>
    </row>
    <row r="4874" spans="1:10" ht="12.75" customHeight="1">
      <c r="A4874" s="148" t="str">
        <f>IF('TRI-3C'!$DM$13="","",'TRI-3C'!$DM$13)</f>
        <v>Participar en rondas populares, bailes y juegos tradicionales, asumiendo los roles y respetando las reglas.</v>
      </c>
      <c r="B4874" s="158"/>
      <c r="C4874" s="158"/>
      <c r="D4874" s="158"/>
      <c r="E4874" s="158"/>
      <c r="F4874" s="159"/>
      <c r="G4874" s="122" t="str">
        <f>IF(A4874="","",VLOOKUP(J4761,'TRI-3C'!$B$18:$FH$61,116,FALSE))</f>
        <v/>
      </c>
      <c r="H4874" s="150"/>
      <c r="I4874" s="127" t="str">
        <f t="shared" si="185"/>
        <v/>
      </c>
      <c r="J4874" s="126"/>
    </row>
    <row r="4875" spans="1:10" ht="12.75" customHeight="1">
      <c r="A4875" s="11" t="str">
        <f>IF('TRI-3C'!$DN$13="","",'TRI-3C'!$DN$13)</f>
        <v>Realizar actividades creativas utilizando las técnicas grafo plásticas con variedad de materiales.</v>
      </c>
      <c r="B4875" s="156"/>
      <c r="C4875" s="156"/>
      <c r="D4875" s="156"/>
      <c r="E4875" s="156"/>
      <c r="F4875" s="157"/>
      <c r="G4875" s="124" t="str">
        <f>IF(A4875="","",VLOOKUP(J4761,'TRI-3C'!$B$18:$FH$61,117,FALSE))</f>
        <v/>
      </c>
      <c r="I4875" s="125" t="str">
        <f t="shared" si="185"/>
        <v/>
      </c>
      <c r="J4875" s="128"/>
    </row>
    <row r="4876" spans="1:10" ht="12.75" customHeight="1">
      <c r="A4876" s="165" t="str">
        <f>'BI-1T'!$A$13</f>
        <v>EXPRESION CORPORAL Y MOTRICIDAD</v>
      </c>
      <c r="B4876" s="149"/>
      <c r="C4876" s="149"/>
      <c r="D4876" s="150"/>
      <c r="E4876" s="150"/>
      <c r="F4876" s="126"/>
      <c r="G4876" s="122" t="str">
        <f>IF(A4876="","",VLOOKUP(J4761,'TRI-3C'!$B$18:$FH$61,118,FALSE))</f>
        <v/>
      </c>
      <c r="H4876" s="150"/>
      <c r="I4876" s="127"/>
      <c r="J4876" s="126"/>
    </row>
    <row r="4877" spans="1:10" ht="12.75" customHeight="1">
      <c r="A4877" s="147" t="str">
        <f>IF('TRI-3C'!$DP$13="","",'TRI-3C'!$DP$13)</f>
        <v>Caminar y correr con soltura y seguridad manteniendo el equilibrio a diferentes distancias, orientaciones y ritmos en espacios parciales.</v>
      </c>
      <c r="B4877" s="139"/>
      <c r="C4877" s="139"/>
      <c r="F4877" s="128"/>
      <c r="G4877" s="124" t="str">
        <f>IF(A4877="","",VLOOKUP(J4761,'TRI-3C'!$B$18:$FH$61,119,FALSE))</f>
        <v/>
      </c>
      <c r="I4877" s="125" t="str">
        <f t="shared" ref="I4877:I4904" si="186">IF(G4877="","",G4877)</f>
        <v/>
      </c>
      <c r="J4877" s="128"/>
    </row>
    <row r="4878" spans="1:10" ht="12.75" customHeight="1">
      <c r="A487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4878" s="149"/>
      <c r="C4878" s="149"/>
      <c r="D4878" s="150"/>
      <c r="E4878" s="150"/>
      <c r="F4878" s="126"/>
      <c r="G4878" s="122" t="str">
        <f>IF(A4878="","",VLOOKUP(J4761,'TRI-3C'!$B$18:$FH$61,120,FALSE))</f>
        <v/>
      </c>
      <c r="H4878" s="150"/>
      <c r="I4878" s="127" t="str">
        <f t="shared" si="186"/>
        <v/>
      </c>
      <c r="J4878" s="126"/>
    </row>
    <row r="4879" spans="1:10" ht="12.75" customHeight="1">
      <c r="A4879" s="147" t="str">
        <f>IF('TRI-3C'!$DR$13="","",'TRI-3C'!$DR$13)</f>
        <v>Discriminar sonidos onomatopéyicos y diferencia los sonidos naturales de los artificiales</v>
      </c>
      <c r="B4879" s="139"/>
      <c r="C4879" s="139"/>
      <c r="F4879" s="128"/>
      <c r="G4879" s="124" t="str">
        <f>IF(A4879="","",VLOOKUP(J4761,'TRI-3C'!$B$18:$FH$61,121,FALSE))</f>
        <v/>
      </c>
      <c r="I4879" s="125" t="str">
        <f t="shared" si="186"/>
        <v/>
      </c>
      <c r="J4879" s="128"/>
    </row>
    <row r="4880" spans="1:10" ht="12.75" customHeight="1">
      <c r="A4880" s="192" t="str">
        <f>IF('TRI-3C'!$DS$13="","",'TRI-3C'!$DS$13)</f>
        <v>Ejecutar actividades coordinadamente y con un control adecuado de fuerza y tonicidad muscular como: lanzar, atrapar y patear objetos y pelotas.</v>
      </c>
      <c r="B4880" s="154"/>
      <c r="C4880" s="154"/>
      <c r="D4880" s="154"/>
      <c r="E4880" s="154"/>
      <c r="F4880" s="155"/>
      <c r="G4880" s="122" t="str">
        <f>IF(A4880="","",VLOOKUP(J4761,'TRI-3C'!$B$18:$FH$61,122,FALSE))</f>
        <v/>
      </c>
      <c r="H4880" s="150"/>
      <c r="I4880" s="127" t="str">
        <f t="shared" si="186"/>
        <v/>
      </c>
      <c r="J4880" s="126"/>
    </row>
    <row r="4881" spans="1:10" ht="12.75" customHeight="1">
      <c r="A4881" s="147" t="str">
        <f>IF('TRI-3C'!$DT$13="","",'TRI-3C'!$DT$13)</f>
        <v>Emplear su lado dominante en la realización de la mayoría de las actividades que utilice la mano, ojo y pie.</v>
      </c>
      <c r="B4881" s="139"/>
      <c r="C4881" s="139"/>
      <c r="F4881" s="128"/>
      <c r="G4881" s="124" t="str">
        <f>IF(A4881="","",VLOOKUP(J4761,'TRI-3C'!$B$18:$FH$61,123,FALSE))</f>
        <v/>
      </c>
      <c r="I4881" s="125" t="str">
        <f t="shared" si="186"/>
        <v/>
      </c>
      <c r="J4881" s="128"/>
    </row>
    <row r="4882" spans="1:10" ht="12.75" customHeight="1">
      <c r="A4882" s="148" t="str">
        <f>IF('TRI-3C'!$DU$13="","",'TRI-3C'!$DU$13)</f>
        <v>Galopar y salticar coordinadamente con obstáculos ejecutando circuitos.</v>
      </c>
      <c r="B4882" s="149"/>
      <c r="C4882" s="149"/>
      <c r="D4882" s="150"/>
      <c r="E4882" s="150"/>
      <c r="F4882" s="126"/>
      <c r="G4882" s="122" t="str">
        <f>IF(A4882="","",VLOOKUP(J4761,'TRI-3C'!$B$18:$FH$61,124,FALSE))</f>
        <v/>
      </c>
      <c r="H4882" s="150"/>
      <c r="I4882" s="127" t="str">
        <f t="shared" si="186"/>
        <v/>
      </c>
      <c r="J4882" s="126"/>
    </row>
    <row r="4883" spans="1:10" ht="12.75" customHeight="1">
      <c r="A488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4883" s="139"/>
      <c r="C4883" s="139"/>
      <c r="F4883" s="128"/>
      <c r="G4883" s="124" t="str">
        <f>IF(A4883="","",VLOOKUP(J4761,'TRI-3C'!$B$18:$FH$61,125,FALSE))</f>
        <v/>
      </c>
      <c r="I4883" s="125" t="str">
        <f t="shared" si="186"/>
        <v/>
      </c>
      <c r="J4883" s="128"/>
    </row>
    <row r="4884" spans="1:10" ht="12.75" customHeight="1">
      <c r="A4884" s="148" t="str">
        <f>IF('TRI-3C'!$DW$13="","",'TRI-3C'!$DW$13)</f>
        <v>Mantener el equilibro al caminar sobre líneas rectas, curvas y quebradas con altura (aprox. 20 cm) logrando un adecuado control postural.</v>
      </c>
      <c r="B4884" s="158"/>
      <c r="C4884" s="158"/>
      <c r="D4884" s="158"/>
      <c r="E4884" s="158"/>
      <c r="F4884" s="159"/>
      <c r="G4884" s="122" t="str">
        <f>IF(A4884="","",VLOOKUP(J4761,'TRI-3C'!$B$18:$FH$61,126,FALSE))</f>
        <v/>
      </c>
      <c r="H4884" s="150"/>
      <c r="I4884" s="127" t="str">
        <f t="shared" si="186"/>
        <v/>
      </c>
      <c r="J4884" s="126"/>
    </row>
    <row r="4885" spans="1:10" ht="12.75" customHeight="1">
      <c r="A4885" s="11" t="str">
        <f>IF('TRI-3C'!$DX$13="","",'TRI-3C'!$DX$13)</f>
        <v>Mantener un adecuado control postural en diferentes posiciones del cuerpo y en desplazamientos.</v>
      </c>
      <c r="B4885" s="156"/>
      <c r="C4885" s="156"/>
      <c r="D4885" s="156"/>
      <c r="E4885" s="156"/>
      <c r="F4885" s="157"/>
      <c r="G4885" s="124" t="str">
        <f>IF(A4885="","",VLOOKUP(J4761,'TRI-3C'!$B$18:$FH$61,127,FALSE))</f>
        <v/>
      </c>
      <c r="I4885" s="125" t="str">
        <f t="shared" si="186"/>
        <v/>
      </c>
      <c r="J4885" s="128"/>
    </row>
    <row r="4886" spans="1:10" ht="12.75" customHeight="1">
      <c r="A4886" s="148" t="str">
        <f>IF('TRI-3C'!$DY$13="","",'TRI-3C'!$DY$13)</f>
        <v>Orientarse en el espacio realizando desplazamientos en función de consignas dadas con las nociones: entre, adelante-atrás, junto a, cerca-lejos</v>
      </c>
      <c r="B4886" s="149"/>
      <c r="C4886" s="149"/>
      <c r="D4886" s="150"/>
      <c r="E4886" s="150"/>
      <c r="F4886" s="126"/>
      <c r="G4886" s="122" t="str">
        <f>IF(A4886="","",VLOOKUP(J4761,'TRI-3C'!$B$18:$FH$61,128,FALSE))</f>
        <v/>
      </c>
      <c r="H4886" s="150"/>
      <c r="I4886" s="127" t="str">
        <f t="shared" si="186"/>
        <v/>
      </c>
      <c r="J4886" s="126"/>
    </row>
    <row r="4887" spans="1:10" ht="12.75" customHeight="1">
      <c r="A4887" s="147" t="str">
        <f>IF('TRI-3C'!$DZ$13="","",'TRI-3C'!$DZ$13)</f>
        <v>Realiza varios movimientos y desplazamientos combinados a diferentes velocidades (rápido, lento), duración (largos y corto).</v>
      </c>
      <c r="B4887" s="139"/>
      <c r="C4887" s="139"/>
      <c r="F4887" s="128"/>
      <c r="G4887" s="124" t="str">
        <f>IF(A4887="","",VLOOKUP(J4761,'TRI-3C'!$B$18:$FH$61,129,FALSE))</f>
        <v/>
      </c>
      <c r="I4887" s="125" t="str">
        <f t="shared" si="186"/>
        <v/>
      </c>
      <c r="J4887" s="128"/>
    </row>
    <row r="4888" spans="1:10" ht="12.75" customHeight="1">
      <c r="A4888" s="148" t="str">
        <f>IF('TRI-3C'!$EA$13="","",'TRI-3C'!$EA$13)</f>
        <v>Realizar actividades de coordinación visomotriz con niveles de dificultad creciente en el tamaño y tipo de materiales.</v>
      </c>
      <c r="B4888" s="149"/>
      <c r="C4888" s="149"/>
      <c r="D4888" s="150"/>
      <c r="E4888" s="150"/>
      <c r="F4888" s="126"/>
      <c r="G4888" s="122" t="str">
        <f>IF(A4888="","",VLOOKUP(J4761,'TRI-3C'!$B$18:$FH$61,130,FALSE))</f>
        <v/>
      </c>
      <c r="H4888" s="150"/>
      <c r="I4888" s="127" t="str">
        <f t="shared" si="186"/>
        <v/>
      </c>
      <c r="J4888" s="126"/>
    </row>
    <row r="4889" spans="1:10" ht="12.75" customHeight="1">
      <c r="A4889" s="147" t="str">
        <f>IF('TRI-3C'!$EB$13="","",'TRI-3C'!$EB$13)</f>
        <v>Realizar desplazamientos y movimientos combinados utilizando el espacio total y parcial a diferentes distancias (largas-cortas)</v>
      </c>
      <c r="B4889" s="139"/>
      <c r="C4889" s="139"/>
      <c r="F4889" s="128"/>
      <c r="G4889" s="124" t="str">
        <f>IF(A4889="","",VLOOKUP(J4761,'TRI-3C'!$B$18:$FH$61,131,FALSE))</f>
        <v/>
      </c>
      <c r="I4889" s="125" t="str">
        <f t="shared" si="186"/>
        <v/>
      </c>
      <c r="J4889" s="128"/>
    </row>
    <row r="4890" spans="1:10" ht="12.75" customHeight="1">
      <c r="A489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4890" s="154"/>
      <c r="C4890" s="154"/>
      <c r="D4890" s="154"/>
      <c r="E4890" s="154"/>
      <c r="F4890" s="155"/>
      <c r="G4890" s="122" t="str">
        <f>IF(A4890="","",VLOOKUP(J4761,'TRI-3C'!$B$18:$FH$61,132,FALSE))</f>
        <v/>
      </c>
      <c r="H4890" s="150"/>
      <c r="I4890" s="127" t="str">
        <f t="shared" si="186"/>
        <v/>
      </c>
      <c r="J4890" s="126"/>
    </row>
    <row r="4891" spans="1:10" ht="12.75" customHeight="1">
      <c r="A489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4891" s="139"/>
      <c r="C4891" s="139"/>
      <c r="F4891" s="128"/>
      <c r="G4891" s="124" t="str">
        <f>IF(A4891="","",VLOOKUP(J4761,'TRI-3C'!$B$18:$FH$61,133,FALSE))</f>
        <v/>
      </c>
      <c r="I4891" s="125" t="str">
        <f t="shared" si="186"/>
        <v/>
      </c>
      <c r="J4891" s="128"/>
    </row>
    <row r="4892" spans="1:10" ht="12.75" customHeight="1">
      <c r="A489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4892" s="149"/>
      <c r="C4892" s="149"/>
      <c r="D4892" s="150"/>
      <c r="E4892" s="150"/>
      <c r="F4892" s="126"/>
      <c r="G4892" s="122" t="str">
        <f>IF(A4892="","",VLOOKUP(J4761,'TRI-3C'!$B$18:$FH$61,134,FALSE))</f>
        <v/>
      </c>
      <c r="H4892" s="150"/>
      <c r="I4892" s="127" t="str">
        <f t="shared" si="186"/>
        <v/>
      </c>
      <c r="J4892" s="126"/>
    </row>
    <row r="4893" spans="1:10" ht="12.75" customHeight="1">
      <c r="A4893" s="147" t="str">
        <f>IF('TRI-3C'!$EF$13="","",'TRI-3C'!$EF$13)</f>
        <v>Realizar movimientos diferenciados con los lados laterales del cuerpo (un lado y otro lado).</v>
      </c>
      <c r="B4893" s="139"/>
      <c r="C4893" s="139"/>
      <c r="F4893" s="128"/>
      <c r="G4893" s="124" t="str">
        <f>IF(A4893="","",VLOOKUP(J4761,'TRI-3C'!$B$18:$FH$61,135,FALSE))</f>
        <v/>
      </c>
      <c r="I4893" s="125" t="str">
        <f t="shared" si="186"/>
        <v/>
      </c>
      <c r="J4893" s="128"/>
    </row>
    <row r="4894" spans="1:10" ht="12.75" customHeight="1">
      <c r="A4894" s="148" t="str">
        <f>IF('TRI-3C'!$EG$13="","",'TRI-3C'!$EG$13)</f>
        <v>Realizar movimientos para la coordinación de ojo y pie como: patear pelotas hacia un punto fijo determinado.</v>
      </c>
      <c r="B4894" s="158"/>
      <c r="C4894" s="158"/>
      <c r="D4894" s="158"/>
      <c r="E4894" s="158"/>
      <c r="F4894" s="159"/>
      <c r="G4894" s="122" t="str">
        <f>IF(A4894="","",VLOOKUP(J4761,'TRI-3C'!$B$18:$FH$61,136,FALSE))</f>
        <v/>
      </c>
      <c r="H4894" s="150"/>
      <c r="I4894" s="127" t="str">
        <f t="shared" si="186"/>
        <v/>
      </c>
      <c r="J4894" s="126"/>
    </row>
    <row r="4895" spans="1:10" ht="12.75" customHeight="1">
      <c r="A4895" s="11" t="str">
        <f>IF('TRI-3C'!$EH$13="","",'TRI-3C'!$EH$13)</f>
        <v>Realizar representaciones gráficas utilizando el dibujo con detalles que le dan intencionalidad y sentido para identificarlos</v>
      </c>
      <c r="B4895" s="156"/>
      <c r="C4895" s="156"/>
      <c r="D4895" s="156"/>
      <c r="E4895" s="156"/>
      <c r="F4895" s="157"/>
      <c r="G4895" s="124" t="str">
        <f>IF(A4895="","",VLOOKUP(J4761,'TRI-3C'!$B$18:$FH$61,137,FALSE))</f>
        <v/>
      </c>
      <c r="I4895" s="125" t="str">
        <f t="shared" si="186"/>
        <v/>
      </c>
      <c r="J4895" s="128"/>
    </row>
    <row r="4896" spans="1:10" ht="12.75" customHeight="1">
      <c r="A4896" s="148" t="str">
        <f>IF('TRI-3C'!$EI$13="","",'TRI-3C'!$EI$13)</f>
        <v>Reconocer la importancia del peatón y respetar su espacio en la vía mediante actividades lúdicas que fomenten el aprendizaje de normas de tránsito.</v>
      </c>
      <c r="B4896" s="149"/>
      <c r="C4896" s="149"/>
      <c r="D4896" s="150"/>
      <c r="E4896" s="150"/>
      <c r="F4896" s="126"/>
      <c r="G4896" s="122" t="str">
        <f>IF(A4896="","",VLOOKUP(J4761,'TRI-3C'!$B$18:$FH$61,138,FALSE))</f>
        <v/>
      </c>
      <c r="H4896" s="150"/>
      <c r="I4896" s="127" t="str">
        <f t="shared" si="186"/>
        <v/>
      </c>
      <c r="J4896" s="126"/>
    </row>
    <row r="4897" spans="1:10" ht="12.75" customHeight="1">
      <c r="A4897" s="147" t="str">
        <f>IF('TRI-3C'!$EJ$13="","",'TRI-3C'!$EJ$13)</f>
        <v>Representar la figura humana utilizando el monigote e incorporando detalles según la interiorización de su imagen corporal.</v>
      </c>
      <c r="B4897" s="139"/>
      <c r="C4897" s="139"/>
      <c r="F4897" s="128"/>
      <c r="G4897" s="124" t="str">
        <f>IF(A4897="","",VLOOKUP(J4761,'TRI-3C'!$B$18:$FH$61,139,FALSE))</f>
        <v/>
      </c>
      <c r="I4897" s="125" t="str">
        <f t="shared" si="186"/>
        <v/>
      </c>
      <c r="J4897" s="128"/>
    </row>
    <row r="4898" spans="1:10" ht="12.75" customHeight="1">
      <c r="A4898" s="148" t="str">
        <f>IF('TRI-3C'!$EK$13="","",'TRI-3C'!$EK$13)</f>
        <v>Saltar de un pie a otro alternadamente, de manera autónoma.</v>
      </c>
      <c r="B4898" s="149"/>
      <c r="C4898" s="149"/>
      <c r="D4898" s="150"/>
      <c r="E4898" s="150"/>
      <c r="F4898" s="126"/>
      <c r="G4898" s="122" t="str">
        <f>IF(A4898="","",VLOOKUP(J4761,'TRI-3C'!$B$18:$FH$61,140,FALSE))</f>
        <v/>
      </c>
      <c r="H4898" s="150"/>
      <c r="I4898" s="127" t="str">
        <f t="shared" si="186"/>
        <v/>
      </c>
      <c r="J4898" s="126"/>
    </row>
    <row r="4899" spans="1:10" ht="12.75" customHeight="1">
      <c r="A4899" s="147" t="str">
        <f>IF('TRI-3C'!$EL$13="","",'TRI-3C'!$EL$13)</f>
        <v>Saltar en dos pies en sentido vertical obstáculos de 20 a 30 cm en altura y en sentido horizontal longitudes de aproximadamente 50 a 70 cm.</v>
      </c>
      <c r="B4899" s="139"/>
      <c r="C4899" s="139"/>
      <c r="F4899" s="128"/>
      <c r="G4899" s="124" t="str">
        <f>IF(A4899="","",VLOOKUP(J4761,'TRI-3C'!$B$18:$FH$61,141,FALSE))</f>
        <v/>
      </c>
      <c r="I4899" s="125" t="str">
        <f t="shared" si="186"/>
        <v/>
      </c>
      <c r="J4899" s="128"/>
    </row>
    <row r="4900" spans="1:10" ht="12.75" customHeight="1">
      <c r="A4900" s="192" t="str">
        <f>IF('TRI-3C'!$EM$13="","",'TRI-3C'!$EM$13)</f>
        <v>Subir y bajar escaleras alternando los pies.</v>
      </c>
      <c r="B4900" s="154"/>
      <c r="C4900" s="154"/>
      <c r="D4900" s="154"/>
      <c r="E4900" s="154"/>
      <c r="F4900" s="155"/>
      <c r="G4900" s="122" t="str">
        <f>IF(A4900="","",VLOOKUP(J4761,'TRI-3C'!$B$18:$FH$61,142,FALSE))</f>
        <v/>
      </c>
      <c r="H4900" s="150"/>
      <c r="I4900" s="127" t="str">
        <f t="shared" si="186"/>
        <v/>
      </c>
      <c r="J4900" s="126"/>
    </row>
    <row r="4901" spans="1:10" ht="12.75" customHeight="1">
      <c r="A4901" s="147" t="str">
        <f>IF('TRI-3C'!$EN$13="","",'TRI-3C'!$EN$13)</f>
        <v>Trepar y reptar a diferentes ritmos y en posiciones corporales diversas (cúbito ventral y cúbito dorsal).</v>
      </c>
      <c r="B4901" s="139"/>
      <c r="C4901" s="139"/>
      <c r="F4901" s="128"/>
      <c r="G4901" s="124" t="str">
        <f>IF(A4901="","",VLOOKUP(J4761,'TRI-3C'!$B$18:$FH$61,143,FALSE))</f>
        <v/>
      </c>
      <c r="I4901" s="125" t="str">
        <f t="shared" si="186"/>
        <v/>
      </c>
      <c r="J4901" s="128"/>
    </row>
    <row r="4902" spans="1:10" ht="12.75" customHeight="1">
      <c r="A4902" s="148" t="str">
        <f>IF('TRI-3C'!$EO$13="","",'TRI-3C'!$EO$13)</f>
        <v>Ubicar algunas partes de su cuerpo en función de las nociones de al lado, junto a, cerca-lejos.</v>
      </c>
      <c r="B4902" s="149"/>
      <c r="C4902" s="149"/>
      <c r="D4902" s="150"/>
      <c r="E4902" s="150"/>
      <c r="F4902" s="126"/>
      <c r="G4902" s="122" t="str">
        <f>IF(A4902="","",VLOOKUP(J4761,'TRI-3C'!$B$18:$FH$61,144,FALSE))</f>
        <v/>
      </c>
      <c r="H4902" s="150"/>
      <c r="I4902" s="127" t="str">
        <f t="shared" si="186"/>
        <v/>
      </c>
      <c r="J4902" s="126"/>
    </row>
    <row r="4903" spans="1:10" ht="12.75" customHeight="1">
      <c r="A4903" s="147" t="str">
        <f>IF('TRI-3C'!$EP$13="","",'TRI-3C'!$EP$13)</f>
        <v>Utilizar el espacio parcial e inicia con el uso del espacio total para realizar representaciones gráficas.</v>
      </c>
      <c r="B4903" s="139"/>
      <c r="C4903" s="139"/>
      <c r="F4903" s="128"/>
      <c r="G4903" s="124" t="str">
        <f>IF(A4903="","",VLOOKUP(J4761,'TRI-3C'!$B$18:$FH$61,145,FALSE))</f>
        <v/>
      </c>
      <c r="I4903" s="125" t="str">
        <f t="shared" si="186"/>
        <v/>
      </c>
      <c r="J4903" s="128"/>
    </row>
    <row r="4904" spans="1:10" ht="12.75" customHeight="1">
      <c r="A4904" s="148" t="str">
        <f>IF('TRI-3C'!$EQ$13="","",'TRI-3C'!$EQ$13)</f>
        <v>Utilizar la pinza digital para coger lápices, marcadores, pinceles y diversos tipos de materiales.</v>
      </c>
      <c r="B4904" s="158"/>
      <c r="C4904" s="158"/>
      <c r="D4904" s="158"/>
      <c r="E4904" s="158"/>
      <c r="F4904" s="159"/>
      <c r="G4904" s="122" t="str">
        <f>IF(A4904="","",VLOOKUP(J4761,'TRI-3C'!$B$18:$FH$61,146,FALSE))</f>
        <v/>
      </c>
      <c r="H4904" s="150"/>
      <c r="I4904" s="127" t="str">
        <f t="shared" si="186"/>
        <v/>
      </c>
      <c r="J4904" s="126"/>
    </row>
    <row r="4905" spans="1:10" ht="12.75" customHeight="1">
      <c r="A4905" s="6" t="str">
        <f>NOTAS!$O$14</f>
        <v>CIVICA Y ACOMPAÑAMIENTO INTEGRAL</v>
      </c>
      <c r="B4905" s="156"/>
      <c r="C4905" s="156"/>
      <c r="D4905" s="156"/>
      <c r="E4905" s="156"/>
      <c r="F4905" s="157"/>
      <c r="G4905" s="124" t="str">
        <f>IF(A4905="","",VLOOKUP(J4761,'TRI-3C'!$B$18:$FH$61,146,FALSE))</f>
        <v/>
      </c>
      <c r="I4905" s="125"/>
      <c r="J4905" s="128"/>
    </row>
    <row r="4906" spans="1:10" ht="12.75" customHeight="1">
      <c r="A4906" s="148" t="str">
        <f>IF('TRI-3C'!$ES$13="","",'TRI-3C'!$ES$13)</f>
        <v/>
      </c>
      <c r="B4906" s="149"/>
      <c r="C4906" s="149"/>
      <c r="D4906" s="150"/>
      <c r="E4906" s="150"/>
      <c r="F4906" s="126"/>
      <c r="G4906" s="122" t="str">
        <f>IF(A4906="","",VLOOKUP(J4761,'TRI-3C'!$B$18:$FH$61,148,FALSE))</f>
        <v/>
      </c>
      <c r="H4906" s="150"/>
      <c r="I4906" s="127" t="str">
        <f t="shared" ref="I4906:I4915" si="187">IF(G4906="","",G4906)</f>
        <v/>
      </c>
      <c r="J4906" s="126"/>
    </row>
    <row r="4907" spans="1:10" ht="12.75" customHeight="1">
      <c r="A4907" s="147" t="str">
        <f>IF('TRI-3C'!$ET$13="","",'TRI-3C'!$ET$13)</f>
        <v>AUTOCONOCIMIENTO</v>
      </c>
      <c r="B4907" s="139"/>
      <c r="C4907" s="139"/>
      <c r="F4907" s="128"/>
      <c r="G4907" s="124" t="str">
        <f>IF(A4907="","",VLOOKUP(J4761,'TRI-3C'!$B$18:$FH$61,149,FALSE))</f>
        <v/>
      </c>
      <c r="I4907" s="125" t="str">
        <f t="shared" si="187"/>
        <v/>
      </c>
      <c r="J4907" s="128"/>
    </row>
    <row r="4908" spans="1:10" ht="12.75" customHeight="1">
      <c r="A4908" s="148" t="str">
        <f>IF('TRI-3C'!$EU$13="","",'TRI-3C'!$EU$13)</f>
        <v>PENSAMIENO CRITICO</v>
      </c>
      <c r="B4908" s="149"/>
      <c r="C4908" s="149"/>
      <c r="D4908" s="150"/>
      <c r="E4908" s="150"/>
      <c r="F4908" s="126"/>
      <c r="G4908" s="122" t="str">
        <f>IF(A4908="","",VLOOKUP(J4761,'TRI-3C'!$B$18:$FH$61,150,FALSE))</f>
        <v/>
      </c>
      <c r="H4908" s="150"/>
      <c r="I4908" s="127" t="str">
        <f t="shared" si="187"/>
        <v/>
      </c>
      <c r="J4908" s="126"/>
    </row>
    <row r="4909" spans="1:10" ht="12.75" customHeight="1">
      <c r="A4909" s="147" t="str">
        <f>IF('TRI-3C'!$EV$13="","",'TRI-3C'!$EV$13)</f>
        <v>MANEJO DE PROBLEMAS</v>
      </c>
      <c r="B4909" s="139"/>
      <c r="C4909" s="139"/>
      <c r="F4909" s="128"/>
      <c r="G4909" s="124" t="str">
        <f>IF(A4909="","",VLOOKUP(J4761,'TRI-3C'!$B$18:$FH$61,151,FALSE))</f>
        <v/>
      </c>
      <c r="I4909" s="125" t="str">
        <f t="shared" si="187"/>
        <v/>
      </c>
      <c r="J4909" s="128"/>
    </row>
    <row r="4910" spans="1:10" ht="12.75" customHeight="1">
      <c r="A4910" s="192" t="str">
        <f>IF('TRI-3C'!$EW$13="","",'TRI-3C'!$EW$13)</f>
        <v>TOMA DE DECISIONES</v>
      </c>
      <c r="B4910" s="154"/>
      <c r="C4910" s="154"/>
      <c r="D4910" s="154"/>
      <c r="E4910" s="154"/>
      <c r="F4910" s="155"/>
      <c r="G4910" s="122" t="str">
        <f>IF(A4910="","",VLOOKUP(J4761,'TRI-3C'!$B$18:$FH$61,152,FALSE))</f>
        <v/>
      </c>
      <c r="H4910" s="150"/>
      <c r="I4910" s="127" t="str">
        <f t="shared" si="187"/>
        <v/>
      </c>
      <c r="J4910" s="126"/>
    </row>
    <row r="4911" spans="1:10" ht="12.75" customHeight="1">
      <c r="A4911" s="147" t="str">
        <f>IF('TRI-3C'!$EX$13="","",'TRI-3C'!$EX$13)</f>
        <v>TRABAJO EN EQUIPO</v>
      </c>
      <c r="B4911" s="139"/>
      <c r="C4911" s="139"/>
      <c r="F4911" s="128"/>
      <c r="G4911" s="124" t="str">
        <f>IF(A4911="","",VLOOKUP(J4761,'TRI-3C'!$B$18:$FH$61,153,FALSE))</f>
        <v/>
      </c>
      <c r="I4911" s="125" t="str">
        <f t="shared" si="187"/>
        <v/>
      </c>
      <c r="J4911" s="128"/>
    </row>
    <row r="4912" spans="1:10" ht="12.75" customHeight="1">
      <c r="A4912" s="148" t="str">
        <f>IF('TRI-3C'!$EY$13="","",'TRI-3C'!$EY$13)</f>
        <v>CONCIENCIA SOCIAL</v>
      </c>
      <c r="B4912" s="149"/>
      <c r="C4912" s="149"/>
      <c r="D4912" s="150"/>
      <c r="E4912" s="150"/>
      <c r="F4912" s="126"/>
      <c r="G4912" s="122" t="str">
        <f>IF(A4912="","",VLOOKUP(J4761,'TRI-3C'!$B$18:$FH$61,154,FALSE))</f>
        <v/>
      </c>
      <c r="H4912" s="150"/>
      <c r="I4912" s="127" t="str">
        <f t="shared" si="187"/>
        <v/>
      </c>
      <c r="J4912" s="126"/>
    </row>
    <row r="4913" spans="1:10" ht="12.75" customHeight="1">
      <c r="A4913" s="147" t="str">
        <f>IF('TRI-3C'!$EZ$13="","",'TRI-3C'!$EZ$13)</f>
        <v xml:space="preserve">RELACIONES INTERPERSONALES	</v>
      </c>
      <c r="B4913" s="139"/>
      <c r="C4913" s="139"/>
      <c r="F4913" s="128"/>
      <c r="G4913" s="124" t="str">
        <f>IF(A4913="","",VLOOKUP(J4761,'TRI-3C'!$B$18:$FH$61,155,FALSE))</f>
        <v/>
      </c>
      <c r="I4913" s="125" t="str">
        <f t="shared" si="187"/>
        <v/>
      </c>
      <c r="J4913" s="128"/>
    </row>
    <row r="4914" spans="1:10" ht="12.75" customHeight="1">
      <c r="A4914" s="148" t="str">
        <f>IF('TRI-3C'!$FA$13="","",'TRI-3C'!$FA$13)</f>
        <v>MANEJO DE CONFLICTOS</v>
      </c>
      <c r="B4914" s="149"/>
      <c r="C4914" s="149"/>
      <c r="D4914" s="150"/>
      <c r="E4914" s="150"/>
      <c r="F4914" s="126"/>
      <c r="G4914" s="122" t="str">
        <f>IF(A4914="","",VLOOKUP(J4761,'TRI-3C'!$B$18:$FH$61,156,FALSE))</f>
        <v/>
      </c>
      <c r="H4914" s="150"/>
      <c r="I4914" s="127" t="str">
        <f t="shared" si="187"/>
        <v/>
      </c>
      <c r="J4914" s="126"/>
    </row>
    <row r="4915" spans="1:10" ht="12.75" customHeight="1">
      <c r="A4915" s="147" t="str">
        <f>IF('TRI-3C'!$FB$13="","",'TRI-3C'!$FB$13)</f>
        <v>MANEJO DE EMOCIONES Y SENTIMIENTOS</v>
      </c>
      <c r="B4915" s="139"/>
      <c r="C4915" s="139"/>
      <c r="F4915" s="128"/>
      <c r="G4915" s="124" t="str">
        <f>IF(A4915="","",VLOOKUP(J4761,'TRI-3C'!$B$18:$FH$61,157,FALSE))</f>
        <v/>
      </c>
      <c r="I4915" s="125" t="str">
        <f t="shared" si="187"/>
        <v/>
      </c>
      <c r="J4915" s="128"/>
    </row>
    <row r="4916" spans="1:10" ht="12.75" customHeight="1">
      <c r="A4916" s="151"/>
      <c r="B4916" s="129"/>
      <c r="C4916" s="129"/>
      <c r="D4916" s="130"/>
      <c r="E4916" s="130"/>
      <c r="F4916" s="131"/>
      <c r="G4916" s="132"/>
      <c r="H4916" s="130"/>
      <c r="I4916" s="133"/>
      <c r="J4916" s="131"/>
    </row>
    <row r="4917" spans="1:10" ht="12.75" customHeight="1">
      <c r="A4917" s="134"/>
      <c r="B4917" s="134"/>
      <c r="C4917" s="134"/>
      <c r="D4917" s="134"/>
      <c r="E4917" s="134"/>
      <c r="F4917" s="140"/>
      <c r="G4917" s="496"/>
      <c r="H4917" s="496"/>
      <c r="I4917" s="497"/>
      <c r="J4917" s="497"/>
    </row>
    <row r="4918" spans="1:10" ht="12.75" customHeight="1">
      <c r="A4918" s="487" t="s">
        <v>156</v>
      </c>
      <c r="B4918" s="488"/>
      <c r="C4918" s="135" t="s">
        <v>157</v>
      </c>
      <c r="G4918" s="494"/>
      <c r="H4918" s="494"/>
      <c r="I4918" s="494"/>
      <c r="J4918" s="494"/>
    </row>
    <row r="4919" spans="1:10" ht="12.75" customHeight="1">
      <c r="A4919" s="489" t="s">
        <v>158</v>
      </c>
      <c r="B4919" s="490"/>
      <c r="C4919" s="136" t="str">
        <f>VLOOKUP(J4761,'TRI-3C'!$B$18:$FH$61,160,FALSE)</f>
        <v/>
      </c>
      <c r="G4919" s="494"/>
      <c r="H4919" s="494"/>
      <c r="I4919" s="494"/>
      <c r="J4919" s="494"/>
    </row>
    <row r="4920" spans="1:10" ht="12.75" customHeight="1">
      <c r="A4920" s="491" t="s">
        <v>159</v>
      </c>
      <c r="B4920" s="492"/>
      <c r="C4920" s="493"/>
      <c r="G4920" s="494"/>
      <c r="H4920" s="494"/>
      <c r="I4920" s="494"/>
      <c r="J4920" s="494"/>
    </row>
    <row r="4921" spans="1:10" ht="12.75" customHeight="1">
      <c r="A4921" s="137" t="s">
        <v>160</v>
      </c>
      <c r="B4921" s="138"/>
      <c r="C4921" s="188" t="str">
        <f>VLOOKUP(J4761,'TRI-3C'!$B$18:$FH$61,161,FALSE)</f>
        <v/>
      </c>
      <c r="G4921" s="494"/>
      <c r="H4921" s="494"/>
      <c r="I4921" s="494"/>
      <c r="J4921" s="494"/>
    </row>
    <row r="4922" spans="1:10" ht="12.75" customHeight="1">
      <c r="A4922" s="137" t="s">
        <v>161</v>
      </c>
      <c r="B4922" s="138"/>
      <c r="C4922" s="188" t="str">
        <f>VLOOKUP(J4761,'TRI-3C'!$B$18:$FH$61,162,FALSE)</f>
        <v/>
      </c>
      <c r="G4922" s="494"/>
      <c r="H4922" s="494"/>
      <c r="I4922" s="494"/>
      <c r="J4922" s="494"/>
    </row>
    <row r="4923" spans="1:10" ht="12.75" customHeight="1">
      <c r="A4923" s="480" t="s">
        <v>163</v>
      </c>
      <c r="B4923" s="481"/>
      <c r="C4923" s="188" t="str">
        <f>VLOOKUP(J4761,'TRI-3C'!$B$18:$FH$61,163,FALSE)</f>
        <v/>
      </c>
      <c r="G4923" s="494"/>
      <c r="H4923" s="494"/>
      <c r="I4923" s="494"/>
      <c r="J4923" s="494"/>
    </row>
    <row r="4924" spans="1:10" ht="12.75" customHeight="1">
      <c r="D4924" s="503" t="s">
        <v>162</v>
      </c>
      <c r="E4924" s="503"/>
      <c r="F4924" s="152">
        <f ca="1">NOW()</f>
        <v>45994.739222569442</v>
      </c>
    </row>
    <row r="4927" spans="1:10" ht="12.75" customHeight="1">
      <c r="G4927" s="112"/>
    </row>
    <row r="4929" spans="2:7" ht="12.75" customHeight="1">
      <c r="B4929" s="495" t="s">
        <v>164</v>
      </c>
      <c r="C4929" s="495"/>
      <c r="F4929" s="116" t="s">
        <v>165</v>
      </c>
      <c r="G4929" s="116" t="s">
        <v>165</v>
      </c>
    </row>
    <row r="4963" spans="1:10" ht="12.75" customHeight="1">
      <c r="A4963" s="111" t="s">
        <v>153</v>
      </c>
      <c r="C4963" t="str">
        <f>IF(VLOOKUP(J4966,NOTAS!$D$14:$P$60,2,FALSE)="","",VLOOKUP(J4966,NOTAS!$D$14:$P$60,2,FALSE))</f>
        <v>ZAMBRANO CEDEÑO LESLY GISELL</v>
      </c>
    </row>
    <row r="4964" spans="1:10" ht="12.75" customHeight="1">
      <c r="A4964" s="111" t="s">
        <v>154</v>
      </c>
      <c r="C4964" t="str">
        <f>NOTAS!$B$14&amp; " "&amp;NOTAS!$B$15</f>
        <v>INICIAL II A</v>
      </c>
      <c r="F4964" s="111"/>
      <c r="G4964" s="116"/>
      <c r="H4964" s="117"/>
      <c r="I4964" s="118"/>
      <c r="J4964" s="117"/>
    </row>
    <row r="4965" spans="1:10" ht="12.75" customHeight="1">
      <c r="A4965" s="111" t="s">
        <v>6</v>
      </c>
      <c r="C4965" t="str">
        <f>NOTAS!$B$18</f>
        <v>2025-2026 MATUTINA</v>
      </c>
      <c r="H4965" s="117"/>
      <c r="I4965" s="118"/>
      <c r="J4965" s="117"/>
    </row>
    <row r="4966" spans="1:10" ht="12.75" customHeight="1" thickBot="1">
      <c r="A4966" s="486" t="s">
        <v>337</v>
      </c>
      <c r="B4966" s="486"/>
      <c r="I4966" s="114" t="s">
        <v>74</v>
      </c>
      <c r="J4966" s="121">
        <v>25</v>
      </c>
    </row>
    <row r="4967" spans="1:10" ht="12.75" customHeight="1">
      <c r="A4967" s="482" t="s">
        <v>155</v>
      </c>
      <c r="B4967" s="483"/>
      <c r="C4967" s="483"/>
      <c r="D4967" s="483"/>
      <c r="E4967" s="483"/>
      <c r="F4967" s="484"/>
      <c r="G4967" s="485" t="s">
        <v>141</v>
      </c>
      <c r="H4967" s="483"/>
      <c r="I4967" s="498" t="s">
        <v>141</v>
      </c>
      <c r="J4967" s="499"/>
    </row>
    <row r="4968" spans="1:10" ht="12.75" customHeight="1">
      <c r="A4968" s="500" t="str">
        <f>IF('TRI-3C'!G$10="","",'TRI-3C'!G$10)</f>
        <v>IDENTIDAD Y AUTONOMÍA</v>
      </c>
      <c r="B4968" s="501"/>
      <c r="C4968" s="501"/>
      <c r="D4968" s="501"/>
      <c r="E4968" s="501"/>
      <c r="F4968" s="502"/>
      <c r="G4968" s="160"/>
      <c r="H4968" s="161"/>
      <c r="I4968" s="162"/>
      <c r="J4968" s="163"/>
    </row>
    <row r="4969" spans="1:10" ht="12.75" customHeight="1">
      <c r="A4969" s="148" t="str">
        <f>IF('TRI-3C'!G$13="","",'TRI-3C'!G$13)</f>
        <v>Comunicar algunos datos de su identidad como: nombres completos, edad, nombres de familiares cercanos, lugar dónde vive.</v>
      </c>
      <c r="B4969" s="158"/>
      <c r="C4969" s="158"/>
      <c r="D4969" s="158"/>
      <c r="E4969" s="158"/>
      <c r="F4969" s="159"/>
      <c r="G4969" s="122" t="str">
        <f>IF(A4969="","",VLOOKUP(J4966,'TRI-3C'!$B$18:$FH$61,6,FALSE))</f>
        <v/>
      </c>
      <c r="H4969" s="150"/>
      <c r="I4969" s="127" t="str">
        <f>IF(G4969="","",G4969)</f>
        <v/>
      </c>
      <c r="J4969" s="126"/>
    </row>
    <row r="4970" spans="1:10" ht="12.75" customHeight="1">
      <c r="A4970" s="11" t="str">
        <f>IF('TRI-3C'!$H$13="","",'TRI-3C'!$H$13)</f>
        <v>Demostrar curiosidad por las características físicas (genitales) que le permiten reconocerse como niño y niña</v>
      </c>
      <c r="B4970" s="156"/>
      <c r="C4970" s="156"/>
      <c r="D4970" s="156"/>
      <c r="E4970" s="156"/>
      <c r="F4970" s="157"/>
      <c r="G4970" s="124" t="str">
        <f>IF(A4970="","",VLOOKUP(J4966,'TRI-3C'!$B$18:$FH$61,7,FALSE))</f>
        <v/>
      </c>
      <c r="I4970" s="125" t="str">
        <f t="shared" ref="I4970:I4986" si="188">IF(G4970="","",G4970)</f>
        <v/>
      </c>
      <c r="J4970" s="128"/>
    </row>
    <row r="4971" spans="1:10" ht="12.75" customHeight="1">
      <c r="A4971" s="148" t="str">
        <f>IF('TRI-3C'!$I$13="","",'TRI-3C'!$I$13)</f>
        <v>Identificar la importancia de usar el cinturón de seguridad para promover el autocuidado y la protección personal.</v>
      </c>
      <c r="B4971" s="149"/>
      <c r="C4971" s="149"/>
      <c r="D4971" s="150"/>
      <c r="E4971" s="150"/>
      <c r="F4971" s="126"/>
      <c r="G4971" s="122" t="str">
        <f>IF(A4971="","",VLOOKUP(J4966,'TRI-3C'!$B$18:$FH$61,8,FALSE))</f>
        <v/>
      </c>
      <c r="H4971" s="150"/>
      <c r="I4971" s="127" t="str">
        <f t="shared" si="188"/>
        <v/>
      </c>
      <c r="J4971" s="126"/>
    </row>
    <row r="4972" spans="1:10" ht="12.75" customHeight="1">
      <c r="A4972" s="147" t="str">
        <f>IF('TRI-3C'!$J$13="","",'TRI-3C'!$J$13)</f>
        <v>Identificar las situaciones de peligro a las que se puede exponer en su entorno inmediato y seguir pautas de comportamiento para evitarlas.</v>
      </c>
      <c r="B4972" s="139"/>
      <c r="C4972" s="139"/>
      <c r="F4972" s="128"/>
      <c r="G4972" s="124" t="str">
        <f>IF(A4972="","",VLOOKUP(J4966,'TRI-3C'!$B$18:$FH$61,9,FALSE))</f>
        <v/>
      </c>
      <c r="I4972" s="125" t="str">
        <f t="shared" si="188"/>
        <v/>
      </c>
      <c r="J4972" s="128"/>
    </row>
    <row r="4973" spans="1:10" ht="12.75" customHeight="1">
      <c r="A4973" s="148" t="str">
        <f>IF('TRI-3C'!$K$13="","",'TRI-3C'!$K$13)</f>
        <v>Identificar sus características físicas y las de las personas de su entorno como parte del proceso de aceptación de sí mismo y de respeto a los demás.</v>
      </c>
      <c r="B4973" s="149"/>
      <c r="C4973" s="149"/>
      <c r="D4973" s="150"/>
      <c r="E4973" s="150"/>
      <c r="F4973" s="126"/>
      <c r="G4973" s="122" t="str">
        <f>IF(A4973="","",VLOOKUP(J4966,'TRI-3C'!$B$18:$FH$61,10,FALSE))</f>
        <v/>
      </c>
      <c r="H4973" s="150"/>
      <c r="I4973" s="127" t="str">
        <f t="shared" si="188"/>
        <v/>
      </c>
      <c r="J4973" s="126"/>
    </row>
    <row r="4974" spans="1:10" ht="12.75" customHeight="1">
      <c r="A4974" s="147" t="str">
        <f>IF('TRI-3C'!$L$13="","",'TRI-3C'!$L$13)</f>
        <v>Identificar y manifestar sus emociones y sentimientos, expresando las causas de los mismos mediante el lenguaje verbal. (D.EIB.10.3.)</v>
      </c>
      <c r="B4974" s="139"/>
      <c r="C4974" s="139"/>
      <c r="F4974" s="128"/>
      <c r="G4974" s="124" t="str">
        <f>IF(A4974="","",VLOOKUP(J4966,'TRI-3C'!$B$18:$FH$61,11,FALSE))</f>
        <v/>
      </c>
      <c r="I4974" s="125" t="str">
        <f t="shared" si="188"/>
        <v/>
      </c>
      <c r="J4974" s="128"/>
    </row>
    <row r="4975" spans="1:10" ht="12.75" customHeight="1">
      <c r="A4975" s="192" t="str">
        <f>IF('TRI-3C'!$M$13="","",'TRI-3C'!$M$13)</f>
        <v>Identificarse como miembro de una familia reconociéndose como parte importante de la misma.</v>
      </c>
      <c r="B4975" s="154"/>
      <c r="C4975" s="154"/>
      <c r="D4975" s="154"/>
      <c r="E4975" s="154"/>
      <c r="F4975" s="155"/>
      <c r="G4975" s="122" t="str">
        <f>IF(A4975="","",VLOOKUP(J4966,'TRI-3C'!$B$18:$FH$61,12,FALSE))</f>
        <v/>
      </c>
      <c r="H4975" s="150"/>
      <c r="I4975" s="127" t="str">
        <f t="shared" si="188"/>
        <v/>
      </c>
      <c r="J4975" s="126"/>
    </row>
    <row r="4976" spans="1:10" ht="12.75" customHeight="1">
      <c r="A4976" s="147" t="str">
        <f>IF('TRI-3C'!$N$13="","",'TRI-3C'!$N$13)</f>
        <v>Practicar con autonomía hábitos de higiene personal como lavarse las manos, los dientes y la cara.</v>
      </c>
      <c r="B4976" s="139"/>
      <c r="C4976" s="139"/>
      <c r="F4976" s="128"/>
      <c r="G4976" s="124" t="str">
        <f>IF(A4976="","",VLOOKUP(J4966,'TRI-3C'!$B$18:$FH$61,13,FALSE))</f>
        <v/>
      </c>
      <c r="I4976" s="125" t="str">
        <f t="shared" si="188"/>
        <v/>
      </c>
      <c r="J4976" s="128"/>
    </row>
    <row r="4977" spans="1:10" ht="12.75" customHeight="1">
      <c r="A4977" s="148" t="str">
        <f>IF('TRI-3C'!$O$13="","",'TRI-3C'!$O$13)</f>
        <v>Practicar hábitos de orden ubicando los objetos en el lugar correspondiente.</v>
      </c>
      <c r="B4977" s="149"/>
      <c r="C4977" s="149"/>
      <c r="D4977" s="150"/>
      <c r="E4977" s="150"/>
      <c r="F4977" s="126"/>
      <c r="G4977" s="122" t="str">
        <f>IF(A4977="","",VLOOKUP(J4966,'TRI-3C'!$B$18:$FH$61,14,FALSE))</f>
        <v/>
      </c>
      <c r="H4977" s="150"/>
      <c r="I4977" s="127" t="str">
        <f t="shared" si="188"/>
        <v/>
      </c>
      <c r="J4977" s="126"/>
    </row>
    <row r="4978" spans="1:10" ht="12.75" customHeight="1">
      <c r="A4978" s="147" t="str">
        <f>IF('TRI-3C'!$P$13="","",'TRI-3C'!$P$13)</f>
        <v>Practicar las acciones a seguir en situaciones de riesgo como: temblores, incendios, entre otros, determinadas en el plan de contingencia institucional.</v>
      </c>
      <c r="B4978" s="139"/>
      <c r="C4978" s="139"/>
      <c r="F4978" s="128"/>
      <c r="G4978" s="124" t="str">
        <f>IF(A4978="","",VLOOKUP(J4966,'TRI-3C'!$B$18:$FH$61,15,FALSE))</f>
        <v/>
      </c>
      <c r="I4978" s="125" t="str">
        <f t="shared" si="188"/>
        <v/>
      </c>
      <c r="J4978" s="128"/>
    </row>
    <row r="4979" spans="1:10" ht="12.75" customHeight="1">
      <c r="A4979" s="148" t="str">
        <f>IF('TRI-3C'!$Q$13="","",'TRI-3C'!$Q$13)</f>
        <v>Practicar normas de seguridad para evitar accidentes a los que se puede exponer en su entorno inmediato.</v>
      </c>
      <c r="B4979" s="158"/>
      <c r="C4979" s="158"/>
      <c r="D4979" s="158"/>
      <c r="E4979" s="158"/>
      <c r="F4979" s="159"/>
      <c r="G4979" s="122" t="str">
        <f>IF(A4979="","",VLOOKUP(J4966,'TRI-3C'!$B$18:$FH$61,16,FALSE))</f>
        <v/>
      </c>
      <c r="H4979" s="150"/>
      <c r="I4979" s="127" t="str">
        <f t="shared" si="188"/>
        <v/>
      </c>
      <c r="J4979" s="126"/>
    </row>
    <row r="4980" spans="1:10" ht="12.75" customHeight="1">
      <c r="A4980" s="11" t="str">
        <f>IF('TRI-3C'!$R$13="","",'TRI-3C'!$R$13)</f>
        <v>Realiza independientemente normas de aseo al ir al baño.</v>
      </c>
      <c r="B4980" s="156"/>
      <c r="C4980" s="156"/>
      <c r="D4980" s="156"/>
      <c r="E4980" s="156"/>
      <c r="F4980" s="157"/>
      <c r="G4980" s="124" t="str">
        <f>IF(A4980="","",VLOOKUP(J4966,'TRI-3C'!$B$18:$FH$61,17,FALSE))</f>
        <v/>
      </c>
      <c r="I4980" s="125" t="str">
        <f t="shared" si="188"/>
        <v/>
      </c>
      <c r="J4980" s="128"/>
    </row>
    <row r="4981" spans="1:10" ht="12.75" customHeight="1">
      <c r="A4981" s="148" t="str">
        <f>IF('TRI-3C'!$S$13="","",'TRI-3C'!$S$13)</f>
        <v>Reconocer la importancia del uso del casco y demás indumentaria de pro tección para protegerse de lesiones en actividades que requieran su uso</v>
      </c>
      <c r="B4981" s="149"/>
      <c r="C4981" s="149"/>
      <c r="D4981" s="150"/>
      <c r="E4981" s="150"/>
      <c r="F4981" s="126"/>
      <c r="G4981" s="122" t="str">
        <f>IF(A4981="","",VLOOKUP(J4966,'TRI-3C'!$B$18:$FH$61,18,FALSE))</f>
        <v/>
      </c>
      <c r="H4981" s="150"/>
      <c r="I4981" s="127" t="str">
        <f t="shared" si="188"/>
        <v/>
      </c>
      <c r="J4981" s="126"/>
    </row>
    <row r="4982" spans="1:10" ht="12.75" customHeight="1">
      <c r="A4982" s="147" t="str">
        <f>IF('TRI-3C'!$T$13="","",'TRI-3C'!$T$13)</f>
        <v>Reconocer situaciones problémicas en las actividades escolares para solucionarlas de forma creativa y con autonomía.</v>
      </c>
      <c r="B4982" s="139"/>
      <c r="C4982" s="139"/>
      <c r="F4982" s="128"/>
      <c r="G4982" s="124" t="str">
        <f>IF(A4982="","",VLOOKUP(J4966,'TRI-3C'!$B$18:$FH$61,19,FALSE))</f>
        <v/>
      </c>
      <c r="I4982" s="125" t="str">
        <f t="shared" si="188"/>
        <v/>
      </c>
      <c r="J4982" s="128"/>
    </row>
    <row r="4983" spans="1:10" ht="12.75" customHeight="1">
      <c r="A4983" s="148" t="str">
        <f>IF('TRI-3C'!$U$13="","",'TRI-3C'!$U$13)</f>
        <v>Seleccionar las prendas de vestir de acuerdo al estado climático (prendas para el frío / prendas para el calor).</v>
      </c>
      <c r="B4983" s="149"/>
      <c r="C4983" s="149"/>
      <c r="D4983" s="150"/>
      <c r="E4983" s="150"/>
      <c r="F4983" s="126"/>
      <c r="G4983" s="122" t="str">
        <f>IF(A4983="","",VLOOKUP(J4966,'TRI-3C'!$B$18:$FH$61,20,FALSE))</f>
        <v/>
      </c>
      <c r="H4983" s="150"/>
      <c r="I4983" s="127" t="str">
        <f t="shared" si="188"/>
        <v/>
      </c>
      <c r="J4983" s="126"/>
    </row>
    <row r="4984" spans="1:10" ht="12.75" customHeight="1">
      <c r="A4984" s="147" t="str">
        <f>IF('TRI-3C'!$V$13="","",'TRI-3C'!$V$13)</f>
        <v>Tomar decisiones con respecto a la elección de actividades, vestuario entre otros, en función de sus gustos y preferencias, argumentando las mismas.</v>
      </c>
      <c r="B4984" s="139"/>
      <c r="C4984" s="139"/>
      <c r="F4984" s="128"/>
      <c r="G4984" s="124" t="str">
        <f>IF(A4984="","",VLOOKUP(J4966,'TRI-3C'!$B$18:$FH$61,21,FALSE))</f>
        <v/>
      </c>
      <c r="I4984" s="125" t="str">
        <f t="shared" si="188"/>
        <v/>
      </c>
      <c r="J4984" s="128"/>
    </row>
    <row r="4985" spans="1:10" ht="12.75" customHeight="1">
      <c r="A4985" s="192" t="str">
        <f>IF('TRI-3C'!$W$13="","",'TRI-3C'!$W$13)</f>
        <v>Utilizar la cuchara, tenedor y el vaso cuando se alimenta de manera autónoma.</v>
      </c>
      <c r="B4985" s="154"/>
      <c r="C4985" s="154"/>
      <c r="D4985" s="154"/>
      <c r="E4985" s="154"/>
      <c r="F4985" s="155"/>
      <c r="G4985" s="122" t="str">
        <f>IF(A4985="","",VLOOKUP(J4966,'TRI-3C'!$B$18:$FH$61,22,FALSE))</f>
        <v/>
      </c>
      <c r="H4985" s="150"/>
      <c r="I4985" s="127" t="str">
        <f t="shared" si="188"/>
        <v/>
      </c>
      <c r="J4985" s="126"/>
    </row>
    <row r="4986" spans="1:10" ht="12.75" customHeight="1">
      <c r="A4986" s="147" t="str">
        <f>IF('TRI-3C'!$X$13="","",'TRI-3C'!$X$13)</f>
        <v>Vestirse y desvestirse de manera independiente con prendas de vestir sencillas. (D.EIB.10.5)</v>
      </c>
      <c r="B4986" s="139"/>
      <c r="C4986" s="139"/>
      <c r="F4986" s="128"/>
      <c r="G4986" s="124" t="str">
        <f>IF(A4986="","",VLOOKUP(J4966,'TRI-3C'!$B$18:$FH$61,23,FALSE))</f>
        <v/>
      </c>
      <c r="I4986" s="125" t="str">
        <f t="shared" si="188"/>
        <v/>
      </c>
      <c r="J4986" s="128"/>
    </row>
    <row r="4987" spans="1:10" ht="12.75" customHeight="1">
      <c r="A4987" s="165" t="str">
        <f>'BI-1T'!$A$8</f>
        <v>CONVIVENCIA</v>
      </c>
      <c r="B4987" s="149"/>
      <c r="C4987" s="149"/>
      <c r="D4987" s="150"/>
      <c r="E4987" s="150"/>
      <c r="F4987" s="126"/>
      <c r="G4987" s="122" t="str">
        <f>IF(A4987="","",VLOOKUP(J4966,'TRI-3C'!$B$18:$FH$61,24,FALSE))</f>
        <v/>
      </c>
      <c r="H4987" s="150"/>
      <c r="I4987" s="127"/>
      <c r="J4987" s="126"/>
    </row>
    <row r="4988" spans="1:10" ht="12.75" customHeight="1">
      <c r="A4988" s="147" t="str">
        <f>IF('TRI-3C'!$Z$13="","",'TRI-3C'!$Z$13)</f>
        <v>Apoyar y motivar a otras personas a participar en actividades grupales, particularmente a quienes muestran dificultades al hacerlo</v>
      </c>
      <c r="B4988" s="139"/>
      <c r="C4988" s="139"/>
      <c r="F4988" s="128"/>
      <c r="G4988" s="124" t="str">
        <f>IF(A4988="","",VLOOKUP(J4966,'TRI-3C'!$B$18:$FH$61,25,FALSE))</f>
        <v/>
      </c>
      <c r="I4988" s="125" t="str">
        <f t="shared" ref="I4988:I5002" si="189">IF(G4988="","",G4988)</f>
        <v/>
      </c>
      <c r="J4988" s="128"/>
    </row>
    <row r="4989" spans="1:10" ht="12.75" customHeight="1">
      <c r="A4989" s="148" t="str">
        <f>IF('TRI-3C'!$AA$13="","",'TRI-3C'!$AA$13)</f>
        <v>Asumir y respetar normas de convivencia en la institución de educación inicial y en el hogar acordadas con el adulto. (D.EIB.10.15.)</v>
      </c>
      <c r="B4989" s="158"/>
      <c r="C4989" s="158"/>
      <c r="D4989" s="158"/>
      <c r="E4989" s="158"/>
      <c r="F4989" s="159"/>
      <c r="G4989" s="122" t="str">
        <f>IF(A4989="","",VLOOKUP(J4966,'TRI-3C'!$B$18:$FH$61,26,FALSE))</f>
        <v/>
      </c>
      <c r="H4989" s="150"/>
      <c r="I4989" s="127" t="str">
        <f t="shared" si="189"/>
        <v/>
      </c>
      <c r="J4989" s="126"/>
    </row>
    <row r="4990" spans="1:10" ht="12.75" customHeight="1">
      <c r="A4990" s="11" t="str">
        <f>IF('TRI-3C'!$AB$13="","",'TRI-3C'!$AB$13)</f>
        <v>Colaborar en actividades que se desarrollan con otros niños y adultos de su entorno.</v>
      </c>
      <c r="B4990" s="156"/>
      <c r="C4990" s="156"/>
      <c r="D4990" s="156"/>
      <c r="E4990" s="156"/>
      <c r="F4990" s="157"/>
      <c r="G4990" s="124" t="str">
        <f>IF(A4990="","",VLOOKUP(J4966,'TRI-3C'!$B$18:$FH$61,27,FALSE))</f>
        <v/>
      </c>
      <c r="I4990" s="125" t="str">
        <f t="shared" si="189"/>
        <v/>
      </c>
      <c r="J4990" s="128"/>
    </row>
    <row r="4991" spans="1:10" ht="12.75" customHeight="1">
      <c r="A4991" s="148" t="str">
        <f>IF('TRI-3C'!$AC$13="","",'TRI-3C'!$AC$13)</f>
        <v>Demostrar actitudes de solidaridad ante situaciones de necesidad de sus compañeros y adultos de su entorno</v>
      </c>
      <c r="B4991" s="149"/>
      <c r="C4991" s="149"/>
      <c r="D4991" s="150"/>
      <c r="E4991" s="150"/>
      <c r="F4991" s="126"/>
      <c r="G4991" s="122" t="str">
        <f>IF(A4991="","",VLOOKUP(J4966,'TRI-3C'!$B$18:$FH$61,28,FALSE))</f>
        <v/>
      </c>
      <c r="H4991" s="150"/>
      <c r="I4991" s="127" t="str">
        <f t="shared" si="189"/>
        <v/>
      </c>
      <c r="J4991" s="126"/>
    </row>
    <row r="4992" spans="1:10" ht="12.75" customHeight="1">
      <c r="A4992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4992" s="139"/>
      <c r="C4992" s="139"/>
      <c r="F4992" s="128"/>
      <c r="G4992" s="124" t="str">
        <f>IF(A4992="","",VLOOKUP(J4966,'TRI-3C'!$B$18:$FH$61,29,FALSE))</f>
        <v/>
      </c>
      <c r="I4992" s="125" t="str">
        <f t="shared" si="189"/>
        <v/>
      </c>
      <c r="J4992" s="128"/>
    </row>
    <row r="4993" spans="1:10" ht="12.75" customHeight="1">
      <c r="A4993" s="148" t="str">
        <f>IF('TRI-3C'!$AE$13="","",'TRI-3C'!$AE$13)</f>
        <v>Demostrar preferencia de jugar la mayor parte del tiempo con un amigo estableciendo niveles de empatías más estables.</v>
      </c>
      <c r="B4993" s="149"/>
      <c r="C4993" s="149"/>
      <c r="D4993" s="150"/>
      <c r="E4993" s="150"/>
      <c r="F4993" s="126"/>
      <c r="G4993" s="122" t="str">
        <f>IF(A4993="","",VLOOKUP(J4966,'TRI-3C'!$B$18:$FH$61,30,FALSE))</f>
        <v/>
      </c>
      <c r="H4993" s="150"/>
      <c r="I4993" s="127" t="str">
        <f t="shared" si="189"/>
        <v/>
      </c>
      <c r="J4993" s="126"/>
    </row>
    <row r="4994" spans="1:10" ht="12.75" customHeight="1">
      <c r="A4994" s="147" t="str">
        <f>IF('TRI-3C'!$AF$13="","",'TRI-3C'!$AF$13)</f>
        <v>Demostrar sensibilidad ante deseos, emociones y sentimientos de otras personas.</v>
      </c>
      <c r="B4994" s="139"/>
      <c r="C4994" s="139"/>
      <c r="F4994" s="128"/>
      <c r="G4994" s="124" t="str">
        <f>IF(A4994="","",VLOOKUP(J4966,'TRI-3C'!$B$18:$FH$61,31,FALSE))</f>
        <v/>
      </c>
      <c r="I4994" s="125" t="str">
        <f t="shared" si="189"/>
        <v/>
      </c>
      <c r="J4994" s="128"/>
    </row>
    <row r="4995" spans="1:10" ht="12.75" customHeight="1">
      <c r="A4995" s="192" t="str">
        <f>IF('TRI-3C'!$AG$13="","",'TRI-3C'!$AG$13)</f>
        <v>Desarrollar la capacidad de esperar para obtener una recompensa mayor en el futuro.</v>
      </c>
      <c r="B4995" s="154"/>
      <c r="C4995" s="154"/>
      <c r="D4995" s="154"/>
      <c r="E4995" s="154"/>
      <c r="F4995" s="155"/>
      <c r="G4995" s="122" t="str">
        <f>IF(A4995="","",VLOOKUP(J4966,'TRI-3C'!$B$18:$FH$61,32,FALSE))</f>
        <v/>
      </c>
      <c r="H4995" s="150"/>
      <c r="I4995" s="127" t="str">
        <f t="shared" si="189"/>
        <v/>
      </c>
      <c r="J4995" s="126"/>
    </row>
    <row r="4996" spans="1:10" ht="12.75" customHeight="1">
      <c r="A4996" s="147" t="str">
        <f>IF('TRI-3C'!$AH$13="","",'TRI-3C'!$AH$13)</f>
        <v>Identificar instituciones y profesiones que brindan servicios a la comunidad y los roles que ellos cumplen.</v>
      </c>
      <c r="B4996" s="139"/>
      <c r="C4996" s="139"/>
      <c r="F4996" s="128"/>
      <c r="G4996" s="124" t="str">
        <f>IF(A4996="","",VLOOKUP(J4966,'TRI-3C'!$B$18:$FH$61,33,FALSE))</f>
        <v/>
      </c>
      <c r="I4996" s="125" t="str">
        <f t="shared" si="189"/>
        <v/>
      </c>
      <c r="J4996" s="128"/>
    </row>
    <row r="4997" spans="1:10" ht="12.75" customHeight="1">
      <c r="A4997" s="148" t="str">
        <f>IF('TRI-3C'!$AI$13="","",'TRI-3C'!$AI$13)</f>
        <v>Identificar las profesiones, oficios y ocupaciones que cumplen los miembros de su familia.</v>
      </c>
      <c r="B4997" s="149"/>
      <c r="C4997" s="149"/>
      <c r="D4997" s="150"/>
      <c r="E4997" s="150"/>
      <c r="F4997" s="126"/>
      <c r="G4997" s="122" t="str">
        <f>IF(A4997="","",VLOOKUP(J4966,'TRI-3C'!$B$18:$FH$61,34,FALSE))</f>
        <v/>
      </c>
      <c r="H4997" s="150"/>
      <c r="I4997" s="127" t="str">
        <f t="shared" si="189"/>
        <v/>
      </c>
      <c r="J4997" s="126"/>
    </row>
    <row r="4998" spans="1:10" ht="12.75" customHeight="1">
      <c r="A4998" s="147" t="str">
        <f>IF('TRI-3C'!$AJ$13="","",'TRI-3C'!$AJ$13)</f>
        <v>Incrementar su campo de interrelación con otras personas a más del grupo familiar y escolar interactuando con mayor facilidad.</v>
      </c>
      <c r="B4998" s="139"/>
      <c r="C4998" s="139"/>
      <c r="F4998" s="128"/>
      <c r="G4998" s="124" t="str">
        <f>IF(A4998="","",VLOOKUP(J4966,'TRI-3C'!$B$18:$FH$61,35,FALSE))</f>
        <v/>
      </c>
      <c r="I4998" s="125" t="str">
        <f t="shared" si="189"/>
        <v/>
      </c>
      <c r="J4998" s="128"/>
    </row>
    <row r="4999" spans="1:10" ht="12.75" customHeight="1">
      <c r="A4999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4999" s="158"/>
      <c r="C4999" s="158"/>
      <c r="D4999" s="158"/>
      <c r="E4999" s="158"/>
      <c r="F4999" s="159"/>
      <c r="G4999" s="122" t="str">
        <f>IF(A4999="","",VLOOKUP(J4966,'TRI-3C'!$B$18:$FH$61,36,FALSE))</f>
        <v/>
      </c>
      <c r="H4999" s="150"/>
      <c r="I4999" s="127" t="str">
        <f t="shared" si="189"/>
        <v/>
      </c>
      <c r="J4999" s="126"/>
    </row>
    <row r="5000" spans="1:10" ht="12.75" customHeight="1">
      <c r="A5000" s="11" t="str">
        <f>IF('TRI-3C'!$AL$13="","",'TRI-3C'!$AL$13)</f>
        <v>Participar juegos grupales siguiendo las reglas y asumiendo roles que le permitan mantener un ambiente armónico con sus pares. (D.EIB.10.11.)</v>
      </c>
      <c r="B5000" s="156"/>
      <c r="C5000" s="156"/>
      <c r="D5000" s="156"/>
      <c r="E5000" s="156"/>
      <c r="F5000" s="157"/>
      <c r="G5000" s="124" t="str">
        <f>IF(A5000="","",VLOOKUP(J4966,'TRI-3C'!$B$18:$FH$61,37,FALSE))</f>
        <v/>
      </c>
      <c r="I5000" s="125" t="str">
        <f t="shared" si="189"/>
        <v/>
      </c>
      <c r="J5000" s="128"/>
    </row>
    <row r="5001" spans="1:10" ht="12.75" customHeight="1">
      <c r="A5001" s="148" t="str">
        <f>IF('TRI-3C'!$AM$13="","",'TRI-3C'!$AM$13)</f>
        <v>Practicar la costumbre de ahorrar para ocasiones y casos especiales</v>
      </c>
      <c r="B5001" s="149"/>
      <c r="C5001" s="149"/>
      <c r="D5001" s="150"/>
      <c r="E5001" s="150"/>
      <c r="F5001" s="126"/>
      <c r="G5001" s="122" t="str">
        <f>IF(A5001="","",VLOOKUP(J4966,'TRI-3C'!$B$18:$FH$61,38,FALSE))</f>
        <v/>
      </c>
      <c r="H5001" s="150"/>
      <c r="I5001" s="127" t="str">
        <f t="shared" si="189"/>
        <v/>
      </c>
      <c r="J5001" s="126"/>
    </row>
    <row r="5002" spans="1:10" ht="12.75" customHeight="1">
      <c r="A5002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5002" s="139"/>
      <c r="C5002" s="139"/>
      <c r="F5002" s="128"/>
      <c r="G5002" s="124" t="str">
        <f>IF(A5002="","",VLOOKUP(J4966,'TRI-3C'!$B$18:$FH$61,39,FALSE))</f>
        <v/>
      </c>
      <c r="I5002" s="125" t="str">
        <f t="shared" si="189"/>
        <v/>
      </c>
      <c r="J5002" s="128"/>
    </row>
    <row r="5003" spans="1:10" ht="12.75" customHeight="1">
      <c r="A5003" s="165" t="str">
        <f>'BI-1T'!$A$9</f>
        <v>RELACIONES CON EL MEDIO NATURAL Y CULTURAL</v>
      </c>
      <c r="B5003" s="149"/>
      <c r="C5003" s="149"/>
      <c r="D5003" s="150"/>
      <c r="E5003" s="150"/>
      <c r="F5003" s="126"/>
      <c r="G5003" s="122" t="str">
        <f>IF(A5003="","",VLOOKUP(J4966,'TRI-3C'!$B$18:$FH$61,40,FALSE))</f>
        <v/>
      </c>
      <c r="H5003" s="150"/>
      <c r="I5003" s="127"/>
      <c r="J5003" s="126"/>
    </row>
    <row r="5004" spans="1:10" ht="12.75" customHeight="1">
      <c r="A5004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5004" s="139"/>
      <c r="C5004" s="139"/>
      <c r="F5004" s="128"/>
      <c r="G5004" s="124" t="str">
        <f>IF(A5004="","",VLOOKUP(J4966,'TRI-3C'!$B$18:$FH$61,41,FALSE))</f>
        <v/>
      </c>
      <c r="I5004" s="125" t="str">
        <f t="shared" ref="I5004:I5023" si="190">IF(G5004="","",G5004)</f>
        <v/>
      </c>
      <c r="J5004" s="128"/>
    </row>
    <row r="5005" spans="1:10" ht="12.75" customHeight="1">
      <c r="A5005" s="192" t="str">
        <f>IF('TRI-3C'!$AQ$13="","",'TRI-3C'!$AQ$13)</f>
        <v>Construir conexiones emocionales con su contexto natural (plantas, animales, agua, tierra, aire) y social.</v>
      </c>
      <c r="B5005" s="154"/>
      <c r="C5005" s="154"/>
      <c r="D5005" s="154"/>
      <c r="E5005" s="154"/>
      <c r="F5005" s="155"/>
      <c r="G5005" s="122" t="str">
        <f>IF(A5005="","",VLOOKUP(J4966,'TRI-3C'!$B$18:$FH$61,42,FALSE))</f>
        <v/>
      </c>
      <c r="H5005" s="150"/>
      <c r="I5005" s="127" t="str">
        <f t="shared" si="190"/>
        <v/>
      </c>
      <c r="J5005" s="126"/>
    </row>
    <row r="5006" spans="1:10" ht="12.75" customHeight="1">
      <c r="A5006" s="147" t="str">
        <f>IF('TRI-3C'!$AR$13="","",'TRI-3C'!$AR$13)</f>
        <v>dentificar en las actividades diarias oportunidades para aprovechar los recursos y reducir los residuos para proteger el entorno natural</v>
      </c>
      <c r="B5006" s="139"/>
      <c r="C5006" s="139"/>
      <c r="F5006" s="128"/>
      <c r="G5006" s="124" t="str">
        <f>IF(A5006="","",VLOOKUP(J4966,'TRI-3C'!$B$18:$FH$61,43,FALSE))</f>
        <v/>
      </c>
      <c r="I5006" s="125" t="str">
        <f t="shared" si="190"/>
        <v/>
      </c>
      <c r="J5006" s="128"/>
    </row>
    <row r="5007" spans="1:10" ht="12.75" customHeight="1">
      <c r="A5007" s="148" t="str">
        <f>IF('TRI-3C'!$AS$13="","",'TRI-3C'!$AS$13)</f>
        <v>Diferenciar entre alimentos nutritivos y no nutritivos identificando los beneficios de una alimentación sana y saludable.</v>
      </c>
      <c r="B5007" s="149"/>
      <c r="C5007" s="149"/>
      <c r="D5007" s="150"/>
      <c r="E5007" s="150"/>
      <c r="F5007" s="126"/>
      <c r="G5007" s="122" t="str">
        <f>IF(A5007="","",VLOOKUP(J4966,'TRI-3C'!$B$18:$FH$61,44,FALSE))</f>
        <v/>
      </c>
      <c r="H5007" s="150"/>
      <c r="I5007" s="127" t="str">
        <f t="shared" si="190"/>
        <v/>
      </c>
      <c r="J5007" s="126"/>
    </row>
    <row r="5008" spans="1:10" ht="12.75" customHeight="1">
      <c r="A5008" s="147" t="str">
        <f>IF('TRI-3C'!$AT$13="","",'TRI-3C'!$AT$13)</f>
        <v>Diferenciar entre lo que le pertenece, lo que pertenece a los demás y lo que pertenece al grupo o comunidad.</v>
      </c>
      <c r="B5008" s="139"/>
      <c r="C5008" s="139"/>
      <c r="F5008" s="128"/>
      <c r="G5008" s="124" t="str">
        <f>IF(A5008="","",VLOOKUP(J4966,'TRI-3C'!$B$18:$FH$61,45,FALSE))</f>
        <v/>
      </c>
      <c r="I5008" s="125" t="str">
        <f t="shared" si="190"/>
        <v/>
      </c>
      <c r="J5008" s="128"/>
    </row>
    <row r="5009" spans="1:10" ht="12.75" customHeight="1">
      <c r="A5009" s="148" t="str">
        <f>IF('TRI-3C'!$AU$13="","",'TRI-3C'!$AU$13)</f>
        <v>Diferenciar los seres vivos y elementos no vivos de su entorno explorando su mundo natural.</v>
      </c>
      <c r="B5009" s="158"/>
      <c r="C5009" s="158"/>
      <c r="D5009" s="158"/>
      <c r="E5009" s="158"/>
      <c r="F5009" s="159"/>
      <c r="G5009" s="122" t="str">
        <f>IF(A5009="","",VLOOKUP(J4966,'TRI-3C'!$B$18:$FH$61,46,FALSE))</f>
        <v/>
      </c>
      <c r="H5009" s="150"/>
      <c r="I5009" s="127" t="str">
        <f t="shared" si="190"/>
        <v/>
      </c>
      <c r="J5009" s="126"/>
    </row>
    <row r="5010" spans="1:10" ht="12.75" customHeight="1">
      <c r="A5010" s="11" t="str">
        <f>IF('TRI-3C'!$AV$13="","",'TRI-3C'!$AV$13)</f>
        <v>Establecer comparaciones entre los elementos del entorno a través de la discriminación sensorial.</v>
      </c>
      <c r="B5010" s="156"/>
      <c r="C5010" s="156"/>
      <c r="D5010" s="156"/>
      <c r="E5010" s="156"/>
      <c r="F5010" s="157"/>
      <c r="G5010" s="124" t="str">
        <f>IF(A5010="","",VLOOKUP(J4966,'TRI-3C'!$B$18:$FH$61,47,FALSE))</f>
        <v/>
      </c>
      <c r="I5010" s="125" t="str">
        <f t="shared" si="190"/>
        <v/>
      </c>
      <c r="J5010" s="128"/>
    </row>
    <row r="5011" spans="1:10" ht="12.75" customHeight="1">
      <c r="A5011" s="148" t="str">
        <f>IF('TRI-3C'!$AW$13="","",'TRI-3C'!$AW$13)</f>
        <v>Explorar e identificar los diferentes elementos y fenómenos del entorno natural mediante procesos que propicien la indagación.</v>
      </c>
      <c r="B5011" s="149"/>
      <c r="C5011" s="149"/>
      <c r="D5011" s="150"/>
      <c r="E5011" s="150"/>
      <c r="F5011" s="126"/>
      <c r="G5011" s="122" t="str">
        <f>IF(A5011="","",VLOOKUP(J4966,'TRI-3C'!$B$18:$FH$61,48,FALSE))</f>
        <v/>
      </c>
      <c r="H5011" s="150"/>
      <c r="I5011" s="127" t="str">
        <f t="shared" si="190"/>
        <v/>
      </c>
      <c r="J5011" s="126"/>
    </row>
    <row r="5012" spans="1:10" ht="12.75" customHeight="1">
      <c r="A5012" s="147" t="str">
        <f>IF('TRI-3C'!$AX$13="","",'TRI-3C'!$AX$13)</f>
        <v>Identificar características de las plantas por su utilidad, estableciendo diferencias entre ellas.</v>
      </c>
      <c r="B5012" s="139"/>
      <c r="C5012" s="139"/>
      <c r="F5012" s="128"/>
      <c r="G5012" s="124" t="str">
        <f>IF(A5012="","",VLOOKUP(J4966,'TRI-3C'!$B$18:$FH$61,49,FALSE))</f>
        <v/>
      </c>
      <c r="I5012" s="125" t="str">
        <f t="shared" si="190"/>
        <v/>
      </c>
      <c r="J5012" s="128"/>
    </row>
    <row r="5013" spans="1:10" ht="12.75" customHeight="1">
      <c r="A5013" s="148" t="str">
        <f>IF('TRI-3C'!$AY$13="","",'TRI-3C'!$AY$13)</f>
        <v>Identificar las características de los animales domésticos y silvestres estableciendo las diferencias entre ellos.</v>
      </c>
      <c r="B5013" s="149"/>
      <c r="C5013" s="149"/>
      <c r="D5013" s="150"/>
      <c r="E5013" s="150"/>
      <c r="F5013" s="126"/>
      <c r="G5013" s="122" t="str">
        <f>IF(A5013="","",VLOOKUP(J4966,'TRI-3C'!$B$18:$FH$61,50,FALSE))</f>
        <v/>
      </c>
      <c r="H5013" s="150"/>
      <c r="I5013" s="127" t="str">
        <f t="shared" si="190"/>
        <v/>
      </c>
      <c r="J5013" s="126"/>
    </row>
    <row r="5014" spans="1:10" ht="12.75" customHeight="1">
      <c r="A5014" s="147" t="str">
        <f>IF('TRI-3C'!$AZ$13="","",'TRI-3C'!$AZ$13)</f>
        <v>Identificar las características del mar y reconocerlo como una parte integral del territorio nacional</v>
      </c>
      <c r="B5014" s="139"/>
      <c r="C5014" s="139"/>
      <c r="F5014" s="128"/>
      <c r="G5014" s="124" t="str">
        <f>IF(A5014="","",VLOOKUP(J4966,'TRI-3C'!$B$18:$FH$61,51,FALSE))</f>
        <v/>
      </c>
      <c r="I5014" s="125" t="str">
        <f t="shared" si="190"/>
        <v/>
      </c>
      <c r="J5014" s="128"/>
    </row>
    <row r="5015" spans="1:10" ht="12.75" customHeight="1">
      <c r="A5015" s="192" t="str">
        <f>IF('TRI-3C'!$BA$13="","",'TRI-3C'!$BA$13)</f>
        <v>Identificar prácticas socioculturales de su localidad demostrando curiosidad ante sus tradiciones.</v>
      </c>
      <c r="B5015" s="154"/>
      <c r="C5015" s="154"/>
      <c r="D5015" s="154"/>
      <c r="E5015" s="154"/>
      <c r="F5015" s="155"/>
      <c r="G5015" s="122" t="str">
        <f>IF(A5015="","",VLOOKUP(J4966,'TRI-3C'!$B$18:$FH$61,52,FALSE))</f>
        <v/>
      </c>
      <c r="H5015" s="150"/>
      <c r="I5015" s="127" t="str">
        <f t="shared" si="190"/>
        <v/>
      </c>
      <c r="J5015" s="126"/>
    </row>
    <row r="5016" spans="1:10" ht="12.75" customHeight="1">
      <c r="A5016" s="147" t="str">
        <f>IF('TRI-3C'!$BB$13="","",'TRI-3C'!$BB$13)</f>
        <v>Observar el proceso del ciclo vital de las plantas mediante actividades de experimentación.</v>
      </c>
      <c r="B5016" s="139"/>
      <c r="C5016" s="139"/>
      <c r="F5016" s="128"/>
      <c r="G5016" s="124" t="str">
        <f>IF(A5016="","",VLOOKUP(J4966,'TRI-3C'!$B$18:$FH$61,53,FALSE))</f>
        <v/>
      </c>
      <c r="I5016" s="125" t="str">
        <f t="shared" si="190"/>
        <v/>
      </c>
      <c r="J5016" s="128"/>
    </row>
    <row r="5017" spans="1:10" ht="12.75" customHeight="1">
      <c r="A5017" s="148" t="str">
        <f>IF('TRI-3C'!$BC$13="","",'TRI-3C'!$BC$13)</f>
        <v>Participar en actividades lúdicas para identificar prácticas de movilidad que ayudan a cuidar el planeta</v>
      </c>
      <c r="B5017" s="149"/>
      <c r="C5017" s="149"/>
      <c r="D5017" s="150"/>
      <c r="E5017" s="150"/>
      <c r="F5017" s="126"/>
      <c r="G5017" s="122" t="str">
        <f>IF(A5017="","",VLOOKUP(J4966,'TRI-3C'!$B$18:$FH$61,54,FALSE))</f>
        <v/>
      </c>
      <c r="H5017" s="150"/>
      <c r="I5017" s="127" t="str">
        <f t="shared" si="190"/>
        <v/>
      </c>
      <c r="J5017" s="126"/>
    </row>
    <row r="5018" spans="1:10" ht="12.75" customHeight="1">
      <c r="A5018" s="147" t="str">
        <f>IF('TRI-3C'!$BD$13="","",'TRI-3C'!$BD$13)</f>
        <v>Participar en algunas prácticas tradicionales de su entorno disfrutando y respetando las diferentes manifestaciones culturales</v>
      </c>
      <c r="B5018" s="139"/>
      <c r="C5018" s="139"/>
      <c r="F5018" s="128"/>
      <c r="G5018" s="124" t="str">
        <f>IF(A5018="","",VLOOKUP(J4966,'TRI-3C'!$B$18:$FH$61,55,FALSE))</f>
        <v/>
      </c>
      <c r="I5018" s="125" t="str">
        <f t="shared" si="190"/>
        <v/>
      </c>
      <c r="J5018" s="128"/>
    </row>
    <row r="5019" spans="1:10" ht="12.75" customHeight="1">
      <c r="A5019" s="148" t="str">
        <f>IF('TRI-3C'!$BE$13="","",'TRI-3C'!$BE$13)</f>
        <v>Practicar hábitos de cuidado y conservación del medio ambiente que eviten la contaminación del aire, suelo y agua. (D.EIB.10.19.)</v>
      </c>
      <c r="B5019" s="158"/>
      <c r="C5019" s="158"/>
      <c r="D5019" s="158"/>
      <c r="E5019" s="158"/>
      <c r="F5019" s="159"/>
      <c r="G5019" s="122" t="str">
        <f>IF(A5019="","",VLOOKUP(J4966,'TRI-3C'!$B$18:$FH$61,56,FALSE))</f>
        <v/>
      </c>
      <c r="H5019" s="150"/>
      <c r="I5019" s="127" t="str">
        <f t="shared" si="190"/>
        <v/>
      </c>
      <c r="J5019" s="126"/>
    </row>
    <row r="5020" spans="1:10" ht="12.75" customHeight="1">
      <c r="A5020" s="11" t="str">
        <f>IF('TRI-3C'!$BF$13="","",'TRI-3C'!$BF$13)</f>
        <v>Realizar acciones de cuidado y protección de plantas y animales de su entorno erradicando actitudes de maltrato.</v>
      </c>
      <c r="B5020" s="156"/>
      <c r="C5020" s="156"/>
      <c r="D5020" s="156"/>
      <c r="E5020" s="156"/>
      <c r="F5020" s="157"/>
      <c r="G5020" s="124" t="str">
        <f>IF(A5020="","",VLOOKUP(J4966,'TRI-3C'!$B$18:$FH$61,57,FALSE))</f>
        <v/>
      </c>
      <c r="I5020" s="125" t="str">
        <f t="shared" si="190"/>
        <v/>
      </c>
      <c r="J5020" s="128"/>
    </row>
    <row r="5021" spans="1:10" ht="12.75" customHeight="1">
      <c r="A5021" s="148" t="str">
        <f>IF('TRI-3C'!$BG$13="","",'TRI-3C'!$BG$13)</f>
        <v>Reconocer cómo las personas utilizan el dinero en su entorno familiar para satisfacer sus necesidades y deseos</v>
      </c>
      <c r="B5021" s="149"/>
      <c r="C5021" s="149"/>
      <c r="D5021" s="150"/>
      <c r="E5021" s="150"/>
      <c r="F5021" s="126"/>
      <c r="G5021" s="122" t="str">
        <f>IF(A5021="","",VLOOKUP(J4966,'TRI-3C'!$B$18:$FH$61,58,FALSE))</f>
        <v/>
      </c>
      <c r="H5021" s="150"/>
      <c r="I5021" s="127" t="str">
        <f t="shared" si="190"/>
        <v/>
      </c>
      <c r="J5021" s="126"/>
    </row>
    <row r="5022" spans="1:10" ht="12.75" customHeight="1">
      <c r="A5022" s="147" t="str">
        <f>IF('TRI-3C'!$BH$13="","",'TRI-3C'!$BH$13)</f>
        <v>Reconocer las consecuencias de no cuidar sus pertenencias.</v>
      </c>
      <c r="B5022" s="139"/>
      <c r="C5022" s="139"/>
      <c r="F5022" s="128"/>
      <c r="G5022" s="124" t="str">
        <f>IF(A5022="","",VLOOKUP(J4966,'TRI-3C'!$B$18:$FH$61,59,FALSE))</f>
        <v/>
      </c>
      <c r="I5022" s="125" t="str">
        <f t="shared" si="190"/>
        <v/>
      </c>
      <c r="J5022" s="128"/>
    </row>
    <row r="5023" spans="1:10" ht="12.75" customHeight="1">
      <c r="A5023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5023" s="149"/>
      <c r="C5023" s="149"/>
      <c r="D5023" s="150"/>
      <c r="E5023" s="150"/>
      <c r="F5023" s="126"/>
      <c r="G5023" s="122" t="str">
        <f>IF(A5023="","",VLOOKUP(J4966,'TRI-3C'!$B$18:$FH$61,60,FALSE))</f>
        <v/>
      </c>
      <c r="H5023" s="150"/>
      <c r="I5023" s="127" t="str">
        <f t="shared" si="190"/>
        <v/>
      </c>
      <c r="J5023" s="126"/>
    </row>
    <row r="5024" spans="1:10" ht="12.75" customHeight="1">
      <c r="A5024" s="164" t="str">
        <f>'BI-1T'!$A$10</f>
        <v>RELACIONES LOGICAS MATEMATICAS</v>
      </c>
      <c r="B5024" s="139"/>
      <c r="C5024" s="139"/>
      <c r="F5024" s="128"/>
      <c r="G5024" s="124" t="str">
        <f>IF(A5024="","",VLOOKUP(J4966,'TRI-3C'!$B$18:$FH$61,61,FALSE))</f>
        <v/>
      </c>
      <c r="I5024" s="125"/>
      <c r="J5024" s="128"/>
    </row>
    <row r="5025" spans="1:10" ht="12.75" customHeight="1">
      <c r="A5025" s="192" t="str">
        <f>IF('TRI-3C'!$BK$13="","",'TRI-3C'!$BK$13)</f>
        <v>Asociar las formas de los objetos del entorno con figuras geométricas bidimensionales</v>
      </c>
      <c r="B5025" s="154"/>
      <c r="C5025" s="154"/>
      <c r="D5025" s="154"/>
      <c r="E5025" s="154"/>
      <c r="F5025" s="155"/>
      <c r="G5025" s="122" t="str">
        <f>IF(A5025="","",VLOOKUP(J4966,'TRI-3C'!$B$18:$FH$61,62,FALSE))</f>
        <v/>
      </c>
      <c r="H5025" s="150"/>
      <c r="I5025" s="127" t="str">
        <f t="shared" ref="I5025:I5046" si="191">IF(G5025="","",G5025)</f>
        <v/>
      </c>
      <c r="J5025" s="126"/>
    </row>
    <row r="5026" spans="1:10" ht="12.75" customHeight="1">
      <c r="A5026" s="147" t="str">
        <f>IF('TRI-3C'!$BL$13="","",'TRI-3C'!$BL$13)</f>
        <v>Clasificar objetos con dos atributos (tamaño, color o forma).</v>
      </c>
      <c r="B5026" s="139"/>
      <c r="C5026" s="139"/>
      <c r="F5026" s="128"/>
      <c r="G5026" s="124" t="str">
        <f>IF(A5026="","",VLOOKUP(J4966,'TRI-3C'!$B$18:$FH$61,63,FALSE))</f>
        <v/>
      </c>
      <c r="I5026" s="125" t="str">
        <f t="shared" si="191"/>
        <v/>
      </c>
      <c r="J5026" s="128"/>
    </row>
    <row r="5027" spans="1:10" ht="12.75" customHeight="1">
      <c r="A5027" s="148" t="str">
        <f>IF('TRI-3C'!$BM$13="","",'TRI-3C'!$BM$13)</f>
        <v>Comparar y armar colecciones de más, igual y menos objetos.</v>
      </c>
      <c r="B5027" s="149"/>
      <c r="C5027" s="149"/>
      <c r="D5027" s="150"/>
      <c r="E5027" s="150"/>
      <c r="F5027" s="126"/>
      <c r="G5027" s="122" t="str">
        <f>IF(A5027="","",VLOOKUP(J4966,'TRI-3C'!$B$18:$FH$61,64,FALSE))</f>
        <v/>
      </c>
      <c r="H5027" s="150"/>
      <c r="I5027" s="127" t="str">
        <f t="shared" si="191"/>
        <v/>
      </c>
      <c r="J5027" s="126"/>
    </row>
    <row r="5028" spans="1:10" ht="12.75" customHeight="1">
      <c r="A5028" s="147" t="str">
        <f>IF('TRI-3C'!$BN$13="","",'TRI-3C'!$BN$13)</f>
        <v>Comparar y ordenar secuencialmente un conjunto pequeño de objetos de acuerdo con su tamaño.</v>
      </c>
      <c r="B5028" s="139"/>
      <c r="C5028" s="139"/>
      <c r="F5028" s="128"/>
      <c r="G5028" s="124" t="str">
        <f>IF(A5028="","",VLOOKUP(J4966,'TRI-3C'!$B$18:$FH$61,65,FALSE))</f>
        <v/>
      </c>
      <c r="I5028" s="125" t="str">
        <f t="shared" si="191"/>
        <v/>
      </c>
      <c r="J5028" s="128"/>
    </row>
    <row r="5029" spans="1:10" ht="12.75" customHeight="1">
      <c r="A5029" s="148" t="str">
        <f>IF('TRI-3C'!$BO$13="","",'TRI-3C'!$BO$13)</f>
        <v>Comprender la relación de número-cantidad hasta el 10.</v>
      </c>
      <c r="B5029" s="158"/>
      <c r="C5029" s="158"/>
      <c r="D5029" s="158"/>
      <c r="E5029" s="158"/>
      <c r="F5029" s="159"/>
      <c r="G5029" s="122" t="str">
        <f>IF(A5029="","",VLOOKUP(J4966,'TRI-3C'!$B$18:$FH$61,66,FALSE))</f>
        <v/>
      </c>
      <c r="H5029" s="150"/>
      <c r="I5029" s="127" t="str">
        <f t="shared" si="191"/>
        <v/>
      </c>
      <c r="J5029" s="126"/>
    </row>
    <row r="5030" spans="1:10" ht="12.75" customHeight="1">
      <c r="A5030" s="11" t="str">
        <f>IF('TRI-3C'!$BP$13="","",'TRI-3C'!$BP$13)</f>
        <v>Comprender la relación del numeral (representación simbólica del número) con la cantidad hasta el 5.</v>
      </c>
      <c r="B5030" s="156"/>
      <c r="C5030" s="156"/>
      <c r="D5030" s="156"/>
      <c r="E5030" s="156"/>
      <c r="F5030" s="157"/>
      <c r="G5030" s="124" t="str">
        <f>IF(A5030="","",VLOOKUP(J4966,'TRI-3C'!$B$18:$FH$61,67,FALSE))</f>
        <v/>
      </c>
      <c r="I5030" s="125" t="str">
        <f t="shared" si="191"/>
        <v/>
      </c>
      <c r="J5030" s="128"/>
    </row>
    <row r="5031" spans="1:10" ht="12.75" customHeight="1">
      <c r="A5031" s="148" t="str">
        <f>IF('TRI-3C'!$BQ$13="","",'TRI-3C'!$BQ$13)</f>
        <v>Contar oralmente del 1 al 15 con secuencia numérica.</v>
      </c>
      <c r="B5031" s="149"/>
      <c r="C5031" s="149"/>
      <c r="D5031" s="150"/>
      <c r="E5031" s="150"/>
      <c r="F5031" s="126"/>
      <c r="G5031" s="122" t="str">
        <f>IF(A5031="","",VLOOKUP(J4966,'TRI-3C'!$B$18:$FH$61,68,FALSE))</f>
        <v/>
      </c>
      <c r="H5031" s="150"/>
      <c r="I5031" s="127" t="str">
        <f t="shared" si="191"/>
        <v/>
      </c>
      <c r="J5031" s="126"/>
    </row>
    <row r="5032" spans="1:10" ht="12.75" customHeight="1">
      <c r="A5032" s="147" t="str">
        <f>IF('TRI-3C'!$BR$13="","",'TRI-3C'!$BR$13)</f>
        <v>Continuar y reproducir patrones simples con objetos concretos y representaciones gráficas.</v>
      </c>
      <c r="B5032" s="139"/>
      <c r="C5032" s="139"/>
      <c r="F5032" s="128"/>
      <c r="G5032" s="124" t="str">
        <f>IF(A5032="","",VLOOKUP(J4966,'TRI-3C'!$B$18:$FH$61,69,FALSE))</f>
        <v/>
      </c>
      <c r="I5032" s="125" t="str">
        <f t="shared" si="191"/>
        <v/>
      </c>
      <c r="J5032" s="128"/>
    </row>
    <row r="5033" spans="1:10" ht="12.75" customHeight="1">
      <c r="A5033" s="148" t="str">
        <f>IF('TRI-3C'!$BS$13="","",'TRI-3C'!$BS$13)</f>
        <v>Establecer la relación de correspondencia entre los elementos de colecciones de objetos.</v>
      </c>
      <c r="B5033" s="149"/>
      <c r="C5033" s="149"/>
      <c r="D5033" s="150"/>
      <c r="E5033" s="150"/>
      <c r="F5033" s="126"/>
      <c r="G5033" s="122" t="str">
        <f>IF(A5033="","",VLOOKUP(J4966,'TRI-3C'!$B$18:$FH$61,70,FALSE))</f>
        <v/>
      </c>
      <c r="H5033" s="150"/>
      <c r="I5033" s="127" t="str">
        <f t="shared" si="191"/>
        <v/>
      </c>
      <c r="J5033" s="126"/>
    </row>
    <row r="5034" spans="1:10" ht="12.75" customHeight="1">
      <c r="A5034" s="147" t="str">
        <f>IF('TRI-3C'!$BT$13="","",'TRI-3C'!$BT$13)</f>
        <v>Identificar características de mañana, tarde y noche</v>
      </c>
      <c r="B5034" s="139"/>
      <c r="C5034" s="139"/>
      <c r="F5034" s="128"/>
      <c r="G5034" s="124" t="str">
        <f>IF(A5034="","",VLOOKUP(J4966,'TRI-3C'!$B$18:$FH$61,71,FALSE))</f>
        <v/>
      </c>
      <c r="I5034" s="125" t="str">
        <f t="shared" si="191"/>
        <v/>
      </c>
      <c r="J5034" s="128"/>
    </row>
    <row r="5035" spans="1:10" ht="12.75" customHeight="1">
      <c r="A5035" s="192" t="str">
        <f>IF('TRI-3C'!$BU$13="","",'TRI-3C'!$BU$13)</f>
        <v>Identificar en los objetos las nociones de medida: largo/ corto, grueso/delgado.</v>
      </c>
      <c r="B5035" s="154"/>
      <c r="C5035" s="154"/>
      <c r="D5035" s="154"/>
      <c r="E5035" s="154"/>
      <c r="F5035" s="155"/>
      <c r="G5035" s="122" t="str">
        <f>IF(A5035="","",VLOOKUP(J4966,'TRI-3C'!$B$18:$FH$61,72,FALSE))</f>
        <v/>
      </c>
      <c r="H5035" s="150"/>
      <c r="I5035" s="127" t="str">
        <f t="shared" si="191"/>
        <v/>
      </c>
      <c r="J5035" s="126"/>
    </row>
    <row r="5036" spans="1:10" ht="12.75" customHeight="1">
      <c r="A5036" s="147" t="str">
        <f>IF('TRI-3C'!$BV$13="","",'TRI-3C'!$BV$13)</f>
        <v>Identificar figuras geométricas básicas: círculo, cuadrado y triángulo en objetos del entorno y en representaciones gráficas.</v>
      </c>
      <c r="B5036" s="139"/>
      <c r="C5036" s="139"/>
      <c r="F5036" s="128"/>
      <c r="G5036" s="124" t="str">
        <f>IF(A5036="","",VLOOKUP(J4966,'TRI-3C'!$B$18:$FH$61,73,FALSE))</f>
        <v/>
      </c>
      <c r="I5036" s="125" t="str">
        <f t="shared" si="191"/>
        <v/>
      </c>
      <c r="J5036" s="128"/>
    </row>
    <row r="5037" spans="1:10" ht="12.75" customHeight="1">
      <c r="A5037" s="148" t="str">
        <f>IF('TRI-3C'!$BW$13="","",'TRI-3C'!$BW$13)</f>
        <v>Identificar la diferencia entre lo que se desea y lo que se necesita</v>
      </c>
      <c r="B5037" s="149"/>
      <c r="C5037" s="149"/>
      <c r="D5037" s="150"/>
      <c r="E5037" s="150"/>
      <c r="F5037" s="126"/>
      <c r="G5037" s="122" t="str">
        <f>IF(A5037="","",VLOOKUP(J4966,'TRI-3C'!$B$18:$FH$61,74,FALSE))</f>
        <v/>
      </c>
      <c r="H5037" s="150"/>
      <c r="I5037" s="127" t="str">
        <f t="shared" si="191"/>
        <v/>
      </c>
      <c r="J5037" s="126"/>
    </row>
    <row r="5038" spans="1:10" ht="12.75" customHeight="1">
      <c r="A5038" s="147" t="str">
        <f>IF('TRI-3C'!$BX$13="","",'TRI-3C'!$BX$13)</f>
        <v>Identificar las nociones de tiempo en acciones que siceden antes, ahora y después</v>
      </c>
      <c r="B5038" s="139"/>
      <c r="C5038" s="139"/>
      <c r="F5038" s="128"/>
      <c r="G5038" s="124" t="str">
        <f>IF(A5038="","",VLOOKUP(J4966,'TRI-3C'!$B$18:$FH$61,75,FALSE))</f>
        <v/>
      </c>
      <c r="I5038" s="125" t="str">
        <f t="shared" si="191"/>
        <v/>
      </c>
      <c r="J5038" s="128"/>
    </row>
    <row r="5039" spans="1:10" ht="12.75" customHeight="1">
      <c r="A5039" s="148" t="str">
        <f>IF('TRI-3C'!$BY$13="","",'TRI-3C'!$BY$13)</f>
        <v>Identificar los números de emergencia a través de actividades lúdicas, y reconocer cuándo pedir ayuda en situaciones sencillas.</v>
      </c>
      <c r="B5039" s="158"/>
      <c r="C5039" s="158"/>
      <c r="D5039" s="158"/>
      <c r="E5039" s="158"/>
      <c r="F5039" s="159"/>
      <c r="G5039" s="122" t="str">
        <f>IF(A5039="","",VLOOKUP(J4966,'TRI-3C'!$B$18:$FH$61,76,FALSE))</f>
        <v/>
      </c>
      <c r="H5039" s="150"/>
      <c r="I5039" s="127" t="str">
        <f t="shared" si="191"/>
        <v/>
      </c>
      <c r="J5039" s="126"/>
    </row>
    <row r="5040" spans="1:10" ht="12.75" customHeight="1">
      <c r="A5040" s="11" t="str">
        <f>IF('TRI-3C'!$BZ$13="","",'TRI-3C'!$BZ$13)</f>
        <v>Identificar semejanzas y diferencias en objetos del entorno con criterios de forma, color y tamaño</v>
      </c>
      <c r="B5040" s="156"/>
      <c r="C5040" s="156"/>
      <c r="D5040" s="156"/>
      <c r="E5040" s="156"/>
      <c r="F5040" s="157"/>
      <c r="G5040" s="124" t="str">
        <f>IF(A5040="","",VLOOKUP(J4966,'TRI-3C'!$B$18:$FH$61,77,FALSE))</f>
        <v/>
      </c>
      <c r="I5040" s="125" t="str">
        <f t="shared" si="191"/>
        <v/>
      </c>
      <c r="J5040" s="128"/>
    </row>
    <row r="5041" spans="1:10" ht="12.75" customHeight="1">
      <c r="A5041" s="148" t="str">
        <f>IF('TRI-3C'!$CA$13="","",'TRI-3C'!$CA$13)</f>
        <v>Ordenar en secuencias lógica sucesos de hasta cinco eventos en representaciones gráficas de sus actividades de la rutina diaria y en escenas de cuentos</v>
      </c>
      <c r="B5041" s="149"/>
      <c r="C5041" s="149"/>
      <c r="D5041" s="150"/>
      <c r="E5041" s="150"/>
      <c r="F5041" s="126"/>
      <c r="G5041" s="122" t="str">
        <f>IF(A5041="","",VLOOKUP(J4966,'TRI-3C'!$B$18:$FH$61,78,FALSE))</f>
        <v/>
      </c>
      <c r="H5041" s="150"/>
      <c r="I5041" s="127" t="str">
        <f t="shared" si="191"/>
        <v/>
      </c>
      <c r="J5041" s="126"/>
    </row>
    <row r="5042" spans="1:10" ht="12.75" customHeight="1">
      <c r="A5042" s="147" t="str">
        <f>IF('TRI-3C'!$CB$13="","",'TRI-3C'!$CB$13)</f>
        <v>Reconocer billetes y monedas en situaciones de la vida real</v>
      </c>
      <c r="B5042" s="139"/>
      <c r="C5042" s="139"/>
      <c r="F5042" s="128"/>
      <c r="G5042" s="124" t="str">
        <f>IF(A5042="","",VLOOKUP(J4966,'TRI-3C'!$B$18:$FH$61,79,FALSE))</f>
        <v/>
      </c>
      <c r="I5042" s="125" t="str">
        <f t="shared" si="191"/>
        <v/>
      </c>
      <c r="J5042" s="128"/>
    </row>
    <row r="5043" spans="1:10" ht="12.75" customHeight="1">
      <c r="A5043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5043" s="149"/>
      <c r="C5043" s="149"/>
      <c r="D5043" s="150"/>
      <c r="E5043" s="150"/>
      <c r="F5043" s="126"/>
      <c r="G5043" s="122" t="str">
        <f>IF(A5043="","",VLOOKUP(J4966,'TRI-3C'!$B$18:$FH$61,80,FALSE))</f>
        <v/>
      </c>
      <c r="H5043" s="150"/>
      <c r="I5043" s="127" t="str">
        <f t="shared" si="191"/>
        <v/>
      </c>
      <c r="J5043" s="126"/>
    </row>
    <row r="5044" spans="1:10" ht="12.75" customHeight="1">
      <c r="A5044" s="147" t="str">
        <f>IF('TRI-3C'!$CD$13="","",'TRI-3C'!$CD$13)</f>
        <v>Reconocer los colores secundarios en objetos e imágenes del entorno.</v>
      </c>
      <c r="B5044" s="139"/>
      <c r="C5044" s="139"/>
      <c r="F5044" s="128"/>
      <c r="G5044" s="124" t="str">
        <f>IF(A5044="","",VLOOKUP(J4966,'TRI-3C'!$B$18:$FH$61,81,FALSE))</f>
        <v/>
      </c>
      <c r="I5044" s="125" t="str">
        <f t="shared" si="191"/>
        <v/>
      </c>
      <c r="J5044" s="128"/>
    </row>
    <row r="5045" spans="1:10" ht="12.75" customHeight="1">
      <c r="A5045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5045" s="154"/>
      <c r="C5045" s="154"/>
      <c r="D5045" s="154"/>
      <c r="E5045" s="154"/>
      <c r="F5045" s="155"/>
      <c r="G5045" s="122" t="str">
        <f>IF(A5045="","",VLOOKUP(J4966,'TRI-3C'!$B$18:$FH$61,82,FALSE))</f>
        <v/>
      </c>
      <c r="H5045" s="150"/>
      <c r="I5045" s="127" t="str">
        <f t="shared" si="191"/>
        <v/>
      </c>
      <c r="J5045" s="126"/>
    </row>
    <row r="5046" spans="1:10" ht="12.75" customHeight="1">
      <c r="A5046" s="147" t="str">
        <f>IF('TRI-3C'!$CF$13="","",'TRI-3C'!$CF$13)</f>
        <v>Relacionar las distintas formas de adquirir dinero con el trabajo y el esfuerzo.</v>
      </c>
      <c r="B5046" s="139"/>
      <c r="C5046" s="139"/>
      <c r="F5046" s="128"/>
      <c r="G5046" s="124" t="str">
        <f>IF(A5046="","",VLOOKUP(J4966,'TRI-3C'!$B$18:$FH$61,83,FALSE))</f>
        <v/>
      </c>
      <c r="I5046" s="125" t="str">
        <f t="shared" si="191"/>
        <v/>
      </c>
      <c r="J5046" s="128"/>
    </row>
    <row r="5047" spans="1:10" ht="12.75" customHeight="1">
      <c r="A5047" s="165" t="str">
        <f>'BI-1T'!$A$11</f>
        <v>COMPRENSIÓN Y EXPRESION DEL LENGUAJE</v>
      </c>
      <c r="B5047" s="149"/>
      <c r="C5047" s="149"/>
      <c r="D5047" s="150"/>
      <c r="E5047" s="150"/>
      <c r="F5047" s="126"/>
      <c r="G5047" s="122" t="str">
        <f>IF(A5047="","",VLOOKUP(J4966,'TRI-3C'!$B$18:$FH$61,84,FALSE))</f>
        <v/>
      </c>
      <c r="H5047" s="150"/>
      <c r="I5047" s="127"/>
      <c r="J5047" s="126"/>
    </row>
    <row r="5048" spans="1:10" ht="12.75" customHeight="1">
      <c r="A5048" s="147" t="str">
        <f>IF('TRI-3C'!$CH$13="","",'TRI-3C'!$CH$13)</f>
        <v>Asociar la imagen de la portada con el título de los cuentos conocidos.</v>
      </c>
      <c r="B5048" s="139"/>
      <c r="C5048" s="139"/>
      <c r="F5048" s="128"/>
      <c r="G5048" s="124" t="str">
        <f>IF(A5048="","",VLOOKUP(J4966,'TRI-3C'!$B$18:$FH$61,85,FALSE))</f>
        <v/>
      </c>
      <c r="I5048" s="125" t="str">
        <f t="shared" ref="I5048:I5068" si="192">IF(G5048="","",G5048)</f>
        <v/>
      </c>
      <c r="J5048" s="128"/>
    </row>
    <row r="5049" spans="1:10" ht="12.75" customHeight="1">
      <c r="A5049" s="148" t="str">
        <f>IF('TRI-3C'!$CI$13="","",'TRI-3C'!$CI$13)</f>
        <v>Colaborar en la creación de textos colectivos con la ayuda del docente.</v>
      </c>
      <c r="B5049" s="158"/>
      <c r="C5049" s="158"/>
      <c r="D5049" s="158"/>
      <c r="E5049" s="158"/>
      <c r="F5049" s="159"/>
      <c r="G5049" s="122" t="str">
        <f>IF(A5049="","",VLOOKUP(J4966,'TRI-3C'!$B$18:$FH$61,86,FALSE))</f>
        <v/>
      </c>
      <c r="H5049" s="150"/>
      <c r="I5049" s="127" t="str">
        <f t="shared" si="192"/>
        <v/>
      </c>
      <c r="J5049" s="126"/>
    </row>
    <row r="5050" spans="1:10" ht="12.75" customHeight="1">
      <c r="A5050" s="11" t="str">
        <f>IF('TRI-3C'!$CJ$13="","",'TRI-3C'!$CJ$13)</f>
        <v>Comprender el derecho propio y de las otras personas a decir que no como una respuesta válida y respetable.</v>
      </c>
      <c r="B5050" s="156"/>
      <c r="C5050" s="156"/>
      <c r="D5050" s="156"/>
      <c r="E5050" s="156"/>
      <c r="F5050" s="157"/>
      <c r="G5050" s="124" t="str">
        <f>IF(A5050="","",VLOOKUP(J4966,'TRI-3C'!$B$18:$FH$61,87,FALSE))</f>
        <v/>
      </c>
      <c r="I5050" s="125" t="str">
        <f t="shared" si="192"/>
        <v/>
      </c>
      <c r="J5050" s="128"/>
    </row>
    <row r="5051" spans="1:10" ht="12.75" customHeight="1">
      <c r="A5051" s="148" t="str">
        <f>IF('TRI-3C'!$CK$13="","",'TRI-3C'!$CK$13)</f>
        <v>Comunicarse a través de dibujos de objetos con detalles que lo vuelven identificables, como representación simbólica de sus ideas.</v>
      </c>
      <c r="B5051" s="149"/>
      <c r="C5051" s="149"/>
      <c r="D5051" s="150"/>
      <c r="E5051" s="150"/>
      <c r="F5051" s="126"/>
      <c r="G5051" s="122" t="str">
        <f>IF(A5051="","",VLOOKUP(J4966,'TRI-3C'!$B$18:$FH$61,88,FALSE))</f>
        <v/>
      </c>
      <c r="H5051" s="150"/>
      <c r="I5051" s="127" t="str">
        <f t="shared" si="192"/>
        <v/>
      </c>
      <c r="J5051" s="126"/>
    </row>
    <row r="5052" spans="1:10" ht="12.75" customHeight="1">
      <c r="A5052" s="147" t="str">
        <f>IF('TRI-3C'!$CL$13="","",'TRI-3C'!$CL$13)</f>
        <v>Comunicarse incorporando palabras nuevas a su vocabulario en función de los ambientes y experiencias en las que interactúa.</v>
      </c>
      <c r="B5052" s="139"/>
      <c r="C5052" s="139"/>
      <c r="F5052" s="128"/>
      <c r="G5052" s="124" t="str">
        <f>IF(A5052="","",VLOOKUP(J4966,'TRI-3C'!$B$18:$FH$61,89,FALSE))</f>
        <v/>
      </c>
      <c r="I5052" s="125" t="str">
        <f t="shared" si="192"/>
        <v/>
      </c>
      <c r="J5052" s="128"/>
    </row>
    <row r="5053" spans="1:10" ht="12.75" customHeight="1">
      <c r="A5053" s="148" t="str">
        <f>IF('TRI-3C'!$CM$13="","",'TRI-3C'!$CM$13)</f>
        <v>Contar un cuento en base a sus imágenes a partir de la portada y siguiendo la secuencia de las páginas.</v>
      </c>
      <c r="B5053" s="149"/>
      <c r="C5053" s="149"/>
      <c r="D5053" s="150"/>
      <c r="E5053" s="150"/>
      <c r="F5053" s="126"/>
      <c r="G5053" s="122" t="str">
        <f>IF(A5053="","",VLOOKUP(J4966,'TRI-3C'!$B$18:$FH$61,90,FALSE))</f>
        <v/>
      </c>
      <c r="H5053" s="150"/>
      <c r="I5053" s="127" t="str">
        <f t="shared" si="192"/>
        <v/>
      </c>
      <c r="J5053" s="126"/>
    </row>
    <row r="5054" spans="1:10" ht="12.75" customHeight="1">
      <c r="A5054" s="147" t="str">
        <f>IF('TRI-3C'!$CN$13="","",'TRI-3C'!$CN$13)</f>
        <v>Describir oralmente imágenes gráficas (pictogramas) y digitales, estructurando oraciones más elaboradas que describan a los objetos que observa.</v>
      </c>
      <c r="B5054" s="139"/>
      <c r="C5054" s="139"/>
      <c r="F5054" s="128"/>
      <c r="G5054" s="124" t="str">
        <f>IF(A5054="","",VLOOKUP(J4966,'TRI-3C'!$B$18:$FH$61,91,FALSE))</f>
        <v/>
      </c>
      <c r="I5054" s="125" t="str">
        <f t="shared" si="192"/>
        <v/>
      </c>
      <c r="J5054" s="128"/>
    </row>
    <row r="5055" spans="1:10" ht="12.75" customHeight="1">
      <c r="A5055" s="192" t="str">
        <f>IF('TRI-3C'!$CO$13="","",'TRI-3C'!$CO$13)</f>
        <v>Describir oralmente imágenes relacionadas con los derechos de las personas en situación de movilidad</v>
      </c>
      <c r="B5055" s="154"/>
      <c r="C5055" s="154"/>
      <c r="D5055" s="154"/>
      <c r="E5055" s="154"/>
      <c r="F5055" s="155"/>
      <c r="G5055" s="122" t="str">
        <f>IF(A5055="","",VLOOKUP(J4966,'TRI-3C'!$B$18:$FH$61,92,FALSE))</f>
        <v/>
      </c>
      <c r="H5055" s="150"/>
      <c r="I5055" s="127" t="str">
        <f t="shared" si="192"/>
        <v/>
      </c>
      <c r="J5055" s="126"/>
    </row>
    <row r="5056" spans="1:10" ht="12.75" customHeight="1">
      <c r="A5056" s="147" t="str">
        <f>IF('TRI-3C'!$CP$13="","",'TRI-3C'!$CP$13)</f>
        <v>Expresarse oralmente pronunciando correctamente la mayoría de las palabras puede presentarse dificultades en la pronunciación de s, y la r.</v>
      </c>
      <c r="B5056" s="139"/>
      <c r="C5056" s="139"/>
      <c r="F5056" s="128"/>
      <c r="G5056" s="124" t="str">
        <f>IF(A5056="","",VLOOKUP(J4966,'TRI-3C'!$B$18:$FH$61,93,FALSE))</f>
        <v/>
      </c>
      <c r="I5056" s="125" t="str">
        <f t="shared" si="192"/>
        <v/>
      </c>
      <c r="J5056" s="128"/>
    </row>
    <row r="5057" spans="1:10" ht="12.75" customHeight="1">
      <c r="A5057" s="148" t="str">
        <f>IF('TRI-3C'!$CQ$13="","",'TRI-3C'!$CQ$13)</f>
        <v>Expresarse utilizando oraciones cortas y completas manteniendo el orden de las palabras.</v>
      </c>
      <c r="B5057" s="149"/>
      <c r="C5057" s="149"/>
      <c r="D5057" s="150"/>
      <c r="E5057" s="150"/>
      <c r="F5057" s="126"/>
      <c r="G5057" s="122" t="str">
        <f>IF(A5057="","",VLOOKUP(J4966,'TRI-3C'!$B$18:$FH$61,94,FALSE))</f>
        <v/>
      </c>
      <c r="H5057" s="150"/>
      <c r="I5057" s="127" t="str">
        <f t="shared" si="192"/>
        <v/>
      </c>
      <c r="J5057" s="126"/>
    </row>
    <row r="5058" spans="1:10" ht="12.75" customHeight="1">
      <c r="A5058" s="147" t="str">
        <f>IF('TRI-3C'!$CR$13="","",'TRI-3C'!$CR$13)</f>
        <v>Identificar “auditivamente” el fonema (sonido) inicial de las palabras más utilizadas.</v>
      </c>
      <c r="B5058" s="139"/>
      <c r="C5058" s="139"/>
      <c r="F5058" s="128"/>
      <c r="G5058" s="124" t="str">
        <f>IF(A5058="","",VLOOKUP(J4966,'TRI-3C'!$B$18:$FH$61,95,FALSE))</f>
        <v/>
      </c>
      <c r="I5058" s="125" t="str">
        <f t="shared" si="192"/>
        <v/>
      </c>
      <c r="J5058" s="128"/>
    </row>
    <row r="5059" spans="1:10" ht="12.75" customHeight="1">
      <c r="A5059" s="148" t="str">
        <f>IF('TRI-3C'!$CS$13="","",'TRI-3C'!$CS$13)</f>
        <v>Identificar una persona adulta de confianza para solicitar apoyo al enfrentar desafíos emocionales en situaciones cotidianas del entorno escolar</v>
      </c>
      <c r="B5059" s="158"/>
      <c r="C5059" s="158"/>
      <c r="D5059" s="158"/>
      <c r="E5059" s="158"/>
      <c r="F5059" s="159"/>
      <c r="G5059" s="122" t="str">
        <f>IF(A5059="","",VLOOKUP(J4966,'TRI-3C'!$B$18:$FH$61,96,FALSE))</f>
        <v/>
      </c>
      <c r="H5059" s="150"/>
      <c r="I5059" s="127" t="str">
        <f t="shared" si="192"/>
        <v/>
      </c>
      <c r="J5059" s="126"/>
    </row>
    <row r="5060" spans="1:10" ht="12.75" customHeight="1">
      <c r="A5060" s="11" t="str">
        <f>IF('TRI-3C'!$CT$13="","",'TRI-3C'!$CT$13)</f>
        <v>Participar en conversaciones más complejas y largas manteniéndose dentro del tema.</v>
      </c>
      <c r="B5060" s="156"/>
      <c r="C5060" s="156"/>
      <c r="D5060" s="156"/>
      <c r="E5060" s="156"/>
      <c r="F5060" s="157"/>
      <c r="G5060" s="124" t="str">
        <f>IF(A5060="","",VLOOKUP(J4966,'TRI-3C'!$B$18:$FH$61,97,FALSE))</f>
        <v/>
      </c>
      <c r="I5060" s="125" t="str">
        <f t="shared" si="192"/>
        <v/>
      </c>
      <c r="J5060" s="128"/>
    </row>
    <row r="5061" spans="1:10" ht="12.75" customHeight="1">
      <c r="A5061" s="148" t="str">
        <f>IF('TRI-3C'!$CU$13="","",'TRI-3C'!$CU$13)</f>
        <v>Producir palabras que riman espontáneamente tomado en cuenta los sonidos finales de las mismas.</v>
      </c>
      <c r="B5061" s="149"/>
      <c r="C5061" s="149"/>
      <c r="D5061" s="150"/>
      <c r="E5061" s="150"/>
      <c r="F5061" s="126"/>
      <c r="G5061" s="122" t="str">
        <f>IF(A5061="","",VLOOKUP(J4966,'TRI-3C'!$B$18:$FH$61,98,FALSE))</f>
        <v/>
      </c>
      <c r="H5061" s="150"/>
      <c r="I5061" s="127" t="str">
        <f t="shared" si="192"/>
        <v/>
      </c>
      <c r="J5061" s="126"/>
    </row>
    <row r="5062" spans="1:10" ht="12.75" customHeight="1">
      <c r="A5062" s="147" t="str">
        <f>IF('TRI-3C'!$CV$13="","",'TRI-3C'!$CV$13)</f>
        <v>Realizar modificaciones del contenido de un cuento relatado por el adulto, cambiando partes del él como: acciones y final.</v>
      </c>
      <c r="B5062" s="139"/>
      <c r="C5062" s="139"/>
      <c r="F5062" s="128"/>
      <c r="G5062" s="124" t="str">
        <f>IF(A5062="","",VLOOKUP(J4966,'TRI-3C'!$B$18:$FH$61,99,FALSE))</f>
        <v/>
      </c>
      <c r="I5062" s="125" t="str">
        <f t="shared" si="192"/>
        <v/>
      </c>
      <c r="J5062" s="128"/>
    </row>
    <row r="5063" spans="1:10" ht="12.75" customHeight="1">
      <c r="A5063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063" s="149"/>
      <c r="C5063" s="149"/>
      <c r="D5063" s="150"/>
      <c r="E5063" s="150"/>
      <c r="F5063" s="126"/>
      <c r="G5063" s="122" t="str">
        <f>IF(A5063="","",VLOOKUP(J4966,'TRI-3C'!$B$18:$FH$61,100,FALSE))</f>
        <v/>
      </c>
      <c r="H5063" s="150"/>
      <c r="I5063" s="127" t="str">
        <f t="shared" si="192"/>
        <v/>
      </c>
      <c r="J5063" s="126"/>
    </row>
    <row r="5064" spans="1:10" ht="12.75" customHeight="1">
      <c r="A5064" s="147" t="str">
        <f>IF('TRI-3C'!$CX$13="","",'TRI-3C'!$CX$13)</f>
        <v>Reconocer etiquetas y rótulos de su entorno inmediato y los “lee”.</v>
      </c>
      <c r="B5064" s="139"/>
      <c r="C5064" s="139"/>
      <c r="F5064" s="128"/>
      <c r="G5064" s="124" t="str">
        <f>IF(A5064="","",VLOOKUP(J4966,'TRI-3C'!$B$18:$FH$61,101,FALSE))</f>
        <v/>
      </c>
      <c r="I5064" s="125" t="str">
        <f t="shared" si="192"/>
        <v/>
      </c>
      <c r="J5064" s="128"/>
    </row>
    <row r="5065" spans="1:10" ht="12.75" customHeight="1">
      <c r="A5065" s="192" t="str">
        <f>IF('TRI-3C'!$CY$13="","",'TRI-3C'!$CY$13)</f>
        <v>Relatar cuentos, narrados por el adulto, manteniendo la secuencia, sin la ayuda del paratexto.</v>
      </c>
      <c r="B5065" s="154"/>
      <c r="C5065" s="154"/>
      <c r="D5065" s="154"/>
      <c r="E5065" s="154"/>
      <c r="F5065" s="155"/>
      <c r="G5065" s="122" t="str">
        <f>IF(A5065="","",VLOOKUP(J4966,'TRI-3C'!$B$18:$FH$61,102,FALSE))</f>
        <v/>
      </c>
      <c r="H5065" s="150"/>
      <c r="I5065" s="127" t="str">
        <f t="shared" si="192"/>
        <v/>
      </c>
      <c r="J5065" s="126"/>
    </row>
    <row r="5066" spans="1:10" ht="12.75" customHeight="1">
      <c r="A5066" s="147" t="str">
        <f>IF('TRI-3C'!$CZ$13="","",'TRI-3C'!$CZ$13)</f>
        <v>Reproducir trabalenguas sencillos, adivinanzas, canciones y poemas cortos, mejorando su pronunciación y potenciando su capacidad imaginativa.</v>
      </c>
      <c r="B5066" s="139"/>
      <c r="C5066" s="139"/>
      <c r="F5066" s="128"/>
      <c r="G5066" s="124" t="str">
        <f>IF(A5066="","",VLOOKUP(J4966,'TRI-3C'!$B$18:$FH$61,103,FALSE))</f>
        <v/>
      </c>
      <c r="I5066" s="125" t="str">
        <f t="shared" si="192"/>
        <v/>
      </c>
      <c r="J5066" s="128"/>
    </row>
    <row r="5067" spans="1:10" ht="12.75" customHeight="1">
      <c r="A5067" s="148" t="str">
        <f>IF('TRI-3C'!$DA$13="","",'TRI-3C'!$DA$13)</f>
        <v>Responder preguntas sobre un texto narrado por el adulto, relacionadas a los personajes y acciones principales.</v>
      </c>
      <c r="B5067" s="149"/>
      <c r="C5067" s="149"/>
      <c r="D5067" s="150"/>
      <c r="E5067" s="150"/>
      <c r="F5067" s="126"/>
      <c r="G5067" s="122" t="str">
        <f>IF(A5067="","",VLOOKUP(J4966,'TRI-3C'!$B$18:$FH$61,104,FALSE))</f>
        <v/>
      </c>
      <c r="H5067" s="150"/>
      <c r="I5067" s="127" t="str">
        <f t="shared" si="192"/>
        <v/>
      </c>
      <c r="J5067" s="126"/>
    </row>
    <row r="5068" spans="1:10" ht="12.75" customHeight="1">
      <c r="A5068" s="147" t="str">
        <f>IF('TRI-3C'!$DB$13="","",'TRI-3C'!$DB$13)</f>
        <v>Seguir instrucciones sencillas que involucren la ejecución de tres o más actividades</v>
      </c>
      <c r="B5068" s="139"/>
      <c r="C5068" s="139"/>
      <c r="F5068" s="128"/>
      <c r="G5068" s="124" t="str">
        <f>IF(A5068="","",VLOOKUP(J4966,'TRI-3C'!$B$18:$FH$61,105,FALSE))</f>
        <v/>
      </c>
      <c r="I5068" s="125" t="str">
        <f t="shared" si="192"/>
        <v/>
      </c>
      <c r="J5068" s="128"/>
    </row>
    <row r="5069" spans="1:10" ht="12.75" customHeight="1">
      <c r="A5069" s="165" t="str">
        <f>'BI-1T'!$A$12</f>
        <v>EXPRESIÓN ARTISTICA</v>
      </c>
      <c r="B5069" s="158"/>
      <c r="C5069" s="158"/>
      <c r="D5069" s="158"/>
      <c r="E5069" s="158"/>
      <c r="F5069" s="159"/>
      <c r="G5069" s="122" t="str">
        <f>IF(A5069="","",VLOOKUP(J4966,'TRI-3C'!$B$18:$FH$61,106,FALSE))</f>
        <v/>
      </c>
      <c r="H5069" s="150"/>
      <c r="I5069" s="127"/>
      <c r="J5069" s="126"/>
    </row>
    <row r="5070" spans="1:10" ht="12.75" customHeight="1">
      <c r="A5070" s="11" t="str">
        <f>IF('TRI-3C'!$DD$13="","",'TRI-3C'!$DD$13)</f>
        <v>Cantar canciones siguiendo el ritmo y coordinando con las expresiones de su cuerpo.</v>
      </c>
      <c r="B5070" s="156"/>
      <c r="C5070" s="156"/>
      <c r="D5070" s="156"/>
      <c r="E5070" s="156"/>
      <c r="F5070" s="157"/>
      <c r="G5070" s="124" t="str">
        <f>IF(A5070="","",VLOOKUP(J4966,'TRI-3C'!$B$18:$FH$61,107,FALSE))</f>
        <v/>
      </c>
      <c r="I5070" s="125" t="str">
        <f t="shared" ref="I5070:I5080" si="193">IF(G5070="","",G5070)</f>
        <v/>
      </c>
      <c r="J5070" s="128"/>
    </row>
    <row r="5071" spans="1:10" ht="12.75" customHeight="1">
      <c r="A5071" s="148" t="str">
        <f>IF('TRI-3C'!$DE$13="","",'TRI-3C'!$DE$13)</f>
        <v>Comunicar de manera escrita sus ideas intentando imitar letras o formas parecidas a letras.</v>
      </c>
      <c r="B5071" s="149"/>
      <c r="C5071" s="149"/>
      <c r="D5071" s="150"/>
      <c r="E5071" s="150"/>
      <c r="F5071" s="126"/>
      <c r="G5071" s="122" t="str">
        <f>IF(A5071="","",VLOOKUP(J4966,'TRI-3C'!$B$18:$FH$61,108,FALSE))</f>
        <v/>
      </c>
      <c r="H5071" s="150"/>
      <c r="I5071" s="127" t="str">
        <f t="shared" si="193"/>
        <v/>
      </c>
      <c r="J5071" s="126"/>
    </row>
    <row r="5072" spans="1:10" ht="12.75" customHeight="1">
      <c r="A5072" s="147" t="str">
        <f>IF('TRI-3C'!$DF$13="","",'TRI-3C'!$DF$13)</f>
        <v>Ejecutar patrones de más de dos ritmos con partes del cuerpo y elementos o instrumentos sonoros.</v>
      </c>
      <c r="B5072" s="139"/>
      <c r="C5072" s="139"/>
      <c r="F5072" s="128"/>
      <c r="G5072" s="124" t="str">
        <f>IF(A5072="","",VLOOKUP(J4966,'TRI-3C'!$B$18:$FH$61,109,FALSE))</f>
        <v/>
      </c>
      <c r="I5072" s="125" t="str">
        <f t="shared" si="193"/>
        <v/>
      </c>
      <c r="J5072" s="128"/>
    </row>
    <row r="5073" spans="1:10" ht="12.75" customHeight="1">
      <c r="A5073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5073" s="149"/>
      <c r="C5073" s="149"/>
      <c r="D5073" s="150"/>
      <c r="E5073" s="150"/>
      <c r="F5073" s="126"/>
      <c r="G5073" s="122" t="str">
        <f>IF(A5073="","",VLOOKUP(J4966,'TRI-3C'!$B$18:$FH$61,110,FALSE))</f>
        <v/>
      </c>
      <c r="H5073" s="150"/>
      <c r="I5073" s="127" t="str">
        <f t="shared" si="193"/>
        <v/>
      </c>
      <c r="J5073" s="126"/>
    </row>
    <row r="5074" spans="1:10" ht="12.75" customHeight="1">
      <c r="A5074" s="147" t="str">
        <f>IF('TRI-3C'!$DH$13="","",'TRI-3C'!$DH$13)</f>
        <v>Expresar su opinión al observar una obra artística relacionada a la plástica o a la escultura.</v>
      </c>
      <c r="B5074" s="139"/>
      <c r="C5074" s="139"/>
      <c r="F5074" s="128"/>
      <c r="G5074" s="124" t="str">
        <f>IF(A5074="","",VLOOKUP(J4966,'TRI-3C'!$B$18:$FH$61,111,FALSE))</f>
        <v/>
      </c>
      <c r="I5074" s="125" t="str">
        <f t="shared" si="193"/>
        <v/>
      </c>
      <c r="J5074" s="128"/>
    </row>
    <row r="5075" spans="1:10" ht="12.75" customHeight="1">
      <c r="A5075" s="192" t="str">
        <f>IF('TRI-3C'!$DI$13="","",'TRI-3C'!$DI$13)</f>
        <v>Expresar sus vivencias y experiencias a través del dibujo libre.</v>
      </c>
      <c r="B5075" s="154"/>
      <c r="C5075" s="154"/>
      <c r="D5075" s="154"/>
      <c r="E5075" s="154"/>
      <c r="F5075" s="155"/>
      <c r="G5075" s="122" t="str">
        <f>IF(A5075="","",VLOOKUP(J4966,'TRI-3C'!$B$18:$FH$61,112,FALSE))</f>
        <v/>
      </c>
      <c r="H5075" s="150"/>
      <c r="I5075" s="127" t="str">
        <f t="shared" si="193"/>
        <v/>
      </c>
      <c r="J5075" s="126"/>
    </row>
    <row r="5076" spans="1:10" ht="12.75" customHeight="1">
      <c r="A5076" s="147" t="str">
        <f>IF('TRI-3C'!$DJ$13="","",'TRI-3C'!$DJ$13)</f>
        <v>Mantener el ritmo y las secuencias de pasos sencillos durante la ejecución de coreografías.</v>
      </c>
      <c r="B5076" s="139"/>
      <c r="C5076" s="139"/>
      <c r="F5076" s="128"/>
      <c r="G5076" s="124" t="str">
        <f>IF(A5076="","",VLOOKUP(J4966,'TRI-3C'!$B$18:$FH$61,113,FALSE))</f>
        <v/>
      </c>
      <c r="I5076" s="125" t="str">
        <f t="shared" si="193"/>
        <v/>
      </c>
      <c r="J5076" s="128"/>
    </row>
    <row r="5077" spans="1:10" ht="12.75" customHeight="1">
      <c r="A5077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077" s="149"/>
      <c r="C5077" s="149"/>
      <c r="D5077" s="150"/>
      <c r="E5077" s="150"/>
      <c r="F5077" s="126"/>
      <c r="G5077" s="122" t="str">
        <f>IF(A5077="","",VLOOKUP(J4966,'TRI-3C'!$B$18:$FH$61,114,FALSE))</f>
        <v/>
      </c>
      <c r="H5077" s="150"/>
      <c r="I5077" s="127" t="str">
        <f t="shared" si="193"/>
        <v/>
      </c>
      <c r="J5077" s="126"/>
    </row>
    <row r="5078" spans="1:10" ht="12.75" customHeight="1">
      <c r="A5078" s="147" t="str">
        <f>IF('TRI-3C'!$DL$13="","",'TRI-3C'!$DL$13)</f>
        <v>Participar en dramatizaciones, asumiendo roles de diferentes personas del entorno y de personajes de cuentos e historietas.</v>
      </c>
      <c r="B5078" s="139"/>
      <c r="C5078" s="139"/>
      <c r="F5078" s="128"/>
      <c r="G5078" s="124" t="str">
        <f>IF(A5078="","",VLOOKUP(J4966,'TRI-3C'!$B$18:$FH$61,115,FALSE))</f>
        <v/>
      </c>
      <c r="I5078" s="125" t="str">
        <f t="shared" si="193"/>
        <v/>
      </c>
      <c r="J5078" s="128"/>
    </row>
    <row r="5079" spans="1:10" ht="12.75" customHeight="1">
      <c r="A5079" s="148" t="str">
        <f>IF('TRI-3C'!$DM$13="","",'TRI-3C'!$DM$13)</f>
        <v>Participar en rondas populares, bailes y juegos tradicionales, asumiendo los roles y respetando las reglas.</v>
      </c>
      <c r="B5079" s="158"/>
      <c r="C5079" s="158"/>
      <c r="D5079" s="158"/>
      <c r="E5079" s="158"/>
      <c r="F5079" s="159"/>
      <c r="G5079" s="122" t="str">
        <f>IF(A5079="","",VLOOKUP(J4966,'TRI-3C'!$B$18:$FH$61,116,FALSE))</f>
        <v/>
      </c>
      <c r="H5079" s="150"/>
      <c r="I5079" s="127" t="str">
        <f t="shared" si="193"/>
        <v/>
      </c>
      <c r="J5079" s="126"/>
    </row>
    <row r="5080" spans="1:10" ht="12.75" customHeight="1">
      <c r="A5080" s="11" t="str">
        <f>IF('TRI-3C'!$DN$13="","",'TRI-3C'!$DN$13)</f>
        <v>Realizar actividades creativas utilizando las técnicas grafo plásticas con variedad de materiales.</v>
      </c>
      <c r="B5080" s="156"/>
      <c r="C5080" s="156"/>
      <c r="D5080" s="156"/>
      <c r="E5080" s="156"/>
      <c r="F5080" s="157"/>
      <c r="G5080" s="124" t="str">
        <f>IF(A5080="","",VLOOKUP(J4966,'TRI-3C'!$B$18:$FH$61,117,FALSE))</f>
        <v/>
      </c>
      <c r="I5080" s="125" t="str">
        <f t="shared" si="193"/>
        <v/>
      </c>
      <c r="J5080" s="128"/>
    </row>
    <row r="5081" spans="1:10" ht="12.75" customHeight="1">
      <c r="A5081" s="165" t="str">
        <f>'BI-1T'!$A$13</f>
        <v>EXPRESION CORPORAL Y MOTRICIDAD</v>
      </c>
      <c r="B5081" s="149"/>
      <c r="C5081" s="149"/>
      <c r="D5081" s="150"/>
      <c r="E5081" s="150"/>
      <c r="F5081" s="126"/>
      <c r="G5081" s="122" t="str">
        <f>IF(A5081="","",VLOOKUP(J4966,'TRI-3C'!$B$18:$FH$61,118,FALSE))</f>
        <v/>
      </c>
      <c r="H5081" s="150"/>
      <c r="I5081" s="127"/>
      <c r="J5081" s="126"/>
    </row>
    <row r="5082" spans="1:10" ht="12.75" customHeight="1">
      <c r="A5082" s="147" t="str">
        <f>IF('TRI-3C'!$DP$13="","",'TRI-3C'!$DP$13)</f>
        <v>Caminar y correr con soltura y seguridad manteniendo el equilibrio a diferentes distancias, orientaciones y ritmos en espacios parciales.</v>
      </c>
      <c r="B5082" s="139"/>
      <c r="C5082" s="139"/>
      <c r="F5082" s="128"/>
      <c r="G5082" s="124" t="str">
        <f>IF(A5082="","",VLOOKUP(J4966,'TRI-3C'!$B$18:$FH$61,119,FALSE))</f>
        <v/>
      </c>
      <c r="I5082" s="125" t="str">
        <f t="shared" ref="I5082:I5109" si="194">IF(G5082="","",G5082)</f>
        <v/>
      </c>
      <c r="J5082" s="128"/>
    </row>
    <row r="5083" spans="1:10" ht="12.75" customHeight="1">
      <c r="A5083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5083" s="149"/>
      <c r="C5083" s="149"/>
      <c r="D5083" s="150"/>
      <c r="E5083" s="150"/>
      <c r="F5083" s="126"/>
      <c r="G5083" s="122" t="str">
        <f>IF(A5083="","",VLOOKUP(J4966,'TRI-3C'!$B$18:$FH$61,120,FALSE))</f>
        <v/>
      </c>
      <c r="H5083" s="150"/>
      <c r="I5083" s="127" t="str">
        <f t="shared" si="194"/>
        <v/>
      </c>
      <c r="J5083" s="126"/>
    </row>
    <row r="5084" spans="1:10" ht="12.75" customHeight="1">
      <c r="A5084" s="147" t="str">
        <f>IF('TRI-3C'!$DR$13="","",'TRI-3C'!$DR$13)</f>
        <v>Discriminar sonidos onomatopéyicos y diferencia los sonidos naturales de los artificiales</v>
      </c>
      <c r="B5084" s="139"/>
      <c r="C5084" s="139"/>
      <c r="F5084" s="128"/>
      <c r="G5084" s="124" t="str">
        <f>IF(A5084="","",VLOOKUP(J4966,'TRI-3C'!$B$18:$FH$61,121,FALSE))</f>
        <v/>
      </c>
      <c r="I5084" s="125" t="str">
        <f t="shared" si="194"/>
        <v/>
      </c>
      <c r="J5084" s="128"/>
    </row>
    <row r="5085" spans="1:10" ht="12.75" customHeight="1">
      <c r="A5085" s="192" t="str">
        <f>IF('TRI-3C'!$DS$13="","",'TRI-3C'!$DS$13)</f>
        <v>Ejecutar actividades coordinadamente y con un control adecuado de fuerza y tonicidad muscular como: lanzar, atrapar y patear objetos y pelotas.</v>
      </c>
      <c r="B5085" s="154"/>
      <c r="C5085" s="154"/>
      <c r="D5085" s="154"/>
      <c r="E5085" s="154"/>
      <c r="F5085" s="155"/>
      <c r="G5085" s="122" t="str">
        <f>IF(A5085="","",VLOOKUP(J4966,'TRI-3C'!$B$18:$FH$61,122,FALSE))</f>
        <v/>
      </c>
      <c r="H5085" s="150"/>
      <c r="I5085" s="127" t="str">
        <f t="shared" si="194"/>
        <v/>
      </c>
      <c r="J5085" s="126"/>
    </row>
    <row r="5086" spans="1:10" ht="12.75" customHeight="1">
      <c r="A5086" s="147" t="str">
        <f>IF('TRI-3C'!$DT$13="","",'TRI-3C'!$DT$13)</f>
        <v>Emplear su lado dominante en la realización de la mayoría de las actividades que utilice la mano, ojo y pie.</v>
      </c>
      <c r="B5086" s="139"/>
      <c r="C5086" s="139"/>
      <c r="F5086" s="128"/>
      <c r="G5086" s="124" t="str">
        <f>IF(A5086="","",VLOOKUP(J4966,'TRI-3C'!$B$18:$FH$61,123,FALSE))</f>
        <v/>
      </c>
      <c r="I5086" s="125" t="str">
        <f t="shared" si="194"/>
        <v/>
      </c>
      <c r="J5086" s="128"/>
    </row>
    <row r="5087" spans="1:10" ht="12.75" customHeight="1">
      <c r="A5087" s="148" t="str">
        <f>IF('TRI-3C'!$DU$13="","",'TRI-3C'!$DU$13)</f>
        <v>Galopar y salticar coordinadamente con obstáculos ejecutando circuitos.</v>
      </c>
      <c r="B5087" s="149"/>
      <c r="C5087" s="149"/>
      <c r="D5087" s="150"/>
      <c r="E5087" s="150"/>
      <c r="F5087" s="126"/>
      <c r="G5087" s="122" t="str">
        <f>IF(A5087="","",VLOOKUP(J4966,'TRI-3C'!$B$18:$FH$61,124,FALSE))</f>
        <v/>
      </c>
      <c r="H5087" s="150"/>
      <c r="I5087" s="127" t="str">
        <f t="shared" si="194"/>
        <v/>
      </c>
      <c r="J5087" s="126"/>
    </row>
    <row r="5088" spans="1:10" ht="12.75" customHeight="1">
      <c r="A5088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5088" s="139"/>
      <c r="C5088" s="139"/>
      <c r="F5088" s="128"/>
      <c r="G5088" s="124" t="str">
        <f>IF(A5088="","",VLOOKUP(J4966,'TRI-3C'!$B$18:$FH$61,125,FALSE))</f>
        <v/>
      </c>
      <c r="I5088" s="125" t="str">
        <f t="shared" si="194"/>
        <v/>
      </c>
      <c r="J5088" s="128"/>
    </row>
    <row r="5089" spans="1:10" ht="12.75" customHeight="1">
      <c r="A5089" s="148" t="str">
        <f>IF('TRI-3C'!$DW$13="","",'TRI-3C'!$DW$13)</f>
        <v>Mantener el equilibro al caminar sobre líneas rectas, curvas y quebradas con altura (aprox. 20 cm) logrando un adecuado control postural.</v>
      </c>
      <c r="B5089" s="158"/>
      <c r="C5089" s="158"/>
      <c r="D5089" s="158"/>
      <c r="E5089" s="158"/>
      <c r="F5089" s="159"/>
      <c r="G5089" s="122" t="str">
        <f>IF(A5089="","",VLOOKUP(J4966,'TRI-3C'!$B$18:$FH$61,126,FALSE))</f>
        <v/>
      </c>
      <c r="H5089" s="150"/>
      <c r="I5089" s="127" t="str">
        <f t="shared" si="194"/>
        <v/>
      </c>
      <c r="J5089" s="126"/>
    </row>
    <row r="5090" spans="1:10" ht="12.75" customHeight="1">
      <c r="A5090" s="11" t="str">
        <f>IF('TRI-3C'!$DX$13="","",'TRI-3C'!$DX$13)</f>
        <v>Mantener un adecuado control postural en diferentes posiciones del cuerpo y en desplazamientos.</v>
      </c>
      <c r="B5090" s="156"/>
      <c r="C5090" s="156"/>
      <c r="D5090" s="156"/>
      <c r="E5090" s="156"/>
      <c r="F5090" s="157"/>
      <c r="G5090" s="124" t="str">
        <f>IF(A5090="","",VLOOKUP(J4966,'TRI-3C'!$B$18:$FH$61,127,FALSE))</f>
        <v/>
      </c>
      <c r="I5090" s="125" t="str">
        <f t="shared" si="194"/>
        <v/>
      </c>
      <c r="J5090" s="128"/>
    </row>
    <row r="5091" spans="1:10" ht="12.75" customHeight="1">
      <c r="A5091" s="148" t="str">
        <f>IF('TRI-3C'!$DY$13="","",'TRI-3C'!$DY$13)</f>
        <v>Orientarse en el espacio realizando desplazamientos en función de consignas dadas con las nociones: entre, adelante-atrás, junto a, cerca-lejos</v>
      </c>
      <c r="B5091" s="149"/>
      <c r="C5091" s="149"/>
      <c r="D5091" s="150"/>
      <c r="E5091" s="150"/>
      <c r="F5091" s="126"/>
      <c r="G5091" s="122" t="str">
        <f>IF(A5091="","",VLOOKUP(J4966,'TRI-3C'!$B$18:$FH$61,128,FALSE))</f>
        <v/>
      </c>
      <c r="H5091" s="150"/>
      <c r="I5091" s="127" t="str">
        <f t="shared" si="194"/>
        <v/>
      </c>
      <c r="J5091" s="126"/>
    </row>
    <row r="5092" spans="1:10" ht="12.75" customHeight="1">
      <c r="A5092" s="147" t="str">
        <f>IF('TRI-3C'!$DZ$13="","",'TRI-3C'!$DZ$13)</f>
        <v>Realiza varios movimientos y desplazamientos combinados a diferentes velocidades (rápido, lento), duración (largos y corto).</v>
      </c>
      <c r="B5092" s="139"/>
      <c r="C5092" s="139"/>
      <c r="F5092" s="128"/>
      <c r="G5092" s="124" t="str">
        <f>IF(A5092="","",VLOOKUP(J4966,'TRI-3C'!$B$18:$FH$61,129,FALSE))</f>
        <v/>
      </c>
      <c r="I5092" s="125" t="str">
        <f t="shared" si="194"/>
        <v/>
      </c>
      <c r="J5092" s="128"/>
    </row>
    <row r="5093" spans="1:10" ht="12.75" customHeight="1">
      <c r="A5093" s="148" t="str">
        <f>IF('TRI-3C'!$EA$13="","",'TRI-3C'!$EA$13)</f>
        <v>Realizar actividades de coordinación visomotriz con niveles de dificultad creciente en el tamaño y tipo de materiales.</v>
      </c>
      <c r="B5093" s="149"/>
      <c r="C5093" s="149"/>
      <c r="D5093" s="150"/>
      <c r="E5093" s="150"/>
      <c r="F5093" s="126"/>
      <c r="G5093" s="122" t="str">
        <f>IF(A5093="","",VLOOKUP(J4966,'TRI-3C'!$B$18:$FH$61,130,FALSE))</f>
        <v/>
      </c>
      <c r="H5093" s="150"/>
      <c r="I5093" s="127" t="str">
        <f t="shared" si="194"/>
        <v/>
      </c>
      <c r="J5093" s="126"/>
    </row>
    <row r="5094" spans="1:10" ht="12.75" customHeight="1">
      <c r="A5094" s="147" t="str">
        <f>IF('TRI-3C'!$EB$13="","",'TRI-3C'!$EB$13)</f>
        <v>Realizar desplazamientos y movimientos combinados utilizando el espacio total y parcial a diferentes distancias (largas-cortas)</v>
      </c>
      <c r="B5094" s="139"/>
      <c r="C5094" s="139"/>
      <c r="F5094" s="128"/>
      <c r="G5094" s="124" t="str">
        <f>IF(A5094="","",VLOOKUP(J4966,'TRI-3C'!$B$18:$FH$61,131,FALSE))</f>
        <v/>
      </c>
      <c r="I5094" s="125" t="str">
        <f t="shared" si="194"/>
        <v/>
      </c>
      <c r="J5094" s="128"/>
    </row>
    <row r="5095" spans="1:10" ht="12.75" customHeight="1">
      <c r="A5095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5095" s="154"/>
      <c r="C5095" s="154"/>
      <c r="D5095" s="154"/>
      <c r="E5095" s="154"/>
      <c r="F5095" s="155"/>
      <c r="G5095" s="122" t="str">
        <f>IF(A5095="","",VLOOKUP(J4966,'TRI-3C'!$B$18:$FH$61,132,FALSE))</f>
        <v/>
      </c>
      <c r="H5095" s="150"/>
      <c r="I5095" s="127" t="str">
        <f t="shared" si="194"/>
        <v/>
      </c>
      <c r="J5095" s="126"/>
    </row>
    <row r="5096" spans="1:10" ht="12.75" customHeight="1">
      <c r="A5096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5096" s="139"/>
      <c r="C5096" s="139"/>
      <c r="F5096" s="128"/>
      <c r="G5096" s="124" t="str">
        <f>IF(A5096="","",VLOOKUP(J4966,'TRI-3C'!$B$18:$FH$61,133,FALSE))</f>
        <v/>
      </c>
      <c r="I5096" s="125" t="str">
        <f t="shared" si="194"/>
        <v/>
      </c>
      <c r="J5096" s="128"/>
    </row>
    <row r="5097" spans="1:10" ht="12.75" customHeight="1">
      <c r="A5097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5097" s="149"/>
      <c r="C5097" s="149"/>
      <c r="D5097" s="150"/>
      <c r="E5097" s="150"/>
      <c r="F5097" s="126"/>
      <c r="G5097" s="122" t="str">
        <f>IF(A5097="","",VLOOKUP(J4966,'TRI-3C'!$B$18:$FH$61,134,FALSE))</f>
        <v/>
      </c>
      <c r="H5097" s="150"/>
      <c r="I5097" s="127" t="str">
        <f t="shared" si="194"/>
        <v/>
      </c>
      <c r="J5097" s="126"/>
    </row>
    <row r="5098" spans="1:10" ht="12.75" customHeight="1">
      <c r="A5098" s="147" t="str">
        <f>IF('TRI-3C'!$EF$13="","",'TRI-3C'!$EF$13)</f>
        <v>Realizar movimientos diferenciados con los lados laterales del cuerpo (un lado y otro lado).</v>
      </c>
      <c r="B5098" s="139"/>
      <c r="C5098" s="139"/>
      <c r="F5098" s="128"/>
      <c r="G5098" s="124" t="str">
        <f>IF(A5098="","",VLOOKUP(J4966,'TRI-3C'!$B$18:$FH$61,135,FALSE))</f>
        <v/>
      </c>
      <c r="I5098" s="125" t="str">
        <f t="shared" si="194"/>
        <v/>
      </c>
      <c r="J5098" s="128"/>
    </row>
    <row r="5099" spans="1:10" ht="12.75" customHeight="1">
      <c r="A5099" s="148" t="str">
        <f>IF('TRI-3C'!$EG$13="","",'TRI-3C'!$EG$13)</f>
        <v>Realizar movimientos para la coordinación de ojo y pie como: patear pelotas hacia un punto fijo determinado.</v>
      </c>
      <c r="B5099" s="158"/>
      <c r="C5099" s="158"/>
      <c r="D5099" s="158"/>
      <c r="E5099" s="158"/>
      <c r="F5099" s="159"/>
      <c r="G5099" s="122" t="str">
        <f>IF(A5099="","",VLOOKUP(J4966,'TRI-3C'!$B$18:$FH$61,136,FALSE))</f>
        <v/>
      </c>
      <c r="H5099" s="150"/>
      <c r="I5099" s="127" t="str">
        <f t="shared" si="194"/>
        <v/>
      </c>
      <c r="J5099" s="126"/>
    </row>
    <row r="5100" spans="1:10" ht="12.75" customHeight="1">
      <c r="A5100" s="11" t="str">
        <f>IF('TRI-3C'!$EH$13="","",'TRI-3C'!$EH$13)</f>
        <v>Realizar representaciones gráficas utilizando el dibujo con detalles que le dan intencionalidad y sentido para identificarlos</v>
      </c>
      <c r="B5100" s="156"/>
      <c r="C5100" s="156"/>
      <c r="D5100" s="156"/>
      <c r="E5100" s="156"/>
      <c r="F5100" s="157"/>
      <c r="G5100" s="124" t="str">
        <f>IF(A5100="","",VLOOKUP(J4966,'TRI-3C'!$B$18:$FH$61,137,FALSE))</f>
        <v/>
      </c>
      <c r="I5100" s="125" t="str">
        <f t="shared" si="194"/>
        <v/>
      </c>
      <c r="J5100" s="128"/>
    </row>
    <row r="5101" spans="1:10" ht="12.75" customHeight="1">
      <c r="A5101" s="148" t="str">
        <f>IF('TRI-3C'!$EI$13="","",'TRI-3C'!$EI$13)</f>
        <v>Reconocer la importancia del peatón y respetar su espacio en la vía mediante actividades lúdicas que fomenten el aprendizaje de normas de tránsito.</v>
      </c>
      <c r="B5101" s="149"/>
      <c r="C5101" s="149"/>
      <c r="D5101" s="150"/>
      <c r="E5101" s="150"/>
      <c r="F5101" s="126"/>
      <c r="G5101" s="122" t="str">
        <f>IF(A5101="","",VLOOKUP(J4966,'TRI-3C'!$B$18:$FH$61,138,FALSE))</f>
        <v/>
      </c>
      <c r="H5101" s="150"/>
      <c r="I5101" s="127" t="str">
        <f t="shared" si="194"/>
        <v/>
      </c>
      <c r="J5101" s="126"/>
    </row>
    <row r="5102" spans="1:10" ht="12.75" customHeight="1">
      <c r="A5102" s="147" t="str">
        <f>IF('TRI-3C'!$EJ$13="","",'TRI-3C'!$EJ$13)</f>
        <v>Representar la figura humana utilizando el monigote e incorporando detalles según la interiorización de su imagen corporal.</v>
      </c>
      <c r="B5102" s="139"/>
      <c r="C5102" s="139"/>
      <c r="F5102" s="128"/>
      <c r="G5102" s="124" t="str">
        <f>IF(A5102="","",VLOOKUP(J4966,'TRI-3C'!$B$18:$FH$61,139,FALSE))</f>
        <v/>
      </c>
      <c r="I5102" s="125" t="str">
        <f t="shared" si="194"/>
        <v/>
      </c>
      <c r="J5102" s="128"/>
    </row>
    <row r="5103" spans="1:10" ht="12.75" customHeight="1">
      <c r="A5103" s="148" t="str">
        <f>IF('TRI-3C'!$EK$13="","",'TRI-3C'!$EK$13)</f>
        <v>Saltar de un pie a otro alternadamente, de manera autónoma.</v>
      </c>
      <c r="B5103" s="149"/>
      <c r="C5103" s="149"/>
      <c r="D5103" s="150"/>
      <c r="E5103" s="150"/>
      <c r="F5103" s="126"/>
      <c r="G5103" s="122" t="str">
        <f>IF(A5103="","",VLOOKUP(J4966,'TRI-3C'!$B$18:$FH$61,140,FALSE))</f>
        <v/>
      </c>
      <c r="H5103" s="150"/>
      <c r="I5103" s="127" t="str">
        <f t="shared" si="194"/>
        <v/>
      </c>
      <c r="J5103" s="126"/>
    </row>
    <row r="5104" spans="1:10" ht="12.75" customHeight="1">
      <c r="A5104" s="147" t="str">
        <f>IF('TRI-3C'!$EL$13="","",'TRI-3C'!$EL$13)</f>
        <v>Saltar en dos pies en sentido vertical obstáculos de 20 a 30 cm en altura y en sentido horizontal longitudes de aproximadamente 50 a 70 cm.</v>
      </c>
      <c r="B5104" s="139"/>
      <c r="C5104" s="139"/>
      <c r="F5104" s="128"/>
      <c r="G5104" s="124" t="str">
        <f>IF(A5104="","",VLOOKUP(J4966,'TRI-3C'!$B$18:$FH$61,141,FALSE))</f>
        <v/>
      </c>
      <c r="I5104" s="125" t="str">
        <f t="shared" si="194"/>
        <v/>
      </c>
      <c r="J5104" s="128"/>
    </row>
    <row r="5105" spans="1:10" ht="12.75" customHeight="1">
      <c r="A5105" s="192" t="str">
        <f>IF('TRI-3C'!$EM$13="","",'TRI-3C'!$EM$13)</f>
        <v>Subir y bajar escaleras alternando los pies.</v>
      </c>
      <c r="B5105" s="154"/>
      <c r="C5105" s="154"/>
      <c r="D5105" s="154"/>
      <c r="E5105" s="154"/>
      <c r="F5105" s="155"/>
      <c r="G5105" s="122" t="str">
        <f>IF(A5105="","",VLOOKUP(J4966,'TRI-3C'!$B$18:$FH$61,142,FALSE))</f>
        <v/>
      </c>
      <c r="H5105" s="150"/>
      <c r="I5105" s="127" t="str">
        <f t="shared" si="194"/>
        <v/>
      </c>
      <c r="J5105" s="126"/>
    </row>
    <row r="5106" spans="1:10" ht="12.75" customHeight="1">
      <c r="A5106" s="147" t="str">
        <f>IF('TRI-3C'!$EN$13="","",'TRI-3C'!$EN$13)</f>
        <v>Trepar y reptar a diferentes ritmos y en posiciones corporales diversas (cúbito ventral y cúbito dorsal).</v>
      </c>
      <c r="B5106" s="139"/>
      <c r="C5106" s="139"/>
      <c r="F5106" s="128"/>
      <c r="G5106" s="124" t="str">
        <f>IF(A5106="","",VLOOKUP(J4966,'TRI-3C'!$B$18:$FH$61,143,FALSE))</f>
        <v/>
      </c>
      <c r="I5106" s="125" t="str">
        <f t="shared" si="194"/>
        <v/>
      </c>
      <c r="J5106" s="128"/>
    </row>
    <row r="5107" spans="1:10" ht="12.75" customHeight="1">
      <c r="A5107" s="148" t="str">
        <f>IF('TRI-3C'!$EO$13="","",'TRI-3C'!$EO$13)</f>
        <v>Ubicar algunas partes de su cuerpo en función de las nociones de al lado, junto a, cerca-lejos.</v>
      </c>
      <c r="B5107" s="149"/>
      <c r="C5107" s="149"/>
      <c r="D5107" s="150"/>
      <c r="E5107" s="150"/>
      <c r="F5107" s="126"/>
      <c r="G5107" s="122" t="str">
        <f>IF(A5107="","",VLOOKUP(J4966,'TRI-3C'!$B$18:$FH$61,144,FALSE))</f>
        <v/>
      </c>
      <c r="H5107" s="150"/>
      <c r="I5107" s="127" t="str">
        <f t="shared" si="194"/>
        <v/>
      </c>
      <c r="J5107" s="126"/>
    </row>
    <row r="5108" spans="1:10" ht="12.75" customHeight="1">
      <c r="A5108" s="147" t="str">
        <f>IF('TRI-3C'!$EP$13="","",'TRI-3C'!$EP$13)</f>
        <v>Utilizar el espacio parcial e inicia con el uso del espacio total para realizar representaciones gráficas.</v>
      </c>
      <c r="B5108" s="139"/>
      <c r="C5108" s="139"/>
      <c r="F5108" s="128"/>
      <c r="G5108" s="124" t="str">
        <f>IF(A5108="","",VLOOKUP(J4966,'TRI-3C'!$B$18:$FH$61,145,FALSE))</f>
        <v/>
      </c>
      <c r="I5108" s="125" t="str">
        <f t="shared" si="194"/>
        <v/>
      </c>
      <c r="J5108" s="128"/>
    </row>
    <row r="5109" spans="1:10" ht="12.75" customHeight="1">
      <c r="A5109" s="148" t="str">
        <f>IF('TRI-3C'!$EQ$13="","",'TRI-3C'!$EQ$13)</f>
        <v>Utilizar la pinza digital para coger lápices, marcadores, pinceles y diversos tipos de materiales.</v>
      </c>
      <c r="B5109" s="158"/>
      <c r="C5109" s="158"/>
      <c r="D5109" s="158"/>
      <c r="E5109" s="158"/>
      <c r="F5109" s="159"/>
      <c r="G5109" s="122" t="str">
        <f>IF(A5109="","",VLOOKUP(J4966,'TRI-3C'!$B$18:$FH$61,146,FALSE))</f>
        <v/>
      </c>
      <c r="H5109" s="150"/>
      <c r="I5109" s="127" t="str">
        <f t="shared" si="194"/>
        <v/>
      </c>
      <c r="J5109" s="126"/>
    </row>
    <row r="5110" spans="1:10" ht="12.75" customHeight="1">
      <c r="A5110" s="6" t="str">
        <f>NOTAS!$O$14</f>
        <v>CIVICA Y ACOMPAÑAMIENTO INTEGRAL</v>
      </c>
      <c r="B5110" s="156"/>
      <c r="C5110" s="156"/>
      <c r="D5110" s="156"/>
      <c r="E5110" s="156"/>
      <c r="F5110" s="157"/>
      <c r="G5110" s="124" t="str">
        <f>IF(A5110="","",VLOOKUP(J4966,'TRI-3C'!$B$18:$FH$61,146,FALSE))</f>
        <v/>
      </c>
      <c r="I5110" s="125"/>
      <c r="J5110" s="128"/>
    </row>
    <row r="5111" spans="1:10" ht="12.75" customHeight="1">
      <c r="A5111" s="148" t="str">
        <f>IF('TRI-3C'!$ES$13="","",'TRI-3C'!$ES$13)</f>
        <v/>
      </c>
      <c r="B5111" s="149"/>
      <c r="C5111" s="149"/>
      <c r="D5111" s="150"/>
      <c r="E5111" s="150"/>
      <c r="F5111" s="126"/>
      <c r="G5111" s="122" t="str">
        <f>IF(A5111="","",VLOOKUP(J4966,'TRI-3C'!$B$18:$FH$61,148,FALSE))</f>
        <v/>
      </c>
      <c r="H5111" s="150"/>
      <c r="I5111" s="127" t="str">
        <f t="shared" ref="I5111:I5120" si="195">IF(G5111="","",G5111)</f>
        <v/>
      </c>
      <c r="J5111" s="126"/>
    </row>
    <row r="5112" spans="1:10" ht="12.75" customHeight="1">
      <c r="A5112" s="147" t="str">
        <f>IF('TRI-3C'!$ET$13="","",'TRI-3C'!$ET$13)</f>
        <v>AUTOCONOCIMIENTO</v>
      </c>
      <c r="B5112" s="139"/>
      <c r="C5112" s="139"/>
      <c r="F5112" s="128"/>
      <c r="G5112" s="124" t="str">
        <f>IF(A5112="","",VLOOKUP(J4966,'TRI-3C'!$B$18:$FH$61,149,FALSE))</f>
        <v/>
      </c>
      <c r="I5112" s="125" t="str">
        <f t="shared" si="195"/>
        <v/>
      </c>
      <c r="J5112" s="128"/>
    </row>
    <row r="5113" spans="1:10" ht="12.75" customHeight="1">
      <c r="A5113" s="148" t="str">
        <f>IF('TRI-3C'!$EU$13="","",'TRI-3C'!$EU$13)</f>
        <v>PENSAMIENO CRITICO</v>
      </c>
      <c r="B5113" s="149"/>
      <c r="C5113" s="149"/>
      <c r="D5113" s="150"/>
      <c r="E5113" s="150"/>
      <c r="F5113" s="126"/>
      <c r="G5113" s="122" t="str">
        <f>IF(A5113="","",VLOOKUP(J4966,'TRI-3C'!$B$18:$FH$61,150,FALSE))</f>
        <v/>
      </c>
      <c r="H5113" s="150"/>
      <c r="I5113" s="127" t="str">
        <f t="shared" si="195"/>
        <v/>
      </c>
      <c r="J5113" s="126"/>
    </row>
    <row r="5114" spans="1:10" ht="12.75" customHeight="1">
      <c r="A5114" s="147" t="str">
        <f>IF('TRI-3C'!$EV$13="","",'TRI-3C'!$EV$13)</f>
        <v>MANEJO DE PROBLEMAS</v>
      </c>
      <c r="B5114" s="139"/>
      <c r="C5114" s="139"/>
      <c r="F5114" s="128"/>
      <c r="G5114" s="124" t="str">
        <f>IF(A5114="","",VLOOKUP(J4966,'TRI-3C'!$B$18:$FH$61,151,FALSE))</f>
        <v/>
      </c>
      <c r="I5114" s="125" t="str">
        <f t="shared" si="195"/>
        <v/>
      </c>
      <c r="J5114" s="128"/>
    </row>
    <row r="5115" spans="1:10" ht="12.75" customHeight="1">
      <c r="A5115" s="192" t="str">
        <f>IF('TRI-3C'!$EW$13="","",'TRI-3C'!$EW$13)</f>
        <v>TOMA DE DECISIONES</v>
      </c>
      <c r="B5115" s="154"/>
      <c r="C5115" s="154"/>
      <c r="D5115" s="154"/>
      <c r="E5115" s="154"/>
      <c r="F5115" s="155"/>
      <c r="G5115" s="122" t="str">
        <f>IF(A5115="","",VLOOKUP(J4966,'TRI-3C'!$B$18:$FH$61,152,FALSE))</f>
        <v/>
      </c>
      <c r="H5115" s="150"/>
      <c r="I5115" s="127" t="str">
        <f t="shared" si="195"/>
        <v/>
      </c>
      <c r="J5115" s="126"/>
    </row>
    <row r="5116" spans="1:10" ht="12.75" customHeight="1">
      <c r="A5116" s="147" t="str">
        <f>IF('TRI-3C'!$EX$13="","",'TRI-3C'!$EX$13)</f>
        <v>TRABAJO EN EQUIPO</v>
      </c>
      <c r="B5116" s="139"/>
      <c r="C5116" s="139"/>
      <c r="F5116" s="128"/>
      <c r="G5116" s="124" t="str">
        <f>IF(A5116="","",VLOOKUP(J4966,'TRI-3C'!$B$18:$FH$61,153,FALSE))</f>
        <v/>
      </c>
      <c r="I5116" s="125" t="str">
        <f t="shared" si="195"/>
        <v/>
      </c>
      <c r="J5116" s="128"/>
    </row>
    <row r="5117" spans="1:10" ht="12.75" customHeight="1">
      <c r="A5117" s="148" t="str">
        <f>IF('TRI-3C'!$EY$13="","",'TRI-3C'!$EY$13)</f>
        <v>CONCIENCIA SOCIAL</v>
      </c>
      <c r="B5117" s="149"/>
      <c r="C5117" s="149"/>
      <c r="D5117" s="150"/>
      <c r="E5117" s="150"/>
      <c r="F5117" s="126"/>
      <c r="G5117" s="122" t="str">
        <f>IF(A5117="","",VLOOKUP(J4966,'TRI-3C'!$B$18:$FH$61,154,FALSE))</f>
        <v/>
      </c>
      <c r="H5117" s="150"/>
      <c r="I5117" s="127" t="str">
        <f t="shared" si="195"/>
        <v/>
      </c>
      <c r="J5117" s="126"/>
    </row>
    <row r="5118" spans="1:10" ht="12.75" customHeight="1">
      <c r="A5118" s="147" t="str">
        <f>IF('TRI-3C'!$EZ$13="","",'TRI-3C'!$EZ$13)</f>
        <v xml:space="preserve">RELACIONES INTERPERSONALES	</v>
      </c>
      <c r="B5118" s="139"/>
      <c r="C5118" s="139"/>
      <c r="F5118" s="128"/>
      <c r="G5118" s="124" t="str">
        <f>IF(A5118="","",VLOOKUP(J4966,'TRI-3C'!$B$18:$FH$61,155,FALSE))</f>
        <v/>
      </c>
      <c r="I5118" s="125" t="str">
        <f t="shared" si="195"/>
        <v/>
      </c>
      <c r="J5118" s="128"/>
    </row>
    <row r="5119" spans="1:10" ht="12.75" customHeight="1">
      <c r="A5119" s="148" t="str">
        <f>IF('TRI-3C'!$FA$13="","",'TRI-3C'!$FA$13)</f>
        <v>MANEJO DE CONFLICTOS</v>
      </c>
      <c r="B5119" s="149"/>
      <c r="C5119" s="149"/>
      <c r="D5119" s="150"/>
      <c r="E5119" s="150"/>
      <c r="F5119" s="126"/>
      <c r="G5119" s="122" t="str">
        <f>IF(A5119="","",VLOOKUP(J4966,'TRI-3C'!$B$18:$FH$61,156,FALSE))</f>
        <v/>
      </c>
      <c r="H5119" s="150"/>
      <c r="I5119" s="127" t="str">
        <f t="shared" si="195"/>
        <v/>
      </c>
      <c r="J5119" s="126"/>
    </row>
    <row r="5120" spans="1:10" ht="12.75" customHeight="1">
      <c r="A5120" s="147" t="str">
        <f>IF('TRI-3C'!$FB$13="","",'TRI-3C'!$FB$13)</f>
        <v>MANEJO DE EMOCIONES Y SENTIMIENTOS</v>
      </c>
      <c r="B5120" s="139"/>
      <c r="C5120" s="139"/>
      <c r="F5120" s="128"/>
      <c r="G5120" s="124" t="str">
        <f>IF(A5120="","",VLOOKUP(J4966,'TRI-3C'!$B$18:$FH$61,157,FALSE))</f>
        <v/>
      </c>
      <c r="I5120" s="125" t="str">
        <f t="shared" si="195"/>
        <v/>
      </c>
      <c r="J5120" s="128"/>
    </row>
    <row r="5121" spans="1:10" ht="12.75" customHeight="1">
      <c r="A5121" s="151"/>
      <c r="B5121" s="129"/>
      <c r="C5121" s="129"/>
      <c r="D5121" s="130"/>
      <c r="E5121" s="130"/>
      <c r="F5121" s="131"/>
      <c r="G5121" s="132"/>
      <c r="H5121" s="130"/>
      <c r="I5121" s="133"/>
      <c r="J5121" s="131"/>
    </row>
    <row r="5122" spans="1:10" ht="12.75" customHeight="1">
      <c r="A5122" s="134"/>
      <c r="B5122" s="134"/>
      <c r="C5122" s="134"/>
      <c r="D5122" s="134"/>
      <c r="E5122" s="134"/>
      <c r="F5122" s="140"/>
      <c r="G5122" s="496"/>
      <c r="H5122" s="496"/>
      <c r="I5122" s="497"/>
      <c r="J5122" s="497"/>
    </row>
    <row r="5123" spans="1:10" ht="12.75" customHeight="1">
      <c r="A5123" s="487" t="s">
        <v>156</v>
      </c>
      <c r="B5123" s="488"/>
      <c r="C5123" s="135" t="s">
        <v>157</v>
      </c>
      <c r="G5123" s="494"/>
      <c r="H5123" s="494"/>
      <c r="I5123" s="494"/>
      <c r="J5123" s="494"/>
    </row>
    <row r="5124" spans="1:10" ht="12.75" customHeight="1">
      <c r="A5124" s="489" t="s">
        <v>158</v>
      </c>
      <c r="B5124" s="490"/>
      <c r="C5124" s="136" t="str">
        <f>VLOOKUP(J4966,'TRI-3C'!$B$18:$FH$61,160,FALSE)</f>
        <v/>
      </c>
      <c r="G5124" s="494"/>
      <c r="H5124" s="494"/>
      <c r="I5124" s="494"/>
      <c r="J5124" s="494"/>
    </row>
    <row r="5125" spans="1:10" ht="12.75" customHeight="1">
      <c r="A5125" s="491" t="s">
        <v>159</v>
      </c>
      <c r="B5125" s="492"/>
      <c r="C5125" s="493"/>
      <c r="G5125" s="494"/>
      <c r="H5125" s="494"/>
      <c r="I5125" s="494"/>
      <c r="J5125" s="494"/>
    </row>
    <row r="5126" spans="1:10" ht="12.75" customHeight="1">
      <c r="A5126" s="137" t="s">
        <v>160</v>
      </c>
      <c r="B5126" s="138"/>
      <c r="C5126" s="188" t="str">
        <f>VLOOKUP(J4966,'TRI-3C'!$B$18:$FH$61,161,FALSE)</f>
        <v/>
      </c>
      <c r="G5126" s="494"/>
      <c r="H5126" s="494"/>
      <c r="I5126" s="494"/>
      <c r="J5126" s="494"/>
    </row>
    <row r="5127" spans="1:10" ht="12.75" customHeight="1">
      <c r="A5127" s="137" t="s">
        <v>161</v>
      </c>
      <c r="B5127" s="138"/>
      <c r="C5127" s="188" t="str">
        <f>VLOOKUP(J4966,'TRI-3C'!$B$18:$FH$61,162,FALSE)</f>
        <v/>
      </c>
      <c r="G5127" s="494"/>
      <c r="H5127" s="494"/>
      <c r="I5127" s="494"/>
      <c r="J5127" s="494"/>
    </row>
    <row r="5128" spans="1:10" ht="12.75" customHeight="1">
      <c r="A5128" s="480" t="s">
        <v>163</v>
      </c>
      <c r="B5128" s="481"/>
      <c r="C5128" s="188" t="str">
        <f>VLOOKUP(J4966,'TRI-3C'!$B$18:$FH$61,163,FALSE)</f>
        <v/>
      </c>
      <c r="G5128" s="494"/>
      <c r="H5128" s="494"/>
      <c r="I5128" s="494"/>
      <c r="J5128" s="494"/>
    </row>
    <row r="5129" spans="1:10" ht="12.75" customHeight="1">
      <c r="D5129" s="503" t="s">
        <v>162</v>
      </c>
      <c r="E5129" s="503"/>
      <c r="F5129" s="152">
        <f ca="1">NOW()</f>
        <v>45994.739222569442</v>
      </c>
    </row>
    <row r="5132" spans="1:10" ht="12.75" customHeight="1">
      <c r="G5132" s="112"/>
    </row>
    <row r="5134" spans="1:10" ht="12.75" customHeight="1">
      <c r="B5134" s="495" t="s">
        <v>164</v>
      </c>
      <c r="C5134" s="495"/>
      <c r="F5134" s="116" t="s">
        <v>165</v>
      </c>
      <c r="G5134" s="116" t="s">
        <v>165</v>
      </c>
    </row>
    <row r="5168" spans="1:3" ht="12.75" customHeight="1">
      <c r="A5168" s="111" t="s">
        <v>153</v>
      </c>
      <c r="C5168" t="str">
        <f>IF(VLOOKUP(J5171,NOTAS!$D$14:$P$60,2,FALSE)="","",VLOOKUP(J5171,NOTAS!$D$14:$P$60,2,FALSE))</f>
        <v/>
      </c>
    </row>
    <row r="5169" spans="1:10" ht="12.75" customHeight="1">
      <c r="A5169" s="111" t="s">
        <v>154</v>
      </c>
      <c r="C5169" t="str">
        <f>NOTAS!$B$14&amp; " "&amp;NOTAS!$B$15</f>
        <v>INICIAL II A</v>
      </c>
      <c r="F5169" s="111"/>
      <c r="G5169" s="116"/>
      <c r="H5169" s="117"/>
      <c r="I5169" s="118"/>
      <c r="J5169" s="117"/>
    </row>
    <row r="5170" spans="1:10" ht="12.75" customHeight="1">
      <c r="A5170" s="111" t="s">
        <v>6</v>
      </c>
      <c r="C5170" t="str">
        <f>NOTAS!$B$18</f>
        <v>2025-2026 MATUTINA</v>
      </c>
      <c r="H5170" s="117"/>
      <c r="I5170" s="118"/>
      <c r="J5170" s="117"/>
    </row>
    <row r="5171" spans="1:10" ht="12.75" customHeight="1" thickBot="1">
      <c r="A5171" s="486" t="s">
        <v>337</v>
      </c>
      <c r="B5171" s="486"/>
      <c r="I5171" s="114" t="s">
        <v>74</v>
      </c>
      <c r="J5171" s="121">
        <v>26</v>
      </c>
    </row>
    <row r="5172" spans="1:10" ht="12.75" customHeight="1">
      <c r="A5172" s="482" t="s">
        <v>155</v>
      </c>
      <c r="B5172" s="483"/>
      <c r="C5172" s="483"/>
      <c r="D5172" s="483"/>
      <c r="E5172" s="483"/>
      <c r="F5172" s="484"/>
      <c r="G5172" s="485" t="s">
        <v>141</v>
      </c>
      <c r="H5172" s="483"/>
      <c r="I5172" s="498" t="s">
        <v>141</v>
      </c>
      <c r="J5172" s="499"/>
    </row>
    <row r="5173" spans="1:10" ht="12.75" customHeight="1">
      <c r="A5173" s="500" t="str">
        <f>IF('TRI-3C'!G$10="","",'TRI-3C'!G$10)</f>
        <v>IDENTIDAD Y AUTONOMÍA</v>
      </c>
      <c r="B5173" s="501"/>
      <c r="C5173" s="501"/>
      <c r="D5173" s="501"/>
      <c r="E5173" s="501"/>
      <c r="F5173" s="502"/>
      <c r="G5173" s="160"/>
      <c r="H5173" s="161"/>
      <c r="I5173" s="162"/>
      <c r="J5173" s="163"/>
    </row>
    <row r="5174" spans="1:10" ht="12.75" customHeight="1">
      <c r="A5174" s="148" t="str">
        <f>IF('TRI-3C'!G$13="","",'TRI-3C'!G$13)</f>
        <v>Comunicar algunos datos de su identidad como: nombres completos, edad, nombres de familiares cercanos, lugar dónde vive.</v>
      </c>
      <c r="B5174" s="158"/>
      <c r="C5174" s="158"/>
      <c r="D5174" s="158"/>
      <c r="E5174" s="158"/>
      <c r="F5174" s="159"/>
      <c r="G5174" s="122" t="str">
        <f>IF(A5174="","",VLOOKUP(J5171,'TRI-3C'!$B$18:$FH$61,6,FALSE))</f>
        <v/>
      </c>
      <c r="H5174" s="150"/>
      <c r="I5174" s="127" t="str">
        <f>IF(G5174="","",G5174)</f>
        <v/>
      </c>
      <c r="J5174" s="126"/>
    </row>
    <row r="5175" spans="1:10" ht="12.75" customHeight="1">
      <c r="A5175" s="11" t="str">
        <f>IF('TRI-3C'!$H$13="","",'TRI-3C'!$H$13)</f>
        <v>Demostrar curiosidad por las características físicas (genitales) que le permiten reconocerse como niño y niña</v>
      </c>
      <c r="B5175" s="156"/>
      <c r="C5175" s="156"/>
      <c r="D5175" s="156"/>
      <c r="E5175" s="156"/>
      <c r="F5175" s="157"/>
      <c r="G5175" s="124" t="str">
        <f>IF(A5175="","",VLOOKUP(J5171,'TRI-3C'!$B$18:$FH$61,7,FALSE))</f>
        <v/>
      </c>
      <c r="I5175" s="125" t="str">
        <f t="shared" ref="I5175:I5191" si="196">IF(G5175="","",G5175)</f>
        <v/>
      </c>
      <c r="J5175" s="128"/>
    </row>
    <row r="5176" spans="1:10" ht="12.75" customHeight="1">
      <c r="A5176" s="148" t="str">
        <f>IF('TRI-3C'!$I$13="","",'TRI-3C'!$I$13)</f>
        <v>Identificar la importancia de usar el cinturón de seguridad para promover el autocuidado y la protección personal.</v>
      </c>
      <c r="B5176" s="149"/>
      <c r="C5176" s="149"/>
      <c r="D5176" s="150"/>
      <c r="E5176" s="150"/>
      <c r="F5176" s="126"/>
      <c r="G5176" s="122" t="str">
        <f>IF(A5176="","",VLOOKUP(J5171,'TRI-3C'!$B$18:$FH$61,8,FALSE))</f>
        <v/>
      </c>
      <c r="H5176" s="150"/>
      <c r="I5176" s="127" t="str">
        <f t="shared" si="196"/>
        <v/>
      </c>
      <c r="J5176" s="126"/>
    </row>
    <row r="5177" spans="1:10" ht="12.75" customHeight="1">
      <c r="A5177" s="147" t="str">
        <f>IF('TRI-3C'!$J$13="","",'TRI-3C'!$J$13)</f>
        <v>Identificar las situaciones de peligro a las que se puede exponer en su entorno inmediato y seguir pautas de comportamiento para evitarlas.</v>
      </c>
      <c r="B5177" s="139"/>
      <c r="C5177" s="139"/>
      <c r="F5177" s="128"/>
      <c r="G5177" s="124" t="str">
        <f>IF(A5177="","",VLOOKUP(J5171,'TRI-3C'!$B$18:$FH$61,9,FALSE))</f>
        <v/>
      </c>
      <c r="I5177" s="125" t="str">
        <f t="shared" si="196"/>
        <v/>
      </c>
      <c r="J5177" s="128"/>
    </row>
    <row r="5178" spans="1:10" ht="12.75" customHeight="1">
      <c r="A5178" s="148" t="str">
        <f>IF('TRI-3C'!$K$13="","",'TRI-3C'!$K$13)</f>
        <v>Identificar sus características físicas y las de las personas de su entorno como parte del proceso de aceptación de sí mismo y de respeto a los demás.</v>
      </c>
      <c r="B5178" s="149"/>
      <c r="C5178" s="149"/>
      <c r="D5178" s="150"/>
      <c r="E5178" s="150"/>
      <c r="F5178" s="126"/>
      <c r="G5178" s="122" t="str">
        <f>IF(A5178="","",VLOOKUP(J5171,'TRI-3C'!$B$18:$FH$61,10,FALSE))</f>
        <v/>
      </c>
      <c r="H5178" s="150"/>
      <c r="I5178" s="127" t="str">
        <f t="shared" si="196"/>
        <v/>
      </c>
      <c r="J5178" s="126"/>
    </row>
    <row r="5179" spans="1:10" ht="12.75" customHeight="1">
      <c r="A5179" s="147" t="str">
        <f>IF('TRI-3C'!$L$13="","",'TRI-3C'!$L$13)</f>
        <v>Identificar y manifestar sus emociones y sentimientos, expresando las causas de los mismos mediante el lenguaje verbal. (D.EIB.10.3.)</v>
      </c>
      <c r="B5179" s="139"/>
      <c r="C5179" s="139"/>
      <c r="F5179" s="128"/>
      <c r="G5179" s="124" t="str">
        <f>IF(A5179="","",VLOOKUP(J5171,'TRI-3C'!$B$18:$FH$61,11,FALSE))</f>
        <v/>
      </c>
      <c r="I5179" s="125" t="str">
        <f t="shared" si="196"/>
        <v/>
      </c>
      <c r="J5179" s="128"/>
    </row>
    <row r="5180" spans="1:10" ht="12.75" customHeight="1">
      <c r="A5180" s="192" t="str">
        <f>IF('TRI-3C'!$M$13="","",'TRI-3C'!$M$13)</f>
        <v>Identificarse como miembro de una familia reconociéndose como parte importante de la misma.</v>
      </c>
      <c r="B5180" s="154"/>
      <c r="C5180" s="154"/>
      <c r="D5180" s="154"/>
      <c r="E5180" s="154"/>
      <c r="F5180" s="155"/>
      <c r="G5180" s="122" t="str">
        <f>IF(A5180="","",VLOOKUP(J5171,'TRI-3C'!$B$18:$FH$61,12,FALSE))</f>
        <v/>
      </c>
      <c r="H5180" s="150"/>
      <c r="I5180" s="127" t="str">
        <f t="shared" si="196"/>
        <v/>
      </c>
      <c r="J5180" s="126"/>
    </row>
    <row r="5181" spans="1:10" ht="12.75" customHeight="1">
      <c r="A5181" s="147" t="str">
        <f>IF('TRI-3C'!$N$13="","",'TRI-3C'!$N$13)</f>
        <v>Practicar con autonomía hábitos de higiene personal como lavarse las manos, los dientes y la cara.</v>
      </c>
      <c r="B5181" s="139"/>
      <c r="C5181" s="139"/>
      <c r="F5181" s="128"/>
      <c r="G5181" s="124" t="str">
        <f>IF(A5181="","",VLOOKUP(J5171,'TRI-3C'!$B$18:$FH$61,13,FALSE))</f>
        <v/>
      </c>
      <c r="I5181" s="125" t="str">
        <f t="shared" si="196"/>
        <v/>
      </c>
      <c r="J5181" s="128"/>
    </row>
    <row r="5182" spans="1:10" ht="12.75" customHeight="1">
      <c r="A5182" s="148" t="str">
        <f>IF('TRI-3C'!$O$13="","",'TRI-3C'!$O$13)</f>
        <v>Practicar hábitos de orden ubicando los objetos en el lugar correspondiente.</v>
      </c>
      <c r="B5182" s="149"/>
      <c r="C5182" s="149"/>
      <c r="D5182" s="150"/>
      <c r="E5182" s="150"/>
      <c r="F5182" s="126"/>
      <c r="G5182" s="122" t="str">
        <f>IF(A5182="","",VLOOKUP(J5171,'TRI-3C'!$B$18:$FH$61,14,FALSE))</f>
        <v/>
      </c>
      <c r="H5182" s="150"/>
      <c r="I5182" s="127" t="str">
        <f t="shared" si="196"/>
        <v/>
      </c>
      <c r="J5182" s="126"/>
    </row>
    <row r="5183" spans="1:10" ht="12.75" customHeight="1">
      <c r="A5183" s="147" t="str">
        <f>IF('TRI-3C'!$P$13="","",'TRI-3C'!$P$13)</f>
        <v>Practicar las acciones a seguir en situaciones de riesgo como: temblores, incendios, entre otros, determinadas en el plan de contingencia institucional.</v>
      </c>
      <c r="B5183" s="139"/>
      <c r="C5183" s="139"/>
      <c r="F5183" s="128"/>
      <c r="G5183" s="124" t="str">
        <f>IF(A5183="","",VLOOKUP(J5171,'TRI-3C'!$B$18:$FH$61,15,FALSE))</f>
        <v/>
      </c>
      <c r="I5183" s="125" t="str">
        <f t="shared" si="196"/>
        <v/>
      </c>
      <c r="J5183" s="128"/>
    </row>
    <row r="5184" spans="1:10" ht="12.75" customHeight="1">
      <c r="A5184" s="148" t="str">
        <f>IF('TRI-3C'!$Q$13="","",'TRI-3C'!$Q$13)</f>
        <v>Practicar normas de seguridad para evitar accidentes a los que se puede exponer en su entorno inmediato.</v>
      </c>
      <c r="B5184" s="158"/>
      <c r="C5184" s="158"/>
      <c r="D5184" s="158"/>
      <c r="E5184" s="158"/>
      <c r="F5184" s="159"/>
      <c r="G5184" s="122" t="str">
        <f>IF(A5184="","",VLOOKUP(J5171,'TRI-3C'!$B$18:$FH$61,16,FALSE))</f>
        <v/>
      </c>
      <c r="H5184" s="150"/>
      <c r="I5184" s="127" t="str">
        <f t="shared" si="196"/>
        <v/>
      </c>
      <c r="J5184" s="126"/>
    </row>
    <row r="5185" spans="1:10" ht="12.75" customHeight="1">
      <c r="A5185" s="11" t="str">
        <f>IF('TRI-3C'!$R$13="","",'TRI-3C'!$R$13)</f>
        <v>Realiza independientemente normas de aseo al ir al baño.</v>
      </c>
      <c r="B5185" s="156"/>
      <c r="C5185" s="156"/>
      <c r="D5185" s="156"/>
      <c r="E5185" s="156"/>
      <c r="F5185" s="157"/>
      <c r="G5185" s="124" t="str">
        <f>IF(A5185="","",VLOOKUP(J5171,'TRI-3C'!$B$18:$FH$61,17,FALSE))</f>
        <v/>
      </c>
      <c r="I5185" s="125" t="str">
        <f t="shared" si="196"/>
        <v/>
      </c>
      <c r="J5185" s="128"/>
    </row>
    <row r="5186" spans="1:10" ht="12.75" customHeight="1">
      <c r="A5186" s="148" t="str">
        <f>IF('TRI-3C'!$S$13="","",'TRI-3C'!$S$13)</f>
        <v>Reconocer la importancia del uso del casco y demás indumentaria de pro tección para protegerse de lesiones en actividades que requieran su uso</v>
      </c>
      <c r="B5186" s="149"/>
      <c r="C5186" s="149"/>
      <c r="D5186" s="150"/>
      <c r="E5186" s="150"/>
      <c r="F5186" s="126"/>
      <c r="G5186" s="122" t="str">
        <f>IF(A5186="","",VLOOKUP(J5171,'TRI-3C'!$B$18:$FH$61,18,FALSE))</f>
        <v/>
      </c>
      <c r="H5186" s="150"/>
      <c r="I5186" s="127" t="str">
        <f t="shared" si="196"/>
        <v/>
      </c>
      <c r="J5186" s="126"/>
    </row>
    <row r="5187" spans="1:10" ht="12.75" customHeight="1">
      <c r="A5187" s="147" t="str">
        <f>IF('TRI-3C'!$T$13="","",'TRI-3C'!$T$13)</f>
        <v>Reconocer situaciones problémicas en las actividades escolares para solucionarlas de forma creativa y con autonomía.</v>
      </c>
      <c r="B5187" s="139"/>
      <c r="C5187" s="139"/>
      <c r="F5187" s="128"/>
      <c r="G5187" s="124" t="str">
        <f>IF(A5187="","",VLOOKUP(J5171,'TRI-3C'!$B$18:$FH$61,19,FALSE))</f>
        <v/>
      </c>
      <c r="I5187" s="125" t="str">
        <f t="shared" si="196"/>
        <v/>
      </c>
      <c r="J5187" s="128"/>
    </row>
    <row r="5188" spans="1:10" ht="12.75" customHeight="1">
      <c r="A5188" s="148" t="str">
        <f>IF('TRI-3C'!$U$13="","",'TRI-3C'!$U$13)</f>
        <v>Seleccionar las prendas de vestir de acuerdo al estado climático (prendas para el frío / prendas para el calor).</v>
      </c>
      <c r="B5188" s="149"/>
      <c r="C5188" s="149"/>
      <c r="D5188" s="150"/>
      <c r="E5188" s="150"/>
      <c r="F5188" s="126"/>
      <c r="G5188" s="122" t="str">
        <f>IF(A5188="","",VLOOKUP(J5171,'TRI-3C'!$B$18:$FH$61,20,FALSE))</f>
        <v/>
      </c>
      <c r="H5188" s="150"/>
      <c r="I5188" s="127" t="str">
        <f t="shared" si="196"/>
        <v/>
      </c>
      <c r="J5188" s="126"/>
    </row>
    <row r="5189" spans="1:10" ht="12.75" customHeight="1">
      <c r="A5189" s="147" t="str">
        <f>IF('TRI-3C'!$V$13="","",'TRI-3C'!$V$13)</f>
        <v>Tomar decisiones con respecto a la elección de actividades, vestuario entre otros, en función de sus gustos y preferencias, argumentando las mismas.</v>
      </c>
      <c r="B5189" s="139"/>
      <c r="C5189" s="139"/>
      <c r="F5189" s="128"/>
      <c r="G5189" s="124" t="str">
        <f>IF(A5189="","",VLOOKUP(J5171,'TRI-3C'!$B$18:$FH$61,21,FALSE))</f>
        <v/>
      </c>
      <c r="I5189" s="125" t="str">
        <f t="shared" si="196"/>
        <v/>
      </c>
      <c r="J5189" s="128"/>
    </row>
    <row r="5190" spans="1:10" ht="12.75" customHeight="1">
      <c r="A5190" s="192" t="str">
        <f>IF('TRI-3C'!$W$13="","",'TRI-3C'!$W$13)</f>
        <v>Utilizar la cuchara, tenedor y el vaso cuando se alimenta de manera autónoma.</v>
      </c>
      <c r="B5190" s="154"/>
      <c r="C5190" s="154"/>
      <c r="D5190" s="154"/>
      <c r="E5190" s="154"/>
      <c r="F5190" s="155"/>
      <c r="G5190" s="122" t="str">
        <f>IF(A5190="","",VLOOKUP(J5171,'TRI-3C'!$B$18:$FH$61,22,FALSE))</f>
        <v/>
      </c>
      <c r="H5190" s="150"/>
      <c r="I5190" s="127" t="str">
        <f t="shared" si="196"/>
        <v/>
      </c>
      <c r="J5190" s="126"/>
    </row>
    <row r="5191" spans="1:10" ht="12.75" customHeight="1">
      <c r="A5191" s="147" t="str">
        <f>IF('TRI-3C'!$X$13="","",'TRI-3C'!$X$13)</f>
        <v>Vestirse y desvestirse de manera independiente con prendas de vestir sencillas. (D.EIB.10.5)</v>
      </c>
      <c r="B5191" s="139"/>
      <c r="C5191" s="139"/>
      <c r="F5191" s="128"/>
      <c r="G5191" s="124" t="str">
        <f>IF(A5191="","",VLOOKUP(J5171,'TRI-3C'!$B$18:$FH$61,23,FALSE))</f>
        <v/>
      </c>
      <c r="I5191" s="125" t="str">
        <f t="shared" si="196"/>
        <v/>
      </c>
      <c r="J5191" s="128"/>
    </row>
    <row r="5192" spans="1:10" ht="12.75" customHeight="1">
      <c r="A5192" s="165" t="str">
        <f>'BI-1T'!$A$8</f>
        <v>CONVIVENCIA</v>
      </c>
      <c r="B5192" s="149"/>
      <c r="C5192" s="149"/>
      <c r="D5192" s="150"/>
      <c r="E5192" s="150"/>
      <c r="F5192" s="126"/>
      <c r="G5192" s="122" t="str">
        <f>IF(A5192="","",VLOOKUP(J5171,'TRI-3C'!$B$18:$FH$61,24,FALSE))</f>
        <v/>
      </c>
      <c r="H5192" s="150"/>
      <c r="I5192" s="127"/>
      <c r="J5192" s="126"/>
    </row>
    <row r="5193" spans="1:10" ht="12.75" customHeight="1">
      <c r="A5193" s="147" t="str">
        <f>IF('TRI-3C'!$Z$13="","",'TRI-3C'!$Z$13)</f>
        <v>Apoyar y motivar a otras personas a participar en actividades grupales, particularmente a quienes muestran dificultades al hacerlo</v>
      </c>
      <c r="B5193" s="139"/>
      <c r="C5193" s="139"/>
      <c r="F5193" s="128"/>
      <c r="G5193" s="124" t="str">
        <f>IF(A5193="","",VLOOKUP(J5171,'TRI-3C'!$B$18:$FH$61,25,FALSE))</f>
        <v/>
      </c>
      <c r="I5193" s="125" t="str">
        <f t="shared" ref="I5193:I5207" si="197">IF(G5193="","",G5193)</f>
        <v/>
      </c>
      <c r="J5193" s="128"/>
    </row>
    <row r="5194" spans="1:10" ht="12.75" customHeight="1">
      <c r="A5194" s="148" t="str">
        <f>IF('TRI-3C'!$AA$13="","",'TRI-3C'!$AA$13)</f>
        <v>Asumir y respetar normas de convivencia en la institución de educación inicial y en el hogar acordadas con el adulto. (D.EIB.10.15.)</v>
      </c>
      <c r="B5194" s="158"/>
      <c r="C5194" s="158"/>
      <c r="D5194" s="158"/>
      <c r="E5194" s="158"/>
      <c r="F5194" s="159"/>
      <c r="G5194" s="122" t="str">
        <f>IF(A5194="","",VLOOKUP(J5171,'TRI-3C'!$B$18:$FH$61,26,FALSE))</f>
        <v/>
      </c>
      <c r="H5194" s="150"/>
      <c r="I5194" s="127" t="str">
        <f t="shared" si="197"/>
        <v/>
      </c>
      <c r="J5194" s="126"/>
    </row>
    <row r="5195" spans="1:10" ht="12.75" customHeight="1">
      <c r="A5195" s="11" t="str">
        <f>IF('TRI-3C'!$AB$13="","",'TRI-3C'!$AB$13)</f>
        <v>Colaborar en actividades que se desarrollan con otros niños y adultos de su entorno.</v>
      </c>
      <c r="B5195" s="156"/>
      <c r="C5195" s="156"/>
      <c r="D5195" s="156"/>
      <c r="E5195" s="156"/>
      <c r="F5195" s="157"/>
      <c r="G5195" s="124" t="str">
        <f>IF(A5195="","",VLOOKUP(J5171,'TRI-3C'!$B$18:$FH$61,27,FALSE))</f>
        <v/>
      </c>
      <c r="I5195" s="125" t="str">
        <f t="shared" si="197"/>
        <v/>
      </c>
      <c r="J5195" s="128"/>
    </row>
    <row r="5196" spans="1:10" ht="12.75" customHeight="1">
      <c r="A5196" s="148" t="str">
        <f>IF('TRI-3C'!$AC$13="","",'TRI-3C'!$AC$13)</f>
        <v>Demostrar actitudes de solidaridad ante situaciones de necesidad de sus compañeros y adultos de su entorno</v>
      </c>
      <c r="B5196" s="149"/>
      <c r="C5196" s="149"/>
      <c r="D5196" s="150"/>
      <c r="E5196" s="150"/>
      <c r="F5196" s="126"/>
      <c r="G5196" s="122" t="str">
        <f>IF(A5196="","",VLOOKUP(J5171,'TRI-3C'!$B$18:$FH$61,28,FALSE))</f>
        <v/>
      </c>
      <c r="H5196" s="150"/>
      <c r="I5196" s="127" t="str">
        <f t="shared" si="197"/>
        <v/>
      </c>
      <c r="J5196" s="126"/>
    </row>
    <row r="5197" spans="1:10" ht="12.75" customHeight="1">
      <c r="A5197" s="147" t="str">
        <f>IF('TRI-3C'!$AD$13="","",'TRI-3C'!$AD$13)</f>
        <v>Demostrar cortesía y respeto hacia los actores viales (peatones, conductores, motociclistas, ciclistas, personas con discapacidad, movilidad reducida, grupos vulnerables, pasajeros, agentes y policías de tránsito) a través de actividades lúdicas que promuevan comportamientos adecuados en situaciones de tránsito</v>
      </c>
      <c r="B5197" s="139"/>
      <c r="C5197" s="139"/>
      <c r="F5197" s="128"/>
      <c r="G5197" s="124" t="str">
        <f>IF(A5197="","",VLOOKUP(J5171,'TRI-3C'!$B$18:$FH$61,29,FALSE))</f>
        <v/>
      </c>
      <c r="I5197" s="125" t="str">
        <f t="shared" si="197"/>
        <v/>
      </c>
      <c r="J5197" s="128"/>
    </row>
    <row r="5198" spans="1:10" ht="12.75" customHeight="1">
      <c r="A5198" s="148" t="str">
        <f>IF('TRI-3C'!$AE$13="","",'TRI-3C'!$AE$13)</f>
        <v>Demostrar preferencia de jugar la mayor parte del tiempo con un amigo estableciendo niveles de empatías más estables.</v>
      </c>
      <c r="B5198" s="149"/>
      <c r="C5198" s="149"/>
      <c r="D5198" s="150"/>
      <c r="E5198" s="150"/>
      <c r="F5198" s="126"/>
      <c r="G5198" s="122" t="str">
        <f>IF(A5198="","",VLOOKUP(J5171,'TRI-3C'!$B$18:$FH$61,30,FALSE))</f>
        <v/>
      </c>
      <c r="H5198" s="150"/>
      <c r="I5198" s="127" t="str">
        <f t="shared" si="197"/>
        <v/>
      </c>
      <c r="J5198" s="126"/>
    </row>
    <row r="5199" spans="1:10" ht="12.75" customHeight="1">
      <c r="A5199" s="147" t="str">
        <f>IF('TRI-3C'!$AF$13="","",'TRI-3C'!$AF$13)</f>
        <v>Demostrar sensibilidad ante deseos, emociones y sentimientos de otras personas.</v>
      </c>
      <c r="B5199" s="139"/>
      <c r="C5199" s="139"/>
      <c r="F5199" s="128"/>
      <c r="G5199" s="124" t="str">
        <f>IF(A5199="","",VLOOKUP(J5171,'TRI-3C'!$B$18:$FH$61,31,FALSE))</f>
        <v/>
      </c>
      <c r="I5199" s="125" t="str">
        <f t="shared" si="197"/>
        <v/>
      </c>
      <c r="J5199" s="128"/>
    </row>
    <row r="5200" spans="1:10" ht="12.75" customHeight="1">
      <c r="A5200" s="192" t="str">
        <f>IF('TRI-3C'!$AG$13="","",'TRI-3C'!$AG$13)</f>
        <v>Desarrollar la capacidad de esperar para obtener una recompensa mayor en el futuro.</v>
      </c>
      <c r="B5200" s="154"/>
      <c r="C5200" s="154"/>
      <c r="D5200" s="154"/>
      <c r="E5200" s="154"/>
      <c r="F5200" s="155"/>
      <c r="G5200" s="122" t="str">
        <f>IF(A5200="","",VLOOKUP(J5171,'TRI-3C'!$B$18:$FH$61,32,FALSE))</f>
        <v/>
      </c>
      <c r="H5200" s="150"/>
      <c r="I5200" s="127" t="str">
        <f t="shared" si="197"/>
        <v/>
      </c>
      <c r="J5200" s="126"/>
    </row>
    <row r="5201" spans="1:10" ht="12.75" customHeight="1">
      <c r="A5201" s="147" t="str">
        <f>IF('TRI-3C'!$AH$13="","",'TRI-3C'!$AH$13)</f>
        <v>Identificar instituciones y profesiones que brindan servicios a la comunidad y los roles que ellos cumplen.</v>
      </c>
      <c r="B5201" s="139"/>
      <c r="C5201" s="139"/>
      <c r="F5201" s="128"/>
      <c r="G5201" s="124" t="str">
        <f>IF(A5201="","",VLOOKUP(J5171,'TRI-3C'!$B$18:$FH$61,33,FALSE))</f>
        <v/>
      </c>
      <c r="I5201" s="125" t="str">
        <f t="shared" si="197"/>
        <v/>
      </c>
      <c r="J5201" s="128"/>
    </row>
    <row r="5202" spans="1:10" ht="12.75" customHeight="1">
      <c r="A5202" s="148" t="str">
        <f>IF('TRI-3C'!$AI$13="","",'TRI-3C'!$AI$13)</f>
        <v>Identificar las profesiones, oficios y ocupaciones que cumplen los miembros de su familia.</v>
      </c>
      <c r="B5202" s="149"/>
      <c r="C5202" s="149"/>
      <c r="D5202" s="150"/>
      <c r="E5202" s="150"/>
      <c r="F5202" s="126"/>
      <c r="G5202" s="122" t="str">
        <f>IF(A5202="","",VLOOKUP(J5171,'TRI-3C'!$B$18:$FH$61,34,FALSE))</f>
        <v/>
      </c>
      <c r="H5202" s="150"/>
      <c r="I5202" s="127" t="str">
        <f t="shared" si="197"/>
        <v/>
      </c>
      <c r="J5202" s="126"/>
    </row>
    <row r="5203" spans="1:10" ht="12.75" customHeight="1">
      <c r="A5203" s="147" t="str">
        <f>IF('TRI-3C'!$AJ$13="","",'TRI-3C'!$AJ$13)</f>
        <v>Incrementar su campo de interrelación con otras personas a más del grupo familiar y escolar interactuando con mayor facilidad.</v>
      </c>
      <c r="B5203" s="139"/>
      <c r="C5203" s="139"/>
      <c r="F5203" s="128"/>
      <c r="G5203" s="124" t="str">
        <f>IF(A5203="","",VLOOKUP(J5171,'TRI-3C'!$B$18:$FH$61,35,FALSE))</f>
        <v/>
      </c>
      <c r="I5203" s="125" t="str">
        <f t="shared" si="197"/>
        <v/>
      </c>
      <c r="J5203" s="128"/>
    </row>
    <row r="5204" spans="1:10" ht="12.75" customHeight="1">
      <c r="A5204" s="148" t="str">
        <f>IF('TRI-3C'!$AK$13="","",'TRI-3C'!$AK$13)</f>
        <v>Observar las expresiones faciales y comportamientos de otros niños y niñas en actividades lúdicas para identificar sus emociones, guiar sus propias acciones y fomentar un ambiente de convivencia armónica</v>
      </c>
      <c r="B5204" s="158"/>
      <c r="C5204" s="158"/>
      <c r="D5204" s="158"/>
      <c r="E5204" s="158"/>
      <c r="F5204" s="159"/>
      <c r="G5204" s="122" t="str">
        <f>IF(A5204="","",VLOOKUP(J5171,'TRI-3C'!$B$18:$FH$61,36,FALSE))</f>
        <v/>
      </c>
      <c r="H5204" s="150"/>
      <c r="I5204" s="127" t="str">
        <f t="shared" si="197"/>
        <v/>
      </c>
      <c r="J5204" s="126"/>
    </row>
    <row r="5205" spans="1:10" ht="12.75" customHeight="1">
      <c r="A5205" s="11" t="str">
        <f>IF('TRI-3C'!$AL$13="","",'TRI-3C'!$AL$13)</f>
        <v>Participar juegos grupales siguiendo las reglas y asumiendo roles que le permitan mantener un ambiente armónico con sus pares. (D.EIB.10.11.)</v>
      </c>
      <c r="B5205" s="156"/>
      <c r="C5205" s="156"/>
      <c r="D5205" s="156"/>
      <c r="E5205" s="156"/>
      <c r="F5205" s="157"/>
      <c r="G5205" s="124" t="str">
        <f>IF(A5205="","",VLOOKUP(J5171,'TRI-3C'!$B$18:$FH$61,37,FALSE))</f>
        <v/>
      </c>
      <c r="I5205" s="125" t="str">
        <f t="shared" si="197"/>
        <v/>
      </c>
      <c r="J5205" s="128"/>
    </row>
    <row r="5206" spans="1:10" ht="12.75" customHeight="1">
      <c r="A5206" s="148" t="str">
        <f>IF('TRI-3C'!$AM$13="","",'TRI-3C'!$AM$13)</f>
        <v>Practicar la costumbre de ahorrar para ocasiones y casos especiales</v>
      </c>
      <c r="B5206" s="149"/>
      <c r="C5206" s="149"/>
      <c r="D5206" s="150"/>
      <c r="E5206" s="150"/>
      <c r="F5206" s="126"/>
      <c r="G5206" s="122" t="str">
        <f>IF(A5206="","",VLOOKUP(J5171,'TRI-3C'!$B$18:$FH$61,38,FALSE))</f>
        <v/>
      </c>
      <c r="H5206" s="150"/>
      <c r="I5206" s="127" t="str">
        <f t="shared" si="197"/>
        <v/>
      </c>
      <c r="J5206" s="126"/>
    </row>
    <row r="5207" spans="1:10" ht="12.75" customHeight="1">
      <c r="A5207" s="147" t="str">
        <f>IF('TRI-3C'!$AN$13="","",'TRI-3C'!$AN$13)</f>
        <v>Respetar las diferencias individuales que existe entre sus compañeros como: género, diversidad cultural, necesidades especiales, estructura familiar, entre otros.</v>
      </c>
      <c r="B5207" s="139"/>
      <c r="C5207" s="139"/>
      <c r="F5207" s="128"/>
      <c r="G5207" s="124" t="str">
        <f>IF(A5207="","",VLOOKUP(J5171,'TRI-3C'!$B$18:$FH$61,39,FALSE))</f>
        <v/>
      </c>
      <c r="I5207" s="125" t="str">
        <f t="shared" si="197"/>
        <v/>
      </c>
      <c r="J5207" s="128"/>
    </row>
    <row r="5208" spans="1:10" ht="12.75" customHeight="1">
      <c r="A5208" s="165" t="str">
        <f>'BI-1T'!$A$9</f>
        <v>RELACIONES CON EL MEDIO NATURAL Y CULTURAL</v>
      </c>
      <c r="B5208" s="149"/>
      <c r="C5208" s="149"/>
      <c r="D5208" s="150"/>
      <c r="E5208" s="150"/>
      <c r="F5208" s="126"/>
      <c r="G5208" s="122" t="str">
        <f>IF(A5208="","",VLOOKUP(J5171,'TRI-3C'!$B$18:$FH$61,40,FALSE))</f>
        <v/>
      </c>
      <c r="H5208" s="150"/>
      <c r="I5208" s="127"/>
      <c r="J5208" s="126"/>
    </row>
    <row r="5209" spans="1:10" ht="12.75" customHeight="1">
      <c r="A5209" s="147" t="str">
        <f>IF('TRI-3C'!$AP$13="","",'TRI-3C'!$AP$13)</f>
        <v>Comunicar de manera asertiva sus preferencias o desacuerdos al interactuar con sus pares reconociendo cómo sus expresiones o acciones influyen en las otras personas.</v>
      </c>
      <c r="B5209" s="139"/>
      <c r="C5209" s="139"/>
      <c r="F5209" s="128"/>
      <c r="G5209" s="124" t="str">
        <f>IF(A5209="","",VLOOKUP(J5171,'TRI-3C'!$B$18:$FH$61,41,FALSE))</f>
        <v/>
      </c>
      <c r="I5209" s="125" t="str">
        <f t="shared" ref="I5209:I5228" si="198">IF(G5209="","",G5209)</f>
        <v/>
      </c>
      <c r="J5209" s="128"/>
    </row>
    <row r="5210" spans="1:10" ht="12.75" customHeight="1">
      <c r="A5210" s="192" t="str">
        <f>IF('TRI-3C'!$AQ$13="","",'TRI-3C'!$AQ$13)</f>
        <v>Construir conexiones emocionales con su contexto natural (plantas, animales, agua, tierra, aire) y social.</v>
      </c>
      <c r="B5210" s="154"/>
      <c r="C5210" s="154"/>
      <c r="D5210" s="154"/>
      <c r="E5210" s="154"/>
      <c r="F5210" s="155"/>
      <c r="G5210" s="122" t="str">
        <f>IF(A5210="","",VLOOKUP(J5171,'TRI-3C'!$B$18:$FH$61,42,FALSE))</f>
        <v/>
      </c>
      <c r="H5210" s="150"/>
      <c r="I5210" s="127" t="str">
        <f t="shared" si="198"/>
        <v/>
      </c>
      <c r="J5210" s="126"/>
    </row>
    <row r="5211" spans="1:10" ht="12.75" customHeight="1">
      <c r="A5211" s="147" t="str">
        <f>IF('TRI-3C'!$AR$13="","",'TRI-3C'!$AR$13)</f>
        <v>dentificar en las actividades diarias oportunidades para aprovechar los recursos y reducir los residuos para proteger el entorno natural</v>
      </c>
      <c r="B5211" s="139"/>
      <c r="C5211" s="139"/>
      <c r="F5211" s="128"/>
      <c r="G5211" s="124" t="str">
        <f>IF(A5211="","",VLOOKUP(J5171,'TRI-3C'!$B$18:$FH$61,43,FALSE))</f>
        <v/>
      </c>
      <c r="I5211" s="125" t="str">
        <f t="shared" si="198"/>
        <v/>
      </c>
      <c r="J5211" s="128"/>
    </row>
    <row r="5212" spans="1:10" ht="12.75" customHeight="1">
      <c r="A5212" s="148" t="str">
        <f>IF('TRI-3C'!$AS$13="","",'TRI-3C'!$AS$13)</f>
        <v>Diferenciar entre alimentos nutritivos y no nutritivos identificando los beneficios de una alimentación sana y saludable.</v>
      </c>
      <c r="B5212" s="149"/>
      <c r="C5212" s="149"/>
      <c r="D5212" s="150"/>
      <c r="E5212" s="150"/>
      <c r="F5212" s="126"/>
      <c r="G5212" s="122" t="str">
        <f>IF(A5212="","",VLOOKUP(J5171,'TRI-3C'!$B$18:$FH$61,44,FALSE))</f>
        <v/>
      </c>
      <c r="H5212" s="150"/>
      <c r="I5212" s="127" t="str">
        <f t="shared" si="198"/>
        <v/>
      </c>
      <c r="J5212" s="126"/>
    </row>
    <row r="5213" spans="1:10" ht="12.75" customHeight="1">
      <c r="A5213" s="147" t="str">
        <f>IF('TRI-3C'!$AT$13="","",'TRI-3C'!$AT$13)</f>
        <v>Diferenciar entre lo que le pertenece, lo que pertenece a los demás y lo que pertenece al grupo o comunidad.</v>
      </c>
      <c r="B5213" s="139"/>
      <c r="C5213" s="139"/>
      <c r="F5213" s="128"/>
      <c r="G5213" s="124" t="str">
        <f>IF(A5213="","",VLOOKUP(J5171,'TRI-3C'!$B$18:$FH$61,45,FALSE))</f>
        <v/>
      </c>
      <c r="I5213" s="125" t="str">
        <f t="shared" si="198"/>
        <v/>
      </c>
      <c r="J5213" s="128"/>
    </row>
    <row r="5214" spans="1:10" ht="12.75" customHeight="1">
      <c r="A5214" s="148" t="str">
        <f>IF('TRI-3C'!$AU$13="","",'TRI-3C'!$AU$13)</f>
        <v>Diferenciar los seres vivos y elementos no vivos de su entorno explorando su mundo natural.</v>
      </c>
      <c r="B5214" s="158"/>
      <c r="C5214" s="158"/>
      <c r="D5214" s="158"/>
      <c r="E5214" s="158"/>
      <c r="F5214" s="159"/>
      <c r="G5214" s="122" t="str">
        <f>IF(A5214="","",VLOOKUP(J5171,'TRI-3C'!$B$18:$FH$61,46,FALSE))</f>
        <v/>
      </c>
      <c r="H5214" s="150"/>
      <c r="I5214" s="127" t="str">
        <f t="shared" si="198"/>
        <v/>
      </c>
      <c r="J5214" s="126"/>
    </row>
    <row r="5215" spans="1:10" ht="12.75" customHeight="1">
      <c r="A5215" s="11" t="str">
        <f>IF('TRI-3C'!$AV$13="","",'TRI-3C'!$AV$13)</f>
        <v>Establecer comparaciones entre los elementos del entorno a través de la discriminación sensorial.</v>
      </c>
      <c r="B5215" s="156"/>
      <c r="C5215" s="156"/>
      <c r="D5215" s="156"/>
      <c r="E5215" s="156"/>
      <c r="F5215" s="157"/>
      <c r="G5215" s="124" t="str">
        <f>IF(A5215="","",VLOOKUP(J5171,'TRI-3C'!$B$18:$FH$61,47,FALSE))</f>
        <v/>
      </c>
      <c r="I5215" s="125" t="str">
        <f t="shared" si="198"/>
        <v/>
      </c>
      <c r="J5215" s="128"/>
    </row>
    <row r="5216" spans="1:10" ht="12.75" customHeight="1">
      <c r="A5216" s="148" t="str">
        <f>IF('TRI-3C'!$AW$13="","",'TRI-3C'!$AW$13)</f>
        <v>Explorar e identificar los diferentes elementos y fenómenos del entorno natural mediante procesos que propicien la indagación.</v>
      </c>
      <c r="B5216" s="149"/>
      <c r="C5216" s="149"/>
      <c r="D5216" s="150"/>
      <c r="E5216" s="150"/>
      <c r="F5216" s="126"/>
      <c r="G5216" s="122" t="str">
        <f>IF(A5216="","",VLOOKUP(J5171,'TRI-3C'!$B$18:$FH$61,48,FALSE))</f>
        <v/>
      </c>
      <c r="H5216" s="150"/>
      <c r="I5216" s="127" t="str">
        <f t="shared" si="198"/>
        <v/>
      </c>
      <c r="J5216" s="126"/>
    </row>
    <row r="5217" spans="1:10" ht="12.75" customHeight="1">
      <c r="A5217" s="147" t="str">
        <f>IF('TRI-3C'!$AX$13="","",'TRI-3C'!$AX$13)</f>
        <v>Identificar características de las plantas por su utilidad, estableciendo diferencias entre ellas.</v>
      </c>
      <c r="B5217" s="139"/>
      <c r="C5217" s="139"/>
      <c r="F5217" s="128"/>
      <c r="G5217" s="124" t="str">
        <f>IF(A5217="","",VLOOKUP(J5171,'TRI-3C'!$B$18:$FH$61,49,FALSE))</f>
        <v/>
      </c>
      <c r="I5217" s="125" t="str">
        <f t="shared" si="198"/>
        <v/>
      </c>
      <c r="J5217" s="128"/>
    </row>
    <row r="5218" spans="1:10" ht="12.75" customHeight="1">
      <c r="A5218" s="148" t="str">
        <f>IF('TRI-3C'!$AY$13="","",'TRI-3C'!$AY$13)</f>
        <v>Identificar las características de los animales domésticos y silvestres estableciendo las diferencias entre ellos.</v>
      </c>
      <c r="B5218" s="149"/>
      <c r="C5218" s="149"/>
      <c r="D5218" s="150"/>
      <c r="E5218" s="150"/>
      <c r="F5218" s="126"/>
      <c r="G5218" s="122" t="str">
        <f>IF(A5218="","",VLOOKUP(J5171,'TRI-3C'!$B$18:$FH$61,50,FALSE))</f>
        <v/>
      </c>
      <c r="H5218" s="150"/>
      <c r="I5218" s="127" t="str">
        <f t="shared" si="198"/>
        <v/>
      </c>
      <c r="J5218" s="126"/>
    </row>
    <row r="5219" spans="1:10" ht="12.75" customHeight="1">
      <c r="A5219" s="147" t="str">
        <f>IF('TRI-3C'!$AZ$13="","",'TRI-3C'!$AZ$13)</f>
        <v>Identificar las características del mar y reconocerlo como una parte integral del territorio nacional</v>
      </c>
      <c r="B5219" s="139"/>
      <c r="C5219" s="139"/>
      <c r="F5219" s="128"/>
      <c r="G5219" s="124" t="str">
        <f>IF(A5219="","",VLOOKUP(J5171,'TRI-3C'!$B$18:$FH$61,51,FALSE))</f>
        <v/>
      </c>
      <c r="I5219" s="125" t="str">
        <f t="shared" si="198"/>
        <v/>
      </c>
      <c r="J5219" s="128"/>
    </row>
    <row r="5220" spans="1:10" ht="12.75" customHeight="1">
      <c r="A5220" s="192" t="str">
        <f>IF('TRI-3C'!$BA$13="","",'TRI-3C'!$BA$13)</f>
        <v>Identificar prácticas socioculturales de su localidad demostrando curiosidad ante sus tradiciones.</v>
      </c>
      <c r="B5220" s="154"/>
      <c r="C5220" s="154"/>
      <c r="D5220" s="154"/>
      <c r="E5220" s="154"/>
      <c r="F5220" s="155"/>
      <c r="G5220" s="122" t="str">
        <f>IF(A5220="","",VLOOKUP(J5171,'TRI-3C'!$B$18:$FH$61,52,FALSE))</f>
        <v/>
      </c>
      <c r="H5220" s="150"/>
      <c r="I5220" s="127" t="str">
        <f t="shared" si="198"/>
        <v/>
      </c>
      <c r="J5220" s="126"/>
    </row>
    <row r="5221" spans="1:10" ht="12.75" customHeight="1">
      <c r="A5221" s="147" t="str">
        <f>IF('TRI-3C'!$BB$13="","",'TRI-3C'!$BB$13)</f>
        <v>Observar el proceso del ciclo vital de las plantas mediante actividades de experimentación.</v>
      </c>
      <c r="B5221" s="139"/>
      <c r="C5221" s="139"/>
      <c r="F5221" s="128"/>
      <c r="G5221" s="124" t="str">
        <f>IF(A5221="","",VLOOKUP(J5171,'TRI-3C'!$B$18:$FH$61,53,FALSE))</f>
        <v/>
      </c>
      <c r="I5221" s="125" t="str">
        <f t="shared" si="198"/>
        <v/>
      </c>
      <c r="J5221" s="128"/>
    </row>
    <row r="5222" spans="1:10" ht="12.75" customHeight="1">
      <c r="A5222" s="148" t="str">
        <f>IF('TRI-3C'!$BC$13="","",'TRI-3C'!$BC$13)</f>
        <v>Participar en actividades lúdicas para identificar prácticas de movilidad que ayudan a cuidar el planeta</v>
      </c>
      <c r="B5222" s="149"/>
      <c r="C5222" s="149"/>
      <c r="D5222" s="150"/>
      <c r="E5222" s="150"/>
      <c r="F5222" s="126"/>
      <c r="G5222" s="122" t="str">
        <f>IF(A5222="","",VLOOKUP(J5171,'TRI-3C'!$B$18:$FH$61,54,FALSE))</f>
        <v/>
      </c>
      <c r="H5222" s="150"/>
      <c r="I5222" s="127" t="str">
        <f t="shared" si="198"/>
        <v/>
      </c>
      <c r="J5222" s="126"/>
    </row>
    <row r="5223" spans="1:10" ht="12.75" customHeight="1">
      <c r="A5223" s="147" t="str">
        <f>IF('TRI-3C'!$BD$13="","",'TRI-3C'!$BD$13)</f>
        <v>Participar en algunas prácticas tradicionales de su entorno disfrutando y respetando las diferentes manifestaciones culturales</v>
      </c>
      <c r="B5223" s="139"/>
      <c r="C5223" s="139"/>
      <c r="F5223" s="128"/>
      <c r="G5223" s="124" t="str">
        <f>IF(A5223="","",VLOOKUP(J5171,'TRI-3C'!$B$18:$FH$61,55,FALSE))</f>
        <v/>
      </c>
      <c r="I5223" s="125" t="str">
        <f t="shared" si="198"/>
        <v/>
      </c>
      <c r="J5223" s="128"/>
    </row>
    <row r="5224" spans="1:10" ht="12.75" customHeight="1">
      <c r="A5224" s="148" t="str">
        <f>IF('TRI-3C'!$BE$13="","",'TRI-3C'!$BE$13)</f>
        <v>Practicar hábitos de cuidado y conservación del medio ambiente que eviten la contaminación del aire, suelo y agua. (D.EIB.10.19.)</v>
      </c>
      <c r="B5224" s="158"/>
      <c r="C5224" s="158"/>
      <c r="D5224" s="158"/>
      <c r="E5224" s="158"/>
      <c r="F5224" s="159"/>
      <c r="G5224" s="122" t="str">
        <f>IF(A5224="","",VLOOKUP(J5171,'TRI-3C'!$B$18:$FH$61,56,FALSE))</f>
        <v/>
      </c>
      <c r="H5224" s="150"/>
      <c r="I5224" s="127" t="str">
        <f t="shared" si="198"/>
        <v/>
      </c>
      <c r="J5224" s="126"/>
    </row>
    <row r="5225" spans="1:10" ht="12.75" customHeight="1">
      <c r="A5225" s="11" t="str">
        <f>IF('TRI-3C'!$BF$13="","",'TRI-3C'!$BF$13)</f>
        <v>Realizar acciones de cuidado y protección de plantas y animales de su entorno erradicando actitudes de maltrato.</v>
      </c>
      <c r="B5225" s="156"/>
      <c r="C5225" s="156"/>
      <c r="D5225" s="156"/>
      <c r="E5225" s="156"/>
      <c r="F5225" s="157"/>
      <c r="G5225" s="124" t="str">
        <f>IF(A5225="","",VLOOKUP(J5171,'TRI-3C'!$B$18:$FH$61,57,FALSE))</f>
        <v/>
      </c>
      <c r="I5225" s="125" t="str">
        <f t="shared" si="198"/>
        <v/>
      </c>
      <c r="J5225" s="128"/>
    </row>
    <row r="5226" spans="1:10" ht="12.75" customHeight="1">
      <c r="A5226" s="148" t="str">
        <f>IF('TRI-3C'!$BG$13="","",'TRI-3C'!$BG$13)</f>
        <v>Reconocer cómo las personas utilizan el dinero en su entorno familiar para satisfacer sus necesidades y deseos</v>
      </c>
      <c r="B5226" s="149"/>
      <c r="C5226" s="149"/>
      <c r="D5226" s="150"/>
      <c r="E5226" s="150"/>
      <c r="F5226" s="126"/>
      <c r="G5226" s="122" t="str">
        <f>IF(A5226="","",VLOOKUP(J5171,'TRI-3C'!$B$18:$FH$61,58,FALSE))</f>
        <v/>
      </c>
      <c r="H5226" s="150"/>
      <c r="I5226" s="127" t="str">
        <f t="shared" si="198"/>
        <v/>
      </c>
      <c r="J5226" s="126"/>
    </row>
    <row r="5227" spans="1:10" ht="12.75" customHeight="1">
      <c r="A5227" s="147" t="str">
        <f>IF('TRI-3C'!$BH$13="","",'TRI-3C'!$BH$13)</f>
        <v>Reconocer las consecuencias de no cuidar sus pertenencias.</v>
      </c>
      <c r="B5227" s="139"/>
      <c r="C5227" s="139"/>
      <c r="F5227" s="128"/>
      <c r="G5227" s="124" t="str">
        <f>IF(A5227="","",VLOOKUP(J5171,'TRI-3C'!$B$18:$FH$61,59,FALSE))</f>
        <v/>
      </c>
      <c r="I5227" s="125" t="str">
        <f t="shared" si="198"/>
        <v/>
      </c>
      <c r="J5227" s="128"/>
    </row>
    <row r="5228" spans="1:10" ht="12.75" customHeight="1">
      <c r="A5228" s="148" t="str">
        <f>IF('TRI-3C'!$BI$13="","",'TRI-3C'!$BI$13)</f>
        <v>Reconocer los medios de transporte sostenibles, como: bicicleta, scooters, patinetes, transporte público, tranvías, metros y, caminar; por medio de actividades lúdicas</v>
      </c>
      <c r="B5228" s="149"/>
      <c r="C5228" s="149"/>
      <c r="D5228" s="150"/>
      <c r="E5228" s="150"/>
      <c r="F5228" s="126"/>
      <c r="G5228" s="122" t="str">
        <f>IF(A5228="","",VLOOKUP(J5171,'TRI-3C'!$B$18:$FH$61,60,FALSE))</f>
        <v/>
      </c>
      <c r="H5228" s="150"/>
      <c r="I5228" s="127" t="str">
        <f t="shared" si="198"/>
        <v/>
      </c>
      <c r="J5228" s="126"/>
    </row>
    <row r="5229" spans="1:10" ht="12.75" customHeight="1">
      <c r="A5229" s="164" t="str">
        <f>'BI-1T'!$A$10</f>
        <v>RELACIONES LOGICAS MATEMATICAS</v>
      </c>
      <c r="B5229" s="139"/>
      <c r="C5229" s="139"/>
      <c r="F5229" s="128"/>
      <c r="G5229" s="124" t="str">
        <f>IF(A5229="","",VLOOKUP(J5171,'TRI-3C'!$B$18:$FH$61,61,FALSE))</f>
        <v/>
      </c>
      <c r="I5229" s="125"/>
      <c r="J5229" s="128"/>
    </row>
    <row r="5230" spans="1:10" ht="12.75" customHeight="1">
      <c r="A5230" s="192" t="str">
        <f>IF('TRI-3C'!$BK$13="","",'TRI-3C'!$BK$13)</f>
        <v>Asociar las formas de los objetos del entorno con figuras geométricas bidimensionales</v>
      </c>
      <c r="B5230" s="154"/>
      <c r="C5230" s="154"/>
      <c r="D5230" s="154"/>
      <c r="E5230" s="154"/>
      <c r="F5230" s="155"/>
      <c r="G5230" s="122" t="str">
        <f>IF(A5230="","",VLOOKUP(J5171,'TRI-3C'!$B$18:$FH$61,62,FALSE))</f>
        <v/>
      </c>
      <c r="H5230" s="150"/>
      <c r="I5230" s="127" t="str">
        <f t="shared" ref="I5230:I5251" si="199">IF(G5230="","",G5230)</f>
        <v/>
      </c>
      <c r="J5230" s="126"/>
    </row>
    <row r="5231" spans="1:10" ht="12.75" customHeight="1">
      <c r="A5231" s="147" t="str">
        <f>IF('TRI-3C'!$BL$13="","",'TRI-3C'!$BL$13)</f>
        <v>Clasificar objetos con dos atributos (tamaño, color o forma).</v>
      </c>
      <c r="B5231" s="139"/>
      <c r="C5231" s="139"/>
      <c r="F5231" s="128"/>
      <c r="G5231" s="124" t="str">
        <f>IF(A5231="","",VLOOKUP(J5171,'TRI-3C'!$B$18:$FH$61,63,FALSE))</f>
        <v/>
      </c>
      <c r="I5231" s="125" t="str">
        <f t="shared" si="199"/>
        <v/>
      </c>
      <c r="J5231" s="128"/>
    </row>
    <row r="5232" spans="1:10" ht="12.75" customHeight="1">
      <c r="A5232" s="148" t="str">
        <f>IF('TRI-3C'!$BM$13="","",'TRI-3C'!$BM$13)</f>
        <v>Comparar y armar colecciones de más, igual y menos objetos.</v>
      </c>
      <c r="B5232" s="149"/>
      <c r="C5232" s="149"/>
      <c r="D5232" s="150"/>
      <c r="E5232" s="150"/>
      <c r="F5232" s="126"/>
      <c r="G5232" s="122" t="str">
        <f>IF(A5232="","",VLOOKUP(J5171,'TRI-3C'!$B$18:$FH$61,64,FALSE))</f>
        <v/>
      </c>
      <c r="H5232" s="150"/>
      <c r="I5232" s="127" t="str">
        <f t="shared" si="199"/>
        <v/>
      </c>
      <c r="J5232" s="126"/>
    </row>
    <row r="5233" spans="1:10" ht="12.75" customHeight="1">
      <c r="A5233" s="147" t="str">
        <f>IF('TRI-3C'!$BN$13="","",'TRI-3C'!$BN$13)</f>
        <v>Comparar y ordenar secuencialmente un conjunto pequeño de objetos de acuerdo con su tamaño.</v>
      </c>
      <c r="B5233" s="139"/>
      <c r="C5233" s="139"/>
      <c r="F5233" s="128"/>
      <c r="G5233" s="124" t="str">
        <f>IF(A5233="","",VLOOKUP(J5171,'TRI-3C'!$B$18:$FH$61,65,FALSE))</f>
        <v/>
      </c>
      <c r="I5233" s="125" t="str">
        <f t="shared" si="199"/>
        <v/>
      </c>
      <c r="J5233" s="128"/>
    </row>
    <row r="5234" spans="1:10" ht="12.75" customHeight="1">
      <c r="A5234" s="148" t="str">
        <f>IF('TRI-3C'!$BO$13="","",'TRI-3C'!$BO$13)</f>
        <v>Comprender la relación de número-cantidad hasta el 10.</v>
      </c>
      <c r="B5234" s="158"/>
      <c r="C5234" s="158"/>
      <c r="D5234" s="158"/>
      <c r="E5234" s="158"/>
      <c r="F5234" s="159"/>
      <c r="G5234" s="122" t="str">
        <f>IF(A5234="","",VLOOKUP(J5171,'TRI-3C'!$B$18:$FH$61,66,FALSE))</f>
        <v/>
      </c>
      <c r="H5234" s="150"/>
      <c r="I5234" s="127" t="str">
        <f t="shared" si="199"/>
        <v/>
      </c>
      <c r="J5234" s="126"/>
    </row>
    <row r="5235" spans="1:10" ht="12.75" customHeight="1">
      <c r="A5235" s="11" t="str">
        <f>IF('TRI-3C'!$BP$13="","",'TRI-3C'!$BP$13)</f>
        <v>Comprender la relación del numeral (representación simbólica del número) con la cantidad hasta el 5.</v>
      </c>
      <c r="B5235" s="156"/>
      <c r="C5235" s="156"/>
      <c r="D5235" s="156"/>
      <c r="E5235" s="156"/>
      <c r="F5235" s="157"/>
      <c r="G5235" s="124" t="str">
        <f>IF(A5235="","",VLOOKUP(J5171,'TRI-3C'!$B$18:$FH$61,67,FALSE))</f>
        <v/>
      </c>
      <c r="I5235" s="125" t="str">
        <f t="shared" si="199"/>
        <v/>
      </c>
      <c r="J5235" s="128"/>
    </row>
    <row r="5236" spans="1:10" ht="12.75" customHeight="1">
      <c r="A5236" s="148" t="str">
        <f>IF('TRI-3C'!$BQ$13="","",'TRI-3C'!$BQ$13)</f>
        <v>Contar oralmente del 1 al 15 con secuencia numérica.</v>
      </c>
      <c r="B5236" s="149"/>
      <c r="C5236" s="149"/>
      <c r="D5236" s="150"/>
      <c r="E5236" s="150"/>
      <c r="F5236" s="126"/>
      <c r="G5236" s="122" t="str">
        <f>IF(A5236="","",VLOOKUP(J5171,'TRI-3C'!$B$18:$FH$61,68,FALSE))</f>
        <v/>
      </c>
      <c r="H5236" s="150"/>
      <c r="I5236" s="127" t="str">
        <f t="shared" si="199"/>
        <v/>
      </c>
      <c r="J5236" s="126"/>
    </row>
    <row r="5237" spans="1:10" ht="12.75" customHeight="1">
      <c r="A5237" s="147" t="str">
        <f>IF('TRI-3C'!$BR$13="","",'TRI-3C'!$BR$13)</f>
        <v>Continuar y reproducir patrones simples con objetos concretos y representaciones gráficas.</v>
      </c>
      <c r="B5237" s="139"/>
      <c r="C5237" s="139"/>
      <c r="F5237" s="128"/>
      <c r="G5237" s="124" t="str">
        <f>IF(A5237="","",VLOOKUP(J5171,'TRI-3C'!$B$18:$FH$61,69,FALSE))</f>
        <v/>
      </c>
      <c r="I5237" s="125" t="str">
        <f t="shared" si="199"/>
        <v/>
      </c>
      <c r="J5237" s="128"/>
    </row>
    <row r="5238" spans="1:10" ht="12.75" customHeight="1">
      <c r="A5238" s="148" t="str">
        <f>IF('TRI-3C'!$BS$13="","",'TRI-3C'!$BS$13)</f>
        <v>Establecer la relación de correspondencia entre los elementos de colecciones de objetos.</v>
      </c>
      <c r="B5238" s="149"/>
      <c r="C5238" s="149"/>
      <c r="D5238" s="150"/>
      <c r="E5238" s="150"/>
      <c r="F5238" s="126"/>
      <c r="G5238" s="122" t="str">
        <f>IF(A5238="","",VLOOKUP(J5171,'TRI-3C'!$B$18:$FH$61,70,FALSE))</f>
        <v/>
      </c>
      <c r="H5238" s="150"/>
      <c r="I5238" s="127" t="str">
        <f t="shared" si="199"/>
        <v/>
      </c>
      <c r="J5238" s="126"/>
    </row>
    <row r="5239" spans="1:10" ht="12.75" customHeight="1">
      <c r="A5239" s="147" t="str">
        <f>IF('TRI-3C'!$BT$13="","",'TRI-3C'!$BT$13)</f>
        <v>Identificar características de mañana, tarde y noche</v>
      </c>
      <c r="B5239" s="139"/>
      <c r="C5239" s="139"/>
      <c r="F5239" s="128"/>
      <c r="G5239" s="124" t="str">
        <f>IF(A5239="","",VLOOKUP(J5171,'TRI-3C'!$B$18:$FH$61,71,FALSE))</f>
        <v/>
      </c>
      <c r="I5239" s="125" t="str">
        <f t="shared" si="199"/>
        <v/>
      </c>
      <c r="J5239" s="128"/>
    </row>
    <row r="5240" spans="1:10" ht="12.75" customHeight="1">
      <c r="A5240" s="192" t="str">
        <f>IF('TRI-3C'!$BU$13="","",'TRI-3C'!$BU$13)</f>
        <v>Identificar en los objetos las nociones de medida: largo/ corto, grueso/delgado.</v>
      </c>
      <c r="B5240" s="154"/>
      <c r="C5240" s="154"/>
      <c r="D5240" s="154"/>
      <c r="E5240" s="154"/>
      <c r="F5240" s="155"/>
      <c r="G5240" s="122" t="str">
        <f>IF(A5240="","",VLOOKUP(J5171,'TRI-3C'!$B$18:$FH$61,72,FALSE))</f>
        <v/>
      </c>
      <c r="H5240" s="150"/>
      <c r="I5240" s="127" t="str">
        <f t="shared" si="199"/>
        <v/>
      </c>
      <c r="J5240" s="126"/>
    </row>
    <row r="5241" spans="1:10" ht="12.75" customHeight="1">
      <c r="A5241" s="147" t="str">
        <f>IF('TRI-3C'!$BV$13="","",'TRI-3C'!$BV$13)</f>
        <v>Identificar figuras geométricas básicas: círculo, cuadrado y triángulo en objetos del entorno y en representaciones gráficas.</v>
      </c>
      <c r="B5241" s="139"/>
      <c r="C5241" s="139"/>
      <c r="F5241" s="128"/>
      <c r="G5241" s="124" t="str">
        <f>IF(A5241="","",VLOOKUP(J5171,'TRI-3C'!$B$18:$FH$61,73,FALSE))</f>
        <v/>
      </c>
      <c r="I5241" s="125" t="str">
        <f t="shared" si="199"/>
        <v/>
      </c>
      <c r="J5241" s="128"/>
    </row>
    <row r="5242" spans="1:10" ht="12.75" customHeight="1">
      <c r="A5242" s="148" t="str">
        <f>IF('TRI-3C'!$BW$13="","",'TRI-3C'!$BW$13)</f>
        <v>Identificar la diferencia entre lo que se desea y lo que se necesita</v>
      </c>
      <c r="B5242" s="149"/>
      <c r="C5242" s="149"/>
      <c r="D5242" s="150"/>
      <c r="E5242" s="150"/>
      <c r="F5242" s="126"/>
      <c r="G5242" s="122" t="str">
        <f>IF(A5242="","",VLOOKUP(J5171,'TRI-3C'!$B$18:$FH$61,74,FALSE))</f>
        <v/>
      </c>
      <c r="H5242" s="150"/>
      <c r="I5242" s="127" t="str">
        <f t="shared" si="199"/>
        <v/>
      </c>
      <c r="J5242" s="126"/>
    </row>
    <row r="5243" spans="1:10" ht="12.75" customHeight="1">
      <c r="A5243" s="147" t="str">
        <f>IF('TRI-3C'!$BX$13="","",'TRI-3C'!$BX$13)</f>
        <v>Identificar las nociones de tiempo en acciones que siceden antes, ahora y después</v>
      </c>
      <c r="B5243" s="139"/>
      <c r="C5243" s="139"/>
      <c r="F5243" s="128"/>
      <c r="G5243" s="124" t="str">
        <f>IF(A5243="","",VLOOKUP(J5171,'TRI-3C'!$B$18:$FH$61,75,FALSE))</f>
        <v/>
      </c>
      <c r="I5243" s="125" t="str">
        <f t="shared" si="199"/>
        <v/>
      </c>
      <c r="J5243" s="128"/>
    </row>
    <row r="5244" spans="1:10" ht="12.75" customHeight="1">
      <c r="A5244" s="148" t="str">
        <f>IF('TRI-3C'!$BY$13="","",'TRI-3C'!$BY$13)</f>
        <v>Identificar los números de emergencia a través de actividades lúdicas, y reconocer cuándo pedir ayuda en situaciones sencillas.</v>
      </c>
      <c r="B5244" s="158"/>
      <c r="C5244" s="158"/>
      <c r="D5244" s="158"/>
      <c r="E5244" s="158"/>
      <c r="F5244" s="159"/>
      <c r="G5244" s="122" t="str">
        <f>IF(A5244="","",VLOOKUP(J5171,'TRI-3C'!$B$18:$FH$61,76,FALSE))</f>
        <v/>
      </c>
      <c r="H5244" s="150"/>
      <c r="I5244" s="127" t="str">
        <f t="shared" si="199"/>
        <v/>
      </c>
      <c r="J5244" s="126"/>
    </row>
    <row r="5245" spans="1:10" ht="12.75" customHeight="1">
      <c r="A5245" s="11" t="str">
        <f>IF('TRI-3C'!$BZ$13="","",'TRI-3C'!$BZ$13)</f>
        <v>Identificar semejanzas y diferencias en objetos del entorno con criterios de forma, color y tamaño</v>
      </c>
      <c r="B5245" s="156"/>
      <c r="C5245" s="156"/>
      <c r="D5245" s="156"/>
      <c r="E5245" s="156"/>
      <c r="F5245" s="157"/>
      <c r="G5245" s="124" t="str">
        <f>IF(A5245="","",VLOOKUP(J5171,'TRI-3C'!$B$18:$FH$61,77,FALSE))</f>
        <v/>
      </c>
      <c r="I5245" s="125" t="str">
        <f t="shared" si="199"/>
        <v/>
      </c>
      <c r="J5245" s="128"/>
    </row>
    <row r="5246" spans="1:10" ht="12.75" customHeight="1">
      <c r="A5246" s="148" t="str">
        <f>IF('TRI-3C'!$CA$13="","",'TRI-3C'!$CA$13)</f>
        <v>Ordenar en secuencias lógica sucesos de hasta cinco eventos en representaciones gráficas de sus actividades de la rutina diaria y en escenas de cuentos</v>
      </c>
      <c r="B5246" s="149"/>
      <c r="C5246" s="149"/>
      <c r="D5246" s="150"/>
      <c r="E5246" s="150"/>
      <c r="F5246" s="126"/>
      <c r="G5246" s="122" t="str">
        <f>IF(A5246="","",VLOOKUP(J5171,'TRI-3C'!$B$18:$FH$61,78,FALSE))</f>
        <v/>
      </c>
      <c r="H5246" s="150"/>
      <c r="I5246" s="127" t="str">
        <f t="shared" si="199"/>
        <v/>
      </c>
      <c r="J5246" s="126"/>
    </row>
    <row r="5247" spans="1:10" ht="12.75" customHeight="1">
      <c r="A5247" s="147" t="str">
        <f>IF('TRI-3C'!$CB$13="","",'TRI-3C'!$CB$13)</f>
        <v>Reconocer billetes y monedas en situaciones de la vida real</v>
      </c>
      <c r="B5247" s="139"/>
      <c r="C5247" s="139"/>
      <c r="F5247" s="128"/>
      <c r="G5247" s="124" t="str">
        <f>IF(A5247="","",VLOOKUP(J5171,'TRI-3C'!$B$18:$FH$61,79,FALSE))</f>
        <v/>
      </c>
      <c r="I5247" s="125" t="str">
        <f t="shared" si="199"/>
        <v/>
      </c>
      <c r="J5247" s="128"/>
    </row>
    <row r="5248" spans="1:10" ht="12.75" customHeight="1">
      <c r="A5248" s="148" t="str">
        <f>IF('TRI-3C'!$CC$13="","",'TRI-3C'!$CC$13)</f>
        <v>Reconocer la ubicación de objetos en relación a sí mismo y diferentes puntos de referencia según las nociones espaciales de: entre, adelante/atrás, junto a, cerca/lejos</v>
      </c>
      <c r="B5248" s="149"/>
      <c r="C5248" s="149"/>
      <c r="D5248" s="150"/>
      <c r="E5248" s="150"/>
      <c r="F5248" s="126"/>
      <c r="G5248" s="122" t="str">
        <f>IF(A5248="","",VLOOKUP(J5171,'TRI-3C'!$B$18:$FH$61,80,FALSE))</f>
        <v/>
      </c>
      <c r="H5248" s="150"/>
      <c r="I5248" s="127" t="str">
        <f t="shared" si="199"/>
        <v/>
      </c>
      <c r="J5248" s="126"/>
    </row>
    <row r="5249" spans="1:10" ht="12.75" customHeight="1">
      <c r="A5249" s="147" t="str">
        <f>IF('TRI-3C'!$CD$13="","",'TRI-3C'!$CD$13)</f>
        <v>Reconocer los colores secundarios en objetos e imágenes del entorno.</v>
      </c>
      <c r="B5249" s="139"/>
      <c r="C5249" s="139"/>
      <c r="F5249" s="128"/>
      <c r="G5249" s="124" t="str">
        <f>IF(A5249="","",VLOOKUP(J5171,'TRI-3C'!$B$18:$FH$61,81,FALSE))</f>
        <v/>
      </c>
      <c r="I5249" s="125" t="str">
        <f t="shared" si="199"/>
        <v/>
      </c>
      <c r="J5249" s="128"/>
    </row>
    <row r="5250" spans="1:10" ht="12.75" customHeight="1">
      <c r="A5250" s="192" t="str">
        <f>IF('TRI-3C'!$CE$13="","",'TRI-3C'!$CE$13)</f>
        <v>Reconocer y comparar características personales (estatura, edad, u atributos físicos) al establecer relaciones básicas de tamaño y cantidad en actividades escolares.</v>
      </c>
      <c r="B5250" s="154"/>
      <c r="C5250" s="154"/>
      <c r="D5250" s="154"/>
      <c r="E5250" s="154"/>
      <c r="F5250" s="155"/>
      <c r="G5250" s="122" t="str">
        <f>IF(A5250="","",VLOOKUP(J5171,'TRI-3C'!$B$18:$FH$61,82,FALSE))</f>
        <v/>
      </c>
      <c r="H5250" s="150"/>
      <c r="I5250" s="127" t="str">
        <f t="shared" si="199"/>
        <v/>
      </c>
      <c r="J5250" s="126"/>
    </row>
    <row r="5251" spans="1:10" ht="12.75" customHeight="1">
      <c r="A5251" s="147" t="str">
        <f>IF('TRI-3C'!$CF$13="","",'TRI-3C'!$CF$13)</f>
        <v>Relacionar las distintas formas de adquirir dinero con el trabajo y el esfuerzo.</v>
      </c>
      <c r="B5251" s="139"/>
      <c r="C5251" s="139"/>
      <c r="F5251" s="128"/>
      <c r="G5251" s="124" t="str">
        <f>IF(A5251="","",VLOOKUP(J5171,'TRI-3C'!$B$18:$FH$61,83,FALSE))</f>
        <v/>
      </c>
      <c r="I5251" s="125" t="str">
        <f t="shared" si="199"/>
        <v/>
      </c>
      <c r="J5251" s="128"/>
    </row>
    <row r="5252" spans="1:10" ht="12.75" customHeight="1">
      <c r="A5252" s="165" t="str">
        <f>'BI-1T'!$A$11</f>
        <v>COMPRENSIÓN Y EXPRESION DEL LENGUAJE</v>
      </c>
      <c r="B5252" s="149"/>
      <c r="C5252" s="149"/>
      <c r="D5252" s="150"/>
      <c r="E5252" s="150"/>
      <c r="F5252" s="126"/>
      <c r="G5252" s="122" t="str">
        <f>IF(A5252="","",VLOOKUP(J5171,'TRI-3C'!$B$18:$FH$61,84,FALSE))</f>
        <v/>
      </c>
      <c r="H5252" s="150"/>
      <c r="I5252" s="127"/>
      <c r="J5252" s="126"/>
    </row>
    <row r="5253" spans="1:10" ht="12.75" customHeight="1">
      <c r="A5253" s="147" t="str">
        <f>IF('TRI-3C'!$CH$13="","",'TRI-3C'!$CH$13)</f>
        <v>Asociar la imagen de la portada con el título de los cuentos conocidos.</v>
      </c>
      <c r="B5253" s="139"/>
      <c r="C5253" s="139"/>
      <c r="F5253" s="128"/>
      <c r="G5253" s="124" t="str">
        <f>IF(A5253="","",VLOOKUP(J5171,'TRI-3C'!$B$18:$FH$61,85,FALSE))</f>
        <v/>
      </c>
      <c r="I5253" s="125" t="str">
        <f t="shared" ref="I5253:I5273" si="200">IF(G5253="","",G5253)</f>
        <v/>
      </c>
      <c r="J5253" s="128"/>
    </row>
    <row r="5254" spans="1:10" ht="12.75" customHeight="1">
      <c r="A5254" s="148" t="str">
        <f>IF('TRI-3C'!$CI$13="","",'TRI-3C'!$CI$13)</f>
        <v>Colaborar en la creación de textos colectivos con la ayuda del docente.</v>
      </c>
      <c r="B5254" s="158"/>
      <c r="C5254" s="158"/>
      <c r="D5254" s="158"/>
      <c r="E5254" s="158"/>
      <c r="F5254" s="159"/>
      <c r="G5254" s="122" t="str">
        <f>IF(A5254="","",VLOOKUP(J5171,'TRI-3C'!$B$18:$FH$61,86,FALSE))</f>
        <v/>
      </c>
      <c r="H5254" s="150"/>
      <c r="I5254" s="127" t="str">
        <f t="shared" si="200"/>
        <v/>
      </c>
      <c r="J5254" s="126"/>
    </row>
    <row r="5255" spans="1:10" ht="12.75" customHeight="1">
      <c r="A5255" s="11" t="str">
        <f>IF('TRI-3C'!$CJ$13="","",'TRI-3C'!$CJ$13)</f>
        <v>Comprender el derecho propio y de las otras personas a decir que no como una respuesta válida y respetable.</v>
      </c>
      <c r="B5255" s="156"/>
      <c r="C5255" s="156"/>
      <c r="D5255" s="156"/>
      <c r="E5255" s="156"/>
      <c r="F5255" s="157"/>
      <c r="G5255" s="124" t="str">
        <f>IF(A5255="","",VLOOKUP(J5171,'TRI-3C'!$B$18:$FH$61,87,FALSE))</f>
        <v/>
      </c>
      <c r="I5255" s="125" t="str">
        <f t="shared" si="200"/>
        <v/>
      </c>
      <c r="J5255" s="128"/>
    </row>
    <row r="5256" spans="1:10" ht="12.75" customHeight="1">
      <c r="A5256" s="148" t="str">
        <f>IF('TRI-3C'!$CK$13="","",'TRI-3C'!$CK$13)</f>
        <v>Comunicarse a través de dibujos de objetos con detalles que lo vuelven identificables, como representación simbólica de sus ideas.</v>
      </c>
      <c r="B5256" s="149"/>
      <c r="C5256" s="149"/>
      <c r="D5256" s="150"/>
      <c r="E5256" s="150"/>
      <c r="F5256" s="126"/>
      <c r="G5256" s="122" t="str">
        <f>IF(A5256="","",VLOOKUP(J5171,'TRI-3C'!$B$18:$FH$61,88,FALSE))</f>
        <v/>
      </c>
      <c r="H5256" s="150"/>
      <c r="I5256" s="127" t="str">
        <f t="shared" si="200"/>
        <v/>
      </c>
      <c r="J5256" s="126"/>
    </row>
    <row r="5257" spans="1:10" ht="12.75" customHeight="1">
      <c r="A5257" s="147" t="str">
        <f>IF('TRI-3C'!$CL$13="","",'TRI-3C'!$CL$13)</f>
        <v>Comunicarse incorporando palabras nuevas a su vocabulario en función de los ambientes y experiencias en las que interactúa.</v>
      </c>
      <c r="B5257" s="139"/>
      <c r="C5257" s="139"/>
      <c r="F5257" s="128"/>
      <c r="G5257" s="124" t="str">
        <f>IF(A5257="","",VLOOKUP(J5171,'TRI-3C'!$B$18:$FH$61,89,FALSE))</f>
        <v/>
      </c>
      <c r="I5257" s="125" t="str">
        <f t="shared" si="200"/>
        <v/>
      </c>
      <c r="J5257" s="128"/>
    </row>
    <row r="5258" spans="1:10" ht="12.75" customHeight="1">
      <c r="A5258" s="148" t="str">
        <f>IF('TRI-3C'!$CM$13="","",'TRI-3C'!$CM$13)</f>
        <v>Contar un cuento en base a sus imágenes a partir de la portada y siguiendo la secuencia de las páginas.</v>
      </c>
      <c r="B5258" s="149"/>
      <c r="C5258" s="149"/>
      <c r="D5258" s="150"/>
      <c r="E5258" s="150"/>
      <c r="F5258" s="126"/>
      <c r="G5258" s="122" t="str">
        <f>IF(A5258="","",VLOOKUP(J5171,'TRI-3C'!$B$18:$FH$61,90,FALSE))</f>
        <v/>
      </c>
      <c r="H5258" s="150"/>
      <c r="I5258" s="127" t="str">
        <f t="shared" si="200"/>
        <v/>
      </c>
      <c r="J5258" s="126"/>
    </row>
    <row r="5259" spans="1:10" ht="12.75" customHeight="1">
      <c r="A5259" s="147" t="str">
        <f>IF('TRI-3C'!$CN$13="","",'TRI-3C'!$CN$13)</f>
        <v>Describir oralmente imágenes gráficas (pictogramas) y digitales, estructurando oraciones más elaboradas que describan a los objetos que observa.</v>
      </c>
      <c r="B5259" s="139"/>
      <c r="C5259" s="139"/>
      <c r="F5259" s="128"/>
      <c r="G5259" s="124" t="str">
        <f>IF(A5259="","",VLOOKUP(J5171,'TRI-3C'!$B$18:$FH$61,91,FALSE))</f>
        <v/>
      </c>
      <c r="I5259" s="125" t="str">
        <f t="shared" si="200"/>
        <v/>
      </c>
      <c r="J5259" s="128"/>
    </row>
    <row r="5260" spans="1:10" ht="12.75" customHeight="1">
      <c r="A5260" s="192" t="str">
        <f>IF('TRI-3C'!$CO$13="","",'TRI-3C'!$CO$13)</f>
        <v>Describir oralmente imágenes relacionadas con los derechos de las personas en situación de movilidad</v>
      </c>
      <c r="B5260" s="154"/>
      <c r="C5260" s="154"/>
      <c r="D5260" s="154"/>
      <c r="E5260" s="154"/>
      <c r="F5260" s="155"/>
      <c r="G5260" s="122" t="str">
        <f>IF(A5260="","",VLOOKUP(J5171,'TRI-3C'!$B$18:$FH$61,92,FALSE))</f>
        <v/>
      </c>
      <c r="H5260" s="150"/>
      <c r="I5260" s="127" t="str">
        <f t="shared" si="200"/>
        <v/>
      </c>
      <c r="J5260" s="126"/>
    </row>
    <row r="5261" spans="1:10" ht="12.75" customHeight="1">
      <c r="A5261" s="147" t="str">
        <f>IF('TRI-3C'!$CP$13="","",'TRI-3C'!$CP$13)</f>
        <v>Expresarse oralmente pronunciando correctamente la mayoría de las palabras puede presentarse dificultades en la pronunciación de s, y la r.</v>
      </c>
      <c r="B5261" s="139"/>
      <c r="C5261" s="139"/>
      <c r="F5261" s="128"/>
      <c r="G5261" s="124" t="str">
        <f>IF(A5261="","",VLOOKUP(J5171,'TRI-3C'!$B$18:$FH$61,93,FALSE))</f>
        <v/>
      </c>
      <c r="I5261" s="125" t="str">
        <f t="shared" si="200"/>
        <v/>
      </c>
      <c r="J5261" s="128"/>
    </row>
    <row r="5262" spans="1:10" ht="12.75" customHeight="1">
      <c r="A5262" s="148" t="str">
        <f>IF('TRI-3C'!$CQ$13="","",'TRI-3C'!$CQ$13)</f>
        <v>Expresarse utilizando oraciones cortas y completas manteniendo el orden de las palabras.</v>
      </c>
      <c r="B5262" s="149"/>
      <c r="C5262" s="149"/>
      <c r="D5262" s="150"/>
      <c r="E5262" s="150"/>
      <c r="F5262" s="126"/>
      <c r="G5262" s="122" t="str">
        <f>IF(A5262="","",VLOOKUP(J5171,'TRI-3C'!$B$18:$FH$61,94,FALSE))</f>
        <v/>
      </c>
      <c r="H5262" s="150"/>
      <c r="I5262" s="127" t="str">
        <f t="shared" si="200"/>
        <v/>
      </c>
      <c r="J5262" s="126"/>
    </row>
    <row r="5263" spans="1:10" ht="12.75" customHeight="1">
      <c r="A5263" s="147" t="str">
        <f>IF('TRI-3C'!$CR$13="","",'TRI-3C'!$CR$13)</f>
        <v>Identificar “auditivamente” el fonema (sonido) inicial de las palabras más utilizadas.</v>
      </c>
      <c r="B5263" s="139"/>
      <c r="C5263" s="139"/>
      <c r="F5263" s="128"/>
      <c r="G5263" s="124" t="str">
        <f>IF(A5263="","",VLOOKUP(J5171,'TRI-3C'!$B$18:$FH$61,95,FALSE))</f>
        <v/>
      </c>
      <c r="I5263" s="125" t="str">
        <f t="shared" si="200"/>
        <v/>
      </c>
      <c r="J5263" s="128"/>
    </row>
    <row r="5264" spans="1:10" ht="12.75" customHeight="1">
      <c r="A5264" s="148" t="str">
        <f>IF('TRI-3C'!$CS$13="","",'TRI-3C'!$CS$13)</f>
        <v>Identificar una persona adulta de confianza para solicitar apoyo al enfrentar desafíos emocionales en situaciones cotidianas del entorno escolar</v>
      </c>
      <c r="B5264" s="158"/>
      <c r="C5264" s="158"/>
      <c r="D5264" s="158"/>
      <c r="E5264" s="158"/>
      <c r="F5264" s="159"/>
      <c r="G5264" s="122" t="str">
        <f>IF(A5264="","",VLOOKUP(J5171,'TRI-3C'!$B$18:$FH$61,96,FALSE))</f>
        <v/>
      </c>
      <c r="H5264" s="150"/>
      <c r="I5264" s="127" t="str">
        <f t="shared" si="200"/>
        <v/>
      </c>
      <c r="J5264" s="126"/>
    </row>
    <row r="5265" spans="1:10" ht="12.75" customHeight="1">
      <c r="A5265" s="11" t="str">
        <f>IF('TRI-3C'!$CT$13="","",'TRI-3C'!$CT$13)</f>
        <v>Participar en conversaciones más complejas y largas manteniéndose dentro del tema.</v>
      </c>
      <c r="B5265" s="156"/>
      <c r="C5265" s="156"/>
      <c r="D5265" s="156"/>
      <c r="E5265" s="156"/>
      <c r="F5265" s="157"/>
      <c r="G5265" s="124" t="str">
        <f>IF(A5265="","",VLOOKUP(J5171,'TRI-3C'!$B$18:$FH$61,97,FALSE))</f>
        <v/>
      </c>
      <c r="I5265" s="125" t="str">
        <f t="shared" si="200"/>
        <v/>
      </c>
      <c r="J5265" s="128"/>
    </row>
    <row r="5266" spans="1:10" ht="12.75" customHeight="1">
      <c r="A5266" s="148" t="str">
        <f>IF('TRI-3C'!$CU$13="","",'TRI-3C'!$CU$13)</f>
        <v>Producir palabras que riman espontáneamente tomado en cuenta los sonidos finales de las mismas.</v>
      </c>
      <c r="B5266" s="149"/>
      <c r="C5266" s="149"/>
      <c r="D5266" s="150"/>
      <c r="E5266" s="150"/>
      <c r="F5266" s="126"/>
      <c r="G5266" s="122" t="str">
        <f>IF(A5266="","",VLOOKUP(J5171,'TRI-3C'!$B$18:$FH$61,98,FALSE))</f>
        <v/>
      </c>
      <c r="H5266" s="150"/>
      <c r="I5266" s="127" t="str">
        <f t="shared" si="200"/>
        <v/>
      </c>
      <c r="J5266" s="126"/>
    </row>
    <row r="5267" spans="1:10" ht="12.75" customHeight="1">
      <c r="A5267" s="147" t="str">
        <f>IF('TRI-3C'!$CV$13="","",'TRI-3C'!$CV$13)</f>
        <v>Realizar modificaciones del contenido de un cuento relatado por el adulto, cambiando partes del él como: acciones y final.</v>
      </c>
      <c r="B5267" s="139"/>
      <c r="C5267" s="139"/>
      <c r="F5267" s="128"/>
      <c r="G5267" s="124" t="str">
        <f>IF(A5267="","",VLOOKUP(J5171,'TRI-3C'!$B$18:$FH$61,99,FALSE))</f>
        <v/>
      </c>
      <c r="I5267" s="125" t="str">
        <f t="shared" si="200"/>
        <v/>
      </c>
      <c r="J5267" s="128"/>
    </row>
    <row r="5268" spans="1:10" ht="12.75" customHeight="1">
      <c r="A5268" s="148" t="str">
        <f>IF('TRI-3C'!$CW$13="","",'TRI-3C'!$CW$13)</f>
        <v>Realizar movimientos articulatorios complejos: movimientos de los labios juntos de izquierda a derecha, hacia adelante, movimiento de las mandíbulas a los lados, inflar las mejillas y movimiento de lengua de mayor dificultad</v>
      </c>
      <c r="B5268" s="149"/>
      <c r="C5268" s="149"/>
      <c r="D5268" s="150"/>
      <c r="E5268" s="150"/>
      <c r="F5268" s="126"/>
      <c r="G5268" s="122" t="str">
        <f>IF(A5268="","",VLOOKUP(J5171,'TRI-3C'!$B$18:$FH$61,100,FALSE))</f>
        <v/>
      </c>
      <c r="H5268" s="150"/>
      <c r="I5268" s="127" t="str">
        <f t="shared" si="200"/>
        <v/>
      </c>
      <c r="J5268" s="126"/>
    </row>
    <row r="5269" spans="1:10" ht="12.75" customHeight="1">
      <c r="A5269" s="147" t="str">
        <f>IF('TRI-3C'!$CX$13="","",'TRI-3C'!$CX$13)</f>
        <v>Reconocer etiquetas y rótulos de su entorno inmediato y los “lee”.</v>
      </c>
      <c r="B5269" s="139"/>
      <c r="C5269" s="139"/>
      <c r="F5269" s="128"/>
      <c r="G5269" s="124" t="str">
        <f>IF(A5269="","",VLOOKUP(J5171,'TRI-3C'!$B$18:$FH$61,101,FALSE))</f>
        <v/>
      </c>
      <c r="I5269" s="125" t="str">
        <f t="shared" si="200"/>
        <v/>
      </c>
      <c r="J5269" s="128"/>
    </row>
    <row r="5270" spans="1:10" ht="12.75" customHeight="1">
      <c r="A5270" s="192" t="str">
        <f>IF('TRI-3C'!$CY$13="","",'TRI-3C'!$CY$13)</f>
        <v>Relatar cuentos, narrados por el adulto, manteniendo la secuencia, sin la ayuda del paratexto.</v>
      </c>
      <c r="B5270" s="154"/>
      <c r="C5270" s="154"/>
      <c r="D5270" s="154"/>
      <c r="E5270" s="154"/>
      <c r="F5270" s="155"/>
      <c r="G5270" s="122" t="str">
        <f>IF(A5270="","",VLOOKUP(J5171,'TRI-3C'!$B$18:$FH$61,102,FALSE))</f>
        <v/>
      </c>
      <c r="H5270" s="150"/>
      <c r="I5270" s="127" t="str">
        <f t="shared" si="200"/>
        <v/>
      </c>
      <c r="J5270" s="126"/>
    </row>
    <row r="5271" spans="1:10" ht="12.75" customHeight="1">
      <c r="A5271" s="147" t="str">
        <f>IF('TRI-3C'!$CZ$13="","",'TRI-3C'!$CZ$13)</f>
        <v>Reproducir trabalenguas sencillos, adivinanzas, canciones y poemas cortos, mejorando su pronunciación y potenciando su capacidad imaginativa.</v>
      </c>
      <c r="B5271" s="139"/>
      <c r="C5271" s="139"/>
      <c r="F5271" s="128"/>
      <c r="G5271" s="124" t="str">
        <f>IF(A5271="","",VLOOKUP(J5171,'TRI-3C'!$B$18:$FH$61,103,FALSE))</f>
        <v/>
      </c>
      <c r="I5271" s="125" t="str">
        <f t="shared" si="200"/>
        <v/>
      </c>
      <c r="J5271" s="128"/>
    </row>
    <row r="5272" spans="1:10" ht="12.75" customHeight="1">
      <c r="A5272" s="148" t="str">
        <f>IF('TRI-3C'!$DA$13="","",'TRI-3C'!$DA$13)</f>
        <v>Responder preguntas sobre un texto narrado por el adulto, relacionadas a los personajes y acciones principales.</v>
      </c>
      <c r="B5272" s="149"/>
      <c r="C5272" s="149"/>
      <c r="D5272" s="150"/>
      <c r="E5272" s="150"/>
      <c r="F5272" s="126"/>
      <c r="G5272" s="122" t="str">
        <f>IF(A5272="","",VLOOKUP(J5171,'TRI-3C'!$B$18:$FH$61,104,FALSE))</f>
        <v/>
      </c>
      <c r="H5272" s="150"/>
      <c r="I5272" s="127" t="str">
        <f t="shared" si="200"/>
        <v/>
      </c>
      <c r="J5272" s="126"/>
    </row>
    <row r="5273" spans="1:10" ht="12.75" customHeight="1">
      <c r="A5273" s="147" t="str">
        <f>IF('TRI-3C'!$DB$13="","",'TRI-3C'!$DB$13)</f>
        <v>Seguir instrucciones sencillas que involucren la ejecución de tres o más actividades</v>
      </c>
      <c r="B5273" s="139"/>
      <c r="C5273" s="139"/>
      <c r="F5273" s="128"/>
      <c r="G5273" s="124" t="str">
        <f>IF(A5273="","",VLOOKUP(J5171,'TRI-3C'!$B$18:$FH$61,105,FALSE))</f>
        <v/>
      </c>
      <c r="I5273" s="125" t="str">
        <f t="shared" si="200"/>
        <v/>
      </c>
      <c r="J5273" s="128"/>
    </row>
    <row r="5274" spans="1:10" ht="12.75" customHeight="1">
      <c r="A5274" s="165" t="str">
        <f>'BI-1T'!$A$12</f>
        <v>EXPRESIÓN ARTISTICA</v>
      </c>
      <c r="B5274" s="158"/>
      <c r="C5274" s="158"/>
      <c r="D5274" s="158"/>
      <c r="E5274" s="158"/>
      <c r="F5274" s="159"/>
      <c r="G5274" s="122" t="str">
        <f>IF(A5274="","",VLOOKUP(J5171,'TRI-3C'!$B$18:$FH$61,106,FALSE))</f>
        <v/>
      </c>
      <c r="H5274" s="150"/>
      <c r="I5274" s="127"/>
      <c r="J5274" s="126"/>
    </row>
    <row r="5275" spans="1:10" ht="12.75" customHeight="1">
      <c r="A5275" s="11" t="str">
        <f>IF('TRI-3C'!$DD$13="","",'TRI-3C'!$DD$13)</f>
        <v>Cantar canciones siguiendo el ritmo y coordinando con las expresiones de su cuerpo.</v>
      </c>
      <c r="B5275" s="156"/>
      <c r="C5275" s="156"/>
      <c r="D5275" s="156"/>
      <c r="E5275" s="156"/>
      <c r="F5275" s="157"/>
      <c r="G5275" s="124" t="str">
        <f>IF(A5275="","",VLOOKUP(J5171,'TRI-3C'!$B$18:$FH$61,107,FALSE))</f>
        <v/>
      </c>
      <c r="I5275" s="125" t="str">
        <f t="shared" ref="I5275:I5285" si="201">IF(G5275="","",G5275)</f>
        <v/>
      </c>
      <c r="J5275" s="128"/>
    </row>
    <row r="5276" spans="1:10" ht="12.75" customHeight="1">
      <c r="A5276" s="148" t="str">
        <f>IF('TRI-3C'!$DE$13="","",'TRI-3C'!$DE$13)</f>
        <v>Comunicar de manera escrita sus ideas intentando imitar letras o formas parecidas a letras.</v>
      </c>
      <c r="B5276" s="149"/>
      <c r="C5276" s="149"/>
      <c r="D5276" s="150"/>
      <c r="E5276" s="150"/>
      <c r="F5276" s="126"/>
      <c r="G5276" s="122" t="str">
        <f>IF(A5276="","",VLOOKUP(J5171,'TRI-3C'!$B$18:$FH$61,108,FALSE))</f>
        <v/>
      </c>
      <c r="H5276" s="150"/>
      <c r="I5276" s="127" t="str">
        <f t="shared" si="201"/>
        <v/>
      </c>
      <c r="J5276" s="126"/>
    </row>
    <row r="5277" spans="1:10" ht="12.75" customHeight="1">
      <c r="A5277" s="147" t="str">
        <f>IF('TRI-3C'!$DF$13="","",'TRI-3C'!$DF$13)</f>
        <v>Ejecutar patrones de más de dos ritmos con partes del cuerpo y elementos o instrumentos sonoros.</v>
      </c>
      <c r="B5277" s="139"/>
      <c r="C5277" s="139"/>
      <c r="F5277" s="128"/>
      <c r="G5277" s="124" t="str">
        <f>IF(A5277="","",VLOOKUP(J5171,'TRI-3C'!$B$18:$FH$61,109,FALSE))</f>
        <v/>
      </c>
      <c r="I5277" s="125" t="str">
        <f t="shared" si="201"/>
        <v/>
      </c>
      <c r="J5277" s="128"/>
    </row>
    <row r="5278" spans="1:10" ht="12.75" customHeight="1">
      <c r="A5278" s="148" t="str">
        <f>IF('TRI-3C'!$DG$13="","",'TRI-3C'!$DG$13)</f>
        <v>Expresar emociones utilizando materiales artísticos para reflejar su estado emocional para autocuidarse canalizando sentimientos de alegría, tristeza o frustración, sin asociar roles o conductas a expectativas de género</v>
      </c>
      <c r="B5278" s="149"/>
      <c r="C5278" s="149"/>
      <c r="D5278" s="150"/>
      <c r="E5278" s="150"/>
      <c r="F5278" s="126"/>
      <c r="G5278" s="122" t="str">
        <f>IF(A5278="","",VLOOKUP(J5171,'TRI-3C'!$B$18:$FH$61,110,FALSE))</f>
        <v/>
      </c>
      <c r="H5278" s="150"/>
      <c r="I5278" s="127" t="str">
        <f t="shared" si="201"/>
        <v/>
      </c>
      <c r="J5278" s="126"/>
    </row>
    <row r="5279" spans="1:10" ht="12.75" customHeight="1">
      <c r="A5279" s="147" t="str">
        <f>IF('TRI-3C'!$DH$13="","",'TRI-3C'!$DH$13)</f>
        <v>Expresar su opinión al observar una obra artística relacionada a la plástica o a la escultura.</v>
      </c>
      <c r="B5279" s="139"/>
      <c r="C5279" s="139"/>
      <c r="F5279" s="128"/>
      <c r="G5279" s="124" t="str">
        <f>IF(A5279="","",VLOOKUP(J5171,'TRI-3C'!$B$18:$FH$61,111,FALSE))</f>
        <v/>
      </c>
      <c r="I5279" s="125" t="str">
        <f t="shared" si="201"/>
        <v/>
      </c>
      <c r="J5279" s="128"/>
    </row>
    <row r="5280" spans="1:10" ht="12.75" customHeight="1">
      <c r="A5280" s="192" t="str">
        <f>IF('TRI-3C'!$DI$13="","",'TRI-3C'!$DI$13)</f>
        <v>Expresar sus vivencias y experiencias a través del dibujo libre.</v>
      </c>
      <c r="B5280" s="154"/>
      <c r="C5280" s="154"/>
      <c r="D5280" s="154"/>
      <c r="E5280" s="154"/>
      <c r="F5280" s="155"/>
      <c r="G5280" s="122" t="str">
        <f>IF(A5280="","",VLOOKUP(J5171,'TRI-3C'!$B$18:$FH$61,112,FALSE))</f>
        <v/>
      </c>
      <c r="H5280" s="150"/>
      <c r="I5280" s="127" t="str">
        <f t="shared" si="201"/>
        <v/>
      </c>
      <c r="J5280" s="126"/>
    </row>
    <row r="5281" spans="1:10" ht="12.75" customHeight="1">
      <c r="A5281" s="147" t="str">
        <f>IF('TRI-3C'!$DJ$13="","",'TRI-3C'!$DJ$13)</f>
        <v>Mantener el ritmo y las secuencias de pasos sencillos durante la ejecución de coreografías.</v>
      </c>
      <c r="B5281" s="139"/>
      <c r="C5281" s="139"/>
      <c r="F5281" s="128"/>
      <c r="G5281" s="124" t="str">
        <f>IF(A5281="","",VLOOKUP(J5171,'TRI-3C'!$B$18:$FH$61,113,FALSE))</f>
        <v/>
      </c>
      <c r="I5281" s="125" t="str">
        <f t="shared" si="201"/>
        <v/>
      </c>
      <c r="J5281" s="128"/>
    </row>
    <row r="5282" spans="1:10" ht="12.75" customHeight="1">
      <c r="A5282" s="148" t="str">
        <f>IF('TRI-3C'!$DK$13="","",'TRI-3C'!$DK$13)</f>
        <v>Participar en dramatizaciones y actividades lúdicas que representen situaciones cotidianas en la vía para identificar y respetar las señales de tránsito básicas (como semáforos, señales de pare y cruces peatonales), promoviendo un comportamiento seguro y ordenado.</v>
      </c>
      <c r="B5282" s="149"/>
      <c r="C5282" s="149"/>
      <c r="D5282" s="150"/>
      <c r="E5282" s="150"/>
      <c r="F5282" s="126"/>
      <c r="G5282" s="122" t="str">
        <f>IF(A5282="","",VLOOKUP(J5171,'TRI-3C'!$B$18:$FH$61,114,FALSE))</f>
        <v/>
      </c>
      <c r="H5282" s="150"/>
      <c r="I5282" s="127" t="str">
        <f t="shared" si="201"/>
        <v/>
      </c>
      <c r="J5282" s="126"/>
    </row>
    <row r="5283" spans="1:10" ht="12.75" customHeight="1">
      <c r="A5283" s="147" t="str">
        <f>IF('TRI-3C'!$DL$13="","",'TRI-3C'!$DL$13)</f>
        <v>Participar en dramatizaciones, asumiendo roles de diferentes personas del entorno y de personajes de cuentos e historietas.</v>
      </c>
      <c r="B5283" s="139"/>
      <c r="C5283" s="139"/>
      <c r="F5283" s="128"/>
      <c r="G5283" s="124" t="str">
        <f>IF(A5283="","",VLOOKUP(J5171,'TRI-3C'!$B$18:$FH$61,115,FALSE))</f>
        <v/>
      </c>
      <c r="I5283" s="125" t="str">
        <f t="shared" si="201"/>
        <v/>
      </c>
      <c r="J5283" s="128"/>
    </row>
    <row r="5284" spans="1:10" ht="12.75" customHeight="1">
      <c r="A5284" s="148" t="str">
        <f>IF('TRI-3C'!$DM$13="","",'TRI-3C'!$DM$13)</f>
        <v>Participar en rondas populares, bailes y juegos tradicionales, asumiendo los roles y respetando las reglas.</v>
      </c>
      <c r="B5284" s="158"/>
      <c r="C5284" s="158"/>
      <c r="D5284" s="158"/>
      <c r="E5284" s="158"/>
      <c r="F5284" s="159"/>
      <c r="G5284" s="122" t="str">
        <f>IF(A5284="","",VLOOKUP(J5171,'TRI-3C'!$B$18:$FH$61,116,FALSE))</f>
        <v/>
      </c>
      <c r="H5284" s="150"/>
      <c r="I5284" s="127" t="str">
        <f t="shared" si="201"/>
        <v/>
      </c>
      <c r="J5284" s="126"/>
    </row>
    <row r="5285" spans="1:10" ht="12.75" customHeight="1">
      <c r="A5285" s="11" t="str">
        <f>IF('TRI-3C'!$DN$13="","",'TRI-3C'!$DN$13)</f>
        <v>Realizar actividades creativas utilizando las técnicas grafo plásticas con variedad de materiales.</v>
      </c>
      <c r="B5285" s="156"/>
      <c r="C5285" s="156"/>
      <c r="D5285" s="156"/>
      <c r="E5285" s="156"/>
      <c r="F5285" s="157"/>
      <c r="G5285" s="124" t="str">
        <f>IF(A5285="","",VLOOKUP(J5171,'TRI-3C'!$B$18:$FH$61,117,FALSE))</f>
        <v/>
      </c>
      <c r="I5285" s="125" t="str">
        <f t="shared" si="201"/>
        <v/>
      </c>
      <c r="J5285" s="128"/>
    </row>
    <row r="5286" spans="1:10" ht="12.75" customHeight="1">
      <c r="A5286" s="165" t="str">
        <f>'BI-1T'!$A$13</f>
        <v>EXPRESION CORPORAL Y MOTRICIDAD</v>
      </c>
      <c r="B5286" s="149"/>
      <c r="C5286" s="149"/>
      <c r="D5286" s="150"/>
      <c r="E5286" s="150"/>
      <c r="F5286" s="126"/>
      <c r="G5286" s="122" t="str">
        <f>IF(A5286="","",VLOOKUP(J5171,'TRI-3C'!$B$18:$FH$61,118,FALSE))</f>
        <v/>
      </c>
      <c r="H5286" s="150"/>
      <c r="I5286" s="127"/>
      <c r="J5286" s="126"/>
    </row>
    <row r="5287" spans="1:10" ht="12.75" customHeight="1">
      <c r="A5287" s="147" t="str">
        <f>IF('TRI-3C'!$DP$13="","",'TRI-3C'!$DP$13)</f>
        <v>Caminar y correr con soltura y seguridad manteniendo el equilibrio a diferentes distancias, orientaciones y ritmos en espacios parciales.</v>
      </c>
      <c r="B5287" s="139"/>
      <c r="C5287" s="139"/>
      <c r="F5287" s="128"/>
      <c r="G5287" s="124" t="str">
        <f>IF(A5287="","",VLOOKUP(J5171,'TRI-3C'!$B$18:$FH$61,119,FALSE))</f>
        <v/>
      </c>
      <c r="I5287" s="125" t="str">
        <f t="shared" ref="I5287:I5314" si="202">IF(G5287="","",G5287)</f>
        <v/>
      </c>
      <c r="J5287" s="128"/>
    </row>
    <row r="5288" spans="1:10" ht="12.75" customHeight="1">
      <c r="A5288" s="148" t="str">
        <f>IF('TRI-3C'!$DQ$13="","",'TRI-3C'!$DQ$13)</f>
        <v>Caminar, correr y saltar de un lugar a otro coordinadamente combinando estas formas de desplazamiento, a velocidades diferentes y en superficies planas e inclinadas con obstáculos.</v>
      </c>
      <c r="B5288" s="149"/>
      <c r="C5288" s="149"/>
      <c r="D5288" s="150"/>
      <c r="E5288" s="150"/>
      <c r="F5288" s="126"/>
      <c r="G5288" s="122" t="str">
        <f>IF(A5288="","",VLOOKUP(J5171,'TRI-3C'!$B$18:$FH$61,120,FALSE))</f>
        <v/>
      </c>
      <c r="H5288" s="150"/>
      <c r="I5288" s="127" t="str">
        <f t="shared" si="202"/>
        <v/>
      </c>
      <c r="J5288" s="126"/>
    </row>
    <row r="5289" spans="1:10" ht="12.75" customHeight="1">
      <c r="A5289" s="147" t="str">
        <f>IF('TRI-3C'!$DR$13="","",'TRI-3C'!$DR$13)</f>
        <v>Discriminar sonidos onomatopéyicos y diferencia los sonidos naturales de los artificiales</v>
      </c>
      <c r="B5289" s="139"/>
      <c r="C5289" s="139"/>
      <c r="F5289" s="128"/>
      <c r="G5289" s="124" t="str">
        <f>IF(A5289="","",VLOOKUP(J5171,'TRI-3C'!$B$18:$FH$61,121,FALSE))</f>
        <v/>
      </c>
      <c r="I5289" s="125" t="str">
        <f t="shared" si="202"/>
        <v/>
      </c>
      <c r="J5289" s="128"/>
    </row>
    <row r="5290" spans="1:10" ht="12.75" customHeight="1">
      <c r="A5290" s="192" t="str">
        <f>IF('TRI-3C'!$DS$13="","",'TRI-3C'!$DS$13)</f>
        <v>Ejecutar actividades coordinadamente y con un control adecuado de fuerza y tonicidad muscular como: lanzar, atrapar y patear objetos y pelotas.</v>
      </c>
      <c r="B5290" s="154"/>
      <c r="C5290" s="154"/>
      <c r="D5290" s="154"/>
      <c r="E5290" s="154"/>
      <c r="F5290" s="155"/>
      <c r="G5290" s="122" t="str">
        <f>IF(A5290="","",VLOOKUP(J5171,'TRI-3C'!$B$18:$FH$61,122,FALSE))</f>
        <v/>
      </c>
      <c r="H5290" s="150"/>
      <c r="I5290" s="127" t="str">
        <f t="shared" si="202"/>
        <v/>
      </c>
      <c r="J5290" s="126"/>
    </row>
    <row r="5291" spans="1:10" ht="12.75" customHeight="1">
      <c r="A5291" s="147" t="str">
        <f>IF('TRI-3C'!$DT$13="","",'TRI-3C'!$DT$13)</f>
        <v>Emplear su lado dominante en la realización de la mayoría de las actividades que utilice la mano, ojo y pie.</v>
      </c>
      <c r="B5291" s="139"/>
      <c r="C5291" s="139"/>
      <c r="F5291" s="128"/>
      <c r="G5291" s="124" t="str">
        <f>IF(A5291="","",VLOOKUP(J5171,'TRI-3C'!$B$18:$FH$61,123,FALSE))</f>
        <v/>
      </c>
      <c r="I5291" s="125" t="str">
        <f t="shared" si="202"/>
        <v/>
      </c>
      <c r="J5291" s="128"/>
    </row>
    <row r="5292" spans="1:10" ht="12.75" customHeight="1">
      <c r="A5292" s="148" t="str">
        <f>IF('TRI-3C'!$DU$13="","",'TRI-3C'!$DU$13)</f>
        <v>Galopar y salticar coordinadamente con obstáculos ejecutando circuitos.</v>
      </c>
      <c r="B5292" s="149"/>
      <c r="C5292" s="149"/>
      <c r="D5292" s="150"/>
      <c r="E5292" s="150"/>
      <c r="F5292" s="126"/>
      <c r="G5292" s="122" t="str">
        <f>IF(A5292="","",VLOOKUP(J5171,'TRI-3C'!$B$18:$FH$61,124,FALSE))</f>
        <v/>
      </c>
      <c r="H5292" s="150"/>
      <c r="I5292" s="127" t="str">
        <f t="shared" si="202"/>
        <v/>
      </c>
      <c r="J5292" s="126"/>
    </row>
    <row r="5293" spans="1:10" ht="12.75" customHeight="1">
      <c r="A5293" s="147" t="str">
        <f>IF('TRI-3C'!$DV$13="","",'TRI-3C'!$DV$13)</f>
        <v>Identificar en su cuerpo y en el de los demás partes y articulaciones del cuerpo humano, así como partes finas de la cara, a través de la exploración sensorial.</v>
      </c>
      <c r="B5293" s="139"/>
      <c r="C5293" s="139"/>
      <c r="F5293" s="128"/>
      <c r="G5293" s="124" t="str">
        <f>IF(A5293="","",VLOOKUP(J5171,'TRI-3C'!$B$18:$FH$61,125,FALSE))</f>
        <v/>
      </c>
      <c r="I5293" s="125" t="str">
        <f t="shared" si="202"/>
        <v/>
      </c>
      <c r="J5293" s="128"/>
    </row>
    <row r="5294" spans="1:10" ht="12.75" customHeight="1">
      <c r="A5294" s="148" t="str">
        <f>IF('TRI-3C'!$DW$13="","",'TRI-3C'!$DW$13)</f>
        <v>Mantener el equilibro al caminar sobre líneas rectas, curvas y quebradas con altura (aprox. 20 cm) logrando un adecuado control postural.</v>
      </c>
      <c r="B5294" s="158"/>
      <c r="C5294" s="158"/>
      <c r="D5294" s="158"/>
      <c r="E5294" s="158"/>
      <c r="F5294" s="159"/>
      <c r="G5294" s="122" t="str">
        <f>IF(A5294="","",VLOOKUP(J5171,'TRI-3C'!$B$18:$FH$61,126,FALSE))</f>
        <v/>
      </c>
      <c r="H5294" s="150"/>
      <c r="I5294" s="127" t="str">
        <f t="shared" si="202"/>
        <v/>
      </c>
      <c r="J5294" s="126"/>
    </row>
    <row r="5295" spans="1:10" ht="12.75" customHeight="1">
      <c r="A5295" s="11" t="str">
        <f>IF('TRI-3C'!$DX$13="","",'TRI-3C'!$DX$13)</f>
        <v>Mantener un adecuado control postural en diferentes posiciones del cuerpo y en desplazamientos.</v>
      </c>
      <c r="B5295" s="156"/>
      <c r="C5295" s="156"/>
      <c r="D5295" s="156"/>
      <c r="E5295" s="156"/>
      <c r="F5295" s="157"/>
      <c r="G5295" s="124" t="str">
        <f>IF(A5295="","",VLOOKUP(J5171,'TRI-3C'!$B$18:$FH$61,127,FALSE))</f>
        <v/>
      </c>
      <c r="I5295" s="125" t="str">
        <f t="shared" si="202"/>
        <v/>
      </c>
      <c r="J5295" s="128"/>
    </row>
    <row r="5296" spans="1:10" ht="12.75" customHeight="1">
      <c r="A5296" s="148" t="str">
        <f>IF('TRI-3C'!$DY$13="","",'TRI-3C'!$DY$13)</f>
        <v>Orientarse en el espacio realizando desplazamientos en función de consignas dadas con las nociones: entre, adelante-atrás, junto a, cerca-lejos</v>
      </c>
      <c r="B5296" s="149"/>
      <c r="C5296" s="149"/>
      <c r="D5296" s="150"/>
      <c r="E5296" s="150"/>
      <c r="F5296" s="126"/>
      <c r="G5296" s="122" t="str">
        <f>IF(A5296="","",VLOOKUP(J5171,'TRI-3C'!$B$18:$FH$61,128,FALSE))</f>
        <v/>
      </c>
      <c r="H5296" s="150"/>
      <c r="I5296" s="127" t="str">
        <f t="shared" si="202"/>
        <v/>
      </c>
      <c r="J5296" s="126"/>
    </row>
    <row r="5297" spans="1:10" ht="12.75" customHeight="1">
      <c r="A5297" s="147" t="str">
        <f>IF('TRI-3C'!$DZ$13="","",'TRI-3C'!$DZ$13)</f>
        <v>Realiza varios movimientos y desplazamientos combinados a diferentes velocidades (rápido, lento), duración (largos y corto).</v>
      </c>
      <c r="B5297" s="139"/>
      <c r="C5297" s="139"/>
      <c r="F5297" s="128"/>
      <c r="G5297" s="124" t="str">
        <f>IF(A5297="","",VLOOKUP(J5171,'TRI-3C'!$B$18:$FH$61,129,FALSE))</f>
        <v/>
      </c>
      <c r="I5297" s="125" t="str">
        <f t="shared" si="202"/>
        <v/>
      </c>
      <c r="J5297" s="128"/>
    </row>
    <row r="5298" spans="1:10" ht="12.75" customHeight="1">
      <c r="A5298" s="148" t="str">
        <f>IF('TRI-3C'!$EA$13="","",'TRI-3C'!$EA$13)</f>
        <v>Realizar actividades de coordinación visomotriz con niveles de dificultad creciente en el tamaño y tipo de materiales.</v>
      </c>
      <c r="B5298" s="149"/>
      <c r="C5298" s="149"/>
      <c r="D5298" s="150"/>
      <c r="E5298" s="150"/>
      <c r="F5298" s="126"/>
      <c r="G5298" s="122" t="str">
        <f>IF(A5298="","",VLOOKUP(J5171,'TRI-3C'!$B$18:$FH$61,130,FALSE))</f>
        <v/>
      </c>
      <c r="H5298" s="150"/>
      <c r="I5298" s="127" t="str">
        <f t="shared" si="202"/>
        <v/>
      </c>
      <c r="J5298" s="126"/>
    </row>
    <row r="5299" spans="1:10" ht="12.75" customHeight="1">
      <c r="A5299" s="147" t="str">
        <f>IF('TRI-3C'!$EB$13="","",'TRI-3C'!$EB$13)</f>
        <v>Realizar desplazamientos y movimientos combinados utilizando el espacio total y parcial a diferentes distancias (largas-cortas)</v>
      </c>
      <c r="B5299" s="139"/>
      <c r="C5299" s="139"/>
      <c r="F5299" s="128"/>
      <c r="G5299" s="124" t="str">
        <f>IF(A5299="","",VLOOKUP(J5171,'TRI-3C'!$B$18:$FH$61,131,FALSE))</f>
        <v/>
      </c>
      <c r="I5299" s="125" t="str">
        <f t="shared" si="202"/>
        <v/>
      </c>
      <c r="J5299" s="128"/>
    </row>
    <row r="5300" spans="1:10" ht="12.75" customHeight="1">
      <c r="A5300" s="192" t="str">
        <f>IF('TRI-3C'!$EC$13="","",'TRI-3C'!$EC$13)</f>
        <v>Realizar ejercicios de equilibrio estático y dinámico, controlando los movimientos de las partes gruesas del cuerpo y estructurando motricidad facial y gestual según la consigna incrementando el lapso de tiempo.</v>
      </c>
      <c r="B5300" s="154"/>
      <c r="C5300" s="154"/>
      <c r="D5300" s="154"/>
      <c r="E5300" s="154"/>
      <c r="F5300" s="155"/>
      <c r="G5300" s="122" t="str">
        <f>IF(A5300="","",VLOOKUP(J5171,'TRI-3C'!$B$18:$FH$61,132,FALSE))</f>
        <v/>
      </c>
      <c r="H5300" s="150"/>
      <c r="I5300" s="127" t="str">
        <f t="shared" si="202"/>
        <v/>
      </c>
      <c r="J5300" s="126"/>
    </row>
    <row r="5301" spans="1:10" ht="12.75" customHeight="1">
      <c r="A5301" s="147" t="str">
        <f>IF('TRI-3C'!$ED$13="","",'TRI-3C'!$ED$13)</f>
        <v>Realizar ejercicios de simetría corporal como: identificar en el espejo y otros materiales las partes semejantes que conforman el lado derecho e izquierdo del cuerpo.</v>
      </c>
      <c r="B5301" s="139"/>
      <c r="C5301" s="139"/>
      <c r="F5301" s="128"/>
      <c r="G5301" s="124" t="str">
        <f>IF(A5301="","",VLOOKUP(J5171,'TRI-3C'!$B$18:$FH$61,133,FALSE))</f>
        <v/>
      </c>
      <c r="I5301" s="125" t="str">
        <f t="shared" si="202"/>
        <v/>
      </c>
      <c r="J5301" s="128"/>
    </row>
    <row r="5302" spans="1:10" ht="12.75" customHeight="1">
      <c r="A5302" s="148" t="str">
        <f>IF('TRI-3C'!$EE$13="","",'TRI-3C'!$EE$13)</f>
        <v>Realizar ejercicios que involucran movimientos segmentados de partes gruesas y finas del cuerpo (cuello, hombro, codo, muñeca, dedos, cadera, rodilla, tobillo, pie).</v>
      </c>
      <c r="B5302" s="149"/>
      <c r="C5302" s="149"/>
      <c r="D5302" s="150"/>
      <c r="E5302" s="150"/>
      <c r="F5302" s="126"/>
      <c r="G5302" s="122" t="str">
        <f>IF(A5302="","",VLOOKUP(J5171,'TRI-3C'!$B$18:$FH$61,134,FALSE))</f>
        <v/>
      </c>
      <c r="H5302" s="150"/>
      <c r="I5302" s="127" t="str">
        <f t="shared" si="202"/>
        <v/>
      </c>
      <c r="J5302" s="126"/>
    </row>
    <row r="5303" spans="1:10" ht="12.75" customHeight="1">
      <c r="A5303" s="147" t="str">
        <f>IF('TRI-3C'!$EF$13="","",'TRI-3C'!$EF$13)</f>
        <v>Realizar movimientos diferenciados con los lados laterales del cuerpo (un lado y otro lado).</v>
      </c>
      <c r="B5303" s="139"/>
      <c r="C5303" s="139"/>
      <c r="F5303" s="128"/>
      <c r="G5303" s="124" t="str">
        <f>IF(A5303="","",VLOOKUP(J5171,'TRI-3C'!$B$18:$FH$61,135,FALSE))</f>
        <v/>
      </c>
      <c r="I5303" s="125" t="str">
        <f t="shared" si="202"/>
        <v/>
      </c>
      <c r="J5303" s="128"/>
    </row>
    <row r="5304" spans="1:10" ht="12.75" customHeight="1">
      <c r="A5304" s="148" t="str">
        <f>IF('TRI-3C'!$EG$13="","",'TRI-3C'!$EG$13)</f>
        <v>Realizar movimientos para la coordinación de ojo y pie como: patear pelotas hacia un punto fijo determinado.</v>
      </c>
      <c r="B5304" s="158"/>
      <c r="C5304" s="158"/>
      <c r="D5304" s="158"/>
      <c r="E5304" s="158"/>
      <c r="F5304" s="159"/>
      <c r="G5304" s="122" t="str">
        <f>IF(A5304="","",VLOOKUP(J5171,'TRI-3C'!$B$18:$FH$61,136,FALSE))</f>
        <v/>
      </c>
      <c r="H5304" s="150"/>
      <c r="I5304" s="127" t="str">
        <f t="shared" si="202"/>
        <v/>
      </c>
      <c r="J5304" s="126"/>
    </row>
    <row r="5305" spans="1:10" ht="12.75" customHeight="1">
      <c r="A5305" s="11" t="str">
        <f>IF('TRI-3C'!$EH$13="","",'TRI-3C'!$EH$13)</f>
        <v>Realizar representaciones gráficas utilizando el dibujo con detalles que le dan intencionalidad y sentido para identificarlos</v>
      </c>
      <c r="B5305" s="156"/>
      <c r="C5305" s="156"/>
      <c r="D5305" s="156"/>
      <c r="E5305" s="156"/>
      <c r="F5305" s="157"/>
      <c r="G5305" s="124" t="str">
        <f>IF(A5305="","",VLOOKUP(J5171,'TRI-3C'!$B$18:$FH$61,137,FALSE))</f>
        <v/>
      </c>
      <c r="I5305" s="125" t="str">
        <f t="shared" si="202"/>
        <v/>
      </c>
      <c r="J5305" s="128"/>
    </row>
    <row r="5306" spans="1:10" ht="12.75" customHeight="1">
      <c r="A5306" s="148" t="str">
        <f>IF('TRI-3C'!$EI$13="","",'TRI-3C'!$EI$13)</f>
        <v>Reconocer la importancia del peatón y respetar su espacio en la vía mediante actividades lúdicas que fomenten el aprendizaje de normas de tránsito.</v>
      </c>
      <c r="B5306" s="149"/>
      <c r="C5306" s="149"/>
      <c r="D5306" s="150"/>
      <c r="E5306" s="150"/>
      <c r="F5306" s="126"/>
      <c r="G5306" s="122" t="str">
        <f>IF(A5306="","",VLOOKUP(J5171,'TRI-3C'!$B$18:$FH$61,138,FALSE))</f>
        <v/>
      </c>
      <c r="H5306" s="150"/>
      <c r="I5306" s="127" t="str">
        <f t="shared" si="202"/>
        <v/>
      </c>
      <c r="J5306" s="126"/>
    </row>
    <row r="5307" spans="1:10" ht="12.75" customHeight="1">
      <c r="A5307" s="147" t="str">
        <f>IF('TRI-3C'!$EJ$13="","",'TRI-3C'!$EJ$13)</f>
        <v>Representar la figura humana utilizando el monigote e incorporando detalles según la interiorización de su imagen corporal.</v>
      </c>
      <c r="B5307" s="139"/>
      <c r="C5307" s="139"/>
      <c r="F5307" s="128"/>
      <c r="G5307" s="124" t="str">
        <f>IF(A5307="","",VLOOKUP(J5171,'TRI-3C'!$B$18:$FH$61,139,FALSE))</f>
        <v/>
      </c>
      <c r="I5307" s="125" t="str">
        <f t="shared" si="202"/>
        <v/>
      </c>
      <c r="J5307" s="128"/>
    </row>
    <row r="5308" spans="1:10" ht="12.75" customHeight="1">
      <c r="A5308" s="148" t="str">
        <f>IF('TRI-3C'!$EK$13="","",'TRI-3C'!$EK$13)</f>
        <v>Saltar de un pie a otro alternadamente, de manera autónoma.</v>
      </c>
      <c r="B5308" s="149"/>
      <c r="C5308" s="149"/>
      <c r="D5308" s="150"/>
      <c r="E5308" s="150"/>
      <c r="F5308" s="126"/>
      <c r="G5308" s="122" t="str">
        <f>IF(A5308="","",VLOOKUP(J5171,'TRI-3C'!$B$18:$FH$61,140,FALSE))</f>
        <v/>
      </c>
      <c r="H5308" s="150"/>
      <c r="I5308" s="127" t="str">
        <f t="shared" si="202"/>
        <v/>
      </c>
      <c r="J5308" s="126"/>
    </row>
    <row r="5309" spans="1:10" ht="12.75" customHeight="1">
      <c r="A5309" s="147" t="str">
        <f>IF('TRI-3C'!$EL$13="","",'TRI-3C'!$EL$13)</f>
        <v>Saltar en dos pies en sentido vertical obstáculos de 20 a 30 cm en altura y en sentido horizontal longitudes de aproximadamente 50 a 70 cm.</v>
      </c>
      <c r="B5309" s="139"/>
      <c r="C5309" s="139"/>
      <c r="F5309" s="128"/>
      <c r="G5309" s="124" t="str">
        <f>IF(A5309="","",VLOOKUP(J5171,'TRI-3C'!$B$18:$FH$61,141,FALSE))</f>
        <v/>
      </c>
      <c r="I5309" s="125" t="str">
        <f t="shared" si="202"/>
        <v/>
      </c>
      <c r="J5309" s="128"/>
    </row>
    <row r="5310" spans="1:10" ht="12.75" customHeight="1">
      <c r="A5310" s="192" t="str">
        <f>IF('TRI-3C'!$EM$13="","",'TRI-3C'!$EM$13)</f>
        <v>Subir y bajar escaleras alternando los pies.</v>
      </c>
      <c r="B5310" s="154"/>
      <c r="C5310" s="154"/>
      <c r="D5310" s="154"/>
      <c r="E5310" s="154"/>
      <c r="F5310" s="155"/>
      <c r="G5310" s="122" t="str">
        <f>IF(A5310="","",VLOOKUP(J5171,'TRI-3C'!$B$18:$FH$61,142,FALSE))</f>
        <v/>
      </c>
      <c r="H5310" s="150"/>
      <c r="I5310" s="127" t="str">
        <f t="shared" si="202"/>
        <v/>
      </c>
      <c r="J5310" s="126"/>
    </row>
    <row r="5311" spans="1:10" ht="12.75" customHeight="1">
      <c r="A5311" s="147" t="str">
        <f>IF('TRI-3C'!$EN$13="","",'TRI-3C'!$EN$13)</f>
        <v>Trepar y reptar a diferentes ritmos y en posiciones corporales diversas (cúbito ventral y cúbito dorsal).</v>
      </c>
      <c r="B5311" s="139"/>
      <c r="C5311" s="139"/>
      <c r="F5311" s="128"/>
      <c r="G5311" s="124" t="str">
        <f>IF(A5311="","",VLOOKUP(J5171,'TRI-3C'!$B$18:$FH$61,143,FALSE))</f>
        <v/>
      </c>
      <c r="I5311" s="125" t="str">
        <f t="shared" si="202"/>
        <v/>
      </c>
      <c r="J5311" s="128"/>
    </row>
    <row r="5312" spans="1:10" ht="12.75" customHeight="1">
      <c r="A5312" s="148" t="str">
        <f>IF('TRI-3C'!$EO$13="","",'TRI-3C'!$EO$13)</f>
        <v>Ubicar algunas partes de su cuerpo en función de las nociones de al lado, junto a, cerca-lejos.</v>
      </c>
      <c r="B5312" s="149"/>
      <c r="C5312" s="149"/>
      <c r="D5312" s="150"/>
      <c r="E5312" s="150"/>
      <c r="F5312" s="126"/>
      <c r="G5312" s="122" t="str">
        <f>IF(A5312="","",VLOOKUP(J5171,'TRI-3C'!$B$18:$FH$61,144,FALSE))</f>
        <v/>
      </c>
      <c r="H5312" s="150"/>
      <c r="I5312" s="127" t="str">
        <f t="shared" si="202"/>
        <v/>
      </c>
      <c r="J5312" s="126"/>
    </row>
    <row r="5313" spans="1:10" ht="12.75" customHeight="1">
      <c r="A5313" s="147" t="str">
        <f>IF('TRI-3C'!$EP$13="","",'TRI-3C'!$EP$13)</f>
        <v>Utilizar el espacio parcial e inicia con el uso del espacio total para realizar representaciones gráficas.</v>
      </c>
      <c r="B5313" s="139"/>
      <c r="C5313" s="139"/>
      <c r="F5313" s="128"/>
      <c r="G5313" s="124" t="str">
        <f>IF(A5313="","",VLOOKUP(J5171,'TRI-3C'!$B$18:$FH$61,145,FALSE))</f>
        <v/>
      </c>
      <c r="I5313" s="125" t="str">
        <f t="shared" si="202"/>
        <v/>
      </c>
      <c r="J5313" s="128"/>
    </row>
    <row r="5314" spans="1:10" ht="12.75" customHeight="1">
      <c r="A5314" s="148" t="str">
        <f>IF('TRI-3C'!$EQ$13="","",'TRI-3C'!$EQ$13)</f>
        <v>Utilizar la pinza digital para coger lápices, marcadores, pinceles y diversos tipos de materiales.</v>
      </c>
      <c r="B5314" s="158"/>
      <c r="C5314" s="158"/>
      <c r="D5314" s="158"/>
      <c r="E5314" s="158"/>
      <c r="F5314" s="159"/>
      <c r="G5314" s="122" t="str">
        <f>IF(A5314="","",VLOOKUP(J5171,'TRI-3C'!$B$18:$FH$61,146,FALSE))</f>
        <v/>
      </c>
      <c r="H5314" s="150"/>
      <c r="I5314" s="127" t="str">
        <f t="shared" si="202"/>
        <v/>
      </c>
      <c r="J5314" s="126"/>
    </row>
    <row r="5315" spans="1:10" ht="12.75" customHeight="1">
      <c r="A5315" s="6" t="str">
        <f>NOTAS!$O$14</f>
        <v>CIVICA Y ACOMPAÑAMIENTO INTEGRAL</v>
      </c>
      <c r="B5315" s="156"/>
      <c r="C5315" s="156"/>
      <c r="D5315" s="156"/>
      <c r="E5315" s="156"/>
      <c r="F5315" s="157"/>
      <c r="G5315" s="124" t="str">
        <f>IF(A5315="","",VLOOKUP(J5171,'TRI-3C'!$B$18:$FH$61,146,FALSE))</f>
        <v/>
      </c>
      <c r="I5315" s="125"/>
      <c r="J5315" s="128"/>
    </row>
    <row r="5316" spans="1:10" ht="12.75" customHeight="1">
      <c r="A5316" s="148" t="str">
        <f>IF('TRI-3C'!$ES$13="","",'TRI-3C'!$ES$13)</f>
        <v/>
      </c>
      <c r="B5316" s="149"/>
      <c r="C5316" s="149"/>
      <c r="D5316" s="150"/>
      <c r="E5316" s="150"/>
      <c r="F5316" s="126"/>
      <c r="G5316" s="122" t="str">
        <f>IF(A5316="","",VLOOKUP(J5171,'TRI-3C'!$B$18:$FH$61,148,FALSE))</f>
        <v/>
      </c>
      <c r="H5316" s="150"/>
      <c r="I5316" s="127" t="str">
        <f t="shared" ref="I5316:I5325" si="203">IF(G5316="","",G5316)</f>
        <v/>
      </c>
      <c r="J5316" s="126"/>
    </row>
    <row r="5317" spans="1:10" ht="12.75" customHeight="1">
      <c r="A5317" s="147" t="str">
        <f>IF('TRI-3C'!$ET$13="","",'TRI-3C'!$ET$13)</f>
        <v>AUTOCONOCIMIENTO</v>
      </c>
      <c r="B5317" s="139"/>
      <c r="C5317" s="139"/>
      <c r="F5317" s="128"/>
      <c r="G5317" s="124" t="str">
        <f>IF(A5317="","",VLOOKUP(J5171,'TRI-3C'!$B$18:$FH$61,149,FALSE))</f>
        <v/>
      </c>
      <c r="I5317" s="125" t="str">
        <f t="shared" si="203"/>
        <v/>
      </c>
      <c r="J5317" s="128"/>
    </row>
    <row r="5318" spans="1:10" ht="12.75" customHeight="1">
      <c r="A5318" s="148" t="str">
        <f>IF('TRI-3C'!$EU$13="","",'TRI-3C'!$EU$13)</f>
        <v>PENSAMIENO CRITICO</v>
      </c>
      <c r="B5318" s="149"/>
      <c r="C5318" s="149"/>
      <c r="D5318" s="150"/>
      <c r="E5318" s="150"/>
      <c r="F5318" s="126"/>
      <c r="G5318" s="122" t="str">
        <f>IF(A5318="","",VLOOKUP(J5171,'TRI-3C'!$B$18:$FH$61,150,FALSE))</f>
        <v/>
      </c>
      <c r="H5318" s="150"/>
      <c r="I5318" s="127" t="str">
        <f t="shared" si="203"/>
        <v/>
      </c>
      <c r="J5318" s="126"/>
    </row>
    <row r="5319" spans="1:10" ht="12.75" customHeight="1">
      <c r="A5319" s="147" t="str">
        <f>IF('TRI-3C'!$EV$13="","",'TRI-3C'!$EV$13)</f>
        <v>MANEJO DE PROBLEMAS</v>
      </c>
      <c r="B5319" s="139"/>
      <c r="C5319" s="139"/>
      <c r="F5319" s="128"/>
      <c r="G5319" s="124" t="str">
        <f>IF(A5319="","",VLOOKUP(J5171,'TRI-3C'!$B$18:$FH$61,151,FALSE))</f>
        <v/>
      </c>
      <c r="I5319" s="125" t="str">
        <f t="shared" si="203"/>
        <v/>
      </c>
      <c r="J5319" s="128"/>
    </row>
    <row r="5320" spans="1:10" ht="12.75" customHeight="1">
      <c r="A5320" s="192" t="str">
        <f>IF('TRI-3C'!$EW$13="","",'TRI-3C'!$EW$13)</f>
        <v>TOMA DE DECISIONES</v>
      </c>
      <c r="B5320" s="154"/>
      <c r="C5320" s="154"/>
      <c r="D5320" s="154"/>
      <c r="E5320" s="154"/>
      <c r="F5320" s="155"/>
      <c r="G5320" s="122" t="str">
        <f>IF(A5320="","",VLOOKUP(J5171,'TRI-3C'!$B$18:$FH$61,152,FALSE))</f>
        <v/>
      </c>
      <c r="H5320" s="150"/>
      <c r="I5320" s="127" t="str">
        <f t="shared" si="203"/>
        <v/>
      </c>
      <c r="J5320" s="126"/>
    </row>
    <row r="5321" spans="1:10" ht="12.75" customHeight="1">
      <c r="A5321" s="147" t="str">
        <f>IF('TRI-3C'!$EX$13="","",'TRI-3C'!$EX$13)</f>
        <v>TRABAJO EN EQUIPO</v>
      </c>
      <c r="B5321" s="139"/>
      <c r="C5321" s="139"/>
      <c r="F5321" s="128"/>
      <c r="G5321" s="124" t="str">
        <f>IF(A5321="","",VLOOKUP(J5171,'TRI-3C'!$B$18:$FH$61,153,FALSE))</f>
        <v/>
      </c>
      <c r="I5321" s="125" t="str">
        <f t="shared" si="203"/>
        <v/>
      </c>
      <c r="J5321" s="128"/>
    </row>
    <row r="5322" spans="1:10" ht="12.75" customHeight="1">
      <c r="A5322" s="148" t="str">
        <f>IF('TRI-3C'!$EY$13="","",'TRI-3C'!$EY$13)</f>
        <v>CONCIENCIA SOCIAL</v>
      </c>
      <c r="B5322" s="149"/>
      <c r="C5322" s="149"/>
      <c r="D5322" s="150"/>
      <c r="E5322" s="150"/>
      <c r="F5322" s="126"/>
      <c r="G5322" s="122" t="str">
        <f>IF(A5322="","",VLOOKUP(J5171,'TRI-3C'!$B$18:$FH$61,154,FALSE))</f>
        <v/>
      </c>
      <c r="H5322" s="150"/>
      <c r="I5322" s="127" t="str">
        <f t="shared" si="203"/>
        <v/>
      </c>
      <c r="J5322" s="126"/>
    </row>
    <row r="5323" spans="1:10" ht="12.75" customHeight="1">
      <c r="A5323" s="147" t="str">
        <f>IF('TRI-3C'!$EZ$13="","",'TRI-3C'!$EZ$13)</f>
        <v xml:space="preserve">RELACIONES INTERPERSONALES	</v>
      </c>
      <c r="B5323" s="139"/>
      <c r="C5323" s="139"/>
      <c r="F5323" s="128"/>
      <c r="G5323" s="124" t="str">
        <f>IF(A5323="","",VLOOKUP(J5171,'TRI-3C'!$B$18:$FH$61,155,FALSE))</f>
        <v/>
      </c>
      <c r="I5323" s="125" t="str">
        <f t="shared" si="203"/>
        <v/>
      </c>
      <c r="J5323" s="128"/>
    </row>
    <row r="5324" spans="1:10" ht="12.75" customHeight="1">
      <c r="A5324" s="148" t="str">
        <f>IF('TRI-3C'!$FA$13="","",'TRI-3C'!$FA$13)</f>
        <v>MANEJO DE CONFLICTOS</v>
      </c>
      <c r="B5324" s="149"/>
      <c r="C5324" s="149"/>
      <c r="D5324" s="150"/>
      <c r="E5324" s="150"/>
      <c r="F5324" s="126"/>
      <c r="G5324" s="122" t="str">
        <f>IF(A5324="","",VLOOKUP(J5171,'TRI-3C'!$B$18:$FH$61,156,FALSE))</f>
        <v/>
      </c>
      <c r="H5324" s="150"/>
      <c r="I5324" s="127" t="str">
        <f t="shared" si="203"/>
        <v/>
      </c>
      <c r="J5324" s="126"/>
    </row>
    <row r="5325" spans="1:10" ht="12.75" customHeight="1">
      <c r="A5325" s="147" t="str">
        <f>IF('TRI-3C'!$FB$13="","",'TRI-3C'!$FB$13)</f>
        <v>MANEJO DE EMOCIONES Y SENTIMIENTOS</v>
      </c>
      <c r="B5325" s="139"/>
      <c r="C5325" s="139"/>
      <c r="F5325" s="128"/>
      <c r="G5325" s="124" t="str">
        <f>IF(A5325="","",VLOOKUP(J5171,'TRI-3C'!$B$18:$FH$61,157,FALSE))</f>
        <v/>
      </c>
      <c r="I5325" s="125" t="str">
        <f t="shared" si="203"/>
        <v/>
      </c>
      <c r="J5325" s="128"/>
    </row>
    <row r="5326" spans="1:10" ht="12.75" customHeight="1">
      <c r="A5326" s="151"/>
      <c r="B5326" s="129"/>
      <c r="C5326" s="129"/>
      <c r="D5326" s="130"/>
      <c r="E5326" s="130"/>
      <c r="F5326" s="131"/>
      <c r="G5326" s="132"/>
      <c r="H5326" s="130"/>
      <c r="I5326" s="133"/>
      <c r="J5326" s="131"/>
    </row>
    <row r="5327" spans="1:10" ht="12.75" customHeight="1">
      <c r="A5327" s="134"/>
      <c r="B5327" s="134"/>
      <c r="C5327" s="134"/>
      <c r="D5327" s="134"/>
      <c r="E5327" s="134"/>
      <c r="F5327" s="140"/>
      <c r="G5327" s="496"/>
      <c r="H5327" s="496"/>
      <c r="I5327" s="497"/>
      <c r="J5327" s="497"/>
    </row>
    <row r="5328" spans="1:10" ht="12.75" customHeight="1">
      <c r="A5328" s="487" t="s">
        <v>156</v>
      </c>
      <c r="B5328" s="488"/>
      <c r="C5328" s="135" t="s">
        <v>157</v>
      </c>
      <c r="G5328" s="494"/>
      <c r="H5328" s="494"/>
      <c r="I5328" s="494"/>
      <c r="J5328" s="494"/>
    </row>
    <row r="5329" spans="1:10" ht="12.75" customHeight="1">
      <c r="A5329" s="489" t="s">
        <v>158</v>
      </c>
      <c r="B5329" s="490"/>
      <c r="C5329" s="136" t="str">
        <f>VLOOKUP(J5171,'TRI-3C'!$B$18:$FH$61,160,FALSE)</f>
        <v/>
      </c>
      <c r="G5329" s="494"/>
      <c r="H5329" s="494"/>
      <c r="I5329" s="494"/>
      <c r="J5329" s="494"/>
    </row>
    <row r="5330" spans="1:10" ht="12.75" customHeight="1">
      <c r="A5330" s="491" t="s">
        <v>159</v>
      </c>
      <c r="B5330" s="492"/>
      <c r="C5330" s="493"/>
      <c r="G5330" s="494"/>
      <c r="H5330" s="494"/>
      <c r="I5330" s="494"/>
      <c r="J5330" s="494"/>
    </row>
    <row r="5331" spans="1:10" ht="12.75" customHeight="1">
      <c r="A5331" s="137" t="s">
        <v>160</v>
      </c>
      <c r="B5331" s="138"/>
      <c r="C5331" s="188" t="str">
        <f>VLOOKUP(J5171,'TRI-3C'!$B$18:$FH$61,161,FALSE)</f>
        <v/>
      </c>
      <c r="G5331" s="494"/>
      <c r="H5331" s="494"/>
      <c r="I5331" s="494"/>
      <c r="J5331" s="494"/>
    </row>
    <row r="5332" spans="1:10" ht="12.75" customHeight="1">
      <c r="A5332" s="137" t="s">
        <v>161</v>
      </c>
      <c r="B5332" s="138"/>
      <c r="C5332" s="188" t="str">
        <f>VLOOKUP(J5171,'TRI-3C'!$B$18:$FH$61,162,FALSE)</f>
        <v/>
      </c>
      <c r="G5332" s="494"/>
      <c r="H5332" s="494"/>
      <c r="I5332" s="494"/>
      <c r="J5332" s="494"/>
    </row>
    <row r="5333" spans="1:10" ht="12.75" customHeight="1">
      <c r="A5333" s="480" t="s">
        <v>163</v>
      </c>
      <c r="B5333" s="481"/>
      <c r="C5333" s="188" t="str">
        <f>VLOOKUP(J5171,'TRI-3C'!$B$18:$FH$61,163,FALSE)</f>
        <v/>
      </c>
      <c r="G5333" s="494"/>
      <c r="H5333" s="494"/>
      <c r="I5333" s="494"/>
      <c r="J5333" s="494"/>
    </row>
    <row r="5334" spans="1:10" ht="12.75" customHeight="1">
      <c r="D5334" s="503" t="s">
        <v>162</v>
      </c>
      <c r="E5334" s="503"/>
      <c r="F5334" s="152">
        <f ca="1">NOW()</f>
        <v>45994.739222569442</v>
      </c>
    </row>
    <row r="5337" spans="1:10" ht="12.75" customHeight="1">
      <c r="G5337" s="112"/>
    </row>
    <row r="5339" spans="1:10" ht="12.75" customHeight="1">
      <c r="B5339" s="495" t="s">
        <v>164</v>
      </c>
      <c r="C5339" s="495"/>
      <c r="F5339" s="116" t="s">
        <v>165</v>
      </c>
      <c r="G5339" s="116" t="s">
        <v>165</v>
      </c>
    </row>
  </sheetData>
  <sheetProtection sheet="1" formatCells="0" formatColumns="0" formatRows="0" insertRows="0" deleteRows="0"/>
  <mergeCells count="508">
    <mergeCell ref="D5334:E5334"/>
    <mergeCell ref="B5339:C5339"/>
    <mergeCell ref="A5330:C5330"/>
    <mergeCell ref="G5330:J5330"/>
    <mergeCell ref="G5331:J5331"/>
    <mergeCell ref="G5332:J5332"/>
    <mergeCell ref="A5333:B5333"/>
    <mergeCell ref="G5333:J5333"/>
    <mergeCell ref="A5173:F5173"/>
    <mergeCell ref="G5327:H5327"/>
    <mergeCell ref="I5327:J5327"/>
    <mergeCell ref="A5328:B5328"/>
    <mergeCell ref="G5328:J5328"/>
    <mergeCell ref="A5329:B5329"/>
    <mergeCell ref="G5329:J5329"/>
    <mergeCell ref="D5129:E5129"/>
    <mergeCell ref="B5134:C5134"/>
    <mergeCell ref="A5171:B5171"/>
    <mergeCell ref="A5172:F5172"/>
    <mergeCell ref="G5172:H5172"/>
    <mergeCell ref="I5172:J5172"/>
    <mergeCell ref="A5125:C5125"/>
    <mergeCell ref="G5125:J5125"/>
    <mergeCell ref="G5126:J5126"/>
    <mergeCell ref="G5127:J5127"/>
    <mergeCell ref="A5128:B5128"/>
    <mergeCell ref="G5128:J5128"/>
    <mergeCell ref="A4968:F4968"/>
    <mergeCell ref="G5122:H5122"/>
    <mergeCell ref="I5122:J5122"/>
    <mergeCell ref="A5123:B5123"/>
    <mergeCell ref="G5123:J5123"/>
    <mergeCell ref="A5124:B5124"/>
    <mergeCell ref="G5124:J5124"/>
    <mergeCell ref="D4924:E4924"/>
    <mergeCell ref="B4929:C4929"/>
    <mergeCell ref="A4966:B4966"/>
    <mergeCell ref="A4967:F4967"/>
    <mergeCell ref="G4967:H4967"/>
    <mergeCell ref="I4967:J4967"/>
    <mergeCell ref="A4920:C4920"/>
    <mergeCell ref="G4920:J4920"/>
    <mergeCell ref="G4921:J4921"/>
    <mergeCell ref="G4922:J4922"/>
    <mergeCell ref="A4923:B4923"/>
    <mergeCell ref="G4923:J4923"/>
    <mergeCell ref="A4763:F4763"/>
    <mergeCell ref="G4917:H4917"/>
    <mergeCell ref="I4917:J4917"/>
    <mergeCell ref="A4918:B4918"/>
    <mergeCell ref="G4918:J4918"/>
    <mergeCell ref="A4919:B4919"/>
    <mergeCell ref="G4919:J4919"/>
    <mergeCell ref="D4719:E4719"/>
    <mergeCell ref="B4724:C4724"/>
    <mergeCell ref="A4761:B4761"/>
    <mergeCell ref="A4762:F4762"/>
    <mergeCell ref="G4762:H4762"/>
    <mergeCell ref="I4762:J4762"/>
    <mergeCell ref="A4715:C4715"/>
    <mergeCell ref="G4715:J4715"/>
    <mergeCell ref="G4716:J4716"/>
    <mergeCell ref="G4717:J4717"/>
    <mergeCell ref="A4718:B4718"/>
    <mergeCell ref="G4718:J4718"/>
    <mergeCell ref="A4558:F4558"/>
    <mergeCell ref="G4712:H4712"/>
    <mergeCell ref="I4712:J4712"/>
    <mergeCell ref="A4713:B4713"/>
    <mergeCell ref="G4713:J4713"/>
    <mergeCell ref="A4714:B4714"/>
    <mergeCell ref="G4714:J4714"/>
    <mergeCell ref="D4514:E4514"/>
    <mergeCell ref="B4519:C4519"/>
    <mergeCell ref="A4556:B4556"/>
    <mergeCell ref="A4557:F4557"/>
    <mergeCell ref="G4557:H4557"/>
    <mergeCell ref="I4557:J4557"/>
    <mergeCell ref="A4510:C4510"/>
    <mergeCell ref="G4510:J4510"/>
    <mergeCell ref="G4511:J4511"/>
    <mergeCell ref="G4512:J4512"/>
    <mergeCell ref="A4513:B4513"/>
    <mergeCell ref="G4513:J4513"/>
    <mergeCell ref="A4353:F4353"/>
    <mergeCell ref="G4507:H4507"/>
    <mergeCell ref="I4507:J4507"/>
    <mergeCell ref="A4508:B4508"/>
    <mergeCell ref="G4508:J4508"/>
    <mergeCell ref="A4509:B4509"/>
    <mergeCell ref="G4509:J4509"/>
    <mergeCell ref="D4309:E4309"/>
    <mergeCell ref="B4314:C4314"/>
    <mergeCell ref="A4351:B4351"/>
    <mergeCell ref="A4352:F4352"/>
    <mergeCell ref="G4352:H4352"/>
    <mergeCell ref="I4352:J4352"/>
    <mergeCell ref="A4305:C4305"/>
    <mergeCell ref="G4305:J4305"/>
    <mergeCell ref="G4306:J4306"/>
    <mergeCell ref="G4307:J4307"/>
    <mergeCell ref="A4308:B4308"/>
    <mergeCell ref="G4308:J4308"/>
    <mergeCell ref="A4148:F4148"/>
    <mergeCell ref="G4302:H4302"/>
    <mergeCell ref="I4302:J4302"/>
    <mergeCell ref="A4303:B4303"/>
    <mergeCell ref="G4303:J4303"/>
    <mergeCell ref="A4304:B4304"/>
    <mergeCell ref="G4304:J4304"/>
    <mergeCell ref="D4104:E4104"/>
    <mergeCell ref="B4109:C4109"/>
    <mergeCell ref="A4146:B4146"/>
    <mergeCell ref="A4147:F4147"/>
    <mergeCell ref="G4147:H4147"/>
    <mergeCell ref="I4147:J4147"/>
    <mergeCell ref="A4100:C4100"/>
    <mergeCell ref="G4100:J4100"/>
    <mergeCell ref="G4101:J4101"/>
    <mergeCell ref="G4102:J4102"/>
    <mergeCell ref="A4103:B4103"/>
    <mergeCell ref="G4103:J4103"/>
    <mergeCell ref="A3943:F3943"/>
    <mergeCell ref="G4097:H4097"/>
    <mergeCell ref="I4097:J4097"/>
    <mergeCell ref="A4098:B4098"/>
    <mergeCell ref="G4098:J4098"/>
    <mergeCell ref="A4099:B4099"/>
    <mergeCell ref="G4099:J4099"/>
    <mergeCell ref="D3899:E3899"/>
    <mergeCell ref="B3904:C3904"/>
    <mergeCell ref="A3941:B3941"/>
    <mergeCell ref="A3942:F3942"/>
    <mergeCell ref="G3942:H3942"/>
    <mergeCell ref="I3942:J3942"/>
    <mergeCell ref="A3895:C3895"/>
    <mergeCell ref="G3895:J3895"/>
    <mergeCell ref="G3896:J3896"/>
    <mergeCell ref="G3897:J3897"/>
    <mergeCell ref="A3898:B3898"/>
    <mergeCell ref="G3898:J3898"/>
    <mergeCell ref="A3738:F3738"/>
    <mergeCell ref="G3892:H3892"/>
    <mergeCell ref="I3892:J3892"/>
    <mergeCell ref="A3893:B3893"/>
    <mergeCell ref="G3893:J3893"/>
    <mergeCell ref="A3894:B3894"/>
    <mergeCell ref="G3894:J3894"/>
    <mergeCell ref="D3694:E3694"/>
    <mergeCell ref="B3699:C3699"/>
    <mergeCell ref="A3736:B3736"/>
    <mergeCell ref="A3737:F3737"/>
    <mergeCell ref="G3737:H3737"/>
    <mergeCell ref="I3737:J3737"/>
    <mergeCell ref="A3690:C3690"/>
    <mergeCell ref="G3690:J3690"/>
    <mergeCell ref="G3691:J3691"/>
    <mergeCell ref="G3692:J3692"/>
    <mergeCell ref="A3693:B3693"/>
    <mergeCell ref="G3693:J3693"/>
    <mergeCell ref="A3533:F3533"/>
    <mergeCell ref="G3687:H3687"/>
    <mergeCell ref="I3687:J3687"/>
    <mergeCell ref="A3688:B3688"/>
    <mergeCell ref="G3688:J3688"/>
    <mergeCell ref="A3689:B3689"/>
    <mergeCell ref="G3689:J3689"/>
    <mergeCell ref="D3489:E3489"/>
    <mergeCell ref="B3494:C3494"/>
    <mergeCell ref="A3531:B3531"/>
    <mergeCell ref="A3532:F3532"/>
    <mergeCell ref="G3532:H3532"/>
    <mergeCell ref="I3532:J3532"/>
    <mergeCell ref="A3485:C3485"/>
    <mergeCell ref="G3485:J3485"/>
    <mergeCell ref="G3486:J3486"/>
    <mergeCell ref="G3487:J3487"/>
    <mergeCell ref="A3488:B3488"/>
    <mergeCell ref="G3488:J3488"/>
    <mergeCell ref="A3328:F3328"/>
    <mergeCell ref="G3482:H3482"/>
    <mergeCell ref="I3482:J3482"/>
    <mergeCell ref="A3483:B3483"/>
    <mergeCell ref="G3483:J3483"/>
    <mergeCell ref="A3484:B3484"/>
    <mergeCell ref="G3484:J3484"/>
    <mergeCell ref="D3284:E3284"/>
    <mergeCell ref="B3289:C3289"/>
    <mergeCell ref="A3326:B3326"/>
    <mergeCell ref="A3327:F3327"/>
    <mergeCell ref="G3327:H3327"/>
    <mergeCell ref="I3327:J3327"/>
    <mergeCell ref="A3280:C3280"/>
    <mergeCell ref="G3280:J3280"/>
    <mergeCell ref="G3281:J3281"/>
    <mergeCell ref="G3282:J3282"/>
    <mergeCell ref="A3283:B3283"/>
    <mergeCell ref="G3283:J3283"/>
    <mergeCell ref="A3123:F3123"/>
    <mergeCell ref="G3277:H3277"/>
    <mergeCell ref="I3277:J3277"/>
    <mergeCell ref="A3278:B3278"/>
    <mergeCell ref="G3278:J3278"/>
    <mergeCell ref="A3279:B3279"/>
    <mergeCell ref="G3279:J3279"/>
    <mergeCell ref="D3079:E3079"/>
    <mergeCell ref="B3084:C3084"/>
    <mergeCell ref="A3121:B3121"/>
    <mergeCell ref="A3122:F3122"/>
    <mergeCell ref="G3122:H3122"/>
    <mergeCell ref="I3122:J3122"/>
    <mergeCell ref="A3075:C3075"/>
    <mergeCell ref="G3075:J3075"/>
    <mergeCell ref="G3076:J3076"/>
    <mergeCell ref="G3077:J3077"/>
    <mergeCell ref="A3078:B3078"/>
    <mergeCell ref="G3078:J3078"/>
    <mergeCell ref="A2918:F2918"/>
    <mergeCell ref="G3072:H3072"/>
    <mergeCell ref="I3072:J3072"/>
    <mergeCell ref="A3073:B3073"/>
    <mergeCell ref="G3073:J3073"/>
    <mergeCell ref="A3074:B3074"/>
    <mergeCell ref="G3074:J3074"/>
    <mergeCell ref="D2874:E2874"/>
    <mergeCell ref="B2879:C2879"/>
    <mergeCell ref="A2916:B2916"/>
    <mergeCell ref="A2917:F2917"/>
    <mergeCell ref="G2917:H2917"/>
    <mergeCell ref="I2917:J2917"/>
    <mergeCell ref="A2870:C2870"/>
    <mergeCell ref="G2870:J2870"/>
    <mergeCell ref="G2871:J2871"/>
    <mergeCell ref="G2872:J2872"/>
    <mergeCell ref="A2873:B2873"/>
    <mergeCell ref="G2873:J2873"/>
    <mergeCell ref="A2713:F2713"/>
    <mergeCell ref="G2867:H2867"/>
    <mergeCell ref="I2867:J2867"/>
    <mergeCell ref="A2868:B2868"/>
    <mergeCell ref="G2868:J2868"/>
    <mergeCell ref="A2869:B2869"/>
    <mergeCell ref="G2869:J2869"/>
    <mergeCell ref="D2669:E2669"/>
    <mergeCell ref="B2674:C2674"/>
    <mergeCell ref="A2711:B2711"/>
    <mergeCell ref="A2712:F2712"/>
    <mergeCell ref="G2712:H2712"/>
    <mergeCell ref="I2712:J2712"/>
    <mergeCell ref="A2665:C2665"/>
    <mergeCell ref="G2665:J2665"/>
    <mergeCell ref="G2666:J2666"/>
    <mergeCell ref="G2667:J2667"/>
    <mergeCell ref="A2668:B2668"/>
    <mergeCell ref="G2668:J2668"/>
    <mergeCell ref="A2508:F2508"/>
    <mergeCell ref="G2662:H2662"/>
    <mergeCell ref="I2662:J2662"/>
    <mergeCell ref="A2663:B2663"/>
    <mergeCell ref="G2663:J2663"/>
    <mergeCell ref="A2664:B2664"/>
    <mergeCell ref="G2664:J2664"/>
    <mergeCell ref="D2473:E2473"/>
    <mergeCell ref="B2478:C2478"/>
    <mergeCell ref="A2506:B2506"/>
    <mergeCell ref="A2507:F2507"/>
    <mergeCell ref="G2507:H2507"/>
    <mergeCell ref="I2507:J2507"/>
    <mergeCell ref="A2469:C2469"/>
    <mergeCell ref="G2469:J2469"/>
    <mergeCell ref="G2470:J2470"/>
    <mergeCell ref="G2471:J2471"/>
    <mergeCell ref="A2472:B2472"/>
    <mergeCell ref="G2472:J2472"/>
    <mergeCell ref="G2466:H2466"/>
    <mergeCell ref="I2466:J2466"/>
    <mergeCell ref="A2467:B2467"/>
    <mergeCell ref="G2467:J2467"/>
    <mergeCell ref="A2468:B2468"/>
    <mergeCell ref="G2468:J2468"/>
    <mergeCell ref="G2420:J2420"/>
    <mergeCell ref="G2421:J2421"/>
    <mergeCell ref="A2422:B2422"/>
    <mergeCell ref="G2422:J2422"/>
    <mergeCell ref="D2423:E2423"/>
    <mergeCell ref="B2428:C2428"/>
    <mergeCell ref="A2417:B2417"/>
    <mergeCell ref="G2417:J2417"/>
    <mergeCell ref="A2418:B2418"/>
    <mergeCell ref="G2418:J2418"/>
    <mergeCell ref="A2419:C2419"/>
    <mergeCell ref="G2419:J2419"/>
    <mergeCell ref="A2260:B2260"/>
    <mergeCell ref="A2261:F2261"/>
    <mergeCell ref="G2261:H2261"/>
    <mergeCell ref="I2261:J2261"/>
    <mergeCell ref="A2262:F2262"/>
    <mergeCell ref="G2416:H2416"/>
    <mergeCell ref="I2416:J2416"/>
    <mergeCell ref="G2215:J2215"/>
    <mergeCell ref="G2216:J2216"/>
    <mergeCell ref="A2217:B2217"/>
    <mergeCell ref="G2217:J2217"/>
    <mergeCell ref="D2218:E2218"/>
    <mergeCell ref="B2223:C2223"/>
    <mergeCell ref="A2212:B2212"/>
    <mergeCell ref="G2212:J2212"/>
    <mergeCell ref="A2213:B2213"/>
    <mergeCell ref="G2213:J2213"/>
    <mergeCell ref="A2214:C2214"/>
    <mergeCell ref="G2214:J2214"/>
    <mergeCell ref="A2055:B2055"/>
    <mergeCell ref="A2056:F2056"/>
    <mergeCell ref="G2056:H2056"/>
    <mergeCell ref="I2056:J2056"/>
    <mergeCell ref="A2057:F2057"/>
    <mergeCell ref="G2211:H2211"/>
    <mergeCell ref="I2211:J2211"/>
    <mergeCell ref="G2010:J2010"/>
    <mergeCell ref="G2011:J2011"/>
    <mergeCell ref="A2012:B2012"/>
    <mergeCell ref="G2012:J2012"/>
    <mergeCell ref="D2013:E2013"/>
    <mergeCell ref="B2018:C2018"/>
    <mergeCell ref="A2007:B2007"/>
    <mergeCell ref="G2007:J2007"/>
    <mergeCell ref="A2008:B2008"/>
    <mergeCell ref="G2008:J2008"/>
    <mergeCell ref="A2009:C2009"/>
    <mergeCell ref="G2009:J2009"/>
    <mergeCell ref="A1850:B1850"/>
    <mergeCell ref="A1851:F1851"/>
    <mergeCell ref="G1851:H1851"/>
    <mergeCell ref="I1851:J1851"/>
    <mergeCell ref="A1852:F1852"/>
    <mergeCell ref="G2006:H2006"/>
    <mergeCell ref="I2006:J2006"/>
    <mergeCell ref="G1805:J1805"/>
    <mergeCell ref="G1806:J1806"/>
    <mergeCell ref="A1807:B1807"/>
    <mergeCell ref="G1807:J1807"/>
    <mergeCell ref="D1808:E1808"/>
    <mergeCell ref="B1813:C1813"/>
    <mergeCell ref="A1802:B1802"/>
    <mergeCell ref="G1802:J1802"/>
    <mergeCell ref="A1803:B1803"/>
    <mergeCell ref="G1803:J1803"/>
    <mergeCell ref="A1804:C1804"/>
    <mergeCell ref="G1804:J1804"/>
    <mergeCell ref="A1645:B1645"/>
    <mergeCell ref="A1646:F1646"/>
    <mergeCell ref="G1646:H1646"/>
    <mergeCell ref="I1646:J1646"/>
    <mergeCell ref="A1647:F1647"/>
    <mergeCell ref="G1801:H1801"/>
    <mergeCell ref="I1801:J1801"/>
    <mergeCell ref="G1600:J1600"/>
    <mergeCell ref="G1601:J1601"/>
    <mergeCell ref="A1602:B1602"/>
    <mergeCell ref="G1602:J1602"/>
    <mergeCell ref="D1603:E1603"/>
    <mergeCell ref="B1608:C1608"/>
    <mergeCell ref="A1597:B1597"/>
    <mergeCell ref="G1597:J1597"/>
    <mergeCell ref="A1598:B1598"/>
    <mergeCell ref="G1598:J1598"/>
    <mergeCell ref="A1599:C1599"/>
    <mergeCell ref="G1599:J1599"/>
    <mergeCell ref="A1440:B1440"/>
    <mergeCell ref="A1441:F1441"/>
    <mergeCell ref="G1441:H1441"/>
    <mergeCell ref="I1441:J1441"/>
    <mergeCell ref="A1442:F1442"/>
    <mergeCell ref="G1596:H1596"/>
    <mergeCell ref="I1596:J1596"/>
    <mergeCell ref="G1395:J1395"/>
    <mergeCell ref="G1396:J1396"/>
    <mergeCell ref="A1397:B1397"/>
    <mergeCell ref="G1397:J1397"/>
    <mergeCell ref="D1398:E1398"/>
    <mergeCell ref="B1403:C1403"/>
    <mergeCell ref="A1392:B1392"/>
    <mergeCell ref="G1392:J1392"/>
    <mergeCell ref="A1393:B1393"/>
    <mergeCell ref="G1393:J1393"/>
    <mergeCell ref="A1394:C1394"/>
    <mergeCell ref="G1394:J1394"/>
    <mergeCell ref="A1235:B1235"/>
    <mergeCell ref="A1236:F1236"/>
    <mergeCell ref="G1236:H1236"/>
    <mergeCell ref="I1236:J1236"/>
    <mergeCell ref="A1237:F1237"/>
    <mergeCell ref="G1391:H1391"/>
    <mergeCell ref="I1391:J1391"/>
    <mergeCell ref="G1190:J1190"/>
    <mergeCell ref="G1191:J1191"/>
    <mergeCell ref="A1192:B1192"/>
    <mergeCell ref="G1192:J1192"/>
    <mergeCell ref="D1193:E1193"/>
    <mergeCell ref="B1198:C1198"/>
    <mergeCell ref="A1187:B1187"/>
    <mergeCell ref="G1187:J1187"/>
    <mergeCell ref="A1188:B1188"/>
    <mergeCell ref="G1188:J1188"/>
    <mergeCell ref="A1189:C1189"/>
    <mergeCell ref="G1189:J1189"/>
    <mergeCell ref="A1030:B1030"/>
    <mergeCell ref="A1031:F1031"/>
    <mergeCell ref="G1031:H1031"/>
    <mergeCell ref="I1031:J1031"/>
    <mergeCell ref="A1032:F1032"/>
    <mergeCell ref="G1186:H1186"/>
    <mergeCell ref="I1186:J1186"/>
    <mergeCell ref="G985:J985"/>
    <mergeCell ref="G986:J986"/>
    <mergeCell ref="A987:B987"/>
    <mergeCell ref="G987:J987"/>
    <mergeCell ref="D988:E988"/>
    <mergeCell ref="B993:C993"/>
    <mergeCell ref="A982:B982"/>
    <mergeCell ref="G982:J982"/>
    <mergeCell ref="A983:B983"/>
    <mergeCell ref="G983:J983"/>
    <mergeCell ref="A984:C984"/>
    <mergeCell ref="G984:J984"/>
    <mergeCell ref="A825:B825"/>
    <mergeCell ref="A826:F826"/>
    <mergeCell ref="G826:H826"/>
    <mergeCell ref="I826:J826"/>
    <mergeCell ref="A827:F827"/>
    <mergeCell ref="G981:H981"/>
    <mergeCell ref="I981:J981"/>
    <mergeCell ref="G780:J780"/>
    <mergeCell ref="G781:J781"/>
    <mergeCell ref="A782:B782"/>
    <mergeCell ref="G782:J782"/>
    <mergeCell ref="D783:E783"/>
    <mergeCell ref="B788:C788"/>
    <mergeCell ref="A777:B777"/>
    <mergeCell ref="G777:J777"/>
    <mergeCell ref="A778:B778"/>
    <mergeCell ref="G778:J778"/>
    <mergeCell ref="A779:C779"/>
    <mergeCell ref="G779:J779"/>
    <mergeCell ref="A620:B620"/>
    <mergeCell ref="A621:F621"/>
    <mergeCell ref="G621:H621"/>
    <mergeCell ref="I621:J621"/>
    <mergeCell ref="A622:F622"/>
    <mergeCell ref="G776:H776"/>
    <mergeCell ref="I776:J776"/>
    <mergeCell ref="G575:J575"/>
    <mergeCell ref="G576:J576"/>
    <mergeCell ref="A577:B577"/>
    <mergeCell ref="G577:J577"/>
    <mergeCell ref="D578:E578"/>
    <mergeCell ref="B583:C583"/>
    <mergeCell ref="A572:B572"/>
    <mergeCell ref="G572:J572"/>
    <mergeCell ref="A573:B573"/>
    <mergeCell ref="G573:J573"/>
    <mergeCell ref="A574:C574"/>
    <mergeCell ref="G574:J574"/>
    <mergeCell ref="A415:B415"/>
    <mergeCell ref="A416:F416"/>
    <mergeCell ref="G416:H416"/>
    <mergeCell ref="I416:J416"/>
    <mergeCell ref="A417:F417"/>
    <mergeCell ref="G571:H571"/>
    <mergeCell ref="I571:J571"/>
    <mergeCell ref="G370:J370"/>
    <mergeCell ref="G371:J371"/>
    <mergeCell ref="A372:B372"/>
    <mergeCell ref="G372:J372"/>
    <mergeCell ref="D373:E373"/>
    <mergeCell ref="B378:C378"/>
    <mergeCell ref="A367:B367"/>
    <mergeCell ref="G367:J367"/>
    <mergeCell ref="A368:B368"/>
    <mergeCell ref="G368:J368"/>
    <mergeCell ref="A369:C369"/>
    <mergeCell ref="G369:J369"/>
    <mergeCell ref="A210:B210"/>
    <mergeCell ref="A211:F211"/>
    <mergeCell ref="G211:H211"/>
    <mergeCell ref="I211:J211"/>
    <mergeCell ref="A212:F212"/>
    <mergeCell ref="G366:H366"/>
    <mergeCell ref="I366:J366"/>
    <mergeCell ref="G165:J165"/>
    <mergeCell ref="G166:J166"/>
    <mergeCell ref="A167:B167"/>
    <mergeCell ref="G167:J167"/>
    <mergeCell ref="D168:E168"/>
    <mergeCell ref="B173:C173"/>
    <mergeCell ref="A162:B162"/>
    <mergeCell ref="G162:J162"/>
    <mergeCell ref="A163:B163"/>
    <mergeCell ref="G163:J163"/>
    <mergeCell ref="A164:C164"/>
    <mergeCell ref="G164:J164"/>
    <mergeCell ref="A5:B5"/>
    <mergeCell ref="A6:F6"/>
    <mergeCell ref="G6:H6"/>
    <mergeCell ref="I6:J6"/>
    <mergeCell ref="A7:F7"/>
    <mergeCell ref="G161:H161"/>
    <mergeCell ref="I161:J161"/>
  </mergeCells>
  <pageMargins left="0.7" right="1.170604674796748" top="0.75" bottom="0.75" header="0.3" footer="0.3"/>
  <pageSetup scale="95" orientation="landscape" horizontalDpi="4294967292" r:id="rId1"/>
  <headerFooter>
    <oddHeader>&amp;L&amp;G&amp;C&amp;14UNIDAD EDUCATIVA "SANTO DOMINGO DE LOS COLORADOS"&amp;R&amp;G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16</vt:i4>
      </vt:variant>
    </vt:vector>
  </HeadingPairs>
  <TitlesOfParts>
    <vt:vector size="29" baseType="lpstr">
      <vt:lpstr>TRI-1</vt:lpstr>
      <vt:lpstr>TRI-2</vt:lpstr>
      <vt:lpstr>TRI-3</vt:lpstr>
      <vt:lpstr>NOTAS</vt:lpstr>
      <vt:lpstr>TRI-1C</vt:lpstr>
      <vt:lpstr>TRI-2C</vt:lpstr>
      <vt:lpstr>TRI-3C</vt:lpstr>
      <vt:lpstr>BI-1T</vt:lpstr>
      <vt:lpstr>BI-2T</vt:lpstr>
      <vt:lpstr>BI-3T</vt:lpstr>
      <vt:lpstr>BG-1T</vt:lpstr>
      <vt:lpstr>BG-2T</vt:lpstr>
      <vt:lpstr>BG-3T</vt:lpstr>
      <vt:lpstr>NOTAS!Área_de_impresión</vt:lpstr>
      <vt:lpstr>'TRI-1'!Área_de_impresión</vt:lpstr>
      <vt:lpstr>'TRI-1C'!Área_de_impresión</vt:lpstr>
      <vt:lpstr>'TRI-2'!Área_de_impresión</vt:lpstr>
      <vt:lpstr>'TRI-2C'!Área_de_impresión</vt:lpstr>
      <vt:lpstr>'TRI-3'!Área_de_impresión</vt:lpstr>
      <vt:lpstr>'TRI-3C'!Área_de_impresión</vt:lpstr>
      <vt:lpstr>NOTAS!InfIndividual</vt:lpstr>
      <vt:lpstr>NOTAS!informeAnual</vt:lpstr>
      <vt:lpstr>NOTAS!INFORMEMEJORAMIENTO</vt:lpstr>
      <vt:lpstr>NOTAS!INFORMESUPLETORIO</vt:lpstr>
      <vt:lpstr>NOTAS!primerPprimerQ</vt:lpstr>
      <vt:lpstr>NOTAS!primerQ</vt:lpstr>
      <vt:lpstr>NOTAS!segundoPprimerQ</vt:lpstr>
      <vt:lpstr>NOTAS!tercerPprimerQ</vt:lpstr>
      <vt:lpstr>NOTAS!UNIDAD_EDUCATIVA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MORA</dc:creator>
  <cp:lastModifiedBy>EUGENIO MORA</cp:lastModifiedBy>
  <cp:lastPrinted>2024-11-11T16:43:58Z</cp:lastPrinted>
  <dcterms:created xsi:type="dcterms:W3CDTF">2013-06-12T02:03:48Z</dcterms:created>
  <dcterms:modified xsi:type="dcterms:W3CDTF">2025-12-03T22:45:10Z</dcterms:modified>
</cp:coreProperties>
</file>